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60436\Desktop\"/>
    </mc:Choice>
  </mc:AlternateContent>
  <xr:revisionPtr revIDLastSave="0" documentId="13_ncr:1_{6DB2D22F-E43E-404C-8E52-62B76F9B4C7B}" xr6:coauthVersionLast="47" xr6:coauthVersionMax="47" xr10:uidLastSave="{00000000-0000-0000-0000-000000000000}"/>
  <bookViews>
    <workbookView xWindow="26910" yWindow="345" windowWidth="31935" windowHeight="20100" activeTab="3" xr2:uid="{E00B6121-5697-4BAD-88E6-55EA0FACD4F0}"/>
  </bookViews>
  <sheets>
    <sheet name="Ticker" sheetId="10" r:id="rId1"/>
    <sheet name="TY_CTD" sheetId="8" r:id="rId2"/>
    <sheet name="工作表1" sheetId="11" r:id="rId3"/>
    <sheet name="TY" sheetId="2" r:id="rId4"/>
  </sheets>
  <functionGroups builtInGroupCount="19"/>
  <definedNames>
    <definedName name="_xleta.PRICE" hidden="1" xlm="1">#NAME?</definedName>
    <definedName name="_xleta.YIELD" hidden="1" xlm="1">#NAME?</definedName>
    <definedName name="BLPB20060829031407_1" localSheetId="3" hidden="1">TY!$B$8</definedName>
  </definedNames>
  <calcPr calcId="191029"/>
  <pivotCaches>
    <pivotCache cacheId="0" r:id="rId5"/>
    <pivotCache cacheId="1" r:id="rId6"/>
    <pivotCache cacheId="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J6" i="8" l="1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104" i="8"/>
  <c r="AJ105" i="8"/>
  <c r="AJ106" i="8"/>
  <c r="AJ107" i="8"/>
  <c r="AJ108" i="8"/>
  <c r="AJ109" i="8"/>
  <c r="AJ110" i="8"/>
  <c r="AJ111" i="8"/>
  <c r="AJ112" i="8"/>
  <c r="AJ113" i="8"/>
  <c r="AJ114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29" i="8"/>
  <c r="AJ130" i="8"/>
  <c r="AJ131" i="8"/>
  <c r="AJ132" i="8"/>
  <c r="AJ133" i="8"/>
  <c r="AJ134" i="8"/>
  <c r="AJ135" i="8"/>
  <c r="AJ136" i="8"/>
  <c r="AJ137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86" i="8"/>
  <c r="AJ187" i="8"/>
  <c r="AJ188" i="8"/>
  <c r="AJ189" i="8"/>
  <c r="AJ190" i="8"/>
  <c r="AJ191" i="8"/>
  <c r="AJ192" i="8"/>
  <c r="AJ193" i="8"/>
  <c r="AJ194" i="8"/>
  <c r="AJ195" i="8"/>
  <c r="AJ196" i="8"/>
  <c r="AJ197" i="8"/>
  <c r="AJ198" i="8"/>
  <c r="AJ199" i="8"/>
  <c r="AJ200" i="8"/>
  <c r="AJ201" i="8"/>
  <c r="AJ202" i="8"/>
  <c r="AJ203" i="8"/>
  <c r="AJ204" i="8"/>
  <c r="AJ205" i="8"/>
  <c r="AJ206" i="8"/>
  <c r="AJ207" i="8"/>
  <c r="AJ208" i="8"/>
  <c r="AJ209" i="8"/>
  <c r="AJ210" i="8"/>
  <c r="AJ211" i="8"/>
  <c r="AJ212" i="8"/>
  <c r="AJ213" i="8"/>
  <c r="AJ214" i="8"/>
  <c r="AJ215" i="8"/>
  <c r="AJ216" i="8"/>
  <c r="AJ217" i="8"/>
  <c r="AJ218" i="8"/>
  <c r="AJ219" i="8"/>
  <c r="AJ220" i="8"/>
  <c r="AJ221" i="8"/>
  <c r="AJ222" i="8"/>
  <c r="AJ223" i="8"/>
  <c r="AJ224" i="8"/>
  <c r="AJ225" i="8"/>
  <c r="AJ226" i="8"/>
  <c r="AJ227" i="8"/>
  <c r="AJ228" i="8"/>
  <c r="AJ229" i="8"/>
  <c r="AJ230" i="8"/>
  <c r="AJ231" i="8"/>
  <c r="AJ232" i="8"/>
  <c r="AJ233" i="8"/>
  <c r="AJ234" i="8"/>
  <c r="AJ235" i="8"/>
  <c r="AJ236" i="8"/>
  <c r="AJ237" i="8"/>
  <c r="AJ238" i="8"/>
  <c r="AJ239" i="8"/>
  <c r="AJ240" i="8"/>
  <c r="AJ241" i="8"/>
  <c r="AJ242" i="8"/>
  <c r="AJ243" i="8"/>
  <c r="AJ244" i="8"/>
  <c r="AJ245" i="8"/>
  <c r="AJ246" i="8"/>
  <c r="AJ247" i="8"/>
  <c r="AJ248" i="8"/>
  <c r="AJ249" i="8"/>
  <c r="AJ250" i="8"/>
  <c r="AJ251" i="8"/>
  <c r="AJ252" i="8"/>
  <c r="AJ253" i="8"/>
  <c r="AJ254" i="8"/>
  <c r="AJ255" i="8"/>
  <c r="AJ256" i="8"/>
  <c r="AJ257" i="8"/>
  <c r="AJ258" i="8"/>
  <c r="AJ259" i="8"/>
  <c r="AJ260" i="8"/>
  <c r="AJ261" i="8"/>
  <c r="AJ262" i="8"/>
  <c r="AJ263" i="8"/>
  <c r="AJ264" i="8"/>
  <c r="AJ265" i="8"/>
  <c r="AJ266" i="8"/>
  <c r="AJ267" i="8"/>
  <c r="AJ268" i="8"/>
  <c r="AJ269" i="8"/>
  <c r="AJ270" i="8"/>
  <c r="AJ271" i="8"/>
  <c r="AJ272" i="8"/>
  <c r="AJ273" i="8"/>
  <c r="AJ274" i="8"/>
  <c r="AJ275" i="8"/>
  <c r="AJ276" i="8"/>
  <c r="AJ277" i="8"/>
  <c r="AJ278" i="8"/>
  <c r="AJ279" i="8"/>
  <c r="AJ280" i="8"/>
  <c r="AJ281" i="8"/>
  <c r="AJ282" i="8"/>
  <c r="AJ283" i="8"/>
  <c r="AJ284" i="8"/>
  <c r="AJ285" i="8"/>
  <c r="AJ286" i="8"/>
  <c r="AJ287" i="8"/>
  <c r="AJ288" i="8"/>
  <c r="AJ289" i="8"/>
  <c r="AJ290" i="8"/>
  <c r="AJ291" i="8"/>
  <c r="AJ292" i="8"/>
  <c r="AJ293" i="8"/>
  <c r="AJ294" i="8"/>
  <c r="AJ295" i="8"/>
  <c r="AJ296" i="8"/>
  <c r="AJ297" i="8"/>
  <c r="AJ298" i="8"/>
  <c r="AJ299" i="8"/>
  <c r="AJ300" i="8"/>
  <c r="AJ301" i="8"/>
  <c r="AJ302" i="8"/>
  <c r="AJ303" i="8"/>
  <c r="AJ304" i="8"/>
  <c r="AJ305" i="8"/>
  <c r="AJ306" i="8"/>
  <c r="AJ307" i="8"/>
  <c r="AJ308" i="8"/>
  <c r="AJ309" i="8"/>
  <c r="AJ310" i="8"/>
  <c r="AJ311" i="8"/>
  <c r="AJ312" i="8"/>
  <c r="AJ313" i="8"/>
  <c r="AJ314" i="8"/>
  <c r="AJ315" i="8"/>
  <c r="AJ316" i="8"/>
  <c r="AJ317" i="8"/>
  <c r="AJ318" i="8"/>
  <c r="AJ319" i="8"/>
  <c r="AJ320" i="8"/>
  <c r="AJ321" i="8"/>
  <c r="AJ322" i="8"/>
  <c r="AJ323" i="8"/>
  <c r="AJ324" i="8"/>
  <c r="AJ325" i="8"/>
  <c r="AJ326" i="8"/>
  <c r="AJ327" i="8"/>
  <c r="AJ328" i="8"/>
  <c r="AJ329" i="8"/>
  <c r="AJ330" i="8"/>
  <c r="AJ331" i="8"/>
  <c r="AJ332" i="8"/>
  <c r="AJ333" i="8"/>
  <c r="AJ334" i="8"/>
  <c r="AJ335" i="8"/>
  <c r="AJ336" i="8"/>
  <c r="AJ337" i="8"/>
  <c r="AJ338" i="8"/>
  <c r="AJ339" i="8"/>
  <c r="AJ340" i="8"/>
  <c r="AJ341" i="8"/>
  <c r="AJ342" i="8"/>
  <c r="AJ343" i="8"/>
  <c r="AJ344" i="8"/>
  <c r="AJ345" i="8"/>
  <c r="AJ346" i="8"/>
  <c r="AJ347" i="8"/>
  <c r="AJ348" i="8"/>
  <c r="AJ349" i="8"/>
  <c r="AJ350" i="8"/>
  <c r="AJ351" i="8"/>
  <c r="AJ352" i="8"/>
  <c r="AJ353" i="8"/>
  <c r="AJ354" i="8"/>
  <c r="AJ355" i="8"/>
  <c r="AJ356" i="8"/>
  <c r="AJ357" i="8"/>
  <c r="AJ358" i="8"/>
  <c r="AJ359" i="8"/>
  <c r="AJ360" i="8"/>
  <c r="AJ361" i="8"/>
  <c r="AJ362" i="8"/>
  <c r="AJ363" i="8"/>
  <c r="AJ364" i="8"/>
  <c r="AJ365" i="8"/>
  <c r="AJ366" i="8"/>
  <c r="AJ367" i="8"/>
  <c r="AJ368" i="8"/>
  <c r="AJ369" i="8"/>
  <c r="AJ370" i="8"/>
  <c r="AJ371" i="8"/>
  <c r="AJ372" i="8"/>
  <c r="AJ373" i="8"/>
  <c r="AJ374" i="8"/>
  <c r="AJ375" i="8"/>
  <c r="AJ376" i="8"/>
  <c r="AJ377" i="8"/>
  <c r="AJ378" i="8"/>
  <c r="AJ379" i="8"/>
  <c r="AJ380" i="8"/>
  <c r="AJ381" i="8"/>
  <c r="AJ382" i="8"/>
  <c r="AJ383" i="8"/>
  <c r="AJ384" i="8"/>
  <c r="AJ385" i="8"/>
  <c r="AJ386" i="8"/>
  <c r="AJ387" i="8"/>
  <c r="AJ388" i="8"/>
  <c r="AJ389" i="8"/>
  <c r="AJ390" i="8"/>
  <c r="AJ391" i="8"/>
  <c r="AJ392" i="8"/>
  <c r="AJ393" i="8"/>
  <c r="AJ394" i="8"/>
  <c r="AJ395" i="8"/>
  <c r="AJ396" i="8"/>
  <c r="AJ397" i="8"/>
  <c r="AJ398" i="8"/>
  <c r="AJ399" i="8"/>
  <c r="AJ400" i="8"/>
  <c r="AJ401" i="8"/>
  <c r="AJ402" i="8"/>
  <c r="AJ403" i="8"/>
  <c r="AJ404" i="8"/>
  <c r="AJ405" i="8"/>
  <c r="AJ406" i="8"/>
  <c r="AJ407" i="8"/>
  <c r="AJ408" i="8"/>
  <c r="AJ409" i="8"/>
  <c r="AJ410" i="8"/>
  <c r="AJ411" i="8"/>
  <c r="AJ412" i="8"/>
  <c r="AJ413" i="8"/>
  <c r="AJ414" i="8"/>
  <c r="AJ415" i="8"/>
  <c r="AJ416" i="8"/>
  <c r="AJ417" i="8"/>
  <c r="AJ418" i="8"/>
  <c r="AJ419" i="8"/>
  <c r="AJ420" i="8"/>
  <c r="AJ421" i="8"/>
  <c r="AJ422" i="8"/>
  <c r="AJ423" i="8"/>
  <c r="AJ424" i="8"/>
  <c r="AJ425" i="8"/>
  <c r="AJ426" i="8"/>
  <c r="AJ427" i="8"/>
  <c r="AJ428" i="8"/>
  <c r="AJ429" i="8"/>
  <c r="AJ430" i="8"/>
  <c r="AJ431" i="8"/>
  <c r="AJ432" i="8"/>
  <c r="AJ433" i="8"/>
  <c r="AJ434" i="8"/>
  <c r="AJ435" i="8"/>
  <c r="AJ436" i="8"/>
  <c r="AJ437" i="8"/>
  <c r="AJ438" i="8"/>
  <c r="AJ439" i="8"/>
  <c r="AJ440" i="8"/>
  <c r="AJ441" i="8"/>
  <c r="AJ442" i="8"/>
  <c r="AJ443" i="8"/>
  <c r="AJ444" i="8"/>
  <c r="AJ445" i="8"/>
  <c r="AJ446" i="8"/>
  <c r="AJ447" i="8"/>
  <c r="AJ448" i="8"/>
  <c r="AJ449" i="8"/>
  <c r="AJ450" i="8"/>
  <c r="AJ451" i="8"/>
  <c r="AJ452" i="8"/>
  <c r="AJ453" i="8"/>
  <c r="AJ454" i="8"/>
  <c r="AJ455" i="8"/>
  <c r="AJ456" i="8"/>
  <c r="AJ457" i="8"/>
  <c r="AJ458" i="8"/>
  <c r="AJ459" i="8"/>
  <c r="AJ460" i="8"/>
  <c r="AJ461" i="8"/>
  <c r="AJ462" i="8"/>
  <c r="AJ463" i="8"/>
  <c r="AJ464" i="8"/>
  <c r="AJ465" i="8"/>
  <c r="AJ466" i="8"/>
  <c r="AJ467" i="8"/>
  <c r="AJ468" i="8"/>
  <c r="AJ469" i="8"/>
  <c r="AJ470" i="8"/>
  <c r="AJ471" i="8"/>
  <c r="AJ472" i="8"/>
  <c r="AJ473" i="8"/>
  <c r="AJ474" i="8"/>
  <c r="AJ475" i="8"/>
  <c r="AJ476" i="8"/>
  <c r="AJ477" i="8"/>
  <c r="AJ478" i="8"/>
  <c r="AJ479" i="8"/>
  <c r="AJ480" i="8"/>
  <c r="AJ481" i="8"/>
  <c r="AJ482" i="8"/>
  <c r="AJ483" i="8"/>
  <c r="AJ484" i="8"/>
  <c r="AJ485" i="8"/>
  <c r="AJ486" i="8"/>
  <c r="AJ487" i="8"/>
  <c r="AJ488" i="8"/>
  <c r="AJ489" i="8"/>
  <c r="AJ490" i="8"/>
  <c r="AJ491" i="8"/>
  <c r="AJ492" i="8"/>
  <c r="AJ493" i="8"/>
  <c r="AJ494" i="8"/>
  <c r="AJ495" i="8"/>
  <c r="AJ496" i="8"/>
  <c r="AJ497" i="8"/>
  <c r="AJ498" i="8"/>
  <c r="AJ499" i="8"/>
  <c r="AJ500" i="8"/>
  <c r="AJ501" i="8"/>
  <c r="AJ502" i="8"/>
  <c r="AJ503" i="8"/>
  <c r="AJ504" i="8"/>
  <c r="AJ505" i="8"/>
  <c r="AJ506" i="8"/>
  <c r="AJ507" i="8"/>
  <c r="AJ508" i="8"/>
  <c r="AJ509" i="8"/>
  <c r="AJ510" i="8"/>
  <c r="AJ511" i="8"/>
  <c r="AJ512" i="8"/>
  <c r="AJ513" i="8"/>
  <c r="AJ514" i="8"/>
  <c r="AJ515" i="8"/>
  <c r="AJ516" i="8"/>
  <c r="AJ517" i="8"/>
  <c r="AJ518" i="8"/>
  <c r="AJ519" i="8"/>
  <c r="AJ520" i="8"/>
  <c r="AJ521" i="8"/>
  <c r="AJ522" i="8"/>
  <c r="AJ523" i="8"/>
  <c r="AJ524" i="8"/>
  <c r="AJ525" i="8"/>
  <c r="AJ526" i="8"/>
  <c r="AJ527" i="8"/>
  <c r="AJ528" i="8"/>
  <c r="AJ529" i="8"/>
  <c r="AJ530" i="8"/>
  <c r="AJ531" i="8"/>
  <c r="AJ532" i="8"/>
  <c r="AJ533" i="8"/>
  <c r="AJ534" i="8"/>
  <c r="AJ535" i="8"/>
  <c r="AJ536" i="8"/>
  <c r="AJ537" i="8"/>
  <c r="AJ538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J554" i="8"/>
  <c r="AJ555" i="8"/>
  <c r="AJ556" i="8"/>
  <c r="AJ557" i="8"/>
  <c r="AJ558" i="8"/>
  <c r="AJ559" i="8"/>
  <c r="AJ560" i="8"/>
  <c r="AJ561" i="8"/>
  <c r="AJ562" i="8"/>
  <c r="AJ563" i="8"/>
  <c r="AJ564" i="8"/>
  <c r="AJ565" i="8"/>
  <c r="AJ566" i="8"/>
  <c r="AJ567" i="8"/>
  <c r="AJ568" i="8"/>
  <c r="AJ569" i="8"/>
  <c r="AJ570" i="8"/>
  <c r="AJ571" i="8"/>
  <c r="AJ572" i="8"/>
  <c r="AJ573" i="8"/>
  <c r="AJ574" i="8"/>
  <c r="AJ575" i="8"/>
  <c r="AJ576" i="8"/>
  <c r="AJ577" i="8"/>
  <c r="AJ578" i="8"/>
  <c r="AJ579" i="8"/>
  <c r="AJ580" i="8"/>
  <c r="AJ581" i="8"/>
  <c r="AJ582" i="8"/>
  <c r="AJ583" i="8"/>
  <c r="AJ584" i="8"/>
  <c r="AJ585" i="8"/>
  <c r="AJ586" i="8"/>
  <c r="AJ587" i="8"/>
  <c r="AJ588" i="8"/>
  <c r="AJ589" i="8"/>
  <c r="AJ590" i="8"/>
  <c r="AJ591" i="8"/>
  <c r="AJ592" i="8"/>
  <c r="AJ593" i="8"/>
  <c r="AJ594" i="8"/>
  <c r="AJ595" i="8"/>
  <c r="AJ596" i="8"/>
  <c r="AJ597" i="8"/>
  <c r="AJ598" i="8"/>
  <c r="AJ599" i="8"/>
  <c r="AJ600" i="8"/>
  <c r="AJ601" i="8"/>
  <c r="AJ602" i="8"/>
  <c r="AJ603" i="8"/>
  <c r="AJ604" i="8"/>
  <c r="AJ605" i="8"/>
  <c r="AJ606" i="8"/>
  <c r="AJ607" i="8"/>
  <c r="AJ608" i="8"/>
  <c r="AJ609" i="8"/>
  <c r="AJ610" i="8"/>
  <c r="AJ611" i="8"/>
  <c r="AJ612" i="8"/>
  <c r="AJ613" i="8"/>
  <c r="AJ614" i="8"/>
  <c r="AJ615" i="8"/>
  <c r="AJ616" i="8"/>
  <c r="AJ617" i="8"/>
  <c r="AJ618" i="8"/>
  <c r="AJ619" i="8"/>
  <c r="AJ620" i="8"/>
  <c r="AJ621" i="8"/>
  <c r="AJ622" i="8"/>
  <c r="AJ623" i="8"/>
  <c r="AJ624" i="8"/>
  <c r="AJ625" i="8"/>
  <c r="AJ626" i="8"/>
  <c r="AJ627" i="8"/>
  <c r="AJ628" i="8"/>
  <c r="AJ629" i="8"/>
  <c r="AJ630" i="8"/>
  <c r="AJ631" i="8"/>
  <c r="AJ632" i="8"/>
  <c r="AJ633" i="8"/>
  <c r="AJ634" i="8"/>
  <c r="AJ635" i="8"/>
  <c r="AJ636" i="8"/>
  <c r="AJ637" i="8"/>
  <c r="AJ638" i="8"/>
  <c r="AJ639" i="8"/>
  <c r="AJ640" i="8"/>
  <c r="AJ641" i="8"/>
  <c r="AJ642" i="8"/>
  <c r="AJ643" i="8"/>
  <c r="AJ644" i="8"/>
  <c r="AJ645" i="8"/>
  <c r="AJ646" i="8"/>
  <c r="AJ647" i="8"/>
  <c r="AJ648" i="8"/>
  <c r="AJ649" i="8"/>
  <c r="AJ650" i="8"/>
  <c r="AJ651" i="8"/>
  <c r="AJ652" i="8"/>
  <c r="AJ653" i="8"/>
  <c r="AJ654" i="8"/>
  <c r="AJ655" i="8"/>
  <c r="AJ656" i="8"/>
  <c r="AJ657" i="8"/>
  <c r="AJ658" i="8"/>
  <c r="AJ659" i="8"/>
  <c r="AJ660" i="8"/>
  <c r="AJ661" i="8"/>
  <c r="AJ662" i="8"/>
  <c r="AJ663" i="8"/>
  <c r="AJ664" i="8"/>
  <c r="AJ665" i="8"/>
  <c r="AJ666" i="8"/>
  <c r="AJ667" i="8"/>
  <c r="AJ668" i="8"/>
  <c r="AJ669" i="8"/>
  <c r="AJ670" i="8"/>
  <c r="AJ671" i="8"/>
  <c r="AJ672" i="8"/>
  <c r="AJ673" i="8"/>
  <c r="AJ674" i="8"/>
  <c r="AJ675" i="8"/>
  <c r="AJ676" i="8"/>
  <c r="AJ677" i="8"/>
  <c r="AJ678" i="8"/>
  <c r="AJ679" i="8"/>
  <c r="AJ680" i="8"/>
  <c r="AJ681" i="8"/>
  <c r="AJ682" i="8"/>
  <c r="AJ683" i="8"/>
  <c r="AJ684" i="8"/>
  <c r="AJ685" i="8"/>
  <c r="AJ686" i="8"/>
  <c r="AJ687" i="8"/>
  <c r="AJ688" i="8"/>
  <c r="AJ689" i="8"/>
  <c r="AJ690" i="8"/>
  <c r="AJ691" i="8"/>
  <c r="AJ692" i="8"/>
  <c r="AJ693" i="8"/>
  <c r="AJ694" i="8"/>
  <c r="AJ695" i="8"/>
  <c r="AJ696" i="8"/>
  <c r="AJ697" i="8"/>
  <c r="AJ698" i="8"/>
  <c r="AJ699" i="8"/>
  <c r="AJ700" i="8"/>
  <c r="AJ701" i="8"/>
  <c r="AJ702" i="8"/>
  <c r="AJ703" i="8"/>
  <c r="AJ704" i="8"/>
  <c r="AJ705" i="8"/>
  <c r="AJ706" i="8"/>
  <c r="AJ707" i="8"/>
  <c r="AJ708" i="8"/>
  <c r="AJ709" i="8"/>
  <c r="AJ710" i="8"/>
  <c r="AJ711" i="8"/>
  <c r="AJ712" i="8"/>
  <c r="AJ713" i="8"/>
  <c r="AJ714" i="8"/>
  <c r="AJ715" i="8"/>
  <c r="AJ716" i="8"/>
  <c r="AJ717" i="8"/>
  <c r="AJ718" i="8"/>
  <c r="AJ719" i="8"/>
  <c r="AJ720" i="8"/>
  <c r="AJ721" i="8"/>
  <c r="AJ722" i="8"/>
  <c r="AJ723" i="8"/>
  <c r="AJ724" i="8"/>
  <c r="AJ725" i="8"/>
  <c r="AJ726" i="8"/>
  <c r="AJ727" i="8"/>
  <c r="AJ728" i="8"/>
  <c r="AJ729" i="8"/>
  <c r="AJ730" i="8"/>
  <c r="AJ731" i="8"/>
  <c r="AJ732" i="8"/>
  <c r="AJ733" i="8"/>
  <c r="AJ734" i="8"/>
  <c r="AJ735" i="8"/>
  <c r="AJ736" i="8"/>
  <c r="AJ737" i="8"/>
  <c r="AJ738" i="8"/>
  <c r="AJ739" i="8"/>
  <c r="AJ740" i="8"/>
  <c r="AJ741" i="8"/>
  <c r="AJ742" i="8"/>
  <c r="AJ743" i="8"/>
  <c r="AJ744" i="8"/>
  <c r="AJ745" i="8"/>
  <c r="AJ746" i="8"/>
  <c r="AJ747" i="8"/>
  <c r="AJ748" i="8"/>
  <c r="AJ749" i="8"/>
  <c r="AJ750" i="8"/>
  <c r="AJ751" i="8"/>
  <c r="AJ752" i="8"/>
  <c r="AJ753" i="8"/>
  <c r="AJ754" i="8"/>
  <c r="AJ755" i="8"/>
  <c r="AJ756" i="8"/>
  <c r="AJ757" i="8"/>
  <c r="AJ758" i="8"/>
  <c r="AJ759" i="8"/>
  <c r="AJ760" i="8"/>
  <c r="AJ761" i="8"/>
  <c r="AJ762" i="8"/>
  <c r="AJ763" i="8"/>
  <c r="AJ764" i="8"/>
  <c r="AJ765" i="8"/>
  <c r="AJ766" i="8"/>
  <c r="AJ767" i="8"/>
  <c r="AJ768" i="8"/>
  <c r="AJ769" i="8"/>
  <c r="AJ770" i="8"/>
  <c r="AJ771" i="8"/>
  <c r="AJ772" i="8"/>
  <c r="AJ773" i="8"/>
  <c r="AJ774" i="8"/>
  <c r="AJ775" i="8"/>
  <c r="AJ776" i="8"/>
  <c r="AJ777" i="8"/>
  <c r="AJ778" i="8"/>
  <c r="AJ779" i="8"/>
  <c r="AJ780" i="8"/>
  <c r="AJ781" i="8"/>
  <c r="AJ782" i="8"/>
  <c r="AJ783" i="8"/>
  <c r="AJ784" i="8"/>
  <c r="AJ785" i="8"/>
  <c r="AJ786" i="8"/>
  <c r="AJ787" i="8"/>
  <c r="AJ788" i="8"/>
  <c r="AJ789" i="8"/>
  <c r="AJ790" i="8"/>
  <c r="AJ791" i="8"/>
  <c r="AJ792" i="8"/>
  <c r="AJ793" i="8"/>
  <c r="AJ794" i="8"/>
  <c r="AJ795" i="8"/>
  <c r="AJ796" i="8"/>
  <c r="AJ797" i="8"/>
  <c r="AJ798" i="8"/>
  <c r="AJ799" i="8"/>
  <c r="AJ800" i="8"/>
  <c r="AJ801" i="8"/>
  <c r="AJ802" i="8"/>
  <c r="AJ803" i="8"/>
  <c r="AJ804" i="8"/>
  <c r="AJ805" i="8"/>
  <c r="AJ806" i="8"/>
  <c r="AJ807" i="8"/>
  <c r="AJ808" i="8"/>
  <c r="AJ809" i="8"/>
  <c r="AJ810" i="8"/>
  <c r="AJ811" i="8"/>
  <c r="AJ812" i="8"/>
  <c r="AJ813" i="8"/>
  <c r="AJ814" i="8"/>
  <c r="AJ815" i="8"/>
  <c r="AJ816" i="8"/>
  <c r="AJ817" i="8"/>
  <c r="AJ818" i="8"/>
  <c r="AJ819" i="8"/>
  <c r="AJ820" i="8"/>
  <c r="AJ821" i="8"/>
  <c r="AJ822" i="8"/>
  <c r="AJ823" i="8"/>
  <c r="AJ824" i="8"/>
  <c r="AJ825" i="8"/>
  <c r="AJ826" i="8"/>
  <c r="AJ827" i="8"/>
  <c r="AJ828" i="8"/>
  <c r="AJ829" i="8"/>
  <c r="AJ830" i="8"/>
  <c r="AJ831" i="8"/>
  <c r="AJ832" i="8"/>
  <c r="AJ833" i="8"/>
  <c r="AJ834" i="8"/>
  <c r="AJ835" i="8"/>
  <c r="AJ836" i="8"/>
  <c r="AJ837" i="8"/>
  <c r="AJ838" i="8"/>
  <c r="AJ839" i="8"/>
  <c r="AJ840" i="8"/>
  <c r="AJ841" i="8"/>
  <c r="AJ842" i="8"/>
  <c r="AJ843" i="8"/>
  <c r="AJ844" i="8"/>
  <c r="AJ845" i="8"/>
  <c r="AJ846" i="8"/>
  <c r="AJ847" i="8"/>
  <c r="AJ848" i="8"/>
  <c r="AJ849" i="8"/>
  <c r="AJ850" i="8"/>
  <c r="AJ851" i="8"/>
  <c r="AJ852" i="8"/>
  <c r="AJ853" i="8"/>
  <c r="AJ854" i="8"/>
  <c r="AJ855" i="8"/>
  <c r="AJ856" i="8"/>
  <c r="AJ857" i="8"/>
  <c r="AJ858" i="8"/>
  <c r="AJ859" i="8"/>
  <c r="AJ860" i="8"/>
  <c r="AJ861" i="8"/>
  <c r="AJ862" i="8"/>
  <c r="AJ863" i="8"/>
  <c r="AJ864" i="8"/>
  <c r="AJ865" i="8"/>
  <c r="AJ866" i="8"/>
  <c r="AJ867" i="8"/>
  <c r="AJ868" i="8"/>
  <c r="AJ869" i="8"/>
  <c r="AJ870" i="8"/>
  <c r="AJ871" i="8"/>
  <c r="AJ872" i="8"/>
  <c r="AJ873" i="8"/>
  <c r="AJ874" i="8"/>
  <c r="AJ875" i="8"/>
  <c r="AJ876" i="8"/>
  <c r="AJ877" i="8"/>
  <c r="AJ878" i="8"/>
  <c r="AJ879" i="8"/>
  <c r="AJ880" i="8"/>
  <c r="AJ881" i="8"/>
  <c r="AJ882" i="8"/>
  <c r="AJ883" i="8"/>
  <c r="AJ884" i="8"/>
  <c r="AJ885" i="8"/>
  <c r="AJ886" i="8"/>
  <c r="AJ887" i="8"/>
  <c r="AJ888" i="8"/>
  <c r="AJ889" i="8"/>
  <c r="AJ890" i="8"/>
  <c r="AJ891" i="8"/>
  <c r="AJ892" i="8"/>
  <c r="AJ893" i="8"/>
  <c r="AJ894" i="8"/>
  <c r="AJ895" i="8"/>
  <c r="AJ896" i="8"/>
  <c r="AJ897" i="8"/>
  <c r="AJ898" i="8"/>
  <c r="AJ899" i="8"/>
  <c r="AJ900" i="8"/>
  <c r="AJ901" i="8"/>
  <c r="AJ902" i="8"/>
  <c r="AJ903" i="8"/>
  <c r="AJ904" i="8"/>
  <c r="AJ905" i="8"/>
  <c r="AJ906" i="8"/>
  <c r="AJ907" i="8"/>
  <c r="AJ908" i="8"/>
  <c r="AJ909" i="8"/>
  <c r="AJ910" i="8"/>
  <c r="AJ911" i="8"/>
  <c r="AJ912" i="8"/>
  <c r="AJ913" i="8"/>
  <c r="AJ914" i="8"/>
  <c r="AJ915" i="8"/>
  <c r="AJ916" i="8"/>
  <c r="AJ917" i="8"/>
  <c r="AJ918" i="8"/>
  <c r="AJ919" i="8"/>
  <c r="AJ920" i="8"/>
  <c r="AJ921" i="8"/>
  <c r="AJ922" i="8"/>
  <c r="AJ923" i="8"/>
  <c r="AJ924" i="8"/>
  <c r="AJ925" i="8"/>
  <c r="AJ926" i="8"/>
  <c r="AJ927" i="8"/>
  <c r="AJ928" i="8"/>
  <c r="AJ929" i="8"/>
  <c r="AJ930" i="8"/>
  <c r="AJ931" i="8"/>
  <c r="AJ932" i="8"/>
  <c r="AJ933" i="8"/>
  <c r="AJ934" i="8"/>
  <c r="AJ935" i="8"/>
  <c r="AJ936" i="8"/>
  <c r="AJ937" i="8"/>
  <c r="AJ938" i="8"/>
  <c r="AJ939" i="8"/>
  <c r="AJ940" i="8"/>
  <c r="AJ941" i="8"/>
  <c r="AJ942" i="8"/>
  <c r="AJ943" i="8"/>
  <c r="AJ944" i="8"/>
  <c r="AJ945" i="8"/>
  <c r="AJ946" i="8"/>
  <c r="AJ947" i="8"/>
  <c r="AJ948" i="8"/>
  <c r="AJ949" i="8"/>
  <c r="AJ950" i="8"/>
  <c r="AJ951" i="8"/>
  <c r="AJ952" i="8"/>
  <c r="AJ953" i="8"/>
  <c r="AJ954" i="8"/>
  <c r="AJ955" i="8"/>
  <c r="AJ956" i="8"/>
  <c r="AJ957" i="8"/>
  <c r="AJ958" i="8"/>
  <c r="AJ959" i="8"/>
  <c r="AJ960" i="8"/>
  <c r="AJ961" i="8"/>
  <c r="AJ962" i="8"/>
  <c r="AJ963" i="8"/>
  <c r="AJ964" i="8"/>
  <c r="AJ965" i="8"/>
  <c r="AJ966" i="8"/>
  <c r="AJ967" i="8"/>
  <c r="AJ968" i="8"/>
  <c r="AJ969" i="8"/>
  <c r="AJ970" i="8"/>
  <c r="AJ971" i="8"/>
  <c r="AJ972" i="8"/>
  <c r="AJ973" i="8"/>
  <c r="AJ974" i="8"/>
  <c r="AJ975" i="8"/>
  <c r="AJ976" i="8"/>
  <c r="AJ977" i="8"/>
  <c r="AJ978" i="8"/>
  <c r="AJ979" i="8"/>
  <c r="AJ980" i="8"/>
  <c r="AJ981" i="8"/>
  <c r="AJ982" i="8"/>
  <c r="AJ983" i="8"/>
  <c r="AJ984" i="8"/>
  <c r="AJ985" i="8"/>
  <c r="AJ986" i="8"/>
  <c r="AJ987" i="8"/>
  <c r="AJ988" i="8"/>
  <c r="AJ989" i="8"/>
  <c r="AJ990" i="8"/>
  <c r="AJ991" i="8"/>
  <c r="AJ992" i="8"/>
  <c r="AJ993" i="8"/>
  <c r="AJ994" i="8"/>
  <c r="AJ995" i="8"/>
  <c r="AJ996" i="8"/>
  <c r="AJ997" i="8"/>
  <c r="AJ998" i="8"/>
  <c r="AJ999" i="8"/>
  <c r="AJ1000" i="8"/>
  <c r="AJ1001" i="8"/>
  <c r="AJ1002" i="8"/>
  <c r="AJ1003" i="8"/>
  <c r="AJ1004" i="8"/>
  <c r="AJ1005" i="8"/>
  <c r="AJ1006" i="8"/>
  <c r="AJ1007" i="8"/>
  <c r="AJ1008" i="8"/>
  <c r="AJ1009" i="8"/>
  <c r="AJ1010" i="8"/>
  <c r="AJ1011" i="8"/>
  <c r="AJ1012" i="8"/>
  <c r="AJ1013" i="8"/>
  <c r="AJ1014" i="8"/>
  <c r="AJ1015" i="8"/>
  <c r="AJ1016" i="8"/>
  <c r="AJ1017" i="8"/>
  <c r="AJ1018" i="8"/>
  <c r="AJ1019" i="8"/>
  <c r="AJ1020" i="8"/>
  <c r="AJ1021" i="8"/>
  <c r="AJ1022" i="8"/>
  <c r="AJ1023" i="8"/>
  <c r="AJ1024" i="8"/>
  <c r="AJ1025" i="8"/>
  <c r="AJ1026" i="8"/>
  <c r="AJ1027" i="8"/>
  <c r="AJ1028" i="8"/>
  <c r="AJ1029" i="8"/>
  <c r="AJ1030" i="8"/>
  <c r="AJ1031" i="8"/>
  <c r="AJ1032" i="8"/>
  <c r="AJ1033" i="8"/>
  <c r="AJ1034" i="8"/>
  <c r="AJ1035" i="8"/>
  <c r="AJ1036" i="8"/>
  <c r="AJ1037" i="8"/>
  <c r="AJ1038" i="8"/>
  <c r="AJ1039" i="8"/>
  <c r="AJ1040" i="8"/>
  <c r="AJ1041" i="8"/>
  <c r="AJ1042" i="8"/>
  <c r="AJ1043" i="8"/>
  <c r="AJ1044" i="8"/>
  <c r="AJ1045" i="8"/>
  <c r="AJ1046" i="8"/>
  <c r="AJ1047" i="8"/>
  <c r="AJ1048" i="8"/>
  <c r="AJ1049" i="8"/>
  <c r="AJ1050" i="8"/>
  <c r="AJ1051" i="8"/>
  <c r="AJ1052" i="8"/>
  <c r="AJ1053" i="8"/>
  <c r="AJ1054" i="8"/>
  <c r="AJ1055" i="8"/>
  <c r="AJ1056" i="8"/>
  <c r="AJ1057" i="8"/>
  <c r="AJ1058" i="8"/>
  <c r="AJ1059" i="8"/>
  <c r="AJ1060" i="8"/>
  <c r="AJ1061" i="8"/>
  <c r="AJ1062" i="8"/>
  <c r="AJ1063" i="8"/>
  <c r="AJ1064" i="8"/>
  <c r="AJ1065" i="8"/>
  <c r="AJ1066" i="8"/>
  <c r="AJ1067" i="8"/>
  <c r="AJ1068" i="8"/>
  <c r="AJ1069" i="8"/>
  <c r="AJ1070" i="8"/>
  <c r="AJ1071" i="8"/>
  <c r="AJ1072" i="8"/>
  <c r="AJ1073" i="8"/>
  <c r="AJ1074" i="8"/>
  <c r="AJ1075" i="8"/>
  <c r="AJ1076" i="8"/>
  <c r="AJ1077" i="8"/>
  <c r="AJ1078" i="8"/>
  <c r="AJ1079" i="8"/>
  <c r="AJ1080" i="8"/>
  <c r="AJ1081" i="8"/>
  <c r="AJ1082" i="8"/>
  <c r="AJ1083" i="8"/>
  <c r="AJ1084" i="8"/>
  <c r="AJ1085" i="8"/>
  <c r="AJ1086" i="8"/>
  <c r="AJ1087" i="8"/>
  <c r="AJ1088" i="8"/>
  <c r="AJ1089" i="8"/>
  <c r="AJ1090" i="8"/>
  <c r="AJ1091" i="8"/>
  <c r="AJ1092" i="8"/>
  <c r="AJ1093" i="8"/>
  <c r="AJ1094" i="8"/>
  <c r="AJ1095" i="8"/>
  <c r="AJ1096" i="8"/>
  <c r="AJ1097" i="8"/>
  <c r="AJ1098" i="8"/>
  <c r="AJ1099" i="8"/>
  <c r="AJ1100" i="8"/>
  <c r="AJ1101" i="8"/>
  <c r="AJ1102" i="8"/>
  <c r="AJ1103" i="8"/>
  <c r="AJ1104" i="8"/>
  <c r="AJ1105" i="8"/>
  <c r="AJ1106" i="8"/>
  <c r="AJ1107" i="8"/>
  <c r="AJ1108" i="8"/>
  <c r="AJ1109" i="8"/>
  <c r="AJ1110" i="8"/>
  <c r="AJ1111" i="8"/>
  <c r="AJ1112" i="8"/>
  <c r="AJ1113" i="8"/>
  <c r="AJ1114" i="8"/>
  <c r="AJ1115" i="8"/>
  <c r="AJ1116" i="8"/>
  <c r="AJ1117" i="8"/>
  <c r="AJ1118" i="8"/>
  <c r="AJ1119" i="8"/>
  <c r="AJ1120" i="8"/>
  <c r="AJ1121" i="8"/>
  <c r="AJ1122" i="8"/>
  <c r="AJ1123" i="8"/>
  <c r="AJ1124" i="8"/>
  <c r="AJ1125" i="8"/>
  <c r="AJ1126" i="8"/>
  <c r="AJ1127" i="8"/>
  <c r="AJ1128" i="8"/>
  <c r="AJ1129" i="8"/>
  <c r="AJ1130" i="8"/>
  <c r="AJ1131" i="8"/>
  <c r="AJ1132" i="8"/>
  <c r="AJ1133" i="8"/>
  <c r="AJ1134" i="8"/>
  <c r="AJ1135" i="8"/>
  <c r="AJ1136" i="8"/>
  <c r="AJ1137" i="8"/>
  <c r="AJ1138" i="8"/>
  <c r="AJ1139" i="8"/>
  <c r="AJ1140" i="8"/>
  <c r="AJ1141" i="8"/>
  <c r="AJ1142" i="8"/>
  <c r="AJ1143" i="8"/>
  <c r="AJ1144" i="8"/>
  <c r="AJ1145" i="8"/>
  <c r="AJ1146" i="8"/>
  <c r="AJ1147" i="8"/>
  <c r="AJ1148" i="8"/>
  <c r="AJ1149" i="8"/>
  <c r="AJ1150" i="8"/>
  <c r="AJ1151" i="8"/>
  <c r="AJ1152" i="8"/>
  <c r="AJ1153" i="8"/>
  <c r="AJ1154" i="8"/>
  <c r="AJ1155" i="8"/>
  <c r="AJ1156" i="8"/>
  <c r="AJ1157" i="8"/>
  <c r="AJ1158" i="8"/>
  <c r="AJ1159" i="8"/>
  <c r="AJ1160" i="8"/>
  <c r="AJ1161" i="8"/>
  <c r="AJ1162" i="8"/>
  <c r="AJ1163" i="8"/>
  <c r="AJ1164" i="8"/>
  <c r="AJ1165" i="8"/>
  <c r="AJ1166" i="8"/>
  <c r="AJ1167" i="8"/>
  <c r="AJ1168" i="8"/>
  <c r="AJ1169" i="8"/>
  <c r="AJ1170" i="8"/>
  <c r="AJ1171" i="8"/>
  <c r="AJ1172" i="8"/>
  <c r="AJ1173" i="8"/>
  <c r="AJ1174" i="8"/>
  <c r="AJ1175" i="8"/>
  <c r="AJ1176" i="8"/>
  <c r="AJ1177" i="8"/>
  <c r="AJ1178" i="8"/>
  <c r="AJ1179" i="8"/>
  <c r="AJ1180" i="8"/>
  <c r="AJ1181" i="8"/>
  <c r="AJ1182" i="8"/>
  <c r="AJ1183" i="8"/>
  <c r="AJ1184" i="8"/>
  <c r="AJ1185" i="8"/>
  <c r="AJ1186" i="8"/>
  <c r="AJ1187" i="8"/>
  <c r="AJ1188" i="8"/>
  <c r="AJ1189" i="8"/>
  <c r="AJ1190" i="8"/>
  <c r="AJ1191" i="8"/>
  <c r="AJ1192" i="8"/>
  <c r="AJ1193" i="8"/>
  <c r="AJ1194" i="8"/>
  <c r="AJ1195" i="8"/>
  <c r="AJ1196" i="8"/>
  <c r="AJ1197" i="8"/>
  <c r="AJ1198" i="8"/>
  <c r="AJ1199" i="8"/>
  <c r="AJ1200" i="8"/>
  <c r="AJ1201" i="8"/>
  <c r="AJ1202" i="8"/>
  <c r="AJ1203" i="8"/>
  <c r="AJ1204" i="8"/>
  <c r="AJ1205" i="8"/>
  <c r="AJ1206" i="8"/>
  <c r="AJ1207" i="8"/>
  <c r="AJ1208" i="8"/>
  <c r="AJ1209" i="8"/>
  <c r="AJ1210" i="8"/>
  <c r="AJ1211" i="8"/>
  <c r="AJ1212" i="8"/>
  <c r="AJ1213" i="8"/>
  <c r="AJ1214" i="8"/>
  <c r="AJ1215" i="8"/>
  <c r="AJ1216" i="8"/>
  <c r="AJ1217" i="8"/>
  <c r="AJ1218" i="8"/>
  <c r="AJ1219" i="8"/>
  <c r="AJ1220" i="8"/>
  <c r="AJ1221" i="8"/>
  <c r="AJ1222" i="8"/>
  <c r="AJ1223" i="8"/>
  <c r="AJ1224" i="8"/>
  <c r="AJ1225" i="8"/>
  <c r="AJ1226" i="8"/>
  <c r="AJ1227" i="8"/>
  <c r="AJ1228" i="8"/>
  <c r="AJ1229" i="8"/>
  <c r="AJ1230" i="8"/>
  <c r="AJ1231" i="8"/>
  <c r="AJ1232" i="8"/>
  <c r="AJ1233" i="8"/>
  <c r="AJ1234" i="8"/>
  <c r="AJ1235" i="8"/>
  <c r="AJ1236" i="8"/>
  <c r="AJ1237" i="8"/>
  <c r="AJ1238" i="8"/>
  <c r="AJ1239" i="8"/>
  <c r="AJ1240" i="8"/>
  <c r="AJ1241" i="8"/>
  <c r="AJ1242" i="8"/>
  <c r="AJ1243" i="8"/>
  <c r="AJ1244" i="8"/>
  <c r="AJ1245" i="8"/>
  <c r="AJ1246" i="8"/>
  <c r="AJ1247" i="8"/>
  <c r="AJ1248" i="8"/>
  <c r="AJ1249" i="8"/>
  <c r="AJ1250" i="8"/>
  <c r="AJ1251" i="8"/>
  <c r="AJ1252" i="8"/>
  <c r="AJ1253" i="8"/>
  <c r="AJ1254" i="8"/>
  <c r="AJ1255" i="8"/>
  <c r="AJ1256" i="8"/>
  <c r="AJ1257" i="8"/>
  <c r="AJ1258" i="8"/>
  <c r="AJ1259" i="8"/>
  <c r="AJ1260" i="8"/>
  <c r="AJ1261" i="8"/>
  <c r="AJ1262" i="8"/>
  <c r="AJ1263" i="8"/>
  <c r="AJ1264" i="8"/>
  <c r="AJ1265" i="8"/>
  <c r="AJ1266" i="8"/>
  <c r="AJ1267" i="8"/>
  <c r="AJ1268" i="8"/>
  <c r="AJ1269" i="8"/>
  <c r="AJ1270" i="8"/>
  <c r="AJ1271" i="8"/>
  <c r="AJ1272" i="8"/>
  <c r="AJ1273" i="8"/>
  <c r="AJ1274" i="8"/>
  <c r="AJ1275" i="8"/>
  <c r="AJ1276" i="8"/>
  <c r="AJ1277" i="8"/>
  <c r="AJ1278" i="8"/>
  <c r="AJ1279" i="8"/>
  <c r="AJ1280" i="8"/>
  <c r="AJ1281" i="8"/>
  <c r="AJ1282" i="8"/>
  <c r="AJ1283" i="8"/>
  <c r="AJ1284" i="8"/>
  <c r="AJ1285" i="8"/>
  <c r="AJ1286" i="8"/>
  <c r="AJ1287" i="8"/>
  <c r="AJ1288" i="8"/>
  <c r="AJ1289" i="8"/>
  <c r="AJ1290" i="8"/>
  <c r="AJ1291" i="8"/>
  <c r="AJ1292" i="8"/>
  <c r="AJ1293" i="8"/>
  <c r="AJ1294" i="8"/>
  <c r="AJ1295" i="8"/>
  <c r="AJ1296" i="8"/>
  <c r="AJ1297" i="8"/>
  <c r="AJ1298" i="8"/>
  <c r="AJ1299" i="8"/>
  <c r="AJ1300" i="8"/>
  <c r="AJ1301" i="8"/>
  <c r="AJ1302" i="8"/>
  <c r="AJ1303" i="8"/>
  <c r="AJ1304" i="8"/>
  <c r="AJ1305" i="8"/>
  <c r="AJ1306" i="8"/>
  <c r="AJ1307" i="8"/>
  <c r="AJ1308" i="8"/>
  <c r="AJ1309" i="8"/>
  <c r="AJ1310" i="8"/>
  <c r="AJ1311" i="8"/>
  <c r="AJ1312" i="8"/>
  <c r="AJ1313" i="8"/>
  <c r="AJ1314" i="8"/>
  <c r="AJ1315" i="8"/>
  <c r="AJ1316" i="8"/>
  <c r="AJ1317" i="8"/>
  <c r="AJ1318" i="8"/>
  <c r="AJ1319" i="8"/>
  <c r="AJ1320" i="8"/>
  <c r="AJ1321" i="8"/>
  <c r="AJ1322" i="8"/>
  <c r="AJ1323" i="8"/>
  <c r="AJ1324" i="8"/>
  <c r="AJ1325" i="8"/>
  <c r="AJ1326" i="8"/>
  <c r="AJ1327" i="8"/>
  <c r="AJ1328" i="8"/>
  <c r="AJ1329" i="8"/>
  <c r="AJ1330" i="8"/>
  <c r="AJ1331" i="8"/>
  <c r="AJ1332" i="8"/>
  <c r="AJ1333" i="8"/>
  <c r="AJ1334" i="8"/>
  <c r="AJ1335" i="8"/>
  <c r="AJ1336" i="8"/>
  <c r="AJ1337" i="8"/>
  <c r="AJ1338" i="8"/>
  <c r="AJ1339" i="8"/>
  <c r="AJ1340" i="8"/>
  <c r="AJ1341" i="8"/>
  <c r="AJ1342" i="8"/>
  <c r="AJ1343" i="8"/>
  <c r="AJ1344" i="8"/>
  <c r="AJ1345" i="8"/>
  <c r="AJ1346" i="8"/>
  <c r="AJ1347" i="8"/>
  <c r="AJ1348" i="8"/>
  <c r="AJ1349" i="8"/>
  <c r="AJ1350" i="8"/>
  <c r="AJ1351" i="8"/>
  <c r="AJ1352" i="8"/>
  <c r="AJ1353" i="8"/>
  <c r="AJ1354" i="8"/>
  <c r="AJ1355" i="8"/>
  <c r="AJ1356" i="8"/>
  <c r="AJ1357" i="8"/>
  <c r="AJ1358" i="8"/>
  <c r="AJ1359" i="8"/>
  <c r="AJ1360" i="8"/>
  <c r="AJ1361" i="8"/>
  <c r="AJ1362" i="8"/>
  <c r="AJ1363" i="8"/>
  <c r="AJ1364" i="8"/>
  <c r="AJ1365" i="8"/>
  <c r="AJ1366" i="8"/>
  <c r="AJ1367" i="8"/>
  <c r="AJ1368" i="8"/>
  <c r="AJ1369" i="8"/>
  <c r="AJ1370" i="8"/>
  <c r="AJ1371" i="8"/>
  <c r="AJ1372" i="8"/>
  <c r="AJ1373" i="8"/>
  <c r="AJ1374" i="8"/>
  <c r="AJ1375" i="8"/>
  <c r="AJ1376" i="8"/>
  <c r="AJ1377" i="8"/>
  <c r="AJ1378" i="8"/>
  <c r="AJ1379" i="8"/>
  <c r="AJ1380" i="8"/>
  <c r="AJ1381" i="8"/>
  <c r="AJ1382" i="8"/>
  <c r="AJ1383" i="8"/>
  <c r="AJ1384" i="8"/>
  <c r="AJ1385" i="8"/>
  <c r="AJ1386" i="8"/>
  <c r="AJ1387" i="8"/>
  <c r="AJ1388" i="8"/>
  <c r="AJ1389" i="8"/>
  <c r="AJ1390" i="8"/>
  <c r="AJ1391" i="8"/>
  <c r="AJ1392" i="8"/>
  <c r="AJ1393" i="8"/>
  <c r="AJ1394" i="8"/>
  <c r="AJ1395" i="8"/>
  <c r="AJ1396" i="8"/>
  <c r="AJ1397" i="8"/>
  <c r="AJ1398" i="8"/>
  <c r="AJ1399" i="8"/>
  <c r="AJ1400" i="8"/>
  <c r="AJ1401" i="8"/>
  <c r="AJ1402" i="8"/>
  <c r="AJ1403" i="8"/>
  <c r="AJ1404" i="8"/>
  <c r="AJ1405" i="8"/>
  <c r="AJ1406" i="8"/>
  <c r="AJ1407" i="8"/>
  <c r="AJ1408" i="8"/>
  <c r="AJ1409" i="8"/>
  <c r="AJ1410" i="8"/>
  <c r="AJ1411" i="8"/>
  <c r="AJ1412" i="8"/>
  <c r="AJ1413" i="8"/>
  <c r="AJ1414" i="8"/>
  <c r="AJ1415" i="8"/>
  <c r="AJ1416" i="8"/>
  <c r="AJ1417" i="8"/>
  <c r="AJ1418" i="8"/>
  <c r="AJ1419" i="8"/>
  <c r="AJ1420" i="8"/>
  <c r="AJ1421" i="8"/>
  <c r="AJ1422" i="8"/>
  <c r="AJ1423" i="8"/>
  <c r="AJ1424" i="8"/>
  <c r="AJ1425" i="8"/>
  <c r="AJ1426" i="8"/>
  <c r="AJ1427" i="8"/>
  <c r="AJ1428" i="8"/>
  <c r="AJ1429" i="8"/>
  <c r="AJ1430" i="8"/>
  <c r="AJ1431" i="8"/>
  <c r="AJ1432" i="8"/>
  <c r="AJ1433" i="8"/>
  <c r="AJ1434" i="8"/>
  <c r="AJ1435" i="8"/>
  <c r="AJ1436" i="8"/>
  <c r="AJ1437" i="8"/>
  <c r="AJ1438" i="8"/>
  <c r="AJ1439" i="8"/>
  <c r="AJ1440" i="8"/>
  <c r="AJ1441" i="8"/>
  <c r="AJ1442" i="8"/>
  <c r="AJ1443" i="8"/>
  <c r="AJ1444" i="8"/>
  <c r="AJ1445" i="8"/>
  <c r="AJ1446" i="8"/>
  <c r="AJ1447" i="8"/>
  <c r="AJ1448" i="8"/>
  <c r="AJ1449" i="8"/>
  <c r="AJ1450" i="8"/>
  <c r="AJ1451" i="8"/>
  <c r="AJ1452" i="8"/>
  <c r="AJ1453" i="8"/>
  <c r="AJ1454" i="8"/>
  <c r="AJ1455" i="8"/>
  <c r="AJ1456" i="8"/>
  <c r="AJ1457" i="8"/>
  <c r="AJ1458" i="8"/>
  <c r="AJ1459" i="8"/>
  <c r="AJ1460" i="8"/>
  <c r="AJ1461" i="8"/>
  <c r="AJ1462" i="8"/>
  <c r="AJ1463" i="8"/>
  <c r="AJ1464" i="8"/>
  <c r="AJ1465" i="8"/>
  <c r="AJ1466" i="8"/>
  <c r="AJ1467" i="8"/>
  <c r="AJ1468" i="8"/>
  <c r="AJ1469" i="8"/>
  <c r="AJ1470" i="8"/>
  <c r="AJ1471" i="8"/>
  <c r="AJ1472" i="8"/>
  <c r="AJ1473" i="8"/>
  <c r="AJ1474" i="8"/>
  <c r="AJ1475" i="8"/>
  <c r="AJ1476" i="8"/>
  <c r="AJ1477" i="8"/>
  <c r="AJ1478" i="8"/>
  <c r="AJ1479" i="8"/>
  <c r="AJ1480" i="8"/>
  <c r="AJ1481" i="8"/>
  <c r="AJ1482" i="8"/>
  <c r="AJ1483" i="8"/>
  <c r="AJ1484" i="8"/>
  <c r="AJ1485" i="8"/>
  <c r="AJ1486" i="8"/>
  <c r="AJ1487" i="8"/>
  <c r="AJ1488" i="8"/>
  <c r="AJ1489" i="8"/>
  <c r="AJ1490" i="8"/>
  <c r="AJ1491" i="8"/>
  <c r="AJ1492" i="8"/>
  <c r="AJ1493" i="8"/>
  <c r="AJ1494" i="8"/>
  <c r="AJ1495" i="8"/>
  <c r="AJ1496" i="8"/>
  <c r="AJ1497" i="8"/>
  <c r="AJ1498" i="8"/>
  <c r="AJ1499" i="8"/>
  <c r="AJ1500" i="8"/>
  <c r="AJ1501" i="8"/>
  <c r="AJ1502" i="8"/>
  <c r="AJ1503" i="8"/>
  <c r="AJ1504" i="8"/>
  <c r="AJ1505" i="8"/>
  <c r="AJ1506" i="8"/>
  <c r="AJ1507" i="8"/>
  <c r="AJ1508" i="8"/>
  <c r="AJ1509" i="8"/>
  <c r="AJ1510" i="8"/>
  <c r="AJ1511" i="8"/>
  <c r="AJ1512" i="8"/>
  <c r="AJ1513" i="8"/>
  <c r="AJ1514" i="8"/>
  <c r="AJ1515" i="8"/>
  <c r="AJ1516" i="8"/>
  <c r="AJ1517" i="8"/>
  <c r="AJ1518" i="8"/>
  <c r="AJ1519" i="8"/>
  <c r="AJ1520" i="8"/>
  <c r="AJ1521" i="8"/>
  <c r="AJ1522" i="8"/>
  <c r="AJ1523" i="8"/>
  <c r="AJ1524" i="8"/>
  <c r="AJ1525" i="8"/>
  <c r="AJ1526" i="8"/>
  <c r="AJ1527" i="8"/>
  <c r="AJ1528" i="8"/>
  <c r="AJ1529" i="8"/>
  <c r="AJ1530" i="8"/>
  <c r="AJ1531" i="8"/>
  <c r="AJ1532" i="8"/>
  <c r="AJ1533" i="8"/>
  <c r="AJ1534" i="8"/>
  <c r="AJ1535" i="8"/>
  <c r="AJ1536" i="8"/>
  <c r="AJ1537" i="8"/>
  <c r="AJ1538" i="8"/>
  <c r="AJ1539" i="8"/>
  <c r="AJ1540" i="8"/>
  <c r="AJ1541" i="8"/>
  <c r="AJ1542" i="8"/>
  <c r="AJ1543" i="8"/>
  <c r="AJ1544" i="8"/>
  <c r="AJ1545" i="8"/>
  <c r="AJ1546" i="8"/>
  <c r="AJ1547" i="8"/>
  <c r="AJ1548" i="8"/>
  <c r="AJ1549" i="8"/>
  <c r="AJ1550" i="8"/>
  <c r="AJ1551" i="8"/>
  <c r="AJ1552" i="8"/>
  <c r="AJ1553" i="8"/>
  <c r="AJ1554" i="8"/>
  <c r="AJ1555" i="8"/>
  <c r="AJ1556" i="8"/>
  <c r="AJ1557" i="8"/>
  <c r="AJ1558" i="8"/>
  <c r="AJ1559" i="8"/>
  <c r="AJ1560" i="8"/>
  <c r="AJ1561" i="8"/>
  <c r="AJ1562" i="8"/>
  <c r="AJ1563" i="8"/>
  <c r="AJ1564" i="8"/>
  <c r="AJ1565" i="8"/>
  <c r="AJ1566" i="8"/>
  <c r="AJ1567" i="8"/>
  <c r="AJ1568" i="8"/>
  <c r="AJ1569" i="8"/>
  <c r="AJ1570" i="8"/>
  <c r="AJ1571" i="8"/>
  <c r="AJ1572" i="8"/>
  <c r="AJ1573" i="8"/>
  <c r="AJ1574" i="8"/>
  <c r="AJ1575" i="8"/>
  <c r="AJ1576" i="8"/>
  <c r="AJ1577" i="8"/>
  <c r="AJ1578" i="8"/>
  <c r="AJ1579" i="8"/>
  <c r="AJ1580" i="8"/>
  <c r="AJ1581" i="8"/>
  <c r="AJ1582" i="8"/>
  <c r="AJ1583" i="8"/>
  <c r="AJ1584" i="8"/>
  <c r="AJ1585" i="8"/>
  <c r="AJ1586" i="8"/>
  <c r="AJ1587" i="8"/>
  <c r="AJ1588" i="8"/>
  <c r="AJ1589" i="8"/>
  <c r="AJ1590" i="8"/>
  <c r="AJ1591" i="8"/>
  <c r="AJ1592" i="8"/>
  <c r="AJ1593" i="8"/>
  <c r="AJ1594" i="8"/>
  <c r="AJ1595" i="8"/>
  <c r="AJ1596" i="8"/>
  <c r="AJ1597" i="8"/>
  <c r="AJ1598" i="8"/>
  <c r="AJ1599" i="8"/>
  <c r="AJ1600" i="8"/>
  <c r="AJ1601" i="8"/>
  <c r="AJ1602" i="8"/>
  <c r="AJ1603" i="8"/>
  <c r="AJ1604" i="8"/>
  <c r="AJ1605" i="8"/>
  <c r="AJ1606" i="8"/>
  <c r="AJ1607" i="8"/>
  <c r="AJ1608" i="8"/>
  <c r="AJ1609" i="8"/>
  <c r="AJ1610" i="8"/>
  <c r="AJ1611" i="8"/>
  <c r="AJ1612" i="8"/>
  <c r="AJ1613" i="8"/>
  <c r="AJ1614" i="8"/>
  <c r="AJ1615" i="8"/>
  <c r="AJ1616" i="8"/>
  <c r="AJ1617" i="8"/>
  <c r="AJ1618" i="8"/>
  <c r="AJ1619" i="8"/>
  <c r="AJ1620" i="8"/>
  <c r="AJ1621" i="8"/>
  <c r="AJ1622" i="8"/>
  <c r="AJ1623" i="8"/>
  <c r="AJ1624" i="8"/>
  <c r="AJ1625" i="8"/>
  <c r="AJ1626" i="8"/>
  <c r="AJ1627" i="8"/>
  <c r="AJ1628" i="8"/>
  <c r="AJ1629" i="8"/>
  <c r="AJ1630" i="8"/>
  <c r="AJ1631" i="8"/>
  <c r="AJ1632" i="8"/>
  <c r="AJ1633" i="8"/>
  <c r="AJ1634" i="8"/>
  <c r="AJ1635" i="8"/>
  <c r="AJ1636" i="8"/>
  <c r="AJ1637" i="8"/>
  <c r="AJ1638" i="8"/>
  <c r="AJ1639" i="8"/>
  <c r="AJ1640" i="8"/>
  <c r="AJ1641" i="8"/>
  <c r="AJ1642" i="8"/>
  <c r="AJ1643" i="8"/>
  <c r="AJ1644" i="8"/>
  <c r="AJ1645" i="8"/>
  <c r="AJ1646" i="8"/>
  <c r="AJ1647" i="8"/>
  <c r="AJ1648" i="8"/>
  <c r="AJ1649" i="8"/>
  <c r="AJ1650" i="8"/>
  <c r="AJ1651" i="8"/>
  <c r="AJ1652" i="8"/>
  <c r="AJ1653" i="8"/>
  <c r="AJ1654" i="8"/>
  <c r="AJ1655" i="8"/>
  <c r="AJ1656" i="8"/>
  <c r="AJ1657" i="8"/>
  <c r="AJ1658" i="8"/>
  <c r="AJ1659" i="8"/>
  <c r="AJ1660" i="8"/>
  <c r="AJ1661" i="8"/>
  <c r="AJ1662" i="8"/>
  <c r="AJ1663" i="8"/>
  <c r="AJ1664" i="8"/>
  <c r="AJ1665" i="8"/>
  <c r="AJ1666" i="8"/>
  <c r="AJ1667" i="8"/>
  <c r="AJ1668" i="8"/>
  <c r="AJ1669" i="8"/>
  <c r="AJ1670" i="8"/>
  <c r="AJ1671" i="8"/>
  <c r="AJ1672" i="8"/>
  <c r="AJ1673" i="8"/>
  <c r="AJ1674" i="8"/>
  <c r="AJ1675" i="8"/>
  <c r="AJ1676" i="8"/>
  <c r="AJ1677" i="8"/>
  <c r="AJ1678" i="8"/>
  <c r="AJ1679" i="8"/>
  <c r="AJ1680" i="8"/>
  <c r="AJ1681" i="8"/>
  <c r="AJ1682" i="8"/>
  <c r="AJ1683" i="8"/>
  <c r="AJ1684" i="8"/>
  <c r="AJ1685" i="8"/>
  <c r="AJ1686" i="8"/>
  <c r="AJ1687" i="8"/>
  <c r="AJ1688" i="8"/>
  <c r="AJ1689" i="8"/>
  <c r="AJ1690" i="8"/>
  <c r="AJ1691" i="8"/>
  <c r="AJ1692" i="8"/>
  <c r="AJ1693" i="8"/>
  <c r="AJ1694" i="8"/>
  <c r="AJ1695" i="8"/>
  <c r="AJ1696" i="8"/>
  <c r="AJ1697" i="8"/>
  <c r="AJ1698" i="8"/>
  <c r="AJ1699" i="8"/>
  <c r="AJ1700" i="8"/>
  <c r="AJ1701" i="8"/>
  <c r="AJ1702" i="8"/>
  <c r="AJ1703" i="8"/>
  <c r="AJ1704" i="8"/>
  <c r="AJ1705" i="8"/>
  <c r="AJ1706" i="8"/>
  <c r="AJ1707" i="8"/>
  <c r="AJ1708" i="8"/>
  <c r="AJ1709" i="8"/>
  <c r="AJ1710" i="8"/>
  <c r="AJ1711" i="8"/>
  <c r="AJ1712" i="8"/>
  <c r="AJ1713" i="8"/>
  <c r="AJ1714" i="8"/>
  <c r="AJ1715" i="8"/>
  <c r="AJ1716" i="8"/>
  <c r="AJ1717" i="8"/>
  <c r="AJ1718" i="8"/>
  <c r="AJ1719" i="8"/>
  <c r="AJ1720" i="8"/>
  <c r="AJ1721" i="8"/>
  <c r="AJ1722" i="8"/>
  <c r="AJ1723" i="8"/>
  <c r="AJ1724" i="8"/>
  <c r="AJ1725" i="8"/>
  <c r="AJ1726" i="8"/>
  <c r="AJ1727" i="8"/>
  <c r="AJ1728" i="8"/>
  <c r="AJ1729" i="8"/>
  <c r="AJ1730" i="8"/>
  <c r="AJ1731" i="8"/>
  <c r="AJ1732" i="8"/>
  <c r="AJ1733" i="8"/>
  <c r="AJ1734" i="8"/>
  <c r="AJ1735" i="8"/>
  <c r="AJ1736" i="8"/>
  <c r="AJ1737" i="8"/>
  <c r="AJ1738" i="8"/>
  <c r="AJ1739" i="8"/>
  <c r="AJ1740" i="8"/>
  <c r="AJ1741" i="8"/>
  <c r="AJ1742" i="8"/>
  <c r="AJ1743" i="8"/>
  <c r="AJ1744" i="8"/>
  <c r="AJ1745" i="8"/>
  <c r="AJ1746" i="8"/>
  <c r="AJ1747" i="8"/>
  <c r="AJ1748" i="8"/>
  <c r="AJ1749" i="8"/>
  <c r="AJ1750" i="8"/>
  <c r="AJ1751" i="8"/>
  <c r="AJ1752" i="8"/>
  <c r="AJ1753" i="8"/>
  <c r="AJ1754" i="8"/>
  <c r="AJ1755" i="8"/>
  <c r="AJ1756" i="8"/>
  <c r="AJ1757" i="8"/>
  <c r="AJ1758" i="8"/>
  <c r="AJ1759" i="8"/>
  <c r="AJ1760" i="8"/>
  <c r="AJ1761" i="8"/>
  <c r="AJ1762" i="8"/>
  <c r="AJ1763" i="8"/>
  <c r="AJ1764" i="8"/>
  <c r="AJ1765" i="8"/>
  <c r="AJ1766" i="8"/>
  <c r="AJ1767" i="8"/>
  <c r="AJ1768" i="8"/>
  <c r="AJ1769" i="8"/>
  <c r="AJ1770" i="8"/>
  <c r="AJ1771" i="8"/>
  <c r="AJ1772" i="8"/>
  <c r="AJ1773" i="8"/>
  <c r="AJ1774" i="8"/>
  <c r="AJ1775" i="8"/>
  <c r="AJ1776" i="8"/>
  <c r="AJ1777" i="8"/>
  <c r="AJ1778" i="8"/>
  <c r="AJ1779" i="8"/>
  <c r="AJ1780" i="8"/>
  <c r="AJ1781" i="8"/>
  <c r="AJ1782" i="8"/>
  <c r="AJ1783" i="8"/>
  <c r="AJ1784" i="8"/>
  <c r="AJ1785" i="8"/>
  <c r="AJ1786" i="8"/>
  <c r="AJ1787" i="8"/>
  <c r="AJ1788" i="8"/>
  <c r="AJ1789" i="8"/>
  <c r="AJ1790" i="8"/>
  <c r="AJ1791" i="8"/>
  <c r="AJ1792" i="8"/>
  <c r="AJ1793" i="8"/>
  <c r="AJ1794" i="8"/>
  <c r="AJ1795" i="8"/>
  <c r="AJ1796" i="8"/>
  <c r="AJ1797" i="8"/>
  <c r="AJ1798" i="8"/>
  <c r="AJ1799" i="8"/>
  <c r="AJ1800" i="8"/>
  <c r="AJ1801" i="8"/>
  <c r="AJ1802" i="8"/>
  <c r="AJ1803" i="8"/>
  <c r="AJ1804" i="8"/>
  <c r="AJ1805" i="8"/>
  <c r="AJ1806" i="8"/>
  <c r="AJ1807" i="8"/>
  <c r="AJ1808" i="8"/>
  <c r="AJ1809" i="8"/>
  <c r="AJ1810" i="8"/>
  <c r="AJ1811" i="8"/>
  <c r="AJ1812" i="8"/>
  <c r="AJ1813" i="8"/>
  <c r="AJ1814" i="8"/>
  <c r="AJ1815" i="8"/>
  <c r="AJ1816" i="8"/>
  <c r="AJ1817" i="8"/>
  <c r="AJ1818" i="8"/>
  <c r="AJ1819" i="8"/>
  <c r="AJ1820" i="8"/>
  <c r="AJ1821" i="8"/>
  <c r="AJ1822" i="8"/>
  <c r="AJ1823" i="8"/>
  <c r="AJ1824" i="8"/>
  <c r="AJ1825" i="8"/>
  <c r="AJ1826" i="8"/>
  <c r="AJ1827" i="8"/>
  <c r="AJ1828" i="8"/>
  <c r="AJ1829" i="8"/>
  <c r="AJ1830" i="8"/>
  <c r="AJ1831" i="8"/>
  <c r="AJ1832" i="8"/>
  <c r="AJ1833" i="8"/>
  <c r="AJ1834" i="8"/>
  <c r="AJ1835" i="8"/>
  <c r="AJ1836" i="8"/>
  <c r="AJ1837" i="8"/>
  <c r="AJ1838" i="8"/>
  <c r="AJ1839" i="8"/>
  <c r="AJ1840" i="8"/>
  <c r="AJ1841" i="8"/>
  <c r="AJ1842" i="8"/>
  <c r="AJ1843" i="8"/>
  <c r="AJ1844" i="8"/>
  <c r="AJ1845" i="8"/>
  <c r="AJ1846" i="8"/>
  <c r="AJ1847" i="8"/>
  <c r="AJ1848" i="8"/>
  <c r="AJ1849" i="8"/>
  <c r="AJ1850" i="8"/>
  <c r="AJ1851" i="8"/>
  <c r="AJ1852" i="8"/>
  <c r="AJ1853" i="8"/>
  <c r="AJ1854" i="8"/>
  <c r="AJ1855" i="8"/>
  <c r="AJ1856" i="8"/>
  <c r="AJ1857" i="8"/>
  <c r="AJ1858" i="8"/>
  <c r="AJ1859" i="8"/>
  <c r="AJ1860" i="8"/>
  <c r="AJ1861" i="8"/>
  <c r="AJ1862" i="8"/>
  <c r="AJ1863" i="8"/>
  <c r="AJ1864" i="8"/>
  <c r="AJ1865" i="8"/>
  <c r="AJ1866" i="8"/>
  <c r="AJ1867" i="8"/>
  <c r="AJ1868" i="8"/>
  <c r="AJ1869" i="8"/>
  <c r="AJ1870" i="8"/>
  <c r="AJ1871" i="8"/>
  <c r="AJ1872" i="8"/>
  <c r="AJ1873" i="8"/>
  <c r="AJ1874" i="8"/>
  <c r="AJ1875" i="8"/>
  <c r="AJ1876" i="8"/>
  <c r="AJ1877" i="8"/>
  <c r="AJ1878" i="8"/>
  <c r="AJ1879" i="8"/>
  <c r="AJ1880" i="8"/>
  <c r="AJ1881" i="8"/>
  <c r="AJ1882" i="8"/>
  <c r="AJ1883" i="8"/>
  <c r="AJ1884" i="8"/>
  <c r="AJ1885" i="8"/>
  <c r="AJ1886" i="8"/>
  <c r="AJ1887" i="8"/>
  <c r="AJ1888" i="8"/>
  <c r="AJ1889" i="8"/>
  <c r="AJ1890" i="8"/>
  <c r="AJ1891" i="8"/>
  <c r="AJ1892" i="8"/>
  <c r="AJ1893" i="8"/>
  <c r="AJ1894" i="8"/>
  <c r="AJ1895" i="8"/>
  <c r="AJ1896" i="8"/>
  <c r="AJ1897" i="8"/>
  <c r="AJ1898" i="8"/>
  <c r="AJ1899" i="8"/>
  <c r="AJ1900" i="8"/>
  <c r="AJ1901" i="8"/>
  <c r="AJ1902" i="8"/>
  <c r="AJ1903" i="8"/>
  <c r="AJ1904" i="8"/>
  <c r="AJ1905" i="8"/>
  <c r="AJ1906" i="8"/>
  <c r="AJ1907" i="8"/>
  <c r="AJ1908" i="8"/>
  <c r="AJ1909" i="8"/>
  <c r="AJ1910" i="8"/>
  <c r="AJ1911" i="8"/>
  <c r="AJ1912" i="8"/>
  <c r="AJ1913" i="8"/>
  <c r="AJ1914" i="8"/>
  <c r="AJ1915" i="8"/>
  <c r="AJ1916" i="8"/>
  <c r="AJ1917" i="8"/>
  <c r="AJ1918" i="8"/>
  <c r="AJ1919" i="8"/>
  <c r="AJ1920" i="8"/>
  <c r="AJ1921" i="8"/>
  <c r="AJ1922" i="8"/>
  <c r="AJ1923" i="8"/>
  <c r="AJ1924" i="8"/>
  <c r="AJ1925" i="8"/>
  <c r="AJ1926" i="8"/>
  <c r="AJ1927" i="8"/>
  <c r="AJ1928" i="8"/>
  <c r="AJ1929" i="8"/>
  <c r="AJ1930" i="8"/>
  <c r="AJ1931" i="8"/>
  <c r="AJ1932" i="8"/>
  <c r="AJ1933" i="8"/>
  <c r="AJ1934" i="8"/>
  <c r="AJ1935" i="8"/>
  <c r="AJ1936" i="8"/>
  <c r="AJ1937" i="8"/>
  <c r="AJ1938" i="8"/>
  <c r="AJ1939" i="8"/>
  <c r="AJ1940" i="8"/>
  <c r="AJ1941" i="8"/>
  <c r="AJ1942" i="8"/>
  <c r="AJ1943" i="8"/>
  <c r="AJ1944" i="8"/>
  <c r="AJ1945" i="8"/>
  <c r="AJ1946" i="8"/>
  <c r="AJ1947" i="8"/>
  <c r="AJ1948" i="8"/>
  <c r="AJ1949" i="8"/>
  <c r="AJ1950" i="8"/>
  <c r="AJ1951" i="8"/>
  <c r="AJ1952" i="8"/>
  <c r="AJ1953" i="8"/>
  <c r="AJ1954" i="8"/>
  <c r="AJ1955" i="8"/>
  <c r="AJ1956" i="8"/>
  <c r="AJ1957" i="8"/>
  <c r="AJ1958" i="8"/>
  <c r="AJ1959" i="8"/>
  <c r="AJ1960" i="8"/>
  <c r="AJ1961" i="8"/>
  <c r="AJ1962" i="8"/>
  <c r="AJ1963" i="8"/>
  <c r="AJ1964" i="8"/>
  <c r="AJ1965" i="8"/>
  <c r="AJ1966" i="8"/>
  <c r="AJ1967" i="8"/>
  <c r="AJ1968" i="8"/>
  <c r="AJ1969" i="8"/>
  <c r="AJ1970" i="8"/>
  <c r="AJ1971" i="8"/>
  <c r="AJ1972" i="8"/>
  <c r="AJ1973" i="8"/>
  <c r="AJ1974" i="8"/>
  <c r="AJ1975" i="8"/>
  <c r="AJ1976" i="8"/>
  <c r="AJ1977" i="8"/>
  <c r="AJ1978" i="8"/>
  <c r="AJ1979" i="8"/>
  <c r="AJ1980" i="8"/>
  <c r="AJ1981" i="8"/>
  <c r="AJ1982" i="8"/>
  <c r="AJ1983" i="8"/>
  <c r="AJ1984" i="8"/>
  <c r="AJ1985" i="8"/>
  <c r="AJ1986" i="8"/>
  <c r="AJ1987" i="8"/>
  <c r="AJ1988" i="8"/>
  <c r="AJ1989" i="8"/>
  <c r="AJ1990" i="8"/>
  <c r="AJ1991" i="8"/>
  <c r="AJ1992" i="8"/>
  <c r="AJ1993" i="8"/>
  <c r="AJ1994" i="8"/>
  <c r="AJ1995" i="8"/>
  <c r="AJ1996" i="8"/>
  <c r="AJ1997" i="8"/>
  <c r="AJ1998" i="8"/>
  <c r="AJ1999" i="8"/>
  <c r="AJ2000" i="8"/>
  <c r="AJ2001" i="8"/>
  <c r="AJ2002" i="8"/>
  <c r="AJ2003" i="8"/>
  <c r="AJ2004" i="8"/>
  <c r="AJ2005" i="8"/>
  <c r="AJ2006" i="8"/>
  <c r="AJ2007" i="8"/>
  <c r="AJ2008" i="8"/>
  <c r="AJ2009" i="8"/>
  <c r="AJ2010" i="8"/>
  <c r="AJ2011" i="8"/>
  <c r="AJ2012" i="8"/>
  <c r="AJ2013" i="8"/>
  <c r="AJ2014" i="8"/>
  <c r="AJ2015" i="8"/>
  <c r="AJ2016" i="8"/>
  <c r="AJ2017" i="8"/>
  <c r="AJ2018" i="8"/>
  <c r="AJ2019" i="8"/>
  <c r="AJ2020" i="8"/>
  <c r="AJ2021" i="8"/>
  <c r="AJ2022" i="8"/>
  <c r="AJ2023" i="8"/>
  <c r="AJ2024" i="8"/>
  <c r="AJ2025" i="8"/>
  <c r="AJ2026" i="8"/>
  <c r="AJ2027" i="8"/>
  <c r="AJ2028" i="8"/>
  <c r="AJ2029" i="8"/>
  <c r="AJ2030" i="8"/>
  <c r="AJ2031" i="8"/>
  <c r="AJ2032" i="8"/>
  <c r="AJ2033" i="8"/>
  <c r="AJ2034" i="8"/>
  <c r="AJ2035" i="8"/>
  <c r="AJ2036" i="8"/>
  <c r="AJ2037" i="8"/>
  <c r="AJ2038" i="8"/>
  <c r="AJ2039" i="8"/>
  <c r="AJ2040" i="8"/>
  <c r="AJ2041" i="8"/>
  <c r="AJ2042" i="8"/>
  <c r="AJ2043" i="8"/>
  <c r="AJ2044" i="8"/>
  <c r="AJ2045" i="8"/>
  <c r="AJ2046" i="8"/>
  <c r="AJ2047" i="8"/>
  <c r="AJ2048" i="8"/>
  <c r="AJ2049" i="8"/>
  <c r="AJ2050" i="8"/>
  <c r="AJ2051" i="8"/>
  <c r="AJ2052" i="8"/>
  <c r="AJ2053" i="8"/>
  <c r="AJ2054" i="8"/>
  <c r="AJ2055" i="8"/>
  <c r="AJ2056" i="8"/>
  <c r="AJ2057" i="8"/>
  <c r="AJ2058" i="8"/>
  <c r="AJ2059" i="8"/>
  <c r="AJ2060" i="8"/>
  <c r="AJ2061" i="8"/>
  <c r="AJ2062" i="8"/>
  <c r="AJ2063" i="8"/>
  <c r="AJ2064" i="8"/>
  <c r="AJ2065" i="8"/>
  <c r="AJ2066" i="8"/>
  <c r="AJ2067" i="8"/>
  <c r="AJ2068" i="8"/>
  <c r="AJ2069" i="8"/>
  <c r="AJ2070" i="8"/>
  <c r="AJ2071" i="8"/>
  <c r="AJ2072" i="8"/>
  <c r="AJ2073" i="8"/>
  <c r="AJ2074" i="8"/>
  <c r="AJ2075" i="8"/>
  <c r="AJ2076" i="8"/>
  <c r="AJ2077" i="8"/>
  <c r="AJ2078" i="8"/>
  <c r="AJ2079" i="8"/>
  <c r="AJ2080" i="8"/>
  <c r="AJ2081" i="8"/>
  <c r="AJ2082" i="8"/>
  <c r="AJ2083" i="8"/>
  <c r="AJ2084" i="8"/>
  <c r="AJ2085" i="8"/>
  <c r="AJ2086" i="8"/>
  <c r="AJ2087" i="8"/>
  <c r="AJ2088" i="8"/>
  <c r="AJ2089" i="8"/>
  <c r="AJ2090" i="8"/>
  <c r="AJ2091" i="8"/>
  <c r="AJ2092" i="8"/>
  <c r="AJ2093" i="8"/>
  <c r="AJ2094" i="8"/>
  <c r="AJ2095" i="8"/>
  <c r="AJ2096" i="8"/>
  <c r="AJ2097" i="8"/>
  <c r="AJ2098" i="8"/>
  <c r="AJ2099" i="8"/>
  <c r="AJ2100" i="8"/>
  <c r="AJ2101" i="8"/>
  <c r="AJ2102" i="8"/>
  <c r="AJ2103" i="8"/>
  <c r="AJ2104" i="8"/>
  <c r="AJ2105" i="8"/>
  <c r="AJ2106" i="8"/>
  <c r="AJ2107" i="8"/>
  <c r="AJ2108" i="8"/>
  <c r="AJ2109" i="8"/>
  <c r="AJ2110" i="8"/>
  <c r="AJ2111" i="8"/>
  <c r="AJ2112" i="8"/>
  <c r="AJ2113" i="8"/>
  <c r="AJ2114" i="8"/>
  <c r="AJ2115" i="8"/>
  <c r="AJ2116" i="8"/>
  <c r="AJ2117" i="8"/>
  <c r="AJ2118" i="8"/>
  <c r="AJ2119" i="8"/>
  <c r="AJ2120" i="8"/>
  <c r="AJ2121" i="8"/>
  <c r="AJ2122" i="8"/>
  <c r="AJ2123" i="8"/>
  <c r="AJ2124" i="8"/>
  <c r="AJ2125" i="8"/>
  <c r="AJ2126" i="8"/>
  <c r="AJ2127" i="8"/>
  <c r="AJ2128" i="8"/>
  <c r="AJ2129" i="8"/>
  <c r="AJ2130" i="8"/>
  <c r="AJ2131" i="8"/>
  <c r="AJ2132" i="8"/>
  <c r="AJ2133" i="8"/>
  <c r="AJ2134" i="8"/>
  <c r="AJ2135" i="8"/>
  <c r="AJ2136" i="8"/>
  <c r="AJ2137" i="8"/>
  <c r="AJ2138" i="8"/>
  <c r="AJ2139" i="8"/>
  <c r="AJ2140" i="8"/>
  <c r="AJ2141" i="8"/>
  <c r="AJ2142" i="8"/>
  <c r="AJ2143" i="8"/>
  <c r="AJ2144" i="8"/>
  <c r="AJ2145" i="8"/>
  <c r="AJ2146" i="8"/>
  <c r="AJ2147" i="8"/>
  <c r="AJ2148" i="8"/>
  <c r="AJ2149" i="8"/>
  <c r="AJ2150" i="8"/>
  <c r="AJ2151" i="8"/>
  <c r="AJ2152" i="8"/>
  <c r="AJ2153" i="8"/>
  <c r="AJ2154" i="8"/>
  <c r="AJ2155" i="8"/>
  <c r="AJ2156" i="8"/>
  <c r="AJ2157" i="8"/>
  <c r="AJ2158" i="8"/>
  <c r="AJ2159" i="8"/>
  <c r="AJ2160" i="8"/>
  <c r="AJ2161" i="8"/>
  <c r="AJ2162" i="8"/>
  <c r="AJ2163" i="8"/>
  <c r="AJ2164" i="8"/>
  <c r="AJ2165" i="8"/>
  <c r="AJ2166" i="8"/>
  <c r="AJ2167" i="8"/>
  <c r="AJ2168" i="8"/>
  <c r="AJ2169" i="8"/>
  <c r="AJ2170" i="8"/>
  <c r="AJ2171" i="8"/>
  <c r="AJ2172" i="8"/>
  <c r="AJ2173" i="8"/>
  <c r="AJ2174" i="8"/>
  <c r="AJ2175" i="8"/>
  <c r="AJ2176" i="8"/>
  <c r="AJ2177" i="8"/>
  <c r="AJ2178" i="8"/>
  <c r="AJ2179" i="8"/>
  <c r="AJ2180" i="8"/>
  <c r="AJ2181" i="8"/>
  <c r="AJ2182" i="8"/>
  <c r="AJ2183" i="8"/>
  <c r="AJ2184" i="8"/>
  <c r="AJ2185" i="8"/>
  <c r="AJ2186" i="8"/>
  <c r="AJ2187" i="8"/>
  <c r="AJ2188" i="8"/>
  <c r="AJ2189" i="8"/>
  <c r="AJ2190" i="8"/>
  <c r="AJ2191" i="8"/>
  <c r="AJ2192" i="8"/>
  <c r="AJ2193" i="8"/>
  <c r="AJ2194" i="8"/>
  <c r="AJ2195" i="8"/>
  <c r="AJ2196" i="8"/>
  <c r="AJ2197" i="8"/>
  <c r="AJ2198" i="8"/>
  <c r="AJ2199" i="8"/>
  <c r="AJ2200" i="8"/>
  <c r="AJ2201" i="8"/>
  <c r="AJ2202" i="8"/>
  <c r="AJ2203" i="8"/>
  <c r="AJ2204" i="8"/>
  <c r="AJ2205" i="8"/>
  <c r="AJ2206" i="8"/>
  <c r="AJ2207" i="8"/>
  <c r="AJ2208" i="8"/>
  <c r="AJ2209" i="8"/>
  <c r="AJ2210" i="8"/>
  <c r="AJ2211" i="8"/>
  <c r="AJ2212" i="8"/>
  <c r="AJ2213" i="8"/>
  <c r="AJ2214" i="8"/>
  <c r="AJ2215" i="8"/>
  <c r="AJ2216" i="8"/>
  <c r="AJ2217" i="8"/>
  <c r="AJ2218" i="8"/>
  <c r="AJ2219" i="8"/>
  <c r="AJ2220" i="8"/>
  <c r="AJ2221" i="8"/>
  <c r="AJ2222" i="8"/>
  <c r="AJ2223" i="8"/>
  <c r="AJ2224" i="8"/>
  <c r="AJ2225" i="8"/>
  <c r="AJ2226" i="8"/>
  <c r="AJ2227" i="8"/>
  <c r="AJ2228" i="8"/>
  <c r="AJ2229" i="8"/>
  <c r="AJ2230" i="8"/>
  <c r="AJ2231" i="8"/>
  <c r="AJ2232" i="8"/>
  <c r="AJ2233" i="8"/>
  <c r="AJ2234" i="8"/>
  <c r="AJ2235" i="8"/>
  <c r="AJ2236" i="8"/>
  <c r="AJ2237" i="8"/>
  <c r="AJ2238" i="8"/>
  <c r="AJ2239" i="8"/>
  <c r="AJ2240" i="8"/>
  <c r="AJ2241" i="8"/>
  <c r="AJ2242" i="8"/>
  <c r="AJ2243" i="8"/>
  <c r="AJ2244" i="8"/>
  <c r="AJ2245" i="8"/>
  <c r="AJ2246" i="8"/>
  <c r="AJ2247" i="8"/>
  <c r="AJ2248" i="8"/>
  <c r="AJ2249" i="8"/>
  <c r="AJ2250" i="8"/>
  <c r="AJ2251" i="8"/>
  <c r="AJ2252" i="8"/>
  <c r="AJ2253" i="8"/>
  <c r="AJ2254" i="8"/>
  <c r="AJ2255" i="8"/>
  <c r="AJ2256" i="8"/>
  <c r="AJ2257" i="8"/>
  <c r="AJ2258" i="8"/>
  <c r="AJ2259" i="8"/>
  <c r="AJ2260" i="8"/>
  <c r="AJ2261" i="8"/>
  <c r="AJ2262" i="8"/>
  <c r="AJ2263" i="8"/>
  <c r="AJ2264" i="8"/>
  <c r="AJ2265" i="8"/>
  <c r="AJ2266" i="8"/>
  <c r="AJ2267" i="8"/>
  <c r="AJ2268" i="8"/>
  <c r="AJ2269" i="8"/>
  <c r="AJ2270" i="8"/>
  <c r="AJ2271" i="8"/>
  <c r="AJ2272" i="8"/>
  <c r="AJ2273" i="8"/>
  <c r="AJ2274" i="8"/>
  <c r="AJ2275" i="8"/>
  <c r="AJ2276" i="8"/>
  <c r="AJ2277" i="8"/>
  <c r="AJ2278" i="8"/>
  <c r="AJ2279" i="8"/>
  <c r="AJ2280" i="8"/>
  <c r="AJ2281" i="8"/>
  <c r="AJ2282" i="8"/>
  <c r="AJ2283" i="8"/>
  <c r="AJ2284" i="8"/>
  <c r="AJ2285" i="8"/>
  <c r="AJ2286" i="8"/>
  <c r="AJ2287" i="8"/>
  <c r="AJ2288" i="8"/>
  <c r="AJ2289" i="8"/>
  <c r="AJ2290" i="8"/>
  <c r="AJ2291" i="8"/>
  <c r="AJ2292" i="8"/>
  <c r="AJ2293" i="8"/>
  <c r="AJ2294" i="8"/>
  <c r="AJ2295" i="8"/>
  <c r="AJ2296" i="8"/>
  <c r="AJ2297" i="8"/>
  <c r="AJ2298" i="8"/>
  <c r="AJ2299" i="8"/>
  <c r="AJ2300" i="8"/>
  <c r="AJ2301" i="8"/>
  <c r="AJ2302" i="8"/>
  <c r="AJ2303" i="8"/>
  <c r="AJ2304" i="8"/>
  <c r="AJ2305" i="8"/>
  <c r="AJ2306" i="8"/>
  <c r="AJ2307" i="8"/>
  <c r="AJ2308" i="8"/>
  <c r="AJ2309" i="8"/>
  <c r="AJ2310" i="8"/>
  <c r="AJ2311" i="8"/>
  <c r="AJ2312" i="8"/>
  <c r="AJ2313" i="8"/>
  <c r="AJ2314" i="8"/>
  <c r="AJ2315" i="8"/>
  <c r="AJ2316" i="8"/>
  <c r="AJ2317" i="8"/>
  <c r="AJ2318" i="8"/>
  <c r="AJ2319" i="8"/>
  <c r="AJ2320" i="8"/>
  <c r="AJ2321" i="8"/>
  <c r="AJ2322" i="8"/>
  <c r="AJ2323" i="8"/>
  <c r="AJ2324" i="8"/>
  <c r="AJ2325" i="8"/>
  <c r="AJ2326" i="8"/>
  <c r="AJ2327" i="8"/>
  <c r="AJ2328" i="8"/>
  <c r="AJ2329" i="8"/>
  <c r="AJ2330" i="8"/>
  <c r="AJ2331" i="8"/>
  <c r="AJ2332" i="8"/>
  <c r="AJ2333" i="8"/>
  <c r="AJ2334" i="8"/>
  <c r="AJ2335" i="8"/>
  <c r="AJ2336" i="8"/>
  <c r="AJ2337" i="8"/>
  <c r="AJ2338" i="8"/>
  <c r="AJ2339" i="8"/>
  <c r="AJ2340" i="8"/>
  <c r="AJ2341" i="8"/>
  <c r="AJ2342" i="8"/>
  <c r="AJ2343" i="8"/>
  <c r="AJ2344" i="8"/>
  <c r="AJ2345" i="8"/>
  <c r="AJ2346" i="8"/>
  <c r="AJ2347" i="8"/>
  <c r="AJ2348" i="8"/>
  <c r="AJ2349" i="8"/>
  <c r="AJ2350" i="8"/>
  <c r="AJ2351" i="8"/>
  <c r="AJ2352" i="8"/>
  <c r="AJ2353" i="8"/>
  <c r="AJ2354" i="8"/>
  <c r="AJ2355" i="8"/>
  <c r="AJ2356" i="8"/>
  <c r="AJ2357" i="8"/>
  <c r="AJ2358" i="8"/>
  <c r="AJ2359" i="8"/>
  <c r="AJ2360" i="8"/>
  <c r="AJ2361" i="8"/>
  <c r="AJ2362" i="8"/>
  <c r="AJ2363" i="8"/>
  <c r="AJ2364" i="8"/>
  <c r="AJ2365" i="8"/>
  <c r="AJ2366" i="8"/>
  <c r="AJ2367" i="8"/>
  <c r="AJ2368" i="8"/>
  <c r="AJ2369" i="8"/>
  <c r="AJ2370" i="8"/>
  <c r="AJ2371" i="8"/>
  <c r="AJ2372" i="8"/>
  <c r="AJ2373" i="8"/>
  <c r="AJ2374" i="8"/>
  <c r="AJ2375" i="8"/>
  <c r="AJ2376" i="8"/>
  <c r="AJ2377" i="8"/>
  <c r="AJ2378" i="8"/>
  <c r="AJ2379" i="8"/>
  <c r="AJ2380" i="8"/>
  <c r="AJ2381" i="8"/>
  <c r="AJ2382" i="8"/>
  <c r="AJ2383" i="8"/>
  <c r="AJ2384" i="8"/>
  <c r="AJ2385" i="8"/>
  <c r="AJ2386" i="8"/>
  <c r="AJ2387" i="8"/>
  <c r="AJ2388" i="8"/>
  <c r="AJ2389" i="8"/>
  <c r="AJ2390" i="8"/>
  <c r="AJ2391" i="8"/>
  <c r="AJ2392" i="8"/>
  <c r="AJ2393" i="8"/>
  <c r="AJ2394" i="8"/>
  <c r="AJ2395" i="8"/>
  <c r="AJ2396" i="8"/>
  <c r="AJ2397" i="8"/>
  <c r="AJ2398" i="8"/>
  <c r="AJ2399" i="8"/>
  <c r="AJ2400" i="8"/>
  <c r="AJ2401" i="8"/>
  <c r="AJ2402" i="8"/>
  <c r="AJ2403" i="8"/>
  <c r="AJ2404" i="8"/>
  <c r="AJ2405" i="8"/>
  <c r="AJ2406" i="8"/>
  <c r="AJ2407" i="8"/>
  <c r="AJ2408" i="8"/>
  <c r="AJ2409" i="8"/>
  <c r="AJ2410" i="8"/>
  <c r="AJ2411" i="8"/>
  <c r="AJ2412" i="8"/>
  <c r="AJ2413" i="8"/>
  <c r="AJ2414" i="8"/>
  <c r="AJ2415" i="8"/>
  <c r="AJ2416" i="8"/>
  <c r="AJ2417" i="8"/>
  <c r="AJ2418" i="8"/>
  <c r="AJ2419" i="8"/>
  <c r="AJ2420" i="8"/>
  <c r="AJ2421" i="8"/>
  <c r="AJ2422" i="8"/>
  <c r="AJ2423" i="8"/>
  <c r="AJ2424" i="8"/>
  <c r="AJ2425" i="8"/>
  <c r="AJ2426" i="8"/>
  <c r="AJ2427" i="8"/>
  <c r="AJ2428" i="8"/>
  <c r="AJ2429" i="8"/>
  <c r="AJ2430" i="8"/>
  <c r="AJ2431" i="8"/>
  <c r="AJ2432" i="8"/>
  <c r="AJ2433" i="8"/>
  <c r="AJ2434" i="8"/>
  <c r="AJ2435" i="8"/>
  <c r="AJ2436" i="8"/>
  <c r="AJ2437" i="8"/>
  <c r="AJ2438" i="8"/>
  <c r="AJ2439" i="8"/>
  <c r="AJ2440" i="8"/>
  <c r="AJ2441" i="8"/>
  <c r="AJ2442" i="8"/>
  <c r="AJ2443" i="8"/>
  <c r="AJ2444" i="8"/>
  <c r="AJ2445" i="8"/>
  <c r="AJ2446" i="8"/>
  <c r="AJ2447" i="8"/>
  <c r="AJ2448" i="8"/>
  <c r="AJ2449" i="8"/>
  <c r="AJ2450" i="8"/>
  <c r="AJ2451" i="8"/>
  <c r="AJ2452" i="8"/>
  <c r="AJ2453" i="8"/>
  <c r="AJ2454" i="8"/>
  <c r="AJ2455" i="8"/>
  <c r="AJ2456" i="8"/>
  <c r="AJ2457" i="8"/>
  <c r="AJ2458" i="8"/>
  <c r="AJ2459" i="8"/>
  <c r="AJ2460" i="8"/>
  <c r="AJ2461" i="8"/>
  <c r="AJ2462" i="8"/>
  <c r="AJ2463" i="8"/>
  <c r="AJ2464" i="8"/>
  <c r="AJ2465" i="8"/>
  <c r="AJ2466" i="8"/>
  <c r="AJ2467" i="8"/>
  <c r="AJ2468" i="8"/>
  <c r="AJ2469" i="8"/>
  <c r="AJ2470" i="8"/>
  <c r="AJ2471" i="8"/>
  <c r="AJ2472" i="8"/>
  <c r="AJ2473" i="8"/>
  <c r="AJ2474" i="8"/>
  <c r="AJ2475" i="8"/>
  <c r="AJ2476" i="8"/>
  <c r="AJ2477" i="8"/>
  <c r="AJ2478" i="8"/>
  <c r="AJ2479" i="8"/>
  <c r="AJ2480" i="8"/>
  <c r="AJ2481" i="8"/>
  <c r="AJ2482" i="8"/>
  <c r="AJ2483" i="8"/>
  <c r="AJ2484" i="8"/>
  <c r="AJ2485" i="8"/>
  <c r="AJ2486" i="8"/>
  <c r="AJ2487" i="8"/>
  <c r="AJ2488" i="8"/>
  <c r="AJ2489" i="8"/>
  <c r="AJ2490" i="8"/>
  <c r="AJ2491" i="8"/>
  <c r="AJ2492" i="8"/>
  <c r="AJ2493" i="8"/>
  <c r="AJ2494" i="8"/>
  <c r="AJ2495" i="8"/>
  <c r="AJ2496" i="8"/>
  <c r="AJ2497" i="8"/>
  <c r="AJ2498" i="8"/>
  <c r="AJ2499" i="8"/>
  <c r="AJ2500" i="8"/>
  <c r="AJ2501" i="8"/>
  <c r="AJ2502" i="8"/>
  <c r="AJ2503" i="8"/>
  <c r="AJ2504" i="8"/>
  <c r="AJ2505" i="8"/>
  <c r="AJ2506" i="8"/>
  <c r="AJ2507" i="8"/>
  <c r="AJ2508" i="8"/>
  <c r="AJ2509" i="8"/>
  <c r="AJ2510" i="8"/>
  <c r="AJ2511" i="8"/>
  <c r="AJ2512" i="8"/>
  <c r="AJ2513" i="8"/>
  <c r="AJ2514" i="8"/>
  <c r="AJ2515" i="8"/>
  <c r="AJ2516" i="8"/>
  <c r="AJ2517" i="8"/>
  <c r="AJ2518" i="8"/>
  <c r="AJ2519" i="8"/>
  <c r="AJ2520" i="8"/>
  <c r="AJ2521" i="8"/>
  <c r="AJ2522" i="8"/>
  <c r="AJ2523" i="8"/>
  <c r="AJ2524" i="8"/>
  <c r="AJ2525" i="8"/>
  <c r="AJ2526" i="8"/>
  <c r="AJ2527" i="8"/>
  <c r="AJ2528" i="8"/>
  <c r="AJ2529" i="8"/>
  <c r="AJ2530" i="8"/>
  <c r="AJ2531" i="8"/>
  <c r="AJ2532" i="8"/>
  <c r="AJ2533" i="8"/>
  <c r="AJ2534" i="8"/>
  <c r="AJ2535" i="8"/>
  <c r="AJ2536" i="8"/>
  <c r="AJ2537" i="8"/>
  <c r="AJ2538" i="8"/>
  <c r="AJ2539" i="8"/>
  <c r="AJ2540" i="8"/>
  <c r="AJ2541" i="8"/>
  <c r="AJ2542" i="8"/>
  <c r="AJ2543" i="8"/>
  <c r="AJ2544" i="8"/>
  <c r="AJ2545" i="8"/>
  <c r="AJ2546" i="8"/>
  <c r="AJ2547" i="8"/>
  <c r="AJ2548" i="8"/>
  <c r="AJ2549" i="8"/>
  <c r="AJ2550" i="8"/>
  <c r="AJ2551" i="8"/>
  <c r="AJ2552" i="8"/>
  <c r="AJ2553" i="8"/>
  <c r="AJ2554" i="8"/>
  <c r="AJ2555" i="8"/>
  <c r="AJ2556" i="8"/>
  <c r="AJ2557" i="8"/>
  <c r="AJ2558" i="8"/>
  <c r="AJ2559" i="8"/>
  <c r="AJ2560" i="8"/>
  <c r="AJ2561" i="8"/>
  <c r="AJ2562" i="8"/>
  <c r="AJ2563" i="8"/>
  <c r="AJ2564" i="8"/>
  <c r="AJ2565" i="8"/>
  <c r="AJ2566" i="8"/>
  <c r="AJ2567" i="8"/>
  <c r="AJ2568" i="8"/>
  <c r="AJ2569" i="8"/>
  <c r="AJ2570" i="8"/>
  <c r="AJ2571" i="8"/>
  <c r="AJ2572" i="8"/>
  <c r="AJ2573" i="8"/>
  <c r="AJ2574" i="8"/>
  <c r="AJ2575" i="8"/>
  <c r="AJ2576" i="8"/>
  <c r="AJ2577" i="8"/>
  <c r="AJ2578" i="8"/>
  <c r="AJ2579" i="8"/>
  <c r="AJ2580" i="8"/>
  <c r="AJ2581" i="8"/>
  <c r="AJ2582" i="8"/>
  <c r="AJ2583" i="8"/>
  <c r="AJ2584" i="8"/>
  <c r="AJ2585" i="8"/>
  <c r="AJ2586" i="8"/>
  <c r="AJ2587" i="8"/>
  <c r="AJ2588" i="8"/>
  <c r="AJ2589" i="8"/>
  <c r="AJ2590" i="8"/>
  <c r="AJ2591" i="8"/>
  <c r="AJ2592" i="8"/>
  <c r="AJ2593" i="8"/>
  <c r="AJ2594" i="8"/>
  <c r="AJ2595" i="8"/>
  <c r="AJ2596" i="8"/>
  <c r="AJ2597" i="8"/>
  <c r="AJ2598" i="8"/>
  <c r="AJ2599" i="8"/>
  <c r="AJ2600" i="8"/>
  <c r="AJ2601" i="8"/>
  <c r="AJ2602" i="8"/>
  <c r="AJ2603" i="8"/>
  <c r="AJ2604" i="8"/>
  <c r="AJ2605" i="8"/>
  <c r="AJ2606" i="8"/>
  <c r="AJ2607" i="8"/>
  <c r="AJ2608" i="8"/>
  <c r="AJ2609" i="8"/>
  <c r="AJ2610" i="8"/>
  <c r="AJ2611" i="8"/>
  <c r="AJ2612" i="8"/>
  <c r="AJ2613" i="8"/>
  <c r="AJ2614" i="8"/>
  <c r="AJ2615" i="8"/>
  <c r="AJ2616" i="8"/>
  <c r="AJ2617" i="8"/>
  <c r="AJ2618" i="8"/>
  <c r="AJ2619" i="8"/>
  <c r="AJ2620" i="8"/>
  <c r="AJ2621" i="8"/>
  <c r="AJ2622" i="8"/>
  <c r="AJ2623" i="8"/>
  <c r="AJ2624" i="8"/>
  <c r="AJ2625" i="8"/>
  <c r="AJ2626" i="8"/>
  <c r="AJ2627" i="8"/>
  <c r="AJ2628" i="8"/>
  <c r="AJ2629" i="8"/>
  <c r="AJ2630" i="8"/>
  <c r="AJ2631" i="8"/>
  <c r="AJ2632" i="8"/>
  <c r="AJ2633" i="8"/>
  <c r="AJ2634" i="8"/>
  <c r="AJ2635" i="8"/>
  <c r="AJ2636" i="8"/>
  <c r="AJ2637" i="8"/>
  <c r="AJ2638" i="8"/>
  <c r="AJ2639" i="8"/>
  <c r="AJ2640" i="8"/>
  <c r="AJ2641" i="8"/>
  <c r="AJ2642" i="8"/>
  <c r="AJ2643" i="8"/>
  <c r="AJ2644" i="8"/>
  <c r="AJ2645" i="8"/>
  <c r="AJ2646" i="8"/>
  <c r="AJ2647" i="8"/>
  <c r="AJ2648" i="8"/>
  <c r="AJ2649" i="8"/>
  <c r="AJ2650" i="8"/>
  <c r="AJ2651" i="8"/>
  <c r="AJ2652" i="8"/>
  <c r="AJ2653" i="8"/>
  <c r="AJ2654" i="8"/>
  <c r="AJ2655" i="8"/>
  <c r="AJ2656" i="8"/>
  <c r="AJ2657" i="8"/>
  <c r="AJ2658" i="8"/>
  <c r="AJ2659" i="8"/>
  <c r="AJ2660" i="8"/>
  <c r="AJ2661" i="8"/>
  <c r="AJ2662" i="8"/>
  <c r="AJ2663" i="8"/>
  <c r="AJ2664" i="8"/>
  <c r="AJ2665" i="8"/>
  <c r="AJ2666" i="8"/>
  <c r="AJ2667" i="8"/>
  <c r="AJ2668" i="8"/>
  <c r="AJ2669" i="8"/>
  <c r="AJ2670" i="8"/>
  <c r="AJ2671" i="8"/>
  <c r="AJ2672" i="8"/>
  <c r="AJ2673" i="8"/>
  <c r="AJ2674" i="8"/>
  <c r="AJ2675" i="8"/>
  <c r="AJ2676" i="8"/>
  <c r="AJ2677" i="8"/>
  <c r="AJ2678" i="8"/>
  <c r="AJ2679" i="8"/>
  <c r="AJ2680" i="8"/>
  <c r="AJ2681" i="8"/>
  <c r="AJ2682" i="8"/>
  <c r="AJ2683" i="8"/>
  <c r="AJ2684" i="8"/>
  <c r="AJ2685" i="8"/>
  <c r="AJ2686" i="8"/>
  <c r="AJ2687" i="8"/>
  <c r="AJ2688" i="8"/>
  <c r="AJ2689" i="8"/>
  <c r="AJ2690" i="8"/>
  <c r="AJ2691" i="8"/>
  <c r="AJ2692" i="8"/>
  <c r="AJ2693" i="8"/>
  <c r="AJ2694" i="8"/>
  <c r="AJ2695" i="8"/>
  <c r="AJ2696" i="8"/>
  <c r="AJ2697" i="8"/>
  <c r="AJ2698" i="8"/>
  <c r="AJ2699" i="8"/>
  <c r="AJ2700" i="8"/>
  <c r="AJ2701" i="8"/>
  <c r="AJ2702" i="8"/>
  <c r="AJ2703" i="8"/>
  <c r="AJ2704" i="8"/>
  <c r="AJ2705" i="8"/>
  <c r="AJ2706" i="8"/>
  <c r="AJ2707" i="8"/>
  <c r="AJ2708" i="8"/>
  <c r="AJ2709" i="8"/>
  <c r="AJ2710" i="8"/>
  <c r="AJ2711" i="8"/>
  <c r="AJ2712" i="8"/>
  <c r="AJ2713" i="8"/>
  <c r="AJ2714" i="8"/>
  <c r="AJ2715" i="8"/>
  <c r="AJ2716" i="8"/>
  <c r="AJ2717" i="8"/>
  <c r="AJ2718" i="8"/>
  <c r="AJ2719" i="8"/>
  <c r="AJ2720" i="8"/>
  <c r="AJ2721" i="8"/>
  <c r="AJ2722" i="8"/>
  <c r="AJ2723" i="8"/>
  <c r="AJ2724" i="8"/>
  <c r="AJ2725" i="8"/>
  <c r="AJ2726" i="8"/>
  <c r="AJ2727" i="8"/>
  <c r="AJ2728" i="8"/>
  <c r="AJ2729" i="8"/>
  <c r="AJ2730" i="8"/>
  <c r="AJ2731" i="8"/>
  <c r="AJ2732" i="8"/>
  <c r="AJ2733" i="8"/>
  <c r="AJ2734" i="8"/>
  <c r="AJ2735" i="8"/>
  <c r="AJ2736" i="8"/>
  <c r="AJ2737" i="8"/>
  <c r="AJ2738" i="8"/>
  <c r="AJ2739" i="8"/>
  <c r="AJ2740" i="8"/>
  <c r="AJ2741" i="8"/>
  <c r="AJ2742" i="8"/>
  <c r="AJ2743" i="8"/>
  <c r="AJ2744" i="8"/>
  <c r="AJ2745" i="8"/>
  <c r="AJ2746" i="8"/>
  <c r="AJ2747" i="8"/>
  <c r="AJ2748" i="8"/>
  <c r="AJ2749" i="8"/>
  <c r="AJ2750" i="8"/>
  <c r="AJ2751" i="8"/>
  <c r="AJ2752" i="8"/>
  <c r="AJ2753" i="8"/>
  <c r="AJ2754" i="8"/>
  <c r="AJ2755" i="8"/>
  <c r="AJ2756" i="8"/>
  <c r="AJ2757" i="8"/>
  <c r="AJ2758" i="8"/>
  <c r="AJ2759" i="8"/>
  <c r="AJ2760" i="8"/>
  <c r="AJ2761" i="8"/>
  <c r="AJ2762" i="8"/>
  <c r="AJ2763" i="8"/>
  <c r="AJ2764" i="8"/>
  <c r="AJ2765" i="8"/>
  <c r="AJ2766" i="8"/>
  <c r="AJ2767" i="8"/>
  <c r="AJ2768" i="8"/>
  <c r="AJ2769" i="8"/>
  <c r="AJ2770" i="8"/>
  <c r="AJ2771" i="8"/>
  <c r="AJ2772" i="8"/>
  <c r="AJ2773" i="8"/>
  <c r="AJ2774" i="8"/>
  <c r="AJ2775" i="8"/>
  <c r="AJ2776" i="8"/>
  <c r="AJ2777" i="8"/>
  <c r="AJ2778" i="8"/>
  <c r="AJ2779" i="8"/>
  <c r="AJ2780" i="8"/>
  <c r="AJ2781" i="8"/>
  <c r="AJ2782" i="8"/>
  <c r="AJ2783" i="8"/>
  <c r="AJ2784" i="8"/>
  <c r="AJ2785" i="8"/>
  <c r="AJ2786" i="8"/>
  <c r="AJ2787" i="8"/>
  <c r="AJ2788" i="8"/>
  <c r="AJ2789" i="8"/>
  <c r="AJ2790" i="8"/>
  <c r="AJ2791" i="8"/>
  <c r="AJ2792" i="8"/>
  <c r="AJ2793" i="8"/>
  <c r="AJ2794" i="8"/>
  <c r="AJ2795" i="8"/>
  <c r="AJ2796" i="8"/>
  <c r="AJ2797" i="8"/>
  <c r="AJ2798" i="8"/>
  <c r="AJ2799" i="8"/>
  <c r="AJ2800" i="8"/>
  <c r="AJ2801" i="8"/>
  <c r="AJ2802" i="8"/>
  <c r="AJ2803" i="8"/>
  <c r="AJ2804" i="8"/>
  <c r="AJ2805" i="8"/>
  <c r="AJ2806" i="8"/>
  <c r="AJ2807" i="8"/>
  <c r="AJ2808" i="8"/>
  <c r="AJ2809" i="8"/>
  <c r="AJ2810" i="8"/>
  <c r="AJ2811" i="8"/>
  <c r="AJ2812" i="8"/>
  <c r="AJ2813" i="8"/>
  <c r="AJ2814" i="8"/>
  <c r="AJ2815" i="8"/>
  <c r="AJ2816" i="8"/>
  <c r="AJ2817" i="8"/>
  <c r="AJ2818" i="8"/>
  <c r="AJ2819" i="8"/>
  <c r="AJ2820" i="8"/>
  <c r="AJ2821" i="8"/>
  <c r="AJ2822" i="8"/>
  <c r="AJ2823" i="8"/>
  <c r="AJ2824" i="8"/>
  <c r="AJ2825" i="8"/>
  <c r="AJ2826" i="8"/>
  <c r="AJ2827" i="8"/>
  <c r="AJ2828" i="8"/>
  <c r="AJ2829" i="8"/>
  <c r="AJ2830" i="8"/>
  <c r="AJ2831" i="8"/>
  <c r="AJ2832" i="8"/>
  <c r="AJ2833" i="8"/>
  <c r="AJ2834" i="8"/>
  <c r="AJ2835" i="8"/>
  <c r="AJ2836" i="8"/>
  <c r="AJ2837" i="8"/>
  <c r="AJ2838" i="8"/>
  <c r="AJ2839" i="8"/>
  <c r="AJ2840" i="8"/>
  <c r="AJ2841" i="8"/>
  <c r="AJ2842" i="8"/>
  <c r="AJ2843" i="8"/>
  <c r="AJ2844" i="8"/>
  <c r="AJ2845" i="8"/>
  <c r="AJ2846" i="8"/>
  <c r="AJ2847" i="8"/>
  <c r="AJ2848" i="8"/>
  <c r="AJ2849" i="8"/>
  <c r="AJ2850" i="8"/>
  <c r="AJ2851" i="8"/>
  <c r="AJ2852" i="8"/>
  <c r="AJ2853" i="8"/>
  <c r="AJ2854" i="8"/>
  <c r="AJ2855" i="8"/>
  <c r="AJ2856" i="8"/>
  <c r="AJ2857" i="8"/>
  <c r="AJ2858" i="8"/>
  <c r="AJ2859" i="8"/>
  <c r="AJ2860" i="8"/>
  <c r="AJ2861" i="8"/>
  <c r="AJ2862" i="8"/>
  <c r="AJ2863" i="8"/>
  <c r="AJ2864" i="8"/>
  <c r="AJ2865" i="8"/>
  <c r="AJ2866" i="8"/>
  <c r="AJ2867" i="8"/>
  <c r="AJ2868" i="8"/>
  <c r="AJ2869" i="8"/>
  <c r="AJ2870" i="8"/>
  <c r="AJ2871" i="8"/>
  <c r="AJ2872" i="8"/>
  <c r="AJ2873" i="8"/>
  <c r="AJ2874" i="8"/>
  <c r="AJ2875" i="8"/>
  <c r="AJ2876" i="8"/>
  <c r="AJ2877" i="8"/>
  <c r="AJ2878" i="8"/>
  <c r="AJ2879" i="8"/>
  <c r="AJ2880" i="8"/>
  <c r="AJ2881" i="8"/>
  <c r="AJ2882" i="8"/>
  <c r="AJ2883" i="8"/>
  <c r="AJ2884" i="8"/>
  <c r="AJ2885" i="8"/>
  <c r="AJ2886" i="8"/>
  <c r="AJ2887" i="8"/>
  <c r="AJ2888" i="8"/>
  <c r="AJ2889" i="8"/>
  <c r="AJ2890" i="8"/>
  <c r="AJ2891" i="8"/>
  <c r="AJ2892" i="8"/>
  <c r="AJ2893" i="8"/>
  <c r="AJ2894" i="8"/>
  <c r="AJ2895" i="8"/>
  <c r="AJ2896" i="8"/>
  <c r="AJ2897" i="8"/>
  <c r="AJ2898" i="8"/>
  <c r="AJ2899" i="8"/>
  <c r="AJ2900" i="8"/>
  <c r="AJ2901" i="8"/>
  <c r="AJ2902" i="8"/>
  <c r="AJ2903" i="8"/>
  <c r="AJ2904" i="8"/>
  <c r="AJ2905" i="8"/>
  <c r="AJ2906" i="8"/>
  <c r="AJ2907" i="8"/>
  <c r="AJ2908" i="8"/>
  <c r="AJ2909" i="8"/>
  <c r="AJ2910" i="8"/>
  <c r="AJ2911" i="8"/>
  <c r="AJ2912" i="8"/>
  <c r="AJ2913" i="8"/>
  <c r="AJ2914" i="8"/>
  <c r="AJ2915" i="8"/>
  <c r="AJ2916" i="8"/>
  <c r="AJ2917" i="8"/>
  <c r="AJ2918" i="8"/>
  <c r="AJ2919" i="8"/>
  <c r="AJ2920" i="8"/>
  <c r="AJ2921" i="8"/>
  <c r="AJ2922" i="8"/>
  <c r="AJ2923" i="8"/>
  <c r="AJ2924" i="8"/>
  <c r="AJ2925" i="8"/>
  <c r="AJ2926" i="8"/>
  <c r="AJ2927" i="8"/>
  <c r="AJ2928" i="8"/>
  <c r="AJ2929" i="8"/>
  <c r="AJ2930" i="8"/>
  <c r="AJ2931" i="8"/>
  <c r="AJ2932" i="8"/>
  <c r="AJ2933" i="8"/>
  <c r="AJ2934" i="8"/>
  <c r="AJ2935" i="8"/>
  <c r="AJ2936" i="8"/>
  <c r="AJ2937" i="8"/>
  <c r="AJ2938" i="8"/>
  <c r="AJ2939" i="8"/>
  <c r="AJ2940" i="8"/>
  <c r="AJ2941" i="8"/>
  <c r="AJ2942" i="8"/>
  <c r="AJ2943" i="8"/>
  <c r="AJ2944" i="8"/>
  <c r="AJ2945" i="8"/>
  <c r="AJ2946" i="8"/>
  <c r="AJ2947" i="8"/>
  <c r="AJ2948" i="8"/>
  <c r="AJ2949" i="8"/>
  <c r="AJ2950" i="8"/>
  <c r="AJ2951" i="8"/>
  <c r="AJ2952" i="8"/>
  <c r="AJ2953" i="8"/>
  <c r="AJ2954" i="8"/>
  <c r="AJ2955" i="8"/>
  <c r="AJ2956" i="8"/>
  <c r="AJ2957" i="8"/>
  <c r="AJ2958" i="8"/>
  <c r="AJ2959" i="8"/>
  <c r="AJ2960" i="8"/>
  <c r="AJ2961" i="8"/>
  <c r="AJ2962" i="8"/>
  <c r="AJ2963" i="8"/>
  <c r="AJ2964" i="8"/>
  <c r="AJ2965" i="8"/>
  <c r="AJ2966" i="8"/>
  <c r="AJ2967" i="8"/>
  <c r="AJ2968" i="8"/>
  <c r="AJ2969" i="8"/>
  <c r="AJ2970" i="8"/>
  <c r="AJ2971" i="8"/>
  <c r="AJ2972" i="8"/>
  <c r="AJ2973" i="8"/>
  <c r="AJ2974" i="8"/>
  <c r="AJ2975" i="8"/>
  <c r="AJ2976" i="8"/>
  <c r="AJ2977" i="8"/>
  <c r="AJ2978" i="8"/>
  <c r="AJ2979" i="8"/>
  <c r="AJ2980" i="8"/>
  <c r="AJ2981" i="8"/>
  <c r="AJ2982" i="8"/>
  <c r="AJ2983" i="8"/>
  <c r="AJ2984" i="8"/>
  <c r="AJ2985" i="8"/>
  <c r="AJ2986" i="8"/>
  <c r="AJ2987" i="8"/>
  <c r="AJ2988" i="8"/>
  <c r="AJ2989" i="8"/>
  <c r="AJ2990" i="8"/>
  <c r="AJ2991" i="8"/>
  <c r="AJ2992" i="8"/>
  <c r="AJ2993" i="8"/>
  <c r="AJ2994" i="8"/>
  <c r="AJ2995" i="8"/>
  <c r="AJ2996" i="8"/>
  <c r="AJ2997" i="8"/>
  <c r="AJ2998" i="8"/>
  <c r="AJ2999" i="8"/>
  <c r="AJ3000" i="8"/>
  <c r="AJ3001" i="8"/>
  <c r="AJ3002" i="8"/>
  <c r="AJ3003" i="8"/>
  <c r="AJ3004" i="8"/>
  <c r="AJ3005" i="8"/>
  <c r="AJ3006" i="8"/>
  <c r="AJ3007" i="8"/>
  <c r="AJ3008" i="8"/>
  <c r="AJ3009" i="8"/>
  <c r="AJ3010" i="8"/>
  <c r="AJ3011" i="8"/>
  <c r="AJ3012" i="8"/>
  <c r="AJ3013" i="8"/>
  <c r="AJ3014" i="8"/>
  <c r="AJ3015" i="8"/>
  <c r="AJ3016" i="8"/>
  <c r="AJ3017" i="8"/>
  <c r="AJ3018" i="8"/>
  <c r="AJ3019" i="8"/>
  <c r="AJ3020" i="8"/>
  <c r="AJ3021" i="8"/>
  <c r="AJ3022" i="8"/>
  <c r="AJ3023" i="8"/>
  <c r="AJ3024" i="8"/>
  <c r="AJ3025" i="8"/>
  <c r="AJ3026" i="8"/>
  <c r="AJ3027" i="8"/>
  <c r="AJ3028" i="8"/>
  <c r="AJ3029" i="8"/>
  <c r="AJ3030" i="8"/>
  <c r="AJ3031" i="8"/>
  <c r="AJ3032" i="8"/>
  <c r="AJ3033" i="8"/>
  <c r="AJ3034" i="8"/>
  <c r="AJ3035" i="8"/>
  <c r="AJ3036" i="8"/>
  <c r="AJ3037" i="8"/>
  <c r="AJ3038" i="8"/>
  <c r="AJ3039" i="8"/>
  <c r="AJ3040" i="8"/>
  <c r="AJ3041" i="8"/>
  <c r="AJ3042" i="8"/>
  <c r="AJ3043" i="8"/>
  <c r="AJ3044" i="8"/>
  <c r="AJ3045" i="8"/>
  <c r="AJ3046" i="8"/>
  <c r="AJ3047" i="8"/>
  <c r="AJ3048" i="8"/>
  <c r="AJ3049" i="8"/>
  <c r="AJ3050" i="8"/>
  <c r="AJ3051" i="8"/>
  <c r="AJ3052" i="8"/>
  <c r="AJ3053" i="8"/>
  <c r="AJ3054" i="8"/>
  <c r="AJ3055" i="8"/>
  <c r="AJ3056" i="8"/>
  <c r="AJ3057" i="8"/>
  <c r="AJ3058" i="8"/>
  <c r="AJ3059" i="8"/>
  <c r="AJ3060" i="8"/>
  <c r="AJ3061" i="8"/>
  <c r="AJ3062" i="8"/>
  <c r="AJ3063" i="8"/>
  <c r="AJ3064" i="8"/>
  <c r="AJ3065" i="8"/>
  <c r="AJ3066" i="8"/>
  <c r="AJ3067" i="8"/>
  <c r="AJ3068" i="8"/>
  <c r="AJ3069" i="8"/>
  <c r="AJ3070" i="8"/>
  <c r="AJ3071" i="8"/>
  <c r="AJ3072" i="8"/>
  <c r="AJ3073" i="8"/>
  <c r="AJ3074" i="8"/>
  <c r="AJ3075" i="8"/>
  <c r="AJ3076" i="8"/>
  <c r="AJ3077" i="8"/>
  <c r="AJ3078" i="8"/>
  <c r="AJ3079" i="8"/>
  <c r="AJ3080" i="8"/>
  <c r="AJ3081" i="8"/>
  <c r="AJ3082" i="8"/>
  <c r="AJ3083" i="8"/>
  <c r="AJ3084" i="8"/>
  <c r="AJ3085" i="8"/>
  <c r="AJ3086" i="8"/>
  <c r="AJ3087" i="8"/>
  <c r="AJ3088" i="8"/>
  <c r="AJ3089" i="8"/>
  <c r="AJ3090" i="8"/>
  <c r="AJ3091" i="8"/>
  <c r="AJ3092" i="8"/>
  <c r="AJ3093" i="8"/>
  <c r="AJ3094" i="8"/>
  <c r="AJ3095" i="8"/>
  <c r="AJ3096" i="8"/>
  <c r="AJ3097" i="8"/>
  <c r="AJ3098" i="8"/>
  <c r="AJ3099" i="8"/>
  <c r="AJ3100" i="8"/>
  <c r="AJ3101" i="8"/>
  <c r="AJ3102" i="8"/>
  <c r="AJ3103" i="8"/>
  <c r="AJ3104" i="8"/>
  <c r="AJ3105" i="8"/>
  <c r="AJ3106" i="8"/>
  <c r="AJ3107" i="8"/>
  <c r="AJ3108" i="8"/>
  <c r="AJ3109" i="8"/>
  <c r="AJ3110" i="8"/>
  <c r="AJ3111" i="8"/>
  <c r="AJ3112" i="8"/>
  <c r="AJ3113" i="8"/>
  <c r="AJ3114" i="8"/>
  <c r="AJ3115" i="8"/>
  <c r="AJ3116" i="8"/>
  <c r="AJ3117" i="8"/>
  <c r="AJ3118" i="8"/>
  <c r="AJ3119" i="8"/>
  <c r="AJ3120" i="8"/>
  <c r="AJ3121" i="8"/>
  <c r="AJ3122" i="8"/>
  <c r="AJ3123" i="8"/>
  <c r="AJ3124" i="8"/>
  <c r="AJ3125" i="8"/>
  <c r="AJ3126" i="8"/>
  <c r="AJ3127" i="8"/>
  <c r="AJ3128" i="8"/>
  <c r="AJ3129" i="8"/>
  <c r="AJ3130" i="8"/>
  <c r="AJ3131" i="8"/>
  <c r="AJ3132" i="8"/>
  <c r="AJ3133" i="8"/>
  <c r="AJ3134" i="8"/>
  <c r="AJ3135" i="8"/>
  <c r="AJ3136" i="8"/>
  <c r="AJ3137" i="8"/>
  <c r="AJ3138" i="8"/>
  <c r="AJ3139" i="8"/>
  <c r="AJ3140" i="8"/>
  <c r="AJ3141" i="8"/>
  <c r="AJ3142" i="8"/>
  <c r="AJ3143" i="8"/>
  <c r="AJ3144" i="8"/>
  <c r="AJ3145" i="8"/>
  <c r="AJ3146" i="8"/>
  <c r="AJ3147" i="8"/>
  <c r="AJ3148" i="8"/>
  <c r="AJ3149" i="8"/>
  <c r="AJ3150" i="8"/>
  <c r="AJ3151" i="8"/>
  <c r="AJ3152" i="8"/>
  <c r="AJ3153" i="8"/>
  <c r="AJ3154" i="8"/>
  <c r="AJ3155" i="8"/>
  <c r="AJ3156" i="8"/>
  <c r="AJ3157" i="8"/>
  <c r="AJ3158" i="8"/>
  <c r="AJ3159" i="8"/>
  <c r="AJ3160" i="8"/>
  <c r="AJ3161" i="8"/>
  <c r="AJ3162" i="8"/>
  <c r="AJ3163" i="8"/>
  <c r="AJ3164" i="8"/>
  <c r="AJ3165" i="8"/>
  <c r="AJ3166" i="8"/>
  <c r="AJ3167" i="8"/>
  <c r="AJ3168" i="8"/>
  <c r="AJ3169" i="8"/>
  <c r="AJ3170" i="8"/>
  <c r="AJ3171" i="8"/>
  <c r="AJ3172" i="8"/>
  <c r="AJ3173" i="8"/>
  <c r="AJ3174" i="8"/>
  <c r="AJ3175" i="8"/>
  <c r="AJ3176" i="8"/>
  <c r="AJ3177" i="8"/>
  <c r="AJ3178" i="8"/>
  <c r="AJ3179" i="8"/>
  <c r="AJ3180" i="8"/>
  <c r="AJ3181" i="8"/>
  <c r="AJ3182" i="8"/>
  <c r="AJ3183" i="8"/>
  <c r="AJ3184" i="8"/>
  <c r="AJ3185" i="8"/>
  <c r="AJ3186" i="8"/>
  <c r="AJ3187" i="8"/>
  <c r="AJ3188" i="8"/>
  <c r="AJ3189" i="8"/>
  <c r="AJ3190" i="8"/>
  <c r="AJ3191" i="8"/>
  <c r="AJ3192" i="8"/>
  <c r="AJ3193" i="8"/>
  <c r="AJ3194" i="8"/>
  <c r="AJ3195" i="8"/>
  <c r="AJ3196" i="8"/>
  <c r="AJ3197" i="8"/>
  <c r="AJ3198" i="8"/>
  <c r="AJ3199" i="8"/>
  <c r="AJ3200" i="8"/>
  <c r="AJ3201" i="8"/>
  <c r="AJ3202" i="8"/>
  <c r="AJ3203" i="8"/>
  <c r="AJ3204" i="8"/>
  <c r="AJ3205" i="8"/>
  <c r="AJ3206" i="8"/>
  <c r="AJ3207" i="8"/>
  <c r="AJ3208" i="8"/>
  <c r="AJ3209" i="8"/>
  <c r="AJ3210" i="8"/>
  <c r="AJ3211" i="8"/>
  <c r="AJ3212" i="8"/>
  <c r="AJ3213" i="8"/>
  <c r="AJ3214" i="8"/>
  <c r="AJ3215" i="8"/>
  <c r="AJ3216" i="8"/>
  <c r="AJ3217" i="8"/>
  <c r="AJ3218" i="8"/>
  <c r="AJ3219" i="8"/>
  <c r="AJ3220" i="8"/>
  <c r="AJ3221" i="8"/>
  <c r="AJ3222" i="8"/>
  <c r="AJ3223" i="8"/>
  <c r="AJ3224" i="8"/>
  <c r="AJ3225" i="8"/>
  <c r="AJ3226" i="8"/>
  <c r="AJ3227" i="8"/>
  <c r="AJ3228" i="8"/>
  <c r="AJ3229" i="8"/>
  <c r="AJ3230" i="8"/>
  <c r="AJ3231" i="8"/>
  <c r="AJ3232" i="8"/>
  <c r="AJ3233" i="8"/>
  <c r="AJ3234" i="8"/>
  <c r="AJ3235" i="8"/>
  <c r="AJ3236" i="8"/>
  <c r="AJ3237" i="8"/>
  <c r="AJ3238" i="8"/>
  <c r="AJ3239" i="8"/>
  <c r="AJ3240" i="8"/>
  <c r="AJ3241" i="8"/>
  <c r="AJ3242" i="8"/>
  <c r="AJ3243" i="8"/>
  <c r="AJ3244" i="8"/>
  <c r="AJ3245" i="8"/>
  <c r="AJ3246" i="8"/>
  <c r="AJ3247" i="8"/>
  <c r="AJ3248" i="8"/>
  <c r="AJ3249" i="8"/>
  <c r="AJ3250" i="8"/>
  <c r="AJ3251" i="8"/>
  <c r="AJ3252" i="8"/>
  <c r="AJ3253" i="8"/>
  <c r="AJ3254" i="8"/>
  <c r="AJ3255" i="8"/>
  <c r="AJ3256" i="8"/>
  <c r="AJ3257" i="8"/>
  <c r="AJ3258" i="8"/>
  <c r="AJ3259" i="8"/>
  <c r="AJ3260" i="8"/>
  <c r="AJ3261" i="8"/>
  <c r="AJ3262" i="8"/>
  <c r="AJ3263" i="8"/>
  <c r="AJ3264" i="8"/>
  <c r="AJ3265" i="8"/>
  <c r="AJ3266" i="8"/>
  <c r="AJ3267" i="8"/>
  <c r="AJ3268" i="8"/>
  <c r="AJ3269" i="8"/>
  <c r="AJ3270" i="8"/>
  <c r="AJ3271" i="8"/>
  <c r="AJ3272" i="8"/>
  <c r="AJ3273" i="8"/>
  <c r="AJ3274" i="8"/>
  <c r="AJ3275" i="8"/>
  <c r="AJ3276" i="8"/>
  <c r="AJ3277" i="8"/>
  <c r="AJ3278" i="8"/>
  <c r="AJ3279" i="8"/>
  <c r="AJ3280" i="8"/>
  <c r="AJ3281" i="8"/>
  <c r="AJ3282" i="8"/>
  <c r="AJ3283" i="8"/>
  <c r="AJ3284" i="8"/>
  <c r="AJ3285" i="8"/>
  <c r="AJ3286" i="8"/>
  <c r="AJ3287" i="8"/>
  <c r="AJ3288" i="8"/>
  <c r="AJ3289" i="8"/>
  <c r="AJ3290" i="8"/>
  <c r="AJ3291" i="8"/>
  <c r="AJ3292" i="8"/>
  <c r="AJ3293" i="8"/>
  <c r="AJ3294" i="8"/>
  <c r="AJ3295" i="8"/>
  <c r="AJ3296" i="8"/>
  <c r="AJ3297" i="8"/>
  <c r="AJ3298" i="8"/>
  <c r="AJ3299" i="8"/>
  <c r="AJ3300" i="8"/>
  <c r="AJ3301" i="8"/>
  <c r="AJ3302" i="8"/>
  <c r="AJ3303" i="8"/>
  <c r="AJ3304" i="8"/>
  <c r="AJ3305" i="8"/>
  <c r="AJ3306" i="8"/>
  <c r="AJ3307" i="8"/>
  <c r="AJ3308" i="8"/>
  <c r="AJ3309" i="8"/>
  <c r="AJ3310" i="8"/>
  <c r="AJ3311" i="8"/>
  <c r="AJ3312" i="8"/>
  <c r="AJ3313" i="8"/>
  <c r="AJ3314" i="8"/>
  <c r="AJ3315" i="8"/>
  <c r="AJ3316" i="8"/>
  <c r="AJ3317" i="8"/>
  <c r="AJ3318" i="8"/>
  <c r="AJ3319" i="8"/>
  <c r="AJ3320" i="8"/>
  <c r="AJ3321" i="8"/>
  <c r="AJ3322" i="8"/>
  <c r="AJ3323" i="8"/>
  <c r="AJ3324" i="8"/>
  <c r="AJ3325" i="8"/>
  <c r="AJ3326" i="8"/>
  <c r="AJ3327" i="8"/>
  <c r="AJ3328" i="8"/>
  <c r="AJ3329" i="8"/>
  <c r="AJ3330" i="8"/>
  <c r="AJ3331" i="8"/>
  <c r="AJ3332" i="8"/>
  <c r="AJ3333" i="8"/>
  <c r="AJ3334" i="8"/>
  <c r="AJ3335" i="8"/>
  <c r="AJ3336" i="8"/>
  <c r="AJ3337" i="8"/>
  <c r="AJ3338" i="8"/>
  <c r="AJ3339" i="8"/>
  <c r="AJ3340" i="8"/>
  <c r="AJ3341" i="8"/>
  <c r="AJ3342" i="8"/>
  <c r="AJ3343" i="8"/>
  <c r="AJ3344" i="8"/>
  <c r="AJ3345" i="8"/>
  <c r="AJ3346" i="8"/>
  <c r="AJ3347" i="8"/>
  <c r="AJ3348" i="8"/>
  <c r="AJ3349" i="8"/>
  <c r="AJ3350" i="8"/>
  <c r="AJ3351" i="8"/>
  <c r="AJ3352" i="8"/>
  <c r="AJ3353" i="8"/>
  <c r="AJ3354" i="8"/>
  <c r="AJ3355" i="8"/>
  <c r="AJ3356" i="8"/>
  <c r="AJ3357" i="8"/>
  <c r="AJ3358" i="8"/>
  <c r="AJ3359" i="8"/>
  <c r="AJ3360" i="8"/>
  <c r="AJ3361" i="8"/>
  <c r="AJ3362" i="8"/>
  <c r="AJ3363" i="8"/>
  <c r="AJ3364" i="8"/>
  <c r="AJ3365" i="8"/>
  <c r="AJ3366" i="8"/>
  <c r="AJ3367" i="8"/>
  <c r="AJ3368" i="8"/>
  <c r="AJ3369" i="8"/>
  <c r="AJ3370" i="8"/>
  <c r="AJ3371" i="8"/>
  <c r="AJ3372" i="8"/>
  <c r="AJ3373" i="8"/>
  <c r="AJ3374" i="8"/>
  <c r="AJ3375" i="8"/>
  <c r="AJ3376" i="8"/>
  <c r="AJ3377" i="8"/>
  <c r="AJ3378" i="8"/>
  <c r="AJ3379" i="8"/>
  <c r="AJ3380" i="8"/>
  <c r="AJ3381" i="8"/>
  <c r="AJ3382" i="8"/>
  <c r="AJ3383" i="8"/>
  <c r="AJ3384" i="8"/>
  <c r="AJ3385" i="8"/>
  <c r="AJ3386" i="8"/>
  <c r="AJ3387" i="8"/>
  <c r="AJ3388" i="8"/>
  <c r="AJ3389" i="8"/>
  <c r="AJ3390" i="8"/>
  <c r="AJ3391" i="8"/>
  <c r="AJ3392" i="8"/>
  <c r="AJ3393" i="8"/>
  <c r="AJ3394" i="8"/>
  <c r="AJ3395" i="8"/>
  <c r="AJ3396" i="8"/>
  <c r="AJ3397" i="8"/>
  <c r="AJ3398" i="8"/>
  <c r="AJ3399" i="8"/>
  <c r="AJ3400" i="8"/>
  <c r="AJ3401" i="8"/>
  <c r="AJ3402" i="8"/>
  <c r="AJ3403" i="8"/>
  <c r="AJ3404" i="8"/>
  <c r="AJ3405" i="8"/>
  <c r="AJ3406" i="8"/>
  <c r="AJ3407" i="8"/>
  <c r="AJ3408" i="8"/>
  <c r="AJ3409" i="8"/>
  <c r="AJ3410" i="8"/>
  <c r="AJ3411" i="8"/>
  <c r="AJ3412" i="8"/>
  <c r="AJ3413" i="8"/>
  <c r="AJ3414" i="8"/>
  <c r="AJ3415" i="8"/>
  <c r="AJ3416" i="8"/>
  <c r="AJ3417" i="8"/>
  <c r="AJ3418" i="8"/>
  <c r="AJ3419" i="8"/>
  <c r="AJ3420" i="8"/>
  <c r="AJ3421" i="8"/>
  <c r="AJ3422" i="8"/>
  <c r="AJ3423" i="8"/>
  <c r="AJ3424" i="8"/>
  <c r="AJ3425" i="8"/>
  <c r="AJ3426" i="8"/>
  <c r="AJ3427" i="8"/>
  <c r="AJ3428" i="8"/>
  <c r="AJ3429" i="8"/>
  <c r="AJ3430" i="8"/>
  <c r="AJ3431" i="8"/>
  <c r="AJ3432" i="8"/>
  <c r="AJ3433" i="8"/>
  <c r="AJ3434" i="8"/>
  <c r="AJ3435" i="8"/>
  <c r="AJ3436" i="8"/>
  <c r="AJ3437" i="8"/>
  <c r="AJ3438" i="8"/>
  <c r="AJ3439" i="8"/>
  <c r="AJ3440" i="8"/>
  <c r="AJ3441" i="8"/>
  <c r="AJ3442" i="8"/>
  <c r="AJ3443" i="8"/>
  <c r="AJ3444" i="8"/>
  <c r="AJ3445" i="8"/>
  <c r="AJ3446" i="8"/>
  <c r="AJ3447" i="8"/>
  <c r="AJ3448" i="8"/>
  <c r="AJ3449" i="8"/>
  <c r="AJ3450" i="8"/>
  <c r="AJ3451" i="8"/>
  <c r="AJ3452" i="8"/>
  <c r="AJ3453" i="8"/>
  <c r="AJ3454" i="8"/>
  <c r="AJ3455" i="8"/>
  <c r="AJ3456" i="8"/>
  <c r="AJ3457" i="8"/>
  <c r="AJ3458" i="8"/>
  <c r="AJ3459" i="8"/>
  <c r="AJ3460" i="8"/>
  <c r="AJ3461" i="8"/>
  <c r="AJ3462" i="8"/>
  <c r="AJ3463" i="8"/>
  <c r="AJ3464" i="8"/>
  <c r="AJ3465" i="8"/>
  <c r="AJ3466" i="8"/>
  <c r="AJ3467" i="8"/>
  <c r="AJ3468" i="8"/>
  <c r="AJ3469" i="8"/>
  <c r="AJ3470" i="8"/>
  <c r="AJ3471" i="8"/>
  <c r="AJ3472" i="8"/>
  <c r="AJ3473" i="8"/>
  <c r="AJ3474" i="8"/>
  <c r="AJ3475" i="8"/>
  <c r="AJ3476" i="8"/>
  <c r="AJ3477" i="8"/>
  <c r="AJ3478" i="8"/>
  <c r="AJ3479" i="8"/>
  <c r="AJ3480" i="8"/>
  <c r="AJ3481" i="8"/>
  <c r="AJ3482" i="8"/>
  <c r="AJ3483" i="8"/>
  <c r="AJ3484" i="8"/>
  <c r="AJ3485" i="8"/>
  <c r="AJ3486" i="8"/>
  <c r="AJ3487" i="8"/>
  <c r="AJ3488" i="8"/>
  <c r="AJ3489" i="8"/>
  <c r="AJ3490" i="8"/>
  <c r="AJ3491" i="8"/>
  <c r="AJ3492" i="8"/>
  <c r="AJ3493" i="8"/>
  <c r="AJ3494" i="8"/>
  <c r="AJ3495" i="8"/>
  <c r="AJ3496" i="8"/>
  <c r="AJ3497" i="8"/>
  <c r="AJ3498" i="8"/>
  <c r="AJ3499" i="8"/>
  <c r="AJ3500" i="8"/>
  <c r="AJ3501" i="8"/>
  <c r="AJ3502" i="8"/>
  <c r="AJ3503" i="8"/>
  <c r="AJ3504" i="8"/>
  <c r="AJ3505" i="8"/>
  <c r="AJ3506" i="8"/>
  <c r="AJ3507" i="8"/>
  <c r="AJ3508" i="8"/>
  <c r="AJ3509" i="8"/>
  <c r="AJ3510" i="8"/>
  <c r="AJ3511" i="8"/>
  <c r="AJ3512" i="8"/>
  <c r="AJ3513" i="8"/>
  <c r="AJ3514" i="8"/>
  <c r="AJ3515" i="8"/>
  <c r="AJ3516" i="8"/>
  <c r="AJ3517" i="8"/>
  <c r="AJ3518" i="8"/>
  <c r="AJ3519" i="8"/>
  <c r="AJ3520" i="8"/>
  <c r="AJ3521" i="8"/>
  <c r="AJ3522" i="8"/>
  <c r="AJ3523" i="8"/>
  <c r="AJ3524" i="8"/>
  <c r="AJ3525" i="8"/>
  <c r="AJ3526" i="8"/>
  <c r="AJ3527" i="8"/>
  <c r="AJ3528" i="8"/>
  <c r="AJ3529" i="8"/>
  <c r="AJ3530" i="8"/>
  <c r="AJ3531" i="8"/>
  <c r="AJ3532" i="8"/>
  <c r="AJ3533" i="8"/>
  <c r="AJ3534" i="8"/>
  <c r="AJ3535" i="8"/>
  <c r="AJ3536" i="8"/>
  <c r="AJ3537" i="8"/>
  <c r="AJ3538" i="8"/>
  <c r="AJ3539" i="8"/>
  <c r="AJ3540" i="8"/>
  <c r="AJ3541" i="8"/>
  <c r="AJ3542" i="8"/>
  <c r="AJ3543" i="8"/>
  <c r="AJ3544" i="8"/>
  <c r="AJ3545" i="8"/>
  <c r="AJ3546" i="8"/>
  <c r="AJ3547" i="8"/>
  <c r="AJ3548" i="8"/>
  <c r="AJ3549" i="8"/>
  <c r="AJ3550" i="8"/>
  <c r="AJ3551" i="8"/>
  <c r="AJ3552" i="8"/>
  <c r="AJ3553" i="8"/>
  <c r="AJ3554" i="8"/>
  <c r="AJ3555" i="8"/>
  <c r="AJ3556" i="8"/>
  <c r="AJ3557" i="8"/>
  <c r="AJ3558" i="8"/>
  <c r="AJ3559" i="8"/>
  <c r="AJ3560" i="8"/>
  <c r="AJ3561" i="8"/>
  <c r="AJ3562" i="8"/>
  <c r="AJ3563" i="8"/>
  <c r="AJ3564" i="8"/>
  <c r="AJ3565" i="8"/>
  <c r="AJ3566" i="8"/>
  <c r="AJ3567" i="8"/>
  <c r="AJ3568" i="8"/>
  <c r="AJ3569" i="8"/>
  <c r="AJ3570" i="8"/>
  <c r="AJ3571" i="8"/>
  <c r="AJ3572" i="8"/>
  <c r="AJ3573" i="8"/>
  <c r="AJ3574" i="8"/>
  <c r="AJ3575" i="8"/>
  <c r="AJ3576" i="8"/>
  <c r="AJ3577" i="8"/>
  <c r="AJ3578" i="8"/>
  <c r="AJ3579" i="8"/>
  <c r="AJ3580" i="8"/>
  <c r="AJ3581" i="8"/>
  <c r="AJ3582" i="8"/>
  <c r="AJ3583" i="8"/>
  <c r="AJ3584" i="8"/>
  <c r="AJ3585" i="8"/>
  <c r="AJ3586" i="8"/>
  <c r="AJ3587" i="8"/>
  <c r="AJ3588" i="8"/>
  <c r="AJ3589" i="8"/>
  <c r="AJ3590" i="8"/>
  <c r="AJ3591" i="8"/>
  <c r="AJ3592" i="8"/>
  <c r="AJ3593" i="8"/>
  <c r="AJ3594" i="8"/>
  <c r="AJ3595" i="8"/>
  <c r="AJ3596" i="8"/>
  <c r="AJ3597" i="8"/>
  <c r="AJ3598" i="8"/>
  <c r="AJ3599" i="8"/>
  <c r="AJ3600" i="8"/>
  <c r="AJ3601" i="8"/>
  <c r="AJ3602" i="8"/>
  <c r="AJ3603" i="8"/>
  <c r="AJ3604" i="8"/>
  <c r="AJ3605" i="8"/>
  <c r="AJ3606" i="8"/>
  <c r="AJ3607" i="8"/>
  <c r="AJ3608" i="8"/>
  <c r="AJ3609" i="8"/>
  <c r="AJ3610" i="8"/>
  <c r="AJ3611" i="8"/>
  <c r="AJ3612" i="8"/>
  <c r="AJ3613" i="8"/>
  <c r="AJ3614" i="8"/>
  <c r="AJ3615" i="8"/>
  <c r="AJ3616" i="8"/>
  <c r="AJ3617" i="8"/>
  <c r="AJ3618" i="8"/>
  <c r="AJ3619" i="8"/>
  <c r="AJ3620" i="8"/>
  <c r="AJ3621" i="8"/>
  <c r="AJ3622" i="8"/>
  <c r="AJ3623" i="8"/>
  <c r="AJ3624" i="8"/>
  <c r="AJ3625" i="8"/>
  <c r="AJ3626" i="8"/>
  <c r="AJ3627" i="8"/>
  <c r="AJ3628" i="8"/>
  <c r="AJ3629" i="8"/>
  <c r="AJ3630" i="8"/>
  <c r="AJ3631" i="8"/>
  <c r="AJ3632" i="8"/>
  <c r="AJ3633" i="8"/>
  <c r="AJ3634" i="8"/>
  <c r="AJ3635" i="8"/>
  <c r="AJ3636" i="8"/>
  <c r="AJ3637" i="8"/>
  <c r="AJ3638" i="8"/>
  <c r="AJ3639" i="8"/>
  <c r="AJ3640" i="8"/>
  <c r="AJ3641" i="8"/>
  <c r="AJ3642" i="8"/>
  <c r="AJ3643" i="8"/>
  <c r="AJ3644" i="8"/>
  <c r="AJ3645" i="8"/>
  <c r="AJ3646" i="8"/>
  <c r="AJ3647" i="8"/>
  <c r="AJ3648" i="8"/>
  <c r="AJ3649" i="8"/>
  <c r="AJ3650" i="8"/>
  <c r="AJ3651" i="8"/>
  <c r="AJ3652" i="8"/>
  <c r="AJ3653" i="8"/>
  <c r="AJ3654" i="8"/>
  <c r="AJ3655" i="8"/>
  <c r="AJ3656" i="8"/>
  <c r="AJ3657" i="8"/>
  <c r="AJ3658" i="8"/>
  <c r="AJ3659" i="8"/>
  <c r="AJ3660" i="8"/>
  <c r="AJ3661" i="8"/>
  <c r="AJ3662" i="8"/>
  <c r="AJ3663" i="8"/>
  <c r="AJ3664" i="8"/>
  <c r="AJ3665" i="8"/>
  <c r="AJ3666" i="8"/>
  <c r="AJ3667" i="8"/>
  <c r="AJ3668" i="8"/>
  <c r="AJ3669" i="8"/>
  <c r="AJ3670" i="8"/>
  <c r="AJ3671" i="8"/>
  <c r="AJ3672" i="8"/>
  <c r="AJ3673" i="8"/>
  <c r="AJ3674" i="8"/>
  <c r="AJ3675" i="8"/>
  <c r="AJ3676" i="8"/>
  <c r="AJ3677" i="8"/>
  <c r="AJ3678" i="8"/>
  <c r="AJ3679" i="8"/>
  <c r="AJ3680" i="8"/>
  <c r="AJ3681" i="8"/>
  <c r="AJ3682" i="8"/>
  <c r="AJ3683" i="8"/>
  <c r="AJ3684" i="8"/>
  <c r="AJ3685" i="8"/>
  <c r="AJ3686" i="8"/>
  <c r="AJ3687" i="8"/>
  <c r="AJ3688" i="8"/>
  <c r="AJ3689" i="8"/>
  <c r="AJ3690" i="8"/>
  <c r="AJ3691" i="8"/>
  <c r="AJ3692" i="8"/>
  <c r="AJ3693" i="8"/>
  <c r="AJ3694" i="8"/>
  <c r="AJ3695" i="8"/>
  <c r="AJ3696" i="8"/>
  <c r="AJ3697" i="8"/>
  <c r="AJ3698" i="8"/>
  <c r="AJ3699" i="8"/>
  <c r="AJ3700" i="8"/>
  <c r="AJ3701" i="8"/>
  <c r="AJ3702" i="8"/>
  <c r="AJ3703" i="8"/>
  <c r="AJ3704" i="8"/>
  <c r="AJ3705" i="8"/>
  <c r="AJ3706" i="8"/>
  <c r="AJ3707" i="8"/>
  <c r="AJ3708" i="8"/>
  <c r="AJ3709" i="8"/>
  <c r="AJ3710" i="8"/>
  <c r="AJ3711" i="8"/>
  <c r="AJ3712" i="8"/>
  <c r="AJ3713" i="8"/>
  <c r="AJ3714" i="8"/>
  <c r="AJ3715" i="8"/>
  <c r="AJ3716" i="8"/>
  <c r="AJ3717" i="8"/>
  <c r="AJ3718" i="8"/>
  <c r="AJ3719" i="8"/>
  <c r="AJ3720" i="8"/>
  <c r="AJ3721" i="8"/>
  <c r="AJ3722" i="8"/>
  <c r="AJ3723" i="8"/>
  <c r="AJ3724" i="8"/>
  <c r="AJ3725" i="8"/>
  <c r="AJ3726" i="8"/>
  <c r="AJ3727" i="8"/>
  <c r="AJ3728" i="8"/>
  <c r="AJ3729" i="8"/>
  <c r="AJ3730" i="8"/>
  <c r="AJ3731" i="8"/>
  <c r="AJ3732" i="8"/>
  <c r="AJ3733" i="8"/>
  <c r="AJ3734" i="8"/>
  <c r="AJ3735" i="8"/>
  <c r="AJ3736" i="8"/>
  <c r="AJ3737" i="8"/>
  <c r="AJ3738" i="8"/>
  <c r="AJ3739" i="8"/>
  <c r="AJ3740" i="8"/>
  <c r="AJ3741" i="8"/>
  <c r="AJ3742" i="8"/>
  <c r="AJ3743" i="8"/>
  <c r="AJ3744" i="8"/>
  <c r="AJ3745" i="8"/>
  <c r="AJ3746" i="8"/>
  <c r="AJ3747" i="8"/>
  <c r="AJ3748" i="8"/>
  <c r="AJ3749" i="8"/>
  <c r="AJ3750" i="8"/>
  <c r="AJ3751" i="8"/>
  <c r="AJ3752" i="8"/>
  <c r="AJ3753" i="8"/>
  <c r="AJ3754" i="8"/>
  <c r="AJ3755" i="8"/>
  <c r="AJ3756" i="8"/>
  <c r="AJ3757" i="8"/>
  <c r="AJ3758" i="8"/>
  <c r="AJ3759" i="8"/>
  <c r="AJ3760" i="8"/>
  <c r="AJ3761" i="8"/>
  <c r="AJ3762" i="8"/>
  <c r="AJ3763" i="8"/>
  <c r="AJ3764" i="8"/>
  <c r="AJ3765" i="8"/>
  <c r="AJ3766" i="8"/>
  <c r="AJ3767" i="8"/>
  <c r="AJ3768" i="8"/>
  <c r="AJ3769" i="8"/>
  <c r="AJ3770" i="8"/>
  <c r="AJ3771" i="8"/>
  <c r="AJ3772" i="8"/>
  <c r="AJ3773" i="8"/>
  <c r="AJ3774" i="8"/>
  <c r="AJ3775" i="8"/>
  <c r="AJ3776" i="8"/>
  <c r="AJ3777" i="8"/>
  <c r="AJ3778" i="8"/>
  <c r="AJ3779" i="8"/>
  <c r="AJ3780" i="8"/>
  <c r="AJ3781" i="8"/>
  <c r="AJ3782" i="8"/>
  <c r="AJ3783" i="8"/>
  <c r="AJ3784" i="8"/>
  <c r="AJ3785" i="8"/>
  <c r="AJ3786" i="8"/>
  <c r="AJ3787" i="8"/>
  <c r="AJ3788" i="8"/>
  <c r="AJ3789" i="8"/>
  <c r="AJ3790" i="8"/>
  <c r="AJ3791" i="8"/>
  <c r="AJ3792" i="8"/>
  <c r="AJ3793" i="8"/>
  <c r="AJ3794" i="8"/>
  <c r="AJ3795" i="8"/>
  <c r="AJ3796" i="8"/>
  <c r="AJ3797" i="8"/>
  <c r="AJ3798" i="8"/>
  <c r="AJ3799" i="8"/>
  <c r="AJ3800" i="8"/>
  <c r="AJ3801" i="8"/>
  <c r="AJ3802" i="8"/>
  <c r="AJ3803" i="8"/>
  <c r="AJ3804" i="8"/>
  <c r="AJ3805" i="8"/>
  <c r="AJ5" i="8"/>
  <c r="BR6" i="8"/>
  <c r="BR7" i="8"/>
  <c r="BR8" i="8"/>
  <c r="BR9" i="8"/>
  <c r="BR10" i="8"/>
  <c r="BR11" i="8"/>
  <c r="BR12" i="8"/>
  <c r="BR13" i="8"/>
  <c r="BR14" i="8"/>
  <c r="BR15" i="8"/>
  <c r="BR16" i="8"/>
  <c r="BR17" i="8"/>
  <c r="BR18" i="8"/>
  <c r="BR19" i="8"/>
  <c r="BR20" i="8"/>
  <c r="BR21" i="8"/>
  <c r="BR22" i="8"/>
  <c r="BR23" i="8"/>
  <c r="BR24" i="8"/>
  <c r="BR25" i="8"/>
  <c r="BR26" i="8"/>
  <c r="BR27" i="8"/>
  <c r="BR28" i="8"/>
  <c r="BR29" i="8"/>
  <c r="BR30" i="8"/>
  <c r="BR31" i="8"/>
  <c r="BR32" i="8"/>
  <c r="BR33" i="8"/>
  <c r="BR34" i="8"/>
  <c r="BR35" i="8"/>
  <c r="BR36" i="8"/>
  <c r="BR37" i="8"/>
  <c r="BR38" i="8"/>
  <c r="BR39" i="8"/>
  <c r="BR40" i="8"/>
  <c r="BR41" i="8"/>
  <c r="BR42" i="8"/>
  <c r="BR43" i="8"/>
  <c r="BR44" i="8"/>
  <c r="BR45" i="8"/>
  <c r="BR46" i="8"/>
  <c r="BR47" i="8"/>
  <c r="BR48" i="8"/>
  <c r="BR49" i="8"/>
  <c r="BR50" i="8"/>
  <c r="BR51" i="8"/>
  <c r="BR52" i="8"/>
  <c r="BR53" i="8"/>
  <c r="BR54" i="8"/>
  <c r="BR55" i="8"/>
  <c r="BR56" i="8"/>
  <c r="BR57" i="8"/>
  <c r="BR58" i="8"/>
  <c r="BR59" i="8"/>
  <c r="BR60" i="8"/>
  <c r="BR61" i="8"/>
  <c r="BR62" i="8"/>
  <c r="BR63" i="8"/>
  <c r="BR64" i="8"/>
  <c r="BR65" i="8"/>
  <c r="BR66" i="8"/>
  <c r="BR67" i="8"/>
  <c r="BR68" i="8"/>
  <c r="BR69" i="8"/>
  <c r="BR70" i="8"/>
  <c r="BR71" i="8"/>
  <c r="BR72" i="8"/>
  <c r="BR73" i="8"/>
  <c r="BR74" i="8"/>
  <c r="BR75" i="8"/>
  <c r="BR76" i="8"/>
  <c r="BR77" i="8"/>
  <c r="BR78" i="8"/>
  <c r="BR79" i="8"/>
  <c r="BR80" i="8"/>
  <c r="BR81" i="8"/>
  <c r="BR82" i="8"/>
  <c r="BR83" i="8"/>
  <c r="BR84" i="8"/>
  <c r="BR85" i="8"/>
  <c r="BR86" i="8"/>
  <c r="BR87" i="8"/>
  <c r="BR88" i="8"/>
  <c r="BR89" i="8"/>
  <c r="BR90" i="8"/>
  <c r="BR91" i="8"/>
  <c r="BR92" i="8"/>
  <c r="BR93" i="8"/>
  <c r="BR94" i="8"/>
  <c r="BR95" i="8"/>
  <c r="BR96" i="8"/>
  <c r="BR97" i="8"/>
  <c r="BR98" i="8"/>
  <c r="BR99" i="8"/>
  <c r="BR100" i="8"/>
  <c r="BR101" i="8"/>
  <c r="BR102" i="8"/>
  <c r="BR103" i="8"/>
  <c r="BR104" i="8"/>
  <c r="BR105" i="8"/>
  <c r="BR106" i="8"/>
  <c r="BR107" i="8"/>
  <c r="BR108" i="8"/>
  <c r="BR109" i="8"/>
  <c r="BR110" i="8"/>
  <c r="BR111" i="8"/>
  <c r="BR112" i="8"/>
  <c r="BR113" i="8"/>
  <c r="BR114" i="8"/>
  <c r="BR115" i="8"/>
  <c r="BR116" i="8"/>
  <c r="BR117" i="8"/>
  <c r="BR118" i="8"/>
  <c r="BR119" i="8"/>
  <c r="BR120" i="8"/>
  <c r="BR121" i="8"/>
  <c r="BR122" i="8"/>
  <c r="BR123" i="8"/>
  <c r="BR124" i="8"/>
  <c r="BR125" i="8"/>
  <c r="BR126" i="8"/>
  <c r="BR127" i="8"/>
  <c r="BR128" i="8"/>
  <c r="BR129" i="8"/>
  <c r="BR130" i="8"/>
  <c r="BR131" i="8"/>
  <c r="BR132" i="8"/>
  <c r="BR133" i="8"/>
  <c r="BR134" i="8"/>
  <c r="BR135" i="8"/>
  <c r="BR136" i="8"/>
  <c r="BR137" i="8"/>
  <c r="BR138" i="8"/>
  <c r="BR139" i="8"/>
  <c r="BR140" i="8"/>
  <c r="BR141" i="8"/>
  <c r="BR142" i="8"/>
  <c r="BR143" i="8"/>
  <c r="BR144" i="8"/>
  <c r="BR145" i="8"/>
  <c r="BR146" i="8"/>
  <c r="BR147" i="8"/>
  <c r="BR148" i="8"/>
  <c r="BR149" i="8"/>
  <c r="BR150" i="8"/>
  <c r="BR151" i="8"/>
  <c r="BR152" i="8"/>
  <c r="BR153" i="8"/>
  <c r="BR154" i="8"/>
  <c r="BR155" i="8"/>
  <c r="BR156" i="8"/>
  <c r="BR157" i="8"/>
  <c r="BR158" i="8"/>
  <c r="BR159" i="8"/>
  <c r="BR160" i="8"/>
  <c r="BR161" i="8"/>
  <c r="BR162" i="8"/>
  <c r="BR163" i="8"/>
  <c r="BR164" i="8"/>
  <c r="BR165" i="8"/>
  <c r="BR166" i="8"/>
  <c r="BR167" i="8"/>
  <c r="BR168" i="8"/>
  <c r="BR169" i="8"/>
  <c r="BR170" i="8"/>
  <c r="BR171" i="8"/>
  <c r="BR172" i="8"/>
  <c r="BR173" i="8"/>
  <c r="BR174" i="8"/>
  <c r="BR175" i="8"/>
  <c r="BR176" i="8"/>
  <c r="BR177" i="8"/>
  <c r="BR178" i="8"/>
  <c r="BR179" i="8"/>
  <c r="BR180" i="8"/>
  <c r="BR181" i="8"/>
  <c r="BR182" i="8"/>
  <c r="BR183" i="8"/>
  <c r="BR184" i="8"/>
  <c r="BR185" i="8"/>
  <c r="BR186" i="8"/>
  <c r="BR187" i="8"/>
  <c r="BR188" i="8"/>
  <c r="BR189" i="8"/>
  <c r="BR190" i="8"/>
  <c r="BR191" i="8"/>
  <c r="BR192" i="8"/>
  <c r="BR193" i="8"/>
  <c r="BR194" i="8"/>
  <c r="BR195" i="8"/>
  <c r="BR196" i="8"/>
  <c r="BR197" i="8"/>
  <c r="BR198" i="8"/>
  <c r="BR199" i="8"/>
  <c r="BR200" i="8"/>
  <c r="BR201" i="8"/>
  <c r="BR202" i="8"/>
  <c r="BR203" i="8"/>
  <c r="BR204" i="8"/>
  <c r="BR205" i="8"/>
  <c r="BR206" i="8"/>
  <c r="BR207" i="8"/>
  <c r="BR208" i="8"/>
  <c r="BR209" i="8"/>
  <c r="BR210" i="8"/>
  <c r="BR211" i="8"/>
  <c r="BR212" i="8"/>
  <c r="BR213" i="8"/>
  <c r="BR214" i="8"/>
  <c r="BR215" i="8"/>
  <c r="BR216" i="8"/>
  <c r="BR217" i="8"/>
  <c r="BR218" i="8"/>
  <c r="BR219" i="8"/>
  <c r="BR220" i="8"/>
  <c r="BR221" i="8"/>
  <c r="BR222" i="8"/>
  <c r="BR223" i="8"/>
  <c r="BR224" i="8"/>
  <c r="BR225" i="8"/>
  <c r="BR226" i="8"/>
  <c r="BR227" i="8"/>
  <c r="BR228" i="8"/>
  <c r="BR229" i="8"/>
  <c r="BR230" i="8"/>
  <c r="BR231" i="8"/>
  <c r="BR232" i="8"/>
  <c r="BR233" i="8"/>
  <c r="BR234" i="8"/>
  <c r="BR235" i="8"/>
  <c r="BR236" i="8"/>
  <c r="BR237" i="8"/>
  <c r="BR238" i="8"/>
  <c r="BR239" i="8"/>
  <c r="BR240" i="8"/>
  <c r="BR241" i="8"/>
  <c r="BR242" i="8"/>
  <c r="BR243" i="8"/>
  <c r="BR244" i="8"/>
  <c r="BR245" i="8"/>
  <c r="BR246" i="8"/>
  <c r="BR247" i="8"/>
  <c r="BR248" i="8"/>
  <c r="BR249" i="8"/>
  <c r="BR250" i="8"/>
  <c r="BR251" i="8"/>
  <c r="BR252" i="8"/>
  <c r="BR253" i="8"/>
  <c r="BR254" i="8"/>
  <c r="BR255" i="8"/>
  <c r="BR256" i="8"/>
  <c r="BR257" i="8"/>
  <c r="BR258" i="8"/>
  <c r="BR259" i="8"/>
  <c r="BR260" i="8"/>
  <c r="BR261" i="8"/>
  <c r="BR262" i="8"/>
  <c r="BR263" i="8"/>
  <c r="BR264" i="8"/>
  <c r="BR265" i="8"/>
  <c r="BR266" i="8"/>
  <c r="BR267" i="8"/>
  <c r="BR268" i="8"/>
  <c r="BR269" i="8"/>
  <c r="BR270" i="8"/>
  <c r="BR271" i="8"/>
  <c r="BR272" i="8"/>
  <c r="BR273" i="8"/>
  <c r="BR274" i="8"/>
  <c r="BR275" i="8"/>
  <c r="BR276" i="8"/>
  <c r="BR277" i="8"/>
  <c r="BR278" i="8"/>
  <c r="BR279" i="8"/>
  <c r="BR280" i="8"/>
  <c r="BR281" i="8"/>
  <c r="BR282" i="8"/>
  <c r="BR283" i="8"/>
  <c r="BR284" i="8"/>
  <c r="BR285" i="8"/>
  <c r="BR286" i="8"/>
  <c r="BR287" i="8"/>
  <c r="BR288" i="8"/>
  <c r="BR289" i="8"/>
  <c r="BR290" i="8"/>
  <c r="BR291" i="8"/>
  <c r="BR292" i="8"/>
  <c r="BR293" i="8"/>
  <c r="BR294" i="8"/>
  <c r="BR295" i="8"/>
  <c r="BR296" i="8"/>
  <c r="BR297" i="8"/>
  <c r="BR298" i="8"/>
  <c r="BR299" i="8"/>
  <c r="BR300" i="8"/>
  <c r="BR301" i="8"/>
  <c r="BR302" i="8"/>
  <c r="BR303" i="8"/>
  <c r="BR304" i="8"/>
  <c r="BR305" i="8"/>
  <c r="BR306" i="8"/>
  <c r="BR307" i="8"/>
  <c r="BR308" i="8"/>
  <c r="BR309" i="8"/>
  <c r="BR310" i="8"/>
  <c r="BR311" i="8"/>
  <c r="BR312" i="8"/>
  <c r="BR313" i="8"/>
  <c r="BR314" i="8"/>
  <c r="BR315" i="8"/>
  <c r="BR316" i="8"/>
  <c r="BR317" i="8"/>
  <c r="BR318" i="8"/>
  <c r="BR319" i="8"/>
  <c r="BR320" i="8"/>
  <c r="BR321" i="8"/>
  <c r="BR322" i="8"/>
  <c r="BR323" i="8"/>
  <c r="BR324" i="8"/>
  <c r="BR325" i="8"/>
  <c r="BR326" i="8"/>
  <c r="BR327" i="8"/>
  <c r="BR328" i="8"/>
  <c r="BR329" i="8"/>
  <c r="BR330" i="8"/>
  <c r="BR331" i="8"/>
  <c r="BR332" i="8"/>
  <c r="BR333" i="8"/>
  <c r="BR334" i="8"/>
  <c r="BR335" i="8"/>
  <c r="BR336" i="8"/>
  <c r="BR337" i="8"/>
  <c r="BR338" i="8"/>
  <c r="BR339" i="8"/>
  <c r="BR340" i="8"/>
  <c r="BR341" i="8"/>
  <c r="BR342" i="8"/>
  <c r="BR343" i="8"/>
  <c r="BR344" i="8"/>
  <c r="BR345" i="8"/>
  <c r="BR346" i="8"/>
  <c r="BR347" i="8"/>
  <c r="BR348" i="8"/>
  <c r="BR349" i="8"/>
  <c r="BR350" i="8"/>
  <c r="BR351" i="8"/>
  <c r="BR352" i="8"/>
  <c r="BR353" i="8"/>
  <c r="BR354" i="8"/>
  <c r="BR355" i="8"/>
  <c r="BR356" i="8"/>
  <c r="BR357" i="8"/>
  <c r="BR358" i="8"/>
  <c r="BR359" i="8"/>
  <c r="BR360" i="8"/>
  <c r="BR361" i="8"/>
  <c r="BR362" i="8"/>
  <c r="BR363" i="8"/>
  <c r="BR364" i="8"/>
  <c r="BR365" i="8"/>
  <c r="BR366" i="8"/>
  <c r="BR367" i="8"/>
  <c r="BR368" i="8"/>
  <c r="BR369" i="8"/>
  <c r="BR370" i="8"/>
  <c r="BR371" i="8"/>
  <c r="BR372" i="8"/>
  <c r="BR373" i="8"/>
  <c r="BR374" i="8"/>
  <c r="BR375" i="8"/>
  <c r="BR376" i="8"/>
  <c r="BR377" i="8"/>
  <c r="BR378" i="8"/>
  <c r="BR379" i="8"/>
  <c r="BR380" i="8"/>
  <c r="BR381" i="8"/>
  <c r="BR382" i="8"/>
  <c r="BR383" i="8"/>
  <c r="BR384" i="8"/>
  <c r="BR385" i="8"/>
  <c r="BR386" i="8"/>
  <c r="BR387" i="8"/>
  <c r="BR388" i="8"/>
  <c r="BR389" i="8"/>
  <c r="BR390" i="8"/>
  <c r="BR391" i="8"/>
  <c r="BR392" i="8"/>
  <c r="BR393" i="8"/>
  <c r="BR394" i="8"/>
  <c r="BR395" i="8"/>
  <c r="BR396" i="8"/>
  <c r="BR397" i="8"/>
  <c r="BR398" i="8"/>
  <c r="BR399" i="8"/>
  <c r="BR400" i="8"/>
  <c r="BR401" i="8"/>
  <c r="BR402" i="8"/>
  <c r="BR403" i="8"/>
  <c r="BR404" i="8"/>
  <c r="BR405" i="8"/>
  <c r="BR406" i="8"/>
  <c r="BR407" i="8"/>
  <c r="BR408" i="8"/>
  <c r="BR409" i="8"/>
  <c r="BR410" i="8"/>
  <c r="BR411" i="8"/>
  <c r="BR412" i="8"/>
  <c r="BR413" i="8"/>
  <c r="BR414" i="8"/>
  <c r="BR415" i="8"/>
  <c r="BR416" i="8"/>
  <c r="BR417" i="8"/>
  <c r="BR418" i="8"/>
  <c r="BR419" i="8"/>
  <c r="BR420" i="8"/>
  <c r="BR421" i="8"/>
  <c r="BR422" i="8"/>
  <c r="BR423" i="8"/>
  <c r="BR424" i="8"/>
  <c r="BR425" i="8"/>
  <c r="BR426" i="8"/>
  <c r="BR427" i="8"/>
  <c r="BR428" i="8"/>
  <c r="BR429" i="8"/>
  <c r="BR430" i="8"/>
  <c r="BR431" i="8"/>
  <c r="BR432" i="8"/>
  <c r="BR433" i="8"/>
  <c r="BR434" i="8"/>
  <c r="BR435" i="8"/>
  <c r="BR436" i="8"/>
  <c r="BR437" i="8"/>
  <c r="BR438" i="8"/>
  <c r="BR439" i="8"/>
  <c r="BR440" i="8"/>
  <c r="BR441" i="8"/>
  <c r="BR442" i="8"/>
  <c r="BR443" i="8"/>
  <c r="BR444" i="8"/>
  <c r="BR445" i="8"/>
  <c r="BR446" i="8"/>
  <c r="BR447" i="8"/>
  <c r="BR448" i="8"/>
  <c r="BR449" i="8"/>
  <c r="BR450" i="8"/>
  <c r="BR451" i="8"/>
  <c r="BR452" i="8"/>
  <c r="BR453" i="8"/>
  <c r="BR454" i="8"/>
  <c r="BR455" i="8"/>
  <c r="BR456" i="8"/>
  <c r="BR457" i="8"/>
  <c r="BR458" i="8"/>
  <c r="BR459" i="8"/>
  <c r="BR460" i="8"/>
  <c r="BR461" i="8"/>
  <c r="BR462" i="8"/>
  <c r="BR463" i="8"/>
  <c r="BR464" i="8"/>
  <c r="BR465" i="8"/>
  <c r="BR466" i="8"/>
  <c r="BR467" i="8"/>
  <c r="BR468" i="8"/>
  <c r="BR469" i="8"/>
  <c r="BR470" i="8"/>
  <c r="BR471" i="8"/>
  <c r="BR472" i="8"/>
  <c r="BR473" i="8"/>
  <c r="BR474" i="8"/>
  <c r="BR475" i="8"/>
  <c r="BR476" i="8"/>
  <c r="BR477" i="8"/>
  <c r="BR478" i="8"/>
  <c r="BR479" i="8"/>
  <c r="BR480" i="8"/>
  <c r="BR481" i="8"/>
  <c r="BR482" i="8"/>
  <c r="BR483" i="8"/>
  <c r="BR484" i="8"/>
  <c r="BR485" i="8"/>
  <c r="BR486" i="8"/>
  <c r="BR487" i="8"/>
  <c r="BR488" i="8"/>
  <c r="BR489" i="8"/>
  <c r="BR490" i="8"/>
  <c r="BR491" i="8"/>
  <c r="BR492" i="8"/>
  <c r="BR493" i="8"/>
  <c r="BR494" i="8"/>
  <c r="BR495" i="8"/>
  <c r="BR496" i="8"/>
  <c r="BR497" i="8"/>
  <c r="BR498" i="8"/>
  <c r="BR499" i="8"/>
  <c r="BR500" i="8"/>
  <c r="BR501" i="8"/>
  <c r="BR502" i="8"/>
  <c r="BR503" i="8"/>
  <c r="BR504" i="8"/>
  <c r="BR505" i="8"/>
  <c r="BR506" i="8"/>
  <c r="BR507" i="8"/>
  <c r="BR508" i="8"/>
  <c r="BR509" i="8"/>
  <c r="BR510" i="8"/>
  <c r="BR511" i="8"/>
  <c r="BR512" i="8"/>
  <c r="BR513" i="8"/>
  <c r="BR514" i="8"/>
  <c r="BR515" i="8"/>
  <c r="BR516" i="8"/>
  <c r="BR517" i="8"/>
  <c r="BR518" i="8"/>
  <c r="BR519" i="8"/>
  <c r="BR520" i="8"/>
  <c r="BR521" i="8"/>
  <c r="BR522" i="8"/>
  <c r="BR523" i="8"/>
  <c r="BR524" i="8"/>
  <c r="BR525" i="8"/>
  <c r="BR526" i="8"/>
  <c r="BR527" i="8"/>
  <c r="BR528" i="8"/>
  <c r="BR529" i="8"/>
  <c r="BR530" i="8"/>
  <c r="BR531" i="8"/>
  <c r="BR532" i="8"/>
  <c r="BR533" i="8"/>
  <c r="BR534" i="8"/>
  <c r="BR535" i="8"/>
  <c r="BR536" i="8"/>
  <c r="BR537" i="8"/>
  <c r="BR538" i="8"/>
  <c r="BR539" i="8"/>
  <c r="BR540" i="8"/>
  <c r="BR541" i="8"/>
  <c r="BR542" i="8"/>
  <c r="BR543" i="8"/>
  <c r="BR544" i="8"/>
  <c r="BR545" i="8"/>
  <c r="BR546" i="8"/>
  <c r="BR547" i="8"/>
  <c r="BR548" i="8"/>
  <c r="BR549" i="8"/>
  <c r="BR550" i="8"/>
  <c r="BR551" i="8"/>
  <c r="BR552" i="8"/>
  <c r="BR553" i="8"/>
  <c r="BR554" i="8"/>
  <c r="BR555" i="8"/>
  <c r="BR556" i="8"/>
  <c r="BR557" i="8"/>
  <c r="BR558" i="8"/>
  <c r="BR559" i="8"/>
  <c r="BR560" i="8"/>
  <c r="BR561" i="8"/>
  <c r="BR562" i="8"/>
  <c r="BR563" i="8"/>
  <c r="BR564" i="8"/>
  <c r="BR565" i="8"/>
  <c r="BR566" i="8"/>
  <c r="BR567" i="8"/>
  <c r="BR568" i="8"/>
  <c r="BR569" i="8"/>
  <c r="BR570" i="8"/>
  <c r="BR571" i="8"/>
  <c r="BR572" i="8"/>
  <c r="BR573" i="8"/>
  <c r="BR574" i="8"/>
  <c r="BR575" i="8"/>
  <c r="BR576" i="8"/>
  <c r="BR577" i="8"/>
  <c r="BR578" i="8"/>
  <c r="BR579" i="8"/>
  <c r="BR580" i="8"/>
  <c r="BR581" i="8"/>
  <c r="BR582" i="8"/>
  <c r="BR583" i="8"/>
  <c r="BR584" i="8"/>
  <c r="BR585" i="8"/>
  <c r="BR586" i="8"/>
  <c r="BR587" i="8"/>
  <c r="BR588" i="8"/>
  <c r="BR589" i="8"/>
  <c r="BR590" i="8"/>
  <c r="BR591" i="8"/>
  <c r="BR592" i="8"/>
  <c r="BR593" i="8"/>
  <c r="BR594" i="8"/>
  <c r="BR595" i="8"/>
  <c r="BR596" i="8"/>
  <c r="BR597" i="8"/>
  <c r="BR598" i="8"/>
  <c r="BR599" i="8"/>
  <c r="BR600" i="8"/>
  <c r="BR601" i="8"/>
  <c r="BR602" i="8"/>
  <c r="BR603" i="8"/>
  <c r="BR604" i="8"/>
  <c r="BR605" i="8"/>
  <c r="BR606" i="8"/>
  <c r="BR607" i="8"/>
  <c r="BR608" i="8"/>
  <c r="BR609" i="8"/>
  <c r="BR610" i="8"/>
  <c r="BR611" i="8"/>
  <c r="BR612" i="8"/>
  <c r="BR613" i="8"/>
  <c r="BR614" i="8"/>
  <c r="BR615" i="8"/>
  <c r="BR616" i="8"/>
  <c r="BR617" i="8"/>
  <c r="BR618" i="8"/>
  <c r="BR619" i="8"/>
  <c r="BR620" i="8"/>
  <c r="BR621" i="8"/>
  <c r="BR622" i="8"/>
  <c r="BR623" i="8"/>
  <c r="BR624" i="8"/>
  <c r="BR625" i="8"/>
  <c r="BR626" i="8"/>
  <c r="BR627" i="8"/>
  <c r="BR628" i="8"/>
  <c r="BR629" i="8"/>
  <c r="BR630" i="8"/>
  <c r="BR631" i="8"/>
  <c r="BR632" i="8"/>
  <c r="BR633" i="8"/>
  <c r="BR634" i="8"/>
  <c r="BR635" i="8"/>
  <c r="BR636" i="8"/>
  <c r="BR637" i="8"/>
  <c r="BR638" i="8"/>
  <c r="BR639" i="8"/>
  <c r="BR640" i="8"/>
  <c r="BR641" i="8"/>
  <c r="BR642" i="8"/>
  <c r="BR643" i="8"/>
  <c r="BR644" i="8"/>
  <c r="BR645" i="8"/>
  <c r="BR646" i="8"/>
  <c r="BR647" i="8"/>
  <c r="BR648" i="8"/>
  <c r="BR649" i="8"/>
  <c r="BR650" i="8"/>
  <c r="BR651" i="8"/>
  <c r="BR652" i="8"/>
  <c r="BR653" i="8"/>
  <c r="BR654" i="8"/>
  <c r="BR655" i="8"/>
  <c r="BR656" i="8"/>
  <c r="BR657" i="8"/>
  <c r="BR658" i="8"/>
  <c r="BR659" i="8"/>
  <c r="BR660" i="8"/>
  <c r="BR661" i="8"/>
  <c r="BR662" i="8"/>
  <c r="BR663" i="8"/>
  <c r="BR664" i="8"/>
  <c r="BR665" i="8"/>
  <c r="BR666" i="8"/>
  <c r="BR667" i="8"/>
  <c r="BR668" i="8"/>
  <c r="BR669" i="8"/>
  <c r="BR670" i="8"/>
  <c r="BR671" i="8"/>
  <c r="BR672" i="8"/>
  <c r="BR673" i="8"/>
  <c r="BR674" i="8"/>
  <c r="BR675" i="8"/>
  <c r="BR676" i="8"/>
  <c r="BR677" i="8"/>
  <c r="BR678" i="8"/>
  <c r="BR679" i="8"/>
  <c r="BR680" i="8"/>
  <c r="BR681" i="8"/>
  <c r="BR682" i="8"/>
  <c r="BR683" i="8"/>
  <c r="BR684" i="8"/>
  <c r="BR685" i="8"/>
  <c r="BR686" i="8"/>
  <c r="BR687" i="8"/>
  <c r="BR688" i="8"/>
  <c r="BR689" i="8"/>
  <c r="BR690" i="8"/>
  <c r="BR691" i="8"/>
  <c r="BR692" i="8"/>
  <c r="BR693" i="8"/>
  <c r="BR694" i="8"/>
  <c r="BR695" i="8"/>
  <c r="BR696" i="8"/>
  <c r="BR697" i="8"/>
  <c r="BR698" i="8"/>
  <c r="BR699" i="8"/>
  <c r="BR700" i="8"/>
  <c r="BR701" i="8"/>
  <c r="BR702" i="8"/>
  <c r="BR703" i="8"/>
  <c r="BR704" i="8"/>
  <c r="BR705" i="8"/>
  <c r="BR706" i="8"/>
  <c r="BR707" i="8"/>
  <c r="BR708" i="8"/>
  <c r="BR709" i="8"/>
  <c r="BR710" i="8"/>
  <c r="BR711" i="8"/>
  <c r="BR712" i="8"/>
  <c r="BR713" i="8"/>
  <c r="BR714" i="8"/>
  <c r="BR715" i="8"/>
  <c r="BR716" i="8"/>
  <c r="BR717" i="8"/>
  <c r="BR718" i="8"/>
  <c r="BR719" i="8"/>
  <c r="BR720" i="8"/>
  <c r="BR721" i="8"/>
  <c r="BR722" i="8"/>
  <c r="BR723" i="8"/>
  <c r="BR724" i="8"/>
  <c r="BR725" i="8"/>
  <c r="BR726" i="8"/>
  <c r="BR727" i="8"/>
  <c r="BR728" i="8"/>
  <c r="BR729" i="8"/>
  <c r="BR730" i="8"/>
  <c r="BR731" i="8"/>
  <c r="BR732" i="8"/>
  <c r="BR733" i="8"/>
  <c r="BR734" i="8"/>
  <c r="BR735" i="8"/>
  <c r="BR736" i="8"/>
  <c r="BR737" i="8"/>
  <c r="BR738" i="8"/>
  <c r="BR739" i="8"/>
  <c r="BR740" i="8"/>
  <c r="BR741" i="8"/>
  <c r="BR742" i="8"/>
  <c r="BR743" i="8"/>
  <c r="BR744" i="8"/>
  <c r="BR745" i="8"/>
  <c r="BR746" i="8"/>
  <c r="BR747" i="8"/>
  <c r="BR748" i="8"/>
  <c r="BR749" i="8"/>
  <c r="BR750" i="8"/>
  <c r="BR751" i="8"/>
  <c r="BR752" i="8"/>
  <c r="BR753" i="8"/>
  <c r="BR754" i="8"/>
  <c r="BR755" i="8"/>
  <c r="BR756" i="8"/>
  <c r="BR757" i="8"/>
  <c r="BR758" i="8"/>
  <c r="BR759" i="8"/>
  <c r="BR760" i="8"/>
  <c r="BR761" i="8"/>
  <c r="BR762" i="8"/>
  <c r="BR763" i="8"/>
  <c r="BR764" i="8"/>
  <c r="BR765" i="8"/>
  <c r="BR766" i="8"/>
  <c r="BR767" i="8"/>
  <c r="BR768" i="8"/>
  <c r="BR769" i="8"/>
  <c r="BR770" i="8"/>
  <c r="BR771" i="8"/>
  <c r="BR772" i="8"/>
  <c r="BR773" i="8"/>
  <c r="BR774" i="8"/>
  <c r="BR775" i="8"/>
  <c r="BR776" i="8"/>
  <c r="BR777" i="8"/>
  <c r="BR778" i="8"/>
  <c r="BR779" i="8"/>
  <c r="BR780" i="8"/>
  <c r="BR781" i="8"/>
  <c r="BR782" i="8"/>
  <c r="BR783" i="8"/>
  <c r="BR784" i="8"/>
  <c r="BR785" i="8"/>
  <c r="BR786" i="8"/>
  <c r="BR787" i="8"/>
  <c r="BR788" i="8"/>
  <c r="BR789" i="8"/>
  <c r="BR790" i="8"/>
  <c r="BR791" i="8"/>
  <c r="BR792" i="8"/>
  <c r="BR793" i="8"/>
  <c r="BR794" i="8"/>
  <c r="BR795" i="8"/>
  <c r="BR796" i="8"/>
  <c r="BR797" i="8"/>
  <c r="BR798" i="8"/>
  <c r="BR799" i="8"/>
  <c r="BR800" i="8"/>
  <c r="BR801" i="8"/>
  <c r="BR802" i="8"/>
  <c r="BR803" i="8"/>
  <c r="BR804" i="8"/>
  <c r="BR805" i="8"/>
  <c r="BR806" i="8"/>
  <c r="BR807" i="8"/>
  <c r="BR808" i="8"/>
  <c r="BR809" i="8"/>
  <c r="BR810" i="8"/>
  <c r="BR811" i="8"/>
  <c r="BR812" i="8"/>
  <c r="BR813" i="8"/>
  <c r="BR814" i="8"/>
  <c r="BR815" i="8"/>
  <c r="BR816" i="8"/>
  <c r="BR817" i="8"/>
  <c r="BR818" i="8"/>
  <c r="BR819" i="8"/>
  <c r="BR820" i="8"/>
  <c r="BR821" i="8"/>
  <c r="BR822" i="8"/>
  <c r="BR823" i="8"/>
  <c r="BR824" i="8"/>
  <c r="BR825" i="8"/>
  <c r="BR826" i="8"/>
  <c r="BR827" i="8"/>
  <c r="BR828" i="8"/>
  <c r="BR829" i="8"/>
  <c r="BR830" i="8"/>
  <c r="BR831" i="8"/>
  <c r="BR832" i="8"/>
  <c r="BR833" i="8"/>
  <c r="BR834" i="8"/>
  <c r="BR835" i="8"/>
  <c r="BR836" i="8"/>
  <c r="BR837" i="8"/>
  <c r="BR838" i="8"/>
  <c r="BR839" i="8"/>
  <c r="BR840" i="8"/>
  <c r="BR841" i="8"/>
  <c r="BR842" i="8"/>
  <c r="BR843" i="8"/>
  <c r="BR844" i="8"/>
  <c r="BR845" i="8"/>
  <c r="BR846" i="8"/>
  <c r="BR847" i="8"/>
  <c r="BR848" i="8"/>
  <c r="BR849" i="8"/>
  <c r="BR850" i="8"/>
  <c r="BR851" i="8"/>
  <c r="BR852" i="8"/>
  <c r="BR853" i="8"/>
  <c r="BR854" i="8"/>
  <c r="BR855" i="8"/>
  <c r="BR856" i="8"/>
  <c r="BR857" i="8"/>
  <c r="BR858" i="8"/>
  <c r="BR859" i="8"/>
  <c r="BR860" i="8"/>
  <c r="BR861" i="8"/>
  <c r="BR862" i="8"/>
  <c r="BR863" i="8"/>
  <c r="BR864" i="8"/>
  <c r="BR865" i="8"/>
  <c r="BR866" i="8"/>
  <c r="BR867" i="8"/>
  <c r="BR868" i="8"/>
  <c r="BR869" i="8"/>
  <c r="BR870" i="8"/>
  <c r="BR871" i="8"/>
  <c r="BR872" i="8"/>
  <c r="BR873" i="8"/>
  <c r="BR874" i="8"/>
  <c r="BR875" i="8"/>
  <c r="BR876" i="8"/>
  <c r="BR877" i="8"/>
  <c r="BR878" i="8"/>
  <c r="BR879" i="8"/>
  <c r="BR880" i="8"/>
  <c r="BR881" i="8"/>
  <c r="BR882" i="8"/>
  <c r="BR883" i="8"/>
  <c r="BR884" i="8"/>
  <c r="BR885" i="8"/>
  <c r="BR886" i="8"/>
  <c r="BR887" i="8"/>
  <c r="BR888" i="8"/>
  <c r="BR889" i="8"/>
  <c r="BR890" i="8"/>
  <c r="BR891" i="8"/>
  <c r="BR892" i="8"/>
  <c r="BR893" i="8"/>
  <c r="BR894" i="8"/>
  <c r="BR895" i="8"/>
  <c r="BR896" i="8"/>
  <c r="BR897" i="8"/>
  <c r="BR898" i="8"/>
  <c r="BR899" i="8"/>
  <c r="BR900" i="8"/>
  <c r="BR901" i="8"/>
  <c r="BR902" i="8"/>
  <c r="BR903" i="8"/>
  <c r="BR904" i="8"/>
  <c r="BR905" i="8"/>
  <c r="BR906" i="8"/>
  <c r="BR907" i="8"/>
  <c r="BR908" i="8"/>
  <c r="BR909" i="8"/>
  <c r="BR910" i="8"/>
  <c r="BR911" i="8"/>
  <c r="BR912" i="8"/>
  <c r="BR913" i="8"/>
  <c r="BR914" i="8"/>
  <c r="BR915" i="8"/>
  <c r="BR916" i="8"/>
  <c r="BR917" i="8"/>
  <c r="BR918" i="8"/>
  <c r="BR919" i="8"/>
  <c r="BR920" i="8"/>
  <c r="BR921" i="8"/>
  <c r="BR922" i="8"/>
  <c r="BR923" i="8"/>
  <c r="BR924" i="8"/>
  <c r="BR925" i="8"/>
  <c r="BR926" i="8"/>
  <c r="BR927" i="8"/>
  <c r="BR928" i="8"/>
  <c r="BR929" i="8"/>
  <c r="BR930" i="8"/>
  <c r="BR931" i="8"/>
  <c r="BR932" i="8"/>
  <c r="BR933" i="8"/>
  <c r="BR934" i="8"/>
  <c r="BR935" i="8"/>
  <c r="BR936" i="8"/>
  <c r="BR937" i="8"/>
  <c r="BR938" i="8"/>
  <c r="BR939" i="8"/>
  <c r="BR940" i="8"/>
  <c r="BR941" i="8"/>
  <c r="BR942" i="8"/>
  <c r="BR943" i="8"/>
  <c r="BR944" i="8"/>
  <c r="BR945" i="8"/>
  <c r="BR946" i="8"/>
  <c r="BR947" i="8"/>
  <c r="BR948" i="8"/>
  <c r="BR949" i="8"/>
  <c r="BR950" i="8"/>
  <c r="BR951" i="8"/>
  <c r="BR952" i="8"/>
  <c r="BR953" i="8"/>
  <c r="BR954" i="8"/>
  <c r="BR955" i="8"/>
  <c r="BR956" i="8"/>
  <c r="BR957" i="8"/>
  <c r="BR958" i="8"/>
  <c r="BR959" i="8"/>
  <c r="BR960" i="8"/>
  <c r="BR961" i="8"/>
  <c r="BR962" i="8"/>
  <c r="BR963" i="8"/>
  <c r="BR964" i="8"/>
  <c r="BR965" i="8"/>
  <c r="BR966" i="8"/>
  <c r="BR967" i="8"/>
  <c r="BR968" i="8"/>
  <c r="BR969" i="8"/>
  <c r="BR970" i="8"/>
  <c r="BR971" i="8"/>
  <c r="BR972" i="8"/>
  <c r="BR973" i="8"/>
  <c r="BR974" i="8"/>
  <c r="BR975" i="8"/>
  <c r="BR976" i="8"/>
  <c r="BR977" i="8"/>
  <c r="BR978" i="8"/>
  <c r="BR979" i="8"/>
  <c r="BR980" i="8"/>
  <c r="BR981" i="8"/>
  <c r="BR982" i="8"/>
  <c r="BR983" i="8"/>
  <c r="BR984" i="8"/>
  <c r="BR985" i="8"/>
  <c r="BR986" i="8"/>
  <c r="BR987" i="8"/>
  <c r="BR988" i="8"/>
  <c r="BR989" i="8"/>
  <c r="BR990" i="8"/>
  <c r="BR991" i="8"/>
  <c r="BR992" i="8"/>
  <c r="BR993" i="8"/>
  <c r="BR994" i="8"/>
  <c r="BR995" i="8"/>
  <c r="BR996" i="8"/>
  <c r="BR997" i="8"/>
  <c r="BR998" i="8"/>
  <c r="BR999" i="8"/>
  <c r="BR1000" i="8"/>
  <c r="BR1001" i="8"/>
  <c r="BR1002" i="8"/>
  <c r="BR1003" i="8"/>
  <c r="BR1004" i="8"/>
  <c r="BR1005" i="8"/>
  <c r="BR1006" i="8"/>
  <c r="BR1007" i="8"/>
  <c r="BR1008" i="8"/>
  <c r="BR1009" i="8"/>
  <c r="BR1010" i="8"/>
  <c r="BR1011" i="8"/>
  <c r="BR1012" i="8"/>
  <c r="BR1013" i="8"/>
  <c r="BR1014" i="8"/>
  <c r="BR1015" i="8"/>
  <c r="BR1016" i="8"/>
  <c r="BR1017" i="8"/>
  <c r="BR1018" i="8"/>
  <c r="BR1019" i="8"/>
  <c r="BR1020" i="8"/>
  <c r="BR1021" i="8"/>
  <c r="BR1022" i="8"/>
  <c r="BR1023" i="8"/>
  <c r="BR1024" i="8"/>
  <c r="BR1025" i="8"/>
  <c r="BR1026" i="8"/>
  <c r="BR1027" i="8"/>
  <c r="BR1028" i="8"/>
  <c r="BR1029" i="8"/>
  <c r="BR1030" i="8"/>
  <c r="BR1031" i="8"/>
  <c r="BR1032" i="8"/>
  <c r="BR1033" i="8"/>
  <c r="BR1034" i="8"/>
  <c r="BR1035" i="8"/>
  <c r="BR1036" i="8"/>
  <c r="BR1037" i="8"/>
  <c r="BR1038" i="8"/>
  <c r="BR1039" i="8"/>
  <c r="BR1040" i="8"/>
  <c r="BR1041" i="8"/>
  <c r="BR1042" i="8"/>
  <c r="BR1043" i="8"/>
  <c r="BR1044" i="8"/>
  <c r="BR1045" i="8"/>
  <c r="BR1046" i="8"/>
  <c r="BR1047" i="8"/>
  <c r="BR1048" i="8"/>
  <c r="BR1049" i="8"/>
  <c r="BR1050" i="8"/>
  <c r="BR1051" i="8"/>
  <c r="BR1052" i="8"/>
  <c r="BR1053" i="8"/>
  <c r="BR1054" i="8"/>
  <c r="BR1055" i="8"/>
  <c r="BR1056" i="8"/>
  <c r="BR1057" i="8"/>
  <c r="BR1058" i="8"/>
  <c r="BR1059" i="8"/>
  <c r="BR1060" i="8"/>
  <c r="BR1061" i="8"/>
  <c r="BR1062" i="8"/>
  <c r="BR1063" i="8"/>
  <c r="BR1064" i="8"/>
  <c r="BR1065" i="8"/>
  <c r="BR1066" i="8"/>
  <c r="BR1067" i="8"/>
  <c r="BR1068" i="8"/>
  <c r="BR1069" i="8"/>
  <c r="BR1070" i="8"/>
  <c r="BR1071" i="8"/>
  <c r="BR1072" i="8"/>
  <c r="BR1073" i="8"/>
  <c r="BR1074" i="8"/>
  <c r="BR1075" i="8"/>
  <c r="BR1076" i="8"/>
  <c r="BR1077" i="8"/>
  <c r="BR1078" i="8"/>
  <c r="BR1079" i="8"/>
  <c r="BR1080" i="8"/>
  <c r="BR1081" i="8"/>
  <c r="BR1082" i="8"/>
  <c r="BR1083" i="8"/>
  <c r="BR1084" i="8"/>
  <c r="BR1085" i="8"/>
  <c r="BR1086" i="8"/>
  <c r="BR1087" i="8"/>
  <c r="BR1088" i="8"/>
  <c r="BR1089" i="8"/>
  <c r="BR1090" i="8"/>
  <c r="BR1091" i="8"/>
  <c r="BR1092" i="8"/>
  <c r="BR1093" i="8"/>
  <c r="BR1094" i="8"/>
  <c r="BR1095" i="8"/>
  <c r="BR1096" i="8"/>
  <c r="BR1097" i="8"/>
  <c r="BR1098" i="8"/>
  <c r="BR1099" i="8"/>
  <c r="BR1100" i="8"/>
  <c r="BR1101" i="8"/>
  <c r="BR1102" i="8"/>
  <c r="BR1103" i="8"/>
  <c r="BR1104" i="8"/>
  <c r="BR1105" i="8"/>
  <c r="BR1106" i="8"/>
  <c r="BR1107" i="8"/>
  <c r="BR1108" i="8"/>
  <c r="BR1109" i="8"/>
  <c r="BR1110" i="8"/>
  <c r="BR1111" i="8"/>
  <c r="BR1112" i="8"/>
  <c r="BR1113" i="8"/>
  <c r="BR1114" i="8"/>
  <c r="BR1115" i="8"/>
  <c r="BR1116" i="8"/>
  <c r="BR1117" i="8"/>
  <c r="BR1118" i="8"/>
  <c r="BR1119" i="8"/>
  <c r="BR1120" i="8"/>
  <c r="BR1121" i="8"/>
  <c r="BR1122" i="8"/>
  <c r="BR1123" i="8"/>
  <c r="BR1124" i="8"/>
  <c r="BR1125" i="8"/>
  <c r="BR1126" i="8"/>
  <c r="BR1127" i="8"/>
  <c r="BR1128" i="8"/>
  <c r="BR1129" i="8"/>
  <c r="BR1130" i="8"/>
  <c r="BR1131" i="8"/>
  <c r="BR1132" i="8"/>
  <c r="BR1133" i="8"/>
  <c r="BR1134" i="8"/>
  <c r="BR1135" i="8"/>
  <c r="BR1136" i="8"/>
  <c r="BR1137" i="8"/>
  <c r="BR1138" i="8"/>
  <c r="BR1139" i="8"/>
  <c r="BR1140" i="8"/>
  <c r="BR1141" i="8"/>
  <c r="BR1142" i="8"/>
  <c r="BR1143" i="8"/>
  <c r="BR1144" i="8"/>
  <c r="BR1145" i="8"/>
  <c r="BR1146" i="8"/>
  <c r="BR1147" i="8"/>
  <c r="BR1148" i="8"/>
  <c r="BR1149" i="8"/>
  <c r="BR1150" i="8"/>
  <c r="BR1151" i="8"/>
  <c r="BR1152" i="8"/>
  <c r="BR1153" i="8"/>
  <c r="BR1154" i="8"/>
  <c r="BR1155" i="8"/>
  <c r="BR1156" i="8"/>
  <c r="BR1157" i="8"/>
  <c r="BR1158" i="8"/>
  <c r="BR1159" i="8"/>
  <c r="BR1160" i="8"/>
  <c r="BR1161" i="8"/>
  <c r="BR1162" i="8"/>
  <c r="BR1163" i="8"/>
  <c r="BR1164" i="8"/>
  <c r="BR1165" i="8"/>
  <c r="BR1166" i="8"/>
  <c r="BR1167" i="8"/>
  <c r="BR1168" i="8"/>
  <c r="BR1169" i="8"/>
  <c r="BR1170" i="8"/>
  <c r="BR1171" i="8"/>
  <c r="BR1172" i="8"/>
  <c r="BR1173" i="8"/>
  <c r="BR1174" i="8"/>
  <c r="BR1175" i="8"/>
  <c r="BR1176" i="8"/>
  <c r="BR1177" i="8"/>
  <c r="BR1178" i="8"/>
  <c r="BR1179" i="8"/>
  <c r="BR1180" i="8"/>
  <c r="BR1181" i="8"/>
  <c r="BR1182" i="8"/>
  <c r="BR1183" i="8"/>
  <c r="BR1184" i="8"/>
  <c r="BR1185" i="8"/>
  <c r="BR1186" i="8"/>
  <c r="BR1187" i="8"/>
  <c r="BR1188" i="8"/>
  <c r="BR1189" i="8"/>
  <c r="BR1190" i="8"/>
  <c r="BR1191" i="8"/>
  <c r="BR1192" i="8"/>
  <c r="BR1193" i="8"/>
  <c r="BR1194" i="8"/>
  <c r="BR1195" i="8"/>
  <c r="BR1196" i="8"/>
  <c r="BR1197" i="8"/>
  <c r="BR1198" i="8"/>
  <c r="BR1199" i="8"/>
  <c r="BR1200" i="8"/>
  <c r="BR1201" i="8"/>
  <c r="BR1202" i="8"/>
  <c r="BR1203" i="8"/>
  <c r="BR1204" i="8"/>
  <c r="BR1205" i="8"/>
  <c r="BR1206" i="8"/>
  <c r="BR1207" i="8"/>
  <c r="BR1208" i="8"/>
  <c r="BR1209" i="8"/>
  <c r="BR1210" i="8"/>
  <c r="BR1211" i="8"/>
  <c r="BR1212" i="8"/>
  <c r="BR1213" i="8"/>
  <c r="BR1214" i="8"/>
  <c r="BR1215" i="8"/>
  <c r="BR1216" i="8"/>
  <c r="BR1217" i="8"/>
  <c r="BR1218" i="8"/>
  <c r="BR1219" i="8"/>
  <c r="BR1220" i="8"/>
  <c r="BR1221" i="8"/>
  <c r="BR1222" i="8"/>
  <c r="BR1223" i="8"/>
  <c r="BR1224" i="8"/>
  <c r="BR1225" i="8"/>
  <c r="BR1226" i="8"/>
  <c r="BR1227" i="8"/>
  <c r="BR1228" i="8"/>
  <c r="BR1229" i="8"/>
  <c r="BR1230" i="8"/>
  <c r="BR1231" i="8"/>
  <c r="BR1232" i="8"/>
  <c r="BR1233" i="8"/>
  <c r="BR1234" i="8"/>
  <c r="BR1235" i="8"/>
  <c r="BR1236" i="8"/>
  <c r="BR1237" i="8"/>
  <c r="BR1238" i="8"/>
  <c r="BR1239" i="8"/>
  <c r="BR1240" i="8"/>
  <c r="BR1241" i="8"/>
  <c r="BR1242" i="8"/>
  <c r="BR1243" i="8"/>
  <c r="BR1244" i="8"/>
  <c r="BR1245" i="8"/>
  <c r="BR1246" i="8"/>
  <c r="BR1247" i="8"/>
  <c r="BR1248" i="8"/>
  <c r="BR1249" i="8"/>
  <c r="BR1250" i="8"/>
  <c r="BR1251" i="8"/>
  <c r="BR1252" i="8"/>
  <c r="BR1253" i="8"/>
  <c r="BR1254" i="8"/>
  <c r="BR1255" i="8"/>
  <c r="BR1256" i="8"/>
  <c r="BR1257" i="8"/>
  <c r="BR1258" i="8"/>
  <c r="BR1259" i="8"/>
  <c r="BR1260" i="8"/>
  <c r="BR1261" i="8"/>
  <c r="BR1262" i="8"/>
  <c r="BR1263" i="8"/>
  <c r="BR1264" i="8"/>
  <c r="BR1265" i="8"/>
  <c r="BR1266" i="8"/>
  <c r="BR1267" i="8"/>
  <c r="BR1268" i="8"/>
  <c r="BR1269" i="8"/>
  <c r="BR1270" i="8"/>
  <c r="BR1271" i="8"/>
  <c r="BR1272" i="8"/>
  <c r="BR1273" i="8"/>
  <c r="BR1274" i="8"/>
  <c r="BR1275" i="8"/>
  <c r="BR1276" i="8"/>
  <c r="BR1277" i="8"/>
  <c r="BR1278" i="8"/>
  <c r="BR1279" i="8"/>
  <c r="BR1280" i="8"/>
  <c r="BR1281" i="8"/>
  <c r="BR1282" i="8"/>
  <c r="BR1283" i="8"/>
  <c r="BR1284" i="8"/>
  <c r="BR1285" i="8"/>
  <c r="BR1286" i="8"/>
  <c r="BR1287" i="8"/>
  <c r="BR1288" i="8"/>
  <c r="BR1289" i="8"/>
  <c r="BR1290" i="8"/>
  <c r="BR1291" i="8"/>
  <c r="BR1292" i="8"/>
  <c r="BR1293" i="8"/>
  <c r="BR1294" i="8"/>
  <c r="BR1295" i="8"/>
  <c r="BR1296" i="8"/>
  <c r="BR1297" i="8"/>
  <c r="BR1298" i="8"/>
  <c r="BR1299" i="8"/>
  <c r="BR1300" i="8"/>
  <c r="BR1301" i="8"/>
  <c r="BR1302" i="8"/>
  <c r="BR1303" i="8"/>
  <c r="BR1304" i="8"/>
  <c r="BR1305" i="8"/>
  <c r="BR1306" i="8"/>
  <c r="BR1307" i="8"/>
  <c r="BR1308" i="8"/>
  <c r="BR1309" i="8"/>
  <c r="BR1310" i="8"/>
  <c r="BR1311" i="8"/>
  <c r="BR1312" i="8"/>
  <c r="BR1313" i="8"/>
  <c r="BR1314" i="8"/>
  <c r="BR1315" i="8"/>
  <c r="BR1316" i="8"/>
  <c r="BR1317" i="8"/>
  <c r="BR1318" i="8"/>
  <c r="BR1319" i="8"/>
  <c r="BR1320" i="8"/>
  <c r="BR1321" i="8"/>
  <c r="BR1322" i="8"/>
  <c r="BR1323" i="8"/>
  <c r="BR1324" i="8"/>
  <c r="BR1325" i="8"/>
  <c r="BR1326" i="8"/>
  <c r="BR1327" i="8"/>
  <c r="BR1328" i="8"/>
  <c r="BR1329" i="8"/>
  <c r="BR1330" i="8"/>
  <c r="BR1331" i="8"/>
  <c r="BR1332" i="8"/>
  <c r="BR1333" i="8"/>
  <c r="BR1334" i="8"/>
  <c r="BR1335" i="8"/>
  <c r="BR1336" i="8"/>
  <c r="BR1337" i="8"/>
  <c r="BR1338" i="8"/>
  <c r="BR1339" i="8"/>
  <c r="BR1340" i="8"/>
  <c r="BR1341" i="8"/>
  <c r="BR1342" i="8"/>
  <c r="BR1343" i="8"/>
  <c r="BR1344" i="8"/>
  <c r="BR1345" i="8"/>
  <c r="BR1346" i="8"/>
  <c r="BR1347" i="8"/>
  <c r="BR1348" i="8"/>
  <c r="BR1349" i="8"/>
  <c r="BR1350" i="8"/>
  <c r="BR1351" i="8"/>
  <c r="BR1352" i="8"/>
  <c r="BR1353" i="8"/>
  <c r="BR1354" i="8"/>
  <c r="BR1355" i="8"/>
  <c r="BR1356" i="8"/>
  <c r="BR1357" i="8"/>
  <c r="BR1358" i="8"/>
  <c r="BR1359" i="8"/>
  <c r="BR1360" i="8"/>
  <c r="BR1361" i="8"/>
  <c r="BR1362" i="8"/>
  <c r="BR1363" i="8"/>
  <c r="BR1364" i="8"/>
  <c r="BR1365" i="8"/>
  <c r="BR1366" i="8"/>
  <c r="BR1367" i="8"/>
  <c r="BR1368" i="8"/>
  <c r="BR1369" i="8"/>
  <c r="BR1370" i="8"/>
  <c r="BR1371" i="8"/>
  <c r="BR1372" i="8"/>
  <c r="BR1373" i="8"/>
  <c r="BR1374" i="8"/>
  <c r="BR1375" i="8"/>
  <c r="BR1376" i="8"/>
  <c r="BR1377" i="8"/>
  <c r="BR1378" i="8"/>
  <c r="BR1379" i="8"/>
  <c r="BR1380" i="8"/>
  <c r="BR1381" i="8"/>
  <c r="BR1382" i="8"/>
  <c r="BR1383" i="8"/>
  <c r="BR1384" i="8"/>
  <c r="BR1385" i="8"/>
  <c r="BR1386" i="8"/>
  <c r="BR1387" i="8"/>
  <c r="BR1388" i="8"/>
  <c r="BR1389" i="8"/>
  <c r="BR1390" i="8"/>
  <c r="BR1391" i="8"/>
  <c r="BR1392" i="8"/>
  <c r="BR1393" i="8"/>
  <c r="BR1394" i="8"/>
  <c r="BR1395" i="8"/>
  <c r="BR1396" i="8"/>
  <c r="BR1397" i="8"/>
  <c r="BR1398" i="8"/>
  <c r="BR1399" i="8"/>
  <c r="BR1400" i="8"/>
  <c r="BR1401" i="8"/>
  <c r="BR1402" i="8"/>
  <c r="BR1403" i="8"/>
  <c r="BR1404" i="8"/>
  <c r="BR1405" i="8"/>
  <c r="BR1406" i="8"/>
  <c r="BR1407" i="8"/>
  <c r="BR1408" i="8"/>
  <c r="BR1409" i="8"/>
  <c r="BR1410" i="8"/>
  <c r="BR1411" i="8"/>
  <c r="BR1412" i="8"/>
  <c r="BR1413" i="8"/>
  <c r="BR1414" i="8"/>
  <c r="BR1415" i="8"/>
  <c r="BR1416" i="8"/>
  <c r="BR1417" i="8"/>
  <c r="BR1418" i="8"/>
  <c r="BR1419" i="8"/>
  <c r="BR1420" i="8"/>
  <c r="BR1421" i="8"/>
  <c r="BR1422" i="8"/>
  <c r="BR1423" i="8"/>
  <c r="BR1424" i="8"/>
  <c r="BR1425" i="8"/>
  <c r="BR1426" i="8"/>
  <c r="BR1427" i="8"/>
  <c r="BR1428" i="8"/>
  <c r="BR1429" i="8"/>
  <c r="BR1430" i="8"/>
  <c r="BR1431" i="8"/>
  <c r="BR1432" i="8"/>
  <c r="BR1433" i="8"/>
  <c r="BR1434" i="8"/>
  <c r="BR1435" i="8"/>
  <c r="BR1436" i="8"/>
  <c r="BR1437" i="8"/>
  <c r="BR1438" i="8"/>
  <c r="BR1439" i="8"/>
  <c r="BR1440" i="8"/>
  <c r="BR1441" i="8"/>
  <c r="BR1442" i="8"/>
  <c r="BR1443" i="8"/>
  <c r="BR1444" i="8"/>
  <c r="BR1445" i="8"/>
  <c r="BR1446" i="8"/>
  <c r="BR1447" i="8"/>
  <c r="BR1448" i="8"/>
  <c r="BR1449" i="8"/>
  <c r="BR1450" i="8"/>
  <c r="BR1451" i="8"/>
  <c r="BR1452" i="8"/>
  <c r="BR1453" i="8"/>
  <c r="BR1454" i="8"/>
  <c r="BR1455" i="8"/>
  <c r="BR1456" i="8"/>
  <c r="BR1457" i="8"/>
  <c r="BR1458" i="8"/>
  <c r="BR1459" i="8"/>
  <c r="BR1460" i="8"/>
  <c r="BR1461" i="8"/>
  <c r="BR1462" i="8"/>
  <c r="BR1463" i="8"/>
  <c r="BR1464" i="8"/>
  <c r="BR1465" i="8"/>
  <c r="BR1466" i="8"/>
  <c r="BR1467" i="8"/>
  <c r="BR1468" i="8"/>
  <c r="BR1469" i="8"/>
  <c r="BR1470" i="8"/>
  <c r="BR1471" i="8"/>
  <c r="BR1472" i="8"/>
  <c r="BR1473" i="8"/>
  <c r="BR1474" i="8"/>
  <c r="BR1475" i="8"/>
  <c r="BR1476" i="8"/>
  <c r="BR1477" i="8"/>
  <c r="BR1478" i="8"/>
  <c r="BR1479" i="8"/>
  <c r="BR1480" i="8"/>
  <c r="BR1481" i="8"/>
  <c r="BR1482" i="8"/>
  <c r="BR1483" i="8"/>
  <c r="BR1484" i="8"/>
  <c r="BR1485" i="8"/>
  <c r="BR1486" i="8"/>
  <c r="BR1487" i="8"/>
  <c r="BR1488" i="8"/>
  <c r="BR1489" i="8"/>
  <c r="BR1490" i="8"/>
  <c r="BR1491" i="8"/>
  <c r="BR1492" i="8"/>
  <c r="BR1493" i="8"/>
  <c r="BR1494" i="8"/>
  <c r="BR1495" i="8"/>
  <c r="BR1496" i="8"/>
  <c r="BR1497" i="8"/>
  <c r="BR1498" i="8"/>
  <c r="BR1499" i="8"/>
  <c r="BR1500" i="8"/>
  <c r="BR1501" i="8"/>
  <c r="BR1502" i="8"/>
  <c r="BR1503" i="8"/>
  <c r="BR1504" i="8"/>
  <c r="BR1505" i="8"/>
  <c r="BR1506" i="8"/>
  <c r="BR1507" i="8"/>
  <c r="BR1508" i="8"/>
  <c r="BR1509" i="8"/>
  <c r="BR1510" i="8"/>
  <c r="BR1511" i="8"/>
  <c r="BR1512" i="8"/>
  <c r="BR1513" i="8"/>
  <c r="BR1514" i="8"/>
  <c r="BR1515" i="8"/>
  <c r="BR1516" i="8"/>
  <c r="BR1517" i="8"/>
  <c r="BR1518" i="8"/>
  <c r="BR1519" i="8"/>
  <c r="BR1520" i="8"/>
  <c r="BR1521" i="8"/>
  <c r="BR1522" i="8"/>
  <c r="BR1523" i="8"/>
  <c r="BR1524" i="8"/>
  <c r="BR1525" i="8"/>
  <c r="BR1526" i="8"/>
  <c r="BR1527" i="8"/>
  <c r="BR1528" i="8"/>
  <c r="BR1529" i="8"/>
  <c r="BR1530" i="8"/>
  <c r="BR1531" i="8"/>
  <c r="BR1532" i="8"/>
  <c r="BR1533" i="8"/>
  <c r="BR1534" i="8"/>
  <c r="BR1535" i="8"/>
  <c r="BR1536" i="8"/>
  <c r="BR1537" i="8"/>
  <c r="BR1538" i="8"/>
  <c r="BR1539" i="8"/>
  <c r="BR1540" i="8"/>
  <c r="BR1541" i="8"/>
  <c r="BR1542" i="8"/>
  <c r="BR1543" i="8"/>
  <c r="BR1544" i="8"/>
  <c r="BR1545" i="8"/>
  <c r="BR1546" i="8"/>
  <c r="BR1547" i="8"/>
  <c r="BR1548" i="8"/>
  <c r="BR1549" i="8"/>
  <c r="BR1550" i="8"/>
  <c r="BR1551" i="8"/>
  <c r="BR1552" i="8"/>
  <c r="BR1553" i="8"/>
  <c r="BR1554" i="8"/>
  <c r="BR1555" i="8"/>
  <c r="BR1556" i="8"/>
  <c r="BR1557" i="8"/>
  <c r="BR1558" i="8"/>
  <c r="BR1559" i="8"/>
  <c r="BR1560" i="8"/>
  <c r="BR1561" i="8"/>
  <c r="BR1562" i="8"/>
  <c r="BR1563" i="8"/>
  <c r="BR1564" i="8"/>
  <c r="BR1565" i="8"/>
  <c r="BR1566" i="8"/>
  <c r="BR1567" i="8"/>
  <c r="BR1568" i="8"/>
  <c r="BR1569" i="8"/>
  <c r="BR1570" i="8"/>
  <c r="BR1571" i="8"/>
  <c r="BR1572" i="8"/>
  <c r="BR1573" i="8"/>
  <c r="BR1574" i="8"/>
  <c r="BR1575" i="8"/>
  <c r="BR1576" i="8"/>
  <c r="BR1577" i="8"/>
  <c r="BR1578" i="8"/>
  <c r="BR1579" i="8"/>
  <c r="BR1580" i="8"/>
  <c r="BR1581" i="8"/>
  <c r="BR1582" i="8"/>
  <c r="BR1583" i="8"/>
  <c r="BR1584" i="8"/>
  <c r="BR1585" i="8"/>
  <c r="BR1586" i="8"/>
  <c r="BR1587" i="8"/>
  <c r="BR1588" i="8"/>
  <c r="BR1589" i="8"/>
  <c r="BR1590" i="8"/>
  <c r="BR1591" i="8"/>
  <c r="BR1592" i="8"/>
  <c r="BR1593" i="8"/>
  <c r="BR1594" i="8"/>
  <c r="BR1595" i="8"/>
  <c r="BR1596" i="8"/>
  <c r="BR1597" i="8"/>
  <c r="BR1598" i="8"/>
  <c r="BR1599" i="8"/>
  <c r="BR1600" i="8"/>
  <c r="BR1601" i="8"/>
  <c r="BR1602" i="8"/>
  <c r="BR1603" i="8"/>
  <c r="BR1604" i="8"/>
  <c r="BR1605" i="8"/>
  <c r="BR1606" i="8"/>
  <c r="BR1607" i="8"/>
  <c r="BR1608" i="8"/>
  <c r="BR1609" i="8"/>
  <c r="BR1610" i="8"/>
  <c r="BR1611" i="8"/>
  <c r="BR1612" i="8"/>
  <c r="BR1613" i="8"/>
  <c r="BR1614" i="8"/>
  <c r="BR1615" i="8"/>
  <c r="BR1616" i="8"/>
  <c r="BR1617" i="8"/>
  <c r="BR1618" i="8"/>
  <c r="BR1619" i="8"/>
  <c r="BR1620" i="8"/>
  <c r="BR1621" i="8"/>
  <c r="BR1622" i="8"/>
  <c r="BR1623" i="8"/>
  <c r="BR1624" i="8"/>
  <c r="BR1625" i="8"/>
  <c r="BR1626" i="8"/>
  <c r="BR1627" i="8"/>
  <c r="BR1628" i="8"/>
  <c r="BR1629" i="8"/>
  <c r="BR1630" i="8"/>
  <c r="BR1631" i="8"/>
  <c r="BR1632" i="8"/>
  <c r="BR1633" i="8"/>
  <c r="BR1634" i="8"/>
  <c r="BR1635" i="8"/>
  <c r="BR1636" i="8"/>
  <c r="BR1637" i="8"/>
  <c r="BR1638" i="8"/>
  <c r="BR1639" i="8"/>
  <c r="BR1640" i="8"/>
  <c r="BR1641" i="8"/>
  <c r="BR1642" i="8"/>
  <c r="BR1643" i="8"/>
  <c r="BR1644" i="8"/>
  <c r="BR1645" i="8"/>
  <c r="BR1646" i="8"/>
  <c r="BR1647" i="8"/>
  <c r="BR1648" i="8"/>
  <c r="BR1649" i="8"/>
  <c r="BR1650" i="8"/>
  <c r="BR1651" i="8"/>
  <c r="BR1652" i="8"/>
  <c r="BR1653" i="8"/>
  <c r="BR1654" i="8"/>
  <c r="BR1655" i="8"/>
  <c r="BR1656" i="8"/>
  <c r="BR1657" i="8"/>
  <c r="BR1658" i="8"/>
  <c r="BR1659" i="8"/>
  <c r="BR1660" i="8"/>
  <c r="BR1661" i="8"/>
  <c r="BR1662" i="8"/>
  <c r="BR1663" i="8"/>
  <c r="BR1664" i="8"/>
  <c r="BR1665" i="8"/>
  <c r="BR1666" i="8"/>
  <c r="BR1667" i="8"/>
  <c r="BR1668" i="8"/>
  <c r="BR1669" i="8"/>
  <c r="BR1670" i="8"/>
  <c r="BR1671" i="8"/>
  <c r="BR1672" i="8"/>
  <c r="BR1673" i="8"/>
  <c r="BR1674" i="8"/>
  <c r="BR1675" i="8"/>
  <c r="BR1676" i="8"/>
  <c r="BR1677" i="8"/>
  <c r="BR1678" i="8"/>
  <c r="BR1679" i="8"/>
  <c r="BR1680" i="8"/>
  <c r="BR1681" i="8"/>
  <c r="BR1682" i="8"/>
  <c r="BR1683" i="8"/>
  <c r="BR1684" i="8"/>
  <c r="BR1685" i="8"/>
  <c r="BR1686" i="8"/>
  <c r="BR1687" i="8"/>
  <c r="BR1688" i="8"/>
  <c r="BR1689" i="8"/>
  <c r="BR1690" i="8"/>
  <c r="BR1691" i="8"/>
  <c r="BR1692" i="8"/>
  <c r="BR1693" i="8"/>
  <c r="BR1694" i="8"/>
  <c r="BR1695" i="8"/>
  <c r="BR1696" i="8"/>
  <c r="BR1697" i="8"/>
  <c r="BR1698" i="8"/>
  <c r="BR1699" i="8"/>
  <c r="BR1700" i="8"/>
  <c r="BR1701" i="8"/>
  <c r="BR1702" i="8"/>
  <c r="BR1703" i="8"/>
  <c r="BR1704" i="8"/>
  <c r="BR1705" i="8"/>
  <c r="BR1706" i="8"/>
  <c r="BR1707" i="8"/>
  <c r="BR1708" i="8"/>
  <c r="BR1709" i="8"/>
  <c r="BR1710" i="8"/>
  <c r="BR1711" i="8"/>
  <c r="BR1712" i="8"/>
  <c r="BR1713" i="8"/>
  <c r="BR1714" i="8"/>
  <c r="BR1715" i="8"/>
  <c r="BR1716" i="8"/>
  <c r="BR1717" i="8"/>
  <c r="BR1718" i="8"/>
  <c r="BR1719" i="8"/>
  <c r="BR1720" i="8"/>
  <c r="BR1721" i="8"/>
  <c r="BR1722" i="8"/>
  <c r="BR1723" i="8"/>
  <c r="BR1724" i="8"/>
  <c r="BR1725" i="8"/>
  <c r="BR1726" i="8"/>
  <c r="BR1727" i="8"/>
  <c r="BR1728" i="8"/>
  <c r="BR1729" i="8"/>
  <c r="BR1730" i="8"/>
  <c r="BR1731" i="8"/>
  <c r="BR1732" i="8"/>
  <c r="BR1733" i="8"/>
  <c r="BR1734" i="8"/>
  <c r="BR1735" i="8"/>
  <c r="BR1736" i="8"/>
  <c r="BR1737" i="8"/>
  <c r="BR1738" i="8"/>
  <c r="BR1739" i="8"/>
  <c r="BR1740" i="8"/>
  <c r="BR1741" i="8"/>
  <c r="BR1742" i="8"/>
  <c r="BR1743" i="8"/>
  <c r="BR1744" i="8"/>
  <c r="BR1745" i="8"/>
  <c r="BR1746" i="8"/>
  <c r="BR1747" i="8"/>
  <c r="BR1748" i="8"/>
  <c r="BR1749" i="8"/>
  <c r="BR1750" i="8"/>
  <c r="BR1751" i="8"/>
  <c r="BR1752" i="8"/>
  <c r="BR1753" i="8"/>
  <c r="BR1754" i="8"/>
  <c r="BR1755" i="8"/>
  <c r="BR1756" i="8"/>
  <c r="BR1757" i="8"/>
  <c r="BR1758" i="8"/>
  <c r="BR1759" i="8"/>
  <c r="BR1760" i="8"/>
  <c r="BR1761" i="8"/>
  <c r="BR1762" i="8"/>
  <c r="BR1763" i="8"/>
  <c r="BR1764" i="8"/>
  <c r="BR1765" i="8"/>
  <c r="BR1766" i="8"/>
  <c r="BR1767" i="8"/>
  <c r="BR1768" i="8"/>
  <c r="BR1769" i="8"/>
  <c r="BR1770" i="8"/>
  <c r="BR1771" i="8"/>
  <c r="BR1772" i="8"/>
  <c r="BR1773" i="8"/>
  <c r="BR1774" i="8"/>
  <c r="BR1775" i="8"/>
  <c r="BR1776" i="8"/>
  <c r="BR1777" i="8"/>
  <c r="BR1778" i="8"/>
  <c r="BR1779" i="8"/>
  <c r="BR1780" i="8"/>
  <c r="BR1781" i="8"/>
  <c r="BR1782" i="8"/>
  <c r="BR1783" i="8"/>
  <c r="BR1784" i="8"/>
  <c r="BR1785" i="8"/>
  <c r="BR1786" i="8"/>
  <c r="BR1787" i="8"/>
  <c r="BR1788" i="8"/>
  <c r="BR1789" i="8"/>
  <c r="BR1790" i="8"/>
  <c r="BR1791" i="8"/>
  <c r="BR1792" i="8"/>
  <c r="BR1793" i="8"/>
  <c r="BR1794" i="8"/>
  <c r="BR1795" i="8"/>
  <c r="BR1796" i="8"/>
  <c r="BR1797" i="8"/>
  <c r="BR1798" i="8"/>
  <c r="BR1799" i="8"/>
  <c r="BR1800" i="8"/>
  <c r="BR1801" i="8"/>
  <c r="BR1802" i="8"/>
  <c r="BR1803" i="8"/>
  <c r="BR1804" i="8"/>
  <c r="BR1805" i="8"/>
  <c r="BR1806" i="8"/>
  <c r="BR1807" i="8"/>
  <c r="BR1808" i="8"/>
  <c r="BR1809" i="8"/>
  <c r="BR1810" i="8"/>
  <c r="BR1811" i="8"/>
  <c r="BR1812" i="8"/>
  <c r="BR1813" i="8"/>
  <c r="BR1814" i="8"/>
  <c r="BR1815" i="8"/>
  <c r="BR1816" i="8"/>
  <c r="BR1817" i="8"/>
  <c r="BR1818" i="8"/>
  <c r="BR1819" i="8"/>
  <c r="BR1820" i="8"/>
  <c r="BR1821" i="8"/>
  <c r="BR1822" i="8"/>
  <c r="BR1823" i="8"/>
  <c r="BR1824" i="8"/>
  <c r="BR1825" i="8"/>
  <c r="BR1826" i="8"/>
  <c r="BR1827" i="8"/>
  <c r="BR1828" i="8"/>
  <c r="BR1829" i="8"/>
  <c r="BR1830" i="8"/>
  <c r="BR1831" i="8"/>
  <c r="BR1832" i="8"/>
  <c r="BR1833" i="8"/>
  <c r="BR1834" i="8"/>
  <c r="BR1835" i="8"/>
  <c r="BR1836" i="8"/>
  <c r="BR1837" i="8"/>
  <c r="BR1838" i="8"/>
  <c r="BR1839" i="8"/>
  <c r="BR1840" i="8"/>
  <c r="BR1841" i="8"/>
  <c r="BR1842" i="8"/>
  <c r="BR1843" i="8"/>
  <c r="BR1844" i="8"/>
  <c r="BR1845" i="8"/>
  <c r="BR1846" i="8"/>
  <c r="BR1847" i="8"/>
  <c r="BR1848" i="8"/>
  <c r="BR1849" i="8"/>
  <c r="BR1850" i="8"/>
  <c r="BR1851" i="8"/>
  <c r="BR1852" i="8"/>
  <c r="BR1853" i="8"/>
  <c r="BR1854" i="8"/>
  <c r="BR1855" i="8"/>
  <c r="BR1856" i="8"/>
  <c r="BR1857" i="8"/>
  <c r="BR1858" i="8"/>
  <c r="BR1859" i="8"/>
  <c r="BR1860" i="8"/>
  <c r="BR1861" i="8"/>
  <c r="BR1862" i="8"/>
  <c r="BR1863" i="8"/>
  <c r="BR1864" i="8"/>
  <c r="BR1865" i="8"/>
  <c r="BR1866" i="8"/>
  <c r="BR1867" i="8"/>
  <c r="BR1868" i="8"/>
  <c r="BR1869" i="8"/>
  <c r="BR1870" i="8"/>
  <c r="BR1871" i="8"/>
  <c r="BR1872" i="8"/>
  <c r="BR1873" i="8"/>
  <c r="BR1874" i="8"/>
  <c r="BR1875" i="8"/>
  <c r="BR1876" i="8"/>
  <c r="BR1877" i="8"/>
  <c r="BR1878" i="8"/>
  <c r="BR1879" i="8"/>
  <c r="BR1880" i="8"/>
  <c r="BR1881" i="8"/>
  <c r="BR1882" i="8"/>
  <c r="BR1883" i="8"/>
  <c r="BR1884" i="8"/>
  <c r="BR1885" i="8"/>
  <c r="BR1886" i="8"/>
  <c r="BR1887" i="8"/>
  <c r="BR1888" i="8"/>
  <c r="BR1889" i="8"/>
  <c r="BR1890" i="8"/>
  <c r="BR1891" i="8"/>
  <c r="BR1892" i="8"/>
  <c r="BR1893" i="8"/>
  <c r="BR1894" i="8"/>
  <c r="BR1895" i="8"/>
  <c r="BR1896" i="8"/>
  <c r="BR1897" i="8"/>
  <c r="BR1898" i="8"/>
  <c r="BR1899" i="8"/>
  <c r="BR1900" i="8"/>
  <c r="BR1901" i="8"/>
  <c r="BR1902" i="8"/>
  <c r="BR1903" i="8"/>
  <c r="BR1904" i="8"/>
  <c r="BR1905" i="8"/>
  <c r="BR1906" i="8"/>
  <c r="BR1907" i="8"/>
  <c r="BR1908" i="8"/>
  <c r="BR1909" i="8"/>
  <c r="BR1910" i="8"/>
  <c r="BR1911" i="8"/>
  <c r="BR1912" i="8"/>
  <c r="BR1913" i="8"/>
  <c r="BR1914" i="8"/>
  <c r="BR1915" i="8"/>
  <c r="BR1916" i="8"/>
  <c r="BR1917" i="8"/>
  <c r="BR1918" i="8"/>
  <c r="BR1919" i="8"/>
  <c r="BR1920" i="8"/>
  <c r="BR1921" i="8"/>
  <c r="BR1922" i="8"/>
  <c r="BR1923" i="8"/>
  <c r="BR1924" i="8"/>
  <c r="BR1925" i="8"/>
  <c r="BR1926" i="8"/>
  <c r="BR1927" i="8"/>
  <c r="BR1928" i="8"/>
  <c r="BR1929" i="8"/>
  <c r="BR1930" i="8"/>
  <c r="BR1931" i="8"/>
  <c r="BR1932" i="8"/>
  <c r="BR1933" i="8"/>
  <c r="BR1934" i="8"/>
  <c r="BR1935" i="8"/>
  <c r="BR1936" i="8"/>
  <c r="BR1937" i="8"/>
  <c r="BR1938" i="8"/>
  <c r="BR1939" i="8"/>
  <c r="BR1940" i="8"/>
  <c r="BR1941" i="8"/>
  <c r="BR1942" i="8"/>
  <c r="BR1943" i="8"/>
  <c r="BR1944" i="8"/>
  <c r="BR1945" i="8"/>
  <c r="BR1946" i="8"/>
  <c r="BR1947" i="8"/>
  <c r="BR1948" i="8"/>
  <c r="BR1949" i="8"/>
  <c r="BR1950" i="8"/>
  <c r="BR1951" i="8"/>
  <c r="BR1952" i="8"/>
  <c r="BR1953" i="8"/>
  <c r="BR1954" i="8"/>
  <c r="BR1955" i="8"/>
  <c r="BR1956" i="8"/>
  <c r="BR1957" i="8"/>
  <c r="BR1958" i="8"/>
  <c r="BR1959" i="8"/>
  <c r="BR1960" i="8"/>
  <c r="BR1961" i="8"/>
  <c r="BR1962" i="8"/>
  <c r="BR1963" i="8"/>
  <c r="BR1964" i="8"/>
  <c r="BR1965" i="8"/>
  <c r="BR1966" i="8"/>
  <c r="BR1967" i="8"/>
  <c r="BR1968" i="8"/>
  <c r="BR1969" i="8"/>
  <c r="BR1970" i="8"/>
  <c r="BR1971" i="8"/>
  <c r="BR1972" i="8"/>
  <c r="BR1973" i="8"/>
  <c r="BR1974" i="8"/>
  <c r="BR1975" i="8"/>
  <c r="BR1976" i="8"/>
  <c r="BR1977" i="8"/>
  <c r="BR1978" i="8"/>
  <c r="BR1979" i="8"/>
  <c r="BR1980" i="8"/>
  <c r="BR1981" i="8"/>
  <c r="BR1982" i="8"/>
  <c r="BR1983" i="8"/>
  <c r="BR1984" i="8"/>
  <c r="BR1985" i="8"/>
  <c r="BR1986" i="8"/>
  <c r="BR1987" i="8"/>
  <c r="BR1988" i="8"/>
  <c r="BR1989" i="8"/>
  <c r="BR1990" i="8"/>
  <c r="BR1991" i="8"/>
  <c r="BR1992" i="8"/>
  <c r="BR1993" i="8"/>
  <c r="BR1994" i="8"/>
  <c r="BR1995" i="8"/>
  <c r="BR1996" i="8"/>
  <c r="BR1997" i="8"/>
  <c r="BR1998" i="8"/>
  <c r="BR1999" i="8"/>
  <c r="BR2000" i="8"/>
  <c r="BR2001" i="8"/>
  <c r="BR2002" i="8"/>
  <c r="BR2003" i="8"/>
  <c r="BR2004" i="8"/>
  <c r="BR2005" i="8"/>
  <c r="BR2006" i="8"/>
  <c r="BR2007" i="8"/>
  <c r="BR2008" i="8"/>
  <c r="BR2009" i="8"/>
  <c r="BR2010" i="8"/>
  <c r="BR2011" i="8"/>
  <c r="BR2012" i="8"/>
  <c r="BR2013" i="8"/>
  <c r="BR2014" i="8"/>
  <c r="BR2015" i="8"/>
  <c r="BR2016" i="8"/>
  <c r="BR2017" i="8"/>
  <c r="BR2018" i="8"/>
  <c r="BR2019" i="8"/>
  <c r="BR2020" i="8"/>
  <c r="BR2021" i="8"/>
  <c r="BR2022" i="8"/>
  <c r="BR2023" i="8"/>
  <c r="BR2024" i="8"/>
  <c r="BR2025" i="8"/>
  <c r="BR2026" i="8"/>
  <c r="BR2027" i="8"/>
  <c r="BR2028" i="8"/>
  <c r="BR2029" i="8"/>
  <c r="BR2030" i="8"/>
  <c r="BR2031" i="8"/>
  <c r="BR2032" i="8"/>
  <c r="BR2033" i="8"/>
  <c r="BR2034" i="8"/>
  <c r="BR2035" i="8"/>
  <c r="BR2036" i="8"/>
  <c r="BR2037" i="8"/>
  <c r="BR2038" i="8"/>
  <c r="BR2039" i="8"/>
  <c r="BR2040" i="8"/>
  <c r="BR2041" i="8"/>
  <c r="BR2042" i="8"/>
  <c r="BR2043" i="8"/>
  <c r="BR2044" i="8"/>
  <c r="BR2045" i="8"/>
  <c r="BR2046" i="8"/>
  <c r="BR2047" i="8"/>
  <c r="BR2048" i="8"/>
  <c r="BR2049" i="8"/>
  <c r="BR2050" i="8"/>
  <c r="BR2051" i="8"/>
  <c r="BR2052" i="8"/>
  <c r="BR2053" i="8"/>
  <c r="BR2054" i="8"/>
  <c r="BR2055" i="8"/>
  <c r="BR2056" i="8"/>
  <c r="BR2057" i="8"/>
  <c r="BR2058" i="8"/>
  <c r="BR2059" i="8"/>
  <c r="BR2060" i="8"/>
  <c r="BR2061" i="8"/>
  <c r="BR2062" i="8"/>
  <c r="BR2063" i="8"/>
  <c r="BR2064" i="8"/>
  <c r="BR2065" i="8"/>
  <c r="BR2066" i="8"/>
  <c r="BR2067" i="8"/>
  <c r="BR2068" i="8"/>
  <c r="BR2069" i="8"/>
  <c r="BR2070" i="8"/>
  <c r="BR2071" i="8"/>
  <c r="BR2072" i="8"/>
  <c r="BR2073" i="8"/>
  <c r="BR2074" i="8"/>
  <c r="BR2075" i="8"/>
  <c r="BR2076" i="8"/>
  <c r="BR2077" i="8"/>
  <c r="BR2078" i="8"/>
  <c r="BR2079" i="8"/>
  <c r="BR2080" i="8"/>
  <c r="BR2081" i="8"/>
  <c r="BR2082" i="8"/>
  <c r="BR2083" i="8"/>
  <c r="BR2084" i="8"/>
  <c r="BR2085" i="8"/>
  <c r="BR2086" i="8"/>
  <c r="BR2087" i="8"/>
  <c r="BR2088" i="8"/>
  <c r="BR2089" i="8"/>
  <c r="BR2090" i="8"/>
  <c r="BR2091" i="8"/>
  <c r="BR2092" i="8"/>
  <c r="BR2093" i="8"/>
  <c r="BR2094" i="8"/>
  <c r="BR2095" i="8"/>
  <c r="BR2096" i="8"/>
  <c r="BR2097" i="8"/>
  <c r="BR2098" i="8"/>
  <c r="BR2099" i="8"/>
  <c r="BR2100" i="8"/>
  <c r="BR2101" i="8"/>
  <c r="BR2102" i="8"/>
  <c r="BR2103" i="8"/>
  <c r="BR2104" i="8"/>
  <c r="BR2105" i="8"/>
  <c r="BR2106" i="8"/>
  <c r="BR2107" i="8"/>
  <c r="BR2108" i="8"/>
  <c r="BR2109" i="8"/>
  <c r="BR2110" i="8"/>
  <c r="BR2111" i="8"/>
  <c r="BR2112" i="8"/>
  <c r="BR2113" i="8"/>
  <c r="BR2114" i="8"/>
  <c r="BR2115" i="8"/>
  <c r="BR2116" i="8"/>
  <c r="BR2117" i="8"/>
  <c r="BR2118" i="8"/>
  <c r="BR2119" i="8"/>
  <c r="BR2120" i="8"/>
  <c r="BR2121" i="8"/>
  <c r="BR2122" i="8"/>
  <c r="BR2123" i="8"/>
  <c r="BR2124" i="8"/>
  <c r="BR2125" i="8"/>
  <c r="BR2126" i="8"/>
  <c r="BR2127" i="8"/>
  <c r="BR2128" i="8"/>
  <c r="BR2129" i="8"/>
  <c r="BR2130" i="8"/>
  <c r="BR2131" i="8"/>
  <c r="BR2132" i="8"/>
  <c r="BR2133" i="8"/>
  <c r="BR2134" i="8"/>
  <c r="BR2135" i="8"/>
  <c r="BR2136" i="8"/>
  <c r="BR2137" i="8"/>
  <c r="BR2138" i="8"/>
  <c r="BR2139" i="8"/>
  <c r="BR2140" i="8"/>
  <c r="BR2141" i="8"/>
  <c r="BR2142" i="8"/>
  <c r="BR2143" i="8"/>
  <c r="BR2144" i="8"/>
  <c r="BR2145" i="8"/>
  <c r="BR2146" i="8"/>
  <c r="BR2147" i="8"/>
  <c r="BR2148" i="8"/>
  <c r="BR2149" i="8"/>
  <c r="BR2150" i="8"/>
  <c r="BR2151" i="8"/>
  <c r="BR2152" i="8"/>
  <c r="BR2153" i="8"/>
  <c r="BR2154" i="8"/>
  <c r="BR2155" i="8"/>
  <c r="BR2156" i="8"/>
  <c r="BR2157" i="8"/>
  <c r="BR2158" i="8"/>
  <c r="BR2159" i="8"/>
  <c r="BR2160" i="8"/>
  <c r="BR2161" i="8"/>
  <c r="BR2162" i="8"/>
  <c r="BR2163" i="8"/>
  <c r="BR2164" i="8"/>
  <c r="BR2165" i="8"/>
  <c r="BR2166" i="8"/>
  <c r="BR2167" i="8"/>
  <c r="BR2168" i="8"/>
  <c r="BR2169" i="8"/>
  <c r="BR2170" i="8"/>
  <c r="BR2171" i="8"/>
  <c r="BR2172" i="8"/>
  <c r="BR2173" i="8"/>
  <c r="BR2174" i="8"/>
  <c r="BR2175" i="8"/>
  <c r="BR2176" i="8"/>
  <c r="BR2177" i="8"/>
  <c r="BR2178" i="8"/>
  <c r="BR2179" i="8"/>
  <c r="BR2180" i="8"/>
  <c r="BR2181" i="8"/>
  <c r="BR2182" i="8"/>
  <c r="BR2183" i="8"/>
  <c r="BR2184" i="8"/>
  <c r="BR2185" i="8"/>
  <c r="BR2186" i="8"/>
  <c r="BR2187" i="8"/>
  <c r="BR2188" i="8"/>
  <c r="BR2189" i="8"/>
  <c r="BR2190" i="8"/>
  <c r="BR2191" i="8"/>
  <c r="BR2192" i="8"/>
  <c r="BR2193" i="8"/>
  <c r="BR2194" i="8"/>
  <c r="BR2195" i="8"/>
  <c r="BR2196" i="8"/>
  <c r="BR2197" i="8"/>
  <c r="BR2198" i="8"/>
  <c r="BR2199" i="8"/>
  <c r="BR2200" i="8"/>
  <c r="BR2201" i="8"/>
  <c r="BR2202" i="8"/>
  <c r="BR2203" i="8"/>
  <c r="BR2204" i="8"/>
  <c r="BR2205" i="8"/>
  <c r="BR2206" i="8"/>
  <c r="BR2207" i="8"/>
  <c r="BR2208" i="8"/>
  <c r="BR2209" i="8"/>
  <c r="BR2210" i="8"/>
  <c r="BR2211" i="8"/>
  <c r="BR2212" i="8"/>
  <c r="BR2213" i="8"/>
  <c r="BR2214" i="8"/>
  <c r="BR2215" i="8"/>
  <c r="BR2216" i="8"/>
  <c r="BR2217" i="8"/>
  <c r="BR2218" i="8"/>
  <c r="BR2219" i="8"/>
  <c r="BR2220" i="8"/>
  <c r="BR2221" i="8"/>
  <c r="BR2222" i="8"/>
  <c r="BR2223" i="8"/>
  <c r="BR2224" i="8"/>
  <c r="BR2225" i="8"/>
  <c r="BR2226" i="8"/>
  <c r="BR2227" i="8"/>
  <c r="BR2228" i="8"/>
  <c r="BR2229" i="8"/>
  <c r="BR2230" i="8"/>
  <c r="BR2231" i="8"/>
  <c r="BR2232" i="8"/>
  <c r="BR2233" i="8"/>
  <c r="BR2234" i="8"/>
  <c r="BR2235" i="8"/>
  <c r="BR2236" i="8"/>
  <c r="BR2237" i="8"/>
  <c r="BR2238" i="8"/>
  <c r="BR2239" i="8"/>
  <c r="BR2240" i="8"/>
  <c r="BR2241" i="8"/>
  <c r="BR2242" i="8"/>
  <c r="BR2243" i="8"/>
  <c r="BR2244" i="8"/>
  <c r="BR2245" i="8"/>
  <c r="BR2246" i="8"/>
  <c r="BR2247" i="8"/>
  <c r="BR2248" i="8"/>
  <c r="BR2249" i="8"/>
  <c r="BR2250" i="8"/>
  <c r="BR2251" i="8"/>
  <c r="BR2252" i="8"/>
  <c r="BR2253" i="8"/>
  <c r="BR2254" i="8"/>
  <c r="BR2255" i="8"/>
  <c r="BR2256" i="8"/>
  <c r="BR2257" i="8"/>
  <c r="BR2258" i="8"/>
  <c r="BR2259" i="8"/>
  <c r="BR2260" i="8"/>
  <c r="BR2261" i="8"/>
  <c r="BR2262" i="8"/>
  <c r="BR2263" i="8"/>
  <c r="BR2264" i="8"/>
  <c r="BR2265" i="8"/>
  <c r="BR2266" i="8"/>
  <c r="BR2267" i="8"/>
  <c r="BR2268" i="8"/>
  <c r="BR2269" i="8"/>
  <c r="BR2270" i="8"/>
  <c r="BR2271" i="8"/>
  <c r="BR2272" i="8"/>
  <c r="BR2273" i="8"/>
  <c r="BR2274" i="8"/>
  <c r="BR2275" i="8"/>
  <c r="BR2276" i="8"/>
  <c r="BR2277" i="8"/>
  <c r="BR2278" i="8"/>
  <c r="BR2279" i="8"/>
  <c r="BR2280" i="8"/>
  <c r="BR2281" i="8"/>
  <c r="BR2282" i="8"/>
  <c r="BR2283" i="8"/>
  <c r="BR2284" i="8"/>
  <c r="BR2285" i="8"/>
  <c r="BR2286" i="8"/>
  <c r="BR2287" i="8"/>
  <c r="BR2288" i="8"/>
  <c r="BR2289" i="8"/>
  <c r="BR2290" i="8"/>
  <c r="BR2291" i="8"/>
  <c r="BR2292" i="8"/>
  <c r="BR2293" i="8"/>
  <c r="BR2294" i="8"/>
  <c r="BR2295" i="8"/>
  <c r="BR2296" i="8"/>
  <c r="BR2297" i="8"/>
  <c r="BR2298" i="8"/>
  <c r="BR2299" i="8"/>
  <c r="BR2300" i="8"/>
  <c r="BR2301" i="8"/>
  <c r="BR2302" i="8"/>
  <c r="BR2303" i="8"/>
  <c r="BR2304" i="8"/>
  <c r="BR2305" i="8"/>
  <c r="BR2306" i="8"/>
  <c r="BR2307" i="8"/>
  <c r="BR2308" i="8"/>
  <c r="BR2309" i="8"/>
  <c r="BR2310" i="8"/>
  <c r="BR2311" i="8"/>
  <c r="BR2312" i="8"/>
  <c r="BR2313" i="8"/>
  <c r="BR2314" i="8"/>
  <c r="BR2315" i="8"/>
  <c r="BR2316" i="8"/>
  <c r="BR2317" i="8"/>
  <c r="BR2318" i="8"/>
  <c r="BR2319" i="8"/>
  <c r="BR2320" i="8"/>
  <c r="BR2321" i="8"/>
  <c r="BR2322" i="8"/>
  <c r="BR2323" i="8"/>
  <c r="BR2324" i="8"/>
  <c r="BR2325" i="8"/>
  <c r="BR2326" i="8"/>
  <c r="BR2327" i="8"/>
  <c r="BR2328" i="8"/>
  <c r="BR2329" i="8"/>
  <c r="BR2330" i="8"/>
  <c r="BR2331" i="8"/>
  <c r="BR2332" i="8"/>
  <c r="BR2333" i="8"/>
  <c r="BR2334" i="8"/>
  <c r="BR2335" i="8"/>
  <c r="BR2336" i="8"/>
  <c r="BR2337" i="8"/>
  <c r="BR2338" i="8"/>
  <c r="BR2339" i="8"/>
  <c r="BR2340" i="8"/>
  <c r="BR2341" i="8"/>
  <c r="BR2342" i="8"/>
  <c r="BR2343" i="8"/>
  <c r="BR2344" i="8"/>
  <c r="BR2345" i="8"/>
  <c r="BR2346" i="8"/>
  <c r="BR2347" i="8"/>
  <c r="BR2348" i="8"/>
  <c r="BR2349" i="8"/>
  <c r="BR2350" i="8"/>
  <c r="BR2351" i="8"/>
  <c r="BR2352" i="8"/>
  <c r="BR2353" i="8"/>
  <c r="BR2354" i="8"/>
  <c r="BR2355" i="8"/>
  <c r="BR2356" i="8"/>
  <c r="BR2357" i="8"/>
  <c r="BR2358" i="8"/>
  <c r="BR2359" i="8"/>
  <c r="BR2360" i="8"/>
  <c r="BR2361" i="8"/>
  <c r="BR2362" i="8"/>
  <c r="BR2363" i="8"/>
  <c r="BR2364" i="8"/>
  <c r="BR2365" i="8"/>
  <c r="BR2366" i="8"/>
  <c r="BR2367" i="8"/>
  <c r="BR2368" i="8"/>
  <c r="BR2369" i="8"/>
  <c r="BR2370" i="8"/>
  <c r="BR2371" i="8"/>
  <c r="BR2372" i="8"/>
  <c r="BR2373" i="8"/>
  <c r="BR2374" i="8"/>
  <c r="BR2375" i="8"/>
  <c r="BR2376" i="8"/>
  <c r="BR2377" i="8"/>
  <c r="BR2378" i="8"/>
  <c r="BR2379" i="8"/>
  <c r="BR2380" i="8"/>
  <c r="BR2381" i="8"/>
  <c r="BR2382" i="8"/>
  <c r="BR2383" i="8"/>
  <c r="BR2384" i="8"/>
  <c r="BR2385" i="8"/>
  <c r="BR2386" i="8"/>
  <c r="BR2387" i="8"/>
  <c r="BR2388" i="8"/>
  <c r="BR2389" i="8"/>
  <c r="BR2390" i="8"/>
  <c r="BR2391" i="8"/>
  <c r="BR2392" i="8"/>
  <c r="BR2393" i="8"/>
  <c r="BR2394" i="8"/>
  <c r="BR2395" i="8"/>
  <c r="BR2396" i="8"/>
  <c r="BR2397" i="8"/>
  <c r="BR2398" i="8"/>
  <c r="BR2399" i="8"/>
  <c r="BR2400" i="8"/>
  <c r="BR2401" i="8"/>
  <c r="BR2402" i="8"/>
  <c r="BR2403" i="8"/>
  <c r="BR2404" i="8"/>
  <c r="BR2405" i="8"/>
  <c r="BR2406" i="8"/>
  <c r="BR2407" i="8"/>
  <c r="BR2408" i="8"/>
  <c r="BR2409" i="8"/>
  <c r="BR2410" i="8"/>
  <c r="BR2411" i="8"/>
  <c r="BR2412" i="8"/>
  <c r="BR2413" i="8"/>
  <c r="BR2414" i="8"/>
  <c r="BR2415" i="8"/>
  <c r="BR2416" i="8"/>
  <c r="BR2417" i="8"/>
  <c r="BR2418" i="8"/>
  <c r="BR2419" i="8"/>
  <c r="BR2420" i="8"/>
  <c r="BR2421" i="8"/>
  <c r="BR2422" i="8"/>
  <c r="BR2423" i="8"/>
  <c r="BR2424" i="8"/>
  <c r="BR2425" i="8"/>
  <c r="BR2426" i="8"/>
  <c r="BR2427" i="8"/>
  <c r="BR2428" i="8"/>
  <c r="BR2429" i="8"/>
  <c r="BR2430" i="8"/>
  <c r="BR2431" i="8"/>
  <c r="BR2432" i="8"/>
  <c r="BR2433" i="8"/>
  <c r="BR2434" i="8"/>
  <c r="BR2435" i="8"/>
  <c r="BR2436" i="8"/>
  <c r="BR2437" i="8"/>
  <c r="BR2438" i="8"/>
  <c r="BR2439" i="8"/>
  <c r="BR2440" i="8"/>
  <c r="BR2441" i="8"/>
  <c r="BR2442" i="8"/>
  <c r="BR2443" i="8"/>
  <c r="BR2444" i="8"/>
  <c r="BR2445" i="8"/>
  <c r="BR2446" i="8"/>
  <c r="BR2447" i="8"/>
  <c r="BR2448" i="8"/>
  <c r="BR2449" i="8"/>
  <c r="BR2450" i="8"/>
  <c r="BR2451" i="8"/>
  <c r="BR2452" i="8"/>
  <c r="BR2453" i="8"/>
  <c r="BR2454" i="8"/>
  <c r="BR2455" i="8"/>
  <c r="BR2456" i="8"/>
  <c r="BR2457" i="8"/>
  <c r="BR2458" i="8"/>
  <c r="BR2459" i="8"/>
  <c r="BR2460" i="8"/>
  <c r="BR2461" i="8"/>
  <c r="BR2462" i="8"/>
  <c r="BR2463" i="8"/>
  <c r="BR2464" i="8"/>
  <c r="BR2465" i="8"/>
  <c r="BR2466" i="8"/>
  <c r="BR2467" i="8"/>
  <c r="BR2468" i="8"/>
  <c r="BR2469" i="8"/>
  <c r="BR2470" i="8"/>
  <c r="BR2471" i="8"/>
  <c r="BR2472" i="8"/>
  <c r="BR2473" i="8"/>
  <c r="BR2474" i="8"/>
  <c r="BR2475" i="8"/>
  <c r="BR2476" i="8"/>
  <c r="BR2477" i="8"/>
  <c r="BR2478" i="8"/>
  <c r="BR2479" i="8"/>
  <c r="BR2480" i="8"/>
  <c r="BR2481" i="8"/>
  <c r="BR2482" i="8"/>
  <c r="BR2483" i="8"/>
  <c r="BR2484" i="8"/>
  <c r="BR2485" i="8"/>
  <c r="BR2486" i="8"/>
  <c r="BR2487" i="8"/>
  <c r="BR2488" i="8"/>
  <c r="BR2489" i="8"/>
  <c r="BR2490" i="8"/>
  <c r="BR2491" i="8"/>
  <c r="BR2492" i="8"/>
  <c r="BR2493" i="8"/>
  <c r="BR2494" i="8"/>
  <c r="BR2495" i="8"/>
  <c r="BR2496" i="8"/>
  <c r="BR2497" i="8"/>
  <c r="BR2498" i="8"/>
  <c r="BR2499" i="8"/>
  <c r="BR2500" i="8"/>
  <c r="BR2501" i="8"/>
  <c r="BR2502" i="8"/>
  <c r="BR2503" i="8"/>
  <c r="BR2504" i="8"/>
  <c r="BR2505" i="8"/>
  <c r="BR2506" i="8"/>
  <c r="BR2507" i="8"/>
  <c r="BR2508" i="8"/>
  <c r="BR2509" i="8"/>
  <c r="BR2510" i="8"/>
  <c r="BR2511" i="8"/>
  <c r="BR2512" i="8"/>
  <c r="BR2513" i="8"/>
  <c r="BR2514" i="8"/>
  <c r="BR2515" i="8"/>
  <c r="BR2516" i="8"/>
  <c r="BR2517" i="8"/>
  <c r="BR2518" i="8"/>
  <c r="BR2519" i="8"/>
  <c r="BR2520" i="8"/>
  <c r="BR2521" i="8"/>
  <c r="BR2522" i="8"/>
  <c r="BR2523" i="8"/>
  <c r="BR2524" i="8"/>
  <c r="BR2525" i="8"/>
  <c r="BR2526" i="8"/>
  <c r="BR2527" i="8"/>
  <c r="BR2528" i="8"/>
  <c r="BR2529" i="8"/>
  <c r="BR2530" i="8"/>
  <c r="BR2531" i="8"/>
  <c r="BR2532" i="8"/>
  <c r="BR2533" i="8"/>
  <c r="BR2534" i="8"/>
  <c r="BR2535" i="8"/>
  <c r="BR2536" i="8"/>
  <c r="BR2537" i="8"/>
  <c r="BR2538" i="8"/>
  <c r="BR2539" i="8"/>
  <c r="BR2540" i="8"/>
  <c r="BR2541" i="8"/>
  <c r="BR2542" i="8"/>
  <c r="BR2543" i="8"/>
  <c r="BR2544" i="8"/>
  <c r="BR2545" i="8"/>
  <c r="BR2546" i="8"/>
  <c r="BR2547" i="8"/>
  <c r="BR2548" i="8"/>
  <c r="BR2549" i="8"/>
  <c r="BR2550" i="8"/>
  <c r="BR2551" i="8"/>
  <c r="BR2552" i="8"/>
  <c r="BR2553" i="8"/>
  <c r="BR2554" i="8"/>
  <c r="BR2555" i="8"/>
  <c r="BR2556" i="8"/>
  <c r="BR2557" i="8"/>
  <c r="BR2558" i="8"/>
  <c r="BR2559" i="8"/>
  <c r="BR2560" i="8"/>
  <c r="BR2561" i="8"/>
  <c r="BR2562" i="8"/>
  <c r="BR2563" i="8"/>
  <c r="BR2564" i="8"/>
  <c r="BR2565" i="8"/>
  <c r="BR2566" i="8"/>
  <c r="BR2567" i="8"/>
  <c r="BR2568" i="8"/>
  <c r="BR2569" i="8"/>
  <c r="BR2570" i="8"/>
  <c r="BR2571" i="8"/>
  <c r="BR2572" i="8"/>
  <c r="BR2573" i="8"/>
  <c r="BR2574" i="8"/>
  <c r="BR2575" i="8"/>
  <c r="BR2576" i="8"/>
  <c r="BR2577" i="8"/>
  <c r="BR2578" i="8"/>
  <c r="BR2579" i="8"/>
  <c r="BR2580" i="8"/>
  <c r="BR2581" i="8"/>
  <c r="BR2582" i="8"/>
  <c r="BR2583" i="8"/>
  <c r="BR2584" i="8"/>
  <c r="BR2585" i="8"/>
  <c r="BR2586" i="8"/>
  <c r="BR2587" i="8"/>
  <c r="BR2588" i="8"/>
  <c r="BR2589" i="8"/>
  <c r="BR2590" i="8"/>
  <c r="BR2591" i="8"/>
  <c r="BR2592" i="8"/>
  <c r="BR2593" i="8"/>
  <c r="BR2594" i="8"/>
  <c r="BR2595" i="8"/>
  <c r="BR2596" i="8"/>
  <c r="BR2597" i="8"/>
  <c r="BR2598" i="8"/>
  <c r="BR2599" i="8"/>
  <c r="BR2600" i="8"/>
  <c r="BR2601" i="8"/>
  <c r="BR2602" i="8"/>
  <c r="BR2603" i="8"/>
  <c r="BR2604" i="8"/>
  <c r="BR2605" i="8"/>
  <c r="BR2606" i="8"/>
  <c r="BR2607" i="8"/>
  <c r="BR2608" i="8"/>
  <c r="BR2609" i="8"/>
  <c r="BR2610" i="8"/>
  <c r="BR2611" i="8"/>
  <c r="BR2612" i="8"/>
  <c r="BR2613" i="8"/>
  <c r="BR2614" i="8"/>
  <c r="BR2615" i="8"/>
  <c r="BR2616" i="8"/>
  <c r="BR2617" i="8"/>
  <c r="BR2618" i="8"/>
  <c r="BR2619" i="8"/>
  <c r="BR2620" i="8"/>
  <c r="BR2621" i="8"/>
  <c r="BR2622" i="8"/>
  <c r="BR2623" i="8"/>
  <c r="BR2624" i="8"/>
  <c r="BR2625" i="8"/>
  <c r="BR2626" i="8"/>
  <c r="BR2627" i="8"/>
  <c r="BR2628" i="8"/>
  <c r="BR2629" i="8"/>
  <c r="BR2630" i="8"/>
  <c r="BR2631" i="8"/>
  <c r="BR2632" i="8"/>
  <c r="BR2633" i="8"/>
  <c r="BR2634" i="8"/>
  <c r="BR2635" i="8"/>
  <c r="BR2636" i="8"/>
  <c r="BR2637" i="8"/>
  <c r="BR2638" i="8"/>
  <c r="BR2639" i="8"/>
  <c r="BR2640" i="8"/>
  <c r="BR2641" i="8"/>
  <c r="BR2642" i="8"/>
  <c r="BR2643" i="8"/>
  <c r="BR2644" i="8"/>
  <c r="BR2645" i="8"/>
  <c r="BR2646" i="8"/>
  <c r="BR2647" i="8"/>
  <c r="BR2648" i="8"/>
  <c r="BR2649" i="8"/>
  <c r="BR2650" i="8"/>
  <c r="BR2651" i="8"/>
  <c r="BR2652" i="8"/>
  <c r="BR2653" i="8"/>
  <c r="BR2654" i="8"/>
  <c r="BR2655" i="8"/>
  <c r="BR2656" i="8"/>
  <c r="BR2657" i="8"/>
  <c r="BR2658" i="8"/>
  <c r="BR2659" i="8"/>
  <c r="BR2660" i="8"/>
  <c r="BR2661" i="8"/>
  <c r="BR2662" i="8"/>
  <c r="BR2663" i="8"/>
  <c r="BR2664" i="8"/>
  <c r="BR2665" i="8"/>
  <c r="BR2666" i="8"/>
  <c r="BR2667" i="8"/>
  <c r="BR2668" i="8"/>
  <c r="BR2669" i="8"/>
  <c r="BR2670" i="8"/>
  <c r="BR2671" i="8"/>
  <c r="BR2672" i="8"/>
  <c r="BR2673" i="8"/>
  <c r="BR2674" i="8"/>
  <c r="BR2675" i="8"/>
  <c r="BR2676" i="8"/>
  <c r="BR2677" i="8"/>
  <c r="BR2678" i="8"/>
  <c r="BR2679" i="8"/>
  <c r="BR2680" i="8"/>
  <c r="BR2681" i="8"/>
  <c r="BR2682" i="8"/>
  <c r="BR2683" i="8"/>
  <c r="BR2684" i="8"/>
  <c r="BR2685" i="8"/>
  <c r="BR2686" i="8"/>
  <c r="BR2687" i="8"/>
  <c r="BR2688" i="8"/>
  <c r="BR2689" i="8"/>
  <c r="BR2690" i="8"/>
  <c r="BR2691" i="8"/>
  <c r="BR2692" i="8"/>
  <c r="BR2693" i="8"/>
  <c r="BR2694" i="8"/>
  <c r="BR2695" i="8"/>
  <c r="BR2696" i="8"/>
  <c r="BR2697" i="8"/>
  <c r="BR2698" i="8"/>
  <c r="BR2699" i="8"/>
  <c r="BR2700" i="8"/>
  <c r="BR2701" i="8"/>
  <c r="BR2702" i="8"/>
  <c r="BR2703" i="8"/>
  <c r="BR2704" i="8"/>
  <c r="BR2705" i="8"/>
  <c r="BR2706" i="8"/>
  <c r="BR2707" i="8"/>
  <c r="BR2708" i="8"/>
  <c r="BR2709" i="8"/>
  <c r="BR2710" i="8"/>
  <c r="BR2711" i="8"/>
  <c r="BR2712" i="8"/>
  <c r="BR2713" i="8"/>
  <c r="BR2714" i="8"/>
  <c r="BR2715" i="8"/>
  <c r="BR2716" i="8"/>
  <c r="BR2717" i="8"/>
  <c r="BR2718" i="8"/>
  <c r="BR2719" i="8"/>
  <c r="BR2720" i="8"/>
  <c r="BR2721" i="8"/>
  <c r="BR2722" i="8"/>
  <c r="BR2723" i="8"/>
  <c r="BR2724" i="8"/>
  <c r="BR2725" i="8"/>
  <c r="BR2726" i="8"/>
  <c r="BR2727" i="8"/>
  <c r="BR2728" i="8"/>
  <c r="BR2729" i="8"/>
  <c r="BR2730" i="8"/>
  <c r="BR2731" i="8"/>
  <c r="BR2732" i="8"/>
  <c r="BR2733" i="8"/>
  <c r="BR2734" i="8"/>
  <c r="BR2735" i="8"/>
  <c r="BR2736" i="8"/>
  <c r="BR2737" i="8"/>
  <c r="BR2738" i="8"/>
  <c r="BR2739" i="8"/>
  <c r="BR2740" i="8"/>
  <c r="BR2741" i="8"/>
  <c r="BR2742" i="8"/>
  <c r="BR2743" i="8"/>
  <c r="BR2744" i="8"/>
  <c r="BR2745" i="8"/>
  <c r="BR2746" i="8"/>
  <c r="BR2747" i="8"/>
  <c r="BR2748" i="8"/>
  <c r="BR2749" i="8"/>
  <c r="BR2750" i="8"/>
  <c r="BR2751" i="8"/>
  <c r="BR2752" i="8"/>
  <c r="BR2753" i="8"/>
  <c r="BR2754" i="8"/>
  <c r="BR2755" i="8"/>
  <c r="BR2756" i="8"/>
  <c r="BR2757" i="8"/>
  <c r="BR2758" i="8"/>
  <c r="BR2759" i="8"/>
  <c r="BR2760" i="8"/>
  <c r="BR2761" i="8"/>
  <c r="BR2762" i="8"/>
  <c r="BR2763" i="8"/>
  <c r="BR2764" i="8"/>
  <c r="BR2765" i="8"/>
  <c r="BR2766" i="8"/>
  <c r="BR2767" i="8"/>
  <c r="BR2768" i="8"/>
  <c r="BR2769" i="8"/>
  <c r="BR2770" i="8"/>
  <c r="BR2771" i="8"/>
  <c r="BR2772" i="8"/>
  <c r="BR2773" i="8"/>
  <c r="BR2774" i="8"/>
  <c r="BR2775" i="8"/>
  <c r="BR2776" i="8"/>
  <c r="BR2777" i="8"/>
  <c r="BR2778" i="8"/>
  <c r="BR2779" i="8"/>
  <c r="BR2780" i="8"/>
  <c r="BR2781" i="8"/>
  <c r="BR2782" i="8"/>
  <c r="BR2783" i="8"/>
  <c r="BR2784" i="8"/>
  <c r="BR2785" i="8"/>
  <c r="BR2786" i="8"/>
  <c r="BR2787" i="8"/>
  <c r="BR2788" i="8"/>
  <c r="BR2789" i="8"/>
  <c r="BR2790" i="8"/>
  <c r="BR2791" i="8"/>
  <c r="BR2792" i="8"/>
  <c r="BR2793" i="8"/>
  <c r="BR2794" i="8"/>
  <c r="BR2795" i="8"/>
  <c r="BR2796" i="8"/>
  <c r="BR2797" i="8"/>
  <c r="BR2798" i="8"/>
  <c r="BR2799" i="8"/>
  <c r="BR2800" i="8"/>
  <c r="BR2801" i="8"/>
  <c r="BR2802" i="8"/>
  <c r="BR2803" i="8"/>
  <c r="BR2804" i="8"/>
  <c r="BR2805" i="8"/>
  <c r="BR2806" i="8"/>
  <c r="BR2807" i="8"/>
  <c r="BR2808" i="8"/>
  <c r="BR2809" i="8"/>
  <c r="BR2810" i="8"/>
  <c r="BR2811" i="8"/>
  <c r="BR2812" i="8"/>
  <c r="BR2813" i="8"/>
  <c r="BR2814" i="8"/>
  <c r="BR2815" i="8"/>
  <c r="BR2816" i="8"/>
  <c r="BR2817" i="8"/>
  <c r="BR2818" i="8"/>
  <c r="BR2819" i="8"/>
  <c r="BR2820" i="8"/>
  <c r="BR2821" i="8"/>
  <c r="BR2822" i="8"/>
  <c r="BR2823" i="8"/>
  <c r="BR2824" i="8"/>
  <c r="BR2825" i="8"/>
  <c r="BR2826" i="8"/>
  <c r="BR2827" i="8"/>
  <c r="BR2828" i="8"/>
  <c r="BR2829" i="8"/>
  <c r="BR2830" i="8"/>
  <c r="BR2831" i="8"/>
  <c r="BR2832" i="8"/>
  <c r="BR2833" i="8"/>
  <c r="BR2834" i="8"/>
  <c r="BR2835" i="8"/>
  <c r="BR2836" i="8"/>
  <c r="BR2837" i="8"/>
  <c r="BR2838" i="8"/>
  <c r="BR2839" i="8"/>
  <c r="BR2840" i="8"/>
  <c r="BR2841" i="8"/>
  <c r="BR2842" i="8"/>
  <c r="BR2843" i="8"/>
  <c r="BR2844" i="8"/>
  <c r="BR2845" i="8"/>
  <c r="BR2846" i="8"/>
  <c r="BR2847" i="8"/>
  <c r="BR2848" i="8"/>
  <c r="BR2849" i="8"/>
  <c r="BR2850" i="8"/>
  <c r="BR2851" i="8"/>
  <c r="BR2852" i="8"/>
  <c r="BR2853" i="8"/>
  <c r="BR2854" i="8"/>
  <c r="BR2855" i="8"/>
  <c r="BR2856" i="8"/>
  <c r="BR2857" i="8"/>
  <c r="BR2858" i="8"/>
  <c r="BR2859" i="8"/>
  <c r="BR2860" i="8"/>
  <c r="BR2861" i="8"/>
  <c r="BR2862" i="8"/>
  <c r="BR2863" i="8"/>
  <c r="BR2864" i="8"/>
  <c r="BR2865" i="8"/>
  <c r="BR2866" i="8"/>
  <c r="BR2867" i="8"/>
  <c r="BR2868" i="8"/>
  <c r="BR2869" i="8"/>
  <c r="BR2870" i="8"/>
  <c r="BR2871" i="8"/>
  <c r="BR2872" i="8"/>
  <c r="BR2873" i="8"/>
  <c r="BR2874" i="8"/>
  <c r="BR2875" i="8"/>
  <c r="BR2876" i="8"/>
  <c r="BR2877" i="8"/>
  <c r="BR2878" i="8"/>
  <c r="BR2879" i="8"/>
  <c r="BR2880" i="8"/>
  <c r="BR2881" i="8"/>
  <c r="BR2882" i="8"/>
  <c r="BR2883" i="8"/>
  <c r="BR2884" i="8"/>
  <c r="BR2885" i="8"/>
  <c r="BR2886" i="8"/>
  <c r="BR2887" i="8"/>
  <c r="BR2888" i="8"/>
  <c r="BR2889" i="8"/>
  <c r="BR2890" i="8"/>
  <c r="BR2891" i="8"/>
  <c r="BR2892" i="8"/>
  <c r="BR2893" i="8"/>
  <c r="BR2894" i="8"/>
  <c r="BR2895" i="8"/>
  <c r="BR2896" i="8"/>
  <c r="BR2897" i="8"/>
  <c r="BR2898" i="8"/>
  <c r="BR2899" i="8"/>
  <c r="BR2900" i="8"/>
  <c r="BR2901" i="8"/>
  <c r="BR2902" i="8"/>
  <c r="BR2903" i="8"/>
  <c r="BR2904" i="8"/>
  <c r="BR2905" i="8"/>
  <c r="BR2906" i="8"/>
  <c r="BR2907" i="8"/>
  <c r="BR2908" i="8"/>
  <c r="BR2909" i="8"/>
  <c r="BR2910" i="8"/>
  <c r="BR2911" i="8"/>
  <c r="BR2912" i="8"/>
  <c r="BR2913" i="8"/>
  <c r="BR2914" i="8"/>
  <c r="BR2915" i="8"/>
  <c r="BR2916" i="8"/>
  <c r="BR2917" i="8"/>
  <c r="BR2918" i="8"/>
  <c r="BR2919" i="8"/>
  <c r="BR2920" i="8"/>
  <c r="BR2921" i="8"/>
  <c r="BR2922" i="8"/>
  <c r="BR2923" i="8"/>
  <c r="BR2924" i="8"/>
  <c r="BR2925" i="8"/>
  <c r="BR2926" i="8"/>
  <c r="BR2927" i="8"/>
  <c r="BR2928" i="8"/>
  <c r="BR2929" i="8"/>
  <c r="BR2930" i="8"/>
  <c r="BR2931" i="8"/>
  <c r="BR2932" i="8"/>
  <c r="BR2933" i="8"/>
  <c r="BR2934" i="8"/>
  <c r="BR2935" i="8"/>
  <c r="BR2936" i="8"/>
  <c r="BR2937" i="8"/>
  <c r="BR2938" i="8"/>
  <c r="BR2939" i="8"/>
  <c r="BR2940" i="8"/>
  <c r="BR2941" i="8"/>
  <c r="BR2942" i="8"/>
  <c r="BR2943" i="8"/>
  <c r="BR2944" i="8"/>
  <c r="BR2945" i="8"/>
  <c r="BR2946" i="8"/>
  <c r="BR2947" i="8"/>
  <c r="BR2948" i="8"/>
  <c r="BR2949" i="8"/>
  <c r="BR2950" i="8"/>
  <c r="BR2951" i="8"/>
  <c r="BR2952" i="8"/>
  <c r="BR2953" i="8"/>
  <c r="BR2954" i="8"/>
  <c r="BR2955" i="8"/>
  <c r="BR2956" i="8"/>
  <c r="BR2957" i="8"/>
  <c r="BR2958" i="8"/>
  <c r="BR2959" i="8"/>
  <c r="BR2960" i="8"/>
  <c r="BR2961" i="8"/>
  <c r="BR2962" i="8"/>
  <c r="BR2963" i="8"/>
  <c r="BR2964" i="8"/>
  <c r="BR2965" i="8"/>
  <c r="BR2966" i="8"/>
  <c r="BR2967" i="8"/>
  <c r="BR2968" i="8"/>
  <c r="BR2969" i="8"/>
  <c r="BR2970" i="8"/>
  <c r="BR2971" i="8"/>
  <c r="BR2972" i="8"/>
  <c r="BR2973" i="8"/>
  <c r="BR2974" i="8"/>
  <c r="BR2975" i="8"/>
  <c r="BR2976" i="8"/>
  <c r="BR2977" i="8"/>
  <c r="BR2978" i="8"/>
  <c r="BR2979" i="8"/>
  <c r="BR2980" i="8"/>
  <c r="BR2981" i="8"/>
  <c r="BR2982" i="8"/>
  <c r="BR2983" i="8"/>
  <c r="BR2984" i="8"/>
  <c r="BR2985" i="8"/>
  <c r="BR2986" i="8"/>
  <c r="BR2987" i="8"/>
  <c r="BR2988" i="8"/>
  <c r="BR2989" i="8"/>
  <c r="BR2990" i="8"/>
  <c r="BR2991" i="8"/>
  <c r="BR2992" i="8"/>
  <c r="BR2993" i="8"/>
  <c r="BR2994" i="8"/>
  <c r="BR2995" i="8"/>
  <c r="BR2996" i="8"/>
  <c r="BR2997" i="8"/>
  <c r="BR2998" i="8"/>
  <c r="BR2999" i="8"/>
  <c r="BR3000" i="8"/>
  <c r="BR3001" i="8"/>
  <c r="BR3002" i="8"/>
  <c r="BR3003" i="8"/>
  <c r="BR3004" i="8"/>
  <c r="BR3005" i="8"/>
  <c r="BR3006" i="8"/>
  <c r="BR3007" i="8"/>
  <c r="BR3008" i="8"/>
  <c r="BR3009" i="8"/>
  <c r="BR3010" i="8"/>
  <c r="BR3011" i="8"/>
  <c r="BR3012" i="8"/>
  <c r="BR3013" i="8"/>
  <c r="BR3014" i="8"/>
  <c r="BR3015" i="8"/>
  <c r="BR3016" i="8"/>
  <c r="BR3017" i="8"/>
  <c r="BR3018" i="8"/>
  <c r="BR3019" i="8"/>
  <c r="BR3020" i="8"/>
  <c r="BR3021" i="8"/>
  <c r="BR3022" i="8"/>
  <c r="BR3023" i="8"/>
  <c r="BR3024" i="8"/>
  <c r="BR3025" i="8"/>
  <c r="BR3026" i="8"/>
  <c r="BR3027" i="8"/>
  <c r="BR3028" i="8"/>
  <c r="BR3029" i="8"/>
  <c r="BR3030" i="8"/>
  <c r="BR3031" i="8"/>
  <c r="BR3032" i="8"/>
  <c r="BR3033" i="8"/>
  <c r="BR3034" i="8"/>
  <c r="BR3035" i="8"/>
  <c r="BR3036" i="8"/>
  <c r="BR3037" i="8"/>
  <c r="BR3038" i="8"/>
  <c r="BR3039" i="8"/>
  <c r="BR3040" i="8"/>
  <c r="BR3041" i="8"/>
  <c r="BR3042" i="8"/>
  <c r="BR3043" i="8"/>
  <c r="BR3044" i="8"/>
  <c r="BR3045" i="8"/>
  <c r="BR3046" i="8"/>
  <c r="BR3047" i="8"/>
  <c r="BR3048" i="8"/>
  <c r="BR3049" i="8"/>
  <c r="BR3050" i="8"/>
  <c r="BR3051" i="8"/>
  <c r="BR3052" i="8"/>
  <c r="BR3053" i="8"/>
  <c r="BR3054" i="8"/>
  <c r="BR3055" i="8"/>
  <c r="BR3056" i="8"/>
  <c r="BR3057" i="8"/>
  <c r="BR3058" i="8"/>
  <c r="BR3059" i="8"/>
  <c r="BR3060" i="8"/>
  <c r="BR3061" i="8"/>
  <c r="BR3062" i="8"/>
  <c r="BR3063" i="8"/>
  <c r="BR3064" i="8"/>
  <c r="BR3065" i="8"/>
  <c r="BR3066" i="8"/>
  <c r="BR3067" i="8"/>
  <c r="BR3068" i="8"/>
  <c r="BR3069" i="8"/>
  <c r="BR3070" i="8"/>
  <c r="BR3071" i="8"/>
  <c r="BR3072" i="8"/>
  <c r="BR3073" i="8"/>
  <c r="BR3074" i="8"/>
  <c r="BR3075" i="8"/>
  <c r="BR3076" i="8"/>
  <c r="BR3077" i="8"/>
  <c r="BR3078" i="8"/>
  <c r="BR3079" i="8"/>
  <c r="BR3080" i="8"/>
  <c r="BR3081" i="8"/>
  <c r="BR3082" i="8"/>
  <c r="BR3083" i="8"/>
  <c r="BR3084" i="8"/>
  <c r="BR3085" i="8"/>
  <c r="BR3086" i="8"/>
  <c r="BR3087" i="8"/>
  <c r="BR3088" i="8"/>
  <c r="BR3089" i="8"/>
  <c r="BR3090" i="8"/>
  <c r="BR3091" i="8"/>
  <c r="BR3092" i="8"/>
  <c r="BR3093" i="8"/>
  <c r="BR3094" i="8"/>
  <c r="BR3095" i="8"/>
  <c r="BR3096" i="8"/>
  <c r="BR3097" i="8"/>
  <c r="BR3098" i="8"/>
  <c r="BR3099" i="8"/>
  <c r="BR3100" i="8"/>
  <c r="BR3101" i="8"/>
  <c r="BR3102" i="8"/>
  <c r="BR3103" i="8"/>
  <c r="BR3104" i="8"/>
  <c r="BR3105" i="8"/>
  <c r="BR3106" i="8"/>
  <c r="BR3107" i="8"/>
  <c r="BR3108" i="8"/>
  <c r="BR3109" i="8"/>
  <c r="BR3110" i="8"/>
  <c r="BR3111" i="8"/>
  <c r="BR3112" i="8"/>
  <c r="BR3113" i="8"/>
  <c r="BR3114" i="8"/>
  <c r="BR3115" i="8"/>
  <c r="BR3116" i="8"/>
  <c r="BR3117" i="8"/>
  <c r="BR3118" i="8"/>
  <c r="BR3119" i="8"/>
  <c r="BR3120" i="8"/>
  <c r="BR3121" i="8"/>
  <c r="BR3122" i="8"/>
  <c r="BR3123" i="8"/>
  <c r="BR3124" i="8"/>
  <c r="BR3125" i="8"/>
  <c r="BR3126" i="8"/>
  <c r="BR3127" i="8"/>
  <c r="BR3128" i="8"/>
  <c r="BR3129" i="8"/>
  <c r="BR3130" i="8"/>
  <c r="BR3131" i="8"/>
  <c r="BR3132" i="8"/>
  <c r="BR3133" i="8"/>
  <c r="BR3134" i="8"/>
  <c r="BR3135" i="8"/>
  <c r="BR3136" i="8"/>
  <c r="BR3137" i="8"/>
  <c r="BR3138" i="8"/>
  <c r="BR3139" i="8"/>
  <c r="BR3140" i="8"/>
  <c r="BR3141" i="8"/>
  <c r="BR3142" i="8"/>
  <c r="BR3143" i="8"/>
  <c r="BR3144" i="8"/>
  <c r="BR3145" i="8"/>
  <c r="BR3146" i="8"/>
  <c r="BR3147" i="8"/>
  <c r="BR3148" i="8"/>
  <c r="BR3149" i="8"/>
  <c r="BR3150" i="8"/>
  <c r="BR3151" i="8"/>
  <c r="BR3152" i="8"/>
  <c r="BR3153" i="8"/>
  <c r="BR3154" i="8"/>
  <c r="BR3155" i="8"/>
  <c r="BR3156" i="8"/>
  <c r="BR3157" i="8"/>
  <c r="BR3158" i="8"/>
  <c r="BR3159" i="8"/>
  <c r="BR3160" i="8"/>
  <c r="BR3161" i="8"/>
  <c r="BR3162" i="8"/>
  <c r="BR3163" i="8"/>
  <c r="BR3164" i="8"/>
  <c r="BR3165" i="8"/>
  <c r="BR3166" i="8"/>
  <c r="BR3167" i="8"/>
  <c r="BR3168" i="8"/>
  <c r="BR3169" i="8"/>
  <c r="BR3170" i="8"/>
  <c r="BR3171" i="8"/>
  <c r="BR3172" i="8"/>
  <c r="BR3173" i="8"/>
  <c r="BR3174" i="8"/>
  <c r="BR3175" i="8"/>
  <c r="BR3176" i="8"/>
  <c r="BR3177" i="8"/>
  <c r="BR3178" i="8"/>
  <c r="BR3179" i="8"/>
  <c r="BR3180" i="8"/>
  <c r="BR3181" i="8"/>
  <c r="BR3182" i="8"/>
  <c r="BR3183" i="8"/>
  <c r="BR3184" i="8"/>
  <c r="BR3185" i="8"/>
  <c r="BR3186" i="8"/>
  <c r="BR3187" i="8"/>
  <c r="BR3188" i="8"/>
  <c r="BR3189" i="8"/>
  <c r="BR3190" i="8"/>
  <c r="BR3191" i="8"/>
  <c r="BR3192" i="8"/>
  <c r="BR3193" i="8"/>
  <c r="BR3194" i="8"/>
  <c r="BR3195" i="8"/>
  <c r="BR3196" i="8"/>
  <c r="BR3197" i="8"/>
  <c r="BR3198" i="8"/>
  <c r="BR3199" i="8"/>
  <c r="BR3200" i="8"/>
  <c r="BR3201" i="8"/>
  <c r="BR3202" i="8"/>
  <c r="BR3203" i="8"/>
  <c r="BR3204" i="8"/>
  <c r="BR3205" i="8"/>
  <c r="BR3206" i="8"/>
  <c r="BR3207" i="8"/>
  <c r="BR3208" i="8"/>
  <c r="BR3209" i="8"/>
  <c r="BR3210" i="8"/>
  <c r="BR3211" i="8"/>
  <c r="BR3212" i="8"/>
  <c r="BR3213" i="8"/>
  <c r="BR3214" i="8"/>
  <c r="BR3215" i="8"/>
  <c r="BR3216" i="8"/>
  <c r="BR3217" i="8"/>
  <c r="BR3218" i="8"/>
  <c r="BR3219" i="8"/>
  <c r="BR3220" i="8"/>
  <c r="BR3221" i="8"/>
  <c r="BR3222" i="8"/>
  <c r="BR3223" i="8"/>
  <c r="BR3224" i="8"/>
  <c r="BR3225" i="8"/>
  <c r="BR3226" i="8"/>
  <c r="BR3227" i="8"/>
  <c r="BR3228" i="8"/>
  <c r="BR3229" i="8"/>
  <c r="BR3230" i="8"/>
  <c r="BR3231" i="8"/>
  <c r="BR3232" i="8"/>
  <c r="BR3233" i="8"/>
  <c r="BR3234" i="8"/>
  <c r="BR3235" i="8"/>
  <c r="BR3236" i="8"/>
  <c r="BR3237" i="8"/>
  <c r="BR3238" i="8"/>
  <c r="BR3239" i="8"/>
  <c r="BR3240" i="8"/>
  <c r="BR3241" i="8"/>
  <c r="BR3242" i="8"/>
  <c r="BR3243" i="8"/>
  <c r="BR3244" i="8"/>
  <c r="BR3245" i="8"/>
  <c r="BR3246" i="8"/>
  <c r="BR3247" i="8"/>
  <c r="BR3248" i="8"/>
  <c r="BR3249" i="8"/>
  <c r="BR3250" i="8"/>
  <c r="BR3251" i="8"/>
  <c r="BR3252" i="8"/>
  <c r="BR3253" i="8"/>
  <c r="BR3254" i="8"/>
  <c r="BR3255" i="8"/>
  <c r="BR3256" i="8"/>
  <c r="BR3257" i="8"/>
  <c r="BR3258" i="8"/>
  <c r="BR3259" i="8"/>
  <c r="BR3260" i="8"/>
  <c r="BR3261" i="8"/>
  <c r="BR3262" i="8"/>
  <c r="BR3263" i="8"/>
  <c r="BR3264" i="8"/>
  <c r="BR3265" i="8"/>
  <c r="BR3266" i="8"/>
  <c r="BR3267" i="8"/>
  <c r="BR3268" i="8"/>
  <c r="BR3269" i="8"/>
  <c r="BR3270" i="8"/>
  <c r="BR3271" i="8"/>
  <c r="BR3272" i="8"/>
  <c r="BR3273" i="8"/>
  <c r="BR3274" i="8"/>
  <c r="BR3275" i="8"/>
  <c r="BR3276" i="8"/>
  <c r="BR3277" i="8"/>
  <c r="BR3278" i="8"/>
  <c r="BR3279" i="8"/>
  <c r="BR3280" i="8"/>
  <c r="BR3281" i="8"/>
  <c r="BR3282" i="8"/>
  <c r="BR3283" i="8"/>
  <c r="BR3284" i="8"/>
  <c r="BR3285" i="8"/>
  <c r="BR3286" i="8"/>
  <c r="BR3287" i="8"/>
  <c r="BR3288" i="8"/>
  <c r="BR3289" i="8"/>
  <c r="BR3290" i="8"/>
  <c r="BR3291" i="8"/>
  <c r="BR3292" i="8"/>
  <c r="BR3293" i="8"/>
  <c r="BR3294" i="8"/>
  <c r="BR3295" i="8"/>
  <c r="BR3296" i="8"/>
  <c r="BR3297" i="8"/>
  <c r="BR3298" i="8"/>
  <c r="BR3299" i="8"/>
  <c r="BR3300" i="8"/>
  <c r="BR3301" i="8"/>
  <c r="BR3302" i="8"/>
  <c r="BR3303" i="8"/>
  <c r="BR3304" i="8"/>
  <c r="BR3305" i="8"/>
  <c r="BR3306" i="8"/>
  <c r="BR3307" i="8"/>
  <c r="BR3308" i="8"/>
  <c r="BR3309" i="8"/>
  <c r="BR3310" i="8"/>
  <c r="BR3311" i="8"/>
  <c r="BR3312" i="8"/>
  <c r="BR3313" i="8"/>
  <c r="BR3314" i="8"/>
  <c r="BR3315" i="8"/>
  <c r="BR3316" i="8"/>
  <c r="BR3317" i="8"/>
  <c r="BR3318" i="8"/>
  <c r="BR3319" i="8"/>
  <c r="BR3320" i="8"/>
  <c r="BR3321" i="8"/>
  <c r="BR3322" i="8"/>
  <c r="BR3323" i="8"/>
  <c r="BR3324" i="8"/>
  <c r="BR3325" i="8"/>
  <c r="BR3326" i="8"/>
  <c r="BR3327" i="8"/>
  <c r="BR3328" i="8"/>
  <c r="BR3329" i="8"/>
  <c r="BR3330" i="8"/>
  <c r="BR3331" i="8"/>
  <c r="BR3332" i="8"/>
  <c r="BR3333" i="8"/>
  <c r="BR3334" i="8"/>
  <c r="BR3335" i="8"/>
  <c r="BR3336" i="8"/>
  <c r="BR3337" i="8"/>
  <c r="BR3338" i="8"/>
  <c r="BR3339" i="8"/>
  <c r="BR3340" i="8"/>
  <c r="BR3341" i="8"/>
  <c r="BR3342" i="8"/>
  <c r="BR3343" i="8"/>
  <c r="BR3344" i="8"/>
  <c r="BR3345" i="8"/>
  <c r="BR3346" i="8"/>
  <c r="BR3347" i="8"/>
  <c r="BR3348" i="8"/>
  <c r="BR3349" i="8"/>
  <c r="BR3350" i="8"/>
  <c r="BR3351" i="8"/>
  <c r="BR3352" i="8"/>
  <c r="BR3353" i="8"/>
  <c r="BR3354" i="8"/>
  <c r="BR3355" i="8"/>
  <c r="BR3356" i="8"/>
  <c r="BR3357" i="8"/>
  <c r="BR3358" i="8"/>
  <c r="BR3359" i="8"/>
  <c r="BR3360" i="8"/>
  <c r="BR3361" i="8"/>
  <c r="BR3362" i="8"/>
  <c r="BR3363" i="8"/>
  <c r="BR3364" i="8"/>
  <c r="BR3365" i="8"/>
  <c r="BR3366" i="8"/>
  <c r="BR3367" i="8"/>
  <c r="BR3368" i="8"/>
  <c r="BR3369" i="8"/>
  <c r="BR3370" i="8"/>
  <c r="BR3371" i="8"/>
  <c r="BR3372" i="8"/>
  <c r="BR3373" i="8"/>
  <c r="BR3374" i="8"/>
  <c r="BR3375" i="8"/>
  <c r="BR3376" i="8"/>
  <c r="BR3377" i="8"/>
  <c r="BR3378" i="8"/>
  <c r="BR3379" i="8"/>
  <c r="BR3380" i="8"/>
  <c r="BR3381" i="8"/>
  <c r="BR3382" i="8"/>
  <c r="BR3383" i="8"/>
  <c r="BR3384" i="8"/>
  <c r="BR3385" i="8"/>
  <c r="BR3386" i="8"/>
  <c r="BR3387" i="8"/>
  <c r="BR3388" i="8"/>
  <c r="BR3389" i="8"/>
  <c r="BR3390" i="8"/>
  <c r="BR3391" i="8"/>
  <c r="BR3392" i="8"/>
  <c r="BR3393" i="8"/>
  <c r="BR3394" i="8"/>
  <c r="BR3395" i="8"/>
  <c r="BR3396" i="8"/>
  <c r="BR3397" i="8"/>
  <c r="BR3398" i="8"/>
  <c r="BR3399" i="8"/>
  <c r="BR3400" i="8"/>
  <c r="BR3401" i="8"/>
  <c r="BR3402" i="8"/>
  <c r="BR3403" i="8"/>
  <c r="BR3404" i="8"/>
  <c r="BR3405" i="8"/>
  <c r="BR3406" i="8"/>
  <c r="BR3407" i="8"/>
  <c r="BR3408" i="8"/>
  <c r="BR3409" i="8"/>
  <c r="BR3410" i="8"/>
  <c r="BR3411" i="8"/>
  <c r="BR3412" i="8"/>
  <c r="BR3413" i="8"/>
  <c r="BR3414" i="8"/>
  <c r="BR3415" i="8"/>
  <c r="BR3416" i="8"/>
  <c r="BR3417" i="8"/>
  <c r="BR3418" i="8"/>
  <c r="BR3419" i="8"/>
  <c r="BR3420" i="8"/>
  <c r="BR3421" i="8"/>
  <c r="BR3422" i="8"/>
  <c r="BR3423" i="8"/>
  <c r="BR3424" i="8"/>
  <c r="BR3425" i="8"/>
  <c r="BR3426" i="8"/>
  <c r="BR3427" i="8"/>
  <c r="BR3428" i="8"/>
  <c r="BR3429" i="8"/>
  <c r="BR3430" i="8"/>
  <c r="BR3431" i="8"/>
  <c r="BR3432" i="8"/>
  <c r="BR3433" i="8"/>
  <c r="BR3434" i="8"/>
  <c r="BR3435" i="8"/>
  <c r="BR3436" i="8"/>
  <c r="BR3437" i="8"/>
  <c r="BR3438" i="8"/>
  <c r="BR3439" i="8"/>
  <c r="BR3440" i="8"/>
  <c r="BR3441" i="8"/>
  <c r="BR3442" i="8"/>
  <c r="BR3443" i="8"/>
  <c r="BR3444" i="8"/>
  <c r="BR3445" i="8"/>
  <c r="BR3446" i="8"/>
  <c r="BR3447" i="8"/>
  <c r="BR3448" i="8"/>
  <c r="BR3449" i="8"/>
  <c r="BR3450" i="8"/>
  <c r="BR3451" i="8"/>
  <c r="BR3452" i="8"/>
  <c r="BR3453" i="8"/>
  <c r="BR3454" i="8"/>
  <c r="BR3455" i="8"/>
  <c r="BR3456" i="8"/>
  <c r="BR3457" i="8"/>
  <c r="BR3458" i="8"/>
  <c r="BR3459" i="8"/>
  <c r="BR3460" i="8"/>
  <c r="BR3461" i="8"/>
  <c r="BR3462" i="8"/>
  <c r="BR3463" i="8"/>
  <c r="BR3464" i="8"/>
  <c r="BR3465" i="8"/>
  <c r="BR3466" i="8"/>
  <c r="BR3467" i="8"/>
  <c r="BR3468" i="8"/>
  <c r="BR3469" i="8"/>
  <c r="BR3470" i="8"/>
  <c r="BR3471" i="8"/>
  <c r="BR3472" i="8"/>
  <c r="BR3473" i="8"/>
  <c r="BR3474" i="8"/>
  <c r="BR3475" i="8"/>
  <c r="BR3476" i="8"/>
  <c r="BR3477" i="8"/>
  <c r="BR3478" i="8"/>
  <c r="BR3479" i="8"/>
  <c r="BR3480" i="8"/>
  <c r="BR3481" i="8"/>
  <c r="BR3482" i="8"/>
  <c r="BR3483" i="8"/>
  <c r="BR3484" i="8"/>
  <c r="BR3485" i="8"/>
  <c r="BR3486" i="8"/>
  <c r="BR3487" i="8"/>
  <c r="BR3488" i="8"/>
  <c r="BR3489" i="8"/>
  <c r="BR3490" i="8"/>
  <c r="BR3491" i="8"/>
  <c r="BR3492" i="8"/>
  <c r="BR3493" i="8"/>
  <c r="BR3494" i="8"/>
  <c r="BR3495" i="8"/>
  <c r="BR3496" i="8"/>
  <c r="BR3497" i="8"/>
  <c r="BR3498" i="8"/>
  <c r="BR3499" i="8"/>
  <c r="BR3500" i="8"/>
  <c r="BR3501" i="8"/>
  <c r="BR3502" i="8"/>
  <c r="BR3503" i="8"/>
  <c r="BR3504" i="8"/>
  <c r="BR3505" i="8"/>
  <c r="BR3506" i="8"/>
  <c r="BR3507" i="8"/>
  <c r="BR3508" i="8"/>
  <c r="BR3509" i="8"/>
  <c r="BR3510" i="8"/>
  <c r="BR3511" i="8"/>
  <c r="BR3512" i="8"/>
  <c r="BR3513" i="8"/>
  <c r="BR3514" i="8"/>
  <c r="BR3515" i="8"/>
  <c r="BR3516" i="8"/>
  <c r="BR3517" i="8"/>
  <c r="BR3518" i="8"/>
  <c r="BR3519" i="8"/>
  <c r="BR3520" i="8"/>
  <c r="BR3521" i="8"/>
  <c r="BR3522" i="8"/>
  <c r="BR3523" i="8"/>
  <c r="BR3524" i="8"/>
  <c r="BR3525" i="8"/>
  <c r="BR3526" i="8"/>
  <c r="BR3527" i="8"/>
  <c r="BR3528" i="8"/>
  <c r="BR3529" i="8"/>
  <c r="BR3530" i="8"/>
  <c r="BR3531" i="8"/>
  <c r="BR3532" i="8"/>
  <c r="BR3533" i="8"/>
  <c r="BR3534" i="8"/>
  <c r="BR3535" i="8"/>
  <c r="BR3536" i="8"/>
  <c r="BR3537" i="8"/>
  <c r="BR3538" i="8"/>
  <c r="BR3539" i="8"/>
  <c r="BR3540" i="8"/>
  <c r="BR3541" i="8"/>
  <c r="BR3542" i="8"/>
  <c r="BR3543" i="8"/>
  <c r="BR3544" i="8"/>
  <c r="BR3545" i="8"/>
  <c r="BR3546" i="8"/>
  <c r="BR3547" i="8"/>
  <c r="BR3548" i="8"/>
  <c r="BR3549" i="8"/>
  <c r="BR3550" i="8"/>
  <c r="BR3551" i="8"/>
  <c r="BR3552" i="8"/>
  <c r="BR3553" i="8"/>
  <c r="BR3554" i="8"/>
  <c r="BR3555" i="8"/>
  <c r="BR3556" i="8"/>
  <c r="BR3557" i="8"/>
  <c r="BR3558" i="8"/>
  <c r="BR3559" i="8"/>
  <c r="BR3560" i="8"/>
  <c r="BR3561" i="8"/>
  <c r="BR3562" i="8"/>
  <c r="BR3563" i="8"/>
  <c r="BR3564" i="8"/>
  <c r="BR3565" i="8"/>
  <c r="BR3566" i="8"/>
  <c r="BR3567" i="8"/>
  <c r="BR3568" i="8"/>
  <c r="BR3569" i="8"/>
  <c r="BR3570" i="8"/>
  <c r="BR3571" i="8"/>
  <c r="BR3572" i="8"/>
  <c r="BR3573" i="8"/>
  <c r="BR3574" i="8"/>
  <c r="BR3575" i="8"/>
  <c r="BR3576" i="8"/>
  <c r="BR3577" i="8"/>
  <c r="BR3578" i="8"/>
  <c r="BR3579" i="8"/>
  <c r="BR3580" i="8"/>
  <c r="BR3581" i="8"/>
  <c r="BR3582" i="8"/>
  <c r="BR3583" i="8"/>
  <c r="BR3584" i="8"/>
  <c r="BR3585" i="8"/>
  <c r="BR3586" i="8"/>
  <c r="BR3587" i="8"/>
  <c r="BR3588" i="8"/>
  <c r="BR3589" i="8"/>
  <c r="BR3590" i="8"/>
  <c r="BR3591" i="8"/>
  <c r="BR3592" i="8"/>
  <c r="BR3593" i="8"/>
  <c r="BR3594" i="8"/>
  <c r="BR3595" i="8"/>
  <c r="BR3596" i="8"/>
  <c r="BR3597" i="8"/>
  <c r="BR3598" i="8"/>
  <c r="BR3599" i="8"/>
  <c r="BR3600" i="8"/>
  <c r="BR3601" i="8"/>
  <c r="BR3602" i="8"/>
  <c r="BR3603" i="8"/>
  <c r="BR3604" i="8"/>
  <c r="BR3605" i="8"/>
  <c r="BR3606" i="8"/>
  <c r="BR3607" i="8"/>
  <c r="BR3608" i="8"/>
  <c r="BR3609" i="8"/>
  <c r="BR3610" i="8"/>
  <c r="BR3611" i="8"/>
  <c r="BR3612" i="8"/>
  <c r="BR3613" i="8"/>
  <c r="BR3614" i="8"/>
  <c r="BR3615" i="8"/>
  <c r="BR3616" i="8"/>
  <c r="BR3617" i="8"/>
  <c r="BR3618" i="8"/>
  <c r="BR3619" i="8"/>
  <c r="BR3620" i="8"/>
  <c r="BR3621" i="8"/>
  <c r="BR3622" i="8"/>
  <c r="BR3623" i="8"/>
  <c r="BR3624" i="8"/>
  <c r="BR3625" i="8"/>
  <c r="BR3626" i="8"/>
  <c r="BR3627" i="8"/>
  <c r="BR3628" i="8"/>
  <c r="BR3629" i="8"/>
  <c r="BR3630" i="8"/>
  <c r="BR3631" i="8"/>
  <c r="BR3632" i="8"/>
  <c r="BR3633" i="8"/>
  <c r="BR3634" i="8"/>
  <c r="BR3635" i="8"/>
  <c r="BR3636" i="8"/>
  <c r="BR3637" i="8"/>
  <c r="BR3638" i="8"/>
  <c r="BR3639" i="8"/>
  <c r="BR3640" i="8"/>
  <c r="BR3641" i="8"/>
  <c r="BR3642" i="8"/>
  <c r="BR3643" i="8"/>
  <c r="BR3644" i="8"/>
  <c r="BR3645" i="8"/>
  <c r="BR3646" i="8"/>
  <c r="BR3647" i="8"/>
  <c r="BR3648" i="8"/>
  <c r="BR3649" i="8"/>
  <c r="BR3650" i="8"/>
  <c r="BR3651" i="8"/>
  <c r="BR3652" i="8"/>
  <c r="BR3653" i="8"/>
  <c r="BR3654" i="8"/>
  <c r="BR3655" i="8"/>
  <c r="BR3656" i="8"/>
  <c r="BR3657" i="8"/>
  <c r="BR3658" i="8"/>
  <c r="BR3659" i="8"/>
  <c r="BR3660" i="8"/>
  <c r="BR3661" i="8"/>
  <c r="BR3662" i="8"/>
  <c r="BR3663" i="8"/>
  <c r="BR3664" i="8"/>
  <c r="BR3665" i="8"/>
  <c r="BR3666" i="8"/>
  <c r="BR3667" i="8"/>
  <c r="BR3668" i="8"/>
  <c r="BR3669" i="8"/>
  <c r="BR3670" i="8"/>
  <c r="BR3671" i="8"/>
  <c r="BR3672" i="8"/>
  <c r="BR3673" i="8"/>
  <c r="BR3674" i="8"/>
  <c r="BR3675" i="8"/>
  <c r="BR3676" i="8"/>
  <c r="BR3677" i="8"/>
  <c r="BR3678" i="8"/>
  <c r="BR3679" i="8"/>
  <c r="BR3680" i="8"/>
  <c r="BR3681" i="8"/>
  <c r="BR3682" i="8"/>
  <c r="BR3683" i="8"/>
  <c r="BR3684" i="8"/>
  <c r="BR3685" i="8"/>
  <c r="BR3686" i="8"/>
  <c r="BR3687" i="8"/>
  <c r="BR3688" i="8"/>
  <c r="BR3689" i="8"/>
  <c r="BR3690" i="8"/>
  <c r="BR3691" i="8"/>
  <c r="BR3692" i="8"/>
  <c r="BR3693" i="8"/>
  <c r="BR3694" i="8"/>
  <c r="BR3695" i="8"/>
  <c r="BR3696" i="8"/>
  <c r="BR3697" i="8"/>
  <c r="BR3698" i="8"/>
  <c r="BR3699" i="8"/>
  <c r="BR3700" i="8"/>
  <c r="BR3701" i="8"/>
  <c r="BR3702" i="8"/>
  <c r="BR3703" i="8"/>
  <c r="BR3704" i="8"/>
  <c r="BR3705" i="8"/>
  <c r="BR3706" i="8"/>
  <c r="BR3707" i="8"/>
  <c r="BR3708" i="8"/>
  <c r="BR3709" i="8"/>
  <c r="BR3710" i="8"/>
  <c r="BR3711" i="8"/>
  <c r="BR3712" i="8"/>
  <c r="BR3713" i="8"/>
  <c r="BR3714" i="8"/>
  <c r="BR3715" i="8"/>
  <c r="BR3716" i="8"/>
  <c r="BR3717" i="8"/>
  <c r="BR3718" i="8"/>
  <c r="BR3719" i="8"/>
  <c r="BR3720" i="8"/>
  <c r="BR3721" i="8"/>
  <c r="BR3722" i="8"/>
  <c r="BR3723" i="8"/>
  <c r="BR3724" i="8"/>
  <c r="BR3725" i="8"/>
  <c r="BR3726" i="8"/>
  <c r="BR3727" i="8"/>
  <c r="BR3728" i="8"/>
  <c r="BR3729" i="8"/>
  <c r="BR3730" i="8"/>
  <c r="BR3731" i="8"/>
  <c r="BR3732" i="8"/>
  <c r="BR3733" i="8"/>
  <c r="BR3734" i="8"/>
  <c r="BR3735" i="8"/>
  <c r="BR3736" i="8"/>
  <c r="BR3737" i="8"/>
  <c r="BR3738" i="8"/>
  <c r="BR3739" i="8"/>
  <c r="BR3740" i="8"/>
  <c r="BR3741" i="8"/>
  <c r="BR3742" i="8"/>
  <c r="BR3743" i="8"/>
  <c r="BR3744" i="8"/>
  <c r="BR3745" i="8"/>
  <c r="BR3746" i="8"/>
  <c r="BR3747" i="8"/>
  <c r="BR3748" i="8"/>
  <c r="BR3749" i="8"/>
  <c r="BR3750" i="8"/>
  <c r="BR3751" i="8"/>
  <c r="BR3752" i="8"/>
  <c r="BR3753" i="8"/>
  <c r="BR3754" i="8"/>
  <c r="BR3755" i="8"/>
  <c r="BR3756" i="8"/>
  <c r="BR3757" i="8"/>
  <c r="BR3758" i="8"/>
  <c r="BR3759" i="8"/>
  <c r="BR3760" i="8"/>
  <c r="BR3761" i="8"/>
  <c r="BR3762" i="8"/>
  <c r="BR3763" i="8"/>
  <c r="BR3764" i="8"/>
  <c r="BR3765" i="8"/>
  <c r="BR3766" i="8"/>
  <c r="BR3767" i="8"/>
  <c r="BR3768" i="8"/>
  <c r="BR3769" i="8"/>
  <c r="BR3770" i="8"/>
  <c r="BR3771" i="8"/>
  <c r="BR3772" i="8"/>
  <c r="BR3773" i="8"/>
  <c r="BR3774" i="8"/>
  <c r="BR3775" i="8"/>
  <c r="BR3776" i="8"/>
  <c r="BR3777" i="8"/>
  <c r="BR3778" i="8"/>
  <c r="BR3779" i="8"/>
  <c r="BR3780" i="8"/>
  <c r="BR3781" i="8"/>
  <c r="BR3782" i="8"/>
  <c r="BR3783" i="8"/>
  <c r="BR3784" i="8"/>
  <c r="BR3785" i="8"/>
  <c r="BR3786" i="8"/>
  <c r="BR3787" i="8"/>
  <c r="BR3788" i="8"/>
  <c r="BR3789" i="8"/>
  <c r="BR3790" i="8"/>
  <c r="BR3791" i="8"/>
  <c r="BR3792" i="8"/>
  <c r="BR3793" i="8"/>
  <c r="BR3794" i="8"/>
  <c r="BR3795" i="8"/>
  <c r="BR3796" i="8"/>
  <c r="BR3797" i="8"/>
  <c r="BR3798" i="8"/>
  <c r="BR3799" i="8"/>
  <c r="BR3800" i="8"/>
  <c r="BR3801" i="8"/>
  <c r="BR3802" i="8"/>
  <c r="BR3803" i="8"/>
  <c r="BR3804" i="8"/>
  <c r="BR5" i="8"/>
  <c r="AZ6" i="8"/>
  <c r="AZ7" i="8"/>
  <c r="AZ8" i="8"/>
  <c r="AZ9" i="8"/>
  <c r="AZ10" i="8"/>
  <c r="AZ11" i="8"/>
  <c r="AZ12" i="8"/>
  <c r="AZ13" i="8"/>
  <c r="AZ14" i="8"/>
  <c r="AZ15" i="8"/>
  <c r="AZ16" i="8"/>
  <c r="AZ17" i="8"/>
  <c r="AZ18" i="8"/>
  <c r="AZ19" i="8"/>
  <c r="AZ20" i="8"/>
  <c r="AZ21" i="8"/>
  <c r="AZ22" i="8"/>
  <c r="AZ23" i="8"/>
  <c r="AZ24" i="8"/>
  <c r="AZ25" i="8"/>
  <c r="AZ26" i="8"/>
  <c r="AZ27" i="8"/>
  <c r="AZ28" i="8"/>
  <c r="AZ29" i="8"/>
  <c r="AZ30" i="8"/>
  <c r="AZ31" i="8"/>
  <c r="AZ32" i="8"/>
  <c r="AZ33" i="8"/>
  <c r="AZ34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3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0" i="8"/>
  <c r="AZ71" i="8"/>
  <c r="AZ72" i="8"/>
  <c r="AZ73" i="8"/>
  <c r="AZ74" i="8"/>
  <c r="AZ75" i="8"/>
  <c r="AZ76" i="8"/>
  <c r="AZ77" i="8"/>
  <c r="AZ78" i="8"/>
  <c r="AZ79" i="8"/>
  <c r="AZ80" i="8"/>
  <c r="AZ81" i="8"/>
  <c r="AZ82" i="8"/>
  <c r="AZ83" i="8"/>
  <c r="AZ84" i="8"/>
  <c r="AZ85" i="8"/>
  <c r="AZ86" i="8"/>
  <c r="AZ87" i="8"/>
  <c r="AZ88" i="8"/>
  <c r="AZ89" i="8"/>
  <c r="AZ90" i="8"/>
  <c r="AZ91" i="8"/>
  <c r="AZ92" i="8"/>
  <c r="AZ93" i="8"/>
  <c r="AZ94" i="8"/>
  <c r="AZ95" i="8"/>
  <c r="AZ96" i="8"/>
  <c r="AZ97" i="8"/>
  <c r="AZ98" i="8"/>
  <c r="AZ99" i="8"/>
  <c r="AZ100" i="8"/>
  <c r="AZ101" i="8"/>
  <c r="AZ102" i="8"/>
  <c r="AZ103" i="8"/>
  <c r="AZ104" i="8"/>
  <c r="AZ105" i="8"/>
  <c r="AZ106" i="8"/>
  <c r="AZ107" i="8"/>
  <c r="AZ108" i="8"/>
  <c r="AZ109" i="8"/>
  <c r="AZ110" i="8"/>
  <c r="AZ111" i="8"/>
  <c r="AZ112" i="8"/>
  <c r="AZ113" i="8"/>
  <c r="AZ114" i="8"/>
  <c r="AZ115" i="8"/>
  <c r="AZ116" i="8"/>
  <c r="AZ117" i="8"/>
  <c r="AZ118" i="8"/>
  <c r="AZ119" i="8"/>
  <c r="AZ120" i="8"/>
  <c r="AZ121" i="8"/>
  <c r="AZ122" i="8"/>
  <c r="AZ123" i="8"/>
  <c r="AZ124" i="8"/>
  <c r="AZ125" i="8"/>
  <c r="AZ126" i="8"/>
  <c r="AZ127" i="8"/>
  <c r="AZ128" i="8"/>
  <c r="AZ129" i="8"/>
  <c r="AZ130" i="8"/>
  <c r="AZ131" i="8"/>
  <c r="AZ132" i="8"/>
  <c r="AZ133" i="8"/>
  <c r="AZ134" i="8"/>
  <c r="AZ135" i="8"/>
  <c r="AZ136" i="8"/>
  <c r="AZ137" i="8"/>
  <c r="AZ138" i="8"/>
  <c r="AZ139" i="8"/>
  <c r="AZ140" i="8"/>
  <c r="AZ141" i="8"/>
  <c r="AZ142" i="8"/>
  <c r="AZ143" i="8"/>
  <c r="AZ144" i="8"/>
  <c r="AZ145" i="8"/>
  <c r="AZ146" i="8"/>
  <c r="AZ147" i="8"/>
  <c r="AZ148" i="8"/>
  <c r="AZ149" i="8"/>
  <c r="AZ150" i="8"/>
  <c r="AZ151" i="8"/>
  <c r="AZ152" i="8"/>
  <c r="AZ153" i="8"/>
  <c r="AZ154" i="8"/>
  <c r="AZ155" i="8"/>
  <c r="AZ156" i="8"/>
  <c r="AZ157" i="8"/>
  <c r="AZ158" i="8"/>
  <c r="AZ159" i="8"/>
  <c r="AZ160" i="8"/>
  <c r="AZ161" i="8"/>
  <c r="AZ162" i="8"/>
  <c r="AZ163" i="8"/>
  <c r="AZ164" i="8"/>
  <c r="AZ165" i="8"/>
  <c r="AZ166" i="8"/>
  <c r="AZ167" i="8"/>
  <c r="AZ168" i="8"/>
  <c r="AZ169" i="8"/>
  <c r="AZ170" i="8"/>
  <c r="AZ171" i="8"/>
  <c r="AZ172" i="8"/>
  <c r="AZ173" i="8"/>
  <c r="AZ174" i="8"/>
  <c r="AZ175" i="8"/>
  <c r="AZ176" i="8"/>
  <c r="AZ177" i="8"/>
  <c r="AZ178" i="8"/>
  <c r="AZ179" i="8"/>
  <c r="AZ180" i="8"/>
  <c r="AZ181" i="8"/>
  <c r="AZ182" i="8"/>
  <c r="AZ183" i="8"/>
  <c r="AZ184" i="8"/>
  <c r="AZ185" i="8"/>
  <c r="AZ186" i="8"/>
  <c r="AZ187" i="8"/>
  <c r="AZ188" i="8"/>
  <c r="AZ189" i="8"/>
  <c r="AZ190" i="8"/>
  <c r="AZ191" i="8"/>
  <c r="AZ192" i="8"/>
  <c r="AZ193" i="8"/>
  <c r="AZ194" i="8"/>
  <c r="AZ195" i="8"/>
  <c r="AZ196" i="8"/>
  <c r="AZ197" i="8"/>
  <c r="AZ198" i="8"/>
  <c r="AZ199" i="8"/>
  <c r="AZ200" i="8"/>
  <c r="AZ201" i="8"/>
  <c r="AZ202" i="8"/>
  <c r="AZ203" i="8"/>
  <c r="AZ204" i="8"/>
  <c r="AZ205" i="8"/>
  <c r="AZ206" i="8"/>
  <c r="AZ207" i="8"/>
  <c r="AZ208" i="8"/>
  <c r="AZ209" i="8"/>
  <c r="AZ210" i="8"/>
  <c r="AZ211" i="8"/>
  <c r="AZ212" i="8"/>
  <c r="AZ213" i="8"/>
  <c r="AZ214" i="8"/>
  <c r="AZ215" i="8"/>
  <c r="AZ216" i="8"/>
  <c r="AZ217" i="8"/>
  <c r="AZ218" i="8"/>
  <c r="AZ219" i="8"/>
  <c r="AZ220" i="8"/>
  <c r="AZ221" i="8"/>
  <c r="AZ222" i="8"/>
  <c r="AZ223" i="8"/>
  <c r="AZ224" i="8"/>
  <c r="AZ225" i="8"/>
  <c r="AZ226" i="8"/>
  <c r="AZ227" i="8"/>
  <c r="AZ228" i="8"/>
  <c r="AZ229" i="8"/>
  <c r="AZ230" i="8"/>
  <c r="AZ231" i="8"/>
  <c r="AZ232" i="8"/>
  <c r="AZ233" i="8"/>
  <c r="AZ234" i="8"/>
  <c r="AZ235" i="8"/>
  <c r="AZ236" i="8"/>
  <c r="AZ237" i="8"/>
  <c r="AZ238" i="8"/>
  <c r="AZ239" i="8"/>
  <c r="AZ240" i="8"/>
  <c r="AZ241" i="8"/>
  <c r="AZ242" i="8"/>
  <c r="AZ243" i="8"/>
  <c r="AZ244" i="8"/>
  <c r="AZ245" i="8"/>
  <c r="AZ246" i="8"/>
  <c r="AZ247" i="8"/>
  <c r="AZ248" i="8"/>
  <c r="AZ249" i="8"/>
  <c r="AZ250" i="8"/>
  <c r="AZ251" i="8"/>
  <c r="AZ252" i="8"/>
  <c r="AZ253" i="8"/>
  <c r="AZ254" i="8"/>
  <c r="AZ255" i="8"/>
  <c r="AZ256" i="8"/>
  <c r="AZ257" i="8"/>
  <c r="AZ258" i="8"/>
  <c r="AZ259" i="8"/>
  <c r="AZ260" i="8"/>
  <c r="AZ261" i="8"/>
  <c r="AZ262" i="8"/>
  <c r="AZ263" i="8"/>
  <c r="AZ264" i="8"/>
  <c r="AZ265" i="8"/>
  <c r="AZ266" i="8"/>
  <c r="AZ267" i="8"/>
  <c r="AZ268" i="8"/>
  <c r="AZ269" i="8"/>
  <c r="AZ270" i="8"/>
  <c r="AZ271" i="8"/>
  <c r="AZ272" i="8"/>
  <c r="AZ273" i="8"/>
  <c r="AZ274" i="8"/>
  <c r="AZ275" i="8"/>
  <c r="AZ276" i="8"/>
  <c r="AZ277" i="8"/>
  <c r="AZ278" i="8"/>
  <c r="AZ279" i="8"/>
  <c r="AZ280" i="8"/>
  <c r="AZ281" i="8"/>
  <c r="AZ282" i="8"/>
  <c r="AZ283" i="8"/>
  <c r="AZ284" i="8"/>
  <c r="AZ285" i="8"/>
  <c r="AZ286" i="8"/>
  <c r="AZ287" i="8"/>
  <c r="AZ288" i="8"/>
  <c r="AZ289" i="8"/>
  <c r="AZ290" i="8"/>
  <c r="AZ291" i="8"/>
  <c r="AZ292" i="8"/>
  <c r="AZ293" i="8"/>
  <c r="AZ294" i="8"/>
  <c r="AZ295" i="8"/>
  <c r="AZ296" i="8"/>
  <c r="AZ297" i="8"/>
  <c r="AZ298" i="8"/>
  <c r="AZ299" i="8"/>
  <c r="AZ300" i="8"/>
  <c r="AZ301" i="8"/>
  <c r="AZ302" i="8"/>
  <c r="AZ303" i="8"/>
  <c r="AZ304" i="8"/>
  <c r="AZ305" i="8"/>
  <c r="AZ306" i="8"/>
  <c r="AZ307" i="8"/>
  <c r="AZ308" i="8"/>
  <c r="AZ309" i="8"/>
  <c r="AZ310" i="8"/>
  <c r="AZ311" i="8"/>
  <c r="AZ312" i="8"/>
  <c r="AZ313" i="8"/>
  <c r="AZ314" i="8"/>
  <c r="AZ315" i="8"/>
  <c r="AZ316" i="8"/>
  <c r="AZ317" i="8"/>
  <c r="AZ318" i="8"/>
  <c r="AZ319" i="8"/>
  <c r="AZ320" i="8"/>
  <c r="AZ321" i="8"/>
  <c r="AZ322" i="8"/>
  <c r="AZ323" i="8"/>
  <c r="AZ324" i="8"/>
  <c r="AZ325" i="8"/>
  <c r="AZ326" i="8"/>
  <c r="AZ327" i="8"/>
  <c r="AZ328" i="8"/>
  <c r="AZ329" i="8"/>
  <c r="AZ330" i="8"/>
  <c r="AZ331" i="8"/>
  <c r="AZ332" i="8"/>
  <c r="AZ333" i="8"/>
  <c r="AZ334" i="8"/>
  <c r="AZ335" i="8"/>
  <c r="AZ336" i="8"/>
  <c r="AZ337" i="8"/>
  <c r="AZ338" i="8"/>
  <c r="AZ339" i="8"/>
  <c r="AZ340" i="8"/>
  <c r="AZ341" i="8"/>
  <c r="AZ342" i="8"/>
  <c r="AZ343" i="8"/>
  <c r="AZ344" i="8"/>
  <c r="AZ345" i="8"/>
  <c r="AZ346" i="8"/>
  <c r="AZ347" i="8"/>
  <c r="AZ348" i="8"/>
  <c r="AZ349" i="8"/>
  <c r="AZ350" i="8"/>
  <c r="AZ351" i="8"/>
  <c r="AZ352" i="8"/>
  <c r="AZ353" i="8"/>
  <c r="AZ354" i="8"/>
  <c r="AZ355" i="8"/>
  <c r="AZ356" i="8"/>
  <c r="AZ357" i="8"/>
  <c r="AZ358" i="8"/>
  <c r="AZ359" i="8"/>
  <c r="AZ360" i="8"/>
  <c r="AZ361" i="8"/>
  <c r="AZ362" i="8"/>
  <c r="AZ363" i="8"/>
  <c r="AZ364" i="8"/>
  <c r="AZ365" i="8"/>
  <c r="AZ366" i="8"/>
  <c r="AZ367" i="8"/>
  <c r="AZ368" i="8"/>
  <c r="AZ369" i="8"/>
  <c r="AZ370" i="8"/>
  <c r="AZ371" i="8"/>
  <c r="AZ372" i="8"/>
  <c r="AZ373" i="8"/>
  <c r="AZ374" i="8"/>
  <c r="AZ375" i="8"/>
  <c r="AZ376" i="8"/>
  <c r="AZ377" i="8"/>
  <c r="AZ378" i="8"/>
  <c r="AZ379" i="8"/>
  <c r="AZ380" i="8"/>
  <c r="AZ381" i="8"/>
  <c r="AZ382" i="8"/>
  <c r="AZ383" i="8"/>
  <c r="AZ384" i="8"/>
  <c r="AZ385" i="8"/>
  <c r="AZ386" i="8"/>
  <c r="AZ387" i="8"/>
  <c r="AZ388" i="8"/>
  <c r="AZ389" i="8"/>
  <c r="AZ390" i="8"/>
  <c r="AZ391" i="8"/>
  <c r="AZ392" i="8"/>
  <c r="AZ393" i="8"/>
  <c r="AZ394" i="8"/>
  <c r="AZ395" i="8"/>
  <c r="AZ396" i="8"/>
  <c r="AZ397" i="8"/>
  <c r="AZ398" i="8"/>
  <c r="AZ399" i="8"/>
  <c r="AZ400" i="8"/>
  <c r="AZ401" i="8"/>
  <c r="AZ402" i="8"/>
  <c r="AZ403" i="8"/>
  <c r="AZ404" i="8"/>
  <c r="AZ405" i="8"/>
  <c r="AZ406" i="8"/>
  <c r="AZ407" i="8"/>
  <c r="AZ408" i="8"/>
  <c r="AZ409" i="8"/>
  <c r="AZ410" i="8"/>
  <c r="AZ411" i="8"/>
  <c r="AZ412" i="8"/>
  <c r="AZ413" i="8"/>
  <c r="AZ414" i="8"/>
  <c r="AZ415" i="8"/>
  <c r="AZ416" i="8"/>
  <c r="AZ417" i="8"/>
  <c r="AZ418" i="8"/>
  <c r="AZ419" i="8"/>
  <c r="AZ420" i="8"/>
  <c r="AZ421" i="8"/>
  <c r="AZ422" i="8"/>
  <c r="AZ423" i="8"/>
  <c r="AZ424" i="8"/>
  <c r="AZ425" i="8"/>
  <c r="AZ426" i="8"/>
  <c r="AZ427" i="8"/>
  <c r="AZ428" i="8"/>
  <c r="AZ429" i="8"/>
  <c r="AZ430" i="8"/>
  <c r="AZ431" i="8"/>
  <c r="AZ432" i="8"/>
  <c r="AZ433" i="8"/>
  <c r="AZ434" i="8"/>
  <c r="AZ435" i="8"/>
  <c r="AZ436" i="8"/>
  <c r="AZ437" i="8"/>
  <c r="AZ438" i="8"/>
  <c r="AZ439" i="8"/>
  <c r="AZ440" i="8"/>
  <c r="AZ441" i="8"/>
  <c r="AZ442" i="8"/>
  <c r="AZ443" i="8"/>
  <c r="AZ444" i="8"/>
  <c r="AZ445" i="8"/>
  <c r="AZ446" i="8"/>
  <c r="AZ447" i="8"/>
  <c r="AZ448" i="8"/>
  <c r="AZ449" i="8"/>
  <c r="AZ450" i="8"/>
  <c r="AZ451" i="8"/>
  <c r="AZ452" i="8"/>
  <c r="AZ453" i="8"/>
  <c r="AZ454" i="8"/>
  <c r="AZ455" i="8"/>
  <c r="AZ456" i="8"/>
  <c r="AZ457" i="8"/>
  <c r="AZ458" i="8"/>
  <c r="AZ459" i="8"/>
  <c r="AZ460" i="8"/>
  <c r="AZ461" i="8"/>
  <c r="AZ462" i="8"/>
  <c r="AZ463" i="8"/>
  <c r="AZ464" i="8"/>
  <c r="AZ465" i="8"/>
  <c r="AZ466" i="8"/>
  <c r="AZ467" i="8"/>
  <c r="AZ468" i="8"/>
  <c r="AZ469" i="8"/>
  <c r="AZ470" i="8"/>
  <c r="AZ471" i="8"/>
  <c r="AZ472" i="8"/>
  <c r="AZ473" i="8"/>
  <c r="AZ474" i="8"/>
  <c r="AZ475" i="8"/>
  <c r="AZ476" i="8"/>
  <c r="AZ477" i="8"/>
  <c r="AZ478" i="8"/>
  <c r="AZ479" i="8"/>
  <c r="AZ480" i="8"/>
  <c r="AZ481" i="8"/>
  <c r="AZ482" i="8"/>
  <c r="AZ483" i="8"/>
  <c r="AZ484" i="8"/>
  <c r="AZ485" i="8"/>
  <c r="AZ486" i="8"/>
  <c r="AZ487" i="8"/>
  <c r="AZ488" i="8"/>
  <c r="AZ489" i="8"/>
  <c r="AZ490" i="8"/>
  <c r="AZ491" i="8"/>
  <c r="AZ492" i="8"/>
  <c r="AZ493" i="8"/>
  <c r="AZ494" i="8"/>
  <c r="AZ495" i="8"/>
  <c r="AZ496" i="8"/>
  <c r="AZ497" i="8"/>
  <c r="AZ498" i="8"/>
  <c r="AZ499" i="8"/>
  <c r="AZ500" i="8"/>
  <c r="AZ501" i="8"/>
  <c r="AZ502" i="8"/>
  <c r="AZ503" i="8"/>
  <c r="AZ504" i="8"/>
  <c r="AZ505" i="8"/>
  <c r="AZ506" i="8"/>
  <c r="AZ507" i="8"/>
  <c r="AZ508" i="8"/>
  <c r="AZ509" i="8"/>
  <c r="AZ510" i="8"/>
  <c r="AZ511" i="8"/>
  <c r="AZ512" i="8"/>
  <c r="AZ513" i="8"/>
  <c r="AZ514" i="8"/>
  <c r="AZ515" i="8"/>
  <c r="AZ516" i="8"/>
  <c r="AZ517" i="8"/>
  <c r="AZ518" i="8"/>
  <c r="AZ519" i="8"/>
  <c r="AZ520" i="8"/>
  <c r="AZ521" i="8"/>
  <c r="AZ522" i="8"/>
  <c r="AZ523" i="8"/>
  <c r="AZ524" i="8"/>
  <c r="AZ525" i="8"/>
  <c r="AZ526" i="8"/>
  <c r="AZ527" i="8"/>
  <c r="AZ528" i="8"/>
  <c r="AZ529" i="8"/>
  <c r="AZ530" i="8"/>
  <c r="AZ531" i="8"/>
  <c r="AZ532" i="8"/>
  <c r="AZ533" i="8"/>
  <c r="AZ534" i="8"/>
  <c r="AZ535" i="8"/>
  <c r="AZ536" i="8"/>
  <c r="AZ537" i="8"/>
  <c r="AZ538" i="8"/>
  <c r="AZ539" i="8"/>
  <c r="AZ540" i="8"/>
  <c r="AZ541" i="8"/>
  <c r="AZ542" i="8"/>
  <c r="AZ543" i="8"/>
  <c r="AZ544" i="8"/>
  <c r="AZ545" i="8"/>
  <c r="AZ546" i="8"/>
  <c r="AZ547" i="8"/>
  <c r="AZ548" i="8"/>
  <c r="AZ549" i="8"/>
  <c r="AZ550" i="8"/>
  <c r="AZ551" i="8"/>
  <c r="AZ552" i="8"/>
  <c r="AZ553" i="8"/>
  <c r="AZ554" i="8"/>
  <c r="AZ555" i="8"/>
  <c r="AZ556" i="8"/>
  <c r="AZ557" i="8"/>
  <c r="AZ558" i="8"/>
  <c r="AZ559" i="8"/>
  <c r="AZ560" i="8"/>
  <c r="AZ561" i="8"/>
  <c r="AZ562" i="8"/>
  <c r="AZ563" i="8"/>
  <c r="AZ564" i="8"/>
  <c r="AZ565" i="8"/>
  <c r="AZ566" i="8"/>
  <c r="AZ567" i="8"/>
  <c r="AZ568" i="8"/>
  <c r="AZ569" i="8"/>
  <c r="AZ570" i="8"/>
  <c r="AZ571" i="8"/>
  <c r="AZ572" i="8"/>
  <c r="AZ573" i="8"/>
  <c r="AZ574" i="8"/>
  <c r="AZ575" i="8"/>
  <c r="AZ576" i="8"/>
  <c r="AZ577" i="8"/>
  <c r="AZ578" i="8"/>
  <c r="AZ579" i="8"/>
  <c r="AZ580" i="8"/>
  <c r="AZ581" i="8"/>
  <c r="AZ582" i="8"/>
  <c r="AZ583" i="8"/>
  <c r="AZ584" i="8"/>
  <c r="AZ585" i="8"/>
  <c r="AZ586" i="8"/>
  <c r="AZ587" i="8"/>
  <c r="AZ588" i="8"/>
  <c r="AZ589" i="8"/>
  <c r="AZ590" i="8"/>
  <c r="AZ591" i="8"/>
  <c r="AZ592" i="8"/>
  <c r="AZ593" i="8"/>
  <c r="AZ594" i="8"/>
  <c r="AZ595" i="8"/>
  <c r="AZ596" i="8"/>
  <c r="AZ597" i="8"/>
  <c r="AZ598" i="8"/>
  <c r="AZ599" i="8"/>
  <c r="AZ600" i="8"/>
  <c r="AZ601" i="8"/>
  <c r="AZ602" i="8"/>
  <c r="AZ603" i="8"/>
  <c r="AZ604" i="8"/>
  <c r="AZ605" i="8"/>
  <c r="AZ606" i="8"/>
  <c r="AZ607" i="8"/>
  <c r="AZ608" i="8"/>
  <c r="AZ609" i="8"/>
  <c r="AZ610" i="8"/>
  <c r="AZ611" i="8"/>
  <c r="AZ612" i="8"/>
  <c r="AZ613" i="8"/>
  <c r="AZ614" i="8"/>
  <c r="AZ615" i="8"/>
  <c r="AZ616" i="8"/>
  <c r="AZ617" i="8"/>
  <c r="AZ618" i="8"/>
  <c r="AZ619" i="8"/>
  <c r="AZ620" i="8"/>
  <c r="AZ621" i="8"/>
  <c r="AZ622" i="8"/>
  <c r="AZ623" i="8"/>
  <c r="AZ624" i="8"/>
  <c r="AZ625" i="8"/>
  <c r="AZ626" i="8"/>
  <c r="AZ627" i="8"/>
  <c r="AZ628" i="8"/>
  <c r="AZ629" i="8"/>
  <c r="AZ630" i="8"/>
  <c r="AZ631" i="8"/>
  <c r="AZ632" i="8"/>
  <c r="AZ633" i="8"/>
  <c r="AZ634" i="8"/>
  <c r="AZ635" i="8"/>
  <c r="AZ636" i="8"/>
  <c r="AZ637" i="8"/>
  <c r="AZ638" i="8"/>
  <c r="AZ639" i="8"/>
  <c r="AZ640" i="8"/>
  <c r="AZ641" i="8"/>
  <c r="AZ642" i="8"/>
  <c r="AZ643" i="8"/>
  <c r="AZ644" i="8"/>
  <c r="AZ645" i="8"/>
  <c r="AZ646" i="8"/>
  <c r="AZ647" i="8"/>
  <c r="AZ648" i="8"/>
  <c r="AZ649" i="8"/>
  <c r="AZ650" i="8"/>
  <c r="AZ651" i="8"/>
  <c r="AZ652" i="8"/>
  <c r="AZ653" i="8"/>
  <c r="AZ654" i="8"/>
  <c r="AZ655" i="8"/>
  <c r="AZ656" i="8"/>
  <c r="AZ657" i="8"/>
  <c r="AZ658" i="8"/>
  <c r="AZ659" i="8"/>
  <c r="AZ660" i="8"/>
  <c r="AZ661" i="8"/>
  <c r="AZ662" i="8"/>
  <c r="AZ663" i="8"/>
  <c r="AZ664" i="8"/>
  <c r="AZ665" i="8"/>
  <c r="AZ666" i="8"/>
  <c r="AZ667" i="8"/>
  <c r="AZ668" i="8"/>
  <c r="AZ669" i="8"/>
  <c r="AZ670" i="8"/>
  <c r="AZ671" i="8"/>
  <c r="AZ672" i="8"/>
  <c r="AZ673" i="8"/>
  <c r="AZ674" i="8"/>
  <c r="AZ675" i="8"/>
  <c r="AZ676" i="8"/>
  <c r="AZ677" i="8"/>
  <c r="AZ678" i="8"/>
  <c r="AZ679" i="8"/>
  <c r="AZ680" i="8"/>
  <c r="AZ681" i="8"/>
  <c r="AZ682" i="8"/>
  <c r="AZ683" i="8"/>
  <c r="AZ684" i="8"/>
  <c r="AZ685" i="8"/>
  <c r="AZ686" i="8"/>
  <c r="AZ687" i="8"/>
  <c r="AZ688" i="8"/>
  <c r="AZ689" i="8"/>
  <c r="AZ690" i="8"/>
  <c r="AZ691" i="8"/>
  <c r="AZ692" i="8"/>
  <c r="AZ693" i="8"/>
  <c r="AZ694" i="8"/>
  <c r="AZ695" i="8"/>
  <c r="AZ696" i="8"/>
  <c r="AZ697" i="8"/>
  <c r="AZ698" i="8"/>
  <c r="AZ699" i="8"/>
  <c r="AZ700" i="8"/>
  <c r="AZ701" i="8"/>
  <c r="AZ702" i="8"/>
  <c r="AZ703" i="8"/>
  <c r="AZ704" i="8"/>
  <c r="AZ705" i="8"/>
  <c r="AZ706" i="8"/>
  <c r="AZ707" i="8"/>
  <c r="AZ708" i="8"/>
  <c r="AZ709" i="8"/>
  <c r="AZ710" i="8"/>
  <c r="AZ711" i="8"/>
  <c r="AZ712" i="8"/>
  <c r="AZ713" i="8"/>
  <c r="AZ714" i="8"/>
  <c r="AZ715" i="8"/>
  <c r="AZ716" i="8"/>
  <c r="AZ717" i="8"/>
  <c r="AZ718" i="8"/>
  <c r="AZ719" i="8"/>
  <c r="AZ720" i="8"/>
  <c r="AZ721" i="8"/>
  <c r="AZ722" i="8"/>
  <c r="AZ723" i="8"/>
  <c r="AZ724" i="8"/>
  <c r="AZ725" i="8"/>
  <c r="AZ726" i="8"/>
  <c r="AZ727" i="8"/>
  <c r="AZ728" i="8"/>
  <c r="AZ729" i="8"/>
  <c r="AZ730" i="8"/>
  <c r="AZ731" i="8"/>
  <c r="AZ732" i="8"/>
  <c r="AZ733" i="8"/>
  <c r="AZ734" i="8"/>
  <c r="AZ735" i="8"/>
  <c r="AZ736" i="8"/>
  <c r="AZ737" i="8"/>
  <c r="AZ738" i="8"/>
  <c r="AZ739" i="8"/>
  <c r="AZ740" i="8"/>
  <c r="AZ741" i="8"/>
  <c r="AZ742" i="8"/>
  <c r="AZ743" i="8"/>
  <c r="AZ744" i="8"/>
  <c r="AZ745" i="8"/>
  <c r="AZ746" i="8"/>
  <c r="AZ747" i="8"/>
  <c r="AZ748" i="8"/>
  <c r="AZ749" i="8"/>
  <c r="AZ750" i="8"/>
  <c r="AZ751" i="8"/>
  <c r="AZ752" i="8"/>
  <c r="AZ753" i="8"/>
  <c r="AZ754" i="8"/>
  <c r="AZ755" i="8"/>
  <c r="AZ756" i="8"/>
  <c r="AZ757" i="8"/>
  <c r="AZ758" i="8"/>
  <c r="AZ759" i="8"/>
  <c r="AZ760" i="8"/>
  <c r="AZ761" i="8"/>
  <c r="AZ762" i="8"/>
  <c r="AZ763" i="8"/>
  <c r="AZ764" i="8"/>
  <c r="AZ765" i="8"/>
  <c r="AZ766" i="8"/>
  <c r="AZ767" i="8"/>
  <c r="AZ768" i="8"/>
  <c r="AZ769" i="8"/>
  <c r="AZ770" i="8"/>
  <c r="AZ771" i="8"/>
  <c r="AZ772" i="8"/>
  <c r="AZ773" i="8"/>
  <c r="AZ774" i="8"/>
  <c r="AZ775" i="8"/>
  <c r="AZ776" i="8"/>
  <c r="AZ777" i="8"/>
  <c r="AZ778" i="8"/>
  <c r="AZ779" i="8"/>
  <c r="AZ780" i="8"/>
  <c r="AZ781" i="8"/>
  <c r="AZ782" i="8"/>
  <c r="AZ783" i="8"/>
  <c r="AZ784" i="8"/>
  <c r="AZ785" i="8"/>
  <c r="AZ786" i="8"/>
  <c r="AZ787" i="8"/>
  <c r="AZ788" i="8"/>
  <c r="AZ789" i="8"/>
  <c r="AZ790" i="8"/>
  <c r="AZ791" i="8"/>
  <c r="AZ792" i="8"/>
  <c r="AZ793" i="8"/>
  <c r="AZ794" i="8"/>
  <c r="AZ795" i="8"/>
  <c r="AZ796" i="8"/>
  <c r="AZ797" i="8"/>
  <c r="AZ798" i="8"/>
  <c r="AZ799" i="8"/>
  <c r="AZ800" i="8"/>
  <c r="AZ801" i="8"/>
  <c r="AZ802" i="8"/>
  <c r="AZ803" i="8"/>
  <c r="AZ804" i="8"/>
  <c r="AZ805" i="8"/>
  <c r="AZ806" i="8"/>
  <c r="AZ807" i="8"/>
  <c r="AZ808" i="8"/>
  <c r="AZ809" i="8"/>
  <c r="AZ810" i="8"/>
  <c r="AZ811" i="8"/>
  <c r="AZ812" i="8"/>
  <c r="AZ813" i="8"/>
  <c r="AZ814" i="8"/>
  <c r="AZ815" i="8"/>
  <c r="AZ816" i="8"/>
  <c r="AZ817" i="8"/>
  <c r="AZ818" i="8"/>
  <c r="AZ819" i="8"/>
  <c r="AZ820" i="8"/>
  <c r="AZ821" i="8"/>
  <c r="AZ822" i="8"/>
  <c r="AZ823" i="8"/>
  <c r="AZ824" i="8"/>
  <c r="AZ825" i="8"/>
  <c r="AZ826" i="8"/>
  <c r="AZ827" i="8"/>
  <c r="AZ828" i="8"/>
  <c r="AZ829" i="8"/>
  <c r="AZ830" i="8"/>
  <c r="AZ831" i="8"/>
  <c r="AZ832" i="8"/>
  <c r="AZ833" i="8"/>
  <c r="AZ834" i="8"/>
  <c r="AZ835" i="8"/>
  <c r="AZ836" i="8"/>
  <c r="AZ837" i="8"/>
  <c r="AZ838" i="8"/>
  <c r="AZ839" i="8"/>
  <c r="AZ840" i="8"/>
  <c r="AZ841" i="8"/>
  <c r="AZ842" i="8"/>
  <c r="AZ843" i="8"/>
  <c r="AZ844" i="8"/>
  <c r="AZ845" i="8"/>
  <c r="AZ846" i="8"/>
  <c r="AZ847" i="8"/>
  <c r="AZ848" i="8"/>
  <c r="AZ849" i="8"/>
  <c r="AZ850" i="8"/>
  <c r="AZ851" i="8"/>
  <c r="AZ852" i="8"/>
  <c r="AZ853" i="8"/>
  <c r="AZ854" i="8"/>
  <c r="AZ855" i="8"/>
  <c r="AZ856" i="8"/>
  <c r="AZ857" i="8"/>
  <c r="AZ858" i="8"/>
  <c r="AZ859" i="8"/>
  <c r="AZ860" i="8"/>
  <c r="AZ861" i="8"/>
  <c r="AZ862" i="8"/>
  <c r="AZ863" i="8"/>
  <c r="AZ864" i="8"/>
  <c r="AZ865" i="8"/>
  <c r="AZ866" i="8"/>
  <c r="AZ867" i="8"/>
  <c r="AZ868" i="8"/>
  <c r="AZ869" i="8"/>
  <c r="AZ870" i="8"/>
  <c r="AZ871" i="8"/>
  <c r="AZ872" i="8"/>
  <c r="AZ873" i="8"/>
  <c r="AZ874" i="8"/>
  <c r="AZ875" i="8"/>
  <c r="AZ876" i="8"/>
  <c r="AZ877" i="8"/>
  <c r="AZ878" i="8"/>
  <c r="AZ879" i="8"/>
  <c r="AZ880" i="8"/>
  <c r="AZ881" i="8"/>
  <c r="AZ882" i="8"/>
  <c r="AZ883" i="8"/>
  <c r="AZ884" i="8"/>
  <c r="AZ885" i="8"/>
  <c r="AZ886" i="8"/>
  <c r="AZ887" i="8"/>
  <c r="AZ888" i="8"/>
  <c r="AZ889" i="8"/>
  <c r="AZ890" i="8"/>
  <c r="AZ891" i="8"/>
  <c r="AZ892" i="8"/>
  <c r="AZ893" i="8"/>
  <c r="AZ894" i="8"/>
  <c r="AZ895" i="8"/>
  <c r="AZ896" i="8"/>
  <c r="AZ897" i="8"/>
  <c r="AZ898" i="8"/>
  <c r="AZ899" i="8"/>
  <c r="AZ900" i="8"/>
  <c r="AZ901" i="8"/>
  <c r="AZ902" i="8"/>
  <c r="AZ903" i="8"/>
  <c r="AZ904" i="8"/>
  <c r="AZ905" i="8"/>
  <c r="AZ906" i="8"/>
  <c r="AZ907" i="8"/>
  <c r="AZ908" i="8"/>
  <c r="AZ909" i="8"/>
  <c r="AZ910" i="8"/>
  <c r="AZ911" i="8"/>
  <c r="AZ912" i="8"/>
  <c r="AZ913" i="8"/>
  <c r="AZ914" i="8"/>
  <c r="AZ915" i="8"/>
  <c r="AZ916" i="8"/>
  <c r="AZ917" i="8"/>
  <c r="AZ918" i="8"/>
  <c r="AZ919" i="8"/>
  <c r="AZ920" i="8"/>
  <c r="AZ921" i="8"/>
  <c r="AZ922" i="8"/>
  <c r="AZ923" i="8"/>
  <c r="AZ924" i="8"/>
  <c r="AZ925" i="8"/>
  <c r="AZ926" i="8"/>
  <c r="AZ927" i="8"/>
  <c r="AZ928" i="8"/>
  <c r="AZ929" i="8"/>
  <c r="AZ930" i="8"/>
  <c r="AZ931" i="8"/>
  <c r="AZ932" i="8"/>
  <c r="AZ933" i="8"/>
  <c r="AZ934" i="8"/>
  <c r="AZ935" i="8"/>
  <c r="AZ936" i="8"/>
  <c r="AZ937" i="8"/>
  <c r="AZ938" i="8"/>
  <c r="AZ939" i="8"/>
  <c r="AZ940" i="8"/>
  <c r="AZ941" i="8"/>
  <c r="AZ942" i="8"/>
  <c r="AZ943" i="8"/>
  <c r="AZ944" i="8"/>
  <c r="AZ945" i="8"/>
  <c r="AZ946" i="8"/>
  <c r="AZ947" i="8"/>
  <c r="AZ948" i="8"/>
  <c r="AZ949" i="8"/>
  <c r="AZ950" i="8"/>
  <c r="AZ951" i="8"/>
  <c r="AZ952" i="8"/>
  <c r="AZ953" i="8"/>
  <c r="AZ954" i="8"/>
  <c r="AZ955" i="8"/>
  <c r="AZ956" i="8"/>
  <c r="AZ957" i="8"/>
  <c r="AZ958" i="8"/>
  <c r="AZ959" i="8"/>
  <c r="AZ960" i="8"/>
  <c r="AZ961" i="8"/>
  <c r="AZ962" i="8"/>
  <c r="AZ963" i="8"/>
  <c r="AZ964" i="8"/>
  <c r="AZ965" i="8"/>
  <c r="AZ966" i="8"/>
  <c r="AZ967" i="8"/>
  <c r="AZ968" i="8"/>
  <c r="AZ969" i="8"/>
  <c r="AZ970" i="8"/>
  <c r="AZ971" i="8"/>
  <c r="AZ972" i="8"/>
  <c r="AZ973" i="8"/>
  <c r="AZ974" i="8"/>
  <c r="AZ975" i="8"/>
  <c r="AZ976" i="8"/>
  <c r="AZ977" i="8"/>
  <c r="AZ978" i="8"/>
  <c r="AZ979" i="8"/>
  <c r="AZ980" i="8"/>
  <c r="AZ981" i="8"/>
  <c r="AZ982" i="8"/>
  <c r="AZ983" i="8"/>
  <c r="AZ984" i="8"/>
  <c r="AZ985" i="8"/>
  <c r="AZ986" i="8"/>
  <c r="AZ987" i="8"/>
  <c r="AZ988" i="8"/>
  <c r="AZ989" i="8"/>
  <c r="AZ990" i="8"/>
  <c r="AZ991" i="8"/>
  <c r="AZ992" i="8"/>
  <c r="AZ993" i="8"/>
  <c r="AZ994" i="8"/>
  <c r="AZ995" i="8"/>
  <c r="AZ996" i="8"/>
  <c r="AZ997" i="8"/>
  <c r="AZ998" i="8"/>
  <c r="AZ999" i="8"/>
  <c r="AZ1000" i="8"/>
  <c r="AZ1001" i="8"/>
  <c r="AZ1002" i="8"/>
  <c r="AZ1003" i="8"/>
  <c r="AZ1004" i="8"/>
  <c r="AZ1005" i="8"/>
  <c r="AZ1006" i="8"/>
  <c r="AZ1007" i="8"/>
  <c r="AZ1008" i="8"/>
  <c r="AZ1009" i="8"/>
  <c r="AZ1010" i="8"/>
  <c r="AZ1011" i="8"/>
  <c r="AZ1012" i="8"/>
  <c r="AZ1013" i="8"/>
  <c r="AZ1014" i="8"/>
  <c r="AZ1015" i="8"/>
  <c r="AZ1016" i="8"/>
  <c r="AZ1017" i="8"/>
  <c r="AZ1018" i="8"/>
  <c r="AZ1019" i="8"/>
  <c r="AZ1020" i="8"/>
  <c r="AZ1021" i="8"/>
  <c r="AZ1022" i="8"/>
  <c r="AZ1023" i="8"/>
  <c r="AZ1024" i="8"/>
  <c r="AZ1025" i="8"/>
  <c r="AZ1026" i="8"/>
  <c r="AZ1027" i="8"/>
  <c r="AZ1028" i="8"/>
  <c r="AZ1029" i="8"/>
  <c r="AZ1030" i="8"/>
  <c r="AZ1031" i="8"/>
  <c r="AZ1032" i="8"/>
  <c r="AZ1033" i="8"/>
  <c r="AZ1034" i="8"/>
  <c r="AZ1035" i="8"/>
  <c r="AZ1036" i="8"/>
  <c r="AZ1037" i="8"/>
  <c r="AZ1038" i="8"/>
  <c r="AZ1039" i="8"/>
  <c r="AZ1040" i="8"/>
  <c r="AZ1041" i="8"/>
  <c r="AZ1042" i="8"/>
  <c r="AZ1043" i="8"/>
  <c r="AZ1044" i="8"/>
  <c r="AZ1045" i="8"/>
  <c r="AZ1046" i="8"/>
  <c r="AZ1047" i="8"/>
  <c r="AZ1048" i="8"/>
  <c r="AZ1049" i="8"/>
  <c r="AZ1050" i="8"/>
  <c r="AZ1051" i="8"/>
  <c r="AZ1052" i="8"/>
  <c r="AZ1053" i="8"/>
  <c r="AZ1054" i="8"/>
  <c r="AZ1055" i="8"/>
  <c r="AZ1056" i="8"/>
  <c r="AZ1057" i="8"/>
  <c r="AZ1058" i="8"/>
  <c r="AZ1059" i="8"/>
  <c r="AZ1060" i="8"/>
  <c r="AZ1061" i="8"/>
  <c r="AZ1062" i="8"/>
  <c r="AZ1063" i="8"/>
  <c r="AZ1064" i="8"/>
  <c r="AZ1065" i="8"/>
  <c r="AZ1066" i="8"/>
  <c r="AZ1067" i="8"/>
  <c r="AZ1068" i="8"/>
  <c r="AZ1069" i="8"/>
  <c r="AZ1070" i="8"/>
  <c r="AZ1071" i="8"/>
  <c r="AZ1072" i="8"/>
  <c r="AZ1073" i="8"/>
  <c r="AZ1074" i="8"/>
  <c r="AZ1075" i="8"/>
  <c r="AZ1076" i="8"/>
  <c r="AZ1077" i="8"/>
  <c r="AZ1078" i="8"/>
  <c r="AZ1079" i="8"/>
  <c r="AZ1080" i="8"/>
  <c r="AZ1081" i="8"/>
  <c r="AZ1082" i="8"/>
  <c r="AZ1083" i="8"/>
  <c r="AZ1084" i="8"/>
  <c r="AZ1085" i="8"/>
  <c r="AZ1086" i="8"/>
  <c r="AZ1087" i="8"/>
  <c r="AZ1088" i="8"/>
  <c r="AZ1089" i="8"/>
  <c r="AZ1090" i="8"/>
  <c r="AZ1091" i="8"/>
  <c r="AZ1092" i="8"/>
  <c r="AZ1093" i="8"/>
  <c r="AZ1094" i="8"/>
  <c r="AZ1095" i="8"/>
  <c r="AZ1096" i="8"/>
  <c r="AZ1097" i="8"/>
  <c r="AZ1098" i="8"/>
  <c r="AZ1099" i="8"/>
  <c r="AZ1100" i="8"/>
  <c r="AZ1101" i="8"/>
  <c r="AZ1102" i="8"/>
  <c r="AZ1103" i="8"/>
  <c r="AZ1104" i="8"/>
  <c r="AZ1105" i="8"/>
  <c r="AZ1106" i="8"/>
  <c r="AZ1107" i="8"/>
  <c r="AZ1108" i="8"/>
  <c r="AZ1109" i="8"/>
  <c r="AZ1110" i="8"/>
  <c r="AZ1111" i="8"/>
  <c r="AZ1112" i="8"/>
  <c r="AZ1113" i="8"/>
  <c r="AZ1114" i="8"/>
  <c r="AZ1115" i="8"/>
  <c r="AZ1116" i="8"/>
  <c r="AZ1117" i="8"/>
  <c r="AZ1118" i="8"/>
  <c r="AZ1119" i="8"/>
  <c r="AZ1120" i="8"/>
  <c r="AZ1121" i="8"/>
  <c r="AZ1122" i="8"/>
  <c r="AZ1123" i="8"/>
  <c r="AZ1124" i="8"/>
  <c r="AZ1125" i="8"/>
  <c r="AZ1126" i="8"/>
  <c r="AZ1127" i="8"/>
  <c r="AZ1128" i="8"/>
  <c r="AZ1129" i="8"/>
  <c r="AZ1130" i="8"/>
  <c r="AZ1131" i="8"/>
  <c r="AZ1132" i="8"/>
  <c r="AZ1133" i="8"/>
  <c r="AZ1134" i="8"/>
  <c r="AZ1135" i="8"/>
  <c r="AZ1136" i="8"/>
  <c r="AZ1137" i="8"/>
  <c r="AZ1138" i="8"/>
  <c r="AZ1139" i="8"/>
  <c r="AZ1140" i="8"/>
  <c r="AZ1141" i="8"/>
  <c r="AZ1142" i="8"/>
  <c r="AZ1143" i="8"/>
  <c r="AZ1144" i="8"/>
  <c r="AZ1145" i="8"/>
  <c r="AZ1146" i="8"/>
  <c r="AZ1147" i="8"/>
  <c r="AZ1148" i="8"/>
  <c r="AZ1149" i="8"/>
  <c r="AZ1150" i="8"/>
  <c r="AZ1151" i="8"/>
  <c r="AZ1152" i="8"/>
  <c r="AZ1153" i="8"/>
  <c r="AZ1154" i="8"/>
  <c r="AZ1155" i="8"/>
  <c r="AZ1156" i="8"/>
  <c r="AZ1157" i="8"/>
  <c r="AZ1158" i="8"/>
  <c r="AZ1159" i="8"/>
  <c r="AZ1160" i="8"/>
  <c r="AZ1161" i="8"/>
  <c r="AZ1162" i="8"/>
  <c r="AZ1163" i="8"/>
  <c r="AZ1164" i="8"/>
  <c r="AZ1165" i="8"/>
  <c r="AZ1166" i="8"/>
  <c r="AZ1167" i="8"/>
  <c r="AZ1168" i="8"/>
  <c r="AZ1169" i="8"/>
  <c r="AZ1170" i="8"/>
  <c r="AZ1171" i="8"/>
  <c r="AZ1172" i="8"/>
  <c r="AZ1173" i="8"/>
  <c r="AZ1174" i="8"/>
  <c r="AZ1175" i="8"/>
  <c r="AZ1176" i="8"/>
  <c r="AZ1177" i="8"/>
  <c r="AZ1178" i="8"/>
  <c r="AZ1179" i="8"/>
  <c r="AZ1180" i="8"/>
  <c r="AZ1181" i="8"/>
  <c r="AZ1182" i="8"/>
  <c r="AZ1183" i="8"/>
  <c r="AZ1184" i="8"/>
  <c r="AZ1185" i="8"/>
  <c r="AZ1186" i="8"/>
  <c r="AZ1187" i="8"/>
  <c r="AZ1188" i="8"/>
  <c r="AZ1189" i="8"/>
  <c r="AZ1190" i="8"/>
  <c r="AZ1191" i="8"/>
  <c r="AZ1192" i="8"/>
  <c r="AZ1193" i="8"/>
  <c r="AZ1194" i="8"/>
  <c r="AZ1195" i="8"/>
  <c r="AZ1196" i="8"/>
  <c r="AZ1197" i="8"/>
  <c r="AZ1198" i="8"/>
  <c r="AZ1199" i="8"/>
  <c r="AZ1200" i="8"/>
  <c r="AZ1201" i="8"/>
  <c r="AZ1202" i="8"/>
  <c r="AZ1203" i="8"/>
  <c r="AZ1204" i="8"/>
  <c r="AZ1205" i="8"/>
  <c r="AZ1206" i="8"/>
  <c r="AZ1207" i="8"/>
  <c r="AZ1208" i="8"/>
  <c r="AZ1209" i="8"/>
  <c r="AZ1210" i="8"/>
  <c r="AZ1211" i="8"/>
  <c r="AZ1212" i="8"/>
  <c r="AZ1213" i="8"/>
  <c r="AZ1214" i="8"/>
  <c r="AZ1215" i="8"/>
  <c r="AZ1216" i="8"/>
  <c r="AZ1217" i="8"/>
  <c r="AZ1218" i="8"/>
  <c r="AZ1219" i="8"/>
  <c r="AZ1220" i="8"/>
  <c r="AZ1221" i="8"/>
  <c r="AZ1222" i="8"/>
  <c r="AZ1223" i="8"/>
  <c r="AZ1224" i="8"/>
  <c r="AZ1225" i="8"/>
  <c r="AZ1226" i="8"/>
  <c r="AZ1227" i="8"/>
  <c r="AZ1228" i="8"/>
  <c r="AZ1229" i="8"/>
  <c r="AZ1230" i="8"/>
  <c r="AZ1231" i="8"/>
  <c r="AZ1232" i="8"/>
  <c r="AZ1233" i="8"/>
  <c r="AZ1234" i="8"/>
  <c r="AZ1235" i="8"/>
  <c r="AZ1236" i="8"/>
  <c r="AZ1237" i="8"/>
  <c r="AZ1238" i="8"/>
  <c r="AZ1239" i="8"/>
  <c r="AZ1240" i="8"/>
  <c r="AZ1241" i="8"/>
  <c r="AZ1242" i="8"/>
  <c r="AZ1243" i="8"/>
  <c r="AZ1244" i="8"/>
  <c r="AZ1245" i="8"/>
  <c r="AZ1246" i="8"/>
  <c r="AZ1247" i="8"/>
  <c r="AZ1248" i="8"/>
  <c r="AZ1249" i="8"/>
  <c r="AZ1250" i="8"/>
  <c r="AZ1251" i="8"/>
  <c r="AZ1252" i="8"/>
  <c r="AZ1253" i="8"/>
  <c r="AZ1254" i="8"/>
  <c r="AZ1255" i="8"/>
  <c r="AZ1256" i="8"/>
  <c r="AZ1257" i="8"/>
  <c r="AZ1258" i="8"/>
  <c r="AZ1259" i="8"/>
  <c r="AZ1260" i="8"/>
  <c r="AZ1261" i="8"/>
  <c r="AZ1262" i="8"/>
  <c r="AZ1263" i="8"/>
  <c r="AZ1264" i="8"/>
  <c r="AZ1265" i="8"/>
  <c r="AZ1266" i="8"/>
  <c r="AZ1267" i="8"/>
  <c r="AZ1268" i="8"/>
  <c r="AZ1269" i="8"/>
  <c r="AZ1270" i="8"/>
  <c r="AZ1271" i="8"/>
  <c r="AZ1272" i="8"/>
  <c r="AZ1273" i="8"/>
  <c r="AZ1274" i="8"/>
  <c r="AZ1275" i="8"/>
  <c r="AZ1276" i="8"/>
  <c r="AZ1277" i="8"/>
  <c r="AZ1278" i="8"/>
  <c r="AZ1279" i="8"/>
  <c r="AZ1280" i="8"/>
  <c r="AZ1281" i="8"/>
  <c r="AZ1282" i="8"/>
  <c r="AZ1283" i="8"/>
  <c r="AZ1284" i="8"/>
  <c r="AZ1285" i="8"/>
  <c r="AZ1286" i="8"/>
  <c r="AZ1287" i="8"/>
  <c r="AZ1288" i="8"/>
  <c r="AZ1289" i="8"/>
  <c r="AZ1290" i="8"/>
  <c r="AZ1291" i="8"/>
  <c r="AZ1292" i="8"/>
  <c r="AZ1293" i="8"/>
  <c r="AZ1294" i="8"/>
  <c r="AZ1295" i="8"/>
  <c r="AZ1296" i="8"/>
  <c r="AZ1297" i="8"/>
  <c r="AZ1298" i="8"/>
  <c r="AZ1299" i="8"/>
  <c r="AZ1300" i="8"/>
  <c r="AZ1301" i="8"/>
  <c r="AZ1302" i="8"/>
  <c r="AZ1303" i="8"/>
  <c r="AZ1304" i="8"/>
  <c r="AZ1305" i="8"/>
  <c r="AZ1306" i="8"/>
  <c r="AZ1307" i="8"/>
  <c r="AZ1308" i="8"/>
  <c r="AZ1309" i="8"/>
  <c r="AZ1310" i="8"/>
  <c r="AZ1311" i="8"/>
  <c r="AZ1312" i="8"/>
  <c r="AZ1313" i="8"/>
  <c r="AZ1314" i="8"/>
  <c r="AZ1315" i="8"/>
  <c r="AZ1316" i="8"/>
  <c r="AZ1317" i="8"/>
  <c r="AZ1318" i="8"/>
  <c r="AZ1319" i="8"/>
  <c r="AZ1320" i="8"/>
  <c r="AZ1321" i="8"/>
  <c r="AZ1322" i="8"/>
  <c r="AZ1323" i="8"/>
  <c r="AZ1324" i="8"/>
  <c r="AZ1325" i="8"/>
  <c r="AZ1326" i="8"/>
  <c r="AZ1327" i="8"/>
  <c r="AZ1328" i="8"/>
  <c r="AZ1329" i="8"/>
  <c r="AZ1330" i="8"/>
  <c r="AZ1331" i="8"/>
  <c r="AZ1332" i="8"/>
  <c r="AZ1333" i="8"/>
  <c r="AZ1334" i="8"/>
  <c r="AZ1335" i="8"/>
  <c r="AZ1336" i="8"/>
  <c r="AZ1337" i="8"/>
  <c r="AZ1338" i="8"/>
  <c r="AZ1339" i="8"/>
  <c r="AZ1340" i="8"/>
  <c r="AZ1341" i="8"/>
  <c r="AZ1342" i="8"/>
  <c r="AZ1343" i="8"/>
  <c r="AZ1344" i="8"/>
  <c r="AZ1345" i="8"/>
  <c r="AZ1346" i="8"/>
  <c r="AZ1347" i="8"/>
  <c r="AZ1348" i="8"/>
  <c r="AZ1349" i="8"/>
  <c r="AZ1350" i="8"/>
  <c r="AZ1351" i="8"/>
  <c r="AZ1352" i="8"/>
  <c r="AZ1353" i="8"/>
  <c r="AZ1354" i="8"/>
  <c r="AZ1355" i="8"/>
  <c r="AZ1356" i="8"/>
  <c r="AZ1357" i="8"/>
  <c r="AZ1358" i="8"/>
  <c r="AZ1359" i="8"/>
  <c r="AZ1360" i="8"/>
  <c r="AZ1361" i="8"/>
  <c r="AZ1362" i="8"/>
  <c r="AZ1363" i="8"/>
  <c r="AZ1364" i="8"/>
  <c r="AZ1365" i="8"/>
  <c r="AZ1366" i="8"/>
  <c r="AZ1367" i="8"/>
  <c r="AZ1368" i="8"/>
  <c r="AZ1369" i="8"/>
  <c r="AZ1370" i="8"/>
  <c r="AZ1371" i="8"/>
  <c r="AZ1372" i="8"/>
  <c r="AZ1373" i="8"/>
  <c r="AZ1374" i="8"/>
  <c r="AZ1375" i="8"/>
  <c r="AZ1376" i="8"/>
  <c r="AZ1377" i="8"/>
  <c r="AZ1378" i="8"/>
  <c r="AZ1379" i="8"/>
  <c r="AZ1380" i="8"/>
  <c r="AZ1381" i="8"/>
  <c r="AZ1382" i="8"/>
  <c r="AZ1383" i="8"/>
  <c r="AZ1384" i="8"/>
  <c r="AZ1385" i="8"/>
  <c r="AZ1386" i="8"/>
  <c r="AZ1387" i="8"/>
  <c r="AZ1388" i="8"/>
  <c r="AZ1389" i="8"/>
  <c r="AZ1390" i="8"/>
  <c r="AZ1391" i="8"/>
  <c r="AZ1392" i="8"/>
  <c r="AZ1393" i="8"/>
  <c r="AZ1394" i="8"/>
  <c r="AZ1395" i="8"/>
  <c r="AZ1396" i="8"/>
  <c r="AZ1397" i="8"/>
  <c r="AZ1398" i="8"/>
  <c r="AZ1399" i="8"/>
  <c r="AZ1400" i="8"/>
  <c r="AZ1401" i="8"/>
  <c r="AZ1402" i="8"/>
  <c r="AZ1403" i="8"/>
  <c r="AZ1404" i="8"/>
  <c r="AZ1405" i="8"/>
  <c r="AZ1406" i="8"/>
  <c r="AZ1407" i="8"/>
  <c r="AZ1408" i="8"/>
  <c r="AZ1409" i="8"/>
  <c r="AZ1410" i="8"/>
  <c r="AZ1411" i="8"/>
  <c r="AZ1412" i="8"/>
  <c r="AZ1413" i="8"/>
  <c r="AZ1414" i="8"/>
  <c r="AZ1415" i="8"/>
  <c r="AZ1416" i="8"/>
  <c r="AZ1417" i="8"/>
  <c r="AZ1418" i="8"/>
  <c r="AZ1419" i="8"/>
  <c r="AZ1420" i="8"/>
  <c r="AZ1421" i="8"/>
  <c r="AZ1422" i="8"/>
  <c r="AZ1423" i="8"/>
  <c r="AZ1424" i="8"/>
  <c r="AZ1425" i="8"/>
  <c r="AZ1426" i="8"/>
  <c r="AZ1427" i="8"/>
  <c r="AZ1428" i="8"/>
  <c r="AZ1429" i="8"/>
  <c r="AZ1430" i="8"/>
  <c r="AZ1431" i="8"/>
  <c r="AZ1432" i="8"/>
  <c r="AZ1433" i="8"/>
  <c r="AZ1434" i="8"/>
  <c r="AZ1435" i="8"/>
  <c r="AZ1436" i="8"/>
  <c r="AZ1437" i="8"/>
  <c r="AZ1438" i="8"/>
  <c r="AZ1439" i="8"/>
  <c r="AZ1440" i="8"/>
  <c r="AZ1441" i="8"/>
  <c r="AZ1442" i="8"/>
  <c r="AZ1443" i="8"/>
  <c r="AZ1444" i="8"/>
  <c r="AZ1445" i="8"/>
  <c r="AZ1446" i="8"/>
  <c r="AZ1447" i="8"/>
  <c r="AZ1448" i="8"/>
  <c r="AZ1449" i="8"/>
  <c r="AZ1450" i="8"/>
  <c r="AZ1451" i="8"/>
  <c r="AZ1452" i="8"/>
  <c r="AZ1453" i="8"/>
  <c r="AZ1454" i="8"/>
  <c r="AZ1455" i="8"/>
  <c r="AZ1456" i="8"/>
  <c r="AZ1457" i="8"/>
  <c r="AZ1458" i="8"/>
  <c r="AZ1459" i="8"/>
  <c r="AZ1460" i="8"/>
  <c r="AZ1461" i="8"/>
  <c r="AZ1462" i="8"/>
  <c r="AZ1463" i="8"/>
  <c r="AZ1464" i="8"/>
  <c r="AZ1465" i="8"/>
  <c r="AZ1466" i="8"/>
  <c r="AZ1467" i="8"/>
  <c r="AZ1468" i="8"/>
  <c r="AZ1469" i="8"/>
  <c r="AZ1470" i="8"/>
  <c r="AZ1471" i="8"/>
  <c r="AZ1472" i="8"/>
  <c r="AZ1473" i="8"/>
  <c r="AZ1474" i="8"/>
  <c r="AZ1475" i="8"/>
  <c r="AZ1476" i="8"/>
  <c r="AZ1477" i="8"/>
  <c r="AZ1478" i="8"/>
  <c r="AZ1479" i="8"/>
  <c r="AZ1480" i="8"/>
  <c r="AZ1481" i="8"/>
  <c r="AZ1482" i="8"/>
  <c r="AZ1483" i="8"/>
  <c r="AZ1484" i="8"/>
  <c r="AZ1485" i="8"/>
  <c r="AZ1486" i="8"/>
  <c r="AZ1487" i="8"/>
  <c r="AZ1488" i="8"/>
  <c r="AZ1489" i="8"/>
  <c r="AZ1490" i="8"/>
  <c r="AZ1491" i="8"/>
  <c r="AZ1492" i="8"/>
  <c r="AZ1493" i="8"/>
  <c r="AZ1494" i="8"/>
  <c r="AZ1495" i="8"/>
  <c r="AZ1496" i="8"/>
  <c r="AZ1497" i="8"/>
  <c r="AZ1498" i="8"/>
  <c r="AZ1499" i="8"/>
  <c r="AZ1500" i="8"/>
  <c r="AZ1501" i="8"/>
  <c r="AZ1502" i="8"/>
  <c r="AZ1503" i="8"/>
  <c r="AZ1504" i="8"/>
  <c r="AZ1505" i="8"/>
  <c r="AZ1506" i="8"/>
  <c r="AZ1507" i="8"/>
  <c r="AZ1508" i="8"/>
  <c r="AZ1509" i="8"/>
  <c r="AZ1510" i="8"/>
  <c r="AZ1511" i="8"/>
  <c r="AZ1512" i="8"/>
  <c r="AZ1513" i="8"/>
  <c r="AZ1514" i="8"/>
  <c r="AZ1515" i="8"/>
  <c r="AZ1516" i="8"/>
  <c r="AZ1517" i="8"/>
  <c r="AZ1518" i="8"/>
  <c r="AZ1519" i="8"/>
  <c r="AZ1520" i="8"/>
  <c r="AZ1521" i="8"/>
  <c r="AZ1522" i="8"/>
  <c r="AZ1523" i="8"/>
  <c r="AZ1524" i="8"/>
  <c r="AZ1525" i="8"/>
  <c r="AZ1526" i="8"/>
  <c r="AZ1527" i="8"/>
  <c r="AZ1528" i="8"/>
  <c r="AZ1529" i="8"/>
  <c r="AZ1530" i="8"/>
  <c r="AZ1531" i="8"/>
  <c r="AZ1532" i="8"/>
  <c r="AZ1533" i="8"/>
  <c r="AZ1534" i="8"/>
  <c r="AZ1535" i="8"/>
  <c r="AZ1536" i="8"/>
  <c r="AZ1537" i="8"/>
  <c r="AZ1538" i="8"/>
  <c r="AZ1539" i="8"/>
  <c r="AZ1540" i="8"/>
  <c r="AZ1541" i="8"/>
  <c r="AZ1542" i="8"/>
  <c r="AZ1543" i="8"/>
  <c r="AZ1544" i="8"/>
  <c r="AZ1545" i="8"/>
  <c r="AZ1546" i="8"/>
  <c r="AZ1547" i="8"/>
  <c r="AZ1548" i="8"/>
  <c r="AZ1549" i="8"/>
  <c r="AZ1550" i="8"/>
  <c r="AZ1551" i="8"/>
  <c r="AZ1552" i="8"/>
  <c r="AZ1553" i="8"/>
  <c r="AZ1554" i="8"/>
  <c r="AZ1555" i="8"/>
  <c r="AZ1556" i="8"/>
  <c r="AZ1557" i="8"/>
  <c r="AZ1558" i="8"/>
  <c r="AZ1559" i="8"/>
  <c r="AZ1560" i="8"/>
  <c r="AZ1561" i="8"/>
  <c r="AZ1562" i="8"/>
  <c r="AZ1563" i="8"/>
  <c r="AZ1564" i="8"/>
  <c r="AZ1565" i="8"/>
  <c r="AZ1566" i="8"/>
  <c r="AZ1567" i="8"/>
  <c r="AZ1568" i="8"/>
  <c r="AZ1569" i="8"/>
  <c r="AZ1570" i="8"/>
  <c r="AZ1571" i="8"/>
  <c r="AZ1572" i="8"/>
  <c r="AZ1573" i="8"/>
  <c r="AZ1574" i="8"/>
  <c r="AZ1575" i="8"/>
  <c r="AZ1576" i="8"/>
  <c r="AZ1577" i="8"/>
  <c r="AZ1578" i="8"/>
  <c r="AZ1579" i="8"/>
  <c r="AZ1580" i="8"/>
  <c r="AZ1581" i="8"/>
  <c r="AZ1582" i="8"/>
  <c r="AZ1583" i="8"/>
  <c r="AZ1584" i="8"/>
  <c r="AZ1585" i="8"/>
  <c r="AZ1586" i="8"/>
  <c r="AZ1587" i="8"/>
  <c r="AZ1588" i="8"/>
  <c r="AZ1589" i="8"/>
  <c r="AZ1590" i="8"/>
  <c r="AZ1591" i="8"/>
  <c r="AZ1592" i="8"/>
  <c r="AZ1593" i="8"/>
  <c r="AZ1594" i="8"/>
  <c r="AZ1595" i="8"/>
  <c r="AZ1596" i="8"/>
  <c r="AZ1597" i="8"/>
  <c r="AZ1598" i="8"/>
  <c r="AZ1599" i="8"/>
  <c r="AZ1600" i="8"/>
  <c r="AZ1601" i="8"/>
  <c r="AZ1602" i="8"/>
  <c r="AZ1603" i="8"/>
  <c r="AZ1604" i="8"/>
  <c r="AZ1605" i="8"/>
  <c r="AZ1606" i="8"/>
  <c r="AZ1607" i="8"/>
  <c r="AZ1608" i="8"/>
  <c r="AZ1609" i="8"/>
  <c r="AZ1610" i="8"/>
  <c r="AZ1611" i="8"/>
  <c r="AZ1612" i="8"/>
  <c r="AZ1613" i="8"/>
  <c r="AZ1614" i="8"/>
  <c r="AZ1615" i="8"/>
  <c r="AZ1616" i="8"/>
  <c r="AZ1617" i="8"/>
  <c r="AZ1618" i="8"/>
  <c r="AZ1619" i="8"/>
  <c r="AZ1620" i="8"/>
  <c r="AZ1621" i="8"/>
  <c r="AZ1622" i="8"/>
  <c r="AZ1623" i="8"/>
  <c r="AZ1624" i="8"/>
  <c r="AZ1625" i="8"/>
  <c r="AZ1626" i="8"/>
  <c r="AZ1627" i="8"/>
  <c r="AZ1628" i="8"/>
  <c r="AZ1629" i="8"/>
  <c r="AZ1630" i="8"/>
  <c r="AZ1631" i="8"/>
  <c r="AZ1632" i="8"/>
  <c r="AZ1633" i="8"/>
  <c r="AZ1634" i="8"/>
  <c r="AZ1635" i="8"/>
  <c r="AZ1636" i="8"/>
  <c r="AZ1637" i="8"/>
  <c r="AZ1638" i="8"/>
  <c r="AZ1639" i="8"/>
  <c r="AZ1640" i="8"/>
  <c r="AZ1641" i="8"/>
  <c r="AZ1642" i="8"/>
  <c r="AZ1643" i="8"/>
  <c r="AZ1644" i="8"/>
  <c r="AZ1645" i="8"/>
  <c r="AZ1646" i="8"/>
  <c r="AZ1647" i="8"/>
  <c r="AZ1648" i="8"/>
  <c r="AZ1649" i="8"/>
  <c r="AZ1650" i="8"/>
  <c r="AZ1651" i="8"/>
  <c r="AZ1652" i="8"/>
  <c r="AZ1653" i="8"/>
  <c r="AZ1654" i="8"/>
  <c r="AZ1655" i="8"/>
  <c r="AZ1656" i="8"/>
  <c r="AZ1657" i="8"/>
  <c r="AZ1658" i="8"/>
  <c r="AZ1659" i="8"/>
  <c r="AZ1660" i="8"/>
  <c r="AZ1661" i="8"/>
  <c r="AZ1662" i="8"/>
  <c r="AZ1663" i="8"/>
  <c r="AZ1664" i="8"/>
  <c r="AZ1665" i="8"/>
  <c r="AZ1666" i="8"/>
  <c r="AZ1667" i="8"/>
  <c r="AZ1668" i="8"/>
  <c r="AZ1669" i="8"/>
  <c r="AZ1670" i="8"/>
  <c r="AZ1671" i="8"/>
  <c r="AZ1672" i="8"/>
  <c r="AZ1673" i="8"/>
  <c r="AZ1674" i="8"/>
  <c r="AZ1675" i="8"/>
  <c r="AZ1676" i="8"/>
  <c r="AZ1677" i="8"/>
  <c r="AZ1678" i="8"/>
  <c r="AZ1679" i="8"/>
  <c r="AZ1680" i="8"/>
  <c r="AZ1681" i="8"/>
  <c r="AZ1682" i="8"/>
  <c r="AZ1683" i="8"/>
  <c r="AZ1684" i="8"/>
  <c r="AZ1685" i="8"/>
  <c r="AZ1686" i="8"/>
  <c r="AZ1687" i="8"/>
  <c r="AZ1688" i="8"/>
  <c r="AZ1689" i="8"/>
  <c r="AZ1690" i="8"/>
  <c r="AZ1691" i="8"/>
  <c r="AZ1692" i="8"/>
  <c r="AZ1693" i="8"/>
  <c r="AZ1694" i="8"/>
  <c r="AZ1695" i="8"/>
  <c r="AZ1696" i="8"/>
  <c r="AZ1697" i="8"/>
  <c r="AZ1698" i="8"/>
  <c r="AZ1699" i="8"/>
  <c r="AZ1700" i="8"/>
  <c r="AZ1701" i="8"/>
  <c r="AZ1702" i="8"/>
  <c r="AZ1703" i="8"/>
  <c r="AZ1704" i="8"/>
  <c r="AZ1705" i="8"/>
  <c r="AZ1706" i="8"/>
  <c r="AZ1707" i="8"/>
  <c r="AZ1708" i="8"/>
  <c r="AZ1709" i="8"/>
  <c r="AZ1710" i="8"/>
  <c r="AZ1711" i="8"/>
  <c r="AZ1712" i="8"/>
  <c r="AZ1713" i="8"/>
  <c r="AZ1714" i="8"/>
  <c r="AZ1715" i="8"/>
  <c r="AZ1716" i="8"/>
  <c r="AZ1717" i="8"/>
  <c r="AZ1718" i="8"/>
  <c r="AZ1719" i="8"/>
  <c r="AZ1720" i="8"/>
  <c r="AZ1721" i="8"/>
  <c r="AZ1722" i="8"/>
  <c r="AZ1723" i="8"/>
  <c r="AZ1724" i="8"/>
  <c r="AZ1725" i="8"/>
  <c r="AZ1726" i="8"/>
  <c r="AZ1727" i="8"/>
  <c r="AZ1728" i="8"/>
  <c r="AZ1729" i="8"/>
  <c r="AZ1730" i="8"/>
  <c r="AZ1731" i="8"/>
  <c r="AZ1732" i="8"/>
  <c r="AZ1733" i="8"/>
  <c r="AZ1734" i="8"/>
  <c r="AZ1735" i="8"/>
  <c r="AZ1736" i="8"/>
  <c r="AZ1737" i="8"/>
  <c r="AZ1738" i="8"/>
  <c r="AZ1739" i="8"/>
  <c r="AZ1740" i="8"/>
  <c r="AZ1741" i="8"/>
  <c r="AZ1742" i="8"/>
  <c r="AZ1743" i="8"/>
  <c r="AZ1744" i="8"/>
  <c r="AZ1745" i="8"/>
  <c r="AZ1746" i="8"/>
  <c r="AZ1747" i="8"/>
  <c r="AZ1748" i="8"/>
  <c r="AZ1749" i="8"/>
  <c r="AZ1750" i="8"/>
  <c r="AZ1751" i="8"/>
  <c r="AZ1752" i="8"/>
  <c r="AZ1753" i="8"/>
  <c r="AZ1754" i="8"/>
  <c r="AZ1755" i="8"/>
  <c r="AZ1756" i="8"/>
  <c r="AZ1757" i="8"/>
  <c r="AZ1758" i="8"/>
  <c r="AZ1759" i="8"/>
  <c r="AZ1760" i="8"/>
  <c r="AZ1761" i="8"/>
  <c r="AZ1762" i="8"/>
  <c r="AZ1763" i="8"/>
  <c r="AZ1764" i="8"/>
  <c r="AZ1765" i="8"/>
  <c r="AZ1766" i="8"/>
  <c r="AZ1767" i="8"/>
  <c r="AZ1768" i="8"/>
  <c r="AZ1769" i="8"/>
  <c r="AZ1770" i="8"/>
  <c r="AZ1771" i="8"/>
  <c r="AZ1772" i="8"/>
  <c r="AZ1773" i="8"/>
  <c r="AZ1774" i="8"/>
  <c r="AZ1775" i="8"/>
  <c r="AZ1776" i="8"/>
  <c r="AZ1777" i="8"/>
  <c r="AZ1778" i="8"/>
  <c r="AZ1779" i="8"/>
  <c r="AZ1780" i="8"/>
  <c r="AZ1781" i="8"/>
  <c r="AZ1782" i="8"/>
  <c r="AZ1783" i="8"/>
  <c r="AZ1784" i="8"/>
  <c r="AZ1785" i="8"/>
  <c r="AZ1786" i="8"/>
  <c r="AZ1787" i="8"/>
  <c r="AZ1788" i="8"/>
  <c r="AZ1789" i="8"/>
  <c r="AZ1790" i="8"/>
  <c r="AZ1791" i="8"/>
  <c r="AZ1792" i="8"/>
  <c r="AZ1793" i="8"/>
  <c r="AZ1794" i="8"/>
  <c r="AZ1795" i="8"/>
  <c r="AZ1796" i="8"/>
  <c r="AZ1797" i="8"/>
  <c r="AZ1798" i="8"/>
  <c r="AZ1799" i="8"/>
  <c r="AZ1800" i="8"/>
  <c r="AZ1801" i="8"/>
  <c r="AZ1802" i="8"/>
  <c r="AZ1803" i="8"/>
  <c r="AZ1804" i="8"/>
  <c r="AZ1805" i="8"/>
  <c r="AZ1806" i="8"/>
  <c r="AZ1807" i="8"/>
  <c r="AZ1808" i="8"/>
  <c r="AZ1809" i="8"/>
  <c r="AZ1810" i="8"/>
  <c r="AZ1811" i="8"/>
  <c r="AZ1812" i="8"/>
  <c r="AZ1813" i="8"/>
  <c r="AZ1814" i="8"/>
  <c r="AZ1815" i="8"/>
  <c r="AZ1816" i="8"/>
  <c r="AZ1817" i="8"/>
  <c r="AZ1818" i="8"/>
  <c r="AZ1819" i="8"/>
  <c r="AZ1820" i="8"/>
  <c r="AZ1821" i="8"/>
  <c r="AZ1822" i="8"/>
  <c r="AZ1823" i="8"/>
  <c r="AZ1824" i="8"/>
  <c r="AZ1825" i="8"/>
  <c r="AZ1826" i="8"/>
  <c r="AZ1827" i="8"/>
  <c r="AZ1828" i="8"/>
  <c r="AZ1829" i="8"/>
  <c r="AZ1830" i="8"/>
  <c r="AZ1831" i="8"/>
  <c r="AZ1832" i="8"/>
  <c r="AZ1833" i="8"/>
  <c r="AZ1834" i="8"/>
  <c r="AZ1835" i="8"/>
  <c r="AZ1836" i="8"/>
  <c r="AZ1837" i="8"/>
  <c r="AZ1838" i="8"/>
  <c r="AZ1839" i="8"/>
  <c r="AZ1840" i="8"/>
  <c r="AZ1841" i="8"/>
  <c r="AZ1842" i="8"/>
  <c r="AZ1843" i="8"/>
  <c r="AZ1844" i="8"/>
  <c r="AZ1845" i="8"/>
  <c r="AZ1846" i="8"/>
  <c r="AZ1847" i="8"/>
  <c r="AZ1848" i="8"/>
  <c r="AZ1849" i="8"/>
  <c r="AZ1850" i="8"/>
  <c r="AZ1851" i="8"/>
  <c r="AZ1852" i="8"/>
  <c r="AZ1853" i="8"/>
  <c r="AZ1854" i="8"/>
  <c r="AZ1855" i="8"/>
  <c r="AZ1856" i="8"/>
  <c r="AZ1857" i="8"/>
  <c r="AZ1858" i="8"/>
  <c r="AZ1859" i="8"/>
  <c r="AZ1860" i="8"/>
  <c r="AZ1861" i="8"/>
  <c r="AZ1862" i="8"/>
  <c r="AZ1863" i="8"/>
  <c r="AZ1864" i="8"/>
  <c r="AZ1865" i="8"/>
  <c r="AZ1866" i="8"/>
  <c r="AZ1867" i="8"/>
  <c r="AZ1868" i="8"/>
  <c r="AZ1869" i="8"/>
  <c r="AZ1870" i="8"/>
  <c r="AZ1871" i="8"/>
  <c r="AZ1872" i="8"/>
  <c r="AZ1873" i="8"/>
  <c r="AZ1874" i="8"/>
  <c r="AZ1875" i="8"/>
  <c r="AZ1876" i="8"/>
  <c r="AZ1877" i="8"/>
  <c r="AZ1878" i="8"/>
  <c r="AZ1879" i="8"/>
  <c r="AZ1880" i="8"/>
  <c r="AZ1881" i="8"/>
  <c r="AZ1882" i="8"/>
  <c r="AZ1883" i="8"/>
  <c r="AZ1884" i="8"/>
  <c r="AZ1885" i="8"/>
  <c r="AZ1886" i="8"/>
  <c r="AZ1887" i="8"/>
  <c r="AZ1888" i="8"/>
  <c r="AZ1889" i="8"/>
  <c r="AZ1890" i="8"/>
  <c r="AZ1891" i="8"/>
  <c r="AZ1892" i="8"/>
  <c r="AZ1893" i="8"/>
  <c r="AZ1894" i="8"/>
  <c r="AZ1895" i="8"/>
  <c r="AZ1896" i="8"/>
  <c r="AZ1897" i="8"/>
  <c r="AZ1898" i="8"/>
  <c r="AZ1899" i="8"/>
  <c r="AZ1900" i="8"/>
  <c r="AZ1901" i="8"/>
  <c r="AZ1902" i="8"/>
  <c r="AZ1903" i="8"/>
  <c r="AZ1904" i="8"/>
  <c r="AZ1905" i="8"/>
  <c r="AZ1906" i="8"/>
  <c r="AZ1907" i="8"/>
  <c r="AZ1908" i="8"/>
  <c r="AZ1909" i="8"/>
  <c r="AZ1910" i="8"/>
  <c r="AZ1911" i="8"/>
  <c r="AZ1912" i="8"/>
  <c r="AZ1913" i="8"/>
  <c r="AZ1914" i="8"/>
  <c r="AZ1915" i="8"/>
  <c r="AZ1916" i="8"/>
  <c r="AZ1917" i="8"/>
  <c r="AZ1918" i="8"/>
  <c r="AZ1919" i="8"/>
  <c r="AZ1920" i="8"/>
  <c r="AZ1921" i="8"/>
  <c r="AZ1922" i="8"/>
  <c r="AZ1923" i="8"/>
  <c r="AZ1924" i="8"/>
  <c r="AZ1925" i="8"/>
  <c r="AZ1926" i="8"/>
  <c r="AZ1927" i="8"/>
  <c r="AZ1928" i="8"/>
  <c r="AZ1929" i="8"/>
  <c r="AZ1930" i="8"/>
  <c r="AZ1931" i="8"/>
  <c r="AZ1932" i="8"/>
  <c r="AZ1933" i="8"/>
  <c r="AZ1934" i="8"/>
  <c r="AZ1935" i="8"/>
  <c r="AZ1936" i="8"/>
  <c r="AZ1937" i="8"/>
  <c r="AZ1938" i="8"/>
  <c r="AZ1939" i="8"/>
  <c r="AZ1940" i="8"/>
  <c r="AZ1941" i="8"/>
  <c r="AZ1942" i="8"/>
  <c r="AZ1943" i="8"/>
  <c r="AZ1944" i="8"/>
  <c r="AZ1945" i="8"/>
  <c r="AZ1946" i="8"/>
  <c r="AZ1947" i="8"/>
  <c r="AZ1948" i="8"/>
  <c r="AZ1949" i="8"/>
  <c r="AZ1950" i="8"/>
  <c r="AZ1951" i="8"/>
  <c r="AZ1952" i="8"/>
  <c r="AZ1953" i="8"/>
  <c r="AZ1954" i="8"/>
  <c r="AZ1955" i="8"/>
  <c r="AZ1956" i="8"/>
  <c r="AZ1957" i="8"/>
  <c r="AZ1958" i="8"/>
  <c r="AZ1959" i="8"/>
  <c r="AZ1960" i="8"/>
  <c r="AZ1961" i="8"/>
  <c r="AZ1962" i="8"/>
  <c r="AZ1963" i="8"/>
  <c r="AZ1964" i="8"/>
  <c r="AZ1965" i="8"/>
  <c r="AZ1966" i="8"/>
  <c r="AZ1967" i="8"/>
  <c r="AZ1968" i="8"/>
  <c r="AZ1969" i="8"/>
  <c r="AZ1970" i="8"/>
  <c r="AZ1971" i="8"/>
  <c r="AZ1972" i="8"/>
  <c r="AZ1973" i="8"/>
  <c r="AZ1974" i="8"/>
  <c r="AZ1975" i="8"/>
  <c r="AZ1976" i="8"/>
  <c r="AZ1977" i="8"/>
  <c r="AZ1978" i="8"/>
  <c r="AZ1979" i="8"/>
  <c r="AZ1980" i="8"/>
  <c r="AZ1981" i="8"/>
  <c r="AZ1982" i="8"/>
  <c r="AZ1983" i="8"/>
  <c r="AZ1984" i="8"/>
  <c r="AZ1985" i="8"/>
  <c r="AZ1986" i="8"/>
  <c r="AZ1987" i="8"/>
  <c r="AZ1988" i="8"/>
  <c r="AZ1989" i="8"/>
  <c r="AZ1990" i="8"/>
  <c r="AZ1991" i="8"/>
  <c r="AZ1992" i="8"/>
  <c r="AZ1993" i="8"/>
  <c r="AZ1994" i="8"/>
  <c r="AZ1995" i="8"/>
  <c r="AZ1996" i="8"/>
  <c r="AZ1997" i="8"/>
  <c r="AZ1998" i="8"/>
  <c r="AZ1999" i="8"/>
  <c r="AZ2000" i="8"/>
  <c r="AZ2001" i="8"/>
  <c r="AZ2002" i="8"/>
  <c r="AZ2003" i="8"/>
  <c r="AZ2004" i="8"/>
  <c r="AZ2005" i="8"/>
  <c r="AZ2006" i="8"/>
  <c r="AZ2007" i="8"/>
  <c r="AZ2008" i="8"/>
  <c r="AZ2009" i="8"/>
  <c r="AZ2010" i="8"/>
  <c r="AZ2011" i="8"/>
  <c r="AZ2012" i="8"/>
  <c r="AZ2013" i="8"/>
  <c r="AZ2014" i="8"/>
  <c r="AZ2015" i="8"/>
  <c r="AZ2016" i="8"/>
  <c r="AZ2017" i="8"/>
  <c r="AZ2018" i="8"/>
  <c r="AZ2019" i="8"/>
  <c r="AZ2020" i="8"/>
  <c r="AZ2021" i="8"/>
  <c r="AZ2022" i="8"/>
  <c r="AZ2023" i="8"/>
  <c r="AZ2024" i="8"/>
  <c r="AZ2025" i="8"/>
  <c r="AZ2026" i="8"/>
  <c r="AZ2027" i="8"/>
  <c r="AZ2028" i="8"/>
  <c r="AZ2029" i="8"/>
  <c r="AZ2030" i="8"/>
  <c r="AZ2031" i="8"/>
  <c r="AZ2032" i="8"/>
  <c r="AZ2033" i="8"/>
  <c r="AZ2034" i="8"/>
  <c r="AZ2035" i="8"/>
  <c r="AZ2036" i="8"/>
  <c r="AZ2037" i="8"/>
  <c r="AZ2038" i="8"/>
  <c r="AZ2039" i="8"/>
  <c r="AZ2040" i="8"/>
  <c r="AZ2041" i="8"/>
  <c r="AZ2042" i="8"/>
  <c r="AZ2043" i="8"/>
  <c r="AZ2044" i="8"/>
  <c r="AZ2045" i="8"/>
  <c r="AZ2046" i="8"/>
  <c r="AZ2047" i="8"/>
  <c r="AZ2048" i="8"/>
  <c r="AZ2049" i="8"/>
  <c r="AZ2050" i="8"/>
  <c r="AZ2051" i="8"/>
  <c r="AZ2052" i="8"/>
  <c r="AZ2053" i="8"/>
  <c r="AZ2054" i="8"/>
  <c r="AZ2055" i="8"/>
  <c r="AZ2056" i="8"/>
  <c r="AZ2057" i="8"/>
  <c r="AZ2058" i="8"/>
  <c r="AZ2059" i="8"/>
  <c r="AZ2060" i="8"/>
  <c r="AZ2061" i="8"/>
  <c r="AZ2062" i="8"/>
  <c r="AZ2063" i="8"/>
  <c r="AZ2064" i="8"/>
  <c r="AZ2065" i="8"/>
  <c r="AZ2066" i="8"/>
  <c r="AZ2067" i="8"/>
  <c r="AZ2068" i="8"/>
  <c r="AZ2069" i="8"/>
  <c r="AZ2070" i="8"/>
  <c r="AZ2071" i="8"/>
  <c r="AZ2072" i="8"/>
  <c r="AZ2073" i="8"/>
  <c r="AZ2074" i="8"/>
  <c r="AZ2075" i="8"/>
  <c r="AZ2076" i="8"/>
  <c r="AZ2077" i="8"/>
  <c r="AZ2078" i="8"/>
  <c r="AZ2079" i="8"/>
  <c r="AZ2080" i="8"/>
  <c r="AZ2081" i="8"/>
  <c r="AZ2082" i="8"/>
  <c r="AZ2083" i="8"/>
  <c r="AZ2084" i="8"/>
  <c r="AZ2085" i="8"/>
  <c r="AZ2086" i="8"/>
  <c r="AZ2087" i="8"/>
  <c r="AZ2088" i="8"/>
  <c r="AZ2089" i="8"/>
  <c r="AZ2090" i="8"/>
  <c r="AZ2091" i="8"/>
  <c r="AZ2092" i="8"/>
  <c r="AZ2093" i="8"/>
  <c r="AZ2094" i="8"/>
  <c r="AZ2095" i="8"/>
  <c r="AZ2096" i="8"/>
  <c r="AZ2097" i="8"/>
  <c r="AZ2098" i="8"/>
  <c r="AZ2099" i="8"/>
  <c r="AZ2100" i="8"/>
  <c r="AZ2101" i="8"/>
  <c r="AZ2102" i="8"/>
  <c r="AZ2103" i="8"/>
  <c r="AZ2104" i="8"/>
  <c r="AZ2105" i="8"/>
  <c r="AZ2106" i="8"/>
  <c r="AZ2107" i="8"/>
  <c r="AZ2108" i="8"/>
  <c r="AZ2109" i="8"/>
  <c r="AZ2110" i="8"/>
  <c r="AZ2111" i="8"/>
  <c r="AZ2112" i="8"/>
  <c r="AZ2113" i="8"/>
  <c r="AZ2114" i="8"/>
  <c r="AZ2115" i="8"/>
  <c r="AZ2116" i="8"/>
  <c r="AZ2117" i="8"/>
  <c r="AZ2118" i="8"/>
  <c r="AZ2119" i="8"/>
  <c r="AZ2120" i="8"/>
  <c r="AZ2121" i="8"/>
  <c r="AZ2122" i="8"/>
  <c r="AZ2123" i="8"/>
  <c r="AZ2124" i="8"/>
  <c r="AZ2125" i="8"/>
  <c r="AZ2126" i="8"/>
  <c r="AZ2127" i="8"/>
  <c r="AZ2128" i="8"/>
  <c r="AZ2129" i="8"/>
  <c r="AZ2130" i="8"/>
  <c r="AZ2131" i="8"/>
  <c r="AZ2132" i="8"/>
  <c r="AZ2133" i="8"/>
  <c r="AZ2134" i="8"/>
  <c r="AZ2135" i="8"/>
  <c r="AZ2136" i="8"/>
  <c r="AZ2137" i="8"/>
  <c r="AZ2138" i="8"/>
  <c r="AZ2139" i="8"/>
  <c r="AZ2140" i="8"/>
  <c r="AZ2141" i="8"/>
  <c r="AZ2142" i="8"/>
  <c r="AZ2143" i="8"/>
  <c r="AZ2144" i="8"/>
  <c r="AZ2145" i="8"/>
  <c r="AZ2146" i="8"/>
  <c r="AZ2147" i="8"/>
  <c r="AZ2148" i="8"/>
  <c r="AZ2149" i="8"/>
  <c r="AZ2150" i="8"/>
  <c r="AZ2151" i="8"/>
  <c r="AZ2152" i="8"/>
  <c r="AZ2153" i="8"/>
  <c r="AZ2154" i="8"/>
  <c r="AZ2155" i="8"/>
  <c r="AZ2156" i="8"/>
  <c r="AZ2157" i="8"/>
  <c r="AZ2158" i="8"/>
  <c r="AZ2159" i="8"/>
  <c r="AZ2160" i="8"/>
  <c r="AZ2161" i="8"/>
  <c r="AZ2162" i="8"/>
  <c r="AZ2163" i="8"/>
  <c r="AZ2164" i="8"/>
  <c r="AZ2165" i="8"/>
  <c r="AZ2166" i="8"/>
  <c r="AZ2167" i="8"/>
  <c r="AZ2168" i="8"/>
  <c r="AZ2169" i="8"/>
  <c r="AZ2170" i="8"/>
  <c r="AZ2171" i="8"/>
  <c r="AZ2172" i="8"/>
  <c r="AZ2173" i="8"/>
  <c r="AZ2174" i="8"/>
  <c r="AZ2175" i="8"/>
  <c r="AZ2176" i="8"/>
  <c r="AZ2177" i="8"/>
  <c r="AZ2178" i="8"/>
  <c r="AZ2179" i="8"/>
  <c r="AZ2180" i="8"/>
  <c r="AZ2181" i="8"/>
  <c r="AZ2182" i="8"/>
  <c r="AZ2183" i="8"/>
  <c r="AZ2184" i="8"/>
  <c r="AZ2185" i="8"/>
  <c r="AZ2186" i="8"/>
  <c r="AZ2187" i="8"/>
  <c r="AZ2188" i="8"/>
  <c r="AZ2189" i="8"/>
  <c r="AZ2190" i="8"/>
  <c r="AZ2191" i="8"/>
  <c r="AZ2192" i="8"/>
  <c r="AZ2193" i="8"/>
  <c r="AZ2194" i="8"/>
  <c r="AZ2195" i="8"/>
  <c r="AZ2196" i="8"/>
  <c r="AZ2197" i="8"/>
  <c r="AZ2198" i="8"/>
  <c r="AZ2199" i="8"/>
  <c r="AZ2200" i="8"/>
  <c r="AZ2201" i="8"/>
  <c r="AZ2202" i="8"/>
  <c r="AZ2203" i="8"/>
  <c r="AZ2204" i="8"/>
  <c r="AZ2205" i="8"/>
  <c r="AZ2206" i="8"/>
  <c r="AZ2207" i="8"/>
  <c r="AZ2208" i="8"/>
  <c r="AZ2209" i="8"/>
  <c r="AZ2210" i="8"/>
  <c r="AZ2211" i="8"/>
  <c r="AZ2212" i="8"/>
  <c r="AZ2213" i="8"/>
  <c r="AZ2214" i="8"/>
  <c r="AZ2215" i="8"/>
  <c r="AZ2216" i="8"/>
  <c r="AZ2217" i="8"/>
  <c r="AZ2218" i="8"/>
  <c r="AZ2219" i="8"/>
  <c r="AZ2220" i="8"/>
  <c r="AZ2221" i="8"/>
  <c r="AZ2222" i="8"/>
  <c r="AZ2223" i="8"/>
  <c r="AZ2224" i="8"/>
  <c r="AZ2225" i="8"/>
  <c r="AZ2226" i="8"/>
  <c r="AZ2227" i="8"/>
  <c r="AZ2228" i="8"/>
  <c r="AZ2229" i="8"/>
  <c r="AZ2230" i="8"/>
  <c r="AZ2231" i="8"/>
  <c r="AZ2232" i="8"/>
  <c r="AZ2233" i="8"/>
  <c r="AZ2234" i="8"/>
  <c r="AZ2235" i="8"/>
  <c r="AZ2236" i="8"/>
  <c r="AZ2237" i="8"/>
  <c r="AZ2238" i="8"/>
  <c r="AZ2239" i="8"/>
  <c r="AZ2240" i="8"/>
  <c r="AZ2241" i="8"/>
  <c r="AZ2242" i="8"/>
  <c r="AZ2243" i="8"/>
  <c r="AZ2244" i="8"/>
  <c r="AZ2245" i="8"/>
  <c r="AZ2246" i="8"/>
  <c r="AZ2247" i="8"/>
  <c r="AZ2248" i="8"/>
  <c r="AZ2249" i="8"/>
  <c r="AZ2250" i="8"/>
  <c r="AZ2251" i="8"/>
  <c r="AZ2252" i="8"/>
  <c r="AZ2253" i="8"/>
  <c r="AZ2254" i="8"/>
  <c r="AZ2255" i="8"/>
  <c r="AZ2256" i="8"/>
  <c r="AZ2257" i="8"/>
  <c r="AZ2258" i="8"/>
  <c r="AZ2259" i="8"/>
  <c r="AZ2260" i="8"/>
  <c r="AZ2261" i="8"/>
  <c r="AZ2262" i="8"/>
  <c r="AZ2263" i="8"/>
  <c r="AZ2264" i="8"/>
  <c r="AZ2265" i="8"/>
  <c r="AZ2266" i="8"/>
  <c r="AZ2267" i="8"/>
  <c r="AZ2268" i="8"/>
  <c r="AZ2269" i="8"/>
  <c r="AZ2270" i="8"/>
  <c r="AZ2271" i="8"/>
  <c r="AZ2272" i="8"/>
  <c r="AZ2273" i="8"/>
  <c r="AZ2274" i="8"/>
  <c r="AZ2275" i="8"/>
  <c r="AZ2276" i="8"/>
  <c r="AZ2277" i="8"/>
  <c r="AZ2278" i="8"/>
  <c r="AZ2279" i="8"/>
  <c r="AZ2280" i="8"/>
  <c r="AZ2281" i="8"/>
  <c r="AZ2282" i="8"/>
  <c r="AZ2283" i="8"/>
  <c r="AZ2284" i="8"/>
  <c r="AZ2285" i="8"/>
  <c r="AZ2286" i="8"/>
  <c r="AZ2287" i="8"/>
  <c r="AZ2288" i="8"/>
  <c r="AZ2289" i="8"/>
  <c r="AZ2290" i="8"/>
  <c r="AZ2291" i="8"/>
  <c r="AZ2292" i="8"/>
  <c r="AZ2293" i="8"/>
  <c r="AZ2294" i="8"/>
  <c r="AZ2295" i="8"/>
  <c r="AZ2296" i="8"/>
  <c r="AZ2297" i="8"/>
  <c r="AZ2298" i="8"/>
  <c r="AZ2299" i="8"/>
  <c r="AZ2300" i="8"/>
  <c r="AZ2301" i="8"/>
  <c r="AZ2302" i="8"/>
  <c r="AZ2303" i="8"/>
  <c r="AZ2304" i="8"/>
  <c r="AZ2305" i="8"/>
  <c r="AZ2306" i="8"/>
  <c r="AZ2307" i="8"/>
  <c r="AZ2308" i="8"/>
  <c r="AZ2309" i="8"/>
  <c r="AZ2310" i="8"/>
  <c r="AZ2311" i="8"/>
  <c r="AZ2312" i="8"/>
  <c r="AZ2313" i="8"/>
  <c r="AZ2314" i="8"/>
  <c r="AZ2315" i="8"/>
  <c r="AZ2316" i="8"/>
  <c r="AZ2317" i="8"/>
  <c r="AZ2318" i="8"/>
  <c r="AZ2319" i="8"/>
  <c r="AZ2320" i="8"/>
  <c r="AZ2321" i="8"/>
  <c r="AZ2322" i="8"/>
  <c r="AZ2323" i="8"/>
  <c r="AZ2324" i="8"/>
  <c r="AZ2325" i="8"/>
  <c r="AZ2326" i="8"/>
  <c r="AZ2327" i="8"/>
  <c r="AZ2328" i="8"/>
  <c r="AZ2329" i="8"/>
  <c r="AZ2330" i="8"/>
  <c r="AZ2331" i="8"/>
  <c r="AZ2332" i="8"/>
  <c r="AZ2333" i="8"/>
  <c r="AZ2334" i="8"/>
  <c r="AZ2335" i="8"/>
  <c r="AZ2336" i="8"/>
  <c r="AZ2337" i="8"/>
  <c r="AZ2338" i="8"/>
  <c r="AZ2339" i="8"/>
  <c r="AZ2340" i="8"/>
  <c r="AZ2341" i="8"/>
  <c r="AZ2342" i="8"/>
  <c r="AZ2343" i="8"/>
  <c r="AZ2344" i="8"/>
  <c r="AZ2345" i="8"/>
  <c r="AZ2346" i="8"/>
  <c r="AZ2347" i="8"/>
  <c r="AZ2348" i="8"/>
  <c r="AZ2349" i="8"/>
  <c r="AZ2350" i="8"/>
  <c r="AZ2351" i="8"/>
  <c r="AZ2352" i="8"/>
  <c r="AZ2353" i="8"/>
  <c r="AZ2354" i="8"/>
  <c r="AZ2355" i="8"/>
  <c r="AZ2356" i="8"/>
  <c r="AZ2357" i="8"/>
  <c r="AZ2358" i="8"/>
  <c r="AZ2359" i="8"/>
  <c r="AZ2360" i="8"/>
  <c r="AZ2361" i="8"/>
  <c r="AZ2362" i="8"/>
  <c r="AZ2363" i="8"/>
  <c r="AZ2364" i="8"/>
  <c r="AZ2365" i="8"/>
  <c r="AZ2366" i="8"/>
  <c r="AZ2367" i="8"/>
  <c r="AZ2368" i="8"/>
  <c r="AZ2369" i="8"/>
  <c r="AZ2370" i="8"/>
  <c r="AZ2371" i="8"/>
  <c r="AZ2372" i="8"/>
  <c r="AZ2373" i="8"/>
  <c r="AZ2374" i="8"/>
  <c r="AZ2375" i="8"/>
  <c r="AZ2376" i="8"/>
  <c r="AZ2377" i="8"/>
  <c r="AZ2378" i="8"/>
  <c r="AZ2379" i="8"/>
  <c r="AZ2380" i="8"/>
  <c r="AZ2381" i="8"/>
  <c r="AZ2382" i="8"/>
  <c r="AZ2383" i="8"/>
  <c r="AZ2384" i="8"/>
  <c r="AZ2385" i="8"/>
  <c r="AZ2386" i="8"/>
  <c r="AZ2387" i="8"/>
  <c r="AZ2388" i="8"/>
  <c r="AZ2389" i="8"/>
  <c r="AZ2390" i="8"/>
  <c r="AZ2391" i="8"/>
  <c r="AZ2392" i="8"/>
  <c r="AZ2393" i="8"/>
  <c r="AZ2394" i="8"/>
  <c r="AZ2395" i="8"/>
  <c r="AZ2396" i="8"/>
  <c r="AZ2397" i="8"/>
  <c r="AZ2398" i="8"/>
  <c r="AZ2399" i="8"/>
  <c r="AZ2400" i="8"/>
  <c r="AZ2401" i="8"/>
  <c r="AZ2402" i="8"/>
  <c r="AZ2403" i="8"/>
  <c r="AZ2404" i="8"/>
  <c r="AZ2405" i="8"/>
  <c r="AZ2406" i="8"/>
  <c r="AZ2407" i="8"/>
  <c r="AZ2408" i="8"/>
  <c r="AZ2409" i="8"/>
  <c r="AZ2410" i="8"/>
  <c r="AZ2411" i="8"/>
  <c r="AZ2412" i="8"/>
  <c r="AZ2413" i="8"/>
  <c r="AZ2414" i="8"/>
  <c r="AZ2415" i="8"/>
  <c r="AZ2416" i="8"/>
  <c r="AZ2417" i="8"/>
  <c r="AZ2418" i="8"/>
  <c r="AZ2419" i="8"/>
  <c r="AZ2420" i="8"/>
  <c r="AZ2421" i="8"/>
  <c r="AZ2422" i="8"/>
  <c r="AZ2423" i="8"/>
  <c r="AZ2424" i="8"/>
  <c r="AZ2425" i="8"/>
  <c r="AZ2426" i="8"/>
  <c r="AZ2427" i="8"/>
  <c r="AZ2428" i="8"/>
  <c r="AZ2429" i="8"/>
  <c r="AZ2430" i="8"/>
  <c r="AZ2431" i="8"/>
  <c r="AZ2432" i="8"/>
  <c r="AZ2433" i="8"/>
  <c r="AZ2434" i="8"/>
  <c r="AZ2435" i="8"/>
  <c r="AZ2436" i="8"/>
  <c r="AZ2437" i="8"/>
  <c r="AZ2438" i="8"/>
  <c r="AZ2439" i="8"/>
  <c r="AZ2440" i="8"/>
  <c r="AZ2441" i="8"/>
  <c r="AZ2442" i="8"/>
  <c r="AZ2443" i="8"/>
  <c r="AZ2444" i="8"/>
  <c r="AZ2445" i="8"/>
  <c r="AZ2446" i="8"/>
  <c r="AZ2447" i="8"/>
  <c r="AZ2448" i="8"/>
  <c r="AZ2449" i="8"/>
  <c r="AZ2450" i="8"/>
  <c r="AZ2451" i="8"/>
  <c r="AZ2452" i="8"/>
  <c r="AZ2453" i="8"/>
  <c r="AZ2454" i="8"/>
  <c r="AZ2455" i="8"/>
  <c r="AZ2456" i="8"/>
  <c r="AZ2457" i="8"/>
  <c r="AZ2458" i="8"/>
  <c r="AZ2459" i="8"/>
  <c r="AZ2460" i="8"/>
  <c r="AZ2461" i="8"/>
  <c r="AZ2462" i="8"/>
  <c r="AZ2463" i="8"/>
  <c r="AZ2464" i="8"/>
  <c r="AZ2465" i="8"/>
  <c r="AZ2466" i="8"/>
  <c r="AZ2467" i="8"/>
  <c r="AZ2468" i="8"/>
  <c r="AZ2469" i="8"/>
  <c r="AZ2470" i="8"/>
  <c r="AZ2471" i="8"/>
  <c r="AZ2472" i="8"/>
  <c r="AZ2473" i="8"/>
  <c r="AZ2474" i="8"/>
  <c r="AZ2475" i="8"/>
  <c r="AZ2476" i="8"/>
  <c r="AZ2477" i="8"/>
  <c r="AZ2478" i="8"/>
  <c r="AZ2479" i="8"/>
  <c r="AZ2480" i="8"/>
  <c r="AZ2481" i="8"/>
  <c r="AZ2482" i="8"/>
  <c r="AZ2483" i="8"/>
  <c r="AZ2484" i="8"/>
  <c r="AZ2485" i="8"/>
  <c r="AZ2486" i="8"/>
  <c r="AZ2487" i="8"/>
  <c r="AZ2488" i="8"/>
  <c r="AZ2489" i="8"/>
  <c r="AZ2490" i="8"/>
  <c r="AZ2491" i="8"/>
  <c r="AZ2492" i="8"/>
  <c r="AZ2493" i="8"/>
  <c r="AZ2494" i="8"/>
  <c r="AZ2495" i="8"/>
  <c r="AZ2496" i="8"/>
  <c r="AZ2497" i="8"/>
  <c r="AZ2498" i="8"/>
  <c r="AZ2499" i="8"/>
  <c r="AZ2500" i="8"/>
  <c r="AZ2501" i="8"/>
  <c r="AZ2502" i="8"/>
  <c r="AZ2503" i="8"/>
  <c r="AZ2504" i="8"/>
  <c r="AZ2505" i="8"/>
  <c r="AZ2506" i="8"/>
  <c r="AZ2507" i="8"/>
  <c r="AZ2508" i="8"/>
  <c r="AZ2509" i="8"/>
  <c r="AZ2510" i="8"/>
  <c r="AZ2511" i="8"/>
  <c r="AZ2512" i="8"/>
  <c r="AZ2513" i="8"/>
  <c r="AZ2514" i="8"/>
  <c r="AZ2515" i="8"/>
  <c r="AZ2516" i="8"/>
  <c r="AZ2517" i="8"/>
  <c r="AZ2518" i="8"/>
  <c r="AZ2519" i="8"/>
  <c r="AZ2520" i="8"/>
  <c r="AZ2521" i="8"/>
  <c r="AZ2522" i="8"/>
  <c r="AZ2523" i="8"/>
  <c r="AZ2524" i="8"/>
  <c r="AZ2525" i="8"/>
  <c r="AZ2526" i="8"/>
  <c r="AZ2527" i="8"/>
  <c r="AZ2528" i="8"/>
  <c r="AZ2529" i="8"/>
  <c r="AZ2530" i="8"/>
  <c r="AZ2531" i="8"/>
  <c r="AZ2532" i="8"/>
  <c r="AZ2533" i="8"/>
  <c r="AZ2534" i="8"/>
  <c r="AZ2535" i="8"/>
  <c r="AZ2536" i="8"/>
  <c r="AZ2537" i="8"/>
  <c r="AZ2538" i="8"/>
  <c r="AZ2539" i="8"/>
  <c r="AZ2540" i="8"/>
  <c r="AZ2541" i="8"/>
  <c r="AZ2542" i="8"/>
  <c r="AZ2543" i="8"/>
  <c r="AZ2544" i="8"/>
  <c r="AZ2545" i="8"/>
  <c r="AZ2546" i="8"/>
  <c r="AZ2547" i="8"/>
  <c r="AZ2548" i="8"/>
  <c r="AZ2549" i="8"/>
  <c r="AZ2550" i="8"/>
  <c r="AZ2551" i="8"/>
  <c r="AZ2552" i="8"/>
  <c r="AZ2553" i="8"/>
  <c r="AZ2554" i="8"/>
  <c r="AZ2555" i="8"/>
  <c r="AZ2556" i="8"/>
  <c r="AZ2557" i="8"/>
  <c r="AZ2558" i="8"/>
  <c r="AZ2559" i="8"/>
  <c r="AZ2560" i="8"/>
  <c r="AZ2561" i="8"/>
  <c r="AZ2562" i="8"/>
  <c r="AZ2563" i="8"/>
  <c r="AZ2564" i="8"/>
  <c r="AZ2565" i="8"/>
  <c r="AZ2566" i="8"/>
  <c r="AZ2567" i="8"/>
  <c r="AZ2568" i="8"/>
  <c r="AZ2569" i="8"/>
  <c r="AZ2570" i="8"/>
  <c r="AZ2571" i="8"/>
  <c r="AZ2572" i="8"/>
  <c r="AZ2573" i="8"/>
  <c r="AZ2574" i="8"/>
  <c r="AZ2575" i="8"/>
  <c r="AZ2576" i="8"/>
  <c r="AZ2577" i="8"/>
  <c r="AZ2578" i="8"/>
  <c r="AZ2579" i="8"/>
  <c r="AZ2580" i="8"/>
  <c r="AZ2581" i="8"/>
  <c r="AZ2582" i="8"/>
  <c r="AZ2583" i="8"/>
  <c r="AZ2584" i="8"/>
  <c r="AZ2585" i="8"/>
  <c r="AZ2586" i="8"/>
  <c r="AZ2587" i="8"/>
  <c r="AZ2588" i="8"/>
  <c r="AZ2589" i="8"/>
  <c r="AZ2590" i="8"/>
  <c r="AZ2591" i="8"/>
  <c r="AZ2592" i="8"/>
  <c r="AZ2593" i="8"/>
  <c r="AZ2594" i="8"/>
  <c r="AZ2595" i="8"/>
  <c r="AZ2596" i="8"/>
  <c r="AZ2597" i="8"/>
  <c r="AZ2598" i="8"/>
  <c r="AZ2599" i="8"/>
  <c r="AZ2600" i="8"/>
  <c r="AZ2601" i="8"/>
  <c r="AZ2602" i="8"/>
  <c r="AZ2603" i="8"/>
  <c r="AZ2604" i="8"/>
  <c r="AZ2605" i="8"/>
  <c r="AZ2606" i="8"/>
  <c r="AZ2607" i="8"/>
  <c r="AZ2608" i="8"/>
  <c r="AZ2609" i="8"/>
  <c r="AZ2610" i="8"/>
  <c r="AZ2611" i="8"/>
  <c r="AZ2612" i="8"/>
  <c r="AZ2613" i="8"/>
  <c r="AZ2614" i="8"/>
  <c r="AZ2615" i="8"/>
  <c r="AZ2616" i="8"/>
  <c r="AZ2617" i="8"/>
  <c r="AZ2618" i="8"/>
  <c r="AZ2619" i="8"/>
  <c r="AZ2620" i="8"/>
  <c r="AZ2621" i="8"/>
  <c r="AZ2622" i="8"/>
  <c r="AZ2623" i="8"/>
  <c r="AZ2624" i="8"/>
  <c r="AZ2625" i="8"/>
  <c r="AZ2626" i="8"/>
  <c r="AZ2627" i="8"/>
  <c r="AZ2628" i="8"/>
  <c r="AZ2629" i="8"/>
  <c r="AZ2630" i="8"/>
  <c r="AZ2631" i="8"/>
  <c r="AZ2632" i="8"/>
  <c r="AZ2633" i="8"/>
  <c r="AZ2634" i="8"/>
  <c r="AZ2635" i="8"/>
  <c r="AZ2636" i="8"/>
  <c r="AZ2637" i="8"/>
  <c r="AZ2638" i="8"/>
  <c r="AZ2639" i="8"/>
  <c r="AZ2640" i="8"/>
  <c r="AZ2641" i="8"/>
  <c r="AZ2642" i="8"/>
  <c r="AZ2643" i="8"/>
  <c r="AZ2644" i="8"/>
  <c r="AZ2645" i="8"/>
  <c r="AZ2646" i="8"/>
  <c r="AZ2647" i="8"/>
  <c r="AZ2648" i="8"/>
  <c r="AZ2649" i="8"/>
  <c r="AZ2650" i="8"/>
  <c r="AZ2651" i="8"/>
  <c r="AZ2652" i="8"/>
  <c r="AZ2653" i="8"/>
  <c r="AZ2654" i="8"/>
  <c r="AZ2655" i="8"/>
  <c r="AZ2656" i="8"/>
  <c r="AZ2657" i="8"/>
  <c r="AZ2658" i="8"/>
  <c r="AZ2659" i="8"/>
  <c r="AZ2660" i="8"/>
  <c r="AZ2661" i="8"/>
  <c r="AZ2662" i="8"/>
  <c r="AZ2663" i="8"/>
  <c r="AZ2664" i="8"/>
  <c r="AZ2665" i="8"/>
  <c r="AZ2666" i="8"/>
  <c r="AZ2667" i="8"/>
  <c r="AZ2668" i="8"/>
  <c r="AZ2669" i="8"/>
  <c r="AZ2670" i="8"/>
  <c r="AZ2671" i="8"/>
  <c r="AZ2672" i="8"/>
  <c r="AZ2673" i="8"/>
  <c r="AZ2674" i="8"/>
  <c r="AZ2675" i="8"/>
  <c r="AZ2676" i="8"/>
  <c r="AZ2677" i="8"/>
  <c r="AZ2678" i="8"/>
  <c r="AZ2679" i="8"/>
  <c r="AZ2680" i="8"/>
  <c r="AZ2681" i="8"/>
  <c r="AZ2682" i="8"/>
  <c r="AZ2683" i="8"/>
  <c r="AZ2684" i="8"/>
  <c r="AZ2685" i="8"/>
  <c r="AZ2686" i="8"/>
  <c r="AZ2687" i="8"/>
  <c r="AZ2688" i="8"/>
  <c r="AZ2689" i="8"/>
  <c r="AZ2690" i="8"/>
  <c r="AZ2691" i="8"/>
  <c r="AZ2692" i="8"/>
  <c r="AZ2693" i="8"/>
  <c r="AZ2694" i="8"/>
  <c r="AZ2695" i="8"/>
  <c r="AZ2696" i="8"/>
  <c r="AZ2697" i="8"/>
  <c r="AZ2698" i="8"/>
  <c r="AZ2699" i="8"/>
  <c r="AZ2700" i="8"/>
  <c r="AZ2701" i="8"/>
  <c r="AZ2702" i="8"/>
  <c r="AZ2703" i="8"/>
  <c r="AZ2704" i="8"/>
  <c r="AZ2705" i="8"/>
  <c r="AZ2706" i="8"/>
  <c r="AZ2707" i="8"/>
  <c r="AZ2708" i="8"/>
  <c r="AZ2709" i="8"/>
  <c r="AZ2710" i="8"/>
  <c r="AZ2711" i="8"/>
  <c r="AZ2712" i="8"/>
  <c r="AZ2713" i="8"/>
  <c r="AZ2714" i="8"/>
  <c r="AZ2715" i="8"/>
  <c r="AZ2716" i="8"/>
  <c r="AZ2717" i="8"/>
  <c r="AZ2718" i="8"/>
  <c r="AZ2719" i="8"/>
  <c r="AZ2720" i="8"/>
  <c r="AZ2721" i="8"/>
  <c r="AZ2722" i="8"/>
  <c r="AZ2723" i="8"/>
  <c r="AZ2724" i="8"/>
  <c r="AZ2725" i="8"/>
  <c r="AZ2726" i="8"/>
  <c r="AZ2727" i="8"/>
  <c r="AZ2728" i="8"/>
  <c r="AZ2729" i="8"/>
  <c r="AZ2730" i="8"/>
  <c r="AZ2731" i="8"/>
  <c r="AZ2732" i="8"/>
  <c r="AZ2733" i="8"/>
  <c r="AZ2734" i="8"/>
  <c r="AZ2735" i="8"/>
  <c r="AZ2736" i="8"/>
  <c r="AZ2737" i="8"/>
  <c r="AZ2738" i="8"/>
  <c r="AZ2739" i="8"/>
  <c r="AZ2740" i="8"/>
  <c r="AZ2741" i="8"/>
  <c r="AZ2742" i="8"/>
  <c r="AZ2743" i="8"/>
  <c r="AZ2744" i="8"/>
  <c r="AZ2745" i="8"/>
  <c r="AZ2746" i="8"/>
  <c r="AZ2747" i="8"/>
  <c r="AZ2748" i="8"/>
  <c r="AZ2749" i="8"/>
  <c r="AZ2750" i="8"/>
  <c r="AZ2751" i="8"/>
  <c r="AZ2752" i="8"/>
  <c r="AZ2753" i="8"/>
  <c r="AZ2754" i="8"/>
  <c r="AZ2755" i="8"/>
  <c r="AZ2756" i="8"/>
  <c r="AZ2757" i="8"/>
  <c r="AZ2758" i="8"/>
  <c r="AZ2759" i="8"/>
  <c r="AZ2760" i="8"/>
  <c r="AZ2761" i="8"/>
  <c r="AZ2762" i="8"/>
  <c r="AZ2763" i="8"/>
  <c r="AZ2764" i="8"/>
  <c r="AZ2765" i="8"/>
  <c r="AZ2766" i="8"/>
  <c r="AZ2767" i="8"/>
  <c r="AZ2768" i="8"/>
  <c r="AZ2769" i="8"/>
  <c r="AZ2770" i="8"/>
  <c r="AZ2771" i="8"/>
  <c r="AZ2772" i="8"/>
  <c r="AZ2773" i="8"/>
  <c r="AZ2774" i="8"/>
  <c r="AZ2775" i="8"/>
  <c r="AZ2776" i="8"/>
  <c r="AZ2777" i="8"/>
  <c r="AZ2778" i="8"/>
  <c r="AZ2779" i="8"/>
  <c r="AZ2780" i="8"/>
  <c r="AZ2781" i="8"/>
  <c r="AZ2782" i="8"/>
  <c r="AZ2783" i="8"/>
  <c r="AZ2784" i="8"/>
  <c r="AZ2785" i="8"/>
  <c r="AZ2786" i="8"/>
  <c r="AZ2787" i="8"/>
  <c r="AZ2788" i="8"/>
  <c r="AZ2789" i="8"/>
  <c r="AZ2790" i="8"/>
  <c r="AZ2791" i="8"/>
  <c r="AZ2792" i="8"/>
  <c r="AZ2793" i="8"/>
  <c r="AZ2794" i="8"/>
  <c r="AZ2795" i="8"/>
  <c r="AZ2796" i="8"/>
  <c r="AZ2797" i="8"/>
  <c r="AZ2798" i="8"/>
  <c r="AZ2799" i="8"/>
  <c r="AZ2800" i="8"/>
  <c r="AZ2801" i="8"/>
  <c r="AZ2802" i="8"/>
  <c r="AZ2803" i="8"/>
  <c r="AZ2804" i="8"/>
  <c r="AZ2805" i="8"/>
  <c r="AZ2806" i="8"/>
  <c r="AZ2807" i="8"/>
  <c r="AZ2808" i="8"/>
  <c r="AZ2809" i="8"/>
  <c r="AZ2810" i="8"/>
  <c r="AZ2811" i="8"/>
  <c r="AZ2812" i="8"/>
  <c r="AZ2813" i="8"/>
  <c r="AZ2814" i="8"/>
  <c r="AZ2815" i="8"/>
  <c r="AZ2816" i="8"/>
  <c r="AZ2817" i="8"/>
  <c r="AZ2818" i="8"/>
  <c r="AZ2819" i="8"/>
  <c r="AZ2820" i="8"/>
  <c r="AZ2821" i="8"/>
  <c r="AZ2822" i="8"/>
  <c r="AZ2823" i="8"/>
  <c r="AZ2824" i="8"/>
  <c r="AZ2825" i="8"/>
  <c r="AZ2826" i="8"/>
  <c r="AZ2827" i="8"/>
  <c r="AZ2828" i="8"/>
  <c r="AZ2829" i="8"/>
  <c r="AZ2830" i="8"/>
  <c r="AZ2831" i="8"/>
  <c r="AZ2832" i="8"/>
  <c r="AZ2833" i="8"/>
  <c r="AZ2834" i="8"/>
  <c r="AZ2835" i="8"/>
  <c r="AZ2836" i="8"/>
  <c r="AZ2837" i="8"/>
  <c r="AZ2838" i="8"/>
  <c r="AZ2839" i="8"/>
  <c r="AZ2840" i="8"/>
  <c r="AZ2841" i="8"/>
  <c r="AZ2842" i="8"/>
  <c r="AZ2843" i="8"/>
  <c r="AZ2844" i="8"/>
  <c r="AZ2845" i="8"/>
  <c r="AZ2846" i="8"/>
  <c r="AZ2847" i="8"/>
  <c r="AZ2848" i="8"/>
  <c r="AZ2849" i="8"/>
  <c r="AZ2850" i="8"/>
  <c r="AZ2851" i="8"/>
  <c r="AZ2852" i="8"/>
  <c r="AZ2853" i="8"/>
  <c r="AZ2854" i="8"/>
  <c r="AZ2855" i="8"/>
  <c r="AZ2856" i="8"/>
  <c r="AZ2857" i="8"/>
  <c r="AZ2858" i="8"/>
  <c r="AZ2859" i="8"/>
  <c r="AZ2860" i="8"/>
  <c r="AZ2861" i="8"/>
  <c r="AZ2862" i="8"/>
  <c r="AZ2863" i="8"/>
  <c r="AZ2864" i="8"/>
  <c r="AZ2865" i="8"/>
  <c r="AZ2866" i="8"/>
  <c r="AZ2867" i="8"/>
  <c r="AZ2868" i="8"/>
  <c r="AZ2869" i="8"/>
  <c r="AZ2870" i="8"/>
  <c r="AZ2871" i="8"/>
  <c r="AZ2872" i="8"/>
  <c r="AZ2873" i="8"/>
  <c r="AZ2874" i="8"/>
  <c r="AZ2875" i="8"/>
  <c r="AZ2876" i="8"/>
  <c r="AZ2877" i="8"/>
  <c r="AZ2878" i="8"/>
  <c r="AZ2879" i="8"/>
  <c r="AZ2880" i="8"/>
  <c r="AZ2881" i="8"/>
  <c r="AZ2882" i="8"/>
  <c r="AZ2883" i="8"/>
  <c r="AZ2884" i="8"/>
  <c r="AZ2885" i="8"/>
  <c r="AZ2886" i="8"/>
  <c r="AZ2887" i="8"/>
  <c r="AZ2888" i="8"/>
  <c r="AZ2889" i="8"/>
  <c r="AZ2890" i="8"/>
  <c r="AZ2891" i="8"/>
  <c r="AZ2892" i="8"/>
  <c r="AZ2893" i="8"/>
  <c r="AZ2894" i="8"/>
  <c r="AZ2895" i="8"/>
  <c r="AZ2896" i="8"/>
  <c r="AZ2897" i="8"/>
  <c r="AZ2898" i="8"/>
  <c r="AZ2899" i="8"/>
  <c r="AZ2900" i="8"/>
  <c r="AZ2901" i="8"/>
  <c r="AZ2902" i="8"/>
  <c r="AZ2903" i="8"/>
  <c r="AZ2904" i="8"/>
  <c r="AZ2905" i="8"/>
  <c r="AZ2906" i="8"/>
  <c r="AZ2907" i="8"/>
  <c r="AZ2908" i="8"/>
  <c r="AZ2909" i="8"/>
  <c r="AZ2910" i="8"/>
  <c r="AZ2911" i="8"/>
  <c r="AZ2912" i="8"/>
  <c r="AZ2913" i="8"/>
  <c r="AZ2914" i="8"/>
  <c r="AZ2915" i="8"/>
  <c r="AZ2916" i="8"/>
  <c r="AZ2917" i="8"/>
  <c r="AZ2918" i="8"/>
  <c r="AZ2919" i="8"/>
  <c r="AZ2920" i="8"/>
  <c r="AZ2921" i="8"/>
  <c r="AZ2922" i="8"/>
  <c r="AZ2923" i="8"/>
  <c r="AZ2924" i="8"/>
  <c r="AZ2925" i="8"/>
  <c r="AZ2926" i="8"/>
  <c r="AZ2927" i="8"/>
  <c r="AZ2928" i="8"/>
  <c r="AZ2929" i="8"/>
  <c r="AZ2930" i="8"/>
  <c r="AZ2931" i="8"/>
  <c r="AZ2932" i="8"/>
  <c r="AZ2933" i="8"/>
  <c r="AZ2934" i="8"/>
  <c r="AZ2935" i="8"/>
  <c r="AZ2936" i="8"/>
  <c r="AZ2937" i="8"/>
  <c r="AZ2938" i="8"/>
  <c r="AZ2939" i="8"/>
  <c r="AZ2940" i="8"/>
  <c r="AZ2941" i="8"/>
  <c r="AZ2942" i="8"/>
  <c r="AZ2943" i="8"/>
  <c r="AZ2944" i="8"/>
  <c r="AZ2945" i="8"/>
  <c r="AZ2946" i="8"/>
  <c r="AZ2947" i="8"/>
  <c r="AZ2948" i="8"/>
  <c r="AZ2949" i="8"/>
  <c r="AZ2950" i="8"/>
  <c r="AZ2951" i="8"/>
  <c r="AZ2952" i="8"/>
  <c r="AZ2953" i="8"/>
  <c r="AZ2954" i="8"/>
  <c r="AZ2955" i="8"/>
  <c r="AZ2956" i="8"/>
  <c r="AZ2957" i="8"/>
  <c r="AZ2958" i="8"/>
  <c r="AZ2959" i="8"/>
  <c r="AZ2960" i="8"/>
  <c r="AZ2961" i="8"/>
  <c r="AZ2962" i="8"/>
  <c r="AZ2963" i="8"/>
  <c r="AZ2964" i="8"/>
  <c r="AZ2965" i="8"/>
  <c r="AZ2966" i="8"/>
  <c r="AZ2967" i="8"/>
  <c r="AZ2968" i="8"/>
  <c r="AZ2969" i="8"/>
  <c r="AZ2970" i="8"/>
  <c r="AZ2971" i="8"/>
  <c r="AZ2972" i="8"/>
  <c r="AZ2973" i="8"/>
  <c r="AZ2974" i="8"/>
  <c r="AZ2975" i="8"/>
  <c r="AZ2976" i="8"/>
  <c r="AZ2977" i="8"/>
  <c r="AZ2978" i="8"/>
  <c r="AZ2979" i="8"/>
  <c r="AZ2980" i="8"/>
  <c r="AZ2981" i="8"/>
  <c r="AZ2982" i="8"/>
  <c r="AZ2983" i="8"/>
  <c r="AZ2984" i="8"/>
  <c r="AZ2985" i="8"/>
  <c r="AZ2986" i="8"/>
  <c r="AZ2987" i="8"/>
  <c r="AZ2988" i="8"/>
  <c r="AZ2989" i="8"/>
  <c r="AZ2990" i="8"/>
  <c r="AZ2991" i="8"/>
  <c r="AZ2992" i="8"/>
  <c r="AZ2993" i="8"/>
  <c r="AZ2994" i="8"/>
  <c r="AZ2995" i="8"/>
  <c r="AZ2996" i="8"/>
  <c r="AZ2997" i="8"/>
  <c r="AZ2998" i="8"/>
  <c r="AZ2999" i="8"/>
  <c r="AZ3000" i="8"/>
  <c r="AZ3001" i="8"/>
  <c r="AZ3002" i="8"/>
  <c r="AZ3003" i="8"/>
  <c r="AZ3004" i="8"/>
  <c r="AZ3005" i="8"/>
  <c r="AZ3006" i="8"/>
  <c r="AZ3007" i="8"/>
  <c r="AZ3008" i="8"/>
  <c r="AZ3009" i="8"/>
  <c r="AZ3010" i="8"/>
  <c r="AZ3011" i="8"/>
  <c r="AZ3012" i="8"/>
  <c r="AZ3013" i="8"/>
  <c r="AZ3014" i="8"/>
  <c r="AZ3015" i="8"/>
  <c r="AZ3016" i="8"/>
  <c r="AZ3017" i="8"/>
  <c r="AZ3018" i="8"/>
  <c r="AZ3019" i="8"/>
  <c r="AZ3020" i="8"/>
  <c r="AZ3021" i="8"/>
  <c r="AZ3022" i="8"/>
  <c r="AZ3023" i="8"/>
  <c r="AZ3024" i="8"/>
  <c r="AZ3025" i="8"/>
  <c r="AZ3026" i="8"/>
  <c r="AZ3027" i="8"/>
  <c r="AZ3028" i="8"/>
  <c r="AZ3029" i="8"/>
  <c r="AZ3030" i="8"/>
  <c r="AZ3031" i="8"/>
  <c r="AZ3032" i="8"/>
  <c r="AZ3033" i="8"/>
  <c r="AZ3034" i="8"/>
  <c r="AZ3035" i="8"/>
  <c r="AZ3036" i="8"/>
  <c r="AZ3037" i="8"/>
  <c r="AZ3038" i="8"/>
  <c r="AZ3039" i="8"/>
  <c r="AZ3040" i="8"/>
  <c r="AZ3041" i="8"/>
  <c r="AZ3042" i="8"/>
  <c r="AZ3043" i="8"/>
  <c r="AZ3044" i="8"/>
  <c r="AZ3045" i="8"/>
  <c r="AZ3046" i="8"/>
  <c r="AZ3047" i="8"/>
  <c r="AZ3048" i="8"/>
  <c r="AZ3049" i="8"/>
  <c r="AZ3050" i="8"/>
  <c r="AZ3051" i="8"/>
  <c r="AZ3052" i="8"/>
  <c r="AZ3053" i="8"/>
  <c r="AZ3054" i="8"/>
  <c r="AZ3055" i="8"/>
  <c r="AZ3056" i="8"/>
  <c r="AZ3057" i="8"/>
  <c r="AZ3058" i="8"/>
  <c r="AZ3059" i="8"/>
  <c r="AZ3060" i="8"/>
  <c r="AZ3061" i="8"/>
  <c r="AZ3062" i="8"/>
  <c r="AZ3063" i="8"/>
  <c r="AZ3064" i="8"/>
  <c r="AZ3065" i="8"/>
  <c r="AZ3066" i="8"/>
  <c r="AZ3067" i="8"/>
  <c r="AZ3068" i="8"/>
  <c r="AZ3069" i="8"/>
  <c r="AZ3070" i="8"/>
  <c r="AZ3071" i="8"/>
  <c r="AZ3072" i="8"/>
  <c r="AZ3073" i="8"/>
  <c r="AZ3074" i="8"/>
  <c r="AZ3075" i="8"/>
  <c r="AZ3076" i="8"/>
  <c r="AZ3077" i="8"/>
  <c r="AZ3078" i="8"/>
  <c r="AZ3079" i="8"/>
  <c r="AZ3080" i="8"/>
  <c r="AZ3081" i="8"/>
  <c r="AZ3082" i="8"/>
  <c r="AZ3083" i="8"/>
  <c r="AZ3084" i="8"/>
  <c r="AZ3085" i="8"/>
  <c r="AZ3086" i="8"/>
  <c r="AZ3087" i="8"/>
  <c r="AZ3088" i="8"/>
  <c r="AZ3089" i="8"/>
  <c r="AZ3090" i="8"/>
  <c r="AZ3091" i="8"/>
  <c r="AZ3092" i="8"/>
  <c r="AZ3093" i="8"/>
  <c r="AZ3094" i="8"/>
  <c r="AZ3095" i="8"/>
  <c r="AZ3096" i="8"/>
  <c r="AZ3097" i="8"/>
  <c r="AZ3098" i="8"/>
  <c r="AZ3099" i="8"/>
  <c r="AZ3100" i="8"/>
  <c r="AZ3101" i="8"/>
  <c r="AZ3102" i="8"/>
  <c r="AZ3103" i="8"/>
  <c r="AZ3104" i="8"/>
  <c r="AZ3105" i="8"/>
  <c r="AZ3106" i="8"/>
  <c r="AZ3107" i="8"/>
  <c r="AZ3108" i="8"/>
  <c r="AZ3109" i="8"/>
  <c r="AZ3110" i="8"/>
  <c r="AZ3111" i="8"/>
  <c r="AZ3112" i="8"/>
  <c r="AZ3113" i="8"/>
  <c r="AZ3114" i="8"/>
  <c r="AZ3115" i="8"/>
  <c r="AZ3116" i="8"/>
  <c r="AZ3117" i="8"/>
  <c r="AZ3118" i="8"/>
  <c r="AZ3119" i="8"/>
  <c r="AZ3120" i="8"/>
  <c r="AZ3121" i="8"/>
  <c r="AZ3122" i="8"/>
  <c r="AZ3123" i="8"/>
  <c r="AZ3124" i="8"/>
  <c r="AZ3125" i="8"/>
  <c r="AZ3126" i="8"/>
  <c r="AZ3127" i="8"/>
  <c r="AZ3128" i="8"/>
  <c r="AZ3129" i="8"/>
  <c r="AZ3130" i="8"/>
  <c r="AZ3131" i="8"/>
  <c r="AZ3132" i="8"/>
  <c r="AZ3133" i="8"/>
  <c r="AZ3134" i="8"/>
  <c r="AZ3135" i="8"/>
  <c r="AZ3136" i="8"/>
  <c r="AZ3137" i="8"/>
  <c r="AZ3138" i="8"/>
  <c r="AZ3139" i="8"/>
  <c r="AZ3140" i="8"/>
  <c r="AZ3141" i="8"/>
  <c r="AZ3142" i="8"/>
  <c r="AZ3143" i="8"/>
  <c r="AZ3144" i="8"/>
  <c r="AZ3145" i="8"/>
  <c r="AZ3146" i="8"/>
  <c r="AZ3147" i="8"/>
  <c r="AZ3148" i="8"/>
  <c r="AZ3149" i="8"/>
  <c r="AZ3150" i="8"/>
  <c r="AZ3151" i="8"/>
  <c r="AZ3152" i="8"/>
  <c r="AZ3153" i="8"/>
  <c r="AZ3154" i="8"/>
  <c r="AZ3155" i="8"/>
  <c r="AZ3156" i="8"/>
  <c r="AZ3157" i="8"/>
  <c r="AZ3158" i="8"/>
  <c r="AZ3159" i="8"/>
  <c r="AZ3160" i="8"/>
  <c r="AZ3161" i="8"/>
  <c r="AZ3162" i="8"/>
  <c r="AZ3163" i="8"/>
  <c r="AZ3164" i="8"/>
  <c r="AZ3165" i="8"/>
  <c r="AZ3166" i="8"/>
  <c r="AZ3167" i="8"/>
  <c r="AZ3168" i="8"/>
  <c r="AZ3169" i="8"/>
  <c r="AZ3170" i="8"/>
  <c r="AZ3171" i="8"/>
  <c r="AZ3172" i="8"/>
  <c r="AZ3173" i="8"/>
  <c r="AZ3174" i="8"/>
  <c r="AZ3175" i="8"/>
  <c r="AZ3176" i="8"/>
  <c r="AZ3177" i="8"/>
  <c r="AZ3178" i="8"/>
  <c r="AZ3179" i="8"/>
  <c r="AZ3180" i="8"/>
  <c r="AZ3181" i="8"/>
  <c r="AZ3182" i="8"/>
  <c r="AZ3183" i="8"/>
  <c r="AZ3184" i="8"/>
  <c r="AZ3185" i="8"/>
  <c r="AZ3186" i="8"/>
  <c r="AZ3187" i="8"/>
  <c r="AZ3188" i="8"/>
  <c r="AZ3189" i="8"/>
  <c r="AZ3190" i="8"/>
  <c r="AZ3191" i="8"/>
  <c r="AZ3192" i="8"/>
  <c r="AZ3193" i="8"/>
  <c r="AZ3194" i="8"/>
  <c r="AZ3195" i="8"/>
  <c r="AZ3196" i="8"/>
  <c r="AZ3197" i="8"/>
  <c r="AZ3198" i="8"/>
  <c r="AZ3199" i="8"/>
  <c r="AZ3200" i="8"/>
  <c r="AZ3201" i="8"/>
  <c r="AZ3202" i="8"/>
  <c r="AZ3203" i="8"/>
  <c r="AZ3204" i="8"/>
  <c r="AZ3205" i="8"/>
  <c r="AZ3206" i="8"/>
  <c r="AZ3207" i="8"/>
  <c r="AZ3208" i="8"/>
  <c r="AZ3209" i="8"/>
  <c r="AZ3210" i="8"/>
  <c r="AZ3211" i="8"/>
  <c r="AZ3212" i="8"/>
  <c r="AZ3213" i="8"/>
  <c r="AZ3214" i="8"/>
  <c r="AZ3215" i="8"/>
  <c r="AZ3216" i="8"/>
  <c r="AZ3217" i="8"/>
  <c r="AZ3218" i="8"/>
  <c r="AZ3219" i="8"/>
  <c r="AZ3220" i="8"/>
  <c r="AZ3221" i="8"/>
  <c r="AZ3222" i="8"/>
  <c r="AZ3223" i="8"/>
  <c r="AZ3224" i="8"/>
  <c r="AZ3225" i="8"/>
  <c r="AZ3226" i="8"/>
  <c r="AZ3227" i="8"/>
  <c r="AZ3228" i="8"/>
  <c r="AZ3229" i="8"/>
  <c r="AZ3230" i="8"/>
  <c r="AZ3231" i="8"/>
  <c r="AZ3232" i="8"/>
  <c r="AZ3233" i="8"/>
  <c r="AZ3234" i="8"/>
  <c r="AZ3235" i="8"/>
  <c r="AZ3236" i="8"/>
  <c r="AZ3237" i="8"/>
  <c r="AZ3238" i="8"/>
  <c r="AZ3239" i="8"/>
  <c r="AZ3240" i="8"/>
  <c r="AZ3241" i="8"/>
  <c r="AZ3242" i="8"/>
  <c r="AZ3243" i="8"/>
  <c r="AZ3244" i="8"/>
  <c r="AZ3245" i="8"/>
  <c r="AZ3246" i="8"/>
  <c r="AZ3247" i="8"/>
  <c r="AZ3248" i="8"/>
  <c r="AZ3249" i="8"/>
  <c r="AZ3250" i="8"/>
  <c r="AZ3251" i="8"/>
  <c r="AZ3252" i="8"/>
  <c r="AZ3253" i="8"/>
  <c r="AZ3254" i="8"/>
  <c r="AZ3255" i="8"/>
  <c r="AZ3256" i="8"/>
  <c r="AZ3257" i="8"/>
  <c r="AZ3258" i="8"/>
  <c r="AZ3259" i="8"/>
  <c r="AZ3260" i="8"/>
  <c r="AZ3261" i="8"/>
  <c r="AZ3262" i="8"/>
  <c r="AZ3263" i="8"/>
  <c r="AZ3264" i="8"/>
  <c r="AZ3265" i="8"/>
  <c r="AZ3266" i="8"/>
  <c r="AZ3267" i="8"/>
  <c r="AZ3268" i="8"/>
  <c r="AZ3269" i="8"/>
  <c r="AZ3270" i="8"/>
  <c r="AZ3271" i="8"/>
  <c r="AZ3272" i="8"/>
  <c r="AZ3273" i="8"/>
  <c r="AZ3274" i="8"/>
  <c r="AZ3275" i="8"/>
  <c r="AZ3276" i="8"/>
  <c r="AZ3277" i="8"/>
  <c r="AZ3278" i="8"/>
  <c r="AZ3279" i="8"/>
  <c r="AZ3280" i="8"/>
  <c r="AZ3281" i="8"/>
  <c r="AZ3282" i="8"/>
  <c r="AZ3283" i="8"/>
  <c r="AZ3284" i="8"/>
  <c r="AZ3285" i="8"/>
  <c r="AZ3286" i="8"/>
  <c r="AZ3287" i="8"/>
  <c r="AZ3288" i="8"/>
  <c r="AZ3289" i="8"/>
  <c r="AZ3290" i="8"/>
  <c r="AZ3291" i="8"/>
  <c r="AZ3292" i="8"/>
  <c r="AZ3293" i="8"/>
  <c r="AZ3294" i="8"/>
  <c r="AZ3295" i="8"/>
  <c r="AZ3296" i="8"/>
  <c r="AZ3297" i="8"/>
  <c r="AZ3298" i="8"/>
  <c r="AZ3299" i="8"/>
  <c r="AZ3300" i="8"/>
  <c r="AZ3301" i="8"/>
  <c r="AZ3302" i="8"/>
  <c r="AZ3303" i="8"/>
  <c r="AZ3304" i="8"/>
  <c r="AZ3305" i="8"/>
  <c r="AZ3306" i="8"/>
  <c r="AZ3307" i="8"/>
  <c r="AZ3308" i="8"/>
  <c r="AZ3309" i="8"/>
  <c r="AZ3310" i="8"/>
  <c r="AZ3311" i="8"/>
  <c r="AZ3312" i="8"/>
  <c r="AZ3313" i="8"/>
  <c r="AZ3314" i="8"/>
  <c r="AZ3315" i="8"/>
  <c r="AZ3316" i="8"/>
  <c r="AZ3317" i="8"/>
  <c r="AZ3318" i="8"/>
  <c r="AZ3319" i="8"/>
  <c r="AZ3320" i="8"/>
  <c r="AZ3321" i="8"/>
  <c r="AZ3322" i="8"/>
  <c r="AZ3323" i="8"/>
  <c r="AZ3324" i="8"/>
  <c r="AZ3325" i="8"/>
  <c r="AZ3326" i="8"/>
  <c r="AZ3327" i="8"/>
  <c r="AZ3328" i="8"/>
  <c r="AZ3329" i="8"/>
  <c r="AZ3330" i="8"/>
  <c r="AZ3331" i="8"/>
  <c r="AZ3332" i="8"/>
  <c r="AZ3333" i="8"/>
  <c r="AZ3334" i="8"/>
  <c r="AZ3335" i="8"/>
  <c r="AZ3336" i="8"/>
  <c r="AZ3337" i="8"/>
  <c r="AZ3338" i="8"/>
  <c r="AZ3339" i="8"/>
  <c r="AZ3340" i="8"/>
  <c r="AZ3341" i="8"/>
  <c r="AZ3342" i="8"/>
  <c r="AZ3343" i="8"/>
  <c r="AZ3344" i="8"/>
  <c r="AZ3345" i="8"/>
  <c r="AZ3346" i="8"/>
  <c r="AZ3347" i="8"/>
  <c r="AZ3348" i="8"/>
  <c r="AZ3349" i="8"/>
  <c r="AZ3350" i="8"/>
  <c r="AZ3351" i="8"/>
  <c r="AZ3352" i="8"/>
  <c r="AZ3353" i="8"/>
  <c r="AZ3354" i="8"/>
  <c r="AZ3355" i="8"/>
  <c r="AZ3356" i="8"/>
  <c r="AZ3357" i="8"/>
  <c r="AZ3358" i="8"/>
  <c r="AZ3359" i="8"/>
  <c r="AZ3360" i="8"/>
  <c r="AZ3361" i="8"/>
  <c r="AZ3362" i="8"/>
  <c r="AZ3363" i="8"/>
  <c r="AZ3364" i="8"/>
  <c r="AZ3365" i="8"/>
  <c r="AZ3366" i="8"/>
  <c r="AZ3367" i="8"/>
  <c r="AZ3368" i="8"/>
  <c r="AZ3369" i="8"/>
  <c r="AZ3370" i="8"/>
  <c r="AZ3371" i="8"/>
  <c r="AZ3372" i="8"/>
  <c r="AZ3373" i="8"/>
  <c r="AZ3374" i="8"/>
  <c r="AZ3375" i="8"/>
  <c r="AZ3376" i="8"/>
  <c r="AZ3377" i="8"/>
  <c r="AZ3378" i="8"/>
  <c r="AZ3379" i="8"/>
  <c r="AZ3380" i="8"/>
  <c r="AZ3381" i="8"/>
  <c r="AZ3382" i="8"/>
  <c r="AZ3383" i="8"/>
  <c r="AZ3384" i="8"/>
  <c r="AZ3385" i="8"/>
  <c r="AZ3386" i="8"/>
  <c r="AZ3387" i="8"/>
  <c r="AZ3388" i="8"/>
  <c r="AZ3389" i="8"/>
  <c r="AZ3390" i="8"/>
  <c r="AZ3391" i="8"/>
  <c r="AZ3392" i="8"/>
  <c r="AZ3393" i="8"/>
  <c r="AZ3394" i="8"/>
  <c r="AZ3395" i="8"/>
  <c r="AZ3396" i="8"/>
  <c r="AZ3397" i="8"/>
  <c r="AZ3398" i="8"/>
  <c r="AZ3399" i="8"/>
  <c r="AZ3400" i="8"/>
  <c r="AZ3401" i="8"/>
  <c r="AZ3402" i="8"/>
  <c r="AZ3403" i="8"/>
  <c r="AZ3404" i="8"/>
  <c r="AZ3405" i="8"/>
  <c r="AZ3406" i="8"/>
  <c r="AZ3407" i="8"/>
  <c r="AZ3408" i="8"/>
  <c r="AZ3409" i="8"/>
  <c r="AZ3410" i="8"/>
  <c r="AZ3411" i="8"/>
  <c r="AZ3412" i="8"/>
  <c r="AZ3413" i="8"/>
  <c r="AZ3414" i="8"/>
  <c r="AZ3415" i="8"/>
  <c r="AZ3416" i="8"/>
  <c r="AZ3417" i="8"/>
  <c r="AZ3418" i="8"/>
  <c r="AZ3419" i="8"/>
  <c r="AZ3420" i="8"/>
  <c r="AZ3421" i="8"/>
  <c r="AZ3422" i="8"/>
  <c r="AZ3423" i="8"/>
  <c r="AZ3424" i="8"/>
  <c r="AZ3425" i="8"/>
  <c r="AZ3426" i="8"/>
  <c r="AZ3427" i="8"/>
  <c r="AZ3428" i="8"/>
  <c r="AZ3429" i="8"/>
  <c r="AZ3430" i="8"/>
  <c r="AZ3431" i="8"/>
  <c r="AZ3432" i="8"/>
  <c r="AZ3433" i="8"/>
  <c r="AZ3434" i="8"/>
  <c r="AZ3435" i="8"/>
  <c r="AZ3436" i="8"/>
  <c r="AZ3437" i="8"/>
  <c r="AZ3438" i="8"/>
  <c r="AZ3439" i="8"/>
  <c r="AZ3440" i="8"/>
  <c r="AZ3441" i="8"/>
  <c r="AZ3442" i="8"/>
  <c r="AZ3443" i="8"/>
  <c r="AZ3444" i="8"/>
  <c r="AZ3445" i="8"/>
  <c r="AZ3446" i="8"/>
  <c r="AZ3447" i="8"/>
  <c r="AZ3448" i="8"/>
  <c r="AZ3449" i="8"/>
  <c r="AZ3450" i="8"/>
  <c r="AZ3451" i="8"/>
  <c r="AZ3452" i="8"/>
  <c r="AZ3453" i="8"/>
  <c r="AZ3454" i="8"/>
  <c r="AZ3455" i="8"/>
  <c r="AZ3456" i="8"/>
  <c r="AZ3457" i="8"/>
  <c r="AZ3458" i="8"/>
  <c r="AZ3459" i="8"/>
  <c r="AZ3460" i="8"/>
  <c r="AZ3461" i="8"/>
  <c r="AZ3462" i="8"/>
  <c r="AZ3463" i="8"/>
  <c r="AZ3464" i="8"/>
  <c r="AZ3465" i="8"/>
  <c r="AZ3466" i="8"/>
  <c r="AZ3467" i="8"/>
  <c r="AZ3468" i="8"/>
  <c r="AZ3469" i="8"/>
  <c r="AZ3470" i="8"/>
  <c r="AZ3471" i="8"/>
  <c r="AZ3472" i="8"/>
  <c r="AZ3473" i="8"/>
  <c r="AZ3474" i="8"/>
  <c r="AZ3475" i="8"/>
  <c r="AZ3476" i="8"/>
  <c r="AZ3477" i="8"/>
  <c r="AZ3478" i="8"/>
  <c r="AZ3479" i="8"/>
  <c r="AZ3480" i="8"/>
  <c r="AZ3481" i="8"/>
  <c r="AZ3482" i="8"/>
  <c r="AZ3483" i="8"/>
  <c r="AZ3484" i="8"/>
  <c r="AZ3485" i="8"/>
  <c r="AZ3486" i="8"/>
  <c r="AZ3487" i="8"/>
  <c r="AZ3488" i="8"/>
  <c r="AZ3489" i="8"/>
  <c r="AZ3490" i="8"/>
  <c r="AZ3491" i="8"/>
  <c r="AZ3492" i="8"/>
  <c r="AZ3493" i="8"/>
  <c r="AZ3494" i="8"/>
  <c r="AZ3495" i="8"/>
  <c r="AZ3496" i="8"/>
  <c r="AZ3497" i="8"/>
  <c r="AZ3498" i="8"/>
  <c r="AZ3499" i="8"/>
  <c r="AZ3500" i="8"/>
  <c r="AZ3501" i="8"/>
  <c r="AZ3502" i="8"/>
  <c r="AZ3503" i="8"/>
  <c r="AZ3504" i="8"/>
  <c r="AZ3505" i="8"/>
  <c r="AZ3506" i="8"/>
  <c r="AZ3507" i="8"/>
  <c r="AZ3508" i="8"/>
  <c r="AZ3509" i="8"/>
  <c r="AZ3510" i="8"/>
  <c r="AZ3511" i="8"/>
  <c r="AZ3512" i="8"/>
  <c r="AZ3513" i="8"/>
  <c r="AZ3514" i="8"/>
  <c r="AZ3515" i="8"/>
  <c r="AZ3516" i="8"/>
  <c r="AZ3517" i="8"/>
  <c r="AZ3518" i="8"/>
  <c r="AZ3519" i="8"/>
  <c r="AZ3520" i="8"/>
  <c r="AZ3521" i="8"/>
  <c r="AZ3522" i="8"/>
  <c r="AZ3523" i="8"/>
  <c r="AZ3524" i="8"/>
  <c r="AZ3525" i="8"/>
  <c r="AZ3526" i="8"/>
  <c r="AZ3527" i="8"/>
  <c r="AZ3528" i="8"/>
  <c r="AZ3529" i="8"/>
  <c r="AZ3530" i="8"/>
  <c r="AZ3531" i="8"/>
  <c r="AZ3532" i="8"/>
  <c r="AZ3533" i="8"/>
  <c r="AZ3534" i="8"/>
  <c r="AZ3535" i="8"/>
  <c r="AZ3536" i="8"/>
  <c r="AZ3537" i="8"/>
  <c r="AZ3538" i="8"/>
  <c r="AZ3539" i="8"/>
  <c r="AZ3540" i="8"/>
  <c r="AZ3541" i="8"/>
  <c r="AZ3542" i="8"/>
  <c r="AZ3543" i="8"/>
  <c r="AZ3544" i="8"/>
  <c r="AZ3545" i="8"/>
  <c r="AZ3546" i="8"/>
  <c r="AZ3547" i="8"/>
  <c r="AZ3548" i="8"/>
  <c r="AZ3549" i="8"/>
  <c r="AZ3550" i="8"/>
  <c r="AZ3551" i="8"/>
  <c r="AZ3552" i="8"/>
  <c r="AZ3553" i="8"/>
  <c r="AZ3554" i="8"/>
  <c r="AZ3555" i="8"/>
  <c r="AZ3556" i="8"/>
  <c r="AZ3557" i="8"/>
  <c r="AZ3558" i="8"/>
  <c r="AZ3559" i="8"/>
  <c r="AZ3560" i="8"/>
  <c r="AZ3561" i="8"/>
  <c r="AZ3562" i="8"/>
  <c r="AZ3563" i="8"/>
  <c r="AZ3564" i="8"/>
  <c r="AZ3565" i="8"/>
  <c r="AZ3566" i="8"/>
  <c r="AZ3567" i="8"/>
  <c r="AZ3568" i="8"/>
  <c r="AZ3569" i="8"/>
  <c r="AZ3570" i="8"/>
  <c r="AZ3571" i="8"/>
  <c r="AZ3572" i="8"/>
  <c r="AZ3573" i="8"/>
  <c r="AZ3574" i="8"/>
  <c r="AZ3575" i="8"/>
  <c r="AZ3576" i="8"/>
  <c r="AZ3577" i="8"/>
  <c r="AZ3578" i="8"/>
  <c r="AZ3579" i="8"/>
  <c r="AZ3580" i="8"/>
  <c r="AZ3581" i="8"/>
  <c r="AZ3582" i="8"/>
  <c r="AZ3583" i="8"/>
  <c r="AZ3584" i="8"/>
  <c r="AZ3585" i="8"/>
  <c r="AZ3586" i="8"/>
  <c r="AZ3587" i="8"/>
  <c r="AZ3588" i="8"/>
  <c r="AZ3589" i="8"/>
  <c r="AZ3590" i="8"/>
  <c r="AZ3591" i="8"/>
  <c r="AZ3592" i="8"/>
  <c r="AZ3593" i="8"/>
  <c r="AZ3594" i="8"/>
  <c r="AZ3595" i="8"/>
  <c r="AZ3596" i="8"/>
  <c r="AZ3597" i="8"/>
  <c r="AZ3598" i="8"/>
  <c r="AZ3599" i="8"/>
  <c r="AZ3600" i="8"/>
  <c r="AZ3601" i="8"/>
  <c r="AZ3602" i="8"/>
  <c r="AZ3603" i="8"/>
  <c r="AZ3604" i="8"/>
  <c r="AZ3605" i="8"/>
  <c r="AZ3606" i="8"/>
  <c r="AZ3607" i="8"/>
  <c r="AZ3608" i="8"/>
  <c r="AZ3609" i="8"/>
  <c r="AZ3610" i="8"/>
  <c r="AZ3611" i="8"/>
  <c r="AZ3612" i="8"/>
  <c r="AZ3613" i="8"/>
  <c r="AZ3614" i="8"/>
  <c r="AZ3615" i="8"/>
  <c r="AZ3616" i="8"/>
  <c r="AZ3617" i="8"/>
  <c r="AZ3618" i="8"/>
  <c r="AZ3619" i="8"/>
  <c r="AZ3620" i="8"/>
  <c r="AZ3621" i="8"/>
  <c r="AZ3622" i="8"/>
  <c r="AZ3623" i="8"/>
  <c r="AZ3624" i="8"/>
  <c r="AZ3625" i="8"/>
  <c r="AZ3626" i="8"/>
  <c r="AZ3627" i="8"/>
  <c r="AZ3628" i="8"/>
  <c r="AZ3629" i="8"/>
  <c r="AZ3630" i="8"/>
  <c r="AZ3631" i="8"/>
  <c r="AZ3632" i="8"/>
  <c r="AZ3633" i="8"/>
  <c r="AZ3634" i="8"/>
  <c r="AZ3635" i="8"/>
  <c r="AZ3636" i="8"/>
  <c r="AZ3637" i="8"/>
  <c r="AZ3638" i="8"/>
  <c r="AZ3639" i="8"/>
  <c r="AZ3640" i="8"/>
  <c r="AZ3641" i="8"/>
  <c r="AZ3642" i="8"/>
  <c r="AZ3643" i="8"/>
  <c r="AZ3644" i="8"/>
  <c r="AZ3645" i="8"/>
  <c r="AZ3646" i="8"/>
  <c r="AZ3647" i="8"/>
  <c r="AZ3648" i="8"/>
  <c r="AZ3649" i="8"/>
  <c r="AZ3650" i="8"/>
  <c r="AZ3651" i="8"/>
  <c r="AZ3652" i="8"/>
  <c r="AZ3653" i="8"/>
  <c r="AZ3654" i="8"/>
  <c r="AZ3655" i="8"/>
  <c r="AZ3656" i="8"/>
  <c r="AZ3657" i="8"/>
  <c r="AZ3658" i="8"/>
  <c r="AZ3659" i="8"/>
  <c r="AZ3660" i="8"/>
  <c r="AZ3661" i="8"/>
  <c r="AZ3662" i="8"/>
  <c r="AZ3663" i="8"/>
  <c r="AZ3664" i="8"/>
  <c r="AZ3665" i="8"/>
  <c r="AZ3666" i="8"/>
  <c r="AZ3667" i="8"/>
  <c r="AZ3668" i="8"/>
  <c r="AZ3669" i="8"/>
  <c r="AZ3670" i="8"/>
  <c r="AZ3671" i="8"/>
  <c r="AZ3672" i="8"/>
  <c r="AZ3673" i="8"/>
  <c r="AZ3674" i="8"/>
  <c r="AZ3675" i="8"/>
  <c r="AZ3676" i="8"/>
  <c r="AZ3677" i="8"/>
  <c r="AZ3678" i="8"/>
  <c r="AZ3679" i="8"/>
  <c r="AZ3680" i="8"/>
  <c r="AZ3681" i="8"/>
  <c r="AZ3682" i="8"/>
  <c r="AZ3683" i="8"/>
  <c r="AZ3684" i="8"/>
  <c r="AZ3685" i="8"/>
  <c r="AZ3686" i="8"/>
  <c r="AZ3687" i="8"/>
  <c r="AZ3688" i="8"/>
  <c r="AZ3689" i="8"/>
  <c r="AZ3690" i="8"/>
  <c r="AZ3691" i="8"/>
  <c r="AZ3692" i="8"/>
  <c r="AZ3693" i="8"/>
  <c r="AZ3694" i="8"/>
  <c r="AZ3695" i="8"/>
  <c r="AZ3696" i="8"/>
  <c r="AZ3697" i="8"/>
  <c r="AZ3698" i="8"/>
  <c r="AZ3699" i="8"/>
  <c r="AZ3700" i="8"/>
  <c r="AZ3701" i="8"/>
  <c r="AZ3702" i="8"/>
  <c r="AZ3703" i="8"/>
  <c r="AZ3704" i="8"/>
  <c r="AZ3705" i="8"/>
  <c r="AZ3706" i="8"/>
  <c r="AZ3707" i="8"/>
  <c r="AZ3708" i="8"/>
  <c r="AZ3709" i="8"/>
  <c r="AZ3710" i="8"/>
  <c r="AZ3711" i="8"/>
  <c r="AZ3712" i="8"/>
  <c r="AZ3713" i="8"/>
  <c r="AZ3714" i="8"/>
  <c r="AZ3715" i="8"/>
  <c r="AZ3716" i="8"/>
  <c r="AZ3717" i="8"/>
  <c r="AZ3718" i="8"/>
  <c r="AZ3719" i="8"/>
  <c r="AZ3720" i="8"/>
  <c r="AZ3721" i="8"/>
  <c r="AZ3722" i="8"/>
  <c r="AZ3723" i="8"/>
  <c r="AZ3724" i="8"/>
  <c r="AZ3725" i="8"/>
  <c r="AZ3726" i="8"/>
  <c r="AZ3727" i="8"/>
  <c r="AZ3728" i="8"/>
  <c r="AZ3729" i="8"/>
  <c r="AZ3730" i="8"/>
  <c r="AZ3731" i="8"/>
  <c r="AZ3732" i="8"/>
  <c r="AZ3733" i="8"/>
  <c r="AZ3734" i="8"/>
  <c r="AZ3735" i="8"/>
  <c r="AZ3736" i="8"/>
  <c r="AZ3737" i="8"/>
  <c r="AZ3738" i="8"/>
  <c r="AZ3739" i="8"/>
  <c r="AZ3740" i="8"/>
  <c r="AZ3741" i="8"/>
  <c r="AZ3742" i="8"/>
  <c r="AZ3743" i="8"/>
  <c r="AZ3744" i="8"/>
  <c r="AZ3745" i="8"/>
  <c r="AZ3746" i="8"/>
  <c r="AZ3747" i="8"/>
  <c r="AZ3748" i="8"/>
  <c r="AZ3749" i="8"/>
  <c r="AZ3750" i="8"/>
  <c r="AZ3751" i="8"/>
  <c r="AZ3752" i="8"/>
  <c r="AZ3753" i="8"/>
  <c r="AZ3754" i="8"/>
  <c r="AZ3755" i="8"/>
  <c r="AZ3756" i="8"/>
  <c r="AZ3757" i="8"/>
  <c r="AZ3758" i="8"/>
  <c r="AZ3759" i="8"/>
  <c r="AZ3760" i="8"/>
  <c r="AZ3761" i="8"/>
  <c r="AZ3762" i="8"/>
  <c r="AZ3763" i="8"/>
  <c r="AZ3764" i="8"/>
  <c r="AZ3765" i="8"/>
  <c r="AZ3766" i="8"/>
  <c r="AZ3767" i="8"/>
  <c r="AZ3768" i="8"/>
  <c r="AZ3769" i="8"/>
  <c r="AZ3770" i="8"/>
  <c r="AZ3771" i="8"/>
  <c r="AZ3772" i="8"/>
  <c r="AZ3773" i="8"/>
  <c r="AZ3774" i="8"/>
  <c r="AZ3775" i="8"/>
  <c r="AZ3776" i="8"/>
  <c r="AZ3777" i="8"/>
  <c r="AZ3778" i="8"/>
  <c r="AZ3779" i="8"/>
  <c r="AZ3780" i="8"/>
  <c r="AZ3781" i="8"/>
  <c r="AZ3782" i="8"/>
  <c r="AZ3783" i="8"/>
  <c r="AZ3784" i="8"/>
  <c r="AZ3785" i="8"/>
  <c r="AZ3786" i="8"/>
  <c r="AZ3787" i="8"/>
  <c r="AZ3788" i="8"/>
  <c r="AZ3789" i="8"/>
  <c r="AZ3790" i="8"/>
  <c r="AZ3791" i="8"/>
  <c r="AZ3792" i="8"/>
  <c r="AZ3793" i="8"/>
  <c r="AZ3794" i="8"/>
  <c r="AZ3795" i="8"/>
  <c r="AZ3796" i="8"/>
  <c r="AZ3797" i="8"/>
  <c r="AZ3798" i="8"/>
  <c r="AZ3799" i="8"/>
  <c r="AZ3800" i="8"/>
  <c r="AZ3801" i="8"/>
  <c r="AZ3802" i="8"/>
  <c r="AZ3803" i="8"/>
  <c r="AZ3804" i="8"/>
  <c r="AZ3805" i="8"/>
  <c r="AZ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2241" i="8"/>
  <c r="AA2242" i="8"/>
  <c r="AA2243" i="8"/>
  <c r="AA2244" i="8"/>
  <c r="AA2245" i="8"/>
  <c r="AA2246" i="8"/>
  <c r="AA2247" i="8"/>
  <c r="AA2248" i="8"/>
  <c r="AA2249" i="8"/>
  <c r="AA2250" i="8"/>
  <c r="AA2251" i="8"/>
  <c r="AA2252" i="8"/>
  <c r="AA2253" i="8"/>
  <c r="AA2254" i="8"/>
  <c r="AA2255" i="8"/>
  <c r="AA2256" i="8"/>
  <c r="AA2257" i="8"/>
  <c r="AA2258" i="8"/>
  <c r="AA2259" i="8"/>
  <c r="AA2260" i="8"/>
  <c r="AA2261" i="8"/>
  <c r="AA2262" i="8"/>
  <c r="AA2263" i="8"/>
  <c r="AA2264" i="8"/>
  <c r="AA2265" i="8"/>
  <c r="AA2266" i="8"/>
  <c r="AA2267" i="8"/>
  <c r="AA2268" i="8"/>
  <c r="AA2269" i="8"/>
  <c r="AA2270" i="8"/>
  <c r="AA2271" i="8"/>
  <c r="AA2272" i="8"/>
  <c r="AA2273" i="8"/>
  <c r="AA2274" i="8"/>
  <c r="AA2275" i="8"/>
  <c r="AA2276" i="8"/>
  <c r="AA2277" i="8"/>
  <c r="AA2278" i="8"/>
  <c r="AA2279" i="8"/>
  <c r="AA2280" i="8"/>
  <c r="AA2281" i="8"/>
  <c r="AA2282" i="8"/>
  <c r="AA2283" i="8"/>
  <c r="AA2284" i="8"/>
  <c r="AA2285" i="8"/>
  <c r="AA2286" i="8"/>
  <c r="AA2287" i="8"/>
  <c r="AA2288" i="8"/>
  <c r="AA2289" i="8"/>
  <c r="AA2290" i="8"/>
  <c r="AA2291" i="8"/>
  <c r="AA2292" i="8"/>
  <c r="AA2293" i="8"/>
  <c r="AA2294" i="8"/>
  <c r="AA2295" i="8"/>
  <c r="AA2296" i="8"/>
  <c r="AA2297" i="8"/>
  <c r="AA2298" i="8"/>
  <c r="AA2299" i="8"/>
  <c r="AA2300" i="8"/>
  <c r="AA2301" i="8"/>
  <c r="AA2302" i="8"/>
  <c r="AA2303" i="8"/>
  <c r="AA2304" i="8"/>
  <c r="AA2305" i="8"/>
  <c r="AA2306" i="8"/>
  <c r="AA2307" i="8"/>
  <c r="AA2308" i="8"/>
  <c r="AA2309" i="8"/>
  <c r="AA2310" i="8"/>
  <c r="AA2311" i="8"/>
  <c r="AA2312" i="8"/>
  <c r="AA2313" i="8"/>
  <c r="AA2314" i="8"/>
  <c r="AA2315" i="8"/>
  <c r="AA2316" i="8"/>
  <c r="AA2317" i="8"/>
  <c r="AA2318" i="8"/>
  <c r="AA2319" i="8"/>
  <c r="AA2320" i="8"/>
  <c r="AA2321" i="8"/>
  <c r="AA2322" i="8"/>
  <c r="AA2323" i="8"/>
  <c r="AA2324" i="8"/>
  <c r="AA2325" i="8"/>
  <c r="AA2326" i="8"/>
  <c r="AA2327" i="8"/>
  <c r="AA2328" i="8"/>
  <c r="AA2329" i="8"/>
  <c r="AA2330" i="8"/>
  <c r="AA2331" i="8"/>
  <c r="AA2332" i="8"/>
  <c r="AA2333" i="8"/>
  <c r="AA2334" i="8"/>
  <c r="AA2335" i="8"/>
  <c r="AA2336" i="8"/>
  <c r="AA2337" i="8"/>
  <c r="AA2338" i="8"/>
  <c r="AA2339" i="8"/>
  <c r="AA2340" i="8"/>
  <c r="AA2341" i="8"/>
  <c r="AA2342" i="8"/>
  <c r="AA2343" i="8"/>
  <c r="AA2344" i="8"/>
  <c r="AA2345" i="8"/>
  <c r="AA2346" i="8"/>
  <c r="AA2347" i="8"/>
  <c r="AA2348" i="8"/>
  <c r="AA2349" i="8"/>
  <c r="AA2350" i="8"/>
  <c r="AA2351" i="8"/>
  <c r="AA2352" i="8"/>
  <c r="AA2353" i="8"/>
  <c r="AA2354" i="8"/>
  <c r="AA2355" i="8"/>
  <c r="AA2356" i="8"/>
  <c r="AA2357" i="8"/>
  <c r="AA2358" i="8"/>
  <c r="AA2359" i="8"/>
  <c r="AA2360" i="8"/>
  <c r="AA2361" i="8"/>
  <c r="AA2362" i="8"/>
  <c r="AA2363" i="8"/>
  <c r="AA2364" i="8"/>
  <c r="AA2365" i="8"/>
  <c r="AA2366" i="8"/>
  <c r="AA2367" i="8"/>
  <c r="AA2368" i="8"/>
  <c r="AA2369" i="8"/>
  <c r="AA2370" i="8"/>
  <c r="AA2371" i="8"/>
  <c r="AA2372" i="8"/>
  <c r="AA2373" i="8"/>
  <c r="AA2374" i="8"/>
  <c r="AA2375" i="8"/>
  <c r="AA2376" i="8"/>
  <c r="AA2377" i="8"/>
  <c r="AA2378" i="8"/>
  <c r="AA2379" i="8"/>
  <c r="AA2380" i="8"/>
  <c r="AA2381" i="8"/>
  <c r="AA2382" i="8"/>
  <c r="AA2383" i="8"/>
  <c r="AA2384" i="8"/>
  <c r="AA2385" i="8"/>
  <c r="AA2386" i="8"/>
  <c r="AA2387" i="8"/>
  <c r="AA2388" i="8"/>
  <c r="AA2389" i="8"/>
  <c r="AA2390" i="8"/>
  <c r="AA2391" i="8"/>
  <c r="AA2392" i="8"/>
  <c r="AA2393" i="8"/>
  <c r="AA2394" i="8"/>
  <c r="AA2395" i="8"/>
  <c r="AA2396" i="8"/>
  <c r="AA2397" i="8"/>
  <c r="AA2398" i="8"/>
  <c r="AA2399" i="8"/>
  <c r="AA2400" i="8"/>
  <c r="AA2401" i="8"/>
  <c r="AA2402" i="8"/>
  <c r="AA2403" i="8"/>
  <c r="AA2404" i="8"/>
  <c r="AA2405" i="8"/>
  <c r="AA2406" i="8"/>
  <c r="AA2407" i="8"/>
  <c r="AA2408" i="8"/>
  <c r="AA2409" i="8"/>
  <c r="AA2410" i="8"/>
  <c r="AA2411" i="8"/>
  <c r="AA2412" i="8"/>
  <c r="AA2413" i="8"/>
  <c r="AA2414" i="8"/>
  <c r="AA2415" i="8"/>
  <c r="AA2416" i="8"/>
  <c r="AA2417" i="8"/>
  <c r="AA2418" i="8"/>
  <c r="AA2419" i="8"/>
  <c r="AA2420" i="8"/>
  <c r="AA2421" i="8"/>
  <c r="AA2422" i="8"/>
  <c r="AA2423" i="8"/>
  <c r="AA2424" i="8"/>
  <c r="AA2425" i="8"/>
  <c r="AA2426" i="8"/>
  <c r="AA2427" i="8"/>
  <c r="AA2428" i="8"/>
  <c r="AA2429" i="8"/>
  <c r="AA2430" i="8"/>
  <c r="AA2431" i="8"/>
  <c r="AA2432" i="8"/>
  <c r="AA2433" i="8"/>
  <c r="AA2434" i="8"/>
  <c r="AA2435" i="8"/>
  <c r="AA2436" i="8"/>
  <c r="AA2437" i="8"/>
  <c r="AA2438" i="8"/>
  <c r="AA2439" i="8"/>
  <c r="AA2440" i="8"/>
  <c r="AA2441" i="8"/>
  <c r="AA2442" i="8"/>
  <c r="AA2443" i="8"/>
  <c r="AA2444" i="8"/>
  <c r="AA2445" i="8"/>
  <c r="AA2446" i="8"/>
  <c r="AA2447" i="8"/>
  <c r="AA2448" i="8"/>
  <c r="AA2449" i="8"/>
  <c r="AA2450" i="8"/>
  <c r="AA2451" i="8"/>
  <c r="AA2452" i="8"/>
  <c r="AA2453" i="8"/>
  <c r="AA2454" i="8"/>
  <c r="AA2455" i="8"/>
  <c r="AA2456" i="8"/>
  <c r="AA2457" i="8"/>
  <c r="AA2458" i="8"/>
  <c r="AA2459" i="8"/>
  <c r="AA2460" i="8"/>
  <c r="AA2461" i="8"/>
  <c r="AA2462" i="8"/>
  <c r="AA2463" i="8"/>
  <c r="AA2464" i="8"/>
  <c r="AA2465" i="8"/>
  <c r="AA2466" i="8"/>
  <c r="AA2467" i="8"/>
  <c r="AA2468" i="8"/>
  <c r="AA2469" i="8"/>
  <c r="AA2470" i="8"/>
  <c r="AA2471" i="8"/>
  <c r="AA2472" i="8"/>
  <c r="AA2473" i="8"/>
  <c r="AA2474" i="8"/>
  <c r="AA2475" i="8"/>
  <c r="AA2476" i="8"/>
  <c r="AA2477" i="8"/>
  <c r="AA2478" i="8"/>
  <c r="AA2479" i="8"/>
  <c r="AA2480" i="8"/>
  <c r="AA2481" i="8"/>
  <c r="AA2482" i="8"/>
  <c r="AA2483" i="8"/>
  <c r="AA2484" i="8"/>
  <c r="AA2485" i="8"/>
  <c r="AA2486" i="8"/>
  <c r="AA2487" i="8"/>
  <c r="AA2488" i="8"/>
  <c r="AA2489" i="8"/>
  <c r="AA2490" i="8"/>
  <c r="AA2491" i="8"/>
  <c r="AA2492" i="8"/>
  <c r="AA2493" i="8"/>
  <c r="AA2494" i="8"/>
  <c r="AA2495" i="8"/>
  <c r="AA2496" i="8"/>
  <c r="AA2497" i="8"/>
  <c r="AA2498" i="8"/>
  <c r="AA2499" i="8"/>
  <c r="AA2500" i="8"/>
  <c r="AA2501" i="8"/>
  <c r="AA2502" i="8"/>
  <c r="AA2503" i="8"/>
  <c r="AA2504" i="8"/>
  <c r="AA2505" i="8"/>
  <c r="AA2506" i="8"/>
  <c r="AA2507" i="8"/>
  <c r="AA2508" i="8"/>
  <c r="AA2509" i="8"/>
  <c r="AA2510" i="8"/>
  <c r="AA2511" i="8"/>
  <c r="AA2512" i="8"/>
  <c r="AA2513" i="8"/>
  <c r="AA2514" i="8"/>
  <c r="AA2515" i="8"/>
  <c r="AA2516" i="8"/>
  <c r="AA2517" i="8"/>
  <c r="AA2518" i="8"/>
  <c r="AA2519" i="8"/>
  <c r="AA2520" i="8"/>
  <c r="AA2521" i="8"/>
  <c r="AA2522" i="8"/>
  <c r="AA2523" i="8"/>
  <c r="AA2524" i="8"/>
  <c r="AA2525" i="8"/>
  <c r="AA2526" i="8"/>
  <c r="AA2527" i="8"/>
  <c r="AA2528" i="8"/>
  <c r="AA2529" i="8"/>
  <c r="AA2530" i="8"/>
  <c r="AA2531" i="8"/>
  <c r="AA2532" i="8"/>
  <c r="AA2533" i="8"/>
  <c r="AA2534" i="8"/>
  <c r="AA2535" i="8"/>
  <c r="AA2536" i="8"/>
  <c r="AA2537" i="8"/>
  <c r="AA2538" i="8"/>
  <c r="AA2539" i="8"/>
  <c r="AA2540" i="8"/>
  <c r="AA2541" i="8"/>
  <c r="AA2542" i="8"/>
  <c r="AA2543" i="8"/>
  <c r="AA2544" i="8"/>
  <c r="AA2545" i="8"/>
  <c r="AA2546" i="8"/>
  <c r="AA2547" i="8"/>
  <c r="AA2548" i="8"/>
  <c r="AA2549" i="8"/>
  <c r="AA2550" i="8"/>
  <c r="AA2551" i="8"/>
  <c r="AA2552" i="8"/>
  <c r="AA2553" i="8"/>
  <c r="AA2554" i="8"/>
  <c r="AA2555" i="8"/>
  <c r="AA2556" i="8"/>
  <c r="AA2557" i="8"/>
  <c r="AA2558" i="8"/>
  <c r="AA2559" i="8"/>
  <c r="AA2560" i="8"/>
  <c r="AA2561" i="8"/>
  <c r="AA2562" i="8"/>
  <c r="AA2563" i="8"/>
  <c r="AA2564" i="8"/>
  <c r="AA2565" i="8"/>
  <c r="AA2566" i="8"/>
  <c r="AA2567" i="8"/>
  <c r="AA2568" i="8"/>
  <c r="AA2569" i="8"/>
  <c r="AA2570" i="8"/>
  <c r="AA2571" i="8"/>
  <c r="AA2572" i="8"/>
  <c r="AA2573" i="8"/>
  <c r="AA2574" i="8"/>
  <c r="AA2575" i="8"/>
  <c r="AA2576" i="8"/>
  <c r="AA2577" i="8"/>
  <c r="AA2578" i="8"/>
  <c r="AA2579" i="8"/>
  <c r="AA2580" i="8"/>
  <c r="AA2581" i="8"/>
  <c r="AA2582" i="8"/>
  <c r="AA2583" i="8"/>
  <c r="AA2584" i="8"/>
  <c r="AA2585" i="8"/>
  <c r="AA2586" i="8"/>
  <c r="AA2587" i="8"/>
  <c r="AA2588" i="8"/>
  <c r="AA2589" i="8"/>
  <c r="AA2590" i="8"/>
  <c r="AA2591" i="8"/>
  <c r="AA2592" i="8"/>
  <c r="AA2593" i="8"/>
  <c r="AA2594" i="8"/>
  <c r="AA2595" i="8"/>
  <c r="AA2596" i="8"/>
  <c r="AA2597" i="8"/>
  <c r="AA2598" i="8"/>
  <c r="AA2599" i="8"/>
  <c r="AA2600" i="8"/>
  <c r="AA2601" i="8"/>
  <c r="AA2602" i="8"/>
  <c r="AA2603" i="8"/>
  <c r="AA2604" i="8"/>
  <c r="AA2605" i="8"/>
  <c r="AA2606" i="8"/>
  <c r="AA2607" i="8"/>
  <c r="AA2608" i="8"/>
  <c r="AA2609" i="8"/>
  <c r="AA2610" i="8"/>
  <c r="AA2611" i="8"/>
  <c r="AA2612" i="8"/>
  <c r="AA2613" i="8"/>
  <c r="AA2614" i="8"/>
  <c r="AA2615" i="8"/>
  <c r="AA2616" i="8"/>
  <c r="AA2617" i="8"/>
  <c r="AA2618" i="8"/>
  <c r="AA2619" i="8"/>
  <c r="AA2620" i="8"/>
  <c r="AA2621" i="8"/>
  <c r="AA2622" i="8"/>
  <c r="AA2623" i="8"/>
  <c r="AA2624" i="8"/>
  <c r="AA2625" i="8"/>
  <c r="AA2626" i="8"/>
  <c r="AA2627" i="8"/>
  <c r="AA2628" i="8"/>
  <c r="AA2629" i="8"/>
  <c r="AA2630" i="8"/>
  <c r="AA2631" i="8"/>
  <c r="AA2632" i="8"/>
  <c r="AA2633" i="8"/>
  <c r="AA2634" i="8"/>
  <c r="AA2635" i="8"/>
  <c r="AA2636" i="8"/>
  <c r="AA2637" i="8"/>
  <c r="AA2638" i="8"/>
  <c r="AA2639" i="8"/>
  <c r="AA2640" i="8"/>
  <c r="AA2641" i="8"/>
  <c r="AA2642" i="8"/>
  <c r="AA2643" i="8"/>
  <c r="AA2644" i="8"/>
  <c r="AA2645" i="8"/>
  <c r="AA2646" i="8"/>
  <c r="AA2647" i="8"/>
  <c r="AA2648" i="8"/>
  <c r="AA2649" i="8"/>
  <c r="AA2650" i="8"/>
  <c r="AA2651" i="8"/>
  <c r="AA2652" i="8"/>
  <c r="AA2653" i="8"/>
  <c r="AA2654" i="8"/>
  <c r="AA2655" i="8"/>
  <c r="AA2656" i="8"/>
  <c r="AA2657" i="8"/>
  <c r="AA2658" i="8"/>
  <c r="AA2659" i="8"/>
  <c r="AA2660" i="8"/>
  <c r="AA2661" i="8"/>
  <c r="AA2662" i="8"/>
  <c r="AA2663" i="8"/>
  <c r="AA2664" i="8"/>
  <c r="AA2665" i="8"/>
  <c r="AA2666" i="8"/>
  <c r="AA2667" i="8"/>
  <c r="AA2668" i="8"/>
  <c r="AA2669" i="8"/>
  <c r="AA2670" i="8"/>
  <c r="AA2671" i="8"/>
  <c r="AA2672" i="8"/>
  <c r="AA2673" i="8"/>
  <c r="AA2674" i="8"/>
  <c r="AA2675" i="8"/>
  <c r="AA2676" i="8"/>
  <c r="AA2677" i="8"/>
  <c r="AA2678" i="8"/>
  <c r="AA2679" i="8"/>
  <c r="AA2680" i="8"/>
  <c r="AA2681" i="8"/>
  <c r="AA2682" i="8"/>
  <c r="AA2683" i="8"/>
  <c r="AA2684" i="8"/>
  <c r="AA2685" i="8"/>
  <c r="AA2686" i="8"/>
  <c r="AA2687" i="8"/>
  <c r="AA2688" i="8"/>
  <c r="AA2689" i="8"/>
  <c r="AA2690" i="8"/>
  <c r="AA2691" i="8"/>
  <c r="AA2692" i="8"/>
  <c r="AA2693" i="8"/>
  <c r="AA2694" i="8"/>
  <c r="AA2695" i="8"/>
  <c r="AA2696" i="8"/>
  <c r="AA2697" i="8"/>
  <c r="AA2698" i="8"/>
  <c r="AA2699" i="8"/>
  <c r="AA2700" i="8"/>
  <c r="AA2701" i="8"/>
  <c r="AA2702" i="8"/>
  <c r="AA2703" i="8"/>
  <c r="AA2704" i="8"/>
  <c r="AA2705" i="8"/>
  <c r="AA2706" i="8"/>
  <c r="AA2707" i="8"/>
  <c r="AA2708" i="8"/>
  <c r="AA2709" i="8"/>
  <c r="AA2710" i="8"/>
  <c r="AA2711" i="8"/>
  <c r="AA2712" i="8"/>
  <c r="AA2713" i="8"/>
  <c r="AA2714" i="8"/>
  <c r="AA2715" i="8"/>
  <c r="AA2716" i="8"/>
  <c r="AA2717" i="8"/>
  <c r="AA2718" i="8"/>
  <c r="AA2719" i="8"/>
  <c r="AA2720" i="8"/>
  <c r="AA2721" i="8"/>
  <c r="AA2722" i="8"/>
  <c r="AA2723" i="8"/>
  <c r="AA2724" i="8"/>
  <c r="AA2725" i="8"/>
  <c r="AA2726" i="8"/>
  <c r="AA2727" i="8"/>
  <c r="AA2728" i="8"/>
  <c r="AA2729" i="8"/>
  <c r="AA2730" i="8"/>
  <c r="AA2731" i="8"/>
  <c r="AA2732" i="8"/>
  <c r="AA2733" i="8"/>
  <c r="AA2734" i="8"/>
  <c r="AA2735" i="8"/>
  <c r="AA2736" i="8"/>
  <c r="AA2737" i="8"/>
  <c r="AA2738" i="8"/>
  <c r="AA2739" i="8"/>
  <c r="AA2740" i="8"/>
  <c r="AA2741" i="8"/>
  <c r="AA2742" i="8"/>
  <c r="AA2743" i="8"/>
  <c r="AA2744" i="8"/>
  <c r="AA2745" i="8"/>
  <c r="AA2746" i="8"/>
  <c r="AA2747" i="8"/>
  <c r="AA2748" i="8"/>
  <c r="AA2749" i="8"/>
  <c r="AA2750" i="8"/>
  <c r="AA2751" i="8"/>
  <c r="AA2752" i="8"/>
  <c r="AA2753" i="8"/>
  <c r="AA2754" i="8"/>
  <c r="AA2755" i="8"/>
  <c r="AA2756" i="8"/>
  <c r="AA2757" i="8"/>
  <c r="AA2758" i="8"/>
  <c r="AA2759" i="8"/>
  <c r="AA2760" i="8"/>
  <c r="AA2761" i="8"/>
  <c r="AA2762" i="8"/>
  <c r="AA2763" i="8"/>
  <c r="AA2764" i="8"/>
  <c r="AA2765" i="8"/>
  <c r="AA2766" i="8"/>
  <c r="AA2767" i="8"/>
  <c r="AA2768" i="8"/>
  <c r="AA2769" i="8"/>
  <c r="AA2770" i="8"/>
  <c r="AA2771" i="8"/>
  <c r="AA2772" i="8"/>
  <c r="AA2773" i="8"/>
  <c r="AA2774" i="8"/>
  <c r="AA2775" i="8"/>
  <c r="AA2776" i="8"/>
  <c r="AA2777" i="8"/>
  <c r="AA2778" i="8"/>
  <c r="AA2779" i="8"/>
  <c r="AA2780" i="8"/>
  <c r="AA2781" i="8"/>
  <c r="AA2782" i="8"/>
  <c r="AA2783" i="8"/>
  <c r="AA2784" i="8"/>
  <c r="AA2785" i="8"/>
  <c r="AA2786" i="8"/>
  <c r="AA2787" i="8"/>
  <c r="AA2788" i="8"/>
  <c r="AA2789" i="8"/>
  <c r="AA2790" i="8"/>
  <c r="AA2791" i="8"/>
  <c r="AA2792" i="8"/>
  <c r="AA2793" i="8"/>
  <c r="AA2794" i="8"/>
  <c r="AA2795" i="8"/>
  <c r="AA2796" i="8"/>
  <c r="AA2797" i="8"/>
  <c r="AA2798" i="8"/>
  <c r="AA2799" i="8"/>
  <c r="AA2800" i="8"/>
  <c r="AA2801" i="8"/>
  <c r="AA2802" i="8"/>
  <c r="AA2803" i="8"/>
  <c r="AA2804" i="8"/>
  <c r="AA2805" i="8"/>
  <c r="AA2806" i="8"/>
  <c r="AA2807" i="8"/>
  <c r="AA2808" i="8"/>
  <c r="AA2809" i="8"/>
  <c r="AA2810" i="8"/>
  <c r="AA2811" i="8"/>
  <c r="AA2812" i="8"/>
  <c r="AA2813" i="8"/>
  <c r="AA2814" i="8"/>
  <c r="AA2815" i="8"/>
  <c r="AA2816" i="8"/>
  <c r="AA2817" i="8"/>
  <c r="AA2818" i="8"/>
  <c r="AA2819" i="8"/>
  <c r="AA2820" i="8"/>
  <c r="AA2821" i="8"/>
  <c r="AA2822" i="8"/>
  <c r="AA2823" i="8"/>
  <c r="AA2824" i="8"/>
  <c r="AA2825" i="8"/>
  <c r="AA2826" i="8"/>
  <c r="AA2827" i="8"/>
  <c r="AA2828" i="8"/>
  <c r="AA2829" i="8"/>
  <c r="AA2830" i="8"/>
  <c r="AA2831" i="8"/>
  <c r="AA2832" i="8"/>
  <c r="AA2833" i="8"/>
  <c r="AA2834" i="8"/>
  <c r="AA2835" i="8"/>
  <c r="AA2836" i="8"/>
  <c r="AA2837" i="8"/>
  <c r="AA2838" i="8"/>
  <c r="AA2839" i="8"/>
  <c r="AA2840" i="8"/>
  <c r="AA2841" i="8"/>
  <c r="AA2842" i="8"/>
  <c r="AA2843" i="8"/>
  <c r="AA2844" i="8"/>
  <c r="AA2845" i="8"/>
  <c r="AA2846" i="8"/>
  <c r="AA2847" i="8"/>
  <c r="AA2848" i="8"/>
  <c r="AA2849" i="8"/>
  <c r="AA2850" i="8"/>
  <c r="AA2851" i="8"/>
  <c r="AA2852" i="8"/>
  <c r="AA2853" i="8"/>
  <c r="AA2854" i="8"/>
  <c r="AA2855" i="8"/>
  <c r="AA2856" i="8"/>
  <c r="AA2857" i="8"/>
  <c r="AA2858" i="8"/>
  <c r="AA2859" i="8"/>
  <c r="AA2860" i="8"/>
  <c r="AA2861" i="8"/>
  <c r="AA2862" i="8"/>
  <c r="AA2863" i="8"/>
  <c r="AA2864" i="8"/>
  <c r="AA2865" i="8"/>
  <c r="AA2866" i="8"/>
  <c r="AA2867" i="8"/>
  <c r="AA2868" i="8"/>
  <c r="AA2869" i="8"/>
  <c r="AA2870" i="8"/>
  <c r="AA2871" i="8"/>
  <c r="AA2872" i="8"/>
  <c r="AA2873" i="8"/>
  <c r="AA2874" i="8"/>
  <c r="AA2875" i="8"/>
  <c r="AA2876" i="8"/>
  <c r="AA2877" i="8"/>
  <c r="AA2878" i="8"/>
  <c r="AA2879" i="8"/>
  <c r="AA2880" i="8"/>
  <c r="AA2881" i="8"/>
  <c r="AA2882" i="8"/>
  <c r="AA2883" i="8"/>
  <c r="AA2884" i="8"/>
  <c r="AA2885" i="8"/>
  <c r="AA2886" i="8"/>
  <c r="AA2887" i="8"/>
  <c r="AA2888" i="8"/>
  <c r="AA2889" i="8"/>
  <c r="AA2890" i="8"/>
  <c r="AA2891" i="8"/>
  <c r="AA2892" i="8"/>
  <c r="AA2893" i="8"/>
  <c r="AA2894" i="8"/>
  <c r="AA2895" i="8"/>
  <c r="AA2896" i="8"/>
  <c r="AA2897" i="8"/>
  <c r="AA2898" i="8"/>
  <c r="AA2899" i="8"/>
  <c r="AA2900" i="8"/>
  <c r="AA2901" i="8"/>
  <c r="AA2902" i="8"/>
  <c r="AA2903" i="8"/>
  <c r="AA2904" i="8"/>
  <c r="AA2905" i="8"/>
  <c r="AA2906" i="8"/>
  <c r="AA2907" i="8"/>
  <c r="AA2908" i="8"/>
  <c r="AA2909" i="8"/>
  <c r="AA2910" i="8"/>
  <c r="AA2911" i="8"/>
  <c r="AA2912" i="8"/>
  <c r="AA2913" i="8"/>
  <c r="AA2914" i="8"/>
  <c r="AA2915" i="8"/>
  <c r="AA2916" i="8"/>
  <c r="AA2917" i="8"/>
  <c r="AA2918" i="8"/>
  <c r="AA2919" i="8"/>
  <c r="AA2920" i="8"/>
  <c r="AA2921" i="8"/>
  <c r="AA2922" i="8"/>
  <c r="AA2923" i="8"/>
  <c r="AA2924" i="8"/>
  <c r="AA2925" i="8"/>
  <c r="AA2926" i="8"/>
  <c r="AA2927" i="8"/>
  <c r="AA2928" i="8"/>
  <c r="AA2929" i="8"/>
  <c r="AA2930" i="8"/>
  <c r="AA2931" i="8"/>
  <c r="AA2932" i="8"/>
  <c r="AA2933" i="8"/>
  <c r="AA2934" i="8"/>
  <c r="AA2935" i="8"/>
  <c r="AA2936" i="8"/>
  <c r="AA2937" i="8"/>
  <c r="AA2938" i="8"/>
  <c r="AA2939" i="8"/>
  <c r="AA2940" i="8"/>
  <c r="AA2941" i="8"/>
  <c r="AA2942" i="8"/>
  <c r="AA2943" i="8"/>
  <c r="AA2944" i="8"/>
  <c r="AA2945" i="8"/>
  <c r="AA2946" i="8"/>
  <c r="AA2947" i="8"/>
  <c r="AA2948" i="8"/>
  <c r="AA2949" i="8"/>
  <c r="AA2950" i="8"/>
  <c r="AA2951" i="8"/>
  <c r="AA2952" i="8"/>
  <c r="AA2953" i="8"/>
  <c r="AA2954" i="8"/>
  <c r="AA2955" i="8"/>
  <c r="AA2956" i="8"/>
  <c r="AA2957" i="8"/>
  <c r="AA2958" i="8"/>
  <c r="AA2959" i="8"/>
  <c r="AA2960" i="8"/>
  <c r="AA2961" i="8"/>
  <c r="AA2962" i="8"/>
  <c r="AA2963" i="8"/>
  <c r="AA2964" i="8"/>
  <c r="AA2965" i="8"/>
  <c r="AA2966" i="8"/>
  <c r="AA2967" i="8"/>
  <c r="AA2968" i="8"/>
  <c r="AA2969" i="8"/>
  <c r="AA2970" i="8"/>
  <c r="AA2971" i="8"/>
  <c r="AA2972" i="8"/>
  <c r="AA2973" i="8"/>
  <c r="AA2974" i="8"/>
  <c r="AA2975" i="8"/>
  <c r="AA2976" i="8"/>
  <c r="AA2977" i="8"/>
  <c r="AA2978" i="8"/>
  <c r="AA2979" i="8"/>
  <c r="AA2980" i="8"/>
  <c r="AA2981" i="8"/>
  <c r="AA2982" i="8"/>
  <c r="AA2983" i="8"/>
  <c r="AA2984" i="8"/>
  <c r="AA2985" i="8"/>
  <c r="AA2986" i="8"/>
  <c r="AA2987" i="8"/>
  <c r="AA2988" i="8"/>
  <c r="AA2989" i="8"/>
  <c r="AA2990" i="8"/>
  <c r="AA2991" i="8"/>
  <c r="AA2992" i="8"/>
  <c r="AA2993" i="8"/>
  <c r="AA2994" i="8"/>
  <c r="AA2995" i="8"/>
  <c r="AA2996" i="8"/>
  <c r="AA2997" i="8"/>
  <c r="AA2998" i="8"/>
  <c r="AA2999" i="8"/>
  <c r="AA3000" i="8"/>
  <c r="AA3001" i="8"/>
  <c r="AA3002" i="8"/>
  <c r="AA3003" i="8"/>
  <c r="AA3004" i="8"/>
  <c r="AA3005" i="8"/>
  <c r="AA3006" i="8"/>
  <c r="AA3007" i="8"/>
  <c r="AA3008" i="8"/>
  <c r="AA3009" i="8"/>
  <c r="AA3010" i="8"/>
  <c r="AA3011" i="8"/>
  <c r="AA3012" i="8"/>
  <c r="AA3013" i="8"/>
  <c r="AA3014" i="8"/>
  <c r="AA3015" i="8"/>
  <c r="AA3016" i="8"/>
  <c r="AA3017" i="8"/>
  <c r="AA3018" i="8"/>
  <c r="AA3019" i="8"/>
  <c r="AA3020" i="8"/>
  <c r="AA3021" i="8"/>
  <c r="AA3022" i="8"/>
  <c r="AA3023" i="8"/>
  <c r="AA3024" i="8"/>
  <c r="AA3025" i="8"/>
  <c r="AA3026" i="8"/>
  <c r="AA3027" i="8"/>
  <c r="AA3028" i="8"/>
  <c r="AA3029" i="8"/>
  <c r="AA3030" i="8"/>
  <c r="AA3031" i="8"/>
  <c r="AA3032" i="8"/>
  <c r="AA3033" i="8"/>
  <c r="AA3034" i="8"/>
  <c r="AA3035" i="8"/>
  <c r="AA3036" i="8"/>
  <c r="AA3037" i="8"/>
  <c r="AA3038" i="8"/>
  <c r="AA3039" i="8"/>
  <c r="AA3040" i="8"/>
  <c r="AA3041" i="8"/>
  <c r="AA3042" i="8"/>
  <c r="AA3043" i="8"/>
  <c r="AA3044" i="8"/>
  <c r="AA3045" i="8"/>
  <c r="AA3046" i="8"/>
  <c r="AA3047" i="8"/>
  <c r="AA3048" i="8"/>
  <c r="AA3049" i="8"/>
  <c r="AA3050" i="8"/>
  <c r="AA3051" i="8"/>
  <c r="AA3052" i="8"/>
  <c r="AA3053" i="8"/>
  <c r="AA3054" i="8"/>
  <c r="AA3055" i="8"/>
  <c r="AA3056" i="8"/>
  <c r="AA3057" i="8"/>
  <c r="AA3058" i="8"/>
  <c r="AA3059" i="8"/>
  <c r="AA3060" i="8"/>
  <c r="AA3061" i="8"/>
  <c r="AA3062" i="8"/>
  <c r="AA3063" i="8"/>
  <c r="AA3064" i="8"/>
  <c r="AA3065" i="8"/>
  <c r="AA3066" i="8"/>
  <c r="AA3067" i="8"/>
  <c r="AA3068" i="8"/>
  <c r="AA3069" i="8"/>
  <c r="AA3070" i="8"/>
  <c r="AA3071" i="8"/>
  <c r="AA3072" i="8"/>
  <c r="AA3073" i="8"/>
  <c r="AA3074" i="8"/>
  <c r="AA3075" i="8"/>
  <c r="AA3076" i="8"/>
  <c r="AA3077" i="8"/>
  <c r="AA3078" i="8"/>
  <c r="AA3079" i="8"/>
  <c r="AA3080" i="8"/>
  <c r="AA3081" i="8"/>
  <c r="AA3082" i="8"/>
  <c r="AA3083" i="8"/>
  <c r="AA3084" i="8"/>
  <c r="AA3085" i="8"/>
  <c r="AA3086" i="8"/>
  <c r="AA3087" i="8"/>
  <c r="AA3088" i="8"/>
  <c r="AA3089" i="8"/>
  <c r="AA3090" i="8"/>
  <c r="AA3091" i="8"/>
  <c r="AA3092" i="8"/>
  <c r="AA3093" i="8"/>
  <c r="AA3094" i="8"/>
  <c r="AA3095" i="8"/>
  <c r="AA3096" i="8"/>
  <c r="AA3097" i="8"/>
  <c r="AA3098" i="8"/>
  <c r="AA3099" i="8"/>
  <c r="AA3100" i="8"/>
  <c r="AA3101" i="8"/>
  <c r="AA3102" i="8"/>
  <c r="AA3103" i="8"/>
  <c r="AA3104" i="8"/>
  <c r="AA3105" i="8"/>
  <c r="AA3106" i="8"/>
  <c r="AA3107" i="8"/>
  <c r="AA3108" i="8"/>
  <c r="AA3109" i="8"/>
  <c r="AA3110" i="8"/>
  <c r="AA3111" i="8"/>
  <c r="AA3112" i="8"/>
  <c r="AA3113" i="8"/>
  <c r="AA3114" i="8"/>
  <c r="AA3115" i="8"/>
  <c r="AA3116" i="8"/>
  <c r="AA3117" i="8"/>
  <c r="AA3118" i="8"/>
  <c r="AA3119" i="8"/>
  <c r="AA3120" i="8"/>
  <c r="AA3121" i="8"/>
  <c r="AA3122" i="8"/>
  <c r="AA3123" i="8"/>
  <c r="AA3124" i="8"/>
  <c r="AA3125" i="8"/>
  <c r="AA3126" i="8"/>
  <c r="AA3127" i="8"/>
  <c r="AA3128" i="8"/>
  <c r="AA3129" i="8"/>
  <c r="AA3130" i="8"/>
  <c r="AA3131" i="8"/>
  <c r="AA3132" i="8"/>
  <c r="AA3133" i="8"/>
  <c r="AA3134" i="8"/>
  <c r="AA3135" i="8"/>
  <c r="AA3136" i="8"/>
  <c r="AA3137" i="8"/>
  <c r="AA3138" i="8"/>
  <c r="AA3139" i="8"/>
  <c r="AA3140" i="8"/>
  <c r="AA3141" i="8"/>
  <c r="AA3142" i="8"/>
  <c r="AA3143" i="8"/>
  <c r="AA3144" i="8"/>
  <c r="AA3145" i="8"/>
  <c r="AA3146" i="8"/>
  <c r="AA3147" i="8"/>
  <c r="AA3148" i="8"/>
  <c r="AA3149" i="8"/>
  <c r="AA3150" i="8"/>
  <c r="AA3151" i="8"/>
  <c r="AA3152" i="8"/>
  <c r="AA3153" i="8"/>
  <c r="AA3154" i="8"/>
  <c r="AA3155" i="8"/>
  <c r="AA3156" i="8"/>
  <c r="AA3157" i="8"/>
  <c r="AA3158" i="8"/>
  <c r="AA3159" i="8"/>
  <c r="AA3160" i="8"/>
  <c r="AA3161" i="8"/>
  <c r="AA3162" i="8"/>
  <c r="AA3163" i="8"/>
  <c r="AA3164" i="8"/>
  <c r="AA3165" i="8"/>
  <c r="AA3166" i="8"/>
  <c r="AA3167" i="8"/>
  <c r="AA3168" i="8"/>
  <c r="AA3169" i="8"/>
  <c r="AA3170" i="8"/>
  <c r="AA3171" i="8"/>
  <c r="AA3172" i="8"/>
  <c r="AA3173" i="8"/>
  <c r="AA3174" i="8"/>
  <c r="AA3175" i="8"/>
  <c r="AA3176" i="8"/>
  <c r="AA3177" i="8"/>
  <c r="AA3178" i="8"/>
  <c r="AA3179" i="8"/>
  <c r="AA3180" i="8"/>
  <c r="AA3181" i="8"/>
  <c r="AA3182" i="8"/>
  <c r="AA3183" i="8"/>
  <c r="AA3184" i="8"/>
  <c r="AA3185" i="8"/>
  <c r="AA3186" i="8"/>
  <c r="AA3187" i="8"/>
  <c r="AA3188" i="8"/>
  <c r="AA3189" i="8"/>
  <c r="AA3190" i="8"/>
  <c r="AA3191" i="8"/>
  <c r="AA3192" i="8"/>
  <c r="AA3193" i="8"/>
  <c r="AA3194" i="8"/>
  <c r="AA3195" i="8"/>
  <c r="AA3196" i="8"/>
  <c r="AA3197" i="8"/>
  <c r="AA3198" i="8"/>
  <c r="AA3199" i="8"/>
  <c r="AA3200" i="8"/>
  <c r="AA3201" i="8"/>
  <c r="AA3202" i="8"/>
  <c r="AA3203" i="8"/>
  <c r="AA3204" i="8"/>
  <c r="AA3205" i="8"/>
  <c r="AA3206" i="8"/>
  <c r="AA3207" i="8"/>
  <c r="AA3208" i="8"/>
  <c r="AA3209" i="8"/>
  <c r="AA3210" i="8"/>
  <c r="AA3211" i="8"/>
  <c r="AA3212" i="8"/>
  <c r="AA3213" i="8"/>
  <c r="AA3214" i="8"/>
  <c r="AA3215" i="8"/>
  <c r="AA3216" i="8"/>
  <c r="AA3217" i="8"/>
  <c r="AA3218" i="8"/>
  <c r="AA3219" i="8"/>
  <c r="AA3220" i="8"/>
  <c r="AA3221" i="8"/>
  <c r="AA3222" i="8"/>
  <c r="AA3223" i="8"/>
  <c r="AA3224" i="8"/>
  <c r="AA3225" i="8"/>
  <c r="AA3226" i="8"/>
  <c r="AA3227" i="8"/>
  <c r="AA3228" i="8"/>
  <c r="AA3229" i="8"/>
  <c r="AA3230" i="8"/>
  <c r="AA3231" i="8"/>
  <c r="AA3232" i="8"/>
  <c r="AA3233" i="8"/>
  <c r="AA3234" i="8"/>
  <c r="AA3235" i="8"/>
  <c r="AA3236" i="8"/>
  <c r="AA3237" i="8"/>
  <c r="AA3238" i="8"/>
  <c r="AA3239" i="8"/>
  <c r="AA3240" i="8"/>
  <c r="AA3241" i="8"/>
  <c r="AA3242" i="8"/>
  <c r="AA3243" i="8"/>
  <c r="AA3244" i="8"/>
  <c r="AA3245" i="8"/>
  <c r="AA3246" i="8"/>
  <c r="AA3247" i="8"/>
  <c r="AA3248" i="8"/>
  <c r="AA3249" i="8"/>
  <c r="AA3250" i="8"/>
  <c r="AA3251" i="8"/>
  <c r="AA3252" i="8"/>
  <c r="AA3253" i="8"/>
  <c r="AA3254" i="8"/>
  <c r="AA3255" i="8"/>
  <c r="AA3256" i="8"/>
  <c r="AA3257" i="8"/>
  <c r="AA3258" i="8"/>
  <c r="AA3259" i="8"/>
  <c r="AA3260" i="8"/>
  <c r="AA3261" i="8"/>
  <c r="AA3262" i="8"/>
  <c r="AA3263" i="8"/>
  <c r="AA3264" i="8"/>
  <c r="AA3265" i="8"/>
  <c r="AA3266" i="8"/>
  <c r="AA3267" i="8"/>
  <c r="AA3268" i="8"/>
  <c r="AA3269" i="8"/>
  <c r="AA3270" i="8"/>
  <c r="AA3271" i="8"/>
  <c r="AA3272" i="8"/>
  <c r="AA3273" i="8"/>
  <c r="AA3274" i="8"/>
  <c r="AA3275" i="8"/>
  <c r="AA3276" i="8"/>
  <c r="AA3277" i="8"/>
  <c r="AA3278" i="8"/>
  <c r="AA3279" i="8"/>
  <c r="AA3280" i="8"/>
  <c r="AA3281" i="8"/>
  <c r="AA3282" i="8"/>
  <c r="AA3283" i="8"/>
  <c r="AA3284" i="8"/>
  <c r="AA3285" i="8"/>
  <c r="AA3286" i="8"/>
  <c r="AA3287" i="8"/>
  <c r="AA3288" i="8"/>
  <c r="AA3289" i="8"/>
  <c r="AA3290" i="8"/>
  <c r="AA3291" i="8"/>
  <c r="AA3292" i="8"/>
  <c r="AA3293" i="8"/>
  <c r="AA3294" i="8"/>
  <c r="AA3295" i="8"/>
  <c r="AA3296" i="8"/>
  <c r="AA3297" i="8"/>
  <c r="AA3298" i="8"/>
  <c r="AA3299" i="8"/>
  <c r="AA3300" i="8"/>
  <c r="AA3301" i="8"/>
  <c r="AA3302" i="8"/>
  <c r="AA3303" i="8"/>
  <c r="AA3304" i="8"/>
  <c r="AA3305" i="8"/>
  <c r="AA3306" i="8"/>
  <c r="AA3307" i="8"/>
  <c r="AA3308" i="8"/>
  <c r="AA3309" i="8"/>
  <c r="AA3310" i="8"/>
  <c r="AA3311" i="8"/>
  <c r="AA3312" i="8"/>
  <c r="AA3313" i="8"/>
  <c r="AA3314" i="8"/>
  <c r="AA3315" i="8"/>
  <c r="AA3316" i="8"/>
  <c r="AA3317" i="8"/>
  <c r="AA3318" i="8"/>
  <c r="AA3319" i="8"/>
  <c r="AA3320" i="8"/>
  <c r="AA3321" i="8"/>
  <c r="AA3322" i="8"/>
  <c r="AA3323" i="8"/>
  <c r="AA3324" i="8"/>
  <c r="AA3325" i="8"/>
  <c r="AA3326" i="8"/>
  <c r="AA3327" i="8"/>
  <c r="AA3328" i="8"/>
  <c r="AA3329" i="8"/>
  <c r="AA3330" i="8"/>
  <c r="AA3331" i="8"/>
  <c r="AA3332" i="8"/>
  <c r="AA3333" i="8"/>
  <c r="AA3334" i="8"/>
  <c r="AA3335" i="8"/>
  <c r="AA3336" i="8"/>
  <c r="AA3337" i="8"/>
  <c r="AA3338" i="8"/>
  <c r="AA3339" i="8"/>
  <c r="AA3340" i="8"/>
  <c r="AA3341" i="8"/>
  <c r="AA3342" i="8"/>
  <c r="AA3343" i="8"/>
  <c r="AA3344" i="8"/>
  <c r="AA3345" i="8"/>
  <c r="AA3346" i="8"/>
  <c r="AA3347" i="8"/>
  <c r="AA3348" i="8"/>
  <c r="AA3349" i="8"/>
  <c r="AA3350" i="8"/>
  <c r="AA3351" i="8"/>
  <c r="AA3352" i="8"/>
  <c r="AA3353" i="8"/>
  <c r="AA3354" i="8"/>
  <c r="AA3355" i="8"/>
  <c r="AA3356" i="8"/>
  <c r="AA3357" i="8"/>
  <c r="AA3358" i="8"/>
  <c r="AA3359" i="8"/>
  <c r="AA3360" i="8"/>
  <c r="AA3361" i="8"/>
  <c r="AA3362" i="8"/>
  <c r="AA3363" i="8"/>
  <c r="AA3364" i="8"/>
  <c r="AA3365" i="8"/>
  <c r="AA3366" i="8"/>
  <c r="AA3367" i="8"/>
  <c r="AA3368" i="8"/>
  <c r="AA3369" i="8"/>
  <c r="AA3370" i="8"/>
  <c r="AA3371" i="8"/>
  <c r="AA3372" i="8"/>
  <c r="AA3373" i="8"/>
  <c r="AA3374" i="8"/>
  <c r="AA3375" i="8"/>
  <c r="AA3376" i="8"/>
  <c r="AA3377" i="8"/>
  <c r="AA3378" i="8"/>
  <c r="AA3379" i="8"/>
  <c r="AA3380" i="8"/>
  <c r="AA3381" i="8"/>
  <c r="AA3382" i="8"/>
  <c r="AA3383" i="8"/>
  <c r="AA3384" i="8"/>
  <c r="AA3385" i="8"/>
  <c r="AA3386" i="8"/>
  <c r="AA3387" i="8"/>
  <c r="AA3388" i="8"/>
  <c r="AA3389" i="8"/>
  <c r="AA3390" i="8"/>
  <c r="AA3391" i="8"/>
  <c r="AA3392" i="8"/>
  <c r="AA3393" i="8"/>
  <c r="AA3394" i="8"/>
  <c r="AA3395" i="8"/>
  <c r="AA3396" i="8"/>
  <c r="AA3397" i="8"/>
  <c r="AA3398" i="8"/>
  <c r="AA3399" i="8"/>
  <c r="AA3400" i="8"/>
  <c r="AA3401" i="8"/>
  <c r="AA3402" i="8"/>
  <c r="AA3403" i="8"/>
  <c r="AA3404" i="8"/>
  <c r="AA3405" i="8"/>
  <c r="AA3406" i="8"/>
  <c r="AA3407" i="8"/>
  <c r="AA3408" i="8"/>
  <c r="AA3409" i="8"/>
  <c r="AA3410" i="8"/>
  <c r="AA3411" i="8"/>
  <c r="AA3412" i="8"/>
  <c r="AA3413" i="8"/>
  <c r="AA3414" i="8"/>
  <c r="AA3415" i="8"/>
  <c r="AA3416" i="8"/>
  <c r="AA3417" i="8"/>
  <c r="AA3418" i="8"/>
  <c r="AA3419" i="8"/>
  <c r="AA3420" i="8"/>
  <c r="AA3421" i="8"/>
  <c r="AA3422" i="8"/>
  <c r="AA3423" i="8"/>
  <c r="AA3424" i="8"/>
  <c r="AA3425" i="8"/>
  <c r="AA3426" i="8"/>
  <c r="AA3427" i="8"/>
  <c r="AA3428" i="8"/>
  <c r="AA3429" i="8"/>
  <c r="AA3430" i="8"/>
  <c r="AA3431" i="8"/>
  <c r="AA3432" i="8"/>
  <c r="AA3433" i="8"/>
  <c r="AA3434" i="8"/>
  <c r="AA3435" i="8"/>
  <c r="AA3436" i="8"/>
  <c r="AA3437" i="8"/>
  <c r="AA3438" i="8"/>
  <c r="AA3439" i="8"/>
  <c r="AA3440" i="8"/>
  <c r="AA3441" i="8"/>
  <c r="AA3442" i="8"/>
  <c r="AA3443" i="8"/>
  <c r="AA3444" i="8"/>
  <c r="AA3445" i="8"/>
  <c r="AA3446" i="8"/>
  <c r="AA3447" i="8"/>
  <c r="AA3448" i="8"/>
  <c r="AA3449" i="8"/>
  <c r="AA3450" i="8"/>
  <c r="AA3451" i="8"/>
  <c r="AA3452" i="8"/>
  <c r="AA3453" i="8"/>
  <c r="AA3454" i="8"/>
  <c r="AA3455" i="8"/>
  <c r="AA3456" i="8"/>
  <c r="AA3457" i="8"/>
  <c r="AA3458" i="8"/>
  <c r="AA3459" i="8"/>
  <c r="AA3460" i="8"/>
  <c r="AA3461" i="8"/>
  <c r="AA3462" i="8"/>
  <c r="AA3463" i="8"/>
  <c r="AA3464" i="8"/>
  <c r="AA3465" i="8"/>
  <c r="AA3466" i="8"/>
  <c r="AA3467" i="8"/>
  <c r="AA3468" i="8"/>
  <c r="AA3469" i="8"/>
  <c r="AA3470" i="8"/>
  <c r="AA3471" i="8"/>
  <c r="AA3472" i="8"/>
  <c r="AA3473" i="8"/>
  <c r="AA3474" i="8"/>
  <c r="AA3475" i="8"/>
  <c r="AA3476" i="8"/>
  <c r="AA3477" i="8"/>
  <c r="AA3478" i="8"/>
  <c r="AA3479" i="8"/>
  <c r="AA3480" i="8"/>
  <c r="AA3481" i="8"/>
  <c r="AA3482" i="8"/>
  <c r="AA3483" i="8"/>
  <c r="AA3484" i="8"/>
  <c r="AA3485" i="8"/>
  <c r="AA3486" i="8"/>
  <c r="AA3487" i="8"/>
  <c r="AA3488" i="8"/>
  <c r="AA3489" i="8"/>
  <c r="AA3490" i="8"/>
  <c r="AA3491" i="8"/>
  <c r="AA3492" i="8"/>
  <c r="AA3493" i="8"/>
  <c r="AA3494" i="8"/>
  <c r="AA3495" i="8"/>
  <c r="AA3496" i="8"/>
  <c r="AA3497" i="8"/>
  <c r="AA3498" i="8"/>
  <c r="AA3499" i="8"/>
  <c r="AA3500" i="8"/>
  <c r="AA3501" i="8"/>
  <c r="AA3502" i="8"/>
  <c r="AA3503" i="8"/>
  <c r="AA3504" i="8"/>
  <c r="AA3505" i="8"/>
  <c r="AA3506" i="8"/>
  <c r="AA3507" i="8"/>
  <c r="AA3508" i="8"/>
  <c r="AA3509" i="8"/>
  <c r="AA3510" i="8"/>
  <c r="AA3511" i="8"/>
  <c r="AA3512" i="8"/>
  <c r="AA3513" i="8"/>
  <c r="AA3514" i="8"/>
  <c r="AA3515" i="8"/>
  <c r="AA3516" i="8"/>
  <c r="AA3517" i="8"/>
  <c r="AA3518" i="8"/>
  <c r="AA3519" i="8"/>
  <c r="AA3520" i="8"/>
  <c r="AA3521" i="8"/>
  <c r="AA3522" i="8"/>
  <c r="AA3523" i="8"/>
  <c r="AA3524" i="8"/>
  <c r="AA3525" i="8"/>
  <c r="AA3526" i="8"/>
  <c r="AA3527" i="8"/>
  <c r="AA3528" i="8"/>
  <c r="AA3529" i="8"/>
  <c r="AA3530" i="8"/>
  <c r="AA3531" i="8"/>
  <c r="AA3532" i="8"/>
  <c r="AA3533" i="8"/>
  <c r="AA3534" i="8"/>
  <c r="AA3535" i="8"/>
  <c r="AA3536" i="8"/>
  <c r="AA3537" i="8"/>
  <c r="AA3538" i="8"/>
  <c r="AA3539" i="8"/>
  <c r="AA3540" i="8"/>
  <c r="AA3541" i="8"/>
  <c r="AA3542" i="8"/>
  <c r="AA3543" i="8"/>
  <c r="AA3544" i="8"/>
  <c r="AA3545" i="8"/>
  <c r="AA3546" i="8"/>
  <c r="AA3547" i="8"/>
  <c r="AA3548" i="8"/>
  <c r="AA3549" i="8"/>
  <c r="AA3550" i="8"/>
  <c r="AA3551" i="8"/>
  <c r="AA3552" i="8"/>
  <c r="AA3553" i="8"/>
  <c r="AA3554" i="8"/>
  <c r="AA3555" i="8"/>
  <c r="AA3556" i="8"/>
  <c r="AA3557" i="8"/>
  <c r="AA3558" i="8"/>
  <c r="AA3559" i="8"/>
  <c r="AA3560" i="8"/>
  <c r="AA3561" i="8"/>
  <c r="AA3562" i="8"/>
  <c r="AA3563" i="8"/>
  <c r="AA3564" i="8"/>
  <c r="AA3565" i="8"/>
  <c r="AA3566" i="8"/>
  <c r="AA3567" i="8"/>
  <c r="AA3568" i="8"/>
  <c r="AA3569" i="8"/>
  <c r="AA3570" i="8"/>
  <c r="AA3571" i="8"/>
  <c r="AA3572" i="8"/>
  <c r="AA3573" i="8"/>
  <c r="AA3574" i="8"/>
  <c r="AA3575" i="8"/>
  <c r="AA3576" i="8"/>
  <c r="AA3577" i="8"/>
  <c r="AA3578" i="8"/>
  <c r="AA3579" i="8"/>
  <c r="AA3580" i="8"/>
  <c r="AA3581" i="8"/>
  <c r="AA3582" i="8"/>
  <c r="AA3583" i="8"/>
  <c r="AA3584" i="8"/>
  <c r="AA3585" i="8"/>
  <c r="AA3586" i="8"/>
  <c r="AA3587" i="8"/>
  <c r="AA3588" i="8"/>
  <c r="AA3589" i="8"/>
  <c r="AA3590" i="8"/>
  <c r="AA3591" i="8"/>
  <c r="AA3592" i="8"/>
  <c r="AA3593" i="8"/>
  <c r="AA3594" i="8"/>
  <c r="AA3595" i="8"/>
  <c r="AA3596" i="8"/>
  <c r="AA3597" i="8"/>
  <c r="AA3598" i="8"/>
  <c r="AA3599" i="8"/>
  <c r="AA3600" i="8"/>
  <c r="AA3601" i="8"/>
  <c r="AA3602" i="8"/>
  <c r="AA3603" i="8"/>
  <c r="AA3604" i="8"/>
  <c r="AA3605" i="8"/>
  <c r="AA3606" i="8"/>
  <c r="AA3607" i="8"/>
  <c r="AA3608" i="8"/>
  <c r="AA3609" i="8"/>
  <c r="AA3610" i="8"/>
  <c r="AA3611" i="8"/>
  <c r="AA3612" i="8"/>
  <c r="AA3613" i="8"/>
  <c r="AA3614" i="8"/>
  <c r="AA3615" i="8"/>
  <c r="AA3616" i="8"/>
  <c r="AA3617" i="8"/>
  <c r="AA3618" i="8"/>
  <c r="AA3619" i="8"/>
  <c r="AA3620" i="8"/>
  <c r="AA3621" i="8"/>
  <c r="AA3622" i="8"/>
  <c r="AA3623" i="8"/>
  <c r="AA3624" i="8"/>
  <c r="AA3625" i="8"/>
  <c r="AA3626" i="8"/>
  <c r="AA3627" i="8"/>
  <c r="AA3628" i="8"/>
  <c r="AA3629" i="8"/>
  <c r="AA3630" i="8"/>
  <c r="AA3631" i="8"/>
  <c r="AA3632" i="8"/>
  <c r="AA3633" i="8"/>
  <c r="AA3634" i="8"/>
  <c r="AA3635" i="8"/>
  <c r="AA3636" i="8"/>
  <c r="AA3637" i="8"/>
  <c r="AA3638" i="8"/>
  <c r="AA3639" i="8"/>
  <c r="AA3640" i="8"/>
  <c r="AA3641" i="8"/>
  <c r="AA3642" i="8"/>
  <c r="AA3643" i="8"/>
  <c r="AA3644" i="8"/>
  <c r="AA3645" i="8"/>
  <c r="AA3646" i="8"/>
  <c r="AA3647" i="8"/>
  <c r="AA3648" i="8"/>
  <c r="AA3649" i="8"/>
  <c r="AA3650" i="8"/>
  <c r="AA3651" i="8"/>
  <c r="AA3652" i="8"/>
  <c r="AA3653" i="8"/>
  <c r="AA3654" i="8"/>
  <c r="AA3655" i="8"/>
  <c r="AA3656" i="8"/>
  <c r="AA3657" i="8"/>
  <c r="AA3658" i="8"/>
  <c r="AA3659" i="8"/>
  <c r="AA3660" i="8"/>
  <c r="AA3661" i="8"/>
  <c r="AA3662" i="8"/>
  <c r="AA3663" i="8"/>
  <c r="AA3664" i="8"/>
  <c r="AA3665" i="8"/>
  <c r="AA3666" i="8"/>
  <c r="AA3667" i="8"/>
  <c r="AA3668" i="8"/>
  <c r="AA3669" i="8"/>
  <c r="AA3670" i="8"/>
  <c r="AA3671" i="8"/>
  <c r="AA3672" i="8"/>
  <c r="AA3673" i="8"/>
  <c r="AA3674" i="8"/>
  <c r="AA3675" i="8"/>
  <c r="AA3676" i="8"/>
  <c r="AA3677" i="8"/>
  <c r="AA3678" i="8"/>
  <c r="AA3679" i="8"/>
  <c r="AA3680" i="8"/>
  <c r="AA3681" i="8"/>
  <c r="AA3682" i="8"/>
  <c r="AA3683" i="8"/>
  <c r="AA3684" i="8"/>
  <c r="AA3685" i="8"/>
  <c r="AA3686" i="8"/>
  <c r="AA3687" i="8"/>
  <c r="AA3688" i="8"/>
  <c r="AA3689" i="8"/>
  <c r="AA3690" i="8"/>
  <c r="AA3691" i="8"/>
  <c r="AA3692" i="8"/>
  <c r="AA3693" i="8"/>
  <c r="AA3694" i="8"/>
  <c r="AA3695" i="8"/>
  <c r="AA3696" i="8"/>
  <c r="AA3697" i="8"/>
  <c r="AA3698" i="8"/>
  <c r="AA3699" i="8"/>
  <c r="AA3700" i="8"/>
  <c r="AA3701" i="8"/>
  <c r="AA3702" i="8"/>
  <c r="AA3703" i="8"/>
  <c r="AA3704" i="8"/>
  <c r="AA3705" i="8"/>
  <c r="AA3706" i="8"/>
  <c r="AA3707" i="8"/>
  <c r="AA3708" i="8"/>
  <c r="AA3709" i="8"/>
  <c r="AA3710" i="8"/>
  <c r="AA3711" i="8"/>
  <c r="AA3712" i="8"/>
  <c r="AA3713" i="8"/>
  <c r="AA3714" i="8"/>
  <c r="AA3715" i="8"/>
  <c r="AA3716" i="8"/>
  <c r="AA3717" i="8"/>
  <c r="AA3718" i="8"/>
  <c r="AA3719" i="8"/>
  <c r="AA3720" i="8"/>
  <c r="AA3721" i="8"/>
  <c r="AA3722" i="8"/>
  <c r="AA3723" i="8"/>
  <c r="AA3724" i="8"/>
  <c r="AA3725" i="8"/>
  <c r="AA3726" i="8"/>
  <c r="AA3727" i="8"/>
  <c r="AA3728" i="8"/>
  <c r="AA3729" i="8"/>
  <c r="AA3730" i="8"/>
  <c r="AA3731" i="8"/>
  <c r="AA3732" i="8"/>
  <c r="AA3733" i="8"/>
  <c r="AA3734" i="8"/>
  <c r="AA3735" i="8"/>
  <c r="AA3736" i="8"/>
  <c r="AA3737" i="8"/>
  <c r="AA3738" i="8"/>
  <c r="AA3739" i="8"/>
  <c r="AA3740" i="8"/>
  <c r="AA3741" i="8"/>
  <c r="AA3742" i="8"/>
  <c r="AA3743" i="8"/>
  <c r="AA3744" i="8"/>
  <c r="AA3745" i="8"/>
  <c r="AA3746" i="8"/>
  <c r="AA3747" i="8"/>
  <c r="AA3748" i="8"/>
  <c r="AA3749" i="8"/>
  <c r="AA3750" i="8"/>
  <c r="AA3751" i="8"/>
  <c r="AA3752" i="8"/>
  <c r="AA3753" i="8"/>
  <c r="AA3754" i="8"/>
  <c r="AA3755" i="8"/>
  <c r="AA3756" i="8"/>
  <c r="AA3757" i="8"/>
  <c r="AA3758" i="8"/>
  <c r="AA3759" i="8"/>
  <c r="AA3760" i="8"/>
  <c r="AA3761" i="8"/>
  <c r="AA3762" i="8"/>
  <c r="AA3763" i="8"/>
  <c r="AA3764" i="8"/>
  <c r="AA3765" i="8"/>
  <c r="AA3766" i="8"/>
  <c r="AA3767" i="8"/>
  <c r="AA3768" i="8"/>
  <c r="AA3769" i="8"/>
  <c r="AA3770" i="8"/>
  <c r="AA3771" i="8"/>
  <c r="AA3772" i="8"/>
  <c r="AA3773" i="8"/>
  <c r="AA3774" i="8"/>
  <c r="AA3775" i="8"/>
  <c r="AA3776" i="8"/>
  <c r="AA3777" i="8"/>
  <c r="AA3778" i="8"/>
  <c r="AA3779" i="8"/>
  <c r="AA3780" i="8"/>
  <c r="AA3781" i="8"/>
  <c r="AA3782" i="8"/>
  <c r="AA3783" i="8"/>
  <c r="AA3784" i="8"/>
  <c r="AA3785" i="8"/>
  <c r="AA3786" i="8"/>
  <c r="AA3787" i="8"/>
  <c r="AA3788" i="8"/>
  <c r="AA3789" i="8"/>
  <c r="AA3790" i="8"/>
  <c r="AA3791" i="8"/>
  <c r="AA3792" i="8"/>
  <c r="AA3793" i="8"/>
  <c r="AA3794" i="8"/>
  <c r="AA3795" i="8"/>
  <c r="AA3796" i="8"/>
  <c r="AA3797" i="8"/>
  <c r="AA3798" i="8"/>
  <c r="AA3799" i="8"/>
  <c r="AA3800" i="8"/>
  <c r="AA3801" i="8"/>
  <c r="AA3802" i="8"/>
  <c r="AA3803" i="8"/>
  <c r="AA3804" i="8"/>
  <c r="AA3805" i="8"/>
  <c r="AA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AB317" i="8"/>
  <c r="AB318" i="8"/>
  <c r="AB319" i="8"/>
  <c r="AB320" i="8"/>
  <c r="AB321" i="8"/>
  <c r="AB322" i="8"/>
  <c r="AB323" i="8"/>
  <c r="AB324" i="8"/>
  <c r="AB325" i="8"/>
  <c r="AB326" i="8"/>
  <c r="AB327" i="8"/>
  <c r="AB328" i="8"/>
  <c r="AB329" i="8"/>
  <c r="AB330" i="8"/>
  <c r="AB331" i="8"/>
  <c r="AB332" i="8"/>
  <c r="AB333" i="8"/>
  <c r="AB334" i="8"/>
  <c r="AB335" i="8"/>
  <c r="AB336" i="8"/>
  <c r="AB337" i="8"/>
  <c r="AB338" i="8"/>
  <c r="AB339" i="8"/>
  <c r="AB340" i="8"/>
  <c r="AB341" i="8"/>
  <c r="AB342" i="8"/>
  <c r="AB343" i="8"/>
  <c r="AB344" i="8"/>
  <c r="AB345" i="8"/>
  <c r="AB346" i="8"/>
  <c r="AB347" i="8"/>
  <c r="AB348" i="8"/>
  <c r="AB349" i="8"/>
  <c r="AB350" i="8"/>
  <c r="AB351" i="8"/>
  <c r="AB352" i="8"/>
  <c r="AB353" i="8"/>
  <c r="AB354" i="8"/>
  <c r="AB355" i="8"/>
  <c r="AB356" i="8"/>
  <c r="AB357" i="8"/>
  <c r="AB358" i="8"/>
  <c r="AB359" i="8"/>
  <c r="AB360" i="8"/>
  <c r="AB361" i="8"/>
  <c r="AB362" i="8"/>
  <c r="AB363" i="8"/>
  <c r="AB364" i="8"/>
  <c r="AB365" i="8"/>
  <c r="AB366" i="8"/>
  <c r="AB367" i="8"/>
  <c r="AB368" i="8"/>
  <c r="AB369" i="8"/>
  <c r="AB370" i="8"/>
  <c r="AB371" i="8"/>
  <c r="AB372" i="8"/>
  <c r="AB373" i="8"/>
  <c r="AB374" i="8"/>
  <c r="AB375" i="8"/>
  <c r="AB376" i="8"/>
  <c r="AB377" i="8"/>
  <c r="AB378" i="8"/>
  <c r="AB379" i="8"/>
  <c r="AB380" i="8"/>
  <c r="AB381" i="8"/>
  <c r="AB382" i="8"/>
  <c r="AB383" i="8"/>
  <c r="AB384" i="8"/>
  <c r="AB385" i="8"/>
  <c r="AB386" i="8"/>
  <c r="AB387" i="8"/>
  <c r="AB388" i="8"/>
  <c r="AB389" i="8"/>
  <c r="AB390" i="8"/>
  <c r="AB391" i="8"/>
  <c r="AB392" i="8"/>
  <c r="AB393" i="8"/>
  <c r="AB394" i="8"/>
  <c r="AB395" i="8"/>
  <c r="AB396" i="8"/>
  <c r="AB397" i="8"/>
  <c r="AB398" i="8"/>
  <c r="AB399" i="8"/>
  <c r="AB400" i="8"/>
  <c r="AB401" i="8"/>
  <c r="AB402" i="8"/>
  <c r="AB403" i="8"/>
  <c r="AB404" i="8"/>
  <c r="AB405" i="8"/>
  <c r="AB406" i="8"/>
  <c r="AB407" i="8"/>
  <c r="AB408" i="8"/>
  <c r="AB409" i="8"/>
  <c r="AB410" i="8"/>
  <c r="AB411" i="8"/>
  <c r="AB412" i="8"/>
  <c r="AB413" i="8"/>
  <c r="AB414" i="8"/>
  <c r="AB415" i="8"/>
  <c r="AB416" i="8"/>
  <c r="AB417" i="8"/>
  <c r="AB418" i="8"/>
  <c r="AB419" i="8"/>
  <c r="AB420" i="8"/>
  <c r="AB421" i="8"/>
  <c r="AB422" i="8"/>
  <c r="AB423" i="8"/>
  <c r="AB424" i="8"/>
  <c r="AB425" i="8"/>
  <c r="AB426" i="8"/>
  <c r="AB427" i="8"/>
  <c r="AB428" i="8"/>
  <c r="AB429" i="8"/>
  <c r="AB430" i="8"/>
  <c r="AB431" i="8"/>
  <c r="AB432" i="8"/>
  <c r="AB433" i="8"/>
  <c r="AB434" i="8"/>
  <c r="AB435" i="8"/>
  <c r="AB436" i="8"/>
  <c r="AB437" i="8"/>
  <c r="AB438" i="8"/>
  <c r="AB439" i="8"/>
  <c r="AB440" i="8"/>
  <c r="AB441" i="8"/>
  <c r="AB442" i="8"/>
  <c r="AB443" i="8"/>
  <c r="AB444" i="8"/>
  <c r="AB445" i="8"/>
  <c r="AB446" i="8"/>
  <c r="AB447" i="8"/>
  <c r="AB448" i="8"/>
  <c r="AB449" i="8"/>
  <c r="AB450" i="8"/>
  <c r="AB451" i="8"/>
  <c r="AB452" i="8"/>
  <c r="AB453" i="8"/>
  <c r="AB454" i="8"/>
  <c r="AB455" i="8"/>
  <c r="AB456" i="8"/>
  <c r="AB457" i="8"/>
  <c r="AB458" i="8"/>
  <c r="AB459" i="8"/>
  <c r="AB460" i="8"/>
  <c r="AB461" i="8"/>
  <c r="AB462" i="8"/>
  <c r="AB463" i="8"/>
  <c r="AB464" i="8"/>
  <c r="AB465" i="8"/>
  <c r="AB466" i="8"/>
  <c r="AB467" i="8"/>
  <c r="AB468" i="8"/>
  <c r="AB469" i="8"/>
  <c r="AB470" i="8"/>
  <c r="AB471" i="8"/>
  <c r="AB472" i="8"/>
  <c r="AB473" i="8"/>
  <c r="AB474" i="8"/>
  <c r="AB475" i="8"/>
  <c r="AB476" i="8"/>
  <c r="AB477" i="8"/>
  <c r="AB478" i="8"/>
  <c r="AB479" i="8"/>
  <c r="AB480" i="8"/>
  <c r="AB481" i="8"/>
  <c r="AB482" i="8"/>
  <c r="AB483" i="8"/>
  <c r="AB484" i="8"/>
  <c r="AB485" i="8"/>
  <c r="AB486" i="8"/>
  <c r="AB487" i="8"/>
  <c r="AB488" i="8"/>
  <c r="AB489" i="8"/>
  <c r="AB490" i="8"/>
  <c r="AB491" i="8"/>
  <c r="AB492" i="8"/>
  <c r="AB493" i="8"/>
  <c r="AB494" i="8"/>
  <c r="AB495" i="8"/>
  <c r="AB496" i="8"/>
  <c r="AB497" i="8"/>
  <c r="AB498" i="8"/>
  <c r="AB499" i="8"/>
  <c r="AB500" i="8"/>
  <c r="AB501" i="8"/>
  <c r="AB502" i="8"/>
  <c r="AB503" i="8"/>
  <c r="AB504" i="8"/>
  <c r="AB505" i="8"/>
  <c r="AB506" i="8"/>
  <c r="AB507" i="8"/>
  <c r="AB508" i="8"/>
  <c r="AB509" i="8"/>
  <c r="AB510" i="8"/>
  <c r="AB511" i="8"/>
  <c r="AB512" i="8"/>
  <c r="AB513" i="8"/>
  <c r="AB514" i="8"/>
  <c r="AB515" i="8"/>
  <c r="AB516" i="8"/>
  <c r="AB517" i="8"/>
  <c r="AB518" i="8"/>
  <c r="AB519" i="8"/>
  <c r="AB520" i="8"/>
  <c r="AB521" i="8"/>
  <c r="AB522" i="8"/>
  <c r="AB523" i="8"/>
  <c r="AB524" i="8"/>
  <c r="AB525" i="8"/>
  <c r="AB526" i="8"/>
  <c r="AB527" i="8"/>
  <c r="AB528" i="8"/>
  <c r="AB529" i="8"/>
  <c r="AB530" i="8"/>
  <c r="AB531" i="8"/>
  <c r="AB532" i="8"/>
  <c r="AB533" i="8"/>
  <c r="AB534" i="8"/>
  <c r="AB535" i="8"/>
  <c r="AB536" i="8"/>
  <c r="AB537" i="8"/>
  <c r="AB538" i="8"/>
  <c r="AB539" i="8"/>
  <c r="AB540" i="8"/>
  <c r="AB541" i="8"/>
  <c r="AB542" i="8"/>
  <c r="AB543" i="8"/>
  <c r="AB544" i="8"/>
  <c r="AB545" i="8"/>
  <c r="AB546" i="8"/>
  <c r="AB547" i="8"/>
  <c r="AB548" i="8"/>
  <c r="AB549" i="8"/>
  <c r="AB550" i="8"/>
  <c r="AB551" i="8"/>
  <c r="AB552" i="8"/>
  <c r="AB553" i="8"/>
  <c r="AB554" i="8"/>
  <c r="AB555" i="8"/>
  <c r="AB556" i="8"/>
  <c r="AB557" i="8"/>
  <c r="AB558" i="8"/>
  <c r="AB559" i="8"/>
  <c r="AB560" i="8"/>
  <c r="AB561" i="8"/>
  <c r="AB562" i="8"/>
  <c r="AB563" i="8"/>
  <c r="AB564" i="8"/>
  <c r="AB565" i="8"/>
  <c r="AB566" i="8"/>
  <c r="AB567" i="8"/>
  <c r="AB568" i="8"/>
  <c r="AB569" i="8"/>
  <c r="AB570" i="8"/>
  <c r="AB571" i="8"/>
  <c r="AB572" i="8"/>
  <c r="AB573" i="8"/>
  <c r="AB574" i="8"/>
  <c r="AB575" i="8"/>
  <c r="AB576" i="8"/>
  <c r="AB577" i="8"/>
  <c r="AB578" i="8"/>
  <c r="AB579" i="8"/>
  <c r="AB580" i="8"/>
  <c r="AB581" i="8"/>
  <c r="AB582" i="8"/>
  <c r="AB583" i="8"/>
  <c r="AB584" i="8"/>
  <c r="AB585" i="8"/>
  <c r="AB586" i="8"/>
  <c r="AB587" i="8"/>
  <c r="AB588" i="8"/>
  <c r="AB589" i="8"/>
  <c r="AB590" i="8"/>
  <c r="AB591" i="8"/>
  <c r="AB592" i="8"/>
  <c r="AB593" i="8"/>
  <c r="AB594" i="8"/>
  <c r="AB595" i="8"/>
  <c r="AB596" i="8"/>
  <c r="AB597" i="8"/>
  <c r="AB598" i="8"/>
  <c r="AB599" i="8"/>
  <c r="AB600" i="8"/>
  <c r="AB601" i="8"/>
  <c r="AB602" i="8"/>
  <c r="AB603" i="8"/>
  <c r="AB604" i="8"/>
  <c r="AB605" i="8"/>
  <c r="AB606" i="8"/>
  <c r="AB607" i="8"/>
  <c r="AB608" i="8"/>
  <c r="AB609" i="8"/>
  <c r="AB610" i="8"/>
  <c r="AB611" i="8"/>
  <c r="AB612" i="8"/>
  <c r="AB613" i="8"/>
  <c r="AB614" i="8"/>
  <c r="AB615" i="8"/>
  <c r="AB616" i="8"/>
  <c r="AB617" i="8"/>
  <c r="AB618" i="8"/>
  <c r="AB619" i="8"/>
  <c r="AB620" i="8"/>
  <c r="AB621" i="8"/>
  <c r="AB622" i="8"/>
  <c r="AB623" i="8"/>
  <c r="AB624" i="8"/>
  <c r="AB625" i="8"/>
  <c r="AB626" i="8"/>
  <c r="AB627" i="8"/>
  <c r="AB628" i="8"/>
  <c r="AB629" i="8"/>
  <c r="AB630" i="8"/>
  <c r="AB631" i="8"/>
  <c r="AB632" i="8"/>
  <c r="AB633" i="8"/>
  <c r="AB634" i="8"/>
  <c r="AB635" i="8"/>
  <c r="AB636" i="8"/>
  <c r="AB637" i="8"/>
  <c r="AB638" i="8"/>
  <c r="AB639" i="8"/>
  <c r="AB640" i="8"/>
  <c r="AB641" i="8"/>
  <c r="AB642" i="8"/>
  <c r="AB643" i="8"/>
  <c r="AB644" i="8"/>
  <c r="AB645" i="8"/>
  <c r="AB646" i="8"/>
  <c r="AB647" i="8"/>
  <c r="AB648" i="8"/>
  <c r="AB649" i="8"/>
  <c r="AB650" i="8"/>
  <c r="AB651" i="8"/>
  <c r="AB652" i="8"/>
  <c r="AB653" i="8"/>
  <c r="AB654" i="8"/>
  <c r="AB655" i="8"/>
  <c r="AB656" i="8"/>
  <c r="AB657" i="8"/>
  <c r="AB658" i="8"/>
  <c r="AB659" i="8"/>
  <c r="AB660" i="8"/>
  <c r="AB661" i="8"/>
  <c r="AB662" i="8"/>
  <c r="AB663" i="8"/>
  <c r="AB664" i="8"/>
  <c r="AB665" i="8"/>
  <c r="AB666" i="8"/>
  <c r="AB667" i="8"/>
  <c r="AB668" i="8"/>
  <c r="AB669" i="8"/>
  <c r="AB670" i="8"/>
  <c r="AB671" i="8"/>
  <c r="AB672" i="8"/>
  <c r="AB673" i="8"/>
  <c r="AB674" i="8"/>
  <c r="AB675" i="8"/>
  <c r="AB676" i="8"/>
  <c r="AB677" i="8"/>
  <c r="AB678" i="8"/>
  <c r="AB679" i="8"/>
  <c r="AB680" i="8"/>
  <c r="AB681" i="8"/>
  <c r="AB682" i="8"/>
  <c r="AB683" i="8"/>
  <c r="AB684" i="8"/>
  <c r="AB685" i="8"/>
  <c r="AB686" i="8"/>
  <c r="AB687" i="8"/>
  <c r="AB688" i="8"/>
  <c r="AB689" i="8"/>
  <c r="AB690" i="8"/>
  <c r="AB691" i="8"/>
  <c r="AB692" i="8"/>
  <c r="AB693" i="8"/>
  <c r="AB694" i="8"/>
  <c r="AB695" i="8"/>
  <c r="AB696" i="8"/>
  <c r="AB697" i="8"/>
  <c r="AB698" i="8"/>
  <c r="AB699" i="8"/>
  <c r="AB700" i="8"/>
  <c r="AB701" i="8"/>
  <c r="AB702" i="8"/>
  <c r="AB703" i="8"/>
  <c r="AB704" i="8"/>
  <c r="AB705" i="8"/>
  <c r="AB706" i="8"/>
  <c r="AB707" i="8"/>
  <c r="AB708" i="8"/>
  <c r="AB709" i="8"/>
  <c r="AB710" i="8"/>
  <c r="AB711" i="8"/>
  <c r="AB712" i="8"/>
  <c r="AB713" i="8"/>
  <c r="AB714" i="8"/>
  <c r="AB715" i="8"/>
  <c r="AB716" i="8"/>
  <c r="AB717" i="8"/>
  <c r="AB718" i="8"/>
  <c r="AB719" i="8"/>
  <c r="AB720" i="8"/>
  <c r="AB721" i="8"/>
  <c r="AB722" i="8"/>
  <c r="AB723" i="8"/>
  <c r="AB724" i="8"/>
  <c r="AB725" i="8"/>
  <c r="AB726" i="8"/>
  <c r="AB727" i="8"/>
  <c r="AB728" i="8"/>
  <c r="AB729" i="8"/>
  <c r="AB730" i="8"/>
  <c r="AB731" i="8"/>
  <c r="AB732" i="8"/>
  <c r="AB733" i="8"/>
  <c r="AB734" i="8"/>
  <c r="AB735" i="8"/>
  <c r="AB736" i="8"/>
  <c r="AB737" i="8"/>
  <c r="AB738" i="8"/>
  <c r="AB739" i="8"/>
  <c r="AB740" i="8"/>
  <c r="AB741" i="8"/>
  <c r="AB742" i="8"/>
  <c r="AB743" i="8"/>
  <c r="AB744" i="8"/>
  <c r="AB745" i="8"/>
  <c r="AB746" i="8"/>
  <c r="AB747" i="8"/>
  <c r="AB748" i="8"/>
  <c r="AB749" i="8"/>
  <c r="AB750" i="8"/>
  <c r="AB751" i="8"/>
  <c r="AB752" i="8"/>
  <c r="AB753" i="8"/>
  <c r="AB754" i="8"/>
  <c r="AB755" i="8"/>
  <c r="AB756" i="8"/>
  <c r="AB757" i="8"/>
  <c r="AB758" i="8"/>
  <c r="AB759" i="8"/>
  <c r="AB760" i="8"/>
  <c r="AB761" i="8"/>
  <c r="AB762" i="8"/>
  <c r="AB763" i="8"/>
  <c r="AB764" i="8"/>
  <c r="AB765" i="8"/>
  <c r="AB766" i="8"/>
  <c r="AB767" i="8"/>
  <c r="AB768" i="8"/>
  <c r="AB769" i="8"/>
  <c r="AB770" i="8"/>
  <c r="AB771" i="8"/>
  <c r="AB772" i="8"/>
  <c r="AB773" i="8"/>
  <c r="AB774" i="8"/>
  <c r="AB775" i="8"/>
  <c r="AB776" i="8"/>
  <c r="AB777" i="8"/>
  <c r="AB778" i="8"/>
  <c r="AB779" i="8"/>
  <c r="AB780" i="8"/>
  <c r="AB781" i="8"/>
  <c r="AB782" i="8"/>
  <c r="AB783" i="8"/>
  <c r="AB784" i="8"/>
  <c r="AB785" i="8"/>
  <c r="AB786" i="8"/>
  <c r="AB787" i="8"/>
  <c r="AB788" i="8"/>
  <c r="AB789" i="8"/>
  <c r="AB790" i="8"/>
  <c r="AB791" i="8"/>
  <c r="AB792" i="8"/>
  <c r="AB793" i="8"/>
  <c r="AB794" i="8"/>
  <c r="AB795" i="8"/>
  <c r="AB796" i="8"/>
  <c r="AB797" i="8"/>
  <c r="AB798" i="8"/>
  <c r="AB799" i="8"/>
  <c r="AB800" i="8"/>
  <c r="AB801" i="8"/>
  <c r="AB802" i="8"/>
  <c r="AB803" i="8"/>
  <c r="AB804" i="8"/>
  <c r="AB805" i="8"/>
  <c r="AB806" i="8"/>
  <c r="AB807" i="8"/>
  <c r="AB808" i="8"/>
  <c r="AB809" i="8"/>
  <c r="AB810" i="8"/>
  <c r="AB811" i="8"/>
  <c r="AB812" i="8"/>
  <c r="AB813" i="8"/>
  <c r="AB814" i="8"/>
  <c r="AB815" i="8"/>
  <c r="AB816" i="8"/>
  <c r="AB817" i="8"/>
  <c r="AB818" i="8"/>
  <c r="AB819" i="8"/>
  <c r="AB820" i="8"/>
  <c r="AB821" i="8"/>
  <c r="AB822" i="8"/>
  <c r="AB823" i="8"/>
  <c r="AB824" i="8"/>
  <c r="AB825" i="8"/>
  <c r="AB826" i="8"/>
  <c r="AB827" i="8"/>
  <c r="AB828" i="8"/>
  <c r="AB829" i="8"/>
  <c r="AB830" i="8"/>
  <c r="AB831" i="8"/>
  <c r="AB832" i="8"/>
  <c r="AB833" i="8"/>
  <c r="AB834" i="8"/>
  <c r="AB835" i="8"/>
  <c r="AB836" i="8"/>
  <c r="AB837" i="8"/>
  <c r="AB838" i="8"/>
  <c r="AB839" i="8"/>
  <c r="AB840" i="8"/>
  <c r="AB841" i="8"/>
  <c r="AB842" i="8"/>
  <c r="AB843" i="8"/>
  <c r="AB844" i="8"/>
  <c r="AB845" i="8"/>
  <c r="AB846" i="8"/>
  <c r="AB847" i="8"/>
  <c r="AB848" i="8"/>
  <c r="AB849" i="8"/>
  <c r="AB850" i="8"/>
  <c r="AB851" i="8"/>
  <c r="AB852" i="8"/>
  <c r="AB853" i="8"/>
  <c r="AB854" i="8"/>
  <c r="AB855" i="8"/>
  <c r="AB856" i="8"/>
  <c r="AB857" i="8"/>
  <c r="AB858" i="8"/>
  <c r="AB859" i="8"/>
  <c r="AB860" i="8"/>
  <c r="AB861" i="8"/>
  <c r="AB862" i="8"/>
  <c r="AB863" i="8"/>
  <c r="AB864" i="8"/>
  <c r="AB865" i="8"/>
  <c r="AB866" i="8"/>
  <c r="AB867" i="8"/>
  <c r="AB868" i="8"/>
  <c r="AB869" i="8"/>
  <c r="AB870" i="8"/>
  <c r="AB871" i="8"/>
  <c r="AB872" i="8"/>
  <c r="AB873" i="8"/>
  <c r="AB874" i="8"/>
  <c r="AB875" i="8"/>
  <c r="AB876" i="8"/>
  <c r="AB877" i="8"/>
  <c r="AB878" i="8"/>
  <c r="AB879" i="8"/>
  <c r="AB880" i="8"/>
  <c r="AB881" i="8"/>
  <c r="AB882" i="8"/>
  <c r="AB883" i="8"/>
  <c r="AB884" i="8"/>
  <c r="AB885" i="8"/>
  <c r="AB886" i="8"/>
  <c r="AB887" i="8"/>
  <c r="AB888" i="8"/>
  <c r="AB889" i="8"/>
  <c r="AB890" i="8"/>
  <c r="AB891" i="8"/>
  <c r="AB892" i="8"/>
  <c r="AB893" i="8"/>
  <c r="AB894" i="8"/>
  <c r="AB895" i="8"/>
  <c r="AB896" i="8"/>
  <c r="AB897" i="8"/>
  <c r="AB898" i="8"/>
  <c r="AB899" i="8"/>
  <c r="AB900" i="8"/>
  <c r="AB901" i="8"/>
  <c r="AB902" i="8"/>
  <c r="AB903" i="8"/>
  <c r="AB904" i="8"/>
  <c r="AB905" i="8"/>
  <c r="AB906" i="8"/>
  <c r="AB907" i="8"/>
  <c r="AB908" i="8"/>
  <c r="AB909" i="8"/>
  <c r="AB910" i="8"/>
  <c r="AB911" i="8"/>
  <c r="AB912" i="8"/>
  <c r="AB913" i="8"/>
  <c r="AB914" i="8"/>
  <c r="AB915" i="8"/>
  <c r="AB916" i="8"/>
  <c r="AB917" i="8"/>
  <c r="AB918" i="8"/>
  <c r="AB919" i="8"/>
  <c r="AB920" i="8"/>
  <c r="AB921" i="8"/>
  <c r="AB922" i="8"/>
  <c r="AB923" i="8"/>
  <c r="AB924" i="8"/>
  <c r="AB925" i="8"/>
  <c r="AB926" i="8"/>
  <c r="AB927" i="8"/>
  <c r="AB928" i="8"/>
  <c r="AB929" i="8"/>
  <c r="AB930" i="8"/>
  <c r="AB931" i="8"/>
  <c r="AB932" i="8"/>
  <c r="AB933" i="8"/>
  <c r="AB934" i="8"/>
  <c r="AB935" i="8"/>
  <c r="AB936" i="8"/>
  <c r="AB937" i="8"/>
  <c r="AB938" i="8"/>
  <c r="AB939" i="8"/>
  <c r="AB940" i="8"/>
  <c r="AB941" i="8"/>
  <c r="AB942" i="8"/>
  <c r="AB943" i="8"/>
  <c r="AB944" i="8"/>
  <c r="AB945" i="8"/>
  <c r="AB946" i="8"/>
  <c r="AB947" i="8"/>
  <c r="AB948" i="8"/>
  <c r="AB949" i="8"/>
  <c r="AB950" i="8"/>
  <c r="AB951" i="8"/>
  <c r="AB952" i="8"/>
  <c r="AB953" i="8"/>
  <c r="AB954" i="8"/>
  <c r="AB955" i="8"/>
  <c r="AB956" i="8"/>
  <c r="AB957" i="8"/>
  <c r="AB958" i="8"/>
  <c r="AB959" i="8"/>
  <c r="AB960" i="8"/>
  <c r="AB961" i="8"/>
  <c r="AB962" i="8"/>
  <c r="AB963" i="8"/>
  <c r="AB964" i="8"/>
  <c r="AB965" i="8"/>
  <c r="AB966" i="8"/>
  <c r="AB967" i="8"/>
  <c r="AB968" i="8"/>
  <c r="AB969" i="8"/>
  <c r="AB970" i="8"/>
  <c r="AB971" i="8"/>
  <c r="AB972" i="8"/>
  <c r="AB973" i="8"/>
  <c r="AB974" i="8"/>
  <c r="AB975" i="8"/>
  <c r="AB976" i="8"/>
  <c r="AB977" i="8"/>
  <c r="AB978" i="8"/>
  <c r="AB979" i="8"/>
  <c r="AB980" i="8"/>
  <c r="AB981" i="8"/>
  <c r="AB982" i="8"/>
  <c r="AB983" i="8"/>
  <c r="AB984" i="8"/>
  <c r="AB985" i="8"/>
  <c r="AB986" i="8"/>
  <c r="AB987" i="8"/>
  <c r="AB988" i="8"/>
  <c r="AB989" i="8"/>
  <c r="AB990" i="8"/>
  <c r="AB991" i="8"/>
  <c r="AB992" i="8"/>
  <c r="AB993" i="8"/>
  <c r="AB994" i="8"/>
  <c r="AB995" i="8"/>
  <c r="AB996" i="8"/>
  <c r="AB997" i="8"/>
  <c r="AB998" i="8"/>
  <c r="AB999" i="8"/>
  <c r="AB1000" i="8"/>
  <c r="AB1001" i="8"/>
  <c r="AB1002" i="8"/>
  <c r="AB1003" i="8"/>
  <c r="AB1004" i="8"/>
  <c r="AB1005" i="8"/>
  <c r="AB1006" i="8"/>
  <c r="AB1007" i="8"/>
  <c r="AB1008" i="8"/>
  <c r="AB1009" i="8"/>
  <c r="AB1010" i="8"/>
  <c r="AB1011" i="8"/>
  <c r="AB1012" i="8"/>
  <c r="AB1013" i="8"/>
  <c r="AB1014" i="8"/>
  <c r="AB1015" i="8"/>
  <c r="AB1016" i="8"/>
  <c r="AB1017" i="8"/>
  <c r="AB1018" i="8"/>
  <c r="AB1019" i="8"/>
  <c r="AB1020" i="8"/>
  <c r="AB1021" i="8"/>
  <c r="AB1022" i="8"/>
  <c r="AB1023" i="8"/>
  <c r="AB1024" i="8"/>
  <c r="AB1025" i="8"/>
  <c r="AB1026" i="8"/>
  <c r="AB1027" i="8"/>
  <c r="AB1028" i="8"/>
  <c r="AB1029" i="8"/>
  <c r="AB1030" i="8"/>
  <c r="AB1031" i="8"/>
  <c r="AB1032" i="8"/>
  <c r="AB1033" i="8"/>
  <c r="AB1034" i="8"/>
  <c r="AB1035" i="8"/>
  <c r="AB1036" i="8"/>
  <c r="AB1037" i="8"/>
  <c r="AB1038" i="8"/>
  <c r="AB1039" i="8"/>
  <c r="AB1040" i="8"/>
  <c r="AB1041" i="8"/>
  <c r="AB1042" i="8"/>
  <c r="AB1043" i="8"/>
  <c r="AB1044" i="8"/>
  <c r="AB1045" i="8"/>
  <c r="AB1046" i="8"/>
  <c r="AB1047" i="8"/>
  <c r="AB1048" i="8"/>
  <c r="AB1049" i="8"/>
  <c r="AB1050" i="8"/>
  <c r="AB1051" i="8"/>
  <c r="AB1052" i="8"/>
  <c r="AB1053" i="8"/>
  <c r="AB1054" i="8"/>
  <c r="AB1055" i="8"/>
  <c r="AB1056" i="8"/>
  <c r="AB1057" i="8"/>
  <c r="AB1058" i="8"/>
  <c r="AB1059" i="8"/>
  <c r="AB1060" i="8"/>
  <c r="AB1061" i="8"/>
  <c r="AB1062" i="8"/>
  <c r="AB1063" i="8"/>
  <c r="AB1064" i="8"/>
  <c r="AB1065" i="8"/>
  <c r="AB1066" i="8"/>
  <c r="AB1067" i="8"/>
  <c r="AB1068" i="8"/>
  <c r="AB1069" i="8"/>
  <c r="AB1070" i="8"/>
  <c r="AB1071" i="8"/>
  <c r="AB1072" i="8"/>
  <c r="AB1073" i="8"/>
  <c r="AB1074" i="8"/>
  <c r="AB1075" i="8"/>
  <c r="AB1076" i="8"/>
  <c r="AB1077" i="8"/>
  <c r="AB1078" i="8"/>
  <c r="AB1079" i="8"/>
  <c r="AB1080" i="8"/>
  <c r="AB1081" i="8"/>
  <c r="AB1082" i="8"/>
  <c r="AB1083" i="8"/>
  <c r="AB1084" i="8"/>
  <c r="AB1085" i="8"/>
  <c r="AB1086" i="8"/>
  <c r="AB1087" i="8"/>
  <c r="AB1088" i="8"/>
  <c r="AB1089" i="8"/>
  <c r="AB1090" i="8"/>
  <c r="AB1091" i="8"/>
  <c r="AB1092" i="8"/>
  <c r="AB1093" i="8"/>
  <c r="AB1094" i="8"/>
  <c r="AB1095" i="8"/>
  <c r="AB1096" i="8"/>
  <c r="AB1097" i="8"/>
  <c r="AB1098" i="8"/>
  <c r="AB1099" i="8"/>
  <c r="AB1100" i="8"/>
  <c r="AB1101" i="8"/>
  <c r="AB1102" i="8"/>
  <c r="AB1103" i="8"/>
  <c r="AB1104" i="8"/>
  <c r="AB1105" i="8"/>
  <c r="AB1106" i="8"/>
  <c r="AB1107" i="8"/>
  <c r="AB1108" i="8"/>
  <c r="AB1109" i="8"/>
  <c r="AB1110" i="8"/>
  <c r="AB1111" i="8"/>
  <c r="AB1112" i="8"/>
  <c r="AB1113" i="8"/>
  <c r="AB1114" i="8"/>
  <c r="AB1115" i="8"/>
  <c r="AB1116" i="8"/>
  <c r="AB1117" i="8"/>
  <c r="AB1118" i="8"/>
  <c r="AB1119" i="8"/>
  <c r="AB1120" i="8"/>
  <c r="AB1121" i="8"/>
  <c r="AB1122" i="8"/>
  <c r="AB1123" i="8"/>
  <c r="AB1124" i="8"/>
  <c r="AB1125" i="8"/>
  <c r="AB1126" i="8"/>
  <c r="AB1127" i="8"/>
  <c r="AB1128" i="8"/>
  <c r="AB1129" i="8"/>
  <c r="AB1130" i="8"/>
  <c r="AB1131" i="8"/>
  <c r="AB1132" i="8"/>
  <c r="AB1133" i="8"/>
  <c r="AB1134" i="8"/>
  <c r="AB1135" i="8"/>
  <c r="AB1136" i="8"/>
  <c r="AB1137" i="8"/>
  <c r="AB1138" i="8"/>
  <c r="AB1139" i="8"/>
  <c r="AB1140" i="8"/>
  <c r="AB1141" i="8"/>
  <c r="AB1142" i="8"/>
  <c r="AB1143" i="8"/>
  <c r="AB1144" i="8"/>
  <c r="AB1145" i="8"/>
  <c r="AB1146" i="8"/>
  <c r="AB1147" i="8"/>
  <c r="AB1148" i="8"/>
  <c r="AB1149" i="8"/>
  <c r="AB1150" i="8"/>
  <c r="AB1151" i="8"/>
  <c r="AB1152" i="8"/>
  <c r="AB1153" i="8"/>
  <c r="AB1154" i="8"/>
  <c r="AB1155" i="8"/>
  <c r="AB1156" i="8"/>
  <c r="AB1157" i="8"/>
  <c r="AB1158" i="8"/>
  <c r="AB1159" i="8"/>
  <c r="AB1160" i="8"/>
  <c r="AB1161" i="8"/>
  <c r="AB1162" i="8"/>
  <c r="AB1163" i="8"/>
  <c r="AB1164" i="8"/>
  <c r="AB1165" i="8"/>
  <c r="AB1166" i="8"/>
  <c r="AB1167" i="8"/>
  <c r="AB1168" i="8"/>
  <c r="AB1169" i="8"/>
  <c r="AB1170" i="8"/>
  <c r="AB1171" i="8"/>
  <c r="AB1172" i="8"/>
  <c r="AB1173" i="8"/>
  <c r="AB1174" i="8"/>
  <c r="AB1175" i="8"/>
  <c r="AB1176" i="8"/>
  <c r="AB1177" i="8"/>
  <c r="AB1178" i="8"/>
  <c r="AB1179" i="8"/>
  <c r="AB1180" i="8"/>
  <c r="AB1181" i="8"/>
  <c r="AB1182" i="8"/>
  <c r="AB1183" i="8"/>
  <c r="AB1184" i="8"/>
  <c r="AB1185" i="8"/>
  <c r="AB1186" i="8"/>
  <c r="AB1187" i="8"/>
  <c r="AB1188" i="8"/>
  <c r="AB1189" i="8"/>
  <c r="AB1190" i="8"/>
  <c r="AB1191" i="8"/>
  <c r="AB1192" i="8"/>
  <c r="AB1193" i="8"/>
  <c r="AB1194" i="8"/>
  <c r="AB1195" i="8"/>
  <c r="AB1196" i="8"/>
  <c r="AB1197" i="8"/>
  <c r="AB1198" i="8"/>
  <c r="AB1199" i="8"/>
  <c r="AB1200" i="8"/>
  <c r="AB1201" i="8"/>
  <c r="AB1202" i="8"/>
  <c r="AB1203" i="8"/>
  <c r="AB1204" i="8"/>
  <c r="AB1205" i="8"/>
  <c r="AB1206" i="8"/>
  <c r="AB1207" i="8"/>
  <c r="AB1208" i="8"/>
  <c r="AB1209" i="8"/>
  <c r="AB1210" i="8"/>
  <c r="AB1211" i="8"/>
  <c r="AB1212" i="8"/>
  <c r="AB1213" i="8"/>
  <c r="AB1214" i="8"/>
  <c r="AB1215" i="8"/>
  <c r="AB1216" i="8"/>
  <c r="AB1217" i="8"/>
  <c r="AB1218" i="8"/>
  <c r="AB1219" i="8"/>
  <c r="AB1220" i="8"/>
  <c r="AB1221" i="8"/>
  <c r="AB1222" i="8"/>
  <c r="AB1223" i="8"/>
  <c r="AB1224" i="8"/>
  <c r="AB1225" i="8"/>
  <c r="AB1226" i="8"/>
  <c r="AB1227" i="8"/>
  <c r="AB1228" i="8"/>
  <c r="AB1229" i="8"/>
  <c r="AB1230" i="8"/>
  <c r="AB1231" i="8"/>
  <c r="AB1232" i="8"/>
  <c r="AB1233" i="8"/>
  <c r="AB1234" i="8"/>
  <c r="AB1235" i="8"/>
  <c r="AB1236" i="8"/>
  <c r="AB1237" i="8"/>
  <c r="AB1238" i="8"/>
  <c r="AB1239" i="8"/>
  <c r="AB1240" i="8"/>
  <c r="AB1241" i="8"/>
  <c r="AB1242" i="8"/>
  <c r="AB1243" i="8"/>
  <c r="AB1244" i="8"/>
  <c r="AB1245" i="8"/>
  <c r="AB1246" i="8"/>
  <c r="AB1247" i="8"/>
  <c r="AB1248" i="8"/>
  <c r="AB1249" i="8"/>
  <c r="AB1250" i="8"/>
  <c r="AB1251" i="8"/>
  <c r="AB1252" i="8"/>
  <c r="AB1253" i="8"/>
  <c r="AB1254" i="8"/>
  <c r="AB1255" i="8"/>
  <c r="AB1256" i="8"/>
  <c r="AB1257" i="8"/>
  <c r="AB1258" i="8"/>
  <c r="AB1259" i="8"/>
  <c r="AB1260" i="8"/>
  <c r="AB1261" i="8"/>
  <c r="AB1262" i="8"/>
  <c r="AB1263" i="8"/>
  <c r="AB1264" i="8"/>
  <c r="AB1265" i="8"/>
  <c r="AB1266" i="8"/>
  <c r="AB1267" i="8"/>
  <c r="AB1268" i="8"/>
  <c r="AB1269" i="8"/>
  <c r="AB1270" i="8"/>
  <c r="AB1271" i="8"/>
  <c r="AB1272" i="8"/>
  <c r="AB1273" i="8"/>
  <c r="AB1274" i="8"/>
  <c r="AB1275" i="8"/>
  <c r="AB1276" i="8"/>
  <c r="AB1277" i="8"/>
  <c r="AB1278" i="8"/>
  <c r="AB1279" i="8"/>
  <c r="AB1280" i="8"/>
  <c r="AB1281" i="8"/>
  <c r="AB1282" i="8"/>
  <c r="AB1283" i="8"/>
  <c r="AB1284" i="8"/>
  <c r="AB1285" i="8"/>
  <c r="AB1286" i="8"/>
  <c r="AB1287" i="8"/>
  <c r="AB1288" i="8"/>
  <c r="AB1289" i="8"/>
  <c r="AB1290" i="8"/>
  <c r="AB1291" i="8"/>
  <c r="AB1292" i="8"/>
  <c r="AB1293" i="8"/>
  <c r="AB1294" i="8"/>
  <c r="AB1295" i="8"/>
  <c r="AB1296" i="8"/>
  <c r="AB1297" i="8"/>
  <c r="AB1298" i="8"/>
  <c r="AB1299" i="8"/>
  <c r="AB1300" i="8"/>
  <c r="AB1301" i="8"/>
  <c r="AB1302" i="8"/>
  <c r="AB1303" i="8"/>
  <c r="AB1304" i="8"/>
  <c r="AB1305" i="8"/>
  <c r="AB1306" i="8"/>
  <c r="AB1307" i="8"/>
  <c r="AB1308" i="8"/>
  <c r="AB1309" i="8"/>
  <c r="AB1310" i="8"/>
  <c r="AB1311" i="8"/>
  <c r="AB1312" i="8"/>
  <c r="AB1313" i="8"/>
  <c r="AB1314" i="8"/>
  <c r="AB1315" i="8"/>
  <c r="AB1316" i="8"/>
  <c r="AB1317" i="8"/>
  <c r="AB1318" i="8"/>
  <c r="AB1319" i="8"/>
  <c r="AB1320" i="8"/>
  <c r="AB1321" i="8"/>
  <c r="AB1322" i="8"/>
  <c r="AB1323" i="8"/>
  <c r="AB1324" i="8"/>
  <c r="AB1325" i="8"/>
  <c r="AB1326" i="8"/>
  <c r="AB1327" i="8"/>
  <c r="AB1328" i="8"/>
  <c r="AB1329" i="8"/>
  <c r="AB1330" i="8"/>
  <c r="AB1331" i="8"/>
  <c r="AB1332" i="8"/>
  <c r="AB1333" i="8"/>
  <c r="AB1334" i="8"/>
  <c r="AB1335" i="8"/>
  <c r="AB1336" i="8"/>
  <c r="AB1337" i="8"/>
  <c r="AB1338" i="8"/>
  <c r="AB1339" i="8"/>
  <c r="AB1340" i="8"/>
  <c r="AB1341" i="8"/>
  <c r="AB1342" i="8"/>
  <c r="AB1343" i="8"/>
  <c r="AB1344" i="8"/>
  <c r="AB1345" i="8"/>
  <c r="AB1346" i="8"/>
  <c r="AB1347" i="8"/>
  <c r="AB1348" i="8"/>
  <c r="AB1349" i="8"/>
  <c r="AB1350" i="8"/>
  <c r="AB1351" i="8"/>
  <c r="AB1352" i="8"/>
  <c r="AB1353" i="8"/>
  <c r="AB1354" i="8"/>
  <c r="AB1355" i="8"/>
  <c r="AB1356" i="8"/>
  <c r="AB1357" i="8"/>
  <c r="AB1358" i="8"/>
  <c r="AB1359" i="8"/>
  <c r="AB1360" i="8"/>
  <c r="AB1361" i="8"/>
  <c r="AB1362" i="8"/>
  <c r="AB1363" i="8"/>
  <c r="AB1364" i="8"/>
  <c r="AB1365" i="8"/>
  <c r="AB1366" i="8"/>
  <c r="AB1367" i="8"/>
  <c r="AB1368" i="8"/>
  <c r="AB1369" i="8"/>
  <c r="AB1370" i="8"/>
  <c r="AB1371" i="8"/>
  <c r="AB1372" i="8"/>
  <c r="AB1373" i="8"/>
  <c r="AB1374" i="8"/>
  <c r="AB1375" i="8"/>
  <c r="AB1376" i="8"/>
  <c r="AB1377" i="8"/>
  <c r="AB1378" i="8"/>
  <c r="AB1379" i="8"/>
  <c r="AB1380" i="8"/>
  <c r="AB1381" i="8"/>
  <c r="AB1382" i="8"/>
  <c r="AB1383" i="8"/>
  <c r="AB1384" i="8"/>
  <c r="AB1385" i="8"/>
  <c r="AB1386" i="8"/>
  <c r="AB1387" i="8"/>
  <c r="AB1388" i="8"/>
  <c r="AB1389" i="8"/>
  <c r="AB1390" i="8"/>
  <c r="AB1391" i="8"/>
  <c r="AB1392" i="8"/>
  <c r="AB1393" i="8"/>
  <c r="AB1394" i="8"/>
  <c r="AB1395" i="8"/>
  <c r="AB1396" i="8"/>
  <c r="AB1397" i="8"/>
  <c r="AB1398" i="8"/>
  <c r="AB1399" i="8"/>
  <c r="AB1400" i="8"/>
  <c r="AB1401" i="8"/>
  <c r="AB1402" i="8"/>
  <c r="AB1403" i="8"/>
  <c r="AB1404" i="8"/>
  <c r="AB1405" i="8"/>
  <c r="AB1406" i="8"/>
  <c r="AB1407" i="8"/>
  <c r="AB1408" i="8"/>
  <c r="AB1409" i="8"/>
  <c r="AB1410" i="8"/>
  <c r="AB1411" i="8"/>
  <c r="AB1412" i="8"/>
  <c r="AB1413" i="8"/>
  <c r="AB1414" i="8"/>
  <c r="AB1415" i="8"/>
  <c r="AB1416" i="8"/>
  <c r="AB1417" i="8"/>
  <c r="AB1418" i="8"/>
  <c r="AB1419" i="8"/>
  <c r="AB1420" i="8"/>
  <c r="AB1421" i="8"/>
  <c r="AB1422" i="8"/>
  <c r="AB1423" i="8"/>
  <c r="AB1424" i="8"/>
  <c r="AB1425" i="8"/>
  <c r="AB1426" i="8"/>
  <c r="AB1427" i="8"/>
  <c r="AB1428" i="8"/>
  <c r="AB1429" i="8"/>
  <c r="AB1430" i="8"/>
  <c r="AB1431" i="8"/>
  <c r="AB1432" i="8"/>
  <c r="AB1433" i="8"/>
  <c r="AB1434" i="8"/>
  <c r="AB1435" i="8"/>
  <c r="AB1436" i="8"/>
  <c r="AB1437" i="8"/>
  <c r="AB1438" i="8"/>
  <c r="AB1439" i="8"/>
  <c r="AB1440" i="8"/>
  <c r="AB1441" i="8"/>
  <c r="AB1442" i="8"/>
  <c r="AB1443" i="8"/>
  <c r="AB1444" i="8"/>
  <c r="AB1445" i="8"/>
  <c r="AB1446" i="8"/>
  <c r="AB1447" i="8"/>
  <c r="AB1448" i="8"/>
  <c r="AB1449" i="8"/>
  <c r="AB1450" i="8"/>
  <c r="AB1451" i="8"/>
  <c r="AB1452" i="8"/>
  <c r="AB1453" i="8"/>
  <c r="AB1454" i="8"/>
  <c r="AB1455" i="8"/>
  <c r="AB1456" i="8"/>
  <c r="AB1457" i="8"/>
  <c r="AB1458" i="8"/>
  <c r="AB1459" i="8"/>
  <c r="AB1460" i="8"/>
  <c r="AB1461" i="8"/>
  <c r="AB1462" i="8"/>
  <c r="AB1463" i="8"/>
  <c r="AB1464" i="8"/>
  <c r="AB1465" i="8"/>
  <c r="AB1466" i="8"/>
  <c r="AB1467" i="8"/>
  <c r="AB1468" i="8"/>
  <c r="AB1469" i="8"/>
  <c r="AB1470" i="8"/>
  <c r="AB1471" i="8"/>
  <c r="AB1472" i="8"/>
  <c r="AB1473" i="8"/>
  <c r="AB1474" i="8"/>
  <c r="AB1475" i="8"/>
  <c r="AB1476" i="8"/>
  <c r="AB1477" i="8"/>
  <c r="AB1478" i="8"/>
  <c r="AB1479" i="8"/>
  <c r="AB1480" i="8"/>
  <c r="AB1481" i="8"/>
  <c r="AB1482" i="8"/>
  <c r="AB1483" i="8"/>
  <c r="AB1484" i="8"/>
  <c r="AB1485" i="8"/>
  <c r="AB1486" i="8"/>
  <c r="AB1487" i="8"/>
  <c r="AB1488" i="8"/>
  <c r="AB1489" i="8"/>
  <c r="AB1490" i="8"/>
  <c r="AB1491" i="8"/>
  <c r="AB1492" i="8"/>
  <c r="AB1493" i="8"/>
  <c r="AB1494" i="8"/>
  <c r="AB1495" i="8"/>
  <c r="AB1496" i="8"/>
  <c r="AB1497" i="8"/>
  <c r="AB1498" i="8"/>
  <c r="AB1499" i="8"/>
  <c r="AB1500" i="8"/>
  <c r="AB1501" i="8"/>
  <c r="AB1502" i="8"/>
  <c r="AB1503" i="8"/>
  <c r="AB1504" i="8"/>
  <c r="AB1505" i="8"/>
  <c r="AB1506" i="8"/>
  <c r="AB1507" i="8"/>
  <c r="AB1508" i="8"/>
  <c r="AB1509" i="8"/>
  <c r="AB1510" i="8"/>
  <c r="AB1511" i="8"/>
  <c r="AB1512" i="8"/>
  <c r="AB1513" i="8"/>
  <c r="AB1514" i="8"/>
  <c r="AB1515" i="8"/>
  <c r="AB1516" i="8"/>
  <c r="AB1517" i="8"/>
  <c r="AB1518" i="8"/>
  <c r="AB1519" i="8"/>
  <c r="AB1520" i="8"/>
  <c r="AB1521" i="8"/>
  <c r="AB1522" i="8"/>
  <c r="AB1523" i="8"/>
  <c r="AB1524" i="8"/>
  <c r="AB1525" i="8"/>
  <c r="AB1526" i="8"/>
  <c r="AB1527" i="8"/>
  <c r="AB1528" i="8"/>
  <c r="AB1529" i="8"/>
  <c r="AB1530" i="8"/>
  <c r="AB1531" i="8"/>
  <c r="AB1532" i="8"/>
  <c r="AB1533" i="8"/>
  <c r="AB1534" i="8"/>
  <c r="AB1535" i="8"/>
  <c r="AB1536" i="8"/>
  <c r="AB1537" i="8"/>
  <c r="AB1538" i="8"/>
  <c r="AB1539" i="8"/>
  <c r="AB1540" i="8"/>
  <c r="AB1541" i="8"/>
  <c r="AB1542" i="8"/>
  <c r="AB1543" i="8"/>
  <c r="AB1544" i="8"/>
  <c r="AB1545" i="8"/>
  <c r="AB1546" i="8"/>
  <c r="AB1547" i="8"/>
  <c r="AB1548" i="8"/>
  <c r="AB1549" i="8"/>
  <c r="AB1550" i="8"/>
  <c r="AB1551" i="8"/>
  <c r="AB1552" i="8"/>
  <c r="AB1553" i="8"/>
  <c r="AB1554" i="8"/>
  <c r="AB1555" i="8"/>
  <c r="AB1556" i="8"/>
  <c r="AB1557" i="8"/>
  <c r="AB1558" i="8"/>
  <c r="AB1559" i="8"/>
  <c r="AB1560" i="8"/>
  <c r="AB1561" i="8"/>
  <c r="AB1562" i="8"/>
  <c r="AB1563" i="8"/>
  <c r="AB1564" i="8"/>
  <c r="AB1565" i="8"/>
  <c r="AB1566" i="8"/>
  <c r="AB1567" i="8"/>
  <c r="AB1568" i="8"/>
  <c r="AB1569" i="8"/>
  <c r="AB1570" i="8"/>
  <c r="AB1571" i="8"/>
  <c r="AB1572" i="8"/>
  <c r="AB1573" i="8"/>
  <c r="AB1574" i="8"/>
  <c r="AB1575" i="8"/>
  <c r="AB1576" i="8"/>
  <c r="AB1577" i="8"/>
  <c r="AB1578" i="8"/>
  <c r="AB1579" i="8"/>
  <c r="AB1580" i="8"/>
  <c r="AB1581" i="8"/>
  <c r="AB1582" i="8"/>
  <c r="AB1583" i="8"/>
  <c r="AB1584" i="8"/>
  <c r="AB1585" i="8"/>
  <c r="AB1586" i="8"/>
  <c r="AB1587" i="8"/>
  <c r="AB1588" i="8"/>
  <c r="AB1589" i="8"/>
  <c r="AB1590" i="8"/>
  <c r="AB1591" i="8"/>
  <c r="AB1592" i="8"/>
  <c r="AB1593" i="8"/>
  <c r="AB1594" i="8"/>
  <c r="AB1595" i="8"/>
  <c r="AB1596" i="8"/>
  <c r="AB1597" i="8"/>
  <c r="AB1598" i="8"/>
  <c r="AB1599" i="8"/>
  <c r="AB1600" i="8"/>
  <c r="AB1601" i="8"/>
  <c r="AB1602" i="8"/>
  <c r="AB1603" i="8"/>
  <c r="AB1604" i="8"/>
  <c r="AB1605" i="8"/>
  <c r="AB1606" i="8"/>
  <c r="AB1607" i="8"/>
  <c r="AB1608" i="8"/>
  <c r="AB1609" i="8"/>
  <c r="AB1610" i="8"/>
  <c r="AB1611" i="8"/>
  <c r="AB1612" i="8"/>
  <c r="AB1613" i="8"/>
  <c r="AB1614" i="8"/>
  <c r="AB1615" i="8"/>
  <c r="AB1616" i="8"/>
  <c r="AB1617" i="8"/>
  <c r="AB1618" i="8"/>
  <c r="AB1619" i="8"/>
  <c r="AB1620" i="8"/>
  <c r="AB1621" i="8"/>
  <c r="AB1622" i="8"/>
  <c r="AB1623" i="8"/>
  <c r="AB1624" i="8"/>
  <c r="AB1625" i="8"/>
  <c r="AB1626" i="8"/>
  <c r="AB1627" i="8"/>
  <c r="AB1628" i="8"/>
  <c r="AB1629" i="8"/>
  <c r="AB1630" i="8"/>
  <c r="AB1631" i="8"/>
  <c r="AB1632" i="8"/>
  <c r="AB1633" i="8"/>
  <c r="AB1634" i="8"/>
  <c r="AB1635" i="8"/>
  <c r="AB1636" i="8"/>
  <c r="AB1637" i="8"/>
  <c r="AB1638" i="8"/>
  <c r="AB1639" i="8"/>
  <c r="AB1640" i="8"/>
  <c r="AB1641" i="8"/>
  <c r="AB1642" i="8"/>
  <c r="AB1643" i="8"/>
  <c r="AB1644" i="8"/>
  <c r="AB1645" i="8"/>
  <c r="AB1646" i="8"/>
  <c r="AB1647" i="8"/>
  <c r="AB1648" i="8"/>
  <c r="AB1649" i="8"/>
  <c r="AB1650" i="8"/>
  <c r="AB1651" i="8"/>
  <c r="AB1652" i="8"/>
  <c r="AB1653" i="8"/>
  <c r="AB1654" i="8"/>
  <c r="AB1655" i="8"/>
  <c r="AB1656" i="8"/>
  <c r="AB1657" i="8"/>
  <c r="AB1658" i="8"/>
  <c r="AB1659" i="8"/>
  <c r="AB1660" i="8"/>
  <c r="AB1661" i="8"/>
  <c r="AB1662" i="8"/>
  <c r="AB1663" i="8"/>
  <c r="AB1664" i="8"/>
  <c r="AB1665" i="8"/>
  <c r="AB1666" i="8"/>
  <c r="AB1667" i="8"/>
  <c r="AB1668" i="8"/>
  <c r="AB1669" i="8"/>
  <c r="AB1670" i="8"/>
  <c r="AB1671" i="8"/>
  <c r="AB1672" i="8"/>
  <c r="AB1673" i="8"/>
  <c r="AB1674" i="8"/>
  <c r="AB1675" i="8"/>
  <c r="AB1676" i="8"/>
  <c r="AB1677" i="8"/>
  <c r="AB1678" i="8"/>
  <c r="AB1679" i="8"/>
  <c r="AB1680" i="8"/>
  <c r="AB1681" i="8"/>
  <c r="AB1682" i="8"/>
  <c r="AB1683" i="8"/>
  <c r="AB1684" i="8"/>
  <c r="AB1685" i="8"/>
  <c r="AB1686" i="8"/>
  <c r="AB1687" i="8"/>
  <c r="AB1688" i="8"/>
  <c r="AB1689" i="8"/>
  <c r="AB1690" i="8"/>
  <c r="AB1691" i="8"/>
  <c r="AB1692" i="8"/>
  <c r="AB1693" i="8"/>
  <c r="AB1694" i="8"/>
  <c r="AB1695" i="8"/>
  <c r="AB1696" i="8"/>
  <c r="AB1697" i="8"/>
  <c r="AB1698" i="8"/>
  <c r="AB1699" i="8"/>
  <c r="AB1700" i="8"/>
  <c r="AB1701" i="8"/>
  <c r="AB1702" i="8"/>
  <c r="AB1703" i="8"/>
  <c r="AB1704" i="8"/>
  <c r="AB1705" i="8"/>
  <c r="AB1706" i="8"/>
  <c r="AB1707" i="8"/>
  <c r="AB1708" i="8"/>
  <c r="AB1709" i="8"/>
  <c r="AB1710" i="8"/>
  <c r="AB1711" i="8"/>
  <c r="AB1712" i="8"/>
  <c r="AB1713" i="8"/>
  <c r="AB1714" i="8"/>
  <c r="AB1715" i="8"/>
  <c r="AB1716" i="8"/>
  <c r="AB1717" i="8"/>
  <c r="AB1718" i="8"/>
  <c r="AB1719" i="8"/>
  <c r="AB1720" i="8"/>
  <c r="AB1721" i="8"/>
  <c r="AB1722" i="8"/>
  <c r="AB1723" i="8"/>
  <c r="AB1724" i="8"/>
  <c r="AB1725" i="8"/>
  <c r="AB1726" i="8"/>
  <c r="AB1727" i="8"/>
  <c r="AB1728" i="8"/>
  <c r="AB1729" i="8"/>
  <c r="AB1730" i="8"/>
  <c r="AB1731" i="8"/>
  <c r="AB1732" i="8"/>
  <c r="AB1733" i="8"/>
  <c r="AB1734" i="8"/>
  <c r="AB1735" i="8"/>
  <c r="AB1736" i="8"/>
  <c r="AB1737" i="8"/>
  <c r="AB1738" i="8"/>
  <c r="AB1739" i="8"/>
  <c r="AB1740" i="8"/>
  <c r="AB1741" i="8"/>
  <c r="AB1742" i="8"/>
  <c r="AB1743" i="8"/>
  <c r="AB1744" i="8"/>
  <c r="AB1745" i="8"/>
  <c r="AB1746" i="8"/>
  <c r="AB1747" i="8"/>
  <c r="AB1748" i="8"/>
  <c r="AB1749" i="8"/>
  <c r="AB1750" i="8"/>
  <c r="AB1751" i="8"/>
  <c r="AB1752" i="8"/>
  <c r="AB1753" i="8"/>
  <c r="AB1754" i="8"/>
  <c r="AB1755" i="8"/>
  <c r="AB1756" i="8"/>
  <c r="AB1757" i="8"/>
  <c r="AB1758" i="8"/>
  <c r="AB1759" i="8"/>
  <c r="AB1760" i="8"/>
  <c r="AB1761" i="8"/>
  <c r="AB1762" i="8"/>
  <c r="AB1763" i="8"/>
  <c r="AB1764" i="8"/>
  <c r="AB1765" i="8"/>
  <c r="AB1766" i="8"/>
  <c r="AB1767" i="8"/>
  <c r="AB1768" i="8"/>
  <c r="AB1769" i="8"/>
  <c r="AB1770" i="8"/>
  <c r="AB1771" i="8"/>
  <c r="AB1772" i="8"/>
  <c r="AB1773" i="8"/>
  <c r="AB1774" i="8"/>
  <c r="AB1775" i="8"/>
  <c r="AB1776" i="8"/>
  <c r="AB1777" i="8"/>
  <c r="AB1778" i="8"/>
  <c r="AB1779" i="8"/>
  <c r="AB1780" i="8"/>
  <c r="AB1781" i="8"/>
  <c r="AB1782" i="8"/>
  <c r="AB1783" i="8"/>
  <c r="AB1784" i="8"/>
  <c r="AB1785" i="8"/>
  <c r="AB1786" i="8"/>
  <c r="AB1787" i="8"/>
  <c r="AB1788" i="8"/>
  <c r="AB1789" i="8"/>
  <c r="AB1790" i="8"/>
  <c r="AB1791" i="8"/>
  <c r="AB1792" i="8"/>
  <c r="AB1793" i="8"/>
  <c r="AB1794" i="8"/>
  <c r="AB1795" i="8"/>
  <c r="AB1796" i="8"/>
  <c r="AB1797" i="8"/>
  <c r="AB1798" i="8"/>
  <c r="AB1799" i="8"/>
  <c r="AB1800" i="8"/>
  <c r="AB1801" i="8"/>
  <c r="AB1802" i="8"/>
  <c r="AB1803" i="8"/>
  <c r="AB1804" i="8"/>
  <c r="AB1805" i="8"/>
  <c r="AB1806" i="8"/>
  <c r="AB1807" i="8"/>
  <c r="AB1808" i="8"/>
  <c r="AB1809" i="8"/>
  <c r="AB1810" i="8"/>
  <c r="AB1811" i="8"/>
  <c r="AB1812" i="8"/>
  <c r="AB1813" i="8"/>
  <c r="AB1814" i="8"/>
  <c r="AB1815" i="8"/>
  <c r="AB1816" i="8"/>
  <c r="AB1817" i="8"/>
  <c r="AB1818" i="8"/>
  <c r="AB1819" i="8"/>
  <c r="AB1820" i="8"/>
  <c r="AB1821" i="8"/>
  <c r="AB1822" i="8"/>
  <c r="AB1823" i="8"/>
  <c r="AB1824" i="8"/>
  <c r="AB1825" i="8"/>
  <c r="AB1826" i="8"/>
  <c r="AB1827" i="8"/>
  <c r="AB1828" i="8"/>
  <c r="AB1829" i="8"/>
  <c r="AB1830" i="8"/>
  <c r="AB1831" i="8"/>
  <c r="AB1832" i="8"/>
  <c r="AB1833" i="8"/>
  <c r="AB1834" i="8"/>
  <c r="AB1835" i="8"/>
  <c r="AB1836" i="8"/>
  <c r="AB1837" i="8"/>
  <c r="AB1838" i="8"/>
  <c r="AB1839" i="8"/>
  <c r="AB1840" i="8"/>
  <c r="AB1841" i="8"/>
  <c r="AB1842" i="8"/>
  <c r="AB1843" i="8"/>
  <c r="AB1844" i="8"/>
  <c r="AB1845" i="8"/>
  <c r="AB1846" i="8"/>
  <c r="AB1847" i="8"/>
  <c r="AB1848" i="8"/>
  <c r="AB1849" i="8"/>
  <c r="AB1850" i="8"/>
  <c r="AB1851" i="8"/>
  <c r="AB1852" i="8"/>
  <c r="AB1853" i="8"/>
  <c r="AB1854" i="8"/>
  <c r="AB1855" i="8"/>
  <c r="AB1856" i="8"/>
  <c r="AB1857" i="8"/>
  <c r="AB1858" i="8"/>
  <c r="AB1859" i="8"/>
  <c r="AB1860" i="8"/>
  <c r="AB1861" i="8"/>
  <c r="AB1862" i="8"/>
  <c r="AB1863" i="8"/>
  <c r="AB1864" i="8"/>
  <c r="AB1865" i="8"/>
  <c r="AB1866" i="8"/>
  <c r="AB1867" i="8"/>
  <c r="AB1868" i="8"/>
  <c r="AB1869" i="8"/>
  <c r="AB1870" i="8"/>
  <c r="AB1871" i="8"/>
  <c r="AB1872" i="8"/>
  <c r="AB1873" i="8"/>
  <c r="AB1874" i="8"/>
  <c r="AB1875" i="8"/>
  <c r="AB1876" i="8"/>
  <c r="AB1877" i="8"/>
  <c r="AB1878" i="8"/>
  <c r="AB1879" i="8"/>
  <c r="AB1880" i="8"/>
  <c r="AB1881" i="8"/>
  <c r="AB1882" i="8"/>
  <c r="AB1883" i="8"/>
  <c r="AB1884" i="8"/>
  <c r="AB1885" i="8"/>
  <c r="AB1886" i="8"/>
  <c r="AB1887" i="8"/>
  <c r="AB1888" i="8"/>
  <c r="AB1889" i="8"/>
  <c r="AB1890" i="8"/>
  <c r="AB1891" i="8"/>
  <c r="AB1892" i="8"/>
  <c r="AB1893" i="8"/>
  <c r="AB1894" i="8"/>
  <c r="AB1895" i="8"/>
  <c r="AB1896" i="8"/>
  <c r="AB1897" i="8"/>
  <c r="AB1898" i="8"/>
  <c r="AB1899" i="8"/>
  <c r="AB1900" i="8"/>
  <c r="AB1901" i="8"/>
  <c r="AB1902" i="8"/>
  <c r="AB1903" i="8"/>
  <c r="AB1904" i="8"/>
  <c r="AB1905" i="8"/>
  <c r="AB1906" i="8"/>
  <c r="AB1907" i="8"/>
  <c r="AB1908" i="8"/>
  <c r="AB1909" i="8"/>
  <c r="AB1910" i="8"/>
  <c r="AB1911" i="8"/>
  <c r="AB1912" i="8"/>
  <c r="AB1913" i="8"/>
  <c r="AB1914" i="8"/>
  <c r="AB1915" i="8"/>
  <c r="AB1916" i="8"/>
  <c r="AB1917" i="8"/>
  <c r="AB1918" i="8"/>
  <c r="AB1919" i="8"/>
  <c r="AB1920" i="8"/>
  <c r="AB1921" i="8"/>
  <c r="AB1922" i="8"/>
  <c r="AB1923" i="8"/>
  <c r="AB1924" i="8"/>
  <c r="AB1925" i="8"/>
  <c r="AB1926" i="8"/>
  <c r="AB1927" i="8"/>
  <c r="AB1928" i="8"/>
  <c r="AB1929" i="8"/>
  <c r="AB1930" i="8"/>
  <c r="AB1931" i="8"/>
  <c r="AB1932" i="8"/>
  <c r="AB1933" i="8"/>
  <c r="AB1934" i="8"/>
  <c r="AB1935" i="8"/>
  <c r="AB1936" i="8"/>
  <c r="AB1937" i="8"/>
  <c r="AB1938" i="8"/>
  <c r="AB1939" i="8"/>
  <c r="AB1940" i="8"/>
  <c r="AB1941" i="8"/>
  <c r="AB1942" i="8"/>
  <c r="AB1943" i="8"/>
  <c r="AB1944" i="8"/>
  <c r="AB1945" i="8"/>
  <c r="AB1946" i="8"/>
  <c r="AB1947" i="8"/>
  <c r="AB1948" i="8"/>
  <c r="AB1949" i="8"/>
  <c r="AB1950" i="8"/>
  <c r="AB1951" i="8"/>
  <c r="AB1952" i="8"/>
  <c r="AB1953" i="8"/>
  <c r="AB1954" i="8"/>
  <c r="AB1955" i="8"/>
  <c r="AB1956" i="8"/>
  <c r="AB1957" i="8"/>
  <c r="AB1958" i="8"/>
  <c r="AB1959" i="8"/>
  <c r="AB1960" i="8"/>
  <c r="AB1961" i="8"/>
  <c r="AB1962" i="8"/>
  <c r="AB1963" i="8"/>
  <c r="AB1964" i="8"/>
  <c r="AB1965" i="8"/>
  <c r="AB1966" i="8"/>
  <c r="AB1967" i="8"/>
  <c r="AB1968" i="8"/>
  <c r="AB1969" i="8"/>
  <c r="AB1970" i="8"/>
  <c r="AB1971" i="8"/>
  <c r="AB1972" i="8"/>
  <c r="AB1973" i="8"/>
  <c r="AB1974" i="8"/>
  <c r="AB1975" i="8"/>
  <c r="AB1976" i="8"/>
  <c r="AB1977" i="8"/>
  <c r="AB1978" i="8"/>
  <c r="AB1979" i="8"/>
  <c r="AB1980" i="8"/>
  <c r="AB1981" i="8"/>
  <c r="AB1982" i="8"/>
  <c r="AB1983" i="8"/>
  <c r="AB1984" i="8"/>
  <c r="AB1985" i="8"/>
  <c r="AB1986" i="8"/>
  <c r="AB1987" i="8"/>
  <c r="AB1988" i="8"/>
  <c r="AB1989" i="8"/>
  <c r="AB1990" i="8"/>
  <c r="AB1991" i="8"/>
  <c r="AB1992" i="8"/>
  <c r="AB1993" i="8"/>
  <c r="AB1994" i="8"/>
  <c r="AB1995" i="8"/>
  <c r="AB1996" i="8"/>
  <c r="AB1997" i="8"/>
  <c r="AB1998" i="8"/>
  <c r="AB1999" i="8"/>
  <c r="AB2000" i="8"/>
  <c r="AB2001" i="8"/>
  <c r="AB2002" i="8"/>
  <c r="AB2003" i="8"/>
  <c r="AB2004" i="8"/>
  <c r="AB2005" i="8"/>
  <c r="AB2006" i="8"/>
  <c r="AB2007" i="8"/>
  <c r="AB2008" i="8"/>
  <c r="AB2009" i="8"/>
  <c r="AB2010" i="8"/>
  <c r="AB2011" i="8"/>
  <c r="AB2012" i="8"/>
  <c r="AB2013" i="8"/>
  <c r="AB2014" i="8"/>
  <c r="AB2015" i="8"/>
  <c r="AB2016" i="8"/>
  <c r="AB2017" i="8"/>
  <c r="AB2018" i="8"/>
  <c r="AB2019" i="8"/>
  <c r="AB2020" i="8"/>
  <c r="AB2021" i="8"/>
  <c r="AB2022" i="8"/>
  <c r="AB2023" i="8"/>
  <c r="AB2024" i="8"/>
  <c r="AB2025" i="8"/>
  <c r="AB2026" i="8"/>
  <c r="AB2027" i="8"/>
  <c r="AB2028" i="8"/>
  <c r="AB2029" i="8"/>
  <c r="AB2030" i="8"/>
  <c r="AB2031" i="8"/>
  <c r="AB2032" i="8"/>
  <c r="AB2033" i="8"/>
  <c r="AB2034" i="8"/>
  <c r="AB2035" i="8"/>
  <c r="AB2036" i="8"/>
  <c r="AB2037" i="8"/>
  <c r="AB2038" i="8"/>
  <c r="AB2039" i="8"/>
  <c r="AB2040" i="8"/>
  <c r="AB2041" i="8"/>
  <c r="AB2042" i="8"/>
  <c r="AB2043" i="8"/>
  <c r="AB2044" i="8"/>
  <c r="AB2045" i="8"/>
  <c r="AB2046" i="8"/>
  <c r="AB2047" i="8"/>
  <c r="AB2048" i="8"/>
  <c r="AB2049" i="8"/>
  <c r="AB2050" i="8"/>
  <c r="AB2051" i="8"/>
  <c r="AB2052" i="8"/>
  <c r="AB2053" i="8"/>
  <c r="AB2054" i="8"/>
  <c r="AB2055" i="8"/>
  <c r="AB2056" i="8"/>
  <c r="AB2057" i="8"/>
  <c r="AB2058" i="8"/>
  <c r="AB2059" i="8"/>
  <c r="AB2060" i="8"/>
  <c r="AB2061" i="8"/>
  <c r="AB2062" i="8"/>
  <c r="AB2063" i="8"/>
  <c r="AB2064" i="8"/>
  <c r="AB2065" i="8"/>
  <c r="AB2066" i="8"/>
  <c r="AB2067" i="8"/>
  <c r="AB2068" i="8"/>
  <c r="AB2069" i="8"/>
  <c r="AB2070" i="8"/>
  <c r="AB2071" i="8"/>
  <c r="AB2072" i="8"/>
  <c r="AB2073" i="8"/>
  <c r="AB2074" i="8"/>
  <c r="AB2075" i="8"/>
  <c r="AB2076" i="8"/>
  <c r="AB2077" i="8"/>
  <c r="AB2078" i="8"/>
  <c r="AB2079" i="8"/>
  <c r="AB2080" i="8"/>
  <c r="AB2081" i="8"/>
  <c r="AB2082" i="8"/>
  <c r="AB2083" i="8"/>
  <c r="AB2084" i="8"/>
  <c r="AB2085" i="8"/>
  <c r="AB2086" i="8"/>
  <c r="AB2087" i="8"/>
  <c r="AB2088" i="8"/>
  <c r="AB2089" i="8"/>
  <c r="AB2090" i="8"/>
  <c r="AB2091" i="8"/>
  <c r="AB2092" i="8"/>
  <c r="AB2093" i="8"/>
  <c r="AB2094" i="8"/>
  <c r="AB2095" i="8"/>
  <c r="AB2096" i="8"/>
  <c r="AB2097" i="8"/>
  <c r="AB2098" i="8"/>
  <c r="AB2099" i="8"/>
  <c r="AB2100" i="8"/>
  <c r="AB2101" i="8"/>
  <c r="AB2102" i="8"/>
  <c r="AB2103" i="8"/>
  <c r="AB2104" i="8"/>
  <c r="AB2105" i="8"/>
  <c r="AB2106" i="8"/>
  <c r="AB2107" i="8"/>
  <c r="AB2108" i="8"/>
  <c r="AB2109" i="8"/>
  <c r="AB2110" i="8"/>
  <c r="AB2111" i="8"/>
  <c r="AB2112" i="8"/>
  <c r="AB2113" i="8"/>
  <c r="AB2114" i="8"/>
  <c r="AB2115" i="8"/>
  <c r="AB2116" i="8"/>
  <c r="AB2117" i="8"/>
  <c r="AB2118" i="8"/>
  <c r="AB2119" i="8"/>
  <c r="AB2120" i="8"/>
  <c r="AB2121" i="8"/>
  <c r="AB2122" i="8"/>
  <c r="AB2123" i="8"/>
  <c r="AB2124" i="8"/>
  <c r="AB2125" i="8"/>
  <c r="AB2126" i="8"/>
  <c r="AB2127" i="8"/>
  <c r="AB2128" i="8"/>
  <c r="AB2129" i="8"/>
  <c r="AB2130" i="8"/>
  <c r="AB2131" i="8"/>
  <c r="AB2132" i="8"/>
  <c r="AB2133" i="8"/>
  <c r="AB2134" i="8"/>
  <c r="AB2135" i="8"/>
  <c r="AB2136" i="8"/>
  <c r="AB2137" i="8"/>
  <c r="AB2138" i="8"/>
  <c r="AB2139" i="8"/>
  <c r="AB2140" i="8"/>
  <c r="AB2141" i="8"/>
  <c r="AB2142" i="8"/>
  <c r="AB2143" i="8"/>
  <c r="AB2144" i="8"/>
  <c r="AB2145" i="8"/>
  <c r="AB2146" i="8"/>
  <c r="AB2147" i="8"/>
  <c r="AB2148" i="8"/>
  <c r="AB2149" i="8"/>
  <c r="AB2150" i="8"/>
  <c r="AB2151" i="8"/>
  <c r="AB2152" i="8"/>
  <c r="AB2153" i="8"/>
  <c r="AB2154" i="8"/>
  <c r="AB2155" i="8"/>
  <c r="AB2156" i="8"/>
  <c r="AB2157" i="8"/>
  <c r="AB2158" i="8"/>
  <c r="AB2159" i="8"/>
  <c r="AB2160" i="8"/>
  <c r="AB2161" i="8"/>
  <c r="AB2162" i="8"/>
  <c r="AB2163" i="8"/>
  <c r="AB2164" i="8"/>
  <c r="AB2165" i="8"/>
  <c r="AB2166" i="8"/>
  <c r="AB2167" i="8"/>
  <c r="AB2168" i="8"/>
  <c r="AB2169" i="8"/>
  <c r="AB2170" i="8"/>
  <c r="AB2171" i="8"/>
  <c r="AB2172" i="8"/>
  <c r="AB2173" i="8"/>
  <c r="AB2174" i="8"/>
  <c r="AB2175" i="8"/>
  <c r="AB2176" i="8"/>
  <c r="AB2177" i="8"/>
  <c r="AB2178" i="8"/>
  <c r="AB2179" i="8"/>
  <c r="AB2180" i="8"/>
  <c r="AB2181" i="8"/>
  <c r="AB2182" i="8"/>
  <c r="AB2183" i="8"/>
  <c r="AB2184" i="8"/>
  <c r="AB2185" i="8"/>
  <c r="AB2186" i="8"/>
  <c r="AB2187" i="8"/>
  <c r="AB2188" i="8"/>
  <c r="AB2189" i="8"/>
  <c r="AB2190" i="8"/>
  <c r="AB2191" i="8"/>
  <c r="AB2192" i="8"/>
  <c r="AB2193" i="8"/>
  <c r="AB2194" i="8"/>
  <c r="AB2195" i="8"/>
  <c r="AB2196" i="8"/>
  <c r="AB2197" i="8"/>
  <c r="AB2198" i="8"/>
  <c r="AB2199" i="8"/>
  <c r="AB2200" i="8"/>
  <c r="AB2201" i="8"/>
  <c r="AB2202" i="8"/>
  <c r="AB2203" i="8"/>
  <c r="AB2204" i="8"/>
  <c r="AB2205" i="8"/>
  <c r="AB2206" i="8"/>
  <c r="AB2207" i="8"/>
  <c r="AB2208" i="8"/>
  <c r="AB2209" i="8"/>
  <c r="AB2210" i="8"/>
  <c r="AB2211" i="8"/>
  <c r="AB2212" i="8"/>
  <c r="AB2213" i="8"/>
  <c r="AB2214" i="8"/>
  <c r="AB2215" i="8"/>
  <c r="AB2216" i="8"/>
  <c r="AB2217" i="8"/>
  <c r="AB2218" i="8"/>
  <c r="AB2219" i="8"/>
  <c r="AB2220" i="8"/>
  <c r="AB2221" i="8"/>
  <c r="AB2222" i="8"/>
  <c r="AB2223" i="8"/>
  <c r="AB2224" i="8"/>
  <c r="AB2225" i="8"/>
  <c r="AB2226" i="8"/>
  <c r="AB2227" i="8"/>
  <c r="AB2228" i="8"/>
  <c r="AB2229" i="8"/>
  <c r="AB2230" i="8"/>
  <c r="AB2231" i="8"/>
  <c r="AB2232" i="8"/>
  <c r="AB2233" i="8"/>
  <c r="AB2234" i="8"/>
  <c r="AB2235" i="8"/>
  <c r="AB2236" i="8"/>
  <c r="AB2237" i="8"/>
  <c r="AB2238" i="8"/>
  <c r="AB2239" i="8"/>
  <c r="AB2240" i="8"/>
  <c r="AB2241" i="8"/>
  <c r="AB2242" i="8"/>
  <c r="AB2243" i="8"/>
  <c r="AB2244" i="8"/>
  <c r="AB2245" i="8"/>
  <c r="AB2246" i="8"/>
  <c r="AB2247" i="8"/>
  <c r="AB2248" i="8"/>
  <c r="AB2249" i="8"/>
  <c r="AB2250" i="8"/>
  <c r="AB2251" i="8"/>
  <c r="AB2252" i="8"/>
  <c r="AB2253" i="8"/>
  <c r="AB2254" i="8"/>
  <c r="AB2255" i="8"/>
  <c r="AB2256" i="8"/>
  <c r="AB2257" i="8"/>
  <c r="AB2258" i="8"/>
  <c r="AB2259" i="8"/>
  <c r="AB2260" i="8"/>
  <c r="AB2261" i="8"/>
  <c r="AB2262" i="8"/>
  <c r="AB2263" i="8"/>
  <c r="AB2264" i="8"/>
  <c r="AB2265" i="8"/>
  <c r="AB2266" i="8"/>
  <c r="AB2267" i="8"/>
  <c r="AB2268" i="8"/>
  <c r="AB2269" i="8"/>
  <c r="AB2270" i="8"/>
  <c r="AB2271" i="8"/>
  <c r="AB2272" i="8"/>
  <c r="AB2273" i="8"/>
  <c r="AB2274" i="8"/>
  <c r="AB2275" i="8"/>
  <c r="AB2276" i="8"/>
  <c r="AB2277" i="8"/>
  <c r="AB2278" i="8"/>
  <c r="AB2279" i="8"/>
  <c r="AB2280" i="8"/>
  <c r="AB2281" i="8"/>
  <c r="AB2282" i="8"/>
  <c r="AB2283" i="8"/>
  <c r="AB2284" i="8"/>
  <c r="AB2285" i="8"/>
  <c r="AB2286" i="8"/>
  <c r="AB2287" i="8"/>
  <c r="AB2288" i="8"/>
  <c r="AB2289" i="8"/>
  <c r="AB2290" i="8"/>
  <c r="AB2291" i="8"/>
  <c r="AB2292" i="8"/>
  <c r="AB2293" i="8"/>
  <c r="AB2294" i="8"/>
  <c r="AB2295" i="8"/>
  <c r="AB2296" i="8"/>
  <c r="AB2297" i="8"/>
  <c r="AB2298" i="8"/>
  <c r="AB2299" i="8"/>
  <c r="AB2300" i="8"/>
  <c r="AB2301" i="8"/>
  <c r="AB2302" i="8"/>
  <c r="AB2303" i="8"/>
  <c r="AB2304" i="8"/>
  <c r="AB2305" i="8"/>
  <c r="AB2306" i="8"/>
  <c r="AB2307" i="8"/>
  <c r="AB2308" i="8"/>
  <c r="AB2309" i="8"/>
  <c r="AB2310" i="8"/>
  <c r="AB2311" i="8"/>
  <c r="AB2312" i="8"/>
  <c r="AB2313" i="8"/>
  <c r="AB2314" i="8"/>
  <c r="AB2315" i="8"/>
  <c r="AB2316" i="8"/>
  <c r="AB2317" i="8"/>
  <c r="AB2318" i="8"/>
  <c r="AB2319" i="8"/>
  <c r="AB2320" i="8"/>
  <c r="AB2321" i="8"/>
  <c r="AB2322" i="8"/>
  <c r="AB2323" i="8"/>
  <c r="AB2324" i="8"/>
  <c r="AB2325" i="8"/>
  <c r="AB2326" i="8"/>
  <c r="AB2327" i="8"/>
  <c r="AB2328" i="8"/>
  <c r="AB2329" i="8"/>
  <c r="AB2330" i="8"/>
  <c r="AB2331" i="8"/>
  <c r="AB2332" i="8"/>
  <c r="AB2333" i="8"/>
  <c r="AB2334" i="8"/>
  <c r="AB2335" i="8"/>
  <c r="AB2336" i="8"/>
  <c r="AB2337" i="8"/>
  <c r="AB2338" i="8"/>
  <c r="AB2339" i="8"/>
  <c r="AB2340" i="8"/>
  <c r="AB2341" i="8"/>
  <c r="AB2342" i="8"/>
  <c r="AB2343" i="8"/>
  <c r="AB2344" i="8"/>
  <c r="AB2345" i="8"/>
  <c r="AB2346" i="8"/>
  <c r="AB2347" i="8"/>
  <c r="AB2348" i="8"/>
  <c r="AB2349" i="8"/>
  <c r="AB2350" i="8"/>
  <c r="AB2351" i="8"/>
  <c r="AB2352" i="8"/>
  <c r="AB2353" i="8"/>
  <c r="AB2354" i="8"/>
  <c r="AB2355" i="8"/>
  <c r="AB2356" i="8"/>
  <c r="AB2357" i="8"/>
  <c r="AB2358" i="8"/>
  <c r="AB2359" i="8"/>
  <c r="AB2360" i="8"/>
  <c r="AB2361" i="8"/>
  <c r="AB2362" i="8"/>
  <c r="AB2363" i="8"/>
  <c r="AB2364" i="8"/>
  <c r="AB2365" i="8"/>
  <c r="AB2366" i="8"/>
  <c r="AB2367" i="8"/>
  <c r="AB2368" i="8"/>
  <c r="AB2369" i="8"/>
  <c r="AB2370" i="8"/>
  <c r="AB2371" i="8"/>
  <c r="AB2372" i="8"/>
  <c r="AB2373" i="8"/>
  <c r="AB2374" i="8"/>
  <c r="AB2375" i="8"/>
  <c r="AB2376" i="8"/>
  <c r="AB2377" i="8"/>
  <c r="AB2378" i="8"/>
  <c r="AB2379" i="8"/>
  <c r="AB2380" i="8"/>
  <c r="AB2381" i="8"/>
  <c r="AB2382" i="8"/>
  <c r="AB2383" i="8"/>
  <c r="AB2384" i="8"/>
  <c r="AB2385" i="8"/>
  <c r="AB2386" i="8"/>
  <c r="AB2387" i="8"/>
  <c r="AB2388" i="8"/>
  <c r="AB2389" i="8"/>
  <c r="AB2390" i="8"/>
  <c r="AB2391" i="8"/>
  <c r="AB2392" i="8"/>
  <c r="AB2393" i="8"/>
  <c r="AB2394" i="8"/>
  <c r="AB2395" i="8"/>
  <c r="AB2396" i="8"/>
  <c r="AB2397" i="8"/>
  <c r="AB2398" i="8"/>
  <c r="AB2399" i="8"/>
  <c r="AB2400" i="8"/>
  <c r="AB2401" i="8"/>
  <c r="AB2402" i="8"/>
  <c r="AB2403" i="8"/>
  <c r="AB2404" i="8"/>
  <c r="AB2405" i="8"/>
  <c r="AB2406" i="8"/>
  <c r="AB2407" i="8"/>
  <c r="AB2408" i="8"/>
  <c r="AB2409" i="8"/>
  <c r="AB2410" i="8"/>
  <c r="AB2411" i="8"/>
  <c r="AB2412" i="8"/>
  <c r="AB2413" i="8"/>
  <c r="AB2414" i="8"/>
  <c r="AB2415" i="8"/>
  <c r="AB2416" i="8"/>
  <c r="AB2417" i="8"/>
  <c r="AB2418" i="8"/>
  <c r="AB2419" i="8"/>
  <c r="AB2420" i="8"/>
  <c r="AB2421" i="8"/>
  <c r="AB2422" i="8"/>
  <c r="AB2423" i="8"/>
  <c r="AB2424" i="8"/>
  <c r="AB2425" i="8"/>
  <c r="AB2426" i="8"/>
  <c r="AB2427" i="8"/>
  <c r="AB2428" i="8"/>
  <c r="AB2429" i="8"/>
  <c r="AB2430" i="8"/>
  <c r="AB2431" i="8"/>
  <c r="AB2432" i="8"/>
  <c r="AB2433" i="8"/>
  <c r="AB2434" i="8"/>
  <c r="AB2435" i="8"/>
  <c r="AB2436" i="8"/>
  <c r="AB2437" i="8"/>
  <c r="AB2438" i="8"/>
  <c r="AB2439" i="8"/>
  <c r="AB2440" i="8"/>
  <c r="AB2441" i="8"/>
  <c r="AB2442" i="8"/>
  <c r="AB2443" i="8"/>
  <c r="AB2444" i="8"/>
  <c r="AB2445" i="8"/>
  <c r="AB2446" i="8"/>
  <c r="AB2447" i="8"/>
  <c r="AB2448" i="8"/>
  <c r="AB2449" i="8"/>
  <c r="AB2450" i="8"/>
  <c r="AB2451" i="8"/>
  <c r="AB2452" i="8"/>
  <c r="AB2453" i="8"/>
  <c r="AB2454" i="8"/>
  <c r="AB2455" i="8"/>
  <c r="AB2456" i="8"/>
  <c r="AB2457" i="8"/>
  <c r="AB2458" i="8"/>
  <c r="AB2459" i="8"/>
  <c r="AB2460" i="8"/>
  <c r="AB2461" i="8"/>
  <c r="AB2462" i="8"/>
  <c r="AB2463" i="8"/>
  <c r="AB2464" i="8"/>
  <c r="AB2465" i="8"/>
  <c r="AB2466" i="8"/>
  <c r="AB2467" i="8"/>
  <c r="AB2468" i="8"/>
  <c r="AB2469" i="8"/>
  <c r="AB2470" i="8"/>
  <c r="AB2471" i="8"/>
  <c r="AB2472" i="8"/>
  <c r="AB2473" i="8"/>
  <c r="AB2474" i="8"/>
  <c r="AB2475" i="8"/>
  <c r="AB2476" i="8"/>
  <c r="AB2477" i="8"/>
  <c r="AB2478" i="8"/>
  <c r="AB2479" i="8"/>
  <c r="AB2480" i="8"/>
  <c r="AB2481" i="8"/>
  <c r="AB2482" i="8"/>
  <c r="AB2483" i="8"/>
  <c r="AB2484" i="8"/>
  <c r="AB2485" i="8"/>
  <c r="AB2486" i="8"/>
  <c r="AB2487" i="8"/>
  <c r="AB2488" i="8"/>
  <c r="AB2489" i="8"/>
  <c r="AB2490" i="8"/>
  <c r="AB2491" i="8"/>
  <c r="AB2492" i="8"/>
  <c r="AB2493" i="8"/>
  <c r="AB2494" i="8"/>
  <c r="AB2495" i="8"/>
  <c r="AB2496" i="8"/>
  <c r="AB2497" i="8"/>
  <c r="AB2498" i="8"/>
  <c r="AB2499" i="8"/>
  <c r="AB2500" i="8"/>
  <c r="AB2501" i="8"/>
  <c r="AB2502" i="8"/>
  <c r="AB2503" i="8"/>
  <c r="AB2504" i="8"/>
  <c r="AB2505" i="8"/>
  <c r="AB2506" i="8"/>
  <c r="AB2507" i="8"/>
  <c r="AB2508" i="8"/>
  <c r="AB2509" i="8"/>
  <c r="AB2510" i="8"/>
  <c r="AB2511" i="8"/>
  <c r="AB2512" i="8"/>
  <c r="AB2513" i="8"/>
  <c r="AB2514" i="8"/>
  <c r="AB2515" i="8"/>
  <c r="AB2516" i="8"/>
  <c r="AB2517" i="8"/>
  <c r="AB2518" i="8"/>
  <c r="AB2519" i="8"/>
  <c r="AB2520" i="8"/>
  <c r="AB2521" i="8"/>
  <c r="AB2522" i="8"/>
  <c r="AB2523" i="8"/>
  <c r="AB2524" i="8"/>
  <c r="AB2525" i="8"/>
  <c r="AB2526" i="8"/>
  <c r="AB2527" i="8"/>
  <c r="AB2528" i="8"/>
  <c r="AB2529" i="8"/>
  <c r="AB2530" i="8"/>
  <c r="AB2531" i="8"/>
  <c r="AB2532" i="8"/>
  <c r="AB2533" i="8"/>
  <c r="AB2534" i="8"/>
  <c r="AB2535" i="8"/>
  <c r="AB2536" i="8"/>
  <c r="AB2537" i="8"/>
  <c r="AB2538" i="8"/>
  <c r="AB2539" i="8"/>
  <c r="AB2540" i="8"/>
  <c r="AB2541" i="8"/>
  <c r="AB2542" i="8"/>
  <c r="AB2543" i="8"/>
  <c r="AB2544" i="8"/>
  <c r="AB2545" i="8"/>
  <c r="AB2546" i="8"/>
  <c r="AB2547" i="8"/>
  <c r="AB2548" i="8"/>
  <c r="AB2549" i="8"/>
  <c r="AB2550" i="8"/>
  <c r="AB2551" i="8"/>
  <c r="AB2552" i="8"/>
  <c r="AB2553" i="8"/>
  <c r="AB2554" i="8"/>
  <c r="AB2555" i="8"/>
  <c r="AB2556" i="8"/>
  <c r="AB2557" i="8"/>
  <c r="AB2558" i="8"/>
  <c r="AB2559" i="8"/>
  <c r="AB2560" i="8"/>
  <c r="AB2561" i="8"/>
  <c r="AB2562" i="8"/>
  <c r="AB2563" i="8"/>
  <c r="AB2564" i="8"/>
  <c r="AB2565" i="8"/>
  <c r="AB2566" i="8"/>
  <c r="AB2567" i="8"/>
  <c r="AB2568" i="8"/>
  <c r="AB2569" i="8"/>
  <c r="AB2570" i="8"/>
  <c r="AB2571" i="8"/>
  <c r="AB2572" i="8"/>
  <c r="AB2573" i="8"/>
  <c r="AB2574" i="8"/>
  <c r="AB2575" i="8"/>
  <c r="AB2576" i="8"/>
  <c r="AB2577" i="8"/>
  <c r="AB2578" i="8"/>
  <c r="AB2579" i="8"/>
  <c r="AB2580" i="8"/>
  <c r="AB2581" i="8"/>
  <c r="AB2582" i="8"/>
  <c r="AB2583" i="8"/>
  <c r="AB2584" i="8"/>
  <c r="AB2585" i="8"/>
  <c r="AB2586" i="8"/>
  <c r="AB2587" i="8"/>
  <c r="AB2588" i="8"/>
  <c r="AB2589" i="8"/>
  <c r="AB2590" i="8"/>
  <c r="AB2591" i="8"/>
  <c r="AB2592" i="8"/>
  <c r="AB2593" i="8"/>
  <c r="AB2594" i="8"/>
  <c r="AB2595" i="8"/>
  <c r="AB2596" i="8"/>
  <c r="AB2597" i="8"/>
  <c r="AB2598" i="8"/>
  <c r="AB2599" i="8"/>
  <c r="AB2600" i="8"/>
  <c r="AB2601" i="8"/>
  <c r="AB2602" i="8"/>
  <c r="AB2603" i="8"/>
  <c r="AB2604" i="8"/>
  <c r="AB2605" i="8"/>
  <c r="AB2606" i="8"/>
  <c r="AB2607" i="8"/>
  <c r="AB2608" i="8"/>
  <c r="AB2609" i="8"/>
  <c r="AB2610" i="8"/>
  <c r="AB2611" i="8"/>
  <c r="AB2612" i="8"/>
  <c r="AB2613" i="8"/>
  <c r="AB2614" i="8"/>
  <c r="AB2615" i="8"/>
  <c r="AB2616" i="8"/>
  <c r="AB2617" i="8"/>
  <c r="AB2618" i="8"/>
  <c r="AB2619" i="8"/>
  <c r="AB2620" i="8"/>
  <c r="AB2621" i="8"/>
  <c r="AB2622" i="8"/>
  <c r="AB2623" i="8"/>
  <c r="AB2624" i="8"/>
  <c r="AB2625" i="8"/>
  <c r="AB2626" i="8"/>
  <c r="AB2627" i="8"/>
  <c r="AB2628" i="8"/>
  <c r="AB2629" i="8"/>
  <c r="AB2630" i="8"/>
  <c r="AB2631" i="8"/>
  <c r="AB2632" i="8"/>
  <c r="AB2633" i="8"/>
  <c r="AB2634" i="8"/>
  <c r="AB2635" i="8"/>
  <c r="AB2636" i="8"/>
  <c r="AB2637" i="8"/>
  <c r="AB2638" i="8"/>
  <c r="AB2639" i="8"/>
  <c r="AB2640" i="8"/>
  <c r="AB2641" i="8"/>
  <c r="AB2642" i="8"/>
  <c r="AB2643" i="8"/>
  <c r="AB2644" i="8"/>
  <c r="AB2645" i="8"/>
  <c r="AB2646" i="8"/>
  <c r="AB2647" i="8"/>
  <c r="AB2648" i="8"/>
  <c r="AB2649" i="8"/>
  <c r="AB2650" i="8"/>
  <c r="AB2651" i="8"/>
  <c r="AB2652" i="8"/>
  <c r="AB2653" i="8"/>
  <c r="AB2654" i="8"/>
  <c r="AB2655" i="8"/>
  <c r="AB2656" i="8"/>
  <c r="AB2657" i="8"/>
  <c r="AB2658" i="8"/>
  <c r="AB2659" i="8"/>
  <c r="AB2660" i="8"/>
  <c r="AB2661" i="8"/>
  <c r="AB2662" i="8"/>
  <c r="AB2663" i="8"/>
  <c r="AB2664" i="8"/>
  <c r="AB2665" i="8"/>
  <c r="AB2666" i="8"/>
  <c r="AB2667" i="8"/>
  <c r="AB2668" i="8"/>
  <c r="AB2669" i="8"/>
  <c r="AB2670" i="8"/>
  <c r="AB2671" i="8"/>
  <c r="AB2672" i="8"/>
  <c r="AB2673" i="8"/>
  <c r="AB2674" i="8"/>
  <c r="AB2675" i="8"/>
  <c r="AB2676" i="8"/>
  <c r="AB2677" i="8"/>
  <c r="AB2678" i="8"/>
  <c r="AB2679" i="8"/>
  <c r="AB2680" i="8"/>
  <c r="AB2681" i="8"/>
  <c r="AB2682" i="8"/>
  <c r="AB2683" i="8"/>
  <c r="AB2684" i="8"/>
  <c r="AB2685" i="8"/>
  <c r="AB2686" i="8"/>
  <c r="AB2687" i="8"/>
  <c r="AB2688" i="8"/>
  <c r="AB2689" i="8"/>
  <c r="AB2690" i="8"/>
  <c r="AB2691" i="8"/>
  <c r="AB2692" i="8"/>
  <c r="AB2693" i="8"/>
  <c r="AB2694" i="8"/>
  <c r="AB2695" i="8"/>
  <c r="AB2696" i="8"/>
  <c r="AB2697" i="8"/>
  <c r="AB2698" i="8"/>
  <c r="AB2699" i="8"/>
  <c r="AB2700" i="8"/>
  <c r="AB2701" i="8"/>
  <c r="AB2702" i="8"/>
  <c r="AB2703" i="8"/>
  <c r="AB2704" i="8"/>
  <c r="AB2705" i="8"/>
  <c r="AB2706" i="8"/>
  <c r="AB2707" i="8"/>
  <c r="AB2708" i="8"/>
  <c r="AB2709" i="8"/>
  <c r="AB2710" i="8"/>
  <c r="AB2711" i="8"/>
  <c r="AB2712" i="8"/>
  <c r="AB2713" i="8"/>
  <c r="AB2714" i="8"/>
  <c r="AB2715" i="8"/>
  <c r="AB2716" i="8"/>
  <c r="AB2717" i="8"/>
  <c r="AB2718" i="8"/>
  <c r="AB2719" i="8"/>
  <c r="AB2720" i="8"/>
  <c r="AB2721" i="8"/>
  <c r="AB2722" i="8"/>
  <c r="AB2723" i="8"/>
  <c r="AB2724" i="8"/>
  <c r="AB2725" i="8"/>
  <c r="AB2726" i="8"/>
  <c r="AB2727" i="8"/>
  <c r="AB2728" i="8"/>
  <c r="AB2729" i="8"/>
  <c r="AB2730" i="8"/>
  <c r="AB2731" i="8"/>
  <c r="AB2732" i="8"/>
  <c r="AB2733" i="8"/>
  <c r="AB2734" i="8"/>
  <c r="AB2735" i="8"/>
  <c r="AB2736" i="8"/>
  <c r="AB2737" i="8"/>
  <c r="AB2738" i="8"/>
  <c r="AB2739" i="8"/>
  <c r="AB2740" i="8"/>
  <c r="AB2741" i="8"/>
  <c r="AB2742" i="8"/>
  <c r="AB2743" i="8"/>
  <c r="AB2744" i="8"/>
  <c r="AB2745" i="8"/>
  <c r="AB2746" i="8"/>
  <c r="AB2747" i="8"/>
  <c r="AB2748" i="8"/>
  <c r="AB2749" i="8"/>
  <c r="AB2750" i="8"/>
  <c r="AB2751" i="8"/>
  <c r="AB2752" i="8"/>
  <c r="AB2753" i="8"/>
  <c r="AB2754" i="8"/>
  <c r="AB2755" i="8"/>
  <c r="AB2756" i="8"/>
  <c r="AB2757" i="8"/>
  <c r="AB2758" i="8"/>
  <c r="AB2759" i="8"/>
  <c r="AB2760" i="8"/>
  <c r="AB2761" i="8"/>
  <c r="AB2762" i="8"/>
  <c r="AB2763" i="8"/>
  <c r="AB2764" i="8"/>
  <c r="AB2765" i="8"/>
  <c r="AB2766" i="8"/>
  <c r="AB2767" i="8"/>
  <c r="AB2768" i="8"/>
  <c r="AB2769" i="8"/>
  <c r="AB2770" i="8"/>
  <c r="AB2771" i="8"/>
  <c r="AB2772" i="8"/>
  <c r="AB2773" i="8"/>
  <c r="AB2774" i="8"/>
  <c r="AB2775" i="8"/>
  <c r="AB2776" i="8"/>
  <c r="AB2777" i="8"/>
  <c r="AB2778" i="8"/>
  <c r="AB2779" i="8"/>
  <c r="AB2780" i="8"/>
  <c r="AB2781" i="8"/>
  <c r="AB2782" i="8"/>
  <c r="AB2783" i="8"/>
  <c r="AB2784" i="8"/>
  <c r="AB2785" i="8"/>
  <c r="AB2786" i="8"/>
  <c r="AB2787" i="8"/>
  <c r="AB2788" i="8"/>
  <c r="AB2789" i="8"/>
  <c r="AB2790" i="8"/>
  <c r="AB2791" i="8"/>
  <c r="AB2792" i="8"/>
  <c r="AB2793" i="8"/>
  <c r="AB2794" i="8"/>
  <c r="AB2795" i="8"/>
  <c r="AB2796" i="8"/>
  <c r="AB2797" i="8"/>
  <c r="AB2798" i="8"/>
  <c r="AB2799" i="8"/>
  <c r="AB2800" i="8"/>
  <c r="AB2801" i="8"/>
  <c r="AB2802" i="8"/>
  <c r="AB2803" i="8"/>
  <c r="AB2804" i="8"/>
  <c r="AB2805" i="8"/>
  <c r="AB2806" i="8"/>
  <c r="AB2807" i="8"/>
  <c r="AB2808" i="8"/>
  <c r="AB2809" i="8"/>
  <c r="AB2810" i="8"/>
  <c r="AB2811" i="8"/>
  <c r="AB2812" i="8"/>
  <c r="AB2813" i="8"/>
  <c r="AB2814" i="8"/>
  <c r="AB2815" i="8"/>
  <c r="AB2816" i="8"/>
  <c r="AB2817" i="8"/>
  <c r="AB2818" i="8"/>
  <c r="AB2819" i="8"/>
  <c r="AB2820" i="8"/>
  <c r="AB2821" i="8"/>
  <c r="AB2822" i="8"/>
  <c r="AB2823" i="8"/>
  <c r="AB2824" i="8"/>
  <c r="AB2825" i="8"/>
  <c r="AB2826" i="8"/>
  <c r="AB2827" i="8"/>
  <c r="AB2828" i="8"/>
  <c r="AB2829" i="8"/>
  <c r="AB2830" i="8"/>
  <c r="AB2831" i="8"/>
  <c r="AB2832" i="8"/>
  <c r="AB2833" i="8"/>
  <c r="AB2834" i="8"/>
  <c r="AB2835" i="8"/>
  <c r="AB2836" i="8"/>
  <c r="AB2837" i="8"/>
  <c r="AB2838" i="8"/>
  <c r="AB2839" i="8"/>
  <c r="AB2840" i="8"/>
  <c r="AB2841" i="8"/>
  <c r="AB2842" i="8"/>
  <c r="AB2843" i="8"/>
  <c r="AB2844" i="8"/>
  <c r="AB2845" i="8"/>
  <c r="AB2846" i="8"/>
  <c r="AB2847" i="8"/>
  <c r="AB2848" i="8"/>
  <c r="AB2849" i="8"/>
  <c r="AB2850" i="8"/>
  <c r="AB2851" i="8"/>
  <c r="AB2852" i="8"/>
  <c r="AB2853" i="8"/>
  <c r="AB2854" i="8"/>
  <c r="AB2855" i="8"/>
  <c r="AB2856" i="8"/>
  <c r="AB2857" i="8"/>
  <c r="AB2858" i="8"/>
  <c r="AB2859" i="8"/>
  <c r="AB2860" i="8"/>
  <c r="AB2861" i="8"/>
  <c r="AB2862" i="8"/>
  <c r="AB2863" i="8"/>
  <c r="AB2864" i="8"/>
  <c r="AB2865" i="8"/>
  <c r="AB2866" i="8"/>
  <c r="AB2867" i="8"/>
  <c r="AB2868" i="8"/>
  <c r="AB2869" i="8"/>
  <c r="AB2870" i="8"/>
  <c r="AB2871" i="8"/>
  <c r="AB2872" i="8"/>
  <c r="AB2873" i="8"/>
  <c r="AB2874" i="8"/>
  <c r="AB2875" i="8"/>
  <c r="AB2876" i="8"/>
  <c r="AB2877" i="8"/>
  <c r="AB2878" i="8"/>
  <c r="AB2879" i="8"/>
  <c r="AB2880" i="8"/>
  <c r="AB2881" i="8"/>
  <c r="AB2882" i="8"/>
  <c r="AB2883" i="8"/>
  <c r="AB2884" i="8"/>
  <c r="AB2885" i="8"/>
  <c r="AB2886" i="8"/>
  <c r="AB2887" i="8"/>
  <c r="AB2888" i="8"/>
  <c r="AB2889" i="8"/>
  <c r="AB2890" i="8"/>
  <c r="AB2891" i="8"/>
  <c r="AB2892" i="8"/>
  <c r="AB2893" i="8"/>
  <c r="AB2894" i="8"/>
  <c r="AB2895" i="8"/>
  <c r="AB2896" i="8"/>
  <c r="AB2897" i="8"/>
  <c r="AB2898" i="8"/>
  <c r="AB2899" i="8"/>
  <c r="AB2900" i="8"/>
  <c r="AB2901" i="8"/>
  <c r="AB2902" i="8"/>
  <c r="AB2903" i="8"/>
  <c r="AB2904" i="8"/>
  <c r="AB2905" i="8"/>
  <c r="AB2906" i="8"/>
  <c r="AB2907" i="8"/>
  <c r="AB2908" i="8"/>
  <c r="AB2909" i="8"/>
  <c r="AB2910" i="8"/>
  <c r="AB2911" i="8"/>
  <c r="AB2912" i="8"/>
  <c r="AB2913" i="8"/>
  <c r="AB2914" i="8"/>
  <c r="AB2915" i="8"/>
  <c r="AB2916" i="8"/>
  <c r="AB2917" i="8"/>
  <c r="AB2918" i="8"/>
  <c r="AB2919" i="8"/>
  <c r="AB2920" i="8"/>
  <c r="AB2921" i="8"/>
  <c r="AB2922" i="8"/>
  <c r="AB2923" i="8"/>
  <c r="AB2924" i="8"/>
  <c r="AB2925" i="8"/>
  <c r="AB2926" i="8"/>
  <c r="AB2927" i="8"/>
  <c r="AB2928" i="8"/>
  <c r="AB2929" i="8"/>
  <c r="AB2930" i="8"/>
  <c r="AB2931" i="8"/>
  <c r="AB2932" i="8"/>
  <c r="AB2933" i="8"/>
  <c r="AB2934" i="8"/>
  <c r="AB2935" i="8"/>
  <c r="AB2936" i="8"/>
  <c r="AB2937" i="8"/>
  <c r="AB2938" i="8"/>
  <c r="AB2939" i="8"/>
  <c r="AB2940" i="8"/>
  <c r="AB2941" i="8"/>
  <c r="AB2942" i="8"/>
  <c r="AB2943" i="8"/>
  <c r="AB2944" i="8"/>
  <c r="AB2945" i="8"/>
  <c r="AB2946" i="8"/>
  <c r="AB2947" i="8"/>
  <c r="AB2948" i="8"/>
  <c r="AB2949" i="8"/>
  <c r="AB2950" i="8"/>
  <c r="AB2951" i="8"/>
  <c r="AB2952" i="8"/>
  <c r="AB2953" i="8"/>
  <c r="AB2954" i="8"/>
  <c r="AB2955" i="8"/>
  <c r="AB2956" i="8"/>
  <c r="AB2957" i="8"/>
  <c r="AB2958" i="8"/>
  <c r="AB2959" i="8"/>
  <c r="AB2960" i="8"/>
  <c r="AB2961" i="8"/>
  <c r="AB2962" i="8"/>
  <c r="AB2963" i="8"/>
  <c r="AB2964" i="8"/>
  <c r="AB2965" i="8"/>
  <c r="AB2966" i="8"/>
  <c r="AB2967" i="8"/>
  <c r="AB2968" i="8"/>
  <c r="AB2969" i="8"/>
  <c r="AB2970" i="8"/>
  <c r="AB2971" i="8"/>
  <c r="AB2972" i="8"/>
  <c r="AB2973" i="8"/>
  <c r="AB2974" i="8"/>
  <c r="AB2975" i="8"/>
  <c r="AB2976" i="8"/>
  <c r="AB2977" i="8"/>
  <c r="AB2978" i="8"/>
  <c r="AB2979" i="8"/>
  <c r="AB2980" i="8"/>
  <c r="AB2981" i="8"/>
  <c r="AB2982" i="8"/>
  <c r="AB2983" i="8"/>
  <c r="AB2984" i="8"/>
  <c r="AB2985" i="8"/>
  <c r="AB2986" i="8"/>
  <c r="AB2987" i="8"/>
  <c r="AB2988" i="8"/>
  <c r="AB2989" i="8"/>
  <c r="AB2990" i="8"/>
  <c r="AB2991" i="8"/>
  <c r="AB2992" i="8"/>
  <c r="AB2993" i="8"/>
  <c r="AB2994" i="8"/>
  <c r="AB2995" i="8"/>
  <c r="AB2996" i="8"/>
  <c r="AB2997" i="8"/>
  <c r="AB2998" i="8"/>
  <c r="AB2999" i="8"/>
  <c r="AB3000" i="8"/>
  <c r="AB3001" i="8"/>
  <c r="AB3002" i="8"/>
  <c r="AB3003" i="8"/>
  <c r="AB3004" i="8"/>
  <c r="AB3005" i="8"/>
  <c r="AB3006" i="8"/>
  <c r="AB3007" i="8"/>
  <c r="AB3008" i="8"/>
  <c r="AB3009" i="8"/>
  <c r="AB3010" i="8"/>
  <c r="AB3011" i="8"/>
  <c r="AB3012" i="8"/>
  <c r="AB3013" i="8"/>
  <c r="AB3014" i="8"/>
  <c r="AB3015" i="8"/>
  <c r="AB3016" i="8"/>
  <c r="AB3017" i="8"/>
  <c r="AB3018" i="8"/>
  <c r="AB3019" i="8"/>
  <c r="AB3020" i="8"/>
  <c r="AB3021" i="8"/>
  <c r="AB3022" i="8"/>
  <c r="AB3023" i="8"/>
  <c r="AB3024" i="8"/>
  <c r="AB3025" i="8"/>
  <c r="AB3026" i="8"/>
  <c r="AB3027" i="8"/>
  <c r="AB3028" i="8"/>
  <c r="AB3029" i="8"/>
  <c r="AB3030" i="8"/>
  <c r="AB3031" i="8"/>
  <c r="AB3032" i="8"/>
  <c r="AB3033" i="8"/>
  <c r="AB3034" i="8"/>
  <c r="AB3035" i="8"/>
  <c r="AB3036" i="8"/>
  <c r="AB3037" i="8"/>
  <c r="AB3038" i="8"/>
  <c r="AB3039" i="8"/>
  <c r="AB3040" i="8"/>
  <c r="AB3041" i="8"/>
  <c r="AB3042" i="8"/>
  <c r="AB3043" i="8"/>
  <c r="AB3044" i="8"/>
  <c r="AB3045" i="8"/>
  <c r="AB3046" i="8"/>
  <c r="AB3047" i="8"/>
  <c r="AB3048" i="8"/>
  <c r="AB3049" i="8"/>
  <c r="AB3050" i="8"/>
  <c r="AB3051" i="8"/>
  <c r="AB3052" i="8"/>
  <c r="AB3053" i="8"/>
  <c r="AB3054" i="8"/>
  <c r="AB3055" i="8"/>
  <c r="AB3056" i="8"/>
  <c r="AB3057" i="8"/>
  <c r="AB3058" i="8"/>
  <c r="AB3059" i="8"/>
  <c r="AB3060" i="8"/>
  <c r="AB3061" i="8"/>
  <c r="AB3062" i="8"/>
  <c r="AB3063" i="8"/>
  <c r="AB3064" i="8"/>
  <c r="AB3065" i="8"/>
  <c r="AB3066" i="8"/>
  <c r="AB3067" i="8"/>
  <c r="AB3068" i="8"/>
  <c r="AB3069" i="8"/>
  <c r="AB3070" i="8"/>
  <c r="AB3071" i="8"/>
  <c r="AB3072" i="8"/>
  <c r="AB3073" i="8"/>
  <c r="AB3074" i="8"/>
  <c r="AB3075" i="8"/>
  <c r="AB3076" i="8"/>
  <c r="AB3077" i="8"/>
  <c r="AB3078" i="8"/>
  <c r="AB3079" i="8"/>
  <c r="AB3080" i="8"/>
  <c r="AB3081" i="8"/>
  <c r="AB3082" i="8"/>
  <c r="AB3083" i="8"/>
  <c r="AB3084" i="8"/>
  <c r="AB3085" i="8"/>
  <c r="AB3086" i="8"/>
  <c r="AB3087" i="8"/>
  <c r="AB3088" i="8"/>
  <c r="AB3089" i="8"/>
  <c r="AB3090" i="8"/>
  <c r="AB3091" i="8"/>
  <c r="AB3092" i="8"/>
  <c r="AB3093" i="8"/>
  <c r="AB3094" i="8"/>
  <c r="AB3095" i="8"/>
  <c r="AB3096" i="8"/>
  <c r="AB3097" i="8"/>
  <c r="AB3098" i="8"/>
  <c r="AB3099" i="8"/>
  <c r="AB3100" i="8"/>
  <c r="AB3101" i="8"/>
  <c r="AB3102" i="8"/>
  <c r="AB3103" i="8"/>
  <c r="AB3104" i="8"/>
  <c r="AB3105" i="8"/>
  <c r="AB3106" i="8"/>
  <c r="AB3107" i="8"/>
  <c r="AB3108" i="8"/>
  <c r="AB3109" i="8"/>
  <c r="AB3110" i="8"/>
  <c r="AB3111" i="8"/>
  <c r="AB3112" i="8"/>
  <c r="AB3113" i="8"/>
  <c r="AB3114" i="8"/>
  <c r="AB3115" i="8"/>
  <c r="AB3116" i="8"/>
  <c r="AB3117" i="8"/>
  <c r="AB3118" i="8"/>
  <c r="AB3119" i="8"/>
  <c r="AB3120" i="8"/>
  <c r="AB3121" i="8"/>
  <c r="AB3122" i="8"/>
  <c r="AB3123" i="8"/>
  <c r="AB3124" i="8"/>
  <c r="AB3125" i="8"/>
  <c r="AB3126" i="8"/>
  <c r="AB3127" i="8"/>
  <c r="AB3128" i="8"/>
  <c r="AB3129" i="8"/>
  <c r="AB3130" i="8"/>
  <c r="AB3131" i="8"/>
  <c r="AB3132" i="8"/>
  <c r="AB3133" i="8"/>
  <c r="AB3134" i="8"/>
  <c r="AB3135" i="8"/>
  <c r="AB3136" i="8"/>
  <c r="AB3137" i="8"/>
  <c r="AB3138" i="8"/>
  <c r="AB3139" i="8"/>
  <c r="AB3140" i="8"/>
  <c r="AB3141" i="8"/>
  <c r="AB3142" i="8"/>
  <c r="AB3143" i="8"/>
  <c r="AB3144" i="8"/>
  <c r="AB3145" i="8"/>
  <c r="AB3146" i="8"/>
  <c r="AB3147" i="8"/>
  <c r="AB3148" i="8"/>
  <c r="AB3149" i="8"/>
  <c r="AB3150" i="8"/>
  <c r="AB3151" i="8"/>
  <c r="AB3152" i="8"/>
  <c r="AB3153" i="8"/>
  <c r="AB3154" i="8"/>
  <c r="AB3155" i="8"/>
  <c r="AB3156" i="8"/>
  <c r="AB3157" i="8"/>
  <c r="AB3158" i="8"/>
  <c r="AB3159" i="8"/>
  <c r="AB3160" i="8"/>
  <c r="AB3161" i="8"/>
  <c r="AB3162" i="8"/>
  <c r="AB3163" i="8"/>
  <c r="AB3164" i="8"/>
  <c r="AB3165" i="8"/>
  <c r="AB3166" i="8"/>
  <c r="AB3167" i="8"/>
  <c r="AB3168" i="8"/>
  <c r="AB3169" i="8"/>
  <c r="AB3170" i="8"/>
  <c r="AB3171" i="8"/>
  <c r="AB3172" i="8"/>
  <c r="AB3173" i="8"/>
  <c r="AB3174" i="8"/>
  <c r="AB3175" i="8"/>
  <c r="AB3176" i="8"/>
  <c r="AB3177" i="8"/>
  <c r="AB3178" i="8"/>
  <c r="AB3179" i="8"/>
  <c r="AB3180" i="8"/>
  <c r="AB3181" i="8"/>
  <c r="AB3182" i="8"/>
  <c r="AB3183" i="8"/>
  <c r="AB3184" i="8"/>
  <c r="AB3185" i="8"/>
  <c r="AB3186" i="8"/>
  <c r="AB3187" i="8"/>
  <c r="AB3188" i="8"/>
  <c r="AB3189" i="8"/>
  <c r="AB3190" i="8"/>
  <c r="AB3191" i="8"/>
  <c r="AB3192" i="8"/>
  <c r="AB3193" i="8"/>
  <c r="AB3194" i="8"/>
  <c r="AB3195" i="8"/>
  <c r="AB3196" i="8"/>
  <c r="AB3197" i="8"/>
  <c r="AB3198" i="8"/>
  <c r="AB3199" i="8"/>
  <c r="AB3200" i="8"/>
  <c r="AB3201" i="8"/>
  <c r="AB3202" i="8"/>
  <c r="AB3203" i="8"/>
  <c r="AB3204" i="8"/>
  <c r="AB3205" i="8"/>
  <c r="AB3206" i="8"/>
  <c r="AB3207" i="8"/>
  <c r="AB3208" i="8"/>
  <c r="AB3209" i="8"/>
  <c r="AB3210" i="8"/>
  <c r="AB3211" i="8"/>
  <c r="AB3212" i="8"/>
  <c r="AB3213" i="8"/>
  <c r="AB3214" i="8"/>
  <c r="AB3215" i="8"/>
  <c r="AB3216" i="8"/>
  <c r="AB3217" i="8"/>
  <c r="AB3218" i="8"/>
  <c r="AB3219" i="8"/>
  <c r="AB3220" i="8"/>
  <c r="AB3221" i="8"/>
  <c r="AB3222" i="8"/>
  <c r="AB3223" i="8"/>
  <c r="AB3224" i="8"/>
  <c r="AB3225" i="8"/>
  <c r="AB3226" i="8"/>
  <c r="AB3227" i="8"/>
  <c r="AB3228" i="8"/>
  <c r="AB3229" i="8"/>
  <c r="AB3230" i="8"/>
  <c r="AB3231" i="8"/>
  <c r="AB3232" i="8"/>
  <c r="AB3233" i="8"/>
  <c r="AB3234" i="8"/>
  <c r="AB3235" i="8"/>
  <c r="AB3236" i="8"/>
  <c r="AB3237" i="8"/>
  <c r="AB3238" i="8"/>
  <c r="AB3239" i="8"/>
  <c r="AB3240" i="8"/>
  <c r="AB3241" i="8"/>
  <c r="AB3242" i="8"/>
  <c r="AB3243" i="8"/>
  <c r="AB3244" i="8"/>
  <c r="AB3245" i="8"/>
  <c r="AB3246" i="8"/>
  <c r="AB3247" i="8"/>
  <c r="AB3248" i="8"/>
  <c r="AB3249" i="8"/>
  <c r="AB3250" i="8"/>
  <c r="AB3251" i="8"/>
  <c r="AB3252" i="8"/>
  <c r="AB3253" i="8"/>
  <c r="AB3254" i="8"/>
  <c r="AB3255" i="8"/>
  <c r="AB3256" i="8"/>
  <c r="AB3257" i="8"/>
  <c r="AB3258" i="8"/>
  <c r="AB3259" i="8"/>
  <c r="AB3260" i="8"/>
  <c r="AB3261" i="8"/>
  <c r="AB3262" i="8"/>
  <c r="AB3263" i="8"/>
  <c r="AB3264" i="8"/>
  <c r="AB3265" i="8"/>
  <c r="AB3266" i="8"/>
  <c r="AB3267" i="8"/>
  <c r="AB3268" i="8"/>
  <c r="AB3269" i="8"/>
  <c r="AB3270" i="8"/>
  <c r="AB3271" i="8"/>
  <c r="AB3272" i="8"/>
  <c r="AB3273" i="8"/>
  <c r="AB3274" i="8"/>
  <c r="AB3275" i="8"/>
  <c r="AB3276" i="8"/>
  <c r="AB3277" i="8"/>
  <c r="AB3278" i="8"/>
  <c r="AB3279" i="8"/>
  <c r="AB3280" i="8"/>
  <c r="AB3281" i="8"/>
  <c r="AB3282" i="8"/>
  <c r="AB3283" i="8"/>
  <c r="AB3284" i="8"/>
  <c r="AB3285" i="8"/>
  <c r="AB3286" i="8"/>
  <c r="AB3287" i="8"/>
  <c r="AB3288" i="8"/>
  <c r="AB3289" i="8"/>
  <c r="AB3290" i="8"/>
  <c r="AB3291" i="8"/>
  <c r="AB3292" i="8"/>
  <c r="AB3293" i="8"/>
  <c r="AB3294" i="8"/>
  <c r="AB3295" i="8"/>
  <c r="AB3296" i="8"/>
  <c r="AB3297" i="8"/>
  <c r="AB3298" i="8"/>
  <c r="AB3299" i="8"/>
  <c r="AB3300" i="8"/>
  <c r="AB3301" i="8"/>
  <c r="AB3302" i="8"/>
  <c r="AB3303" i="8"/>
  <c r="AB3304" i="8"/>
  <c r="AB3305" i="8"/>
  <c r="AB3306" i="8"/>
  <c r="AB3307" i="8"/>
  <c r="AB3308" i="8"/>
  <c r="AB3309" i="8"/>
  <c r="AB3310" i="8"/>
  <c r="AB3311" i="8"/>
  <c r="AB3312" i="8"/>
  <c r="AB3313" i="8"/>
  <c r="AB3314" i="8"/>
  <c r="AB3315" i="8"/>
  <c r="AB3316" i="8"/>
  <c r="AB3317" i="8"/>
  <c r="AB3318" i="8"/>
  <c r="AB3319" i="8"/>
  <c r="AB3320" i="8"/>
  <c r="AB3321" i="8"/>
  <c r="AB3322" i="8"/>
  <c r="AB3323" i="8"/>
  <c r="AB3324" i="8"/>
  <c r="AB3325" i="8"/>
  <c r="AB3326" i="8"/>
  <c r="AB3327" i="8"/>
  <c r="AB3328" i="8"/>
  <c r="AB3329" i="8"/>
  <c r="AB3330" i="8"/>
  <c r="AB3331" i="8"/>
  <c r="AB3332" i="8"/>
  <c r="AB3333" i="8"/>
  <c r="AB3334" i="8"/>
  <c r="AB3335" i="8"/>
  <c r="AB3336" i="8"/>
  <c r="AB3337" i="8"/>
  <c r="AB3338" i="8"/>
  <c r="AB3339" i="8"/>
  <c r="AB3340" i="8"/>
  <c r="AB3341" i="8"/>
  <c r="AB3342" i="8"/>
  <c r="AB3343" i="8"/>
  <c r="AB3344" i="8"/>
  <c r="AB3345" i="8"/>
  <c r="AB3346" i="8"/>
  <c r="AB3347" i="8"/>
  <c r="AB3348" i="8"/>
  <c r="AB3349" i="8"/>
  <c r="AB3350" i="8"/>
  <c r="AB3351" i="8"/>
  <c r="AB3352" i="8"/>
  <c r="AB3353" i="8"/>
  <c r="AB3354" i="8"/>
  <c r="AB3355" i="8"/>
  <c r="AB3356" i="8"/>
  <c r="AB3357" i="8"/>
  <c r="AB3358" i="8"/>
  <c r="AB3359" i="8"/>
  <c r="AB3360" i="8"/>
  <c r="AB3361" i="8"/>
  <c r="AB3362" i="8"/>
  <c r="AB3363" i="8"/>
  <c r="AB3364" i="8"/>
  <c r="AB3365" i="8"/>
  <c r="AB3366" i="8"/>
  <c r="AB3367" i="8"/>
  <c r="AB3368" i="8"/>
  <c r="AB3369" i="8"/>
  <c r="AB3370" i="8"/>
  <c r="AB3371" i="8"/>
  <c r="AB3372" i="8"/>
  <c r="AB3373" i="8"/>
  <c r="AB3374" i="8"/>
  <c r="AB3375" i="8"/>
  <c r="AB3376" i="8"/>
  <c r="AB3377" i="8"/>
  <c r="AB3378" i="8"/>
  <c r="AB3379" i="8"/>
  <c r="AB3380" i="8"/>
  <c r="AB3381" i="8"/>
  <c r="AB3382" i="8"/>
  <c r="AB3383" i="8"/>
  <c r="AB3384" i="8"/>
  <c r="AB3385" i="8"/>
  <c r="AB3386" i="8"/>
  <c r="AB3387" i="8"/>
  <c r="AB3388" i="8"/>
  <c r="AB3389" i="8"/>
  <c r="AB3390" i="8"/>
  <c r="AB3391" i="8"/>
  <c r="AB3392" i="8"/>
  <c r="AB3393" i="8"/>
  <c r="AB3394" i="8"/>
  <c r="AB3395" i="8"/>
  <c r="AB3396" i="8"/>
  <c r="AB3397" i="8"/>
  <c r="AB3398" i="8"/>
  <c r="AB3399" i="8"/>
  <c r="AB3400" i="8"/>
  <c r="AB3401" i="8"/>
  <c r="AB3402" i="8"/>
  <c r="AB3403" i="8"/>
  <c r="AB3404" i="8"/>
  <c r="AB3405" i="8"/>
  <c r="AB3406" i="8"/>
  <c r="AB3407" i="8"/>
  <c r="AB3408" i="8"/>
  <c r="AB3409" i="8"/>
  <c r="AB3410" i="8"/>
  <c r="AB3411" i="8"/>
  <c r="AB3412" i="8"/>
  <c r="AB3413" i="8"/>
  <c r="AB3414" i="8"/>
  <c r="AB3415" i="8"/>
  <c r="AB3416" i="8"/>
  <c r="AB3417" i="8"/>
  <c r="AB3418" i="8"/>
  <c r="AB3419" i="8"/>
  <c r="AB3420" i="8"/>
  <c r="AB3421" i="8"/>
  <c r="AB3422" i="8"/>
  <c r="AB3423" i="8"/>
  <c r="AB3424" i="8"/>
  <c r="AB3425" i="8"/>
  <c r="AB3426" i="8"/>
  <c r="AB3427" i="8"/>
  <c r="AB3428" i="8"/>
  <c r="AB3429" i="8"/>
  <c r="AB3430" i="8"/>
  <c r="AB3431" i="8"/>
  <c r="AB3432" i="8"/>
  <c r="AB3433" i="8"/>
  <c r="AB3434" i="8"/>
  <c r="AB3435" i="8"/>
  <c r="AB3436" i="8"/>
  <c r="AB3437" i="8"/>
  <c r="AB3438" i="8"/>
  <c r="AB3439" i="8"/>
  <c r="AB3440" i="8"/>
  <c r="AB3441" i="8"/>
  <c r="AB3442" i="8"/>
  <c r="AB3443" i="8"/>
  <c r="AB3444" i="8"/>
  <c r="AB3445" i="8"/>
  <c r="AB3446" i="8"/>
  <c r="AB3447" i="8"/>
  <c r="AB3448" i="8"/>
  <c r="AB3449" i="8"/>
  <c r="AB3450" i="8"/>
  <c r="AB3451" i="8"/>
  <c r="AB3452" i="8"/>
  <c r="AB3453" i="8"/>
  <c r="AB3454" i="8"/>
  <c r="AB3455" i="8"/>
  <c r="AB3456" i="8"/>
  <c r="AB3457" i="8"/>
  <c r="AB3458" i="8"/>
  <c r="AB3459" i="8"/>
  <c r="AB3460" i="8"/>
  <c r="AB3461" i="8"/>
  <c r="AB3462" i="8"/>
  <c r="AB3463" i="8"/>
  <c r="AB3464" i="8"/>
  <c r="AB3465" i="8"/>
  <c r="AB3466" i="8"/>
  <c r="AB3467" i="8"/>
  <c r="AB3468" i="8"/>
  <c r="AB3469" i="8"/>
  <c r="AB3470" i="8"/>
  <c r="AB3471" i="8"/>
  <c r="AB3472" i="8"/>
  <c r="AB3473" i="8"/>
  <c r="AB3474" i="8"/>
  <c r="AB3475" i="8"/>
  <c r="AB3476" i="8"/>
  <c r="AB3477" i="8"/>
  <c r="AB3478" i="8"/>
  <c r="AB3479" i="8"/>
  <c r="AB3480" i="8"/>
  <c r="AB3481" i="8"/>
  <c r="AB3482" i="8"/>
  <c r="AB3483" i="8"/>
  <c r="AB3484" i="8"/>
  <c r="AB3485" i="8"/>
  <c r="AB3486" i="8"/>
  <c r="AB3487" i="8"/>
  <c r="AB3488" i="8"/>
  <c r="AB3489" i="8"/>
  <c r="AB3490" i="8"/>
  <c r="AB3491" i="8"/>
  <c r="AB3492" i="8"/>
  <c r="AB3493" i="8"/>
  <c r="AB3494" i="8"/>
  <c r="AB3495" i="8"/>
  <c r="AB3496" i="8"/>
  <c r="AB3497" i="8"/>
  <c r="AB3498" i="8"/>
  <c r="AB3499" i="8"/>
  <c r="AB3500" i="8"/>
  <c r="AB3501" i="8"/>
  <c r="AB3502" i="8"/>
  <c r="AB3503" i="8"/>
  <c r="AB3504" i="8"/>
  <c r="AB3505" i="8"/>
  <c r="AB3506" i="8"/>
  <c r="AB3507" i="8"/>
  <c r="AB3508" i="8"/>
  <c r="AB3509" i="8"/>
  <c r="AB3510" i="8"/>
  <c r="AB3511" i="8"/>
  <c r="AB3512" i="8"/>
  <c r="AB3513" i="8"/>
  <c r="AB3514" i="8"/>
  <c r="AB3515" i="8"/>
  <c r="AB3516" i="8"/>
  <c r="AB3517" i="8"/>
  <c r="AB3518" i="8"/>
  <c r="AB3519" i="8"/>
  <c r="AB3520" i="8"/>
  <c r="AB3521" i="8"/>
  <c r="AB3522" i="8"/>
  <c r="AB3523" i="8"/>
  <c r="AB3524" i="8"/>
  <c r="AB3525" i="8"/>
  <c r="AB3526" i="8"/>
  <c r="AB3527" i="8"/>
  <c r="AB3528" i="8"/>
  <c r="AB3529" i="8"/>
  <c r="AB3530" i="8"/>
  <c r="AB3531" i="8"/>
  <c r="AB3532" i="8"/>
  <c r="AB3533" i="8"/>
  <c r="AB3534" i="8"/>
  <c r="AB3535" i="8"/>
  <c r="AB3536" i="8"/>
  <c r="AB3537" i="8"/>
  <c r="AB3538" i="8"/>
  <c r="AB3539" i="8"/>
  <c r="AB3540" i="8"/>
  <c r="AB3541" i="8"/>
  <c r="AB3542" i="8"/>
  <c r="AB3543" i="8"/>
  <c r="AB3544" i="8"/>
  <c r="AB3545" i="8"/>
  <c r="AB3546" i="8"/>
  <c r="AB3547" i="8"/>
  <c r="AB3548" i="8"/>
  <c r="AB3549" i="8"/>
  <c r="AB3550" i="8"/>
  <c r="AB3551" i="8"/>
  <c r="AB3552" i="8"/>
  <c r="AB3553" i="8"/>
  <c r="AB3554" i="8"/>
  <c r="AB3555" i="8"/>
  <c r="AB3556" i="8"/>
  <c r="AB3557" i="8"/>
  <c r="AB3558" i="8"/>
  <c r="AB3559" i="8"/>
  <c r="AB3560" i="8"/>
  <c r="AB3561" i="8"/>
  <c r="AB3562" i="8"/>
  <c r="AB3563" i="8"/>
  <c r="AB3564" i="8"/>
  <c r="AB3565" i="8"/>
  <c r="AB3566" i="8"/>
  <c r="AB3567" i="8"/>
  <c r="AB3568" i="8"/>
  <c r="AB3569" i="8"/>
  <c r="AB3570" i="8"/>
  <c r="AB3571" i="8"/>
  <c r="AB3572" i="8"/>
  <c r="AB3573" i="8"/>
  <c r="AB3574" i="8"/>
  <c r="AB3575" i="8"/>
  <c r="AB3576" i="8"/>
  <c r="AB3577" i="8"/>
  <c r="AB3578" i="8"/>
  <c r="AB3579" i="8"/>
  <c r="AB3580" i="8"/>
  <c r="AB3581" i="8"/>
  <c r="AB3582" i="8"/>
  <c r="AB3583" i="8"/>
  <c r="AB3584" i="8"/>
  <c r="AB3585" i="8"/>
  <c r="AB3586" i="8"/>
  <c r="AB3587" i="8"/>
  <c r="AB3588" i="8"/>
  <c r="AB3589" i="8"/>
  <c r="AB3590" i="8"/>
  <c r="AB3591" i="8"/>
  <c r="AB3592" i="8"/>
  <c r="AB3593" i="8"/>
  <c r="AB3594" i="8"/>
  <c r="AB3595" i="8"/>
  <c r="AB3596" i="8"/>
  <c r="AB3597" i="8"/>
  <c r="AB3598" i="8"/>
  <c r="AB3599" i="8"/>
  <c r="AB3600" i="8"/>
  <c r="AB3601" i="8"/>
  <c r="AB3602" i="8"/>
  <c r="AB3603" i="8"/>
  <c r="AB3604" i="8"/>
  <c r="AB3605" i="8"/>
  <c r="AB3606" i="8"/>
  <c r="AB3607" i="8"/>
  <c r="AB3608" i="8"/>
  <c r="AB3609" i="8"/>
  <c r="AB3610" i="8"/>
  <c r="AB3611" i="8"/>
  <c r="AB3612" i="8"/>
  <c r="AB3613" i="8"/>
  <c r="AB3614" i="8"/>
  <c r="AB3615" i="8"/>
  <c r="AB3616" i="8"/>
  <c r="AB3617" i="8"/>
  <c r="AB3618" i="8"/>
  <c r="AB3619" i="8"/>
  <c r="AB3620" i="8"/>
  <c r="AB3621" i="8"/>
  <c r="AB3622" i="8"/>
  <c r="AB3623" i="8"/>
  <c r="AB3624" i="8"/>
  <c r="AB3625" i="8"/>
  <c r="AB3626" i="8"/>
  <c r="AB3627" i="8"/>
  <c r="AB3628" i="8"/>
  <c r="AB3629" i="8"/>
  <c r="AB3630" i="8"/>
  <c r="AB3631" i="8"/>
  <c r="AB3632" i="8"/>
  <c r="AB3633" i="8"/>
  <c r="AB3634" i="8"/>
  <c r="AB3635" i="8"/>
  <c r="AB3636" i="8"/>
  <c r="AB3637" i="8"/>
  <c r="AB3638" i="8"/>
  <c r="AB3639" i="8"/>
  <c r="AB3640" i="8"/>
  <c r="AB3641" i="8"/>
  <c r="AB3642" i="8"/>
  <c r="AB3643" i="8"/>
  <c r="AB3644" i="8"/>
  <c r="AB3645" i="8"/>
  <c r="AB3646" i="8"/>
  <c r="AB3647" i="8"/>
  <c r="AB3648" i="8"/>
  <c r="AB3649" i="8"/>
  <c r="AB3650" i="8"/>
  <c r="AB3651" i="8"/>
  <c r="AB3652" i="8"/>
  <c r="AB3653" i="8"/>
  <c r="AB3654" i="8"/>
  <c r="AB3655" i="8"/>
  <c r="AB3656" i="8"/>
  <c r="AB3657" i="8"/>
  <c r="AB3658" i="8"/>
  <c r="AB3659" i="8"/>
  <c r="AB3660" i="8"/>
  <c r="AB3661" i="8"/>
  <c r="AB3662" i="8"/>
  <c r="AB3663" i="8"/>
  <c r="AB3664" i="8"/>
  <c r="AB3665" i="8"/>
  <c r="AB3666" i="8"/>
  <c r="AB3667" i="8"/>
  <c r="AB3668" i="8"/>
  <c r="AB3669" i="8"/>
  <c r="AB3670" i="8"/>
  <c r="AB3671" i="8"/>
  <c r="AB3672" i="8"/>
  <c r="AB3673" i="8"/>
  <c r="AB3674" i="8"/>
  <c r="AB3675" i="8"/>
  <c r="AB3676" i="8"/>
  <c r="AB3677" i="8"/>
  <c r="AB3678" i="8"/>
  <c r="AB3679" i="8"/>
  <c r="AB3680" i="8"/>
  <c r="AB3681" i="8"/>
  <c r="AB3682" i="8"/>
  <c r="AB3683" i="8"/>
  <c r="AB3684" i="8"/>
  <c r="AB3685" i="8"/>
  <c r="AB3686" i="8"/>
  <c r="AB3687" i="8"/>
  <c r="AB3688" i="8"/>
  <c r="AB3689" i="8"/>
  <c r="AB3690" i="8"/>
  <c r="AB3691" i="8"/>
  <c r="AB3692" i="8"/>
  <c r="AB3693" i="8"/>
  <c r="AB3694" i="8"/>
  <c r="AB3695" i="8"/>
  <c r="AB3696" i="8"/>
  <c r="AB3697" i="8"/>
  <c r="AB3698" i="8"/>
  <c r="AB3699" i="8"/>
  <c r="AB3700" i="8"/>
  <c r="AB3701" i="8"/>
  <c r="AB3702" i="8"/>
  <c r="AB3703" i="8"/>
  <c r="AB3704" i="8"/>
  <c r="AB3705" i="8"/>
  <c r="AB3706" i="8"/>
  <c r="AB3707" i="8"/>
  <c r="AB3708" i="8"/>
  <c r="AB3709" i="8"/>
  <c r="AB3710" i="8"/>
  <c r="AB3711" i="8"/>
  <c r="AB3712" i="8"/>
  <c r="AB3713" i="8"/>
  <c r="AB3714" i="8"/>
  <c r="AB3715" i="8"/>
  <c r="AB3716" i="8"/>
  <c r="AB3717" i="8"/>
  <c r="AB3718" i="8"/>
  <c r="AB3719" i="8"/>
  <c r="AB3720" i="8"/>
  <c r="AB3721" i="8"/>
  <c r="AB3722" i="8"/>
  <c r="AB3723" i="8"/>
  <c r="AB3724" i="8"/>
  <c r="AB3725" i="8"/>
  <c r="AB3726" i="8"/>
  <c r="AB3727" i="8"/>
  <c r="AB3728" i="8"/>
  <c r="AB3729" i="8"/>
  <c r="AB3730" i="8"/>
  <c r="AB3731" i="8"/>
  <c r="AB3732" i="8"/>
  <c r="AB3733" i="8"/>
  <c r="AB3734" i="8"/>
  <c r="AB3735" i="8"/>
  <c r="AB3736" i="8"/>
  <c r="AB3737" i="8"/>
  <c r="AB3738" i="8"/>
  <c r="AB3739" i="8"/>
  <c r="AB3740" i="8"/>
  <c r="AB3741" i="8"/>
  <c r="AB3742" i="8"/>
  <c r="AB3743" i="8"/>
  <c r="AB3744" i="8"/>
  <c r="AB3745" i="8"/>
  <c r="AB3746" i="8"/>
  <c r="AB3747" i="8"/>
  <c r="AB3748" i="8"/>
  <c r="AB3749" i="8"/>
  <c r="AB3750" i="8"/>
  <c r="AB3751" i="8"/>
  <c r="AB3752" i="8"/>
  <c r="AB3753" i="8"/>
  <c r="AB3754" i="8"/>
  <c r="AB3755" i="8"/>
  <c r="AB3756" i="8"/>
  <c r="AB3757" i="8"/>
  <c r="AB3758" i="8"/>
  <c r="AB3759" i="8"/>
  <c r="AB3760" i="8"/>
  <c r="AB3761" i="8"/>
  <c r="AB3762" i="8"/>
  <c r="AB3763" i="8"/>
  <c r="AB3764" i="8"/>
  <c r="AB3765" i="8"/>
  <c r="AB3766" i="8"/>
  <c r="AB3767" i="8"/>
  <c r="AB3768" i="8"/>
  <c r="AB3769" i="8"/>
  <c r="AB3770" i="8"/>
  <c r="AB3771" i="8"/>
  <c r="AB3772" i="8"/>
  <c r="AB3773" i="8"/>
  <c r="AB3774" i="8"/>
  <c r="AB3775" i="8"/>
  <c r="AB3776" i="8"/>
  <c r="AB3777" i="8"/>
  <c r="AB3778" i="8"/>
  <c r="AB3779" i="8"/>
  <c r="AB3780" i="8"/>
  <c r="AB3781" i="8"/>
  <c r="AB3782" i="8"/>
  <c r="AB3783" i="8"/>
  <c r="AB3784" i="8"/>
  <c r="AB3785" i="8"/>
  <c r="AB3786" i="8"/>
  <c r="AB3787" i="8"/>
  <c r="AB3788" i="8"/>
  <c r="AB3789" i="8"/>
  <c r="AB3790" i="8"/>
  <c r="AB3791" i="8"/>
  <c r="AB3792" i="8"/>
  <c r="AB3793" i="8"/>
  <c r="AB3794" i="8"/>
  <c r="AB3795" i="8"/>
  <c r="AB3796" i="8"/>
  <c r="AB3797" i="8"/>
  <c r="AB3798" i="8"/>
  <c r="AB3799" i="8"/>
  <c r="AB3800" i="8"/>
  <c r="AB3801" i="8"/>
  <c r="AB3802" i="8"/>
  <c r="AB3803" i="8"/>
  <c r="AB3804" i="8"/>
  <c r="AB3805" i="8"/>
  <c r="AB5" i="8"/>
  <c r="L4" i="8" a="1"/>
  <c r="M2" i="8"/>
  <c r="H4" i="8" a="1"/>
  <c r="F4" i="8" a="1"/>
  <c r="L4" i="8" l="1"/>
  <c r="H4" i="8"/>
  <c r="F4" i="8"/>
  <c r="AH3805" i="8"/>
  <c r="L63" i="11" a="1"/>
  <c r="L63" i="11" l="1"/>
  <c r="H84" i="11" a="1"/>
  <c r="H84" i="11"/>
  <c r="H80" i="11" a="1"/>
  <c r="H80" i="11"/>
  <c r="C91" i="11" a="1"/>
  <c r="C91" i="11"/>
  <c r="G82" i="11" a="1"/>
  <c r="G82" i="11"/>
  <c r="M63" i="11" a="1"/>
  <c r="M63" i="11"/>
  <c r="G84" i="11" a="1"/>
  <c r="G84" i="11"/>
  <c r="M33" i="11" a="1"/>
  <c r="M33" i="11"/>
  <c r="H83" i="11" a="1"/>
  <c r="H83" i="11"/>
  <c r="L33" i="11" a="1"/>
  <c r="L33" i="11"/>
  <c r="G83" i="11" a="1"/>
  <c r="G83" i="11"/>
  <c r="G80" i="11" a="1"/>
  <c r="G80" i="11"/>
  <c r="B91" i="11" a="1"/>
  <c r="B91" i="11"/>
  <c r="H85" i="11" a="1"/>
  <c r="H85" i="11"/>
  <c r="H82" i="11" a="1"/>
  <c r="H82" i="11"/>
  <c r="G85" i="11" a="1"/>
  <c r="G85" i="11"/>
  <c r="H49" i="11" a="1"/>
  <c r="H49" i="11"/>
  <c r="C54" i="11" a="1"/>
  <c r="C54" i="11"/>
  <c r="G76" i="11" a="1"/>
  <c r="G76" i="11"/>
  <c r="B85" i="11" a="1"/>
  <c r="B85" i="11"/>
  <c r="L53" i="11" a="1"/>
  <c r="L53" i="11"/>
  <c r="G118" i="11" a="1"/>
  <c r="G118" i="11"/>
  <c r="L23" i="11" a="1"/>
  <c r="L23" i="11"/>
  <c r="G40" i="11" a="1"/>
  <c r="G40" i="11"/>
  <c r="B44" i="11" a="1"/>
  <c r="B44" i="11"/>
  <c r="L58" i="11" a="1"/>
  <c r="L58" i="11"/>
  <c r="G129" i="11" a="1"/>
  <c r="G129" i="11"/>
  <c r="M62" i="11" a="1"/>
  <c r="M62" i="11"/>
  <c r="H135" i="11" a="1"/>
  <c r="H135" i="11"/>
  <c r="G72" i="11" a="1"/>
  <c r="G72" i="11"/>
  <c r="B80" i="11" a="1"/>
  <c r="B80" i="11"/>
  <c r="H63" i="11" a="1"/>
  <c r="H63" i="11"/>
  <c r="C69" i="11" a="1"/>
  <c r="C69" i="11"/>
  <c r="L6" i="11" a="1"/>
  <c r="L6" i="11"/>
  <c r="G7" i="11" a="1"/>
  <c r="G7" i="11"/>
  <c r="B8" i="11" a="1"/>
  <c r="B8" i="11"/>
  <c r="L27" i="11" a="1"/>
  <c r="L27" i="11"/>
  <c r="G45" i="11" a="1"/>
  <c r="G45" i="11"/>
  <c r="B50" i="11" a="1"/>
  <c r="B50" i="11"/>
  <c r="M6" i="11" a="1"/>
  <c r="M6" i="11"/>
  <c r="H7" i="11" a="1"/>
  <c r="H7" i="11"/>
  <c r="C8" i="11" a="1"/>
  <c r="C8" i="11"/>
  <c r="G63" i="11" a="1"/>
  <c r="G63" i="11"/>
  <c r="B69" i="11" a="1"/>
  <c r="B69" i="11"/>
  <c r="M53" i="11" a="1"/>
  <c r="M53" i="11"/>
  <c r="H118" i="11" a="1"/>
  <c r="H118" i="11"/>
  <c r="H76" i="11" a="1"/>
  <c r="H76" i="11"/>
  <c r="C85" i="11" a="1"/>
  <c r="C85" i="11"/>
  <c r="L62" i="11" a="1"/>
  <c r="L62" i="11"/>
  <c r="G135" i="11" a="1"/>
  <c r="G135" i="11"/>
  <c r="M23" i="11" a="1"/>
  <c r="M23" i="11"/>
  <c r="H40" i="11" a="1"/>
  <c r="H40" i="11"/>
  <c r="C44" i="11" a="1"/>
  <c r="C44" i="11"/>
  <c r="M27" i="11" a="1"/>
  <c r="M27" i="11"/>
  <c r="H45" i="11" a="1"/>
  <c r="H45" i="11"/>
  <c r="C50" i="11" a="1"/>
  <c r="C50" i="11"/>
  <c r="G49" i="11" a="1"/>
  <c r="G49" i="11"/>
  <c r="B54" i="11" a="1"/>
  <c r="B54" i="11"/>
  <c r="H72" i="11" a="1"/>
  <c r="H72" i="11"/>
  <c r="C80" i="11" a="1"/>
  <c r="C80" i="11"/>
  <c r="M58" i="11" a="1"/>
  <c r="M58" i="11"/>
  <c r="H129" i="11" a="1"/>
  <c r="H129" i="11"/>
  <c r="C79" i="11" a="1"/>
  <c r="C79" i="11"/>
  <c r="G52" i="11" a="1"/>
  <c r="G52" i="11"/>
  <c r="B57" i="11" a="1"/>
  <c r="B57" i="11"/>
  <c r="G128" i="11" a="1"/>
  <c r="G128" i="11"/>
  <c r="M40" i="11" a="1"/>
  <c r="M40" i="11"/>
  <c r="H97" i="11" a="1"/>
  <c r="H97" i="11"/>
  <c r="H51" i="11" a="1"/>
  <c r="H51" i="11"/>
  <c r="C56" i="11" a="1"/>
  <c r="C56" i="11"/>
  <c r="G91" i="11" a="1"/>
  <c r="G91" i="11"/>
  <c r="B90" i="11" a="1"/>
  <c r="B90" i="11"/>
  <c r="M16" i="11" a="1"/>
  <c r="M16" i="11"/>
  <c r="H31" i="11" a="1"/>
  <c r="H31" i="11"/>
  <c r="C35" i="11" a="1"/>
  <c r="C35" i="11"/>
  <c r="M21" i="11" a="1"/>
  <c r="M21" i="11"/>
  <c r="H38" i="11" a="1"/>
  <c r="H38" i="11"/>
  <c r="C42" i="11" a="1"/>
  <c r="C42" i="11"/>
  <c r="L26" i="11" a="1"/>
  <c r="L26" i="11"/>
  <c r="G44" i="11" a="1"/>
  <c r="G44" i="11"/>
  <c r="B49" i="11" a="1"/>
  <c r="B49" i="11"/>
  <c r="H52" i="11" a="1"/>
  <c r="H52" i="11"/>
  <c r="C57" i="11" a="1"/>
  <c r="C57" i="11"/>
  <c r="M26" i="11" a="1"/>
  <c r="M26" i="11"/>
  <c r="H44" i="11" a="1"/>
  <c r="H44" i="11"/>
  <c r="C49" i="11" a="1"/>
  <c r="C49" i="11"/>
  <c r="L16" i="11" a="1"/>
  <c r="L16" i="11"/>
  <c r="G31" i="11" a="1"/>
  <c r="G31" i="11"/>
  <c r="B35" i="11" a="1"/>
  <c r="B35" i="11"/>
  <c r="H128" i="11" a="1"/>
  <c r="H128" i="11"/>
  <c r="H91" i="11" a="1"/>
  <c r="H91" i="11"/>
  <c r="G51" i="11" a="1"/>
  <c r="G51" i="11"/>
  <c r="B56" i="11" a="1"/>
  <c r="B56" i="11"/>
  <c r="L40" i="11" a="1"/>
  <c r="L40" i="11"/>
  <c r="G97" i="11" a="1"/>
  <c r="G97" i="11"/>
  <c r="B79" i="11" a="1"/>
  <c r="B79" i="11"/>
  <c r="C90" i="11" a="1"/>
  <c r="C90" i="11"/>
  <c r="L21" i="11" a="1"/>
  <c r="L21" i="11"/>
  <c r="G38" i="11" a="1"/>
  <c r="G38" i="11"/>
  <c r="B42" i="11" a="1"/>
  <c r="B42" i="11"/>
  <c r="G41" i="11" a="1"/>
  <c r="G41" i="11"/>
  <c r="B46" i="11" a="1"/>
  <c r="B46" i="11"/>
  <c r="H10" i="11" a="1"/>
  <c r="H10" i="11"/>
  <c r="C11" i="11" a="1"/>
  <c r="C11" i="11"/>
  <c r="G55" i="11" a="1"/>
  <c r="G55" i="11"/>
  <c r="B60" i="11" a="1"/>
  <c r="B60" i="11"/>
  <c r="G10" i="11" a="1"/>
  <c r="G10" i="11"/>
  <c r="B11" i="11" a="1"/>
  <c r="B11" i="11"/>
  <c r="G102" i="11" a="1"/>
  <c r="G102" i="11"/>
  <c r="M37" i="11" a="1"/>
  <c r="M37" i="11"/>
  <c r="H93" i="11" a="1"/>
  <c r="H93" i="11"/>
  <c r="G120" i="11" a="1"/>
  <c r="G120" i="11"/>
  <c r="M3" i="11" a="1"/>
  <c r="M3" i="11"/>
  <c r="H3" i="11" a="1"/>
  <c r="H3" i="11"/>
  <c r="C3" i="11" a="1"/>
  <c r="C3" i="11"/>
  <c r="H17" i="11" a="1"/>
  <c r="H17" i="11"/>
  <c r="C18" i="11" a="1"/>
  <c r="C18" i="11"/>
  <c r="G59" i="11" a="1"/>
  <c r="G59" i="11"/>
  <c r="B65" i="11" a="1"/>
  <c r="B65" i="11"/>
  <c r="H102" i="11" a="1"/>
  <c r="H102" i="11"/>
  <c r="H59" i="11" a="1"/>
  <c r="H59" i="11"/>
  <c r="C65" i="11" a="1"/>
  <c r="C65" i="11"/>
  <c r="B5" i="11" a="1"/>
  <c r="B5" i="11"/>
  <c r="C5" i="11" a="1"/>
  <c r="C5" i="11"/>
  <c r="H120" i="11" a="1"/>
  <c r="H120" i="11"/>
  <c r="G17" i="11" a="1"/>
  <c r="G17" i="11"/>
  <c r="B18" i="11" a="1"/>
  <c r="B18" i="11"/>
  <c r="L37" i="11" a="1"/>
  <c r="L37" i="11"/>
  <c r="G93" i="11" a="1"/>
  <c r="G93" i="11"/>
  <c r="H55" i="11" a="1"/>
  <c r="H55" i="11"/>
  <c r="C60" i="11" a="1"/>
  <c r="C60" i="11"/>
  <c r="L3" i="11" a="1"/>
  <c r="L3" i="11"/>
  <c r="G3" i="11" a="1"/>
  <c r="G3" i="11"/>
  <c r="B3" i="11" a="1"/>
  <c r="B3" i="11"/>
  <c r="H41" i="11" a="1"/>
  <c r="H41" i="11"/>
  <c r="C46" i="11" a="1"/>
  <c r="C46" i="11"/>
  <c r="M15" i="11" a="1"/>
  <c r="M15" i="11"/>
  <c r="H29" i="11" a="1"/>
  <c r="H29" i="11"/>
  <c r="C33" i="11" a="1"/>
  <c r="C33" i="11"/>
  <c r="G74" i="11" a="1"/>
  <c r="G74" i="11"/>
  <c r="B82" i="11" a="1"/>
  <c r="B82" i="11"/>
  <c r="M43" i="11" a="1"/>
  <c r="M43" i="11"/>
  <c r="H104" i="11" a="1"/>
  <c r="H104" i="11"/>
  <c r="M38" i="11" a="1"/>
  <c r="M38" i="11"/>
  <c r="H94" i="11" a="1"/>
  <c r="H94" i="11"/>
  <c r="M10" i="11" a="1"/>
  <c r="M10" i="11"/>
  <c r="H20" i="11" a="1"/>
  <c r="H20" i="11"/>
  <c r="C21" i="11" a="1"/>
  <c r="C21" i="11"/>
  <c r="L42" i="11" a="1"/>
  <c r="L42" i="11"/>
  <c r="G101" i="11" a="1"/>
  <c r="G101" i="11"/>
  <c r="G77" i="11" a="1"/>
  <c r="G77" i="11"/>
  <c r="B86" i="11" a="1"/>
  <c r="B86" i="11"/>
  <c r="C88" i="11" a="1"/>
  <c r="C88" i="11"/>
  <c r="L47" i="11" a="1"/>
  <c r="L47" i="11"/>
  <c r="G108" i="11" a="1"/>
  <c r="G108" i="11"/>
  <c r="M22" i="11" a="1"/>
  <c r="M22" i="11"/>
  <c r="H39" i="11" a="1"/>
  <c r="H39" i="11"/>
  <c r="C43" i="11" a="1"/>
  <c r="C43" i="11"/>
  <c r="H25" i="11" a="1"/>
  <c r="H25" i="11"/>
  <c r="C27" i="11" a="1"/>
  <c r="C27" i="11"/>
  <c r="H26" i="11" a="1"/>
  <c r="H26" i="11"/>
  <c r="C30" i="11" a="1"/>
  <c r="C30" i="11"/>
  <c r="G70" i="11" a="1"/>
  <c r="G70" i="11"/>
  <c r="B76" i="11" a="1"/>
  <c r="B76" i="11"/>
  <c r="G66" i="11" a="1"/>
  <c r="G66" i="11"/>
  <c r="B72" i="11" a="1"/>
  <c r="B72" i="11"/>
  <c r="H66" i="11" a="1"/>
  <c r="H66" i="11"/>
  <c r="C72" i="11" a="1"/>
  <c r="C72" i="11"/>
  <c r="M47" i="11" a="1"/>
  <c r="M47" i="11"/>
  <c r="H108" i="11" a="1"/>
  <c r="H108" i="11"/>
  <c r="H54" i="11" a="1"/>
  <c r="H54" i="11"/>
  <c r="C59" i="11" a="1"/>
  <c r="C59" i="11"/>
  <c r="B88" i="11" a="1"/>
  <c r="B88" i="11"/>
  <c r="L20" i="11" a="1"/>
  <c r="L20" i="11"/>
  <c r="G37" i="11" a="1"/>
  <c r="G37" i="11"/>
  <c r="B41" i="11" a="1"/>
  <c r="B41" i="11"/>
  <c r="M42" i="11" a="1"/>
  <c r="M42" i="11"/>
  <c r="H101" i="11" a="1"/>
  <c r="H101" i="11"/>
  <c r="L10" i="11" a="1"/>
  <c r="L10" i="11"/>
  <c r="G20" i="11" a="1"/>
  <c r="G20" i="11"/>
  <c r="B21" i="11" a="1"/>
  <c r="B21" i="11"/>
  <c r="L22" i="11" a="1"/>
  <c r="L22" i="11"/>
  <c r="G39" i="11" a="1"/>
  <c r="G39" i="11"/>
  <c r="B43" i="11" a="1"/>
  <c r="B43" i="11"/>
  <c r="G54" i="11" a="1"/>
  <c r="G54" i="11"/>
  <c r="B59" i="11" a="1"/>
  <c r="B59" i="11"/>
  <c r="H74" i="11" a="1"/>
  <c r="H74" i="11"/>
  <c r="C82" i="11" a="1"/>
  <c r="C82" i="11"/>
  <c r="H77" i="11" a="1"/>
  <c r="H77" i="11"/>
  <c r="C86" i="11" a="1"/>
  <c r="C86" i="11"/>
  <c r="M20" i="11" a="1"/>
  <c r="M20" i="11"/>
  <c r="H37" i="11" a="1"/>
  <c r="H37" i="11"/>
  <c r="C41" i="11" a="1"/>
  <c r="C41" i="11"/>
  <c r="H130" i="11" a="1"/>
  <c r="H130" i="11"/>
  <c r="H119" i="11" a="1"/>
  <c r="H119" i="11"/>
  <c r="M57" i="11" a="1"/>
  <c r="M57" i="11"/>
  <c r="H127" i="11" a="1"/>
  <c r="H127" i="11"/>
  <c r="M8" i="11" a="1"/>
  <c r="M8" i="11"/>
  <c r="H13" i="11" a="1"/>
  <c r="H13" i="11"/>
  <c r="C14" i="11" a="1"/>
  <c r="C14" i="11"/>
  <c r="G25" i="11" a="1"/>
  <c r="G25" i="11"/>
  <c r="B27" i="11" a="1"/>
  <c r="B27" i="11"/>
  <c r="G119" i="11" a="1"/>
  <c r="G119" i="11"/>
  <c r="L43" i="11" a="1"/>
  <c r="L43" i="11"/>
  <c r="G104" i="11" a="1"/>
  <c r="G104" i="11"/>
  <c r="L57" i="11" a="1"/>
  <c r="L57" i="11"/>
  <c r="G127" i="11" a="1"/>
  <c r="G127" i="11"/>
  <c r="G26" i="11" a="1"/>
  <c r="G26" i="11"/>
  <c r="B30" i="11" a="1"/>
  <c r="B30" i="11"/>
  <c r="L15" i="11" a="1"/>
  <c r="L15" i="11"/>
  <c r="G29" i="11" a="1"/>
  <c r="G29" i="11"/>
  <c r="B33" i="11" a="1"/>
  <c r="B33" i="11"/>
  <c r="L38" i="11" a="1"/>
  <c r="L38" i="11"/>
  <c r="G94" i="11" a="1"/>
  <c r="G94" i="11"/>
  <c r="L8" i="11" a="1"/>
  <c r="L8" i="11"/>
  <c r="G13" i="11" a="1"/>
  <c r="G13" i="11"/>
  <c r="B14" i="11" a="1"/>
  <c r="B14" i="11"/>
  <c r="G130" i="11" a="1"/>
  <c r="G130" i="11"/>
  <c r="H70" i="11" a="1"/>
  <c r="H70" i="11"/>
  <c r="C76" i="11" a="1"/>
  <c r="C76" i="11"/>
  <c r="L31" i="11" a="1"/>
  <c r="L31" i="11"/>
  <c r="G60" i="11" a="1"/>
  <c r="G60" i="11"/>
  <c r="B66" i="11" a="1"/>
  <c r="B66" i="11"/>
  <c r="M36" i="11" a="1"/>
  <c r="M36" i="11"/>
  <c r="H90" i="11" a="1"/>
  <c r="H90" i="11"/>
  <c r="L55" i="11" a="1"/>
  <c r="L55" i="11"/>
  <c r="G124" i="11" a="1"/>
  <c r="G124" i="11"/>
  <c r="C62" i="11" a="1"/>
  <c r="C62" i="11"/>
  <c r="H109" i="11" a="1"/>
  <c r="H109" i="11"/>
  <c r="L7" i="11" a="1"/>
  <c r="L7" i="11"/>
  <c r="G9" i="11" a="1"/>
  <c r="G9" i="11"/>
  <c r="B10" i="11" a="1"/>
  <c r="B10" i="11"/>
  <c r="M39" i="11" a="1"/>
  <c r="M39" i="11"/>
  <c r="H96" i="11" a="1"/>
  <c r="H96" i="11"/>
  <c r="M54" i="11" a="1"/>
  <c r="M54" i="11"/>
  <c r="H121" i="11" a="1"/>
  <c r="H121" i="11"/>
  <c r="G53" i="11" a="1"/>
  <c r="G53" i="11"/>
  <c r="B58" i="11" a="1"/>
  <c r="B58" i="11"/>
  <c r="G14" i="11" a="1"/>
  <c r="G14" i="11"/>
  <c r="B15" i="11" a="1"/>
  <c r="B15" i="11"/>
  <c r="M7" i="11" a="1"/>
  <c r="M7" i="11"/>
  <c r="H9" i="11" a="1"/>
  <c r="H9" i="11"/>
  <c r="C10" i="11" a="1"/>
  <c r="C10" i="11"/>
  <c r="H14" i="11" a="1"/>
  <c r="H14" i="11"/>
  <c r="C15" i="11" a="1"/>
  <c r="C15" i="11"/>
  <c r="L36" i="11" a="1"/>
  <c r="L36" i="11"/>
  <c r="G90" i="11" a="1"/>
  <c r="G90" i="11"/>
  <c r="M31" i="11" a="1"/>
  <c r="M31" i="11"/>
  <c r="H60" i="11" a="1"/>
  <c r="H60" i="11"/>
  <c r="C66" i="11" a="1"/>
  <c r="C66" i="11"/>
  <c r="L54" i="11" a="1"/>
  <c r="L54" i="11"/>
  <c r="G121" i="11" a="1"/>
  <c r="G121" i="11"/>
  <c r="H53" i="11" a="1"/>
  <c r="H53" i="11"/>
  <c r="C58" i="11" a="1"/>
  <c r="C58" i="11"/>
  <c r="L39" i="11" a="1"/>
  <c r="L39" i="11"/>
  <c r="G96" i="11" a="1"/>
  <c r="G96" i="11"/>
  <c r="M55" i="11" a="1"/>
  <c r="M55" i="11"/>
  <c r="H124" i="11" a="1"/>
  <c r="H124" i="11"/>
  <c r="G109" i="11" a="1"/>
  <c r="G109" i="11"/>
  <c r="B62" i="11" a="1"/>
  <c r="B62" i="11"/>
  <c r="M52" i="11" a="1"/>
  <c r="M52" i="11"/>
  <c r="H116" i="11" a="1"/>
  <c r="H116" i="11"/>
  <c r="B23" i="11" a="1"/>
  <c r="B23" i="11"/>
  <c r="C84" i="11" a="1"/>
  <c r="C84" i="11"/>
  <c r="L49" i="11" a="1"/>
  <c r="L49" i="11"/>
  <c r="G112" i="11" a="1"/>
  <c r="G112" i="11"/>
  <c r="M44" i="11" a="1"/>
  <c r="M44" i="11"/>
  <c r="H105" i="11" a="1"/>
  <c r="H105" i="11"/>
  <c r="M28" i="11" a="1"/>
  <c r="M28" i="11"/>
  <c r="H47" i="11" a="1"/>
  <c r="H47" i="11"/>
  <c r="C52" i="11" a="1"/>
  <c r="C52" i="11"/>
  <c r="M51" i="11" a="1"/>
  <c r="M51" i="11"/>
  <c r="H115" i="11" a="1"/>
  <c r="H115" i="11"/>
  <c r="G64" i="11" a="1"/>
  <c r="G64" i="11"/>
  <c r="B70" i="11" a="1"/>
  <c r="B70" i="11"/>
  <c r="M61" i="11" a="1"/>
  <c r="M61" i="11"/>
  <c r="H134" i="11" a="1"/>
  <c r="H134" i="11"/>
  <c r="H69" i="11" a="1"/>
  <c r="H69" i="11"/>
  <c r="C75" i="11" a="1"/>
  <c r="C75" i="11"/>
  <c r="C23" i="11" a="1"/>
  <c r="C23" i="11"/>
  <c r="L28" i="11" a="1"/>
  <c r="L28" i="11"/>
  <c r="G47" i="11" a="1"/>
  <c r="G47" i="11"/>
  <c r="B52" i="11" a="1"/>
  <c r="B52" i="11"/>
  <c r="G69" i="11" a="1"/>
  <c r="G69" i="11"/>
  <c r="B75" i="11" a="1"/>
  <c r="B75" i="11"/>
  <c r="H64" i="11" a="1"/>
  <c r="H64" i="11"/>
  <c r="C70" i="11" a="1"/>
  <c r="C70" i="11"/>
  <c r="B84" i="11" a="1"/>
  <c r="B84" i="11"/>
  <c r="L61" i="11" a="1"/>
  <c r="L61" i="11"/>
  <c r="G134" i="11" a="1"/>
  <c r="G134" i="11"/>
  <c r="L52" i="11" a="1"/>
  <c r="L52" i="11"/>
  <c r="G116" i="11" a="1"/>
  <c r="G116" i="11"/>
  <c r="L51" i="11" a="1"/>
  <c r="L51" i="11"/>
  <c r="G115" i="11" a="1"/>
  <c r="G115" i="11"/>
  <c r="M49" i="11" a="1"/>
  <c r="M49" i="11"/>
  <c r="H112" i="11" a="1"/>
  <c r="H112" i="11"/>
  <c r="L44" i="11" a="1"/>
  <c r="L44" i="11"/>
  <c r="G105" i="11" a="1"/>
  <c r="G105" i="11"/>
  <c r="L17" i="11" a="1"/>
  <c r="L17" i="11"/>
  <c r="G32" i="11" a="1"/>
  <c r="G32" i="11"/>
  <c r="B36" i="11" a="1"/>
  <c r="B36" i="11"/>
  <c r="H12" i="11" a="1"/>
  <c r="H12" i="11"/>
  <c r="C13" i="11" a="1"/>
  <c r="C13" i="11"/>
  <c r="L24" i="11" a="1"/>
  <c r="L24" i="11"/>
  <c r="G42" i="11" a="1"/>
  <c r="G42" i="11"/>
  <c r="B47" i="11" a="1"/>
  <c r="B47" i="11"/>
  <c r="L56" i="11" a="1"/>
  <c r="L56" i="11"/>
  <c r="G125" i="11" a="1"/>
  <c r="G125" i="11"/>
  <c r="G30" i="11" a="1"/>
  <c r="G30" i="11"/>
  <c r="B34" i="11" a="1"/>
  <c r="B34" i="11"/>
  <c r="G123" i="11" a="1"/>
  <c r="G123" i="11"/>
  <c r="H22" i="11" a="1"/>
  <c r="H22" i="11"/>
  <c r="C24" i="11" a="1"/>
  <c r="C24" i="11"/>
  <c r="G6" i="11" a="1"/>
  <c r="G6" i="11"/>
  <c r="B7" i="11" a="1"/>
  <c r="B7" i="11"/>
  <c r="M48" i="11" a="1"/>
  <c r="M48" i="11"/>
  <c r="H110" i="11" a="1"/>
  <c r="H110" i="11"/>
  <c r="H6" i="11" a="1"/>
  <c r="H6" i="11"/>
  <c r="C7" i="11" a="1"/>
  <c r="C7" i="11"/>
  <c r="H126" i="11" a="1"/>
  <c r="H126" i="11"/>
  <c r="H123" i="11" a="1"/>
  <c r="H123" i="11"/>
  <c r="M17" i="11" a="1"/>
  <c r="M17" i="11"/>
  <c r="H32" i="11" a="1"/>
  <c r="H32" i="11"/>
  <c r="C36" i="11" a="1"/>
  <c r="C36" i="11"/>
  <c r="L48" i="11" a="1"/>
  <c r="L48" i="11"/>
  <c r="G110" i="11" a="1"/>
  <c r="G110" i="11"/>
  <c r="G22" i="11" a="1"/>
  <c r="G22" i="11"/>
  <c r="B24" i="11" a="1"/>
  <c r="B24" i="11"/>
  <c r="M24" i="11" a="1"/>
  <c r="M24" i="11"/>
  <c r="H42" i="11" a="1"/>
  <c r="H42" i="11"/>
  <c r="C47" i="11" a="1"/>
  <c r="C47" i="11"/>
  <c r="M56" i="11" a="1"/>
  <c r="M56" i="11"/>
  <c r="H125" i="11" a="1"/>
  <c r="H125" i="11"/>
  <c r="G126" i="11" a="1"/>
  <c r="G126" i="11"/>
  <c r="H30" i="11" a="1"/>
  <c r="H30" i="11"/>
  <c r="C34" i="11" a="1"/>
  <c r="C34" i="11"/>
  <c r="G12" i="11" a="1"/>
  <c r="G12" i="11"/>
  <c r="B13" i="11" a="1"/>
  <c r="B13" i="11"/>
  <c r="H65" i="11" a="1"/>
  <c r="H65" i="11"/>
  <c r="C71" i="11" a="1"/>
  <c r="C71" i="11"/>
  <c r="H75" i="11" a="1"/>
  <c r="H75" i="11"/>
  <c r="C83" i="11" a="1"/>
  <c r="C83" i="11"/>
  <c r="H71" i="11" a="1"/>
  <c r="H71" i="11"/>
  <c r="C77" i="11" a="1"/>
  <c r="C77" i="11"/>
  <c r="G111" i="11" a="1"/>
  <c r="G111" i="11"/>
  <c r="G19" i="11" a="1"/>
  <c r="G19" i="11"/>
  <c r="B20" i="11" a="1"/>
  <c r="B20" i="11"/>
  <c r="M5" i="11" a="1"/>
  <c r="M5" i="11"/>
  <c r="H5" i="11" a="1"/>
  <c r="H5" i="11"/>
  <c r="C6" i="11" a="1"/>
  <c r="C6" i="11"/>
  <c r="H92" i="11" a="1"/>
  <c r="H92" i="11"/>
  <c r="L35" i="11" a="1"/>
  <c r="L35" i="11"/>
  <c r="G87" i="11" a="1"/>
  <c r="G87" i="11"/>
  <c r="M14" i="11" a="1"/>
  <c r="M14" i="11"/>
  <c r="H28" i="11" a="1"/>
  <c r="H28" i="11"/>
  <c r="C32" i="11" a="1"/>
  <c r="C32" i="11"/>
  <c r="M11" i="11" a="1"/>
  <c r="M11" i="11"/>
  <c r="H21" i="11" a="1"/>
  <c r="H21" i="11"/>
  <c r="C22" i="11" a="1"/>
  <c r="C22" i="11"/>
  <c r="G65" i="11" a="1"/>
  <c r="G65" i="11"/>
  <c r="B71" i="11" a="1"/>
  <c r="B71" i="11"/>
  <c r="G92" i="11" a="1"/>
  <c r="G92" i="11"/>
  <c r="L14" i="11" a="1"/>
  <c r="L14" i="11"/>
  <c r="G28" i="11" a="1"/>
  <c r="G28" i="11"/>
  <c r="B32" i="11" a="1"/>
  <c r="B32" i="11"/>
  <c r="H19" i="11" a="1"/>
  <c r="H19" i="11"/>
  <c r="C20" i="11" a="1"/>
  <c r="C20" i="11"/>
  <c r="H111" i="11" a="1"/>
  <c r="H111" i="11"/>
  <c r="G71" i="11" a="1"/>
  <c r="G71" i="11"/>
  <c r="B77" i="11" a="1"/>
  <c r="B77" i="11"/>
  <c r="M35" i="11" a="1"/>
  <c r="M35" i="11"/>
  <c r="H87" i="11" a="1"/>
  <c r="H87" i="11"/>
  <c r="L11" i="11" a="1"/>
  <c r="L11" i="11"/>
  <c r="G21" i="11" a="1"/>
  <c r="G21" i="11"/>
  <c r="B22" i="11" a="1"/>
  <c r="B22" i="11"/>
  <c r="L5" i="11" a="1"/>
  <c r="L5" i="11"/>
  <c r="G5" i="11" a="1"/>
  <c r="G5" i="11"/>
  <c r="B6" i="11" a="1"/>
  <c r="B6" i="11"/>
  <c r="G75" i="11" a="1"/>
  <c r="G75" i="11"/>
  <c r="B83" i="11" a="1"/>
  <c r="B83" i="11"/>
  <c r="M46" i="11" a="1"/>
  <c r="M46" i="11"/>
  <c r="H107" i="11" a="1"/>
  <c r="H107" i="11"/>
  <c r="G95" i="11" a="1"/>
  <c r="G95" i="11"/>
  <c r="H79" i="11" a="1"/>
  <c r="H79" i="11"/>
  <c r="C89" i="11" a="1"/>
  <c r="C89" i="11"/>
  <c r="H18" i="11" a="1"/>
  <c r="H18" i="11"/>
  <c r="C19" i="11" a="1"/>
  <c r="C19" i="11"/>
  <c r="H113" i="11" a="1"/>
  <c r="H113" i="11"/>
  <c r="G117" i="11" a="1"/>
  <c r="G117" i="11"/>
  <c r="G67" i="11" a="1"/>
  <c r="G67" i="11"/>
  <c r="B73" i="11" a="1"/>
  <c r="B73" i="11"/>
  <c r="G103" i="11" a="1"/>
  <c r="G103" i="11"/>
  <c r="H58" i="11" a="1"/>
  <c r="H58" i="11"/>
  <c r="C64" i="11" a="1"/>
  <c r="C64" i="11"/>
  <c r="H67" i="11" a="1"/>
  <c r="H67" i="11"/>
  <c r="C73" i="11" a="1"/>
  <c r="C73" i="11"/>
  <c r="G89" i="11" a="1"/>
  <c r="G89" i="11"/>
  <c r="H103" i="11" a="1"/>
  <c r="H103" i="11"/>
  <c r="H117" i="11" a="1"/>
  <c r="H117" i="11"/>
  <c r="H95" i="11" a="1"/>
  <c r="H95" i="11"/>
  <c r="L46" i="11" a="1"/>
  <c r="L46" i="11"/>
  <c r="G107" i="11" a="1"/>
  <c r="G107" i="11"/>
  <c r="G113" i="11" a="1"/>
  <c r="G113" i="11"/>
  <c r="G58" i="11" a="1"/>
  <c r="G58" i="11"/>
  <c r="B64" i="11" a="1"/>
  <c r="B64" i="11"/>
  <c r="H89" i="11" a="1"/>
  <c r="H89" i="11"/>
  <c r="G18" i="11" a="1"/>
  <c r="G18" i="11"/>
  <c r="B19" i="11" a="1"/>
  <c r="B19" i="11"/>
  <c r="G79" i="11" a="1"/>
  <c r="G79" i="11"/>
  <c r="B89" i="11" a="1"/>
  <c r="B89" i="11"/>
  <c r="M19" i="11" a="1"/>
  <c r="M19" i="11"/>
  <c r="H36" i="11" a="1"/>
  <c r="H36" i="11"/>
  <c r="C40" i="11" a="1"/>
  <c r="C40" i="11"/>
  <c r="L18" i="11" a="1"/>
  <c r="L18" i="11"/>
  <c r="G34" i="11" a="1"/>
  <c r="G34" i="11"/>
  <c r="B38" i="11" a="1"/>
  <c r="B38" i="11"/>
  <c r="M32" i="11" a="1"/>
  <c r="M32" i="11"/>
  <c r="H81" i="11" a="1"/>
  <c r="H81" i="11"/>
  <c r="C92" i="11" a="1"/>
  <c r="C92" i="11"/>
  <c r="M60" i="11" a="1"/>
  <c r="M60" i="11"/>
  <c r="H133" i="11" a="1"/>
  <c r="H133" i="11"/>
  <c r="C45" i="11" a="1"/>
  <c r="C45" i="11"/>
  <c r="H15" i="11" a="1"/>
  <c r="H15" i="11"/>
  <c r="C16" i="11" a="1"/>
  <c r="C16" i="11"/>
  <c r="C78" i="11" a="1"/>
  <c r="C78" i="11"/>
  <c r="G23" i="11" a="1"/>
  <c r="G23" i="11"/>
  <c r="B25" i="11" a="1"/>
  <c r="B25" i="11"/>
  <c r="G88" i="11" a="1"/>
  <c r="G88" i="11"/>
  <c r="M12" i="11" a="1"/>
  <c r="M12" i="11"/>
  <c r="H24" i="11" a="1"/>
  <c r="H24" i="11"/>
  <c r="C26" i="11" a="1"/>
  <c r="C26" i="11"/>
  <c r="G15" i="11" a="1"/>
  <c r="G15" i="11"/>
  <c r="B16" i="11" a="1"/>
  <c r="B16" i="11"/>
  <c r="L19" i="11" a="1"/>
  <c r="L19" i="11"/>
  <c r="G36" i="11" a="1"/>
  <c r="G36" i="11"/>
  <c r="B40" i="11" a="1"/>
  <c r="B40" i="11"/>
  <c r="L32" i="11" a="1"/>
  <c r="L32" i="11"/>
  <c r="G81" i="11" a="1"/>
  <c r="G81" i="11"/>
  <c r="B92" i="11" a="1"/>
  <c r="B92" i="11"/>
  <c r="H88" i="11" a="1"/>
  <c r="H88" i="11"/>
  <c r="L60" i="11" a="1"/>
  <c r="L60" i="11"/>
  <c r="G133" i="11" a="1"/>
  <c r="G133" i="11"/>
  <c r="B45" i="11" a="1"/>
  <c r="B45" i="11"/>
  <c r="L12" i="11" a="1"/>
  <c r="L12" i="11"/>
  <c r="G24" i="11" a="1"/>
  <c r="G24" i="11"/>
  <c r="B26" i="11" a="1"/>
  <c r="B26" i="11"/>
  <c r="H23" i="11" a="1"/>
  <c r="H23" i="11"/>
  <c r="C25" i="11" a="1"/>
  <c r="C25" i="11"/>
  <c r="B78" i="11" a="1"/>
  <c r="B78" i="11"/>
  <c r="M18" i="11" a="1"/>
  <c r="M18" i="11"/>
  <c r="H34" i="11" a="1"/>
  <c r="H34" i="11"/>
  <c r="C38" i="11" a="1"/>
  <c r="C38" i="11"/>
  <c r="G73" i="11" a="1"/>
  <c r="G73" i="11"/>
  <c r="B81" i="11" a="1"/>
  <c r="B81" i="11"/>
  <c r="M50" i="11" a="1"/>
  <c r="M50" i="11"/>
  <c r="H114" i="11" a="1"/>
  <c r="H114" i="11"/>
  <c r="L29" i="11" a="1"/>
  <c r="L29" i="11"/>
  <c r="G48" i="11" a="1"/>
  <c r="G48" i="11"/>
  <c r="B53" i="11" a="1"/>
  <c r="B53" i="11"/>
  <c r="H98" i="11" a="1"/>
  <c r="H98" i="11"/>
  <c r="H122" i="11" a="1"/>
  <c r="H122" i="11"/>
  <c r="L45" i="11" a="1"/>
  <c r="L45" i="11"/>
  <c r="G106" i="11" a="1"/>
  <c r="G106" i="11"/>
  <c r="H35" i="11" a="1"/>
  <c r="H35" i="11"/>
  <c r="C39" i="11" a="1"/>
  <c r="C39" i="11"/>
  <c r="L50" i="11" a="1"/>
  <c r="L50" i="11"/>
  <c r="G114" i="11" a="1"/>
  <c r="G114" i="11"/>
  <c r="H68" i="11" a="1"/>
  <c r="H68" i="11"/>
  <c r="C74" i="11" a="1"/>
  <c r="C74" i="11"/>
  <c r="G35" i="11" a="1"/>
  <c r="G35" i="11"/>
  <c r="B39" i="11" a="1"/>
  <c r="B39" i="11"/>
  <c r="G78" i="11" a="1"/>
  <c r="G78" i="11"/>
  <c r="B87" i="11" a="1"/>
  <c r="B87" i="11"/>
  <c r="G122" i="11" a="1"/>
  <c r="G122" i="11"/>
  <c r="G68" i="11" a="1"/>
  <c r="G68" i="11"/>
  <c r="B74" i="11" a="1"/>
  <c r="B74" i="11"/>
  <c r="H73" i="11" a="1"/>
  <c r="H73" i="11"/>
  <c r="C81" i="11" a="1"/>
  <c r="C81" i="11"/>
  <c r="L30" i="11" a="1"/>
  <c r="L30" i="11"/>
  <c r="G50" i="11" a="1"/>
  <c r="G50" i="11"/>
  <c r="B55" i="11" a="1"/>
  <c r="B55" i="11"/>
  <c r="M30" i="11" a="1"/>
  <c r="M30" i="11"/>
  <c r="H50" i="11" a="1"/>
  <c r="H50" i="11"/>
  <c r="C55" i="11" a="1"/>
  <c r="C55" i="11"/>
  <c r="M45" i="11" a="1"/>
  <c r="M45" i="11"/>
  <c r="H106" i="11" a="1"/>
  <c r="H106" i="11"/>
  <c r="G98" i="11" a="1"/>
  <c r="G98" i="11"/>
  <c r="H78" i="11" a="1"/>
  <c r="H78" i="11"/>
  <c r="C87" i="11" a="1"/>
  <c r="C87" i="11"/>
  <c r="M29" i="11" a="1"/>
  <c r="M29" i="11"/>
  <c r="H48" i="11" a="1"/>
  <c r="H48" i="11"/>
  <c r="C53" i="11" a="1"/>
  <c r="C53" i="11"/>
  <c r="H56" i="11" a="1"/>
  <c r="H56" i="11" l="1"/>
  <c r="C61" i="11" a="1"/>
  <c r="C61" i="11"/>
  <c r="H46" i="11" a="1"/>
  <c r="H46" i="11"/>
  <c r="C51" i="11" a="1"/>
  <c r="C51" i="11"/>
  <c r="L9" i="11" a="1"/>
  <c r="L9" i="11"/>
  <c r="G16" i="11" a="1"/>
  <c r="G16" i="11"/>
  <c r="B17" i="11" a="1"/>
  <c r="B17" i="11"/>
  <c r="H61" i="11" a="1"/>
  <c r="H61" i="11"/>
  <c r="C67" i="11" a="1"/>
  <c r="C67" i="11"/>
  <c r="G8" i="11" a="1"/>
  <c r="G8" i="11"/>
  <c r="B9" i="11" a="1"/>
  <c r="B9" i="11"/>
  <c r="L4" i="11" a="1"/>
  <c r="L4" i="11"/>
  <c r="G4" i="11" a="1"/>
  <c r="G4" i="11"/>
  <c r="B4" i="11" a="1"/>
  <c r="B4" i="11"/>
  <c r="H11" i="11" a="1"/>
  <c r="H11" i="11"/>
  <c r="C12" i="11" a="1"/>
  <c r="C12" i="11"/>
  <c r="L25" i="11" a="1"/>
  <c r="L25" i="11"/>
  <c r="G43" i="11" a="1"/>
  <c r="G43" i="11"/>
  <c r="B48" i="11" a="1"/>
  <c r="B48" i="11"/>
  <c r="G33" i="11" a="1"/>
  <c r="G33" i="11"/>
  <c r="B37" i="11" a="1"/>
  <c r="B37" i="11"/>
  <c r="M13" i="11" a="1"/>
  <c r="M13" i="11"/>
  <c r="H27" i="11" a="1"/>
  <c r="H27" i="11"/>
  <c r="C31" i="11" a="1"/>
  <c r="C31" i="11"/>
  <c r="G46" i="11" a="1"/>
  <c r="G46" i="11"/>
  <c r="B51" i="11" a="1"/>
  <c r="B51" i="11"/>
  <c r="H33" i="11" a="1"/>
  <c r="H33" i="11"/>
  <c r="C37" i="11" a="1"/>
  <c r="C37" i="11"/>
  <c r="L13" i="11" a="1"/>
  <c r="L13" i="11"/>
  <c r="G27" i="11" a="1"/>
  <c r="G27" i="11"/>
  <c r="B31" i="11" a="1"/>
  <c r="B31" i="11"/>
  <c r="M25" i="11" a="1"/>
  <c r="M25" i="11"/>
  <c r="H43" i="11" a="1"/>
  <c r="H43" i="11"/>
  <c r="C48" i="11" a="1"/>
  <c r="C48" i="11"/>
  <c r="G56" i="11" a="1"/>
  <c r="G56" i="11"/>
  <c r="B61" i="11" a="1"/>
  <c r="B61" i="11"/>
  <c r="M4" i="11" a="1"/>
  <c r="M4" i="11"/>
  <c r="H4" i="11" a="1"/>
  <c r="H4" i="11"/>
  <c r="C4" i="11" a="1"/>
  <c r="C4" i="11"/>
  <c r="G61" i="11" a="1"/>
  <c r="G61" i="11"/>
  <c r="B67" i="11" a="1"/>
  <c r="B67" i="11"/>
  <c r="G11" i="11" a="1"/>
  <c r="G11" i="11"/>
  <c r="B12" i="11" a="1"/>
  <c r="B12" i="11"/>
  <c r="M9" i="11" a="1"/>
  <c r="M9" i="11"/>
  <c r="H16" i="11" a="1"/>
  <c r="H16" i="11"/>
  <c r="C17" i="11" a="1"/>
  <c r="C17" i="11"/>
  <c r="H8" i="11" a="1"/>
  <c r="H8" i="11"/>
  <c r="C9" i="11" a="1"/>
  <c r="C9" i="11"/>
  <c r="L34" i="11" a="1"/>
  <c r="L34" i="11"/>
  <c r="G86" i="11" a="1"/>
  <c r="G86" i="11"/>
  <c r="M34" i="11" a="1"/>
  <c r="M34" i="11"/>
  <c r="H86" i="11" a="1"/>
  <c r="H86" i="11"/>
  <c r="L65" i="11" a="1"/>
  <c r="L65" i="11"/>
  <c r="G136" i="11" a="1"/>
  <c r="G136" i="11"/>
  <c r="B93" i="11" a="1"/>
  <c r="B93" i="11"/>
  <c r="L41" i="11" a="1"/>
  <c r="L41" i="11"/>
  <c r="G99" i="11" a="1"/>
  <c r="G99" i="11"/>
  <c r="G100" i="11" a="1"/>
  <c r="G100" i="11"/>
  <c r="H62" i="11" a="1"/>
  <c r="H62" i="11"/>
  <c r="C68" i="11" a="1"/>
  <c r="C68" i="11"/>
  <c r="G57" i="11" a="1"/>
  <c r="G57" i="11"/>
  <c r="B63" i="11" a="1"/>
  <c r="B63" i="11"/>
  <c r="M59" i="11" a="1"/>
  <c r="M59" i="11"/>
  <c r="H131" i="11" a="1"/>
  <c r="H131" i="11"/>
  <c r="B28" i="11" a="1"/>
  <c r="B28" i="11"/>
  <c r="G132" i="11" a="1"/>
  <c r="G132" i="11"/>
  <c r="H57" i="11" a="1"/>
  <c r="H57" i="11"/>
  <c r="C63" i="11" a="1"/>
  <c r="C63" i="11"/>
  <c r="G62" i="11" a="1"/>
  <c r="G62" i="11"/>
  <c r="B68" i="11" a="1"/>
  <c r="B68" i="11"/>
  <c r="B29" i="11" a="1"/>
  <c r="B29" i="11"/>
  <c r="C28" i="11" a="1"/>
  <c r="C28" i="11"/>
  <c r="C29" i="11" a="1"/>
  <c r="C29" i="11"/>
  <c r="M41" i="11" a="1"/>
  <c r="M41" i="11"/>
  <c r="H99" i="11" a="1"/>
  <c r="H99" i="11"/>
  <c r="H100" i="11" a="1"/>
  <c r="H100" i="11"/>
  <c r="L64" i="11" a="1"/>
  <c r="L64" i="11"/>
  <c r="M65" i="11" a="1"/>
  <c r="M65" i="11"/>
  <c r="H136" i="11" a="1"/>
  <c r="H136" i="11"/>
  <c r="C93" i="11" a="1"/>
  <c r="C93" i="11"/>
  <c r="M64" i="11" a="1"/>
  <c r="M64" i="11"/>
  <c r="H132" i="11" a="1"/>
  <c r="H132" i="11"/>
  <c r="L59" i="11" a="1"/>
  <c r="L59" i="11"/>
  <c r="G131" i="11" a="1"/>
  <c r="G131" i="11"/>
  <c r="L182" i="11" a="1"/>
  <c r="L182" i="11"/>
  <c r="M182" i="11" a="1"/>
  <c r="M182" i="11"/>
  <c r="V305" i="2"/>
  <c r="U305" i="2"/>
  <c r="R305" i="2"/>
  <c r="Q305" i="2"/>
  <c r="J305" i="2"/>
  <c r="J305" i="2" a="1"/>
  <c r="I305" i="2" a="1"/>
  <c r="I305" i="2" s="1"/>
  <c r="H305" i="2" a="1"/>
  <c r="H305" i="2" s="1"/>
  <c r="D305" i="2"/>
  <c r="AF305" i="2" s="1"/>
  <c r="Z304" i="2"/>
  <c r="X304" i="2"/>
  <c r="L304" i="2"/>
  <c r="L304" i="2" a="1"/>
  <c r="D304" i="2"/>
  <c r="AF303" i="2"/>
  <c r="AE303" i="2"/>
  <c r="AD303" i="2"/>
  <c r="AA303" i="2"/>
  <c r="X303" i="2"/>
  <c r="W303" i="2"/>
  <c r="V303" i="2"/>
  <c r="U303" i="2"/>
  <c r="R303" i="2"/>
  <c r="Q303" i="2"/>
  <c r="O303" i="2"/>
  <c r="M303" i="2" a="1"/>
  <c r="M303" i="2" s="1"/>
  <c r="L303" i="2" a="1"/>
  <c r="L303" i="2" s="1"/>
  <c r="P303" i="2" s="1"/>
  <c r="K303" i="2"/>
  <c r="K303" i="2" a="1"/>
  <c r="J303" i="2" a="1"/>
  <c r="J303" i="2" s="1"/>
  <c r="I303" i="2"/>
  <c r="I303" i="2" a="1"/>
  <c r="H303" i="2" a="1"/>
  <c r="H303" i="2" s="1"/>
  <c r="G303" i="2" a="1"/>
  <c r="G303" i="2" s="1"/>
  <c r="E303" i="2" a="1"/>
  <c r="E303" i="2" s="1"/>
  <c r="D303" i="2"/>
  <c r="AC303" i="2" s="1"/>
  <c r="AA302" i="2"/>
  <c r="X302" i="2"/>
  <c r="W302" i="2"/>
  <c r="V302" i="2"/>
  <c r="M302" i="2" a="1"/>
  <c r="M302" i="2" s="1"/>
  <c r="L302" i="2" a="1"/>
  <c r="L302" i="2" s="1"/>
  <c r="K302" i="2" a="1"/>
  <c r="K302" i="2" s="1"/>
  <c r="E302" i="2" a="1"/>
  <c r="E302" i="2" s="1"/>
  <c r="D302" i="2"/>
  <c r="U302" i="2" s="1"/>
  <c r="AF301" i="2"/>
  <c r="AE301" i="2"/>
  <c r="AD301" i="2"/>
  <c r="AC301" i="2"/>
  <c r="AB301" i="2"/>
  <c r="AA301" i="2"/>
  <c r="W301" i="2"/>
  <c r="V301" i="2"/>
  <c r="U301" i="2"/>
  <c r="R301" i="2"/>
  <c r="Q301" i="2"/>
  <c r="O301" i="2"/>
  <c r="N301" i="2" a="1"/>
  <c r="N301" i="2" s="1"/>
  <c r="M301" i="2" a="1"/>
  <c r="M301" i="2" s="1"/>
  <c r="L301" i="2" a="1"/>
  <c r="L301" i="2" s="1"/>
  <c r="K301" i="2" a="1"/>
  <c r="K301" i="2" s="1"/>
  <c r="J301" i="2" a="1"/>
  <c r="J301" i="2" s="1"/>
  <c r="P301" i="2" s="1"/>
  <c r="I301" i="2"/>
  <c r="I301" i="2" a="1"/>
  <c r="H301" i="2"/>
  <c r="H301" i="2" a="1"/>
  <c r="G301" i="2" a="1"/>
  <c r="G301" i="2" s="1"/>
  <c r="F301" i="2" a="1"/>
  <c r="F301" i="2" s="1"/>
  <c r="T301" i="2" s="1"/>
  <c r="E301" i="2" a="1"/>
  <c r="E301" i="2" s="1"/>
  <c r="D301" i="2"/>
  <c r="Z301" i="2" s="1"/>
  <c r="AF300" i="2"/>
  <c r="X300" i="2"/>
  <c r="W300" i="2"/>
  <c r="V300" i="2"/>
  <c r="U300" i="2"/>
  <c r="M300" i="2" a="1"/>
  <c r="M300" i="2" s="1"/>
  <c r="L300" i="2" a="1"/>
  <c r="L300" i="2" s="1"/>
  <c r="K300" i="2" a="1"/>
  <c r="K300" i="2" s="1"/>
  <c r="J300" i="2" a="1"/>
  <c r="J300" i="2" s="1"/>
  <c r="P300" i="2" s="1"/>
  <c r="E300" i="2" a="1"/>
  <c r="E300" i="2" s="1"/>
  <c r="D300" i="2"/>
  <c r="I300" i="2" s="1" a="1"/>
  <c r="I300" i="2" s="1"/>
  <c r="AF299" i="2"/>
  <c r="AE299" i="2"/>
  <c r="AD299" i="2"/>
  <c r="AC299" i="2"/>
  <c r="AB299" i="2"/>
  <c r="AA299" i="2"/>
  <c r="W299" i="2"/>
  <c r="R299" i="2"/>
  <c r="Q299" i="2"/>
  <c r="O299" i="2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P299" i="2" s="1"/>
  <c r="I299" i="2"/>
  <c r="I299" i="2" a="1"/>
  <c r="H299" i="2"/>
  <c r="H299" i="2" a="1"/>
  <c r="G299" i="2"/>
  <c r="G299" i="2" a="1"/>
  <c r="F299" i="2" a="1"/>
  <c r="F299" i="2" s="1"/>
  <c r="T299" i="2" s="1"/>
  <c r="E299" i="2" a="1"/>
  <c r="E299" i="2" s="1"/>
  <c r="D299" i="2"/>
  <c r="Z299" i="2" s="1"/>
  <c r="AD298" i="2"/>
  <c r="AA298" i="2"/>
  <c r="X298" i="2"/>
  <c r="W298" i="2"/>
  <c r="V298" i="2"/>
  <c r="U298" i="2"/>
  <c r="R298" i="2"/>
  <c r="M298" i="2" a="1"/>
  <c r="M298" i="2" s="1"/>
  <c r="L298" i="2" a="1"/>
  <c r="L298" i="2" s="1"/>
  <c r="K298" i="2" a="1"/>
  <c r="K298" i="2" s="1"/>
  <c r="J298" i="2" a="1"/>
  <c r="J298" i="2" s="1"/>
  <c r="P298" i="2" s="1"/>
  <c r="I298" i="2" a="1"/>
  <c r="I298" i="2" s="1"/>
  <c r="E298" i="2" a="1"/>
  <c r="E298" i="2" s="1"/>
  <c r="D298" i="2"/>
  <c r="Q298" i="2" s="1"/>
  <c r="AA297" i="2"/>
  <c r="Z297" i="2"/>
  <c r="M297" i="2" a="1"/>
  <c r="M297" i="2" s="1"/>
  <c r="L297" i="2"/>
  <c r="L297" i="2" a="1"/>
  <c r="D297" i="2"/>
  <c r="AF296" i="2"/>
  <c r="AD296" i="2"/>
  <c r="AB296" i="2"/>
  <c r="AA296" i="2"/>
  <c r="W296" i="2"/>
  <c r="V296" i="2"/>
  <c r="U296" i="2"/>
  <c r="R296" i="2"/>
  <c r="Q296" i="2"/>
  <c r="M296" i="2" a="1"/>
  <c r="M296" i="2" s="1"/>
  <c r="L296" i="2" a="1"/>
  <c r="L296" i="2" s="1"/>
  <c r="K296" i="2" a="1"/>
  <c r="K296" i="2" s="1"/>
  <c r="J296" i="2" a="1"/>
  <c r="J296" i="2" s="1"/>
  <c r="P296" i="2" s="1"/>
  <c r="I296" i="2" a="1"/>
  <c r="I296" i="2" s="1"/>
  <c r="H296" i="2" a="1"/>
  <c r="H296" i="2" s="1"/>
  <c r="E296" i="2" a="1"/>
  <c r="E296" i="2" s="1"/>
  <c r="D296" i="2"/>
  <c r="AE296" i="2" s="1"/>
  <c r="X295" i="2"/>
  <c r="W295" i="2"/>
  <c r="L295" i="2" a="1"/>
  <c r="L295" i="2" s="1"/>
  <c r="K295" i="2" a="1"/>
  <c r="K295" i="2" s="1"/>
  <c r="D295" i="2"/>
  <c r="V295" i="2" s="1"/>
  <c r="AF294" i="2"/>
  <c r="AE294" i="2"/>
  <c r="AD294" i="2"/>
  <c r="W294" i="2"/>
  <c r="U294" i="2"/>
  <c r="R294" i="2"/>
  <c r="Q294" i="2"/>
  <c r="P294" i="2"/>
  <c r="O294" i="2"/>
  <c r="N294" i="2"/>
  <c r="N294" i="2" a="1"/>
  <c r="L294" i="2" a="1"/>
  <c r="L294" i="2" s="1"/>
  <c r="K294" i="2" a="1"/>
  <c r="K294" i="2" s="1"/>
  <c r="J294" i="2" a="1"/>
  <c r="J294" i="2" s="1"/>
  <c r="I294" i="2" a="1"/>
  <c r="I294" i="2" s="1"/>
  <c r="H294" i="2" a="1"/>
  <c r="H294" i="2" s="1"/>
  <c r="G294" i="2" a="1"/>
  <c r="G294" i="2" s="1"/>
  <c r="F294" i="2"/>
  <c r="T294" i="2" s="1"/>
  <c r="F294" i="2" a="1"/>
  <c r="D294" i="2"/>
  <c r="AC294" i="2" s="1"/>
  <c r="X293" i="2"/>
  <c r="W293" i="2"/>
  <c r="V293" i="2"/>
  <c r="U293" i="2"/>
  <c r="K293" i="2" a="1"/>
  <c r="K293" i="2" s="1"/>
  <c r="J293" i="2" a="1"/>
  <c r="J293" i="2" s="1"/>
  <c r="D293" i="2"/>
  <c r="I293" i="2" s="1" a="1"/>
  <c r="I293" i="2" s="1"/>
  <c r="AF292" i="2"/>
  <c r="AE292" i="2"/>
  <c r="AD292" i="2"/>
  <c r="AC292" i="2"/>
  <c r="AB292" i="2"/>
  <c r="AA292" i="2"/>
  <c r="X292" i="2"/>
  <c r="W292" i="2"/>
  <c r="U292" i="2"/>
  <c r="R292" i="2"/>
  <c r="Q292" i="2"/>
  <c r="O292" i="2"/>
  <c r="N292" i="2"/>
  <c r="N292" i="2" a="1"/>
  <c r="M292" i="2" a="1"/>
  <c r="M292" i="2" s="1"/>
  <c r="K292" i="2" a="1"/>
  <c r="K292" i="2" s="1"/>
  <c r="J292" i="2" a="1"/>
  <c r="J292" i="2" s="1"/>
  <c r="I292" i="2" a="1"/>
  <c r="I292" i="2" s="1"/>
  <c r="H292" i="2" a="1"/>
  <c r="H292" i="2" s="1"/>
  <c r="G292" i="2" a="1"/>
  <c r="G292" i="2" s="1"/>
  <c r="F292" i="2"/>
  <c r="T292" i="2" s="1"/>
  <c r="F292" i="2" a="1"/>
  <c r="E292" i="2" a="1"/>
  <c r="E292" i="2" s="1"/>
  <c r="D292" i="2"/>
  <c r="Z292" i="2" s="1"/>
  <c r="X291" i="2"/>
  <c r="V291" i="2"/>
  <c r="U291" i="2"/>
  <c r="R291" i="2"/>
  <c r="J291" i="2" a="1"/>
  <c r="J291" i="2" s="1"/>
  <c r="I291" i="2" a="1"/>
  <c r="I291" i="2" s="1"/>
  <c r="D291" i="2"/>
  <c r="Q291" i="2" s="1"/>
  <c r="D290" i="2"/>
  <c r="AF289" i="2"/>
  <c r="V289" i="2"/>
  <c r="R289" i="2"/>
  <c r="Q289" i="2"/>
  <c r="I289" i="2" a="1"/>
  <c r="I289" i="2" s="1"/>
  <c r="H289" i="2"/>
  <c r="H289" i="2" a="1"/>
  <c r="D289" i="2"/>
  <c r="AE289" i="2" s="1"/>
  <c r="X288" i="2"/>
  <c r="W288" i="2"/>
  <c r="D288" i="2"/>
  <c r="AA288" i="2" s="1"/>
  <c r="AF287" i="2"/>
  <c r="AE287" i="2"/>
  <c r="AD287" i="2"/>
  <c r="X287" i="2"/>
  <c r="R287" i="2"/>
  <c r="Q287" i="2"/>
  <c r="O287" i="2"/>
  <c r="H287" i="2"/>
  <c r="H287" i="2" a="1"/>
  <c r="G287" i="2" a="1"/>
  <c r="G287" i="2" s="1"/>
  <c r="D287" i="2"/>
  <c r="AC287" i="2" s="1"/>
  <c r="AE286" i="2"/>
  <c r="AC286" i="2"/>
  <c r="AA286" i="2"/>
  <c r="X286" i="2"/>
  <c r="W286" i="2"/>
  <c r="V286" i="2"/>
  <c r="U286" i="2"/>
  <c r="Q286" i="2"/>
  <c r="O286" i="2"/>
  <c r="N286" i="2" a="1"/>
  <c r="N286" i="2" s="1"/>
  <c r="M286" i="2" a="1"/>
  <c r="M286" i="2" s="1"/>
  <c r="L286" i="2" a="1"/>
  <c r="L286" i="2" s="1"/>
  <c r="K286" i="2" a="1"/>
  <c r="K286" i="2" s="1"/>
  <c r="J286" i="2" a="1"/>
  <c r="J286" i="2" s="1"/>
  <c r="P286" i="2" s="1"/>
  <c r="H286" i="2" a="1"/>
  <c r="H286" i="2" s="1"/>
  <c r="G286" i="2" a="1"/>
  <c r="G286" i="2" s="1"/>
  <c r="F286" i="2" a="1"/>
  <c r="F286" i="2" s="1"/>
  <c r="T286" i="2" s="1"/>
  <c r="E286" i="2" a="1"/>
  <c r="E286" i="2" s="1"/>
  <c r="D286" i="2"/>
  <c r="I286" i="2" s="1" a="1"/>
  <c r="I286" i="2" s="1"/>
  <c r="AF285" i="2"/>
  <c r="AE285" i="2"/>
  <c r="AD285" i="2"/>
  <c r="AC285" i="2"/>
  <c r="AB285" i="2"/>
  <c r="AA285" i="2"/>
  <c r="X285" i="2"/>
  <c r="V285" i="2"/>
  <c r="R285" i="2"/>
  <c r="Q285" i="2"/>
  <c r="O285" i="2"/>
  <c r="N285" i="2" a="1"/>
  <c r="N285" i="2" s="1"/>
  <c r="M285" i="2"/>
  <c r="M285" i="2" a="1"/>
  <c r="L285" i="2" a="1"/>
  <c r="L285" i="2" s="1"/>
  <c r="H285" i="2"/>
  <c r="H285" i="2" a="1"/>
  <c r="G285" i="2"/>
  <c r="G285" i="2" a="1"/>
  <c r="F285" i="2" a="1"/>
  <c r="F285" i="2" s="1"/>
  <c r="T285" i="2" s="1"/>
  <c r="E285" i="2"/>
  <c r="E285" i="2" a="1"/>
  <c r="D285" i="2"/>
  <c r="Z285" i="2" s="1"/>
  <c r="AF284" i="2"/>
  <c r="AE284" i="2"/>
  <c r="AC284" i="2"/>
  <c r="AA284" i="2"/>
  <c r="X284" i="2"/>
  <c r="W284" i="2"/>
  <c r="V284" i="2"/>
  <c r="U284" i="2"/>
  <c r="T284" i="2"/>
  <c r="R284" i="2"/>
  <c r="O284" i="2"/>
  <c r="N284" i="2" a="1"/>
  <c r="N284" i="2" s="1"/>
  <c r="M284" i="2" a="1"/>
  <c r="M284" i="2" s="1"/>
  <c r="L284" i="2" a="1"/>
  <c r="L284" i="2" s="1"/>
  <c r="K284" i="2" a="1"/>
  <c r="K284" i="2" s="1"/>
  <c r="J284" i="2"/>
  <c r="J284" i="2" a="1"/>
  <c r="I284" i="2"/>
  <c r="I284" i="2" a="1"/>
  <c r="G284" i="2" a="1"/>
  <c r="G284" i="2" s="1"/>
  <c r="F284" i="2" a="1"/>
  <c r="F284" i="2" s="1"/>
  <c r="E284" i="2" a="1"/>
  <c r="E284" i="2" s="1"/>
  <c r="D284" i="2"/>
  <c r="Q284" i="2" s="1"/>
  <c r="AF283" i="2"/>
  <c r="AD283" i="2"/>
  <c r="AA283" i="2"/>
  <c r="Z283" i="2"/>
  <c r="R283" i="2"/>
  <c r="N283" i="2"/>
  <c r="N283" i="2" a="1"/>
  <c r="M283" i="2"/>
  <c r="M283" i="2" a="1"/>
  <c r="F283" i="2"/>
  <c r="T283" i="2" s="1"/>
  <c r="F283" i="2" a="1"/>
  <c r="D283" i="2"/>
  <c r="AF282" i="2"/>
  <c r="AD282" i="2"/>
  <c r="AC282" i="2"/>
  <c r="AA282" i="2"/>
  <c r="W282" i="2"/>
  <c r="V282" i="2"/>
  <c r="U282" i="2"/>
  <c r="T282" i="2"/>
  <c r="R282" i="2"/>
  <c r="Q282" i="2"/>
  <c r="N282" i="2" a="1"/>
  <c r="N282" i="2" s="1"/>
  <c r="M282" i="2" a="1"/>
  <c r="M282" i="2" s="1"/>
  <c r="L282" i="2" a="1"/>
  <c r="L282" i="2" s="1"/>
  <c r="K282" i="2" a="1"/>
  <c r="K282" i="2" s="1"/>
  <c r="J282" i="2" a="1"/>
  <c r="J282" i="2" s="1"/>
  <c r="P282" i="2" s="1"/>
  <c r="I282" i="2"/>
  <c r="I282" i="2" a="1"/>
  <c r="H282" i="2"/>
  <c r="H282" i="2" a="1"/>
  <c r="F282" i="2" a="1"/>
  <c r="F282" i="2" s="1"/>
  <c r="E282" i="2" a="1"/>
  <c r="E282" i="2" s="1"/>
  <c r="D282" i="2"/>
  <c r="AE282" i="2" s="1"/>
  <c r="AF281" i="2"/>
  <c r="AD281" i="2"/>
  <c r="AB281" i="2"/>
  <c r="AA281" i="2"/>
  <c r="Z281" i="2"/>
  <c r="R281" i="2"/>
  <c r="M281" i="2"/>
  <c r="M281" i="2" a="1"/>
  <c r="L281" i="2" a="1"/>
  <c r="L281" i="2" s="1"/>
  <c r="E281" i="2"/>
  <c r="E281" i="2" a="1"/>
  <c r="D281" i="2"/>
  <c r="AF280" i="2"/>
  <c r="AE280" i="2"/>
  <c r="AD280" i="2"/>
  <c r="AB280" i="2"/>
  <c r="AA280" i="2"/>
  <c r="W280" i="2"/>
  <c r="U280" i="2"/>
  <c r="R280" i="2"/>
  <c r="Q280" i="2"/>
  <c r="P280" i="2"/>
  <c r="O280" i="2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/>
  <c r="H280" i="2" a="1"/>
  <c r="G280" i="2"/>
  <c r="G280" i="2" a="1"/>
  <c r="E280" i="2" a="1"/>
  <c r="E280" i="2" s="1"/>
  <c r="D280" i="2"/>
  <c r="AC280" i="2" s="1"/>
  <c r="X279" i="2"/>
  <c r="D279" i="2"/>
  <c r="AF278" i="2"/>
  <c r="AE278" i="2"/>
  <c r="AD278" i="2"/>
  <c r="AC278" i="2"/>
  <c r="W278" i="2"/>
  <c r="U278" i="2"/>
  <c r="R278" i="2"/>
  <c r="Q278" i="2"/>
  <c r="O278" i="2"/>
  <c r="N278" i="2" a="1"/>
  <c r="N278" i="2" s="1"/>
  <c r="L278" i="2" a="1"/>
  <c r="L278" i="2" s="1"/>
  <c r="P278" i="2" s="1"/>
  <c r="K278" i="2" a="1"/>
  <c r="K278" i="2" s="1"/>
  <c r="J278" i="2" a="1"/>
  <c r="J278" i="2" s="1"/>
  <c r="I278" i="2" a="1"/>
  <c r="I278" i="2" s="1"/>
  <c r="H278" i="2" a="1"/>
  <c r="H278" i="2" s="1"/>
  <c r="G278" i="2" a="1"/>
  <c r="G278" i="2" s="1"/>
  <c r="F278" i="2" a="1"/>
  <c r="F278" i="2" s="1"/>
  <c r="T278" i="2" s="1"/>
  <c r="D278" i="2"/>
  <c r="AB278" i="2" s="1"/>
  <c r="V277" i="2"/>
  <c r="D277" i="2"/>
  <c r="AF276" i="2"/>
  <c r="AE276" i="2"/>
  <c r="AD276" i="2"/>
  <c r="AC276" i="2"/>
  <c r="AB276" i="2"/>
  <c r="AA276" i="2"/>
  <c r="W276" i="2"/>
  <c r="U276" i="2"/>
  <c r="Q276" i="2"/>
  <c r="O276" i="2"/>
  <c r="N276" i="2"/>
  <c r="N276" i="2" a="1"/>
  <c r="M276" i="2"/>
  <c r="M276" i="2" a="1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 s="1"/>
  <c r="T276" i="2" s="1"/>
  <c r="E276" i="2"/>
  <c r="E276" i="2" a="1"/>
  <c r="D276" i="2"/>
  <c r="Z276" i="2" s="1"/>
  <c r="Z275" i="2"/>
  <c r="V275" i="2"/>
  <c r="R275" i="2"/>
  <c r="J275" i="2" a="1"/>
  <c r="J275" i="2" s="1"/>
  <c r="D275" i="2"/>
  <c r="AE274" i="2"/>
  <c r="AD274" i="2"/>
  <c r="AC274" i="2"/>
  <c r="N274" i="2" a="1"/>
  <c r="N274" i="2" s="1"/>
  <c r="M274" i="2" a="1"/>
  <c r="M274" i="2" s="1"/>
  <c r="L274" i="2" a="1"/>
  <c r="L274" i="2" s="1"/>
  <c r="J274" i="2" a="1"/>
  <c r="J274" i="2" s="1"/>
  <c r="P274" i="2" s="1"/>
  <c r="I274" i="2" a="1"/>
  <c r="I274" i="2" s="1"/>
  <c r="D274" i="2"/>
  <c r="O274" i="2" s="1"/>
  <c r="D273" i="2"/>
  <c r="AE272" i="2"/>
  <c r="AC272" i="2"/>
  <c r="X272" i="2"/>
  <c r="V272" i="2"/>
  <c r="Q272" i="2"/>
  <c r="N272" i="2" a="1"/>
  <c r="N272" i="2" s="1"/>
  <c r="M272" i="2" a="1"/>
  <c r="M272" i="2" s="1"/>
  <c r="L272" i="2"/>
  <c r="L272" i="2" a="1"/>
  <c r="I272" i="2" a="1"/>
  <c r="I272" i="2" s="1"/>
  <c r="G272" i="2" a="1"/>
  <c r="G272" i="2" s="1"/>
  <c r="E272" i="2" a="1"/>
  <c r="E272" i="2" s="1"/>
  <c r="D272" i="2"/>
  <c r="AF271" i="2"/>
  <c r="AE271" i="2"/>
  <c r="AD271" i="2"/>
  <c r="AC271" i="2"/>
  <c r="AA271" i="2"/>
  <c r="Z271" i="2"/>
  <c r="V271" i="2"/>
  <c r="R271" i="2"/>
  <c r="Q271" i="2"/>
  <c r="N271" i="2"/>
  <c r="N271" i="2" a="1"/>
  <c r="M271" i="2" a="1"/>
  <c r="M271" i="2" s="1"/>
  <c r="I271" i="2"/>
  <c r="I271" i="2" a="1"/>
  <c r="H271" i="2" a="1"/>
  <c r="H271" i="2" s="1"/>
  <c r="G271" i="2" a="1"/>
  <c r="G271" i="2" s="1"/>
  <c r="F271" i="2" a="1"/>
  <c r="F271" i="2" s="1"/>
  <c r="T271" i="2" s="1"/>
  <c r="E271" i="2" a="1"/>
  <c r="E271" i="2" s="1"/>
  <c r="D271" i="2"/>
  <c r="AF270" i="2"/>
  <c r="AD270" i="2"/>
  <c r="AA270" i="2"/>
  <c r="Z270" i="2"/>
  <c r="Q270" i="2"/>
  <c r="M270" i="2" a="1"/>
  <c r="M270" i="2" s="1"/>
  <c r="L270" i="2" a="1"/>
  <c r="L270" i="2" s="1"/>
  <c r="K270" i="2" a="1"/>
  <c r="K270" i="2" s="1"/>
  <c r="F270" i="2" a="1"/>
  <c r="F270" i="2" s="1"/>
  <c r="T270" i="2" s="1"/>
  <c r="E270" i="2" a="1"/>
  <c r="E270" i="2" s="1"/>
  <c r="D270" i="2"/>
  <c r="AB270" i="2" s="1"/>
  <c r="AF269" i="2"/>
  <c r="AE269" i="2"/>
  <c r="AD269" i="2"/>
  <c r="X269" i="2"/>
  <c r="W269" i="2"/>
  <c r="R269" i="2"/>
  <c r="Q269" i="2"/>
  <c r="O269" i="2"/>
  <c r="L269" i="2" a="1"/>
  <c r="L269" i="2" s="1"/>
  <c r="K269" i="2" a="1"/>
  <c r="K269" i="2" s="1"/>
  <c r="I269" i="2"/>
  <c r="I269" i="2" a="1"/>
  <c r="H269" i="2"/>
  <c r="H269" i="2" a="1"/>
  <c r="G269" i="2"/>
  <c r="G269" i="2" a="1"/>
  <c r="D269" i="2"/>
  <c r="AC269" i="2" s="1"/>
  <c r="AF268" i="2"/>
  <c r="AD268" i="2"/>
  <c r="AA268" i="2"/>
  <c r="X268" i="2"/>
  <c r="W268" i="2"/>
  <c r="V268" i="2"/>
  <c r="U268" i="2"/>
  <c r="M268" i="2" a="1"/>
  <c r="M268" i="2" s="1"/>
  <c r="L268" i="2" a="1"/>
  <c r="L268" i="2" s="1"/>
  <c r="K268" i="2" a="1"/>
  <c r="K268" i="2" s="1"/>
  <c r="J268" i="2" a="1"/>
  <c r="J268" i="2" s="1"/>
  <c r="P268" i="2" s="1"/>
  <c r="E268" i="2" a="1"/>
  <c r="E268" i="2" s="1"/>
  <c r="D268" i="2"/>
  <c r="I268" i="2" s="1" a="1"/>
  <c r="I268" i="2" s="1"/>
  <c r="AF267" i="2"/>
  <c r="AE267" i="2"/>
  <c r="AD267" i="2"/>
  <c r="AC267" i="2"/>
  <c r="AB267" i="2"/>
  <c r="AA267" i="2"/>
  <c r="X267" i="2"/>
  <c r="W267" i="2"/>
  <c r="V267" i="2"/>
  <c r="U267" i="2"/>
  <c r="R267" i="2"/>
  <c r="Q267" i="2"/>
  <c r="O267" i="2"/>
  <c r="N267" i="2" a="1"/>
  <c r="N267" i="2" s="1"/>
  <c r="M267" i="2"/>
  <c r="M267" i="2" a="1"/>
  <c r="L267" i="2" a="1"/>
  <c r="L267" i="2" s="1"/>
  <c r="K267" i="2" a="1"/>
  <c r="K267" i="2" s="1"/>
  <c r="J267" i="2" a="1"/>
  <c r="J267" i="2" s="1"/>
  <c r="H267" i="2"/>
  <c r="H267" i="2" a="1"/>
  <c r="G267" i="2"/>
  <c r="G267" i="2" a="1"/>
  <c r="F267" i="2"/>
  <c r="T267" i="2" s="1"/>
  <c r="F267" i="2" a="1"/>
  <c r="E267" i="2"/>
  <c r="E267" i="2" a="1"/>
  <c r="D267" i="2"/>
  <c r="Z267" i="2" s="1"/>
  <c r="AF266" i="2"/>
  <c r="AE266" i="2"/>
  <c r="AD266" i="2"/>
  <c r="AC266" i="2"/>
  <c r="AB266" i="2"/>
  <c r="AA266" i="2"/>
  <c r="X266" i="2"/>
  <c r="W266" i="2"/>
  <c r="V266" i="2"/>
  <c r="U266" i="2"/>
  <c r="T266" i="2"/>
  <c r="R266" i="2"/>
  <c r="O266" i="2"/>
  <c r="N266" i="2"/>
  <c r="N266" i="2" a="1"/>
  <c r="M266" i="2"/>
  <c r="M266" i="2" a="1"/>
  <c r="L266" i="2" a="1"/>
  <c r="L266" i="2" s="1"/>
  <c r="K266" i="2" a="1"/>
  <c r="K266" i="2" s="1"/>
  <c r="J266" i="2" a="1"/>
  <c r="J266" i="2" s="1"/>
  <c r="I266" i="2" a="1"/>
  <c r="I266" i="2" s="1"/>
  <c r="G266" i="2" a="1"/>
  <c r="G266" i="2" s="1"/>
  <c r="F266" i="2"/>
  <c r="F266" i="2" a="1"/>
  <c r="E266" i="2"/>
  <c r="E266" i="2" a="1"/>
  <c r="D266" i="2"/>
  <c r="Q266" i="2" s="1"/>
  <c r="E265" i="2" a="1"/>
  <c r="E265" i="2" s="1"/>
  <c r="D265" i="2"/>
  <c r="D264" i="2"/>
  <c r="AD263" i="2"/>
  <c r="AB263" i="2"/>
  <c r="Z263" i="2"/>
  <c r="X263" i="2"/>
  <c r="Q263" i="2"/>
  <c r="L263" i="2" a="1"/>
  <c r="L263" i="2" s="1"/>
  <c r="D263" i="2"/>
  <c r="AF262" i="2"/>
  <c r="AE262" i="2"/>
  <c r="X262" i="2"/>
  <c r="U262" i="2"/>
  <c r="R262" i="2"/>
  <c r="Q262" i="2"/>
  <c r="O262" i="2"/>
  <c r="J262" i="2" a="1"/>
  <c r="J262" i="2" s="1"/>
  <c r="I262" i="2" a="1"/>
  <c r="I262" i="2" s="1"/>
  <c r="H262" i="2" a="1"/>
  <c r="H262" i="2" s="1"/>
  <c r="G262" i="2" a="1"/>
  <c r="G262" i="2" s="1"/>
  <c r="D262" i="2"/>
  <c r="AD262" i="2" s="1"/>
  <c r="AE261" i="2"/>
  <c r="AB261" i="2"/>
  <c r="Z261" i="2"/>
  <c r="X261" i="2"/>
  <c r="W261" i="2"/>
  <c r="V261" i="2"/>
  <c r="O261" i="2"/>
  <c r="K261" i="2"/>
  <c r="K261" i="2" a="1"/>
  <c r="G261" i="2" a="1"/>
  <c r="G261" i="2" s="1"/>
  <c r="D261" i="2"/>
  <c r="AF260" i="2"/>
  <c r="AE260" i="2"/>
  <c r="AD260" i="2"/>
  <c r="AC260" i="2"/>
  <c r="AB260" i="2"/>
  <c r="X260" i="2"/>
  <c r="W260" i="2"/>
  <c r="V260" i="2"/>
  <c r="U260" i="2"/>
  <c r="R260" i="2"/>
  <c r="Q260" i="2"/>
  <c r="O260" i="2"/>
  <c r="N260" i="2"/>
  <c r="N260" i="2" a="1"/>
  <c r="L260" i="2" a="1"/>
  <c r="L260" i="2" s="1"/>
  <c r="K260" i="2"/>
  <c r="K260" i="2" a="1"/>
  <c r="J260" i="2"/>
  <c r="P260" i="2" s="1"/>
  <c r="J260" i="2" a="1"/>
  <c r="I260" i="2" a="1"/>
  <c r="I260" i="2" s="1"/>
  <c r="H260" i="2" a="1"/>
  <c r="H260" i="2" s="1"/>
  <c r="G260" i="2" a="1"/>
  <c r="G260" i="2" s="1"/>
  <c r="F260" i="2" a="1"/>
  <c r="F260" i="2" s="1"/>
  <c r="T260" i="2" s="1"/>
  <c r="D260" i="2"/>
  <c r="AA260" i="2" s="1"/>
  <c r="Z259" i="2"/>
  <c r="X259" i="2"/>
  <c r="V259" i="2"/>
  <c r="U259" i="2"/>
  <c r="N259" i="2" a="1"/>
  <c r="N259" i="2" s="1"/>
  <c r="K259" i="2"/>
  <c r="K259" i="2" a="1"/>
  <c r="F259" i="2" a="1"/>
  <c r="F259" i="2" s="1"/>
  <c r="T259" i="2" s="1"/>
  <c r="D259" i="2"/>
  <c r="AC259" i="2" s="1"/>
  <c r="AF258" i="2"/>
  <c r="AE258" i="2"/>
  <c r="AD258" i="2"/>
  <c r="AC258" i="2"/>
  <c r="AB258" i="2"/>
  <c r="AA258" i="2"/>
  <c r="W258" i="2"/>
  <c r="V258" i="2"/>
  <c r="U258" i="2"/>
  <c r="T258" i="2"/>
  <c r="Q258" i="2"/>
  <c r="O258" i="2"/>
  <c r="N258" i="2"/>
  <c r="N258" i="2" a="1"/>
  <c r="M258" i="2"/>
  <c r="M258" i="2" a="1"/>
  <c r="K258" i="2" a="1"/>
  <c r="K258" i="2" s="1"/>
  <c r="J258" i="2"/>
  <c r="J258" i="2" a="1"/>
  <c r="I258" i="2"/>
  <c r="I258" i="2" a="1"/>
  <c r="H258" i="2" a="1"/>
  <c r="H258" i="2" s="1"/>
  <c r="G258" i="2" a="1"/>
  <c r="G258" i="2" s="1"/>
  <c r="F258" i="2" a="1"/>
  <c r="F258" i="2" s="1"/>
  <c r="E258" i="2"/>
  <c r="E258" i="2" a="1"/>
  <c r="D258" i="2"/>
  <c r="Z258" i="2" s="1"/>
  <c r="AD257" i="2"/>
  <c r="AC257" i="2"/>
  <c r="AB257" i="2"/>
  <c r="AA257" i="2"/>
  <c r="X257" i="2"/>
  <c r="W257" i="2"/>
  <c r="V257" i="2"/>
  <c r="U257" i="2"/>
  <c r="T257" i="2"/>
  <c r="R257" i="2"/>
  <c r="N257" i="2" a="1"/>
  <c r="N257" i="2" s="1"/>
  <c r="M257" i="2" a="1"/>
  <c r="M257" i="2" s="1"/>
  <c r="K257" i="2"/>
  <c r="K257" i="2" a="1"/>
  <c r="J257" i="2" a="1"/>
  <c r="J257" i="2" s="1"/>
  <c r="I257" i="2" a="1"/>
  <c r="I257" i="2" s="1"/>
  <c r="F257" i="2" a="1"/>
  <c r="F257" i="2" s="1"/>
  <c r="E257" i="2" a="1"/>
  <c r="E257" i="2" s="1"/>
  <c r="D257" i="2"/>
  <c r="Q257" i="2" s="1"/>
  <c r="Z256" i="2"/>
  <c r="E256" i="2"/>
  <c r="E256" i="2" a="1"/>
  <c r="D256" i="2"/>
  <c r="AF255" i="2"/>
  <c r="AA255" i="2"/>
  <c r="V255" i="2"/>
  <c r="U255" i="2"/>
  <c r="R255" i="2"/>
  <c r="Q255" i="2"/>
  <c r="M255" i="2" a="1"/>
  <c r="M255" i="2" s="1"/>
  <c r="L255" i="2" a="1"/>
  <c r="L255" i="2" s="1"/>
  <c r="J255" i="2" a="1"/>
  <c r="J255" i="2" s="1"/>
  <c r="P255" i="2" s="1"/>
  <c r="I255" i="2"/>
  <c r="I255" i="2" a="1"/>
  <c r="H255" i="2" a="1"/>
  <c r="H255" i="2" s="1"/>
  <c r="E255" i="2" a="1"/>
  <c r="E255" i="2" s="1"/>
  <c r="D255" i="2"/>
  <c r="AE255" i="2" s="1"/>
  <c r="AB254" i="2"/>
  <c r="Z254" i="2"/>
  <c r="R254" i="2"/>
  <c r="N254" i="2" a="1"/>
  <c r="N254" i="2" s="1"/>
  <c r="E254" i="2"/>
  <c r="E254" i="2" a="1"/>
  <c r="D254" i="2"/>
  <c r="W254" i="2" s="1"/>
  <c r="AF253" i="2"/>
  <c r="AE253" i="2"/>
  <c r="AD253" i="2"/>
  <c r="X253" i="2"/>
  <c r="W253" i="2"/>
  <c r="R253" i="2"/>
  <c r="Q253" i="2"/>
  <c r="O253" i="2"/>
  <c r="L253" i="2" a="1"/>
  <c r="L253" i="2" s="1"/>
  <c r="K253" i="2"/>
  <c r="K253" i="2" a="1"/>
  <c r="I253" i="2" a="1"/>
  <c r="I253" i="2" s="1"/>
  <c r="H253" i="2"/>
  <c r="H253" i="2" a="1"/>
  <c r="G253" i="2" a="1"/>
  <c r="G253" i="2" s="1"/>
  <c r="D253" i="2"/>
  <c r="AC253" i="2" s="1"/>
  <c r="AA252" i="2"/>
  <c r="X252" i="2"/>
  <c r="W252" i="2"/>
  <c r="U252" i="2"/>
  <c r="O252" i="2"/>
  <c r="L252" i="2" a="1"/>
  <c r="L252" i="2" s="1"/>
  <c r="J252" i="2" a="1"/>
  <c r="J252" i="2" s="1"/>
  <c r="P252" i="2" s="1"/>
  <c r="G252" i="2" a="1"/>
  <c r="G252" i="2" s="1"/>
  <c r="E252" i="2" a="1"/>
  <c r="E252" i="2" s="1"/>
  <c r="D252" i="2"/>
  <c r="AF251" i="2"/>
  <c r="AE251" i="2"/>
  <c r="AD251" i="2"/>
  <c r="AC251" i="2"/>
  <c r="AB251" i="2"/>
  <c r="AA251" i="2"/>
  <c r="X251" i="2"/>
  <c r="W251" i="2"/>
  <c r="V251" i="2"/>
  <c r="U251" i="2"/>
  <c r="R251" i="2"/>
  <c r="Q251" i="2"/>
  <c r="O251" i="2"/>
  <c r="N251" i="2"/>
  <c r="N251" i="2" a="1"/>
  <c r="M251" i="2"/>
  <c r="M251" i="2" a="1"/>
  <c r="L251" i="2" a="1"/>
  <c r="L251" i="2" s="1"/>
  <c r="P251" i="2" s="1"/>
  <c r="K251" i="2" a="1"/>
  <c r="K251" i="2" s="1"/>
  <c r="J251" i="2"/>
  <c r="J251" i="2" a="1"/>
  <c r="H251" i="2"/>
  <c r="H251" i="2" a="1"/>
  <c r="G251" i="2" a="1"/>
  <c r="G251" i="2" s="1"/>
  <c r="F251" i="2"/>
  <c r="T251" i="2" s="1"/>
  <c r="F251" i="2" a="1"/>
  <c r="E251" i="2"/>
  <c r="E251" i="2" a="1"/>
  <c r="D251" i="2"/>
  <c r="Z251" i="2" s="1"/>
  <c r="AF250" i="2"/>
  <c r="AE250" i="2"/>
  <c r="AD250" i="2"/>
  <c r="AC250" i="2"/>
  <c r="AB250" i="2"/>
  <c r="AA250" i="2"/>
  <c r="X250" i="2"/>
  <c r="W250" i="2"/>
  <c r="V250" i="2"/>
  <c r="U250" i="2"/>
  <c r="R250" i="2"/>
  <c r="O250" i="2"/>
  <c r="N250" i="2"/>
  <c r="N250" i="2" a="1"/>
  <c r="M250" i="2"/>
  <c r="M250" i="2" a="1"/>
  <c r="L250" i="2" a="1"/>
  <c r="L250" i="2" s="1"/>
  <c r="K250" i="2" a="1"/>
  <c r="K250" i="2" s="1"/>
  <c r="J250" i="2" a="1"/>
  <c r="J250" i="2" s="1"/>
  <c r="I250" i="2"/>
  <c r="I250" i="2" a="1"/>
  <c r="G250" i="2" a="1"/>
  <c r="G250" i="2" s="1"/>
  <c r="F250" i="2"/>
  <c r="T250" i="2" s="1"/>
  <c r="F250" i="2" a="1"/>
  <c r="E250" i="2"/>
  <c r="E250" i="2" a="1"/>
  <c r="D250" i="2"/>
  <c r="Q250" i="2" s="1"/>
  <c r="AF249" i="2"/>
  <c r="AE249" i="2"/>
  <c r="AD249" i="2"/>
  <c r="AC249" i="2"/>
  <c r="AA249" i="2"/>
  <c r="V249" i="2"/>
  <c r="U249" i="2"/>
  <c r="N249" i="2"/>
  <c r="N249" i="2" a="1"/>
  <c r="M249" i="2"/>
  <c r="M249" i="2" a="1"/>
  <c r="J249" i="2" a="1"/>
  <c r="J249" i="2" s="1"/>
  <c r="I249" i="2" a="1"/>
  <c r="I249" i="2" s="1"/>
  <c r="G249" i="2" a="1"/>
  <c r="G249" i="2" s="1"/>
  <c r="E249" i="2" a="1"/>
  <c r="E249" i="2" s="1"/>
  <c r="D249" i="2"/>
  <c r="AC248" i="2"/>
  <c r="AB248" i="2"/>
  <c r="AA248" i="2"/>
  <c r="Z248" i="2"/>
  <c r="W248" i="2"/>
  <c r="V248" i="2"/>
  <c r="U248" i="2"/>
  <c r="Q248" i="2"/>
  <c r="N248" i="2" a="1"/>
  <c r="N248" i="2" s="1"/>
  <c r="M248" i="2" a="1"/>
  <c r="M248" i="2" s="1"/>
  <c r="K248" i="2" a="1"/>
  <c r="K248" i="2" s="1"/>
  <c r="J248" i="2"/>
  <c r="J248" i="2" a="1"/>
  <c r="I248" i="2"/>
  <c r="I248" i="2" a="1"/>
  <c r="H248" i="2" a="1"/>
  <c r="H248" i="2" s="1"/>
  <c r="F248" i="2" a="1"/>
  <c r="F248" i="2" s="1"/>
  <c r="T248" i="2" s="1"/>
  <c r="E248" i="2" a="1"/>
  <c r="E248" i="2" s="1"/>
  <c r="D248" i="2"/>
  <c r="D247" i="2"/>
  <c r="U246" i="2"/>
  <c r="R246" i="2"/>
  <c r="O246" i="2"/>
  <c r="M246" i="2" a="1"/>
  <c r="M246" i="2" s="1"/>
  <c r="H246" i="2" a="1"/>
  <c r="H246" i="2" s="1"/>
  <c r="G246" i="2" a="1"/>
  <c r="G246" i="2" s="1"/>
  <c r="E246" i="2" a="1"/>
  <c r="E246" i="2" s="1"/>
  <c r="D246" i="2"/>
  <c r="AE245" i="2"/>
  <c r="D245" i="2"/>
  <c r="O244" i="2"/>
  <c r="I244" i="2" a="1"/>
  <c r="I244" i="2" s="1"/>
  <c r="F244" i="2" a="1"/>
  <c r="F244" i="2" s="1"/>
  <c r="T244" i="2" s="1"/>
  <c r="D244" i="2"/>
  <c r="AE243" i="2"/>
  <c r="AC243" i="2"/>
  <c r="AB243" i="2"/>
  <c r="X243" i="2"/>
  <c r="W243" i="2"/>
  <c r="V243" i="2"/>
  <c r="U243" i="2"/>
  <c r="R243" i="2"/>
  <c r="Q243" i="2"/>
  <c r="M243" i="2"/>
  <c r="M243" i="2" a="1"/>
  <c r="L243" i="2" a="1"/>
  <c r="L243" i="2" s="1"/>
  <c r="P243" i="2" s="1"/>
  <c r="K243" i="2"/>
  <c r="K243" i="2" a="1"/>
  <c r="J243" i="2"/>
  <c r="J243" i="2" a="1"/>
  <c r="I243" i="2"/>
  <c r="I243" i="2" a="1"/>
  <c r="H243" i="2"/>
  <c r="H243" i="2" a="1"/>
  <c r="E243" i="2"/>
  <c r="E243" i="2" a="1"/>
  <c r="D243" i="2"/>
  <c r="AA243" i="2" s="1"/>
  <c r="AE242" i="2"/>
  <c r="AC242" i="2"/>
  <c r="AB242" i="2"/>
  <c r="AA242" i="2"/>
  <c r="X242" i="2"/>
  <c r="W242" i="2"/>
  <c r="O242" i="2"/>
  <c r="N242" i="2" a="1"/>
  <c r="N242" i="2" s="1"/>
  <c r="M242" i="2"/>
  <c r="M242" i="2" a="1"/>
  <c r="L242" i="2" a="1"/>
  <c r="L242" i="2" s="1"/>
  <c r="K242" i="2"/>
  <c r="K242" i="2" a="1"/>
  <c r="G242" i="2" a="1"/>
  <c r="G242" i="2" s="1"/>
  <c r="F242" i="2" a="1"/>
  <c r="F242" i="2" s="1"/>
  <c r="T242" i="2" s="1"/>
  <c r="E242" i="2"/>
  <c r="E242" i="2" a="1"/>
  <c r="D242" i="2"/>
  <c r="V242" i="2" s="1"/>
  <c r="AF241" i="2"/>
  <c r="AE241" i="2"/>
  <c r="AD241" i="2"/>
  <c r="V241" i="2"/>
  <c r="R241" i="2"/>
  <c r="O241" i="2"/>
  <c r="K241" i="2" a="1"/>
  <c r="K241" i="2" s="1"/>
  <c r="I241" i="2"/>
  <c r="I241" i="2" a="1"/>
  <c r="H241" i="2"/>
  <c r="H241" i="2" a="1"/>
  <c r="G241" i="2"/>
  <c r="G241" i="2" a="1"/>
  <c r="D241" i="2"/>
  <c r="AC241" i="2" s="1"/>
  <c r="AC240" i="2"/>
  <c r="AA240" i="2"/>
  <c r="W240" i="2"/>
  <c r="V240" i="2"/>
  <c r="U240" i="2"/>
  <c r="N240" i="2" a="1"/>
  <c r="N240" i="2" s="1"/>
  <c r="M240" i="2" a="1"/>
  <c r="M240" i="2" s="1"/>
  <c r="K240" i="2" a="1"/>
  <c r="K240" i="2" s="1"/>
  <c r="J240" i="2" a="1"/>
  <c r="J240" i="2" s="1"/>
  <c r="F240" i="2" a="1"/>
  <c r="F240" i="2" s="1"/>
  <c r="T240" i="2" s="1"/>
  <c r="E240" i="2" a="1"/>
  <c r="E240" i="2" s="1"/>
  <c r="D240" i="2"/>
  <c r="I240" i="2" s="1" a="1"/>
  <c r="I240" i="2" s="1"/>
  <c r="AF239" i="2"/>
  <c r="AE239" i="2"/>
  <c r="AD239" i="2"/>
  <c r="AC239" i="2"/>
  <c r="AB239" i="2"/>
  <c r="X239" i="2"/>
  <c r="W239" i="2"/>
  <c r="U239" i="2"/>
  <c r="R239" i="2"/>
  <c r="Q239" i="2"/>
  <c r="O239" i="2"/>
  <c r="N239" i="2" a="1"/>
  <c r="N239" i="2" s="1"/>
  <c r="K239" i="2"/>
  <c r="K239" i="2" a="1"/>
  <c r="J239" i="2" a="1"/>
  <c r="J239" i="2" s="1"/>
  <c r="I239" i="2"/>
  <c r="I239" i="2" a="1"/>
  <c r="H239" i="2"/>
  <c r="H239" i="2" a="1"/>
  <c r="G239" i="2"/>
  <c r="G239" i="2" a="1"/>
  <c r="F239" i="2"/>
  <c r="T239" i="2" s="1"/>
  <c r="F239" i="2" a="1"/>
  <c r="D239" i="2"/>
  <c r="AA239" i="2" s="1"/>
  <c r="AE238" i="2"/>
  <c r="AD238" i="2"/>
  <c r="AB238" i="2"/>
  <c r="AA238" i="2"/>
  <c r="X238" i="2"/>
  <c r="W238" i="2"/>
  <c r="V238" i="2"/>
  <c r="U238" i="2"/>
  <c r="O238" i="2"/>
  <c r="M238" i="2" a="1"/>
  <c r="M238" i="2" s="1"/>
  <c r="L238" i="2" a="1"/>
  <c r="L238" i="2" s="1"/>
  <c r="K238" i="2"/>
  <c r="K238" i="2" a="1"/>
  <c r="J238" i="2" a="1"/>
  <c r="J238" i="2" s="1"/>
  <c r="P238" i="2" s="1"/>
  <c r="I238" i="2" a="1"/>
  <c r="I238" i="2" s="1"/>
  <c r="G238" i="2" a="1"/>
  <c r="G238" i="2" s="1"/>
  <c r="E238" i="2" a="1"/>
  <c r="E238" i="2" s="1"/>
  <c r="D238" i="2"/>
  <c r="R238" i="2" s="1"/>
  <c r="D237" i="2"/>
  <c r="W236" i="2"/>
  <c r="V236" i="2"/>
  <c r="U236" i="2"/>
  <c r="R236" i="2"/>
  <c r="Q236" i="2"/>
  <c r="L236" i="2" a="1"/>
  <c r="L236" i="2" s="1"/>
  <c r="K236" i="2" a="1"/>
  <c r="K236" i="2" s="1"/>
  <c r="J236" i="2" a="1"/>
  <c r="J236" i="2" s="1"/>
  <c r="P236" i="2" s="1"/>
  <c r="I236" i="2" a="1"/>
  <c r="I236" i="2" s="1"/>
  <c r="H236" i="2"/>
  <c r="H236" i="2" a="1"/>
  <c r="D236" i="2"/>
  <c r="AF236" i="2" s="1"/>
  <c r="AF235" i="2"/>
  <c r="AD235" i="2"/>
  <c r="L235" i="2" a="1"/>
  <c r="L235" i="2" s="1"/>
  <c r="F235" i="2" a="1"/>
  <c r="F235" i="2" s="1"/>
  <c r="T235" i="2" s="1"/>
  <c r="D235" i="2"/>
  <c r="AF234" i="2"/>
  <c r="AE234" i="2"/>
  <c r="AA234" i="2"/>
  <c r="X234" i="2"/>
  <c r="W234" i="2"/>
  <c r="U234" i="2"/>
  <c r="R234" i="2"/>
  <c r="Q234" i="2"/>
  <c r="O234" i="2"/>
  <c r="M234" i="2" a="1"/>
  <c r="M234" i="2" s="1"/>
  <c r="K234" i="2" a="1"/>
  <c r="K234" i="2" s="1"/>
  <c r="J234" i="2" a="1"/>
  <c r="J234" i="2" s="1"/>
  <c r="I234" i="2"/>
  <c r="I234" i="2" a="1"/>
  <c r="H234" i="2" a="1"/>
  <c r="H234" i="2" s="1"/>
  <c r="G234" i="2"/>
  <c r="G234" i="2" a="1"/>
  <c r="E234" i="2" a="1"/>
  <c r="E234" i="2" s="1"/>
  <c r="D234" i="2"/>
  <c r="AD234" i="2" s="1"/>
  <c r="E233" i="2" a="1"/>
  <c r="E233" i="2" s="1"/>
  <c r="D233" i="2"/>
  <c r="AF232" i="2"/>
  <c r="AE232" i="2"/>
  <c r="AD232" i="2"/>
  <c r="AC232" i="2"/>
  <c r="AA232" i="2"/>
  <c r="X232" i="2"/>
  <c r="V232" i="2"/>
  <c r="U232" i="2"/>
  <c r="R232" i="2"/>
  <c r="Q232" i="2"/>
  <c r="O232" i="2"/>
  <c r="N232" i="2" a="1"/>
  <c r="N232" i="2" s="1"/>
  <c r="M232" i="2" a="1"/>
  <c r="M232" i="2" s="1"/>
  <c r="L232" i="2" a="1"/>
  <c r="L232" i="2" s="1"/>
  <c r="J232" i="2" a="1"/>
  <c r="J232" i="2" s="1"/>
  <c r="P232" i="2" s="1"/>
  <c r="I232" i="2" a="1"/>
  <c r="I232" i="2" s="1"/>
  <c r="H232" i="2" a="1"/>
  <c r="H232" i="2" s="1"/>
  <c r="G232" i="2" a="1"/>
  <c r="G232" i="2" s="1"/>
  <c r="F232" i="2" a="1"/>
  <c r="F232" i="2" s="1"/>
  <c r="T232" i="2" s="1"/>
  <c r="E232" i="2" a="1"/>
  <c r="E232" i="2" s="1"/>
  <c r="D232" i="2"/>
  <c r="AB232" i="2" s="1"/>
  <c r="AF231" i="2"/>
  <c r="AC231" i="2"/>
  <c r="AB231" i="2"/>
  <c r="Z231" i="2"/>
  <c r="N231" i="2" a="1"/>
  <c r="N231" i="2" s="1"/>
  <c r="L231" i="2"/>
  <c r="L231" i="2" a="1"/>
  <c r="K231" i="2" a="1"/>
  <c r="K231" i="2" s="1"/>
  <c r="J231" i="2" a="1"/>
  <c r="J231" i="2" s="1"/>
  <c r="P231" i="2" s="1"/>
  <c r="D231" i="2"/>
  <c r="U231" i="2" s="1"/>
  <c r="AF230" i="2"/>
  <c r="AE230" i="2"/>
  <c r="AD230" i="2"/>
  <c r="AC230" i="2"/>
  <c r="AB230" i="2"/>
  <c r="AA230" i="2"/>
  <c r="W230" i="2"/>
  <c r="V230" i="2"/>
  <c r="R230" i="2"/>
  <c r="Q230" i="2"/>
  <c r="O230" i="2"/>
  <c r="N230" i="2" a="1"/>
  <c r="N230" i="2" s="1"/>
  <c r="M230" i="2" a="1"/>
  <c r="M230" i="2" s="1"/>
  <c r="L230" i="2" a="1"/>
  <c r="L230" i="2" s="1"/>
  <c r="K230" i="2" a="1"/>
  <c r="K230" i="2" s="1"/>
  <c r="I230" i="2" a="1"/>
  <c r="I230" i="2" s="1"/>
  <c r="H230" i="2" a="1"/>
  <c r="H230" i="2" s="1"/>
  <c r="G230" i="2" a="1"/>
  <c r="G230" i="2" s="1"/>
  <c r="F230" i="2"/>
  <c r="T230" i="2" s="1"/>
  <c r="F230" i="2" a="1"/>
  <c r="E230" i="2"/>
  <c r="E230" i="2" a="1"/>
  <c r="D230" i="2"/>
  <c r="Z230" i="2" s="1"/>
  <c r="M229" i="2" a="1"/>
  <c r="M229" i="2" s="1"/>
  <c r="D229" i="2"/>
  <c r="R229" i="2" s="1"/>
  <c r="AE228" i="2"/>
  <c r="AD228" i="2"/>
  <c r="AC228" i="2"/>
  <c r="AB228" i="2"/>
  <c r="AA228" i="2"/>
  <c r="Z228" i="2"/>
  <c r="N228" i="2" a="1"/>
  <c r="N228" i="2" s="1"/>
  <c r="M228" i="2" a="1"/>
  <c r="M228" i="2" s="1"/>
  <c r="L228" i="2" a="1"/>
  <c r="L228" i="2" s="1"/>
  <c r="J228" i="2" a="1"/>
  <c r="J228" i="2" s="1"/>
  <c r="H228" i="2" a="1"/>
  <c r="H228" i="2" s="1"/>
  <c r="G228" i="2" a="1"/>
  <c r="G228" i="2" s="1"/>
  <c r="D228" i="2"/>
  <c r="AF227" i="2"/>
  <c r="AD227" i="2"/>
  <c r="AB227" i="2"/>
  <c r="AA227" i="2"/>
  <c r="X227" i="2"/>
  <c r="W227" i="2"/>
  <c r="V227" i="2"/>
  <c r="U227" i="2"/>
  <c r="T227" i="2"/>
  <c r="R227" i="2"/>
  <c r="Q227" i="2"/>
  <c r="M227" i="2"/>
  <c r="M227" i="2" a="1"/>
  <c r="L227" i="2" a="1"/>
  <c r="L227" i="2" s="1"/>
  <c r="K227" i="2"/>
  <c r="K227" i="2" a="1"/>
  <c r="J227" i="2" a="1"/>
  <c r="J227" i="2" s="1"/>
  <c r="P227" i="2" s="1"/>
  <c r="I227" i="2"/>
  <c r="I227" i="2" a="1"/>
  <c r="H227" i="2" a="1"/>
  <c r="H227" i="2" s="1"/>
  <c r="F227" i="2"/>
  <c r="F227" i="2" a="1"/>
  <c r="E227" i="2" a="1"/>
  <c r="E227" i="2" s="1"/>
  <c r="D227" i="2"/>
  <c r="AE227" i="2" s="1"/>
  <c r="AE226" i="2"/>
  <c r="AC226" i="2"/>
  <c r="AB226" i="2"/>
  <c r="AA226" i="2"/>
  <c r="Z226" i="2"/>
  <c r="X226" i="2"/>
  <c r="W226" i="2"/>
  <c r="U226" i="2"/>
  <c r="R226" i="2"/>
  <c r="L226" i="2" a="1"/>
  <c r="L226" i="2" s="1"/>
  <c r="K226" i="2" a="1"/>
  <c r="K226" i="2" s="1"/>
  <c r="J226" i="2" a="1"/>
  <c r="J226" i="2" s="1"/>
  <c r="P226" i="2" s="1"/>
  <c r="I226" i="2" a="1"/>
  <c r="I226" i="2" s="1"/>
  <c r="G226" i="2" a="1"/>
  <c r="G226" i="2" s="1"/>
  <c r="F226" i="2"/>
  <c r="T226" i="2" s="1"/>
  <c r="F226" i="2" a="1"/>
  <c r="D226" i="2"/>
  <c r="AF226" i="2" s="1"/>
  <c r="AF225" i="2"/>
  <c r="AE225" i="2"/>
  <c r="AD225" i="2"/>
  <c r="AB225" i="2"/>
  <c r="Z225" i="2"/>
  <c r="W225" i="2"/>
  <c r="V225" i="2"/>
  <c r="U225" i="2"/>
  <c r="R225" i="2"/>
  <c r="Q225" i="2"/>
  <c r="L225" i="2" a="1"/>
  <c r="L225" i="2" s="1"/>
  <c r="K225" i="2" a="1"/>
  <c r="K225" i="2" s="1"/>
  <c r="J225" i="2" a="1"/>
  <c r="J225" i="2" s="1"/>
  <c r="I225" i="2"/>
  <c r="I225" i="2" a="1"/>
  <c r="H225" i="2" a="1"/>
  <c r="H225" i="2" s="1"/>
  <c r="G225" i="2"/>
  <c r="G225" i="2" a="1"/>
  <c r="D225" i="2"/>
  <c r="AF224" i="2"/>
  <c r="AD224" i="2"/>
  <c r="AC224" i="2"/>
  <c r="AB224" i="2"/>
  <c r="AA224" i="2"/>
  <c r="Z224" i="2"/>
  <c r="X224" i="2"/>
  <c r="W224" i="2"/>
  <c r="V224" i="2"/>
  <c r="U224" i="2"/>
  <c r="Q224" i="2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F224" i="2" a="1"/>
  <c r="F224" i="2" s="1"/>
  <c r="T224" i="2" s="1"/>
  <c r="E224" i="2"/>
  <c r="E224" i="2" a="1"/>
  <c r="D224" i="2"/>
  <c r="AF223" i="2"/>
  <c r="AE223" i="2"/>
  <c r="AD223" i="2"/>
  <c r="AC223" i="2"/>
  <c r="AB223" i="2"/>
  <c r="Z223" i="2"/>
  <c r="X223" i="2"/>
  <c r="W223" i="2"/>
  <c r="U223" i="2"/>
  <c r="R223" i="2"/>
  <c r="Q223" i="2"/>
  <c r="O223" i="2"/>
  <c r="N223" i="2" a="1"/>
  <c r="N223" i="2" s="1"/>
  <c r="K223" i="2" a="1"/>
  <c r="K223" i="2" s="1"/>
  <c r="J223" i="2" a="1"/>
  <c r="J223" i="2" s="1"/>
  <c r="I223" i="2" a="1"/>
  <c r="I223" i="2" s="1"/>
  <c r="H223" i="2"/>
  <c r="H223" i="2" a="1"/>
  <c r="G223" i="2" a="1"/>
  <c r="G223" i="2" s="1"/>
  <c r="F223" i="2"/>
  <c r="T223" i="2" s="1"/>
  <c r="F223" i="2" a="1"/>
  <c r="D223" i="2"/>
  <c r="AE222" i="2"/>
  <c r="AD222" i="2"/>
  <c r="AB222" i="2"/>
  <c r="AA222" i="2"/>
  <c r="Z222" i="2"/>
  <c r="X222" i="2"/>
  <c r="W222" i="2"/>
  <c r="V222" i="2"/>
  <c r="U222" i="2"/>
  <c r="Q222" i="2"/>
  <c r="O222" i="2"/>
  <c r="M222" i="2" a="1"/>
  <c r="M222" i="2" s="1"/>
  <c r="L222" i="2"/>
  <c r="L222" i="2" a="1"/>
  <c r="K222" i="2" a="1"/>
  <c r="K222" i="2" s="1"/>
  <c r="J222" i="2" a="1"/>
  <c r="J222" i="2" s="1"/>
  <c r="P222" i="2" s="1"/>
  <c r="I222" i="2"/>
  <c r="I222" i="2" a="1"/>
  <c r="H222" i="2" a="1"/>
  <c r="H222" i="2" s="1"/>
  <c r="G222" i="2" a="1"/>
  <c r="G222" i="2" s="1"/>
  <c r="E222" i="2"/>
  <c r="E222" i="2" a="1"/>
  <c r="D222" i="2"/>
  <c r="AE221" i="2"/>
  <c r="AD221" i="2"/>
  <c r="AC221" i="2"/>
  <c r="AB221" i="2"/>
  <c r="AA221" i="2"/>
  <c r="Z221" i="2"/>
  <c r="X221" i="2"/>
  <c r="V221" i="2"/>
  <c r="U221" i="2"/>
  <c r="R221" i="2"/>
  <c r="Q221" i="2"/>
  <c r="O221" i="2"/>
  <c r="M221" i="2" a="1"/>
  <c r="M221" i="2" s="1"/>
  <c r="J221" i="2" a="1"/>
  <c r="J221" i="2" s="1"/>
  <c r="I221" i="2" a="1"/>
  <c r="I221" i="2" s="1"/>
  <c r="H221" i="2"/>
  <c r="H221" i="2" a="1"/>
  <c r="G221" i="2" a="1"/>
  <c r="G221" i="2" s="1"/>
  <c r="F221" i="2" a="1"/>
  <c r="F221" i="2" s="1"/>
  <c r="T221" i="2" s="1"/>
  <c r="E221" i="2"/>
  <c r="E221" i="2" a="1"/>
  <c r="D221" i="2"/>
  <c r="W220" i="2"/>
  <c r="V220" i="2"/>
  <c r="R220" i="2"/>
  <c r="Q220" i="2"/>
  <c r="I220" i="2" a="1"/>
  <c r="I220" i="2" s="1"/>
  <c r="G220" i="2" a="1"/>
  <c r="G220" i="2" s="1"/>
  <c r="F220" i="2" a="1"/>
  <c r="F220" i="2" s="1"/>
  <c r="T220" i="2" s="1"/>
  <c r="D220" i="2"/>
  <c r="AF219" i="2"/>
  <c r="AD219" i="2"/>
  <c r="AC219" i="2"/>
  <c r="AB219" i="2"/>
  <c r="AA219" i="2"/>
  <c r="Z219" i="2"/>
  <c r="X219" i="2"/>
  <c r="V219" i="2"/>
  <c r="Q219" i="2"/>
  <c r="O219" i="2"/>
  <c r="N219" i="2"/>
  <c r="N219" i="2" a="1"/>
  <c r="M219" i="2" a="1"/>
  <c r="M219" i="2" s="1"/>
  <c r="L219" i="2"/>
  <c r="L219" i="2" a="1"/>
  <c r="I219" i="2" a="1"/>
  <c r="I219" i="2" s="1"/>
  <c r="H219" i="2"/>
  <c r="H219" i="2" a="1"/>
  <c r="G219" i="2" a="1"/>
  <c r="G219" i="2" s="1"/>
  <c r="F219" i="2"/>
  <c r="T219" i="2" s="1"/>
  <c r="F219" i="2" a="1"/>
  <c r="E219" i="2"/>
  <c r="E219" i="2" a="1"/>
  <c r="D219" i="2"/>
  <c r="V218" i="2"/>
  <c r="U218" i="2"/>
  <c r="L218" i="2" a="1"/>
  <c r="L218" i="2" s="1"/>
  <c r="J218" i="2" a="1"/>
  <c r="J218" i="2" s="1"/>
  <c r="P218" i="2" s="1"/>
  <c r="D218" i="2"/>
  <c r="R218" i="2" s="1"/>
  <c r="AF217" i="2"/>
  <c r="AC217" i="2"/>
  <c r="AB217" i="2"/>
  <c r="AA217" i="2"/>
  <c r="Q217" i="2"/>
  <c r="N217" i="2" a="1"/>
  <c r="N217" i="2" s="1"/>
  <c r="M217" i="2" a="1"/>
  <c r="M217" i="2" s="1"/>
  <c r="H217" i="2" a="1"/>
  <c r="H217" i="2" s="1"/>
  <c r="F217" i="2" a="1"/>
  <c r="F217" i="2" s="1"/>
  <c r="T217" i="2" s="1"/>
  <c r="E217" i="2" a="1"/>
  <c r="E217" i="2" s="1"/>
  <c r="D217" i="2"/>
  <c r="L217" i="2" s="1" a="1"/>
  <c r="L217" i="2" s="1"/>
  <c r="X216" i="2"/>
  <c r="W216" i="2"/>
  <c r="V216" i="2"/>
  <c r="R216" i="2"/>
  <c r="Q216" i="2"/>
  <c r="L216" i="2" a="1"/>
  <c r="L216" i="2" s="1"/>
  <c r="K216" i="2" a="1"/>
  <c r="K216" i="2" s="1"/>
  <c r="I216" i="2"/>
  <c r="I216" i="2" a="1"/>
  <c r="H216" i="2"/>
  <c r="H216" i="2" a="1"/>
  <c r="D216" i="2"/>
  <c r="AF216" i="2" s="1"/>
  <c r="AD215" i="2"/>
  <c r="AA215" i="2"/>
  <c r="Z215" i="2"/>
  <c r="M215" i="2" a="1"/>
  <c r="M215" i="2" s="1"/>
  <c r="L215" i="2" a="1"/>
  <c r="L215" i="2" s="1"/>
  <c r="E215" i="2" a="1"/>
  <c r="E215" i="2" s="1"/>
  <c r="D215" i="2"/>
  <c r="AF214" i="2"/>
  <c r="AE214" i="2"/>
  <c r="AB214" i="2"/>
  <c r="AA214" i="2"/>
  <c r="X214" i="2"/>
  <c r="W214" i="2"/>
  <c r="V214" i="2"/>
  <c r="U214" i="2"/>
  <c r="R214" i="2"/>
  <c r="Q214" i="2"/>
  <c r="P214" i="2"/>
  <c r="O214" i="2"/>
  <c r="M214" i="2" a="1"/>
  <c r="M214" i="2" s="1"/>
  <c r="L214" i="2" a="1"/>
  <c r="L214" i="2" s="1"/>
  <c r="K214" i="2" a="1"/>
  <c r="K214" i="2" s="1"/>
  <c r="J214" i="2" a="1"/>
  <c r="J214" i="2" s="1"/>
  <c r="I214" i="2"/>
  <c r="I214" i="2" a="1"/>
  <c r="H214" i="2"/>
  <c r="H214" i="2" a="1"/>
  <c r="G214" i="2"/>
  <c r="G214" i="2" a="1"/>
  <c r="E214" i="2" a="1"/>
  <c r="E214" i="2" s="1"/>
  <c r="D214" i="2"/>
  <c r="AD214" i="2" s="1"/>
  <c r="AD213" i="2"/>
  <c r="AC213" i="2"/>
  <c r="AB213" i="2"/>
  <c r="AA213" i="2"/>
  <c r="X213" i="2"/>
  <c r="W213" i="2"/>
  <c r="V213" i="2"/>
  <c r="O213" i="2"/>
  <c r="N213" i="2" a="1"/>
  <c r="N213" i="2" s="1"/>
  <c r="M213" i="2"/>
  <c r="M213" i="2" a="1"/>
  <c r="L213" i="2" a="1"/>
  <c r="L213" i="2" s="1"/>
  <c r="K213" i="2" a="1"/>
  <c r="K213" i="2" s="1"/>
  <c r="G213" i="2" a="1"/>
  <c r="G213" i="2" s="1"/>
  <c r="F213" i="2" a="1"/>
  <c r="F213" i="2" s="1"/>
  <c r="T213" i="2" s="1"/>
  <c r="E213" i="2"/>
  <c r="E213" i="2" a="1"/>
  <c r="D213" i="2"/>
  <c r="U213" i="2" s="1"/>
  <c r="AF212" i="2"/>
  <c r="AE212" i="2"/>
  <c r="AD212" i="2"/>
  <c r="AC212" i="2"/>
  <c r="W212" i="2"/>
  <c r="V212" i="2"/>
  <c r="U212" i="2"/>
  <c r="R212" i="2"/>
  <c r="Q212" i="2"/>
  <c r="P212" i="2"/>
  <c r="O212" i="2"/>
  <c r="N212" i="2"/>
  <c r="N212" i="2" a="1"/>
  <c r="L212" i="2" a="1"/>
  <c r="L212" i="2" s="1"/>
  <c r="K212" i="2" a="1"/>
  <c r="K212" i="2" s="1"/>
  <c r="J212" i="2" a="1"/>
  <c r="J212" i="2" s="1"/>
  <c r="I212" i="2" a="1"/>
  <c r="I212" i="2" s="1"/>
  <c r="H212" i="2"/>
  <c r="H212" i="2" a="1"/>
  <c r="G212" i="2"/>
  <c r="G212" i="2" a="1"/>
  <c r="F212" i="2"/>
  <c r="T212" i="2" s="1"/>
  <c r="F212" i="2" a="1"/>
  <c r="D212" i="2"/>
  <c r="AB212" i="2" s="1"/>
  <c r="Z211" i="2"/>
  <c r="W211" i="2"/>
  <c r="V211" i="2"/>
  <c r="U211" i="2"/>
  <c r="K211" i="2" a="1"/>
  <c r="K211" i="2" s="1"/>
  <c r="J211" i="2" a="1"/>
  <c r="J211" i="2" s="1"/>
  <c r="D211" i="2"/>
  <c r="AF210" i="2"/>
  <c r="AE210" i="2"/>
  <c r="AD210" i="2"/>
  <c r="AC210" i="2"/>
  <c r="AB210" i="2"/>
  <c r="AA210" i="2"/>
  <c r="X210" i="2"/>
  <c r="W210" i="2"/>
  <c r="V210" i="2"/>
  <c r="U210" i="2"/>
  <c r="R210" i="2"/>
  <c r="Q210" i="2"/>
  <c r="O210" i="2"/>
  <c r="N210" i="2" a="1"/>
  <c r="N210" i="2" s="1"/>
  <c r="M210" i="2" a="1"/>
  <c r="M210" i="2" s="1"/>
  <c r="K210" i="2" a="1"/>
  <c r="K210" i="2" s="1"/>
  <c r="J210" i="2" a="1"/>
  <c r="J210" i="2" s="1"/>
  <c r="I210" i="2" a="1"/>
  <c r="I210" i="2" s="1"/>
  <c r="H210" i="2" a="1"/>
  <c r="H210" i="2" s="1"/>
  <c r="G210" i="2"/>
  <c r="G210" i="2" a="1"/>
  <c r="F210" i="2" a="1"/>
  <c r="F210" i="2" s="1"/>
  <c r="T210" i="2" s="1"/>
  <c r="E210" i="2"/>
  <c r="E210" i="2" a="1"/>
  <c r="D210" i="2"/>
  <c r="Z210" i="2" s="1"/>
  <c r="X209" i="2"/>
  <c r="W209" i="2"/>
  <c r="U209" i="2"/>
  <c r="R209" i="2"/>
  <c r="L209" i="2" a="1"/>
  <c r="L209" i="2" s="1"/>
  <c r="K209" i="2"/>
  <c r="K209" i="2" a="1"/>
  <c r="J209" i="2" a="1"/>
  <c r="J209" i="2" s="1"/>
  <c r="P209" i="2" s="1"/>
  <c r="I209" i="2" a="1"/>
  <c r="I209" i="2" s="1"/>
  <c r="D209" i="2"/>
  <c r="Q209" i="2" s="1"/>
  <c r="G208" i="2" a="1"/>
  <c r="G208" i="2" s="1"/>
  <c r="E208" i="2" a="1"/>
  <c r="E208" i="2" s="1"/>
  <c r="D208" i="2"/>
  <c r="AF207" i="2"/>
  <c r="X207" i="2"/>
  <c r="W207" i="2"/>
  <c r="V207" i="2"/>
  <c r="U207" i="2"/>
  <c r="R207" i="2"/>
  <c r="Q207" i="2"/>
  <c r="L207" i="2" a="1"/>
  <c r="L207" i="2" s="1"/>
  <c r="K207" i="2" a="1"/>
  <c r="K207" i="2" s="1"/>
  <c r="J207" i="2"/>
  <c r="P207" i="2" s="1"/>
  <c r="J207" i="2" a="1"/>
  <c r="I207" i="2" a="1"/>
  <c r="I207" i="2" s="1"/>
  <c r="H207" i="2"/>
  <c r="H207" i="2" a="1"/>
  <c r="D207" i="2"/>
  <c r="AE207" i="2" s="1"/>
  <c r="AD206" i="2"/>
  <c r="AC206" i="2"/>
  <c r="Z206" i="2"/>
  <c r="X206" i="2"/>
  <c r="W206" i="2"/>
  <c r="N206" i="2" a="1"/>
  <c r="N206" i="2" s="1"/>
  <c r="L206" i="2"/>
  <c r="L206" i="2" a="1"/>
  <c r="K206" i="2" a="1"/>
  <c r="K206" i="2" s="1"/>
  <c r="F206" i="2"/>
  <c r="T206" i="2" s="1"/>
  <c r="F206" i="2" a="1"/>
  <c r="D206" i="2"/>
  <c r="AF205" i="2"/>
  <c r="AE205" i="2"/>
  <c r="AD205" i="2"/>
  <c r="X205" i="2"/>
  <c r="W205" i="2"/>
  <c r="V205" i="2"/>
  <c r="U205" i="2"/>
  <c r="R205" i="2"/>
  <c r="Q205" i="2"/>
  <c r="O205" i="2"/>
  <c r="K205" i="2" a="1"/>
  <c r="K205" i="2" s="1"/>
  <c r="J205" i="2" a="1"/>
  <c r="J205" i="2" s="1"/>
  <c r="I205" i="2"/>
  <c r="I205" i="2" a="1"/>
  <c r="H205" i="2" a="1"/>
  <c r="H205" i="2" s="1"/>
  <c r="G205" i="2"/>
  <c r="G205" i="2" a="1"/>
  <c r="D205" i="2"/>
  <c r="AC205" i="2" s="1"/>
  <c r="Z204" i="2"/>
  <c r="X204" i="2"/>
  <c r="V204" i="2"/>
  <c r="U204" i="2"/>
  <c r="M204" i="2"/>
  <c r="M204" i="2" a="1"/>
  <c r="D204" i="2"/>
  <c r="AA204" i="2" s="1"/>
  <c r="AF203" i="2"/>
  <c r="AE203" i="2"/>
  <c r="AD203" i="2"/>
  <c r="AC203" i="2"/>
  <c r="AB203" i="2"/>
  <c r="AA203" i="2"/>
  <c r="X203" i="2"/>
  <c r="W203" i="2"/>
  <c r="V203" i="2"/>
  <c r="U203" i="2"/>
  <c r="R203" i="2"/>
  <c r="Q203" i="2"/>
  <c r="O203" i="2"/>
  <c r="N203" i="2" a="1"/>
  <c r="N203" i="2" s="1"/>
  <c r="M203" i="2"/>
  <c r="M203" i="2" a="1"/>
  <c r="L203" i="2" a="1"/>
  <c r="L203" i="2" s="1"/>
  <c r="K203" i="2"/>
  <c r="K203" i="2" a="1"/>
  <c r="J203" i="2" a="1"/>
  <c r="J203" i="2" s="1"/>
  <c r="P203" i="2" s="1"/>
  <c r="I203" i="2" a="1"/>
  <c r="I203" i="2" s="1"/>
  <c r="H203" i="2"/>
  <c r="H203" i="2" a="1"/>
  <c r="G203" i="2" a="1"/>
  <c r="G203" i="2" s="1"/>
  <c r="F203" i="2" a="1"/>
  <c r="F203" i="2" s="1"/>
  <c r="T203" i="2" s="1"/>
  <c r="E203" i="2"/>
  <c r="E203" i="2" a="1"/>
  <c r="D203" i="2"/>
  <c r="Z203" i="2" s="1"/>
  <c r="X202" i="2"/>
  <c r="V202" i="2"/>
  <c r="L202" i="2"/>
  <c r="L202" i="2" a="1"/>
  <c r="D202" i="2"/>
  <c r="Z202" i="2" s="1"/>
  <c r="AB201" i="2"/>
  <c r="Q201" i="2"/>
  <c r="O201" i="2"/>
  <c r="N201" i="2" a="1"/>
  <c r="N201" i="2" s="1"/>
  <c r="E201" i="2" a="1"/>
  <c r="E201" i="2" s="1"/>
  <c r="D201" i="2"/>
  <c r="Z201" i="2" s="1"/>
  <c r="X200" i="2"/>
  <c r="W200" i="2"/>
  <c r="V200" i="2"/>
  <c r="R200" i="2"/>
  <c r="Q200" i="2"/>
  <c r="L200" i="2" a="1"/>
  <c r="L200" i="2" s="1"/>
  <c r="K200" i="2" a="1"/>
  <c r="K200" i="2" s="1"/>
  <c r="I200" i="2"/>
  <c r="I200" i="2" a="1"/>
  <c r="H200" i="2"/>
  <c r="H200" i="2" a="1"/>
  <c r="D200" i="2"/>
  <c r="AF200" i="2" s="1"/>
  <c r="AF199" i="2"/>
  <c r="AE199" i="2"/>
  <c r="AD199" i="2"/>
  <c r="AC199" i="2"/>
  <c r="M199" i="2" a="1"/>
  <c r="M199" i="2" s="1"/>
  <c r="L199" i="2"/>
  <c r="L199" i="2" a="1"/>
  <c r="H199" i="2" a="1"/>
  <c r="H199" i="2" s="1"/>
  <c r="G199" i="2"/>
  <c r="G199" i="2" a="1"/>
  <c r="D199" i="2"/>
  <c r="Q199" i="2" s="1"/>
  <c r="AF198" i="2"/>
  <c r="AE198" i="2"/>
  <c r="AB198" i="2"/>
  <c r="AA198" i="2"/>
  <c r="X198" i="2"/>
  <c r="W198" i="2"/>
  <c r="V198" i="2"/>
  <c r="U198" i="2"/>
  <c r="R198" i="2"/>
  <c r="Q198" i="2"/>
  <c r="P198" i="2"/>
  <c r="O198" i="2"/>
  <c r="M198" i="2" a="1"/>
  <c r="M198" i="2" s="1"/>
  <c r="L198" i="2" a="1"/>
  <c r="L198" i="2" s="1"/>
  <c r="K198" i="2"/>
  <c r="K198" i="2" a="1"/>
  <c r="J198" i="2"/>
  <c r="J198" i="2" a="1"/>
  <c r="I198" i="2"/>
  <c r="I198" i="2" a="1"/>
  <c r="H198" i="2"/>
  <c r="H198" i="2" a="1"/>
  <c r="G198" i="2" a="1"/>
  <c r="G198" i="2" s="1"/>
  <c r="E198" i="2" a="1"/>
  <c r="E198" i="2" s="1"/>
  <c r="D198" i="2"/>
  <c r="AD198" i="2" s="1"/>
  <c r="AE197" i="2"/>
  <c r="AA197" i="2"/>
  <c r="W197" i="2"/>
  <c r="O197" i="2"/>
  <c r="N197" i="2"/>
  <c r="N197" i="2" a="1"/>
  <c r="M197" i="2" a="1"/>
  <c r="M197" i="2" s="1"/>
  <c r="L197" i="2"/>
  <c r="L197" i="2" a="1"/>
  <c r="K197" i="2" a="1"/>
  <c r="K197" i="2" s="1"/>
  <c r="G197" i="2" a="1"/>
  <c r="G197" i="2" s="1"/>
  <c r="F197" i="2" a="1"/>
  <c r="F197" i="2" s="1"/>
  <c r="T197" i="2" s="1"/>
  <c r="E197" i="2" a="1"/>
  <c r="E197" i="2" s="1"/>
  <c r="D197" i="2"/>
  <c r="AF196" i="2"/>
  <c r="AE196" i="2"/>
  <c r="AD196" i="2"/>
  <c r="AC196" i="2"/>
  <c r="W196" i="2"/>
  <c r="V196" i="2"/>
  <c r="U196" i="2"/>
  <c r="R196" i="2"/>
  <c r="Q196" i="2"/>
  <c r="O196" i="2"/>
  <c r="N196" i="2" a="1"/>
  <c r="N196" i="2" s="1"/>
  <c r="L196" i="2" a="1"/>
  <c r="L196" i="2" s="1"/>
  <c r="K196" i="2" a="1"/>
  <c r="K196" i="2" s="1"/>
  <c r="J196" i="2"/>
  <c r="P196" i="2" s="1"/>
  <c r="J196" i="2" a="1"/>
  <c r="I196" i="2" a="1"/>
  <c r="I196" i="2" s="1"/>
  <c r="H196" i="2"/>
  <c r="H196" i="2" a="1"/>
  <c r="G196" i="2" a="1"/>
  <c r="G196" i="2" s="1"/>
  <c r="F196" i="2" a="1"/>
  <c r="F196" i="2" s="1"/>
  <c r="T196" i="2" s="1"/>
  <c r="D196" i="2"/>
  <c r="AB196" i="2" s="1"/>
  <c r="AF195" i="2"/>
  <c r="AB195" i="2"/>
  <c r="Z195" i="2"/>
  <c r="X195" i="2"/>
  <c r="W195" i="2"/>
  <c r="V195" i="2"/>
  <c r="U195" i="2"/>
  <c r="J195" i="2"/>
  <c r="J195" i="2" a="1"/>
  <c r="F195" i="2" a="1"/>
  <c r="F195" i="2" s="1"/>
  <c r="T195" i="2" s="1"/>
  <c r="D195" i="2"/>
  <c r="N195" i="2" s="1" a="1"/>
  <c r="N195" i="2" s="1"/>
  <c r="AF194" i="2"/>
  <c r="AE194" i="2"/>
  <c r="AD194" i="2"/>
  <c r="AC194" i="2"/>
  <c r="AB194" i="2"/>
  <c r="AA194" i="2"/>
  <c r="X194" i="2"/>
  <c r="W194" i="2"/>
  <c r="V194" i="2"/>
  <c r="U194" i="2"/>
  <c r="R194" i="2"/>
  <c r="Q194" i="2"/>
  <c r="O194" i="2"/>
  <c r="N194" i="2" a="1"/>
  <c r="N194" i="2" s="1"/>
  <c r="M194" i="2" a="1"/>
  <c r="M194" i="2" s="1"/>
  <c r="K194" i="2" a="1"/>
  <c r="K194" i="2" s="1"/>
  <c r="J194" i="2" a="1"/>
  <c r="J194" i="2" s="1"/>
  <c r="I194" i="2" a="1"/>
  <c r="I194" i="2" s="1"/>
  <c r="H194" i="2"/>
  <c r="H194" i="2" a="1"/>
  <c r="G194" i="2" a="1"/>
  <c r="G194" i="2" s="1"/>
  <c r="F194" i="2" a="1"/>
  <c r="F194" i="2" s="1"/>
  <c r="T194" i="2" s="1"/>
  <c r="E194" i="2" a="1"/>
  <c r="E194" i="2" s="1"/>
  <c r="D194" i="2"/>
  <c r="Z194" i="2" s="1"/>
  <c r="R193" i="2"/>
  <c r="D193" i="2"/>
  <c r="D192" i="2"/>
  <c r="AF191" i="2"/>
  <c r="AB191" i="2"/>
  <c r="X191" i="2"/>
  <c r="W191" i="2"/>
  <c r="U191" i="2"/>
  <c r="Q191" i="2"/>
  <c r="L191" i="2" a="1"/>
  <c r="L191" i="2" s="1"/>
  <c r="K191" i="2"/>
  <c r="K191" i="2" a="1"/>
  <c r="J191" i="2" a="1"/>
  <c r="J191" i="2" s="1"/>
  <c r="P191" i="2" s="1"/>
  <c r="I191" i="2" a="1"/>
  <c r="I191" i="2" s="1"/>
  <c r="H191" i="2" a="1"/>
  <c r="H191" i="2" s="1"/>
  <c r="D191" i="2"/>
  <c r="AF190" i="2"/>
  <c r="AE190" i="2"/>
  <c r="AD190" i="2"/>
  <c r="AC190" i="2"/>
  <c r="AB190" i="2"/>
  <c r="AA190" i="2"/>
  <c r="Z190" i="2"/>
  <c r="X190" i="2"/>
  <c r="W190" i="2"/>
  <c r="M190" i="2"/>
  <c r="M190" i="2" a="1"/>
  <c r="L190" i="2" a="1"/>
  <c r="L190" i="2" s="1"/>
  <c r="K190" i="2"/>
  <c r="K190" i="2" a="1"/>
  <c r="H190" i="2" a="1"/>
  <c r="H190" i="2" s="1"/>
  <c r="G190" i="2" a="1"/>
  <c r="G190" i="2" s="1"/>
  <c r="F190" i="2" a="1"/>
  <c r="F190" i="2" s="1"/>
  <c r="T190" i="2" s="1"/>
  <c r="E190" i="2" a="1"/>
  <c r="E190" i="2" s="1"/>
  <c r="D190" i="2"/>
  <c r="AF189" i="2"/>
  <c r="AE189" i="2"/>
  <c r="AA189" i="2"/>
  <c r="Z189" i="2"/>
  <c r="X189" i="2"/>
  <c r="R189" i="2"/>
  <c r="M189" i="2" a="1"/>
  <c r="M189" i="2" s="1"/>
  <c r="L189" i="2" a="1"/>
  <c r="L189" i="2" s="1"/>
  <c r="K189" i="2"/>
  <c r="K189" i="2" a="1"/>
  <c r="E189" i="2"/>
  <c r="E189" i="2" a="1"/>
  <c r="D189" i="2"/>
  <c r="AF188" i="2"/>
  <c r="AE188" i="2"/>
  <c r="AD188" i="2"/>
  <c r="AC188" i="2"/>
  <c r="AA188" i="2"/>
  <c r="W188" i="2"/>
  <c r="U188" i="2"/>
  <c r="R188" i="2"/>
  <c r="Q188" i="2"/>
  <c r="O188" i="2"/>
  <c r="N188" i="2" a="1"/>
  <c r="N188" i="2" s="1"/>
  <c r="M188" i="2" a="1"/>
  <c r="M188" i="2" s="1"/>
  <c r="L188" i="2" a="1"/>
  <c r="L188" i="2" s="1"/>
  <c r="K188" i="2" a="1"/>
  <c r="K188" i="2" s="1"/>
  <c r="J188" i="2" a="1"/>
  <c r="J188" i="2" s="1"/>
  <c r="P188" i="2" s="1"/>
  <c r="I188" i="2" a="1"/>
  <c r="I188" i="2" s="1"/>
  <c r="H188" i="2"/>
  <c r="H188" i="2" a="1"/>
  <c r="G188" i="2" a="1"/>
  <c r="G188" i="2" s="1"/>
  <c r="F188" i="2" a="1"/>
  <c r="F188" i="2" s="1"/>
  <c r="T188" i="2" s="1"/>
  <c r="E188" i="2" a="1"/>
  <c r="E188" i="2" s="1"/>
  <c r="D188" i="2"/>
  <c r="AB188" i="2" s="1"/>
  <c r="D187" i="2"/>
  <c r="AF186" i="2"/>
  <c r="AE186" i="2"/>
  <c r="AD186" i="2"/>
  <c r="AC186" i="2"/>
  <c r="AB186" i="2"/>
  <c r="AA186" i="2"/>
  <c r="X186" i="2"/>
  <c r="W186" i="2"/>
  <c r="U186" i="2"/>
  <c r="R186" i="2"/>
  <c r="Q186" i="2"/>
  <c r="O186" i="2"/>
  <c r="N186" i="2"/>
  <c r="N186" i="2" a="1"/>
  <c r="M186" i="2" a="1"/>
  <c r="M186" i="2" s="1"/>
  <c r="L186" i="2" a="1"/>
  <c r="L186" i="2" s="1"/>
  <c r="K186" i="2" a="1"/>
  <c r="K186" i="2" s="1"/>
  <c r="J186" i="2" a="1"/>
  <c r="J186" i="2" s="1"/>
  <c r="I186" i="2" a="1"/>
  <c r="I186" i="2" s="1"/>
  <c r="H186" i="2" a="1"/>
  <c r="H186" i="2" s="1"/>
  <c r="G186" i="2"/>
  <c r="G186" i="2" a="1"/>
  <c r="F186" i="2" a="1"/>
  <c r="F186" i="2" s="1"/>
  <c r="T186" i="2" s="1"/>
  <c r="E186" i="2" a="1"/>
  <c r="E186" i="2" s="1"/>
  <c r="D186" i="2"/>
  <c r="Z186" i="2" s="1"/>
  <c r="AB185" i="2"/>
  <c r="X185" i="2"/>
  <c r="W185" i="2"/>
  <c r="V185" i="2"/>
  <c r="U185" i="2"/>
  <c r="R185" i="2"/>
  <c r="K185" i="2"/>
  <c r="K185" i="2" a="1"/>
  <c r="J185" i="2" a="1"/>
  <c r="J185" i="2" s="1"/>
  <c r="I185" i="2" a="1"/>
  <c r="I185" i="2" s="1"/>
  <c r="D185" i="2"/>
  <c r="Q185" i="2" s="1"/>
  <c r="AE184" i="2"/>
  <c r="AB184" i="2"/>
  <c r="AA184" i="2"/>
  <c r="Z184" i="2"/>
  <c r="O184" i="2"/>
  <c r="L184" i="2" a="1"/>
  <c r="L184" i="2" s="1"/>
  <c r="D184" i="2"/>
  <c r="AF183" i="2"/>
  <c r="Z183" i="2"/>
  <c r="V183" i="2"/>
  <c r="R183" i="2"/>
  <c r="Q183" i="2"/>
  <c r="I183" i="2" a="1"/>
  <c r="I183" i="2" s="1"/>
  <c r="D183" i="2"/>
  <c r="W182" i="2"/>
  <c r="Q182" i="2"/>
  <c r="N182" i="2" a="1"/>
  <c r="N182" i="2" s="1"/>
  <c r="D182" i="2"/>
  <c r="X182" i="2" s="1"/>
  <c r="AF181" i="2"/>
  <c r="AE181" i="2"/>
  <c r="AD181" i="2"/>
  <c r="X181" i="2"/>
  <c r="R181" i="2"/>
  <c r="Q181" i="2"/>
  <c r="O181" i="2"/>
  <c r="I181" i="2" a="1"/>
  <c r="I181" i="2" s="1"/>
  <c r="H181" i="2" a="1"/>
  <c r="H181" i="2" s="1"/>
  <c r="G181" i="2"/>
  <c r="G181" i="2" a="1"/>
  <c r="D181" i="2"/>
  <c r="AC181" i="2" s="1"/>
  <c r="AE180" i="2"/>
  <c r="X180" i="2"/>
  <c r="M180" i="2" a="1"/>
  <c r="M180" i="2" s="1"/>
  <c r="L180" i="2" a="1"/>
  <c r="L180" i="2" s="1"/>
  <c r="K180" i="2"/>
  <c r="K180" i="2" a="1"/>
  <c r="J180" i="2" a="1"/>
  <c r="J180" i="2" s="1"/>
  <c r="P180" i="2" s="1"/>
  <c r="G180" i="2" a="1"/>
  <c r="G180" i="2" s="1"/>
  <c r="D180" i="2"/>
  <c r="W180" i="2" s="1"/>
  <c r="AF179" i="2"/>
  <c r="AE179" i="2"/>
  <c r="AD179" i="2"/>
  <c r="AC179" i="2"/>
  <c r="AB179" i="2"/>
  <c r="X179" i="2"/>
  <c r="V179" i="2"/>
  <c r="R179" i="2"/>
  <c r="Q179" i="2"/>
  <c r="O179" i="2"/>
  <c r="N179" i="2" a="1"/>
  <c r="N179" i="2" s="1"/>
  <c r="H179" i="2"/>
  <c r="H179" i="2" a="1"/>
  <c r="G179" i="2" a="1"/>
  <c r="G179" i="2" s="1"/>
  <c r="F179" i="2" a="1"/>
  <c r="F179" i="2" s="1"/>
  <c r="T179" i="2" s="1"/>
  <c r="D179" i="2"/>
  <c r="AA179" i="2" s="1"/>
  <c r="AE178" i="2"/>
  <c r="AC178" i="2"/>
  <c r="AA178" i="2"/>
  <c r="X178" i="2"/>
  <c r="W178" i="2"/>
  <c r="V178" i="2"/>
  <c r="U178" i="2"/>
  <c r="Q178" i="2"/>
  <c r="O178" i="2"/>
  <c r="N178" i="2" a="1"/>
  <c r="N178" i="2" s="1"/>
  <c r="M178" i="2" a="1"/>
  <c r="M178" i="2" s="1"/>
  <c r="L178" i="2" a="1"/>
  <c r="L178" i="2" s="1"/>
  <c r="K178" i="2"/>
  <c r="K178" i="2" a="1"/>
  <c r="J178" i="2"/>
  <c r="P178" i="2" s="1"/>
  <c r="J178" i="2" a="1"/>
  <c r="I178" i="2"/>
  <c r="I178" i="2" a="1"/>
  <c r="H178" i="2" a="1"/>
  <c r="H178" i="2" s="1"/>
  <c r="G178" i="2" a="1"/>
  <c r="G178" i="2" s="1"/>
  <c r="F178" i="2" a="1"/>
  <c r="F178" i="2" s="1"/>
  <c r="T178" i="2" s="1"/>
  <c r="E178" i="2" a="1"/>
  <c r="E178" i="2" s="1"/>
  <c r="D178" i="2"/>
  <c r="R178" i="2" s="1"/>
  <c r="AE177" i="2"/>
  <c r="AD177" i="2"/>
  <c r="AC177" i="2"/>
  <c r="AB177" i="2"/>
  <c r="AA177" i="2"/>
  <c r="Z177" i="2"/>
  <c r="V177" i="2"/>
  <c r="T177" i="2"/>
  <c r="R177" i="2"/>
  <c r="O177" i="2"/>
  <c r="N177" i="2" a="1"/>
  <c r="N177" i="2" s="1"/>
  <c r="G177" i="2" a="1"/>
  <c r="G177" i="2" s="1"/>
  <c r="F177" i="2" a="1"/>
  <c r="F177" i="2" s="1"/>
  <c r="E177" i="2"/>
  <c r="E177" i="2" a="1"/>
  <c r="D177" i="2"/>
  <c r="M177" i="2" s="1" a="1"/>
  <c r="M177" i="2" s="1"/>
  <c r="AE176" i="2"/>
  <c r="AC176" i="2"/>
  <c r="AA176" i="2"/>
  <c r="W176" i="2"/>
  <c r="V176" i="2"/>
  <c r="U176" i="2"/>
  <c r="R176" i="2"/>
  <c r="Q176" i="2"/>
  <c r="O176" i="2"/>
  <c r="N176" i="2" a="1"/>
  <c r="N176" i="2" s="1"/>
  <c r="M176" i="2" a="1"/>
  <c r="M176" i="2" s="1"/>
  <c r="L176" i="2" a="1"/>
  <c r="L176" i="2" s="1"/>
  <c r="K176" i="2" a="1"/>
  <c r="K176" i="2" s="1"/>
  <c r="J176" i="2"/>
  <c r="J176" i="2" a="1"/>
  <c r="I176" i="2"/>
  <c r="I176" i="2" a="1"/>
  <c r="H176" i="2" a="1"/>
  <c r="H176" i="2" s="1"/>
  <c r="G176" i="2" a="1"/>
  <c r="G176" i="2" s="1"/>
  <c r="F176" i="2" a="1"/>
  <c r="F176" i="2" s="1"/>
  <c r="T176" i="2" s="1"/>
  <c r="E176" i="2" a="1"/>
  <c r="E176" i="2" s="1"/>
  <c r="D176" i="2"/>
  <c r="AF176" i="2" s="1"/>
  <c r="AF175" i="2"/>
  <c r="AD175" i="2"/>
  <c r="AC175" i="2"/>
  <c r="AB175" i="2"/>
  <c r="AA175" i="2"/>
  <c r="M175" i="2" a="1"/>
  <c r="M175" i="2" s="1"/>
  <c r="L175" i="2" a="1"/>
  <c r="L175" i="2" s="1"/>
  <c r="E175" i="2" a="1"/>
  <c r="E175" i="2" s="1"/>
  <c r="D175" i="2"/>
  <c r="N175" i="2" s="1" a="1"/>
  <c r="N175" i="2" s="1"/>
  <c r="AF174" i="2"/>
  <c r="AE174" i="2"/>
  <c r="AC174" i="2"/>
  <c r="AA174" i="2"/>
  <c r="W174" i="2"/>
  <c r="U174" i="2"/>
  <c r="R174" i="2"/>
  <c r="Q174" i="2"/>
  <c r="O174" i="2"/>
  <c r="N174" i="2" a="1"/>
  <c r="N174" i="2" s="1"/>
  <c r="M174" i="2" a="1"/>
  <c r="M174" i="2" s="1"/>
  <c r="L174" i="2" a="1"/>
  <c r="L174" i="2" s="1"/>
  <c r="K174" i="2" a="1"/>
  <c r="K174" i="2" s="1"/>
  <c r="J174" i="2" a="1"/>
  <c r="J174" i="2" s="1"/>
  <c r="P174" i="2" s="1"/>
  <c r="I174" i="2" a="1"/>
  <c r="I174" i="2" s="1"/>
  <c r="H174" i="2" a="1"/>
  <c r="H174" i="2" s="1"/>
  <c r="G174" i="2"/>
  <c r="G174" i="2" a="1"/>
  <c r="F174" i="2" a="1"/>
  <c r="F174" i="2" s="1"/>
  <c r="T174" i="2" s="1"/>
  <c r="E174" i="2" a="1"/>
  <c r="E174" i="2" s="1"/>
  <c r="D174" i="2"/>
  <c r="AD174" i="2" s="1"/>
  <c r="AA173" i="2"/>
  <c r="R173" i="2"/>
  <c r="M173" i="2" a="1"/>
  <c r="M173" i="2" s="1"/>
  <c r="L173" i="2"/>
  <c r="L173" i="2" a="1"/>
  <c r="D173" i="2"/>
  <c r="AF172" i="2"/>
  <c r="AE172" i="2"/>
  <c r="AD172" i="2"/>
  <c r="AC172" i="2"/>
  <c r="AA172" i="2"/>
  <c r="W172" i="2"/>
  <c r="U172" i="2"/>
  <c r="R172" i="2"/>
  <c r="Q172" i="2"/>
  <c r="O172" i="2"/>
  <c r="N172" i="2" a="1"/>
  <c r="N172" i="2" s="1"/>
  <c r="M172" i="2" a="1"/>
  <c r="M172" i="2" s="1"/>
  <c r="L172" i="2" a="1"/>
  <c r="L172" i="2" s="1"/>
  <c r="K172" i="2" a="1"/>
  <c r="K172" i="2" s="1"/>
  <c r="J172" i="2" a="1"/>
  <c r="J172" i="2" s="1"/>
  <c r="P172" i="2" s="1"/>
  <c r="I172" i="2" a="1"/>
  <c r="I172" i="2" s="1"/>
  <c r="H172" i="2" a="1"/>
  <c r="H172" i="2" s="1"/>
  <c r="G172" i="2"/>
  <c r="G172" i="2" a="1"/>
  <c r="F172" i="2"/>
  <c r="T172" i="2" s="1"/>
  <c r="F172" i="2" a="1"/>
  <c r="E172" i="2" a="1"/>
  <c r="E172" i="2" s="1"/>
  <c r="D172" i="2"/>
  <c r="AB172" i="2" s="1"/>
  <c r="U171" i="2"/>
  <c r="D171" i="2"/>
  <c r="AF170" i="2"/>
  <c r="AE170" i="2"/>
  <c r="AD170" i="2"/>
  <c r="AC170" i="2"/>
  <c r="AB170" i="2"/>
  <c r="AA170" i="2"/>
  <c r="W170" i="2"/>
  <c r="U170" i="2"/>
  <c r="Q170" i="2"/>
  <c r="P170" i="2"/>
  <c r="O170" i="2"/>
  <c r="N170" i="2" a="1"/>
  <c r="N170" i="2" s="1"/>
  <c r="M170" i="2" a="1"/>
  <c r="M170" i="2" s="1"/>
  <c r="L170" i="2" a="1"/>
  <c r="L170" i="2" s="1"/>
  <c r="K170" i="2" a="1"/>
  <c r="K170" i="2" s="1"/>
  <c r="J170" i="2" a="1"/>
  <c r="J170" i="2" s="1"/>
  <c r="I170" i="2" a="1"/>
  <c r="I170" i="2" s="1"/>
  <c r="H170" i="2" a="1"/>
  <c r="H170" i="2" s="1"/>
  <c r="G170" i="2" a="1"/>
  <c r="G170" i="2" s="1"/>
  <c r="F170" i="2" a="1"/>
  <c r="F170" i="2" s="1"/>
  <c r="T170" i="2" s="1"/>
  <c r="E170" i="2" a="1"/>
  <c r="E170" i="2" s="1"/>
  <c r="D170" i="2"/>
  <c r="Z170" i="2" s="1"/>
  <c r="AF169" i="2"/>
  <c r="AD169" i="2"/>
  <c r="AB169" i="2"/>
  <c r="Z169" i="2"/>
  <c r="X169" i="2"/>
  <c r="W169" i="2"/>
  <c r="U169" i="2"/>
  <c r="R169" i="2"/>
  <c r="K169" i="2"/>
  <c r="K169" i="2" a="1"/>
  <c r="J169" i="2"/>
  <c r="J169" i="2" a="1"/>
  <c r="I169" i="2"/>
  <c r="I169" i="2" a="1"/>
  <c r="D169" i="2"/>
  <c r="AB168" i="2"/>
  <c r="AA168" i="2"/>
  <c r="Z168" i="2"/>
  <c r="W168" i="2"/>
  <c r="U168" i="2"/>
  <c r="N168" i="2" a="1"/>
  <c r="N168" i="2" s="1"/>
  <c r="J168" i="2" a="1"/>
  <c r="J168" i="2" s="1"/>
  <c r="I168" i="2" a="1"/>
  <c r="I168" i="2" s="1"/>
  <c r="H168" i="2" a="1"/>
  <c r="H168" i="2" s="1"/>
  <c r="G168" i="2" a="1"/>
  <c r="G168" i="2" s="1"/>
  <c r="F168" i="2"/>
  <c r="T168" i="2" s="1"/>
  <c r="F168" i="2" a="1"/>
  <c r="D168" i="2"/>
  <c r="M168" i="2" s="1" a="1"/>
  <c r="M168" i="2" s="1"/>
  <c r="D167" i="2"/>
  <c r="Q167" i="2" s="1"/>
  <c r="AE166" i="2"/>
  <c r="AC166" i="2"/>
  <c r="AB166" i="2"/>
  <c r="AA166" i="2"/>
  <c r="Z166" i="2"/>
  <c r="W166" i="2"/>
  <c r="U166" i="2"/>
  <c r="N166" i="2" a="1"/>
  <c r="N166" i="2" s="1"/>
  <c r="M166" i="2" a="1"/>
  <c r="M166" i="2" s="1"/>
  <c r="L166" i="2"/>
  <c r="L166" i="2" a="1"/>
  <c r="K166" i="2" a="1"/>
  <c r="K166" i="2" s="1"/>
  <c r="J166" i="2" a="1"/>
  <c r="J166" i="2" s="1"/>
  <c r="P166" i="2" s="1"/>
  <c r="I166" i="2" a="1"/>
  <c r="I166" i="2" s="1"/>
  <c r="H166" i="2" a="1"/>
  <c r="H166" i="2" s="1"/>
  <c r="F166" i="2" a="1"/>
  <c r="F166" i="2" s="1"/>
  <c r="T166" i="2" s="1"/>
  <c r="D166" i="2"/>
  <c r="O166" i="2" s="1"/>
  <c r="AD165" i="2"/>
  <c r="AB165" i="2"/>
  <c r="Z165" i="2"/>
  <c r="X165" i="2"/>
  <c r="V165" i="2"/>
  <c r="O165" i="2"/>
  <c r="I165" i="2" a="1"/>
  <c r="I165" i="2" s="1"/>
  <c r="H165" i="2"/>
  <c r="H165" i="2" a="1"/>
  <c r="G165" i="2"/>
  <c r="G165" i="2" a="1"/>
  <c r="D165" i="2"/>
  <c r="AF165" i="2" s="1"/>
  <c r="O164" i="2"/>
  <c r="N164" i="2" a="1"/>
  <c r="N164" i="2" s="1"/>
  <c r="M164" i="2" a="1"/>
  <c r="M164" i="2" s="1"/>
  <c r="D164" i="2"/>
  <c r="Q164" i="2" s="1"/>
  <c r="D163" i="2"/>
  <c r="AF162" i="2"/>
  <c r="AE162" i="2"/>
  <c r="AC162" i="2"/>
  <c r="X162" i="2"/>
  <c r="W162" i="2"/>
  <c r="V162" i="2"/>
  <c r="U162" i="2"/>
  <c r="R162" i="2"/>
  <c r="Q162" i="2"/>
  <c r="O162" i="2"/>
  <c r="N162" i="2" a="1"/>
  <c r="N162" i="2" s="1"/>
  <c r="K162" i="2" a="1"/>
  <c r="K162" i="2" s="1"/>
  <c r="J162" i="2" a="1"/>
  <c r="J162" i="2" s="1"/>
  <c r="I162" i="2" a="1"/>
  <c r="I162" i="2" s="1"/>
  <c r="H162" i="2"/>
  <c r="H162" i="2" a="1"/>
  <c r="G162" i="2" a="1"/>
  <c r="G162" i="2" s="1"/>
  <c r="F162" i="2" a="1"/>
  <c r="F162" i="2" s="1"/>
  <c r="T162" i="2" s="1"/>
  <c r="D162" i="2"/>
  <c r="AD162" i="2" s="1"/>
  <c r="Z161" i="2"/>
  <c r="D161" i="2"/>
  <c r="AF160" i="2"/>
  <c r="AE160" i="2"/>
  <c r="AD160" i="2"/>
  <c r="AC160" i="2"/>
  <c r="AA160" i="2"/>
  <c r="V160" i="2"/>
  <c r="U160" i="2"/>
  <c r="R160" i="2"/>
  <c r="Q160" i="2"/>
  <c r="O160" i="2"/>
  <c r="N160" i="2" a="1"/>
  <c r="N160" i="2" s="1"/>
  <c r="M160" i="2" a="1"/>
  <c r="M160" i="2" s="1"/>
  <c r="J160" i="2" a="1"/>
  <c r="J160" i="2" s="1"/>
  <c r="I160" i="2" a="1"/>
  <c r="I160" i="2" s="1"/>
  <c r="H160" i="2" a="1"/>
  <c r="H160" i="2" s="1"/>
  <c r="G160" i="2"/>
  <c r="G160" i="2" a="1"/>
  <c r="F160" i="2" a="1"/>
  <c r="F160" i="2" s="1"/>
  <c r="T160" i="2" s="1"/>
  <c r="E160" i="2" a="1"/>
  <c r="E160" i="2" s="1"/>
  <c r="D160" i="2"/>
  <c r="AB160" i="2" s="1"/>
  <c r="X159" i="2"/>
  <c r="W159" i="2"/>
  <c r="V159" i="2"/>
  <c r="K159" i="2"/>
  <c r="K159" i="2" a="1"/>
  <c r="D159" i="2"/>
  <c r="U159" i="2" s="1"/>
  <c r="AF158" i="2"/>
  <c r="AE158" i="2"/>
  <c r="AD158" i="2"/>
  <c r="AC158" i="2"/>
  <c r="AB158" i="2"/>
  <c r="AA158" i="2"/>
  <c r="R158" i="2"/>
  <c r="Q158" i="2"/>
  <c r="O158" i="2"/>
  <c r="N158" i="2" a="1"/>
  <c r="N158" i="2" s="1"/>
  <c r="M158" i="2" a="1"/>
  <c r="M158" i="2" s="1"/>
  <c r="L158" i="2" a="1"/>
  <c r="L158" i="2" s="1"/>
  <c r="I158" i="2" a="1"/>
  <c r="I158" i="2" s="1"/>
  <c r="H158" i="2" a="1"/>
  <c r="H158" i="2" s="1"/>
  <c r="G158" i="2" a="1"/>
  <c r="G158" i="2" s="1"/>
  <c r="F158" i="2" a="1"/>
  <c r="F158" i="2" s="1"/>
  <c r="T158" i="2" s="1"/>
  <c r="E158" i="2" a="1"/>
  <c r="E158" i="2" s="1"/>
  <c r="D158" i="2"/>
  <c r="Z158" i="2" s="1"/>
  <c r="X157" i="2"/>
  <c r="V157" i="2"/>
  <c r="U157" i="2"/>
  <c r="L157" i="2" a="1"/>
  <c r="L157" i="2" s="1"/>
  <c r="J157" i="2" a="1"/>
  <c r="J157" i="2" s="1"/>
  <c r="P157" i="2" s="1"/>
  <c r="D157" i="2"/>
  <c r="I157" i="2" s="1" a="1"/>
  <c r="I157" i="2" s="1"/>
  <c r="AF156" i="2"/>
  <c r="AE156" i="2"/>
  <c r="AD156" i="2"/>
  <c r="AC156" i="2"/>
  <c r="AB156" i="2"/>
  <c r="AA156" i="2"/>
  <c r="W156" i="2"/>
  <c r="Q156" i="2"/>
  <c r="O156" i="2"/>
  <c r="N156" i="2" a="1"/>
  <c r="N156" i="2" s="1"/>
  <c r="M156" i="2" a="1"/>
  <c r="M156" i="2" s="1"/>
  <c r="L156" i="2" a="1"/>
  <c r="L156" i="2" s="1"/>
  <c r="K156" i="2" a="1"/>
  <c r="K156" i="2" s="1"/>
  <c r="H156" i="2" a="1"/>
  <c r="H156" i="2" s="1"/>
  <c r="G156" i="2" a="1"/>
  <c r="G156" i="2" s="1"/>
  <c r="F156" i="2" a="1"/>
  <c r="F156" i="2" s="1"/>
  <c r="T156" i="2" s="1"/>
  <c r="E156" i="2"/>
  <c r="E156" i="2" a="1"/>
  <c r="D156" i="2"/>
  <c r="Z156" i="2" s="1"/>
  <c r="AF155" i="2"/>
  <c r="AD155" i="2"/>
  <c r="X155" i="2"/>
  <c r="W155" i="2"/>
  <c r="V155" i="2"/>
  <c r="U155" i="2"/>
  <c r="R155" i="2"/>
  <c r="M155" i="2" a="1"/>
  <c r="M155" i="2" s="1"/>
  <c r="K155" i="2" a="1"/>
  <c r="K155" i="2" s="1"/>
  <c r="J155" i="2"/>
  <c r="J155" i="2" a="1"/>
  <c r="I155" i="2"/>
  <c r="I155" i="2" a="1"/>
  <c r="E155" i="2" a="1"/>
  <c r="E155" i="2" s="1"/>
  <c r="D155" i="2"/>
  <c r="Q155" i="2" s="1"/>
  <c r="M154" i="2" a="1"/>
  <c r="M154" i="2" s="1"/>
  <c r="F154" i="2" a="1"/>
  <c r="F154" i="2" s="1"/>
  <c r="T154" i="2" s="1"/>
  <c r="E154" i="2" a="1"/>
  <c r="E154" i="2" s="1"/>
  <c r="D154" i="2"/>
  <c r="AF153" i="2"/>
  <c r="AD153" i="2"/>
  <c r="AB153" i="2"/>
  <c r="V153" i="2"/>
  <c r="U153" i="2"/>
  <c r="R153" i="2"/>
  <c r="Q153" i="2"/>
  <c r="L153" i="2" a="1"/>
  <c r="L153" i="2" s="1"/>
  <c r="J153" i="2" a="1"/>
  <c r="J153" i="2" s="1"/>
  <c r="P153" i="2" s="1"/>
  <c r="I153" i="2"/>
  <c r="I153" i="2" a="1"/>
  <c r="H153" i="2" a="1"/>
  <c r="H153" i="2" s="1"/>
  <c r="D153" i="2"/>
  <c r="AE153" i="2" s="1"/>
  <c r="AC152" i="2"/>
  <c r="AB152" i="2"/>
  <c r="AA152" i="2"/>
  <c r="X152" i="2"/>
  <c r="W152" i="2"/>
  <c r="N152" i="2" a="1"/>
  <c r="N152" i="2" s="1"/>
  <c r="M152" i="2" a="1"/>
  <c r="M152" i="2" s="1"/>
  <c r="L152" i="2" a="1"/>
  <c r="L152" i="2" s="1"/>
  <c r="K152" i="2"/>
  <c r="K152" i="2" a="1"/>
  <c r="I152" i="2" a="1"/>
  <c r="I152" i="2" s="1"/>
  <c r="F152" i="2" a="1"/>
  <c r="F152" i="2" s="1"/>
  <c r="T152" i="2" s="1"/>
  <c r="E152" i="2" a="1"/>
  <c r="E152" i="2" s="1"/>
  <c r="D152" i="2"/>
  <c r="V152" i="2" s="1"/>
  <c r="AF151" i="2"/>
  <c r="AE151" i="2"/>
  <c r="AD151" i="2"/>
  <c r="R151" i="2"/>
  <c r="O151" i="2"/>
  <c r="I151" i="2"/>
  <c r="I151" i="2" a="1"/>
  <c r="G151" i="2"/>
  <c r="G151" i="2" a="1"/>
  <c r="D151" i="2"/>
  <c r="AC151" i="2" s="1"/>
  <c r="W150" i="2"/>
  <c r="V150" i="2"/>
  <c r="U150" i="2"/>
  <c r="L150" i="2" a="1"/>
  <c r="L150" i="2" s="1"/>
  <c r="K150" i="2" a="1"/>
  <c r="K150" i="2" s="1"/>
  <c r="J150" i="2" a="1"/>
  <c r="J150" i="2" s="1"/>
  <c r="P150" i="2" s="1"/>
  <c r="E150" i="2" a="1"/>
  <c r="E150" i="2" s="1"/>
  <c r="D150" i="2"/>
  <c r="I150" i="2" s="1" a="1"/>
  <c r="I150" i="2" s="1"/>
  <c r="AF149" i="2"/>
  <c r="AD149" i="2"/>
  <c r="AC149" i="2"/>
  <c r="AB149" i="2"/>
  <c r="X149" i="2"/>
  <c r="R149" i="2"/>
  <c r="Q149" i="2"/>
  <c r="N149" i="2"/>
  <c r="N149" i="2" a="1"/>
  <c r="H149" i="2"/>
  <c r="H149" i="2" a="1"/>
  <c r="G149" i="2"/>
  <c r="G149" i="2" a="1"/>
  <c r="F149" i="2" a="1"/>
  <c r="F149" i="2" s="1"/>
  <c r="T149" i="2" s="1"/>
  <c r="D149" i="2"/>
  <c r="AA149" i="2" s="1"/>
  <c r="AE148" i="2"/>
  <c r="X148" i="2"/>
  <c r="W148" i="2"/>
  <c r="V148" i="2"/>
  <c r="U148" i="2"/>
  <c r="O148" i="2"/>
  <c r="L148" i="2" a="1"/>
  <c r="L148" i="2" s="1"/>
  <c r="K148" i="2" a="1"/>
  <c r="K148" i="2" s="1"/>
  <c r="J148" i="2" a="1"/>
  <c r="J148" i="2" s="1"/>
  <c r="P148" i="2" s="1"/>
  <c r="I148" i="2" a="1"/>
  <c r="I148" i="2" s="1"/>
  <c r="G148" i="2" a="1"/>
  <c r="G148" i="2" s="1"/>
  <c r="E148" i="2" a="1"/>
  <c r="E148" i="2" s="1"/>
  <c r="D148" i="2"/>
  <c r="R148" i="2" s="1"/>
  <c r="AB147" i="2"/>
  <c r="AA147" i="2"/>
  <c r="Z147" i="2"/>
  <c r="E147" i="2" a="1"/>
  <c r="E147" i="2" s="1"/>
  <c r="D147" i="2"/>
  <c r="AD147" i="2" s="1"/>
  <c r="AC146" i="2"/>
  <c r="W146" i="2"/>
  <c r="V146" i="2"/>
  <c r="U146" i="2"/>
  <c r="R146" i="2"/>
  <c r="Q146" i="2"/>
  <c r="N146" i="2" a="1"/>
  <c r="N146" i="2" s="1"/>
  <c r="K146" i="2" a="1"/>
  <c r="K146" i="2" s="1"/>
  <c r="J146" i="2" a="1"/>
  <c r="J146" i="2" s="1"/>
  <c r="I146" i="2" a="1"/>
  <c r="I146" i="2" s="1"/>
  <c r="H146" i="2" a="1"/>
  <c r="H146" i="2" s="1"/>
  <c r="F146" i="2" a="1"/>
  <c r="F146" i="2" s="1"/>
  <c r="T146" i="2" s="1"/>
  <c r="D146" i="2"/>
  <c r="AF146" i="2" s="1"/>
  <c r="D145" i="2"/>
  <c r="AF144" i="2"/>
  <c r="AE144" i="2"/>
  <c r="U144" i="2"/>
  <c r="Q144" i="2"/>
  <c r="O144" i="2"/>
  <c r="M144" i="2" a="1"/>
  <c r="M144" i="2" s="1"/>
  <c r="J144" i="2" a="1"/>
  <c r="J144" i="2" s="1"/>
  <c r="I144" i="2" a="1"/>
  <c r="I144" i="2" s="1"/>
  <c r="H144" i="2" a="1"/>
  <c r="H144" i="2" s="1"/>
  <c r="G144" i="2" a="1"/>
  <c r="G144" i="2" s="1"/>
  <c r="E144" i="2" a="1"/>
  <c r="E144" i="2" s="1"/>
  <c r="D144" i="2"/>
  <c r="AD144" i="2" s="1"/>
  <c r="D143" i="2"/>
  <c r="AB143" i="2" s="1"/>
  <c r="AE142" i="2"/>
  <c r="AD142" i="2"/>
  <c r="AC142" i="2"/>
  <c r="R142" i="2"/>
  <c r="Q142" i="2"/>
  <c r="O142" i="2"/>
  <c r="N142" i="2" a="1"/>
  <c r="N142" i="2" s="1"/>
  <c r="I142" i="2" a="1"/>
  <c r="I142" i="2" s="1"/>
  <c r="H142" i="2"/>
  <c r="H142" i="2" a="1"/>
  <c r="G142" i="2" a="1"/>
  <c r="G142" i="2" s="1"/>
  <c r="F142" i="2" a="1"/>
  <c r="F142" i="2" s="1"/>
  <c r="T142" i="2" s="1"/>
  <c r="E142" i="2" a="1"/>
  <c r="E142" i="2" s="1"/>
  <c r="D142" i="2"/>
  <c r="AB142" i="2" s="1"/>
  <c r="X141" i="2"/>
  <c r="D141" i="2"/>
  <c r="Z141" i="2" s="1"/>
  <c r="AF140" i="2"/>
  <c r="AE140" i="2"/>
  <c r="AC140" i="2"/>
  <c r="AB140" i="2"/>
  <c r="AA140" i="2"/>
  <c r="Q140" i="2"/>
  <c r="O140" i="2"/>
  <c r="N140" i="2" a="1"/>
  <c r="N140" i="2" s="1"/>
  <c r="M140" i="2" a="1"/>
  <c r="M140" i="2" s="1"/>
  <c r="H140" i="2" a="1"/>
  <c r="H140" i="2" s="1"/>
  <c r="G140" i="2"/>
  <c r="G140" i="2" a="1"/>
  <c r="F140" i="2" a="1"/>
  <c r="F140" i="2" s="1"/>
  <c r="T140" i="2" s="1"/>
  <c r="E140" i="2" a="1"/>
  <c r="E140" i="2" s="1"/>
  <c r="D140" i="2"/>
  <c r="Z140" i="2" s="1"/>
  <c r="X139" i="2"/>
  <c r="W139" i="2"/>
  <c r="V139" i="2"/>
  <c r="R139" i="2"/>
  <c r="K139" i="2"/>
  <c r="K139" i="2" a="1"/>
  <c r="I139" i="2" a="1"/>
  <c r="I139" i="2" s="1"/>
  <c r="E139" i="2" a="1"/>
  <c r="E139" i="2" s="1"/>
  <c r="D139" i="2"/>
  <c r="Q139" i="2" s="1"/>
  <c r="Z138" i="2"/>
  <c r="D138" i="2"/>
  <c r="AF137" i="2"/>
  <c r="AE137" i="2"/>
  <c r="AD137" i="2"/>
  <c r="AA137" i="2"/>
  <c r="X137" i="2"/>
  <c r="W137" i="2"/>
  <c r="V137" i="2"/>
  <c r="U137" i="2"/>
  <c r="R137" i="2"/>
  <c r="Q137" i="2"/>
  <c r="O137" i="2"/>
  <c r="M137" i="2" a="1"/>
  <c r="M137" i="2" s="1"/>
  <c r="L137" i="2" a="1"/>
  <c r="L137" i="2" s="1"/>
  <c r="K137" i="2" a="1"/>
  <c r="K137" i="2" s="1"/>
  <c r="J137" i="2" a="1"/>
  <c r="J137" i="2" s="1"/>
  <c r="P137" i="2" s="1"/>
  <c r="I137" i="2"/>
  <c r="I137" i="2" a="1"/>
  <c r="H137" i="2" a="1"/>
  <c r="H137" i="2" s="1"/>
  <c r="G137" i="2"/>
  <c r="G137" i="2" a="1"/>
  <c r="E137" i="2" a="1"/>
  <c r="E137" i="2" s="1"/>
  <c r="D137" i="2"/>
  <c r="AC137" i="2" s="1"/>
  <c r="AF136" i="2"/>
  <c r="AE136" i="2"/>
  <c r="AD136" i="2"/>
  <c r="AC136" i="2"/>
  <c r="AB136" i="2"/>
  <c r="AA136" i="2"/>
  <c r="X136" i="2"/>
  <c r="W136" i="2"/>
  <c r="V136" i="2"/>
  <c r="R136" i="2"/>
  <c r="O136" i="2"/>
  <c r="N136" i="2" a="1"/>
  <c r="N136" i="2" s="1"/>
  <c r="M136" i="2" a="1"/>
  <c r="M136" i="2" s="1"/>
  <c r="L136" i="2" a="1"/>
  <c r="L136" i="2" s="1"/>
  <c r="K136" i="2" a="1"/>
  <c r="K136" i="2" s="1"/>
  <c r="G136" i="2"/>
  <c r="G136" i="2" a="1"/>
  <c r="F136" i="2" a="1"/>
  <c r="F136" i="2" s="1"/>
  <c r="T136" i="2" s="1"/>
  <c r="E136" i="2" a="1"/>
  <c r="E136" i="2" s="1"/>
  <c r="D136" i="2"/>
  <c r="U136" i="2" s="1"/>
  <c r="AF135" i="2"/>
  <c r="AE135" i="2"/>
  <c r="AD135" i="2"/>
  <c r="AC135" i="2"/>
  <c r="W135" i="2"/>
  <c r="V135" i="2"/>
  <c r="U135" i="2"/>
  <c r="R135" i="2"/>
  <c r="Q135" i="2"/>
  <c r="O135" i="2"/>
  <c r="N135" i="2"/>
  <c r="N135" i="2" a="1"/>
  <c r="L135" i="2" a="1"/>
  <c r="L135" i="2" s="1"/>
  <c r="K135" i="2" a="1"/>
  <c r="K135" i="2" s="1"/>
  <c r="J135" i="2" a="1"/>
  <c r="J135" i="2" s="1"/>
  <c r="P135" i="2" s="1"/>
  <c r="I135" i="2" a="1"/>
  <c r="I135" i="2" s="1"/>
  <c r="H135" i="2"/>
  <c r="H135" i="2" a="1"/>
  <c r="G135" i="2" a="1"/>
  <c r="G135" i="2" s="1"/>
  <c r="F135" i="2"/>
  <c r="T135" i="2" s="1"/>
  <c r="F135" i="2" a="1"/>
  <c r="D135" i="2"/>
  <c r="AB135" i="2" s="1"/>
  <c r="AD134" i="2"/>
  <c r="V134" i="2"/>
  <c r="U134" i="2"/>
  <c r="L134" i="2" a="1"/>
  <c r="L134" i="2" s="1"/>
  <c r="J134" i="2"/>
  <c r="P134" i="2" s="1"/>
  <c r="J134" i="2" a="1"/>
  <c r="D134" i="2"/>
  <c r="I134" i="2" s="1" a="1"/>
  <c r="I134" i="2" s="1"/>
  <c r="AF133" i="2"/>
  <c r="AD133" i="2"/>
  <c r="AC133" i="2"/>
  <c r="AB133" i="2"/>
  <c r="AA133" i="2"/>
  <c r="W133" i="2"/>
  <c r="U133" i="2"/>
  <c r="R133" i="2"/>
  <c r="Q133" i="2"/>
  <c r="N133" i="2" a="1"/>
  <c r="N133" i="2" s="1"/>
  <c r="M133" i="2"/>
  <c r="M133" i="2" a="1"/>
  <c r="K133" i="2" a="1"/>
  <c r="K133" i="2" s="1"/>
  <c r="J133" i="2" a="1"/>
  <c r="J133" i="2" s="1"/>
  <c r="I133" i="2" a="1"/>
  <c r="I133" i="2" s="1"/>
  <c r="H133" i="2" a="1"/>
  <c r="H133" i="2" s="1"/>
  <c r="F133" i="2" a="1"/>
  <c r="F133" i="2" s="1"/>
  <c r="T133" i="2" s="1"/>
  <c r="E133" i="2"/>
  <c r="E133" i="2" a="1"/>
  <c r="D133" i="2"/>
  <c r="Z133" i="2" s="1"/>
  <c r="AB132" i="2"/>
  <c r="X132" i="2"/>
  <c r="W132" i="2"/>
  <c r="U132" i="2"/>
  <c r="R132" i="2"/>
  <c r="L132" i="2" a="1"/>
  <c r="L132" i="2" s="1"/>
  <c r="K132" i="2" a="1"/>
  <c r="K132" i="2" s="1"/>
  <c r="J132" i="2" a="1"/>
  <c r="J132" i="2" s="1"/>
  <c r="P132" i="2" s="1"/>
  <c r="I132" i="2" a="1"/>
  <c r="I132" i="2" s="1"/>
  <c r="D132" i="2"/>
  <c r="Q132" i="2" s="1"/>
  <c r="M131" i="2" a="1"/>
  <c r="M131" i="2" s="1"/>
  <c r="E131" i="2" a="1"/>
  <c r="E131" i="2" s="1"/>
  <c r="D131" i="2"/>
  <c r="U130" i="2"/>
  <c r="R130" i="2"/>
  <c r="Q130" i="2"/>
  <c r="J130" i="2" a="1"/>
  <c r="J130" i="2" s="1"/>
  <c r="H130" i="2" a="1"/>
  <c r="H130" i="2" s="1"/>
  <c r="D130" i="2"/>
  <c r="AE130" i="2" s="1"/>
  <c r="AD129" i="2"/>
  <c r="AC129" i="2"/>
  <c r="AB129" i="2"/>
  <c r="X129" i="2"/>
  <c r="W129" i="2"/>
  <c r="Q129" i="2"/>
  <c r="N129" i="2" a="1"/>
  <c r="N129" i="2" s="1"/>
  <c r="L129" i="2" a="1"/>
  <c r="L129" i="2" s="1"/>
  <c r="K129" i="2"/>
  <c r="K129" i="2" a="1"/>
  <c r="H129" i="2" a="1"/>
  <c r="H129" i="2" s="1"/>
  <c r="F129" i="2" a="1"/>
  <c r="F129" i="2" s="1"/>
  <c r="T129" i="2" s="1"/>
  <c r="D129" i="2"/>
  <c r="V129" i="2" s="1"/>
  <c r="AF128" i="2"/>
  <c r="AE128" i="2"/>
  <c r="AD128" i="2"/>
  <c r="AA128" i="2"/>
  <c r="X128" i="2"/>
  <c r="W128" i="2"/>
  <c r="V128" i="2"/>
  <c r="U128" i="2"/>
  <c r="Q128" i="2"/>
  <c r="O128" i="2"/>
  <c r="M128" i="2" a="1"/>
  <c r="M128" i="2" s="1"/>
  <c r="K128" i="2"/>
  <c r="K128" i="2" a="1"/>
  <c r="J128" i="2" a="1"/>
  <c r="J128" i="2" s="1"/>
  <c r="I128" i="2" a="1"/>
  <c r="I128" i="2" s="1"/>
  <c r="H128" i="2" a="1"/>
  <c r="H128" i="2" s="1"/>
  <c r="G128" i="2"/>
  <c r="G128" i="2" a="1"/>
  <c r="F128" i="2"/>
  <c r="T128" i="2" s="1"/>
  <c r="F128" i="2" a="1"/>
  <c r="E128" i="2" a="1"/>
  <c r="E128" i="2" s="1"/>
  <c r="D128" i="2"/>
  <c r="AC128" i="2" s="1"/>
  <c r="W127" i="2"/>
  <c r="V127" i="2"/>
  <c r="K127" i="2" a="1"/>
  <c r="K127" i="2" s="1"/>
  <c r="D127" i="2"/>
  <c r="I127" i="2" s="1" a="1"/>
  <c r="I127" i="2" s="1"/>
  <c r="AE126" i="2"/>
  <c r="AD126" i="2"/>
  <c r="AC126" i="2"/>
  <c r="AB126" i="2"/>
  <c r="V126" i="2"/>
  <c r="R126" i="2"/>
  <c r="Q126" i="2"/>
  <c r="O126" i="2"/>
  <c r="N126" i="2"/>
  <c r="N126" i="2" a="1"/>
  <c r="L126" i="2" a="1"/>
  <c r="L126" i="2" s="1"/>
  <c r="I126" i="2" a="1"/>
  <c r="I126" i="2" s="1"/>
  <c r="H126" i="2" a="1"/>
  <c r="H126" i="2" s="1"/>
  <c r="G126" i="2" a="1"/>
  <c r="G126" i="2" s="1"/>
  <c r="F126" i="2" a="1"/>
  <c r="F126" i="2" s="1"/>
  <c r="T126" i="2" s="1"/>
  <c r="E126" i="2"/>
  <c r="E126" i="2" a="1"/>
  <c r="D126" i="2"/>
  <c r="AA126" i="2" s="1"/>
  <c r="AC125" i="2"/>
  <c r="X125" i="2"/>
  <c r="U125" i="2"/>
  <c r="N125" i="2" a="1"/>
  <c r="N125" i="2" s="1"/>
  <c r="J125" i="2" a="1"/>
  <c r="J125" i="2" s="1"/>
  <c r="I125" i="2"/>
  <c r="I125" i="2" a="1"/>
  <c r="F125" i="2" a="1"/>
  <c r="F125" i="2" s="1"/>
  <c r="T125" i="2" s="1"/>
  <c r="D125" i="2"/>
  <c r="R125" i="2" s="1"/>
  <c r="AE124" i="2"/>
  <c r="AB124" i="2"/>
  <c r="AA124" i="2"/>
  <c r="O124" i="2"/>
  <c r="M124" i="2"/>
  <c r="M124" i="2" a="1"/>
  <c r="G124" i="2" a="1"/>
  <c r="G124" i="2" s="1"/>
  <c r="E124" i="2" a="1"/>
  <c r="E124" i="2" s="1"/>
  <c r="D124" i="2"/>
  <c r="L124" i="2" s="1" a="1"/>
  <c r="L124" i="2" s="1"/>
  <c r="AD123" i="2"/>
  <c r="AA123" i="2"/>
  <c r="X123" i="2"/>
  <c r="W123" i="2"/>
  <c r="V123" i="2"/>
  <c r="R123" i="2"/>
  <c r="Q123" i="2"/>
  <c r="M123" i="2" a="1"/>
  <c r="M123" i="2" s="1"/>
  <c r="L123" i="2" a="1"/>
  <c r="L123" i="2" s="1"/>
  <c r="K123" i="2" a="1"/>
  <c r="K123" i="2" s="1"/>
  <c r="I123" i="2" a="1"/>
  <c r="I123" i="2" s="1"/>
  <c r="H123" i="2"/>
  <c r="H123" i="2" a="1"/>
  <c r="E123" i="2" a="1"/>
  <c r="E123" i="2" s="1"/>
  <c r="D123" i="2"/>
  <c r="AF123" i="2" s="1"/>
  <c r="D122" i="2"/>
  <c r="AF121" i="2"/>
  <c r="AE121" i="2"/>
  <c r="AB121" i="2"/>
  <c r="W121" i="2"/>
  <c r="V121" i="2"/>
  <c r="U121" i="2"/>
  <c r="R121" i="2"/>
  <c r="Q121" i="2"/>
  <c r="O121" i="2"/>
  <c r="L121" i="2" a="1"/>
  <c r="L121" i="2" s="1"/>
  <c r="K121" i="2" a="1"/>
  <c r="K121" i="2" s="1"/>
  <c r="J121" i="2" a="1"/>
  <c r="J121" i="2" s="1"/>
  <c r="P121" i="2" s="1"/>
  <c r="H121" i="2" a="1"/>
  <c r="H121" i="2" s="1"/>
  <c r="G121" i="2"/>
  <c r="G121" i="2" a="1"/>
  <c r="F121" i="2" a="1"/>
  <c r="F121" i="2" s="1"/>
  <c r="T121" i="2" s="1"/>
  <c r="E121" i="2" a="1"/>
  <c r="E121" i="2" s="1"/>
  <c r="D121" i="2"/>
  <c r="AD121" i="2" s="1"/>
  <c r="AF120" i="2"/>
  <c r="AD120" i="2"/>
  <c r="AC120" i="2"/>
  <c r="AB120" i="2"/>
  <c r="AA120" i="2"/>
  <c r="X120" i="2"/>
  <c r="W120" i="2"/>
  <c r="V120" i="2"/>
  <c r="R120" i="2"/>
  <c r="N120" i="2" a="1"/>
  <c r="N120" i="2" s="1"/>
  <c r="M120" i="2" a="1"/>
  <c r="M120" i="2" s="1"/>
  <c r="L120" i="2" a="1"/>
  <c r="L120" i="2" s="1"/>
  <c r="K120" i="2"/>
  <c r="K120" i="2" a="1"/>
  <c r="I120" i="2"/>
  <c r="I120" i="2" a="1"/>
  <c r="G120" i="2"/>
  <c r="G120" i="2" a="1"/>
  <c r="F120" i="2" a="1"/>
  <c r="F120" i="2" s="1"/>
  <c r="T120" i="2" s="1"/>
  <c r="E120" i="2" a="1"/>
  <c r="E120" i="2" s="1"/>
  <c r="D120" i="2"/>
  <c r="U120" i="2" s="1"/>
  <c r="AF119" i="2"/>
  <c r="AE119" i="2"/>
  <c r="AD119" i="2"/>
  <c r="AC119" i="2"/>
  <c r="W119" i="2"/>
  <c r="U119" i="2"/>
  <c r="R119" i="2"/>
  <c r="O119" i="2"/>
  <c r="N119" i="2"/>
  <c r="N119" i="2" a="1"/>
  <c r="K119" i="2" a="1"/>
  <c r="K119" i="2" s="1"/>
  <c r="J119" i="2" a="1"/>
  <c r="J119" i="2" s="1"/>
  <c r="I119" i="2" a="1"/>
  <c r="I119" i="2" s="1"/>
  <c r="G119" i="2" a="1"/>
  <c r="G119" i="2" s="1"/>
  <c r="F119" i="2"/>
  <c r="T119" i="2" s="1"/>
  <c r="F119" i="2" a="1"/>
  <c r="D119" i="2"/>
  <c r="AB119" i="2" s="1"/>
  <c r="AD118" i="2"/>
  <c r="V118" i="2"/>
  <c r="U118" i="2"/>
  <c r="L118" i="2" a="1"/>
  <c r="L118" i="2" s="1"/>
  <c r="J118" i="2"/>
  <c r="P118" i="2" s="1"/>
  <c r="J118" i="2" a="1"/>
  <c r="D118" i="2"/>
  <c r="I118" i="2" s="1" a="1"/>
  <c r="I118" i="2" s="1"/>
  <c r="AF117" i="2"/>
  <c r="AD117" i="2"/>
  <c r="AC117" i="2"/>
  <c r="AB117" i="2"/>
  <c r="AA117" i="2"/>
  <c r="U117" i="2"/>
  <c r="R117" i="2"/>
  <c r="Q117" i="2"/>
  <c r="N117" i="2" a="1"/>
  <c r="N117" i="2" s="1"/>
  <c r="M117" i="2"/>
  <c r="M117" i="2" a="1"/>
  <c r="J117" i="2" a="1"/>
  <c r="J117" i="2" s="1"/>
  <c r="I117" i="2" a="1"/>
  <c r="I117" i="2" s="1"/>
  <c r="H117" i="2" a="1"/>
  <c r="H117" i="2" s="1"/>
  <c r="F117" i="2" a="1"/>
  <c r="F117" i="2" s="1"/>
  <c r="T117" i="2" s="1"/>
  <c r="E117" i="2"/>
  <c r="E117" i="2" a="1"/>
  <c r="D117" i="2"/>
  <c r="Z117" i="2" s="1"/>
  <c r="AB116" i="2"/>
  <c r="X116" i="2"/>
  <c r="W116" i="2"/>
  <c r="R116" i="2"/>
  <c r="L116" i="2" a="1"/>
  <c r="L116" i="2" s="1"/>
  <c r="K116" i="2" a="1"/>
  <c r="K116" i="2" s="1"/>
  <c r="J116" i="2" a="1"/>
  <c r="J116" i="2" s="1"/>
  <c r="P116" i="2" s="1"/>
  <c r="I116" i="2" a="1"/>
  <c r="I116" i="2" s="1"/>
  <c r="D116" i="2"/>
  <c r="Q116" i="2" s="1"/>
  <c r="AD115" i="2"/>
  <c r="AA115" i="2"/>
  <c r="Z115" i="2"/>
  <c r="M115" i="2" a="1"/>
  <c r="M115" i="2" s="1"/>
  <c r="D115" i="2"/>
  <c r="Z114" i="2"/>
  <c r="U114" i="2"/>
  <c r="R114" i="2"/>
  <c r="Q114" i="2"/>
  <c r="J114" i="2" a="1"/>
  <c r="J114" i="2" s="1"/>
  <c r="H114" i="2"/>
  <c r="H114" i="2" a="1"/>
  <c r="D114" i="2"/>
  <c r="AD113" i="2"/>
  <c r="AC113" i="2"/>
  <c r="AB113" i="2"/>
  <c r="X113" i="2"/>
  <c r="W113" i="2"/>
  <c r="Q113" i="2"/>
  <c r="N113" i="2" a="1"/>
  <c r="N113" i="2" s="1"/>
  <c r="L113" i="2" a="1"/>
  <c r="L113" i="2" s="1"/>
  <c r="K113" i="2" a="1"/>
  <c r="K113" i="2" s="1"/>
  <c r="H113" i="2" a="1"/>
  <c r="H113" i="2" s="1"/>
  <c r="F113" i="2" a="1"/>
  <c r="F113" i="2" s="1"/>
  <c r="T113" i="2" s="1"/>
  <c r="D113" i="2"/>
  <c r="V113" i="2" s="1"/>
  <c r="AF112" i="2"/>
  <c r="AE112" i="2"/>
  <c r="AD112" i="2"/>
  <c r="X112" i="2"/>
  <c r="U112" i="2"/>
  <c r="O112" i="2"/>
  <c r="J112" i="2" a="1"/>
  <c r="J112" i="2" s="1"/>
  <c r="I112" i="2" a="1"/>
  <c r="I112" i="2" s="1"/>
  <c r="G112" i="2"/>
  <c r="G112" i="2" a="1"/>
  <c r="D112" i="2"/>
  <c r="AC112" i="2" s="1"/>
  <c r="AE111" i="2"/>
  <c r="M111" i="2" a="1"/>
  <c r="M111" i="2" s="1"/>
  <c r="J111" i="2" a="1"/>
  <c r="J111" i="2" s="1"/>
  <c r="G111" i="2" a="1"/>
  <c r="G111" i="2" s="1"/>
  <c r="E111" i="2" a="1"/>
  <c r="E111" i="2" s="1"/>
  <c r="D111" i="2"/>
  <c r="AD110" i="2"/>
  <c r="AC110" i="2"/>
  <c r="AB110" i="2"/>
  <c r="V110" i="2"/>
  <c r="R110" i="2"/>
  <c r="Q110" i="2"/>
  <c r="N110" i="2" a="1"/>
  <c r="N110" i="2" s="1"/>
  <c r="I110" i="2" a="1"/>
  <c r="I110" i="2" s="1"/>
  <c r="H110" i="2" a="1"/>
  <c r="H110" i="2" s="1"/>
  <c r="F110" i="2" a="1"/>
  <c r="F110" i="2" s="1"/>
  <c r="T110" i="2" s="1"/>
  <c r="D110" i="2"/>
  <c r="AA110" i="2" s="1"/>
  <c r="AC109" i="2"/>
  <c r="Z109" i="2"/>
  <c r="X109" i="2"/>
  <c r="U109" i="2"/>
  <c r="N109" i="2" a="1"/>
  <c r="N109" i="2" s="1"/>
  <c r="L109" i="2" a="1"/>
  <c r="L109" i="2" s="1"/>
  <c r="J109" i="2" a="1"/>
  <c r="J109" i="2" s="1"/>
  <c r="P109" i="2" s="1"/>
  <c r="I109" i="2" a="1"/>
  <c r="I109" i="2" s="1"/>
  <c r="F109" i="2" a="1"/>
  <c r="F109" i="2" s="1"/>
  <c r="T109" i="2" s="1"/>
  <c r="D109" i="2"/>
  <c r="AF108" i="2"/>
  <c r="AE108" i="2"/>
  <c r="AA108" i="2"/>
  <c r="Z108" i="2"/>
  <c r="Q108" i="2"/>
  <c r="O108" i="2"/>
  <c r="M108" i="2" a="1"/>
  <c r="M108" i="2" s="1"/>
  <c r="H108" i="2" a="1"/>
  <c r="H108" i="2" s="1"/>
  <c r="E108" i="2" a="1"/>
  <c r="E108" i="2" s="1"/>
  <c r="D108" i="2"/>
  <c r="AA107" i="2"/>
  <c r="X107" i="2"/>
  <c r="W107" i="2"/>
  <c r="V107" i="2"/>
  <c r="R107" i="2"/>
  <c r="Q107" i="2"/>
  <c r="M107" i="2" a="1"/>
  <c r="M107" i="2" s="1"/>
  <c r="K107" i="2" a="1"/>
  <c r="K107" i="2" s="1"/>
  <c r="I107" i="2" a="1"/>
  <c r="I107" i="2" s="1"/>
  <c r="H107" i="2" a="1"/>
  <c r="H107" i="2" s="1"/>
  <c r="E107" i="2" a="1"/>
  <c r="E107" i="2" s="1"/>
  <c r="D107" i="2"/>
  <c r="AF107" i="2" s="1"/>
  <c r="AA106" i="2"/>
  <c r="X106" i="2"/>
  <c r="W106" i="2"/>
  <c r="V106" i="2"/>
  <c r="U106" i="2"/>
  <c r="Q106" i="2"/>
  <c r="M106" i="2" a="1"/>
  <c r="M106" i="2" s="1"/>
  <c r="L106" i="2" a="1"/>
  <c r="L106" i="2" s="1"/>
  <c r="K106" i="2" a="1"/>
  <c r="K106" i="2" s="1"/>
  <c r="J106" i="2" a="1"/>
  <c r="J106" i="2" s="1"/>
  <c r="P106" i="2" s="1"/>
  <c r="H106" i="2" a="1"/>
  <c r="H106" i="2" s="1"/>
  <c r="F106" i="2" a="1"/>
  <c r="F106" i="2" s="1"/>
  <c r="T106" i="2" s="1"/>
  <c r="E106" i="2" a="1"/>
  <c r="E106" i="2" s="1"/>
  <c r="D106" i="2"/>
  <c r="AF106" i="2" s="1"/>
  <c r="AF105" i="2"/>
  <c r="AE105" i="2"/>
  <c r="AD105" i="2"/>
  <c r="AC105" i="2"/>
  <c r="AB105" i="2"/>
  <c r="AA105" i="2"/>
  <c r="X105" i="2"/>
  <c r="V105" i="2"/>
  <c r="U105" i="2"/>
  <c r="R105" i="2"/>
  <c r="Q105" i="2"/>
  <c r="O105" i="2"/>
  <c r="N105" i="2"/>
  <c r="N105" i="2" a="1"/>
  <c r="M105" i="2"/>
  <c r="M105" i="2" a="1"/>
  <c r="L105" i="2" a="1"/>
  <c r="L105" i="2" s="1"/>
  <c r="J105" i="2" a="1"/>
  <c r="J105" i="2" s="1"/>
  <c r="I105" i="2"/>
  <c r="I105" i="2" a="1"/>
  <c r="H105" i="2"/>
  <c r="H105" i="2" a="1"/>
  <c r="G105" i="2" a="1"/>
  <c r="G105" i="2" s="1"/>
  <c r="F105" i="2"/>
  <c r="T105" i="2" s="1"/>
  <c r="F105" i="2" a="1"/>
  <c r="E105" i="2"/>
  <c r="E105" i="2" a="1"/>
  <c r="D105" i="2"/>
  <c r="Z105" i="2" s="1"/>
  <c r="AE104" i="2"/>
  <c r="AB104" i="2"/>
  <c r="AA104" i="2"/>
  <c r="X104" i="2"/>
  <c r="W104" i="2"/>
  <c r="V104" i="2"/>
  <c r="U104" i="2"/>
  <c r="R104" i="2"/>
  <c r="O104" i="2"/>
  <c r="M104" i="2" a="1"/>
  <c r="M104" i="2" s="1"/>
  <c r="L104" i="2" a="1"/>
  <c r="L104" i="2" s="1"/>
  <c r="K104" i="2" a="1"/>
  <c r="K104" i="2" s="1"/>
  <c r="J104" i="2" a="1"/>
  <c r="J104" i="2" s="1"/>
  <c r="P104" i="2" s="1"/>
  <c r="I104" i="2" a="1"/>
  <c r="I104" i="2" s="1"/>
  <c r="G104" i="2" a="1"/>
  <c r="G104" i="2" s="1"/>
  <c r="E104" i="2" a="1"/>
  <c r="E104" i="2" s="1"/>
  <c r="D104" i="2"/>
  <c r="Q104" i="2" s="1"/>
  <c r="AB103" i="2"/>
  <c r="AA103" i="2"/>
  <c r="Z103" i="2"/>
  <c r="M103" i="2" a="1"/>
  <c r="M103" i="2" s="1"/>
  <c r="E103" i="2"/>
  <c r="E103" i="2" a="1"/>
  <c r="D103" i="2"/>
  <c r="AF102" i="2"/>
  <c r="AC102" i="2"/>
  <c r="W102" i="2"/>
  <c r="V102" i="2"/>
  <c r="U102" i="2"/>
  <c r="R102" i="2"/>
  <c r="Q102" i="2"/>
  <c r="N102" i="2" a="1"/>
  <c r="N102" i="2" s="1"/>
  <c r="L102" i="2" a="1"/>
  <c r="L102" i="2" s="1"/>
  <c r="K102" i="2" a="1"/>
  <c r="K102" i="2" s="1"/>
  <c r="J102" i="2" a="1"/>
  <c r="J102" i="2" s="1"/>
  <c r="P102" i="2" s="1"/>
  <c r="I102" i="2" a="1"/>
  <c r="I102" i="2" s="1"/>
  <c r="H102" i="2"/>
  <c r="H102" i="2" a="1"/>
  <c r="F102" i="2" a="1"/>
  <c r="F102" i="2" s="1"/>
  <c r="T102" i="2" s="1"/>
  <c r="D102" i="2"/>
  <c r="AE102" i="2" s="1"/>
  <c r="D101" i="2"/>
  <c r="AF100" i="2"/>
  <c r="AE100" i="2"/>
  <c r="AD100" i="2"/>
  <c r="AB100" i="2"/>
  <c r="AA100" i="2"/>
  <c r="X100" i="2"/>
  <c r="W100" i="2"/>
  <c r="V100" i="2"/>
  <c r="U100" i="2"/>
  <c r="R100" i="2"/>
  <c r="Q100" i="2"/>
  <c r="O100" i="2"/>
  <c r="M100" i="2" a="1"/>
  <c r="M100" i="2" s="1"/>
  <c r="L100" i="2" a="1"/>
  <c r="L100" i="2" s="1"/>
  <c r="P100" i="2" s="1"/>
  <c r="K100" i="2" a="1"/>
  <c r="K100" i="2" s="1"/>
  <c r="J100" i="2" a="1"/>
  <c r="J100" i="2" s="1"/>
  <c r="I100" i="2" a="1"/>
  <c r="I100" i="2" s="1"/>
  <c r="H100" i="2" a="1"/>
  <c r="H100" i="2" s="1"/>
  <c r="G100" i="2" a="1"/>
  <c r="G100" i="2" s="1"/>
  <c r="E100" i="2" a="1"/>
  <c r="E100" i="2" s="1"/>
  <c r="D100" i="2"/>
  <c r="AC100" i="2" s="1"/>
  <c r="AD99" i="2"/>
  <c r="AB99" i="2"/>
  <c r="X99" i="2"/>
  <c r="W99" i="2"/>
  <c r="V99" i="2"/>
  <c r="U99" i="2"/>
  <c r="R99" i="2"/>
  <c r="L99" i="2" a="1"/>
  <c r="L99" i="2" s="1"/>
  <c r="K99" i="2"/>
  <c r="K99" i="2" a="1"/>
  <c r="J99" i="2"/>
  <c r="J99" i="2" a="1"/>
  <c r="D99" i="2"/>
  <c r="I99" i="2" s="1" a="1"/>
  <c r="I99" i="2" s="1"/>
  <c r="AF98" i="2"/>
  <c r="AE98" i="2"/>
  <c r="AD98" i="2"/>
  <c r="AC98" i="2"/>
  <c r="AB98" i="2"/>
  <c r="V98" i="2"/>
  <c r="U98" i="2"/>
  <c r="R98" i="2"/>
  <c r="Q98" i="2"/>
  <c r="O98" i="2"/>
  <c r="N98" i="2"/>
  <c r="N98" i="2" a="1"/>
  <c r="L98" i="2" a="1"/>
  <c r="L98" i="2" s="1"/>
  <c r="J98" i="2" a="1"/>
  <c r="J98" i="2" s="1"/>
  <c r="P98" i="2" s="1"/>
  <c r="I98" i="2" a="1"/>
  <c r="I98" i="2" s="1"/>
  <c r="H98" i="2" a="1"/>
  <c r="H98" i="2" s="1"/>
  <c r="G98" i="2" a="1"/>
  <c r="G98" i="2" s="1"/>
  <c r="F98" i="2"/>
  <c r="T98" i="2" s="1"/>
  <c r="F98" i="2" a="1"/>
  <c r="D98" i="2"/>
  <c r="AA98" i="2" s="1"/>
  <c r="AF97" i="2"/>
  <c r="V97" i="2"/>
  <c r="U97" i="2"/>
  <c r="J97" i="2" a="1"/>
  <c r="J97" i="2" s="1"/>
  <c r="D97" i="2"/>
  <c r="R97" i="2" s="1"/>
  <c r="AC96" i="2"/>
  <c r="AB96" i="2"/>
  <c r="AA96" i="2"/>
  <c r="W96" i="2"/>
  <c r="Q96" i="2"/>
  <c r="N96" i="2" a="1"/>
  <c r="N96" i="2" s="1"/>
  <c r="M96" i="2"/>
  <c r="M96" i="2" a="1"/>
  <c r="K96" i="2" a="1"/>
  <c r="K96" i="2" s="1"/>
  <c r="H96" i="2" a="1"/>
  <c r="H96" i="2" s="1"/>
  <c r="F96" i="2" a="1"/>
  <c r="F96" i="2" s="1"/>
  <c r="T96" i="2" s="1"/>
  <c r="E96" i="2"/>
  <c r="E96" i="2" a="1"/>
  <c r="D96" i="2"/>
  <c r="L96" i="2" s="1" a="1"/>
  <c r="L96" i="2" s="1"/>
  <c r="AD95" i="2"/>
  <c r="X95" i="2"/>
  <c r="R95" i="2"/>
  <c r="I95" i="2" a="1"/>
  <c r="I95" i="2" s="1"/>
  <c r="D95" i="2"/>
  <c r="AF95" i="2" s="1"/>
  <c r="D94" i="2"/>
  <c r="AF93" i="2"/>
  <c r="AE93" i="2"/>
  <c r="AB93" i="2"/>
  <c r="X93" i="2"/>
  <c r="W93" i="2"/>
  <c r="V93" i="2"/>
  <c r="U93" i="2"/>
  <c r="R93" i="2"/>
  <c r="Q93" i="2"/>
  <c r="O93" i="2"/>
  <c r="L93" i="2" a="1"/>
  <c r="L93" i="2" s="1"/>
  <c r="P93" i="2" s="1"/>
  <c r="K93" i="2"/>
  <c r="K93" i="2" a="1"/>
  <c r="J93" i="2"/>
  <c r="J93" i="2" a="1"/>
  <c r="I93" i="2" a="1"/>
  <c r="I93" i="2" s="1"/>
  <c r="H93" i="2" a="1"/>
  <c r="H93" i="2" s="1"/>
  <c r="G93" i="2"/>
  <c r="G93" i="2" a="1"/>
  <c r="D93" i="2"/>
  <c r="AD93" i="2" s="1"/>
  <c r="AC92" i="2"/>
  <c r="X92" i="2"/>
  <c r="W92" i="2"/>
  <c r="V92" i="2"/>
  <c r="N92" i="2" a="1"/>
  <c r="N92" i="2" s="1"/>
  <c r="L92" i="2" a="1"/>
  <c r="L92" i="2" s="1"/>
  <c r="K92" i="2" a="1"/>
  <c r="K92" i="2" s="1"/>
  <c r="I92" i="2" a="1"/>
  <c r="I92" i="2" s="1"/>
  <c r="G92" i="2" a="1"/>
  <c r="G92" i="2" s="1"/>
  <c r="F92" i="2" a="1"/>
  <c r="F92" i="2" s="1"/>
  <c r="T92" i="2" s="1"/>
  <c r="D92" i="2"/>
  <c r="U92" i="2" s="1"/>
  <c r="AF91" i="2"/>
  <c r="AE91" i="2"/>
  <c r="AD91" i="2"/>
  <c r="O91" i="2"/>
  <c r="G91" i="2" a="1"/>
  <c r="G91" i="2" s="1"/>
  <c r="D91" i="2"/>
  <c r="AB91" i="2" s="1"/>
  <c r="AC90" i="2"/>
  <c r="AA90" i="2"/>
  <c r="X90" i="2"/>
  <c r="W90" i="2"/>
  <c r="V90" i="2"/>
  <c r="U90" i="2"/>
  <c r="Q90" i="2"/>
  <c r="N90" i="2" a="1"/>
  <c r="N90" i="2" s="1"/>
  <c r="M90" i="2" a="1"/>
  <c r="M90" i="2" s="1"/>
  <c r="L90" i="2" a="1"/>
  <c r="L90" i="2" s="1"/>
  <c r="K90" i="2" a="1"/>
  <c r="K90" i="2" s="1"/>
  <c r="J90" i="2"/>
  <c r="J90" i="2" a="1"/>
  <c r="H90" i="2" a="1"/>
  <c r="H90" i="2" s="1"/>
  <c r="F90" i="2" a="1"/>
  <c r="F90" i="2" s="1"/>
  <c r="T90" i="2" s="1"/>
  <c r="E90" i="2" a="1"/>
  <c r="E90" i="2" s="1"/>
  <c r="D90" i="2"/>
  <c r="I90" i="2" s="1" a="1"/>
  <c r="I90" i="2" s="1"/>
  <c r="AF89" i="2"/>
  <c r="AE89" i="2"/>
  <c r="AD89" i="2"/>
  <c r="AC89" i="2"/>
  <c r="AB89" i="2"/>
  <c r="AA89" i="2"/>
  <c r="X89" i="2"/>
  <c r="U89" i="2"/>
  <c r="R89" i="2"/>
  <c r="Q89" i="2"/>
  <c r="O89" i="2"/>
  <c r="N89" i="2" a="1"/>
  <c r="N89" i="2" s="1"/>
  <c r="M89" i="2"/>
  <c r="M89" i="2" a="1"/>
  <c r="J89" i="2" a="1"/>
  <c r="J89" i="2" s="1"/>
  <c r="I89" i="2"/>
  <c r="I89" i="2" a="1"/>
  <c r="H89" i="2"/>
  <c r="H89" i="2" a="1"/>
  <c r="G89" i="2" a="1"/>
  <c r="G89" i="2" s="1"/>
  <c r="F89" i="2" a="1"/>
  <c r="F89" i="2" s="1"/>
  <c r="T89" i="2" s="1"/>
  <c r="E89" i="2"/>
  <c r="E89" i="2" a="1"/>
  <c r="D89" i="2"/>
  <c r="Z89" i="2" s="1"/>
  <c r="AE88" i="2"/>
  <c r="AB88" i="2"/>
  <c r="AA88" i="2"/>
  <c r="X88" i="2"/>
  <c r="W88" i="2"/>
  <c r="V88" i="2"/>
  <c r="U88" i="2"/>
  <c r="R88" i="2"/>
  <c r="O88" i="2"/>
  <c r="M88" i="2" a="1"/>
  <c r="M88" i="2" s="1"/>
  <c r="L88" i="2" a="1"/>
  <c r="L88" i="2" s="1"/>
  <c r="K88" i="2" a="1"/>
  <c r="K88" i="2" s="1"/>
  <c r="J88" i="2" a="1"/>
  <c r="J88" i="2" s="1"/>
  <c r="P88" i="2" s="1"/>
  <c r="I88" i="2"/>
  <c r="I88" i="2" a="1"/>
  <c r="G88" i="2" a="1"/>
  <c r="G88" i="2" s="1"/>
  <c r="E88" i="2" a="1"/>
  <c r="E88" i="2" s="1"/>
  <c r="D88" i="2"/>
  <c r="Q88" i="2" s="1"/>
  <c r="D87" i="2"/>
  <c r="AF86" i="2"/>
  <c r="AC86" i="2"/>
  <c r="W86" i="2"/>
  <c r="R86" i="2"/>
  <c r="Q86" i="2"/>
  <c r="N86" i="2" a="1"/>
  <c r="N86" i="2" s="1"/>
  <c r="L86" i="2" a="1"/>
  <c r="L86" i="2" s="1"/>
  <c r="K86" i="2" a="1"/>
  <c r="K86" i="2" s="1"/>
  <c r="J86" i="2" a="1"/>
  <c r="J86" i="2" s="1"/>
  <c r="I86" i="2" a="1"/>
  <c r="I86" i="2" s="1"/>
  <c r="H86" i="2" a="1"/>
  <c r="H86" i="2" s="1"/>
  <c r="F86" i="2" a="1"/>
  <c r="F86" i="2" s="1"/>
  <c r="T86" i="2" s="1"/>
  <c r="D86" i="2"/>
  <c r="AE86" i="2" s="1"/>
  <c r="AD85" i="2"/>
  <c r="Z85" i="2"/>
  <c r="X85" i="2"/>
  <c r="D85" i="2"/>
  <c r="AF84" i="2"/>
  <c r="AE84" i="2"/>
  <c r="AD84" i="2"/>
  <c r="AA84" i="2"/>
  <c r="X84" i="2"/>
  <c r="W84" i="2"/>
  <c r="U84" i="2"/>
  <c r="R84" i="2"/>
  <c r="Q84" i="2"/>
  <c r="O84" i="2"/>
  <c r="M84" i="2" a="1"/>
  <c r="M84" i="2" s="1"/>
  <c r="K84" i="2" a="1"/>
  <c r="K84" i="2" s="1"/>
  <c r="J84" i="2" a="1"/>
  <c r="J84" i="2" s="1"/>
  <c r="I84" i="2" a="1"/>
  <c r="I84" i="2" s="1"/>
  <c r="H84" i="2" a="1"/>
  <c r="H84" i="2" s="1"/>
  <c r="G84" i="2" a="1"/>
  <c r="G84" i="2" s="1"/>
  <c r="F84" i="2"/>
  <c r="T84" i="2" s="1"/>
  <c r="F84" i="2" a="1"/>
  <c r="E84" i="2" a="1"/>
  <c r="E84" i="2" s="1"/>
  <c r="D84" i="2"/>
  <c r="AC84" i="2" s="1"/>
  <c r="AD83" i="2"/>
  <c r="AB83" i="2"/>
  <c r="X83" i="2"/>
  <c r="W83" i="2"/>
  <c r="V83" i="2"/>
  <c r="U83" i="2"/>
  <c r="R83" i="2"/>
  <c r="K83" i="2" a="1"/>
  <c r="K83" i="2" s="1"/>
  <c r="J83" i="2"/>
  <c r="J83" i="2" a="1"/>
  <c r="F83" i="2"/>
  <c r="T83" i="2" s="1"/>
  <c r="F83" i="2" a="1"/>
  <c r="D83" i="2"/>
  <c r="I83" i="2" s="1" a="1"/>
  <c r="I83" i="2" s="1"/>
  <c r="AE82" i="2"/>
  <c r="AD82" i="2"/>
  <c r="AC82" i="2"/>
  <c r="AB82" i="2"/>
  <c r="U82" i="2"/>
  <c r="O82" i="2"/>
  <c r="N82" i="2"/>
  <c r="N82" i="2" a="1"/>
  <c r="L82" i="2" a="1"/>
  <c r="L82" i="2" s="1"/>
  <c r="J82" i="2" a="1"/>
  <c r="J82" i="2" s="1"/>
  <c r="P82" i="2" s="1"/>
  <c r="I82" i="2" a="1"/>
  <c r="I82" i="2" s="1"/>
  <c r="G82" i="2" a="1"/>
  <c r="G82" i="2" s="1"/>
  <c r="F82" i="2" a="1"/>
  <c r="F82" i="2" s="1"/>
  <c r="T82" i="2" s="1"/>
  <c r="D82" i="2"/>
  <c r="AA82" i="2" s="1"/>
  <c r="U81" i="2"/>
  <c r="D81" i="2"/>
  <c r="AC80" i="2"/>
  <c r="AB80" i="2"/>
  <c r="AA80" i="2"/>
  <c r="W80" i="2"/>
  <c r="Q80" i="2"/>
  <c r="N80" i="2" a="1"/>
  <c r="N80" i="2" s="1"/>
  <c r="M80" i="2" a="1"/>
  <c r="M80" i="2" s="1"/>
  <c r="K80" i="2" a="1"/>
  <c r="K80" i="2" s="1"/>
  <c r="I80" i="2" a="1"/>
  <c r="I80" i="2" s="1"/>
  <c r="H80" i="2" a="1"/>
  <c r="H80" i="2" s="1"/>
  <c r="F80" i="2" a="1"/>
  <c r="F80" i="2" s="1"/>
  <c r="T80" i="2" s="1"/>
  <c r="E80" i="2" a="1"/>
  <c r="E80" i="2" s="1"/>
  <c r="D80" i="2"/>
  <c r="L80" i="2" s="1" a="1"/>
  <c r="L80" i="2" s="1"/>
  <c r="AD79" i="2"/>
  <c r="X79" i="2"/>
  <c r="R79" i="2"/>
  <c r="I79" i="2" a="1"/>
  <c r="I79" i="2" s="1"/>
  <c r="D79" i="2"/>
  <c r="AF79" i="2" s="1"/>
  <c r="AE78" i="2"/>
  <c r="O78" i="2"/>
  <c r="M78" i="2" a="1"/>
  <c r="M78" i="2" s="1"/>
  <c r="L78" i="2"/>
  <c r="L78" i="2" a="1"/>
  <c r="D78" i="2"/>
  <c r="AA78" i="2" s="1"/>
  <c r="AF77" i="2"/>
  <c r="AE77" i="2"/>
  <c r="AB77" i="2"/>
  <c r="X77" i="2"/>
  <c r="V77" i="2"/>
  <c r="R77" i="2"/>
  <c r="Q77" i="2"/>
  <c r="O77" i="2"/>
  <c r="K77" i="2" a="1"/>
  <c r="K77" i="2" s="1"/>
  <c r="H77" i="2"/>
  <c r="H77" i="2" a="1"/>
  <c r="G77" i="2"/>
  <c r="G77" i="2" a="1"/>
  <c r="E77" i="2"/>
  <c r="E77" i="2" a="1"/>
  <c r="D77" i="2"/>
  <c r="AD77" i="2" s="1"/>
  <c r="AE76" i="2"/>
  <c r="AD76" i="2"/>
  <c r="AC76" i="2"/>
  <c r="X76" i="2"/>
  <c r="W76" i="2"/>
  <c r="V76" i="2"/>
  <c r="R76" i="2"/>
  <c r="O76" i="2"/>
  <c r="N76" i="2" a="1"/>
  <c r="N76" i="2" s="1"/>
  <c r="M76" i="2" a="1"/>
  <c r="M76" i="2" s="1"/>
  <c r="L76" i="2" a="1"/>
  <c r="L76" i="2" s="1"/>
  <c r="K76" i="2" a="1"/>
  <c r="K76" i="2" s="1"/>
  <c r="I76" i="2" a="1"/>
  <c r="I76" i="2" s="1"/>
  <c r="G76" i="2" a="1"/>
  <c r="G76" i="2" s="1"/>
  <c r="F76" i="2" a="1"/>
  <c r="F76" i="2" s="1"/>
  <c r="T76" i="2" s="1"/>
  <c r="E76" i="2" a="1"/>
  <c r="E76" i="2" s="1"/>
  <c r="D76" i="2"/>
  <c r="U76" i="2" s="1"/>
  <c r="AF75" i="2"/>
  <c r="AE75" i="2"/>
  <c r="D75" i="2"/>
  <c r="AD75" i="2" s="1"/>
  <c r="AC74" i="2"/>
  <c r="AB74" i="2"/>
  <c r="AA74" i="2"/>
  <c r="W74" i="2"/>
  <c r="V74" i="2"/>
  <c r="U74" i="2"/>
  <c r="Q74" i="2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P74" i="2" s="1"/>
  <c r="I74" i="2"/>
  <c r="I74" i="2" a="1"/>
  <c r="H74" i="2" a="1"/>
  <c r="H74" i="2" s="1"/>
  <c r="F74" i="2" a="1"/>
  <c r="F74" i="2" s="1"/>
  <c r="T74" i="2" s="1"/>
  <c r="E74" i="2"/>
  <c r="E74" i="2" a="1"/>
  <c r="D74" i="2"/>
  <c r="R74" i="2" s="1"/>
  <c r="N73" i="2"/>
  <c r="N73" i="2" a="1"/>
  <c r="F73" i="2" a="1"/>
  <c r="F73" i="2" s="1"/>
  <c r="T73" i="2" s="1"/>
  <c r="E73" i="2" a="1"/>
  <c r="E73" i="2" s="1"/>
  <c r="D73" i="2"/>
  <c r="AC72" i="2"/>
  <c r="AB72" i="2"/>
  <c r="X72" i="2"/>
  <c r="W72" i="2"/>
  <c r="V72" i="2"/>
  <c r="U72" i="2"/>
  <c r="R72" i="2"/>
  <c r="Q72" i="2"/>
  <c r="N72" i="2" a="1"/>
  <c r="N72" i="2" s="1"/>
  <c r="L72" i="2" a="1"/>
  <c r="L72" i="2" s="1"/>
  <c r="K72" i="2" a="1"/>
  <c r="K72" i="2" s="1"/>
  <c r="J72" i="2"/>
  <c r="J72" i="2" a="1"/>
  <c r="I72" i="2" a="1"/>
  <c r="I72" i="2" s="1"/>
  <c r="H72" i="2"/>
  <c r="H72" i="2" a="1"/>
  <c r="F72" i="2" a="1"/>
  <c r="F72" i="2" s="1"/>
  <c r="T72" i="2" s="1"/>
  <c r="D72" i="2"/>
  <c r="AF72" i="2" s="1"/>
  <c r="Z71" i="2"/>
  <c r="L71" i="2"/>
  <c r="L71" i="2" a="1"/>
  <c r="D71" i="2"/>
  <c r="AF70" i="2"/>
  <c r="AE70" i="2"/>
  <c r="AA70" i="2"/>
  <c r="W70" i="2"/>
  <c r="V70" i="2"/>
  <c r="U70" i="2"/>
  <c r="R70" i="2"/>
  <c r="Q70" i="2"/>
  <c r="O70" i="2"/>
  <c r="M70" i="2" a="1"/>
  <c r="M70" i="2" s="1"/>
  <c r="K70" i="2" a="1"/>
  <c r="K70" i="2" s="1"/>
  <c r="J70" i="2" a="1"/>
  <c r="J70" i="2" s="1"/>
  <c r="I70" i="2"/>
  <c r="I70" i="2" a="1"/>
  <c r="H70" i="2" a="1"/>
  <c r="H70" i="2" s="1"/>
  <c r="G70" i="2"/>
  <c r="G70" i="2" a="1"/>
  <c r="E70" i="2" a="1"/>
  <c r="E70" i="2" s="1"/>
  <c r="D70" i="2"/>
  <c r="AD70" i="2" s="1"/>
  <c r="AD69" i="2"/>
  <c r="AB69" i="2"/>
  <c r="AA69" i="2"/>
  <c r="X69" i="2"/>
  <c r="W69" i="2"/>
  <c r="V69" i="2"/>
  <c r="R69" i="2"/>
  <c r="M69" i="2" a="1"/>
  <c r="M69" i="2" s="1"/>
  <c r="L69" i="2" a="1"/>
  <c r="L69" i="2" s="1"/>
  <c r="K69" i="2"/>
  <c r="K69" i="2" a="1"/>
  <c r="F69" i="2"/>
  <c r="T69" i="2" s="1"/>
  <c r="F69" i="2" a="1"/>
  <c r="E69" i="2" a="1"/>
  <c r="E69" i="2" s="1"/>
  <c r="D69" i="2"/>
  <c r="U69" i="2" s="1"/>
  <c r="AF68" i="2"/>
  <c r="AE68" i="2"/>
  <c r="AD68" i="2"/>
  <c r="AC68" i="2"/>
  <c r="X68" i="2"/>
  <c r="U68" i="2"/>
  <c r="R68" i="2"/>
  <c r="Q68" i="2"/>
  <c r="O68" i="2"/>
  <c r="N68" i="2"/>
  <c r="N68" i="2" a="1"/>
  <c r="L68" i="2" a="1"/>
  <c r="L68" i="2" s="1"/>
  <c r="J68" i="2" a="1"/>
  <c r="J68" i="2" s="1"/>
  <c r="I68" i="2" a="1"/>
  <c r="I68" i="2" s="1"/>
  <c r="H68" i="2"/>
  <c r="H68" i="2" a="1"/>
  <c r="G68" i="2" a="1"/>
  <c r="G68" i="2" s="1"/>
  <c r="F68" i="2"/>
  <c r="T68" i="2" s="1"/>
  <c r="F68" i="2" a="1"/>
  <c r="D68" i="2"/>
  <c r="AB68" i="2" s="1"/>
  <c r="AF67" i="2"/>
  <c r="AB67" i="2"/>
  <c r="W67" i="2"/>
  <c r="V67" i="2"/>
  <c r="U67" i="2"/>
  <c r="L67" i="2" a="1"/>
  <c r="L67" i="2" s="1"/>
  <c r="K67" i="2" a="1"/>
  <c r="K67" i="2" s="1"/>
  <c r="J67" i="2" a="1"/>
  <c r="J67" i="2" s="1"/>
  <c r="P67" i="2" s="1"/>
  <c r="D67" i="2"/>
  <c r="I67" i="2" s="1" a="1"/>
  <c r="I67" i="2" s="1"/>
  <c r="AF66" i="2"/>
  <c r="AE66" i="2"/>
  <c r="AD66" i="2"/>
  <c r="AC66" i="2"/>
  <c r="AB66" i="2"/>
  <c r="AA66" i="2"/>
  <c r="X66" i="2"/>
  <c r="W66" i="2"/>
  <c r="V66" i="2"/>
  <c r="R66" i="2"/>
  <c r="Q66" i="2"/>
  <c r="O66" i="2"/>
  <c r="N66" i="2" a="1"/>
  <c r="N66" i="2" s="1"/>
  <c r="M66" i="2"/>
  <c r="M66" i="2" a="1"/>
  <c r="L66" i="2" a="1"/>
  <c r="L66" i="2" s="1"/>
  <c r="K66" i="2" a="1"/>
  <c r="K66" i="2" s="1"/>
  <c r="I66" i="2" a="1"/>
  <c r="I66" i="2" s="1"/>
  <c r="H66" i="2" a="1"/>
  <c r="H66" i="2" s="1"/>
  <c r="G66" i="2"/>
  <c r="G66" i="2" a="1"/>
  <c r="F66" i="2" a="1"/>
  <c r="F66" i="2" s="1"/>
  <c r="T66" i="2" s="1"/>
  <c r="E66" i="2"/>
  <c r="E66" i="2" a="1"/>
  <c r="D66" i="2"/>
  <c r="Z66" i="2" s="1"/>
  <c r="U65" i="2"/>
  <c r="R65" i="2"/>
  <c r="J65" i="2" a="1"/>
  <c r="J65" i="2" s="1"/>
  <c r="I65" i="2" a="1"/>
  <c r="I65" i="2" s="1"/>
  <c r="D65" i="2"/>
  <c r="Q65" i="2" s="1"/>
  <c r="D64" i="2"/>
  <c r="AF63" i="2"/>
  <c r="AB63" i="2"/>
  <c r="AA63" i="2"/>
  <c r="X63" i="2"/>
  <c r="W63" i="2"/>
  <c r="V63" i="2"/>
  <c r="U63" i="2"/>
  <c r="R63" i="2"/>
  <c r="Q63" i="2"/>
  <c r="M63" i="2"/>
  <c r="M63" i="2" a="1"/>
  <c r="K63" i="2"/>
  <c r="K63" i="2" a="1"/>
  <c r="J63" i="2" a="1"/>
  <c r="J63" i="2" s="1"/>
  <c r="I63" i="2" a="1"/>
  <c r="I63" i="2" s="1"/>
  <c r="H63" i="2"/>
  <c r="H63" i="2" a="1"/>
  <c r="E63" i="2"/>
  <c r="E63" i="2" a="1"/>
  <c r="D63" i="2"/>
  <c r="AE63" i="2" s="1"/>
  <c r="X62" i="2"/>
  <c r="W62" i="2"/>
  <c r="L62" i="2" a="1"/>
  <c r="L62" i="2" s="1"/>
  <c r="K62" i="2"/>
  <c r="K62" i="2" a="1"/>
  <c r="D62" i="2"/>
  <c r="V62" i="2" s="1"/>
  <c r="AF61" i="2"/>
  <c r="AE61" i="2"/>
  <c r="AD61" i="2"/>
  <c r="V61" i="2"/>
  <c r="Q61" i="2"/>
  <c r="O61" i="2"/>
  <c r="I61" i="2" a="1"/>
  <c r="I61" i="2" s="1"/>
  <c r="H61" i="2" a="1"/>
  <c r="H61" i="2" s="1"/>
  <c r="G61" i="2"/>
  <c r="G61" i="2" a="1"/>
  <c r="D61" i="2"/>
  <c r="AC61" i="2" s="1"/>
  <c r="AC60" i="2"/>
  <c r="X60" i="2"/>
  <c r="W60" i="2"/>
  <c r="V60" i="2"/>
  <c r="U60" i="2"/>
  <c r="N60" i="2" a="1"/>
  <c r="N60" i="2" s="1"/>
  <c r="K60" i="2" a="1"/>
  <c r="K60" i="2" s="1"/>
  <c r="J60" i="2"/>
  <c r="J60" i="2" a="1"/>
  <c r="F60" i="2" a="1"/>
  <c r="F60" i="2" s="1"/>
  <c r="T60" i="2" s="1"/>
  <c r="D60" i="2"/>
  <c r="I60" i="2" s="1" a="1"/>
  <c r="I60" i="2" s="1"/>
  <c r="AE59" i="2"/>
  <c r="AD59" i="2"/>
  <c r="AC59" i="2"/>
  <c r="AB59" i="2"/>
  <c r="X59" i="2"/>
  <c r="R59" i="2"/>
  <c r="Q59" i="2"/>
  <c r="O59" i="2"/>
  <c r="N59" i="2"/>
  <c r="N59" i="2" a="1"/>
  <c r="I59" i="2"/>
  <c r="I59" i="2" a="1"/>
  <c r="H59" i="2" a="1"/>
  <c r="H59" i="2" s="1"/>
  <c r="G59" i="2" a="1"/>
  <c r="G59" i="2" s="1"/>
  <c r="F59" i="2"/>
  <c r="T59" i="2" s="1"/>
  <c r="F59" i="2" a="1"/>
  <c r="D59" i="2"/>
  <c r="AA59" i="2" s="1"/>
  <c r="AA58" i="2"/>
  <c r="X58" i="2"/>
  <c r="V58" i="2"/>
  <c r="U58" i="2"/>
  <c r="M58" i="2" a="1"/>
  <c r="M58" i="2" s="1"/>
  <c r="J58" i="2" a="1"/>
  <c r="J58" i="2" s="1"/>
  <c r="I58" i="2"/>
  <c r="I58" i="2" a="1"/>
  <c r="E58" i="2" a="1"/>
  <c r="E58" i="2" s="1"/>
  <c r="D58" i="2"/>
  <c r="R58" i="2" s="1"/>
  <c r="AB57" i="2"/>
  <c r="AA57" i="2"/>
  <c r="M57" i="2"/>
  <c r="M57" i="2" a="1"/>
  <c r="E57" i="2" a="1"/>
  <c r="E57" i="2" s="1"/>
  <c r="D57" i="2"/>
  <c r="L57" i="2" s="1" a="1"/>
  <c r="L57" i="2" s="1"/>
  <c r="AC56" i="2"/>
  <c r="X56" i="2"/>
  <c r="W56" i="2"/>
  <c r="V56" i="2"/>
  <c r="R56" i="2"/>
  <c r="Q56" i="2"/>
  <c r="N56" i="2" a="1"/>
  <c r="N56" i="2" s="1"/>
  <c r="L56" i="2" a="1"/>
  <c r="L56" i="2" s="1"/>
  <c r="K56" i="2" a="1"/>
  <c r="K56" i="2" s="1"/>
  <c r="I56" i="2" a="1"/>
  <c r="I56" i="2" s="1"/>
  <c r="H56" i="2"/>
  <c r="H56" i="2" a="1"/>
  <c r="F56" i="2" a="1"/>
  <c r="F56" i="2" s="1"/>
  <c r="T56" i="2" s="1"/>
  <c r="D56" i="2"/>
  <c r="AF56" i="2" s="1"/>
  <c r="D55" i="2"/>
  <c r="AF54" i="2"/>
  <c r="AE54" i="2"/>
  <c r="AA54" i="2"/>
  <c r="W54" i="2"/>
  <c r="V54" i="2"/>
  <c r="U54" i="2"/>
  <c r="R54" i="2"/>
  <c r="Q54" i="2"/>
  <c r="O54" i="2"/>
  <c r="M54" i="2" a="1"/>
  <c r="M54" i="2" s="1"/>
  <c r="K54" i="2" a="1"/>
  <c r="K54" i="2" s="1"/>
  <c r="J54" i="2" a="1"/>
  <c r="J54" i="2" s="1"/>
  <c r="H54" i="2" a="1"/>
  <c r="H54" i="2" s="1"/>
  <c r="G54" i="2"/>
  <c r="G54" i="2" a="1"/>
  <c r="F54" i="2" a="1"/>
  <c r="F54" i="2" s="1"/>
  <c r="T54" i="2" s="1"/>
  <c r="E54" i="2" a="1"/>
  <c r="E54" i="2" s="1"/>
  <c r="D54" i="2"/>
  <c r="AD54" i="2" s="1"/>
  <c r="AD53" i="2"/>
  <c r="AC53" i="2"/>
  <c r="AB53" i="2"/>
  <c r="AA53" i="2"/>
  <c r="X53" i="2"/>
  <c r="W53" i="2"/>
  <c r="V53" i="2"/>
  <c r="R53" i="2"/>
  <c r="N53" i="2"/>
  <c r="N53" i="2" a="1"/>
  <c r="M53" i="2" a="1"/>
  <c r="M53" i="2" s="1"/>
  <c r="L53" i="2" a="1"/>
  <c r="L53" i="2" s="1"/>
  <c r="K53" i="2"/>
  <c r="K53" i="2" a="1"/>
  <c r="F53" i="2"/>
  <c r="T53" i="2" s="1"/>
  <c r="F53" i="2" a="1"/>
  <c r="E53" i="2" a="1"/>
  <c r="E53" i="2" s="1"/>
  <c r="D53" i="2"/>
  <c r="U53" i="2" s="1"/>
  <c r="AF52" i="2"/>
  <c r="AE52" i="2"/>
  <c r="AD52" i="2"/>
  <c r="AC52" i="2"/>
  <c r="AA52" i="2"/>
  <c r="U52" i="2"/>
  <c r="R52" i="2"/>
  <c r="O52" i="2"/>
  <c r="N52" i="2" a="1"/>
  <c r="N52" i="2" s="1"/>
  <c r="M52" i="2" a="1"/>
  <c r="M52" i="2" s="1"/>
  <c r="L52" i="2" a="1"/>
  <c r="L52" i="2" s="1"/>
  <c r="J52" i="2" a="1"/>
  <c r="J52" i="2" s="1"/>
  <c r="P52" i="2" s="1"/>
  <c r="I52" i="2"/>
  <c r="I52" i="2" a="1"/>
  <c r="G52" i="2" a="1"/>
  <c r="G52" i="2" s="1"/>
  <c r="F52" i="2" a="1"/>
  <c r="F52" i="2" s="1"/>
  <c r="T52" i="2" s="1"/>
  <c r="E52" i="2" a="1"/>
  <c r="E52" i="2" s="1"/>
  <c r="D52" i="2"/>
  <c r="AB52" i="2" s="1"/>
  <c r="AB51" i="2"/>
  <c r="AA51" i="2"/>
  <c r="W51" i="2"/>
  <c r="V51" i="2"/>
  <c r="U51" i="2"/>
  <c r="M51" i="2"/>
  <c r="M51" i="2" a="1"/>
  <c r="L51" i="2" a="1"/>
  <c r="L51" i="2" s="1"/>
  <c r="K51" i="2" a="1"/>
  <c r="K51" i="2" s="1"/>
  <c r="J51" i="2" a="1"/>
  <c r="J51" i="2" s="1"/>
  <c r="P51" i="2" s="1"/>
  <c r="I51" i="2"/>
  <c r="E51" i="2"/>
  <c r="E51" i="2" a="1"/>
  <c r="D51" i="2"/>
  <c r="I51" i="2" s="1" a="1"/>
  <c r="AF50" i="2"/>
  <c r="AD50" i="2"/>
  <c r="AC50" i="2"/>
  <c r="AB50" i="2"/>
  <c r="AA50" i="2"/>
  <c r="W50" i="2"/>
  <c r="R50" i="2"/>
  <c r="Q50" i="2"/>
  <c r="N50" i="2" a="1"/>
  <c r="N50" i="2" s="1"/>
  <c r="M50" i="2"/>
  <c r="M50" i="2" a="1"/>
  <c r="L50" i="2" a="1"/>
  <c r="L50" i="2" s="1"/>
  <c r="K50" i="2" a="1"/>
  <c r="K50" i="2" s="1"/>
  <c r="J50" i="2" a="1"/>
  <c r="J50" i="2" s="1"/>
  <c r="P50" i="2" s="1"/>
  <c r="I50" i="2" a="1"/>
  <c r="I50" i="2" s="1"/>
  <c r="H50" i="2"/>
  <c r="H50" i="2" a="1"/>
  <c r="G50" i="2"/>
  <c r="G50" i="2" a="1"/>
  <c r="F50" i="2" a="1"/>
  <c r="F50" i="2" s="1"/>
  <c r="T50" i="2" s="1"/>
  <c r="E50" i="2" a="1"/>
  <c r="E50" i="2" s="1"/>
  <c r="D50" i="2"/>
  <c r="Z50" i="2" s="1"/>
  <c r="U49" i="2"/>
  <c r="R49" i="2"/>
  <c r="J49" i="2" a="1"/>
  <c r="J49" i="2" s="1"/>
  <c r="I49" i="2" a="1"/>
  <c r="I49" i="2" s="1"/>
  <c r="D49" i="2"/>
  <c r="Q49" i="2" s="1"/>
  <c r="E48" i="2"/>
  <c r="E48" i="2" a="1"/>
  <c r="D48" i="2"/>
  <c r="AF47" i="2"/>
  <c r="AB47" i="2"/>
  <c r="X47" i="2"/>
  <c r="W47" i="2"/>
  <c r="V47" i="2"/>
  <c r="U47" i="2"/>
  <c r="R47" i="2"/>
  <c r="Q47" i="2"/>
  <c r="K47" i="2"/>
  <c r="K47" i="2" a="1"/>
  <c r="J47" i="2" a="1"/>
  <c r="J47" i="2" s="1"/>
  <c r="I47" i="2" a="1"/>
  <c r="I47" i="2" s="1"/>
  <c r="H47" i="2"/>
  <c r="H47" i="2" a="1"/>
  <c r="F47" i="2" a="1"/>
  <c r="F47" i="2" s="1"/>
  <c r="T47" i="2" s="1"/>
  <c r="E47" i="2" a="1"/>
  <c r="E47" i="2" s="1"/>
  <c r="D47" i="2"/>
  <c r="AE47" i="2" s="1"/>
  <c r="Z46" i="2"/>
  <c r="W46" i="2"/>
  <c r="K46" i="2" a="1"/>
  <c r="K46" i="2" s="1"/>
  <c r="D46" i="2"/>
  <c r="AF45" i="2"/>
  <c r="AE45" i="2"/>
  <c r="AD45" i="2"/>
  <c r="AA45" i="2"/>
  <c r="V45" i="2"/>
  <c r="U45" i="2"/>
  <c r="Q45" i="2"/>
  <c r="O45" i="2"/>
  <c r="M45" i="2" a="1"/>
  <c r="M45" i="2" s="1"/>
  <c r="J45" i="2"/>
  <c r="J45" i="2" a="1"/>
  <c r="I45" i="2" a="1"/>
  <c r="I45" i="2" s="1"/>
  <c r="H45" i="2" a="1"/>
  <c r="H45" i="2" s="1"/>
  <c r="G45" i="2" a="1"/>
  <c r="G45" i="2" s="1"/>
  <c r="E45" i="2" a="1"/>
  <c r="E45" i="2" s="1"/>
  <c r="D45" i="2"/>
  <c r="AC45" i="2" s="1"/>
  <c r="AC44" i="2"/>
  <c r="X44" i="2"/>
  <c r="W44" i="2"/>
  <c r="V44" i="2"/>
  <c r="U44" i="2"/>
  <c r="N44" i="2" a="1"/>
  <c r="N44" i="2" s="1"/>
  <c r="K44" i="2" a="1"/>
  <c r="K44" i="2" s="1"/>
  <c r="J44" i="2" a="1"/>
  <c r="J44" i="2" s="1"/>
  <c r="F44" i="2" a="1"/>
  <c r="F44" i="2" s="1"/>
  <c r="T44" i="2" s="1"/>
  <c r="D44" i="2"/>
  <c r="I44" i="2" s="1" a="1"/>
  <c r="I44" i="2" s="1"/>
  <c r="AE43" i="2"/>
  <c r="AD43" i="2"/>
  <c r="AC43" i="2"/>
  <c r="AB43" i="2"/>
  <c r="Q43" i="2"/>
  <c r="O43" i="2"/>
  <c r="N43" i="2"/>
  <c r="N43" i="2" a="1"/>
  <c r="L43" i="2" a="1"/>
  <c r="L43" i="2" s="1"/>
  <c r="I43" i="2"/>
  <c r="I43" i="2" a="1"/>
  <c r="H43" i="2" a="1"/>
  <c r="H43" i="2" s="1"/>
  <c r="G43" i="2" a="1"/>
  <c r="G43" i="2" s="1"/>
  <c r="F43" i="2" a="1"/>
  <c r="F43" i="2" s="1"/>
  <c r="T43" i="2" s="1"/>
  <c r="D43" i="2"/>
  <c r="AA43" i="2" s="1"/>
  <c r="AA42" i="2"/>
  <c r="X42" i="2"/>
  <c r="V42" i="2"/>
  <c r="U42" i="2"/>
  <c r="M42" i="2" a="1"/>
  <c r="M42" i="2" s="1"/>
  <c r="J42" i="2" a="1"/>
  <c r="J42" i="2" s="1"/>
  <c r="I42" i="2" a="1"/>
  <c r="I42" i="2" s="1"/>
  <c r="E42" i="2" a="1"/>
  <c r="E42" i="2" s="1"/>
  <c r="D42" i="2"/>
  <c r="R42" i="2" s="1"/>
  <c r="AC41" i="2"/>
  <c r="AB41" i="2"/>
  <c r="AA41" i="2"/>
  <c r="Z41" i="2"/>
  <c r="R41" i="2"/>
  <c r="N41" i="2" a="1"/>
  <c r="N41" i="2" s="1"/>
  <c r="M41" i="2"/>
  <c r="M41" i="2" a="1"/>
  <c r="F41" i="2" a="1"/>
  <c r="F41" i="2" s="1"/>
  <c r="T41" i="2" s="1"/>
  <c r="D41" i="2"/>
  <c r="AD40" i="2"/>
  <c r="X40" i="2"/>
  <c r="V40" i="2"/>
  <c r="R40" i="2"/>
  <c r="Q40" i="2"/>
  <c r="L40" i="2" a="1"/>
  <c r="L40" i="2" s="1"/>
  <c r="I40" i="2"/>
  <c r="I40" i="2" a="1"/>
  <c r="H40" i="2"/>
  <c r="H40" i="2" a="1"/>
  <c r="D40" i="2"/>
  <c r="AF40" i="2" s="1"/>
  <c r="AF39" i="2"/>
  <c r="AC39" i="2"/>
  <c r="AA39" i="2"/>
  <c r="Z39" i="2"/>
  <c r="X39" i="2"/>
  <c r="N39" i="2" a="1"/>
  <c r="N39" i="2" s="1"/>
  <c r="M39" i="2" a="1"/>
  <c r="M39" i="2" s="1"/>
  <c r="L39" i="2"/>
  <c r="L39" i="2" a="1"/>
  <c r="F39" i="2" a="1"/>
  <c r="F39" i="2" s="1"/>
  <c r="T39" i="2" s="1"/>
  <c r="E39" i="2" a="1"/>
  <c r="E39" i="2" s="1"/>
  <c r="D39" i="2"/>
  <c r="AF38" i="2"/>
  <c r="AE38" i="2"/>
  <c r="W38" i="2"/>
  <c r="V38" i="2"/>
  <c r="T38" i="2"/>
  <c r="R38" i="2"/>
  <c r="Q38" i="2"/>
  <c r="O38" i="2"/>
  <c r="K38" i="2" a="1"/>
  <c r="K38" i="2" s="1"/>
  <c r="H38" i="2" a="1"/>
  <c r="H38" i="2" s="1"/>
  <c r="G38" i="2"/>
  <c r="G38" i="2" a="1"/>
  <c r="F38" i="2" a="1"/>
  <c r="F38" i="2" s="1"/>
  <c r="E38" i="2" a="1"/>
  <c r="E38" i="2" s="1"/>
  <c r="D38" i="2"/>
  <c r="AD38" i="2" s="1"/>
  <c r="AD37" i="2"/>
  <c r="AC37" i="2"/>
  <c r="AA37" i="2"/>
  <c r="X37" i="2"/>
  <c r="W37" i="2"/>
  <c r="V37" i="2"/>
  <c r="R37" i="2"/>
  <c r="N37" i="2"/>
  <c r="N37" i="2" a="1"/>
  <c r="M37" i="2" a="1"/>
  <c r="M37" i="2" s="1"/>
  <c r="L37" i="2" a="1"/>
  <c r="L37" i="2" s="1"/>
  <c r="K37" i="2"/>
  <c r="K37" i="2" a="1"/>
  <c r="F37" i="2"/>
  <c r="T37" i="2" s="1"/>
  <c r="F37" i="2" a="1"/>
  <c r="E37" i="2" a="1"/>
  <c r="E37" i="2" s="1"/>
  <c r="D37" i="2"/>
  <c r="U37" i="2" s="1"/>
  <c r="AF36" i="2"/>
  <c r="AE36" i="2"/>
  <c r="AD36" i="2"/>
  <c r="AC36" i="2"/>
  <c r="U36" i="2"/>
  <c r="R36" i="2"/>
  <c r="O36" i="2"/>
  <c r="N36" i="2"/>
  <c r="N36" i="2" a="1"/>
  <c r="M36" i="2" a="1"/>
  <c r="M36" i="2" s="1"/>
  <c r="J36" i="2" a="1"/>
  <c r="J36" i="2" s="1"/>
  <c r="G36" i="2"/>
  <c r="G36" i="2" a="1"/>
  <c r="F36" i="2" a="1"/>
  <c r="F36" i="2" s="1"/>
  <c r="T36" i="2" s="1"/>
  <c r="E36" i="2" a="1"/>
  <c r="E36" i="2" s="1"/>
  <c r="D36" i="2"/>
  <c r="AB36" i="2" s="1"/>
  <c r="AB35" i="2"/>
  <c r="AA35" i="2"/>
  <c r="W35" i="2"/>
  <c r="V35" i="2"/>
  <c r="U35" i="2"/>
  <c r="R35" i="2"/>
  <c r="M35" i="2"/>
  <c r="M35" i="2" a="1"/>
  <c r="L35" i="2" a="1"/>
  <c r="L35" i="2" s="1"/>
  <c r="K35" i="2" a="1"/>
  <c r="K35" i="2" s="1"/>
  <c r="J35" i="2" a="1"/>
  <c r="J35" i="2" s="1"/>
  <c r="P35" i="2" s="1"/>
  <c r="I35" i="2"/>
  <c r="F35" i="2" a="1"/>
  <c r="F35" i="2" s="1"/>
  <c r="T35" i="2" s="1"/>
  <c r="E35" i="2"/>
  <c r="E35" i="2" a="1"/>
  <c r="D35" i="2"/>
  <c r="I35" i="2" s="1" a="1"/>
  <c r="AF34" i="2"/>
  <c r="AD34" i="2"/>
  <c r="AC34" i="2"/>
  <c r="AB34" i="2"/>
  <c r="AA34" i="2"/>
  <c r="R34" i="2"/>
  <c r="N34" i="2" a="1"/>
  <c r="N34" i="2" s="1"/>
  <c r="M34" i="2"/>
  <c r="M34" i="2" a="1"/>
  <c r="L34" i="2" a="1"/>
  <c r="L34" i="2" s="1"/>
  <c r="K34" i="2" a="1"/>
  <c r="K34" i="2" s="1"/>
  <c r="I34" i="2"/>
  <c r="I34" i="2" a="1"/>
  <c r="G34" i="2"/>
  <c r="G34" i="2" a="1"/>
  <c r="F34" i="2" a="1"/>
  <c r="F34" i="2" s="1"/>
  <c r="T34" i="2" s="1"/>
  <c r="E34" i="2"/>
  <c r="E34" i="2" a="1"/>
  <c r="D34" i="2"/>
  <c r="Z34" i="2" s="1"/>
  <c r="AF33" i="2"/>
  <c r="AD33" i="2"/>
  <c r="AA33" i="2"/>
  <c r="W33" i="2"/>
  <c r="V33" i="2"/>
  <c r="Q33" i="2"/>
  <c r="O33" i="2"/>
  <c r="N33" i="2" a="1"/>
  <c r="N33" i="2" s="1"/>
  <c r="M33" i="2"/>
  <c r="M33" i="2" a="1"/>
  <c r="K33" i="2" a="1"/>
  <c r="K33" i="2" s="1"/>
  <c r="I33" i="2" a="1"/>
  <c r="I33" i="2" s="1"/>
  <c r="H33" i="2" a="1"/>
  <c r="H33" i="2" s="1"/>
  <c r="G33" i="2"/>
  <c r="G33" i="2" a="1"/>
  <c r="F33" i="2" a="1"/>
  <c r="F33" i="2" s="1"/>
  <c r="T33" i="2" s="1"/>
  <c r="E33" i="2"/>
  <c r="E33" i="2" a="1"/>
  <c r="D33" i="2"/>
  <c r="L33" i="2" s="1" a="1"/>
  <c r="L33" i="2" s="1"/>
  <c r="X32" i="2"/>
  <c r="W32" i="2"/>
  <c r="R32" i="2"/>
  <c r="K32" i="2"/>
  <c r="K32" i="2" a="1"/>
  <c r="I32" i="2" a="1"/>
  <c r="I32" i="2" s="1"/>
  <c r="D32" i="2"/>
  <c r="Q32" i="2" s="1"/>
  <c r="D31" i="2"/>
  <c r="X31" i="2" s="1"/>
  <c r="AF30" i="2"/>
  <c r="AE30" i="2"/>
  <c r="AD30" i="2"/>
  <c r="AB30" i="2"/>
  <c r="AA30" i="2"/>
  <c r="X30" i="2"/>
  <c r="W30" i="2"/>
  <c r="V30" i="2"/>
  <c r="U30" i="2"/>
  <c r="T30" i="2"/>
  <c r="R30" i="2"/>
  <c r="Q30" i="2"/>
  <c r="O30" i="2"/>
  <c r="M30" i="2"/>
  <c r="M30" i="2" a="1"/>
  <c r="L30" i="2" a="1"/>
  <c r="L30" i="2" s="1"/>
  <c r="K30" i="2"/>
  <c r="K30" i="2" a="1"/>
  <c r="J30" i="2" a="1"/>
  <c r="J30" i="2" s="1"/>
  <c r="I30" i="2" a="1"/>
  <c r="I30" i="2" s="1"/>
  <c r="H30" i="2" a="1"/>
  <c r="H30" i="2" s="1"/>
  <c r="G30" i="2"/>
  <c r="G30" i="2" a="1"/>
  <c r="F30" i="2"/>
  <c r="F30" i="2" a="1"/>
  <c r="E30" i="2" a="1"/>
  <c r="E30" i="2" s="1"/>
  <c r="D30" i="2"/>
  <c r="AC30" i="2" s="1"/>
  <c r="AE29" i="2"/>
  <c r="AC29" i="2"/>
  <c r="AB29" i="2"/>
  <c r="X29" i="2"/>
  <c r="W29" i="2"/>
  <c r="O29" i="2"/>
  <c r="N29" i="2" a="1"/>
  <c r="N29" i="2" s="1"/>
  <c r="L29" i="2" a="1"/>
  <c r="L29" i="2" s="1"/>
  <c r="K29" i="2"/>
  <c r="K29" i="2" a="1"/>
  <c r="G29" i="2" a="1"/>
  <c r="G29" i="2" s="1"/>
  <c r="F29" i="2" a="1"/>
  <c r="F29" i="2" s="1"/>
  <c r="T29" i="2" s="1"/>
  <c r="D29" i="2"/>
  <c r="V29" i="2" s="1"/>
  <c r="AF28" i="2"/>
  <c r="AE28" i="2"/>
  <c r="AD28" i="2"/>
  <c r="V28" i="2"/>
  <c r="O28" i="2"/>
  <c r="I28" i="2" a="1"/>
  <c r="I28" i="2" s="1"/>
  <c r="H28" i="2" a="1"/>
  <c r="H28" i="2" s="1"/>
  <c r="G28" i="2" a="1"/>
  <c r="G28" i="2" s="1"/>
  <c r="D28" i="2"/>
  <c r="AC28" i="2" s="1"/>
  <c r="Z27" i="2"/>
  <c r="W27" i="2"/>
  <c r="V27" i="2"/>
  <c r="K27" i="2" a="1"/>
  <c r="K27" i="2" s="1"/>
  <c r="D27" i="2"/>
  <c r="I27" i="2" s="1" a="1"/>
  <c r="I27" i="2" s="1"/>
  <c r="AF26" i="2"/>
  <c r="AE26" i="2"/>
  <c r="AD26" i="2"/>
  <c r="AC26" i="2"/>
  <c r="AB26" i="2"/>
  <c r="AA26" i="2"/>
  <c r="X26" i="2"/>
  <c r="W26" i="2"/>
  <c r="R26" i="2"/>
  <c r="Q26" i="2"/>
  <c r="O26" i="2"/>
  <c r="N26" i="2" a="1"/>
  <c r="N26" i="2" s="1"/>
  <c r="M26" i="2"/>
  <c r="M26" i="2" a="1"/>
  <c r="K26" i="2" a="1"/>
  <c r="K26" i="2" s="1"/>
  <c r="H26" i="2" a="1"/>
  <c r="H26" i="2" s="1"/>
  <c r="G26" i="2" a="1"/>
  <c r="G26" i="2" s="1"/>
  <c r="F26" i="2" a="1"/>
  <c r="F26" i="2" s="1"/>
  <c r="T26" i="2" s="1"/>
  <c r="E26" i="2"/>
  <c r="E26" i="2" a="1"/>
  <c r="D26" i="2"/>
  <c r="Z26" i="2" s="1"/>
  <c r="AE25" i="2"/>
  <c r="AD25" i="2"/>
  <c r="AA25" i="2"/>
  <c r="X25" i="2"/>
  <c r="W25" i="2"/>
  <c r="V25" i="2"/>
  <c r="U25" i="2"/>
  <c r="R25" i="2"/>
  <c r="O25" i="2"/>
  <c r="M25" i="2" a="1"/>
  <c r="M25" i="2" s="1"/>
  <c r="L25" i="2" a="1"/>
  <c r="L25" i="2" s="1"/>
  <c r="K25" i="2"/>
  <c r="K25" i="2" a="1"/>
  <c r="J25" i="2" a="1"/>
  <c r="J25" i="2" s="1"/>
  <c r="P25" i="2" s="1"/>
  <c r="I25" i="2"/>
  <c r="I25" i="2" a="1"/>
  <c r="G25" i="2" a="1"/>
  <c r="G25" i="2" s="1"/>
  <c r="E25" i="2" a="1"/>
  <c r="E25" i="2" s="1"/>
  <c r="D25" i="2"/>
  <c r="Q25" i="2" s="1"/>
  <c r="AB24" i="2"/>
  <c r="AA24" i="2"/>
  <c r="M24" i="2" a="1"/>
  <c r="M24" i="2" s="1"/>
  <c r="E24" i="2" a="1"/>
  <c r="E24" i="2" s="1"/>
  <c r="D24" i="2"/>
  <c r="L24" i="2" s="1" a="1"/>
  <c r="L24" i="2" s="1"/>
  <c r="AF23" i="2"/>
  <c r="AC23" i="2"/>
  <c r="AB23" i="2"/>
  <c r="W23" i="2"/>
  <c r="V23" i="2"/>
  <c r="U23" i="2"/>
  <c r="R23" i="2"/>
  <c r="Q23" i="2"/>
  <c r="N23" i="2" a="1"/>
  <c r="N23" i="2" s="1"/>
  <c r="L23" i="2" a="1"/>
  <c r="L23" i="2" s="1"/>
  <c r="K23" i="2" a="1"/>
  <c r="K23" i="2" s="1"/>
  <c r="J23" i="2"/>
  <c r="P23" i="2" s="1"/>
  <c r="J23" i="2" a="1"/>
  <c r="I23" i="2" a="1"/>
  <c r="I23" i="2" s="1"/>
  <c r="H23" i="2"/>
  <c r="H23" i="2" a="1"/>
  <c r="F23" i="2" a="1"/>
  <c r="F23" i="2" s="1"/>
  <c r="T23" i="2" s="1"/>
  <c r="D23" i="2"/>
  <c r="AE23" i="2" s="1"/>
  <c r="L22" i="2" a="1"/>
  <c r="L22" i="2" s="1"/>
  <c r="D22" i="2"/>
  <c r="W22" i="2" s="1"/>
  <c r="AF21" i="2"/>
  <c r="AE21" i="2"/>
  <c r="W21" i="2"/>
  <c r="U21" i="2"/>
  <c r="R21" i="2"/>
  <c r="Q21" i="2"/>
  <c r="O21" i="2"/>
  <c r="K21" i="2" a="1"/>
  <c r="K21" i="2" s="1"/>
  <c r="J21" i="2" a="1"/>
  <c r="J21" i="2" s="1"/>
  <c r="H21" i="2" a="1"/>
  <c r="H21" i="2" s="1"/>
  <c r="G21" i="2"/>
  <c r="G21" i="2" a="1"/>
  <c r="D21" i="2"/>
  <c r="AD21" i="2" s="1"/>
  <c r="AD20" i="2"/>
  <c r="AB20" i="2"/>
  <c r="AA20" i="2"/>
  <c r="X20" i="2"/>
  <c r="W20" i="2"/>
  <c r="V20" i="2"/>
  <c r="M20" i="2" a="1"/>
  <c r="M20" i="2" s="1"/>
  <c r="L20" i="2" a="1"/>
  <c r="L20" i="2" s="1"/>
  <c r="K20" i="2" a="1"/>
  <c r="K20" i="2" s="1"/>
  <c r="E20" i="2" a="1"/>
  <c r="E20" i="2" s="1"/>
  <c r="D20" i="2"/>
  <c r="U20" i="2" s="1"/>
  <c r="AF19" i="2"/>
  <c r="AE19" i="2"/>
  <c r="AD19" i="2"/>
  <c r="AC19" i="2"/>
  <c r="X19" i="2"/>
  <c r="U19" i="2"/>
  <c r="R19" i="2"/>
  <c r="Q19" i="2"/>
  <c r="O19" i="2"/>
  <c r="N19" i="2"/>
  <c r="N19" i="2" a="1"/>
  <c r="L19" i="2" a="1"/>
  <c r="L19" i="2" s="1"/>
  <c r="J19" i="2" a="1"/>
  <c r="J19" i="2" s="1"/>
  <c r="P19" i="2" s="1"/>
  <c r="I19" i="2" a="1"/>
  <c r="I19" i="2" s="1"/>
  <c r="H19" i="2"/>
  <c r="H19" i="2" a="1"/>
  <c r="G19" i="2" a="1"/>
  <c r="G19" i="2" s="1"/>
  <c r="F19" i="2"/>
  <c r="T19" i="2" s="1"/>
  <c r="F19" i="2" a="1"/>
  <c r="D19" i="2"/>
  <c r="AB19" i="2" s="1"/>
  <c r="P30" i="2" l="1"/>
  <c r="Z31" i="2"/>
  <c r="X64" i="2"/>
  <c r="W64" i="2"/>
  <c r="K64" i="2" a="1"/>
  <c r="K64" i="2" s="1"/>
  <c r="V64" i="2"/>
  <c r="U64" i="2"/>
  <c r="J64" i="2" a="1"/>
  <c r="J64" i="2" s="1"/>
  <c r="P64" i="2" s="1"/>
  <c r="I64" i="2" a="1"/>
  <c r="I64" i="2" s="1"/>
  <c r="R64" i="2"/>
  <c r="Q64" i="2"/>
  <c r="H64" i="2" a="1"/>
  <c r="H64" i="2" s="1"/>
  <c r="AF64" i="2"/>
  <c r="AE64" i="2"/>
  <c r="O64" i="2"/>
  <c r="G64" i="2" a="1"/>
  <c r="G64" i="2" s="1"/>
  <c r="AD64" i="2"/>
  <c r="AC64" i="2"/>
  <c r="N64" i="2" a="1"/>
  <c r="N64" i="2" s="1"/>
  <c r="F64" i="2" a="1"/>
  <c r="F64" i="2" s="1"/>
  <c r="T64" i="2" s="1"/>
  <c r="AB64" i="2"/>
  <c r="L64" i="2" a="1"/>
  <c r="L64" i="2" s="1"/>
  <c r="X22" i="2"/>
  <c r="Z24" i="2"/>
  <c r="J27" i="2" a="1"/>
  <c r="J27" i="2" s="1"/>
  <c r="P27" i="2" s="1"/>
  <c r="U27" i="2"/>
  <c r="L31" i="2" a="1"/>
  <c r="L31" i="2" s="1"/>
  <c r="E22" i="2" a="1"/>
  <c r="E22" i="2" s="1"/>
  <c r="M22" i="2" a="1"/>
  <c r="M22" i="2" s="1"/>
  <c r="AA22" i="2"/>
  <c r="F24" i="2" a="1"/>
  <c r="F24" i="2" s="1"/>
  <c r="T24" i="2" s="1"/>
  <c r="N24" i="2" a="1"/>
  <c r="N24" i="2" s="1"/>
  <c r="AC24" i="2"/>
  <c r="X27" i="2"/>
  <c r="Q28" i="2"/>
  <c r="Z29" i="2"/>
  <c r="AB31" i="2"/>
  <c r="J32" i="2" a="1"/>
  <c r="J32" i="2" s="1"/>
  <c r="U32" i="2"/>
  <c r="P49" i="2"/>
  <c r="M31" i="2" a="1"/>
  <c r="M31" i="2" s="1"/>
  <c r="Z20" i="2"/>
  <c r="I21" i="2" a="1"/>
  <c r="I21" i="2" s="1"/>
  <c r="AB22" i="2"/>
  <c r="AD24" i="2"/>
  <c r="L27" i="2" a="1"/>
  <c r="L27" i="2" s="1"/>
  <c r="R28" i="2"/>
  <c r="E29" i="2" a="1"/>
  <c r="E29" i="2" s="1"/>
  <c r="M29" i="2" a="1"/>
  <c r="M29" i="2" s="1"/>
  <c r="AA29" i="2"/>
  <c r="F31" i="2" a="1"/>
  <c r="F31" i="2" s="1"/>
  <c r="T31" i="2" s="1"/>
  <c r="N31" i="2" a="1"/>
  <c r="N31" i="2" s="1"/>
  <c r="AC31" i="2"/>
  <c r="V32" i="2"/>
  <c r="X48" i="2"/>
  <c r="W48" i="2"/>
  <c r="K48" i="2" a="1"/>
  <c r="K48" i="2" s="1"/>
  <c r="V48" i="2"/>
  <c r="U48" i="2"/>
  <c r="J48" i="2" a="1"/>
  <c r="J48" i="2" s="1"/>
  <c r="I48" i="2" a="1"/>
  <c r="I48" i="2" s="1"/>
  <c r="R48" i="2"/>
  <c r="Q48" i="2"/>
  <c r="H48" i="2" a="1"/>
  <c r="H48" i="2" s="1"/>
  <c r="AF48" i="2"/>
  <c r="AE48" i="2"/>
  <c r="O48" i="2"/>
  <c r="G48" i="2" a="1"/>
  <c r="G48" i="2" s="1"/>
  <c r="AD48" i="2"/>
  <c r="AC48" i="2"/>
  <c r="N48" i="2" a="1"/>
  <c r="N48" i="2" s="1"/>
  <c r="F48" i="2" a="1"/>
  <c r="F48" i="2" s="1"/>
  <c r="T48" i="2" s="1"/>
  <c r="M64" i="2" a="1"/>
  <c r="M64" i="2" s="1"/>
  <c r="P72" i="2"/>
  <c r="G24" i="2" a="1"/>
  <c r="G24" i="2" s="1"/>
  <c r="AD31" i="2"/>
  <c r="Z64" i="2"/>
  <c r="M27" i="2" a="1"/>
  <c r="M27" i="2" s="1"/>
  <c r="O31" i="2"/>
  <c r="AA64" i="2"/>
  <c r="G31" i="2" a="1"/>
  <c r="G31" i="2" s="1"/>
  <c r="F20" i="2" a="1"/>
  <c r="F20" i="2" s="1"/>
  <c r="T20" i="2" s="1"/>
  <c r="N20" i="2" a="1"/>
  <c r="N20" i="2" s="1"/>
  <c r="AC20" i="2"/>
  <c r="V21" i="2"/>
  <c r="G22" i="2" a="1"/>
  <c r="G22" i="2" s="1"/>
  <c r="O22" i="2"/>
  <c r="AE22" i="2"/>
  <c r="X23" i="2"/>
  <c r="H24" i="2" a="1"/>
  <c r="H24" i="2" s="1"/>
  <c r="Q24" i="2"/>
  <c r="Z25" i="2"/>
  <c r="I26" i="2" a="1"/>
  <c r="I26" i="2" s="1"/>
  <c r="AB27" i="2"/>
  <c r="J28" i="2" a="1"/>
  <c r="J28" i="2" s="1"/>
  <c r="P28" i="2" s="1"/>
  <c r="U28" i="2"/>
  <c r="AD29" i="2"/>
  <c r="AF31" i="2"/>
  <c r="L32" i="2" a="1"/>
  <c r="L32" i="2" s="1"/>
  <c r="R33" i="2"/>
  <c r="V46" i="2"/>
  <c r="U46" i="2"/>
  <c r="J46" i="2" a="1"/>
  <c r="J46" i="2" s="1"/>
  <c r="P46" i="2" s="1"/>
  <c r="I46" i="2" a="1"/>
  <c r="I46" i="2" s="1"/>
  <c r="R46" i="2"/>
  <c r="Q46" i="2"/>
  <c r="H46" i="2" a="1"/>
  <c r="H46" i="2" s="1"/>
  <c r="AF46" i="2"/>
  <c r="AE46" i="2"/>
  <c r="O46" i="2"/>
  <c r="G46" i="2" a="1"/>
  <c r="G46" i="2" s="1"/>
  <c r="AD46" i="2"/>
  <c r="AC46" i="2"/>
  <c r="N46" i="2" a="1"/>
  <c r="N46" i="2" s="1"/>
  <c r="F46" i="2" a="1"/>
  <c r="F46" i="2" s="1"/>
  <c r="T46" i="2" s="1"/>
  <c r="AB46" i="2"/>
  <c r="AA46" i="2"/>
  <c r="M46" i="2" a="1"/>
  <c r="M46" i="2" s="1"/>
  <c r="E46" i="2" a="1"/>
  <c r="E46" i="2" s="1"/>
  <c r="L48" i="2" a="1"/>
  <c r="L48" i="2" s="1"/>
  <c r="O24" i="2"/>
  <c r="F27" i="2" a="1"/>
  <c r="F27" i="2" s="1"/>
  <c r="T27" i="2" s="1"/>
  <c r="H31" i="2" a="1"/>
  <c r="H31" i="2" s="1"/>
  <c r="Q31" i="2"/>
  <c r="Z32" i="2"/>
  <c r="W55" i="2"/>
  <c r="K55" i="2" a="1"/>
  <c r="K55" i="2" s="1"/>
  <c r="V55" i="2"/>
  <c r="U55" i="2"/>
  <c r="J55" i="2" a="1"/>
  <c r="J55" i="2" s="1"/>
  <c r="P55" i="2" s="1"/>
  <c r="I55" i="2" a="1"/>
  <c r="I55" i="2" s="1"/>
  <c r="R55" i="2"/>
  <c r="Q55" i="2"/>
  <c r="H55" i="2" a="1"/>
  <c r="H55" i="2" s="1"/>
  <c r="AF55" i="2"/>
  <c r="AE55" i="2"/>
  <c r="O55" i="2"/>
  <c r="G55" i="2" a="1"/>
  <c r="G55" i="2" s="1"/>
  <c r="AD55" i="2"/>
  <c r="AC55" i="2"/>
  <c r="N55" i="2" a="1"/>
  <c r="N55" i="2" s="1"/>
  <c r="F55" i="2" a="1"/>
  <c r="F55" i="2" s="1"/>
  <c r="T55" i="2" s="1"/>
  <c r="AB55" i="2"/>
  <c r="AA55" i="2"/>
  <c r="M55" i="2" a="1"/>
  <c r="M55" i="2" s="1"/>
  <c r="E55" i="2" a="1"/>
  <c r="E55" i="2" s="1"/>
  <c r="X55" i="2"/>
  <c r="AA31" i="2"/>
  <c r="AF24" i="2"/>
  <c r="E27" i="2" a="1"/>
  <c r="E27" i="2" s="1"/>
  <c r="AF22" i="2"/>
  <c r="R24" i="2"/>
  <c r="N27" i="2" a="1"/>
  <c r="N27" i="2" s="1"/>
  <c r="AC27" i="2"/>
  <c r="V19" i="2"/>
  <c r="G20" i="2" a="1"/>
  <c r="G20" i="2" s="1"/>
  <c r="O20" i="2"/>
  <c r="AE20" i="2"/>
  <c r="X21" i="2"/>
  <c r="H22" i="2" a="1"/>
  <c r="H22" i="2" s="1"/>
  <c r="Q22" i="2"/>
  <c r="Z23" i="2"/>
  <c r="I24" i="2" a="1"/>
  <c r="I24" i="2" s="1"/>
  <c r="AB25" i="2"/>
  <c r="J26" i="2" a="1"/>
  <c r="J26" i="2" s="1"/>
  <c r="P26" i="2" s="1"/>
  <c r="U26" i="2"/>
  <c r="AD27" i="2"/>
  <c r="K28" i="2" a="1"/>
  <c r="K28" i="2" s="1"/>
  <c r="W28" i="2"/>
  <c r="AF29" i="2"/>
  <c r="R31" i="2"/>
  <c r="E32" i="2" a="1"/>
  <c r="E32" i="2" s="1"/>
  <c r="M32" i="2" a="1"/>
  <c r="M32" i="2" s="1"/>
  <c r="AA32" i="2"/>
  <c r="L41" i="2" a="1"/>
  <c r="L41" i="2" s="1"/>
  <c r="X41" i="2"/>
  <c r="W41" i="2"/>
  <c r="K41" i="2" a="1"/>
  <c r="K41" i="2" s="1"/>
  <c r="V41" i="2"/>
  <c r="U41" i="2"/>
  <c r="J41" i="2" a="1"/>
  <c r="J41" i="2" s="1"/>
  <c r="P41" i="2" s="1"/>
  <c r="I41" i="2" a="1"/>
  <c r="I41" i="2" s="1"/>
  <c r="Q41" i="2"/>
  <c r="H41" i="2" a="1"/>
  <c r="H41" i="2" s="1"/>
  <c r="AF41" i="2"/>
  <c r="AE41" i="2"/>
  <c r="O41" i="2"/>
  <c r="G41" i="2" a="1"/>
  <c r="G41" i="2" s="1"/>
  <c r="AD41" i="2"/>
  <c r="M48" i="2" a="1"/>
  <c r="M48" i="2" s="1"/>
  <c r="L55" i="2" a="1"/>
  <c r="L55" i="2" s="1"/>
  <c r="P68" i="2"/>
  <c r="W71" i="2"/>
  <c r="K71" i="2" a="1"/>
  <c r="K71" i="2" s="1"/>
  <c r="V71" i="2"/>
  <c r="U71" i="2"/>
  <c r="J71" i="2" a="1"/>
  <c r="J71" i="2" s="1"/>
  <c r="P71" i="2" s="1"/>
  <c r="I71" i="2" a="1"/>
  <c r="I71" i="2" s="1"/>
  <c r="R71" i="2"/>
  <c r="Q71" i="2"/>
  <c r="H71" i="2" a="1"/>
  <c r="H71" i="2" s="1"/>
  <c r="AF71" i="2"/>
  <c r="AE71" i="2"/>
  <c r="O71" i="2"/>
  <c r="G71" i="2" a="1"/>
  <c r="G71" i="2" s="1"/>
  <c r="AD71" i="2"/>
  <c r="AC71" i="2"/>
  <c r="N71" i="2" a="1"/>
  <c r="N71" i="2" s="1"/>
  <c r="F71" i="2" a="1"/>
  <c r="F71" i="2" s="1"/>
  <c r="T71" i="2" s="1"/>
  <c r="AB71" i="2"/>
  <c r="AA71" i="2"/>
  <c r="M71" i="2" a="1"/>
  <c r="M71" i="2" s="1"/>
  <c r="E71" i="2" a="1"/>
  <c r="E71" i="2" s="1"/>
  <c r="X71" i="2"/>
  <c r="Z22" i="2"/>
  <c r="AA27" i="2"/>
  <c r="K19" i="2" a="1"/>
  <c r="K19" i="2" s="1"/>
  <c r="W19" i="2"/>
  <c r="AF20" i="2"/>
  <c r="L21" i="2" a="1"/>
  <c r="L21" i="2" s="1"/>
  <c r="P21" i="2" s="1"/>
  <c r="R22" i="2"/>
  <c r="E23" i="2" a="1"/>
  <c r="E23" i="2" s="1"/>
  <c r="M23" i="2" a="1"/>
  <c r="M23" i="2" s="1"/>
  <c r="AA23" i="2"/>
  <c r="F25" i="2" a="1"/>
  <c r="F25" i="2" s="1"/>
  <c r="T25" i="2" s="1"/>
  <c r="N25" i="2" a="1"/>
  <c r="N25" i="2" s="1"/>
  <c r="AC25" i="2"/>
  <c r="V26" i="2"/>
  <c r="G27" i="2" a="1"/>
  <c r="G27" i="2" s="1"/>
  <c r="O27" i="2"/>
  <c r="AE27" i="2"/>
  <c r="X28" i="2"/>
  <c r="H29" i="2" a="1"/>
  <c r="H29" i="2" s="1"/>
  <c r="Q29" i="2"/>
  <c r="Z30" i="2"/>
  <c r="I31" i="2" a="1"/>
  <c r="I31" i="2" s="1"/>
  <c r="AB32" i="2"/>
  <c r="J33" i="2" a="1"/>
  <c r="J33" i="2" s="1"/>
  <c r="P33" i="2" s="1"/>
  <c r="U33" i="2"/>
  <c r="W39" i="2"/>
  <c r="K39" i="2" a="1"/>
  <c r="K39" i="2" s="1"/>
  <c r="V39" i="2"/>
  <c r="U39" i="2"/>
  <c r="J39" i="2" a="1"/>
  <c r="J39" i="2" s="1"/>
  <c r="P39" i="2" s="1"/>
  <c r="I39" i="2" a="1"/>
  <c r="I39" i="2" s="1"/>
  <c r="R39" i="2"/>
  <c r="Q39" i="2"/>
  <c r="H39" i="2" a="1"/>
  <c r="H39" i="2" s="1"/>
  <c r="AE39" i="2"/>
  <c r="O39" i="2"/>
  <c r="G39" i="2" a="1"/>
  <c r="G39" i="2" s="1"/>
  <c r="AD39" i="2"/>
  <c r="AB39" i="2"/>
  <c r="E41" i="2" a="1"/>
  <c r="E41" i="2" s="1"/>
  <c r="L46" i="2" a="1"/>
  <c r="L46" i="2" s="1"/>
  <c r="E64" i="2" a="1"/>
  <c r="E64" i="2" s="1"/>
  <c r="AC22" i="2"/>
  <c r="Q20" i="2"/>
  <c r="Z21" i="2"/>
  <c r="I22" i="2" a="1"/>
  <c r="I22" i="2" s="1"/>
  <c r="J24" i="2" a="1"/>
  <c r="J24" i="2" s="1"/>
  <c r="P24" i="2" s="1"/>
  <c r="U24" i="2"/>
  <c r="AF27" i="2"/>
  <c r="L28" i="2" a="1"/>
  <c r="L28" i="2" s="1"/>
  <c r="R29" i="2"/>
  <c r="F32" i="2" a="1"/>
  <c r="F32" i="2" s="1"/>
  <c r="T32" i="2" s="1"/>
  <c r="N32" i="2" a="1"/>
  <c r="N32" i="2" s="1"/>
  <c r="AC32" i="2"/>
  <c r="E31" i="2" a="1"/>
  <c r="E31" i="2" s="1"/>
  <c r="N22" i="2" a="1"/>
  <c r="N22" i="2" s="1"/>
  <c r="AE24" i="2"/>
  <c r="AD22" i="2"/>
  <c r="AE31" i="2"/>
  <c r="H20" i="2" a="1"/>
  <c r="H20" i="2" s="1"/>
  <c r="R20" i="2"/>
  <c r="H27" i="2" a="1"/>
  <c r="H27" i="2" s="1"/>
  <c r="Q27" i="2"/>
  <c r="Z28" i="2"/>
  <c r="I29" i="2" a="1"/>
  <c r="I29" i="2" s="1"/>
  <c r="J31" i="2" a="1"/>
  <c r="J31" i="2" s="1"/>
  <c r="P31" i="2" s="1"/>
  <c r="U31" i="2"/>
  <c r="AD32" i="2"/>
  <c r="Z48" i="2"/>
  <c r="Z55" i="2"/>
  <c r="AA21" i="2"/>
  <c r="Z19" i="2"/>
  <c r="I20" i="2" a="1"/>
  <c r="I20" i="2" s="1"/>
  <c r="AB21" i="2"/>
  <c r="J22" i="2" a="1"/>
  <c r="J22" i="2" s="1"/>
  <c r="P22" i="2" s="1"/>
  <c r="U22" i="2"/>
  <c r="AD23" i="2"/>
  <c r="K24" i="2" a="1"/>
  <c r="K24" i="2" s="1"/>
  <c r="W24" i="2"/>
  <c r="AF25" i="2"/>
  <c r="L26" i="2" a="1"/>
  <c r="L26" i="2" s="1"/>
  <c r="R27" i="2"/>
  <c r="E28" i="2" a="1"/>
  <c r="E28" i="2" s="1"/>
  <c r="M28" i="2" a="1"/>
  <c r="M28" i="2" s="1"/>
  <c r="AA28" i="2"/>
  <c r="N30" i="2" a="1"/>
  <c r="N30" i="2" s="1"/>
  <c r="V31" i="2"/>
  <c r="G32" i="2" a="1"/>
  <c r="G32" i="2" s="1"/>
  <c r="O32" i="2"/>
  <c r="AE32" i="2"/>
  <c r="X33" i="2"/>
  <c r="X46" i="2"/>
  <c r="AA48" i="2"/>
  <c r="E21" i="2" a="1"/>
  <c r="E21" i="2" s="1"/>
  <c r="V24" i="2"/>
  <c r="E19" i="2" a="1"/>
  <c r="E19" i="2" s="1"/>
  <c r="M19" i="2" a="1"/>
  <c r="M19" i="2" s="1"/>
  <c r="AA19" i="2"/>
  <c r="F21" i="2" a="1"/>
  <c r="F21" i="2" s="1"/>
  <c r="T21" i="2" s="1"/>
  <c r="N21" i="2" a="1"/>
  <c r="N21" i="2" s="1"/>
  <c r="AC21" i="2"/>
  <c r="V22" i="2"/>
  <c r="G23" i="2" a="1"/>
  <c r="G23" i="2" s="1"/>
  <c r="O23" i="2"/>
  <c r="X24" i="2"/>
  <c r="H25" i="2" a="1"/>
  <c r="H25" i="2" s="1"/>
  <c r="AB28" i="2"/>
  <c r="J29" i="2" a="1"/>
  <c r="J29" i="2" s="1"/>
  <c r="P29" i="2" s="1"/>
  <c r="U29" i="2"/>
  <c r="K31" i="2" a="1"/>
  <c r="K31" i="2" s="1"/>
  <c r="W31" i="2"/>
  <c r="AF32" i="2"/>
  <c r="AB48" i="2"/>
  <c r="F22" i="2" a="1"/>
  <c r="F22" i="2" s="1"/>
  <c r="T22" i="2" s="1"/>
  <c r="M21" i="2" a="1"/>
  <c r="M21" i="2" s="1"/>
  <c r="J20" i="2" a="1"/>
  <c r="J20" i="2" s="1"/>
  <c r="P20" i="2" s="1"/>
  <c r="K22" i="2" a="1"/>
  <c r="K22" i="2" s="1"/>
  <c r="F28" i="2" a="1"/>
  <c r="F28" i="2" s="1"/>
  <c r="T28" i="2" s="1"/>
  <c r="N28" i="2" a="1"/>
  <c r="N28" i="2" s="1"/>
  <c r="H32" i="2" a="1"/>
  <c r="H32" i="2" s="1"/>
  <c r="AE33" i="2"/>
  <c r="AC33" i="2"/>
  <c r="AB33" i="2"/>
  <c r="Z33" i="2"/>
  <c r="Z57" i="2"/>
  <c r="L73" i="2" a="1"/>
  <c r="L73" i="2" s="1"/>
  <c r="W73" i="2"/>
  <c r="V73" i="2"/>
  <c r="U73" i="2"/>
  <c r="Q73" i="2"/>
  <c r="AE73" i="2"/>
  <c r="O73" i="2"/>
  <c r="F57" i="2" a="1"/>
  <c r="F57" i="2" s="1"/>
  <c r="T57" i="2" s="1"/>
  <c r="N57" i="2" a="1"/>
  <c r="N57" i="2" s="1"/>
  <c r="AC57" i="2"/>
  <c r="Z62" i="2"/>
  <c r="AB75" i="2"/>
  <c r="AA75" i="2"/>
  <c r="M75" i="2" a="1"/>
  <c r="M75" i="2" s="1"/>
  <c r="E75" i="2" a="1"/>
  <c r="E75" i="2" s="1"/>
  <c r="L75" i="2" a="1"/>
  <c r="L75" i="2" s="1"/>
  <c r="X75" i="2"/>
  <c r="W75" i="2"/>
  <c r="K75" i="2" a="1"/>
  <c r="K75" i="2" s="1"/>
  <c r="V75" i="2"/>
  <c r="I75" i="2" a="1"/>
  <c r="I75" i="2" s="1"/>
  <c r="R75" i="2"/>
  <c r="Q75" i="2"/>
  <c r="H75" i="2" a="1"/>
  <c r="H75" i="2" s="1"/>
  <c r="AC75" i="2"/>
  <c r="N75" i="2" a="1"/>
  <c r="N75" i="2" s="1"/>
  <c r="F75" i="2" a="1"/>
  <c r="F75" i="2" s="1"/>
  <c r="T75" i="2" s="1"/>
  <c r="X87" i="2"/>
  <c r="W87" i="2"/>
  <c r="K87" i="2" a="1"/>
  <c r="K87" i="2" s="1"/>
  <c r="V87" i="2"/>
  <c r="U87" i="2"/>
  <c r="J87" i="2" a="1"/>
  <c r="J87" i="2" s="1"/>
  <c r="I87" i="2" a="1"/>
  <c r="I87" i="2" s="1"/>
  <c r="R87" i="2"/>
  <c r="Q87" i="2"/>
  <c r="H87" i="2" a="1"/>
  <c r="H87" i="2" s="1"/>
  <c r="AF87" i="2"/>
  <c r="AE87" i="2"/>
  <c r="O87" i="2"/>
  <c r="G87" i="2" a="1"/>
  <c r="G87" i="2" s="1"/>
  <c r="AD87" i="2"/>
  <c r="AC87" i="2"/>
  <c r="N87" i="2" a="1"/>
  <c r="N87" i="2" s="1"/>
  <c r="F87" i="2" a="1"/>
  <c r="F87" i="2" s="1"/>
  <c r="T87" i="2" s="1"/>
  <c r="L87" i="2" a="1"/>
  <c r="L87" i="2" s="1"/>
  <c r="P117" i="2"/>
  <c r="O34" i="2"/>
  <c r="AE34" i="2"/>
  <c r="X35" i="2"/>
  <c r="H36" i="2" a="1"/>
  <c r="H36" i="2" s="1"/>
  <c r="Q36" i="2"/>
  <c r="Z37" i="2"/>
  <c r="I38" i="2" a="1"/>
  <c r="I38" i="2" s="1"/>
  <c r="J40" i="2" a="1"/>
  <c r="J40" i="2" s="1"/>
  <c r="P40" i="2" s="1"/>
  <c r="U40" i="2"/>
  <c r="K42" i="2" a="1"/>
  <c r="K42" i="2" s="1"/>
  <c r="W42" i="2"/>
  <c r="AF43" i="2"/>
  <c r="L44" i="2" a="1"/>
  <c r="L44" i="2" s="1"/>
  <c r="P44" i="2" s="1"/>
  <c r="R45" i="2"/>
  <c r="V49" i="2"/>
  <c r="O50" i="2"/>
  <c r="AE50" i="2"/>
  <c r="X51" i="2"/>
  <c r="H52" i="2" a="1"/>
  <c r="H52" i="2" s="1"/>
  <c r="Q52" i="2"/>
  <c r="Z53" i="2"/>
  <c r="I54" i="2" a="1"/>
  <c r="I54" i="2" s="1"/>
  <c r="J56" i="2" a="1"/>
  <c r="J56" i="2" s="1"/>
  <c r="P56" i="2" s="1"/>
  <c r="U56" i="2"/>
  <c r="AD57" i="2"/>
  <c r="K58" i="2" a="1"/>
  <c r="K58" i="2" s="1"/>
  <c r="W58" i="2"/>
  <c r="AF59" i="2"/>
  <c r="L60" i="2" a="1"/>
  <c r="L60" i="2" s="1"/>
  <c r="P60" i="2" s="1"/>
  <c r="R61" i="2"/>
  <c r="E62" i="2" a="1"/>
  <c r="E62" i="2" s="1"/>
  <c r="M62" i="2" a="1"/>
  <c r="M62" i="2" s="1"/>
  <c r="AA62" i="2"/>
  <c r="V65" i="2"/>
  <c r="X67" i="2"/>
  <c r="Z69" i="2"/>
  <c r="R73" i="2"/>
  <c r="U78" i="2"/>
  <c r="R81" i="2"/>
  <c r="Q81" i="2"/>
  <c r="H81" i="2" a="1"/>
  <c r="H81" i="2" s="1"/>
  <c r="AE81" i="2"/>
  <c r="O81" i="2"/>
  <c r="G81" i="2" a="1"/>
  <c r="G81" i="2" s="1"/>
  <c r="AD81" i="2"/>
  <c r="AC81" i="2"/>
  <c r="N81" i="2" a="1"/>
  <c r="N81" i="2" s="1"/>
  <c r="F81" i="2" a="1"/>
  <c r="F81" i="2" s="1"/>
  <c r="T81" i="2" s="1"/>
  <c r="AB81" i="2"/>
  <c r="AA81" i="2"/>
  <c r="M81" i="2" a="1"/>
  <c r="M81" i="2" s="1"/>
  <c r="E81" i="2" a="1"/>
  <c r="E81" i="2" s="1"/>
  <c r="L81" i="2" a="1"/>
  <c r="L81" i="2" s="1"/>
  <c r="X81" i="2"/>
  <c r="W81" i="2"/>
  <c r="K81" i="2" a="1"/>
  <c r="K81" i="2" s="1"/>
  <c r="I81" i="2" a="1"/>
  <c r="I81" i="2" s="1"/>
  <c r="E87" i="2" a="1"/>
  <c r="E87" i="2" s="1"/>
  <c r="Z44" i="2"/>
  <c r="K49" i="2" a="1"/>
  <c r="K49" i="2" s="1"/>
  <c r="W49" i="2"/>
  <c r="G57" i="2" a="1"/>
  <c r="G57" i="2" s="1"/>
  <c r="O57" i="2"/>
  <c r="AE57" i="2"/>
  <c r="Z60" i="2"/>
  <c r="AB62" i="2"/>
  <c r="K65" i="2" a="1"/>
  <c r="K65" i="2" s="1"/>
  <c r="W65" i="2"/>
  <c r="G73" i="2" a="1"/>
  <c r="G73" i="2" s="1"/>
  <c r="G75" i="2" a="1"/>
  <c r="G75" i="2" s="1"/>
  <c r="P99" i="2"/>
  <c r="H34" i="2" a="1"/>
  <c r="H34" i="2" s="1"/>
  <c r="Q34" i="2"/>
  <c r="Z35" i="2"/>
  <c r="I36" i="2" a="1"/>
  <c r="I36" i="2" s="1"/>
  <c r="AB37" i="2"/>
  <c r="J38" i="2" a="1"/>
  <c r="J38" i="2" s="1"/>
  <c r="U38" i="2"/>
  <c r="K40" i="2" a="1"/>
  <c r="K40" i="2" s="1"/>
  <c r="W40" i="2"/>
  <c r="L42" i="2" a="1"/>
  <c r="L42" i="2" s="1"/>
  <c r="P42" i="2" s="1"/>
  <c r="R43" i="2"/>
  <c r="E44" i="2" a="1"/>
  <c r="E44" i="2" s="1"/>
  <c r="M44" i="2" a="1"/>
  <c r="M44" i="2" s="1"/>
  <c r="AA44" i="2"/>
  <c r="X49" i="2"/>
  <c r="Z51" i="2"/>
  <c r="AF57" i="2"/>
  <c r="L58" i="2" a="1"/>
  <c r="L58" i="2" s="1"/>
  <c r="P58" i="2" s="1"/>
  <c r="E60" i="2" a="1"/>
  <c r="E60" i="2" s="1"/>
  <c r="M60" i="2" a="1"/>
  <c r="M60" i="2" s="1"/>
  <c r="AA60" i="2"/>
  <c r="F62" i="2" a="1"/>
  <c r="F62" i="2" s="1"/>
  <c r="T62" i="2" s="1"/>
  <c r="N62" i="2" a="1"/>
  <c r="N62" i="2" s="1"/>
  <c r="AC62" i="2"/>
  <c r="X65" i="2"/>
  <c r="Z67" i="2"/>
  <c r="Z78" i="2"/>
  <c r="P105" i="2"/>
  <c r="Z42" i="2"/>
  <c r="AB44" i="2"/>
  <c r="L49" i="2" a="1"/>
  <c r="L49" i="2" s="1"/>
  <c r="H57" i="2" a="1"/>
  <c r="H57" i="2" s="1"/>
  <c r="Q57" i="2"/>
  <c r="Z58" i="2"/>
  <c r="AB60" i="2"/>
  <c r="J61" i="2" a="1"/>
  <c r="J61" i="2" s="1"/>
  <c r="U61" i="2"/>
  <c r="AD62" i="2"/>
  <c r="L65" i="2" a="1"/>
  <c r="L65" i="2" s="1"/>
  <c r="P65" i="2" s="1"/>
  <c r="E67" i="2" a="1"/>
  <c r="E67" i="2" s="1"/>
  <c r="M67" i="2" a="1"/>
  <c r="M67" i="2" s="1"/>
  <c r="AA67" i="2"/>
  <c r="N69" i="2" a="1"/>
  <c r="N69" i="2" s="1"/>
  <c r="AC69" i="2"/>
  <c r="H73" i="2" a="1"/>
  <c r="H73" i="2" s="1"/>
  <c r="X73" i="2"/>
  <c r="J81" i="2" a="1"/>
  <c r="J81" i="2" s="1"/>
  <c r="P81" i="2" s="1"/>
  <c r="M87" i="2" a="1"/>
  <c r="M87" i="2" s="1"/>
  <c r="V101" i="2"/>
  <c r="U101" i="2"/>
  <c r="J101" i="2" a="1"/>
  <c r="J101" i="2" s="1"/>
  <c r="P101" i="2" s="1"/>
  <c r="I101" i="2" a="1"/>
  <c r="I101" i="2" s="1"/>
  <c r="R101" i="2"/>
  <c r="Q101" i="2"/>
  <c r="H101" i="2" a="1"/>
  <c r="H101" i="2" s="1"/>
  <c r="AF101" i="2"/>
  <c r="AE101" i="2"/>
  <c r="O101" i="2"/>
  <c r="G101" i="2" a="1"/>
  <c r="G101" i="2" s="1"/>
  <c r="AD101" i="2"/>
  <c r="AC101" i="2"/>
  <c r="N101" i="2" a="1"/>
  <c r="N101" i="2" s="1"/>
  <c r="F101" i="2" a="1"/>
  <c r="F101" i="2" s="1"/>
  <c r="T101" i="2" s="1"/>
  <c r="AB101" i="2"/>
  <c r="AA101" i="2"/>
  <c r="M101" i="2" a="1"/>
  <c r="M101" i="2" s="1"/>
  <c r="E101" i="2" a="1"/>
  <c r="E101" i="2" s="1"/>
  <c r="W101" i="2"/>
  <c r="K101" i="2" a="1"/>
  <c r="K101" i="2" s="1"/>
  <c r="Z49" i="2"/>
  <c r="R57" i="2"/>
  <c r="G62" i="2" a="1"/>
  <c r="G62" i="2" s="1"/>
  <c r="O62" i="2"/>
  <c r="AE62" i="2"/>
  <c r="Z65" i="2"/>
  <c r="Z73" i="2"/>
  <c r="J75" i="2" a="1"/>
  <c r="J75" i="2" s="1"/>
  <c r="V85" i="2"/>
  <c r="U85" i="2"/>
  <c r="J85" i="2" a="1"/>
  <c r="J85" i="2" s="1"/>
  <c r="I85" i="2" a="1"/>
  <c r="I85" i="2" s="1"/>
  <c r="R85" i="2"/>
  <c r="Q85" i="2"/>
  <c r="H85" i="2" a="1"/>
  <c r="H85" i="2" s="1"/>
  <c r="AF85" i="2"/>
  <c r="AE85" i="2"/>
  <c r="O85" i="2"/>
  <c r="G85" i="2" a="1"/>
  <c r="G85" i="2" s="1"/>
  <c r="AC85" i="2"/>
  <c r="N85" i="2" a="1"/>
  <c r="N85" i="2" s="1"/>
  <c r="F85" i="2" a="1"/>
  <c r="F85" i="2" s="1"/>
  <c r="T85" i="2" s="1"/>
  <c r="AB85" i="2"/>
  <c r="AA85" i="2"/>
  <c r="M85" i="2" a="1"/>
  <c r="M85" i="2" s="1"/>
  <c r="E85" i="2" a="1"/>
  <c r="E85" i="2" s="1"/>
  <c r="W85" i="2"/>
  <c r="K85" i="2" a="1"/>
  <c r="K85" i="2" s="1"/>
  <c r="W94" i="2"/>
  <c r="K94" i="2" a="1"/>
  <c r="K94" i="2" s="1"/>
  <c r="V94" i="2"/>
  <c r="U94" i="2"/>
  <c r="J94" i="2" a="1"/>
  <c r="J94" i="2" s="1"/>
  <c r="I94" i="2" a="1"/>
  <c r="I94" i="2" s="1"/>
  <c r="R94" i="2"/>
  <c r="Q94" i="2"/>
  <c r="H94" i="2" a="1"/>
  <c r="H94" i="2" s="1"/>
  <c r="AF94" i="2"/>
  <c r="AE94" i="2"/>
  <c r="O94" i="2"/>
  <c r="G94" i="2" a="1"/>
  <c r="G94" i="2" s="1"/>
  <c r="AD94" i="2"/>
  <c r="AC94" i="2"/>
  <c r="N94" i="2" a="1"/>
  <c r="N94" i="2" s="1"/>
  <c r="F94" i="2" a="1"/>
  <c r="F94" i="2" s="1"/>
  <c r="T94" i="2" s="1"/>
  <c r="AB94" i="2"/>
  <c r="X94" i="2"/>
  <c r="N35" i="2" a="1"/>
  <c r="N35" i="2" s="1"/>
  <c r="AC35" i="2"/>
  <c r="V36" i="2"/>
  <c r="G37" i="2" a="1"/>
  <c r="G37" i="2" s="1"/>
  <c r="O37" i="2"/>
  <c r="AE37" i="2"/>
  <c r="X38" i="2"/>
  <c r="Z40" i="2"/>
  <c r="AB42" i="2"/>
  <c r="J43" i="2" a="1"/>
  <c r="J43" i="2" s="1"/>
  <c r="P43" i="2" s="1"/>
  <c r="U43" i="2"/>
  <c r="AD44" i="2"/>
  <c r="K45" i="2" a="1"/>
  <c r="K45" i="2" s="1"/>
  <c r="W45" i="2"/>
  <c r="L47" i="2" a="1"/>
  <c r="L47" i="2" s="1"/>
  <c r="P47" i="2" s="1"/>
  <c r="E49" i="2" a="1"/>
  <c r="E49" i="2" s="1"/>
  <c r="M49" i="2" a="1"/>
  <c r="M49" i="2" s="1"/>
  <c r="AA49" i="2"/>
  <c r="F51" i="2" a="1"/>
  <c r="F51" i="2" s="1"/>
  <c r="T51" i="2" s="1"/>
  <c r="N51" i="2" a="1"/>
  <c r="N51" i="2" s="1"/>
  <c r="AC51" i="2"/>
  <c r="V52" i="2"/>
  <c r="G53" i="2" a="1"/>
  <c r="G53" i="2" s="1"/>
  <c r="O53" i="2"/>
  <c r="AE53" i="2"/>
  <c r="X54" i="2"/>
  <c r="Z56" i="2"/>
  <c r="I57" i="2" a="1"/>
  <c r="I57" i="2" s="1"/>
  <c r="AB58" i="2"/>
  <c r="J59" i="2" a="1"/>
  <c r="J59" i="2" s="1"/>
  <c r="P59" i="2" s="1"/>
  <c r="U59" i="2"/>
  <c r="AD60" i="2"/>
  <c r="K61" i="2" a="1"/>
  <c r="K61" i="2" s="1"/>
  <c r="W61" i="2"/>
  <c r="AF62" i="2"/>
  <c r="L63" i="2" a="1"/>
  <c r="L63" i="2" s="1"/>
  <c r="P63" i="2" s="1"/>
  <c r="E65" i="2" a="1"/>
  <c r="E65" i="2" s="1"/>
  <c r="M65" i="2" a="1"/>
  <c r="M65" i="2" s="1"/>
  <c r="AA65" i="2"/>
  <c r="F67" i="2" a="1"/>
  <c r="F67" i="2" s="1"/>
  <c r="T67" i="2" s="1"/>
  <c r="N67" i="2" a="1"/>
  <c r="N67" i="2" s="1"/>
  <c r="AC67" i="2"/>
  <c r="V68" i="2"/>
  <c r="G69" i="2" a="1"/>
  <c r="G69" i="2" s="1"/>
  <c r="O69" i="2"/>
  <c r="AE69" i="2"/>
  <c r="X70" i="2"/>
  <c r="Z72" i="2"/>
  <c r="I73" i="2" a="1"/>
  <c r="I73" i="2" s="1"/>
  <c r="AA73" i="2"/>
  <c r="P86" i="2"/>
  <c r="Z87" i="2"/>
  <c r="E94" i="2" a="1"/>
  <c r="E94" i="2" s="1"/>
  <c r="L101" i="2" a="1"/>
  <c r="L101" i="2" s="1"/>
  <c r="J34" i="2" a="1"/>
  <c r="J34" i="2" s="1"/>
  <c r="P34" i="2" s="1"/>
  <c r="U34" i="2"/>
  <c r="AD35" i="2"/>
  <c r="K36" i="2" a="1"/>
  <c r="K36" i="2" s="1"/>
  <c r="W36" i="2"/>
  <c r="AF37" i="2"/>
  <c r="L38" i="2" a="1"/>
  <c r="L38" i="2" s="1"/>
  <c r="E40" i="2" a="1"/>
  <c r="E40" i="2" s="1"/>
  <c r="M40" i="2" a="1"/>
  <c r="M40" i="2" s="1"/>
  <c r="AA40" i="2"/>
  <c r="F42" i="2" a="1"/>
  <c r="F42" i="2" s="1"/>
  <c r="T42" i="2" s="1"/>
  <c r="N42" i="2" a="1"/>
  <c r="N42" i="2" s="1"/>
  <c r="AC42" i="2"/>
  <c r="V43" i="2"/>
  <c r="G44" i="2" a="1"/>
  <c r="G44" i="2" s="1"/>
  <c r="O44" i="2"/>
  <c r="AE44" i="2"/>
  <c r="X45" i="2"/>
  <c r="Z47" i="2"/>
  <c r="AB49" i="2"/>
  <c r="U50" i="2"/>
  <c r="AD51" i="2"/>
  <c r="K52" i="2" a="1"/>
  <c r="K52" i="2" s="1"/>
  <c r="W52" i="2"/>
  <c r="AF53" i="2"/>
  <c r="L54" i="2" a="1"/>
  <c r="L54" i="2" s="1"/>
  <c r="P54" i="2" s="1"/>
  <c r="E56" i="2" a="1"/>
  <c r="E56" i="2" s="1"/>
  <c r="M56" i="2" a="1"/>
  <c r="M56" i="2" s="1"/>
  <c r="AA56" i="2"/>
  <c r="F58" i="2" a="1"/>
  <c r="F58" i="2" s="1"/>
  <c r="T58" i="2" s="1"/>
  <c r="N58" i="2" a="1"/>
  <c r="N58" i="2" s="1"/>
  <c r="AC58" i="2"/>
  <c r="V59" i="2"/>
  <c r="G60" i="2" a="1"/>
  <c r="G60" i="2" s="1"/>
  <c r="O60" i="2"/>
  <c r="AE60" i="2"/>
  <c r="X61" i="2"/>
  <c r="H62" i="2" a="1"/>
  <c r="H62" i="2" s="1"/>
  <c r="Q62" i="2"/>
  <c r="Z63" i="2"/>
  <c r="AB65" i="2"/>
  <c r="J66" i="2" a="1"/>
  <c r="J66" i="2" s="1"/>
  <c r="P66" i="2" s="1"/>
  <c r="U66" i="2"/>
  <c r="AD67" i="2"/>
  <c r="K68" i="2" a="1"/>
  <c r="K68" i="2" s="1"/>
  <c r="W68" i="2"/>
  <c r="AF69" i="2"/>
  <c r="L70" i="2" a="1"/>
  <c r="L70" i="2" s="1"/>
  <c r="P70" i="2" s="1"/>
  <c r="E72" i="2" a="1"/>
  <c r="E72" i="2" s="1"/>
  <c r="M72" i="2" a="1"/>
  <c r="M72" i="2" s="1"/>
  <c r="AA72" i="2"/>
  <c r="AB73" i="2"/>
  <c r="AA87" i="2"/>
  <c r="L94" i="2" a="1"/>
  <c r="L94" i="2" s="1"/>
  <c r="V34" i="2"/>
  <c r="G35" i="2" a="1"/>
  <c r="G35" i="2" s="1"/>
  <c r="O35" i="2"/>
  <c r="AE35" i="2"/>
  <c r="X36" i="2"/>
  <c r="H37" i="2" a="1"/>
  <c r="H37" i="2" s="1"/>
  <c r="Q37" i="2"/>
  <c r="Z38" i="2"/>
  <c r="AB40" i="2"/>
  <c r="AD42" i="2"/>
  <c r="K43" i="2" a="1"/>
  <c r="K43" i="2" s="1"/>
  <c r="W43" i="2"/>
  <c r="AF44" i="2"/>
  <c r="L45" i="2" a="1"/>
  <c r="L45" i="2" s="1"/>
  <c r="P45" i="2" s="1"/>
  <c r="M47" i="2" a="1"/>
  <c r="M47" i="2" s="1"/>
  <c r="AA47" i="2"/>
  <c r="F49" i="2" a="1"/>
  <c r="F49" i="2" s="1"/>
  <c r="T49" i="2" s="1"/>
  <c r="N49" i="2" a="1"/>
  <c r="N49" i="2" s="1"/>
  <c r="AC49" i="2"/>
  <c r="V50" i="2"/>
  <c r="G51" i="2" a="1"/>
  <c r="G51" i="2" s="1"/>
  <c r="O51" i="2"/>
  <c r="AE51" i="2"/>
  <c r="X52" i="2"/>
  <c r="H53" i="2" a="1"/>
  <c r="H53" i="2" s="1"/>
  <c r="Q53" i="2"/>
  <c r="Z54" i="2"/>
  <c r="AB56" i="2"/>
  <c r="J57" i="2" a="1"/>
  <c r="J57" i="2" s="1"/>
  <c r="P57" i="2" s="1"/>
  <c r="U57" i="2"/>
  <c r="AD58" i="2"/>
  <c r="K59" i="2" a="1"/>
  <c r="K59" i="2" s="1"/>
  <c r="W59" i="2"/>
  <c r="AF60" i="2"/>
  <c r="L61" i="2" a="1"/>
  <c r="L61" i="2" s="1"/>
  <c r="R62" i="2"/>
  <c r="F65" i="2" a="1"/>
  <c r="F65" i="2" s="1"/>
  <c r="T65" i="2" s="1"/>
  <c r="N65" i="2" a="1"/>
  <c r="N65" i="2" s="1"/>
  <c r="AC65" i="2"/>
  <c r="G67" i="2" a="1"/>
  <c r="G67" i="2" s="1"/>
  <c r="O67" i="2"/>
  <c r="AE67" i="2"/>
  <c r="H69" i="2" a="1"/>
  <c r="H69" i="2" s="1"/>
  <c r="Q69" i="2"/>
  <c r="Z70" i="2"/>
  <c r="J73" i="2" a="1"/>
  <c r="J73" i="2" s="1"/>
  <c r="P73" i="2" s="1"/>
  <c r="AC73" i="2"/>
  <c r="O75" i="2"/>
  <c r="AB87" i="2"/>
  <c r="X101" i="2"/>
  <c r="W34" i="2"/>
  <c r="AF35" i="2"/>
  <c r="L36" i="2" a="1"/>
  <c r="L36" i="2" s="1"/>
  <c r="P36" i="2" s="1"/>
  <c r="M38" i="2" a="1"/>
  <c r="M38" i="2" s="1"/>
  <c r="AA38" i="2"/>
  <c r="F40" i="2" a="1"/>
  <c r="F40" i="2" s="1"/>
  <c r="T40" i="2" s="1"/>
  <c r="N40" i="2" a="1"/>
  <c r="N40" i="2" s="1"/>
  <c r="AC40" i="2"/>
  <c r="G42" i="2" a="1"/>
  <c r="G42" i="2" s="1"/>
  <c r="O42" i="2"/>
  <c r="AE42" i="2"/>
  <c r="X43" i="2"/>
  <c r="H44" i="2" a="1"/>
  <c r="H44" i="2" s="1"/>
  <c r="Q44" i="2"/>
  <c r="Z45" i="2"/>
  <c r="AD49" i="2"/>
  <c r="AF51" i="2"/>
  <c r="V57" i="2"/>
  <c r="G58" i="2" a="1"/>
  <c r="G58" i="2" s="1"/>
  <c r="O58" i="2"/>
  <c r="AE58" i="2"/>
  <c r="H60" i="2" a="1"/>
  <c r="H60" i="2" s="1"/>
  <c r="Q60" i="2"/>
  <c r="Z61" i="2"/>
  <c r="I62" i="2" a="1"/>
  <c r="I62" i="2" s="1"/>
  <c r="AD65" i="2"/>
  <c r="K73" i="2" a="1"/>
  <c r="K73" i="2" s="1"/>
  <c r="AD73" i="2"/>
  <c r="W78" i="2"/>
  <c r="K78" i="2" a="1"/>
  <c r="K78" i="2" s="1"/>
  <c r="V78" i="2"/>
  <c r="I78" i="2" a="1"/>
  <c r="I78" i="2" s="1"/>
  <c r="R78" i="2"/>
  <c r="Q78" i="2"/>
  <c r="H78" i="2" a="1"/>
  <c r="H78" i="2" s="1"/>
  <c r="AF78" i="2"/>
  <c r="AD78" i="2"/>
  <c r="AC78" i="2"/>
  <c r="N78" i="2" a="1"/>
  <c r="N78" i="2" s="1"/>
  <c r="F78" i="2" a="1"/>
  <c r="F78" i="2" s="1"/>
  <c r="T78" i="2" s="1"/>
  <c r="AB78" i="2"/>
  <c r="X78" i="2"/>
  <c r="L85" i="2" a="1"/>
  <c r="L85" i="2" s="1"/>
  <c r="M94" i="2" a="1"/>
  <c r="M94" i="2" s="1"/>
  <c r="X34" i="2"/>
  <c r="H35" i="2" a="1"/>
  <c r="H35" i="2" s="1"/>
  <c r="Q35" i="2"/>
  <c r="Z36" i="2"/>
  <c r="I37" i="2" a="1"/>
  <c r="I37" i="2" s="1"/>
  <c r="AB38" i="2"/>
  <c r="AF42" i="2"/>
  <c r="R44" i="2"/>
  <c r="N47" i="2" a="1"/>
  <c r="N47" i="2" s="1"/>
  <c r="AC47" i="2"/>
  <c r="G49" i="2" a="1"/>
  <c r="G49" i="2" s="1"/>
  <c r="O49" i="2"/>
  <c r="AE49" i="2"/>
  <c r="X50" i="2"/>
  <c r="H51" i="2" a="1"/>
  <c r="H51" i="2" s="1"/>
  <c r="Q51" i="2"/>
  <c r="Z52" i="2"/>
  <c r="I53" i="2" a="1"/>
  <c r="I53" i="2" s="1"/>
  <c r="AB54" i="2"/>
  <c r="AD56" i="2"/>
  <c r="K57" i="2" a="1"/>
  <c r="K57" i="2" s="1"/>
  <c r="W57" i="2"/>
  <c r="AF58" i="2"/>
  <c r="L59" i="2" a="1"/>
  <c r="L59" i="2" s="1"/>
  <c r="R60" i="2"/>
  <c r="E61" i="2" a="1"/>
  <c r="E61" i="2" s="1"/>
  <c r="M61" i="2" a="1"/>
  <c r="M61" i="2" s="1"/>
  <c r="AA61" i="2"/>
  <c r="F63" i="2" a="1"/>
  <c r="F63" i="2" s="1"/>
  <c r="T63" i="2" s="1"/>
  <c r="N63" i="2" a="1"/>
  <c r="N63" i="2" s="1"/>
  <c r="AC63" i="2"/>
  <c r="G65" i="2" a="1"/>
  <c r="G65" i="2" s="1"/>
  <c r="O65" i="2"/>
  <c r="AE65" i="2"/>
  <c r="H67" i="2" a="1"/>
  <c r="H67" i="2" s="1"/>
  <c r="Q67" i="2"/>
  <c r="Z68" i="2"/>
  <c r="I69" i="2" a="1"/>
  <c r="I69" i="2" s="1"/>
  <c r="AB70" i="2"/>
  <c r="AD72" i="2"/>
  <c r="AF73" i="2"/>
  <c r="E78" i="2" a="1"/>
  <c r="E78" i="2" s="1"/>
  <c r="V81" i="2"/>
  <c r="Z101" i="2"/>
  <c r="AA36" i="2"/>
  <c r="N38" i="2" a="1"/>
  <c r="N38" i="2" s="1"/>
  <c r="AC38" i="2"/>
  <c r="G40" i="2" a="1"/>
  <c r="G40" i="2" s="1"/>
  <c r="O40" i="2"/>
  <c r="AE40" i="2"/>
  <c r="H42" i="2" a="1"/>
  <c r="H42" i="2" s="1"/>
  <c r="Q42" i="2"/>
  <c r="Z43" i="2"/>
  <c r="AB45" i="2"/>
  <c r="AD47" i="2"/>
  <c r="AF49" i="2"/>
  <c r="R51" i="2"/>
  <c r="N54" i="2" a="1"/>
  <c r="N54" i="2" s="1"/>
  <c r="AC54" i="2"/>
  <c r="G56" i="2" a="1"/>
  <c r="G56" i="2" s="1"/>
  <c r="O56" i="2"/>
  <c r="AE56" i="2"/>
  <c r="X57" i="2"/>
  <c r="H58" i="2" a="1"/>
  <c r="H58" i="2" s="1"/>
  <c r="Q58" i="2"/>
  <c r="Z59" i="2"/>
  <c r="AB61" i="2"/>
  <c r="J62" i="2" a="1"/>
  <c r="J62" i="2" s="1"/>
  <c r="P62" i="2" s="1"/>
  <c r="U62" i="2"/>
  <c r="AD63" i="2"/>
  <c r="AF65" i="2"/>
  <c r="R67" i="2"/>
  <c r="E68" i="2" a="1"/>
  <c r="E68" i="2" s="1"/>
  <c r="M68" i="2" a="1"/>
  <c r="M68" i="2" s="1"/>
  <c r="AA68" i="2"/>
  <c r="F70" i="2" a="1"/>
  <c r="F70" i="2" s="1"/>
  <c r="T70" i="2" s="1"/>
  <c r="N70" i="2" a="1"/>
  <c r="N70" i="2" s="1"/>
  <c r="AC70" i="2"/>
  <c r="G72" i="2" a="1"/>
  <c r="G72" i="2" s="1"/>
  <c r="O72" i="2"/>
  <c r="AE72" i="2"/>
  <c r="U75" i="2"/>
  <c r="G78" i="2" a="1"/>
  <c r="G78" i="2" s="1"/>
  <c r="Z81" i="2"/>
  <c r="Z94" i="2"/>
  <c r="J37" i="2" a="1"/>
  <c r="J37" i="2" s="1"/>
  <c r="P37" i="2" s="1"/>
  <c r="E43" i="2" a="1"/>
  <c r="E43" i="2" s="1"/>
  <c r="M43" i="2" a="1"/>
  <c r="M43" i="2" s="1"/>
  <c r="F45" i="2" a="1"/>
  <c r="F45" i="2" s="1"/>
  <c r="T45" i="2" s="1"/>
  <c r="N45" i="2" a="1"/>
  <c r="N45" i="2" s="1"/>
  <c r="G47" i="2" a="1"/>
  <c r="G47" i="2" s="1"/>
  <c r="O47" i="2"/>
  <c r="H49" i="2" a="1"/>
  <c r="H49" i="2" s="1"/>
  <c r="J53" i="2" a="1"/>
  <c r="J53" i="2" s="1"/>
  <c r="P53" i="2" s="1"/>
  <c r="E59" i="2" a="1"/>
  <c r="E59" i="2" s="1"/>
  <c r="M59" i="2" a="1"/>
  <c r="M59" i="2" s="1"/>
  <c r="F61" i="2" a="1"/>
  <c r="F61" i="2" s="1"/>
  <c r="T61" i="2" s="1"/>
  <c r="N61" i="2" a="1"/>
  <c r="N61" i="2" s="1"/>
  <c r="G63" i="2" a="1"/>
  <c r="G63" i="2" s="1"/>
  <c r="O63" i="2"/>
  <c r="H65" i="2" a="1"/>
  <c r="H65" i="2" s="1"/>
  <c r="J69" i="2" a="1"/>
  <c r="J69" i="2" s="1"/>
  <c r="P69" i="2" s="1"/>
  <c r="M73" i="2" a="1"/>
  <c r="M73" i="2" s="1"/>
  <c r="Z75" i="2"/>
  <c r="J78" i="2" a="1"/>
  <c r="J78" i="2" s="1"/>
  <c r="P78" i="2" s="1"/>
  <c r="AF81" i="2"/>
  <c r="P90" i="2"/>
  <c r="AA94" i="2"/>
  <c r="X103" i="2"/>
  <c r="W103" i="2"/>
  <c r="K103" i="2" a="1"/>
  <c r="K103" i="2" s="1"/>
  <c r="V103" i="2"/>
  <c r="U103" i="2"/>
  <c r="J103" i="2" a="1"/>
  <c r="J103" i="2" s="1"/>
  <c r="P103" i="2" s="1"/>
  <c r="I103" i="2" a="1"/>
  <c r="I103" i="2" s="1"/>
  <c r="R103" i="2"/>
  <c r="Q103" i="2"/>
  <c r="H103" i="2" a="1"/>
  <c r="H103" i="2" s="1"/>
  <c r="AF103" i="2"/>
  <c r="AE103" i="2"/>
  <c r="O103" i="2"/>
  <c r="G103" i="2" a="1"/>
  <c r="G103" i="2" s="1"/>
  <c r="AD103" i="2"/>
  <c r="AC103" i="2"/>
  <c r="N103" i="2" a="1"/>
  <c r="N103" i="2" s="1"/>
  <c r="F103" i="2" a="1"/>
  <c r="F103" i="2" s="1"/>
  <c r="T103" i="2" s="1"/>
  <c r="L103" i="2" a="1"/>
  <c r="L103" i="2" s="1"/>
  <c r="H79" i="2" a="1"/>
  <c r="H79" i="2" s="1"/>
  <c r="Q79" i="2"/>
  <c r="Z80" i="2"/>
  <c r="F91" i="2" a="1"/>
  <c r="F91" i="2" s="1"/>
  <c r="T91" i="2" s="1"/>
  <c r="N91" i="2" a="1"/>
  <c r="N91" i="2" s="1"/>
  <c r="AC91" i="2"/>
  <c r="H95" i="2" a="1"/>
  <c r="H95" i="2" s="1"/>
  <c r="Q95" i="2"/>
  <c r="Z96" i="2"/>
  <c r="I97" i="2" a="1"/>
  <c r="I97" i="2" s="1"/>
  <c r="I111" i="2" a="1"/>
  <c r="I111" i="2" s="1"/>
  <c r="R111" i="2"/>
  <c r="Q111" i="2"/>
  <c r="H111" i="2" a="1"/>
  <c r="H111" i="2" s="1"/>
  <c r="AF111" i="2"/>
  <c r="AD111" i="2"/>
  <c r="AC111" i="2"/>
  <c r="N111" i="2" a="1"/>
  <c r="N111" i="2" s="1"/>
  <c r="F111" i="2" a="1"/>
  <c r="F111" i="2" s="1"/>
  <c r="T111" i="2" s="1"/>
  <c r="AB111" i="2"/>
  <c r="AA111" i="2"/>
  <c r="L111" i="2" a="1"/>
  <c r="L111" i="2" s="1"/>
  <c r="P111" i="2" s="1"/>
  <c r="X111" i="2"/>
  <c r="X74" i="2"/>
  <c r="Z76" i="2"/>
  <c r="I77" i="2" a="1"/>
  <c r="I77" i="2" s="1"/>
  <c r="J79" i="2" a="1"/>
  <c r="J79" i="2" s="1"/>
  <c r="U79" i="2"/>
  <c r="AD80" i="2"/>
  <c r="AF82" i="2"/>
  <c r="L83" i="2" a="1"/>
  <c r="L83" i="2" s="1"/>
  <c r="P83" i="2" s="1"/>
  <c r="H91" i="2" a="1"/>
  <c r="H91" i="2" s="1"/>
  <c r="Q91" i="2"/>
  <c r="Z92" i="2"/>
  <c r="J95" i="2" a="1"/>
  <c r="J95" i="2" s="1"/>
  <c r="P95" i="2" s="1"/>
  <c r="U95" i="2"/>
  <c r="AD96" i="2"/>
  <c r="K97" i="2" a="1"/>
  <c r="K97" i="2" s="1"/>
  <c r="W97" i="2"/>
  <c r="X131" i="2"/>
  <c r="W131" i="2"/>
  <c r="K131" i="2" a="1"/>
  <c r="K131" i="2" s="1"/>
  <c r="V131" i="2"/>
  <c r="U131" i="2"/>
  <c r="J131" i="2" a="1"/>
  <c r="J131" i="2" s="1"/>
  <c r="P131" i="2" s="1"/>
  <c r="I131" i="2" a="1"/>
  <c r="I131" i="2" s="1"/>
  <c r="R131" i="2"/>
  <c r="Q131" i="2"/>
  <c r="H131" i="2" a="1"/>
  <c r="H131" i="2" s="1"/>
  <c r="AF131" i="2"/>
  <c r="AE131" i="2"/>
  <c r="O131" i="2"/>
  <c r="G131" i="2" a="1"/>
  <c r="G131" i="2" s="1"/>
  <c r="AD131" i="2"/>
  <c r="AC131" i="2"/>
  <c r="N131" i="2" a="1"/>
  <c r="N131" i="2" s="1"/>
  <c r="F131" i="2" a="1"/>
  <c r="F131" i="2" s="1"/>
  <c r="T131" i="2" s="1"/>
  <c r="AB131" i="2"/>
  <c r="L131" i="2" a="1"/>
  <c r="L131" i="2" s="1"/>
  <c r="X138" i="2"/>
  <c r="W138" i="2"/>
  <c r="K138" i="2" a="1"/>
  <c r="K138" i="2" s="1"/>
  <c r="V138" i="2"/>
  <c r="U138" i="2"/>
  <c r="J138" i="2" a="1"/>
  <c r="J138" i="2" s="1"/>
  <c r="P138" i="2" s="1"/>
  <c r="I138" i="2" a="1"/>
  <c r="I138" i="2" s="1"/>
  <c r="Q138" i="2"/>
  <c r="AF138" i="2"/>
  <c r="AB138" i="2"/>
  <c r="O138" i="2"/>
  <c r="N138" i="2" a="1"/>
  <c r="N138" i="2" s="1"/>
  <c r="M138" i="2" a="1"/>
  <c r="M138" i="2" s="1"/>
  <c r="L138" i="2" a="1"/>
  <c r="L138" i="2" s="1"/>
  <c r="H138" i="2" a="1"/>
  <c r="H138" i="2" s="1"/>
  <c r="G138" i="2" a="1"/>
  <c r="G138" i="2" s="1"/>
  <c r="AE138" i="2"/>
  <c r="AD138" i="2"/>
  <c r="F138" i="2" a="1"/>
  <c r="F138" i="2" s="1"/>
  <c r="T138" i="2" s="1"/>
  <c r="AC138" i="2"/>
  <c r="AA138" i="2"/>
  <c r="E138" i="2" a="1"/>
  <c r="E138" i="2" s="1"/>
  <c r="R138" i="2"/>
  <c r="AA76" i="2"/>
  <c r="V79" i="2"/>
  <c r="G80" i="2" a="1"/>
  <c r="G80" i="2" s="1"/>
  <c r="O80" i="2"/>
  <c r="AE80" i="2"/>
  <c r="H82" i="2" a="1"/>
  <c r="H82" i="2" s="1"/>
  <c r="Q82" i="2"/>
  <c r="Z83" i="2"/>
  <c r="U86" i="2"/>
  <c r="R91" i="2"/>
  <c r="E92" i="2" a="1"/>
  <c r="E92" i="2" s="1"/>
  <c r="M92" i="2" a="1"/>
  <c r="M92" i="2" s="1"/>
  <c r="AA92" i="2"/>
  <c r="V95" i="2"/>
  <c r="G96" i="2" a="1"/>
  <c r="G96" i="2" s="1"/>
  <c r="O96" i="2"/>
  <c r="AE96" i="2"/>
  <c r="X97" i="2"/>
  <c r="Z99" i="2"/>
  <c r="K111" i="2" a="1"/>
  <c r="K111" i="2" s="1"/>
  <c r="Z74" i="2"/>
  <c r="AB76" i="2"/>
  <c r="J77" i="2" a="1"/>
  <c r="J77" i="2" s="1"/>
  <c r="P77" i="2" s="1"/>
  <c r="U77" i="2"/>
  <c r="K79" i="2" a="1"/>
  <c r="K79" i="2" s="1"/>
  <c r="W79" i="2"/>
  <c r="AF80" i="2"/>
  <c r="R82" i="2"/>
  <c r="E83" i="2" a="1"/>
  <c r="E83" i="2" s="1"/>
  <c r="M83" i="2" a="1"/>
  <c r="M83" i="2" s="1"/>
  <c r="AA83" i="2"/>
  <c r="V86" i="2"/>
  <c r="Z90" i="2"/>
  <c r="I91" i="2" a="1"/>
  <c r="I91" i="2" s="1"/>
  <c r="AB92" i="2"/>
  <c r="K95" i="2" a="1"/>
  <c r="K95" i="2" s="1"/>
  <c r="W95" i="2"/>
  <c r="AF96" i="2"/>
  <c r="L97" i="2" a="1"/>
  <c r="L97" i="2" s="1"/>
  <c r="P97" i="2" s="1"/>
  <c r="E99" i="2" a="1"/>
  <c r="E99" i="2" s="1"/>
  <c r="M99" i="2" a="1"/>
  <c r="M99" i="2" s="1"/>
  <c r="AA99" i="2"/>
  <c r="Z106" i="2"/>
  <c r="Z97" i="2"/>
  <c r="W122" i="2"/>
  <c r="K122" i="2" a="1"/>
  <c r="K122" i="2" s="1"/>
  <c r="V122" i="2"/>
  <c r="U122" i="2"/>
  <c r="J122" i="2" a="1"/>
  <c r="J122" i="2" s="1"/>
  <c r="P122" i="2" s="1"/>
  <c r="I122" i="2" a="1"/>
  <c r="I122" i="2" s="1"/>
  <c r="R122" i="2"/>
  <c r="Q122" i="2"/>
  <c r="H122" i="2" a="1"/>
  <c r="H122" i="2" s="1"/>
  <c r="AF122" i="2"/>
  <c r="AE122" i="2"/>
  <c r="O122" i="2"/>
  <c r="G122" i="2" a="1"/>
  <c r="G122" i="2" s="1"/>
  <c r="AD122" i="2"/>
  <c r="AC122" i="2"/>
  <c r="N122" i="2" a="1"/>
  <c r="N122" i="2" s="1"/>
  <c r="F122" i="2" a="1"/>
  <c r="F122" i="2" s="1"/>
  <c r="T122" i="2" s="1"/>
  <c r="AB122" i="2"/>
  <c r="AA122" i="2"/>
  <c r="M122" i="2" a="1"/>
  <c r="M122" i="2" s="1"/>
  <c r="E122" i="2" a="1"/>
  <c r="E122" i="2" s="1"/>
  <c r="X122" i="2"/>
  <c r="I187" i="2" a="1"/>
  <c r="I187" i="2" s="1"/>
  <c r="R187" i="2"/>
  <c r="Q187" i="2"/>
  <c r="H187" i="2" a="1"/>
  <c r="H187" i="2" s="1"/>
  <c r="AF187" i="2"/>
  <c r="AE187" i="2"/>
  <c r="O187" i="2"/>
  <c r="G187" i="2" a="1"/>
  <c r="G187" i="2" s="1"/>
  <c r="AD187" i="2"/>
  <c r="AC187" i="2"/>
  <c r="N187" i="2" a="1"/>
  <c r="N187" i="2" s="1"/>
  <c r="F187" i="2" a="1"/>
  <c r="F187" i="2" s="1"/>
  <c r="T187" i="2" s="1"/>
  <c r="AB187" i="2"/>
  <c r="AA187" i="2"/>
  <c r="M187" i="2" a="1"/>
  <c r="M187" i="2" s="1"/>
  <c r="E187" i="2" a="1"/>
  <c r="E187" i="2" s="1"/>
  <c r="L187" i="2" a="1"/>
  <c r="L187" i="2" s="1"/>
  <c r="X187" i="2"/>
  <c r="Z187" i="2"/>
  <c r="W187" i="2"/>
  <c r="V187" i="2"/>
  <c r="U187" i="2"/>
  <c r="K187" i="2" a="1"/>
  <c r="K187" i="2" s="1"/>
  <c r="J187" i="2" a="1"/>
  <c r="J187" i="2" s="1"/>
  <c r="W77" i="2"/>
  <c r="L79" i="2" a="1"/>
  <c r="L79" i="2" s="1"/>
  <c r="R80" i="2"/>
  <c r="N83" i="2" a="1"/>
  <c r="N83" i="2" s="1"/>
  <c r="AC83" i="2"/>
  <c r="V84" i="2"/>
  <c r="X86" i="2"/>
  <c r="Z88" i="2"/>
  <c r="AB90" i="2"/>
  <c r="J91" i="2" a="1"/>
  <c r="J91" i="2" s="1"/>
  <c r="P91" i="2" s="1"/>
  <c r="U91" i="2"/>
  <c r="AD92" i="2"/>
  <c r="L95" i="2" a="1"/>
  <c r="L95" i="2" s="1"/>
  <c r="R96" i="2"/>
  <c r="E97" i="2" a="1"/>
  <c r="E97" i="2" s="1"/>
  <c r="M97" i="2" a="1"/>
  <c r="M97" i="2" s="1"/>
  <c r="AA97" i="2"/>
  <c r="F99" i="2" a="1"/>
  <c r="F99" i="2" s="1"/>
  <c r="T99" i="2" s="1"/>
  <c r="N99" i="2" a="1"/>
  <c r="N99" i="2" s="1"/>
  <c r="AC99" i="2"/>
  <c r="X102" i="2"/>
  <c r="Z104" i="2"/>
  <c r="AB106" i="2"/>
  <c r="O111" i="2"/>
  <c r="X115" i="2"/>
  <c r="W115" i="2"/>
  <c r="K115" i="2" a="1"/>
  <c r="K115" i="2" s="1"/>
  <c r="V115" i="2"/>
  <c r="U115" i="2"/>
  <c r="J115" i="2" a="1"/>
  <c r="J115" i="2" s="1"/>
  <c r="R115" i="2"/>
  <c r="Q115" i="2"/>
  <c r="H115" i="2" a="1"/>
  <c r="H115" i="2" s="1"/>
  <c r="AF115" i="2"/>
  <c r="AE115" i="2"/>
  <c r="O115" i="2"/>
  <c r="G115" i="2" a="1"/>
  <c r="G115" i="2" s="1"/>
  <c r="AC115" i="2"/>
  <c r="N115" i="2" a="1"/>
  <c r="N115" i="2" s="1"/>
  <c r="F115" i="2" a="1"/>
  <c r="F115" i="2" s="1"/>
  <c r="T115" i="2" s="1"/>
  <c r="AB115" i="2"/>
  <c r="L115" i="2" a="1"/>
  <c r="L115" i="2" s="1"/>
  <c r="L122" i="2" a="1"/>
  <c r="L122" i="2" s="1"/>
  <c r="Z131" i="2"/>
  <c r="Z79" i="2"/>
  <c r="V91" i="2"/>
  <c r="O92" i="2"/>
  <c r="AE92" i="2"/>
  <c r="Z95" i="2"/>
  <c r="I96" i="2" a="1"/>
  <c r="I96" i="2" s="1"/>
  <c r="AB97" i="2"/>
  <c r="N106" i="2" a="1"/>
  <c r="N106" i="2" s="1"/>
  <c r="AC106" i="2"/>
  <c r="U111" i="2"/>
  <c r="E115" i="2" a="1"/>
  <c r="E115" i="2" s="1"/>
  <c r="AA131" i="2"/>
  <c r="AD74" i="2"/>
  <c r="AF76" i="2"/>
  <c r="L77" i="2" a="1"/>
  <c r="L77" i="2" s="1"/>
  <c r="E79" i="2" a="1"/>
  <c r="E79" i="2" s="1"/>
  <c r="M79" i="2" a="1"/>
  <c r="M79" i="2" s="1"/>
  <c r="AA79" i="2"/>
  <c r="V82" i="2"/>
  <c r="G83" i="2" a="1"/>
  <c r="G83" i="2" s="1"/>
  <c r="O83" i="2"/>
  <c r="AE83" i="2"/>
  <c r="Z86" i="2"/>
  <c r="AD90" i="2"/>
  <c r="K91" i="2" a="1"/>
  <c r="K91" i="2" s="1"/>
  <c r="W91" i="2"/>
  <c r="AF92" i="2"/>
  <c r="E95" i="2" a="1"/>
  <c r="E95" i="2" s="1"/>
  <c r="M95" i="2" a="1"/>
  <c r="M95" i="2" s="1"/>
  <c r="AA95" i="2"/>
  <c r="F97" i="2" a="1"/>
  <c r="F97" i="2" s="1"/>
  <c r="T97" i="2" s="1"/>
  <c r="N97" i="2" a="1"/>
  <c r="N97" i="2" s="1"/>
  <c r="AC97" i="2"/>
  <c r="G99" i="2" a="1"/>
  <c r="G99" i="2" s="1"/>
  <c r="O99" i="2"/>
  <c r="AE99" i="2"/>
  <c r="Z102" i="2"/>
  <c r="AD106" i="2"/>
  <c r="V111" i="2"/>
  <c r="G74" i="2" a="1"/>
  <c r="G74" i="2" s="1"/>
  <c r="O74" i="2"/>
  <c r="AE74" i="2"/>
  <c r="H76" i="2" a="1"/>
  <c r="H76" i="2" s="1"/>
  <c r="Q76" i="2"/>
  <c r="Z77" i="2"/>
  <c r="AB79" i="2"/>
  <c r="J80" i="2" a="1"/>
  <c r="J80" i="2" s="1"/>
  <c r="P80" i="2" s="1"/>
  <c r="U80" i="2"/>
  <c r="K82" i="2" a="1"/>
  <c r="K82" i="2" s="1"/>
  <c r="W82" i="2"/>
  <c r="AF83" i="2"/>
  <c r="L84" i="2" a="1"/>
  <c r="L84" i="2" s="1"/>
  <c r="P84" i="2" s="1"/>
  <c r="E86" i="2" a="1"/>
  <c r="E86" i="2" s="1"/>
  <c r="M86" i="2" a="1"/>
  <c r="M86" i="2" s="1"/>
  <c r="AA86" i="2"/>
  <c r="F88" i="2" a="1"/>
  <c r="F88" i="2" s="1"/>
  <c r="T88" i="2" s="1"/>
  <c r="N88" i="2" a="1"/>
  <c r="N88" i="2" s="1"/>
  <c r="AC88" i="2"/>
  <c r="V89" i="2"/>
  <c r="G90" i="2" a="1"/>
  <c r="G90" i="2" s="1"/>
  <c r="O90" i="2"/>
  <c r="AE90" i="2"/>
  <c r="X91" i="2"/>
  <c r="H92" i="2" a="1"/>
  <c r="H92" i="2" s="1"/>
  <c r="Q92" i="2"/>
  <c r="Z93" i="2"/>
  <c r="AB95" i="2"/>
  <c r="J96" i="2" a="1"/>
  <c r="J96" i="2" s="1"/>
  <c r="P96" i="2" s="1"/>
  <c r="U96" i="2"/>
  <c r="AD97" i="2"/>
  <c r="K98" i="2" a="1"/>
  <c r="K98" i="2" s="1"/>
  <c r="W98" i="2"/>
  <c r="AF99" i="2"/>
  <c r="E102" i="2" a="1"/>
  <c r="E102" i="2" s="1"/>
  <c r="M102" i="2" a="1"/>
  <c r="M102" i="2" s="1"/>
  <c r="AA102" i="2"/>
  <c r="F104" i="2" a="1"/>
  <c r="F104" i="2" s="1"/>
  <c r="T104" i="2" s="1"/>
  <c r="N104" i="2" a="1"/>
  <c r="N104" i="2" s="1"/>
  <c r="AC104" i="2"/>
  <c r="G106" i="2" a="1"/>
  <c r="G106" i="2" s="1"/>
  <c r="O106" i="2"/>
  <c r="AE106" i="2"/>
  <c r="W111" i="2"/>
  <c r="I115" i="2" a="1"/>
  <c r="I115" i="2" s="1"/>
  <c r="Z122" i="2"/>
  <c r="AF74" i="2"/>
  <c r="M77" i="2" a="1"/>
  <c r="M77" i="2" s="1"/>
  <c r="AA77" i="2"/>
  <c r="F79" i="2" a="1"/>
  <c r="F79" i="2" s="1"/>
  <c r="T79" i="2" s="1"/>
  <c r="N79" i="2" a="1"/>
  <c r="N79" i="2" s="1"/>
  <c r="AC79" i="2"/>
  <c r="V80" i="2"/>
  <c r="X82" i="2"/>
  <c r="H83" i="2" a="1"/>
  <c r="H83" i="2" s="1"/>
  <c r="Q83" i="2"/>
  <c r="Z84" i="2"/>
  <c r="AB86" i="2"/>
  <c r="AD88" i="2"/>
  <c r="K89" i="2" a="1"/>
  <c r="K89" i="2" s="1"/>
  <c r="W89" i="2"/>
  <c r="AF90" i="2"/>
  <c r="L91" i="2" a="1"/>
  <c r="L91" i="2" s="1"/>
  <c r="R92" i="2"/>
  <c r="E93" i="2" a="1"/>
  <c r="E93" i="2" s="1"/>
  <c r="M93" i="2" a="1"/>
  <c r="M93" i="2" s="1"/>
  <c r="AA93" i="2"/>
  <c r="F95" i="2" a="1"/>
  <c r="F95" i="2" s="1"/>
  <c r="T95" i="2" s="1"/>
  <c r="N95" i="2" a="1"/>
  <c r="N95" i="2" s="1"/>
  <c r="AC95" i="2"/>
  <c r="V96" i="2"/>
  <c r="G97" i="2" a="1"/>
  <c r="G97" i="2" s="1"/>
  <c r="O97" i="2"/>
  <c r="AE97" i="2"/>
  <c r="X98" i="2"/>
  <c r="H99" i="2" a="1"/>
  <c r="H99" i="2" s="1"/>
  <c r="Q99" i="2"/>
  <c r="Z100" i="2"/>
  <c r="AB102" i="2"/>
  <c r="AD104" i="2"/>
  <c r="K105" i="2" a="1"/>
  <c r="K105" i="2" s="1"/>
  <c r="W105" i="2"/>
  <c r="L108" i="2" a="1"/>
  <c r="L108" i="2" s="1"/>
  <c r="X108" i="2"/>
  <c r="W108" i="2"/>
  <c r="K108" i="2" a="1"/>
  <c r="K108" i="2" s="1"/>
  <c r="V108" i="2"/>
  <c r="U108" i="2"/>
  <c r="J108" i="2" a="1"/>
  <c r="J108" i="2" s="1"/>
  <c r="I108" i="2" a="1"/>
  <c r="I108" i="2" s="1"/>
  <c r="R108" i="2"/>
  <c r="AD108" i="2"/>
  <c r="AC108" i="2"/>
  <c r="N108" i="2" a="1"/>
  <c r="N108" i="2" s="1"/>
  <c r="F108" i="2" a="1"/>
  <c r="F108" i="2" s="1"/>
  <c r="T108" i="2" s="1"/>
  <c r="AB108" i="2"/>
  <c r="Z111" i="2"/>
  <c r="Z91" i="2"/>
  <c r="F77" i="2" a="1"/>
  <c r="F77" i="2" s="1"/>
  <c r="T77" i="2" s="1"/>
  <c r="N77" i="2" a="1"/>
  <c r="N77" i="2" s="1"/>
  <c r="AC77" i="2"/>
  <c r="G79" i="2" a="1"/>
  <c r="G79" i="2" s="1"/>
  <c r="O79" i="2"/>
  <c r="AE79" i="2"/>
  <c r="X80" i="2"/>
  <c r="Z82" i="2"/>
  <c r="AB84" i="2"/>
  <c r="AD86" i="2"/>
  <c r="AF88" i="2"/>
  <c r="L89" i="2" a="1"/>
  <c r="L89" i="2" s="1"/>
  <c r="P89" i="2" s="1"/>
  <c r="R90" i="2"/>
  <c r="E91" i="2" a="1"/>
  <c r="E91" i="2" s="1"/>
  <c r="M91" i="2" a="1"/>
  <c r="M91" i="2" s="1"/>
  <c r="AA91" i="2"/>
  <c r="F93" i="2" a="1"/>
  <c r="F93" i="2" s="1"/>
  <c r="T93" i="2" s="1"/>
  <c r="N93" i="2" a="1"/>
  <c r="N93" i="2" s="1"/>
  <c r="AC93" i="2"/>
  <c r="G95" i="2" a="1"/>
  <c r="G95" i="2" s="1"/>
  <c r="O95" i="2"/>
  <c r="AE95" i="2"/>
  <c r="X96" i="2"/>
  <c r="H97" i="2" a="1"/>
  <c r="H97" i="2" s="1"/>
  <c r="Q97" i="2"/>
  <c r="Z98" i="2"/>
  <c r="AD102" i="2"/>
  <c r="AF104" i="2"/>
  <c r="R106" i="2"/>
  <c r="AE114" i="2"/>
  <c r="O114" i="2"/>
  <c r="G114" i="2" a="1"/>
  <c r="G114" i="2" s="1"/>
  <c r="AD114" i="2"/>
  <c r="AC114" i="2"/>
  <c r="N114" i="2" a="1"/>
  <c r="N114" i="2" s="1"/>
  <c r="F114" i="2" a="1"/>
  <c r="F114" i="2" s="1"/>
  <c r="T114" i="2" s="1"/>
  <c r="AB114" i="2"/>
  <c r="AA114" i="2"/>
  <c r="M114" i="2" a="1"/>
  <c r="M114" i="2" s="1"/>
  <c r="E114" i="2" a="1"/>
  <c r="E114" i="2" s="1"/>
  <c r="L114" i="2" a="1"/>
  <c r="L114" i="2" s="1"/>
  <c r="P114" i="2" s="1"/>
  <c r="X114" i="2"/>
  <c r="W114" i="2"/>
  <c r="K114" i="2" a="1"/>
  <c r="K114" i="2" s="1"/>
  <c r="V114" i="2"/>
  <c r="I114" i="2" a="1"/>
  <c r="I114" i="2" s="1"/>
  <c r="AF114" i="2"/>
  <c r="J76" i="2" a="1"/>
  <c r="J76" i="2" s="1"/>
  <c r="P76" i="2" s="1"/>
  <c r="E82" i="2" a="1"/>
  <c r="E82" i="2" s="1"/>
  <c r="M82" i="2" a="1"/>
  <c r="M82" i="2" s="1"/>
  <c r="N84" i="2" a="1"/>
  <c r="N84" i="2" s="1"/>
  <c r="G86" i="2" a="1"/>
  <c r="G86" i="2" s="1"/>
  <c r="O86" i="2"/>
  <c r="H88" i="2" a="1"/>
  <c r="H88" i="2" s="1"/>
  <c r="J92" i="2" a="1"/>
  <c r="J92" i="2" s="1"/>
  <c r="P92" i="2" s="1"/>
  <c r="E98" i="2" a="1"/>
  <c r="E98" i="2" s="1"/>
  <c r="M98" i="2" a="1"/>
  <c r="M98" i="2" s="1"/>
  <c r="F100" i="2" a="1"/>
  <c r="F100" i="2" s="1"/>
  <c r="T100" i="2" s="1"/>
  <c r="N100" i="2" a="1"/>
  <c r="N100" i="2" s="1"/>
  <c r="G102" i="2" a="1"/>
  <c r="G102" i="2" s="1"/>
  <c r="O102" i="2"/>
  <c r="H104" i="2" a="1"/>
  <c r="H104" i="2" s="1"/>
  <c r="I106" i="2" a="1"/>
  <c r="I106" i="2" s="1"/>
  <c r="G108" i="2" a="1"/>
  <c r="G108" i="2" s="1"/>
  <c r="R109" i="2"/>
  <c r="Q109" i="2"/>
  <c r="H109" i="2" a="1"/>
  <c r="H109" i="2" s="1"/>
  <c r="AF109" i="2"/>
  <c r="AE109" i="2"/>
  <c r="O109" i="2"/>
  <c r="G109" i="2" a="1"/>
  <c r="G109" i="2" s="1"/>
  <c r="AD109" i="2"/>
  <c r="AB109" i="2"/>
  <c r="AA109" i="2"/>
  <c r="M109" i="2" a="1"/>
  <c r="M109" i="2" s="1"/>
  <c r="E109" i="2" a="1"/>
  <c r="E109" i="2" s="1"/>
  <c r="W109" i="2"/>
  <c r="K109" i="2" a="1"/>
  <c r="K109" i="2" s="1"/>
  <c r="V109" i="2"/>
  <c r="Z124" i="2"/>
  <c r="J127" i="2" a="1"/>
  <c r="J127" i="2" s="1"/>
  <c r="P127" i="2" s="1"/>
  <c r="U127" i="2"/>
  <c r="AF130" i="2"/>
  <c r="V141" i="2"/>
  <c r="W145" i="2"/>
  <c r="K145" i="2" a="1"/>
  <c r="K145" i="2" s="1"/>
  <c r="V145" i="2"/>
  <c r="U145" i="2"/>
  <c r="J145" i="2" a="1"/>
  <c r="J145" i="2" s="1"/>
  <c r="I145" i="2" a="1"/>
  <c r="I145" i="2" s="1"/>
  <c r="R145" i="2"/>
  <c r="Q145" i="2"/>
  <c r="H145" i="2" a="1"/>
  <c r="H145" i="2" s="1"/>
  <c r="AF145" i="2"/>
  <c r="AE145" i="2"/>
  <c r="O145" i="2"/>
  <c r="G145" i="2" a="1"/>
  <c r="G145" i="2" s="1"/>
  <c r="AD145" i="2"/>
  <c r="AC145" i="2"/>
  <c r="N145" i="2" a="1"/>
  <c r="N145" i="2" s="1"/>
  <c r="F145" i="2" a="1"/>
  <c r="F145" i="2" s="1"/>
  <c r="T145" i="2" s="1"/>
  <c r="AA145" i="2"/>
  <c r="M145" i="2" a="1"/>
  <c r="M145" i="2" s="1"/>
  <c r="E145" i="2" a="1"/>
  <c r="E145" i="2" s="1"/>
  <c r="X154" i="2"/>
  <c r="W154" i="2"/>
  <c r="K154" i="2" a="1"/>
  <c r="K154" i="2" s="1"/>
  <c r="V154" i="2"/>
  <c r="U154" i="2"/>
  <c r="J154" i="2" a="1"/>
  <c r="J154" i="2" s="1"/>
  <c r="P154" i="2" s="1"/>
  <c r="I154" i="2" a="1"/>
  <c r="I154" i="2" s="1"/>
  <c r="R154" i="2"/>
  <c r="Q154" i="2"/>
  <c r="H154" i="2" a="1"/>
  <c r="H154" i="2" s="1"/>
  <c r="AF154" i="2"/>
  <c r="AE154" i="2"/>
  <c r="O154" i="2"/>
  <c r="G154" i="2" a="1"/>
  <c r="G154" i="2" s="1"/>
  <c r="AD154" i="2"/>
  <c r="AB154" i="2"/>
  <c r="G110" i="2" a="1"/>
  <c r="G110" i="2" s="1"/>
  <c r="O110" i="2"/>
  <c r="AE110" i="2"/>
  <c r="H112" i="2" a="1"/>
  <c r="H112" i="2" s="1"/>
  <c r="Q112" i="2"/>
  <c r="Z113" i="2"/>
  <c r="U116" i="2"/>
  <c r="K118" i="2" a="1"/>
  <c r="K118" i="2" s="1"/>
  <c r="W118" i="2"/>
  <c r="F124" i="2" a="1"/>
  <c r="F124" i="2" s="1"/>
  <c r="T124" i="2" s="1"/>
  <c r="N124" i="2" a="1"/>
  <c r="N124" i="2" s="1"/>
  <c r="AC124" i="2"/>
  <c r="V125" i="2"/>
  <c r="X127" i="2"/>
  <c r="Z129" i="2"/>
  <c r="I130" i="2" a="1"/>
  <c r="I130" i="2" s="1"/>
  <c r="K134" i="2" a="1"/>
  <c r="K134" i="2" s="1"/>
  <c r="W134" i="2"/>
  <c r="L145" i="2" a="1"/>
  <c r="L145" i="2" s="1"/>
  <c r="L154" i="2" a="1"/>
  <c r="L154" i="2" s="1"/>
  <c r="J107" i="2" a="1"/>
  <c r="J107" i="2" s="1"/>
  <c r="P107" i="2" s="1"/>
  <c r="U107" i="2"/>
  <c r="AF110" i="2"/>
  <c r="R112" i="2"/>
  <c r="E113" i="2" a="1"/>
  <c r="E113" i="2" s="1"/>
  <c r="M113" i="2" a="1"/>
  <c r="M113" i="2" s="1"/>
  <c r="AA113" i="2"/>
  <c r="V116" i="2"/>
  <c r="G117" i="2" a="1"/>
  <c r="G117" i="2" s="1"/>
  <c r="O117" i="2"/>
  <c r="AE117" i="2"/>
  <c r="X118" i="2"/>
  <c r="H119" i="2" a="1"/>
  <c r="H119" i="2" s="1"/>
  <c r="Q119" i="2"/>
  <c r="Z120" i="2"/>
  <c r="I121" i="2" a="1"/>
  <c r="I121" i="2" s="1"/>
  <c r="J123" i="2" a="1"/>
  <c r="J123" i="2" s="1"/>
  <c r="P123" i="2" s="1"/>
  <c r="U123" i="2"/>
  <c r="AD124" i="2"/>
  <c r="K125" i="2" a="1"/>
  <c r="K125" i="2" s="1"/>
  <c r="W125" i="2"/>
  <c r="AF126" i="2"/>
  <c r="L127" i="2" a="1"/>
  <c r="L127" i="2" s="1"/>
  <c r="R128" i="2"/>
  <c r="E129" i="2" a="1"/>
  <c r="E129" i="2" s="1"/>
  <c r="M129" i="2" a="1"/>
  <c r="M129" i="2" s="1"/>
  <c r="AA129" i="2"/>
  <c r="V132" i="2"/>
  <c r="G133" i="2" a="1"/>
  <c r="G133" i="2" s="1"/>
  <c r="O133" i="2"/>
  <c r="AE133" i="2"/>
  <c r="X134" i="2"/>
  <c r="Z136" i="2"/>
  <c r="Z127" i="2"/>
  <c r="U143" i="2"/>
  <c r="J143" i="2" a="1"/>
  <c r="J143" i="2" s="1"/>
  <c r="I143" i="2" a="1"/>
  <c r="I143" i="2" s="1"/>
  <c r="R143" i="2"/>
  <c r="Q143" i="2"/>
  <c r="H143" i="2" a="1"/>
  <c r="H143" i="2" s="1"/>
  <c r="AF143" i="2"/>
  <c r="AE143" i="2"/>
  <c r="O143" i="2"/>
  <c r="G143" i="2" a="1"/>
  <c r="G143" i="2" s="1"/>
  <c r="AD143" i="2"/>
  <c r="AC143" i="2"/>
  <c r="N143" i="2" a="1"/>
  <c r="N143" i="2" s="1"/>
  <c r="F143" i="2" a="1"/>
  <c r="F143" i="2" s="1"/>
  <c r="T143" i="2" s="1"/>
  <c r="AA143" i="2"/>
  <c r="M143" i="2" a="1"/>
  <c r="M143" i="2" s="1"/>
  <c r="E143" i="2" a="1"/>
  <c r="E143" i="2" s="1"/>
  <c r="L143" i="2" a="1"/>
  <c r="L143" i="2" s="1"/>
  <c r="AA163" i="2"/>
  <c r="W163" i="2"/>
  <c r="AB163" i="2"/>
  <c r="L163" i="2" a="1"/>
  <c r="L163" i="2" s="1"/>
  <c r="Z163" i="2"/>
  <c r="X163" i="2"/>
  <c r="K163" i="2" a="1"/>
  <c r="K163" i="2" s="1"/>
  <c r="V163" i="2"/>
  <c r="U163" i="2"/>
  <c r="J163" i="2" a="1"/>
  <c r="J163" i="2" s="1"/>
  <c r="P163" i="2" s="1"/>
  <c r="I163" i="2" a="1"/>
  <c r="I163" i="2" s="1"/>
  <c r="R163" i="2"/>
  <c r="Q163" i="2"/>
  <c r="H163" i="2" a="1"/>
  <c r="H163" i="2" s="1"/>
  <c r="O163" i="2"/>
  <c r="G163" i="2" a="1"/>
  <c r="G163" i="2" s="1"/>
  <c r="AF163" i="2"/>
  <c r="N163" i="2" a="1"/>
  <c r="N163" i="2" s="1"/>
  <c r="F163" i="2" a="1"/>
  <c r="F163" i="2" s="1"/>
  <c r="T163" i="2" s="1"/>
  <c r="Z118" i="2"/>
  <c r="AF124" i="2"/>
  <c r="L125" i="2" a="1"/>
  <c r="L125" i="2" s="1"/>
  <c r="P125" i="2" s="1"/>
  <c r="E127" i="2" a="1"/>
  <c r="E127" i="2" s="1"/>
  <c r="M127" i="2" a="1"/>
  <c r="M127" i="2" s="1"/>
  <c r="AA127" i="2"/>
  <c r="V130" i="2"/>
  <c r="Z134" i="2"/>
  <c r="X145" i="2"/>
  <c r="N154" i="2" a="1"/>
  <c r="N154" i="2" s="1"/>
  <c r="E163" i="2" a="1"/>
  <c r="E163" i="2" s="1"/>
  <c r="E118" i="2" a="1"/>
  <c r="E118" i="2" s="1"/>
  <c r="M118" i="2" a="1"/>
  <c r="M118" i="2" s="1"/>
  <c r="AA118" i="2"/>
  <c r="H124" i="2" a="1"/>
  <c r="H124" i="2" s="1"/>
  <c r="Q124" i="2"/>
  <c r="Z125" i="2"/>
  <c r="AB127" i="2"/>
  <c r="K130" i="2" a="1"/>
  <c r="K130" i="2" s="1"/>
  <c r="W130" i="2"/>
  <c r="E134" i="2" a="1"/>
  <c r="E134" i="2" s="1"/>
  <c r="M134" i="2" a="1"/>
  <c r="M134" i="2" s="1"/>
  <c r="AA134" i="2"/>
  <c r="I141" i="2" a="1"/>
  <c r="I141" i="2" s="1"/>
  <c r="R141" i="2"/>
  <c r="Q141" i="2"/>
  <c r="H141" i="2" a="1"/>
  <c r="H141" i="2" s="1"/>
  <c r="AF141" i="2"/>
  <c r="AE141" i="2"/>
  <c r="O141" i="2"/>
  <c r="G141" i="2" a="1"/>
  <c r="G141" i="2" s="1"/>
  <c r="AD141" i="2"/>
  <c r="AC141" i="2"/>
  <c r="N141" i="2" a="1"/>
  <c r="N141" i="2" s="1"/>
  <c r="F141" i="2" a="1"/>
  <c r="F141" i="2" s="1"/>
  <c r="T141" i="2" s="1"/>
  <c r="AB141" i="2"/>
  <c r="AA141" i="2"/>
  <c r="M141" i="2" a="1"/>
  <c r="M141" i="2" s="1"/>
  <c r="E141" i="2" a="1"/>
  <c r="E141" i="2" s="1"/>
  <c r="W141" i="2"/>
  <c r="K141" i="2" a="1"/>
  <c r="K141" i="2" s="1"/>
  <c r="L107" i="2" a="1"/>
  <c r="L107" i="2" s="1"/>
  <c r="V112" i="2"/>
  <c r="G113" i="2" a="1"/>
  <c r="G113" i="2" s="1"/>
  <c r="O113" i="2"/>
  <c r="AE113" i="2"/>
  <c r="Z116" i="2"/>
  <c r="AB118" i="2"/>
  <c r="R124" i="2"/>
  <c r="E125" i="2" a="1"/>
  <c r="E125" i="2" s="1"/>
  <c r="M125" i="2" a="1"/>
  <c r="M125" i="2" s="1"/>
  <c r="AA125" i="2"/>
  <c r="F127" i="2" a="1"/>
  <c r="F127" i="2" s="1"/>
  <c r="T127" i="2" s="1"/>
  <c r="N127" i="2" a="1"/>
  <c r="N127" i="2" s="1"/>
  <c r="AC127" i="2"/>
  <c r="G129" i="2" a="1"/>
  <c r="G129" i="2" s="1"/>
  <c r="O129" i="2"/>
  <c r="AE129" i="2"/>
  <c r="X130" i="2"/>
  <c r="Z132" i="2"/>
  <c r="AB134" i="2"/>
  <c r="K143" i="2" a="1"/>
  <c r="K143" i="2" s="1"/>
  <c r="Z145" i="2"/>
  <c r="Z154" i="2"/>
  <c r="Z107" i="2"/>
  <c r="J110" i="2" a="1"/>
  <c r="J110" i="2" s="1"/>
  <c r="U110" i="2"/>
  <c r="K112" i="2" a="1"/>
  <c r="K112" i="2" s="1"/>
  <c r="W112" i="2"/>
  <c r="AF113" i="2"/>
  <c r="E116" i="2" a="1"/>
  <c r="E116" i="2" s="1"/>
  <c r="M116" i="2" a="1"/>
  <c r="M116" i="2" s="1"/>
  <c r="AA116" i="2"/>
  <c r="F118" i="2" a="1"/>
  <c r="F118" i="2" s="1"/>
  <c r="T118" i="2" s="1"/>
  <c r="N118" i="2" a="1"/>
  <c r="N118" i="2" s="1"/>
  <c r="AC118" i="2"/>
  <c r="V119" i="2"/>
  <c r="O120" i="2"/>
  <c r="AE120" i="2"/>
  <c r="X121" i="2"/>
  <c r="Z123" i="2"/>
  <c r="I124" i="2" a="1"/>
  <c r="I124" i="2" s="1"/>
  <c r="AB125" i="2"/>
  <c r="J126" i="2" a="1"/>
  <c r="J126" i="2" s="1"/>
  <c r="P126" i="2" s="1"/>
  <c r="U126" i="2"/>
  <c r="AD127" i="2"/>
  <c r="AF129" i="2"/>
  <c r="L130" i="2" a="1"/>
  <c r="L130" i="2" s="1"/>
  <c r="P130" i="2" s="1"/>
  <c r="E132" i="2" a="1"/>
  <c r="E132" i="2" s="1"/>
  <c r="M132" i="2" a="1"/>
  <c r="M132" i="2" s="1"/>
  <c r="AA132" i="2"/>
  <c r="F134" i="2" a="1"/>
  <c r="F134" i="2" s="1"/>
  <c r="T134" i="2" s="1"/>
  <c r="N134" i="2" a="1"/>
  <c r="N134" i="2" s="1"/>
  <c r="AC134" i="2"/>
  <c r="J141" i="2" a="1"/>
  <c r="J141" i="2" s="1"/>
  <c r="AB145" i="2"/>
  <c r="L147" i="2" a="1"/>
  <c r="L147" i="2" s="1"/>
  <c r="X147" i="2"/>
  <c r="W147" i="2"/>
  <c r="K147" i="2" a="1"/>
  <c r="K147" i="2" s="1"/>
  <c r="V147" i="2"/>
  <c r="U147" i="2"/>
  <c r="J147" i="2" a="1"/>
  <c r="J147" i="2" s="1"/>
  <c r="P147" i="2" s="1"/>
  <c r="I147" i="2" a="1"/>
  <c r="I147" i="2" s="1"/>
  <c r="R147" i="2"/>
  <c r="Q147" i="2"/>
  <c r="H147" i="2" a="1"/>
  <c r="H147" i="2" s="1"/>
  <c r="AF147" i="2"/>
  <c r="AE147" i="2"/>
  <c r="O147" i="2"/>
  <c r="G147" i="2" a="1"/>
  <c r="G147" i="2" s="1"/>
  <c r="AC147" i="2"/>
  <c r="N147" i="2" a="1"/>
  <c r="N147" i="2" s="1"/>
  <c r="F147" i="2" a="1"/>
  <c r="F147" i="2" s="1"/>
  <c r="T147" i="2" s="1"/>
  <c r="AA154" i="2"/>
  <c r="M163" i="2" a="1"/>
  <c r="M163" i="2" s="1"/>
  <c r="G127" i="2" a="1"/>
  <c r="G127" i="2" s="1"/>
  <c r="O127" i="2"/>
  <c r="AE127" i="2"/>
  <c r="Z130" i="2"/>
  <c r="AC154" i="2"/>
  <c r="W161" i="2"/>
  <c r="K161" i="2" a="1"/>
  <c r="K161" i="2" s="1"/>
  <c r="V161" i="2"/>
  <c r="U161" i="2"/>
  <c r="J161" i="2" a="1"/>
  <c r="J161" i="2" s="1"/>
  <c r="I161" i="2" a="1"/>
  <c r="I161" i="2" s="1"/>
  <c r="R161" i="2"/>
  <c r="Q161" i="2"/>
  <c r="H161" i="2" a="1"/>
  <c r="H161" i="2" s="1"/>
  <c r="AF161" i="2"/>
  <c r="AE161" i="2"/>
  <c r="O161" i="2"/>
  <c r="G161" i="2" a="1"/>
  <c r="G161" i="2" s="1"/>
  <c r="AD161" i="2"/>
  <c r="AC161" i="2"/>
  <c r="N161" i="2" a="1"/>
  <c r="N161" i="2" s="1"/>
  <c r="F161" i="2" a="1"/>
  <c r="F161" i="2" s="1"/>
  <c r="T161" i="2" s="1"/>
  <c r="AB161" i="2"/>
  <c r="AA161" i="2"/>
  <c r="M161" i="2" a="1"/>
  <c r="M161" i="2" s="1"/>
  <c r="E161" i="2" a="1"/>
  <c r="E161" i="2" s="1"/>
  <c r="AB107" i="2"/>
  <c r="K110" i="2" a="1"/>
  <c r="K110" i="2" s="1"/>
  <c r="W110" i="2"/>
  <c r="L112" i="2" a="1"/>
  <c r="L112" i="2" s="1"/>
  <c r="P112" i="2" s="1"/>
  <c r="R113" i="2"/>
  <c r="F116" i="2" a="1"/>
  <c r="F116" i="2" s="1"/>
  <c r="T116" i="2" s="1"/>
  <c r="N116" i="2" a="1"/>
  <c r="N116" i="2" s="1"/>
  <c r="AC116" i="2"/>
  <c r="V117" i="2"/>
  <c r="G118" i="2" a="1"/>
  <c r="G118" i="2" s="1"/>
  <c r="O118" i="2"/>
  <c r="AE118" i="2"/>
  <c r="X119" i="2"/>
  <c r="H120" i="2" a="1"/>
  <c r="H120" i="2" s="1"/>
  <c r="Q120" i="2"/>
  <c r="Z121" i="2"/>
  <c r="AB123" i="2"/>
  <c r="J124" i="2" a="1"/>
  <c r="J124" i="2" s="1"/>
  <c r="P124" i="2" s="1"/>
  <c r="U124" i="2"/>
  <c r="AD125" i="2"/>
  <c r="K126" i="2" a="1"/>
  <c r="K126" i="2" s="1"/>
  <c r="W126" i="2"/>
  <c r="AF127" i="2"/>
  <c r="L128" i="2" a="1"/>
  <c r="L128" i="2" s="1"/>
  <c r="P128" i="2" s="1"/>
  <c r="R129" i="2"/>
  <c r="E130" i="2" a="1"/>
  <c r="E130" i="2" s="1"/>
  <c r="M130" i="2" a="1"/>
  <c r="M130" i="2" s="1"/>
  <c r="AA130" i="2"/>
  <c r="F132" i="2" a="1"/>
  <c r="F132" i="2" s="1"/>
  <c r="T132" i="2" s="1"/>
  <c r="N132" i="2" a="1"/>
  <c r="N132" i="2" s="1"/>
  <c r="AC132" i="2"/>
  <c r="V133" i="2"/>
  <c r="G134" i="2" a="1"/>
  <c r="G134" i="2" s="1"/>
  <c r="O134" i="2"/>
  <c r="AE134" i="2"/>
  <c r="X135" i="2"/>
  <c r="H136" i="2" a="1"/>
  <c r="H136" i="2" s="1"/>
  <c r="Q136" i="2"/>
  <c r="Z137" i="2"/>
  <c r="AC163" i="2"/>
  <c r="F107" i="2" a="1"/>
  <c r="F107" i="2" s="1"/>
  <c r="T107" i="2" s="1"/>
  <c r="N107" i="2" a="1"/>
  <c r="N107" i="2" s="1"/>
  <c r="AC107" i="2"/>
  <c r="X110" i="2"/>
  <c r="Z112" i="2"/>
  <c r="I113" i="2" a="1"/>
  <c r="I113" i="2" s="1"/>
  <c r="AD116" i="2"/>
  <c r="K117" i="2" a="1"/>
  <c r="K117" i="2" s="1"/>
  <c r="W117" i="2"/>
  <c r="AF118" i="2"/>
  <c r="L119" i="2" a="1"/>
  <c r="L119" i="2" s="1"/>
  <c r="P119" i="2" s="1"/>
  <c r="M121" i="2" a="1"/>
  <c r="M121" i="2" s="1"/>
  <c r="AA121" i="2"/>
  <c r="F123" i="2" a="1"/>
  <c r="F123" i="2" s="1"/>
  <c r="T123" i="2" s="1"/>
  <c r="N123" i="2" a="1"/>
  <c r="N123" i="2" s="1"/>
  <c r="AC123" i="2"/>
  <c r="V124" i="2"/>
  <c r="G125" i="2" a="1"/>
  <c r="G125" i="2" s="1"/>
  <c r="O125" i="2"/>
  <c r="AE125" i="2"/>
  <c r="X126" i="2"/>
  <c r="H127" i="2" a="1"/>
  <c r="H127" i="2" s="1"/>
  <c r="Q127" i="2"/>
  <c r="Z128" i="2"/>
  <c r="I129" i="2" a="1"/>
  <c r="I129" i="2" s="1"/>
  <c r="AB130" i="2"/>
  <c r="AD132" i="2"/>
  <c r="AF134" i="2"/>
  <c r="L141" i="2" a="1"/>
  <c r="L141" i="2" s="1"/>
  <c r="V143" i="2"/>
  <c r="L161" i="2" a="1"/>
  <c r="L161" i="2" s="1"/>
  <c r="AD163" i="2"/>
  <c r="I171" i="2" a="1"/>
  <c r="I171" i="2" s="1"/>
  <c r="Q171" i="2"/>
  <c r="H171" i="2" a="1"/>
  <c r="H171" i="2" s="1"/>
  <c r="AE171" i="2"/>
  <c r="O171" i="2"/>
  <c r="G171" i="2" a="1"/>
  <c r="G171" i="2" s="1"/>
  <c r="AC171" i="2"/>
  <c r="N171" i="2" a="1"/>
  <c r="N171" i="2" s="1"/>
  <c r="F171" i="2" a="1"/>
  <c r="F171" i="2" s="1"/>
  <c r="T171" i="2" s="1"/>
  <c r="AA171" i="2"/>
  <c r="M171" i="2" a="1"/>
  <c r="M171" i="2" s="1"/>
  <c r="E171" i="2" a="1"/>
  <c r="E171" i="2" s="1"/>
  <c r="L171" i="2" a="1"/>
  <c r="L171" i="2" s="1"/>
  <c r="AF171" i="2"/>
  <c r="AD171" i="2"/>
  <c r="K171" i="2" a="1"/>
  <c r="K171" i="2" s="1"/>
  <c r="AB171" i="2"/>
  <c r="Z171" i="2"/>
  <c r="J171" i="2" a="1"/>
  <c r="J171" i="2" s="1"/>
  <c r="X171" i="2"/>
  <c r="W171" i="2"/>
  <c r="V171" i="2"/>
  <c r="AD107" i="2"/>
  <c r="L110" i="2" a="1"/>
  <c r="L110" i="2" s="1"/>
  <c r="E112" i="2" a="1"/>
  <c r="E112" i="2" s="1"/>
  <c r="M112" i="2" a="1"/>
  <c r="M112" i="2" s="1"/>
  <c r="AA112" i="2"/>
  <c r="G116" i="2" a="1"/>
  <c r="G116" i="2" s="1"/>
  <c r="O116" i="2"/>
  <c r="AE116" i="2"/>
  <c r="X117" i="2"/>
  <c r="H118" i="2" a="1"/>
  <c r="H118" i="2" s="1"/>
  <c r="Q118" i="2"/>
  <c r="Z119" i="2"/>
  <c r="K124" i="2" a="1"/>
  <c r="K124" i="2" s="1"/>
  <c r="W124" i="2"/>
  <c r="AF125" i="2"/>
  <c r="R127" i="2"/>
  <c r="F130" i="2" a="1"/>
  <c r="F130" i="2" s="1"/>
  <c r="T130" i="2" s="1"/>
  <c r="N130" i="2" a="1"/>
  <c r="N130" i="2" s="1"/>
  <c r="AC130" i="2"/>
  <c r="G132" i="2" a="1"/>
  <c r="G132" i="2" s="1"/>
  <c r="O132" i="2"/>
  <c r="AE132" i="2"/>
  <c r="X133" i="2"/>
  <c r="H134" i="2" a="1"/>
  <c r="H134" i="2" s="1"/>
  <c r="Q134" i="2"/>
  <c r="Z135" i="2"/>
  <c r="I136" i="2" a="1"/>
  <c r="I136" i="2" s="1"/>
  <c r="AB137" i="2"/>
  <c r="W143" i="2"/>
  <c r="AE163" i="2"/>
  <c r="G107" i="2" a="1"/>
  <c r="G107" i="2" s="1"/>
  <c r="O107" i="2"/>
  <c r="AE107" i="2"/>
  <c r="Z110" i="2"/>
  <c r="AB112" i="2"/>
  <c r="J113" i="2" a="1"/>
  <c r="J113" i="2" s="1"/>
  <c r="P113" i="2" s="1"/>
  <c r="U113" i="2"/>
  <c r="AF116" i="2"/>
  <c r="L117" i="2" a="1"/>
  <c r="L117" i="2" s="1"/>
  <c r="R118" i="2"/>
  <c r="E119" i="2" a="1"/>
  <c r="E119" i="2" s="1"/>
  <c r="M119" i="2" a="1"/>
  <c r="M119" i="2" s="1"/>
  <c r="AA119" i="2"/>
  <c r="N121" i="2" a="1"/>
  <c r="N121" i="2" s="1"/>
  <c r="AC121" i="2"/>
  <c r="G123" i="2" a="1"/>
  <c r="G123" i="2" s="1"/>
  <c r="O123" i="2"/>
  <c r="AE123" i="2"/>
  <c r="X124" i="2"/>
  <c r="H125" i="2" a="1"/>
  <c r="H125" i="2" s="1"/>
  <c r="Q125" i="2"/>
  <c r="Z126" i="2"/>
  <c r="AB128" i="2"/>
  <c r="J129" i="2" a="1"/>
  <c r="J129" i="2" s="1"/>
  <c r="P129" i="2" s="1"/>
  <c r="U129" i="2"/>
  <c r="AD130" i="2"/>
  <c r="AF132" i="2"/>
  <c r="L133" i="2" a="1"/>
  <c r="L133" i="2" s="1"/>
  <c r="P133" i="2" s="1"/>
  <c r="R134" i="2"/>
  <c r="E135" i="2" a="1"/>
  <c r="E135" i="2" s="1"/>
  <c r="M135" i="2" a="1"/>
  <c r="M135" i="2" s="1"/>
  <c r="AA135" i="2"/>
  <c r="F137" i="2" a="1"/>
  <c r="F137" i="2" s="1"/>
  <c r="T137" i="2" s="1"/>
  <c r="N137" i="2" a="1"/>
  <c r="N137" i="2" s="1"/>
  <c r="X143" i="2"/>
  <c r="M147" i="2" a="1"/>
  <c r="M147" i="2" s="1"/>
  <c r="X161" i="2"/>
  <c r="R171" i="2"/>
  <c r="E110" i="2" a="1"/>
  <c r="E110" i="2" s="1"/>
  <c r="M110" i="2" a="1"/>
  <c r="M110" i="2" s="1"/>
  <c r="F112" i="2" a="1"/>
  <c r="F112" i="2" s="1"/>
  <c r="T112" i="2" s="1"/>
  <c r="N112" i="2" a="1"/>
  <c r="N112" i="2" s="1"/>
  <c r="H116" i="2" a="1"/>
  <c r="H116" i="2" s="1"/>
  <c r="J120" i="2" a="1"/>
  <c r="J120" i="2" s="1"/>
  <c r="P120" i="2" s="1"/>
  <c r="M126" i="2" a="1"/>
  <c r="M126" i="2" s="1"/>
  <c r="N128" i="2" a="1"/>
  <c r="N128" i="2" s="1"/>
  <c r="G130" i="2" a="1"/>
  <c r="G130" i="2" s="1"/>
  <c r="O130" i="2"/>
  <c r="H132" i="2" a="1"/>
  <c r="H132" i="2" s="1"/>
  <c r="J136" i="2" a="1"/>
  <c r="J136" i="2" s="1"/>
  <c r="P136" i="2" s="1"/>
  <c r="U141" i="2"/>
  <c r="Z143" i="2"/>
  <c r="J139" i="2" a="1"/>
  <c r="J139" i="2" s="1"/>
  <c r="P139" i="2" s="1"/>
  <c r="U139" i="2"/>
  <c r="AD140" i="2"/>
  <c r="AF142" i="2"/>
  <c r="R144" i="2"/>
  <c r="O149" i="2"/>
  <c r="AE149" i="2"/>
  <c r="X150" i="2"/>
  <c r="H151" i="2" a="1"/>
  <c r="H151" i="2" s="1"/>
  <c r="Q151" i="2"/>
  <c r="Z152" i="2"/>
  <c r="K157" i="2" a="1"/>
  <c r="K157" i="2" s="1"/>
  <c r="W157" i="2"/>
  <c r="L159" i="2" a="1"/>
  <c r="L159" i="2" s="1"/>
  <c r="Z159" i="2"/>
  <c r="R164" i="2"/>
  <c r="AF164" i="2"/>
  <c r="AD164" i="2"/>
  <c r="AB164" i="2"/>
  <c r="AE167" i="2"/>
  <c r="O167" i="2"/>
  <c r="G167" i="2" a="1"/>
  <c r="G167" i="2" s="1"/>
  <c r="AC167" i="2"/>
  <c r="N167" i="2" a="1"/>
  <c r="N167" i="2" s="1"/>
  <c r="F167" i="2" a="1"/>
  <c r="F167" i="2" s="1"/>
  <c r="T167" i="2" s="1"/>
  <c r="AA167" i="2"/>
  <c r="M167" i="2" a="1"/>
  <c r="M167" i="2" s="1"/>
  <c r="E167" i="2" a="1"/>
  <c r="E167" i="2" s="1"/>
  <c r="L167" i="2" a="1"/>
  <c r="L167" i="2" s="1"/>
  <c r="W167" i="2"/>
  <c r="K167" i="2" a="1"/>
  <c r="K167" i="2" s="1"/>
  <c r="R167" i="2"/>
  <c r="Z150" i="2"/>
  <c r="E159" i="2" a="1"/>
  <c r="E159" i="2" s="1"/>
  <c r="M159" i="2" a="1"/>
  <c r="M159" i="2" s="1"/>
  <c r="AA159" i="2"/>
  <c r="E164" i="2" a="1"/>
  <c r="E164" i="2" s="1"/>
  <c r="U164" i="2"/>
  <c r="V182" i="2"/>
  <c r="U182" i="2"/>
  <c r="J182" i="2" a="1"/>
  <c r="J182" i="2" s="1"/>
  <c r="I182" i="2" a="1"/>
  <c r="I182" i="2" s="1"/>
  <c r="R182" i="2"/>
  <c r="AF182" i="2"/>
  <c r="AE182" i="2"/>
  <c r="O182" i="2"/>
  <c r="G182" i="2" a="1"/>
  <c r="G182" i="2" s="1"/>
  <c r="AD182" i="2"/>
  <c r="AA182" i="2"/>
  <c r="Z182" i="2"/>
  <c r="M150" i="2" a="1"/>
  <c r="M150" i="2" s="1"/>
  <c r="AA150" i="2"/>
  <c r="Z157" i="2"/>
  <c r="AB159" i="2"/>
  <c r="F164" i="2" a="1"/>
  <c r="F164" i="2" s="1"/>
  <c r="T164" i="2" s="1"/>
  <c r="V164" i="2"/>
  <c r="P168" i="2"/>
  <c r="E182" i="2" a="1"/>
  <c r="E182" i="2" s="1"/>
  <c r="AB182" i="2"/>
  <c r="X192" i="2"/>
  <c r="W192" i="2"/>
  <c r="K192" i="2" a="1"/>
  <c r="K192" i="2" s="1"/>
  <c r="V192" i="2"/>
  <c r="AE192" i="2"/>
  <c r="M192" i="2" a="1"/>
  <c r="M192" i="2" s="1"/>
  <c r="AD192" i="2"/>
  <c r="AC192" i="2"/>
  <c r="L192" i="2" a="1"/>
  <c r="L192" i="2" s="1"/>
  <c r="AB192" i="2"/>
  <c r="J192" i="2" a="1"/>
  <c r="J192" i="2" s="1"/>
  <c r="AA192" i="2"/>
  <c r="I192" i="2" a="1"/>
  <c r="I192" i="2" s="1"/>
  <c r="Z192" i="2"/>
  <c r="H192" i="2" a="1"/>
  <c r="H192" i="2" s="1"/>
  <c r="U192" i="2"/>
  <c r="G192" i="2" a="1"/>
  <c r="G192" i="2" s="1"/>
  <c r="R192" i="2"/>
  <c r="Q192" i="2"/>
  <c r="F192" i="2" a="1"/>
  <c r="F192" i="2" s="1"/>
  <c r="T192" i="2" s="1"/>
  <c r="O192" i="2"/>
  <c r="E192" i="2" a="1"/>
  <c r="E192" i="2" s="1"/>
  <c r="L139" i="2" a="1"/>
  <c r="L139" i="2" s="1"/>
  <c r="R140" i="2"/>
  <c r="V144" i="2"/>
  <c r="X146" i="2"/>
  <c r="Z148" i="2"/>
  <c r="I149" i="2" a="1"/>
  <c r="I149" i="2" s="1"/>
  <c r="AB150" i="2"/>
  <c r="J151" i="2" a="1"/>
  <c r="J151" i="2" s="1"/>
  <c r="U151" i="2"/>
  <c r="AD152" i="2"/>
  <c r="K153" i="2" a="1"/>
  <c r="K153" i="2" s="1"/>
  <c r="W153" i="2"/>
  <c r="L155" i="2" a="1"/>
  <c r="L155" i="2" s="1"/>
  <c r="P155" i="2" s="1"/>
  <c r="R156" i="2"/>
  <c r="E157" i="2" a="1"/>
  <c r="E157" i="2" s="1"/>
  <c r="M157" i="2" a="1"/>
  <c r="M157" i="2" s="1"/>
  <c r="AA157" i="2"/>
  <c r="F159" i="2" a="1"/>
  <c r="F159" i="2" s="1"/>
  <c r="T159" i="2" s="1"/>
  <c r="N159" i="2" a="1"/>
  <c r="N159" i="2" s="1"/>
  <c r="AC159" i="2"/>
  <c r="G164" i="2" a="1"/>
  <c r="G164" i="2" s="1"/>
  <c r="W164" i="2"/>
  <c r="AE165" i="2"/>
  <c r="U167" i="2"/>
  <c r="K168" i="2" a="1"/>
  <c r="K168" i="2" s="1"/>
  <c r="AC168" i="2"/>
  <c r="U173" i="2"/>
  <c r="J173" i="2" a="1"/>
  <c r="J173" i="2" s="1"/>
  <c r="P173" i="2" s="1"/>
  <c r="I173" i="2" a="1"/>
  <c r="I173" i="2" s="1"/>
  <c r="Q173" i="2"/>
  <c r="H173" i="2" a="1"/>
  <c r="H173" i="2" s="1"/>
  <c r="AE173" i="2"/>
  <c r="O173" i="2"/>
  <c r="G173" i="2" a="1"/>
  <c r="G173" i="2" s="1"/>
  <c r="AC173" i="2"/>
  <c r="N173" i="2" a="1"/>
  <c r="N173" i="2" s="1"/>
  <c r="F173" i="2" a="1"/>
  <c r="F173" i="2" s="1"/>
  <c r="T173" i="2" s="1"/>
  <c r="V173" i="2"/>
  <c r="AC182" i="2"/>
  <c r="X184" i="2"/>
  <c r="W184" i="2"/>
  <c r="K184" i="2" a="1"/>
  <c r="K184" i="2" s="1"/>
  <c r="V184" i="2"/>
  <c r="U184" i="2"/>
  <c r="J184" i="2" a="1"/>
  <c r="J184" i="2" s="1"/>
  <c r="P184" i="2" s="1"/>
  <c r="R184" i="2"/>
  <c r="Q184" i="2"/>
  <c r="H184" i="2" a="1"/>
  <c r="H184" i="2" s="1"/>
  <c r="AF184" i="2"/>
  <c r="AD184" i="2"/>
  <c r="AC184" i="2"/>
  <c r="N184" i="2" a="1"/>
  <c r="N184" i="2" s="1"/>
  <c r="F184" i="2" a="1"/>
  <c r="F184" i="2" s="1"/>
  <c r="T184" i="2" s="1"/>
  <c r="Z139" i="2"/>
  <c r="I140" i="2" a="1"/>
  <c r="I140" i="2" s="1"/>
  <c r="J142" i="2" a="1"/>
  <c r="J142" i="2" s="1"/>
  <c r="P142" i="2" s="1"/>
  <c r="U142" i="2"/>
  <c r="K144" i="2" a="1"/>
  <c r="K144" i="2" s="1"/>
  <c r="W144" i="2"/>
  <c r="L146" i="2" a="1"/>
  <c r="L146" i="2" s="1"/>
  <c r="P146" i="2" s="1"/>
  <c r="M148" i="2" a="1"/>
  <c r="M148" i="2" s="1"/>
  <c r="AA148" i="2"/>
  <c r="F150" i="2" a="1"/>
  <c r="F150" i="2" s="1"/>
  <c r="T150" i="2" s="1"/>
  <c r="N150" i="2" a="1"/>
  <c r="N150" i="2" s="1"/>
  <c r="AC150" i="2"/>
  <c r="V151" i="2"/>
  <c r="G152" i="2" a="1"/>
  <c r="G152" i="2" s="1"/>
  <c r="O152" i="2"/>
  <c r="AE152" i="2"/>
  <c r="X153" i="2"/>
  <c r="Z155" i="2"/>
  <c r="I156" i="2" a="1"/>
  <c r="I156" i="2" s="1"/>
  <c r="AB157" i="2"/>
  <c r="J158" i="2" a="1"/>
  <c r="J158" i="2" s="1"/>
  <c r="P158" i="2" s="1"/>
  <c r="U158" i="2"/>
  <c r="AD159" i="2"/>
  <c r="K160" i="2" a="1"/>
  <c r="K160" i="2" s="1"/>
  <c r="W160" i="2"/>
  <c r="L162" i="2" a="1"/>
  <c r="L162" i="2" s="1"/>
  <c r="P162" i="2" s="1"/>
  <c r="H164" i="2" a="1"/>
  <c r="H164" i="2" s="1"/>
  <c r="X164" i="2"/>
  <c r="H167" i="2" a="1"/>
  <c r="H167" i="2" s="1"/>
  <c r="V167" i="2"/>
  <c r="L168" i="2" a="1"/>
  <c r="L168" i="2" s="1"/>
  <c r="AD168" i="2"/>
  <c r="E173" i="2" a="1"/>
  <c r="E173" i="2" s="1"/>
  <c r="W173" i="2"/>
  <c r="O180" i="2"/>
  <c r="F182" i="2" a="1"/>
  <c r="F182" i="2" s="1"/>
  <c r="T182" i="2" s="1"/>
  <c r="AE183" i="2"/>
  <c r="O183" i="2"/>
  <c r="G183" i="2" a="1"/>
  <c r="G183" i="2" s="1"/>
  <c r="AD183" i="2"/>
  <c r="AC183" i="2"/>
  <c r="N183" i="2" a="1"/>
  <c r="N183" i="2" s="1"/>
  <c r="F183" i="2" a="1"/>
  <c r="F183" i="2" s="1"/>
  <c r="T183" i="2" s="1"/>
  <c r="AB183" i="2"/>
  <c r="AA183" i="2"/>
  <c r="M183" i="2" a="1"/>
  <c r="M183" i="2" s="1"/>
  <c r="E183" i="2" a="1"/>
  <c r="E183" i="2" s="1"/>
  <c r="L183" i="2" a="1"/>
  <c r="L183" i="2" s="1"/>
  <c r="X183" i="2"/>
  <c r="W183" i="2"/>
  <c r="K183" i="2" a="1"/>
  <c r="K183" i="2" s="1"/>
  <c r="U183" i="2"/>
  <c r="E184" i="2" a="1"/>
  <c r="E184" i="2" s="1"/>
  <c r="N192" i="2" a="1"/>
  <c r="N192" i="2" s="1"/>
  <c r="M139" i="2" a="1"/>
  <c r="M139" i="2" s="1"/>
  <c r="AA139" i="2"/>
  <c r="V142" i="2"/>
  <c r="X144" i="2"/>
  <c r="Z146" i="2"/>
  <c r="AB148" i="2"/>
  <c r="J149" i="2" a="1"/>
  <c r="J149" i="2" s="1"/>
  <c r="U149" i="2"/>
  <c r="AD150" i="2"/>
  <c r="K151" i="2" a="1"/>
  <c r="K151" i="2" s="1"/>
  <c r="W151" i="2"/>
  <c r="AF152" i="2"/>
  <c r="AA155" i="2"/>
  <c r="F157" i="2" a="1"/>
  <c r="F157" i="2" s="1"/>
  <c r="T157" i="2" s="1"/>
  <c r="N157" i="2" a="1"/>
  <c r="N157" i="2" s="1"/>
  <c r="AC157" i="2"/>
  <c r="V158" i="2"/>
  <c r="G159" i="2" a="1"/>
  <c r="G159" i="2" s="1"/>
  <c r="O159" i="2"/>
  <c r="AE159" i="2"/>
  <c r="X160" i="2"/>
  <c r="Z162" i="2"/>
  <c r="I164" i="2" a="1"/>
  <c r="I164" i="2" s="1"/>
  <c r="V166" i="2"/>
  <c r="R166" i="2"/>
  <c r="AF166" i="2"/>
  <c r="AD166" i="2"/>
  <c r="Q166" i="2"/>
  <c r="X167" i="2"/>
  <c r="AE168" i="2"/>
  <c r="X173" i="2"/>
  <c r="AF177" i="2"/>
  <c r="U180" i="2"/>
  <c r="H182" i="2" a="1"/>
  <c r="H182" i="2" s="1"/>
  <c r="AB139" i="2"/>
  <c r="J140" i="2" a="1"/>
  <c r="J140" i="2" s="1"/>
  <c r="P140" i="2" s="1"/>
  <c r="U140" i="2"/>
  <c r="K142" i="2" a="1"/>
  <c r="K142" i="2" s="1"/>
  <c r="W142" i="2"/>
  <c r="L144" i="2" a="1"/>
  <c r="L144" i="2" s="1"/>
  <c r="P144" i="2" s="1"/>
  <c r="E146" i="2" a="1"/>
  <c r="E146" i="2" s="1"/>
  <c r="M146" i="2" a="1"/>
  <c r="M146" i="2" s="1"/>
  <c r="AA146" i="2"/>
  <c r="F148" i="2" a="1"/>
  <c r="F148" i="2" s="1"/>
  <c r="T148" i="2" s="1"/>
  <c r="N148" i="2" a="1"/>
  <c r="N148" i="2" s="1"/>
  <c r="AC148" i="2"/>
  <c r="V149" i="2"/>
  <c r="G150" i="2" a="1"/>
  <c r="G150" i="2" s="1"/>
  <c r="O150" i="2"/>
  <c r="AE150" i="2"/>
  <c r="X151" i="2"/>
  <c r="H152" i="2" a="1"/>
  <c r="H152" i="2" s="1"/>
  <c r="Q152" i="2"/>
  <c r="Z153" i="2"/>
  <c r="AB155" i="2"/>
  <c r="J156" i="2" a="1"/>
  <c r="J156" i="2" s="1"/>
  <c r="P156" i="2" s="1"/>
  <c r="U156" i="2"/>
  <c r="AD157" i="2"/>
  <c r="K158" i="2" a="1"/>
  <c r="K158" i="2" s="1"/>
  <c r="W158" i="2"/>
  <c r="AF159" i="2"/>
  <c r="L160" i="2" a="1"/>
  <c r="L160" i="2" s="1"/>
  <c r="P160" i="2" s="1"/>
  <c r="E162" i="2" a="1"/>
  <c r="E162" i="2" s="1"/>
  <c r="M162" i="2" a="1"/>
  <c r="M162" i="2" s="1"/>
  <c r="AA162" i="2"/>
  <c r="J164" i="2" a="1"/>
  <c r="J164" i="2" s="1"/>
  <c r="Z164" i="2"/>
  <c r="E166" i="2" a="1"/>
  <c r="E166" i="2" s="1"/>
  <c r="I167" i="2" a="1"/>
  <c r="I167" i="2" s="1"/>
  <c r="Z167" i="2"/>
  <c r="Q169" i="2"/>
  <c r="H169" i="2" a="1"/>
  <c r="H169" i="2" s="1"/>
  <c r="AE169" i="2"/>
  <c r="O169" i="2"/>
  <c r="G169" i="2" a="1"/>
  <c r="G169" i="2" s="1"/>
  <c r="AC169" i="2"/>
  <c r="N169" i="2" a="1"/>
  <c r="N169" i="2" s="1"/>
  <c r="F169" i="2" a="1"/>
  <c r="F169" i="2" s="1"/>
  <c r="T169" i="2" s="1"/>
  <c r="AA169" i="2"/>
  <c r="M169" i="2" a="1"/>
  <c r="M169" i="2" s="1"/>
  <c r="E169" i="2" a="1"/>
  <c r="E169" i="2" s="1"/>
  <c r="L169" i="2" a="1"/>
  <c r="L169" i="2" s="1"/>
  <c r="P169" i="2" s="1"/>
  <c r="V180" i="2"/>
  <c r="K182" i="2" a="1"/>
  <c r="K182" i="2" s="1"/>
  <c r="H183" i="2" a="1"/>
  <c r="H183" i="2" s="1"/>
  <c r="G184" i="2" a="1"/>
  <c r="G184" i="2" s="1"/>
  <c r="AF192" i="2"/>
  <c r="U233" i="2"/>
  <c r="J233" i="2" a="1"/>
  <c r="J233" i="2" s="1"/>
  <c r="P233" i="2" s="1"/>
  <c r="I233" i="2" a="1"/>
  <c r="I233" i="2" s="1"/>
  <c r="Q233" i="2"/>
  <c r="H233" i="2" a="1"/>
  <c r="H233" i="2" s="1"/>
  <c r="AF233" i="2"/>
  <c r="AE233" i="2"/>
  <c r="AC233" i="2"/>
  <c r="N233" i="2" a="1"/>
  <c r="N233" i="2" s="1"/>
  <c r="F233" i="2" a="1"/>
  <c r="F233" i="2" s="1"/>
  <c r="T233" i="2" s="1"/>
  <c r="O233" i="2"/>
  <c r="M233" i="2" a="1"/>
  <c r="M233" i="2" s="1"/>
  <c r="L233" i="2" a="1"/>
  <c r="L233" i="2" s="1"/>
  <c r="AD233" i="2"/>
  <c r="K233" i="2" a="1"/>
  <c r="K233" i="2" s="1"/>
  <c r="AB233" i="2"/>
  <c r="AA233" i="2"/>
  <c r="Z233" i="2"/>
  <c r="G233" i="2" a="1"/>
  <c r="G233" i="2" s="1"/>
  <c r="X233" i="2"/>
  <c r="R233" i="2"/>
  <c r="W233" i="2"/>
  <c r="V233" i="2"/>
  <c r="F139" i="2" a="1"/>
  <c r="F139" i="2" s="1"/>
  <c r="T139" i="2" s="1"/>
  <c r="N139" i="2" a="1"/>
  <c r="N139" i="2" s="1"/>
  <c r="AC139" i="2"/>
  <c r="V140" i="2"/>
  <c r="X142" i="2"/>
  <c r="Z144" i="2"/>
  <c r="AB146" i="2"/>
  <c r="AD148" i="2"/>
  <c r="K149" i="2" a="1"/>
  <c r="K149" i="2" s="1"/>
  <c r="W149" i="2"/>
  <c r="AF150" i="2"/>
  <c r="L151" i="2" a="1"/>
  <c r="L151" i="2" s="1"/>
  <c r="R152" i="2"/>
  <c r="E153" i="2" a="1"/>
  <c r="E153" i="2" s="1"/>
  <c r="M153" i="2" a="1"/>
  <c r="M153" i="2" s="1"/>
  <c r="AA153" i="2"/>
  <c r="F155" i="2" a="1"/>
  <c r="F155" i="2" s="1"/>
  <c r="T155" i="2" s="1"/>
  <c r="N155" i="2" a="1"/>
  <c r="N155" i="2" s="1"/>
  <c r="AC155" i="2"/>
  <c r="V156" i="2"/>
  <c r="G157" i="2" a="1"/>
  <c r="G157" i="2" s="1"/>
  <c r="O157" i="2"/>
  <c r="AE157" i="2"/>
  <c r="X158" i="2"/>
  <c r="H159" i="2" a="1"/>
  <c r="H159" i="2" s="1"/>
  <c r="Q159" i="2"/>
  <c r="Z160" i="2"/>
  <c r="AB162" i="2"/>
  <c r="AA164" i="2"/>
  <c r="AB167" i="2"/>
  <c r="Z173" i="2"/>
  <c r="W175" i="2"/>
  <c r="K175" i="2" a="1"/>
  <c r="K175" i="2" s="1"/>
  <c r="V175" i="2"/>
  <c r="U175" i="2"/>
  <c r="J175" i="2" a="1"/>
  <c r="J175" i="2" s="1"/>
  <c r="P175" i="2" s="1"/>
  <c r="I175" i="2" a="1"/>
  <c r="I175" i="2" s="1"/>
  <c r="Q175" i="2"/>
  <c r="H175" i="2" a="1"/>
  <c r="H175" i="2" s="1"/>
  <c r="AE175" i="2"/>
  <c r="O175" i="2"/>
  <c r="G175" i="2" a="1"/>
  <c r="G175" i="2" s="1"/>
  <c r="R175" i="2"/>
  <c r="I184" i="2" a="1"/>
  <c r="I184" i="2" s="1"/>
  <c r="Q193" i="2"/>
  <c r="H193" i="2" a="1"/>
  <c r="H193" i="2" s="1"/>
  <c r="AF193" i="2"/>
  <c r="AE193" i="2"/>
  <c r="O193" i="2"/>
  <c r="G193" i="2" a="1"/>
  <c r="G193" i="2" s="1"/>
  <c r="AC193" i="2"/>
  <c r="N193" i="2" a="1"/>
  <c r="N193" i="2" s="1"/>
  <c r="F193" i="2" a="1"/>
  <c r="F193" i="2" s="1"/>
  <c r="T193" i="2" s="1"/>
  <c r="M193" i="2" a="1"/>
  <c r="M193" i="2" s="1"/>
  <c r="AD193" i="2"/>
  <c r="L193" i="2" a="1"/>
  <c r="L193" i="2" s="1"/>
  <c r="AB193" i="2"/>
  <c r="AA193" i="2"/>
  <c r="K193" i="2" a="1"/>
  <c r="K193" i="2" s="1"/>
  <c r="Z193" i="2"/>
  <c r="J193" i="2" a="1"/>
  <c r="J193" i="2" s="1"/>
  <c r="P193" i="2" s="1"/>
  <c r="X193" i="2"/>
  <c r="W193" i="2"/>
  <c r="I193" i="2" a="1"/>
  <c r="I193" i="2" s="1"/>
  <c r="V193" i="2"/>
  <c r="U193" i="2"/>
  <c r="AD139" i="2"/>
  <c r="K140" i="2" a="1"/>
  <c r="K140" i="2" s="1"/>
  <c r="W140" i="2"/>
  <c r="L142" i="2" a="1"/>
  <c r="L142" i="2" s="1"/>
  <c r="AA144" i="2"/>
  <c r="H150" i="2" a="1"/>
  <c r="H150" i="2" s="1"/>
  <c r="Q150" i="2"/>
  <c r="Z151" i="2"/>
  <c r="AF157" i="2"/>
  <c r="R159" i="2"/>
  <c r="K164" i="2" a="1"/>
  <c r="K164" i="2" s="1"/>
  <c r="AC164" i="2"/>
  <c r="J167" i="2" a="1"/>
  <c r="J167" i="2" s="1"/>
  <c r="P167" i="2" s="1"/>
  <c r="AD167" i="2"/>
  <c r="L182" i="2" a="1"/>
  <c r="L182" i="2" s="1"/>
  <c r="E193" i="2" a="1"/>
  <c r="E193" i="2" s="1"/>
  <c r="G139" i="2" a="1"/>
  <c r="G139" i="2" s="1"/>
  <c r="O139" i="2"/>
  <c r="AE139" i="2"/>
  <c r="X140" i="2"/>
  <c r="Z142" i="2"/>
  <c r="AB144" i="2"/>
  <c r="AD146" i="2"/>
  <c r="AF148" i="2"/>
  <c r="L149" i="2" a="1"/>
  <c r="L149" i="2" s="1"/>
  <c r="R150" i="2"/>
  <c r="E151" i="2" a="1"/>
  <c r="E151" i="2" s="1"/>
  <c r="M151" i="2" a="1"/>
  <c r="M151" i="2" s="1"/>
  <c r="AA151" i="2"/>
  <c r="F153" i="2" a="1"/>
  <c r="F153" i="2" s="1"/>
  <c r="T153" i="2" s="1"/>
  <c r="N153" i="2" a="1"/>
  <c r="N153" i="2" s="1"/>
  <c r="AC153" i="2"/>
  <c r="G155" i="2" a="1"/>
  <c r="G155" i="2" s="1"/>
  <c r="O155" i="2"/>
  <c r="AE155" i="2"/>
  <c r="X156" i="2"/>
  <c r="H157" i="2" a="1"/>
  <c r="H157" i="2" s="1"/>
  <c r="Q157" i="2"/>
  <c r="I159" i="2" a="1"/>
  <c r="I159" i="2" s="1"/>
  <c r="AE164" i="2"/>
  <c r="G166" i="2" a="1"/>
  <c r="G166" i="2" s="1"/>
  <c r="X166" i="2"/>
  <c r="AF167" i="2"/>
  <c r="V169" i="2"/>
  <c r="AB173" i="2"/>
  <c r="X175" i="2"/>
  <c r="J183" i="2" a="1"/>
  <c r="J183" i="2" s="1"/>
  <c r="P183" i="2" s="1"/>
  <c r="AF139" i="2"/>
  <c r="L140" i="2" a="1"/>
  <c r="L140" i="2" s="1"/>
  <c r="M142" i="2" a="1"/>
  <c r="M142" i="2" s="1"/>
  <c r="AA142" i="2"/>
  <c r="F144" i="2" a="1"/>
  <c r="F144" i="2" s="1"/>
  <c r="T144" i="2" s="1"/>
  <c r="N144" i="2" a="1"/>
  <c r="N144" i="2" s="1"/>
  <c r="AC144" i="2"/>
  <c r="G146" i="2" a="1"/>
  <c r="G146" i="2" s="1"/>
  <c r="O146" i="2"/>
  <c r="AE146" i="2"/>
  <c r="H148" i="2" a="1"/>
  <c r="H148" i="2" s="1"/>
  <c r="Q148" i="2"/>
  <c r="Z149" i="2"/>
  <c r="AB151" i="2"/>
  <c r="J152" i="2" a="1"/>
  <c r="J152" i="2" s="1"/>
  <c r="P152" i="2" s="1"/>
  <c r="U152" i="2"/>
  <c r="R157" i="2"/>
  <c r="L164" i="2" a="1"/>
  <c r="L164" i="2" s="1"/>
  <c r="AC165" i="2"/>
  <c r="N165" i="2" a="1"/>
  <c r="N165" i="2" s="1"/>
  <c r="F165" i="2" a="1"/>
  <c r="F165" i="2" s="1"/>
  <c r="T165" i="2" s="1"/>
  <c r="AA165" i="2"/>
  <c r="M165" i="2" a="1"/>
  <c r="M165" i="2" s="1"/>
  <c r="E165" i="2" a="1"/>
  <c r="E165" i="2" s="1"/>
  <c r="L165" i="2" a="1"/>
  <c r="L165" i="2" s="1"/>
  <c r="W165" i="2"/>
  <c r="K165" i="2" a="1"/>
  <c r="K165" i="2" s="1"/>
  <c r="U165" i="2"/>
  <c r="J165" i="2" a="1"/>
  <c r="J165" i="2" s="1"/>
  <c r="Q165" i="2"/>
  <c r="X168" i="2"/>
  <c r="V168" i="2"/>
  <c r="R168" i="2"/>
  <c r="AF168" i="2"/>
  <c r="O168" i="2"/>
  <c r="K173" i="2" a="1"/>
  <c r="K173" i="2" s="1"/>
  <c r="AD173" i="2"/>
  <c r="F175" i="2" a="1"/>
  <c r="F175" i="2" s="1"/>
  <c r="T175" i="2" s="1"/>
  <c r="P176" i="2"/>
  <c r="I180" i="2" a="1"/>
  <c r="I180" i="2" s="1"/>
  <c r="R180" i="2"/>
  <c r="Q180" i="2"/>
  <c r="H180" i="2" a="1"/>
  <c r="H180" i="2" s="1"/>
  <c r="AF180" i="2"/>
  <c r="AD180" i="2"/>
  <c r="AC180" i="2"/>
  <c r="N180" i="2" a="1"/>
  <c r="N180" i="2" s="1"/>
  <c r="F180" i="2" a="1"/>
  <c r="F180" i="2" s="1"/>
  <c r="T180" i="2" s="1"/>
  <c r="AB180" i="2"/>
  <c r="Z180" i="2"/>
  <c r="M182" i="2" a="1"/>
  <c r="M182" i="2" s="1"/>
  <c r="M184" i="2" a="1"/>
  <c r="M184" i="2" s="1"/>
  <c r="P186" i="2"/>
  <c r="H139" i="2" a="1"/>
  <c r="H139" i="2" s="1"/>
  <c r="E149" i="2" a="1"/>
  <c r="E149" i="2" s="1"/>
  <c r="M149" i="2" a="1"/>
  <c r="M149" i="2" s="1"/>
  <c r="F151" i="2" a="1"/>
  <c r="F151" i="2" s="1"/>
  <c r="T151" i="2" s="1"/>
  <c r="N151" i="2" a="1"/>
  <c r="N151" i="2" s="1"/>
  <c r="G153" i="2" a="1"/>
  <c r="G153" i="2" s="1"/>
  <c r="O153" i="2"/>
  <c r="H155" i="2" a="1"/>
  <c r="H155" i="2" s="1"/>
  <c r="J159" i="2" a="1"/>
  <c r="J159" i="2" s="1"/>
  <c r="P159" i="2" s="1"/>
  <c r="R165" i="2"/>
  <c r="E168" i="2" a="1"/>
  <c r="E168" i="2" s="1"/>
  <c r="Q168" i="2"/>
  <c r="AF173" i="2"/>
  <c r="Z175" i="2"/>
  <c r="L177" i="2" a="1"/>
  <c r="L177" i="2" s="1"/>
  <c r="X177" i="2"/>
  <c r="W177" i="2"/>
  <c r="K177" i="2" a="1"/>
  <c r="K177" i="2" s="1"/>
  <c r="U177" i="2"/>
  <c r="J177" i="2" a="1"/>
  <c r="J177" i="2" s="1"/>
  <c r="I177" i="2" a="1"/>
  <c r="I177" i="2" s="1"/>
  <c r="Q177" i="2"/>
  <c r="H177" i="2" a="1"/>
  <c r="H177" i="2" s="1"/>
  <c r="E180" i="2" a="1"/>
  <c r="E180" i="2" s="1"/>
  <c r="AA180" i="2"/>
  <c r="P195" i="2"/>
  <c r="X208" i="2"/>
  <c r="W208" i="2"/>
  <c r="K208" i="2" a="1"/>
  <c r="K208" i="2" s="1"/>
  <c r="V208" i="2"/>
  <c r="U208" i="2"/>
  <c r="J208" i="2" a="1"/>
  <c r="J208" i="2" s="1"/>
  <c r="P208" i="2" s="1"/>
  <c r="I208" i="2" a="1"/>
  <c r="I208" i="2" s="1"/>
  <c r="R208" i="2"/>
  <c r="Q208" i="2"/>
  <c r="H208" i="2" a="1"/>
  <c r="H208" i="2" s="1"/>
  <c r="AD208" i="2"/>
  <c r="AC208" i="2"/>
  <c r="N208" i="2" a="1"/>
  <c r="N208" i="2" s="1"/>
  <c r="F208" i="2" a="1"/>
  <c r="F208" i="2" s="1"/>
  <c r="T208" i="2" s="1"/>
  <c r="AF208" i="2"/>
  <c r="P249" i="2"/>
  <c r="AC189" i="2"/>
  <c r="N189" i="2" a="1"/>
  <c r="N189" i="2" s="1"/>
  <c r="AB189" i="2"/>
  <c r="AD189" i="2"/>
  <c r="U202" i="2"/>
  <c r="W204" i="2"/>
  <c r="L201" i="2" a="1"/>
  <c r="L201" i="2" s="1"/>
  <c r="X201" i="2"/>
  <c r="W201" i="2"/>
  <c r="K201" i="2" a="1"/>
  <c r="K201" i="2" s="1"/>
  <c r="V201" i="2"/>
  <c r="U201" i="2"/>
  <c r="J201" i="2" a="1"/>
  <c r="J201" i="2" s="1"/>
  <c r="P201" i="2" s="1"/>
  <c r="I201" i="2" a="1"/>
  <c r="I201" i="2" s="1"/>
  <c r="R201" i="2"/>
  <c r="AD201" i="2"/>
  <c r="AA201" i="2"/>
  <c r="L208" i="2" a="1"/>
  <c r="L208" i="2" s="1"/>
  <c r="R170" i="2"/>
  <c r="V174" i="2"/>
  <c r="X176" i="2"/>
  <c r="Z178" i="2"/>
  <c r="I179" i="2" a="1"/>
  <c r="I179" i="2" s="1"/>
  <c r="J181" i="2" a="1"/>
  <c r="J181" i="2" s="1"/>
  <c r="U181" i="2"/>
  <c r="L185" i="2" a="1"/>
  <c r="L185" i="2" s="1"/>
  <c r="P185" i="2" s="1"/>
  <c r="F189" i="2" a="1"/>
  <c r="F189" i="2" s="1"/>
  <c r="T189" i="2" s="1"/>
  <c r="O189" i="2"/>
  <c r="V190" i="2"/>
  <c r="U190" i="2"/>
  <c r="J190" i="2" a="1"/>
  <c r="J190" i="2" s="1"/>
  <c r="P190" i="2" s="1"/>
  <c r="R190" i="2"/>
  <c r="N190" i="2" a="1"/>
  <c r="N190" i="2" s="1"/>
  <c r="AE191" i="2"/>
  <c r="O191" i="2"/>
  <c r="G191" i="2" a="1"/>
  <c r="G191" i="2" s="1"/>
  <c r="AD191" i="2"/>
  <c r="AC191" i="2"/>
  <c r="N191" i="2" a="1"/>
  <c r="N191" i="2" s="1"/>
  <c r="F191" i="2" a="1"/>
  <c r="F191" i="2" s="1"/>
  <c r="T191" i="2" s="1"/>
  <c r="AA191" i="2"/>
  <c r="M191" i="2" a="1"/>
  <c r="M191" i="2" s="1"/>
  <c r="E191" i="2" a="1"/>
  <c r="E191" i="2" s="1"/>
  <c r="R191" i="2"/>
  <c r="K195" i="2" a="1"/>
  <c r="K195" i="2" s="1"/>
  <c r="AA195" i="2"/>
  <c r="U197" i="2"/>
  <c r="J197" i="2" a="1"/>
  <c r="J197" i="2" s="1"/>
  <c r="P197" i="2" s="1"/>
  <c r="I197" i="2" a="1"/>
  <c r="I197" i="2" s="1"/>
  <c r="R197" i="2"/>
  <c r="Q197" i="2"/>
  <c r="H197" i="2" a="1"/>
  <c r="H197" i="2" s="1"/>
  <c r="AF197" i="2"/>
  <c r="V197" i="2"/>
  <c r="N199" i="2" a="1"/>
  <c r="N199" i="2" s="1"/>
  <c r="AC201" i="2"/>
  <c r="M208" i="2" a="1"/>
  <c r="M208" i="2" s="1"/>
  <c r="V181" i="2"/>
  <c r="Z185" i="2"/>
  <c r="F201" i="2" a="1"/>
  <c r="F201" i="2" s="1"/>
  <c r="T201" i="2" s="1"/>
  <c r="AE201" i="2"/>
  <c r="I204" i="2" a="1"/>
  <c r="I204" i="2" s="1"/>
  <c r="R204" i="2"/>
  <c r="Q204" i="2"/>
  <c r="H204" i="2" a="1"/>
  <c r="H204" i="2" s="1"/>
  <c r="AF204" i="2"/>
  <c r="AE204" i="2"/>
  <c r="O204" i="2"/>
  <c r="G204" i="2" a="1"/>
  <c r="G204" i="2" s="1"/>
  <c r="AD204" i="2"/>
  <c r="AC204" i="2"/>
  <c r="N204" i="2" a="1"/>
  <c r="N204" i="2" s="1"/>
  <c r="F204" i="2" a="1"/>
  <c r="F204" i="2" s="1"/>
  <c r="T204" i="2" s="1"/>
  <c r="L204" i="2" a="1"/>
  <c r="L204" i="2" s="1"/>
  <c r="AB204" i="2"/>
  <c r="P224" i="2"/>
  <c r="V172" i="2"/>
  <c r="X174" i="2"/>
  <c r="Z176" i="2"/>
  <c r="AB178" i="2"/>
  <c r="J179" i="2" a="1"/>
  <c r="J179" i="2" s="1"/>
  <c r="U179" i="2"/>
  <c r="K181" i="2" a="1"/>
  <c r="K181" i="2" s="1"/>
  <c r="W181" i="2"/>
  <c r="E185" i="2" a="1"/>
  <c r="E185" i="2" s="1"/>
  <c r="M185" i="2" a="1"/>
  <c r="M185" i="2" s="1"/>
  <c r="AA185" i="2"/>
  <c r="V188" i="2"/>
  <c r="G189" i="2" a="1"/>
  <c r="G189" i="2" s="1"/>
  <c r="Q189" i="2"/>
  <c r="O190" i="2"/>
  <c r="L195" i="2" a="1"/>
  <c r="L195" i="2" s="1"/>
  <c r="AC195" i="2"/>
  <c r="X197" i="2"/>
  <c r="O199" i="2"/>
  <c r="G201" i="2" a="1"/>
  <c r="G201" i="2" s="1"/>
  <c r="AF201" i="2"/>
  <c r="E204" i="2" a="1"/>
  <c r="E204" i="2" s="1"/>
  <c r="O208" i="2"/>
  <c r="W215" i="2"/>
  <c r="K215" i="2" a="1"/>
  <c r="K215" i="2" s="1"/>
  <c r="V215" i="2"/>
  <c r="U215" i="2"/>
  <c r="J215" i="2" a="1"/>
  <c r="J215" i="2" s="1"/>
  <c r="P215" i="2" s="1"/>
  <c r="I215" i="2" a="1"/>
  <c r="I215" i="2" s="1"/>
  <c r="R215" i="2"/>
  <c r="Q215" i="2"/>
  <c r="H215" i="2" a="1"/>
  <c r="H215" i="2" s="1"/>
  <c r="AF215" i="2"/>
  <c r="AE215" i="2"/>
  <c r="O215" i="2"/>
  <c r="G215" i="2" a="1"/>
  <c r="G215" i="2" s="1"/>
  <c r="AC215" i="2"/>
  <c r="N215" i="2" a="1"/>
  <c r="N215" i="2" s="1"/>
  <c r="F215" i="2" a="1"/>
  <c r="F215" i="2" s="1"/>
  <c r="T215" i="2" s="1"/>
  <c r="AB215" i="2"/>
  <c r="X215" i="2"/>
  <c r="R202" i="2"/>
  <c r="Q202" i="2"/>
  <c r="H202" i="2" a="1"/>
  <c r="H202" i="2" s="1"/>
  <c r="AF202" i="2"/>
  <c r="AE202" i="2"/>
  <c r="O202" i="2"/>
  <c r="G202" i="2" a="1"/>
  <c r="G202" i="2" s="1"/>
  <c r="AD202" i="2"/>
  <c r="AC202" i="2"/>
  <c r="N202" i="2" a="1"/>
  <c r="N202" i="2" s="1"/>
  <c r="F202" i="2" a="1"/>
  <c r="F202" i="2" s="1"/>
  <c r="T202" i="2" s="1"/>
  <c r="AB202" i="2"/>
  <c r="AA202" i="2"/>
  <c r="M202" i="2" a="1"/>
  <c r="M202" i="2" s="1"/>
  <c r="E202" i="2" a="1"/>
  <c r="E202" i="2" s="1"/>
  <c r="W202" i="2"/>
  <c r="K202" i="2" a="1"/>
  <c r="K202" i="2" s="1"/>
  <c r="V170" i="2"/>
  <c r="X172" i="2"/>
  <c r="Z174" i="2"/>
  <c r="AB176" i="2"/>
  <c r="AD178" i="2"/>
  <c r="K179" i="2" a="1"/>
  <c r="K179" i="2" s="1"/>
  <c r="W179" i="2"/>
  <c r="L181" i="2" a="1"/>
  <c r="L181" i="2" s="1"/>
  <c r="F185" i="2" a="1"/>
  <c r="F185" i="2" s="1"/>
  <c r="T185" i="2" s="1"/>
  <c r="N185" i="2" a="1"/>
  <c r="N185" i="2" s="1"/>
  <c r="AC185" i="2"/>
  <c r="V186" i="2"/>
  <c r="X188" i="2"/>
  <c r="H189" i="2" a="1"/>
  <c r="H189" i="2" s="1"/>
  <c r="Q190" i="2"/>
  <c r="V191" i="2"/>
  <c r="M195" i="2" a="1"/>
  <c r="M195" i="2" s="1"/>
  <c r="Z197" i="2"/>
  <c r="H201" i="2" a="1"/>
  <c r="H201" i="2" s="1"/>
  <c r="I202" i="2" a="1"/>
  <c r="I202" i="2" s="1"/>
  <c r="J204" i="2" a="1"/>
  <c r="J204" i="2" s="1"/>
  <c r="P204" i="2" s="1"/>
  <c r="I211" i="2" a="1"/>
  <c r="I211" i="2" s="1"/>
  <c r="R211" i="2"/>
  <c r="Q211" i="2"/>
  <c r="H211" i="2" a="1"/>
  <c r="H211" i="2" s="1"/>
  <c r="AF211" i="2"/>
  <c r="AE211" i="2"/>
  <c r="O211" i="2"/>
  <c r="G211" i="2" a="1"/>
  <c r="G211" i="2" s="1"/>
  <c r="AD211" i="2"/>
  <c r="AC211" i="2"/>
  <c r="N211" i="2" a="1"/>
  <c r="N211" i="2" s="1"/>
  <c r="F211" i="2" a="1"/>
  <c r="F211" i="2" s="1"/>
  <c r="T211" i="2" s="1"/>
  <c r="AB211" i="2"/>
  <c r="AA211" i="2"/>
  <c r="M211" i="2" a="1"/>
  <c r="M211" i="2" s="1"/>
  <c r="E211" i="2" a="1"/>
  <c r="E211" i="2" s="1"/>
  <c r="L211" i="2" a="1"/>
  <c r="L211" i="2" s="1"/>
  <c r="P211" i="2" s="1"/>
  <c r="X211" i="2"/>
  <c r="L237" i="2" a="1"/>
  <c r="L237" i="2" s="1"/>
  <c r="X237" i="2"/>
  <c r="W237" i="2"/>
  <c r="K237" i="2" a="1"/>
  <c r="K237" i="2" s="1"/>
  <c r="V237" i="2"/>
  <c r="U237" i="2"/>
  <c r="J237" i="2" a="1"/>
  <c r="J237" i="2" s="1"/>
  <c r="I237" i="2" a="1"/>
  <c r="I237" i="2" s="1"/>
  <c r="Q237" i="2"/>
  <c r="H237" i="2" a="1"/>
  <c r="H237" i="2" s="1"/>
  <c r="AD237" i="2"/>
  <c r="AC237" i="2"/>
  <c r="N237" i="2" a="1"/>
  <c r="N237" i="2" s="1"/>
  <c r="F237" i="2" a="1"/>
  <c r="F237" i="2" s="1"/>
  <c r="T237" i="2" s="1"/>
  <c r="AA237" i="2"/>
  <c r="Z237" i="2"/>
  <c r="R237" i="2"/>
  <c r="O237" i="2"/>
  <c r="M237" i="2" a="1"/>
  <c r="M237" i="2" s="1"/>
  <c r="G237" i="2" a="1"/>
  <c r="G237" i="2" s="1"/>
  <c r="E237" i="2" a="1"/>
  <c r="E237" i="2" s="1"/>
  <c r="AB237" i="2"/>
  <c r="Z181" i="2"/>
  <c r="AD185" i="2"/>
  <c r="W199" i="2"/>
  <c r="K199" i="2" a="1"/>
  <c r="K199" i="2" s="1"/>
  <c r="V199" i="2"/>
  <c r="U199" i="2"/>
  <c r="J199" i="2" a="1"/>
  <c r="J199" i="2" s="1"/>
  <c r="P199" i="2" s="1"/>
  <c r="I199" i="2" a="1"/>
  <c r="I199" i="2" s="1"/>
  <c r="R199" i="2"/>
  <c r="AB199" i="2"/>
  <c r="X199" i="2"/>
  <c r="Z208" i="2"/>
  <c r="AE237" i="2"/>
  <c r="X170" i="2"/>
  <c r="Z172" i="2"/>
  <c r="AB174" i="2"/>
  <c r="AD176" i="2"/>
  <c r="AF178" i="2"/>
  <c r="L179" i="2" a="1"/>
  <c r="L179" i="2" s="1"/>
  <c r="E181" i="2" a="1"/>
  <c r="E181" i="2" s="1"/>
  <c r="M181" i="2" a="1"/>
  <c r="M181" i="2" s="1"/>
  <c r="AA181" i="2"/>
  <c r="G185" i="2" a="1"/>
  <c r="G185" i="2" s="1"/>
  <c r="O185" i="2"/>
  <c r="AE185" i="2"/>
  <c r="Z188" i="2"/>
  <c r="I189" i="2" a="1"/>
  <c r="I189" i="2" s="1"/>
  <c r="U189" i="2"/>
  <c r="AB197" i="2"/>
  <c r="E199" i="2" a="1"/>
  <c r="E199" i="2" s="1"/>
  <c r="J202" i="2" a="1"/>
  <c r="J202" i="2" s="1"/>
  <c r="P202" i="2" s="1"/>
  <c r="K204" i="2" a="1"/>
  <c r="K204" i="2" s="1"/>
  <c r="AA208" i="2"/>
  <c r="AF237" i="2"/>
  <c r="Z179" i="2"/>
  <c r="AB181" i="2"/>
  <c r="AF185" i="2"/>
  <c r="V189" i="2"/>
  <c r="I195" i="2" a="1"/>
  <c r="I195" i="2" s="1"/>
  <c r="R195" i="2"/>
  <c r="Q195" i="2"/>
  <c r="H195" i="2" a="1"/>
  <c r="H195" i="2" s="1"/>
  <c r="AE195" i="2"/>
  <c r="O195" i="2"/>
  <c r="G195" i="2" a="1"/>
  <c r="G195" i="2" s="1"/>
  <c r="AD195" i="2"/>
  <c r="AC197" i="2"/>
  <c r="F199" i="2" a="1"/>
  <c r="F199" i="2" s="1"/>
  <c r="T199" i="2" s="1"/>
  <c r="Z199" i="2"/>
  <c r="M201" i="2" a="1"/>
  <c r="M201" i="2" s="1"/>
  <c r="AB208" i="2"/>
  <c r="P225" i="2"/>
  <c r="E179" i="2" a="1"/>
  <c r="E179" i="2" s="1"/>
  <c r="M179" i="2" a="1"/>
  <c r="M179" i="2" s="1"/>
  <c r="F181" i="2" a="1"/>
  <c r="F181" i="2" s="1"/>
  <c r="T181" i="2" s="1"/>
  <c r="N181" i="2" a="1"/>
  <c r="N181" i="2" s="1"/>
  <c r="H185" i="2" a="1"/>
  <c r="H185" i="2" s="1"/>
  <c r="J189" i="2" a="1"/>
  <c r="J189" i="2" s="1"/>
  <c r="P189" i="2" s="1"/>
  <c r="W189" i="2"/>
  <c r="I190" i="2" a="1"/>
  <c r="I190" i="2" s="1"/>
  <c r="Z191" i="2"/>
  <c r="E195" i="2" a="1"/>
  <c r="E195" i="2" s="1"/>
  <c r="AD197" i="2"/>
  <c r="AA199" i="2"/>
  <c r="V206" i="2"/>
  <c r="U206" i="2"/>
  <c r="J206" i="2" a="1"/>
  <c r="J206" i="2" s="1"/>
  <c r="P206" i="2" s="1"/>
  <c r="I206" i="2" a="1"/>
  <c r="I206" i="2" s="1"/>
  <c r="R206" i="2"/>
  <c r="Q206" i="2"/>
  <c r="H206" i="2" a="1"/>
  <c r="H206" i="2" s="1"/>
  <c r="AF206" i="2"/>
  <c r="AE206" i="2"/>
  <c r="O206" i="2"/>
  <c r="G206" i="2" a="1"/>
  <c r="G206" i="2" s="1"/>
  <c r="AB206" i="2"/>
  <c r="AA206" i="2"/>
  <c r="M206" i="2" a="1"/>
  <c r="M206" i="2" s="1"/>
  <c r="E206" i="2" a="1"/>
  <c r="E206" i="2" s="1"/>
  <c r="AE208" i="2"/>
  <c r="Z217" i="2"/>
  <c r="I218" i="2" a="1"/>
  <c r="I218" i="2" s="1"/>
  <c r="AF220" i="2"/>
  <c r="AD220" i="2"/>
  <c r="AA220" i="2"/>
  <c r="M220" i="2" a="1"/>
  <c r="M220" i="2" s="1"/>
  <c r="E220" i="2" a="1"/>
  <c r="E220" i="2" s="1"/>
  <c r="O220" i="2"/>
  <c r="W235" i="2"/>
  <c r="K235" i="2" a="1"/>
  <c r="K235" i="2" s="1"/>
  <c r="V235" i="2"/>
  <c r="U235" i="2"/>
  <c r="J235" i="2" a="1"/>
  <c r="J235" i="2" s="1"/>
  <c r="P235" i="2" s="1"/>
  <c r="I235" i="2" a="1"/>
  <c r="I235" i="2" s="1"/>
  <c r="R235" i="2"/>
  <c r="Q235" i="2"/>
  <c r="H235" i="2" a="1"/>
  <c r="H235" i="2" s="1"/>
  <c r="AE235" i="2"/>
  <c r="O235" i="2"/>
  <c r="G235" i="2" a="1"/>
  <c r="G235" i="2" s="1"/>
  <c r="AA235" i="2"/>
  <c r="M235" i="2" a="1"/>
  <c r="M235" i="2" s="1"/>
  <c r="E235" i="2" a="1"/>
  <c r="E235" i="2" s="1"/>
  <c r="AC235" i="2"/>
  <c r="AA244" i="2"/>
  <c r="M244" i="2" a="1"/>
  <c r="M244" i="2" s="1"/>
  <c r="E244" i="2" a="1"/>
  <c r="E244" i="2" s="1"/>
  <c r="AD244" i="2"/>
  <c r="AC244" i="2"/>
  <c r="AB244" i="2"/>
  <c r="L244" i="2" a="1"/>
  <c r="L244" i="2" s="1"/>
  <c r="Z244" i="2"/>
  <c r="K244" i="2" a="1"/>
  <c r="K244" i="2" s="1"/>
  <c r="X244" i="2"/>
  <c r="W244" i="2"/>
  <c r="J244" i="2" a="1"/>
  <c r="J244" i="2" s="1"/>
  <c r="U244" i="2"/>
  <c r="H244" i="2" a="1"/>
  <c r="H244" i="2" s="1"/>
  <c r="R244" i="2"/>
  <c r="Q244" i="2"/>
  <c r="G244" i="2" a="1"/>
  <c r="G244" i="2" s="1"/>
  <c r="P239" i="2"/>
  <c r="J200" i="2" a="1"/>
  <c r="J200" i="2" s="1"/>
  <c r="P200" i="2" s="1"/>
  <c r="U200" i="2"/>
  <c r="V209" i="2"/>
  <c r="Z213" i="2"/>
  <c r="J216" i="2" a="1"/>
  <c r="J216" i="2" s="1"/>
  <c r="P216" i="2" s="1"/>
  <c r="U216" i="2"/>
  <c r="AD217" i="2"/>
  <c r="K218" i="2" a="1"/>
  <c r="K218" i="2" s="1"/>
  <c r="W218" i="2"/>
  <c r="H220" i="2" a="1"/>
  <c r="H220" i="2" s="1"/>
  <c r="N244" i="2" a="1"/>
  <c r="N244" i="2" s="1"/>
  <c r="G217" i="2" a="1"/>
  <c r="G217" i="2" s="1"/>
  <c r="O217" i="2"/>
  <c r="AE217" i="2"/>
  <c r="X218" i="2"/>
  <c r="U220" i="2"/>
  <c r="P228" i="2"/>
  <c r="Z218" i="2"/>
  <c r="Q229" i="2"/>
  <c r="H229" i="2" a="1"/>
  <c r="H229" i="2" s="1"/>
  <c r="AF229" i="2"/>
  <c r="AE229" i="2"/>
  <c r="O229" i="2"/>
  <c r="G229" i="2" a="1"/>
  <c r="G229" i="2" s="1"/>
  <c r="AC229" i="2"/>
  <c r="N229" i="2" a="1"/>
  <c r="N229" i="2" s="1"/>
  <c r="F229" i="2" a="1"/>
  <c r="F229" i="2" s="1"/>
  <c r="T229" i="2" s="1"/>
  <c r="AB229" i="2"/>
  <c r="L229" i="2" a="1"/>
  <c r="L229" i="2" s="1"/>
  <c r="U229" i="2"/>
  <c r="V244" i="2"/>
  <c r="Z209" i="2"/>
  <c r="R217" i="2"/>
  <c r="E218" i="2" a="1"/>
  <c r="E218" i="2" s="1"/>
  <c r="M218" i="2" a="1"/>
  <c r="M218" i="2" s="1"/>
  <c r="AA218" i="2"/>
  <c r="J220" i="2" a="1"/>
  <c r="J220" i="2" s="1"/>
  <c r="P220" i="2" s="1"/>
  <c r="X220" i="2"/>
  <c r="E229" i="2" a="1"/>
  <c r="E229" i="2" s="1"/>
  <c r="V229" i="2"/>
  <c r="AE244" i="2"/>
  <c r="Z200" i="2"/>
  <c r="E209" i="2" a="1"/>
  <c r="E209" i="2" s="1"/>
  <c r="M209" i="2" a="1"/>
  <c r="M209" i="2" s="1"/>
  <c r="AA209" i="2"/>
  <c r="AE213" i="2"/>
  <c r="Z216" i="2"/>
  <c r="I217" i="2" a="1"/>
  <c r="I217" i="2" s="1"/>
  <c r="AB218" i="2"/>
  <c r="W229" i="2"/>
  <c r="N235" i="2" a="1"/>
  <c r="N235" i="2" s="1"/>
  <c r="AF244" i="2"/>
  <c r="E200" i="2" a="1"/>
  <c r="E200" i="2" s="1"/>
  <c r="M200" i="2" a="1"/>
  <c r="M200" i="2" s="1"/>
  <c r="AA200" i="2"/>
  <c r="Z207" i="2"/>
  <c r="AB209" i="2"/>
  <c r="AF213" i="2"/>
  <c r="E216" i="2" a="1"/>
  <c r="E216" i="2" s="1"/>
  <c r="M216" i="2" a="1"/>
  <c r="M216" i="2" s="1"/>
  <c r="AA216" i="2"/>
  <c r="F218" i="2" a="1"/>
  <c r="F218" i="2" s="1"/>
  <c r="T218" i="2" s="1"/>
  <c r="N218" i="2" a="1"/>
  <c r="N218" i="2" s="1"/>
  <c r="AC218" i="2"/>
  <c r="K220" i="2" a="1"/>
  <c r="K220" i="2" s="1"/>
  <c r="Z220" i="2"/>
  <c r="X229" i="2"/>
  <c r="AC245" i="2"/>
  <c r="N245" i="2" a="1"/>
  <c r="N245" i="2" s="1"/>
  <c r="F245" i="2" a="1"/>
  <c r="F245" i="2" s="1"/>
  <c r="T245" i="2" s="1"/>
  <c r="AA245" i="2"/>
  <c r="L245" i="2" a="1"/>
  <c r="L245" i="2" s="1"/>
  <c r="Z245" i="2"/>
  <c r="K245" i="2" a="1"/>
  <c r="K245" i="2" s="1"/>
  <c r="X245" i="2"/>
  <c r="W245" i="2"/>
  <c r="J245" i="2" a="1"/>
  <c r="J245" i="2" s="1"/>
  <c r="P245" i="2" s="1"/>
  <c r="V245" i="2"/>
  <c r="I245" i="2" a="1"/>
  <c r="I245" i="2" s="1"/>
  <c r="U245" i="2"/>
  <c r="H245" i="2" a="1"/>
  <c r="H245" i="2" s="1"/>
  <c r="R245" i="2"/>
  <c r="Q245" i="2"/>
  <c r="G245" i="2" a="1"/>
  <c r="G245" i="2" s="1"/>
  <c r="O245" i="2"/>
  <c r="AF245" i="2"/>
  <c r="E245" i="2" a="1"/>
  <c r="E245" i="2" s="1"/>
  <c r="W247" i="2"/>
  <c r="K247" i="2" a="1"/>
  <c r="K247" i="2" s="1"/>
  <c r="V247" i="2"/>
  <c r="U247" i="2"/>
  <c r="J247" i="2" a="1"/>
  <c r="J247" i="2" s="1"/>
  <c r="P247" i="2" s="1"/>
  <c r="AF247" i="2"/>
  <c r="AE247" i="2"/>
  <c r="O247" i="2"/>
  <c r="G247" i="2" a="1"/>
  <c r="G247" i="2" s="1"/>
  <c r="N247" i="2" a="1"/>
  <c r="N247" i="2" s="1"/>
  <c r="M247" i="2" a="1"/>
  <c r="M247" i="2" s="1"/>
  <c r="AD247" i="2"/>
  <c r="AC247" i="2"/>
  <c r="L247" i="2" a="1"/>
  <c r="L247" i="2" s="1"/>
  <c r="AB247" i="2"/>
  <c r="AA247" i="2"/>
  <c r="Z247" i="2"/>
  <c r="I247" i="2" a="1"/>
  <c r="I247" i="2" s="1"/>
  <c r="X247" i="2"/>
  <c r="H247" i="2" a="1"/>
  <c r="H247" i="2" s="1"/>
  <c r="R247" i="2"/>
  <c r="F247" i="2" a="1"/>
  <c r="F247" i="2" s="1"/>
  <c r="T247" i="2" s="1"/>
  <c r="X196" i="2"/>
  <c r="Z198" i="2"/>
  <c r="AB200" i="2"/>
  <c r="L205" i="2" a="1"/>
  <c r="L205" i="2" s="1"/>
  <c r="P205" i="2" s="1"/>
  <c r="E207" i="2" a="1"/>
  <c r="E207" i="2" s="1"/>
  <c r="M207" i="2" a="1"/>
  <c r="M207" i="2" s="1"/>
  <c r="AA207" i="2"/>
  <c r="F209" i="2" a="1"/>
  <c r="F209" i="2" s="1"/>
  <c r="T209" i="2" s="1"/>
  <c r="N209" i="2" a="1"/>
  <c r="N209" i="2" s="1"/>
  <c r="AC209" i="2"/>
  <c r="X212" i="2"/>
  <c r="H213" i="2" a="1"/>
  <c r="H213" i="2" s="1"/>
  <c r="Q213" i="2"/>
  <c r="Z214" i="2"/>
  <c r="AB216" i="2"/>
  <c r="J217" i="2" a="1"/>
  <c r="J217" i="2" s="1"/>
  <c r="P217" i="2" s="1"/>
  <c r="U217" i="2"/>
  <c r="AD218" i="2"/>
  <c r="AB220" i="2"/>
  <c r="M226" i="2" a="1"/>
  <c r="M226" i="2" s="1"/>
  <c r="I229" i="2" a="1"/>
  <c r="I229" i="2" s="1"/>
  <c r="Z229" i="2"/>
  <c r="E247" i="2" a="1"/>
  <c r="E247" i="2" s="1"/>
  <c r="F200" i="2" a="1"/>
  <c r="F200" i="2" s="1"/>
  <c r="T200" i="2" s="1"/>
  <c r="N200" i="2" a="1"/>
  <c r="N200" i="2" s="1"/>
  <c r="AC200" i="2"/>
  <c r="Z205" i="2"/>
  <c r="AB207" i="2"/>
  <c r="AD209" i="2"/>
  <c r="R213" i="2"/>
  <c r="F216" i="2" a="1"/>
  <c r="F216" i="2" s="1"/>
  <c r="T216" i="2" s="1"/>
  <c r="N216" i="2" a="1"/>
  <c r="N216" i="2" s="1"/>
  <c r="AC216" i="2"/>
  <c r="V217" i="2"/>
  <c r="G218" i="2" a="1"/>
  <c r="G218" i="2" s="1"/>
  <c r="O218" i="2"/>
  <c r="AE218" i="2"/>
  <c r="L220" i="2" a="1"/>
  <c r="L220" i="2" s="1"/>
  <c r="AC220" i="2"/>
  <c r="X228" i="2"/>
  <c r="W228" i="2"/>
  <c r="K228" i="2" a="1"/>
  <c r="K228" i="2" s="1"/>
  <c r="V228" i="2"/>
  <c r="I228" i="2" a="1"/>
  <c r="I228" i="2" s="1"/>
  <c r="AF228" i="2"/>
  <c r="O228" i="2"/>
  <c r="AA229" i="2"/>
  <c r="I231" i="2" a="1"/>
  <c r="I231" i="2" s="1"/>
  <c r="R231" i="2"/>
  <c r="Q231" i="2"/>
  <c r="H231" i="2" a="1"/>
  <c r="H231" i="2" s="1"/>
  <c r="AE231" i="2"/>
  <c r="O231" i="2"/>
  <c r="G231" i="2" a="1"/>
  <c r="G231" i="2" s="1"/>
  <c r="AD231" i="2"/>
  <c r="AA231" i="2"/>
  <c r="M231" i="2" a="1"/>
  <c r="M231" i="2" s="1"/>
  <c r="E231" i="2" a="1"/>
  <c r="E231" i="2" s="1"/>
  <c r="V231" i="2"/>
  <c r="X235" i="2"/>
  <c r="M245" i="2" a="1"/>
  <c r="M245" i="2" s="1"/>
  <c r="Z196" i="2"/>
  <c r="AD200" i="2"/>
  <c r="E205" i="2" a="1"/>
  <c r="E205" i="2" s="1"/>
  <c r="M205" i="2" a="1"/>
  <c r="M205" i="2" s="1"/>
  <c r="AA205" i="2"/>
  <c r="F207" i="2" a="1"/>
  <c r="F207" i="2" s="1"/>
  <c r="T207" i="2" s="1"/>
  <c r="N207" i="2" a="1"/>
  <c r="N207" i="2" s="1"/>
  <c r="AC207" i="2"/>
  <c r="G209" i="2" a="1"/>
  <c r="G209" i="2" s="1"/>
  <c r="O209" i="2"/>
  <c r="AE209" i="2"/>
  <c r="Z212" i="2"/>
  <c r="I213" i="2" a="1"/>
  <c r="I213" i="2" s="1"/>
  <c r="AD216" i="2"/>
  <c r="K217" i="2" a="1"/>
  <c r="K217" i="2" s="1"/>
  <c r="W217" i="2"/>
  <c r="AF218" i="2"/>
  <c r="AE220" i="2"/>
  <c r="V226" i="2"/>
  <c r="Q226" i="2"/>
  <c r="H226" i="2" a="1"/>
  <c r="H226" i="2" s="1"/>
  <c r="AD226" i="2"/>
  <c r="N226" i="2" a="1"/>
  <c r="N226" i="2" s="1"/>
  <c r="E228" i="2" a="1"/>
  <c r="E228" i="2" s="1"/>
  <c r="Q228" i="2"/>
  <c r="J229" i="2" a="1"/>
  <c r="J229" i="2" s="1"/>
  <c r="AD229" i="2"/>
  <c r="W231" i="2"/>
  <c r="L194" i="2" a="1"/>
  <c r="L194" i="2" s="1"/>
  <c r="P194" i="2" s="1"/>
  <c r="E196" i="2" a="1"/>
  <c r="E196" i="2" s="1"/>
  <c r="M196" i="2" a="1"/>
  <c r="M196" i="2" s="1"/>
  <c r="AA196" i="2"/>
  <c r="F198" i="2" a="1"/>
  <c r="F198" i="2" s="1"/>
  <c r="T198" i="2" s="1"/>
  <c r="N198" i="2" a="1"/>
  <c r="N198" i="2" s="1"/>
  <c r="AC198" i="2"/>
  <c r="G200" i="2" a="1"/>
  <c r="G200" i="2" s="1"/>
  <c r="O200" i="2"/>
  <c r="AE200" i="2"/>
  <c r="AB205" i="2"/>
  <c r="AD207" i="2"/>
  <c r="AF209" i="2"/>
  <c r="L210" i="2" a="1"/>
  <c r="L210" i="2" s="1"/>
  <c r="P210" i="2" s="1"/>
  <c r="E212" i="2" a="1"/>
  <c r="E212" i="2" s="1"/>
  <c r="M212" i="2" a="1"/>
  <c r="M212" i="2" s="1"/>
  <c r="AA212" i="2"/>
  <c r="F214" i="2" a="1"/>
  <c r="F214" i="2" s="1"/>
  <c r="T214" i="2" s="1"/>
  <c r="N214" i="2" a="1"/>
  <c r="N214" i="2" s="1"/>
  <c r="AC214" i="2"/>
  <c r="G216" i="2" a="1"/>
  <c r="G216" i="2" s="1"/>
  <c r="O216" i="2"/>
  <c r="AE216" i="2"/>
  <c r="X217" i="2"/>
  <c r="H218" i="2" a="1"/>
  <c r="H218" i="2" s="1"/>
  <c r="Q218" i="2"/>
  <c r="W219" i="2"/>
  <c r="K219" i="2" a="1"/>
  <c r="K219" i="2" s="1"/>
  <c r="U219" i="2"/>
  <c r="J219" i="2" a="1"/>
  <c r="J219" i="2" s="1"/>
  <c r="P219" i="2" s="1"/>
  <c r="R219" i="2"/>
  <c r="AE219" i="2"/>
  <c r="L221" i="2" a="1"/>
  <c r="L221" i="2" s="1"/>
  <c r="P221" i="2" s="1"/>
  <c r="W221" i="2"/>
  <c r="K221" i="2" a="1"/>
  <c r="K221" i="2" s="1"/>
  <c r="N221" i="2" a="1"/>
  <c r="N221" i="2" s="1"/>
  <c r="AF221" i="2"/>
  <c r="AA223" i="2"/>
  <c r="M223" i="2" a="1"/>
  <c r="M223" i="2" s="1"/>
  <c r="E223" i="2" a="1"/>
  <c r="E223" i="2" s="1"/>
  <c r="L223" i="2" a="1"/>
  <c r="L223" i="2" s="1"/>
  <c r="P223" i="2" s="1"/>
  <c r="V223" i="2"/>
  <c r="R224" i="2"/>
  <c r="AE224" i="2"/>
  <c r="O224" i="2"/>
  <c r="G224" i="2" a="1"/>
  <c r="G224" i="2" s="1"/>
  <c r="N224" i="2" a="1"/>
  <c r="N224" i="2" s="1"/>
  <c r="AC225" i="2"/>
  <c r="N225" i="2" a="1"/>
  <c r="N225" i="2" s="1"/>
  <c r="F225" i="2" a="1"/>
  <c r="F225" i="2" s="1"/>
  <c r="T225" i="2" s="1"/>
  <c r="AA225" i="2"/>
  <c r="M225" i="2" a="1"/>
  <c r="M225" i="2" s="1"/>
  <c r="E225" i="2" a="1"/>
  <c r="E225" i="2" s="1"/>
  <c r="X225" i="2"/>
  <c r="O225" i="2"/>
  <c r="E226" i="2" a="1"/>
  <c r="E226" i="2" s="1"/>
  <c r="O226" i="2"/>
  <c r="R228" i="2"/>
  <c r="F231" i="2" a="1"/>
  <c r="F231" i="2" s="1"/>
  <c r="T231" i="2" s="1"/>
  <c r="X231" i="2"/>
  <c r="Z235" i="2"/>
  <c r="AB245" i="2"/>
  <c r="P250" i="2"/>
  <c r="F205" i="2" a="1"/>
  <c r="F205" i="2" s="1"/>
  <c r="T205" i="2" s="1"/>
  <c r="N205" i="2" a="1"/>
  <c r="N205" i="2" s="1"/>
  <c r="G207" i="2" a="1"/>
  <c r="G207" i="2" s="1"/>
  <c r="O207" i="2"/>
  <c r="H209" i="2" a="1"/>
  <c r="H209" i="2" s="1"/>
  <c r="J213" i="2" a="1"/>
  <c r="J213" i="2" s="1"/>
  <c r="P213" i="2" s="1"/>
  <c r="N220" i="2" a="1"/>
  <c r="N220" i="2" s="1"/>
  <c r="R222" i="2"/>
  <c r="AF222" i="2"/>
  <c r="AC222" i="2"/>
  <c r="N222" i="2" a="1"/>
  <c r="N222" i="2" s="1"/>
  <c r="F222" i="2" a="1"/>
  <c r="F222" i="2" s="1"/>
  <c r="T222" i="2" s="1"/>
  <c r="F228" i="2" a="1"/>
  <c r="F228" i="2" s="1"/>
  <c r="T228" i="2" s="1"/>
  <c r="U228" i="2"/>
  <c r="K229" i="2" a="1"/>
  <c r="K229" i="2" s="1"/>
  <c r="AB235" i="2"/>
  <c r="AD245" i="2"/>
  <c r="Q247" i="2"/>
  <c r="X256" i="2"/>
  <c r="W256" i="2"/>
  <c r="K256" i="2" a="1"/>
  <c r="K256" i="2" s="1"/>
  <c r="V256" i="2"/>
  <c r="U256" i="2"/>
  <c r="J256" i="2" a="1"/>
  <c r="J256" i="2" s="1"/>
  <c r="I256" i="2" a="1"/>
  <c r="I256" i="2" s="1"/>
  <c r="Q256" i="2"/>
  <c r="H256" i="2" a="1"/>
  <c r="H256" i="2" s="1"/>
  <c r="AF256" i="2"/>
  <c r="L265" i="2" a="1"/>
  <c r="L265" i="2" s="1"/>
  <c r="X265" i="2"/>
  <c r="W265" i="2"/>
  <c r="K265" i="2" a="1"/>
  <c r="K265" i="2" s="1"/>
  <c r="V265" i="2"/>
  <c r="U265" i="2"/>
  <c r="J265" i="2" a="1"/>
  <c r="J265" i="2" s="1"/>
  <c r="P265" i="2" s="1"/>
  <c r="I265" i="2" a="1"/>
  <c r="I265" i="2" s="1"/>
  <c r="R265" i="2"/>
  <c r="Q265" i="2"/>
  <c r="H265" i="2" a="1"/>
  <c r="H265" i="2" s="1"/>
  <c r="AE265" i="2"/>
  <c r="O265" i="2"/>
  <c r="G265" i="2" a="1"/>
  <c r="G265" i="2" s="1"/>
  <c r="AD265" i="2"/>
  <c r="AC265" i="2"/>
  <c r="N265" i="2" a="1"/>
  <c r="N265" i="2" s="1"/>
  <c r="F265" i="2" a="1"/>
  <c r="F265" i="2" s="1"/>
  <c r="T265" i="2" s="1"/>
  <c r="X240" i="2"/>
  <c r="Q241" i="2"/>
  <c r="Z242" i="2"/>
  <c r="I252" i="2" a="1"/>
  <c r="I252" i="2" s="1"/>
  <c r="R252" i="2"/>
  <c r="Q252" i="2"/>
  <c r="H252" i="2" a="1"/>
  <c r="H252" i="2" s="1"/>
  <c r="AC252" i="2"/>
  <c r="N252" i="2" a="1"/>
  <c r="N252" i="2" s="1"/>
  <c r="F252" i="2" a="1"/>
  <c r="F252" i="2" s="1"/>
  <c r="T252" i="2" s="1"/>
  <c r="AB252" i="2"/>
  <c r="V252" i="2"/>
  <c r="F256" i="2" a="1"/>
  <c r="F256" i="2" s="1"/>
  <c r="T256" i="2" s="1"/>
  <c r="AA256" i="2"/>
  <c r="P267" i="2"/>
  <c r="I277" i="2" a="1"/>
  <c r="I277" i="2" s="1"/>
  <c r="R277" i="2"/>
  <c r="Q277" i="2"/>
  <c r="H277" i="2" a="1"/>
  <c r="H277" i="2" s="1"/>
  <c r="AE277" i="2"/>
  <c r="O277" i="2"/>
  <c r="G277" i="2" a="1"/>
  <c r="G277" i="2" s="1"/>
  <c r="AC277" i="2"/>
  <c r="N277" i="2" a="1"/>
  <c r="N277" i="2" s="1"/>
  <c r="F277" i="2" a="1"/>
  <c r="F277" i="2" s="1"/>
  <c r="T277" i="2" s="1"/>
  <c r="AA277" i="2"/>
  <c r="M277" i="2" a="1"/>
  <c r="M277" i="2" s="1"/>
  <c r="E277" i="2" a="1"/>
  <c r="E277" i="2" s="1"/>
  <c r="L277" i="2" a="1"/>
  <c r="L277" i="2" s="1"/>
  <c r="K277" i="2" a="1"/>
  <c r="K277" i="2" s="1"/>
  <c r="AF277" i="2"/>
  <c r="J277" i="2" a="1"/>
  <c r="J277" i="2" s="1"/>
  <c r="P277" i="2" s="1"/>
  <c r="AD277" i="2"/>
  <c r="AB277" i="2"/>
  <c r="Z277" i="2"/>
  <c r="X277" i="2"/>
  <c r="L240" i="2" a="1"/>
  <c r="L240" i="2" s="1"/>
  <c r="P240" i="2" s="1"/>
  <c r="AD246" i="2"/>
  <c r="AC246" i="2"/>
  <c r="N246" i="2" a="1"/>
  <c r="N246" i="2" s="1"/>
  <c r="F246" i="2" a="1"/>
  <c r="F246" i="2" s="1"/>
  <c r="T246" i="2" s="1"/>
  <c r="AB246" i="2"/>
  <c r="V246" i="2"/>
  <c r="Q246" i="2"/>
  <c r="V254" i="2"/>
  <c r="U254" i="2"/>
  <c r="J254" i="2" a="1"/>
  <c r="J254" i="2" s="1"/>
  <c r="I254" i="2" a="1"/>
  <c r="I254" i="2" s="1"/>
  <c r="Q254" i="2"/>
  <c r="H254" i="2" a="1"/>
  <c r="H254" i="2" s="1"/>
  <c r="AE254" i="2"/>
  <c r="O254" i="2"/>
  <c r="G254" i="2" a="1"/>
  <c r="G254" i="2" s="1"/>
  <c r="AD254" i="2"/>
  <c r="X254" i="2"/>
  <c r="AB256" i="2"/>
  <c r="P266" i="2"/>
  <c r="U277" i="2"/>
  <c r="Z240" i="2"/>
  <c r="G256" i="2" a="1"/>
  <c r="G256" i="2" s="1"/>
  <c r="AC256" i="2"/>
  <c r="M265" i="2" a="1"/>
  <c r="M265" i="2" s="1"/>
  <c r="AD256" i="2"/>
  <c r="AF264" i="2"/>
  <c r="AE264" i="2"/>
  <c r="O264" i="2"/>
  <c r="G264" i="2" a="1"/>
  <c r="G264" i="2" s="1"/>
  <c r="AD264" i="2"/>
  <c r="AC264" i="2"/>
  <c r="N264" i="2" a="1"/>
  <c r="N264" i="2" s="1"/>
  <c r="F264" i="2" a="1"/>
  <c r="F264" i="2" s="1"/>
  <c r="T264" i="2" s="1"/>
  <c r="AB264" i="2"/>
  <c r="AA264" i="2"/>
  <c r="M264" i="2" a="1"/>
  <c r="M264" i="2" s="1"/>
  <c r="E264" i="2" a="1"/>
  <c r="E264" i="2" s="1"/>
  <c r="Z264" i="2"/>
  <c r="L264" i="2" a="1"/>
  <c r="L264" i="2" s="1"/>
  <c r="X264" i="2"/>
  <c r="V264" i="2"/>
  <c r="U264" i="2"/>
  <c r="W277" i="2"/>
  <c r="V234" i="2"/>
  <c r="X236" i="2"/>
  <c r="Z238" i="2"/>
  <c r="AB240" i="2"/>
  <c r="J241" i="2" a="1"/>
  <c r="J241" i="2" s="1"/>
  <c r="P241" i="2" s="1"/>
  <c r="U241" i="2"/>
  <c r="AD242" i="2"/>
  <c r="L249" i="2" a="1"/>
  <c r="L249" i="2" s="1"/>
  <c r="X249" i="2"/>
  <c r="W249" i="2"/>
  <c r="K249" i="2" a="1"/>
  <c r="K249" i="2" s="1"/>
  <c r="R249" i="2"/>
  <c r="Q249" i="2"/>
  <c r="H249" i="2" a="1"/>
  <c r="H249" i="2" s="1"/>
  <c r="O249" i="2"/>
  <c r="Z252" i="2"/>
  <c r="F254" i="2" a="1"/>
  <c r="F254" i="2" s="1"/>
  <c r="T254" i="2" s="1"/>
  <c r="AA254" i="2"/>
  <c r="AE256" i="2"/>
  <c r="W259" i="2"/>
  <c r="U261" i="2"/>
  <c r="J261" i="2" a="1"/>
  <c r="J261" i="2" s="1"/>
  <c r="P261" i="2" s="1"/>
  <c r="I261" i="2" a="1"/>
  <c r="I261" i="2" s="1"/>
  <c r="R261" i="2"/>
  <c r="Q261" i="2"/>
  <c r="H261" i="2" a="1"/>
  <c r="H261" i="2" s="1"/>
  <c r="AF261" i="2"/>
  <c r="AD261" i="2"/>
  <c r="AC261" i="2"/>
  <c r="N261" i="2" a="1"/>
  <c r="N261" i="2" s="1"/>
  <c r="F261" i="2" a="1"/>
  <c r="F261" i="2" s="1"/>
  <c r="T261" i="2" s="1"/>
  <c r="AA261" i="2"/>
  <c r="M261" i="2" a="1"/>
  <c r="M261" i="2" s="1"/>
  <c r="E261" i="2" a="1"/>
  <c r="E261" i="2" s="1"/>
  <c r="W263" i="2"/>
  <c r="K263" i="2" a="1"/>
  <c r="K263" i="2" s="1"/>
  <c r="V263" i="2"/>
  <c r="U263" i="2"/>
  <c r="J263" i="2" a="1"/>
  <c r="J263" i="2" s="1"/>
  <c r="P263" i="2" s="1"/>
  <c r="I263" i="2" a="1"/>
  <c r="I263" i="2" s="1"/>
  <c r="R263" i="2"/>
  <c r="AF263" i="2"/>
  <c r="AE263" i="2"/>
  <c r="O263" i="2"/>
  <c r="G263" i="2" a="1"/>
  <c r="G263" i="2" s="1"/>
  <c r="AC263" i="2"/>
  <c r="N263" i="2" a="1"/>
  <c r="N263" i="2" s="1"/>
  <c r="F263" i="2" a="1"/>
  <c r="F263" i="2" s="1"/>
  <c r="T263" i="2" s="1"/>
  <c r="AA263" i="2"/>
  <c r="M263" i="2" a="1"/>
  <c r="M263" i="2" s="1"/>
  <c r="E263" i="2" a="1"/>
  <c r="E263" i="2" s="1"/>
  <c r="H264" i="2" a="1"/>
  <c r="H264" i="2" s="1"/>
  <c r="L256" i="2" a="1"/>
  <c r="L256" i="2" s="1"/>
  <c r="Z265" i="2"/>
  <c r="AE273" i="2"/>
  <c r="O273" i="2"/>
  <c r="G273" i="2" a="1"/>
  <c r="G273" i="2" s="1"/>
  <c r="AD273" i="2"/>
  <c r="AC273" i="2"/>
  <c r="N273" i="2" a="1"/>
  <c r="N273" i="2" s="1"/>
  <c r="F273" i="2" a="1"/>
  <c r="F273" i="2" s="1"/>
  <c r="T273" i="2" s="1"/>
  <c r="AA273" i="2"/>
  <c r="M273" i="2" a="1"/>
  <c r="M273" i="2" s="1"/>
  <c r="E273" i="2" a="1"/>
  <c r="E273" i="2" s="1"/>
  <c r="L273" i="2" a="1"/>
  <c r="L273" i="2" s="1"/>
  <c r="W273" i="2"/>
  <c r="K273" i="2" a="1"/>
  <c r="K273" i="2" s="1"/>
  <c r="Q273" i="2"/>
  <c r="J273" i="2" a="1"/>
  <c r="J273" i="2" s="1"/>
  <c r="P273" i="2" s="1"/>
  <c r="AF273" i="2"/>
  <c r="AB273" i="2"/>
  <c r="I273" i="2" a="1"/>
  <c r="I273" i="2" s="1"/>
  <c r="Z273" i="2"/>
  <c r="X273" i="2"/>
  <c r="H273" i="2" a="1"/>
  <c r="H273" i="2" s="1"/>
  <c r="V273" i="2"/>
  <c r="U273" i="2"/>
  <c r="Z236" i="2"/>
  <c r="AD240" i="2"/>
  <c r="W241" i="2"/>
  <c r="AF242" i="2"/>
  <c r="W246" i="2"/>
  <c r="AD252" i="2"/>
  <c r="AC254" i="2"/>
  <c r="I264" i="2" a="1"/>
  <c r="I264" i="2" s="1"/>
  <c r="AA265" i="2"/>
  <c r="R273" i="2"/>
  <c r="U279" i="2"/>
  <c r="J279" i="2" a="1"/>
  <c r="J279" i="2" s="1"/>
  <c r="I279" i="2" a="1"/>
  <c r="I279" i="2" s="1"/>
  <c r="Q279" i="2"/>
  <c r="H279" i="2" a="1"/>
  <c r="H279" i="2" s="1"/>
  <c r="AE279" i="2"/>
  <c r="O279" i="2"/>
  <c r="G279" i="2" a="1"/>
  <c r="G279" i="2" s="1"/>
  <c r="AC279" i="2"/>
  <c r="N279" i="2" a="1"/>
  <c r="N279" i="2" s="1"/>
  <c r="F279" i="2" a="1"/>
  <c r="F279" i="2" s="1"/>
  <c r="T279" i="2" s="1"/>
  <c r="AA279" i="2"/>
  <c r="M279" i="2" a="1"/>
  <c r="M279" i="2" s="1"/>
  <c r="E279" i="2" a="1"/>
  <c r="E279" i="2" s="1"/>
  <c r="W279" i="2"/>
  <c r="V279" i="2"/>
  <c r="R279" i="2"/>
  <c r="L279" i="2" a="1"/>
  <c r="L279" i="2" s="1"/>
  <c r="K279" i="2" a="1"/>
  <c r="K279" i="2" s="1"/>
  <c r="AF279" i="2"/>
  <c r="AD279" i="2"/>
  <c r="AB279" i="2"/>
  <c r="Z227" i="2"/>
  <c r="J230" i="2" a="1"/>
  <c r="J230" i="2" s="1"/>
  <c r="P230" i="2" s="1"/>
  <c r="U230" i="2"/>
  <c r="K232" i="2" a="1"/>
  <c r="K232" i="2" s="1"/>
  <c r="W232" i="2"/>
  <c r="L234" i="2" a="1"/>
  <c r="L234" i="2" s="1"/>
  <c r="P234" i="2" s="1"/>
  <c r="E236" i="2" a="1"/>
  <c r="E236" i="2" s="1"/>
  <c r="M236" i="2" a="1"/>
  <c r="M236" i="2" s="1"/>
  <c r="AA236" i="2"/>
  <c r="F238" i="2" a="1"/>
  <c r="F238" i="2" s="1"/>
  <c r="T238" i="2" s="1"/>
  <c r="N238" i="2" a="1"/>
  <c r="N238" i="2" s="1"/>
  <c r="AC238" i="2"/>
  <c r="V239" i="2"/>
  <c r="G240" i="2" a="1"/>
  <c r="G240" i="2" s="1"/>
  <c r="O240" i="2"/>
  <c r="AE240" i="2"/>
  <c r="X241" i="2"/>
  <c r="H242" i="2" a="1"/>
  <c r="H242" i="2" s="1"/>
  <c r="Q242" i="2"/>
  <c r="Z243" i="2"/>
  <c r="I246" i="2" a="1"/>
  <c r="I246" i="2" s="1"/>
  <c r="X246" i="2"/>
  <c r="F249" i="2" a="1"/>
  <c r="F249" i="2" s="1"/>
  <c r="T249" i="2" s="1"/>
  <c r="K252" i="2" a="1"/>
  <c r="K252" i="2" s="1"/>
  <c r="AE252" i="2"/>
  <c r="K254" i="2" a="1"/>
  <c r="K254" i="2" s="1"/>
  <c r="AF254" i="2"/>
  <c r="M256" i="2" a="1"/>
  <c r="M256" i="2" s="1"/>
  <c r="H263" i="2" a="1"/>
  <c r="H263" i="2" s="1"/>
  <c r="J264" i="2" a="1"/>
  <c r="J264" i="2" s="1"/>
  <c r="P264" i="2" s="1"/>
  <c r="AB265" i="2"/>
  <c r="Z234" i="2"/>
  <c r="AB236" i="2"/>
  <c r="AF240" i="2"/>
  <c r="L241" i="2" a="1"/>
  <c r="L241" i="2" s="1"/>
  <c r="R242" i="2"/>
  <c r="AF252" i="2"/>
  <c r="I259" i="2" a="1"/>
  <c r="I259" i="2" s="1"/>
  <c r="R259" i="2"/>
  <c r="Q259" i="2"/>
  <c r="H259" i="2" a="1"/>
  <c r="H259" i="2" s="1"/>
  <c r="AF259" i="2"/>
  <c r="AE259" i="2"/>
  <c r="O259" i="2"/>
  <c r="G259" i="2" a="1"/>
  <c r="G259" i="2" s="1"/>
  <c r="AD259" i="2"/>
  <c r="AB259" i="2"/>
  <c r="AA259" i="2"/>
  <c r="M259" i="2" a="1"/>
  <c r="M259" i="2" s="1"/>
  <c r="E259" i="2" a="1"/>
  <c r="E259" i="2" s="1"/>
  <c r="L259" i="2" a="1"/>
  <c r="L259" i="2" s="1"/>
  <c r="K264" i="2" a="1"/>
  <c r="K264" i="2" s="1"/>
  <c r="AF265" i="2"/>
  <c r="F236" i="2" a="1"/>
  <c r="F236" i="2" s="1"/>
  <c r="T236" i="2" s="1"/>
  <c r="N236" i="2" a="1"/>
  <c r="N236" i="2" s="1"/>
  <c r="AC236" i="2"/>
  <c r="H240" i="2" a="1"/>
  <c r="H240" i="2" s="1"/>
  <c r="Q240" i="2"/>
  <c r="Z241" i="2"/>
  <c r="I242" i="2" a="1"/>
  <c r="I242" i="2" s="1"/>
  <c r="J246" i="2" a="1"/>
  <c r="J246" i="2" s="1"/>
  <c r="Z246" i="2"/>
  <c r="L254" i="2" a="1"/>
  <c r="L254" i="2" s="1"/>
  <c r="N256" i="2" a="1"/>
  <c r="N256" i="2" s="1"/>
  <c r="Q264" i="2"/>
  <c r="N227" i="2" a="1"/>
  <c r="N227" i="2" s="1"/>
  <c r="AC227" i="2"/>
  <c r="X230" i="2"/>
  <c r="Z232" i="2"/>
  <c r="AB234" i="2"/>
  <c r="AD236" i="2"/>
  <c r="AF238" i="2"/>
  <c r="L239" i="2" a="1"/>
  <c r="L239" i="2" s="1"/>
  <c r="R240" i="2"/>
  <c r="E241" i="2" a="1"/>
  <c r="E241" i="2" s="1"/>
  <c r="M241" i="2" a="1"/>
  <c r="M241" i="2" s="1"/>
  <c r="AA241" i="2"/>
  <c r="F243" i="2" a="1"/>
  <c r="F243" i="2" s="1"/>
  <c r="T243" i="2" s="1"/>
  <c r="N243" i="2" a="1"/>
  <c r="N243" i="2" s="1"/>
  <c r="AD243" i="2"/>
  <c r="K246" i="2" a="1"/>
  <c r="K246" i="2" s="1"/>
  <c r="AA246" i="2"/>
  <c r="AF248" i="2"/>
  <c r="AE248" i="2"/>
  <c r="O248" i="2"/>
  <c r="G248" i="2" a="1"/>
  <c r="G248" i="2" s="1"/>
  <c r="AD248" i="2"/>
  <c r="L248" i="2" a="1"/>
  <c r="L248" i="2" s="1"/>
  <c r="P248" i="2" s="1"/>
  <c r="X248" i="2"/>
  <c r="R248" i="2"/>
  <c r="Z249" i="2"/>
  <c r="L261" i="2" a="1"/>
  <c r="L261" i="2" s="1"/>
  <c r="R264" i="2"/>
  <c r="F234" i="2" a="1"/>
  <c r="F234" i="2" s="1"/>
  <c r="T234" i="2" s="1"/>
  <c r="N234" i="2" a="1"/>
  <c r="N234" i="2" s="1"/>
  <c r="AC234" i="2"/>
  <c r="G236" i="2" a="1"/>
  <c r="G236" i="2" s="1"/>
  <c r="O236" i="2"/>
  <c r="AE236" i="2"/>
  <c r="H238" i="2" a="1"/>
  <c r="H238" i="2" s="1"/>
  <c r="Q238" i="2"/>
  <c r="Z239" i="2"/>
  <c r="AB241" i="2"/>
  <c r="J242" i="2" a="1"/>
  <c r="J242" i="2" s="1"/>
  <c r="P242" i="2" s="1"/>
  <c r="U242" i="2"/>
  <c r="AE246" i="2"/>
  <c r="M252" i="2" a="1"/>
  <c r="M252" i="2" s="1"/>
  <c r="M254" i="2" a="1"/>
  <c r="M254" i="2" s="1"/>
  <c r="O256" i="2"/>
  <c r="J259" i="2" a="1"/>
  <c r="J259" i="2" s="1"/>
  <c r="Z279" i="2"/>
  <c r="G227" i="2" a="1"/>
  <c r="G227" i="2" s="1"/>
  <c r="O227" i="2"/>
  <c r="E239" i="2" a="1"/>
  <c r="E239" i="2" s="1"/>
  <c r="M239" i="2" a="1"/>
  <c r="M239" i="2" s="1"/>
  <c r="F241" i="2" a="1"/>
  <c r="F241" i="2" s="1"/>
  <c r="T241" i="2" s="1"/>
  <c r="N241" i="2" a="1"/>
  <c r="N241" i="2" s="1"/>
  <c r="G243" i="2" a="1"/>
  <c r="G243" i="2" s="1"/>
  <c r="O243" i="2"/>
  <c r="AF243" i="2"/>
  <c r="L246" i="2" a="1"/>
  <c r="L246" i="2" s="1"/>
  <c r="AF246" i="2"/>
  <c r="AB249" i="2"/>
  <c r="R256" i="2"/>
  <c r="W264" i="2"/>
  <c r="X290" i="2"/>
  <c r="W290" i="2"/>
  <c r="K290" i="2" a="1"/>
  <c r="K290" i="2" s="1"/>
  <c r="V290" i="2"/>
  <c r="U290" i="2"/>
  <c r="J290" i="2" a="1"/>
  <c r="J290" i="2" s="1"/>
  <c r="I290" i="2" a="1"/>
  <c r="I290" i="2" s="1"/>
  <c r="R290" i="2"/>
  <c r="Q290" i="2"/>
  <c r="H290" i="2" a="1"/>
  <c r="H290" i="2" s="1"/>
  <c r="AF290" i="2"/>
  <c r="AE290" i="2"/>
  <c r="O290" i="2"/>
  <c r="G290" i="2" a="1"/>
  <c r="G290" i="2" s="1"/>
  <c r="AD290" i="2"/>
  <c r="AC290" i="2"/>
  <c r="AB290" i="2"/>
  <c r="AA290" i="2"/>
  <c r="Z290" i="2"/>
  <c r="N290" i="2" a="1"/>
  <c r="N290" i="2" s="1"/>
  <c r="M290" i="2" a="1"/>
  <c r="M290" i="2" s="1"/>
  <c r="L290" i="2" a="1"/>
  <c r="L290" i="2" s="1"/>
  <c r="F290" i="2" a="1"/>
  <c r="F290" i="2" s="1"/>
  <c r="T290" i="2" s="1"/>
  <c r="E290" i="2" a="1"/>
  <c r="E290" i="2" s="1"/>
  <c r="AC270" i="2"/>
  <c r="Q275" i="2"/>
  <c r="H275" i="2" a="1"/>
  <c r="H275" i="2" s="1"/>
  <c r="AF275" i="2"/>
  <c r="AE275" i="2"/>
  <c r="O275" i="2"/>
  <c r="G275" i="2" a="1"/>
  <c r="G275" i="2" s="1"/>
  <c r="AC275" i="2"/>
  <c r="N275" i="2" a="1"/>
  <c r="N275" i="2" s="1"/>
  <c r="F275" i="2" a="1"/>
  <c r="F275" i="2" s="1"/>
  <c r="T275" i="2" s="1"/>
  <c r="AA275" i="2"/>
  <c r="M275" i="2" a="1"/>
  <c r="M275" i="2" s="1"/>
  <c r="E275" i="2" a="1"/>
  <c r="E275" i="2" s="1"/>
  <c r="L275" i="2" a="1"/>
  <c r="L275" i="2" s="1"/>
  <c r="P275" i="2" s="1"/>
  <c r="W275" i="2"/>
  <c r="U275" i="2"/>
  <c r="Z288" i="2"/>
  <c r="P292" i="2"/>
  <c r="Z268" i="2"/>
  <c r="N270" i="2" a="1"/>
  <c r="N270" i="2" s="1"/>
  <c r="AE270" i="2"/>
  <c r="U272" i="2"/>
  <c r="J272" i="2" a="1"/>
  <c r="J272" i="2" s="1"/>
  <c r="P272" i="2" s="1"/>
  <c r="R272" i="2"/>
  <c r="AF272" i="2"/>
  <c r="AD272" i="2"/>
  <c r="O272" i="2"/>
  <c r="X275" i="2"/>
  <c r="Z250" i="2"/>
  <c r="I251" i="2" a="1"/>
  <c r="I251" i="2" s="1"/>
  <c r="J253" i="2" a="1"/>
  <c r="J253" i="2" s="1"/>
  <c r="P253" i="2" s="1"/>
  <c r="U253" i="2"/>
  <c r="K255" i="2" a="1"/>
  <c r="K255" i="2" s="1"/>
  <c r="W255" i="2"/>
  <c r="L257" i="2" a="1"/>
  <c r="L257" i="2" s="1"/>
  <c r="P257" i="2" s="1"/>
  <c r="R258" i="2"/>
  <c r="V262" i="2"/>
  <c r="Z266" i="2"/>
  <c r="I267" i="2" a="1"/>
  <c r="I267" i="2" s="1"/>
  <c r="AB268" i="2"/>
  <c r="J269" i="2" a="1"/>
  <c r="J269" i="2" s="1"/>
  <c r="P269" i="2" s="1"/>
  <c r="U269" i="2"/>
  <c r="O270" i="2"/>
  <c r="AB271" i="2"/>
  <c r="L271" i="2" a="1"/>
  <c r="L271" i="2" s="1"/>
  <c r="W271" i="2"/>
  <c r="K271" i="2" a="1"/>
  <c r="K271" i="2" s="1"/>
  <c r="U271" i="2"/>
  <c r="J271" i="2" a="1"/>
  <c r="J271" i="2" s="1"/>
  <c r="O271" i="2"/>
  <c r="I275" i="2" a="1"/>
  <c r="I275" i="2" s="1"/>
  <c r="AB275" i="2"/>
  <c r="V253" i="2"/>
  <c r="X255" i="2"/>
  <c r="Z257" i="2"/>
  <c r="K262" i="2" a="1"/>
  <c r="K262" i="2" s="1"/>
  <c r="W262" i="2"/>
  <c r="F268" i="2" a="1"/>
  <c r="F268" i="2" s="1"/>
  <c r="T268" i="2" s="1"/>
  <c r="N268" i="2" a="1"/>
  <c r="N268" i="2" s="1"/>
  <c r="AC268" i="2"/>
  <c r="V269" i="2"/>
  <c r="G270" i="2" a="1"/>
  <c r="G270" i="2" s="1"/>
  <c r="F272" i="2" a="1"/>
  <c r="F272" i="2" s="1"/>
  <c r="T272" i="2" s="1"/>
  <c r="AD275" i="2"/>
  <c r="P284" i="2"/>
  <c r="X274" i="2"/>
  <c r="W274" i="2"/>
  <c r="K274" i="2" a="1"/>
  <c r="K274" i="2" s="1"/>
  <c r="V274" i="2"/>
  <c r="R274" i="2"/>
  <c r="AF274" i="2"/>
  <c r="Q274" i="2"/>
  <c r="V288" i="2"/>
  <c r="U288" i="2"/>
  <c r="J288" i="2" a="1"/>
  <c r="J288" i="2" s="1"/>
  <c r="P288" i="2" s="1"/>
  <c r="I288" i="2" a="1"/>
  <c r="I288" i="2" s="1"/>
  <c r="R288" i="2"/>
  <c r="Q288" i="2"/>
  <c r="H288" i="2" a="1"/>
  <c r="H288" i="2" s="1"/>
  <c r="AF288" i="2"/>
  <c r="AE288" i="2"/>
  <c r="O288" i="2"/>
  <c r="G288" i="2" a="1"/>
  <c r="G288" i="2" s="1"/>
  <c r="AD288" i="2"/>
  <c r="AC288" i="2"/>
  <c r="N288" i="2" a="1"/>
  <c r="N288" i="2" s="1"/>
  <c r="F288" i="2" a="1"/>
  <c r="F288" i="2" s="1"/>
  <c r="T288" i="2" s="1"/>
  <c r="AB288" i="2"/>
  <c r="Z255" i="2"/>
  <c r="L262" i="2" a="1"/>
  <c r="L262" i="2" s="1"/>
  <c r="P262" i="2" s="1"/>
  <c r="G268" i="2" a="1"/>
  <c r="G268" i="2" s="1"/>
  <c r="O268" i="2"/>
  <c r="AE268" i="2"/>
  <c r="H270" i="2" a="1"/>
  <c r="H270" i="2" s="1"/>
  <c r="R270" i="2"/>
  <c r="H272" i="2" a="1"/>
  <c r="H272" i="2" s="1"/>
  <c r="W272" i="2"/>
  <c r="E274" i="2" a="1"/>
  <c r="E274" i="2" s="1"/>
  <c r="E288" i="2" a="1"/>
  <c r="E288" i="2" s="1"/>
  <c r="Z262" i="2"/>
  <c r="U274" i="2"/>
  <c r="K275" i="2" a="1"/>
  <c r="K275" i="2" s="1"/>
  <c r="K288" i="2" a="1"/>
  <c r="K288" i="2" s="1"/>
  <c r="Z253" i="2"/>
  <c r="AB255" i="2"/>
  <c r="E262" i="2" a="1"/>
  <c r="E262" i="2" s="1"/>
  <c r="M262" i="2" a="1"/>
  <c r="M262" i="2" s="1"/>
  <c r="AA262" i="2"/>
  <c r="H268" i="2" a="1"/>
  <c r="H268" i="2" s="1"/>
  <c r="Q268" i="2"/>
  <c r="Z269" i="2"/>
  <c r="I270" i="2" a="1"/>
  <c r="I270" i="2" s="1"/>
  <c r="U270" i="2"/>
  <c r="F274" i="2" a="1"/>
  <c r="F274" i="2" s="1"/>
  <c r="T274" i="2" s="1"/>
  <c r="E253" i="2" a="1"/>
  <c r="E253" i="2" s="1"/>
  <c r="M253" i="2" a="1"/>
  <c r="M253" i="2" s="1"/>
  <c r="AA253" i="2"/>
  <c r="F255" i="2" a="1"/>
  <c r="F255" i="2" s="1"/>
  <c r="T255" i="2" s="1"/>
  <c r="N255" i="2" a="1"/>
  <c r="N255" i="2" s="1"/>
  <c r="AC255" i="2"/>
  <c r="G257" i="2" a="1"/>
  <c r="G257" i="2" s="1"/>
  <c r="O257" i="2"/>
  <c r="AE257" i="2"/>
  <c r="X258" i="2"/>
  <c r="Z260" i="2"/>
  <c r="AB262" i="2"/>
  <c r="R268" i="2"/>
  <c r="E269" i="2" a="1"/>
  <c r="E269" i="2" s="1"/>
  <c r="M269" i="2" a="1"/>
  <c r="M269" i="2" s="1"/>
  <c r="AA269" i="2"/>
  <c r="V270" i="2"/>
  <c r="Z272" i="2"/>
  <c r="Z274" i="2"/>
  <c r="L283" i="2" a="1"/>
  <c r="L283" i="2" s="1"/>
  <c r="X283" i="2"/>
  <c r="W283" i="2"/>
  <c r="K283" i="2" a="1"/>
  <c r="K283" i="2" s="1"/>
  <c r="V283" i="2"/>
  <c r="U283" i="2"/>
  <c r="J283" i="2" a="1"/>
  <c r="J283" i="2" s="1"/>
  <c r="P283" i="2" s="1"/>
  <c r="I283" i="2" a="1"/>
  <c r="I283" i="2" s="1"/>
  <c r="Q283" i="2"/>
  <c r="H283" i="2" a="1"/>
  <c r="H283" i="2" s="1"/>
  <c r="AE283" i="2"/>
  <c r="O283" i="2"/>
  <c r="G283" i="2" a="1"/>
  <c r="G283" i="2" s="1"/>
  <c r="AB283" i="2"/>
  <c r="L288" i="2" a="1"/>
  <c r="L288" i="2" s="1"/>
  <c r="H250" i="2" a="1"/>
  <c r="H250" i="2" s="1"/>
  <c r="AB253" i="2"/>
  <c r="AD255" i="2"/>
  <c r="AF257" i="2"/>
  <c r="L258" i="2" a="1"/>
  <c r="L258" i="2" s="1"/>
  <c r="P258" i="2" s="1"/>
  <c r="E260" i="2" a="1"/>
  <c r="E260" i="2" s="1"/>
  <c r="M260" i="2" a="1"/>
  <c r="M260" i="2" s="1"/>
  <c r="F262" i="2" a="1"/>
  <c r="F262" i="2" s="1"/>
  <c r="T262" i="2" s="1"/>
  <c r="N262" i="2" a="1"/>
  <c r="N262" i="2" s="1"/>
  <c r="AC262" i="2"/>
  <c r="H266" i="2" a="1"/>
  <c r="H266" i="2" s="1"/>
  <c r="AB269" i="2"/>
  <c r="J270" i="2" a="1"/>
  <c r="J270" i="2" s="1"/>
  <c r="P270" i="2" s="1"/>
  <c r="W270" i="2"/>
  <c r="X271" i="2"/>
  <c r="K272" i="2" a="1"/>
  <c r="K272" i="2" s="1"/>
  <c r="AA272" i="2"/>
  <c r="G274" i="2" a="1"/>
  <c r="G274" i="2" s="1"/>
  <c r="AA274" i="2"/>
  <c r="W281" i="2"/>
  <c r="K281" i="2" a="1"/>
  <c r="K281" i="2" s="1"/>
  <c r="V281" i="2"/>
  <c r="U281" i="2"/>
  <c r="J281" i="2" a="1"/>
  <c r="J281" i="2" s="1"/>
  <c r="P281" i="2" s="1"/>
  <c r="I281" i="2" a="1"/>
  <c r="I281" i="2" s="1"/>
  <c r="Q281" i="2"/>
  <c r="H281" i="2" a="1"/>
  <c r="H281" i="2" s="1"/>
  <c r="AE281" i="2"/>
  <c r="O281" i="2"/>
  <c r="G281" i="2" a="1"/>
  <c r="G281" i="2" s="1"/>
  <c r="AC281" i="2"/>
  <c r="N281" i="2" a="1"/>
  <c r="N281" i="2" s="1"/>
  <c r="F281" i="2" a="1"/>
  <c r="F281" i="2" s="1"/>
  <c r="T281" i="2" s="1"/>
  <c r="X281" i="2"/>
  <c r="E283" i="2" a="1"/>
  <c r="E283" i="2" s="1"/>
  <c r="AC283" i="2"/>
  <c r="X297" i="2"/>
  <c r="W297" i="2"/>
  <c r="K297" i="2" a="1"/>
  <c r="K297" i="2" s="1"/>
  <c r="V297" i="2"/>
  <c r="U297" i="2"/>
  <c r="J297" i="2" a="1"/>
  <c r="J297" i="2" s="1"/>
  <c r="P297" i="2" s="1"/>
  <c r="I297" i="2" a="1"/>
  <c r="I297" i="2" s="1"/>
  <c r="R297" i="2"/>
  <c r="Q297" i="2"/>
  <c r="H297" i="2" a="1"/>
  <c r="H297" i="2" s="1"/>
  <c r="AF297" i="2"/>
  <c r="AE297" i="2"/>
  <c r="O297" i="2"/>
  <c r="G297" i="2" a="1"/>
  <c r="G297" i="2" s="1"/>
  <c r="AD297" i="2"/>
  <c r="AC297" i="2"/>
  <c r="N297" i="2" a="1"/>
  <c r="N297" i="2" s="1"/>
  <c r="F297" i="2" a="1"/>
  <c r="F297" i="2" s="1"/>
  <c r="T297" i="2" s="1"/>
  <c r="AB297" i="2"/>
  <c r="W304" i="2"/>
  <c r="K304" i="2" a="1"/>
  <c r="K304" i="2" s="1"/>
  <c r="V304" i="2"/>
  <c r="U304" i="2"/>
  <c r="J304" i="2" a="1"/>
  <c r="J304" i="2" s="1"/>
  <c r="P304" i="2" s="1"/>
  <c r="I304" i="2" a="1"/>
  <c r="I304" i="2" s="1"/>
  <c r="R304" i="2"/>
  <c r="Q304" i="2"/>
  <c r="H304" i="2" a="1"/>
  <c r="H304" i="2" s="1"/>
  <c r="AF304" i="2"/>
  <c r="AE304" i="2"/>
  <c r="O304" i="2"/>
  <c r="G304" i="2" a="1"/>
  <c r="G304" i="2" s="1"/>
  <c r="AD304" i="2"/>
  <c r="AC304" i="2"/>
  <c r="N304" i="2" a="1"/>
  <c r="N304" i="2" s="1"/>
  <c r="F304" i="2" a="1"/>
  <c r="F304" i="2" s="1"/>
  <c r="T304" i="2" s="1"/>
  <c r="AB304" i="2"/>
  <c r="AA304" i="2"/>
  <c r="M304" i="2" a="1"/>
  <c r="M304" i="2" s="1"/>
  <c r="E304" i="2" a="1"/>
  <c r="E304" i="2" s="1"/>
  <c r="F253" i="2" a="1"/>
  <c r="F253" i="2" s="1"/>
  <c r="T253" i="2" s="1"/>
  <c r="N253" i="2" a="1"/>
  <c r="N253" i="2" s="1"/>
  <c r="G255" i="2" a="1"/>
  <c r="G255" i="2" s="1"/>
  <c r="O255" i="2"/>
  <c r="H257" i="2" a="1"/>
  <c r="H257" i="2" s="1"/>
  <c r="F269" i="2" a="1"/>
  <c r="F269" i="2" s="1"/>
  <c r="T269" i="2" s="1"/>
  <c r="N269" i="2" a="1"/>
  <c r="N269" i="2" s="1"/>
  <c r="X270" i="2"/>
  <c r="AB272" i="2"/>
  <c r="H274" i="2" a="1"/>
  <c r="H274" i="2" s="1"/>
  <c r="AB274" i="2"/>
  <c r="M288" i="2" a="1"/>
  <c r="M288" i="2" s="1"/>
  <c r="E297" i="2" a="1"/>
  <c r="E297" i="2" s="1"/>
  <c r="Z295" i="2"/>
  <c r="Z286" i="2"/>
  <c r="I287" i="2" a="1"/>
  <c r="I287" i="2" s="1"/>
  <c r="J289" i="2" a="1"/>
  <c r="J289" i="2" s="1"/>
  <c r="P289" i="2" s="1"/>
  <c r="U289" i="2"/>
  <c r="K291" i="2" a="1"/>
  <c r="K291" i="2" s="1"/>
  <c r="W291" i="2"/>
  <c r="L293" i="2" a="1"/>
  <c r="L293" i="2" s="1"/>
  <c r="P293" i="2" s="1"/>
  <c r="E295" i="2" a="1"/>
  <c r="E295" i="2" s="1"/>
  <c r="M295" i="2" a="1"/>
  <c r="M295" i="2" s="1"/>
  <c r="AA295" i="2"/>
  <c r="Z302" i="2"/>
  <c r="Z293" i="2"/>
  <c r="AB295" i="2"/>
  <c r="R276" i="2"/>
  <c r="V280" i="2"/>
  <c r="X282" i="2"/>
  <c r="Z284" i="2"/>
  <c r="I285" i="2" a="1"/>
  <c r="I285" i="2" s="1"/>
  <c r="AB286" i="2"/>
  <c r="J287" i="2" a="1"/>
  <c r="J287" i="2" s="1"/>
  <c r="P287" i="2" s="1"/>
  <c r="U287" i="2"/>
  <c r="K289" i="2" a="1"/>
  <c r="K289" i="2" s="1"/>
  <c r="W289" i="2"/>
  <c r="L291" i="2" a="1"/>
  <c r="L291" i="2" s="1"/>
  <c r="P291" i="2" s="1"/>
  <c r="E293" i="2" a="1"/>
  <c r="E293" i="2" s="1"/>
  <c r="M293" i="2" a="1"/>
  <c r="M293" i="2" s="1"/>
  <c r="AA293" i="2"/>
  <c r="F295" i="2" a="1"/>
  <c r="F295" i="2" s="1"/>
  <c r="T295" i="2" s="1"/>
  <c r="N295" i="2" a="1"/>
  <c r="N295" i="2" s="1"/>
  <c r="AC295" i="2"/>
  <c r="Z300" i="2"/>
  <c r="AB302" i="2"/>
  <c r="K305" i="2" a="1"/>
  <c r="K305" i="2" s="1"/>
  <c r="W305" i="2"/>
  <c r="V287" i="2"/>
  <c r="X289" i="2"/>
  <c r="Z291" i="2"/>
  <c r="AB293" i="2"/>
  <c r="AD295" i="2"/>
  <c r="AA300" i="2"/>
  <c r="F302" i="2" a="1"/>
  <c r="F302" i="2" s="1"/>
  <c r="T302" i="2" s="1"/>
  <c r="N302" i="2" a="1"/>
  <c r="N302" i="2" s="1"/>
  <c r="AC302" i="2"/>
  <c r="X305" i="2"/>
  <c r="V278" i="2"/>
  <c r="X280" i="2"/>
  <c r="Z282" i="2"/>
  <c r="AB284" i="2"/>
  <c r="J285" i="2" a="1"/>
  <c r="J285" i="2" s="1"/>
  <c r="P285" i="2" s="1"/>
  <c r="U285" i="2"/>
  <c r="AD286" i="2"/>
  <c r="K287" i="2" a="1"/>
  <c r="K287" i="2" s="1"/>
  <c r="W287" i="2"/>
  <c r="L289" i="2" a="1"/>
  <c r="L289" i="2" s="1"/>
  <c r="E291" i="2" a="1"/>
  <c r="E291" i="2" s="1"/>
  <c r="M291" i="2" a="1"/>
  <c r="M291" i="2" s="1"/>
  <c r="AA291" i="2"/>
  <c r="F293" i="2" a="1"/>
  <c r="F293" i="2" s="1"/>
  <c r="T293" i="2" s="1"/>
  <c r="N293" i="2" a="1"/>
  <c r="N293" i="2" s="1"/>
  <c r="AC293" i="2"/>
  <c r="V294" i="2"/>
  <c r="G295" i="2" a="1"/>
  <c r="G295" i="2" s="1"/>
  <c r="O295" i="2"/>
  <c r="AE295" i="2"/>
  <c r="X296" i="2"/>
  <c r="Z298" i="2"/>
  <c r="AB300" i="2"/>
  <c r="AD302" i="2"/>
  <c r="L305" i="2" a="1"/>
  <c r="L305" i="2" s="1"/>
  <c r="P305" i="2" s="1"/>
  <c r="Z289" i="2"/>
  <c r="AB291" i="2"/>
  <c r="AD293" i="2"/>
  <c r="AF295" i="2"/>
  <c r="F300" i="2" a="1"/>
  <c r="F300" i="2" s="1"/>
  <c r="T300" i="2" s="1"/>
  <c r="N300" i="2" a="1"/>
  <c r="N300" i="2" s="1"/>
  <c r="AC300" i="2"/>
  <c r="G302" i="2" a="1"/>
  <c r="G302" i="2" s="1"/>
  <c r="O302" i="2"/>
  <c r="AE302" i="2"/>
  <c r="Z305" i="2"/>
  <c r="V276" i="2"/>
  <c r="X278" i="2"/>
  <c r="Z280" i="2"/>
  <c r="AB282" i="2"/>
  <c r="AD284" i="2"/>
  <c r="K285" i="2" a="1"/>
  <c r="K285" i="2" s="1"/>
  <c r="W285" i="2"/>
  <c r="AF286" i="2"/>
  <c r="L287" i="2" a="1"/>
  <c r="L287" i="2" s="1"/>
  <c r="E289" i="2" a="1"/>
  <c r="E289" i="2" s="1"/>
  <c r="M289" i="2" a="1"/>
  <c r="M289" i="2" s="1"/>
  <c r="AA289" i="2"/>
  <c r="F291" i="2" a="1"/>
  <c r="F291" i="2" s="1"/>
  <c r="T291" i="2" s="1"/>
  <c r="N291" i="2" a="1"/>
  <c r="N291" i="2" s="1"/>
  <c r="AC291" i="2"/>
  <c r="V292" i="2"/>
  <c r="G293" i="2" a="1"/>
  <c r="G293" i="2" s="1"/>
  <c r="O293" i="2"/>
  <c r="AE293" i="2"/>
  <c r="X294" i="2"/>
  <c r="H295" i="2" a="1"/>
  <c r="H295" i="2" s="1"/>
  <c r="Q295" i="2"/>
  <c r="Z296" i="2"/>
  <c r="AB298" i="2"/>
  <c r="U299" i="2"/>
  <c r="AD300" i="2"/>
  <c r="AF302" i="2"/>
  <c r="E305" i="2" a="1"/>
  <c r="E305" i="2" s="1"/>
  <c r="M305" i="2" a="1"/>
  <c r="M305" i="2" s="1"/>
  <c r="AA305" i="2"/>
  <c r="Z287" i="2"/>
  <c r="AB289" i="2"/>
  <c r="AD291" i="2"/>
  <c r="AF293" i="2"/>
  <c r="R295" i="2"/>
  <c r="F298" i="2" a="1"/>
  <c r="F298" i="2" s="1"/>
  <c r="T298" i="2" s="1"/>
  <c r="N298" i="2" a="1"/>
  <c r="N298" i="2" s="1"/>
  <c r="AC298" i="2"/>
  <c r="V299" i="2"/>
  <c r="G300" i="2" a="1"/>
  <c r="G300" i="2" s="1"/>
  <c r="O300" i="2"/>
  <c r="AE300" i="2"/>
  <c r="X301" i="2"/>
  <c r="H302" i="2" a="1"/>
  <c r="H302" i="2" s="1"/>
  <c r="Q302" i="2"/>
  <c r="Z303" i="2"/>
  <c r="AB305" i="2"/>
  <c r="X276" i="2"/>
  <c r="Z278" i="2"/>
  <c r="R286" i="2"/>
  <c r="E287" i="2" a="1"/>
  <c r="E287" i="2" s="1"/>
  <c r="M287" i="2" a="1"/>
  <c r="M287" i="2" s="1"/>
  <c r="AA287" i="2"/>
  <c r="F289" i="2" a="1"/>
  <c r="F289" i="2" s="1"/>
  <c r="T289" i="2" s="1"/>
  <c r="N289" i="2" a="1"/>
  <c r="N289" i="2" s="1"/>
  <c r="AC289" i="2"/>
  <c r="G291" i="2" a="1"/>
  <c r="G291" i="2" s="1"/>
  <c r="O291" i="2"/>
  <c r="AE291" i="2"/>
  <c r="H293" i="2" a="1"/>
  <c r="H293" i="2" s="1"/>
  <c r="Q293" i="2"/>
  <c r="Z294" i="2"/>
  <c r="I295" i="2" a="1"/>
  <c r="I295" i="2" s="1"/>
  <c r="R302" i="2"/>
  <c r="F305" i="2" a="1"/>
  <c r="F305" i="2" s="1"/>
  <c r="T305" i="2" s="1"/>
  <c r="N305" i="2" a="1"/>
  <c r="N305" i="2" s="1"/>
  <c r="AC305" i="2"/>
  <c r="L276" i="2" a="1"/>
  <c r="L276" i="2" s="1"/>
  <c r="P276" i="2" s="1"/>
  <c r="E278" i="2" a="1"/>
  <c r="E278" i="2" s="1"/>
  <c r="M278" i="2" a="1"/>
  <c r="M278" i="2" s="1"/>
  <c r="AA278" i="2"/>
  <c r="F280" i="2" a="1"/>
  <c r="F280" i="2" s="1"/>
  <c r="T280" i="2" s="1"/>
  <c r="N280" i="2" a="1"/>
  <c r="N280" i="2" s="1"/>
  <c r="G282" i="2" a="1"/>
  <c r="G282" i="2" s="1"/>
  <c r="O282" i="2"/>
  <c r="H284" i="2" a="1"/>
  <c r="H284" i="2" s="1"/>
  <c r="AB287" i="2"/>
  <c r="AD289" i="2"/>
  <c r="AF291" i="2"/>
  <c r="L292" i="2" a="1"/>
  <c r="L292" i="2" s="1"/>
  <c r="R293" i="2"/>
  <c r="E294" i="2" a="1"/>
  <c r="E294" i="2" s="1"/>
  <c r="M294" i="2" a="1"/>
  <c r="M294" i="2" s="1"/>
  <c r="AA294" i="2"/>
  <c r="F296" i="2" a="1"/>
  <c r="F296" i="2" s="1"/>
  <c r="T296" i="2" s="1"/>
  <c r="N296" i="2" a="1"/>
  <c r="N296" i="2" s="1"/>
  <c r="AC296" i="2"/>
  <c r="G298" i="2" a="1"/>
  <c r="G298" i="2" s="1"/>
  <c r="O298" i="2"/>
  <c r="AE298" i="2"/>
  <c r="X299" i="2"/>
  <c r="H300" i="2" a="1"/>
  <c r="H300" i="2" s="1"/>
  <c r="Q300" i="2"/>
  <c r="I302" i="2" a="1"/>
  <c r="I302" i="2" s="1"/>
  <c r="AB303" i="2"/>
  <c r="AD305" i="2"/>
  <c r="F287" i="2" a="1"/>
  <c r="F287" i="2" s="1"/>
  <c r="T287" i="2" s="1"/>
  <c r="N287" i="2" a="1"/>
  <c r="N287" i="2" s="1"/>
  <c r="G289" i="2" a="1"/>
  <c r="G289" i="2" s="1"/>
  <c r="O289" i="2"/>
  <c r="H291" i="2" a="1"/>
  <c r="H291" i="2" s="1"/>
  <c r="AB294" i="2"/>
  <c r="J295" i="2" a="1"/>
  <c r="J295" i="2" s="1"/>
  <c r="P295" i="2" s="1"/>
  <c r="U295" i="2"/>
  <c r="AF298" i="2"/>
  <c r="R300" i="2"/>
  <c r="F303" i="2" a="1"/>
  <c r="F303" i="2" s="1"/>
  <c r="T303" i="2" s="1"/>
  <c r="N303" i="2" a="1"/>
  <c r="N303" i="2" s="1"/>
  <c r="G305" i="2" a="1"/>
  <c r="G305" i="2" s="1"/>
  <c r="O305" i="2"/>
  <c r="AE305" i="2"/>
  <c r="G296" i="2" a="1"/>
  <c r="G296" i="2" s="1"/>
  <c r="O296" i="2"/>
  <c r="H298" i="2" a="1"/>
  <c r="H298" i="2" s="1"/>
  <c r="J302" i="2" a="1"/>
  <c r="J302" i="2" s="1"/>
  <c r="P302" i="2" s="1"/>
  <c r="P256" i="2" l="1"/>
  <c r="P271" i="2"/>
  <c r="P165" i="2"/>
  <c r="P171" i="2"/>
  <c r="P143" i="2"/>
  <c r="P94" i="2"/>
  <c r="P32" i="2"/>
  <c r="P151" i="2"/>
  <c r="P182" i="2"/>
  <c r="P38" i="2"/>
  <c r="P290" i="2"/>
  <c r="P61" i="2"/>
  <c r="P244" i="2"/>
  <c r="P177" i="2"/>
  <c r="P192" i="2"/>
  <c r="P181" i="2"/>
  <c r="P149" i="2"/>
  <c r="P85" i="2"/>
  <c r="P254" i="2"/>
  <c r="P229" i="2"/>
  <c r="P145" i="2"/>
  <c r="P259" i="2"/>
  <c r="P110" i="2"/>
  <c r="P187" i="2"/>
  <c r="P246" i="2"/>
  <c r="P237" i="2"/>
  <c r="P79" i="2"/>
  <c r="P75" i="2"/>
  <c r="P48" i="2"/>
  <c r="P279" i="2"/>
  <c r="P108" i="2"/>
  <c r="P115" i="2"/>
  <c r="P164" i="2"/>
  <c r="P141" i="2"/>
  <c r="P179" i="2"/>
  <c r="P161" i="2"/>
  <c r="P87" i="2"/>
  <c r="Q2" i="2" a="1"/>
  <c r="Q2" i="2" l="1"/>
  <c r="D1" i="2"/>
  <c r="B1" i="2"/>
  <c r="B2" i="2" s="1"/>
  <c r="B6" i="2" l="1"/>
  <c r="E2" i="2"/>
  <c r="B8" i="2" a="1"/>
  <c r="G2" i="2" a="1"/>
  <c r="H2" i="2" a="1"/>
  <c r="J2" i="2" a="1"/>
  <c r="F2" i="2" a="1"/>
  <c r="B8" i="2" l="1"/>
  <c r="J2" i="2"/>
  <c r="H2" i="2"/>
  <c r="G2" i="2"/>
  <c r="F2" i="2"/>
  <c r="D18" i="2"/>
  <c r="D17" i="2"/>
  <c r="D16" i="2"/>
  <c r="D15" i="2"/>
  <c r="D14" i="2"/>
  <c r="D13" i="2"/>
  <c r="D12" i="2"/>
  <c r="D11" i="2"/>
  <c r="D10" i="2"/>
  <c r="D9" i="2"/>
  <c r="D8" i="2"/>
  <c r="E18" i="2" a="1"/>
  <c r="N18" i="2" a="1"/>
  <c r="H18" i="2" a="1"/>
  <c r="I18" i="2" a="1"/>
  <c r="G18" i="2" a="1"/>
  <c r="F18" i="2" a="1"/>
  <c r="G16" i="2" a="1"/>
  <c r="I16" i="2" a="1"/>
  <c r="F16" i="2" a="1"/>
  <c r="N16" i="2" a="1"/>
  <c r="H16" i="2" a="1"/>
  <c r="E16" i="2" a="1"/>
  <c r="F15" i="2" a="1"/>
  <c r="G15" i="2" a="1"/>
  <c r="E15" i="2" a="1"/>
  <c r="I15" i="2" a="1"/>
  <c r="N15" i="2" a="1"/>
  <c r="H15" i="2" a="1"/>
  <c r="G14" i="2" a="1"/>
  <c r="H14" i="2" a="1"/>
  <c r="N14" i="2" a="1"/>
  <c r="E14" i="2" a="1"/>
  <c r="I14" i="2" a="1"/>
  <c r="F14" i="2" a="1"/>
  <c r="E10" i="2" a="1"/>
  <c r="G10" i="2" a="1"/>
  <c r="F10" i="2" a="1"/>
  <c r="N10" i="2" a="1"/>
  <c r="I10" i="2" a="1"/>
  <c r="H10" i="2" a="1"/>
  <c r="G9" i="2" a="1"/>
  <c r="E9" i="2" a="1"/>
  <c r="I9" i="2" a="1"/>
  <c r="F9" i="2" a="1"/>
  <c r="N9" i="2" a="1"/>
  <c r="H9" i="2" a="1"/>
  <c r="I17" i="2" a="1"/>
  <c r="H17" i="2" a="1"/>
  <c r="F17" i="2" a="1"/>
  <c r="G17" i="2" a="1"/>
  <c r="N17" i="2" a="1"/>
  <c r="E17" i="2" a="1"/>
  <c r="H13" i="2" a="1"/>
  <c r="I13" i="2" a="1"/>
  <c r="N13" i="2" a="1"/>
  <c r="G13" i="2" a="1"/>
  <c r="F13" i="2" a="1"/>
  <c r="E13" i="2" a="1"/>
  <c r="N11" i="2" a="1"/>
  <c r="E11" i="2" a="1"/>
  <c r="G11" i="2" a="1"/>
  <c r="F11" i="2" a="1"/>
  <c r="H11" i="2" a="1"/>
  <c r="I11" i="2" a="1"/>
  <c r="E12" i="2" a="1"/>
  <c r="G12" i="2" a="1"/>
  <c r="I12" i="2" a="1"/>
  <c r="F12" i="2" a="1"/>
  <c r="H12" i="2" a="1"/>
  <c r="N12" i="2" a="1"/>
  <c r="M5" i="2" a="1"/>
  <c r="E8" i="2" a="1"/>
  <c r="I8" i="2" a="1"/>
  <c r="F8" i="2" a="1"/>
  <c r="H8" i="2" a="1"/>
  <c r="G8" i="2" a="1"/>
  <c r="N8" i="2" a="1"/>
  <c r="J8" i="2" a="1"/>
  <c r="K8" i="2" a="1"/>
  <c r="L8" i="2" a="1"/>
  <c r="M8" i="2" a="1"/>
  <c r="J18" i="2" a="1"/>
  <c r="K18" i="2" a="1"/>
  <c r="L18" i="2" a="1"/>
  <c r="M18" i="2" a="1"/>
  <c r="J17" i="2" a="1"/>
  <c r="K17" i="2" a="1"/>
  <c r="L17" i="2" a="1"/>
  <c r="M17" i="2" a="1"/>
  <c r="J16" i="2" a="1"/>
  <c r="K16" i="2" a="1"/>
  <c r="L16" i="2" a="1"/>
  <c r="M16" i="2" a="1"/>
  <c r="J13" i="2" a="1"/>
  <c r="K13" i="2" a="1"/>
  <c r="L13" i="2" a="1"/>
  <c r="M13" i="2" a="1"/>
  <c r="J11" i="2" a="1"/>
  <c r="K11" i="2" a="1"/>
  <c r="L11" i="2" a="1"/>
  <c r="M11" i="2" a="1"/>
  <c r="J10" i="2" a="1"/>
  <c r="K10" i="2" a="1"/>
  <c r="L10" i="2" a="1"/>
  <c r="M10" i="2" a="1"/>
  <c r="J14" i="2" a="1"/>
  <c r="K14" i="2" a="1"/>
  <c r="L14" i="2" a="1"/>
  <c r="M14" i="2" a="1"/>
  <c r="J12" i="2" a="1"/>
  <c r="K12" i="2" a="1"/>
  <c r="L12" i="2" a="1"/>
  <c r="M12" i="2" a="1"/>
  <c r="J15" i="2" a="1"/>
  <c r="K15" i="2" a="1"/>
  <c r="L15" i="2" a="1"/>
  <c r="M15" i="2" a="1"/>
  <c r="J9" i="2" a="1"/>
  <c r="K9" i="2" a="1"/>
  <c r="L9" i="2" a="1"/>
  <c r="M9" i="2" a="1"/>
  <c r="H182" i="11" a="1"/>
  <c r="H9" i="2" l="1"/>
  <c r="N9" i="2"/>
  <c r="F9" i="2"/>
  <c r="T9" i="2" s="1"/>
  <c r="I9" i="2"/>
  <c r="E9" i="2"/>
  <c r="G9" i="2"/>
  <c r="H10" i="2"/>
  <c r="I10" i="2"/>
  <c r="N10" i="2"/>
  <c r="F10" i="2"/>
  <c r="T10" i="2" s="1"/>
  <c r="G10" i="2"/>
  <c r="E10" i="2"/>
  <c r="F14" i="2"/>
  <c r="T14" i="2" s="1"/>
  <c r="I14" i="2"/>
  <c r="E14" i="2"/>
  <c r="N14" i="2"/>
  <c r="H14" i="2"/>
  <c r="G14" i="2"/>
  <c r="H15" i="2"/>
  <c r="N15" i="2"/>
  <c r="I15" i="2"/>
  <c r="E15" i="2"/>
  <c r="G15" i="2"/>
  <c r="F15" i="2"/>
  <c r="T15" i="2" s="1"/>
  <c r="E16" i="2"/>
  <c r="H16" i="2"/>
  <c r="N16" i="2"/>
  <c r="F16" i="2"/>
  <c r="T16" i="2" s="1"/>
  <c r="I16" i="2"/>
  <c r="G16" i="2"/>
  <c r="F18" i="2"/>
  <c r="T18" i="2" s="1"/>
  <c r="G18" i="2"/>
  <c r="I18" i="2"/>
  <c r="H18" i="2"/>
  <c r="N18" i="2"/>
  <c r="E18" i="2"/>
  <c r="N12" i="2"/>
  <c r="H12" i="2"/>
  <c r="F12" i="2"/>
  <c r="T12" i="2" s="1"/>
  <c r="I12" i="2"/>
  <c r="G12" i="2"/>
  <c r="E12" i="2"/>
  <c r="I11" i="2"/>
  <c r="H11" i="2"/>
  <c r="F11" i="2"/>
  <c r="T11" i="2" s="1"/>
  <c r="G11" i="2"/>
  <c r="E11" i="2"/>
  <c r="N11" i="2"/>
  <c r="E13" i="2"/>
  <c r="F13" i="2"/>
  <c r="T13" i="2" s="1"/>
  <c r="G13" i="2"/>
  <c r="N13" i="2"/>
  <c r="I13" i="2"/>
  <c r="H13" i="2"/>
  <c r="E17" i="2"/>
  <c r="N17" i="2"/>
  <c r="G17" i="2"/>
  <c r="F17" i="2"/>
  <c r="T17" i="2" s="1"/>
  <c r="H17" i="2"/>
  <c r="I17" i="2"/>
  <c r="N8" i="2"/>
  <c r="G8" i="2"/>
  <c r="H8" i="2"/>
  <c r="F8" i="2"/>
  <c r="I8" i="2"/>
  <c r="E8" i="2"/>
  <c r="M5" i="2"/>
  <c r="M8" i="2"/>
  <c r="L8" i="2"/>
  <c r="K8" i="2"/>
  <c r="J8" i="2"/>
  <c r="H182" i="11"/>
  <c r="M9" i="2"/>
  <c r="L9" i="2"/>
  <c r="K9" i="2"/>
  <c r="J9" i="2"/>
  <c r="M15" i="2"/>
  <c r="L15" i="2"/>
  <c r="K15" i="2"/>
  <c r="J15" i="2"/>
  <c r="M12" i="2"/>
  <c r="L12" i="2"/>
  <c r="K12" i="2"/>
  <c r="J12" i="2"/>
  <c r="M14" i="2"/>
  <c r="L14" i="2"/>
  <c r="K14" i="2"/>
  <c r="J14" i="2"/>
  <c r="M10" i="2"/>
  <c r="L10" i="2"/>
  <c r="K10" i="2"/>
  <c r="J10" i="2"/>
  <c r="M11" i="2"/>
  <c r="L11" i="2"/>
  <c r="K11" i="2"/>
  <c r="J11" i="2"/>
  <c r="M13" i="2"/>
  <c r="L13" i="2"/>
  <c r="K13" i="2"/>
  <c r="J13" i="2"/>
  <c r="M16" i="2"/>
  <c r="L16" i="2"/>
  <c r="K16" i="2"/>
  <c r="J16" i="2"/>
  <c r="M17" i="2"/>
  <c r="L17" i="2"/>
  <c r="K17" i="2"/>
  <c r="J17" i="2"/>
  <c r="M18" i="2"/>
  <c r="L18" i="2"/>
  <c r="K18" i="2"/>
  <c r="J18" i="2"/>
  <c r="AE9" i="2"/>
  <c r="AD9" i="2"/>
  <c r="AD15" i="2"/>
  <c r="AE15" i="2"/>
  <c r="AE12" i="2"/>
  <c r="AD12" i="2"/>
  <c r="AE8" i="2"/>
  <c r="AD8" i="2"/>
  <c r="AE14" i="2"/>
  <c r="AD14" i="2"/>
  <c r="AE10" i="2"/>
  <c r="AD10" i="2"/>
  <c r="AD11" i="2"/>
  <c r="AE11" i="2"/>
  <c r="AD13" i="2"/>
  <c r="AE13" i="2"/>
  <c r="AD16" i="2"/>
  <c r="AE16" i="2"/>
  <c r="AD17" i="2"/>
  <c r="AE17" i="2"/>
  <c r="AE18" i="2"/>
  <c r="AD18" i="2"/>
  <c r="K2" i="2"/>
  <c r="M2" i="2"/>
  <c r="I2" i="2"/>
  <c r="G182" i="11" a="1"/>
  <c r="O17" i="2" l="1"/>
  <c r="P12" i="2"/>
  <c r="X12" i="2" s="1"/>
  <c r="P8" i="2"/>
  <c r="X8" i="2" s="1"/>
  <c r="P14" i="2"/>
  <c r="X14" i="2" s="1"/>
  <c r="O15" i="2"/>
  <c r="T8" i="2"/>
  <c r="O8" i="2"/>
  <c r="P16" i="2"/>
  <c r="X16" i="2" s="1"/>
  <c r="O12" i="2"/>
  <c r="O11" i="2"/>
  <c r="P10" i="2"/>
  <c r="X10" i="2" s="1"/>
  <c r="P9" i="2"/>
  <c r="X9" i="2" s="1"/>
  <c r="U13" i="2"/>
  <c r="P17" i="2"/>
  <c r="X17" i="2" s="1"/>
  <c r="P13" i="2"/>
  <c r="X13" i="2" s="1"/>
  <c r="P18" i="2"/>
  <c r="X18" i="2" s="1"/>
  <c r="O9" i="2"/>
  <c r="O10" i="2"/>
  <c r="P15" i="2"/>
  <c r="X15" i="2" s="1"/>
  <c r="O13" i="2"/>
  <c r="U16" i="2"/>
  <c r="U8" i="2"/>
  <c r="O18" i="2"/>
  <c r="U17" i="2"/>
  <c r="G182" i="11"/>
  <c r="U9" i="2"/>
  <c r="U14" i="2"/>
  <c r="S300" i="2"/>
  <c r="Y300" i="2" s="1"/>
  <c r="S293" i="2"/>
  <c r="Y293" i="2" s="1"/>
  <c r="S277" i="2"/>
  <c r="Y277" i="2" s="1"/>
  <c r="S302" i="2"/>
  <c r="Y302" i="2" s="1"/>
  <c r="S286" i="2"/>
  <c r="Y286" i="2" s="1"/>
  <c r="S270" i="2"/>
  <c r="Y270" i="2" s="1"/>
  <c r="S295" i="2"/>
  <c r="Y295" i="2" s="1"/>
  <c r="S279" i="2"/>
  <c r="Y279" i="2" s="1"/>
  <c r="S304" i="2"/>
  <c r="Y304" i="2" s="1"/>
  <c r="S288" i="2"/>
  <c r="Y288" i="2" s="1"/>
  <c r="S297" i="2"/>
  <c r="Y297" i="2" s="1"/>
  <c r="S281" i="2"/>
  <c r="Y281" i="2" s="1"/>
  <c r="S290" i="2"/>
  <c r="Y290" i="2" s="1"/>
  <c r="S299" i="2"/>
  <c r="Y299" i="2" s="1"/>
  <c r="S283" i="2"/>
  <c r="Y283" i="2" s="1"/>
  <c r="S292" i="2"/>
  <c r="Y292" i="2" s="1"/>
  <c r="S301" i="2"/>
  <c r="Y301" i="2" s="1"/>
  <c r="S285" i="2"/>
  <c r="Y285" i="2" s="1"/>
  <c r="S294" i="2"/>
  <c r="Y294" i="2" s="1"/>
  <c r="S303" i="2"/>
  <c r="Y303" i="2" s="1"/>
  <c r="S287" i="2"/>
  <c r="Y287" i="2" s="1"/>
  <c r="S296" i="2"/>
  <c r="Y296" i="2" s="1"/>
  <c r="S284" i="2"/>
  <c r="Y284" i="2" s="1"/>
  <c r="S259" i="2"/>
  <c r="Y259" i="2" s="1"/>
  <c r="S289" i="2"/>
  <c r="Y289" i="2" s="1"/>
  <c r="S268" i="2"/>
  <c r="Y268" i="2" s="1"/>
  <c r="S252" i="2"/>
  <c r="Y252" i="2" s="1"/>
  <c r="S305" i="2"/>
  <c r="Y305" i="2" s="1"/>
  <c r="S261" i="2"/>
  <c r="Y261" i="2" s="1"/>
  <c r="S254" i="2"/>
  <c r="Y254" i="2" s="1"/>
  <c r="S271" i="2"/>
  <c r="Y271" i="2" s="1"/>
  <c r="S263" i="2"/>
  <c r="Y263" i="2" s="1"/>
  <c r="S274" i="2"/>
  <c r="Y274" i="2" s="1"/>
  <c r="S256" i="2"/>
  <c r="Y256" i="2" s="1"/>
  <c r="S276" i="2"/>
  <c r="Y276" i="2" s="1"/>
  <c r="S265" i="2"/>
  <c r="Y265" i="2" s="1"/>
  <c r="S278" i="2"/>
  <c r="Y278" i="2" s="1"/>
  <c r="S258" i="2"/>
  <c r="Y258" i="2" s="1"/>
  <c r="S291" i="2"/>
  <c r="Y291" i="2" s="1"/>
  <c r="S272" i="2"/>
  <c r="Y272" i="2" s="1"/>
  <c r="S267" i="2"/>
  <c r="Y267" i="2" s="1"/>
  <c r="S251" i="2"/>
  <c r="Y251" i="2" s="1"/>
  <c r="S280" i="2"/>
  <c r="Y280" i="2" s="1"/>
  <c r="S269" i="2"/>
  <c r="Y269" i="2" s="1"/>
  <c r="S282" i="2"/>
  <c r="Y282" i="2" s="1"/>
  <c r="S298" i="2"/>
  <c r="Y298" i="2" s="1"/>
  <c r="S231" i="2"/>
  <c r="Y231" i="2" s="1"/>
  <c r="S264" i="2"/>
  <c r="Y264" i="2" s="1"/>
  <c r="S248" i="2"/>
  <c r="Y248" i="2" s="1"/>
  <c r="S240" i="2"/>
  <c r="Y240" i="2" s="1"/>
  <c r="S266" i="2"/>
  <c r="Y266" i="2" s="1"/>
  <c r="S260" i="2"/>
  <c r="Y260" i="2" s="1"/>
  <c r="S233" i="2"/>
  <c r="Y233" i="2" s="1"/>
  <c r="S253" i="2"/>
  <c r="Y253" i="2" s="1"/>
  <c r="S242" i="2"/>
  <c r="Y242" i="2" s="1"/>
  <c r="S235" i="2"/>
  <c r="Y235" i="2" s="1"/>
  <c r="S273" i="2"/>
  <c r="Y273" i="2" s="1"/>
  <c r="S228" i="2"/>
  <c r="Y228" i="2" s="1"/>
  <c r="S255" i="2"/>
  <c r="Y255" i="2" s="1"/>
  <c r="S249" i="2"/>
  <c r="Y249" i="2" s="1"/>
  <c r="S237" i="2"/>
  <c r="Y237" i="2" s="1"/>
  <c r="S275" i="2"/>
  <c r="Y275" i="2" s="1"/>
  <c r="S245" i="2"/>
  <c r="Y245" i="2" s="1"/>
  <c r="S250" i="2"/>
  <c r="Y250" i="2" s="1"/>
  <c r="S239" i="2"/>
  <c r="Y239" i="2" s="1"/>
  <c r="S246" i="2"/>
  <c r="Y246" i="2" s="1"/>
  <c r="S244" i="2"/>
  <c r="Y244" i="2" s="1"/>
  <c r="S257" i="2"/>
  <c r="Y257" i="2" s="1"/>
  <c r="S241" i="2"/>
  <c r="Y241" i="2" s="1"/>
  <c r="S247" i="2"/>
  <c r="Y247" i="2" s="1"/>
  <c r="S243" i="2"/>
  <c r="Y243" i="2" s="1"/>
  <c r="S211" i="2"/>
  <c r="Y211" i="2" s="1"/>
  <c r="S195" i="2"/>
  <c r="Y195" i="2" s="1"/>
  <c r="S238" i="2"/>
  <c r="Y238" i="2" s="1"/>
  <c r="S204" i="2"/>
  <c r="Y204" i="2" s="1"/>
  <c r="S236" i="2"/>
  <c r="Y236" i="2" s="1"/>
  <c r="S213" i="2"/>
  <c r="Y213" i="2" s="1"/>
  <c r="S197" i="2"/>
  <c r="Y197" i="2" s="1"/>
  <c r="S206" i="2"/>
  <c r="Y206" i="2" s="1"/>
  <c r="S215" i="2"/>
  <c r="Y215" i="2" s="1"/>
  <c r="S199" i="2"/>
  <c r="Y199" i="2" s="1"/>
  <c r="S208" i="2"/>
  <c r="Y208" i="2" s="1"/>
  <c r="S217" i="2"/>
  <c r="Y217" i="2" s="1"/>
  <c r="S201" i="2"/>
  <c r="Y201" i="2" s="1"/>
  <c r="S234" i="2"/>
  <c r="Y234" i="2" s="1"/>
  <c r="S210" i="2"/>
  <c r="Y210" i="2" s="1"/>
  <c r="S262" i="2"/>
  <c r="Y262" i="2" s="1"/>
  <c r="S232" i="2"/>
  <c r="Y232" i="2" s="1"/>
  <c r="S229" i="2"/>
  <c r="Y229" i="2" s="1"/>
  <c r="S205" i="2"/>
  <c r="Y205" i="2" s="1"/>
  <c r="S221" i="2"/>
  <c r="Y221" i="2" s="1"/>
  <c r="S219" i="2"/>
  <c r="Y219" i="2" s="1"/>
  <c r="S214" i="2"/>
  <c r="Y214" i="2" s="1"/>
  <c r="S198" i="2"/>
  <c r="Y198" i="2" s="1"/>
  <c r="S223" i="2"/>
  <c r="Y223" i="2" s="1"/>
  <c r="S220" i="2"/>
  <c r="Y220" i="2" s="1"/>
  <c r="S218" i="2"/>
  <c r="Y218" i="2" s="1"/>
  <c r="S200" i="2"/>
  <c r="Y200" i="2" s="1"/>
  <c r="S187" i="2"/>
  <c r="Y187" i="2" s="1"/>
  <c r="S171" i="2"/>
  <c r="Y171" i="2" s="1"/>
  <c r="S227" i="2"/>
  <c r="Y227" i="2" s="1"/>
  <c r="S196" i="2"/>
  <c r="Y196" i="2" s="1"/>
  <c r="S180" i="2"/>
  <c r="Y180" i="2" s="1"/>
  <c r="S224" i="2"/>
  <c r="Y224" i="2" s="1"/>
  <c r="S216" i="2"/>
  <c r="Y216" i="2" s="1"/>
  <c r="S203" i="2"/>
  <c r="Y203" i="2" s="1"/>
  <c r="S173" i="2"/>
  <c r="Y173" i="2" s="1"/>
  <c r="S190" i="2"/>
  <c r="Y190" i="2" s="1"/>
  <c r="S182" i="2"/>
  <c r="Y182" i="2" s="1"/>
  <c r="S189" i="2"/>
  <c r="Y189" i="2" s="1"/>
  <c r="S175" i="2"/>
  <c r="Y175" i="2" s="1"/>
  <c r="S209" i="2"/>
  <c r="Y209" i="2" s="1"/>
  <c r="S207" i="2"/>
  <c r="Y207" i="2" s="1"/>
  <c r="S184" i="2"/>
  <c r="Y184" i="2" s="1"/>
  <c r="S177" i="2"/>
  <c r="Y177" i="2" s="1"/>
  <c r="S191" i="2"/>
  <c r="Y191" i="2" s="1"/>
  <c r="S186" i="2"/>
  <c r="Y186" i="2" s="1"/>
  <c r="S230" i="2"/>
  <c r="Y230" i="2" s="1"/>
  <c r="S192" i="2"/>
  <c r="Y192" i="2" s="1"/>
  <c r="S179" i="2"/>
  <c r="Y179" i="2" s="1"/>
  <c r="S188" i="2"/>
  <c r="Y188" i="2" s="1"/>
  <c r="S226" i="2"/>
  <c r="Y226" i="2" s="1"/>
  <c r="S212" i="2"/>
  <c r="Y212" i="2" s="1"/>
  <c r="S225" i="2"/>
  <c r="Y225" i="2" s="1"/>
  <c r="S194" i="2"/>
  <c r="Y194" i="2" s="1"/>
  <c r="S193" i="2"/>
  <c r="Y193" i="2" s="1"/>
  <c r="S181" i="2"/>
  <c r="Y181" i="2" s="1"/>
  <c r="S157" i="2"/>
  <c r="Y157" i="2" s="1"/>
  <c r="S141" i="2"/>
  <c r="Y141" i="2" s="1"/>
  <c r="S185" i="2"/>
  <c r="Y185" i="2" s="1"/>
  <c r="S172" i="2"/>
  <c r="Y172" i="2" s="1"/>
  <c r="S150" i="2"/>
  <c r="Y150" i="2" s="1"/>
  <c r="S159" i="2"/>
  <c r="Y159" i="2" s="1"/>
  <c r="S143" i="2"/>
  <c r="Y143" i="2" s="1"/>
  <c r="S152" i="2"/>
  <c r="Y152" i="2" s="1"/>
  <c r="S161" i="2"/>
  <c r="Y161" i="2" s="1"/>
  <c r="S145" i="2"/>
  <c r="Y145" i="2" s="1"/>
  <c r="S178" i="2"/>
  <c r="Y178" i="2" s="1"/>
  <c r="S169" i="2"/>
  <c r="Y169" i="2" s="1"/>
  <c r="S166" i="2"/>
  <c r="Y166" i="2" s="1"/>
  <c r="S154" i="2"/>
  <c r="Y154" i="2" s="1"/>
  <c r="S138" i="2"/>
  <c r="Y138" i="2" s="1"/>
  <c r="S163" i="2"/>
  <c r="Y163" i="2" s="1"/>
  <c r="S147" i="2"/>
  <c r="Y147" i="2" s="1"/>
  <c r="S156" i="2"/>
  <c r="Y156" i="2" s="1"/>
  <c r="S140" i="2"/>
  <c r="Y140" i="2" s="1"/>
  <c r="S170" i="2"/>
  <c r="Y170" i="2" s="1"/>
  <c r="S149" i="2"/>
  <c r="Y149" i="2" s="1"/>
  <c r="S176" i="2"/>
  <c r="Y176" i="2" s="1"/>
  <c r="S158" i="2"/>
  <c r="Y158" i="2" s="1"/>
  <c r="S167" i="2"/>
  <c r="Y167" i="2" s="1"/>
  <c r="S151" i="2"/>
  <c r="Y151" i="2" s="1"/>
  <c r="S202" i="2"/>
  <c r="Y202" i="2" s="1"/>
  <c r="S164" i="2"/>
  <c r="Y164" i="2" s="1"/>
  <c r="S160" i="2"/>
  <c r="Y160" i="2" s="1"/>
  <c r="S183" i="2"/>
  <c r="Y183" i="2" s="1"/>
  <c r="S153" i="2"/>
  <c r="Y153" i="2" s="1"/>
  <c r="S174" i="2"/>
  <c r="Y174" i="2" s="1"/>
  <c r="S134" i="2"/>
  <c r="Y134" i="2" s="1"/>
  <c r="S118" i="2"/>
  <c r="Y118" i="2" s="1"/>
  <c r="S148" i="2"/>
  <c r="Y148" i="2" s="1"/>
  <c r="S127" i="2"/>
  <c r="Y127" i="2" s="1"/>
  <c r="S111" i="2"/>
  <c r="Y111" i="2" s="1"/>
  <c r="S162" i="2"/>
  <c r="Y162" i="2" s="1"/>
  <c r="S136" i="2"/>
  <c r="Y136" i="2" s="1"/>
  <c r="S120" i="2"/>
  <c r="Y120" i="2" s="1"/>
  <c r="S144" i="2"/>
  <c r="Y144" i="2" s="1"/>
  <c r="S129" i="2"/>
  <c r="Y129" i="2" s="1"/>
  <c r="S113" i="2"/>
  <c r="Y113" i="2" s="1"/>
  <c r="S122" i="2"/>
  <c r="Y122" i="2" s="1"/>
  <c r="S165" i="2"/>
  <c r="Y165" i="2" s="1"/>
  <c r="S131" i="2"/>
  <c r="Y131" i="2" s="1"/>
  <c r="S124" i="2"/>
  <c r="Y124" i="2" s="1"/>
  <c r="S108" i="2"/>
  <c r="Y108" i="2" s="1"/>
  <c r="S133" i="2"/>
  <c r="Y133" i="2" s="1"/>
  <c r="S117" i="2"/>
  <c r="Y117" i="2" s="1"/>
  <c r="S126" i="2"/>
  <c r="Y126" i="2" s="1"/>
  <c r="S110" i="2"/>
  <c r="Y110" i="2" s="1"/>
  <c r="S135" i="2"/>
  <c r="Y135" i="2" s="1"/>
  <c r="S119" i="2"/>
  <c r="Y119" i="2" s="1"/>
  <c r="S155" i="2"/>
  <c r="Y155" i="2" s="1"/>
  <c r="S128" i="2"/>
  <c r="Y128" i="2" s="1"/>
  <c r="S222" i="2"/>
  <c r="Y222" i="2" s="1"/>
  <c r="S146" i="2"/>
  <c r="Y146" i="2" s="1"/>
  <c r="S137" i="2"/>
  <c r="Y137" i="2" s="1"/>
  <c r="S121" i="2"/>
  <c r="Y121" i="2" s="1"/>
  <c r="S130" i="2"/>
  <c r="Y130" i="2" s="1"/>
  <c r="S114" i="2"/>
  <c r="Y114" i="2" s="1"/>
  <c r="S168" i="2"/>
  <c r="Y168" i="2" s="1"/>
  <c r="S139" i="2"/>
  <c r="Y139" i="2" s="1"/>
  <c r="S125" i="2"/>
  <c r="Y125" i="2" s="1"/>
  <c r="S115" i="2"/>
  <c r="Y115" i="2" s="1"/>
  <c r="S106" i="2"/>
  <c r="Y106" i="2" s="1"/>
  <c r="S90" i="2"/>
  <c r="Y90" i="2" s="1"/>
  <c r="S74" i="2"/>
  <c r="Y74" i="2" s="1"/>
  <c r="S142" i="2"/>
  <c r="Y142" i="2" s="1"/>
  <c r="S99" i="2"/>
  <c r="Y99" i="2" s="1"/>
  <c r="S83" i="2"/>
  <c r="Y83" i="2" s="1"/>
  <c r="S92" i="2"/>
  <c r="Y92" i="2" s="1"/>
  <c r="S116" i="2"/>
  <c r="Y116" i="2" s="1"/>
  <c r="S101" i="2"/>
  <c r="Y101" i="2" s="1"/>
  <c r="S85" i="2"/>
  <c r="Y85" i="2" s="1"/>
  <c r="S94" i="2"/>
  <c r="Y94" i="2" s="1"/>
  <c r="S78" i="2"/>
  <c r="Y78" i="2" s="1"/>
  <c r="S103" i="2"/>
  <c r="Y103" i="2" s="1"/>
  <c r="S87" i="2"/>
  <c r="Y87" i="2" s="1"/>
  <c r="S96" i="2"/>
  <c r="Y96" i="2" s="1"/>
  <c r="S80" i="2"/>
  <c r="Y80" i="2" s="1"/>
  <c r="S112" i="2"/>
  <c r="Y112" i="2" s="1"/>
  <c r="S109" i="2"/>
  <c r="Y109" i="2" s="1"/>
  <c r="S105" i="2"/>
  <c r="Y105" i="2" s="1"/>
  <c r="S89" i="2"/>
  <c r="Y89" i="2" s="1"/>
  <c r="S107" i="2"/>
  <c r="Y107" i="2" s="1"/>
  <c r="S98" i="2"/>
  <c r="Y98" i="2" s="1"/>
  <c r="S123" i="2"/>
  <c r="Y123" i="2" s="1"/>
  <c r="S91" i="2"/>
  <c r="Y91" i="2" s="1"/>
  <c r="S75" i="2"/>
  <c r="Y75" i="2" s="1"/>
  <c r="S100" i="2"/>
  <c r="Y100" i="2" s="1"/>
  <c r="S84" i="2"/>
  <c r="Y84" i="2" s="1"/>
  <c r="S93" i="2"/>
  <c r="Y93" i="2" s="1"/>
  <c r="S77" i="2"/>
  <c r="Y77" i="2" s="1"/>
  <c r="S97" i="2"/>
  <c r="Y97" i="2" s="1"/>
  <c r="S81" i="2"/>
  <c r="Y81" i="2" s="1"/>
  <c r="S86" i="2"/>
  <c r="Y86" i="2" s="1"/>
  <c r="S67" i="2"/>
  <c r="Y67" i="2" s="1"/>
  <c r="S51" i="2"/>
  <c r="Y51" i="2" s="1"/>
  <c r="S35" i="2"/>
  <c r="Y35" i="2" s="1"/>
  <c r="S60" i="2"/>
  <c r="Y60" i="2" s="1"/>
  <c r="S44" i="2"/>
  <c r="Y44" i="2" s="1"/>
  <c r="S69" i="2"/>
  <c r="Y69" i="2" s="1"/>
  <c r="S53" i="2"/>
  <c r="Y53" i="2" s="1"/>
  <c r="S37" i="2"/>
  <c r="Y37" i="2" s="1"/>
  <c r="S62" i="2"/>
  <c r="Y62" i="2" s="1"/>
  <c r="S46" i="2"/>
  <c r="Y46" i="2" s="1"/>
  <c r="S71" i="2"/>
  <c r="Y71" i="2" s="1"/>
  <c r="S55" i="2"/>
  <c r="Y55" i="2" s="1"/>
  <c r="S39" i="2"/>
  <c r="Y39" i="2" s="1"/>
  <c r="S82" i="2"/>
  <c r="Y82" i="2" s="1"/>
  <c r="S64" i="2"/>
  <c r="Y64" i="2" s="1"/>
  <c r="S48" i="2"/>
  <c r="Y48" i="2" s="1"/>
  <c r="S132" i="2"/>
  <c r="Y132" i="2" s="1"/>
  <c r="S102" i="2"/>
  <c r="Y102" i="2" s="1"/>
  <c r="S57" i="2"/>
  <c r="Y57" i="2" s="1"/>
  <c r="S41" i="2"/>
  <c r="Y41" i="2" s="1"/>
  <c r="S66" i="2"/>
  <c r="Y66" i="2" s="1"/>
  <c r="S50" i="2"/>
  <c r="Y50" i="2" s="1"/>
  <c r="S88" i="2"/>
  <c r="Y88" i="2" s="1"/>
  <c r="S59" i="2"/>
  <c r="Y59" i="2" s="1"/>
  <c r="S43" i="2"/>
  <c r="Y43" i="2" s="1"/>
  <c r="S68" i="2"/>
  <c r="Y68" i="2" s="1"/>
  <c r="S52" i="2"/>
  <c r="Y52" i="2" s="1"/>
  <c r="S36" i="2"/>
  <c r="Y36" i="2" s="1"/>
  <c r="S95" i="2"/>
  <c r="Y95" i="2" s="1"/>
  <c r="S73" i="2"/>
  <c r="Y73" i="2" s="1"/>
  <c r="S61" i="2"/>
  <c r="Y61" i="2" s="1"/>
  <c r="S45" i="2"/>
  <c r="Y45" i="2" s="1"/>
  <c r="S70" i="2"/>
  <c r="Y70" i="2" s="1"/>
  <c r="S54" i="2"/>
  <c r="Y54" i="2" s="1"/>
  <c r="S38" i="2"/>
  <c r="Y38" i="2" s="1"/>
  <c r="S104" i="2"/>
  <c r="Y104" i="2" s="1"/>
  <c r="S63" i="2"/>
  <c r="Y63" i="2" s="1"/>
  <c r="S58" i="2"/>
  <c r="Y58" i="2" s="1"/>
  <c r="S32" i="2"/>
  <c r="Y32" i="2" s="1"/>
  <c r="S42" i="2"/>
  <c r="Y42" i="2" s="1"/>
  <c r="S27" i="2"/>
  <c r="Y27" i="2" s="1"/>
  <c r="S23" i="2"/>
  <c r="Y23" i="2" s="1"/>
  <c r="S47" i="2"/>
  <c r="Y47" i="2" s="1"/>
  <c r="S20" i="2"/>
  <c r="Y20" i="2" s="1"/>
  <c r="S19" i="2"/>
  <c r="Y19" i="2" s="1"/>
  <c r="S65" i="2"/>
  <c r="Y65" i="2" s="1"/>
  <c r="S29" i="2"/>
  <c r="Y29" i="2" s="1"/>
  <c r="S22" i="2"/>
  <c r="Y22" i="2" s="1"/>
  <c r="S72" i="2"/>
  <c r="Y72" i="2" s="1"/>
  <c r="S31" i="2"/>
  <c r="Y31" i="2" s="1"/>
  <c r="S79" i="2"/>
  <c r="Y79" i="2" s="1"/>
  <c r="S24" i="2"/>
  <c r="Y24" i="2" s="1"/>
  <c r="S76" i="2"/>
  <c r="Y76" i="2" s="1"/>
  <c r="S33" i="2"/>
  <c r="Y33" i="2" s="1"/>
  <c r="S56" i="2"/>
  <c r="Y56" i="2" s="1"/>
  <c r="S26" i="2"/>
  <c r="Y26" i="2" s="1"/>
  <c r="S49" i="2"/>
  <c r="Y49" i="2" s="1"/>
  <c r="S34" i="2"/>
  <c r="Y34" i="2" s="1"/>
  <c r="S28" i="2"/>
  <c r="Y28" i="2" s="1"/>
  <c r="S21" i="2"/>
  <c r="Y21" i="2" s="1"/>
  <c r="S40" i="2"/>
  <c r="Y40" i="2" s="1"/>
  <c r="S30" i="2"/>
  <c r="Y30" i="2" s="1"/>
  <c r="S25" i="2"/>
  <c r="Y25" i="2" s="1"/>
  <c r="S18" i="2"/>
  <c r="V18" i="2" s="1"/>
  <c r="S17" i="2"/>
  <c r="S16" i="2"/>
  <c r="S15" i="2"/>
  <c r="V15" i="2" s="1"/>
  <c r="S14" i="2"/>
  <c r="S13" i="2"/>
  <c r="V13" i="2" s="1"/>
  <c r="S12" i="2"/>
  <c r="V12" i="2" s="1"/>
  <c r="S11" i="2"/>
  <c r="S10" i="2"/>
  <c r="V10" i="2" s="1"/>
  <c r="S9" i="2"/>
  <c r="V9" i="2" s="1"/>
  <c r="S8" i="2"/>
  <c r="V8" i="2" s="1"/>
  <c r="U18" i="2"/>
  <c r="U10" i="2"/>
  <c r="U11" i="2"/>
  <c r="U12" i="2"/>
  <c r="U15" i="2"/>
  <c r="O16" i="2"/>
  <c r="P11" i="2"/>
  <c r="X11" i="2" s="1"/>
  <c r="O14" i="2"/>
  <c r="C182" i="11" a="1"/>
  <c r="Q12" i="2" l="1"/>
  <c r="R12" i="2" s="1"/>
  <c r="Q14" i="2"/>
  <c r="R14" i="2" s="1"/>
  <c r="Q8" i="2"/>
  <c r="R8" i="2" s="1"/>
  <c r="Q9" i="2"/>
  <c r="R9" i="2" s="1"/>
  <c r="Y8" i="2"/>
  <c r="Q17" i="2"/>
  <c r="AA17" i="2" s="1"/>
  <c r="Q13" i="2"/>
  <c r="R13" i="2" s="1"/>
  <c r="Q16" i="2"/>
  <c r="R16" i="2" s="1"/>
  <c r="Q10" i="2"/>
  <c r="R10" i="2" s="1"/>
  <c r="Q15" i="2"/>
  <c r="R15" i="2" s="1"/>
  <c r="Q18" i="2"/>
  <c r="Y13" i="2"/>
  <c r="Q11" i="2"/>
  <c r="Y9" i="2"/>
  <c r="Y18" i="2"/>
  <c r="C182" i="11"/>
  <c r="V17" i="2"/>
  <c r="Y17" i="2" s="1"/>
  <c r="W17" i="2"/>
  <c r="Z17" i="2" s="1"/>
  <c r="W9" i="2"/>
  <c r="Z9" i="2" s="1"/>
  <c r="W16" i="2"/>
  <c r="Z16" i="2" s="1"/>
  <c r="V16" i="2"/>
  <c r="Y16" i="2" s="1"/>
  <c r="W18" i="2"/>
  <c r="Z18" i="2" s="1"/>
  <c r="W15" i="2"/>
  <c r="Z15" i="2" s="1"/>
  <c r="W8" i="2"/>
  <c r="Z8" i="2" s="1"/>
  <c r="Y10" i="2"/>
  <c r="W10" i="2"/>
  <c r="Z10" i="2" s="1"/>
  <c r="W11" i="2"/>
  <c r="Z11" i="2" s="1"/>
  <c r="V11" i="2"/>
  <c r="Y11" i="2" s="1"/>
  <c r="Y12" i="2"/>
  <c r="W13" i="2"/>
  <c r="Z13" i="2" s="1"/>
  <c r="W12" i="2"/>
  <c r="Z12" i="2" s="1"/>
  <c r="W14" i="2"/>
  <c r="Z14" i="2" s="1"/>
  <c r="V14" i="2"/>
  <c r="Y14" i="2" s="1"/>
  <c r="Y15" i="2"/>
  <c r="AB12" i="2"/>
  <c r="AB14" i="2"/>
  <c r="AB8" i="2"/>
  <c r="AB9" i="2"/>
  <c r="AB17" i="2"/>
  <c r="AB13" i="2"/>
  <c r="AB16" i="2"/>
  <c r="AB10" i="2"/>
  <c r="AB15" i="2"/>
  <c r="AB18" i="2"/>
  <c r="AB11" i="2"/>
  <c r="B182" i="11" a="1"/>
  <c r="AA12" i="2" l="1"/>
  <c r="AC12" i="2" s="1"/>
  <c r="AF12" i="2" s="1"/>
  <c r="AA14" i="2"/>
  <c r="AC14" i="2" s="1"/>
  <c r="AF14" i="2" s="1"/>
  <c r="AA8" i="2"/>
  <c r="AC8" i="2" s="1"/>
  <c r="AF8" i="2" s="1"/>
  <c r="AA9" i="2"/>
  <c r="AC9" i="2" s="1"/>
  <c r="AF9" i="2" s="1"/>
  <c r="AC17" i="2"/>
  <c r="AF17" i="2" s="1"/>
  <c r="AA10" i="2"/>
  <c r="AC10" i="2" s="1"/>
  <c r="AF10" i="2" s="1"/>
  <c r="AA16" i="2"/>
  <c r="AC16" i="2" s="1"/>
  <c r="AF16" i="2" s="1"/>
  <c r="AA13" i="2"/>
  <c r="AC13" i="2" s="1"/>
  <c r="AF13" i="2" s="1"/>
  <c r="R17" i="2"/>
  <c r="AA15" i="2"/>
  <c r="AC15" i="2" s="1"/>
  <c r="AF15" i="2" s="1"/>
  <c r="AA18" i="2"/>
  <c r="AC18" i="2" s="1"/>
  <c r="AF18" i="2" s="1"/>
  <c r="R18" i="2"/>
  <c r="AA11" i="2"/>
  <c r="AC11" i="2" s="1"/>
  <c r="AF11" i="2" s="1"/>
  <c r="R11" i="2"/>
  <c r="B182" i="11"/>
  <c r="D5" i="2"/>
  <c r="B5" i="2"/>
  <c r="G5" i="2" a="1"/>
  <c r="E5" i="2" a="1"/>
  <c r="F5" i="2" a="1"/>
  <c r="M181" i="11" a="1"/>
  <c r="G5" i="2" l="1"/>
  <c r="M181" i="11"/>
  <c r="F5" i="2"/>
  <c r="E5" i="2"/>
  <c r="L181" i="11" a="1"/>
  <c r="L181" i="11" l="1"/>
  <c r="H5" i="2"/>
  <c r="I5" i="2" s="1"/>
  <c r="J5" i="2"/>
  <c r="H181" i="11" a="1"/>
  <c r="K5" i="2" l="1"/>
  <c r="L5" i="2" s="1"/>
  <c r="L2" i="2" s="1"/>
  <c r="H181" i="11"/>
  <c r="G181" i="11" a="1"/>
  <c r="G181" i="11" l="1"/>
  <c r="C181" i="11" a="1"/>
  <c r="C181" i="11" l="1"/>
  <c r="B181" i="11" a="1"/>
  <c r="B181" i="11" l="1"/>
  <c r="M180" i="11" a="1"/>
  <c r="M180" i="11" l="1"/>
  <c r="L180" i="11" a="1"/>
  <c r="L180" i="11" l="1"/>
  <c r="H180" i="11" a="1"/>
  <c r="H180" i="11" l="1"/>
  <c r="G180" i="11" a="1"/>
  <c r="G180" i="11" l="1"/>
  <c r="C180" i="11" a="1"/>
  <c r="C180" i="11" l="1"/>
  <c r="B180" i="11" a="1"/>
  <c r="B180" i="11" l="1"/>
  <c r="M179" i="11" a="1"/>
  <c r="M179" i="11" l="1"/>
  <c r="L179" i="11" a="1"/>
  <c r="L179" i="11" l="1"/>
  <c r="H179" i="11" a="1"/>
  <c r="H179" i="11" l="1"/>
  <c r="G179" i="11" a="1"/>
  <c r="G179" i="11" l="1"/>
  <c r="C179" i="11" a="1"/>
  <c r="C179" i="11" l="1"/>
  <c r="B179" i="11" a="1"/>
  <c r="B179" i="11" l="1"/>
  <c r="M178" i="11" a="1"/>
  <c r="M178" i="11" l="1"/>
  <c r="L178" i="11" a="1"/>
  <c r="L178" i="11" l="1"/>
  <c r="H178" i="11" a="1"/>
  <c r="H178" i="11" l="1"/>
  <c r="G178" i="11" a="1"/>
  <c r="G178" i="11" l="1"/>
  <c r="C178" i="11" a="1"/>
  <c r="C178" i="11" l="1"/>
  <c r="B178" i="11" a="1"/>
  <c r="B178" i="11" l="1"/>
  <c r="M177" i="11" a="1"/>
  <c r="M177" i="11" l="1"/>
  <c r="L177" i="11" a="1"/>
  <c r="L177" i="11" l="1"/>
  <c r="H177" i="11" a="1"/>
  <c r="H177" i="11" l="1"/>
  <c r="G177" i="11" a="1"/>
  <c r="G177" i="11" l="1"/>
  <c r="C177" i="11" a="1"/>
  <c r="C177" i="11" l="1"/>
  <c r="B177" i="11" a="1"/>
  <c r="B177" i="11" l="1"/>
  <c r="M176" i="11" a="1"/>
  <c r="M176" i="11" l="1"/>
  <c r="L176" i="11" a="1"/>
  <c r="L176" i="11" l="1"/>
  <c r="H176" i="11" a="1"/>
  <c r="H176" i="11" l="1"/>
  <c r="G176" i="11" a="1"/>
  <c r="G176" i="11" l="1"/>
  <c r="C176" i="11" a="1"/>
  <c r="C176" i="11" l="1"/>
  <c r="B176" i="11" a="1"/>
  <c r="B176" i="11" l="1"/>
  <c r="M175" i="11" a="1"/>
  <c r="M175" i="11" l="1"/>
  <c r="L175" i="11" a="1"/>
  <c r="L175" i="11" l="1"/>
  <c r="H175" i="11" a="1"/>
  <c r="H175" i="11" l="1"/>
  <c r="G175" i="11" a="1"/>
  <c r="G175" i="11" l="1"/>
  <c r="C175" i="11" a="1"/>
  <c r="C175" i="11" l="1"/>
  <c r="B175" i="11" a="1"/>
  <c r="B175" i="11" l="1"/>
  <c r="M174" i="11" a="1"/>
  <c r="M174" i="11" l="1"/>
  <c r="L174" i="11" a="1"/>
  <c r="L174" i="11" l="1"/>
  <c r="H174" i="11" a="1"/>
  <c r="H174" i="11" l="1"/>
  <c r="G174" i="11" a="1"/>
  <c r="G174" i="11" l="1"/>
  <c r="C174" i="11" a="1"/>
  <c r="C174" i="11" l="1"/>
  <c r="B174" i="11" a="1"/>
  <c r="B174" i="11" l="1"/>
  <c r="M173" i="11" a="1"/>
  <c r="M173" i="11" l="1"/>
  <c r="L173" i="11" a="1"/>
  <c r="L173" i="11" l="1"/>
  <c r="H173" i="11" a="1"/>
  <c r="H173" i="11" l="1"/>
  <c r="G173" i="11" a="1"/>
  <c r="G173" i="11" l="1"/>
  <c r="C173" i="11" a="1"/>
  <c r="C173" i="11" l="1"/>
  <c r="B173" i="11" a="1"/>
  <c r="B173" i="11" l="1"/>
  <c r="M172" i="11" a="1"/>
  <c r="M172" i="11" l="1"/>
  <c r="L172" i="11" a="1"/>
  <c r="L172" i="11" l="1"/>
  <c r="H172" i="11" a="1"/>
  <c r="H172" i="11" l="1"/>
  <c r="G172" i="11" a="1"/>
  <c r="G172" i="11" l="1"/>
  <c r="C172" i="11" a="1"/>
  <c r="C172" i="11" l="1"/>
  <c r="B172" i="11" a="1"/>
  <c r="B172" i="11" l="1"/>
  <c r="M171" i="11" a="1"/>
  <c r="M171" i="11" l="1"/>
  <c r="L171" i="11" a="1"/>
  <c r="L171" i="11" l="1"/>
  <c r="H171" i="11" a="1"/>
  <c r="H171" i="11" l="1"/>
  <c r="G171" i="11" a="1"/>
  <c r="G171" i="11" l="1"/>
  <c r="C171" i="11" a="1"/>
  <c r="C171" i="11" l="1"/>
  <c r="B171" i="11" a="1"/>
  <c r="B171" i="11" l="1"/>
  <c r="M170" i="11" a="1"/>
  <c r="M170" i="11" l="1"/>
  <c r="L170" i="11" a="1"/>
  <c r="L170" i="11" l="1"/>
  <c r="H170" i="11" a="1"/>
  <c r="H170" i="11" l="1"/>
  <c r="G170" i="11" a="1"/>
  <c r="G170" i="11" l="1"/>
  <c r="C170" i="11" a="1"/>
  <c r="C170" i="11" l="1"/>
  <c r="B170" i="11" a="1"/>
  <c r="B170" i="11" l="1"/>
  <c r="M169" i="11" a="1"/>
  <c r="M169" i="11" l="1"/>
  <c r="L169" i="11" a="1"/>
  <c r="L169" i="11" l="1"/>
  <c r="H169" i="11" a="1"/>
  <c r="H169" i="11" l="1"/>
  <c r="G169" i="11" a="1"/>
  <c r="G169" i="11" l="1"/>
  <c r="C169" i="11" a="1"/>
  <c r="C169" i="11" l="1"/>
  <c r="B169" i="11" a="1"/>
  <c r="B169" i="11" l="1"/>
  <c r="M168" i="11" a="1"/>
  <c r="M168" i="11" l="1"/>
  <c r="L168" i="11" a="1"/>
  <c r="L168" i="11" l="1"/>
  <c r="H168" i="11" a="1"/>
  <c r="H168" i="11" l="1"/>
  <c r="G168" i="11" a="1"/>
  <c r="G168" i="11" l="1"/>
  <c r="C168" i="11" a="1"/>
  <c r="C168" i="11" l="1"/>
  <c r="B168" i="11" a="1"/>
  <c r="B168" i="11" l="1"/>
  <c r="M167" i="11" a="1"/>
  <c r="M167" i="11" l="1"/>
  <c r="L167" i="11" a="1"/>
  <c r="L167" i="11" l="1"/>
  <c r="H167" i="11" a="1"/>
  <c r="H167" i="11" l="1"/>
  <c r="G167" i="11" a="1"/>
  <c r="G167" i="11" l="1"/>
  <c r="C167" i="11" a="1"/>
  <c r="C167" i="11" l="1"/>
  <c r="B167" i="11" a="1"/>
  <c r="B167" i="11" l="1"/>
  <c r="M166" i="11" a="1"/>
  <c r="M166" i="11" l="1"/>
  <c r="L166" i="11" a="1"/>
  <c r="L166" i="11" l="1"/>
  <c r="H166" i="11" a="1"/>
  <c r="H166" i="11" l="1"/>
  <c r="G166" i="11" a="1"/>
  <c r="G166" i="11" l="1"/>
  <c r="C166" i="11" a="1"/>
  <c r="C166" i="11" l="1"/>
  <c r="B166" i="11" a="1"/>
  <c r="B166" i="11" l="1"/>
  <c r="M165" i="11" a="1"/>
  <c r="M165" i="11" l="1"/>
  <c r="L165" i="11" a="1"/>
  <c r="L165" i="11" l="1"/>
  <c r="H165" i="11" a="1"/>
  <c r="H165" i="11" l="1"/>
  <c r="G165" i="11" a="1"/>
  <c r="G165" i="11" l="1"/>
  <c r="C165" i="11" a="1"/>
  <c r="C165" i="11" l="1"/>
  <c r="B165" i="11" a="1"/>
  <c r="B165" i="11" l="1"/>
  <c r="M164" i="11" a="1"/>
  <c r="M164" i="11" l="1"/>
  <c r="L164" i="11" a="1"/>
  <c r="L164" i="11" l="1"/>
  <c r="H164" i="11" a="1"/>
  <c r="H164" i="11" l="1"/>
  <c r="G164" i="11" a="1"/>
  <c r="G164" i="11" l="1"/>
  <c r="C164" i="11" a="1"/>
  <c r="C164" i="11" l="1"/>
  <c r="B164" i="11" a="1"/>
  <c r="B164" i="11" l="1"/>
  <c r="M163" i="11" a="1"/>
  <c r="M163" i="11" l="1"/>
  <c r="L163" i="11" a="1"/>
  <c r="L163" i="11" l="1"/>
  <c r="H163" i="11" a="1"/>
  <c r="H163" i="11" l="1"/>
  <c r="G163" i="11" a="1"/>
  <c r="G163" i="11" l="1"/>
  <c r="C163" i="11" a="1"/>
  <c r="C163" i="11" l="1"/>
  <c r="B163" i="11" a="1"/>
  <c r="B163" i="11" l="1"/>
  <c r="M162" i="11" a="1"/>
  <c r="M162" i="11" l="1"/>
  <c r="L162" i="11" a="1"/>
  <c r="L162" i="11" l="1"/>
  <c r="H162" i="11" a="1"/>
  <c r="H162" i="11" l="1"/>
  <c r="G162" i="11" a="1"/>
  <c r="G162" i="11" l="1"/>
  <c r="C162" i="11" a="1"/>
  <c r="C162" i="11" l="1"/>
  <c r="B162" i="11" a="1"/>
  <c r="B162" i="11" l="1"/>
  <c r="M161" i="11" a="1"/>
  <c r="M161" i="11" l="1"/>
  <c r="L161" i="11" a="1"/>
  <c r="L161" i="11" l="1"/>
  <c r="H161" i="11" a="1"/>
  <c r="H161" i="11" l="1"/>
  <c r="G161" i="11" a="1"/>
  <c r="G161" i="11" l="1"/>
  <c r="C161" i="11" a="1"/>
  <c r="C161" i="11" l="1"/>
  <c r="B161" i="11" a="1"/>
  <c r="B161" i="11" l="1"/>
  <c r="M160" i="11" a="1"/>
  <c r="M160" i="11" l="1"/>
  <c r="L160" i="11" a="1"/>
  <c r="L160" i="11" l="1"/>
  <c r="H160" i="11" a="1"/>
  <c r="H160" i="11" l="1"/>
  <c r="G160" i="11" a="1"/>
  <c r="G160" i="11" l="1"/>
  <c r="C160" i="11" a="1"/>
  <c r="C160" i="11" l="1"/>
  <c r="B160" i="11" a="1"/>
  <c r="B160" i="11" l="1"/>
  <c r="M159" i="11" a="1"/>
  <c r="M159" i="11" l="1"/>
  <c r="L159" i="11" a="1"/>
  <c r="L159" i="11" l="1"/>
  <c r="H159" i="11" a="1"/>
  <c r="H159" i="11" l="1"/>
  <c r="G159" i="11" a="1"/>
  <c r="G159" i="11" l="1"/>
  <c r="C159" i="11" a="1"/>
  <c r="C159" i="11" l="1"/>
  <c r="B159" i="11" a="1"/>
  <c r="B159" i="11" l="1"/>
  <c r="M158" i="11" a="1"/>
  <c r="M158" i="11" l="1"/>
  <c r="L158" i="11" a="1"/>
  <c r="L158" i="11" l="1"/>
  <c r="H158" i="11" a="1"/>
  <c r="H158" i="11" l="1"/>
  <c r="G158" i="11" a="1"/>
  <c r="G158" i="11" l="1"/>
  <c r="C158" i="11" a="1"/>
  <c r="C158" i="11" l="1"/>
  <c r="B158" i="11" a="1"/>
  <c r="B158" i="11" l="1"/>
  <c r="M157" i="11" a="1"/>
  <c r="M157" i="11" l="1"/>
  <c r="L157" i="11" a="1"/>
  <c r="L157" i="11" l="1"/>
  <c r="H157" i="11" a="1"/>
  <c r="H157" i="11" l="1"/>
  <c r="G157" i="11" a="1"/>
  <c r="G157" i="11" l="1"/>
  <c r="C157" i="11" a="1"/>
  <c r="C157" i="11" l="1"/>
  <c r="B157" i="11" a="1"/>
  <c r="B157" i="11" l="1"/>
  <c r="M156" i="11" a="1"/>
  <c r="M156" i="11" l="1"/>
  <c r="L156" i="11" a="1"/>
  <c r="L156" i="11" l="1"/>
  <c r="H156" i="11" a="1"/>
  <c r="H156" i="11" l="1"/>
  <c r="G156" i="11" a="1"/>
  <c r="G156" i="11" l="1"/>
  <c r="C156" i="11" a="1"/>
  <c r="C156" i="11" l="1"/>
  <c r="B156" i="11" a="1"/>
  <c r="B156" i="11" l="1"/>
  <c r="M155" i="11" a="1"/>
  <c r="M155" i="11" l="1"/>
  <c r="L155" i="11" a="1"/>
  <c r="L155" i="11" l="1"/>
  <c r="H155" i="11" a="1"/>
  <c r="H155" i="11" l="1"/>
  <c r="G155" i="11" a="1"/>
  <c r="G155" i="11" l="1"/>
  <c r="C155" i="11" a="1"/>
  <c r="C155" i="11" l="1"/>
  <c r="B155" i="11" a="1"/>
  <c r="B155" i="11" l="1"/>
  <c r="M154" i="11" a="1"/>
  <c r="M154" i="11" l="1"/>
  <c r="L154" i="11" a="1"/>
  <c r="L154" i="11" l="1"/>
  <c r="H154" i="11" a="1"/>
  <c r="H154" i="11" l="1"/>
  <c r="G154" i="11" a="1"/>
  <c r="G154" i="11" l="1"/>
  <c r="C154" i="11" a="1"/>
  <c r="C154" i="11" l="1"/>
  <c r="B154" i="11" a="1"/>
  <c r="B154" i="11" l="1"/>
  <c r="M153" i="11" a="1"/>
  <c r="M153" i="11" l="1"/>
  <c r="L153" i="11" a="1"/>
  <c r="L153" i="11" l="1"/>
  <c r="H153" i="11" a="1"/>
  <c r="H153" i="11" l="1"/>
  <c r="G153" i="11" a="1"/>
  <c r="G153" i="11" l="1"/>
  <c r="C153" i="11" a="1"/>
  <c r="C153" i="11" l="1"/>
  <c r="B153" i="11" a="1"/>
  <c r="B153" i="11" l="1"/>
  <c r="M152" i="11" a="1"/>
  <c r="M152" i="11" l="1"/>
  <c r="L152" i="11" a="1"/>
  <c r="L152" i="11" l="1"/>
  <c r="H152" i="11" a="1"/>
  <c r="H152" i="11" l="1"/>
  <c r="G152" i="11" a="1"/>
  <c r="G152" i="11" l="1"/>
  <c r="C152" i="11" a="1"/>
  <c r="C152" i="11" l="1"/>
  <c r="B152" i="11" a="1"/>
  <c r="B152" i="11" l="1"/>
  <c r="M151" i="11" a="1"/>
  <c r="M151" i="11" l="1"/>
  <c r="L151" i="11" a="1"/>
  <c r="L151" i="11" l="1"/>
  <c r="H151" i="11" a="1"/>
  <c r="H151" i="11" l="1"/>
  <c r="G151" i="11" a="1"/>
  <c r="G151" i="11" l="1"/>
  <c r="C151" i="11" a="1"/>
  <c r="C151" i="11" l="1"/>
  <c r="B151" i="11" a="1"/>
  <c r="B151" i="11" l="1"/>
  <c r="M150" i="11" a="1"/>
  <c r="M150" i="11" l="1"/>
  <c r="L150" i="11" a="1"/>
  <c r="L150" i="11" l="1"/>
  <c r="H150" i="11" a="1"/>
  <c r="H150" i="11" l="1"/>
  <c r="G150" i="11" a="1"/>
  <c r="G150" i="11" l="1"/>
  <c r="C150" i="11" a="1"/>
  <c r="C150" i="11" l="1"/>
  <c r="B150" i="11" a="1"/>
  <c r="B150" i="11" l="1"/>
  <c r="M149" i="11" a="1"/>
  <c r="M149" i="11" l="1"/>
  <c r="L149" i="11" a="1"/>
  <c r="L149" i="11" l="1"/>
  <c r="H149" i="11" a="1"/>
  <c r="H149" i="11" l="1"/>
  <c r="G149" i="11" a="1"/>
  <c r="G149" i="11" l="1"/>
  <c r="C149" i="11" a="1"/>
  <c r="C149" i="11" l="1"/>
  <c r="B149" i="11" a="1"/>
  <c r="B149" i="11" l="1"/>
  <c r="M148" i="11" a="1"/>
  <c r="M148" i="11" l="1"/>
  <c r="L148" i="11" a="1"/>
  <c r="L148" i="11" l="1"/>
  <c r="H148" i="11" a="1"/>
  <c r="H148" i="11" l="1"/>
  <c r="G148" i="11" a="1"/>
  <c r="G148" i="11" l="1"/>
  <c r="C148" i="11" a="1"/>
  <c r="C148" i="11" l="1"/>
  <c r="B148" i="11" a="1"/>
  <c r="B148" i="11" l="1"/>
  <c r="M147" i="11" a="1"/>
  <c r="M147" i="11" l="1"/>
  <c r="L147" i="11" a="1"/>
  <c r="L147" i="11" l="1"/>
  <c r="H147" i="11" a="1"/>
  <c r="H147" i="11" l="1"/>
  <c r="G147" i="11" a="1"/>
  <c r="G147" i="11" l="1"/>
  <c r="C147" i="11" a="1"/>
  <c r="C147" i="11" l="1"/>
  <c r="B147" i="11" a="1"/>
  <c r="B147" i="11" l="1"/>
  <c r="M146" i="11" a="1"/>
  <c r="M146" i="11" l="1"/>
  <c r="L146" i="11" a="1"/>
  <c r="L146" i="11" l="1"/>
  <c r="H146" i="11" a="1"/>
  <c r="H146" i="11" l="1"/>
  <c r="G146" i="11" a="1"/>
  <c r="G146" i="11" l="1"/>
  <c r="C146" i="11" a="1"/>
  <c r="C146" i="11" l="1"/>
  <c r="B146" i="11" a="1"/>
  <c r="B146" i="11" l="1"/>
  <c r="M145" i="11" a="1"/>
  <c r="M145" i="11" l="1"/>
  <c r="L145" i="11" a="1"/>
  <c r="L145" i="11" l="1"/>
  <c r="H145" i="11" a="1"/>
  <c r="H145" i="11" l="1"/>
  <c r="G145" i="11" a="1"/>
  <c r="G145" i="11" l="1"/>
  <c r="C145" i="11" a="1"/>
  <c r="C145" i="11" l="1"/>
  <c r="B145" i="11" a="1"/>
  <c r="B145" i="11" l="1"/>
  <c r="M144" i="11" a="1"/>
  <c r="M144" i="11" l="1"/>
  <c r="L144" i="11" a="1"/>
  <c r="L144" i="11" l="1"/>
  <c r="H144" i="11" a="1"/>
  <c r="H144" i="11" l="1"/>
  <c r="G144" i="11" a="1"/>
  <c r="G144" i="11" l="1"/>
  <c r="C144" i="11" a="1"/>
  <c r="C144" i="11" l="1"/>
  <c r="B144" i="11" a="1"/>
  <c r="B144" i="11" l="1"/>
  <c r="M143" i="11" a="1"/>
  <c r="M143" i="11" l="1"/>
  <c r="L143" i="11" a="1"/>
  <c r="L143" i="11" l="1"/>
  <c r="H143" i="11" a="1"/>
  <c r="H143" i="11" l="1"/>
  <c r="G143" i="11" a="1"/>
  <c r="G143" i="11" l="1"/>
  <c r="C143" i="11" a="1"/>
  <c r="C143" i="11" l="1"/>
  <c r="B143" i="11" a="1"/>
  <c r="B143" i="11" l="1"/>
  <c r="M142" i="11" a="1"/>
  <c r="M142" i="11" l="1"/>
  <c r="L142" i="11" a="1"/>
  <c r="L142" i="11" l="1"/>
  <c r="H142" i="11" a="1"/>
  <c r="H142" i="11" l="1"/>
  <c r="G142" i="11" a="1"/>
  <c r="G142" i="11" l="1"/>
  <c r="C142" i="11" a="1"/>
  <c r="C142" i="11" l="1"/>
  <c r="B142" i="11" a="1"/>
  <c r="B142" i="11" l="1"/>
  <c r="M141" i="11" a="1"/>
  <c r="M141" i="11" l="1"/>
  <c r="L141" i="11" a="1"/>
  <c r="L141" i="11" l="1"/>
  <c r="H141" i="11" a="1"/>
  <c r="H141" i="11" l="1"/>
  <c r="G141" i="11" a="1"/>
  <c r="G141" i="11" l="1"/>
  <c r="C141" i="11" a="1"/>
  <c r="C141" i="11" l="1"/>
  <c r="B141" i="11" a="1"/>
  <c r="B141" i="11" l="1"/>
  <c r="M140" i="11" a="1"/>
  <c r="M140" i="11" l="1"/>
  <c r="L140" i="11" a="1"/>
  <c r="L140" i="11" l="1"/>
  <c r="H140" i="11" a="1"/>
  <c r="H140" i="11" l="1"/>
  <c r="G140" i="11" a="1"/>
  <c r="G140" i="11" l="1"/>
  <c r="C140" i="11" a="1"/>
  <c r="C140" i="11" l="1"/>
  <c r="B140" i="11" a="1"/>
  <c r="B140" i="11" l="1"/>
  <c r="M139" i="11" a="1"/>
  <c r="M139" i="11" l="1"/>
  <c r="L139" i="11" a="1"/>
  <c r="L139" i="11" l="1"/>
  <c r="H139" i="11" a="1"/>
  <c r="H139" i="11" l="1"/>
  <c r="G139" i="11" a="1"/>
  <c r="G139" i="11" l="1"/>
  <c r="C139" i="11" a="1"/>
  <c r="C139" i="11" l="1"/>
  <c r="B139" i="11" a="1"/>
  <c r="B139" i="11" l="1"/>
  <c r="M138" i="11" a="1"/>
  <c r="M138" i="11" l="1"/>
  <c r="L138" i="11" a="1"/>
  <c r="L138" i="11" l="1"/>
  <c r="H138" i="11" a="1"/>
  <c r="H138" i="11" l="1"/>
  <c r="G138" i="11" a="1"/>
  <c r="G138" i="11" l="1"/>
  <c r="C138" i="11" a="1"/>
  <c r="C138" i="11" l="1"/>
  <c r="B138" i="11" a="1"/>
  <c r="B138" i="11" l="1"/>
  <c r="M137" i="11" a="1"/>
  <c r="M137" i="11" l="1"/>
  <c r="L137" i="11" a="1"/>
  <c r="L137" i="11" l="1"/>
  <c r="H137" i="11" a="1"/>
  <c r="H137" i="11" l="1"/>
  <c r="G137" i="11" a="1"/>
  <c r="G137" i="11" l="1"/>
  <c r="C137" i="11" a="1"/>
  <c r="C137" i="11" l="1"/>
  <c r="B137" i="11" a="1"/>
  <c r="B137" i="11" l="1"/>
  <c r="M136" i="11" a="1"/>
  <c r="M136" i="11" l="1"/>
  <c r="L136" i="11" a="1"/>
  <c r="L136" i="11" l="1"/>
  <c r="C136" i="11" a="1"/>
  <c r="C136" i="11" l="1"/>
  <c r="B136" i="11" a="1"/>
  <c r="B136" i="11" l="1"/>
  <c r="M135" i="11" a="1"/>
  <c r="M135" i="11" l="1"/>
  <c r="L135" i="11" a="1"/>
  <c r="L135" i="11" l="1"/>
  <c r="C135" i="11" a="1"/>
  <c r="C135" i="11" l="1"/>
  <c r="B135" i="11" a="1"/>
  <c r="B135" i="11" l="1"/>
  <c r="M134" i="11" a="1"/>
  <c r="M134" i="11" l="1"/>
  <c r="L134" i="11" a="1"/>
  <c r="L134" i="11" l="1"/>
  <c r="C134" i="11" a="1"/>
  <c r="C134" i="11" l="1"/>
  <c r="B134" i="11" a="1"/>
  <c r="B134" i="11" l="1"/>
  <c r="M133" i="11" a="1"/>
  <c r="M133" i="11" l="1"/>
  <c r="L133" i="11" a="1"/>
  <c r="L133" i="11" l="1"/>
  <c r="C133" i="11" a="1"/>
  <c r="C133" i="11" l="1"/>
  <c r="B133" i="11" a="1"/>
  <c r="B133" i="11" l="1"/>
  <c r="M132" i="11" a="1"/>
  <c r="M132" i="11" l="1"/>
  <c r="L132" i="11" a="1"/>
  <c r="L132" i="11" l="1"/>
  <c r="C132" i="11" a="1"/>
  <c r="C132" i="11" l="1"/>
  <c r="B132" i="11" a="1"/>
  <c r="B132" i="11" l="1"/>
  <c r="M131" i="11" a="1"/>
  <c r="M131" i="11" l="1"/>
  <c r="L131" i="11" a="1"/>
  <c r="L131" i="11" l="1"/>
  <c r="C131" i="11" a="1"/>
  <c r="C131" i="11" l="1"/>
  <c r="B131" i="11" a="1"/>
  <c r="B131" i="11" l="1"/>
  <c r="M130" i="11" a="1"/>
  <c r="M130" i="11" l="1"/>
  <c r="L130" i="11" a="1"/>
  <c r="L130" i="11" l="1"/>
  <c r="C130" i="11" a="1"/>
  <c r="C130" i="11" l="1"/>
  <c r="B130" i="11" a="1"/>
  <c r="B130" i="11" l="1"/>
  <c r="M129" i="11" a="1"/>
  <c r="M129" i="11" l="1"/>
  <c r="L129" i="11" a="1"/>
  <c r="L129" i="11" l="1"/>
  <c r="C129" i="11" a="1"/>
  <c r="C129" i="11" l="1"/>
  <c r="B129" i="11" a="1"/>
  <c r="B129" i="11" l="1"/>
  <c r="M128" i="11" a="1"/>
  <c r="M128" i="11" l="1"/>
  <c r="L128" i="11" a="1"/>
  <c r="L128" i="11" l="1"/>
  <c r="C128" i="11" a="1"/>
  <c r="C128" i="11" l="1"/>
  <c r="B128" i="11" a="1"/>
  <c r="B128" i="11" l="1"/>
  <c r="M127" i="11" a="1"/>
  <c r="M127" i="11" l="1"/>
  <c r="L127" i="11" a="1"/>
  <c r="L127" i="11" l="1"/>
  <c r="C127" i="11" a="1"/>
  <c r="C127" i="11" l="1"/>
  <c r="B127" i="11" a="1"/>
  <c r="B127" i="11" l="1"/>
  <c r="M126" i="11" a="1"/>
  <c r="M126" i="11" l="1"/>
  <c r="L126" i="11" a="1"/>
  <c r="L126" i="11" l="1"/>
  <c r="C126" i="11" a="1"/>
  <c r="C126" i="11" l="1"/>
  <c r="B126" i="11" a="1"/>
  <c r="B126" i="11" l="1"/>
  <c r="M125" i="11" a="1"/>
  <c r="M125" i="11" l="1"/>
  <c r="L125" i="11" a="1"/>
  <c r="L125" i="11" l="1"/>
  <c r="C125" i="11" a="1"/>
  <c r="C125" i="11" l="1"/>
  <c r="B125" i="11" a="1"/>
  <c r="B125" i="11" l="1"/>
  <c r="M124" i="11" a="1"/>
  <c r="M124" i="11" l="1"/>
  <c r="L124" i="11" a="1"/>
  <c r="L124" i="11" l="1"/>
  <c r="C124" i="11" a="1"/>
  <c r="C124" i="11" l="1"/>
  <c r="B124" i="11" a="1"/>
  <c r="B124" i="11" l="1"/>
  <c r="M123" i="11" a="1"/>
  <c r="M123" i="11" l="1"/>
  <c r="L123" i="11" a="1"/>
  <c r="L123" i="11" l="1"/>
  <c r="C123" i="11" a="1"/>
  <c r="C123" i="11" l="1"/>
  <c r="B123" i="11" a="1"/>
  <c r="B123" i="11" l="1"/>
  <c r="M122" i="11" a="1"/>
  <c r="M122" i="11" l="1"/>
  <c r="L122" i="11" a="1"/>
  <c r="L122" i="11" l="1"/>
  <c r="C122" i="11" a="1"/>
  <c r="C122" i="11" l="1"/>
  <c r="B122" i="11" a="1"/>
  <c r="B122" i="11" l="1"/>
  <c r="M121" i="11" a="1"/>
  <c r="M121" i="11" l="1"/>
  <c r="L121" i="11" a="1"/>
  <c r="L121" i="11" l="1"/>
  <c r="C121" i="11" a="1"/>
  <c r="C121" i="11" l="1"/>
  <c r="B121" i="11" a="1"/>
  <c r="B121" i="11" l="1"/>
  <c r="M120" i="11" a="1"/>
  <c r="M120" i="11" l="1"/>
  <c r="L120" i="11" a="1"/>
  <c r="L120" i="11" l="1"/>
  <c r="C120" i="11" a="1"/>
  <c r="C120" i="11" l="1"/>
  <c r="B120" i="11" a="1"/>
  <c r="B120" i="11" l="1"/>
  <c r="M119" i="11" a="1"/>
  <c r="M119" i="11" l="1"/>
  <c r="L119" i="11" a="1"/>
  <c r="L119" i="11" l="1"/>
  <c r="C119" i="11" a="1"/>
  <c r="C119" i="11" l="1"/>
  <c r="B119" i="11" a="1"/>
  <c r="B119" i="11" l="1"/>
  <c r="M118" i="11" a="1"/>
  <c r="M118" i="11" l="1"/>
  <c r="L118" i="11" a="1"/>
  <c r="L118" i="11" l="1"/>
  <c r="C118" i="11" a="1"/>
  <c r="C118" i="11" l="1"/>
  <c r="B118" i="11" a="1"/>
  <c r="B118" i="11" l="1"/>
  <c r="M117" i="11" a="1"/>
  <c r="M117" i="11" l="1"/>
  <c r="L117" i="11" a="1"/>
  <c r="L117" i="11" l="1"/>
  <c r="C117" i="11" a="1"/>
  <c r="C117" i="11" l="1"/>
  <c r="B117" i="11" a="1"/>
  <c r="B117" i="11" l="1"/>
  <c r="M116" i="11" a="1"/>
  <c r="M116" i="11" l="1"/>
  <c r="L116" i="11" a="1"/>
  <c r="L116" i="11" l="1"/>
  <c r="C116" i="11" a="1"/>
  <c r="C116" i="11" l="1"/>
  <c r="B116" i="11" a="1"/>
  <c r="B116" i="11" l="1"/>
  <c r="M115" i="11" a="1"/>
  <c r="M115" i="11" l="1"/>
  <c r="L115" i="11" a="1"/>
  <c r="L115" i="11" l="1"/>
  <c r="C115" i="11" a="1"/>
  <c r="C115" i="11" l="1"/>
  <c r="B115" i="11" a="1"/>
  <c r="B115" i="11" l="1"/>
  <c r="M114" i="11" a="1"/>
  <c r="M114" i="11" l="1"/>
  <c r="L114" i="11" a="1"/>
  <c r="L114" i="11" l="1"/>
  <c r="C114" i="11" a="1"/>
  <c r="C114" i="11" l="1"/>
  <c r="B114" i="11" a="1"/>
  <c r="B114" i="11" l="1"/>
  <c r="M113" i="11" a="1"/>
  <c r="M113" i="11" l="1"/>
  <c r="L113" i="11" a="1"/>
  <c r="L113" i="11" l="1"/>
  <c r="C113" i="11" a="1"/>
  <c r="C113" i="11" l="1"/>
  <c r="B113" i="11" a="1"/>
  <c r="B113" i="11" l="1"/>
  <c r="M112" i="11" a="1"/>
  <c r="M112" i="11" l="1"/>
  <c r="L112" i="11" a="1"/>
  <c r="L112" i="11" l="1"/>
  <c r="C112" i="11" a="1"/>
  <c r="C112" i="11" l="1"/>
  <c r="B112" i="11" a="1"/>
  <c r="B112" i="11" l="1"/>
  <c r="M111" i="11" a="1"/>
  <c r="M111" i="11" l="1"/>
  <c r="L111" i="11" a="1"/>
  <c r="L111" i="11" l="1"/>
  <c r="C111" i="11" a="1"/>
  <c r="C111" i="11" l="1"/>
  <c r="B111" i="11" a="1"/>
  <c r="B111" i="11" l="1"/>
  <c r="M110" i="11" a="1"/>
  <c r="M110" i="11" l="1"/>
  <c r="L110" i="11" a="1"/>
  <c r="L110" i="11" l="1"/>
  <c r="C110" i="11" a="1"/>
  <c r="C110" i="11" l="1"/>
  <c r="B110" i="11" a="1"/>
  <c r="B110" i="11" l="1"/>
  <c r="M109" i="11" a="1"/>
  <c r="M109" i="11" l="1"/>
  <c r="L109" i="11" a="1"/>
  <c r="L109" i="11" l="1"/>
  <c r="C109" i="11" a="1"/>
  <c r="C109" i="11" l="1"/>
  <c r="B109" i="11" a="1"/>
  <c r="B109" i="11" l="1"/>
  <c r="M108" i="11" a="1"/>
  <c r="M108" i="11" l="1"/>
  <c r="L108" i="11" a="1"/>
  <c r="L108" i="11" l="1"/>
  <c r="C108" i="11" a="1"/>
  <c r="C108" i="11" l="1"/>
  <c r="B108" i="11" a="1"/>
  <c r="B108" i="11" l="1"/>
  <c r="M107" i="11" a="1"/>
  <c r="M107" i="11" l="1"/>
  <c r="L107" i="11" a="1"/>
  <c r="L107" i="11" l="1"/>
  <c r="C107" i="11" a="1"/>
  <c r="C107" i="11" l="1"/>
  <c r="B107" i="11" a="1"/>
  <c r="B107" i="11" l="1"/>
  <c r="M106" i="11" a="1"/>
  <c r="M106" i="11" l="1"/>
  <c r="L106" i="11" a="1"/>
  <c r="L106" i="11" l="1"/>
  <c r="C106" i="11" a="1"/>
  <c r="C106" i="11" l="1"/>
  <c r="B106" i="11" a="1"/>
  <c r="B106" i="11" l="1"/>
  <c r="M105" i="11" a="1"/>
  <c r="M105" i="11" l="1"/>
  <c r="L105" i="11" a="1"/>
  <c r="L105" i="11" l="1"/>
  <c r="C105" i="11" a="1"/>
  <c r="C105" i="11" l="1"/>
  <c r="B105" i="11" a="1"/>
  <c r="B105" i="11" l="1"/>
  <c r="M104" i="11" a="1"/>
  <c r="M104" i="11" l="1"/>
  <c r="L104" i="11" a="1"/>
  <c r="L104" i="11" l="1"/>
  <c r="C104" i="11" a="1"/>
  <c r="C104" i="11" l="1"/>
  <c r="B104" i="11" a="1"/>
  <c r="B104" i="11" l="1"/>
  <c r="M103" i="11" a="1"/>
  <c r="M103" i="11" l="1"/>
  <c r="L103" i="11" a="1"/>
  <c r="L103" i="11" l="1"/>
  <c r="C103" i="11" a="1"/>
  <c r="C103" i="11" l="1"/>
  <c r="B103" i="11" a="1"/>
  <c r="B103" i="11" l="1"/>
  <c r="M102" i="11" a="1"/>
  <c r="M102" i="11" l="1"/>
  <c r="L102" i="11" a="1"/>
  <c r="L102" i="11" l="1"/>
  <c r="C102" i="11" a="1"/>
  <c r="C102" i="11" l="1"/>
  <c r="B102" i="11" a="1"/>
  <c r="B102" i="11" l="1"/>
  <c r="M101" i="11" a="1"/>
  <c r="M101" i="11" l="1"/>
  <c r="L101" i="11" a="1"/>
  <c r="L101" i="11" l="1"/>
  <c r="C101" i="11" a="1"/>
  <c r="C101" i="11" l="1"/>
  <c r="B101" i="11" a="1"/>
  <c r="B101" i="11" l="1"/>
  <c r="M100" i="11" a="1"/>
  <c r="M100" i="11" l="1"/>
  <c r="L100" i="11" a="1"/>
  <c r="L100" i="11" l="1"/>
  <c r="C100" i="11" a="1"/>
  <c r="C100" i="11" l="1"/>
  <c r="B100" i="11" a="1"/>
  <c r="B100" i="11" l="1"/>
  <c r="M99" i="11" a="1"/>
  <c r="M99" i="11" l="1"/>
  <c r="L99" i="11" a="1"/>
  <c r="L99" i="11" l="1"/>
  <c r="C99" i="11" a="1"/>
  <c r="C99" i="11" l="1"/>
  <c r="B99" i="11" a="1"/>
  <c r="B99" i="11" l="1"/>
  <c r="M98" i="11" a="1"/>
  <c r="M98" i="11" l="1"/>
  <c r="L98" i="11" a="1"/>
  <c r="L98" i="11" l="1"/>
  <c r="C98" i="11" a="1"/>
  <c r="C98" i="11" l="1"/>
  <c r="B98" i="11" a="1"/>
  <c r="B98" i="11" l="1"/>
  <c r="M97" i="11" a="1"/>
  <c r="M97" i="11" l="1"/>
  <c r="L97" i="11" a="1"/>
  <c r="L97" i="11" l="1"/>
  <c r="C97" i="11" a="1"/>
  <c r="C97" i="11" l="1"/>
  <c r="B97" i="11" a="1"/>
  <c r="B97" i="11" l="1"/>
  <c r="M96" i="11" a="1"/>
  <c r="M96" i="11" l="1"/>
  <c r="L96" i="11" a="1"/>
  <c r="L96" i="11" l="1"/>
  <c r="C96" i="11" a="1"/>
  <c r="C96" i="11" l="1"/>
  <c r="B96" i="11" a="1"/>
  <c r="B96" i="11" l="1"/>
  <c r="M95" i="11" a="1"/>
  <c r="M95" i="11" l="1"/>
  <c r="L95" i="11" a="1"/>
  <c r="L95" i="11" l="1"/>
  <c r="C95" i="11" a="1"/>
  <c r="C95" i="11" l="1"/>
  <c r="B95" i="11" a="1"/>
  <c r="B95" i="11" l="1"/>
  <c r="M94" i="11" a="1"/>
  <c r="M94" i="11" l="1"/>
  <c r="L94" i="11" a="1"/>
  <c r="L94" i="11" l="1"/>
  <c r="C94" i="11" a="1"/>
  <c r="C94" i="11" l="1"/>
  <c r="B94" i="11" a="1"/>
  <c r="B94" i="11" l="1"/>
  <c r="M93" i="11" a="1"/>
  <c r="M93" i="11" l="1"/>
  <c r="L93" i="11" a="1"/>
  <c r="L93" i="11" l="1"/>
  <c r="M92" i="11" a="1"/>
  <c r="M92" i="11" l="1"/>
  <c r="L92" i="11" a="1"/>
  <c r="L92" i="11" l="1"/>
  <c r="M91" i="11" a="1"/>
  <c r="M91" i="11" l="1"/>
  <c r="L91" i="11" a="1"/>
  <c r="L91" i="11" l="1"/>
  <c r="M90" i="11" a="1"/>
  <c r="M90" i="11" l="1"/>
  <c r="L90" i="11" a="1"/>
  <c r="L90" i="11" l="1"/>
  <c r="M89" i="11" a="1"/>
  <c r="M89" i="11" l="1"/>
  <c r="L89" i="11" a="1"/>
  <c r="L89" i="11" l="1"/>
  <c r="M88" i="11" a="1"/>
  <c r="M88" i="11" l="1"/>
  <c r="L88" i="11" a="1"/>
  <c r="L88" i="11" l="1"/>
  <c r="M87" i="11" a="1"/>
  <c r="M87" i="11" l="1"/>
  <c r="L87" i="11" a="1"/>
  <c r="L87" i="11" l="1"/>
  <c r="M86" i="11" a="1"/>
  <c r="M86" i="11" l="1"/>
  <c r="L86" i="11" a="1"/>
  <c r="L86" i="11" l="1"/>
  <c r="M85" i="11" a="1"/>
  <c r="M85" i="11" l="1"/>
  <c r="L85" i="11" a="1"/>
  <c r="L85" i="11" l="1"/>
  <c r="M84" i="11" a="1"/>
  <c r="M84" i="11" l="1"/>
  <c r="L84" i="11" a="1"/>
  <c r="L84" i="11" l="1"/>
  <c r="M83" i="11" a="1"/>
  <c r="M83" i="11" l="1"/>
  <c r="L83" i="11" a="1"/>
  <c r="L83" i="11" l="1"/>
  <c r="M82" i="11" a="1"/>
  <c r="M82" i="11" l="1"/>
  <c r="L82" i="11" a="1"/>
  <c r="L82" i="11" l="1"/>
  <c r="M81" i="11" a="1"/>
  <c r="M81" i="11" l="1"/>
  <c r="L81" i="11" a="1"/>
  <c r="L81" i="11" l="1"/>
  <c r="M80" i="11" a="1"/>
  <c r="M80" i="11" l="1"/>
  <c r="L80" i="11" a="1"/>
  <c r="L80" i="11" l="1"/>
  <c r="M79" i="11" a="1"/>
  <c r="M79" i="11" l="1"/>
  <c r="L79" i="11" a="1"/>
  <c r="L79" i="11" l="1"/>
  <c r="M78" i="11" a="1"/>
  <c r="M78" i="11" l="1"/>
  <c r="L78" i="11" a="1"/>
  <c r="L78" i="11" l="1"/>
  <c r="M77" i="11" a="1"/>
  <c r="M77" i="11" l="1"/>
  <c r="L77" i="11" a="1"/>
  <c r="L77" i="11" l="1"/>
  <c r="M76" i="11" a="1"/>
  <c r="M76" i="11" l="1"/>
  <c r="L76" i="11" a="1"/>
  <c r="L76" i="11" l="1"/>
  <c r="M75" i="11" a="1"/>
  <c r="M75" i="11" l="1"/>
  <c r="L75" i="11" a="1"/>
  <c r="L75" i="11" l="1"/>
  <c r="M74" i="11" a="1"/>
  <c r="M74" i="11" l="1"/>
  <c r="L74" i="11" a="1"/>
  <c r="L74" i="11" l="1"/>
  <c r="M73" i="11" a="1"/>
  <c r="M73" i="11" l="1"/>
  <c r="L73" i="11" a="1"/>
  <c r="L73" i="11" l="1"/>
  <c r="M72" i="11" a="1"/>
  <c r="M72" i="11" l="1"/>
  <c r="L72" i="11" a="1"/>
  <c r="L72" i="11" l="1"/>
  <c r="M71" i="11" a="1"/>
  <c r="M71" i="11" l="1"/>
  <c r="L71" i="11" a="1"/>
  <c r="L71" i="11" l="1"/>
  <c r="M70" i="11" a="1"/>
  <c r="M70" i="11" l="1"/>
  <c r="L70" i="11" a="1"/>
  <c r="L70" i="11" l="1"/>
  <c r="M69" i="11" a="1"/>
  <c r="M69" i="11" l="1"/>
  <c r="L69" i="11" a="1"/>
  <c r="L69" i="11" l="1"/>
  <c r="M68" i="11" a="1"/>
  <c r="M68" i="11" l="1"/>
  <c r="L68" i="11" a="1"/>
  <c r="L68" i="11" l="1"/>
  <c r="M67" i="11" a="1"/>
  <c r="M67" i="11" l="1"/>
  <c r="L67" i="11" a="1"/>
  <c r="L67" i="11" l="1"/>
  <c r="M66" i="11" a="1"/>
  <c r="M66" i="11" l="1"/>
  <c r="L66" i="11" a="1"/>
  <c r="L66" i="11" l="1"/>
  <c r="BC2" i="8" l="1"/>
  <c r="BD2" i="8"/>
  <c r="BC4" i="8" a="1"/>
  <c r="BC4" i="8" l="1"/>
  <c r="BJ5" i="8"/>
  <c r="BJ21" i="8"/>
  <c r="BJ37" i="8"/>
  <c r="BJ53" i="8"/>
  <c r="BJ69" i="8"/>
  <c r="BJ85" i="8"/>
  <c r="BJ101" i="8"/>
  <c r="BJ117" i="8"/>
  <c r="BJ133" i="8"/>
  <c r="BJ149" i="8"/>
  <c r="BJ165" i="8"/>
  <c r="BJ181" i="8"/>
  <c r="BM181" i="8" s="1"/>
  <c r="BJ197" i="8"/>
  <c r="BJ213" i="8"/>
  <c r="BJ229" i="8"/>
  <c r="BJ245" i="8"/>
  <c r="BJ261" i="8"/>
  <c r="BJ277" i="8"/>
  <c r="BJ293" i="8"/>
  <c r="BJ309" i="8"/>
  <c r="BJ325" i="8"/>
  <c r="BJ341" i="8"/>
  <c r="BJ357" i="8"/>
  <c r="BJ373" i="8"/>
  <c r="BJ389" i="8"/>
  <c r="BJ405" i="8"/>
  <c r="BJ421" i="8"/>
  <c r="BJ437" i="8"/>
  <c r="BM437" i="8" s="1"/>
  <c r="BJ453" i="8"/>
  <c r="BJ469" i="8"/>
  <c r="BJ485" i="8"/>
  <c r="BJ501" i="8"/>
  <c r="BJ517" i="8"/>
  <c r="BJ533" i="8"/>
  <c r="BJ549" i="8"/>
  <c r="BJ565" i="8"/>
  <c r="BJ581" i="8"/>
  <c r="BJ597" i="8"/>
  <c r="BJ613" i="8"/>
  <c r="BJ629" i="8"/>
  <c r="BJ645" i="8"/>
  <c r="BJ661" i="8"/>
  <c r="BJ677" i="8"/>
  <c r="BJ693" i="8"/>
  <c r="BM693" i="8" s="1"/>
  <c r="BJ709" i="8"/>
  <c r="BJ725" i="8"/>
  <c r="BJ741" i="8"/>
  <c r="BJ757" i="8"/>
  <c r="BJ6" i="8"/>
  <c r="BJ22" i="8"/>
  <c r="BJ38" i="8"/>
  <c r="BJ54" i="8"/>
  <c r="BJ70" i="8"/>
  <c r="BJ86" i="8"/>
  <c r="BJ102" i="8"/>
  <c r="BJ118" i="8"/>
  <c r="BJ134" i="8"/>
  <c r="BJ150" i="8"/>
  <c r="BJ166" i="8"/>
  <c r="BJ182" i="8"/>
  <c r="BJ198" i="8"/>
  <c r="BJ214" i="8"/>
  <c r="BJ230" i="8"/>
  <c r="BJ246" i="8"/>
  <c r="BJ262" i="8"/>
  <c r="BJ278" i="8"/>
  <c r="BJ294" i="8"/>
  <c r="BJ310" i="8"/>
  <c r="BJ326" i="8"/>
  <c r="BJ342" i="8"/>
  <c r="BJ358" i="8"/>
  <c r="BJ374" i="8"/>
  <c r="BJ390" i="8"/>
  <c r="BJ406" i="8"/>
  <c r="BJ422" i="8"/>
  <c r="BJ438" i="8"/>
  <c r="BJ454" i="8"/>
  <c r="BJ470" i="8"/>
  <c r="BJ486" i="8"/>
  <c r="BJ502" i="8"/>
  <c r="BJ518" i="8"/>
  <c r="BJ534" i="8"/>
  <c r="BJ550" i="8"/>
  <c r="BJ566" i="8"/>
  <c r="BJ582" i="8"/>
  <c r="BJ598" i="8"/>
  <c r="BJ614" i="8"/>
  <c r="BJ630" i="8"/>
  <c r="BJ646" i="8"/>
  <c r="BJ662" i="8"/>
  <c r="BJ678" i="8"/>
  <c r="BJ694" i="8"/>
  <c r="BJ710" i="8"/>
  <c r="BJ726" i="8"/>
  <c r="BJ742" i="8"/>
  <c r="BJ758" i="8"/>
  <c r="BJ774" i="8"/>
  <c r="BJ790" i="8"/>
  <c r="BJ806" i="8"/>
  <c r="BJ822" i="8"/>
  <c r="BJ838" i="8"/>
  <c r="BJ854" i="8"/>
  <c r="BJ870" i="8"/>
  <c r="BJ886" i="8"/>
  <c r="BJ902" i="8"/>
  <c r="BJ918" i="8"/>
  <c r="BJ934" i="8"/>
  <c r="BJ950" i="8"/>
  <c r="BJ966" i="8"/>
  <c r="BJ982" i="8"/>
  <c r="BJ998" i="8"/>
  <c r="BJ1014" i="8"/>
  <c r="BJ1030" i="8"/>
  <c r="BJ7" i="8"/>
  <c r="BJ23" i="8"/>
  <c r="BJ39" i="8"/>
  <c r="BJ55" i="8"/>
  <c r="BJ71" i="8"/>
  <c r="BM71" i="8" s="1"/>
  <c r="BJ87" i="8"/>
  <c r="BJ103" i="8"/>
  <c r="BJ119" i="8"/>
  <c r="BJ135" i="8"/>
  <c r="BJ151" i="8"/>
  <c r="BJ167" i="8"/>
  <c r="BJ183" i="8"/>
  <c r="BJ199" i="8"/>
  <c r="BJ215" i="8"/>
  <c r="BJ231" i="8"/>
  <c r="BJ247" i="8"/>
  <c r="BJ263" i="8"/>
  <c r="BJ279" i="8"/>
  <c r="BJ295" i="8"/>
  <c r="BJ311" i="8"/>
  <c r="BJ327" i="8"/>
  <c r="BM327" i="8" s="1"/>
  <c r="BJ343" i="8"/>
  <c r="BJ359" i="8"/>
  <c r="BJ375" i="8"/>
  <c r="BJ391" i="8"/>
  <c r="BJ407" i="8"/>
  <c r="BJ423" i="8"/>
  <c r="BJ439" i="8"/>
  <c r="BJ455" i="8"/>
  <c r="BJ471" i="8"/>
  <c r="BJ487" i="8"/>
  <c r="BJ503" i="8"/>
  <c r="BJ519" i="8"/>
  <c r="BJ535" i="8"/>
  <c r="BJ551" i="8"/>
  <c r="BJ567" i="8"/>
  <c r="BJ583" i="8"/>
  <c r="BM583" i="8" s="1"/>
  <c r="BJ599" i="8"/>
  <c r="BJ615" i="8"/>
  <c r="BJ631" i="8"/>
  <c r="BJ647" i="8"/>
  <c r="BJ663" i="8"/>
  <c r="BJ679" i="8"/>
  <c r="BJ695" i="8"/>
  <c r="BJ711" i="8"/>
  <c r="BJ727" i="8"/>
  <c r="BJ743" i="8"/>
  <c r="BJ759" i="8"/>
  <c r="BJ775" i="8"/>
  <c r="BJ791" i="8"/>
  <c r="BJ807" i="8"/>
  <c r="BJ823" i="8"/>
  <c r="BJ839" i="8"/>
  <c r="BM839" i="8" s="1"/>
  <c r="BJ855" i="8"/>
  <c r="BJ871" i="8"/>
  <c r="BJ887" i="8"/>
  <c r="BJ903" i="8"/>
  <c r="BJ919" i="8"/>
  <c r="BJ935" i="8"/>
  <c r="BJ951" i="8"/>
  <c r="BJ967" i="8"/>
  <c r="BJ983" i="8"/>
  <c r="BJ999" i="8"/>
  <c r="BJ1015" i="8"/>
  <c r="BJ1031" i="8"/>
  <c r="BJ1047" i="8"/>
  <c r="BJ1063" i="8"/>
  <c r="BJ1079" i="8"/>
  <c r="BM1079" i="8" s="1"/>
  <c r="BJ1095" i="8"/>
  <c r="BM1095" i="8" s="1"/>
  <c r="BJ1111" i="8"/>
  <c r="BJ1127" i="8"/>
  <c r="BJ1143" i="8"/>
  <c r="BJ1159" i="8"/>
  <c r="BJ1175" i="8"/>
  <c r="BJ1191" i="8"/>
  <c r="BJ1207" i="8"/>
  <c r="BJ1223" i="8"/>
  <c r="BJ1239" i="8"/>
  <c r="BJ1255" i="8"/>
  <c r="BJ1271" i="8"/>
  <c r="BJ1287" i="8"/>
  <c r="BJ1303" i="8"/>
  <c r="BJ1319" i="8"/>
  <c r="BJ1335" i="8"/>
  <c r="BJ1351" i="8"/>
  <c r="BM1351" i="8" s="1"/>
  <c r="BJ8" i="8"/>
  <c r="BJ24" i="8"/>
  <c r="BJ40" i="8"/>
  <c r="BJ56" i="8"/>
  <c r="BJ72" i="8"/>
  <c r="BJ88" i="8"/>
  <c r="BM88" i="8" s="1"/>
  <c r="BJ104" i="8"/>
  <c r="BJ120" i="8"/>
  <c r="BJ136" i="8"/>
  <c r="BJ152" i="8"/>
  <c r="BJ168" i="8"/>
  <c r="BJ184" i="8"/>
  <c r="BJ200" i="8"/>
  <c r="BJ216" i="8"/>
  <c r="BJ232" i="8"/>
  <c r="BJ248" i="8"/>
  <c r="BJ264" i="8"/>
  <c r="BJ280" i="8"/>
  <c r="BJ296" i="8"/>
  <c r="BJ312" i="8"/>
  <c r="BJ328" i="8"/>
  <c r="BJ344" i="8"/>
  <c r="BJ360" i="8"/>
  <c r="BJ376" i="8"/>
  <c r="BJ392" i="8"/>
  <c r="BJ408" i="8"/>
  <c r="BJ424" i="8"/>
  <c r="BJ440" i="8"/>
  <c r="BJ456" i="8"/>
  <c r="BJ472" i="8"/>
  <c r="BJ488" i="8"/>
  <c r="BJ504" i="8"/>
  <c r="BJ520" i="8"/>
  <c r="BJ536" i="8"/>
  <c r="BJ552" i="8"/>
  <c r="BJ568" i="8"/>
  <c r="BJ584" i="8"/>
  <c r="BJ600" i="8"/>
  <c r="BJ616" i="8"/>
  <c r="BJ632" i="8"/>
  <c r="BJ648" i="8"/>
  <c r="BJ664" i="8"/>
  <c r="BJ680" i="8"/>
  <c r="BJ696" i="8"/>
  <c r="BJ712" i="8"/>
  <c r="BJ728" i="8"/>
  <c r="BJ744" i="8"/>
  <c r="BJ760" i="8"/>
  <c r="BJ776" i="8"/>
  <c r="BJ792" i="8"/>
  <c r="BJ808" i="8"/>
  <c r="BJ824" i="8"/>
  <c r="BJ840" i="8"/>
  <c r="BJ856" i="8"/>
  <c r="BJ872" i="8"/>
  <c r="BJ888" i="8"/>
  <c r="BJ904" i="8"/>
  <c r="BJ920" i="8"/>
  <c r="BJ936" i="8"/>
  <c r="BJ952" i="8"/>
  <c r="BJ968" i="8"/>
  <c r="BJ984" i="8"/>
  <c r="BJ1000" i="8"/>
  <c r="BJ1016" i="8"/>
  <c r="BJ1032" i="8"/>
  <c r="BJ1048" i="8"/>
  <c r="BJ1064" i="8"/>
  <c r="BJ1080" i="8"/>
  <c r="BJ1096" i="8"/>
  <c r="BJ1112" i="8"/>
  <c r="BJ1128" i="8"/>
  <c r="BJ1144" i="8"/>
  <c r="BJ1160" i="8"/>
  <c r="BJ1176" i="8"/>
  <c r="BJ1192" i="8"/>
  <c r="BJ1208" i="8"/>
  <c r="BJ1224" i="8"/>
  <c r="BJ1240" i="8"/>
  <c r="BJ1256" i="8"/>
  <c r="BJ1272" i="8"/>
  <c r="BJ1288" i="8"/>
  <c r="BJ1304" i="8"/>
  <c r="BJ1320" i="8"/>
  <c r="BJ1336" i="8"/>
  <c r="BJ1352" i="8"/>
  <c r="BJ9" i="8"/>
  <c r="BJ25" i="8"/>
  <c r="BJ41" i="8"/>
  <c r="BJ57" i="8"/>
  <c r="BJ73" i="8"/>
  <c r="BJ89" i="8"/>
  <c r="BJ105" i="8"/>
  <c r="BJ121" i="8"/>
  <c r="BJ137" i="8"/>
  <c r="BJ153" i="8"/>
  <c r="BJ169" i="8"/>
  <c r="BJ185" i="8"/>
  <c r="BJ201" i="8"/>
  <c r="BJ217" i="8"/>
  <c r="BJ233" i="8"/>
  <c r="BJ249" i="8"/>
  <c r="BJ265" i="8"/>
  <c r="BJ281" i="8"/>
  <c r="BJ297" i="8"/>
  <c r="BJ313" i="8"/>
  <c r="BJ329" i="8"/>
  <c r="BJ345" i="8"/>
  <c r="BJ361" i="8"/>
  <c r="BJ377" i="8"/>
  <c r="BJ393" i="8"/>
  <c r="BJ409" i="8"/>
  <c r="BJ425" i="8"/>
  <c r="BJ441" i="8"/>
  <c r="BJ457" i="8"/>
  <c r="BJ473" i="8"/>
  <c r="BJ489" i="8"/>
  <c r="BJ505" i="8"/>
  <c r="BJ521" i="8"/>
  <c r="BJ537" i="8"/>
  <c r="BJ553" i="8"/>
  <c r="BJ569" i="8"/>
  <c r="BJ585" i="8"/>
  <c r="BJ601" i="8"/>
  <c r="BJ617" i="8"/>
  <c r="BJ633" i="8"/>
  <c r="BJ649" i="8"/>
  <c r="BJ665" i="8"/>
  <c r="BJ681" i="8"/>
  <c r="BJ697" i="8"/>
  <c r="BJ713" i="8"/>
  <c r="BJ729" i="8"/>
  <c r="BJ745" i="8"/>
  <c r="BJ761" i="8"/>
  <c r="BJ777" i="8"/>
  <c r="BJ793" i="8"/>
  <c r="BJ809" i="8"/>
  <c r="BJ825" i="8"/>
  <c r="BJ841" i="8"/>
  <c r="BJ857" i="8"/>
  <c r="BJ873" i="8"/>
  <c r="BJ889" i="8"/>
  <c r="BJ905" i="8"/>
  <c r="BJ921" i="8"/>
  <c r="BJ937" i="8"/>
  <c r="BJ953" i="8"/>
  <c r="BJ969" i="8"/>
  <c r="BJ985" i="8"/>
  <c r="BJ1001" i="8"/>
  <c r="BJ1017" i="8"/>
  <c r="BJ1033" i="8"/>
  <c r="BJ1049" i="8"/>
  <c r="BJ1065" i="8"/>
  <c r="BJ1081" i="8"/>
  <c r="BJ1097" i="8"/>
  <c r="BJ1113" i="8"/>
  <c r="BJ1129" i="8"/>
  <c r="BJ1145" i="8"/>
  <c r="BJ1161" i="8"/>
  <c r="BJ1177" i="8"/>
  <c r="BJ1193" i="8"/>
  <c r="BJ1209" i="8"/>
  <c r="BJ1225" i="8"/>
  <c r="BJ1241" i="8"/>
  <c r="BJ1257" i="8"/>
  <c r="BJ1273" i="8"/>
  <c r="BJ1289" i="8"/>
  <c r="BJ1305" i="8"/>
  <c r="BJ1321" i="8"/>
  <c r="BJ1337" i="8"/>
  <c r="BJ1353" i="8"/>
  <c r="BJ10" i="8"/>
  <c r="BJ26" i="8"/>
  <c r="BJ42" i="8"/>
  <c r="BJ58" i="8"/>
  <c r="BJ74" i="8"/>
  <c r="BJ90" i="8"/>
  <c r="BJ106" i="8"/>
  <c r="BJ122" i="8"/>
  <c r="BJ138" i="8"/>
  <c r="BJ154" i="8"/>
  <c r="BJ170" i="8"/>
  <c r="BM170" i="8" s="1"/>
  <c r="BJ186" i="8"/>
  <c r="BJ202" i="8"/>
  <c r="BJ218" i="8"/>
  <c r="BJ234" i="8"/>
  <c r="BJ250" i="8"/>
  <c r="BJ266" i="8"/>
  <c r="BJ282" i="8"/>
  <c r="BJ298" i="8"/>
  <c r="BJ314" i="8"/>
  <c r="BJ330" i="8"/>
  <c r="BJ346" i="8"/>
  <c r="BJ362" i="8"/>
  <c r="BJ378" i="8"/>
  <c r="BJ394" i="8"/>
  <c r="BJ410" i="8"/>
  <c r="BJ426" i="8"/>
  <c r="BM426" i="8" s="1"/>
  <c r="BJ442" i="8"/>
  <c r="BJ458" i="8"/>
  <c r="BJ474" i="8"/>
  <c r="BJ490" i="8"/>
  <c r="BJ506" i="8"/>
  <c r="BJ522" i="8"/>
  <c r="BJ538" i="8"/>
  <c r="BJ554" i="8"/>
  <c r="BJ570" i="8"/>
  <c r="BJ586" i="8"/>
  <c r="BJ602" i="8"/>
  <c r="BJ618" i="8"/>
  <c r="BJ634" i="8"/>
  <c r="BJ650" i="8"/>
  <c r="BJ666" i="8"/>
  <c r="BJ682" i="8"/>
  <c r="BM682" i="8" s="1"/>
  <c r="BJ698" i="8"/>
  <c r="BJ714" i="8"/>
  <c r="BJ730" i="8"/>
  <c r="BJ746" i="8"/>
  <c r="BJ762" i="8"/>
  <c r="BJ778" i="8"/>
  <c r="BJ794" i="8"/>
  <c r="BJ810" i="8"/>
  <c r="BJ826" i="8"/>
  <c r="BJ842" i="8"/>
  <c r="BJ858" i="8"/>
  <c r="BJ874" i="8"/>
  <c r="BJ890" i="8"/>
  <c r="BJ906" i="8"/>
  <c r="BJ922" i="8"/>
  <c r="BJ938" i="8"/>
  <c r="BJ954" i="8"/>
  <c r="BJ970" i="8"/>
  <c r="BJ986" i="8"/>
  <c r="BJ1002" i="8"/>
  <c r="BJ1018" i="8"/>
  <c r="BJ1034" i="8"/>
  <c r="BJ1050" i="8"/>
  <c r="BJ1066" i="8"/>
  <c r="BJ1082" i="8"/>
  <c r="BJ1098" i="8"/>
  <c r="BJ1114" i="8"/>
  <c r="BJ1130" i="8"/>
  <c r="BJ1146" i="8"/>
  <c r="BJ1162" i="8"/>
  <c r="BJ1178" i="8"/>
  <c r="BJ1194" i="8"/>
  <c r="BJ1210" i="8"/>
  <c r="BJ1226" i="8"/>
  <c r="BJ1242" i="8"/>
  <c r="BJ1258" i="8"/>
  <c r="BJ1274" i="8"/>
  <c r="BJ1290" i="8"/>
  <c r="BJ1306" i="8"/>
  <c r="BJ1322" i="8"/>
  <c r="BJ1338" i="8"/>
  <c r="BJ1354" i="8"/>
  <c r="BJ11" i="8"/>
  <c r="BJ27" i="8"/>
  <c r="BJ43" i="8"/>
  <c r="BJ59" i="8"/>
  <c r="BJ75" i="8"/>
  <c r="BJ91" i="8"/>
  <c r="BJ107" i="8"/>
  <c r="BJ123" i="8"/>
  <c r="BJ139" i="8"/>
  <c r="BJ155" i="8"/>
  <c r="BJ171" i="8"/>
  <c r="BJ187" i="8"/>
  <c r="BJ203" i="8"/>
  <c r="BJ219" i="8"/>
  <c r="BJ235" i="8"/>
  <c r="BJ251" i="8"/>
  <c r="BJ267" i="8"/>
  <c r="BJ283" i="8"/>
  <c r="BJ299" i="8"/>
  <c r="BJ315" i="8"/>
  <c r="BJ331" i="8"/>
  <c r="BJ347" i="8"/>
  <c r="BJ363" i="8"/>
  <c r="BJ379" i="8"/>
  <c r="BJ395" i="8"/>
  <c r="BJ411" i="8"/>
  <c r="BJ427" i="8"/>
  <c r="BJ443" i="8"/>
  <c r="BJ459" i="8"/>
  <c r="BJ475" i="8"/>
  <c r="BJ491" i="8"/>
  <c r="BJ507" i="8"/>
  <c r="BJ523" i="8"/>
  <c r="BJ539" i="8"/>
  <c r="BJ555" i="8"/>
  <c r="BJ571" i="8"/>
  <c r="BJ587" i="8"/>
  <c r="BJ603" i="8"/>
  <c r="BJ619" i="8"/>
  <c r="BJ635" i="8"/>
  <c r="BJ651" i="8"/>
  <c r="BJ667" i="8"/>
  <c r="BJ683" i="8"/>
  <c r="BJ699" i="8"/>
  <c r="BJ715" i="8"/>
  <c r="BJ731" i="8"/>
  <c r="BJ747" i="8"/>
  <c r="BJ763" i="8"/>
  <c r="BJ779" i="8"/>
  <c r="BJ795" i="8"/>
  <c r="BJ811" i="8"/>
  <c r="BJ827" i="8"/>
  <c r="BJ843" i="8"/>
  <c r="BJ859" i="8"/>
  <c r="BJ875" i="8"/>
  <c r="BJ891" i="8"/>
  <c r="BJ907" i="8"/>
  <c r="BJ923" i="8"/>
  <c r="BJ939" i="8"/>
  <c r="BM939" i="8" s="1"/>
  <c r="BJ955" i="8"/>
  <c r="BJ971" i="8"/>
  <c r="BJ987" i="8"/>
  <c r="BJ1003" i="8"/>
  <c r="BJ1019" i="8"/>
  <c r="BJ1035" i="8"/>
  <c r="BJ1051" i="8"/>
  <c r="BJ1067" i="8"/>
  <c r="BJ1083" i="8"/>
  <c r="BJ1099" i="8"/>
  <c r="BJ1115" i="8"/>
  <c r="BJ1131" i="8"/>
  <c r="BJ1147" i="8"/>
  <c r="BJ1163" i="8"/>
  <c r="BJ1179" i="8"/>
  <c r="BJ1195" i="8"/>
  <c r="BJ1211" i="8"/>
  <c r="BJ1227" i="8"/>
  <c r="BJ1243" i="8"/>
  <c r="BJ1259" i="8"/>
  <c r="BJ1275" i="8"/>
  <c r="BJ1291" i="8"/>
  <c r="BJ1307" i="8"/>
  <c r="BJ1323" i="8"/>
  <c r="BJ1339" i="8"/>
  <c r="BM1339" i="8" s="1"/>
  <c r="BJ1355" i="8"/>
  <c r="BJ12" i="8"/>
  <c r="BJ28" i="8"/>
  <c r="BM28" i="8" s="1"/>
  <c r="BJ44" i="8"/>
  <c r="BJ60" i="8"/>
  <c r="BJ76" i="8"/>
  <c r="BJ92" i="8"/>
  <c r="BJ108" i="8"/>
  <c r="BJ124" i="8"/>
  <c r="BJ140" i="8"/>
  <c r="BJ156" i="8"/>
  <c r="BJ172" i="8"/>
  <c r="BJ188" i="8"/>
  <c r="BJ204" i="8"/>
  <c r="BJ220" i="8"/>
  <c r="BJ236" i="8"/>
  <c r="BJ252" i="8"/>
  <c r="BJ268" i="8"/>
  <c r="BJ284" i="8"/>
  <c r="BM284" i="8" s="1"/>
  <c r="BJ300" i="8"/>
  <c r="BJ316" i="8"/>
  <c r="BJ332" i="8"/>
  <c r="BJ348" i="8"/>
  <c r="BJ364" i="8"/>
  <c r="BJ380" i="8"/>
  <c r="BJ396" i="8"/>
  <c r="BJ412" i="8"/>
  <c r="BJ428" i="8"/>
  <c r="BJ444" i="8"/>
  <c r="BJ460" i="8"/>
  <c r="BJ476" i="8"/>
  <c r="BJ492" i="8"/>
  <c r="BJ508" i="8"/>
  <c r="BJ524" i="8"/>
  <c r="BJ540" i="8"/>
  <c r="BM540" i="8" s="1"/>
  <c r="BJ556" i="8"/>
  <c r="BJ572" i="8"/>
  <c r="BJ588" i="8"/>
  <c r="BJ604" i="8"/>
  <c r="BJ620" i="8"/>
  <c r="BJ636" i="8"/>
  <c r="BJ652" i="8"/>
  <c r="BJ668" i="8"/>
  <c r="BJ684" i="8"/>
  <c r="BJ700" i="8"/>
  <c r="BJ716" i="8"/>
  <c r="BJ732" i="8"/>
  <c r="BJ748" i="8"/>
  <c r="BJ764" i="8"/>
  <c r="BJ780" i="8"/>
  <c r="BJ796" i="8"/>
  <c r="BM796" i="8" s="1"/>
  <c r="BJ812" i="8"/>
  <c r="BJ828" i="8"/>
  <c r="BJ844" i="8"/>
  <c r="BJ860" i="8"/>
  <c r="BJ876" i="8"/>
  <c r="BJ892" i="8"/>
  <c r="BJ908" i="8"/>
  <c r="BJ924" i="8"/>
  <c r="BJ940" i="8"/>
  <c r="BJ956" i="8"/>
  <c r="BJ972" i="8"/>
  <c r="BJ988" i="8"/>
  <c r="BM988" i="8" s="1"/>
  <c r="BJ1004" i="8"/>
  <c r="BJ1020" i="8"/>
  <c r="BJ1036" i="8"/>
  <c r="BJ1052" i="8"/>
  <c r="BM1052" i="8" s="1"/>
  <c r="BJ1068" i="8"/>
  <c r="BJ1084" i="8"/>
  <c r="BJ1100" i="8"/>
  <c r="BJ1116" i="8"/>
  <c r="BJ1132" i="8"/>
  <c r="BJ1148" i="8"/>
  <c r="BJ1164" i="8"/>
  <c r="BJ1180" i="8"/>
  <c r="BJ1196" i="8"/>
  <c r="BJ1212" i="8"/>
  <c r="BJ1228" i="8"/>
  <c r="BJ1244" i="8"/>
  <c r="BJ1260" i="8"/>
  <c r="BJ1276" i="8"/>
  <c r="BJ1292" i="8"/>
  <c r="BJ1308" i="8"/>
  <c r="BM1308" i="8" s="1"/>
  <c r="BJ1324" i="8"/>
  <c r="BJ1340" i="8"/>
  <c r="BJ1356" i="8"/>
  <c r="BJ13" i="8"/>
  <c r="BJ29" i="8"/>
  <c r="BJ45" i="8"/>
  <c r="BJ61" i="8"/>
  <c r="BJ77" i="8"/>
  <c r="BJ93" i="8"/>
  <c r="BJ109" i="8"/>
  <c r="BJ125" i="8"/>
  <c r="BJ141" i="8"/>
  <c r="BJ157" i="8"/>
  <c r="BJ173" i="8"/>
  <c r="BJ189" i="8"/>
  <c r="BJ205" i="8"/>
  <c r="BJ221" i="8"/>
  <c r="BJ237" i="8"/>
  <c r="BJ253" i="8"/>
  <c r="BJ269" i="8"/>
  <c r="BJ285" i="8"/>
  <c r="BJ301" i="8"/>
  <c r="BJ317" i="8"/>
  <c r="BJ333" i="8"/>
  <c r="BJ349" i="8"/>
  <c r="BJ365" i="8"/>
  <c r="BJ381" i="8"/>
  <c r="BJ397" i="8"/>
  <c r="BJ413" i="8"/>
  <c r="BJ429" i="8"/>
  <c r="BJ445" i="8"/>
  <c r="BJ461" i="8"/>
  <c r="BJ477" i="8"/>
  <c r="BJ493" i="8"/>
  <c r="BJ509" i="8"/>
  <c r="BJ525" i="8"/>
  <c r="BJ541" i="8"/>
  <c r="BJ557" i="8"/>
  <c r="BJ573" i="8"/>
  <c r="BJ589" i="8"/>
  <c r="BJ605" i="8"/>
  <c r="BJ621" i="8"/>
  <c r="BJ637" i="8"/>
  <c r="BJ653" i="8"/>
  <c r="BJ669" i="8"/>
  <c r="BJ685" i="8"/>
  <c r="BJ701" i="8"/>
  <c r="BJ717" i="8"/>
  <c r="BJ733" i="8"/>
  <c r="BJ749" i="8"/>
  <c r="BJ765" i="8"/>
  <c r="BJ781" i="8"/>
  <c r="BJ797" i="8"/>
  <c r="BJ813" i="8"/>
  <c r="BJ829" i="8"/>
  <c r="BJ845" i="8"/>
  <c r="BJ861" i="8"/>
  <c r="BJ877" i="8"/>
  <c r="BJ893" i="8"/>
  <c r="BJ909" i="8"/>
  <c r="BJ925" i="8"/>
  <c r="BJ941" i="8"/>
  <c r="BJ957" i="8"/>
  <c r="BJ973" i="8"/>
  <c r="BJ989" i="8"/>
  <c r="BJ1005" i="8"/>
  <c r="BJ1021" i="8"/>
  <c r="BJ1037" i="8"/>
  <c r="BJ1053" i="8"/>
  <c r="BJ1069" i="8"/>
  <c r="BJ1085" i="8"/>
  <c r="BJ1101" i="8"/>
  <c r="BJ1117" i="8"/>
  <c r="BJ1133" i="8"/>
  <c r="BJ1149" i="8"/>
  <c r="BJ1165" i="8"/>
  <c r="BJ1181" i="8"/>
  <c r="BJ1197" i="8"/>
  <c r="BJ1213" i="8"/>
  <c r="BJ1229" i="8"/>
  <c r="BJ1245" i="8"/>
  <c r="BJ1261" i="8"/>
  <c r="BJ1277" i="8"/>
  <c r="BJ1293" i="8"/>
  <c r="BJ1309" i="8"/>
  <c r="BJ1325" i="8"/>
  <c r="BJ1341" i="8"/>
  <c r="BJ1357" i="8"/>
  <c r="BJ14" i="8"/>
  <c r="BJ30" i="8"/>
  <c r="BJ46" i="8"/>
  <c r="BJ62" i="8"/>
  <c r="BJ78" i="8"/>
  <c r="BM78" i="8" s="1"/>
  <c r="BJ94" i="8"/>
  <c r="BJ110" i="8"/>
  <c r="BJ126" i="8"/>
  <c r="BJ142" i="8"/>
  <c r="BJ158" i="8"/>
  <c r="BJ174" i="8"/>
  <c r="BJ190" i="8"/>
  <c r="BJ206" i="8"/>
  <c r="BJ222" i="8"/>
  <c r="BJ238" i="8"/>
  <c r="BJ254" i="8"/>
  <c r="BJ270" i="8"/>
  <c r="BJ286" i="8"/>
  <c r="BJ302" i="8"/>
  <c r="BJ318" i="8"/>
  <c r="BJ334" i="8"/>
  <c r="BM334" i="8" s="1"/>
  <c r="BJ350" i="8"/>
  <c r="BJ366" i="8"/>
  <c r="BJ382" i="8"/>
  <c r="BJ398" i="8"/>
  <c r="BJ414" i="8"/>
  <c r="BJ430" i="8"/>
  <c r="BJ446" i="8"/>
  <c r="BJ462" i="8"/>
  <c r="BJ478" i="8"/>
  <c r="BJ494" i="8"/>
  <c r="BJ510" i="8"/>
  <c r="BJ526" i="8"/>
  <c r="BJ542" i="8"/>
  <c r="BJ558" i="8"/>
  <c r="BJ574" i="8"/>
  <c r="BJ590" i="8"/>
  <c r="BM590" i="8" s="1"/>
  <c r="BJ606" i="8"/>
  <c r="BJ622" i="8"/>
  <c r="BJ638" i="8"/>
  <c r="BJ654" i="8"/>
  <c r="BJ670" i="8"/>
  <c r="BJ686" i="8"/>
  <c r="BM686" i="8" s="1"/>
  <c r="BJ702" i="8"/>
  <c r="BJ718" i="8"/>
  <c r="BJ734" i="8"/>
  <c r="BJ750" i="8"/>
  <c r="BJ766" i="8"/>
  <c r="BJ782" i="8"/>
  <c r="BJ798" i="8"/>
  <c r="BJ814" i="8"/>
  <c r="BJ830" i="8"/>
  <c r="BJ846" i="8"/>
  <c r="BM846" i="8" s="1"/>
  <c r="BJ862" i="8"/>
  <c r="BJ878" i="8"/>
  <c r="BJ894" i="8"/>
  <c r="BJ910" i="8"/>
  <c r="BJ926" i="8"/>
  <c r="BJ942" i="8"/>
  <c r="BJ958" i="8"/>
  <c r="BJ974" i="8"/>
  <c r="BJ990" i="8"/>
  <c r="BJ1006" i="8"/>
  <c r="BJ1022" i="8"/>
  <c r="BJ1038" i="8"/>
  <c r="BJ1054" i="8"/>
  <c r="BJ1070" i="8"/>
  <c r="BJ1086" i="8"/>
  <c r="BJ1102" i="8"/>
  <c r="BM1102" i="8" s="1"/>
  <c r="BJ1118" i="8"/>
  <c r="BJ1134" i="8"/>
  <c r="BJ1150" i="8"/>
  <c r="BJ1166" i="8"/>
  <c r="BJ1182" i="8"/>
  <c r="BJ1198" i="8"/>
  <c r="BJ1214" i="8"/>
  <c r="BJ1230" i="8"/>
  <c r="BJ1246" i="8"/>
  <c r="BJ1262" i="8"/>
  <c r="BJ1278" i="8"/>
  <c r="BJ1294" i="8"/>
  <c r="BJ1310" i="8"/>
  <c r="BJ1326" i="8"/>
  <c r="BJ1342" i="8"/>
  <c r="BJ1358" i="8"/>
  <c r="BM1358" i="8" s="1"/>
  <c r="BJ15" i="8"/>
  <c r="BJ31" i="8"/>
  <c r="BM31" i="8" s="1"/>
  <c r="BJ47" i="8"/>
  <c r="BJ63" i="8"/>
  <c r="BJ79" i="8"/>
  <c r="BJ95" i="8"/>
  <c r="BJ111" i="8"/>
  <c r="BJ127" i="8"/>
  <c r="BJ143" i="8"/>
  <c r="BJ159" i="8"/>
  <c r="BJ175" i="8"/>
  <c r="BJ191" i="8"/>
  <c r="BJ207" i="8"/>
  <c r="BM207" i="8" s="1"/>
  <c r="BJ223" i="8"/>
  <c r="BM223" i="8" s="1"/>
  <c r="BJ239" i="8"/>
  <c r="BJ255" i="8"/>
  <c r="BM255" i="8" s="1"/>
  <c r="BJ271" i="8"/>
  <c r="BJ287" i="8"/>
  <c r="BM287" i="8" s="1"/>
  <c r="BJ303" i="8"/>
  <c r="BJ319" i="8"/>
  <c r="BJ335" i="8"/>
  <c r="BJ351" i="8"/>
  <c r="BM351" i="8" s="1"/>
  <c r="BJ367" i="8"/>
  <c r="BJ383" i="8"/>
  <c r="BJ399" i="8"/>
  <c r="BJ415" i="8"/>
  <c r="BJ431" i="8"/>
  <c r="BJ447" i="8"/>
  <c r="BJ463" i="8"/>
  <c r="BJ479" i="8"/>
  <c r="BM479" i="8" s="1"/>
  <c r="BJ495" i="8"/>
  <c r="BJ511" i="8"/>
  <c r="BJ527" i="8"/>
  <c r="BM527" i="8" s="1"/>
  <c r="BJ543" i="8"/>
  <c r="BM543" i="8" s="1"/>
  <c r="BJ559" i="8"/>
  <c r="BJ575" i="8"/>
  <c r="BJ591" i="8"/>
  <c r="BJ607" i="8"/>
  <c r="BJ623" i="8"/>
  <c r="BJ639" i="8"/>
  <c r="BJ655" i="8"/>
  <c r="BJ671" i="8"/>
  <c r="BJ687" i="8"/>
  <c r="BJ703" i="8"/>
  <c r="BJ719" i="8"/>
  <c r="BM719" i="8" s="1"/>
  <c r="BJ735" i="8"/>
  <c r="BM735" i="8" s="1"/>
  <c r="BJ751" i="8"/>
  <c r="BJ767" i="8"/>
  <c r="BJ783" i="8"/>
  <c r="BJ799" i="8"/>
  <c r="BM799" i="8" s="1"/>
  <c r="BJ815" i="8"/>
  <c r="BJ831" i="8"/>
  <c r="BJ847" i="8"/>
  <c r="BJ863" i="8"/>
  <c r="BM863" i="8" s="1"/>
  <c r="BJ879" i="8"/>
  <c r="BJ895" i="8"/>
  <c r="BJ911" i="8"/>
  <c r="BJ927" i="8"/>
  <c r="BJ943" i="8"/>
  <c r="BJ959" i="8"/>
  <c r="BJ18" i="8"/>
  <c r="BM18" i="8" s="1"/>
  <c r="BJ34" i="8"/>
  <c r="BJ50" i="8"/>
  <c r="BJ66" i="8"/>
  <c r="BJ82" i="8"/>
  <c r="BJ98" i="8"/>
  <c r="BM98" i="8" s="1"/>
  <c r="BJ114" i="8"/>
  <c r="BJ130" i="8"/>
  <c r="BJ146" i="8"/>
  <c r="BM146" i="8" s="1"/>
  <c r="BJ162" i="8"/>
  <c r="BM162" i="8" s="1"/>
  <c r="BJ178" i="8"/>
  <c r="BJ194" i="8"/>
  <c r="BJ210" i="8"/>
  <c r="BJ226" i="8"/>
  <c r="BJ242" i="8"/>
  <c r="BJ258" i="8"/>
  <c r="BJ274" i="8"/>
  <c r="BM274" i="8" s="1"/>
  <c r="BJ290" i="8"/>
  <c r="BM290" i="8" s="1"/>
  <c r="BJ306" i="8"/>
  <c r="BJ322" i="8"/>
  <c r="BM322" i="8" s="1"/>
  <c r="BJ338" i="8"/>
  <c r="BJ354" i="8"/>
  <c r="BM354" i="8" s="1"/>
  <c r="BJ370" i="8"/>
  <c r="BJ386" i="8"/>
  <c r="BM386" i="8" s="1"/>
  <c r="BJ402" i="8"/>
  <c r="BJ418" i="8"/>
  <c r="BJ434" i="8"/>
  <c r="BJ450" i="8"/>
  <c r="BJ466" i="8"/>
  <c r="BJ482" i="8"/>
  <c r="BJ498" i="8"/>
  <c r="BJ514" i="8"/>
  <c r="BJ530" i="8"/>
  <c r="BM530" i="8" s="1"/>
  <c r="BJ546" i="8"/>
  <c r="BM546" i="8" s="1"/>
  <c r="BJ562" i="8"/>
  <c r="BJ578" i="8"/>
  <c r="BJ594" i="8"/>
  <c r="BM594" i="8" s="1"/>
  <c r="BJ610" i="8"/>
  <c r="BM610" i="8" s="1"/>
  <c r="BJ626" i="8"/>
  <c r="BJ642" i="8"/>
  <c r="BJ658" i="8"/>
  <c r="BJ674" i="8"/>
  <c r="BJ690" i="8"/>
  <c r="BJ706" i="8"/>
  <c r="BJ19" i="8"/>
  <c r="BJ35" i="8"/>
  <c r="BJ51" i="8"/>
  <c r="BJ67" i="8"/>
  <c r="BJ83" i="8"/>
  <c r="BJ99" i="8"/>
  <c r="BJ115" i="8"/>
  <c r="BJ131" i="8"/>
  <c r="BM131" i="8" s="1"/>
  <c r="BJ147" i="8"/>
  <c r="BJ163" i="8"/>
  <c r="BJ179" i="8"/>
  <c r="BJ195" i="8"/>
  <c r="BJ211" i="8"/>
  <c r="BJ227" i="8"/>
  <c r="BJ243" i="8"/>
  <c r="BJ259" i="8"/>
  <c r="BJ275" i="8"/>
  <c r="BJ291" i="8"/>
  <c r="BJ307" i="8"/>
  <c r="BJ323" i="8"/>
  <c r="BJ339" i="8"/>
  <c r="BJ355" i="8"/>
  <c r="BJ371" i="8"/>
  <c r="BJ387" i="8"/>
  <c r="BM387" i="8" s="1"/>
  <c r="BJ403" i="8"/>
  <c r="BJ419" i="8"/>
  <c r="BJ435" i="8"/>
  <c r="BJ451" i="8"/>
  <c r="BJ467" i="8"/>
  <c r="BJ483" i="8"/>
  <c r="BJ499" i="8"/>
  <c r="BJ515" i="8"/>
  <c r="BJ531" i="8"/>
  <c r="BJ547" i="8"/>
  <c r="BJ563" i="8"/>
  <c r="BJ579" i="8"/>
  <c r="BJ595" i="8"/>
  <c r="BJ611" i="8"/>
  <c r="BJ627" i="8"/>
  <c r="BJ643" i="8"/>
  <c r="BM643" i="8" s="1"/>
  <c r="BJ659" i="8"/>
  <c r="BJ675" i="8"/>
  <c r="BJ691" i="8"/>
  <c r="BJ707" i="8"/>
  <c r="BJ723" i="8"/>
  <c r="BJ739" i="8"/>
  <c r="BJ755" i="8"/>
  <c r="BJ771" i="8"/>
  <c r="BJ787" i="8"/>
  <c r="BJ803" i="8"/>
  <c r="BJ819" i="8"/>
  <c r="BJ835" i="8"/>
  <c r="BJ851" i="8"/>
  <c r="BJ867" i="8"/>
  <c r="BJ883" i="8"/>
  <c r="BJ899" i="8"/>
  <c r="BM899" i="8" s="1"/>
  <c r="BJ915" i="8"/>
  <c r="BJ931" i="8"/>
  <c r="BJ947" i="8"/>
  <c r="BJ963" i="8"/>
  <c r="BJ979" i="8"/>
  <c r="BJ995" i="8"/>
  <c r="BJ1011" i="8"/>
  <c r="BJ1027" i="8"/>
  <c r="BJ1043" i="8"/>
  <c r="BJ1059" i="8"/>
  <c r="BJ1075" i="8"/>
  <c r="BJ1091" i="8"/>
  <c r="BJ1107" i="8"/>
  <c r="BJ1123" i="8"/>
  <c r="BJ20" i="8"/>
  <c r="BJ36" i="8"/>
  <c r="BJ52" i="8"/>
  <c r="BJ68" i="8"/>
  <c r="BJ84" i="8"/>
  <c r="BM84" i="8" s="1"/>
  <c r="BJ100" i="8"/>
  <c r="BJ116" i="8"/>
  <c r="BJ132" i="8"/>
  <c r="BJ148" i="8"/>
  <c r="BJ164" i="8"/>
  <c r="BJ180" i="8"/>
  <c r="BJ196" i="8"/>
  <c r="BJ212" i="8"/>
  <c r="BJ228" i="8"/>
  <c r="BJ244" i="8"/>
  <c r="BJ260" i="8"/>
  <c r="BJ276" i="8"/>
  <c r="BJ292" i="8"/>
  <c r="BM292" i="8" s="1"/>
  <c r="BJ308" i="8"/>
  <c r="BJ324" i="8"/>
  <c r="BJ340" i="8"/>
  <c r="BJ356" i="8"/>
  <c r="BJ372" i="8"/>
  <c r="BJ388" i="8"/>
  <c r="BJ404" i="8"/>
  <c r="BJ420" i="8"/>
  <c r="BJ436" i="8"/>
  <c r="BJ452" i="8"/>
  <c r="BJ468" i="8"/>
  <c r="BJ484" i="8"/>
  <c r="BJ500" i="8"/>
  <c r="BJ516" i="8"/>
  <c r="BJ532" i="8"/>
  <c r="BJ548" i="8"/>
  <c r="BM548" i="8" s="1"/>
  <c r="BJ564" i="8"/>
  <c r="BJ580" i="8"/>
  <c r="BM580" i="8" s="1"/>
  <c r="BJ596" i="8"/>
  <c r="BJ612" i="8"/>
  <c r="BM612" i="8" s="1"/>
  <c r="BJ628" i="8"/>
  <c r="BJ644" i="8"/>
  <c r="BJ660" i="8"/>
  <c r="BJ676" i="8"/>
  <c r="BJ692" i="8"/>
  <c r="BJ708" i="8"/>
  <c r="BJ724" i="8"/>
  <c r="BJ740" i="8"/>
  <c r="BJ756" i="8"/>
  <c r="BJ772" i="8"/>
  <c r="BJ788" i="8"/>
  <c r="BM788" i="8" s="1"/>
  <c r="BJ804" i="8"/>
  <c r="BM804" i="8" s="1"/>
  <c r="BJ820" i="8"/>
  <c r="BJ836" i="8"/>
  <c r="BJ852" i="8"/>
  <c r="BM852" i="8" s="1"/>
  <c r="BJ868" i="8"/>
  <c r="BM868" i="8" s="1"/>
  <c r="BJ884" i="8"/>
  <c r="BJ900" i="8"/>
  <c r="BJ916" i="8"/>
  <c r="BJ932" i="8"/>
  <c r="BM932" i="8" s="1"/>
  <c r="BJ16" i="8"/>
  <c r="BJ144" i="8"/>
  <c r="BJ272" i="8"/>
  <c r="BJ400" i="8"/>
  <c r="BJ528" i="8"/>
  <c r="BJ656" i="8"/>
  <c r="BM656" i="8" s="1"/>
  <c r="BJ754" i="8"/>
  <c r="BJ821" i="8"/>
  <c r="BJ885" i="8"/>
  <c r="BJ948" i="8"/>
  <c r="BJ994" i="8"/>
  <c r="BJ1040" i="8"/>
  <c r="BJ1074" i="8"/>
  <c r="BJ1109" i="8"/>
  <c r="BJ1142" i="8"/>
  <c r="BJ1174" i="8"/>
  <c r="BJ1206" i="8"/>
  <c r="BJ1238" i="8"/>
  <c r="BJ1270" i="8"/>
  <c r="BJ1302" i="8"/>
  <c r="BJ1334" i="8"/>
  <c r="BJ1366" i="8"/>
  <c r="BJ1382" i="8"/>
  <c r="BJ1398" i="8"/>
  <c r="BJ1414" i="8"/>
  <c r="BJ1430" i="8"/>
  <c r="BJ1446" i="8"/>
  <c r="BJ1462" i="8"/>
  <c r="BJ1478" i="8"/>
  <c r="BJ1494" i="8"/>
  <c r="BJ1510" i="8"/>
  <c r="BJ1526" i="8"/>
  <c r="BJ1542" i="8"/>
  <c r="BJ1558" i="8"/>
  <c r="BJ1574" i="8"/>
  <c r="BJ1590" i="8"/>
  <c r="BJ1606" i="8"/>
  <c r="BJ1622" i="8"/>
  <c r="BJ1638" i="8"/>
  <c r="BJ1654" i="8"/>
  <c r="BJ1670" i="8"/>
  <c r="BJ1686" i="8"/>
  <c r="BJ1702" i="8"/>
  <c r="BJ1718" i="8"/>
  <c r="BJ1734" i="8"/>
  <c r="BJ1750" i="8"/>
  <c r="BJ17" i="8"/>
  <c r="BJ145" i="8"/>
  <c r="BJ273" i="8"/>
  <c r="BJ401" i="8"/>
  <c r="BJ529" i="8"/>
  <c r="BJ657" i="8"/>
  <c r="BJ768" i="8"/>
  <c r="BJ832" i="8"/>
  <c r="BJ896" i="8"/>
  <c r="BJ949" i="8"/>
  <c r="BJ996" i="8"/>
  <c r="BJ1041" i="8"/>
  <c r="BJ1076" i="8"/>
  <c r="BJ1110" i="8"/>
  <c r="BJ1151" i="8"/>
  <c r="BJ1183" i="8"/>
  <c r="BM1183" i="8" s="1"/>
  <c r="BJ1215" i="8"/>
  <c r="BJ1247" i="8"/>
  <c r="BM1247" i="8" s="1"/>
  <c r="BJ1279" i="8"/>
  <c r="BJ1311" i="8"/>
  <c r="BJ1343" i="8"/>
  <c r="BJ1367" i="8"/>
  <c r="BJ1383" i="8"/>
  <c r="BJ1399" i="8"/>
  <c r="BJ1415" i="8"/>
  <c r="BJ1431" i="8"/>
  <c r="BJ1447" i="8"/>
  <c r="BJ1463" i="8"/>
  <c r="BJ1479" i="8"/>
  <c r="BJ1495" i="8"/>
  <c r="BJ1511" i="8"/>
  <c r="BJ1527" i="8"/>
  <c r="BJ1543" i="8"/>
  <c r="BJ1559" i="8"/>
  <c r="BJ1575" i="8"/>
  <c r="BJ1591" i="8"/>
  <c r="BJ1607" i="8"/>
  <c r="BJ1623" i="8"/>
  <c r="BJ1639" i="8"/>
  <c r="BJ1655" i="8"/>
  <c r="BJ1671" i="8"/>
  <c r="BJ1687" i="8"/>
  <c r="BJ1703" i="8"/>
  <c r="BJ1719" i="8"/>
  <c r="BJ1735" i="8"/>
  <c r="BJ1751" i="8"/>
  <c r="BJ1767" i="8"/>
  <c r="BM1767" i="8" s="1"/>
  <c r="BJ1783" i="8"/>
  <c r="BJ1799" i="8"/>
  <c r="BJ1815" i="8"/>
  <c r="BM1815" i="8" s="1"/>
  <c r="BJ1831" i="8"/>
  <c r="BM1831" i="8" s="1"/>
  <c r="BJ1847" i="8"/>
  <c r="BJ1863" i="8"/>
  <c r="BJ1879" i="8"/>
  <c r="BJ1895" i="8"/>
  <c r="BJ1911" i="8"/>
  <c r="BJ1927" i="8"/>
  <c r="BJ1943" i="8"/>
  <c r="BJ1959" i="8"/>
  <c r="BJ1975" i="8"/>
  <c r="BJ1991" i="8"/>
  <c r="BJ2007" i="8"/>
  <c r="BJ2023" i="8"/>
  <c r="BJ2039" i="8"/>
  <c r="BJ2055" i="8"/>
  <c r="BJ2071" i="8"/>
  <c r="BJ2087" i="8"/>
  <c r="BJ2103" i="8"/>
  <c r="BJ2119" i="8"/>
  <c r="BJ2135" i="8"/>
  <c r="BJ2151" i="8"/>
  <c r="BJ2167" i="8"/>
  <c r="BJ2183" i="8"/>
  <c r="BJ2199" i="8"/>
  <c r="BJ2215" i="8"/>
  <c r="BJ2231" i="8"/>
  <c r="BJ2247" i="8"/>
  <c r="BJ2263" i="8"/>
  <c r="BJ2279" i="8"/>
  <c r="BJ2295" i="8"/>
  <c r="BJ2311" i="8"/>
  <c r="BJ2327" i="8"/>
  <c r="BJ2343" i="8"/>
  <c r="BJ2359" i="8"/>
  <c r="BJ2375" i="8"/>
  <c r="BJ32" i="8"/>
  <c r="BJ160" i="8"/>
  <c r="BM160" i="8" s="1"/>
  <c r="BJ288" i="8"/>
  <c r="BM288" i="8" s="1"/>
  <c r="BJ416" i="8"/>
  <c r="BM416" i="8" s="1"/>
  <c r="BJ544" i="8"/>
  <c r="BM544" i="8" s="1"/>
  <c r="BJ672" i="8"/>
  <c r="BM672" i="8" s="1"/>
  <c r="BJ769" i="8"/>
  <c r="BJ833" i="8"/>
  <c r="BJ897" i="8"/>
  <c r="BJ960" i="8"/>
  <c r="BJ997" i="8"/>
  <c r="BJ1042" i="8"/>
  <c r="BJ1077" i="8"/>
  <c r="BJ1119" i="8"/>
  <c r="BJ1152" i="8"/>
  <c r="BJ1184" i="8"/>
  <c r="BJ1216" i="8"/>
  <c r="BJ1248" i="8"/>
  <c r="BM1248" i="8" s="1"/>
  <c r="BJ1280" i="8"/>
  <c r="BJ1312" i="8"/>
  <c r="BM1312" i="8" s="1"/>
  <c r="BJ1344" i="8"/>
  <c r="BJ1368" i="8"/>
  <c r="BJ1384" i="8"/>
  <c r="BJ1400" i="8"/>
  <c r="BJ1416" i="8"/>
  <c r="BJ1432" i="8"/>
  <c r="BJ1448" i="8"/>
  <c r="BJ1464" i="8"/>
  <c r="BJ1480" i="8"/>
  <c r="BJ1496" i="8"/>
  <c r="BJ1512" i="8"/>
  <c r="BJ1528" i="8"/>
  <c r="BJ1544" i="8"/>
  <c r="BJ1560" i="8"/>
  <c r="BJ1576" i="8"/>
  <c r="BM1576" i="8" s="1"/>
  <c r="BJ1592" i="8"/>
  <c r="BJ1608" i="8"/>
  <c r="BJ1624" i="8"/>
  <c r="BM1624" i="8" s="1"/>
  <c r="BJ1640" i="8"/>
  <c r="BJ1656" i="8"/>
  <c r="BJ1672" i="8"/>
  <c r="BJ1688" i="8"/>
  <c r="BJ1704" i="8"/>
  <c r="BJ1720" i="8"/>
  <c r="BJ1736" i="8"/>
  <c r="BJ1752" i="8"/>
  <c r="BJ1768" i="8"/>
  <c r="BJ1784" i="8"/>
  <c r="BJ1800" i="8"/>
  <c r="BJ1816" i="8"/>
  <c r="BJ1832" i="8"/>
  <c r="BJ1848" i="8"/>
  <c r="BM1848" i="8" s="1"/>
  <c r="BJ1864" i="8"/>
  <c r="BJ1880" i="8"/>
  <c r="BJ1896" i="8"/>
  <c r="BJ1912" i="8"/>
  <c r="BJ1928" i="8"/>
  <c r="BJ1944" i="8"/>
  <c r="BJ1960" i="8"/>
  <c r="BJ1976" i="8"/>
  <c r="BJ1992" i="8"/>
  <c r="BJ2008" i="8"/>
  <c r="BJ2024" i="8"/>
  <c r="BJ2040" i="8"/>
  <c r="BJ2056" i="8"/>
  <c r="BJ2072" i="8"/>
  <c r="BJ2088" i="8"/>
  <c r="BJ2104" i="8"/>
  <c r="BM2104" i="8" s="1"/>
  <c r="BJ2120" i="8"/>
  <c r="BJ2136" i="8"/>
  <c r="BJ2152" i="8"/>
  <c r="BJ2168" i="8"/>
  <c r="BJ2184" i="8"/>
  <c r="BJ2200" i="8"/>
  <c r="BJ2216" i="8"/>
  <c r="BJ2232" i="8"/>
  <c r="BJ2248" i="8"/>
  <c r="BJ2264" i="8"/>
  <c r="BJ2280" i="8"/>
  <c r="BJ2296" i="8"/>
  <c r="BJ2312" i="8"/>
  <c r="BJ2328" i="8"/>
  <c r="BJ2344" i="8"/>
  <c r="BJ2360" i="8"/>
  <c r="BM2360" i="8" s="1"/>
  <c r="BJ2376" i="8"/>
  <c r="BJ33" i="8"/>
  <c r="BJ161" i="8"/>
  <c r="BJ289" i="8"/>
  <c r="BJ417" i="8"/>
  <c r="BJ545" i="8"/>
  <c r="BJ673" i="8"/>
  <c r="BJ770" i="8"/>
  <c r="BJ834" i="8"/>
  <c r="BJ898" i="8"/>
  <c r="BJ961" i="8"/>
  <c r="BJ1007" i="8"/>
  <c r="BJ1044" i="8"/>
  <c r="BJ1078" i="8"/>
  <c r="BJ1120" i="8"/>
  <c r="BM1120" i="8" s="1"/>
  <c r="BJ1153" i="8"/>
  <c r="BJ1185" i="8"/>
  <c r="BJ1217" i="8"/>
  <c r="BJ1249" i="8"/>
  <c r="BJ1281" i="8"/>
  <c r="BJ1313" i="8"/>
  <c r="BJ1345" i="8"/>
  <c r="BJ1369" i="8"/>
  <c r="BJ1385" i="8"/>
  <c r="BJ1401" i="8"/>
  <c r="BJ1417" i="8"/>
  <c r="BJ1433" i="8"/>
  <c r="BJ1449" i="8"/>
  <c r="BJ1465" i="8"/>
  <c r="BJ1481" i="8"/>
  <c r="BJ1497" i="8"/>
  <c r="BJ1513" i="8"/>
  <c r="BJ1529" i="8"/>
  <c r="BJ1545" i="8"/>
  <c r="BJ1561" i="8"/>
  <c r="BJ1577" i="8"/>
  <c r="BJ1593" i="8"/>
  <c r="BJ1609" i="8"/>
  <c r="BJ1625" i="8"/>
  <c r="BJ1641" i="8"/>
  <c r="BJ1657" i="8"/>
  <c r="BJ1673" i="8"/>
  <c r="BJ1689" i="8"/>
  <c r="BJ1705" i="8"/>
  <c r="BJ1721" i="8"/>
  <c r="BJ1737" i="8"/>
  <c r="BJ1753" i="8"/>
  <c r="BJ1769" i="8"/>
  <c r="BJ1785" i="8"/>
  <c r="BJ1801" i="8"/>
  <c r="BJ1817" i="8"/>
  <c r="BJ1833" i="8"/>
  <c r="BJ1849" i="8"/>
  <c r="BJ1865" i="8"/>
  <c r="BJ1881" i="8"/>
  <c r="BJ1897" i="8"/>
  <c r="BJ1913" i="8"/>
  <c r="BJ1929" i="8"/>
  <c r="BJ1945" i="8"/>
  <c r="BJ1961" i="8"/>
  <c r="BJ1977" i="8"/>
  <c r="BJ1993" i="8"/>
  <c r="BJ2009" i="8"/>
  <c r="BJ2025" i="8"/>
  <c r="BJ2041" i="8"/>
  <c r="BJ2057" i="8"/>
  <c r="BJ2073" i="8"/>
  <c r="BJ2089" i="8"/>
  <c r="BJ2105" i="8"/>
  <c r="BJ2121" i="8"/>
  <c r="BJ2137" i="8"/>
  <c r="BJ2153" i="8"/>
  <c r="BJ2169" i="8"/>
  <c r="BJ2185" i="8"/>
  <c r="BJ2201" i="8"/>
  <c r="BJ2217" i="8"/>
  <c r="BJ2233" i="8"/>
  <c r="BJ2249" i="8"/>
  <c r="BM2249" i="8" s="1"/>
  <c r="BJ2265" i="8"/>
  <c r="BJ2281" i="8"/>
  <c r="BJ2297" i="8"/>
  <c r="BJ2313" i="8"/>
  <c r="BJ2329" i="8"/>
  <c r="BJ2345" i="8"/>
  <c r="BJ2361" i="8"/>
  <c r="BJ2377" i="8"/>
  <c r="BJ2393" i="8"/>
  <c r="BJ48" i="8"/>
  <c r="BJ176" i="8"/>
  <c r="BM176" i="8" s="1"/>
  <c r="BJ304" i="8"/>
  <c r="BJ432" i="8"/>
  <c r="BJ560" i="8"/>
  <c r="BJ688" i="8"/>
  <c r="BJ773" i="8"/>
  <c r="BJ837" i="8"/>
  <c r="BJ901" i="8"/>
  <c r="BJ962" i="8"/>
  <c r="BJ1008" i="8"/>
  <c r="BJ1045" i="8"/>
  <c r="BJ1087" i="8"/>
  <c r="BJ1121" i="8"/>
  <c r="BJ1154" i="8"/>
  <c r="BJ1186" i="8"/>
  <c r="BM1186" i="8" s="1"/>
  <c r="BJ1218" i="8"/>
  <c r="BJ1250" i="8"/>
  <c r="BM1250" i="8" s="1"/>
  <c r="BJ1282" i="8"/>
  <c r="BJ1314" i="8"/>
  <c r="BJ1346" i="8"/>
  <c r="BJ1370" i="8"/>
  <c r="BJ1386" i="8"/>
  <c r="BJ1402" i="8"/>
  <c r="BJ1418" i="8"/>
  <c r="BJ1434" i="8"/>
  <c r="BJ1450" i="8"/>
  <c r="BJ1466" i="8"/>
  <c r="BJ1482" i="8"/>
  <c r="BJ1498" i="8"/>
  <c r="BJ1514" i="8"/>
  <c r="BJ1530" i="8"/>
  <c r="BJ1546" i="8"/>
  <c r="BJ1562" i="8"/>
  <c r="BJ1578" i="8"/>
  <c r="BJ1594" i="8"/>
  <c r="BJ1610" i="8"/>
  <c r="BJ1626" i="8"/>
  <c r="BJ1642" i="8"/>
  <c r="BJ1658" i="8"/>
  <c r="BJ1674" i="8"/>
  <c r="BJ1690" i="8"/>
  <c r="BJ1706" i="8"/>
  <c r="BJ1722" i="8"/>
  <c r="BJ1738" i="8"/>
  <c r="BJ1754" i="8"/>
  <c r="BJ1770" i="8"/>
  <c r="BJ1786" i="8"/>
  <c r="BJ1802" i="8"/>
  <c r="BJ1818" i="8"/>
  <c r="BJ1834" i="8"/>
  <c r="BJ1850" i="8"/>
  <c r="BJ1866" i="8"/>
  <c r="BJ1882" i="8"/>
  <c r="BJ1898" i="8"/>
  <c r="BM1898" i="8" s="1"/>
  <c r="BJ1914" i="8"/>
  <c r="BJ1930" i="8"/>
  <c r="BJ1946" i="8"/>
  <c r="BJ1962" i="8"/>
  <c r="BJ1978" i="8"/>
  <c r="BJ1994" i="8"/>
  <c r="BJ2010" i="8"/>
  <c r="BJ2026" i="8"/>
  <c r="BJ2042" i="8"/>
  <c r="BJ2058" i="8"/>
  <c r="BJ2074" i="8"/>
  <c r="BJ2090" i="8"/>
  <c r="BJ2106" i="8"/>
  <c r="BJ2122" i="8"/>
  <c r="BJ2138" i="8"/>
  <c r="BJ2154" i="8"/>
  <c r="BM2154" i="8" s="1"/>
  <c r="BJ2170" i="8"/>
  <c r="BJ2186" i="8"/>
  <c r="BJ2202" i="8"/>
  <c r="BJ2218" i="8"/>
  <c r="BJ2234" i="8"/>
  <c r="BJ2250" i="8"/>
  <c r="BJ2266" i="8"/>
  <c r="BJ2282" i="8"/>
  <c r="BJ2298" i="8"/>
  <c r="BJ2314" i="8"/>
  <c r="BJ2330" i="8"/>
  <c r="BJ2346" i="8"/>
  <c r="BJ2362" i="8"/>
  <c r="BJ2378" i="8"/>
  <c r="BJ2394" i="8"/>
  <c r="BJ49" i="8"/>
  <c r="BJ177" i="8"/>
  <c r="BJ305" i="8"/>
  <c r="BJ433" i="8"/>
  <c r="BJ561" i="8"/>
  <c r="BJ689" i="8"/>
  <c r="BJ784" i="8"/>
  <c r="BJ848" i="8"/>
  <c r="BJ912" i="8"/>
  <c r="BJ964" i="8"/>
  <c r="BJ1009" i="8"/>
  <c r="BJ1046" i="8"/>
  <c r="BJ1088" i="8"/>
  <c r="BJ1122" i="8"/>
  <c r="BJ1155" i="8"/>
  <c r="BJ1187" i="8"/>
  <c r="BJ1219" i="8"/>
  <c r="BJ1251" i="8"/>
  <c r="BJ1283" i="8"/>
  <c r="BJ1315" i="8"/>
  <c r="BJ1347" i="8"/>
  <c r="BJ1371" i="8"/>
  <c r="BJ1387" i="8"/>
  <c r="BJ1403" i="8"/>
  <c r="BJ1419" i="8"/>
  <c r="BJ1435" i="8"/>
  <c r="BJ1451" i="8"/>
  <c r="BJ1467" i="8"/>
  <c r="BJ1483" i="8"/>
  <c r="BJ1499" i="8"/>
  <c r="BJ1515" i="8"/>
  <c r="BJ1531" i="8"/>
  <c r="BJ1547" i="8"/>
  <c r="BJ1563" i="8"/>
  <c r="BJ1579" i="8"/>
  <c r="BJ1595" i="8"/>
  <c r="BJ1611" i="8"/>
  <c r="BJ1627" i="8"/>
  <c r="BJ1643" i="8"/>
  <c r="BJ1659" i="8"/>
  <c r="BJ1675" i="8"/>
  <c r="BJ1691" i="8"/>
  <c r="BM1691" i="8" s="1"/>
  <c r="BJ1707" i="8"/>
  <c r="BM1707" i="8" s="1"/>
  <c r="BJ1723" i="8"/>
  <c r="BJ1739" i="8"/>
  <c r="BJ1755" i="8"/>
  <c r="BJ1771" i="8"/>
  <c r="BJ1787" i="8"/>
  <c r="BJ1803" i="8"/>
  <c r="BJ1819" i="8"/>
  <c r="BJ1835" i="8"/>
  <c r="BJ1851" i="8"/>
  <c r="BJ1867" i="8"/>
  <c r="BJ1883" i="8"/>
  <c r="BJ1899" i="8"/>
  <c r="BJ1915" i="8"/>
  <c r="BJ1931" i="8"/>
  <c r="BJ1947" i="8"/>
  <c r="BJ1963" i="8"/>
  <c r="BJ1979" i="8"/>
  <c r="BJ1995" i="8"/>
  <c r="BJ2011" i="8"/>
  <c r="BJ2027" i="8"/>
  <c r="BJ2043" i="8"/>
  <c r="BJ2059" i="8"/>
  <c r="BJ2075" i="8"/>
  <c r="BJ2091" i="8"/>
  <c r="BJ2107" i="8"/>
  <c r="BJ2123" i="8"/>
  <c r="BM2123" i="8" s="1"/>
  <c r="BJ2139" i="8"/>
  <c r="BM2139" i="8" s="1"/>
  <c r="BJ2155" i="8"/>
  <c r="BJ2171" i="8"/>
  <c r="BM2171" i="8" s="1"/>
  <c r="BJ2187" i="8"/>
  <c r="BJ2203" i="8"/>
  <c r="BJ2219" i="8"/>
  <c r="BJ2235" i="8"/>
  <c r="BJ2251" i="8"/>
  <c r="BJ2267" i="8"/>
  <c r="BJ2283" i="8"/>
  <c r="BJ2299" i="8"/>
  <c r="BJ2315" i="8"/>
  <c r="BJ2331" i="8"/>
  <c r="BJ2347" i="8"/>
  <c r="BJ2363" i="8"/>
  <c r="BM2363" i="8" s="1"/>
  <c r="BJ2379" i="8"/>
  <c r="BM2379" i="8" s="1"/>
  <c r="BJ2395" i="8"/>
  <c r="BM2395" i="8" s="1"/>
  <c r="BJ64" i="8"/>
  <c r="BJ192" i="8"/>
  <c r="BJ320" i="8"/>
  <c r="BM320" i="8" s="1"/>
  <c r="BJ448" i="8"/>
  <c r="BJ576" i="8"/>
  <c r="BJ704" i="8"/>
  <c r="BJ785" i="8"/>
  <c r="BJ849" i="8"/>
  <c r="BJ913" i="8"/>
  <c r="BJ965" i="8"/>
  <c r="BJ1010" i="8"/>
  <c r="BJ1055" i="8"/>
  <c r="BM1055" i="8" s="1"/>
  <c r="BJ1089" i="8"/>
  <c r="BJ1124" i="8"/>
  <c r="BJ1156" i="8"/>
  <c r="BJ1188" i="8"/>
  <c r="BJ1220" i="8"/>
  <c r="BJ1252" i="8"/>
  <c r="BJ1284" i="8"/>
  <c r="BJ1316" i="8"/>
  <c r="BJ1348" i="8"/>
  <c r="BJ1372" i="8"/>
  <c r="BJ1388" i="8"/>
  <c r="BJ1404" i="8"/>
  <c r="BJ1420" i="8"/>
  <c r="BJ1436" i="8"/>
  <c r="BM1436" i="8" s="1"/>
  <c r="BJ1452" i="8"/>
  <c r="BJ1468" i="8"/>
  <c r="BJ1484" i="8"/>
  <c r="BJ1500" i="8"/>
  <c r="BJ1516" i="8"/>
  <c r="BJ1532" i="8"/>
  <c r="BJ1548" i="8"/>
  <c r="BJ1564" i="8"/>
  <c r="BJ1580" i="8"/>
  <c r="BJ1596" i="8"/>
  <c r="BJ1612" i="8"/>
  <c r="BJ1628" i="8"/>
  <c r="BJ1644" i="8"/>
  <c r="BJ1660" i="8"/>
  <c r="BJ1676" i="8"/>
  <c r="BJ1692" i="8"/>
  <c r="BJ1708" i="8"/>
  <c r="BM1708" i="8" s="1"/>
  <c r="BJ1724" i="8"/>
  <c r="BJ1740" i="8"/>
  <c r="BJ1756" i="8"/>
  <c r="BJ1772" i="8"/>
  <c r="BJ1788" i="8"/>
  <c r="BJ1804" i="8"/>
  <c r="BJ1820" i="8"/>
  <c r="BJ1836" i="8"/>
  <c r="BJ1852" i="8"/>
  <c r="BJ1868" i="8"/>
  <c r="BJ1884" i="8"/>
  <c r="BJ1900" i="8"/>
  <c r="BJ1916" i="8"/>
  <c r="BJ1932" i="8"/>
  <c r="BJ1948" i="8"/>
  <c r="BJ1964" i="8"/>
  <c r="BJ1980" i="8"/>
  <c r="BJ1996" i="8"/>
  <c r="BJ2012" i="8"/>
  <c r="BJ2028" i="8"/>
  <c r="BJ2044" i="8"/>
  <c r="BJ2060" i="8"/>
  <c r="BJ2076" i="8"/>
  <c r="BJ2092" i="8"/>
  <c r="BJ2108" i="8"/>
  <c r="BJ2124" i="8"/>
  <c r="BJ2140" i="8"/>
  <c r="BJ2156" i="8"/>
  <c r="BJ2172" i="8"/>
  <c r="BJ2188" i="8"/>
  <c r="BJ2204" i="8"/>
  <c r="BJ2220" i="8"/>
  <c r="BJ2236" i="8"/>
  <c r="BJ2252" i="8"/>
  <c r="BJ2268" i="8"/>
  <c r="BJ2284" i="8"/>
  <c r="BJ2300" i="8"/>
  <c r="BJ2316" i="8"/>
  <c r="BJ2332" i="8"/>
  <c r="BJ65" i="8"/>
  <c r="BJ193" i="8"/>
  <c r="BJ321" i="8"/>
  <c r="BJ449" i="8"/>
  <c r="BJ577" i="8"/>
  <c r="BJ705" i="8"/>
  <c r="BJ786" i="8"/>
  <c r="BJ850" i="8"/>
  <c r="BJ914" i="8"/>
  <c r="BM914" i="8" s="1"/>
  <c r="BJ975" i="8"/>
  <c r="BJ1012" i="8"/>
  <c r="BJ1056" i="8"/>
  <c r="BJ1090" i="8"/>
  <c r="BJ1125" i="8"/>
  <c r="BJ1157" i="8"/>
  <c r="BJ1189" i="8"/>
  <c r="BJ1221" i="8"/>
  <c r="BJ1253" i="8"/>
  <c r="BJ1285" i="8"/>
  <c r="BJ1317" i="8"/>
  <c r="BJ1349" i="8"/>
  <c r="BJ1373" i="8"/>
  <c r="BJ1389" i="8"/>
  <c r="BJ1405" i="8"/>
  <c r="BJ1421" i="8"/>
  <c r="BJ1437" i="8"/>
  <c r="BJ1453" i="8"/>
  <c r="BJ1469" i="8"/>
  <c r="BJ1485" i="8"/>
  <c r="BJ1501" i="8"/>
  <c r="BJ1517" i="8"/>
  <c r="BJ1533" i="8"/>
  <c r="BJ1549" i="8"/>
  <c r="BJ1565" i="8"/>
  <c r="BJ1581" i="8"/>
  <c r="BJ1597" i="8"/>
  <c r="BJ1613" i="8"/>
  <c r="BJ1629" i="8"/>
  <c r="BJ1645" i="8"/>
  <c r="BJ1661" i="8"/>
  <c r="BJ1677" i="8"/>
  <c r="BJ1693" i="8"/>
  <c r="BJ1709" i="8"/>
  <c r="BJ1725" i="8"/>
  <c r="BJ1741" i="8"/>
  <c r="BJ1757" i="8"/>
  <c r="BJ1773" i="8"/>
  <c r="BJ1789" i="8"/>
  <c r="BJ1805" i="8"/>
  <c r="BJ1821" i="8"/>
  <c r="BJ1837" i="8"/>
  <c r="BJ1853" i="8"/>
  <c r="BJ1869" i="8"/>
  <c r="BJ1885" i="8"/>
  <c r="BM1885" i="8" s="1"/>
  <c r="BJ1901" i="8"/>
  <c r="BJ1917" i="8"/>
  <c r="BJ1933" i="8"/>
  <c r="BM1933" i="8" s="1"/>
  <c r="BJ1949" i="8"/>
  <c r="BJ1965" i="8"/>
  <c r="BJ1981" i="8"/>
  <c r="BJ1997" i="8"/>
  <c r="BJ2013" i="8"/>
  <c r="BJ2029" i="8"/>
  <c r="BJ2045" i="8"/>
  <c r="BJ2061" i="8"/>
  <c r="BJ2077" i="8"/>
  <c r="BJ2093" i="8"/>
  <c r="BJ80" i="8"/>
  <c r="BJ208" i="8"/>
  <c r="BJ336" i="8"/>
  <c r="BJ464" i="8"/>
  <c r="BJ592" i="8"/>
  <c r="BJ720" i="8"/>
  <c r="BM720" i="8" s="1"/>
  <c r="BJ789" i="8"/>
  <c r="BJ853" i="8"/>
  <c r="BJ917" i="8"/>
  <c r="BJ976" i="8"/>
  <c r="BJ1013" i="8"/>
  <c r="BJ1057" i="8"/>
  <c r="BJ1092" i="8"/>
  <c r="BJ1126" i="8"/>
  <c r="BJ1158" i="8"/>
  <c r="BJ1190" i="8"/>
  <c r="BM1190" i="8" s="1"/>
  <c r="BJ1222" i="8"/>
  <c r="BJ1254" i="8"/>
  <c r="BJ1286" i="8"/>
  <c r="BJ1318" i="8"/>
  <c r="BJ1350" i="8"/>
  <c r="BJ1374" i="8"/>
  <c r="BJ1390" i="8"/>
  <c r="BJ1406" i="8"/>
  <c r="BJ1422" i="8"/>
  <c r="BJ1438" i="8"/>
  <c r="BJ1454" i="8"/>
  <c r="BJ1470" i="8"/>
  <c r="BJ1486" i="8"/>
  <c r="BJ1502" i="8"/>
  <c r="BJ1518" i="8"/>
  <c r="BJ1534" i="8"/>
  <c r="BJ1550" i="8"/>
  <c r="BJ1566" i="8"/>
  <c r="BJ1582" i="8"/>
  <c r="BJ1598" i="8"/>
  <c r="BJ1614" i="8"/>
  <c r="BM1614" i="8" s="1"/>
  <c r="BJ1630" i="8"/>
  <c r="BJ1646" i="8"/>
  <c r="BJ1662" i="8"/>
  <c r="BJ1678" i="8"/>
  <c r="BJ1694" i="8"/>
  <c r="BJ1710" i="8"/>
  <c r="BJ1726" i="8"/>
  <c r="BJ1742" i="8"/>
  <c r="BJ1758" i="8"/>
  <c r="BJ1774" i="8"/>
  <c r="BJ1790" i="8"/>
  <c r="BJ1806" i="8"/>
  <c r="BJ1822" i="8"/>
  <c r="BJ1838" i="8"/>
  <c r="BJ1854" i="8"/>
  <c r="BJ1870" i="8"/>
  <c r="BJ1886" i="8"/>
  <c r="BJ1902" i="8"/>
  <c r="BJ1918" i="8"/>
  <c r="BM1918" i="8" s="1"/>
  <c r="BJ1934" i="8"/>
  <c r="BM1934" i="8" s="1"/>
  <c r="BJ1950" i="8"/>
  <c r="BJ1966" i="8"/>
  <c r="BM1966" i="8" s="1"/>
  <c r="BJ1982" i="8"/>
  <c r="BJ1998" i="8"/>
  <c r="BJ2014" i="8"/>
  <c r="BJ2030" i="8"/>
  <c r="BJ2046" i="8"/>
  <c r="BJ2062" i="8"/>
  <c r="BJ2078" i="8"/>
  <c r="BJ2094" i="8"/>
  <c r="BJ2110" i="8"/>
  <c r="BJ2126" i="8"/>
  <c r="BJ2142" i="8"/>
  <c r="BJ2158" i="8"/>
  <c r="BJ2174" i="8"/>
  <c r="BJ2190" i="8"/>
  <c r="BJ2206" i="8"/>
  <c r="BJ2222" i="8"/>
  <c r="BJ2238" i="8"/>
  <c r="BJ2254" i="8"/>
  <c r="BJ2270" i="8"/>
  <c r="BJ2286" i="8"/>
  <c r="BJ97" i="8"/>
  <c r="BM97" i="8" s="1"/>
  <c r="BJ225" i="8"/>
  <c r="BJ353" i="8"/>
  <c r="BJ481" i="8"/>
  <c r="BJ609" i="8"/>
  <c r="BJ736" i="8"/>
  <c r="BM736" i="8" s="1"/>
  <c r="BJ802" i="8"/>
  <c r="BM802" i="8" s="1"/>
  <c r="BJ866" i="8"/>
  <c r="BM866" i="8" s="1"/>
  <c r="BJ930" i="8"/>
  <c r="BM930" i="8" s="1"/>
  <c r="BJ980" i="8"/>
  <c r="BM980" i="8" s="1"/>
  <c r="BJ1025" i="8"/>
  <c r="BJ1061" i="8"/>
  <c r="BJ1103" i="8"/>
  <c r="BJ1137" i="8"/>
  <c r="BJ1169" i="8"/>
  <c r="BJ1201" i="8"/>
  <c r="BJ1233" i="8"/>
  <c r="BJ1265" i="8"/>
  <c r="BJ1297" i="8"/>
  <c r="BJ1329" i="8"/>
  <c r="BJ1361" i="8"/>
  <c r="BJ1377" i="8"/>
  <c r="BJ1393" i="8"/>
  <c r="BJ1409" i="8"/>
  <c r="BJ1425" i="8"/>
  <c r="BJ1441" i="8"/>
  <c r="BJ1457" i="8"/>
  <c r="BJ1473" i="8"/>
  <c r="BJ1489" i="8"/>
  <c r="BJ1505" i="8"/>
  <c r="BJ1521" i="8"/>
  <c r="BJ1537" i="8"/>
  <c r="BJ1553" i="8"/>
  <c r="BJ1569" i="8"/>
  <c r="BJ1585" i="8"/>
  <c r="BJ1601" i="8"/>
  <c r="BJ1617" i="8"/>
  <c r="BJ1633" i="8"/>
  <c r="BJ1649" i="8"/>
  <c r="BJ1665" i="8"/>
  <c r="BJ1681" i="8"/>
  <c r="BJ1697" i="8"/>
  <c r="BJ1713" i="8"/>
  <c r="BJ1729" i="8"/>
  <c r="BJ1745" i="8"/>
  <c r="BJ1761" i="8"/>
  <c r="BJ1777" i="8"/>
  <c r="BJ1793" i="8"/>
  <c r="BJ1809" i="8"/>
  <c r="BJ1825" i="8"/>
  <c r="BJ1841" i="8"/>
  <c r="BJ1857" i="8"/>
  <c r="BJ1873" i="8"/>
  <c r="BJ1889" i="8"/>
  <c r="BJ1905" i="8"/>
  <c r="BM1905" i="8" s="1"/>
  <c r="BJ1921" i="8"/>
  <c r="BM1921" i="8" s="1"/>
  <c r="BJ1937" i="8"/>
  <c r="BJ1953" i="8"/>
  <c r="BM1953" i="8" s="1"/>
  <c r="BJ1969" i="8"/>
  <c r="BM1969" i="8" s="1"/>
  <c r="BJ1985" i="8"/>
  <c r="BM1985" i="8" s="1"/>
  <c r="BJ2001" i="8"/>
  <c r="BM2001" i="8" s="1"/>
  <c r="BJ2017" i="8"/>
  <c r="BJ2033" i="8"/>
  <c r="BJ2049" i="8"/>
  <c r="BJ112" i="8"/>
  <c r="BJ240" i="8"/>
  <c r="BJ368" i="8"/>
  <c r="BJ496" i="8"/>
  <c r="BJ624" i="8"/>
  <c r="BJ737" i="8"/>
  <c r="BJ805" i="8"/>
  <c r="BJ869" i="8"/>
  <c r="BJ933" i="8"/>
  <c r="BJ981" i="8"/>
  <c r="BJ1026" i="8"/>
  <c r="BJ1062" i="8"/>
  <c r="BJ1104" i="8"/>
  <c r="BJ1138" i="8"/>
  <c r="BJ1170" i="8"/>
  <c r="BM1170" i="8" s="1"/>
  <c r="BJ1202" i="8"/>
  <c r="BJ1234" i="8"/>
  <c r="BM1234" i="8" s="1"/>
  <c r="BJ1266" i="8"/>
  <c r="BJ1298" i="8"/>
  <c r="BJ1330" i="8"/>
  <c r="BJ1362" i="8"/>
  <c r="BJ1378" i="8"/>
  <c r="BJ1394" i="8"/>
  <c r="BJ1410" i="8"/>
  <c r="BM1410" i="8" s="1"/>
  <c r="BJ1426" i="8"/>
  <c r="BM1426" i="8" s="1"/>
  <c r="BJ1442" i="8"/>
  <c r="BM1442" i="8" s="1"/>
  <c r="BJ1458" i="8"/>
  <c r="BJ1474" i="8"/>
  <c r="BJ1490" i="8"/>
  <c r="BM1490" i="8" s="1"/>
  <c r="BJ1506" i="8"/>
  <c r="BM1506" i="8" s="1"/>
  <c r="BJ1522" i="8"/>
  <c r="BJ1538" i="8"/>
  <c r="BJ1554" i="8"/>
  <c r="BM1554" i="8" s="1"/>
  <c r="BJ1570" i="8"/>
  <c r="BJ1586" i="8"/>
  <c r="BJ1602" i="8"/>
  <c r="BJ1618" i="8"/>
  <c r="BJ1634" i="8"/>
  <c r="BJ1650" i="8"/>
  <c r="BJ1666" i="8"/>
  <c r="BJ1682" i="8"/>
  <c r="BM1682" i="8" s="1"/>
  <c r="BJ1698" i="8"/>
  <c r="BJ1714" i="8"/>
  <c r="BM1714" i="8" s="1"/>
  <c r="BJ1730" i="8"/>
  <c r="BM1730" i="8" s="1"/>
  <c r="BJ1746" i="8"/>
  <c r="BJ1762" i="8"/>
  <c r="BM1762" i="8" s="1"/>
  <c r="BJ1778" i="8"/>
  <c r="BM1778" i="8" s="1"/>
  <c r="BJ1794" i="8"/>
  <c r="BJ1810" i="8"/>
  <c r="BJ1826" i="8"/>
  <c r="BJ1842" i="8"/>
  <c r="BJ1858" i="8"/>
  <c r="BM1858" i="8" s="1"/>
  <c r="BJ1874" i="8"/>
  <c r="BJ1890" i="8"/>
  <c r="BJ1906" i="8"/>
  <c r="BM1906" i="8" s="1"/>
  <c r="BJ1922" i="8"/>
  <c r="BM1922" i="8" s="1"/>
  <c r="BJ1938" i="8"/>
  <c r="BM1938" i="8" s="1"/>
  <c r="BJ113" i="8"/>
  <c r="BJ241" i="8"/>
  <c r="BJ369" i="8"/>
  <c r="BJ497" i="8"/>
  <c r="BJ625" i="8"/>
  <c r="BJ738" i="8"/>
  <c r="BJ816" i="8"/>
  <c r="BJ880" i="8"/>
  <c r="BJ944" i="8"/>
  <c r="BJ991" i="8"/>
  <c r="BJ1028" i="8"/>
  <c r="BJ1071" i="8"/>
  <c r="BJ1105" i="8"/>
  <c r="BJ1139" i="8"/>
  <c r="BJ1171" i="8"/>
  <c r="BJ1203" i="8"/>
  <c r="BJ1235" i="8"/>
  <c r="BJ1267" i="8"/>
  <c r="BJ1299" i="8"/>
  <c r="BJ1331" i="8"/>
  <c r="BJ1363" i="8"/>
  <c r="BJ1379" i="8"/>
  <c r="BJ1395" i="8"/>
  <c r="BJ1411" i="8"/>
  <c r="BM1411" i="8" s="1"/>
  <c r="BJ1427" i="8"/>
  <c r="BJ1443" i="8"/>
  <c r="BJ1459" i="8"/>
  <c r="BJ1475" i="8"/>
  <c r="BJ1491" i="8"/>
  <c r="BJ1507" i="8"/>
  <c r="BJ1523" i="8"/>
  <c r="BJ1539" i="8"/>
  <c r="BJ1555" i="8"/>
  <c r="BJ1571" i="8"/>
  <c r="BJ1587" i="8"/>
  <c r="BJ1603" i="8"/>
  <c r="BJ1619" i="8"/>
  <c r="BJ1635" i="8"/>
  <c r="BJ1651" i="8"/>
  <c r="BJ1667" i="8"/>
  <c r="BM1667" i="8" s="1"/>
  <c r="BJ1683" i="8"/>
  <c r="BJ1699" i="8"/>
  <c r="BJ1715" i="8"/>
  <c r="BM1715" i="8" s="1"/>
  <c r="BJ1731" i="8"/>
  <c r="BM1731" i="8" s="1"/>
  <c r="BJ1747" i="8"/>
  <c r="BJ1763" i="8"/>
  <c r="BM1763" i="8" s="1"/>
  <c r="BJ1779" i="8"/>
  <c r="BM1779" i="8" s="1"/>
  <c r="BJ1795" i="8"/>
  <c r="BM1795" i="8" s="1"/>
  <c r="BJ1811" i="8"/>
  <c r="BM1811" i="8" s="1"/>
  <c r="BJ1827" i="8"/>
  <c r="BM1827" i="8" s="1"/>
  <c r="BJ1843" i="8"/>
  <c r="BM1843" i="8" s="1"/>
  <c r="BJ1859" i="8"/>
  <c r="BM1859" i="8" s="1"/>
  <c r="BJ1875" i="8"/>
  <c r="BM1875" i="8" s="1"/>
  <c r="BJ1891" i="8"/>
  <c r="BM1891" i="8" s="1"/>
  <c r="BJ1907" i="8"/>
  <c r="BM1907" i="8" s="1"/>
  <c r="BJ1923" i="8"/>
  <c r="BM1923" i="8" s="1"/>
  <c r="BJ1939" i="8"/>
  <c r="BM1939" i="8" s="1"/>
  <c r="BJ1955" i="8"/>
  <c r="BM1955" i="8" s="1"/>
  <c r="BJ1971" i="8"/>
  <c r="BM1971" i="8" s="1"/>
  <c r="BJ1987" i="8"/>
  <c r="BM1987" i="8" s="1"/>
  <c r="BJ2003" i="8"/>
  <c r="BJ2019" i="8"/>
  <c r="BM2019" i="8" s="1"/>
  <c r="BJ2035" i="8"/>
  <c r="BM2035" i="8" s="1"/>
  <c r="BJ2051" i="8"/>
  <c r="BM2051" i="8" s="1"/>
  <c r="BJ2067" i="8"/>
  <c r="BM2067" i="8" s="1"/>
  <c r="BJ2083" i="8"/>
  <c r="BM2083" i="8" s="1"/>
  <c r="BJ2099" i="8"/>
  <c r="BM2099" i="8" s="1"/>
  <c r="BJ129" i="8"/>
  <c r="BJ257" i="8"/>
  <c r="BJ385" i="8"/>
  <c r="BJ513" i="8"/>
  <c r="BJ641" i="8"/>
  <c r="BJ753" i="8"/>
  <c r="BJ818" i="8"/>
  <c r="BJ882" i="8"/>
  <c r="BJ946" i="8"/>
  <c r="BJ993" i="8"/>
  <c r="BJ1039" i="8"/>
  <c r="BJ1073" i="8"/>
  <c r="BJ1108" i="8"/>
  <c r="BJ1141" i="8"/>
  <c r="BJ1173" i="8"/>
  <c r="BJ1205" i="8"/>
  <c r="BJ1237" i="8"/>
  <c r="BJ1269" i="8"/>
  <c r="BJ1301" i="8"/>
  <c r="BJ1333" i="8"/>
  <c r="BJ1365" i="8"/>
  <c r="BJ1381" i="8"/>
  <c r="BJ1397" i="8"/>
  <c r="BJ1413" i="8"/>
  <c r="BJ1429" i="8"/>
  <c r="BJ1445" i="8"/>
  <c r="BJ1461" i="8"/>
  <c r="BM1461" i="8" s="1"/>
  <c r="BJ1477" i="8"/>
  <c r="BJ1493" i="8"/>
  <c r="BJ1509" i="8"/>
  <c r="BJ1525" i="8"/>
  <c r="BJ1541" i="8"/>
  <c r="BJ1557" i="8"/>
  <c r="BJ1573" i="8"/>
  <c r="BJ1589" i="8"/>
  <c r="BJ1605" i="8"/>
  <c r="BJ1621" i="8"/>
  <c r="BJ1637" i="8"/>
  <c r="BJ1653" i="8"/>
  <c r="BJ1669" i="8"/>
  <c r="BJ1685" i="8"/>
  <c r="BJ1701" i="8"/>
  <c r="BJ1717" i="8"/>
  <c r="BM1717" i="8" s="1"/>
  <c r="BJ1733" i="8"/>
  <c r="BM1733" i="8" s="1"/>
  <c r="BJ1749" i="8"/>
  <c r="BM1749" i="8" s="1"/>
  <c r="BJ1765" i="8"/>
  <c r="BM1765" i="8" s="1"/>
  <c r="BJ1781" i="8"/>
  <c r="BJ1797" i="8"/>
  <c r="BJ1813" i="8"/>
  <c r="BJ1829" i="8"/>
  <c r="BJ1845" i="8"/>
  <c r="BJ1861" i="8"/>
  <c r="BJ1877" i="8"/>
  <c r="BJ1893" i="8"/>
  <c r="BJ1909" i="8"/>
  <c r="BJ1925" i="8"/>
  <c r="BJ1941" i="8"/>
  <c r="BJ1957" i="8"/>
  <c r="BJ1973" i="8"/>
  <c r="BM1973" i="8" s="1"/>
  <c r="BJ81" i="8"/>
  <c r="BJ722" i="8"/>
  <c r="BM722" i="8" s="1"/>
  <c r="BJ1029" i="8"/>
  <c r="BJ1231" i="8"/>
  <c r="BJ1376" i="8"/>
  <c r="BM1376" i="8" s="1"/>
  <c r="BJ1460" i="8"/>
  <c r="BJ1551" i="8"/>
  <c r="BM1551" i="8" s="1"/>
  <c r="BJ1632" i="8"/>
  <c r="BM1632" i="8" s="1"/>
  <c r="BJ1716" i="8"/>
  <c r="BJ1792" i="8"/>
  <c r="BJ1856" i="8"/>
  <c r="BJ1920" i="8"/>
  <c r="BJ1974" i="8"/>
  <c r="BJ2020" i="8"/>
  <c r="BJ2064" i="8"/>
  <c r="BJ2098" i="8"/>
  <c r="BM2098" i="8" s="1"/>
  <c r="BJ2129" i="8"/>
  <c r="BM2129" i="8" s="1"/>
  <c r="BJ2159" i="8"/>
  <c r="BJ2182" i="8"/>
  <c r="BJ2212" i="8"/>
  <c r="BM2212" i="8" s="1"/>
  <c r="BJ2242" i="8"/>
  <c r="BJ2272" i="8"/>
  <c r="BM2272" i="8" s="1"/>
  <c r="BJ2301" i="8"/>
  <c r="BJ2323" i="8"/>
  <c r="BJ2350" i="8"/>
  <c r="BJ2371" i="8"/>
  <c r="BJ2392" i="8"/>
  <c r="BJ2411" i="8"/>
  <c r="BJ2427" i="8"/>
  <c r="BJ2443" i="8"/>
  <c r="BJ2459" i="8"/>
  <c r="BJ2475" i="8"/>
  <c r="BJ2491" i="8"/>
  <c r="BJ2507" i="8"/>
  <c r="BJ2523" i="8"/>
  <c r="BJ2539" i="8"/>
  <c r="BJ2555" i="8"/>
  <c r="BJ2571" i="8"/>
  <c r="BJ2587" i="8"/>
  <c r="BJ2603" i="8"/>
  <c r="BJ2619" i="8"/>
  <c r="BJ2635" i="8"/>
  <c r="BM2635" i="8" s="1"/>
  <c r="BJ2651" i="8"/>
  <c r="BM2651" i="8" s="1"/>
  <c r="BJ2667" i="8"/>
  <c r="BJ2683" i="8"/>
  <c r="BM2683" i="8" s="1"/>
  <c r="BJ2699" i="8"/>
  <c r="BJ2715" i="8"/>
  <c r="BJ2731" i="8"/>
  <c r="BJ2747" i="8"/>
  <c r="BJ2763" i="8"/>
  <c r="BJ2779" i="8"/>
  <c r="BJ2795" i="8"/>
  <c r="BJ2811" i="8"/>
  <c r="BJ2827" i="8"/>
  <c r="BJ2843" i="8"/>
  <c r="BJ2859" i="8"/>
  <c r="BJ2875" i="8"/>
  <c r="BJ2891" i="8"/>
  <c r="BM2891" i="8" s="1"/>
  <c r="BJ2907" i="8"/>
  <c r="BM2907" i="8" s="1"/>
  <c r="BJ2923" i="8"/>
  <c r="BJ2939" i="8"/>
  <c r="BJ2955" i="8"/>
  <c r="BJ2971" i="8"/>
  <c r="BJ2987" i="8"/>
  <c r="BJ3003" i="8"/>
  <c r="BJ3019" i="8"/>
  <c r="BJ3035" i="8"/>
  <c r="BJ3051" i="8"/>
  <c r="BJ3067" i="8"/>
  <c r="BJ3083" i="8"/>
  <c r="BJ3099" i="8"/>
  <c r="BJ3115" i="8"/>
  <c r="BJ3131" i="8"/>
  <c r="BJ3147" i="8"/>
  <c r="BJ3163" i="8"/>
  <c r="BJ3179" i="8"/>
  <c r="BJ3195" i="8"/>
  <c r="BJ3211" i="8"/>
  <c r="BJ3227" i="8"/>
  <c r="BJ3243" i="8"/>
  <c r="BJ3259" i="8"/>
  <c r="BJ3275" i="8"/>
  <c r="BJ3291" i="8"/>
  <c r="BJ3307" i="8"/>
  <c r="BJ3323" i="8"/>
  <c r="BJ3339" i="8"/>
  <c r="BJ3355" i="8"/>
  <c r="BJ3371" i="8"/>
  <c r="BJ3387" i="8"/>
  <c r="BJ3403" i="8"/>
  <c r="BJ3419" i="8"/>
  <c r="BJ3435" i="8"/>
  <c r="BJ3451" i="8"/>
  <c r="BJ3467" i="8"/>
  <c r="BJ3483" i="8"/>
  <c r="BJ3499" i="8"/>
  <c r="BJ3515" i="8"/>
  <c r="BJ3531" i="8"/>
  <c r="BJ3547" i="8"/>
  <c r="BJ3563" i="8"/>
  <c r="BJ3579" i="8"/>
  <c r="BJ3595" i="8"/>
  <c r="BJ3611" i="8"/>
  <c r="BJ3627" i="8"/>
  <c r="BJ3643" i="8"/>
  <c r="BJ96" i="8"/>
  <c r="BJ752" i="8"/>
  <c r="BJ1058" i="8"/>
  <c r="BJ1232" i="8"/>
  <c r="BJ1380" i="8"/>
  <c r="BJ1471" i="8"/>
  <c r="BJ1552" i="8"/>
  <c r="BJ1636" i="8"/>
  <c r="BM1636" i="8" s="1"/>
  <c r="BJ1727" i="8"/>
  <c r="BJ1796" i="8"/>
  <c r="BM1796" i="8" s="1"/>
  <c r="BJ1860" i="8"/>
  <c r="BM1860" i="8" s="1"/>
  <c r="BJ1924" i="8"/>
  <c r="BJ1983" i="8"/>
  <c r="BJ2021" i="8"/>
  <c r="BM2021" i="8" s="1"/>
  <c r="BJ2065" i="8"/>
  <c r="BJ2100" i="8"/>
  <c r="BJ2130" i="8"/>
  <c r="BJ2160" i="8"/>
  <c r="BJ2189" i="8"/>
  <c r="BJ2213" i="8"/>
  <c r="BJ2243" i="8"/>
  <c r="BM2243" i="8" s="1"/>
  <c r="BJ2273" i="8"/>
  <c r="BJ2302" i="8"/>
  <c r="BJ2324" i="8"/>
  <c r="BM2324" i="8" s="1"/>
  <c r="BJ2351" i="8"/>
  <c r="BJ2372" i="8"/>
  <c r="BJ2396" i="8"/>
  <c r="BM2396" i="8" s="1"/>
  <c r="BJ2412" i="8"/>
  <c r="BJ2428" i="8"/>
  <c r="BM2428" i="8" s="1"/>
  <c r="BJ2444" i="8"/>
  <c r="BJ2460" i="8"/>
  <c r="BJ2476" i="8"/>
  <c r="BJ2492" i="8"/>
  <c r="BJ2508" i="8"/>
  <c r="BJ2524" i="8"/>
  <c r="BJ2540" i="8"/>
  <c r="BJ2556" i="8"/>
  <c r="BJ2572" i="8"/>
  <c r="BJ2588" i="8"/>
  <c r="BJ2604" i="8"/>
  <c r="BJ2620" i="8"/>
  <c r="BJ2636" i="8"/>
  <c r="BM2636" i="8" s="1"/>
  <c r="BJ2652" i="8"/>
  <c r="BM2652" i="8" s="1"/>
  <c r="BJ2668" i="8"/>
  <c r="BJ2684" i="8"/>
  <c r="BM2684" i="8" s="1"/>
  <c r="BJ2700" i="8"/>
  <c r="BJ2716" i="8"/>
  <c r="BJ2732" i="8"/>
  <c r="BJ2748" i="8"/>
  <c r="BJ2764" i="8"/>
  <c r="BJ2780" i="8"/>
  <c r="BJ2796" i="8"/>
  <c r="BJ2812" i="8"/>
  <c r="BJ2828" i="8"/>
  <c r="BJ2844" i="8"/>
  <c r="BJ2860" i="8"/>
  <c r="BM2860" i="8" s="1"/>
  <c r="BJ2876" i="8"/>
  <c r="BJ2892" i="8"/>
  <c r="BM2892" i="8" s="1"/>
  <c r="BJ2908" i="8"/>
  <c r="BM2908" i="8" s="1"/>
  <c r="BJ2924" i="8"/>
  <c r="BJ2940" i="8"/>
  <c r="BM2940" i="8" s="1"/>
  <c r="BJ2956" i="8"/>
  <c r="BJ2972" i="8"/>
  <c r="BJ2988" i="8"/>
  <c r="BJ3004" i="8"/>
  <c r="BJ3020" i="8"/>
  <c r="BJ3036" i="8"/>
  <c r="BJ3052" i="8"/>
  <c r="BJ3068" i="8"/>
  <c r="BJ3084" i="8"/>
  <c r="BJ3100" i="8"/>
  <c r="BJ3116" i="8"/>
  <c r="BJ3132" i="8"/>
  <c r="BJ3148" i="8"/>
  <c r="BJ3164" i="8"/>
  <c r="BJ3180" i="8"/>
  <c r="BJ3196" i="8"/>
  <c r="BJ3212" i="8"/>
  <c r="BJ3228" i="8"/>
  <c r="BJ3244" i="8"/>
  <c r="BM3244" i="8" s="1"/>
  <c r="BJ3260" i="8"/>
  <c r="BJ3276" i="8"/>
  <c r="BJ3292" i="8"/>
  <c r="BJ3308" i="8"/>
  <c r="BJ3324" i="8"/>
  <c r="BJ3340" i="8"/>
  <c r="BJ3356" i="8"/>
  <c r="BJ3372" i="8"/>
  <c r="BJ3388" i="8"/>
  <c r="BJ3404" i="8"/>
  <c r="BJ3420" i="8"/>
  <c r="BJ3436" i="8"/>
  <c r="BJ3452" i="8"/>
  <c r="BJ3468" i="8"/>
  <c r="BJ3484" i="8"/>
  <c r="BJ3500" i="8"/>
  <c r="BJ3516" i="8"/>
  <c r="BJ3532" i="8"/>
  <c r="BJ3548" i="8"/>
  <c r="BJ3564" i="8"/>
  <c r="BJ3580" i="8"/>
  <c r="BJ3596" i="8"/>
  <c r="BJ3612" i="8"/>
  <c r="BJ3628" i="8"/>
  <c r="BJ3644" i="8"/>
  <c r="BJ128" i="8"/>
  <c r="BJ800" i="8"/>
  <c r="BM800" i="8" s="1"/>
  <c r="BJ1060" i="8"/>
  <c r="BJ1236" i="8"/>
  <c r="BJ1391" i="8"/>
  <c r="BJ1472" i="8"/>
  <c r="BJ1556" i="8"/>
  <c r="BJ1647" i="8"/>
  <c r="BJ1728" i="8"/>
  <c r="BJ1798" i="8"/>
  <c r="BJ1862" i="8"/>
  <c r="BJ1926" i="8"/>
  <c r="BJ1984" i="8"/>
  <c r="BJ2022" i="8"/>
  <c r="BJ2066" i="8"/>
  <c r="BM2066" i="8" s="1"/>
  <c r="BJ2101" i="8"/>
  <c r="BM2101" i="8" s="1"/>
  <c r="BJ2131" i="8"/>
  <c r="BM2131" i="8" s="1"/>
  <c r="BJ2161" i="8"/>
  <c r="BJ2191" i="8"/>
  <c r="BJ2214" i="8"/>
  <c r="BJ2244" i="8"/>
  <c r="BJ2274" i="8"/>
  <c r="BJ2303" i="8"/>
  <c r="BJ2325" i="8"/>
  <c r="BJ2352" i="8"/>
  <c r="BJ2373" i="8"/>
  <c r="BJ2397" i="8"/>
  <c r="BJ2413" i="8"/>
  <c r="BJ2429" i="8"/>
  <c r="BJ2445" i="8"/>
  <c r="BM2445" i="8" s="1"/>
  <c r="BJ2461" i="8"/>
  <c r="BJ2477" i="8"/>
  <c r="BJ2493" i="8"/>
  <c r="BJ2509" i="8"/>
  <c r="BJ2525" i="8"/>
  <c r="BJ2541" i="8"/>
  <c r="BJ2557" i="8"/>
  <c r="BJ2573" i="8"/>
  <c r="BJ2589" i="8"/>
  <c r="BJ2605" i="8"/>
  <c r="BJ2621" i="8"/>
  <c r="BJ2637" i="8"/>
  <c r="BJ2653" i="8"/>
  <c r="BJ2669" i="8"/>
  <c r="BJ2685" i="8"/>
  <c r="BJ2701" i="8"/>
  <c r="BM2701" i="8" s="1"/>
  <c r="BJ2717" i="8"/>
  <c r="BJ2733" i="8"/>
  <c r="BJ2749" i="8"/>
  <c r="BJ2765" i="8"/>
  <c r="BJ2781" i="8"/>
  <c r="BJ2797" i="8"/>
  <c r="BJ2813" i="8"/>
  <c r="BJ2829" i="8"/>
  <c r="BJ2845" i="8"/>
  <c r="BJ2861" i="8"/>
  <c r="BJ2877" i="8"/>
  <c r="BJ2893" i="8"/>
  <c r="BJ2909" i="8"/>
  <c r="BJ2925" i="8"/>
  <c r="BJ2941" i="8"/>
  <c r="BJ2957" i="8"/>
  <c r="BM2957" i="8" s="1"/>
  <c r="BJ2973" i="8"/>
  <c r="BJ2989" i="8"/>
  <c r="BJ3005" i="8"/>
  <c r="BJ3021" i="8"/>
  <c r="BJ3037" i="8"/>
  <c r="BJ3053" i="8"/>
  <c r="BJ3069" i="8"/>
  <c r="BJ3085" i="8"/>
  <c r="BJ3101" i="8"/>
  <c r="BJ3117" i="8"/>
  <c r="BJ3133" i="8"/>
  <c r="BJ3149" i="8"/>
  <c r="BJ3165" i="8"/>
  <c r="BM3165" i="8" s="1"/>
  <c r="BJ3181" i="8"/>
  <c r="BM3181" i="8" s="1"/>
  <c r="BJ3197" i="8"/>
  <c r="BM3197" i="8" s="1"/>
  <c r="BJ3213" i="8"/>
  <c r="BJ3229" i="8"/>
  <c r="BJ3245" i="8"/>
  <c r="BJ3261" i="8"/>
  <c r="BJ3277" i="8"/>
  <c r="BJ3293" i="8"/>
  <c r="BJ3309" i="8"/>
  <c r="BJ3325" i="8"/>
  <c r="BJ3341" i="8"/>
  <c r="BJ3357" i="8"/>
  <c r="BJ3373" i="8"/>
  <c r="BJ3389" i="8"/>
  <c r="BJ3405" i="8"/>
  <c r="BJ3421" i="8"/>
  <c r="BJ3437" i="8"/>
  <c r="BJ3453" i="8"/>
  <c r="BJ3469" i="8"/>
  <c r="BM3469" i="8" s="1"/>
  <c r="BJ3485" i="8"/>
  <c r="BJ3501" i="8"/>
  <c r="BJ3517" i="8"/>
  <c r="BJ3533" i="8"/>
  <c r="BJ3549" i="8"/>
  <c r="BJ3565" i="8"/>
  <c r="BJ3581" i="8"/>
  <c r="BJ3597" i="8"/>
  <c r="BJ3613" i="8"/>
  <c r="BJ3629" i="8"/>
  <c r="BM3629" i="8" s="1"/>
  <c r="BJ3645" i="8"/>
  <c r="BJ209" i="8"/>
  <c r="BJ801" i="8"/>
  <c r="BJ1072" i="8"/>
  <c r="BJ1263" i="8"/>
  <c r="BJ1392" i="8"/>
  <c r="BJ1476" i="8"/>
  <c r="BM1476" i="8" s="1"/>
  <c r="BJ1567" i="8"/>
  <c r="BJ1648" i="8"/>
  <c r="BJ1732" i="8"/>
  <c r="BM1732" i="8" s="1"/>
  <c r="BJ1807" i="8"/>
  <c r="BJ1871" i="8"/>
  <c r="BM1871" i="8" s="1"/>
  <c r="BJ1935" i="8"/>
  <c r="BJ1986" i="8"/>
  <c r="BJ2031" i="8"/>
  <c r="BJ2068" i="8"/>
  <c r="BJ2102" i="8"/>
  <c r="BJ2132" i="8"/>
  <c r="BJ2162" i="8"/>
  <c r="BJ2192" i="8"/>
  <c r="BJ2221" i="8"/>
  <c r="BJ2245" i="8"/>
  <c r="BM2245" i="8" s="1"/>
  <c r="BJ2275" i="8"/>
  <c r="BM2275" i="8" s="1"/>
  <c r="BJ2304" i="8"/>
  <c r="BM2304" i="8" s="1"/>
  <c r="BJ2326" i="8"/>
  <c r="BJ2353" i="8"/>
  <c r="BJ2374" i="8"/>
  <c r="BJ2398" i="8"/>
  <c r="BJ2414" i="8"/>
  <c r="BJ2430" i="8"/>
  <c r="BJ2446" i="8"/>
  <c r="BJ2462" i="8"/>
  <c r="BJ2478" i="8"/>
  <c r="BJ2494" i="8"/>
  <c r="BJ2510" i="8"/>
  <c r="BJ2526" i="8"/>
  <c r="BJ2542" i="8"/>
  <c r="BJ2558" i="8"/>
  <c r="BJ2574" i="8"/>
  <c r="BJ2590" i="8"/>
  <c r="BJ2606" i="8"/>
  <c r="BJ2622" i="8"/>
  <c r="BJ2638" i="8"/>
  <c r="BJ2654" i="8"/>
  <c r="BJ2670" i="8"/>
  <c r="BJ2686" i="8"/>
  <c r="BJ2702" i="8"/>
  <c r="BJ2718" i="8"/>
  <c r="BJ2734" i="8"/>
  <c r="BJ2750" i="8"/>
  <c r="BJ2766" i="8"/>
  <c r="BJ2782" i="8"/>
  <c r="BJ2798" i="8"/>
  <c r="BJ2814" i="8"/>
  <c r="BJ2830" i="8"/>
  <c r="BJ2846" i="8"/>
  <c r="BJ2862" i="8"/>
  <c r="BJ2878" i="8"/>
  <c r="BJ2894" i="8"/>
  <c r="BJ2910" i="8"/>
  <c r="BJ2926" i="8"/>
  <c r="BJ2942" i="8"/>
  <c r="BM2942" i="8" s="1"/>
  <c r="BJ2958" i="8"/>
  <c r="BM2958" i="8" s="1"/>
  <c r="BJ2974" i="8"/>
  <c r="BJ2990" i="8"/>
  <c r="BJ3006" i="8"/>
  <c r="BJ3022" i="8"/>
  <c r="BJ3038" i="8"/>
  <c r="BJ3054" i="8"/>
  <c r="BJ3070" i="8"/>
  <c r="BJ3086" i="8"/>
  <c r="BJ3102" i="8"/>
  <c r="BJ3118" i="8"/>
  <c r="BM3118" i="8" s="1"/>
  <c r="BJ3134" i="8"/>
  <c r="BJ3150" i="8"/>
  <c r="BJ3166" i="8"/>
  <c r="BJ3182" i="8"/>
  <c r="BJ3198" i="8"/>
  <c r="BM3198" i="8" s="1"/>
  <c r="BJ3214" i="8"/>
  <c r="BM3214" i="8" s="1"/>
  <c r="BJ3230" i="8"/>
  <c r="BJ3246" i="8"/>
  <c r="BM3246" i="8" s="1"/>
  <c r="BJ3262" i="8"/>
  <c r="BJ3278" i="8"/>
  <c r="BJ3294" i="8"/>
  <c r="BJ3310" i="8"/>
  <c r="BJ3326" i="8"/>
  <c r="BJ3342" i="8"/>
  <c r="BJ3358" i="8"/>
  <c r="BJ3374" i="8"/>
  <c r="BJ3390" i="8"/>
  <c r="BJ3406" i="8"/>
  <c r="BJ3422" i="8"/>
  <c r="BJ3438" i="8"/>
  <c r="BJ3454" i="8"/>
  <c r="BM3454" i="8" s="1"/>
  <c r="BJ3470" i="8"/>
  <c r="BJ3486" i="8"/>
  <c r="BJ3502" i="8"/>
  <c r="BJ3518" i="8"/>
  <c r="BJ3534" i="8"/>
  <c r="BJ3550" i="8"/>
  <c r="BJ3566" i="8"/>
  <c r="BJ3582" i="8"/>
  <c r="BJ3598" i="8"/>
  <c r="BJ3614" i="8"/>
  <c r="BJ3630" i="8"/>
  <c r="BJ3646" i="8"/>
  <c r="BJ224" i="8"/>
  <c r="BM224" i="8" s="1"/>
  <c r="BJ817" i="8"/>
  <c r="BJ1093" i="8"/>
  <c r="BJ1264" i="8"/>
  <c r="BJ1396" i="8"/>
  <c r="BJ1487" i="8"/>
  <c r="BJ1568" i="8"/>
  <c r="BJ1652" i="8"/>
  <c r="BJ1743" i="8"/>
  <c r="BJ1808" i="8"/>
  <c r="BJ1872" i="8"/>
  <c r="BJ1936" i="8"/>
  <c r="BJ1988" i="8"/>
  <c r="BM1988" i="8" s="1"/>
  <c r="BJ2032" i="8"/>
  <c r="BJ2069" i="8"/>
  <c r="BJ2109" i="8"/>
  <c r="BJ2133" i="8"/>
  <c r="BM2133" i="8" s="1"/>
  <c r="BJ2163" i="8"/>
  <c r="BM2163" i="8" s="1"/>
  <c r="BJ2193" i="8"/>
  <c r="BJ2223" i="8"/>
  <c r="BJ2246" i="8"/>
  <c r="BJ2276" i="8"/>
  <c r="BJ2305" i="8"/>
  <c r="BJ2333" i="8"/>
  <c r="BJ2354" i="8"/>
  <c r="BJ2380" i="8"/>
  <c r="BJ2399" i="8"/>
  <c r="BJ2415" i="8"/>
  <c r="BJ2431" i="8"/>
  <c r="BJ2447" i="8"/>
  <c r="BJ2463" i="8"/>
  <c r="BM2463" i="8" s="1"/>
  <c r="BJ2479" i="8"/>
  <c r="BM2479" i="8" s="1"/>
  <c r="BJ2495" i="8"/>
  <c r="BJ2511" i="8"/>
  <c r="BJ2527" i="8"/>
  <c r="BJ2543" i="8"/>
  <c r="BJ2559" i="8"/>
  <c r="BJ2575" i="8"/>
  <c r="BJ2591" i="8"/>
  <c r="BJ2607" i="8"/>
  <c r="BJ2623" i="8"/>
  <c r="BJ2639" i="8"/>
  <c r="BJ2655" i="8"/>
  <c r="BJ2671" i="8"/>
  <c r="BJ2687" i="8"/>
  <c r="BJ2703" i="8"/>
  <c r="BJ2719" i="8"/>
  <c r="BM2719" i="8" s="1"/>
  <c r="BJ2735" i="8"/>
  <c r="BM2735" i="8" s="1"/>
  <c r="BJ2751" i="8"/>
  <c r="BJ2767" i="8"/>
  <c r="BM2767" i="8" s="1"/>
  <c r="BJ2783" i="8"/>
  <c r="BJ2799" i="8"/>
  <c r="BJ2815" i="8"/>
  <c r="BJ2831" i="8"/>
  <c r="BJ2847" i="8"/>
  <c r="BJ2863" i="8"/>
  <c r="BJ2879" i="8"/>
  <c r="BJ2895" i="8"/>
  <c r="BJ2911" i="8"/>
  <c r="BJ2927" i="8"/>
  <c r="BJ2943" i="8"/>
  <c r="BJ2959" i="8"/>
  <c r="BJ2975" i="8"/>
  <c r="BM2975" i="8" s="1"/>
  <c r="BJ2991" i="8"/>
  <c r="BM2991" i="8" s="1"/>
  <c r="BJ3007" i="8"/>
  <c r="BJ3023" i="8"/>
  <c r="BM3023" i="8" s="1"/>
  <c r="BJ3039" i="8"/>
  <c r="BJ3055" i="8"/>
  <c r="BM3055" i="8" s="1"/>
  <c r="BJ3071" i="8"/>
  <c r="BJ3087" i="8"/>
  <c r="BJ3103" i="8"/>
  <c r="BJ3119" i="8"/>
  <c r="BJ3135" i="8"/>
  <c r="BJ3151" i="8"/>
  <c r="BM3151" i="8" s="1"/>
  <c r="BJ3167" i="8"/>
  <c r="BJ3183" i="8"/>
  <c r="BJ3199" i="8"/>
  <c r="BJ3215" i="8"/>
  <c r="BJ3231" i="8"/>
  <c r="BJ3247" i="8"/>
  <c r="BJ3263" i="8"/>
  <c r="BJ3279" i="8"/>
  <c r="BJ3295" i="8"/>
  <c r="BJ3311" i="8"/>
  <c r="BJ3327" i="8"/>
  <c r="BJ3343" i="8"/>
  <c r="BJ3359" i="8"/>
  <c r="BJ3375" i="8"/>
  <c r="BJ3391" i="8"/>
  <c r="BJ3407" i="8"/>
  <c r="BJ3423" i="8"/>
  <c r="BJ3439" i="8"/>
  <c r="BJ3455" i="8"/>
  <c r="BJ3471" i="8"/>
  <c r="BJ3487" i="8"/>
  <c r="BM3487" i="8" s="1"/>
  <c r="BJ3503" i="8"/>
  <c r="BM3503" i="8" s="1"/>
  <c r="BJ3519" i="8"/>
  <c r="BJ3535" i="8"/>
  <c r="BJ3551" i="8"/>
  <c r="BJ3567" i="8"/>
  <c r="BJ3583" i="8"/>
  <c r="BJ3599" i="8"/>
  <c r="BJ3615" i="8"/>
  <c r="BJ3631" i="8"/>
  <c r="BJ3647" i="8"/>
  <c r="BJ256" i="8"/>
  <c r="BJ864" i="8"/>
  <c r="BJ1094" i="8"/>
  <c r="BJ1268" i="8"/>
  <c r="BJ1407" i="8"/>
  <c r="BJ1488" i="8"/>
  <c r="BJ1572" i="8"/>
  <c r="BM1572" i="8" s="1"/>
  <c r="BJ1663" i="8"/>
  <c r="BJ1744" i="8"/>
  <c r="BM1744" i="8" s="1"/>
  <c r="BJ1812" i="8"/>
  <c r="BM1812" i="8" s="1"/>
  <c r="BJ1876" i="8"/>
  <c r="BJ1940" i="8"/>
  <c r="BJ1989" i="8"/>
  <c r="BM1989" i="8" s="1"/>
  <c r="BJ2034" i="8"/>
  <c r="BM2034" i="8" s="1"/>
  <c r="BJ2070" i="8"/>
  <c r="BJ2111" i="8"/>
  <c r="BJ2134" i="8"/>
  <c r="BJ2164" i="8"/>
  <c r="BJ2194" i="8"/>
  <c r="BM2194" i="8" s="1"/>
  <c r="BJ2224" i="8"/>
  <c r="BM2224" i="8" s="1"/>
  <c r="BJ2253" i="8"/>
  <c r="BJ2277" i="8"/>
  <c r="BM2277" i="8" s="1"/>
  <c r="BJ2306" i="8"/>
  <c r="BM2306" i="8" s="1"/>
  <c r="BJ2334" i="8"/>
  <c r="BJ2355" i="8"/>
  <c r="BJ2381" i="8"/>
  <c r="BJ2400" i="8"/>
  <c r="BM2400" i="8" s="1"/>
  <c r="BJ2416" i="8"/>
  <c r="BJ2432" i="8"/>
  <c r="BJ2448" i="8"/>
  <c r="BJ2464" i="8"/>
  <c r="BJ2480" i="8"/>
  <c r="BJ2496" i="8"/>
  <c r="BJ2512" i="8"/>
  <c r="BJ2528" i="8"/>
  <c r="BM2528" i="8" s="1"/>
  <c r="BJ2544" i="8"/>
  <c r="BM2544" i="8" s="1"/>
  <c r="BJ2560" i="8"/>
  <c r="BM2560" i="8" s="1"/>
  <c r="BJ2576" i="8"/>
  <c r="BJ2592" i="8"/>
  <c r="BM2592" i="8" s="1"/>
  <c r="BJ2608" i="8"/>
  <c r="BM2608" i="8" s="1"/>
  <c r="BJ2624" i="8"/>
  <c r="BM2624" i="8" s="1"/>
  <c r="BJ2640" i="8"/>
  <c r="BJ2656" i="8"/>
  <c r="BJ2672" i="8"/>
  <c r="BJ2688" i="8"/>
  <c r="BM2688" i="8" s="1"/>
  <c r="BJ2704" i="8"/>
  <c r="BJ2720" i="8"/>
  <c r="BJ2736" i="8"/>
  <c r="BJ2752" i="8"/>
  <c r="BJ2768" i="8"/>
  <c r="BJ2784" i="8"/>
  <c r="BM2784" i="8" s="1"/>
  <c r="BJ2800" i="8"/>
  <c r="BM2800" i="8" s="1"/>
  <c r="BJ2816" i="8"/>
  <c r="BJ2832" i="8"/>
  <c r="BM2832" i="8" s="1"/>
  <c r="BJ2848" i="8"/>
  <c r="BM2848" i="8" s="1"/>
  <c r="BJ2864" i="8"/>
  <c r="BM2864" i="8" s="1"/>
  <c r="BJ2880" i="8"/>
  <c r="BJ2896" i="8"/>
  <c r="BJ2912" i="8"/>
  <c r="BJ2928" i="8"/>
  <c r="BM2928" i="8" s="1"/>
  <c r="BJ2944" i="8"/>
  <c r="BM2944" i="8" s="1"/>
  <c r="BJ2960" i="8"/>
  <c r="BM2960" i="8" s="1"/>
  <c r="BJ2976" i="8"/>
  <c r="BJ2992" i="8"/>
  <c r="BJ3008" i="8"/>
  <c r="BJ3024" i="8"/>
  <c r="BJ3040" i="8"/>
  <c r="BJ3056" i="8"/>
  <c r="BM3056" i="8" s="1"/>
  <c r="BJ3072" i="8"/>
  <c r="BM3072" i="8" s="1"/>
  <c r="BJ3088" i="8"/>
  <c r="BM3088" i="8" s="1"/>
  <c r="BJ3104" i="8"/>
  <c r="BM3104" i="8" s="1"/>
  <c r="BJ3120" i="8"/>
  <c r="BJ3136" i="8"/>
  <c r="BM3136" i="8" s="1"/>
  <c r="BJ3152" i="8"/>
  <c r="BJ3168" i="8"/>
  <c r="BJ3184" i="8"/>
  <c r="BM3184" i="8" s="1"/>
  <c r="BJ3200" i="8"/>
  <c r="BJ3216" i="8"/>
  <c r="BM3216" i="8" s="1"/>
  <c r="BJ3232" i="8"/>
  <c r="BJ3248" i="8"/>
  <c r="BJ3264" i="8"/>
  <c r="BJ3280" i="8"/>
  <c r="BJ3296" i="8"/>
  <c r="BM3296" i="8" s="1"/>
  <c r="BJ3312" i="8"/>
  <c r="BJ3328" i="8"/>
  <c r="BM3328" i="8" s="1"/>
  <c r="BJ3344" i="8"/>
  <c r="BM3344" i="8" s="1"/>
  <c r="BJ3360" i="8"/>
  <c r="BJ3376" i="8"/>
  <c r="BJ3392" i="8"/>
  <c r="BM3392" i="8" s="1"/>
  <c r="BJ3408" i="8"/>
  <c r="BM3408" i="8" s="1"/>
  <c r="BJ3424" i="8"/>
  <c r="BM3424" i="8" s="1"/>
  <c r="BJ3440" i="8"/>
  <c r="BJ3456" i="8"/>
  <c r="BJ3472" i="8"/>
  <c r="BJ3488" i="8"/>
  <c r="BM3488" i="8" s="1"/>
  <c r="BJ3504" i="8"/>
  <c r="BJ3520" i="8"/>
  <c r="BJ3536" i="8"/>
  <c r="BJ3552" i="8"/>
  <c r="BM3552" i="8" s="1"/>
  <c r="BJ3568" i="8"/>
  <c r="BM3568" i="8" s="1"/>
  <c r="BJ3584" i="8"/>
  <c r="BM3584" i="8" s="1"/>
  <c r="BJ3600" i="8"/>
  <c r="BM3600" i="8" s="1"/>
  <c r="BJ337" i="8"/>
  <c r="BJ865" i="8"/>
  <c r="BJ1106" i="8"/>
  <c r="BJ1295" i="8"/>
  <c r="BJ1408" i="8"/>
  <c r="BJ1492" i="8"/>
  <c r="BJ1583" i="8"/>
  <c r="BJ1664" i="8"/>
  <c r="BJ1748" i="8"/>
  <c r="BJ1814" i="8"/>
  <c r="BJ1878" i="8"/>
  <c r="BJ1942" i="8"/>
  <c r="BJ1990" i="8"/>
  <c r="BJ2036" i="8"/>
  <c r="BM2036" i="8" s="1"/>
  <c r="BJ2079" i="8"/>
  <c r="BJ2112" i="8"/>
  <c r="BM2112" i="8" s="1"/>
  <c r="BJ2141" i="8"/>
  <c r="BJ2165" i="8"/>
  <c r="BM2165" i="8" s="1"/>
  <c r="BJ2195" i="8"/>
  <c r="BM2195" i="8" s="1"/>
  <c r="BJ2225" i="8"/>
  <c r="BJ2255" i="8"/>
  <c r="BJ2278" i="8"/>
  <c r="BJ2307" i="8"/>
  <c r="BJ2335" i="8"/>
  <c r="BJ2356" i="8"/>
  <c r="BJ2382" i="8"/>
  <c r="BJ2401" i="8"/>
  <c r="BJ2417" i="8"/>
  <c r="BJ2433" i="8"/>
  <c r="BJ2449" i="8"/>
  <c r="BJ2465" i="8"/>
  <c r="BJ2481" i="8"/>
  <c r="BJ2497" i="8"/>
  <c r="BJ2513" i="8"/>
  <c r="BJ2529" i="8"/>
  <c r="BJ2545" i="8"/>
  <c r="BJ2561" i="8"/>
  <c r="BJ2577" i="8"/>
  <c r="BJ2593" i="8"/>
  <c r="BJ2609" i="8"/>
  <c r="BJ2625" i="8"/>
  <c r="BJ2641" i="8"/>
  <c r="BJ2657" i="8"/>
  <c r="BJ2673" i="8"/>
  <c r="BJ2689" i="8"/>
  <c r="BM2689" i="8" s="1"/>
  <c r="BJ2705" i="8"/>
  <c r="BM2705" i="8" s="1"/>
  <c r="BJ2721" i="8"/>
  <c r="BM2721" i="8" s="1"/>
  <c r="BJ2737" i="8"/>
  <c r="BM2737" i="8" s="1"/>
  <c r="BJ2753" i="8"/>
  <c r="BJ2769" i="8"/>
  <c r="BJ2785" i="8"/>
  <c r="BJ2801" i="8"/>
  <c r="BJ2817" i="8"/>
  <c r="BM2817" i="8" s="1"/>
  <c r="BJ2833" i="8"/>
  <c r="BJ2849" i="8"/>
  <c r="BJ2865" i="8"/>
  <c r="BJ2881" i="8"/>
  <c r="BJ2897" i="8"/>
  <c r="BJ2913" i="8"/>
  <c r="BJ2929" i="8"/>
  <c r="BJ2945" i="8"/>
  <c r="BM2945" i="8" s="1"/>
  <c r="BJ2961" i="8"/>
  <c r="BM2961" i="8" s="1"/>
  <c r="BJ2977" i="8"/>
  <c r="BM2977" i="8" s="1"/>
  <c r="BJ2993" i="8"/>
  <c r="BM2993" i="8" s="1"/>
  <c r="BJ3009" i="8"/>
  <c r="BJ3025" i="8"/>
  <c r="BJ3041" i="8"/>
  <c r="BJ3057" i="8"/>
  <c r="BJ3073" i="8"/>
  <c r="BJ3089" i="8"/>
  <c r="BJ3105" i="8"/>
  <c r="BJ3121" i="8"/>
  <c r="BJ3137" i="8"/>
  <c r="BJ3153" i="8"/>
  <c r="BJ3169" i="8"/>
  <c r="BJ3185" i="8"/>
  <c r="BJ3201" i="8"/>
  <c r="BM3201" i="8" s="1"/>
  <c r="BJ3217" i="8"/>
  <c r="BM3217" i="8" s="1"/>
  <c r="BJ3233" i="8"/>
  <c r="BM3233" i="8" s="1"/>
  <c r="BJ3249" i="8"/>
  <c r="BM3249" i="8" s="1"/>
  <c r="BJ3265" i="8"/>
  <c r="BJ3281" i="8"/>
  <c r="BJ3297" i="8"/>
  <c r="BJ3313" i="8"/>
  <c r="BJ3329" i="8"/>
  <c r="BJ3345" i="8"/>
  <c r="BJ3361" i="8"/>
  <c r="BJ3377" i="8"/>
  <c r="BM3377" i="8" s="1"/>
  <c r="BJ3393" i="8"/>
  <c r="BJ3409" i="8"/>
  <c r="BJ3425" i="8"/>
  <c r="BJ3441" i="8"/>
  <c r="BJ3457" i="8"/>
  <c r="BM3457" i="8" s="1"/>
  <c r="BJ352" i="8"/>
  <c r="BM352" i="8" s="1"/>
  <c r="BJ881" i="8"/>
  <c r="BJ1135" i="8"/>
  <c r="BJ1296" i="8"/>
  <c r="BJ1412" i="8"/>
  <c r="BM1412" i="8" s="1"/>
  <c r="BJ1503" i="8"/>
  <c r="BM1503" i="8" s="1"/>
  <c r="BJ1584" i="8"/>
  <c r="BJ1668" i="8"/>
  <c r="BJ1759" i="8"/>
  <c r="BJ1823" i="8"/>
  <c r="BJ1887" i="8"/>
  <c r="BJ1951" i="8"/>
  <c r="BJ1999" i="8"/>
  <c r="BM1999" i="8" s="1"/>
  <c r="BJ2037" i="8"/>
  <c r="BJ2080" i="8"/>
  <c r="BJ2113" i="8"/>
  <c r="BM2113" i="8" s="1"/>
  <c r="BJ2143" i="8"/>
  <c r="BJ2166" i="8"/>
  <c r="BJ2196" i="8"/>
  <c r="BJ2226" i="8"/>
  <c r="BM2226" i="8" s="1"/>
  <c r="BJ2256" i="8"/>
  <c r="BJ2285" i="8"/>
  <c r="BJ2308" i="8"/>
  <c r="BM2308" i="8" s="1"/>
  <c r="BJ2336" i="8"/>
  <c r="BJ2357" i="8"/>
  <c r="BJ2383" i="8"/>
  <c r="BJ2402" i="8"/>
  <c r="BM2402" i="8" s="1"/>
  <c r="BJ2418" i="8"/>
  <c r="BJ2434" i="8"/>
  <c r="BJ2450" i="8"/>
  <c r="BM2450" i="8" s="1"/>
  <c r="BJ2466" i="8"/>
  <c r="BJ2482" i="8"/>
  <c r="BM2482" i="8" s="1"/>
  <c r="BJ2498" i="8"/>
  <c r="BM2498" i="8" s="1"/>
  <c r="BJ2514" i="8"/>
  <c r="BM2514" i="8" s="1"/>
  <c r="BJ2530" i="8"/>
  <c r="BM2530" i="8" s="1"/>
  <c r="BJ2546" i="8"/>
  <c r="BJ2562" i="8"/>
  <c r="BM2562" i="8" s="1"/>
  <c r="BJ2578" i="8"/>
  <c r="BJ2594" i="8"/>
  <c r="BM2594" i="8" s="1"/>
  <c r="BJ2610" i="8"/>
  <c r="BM2610" i="8" s="1"/>
  <c r="BJ2626" i="8"/>
  <c r="BJ2642" i="8"/>
  <c r="BM2642" i="8" s="1"/>
  <c r="BJ2658" i="8"/>
  <c r="BJ2674" i="8"/>
  <c r="BJ2690" i="8"/>
  <c r="BJ2706" i="8"/>
  <c r="BJ2722" i="8"/>
  <c r="BJ2738" i="8"/>
  <c r="BM2738" i="8" s="1"/>
  <c r="BJ2754" i="8"/>
  <c r="BM2754" i="8" s="1"/>
  <c r="BJ2770" i="8"/>
  <c r="BM2770" i="8" s="1"/>
  <c r="BJ2786" i="8"/>
  <c r="BM2786" i="8" s="1"/>
  <c r="BJ2802" i="8"/>
  <c r="BM2802" i="8" s="1"/>
  <c r="BJ2818" i="8"/>
  <c r="BM2818" i="8" s="1"/>
  <c r="BJ2834" i="8"/>
  <c r="BJ2850" i="8"/>
  <c r="BM2850" i="8" s="1"/>
  <c r="BJ2866" i="8"/>
  <c r="BM2866" i="8" s="1"/>
  <c r="BJ2882" i="8"/>
  <c r="BM2882" i="8" s="1"/>
  <c r="BJ2898" i="8"/>
  <c r="BJ2914" i="8"/>
  <c r="BJ2930" i="8"/>
  <c r="BM2930" i="8" s="1"/>
  <c r="BJ2946" i="8"/>
  <c r="BM2946" i="8" s="1"/>
  <c r="BJ2962" i="8"/>
  <c r="BJ2978" i="8"/>
  <c r="BJ2994" i="8"/>
  <c r="BM2994" i="8" s="1"/>
  <c r="BJ3010" i="8"/>
  <c r="BM3010" i="8" s="1"/>
  <c r="BJ3026" i="8"/>
  <c r="BM3026" i="8" s="1"/>
  <c r="BJ3042" i="8"/>
  <c r="BM3042" i="8" s="1"/>
  <c r="BJ3058" i="8"/>
  <c r="BM3058" i="8" s="1"/>
  <c r="BJ3074" i="8"/>
  <c r="BJ3090" i="8"/>
  <c r="BM3090" i="8" s="1"/>
  <c r="BJ3106" i="8"/>
  <c r="BM3106" i="8" s="1"/>
  <c r="BJ3122" i="8"/>
  <c r="BJ3138" i="8"/>
  <c r="BM3138" i="8" s="1"/>
  <c r="BJ3154" i="8"/>
  <c r="BJ3170" i="8"/>
  <c r="BJ3186" i="8"/>
  <c r="BJ3202" i="8"/>
  <c r="BJ3218" i="8"/>
  <c r="BJ3234" i="8"/>
  <c r="BJ3250" i="8"/>
  <c r="BM3250" i="8" s="1"/>
  <c r="BJ3266" i="8"/>
  <c r="BJ3282" i="8"/>
  <c r="BJ3298" i="8"/>
  <c r="BJ3314" i="8"/>
  <c r="BM3314" i="8" s="1"/>
  <c r="BJ3330" i="8"/>
  <c r="BJ3346" i="8"/>
  <c r="BM3346" i="8" s="1"/>
  <c r="BJ3362" i="8"/>
  <c r="BJ3378" i="8"/>
  <c r="BJ3394" i="8"/>
  <c r="BJ3410" i="8"/>
  <c r="BJ3426" i="8"/>
  <c r="BJ3442" i="8"/>
  <c r="BJ384" i="8"/>
  <c r="BM384" i="8" s="1"/>
  <c r="BJ928" i="8"/>
  <c r="BJ1136" i="8"/>
  <c r="BJ1300" i="8"/>
  <c r="BM1300" i="8" s="1"/>
  <c r="BJ1423" i="8"/>
  <c r="BJ1504" i="8"/>
  <c r="BM1504" i="8" s="1"/>
  <c r="BJ1588" i="8"/>
  <c r="BJ1679" i="8"/>
  <c r="BJ1760" i="8"/>
  <c r="BJ1824" i="8"/>
  <c r="BJ1888" i="8"/>
  <c r="BJ1952" i="8"/>
  <c r="BM1952" i="8" s="1"/>
  <c r="BJ2000" i="8"/>
  <c r="BJ2038" i="8"/>
  <c r="BJ2081" i="8"/>
  <c r="BJ2114" i="8"/>
  <c r="BJ2144" i="8"/>
  <c r="BJ2173" i="8"/>
  <c r="BJ2197" i="8"/>
  <c r="BJ2227" i="8"/>
  <c r="BM2227" i="8" s="1"/>
  <c r="BJ2257" i="8"/>
  <c r="BM2257" i="8" s="1"/>
  <c r="BJ2287" i="8"/>
  <c r="BJ2309" i="8"/>
  <c r="BJ2337" i="8"/>
  <c r="BM2337" i="8" s="1"/>
  <c r="BJ2358" i="8"/>
  <c r="BJ2384" i="8"/>
  <c r="BM2384" i="8" s="1"/>
  <c r="BJ2403" i="8"/>
  <c r="BM2403" i="8" s="1"/>
  <c r="BJ2419" i="8"/>
  <c r="BM2419" i="8" s="1"/>
  <c r="BJ2435" i="8"/>
  <c r="BM2435" i="8" s="1"/>
  <c r="BJ2451" i="8"/>
  <c r="BM2451" i="8" s="1"/>
  <c r="BJ2467" i="8"/>
  <c r="BM2467" i="8" s="1"/>
  <c r="BJ2483" i="8"/>
  <c r="BM2483" i="8" s="1"/>
  <c r="BJ2499" i="8"/>
  <c r="BM2499" i="8" s="1"/>
  <c r="BJ2515" i="8"/>
  <c r="BJ2531" i="8"/>
  <c r="BJ2547" i="8"/>
  <c r="BM2547" i="8" s="1"/>
  <c r="BJ2563" i="8"/>
  <c r="BM2563" i="8" s="1"/>
  <c r="BJ2579" i="8"/>
  <c r="BM2579" i="8" s="1"/>
  <c r="BJ2595" i="8"/>
  <c r="BM2595" i="8" s="1"/>
  <c r="BJ2611" i="8"/>
  <c r="BM2611" i="8" s="1"/>
  <c r="BJ2627" i="8"/>
  <c r="BM2627" i="8" s="1"/>
  <c r="BJ2643" i="8"/>
  <c r="BM2643" i="8" s="1"/>
  <c r="BJ2659" i="8"/>
  <c r="BM2659" i="8" s="1"/>
  <c r="BJ2675" i="8"/>
  <c r="BM2675" i="8" s="1"/>
  <c r="BJ2691" i="8"/>
  <c r="BM2691" i="8" s="1"/>
  <c r="BJ2707" i="8"/>
  <c r="BM2707" i="8" s="1"/>
  <c r="BJ2723" i="8"/>
  <c r="BM2723" i="8" s="1"/>
  <c r="BJ2739" i="8"/>
  <c r="BM2739" i="8" s="1"/>
  <c r="BJ2755" i="8"/>
  <c r="BM2755" i="8" s="1"/>
  <c r="BJ2771" i="8"/>
  <c r="BJ2787" i="8"/>
  <c r="BJ2803" i="8"/>
  <c r="BM2803" i="8" s="1"/>
  <c r="BJ2819" i="8"/>
  <c r="BM2819" i="8" s="1"/>
  <c r="BJ2835" i="8"/>
  <c r="BM2835" i="8" s="1"/>
  <c r="BJ2851" i="8"/>
  <c r="BM2851" i="8" s="1"/>
  <c r="BJ2867" i="8"/>
  <c r="BM2867" i="8" s="1"/>
  <c r="BJ2883" i="8"/>
  <c r="BM2883" i="8" s="1"/>
  <c r="BJ2899" i="8"/>
  <c r="BM2899" i="8" s="1"/>
  <c r="BJ2915" i="8"/>
  <c r="BM2915" i="8" s="1"/>
  <c r="BJ2931" i="8"/>
  <c r="BM2931" i="8" s="1"/>
  <c r="BJ2947" i="8"/>
  <c r="BM2947" i="8" s="1"/>
  <c r="BJ2963" i="8"/>
  <c r="BJ2979" i="8"/>
  <c r="BM2979" i="8" s="1"/>
  <c r="BJ2995" i="8"/>
  <c r="BJ3011" i="8"/>
  <c r="BM3011" i="8" s="1"/>
  <c r="BJ3027" i="8"/>
  <c r="BJ3043" i="8"/>
  <c r="BJ3059" i="8"/>
  <c r="BM3059" i="8" s="1"/>
  <c r="BJ3075" i="8"/>
  <c r="BM3075" i="8" s="1"/>
  <c r="BJ3091" i="8"/>
  <c r="BM3091" i="8" s="1"/>
  <c r="BJ3107" i="8"/>
  <c r="BJ3123" i="8"/>
  <c r="BM3123" i="8" s="1"/>
  <c r="BJ3139" i="8"/>
  <c r="BM3139" i="8" s="1"/>
  <c r="BJ3155" i="8"/>
  <c r="BM3155" i="8" s="1"/>
  <c r="BJ3171" i="8"/>
  <c r="BM3171" i="8" s="1"/>
  <c r="BJ3187" i="8"/>
  <c r="BM3187" i="8" s="1"/>
  <c r="BJ3203" i="8"/>
  <c r="BM3203" i="8" s="1"/>
  <c r="BJ3219" i="8"/>
  <c r="BM3219" i="8" s="1"/>
  <c r="BJ3235" i="8"/>
  <c r="BM3235" i="8" s="1"/>
  <c r="BJ3251" i="8"/>
  <c r="BM3251" i="8" s="1"/>
  <c r="BJ3267" i="8"/>
  <c r="BM3267" i="8" s="1"/>
  <c r="BJ3283" i="8"/>
  <c r="BJ3299" i="8"/>
  <c r="BJ3315" i="8"/>
  <c r="BM3315" i="8" s="1"/>
  <c r="BJ3331" i="8"/>
  <c r="BM3331" i="8" s="1"/>
  <c r="BJ3347" i="8"/>
  <c r="BM3347" i="8" s="1"/>
  <c r="BJ465" i="8"/>
  <c r="BJ929" i="8"/>
  <c r="BJ1140" i="8"/>
  <c r="BJ1327" i="8"/>
  <c r="BJ1424" i="8"/>
  <c r="BJ1508" i="8"/>
  <c r="BJ1599" i="8"/>
  <c r="BJ1680" i="8"/>
  <c r="BJ1764" i="8"/>
  <c r="BM1764" i="8" s="1"/>
  <c r="BJ1828" i="8"/>
  <c r="BJ1892" i="8"/>
  <c r="BJ1954" i="8"/>
  <c r="BJ2002" i="8"/>
  <c r="BJ2047" i="8"/>
  <c r="BJ2082" i="8"/>
  <c r="BM2082" i="8" s="1"/>
  <c r="BJ2115" i="8"/>
  <c r="BM2115" i="8" s="1"/>
  <c r="BJ2145" i="8"/>
  <c r="BJ2175" i="8"/>
  <c r="BJ2198" i="8"/>
  <c r="BJ2228" i="8"/>
  <c r="BM2228" i="8" s="1"/>
  <c r="BJ2258" i="8"/>
  <c r="BJ2288" i="8"/>
  <c r="BJ2310" i="8"/>
  <c r="BJ2338" i="8"/>
  <c r="BJ2364" i="8"/>
  <c r="BJ2385" i="8"/>
  <c r="BM2385" i="8" s="1"/>
  <c r="BJ2404" i="8"/>
  <c r="BJ2420" i="8"/>
  <c r="BJ2436" i="8"/>
  <c r="BJ2452" i="8"/>
  <c r="BM2452" i="8" s="1"/>
  <c r="BJ2468" i="8"/>
  <c r="BM2468" i="8" s="1"/>
  <c r="BJ2484" i="8"/>
  <c r="BJ2500" i="8"/>
  <c r="BM2500" i="8" s="1"/>
  <c r="BJ2516" i="8"/>
  <c r="BM2516" i="8" s="1"/>
  <c r="BJ2532" i="8"/>
  <c r="BM2532" i="8" s="1"/>
  <c r="BJ2548" i="8"/>
  <c r="BM2548" i="8" s="1"/>
  <c r="BJ2564" i="8"/>
  <c r="BM2564" i="8" s="1"/>
  <c r="BJ2580" i="8"/>
  <c r="BJ2596" i="8"/>
  <c r="BM2596" i="8" s="1"/>
  <c r="BJ2612" i="8"/>
  <c r="BJ2628" i="8"/>
  <c r="BJ2644" i="8"/>
  <c r="BJ2660" i="8"/>
  <c r="BJ2676" i="8"/>
  <c r="BJ2692" i="8"/>
  <c r="BJ2708" i="8"/>
  <c r="BM2708" i="8" s="1"/>
  <c r="BJ2724" i="8"/>
  <c r="BM2724" i="8" s="1"/>
  <c r="BJ2740" i="8"/>
  <c r="BM2740" i="8" s="1"/>
  <c r="BJ2756" i="8"/>
  <c r="BM2756" i="8" s="1"/>
  <c r="BJ2772" i="8"/>
  <c r="BM2772" i="8" s="1"/>
  <c r="BJ2788" i="8"/>
  <c r="BM2788" i="8" s="1"/>
  <c r="BJ2804" i="8"/>
  <c r="BJ2820" i="8"/>
  <c r="BJ2836" i="8"/>
  <c r="BM2836" i="8" s="1"/>
  <c r="BJ512" i="8"/>
  <c r="BM512" i="8" s="1"/>
  <c r="BJ977" i="8"/>
  <c r="BJ1168" i="8"/>
  <c r="BJ1332" i="8"/>
  <c r="BJ1439" i="8"/>
  <c r="BJ1520" i="8"/>
  <c r="BJ1604" i="8"/>
  <c r="BJ1695" i="8"/>
  <c r="BM1695" i="8" s="1"/>
  <c r="BJ1775" i="8"/>
  <c r="BJ1839" i="8"/>
  <c r="BJ1903" i="8"/>
  <c r="BJ1958" i="8"/>
  <c r="BJ2005" i="8"/>
  <c r="BM2005" i="8" s="1"/>
  <c r="BJ2050" i="8"/>
  <c r="BJ2085" i="8"/>
  <c r="BJ2117" i="8"/>
  <c r="BJ2147" i="8"/>
  <c r="BJ2177" i="8"/>
  <c r="BJ2207" i="8"/>
  <c r="BJ2230" i="8"/>
  <c r="BJ2260" i="8"/>
  <c r="BJ2290" i="8"/>
  <c r="BJ2318" i="8"/>
  <c r="BJ2340" i="8"/>
  <c r="BM2340" i="8" s="1"/>
  <c r="BJ2366" i="8"/>
  <c r="BJ2387" i="8"/>
  <c r="BM2387" i="8" s="1"/>
  <c r="BJ2406" i="8"/>
  <c r="BJ2422" i="8"/>
  <c r="BJ2438" i="8"/>
  <c r="BJ2454" i="8"/>
  <c r="BJ2470" i="8"/>
  <c r="BJ2486" i="8"/>
  <c r="BJ2502" i="8"/>
  <c r="BJ2518" i="8"/>
  <c r="BJ2534" i="8"/>
  <c r="BJ2550" i="8"/>
  <c r="BJ2566" i="8"/>
  <c r="BJ2582" i="8"/>
  <c r="BJ2598" i="8"/>
  <c r="BM2598" i="8" s="1"/>
  <c r="BJ2614" i="8"/>
  <c r="BJ2630" i="8"/>
  <c r="BJ2646" i="8"/>
  <c r="BJ2662" i="8"/>
  <c r="BJ2678" i="8"/>
  <c r="BJ2694" i="8"/>
  <c r="BJ2710" i="8"/>
  <c r="BJ2726" i="8"/>
  <c r="BJ2742" i="8"/>
  <c r="BM2742" i="8" s="1"/>
  <c r="BJ2758" i="8"/>
  <c r="BJ2774" i="8"/>
  <c r="BJ2790" i="8"/>
  <c r="BJ2806" i="8"/>
  <c r="BJ2822" i="8"/>
  <c r="BJ2838" i="8"/>
  <c r="BJ2854" i="8"/>
  <c r="BJ2870" i="8"/>
  <c r="BJ2886" i="8"/>
  <c r="BJ2902" i="8"/>
  <c r="BJ2918" i="8"/>
  <c r="BJ2934" i="8"/>
  <c r="BJ2950" i="8"/>
  <c r="BJ2966" i="8"/>
  <c r="BJ2982" i="8"/>
  <c r="BJ2998" i="8"/>
  <c r="BJ3014" i="8"/>
  <c r="BJ3030" i="8"/>
  <c r="BJ3046" i="8"/>
  <c r="BJ3062" i="8"/>
  <c r="BM3062" i="8" s="1"/>
  <c r="BJ3078" i="8"/>
  <c r="BJ3094" i="8"/>
  <c r="BJ3110" i="8"/>
  <c r="BJ3126" i="8"/>
  <c r="BJ3142" i="8"/>
  <c r="BJ3158" i="8"/>
  <c r="BJ3174" i="8"/>
  <c r="BJ3190" i="8"/>
  <c r="BJ3206" i="8"/>
  <c r="BJ3222" i="8"/>
  <c r="BJ3238" i="8"/>
  <c r="BJ3254" i="8"/>
  <c r="BJ3270" i="8"/>
  <c r="BJ3286" i="8"/>
  <c r="BJ3302" i="8"/>
  <c r="BJ3318" i="8"/>
  <c r="BJ3334" i="8"/>
  <c r="BJ593" i="8"/>
  <c r="BJ978" i="8"/>
  <c r="BJ1172" i="8"/>
  <c r="BJ1359" i="8"/>
  <c r="BJ1440" i="8"/>
  <c r="BM1440" i="8" s="1"/>
  <c r="BJ1524" i="8"/>
  <c r="BJ1615" i="8"/>
  <c r="BM1615" i="8" s="1"/>
  <c r="BJ1696" i="8"/>
  <c r="BJ1776" i="8"/>
  <c r="BM1776" i="8" s="1"/>
  <c r="BJ1840" i="8"/>
  <c r="BJ1904" i="8"/>
  <c r="BJ1967" i="8"/>
  <c r="BM1967" i="8" s="1"/>
  <c r="BJ2006" i="8"/>
  <c r="BJ2052" i="8"/>
  <c r="BJ2086" i="8"/>
  <c r="BJ2118" i="8"/>
  <c r="BJ2148" i="8"/>
  <c r="BJ2178" i="8"/>
  <c r="BJ2208" i="8"/>
  <c r="BJ2237" i="8"/>
  <c r="BJ2261" i="8"/>
  <c r="BM2261" i="8" s="1"/>
  <c r="BJ2291" i="8"/>
  <c r="BJ2319" i="8"/>
  <c r="BJ2341" i="8"/>
  <c r="BJ2367" i="8"/>
  <c r="BJ2388" i="8"/>
  <c r="BM2388" i="8" s="1"/>
  <c r="BJ2407" i="8"/>
  <c r="BJ2423" i="8"/>
  <c r="BJ2439" i="8"/>
  <c r="BJ2455" i="8"/>
  <c r="BJ2471" i="8"/>
  <c r="BJ2487" i="8"/>
  <c r="BJ2503" i="8"/>
  <c r="BJ2519" i="8"/>
  <c r="BJ2535" i="8"/>
  <c r="BJ2551" i="8"/>
  <c r="BJ2567" i="8"/>
  <c r="BJ2583" i="8"/>
  <c r="BJ2599" i="8"/>
  <c r="BJ2615" i="8"/>
  <c r="BJ2631" i="8"/>
  <c r="BJ2647" i="8"/>
  <c r="BJ2663" i="8"/>
  <c r="BJ2679" i="8"/>
  <c r="BJ2695" i="8"/>
  <c r="BJ2711" i="8"/>
  <c r="BJ2727" i="8"/>
  <c r="BJ2743" i="8"/>
  <c r="BJ2759" i="8"/>
  <c r="BJ2775" i="8"/>
  <c r="BJ2791" i="8"/>
  <c r="BJ2807" i="8"/>
  <c r="BJ2823" i="8"/>
  <c r="BJ2839" i="8"/>
  <c r="BJ2855" i="8"/>
  <c r="BJ2871" i="8"/>
  <c r="BJ2887" i="8"/>
  <c r="BJ2903" i="8"/>
  <c r="BJ2919" i="8"/>
  <c r="BJ2935" i="8"/>
  <c r="BJ2951" i="8"/>
  <c r="BJ2967" i="8"/>
  <c r="BJ2983" i="8"/>
  <c r="BJ2999" i="8"/>
  <c r="BJ3015" i="8"/>
  <c r="BJ3031" i="8"/>
  <c r="BJ3047" i="8"/>
  <c r="BJ3063" i="8"/>
  <c r="BJ3079" i="8"/>
  <c r="BJ3095" i="8"/>
  <c r="BJ3111" i="8"/>
  <c r="BJ3127" i="8"/>
  <c r="BJ3143" i="8"/>
  <c r="BJ3159" i="8"/>
  <c r="BJ3175" i="8"/>
  <c r="BJ3191" i="8"/>
  <c r="BJ3207" i="8"/>
  <c r="BJ3223" i="8"/>
  <c r="BJ3239" i="8"/>
  <c r="BJ3255" i="8"/>
  <c r="BJ3271" i="8"/>
  <c r="BJ3287" i="8"/>
  <c r="BJ3303" i="8"/>
  <c r="BJ3319" i="8"/>
  <c r="BJ3335" i="8"/>
  <c r="BJ608" i="8"/>
  <c r="BM608" i="8" s="1"/>
  <c r="BJ992" i="8"/>
  <c r="BJ1199" i="8"/>
  <c r="BJ1360" i="8"/>
  <c r="BJ1444" i="8"/>
  <c r="BJ1535" i="8"/>
  <c r="BJ1616" i="8"/>
  <c r="BJ1700" i="8"/>
  <c r="BJ1780" i="8"/>
  <c r="BJ1844" i="8"/>
  <c r="BM1844" i="8" s="1"/>
  <c r="BJ1908" i="8"/>
  <c r="BJ1968" i="8"/>
  <c r="BJ2015" i="8"/>
  <c r="BJ2053" i="8"/>
  <c r="BM2053" i="8" s="1"/>
  <c r="BJ2095" i="8"/>
  <c r="BJ2125" i="8"/>
  <c r="BJ2149" i="8"/>
  <c r="BM2149" i="8" s="1"/>
  <c r="BJ2179" i="8"/>
  <c r="BM2179" i="8" s="1"/>
  <c r="BJ2209" i="8"/>
  <c r="BM2209" i="8" s="1"/>
  <c r="BJ2239" i="8"/>
  <c r="BJ2262" i="8"/>
  <c r="BJ2292" i="8"/>
  <c r="BM2292" i="8" s="1"/>
  <c r="BJ2320" i="8"/>
  <c r="BM2320" i="8" s="1"/>
  <c r="BJ2342" i="8"/>
  <c r="BJ2368" i="8"/>
  <c r="BJ2389" i="8"/>
  <c r="BJ2408" i="8"/>
  <c r="BJ2424" i="8"/>
  <c r="BJ2440" i="8"/>
  <c r="BJ2456" i="8"/>
  <c r="BJ2472" i="8"/>
  <c r="BJ2488" i="8"/>
  <c r="BJ2504" i="8"/>
  <c r="BJ2520" i="8"/>
  <c r="BJ2536" i="8"/>
  <c r="BJ2552" i="8"/>
  <c r="BJ2568" i="8"/>
  <c r="BJ2584" i="8"/>
  <c r="BJ2600" i="8"/>
  <c r="BJ2616" i="8"/>
  <c r="BM2616" i="8" s="1"/>
  <c r="BJ2632" i="8"/>
  <c r="BJ2648" i="8"/>
  <c r="BJ2664" i="8"/>
  <c r="BJ2680" i="8"/>
  <c r="BJ2696" i="8"/>
  <c r="BJ2712" i="8"/>
  <c r="BJ2728" i="8"/>
  <c r="BJ2744" i="8"/>
  <c r="BJ2760" i="8"/>
  <c r="BJ2776" i="8"/>
  <c r="BJ2792" i="8"/>
  <c r="BJ2808" i="8"/>
  <c r="BJ2824" i="8"/>
  <c r="BJ2840" i="8"/>
  <c r="BJ2856" i="8"/>
  <c r="BJ2872" i="8"/>
  <c r="BM2872" i="8" s="1"/>
  <c r="BJ2888" i="8"/>
  <c r="BJ2904" i="8"/>
  <c r="BJ2920" i="8"/>
  <c r="BJ2936" i="8"/>
  <c r="BJ2952" i="8"/>
  <c r="BJ2968" i="8"/>
  <c r="BJ2984" i="8"/>
  <c r="BJ3000" i="8"/>
  <c r="BJ480" i="8"/>
  <c r="BM480" i="8" s="1"/>
  <c r="BJ1536" i="8"/>
  <c r="BJ1919" i="8"/>
  <c r="BJ2146" i="8"/>
  <c r="BM2146" i="8" s="1"/>
  <c r="BJ2293" i="8"/>
  <c r="BJ2410" i="8"/>
  <c r="BM2410" i="8" s="1"/>
  <c r="BJ2501" i="8"/>
  <c r="BM2501" i="8" s="1"/>
  <c r="BJ2585" i="8"/>
  <c r="BJ2666" i="8"/>
  <c r="BJ2757" i="8"/>
  <c r="BM2757" i="8" s="1"/>
  <c r="BJ2841" i="8"/>
  <c r="BJ2905" i="8"/>
  <c r="BJ2969" i="8"/>
  <c r="BJ3029" i="8"/>
  <c r="BM3029" i="8" s="1"/>
  <c r="BJ3080" i="8"/>
  <c r="BJ3129" i="8"/>
  <c r="BJ3178" i="8"/>
  <c r="BM3178" i="8" s="1"/>
  <c r="BJ3236" i="8"/>
  <c r="BM3236" i="8" s="1"/>
  <c r="BJ3285" i="8"/>
  <c r="BM3285" i="8" s="1"/>
  <c r="BJ3336" i="8"/>
  <c r="BJ3369" i="8"/>
  <c r="BJ3401" i="8"/>
  <c r="BM3401" i="8" s="1"/>
  <c r="BJ3433" i="8"/>
  <c r="BM3433" i="8" s="1"/>
  <c r="BJ3464" i="8"/>
  <c r="BJ3492" i="8"/>
  <c r="BJ3514" i="8"/>
  <c r="BJ3542" i="8"/>
  <c r="BJ3570" i="8"/>
  <c r="BJ3592" i="8"/>
  <c r="BJ3619" i="8"/>
  <c r="BM3619" i="8" s="1"/>
  <c r="BJ3640" i="8"/>
  <c r="BJ3661" i="8"/>
  <c r="BJ3677" i="8"/>
  <c r="BM3677" i="8" s="1"/>
  <c r="BJ3693" i="8"/>
  <c r="BM3693" i="8" s="1"/>
  <c r="BJ3709" i="8"/>
  <c r="BJ3725" i="8"/>
  <c r="BJ3741" i="8"/>
  <c r="BJ3757" i="8"/>
  <c r="BJ3773" i="8"/>
  <c r="BJ3789" i="8"/>
  <c r="BJ4" i="8"/>
  <c r="BJ640" i="8"/>
  <c r="BJ1540" i="8"/>
  <c r="BJ1956" i="8"/>
  <c r="BJ2150" i="8"/>
  <c r="BJ2294" i="8"/>
  <c r="BJ2421" i="8"/>
  <c r="BM2421" i="8" s="1"/>
  <c r="BJ2505" i="8"/>
  <c r="BJ2586" i="8"/>
  <c r="BJ2677" i="8"/>
  <c r="BM2677" i="8" s="1"/>
  <c r="BJ2761" i="8"/>
  <c r="BJ2842" i="8"/>
  <c r="BJ2906" i="8"/>
  <c r="BJ2970" i="8"/>
  <c r="BJ3032" i="8"/>
  <c r="BJ3081" i="8"/>
  <c r="BJ3130" i="8"/>
  <c r="BJ3188" i="8"/>
  <c r="BJ3237" i="8"/>
  <c r="BJ3288" i="8"/>
  <c r="BJ3337" i="8"/>
  <c r="BJ3370" i="8"/>
  <c r="BJ3402" i="8"/>
  <c r="BM3402" i="8" s="1"/>
  <c r="BJ3434" i="8"/>
  <c r="BM3434" i="8" s="1"/>
  <c r="BJ3465" i="8"/>
  <c r="BJ3493" i="8"/>
  <c r="BM3493" i="8" s="1"/>
  <c r="BJ3521" i="8"/>
  <c r="BJ3543" i="8"/>
  <c r="BM3543" i="8" s="1"/>
  <c r="BJ3571" i="8"/>
  <c r="BJ3593" i="8"/>
  <c r="BJ3620" i="8"/>
  <c r="BJ3641" i="8"/>
  <c r="BM3641" i="8" s="1"/>
  <c r="BJ3662" i="8"/>
  <c r="BJ3678" i="8"/>
  <c r="BJ3694" i="8"/>
  <c r="BJ3710" i="8"/>
  <c r="BJ3726" i="8"/>
  <c r="BJ3742" i="8"/>
  <c r="BM3742" i="8" s="1"/>
  <c r="BJ3758" i="8"/>
  <c r="BM3758" i="8" s="1"/>
  <c r="BJ3774" i="8"/>
  <c r="BJ3790" i="8"/>
  <c r="BJ721" i="8"/>
  <c r="BJ1600" i="8"/>
  <c r="BJ1970" i="8"/>
  <c r="BM1970" i="8" s="1"/>
  <c r="BJ2157" i="8"/>
  <c r="BJ2317" i="8"/>
  <c r="BJ2425" i="8"/>
  <c r="BJ2506" i="8"/>
  <c r="BJ2597" i="8"/>
  <c r="BJ2681" i="8"/>
  <c r="BJ2762" i="8"/>
  <c r="BJ2852" i="8"/>
  <c r="BJ2916" i="8"/>
  <c r="BJ2980" i="8"/>
  <c r="BM2980" i="8" s="1"/>
  <c r="BJ3033" i="8"/>
  <c r="BJ3082" i="8"/>
  <c r="BJ3140" i="8"/>
  <c r="BM3140" i="8" s="1"/>
  <c r="BJ3189" i="8"/>
  <c r="BM3189" i="8" s="1"/>
  <c r="BJ3240" i="8"/>
  <c r="BJ3289" i="8"/>
  <c r="BJ3338" i="8"/>
  <c r="BJ3379" i="8"/>
  <c r="BJ3411" i="8"/>
  <c r="BJ3443" i="8"/>
  <c r="BJ3466" i="8"/>
  <c r="BJ3494" i="8"/>
  <c r="BJ3522" i="8"/>
  <c r="BJ3544" i="8"/>
  <c r="BJ3572" i="8"/>
  <c r="BJ3594" i="8"/>
  <c r="BJ3621" i="8"/>
  <c r="BM3621" i="8" s="1"/>
  <c r="BJ3642" i="8"/>
  <c r="BM3642" i="8" s="1"/>
  <c r="BJ3663" i="8"/>
  <c r="BM3663" i="8" s="1"/>
  <c r="BJ3679" i="8"/>
  <c r="BJ3695" i="8"/>
  <c r="BJ3711" i="8"/>
  <c r="BJ3727" i="8"/>
  <c r="BJ3743" i="8"/>
  <c r="BJ3759" i="8"/>
  <c r="BJ3775" i="8"/>
  <c r="BJ3791" i="8"/>
  <c r="BJ945" i="8"/>
  <c r="BJ1620" i="8"/>
  <c r="BJ1972" i="8"/>
  <c r="BJ2176" i="8"/>
  <c r="BJ2321" i="8"/>
  <c r="BM2321" i="8" s="1"/>
  <c r="BJ2426" i="8"/>
  <c r="BJ2517" i="8"/>
  <c r="BM2517" i="8" s="1"/>
  <c r="BJ2601" i="8"/>
  <c r="BJ2682" i="8"/>
  <c r="BJ2773" i="8"/>
  <c r="BM2773" i="8" s="1"/>
  <c r="BJ2853" i="8"/>
  <c r="BJ2917" i="8"/>
  <c r="BJ2981" i="8"/>
  <c r="BM2981" i="8" s="1"/>
  <c r="BJ3034" i="8"/>
  <c r="BJ3092" i="8"/>
  <c r="BM3092" i="8" s="1"/>
  <c r="BJ3141" i="8"/>
  <c r="BJ3192" i="8"/>
  <c r="BJ3241" i="8"/>
  <c r="BJ3290" i="8"/>
  <c r="BJ3348" i="8"/>
  <c r="BJ3380" i="8"/>
  <c r="BM3380" i="8" s="1"/>
  <c r="BJ3412" i="8"/>
  <c r="BM3412" i="8" s="1"/>
  <c r="BJ3444" i="8"/>
  <c r="BM3444" i="8" s="1"/>
  <c r="BJ3473" i="8"/>
  <c r="BM3473" i="8" s="1"/>
  <c r="BJ3495" i="8"/>
  <c r="BJ3523" i="8"/>
  <c r="BM3523" i="8" s="1"/>
  <c r="BJ3545" i="8"/>
  <c r="BJ3573" i="8"/>
  <c r="BJ3601" i="8"/>
  <c r="BJ3622" i="8"/>
  <c r="BJ3648" i="8"/>
  <c r="BJ3664" i="8"/>
  <c r="BM3664" i="8" s="1"/>
  <c r="BJ3680" i="8"/>
  <c r="BJ3696" i="8"/>
  <c r="BJ3712" i="8"/>
  <c r="BJ3728" i="8"/>
  <c r="BJ3744" i="8"/>
  <c r="BM3744" i="8" s="1"/>
  <c r="BJ3760" i="8"/>
  <c r="BM3760" i="8" s="1"/>
  <c r="BJ3776" i="8"/>
  <c r="BJ3792" i="8"/>
  <c r="BM3792" i="8" s="1"/>
  <c r="BJ1023" i="8"/>
  <c r="BJ1631" i="8"/>
  <c r="BM1631" i="8" s="1"/>
  <c r="BJ2004" i="8"/>
  <c r="BJ2180" i="8"/>
  <c r="BJ2322" i="8"/>
  <c r="BM2322" i="8" s="1"/>
  <c r="BJ2437" i="8"/>
  <c r="BM2437" i="8" s="1"/>
  <c r="BJ2521" i="8"/>
  <c r="BJ2602" i="8"/>
  <c r="BJ2693" i="8"/>
  <c r="BJ2777" i="8"/>
  <c r="BJ2857" i="8"/>
  <c r="BJ2921" i="8"/>
  <c r="BJ2985" i="8"/>
  <c r="BJ3044" i="8"/>
  <c r="BM3044" i="8" s="1"/>
  <c r="BJ3093" i="8"/>
  <c r="BJ3144" i="8"/>
  <c r="BJ3193" i="8"/>
  <c r="BJ3242" i="8"/>
  <c r="BJ3300" i="8"/>
  <c r="BJ3349" i="8"/>
  <c r="BJ3381" i="8"/>
  <c r="BJ3413" i="8"/>
  <c r="BJ3445" i="8"/>
  <c r="BJ3474" i="8"/>
  <c r="BJ3496" i="8"/>
  <c r="BJ3524" i="8"/>
  <c r="BJ3546" i="8"/>
  <c r="BJ3574" i="8"/>
  <c r="BJ3602" i="8"/>
  <c r="BM3602" i="8" s="1"/>
  <c r="BJ3623" i="8"/>
  <c r="BM3623" i="8" s="1"/>
  <c r="BJ3649" i="8"/>
  <c r="BM3649" i="8" s="1"/>
  <c r="BJ3665" i="8"/>
  <c r="BM3665" i="8" s="1"/>
  <c r="BJ3681" i="8"/>
  <c r="BM3681" i="8" s="1"/>
  <c r="BJ3697" i="8"/>
  <c r="BJ3713" i="8"/>
  <c r="BM3713" i="8" s="1"/>
  <c r="BJ3729" i="8"/>
  <c r="BM3729" i="8" s="1"/>
  <c r="BJ3745" i="8"/>
  <c r="BM3745" i="8" s="1"/>
  <c r="BJ3761" i="8"/>
  <c r="BM3761" i="8" s="1"/>
  <c r="BJ3777" i="8"/>
  <c r="BJ3793" i="8"/>
  <c r="BJ1024" i="8"/>
  <c r="BJ1684" i="8"/>
  <c r="BJ2016" i="8"/>
  <c r="BJ2181" i="8"/>
  <c r="BJ2339" i="8"/>
  <c r="BM2339" i="8" s="1"/>
  <c r="BJ2441" i="8"/>
  <c r="BJ2522" i="8"/>
  <c r="BJ2613" i="8"/>
  <c r="BM2613" i="8" s="1"/>
  <c r="BJ2697" i="8"/>
  <c r="BJ2778" i="8"/>
  <c r="BJ2858" i="8"/>
  <c r="BJ2922" i="8"/>
  <c r="BJ2986" i="8"/>
  <c r="BJ3045" i="8"/>
  <c r="BM3045" i="8" s="1"/>
  <c r="BJ3096" i="8"/>
  <c r="BJ3145" i="8"/>
  <c r="BJ3194" i="8"/>
  <c r="BJ3252" i="8"/>
  <c r="BJ3301" i="8"/>
  <c r="BM3301" i="8" s="1"/>
  <c r="BJ3350" i="8"/>
  <c r="BJ3382" i="8"/>
  <c r="BJ3414" i="8"/>
  <c r="BJ3446" i="8"/>
  <c r="BJ3475" i="8"/>
  <c r="BM3475" i="8" s="1"/>
  <c r="BJ3497" i="8"/>
  <c r="BJ3525" i="8"/>
  <c r="BM3525" i="8" s="1"/>
  <c r="BJ3553" i="8"/>
  <c r="BJ3575" i="8"/>
  <c r="BJ3603" i="8"/>
  <c r="BJ3624" i="8"/>
  <c r="BJ3650" i="8"/>
  <c r="BJ3666" i="8"/>
  <c r="BJ3682" i="8"/>
  <c r="BM3682" i="8" s="1"/>
  <c r="BJ3698" i="8"/>
  <c r="BJ3714" i="8"/>
  <c r="BJ3730" i="8"/>
  <c r="BJ3746" i="8"/>
  <c r="BM3746" i="8" s="1"/>
  <c r="BJ3762" i="8"/>
  <c r="BJ3778" i="8"/>
  <c r="BM3778" i="8" s="1"/>
  <c r="BJ3794" i="8"/>
  <c r="BM3794" i="8" s="1"/>
  <c r="BJ1167" i="8"/>
  <c r="BJ1711" i="8"/>
  <c r="BJ2018" i="8"/>
  <c r="BJ2205" i="8"/>
  <c r="BJ2348" i="8"/>
  <c r="BM2348" i="8" s="1"/>
  <c r="BJ2442" i="8"/>
  <c r="BJ2533" i="8"/>
  <c r="BM2533" i="8" s="1"/>
  <c r="BJ2617" i="8"/>
  <c r="BJ2698" i="8"/>
  <c r="BJ2789" i="8"/>
  <c r="BM2789" i="8" s="1"/>
  <c r="BJ2868" i="8"/>
  <c r="BJ2932" i="8"/>
  <c r="BJ2996" i="8"/>
  <c r="BM2996" i="8" s="1"/>
  <c r="BJ3048" i="8"/>
  <c r="BJ3097" i="8"/>
  <c r="BJ3146" i="8"/>
  <c r="BM3146" i="8" s="1"/>
  <c r="BJ3204" i="8"/>
  <c r="BJ3253" i="8"/>
  <c r="BM3253" i="8" s="1"/>
  <c r="BJ3304" i="8"/>
  <c r="BJ3351" i="8"/>
  <c r="BJ3383" i="8"/>
  <c r="BJ3415" i="8"/>
  <c r="BJ3447" i="8"/>
  <c r="BJ3476" i="8"/>
  <c r="BJ3498" i="8"/>
  <c r="BJ3526" i="8"/>
  <c r="BJ3554" i="8"/>
  <c r="BJ3576" i="8"/>
  <c r="BJ3604" i="8"/>
  <c r="BM3604" i="8" s="1"/>
  <c r="BJ3625" i="8"/>
  <c r="BJ3651" i="8"/>
  <c r="BM3651" i="8" s="1"/>
  <c r="BJ3667" i="8"/>
  <c r="BM3667" i="8" s="1"/>
  <c r="BJ3683" i="8"/>
  <c r="BM3683" i="8" s="1"/>
  <c r="BJ3699" i="8"/>
  <c r="BM3699" i="8" s="1"/>
  <c r="BJ3715" i="8"/>
  <c r="BM3715" i="8" s="1"/>
  <c r="BJ3731" i="8"/>
  <c r="BJ3747" i="8"/>
  <c r="BM3747" i="8" s="1"/>
  <c r="BJ3763" i="8"/>
  <c r="BM3763" i="8" s="1"/>
  <c r="BJ3779" i="8"/>
  <c r="BM3779" i="8" s="1"/>
  <c r="BJ3795" i="8"/>
  <c r="BJ1200" i="8"/>
  <c r="BM1200" i="8" s="1"/>
  <c r="BJ1712" i="8"/>
  <c r="BJ2048" i="8"/>
  <c r="BJ2210" i="8"/>
  <c r="BJ2349" i="8"/>
  <c r="BM2349" i="8" s="1"/>
  <c r="BJ2453" i="8"/>
  <c r="BM2453" i="8" s="1"/>
  <c r="BJ2537" i="8"/>
  <c r="BJ2618" i="8"/>
  <c r="BM2618" i="8" s="1"/>
  <c r="BJ2709" i="8"/>
  <c r="BM2709" i="8" s="1"/>
  <c r="BJ2793" i="8"/>
  <c r="BJ2869" i="8"/>
  <c r="BJ2933" i="8"/>
  <c r="BM2933" i="8" s="1"/>
  <c r="BJ2997" i="8"/>
  <c r="BM2997" i="8" s="1"/>
  <c r="BJ3049" i="8"/>
  <c r="BJ3098" i="8"/>
  <c r="BJ3156" i="8"/>
  <c r="BJ3205" i="8"/>
  <c r="BJ3256" i="8"/>
  <c r="BJ3305" i="8"/>
  <c r="BJ3352" i="8"/>
  <c r="BJ3384" i="8"/>
  <c r="BM3384" i="8" s="1"/>
  <c r="BJ3416" i="8"/>
  <c r="BJ3448" i="8"/>
  <c r="BJ3477" i="8"/>
  <c r="BM3477" i="8" s="1"/>
  <c r="BJ3505" i="8"/>
  <c r="BM3505" i="8" s="1"/>
  <c r="BJ3527" i="8"/>
  <c r="BJ3555" i="8"/>
  <c r="BJ3577" i="8"/>
  <c r="BJ3605" i="8"/>
  <c r="BJ3626" i="8"/>
  <c r="BJ3652" i="8"/>
  <c r="BJ3668" i="8"/>
  <c r="BJ3684" i="8"/>
  <c r="BM3684" i="8" s="1"/>
  <c r="BJ3700" i="8"/>
  <c r="BJ3716" i="8"/>
  <c r="BJ3732" i="8"/>
  <c r="BJ3748" i="8"/>
  <c r="BM3748" i="8" s="1"/>
  <c r="BJ3764" i="8"/>
  <c r="BM3764" i="8" s="1"/>
  <c r="BJ3780" i="8"/>
  <c r="BM3780" i="8" s="1"/>
  <c r="BJ3796" i="8"/>
  <c r="BM3796" i="8" s="1"/>
  <c r="BJ1204" i="8"/>
  <c r="BJ1766" i="8"/>
  <c r="BJ2054" i="8"/>
  <c r="BJ2211" i="8"/>
  <c r="BM2211" i="8" s="1"/>
  <c r="BJ2365" i="8"/>
  <c r="BJ2457" i="8"/>
  <c r="BJ2538" i="8"/>
  <c r="BJ2629" i="8"/>
  <c r="BJ2713" i="8"/>
  <c r="BJ2794" i="8"/>
  <c r="BJ2873" i="8"/>
  <c r="BJ2937" i="8"/>
  <c r="BJ3001" i="8"/>
  <c r="BJ3050" i="8"/>
  <c r="BJ3108" i="8"/>
  <c r="BJ3157" i="8"/>
  <c r="BM3157" i="8" s="1"/>
  <c r="BJ3208" i="8"/>
  <c r="BJ3257" i="8"/>
  <c r="BJ3306" i="8"/>
  <c r="BJ3353" i="8"/>
  <c r="BJ3385" i="8"/>
  <c r="BJ3417" i="8"/>
  <c r="BJ3449" i="8"/>
  <c r="BJ3478" i="8"/>
  <c r="BJ3506" i="8"/>
  <c r="BJ3528" i="8"/>
  <c r="BJ3556" i="8"/>
  <c r="BJ3578" i="8"/>
  <c r="BJ3606" i="8"/>
  <c r="BJ3632" i="8"/>
  <c r="BM3632" i="8" s="1"/>
  <c r="BJ3653" i="8"/>
  <c r="BM3653" i="8" s="1"/>
  <c r="BJ3669" i="8"/>
  <c r="BM3669" i="8" s="1"/>
  <c r="BJ3685" i="8"/>
  <c r="BM3685" i="8" s="1"/>
  <c r="BJ3701" i="8"/>
  <c r="BM3701" i="8" s="1"/>
  <c r="BJ3717" i="8"/>
  <c r="BM3717" i="8" s="1"/>
  <c r="BJ3733" i="8"/>
  <c r="BM3733" i="8" s="1"/>
  <c r="BJ3749" i="8"/>
  <c r="BM3749" i="8" s="1"/>
  <c r="BJ3765" i="8"/>
  <c r="BM3765" i="8" s="1"/>
  <c r="BJ3781" i="8"/>
  <c r="BM3781" i="8" s="1"/>
  <c r="BJ3797" i="8"/>
  <c r="BM3797" i="8" s="1"/>
  <c r="BJ1375" i="8"/>
  <c r="BJ1830" i="8"/>
  <c r="BJ2096" i="8"/>
  <c r="BJ2241" i="8"/>
  <c r="BJ2386" i="8"/>
  <c r="BM2386" i="8" s="1"/>
  <c r="BJ2473" i="8"/>
  <c r="BJ2554" i="8"/>
  <c r="BJ2645" i="8"/>
  <c r="BM2645" i="8" s="1"/>
  <c r="BJ2729" i="8"/>
  <c r="BJ2810" i="8"/>
  <c r="BJ2885" i="8"/>
  <c r="BJ2949" i="8"/>
  <c r="BM2949" i="8" s="1"/>
  <c r="BJ3013" i="8"/>
  <c r="BM3013" i="8" s="1"/>
  <c r="BJ3064" i="8"/>
  <c r="BJ3113" i="8"/>
  <c r="BJ3162" i="8"/>
  <c r="BJ3220" i="8"/>
  <c r="BM3220" i="8" s="1"/>
  <c r="BJ3269" i="8"/>
  <c r="BJ3320" i="8"/>
  <c r="BJ3364" i="8"/>
  <c r="BJ3396" i="8"/>
  <c r="BJ3428" i="8"/>
  <c r="BM3428" i="8" s="1"/>
  <c r="BJ3459" i="8"/>
  <c r="BM3459" i="8" s="1"/>
  <c r="BJ3481" i="8"/>
  <c r="BJ3509" i="8"/>
  <c r="BM3509" i="8" s="1"/>
  <c r="BJ3537" i="8"/>
  <c r="BJ3559" i="8"/>
  <c r="BJ3587" i="8"/>
  <c r="BJ3609" i="8"/>
  <c r="BJ3635" i="8"/>
  <c r="BJ3656" i="8"/>
  <c r="BJ3672" i="8"/>
  <c r="BJ3688" i="8"/>
  <c r="BJ3704" i="8"/>
  <c r="BJ3720" i="8"/>
  <c r="BJ3736" i="8"/>
  <c r="BJ3752" i="8"/>
  <c r="BJ3768" i="8"/>
  <c r="BJ3784" i="8"/>
  <c r="BJ3800" i="8"/>
  <c r="BJ1428" i="8"/>
  <c r="BJ1846" i="8"/>
  <c r="BJ2097" i="8"/>
  <c r="BJ2259" i="8"/>
  <c r="BJ2390" i="8"/>
  <c r="BJ2474" i="8"/>
  <c r="BJ2565" i="8"/>
  <c r="BJ2649" i="8"/>
  <c r="BJ2730" i="8"/>
  <c r="BJ2821" i="8"/>
  <c r="BJ2889" i="8"/>
  <c r="BJ2953" i="8"/>
  <c r="BJ3016" i="8"/>
  <c r="BJ3065" i="8"/>
  <c r="BJ3114" i="8"/>
  <c r="BJ3172" i="8"/>
  <c r="BM3172" i="8" s="1"/>
  <c r="BJ3221" i="8"/>
  <c r="BM3221" i="8" s="1"/>
  <c r="BJ3272" i="8"/>
  <c r="BJ3321" i="8"/>
  <c r="BJ3365" i="8"/>
  <c r="BJ3397" i="8"/>
  <c r="BJ3429" i="8"/>
  <c r="BJ3460" i="8"/>
  <c r="BJ3482" i="8"/>
  <c r="BJ3510" i="8"/>
  <c r="BJ3538" i="8"/>
  <c r="BJ3560" i="8"/>
  <c r="BJ3588" i="8"/>
  <c r="BJ3610" i="8"/>
  <c r="BJ3636" i="8"/>
  <c r="BM3636" i="8" s="1"/>
  <c r="BJ3657" i="8"/>
  <c r="BM3657" i="8" s="1"/>
  <c r="BJ3673" i="8"/>
  <c r="BJ3689" i="8"/>
  <c r="BM3689" i="8" s="1"/>
  <c r="BJ3705" i="8"/>
  <c r="BJ3721" i="8"/>
  <c r="BJ3737" i="8"/>
  <c r="BJ3753" i="8"/>
  <c r="BJ3769" i="8"/>
  <c r="BJ3785" i="8"/>
  <c r="BJ3801" i="8"/>
  <c r="BJ1455" i="8"/>
  <c r="BJ1855" i="8"/>
  <c r="BJ2116" i="8"/>
  <c r="BM2116" i="8" s="1"/>
  <c r="BJ2269" i="8"/>
  <c r="BJ2391" i="8"/>
  <c r="BJ2485" i="8"/>
  <c r="BM2485" i="8" s="1"/>
  <c r="BJ2569" i="8"/>
  <c r="BJ2650" i="8"/>
  <c r="BM2650" i="8" s="1"/>
  <c r="BJ2741" i="8"/>
  <c r="BM2741" i="8" s="1"/>
  <c r="BJ2825" i="8"/>
  <c r="BJ2890" i="8"/>
  <c r="BJ2954" i="8"/>
  <c r="BJ3017" i="8"/>
  <c r="BJ3066" i="8"/>
  <c r="BJ3124" i="8"/>
  <c r="BM3124" i="8" s="1"/>
  <c r="BJ3173" i="8"/>
  <c r="BJ3224" i="8"/>
  <c r="BJ3273" i="8"/>
  <c r="BJ3322" i="8"/>
  <c r="BJ3366" i="8"/>
  <c r="BJ3398" i="8"/>
  <c r="BJ3430" i="8"/>
  <c r="BJ3461" i="8"/>
  <c r="BM3461" i="8" s="1"/>
  <c r="BJ3489" i="8"/>
  <c r="BM3489" i="8" s="1"/>
  <c r="BJ3511" i="8"/>
  <c r="BJ3539" i="8"/>
  <c r="BJ3561" i="8"/>
  <c r="BJ3589" i="8"/>
  <c r="BJ3616" i="8"/>
  <c r="BJ3637" i="8"/>
  <c r="BJ3658" i="8"/>
  <c r="BM3658" i="8" s="1"/>
  <c r="BJ3674" i="8"/>
  <c r="BJ3690" i="8"/>
  <c r="BJ3706" i="8"/>
  <c r="BJ3722" i="8"/>
  <c r="BJ3738" i="8"/>
  <c r="BJ3754" i="8"/>
  <c r="BJ3770" i="8"/>
  <c r="BJ3786" i="8"/>
  <c r="BJ3802" i="8"/>
  <c r="BJ1328" i="8"/>
  <c r="BJ2369" i="8"/>
  <c r="BM2369" i="8" s="1"/>
  <c r="BJ2714" i="8"/>
  <c r="BJ3002" i="8"/>
  <c r="BJ3209" i="8"/>
  <c r="BJ3386" i="8"/>
  <c r="BJ3507" i="8"/>
  <c r="BM3507" i="8" s="1"/>
  <c r="BJ3607" i="8"/>
  <c r="BJ3686" i="8"/>
  <c r="BJ3750" i="8"/>
  <c r="BJ1364" i="8"/>
  <c r="BJ2370" i="8"/>
  <c r="BJ2725" i="8"/>
  <c r="BM2725" i="8" s="1"/>
  <c r="BJ3012" i="8"/>
  <c r="BM3012" i="8" s="1"/>
  <c r="BJ3210" i="8"/>
  <c r="BJ3395" i="8"/>
  <c r="BM3395" i="8" s="1"/>
  <c r="BJ3508" i="8"/>
  <c r="BM3508" i="8" s="1"/>
  <c r="BJ3608" i="8"/>
  <c r="BJ3687" i="8"/>
  <c r="BJ3751" i="8"/>
  <c r="BJ1456" i="8"/>
  <c r="BJ2405" i="8"/>
  <c r="BJ2745" i="8"/>
  <c r="BJ3018" i="8"/>
  <c r="BJ3225" i="8"/>
  <c r="BJ3399" i="8"/>
  <c r="BJ3512" i="8"/>
  <c r="BJ3617" i="8"/>
  <c r="BJ3691" i="8"/>
  <c r="BJ3755" i="8"/>
  <c r="BJ1519" i="8"/>
  <c r="BJ2409" i="8"/>
  <c r="BJ2746" i="8"/>
  <c r="BJ3028" i="8"/>
  <c r="BJ3226" i="8"/>
  <c r="BJ3400" i="8"/>
  <c r="BJ3513" i="8"/>
  <c r="BJ3618" i="8"/>
  <c r="BJ3692" i="8"/>
  <c r="BJ3756" i="8"/>
  <c r="BJ1782" i="8"/>
  <c r="BJ2458" i="8"/>
  <c r="BJ2805" i="8"/>
  <c r="BJ3060" i="8"/>
  <c r="BJ3258" i="8"/>
  <c r="BJ3418" i="8"/>
  <c r="BJ3529" i="8"/>
  <c r="BJ3633" i="8"/>
  <c r="BM3633" i="8" s="1"/>
  <c r="BJ3702" i="8"/>
  <c r="BJ3766" i="8"/>
  <c r="BJ1791" i="8"/>
  <c r="BJ2469" i="8"/>
  <c r="BM2469" i="8" s="1"/>
  <c r="BJ2809" i="8"/>
  <c r="BJ3061" i="8"/>
  <c r="BJ3268" i="8"/>
  <c r="BJ3427" i="8"/>
  <c r="BJ3530" i="8"/>
  <c r="BJ3634" i="8"/>
  <c r="BJ3703" i="8"/>
  <c r="BJ3767" i="8"/>
  <c r="BJ1894" i="8"/>
  <c r="BJ2489" i="8"/>
  <c r="BJ2826" i="8"/>
  <c r="BJ3076" i="8"/>
  <c r="BM3076" i="8" s="1"/>
  <c r="BJ3274" i="8"/>
  <c r="BJ3431" i="8"/>
  <c r="BJ3540" i="8"/>
  <c r="BJ3638" i="8"/>
  <c r="BJ3707" i="8"/>
  <c r="BM3707" i="8" s="1"/>
  <c r="BJ3771" i="8"/>
  <c r="BJ1910" i="8"/>
  <c r="BJ2490" i="8"/>
  <c r="BJ2837" i="8"/>
  <c r="BJ3077" i="8"/>
  <c r="BJ3284" i="8"/>
  <c r="BJ3432" i="8"/>
  <c r="BJ3541" i="8"/>
  <c r="BM3541" i="8" s="1"/>
  <c r="BJ3639" i="8"/>
  <c r="BJ3708" i="8"/>
  <c r="BM3708" i="8" s="1"/>
  <c r="BJ3772" i="8"/>
  <c r="BJ2084" i="8"/>
  <c r="BJ2553" i="8"/>
  <c r="BJ2884" i="8"/>
  <c r="BM2884" i="8" s="1"/>
  <c r="BJ3112" i="8"/>
  <c r="BJ3317" i="8"/>
  <c r="BJ3458" i="8"/>
  <c r="BM3458" i="8" s="1"/>
  <c r="BJ3558" i="8"/>
  <c r="BJ3655" i="8"/>
  <c r="BJ3719" i="8"/>
  <c r="BJ3783" i="8"/>
  <c r="BJ2127" i="8"/>
  <c r="BM2127" i="8" s="1"/>
  <c r="BJ2570" i="8"/>
  <c r="BJ2900" i="8"/>
  <c r="BM2900" i="8" s="1"/>
  <c r="BJ3125" i="8"/>
  <c r="BM3125" i="8" s="1"/>
  <c r="BJ3332" i="8"/>
  <c r="BM3332" i="8" s="1"/>
  <c r="BJ3462" i="8"/>
  <c r="BJ3562" i="8"/>
  <c r="BJ3659" i="8"/>
  <c r="BM3659" i="8" s="1"/>
  <c r="BJ3723" i="8"/>
  <c r="BJ3787" i="8"/>
  <c r="BJ2128" i="8"/>
  <c r="BM2128" i="8" s="1"/>
  <c r="BJ2581" i="8"/>
  <c r="BJ2901" i="8"/>
  <c r="BJ3128" i="8"/>
  <c r="BM3128" i="8" s="1"/>
  <c r="BJ3333" i="8"/>
  <c r="BJ3463" i="8"/>
  <c r="BJ3569" i="8"/>
  <c r="BJ3660" i="8"/>
  <c r="BJ3724" i="8"/>
  <c r="BJ3788" i="8"/>
  <c r="BJ2229" i="8"/>
  <c r="BM2229" i="8" s="1"/>
  <c r="BJ2633" i="8"/>
  <c r="BM2633" i="8" s="1"/>
  <c r="BJ2938" i="8"/>
  <c r="BJ3160" i="8"/>
  <c r="BJ3354" i="8"/>
  <c r="BJ3479" i="8"/>
  <c r="BJ3585" i="8"/>
  <c r="BJ3670" i="8"/>
  <c r="BJ3734" i="8"/>
  <c r="BJ3798" i="8"/>
  <c r="BJ2240" i="8"/>
  <c r="BM2240" i="8" s="1"/>
  <c r="BJ2634" i="8"/>
  <c r="BM2634" i="8" s="1"/>
  <c r="BJ2948" i="8"/>
  <c r="BM2948" i="8" s="1"/>
  <c r="BJ3161" i="8"/>
  <c r="BJ3363" i="8"/>
  <c r="BM3363" i="8" s="1"/>
  <c r="BJ3480" i="8"/>
  <c r="BJ3586" i="8"/>
  <c r="BM3586" i="8" s="1"/>
  <c r="BJ3671" i="8"/>
  <c r="BJ3735" i="8"/>
  <c r="BJ3799" i="8"/>
  <c r="BJ2063" i="8"/>
  <c r="BJ3490" i="8"/>
  <c r="BM3490" i="8" s="1"/>
  <c r="BJ2271" i="8"/>
  <c r="BJ3491" i="8"/>
  <c r="BM3491" i="8" s="1"/>
  <c r="BJ2289" i="8"/>
  <c r="BJ3557" i="8"/>
  <c r="BM3557" i="8" s="1"/>
  <c r="BJ2549" i="8"/>
  <c r="BJ3590" i="8"/>
  <c r="BJ2661" i="8"/>
  <c r="BJ3591" i="8"/>
  <c r="BJ3718" i="8"/>
  <c r="BJ2665" i="8"/>
  <c r="BJ3654" i="8"/>
  <c r="BJ2874" i="8"/>
  <c r="BJ3675" i="8"/>
  <c r="BM3675" i="8" s="1"/>
  <c r="BJ2964" i="8"/>
  <c r="BM2964" i="8" s="1"/>
  <c r="BJ3676" i="8"/>
  <c r="BM3676" i="8" s="1"/>
  <c r="BJ2965" i="8"/>
  <c r="BM2965" i="8" s="1"/>
  <c r="BJ3109" i="8"/>
  <c r="BJ3739" i="8"/>
  <c r="BJ3176" i="8"/>
  <c r="BJ3740" i="8"/>
  <c r="BJ3177" i="8"/>
  <c r="BJ3782" i="8"/>
  <c r="BJ3803" i="8"/>
  <c r="BJ3367" i="8"/>
  <c r="BJ3804" i="8"/>
  <c r="BJ3316" i="8"/>
  <c r="BM3316" i="8" s="1"/>
  <c r="BJ3368" i="8"/>
  <c r="BJ3450" i="8"/>
  <c r="BN3804" i="8"/>
  <c r="BN3803" i="8"/>
  <c r="BN3802" i="8"/>
  <c r="BN3801" i="8"/>
  <c r="BN3800" i="8"/>
  <c r="BN3799" i="8"/>
  <c r="BN3798" i="8"/>
  <c r="BN3797" i="8"/>
  <c r="BN3796" i="8"/>
  <c r="BN3795" i="8"/>
  <c r="BN3794" i="8"/>
  <c r="BN3793" i="8"/>
  <c r="BN3792" i="8"/>
  <c r="BN3791" i="8"/>
  <c r="BN3790" i="8"/>
  <c r="BN3789" i="8"/>
  <c r="BN3788" i="8"/>
  <c r="BN3787" i="8"/>
  <c r="BN3786" i="8"/>
  <c r="BN3785" i="8"/>
  <c r="BN3784" i="8"/>
  <c r="BN3783" i="8"/>
  <c r="BN3782" i="8"/>
  <c r="BN3781" i="8"/>
  <c r="BN3780" i="8"/>
  <c r="BN3779" i="8"/>
  <c r="BN3778" i="8"/>
  <c r="BN3777" i="8"/>
  <c r="BN3776" i="8"/>
  <c r="BN3775" i="8"/>
  <c r="BN3774" i="8"/>
  <c r="BN3773" i="8"/>
  <c r="BN3772" i="8"/>
  <c r="BN3771" i="8"/>
  <c r="BN3770" i="8"/>
  <c r="BN3769" i="8"/>
  <c r="BN3768" i="8"/>
  <c r="BN3767" i="8"/>
  <c r="BN3766" i="8"/>
  <c r="BN3765" i="8"/>
  <c r="BN3764" i="8"/>
  <c r="BN3763" i="8"/>
  <c r="BN3762" i="8"/>
  <c r="BN3761" i="8"/>
  <c r="BN3760" i="8"/>
  <c r="BN3759" i="8"/>
  <c r="BN3758" i="8"/>
  <c r="BN3757" i="8"/>
  <c r="BN3756" i="8"/>
  <c r="BN3755" i="8"/>
  <c r="BN3754" i="8"/>
  <c r="BN3753" i="8"/>
  <c r="BN3752" i="8"/>
  <c r="BN3751" i="8"/>
  <c r="BN3750" i="8"/>
  <c r="BN3749" i="8"/>
  <c r="BN3748" i="8"/>
  <c r="BN3747" i="8"/>
  <c r="BN3746" i="8"/>
  <c r="BN3745" i="8"/>
  <c r="BN3744" i="8"/>
  <c r="BN3743" i="8"/>
  <c r="BN3742" i="8"/>
  <c r="BN3741" i="8"/>
  <c r="BN3740" i="8"/>
  <c r="BN3739" i="8"/>
  <c r="BN3738" i="8"/>
  <c r="BN3737" i="8"/>
  <c r="BN3736" i="8"/>
  <c r="BN3735" i="8"/>
  <c r="BN3734" i="8"/>
  <c r="BN3733" i="8"/>
  <c r="BN3732" i="8"/>
  <c r="BN3731" i="8"/>
  <c r="BN3730" i="8"/>
  <c r="BN3729" i="8"/>
  <c r="BN3728" i="8"/>
  <c r="BN3727" i="8"/>
  <c r="BN3726" i="8"/>
  <c r="BN3725" i="8"/>
  <c r="BN3724" i="8"/>
  <c r="BN3723" i="8"/>
  <c r="BN3722" i="8"/>
  <c r="BN3721" i="8"/>
  <c r="BN3720" i="8"/>
  <c r="BN3719" i="8"/>
  <c r="BN3718" i="8"/>
  <c r="BN3717" i="8"/>
  <c r="BN3716" i="8"/>
  <c r="BN3715" i="8"/>
  <c r="BN3714" i="8"/>
  <c r="BN3713" i="8"/>
  <c r="BN3712" i="8"/>
  <c r="BN3711" i="8"/>
  <c r="BN3710" i="8"/>
  <c r="BN3709" i="8"/>
  <c r="BN3708" i="8"/>
  <c r="BN3707" i="8"/>
  <c r="BN3706" i="8"/>
  <c r="BN3705" i="8"/>
  <c r="BN3704" i="8"/>
  <c r="BN3703" i="8"/>
  <c r="BN3702" i="8"/>
  <c r="BN3701" i="8"/>
  <c r="BN3700" i="8"/>
  <c r="BN3699" i="8"/>
  <c r="BN3698" i="8"/>
  <c r="BN3697" i="8"/>
  <c r="BN3696" i="8"/>
  <c r="BN3695" i="8"/>
  <c r="BN3694" i="8"/>
  <c r="BN3693" i="8"/>
  <c r="BN3692" i="8"/>
  <c r="BK3804" i="8"/>
  <c r="BK3803" i="8"/>
  <c r="BK3802" i="8"/>
  <c r="BK3801" i="8"/>
  <c r="BK3800" i="8"/>
  <c r="BK3799" i="8"/>
  <c r="BK3798" i="8"/>
  <c r="BK3797" i="8"/>
  <c r="BK3796" i="8"/>
  <c r="BK3795" i="8"/>
  <c r="BK3794" i="8"/>
  <c r="BK3793" i="8"/>
  <c r="BK3792" i="8"/>
  <c r="BK3791" i="8"/>
  <c r="BK3790" i="8"/>
  <c r="BK3789" i="8"/>
  <c r="BK3788" i="8"/>
  <c r="BK3787" i="8"/>
  <c r="BK3786" i="8"/>
  <c r="BK3785" i="8"/>
  <c r="BK3784" i="8"/>
  <c r="BK3783" i="8"/>
  <c r="BK3782" i="8"/>
  <c r="BK3781" i="8"/>
  <c r="BK3780" i="8"/>
  <c r="BK3779" i="8"/>
  <c r="BK3778" i="8"/>
  <c r="BK3777" i="8"/>
  <c r="BK3776" i="8"/>
  <c r="BK3775" i="8"/>
  <c r="BK3774" i="8"/>
  <c r="BK3773" i="8"/>
  <c r="BK3772" i="8"/>
  <c r="BK3771" i="8"/>
  <c r="BK3770" i="8"/>
  <c r="BK3769" i="8"/>
  <c r="BK3768" i="8"/>
  <c r="BK3767" i="8"/>
  <c r="BK3766" i="8"/>
  <c r="BK3765" i="8"/>
  <c r="BK3764" i="8"/>
  <c r="BK3763" i="8"/>
  <c r="BK3762" i="8"/>
  <c r="BK3761" i="8"/>
  <c r="BK3760" i="8"/>
  <c r="BK3759" i="8"/>
  <c r="BK3758" i="8"/>
  <c r="BK3757" i="8"/>
  <c r="BK3756" i="8"/>
  <c r="BK3755" i="8"/>
  <c r="BK3754" i="8"/>
  <c r="BK3753" i="8"/>
  <c r="BK3752" i="8"/>
  <c r="BK3751" i="8"/>
  <c r="BK3750" i="8"/>
  <c r="BK3749" i="8"/>
  <c r="BK3748" i="8"/>
  <c r="BK3747" i="8"/>
  <c r="BK3746" i="8"/>
  <c r="BK3745" i="8"/>
  <c r="BK3744" i="8"/>
  <c r="BK3743" i="8"/>
  <c r="BK3742" i="8"/>
  <c r="BK3741" i="8"/>
  <c r="BK3740" i="8"/>
  <c r="BK3739" i="8"/>
  <c r="BK3738" i="8"/>
  <c r="BK3737" i="8"/>
  <c r="BK3736" i="8"/>
  <c r="BK3735" i="8"/>
  <c r="BK3734" i="8"/>
  <c r="BK3733" i="8"/>
  <c r="BK3732" i="8"/>
  <c r="BK3731" i="8"/>
  <c r="BK3730" i="8"/>
  <c r="BK3729" i="8"/>
  <c r="BK3728" i="8"/>
  <c r="BK3727" i="8"/>
  <c r="BK3726" i="8"/>
  <c r="BK3725" i="8"/>
  <c r="BK3724" i="8"/>
  <c r="BK3723" i="8"/>
  <c r="BK3722" i="8"/>
  <c r="BK3721" i="8"/>
  <c r="BK3720" i="8"/>
  <c r="BK3719" i="8"/>
  <c r="BK3718" i="8"/>
  <c r="BK3717" i="8"/>
  <c r="BK3716" i="8"/>
  <c r="BK3715" i="8"/>
  <c r="BK3714" i="8"/>
  <c r="BK3713" i="8"/>
  <c r="BK3712" i="8"/>
  <c r="BK3711" i="8"/>
  <c r="BK3710" i="8"/>
  <c r="BK3709" i="8"/>
  <c r="BK3708" i="8"/>
  <c r="BK3707" i="8"/>
  <c r="BK3706" i="8"/>
  <c r="BK3705" i="8"/>
  <c r="BK3704" i="8"/>
  <c r="BK3703" i="8"/>
  <c r="BK3702" i="8"/>
  <c r="BK3701" i="8"/>
  <c r="BK3700" i="8"/>
  <c r="BK3699" i="8"/>
  <c r="BK3698" i="8"/>
  <c r="BK3697" i="8"/>
  <c r="BK3696" i="8"/>
  <c r="BK3695" i="8"/>
  <c r="BK3694" i="8"/>
  <c r="BI3804" i="8"/>
  <c r="BL3804" i="8" s="1"/>
  <c r="BI3803" i="8"/>
  <c r="BI3802" i="8"/>
  <c r="BI3801" i="8"/>
  <c r="BI3800" i="8"/>
  <c r="BI3799" i="8"/>
  <c r="BI3798" i="8"/>
  <c r="BI3797" i="8"/>
  <c r="BL3797" i="8" s="1"/>
  <c r="BI3796" i="8"/>
  <c r="BI3795" i="8"/>
  <c r="BI3794" i="8"/>
  <c r="BI3793" i="8"/>
  <c r="BI3792" i="8"/>
  <c r="BI3791" i="8"/>
  <c r="BI3790" i="8"/>
  <c r="BI3789" i="8"/>
  <c r="BI3788" i="8"/>
  <c r="BI3787" i="8"/>
  <c r="BI3786" i="8"/>
  <c r="BI3785" i="8"/>
  <c r="BI3784" i="8"/>
  <c r="BI3783" i="8"/>
  <c r="BI3782" i="8"/>
  <c r="BI3781" i="8"/>
  <c r="BI3780" i="8"/>
  <c r="BI3779" i="8"/>
  <c r="BI3778" i="8"/>
  <c r="BI3777" i="8"/>
  <c r="BI3776" i="8"/>
  <c r="BI3775" i="8"/>
  <c r="BI3774" i="8"/>
  <c r="BI3773" i="8"/>
  <c r="BI3772" i="8"/>
  <c r="BI3771" i="8"/>
  <c r="BI3770" i="8"/>
  <c r="BI3769" i="8"/>
  <c r="BI3768" i="8"/>
  <c r="BI3767" i="8"/>
  <c r="BI3766" i="8"/>
  <c r="BI3765" i="8"/>
  <c r="BI3764" i="8"/>
  <c r="BI3763" i="8"/>
  <c r="BI3762" i="8"/>
  <c r="BI3761" i="8"/>
  <c r="BI3760" i="8"/>
  <c r="BI3759" i="8"/>
  <c r="BI3758" i="8"/>
  <c r="BI3757" i="8"/>
  <c r="BI3756" i="8"/>
  <c r="BI3755" i="8"/>
  <c r="BI3754" i="8"/>
  <c r="BI3753" i="8"/>
  <c r="BI3752" i="8"/>
  <c r="BI3751" i="8"/>
  <c r="BI3750" i="8"/>
  <c r="BI3749" i="8"/>
  <c r="BI3748" i="8"/>
  <c r="BI3747" i="8"/>
  <c r="BI3746" i="8"/>
  <c r="BI3745" i="8"/>
  <c r="BI3744" i="8"/>
  <c r="BI3743" i="8"/>
  <c r="BI3742" i="8"/>
  <c r="BI3741" i="8"/>
  <c r="BI3740" i="8"/>
  <c r="BI3739" i="8"/>
  <c r="BI3738" i="8"/>
  <c r="BI3737" i="8"/>
  <c r="BI3736" i="8"/>
  <c r="BI3735" i="8"/>
  <c r="BI3734" i="8"/>
  <c r="BI3733" i="8"/>
  <c r="BI3732" i="8"/>
  <c r="BI3731" i="8"/>
  <c r="BI3730" i="8"/>
  <c r="BI3729" i="8"/>
  <c r="BI3728" i="8"/>
  <c r="BI3727" i="8"/>
  <c r="BI3726" i="8"/>
  <c r="BI3725" i="8"/>
  <c r="BI3724" i="8"/>
  <c r="BI3723" i="8"/>
  <c r="BI3722" i="8"/>
  <c r="BI3721" i="8"/>
  <c r="BI3720" i="8"/>
  <c r="BI3719" i="8"/>
  <c r="BI3718" i="8"/>
  <c r="BI3717" i="8"/>
  <c r="BI3716" i="8"/>
  <c r="BI3715" i="8"/>
  <c r="BI3714" i="8"/>
  <c r="BI3713" i="8"/>
  <c r="BI3712" i="8"/>
  <c r="BI3711" i="8"/>
  <c r="BI3710" i="8"/>
  <c r="BI3709" i="8"/>
  <c r="BI3708" i="8"/>
  <c r="BI3707" i="8"/>
  <c r="BI3706" i="8"/>
  <c r="BI3705" i="8"/>
  <c r="BI3704" i="8"/>
  <c r="BI3703" i="8"/>
  <c r="BI3702" i="8"/>
  <c r="BI3701" i="8"/>
  <c r="BI3700" i="8"/>
  <c r="BI3699" i="8"/>
  <c r="BI3698" i="8"/>
  <c r="BI3697" i="8"/>
  <c r="BI3696" i="8"/>
  <c r="BI3695" i="8"/>
  <c r="BI3694" i="8"/>
  <c r="BI3693" i="8"/>
  <c r="BN3691" i="8"/>
  <c r="BN3690" i="8"/>
  <c r="BN3689" i="8"/>
  <c r="BN3688" i="8"/>
  <c r="BN3687" i="8"/>
  <c r="BN3686" i="8"/>
  <c r="BN3685" i="8"/>
  <c r="BN3684" i="8"/>
  <c r="BN3683" i="8"/>
  <c r="BN3682" i="8"/>
  <c r="BN3681" i="8"/>
  <c r="BN3680" i="8"/>
  <c r="BN3679" i="8"/>
  <c r="BN3678" i="8"/>
  <c r="BN3677" i="8"/>
  <c r="BN3676" i="8"/>
  <c r="BN3675" i="8"/>
  <c r="BN3674" i="8"/>
  <c r="BN3673" i="8"/>
  <c r="BN3672" i="8"/>
  <c r="BN3671" i="8"/>
  <c r="BN3670" i="8"/>
  <c r="BN3669" i="8"/>
  <c r="BN3668" i="8"/>
  <c r="BN3667" i="8"/>
  <c r="BN3666" i="8"/>
  <c r="BN3665" i="8"/>
  <c r="BN3664" i="8"/>
  <c r="BN3663" i="8"/>
  <c r="BN3662" i="8"/>
  <c r="BN3661" i="8"/>
  <c r="BN3660" i="8"/>
  <c r="BN3659" i="8"/>
  <c r="BN3658" i="8"/>
  <c r="BN3657" i="8"/>
  <c r="BN3656" i="8"/>
  <c r="BN3655" i="8"/>
  <c r="BN3654" i="8"/>
  <c r="BN3653" i="8"/>
  <c r="BN3652" i="8"/>
  <c r="BN3651" i="8"/>
  <c r="BK3692" i="8"/>
  <c r="BK3691" i="8"/>
  <c r="BK3690" i="8"/>
  <c r="BK3689" i="8"/>
  <c r="BK3688" i="8"/>
  <c r="BK3687" i="8"/>
  <c r="BK3686" i="8"/>
  <c r="BK3685" i="8"/>
  <c r="BK3684" i="8"/>
  <c r="BK3683" i="8"/>
  <c r="BK3682" i="8"/>
  <c r="BK3681" i="8"/>
  <c r="BK3680" i="8"/>
  <c r="BK3679" i="8"/>
  <c r="BK3678" i="8"/>
  <c r="BK3677" i="8"/>
  <c r="BK3676" i="8"/>
  <c r="BK3675" i="8"/>
  <c r="BK3674" i="8"/>
  <c r="BK3673" i="8"/>
  <c r="BK3672" i="8"/>
  <c r="BK3671" i="8"/>
  <c r="BK3670" i="8"/>
  <c r="BK3669" i="8"/>
  <c r="BK3668" i="8"/>
  <c r="BK3667" i="8"/>
  <c r="BK3666" i="8"/>
  <c r="BK3665" i="8"/>
  <c r="BK3664" i="8"/>
  <c r="BK3663" i="8"/>
  <c r="BK3662" i="8"/>
  <c r="BK3661" i="8"/>
  <c r="BK3660" i="8"/>
  <c r="BK3659" i="8"/>
  <c r="BK3658" i="8"/>
  <c r="BK3657" i="8"/>
  <c r="BK3656" i="8"/>
  <c r="BK3655" i="8"/>
  <c r="BK3654" i="8"/>
  <c r="BK3653" i="8"/>
  <c r="BK3652" i="8"/>
  <c r="BK3651" i="8"/>
  <c r="BK3650" i="8"/>
  <c r="BK3649" i="8"/>
  <c r="BK3648" i="8"/>
  <c r="BK3647" i="8"/>
  <c r="BK3646" i="8"/>
  <c r="BK3645" i="8"/>
  <c r="BK3644" i="8"/>
  <c r="BK3643" i="8"/>
  <c r="BK3642" i="8"/>
  <c r="BI3692" i="8"/>
  <c r="BI3691" i="8"/>
  <c r="BI3690" i="8"/>
  <c r="BI3689" i="8"/>
  <c r="BI3688" i="8"/>
  <c r="BI3687" i="8"/>
  <c r="BI3686" i="8"/>
  <c r="BI3685" i="8"/>
  <c r="BI3684" i="8"/>
  <c r="BI3683" i="8"/>
  <c r="BI3682" i="8"/>
  <c r="BI3681" i="8"/>
  <c r="BI3680" i="8"/>
  <c r="BI3679" i="8"/>
  <c r="BI3678" i="8"/>
  <c r="BI3677" i="8"/>
  <c r="BL3677" i="8" s="1"/>
  <c r="BI3676" i="8"/>
  <c r="BI3675" i="8"/>
  <c r="BI3674" i="8"/>
  <c r="BI3673" i="8"/>
  <c r="BI3672" i="8"/>
  <c r="BI3671" i="8"/>
  <c r="BI3670" i="8"/>
  <c r="BI3669" i="8"/>
  <c r="BI3668" i="8"/>
  <c r="BI3667" i="8"/>
  <c r="BI3666" i="8"/>
  <c r="BI3665" i="8"/>
  <c r="BI3664" i="8"/>
  <c r="BI3663" i="8"/>
  <c r="BI3662" i="8"/>
  <c r="BI3661" i="8"/>
  <c r="BL3661" i="8" s="1"/>
  <c r="BI3660" i="8"/>
  <c r="BI3659" i="8"/>
  <c r="BI3658" i="8"/>
  <c r="BI3657" i="8"/>
  <c r="BI3656" i="8"/>
  <c r="BI3655" i="8"/>
  <c r="BI3654" i="8"/>
  <c r="BI3653" i="8"/>
  <c r="BI3652" i="8"/>
  <c r="BI3651" i="8"/>
  <c r="BN3638" i="8"/>
  <c r="BK3636" i="8"/>
  <c r="BI3601" i="8"/>
  <c r="BI3597" i="8"/>
  <c r="BN3648" i="8"/>
  <c r="BN3644" i="8"/>
  <c r="BI3636" i="8"/>
  <c r="BN3631" i="8"/>
  <c r="BN3629" i="8"/>
  <c r="BN3627" i="8"/>
  <c r="BN3625" i="8"/>
  <c r="BN3623" i="8"/>
  <c r="BN3621" i="8"/>
  <c r="BN3619" i="8"/>
  <c r="BN3617" i="8"/>
  <c r="BN3615" i="8"/>
  <c r="BN3613" i="8"/>
  <c r="BN3611" i="8"/>
  <c r="BN3609" i="8"/>
  <c r="BN3607" i="8"/>
  <c r="BN3602" i="8"/>
  <c r="BN3598" i="8"/>
  <c r="BI3648" i="8"/>
  <c r="BI3644" i="8"/>
  <c r="BN3640" i="8"/>
  <c r="BK3638" i="8"/>
  <c r="BN3605" i="8"/>
  <c r="BN3594" i="8"/>
  <c r="BN3593" i="8"/>
  <c r="BN3592" i="8"/>
  <c r="BN3591" i="8"/>
  <c r="BN3590" i="8"/>
  <c r="BN3589" i="8"/>
  <c r="BN3588" i="8"/>
  <c r="BN3587" i="8"/>
  <c r="BN3586" i="8"/>
  <c r="BN3585" i="8"/>
  <c r="BN3584" i="8"/>
  <c r="BN3583" i="8"/>
  <c r="BN3582" i="8"/>
  <c r="BN3581" i="8"/>
  <c r="BN3580" i="8"/>
  <c r="BN3579" i="8"/>
  <c r="BN3578" i="8"/>
  <c r="BN3577" i="8"/>
  <c r="BN3576" i="8"/>
  <c r="BN3575" i="8"/>
  <c r="BN3574" i="8"/>
  <c r="BN3573" i="8"/>
  <c r="BN3572" i="8"/>
  <c r="BN3571" i="8"/>
  <c r="BN3570" i="8"/>
  <c r="BN3569" i="8"/>
  <c r="BN3568" i="8"/>
  <c r="BN3567" i="8"/>
  <c r="BN3566" i="8"/>
  <c r="BN3565" i="8"/>
  <c r="BN3564" i="8"/>
  <c r="BN3563" i="8"/>
  <c r="BN3562" i="8"/>
  <c r="BN3561" i="8"/>
  <c r="BN3560" i="8"/>
  <c r="BN3559" i="8"/>
  <c r="BN3558" i="8"/>
  <c r="BN3557" i="8"/>
  <c r="BN3556" i="8"/>
  <c r="BN3555" i="8"/>
  <c r="BN3554" i="8"/>
  <c r="BN3553" i="8"/>
  <c r="BN3552" i="8"/>
  <c r="BN3551" i="8"/>
  <c r="BN3550" i="8"/>
  <c r="BN3549" i="8"/>
  <c r="BN3548" i="8"/>
  <c r="BN3547" i="8"/>
  <c r="BN3546" i="8"/>
  <c r="BN3545" i="8"/>
  <c r="BN3544" i="8"/>
  <c r="BN3543" i="8"/>
  <c r="BN3542" i="8"/>
  <c r="BN3541" i="8"/>
  <c r="BN3540" i="8"/>
  <c r="BN3539" i="8"/>
  <c r="BN3538" i="8"/>
  <c r="BN3537" i="8"/>
  <c r="BN3536" i="8"/>
  <c r="BN3535" i="8"/>
  <c r="BN3534" i="8"/>
  <c r="BN3533" i="8"/>
  <c r="BN3532" i="8"/>
  <c r="BN3531" i="8"/>
  <c r="BN3530" i="8"/>
  <c r="BN3529" i="8"/>
  <c r="BN3528" i="8"/>
  <c r="BN3527" i="8"/>
  <c r="BN3526" i="8"/>
  <c r="BN3525" i="8"/>
  <c r="BN3524" i="8"/>
  <c r="BN3523" i="8"/>
  <c r="BN3522" i="8"/>
  <c r="BN3521" i="8"/>
  <c r="BN3520" i="8"/>
  <c r="BN3519" i="8"/>
  <c r="BN3518" i="8"/>
  <c r="BN3517" i="8"/>
  <c r="BN3516" i="8"/>
  <c r="BN3515" i="8"/>
  <c r="BN3514" i="8"/>
  <c r="BN3513" i="8"/>
  <c r="BN3512" i="8"/>
  <c r="BN3511" i="8"/>
  <c r="BN3510" i="8"/>
  <c r="BN3509" i="8"/>
  <c r="BN3508" i="8"/>
  <c r="BN3507" i="8"/>
  <c r="BN3506" i="8"/>
  <c r="BK3693" i="8"/>
  <c r="BI3638" i="8"/>
  <c r="BN3633" i="8"/>
  <c r="BK3631" i="8"/>
  <c r="BK3629" i="8"/>
  <c r="BK3627" i="8"/>
  <c r="BK3625" i="8"/>
  <c r="BK3623" i="8"/>
  <c r="BK3621" i="8"/>
  <c r="BK3619" i="8"/>
  <c r="BK3617" i="8"/>
  <c r="BK3615" i="8"/>
  <c r="BK3613" i="8"/>
  <c r="BK3611" i="8"/>
  <c r="BK3609" i="8"/>
  <c r="BK3607" i="8"/>
  <c r="BK3602" i="8"/>
  <c r="BK3598" i="8"/>
  <c r="BK3640" i="8"/>
  <c r="BI3631" i="8"/>
  <c r="BI3629" i="8"/>
  <c r="BI3627" i="8"/>
  <c r="BL3627" i="8" s="1"/>
  <c r="BI3625" i="8"/>
  <c r="BL3625" i="8" s="1"/>
  <c r="BI3623" i="8"/>
  <c r="BL3623" i="8" s="1"/>
  <c r="BI3621" i="8"/>
  <c r="BI3619" i="8"/>
  <c r="BL3619" i="8" s="1"/>
  <c r="BI3617" i="8"/>
  <c r="BI3615" i="8"/>
  <c r="BL3615" i="8" s="1"/>
  <c r="BI3613" i="8"/>
  <c r="BL3613" i="8" s="1"/>
  <c r="BI3611" i="8"/>
  <c r="BL3611" i="8" s="1"/>
  <c r="BI3609" i="8"/>
  <c r="BL3609" i="8" s="1"/>
  <c r="BI3607" i="8"/>
  <c r="BL3607" i="8" s="1"/>
  <c r="BK3605" i="8"/>
  <c r="BI3602" i="8"/>
  <c r="BI3598" i="8"/>
  <c r="BK3594" i="8"/>
  <c r="BK3593" i="8"/>
  <c r="BK3592" i="8"/>
  <c r="BK3591" i="8"/>
  <c r="BK3590" i="8"/>
  <c r="BK3589" i="8"/>
  <c r="BK3588" i="8"/>
  <c r="BK3587" i="8"/>
  <c r="BK3586" i="8"/>
  <c r="BK3585" i="8"/>
  <c r="BK3584" i="8"/>
  <c r="BK3583" i="8"/>
  <c r="BK3582" i="8"/>
  <c r="BK3581" i="8"/>
  <c r="BK3580" i="8"/>
  <c r="BK3579" i="8"/>
  <c r="BK3578" i="8"/>
  <c r="BK3577" i="8"/>
  <c r="BK3576" i="8"/>
  <c r="BK3575" i="8"/>
  <c r="BK3574" i="8"/>
  <c r="BK3573" i="8"/>
  <c r="BK3572" i="8"/>
  <c r="BK3571" i="8"/>
  <c r="BK3570" i="8"/>
  <c r="BK3569" i="8"/>
  <c r="BK3568" i="8"/>
  <c r="BK3567" i="8"/>
  <c r="BK3566" i="8"/>
  <c r="BK3565" i="8"/>
  <c r="BK3564" i="8"/>
  <c r="BK3563" i="8"/>
  <c r="BK3562" i="8"/>
  <c r="BK3561" i="8"/>
  <c r="BK3560" i="8"/>
  <c r="BK3559" i="8"/>
  <c r="BK3558" i="8"/>
  <c r="BK3557" i="8"/>
  <c r="BK3556" i="8"/>
  <c r="BK3555" i="8"/>
  <c r="BK3554" i="8"/>
  <c r="BK3553" i="8"/>
  <c r="BK3552" i="8"/>
  <c r="BK3551" i="8"/>
  <c r="BK3550" i="8"/>
  <c r="BK3549" i="8"/>
  <c r="BK3548" i="8"/>
  <c r="BK3547" i="8"/>
  <c r="BK3546" i="8"/>
  <c r="BK3545" i="8"/>
  <c r="BK3544" i="8"/>
  <c r="BK3543" i="8"/>
  <c r="BK3542" i="8"/>
  <c r="BK3541" i="8"/>
  <c r="BK3540" i="8"/>
  <c r="BK3539" i="8"/>
  <c r="BK3538" i="8"/>
  <c r="BK3537" i="8"/>
  <c r="BK3536" i="8"/>
  <c r="BK3535" i="8"/>
  <c r="BK3534" i="8"/>
  <c r="BK3533" i="8"/>
  <c r="BK3532" i="8"/>
  <c r="BK3531" i="8"/>
  <c r="BK3530" i="8"/>
  <c r="BK3529" i="8"/>
  <c r="BK3528" i="8"/>
  <c r="BK3527" i="8"/>
  <c r="BK3526" i="8"/>
  <c r="BK3525" i="8"/>
  <c r="BK3524" i="8"/>
  <c r="BK3523" i="8"/>
  <c r="BK3522" i="8"/>
  <c r="BK3521" i="8"/>
  <c r="BK3520" i="8"/>
  <c r="BK3519" i="8"/>
  <c r="BK3518" i="8"/>
  <c r="BK3517" i="8"/>
  <c r="BN3647" i="8"/>
  <c r="BN3643" i="8"/>
  <c r="BI3640" i="8"/>
  <c r="BL3640" i="8" s="1"/>
  <c r="BN3635" i="8"/>
  <c r="BK3633" i="8"/>
  <c r="BI3605" i="8"/>
  <c r="BN3599" i="8"/>
  <c r="BN3595" i="8"/>
  <c r="BI3594" i="8"/>
  <c r="BI3593" i="8"/>
  <c r="BI3592" i="8"/>
  <c r="BI3591" i="8"/>
  <c r="BI3590" i="8"/>
  <c r="BL3590" i="8" s="1"/>
  <c r="BI3589" i="8"/>
  <c r="BI3588" i="8"/>
  <c r="BL3588" i="8" s="1"/>
  <c r="BI3587" i="8"/>
  <c r="BI3586" i="8"/>
  <c r="BI3585" i="8"/>
  <c r="BI3584" i="8"/>
  <c r="BL3584" i="8" s="1"/>
  <c r="BI3583" i="8"/>
  <c r="BL3583" i="8" s="1"/>
  <c r="BI3582" i="8"/>
  <c r="BL3582" i="8" s="1"/>
  <c r="BI3581" i="8"/>
  <c r="BI3580" i="8"/>
  <c r="BI3579" i="8"/>
  <c r="BI3578" i="8"/>
  <c r="BI3577" i="8"/>
  <c r="BI3576" i="8"/>
  <c r="BI3575" i="8"/>
  <c r="BI3574" i="8"/>
  <c r="BL3574" i="8" s="1"/>
  <c r="BI3573" i="8"/>
  <c r="BI3572" i="8"/>
  <c r="BL3572" i="8" s="1"/>
  <c r="BI3571" i="8"/>
  <c r="BI3570" i="8"/>
  <c r="BI3569" i="8"/>
  <c r="BI3568" i="8"/>
  <c r="BL3568" i="8" s="1"/>
  <c r="BI3567" i="8"/>
  <c r="BL3567" i="8" s="1"/>
  <c r="BI3566" i="8"/>
  <c r="BL3566" i="8" s="1"/>
  <c r="BI3565" i="8"/>
  <c r="BI3564" i="8"/>
  <c r="BI3563" i="8"/>
  <c r="BI3562" i="8"/>
  <c r="BI3561" i="8"/>
  <c r="BI3560" i="8"/>
  <c r="BI3559" i="8"/>
  <c r="BI3558" i="8"/>
  <c r="BL3558" i="8" s="1"/>
  <c r="BI3557" i="8"/>
  <c r="BI3556" i="8"/>
  <c r="BL3556" i="8" s="1"/>
  <c r="BI3555" i="8"/>
  <c r="BI3554" i="8"/>
  <c r="BI3553" i="8"/>
  <c r="BI3552" i="8"/>
  <c r="BL3552" i="8" s="1"/>
  <c r="BI3551" i="8"/>
  <c r="BL3551" i="8" s="1"/>
  <c r="BI3550" i="8"/>
  <c r="BL3550" i="8" s="1"/>
  <c r="BI3549" i="8"/>
  <c r="BI3548" i="8"/>
  <c r="BI3547" i="8"/>
  <c r="BI3546" i="8"/>
  <c r="BI3545" i="8"/>
  <c r="BI3544" i="8"/>
  <c r="BI3543" i="8"/>
  <c r="BI3542" i="8"/>
  <c r="BL3542" i="8" s="1"/>
  <c r="BI3541" i="8"/>
  <c r="BI3540" i="8"/>
  <c r="BL3540" i="8" s="1"/>
  <c r="BI3539" i="8"/>
  <c r="BI3538" i="8"/>
  <c r="BI3537" i="8"/>
  <c r="BI3536" i="8"/>
  <c r="BI3535" i="8"/>
  <c r="BL3535" i="8" s="1"/>
  <c r="BI3534" i="8"/>
  <c r="BI3533" i="8"/>
  <c r="BI3532" i="8"/>
  <c r="BI3531" i="8"/>
  <c r="BI3530" i="8"/>
  <c r="BI3529" i="8"/>
  <c r="BI3528" i="8"/>
  <c r="BI3527" i="8"/>
  <c r="BI3526" i="8"/>
  <c r="BI3525" i="8"/>
  <c r="BI3524" i="8"/>
  <c r="BI3523" i="8"/>
  <c r="BI3522" i="8"/>
  <c r="BI3521" i="8"/>
  <c r="BI3520" i="8"/>
  <c r="BI3519" i="8"/>
  <c r="BI3518" i="8"/>
  <c r="BI3517" i="8"/>
  <c r="BI3516" i="8"/>
  <c r="BI3515" i="8"/>
  <c r="BI3514" i="8"/>
  <c r="BI3513" i="8"/>
  <c r="BI3512" i="8"/>
  <c r="BI3511" i="8"/>
  <c r="BI3510" i="8"/>
  <c r="BI3509" i="8"/>
  <c r="BI3508" i="8"/>
  <c r="BI3507" i="8"/>
  <c r="BI3506" i="8"/>
  <c r="BI3505" i="8"/>
  <c r="BI3647" i="8"/>
  <c r="BI3643" i="8"/>
  <c r="BL3643" i="8" s="1"/>
  <c r="BI3633" i="8"/>
  <c r="BN3603" i="8"/>
  <c r="BN3637" i="8"/>
  <c r="BK3635" i="8"/>
  <c r="BK3599" i="8"/>
  <c r="BK3595" i="8"/>
  <c r="BI3635" i="8"/>
  <c r="BK3603" i="8"/>
  <c r="BI3599" i="8"/>
  <c r="BI3595" i="8"/>
  <c r="BN3650" i="8"/>
  <c r="BN3646" i="8"/>
  <c r="BN3642" i="8"/>
  <c r="BN3639" i="8"/>
  <c r="BK3637" i="8"/>
  <c r="BN3630" i="8"/>
  <c r="BN3628" i="8"/>
  <c r="BN3626" i="8"/>
  <c r="BN3624" i="8"/>
  <c r="BN3622" i="8"/>
  <c r="BN3620" i="8"/>
  <c r="BN3618" i="8"/>
  <c r="BN3616" i="8"/>
  <c r="BN3614" i="8"/>
  <c r="BN3612" i="8"/>
  <c r="BN3610" i="8"/>
  <c r="BN3608" i="8"/>
  <c r="BN3606" i="8"/>
  <c r="BI3603" i="8"/>
  <c r="BN3600" i="8"/>
  <c r="BN3596" i="8"/>
  <c r="BI3650" i="8"/>
  <c r="BL3650" i="8" s="1"/>
  <c r="BI3646" i="8"/>
  <c r="BL3646" i="8" s="1"/>
  <c r="BI3642" i="8"/>
  <c r="BI3637" i="8"/>
  <c r="BN3632" i="8"/>
  <c r="BK3639" i="8"/>
  <c r="BK3630" i="8"/>
  <c r="BK3628" i="8"/>
  <c r="BK3626" i="8"/>
  <c r="BK3624" i="8"/>
  <c r="BK3622" i="8"/>
  <c r="BK3620" i="8"/>
  <c r="BK3618" i="8"/>
  <c r="BK3616" i="8"/>
  <c r="BK3614" i="8"/>
  <c r="BK3612" i="8"/>
  <c r="BK3610" i="8"/>
  <c r="BK3608" i="8"/>
  <c r="BK3606" i="8"/>
  <c r="BN3604" i="8"/>
  <c r="BK3600" i="8"/>
  <c r="BK3596" i="8"/>
  <c r="BI3639" i="8"/>
  <c r="BN3634" i="8"/>
  <c r="BK3632" i="8"/>
  <c r="BI3630" i="8"/>
  <c r="BI3628" i="8"/>
  <c r="BI3626" i="8"/>
  <c r="BI3624" i="8"/>
  <c r="BI3622" i="8"/>
  <c r="BI3620" i="8"/>
  <c r="BI3618" i="8"/>
  <c r="BI3616" i="8"/>
  <c r="BI3614" i="8"/>
  <c r="BI3612" i="8"/>
  <c r="BI3610" i="8"/>
  <c r="BI3608" i="8"/>
  <c r="BI3606" i="8"/>
  <c r="BI3600" i="8"/>
  <c r="BI3596" i="8"/>
  <c r="BI3641" i="8"/>
  <c r="BI3634" i="8"/>
  <c r="BK3601" i="8"/>
  <c r="BK3597" i="8"/>
  <c r="BK3516" i="8"/>
  <c r="BK3511" i="8"/>
  <c r="BK3508" i="8"/>
  <c r="BN3504" i="8"/>
  <c r="BN3503" i="8"/>
  <c r="BN3502" i="8"/>
  <c r="BN3501" i="8"/>
  <c r="BN3500" i="8"/>
  <c r="BN3499" i="8"/>
  <c r="BN3498" i="8"/>
  <c r="BN3497" i="8"/>
  <c r="BN3496" i="8"/>
  <c r="BN3495" i="8"/>
  <c r="BN3494" i="8"/>
  <c r="BN3493" i="8"/>
  <c r="BN3492" i="8"/>
  <c r="BN3491" i="8"/>
  <c r="BN3490" i="8"/>
  <c r="BN3489" i="8"/>
  <c r="BN3488" i="8"/>
  <c r="BN3487" i="8"/>
  <c r="BN3486" i="8"/>
  <c r="BN3485" i="8"/>
  <c r="BN3484" i="8"/>
  <c r="BN3483" i="8"/>
  <c r="BN3482" i="8"/>
  <c r="BN3481" i="8"/>
  <c r="BN3480" i="8"/>
  <c r="BN3479" i="8"/>
  <c r="BN3478" i="8"/>
  <c r="BN3477" i="8"/>
  <c r="BN3476" i="8"/>
  <c r="BN3475" i="8"/>
  <c r="BN3474" i="8"/>
  <c r="BN3473" i="8"/>
  <c r="BN3472" i="8"/>
  <c r="BN3471" i="8"/>
  <c r="BN3470" i="8"/>
  <c r="BN3469" i="8"/>
  <c r="BN3468" i="8"/>
  <c r="BN3467" i="8"/>
  <c r="BN3466" i="8"/>
  <c r="BN3465" i="8"/>
  <c r="BN3464" i="8"/>
  <c r="BN3463" i="8"/>
  <c r="BN3462" i="8"/>
  <c r="BN3461" i="8"/>
  <c r="BN3460" i="8"/>
  <c r="BN3459" i="8"/>
  <c r="BN3458" i="8"/>
  <c r="BN3457" i="8"/>
  <c r="BN3456" i="8"/>
  <c r="BN3455" i="8"/>
  <c r="BN3454" i="8"/>
  <c r="BN3453" i="8"/>
  <c r="BN3452" i="8"/>
  <c r="BN3451" i="8"/>
  <c r="BN3450" i="8"/>
  <c r="BN3449" i="8"/>
  <c r="BN3448" i="8"/>
  <c r="BN3447" i="8"/>
  <c r="BN3446" i="8"/>
  <c r="BN3445" i="8"/>
  <c r="BN3444" i="8"/>
  <c r="BN3443" i="8"/>
  <c r="BN3442" i="8"/>
  <c r="BN3441" i="8"/>
  <c r="BN3440" i="8"/>
  <c r="BN3439" i="8"/>
  <c r="BN3438" i="8"/>
  <c r="BN3437" i="8"/>
  <c r="BN3436" i="8"/>
  <c r="BN3435" i="8"/>
  <c r="BN3434" i="8"/>
  <c r="BN3433" i="8"/>
  <c r="BN3432" i="8"/>
  <c r="BN3431" i="8"/>
  <c r="BN3430" i="8"/>
  <c r="BN3429" i="8"/>
  <c r="BN3428" i="8"/>
  <c r="BN3427" i="8"/>
  <c r="BN3426" i="8"/>
  <c r="BN3425" i="8"/>
  <c r="BN3424" i="8"/>
  <c r="BN3423" i="8"/>
  <c r="BN3422" i="8"/>
  <c r="BN3421" i="8"/>
  <c r="BN3420" i="8"/>
  <c r="BN3419" i="8"/>
  <c r="BK3514" i="8"/>
  <c r="BN3505" i="8"/>
  <c r="BN3649" i="8"/>
  <c r="BK3504" i="8"/>
  <c r="BK3503" i="8"/>
  <c r="BK3502" i="8"/>
  <c r="BK3501" i="8"/>
  <c r="BK3500" i="8"/>
  <c r="BK3499" i="8"/>
  <c r="BK3498" i="8"/>
  <c r="BK3497" i="8"/>
  <c r="BK3496" i="8"/>
  <c r="BK3495" i="8"/>
  <c r="BK3494" i="8"/>
  <c r="BK3493" i="8"/>
  <c r="BK3492" i="8"/>
  <c r="BK3491" i="8"/>
  <c r="BK3490" i="8"/>
  <c r="BK3489" i="8"/>
  <c r="BK3488" i="8"/>
  <c r="BK3487" i="8"/>
  <c r="BK3486" i="8"/>
  <c r="BK3485" i="8"/>
  <c r="BK3484" i="8"/>
  <c r="BK3483" i="8"/>
  <c r="BK3482" i="8"/>
  <c r="BK3481" i="8"/>
  <c r="BK3480" i="8"/>
  <c r="BK3479" i="8"/>
  <c r="BK3478" i="8"/>
  <c r="BK3477" i="8"/>
  <c r="BK3476" i="8"/>
  <c r="BK3475" i="8"/>
  <c r="BK3474" i="8"/>
  <c r="BK3473" i="8"/>
  <c r="BK3472" i="8"/>
  <c r="BK3471" i="8"/>
  <c r="BK3470" i="8"/>
  <c r="BK3469" i="8"/>
  <c r="BK3468" i="8"/>
  <c r="BK3467" i="8"/>
  <c r="BK3466" i="8"/>
  <c r="BK3465" i="8"/>
  <c r="BK3464" i="8"/>
  <c r="BK3463" i="8"/>
  <c r="BK3462" i="8"/>
  <c r="BK3461" i="8"/>
  <c r="BK3460" i="8"/>
  <c r="BK3459" i="8"/>
  <c r="BK3458" i="8"/>
  <c r="BK3457" i="8"/>
  <c r="BK3456" i="8"/>
  <c r="BK3455" i="8"/>
  <c r="BK3454" i="8"/>
  <c r="BK3453" i="8"/>
  <c r="BK3452" i="8"/>
  <c r="BK3451" i="8"/>
  <c r="BK3450" i="8"/>
  <c r="BK3449" i="8"/>
  <c r="BK3448" i="8"/>
  <c r="BK3447" i="8"/>
  <c r="BK3446" i="8"/>
  <c r="BK3445" i="8"/>
  <c r="BK3444" i="8"/>
  <c r="BK3443" i="8"/>
  <c r="BK3442" i="8"/>
  <c r="BK3441" i="8"/>
  <c r="BK3440" i="8"/>
  <c r="BK3439" i="8"/>
  <c r="BK3438" i="8"/>
  <c r="BK3437" i="8"/>
  <c r="BK3436" i="8"/>
  <c r="BK3435" i="8"/>
  <c r="BK3434" i="8"/>
  <c r="BK3433" i="8"/>
  <c r="BK3432" i="8"/>
  <c r="BK3431" i="8"/>
  <c r="BK3430" i="8"/>
  <c r="BK3429" i="8"/>
  <c r="BK3428" i="8"/>
  <c r="BI3649" i="8"/>
  <c r="BK3505" i="8"/>
  <c r="BI3504" i="8"/>
  <c r="BI3503" i="8"/>
  <c r="BI3502" i="8"/>
  <c r="BI3501" i="8"/>
  <c r="BI3500" i="8"/>
  <c r="BI3499" i="8"/>
  <c r="BI3498" i="8"/>
  <c r="BI3497" i="8"/>
  <c r="BI3496" i="8"/>
  <c r="BI3495" i="8"/>
  <c r="BI3494" i="8"/>
  <c r="BI3493" i="8"/>
  <c r="BI3492" i="8"/>
  <c r="BI3491" i="8"/>
  <c r="BI3490" i="8"/>
  <c r="BI3489" i="8"/>
  <c r="BI3488" i="8"/>
  <c r="BI3487" i="8"/>
  <c r="BI3486" i="8"/>
  <c r="BI3485" i="8"/>
  <c r="BI3484" i="8"/>
  <c r="BI3483" i="8"/>
  <c r="BI3482" i="8"/>
  <c r="BI3481" i="8"/>
  <c r="BI3480" i="8"/>
  <c r="BI3479" i="8"/>
  <c r="BI3478" i="8"/>
  <c r="BI3477" i="8"/>
  <c r="BI3476" i="8"/>
  <c r="BI3475" i="8"/>
  <c r="BI3474" i="8"/>
  <c r="BI3473" i="8"/>
  <c r="BI3472" i="8"/>
  <c r="BI3471" i="8"/>
  <c r="BI3470" i="8"/>
  <c r="BI3469" i="8"/>
  <c r="BI3468" i="8"/>
  <c r="BI3467" i="8"/>
  <c r="BI3466" i="8"/>
  <c r="BI3465" i="8"/>
  <c r="BI3464" i="8"/>
  <c r="BI3463" i="8"/>
  <c r="BI3462" i="8"/>
  <c r="BI3461" i="8"/>
  <c r="BI3460" i="8"/>
  <c r="BI3459" i="8"/>
  <c r="BI3458" i="8"/>
  <c r="BI3457" i="8"/>
  <c r="BI3456" i="8"/>
  <c r="BI3455" i="8"/>
  <c r="BI3454" i="8"/>
  <c r="BI3453" i="8"/>
  <c r="BI3452" i="8"/>
  <c r="BI3451" i="8"/>
  <c r="BI3450" i="8"/>
  <c r="BI3449" i="8"/>
  <c r="BI3448" i="8"/>
  <c r="BI3447" i="8"/>
  <c r="BI3446" i="8"/>
  <c r="BI3445" i="8"/>
  <c r="BI3444" i="8"/>
  <c r="BI3443" i="8"/>
  <c r="BI3442" i="8"/>
  <c r="BI3441" i="8"/>
  <c r="BI3440" i="8"/>
  <c r="BI3439" i="8"/>
  <c r="BI3438" i="8"/>
  <c r="BI3437" i="8"/>
  <c r="BI3436" i="8"/>
  <c r="BI3435" i="8"/>
  <c r="BI3434" i="8"/>
  <c r="BI3433" i="8"/>
  <c r="BI3432" i="8"/>
  <c r="BI3431" i="8"/>
  <c r="BI3430" i="8"/>
  <c r="BI3429" i="8"/>
  <c r="BI3428" i="8"/>
  <c r="BI3427" i="8"/>
  <c r="BI3426" i="8"/>
  <c r="BI3425" i="8"/>
  <c r="BI3424" i="8"/>
  <c r="BI3423" i="8"/>
  <c r="BI3422" i="8"/>
  <c r="BI3421" i="8"/>
  <c r="BI3420" i="8"/>
  <c r="BN3645" i="8"/>
  <c r="BN3597" i="8"/>
  <c r="BK3512" i="8"/>
  <c r="BI3645" i="8"/>
  <c r="BL3645" i="8" s="1"/>
  <c r="BK3509" i="8"/>
  <c r="BN3641" i="8"/>
  <c r="BK3506" i="8"/>
  <c r="BK3641" i="8"/>
  <c r="BK3515" i="8"/>
  <c r="BK3604" i="8"/>
  <c r="BK3513" i="8"/>
  <c r="BK3510" i="8"/>
  <c r="BN3636" i="8"/>
  <c r="BI3604" i="8"/>
  <c r="BK3507" i="8"/>
  <c r="BI3632" i="8"/>
  <c r="BN3601" i="8"/>
  <c r="BK3426" i="8"/>
  <c r="BK3634" i="8"/>
  <c r="BK3421" i="8"/>
  <c r="BK3427" i="8"/>
  <c r="BK3422" i="8"/>
  <c r="BK3423" i="8"/>
  <c r="BN3418" i="8"/>
  <c r="BN3417" i="8"/>
  <c r="BN3416" i="8"/>
  <c r="BN3415" i="8"/>
  <c r="BN3414" i="8"/>
  <c r="BN3413" i="8"/>
  <c r="BN3412" i="8"/>
  <c r="BN3411" i="8"/>
  <c r="BN3410" i="8"/>
  <c r="BN3409" i="8"/>
  <c r="BN3408" i="8"/>
  <c r="BN3407" i="8"/>
  <c r="BN3406" i="8"/>
  <c r="BN3405" i="8"/>
  <c r="BN3404" i="8"/>
  <c r="BN3403" i="8"/>
  <c r="BN3402" i="8"/>
  <c r="BN3401" i="8"/>
  <c r="BN3400" i="8"/>
  <c r="BN3399" i="8"/>
  <c r="BN3398" i="8"/>
  <c r="BN3397" i="8"/>
  <c r="BN3396" i="8"/>
  <c r="BN3395" i="8"/>
  <c r="BN3394" i="8"/>
  <c r="BN3393" i="8"/>
  <c r="BN3392" i="8"/>
  <c r="BN3391" i="8"/>
  <c r="BN3390" i="8"/>
  <c r="BN3389" i="8"/>
  <c r="BN3388" i="8"/>
  <c r="BN3387" i="8"/>
  <c r="BN3386" i="8"/>
  <c r="BN3385" i="8"/>
  <c r="BN3384" i="8"/>
  <c r="BN3383" i="8"/>
  <c r="BN3382" i="8"/>
  <c r="BN3381" i="8"/>
  <c r="BN3380" i="8"/>
  <c r="BN3379" i="8"/>
  <c r="BN3378" i="8"/>
  <c r="BN3377" i="8"/>
  <c r="BN3376" i="8"/>
  <c r="BN3375" i="8"/>
  <c r="BN3374" i="8"/>
  <c r="BN3373" i="8"/>
  <c r="BN3372" i="8"/>
  <c r="BN3371" i="8"/>
  <c r="BN3370" i="8"/>
  <c r="BN3369" i="8"/>
  <c r="BN3368" i="8"/>
  <c r="BK3424" i="8"/>
  <c r="BK3419" i="8"/>
  <c r="BK3418" i="8"/>
  <c r="BK3417" i="8"/>
  <c r="BK3416" i="8"/>
  <c r="BK3415" i="8"/>
  <c r="BK3414" i="8"/>
  <c r="BK3413" i="8"/>
  <c r="BK3412" i="8"/>
  <c r="BK3411" i="8"/>
  <c r="BK3410" i="8"/>
  <c r="BK3409" i="8"/>
  <c r="BK3408" i="8"/>
  <c r="BK3407" i="8"/>
  <c r="BK3406" i="8"/>
  <c r="BK3405" i="8"/>
  <c r="BK3404" i="8"/>
  <c r="BK3403" i="8"/>
  <c r="BK3402" i="8"/>
  <c r="BK3401" i="8"/>
  <c r="BK3400" i="8"/>
  <c r="BK3399" i="8"/>
  <c r="BK3398" i="8"/>
  <c r="BK3397" i="8"/>
  <c r="BK3396" i="8"/>
  <c r="BK3395" i="8"/>
  <c r="BK3394" i="8"/>
  <c r="BK3393" i="8"/>
  <c r="BK3392" i="8"/>
  <c r="BK3391" i="8"/>
  <c r="BK3390" i="8"/>
  <c r="BK3389" i="8"/>
  <c r="BK3388" i="8"/>
  <c r="BK3387" i="8"/>
  <c r="BK3386" i="8"/>
  <c r="BK3385" i="8"/>
  <c r="BK3384" i="8"/>
  <c r="BK3383" i="8"/>
  <c r="BK3382" i="8"/>
  <c r="BK3381" i="8"/>
  <c r="BK3380" i="8"/>
  <c r="BK3379" i="8"/>
  <c r="BK3378" i="8"/>
  <c r="BK3377" i="8"/>
  <c r="BK3376" i="8"/>
  <c r="BK3375" i="8"/>
  <c r="BK3374" i="8"/>
  <c r="BK3373" i="8"/>
  <c r="BK3372" i="8"/>
  <c r="BK3371" i="8"/>
  <c r="BK3370" i="8"/>
  <c r="BK3369" i="8"/>
  <c r="BK3368" i="8"/>
  <c r="BK3367" i="8"/>
  <c r="BK3366" i="8"/>
  <c r="BK3365" i="8"/>
  <c r="BK3364" i="8"/>
  <c r="BK3363" i="8"/>
  <c r="BK3362" i="8"/>
  <c r="BK3361" i="8"/>
  <c r="BK3360" i="8"/>
  <c r="BK3359" i="8"/>
  <c r="BK3358" i="8"/>
  <c r="BK3420" i="8"/>
  <c r="BI3367" i="8"/>
  <c r="BI3364" i="8"/>
  <c r="BN3361" i="8"/>
  <c r="BI3354" i="8"/>
  <c r="BI3332" i="8"/>
  <c r="BI3325" i="8"/>
  <c r="BI3413" i="8"/>
  <c r="BI3405" i="8"/>
  <c r="BI3397" i="8"/>
  <c r="BI3389" i="8"/>
  <c r="BI3381" i="8"/>
  <c r="BI3373" i="8"/>
  <c r="BK3356" i="8"/>
  <c r="BK3330" i="8"/>
  <c r="BN3328" i="8"/>
  <c r="BI3361" i="8"/>
  <c r="BN3358" i="8"/>
  <c r="BI3356" i="8"/>
  <c r="BI3330" i="8"/>
  <c r="BI3412" i="8"/>
  <c r="BI3404" i="8"/>
  <c r="BI3396" i="8"/>
  <c r="BI3388" i="8"/>
  <c r="BI3380" i="8"/>
  <c r="BI3372" i="8"/>
  <c r="BN3366" i="8"/>
  <c r="BK3328" i="8"/>
  <c r="BN3326" i="8"/>
  <c r="BN3363" i="8"/>
  <c r="BI3358" i="8"/>
  <c r="BN3353" i="8"/>
  <c r="BN3351" i="8"/>
  <c r="BN3349" i="8"/>
  <c r="BN3347" i="8"/>
  <c r="BN3345" i="8"/>
  <c r="BN3343" i="8"/>
  <c r="BN3341" i="8"/>
  <c r="BN3339" i="8"/>
  <c r="BN3337" i="8"/>
  <c r="BN3335" i="8"/>
  <c r="BN3333" i="8"/>
  <c r="BI3328" i="8"/>
  <c r="BI3419" i="8"/>
  <c r="BI3411" i="8"/>
  <c r="BI3403" i="8"/>
  <c r="BI3395" i="8"/>
  <c r="BI3387" i="8"/>
  <c r="BI3379" i="8"/>
  <c r="BI3371" i="8"/>
  <c r="BI3366" i="8"/>
  <c r="BK3326" i="8"/>
  <c r="BI3363" i="8"/>
  <c r="BN3360" i="8"/>
  <c r="BN3355" i="8"/>
  <c r="BK3353" i="8"/>
  <c r="BK3351" i="8"/>
  <c r="BK3349" i="8"/>
  <c r="BK3347" i="8"/>
  <c r="BK3345" i="8"/>
  <c r="BK3343" i="8"/>
  <c r="BK3341" i="8"/>
  <c r="BK3339" i="8"/>
  <c r="BK3337" i="8"/>
  <c r="BK3335" i="8"/>
  <c r="BK3333" i="8"/>
  <c r="BN3331" i="8"/>
  <c r="BI3326" i="8"/>
  <c r="BI3418" i="8"/>
  <c r="BI3410" i="8"/>
  <c r="BI3402" i="8"/>
  <c r="BI3394" i="8"/>
  <c r="BI3386" i="8"/>
  <c r="BI3378" i="8"/>
  <c r="BI3370" i="8"/>
  <c r="BI3353" i="8"/>
  <c r="BI3351" i="8"/>
  <c r="BI3349" i="8"/>
  <c r="BI3347" i="8"/>
  <c r="BI3345" i="8"/>
  <c r="BI3343" i="8"/>
  <c r="BI3341" i="8"/>
  <c r="BI3339" i="8"/>
  <c r="BI3337" i="8"/>
  <c r="BI3335" i="8"/>
  <c r="BI3333" i="8"/>
  <c r="BN3324" i="8"/>
  <c r="BN3323" i="8"/>
  <c r="BN3322" i="8"/>
  <c r="BN3321" i="8"/>
  <c r="BN3320" i="8"/>
  <c r="BN3319" i="8"/>
  <c r="BN3318" i="8"/>
  <c r="BN3317" i="8"/>
  <c r="BN3316" i="8"/>
  <c r="BN3315" i="8"/>
  <c r="BN3314" i="8"/>
  <c r="BN3313" i="8"/>
  <c r="BN3312" i="8"/>
  <c r="BN3311" i="8"/>
  <c r="BN3310" i="8"/>
  <c r="BN3309" i="8"/>
  <c r="BN3308" i="8"/>
  <c r="BN3307" i="8"/>
  <c r="BN3306" i="8"/>
  <c r="BN3305" i="8"/>
  <c r="BN3304" i="8"/>
  <c r="BN3303" i="8"/>
  <c r="BN3302" i="8"/>
  <c r="BN3301" i="8"/>
  <c r="BN3300" i="8"/>
  <c r="BN3299" i="8"/>
  <c r="BN3298" i="8"/>
  <c r="BN3297" i="8"/>
  <c r="BN3296" i="8"/>
  <c r="BN3295" i="8"/>
  <c r="BN3294" i="8"/>
  <c r="BN3293" i="8"/>
  <c r="BN3292" i="8"/>
  <c r="BN3291" i="8"/>
  <c r="BN3290" i="8"/>
  <c r="BN3289" i="8"/>
  <c r="BN3288" i="8"/>
  <c r="BN3287" i="8"/>
  <c r="BN3286" i="8"/>
  <c r="BN3285" i="8"/>
  <c r="BN3284" i="8"/>
  <c r="BN3283" i="8"/>
  <c r="BN3282" i="8"/>
  <c r="BN3281" i="8"/>
  <c r="BN3280" i="8"/>
  <c r="BN3279" i="8"/>
  <c r="BN3278" i="8"/>
  <c r="BN3277" i="8"/>
  <c r="BN3276" i="8"/>
  <c r="BN3275" i="8"/>
  <c r="BN3274" i="8"/>
  <c r="BN3273" i="8"/>
  <c r="BN3272" i="8"/>
  <c r="BN3271" i="8"/>
  <c r="BN3270" i="8"/>
  <c r="BN3269" i="8"/>
  <c r="BN3268" i="8"/>
  <c r="BN3267" i="8"/>
  <c r="BN3266" i="8"/>
  <c r="BN3265" i="8"/>
  <c r="BN3264" i="8"/>
  <c r="BN3263" i="8"/>
  <c r="BN3262" i="8"/>
  <c r="BN3261" i="8"/>
  <c r="BN3260" i="8"/>
  <c r="BN3259" i="8"/>
  <c r="BN3258" i="8"/>
  <c r="BN3257" i="8"/>
  <c r="BN3256" i="8"/>
  <c r="BN3255" i="8"/>
  <c r="BN3254" i="8"/>
  <c r="BN3253" i="8"/>
  <c r="BN3252" i="8"/>
  <c r="BN3251" i="8"/>
  <c r="BN3250" i="8"/>
  <c r="BN3249" i="8"/>
  <c r="BN3248" i="8"/>
  <c r="BN3247" i="8"/>
  <c r="BN3246" i="8"/>
  <c r="BN3245" i="8"/>
  <c r="BN3244" i="8"/>
  <c r="BN3243" i="8"/>
  <c r="BN3242" i="8"/>
  <c r="BN3241" i="8"/>
  <c r="BN3240" i="8"/>
  <c r="BN3239" i="8"/>
  <c r="BN3238" i="8"/>
  <c r="BN3237" i="8"/>
  <c r="BN3236" i="8"/>
  <c r="BN3235" i="8"/>
  <c r="BN3234" i="8"/>
  <c r="BN3233" i="8"/>
  <c r="BN3232" i="8"/>
  <c r="BN3231" i="8"/>
  <c r="BN3230" i="8"/>
  <c r="BN3229" i="8"/>
  <c r="BN3228" i="8"/>
  <c r="BN3227" i="8"/>
  <c r="BN3226" i="8"/>
  <c r="BN3225" i="8"/>
  <c r="BN3224" i="8"/>
  <c r="BN3223" i="8"/>
  <c r="BN3222" i="8"/>
  <c r="BN3221" i="8"/>
  <c r="BN3220" i="8"/>
  <c r="BN3219" i="8"/>
  <c r="BN3218" i="8"/>
  <c r="BN3217" i="8"/>
  <c r="BN3216" i="8"/>
  <c r="BN3215" i="8"/>
  <c r="BN3214" i="8"/>
  <c r="BN3213" i="8"/>
  <c r="BN3212" i="8"/>
  <c r="BN3211" i="8"/>
  <c r="BN3210" i="8"/>
  <c r="BN3209" i="8"/>
  <c r="BN3208" i="8"/>
  <c r="BN3365" i="8"/>
  <c r="BI3360" i="8"/>
  <c r="BN3357" i="8"/>
  <c r="BK3355" i="8"/>
  <c r="BK3331" i="8"/>
  <c r="BN3329" i="8"/>
  <c r="BI3417" i="8"/>
  <c r="BI3409" i="8"/>
  <c r="BI3401" i="8"/>
  <c r="BI3393" i="8"/>
  <c r="BI3385" i="8"/>
  <c r="BI3377" i="8"/>
  <c r="BI3369" i="8"/>
  <c r="BI3355" i="8"/>
  <c r="BI3331" i="8"/>
  <c r="BK3324" i="8"/>
  <c r="BK3323" i="8"/>
  <c r="BK3322" i="8"/>
  <c r="BK3321" i="8"/>
  <c r="BK3320" i="8"/>
  <c r="BK3319" i="8"/>
  <c r="BK3318" i="8"/>
  <c r="BK3317" i="8"/>
  <c r="BK3316" i="8"/>
  <c r="BK3315" i="8"/>
  <c r="BK3314" i="8"/>
  <c r="BK3313" i="8"/>
  <c r="BK3312" i="8"/>
  <c r="BK3311" i="8"/>
  <c r="BK3310" i="8"/>
  <c r="BK3309" i="8"/>
  <c r="BK3308" i="8"/>
  <c r="BK3307" i="8"/>
  <c r="BK3306" i="8"/>
  <c r="BK3305" i="8"/>
  <c r="BK3304" i="8"/>
  <c r="BK3303" i="8"/>
  <c r="BK3302" i="8"/>
  <c r="BK3301" i="8"/>
  <c r="BK3300" i="8"/>
  <c r="BK3299" i="8"/>
  <c r="BK3298" i="8"/>
  <c r="BK3297" i="8"/>
  <c r="BK3296" i="8"/>
  <c r="BK3295" i="8"/>
  <c r="BK3294" i="8"/>
  <c r="BK3293" i="8"/>
  <c r="BK3292" i="8"/>
  <c r="BK3291" i="8"/>
  <c r="BK3290" i="8"/>
  <c r="BK3289" i="8"/>
  <c r="BK3288" i="8"/>
  <c r="BK3287" i="8"/>
  <c r="BK3286" i="8"/>
  <c r="BK3285" i="8"/>
  <c r="BK3284" i="8"/>
  <c r="BK3283" i="8"/>
  <c r="BK3282" i="8"/>
  <c r="BK3281" i="8"/>
  <c r="BK3280" i="8"/>
  <c r="BK3279" i="8"/>
  <c r="BK3278" i="8"/>
  <c r="BK3277" i="8"/>
  <c r="BK3276" i="8"/>
  <c r="BK3275" i="8"/>
  <c r="BK3274" i="8"/>
  <c r="BK3273" i="8"/>
  <c r="BK3272" i="8"/>
  <c r="BK3271" i="8"/>
  <c r="BK3270" i="8"/>
  <c r="BK3269" i="8"/>
  <c r="BK3268" i="8"/>
  <c r="BK3267" i="8"/>
  <c r="BK3266" i="8"/>
  <c r="BK3265" i="8"/>
  <c r="BK3264" i="8"/>
  <c r="BK3263" i="8"/>
  <c r="BK3262" i="8"/>
  <c r="BK3261" i="8"/>
  <c r="BK3260" i="8"/>
  <c r="BK3259" i="8"/>
  <c r="BK3258" i="8"/>
  <c r="BK3257" i="8"/>
  <c r="BK3256" i="8"/>
  <c r="BK3255" i="8"/>
  <c r="BK3254" i="8"/>
  <c r="BK3253" i="8"/>
  <c r="BK3252" i="8"/>
  <c r="BK3251" i="8"/>
  <c r="BK3250" i="8"/>
  <c r="BK3249" i="8"/>
  <c r="BK3248" i="8"/>
  <c r="BK3247" i="8"/>
  <c r="BK3246" i="8"/>
  <c r="BK3245" i="8"/>
  <c r="BK3244" i="8"/>
  <c r="BK3243" i="8"/>
  <c r="BK3242" i="8"/>
  <c r="BK3241" i="8"/>
  <c r="BK3240" i="8"/>
  <c r="BK3239" i="8"/>
  <c r="BK3238" i="8"/>
  <c r="BK3237" i="8"/>
  <c r="BK3236" i="8"/>
  <c r="BK3235" i="8"/>
  <c r="BK3234" i="8"/>
  <c r="BK3233" i="8"/>
  <c r="BK3232" i="8"/>
  <c r="BK3231" i="8"/>
  <c r="BK3230" i="8"/>
  <c r="BK3229" i="8"/>
  <c r="BK3228" i="8"/>
  <c r="BK3227" i="8"/>
  <c r="BK3226" i="8"/>
  <c r="BK3225" i="8"/>
  <c r="BK3224" i="8"/>
  <c r="BK3223" i="8"/>
  <c r="BK3222" i="8"/>
  <c r="BK3221" i="8"/>
  <c r="BK3220" i="8"/>
  <c r="BK3219" i="8"/>
  <c r="BI3365" i="8"/>
  <c r="BN3362" i="8"/>
  <c r="BK3357" i="8"/>
  <c r="BK3329" i="8"/>
  <c r="BN3327" i="8"/>
  <c r="BI3324" i="8"/>
  <c r="BI3323" i="8"/>
  <c r="BI3322" i="8"/>
  <c r="BI3321" i="8"/>
  <c r="BI3320" i="8"/>
  <c r="BI3319" i="8"/>
  <c r="BI3318" i="8"/>
  <c r="BI3317" i="8"/>
  <c r="BI3316" i="8"/>
  <c r="BI3315" i="8"/>
  <c r="BI3314" i="8"/>
  <c r="BI3313" i="8"/>
  <c r="BI3312" i="8"/>
  <c r="BI3311" i="8"/>
  <c r="BI3310" i="8"/>
  <c r="BI3309" i="8"/>
  <c r="BI3308" i="8"/>
  <c r="BI3307" i="8"/>
  <c r="BI3306" i="8"/>
  <c r="BI3305" i="8"/>
  <c r="BI3304" i="8"/>
  <c r="BI3303" i="8"/>
  <c r="BI3302" i="8"/>
  <c r="BI3301" i="8"/>
  <c r="BI3300" i="8"/>
  <c r="BI3299" i="8"/>
  <c r="BI3298" i="8"/>
  <c r="BI3297" i="8"/>
  <c r="BI3296" i="8"/>
  <c r="BI3295" i="8"/>
  <c r="BI3294" i="8"/>
  <c r="BI3293" i="8"/>
  <c r="BI3292" i="8"/>
  <c r="BI3291" i="8"/>
  <c r="BI3290" i="8"/>
  <c r="BI3289" i="8"/>
  <c r="BI3288" i="8"/>
  <c r="BI3287" i="8"/>
  <c r="BI3286" i="8"/>
  <c r="BI3285" i="8"/>
  <c r="BI3284" i="8"/>
  <c r="BI3283" i="8"/>
  <c r="BI3282" i="8"/>
  <c r="BI3281" i="8"/>
  <c r="BI3280" i="8"/>
  <c r="BI3279" i="8"/>
  <c r="BI3278" i="8"/>
  <c r="BI3277" i="8"/>
  <c r="BI3276" i="8"/>
  <c r="BI3275" i="8"/>
  <c r="BI3274" i="8"/>
  <c r="BI3273" i="8"/>
  <c r="BI3272" i="8"/>
  <c r="BI3271" i="8"/>
  <c r="BI3270" i="8"/>
  <c r="BI3269" i="8"/>
  <c r="BI3268" i="8"/>
  <c r="BI3267" i="8"/>
  <c r="BI3266" i="8"/>
  <c r="BI3265" i="8"/>
  <c r="BI3264" i="8"/>
  <c r="BI3263" i="8"/>
  <c r="BI3262" i="8"/>
  <c r="BI3261" i="8"/>
  <c r="BI3260" i="8"/>
  <c r="BI3259" i="8"/>
  <c r="BI3258" i="8"/>
  <c r="BI3257" i="8"/>
  <c r="BI3256" i="8"/>
  <c r="BI3255" i="8"/>
  <c r="BI3254" i="8"/>
  <c r="BI3253" i="8"/>
  <c r="BI3252" i="8"/>
  <c r="BI3251" i="8"/>
  <c r="BI3250" i="8"/>
  <c r="BI3249" i="8"/>
  <c r="BI3248" i="8"/>
  <c r="BI3247" i="8"/>
  <c r="BI3246" i="8"/>
  <c r="BI3245" i="8"/>
  <c r="BI3244" i="8"/>
  <c r="BI3243" i="8"/>
  <c r="BI3242" i="8"/>
  <c r="BI3241" i="8"/>
  <c r="BI3240" i="8"/>
  <c r="BI3239" i="8"/>
  <c r="BI3238" i="8"/>
  <c r="BI3237" i="8"/>
  <c r="BI3236" i="8"/>
  <c r="BI3235" i="8"/>
  <c r="BI3234" i="8"/>
  <c r="BI3233" i="8"/>
  <c r="BI3232" i="8"/>
  <c r="BI3231" i="8"/>
  <c r="BI3230" i="8"/>
  <c r="BI3416" i="8"/>
  <c r="BI3408" i="8"/>
  <c r="BI3400" i="8"/>
  <c r="BI3392" i="8"/>
  <c r="BI3384" i="8"/>
  <c r="BI3376" i="8"/>
  <c r="BL3376" i="8" s="1"/>
  <c r="BI3368" i="8"/>
  <c r="BI3357" i="8"/>
  <c r="BI3329" i="8"/>
  <c r="BK3425" i="8"/>
  <c r="BI3362" i="8"/>
  <c r="BN3359" i="8"/>
  <c r="BN3352" i="8"/>
  <c r="BN3350" i="8"/>
  <c r="BN3348" i="8"/>
  <c r="BN3346" i="8"/>
  <c r="BN3344" i="8"/>
  <c r="BN3342" i="8"/>
  <c r="BN3340" i="8"/>
  <c r="BN3338" i="8"/>
  <c r="BN3336" i="8"/>
  <c r="BN3334" i="8"/>
  <c r="BK3327" i="8"/>
  <c r="BI3414" i="8"/>
  <c r="BI3406" i="8"/>
  <c r="BI3398" i="8"/>
  <c r="BI3390" i="8"/>
  <c r="BI3382" i="8"/>
  <c r="BI3374" i="8"/>
  <c r="BN3356" i="8"/>
  <c r="BK3354" i="8"/>
  <c r="BI3352" i="8"/>
  <c r="BI3350" i="8"/>
  <c r="BI3348" i="8"/>
  <c r="BI3346" i="8"/>
  <c r="BI3344" i="8"/>
  <c r="BI3342" i="8"/>
  <c r="BI3340" i="8"/>
  <c r="BI3338" i="8"/>
  <c r="BI3336" i="8"/>
  <c r="BI3334" i="8"/>
  <c r="BK3332" i="8"/>
  <c r="BN3330" i="8"/>
  <c r="BK3325" i="8"/>
  <c r="BK3338" i="8"/>
  <c r="BI3222" i="8"/>
  <c r="BK3202" i="8"/>
  <c r="BN3200" i="8"/>
  <c r="BI3195" i="8"/>
  <c r="BI3190" i="8"/>
  <c r="BK3186" i="8"/>
  <c r="BK3185" i="8"/>
  <c r="BK3184" i="8"/>
  <c r="BK3183" i="8"/>
  <c r="BK3182" i="8"/>
  <c r="BK3181" i="8"/>
  <c r="BK3180" i="8"/>
  <c r="BK3179" i="8"/>
  <c r="BK3178" i="8"/>
  <c r="BK3177" i="8"/>
  <c r="BK3176" i="8"/>
  <c r="BK3175" i="8"/>
  <c r="BK3174" i="8"/>
  <c r="BK3173" i="8"/>
  <c r="BK3172" i="8"/>
  <c r="BK3171" i="8"/>
  <c r="BK3170" i="8"/>
  <c r="BK3169" i="8"/>
  <c r="BK3168" i="8"/>
  <c r="BK3167" i="8"/>
  <c r="BK3166" i="8"/>
  <c r="BK3165" i="8"/>
  <c r="BK3164" i="8"/>
  <c r="BK3163" i="8"/>
  <c r="BK3162" i="8"/>
  <c r="BK3161" i="8"/>
  <c r="BK3160" i="8"/>
  <c r="BK3159" i="8"/>
  <c r="BK3158" i="8"/>
  <c r="BK3157" i="8"/>
  <c r="BK3156" i="8"/>
  <c r="BK3155" i="8"/>
  <c r="BK3154" i="8"/>
  <c r="BK3153" i="8"/>
  <c r="BK3152" i="8"/>
  <c r="BK3151" i="8"/>
  <c r="BK3150" i="8"/>
  <c r="BK3149" i="8"/>
  <c r="BK3148" i="8"/>
  <c r="BK3147" i="8"/>
  <c r="BK3146" i="8"/>
  <c r="BK3145" i="8"/>
  <c r="BK3144" i="8"/>
  <c r="BK3143" i="8"/>
  <c r="BK3142" i="8"/>
  <c r="BK3141" i="8"/>
  <c r="BK3140" i="8"/>
  <c r="BK3139" i="8"/>
  <c r="BK3138" i="8"/>
  <c r="BK3137" i="8"/>
  <c r="BK3136" i="8"/>
  <c r="BK3135" i="8"/>
  <c r="BK3134" i="8"/>
  <c r="BK3133" i="8"/>
  <c r="BK3132" i="8"/>
  <c r="BK3131" i="8"/>
  <c r="BK3130" i="8"/>
  <c r="BK3129" i="8"/>
  <c r="BK3128" i="8"/>
  <c r="BK3127" i="8"/>
  <c r="BK3126" i="8"/>
  <c r="BK3125" i="8"/>
  <c r="BK3124" i="8"/>
  <c r="BK3123" i="8"/>
  <c r="BK3122" i="8"/>
  <c r="BK3121" i="8"/>
  <c r="BK3120" i="8"/>
  <c r="BK3119" i="8"/>
  <c r="BK3118" i="8"/>
  <c r="BK3117" i="8"/>
  <c r="BK3116" i="8"/>
  <c r="BK3115" i="8"/>
  <c r="BK3114" i="8"/>
  <c r="BK3113" i="8"/>
  <c r="BK3112" i="8"/>
  <c r="BK3111" i="8"/>
  <c r="BK3110" i="8"/>
  <c r="BK3109" i="8"/>
  <c r="BK3108" i="8"/>
  <c r="BK3107" i="8"/>
  <c r="BK3106" i="8"/>
  <c r="BK3105" i="8"/>
  <c r="BK3104" i="8"/>
  <c r="BK3103" i="8"/>
  <c r="BK3102" i="8"/>
  <c r="BK3101" i="8"/>
  <c r="BK3100" i="8"/>
  <c r="BK3099" i="8"/>
  <c r="BK3098" i="8"/>
  <c r="BK3097" i="8"/>
  <c r="BK3096" i="8"/>
  <c r="BK3095" i="8"/>
  <c r="BK3094" i="8"/>
  <c r="BK3093" i="8"/>
  <c r="BK3092" i="8"/>
  <c r="BK3091" i="8"/>
  <c r="BK3090" i="8"/>
  <c r="BK3089" i="8"/>
  <c r="BK3088" i="8"/>
  <c r="BK3087" i="8"/>
  <c r="BK3086" i="8"/>
  <c r="BK3085" i="8"/>
  <c r="BK3084" i="8"/>
  <c r="BK3083" i="8"/>
  <c r="BK3082" i="8"/>
  <c r="BK3081" i="8"/>
  <c r="BK3080" i="8"/>
  <c r="BK3079" i="8"/>
  <c r="BK3078" i="8"/>
  <c r="BK3077" i="8"/>
  <c r="BK3076" i="8"/>
  <c r="BK3075" i="8"/>
  <c r="BK3074" i="8"/>
  <c r="BK3073" i="8"/>
  <c r="BK3072" i="8"/>
  <c r="BK3071" i="8"/>
  <c r="BK3070" i="8"/>
  <c r="BK3069" i="8"/>
  <c r="BK3068" i="8"/>
  <c r="BK3067" i="8"/>
  <c r="BK3066" i="8"/>
  <c r="BK3065" i="8"/>
  <c r="BK3064" i="8"/>
  <c r="BK3063" i="8"/>
  <c r="BK3062" i="8"/>
  <c r="BK3061" i="8"/>
  <c r="BI3383" i="8"/>
  <c r="BN3207" i="8"/>
  <c r="BI3202" i="8"/>
  <c r="BK3193" i="8"/>
  <c r="BN3187" i="8"/>
  <c r="BI3186" i="8"/>
  <c r="BI3185" i="8"/>
  <c r="BI3184" i="8"/>
  <c r="BI3183" i="8"/>
  <c r="BI3182" i="8"/>
  <c r="BI3181" i="8"/>
  <c r="BI3180" i="8"/>
  <c r="BI3179" i="8"/>
  <c r="BI3178" i="8"/>
  <c r="BI3177" i="8"/>
  <c r="BI3176" i="8"/>
  <c r="BI3175" i="8"/>
  <c r="BI3174" i="8"/>
  <c r="BI3173" i="8"/>
  <c r="BI3172" i="8"/>
  <c r="BI3171" i="8"/>
  <c r="BI3170" i="8"/>
  <c r="BI3169" i="8"/>
  <c r="BI3168" i="8"/>
  <c r="BI3167" i="8"/>
  <c r="BI3166" i="8"/>
  <c r="BI3165" i="8"/>
  <c r="BI3164" i="8"/>
  <c r="BI3163" i="8"/>
  <c r="BI3162" i="8"/>
  <c r="BI3161" i="8"/>
  <c r="BI3160" i="8"/>
  <c r="BI3159" i="8"/>
  <c r="BI3158" i="8"/>
  <c r="BI3157" i="8"/>
  <c r="BI3156" i="8"/>
  <c r="BI3155" i="8"/>
  <c r="BI3154" i="8"/>
  <c r="BI3153" i="8"/>
  <c r="BI3152" i="8"/>
  <c r="BI3151" i="8"/>
  <c r="BI3150" i="8"/>
  <c r="BI3149" i="8"/>
  <c r="BI3148" i="8"/>
  <c r="BI3147" i="8"/>
  <c r="BI3146" i="8"/>
  <c r="BI3145" i="8"/>
  <c r="BI3144" i="8"/>
  <c r="BI3143" i="8"/>
  <c r="BI3142" i="8"/>
  <c r="BI3141" i="8"/>
  <c r="BI3140" i="8"/>
  <c r="BI3139" i="8"/>
  <c r="BI3138" i="8"/>
  <c r="BI3137" i="8"/>
  <c r="BI3136" i="8"/>
  <c r="BI3135" i="8"/>
  <c r="BI3134" i="8"/>
  <c r="BI3133" i="8"/>
  <c r="BI3132" i="8"/>
  <c r="BI3131" i="8"/>
  <c r="BI3130" i="8"/>
  <c r="BI3129" i="8"/>
  <c r="BI3128" i="8"/>
  <c r="BI3127" i="8"/>
  <c r="BI3126" i="8"/>
  <c r="BI3125" i="8"/>
  <c r="BI3124" i="8"/>
  <c r="BI3123" i="8"/>
  <c r="BI3122" i="8"/>
  <c r="BI3121" i="8"/>
  <c r="BI3120" i="8"/>
  <c r="BI3119" i="8"/>
  <c r="BI3118" i="8"/>
  <c r="BI3117" i="8"/>
  <c r="BI3116" i="8"/>
  <c r="BI3115" i="8"/>
  <c r="BI3114" i="8"/>
  <c r="BI3113" i="8"/>
  <c r="BI3112" i="8"/>
  <c r="BI3111" i="8"/>
  <c r="BI3110" i="8"/>
  <c r="BI3109" i="8"/>
  <c r="BI3108" i="8"/>
  <c r="BI3107" i="8"/>
  <c r="BI3106" i="8"/>
  <c r="BI3105" i="8"/>
  <c r="BI3104" i="8"/>
  <c r="BI3103" i="8"/>
  <c r="BI3102" i="8"/>
  <c r="BI3101" i="8"/>
  <c r="BI3100" i="8"/>
  <c r="BI3099" i="8"/>
  <c r="BI3098" i="8"/>
  <c r="BI3097" i="8"/>
  <c r="BI3096" i="8"/>
  <c r="BI3095" i="8"/>
  <c r="BI3094" i="8"/>
  <c r="BI3093" i="8"/>
  <c r="BI3092" i="8"/>
  <c r="BI3091" i="8"/>
  <c r="BI3090" i="8"/>
  <c r="BI3089" i="8"/>
  <c r="BI3088" i="8"/>
  <c r="BI3087" i="8"/>
  <c r="BI3086" i="8"/>
  <c r="BI3085" i="8"/>
  <c r="BI3084" i="8"/>
  <c r="BI3083" i="8"/>
  <c r="BI3082" i="8"/>
  <c r="BI3081" i="8"/>
  <c r="BI3080" i="8"/>
  <c r="BI3079" i="8"/>
  <c r="BI3078" i="8"/>
  <c r="BI3077" i="8"/>
  <c r="BI3076" i="8"/>
  <c r="BI3075" i="8"/>
  <c r="BI3074" i="8"/>
  <c r="BI3073" i="8"/>
  <c r="BI3072" i="8"/>
  <c r="BI3071" i="8"/>
  <c r="BI3070" i="8"/>
  <c r="BI3069" i="8"/>
  <c r="BI3068" i="8"/>
  <c r="BI3067" i="8"/>
  <c r="BI3066" i="8"/>
  <c r="BI3065" i="8"/>
  <c r="BI3064" i="8"/>
  <c r="BI3063" i="8"/>
  <c r="BI3062" i="8"/>
  <c r="BI3061" i="8"/>
  <c r="BI3060" i="8"/>
  <c r="BK3352" i="8"/>
  <c r="BK3336" i="8"/>
  <c r="BI3227" i="8"/>
  <c r="BK3217" i="8"/>
  <c r="BK3215" i="8"/>
  <c r="BK3213" i="8"/>
  <c r="BK3211" i="8"/>
  <c r="BK3209" i="8"/>
  <c r="BK3200" i="8"/>
  <c r="BN3198" i="8"/>
  <c r="BI3193" i="8"/>
  <c r="BI3375" i="8"/>
  <c r="BI3219" i="8"/>
  <c r="BI3217" i="8"/>
  <c r="BI3215" i="8"/>
  <c r="BI3213" i="8"/>
  <c r="BI3211" i="8"/>
  <c r="BI3209" i="8"/>
  <c r="BK3207" i="8"/>
  <c r="BN3205" i="8"/>
  <c r="BI3200" i="8"/>
  <c r="BN3191" i="8"/>
  <c r="BK3187" i="8"/>
  <c r="BK3350" i="8"/>
  <c r="BK3334" i="8"/>
  <c r="BI3224" i="8"/>
  <c r="BI3207" i="8"/>
  <c r="BK3198" i="8"/>
  <c r="BN3196" i="8"/>
  <c r="BN3188" i="8"/>
  <c r="BI3187" i="8"/>
  <c r="BN3332" i="8"/>
  <c r="BK3205" i="8"/>
  <c r="BN3203" i="8"/>
  <c r="BI3198" i="8"/>
  <c r="BK3191" i="8"/>
  <c r="BN3367" i="8"/>
  <c r="BK3348" i="8"/>
  <c r="BI3221" i="8"/>
  <c r="BI3205" i="8"/>
  <c r="BK3196" i="8"/>
  <c r="BN3194" i="8"/>
  <c r="BI3191" i="8"/>
  <c r="BK3188" i="8"/>
  <c r="BI3229" i="8"/>
  <c r="BK3203" i="8"/>
  <c r="BN3201" i="8"/>
  <c r="BI3196" i="8"/>
  <c r="BN3189" i="8"/>
  <c r="BI3188" i="8"/>
  <c r="BN3364" i="8"/>
  <c r="BK3346" i="8"/>
  <c r="BI3226" i="8"/>
  <c r="BI3203" i="8"/>
  <c r="BK3194" i="8"/>
  <c r="BI3415" i="8"/>
  <c r="BK3201" i="8"/>
  <c r="BN3199" i="8"/>
  <c r="BI3194" i="8"/>
  <c r="BN3192" i="8"/>
  <c r="BK3189" i="8"/>
  <c r="BK3344" i="8"/>
  <c r="BI3223" i="8"/>
  <c r="BK3218" i="8"/>
  <c r="BK3216" i="8"/>
  <c r="BK3214" i="8"/>
  <c r="BK3212" i="8"/>
  <c r="BK3210" i="8"/>
  <c r="BK3208" i="8"/>
  <c r="BN3206" i="8"/>
  <c r="BI3201" i="8"/>
  <c r="BI3189" i="8"/>
  <c r="BI3407" i="8"/>
  <c r="BI3327" i="8"/>
  <c r="BI3218" i="8"/>
  <c r="BI3216" i="8"/>
  <c r="BI3214" i="8"/>
  <c r="BI3212" i="8"/>
  <c r="BI3210" i="8"/>
  <c r="BI3208" i="8"/>
  <c r="BK3199" i="8"/>
  <c r="BN3197" i="8"/>
  <c r="BK3192" i="8"/>
  <c r="BI3359" i="8"/>
  <c r="BK3342" i="8"/>
  <c r="BI3228" i="8"/>
  <c r="BI3220" i="8"/>
  <c r="BL3220" i="8" s="1"/>
  <c r="BK3206" i="8"/>
  <c r="BN3204" i="8"/>
  <c r="BI3199" i="8"/>
  <c r="BI3192" i="8"/>
  <c r="BI3399" i="8"/>
  <c r="BN3325" i="8"/>
  <c r="BI3206" i="8"/>
  <c r="BK3197" i="8"/>
  <c r="BN3195" i="8"/>
  <c r="BN3190" i="8"/>
  <c r="BN3086" i="8"/>
  <c r="BN3060" i="8"/>
  <c r="BI3197" i="8"/>
  <c r="BN3185" i="8"/>
  <c r="BN3177" i="8"/>
  <c r="BN3169" i="8"/>
  <c r="BN3161" i="8"/>
  <c r="BN3153" i="8"/>
  <c r="BN3145" i="8"/>
  <c r="BN3137" i="8"/>
  <c r="BN3129" i="8"/>
  <c r="BN3121" i="8"/>
  <c r="BN3113" i="8"/>
  <c r="BN3105" i="8"/>
  <c r="BI3391" i="8"/>
  <c r="BN3093" i="8"/>
  <c r="BN3088" i="8"/>
  <c r="BN3079" i="8"/>
  <c r="BN3077" i="8"/>
  <c r="BN3075" i="8"/>
  <c r="BN3073" i="8"/>
  <c r="BN3071" i="8"/>
  <c r="BN3069" i="8"/>
  <c r="BN3067" i="8"/>
  <c r="BK3060" i="8"/>
  <c r="BN3184" i="8"/>
  <c r="BN3176" i="8"/>
  <c r="BN3168" i="8"/>
  <c r="BN3160" i="8"/>
  <c r="BN3152" i="8"/>
  <c r="BN3144" i="8"/>
  <c r="BN3136" i="8"/>
  <c r="BN3128" i="8"/>
  <c r="BN3120" i="8"/>
  <c r="BN3112" i="8"/>
  <c r="BN3104" i="8"/>
  <c r="BN3096" i="8"/>
  <c r="BN3081" i="8"/>
  <c r="BN3065" i="8"/>
  <c r="BN3354" i="8"/>
  <c r="BK3195" i="8"/>
  <c r="BN3099" i="8"/>
  <c r="BN3090" i="8"/>
  <c r="BK3340" i="8"/>
  <c r="BI3225" i="8"/>
  <c r="BN3183" i="8"/>
  <c r="BN3175" i="8"/>
  <c r="BN3167" i="8"/>
  <c r="BN3159" i="8"/>
  <c r="BN3151" i="8"/>
  <c r="BN3143" i="8"/>
  <c r="BN3135" i="8"/>
  <c r="BN3127" i="8"/>
  <c r="BN3119" i="8"/>
  <c r="BN3111" i="8"/>
  <c r="BN3103" i="8"/>
  <c r="BN3083" i="8"/>
  <c r="BN3063" i="8"/>
  <c r="BN3056" i="8"/>
  <c r="BN3055" i="8"/>
  <c r="BN3054" i="8"/>
  <c r="BN3053" i="8"/>
  <c r="BN3052" i="8"/>
  <c r="BN3051" i="8"/>
  <c r="BN3050" i="8"/>
  <c r="BN3049" i="8"/>
  <c r="BN3048" i="8"/>
  <c r="BN3047" i="8"/>
  <c r="BN3046" i="8"/>
  <c r="BN3045" i="8"/>
  <c r="BN3044" i="8"/>
  <c r="BN3043" i="8"/>
  <c r="BN3042" i="8"/>
  <c r="BN3041" i="8"/>
  <c r="BN3040" i="8"/>
  <c r="BN3039" i="8"/>
  <c r="BN3038" i="8"/>
  <c r="BN3037" i="8"/>
  <c r="BN3036" i="8"/>
  <c r="BN3035" i="8"/>
  <c r="BN3034" i="8"/>
  <c r="BN3033" i="8"/>
  <c r="BN3032" i="8"/>
  <c r="BN3031" i="8"/>
  <c r="BN3030" i="8"/>
  <c r="BN3029" i="8"/>
  <c r="BN3028" i="8"/>
  <c r="BN3027" i="8"/>
  <c r="BN3026" i="8"/>
  <c r="BN3025" i="8"/>
  <c r="BN3024" i="8"/>
  <c r="BN3023" i="8"/>
  <c r="BN3022" i="8"/>
  <c r="BN3021" i="8"/>
  <c r="BN3020" i="8"/>
  <c r="BN3019" i="8"/>
  <c r="BN3018" i="8"/>
  <c r="BN3017" i="8"/>
  <c r="BN3016" i="8"/>
  <c r="BN3015" i="8"/>
  <c r="BN3014" i="8"/>
  <c r="BN3013" i="8"/>
  <c r="BN3012" i="8"/>
  <c r="BN3011" i="8"/>
  <c r="BN3010" i="8"/>
  <c r="BN3009" i="8"/>
  <c r="BN3008" i="8"/>
  <c r="BN3007" i="8"/>
  <c r="BN3006" i="8"/>
  <c r="BN3005" i="8"/>
  <c r="BN3004" i="8"/>
  <c r="BN3003" i="8"/>
  <c r="BN3002" i="8"/>
  <c r="BN3001" i="8"/>
  <c r="BN3000" i="8"/>
  <c r="BN2999" i="8"/>
  <c r="BN2998" i="8"/>
  <c r="BN2997" i="8"/>
  <c r="BN2996" i="8"/>
  <c r="BN2995" i="8"/>
  <c r="BN2994" i="8"/>
  <c r="BN2993" i="8"/>
  <c r="BN2992" i="8"/>
  <c r="BN2991" i="8"/>
  <c r="BN2990" i="8"/>
  <c r="BN2989" i="8"/>
  <c r="BN2988" i="8"/>
  <c r="BN2987" i="8"/>
  <c r="BN2986" i="8"/>
  <c r="BN2985" i="8"/>
  <c r="BN2984" i="8"/>
  <c r="BN2983" i="8"/>
  <c r="BN2982" i="8"/>
  <c r="BN2981" i="8"/>
  <c r="BN2980" i="8"/>
  <c r="BN2979" i="8"/>
  <c r="BN2978" i="8"/>
  <c r="BN2977" i="8"/>
  <c r="BN2976" i="8"/>
  <c r="BN2975" i="8"/>
  <c r="BN2974" i="8"/>
  <c r="BN2973" i="8"/>
  <c r="BN2972" i="8"/>
  <c r="BN2971" i="8"/>
  <c r="BN2970" i="8"/>
  <c r="BN2969" i="8"/>
  <c r="BN2968" i="8"/>
  <c r="BN2967" i="8"/>
  <c r="BN2966" i="8"/>
  <c r="BN2965" i="8"/>
  <c r="BN2964" i="8"/>
  <c r="BN2963" i="8"/>
  <c r="BN2962" i="8"/>
  <c r="BN2961" i="8"/>
  <c r="BN2960" i="8"/>
  <c r="BN2959" i="8"/>
  <c r="BN2958" i="8"/>
  <c r="BN2957" i="8"/>
  <c r="BN2956" i="8"/>
  <c r="BN2955" i="8"/>
  <c r="BN2954" i="8"/>
  <c r="BN2953" i="8"/>
  <c r="BN2952" i="8"/>
  <c r="BN2951" i="8"/>
  <c r="BN2950" i="8"/>
  <c r="BN2949" i="8"/>
  <c r="BN2948" i="8"/>
  <c r="BN2947" i="8"/>
  <c r="BN2946" i="8"/>
  <c r="BN2945" i="8"/>
  <c r="BN2944" i="8"/>
  <c r="BN2943" i="8"/>
  <c r="BN2942" i="8"/>
  <c r="BN2941" i="8"/>
  <c r="BN2940" i="8"/>
  <c r="BN2939" i="8"/>
  <c r="BN2938" i="8"/>
  <c r="BN2937" i="8"/>
  <c r="BN2936" i="8"/>
  <c r="BN2935" i="8"/>
  <c r="BN2934" i="8"/>
  <c r="BN2933" i="8"/>
  <c r="BN2932" i="8"/>
  <c r="BN2931" i="8"/>
  <c r="BN2930" i="8"/>
  <c r="BN2929" i="8"/>
  <c r="BN2928" i="8"/>
  <c r="BN2927" i="8"/>
  <c r="BN2926" i="8"/>
  <c r="BN2925" i="8"/>
  <c r="BN2924" i="8"/>
  <c r="BN3193" i="8"/>
  <c r="BN3182" i="8"/>
  <c r="BN3174" i="8"/>
  <c r="BN3166" i="8"/>
  <c r="BN3158" i="8"/>
  <c r="BN3150" i="8"/>
  <c r="BN3142" i="8"/>
  <c r="BN3134" i="8"/>
  <c r="BN3126" i="8"/>
  <c r="BN3118" i="8"/>
  <c r="BN3110" i="8"/>
  <c r="BN3102" i="8"/>
  <c r="BN3092" i="8"/>
  <c r="BN3085" i="8"/>
  <c r="BN3061" i="8"/>
  <c r="BN3057" i="8"/>
  <c r="BK3056" i="8"/>
  <c r="BK3055" i="8"/>
  <c r="BK3054" i="8"/>
  <c r="BK3053" i="8"/>
  <c r="BK3052" i="8"/>
  <c r="BK3051" i="8"/>
  <c r="BK3050" i="8"/>
  <c r="BK3049" i="8"/>
  <c r="BK3048" i="8"/>
  <c r="BK3047" i="8"/>
  <c r="BK3046" i="8"/>
  <c r="BK3045" i="8"/>
  <c r="BK3044" i="8"/>
  <c r="BK3043" i="8"/>
  <c r="BK3042" i="8"/>
  <c r="BK3041" i="8"/>
  <c r="BK3040" i="8"/>
  <c r="BK3039" i="8"/>
  <c r="BK3038" i="8"/>
  <c r="BK3037" i="8"/>
  <c r="BK3036" i="8"/>
  <c r="BK3035" i="8"/>
  <c r="BK3034" i="8"/>
  <c r="BK3033" i="8"/>
  <c r="BK3032" i="8"/>
  <c r="BK3031" i="8"/>
  <c r="BK3030" i="8"/>
  <c r="BK3029" i="8"/>
  <c r="BK3028" i="8"/>
  <c r="BK3027" i="8"/>
  <c r="BK3026" i="8"/>
  <c r="BK3025" i="8"/>
  <c r="BK3024" i="8"/>
  <c r="BK3023" i="8"/>
  <c r="BK3022" i="8"/>
  <c r="BK3021" i="8"/>
  <c r="BK3020" i="8"/>
  <c r="BK3019" i="8"/>
  <c r="BK3018" i="8"/>
  <c r="BK3017" i="8"/>
  <c r="BK3016" i="8"/>
  <c r="BK3015" i="8"/>
  <c r="BK3014" i="8"/>
  <c r="BK3013" i="8"/>
  <c r="BK3012" i="8"/>
  <c r="BK3011" i="8"/>
  <c r="BK3010" i="8"/>
  <c r="BK3009" i="8"/>
  <c r="BK3008" i="8"/>
  <c r="BK3007" i="8"/>
  <c r="BK3006" i="8"/>
  <c r="BK3005" i="8"/>
  <c r="BK3004" i="8"/>
  <c r="BK3003" i="8"/>
  <c r="BK3002" i="8"/>
  <c r="BK3001" i="8"/>
  <c r="BK3000" i="8"/>
  <c r="BK2999" i="8"/>
  <c r="BK2998" i="8"/>
  <c r="BK2997" i="8"/>
  <c r="BK2996" i="8"/>
  <c r="BK2995" i="8"/>
  <c r="BK2994" i="8"/>
  <c r="BK2993" i="8"/>
  <c r="BK2992" i="8"/>
  <c r="BK2991" i="8"/>
  <c r="BK2990" i="8"/>
  <c r="BK2989" i="8"/>
  <c r="BK2988" i="8"/>
  <c r="BK2987" i="8"/>
  <c r="BK2986" i="8"/>
  <c r="BK2985" i="8"/>
  <c r="BK2984" i="8"/>
  <c r="BK2983" i="8"/>
  <c r="BK2982" i="8"/>
  <c r="BK2981" i="8"/>
  <c r="BK2980" i="8"/>
  <c r="BK2979" i="8"/>
  <c r="BK2978" i="8"/>
  <c r="BK2977" i="8"/>
  <c r="BK2976" i="8"/>
  <c r="BK2975" i="8"/>
  <c r="BK2974" i="8"/>
  <c r="BK2973" i="8"/>
  <c r="BK2972" i="8"/>
  <c r="BK2971" i="8"/>
  <c r="BK2970" i="8"/>
  <c r="BK2969" i="8"/>
  <c r="BK2968" i="8"/>
  <c r="BK2967" i="8"/>
  <c r="BK2966" i="8"/>
  <c r="BK2965" i="8"/>
  <c r="BK2964" i="8"/>
  <c r="BK2963" i="8"/>
  <c r="BK2962" i="8"/>
  <c r="BK2961" i="8"/>
  <c r="BK2960" i="8"/>
  <c r="BK2959" i="8"/>
  <c r="BK2958" i="8"/>
  <c r="BK2957" i="8"/>
  <c r="BK2956" i="8"/>
  <c r="BK2955" i="8"/>
  <c r="BK2954" i="8"/>
  <c r="BK2953" i="8"/>
  <c r="BK2952" i="8"/>
  <c r="BK2951" i="8"/>
  <c r="BK2950" i="8"/>
  <c r="BK2949" i="8"/>
  <c r="BK2948" i="8"/>
  <c r="BN3095" i="8"/>
  <c r="BI3056" i="8"/>
  <c r="BI3055" i="8"/>
  <c r="BI3054" i="8"/>
  <c r="BI3053" i="8"/>
  <c r="BI3052" i="8"/>
  <c r="BI3051" i="8"/>
  <c r="BI3050" i="8"/>
  <c r="BI3049" i="8"/>
  <c r="BI3048" i="8"/>
  <c r="BI3047" i="8"/>
  <c r="BI3046" i="8"/>
  <c r="BI3045" i="8"/>
  <c r="BI3044" i="8"/>
  <c r="BI3043" i="8"/>
  <c r="BI3042" i="8"/>
  <c r="BI3041" i="8"/>
  <c r="BI3040" i="8"/>
  <c r="BI3039" i="8"/>
  <c r="BI3038" i="8"/>
  <c r="BI3037" i="8"/>
  <c r="BI3036" i="8"/>
  <c r="BI3035" i="8"/>
  <c r="BI3034" i="8"/>
  <c r="BI3033" i="8"/>
  <c r="BI3032" i="8"/>
  <c r="BI3031" i="8"/>
  <c r="BI3030" i="8"/>
  <c r="BI3029" i="8"/>
  <c r="BI3028" i="8"/>
  <c r="BI3027" i="8"/>
  <c r="BI3026" i="8"/>
  <c r="BI3025" i="8"/>
  <c r="BI3024" i="8"/>
  <c r="BI3023" i="8"/>
  <c r="BI3022" i="8"/>
  <c r="BI3021" i="8"/>
  <c r="BI3020" i="8"/>
  <c r="BI3019" i="8"/>
  <c r="BI3018" i="8"/>
  <c r="BI3017" i="8"/>
  <c r="BI3016" i="8"/>
  <c r="BI3015" i="8"/>
  <c r="BI3014" i="8"/>
  <c r="BI3013" i="8"/>
  <c r="BI3012" i="8"/>
  <c r="BI3011" i="8"/>
  <c r="BI3010" i="8"/>
  <c r="BI3009" i="8"/>
  <c r="BI3008" i="8"/>
  <c r="BI3007" i="8"/>
  <c r="BI3006" i="8"/>
  <c r="BI3005" i="8"/>
  <c r="BI3004" i="8"/>
  <c r="BI3003" i="8"/>
  <c r="BI3002" i="8"/>
  <c r="BI3001" i="8"/>
  <c r="BI3000" i="8"/>
  <c r="BI2999" i="8"/>
  <c r="BI2998" i="8"/>
  <c r="BI2997" i="8"/>
  <c r="BI2996" i="8"/>
  <c r="BI2995" i="8"/>
  <c r="BI2994" i="8"/>
  <c r="BI2993" i="8"/>
  <c r="BI2992" i="8"/>
  <c r="BI2991" i="8"/>
  <c r="BI2990" i="8"/>
  <c r="BI2989" i="8"/>
  <c r="BI2988" i="8"/>
  <c r="BI2987" i="8"/>
  <c r="BI2986" i="8"/>
  <c r="BI2985" i="8"/>
  <c r="BI2984" i="8"/>
  <c r="BI2983" i="8"/>
  <c r="BI2982" i="8"/>
  <c r="BI2981" i="8"/>
  <c r="BI2980" i="8"/>
  <c r="BI2979" i="8"/>
  <c r="BI2978" i="8"/>
  <c r="BI2977" i="8"/>
  <c r="BI2976" i="8"/>
  <c r="BI2975" i="8"/>
  <c r="BI2974" i="8"/>
  <c r="BI2973" i="8"/>
  <c r="BI2972" i="8"/>
  <c r="BK3204" i="8"/>
  <c r="BN3181" i="8"/>
  <c r="BN3173" i="8"/>
  <c r="BN3165" i="8"/>
  <c r="BN3157" i="8"/>
  <c r="BN3149" i="8"/>
  <c r="BN3141" i="8"/>
  <c r="BN3133" i="8"/>
  <c r="BN3125" i="8"/>
  <c r="BN3117" i="8"/>
  <c r="BN3109" i="8"/>
  <c r="BN3098" i="8"/>
  <c r="BN3087" i="8"/>
  <c r="BN3058" i="8"/>
  <c r="BK3057" i="8"/>
  <c r="BI3204" i="8"/>
  <c r="BK3190" i="8"/>
  <c r="BN3101" i="8"/>
  <c r="BN3080" i="8"/>
  <c r="BN3078" i="8"/>
  <c r="BN3076" i="8"/>
  <c r="BN3074" i="8"/>
  <c r="BN3072" i="8"/>
  <c r="BN3070" i="8"/>
  <c r="BN3068" i="8"/>
  <c r="BN3066" i="8"/>
  <c r="BI3057" i="8"/>
  <c r="BN3202" i="8"/>
  <c r="BN3180" i="8"/>
  <c r="BN3172" i="8"/>
  <c r="BN3164" i="8"/>
  <c r="BN3156" i="8"/>
  <c r="BN3148" i="8"/>
  <c r="BN3140" i="8"/>
  <c r="BN3132" i="8"/>
  <c r="BN3124" i="8"/>
  <c r="BN3116" i="8"/>
  <c r="BN3108" i="8"/>
  <c r="BN3089" i="8"/>
  <c r="BN3059" i="8"/>
  <c r="BK3058" i="8"/>
  <c r="BN3082" i="8"/>
  <c r="BN3064" i="8"/>
  <c r="BI3058" i="8"/>
  <c r="BN3179" i="8"/>
  <c r="BN3171" i="8"/>
  <c r="BN3163" i="8"/>
  <c r="BN3155" i="8"/>
  <c r="BN3147" i="8"/>
  <c r="BN3139" i="8"/>
  <c r="BN3131" i="8"/>
  <c r="BN3123" i="8"/>
  <c r="BN3115" i="8"/>
  <c r="BN3107" i="8"/>
  <c r="BN3094" i="8"/>
  <c r="BN3091" i="8"/>
  <c r="BK3059" i="8"/>
  <c r="BN3162" i="8"/>
  <c r="BN3100" i="8"/>
  <c r="BI2940" i="8"/>
  <c r="BI2932" i="8"/>
  <c r="BI2925" i="8"/>
  <c r="BN3097" i="8"/>
  <c r="BN3062" i="8"/>
  <c r="BI2970" i="8"/>
  <c r="BK2943" i="8"/>
  <c r="BK2935" i="8"/>
  <c r="BK2926" i="8"/>
  <c r="BN3154" i="8"/>
  <c r="BI2964" i="8"/>
  <c r="BI2962" i="8"/>
  <c r="BI2960" i="8"/>
  <c r="BI2958" i="8"/>
  <c r="BI2956" i="8"/>
  <c r="BI2954" i="8"/>
  <c r="BI2952" i="8"/>
  <c r="BI2950" i="8"/>
  <c r="BI2948" i="8"/>
  <c r="BI2943" i="8"/>
  <c r="BI2935" i="8"/>
  <c r="BI2926" i="8"/>
  <c r="BI2966" i="8"/>
  <c r="BK2946" i="8"/>
  <c r="BK2938" i="8"/>
  <c r="BK2930" i="8"/>
  <c r="BK2927" i="8"/>
  <c r="BN3146" i="8"/>
  <c r="BI2946" i="8"/>
  <c r="BI2938" i="8"/>
  <c r="BI2930" i="8"/>
  <c r="BI2927" i="8"/>
  <c r="BI3059" i="8"/>
  <c r="BI2969" i="8"/>
  <c r="BK2941" i="8"/>
  <c r="BK2933" i="8"/>
  <c r="BN3138" i="8"/>
  <c r="BI2941" i="8"/>
  <c r="BI2933" i="8"/>
  <c r="BK2944" i="8"/>
  <c r="BK2936" i="8"/>
  <c r="BK2928" i="8"/>
  <c r="BN3130" i="8"/>
  <c r="BI2944" i="8"/>
  <c r="BI2936" i="8"/>
  <c r="BI2928" i="8"/>
  <c r="BI2968" i="8"/>
  <c r="BK2939" i="8"/>
  <c r="BK2931" i="8"/>
  <c r="BN3186" i="8"/>
  <c r="BN3122" i="8"/>
  <c r="BI2965" i="8"/>
  <c r="BI2963" i="8"/>
  <c r="BI2961" i="8"/>
  <c r="BI2959" i="8"/>
  <c r="BI2957" i="8"/>
  <c r="BI2955" i="8"/>
  <c r="BI2953" i="8"/>
  <c r="BI2951" i="8"/>
  <c r="BI2949" i="8"/>
  <c r="BK2947" i="8"/>
  <c r="BI2939" i="8"/>
  <c r="BI2931" i="8"/>
  <c r="BN3084" i="8"/>
  <c r="BI2947" i="8"/>
  <c r="BK2942" i="8"/>
  <c r="BK2934" i="8"/>
  <c r="BN2923" i="8"/>
  <c r="BN2922" i="8"/>
  <c r="BN2921" i="8"/>
  <c r="BN2920" i="8"/>
  <c r="BN2919" i="8"/>
  <c r="BN2918" i="8"/>
  <c r="BN2917" i="8"/>
  <c r="BN2916" i="8"/>
  <c r="BN2915" i="8"/>
  <c r="BN2914" i="8"/>
  <c r="BN2913" i="8"/>
  <c r="BN2912" i="8"/>
  <c r="BN2911" i="8"/>
  <c r="BN2910" i="8"/>
  <c r="BN2909" i="8"/>
  <c r="BN2908" i="8"/>
  <c r="BN2907" i="8"/>
  <c r="BN2906" i="8"/>
  <c r="BN2905" i="8"/>
  <c r="BN2904" i="8"/>
  <c r="BN2903" i="8"/>
  <c r="BN2902" i="8"/>
  <c r="BN2901" i="8"/>
  <c r="BN2900" i="8"/>
  <c r="BN2899" i="8"/>
  <c r="BN2898" i="8"/>
  <c r="BN2897" i="8"/>
  <c r="BN2896" i="8"/>
  <c r="BN2895" i="8"/>
  <c r="BN2894" i="8"/>
  <c r="BN2893" i="8"/>
  <c r="BN2892" i="8"/>
  <c r="BN2891" i="8"/>
  <c r="BN2890" i="8"/>
  <c r="BN2889" i="8"/>
  <c r="BN2888" i="8"/>
  <c r="BN2887" i="8"/>
  <c r="BN2886" i="8"/>
  <c r="BN2885" i="8"/>
  <c r="BN2884" i="8"/>
  <c r="BN2883" i="8"/>
  <c r="BN2882" i="8"/>
  <c r="BN2881" i="8"/>
  <c r="BN2880" i="8"/>
  <c r="BN2879" i="8"/>
  <c r="BN2878" i="8"/>
  <c r="BN2877" i="8"/>
  <c r="BN2876" i="8"/>
  <c r="BN2875" i="8"/>
  <c r="BN2874" i="8"/>
  <c r="BN2873" i="8"/>
  <c r="BN2872" i="8"/>
  <c r="BN2871" i="8"/>
  <c r="BN2870" i="8"/>
  <c r="BN2869" i="8"/>
  <c r="BN2868" i="8"/>
  <c r="BN2867" i="8"/>
  <c r="BN2866" i="8"/>
  <c r="BN2865" i="8"/>
  <c r="BN2864" i="8"/>
  <c r="BN2863" i="8"/>
  <c r="BN2862" i="8"/>
  <c r="BN2861" i="8"/>
  <c r="BN2860" i="8"/>
  <c r="BN2859" i="8"/>
  <c r="BN2858" i="8"/>
  <c r="BN2857" i="8"/>
  <c r="BN2856" i="8"/>
  <c r="BN2855" i="8"/>
  <c r="BN2854" i="8"/>
  <c r="BN2853" i="8"/>
  <c r="BN2852" i="8"/>
  <c r="BN2851" i="8"/>
  <c r="BN2850" i="8"/>
  <c r="BN2849" i="8"/>
  <c r="BN2848" i="8"/>
  <c r="BN2847" i="8"/>
  <c r="BN2846" i="8"/>
  <c r="BN2845" i="8"/>
  <c r="BN2844" i="8"/>
  <c r="BN2843" i="8"/>
  <c r="BN2842" i="8"/>
  <c r="BN2841" i="8"/>
  <c r="BN2840" i="8"/>
  <c r="BN2839" i="8"/>
  <c r="BN2838" i="8"/>
  <c r="BN2837" i="8"/>
  <c r="BN2836" i="8"/>
  <c r="BN2835" i="8"/>
  <c r="BN2834" i="8"/>
  <c r="BN2833" i="8"/>
  <c r="BN3178" i="8"/>
  <c r="BN3114" i="8"/>
  <c r="BI2942" i="8"/>
  <c r="BI2934" i="8"/>
  <c r="BK2929" i="8"/>
  <c r="BI2923" i="8"/>
  <c r="BK2912" i="8"/>
  <c r="BI2907" i="8"/>
  <c r="BK2896" i="8"/>
  <c r="BI2891" i="8"/>
  <c r="BK2880" i="8"/>
  <c r="BI2875" i="8"/>
  <c r="BK2864" i="8"/>
  <c r="BI2859" i="8"/>
  <c r="BK2848" i="8"/>
  <c r="BI2843" i="8"/>
  <c r="BN2832" i="8"/>
  <c r="BK2829" i="8"/>
  <c r="BK2824" i="8"/>
  <c r="BI2815" i="8"/>
  <c r="BN2810" i="8"/>
  <c r="BN2808" i="8"/>
  <c r="BN2806" i="8"/>
  <c r="BN2804" i="8"/>
  <c r="BN2802" i="8"/>
  <c r="BN2800" i="8"/>
  <c r="BN2798" i="8"/>
  <c r="BN2796" i="8"/>
  <c r="BK2937" i="8"/>
  <c r="BI2929" i="8"/>
  <c r="BK2917" i="8"/>
  <c r="BI2912" i="8"/>
  <c r="BK2901" i="8"/>
  <c r="BI2896" i="8"/>
  <c r="BK2885" i="8"/>
  <c r="BI2880" i="8"/>
  <c r="BK2869" i="8"/>
  <c r="BI2864" i="8"/>
  <c r="BK2853" i="8"/>
  <c r="BI2848" i="8"/>
  <c r="BK2837" i="8"/>
  <c r="BK2832" i="8"/>
  <c r="BI2829" i="8"/>
  <c r="BN2826" i="8"/>
  <c r="BI2824" i="8"/>
  <c r="BN2819" i="8"/>
  <c r="BK2817" i="8"/>
  <c r="BK2795" i="8"/>
  <c r="BK2794" i="8"/>
  <c r="BK2793" i="8"/>
  <c r="BK2792" i="8"/>
  <c r="BK2791" i="8"/>
  <c r="BK2790" i="8"/>
  <c r="BK2789" i="8"/>
  <c r="BK2788" i="8"/>
  <c r="BK2787" i="8"/>
  <c r="BK2786" i="8"/>
  <c r="BK2785" i="8"/>
  <c r="BK2784" i="8"/>
  <c r="BK2783" i="8"/>
  <c r="BK2782" i="8"/>
  <c r="BK2781" i="8"/>
  <c r="BK2780" i="8"/>
  <c r="BK2779" i="8"/>
  <c r="BK2778" i="8"/>
  <c r="BK2777" i="8"/>
  <c r="BK2776" i="8"/>
  <c r="BK2775" i="8"/>
  <c r="BK2774" i="8"/>
  <c r="BK2773" i="8"/>
  <c r="BK2772" i="8"/>
  <c r="BK2771" i="8"/>
  <c r="BK2770" i="8"/>
  <c r="BK2769" i="8"/>
  <c r="BK2768" i="8"/>
  <c r="BK2767" i="8"/>
  <c r="BK2766" i="8"/>
  <c r="BK2765" i="8"/>
  <c r="BK2764" i="8"/>
  <c r="BK2763" i="8"/>
  <c r="BK2762" i="8"/>
  <c r="BK2761" i="8"/>
  <c r="BK2760" i="8"/>
  <c r="BK2759" i="8"/>
  <c r="BK2758" i="8"/>
  <c r="BK2757" i="8"/>
  <c r="BK2756" i="8"/>
  <c r="BK2755" i="8"/>
  <c r="BK2754" i="8"/>
  <c r="BK2753" i="8"/>
  <c r="BK2752" i="8"/>
  <c r="BK2751" i="8"/>
  <c r="BK2750" i="8"/>
  <c r="BK2749" i="8"/>
  <c r="BK2748" i="8"/>
  <c r="BK2747" i="8"/>
  <c r="BK2746" i="8"/>
  <c r="BK2745" i="8"/>
  <c r="BK2744" i="8"/>
  <c r="BK2743" i="8"/>
  <c r="BK2742" i="8"/>
  <c r="BK2741" i="8"/>
  <c r="BK2740" i="8"/>
  <c r="BK2739" i="8"/>
  <c r="BK2738" i="8"/>
  <c r="BK2737" i="8"/>
  <c r="BK2736" i="8"/>
  <c r="BK2735" i="8"/>
  <c r="BK2734" i="8"/>
  <c r="BK2733" i="8"/>
  <c r="BK2732" i="8"/>
  <c r="BK2731" i="8"/>
  <c r="BK2730" i="8"/>
  <c r="BK2729" i="8"/>
  <c r="BK2728" i="8"/>
  <c r="BK2727" i="8"/>
  <c r="BK2726" i="8"/>
  <c r="BK2725" i="8"/>
  <c r="BK2724" i="8"/>
  <c r="BK2723" i="8"/>
  <c r="BK2722" i="8"/>
  <c r="BK2721" i="8"/>
  <c r="BK2720" i="8"/>
  <c r="BK2719" i="8"/>
  <c r="BK2718" i="8"/>
  <c r="BK2717" i="8"/>
  <c r="BK2716" i="8"/>
  <c r="BK2715" i="8"/>
  <c r="BK2714" i="8"/>
  <c r="BK2713" i="8"/>
  <c r="BK2712" i="8"/>
  <c r="BK2711" i="8"/>
  <c r="BK2710" i="8"/>
  <c r="BK2709" i="8"/>
  <c r="BK2708" i="8"/>
  <c r="BK2707" i="8"/>
  <c r="BK2706" i="8"/>
  <c r="BK2705" i="8"/>
  <c r="BK2704" i="8"/>
  <c r="BK2703" i="8"/>
  <c r="BK2702" i="8"/>
  <c r="BK2701" i="8"/>
  <c r="BK2700" i="8"/>
  <c r="BK2699" i="8"/>
  <c r="BK2698" i="8"/>
  <c r="BK2697" i="8"/>
  <c r="BK2696" i="8"/>
  <c r="BK2695" i="8"/>
  <c r="BK2694" i="8"/>
  <c r="BK2693" i="8"/>
  <c r="BK2692" i="8"/>
  <c r="BK2691" i="8"/>
  <c r="BK2690" i="8"/>
  <c r="BK2689" i="8"/>
  <c r="BK2688" i="8"/>
  <c r="BK2687" i="8"/>
  <c r="BK2686" i="8"/>
  <c r="BK2685" i="8"/>
  <c r="BK2684" i="8"/>
  <c r="BK2683" i="8"/>
  <c r="BK2682" i="8"/>
  <c r="BK2681" i="8"/>
  <c r="BK2680" i="8"/>
  <c r="BK2679" i="8"/>
  <c r="BK2678" i="8"/>
  <c r="BK2677" i="8"/>
  <c r="BK2676" i="8"/>
  <c r="BK2675" i="8"/>
  <c r="BK2674" i="8"/>
  <c r="BK2673" i="8"/>
  <c r="BK2672" i="8"/>
  <c r="BK2671" i="8"/>
  <c r="BK2670" i="8"/>
  <c r="BK2669" i="8"/>
  <c r="BK2668" i="8"/>
  <c r="BK2667" i="8"/>
  <c r="BK2666" i="8"/>
  <c r="BN3170" i="8"/>
  <c r="BI2967" i="8"/>
  <c r="BK2945" i="8"/>
  <c r="BI2937" i="8"/>
  <c r="BK2922" i="8"/>
  <c r="BI2917" i="8"/>
  <c r="BK2906" i="8"/>
  <c r="BI2901" i="8"/>
  <c r="BK2890" i="8"/>
  <c r="BI2885" i="8"/>
  <c r="BK2874" i="8"/>
  <c r="BI2869" i="8"/>
  <c r="BK2858" i="8"/>
  <c r="BI2853" i="8"/>
  <c r="BK2842" i="8"/>
  <c r="BI2837" i="8"/>
  <c r="BI2832" i="8"/>
  <c r="BK2826" i="8"/>
  <c r="BI2817" i="8"/>
  <c r="BN2812" i="8"/>
  <c r="BK2810" i="8"/>
  <c r="BK2808" i="8"/>
  <c r="BK2806" i="8"/>
  <c r="BK2804" i="8"/>
  <c r="BK2802" i="8"/>
  <c r="BK2800" i="8"/>
  <c r="BK2798" i="8"/>
  <c r="BK2796" i="8"/>
  <c r="BI2795" i="8"/>
  <c r="BI2794" i="8"/>
  <c r="BI2793" i="8"/>
  <c r="BI2792" i="8"/>
  <c r="BI2791" i="8"/>
  <c r="BI2790" i="8"/>
  <c r="BI2789" i="8"/>
  <c r="BI2788" i="8"/>
  <c r="BI2787" i="8"/>
  <c r="BI2786" i="8"/>
  <c r="BI2785" i="8"/>
  <c r="BI2784" i="8"/>
  <c r="BI2783" i="8"/>
  <c r="BI2782" i="8"/>
  <c r="BI2781" i="8"/>
  <c r="BI2780" i="8"/>
  <c r="BI2779" i="8"/>
  <c r="BI2778" i="8"/>
  <c r="BI2777" i="8"/>
  <c r="BI2776" i="8"/>
  <c r="BI2775" i="8"/>
  <c r="BI2774" i="8"/>
  <c r="BI2773" i="8"/>
  <c r="BI2772" i="8"/>
  <c r="BI2771" i="8"/>
  <c r="BI2770" i="8"/>
  <c r="BI2769" i="8"/>
  <c r="BI2768" i="8"/>
  <c r="BI2767" i="8"/>
  <c r="BI2766" i="8"/>
  <c r="BI2765" i="8"/>
  <c r="BI2764" i="8"/>
  <c r="BI2763" i="8"/>
  <c r="BI2762" i="8"/>
  <c r="BI2761" i="8"/>
  <c r="BI2760" i="8"/>
  <c r="BI2759" i="8"/>
  <c r="BI2758" i="8"/>
  <c r="BI2757" i="8"/>
  <c r="BI2756" i="8"/>
  <c r="BI2755" i="8"/>
  <c r="BI2754" i="8"/>
  <c r="BI2753" i="8"/>
  <c r="BI2752" i="8"/>
  <c r="BI2751" i="8"/>
  <c r="BI2750" i="8"/>
  <c r="BI2749" i="8"/>
  <c r="BI2748" i="8"/>
  <c r="BI2747" i="8"/>
  <c r="BI2746" i="8"/>
  <c r="BI2745" i="8"/>
  <c r="BI2744" i="8"/>
  <c r="BI2743" i="8"/>
  <c r="BI2742" i="8"/>
  <c r="BI2741" i="8"/>
  <c r="BI2740" i="8"/>
  <c r="BI2739" i="8"/>
  <c r="BI2738" i="8"/>
  <c r="BI2737" i="8"/>
  <c r="BI2736" i="8"/>
  <c r="BI2735" i="8"/>
  <c r="BI2734" i="8"/>
  <c r="BI2733" i="8"/>
  <c r="BI2732" i="8"/>
  <c r="BI2731" i="8"/>
  <c r="BI2730" i="8"/>
  <c r="BI2729" i="8"/>
  <c r="BI2728" i="8"/>
  <c r="BI2727" i="8"/>
  <c r="BI2726" i="8"/>
  <c r="BI2725" i="8"/>
  <c r="BI2724" i="8"/>
  <c r="BI2723" i="8"/>
  <c r="BI2722" i="8"/>
  <c r="BI2721" i="8"/>
  <c r="BI2720" i="8"/>
  <c r="BI2719" i="8"/>
  <c r="BI2718" i="8"/>
  <c r="BI2717" i="8"/>
  <c r="BI2716" i="8"/>
  <c r="BI2715" i="8"/>
  <c r="BI2714" i="8"/>
  <c r="BI2713" i="8"/>
  <c r="BI2712" i="8"/>
  <c r="BI2711" i="8"/>
  <c r="BI2710" i="8"/>
  <c r="BI2709" i="8"/>
  <c r="BI2708" i="8"/>
  <c r="BI2707" i="8"/>
  <c r="BI2706" i="8"/>
  <c r="BI2705" i="8"/>
  <c r="BI2704" i="8"/>
  <c r="BI2703" i="8"/>
  <c r="BI2702" i="8"/>
  <c r="BI2701" i="8"/>
  <c r="BI2700" i="8"/>
  <c r="BI2699" i="8"/>
  <c r="BI2698" i="8"/>
  <c r="BI2697" i="8"/>
  <c r="BI2696" i="8"/>
  <c r="BI2695" i="8"/>
  <c r="BI2694" i="8"/>
  <c r="BI2693" i="8"/>
  <c r="BI2692" i="8"/>
  <c r="BI2691" i="8"/>
  <c r="BI2690" i="8"/>
  <c r="BI2689" i="8"/>
  <c r="BI2688" i="8"/>
  <c r="BI2687" i="8"/>
  <c r="BI2686" i="8"/>
  <c r="BI2685" i="8"/>
  <c r="BI2684" i="8"/>
  <c r="BI2683" i="8"/>
  <c r="BI2682" i="8"/>
  <c r="BI2681" i="8"/>
  <c r="BI2680" i="8"/>
  <c r="BI2679" i="8"/>
  <c r="BI2678" i="8"/>
  <c r="BI2677" i="8"/>
  <c r="BI2676" i="8"/>
  <c r="BI2675" i="8"/>
  <c r="BI2674" i="8"/>
  <c r="BI2673" i="8"/>
  <c r="BI2672" i="8"/>
  <c r="BI2671" i="8"/>
  <c r="BI2670" i="8"/>
  <c r="BI2669" i="8"/>
  <c r="BI2668" i="8"/>
  <c r="BI2667" i="8"/>
  <c r="BI2666" i="8"/>
  <c r="BI2945" i="8"/>
  <c r="BI2922" i="8"/>
  <c r="BK2911" i="8"/>
  <c r="BI2906" i="8"/>
  <c r="BK2895" i="8"/>
  <c r="BI2890" i="8"/>
  <c r="BK2879" i="8"/>
  <c r="BI2874" i="8"/>
  <c r="BK2863" i="8"/>
  <c r="BI2858" i="8"/>
  <c r="BK2847" i="8"/>
  <c r="BI2842" i="8"/>
  <c r="BI2826" i="8"/>
  <c r="BN2821" i="8"/>
  <c r="BK2819" i="8"/>
  <c r="BI2810" i="8"/>
  <c r="BI2808" i="8"/>
  <c r="BI2806" i="8"/>
  <c r="BI2804" i="8"/>
  <c r="BI2802" i="8"/>
  <c r="BI2800" i="8"/>
  <c r="BI2798" i="8"/>
  <c r="BI2796" i="8"/>
  <c r="BK2916" i="8"/>
  <c r="BI2911" i="8"/>
  <c r="BK2900" i="8"/>
  <c r="BI2895" i="8"/>
  <c r="BK2884" i="8"/>
  <c r="BI2879" i="8"/>
  <c r="BK2868" i="8"/>
  <c r="BI2863" i="8"/>
  <c r="BK2852" i="8"/>
  <c r="BI2847" i="8"/>
  <c r="BK2836" i="8"/>
  <c r="BI2819" i="8"/>
  <c r="BN2814" i="8"/>
  <c r="BK2812" i="8"/>
  <c r="BN3106" i="8"/>
  <c r="BK2921" i="8"/>
  <c r="BI2916" i="8"/>
  <c r="BK2905" i="8"/>
  <c r="BI2900" i="8"/>
  <c r="BK2889" i="8"/>
  <c r="BI2884" i="8"/>
  <c r="BK2873" i="8"/>
  <c r="BI2868" i="8"/>
  <c r="BK2857" i="8"/>
  <c r="BI2852" i="8"/>
  <c r="BK2841" i="8"/>
  <c r="BI2836" i="8"/>
  <c r="BN2831" i="8"/>
  <c r="BN2828" i="8"/>
  <c r="BN2823" i="8"/>
  <c r="BK2821" i="8"/>
  <c r="BI2812" i="8"/>
  <c r="BI2921" i="8"/>
  <c r="BK2910" i="8"/>
  <c r="BI2905" i="8"/>
  <c r="BK2894" i="8"/>
  <c r="BI2889" i="8"/>
  <c r="BK2878" i="8"/>
  <c r="BI2873" i="8"/>
  <c r="BK2862" i="8"/>
  <c r="BI2857" i="8"/>
  <c r="BK2846" i="8"/>
  <c r="BI2841" i="8"/>
  <c r="BK2831" i="8"/>
  <c r="BK2828" i="8"/>
  <c r="BI2821" i="8"/>
  <c r="BN2816" i="8"/>
  <c r="BK2814" i="8"/>
  <c r="BK2915" i="8"/>
  <c r="BI2910" i="8"/>
  <c r="BK2899" i="8"/>
  <c r="BI2894" i="8"/>
  <c r="BK2883" i="8"/>
  <c r="BI2878" i="8"/>
  <c r="BK2867" i="8"/>
  <c r="BI2862" i="8"/>
  <c r="BK2851" i="8"/>
  <c r="BI2846" i="8"/>
  <c r="BK2835" i="8"/>
  <c r="BI2831" i="8"/>
  <c r="BI2828" i="8"/>
  <c r="BN2825" i="8"/>
  <c r="BK2823" i="8"/>
  <c r="BI2814" i="8"/>
  <c r="BK2920" i="8"/>
  <c r="BI2915" i="8"/>
  <c r="BK2904" i="8"/>
  <c r="BI2899" i="8"/>
  <c r="BK2888" i="8"/>
  <c r="BI2883" i="8"/>
  <c r="BK2872" i="8"/>
  <c r="BI2867" i="8"/>
  <c r="BK2856" i="8"/>
  <c r="BI2851" i="8"/>
  <c r="BK2840" i="8"/>
  <c r="BI2835" i="8"/>
  <c r="BI2823" i="8"/>
  <c r="BN2818" i="8"/>
  <c r="BK2816" i="8"/>
  <c r="BN2809" i="8"/>
  <c r="BN2807" i="8"/>
  <c r="BN2805" i="8"/>
  <c r="BN2803" i="8"/>
  <c r="BN2801" i="8"/>
  <c r="BN2799" i="8"/>
  <c r="BN2797" i="8"/>
  <c r="BI2920" i="8"/>
  <c r="BK2909" i="8"/>
  <c r="BI2904" i="8"/>
  <c r="BK2893" i="8"/>
  <c r="BI2888" i="8"/>
  <c r="BK2877" i="8"/>
  <c r="BI2872" i="8"/>
  <c r="BK2861" i="8"/>
  <c r="BI2856" i="8"/>
  <c r="BK2845" i="8"/>
  <c r="BI2840" i="8"/>
  <c r="BK2825" i="8"/>
  <c r="BI2816" i="8"/>
  <c r="BN2811" i="8"/>
  <c r="BK2914" i="8"/>
  <c r="BI2909" i="8"/>
  <c r="BK2898" i="8"/>
  <c r="BI2893" i="8"/>
  <c r="BK2882" i="8"/>
  <c r="BI2877" i="8"/>
  <c r="BK2866" i="8"/>
  <c r="BI2861" i="8"/>
  <c r="BK2850" i="8"/>
  <c r="BI2845" i="8"/>
  <c r="BK2834" i="8"/>
  <c r="BN2830" i="8"/>
  <c r="BI2825" i="8"/>
  <c r="BN2820" i="8"/>
  <c r="BK2818" i="8"/>
  <c r="BK2809" i="8"/>
  <c r="BK2807" i="8"/>
  <c r="BK2805" i="8"/>
  <c r="BK2803" i="8"/>
  <c r="BK2801" i="8"/>
  <c r="BK2799" i="8"/>
  <c r="BK2797" i="8"/>
  <c r="BK2940" i="8"/>
  <c r="BI2924" i="8"/>
  <c r="BK2913" i="8"/>
  <c r="BI2908" i="8"/>
  <c r="BK2897" i="8"/>
  <c r="BI2892" i="8"/>
  <c r="BK2881" i="8"/>
  <c r="BI2876" i="8"/>
  <c r="BK2865" i="8"/>
  <c r="BI2860" i="8"/>
  <c r="BK2849" i="8"/>
  <c r="BI2844" i="8"/>
  <c r="BK2833" i="8"/>
  <c r="BI2827" i="8"/>
  <c r="BI2820" i="8"/>
  <c r="BN2815" i="8"/>
  <c r="BK2813" i="8"/>
  <c r="BK2923" i="8"/>
  <c r="BI2918" i="8"/>
  <c r="BK2907" i="8"/>
  <c r="BI2902" i="8"/>
  <c r="BK2891" i="8"/>
  <c r="BI2886" i="8"/>
  <c r="BK2875" i="8"/>
  <c r="BI2870" i="8"/>
  <c r="BK2859" i="8"/>
  <c r="BI2854" i="8"/>
  <c r="BK2843" i="8"/>
  <c r="BI2838" i="8"/>
  <c r="BN2829" i="8"/>
  <c r="BI2822" i="8"/>
  <c r="BN2817" i="8"/>
  <c r="BK2815" i="8"/>
  <c r="BN2795" i="8"/>
  <c r="BN2794" i="8"/>
  <c r="BN2793" i="8"/>
  <c r="BN2792" i="8"/>
  <c r="BN2791" i="8"/>
  <c r="BN2790" i="8"/>
  <c r="BN2789" i="8"/>
  <c r="BN2788" i="8"/>
  <c r="BN2787" i="8"/>
  <c r="BN2786" i="8"/>
  <c r="BN2785" i="8"/>
  <c r="BN2784" i="8"/>
  <c r="BN2783" i="8"/>
  <c r="BN2782" i="8"/>
  <c r="BN2781" i="8"/>
  <c r="BN2780" i="8"/>
  <c r="BN2779" i="8"/>
  <c r="BN2778" i="8"/>
  <c r="BN2777" i="8"/>
  <c r="BN2776" i="8"/>
  <c r="BN2775" i="8"/>
  <c r="BN2774" i="8"/>
  <c r="BN2773" i="8"/>
  <c r="BN2772" i="8"/>
  <c r="BN2771" i="8"/>
  <c r="BN2770" i="8"/>
  <c r="BN2769" i="8"/>
  <c r="BN2768" i="8"/>
  <c r="BN2767" i="8"/>
  <c r="BN2766" i="8"/>
  <c r="BN2765" i="8"/>
  <c r="BN2764" i="8"/>
  <c r="BN2763" i="8"/>
  <c r="BN2762" i="8"/>
  <c r="BN2761" i="8"/>
  <c r="BN2760" i="8"/>
  <c r="BN2759" i="8"/>
  <c r="BN2758" i="8"/>
  <c r="BN2757" i="8"/>
  <c r="BN2756" i="8"/>
  <c r="BN2755" i="8"/>
  <c r="BN2754" i="8"/>
  <c r="BN2753" i="8"/>
  <c r="BN2752" i="8"/>
  <c r="BN2751" i="8"/>
  <c r="BN2750" i="8"/>
  <c r="BN2749" i="8"/>
  <c r="BN2748" i="8"/>
  <c r="BN2747" i="8"/>
  <c r="BN2746" i="8"/>
  <c r="BN2745" i="8"/>
  <c r="BN2744" i="8"/>
  <c r="BN2743" i="8"/>
  <c r="BN2742" i="8"/>
  <c r="BN2741" i="8"/>
  <c r="BN2740" i="8"/>
  <c r="BN2739" i="8"/>
  <c r="BN2738" i="8"/>
  <c r="BN2737" i="8"/>
  <c r="BN2736" i="8"/>
  <c r="BN2735" i="8"/>
  <c r="BN2734" i="8"/>
  <c r="BN2733" i="8"/>
  <c r="BN2732" i="8"/>
  <c r="BN2731" i="8"/>
  <c r="BN2730" i="8"/>
  <c r="BN2729" i="8"/>
  <c r="BN2728" i="8"/>
  <c r="BN2727" i="8"/>
  <c r="BN2726" i="8"/>
  <c r="BN2725" i="8"/>
  <c r="BN2724" i="8"/>
  <c r="BN2723" i="8"/>
  <c r="BN2722" i="8"/>
  <c r="BN2721" i="8"/>
  <c r="BN2720" i="8"/>
  <c r="BN2719" i="8"/>
  <c r="BN2718" i="8"/>
  <c r="BN2717" i="8"/>
  <c r="BN2716" i="8"/>
  <c r="BN2715" i="8"/>
  <c r="BK2908" i="8"/>
  <c r="BI2881" i="8"/>
  <c r="BI2850" i="8"/>
  <c r="BK2827" i="8"/>
  <c r="BI2803" i="8"/>
  <c r="BN2712" i="8"/>
  <c r="BN2704" i="8"/>
  <c r="BN2697" i="8"/>
  <c r="BN2687" i="8"/>
  <c r="BN2813" i="8"/>
  <c r="BN2680" i="8"/>
  <c r="BN2672" i="8"/>
  <c r="BK2903" i="8"/>
  <c r="BK2876" i="8"/>
  <c r="BI2849" i="8"/>
  <c r="BN2709" i="8"/>
  <c r="BN2699" i="8"/>
  <c r="BN2685" i="8"/>
  <c r="BI2903" i="8"/>
  <c r="BI2813" i="8"/>
  <c r="BI2801" i="8"/>
  <c r="BN2675" i="8"/>
  <c r="BN2667" i="8"/>
  <c r="BK2932" i="8"/>
  <c r="BK2902" i="8"/>
  <c r="BK2871" i="8"/>
  <c r="BK2844" i="8"/>
  <c r="BN2824" i="8"/>
  <c r="BK2811" i="8"/>
  <c r="BN2714" i="8"/>
  <c r="BN2706" i="8"/>
  <c r="BN2701" i="8"/>
  <c r="BN2683" i="8"/>
  <c r="BI2898" i="8"/>
  <c r="BI2871" i="8"/>
  <c r="BI2811" i="8"/>
  <c r="BN2694" i="8"/>
  <c r="BN2692" i="8"/>
  <c r="BN2690" i="8"/>
  <c r="BN2678" i="8"/>
  <c r="BN2670" i="8"/>
  <c r="BK2925" i="8"/>
  <c r="BK2870" i="8"/>
  <c r="BK2839" i="8"/>
  <c r="BN2822" i="8"/>
  <c r="BI2799" i="8"/>
  <c r="BN2711" i="8"/>
  <c r="BN2703" i="8"/>
  <c r="BK2924" i="8"/>
  <c r="BI2897" i="8"/>
  <c r="BI2866" i="8"/>
  <c r="BI2839" i="8"/>
  <c r="BK2822" i="8"/>
  <c r="BI2809" i="8"/>
  <c r="BN2696" i="8"/>
  <c r="BN2688" i="8"/>
  <c r="BN2681" i="8"/>
  <c r="BN2673" i="8"/>
  <c r="BK2838" i="8"/>
  <c r="BN2708" i="8"/>
  <c r="BI2971" i="8"/>
  <c r="BK2919" i="8"/>
  <c r="BK2892" i="8"/>
  <c r="BI2865" i="8"/>
  <c r="BI2834" i="8"/>
  <c r="BK2820" i="8"/>
  <c r="BI2797" i="8"/>
  <c r="BN2698" i="8"/>
  <c r="BN2686" i="8"/>
  <c r="BN2676" i="8"/>
  <c r="BN2668" i="8"/>
  <c r="BN2665" i="8"/>
  <c r="BN2664" i="8"/>
  <c r="BN2663" i="8"/>
  <c r="BN2662" i="8"/>
  <c r="BN2661" i="8"/>
  <c r="BN2660" i="8"/>
  <c r="BN2659" i="8"/>
  <c r="BN2658" i="8"/>
  <c r="BN2657" i="8"/>
  <c r="BN2656" i="8"/>
  <c r="BN2655" i="8"/>
  <c r="BN2654" i="8"/>
  <c r="BN2653" i="8"/>
  <c r="BN2652" i="8"/>
  <c r="BN2651" i="8"/>
  <c r="BN2650" i="8"/>
  <c r="BN2649" i="8"/>
  <c r="BN2648" i="8"/>
  <c r="BN2647" i="8"/>
  <c r="BN2646" i="8"/>
  <c r="BN2645" i="8"/>
  <c r="BN2644" i="8"/>
  <c r="BN2643" i="8"/>
  <c r="BN2642" i="8"/>
  <c r="BN2641" i="8"/>
  <c r="BN2640" i="8"/>
  <c r="BN2639" i="8"/>
  <c r="BN2638" i="8"/>
  <c r="BN2637" i="8"/>
  <c r="BN2636" i="8"/>
  <c r="BN2635" i="8"/>
  <c r="BN2634" i="8"/>
  <c r="BN2633" i="8"/>
  <c r="BN2632" i="8"/>
  <c r="BN2631" i="8"/>
  <c r="BN2630" i="8"/>
  <c r="BN2629" i="8"/>
  <c r="BN2628" i="8"/>
  <c r="BN2627" i="8"/>
  <c r="BN2626" i="8"/>
  <c r="BN2625" i="8"/>
  <c r="BN2624" i="8"/>
  <c r="BN2623" i="8"/>
  <c r="BN2622" i="8"/>
  <c r="BN2621" i="8"/>
  <c r="BN2620" i="8"/>
  <c r="BN2619" i="8"/>
  <c r="BN2618" i="8"/>
  <c r="BN2617" i="8"/>
  <c r="BN2616" i="8"/>
  <c r="BN2615" i="8"/>
  <c r="BN2614" i="8"/>
  <c r="BN2613" i="8"/>
  <c r="BN2612" i="8"/>
  <c r="BN2611" i="8"/>
  <c r="BN2610" i="8"/>
  <c r="BN2609" i="8"/>
  <c r="BN2608" i="8"/>
  <c r="BN2607" i="8"/>
  <c r="BN2606" i="8"/>
  <c r="BN2605" i="8"/>
  <c r="BN2604" i="8"/>
  <c r="BN2603" i="8"/>
  <c r="BN2602" i="8"/>
  <c r="BN2601" i="8"/>
  <c r="BN2600" i="8"/>
  <c r="BN2599" i="8"/>
  <c r="BN2598" i="8"/>
  <c r="BN2597" i="8"/>
  <c r="BN2596" i="8"/>
  <c r="BN2595" i="8"/>
  <c r="BN2594" i="8"/>
  <c r="BN2593" i="8"/>
  <c r="BN2592" i="8"/>
  <c r="BN2591" i="8"/>
  <c r="BN2590" i="8"/>
  <c r="BN2589" i="8"/>
  <c r="BN2588" i="8"/>
  <c r="BN2587" i="8"/>
  <c r="BN2586" i="8"/>
  <c r="BN2585" i="8"/>
  <c r="BN2584" i="8"/>
  <c r="BN2583" i="8"/>
  <c r="BN2582" i="8"/>
  <c r="BN2581" i="8"/>
  <c r="BN2580" i="8"/>
  <c r="BN2579" i="8"/>
  <c r="BN2578" i="8"/>
  <c r="BN2577" i="8"/>
  <c r="BN2576" i="8"/>
  <c r="BN2575" i="8"/>
  <c r="BN2574" i="8"/>
  <c r="BN2573" i="8"/>
  <c r="BN2572" i="8"/>
  <c r="BN2571" i="8"/>
  <c r="BN2570" i="8"/>
  <c r="BN2569" i="8"/>
  <c r="BN2568" i="8"/>
  <c r="BN2567" i="8"/>
  <c r="BN2566" i="8"/>
  <c r="BN2565" i="8"/>
  <c r="BN2564" i="8"/>
  <c r="BN2563" i="8"/>
  <c r="BN2562" i="8"/>
  <c r="BN2561" i="8"/>
  <c r="BN2560" i="8"/>
  <c r="BN2559" i="8"/>
  <c r="BN2558" i="8"/>
  <c r="BN2557" i="8"/>
  <c r="BN2556" i="8"/>
  <c r="BN2555" i="8"/>
  <c r="BI2919" i="8"/>
  <c r="BI2807" i="8"/>
  <c r="BN2713" i="8"/>
  <c r="BN2705" i="8"/>
  <c r="BK2918" i="8"/>
  <c r="BK2887" i="8"/>
  <c r="BK2860" i="8"/>
  <c r="BI2833" i="8"/>
  <c r="BI2818" i="8"/>
  <c r="BN2700" i="8"/>
  <c r="BN2684" i="8"/>
  <c r="BN2679" i="8"/>
  <c r="BN2671" i="8"/>
  <c r="BK2665" i="8"/>
  <c r="BK2664" i="8"/>
  <c r="BK2663" i="8"/>
  <c r="BK2662" i="8"/>
  <c r="BK2661" i="8"/>
  <c r="BK2660" i="8"/>
  <c r="BK2659" i="8"/>
  <c r="BK2658" i="8"/>
  <c r="BK2657" i="8"/>
  <c r="BK2656" i="8"/>
  <c r="BK2655" i="8"/>
  <c r="BK2654" i="8"/>
  <c r="BK2653" i="8"/>
  <c r="BK2652" i="8"/>
  <c r="BK2651" i="8"/>
  <c r="BK2650" i="8"/>
  <c r="BK2649" i="8"/>
  <c r="BK2648" i="8"/>
  <c r="BK2647" i="8"/>
  <c r="BK2646" i="8"/>
  <c r="BK2645" i="8"/>
  <c r="BK2644" i="8"/>
  <c r="BK2643" i="8"/>
  <c r="BK2642" i="8"/>
  <c r="BK2641" i="8"/>
  <c r="BK2640" i="8"/>
  <c r="BK2639" i="8"/>
  <c r="BK2638" i="8"/>
  <c r="BK2637" i="8"/>
  <c r="BK2636" i="8"/>
  <c r="BK2635" i="8"/>
  <c r="BK2634" i="8"/>
  <c r="BK2633" i="8"/>
  <c r="BK2632" i="8"/>
  <c r="BK2631" i="8"/>
  <c r="BK2630" i="8"/>
  <c r="BK2629" i="8"/>
  <c r="BK2628" i="8"/>
  <c r="BK2627" i="8"/>
  <c r="BK2626" i="8"/>
  <c r="BK2625" i="8"/>
  <c r="BK2624" i="8"/>
  <c r="BK2623" i="8"/>
  <c r="BK2622" i="8"/>
  <c r="BK2621" i="8"/>
  <c r="BK2620" i="8"/>
  <c r="BK2619" i="8"/>
  <c r="BK2618" i="8"/>
  <c r="BK2617" i="8"/>
  <c r="BK2616" i="8"/>
  <c r="BK2615" i="8"/>
  <c r="BK2614" i="8"/>
  <c r="BK2613" i="8"/>
  <c r="BK2612" i="8"/>
  <c r="BK2611" i="8"/>
  <c r="BK2610" i="8"/>
  <c r="BK2609" i="8"/>
  <c r="BK2608" i="8"/>
  <c r="BK2607" i="8"/>
  <c r="BK2606" i="8"/>
  <c r="BK2605" i="8"/>
  <c r="BK2604" i="8"/>
  <c r="BK2603" i="8"/>
  <c r="BK2602" i="8"/>
  <c r="BK2601" i="8"/>
  <c r="BK2600" i="8"/>
  <c r="BK2599" i="8"/>
  <c r="BK2598" i="8"/>
  <c r="BK2597" i="8"/>
  <c r="BK2596" i="8"/>
  <c r="BK2595" i="8"/>
  <c r="BK2594" i="8"/>
  <c r="BK2593" i="8"/>
  <c r="BK2592" i="8"/>
  <c r="BK2591" i="8"/>
  <c r="BK2590" i="8"/>
  <c r="BK2589" i="8"/>
  <c r="BK2588" i="8"/>
  <c r="BK2587" i="8"/>
  <c r="BK2586" i="8"/>
  <c r="BK2585" i="8"/>
  <c r="BK2584" i="8"/>
  <c r="BK2583" i="8"/>
  <c r="BK2582" i="8"/>
  <c r="BK2581" i="8"/>
  <c r="BK2580" i="8"/>
  <c r="BK2579" i="8"/>
  <c r="BK2578" i="8"/>
  <c r="BK2577" i="8"/>
  <c r="BK2576" i="8"/>
  <c r="BK2575" i="8"/>
  <c r="BK2574" i="8"/>
  <c r="BK2573" i="8"/>
  <c r="BK2572" i="8"/>
  <c r="BK2571" i="8"/>
  <c r="BK2570" i="8"/>
  <c r="BK2569" i="8"/>
  <c r="BK2568" i="8"/>
  <c r="BK2567" i="8"/>
  <c r="BK2566" i="8"/>
  <c r="BK2565" i="8"/>
  <c r="BK2564" i="8"/>
  <c r="BK2563" i="8"/>
  <c r="BK2562" i="8"/>
  <c r="BK2561" i="8"/>
  <c r="BK2560" i="8"/>
  <c r="BK2559" i="8"/>
  <c r="BK2558" i="8"/>
  <c r="BI2914" i="8"/>
  <c r="BI2887" i="8"/>
  <c r="BK2830" i="8"/>
  <c r="BN2710" i="8"/>
  <c r="BI2665" i="8"/>
  <c r="BL2665" i="8" s="1"/>
  <c r="BI2664" i="8"/>
  <c r="BL2664" i="8" s="1"/>
  <c r="BI2663" i="8"/>
  <c r="BL2663" i="8" s="1"/>
  <c r="BI2662" i="8"/>
  <c r="BL2662" i="8" s="1"/>
  <c r="BI2661" i="8"/>
  <c r="BL2661" i="8" s="1"/>
  <c r="BI2660" i="8"/>
  <c r="BL2660" i="8" s="1"/>
  <c r="BI2659" i="8"/>
  <c r="BL2659" i="8" s="1"/>
  <c r="BI2658" i="8"/>
  <c r="BL2658" i="8" s="1"/>
  <c r="BI2657" i="8"/>
  <c r="BL2657" i="8" s="1"/>
  <c r="BI2656" i="8"/>
  <c r="BI2655" i="8"/>
  <c r="BI2654" i="8"/>
  <c r="BL2654" i="8" s="1"/>
  <c r="BI2653" i="8"/>
  <c r="BI2652" i="8"/>
  <c r="BL2652" i="8" s="1"/>
  <c r="BI2651" i="8"/>
  <c r="BL2651" i="8" s="1"/>
  <c r="BI2650" i="8"/>
  <c r="BL2650" i="8" s="1"/>
  <c r="BI2649" i="8"/>
  <c r="BI2648" i="8"/>
  <c r="BL2648" i="8" s="1"/>
  <c r="BI2647" i="8"/>
  <c r="BL2647" i="8" s="1"/>
  <c r="BI2646" i="8"/>
  <c r="BL2646" i="8" s="1"/>
  <c r="BI2645" i="8"/>
  <c r="BL2645" i="8" s="1"/>
  <c r="BI2644" i="8"/>
  <c r="BL2644" i="8" s="1"/>
  <c r="BI2643" i="8"/>
  <c r="BL2643" i="8" s="1"/>
  <c r="BI2642" i="8"/>
  <c r="BL2642" i="8" s="1"/>
  <c r="BI2641" i="8"/>
  <c r="BI2640" i="8"/>
  <c r="BL2640" i="8" s="1"/>
  <c r="BI2639" i="8"/>
  <c r="BI2638" i="8"/>
  <c r="BI2637" i="8"/>
  <c r="BL2637" i="8" s="1"/>
  <c r="BI2636" i="8"/>
  <c r="BL2636" i="8" s="1"/>
  <c r="BI2635" i="8"/>
  <c r="BL2635" i="8" s="1"/>
  <c r="BI2634" i="8"/>
  <c r="BL2634" i="8" s="1"/>
  <c r="BI2633" i="8"/>
  <c r="BI2632" i="8"/>
  <c r="BL2632" i="8" s="1"/>
  <c r="BI2631" i="8"/>
  <c r="BL2631" i="8" s="1"/>
  <c r="BI2630" i="8"/>
  <c r="BL2630" i="8" s="1"/>
  <c r="BI2629" i="8"/>
  <c r="BL2629" i="8" s="1"/>
  <c r="BI2628" i="8"/>
  <c r="BL2628" i="8" s="1"/>
  <c r="BI2627" i="8"/>
  <c r="BL2627" i="8" s="1"/>
  <c r="BI2626" i="8"/>
  <c r="BL2626" i="8" s="1"/>
  <c r="BI2625" i="8"/>
  <c r="BI2624" i="8"/>
  <c r="BL2624" i="8" s="1"/>
  <c r="BI2623" i="8"/>
  <c r="BL2623" i="8" s="1"/>
  <c r="BI2622" i="8"/>
  <c r="BL2622" i="8" s="1"/>
  <c r="BI2621" i="8"/>
  <c r="BI2620" i="8"/>
  <c r="BL2620" i="8" s="1"/>
  <c r="BI2619" i="8"/>
  <c r="BL2619" i="8" s="1"/>
  <c r="BI2618" i="8"/>
  <c r="BI2617" i="8"/>
  <c r="BL2617" i="8" s="1"/>
  <c r="BI2616" i="8"/>
  <c r="BL2616" i="8" s="1"/>
  <c r="BI2615" i="8"/>
  <c r="BL2615" i="8" s="1"/>
  <c r="BI2614" i="8"/>
  <c r="BL2614" i="8" s="1"/>
  <c r="BI2613" i="8"/>
  <c r="BI2612" i="8"/>
  <c r="BL2612" i="8" s="1"/>
  <c r="BI2611" i="8"/>
  <c r="BL2611" i="8" s="1"/>
  <c r="BI2610" i="8"/>
  <c r="BI2609" i="8"/>
  <c r="BL2609" i="8" s="1"/>
  <c r="BI2608" i="8"/>
  <c r="BL2608" i="8" s="1"/>
  <c r="BI2607" i="8"/>
  <c r="BL2607" i="8" s="1"/>
  <c r="BI2606" i="8"/>
  <c r="BI2605" i="8"/>
  <c r="BI2604" i="8"/>
  <c r="BL2604" i="8" s="1"/>
  <c r="BI2603" i="8"/>
  <c r="BL2603" i="8" s="1"/>
  <c r="BI2602" i="8"/>
  <c r="BI2601" i="8"/>
  <c r="BI2600" i="8"/>
  <c r="BI2599" i="8"/>
  <c r="BL2599" i="8" s="1"/>
  <c r="BI2598" i="8"/>
  <c r="BI2597" i="8"/>
  <c r="BL2597" i="8" s="1"/>
  <c r="BI2596" i="8"/>
  <c r="BL2596" i="8" s="1"/>
  <c r="BI2595" i="8"/>
  <c r="BL2595" i="8" s="1"/>
  <c r="BI2594" i="8"/>
  <c r="BL2594" i="8" s="1"/>
  <c r="BI2593" i="8"/>
  <c r="BI2592" i="8"/>
  <c r="BL2592" i="8" s="1"/>
  <c r="BI2591" i="8"/>
  <c r="BL2591" i="8" s="1"/>
  <c r="BI2590" i="8"/>
  <c r="BI2589" i="8"/>
  <c r="BI2588" i="8"/>
  <c r="BL2588" i="8" s="1"/>
  <c r="BI2587" i="8"/>
  <c r="BI2586" i="8"/>
  <c r="BI2585" i="8"/>
  <c r="BI2584" i="8"/>
  <c r="BI2583" i="8"/>
  <c r="BL2583" i="8" s="1"/>
  <c r="BI2582" i="8"/>
  <c r="BL2582" i="8" s="1"/>
  <c r="BI2581" i="8"/>
  <c r="BI2580" i="8"/>
  <c r="BL2580" i="8" s="1"/>
  <c r="BI2579" i="8"/>
  <c r="BL2579" i="8" s="1"/>
  <c r="BI2578" i="8"/>
  <c r="BI2577" i="8"/>
  <c r="BI2576" i="8"/>
  <c r="BL2576" i="8" s="1"/>
  <c r="BI2575" i="8"/>
  <c r="BI2574" i="8"/>
  <c r="BL2574" i="8" s="1"/>
  <c r="BI2573" i="8"/>
  <c r="BI2572" i="8"/>
  <c r="BI2571" i="8"/>
  <c r="BI2570" i="8"/>
  <c r="BL2570" i="8" s="1"/>
  <c r="BI2569" i="8"/>
  <c r="BI2568" i="8"/>
  <c r="BL2568" i="8" s="1"/>
  <c r="BI2567" i="8"/>
  <c r="BL2567" i="8" s="1"/>
  <c r="BI2566" i="8"/>
  <c r="BL2566" i="8" s="1"/>
  <c r="BI2565" i="8"/>
  <c r="BL2565" i="8" s="1"/>
  <c r="BI2564" i="8"/>
  <c r="BL2564" i="8" s="1"/>
  <c r="BI2563" i="8"/>
  <c r="BI2562" i="8"/>
  <c r="BL2562" i="8" s="1"/>
  <c r="BI2561" i="8"/>
  <c r="BI2560" i="8"/>
  <c r="BI2559" i="8"/>
  <c r="BI2558" i="8"/>
  <c r="BI2557" i="8"/>
  <c r="BI2556" i="8"/>
  <c r="BI2555" i="8"/>
  <c r="BI2554" i="8"/>
  <c r="BI2553" i="8"/>
  <c r="BI2552" i="8"/>
  <c r="BK2886" i="8"/>
  <c r="BK2855" i="8"/>
  <c r="BI2830" i="8"/>
  <c r="BI2805" i="8"/>
  <c r="BN2702" i="8"/>
  <c r="BN2693" i="8"/>
  <c r="BN2691" i="8"/>
  <c r="BN2682" i="8"/>
  <c r="BN2674" i="8"/>
  <c r="BN2666" i="8"/>
  <c r="BI2551" i="8"/>
  <c r="BN2542" i="8"/>
  <c r="BN2540" i="8"/>
  <c r="BN2538" i="8"/>
  <c r="BN2536" i="8"/>
  <c r="BN2534" i="8"/>
  <c r="BN2532" i="8"/>
  <c r="BN2530" i="8"/>
  <c r="BN2528" i="8"/>
  <c r="BN2526" i="8"/>
  <c r="BN2524" i="8"/>
  <c r="BN2522" i="8"/>
  <c r="BI2517" i="8"/>
  <c r="BN2544" i="8"/>
  <c r="BN2520" i="8"/>
  <c r="BN2515" i="8"/>
  <c r="BN2514" i="8"/>
  <c r="BN2513" i="8"/>
  <c r="BN2512" i="8"/>
  <c r="BN2511" i="8"/>
  <c r="BN2510" i="8"/>
  <c r="BN2509" i="8"/>
  <c r="BN2508" i="8"/>
  <c r="BN2507" i="8"/>
  <c r="BN2506" i="8"/>
  <c r="BN2505" i="8"/>
  <c r="BN2504" i="8"/>
  <c r="BN2503" i="8"/>
  <c r="BN2502" i="8"/>
  <c r="BN2501" i="8"/>
  <c r="BN2500" i="8"/>
  <c r="BN2499" i="8"/>
  <c r="BN2498" i="8"/>
  <c r="BN2497" i="8"/>
  <c r="BN2496" i="8"/>
  <c r="BN2495" i="8"/>
  <c r="BN2494" i="8"/>
  <c r="BN2493" i="8"/>
  <c r="BN2492" i="8"/>
  <c r="BN2491" i="8"/>
  <c r="BN2490" i="8"/>
  <c r="BN2489" i="8"/>
  <c r="BN2488" i="8"/>
  <c r="BN2487" i="8"/>
  <c r="BN2486" i="8"/>
  <c r="BN2485" i="8"/>
  <c r="BN2484" i="8"/>
  <c r="BN2483" i="8"/>
  <c r="BN2482" i="8"/>
  <c r="BN2481" i="8"/>
  <c r="BN2480" i="8"/>
  <c r="BN2479" i="8"/>
  <c r="BN2478" i="8"/>
  <c r="BN2477" i="8"/>
  <c r="BN2476" i="8"/>
  <c r="BN2475" i="8"/>
  <c r="BN2474" i="8"/>
  <c r="BN2473" i="8"/>
  <c r="BN2472" i="8"/>
  <c r="BN2471" i="8"/>
  <c r="BN2470" i="8"/>
  <c r="BN2469" i="8"/>
  <c r="BN2468" i="8"/>
  <c r="BN2467" i="8"/>
  <c r="BN2466" i="8"/>
  <c r="BN2465" i="8"/>
  <c r="BN2464" i="8"/>
  <c r="BN2463" i="8"/>
  <c r="BN2462" i="8"/>
  <c r="BN2461" i="8"/>
  <c r="BN2460" i="8"/>
  <c r="BN2459" i="8"/>
  <c r="BN2458" i="8"/>
  <c r="BN2457" i="8"/>
  <c r="BN2456" i="8"/>
  <c r="BN2455" i="8"/>
  <c r="BN2454" i="8"/>
  <c r="BN2453" i="8"/>
  <c r="BN2452" i="8"/>
  <c r="BN2451" i="8"/>
  <c r="BN2450" i="8"/>
  <c r="BN2449" i="8"/>
  <c r="BN2448" i="8"/>
  <c r="BN2447" i="8"/>
  <c r="BN2446" i="8"/>
  <c r="BN2445" i="8"/>
  <c r="BN2444" i="8"/>
  <c r="BN2443" i="8"/>
  <c r="BN2442" i="8"/>
  <c r="BN2441" i="8"/>
  <c r="BN2440" i="8"/>
  <c r="BN2439" i="8"/>
  <c r="BN2438" i="8"/>
  <c r="BN2437" i="8"/>
  <c r="BN2436" i="8"/>
  <c r="BN2435" i="8"/>
  <c r="BN2434" i="8"/>
  <c r="BN2433" i="8"/>
  <c r="BN2432" i="8"/>
  <c r="BN2431" i="8"/>
  <c r="BN2430" i="8"/>
  <c r="BN2429" i="8"/>
  <c r="BN2428" i="8"/>
  <c r="BN2427" i="8"/>
  <c r="BN2426" i="8"/>
  <c r="BN2425" i="8"/>
  <c r="BN2424" i="8"/>
  <c r="BN2423" i="8"/>
  <c r="BN2422" i="8"/>
  <c r="BN2421" i="8"/>
  <c r="BN2420" i="8"/>
  <c r="BN2419" i="8"/>
  <c r="BN2418" i="8"/>
  <c r="BN2417" i="8"/>
  <c r="BN2416" i="8"/>
  <c r="BN2415" i="8"/>
  <c r="BN2414" i="8"/>
  <c r="BN2413" i="8"/>
  <c r="BN2412" i="8"/>
  <c r="BN2411" i="8"/>
  <c r="BN2410" i="8"/>
  <c r="BN2409" i="8"/>
  <c r="BN2408" i="8"/>
  <c r="BN2407" i="8"/>
  <c r="BN2406" i="8"/>
  <c r="BN2405" i="8"/>
  <c r="BN2404" i="8"/>
  <c r="BN2403" i="8"/>
  <c r="BN2402" i="8"/>
  <c r="BN2401" i="8"/>
  <c r="BN2400" i="8"/>
  <c r="BN2399" i="8"/>
  <c r="BN2398" i="8"/>
  <c r="BN2397" i="8"/>
  <c r="BN2396" i="8"/>
  <c r="BN2395" i="8"/>
  <c r="BN2394" i="8"/>
  <c r="BN2393" i="8"/>
  <c r="BN2392" i="8"/>
  <c r="BN2391" i="8"/>
  <c r="BN2390" i="8"/>
  <c r="BN2389" i="8"/>
  <c r="BN2388" i="8"/>
  <c r="BN2387" i="8"/>
  <c r="BN2386" i="8"/>
  <c r="BN2385" i="8"/>
  <c r="BN2384" i="8"/>
  <c r="BN2383" i="8"/>
  <c r="BN2382" i="8"/>
  <c r="BN2381" i="8"/>
  <c r="BN2380" i="8"/>
  <c r="BN2379" i="8"/>
  <c r="BN2378" i="8"/>
  <c r="BN2377" i="8"/>
  <c r="BN2376" i="8"/>
  <c r="BN2375" i="8"/>
  <c r="BN2374" i="8"/>
  <c r="BN2373" i="8"/>
  <c r="BN2372" i="8"/>
  <c r="BN2371" i="8"/>
  <c r="BN2370" i="8"/>
  <c r="BN2369" i="8"/>
  <c r="BN2368" i="8"/>
  <c r="BN2367" i="8"/>
  <c r="BN2366" i="8"/>
  <c r="BN2365" i="8"/>
  <c r="BN2364" i="8"/>
  <c r="BN2363" i="8"/>
  <c r="BN2362" i="8"/>
  <c r="BN2361" i="8"/>
  <c r="BN2360" i="8"/>
  <c r="BN2359" i="8"/>
  <c r="BN2358" i="8"/>
  <c r="BN2357" i="8"/>
  <c r="BN2356" i="8"/>
  <c r="BN2355" i="8"/>
  <c r="BN2354" i="8"/>
  <c r="BN2353" i="8"/>
  <c r="BN2352" i="8"/>
  <c r="BN2351" i="8"/>
  <c r="BN2677" i="8"/>
  <c r="BN2554" i="8"/>
  <c r="BN2547" i="8"/>
  <c r="BK2542" i="8"/>
  <c r="BK2540" i="8"/>
  <c r="BK2538" i="8"/>
  <c r="BK2536" i="8"/>
  <c r="BK2534" i="8"/>
  <c r="BK2532" i="8"/>
  <c r="BK2530" i="8"/>
  <c r="BK2528" i="8"/>
  <c r="BK2526" i="8"/>
  <c r="BK2524" i="8"/>
  <c r="BK2522" i="8"/>
  <c r="BI2913" i="8"/>
  <c r="BN2707" i="8"/>
  <c r="BN2689" i="8"/>
  <c r="BK2554" i="8"/>
  <c r="BN2550" i="8"/>
  <c r="BK2547" i="8"/>
  <c r="BK2544" i="8"/>
  <c r="BI2542" i="8"/>
  <c r="BI2540" i="8"/>
  <c r="BI2538" i="8"/>
  <c r="BI2536" i="8"/>
  <c r="BI2534" i="8"/>
  <c r="BI2532" i="8"/>
  <c r="BI2530" i="8"/>
  <c r="BI2528" i="8"/>
  <c r="BI2526" i="8"/>
  <c r="BI2524" i="8"/>
  <c r="BI2522" i="8"/>
  <c r="BK2520" i="8"/>
  <c r="BN2518" i="8"/>
  <c r="BK2515" i="8"/>
  <c r="BK2514" i="8"/>
  <c r="BK2513" i="8"/>
  <c r="BK2512" i="8"/>
  <c r="BK2511" i="8"/>
  <c r="BK2510" i="8"/>
  <c r="BK2509" i="8"/>
  <c r="BK2508" i="8"/>
  <c r="BK2507" i="8"/>
  <c r="BK2506" i="8"/>
  <c r="BK2505" i="8"/>
  <c r="BK2504" i="8"/>
  <c r="BK2503" i="8"/>
  <c r="BK2502" i="8"/>
  <c r="BK2501" i="8"/>
  <c r="BK2500" i="8"/>
  <c r="BK2499" i="8"/>
  <c r="BK2498" i="8"/>
  <c r="BK2497" i="8"/>
  <c r="BK2496" i="8"/>
  <c r="BK2495" i="8"/>
  <c r="BK2494" i="8"/>
  <c r="BK2493" i="8"/>
  <c r="BK2492" i="8"/>
  <c r="BK2491" i="8"/>
  <c r="BK2490" i="8"/>
  <c r="BK2489" i="8"/>
  <c r="BK2488" i="8"/>
  <c r="BK2487" i="8"/>
  <c r="BK2486" i="8"/>
  <c r="BK2485" i="8"/>
  <c r="BK2484" i="8"/>
  <c r="BK2483" i="8"/>
  <c r="BK2482" i="8"/>
  <c r="BK2481" i="8"/>
  <c r="BK2480" i="8"/>
  <c r="BK2479" i="8"/>
  <c r="BK2478" i="8"/>
  <c r="BK2477" i="8"/>
  <c r="BK2476" i="8"/>
  <c r="BK2475" i="8"/>
  <c r="BK2474" i="8"/>
  <c r="BK2473" i="8"/>
  <c r="BK2472" i="8"/>
  <c r="BK2471" i="8"/>
  <c r="BK2470" i="8"/>
  <c r="BK2469" i="8"/>
  <c r="BK2468" i="8"/>
  <c r="BK2467" i="8"/>
  <c r="BK2466" i="8"/>
  <c r="BK2465" i="8"/>
  <c r="BK2464" i="8"/>
  <c r="BK2463" i="8"/>
  <c r="BK2462" i="8"/>
  <c r="BK2461" i="8"/>
  <c r="BK2460" i="8"/>
  <c r="BK2459" i="8"/>
  <c r="BK2458" i="8"/>
  <c r="BK2457" i="8"/>
  <c r="BK2456" i="8"/>
  <c r="BK2455" i="8"/>
  <c r="BK2454" i="8"/>
  <c r="BK2453" i="8"/>
  <c r="BK2452" i="8"/>
  <c r="BK2451" i="8"/>
  <c r="BK2450" i="8"/>
  <c r="BK2449" i="8"/>
  <c r="BK2448" i="8"/>
  <c r="BK2447" i="8"/>
  <c r="BK2446" i="8"/>
  <c r="BK2445" i="8"/>
  <c r="BK2444" i="8"/>
  <c r="BK2443" i="8"/>
  <c r="BK2442" i="8"/>
  <c r="BK2441" i="8"/>
  <c r="BK2440" i="8"/>
  <c r="BK2439" i="8"/>
  <c r="BK2438" i="8"/>
  <c r="BK2437" i="8"/>
  <c r="BK2436" i="8"/>
  <c r="BK2435" i="8"/>
  <c r="BK2434" i="8"/>
  <c r="BK2433" i="8"/>
  <c r="BK2432" i="8"/>
  <c r="BK2431" i="8"/>
  <c r="BK2430" i="8"/>
  <c r="BK2429" i="8"/>
  <c r="BK2428" i="8"/>
  <c r="BK2427" i="8"/>
  <c r="BK2426" i="8"/>
  <c r="BK2425" i="8"/>
  <c r="BK2424" i="8"/>
  <c r="BK2423" i="8"/>
  <c r="BK2422" i="8"/>
  <c r="BK2421" i="8"/>
  <c r="BK2420" i="8"/>
  <c r="BK2419" i="8"/>
  <c r="BK2418" i="8"/>
  <c r="BK2417" i="8"/>
  <c r="BK2416" i="8"/>
  <c r="BK2415" i="8"/>
  <c r="BK2414" i="8"/>
  <c r="BK2413" i="8"/>
  <c r="BK2412" i="8"/>
  <c r="BK2411" i="8"/>
  <c r="BK2410" i="8"/>
  <c r="BK2409" i="8"/>
  <c r="BK2408" i="8"/>
  <c r="BK2407" i="8"/>
  <c r="BK2406" i="8"/>
  <c r="BK2405" i="8"/>
  <c r="BK2404" i="8"/>
  <c r="BK2403" i="8"/>
  <c r="BK2402" i="8"/>
  <c r="BK2401" i="8"/>
  <c r="BK2400" i="8"/>
  <c r="BK2399" i="8"/>
  <c r="BK2398" i="8"/>
  <c r="BK2397" i="8"/>
  <c r="BK2396" i="8"/>
  <c r="BK2395" i="8"/>
  <c r="BK2394" i="8"/>
  <c r="BK2393" i="8"/>
  <c r="BK2392" i="8"/>
  <c r="BK2391" i="8"/>
  <c r="BK2390" i="8"/>
  <c r="BK2389" i="8"/>
  <c r="BK2388" i="8"/>
  <c r="BK2387" i="8"/>
  <c r="BK2386" i="8"/>
  <c r="BK2385" i="8"/>
  <c r="BK2384" i="8"/>
  <c r="BK2383" i="8"/>
  <c r="BK2382" i="8"/>
  <c r="BK2381" i="8"/>
  <c r="BK2380" i="8"/>
  <c r="BK2379" i="8"/>
  <c r="BK2378" i="8"/>
  <c r="BK2377" i="8"/>
  <c r="BK2376" i="8"/>
  <c r="BK2375" i="8"/>
  <c r="BK2374" i="8"/>
  <c r="BK2373" i="8"/>
  <c r="BK2372" i="8"/>
  <c r="BK2371" i="8"/>
  <c r="BK2370" i="8"/>
  <c r="BK2369" i="8"/>
  <c r="BK2368" i="8"/>
  <c r="BK2367" i="8"/>
  <c r="BK2366" i="8"/>
  <c r="BK2365" i="8"/>
  <c r="BK2364" i="8"/>
  <c r="BK2363" i="8"/>
  <c r="BK2362" i="8"/>
  <c r="BK2361" i="8"/>
  <c r="BK2360" i="8"/>
  <c r="BK2359" i="8"/>
  <c r="BK2358" i="8"/>
  <c r="BK2357" i="8"/>
  <c r="BK2356" i="8"/>
  <c r="BK2355" i="8"/>
  <c r="BK2354" i="8"/>
  <c r="BK2550" i="8"/>
  <c r="BI2547" i="8"/>
  <c r="BI2544" i="8"/>
  <c r="BI2520" i="8"/>
  <c r="BI2515" i="8"/>
  <c r="BI2514" i="8"/>
  <c r="BI2513" i="8"/>
  <c r="BI2512" i="8"/>
  <c r="BI2511" i="8"/>
  <c r="BI2510" i="8"/>
  <c r="BI2509" i="8"/>
  <c r="BI2508" i="8"/>
  <c r="BI2507" i="8"/>
  <c r="BI2506" i="8"/>
  <c r="BI2505" i="8"/>
  <c r="BI2504" i="8"/>
  <c r="BI2503" i="8"/>
  <c r="BI2502" i="8"/>
  <c r="BI2501" i="8"/>
  <c r="BI2500" i="8"/>
  <c r="BI2499" i="8"/>
  <c r="BI2498" i="8"/>
  <c r="BI2497" i="8"/>
  <c r="BI2496" i="8"/>
  <c r="BI2495" i="8"/>
  <c r="BI2494" i="8"/>
  <c r="BI2493" i="8"/>
  <c r="BI2492" i="8"/>
  <c r="BI2491" i="8"/>
  <c r="BI2490" i="8"/>
  <c r="BI2489" i="8"/>
  <c r="BI2488" i="8"/>
  <c r="BI2487" i="8"/>
  <c r="BI2486" i="8"/>
  <c r="BI2485" i="8"/>
  <c r="BI2484" i="8"/>
  <c r="BI2483" i="8"/>
  <c r="BI2482" i="8"/>
  <c r="BI2481" i="8"/>
  <c r="BI2480" i="8"/>
  <c r="BI2479" i="8"/>
  <c r="BI2478" i="8"/>
  <c r="BI2477" i="8"/>
  <c r="BI2476" i="8"/>
  <c r="BI2475" i="8"/>
  <c r="BI2474" i="8"/>
  <c r="BI2473" i="8"/>
  <c r="BI2472" i="8"/>
  <c r="BI2471" i="8"/>
  <c r="BI2470" i="8"/>
  <c r="BI2469" i="8"/>
  <c r="BI2468" i="8"/>
  <c r="BI2467" i="8"/>
  <c r="BI2466" i="8"/>
  <c r="BI2465" i="8"/>
  <c r="BI2464" i="8"/>
  <c r="BI2463" i="8"/>
  <c r="BI2462" i="8"/>
  <c r="BI2461" i="8"/>
  <c r="BI2460" i="8"/>
  <c r="BI2459" i="8"/>
  <c r="BI2458" i="8"/>
  <c r="BI2457" i="8"/>
  <c r="BI2456" i="8"/>
  <c r="BI2455" i="8"/>
  <c r="BI2454" i="8"/>
  <c r="BI2453" i="8"/>
  <c r="BI2452" i="8"/>
  <c r="BI2451" i="8"/>
  <c r="BI2450" i="8"/>
  <c r="BI2449" i="8"/>
  <c r="BI2448" i="8"/>
  <c r="BI2447" i="8"/>
  <c r="BI2446" i="8"/>
  <c r="BI2445" i="8"/>
  <c r="BI2444" i="8"/>
  <c r="BI2443" i="8"/>
  <c r="BI2442" i="8"/>
  <c r="BI2441" i="8"/>
  <c r="BI2440" i="8"/>
  <c r="BI2439" i="8"/>
  <c r="BI2438" i="8"/>
  <c r="BI2437" i="8"/>
  <c r="BI2436" i="8"/>
  <c r="BI2435" i="8"/>
  <c r="BI2434" i="8"/>
  <c r="BI2433" i="8"/>
  <c r="BI2432" i="8"/>
  <c r="BI2431" i="8"/>
  <c r="BI2430" i="8"/>
  <c r="BI2429" i="8"/>
  <c r="BI2428" i="8"/>
  <c r="BI2427" i="8"/>
  <c r="BI2426" i="8"/>
  <c r="BI2425" i="8"/>
  <c r="BI2424" i="8"/>
  <c r="BI2423" i="8"/>
  <c r="BI2422" i="8"/>
  <c r="BI2421" i="8"/>
  <c r="BI2420" i="8"/>
  <c r="BI2419" i="8"/>
  <c r="BI2418" i="8"/>
  <c r="BI2417" i="8"/>
  <c r="BI2416" i="8"/>
  <c r="BI2415" i="8"/>
  <c r="BI2414" i="8"/>
  <c r="BI2413" i="8"/>
  <c r="BI2412" i="8"/>
  <c r="BI2411" i="8"/>
  <c r="BI2410" i="8"/>
  <c r="BI2409" i="8"/>
  <c r="BI2408" i="8"/>
  <c r="BI2407" i="8"/>
  <c r="BI2406" i="8"/>
  <c r="BI2405" i="8"/>
  <c r="BI2404" i="8"/>
  <c r="BI2403" i="8"/>
  <c r="BI2402" i="8"/>
  <c r="BI2401" i="8"/>
  <c r="BI2400" i="8"/>
  <c r="BI2399" i="8"/>
  <c r="BI2398" i="8"/>
  <c r="BI2397" i="8"/>
  <c r="BI2396" i="8"/>
  <c r="BI2395" i="8"/>
  <c r="BI2394" i="8"/>
  <c r="BI2393" i="8"/>
  <c r="BI2392" i="8"/>
  <c r="BI2391" i="8"/>
  <c r="BI2390" i="8"/>
  <c r="BI2389" i="8"/>
  <c r="BI2388" i="8"/>
  <c r="BI2387" i="8"/>
  <c r="BI2386" i="8"/>
  <c r="BI2385" i="8"/>
  <c r="BI2384" i="8"/>
  <c r="BI2383" i="8"/>
  <c r="BI2382" i="8"/>
  <c r="BI2381" i="8"/>
  <c r="BI2380" i="8"/>
  <c r="BI2379" i="8"/>
  <c r="BI2378" i="8"/>
  <c r="BI2377" i="8"/>
  <c r="BI2376" i="8"/>
  <c r="BI2375" i="8"/>
  <c r="BI2374" i="8"/>
  <c r="BI2373" i="8"/>
  <c r="BI2372" i="8"/>
  <c r="BI2371" i="8"/>
  <c r="BI2370" i="8"/>
  <c r="BI2369" i="8"/>
  <c r="BI2368" i="8"/>
  <c r="BI2367" i="8"/>
  <c r="BI2366" i="8"/>
  <c r="BI2365" i="8"/>
  <c r="BI2364" i="8"/>
  <c r="BI2363" i="8"/>
  <c r="BI2362" i="8"/>
  <c r="BI2361" i="8"/>
  <c r="BI2360" i="8"/>
  <c r="BI2359" i="8"/>
  <c r="BI2358" i="8"/>
  <c r="BI2357" i="8"/>
  <c r="BI2356" i="8"/>
  <c r="BI2355" i="8"/>
  <c r="BI2354" i="8"/>
  <c r="BI2882" i="8"/>
  <c r="BI2550" i="8"/>
  <c r="BK2518" i="8"/>
  <c r="BN2553" i="8"/>
  <c r="BI2518" i="8"/>
  <c r="BI2855" i="8"/>
  <c r="BK2553" i="8"/>
  <c r="BN2546" i="8"/>
  <c r="BN2516" i="8"/>
  <c r="BK2854" i="8"/>
  <c r="BN2549" i="8"/>
  <c r="BK2546" i="8"/>
  <c r="BN2543" i="8"/>
  <c r="BN2541" i="8"/>
  <c r="BN2539" i="8"/>
  <c r="BN2537" i="8"/>
  <c r="BN2535" i="8"/>
  <c r="BN2533" i="8"/>
  <c r="BN2531" i="8"/>
  <c r="BN2529" i="8"/>
  <c r="BN2527" i="8"/>
  <c r="BN2525" i="8"/>
  <c r="BN2523" i="8"/>
  <c r="BN2521" i="8"/>
  <c r="BK2557" i="8"/>
  <c r="BK2549" i="8"/>
  <c r="BI2546" i="8"/>
  <c r="BK2516" i="8"/>
  <c r="BN2827" i="8"/>
  <c r="BN2552" i="8"/>
  <c r="BI2549" i="8"/>
  <c r="BK2543" i="8"/>
  <c r="BK2541" i="8"/>
  <c r="BK2539" i="8"/>
  <c r="BK2537" i="8"/>
  <c r="BK2535" i="8"/>
  <c r="BK2533" i="8"/>
  <c r="BK2531" i="8"/>
  <c r="BK2529" i="8"/>
  <c r="BK2527" i="8"/>
  <c r="BK2525" i="8"/>
  <c r="BK2523" i="8"/>
  <c r="BK2521" i="8"/>
  <c r="BN2519" i="8"/>
  <c r="BI2516" i="8"/>
  <c r="BK2552" i="8"/>
  <c r="BI2543" i="8"/>
  <c r="BI2541" i="8"/>
  <c r="BI2539" i="8"/>
  <c r="BI2537" i="8"/>
  <c r="BI2535" i="8"/>
  <c r="BI2533" i="8"/>
  <c r="BI2531" i="8"/>
  <c r="BI2529" i="8"/>
  <c r="BI2527" i="8"/>
  <c r="BI2525" i="8"/>
  <c r="BI2523" i="8"/>
  <c r="BI2521" i="8"/>
  <c r="BN2669" i="8"/>
  <c r="BK2556" i="8"/>
  <c r="BN2545" i="8"/>
  <c r="BK2519" i="8"/>
  <c r="BN2548" i="8"/>
  <c r="BK2548" i="8"/>
  <c r="BK2352" i="8"/>
  <c r="BI2548" i="8"/>
  <c r="BI2352" i="8"/>
  <c r="BK2545" i="8"/>
  <c r="BI2545" i="8"/>
  <c r="BK2353" i="8"/>
  <c r="BI2353" i="8"/>
  <c r="BN2350" i="8"/>
  <c r="BN2349" i="8"/>
  <c r="BN2348" i="8"/>
  <c r="BN2347" i="8"/>
  <c r="BN2346" i="8"/>
  <c r="BN2345" i="8"/>
  <c r="BN2344" i="8"/>
  <c r="BN2343" i="8"/>
  <c r="BN2342" i="8"/>
  <c r="BN2341" i="8"/>
  <c r="BN2340" i="8"/>
  <c r="BN2339" i="8"/>
  <c r="BN2338" i="8"/>
  <c r="BN2337" i="8"/>
  <c r="BN2336" i="8"/>
  <c r="BN2335" i="8"/>
  <c r="BN2334" i="8"/>
  <c r="BN2333" i="8"/>
  <c r="BN2332" i="8"/>
  <c r="BN2331" i="8"/>
  <c r="BN2330" i="8"/>
  <c r="BN2329" i="8"/>
  <c r="BN2328" i="8"/>
  <c r="BN2327" i="8"/>
  <c r="BN2326" i="8"/>
  <c r="BN2325" i="8"/>
  <c r="BN2324" i="8"/>
  <c r="BN2323" i="8"/>
  <c r="BN2322" i="8"/>
  <c r="BN2321" i="8"/>
  <c r="BN2320" i="8"/>
  <c r="BN2319" i="8"/>
  <c r="BN2318" i="8"/>
  <c r="BN2317" i="8"/>
  <c r="BN2316" i="8"/>
  <c r="BN2315" i="8"/>
  <c r="BN2314" i="8"/>
  <c r="BN2313" i="8"/>
  <c r="BN2312" i="8"/>
  <c r="BN2311" i="8"/>
  <c r="BN2310" i="8"/>
  <c r="BN2309" i="8"/>
  <c r="BN2308" i="8"/>
  <c r="BN2307" i="8"/>
  <c r="BN2306" i="8"/>
  <c r="BN2305" i="8"/>
  <c r="BN2304" i="8"/>
  <c r="BN2303" i="8"/>
  <c r="BN2302" i="8"/>
  <c r="BN2301" i="8"/>
  <c r="BN2300" i="8"/>
  <c r="BN2299" i="8"/>
  <c r="BN2298" i="8"/>
  <c r="BN2297" i="8"/>
  <c r="BN2296" i="8"/>
  <c r="BN2295" i="8"/>
  <c r="BN2294" i="8"/>
  <c r="BN2293" i="8"/>
  <c r="BN2292" i="8"/>
  <c r="BN2291" i="8"/>
  <c r="BN2290" i="8"/>
  <c r="BN2289" i="8"/>
  <c r="BN2288" i="8"/>
  <c r="BN2287" i="8"/>
  <c r="BN2286" i="8"/>
  <c r="BN2285" i="8"/>
  <c r="BN2284" i="8"/>
  <c r="BN2283" i="8"/>
  <c r="BN2282" i="8"/>
  <c r="BN2281" i="8"/>
  <c r="BN2280" i="8"/>
  <c r="BN2279" i="8"/>
  <c r="BN2278" i="8"/>
  <c r="BN2277" i="8"/>
  <c r="BN2276" i="8"/>
  <c r="BN2275" i="8"/>
  <c r="BN2274" i="8"/>
  <c r="BN2273" i="8"/>
  <c r="BN2272" i="8"/>
  <c r="BN2271" i="8"/>
  <c r="BN2270" i="8"/>
  <c r="BN2269" i="8"/>
  <c r="BN2268" i="8"/>
  <c r="BN2267" i="8"/>
  <c r="BN2266" i="8"/>
  <c r="BN2265" i="8"/>
  <c r="BN2264" i="8"/>
  <c r="BN2263" i="8"/>
  <c r="BN2262" i="8"/>
  <c r="BN2261" i="8"/>
  <c r="BN2260" i="8"/>
  <c r="BN2259" i="8"/>
  <c r="BN2258" i="8"/>
  <c r="BN2257" i="8"/>
  <c r="BN2256" i="8"/>
  <c r="BN2255" i="8"/>
  <c r="BN2254" i="8"/>
  <c r="BN2253" i="8"/>
  <c r="BN2252" i="8"/>
  <c r="BN2251" i="8"/>
  <c r="BN2250" i="8"/>
  <c r="BN2249" i="8"/>
  <c r="BN2248" i="8"/>
  <c r="BN2247" i="8"/>
  <c r="BN2246" i="8"/>
  <c r="BN2245" i="8"/>
  <c r="BN2244" i="8"/>
  <c r="BN2243" i="8"/>
  <c r="BN2242" i="8"/>
  <c r="BN2695" i="8"/>
  <c r="BI2519" i="8"/>
  <c r="BK2350" i="8"/>
  <c r="BK2349" i="8"/>
  <c r="BK2348" i="8"/>
  <c r="BK2347" i="8"/>
  <c r="BK2346" i="8"/>
  <c r="BK2345" i="8"/>
  <c r="BK2344" i="8"/>
  <c r="BK2343" i="8"/>
  <c r="BK2342" i="8"/>
  <c r="BK2341" i="8"/>
  <c r="BK2340" i="8"/>
  <c r="BK2339" i="8"/>
  <c r="BK2338" i="8"/>
  <c r="BK2337" i="8"/>
  <c r="BK2336" i="8"/>
  <c r="BK2335" i="8"/>
  <c r="BK2334" i="8"/>
  <c r="BK2333" i="8"/>
  <c r="BK2332" i="8"/>
  <c r="BK2331" i="8"/>
  <c r="BK2330" i="8"/>
  <c r="BK2329" i="8"/>
  <c r="BK2328" i="8"/>
  <c r="BK2327" i="8"/>
  <c r="BK2326" i="8"/>
  <c r="BK2325" i="8"/>
  <c r="BK2324" i="8"/>
  <c r="BK2323" i="8"/>
  <c r="BK2322" i="8"/>
  <c r="BK2321" i="8"/>
  <c r="BK2320" i="8"/>
  <c r="BK2319" i="8"/>
  <c r="BK2318" i="8"/>
  <c r="BK2317" i="8"/>
  <c r="BK2316" i="8"/>
  <c r="BK2315" i="8"/>
  <c r="BK2314" i="8"/>
  <c r="BK2313" i="8"/>
  <c r="BK2312" i="8"/>
  <c r="BK2311" i="8"/>
  <c r="BK2310" i="8"/>
  <c r="BK2309" i="8"/>
  <c r="BK2308" i="8"/>
  <c r="BK2307" i="8"/>
  <c r="BK2306" i="8"/>
  <c r="BK2305" i="8"/>
  <c r="BK2304" i="8"/>
  <c r="BK2303" i="8"/>
  <c r="BK2302" i="8"/>
  <c r="BK2301" i="8"/>
  <c r="BK2300" i="8"/>
  <c r="BK2299" i="8"/>
  <c r="BK2298" i="8"/>
  <c r="BK2297" i="8"/>
  <c r="BK2296" i="8"/>
  <c r="BK2295" i="8"/>
  <c r="BK2294" i="8"/>
  <c r="BK2293" i="8"/>
  <c r="BK2292" i="8"/>
  <c r="BK2291" i="8"/>
  <c r="BK2290" i="8"/>
  <c r="BK2289" i="8"/>
  <c r="BK2288" i="8"/>
  <c r="BK2287" i="8"/>
  <c r="BK2286" i="8"/>
  <c r="BK2285" i="8"/>
  <c r="BK2284" i="8"/>
  <c r="BK2283" i="8"/>
  <c r="BK2282" i="8"/>
  <c r="BK2281" i="8"/>
  <c r="BK2280" i="8"/>
  <c r="BK2279" i="8"/>
  <c r="BK2278" i="8"/>
  <c r="BK2277" i="8"/>
  <c r="BK2276" i="8"/>
  <c r="BK2275" i="8"/>
  <c r="BK2274" i="8"/>
  <c r="BK2273" i="8"/>
  <c r="BK2272" i="8"/>
  <c r="BK2271" i="8"/>
  <c r="BK2270" i="8"/>
  <c r="BK2269" i="8"/>
  <c r="BK2268" i="8"/>
  <c r="BK2267" i="8"/>
  <c r="BK2266" i="8"/>
  <c r="BK2265" i="8"/>
  <c r="BK2264" i="8"/>
  <c r="BK2263" i="8"/>
  <c r="BK2262" i="8"/>
  <c r="BK2261" i="8"/>
  <c r="BK2260" i="8"/>
  <c r="BK2259" i="8"/>
  <c r="BK2258" i="8"/>
  <c r="BK2257" i="8"/>
  <c r="BK2256" i="8"/>
  <c r="BK2255" i="8"/>
  <c r="BK2254" i="8"/>
  <c r="BK2253" i="8"/>
  <c r="BK2252" i="8"/>
  <c r="BK2251" i="8"/>
  <c r="BK2250" i="8"/>
  <c r="BK2249" i="8"/>
  <c r="BK2248" i="8"/>
  <c r="BK2247" i="8"/>
  <c r="BK2246" i="8"/>
  <c r="BK2245" i="8"/>
  <c r="BK2244" i="8"/>
  <c r="BK2243" i="8"/>
  <c r="BK2242" i="8"/>
  <c r="BK2555" i="8"/>
  <c r="BK2351" i="8"/>
  <c r="BI2350" i="8"/>
  <c r="BI2349" i="8"/>
  <c r="BI2348" i="8"/>
  <c r="BI2347" i="8"/>
  <c r="BI2346" i="8"/>
  <c r="BI2345" i="8"/>
  <c r="BI2344" i="8"/>
  <c r="BI2343" i="8"/>
  <c r="BI2342" i="8"/>
  <c r="BI2341" i="8"/>
  <c r="BI2340" i="8"/>
  <c r="BI2339" i="8"/>
  <c r="BI2338" i="8"/>
  <c r="BI2337" i="8"/>
  <c r="BI2336" i="8"/>
  <c r="BI2335" i="8"/>
  <c r="BI2334" i="8"/>
  <c r="BI2333" i="8"/>
  <c r="BI2332" i="8"/>
  <c r="BI2331" i="8"/>
  <c r="BI2330" i="8"/>
  <c r="BI2329" i="8"/>
  <c r="BI2328" i="8"/>
  <c r="BI2327" i="8"/>
  <c r="BI2326" i="8"/>
  <c r="BI2325" i="8"/>
  <c r="BI2324" i="8"/>
  <c r="BI2323" i="8"/>
  <c r="BI2322" i="8"/>
  <c r="BI2321" i="8"/>
  <c r="BI2320" i="8"/>
  <c r="BI2319" i="8"/>
  <c r="BI2318" i="8"/>
  <c r="BI2317" i="8"/>
  <c r="BI2316" i="8"/>
  <c r="BI2315" i="8"/>
  <c r="BI2314" i="8"/>
  <c r="BI2313" i="8"/>
  <c r="BI2312" i="8"/>
  <c r="BI2311" i="8"/>
  <c r="BI2310" i="8"/>
  <c r="BI2309" i="8"/>
  <c r="BI2308" i="8"/>
  <c r="BI2307" i="8"/>
  <c r="BI2306" i="8"/>
  <c r="BI2305" i="8"/>
  <c r="BI2304" i="8"/>
  <c r="BI2303" i="8"/>
  <c r="BI2302" i="8"/>
  <c r="BI2301" i="8"/>
  <c r="BI2300" i="8"/>
  <c r="BI2299" i="8"/>
  <c r="BI2298" i="8"/>
  <c r="BI2297" i="8"/>
  <c r="BI2296" i="8"/>
  <c r="BI2295" i="8"/>
  <c r="BI2294" i="8"/>
  <c r="BI2293" i="8"/>
  <c r="BI2292" i="8"/>
  <c r="BI2291" i="8"/>
  <c r="BI2290" i="8"/>
  <c r="BI2289" i="8"/>
  <c r="BI2288" i="8"/>
  <c r="BI2287" i="8"/>
  <c r="BI2286" i="8"/>
  <c r="BI2285" i="8"/>
  <c r="BI2284" i="8"/>
  <c r="BI2283" i="8"/>
  <c r="BI2282" i="8"/>
  <c r="BI2281" i="8"/>
  <c r="BI2280" i="8"/>
  <c r="BI2279" i="8"/>
  <c r="BI2278" i="8"/>
  <c r="BI2277" i="8"/>
  <c r="BI2276" i="8"/>
  <c r="BI2275" i="8"/>
  <c r="BI2274" i="8"/>
  <c r="BI2273" i="8"/>
  <c r="BI2272" i="8"/>
  <c r="BI2271" i="8"/>
  <c r="BI2270" i="8"/>
  <c r="BI2269" i="8"/>
  <c r="BI2268" i="8"/>
  <c r="BI2267" i="8"/>
  <c r="BI2266" i="8"/>
  <c r="BI2265" i="8"/>
  <c r="BI2264" i="8"/>
  <c r="BI2263" i="8"/>
  <c r="BI2262" i="8"/>
  <c r="BI2261" i="8"/>
  <c r="BI2260" i="8"/>
  <c r="BI2259" i="8"/>
  <c r="BI2258" i="8"/>
  <c r="BI2257" i="8"/>
  <c r="BI2256" i="8"/>
  <c r="BI2255" i="8"/>
  <c r="BI2254" i="8"/>
  <c r="BI2253" i="8"/>
  <c r="BI2252" i="8"/>
  <c r="BI2251" i="8"/>
  <c r="BI2250" i="8"/>
  <c r="BI2249" i="8"/>
  <c r="BI2248" i="8"/>
  <c r="BI2247" i="8"/>
  <c r="BI2246" i="8"/>
  <c r="BI2245" i="8"/>
  <c r="BI2244" i="8"/>
  <c r="BI2243" i="8"/>
  <c r="BI2242" i="8"/>
  <c r="BK2551" i="8"/>
  <c r="BK2517" i="8"/>
  <c r="BK2241" i="8"/>
  <c r="BK2233" i="8"/>
  <c r="BI2228" i="8"/>
  <c r="BN2223" i="8"/>
  <c r="BN2213" i="8"/>
  <c r="BI2208" i="8"/>
  <c r="BK2199" i="8"/>
  <c r="BI2241" i="8"/>
  <c r="BN2238" i="8"/>
  <c r="BI2233" i="8"/>
  <c r="BN2230" i="8"/>
  <c r="BK2221" i="8"/>
  <c r="BK2219" i="8"/>
  <c r="BK2217" i="8"/>
  <c r="BK2215" i="8"/>
  <c r="BK2206" i="8"/>
  <c r="BN2204" i="8"/>
  <c r="BI2199" i="8"/>
  <c r="BK2238" i="8"/>
  <c r="BK2230" i="8"/>
  <c r="BN2225" i="8"/>
  <c r="BK2223" i="8"/>
  <c r="BI2221" i="8"/>
  <c r="BI2219" i="8"/>
  <c r="BI2217" i="8"/>
  <c r="BI2215" i="8"/>
  <c r="BK2213" i="8"/>
  <c r="BN2211" i="8"/>
  <c r="BI2206" i="8"/>
  <c r="BI2238" i="8"/>
  <c r="BN2235" i="8"/>
  <c r="BI2230" i="8"/>
  <c r="BI2223" i="8"/>
  <c r="BI2213" i="8"/>
  <c r="BK2204" i="8"/>
  <c r="BN2202" i="8"/>
  <c r="BN2197" i="8"/>
  <c r="BN2196" i="8"/>
  <c r="BN2195" i="8"/>
  <c r="BN2194" i="8"/>
  <c r="BN2193" i="8"/>
  <c r="BN2192" i="8"/>
  <c r="BN2191" i="8"/>
  <c r="BN2190" i="8"/>
  <c r="BN2189" i="8"/>
  <c r="BN2188" i="8"/>
  <c r="BN2187" i="8"/>
  <c r="BN2186" i="8"/>
  <c r="BN2185" i="8"/>
  <c r="BN2184" i="8"/>
  <c r="BN2183" i="8"/>
  <c r="BN2182" i="8"/>
  <c r="BN2181" i="8"/>
  <c r="BN2180" i="8"/>
  <c r="BN2179" i="8"/>
  <c r="BN2178" i="8"/>
  <c r="BN2177" i="8"/>
  <c r="BN2176" i="8"/>
  <c r="BN2175" i="8"/>
  <c r="BN2174" i="8"/>
  <c r="BN2173" i="8"/>
  <c r="BN2172" i="8"/>
  <c r="BN2171" i="8"/>
  <c r="BN2170" i="8"/>
  <c r="BN2169" i="8"/>
  <c r="BN2168" i="8"/>
  <c r="BN2167" i="8"/>
  <c r="BN2166" i="8"/>
  <c r="BN2165" i="8"/>
  <c r="BN2164" i="8"/>
  <c r="BN2163" i="8"/>
  <c r="BN2162" i="8"/>
  <c r="BN2161" i="8"/>
  <c r="BN2160" i="8"/>
  <c r="BN2159" i="8"/>
  <c r="BN2158" i="8"/>
  <c r="BN2157" i="8"/>
  <c r="BN2156" i="8"/>
  <c r="BN2155" i="8"/>
  <c r="BN2154" i="8"/>
  <c r="BN2153" i="8"/>
  <c r="BN2152" i="8"/>
  <c r="BN2151" i="8"/>
  <c r="BN2150" i="8"/>
  <c r="BN2149" i="8"/>
  <c r="BN2148" i="8"/>
  <c r="BN2147" i="8"/>
  <c r="BN2146" i="8"/>
  <c r="BN2145" i="8"/>
  <c r="BN2144" i="8"/>
  <c r="BN2143" i="8"/>
  <c r="BN2142" i="8"/>
  <c r="BN2141" i="8"/>
  <c r="BN2140" i="8"/>
  <c r="BN2139" i="8"/>
  <c r="BN2138" i="8"/>
  <c r="BN2137" i="8"/>
  <c r="BN2136" i="8"/>
  <c r="BN2135" i="8"/>
  <c r="BN2134" i="8"/>
  <c r="BN2133" i="8"/>
  <c r="BN2132" i="8"/>
  <c r="BN2131" i="8"/>
  <c r="BN2130" i="8"/>
  <c r="BN2129" i="8"/>
  <c r="BN2128" i="8"/>
  <c r="BN2127" i="8"/>
  <c r="BN2126" i="8"/>
  <c r="BN2125" i="8"/>
  <c r="BN2124" i="8"/>
  <c r="BN2123" i="8"/>
  <c r="BN2122" i="8"/>
  <c r="BN2121" i="8"/>
  <c r="BN2120" i="8"/>
  <c r="BN2119" i="8"/>
  <c r="BN2118" i="8"/>
  <c r="BN2117" i="8"/>
  <c r="BN2116" i="8"/>
  <c r="BN2115" i="8"/>
  <c r="BN2114" i="8"/>
  <c r="BN2113" i="8"/>
  <c r="BN2112" i="8"/>
  <c r="BN2111" i="8"/>
  <c r="BN2110" i="8"/>
  <c r="BN2109" i="8"/>
  <c r="BN2108" i="8"/>
  <c r="BN2107" i="8"/>
  <c r="BN2106" i="8"/>
  <c r="BN2105" i="8"/>
  <c r="BN2104" i="8"/>
  <c r="BN2103" i="8"/>
  <c r="BN2102" i="8"/>
  <c r="BN2101" i="8"/>
  <c r="BN2100" i="8"/>
  <c r="BN2099" i="8"/>
  <c r="BN2098" i="8"/>
  <c r="BN2097" i="8"/>
  <c r="BN2096" i="8"/>
  <c r="BN2095" i="8"/>
  <c r="BN2094" i="8"/>
  <c r="BN2093" i="8"/>
  <c r="BN2092" i="8"/>
  <c r="BN2091" i="8"/>
  <c r="BN2090" i="8"/>
  <c r="BN2089" i="8"/>
  <c r="BN2088" i="8"/>
  <c r="BN2087" i="8"/>
  <c r="BN2086" i="8"/>
  <c r="BN2085" i="8"/>
  <c r="BN2084" i="8"/>
  <c r="BN2083" i="8"/>
  <c r="BN2082" i="8"/>
  <c r="BN2081" i="8"/>
  <c r="BN2080" i="8"/>
  <c r="BN2079" i="8"/>
  <c r="BN2078" i="8"/>
  <c r="BN2077" i="8"/>
  <c r="BN2076" i="8"/>
  <c r="BN2075" i="8"/>
  <c r="BN2074" i="8"/>
  <c r="BN2073" i="8"/>
  <c r="BN2072" i="8"/>
  <c r="BN2071" i="8"/>
  <c r="BN2070" i="8"/>
  <c r="BN2069" i="8"/>
  <c r="BN2068" i="8"/>
  <c r="BN2067" i="8"/>
  <c r="BN2066" i="8"/>
  <c r="BN2065" i="8"/>
  <c r="BN2064" i="8"/>
  <c r="BN2063" i="8"/>
  <c r="BN2062" i="8"/>
  <c r="BN2061" i="8"/>
  <c r="BN2060" i="8"/>
  <c r="BN2059" i="8"/>
  <c r="BN2058" i="8"/>
  <c r="BN2057" i="8"/>
  <c r="BN2056" i="8"/>
  <c r="BN2055" i="8"/>
  <c r="BN2054" i="8"/>
  <c r="BN2053" i="8"/>
  <c r="BN2052" i="8"/>
  <c r="BN2051" i="8"/>
  <c r="BN2050" i="8"/>
  <c r="BN2049" i="8"/>
  <c r="BN2048" i="8"/>
  <c r="BN2047" i="8"/>
  <c r="BN2046" i="8"/>
  <c r="BN2045" i="8"/>
  <c r="BN2044" i="8"/>
  <c r="BN2043" i="8"/>
  <c r="BN2042" i="8"/>
  <c r="BN2041" i="8"/>
  <c r="BN2040" i="8"/>
  <c r="BN2039" i="8"/>
  <c r="BN2038" i="8"/>
  <c r="BN2037" i="8"/>
  <c r="BN2036" i="8"/>
  <c r="BN2035" i="8"/>
  <c r="BN2034" i="8"/>
  <c r="BN2033" i="8"/>
  <c r="BN2032" i="8"/>
  <c r="BN2031" i="8"/>
  <c r="BN2030" i="8"/>
  <c r="BN2029" i="8"/>
  <c r="BN2028" i="8"/>
  <c r="BN2027" i="8"/>
  <c r="BN2026" i="8"/>
  <c r="BN2025" i="8"/>
  <c r="BN2024" i="8"/>
  <c r="BN2023" i="8"/>
  <c r="BN2022" i="8"/>
  <c r="BN2021" i="8"/>
  <c r="BN2020" i="8"/>
  <c r="BN2019" i="8"/>
  <c r="BN2018" i="8"/>
  <c r="BN2017" i="8"/>
  <c r="BN2016" i="8"/>
  <c r="BN2015" i="8"/>
  <c r="BN2014" i="8"/>
  <c r="BN2013" i="8"/>
  <c r="BN2012" i="8"/>
  <c r="BN2011" i="8"/>
  <c r="BN2010" i="8"/>
  <c r="BN2009" i="8"/>
  <c r="BN2008" i="8"/>
  <c r="BN2007" i="8"/>
  <c r="BN2006" i="8"/>
  <c r="BN2005" i="8"/>
  <c r="BN2004" i="8"/>
  <c r="BN2003" i="8"/>
  <c r="BN2002" i="8"/>
  <c r="BN2001" i="8"/>
  <c r="BN2000" i="8"/>
  <c r="BN1999" i="8"/>
  <c r="BN1998" i="8"/>
  <c r="BN1997" i="8"/>
  <c r="BN1996" i="8"/>
  <c r="BN1995" i="8"/>
  <c r="BN1994" i="8"/>
  <c r="BN1993" i="8"/>
  <c r="BN1992" i="8"/>
  <c r="BN1991" i="8"/>
  <c r="BN1990" i="8"/>
  <c r="BN1989" i="8"/>
  <c r="BN1988" i="8"/>
  <c r="BN1987" i="8"/>
  <c r="BN1986" i="8"/>
  <c r="BN1985" i="8"/>
  <c r="BN1984" i="8"/>
  <c r="BN1983" i="8"/>
  <c r="BN1982" i="8"/>
  <c r="BN1981" i="8"/>
  <c r="BN1980" i="8"/>
  <c r="BN1979" i="8"/>
  <c r="BN1978" i="8"/>
  <c r="BN1977" i="8"/>
  <c r="BN1976" i="8"/>
  <c r="BN1975" i="8"/>
  <c r="BN1974" i="8"/>
  <c r="BN1973" i="8"/>
  <c r="BN1972" i="8"/>
  <c r="BN1971" i="8"/>
  <c r="BN1970" i="8"/>
  <c r="BN1969" i="8"/>
  <c r="BN1968" i="8"/>
  <c r="BN1967" i="8"/>
  <c r="BN1966" i="8"/>
  <c r="BN1965" i="8"/>
  <c r="BN1964" i="8"/>
  <c r="BN1963" i="8"/>
  <c r="BN1962" i="8"/>
  <c r="BN1961" i="8"/>
  <c r="BN1960" i="8"/>
  <c r="BN1959" i="8"/>
  <c r="BN1958" i="8"/>
  <c r="BN1957" i="8"/>
  <c r="BN1956" i="8"/>
  <c r="BN1955" i="8"/>
  <c r="BN1954" i="8"/>
  <c r="BN1953" i="8"/>
  <c r="BN1952" i="8"/>
  <c r="BN1951" i="8"/>
  <c r="BN1950" i="8"/>
  <c r="BN1949" i="8"/>
  <c r="BN1948" i="8"/>
  <c r="BN1947" i="8"/>
  <c r="BN1946" i="8"/>
  <c r="BN1945" i="8"/>
  <c r="BN1944" i="8"/>
  <c r="BN1943" i="8"/>
  <c r="BN1942" i="8"/>
  <c r="BN1941" i="8"/>
  <c r="BN1940" i="8"/>
  <c r="BN1939" i="8"/>
  <c r="BN1938" i="8"/>
  <c r="BN1937" i="8"/>
  <c r="BN1936" i="8"/>
  <c r="BN1935" i="8"/>
  <c r="BN1934" i="8"/>
  <c r="BN1933" i="8"/>
  <c r="BN1932" i="8"/>
  <c r="BN1931" i="8"/>
  <c r="BN1930" i="8"/>
  <c r="BN1929" i="8"/>
  <c r="BN1928" i="8"/>
  <c r="BN1927" i="8"/>
  <c r="BN1926" i="8"/>
  <c r="BN1925" i="8"/>
  <c r="BN1924" i="8"/>
  <c r="BN1923" i="8"/>
  <c r="BN1922" i="8"/>
  <c r="BN1921" i="8"/>
  <c r="BN1920" i="8"/>
  <c r="BN1919" i="8"/>
  <c r="BN1918" i="8"/>
  <c r="BN1917" i="8"/>
  <c r="BN1916" i="8"/>
  <c r="BN1915" i="8"/>
  <c r="BN1914" i="8"/>
  <c r="BN1913" i="8"/>
  <c r="BN1912" i="8"/>
  <c r="BN1911" i="8"/>
  <c r="BN1910" i="8"/>
  <c r="BN1909" i="8"/>
  <c r="BN1908" i="8"/>
  <c r="BN1907" i="8"/>
  <c r="BN1906" i="8"/>
  <c r="BN1905" i="8"/>
  <c r="BN1904" i="8"/>
  <c r="BN1903" i="8"/>
  <c r="BN1902" i="8"/>
  <c r="BN1901" i="8"/>
  <c r="BN1900" i="8"/>
  <c r="BN1899" i="8"/>
  <c r="BN1898" i="8"/>
  <c r="BK2235" i="8"/>
  <c r="BN2227" i="8"/>
  <c r="BK2225" i="8"/>
  <c r="BK2211" i="8"/>
  <c r="BN2209" i="8"/>
  <c r="BI2204" i="8"/>
  <c r="BN2240" i="8"/>
  <c r="BI2235" i="8"/>
  <c r="BN2232" i="8"/>
  <c r="BI2225" i="8"/>
  <c r="BI2211" i="8"/>
  <c r="BK2202" i="8"/>
  <c r="BN2200" i="8"/>
  <c r="BK2197" i="8"/>
  <c r="BK2196" i="8"/>
  <c r="BK2195" i="8"/>
  <c r="BK2194" i="8"/>
  <c r="BK2193" i="8"/>
  <c r="BK2192" i="8"/>
  <c r="BK2191" i="8"/>
  <c r="BK2190" i="8"/>
  <c r="BK2189" i="8"/>
  <c r="BK2188" i="8"/>
  <c r="BK2187" i="8"/>
  <c r="BK2186" i="8"/>
  <c r="BK2185" i="8"/>
  <c r="BK2184" i="8"/>
  <c r="BK2183" i="8"/>
  <c r="BK2182" i="8"/>
  <c r="BK2181" i="8"/>
  <c r="BK2180" i="8"/>
  <c r="BK2179" i="8"/>
  <c r="BK2178" i="8"/>
  <c r="BK2177" i="8"/>
  <c r="BK2176" i="8"/>
  <c r="BK2175" i="8"/>
  <c r="BK2174" i="8"/>
  <c r="BK2173" i="8"/>
  <c r="BK2172" i="8"/>
  <c r="BK2171" i="8"/>
  <c r="BK2170" i="8"/>
  <c r="BK2169" i="8"/>
  <c r="BK2168" i="8"/>
  <c r="BK2167" i="8"/>
  <c r="BK2166" i="8"/>
  <c r="BK2165" i="8"/>
  <c r="BK2164" i="8"/>
  <c r="BK2163" i="8"/>
  <c r="BK2162" i="8"/>
  <c r="BK2161" i="8"/>
  <c r="BK2160" i="8"/>
  <c r="BK2159" i="8"/>
  <c r="BK2158" i="8"/>
  <c r="BK2157" i="8"/>
  <c r="BK2156" i="8"/>
  <c r="BK2155" i="8"/>
  <c r="BK2154" i="8"/>
  <c r="BK2153" i="8"/>
  <c r="BK2152" i="8"/>
  <c r="BK2151" i="8"/>
  <c r="BK2150" i="8"/>
  <c r="BK2149" i="8"/>
  <c r="BK2148" i="8"/>
  <c r="BK2147" i="8"/>
  <c r="BK2146" i="8"/>
  <c r="BK2145" i="8"/>
  <c r="BK2144" i="8"/>
  <c r="BK2143" i="8"/>
  <c r="BK2142" i="8"/>
  <c r="BK2141" i="8"/>
  <c r="BK2140" i="8"/>
  <c r="BK2139" i="8"/>
  <c r="BK2138" i="8"/>
  <c r="BK2137" i="8"/>
  <c r="BK2136" i="8"/>
  <c r="BK2135" i="8"/>
  <c r="BK2134" i="8"/>
  <c r="BK2133" i="8"/>
  <c r="BK2132" i="8"/>
  <c r="BK2131" i="8"/>
  <c r="BK2130" i="8"/>
  <c r="BK2129" i="8"/>
  <c r="BK2128" i="8"/>
  <c r="BK2127" i="8"/>
  <c r="BK2126" i="8"/>
  <c r="BK2125" i="8"/>
  <c r="BK2124" i="8"/>
  <c r="BK2123" i="8"/>
  <c r="BK2122" i="8"/>
  <c r="BK2121" i="8"/>
  <c r="BK2120" i="8"/>
  <c r="BK2119" i="8"/>
  <c r="BK2118" i="8"/>
  <c r="BK2117" i="8"/>
  <c r="BK2116" i="8"/>
  <c r="BK2115" i="8"/>
  <c r="BK2114" i="8"/>
  <c r="BK2113" i="8"/>
  <c r="BK2112" i="8"/>
  <c r="BK2111" i="8"/>
  <c r="BK2110" i="8"/>
  <c r="BK2109" i="8"/>
  <c r="BK2108" i="8"/>
  <c r="BK2107" i="8"/>
  <c r="BK2106" i="8"/>
  <c r="BK2105" i="8"/>
  <c r="BK2104" i="8"/>
  <c r="BK2103" i="8"/>
  <c r="BK2102" i="8"/>
  <c r="BK2101" i="8"/>
  <c r="BK2100" i="8"/>
  <c r="BK2099" i="8"/>
  <c r="BK2098" i="8"/>
  <c r="BK2097" i="8"/>
  <c r="BK2096" i="8"/>
  <c r="BK2095" i="8"/>
  <c r="BK2094" i="8"/>
  <c r="BK2093" i="8"/>
  <c r="BK2092" i="8"/>
  <c r="BK2091" i="8"/>
  <c r="BK2090" i="8"/>
  <c r="BK2089" i="8"/>
  <c r="BK2088" i="8"/>
  <c r="BK2087" i="8"/>
  <c r="BK2086" i="8"/>
  <c r="BK2085" i="8"/>
  <c r="BK2084" i="8"/>
  <c r="BK2083" i="8"/>
  <c r="BK2082" i="8"/>
  <c r="BK2081" i="8"/>
  <c r="BK2080" i="8"/>
  <c r="BK2079" i="8"/>
  <c r="BK2078" i="8"/>
  <c r="BK2077" i="8"/>
  <c r="BK2076" i="8"/>
  <c r="BK2075" i="8"/>
  <c r="BK2074" i="8"/>
  <c r="BK2073" i="8"/>
  <c r="BK2072" i="8"/>
  <c r="BK2071" i="8"/>
  <c r="BK2070" i="8"/>
  <c r="BK2069" i="8"/>
  <c r="BK2068" i="8"/>
  <c r="BK2067" i="8"/>
  <c r="BK2066" i="8"/>
  <c r="BK2065" i="8"/>
  <c r="BK2064" i="8"/>
  <c r="BK2063" i="8"/>
  <c r="BK2062" i="8"/>
  <c r="BK2061" i="8"/>
  <c r="BK2060" i="8"/>
  <c r="BK2059" i="8"/>
  <c r="BK2058" i="8"/>
  <c r="BK2057" i="8"/>
  <c r="BK2056" i="8"/>
  <c r="BK2055" i="8"/>
  <c r="BK2054" i="8"/>
  <c r="BK2053" i="8"/>
  <c r="BK2052" i="8"/>
  <c r="BK2051" i="8"/>
  <c r="BK2050" i="8"/>
  <c r="BK2049" i="8"/>
  <c r="BK2048" i="8"/>
  <c r="BK2047" i="8"/>
  <c r="BK2046" i="8"/>
  <c r="BK2045" i="8"/>
  <c r="BK2044" i="8"/>
  <c r="BK2043" i="8"/>
  <c r="BK2042" i="8"/>
  <c r="BK2041" i="8"/>
  <c r="BK2040" i="8"/>
  <c r="BK2039" i="8"/>
  <c r="BK2038" i="8"/>
  <c r="BK2037" i="8"/>
  <c r="BK2036" i="8"/>
  <c r="BK2035" i="8"/>
  <c r="BK2034" i="8"/>
  <c r="BK2033" i="8"/>
  <c r="BK2032" i="8"/>
  <c r="BK2031" i="8"/>
  <c r="BK2030" i="8"/>
  <c r="BK2029" i="8"/>
  <c r="BK2028" i="8"/>
  <c r="BK2027" i="8"/>
  <c r="BK2026" i="8"/>
  <c r="BK2025" i="8"/>
  <c r="BK2024" i="8"/>
  <c r="BK2023" i="8"/>
  <c r="BK2022" i="8"/>
  <c r="BK2021" i="8"/>
  <c r="BK2020" i="8"/>
  <c r="BK2019" i="8"/>
  <c r="BK2018" i="8"/>
  <c r="BK2017" i="8"/>
  <c r="BK2016" i="8"/>
  <c r="BK2015" i="8"/>
  <c r="BK2014" i="8"/>
  <c r="BK2013" i="8"/>
  <c r="BK2012" i="8"/>
  <c r="BK2011" i="8"/>
  <c r="BK2010" i="8"/>
  <c r="BK2009" i="8"/>
  <c r="BK2008" i="8"/>
  <c r="BK2007" i="8"/>
  <c r="BK2006" i="8"/>
  <c r="BK2005" i="8"/>
  <c r="BK2004" i="8"/>
  <c r="BK2003" i="8"/>
  <c r="BK2002" i="8"/>
  <c r="BK2001" i="8"/>
  <c r="BK2000" i="8"/>
  <c r="BK1999" i="8"/>
  <c r="BK1998" i="8"/>
  <c r="BK1997" i="8"/>
  <c r="BK1996" i="8"/>
  <c r="BK1995" i="8"/>
  <c r="BK1994" i="8"/>
  <c r="BK1993" i="8"/>
  <c r="BK1992" i="8"/>
  <c r="BK1991" i="8"/>
  <c r="BK1990" i="8"/>
  <c r="BK1989" i="8"/>
  <c r="BK1988" i="8"/>
  <c r="BK1987" i="8"/>
  <c r="BK1986" i="8"/>
  <c r="BK1985" i="8"/>
  <c r="BK1984" i="8"/>
  <c r="BK1983" i="8"/>
  <c r="BK1982" i="8"/>
  <c r="BK1981" i="8"/>
  <c r="BK1980" i="8"/>
  <c r="BK1979" i="8"/>
  <c r="BK1978" i="8"/>
  <c r="BK1977" i="8"/>
  <c r="BK1976" i="8"/>
  <c r="BK1975" i="8"/>
  <c r="BK1974" i="8"/>
  <c r="BK1973" i="8"/>
  <c r="BK1972" i="8"/>
  <c r="BK1971" i="8"/>
  <c r="BK1970" i="8"/>
  <c r="BK1969" i="8"/>
  <c r="BK1968" i="8"/>
  <c r="BK1967" i="8"/>
  <c r="BK1966" i="8"/>
  <c r="BK1965" i="8"/>
  <c r="BK1964" i="8"/>
  <c r="BK1963" i="8"/>
  <c r="BK1962" i="8"/>
  <c r="BK1961" i="8"/>
  <c r="BK1960" i="8"/>
  <c r="BK1959" i="8"/>
  <c r="BK1958" i="8"/>
  <c r="BK1957" i="8"/>
  <c r="BK1956" i="8"/>
  <c r="BK1955" i="8"/>
  <c r="BK1954" i="8"/>
  <c r="BK1953" i="8"/>
  <c r="BK1952" i="8"/>
  <c r="BK1951" i="8"/>
  <c r="BK1950" i="8"/>
  <c r="BK1949" i="8"/>
  <c r="BK1948" i="8"/>
  <c r="BK1947" i="8"/>
  <c r="BK1946" i="8"/>
  <c r="BK1945" i="8"/>
  <c r="BK1944" i="8"/>
  <c r="BK1943" i="8"/>
  <c r="BK1942" i="8"/>
  <c r="BK1941" i="8"/>
  <c r="BK1940" i="8"/>
  <c r="BK1939" i="8"/>
  <c r="BK1938" i="8"/>
  <c r="BK1937" i="8"/>
  <c r="BK1936" i="8"/>
  <c r="BK1935" i="8"/>
  <c r="BK1934" i="8"/>
  <c r="BK1933" i="8"/>
  <c r="BK1932" i="8"/>
  <c r="BK1931" i="8"/>
  <c r="BK1930" i="8"/>
  <c r="BK1929" i="8"/>
  <c r="BK1928" i="8"/>
  <c r="BK1927" i="8"/>
  <c r="BK1926" i="8"/>
  <c r="BK1925" i="8"/>
  <c r="BK1924" i="8"/>
  <c r="BK1923" i="8"/>
  <c r="BK1922" i="8"/>
  <c r="BK1921" i="8"/>
  <c r="BK1920" i="8"/>
  <c r="BK1919" i="8"/>
  <c r="BK1918" i="8"/>
  <c r="BK1917" i="8"/>
  <c r="BK1916" i="8"/>
  <c r="BK1915" i="8"/>
  <c r="BK1914" i="8"/>
  <c r="BK1913" i="8"/>
  <c r="BK1912" i="8"/>
  <c r="BK1911" i="8"/>
  <c r="BK1910" i="8"/>
  <c r="BK1909" i="8"/>
  <c r="BK1908" i="8"/>
  <c r="BK1907" i="8"/>
  <c r="BK1906" i="8"/>
  <c r="BK1905" i="8"/>
  <c r="BK1904" i="8"/>
  <c r="BK1903" i="8"/>
  <c r="BK1902" i="8"/>
  <c r="BK1901" i="8"/>
  <c r="BK1900" i="8"/>
  <c r="BK1899" i="8"/>
  <c r="BK1898" i="8"/>
  <c r="BK2240" i="8"/>
  <c r="BK2232" i="8"/>
  <c r="BK2227" i="8"/>
  <c r="BK2209" i="8"/>
  <c r="BN2207" i="8"/>
  <c r="BI2202" i="8"/>
  <c r="BI2197" i="8"/>
  <c r="BI2196" i="8"/>
  <c r="BI2195" i="8"/>
  <c r="BI2194" i="8"/>
  <c r="BI2193" i="8"/>
  <c r="BI2192" i="8"/>
  <c r="BI2191" i="8"/>
  <c r="BI2190" i="8"/>
  <c r="BI2189" i="8"/>
  <c r="BI2188" i="8"/>
  <c r="BI2187" i="8"/>
  <c r="BI2186" i="8"/>
  <c r="BI2185" i="8"/>
  <c r="BI2184" i="8"/>
  <c r="BI2183" i="8"/>
  <c r="BI2182" i="8"/>
  <c r="BI2181" i="8"/>
  <c r="BI2180" i="8"/>
  <c r="BI2179" i="8"/>
  <c r="BI2178" i="8"/>
  <c r="BI2177" i="8"/>
  <c r="BI2176" i="8"/>
  <c r="BI2175" i="8"/>
  <c r="BI2174" i="8"/>
  <c r="BI2173" i="8"/>
  <c r="BI2172" i="8"/>
  <c r="BI2171" i="8"/>
  <c r="BI2170" i="8"/>
  <c r="BI2169" i="8"/>
  <c r="BI2168" i="8"/>
  <c r="BI2167" i="8"/>
  <c r="BI2166" i="8"/>
  <c r="BI2165" i="8"/>
  <c r="BI2164" i="8"/>
  <c r="BI2163" i="8"/>
  <c r="BI2162" i="8"/>
  <c r="BI2161" i="8"/>
  <c r="BI2160" i="8"/>
  <c r="BI2159" i="8"/>
  <c r="BI2158" i="8"/>
  <c r="BI2157" i="8"/>
  <c r="BI2156" i="8"/>
  <c r="BI2155" i="8"/>
  <c r="BI2154" i="8"/>
  <c r="BI2153" i="8"/>
  <c r="BI2152" i="8"/>
  <c r="BI2151" i="8"/>
  <c r="BI2150" i="8"/>
  <c r="BI2149" i="8"/>
  <c r="BI2148" i="8"/>
  <c r="BI2147" i="8"/>
  <c r="BI2146" i="8"/>
  <c r="BI2145" i="8"/>
  <c r="BI2144" i="8"/>
  <c r="BI2143" i="8"/>
  <c r="BI2142" i="8"/>
  <c r="BI2141" i="8"/>
  <c r="BI2140" i="8"/>
  <c r="BI2139" i="8"/>
  <c r="BI2138" i="8"/>
  <c r="BI2137" i="8"/>
  <c r="BI2136" i="8"/>
  <c r="BI2135" i="8"/>
  <c r="BI2134" i="8"/>
  <c r="BI2133" i="8"/>
  <c r="BI2132" i="8"/>
  <c r="BI2131" i="8"/>
  <c r="BI2130" i="8"/>
  <c r="BI2129" i="8"/>
  <c r="BI2128" i="8"/>
  <c r="BI2127" i="8"/>
  <c r="BI2126" i="8"/>
  <c r="BI2125" i="8"/>
  <c r="BI2124" i="8"/>
  <c r="BI2123" i="8"/>
  <c r="BI2122" i="8"/>
  <c r="BI2121" i="8"/>
  <c r="BI2120" i="8"/>
  <c r="BI2119" i="8"/>
  <c r="BI2118" i="8"/>
  <c r="BI2117" i="8"/>
  <c r="BI2116" i="8"/>
  <c r="BI2115" i="8"/>
  <c r="BI2114" i="8"/>
  <c r="BI2113" i="8"/>
  <c r="BI2112" i="8"/>
  <c r="BI2111" i="8"/>
  <c r="BI2110" i="8"/>
  <c r="BI2109" i="8"/>
  <c r="BI2108" i="8"/>
  <c r="BI2107" i="8"/>
  <c r="BI2106" i="8"/>
  <c r="BI2105" i="8"/>
  <c r="BI2104" i="8"/>
  <c r="BI2103" i="8"/>
  <c r="BI2102" i="8"/>
  <c r="BI2101" i="8"/>
  <c r="BI2100" i="8"/>
  <c r="BI2099" i="8"/>
  <c r="BI2098" i="8"/>
  <c r="BI2097" i="8"/>
  <c r="BI2096" i="8"/>
  <c r="BI2095" i="8"/>
  <c r="BI2094" i="8"/>
  <c r="BI2093" i="8"/>
  <c r="BI2092" i="8"/>
  <c r="BI2091" i="8"/>
  <c r="BI2090" i="8"/>
  <c r="BI2089" i="8"/>
  <c r="BI2088" i="8"/>
  <c r="BI2087" i="8"/>
  <c r="BI2086" i="8"/>
  <c r="BI2085" i="8"/>
  <c r="BI2084" i="8"/>
  <c r="BI2083" i="8"/>
  <c r="BI2082" i="8"/>
  <c r="BI2081" i="8"/>
  <c r="BI2080" i="8"/>
  <c r="BI2079" i="8"/>
  <c r="BI2078" i="8"/>
  <c r="BI2077" i="8"/>
  <c r="BI2076" i="8"/>
  <c r="BI2075" i="8"/>
  <c r="BI2074" i="8"/>
  <c r="BI2073" i="8"/>
  <c r="BI2072" i="8"/>
  <c r="BI2071" i="8"/>
  <c r="BI2070" i="8"/>
  <c r="BI2069" i="8"/>
  <c r="BI2068" i="8"/>
  <c r="BI2067" i="8"/>
  <c r="BI2066" i="8"/>
  <c r="BI2065" i="8"/>
  <c r="BI2064" i="8"/>
  <c r="BI2063" i="8"/>
  <c r="BI2062" i="8"/>
  <c r="BI2061" i="8"/>
  <c r="BI2060" i="8"/>
  <c r="BI2059" i="8"/>
  <c r="BI2058" i="8"/>
  <c r="BI2057" i="8"/>
  <c r="BI2056" i="8"/>
  <c r="BI2055" i="8"/>
  <c r="BI2054" i="8"/>
  <c r="BI2053" i="8"/>
  <c r="BI2052" i="8"/>
  <c r="BI2051" i="8"/>
  <c r="BI2050" i="8"/>
  <c r="BI2049" i="8"/>
  <c r="BI2048" i="8"/>
  <c r="BI2047" i="8"/>
  <c r="BI2046" i="8"/>
  <c r="BI2045" i="8"/>
  <c r="BI2044" i="8"/>
  <c r="BI2043" i="8"/>
  <c r="BI2042" i="8"/>
  <c r="BI2041" i="8"/>
  <c r="BI2040" i="8"/>
  <c r="BI2039" i="8"/>
  <c r="BI2038" i="8"/>
  <c r="BI2037" i="8"/>
  <c r="BI2036" i="8"/>
  <c r="BI2035" i="8"/>
  <c r="BI2034" i="8"/>
  <c r="BI2033" i="8"/>
  <c r="BI2032" i="8"/>
  <c r="BI2031" i="8"/>
  <c r="BI2030" i="8"/>
  <c r="BI2029" i="8"/>
  <c r="BI2028" i="8"/>
  <c r="BI2027" i="8"/>
  <c r="BI2026" i="8"/>
  <c r="BI2025" i="8"/>
  <c r="BI2024" i="8"/>
  <c r="BI2023" i="8"/>
  <c r="BI2022" i="8"/>
  <c r="BI2021" i="8"/>
  <c r="BI2020" i="8"/>
  <c r="BI2019" i="8"/>
  <c r="BI2018" i="8"/>
  <c r="BI2017" i="8"/>
  <c r="BI2016" i="8"/>
  <c r="BI2015" i="8"/>
  <c r="BI2014" i="8"/>
  <c r="BI2013" i="8"/>
  <c r="BI2012" i="8"/>
  <c r="BI2011" i="8"/>
  <c r="BI2010" i="8"/>
  <c r="BI2009" i="8"/>
  <c r="BI2008" i="8"/>
  <c r="BI2007" i="8"/>
  <c r="BI2006" i="8"/>
  <c r="BI2005" i="8"/>
  <c r="BI2004" i="8"/>
  <c r="BI2003" i="8"/>
  <c r="BI2002" i="8"/>
  <c r="BI2001" i="8"/>
  <c r="BI2000" i="8"/>
  <c r="BI1999" i="8"/>
  <c r="BI1998" i="8"/>
  <c r="BI1997" i="8"/>
  <c r="BI1996" i="8"/>
  <c r="BI1995" i="8"/>
  <c r="BI1994" i="8"/>
  <c r="BI1993" i="8"/>
  <c r="BI1992" i="8"/>
  <c r="BI1991" i="8"/>
  <c r="BI1990" i="8"/>
  <c r="BI1989" i="8"/>
  <c r="BI1988" i="8"/>
  <c r="BI1987" i="8"/>
  <c r="BI1986" i="8"/>
  <c r="BI1985" i="8"/>
  <c r="BI1984" i="8"/>
  <c r="BI1983" i="8"/>
  <c r="BI1982" i="8"/>
  <c r="BI1981" i="8"/>
  <c r="BI1980" i="8"/>
  <c r="BI1979" i="8"/>
  <c r="BI1978" i="8"/>
  <c r="BI1977" i="8"/>
  <c r="BI1976" i="8"/>
  <c r="BI1975" i="8"/>
  <c r="BI1974" i="8"/>
  <c r="BI1973" i="8"/>
  <c r="BI1972" i="8"/>
  <c r="BI1971" i="8"/>
  <c r="BI1970" i="8"/>
  <c r="BI1969" i="8"/>
  <c r="BI1968" i="8"/>
  <c r="BI1967" i="8"/>
  <c r="BI1966" i="8"/>
  <c r="BI1965" i="8"/>
  <c r="BI1964" i="8"/>
  <c r="BI1963" i="8"/>
  <c r="BI1962" i="8"/>
  <c r="BI1961" i="8"/>
  <c r="BI1960" i="8"/>
  <c r="BI1959" i="8"/>
  <c r="BI1958" i="8"/>
  <c r="BI1957" i="8"/>
  <c r="BI1956" i="8"/>
  <c r="BI1955" i="8"/>
  <c r="BI1954" i="8"/>
  <c r="BI1953" i="8"/>
  <c r="BI1952" i="8"/>
  <c r="BI1951" i="8"/>
  <c r="BI1950" i="8"/>
  <c r="BI1949" i="8"/>
  <c r="BI1948" i="8"/>
  <c r="BI1947" i="8"/>
  <c r="BI1946" i="8"/>
  <c r="BI1945" i="8"/>
  <c r="BI1944" i="8"/>
  <c r="BI1943" i="8"/>
  <c r="BI1942" i="8"/>
  <c r="BI1941" i="8"/>
  <c r="BI1940" i="8"/>
  <c r="BI1939" i="8"/>
  <c r="BI1938" i="8"/>
  <c r="BI1937" i="8"/>
  <c r="BI1936" i="8"/>
  <c r="BI1935" i="8"/>
  <c r="BI1934" i="8"/>
  <c r="BI1933" i="8"/>
  <c r="BI1932" i="8"/>
  <c r="BI1931" i="8"/>
  <c r="BI1930" i="8"/>
  <c r="BI1929" i="8"/>
  <c r="BI1928" i="8"/>
  <c r="BI1927" i="8"/>
  <c r="BI1926" i="8"/>
  <c r="BI1925" i="8"/>
  <c r="BI1924" i="8"/>
  <c r="BI1923" i="8"/>
  <c r="BI1922" i="8"/>
  <c r="BI1921" i="8"/>
  <c r="BI1920" i="8"/>
  <c r="BI1919" i="8"/>
  <c r="BI1918" i="8"/>
  <c r="BI1917" i="8"/>
  <c r="BI1916" i="8"/>
  <c r="BI1915" i="8"/>
  <c r="BI1914" i="8"/>
  <c r="BI1913" i="8"/>
  <c r="BI1912" i="8"/>
  <c r="BI1911" i="8"/>
  <c r="BI1910" i="8"/>
  <c r="BI1909" i="8"/>
  <c r="BI1908" i="8"/>
  <c r="BI1907" i="8"/>
  <c r="BI1906" i="8"/>
  <c r="BI1905" i="8"/>
  <c r="BI1904" i="8"/>
  <c r="BI1903" i="8"/>
  <c r="BI1902" i="8"/>
  <c r="BI1901" i="8"/>
  <c r="BI1900" i="8"/>
  <c r="BI1899" i="8"/>
  <c r="BI1898" i="8"/>
  <c r="BI2240" i="8"/>
  <c r="BN2237" i="8"/>
  <c r="BI2232" i="8"/>
  <c r="BN2229" i="8"/>
  <c r="BI2227" i="8"/>
  <c r="BN2222" i="8"/>
  <c r="BN2220" i="8"/>
  <c r="BN2218" i="8"/>
  <c r="BN2216" i="8"/>
  <c r="BN2214" i="8"/>
  <c r="BI2209" i="8"/>
  <c r="BK2200" i="8"/>
  <c r="BN2198" i="8"/>
  <c r="BN2551" i="8"/>
  <c r="BK2237" i="8"/>
  <c r="BK2229" i="8"/>
  <c r="BK2207" i="8"/>
  <c r="BN2205" i="8"/>
  <c r="BI2200" i="8"/>
  <c r="BI2237" i="8"/>
  <c r="BN2234" i="8"/>
  <c r="BI2229" i="8"/>
  <c r="BN2224" i="8"/>
  <c r="BK2222" i="8"/>
  <c r="BK2220" i="8"/>
  <c r="BK2218" i="8"/>
  <c r="BK2216" i="8"/>
  <c r="BK2214" i="8"/>
  <c r="BN2212" i="8"/>
  <c r="BI2207" i="8"/>
  <c r="BK2198" i="8"/>
  <c r="BK2234" i="8"/>
  <c r="BI2222" i="8"/>
  <c r="BI2220" i="8"/>
  <c r="BI2218" i="8"/>
  <c r="BI2216" i="8"/>
  <c r="BI2214" i="8"/>
  <c r="BK2205" i="8"/>
  <c r="BN2203" i="8"/>
  <c r="BI2198" i="8"/>
  <c r="BN2239" i="8"/>
  <c r="BI2234" i="8"/>
  <c r="BN2231" i="8"/>
  <c r="BN2226" i="8"/>
  <c r="BK2224" i="8"/>
  <c r="BK2212" i="8"/>
  <c r="BN2210" i="8"/>
  <c r="BI2205" i="8"/>
  <c r="BK2239" i="8"/>
  <c r="BK2231" i="8"/>
  <c r="BI2224" i="8"/>
  <c r="BI2212" i="8"/>
  <c r="BK2203" i="8"/>
  <c r="BN2201" i="8"/>
  <c r="BN2236" i="8"/>
  <c r="BI2203" i="8"/>
  <c r="BN2517" i="8"/>
  <c r="BK2236" i="8"/>
  <c r="BI2351" i="8"/>
  <c r="BI2236" i="8"/>
  <c r="BN2221" i="8"/>
  <c r="BK2210" i="8"/>
  <c r="BK2201" i="8"/>
  <c r="BN2233" i="8"/>
  <c r="BI2210" i="8"/>
  <c r="BI2201" i="8"/>
  <c r="BI2231" i="8"/>
  <c r="BN2219" i="8"/>
  <c r="BN2208" i="8"/>
  <c r="BN2199" i="8"/>
  <c r="BN2228" i="8"/>
  <c r="BK2208" i="8"/>
  <c r="BN2217" i="8"/>
  <c r="BK2228" i="8"/>
  <c r="BN1897" i="8"/>
  <c r="BN1896" i="8"/>
  <c r="BN1895" i="8"/>
  <c r="BN1894" i="8"/>
  <c r="BN1893" i="8"/>
  <c r="BN1892" i="8"/>
  <c r="BN1891" i="8"/>
  <c r="BN1890" i="8"/>
  <c r="BN1889" i="8"/>
  <c r="BN1888" i="8"/>
  <c r="BN1887" i="8"/>
  <c r="BN1886" i="8"/>
  <c r="BN1885" i="8"/>
  <c r="BN1884" i="8"/>
  <c r="BN1883" i="8"/>
  <c r="BN1882" i="8"/>
  <c r="BN1881" i="8"/>
  <c r="BN1880" i="8"/>
  <c r="BN1879" i="8"/>
  <c r="BN1878" i="8"/>
  <c r="BN1877" i="8"/>
  <c r="BN1876" i="8"/>
  <c r="BN1875" i="8"/>
  <c r="BN1874" i="8"/>
  <c r="BN1873" i="8"/>
  <c r="BN1872" i="8"/>
  <c r="BN1871" i="8"/>
  <c r="BN1870" i="8"/>
  <c r="BN1869" i="8"/>
  <c r="BN1868" i="8"/>
  <c r="BN1867" i="8"/>
  <c r="BN1866" i="8"/>
  <c r="BN1865" i="8"/>
  <c r="BN1864" i="8"/>
  <c r="BN1863" i="8"/>
  <c r="BN1862" i="8"/>
  <c r="BN1861" i="8"/>
  <c r="BN1860" i="8"/>
  <c r="BN1859" i="8"/>
  <c r="BN1858" i="8"/>
  <c r="BN1857" i="8"/>
  <c r="BN1856" i="8"/>
  <c r="BN1855" i="8"/>
  <c r="BN1854" i="8"/>
  <c r="BN1853" i="8"/>
  <c r="BN1852" i="8"/>
  <c r="BN1851" i="8"/>
  <c r="BN1850" i="8"/>
  <c r="BN1849" i="8"/>
  <c r="BN1848" i="8"/>
  <c r="BN1847" i="8"/>
  <c r="BN1846" i="8"/>
  <c r="BN1845" i="8"/>
  <c r="BN1844" i="8"/>
  <c r="BN1843" i="8"/>
  <c r="BN1842" i="8"/>
  <c r="BN1841" i="8"/>
  <c r="BN1840" i="8"/>
  <c r="BN1839" i="8"/>
  <c r="BN1838" i="8"/>
  <c r="BN1837" i="8"/>
  <c r="BN1836" i="8"/>
  <c r="BN1835" i="8"/>
  <c r="BN1834" i="8"/>
  <c r="BN1833" i="8"/>
  <c r="BN1832" i="8"/>
  <c r="BN1831" i="8"/>
  <c r="BN1830" i="8"/>
  <c r="BN1829" i="8"/>
  <c r="BN1828" i="8"/>
  <c r="BN1827" i="8"/>
  <c r="BN1826" i="8"/>
  <c r="BN1825" i="8"/>
  <c r="BN1824" i="8"/>
  <c r="BN1823" i="8"/>
  <c r="BN1822" i="8"/>
  <c r="BN1821" i="8"/>
  <c r="BN1820" i="8"/>
  <c r="BN1819" i="8"/>
  <c r="BN1818" i="8"/>
  <c r="BN1817" i="8"/>
  <c r="BN1816" i="8"/>
  <c r="BN1815" i="8"/>
  <c r="BN1814" i="8"/>
  <c r="BN1813" i="8"/>
  <c r="BN1812" i="8"/>
  <c r="BN1811" i="8"/>
  <c r="BN1810" i="8"/>
  <c r="BN1809" i="8"/>
  <c r="BN1808" i="8"/>
  <c r="BN1807" i="8"/>
  <c r="BN1806" i="8"/>
  <c r="BN1805" i="8"/>
  <c r="BN1804" i="8"/>
  <c r="BN1803" i="8"/>
  <c r="BN1802" i="8"/>
  <c r="BN1801" i="8"/>
  <c r="BN1800" i="8"/>
  <c r="BN1799" i="8"/>
  <c r="BI2239" i="8"/>
  <c r="BI2226" i="8"/>
  <c r="BN2215" i="8"/>
  <c r="BK1897" i="8"/>
  <c r="BK1896" i="8"/>
  <c r="BK1895" i="8"/>
  <c r="BK1894" i="8"/>
  <c r="BK1893" i="8"/>
  <c r="BK1892" i="8"/>
  <c r="BK1891" i="8"/>
  <c r="BK1890" i="8"/>
  <c r="BK1889" i="8"/>
  <c r="BK1888" i="8"/>
  <c r="BK1887" i="8"/>
  <c r="BK1886" i="8"/>
  <c r="BK1885" i="8"/>
  <c r="BK1884" i="8"/>
  <c r="BK1883" i="8"/>
  <c r="BK1882" i="8"/>
  <c r="BK1881" i="8"/>
  <c r="BK1880" i="8"/>
  <c r="BK1879" i="8"/>
  <c r="BK1878" i="8"/>
  <c r="BK1877" i="8"/>
  <c r="BK1876" i="8"/>
  <c r="BK1875" i="8"/>
  <c r="BK1874" i="8"/>
  <c r="BK1873" i="8"/>
  <c r="BK1872" i="8"/>
  <c r="BK1871" i="8"/>
  <c r="BK1870" i="8"/>
  <c r="BK1869" i="8"/>
  <c r="BK1868" i="8"/>
  <c r="BK1867" i="8"/>
  <c r="BK1866" i="8"/>
  <c r="BK1865" i="8"/>
  <c r="BK1864" i="8"/>
  <c r="BK1863" i="8"/>
  <c r="BK1862" i="8"/>
  <c r="BK1861" i="8"/>
  <c r="BK1860" i="8"/>
  <c r="BK1859" i="8"/>
  <c r="BK1858" i="8"/>
  <c r="BK1857" i="8"/>
  <c r="BK1856" i="8"/>
  <c r="BK1855" i="8"/>
  <c r="BK1854" i="8"/>
  <c r="BK1853" i="8"/>
  <c r="BK1852" i="8"/>
  <c r="BK1851" i="8"/>
  <c r="BK1850" i="8"/>
  <c r="BK1849" i="8"/>
  <c r="BK1848" i="8"/>
  <c r="BK1847" i="8"/>
  <c r="BK1846" i="8"/>
  <c r="BK1845" i="8"/>
  <c r="BK1844" i="8"/>
  <c r="BK1843" i="8"/>
  <c r="BK1842" i="8"/>
  <c r="BK1841" i="8"/>
  <c r="BK1840" i="8"/>
  <c r="BK1839" i="8"/>
  <c r="BK1838" i="8"/>
  <c r="BK1837" i="8"/>
  <c r="BK1836" i="8"/>
  <c r="BK1835" i="8"/>
  <c r="BK1834" i="8"/>
  <c r="BK1833" i="8"/>
  <c r="BK1832" i="8"/>
  <c r="BK1831" i="8"/>
  <c r="BK1830" i="8"/>
  <c r="BK1829" i="8"/>
  <c r="BK1828" i="8"/>
  <c r="BK1827" i="8"/>
  <c r="BK1826" i="8"/>
  <c r="BK1825" i="8"/>
  <c r="BK1824" i="8"/>
  <c r="BK1823" i="8"/>
  <c r="BK1822" i="8"/>
  <c r="BK1821" i="8"/>
  <c r="BK1820" i="8"/>
  <c r="BK1819" i="8"/>
  <c r="BK1818" i="8"/>
  <c r="BK1817" i="8"/>
  <c r="BK1816" i="8"/>
  <c r="BK1815" i="8"/>
  <c r="BK1814" i="8"/>
  <c r="BK1813" i="8"/>
  <c r="BK1812" i="8"/>
  <c r="BK1811" i="8"/>
  <c r="BK1810" i="8"/>
  <c r="BK1809" i="8"/>
  <c r="BK1808" i="8"/>
  <c r="BK1807" i="8"/>
  <c r="BK1806" i="8"/>
  <c r="BK1805" i="8"/>
  <c r="BK1804" i="8"/>
  <c r="BK1803" i="8"/>
  <c r="BK1802" i="8"/>
  <c r="BK1801" i="8"/>
  <c r="BI1894" i="8"/>
  <c r="BI1886" i="8"/>
  <c r="BI1878" i="8"/>
  <c r="BL1878" i="8" s="1"/>
  <c r="BI1870" i="8"/>
  <c r="BI1862" i="8"/>
  <c r="BI1854" i="8"/>
  <c r="BI1846" i="8"/>
  <c r="BI1838" i="8"/>
  <c r="BI1830" i="8"/>
  <c r="BI1822" i="8"/>
  <c r="BI1814" i="8"/>
  <c r="BI1806" i="8"/>
  <c r="BI1800" i="8"/>
  <c r="BI1797" i="8"/>
  <c r="BI1767" i="8"/>
  <c r="BN1756" i="8"/>
  <c r="BN1794" i="8"/>
  <c r="BN1792" i="8"/>
  <c r="BN1790" i="8"/>
  <c r="BN1788" i="8"/>
  <c r="BN1786" i="8"/>
  <c r="BN1784" i="8"/>
  <c r="BN1782" i="8"/>
  <c r="BN1780" i="8"/>
  <c r="BN1778" i="8"/>
  <c r="BN1776" i="8"/>
  <c r="BN1774" i="8"/>
  <c r="BN1772" i="8"/>
  <c r="BK1765" i="8"/>
  <c r="BN1763" i="8"/>
  <c r="BN1757" i="8"/>
  <c r="BK1755" i="8"/>
  <c r="BK1754" i="8"/>
  <c r="BK1753" i="8"/>
  <c r="BK1752" i="8"/>
  <c r="BK1751" i="8"/>
  <c r="BK1750" i="8"/>
  <c r="BK1749" i="8"/>
  <c r="BK1748" i="8"/>
  <c r="BK1747" i="8"/>
  <c r="BK1746" i="8"/>
  <c r="BK1745" i="8"/>
  <c r="BK1744" i="8"/>
  <c r="BK1743" i="8"/>
  <c r="BK1742" i="8"/>
  <c r="BK1741" i="8"/>
  <c r="BK1740" i="8"/>
  <c r="BK1739" i="8"/>
  <c r="BK1738" i="8"/>
  <c r="BK1737" i="8"/>
  <c r="BK1736" i="8"/>
  <c r="BK1735" i="8"/>
  <c r="BK1734" i="8"/>
  <c r="BK1733" i="8"/>
  <c r="BK1732" i="8"/>
  <c r="BK1731" i="8"/>
  <c r="BK1730" i="8"/>
  <c r="BK1729" i="8"/>
  <c r="BK1728" i="8"/>
  <c r="BK1727" i="8"/>
  <c r="BK1726" i="8"/>
  <c r="BK1725" i="8"/>
  <c r="BK1724" i="8"/>
  <c r="BK1723" i="8"/>
  <c r="BK1722" i="8"/>
  <c r="BK1721" i="8"/>
  <c r="BK1720" i="8"/>
  <c r="BK1719" i="8"/>
  <c r="BK1718" i="8"/>
  <c r="BK1717" i="8"/>
  <c r="BK1716" i="8"/>
  <c r="BK1715" i="8"/>
  <c r="BK1714" i="8"/>
  <c r="BK1713" i="8"/>
  <c r="BK1712" i="8"/>
  <c r="BK1711" i="8"/>
  <c r="BK1710" i="8"/>
  <c r="BK1709" i="8"/>
  <c r="BK1708" i="8"/>
  <c r="BK1707" i="8"/>
  <c r="BK1706" i="8"/>
  <c r="BK1705" i="8"/>
  <c r="BK1704" i="8"/>
  <c r="BK1703" i="8"/>
  <c r="BK1702" i="8"/>
  <c r="BK1701" i="8"/>
  <c r="BK1700" i="8"/>
  <c r="BK1699" i="8"/>
  <c r="BK1698" i="8"/>
  <c r="BK1697" i="8"/>
  <c r="BK1696" i="8"/>
  <c r="BK1695" i="8"/>
  <c r="BK1694" i="8"/>
  <c r="BK1693" i="8"/>
  <c r="BK1692" i="8"/>
  <c r="BK1691" i="8"/>
  <c r="BK1690" i="8"/>
  <c r="BK1689" i="8"/>
  <c r="BK1688" i="8"/>
  <c r="BK1687" i="8"/>
  <c r="BK1686" i="8"/>
  <c r="BK1685" i="8"/>
  <c r="BK1684" i="8"/>
  <c r="BK1683" i="8"/>
  <c r="BK1682" i="8"/>
  <c r="BK1681" i="8"/>
  <c r="BK1680" i="8"/>
  <c r="BK1679" i="8"/>
  <c r="BK1678" i="8"/>
  <c r="BK1677" i="8"/>
  <c r="BK1676" i="8"/>
  <c r="BK1675" i="8"/>
  <c r="BK1674" i="8"/>
  <c r="BK1673" i="8"/>
  <c r="BK1672" i="8"/>
  <c r="BK1671" i="8"/>
  <c r="BK1670" i="8"/>
  <c r="BK1669" i="8"/>
  <c r="BK1668" i="8"/>
  <c r="BK1667" i="8"/>
  <c r="BK1666" i="8"/>
  <c r="BK1665" i="8"/>
  <c r="BK1664" i="8"/>
  <c r="BK1663" i="8"/>
  <c r="BK1662" i="8"/>
  <c r="BK1661" i="8"/>
  <c r="BK1660" i="8"/>
  <c r="BK1659" i="8"/>
  <c r="BK1658" i="8"/>
  <c r="BK1657" i="8"/>
  <c r="BK1656" i="8"/>
  <c r="BK1655" i="8"/>
  <c r="BK1654" i="8"/>
  <c r="BK1653" i="8"/>
  <c r="BK1652" i="8"/>
  <c r="BK1651" i="8"/>
  <c r="BK1650" i="8"/>
  <c r="BK1649" i="8"/>
  <c r="BK1648" i="8"/>
  <c r="BK1647" i="8"/>
  <c r="BK1646" i="8"/>
  <c r="BK1645" i="8"/>
  <c r="BK1644" i="8"/>
  <c r="BK1643" i="8"/>
  <c r="BK1642" i="8"/>
  <c r="BK1641" i="8"/>
  <c r="BK1640" i="8"/>
  <c r="BK1639" i="8"/>
  <c r="BK1638" i="8"/>
  <c r="BK1637" i="8"/>
  <c r="BK1636" i="8"/>
  <c r="BK1635" i="8"/>
  <c r="BK1634" i="8"/>
  <c r="BK1633" i="8"/>
  <c r="BK1632" i="8"/>
  <c r="BK1631" i="8"/>
  <c r="BK1630" i="8"/>
  <c r="BK1629" i="8"/>
  <c r="BK1628" i="8"/>
  <c r="BK1627" i="8"/>
  <c r="BK1626" i="8"/>
  <c r="BK1625" i="8"/>
  <c r="BK1624" i="8"/>
  <c r="BK1623" i="8"/>
  <c r="BK1622" i="8"/>
  <c r="BK1621" i="8"/>
  <c r="BK1620" i="8"/>
  <c r="BK1619" i="8"/>
  <c r="BK1618" i="8"/>
  <c r="BK1617" i="8"/>
  <c r="BK1616" i="8"/>
  <c r="BK1615" i="8"/>
  <c r="BK1614" i="8"/>
  <c r="BK1613" i="8"/>
  <c r="BK1612" i="8"/>
  <c r="BK1611" i="8"/>
  <c r="BK1610" i="8"/>
  <c r="BK1609" i="8"/>
  <c r="BK1608" i="8"/>
  <c r="BK1607" i="8"/>
  <c r="BK1606" i="8"/>
  <c r="BK1605" i="8"/>
  <c r="BK1604" i="8"/>
  <c r="BK1603" i="8"/>
  <c r="BK1602" i="8"/>
  <c r="BK1601" i="8"/>
  <c r="BK1600" i="8"/>
  <c r="BK1599" i="8"/>
  <c r="BK1598" i="8"/>
  <c r="BK1597" i="8"/>
  <c r="BK1596" i="8"/>
  <c r="BK1595" i="8"/>
  <c r="BK1594" i="8"/>
  <c r="BK1593" i="8"/>
  <c r="BK1592" i="8"/>
  <c r="BK1591" i="8"/>
  <c r="BK1590" i="8"/>
  <c r="BK1589" i="8"/>
  <c r="BK1588" i="8"/>
  <c r="BK1587" i="8"/>
  <c r="BK1586" i="8"/>
  <c r="BK1585" i="8"/>
  <c r="BK1584" i="8"/>
  <c r="BK1583" i="8"/>
  <c r="BK1582" i="8"/>
  <c r="BK1581" i="8"/>
  <c r="BK1580" i="8"/>
  <c r="BK1579" i="8"/>
  <c r="BK1578" i="8"/>
  <c r="BK1577" i="8"/>
  <c r="BK1576" i="8"/>
  <c r="BK1575" i="8"/>
  <c r="BK1574" i="8"/>
  <c r="BK1573" i="8"/>
  <c r="BK1572" i="8"/>
  <c r="BK1571" i="8"/>
  <c r="BK1570" i="8"/>
  <c r="BK1569" i="8"/>
  <c r="BK1568" i="8"/>
  <c r="BK1567" i="8"/>
  <c r="BK1566" i="8"/>
  <c r="BK1565" i="8"/>
  <c r="BK1564" i="8"/>
  <c r="BK1563" i="8"/>
  <c r="BK1562" i="8"/>
  <c r="BK1561" i="8"/>
  <c r="BK1560" i="8"/>
  <c r="BK1559" i="8"/>
  <c r="BK1558" i="8"/>
  <c r="BK1557" i="8"/>
  <c r="BK1556" i="8"/>
  <c r="BK1555" i="8"/>
  <c r="BK1554" i="8"/>
  <c r="BK1553" i="8"/>
  <c r="BK1552" i="8"/>
  <c r="BK1551" i="8"/>
  <c r="BK1550" i="8"/>
  <c r="BK1549" i="8"/>
  <c r="BK1548" i="8"/>
  <c r="BK1547" i="8"/>
  <c r="BK1546" i="8"/>
  <c r="BK1545" i="8"/>
  <c r="BK1544" i="8"/>
  <c r="BK1543" i="8"/>
  <c r="BK1542" i="8"/>
  <c r="BK1541" i="8"/>
  <c r="BK1540" i="8"/>
  <c r="BK1539" i="8"/>
  <c r="BK1538" i="8"/>
  <c r="BK1537" i="8"/>
  <c r="BK1536" i="8"/>
  <c r="BK1535" i="8"/>
  <c r="BK1534" i="8"/>
  <c r="BK1533" i="8"/>
  <c r="BK1532" i="8"/>
  <c r="BK1531" i="8"/>
  <c r="BK1530" i="8"/>
  <c r="BK1529" i="8"/>
  <c r="BK1528" i="8"/>
  <c r="BK1527" i="8"/>
  <c r="BK1526" i="8"/>
  <c r="BK1525" i="8"/>
  <c r="BK1524" i="8"/>
  <c r="BK1523" i="8"/>
  <c r="BK1522" i="8"/>
  <c r="BK1521" i="8"/>
  <c r="BK1520" i="8"/>
  <c r="BK1519" i="8"/>
  <c r="BK1518" i="8"/>
  <c r="BK1517" i="8"/>
  <c r="BK1516" i="8"/>
  <c r="BK1515" i="8"/>
  <c r="BK1514" i="8"/>
  <c r="BK1513" i="8"/>
  <c r="BK1512" i="8"/>
  <c r="BK1511" i="8"/>
  <c r="BK1510" i="8"/>
  <c r="BK1509" i="8"/>
  <c r="BK1508" i="8"/>
  <c r="BK1507" i="8"/>
  <c r="BK1506" i="8"/>
  <c r="BK1505" i="8"/>
  <c r="BK1504" i="8"/>
  <c r="BK1503" i="8"/>
  <c r="BK1502" i="8"/>
  <c r="BK1501" i="8"/>
  <c r="BK1500" i="8"/>
  <c r="BK1499" i="8"/>
  <c r="BK1498" i="8"/>
  <c r="BK1497" i="8"/>
  <c r="BK1496" i="8"/>
  <c r="BK1495" i="8"/>
  <c r="BK1494" i="8"/>
  <c r="BK1493" i="8"/>
  <c r="BK1492" i="8"/>
  <c r="BK1491" i="8"/>
  <c r="BK1490" i="8"/>
  <c r="BK1489" i="8"/>
  <c r="BK1488" i="8"/>
  <c r="BK1487" i="8"/>
  <c r="BK1486" i="8"/>
  <c r="BK1485" i="8"/>
  <c r="BI1893" i="8"/>
  <c r="BI1885" i="8"/>
  <c r="BI1877" i="8"/>
  <c r="BI1869" i="8"/>
  <c r="BI1861" i="8"/>
  <c r="BI1853" i="8"/>
  <c r="BI1845" i="8"/>
  <c r="BI1837" i="8"/>
  <c r="BI1829" i="8"/>
  <c r="BI1821" i="8"/>
  <c r="BI1813" i="8"/>
  <c r="BI1805" i="8"/>
  <c r="BN1770" i="8"/>
  <c r="BI1765" i="8"/>
  <c r="BN1758" i="8"/>
  <c r="BK1756" i="8"/>
  <c r="BI1755" i="8"/>
  <c r="BI1754" i="8"/>
  <c r="BI1753" i="8"/>
  <c r="BI1752" i="8"/>
  <c r="BI1751" i="8"/>
  <c r="BI1750" i="8"/>
  <c r="BI1749" i="8"/>
  <c r="BI1748" i="8"/>
  <c r="BI1747" i="8"/>
  <c r="BI1746" i="8"/>
  <c r="BI1745" i="8"/>
  <c r="BI1744" i="8"/>
  <c r="BI1743" i="8"/>
  <c r="BI1742" i="8"/>
  <c r="BI1741" i="8"/>
  <c r="BI1740" i="8"/>
  <c r="BI1739" i="8"/>
  <c r="BI1738" i="8"/>
  <c r="BI1737" i="8"/>
  <c r="BI1736" i="8"/>
  <c r="BI1735" i="8"/>
  <c r="BI1734" i="8"/>
  <c r="BI1733" i="8"/>
  <c r="BI1732" i="8"/>
  <c r="BI1731" i="8"/>
  <c r="BI1730" i="8"/>
  <c r="BI1729" i="8"/>
  <c r="BI1728" i="8"/>
  <c r="BI1727" i="8"/>
  <c r="BI1726" i="8"/>
  <c r="BI1725" i="8"/>
  <c r="BI1724" i="8"/>
  <c r="BI1723" i="8"/>
  <c r="BI1722" i="8"/>
  <c r="BI1721" i="8"/>
  <c r="BI1720" i="8"/>
  <c r="BI1719" i="8"/>
  <c r="BI1718" i="8"/>
  <c r="BI1717" i="8"/>
  <c r="BI1716" i="8"/>
  <c r="BI1715" i="8"/>
  <c r="BI1714" i="8"/>
  <c r="BI1713" i="8"/>
  <c r="BI1712" i="8"/>
  <c r="BI1711" i="8"/>
  <c r="BI1710" i="8"/>
  <c r="BI1709" i="8"/>
  <c r="BI1708" i="8"/>
  <c r="BI1707" i="8"/>
  <c r="BI1706" i="8"/>
  <c r="BI1705" i="8"/>
  <c r="BI1704" i="8"/>
  <c r="BI1703" i="8"/>
  <c r="BI1702" i="8"/>
  <c r="BI1701" i="8"/>
  <c r="BI1700" i="8"/>
  <c r="BI1699" i="8"/>
  <c r="BI1698" i="8"/>
  <c r="BI1697" i="8"/>
  <c r="BI1696" i="8"/>
  <c r="BI1695" i="8"/>
  <c r="BI1694" i="8"/>
  <c r="BI1693" i="8"/>
  <c r="BI1692" i="8"/>
  <c r="BI1691" i="8"/>
  <c r="BI1690" i="8"/>
  <c r="BI1689" i="8"/>
  <c r="BI1688" i="8"/>
  <c r="BI1687" i="8"/>
  <c r="BI1686" i="8"/>
  <c r="BI1685" i="8"/>
  <c r="BI1684" i="8"/>
  <c r="BI1683" i="8"/>
  <c r="BI1682" i="8"/>
  <c r="BI1681" i="8"/>
  <c r="BI1680" i="8"/>
  <c r="BI1679" i="8"/>
  <c r="BI1678" i="8"/>
  <c r="BI1677" i="8"/>
  <c r="BI1676" i="8"/>
  <c r="BI1675" i="8"/>
  <c r="BI1674" i="8"/>
  <c r="BI1673" i="8"/>
  <c r="BI1672" i="8"/>
  <c r="BI1671" i="8"/>
  <c r="BI1670" i="8"/>
  <c r="BI1669" i="8"/>
  <c r="BI1668" i="8"/>
  <c r="BI1667" i="8"/>
  <c r="BI1666" i="8"/>
  <c r="BI1665" i="8"/>
  <c r="BI1664" i="8"/>
  <c r="BI1663" i="8"/>
  <c r="BI1662" i="8"/>
  <c r="BI1661" i="8"/>
  <c r="BI1660" i="8"/>
  <c r="BI1659" i="8"/>
  <c r="BI1658" i="8"/>
  <c r="BI1657" i="8"/>
  <c r="BI1656" i="8"/>
  <c r="BI1655" i="8"/>
  <c r="BI1654" i="8"/>
  <c r="BI1653" i="8"/>
  <c r="BI1652" i="8"/>
  <c r="BI1651" i="8"/>
  <c r="BI1650" i="8"/>
  <c r="BI1649" i="8"/>
  <c r="BI1648" i="8"/>
  <c r="BI1647" i="8"/>
  <c r="BI1646" i="8"/>
  <c r="BI1645" i="8"/>
  <c r="BI1644" i="8"/>
  <c r="BI1643" i="8"/>
  <c r="BI1642" i="8"/>
  <c r="BI1641" i="8"/>
  <c r="BI1640" i="8"/>
  <c r="BI1639" i="8"/>
  <c r="BI1638" i="8"/>
  <c r="BI1637" i="8"/>
  <c r="BI1636" i="8"/>
  <c r="BI1635" i="8"/>
  <c r="BI1634" i="8"/>
  <c r="BI1633" i="8"/>
  <c r="BI1632" i="8"/>
  <c r="BI1631" i="8"/>
  <c r="BI1630" i="8"/>
  <c r="BI1629" i="8"/>
  <c r="BI1628" i="8"/>
  <c r="BI1627" i="8"/>
  <c r="BI1626" i="8"/>
  <c r="BI1625" i="8"/>
  <c r="BI1624" i="8"/>
  <c r="BI1623" i="8"/>
  <c r="BI1622" i="8"/>
  <c r="BI1621" i="8"/>
  <c r="BI1620" i="8"/>
  <c r="BI1619" i="8"/>
  <c r="BI1618" i="8"/>
  <c r="BI1617" i="8"/>
  <c r="BI1616" i="8"/>
  <c r="BI1615" i="8"/>
  <c r="BI1614" i="8"/>
  <c r="BI1613" i="8"/>
  <c r="BI1612" i="8"/>
  <c r="BI1611" i="8"/>
  <c r="BI1610" i="8"/>
  <c r="BI1609" i="8"/>
  <c r="BI1608" i="8"/>
  <c r="BI1607" i="8"/>
  <c r="BI1606" i="8"/>
  <c r="BI1605" i="8"/>
  <c r="BI1604" i="8"/>
  <c r="BI1603" i="8"/>
  <c r="BI1602" i="8"/>
  <c r="BI1601" i="8"/>
  <c r="BI1600" i="8"/>
  <c r="BI1599" i="8"/>
  <c r="BI1598" i="8"/>
  <c r="BI1597" i="8"/>
  <c r="BI1596" i="8"/>
  <c r="BI1595" i="8"/>
  <c r="BI1594" i="8"/>
  <c r="BI1593" i="8"/>
  <c r="BI1592" i="8"/>
  <c r="BI1591" i="8"/>
  <c r="BI1590" i="8"/>
  <c r="BI1589" i="8"/>
  <c r="BI1588" i="8"/>
  <c r="BI1587" i="8"/>
  <c r="BI1586" i="8"/>
  <c r="BI1585" i="8"/>
  <c r="BI1584" i="8"/>
  <c r="BI1583" i="8"/>
  <c r="BI1582" i="8"/>
  <c r="BI1581" i="8"/>
  <c r="BI1580" i="8"/>
  <c r="BI1579" i="8"/>
  <c r="BI1578" i="8"/>
  <c r="BI1577" i="8"/>
  <c r="BI1576" i="8"/>
  <c r="BI1575" i="8"/>
  <c r="BI1574" i="8"/>
  <c r="BI1573" i="8"/>
  <c r="BI1572" i="8"/>
  <c r="BI1571" i="8"/>
  <c r="BI1570" i="8"/>
  <c r="BI1569" i="8"/>
  <c r="BI1568" i="8"/>
  <c r="BI1567" i="8"/>
  <c r="BI1566" i="8"/>
  <c r="BI1565" i="8"/>
  <c r="BI1564" i="8"/>
  <c r="BI1563" i="8"/>
  <c r="BI1562" i="8"/>
  <c r="BI1561" i="8"/>
  <c r="BI1560" i="8"/>
  <c r="BI1559" i="8"/>
  <c r="BI1558" i="8"/>
  <c r="BI1557" i="8"/>
  <c r="BI1556" i="8"/>
  <c r="BI1555" i="8"/>
  <c r="BI1554" i="8"/>
  <c r="BI1553" i="8"/>
  <c r="BI1552" i="8"/>
  <c r="BI1551" i="8"/>
  <c r="BI1550" i="8"/>
  <c r="BI1549" i="8"/>
  <c r="BI1548" i="8"/>
  <c r="BI1547" i="8"/>
  <c r="BI1546" i="8"/>
  <c r="BI1545" i="8"/>
  <c r="BI1544" i="8"/>
  <c r="BI1543" i="8"/>
  <c r="BI1542" i="8"/>
  <c r="BI1541" i="8"/>
  <c r="BI1540" i="8"/>
  <c r="BI1539" i="8"/>
  <c r="BI1538" i="8"/>
  <c r="BI1537" i="8"/>
  <c r="BI1536" i="8"/>
  <c r="BI1535" i="8"/>
  <c r="BI1534" i="8"/>
  <c r="BI1533" i="8"/>
  <c r="BI1532" i="8"/>
  <c r="BI1531" i="8"/>
  <c r="BI1530" i="8"/>
  <c r="BI1529" i="8"/>
  <c r="BI1528" i="8"/>
  <c r="BI1527" i="8"/>
  <c r="BI1526" i="8"/>
  <c r="BI1525" i="8"/>
  <c r="BI1524" i="8"/>
  <c r="BI1523" i="8"/>
  <c r="BI1522" i="8"/>
  <c r="BI1521" i="8"/>
  <c r="BI1520" i="8"/>
  <c r="BI1519" i="8"/>
  <c r="BI1518" i="8"/>
  <c r="BI1517" i="8"/>
  <c r="BI1516" i="8"/>
  <c r="BI1515" i="8"/>
  <c r="BI1514" i="8"/>
  <c r="BI1513" i="8"/>
  <c r="BI1512" i="8"/>
  <c r="BI1511" i="8"/>
  <c r="BI1510" i="8"/>
  <c r="BI1509" i="8"/>
  <c r="BI1508" i="8"/>
  <c r="BI1507" i="8"/>
  <c r="BI1506" i="8"/>
  <c r="BI1505" i="8"/>
  <c r="BI1504" i="8"/>
  <c r="BI1503" i="8"/>
  <c r="BI1502" i="8"/>
  <c r="BI1501" i="8"/>
  <c r="BI1500" i="8"/>
  <c r="BI1499" i="8"/>
  <c r="BI1498" i="8"/>
  <c r="BI1497" i="8"/>
  <c r="BI1496" i="8"/>
  <c r="BI1495" i="8"/>
  <c r="BI1494" i="8"/>
  <c r="BI1493" i="8"/>
  <c r="BI1492" i="8"/>
  <c r="BI1491" i="8"/>
  <c r="BI1490" i="8"/>
  <c r="BI1489" i="8"/>
  <c r="BI1488" i="8"/>
  <c r="BI1487" i="8"/>
  <c r="BI1486" i="8"/>
  <c r="BI1485" i="8"/>
  <c r="BI1484" i="8"/>
  <c r="BI1483" i="8"/>
  <c r="BI1482" i="8"/>
  <c r="BI1481" i="8"/>
  <c r="BI1480" i="8"/>
  <c r="BI1479" i="8"/>
  <c r="BI1478" i="8"/>
  <c r="BI1477" i="8"/>
  <c r="BI1476" i="8"/>
  <c r="BI1475" i="8"/>
  <c r="BI1474" i="8"/>
  <c r="BI1473" i="8"/>
  <c r="BI1472" i="8"/>
  <c r="BI1471" i="8"/>
  <c r="BI1470" i="8"/>
  <c r="BI1469" i="8"/>
  <c r="BI1468" i="8"/>
  <c r="BI1467" i="8"/>
  <c r="BI1466" i="8"/>
  <c r="BI1465" i="8"/>
  <c r="BI1464" i="8"/>
  <c r="BI1463" i="8"/>
  <c r="BI1462" i="8"/>
  <c r="BI1461" i="8"/>
  <c r="BI1460" i="8"/>
  <c r="BK1799" i="8"/>
  <c r="BN1796" i="8"/>
  <c r="BK1794" i="8"/>
  <c r="BK1792" i="8"/>
  <c r="BK1790" i="8"/>
  <c r="BK1788" i="8"/>
  <c r="BK1786" i="8"/>
  <c r="BK1784" i="8"/>
  <c r="BK1782" i="8"/>
  <c r="BK1780" i="8"/>
  <c r="BK1778" i="8"/>
  <c r="BK1776" i="8"/>
  <c r="BK1774" i="8"/>
  <c r="BK1772" i="8"/>
  <c r="BK1763" i="8"/>
  <c r="BN1759" i="8"/>
  <c r="BK1757" i="8"/>
  <c r="BI1756" i="8"/>
  <c r="BI1892" i="8"/>
  <c r="BI1884" i="8"/>
  <c r="BI1876" i="8"/>
  <c r="BI1868" i="8"/>
  <c r="BI1860" i="8"/>
  <c r="BI1852" i="8"/>
  <c r="BI1844" i="8"/>
  <c r="BI1836" i="8"/>
  <c r="BI1828" i="8"/>
  <c r="BI1820" i="8"/>
  <c r="BI1812" i="8"/>
  <c r="BI1804" i="8"/>
  <c r="BI1799" i="8"/>
  <c r="BI1794" i="8"/>
  <c r="BI1792" i="8"/>
  <c r="BI1790" i="8"/>
  <c r="BI1788" i="8"/>
  <c r="BI1786" i="8"/>
  <c r="BI1784" i="8"/>
  <c r="BI1782" i="8"/>
  <c r="BI1780" i="8"/>
  <c r="BI1778" i="8"/>
  <c r="BI1776" i="8"/>
  <c r="BI1774" i="8"/>
  <c r="BI1772" i="8"/>
  <c r="BK1770" i="8"/>
  <c r="BN1768" i="8"/>
  <c r="BI1763" i="8"/>
  <c r="BN1760" i="8"/>
  <c r="BK1758" i="8"/>
  <c r="BI1757" i="8"/>
  <c r="BK1796" i="8"/>
  <c r="BI1770" i="8"/>
  <c r="BK1759" i="8"/>
  <c r="BI1758" i="8"/>
  <c r="BI1891" i="8"/>
  <c r="BI1883" i="8"/>
  <c r="BI1875" i="8"/>
  <c r="BI1867" i="8"/>
  <c r="BI1859" i="8"/>
  <c r="BI1851" i="8"/>
  <c r="BI1843" i="8"/>
  <c r="BI1835" i="8"/>
  <c r="BI1827" i="8"/>
  <c r="BI1819" i="8"/>
  <c r="BI1811" i="8"/>
  <c r="BL1811" i="8" s="1"/>
  <c r="BI1803" i="8"/>
  <c r="BI1796" i="8"/>
  <c r="BK1768" i="8"/>
  <c r="BN1766" i="8"/>
  <c r="BN1761" i="8"/>
  <c r="BK1760" i="8"/>
  <c r="BI1759" i="8"/>
  <c r="BN2241" i="8"/>
  <c r="BN1798" i="8"/>
  <c r="BI1768" i="8"/>
  <c r="BI1760" i="8"/>
  <c r="BI1890" i="8"/>
  <c r="BI1882" i="8"/>
  <c r="BI1874" i="8"/>
  <c r="BI1866" i="8"/>
  <c r="BI1858" i="8"/>
  <c r="BI1850" i="8"/>
  <c r="BI1842" i="8"/>
  <c r="BI1834" i="8"/>
  <c r="BI1826" i="8"/>
  <c r="BI1818" i="8"/>
  <c r="BI1810" i="8"/>
  <c r="BK1766" i="8"/>
  <c r="BN1764" i="8"/>
  <c r="BK1761" i="8"/>
  <c r="BK2226" i="8"/>
  <c r="BI1802" i="8"/>
  <c r="BK1798" i="8"/>
  <c r="BN1795" i="8"/>
  <c r="BN1793" i="8"/>
  <c r="BN1791" i="8"/>
  <c r="BN1789" i="8"/>
  <c r="BN1787" i="8"/>
  <c r="BN1785" i="8"/>
  <c r="BN1783" i="8"/>
  <c r="BN1781" i="8"/>
  <c r="BN1779" i="8"/>
  <c r="BN1777" i="8"/>
  <c r="BN1775" i="8"/>
  <c r="BN1773" i="8"/>
  <c r="BN1771" i="8"/>
  <c r="BI1766" i="8"/>
  <c r="BI1761" i="8"/>
  <c r="BI1897" i="8"/>
  <c r="BI1889" i="8"/>
  <c r="BI1881" i="8"/>
  <c r="BI1873" i="8"/>
  <c r="BI1865" i="8"/>
  <c r="BI1857" i="8"/>
  <c r="BI1849" i="8"/>
  <c r="BI1841" i="8"/>
  <c r="BI1833" i="8"/>
  <c r="BI1825" i="8"/>
  <c r="BI1817" i="8"/>
  <c r="BI1809" i="8"/>
  <c r="BI1798" i="8"/>
  <c r="BK1764" i="8"/>
  <c r="BN1762" i="8"/>
  <c r="BK1795" i="8"/>
  <c r="BK1793" i="8"/>
  <c r="BK1791" i="8"/>
  <c r="BK1789" i="8"/>
  <c r="BK1787" i="8"/>
  <c r="BK1785" i="8"/>
  <c r="BK1783" i="8"/>
  <c r="BK1781" i="8"/>
  <c r="BK1779" i="8"/>
  <c r="BK1777" i="8"/>
  <c r="BK1775" i="8"/>
  <c r="BK1773" i="8"/>
  <c r="BK1771" i="8"/>
  <c r="BN1769" i="8"/>
  <c r="BI1764" i="8"/>
  <c r="BI1896" i="8"/>
  <c r="BI1888" i="8"/>
  <c r="BI1880" i="8"/>
  <c r="BI1872" i="8"/>
  <c r="BI1864" i="8"/>
  <c r="BI1856" i="8"/>
  <c r="BI1848" i="8"/>
  <c r="BI1840" i="8"/>
  <c r="BI1832" i="8"/>
  <c r="BI1824" i="8"/>
  <c r="BI1816" i="8"/>
  <c r="BI1808" i="8"/>
  <c r="BI1801" i="8"/>
  <c r="BI1795" i="8"/>
  <c r="BI1793" i="8"/>
  <c r="BI1791" i="8"/>
  <c r="BI1789" i="8"/>
  <c r="BI1787" i="8"/>
  <c r="BI1785" i="8"/>
  <c r="BI1783" i="8"/>
  <c r="BI1781" i="8"/>
  <c r="BI1779" i="8"/>
  <c r="BI1777" i="8"/>
  <c r="BI1775" i="8"/>
  <c r="BI1773" i="8"/>
  <c r="BI1771" i="8"/>
  <c r="BK1762" i="8"/>
  <c r="BN2206" i="8"/>
  <c r="BN1797" i="8"/>
  <c r="BK1769" i="8"/>
  <c r="BN1767" i="8"/>
  <c r="BI1762" i="8"/>
  <c r="BK1800" i="8"/>
  <c r="BK1797" i="8"/>
  <c r="BK1767" i="8"/>
  <c r="BN1765" i="8"/>
  <c r="BN1755" i="8"/>
  <c r="BN1754" i="8"/>
  <c r="BN1753" i="8"/>
  <c r="BN1752" i="8"/>
  <c r="BN1751" i="8"/>
  <c r="BN1750" i="8"/>
  <c r="BN1749" i="8"/>
  <c r="BN1748" i="8"/>
  <c r="BN1747" i="8"/>
  <c r="BN1746" i="8"/>
  <c r="BN1745" i="8"/>
  <c r="BN1744" i="8"/>
  <c r="BN1743" i="8"/>
  <c r="BN1742" i="8"/>
  <c r="BN1741" i="8"/>
  <c r="BN1740" i="8"/>
  <c r="BN1739" i="8"/>
  <c r="BN1738" i="8"/>
  <c r="BN1737" i="8"/>
  <c r="BN1736" i="8"/>
  <c r="BN1735" i="8"/>
  <c r="BN1734" i="8"/>
  <c r="BN1733" i="8"/>
  <c r="BN1732" i="8"/>
  <c r="BN1731" i="8"/>
  <c r="BN1730" i="8"/>
  <c r="BN1729" i="8"/>
  <c r="BN1728" i="8"/>
  <c r="BN1727" i="8"/>
  <c r="BN1726" i="8"/>
  <c r="BN1725" i="8"/>
  <c r="BN1724" i="8"/>
  <c r="BN1723" i="8"/>
  <c r="BN1722" i="8"/>
  <c r="BN1721" i="8"/>
  <c r="BN1720" i="8"/>
  <c r="BN1719" i="8"/>
  <c r="BN1718" i="8"/>
  <c r="BN1717" i="8"/>
  <c r="BN1716" i="8"/>
  <c r="BN1715" i="8"/>
  <c r="BN1714" i="8"/>
  <c r="BN1713" i="8"/>
  <c r="BN1712" i="8"/>
  <c r="BN1711" i="8"/>
  <c r="BN1710" i="8"/>
  <c r="BN1709" i="8"/>
  <c r="BN1708" i="8"/>
  <c r="BN1707" i="8"/>
  <c r="BN1706" i="8"/>
  <c r="BN1705" i="8"/>
  <c r="BN1704" i="8"/>
  <c r="BN1703" i="8"/>
  <c r="BN1702" i="8"/>
  <c r="BN1701" i="8"/>
  <c r="BN1700" i="8"/>
  <c r="BN1699" i="8"/>
  <c r="BN1698" i="8"/>
  <c r="BN1697" i="8"/>
  <c r="BN1696" i="8"/>
  <c r="BN1695" i="8"/>
  <c r="BN1694" i="8"/>
  <c r="BN1693" i="8"/>
  <c r="BN1692" i="8"/>
  <c r="BN1691" i="8"/>
  <c r="BN1690" i="8"/>
  <c r="BN1689" i="8"/>
  <c r="BN1688" i="8"/>
  <c r="BN1687" i="8"/>
  <c r="BN1686" i="8"/>
  <c r="BN1685" i="8"/>
  <c r="BN1684" i="8"/>
  <c r="BN1683" i="8"/>
  <c r="BN1682" i="8"/>
  <c r="BN1681" i="8"/>
  <c r="BN1680" i="8"/>
  <c r="BN1679" i="8"/>
  <c r="BN1678" i="8"/>
  <c r="BN1677" i="8"/>
  <c r="BN1676" i="8"/>
  <c r="BN1675" i="8"/>
  <c r="BN1674" i="8"/>
  <c r="BN1673" i="8"/>
  <c r="BN1672" i="8"/>
  <c r="BN1671" i="8"/>
  <c r="BN1670" i="8"/>
  <c r="BN1669" i="8"/>
  <c r="BN1668" i="8"/>
  <c r="BN1667" i="8"/>
  <c r="BN1666" i="8"/>
  <c r="BN1665" i="8"/>
  <c r="BN1664" i="8"/>
  <c r="BN1663" i="8"/>
  <c r="BN1662" i="8"/>
  <c r="BN1661" i="8"/>
  <c r="BN1660" i="8"/>
  <c r="BN1659" i="8"/>
  <c r="BN1658" i="8"/>
  <c r="BN1657" i="8"/>
  <c r="BN1656" i="8"/>
  <c r="BN1655" i="8"/>
  <c r="BN1654" i="8"/>
  <c r="BN1653" i="8"/>
  <c r="BN1652" i="8"/>
  <c r="BN1651" i="8"/>
  <c r="BN1650" i="8"/>
  <c r="BN1649" i="8"/>
  <c r="BN1648" i="8"/>
  <c r="BN1647" i="8"/>
  <c r="BN1646" i="8"/>
  <c r="BN1645" i="8"/>
  <c r="BN1644" i="8"/>
  <c r="BN1643" i="8"/>
  <c r="BN1642" i="8"/>
  <c r="BN1641" i="8"/>
  <c r="BN1640" i="8"/>
  <c r="BN1639" i="8"/>
  <c r="BN1638" i="8"/>
  <c r="BN1637" i="8"/>
  <c r="BN1636" i="8"/>
  <c r="BN1635" i="8"/>
  <c r="BN1634" i="8"/>
  <c r="BN1633" i="8"/>
  <c r="BN1632" i="8"/>
  <c r="BN1631" i="8"/>
  <c r="BN1630" i="8"/>
  <c r="BN1629" i="8"/>
  <c r="BN1628" i="8"/>
  <c r="BN1627" i="8"/>
  <c r="BN1626" i="8"/>
  <c r="BN1625" i="8"/>
  <c r="BN1624" i="8"/>
  <c r="BN1623" i="8"/>
  <c r="BN1622" i="8"/>
  <c r="BN1621" i="8"/>
  <c r="BN1620" i="8"/>
  <c r="BN1619" i="8"/>
  <c r="BN1618" i="8"/>
  <c r="BN1617" i="8"/>
  <c r="BN1616" i="8"/>
  <c r="BN1615" i="8"/>
  <c r="BN1614" i="8"/>
  <c r="BN1613" i="8"/>
  <c r="BN1612" i="8"/>
  <c r="BN1611" i="8"/>
  <c r="BN1610" i="8"/>
  <c r="BN1609" i="8"/>
  <c r="BN1608" i="8"/>
  <c r="BN1607" i="8"/>
  <c r="BN1606" i="8"/>
  <c r="BN1605" i="8"/>
  <c r="BN1604" i="8"/>
  <c r="BN1603" i="8"/>
  <c r="BN1602" i="8"/>
  <c r="BN1601" i="8"/>
  <c r="BN1600" i="8"/>
  <c r="BN1599" i="8"/>
  <c r="BN1598" i="8"/>
  <c r="BN1597" i="8"/>
  <c r="BN1596" i="8"/>
  <c r="BN1595" i="8"/>
  <c r="BN1594" i="8"/>
  <c r="BN1593" i="8"/>
  <c r="BN1592" i="8"/>
  <c r="BN1591" i="8"/>
  <c r="BN1590" i="8"/>
  <c r="BN1589" i="8"/>
  <c r="BN1588" i="8"/>
  <c r="BN1587" i="8"/>
  <c r="BN1586" i="8"/>
  <c r="BN1585" i="8"/>
  <c r="BN1584" i="8"/>
  <c r="BN1583" i="8"/>
  <c r="BN1582" i="8"/>
  <c r="BN1581" i="8"/>
  <c r="BN1580" i="8"/>
  <c r="BN1579" i="8"/>
  <c r="BN1578" i="8"/>
  <c r="BN1577" i="8"/>
  <c r="BN1576" i="8"/>
  <c r="BN1575" i="8"/>
  <c r="BN1574" i="8"/>
  <c r="BN1573" i="8"/>
  <c r="BI1839" i="8"/>
  <c r="BN1567" i="8"/>
  <c r="BN1559" i="8"/>
  <c r="BN1551" i="8"/>
  <c r="BN1543" i="8"/>
  <c r="BN1535" i="8"/>
  <c r="BN1527" i="8"/>
  <c r="BN1521" i="8"/>
  <c r="BN1509" i="8"/>
  <c r="BN1489" i="8"/>
  <c r="BN1483" i="8"/>
  <c r="BK1476" i="8"/>
  <c r="BK1471" i="8"/>
  <c r="BK1468" i="8"/>
  <c r="BK1464" i="8"/>
  <c r="BK1460" i="8"/>
  <c r="BI1831" i="8"/>
  <c r="BN1512" i="8"/>
  <c r="BN1494" i="8"/>
  <c r="BK1483" i="8"/>
  <c r="BN1474" i="8"/>
  <c r="BI1823" i="8"/>
  <c r="BN1566" i="8"/>
  <c r="BN1558" i="8"/>
  <c r="BN1550" i="8"/>
  <c r="BN1542" i="8"/>
  <c r="BN1534" i="8"/>
  <c r="BN1526" i="8"/>
  <c r="BN1481" i="8"/>
  <c r="BK1474" i="8"/>
  <c r="BI1815" i="8"/>
  <c r="BN1520" i="8"/>
  <c r="BN1515" i="8"/>
  <c r="BN1502" i="8"/>
  <c r="BN1499" i="8"/>
  <c r="BN1491" i="8"/>
  <c r="BK1481" i="8"/>
  <c r="BN1465" i="8"/>
  <c r="BN1461" i="8"/>
  <c r="BI1807" i="8"/>
  <c r="BI1769" i="8"/>
  <c r="BN1565" i="8"/>
  <c r="BN1557" i="8"/>
  <c r="BN1549" i="8"/>
  <c r="BN1541" i="8"/>
  <c r="BN1533" i="8"/>
  <c r="BN1525" i="8"/>
  <c r="BN1505" i="8"/>
  <c r="BN1479" i="8"/>
  <c r="BN1469" i="8"/>
  <c r="BK1465" i="8"/>
  <c r="BK1461" i="8"/>
  <c r="BN1508" i="8"/>
  <c r="BN1496" i="8"/>
  <c r="BK1479" i="8"/>
  <c r="BN1472" i="8"/>
  <c r="BK1469" i="8"/>
  <c r="BN1572" i="8"/>
  <c r="BN1564" i="8"/>
  <c r="BN1556" i="8"/>
  <c r="BN1548" i="8"/>
  <c r="BN1540" i="8"/>
  <c r="BN1532" i="8"/>
  <c r="BN1519" i="8"/>
  <c r="BN1511" i="8"/>
  <c r="BN1477" i="8"/>
  <c r="BK1472" i="8"/>
  <c r="BN1524" i="8"/>
  <c r="BN1514" i="8"/>
  <c r="BN1493" i="8"/>
  <c r="BN1488" i="8"/>
  <c r="BN1486" i="8"/>
  <c r="BN1484" i="8"/>
  <c r="BK1477" i="8"/>
  <c r="BN1466" i="8"/>
  <c r="BN1462" i="8"/>
  <c r="BN1571" i="8"/>
  <c r="BN1563" i="8"/>
  <c r="BN1555" i="8"/>
  <c r="BN1547" i="8"/>
  <c r="BN1539" i="8"/>
  <c r="BN1531" i="8"/>
  <c r="BN1501" i="8"/>
  <c r="BK1484" i="8"/>
  <c r="BN1475" i="8"/>
  <c r="BK1466" i="8"/>
  <c r="BK1462" i="8"/>
  <c r="BI1895" i="8"/>
  <c r="BL1895" i="8" s="1"/>
  <c r="BN1518" i="8"/>
  <c r="BN1504" i="8"/>
  <c r="BN1498" i="8"/>
  <c r="BN1490" i="8"/>
  <c r="BN1482" i="8"/>
  <c r="BK1475" i="8"/>
  <c r="BN1470" i="8"/>
  <c r="BI1887" i="8"/>
  <c r="BL1887" i="8" s="1"/>
  <c r="BN1570" i="8"/>
  <c r="BN1562" i="8"/>
  <c r="BN1554" i="8"/>
  <c r="BN1546" i="8"/>
  <c r="BN1538" i="8"/>
  <c r="BN1530" i="8"/>
  <c r="BN1523" i="8"/>
  <c r="BN1507" i="8"/>
  <c r="BK1482" i="8"/>
  <c r="BK1470" i="8"/>
  <c r="BI1879" i="8"/>
  <c r="BN1510" i="8"/>
  <c r="BN1495" i="8"/>
  <c r="BN1480" i="8"/>
  <c r="BN1473" i="8"/>
  <c r="BN1467" i="8"/>
  <c r="BN1463" i="8"/>
  <c r="BI1871" i="8"/>
  <c r="BN1569" i="8"/>
  <c r="BN1561" i="8"/>
  <c r="BN1553" i="8"/>
  <c r="BN1545" i="8"/>
  <c r="BN1537" i="8"/>
  <c r="BN1529" i="8"/>
  <c r="BN1517" i="8"/>
  <c r="BN1513" i="8"/>
  <c r="BK1480" i="8"/>
  <c r="BK1473" i="8"/>
  <c r="BK1467" i="8"/>
  <c r="BK1463" i="8"/>
  <c r="BN1459" i="8"/>
  <c r="BN1458" i="8"/>
  <c r="BN1457" i="8"/>
  <c r="BN1456" i="8"/>
  <c r="BN1455" i="8"/>
  <c r="BN1454" i="8"/>
  <c r="BN1453" i="8"/>
  <c r="BN1452" i="8"/>
  <c r="BN1451" i="8"/>
  <c r="BN1450" i="8"/>
  <c r="BN1449" i="8"/>
  <c r="BN1448" i="8"/>
  <c r="BN1447" i="8"/>
  <c r="BN1446" i="8"/>
  <c r="BN1445" i="8"/>
  <c r="BN1444" i="8"/>
  <c r="BN1443" i="8"/>
  <c r="BN1442" i="8"/>
  <c r="BN1441" i="8"/>
  <c r="BN1440" i="8"/>
  <c r="BN1439" i="8"/>
  <c r="BN1438" i="8"/>
  <c r="BN1437" i="8"/>
  <c r="BN1436" i="8"/>
  <c r="BN1435" i="8"/>
  <c r="BN1434" i="8"/>
  <c r="BN1433" i="8"/>
  <c r="BN1432" i="8"/>
  <c r="BN1431" i="8"/>
  <c r="BN1430" i="8"/>
  <c r="BN1429" i="8"/>
  <c r="BN1428" i="8"/>
  <c r="BN1427" i="8"/>
  <c r="BN1426" i="8"/>
  <c r="BN1425" i="8"/>
  <c r="BN1424" i="8"/>
  <c r="BN1423" i="8"/>
  <c r="BN1422" i="8"/>
  <c r="BN1421" i="8"/>
  <c r="BN1420" i="8"/>
  <c r="BN1419" i="8"/>
  <c r="BN1418" i="8"/>
  <c r="BN1417" i="8"/>
  <c r="BN1416" i="8"/>
  <c r="BN1415" i="8"/>
  <c r="BN1414" i="8"/>
  <c r="BN1413" i="8"/>
  <c r="BN1412" i="8"/>
  <c r="BN1411" i="8"/>
  <c r="BN1410" i="8"/>
  <c r="BN1409" i="8"/>
  <c r="BN1408" i="8"/>
  <c r="BN1407" i="8"/>
  <c r="BN1406" i="8"/>
  <c r="BN1405" i="8"/>
  <c r="BN1404" i="8"/>
  <c r="BN1403" i="8"/>
  <c r="BN1402" i="8"/>
  <c r="BN1401" i="8"/>
  <c r="BN1400" i="8"/>
  <c r="BN1399" i="8"/>
  <c r="BN1398" i="8"/>
  <c r="BN1397" i="8"/>
  <c r="BN1396" i="8"/>
  <c r="BN1395" i="8"/>
  <c r="BN1394" i="8"/>
  <c r="BN1393" i="8"/>
  <c r="BN1392" i="8"/>
  <c r="BN1391" i="8"/>
  <c r="BN1390" i="8"/>
  <c r="BN1389" i="8"/>
  <c r="BN1388" i="8"/>
  <c r="BN1387" i="8"/>
  <c r="BN1386" i="8"/>
  <c r="BN1385" i="8"/>
  <c r="BN1384" i="8"/>
  <c r="BN1383" i="8"/>
  <c r="BN1382" i="8"/>
  <c r="BN1381" i="8"/>
  <c r="BN1380" i="8"/>
  <c r="BN1379" i="8"/>
  <c r="BN1378" i="8"/>
  <c r="BN1377" i="8"/>
  <c r="BN1376" i="8"/>
  <c r="BN1375" i="8"/>
  <c r="BN1374" i="8"/>
  <c r="BN1373" i="8"/>
  <c r="BN1372" i="8"/>
  <c r="BN1371" i="8"/>
  <c r="BN1370" i="8"/>
  <c r="BN1369" i="8"/>
  <c r="BN1368" i="8"/>
  <c r="BN1367" i="8"/>
  <c r="BN1366" i="8"/>
  <c r="BN1365" i="8"/>
  <c r="BN1364" i="8"/>
  <c r="BN1363" i="8"/>
  <c r="BN1362" i="8"/>
  <c r="BN1361" i="8"/>
  <c r="BN1360" i="8"/>
  <c r="BN1359" i="8"/>
  <c r="BN1358" i="8"/>
  <c r="BN1357" i="8"/>
  <c r="BN1356" i="8"/>
  <c r="BN1355" i="8"/>
  <c r="BN1354" i="8"/>
  <c r="BN1353" i="8"/>
  <c r="BN1352" i="8"/>
  <c r="BN1351" i="8"/>
  <c r="BN1350" i="8"/>
  <c r="BN1349" i="8"/>
  <c r="BN1348" i="8"/>
  <c r="BN1347" i="8"/>
  <c r="BN1346" i="8"/>
  <c r="BN1345" i="8"/>
  <c r="BN1344" i="8"/>
  <c r="BN1343" i="8"/>
  <c r="BN1342" i="8"/>
  <c r="BN1341" i="8"/>
  <c r="BN1340" i="8"/>
  <c r="BN1339" i="8"/>
  <c r="BN1338" i="8"/>
  <c r="BN1337" i="8"/>
  <c r="BN1336" i="8"/>
  <c r="BN1335" i="8"/>
  <c r="BN1334" i="8"/>
  <c r="BN1333" i="8"/>
  <c r="BN1332" i="8"/>
  <c r="BN1331" i="8"/>
  <c r="BN1330" i="8"/>
  <c r="BN1329" i="8"/>
  <c r="BN1328" i="8"/>
  <c r="BN1327" i="8"/>
  <c r="BN1326" i="8"/>
  <c r="BN1325" i="8"/>
  <c r="BN1324" i="8"/>
  <c r="BN1323" i="8"/>
  <c r="BN1322" i="8"/>
  <c r="BN1321" i="8"/>
  <c r="BN1320" i="8"/>
  <c r="BN1319" i="8"/>
  <c r="BN1318" i="8"/>
  <c r="BN1317" i="8"/>
  <c r="BN1316" i="8"/>
  <c r="BN1315" i="8"/>
  <c r="BN1314" i="8"/>
  <c r="BN1313" i="8"/>
  <c r="BN1312" i="8"/>
  <c r="BN1311" i="8"/>
  <c r="BN1310" i="8"/>
  <c r="BN1309" i="8"/>
  <c r="BN1308" i="8"/>
  <c r="BN1307" i="8"/>
  <c r="BN1306" i="8"/>
  <c r="BN1305" i="8"/>
  <c r="BN1304" i="8"/>
  <c r="BN1303" i="8"/>
  <c r="BN1302" i="8"/>
  <c r="BN1301" i="8"/>
  <c r="BN1300" i="8"/>
  <c r="BN1299" i="8"/>
  <c r="BN1298" i="8"/>
  <c r="BN1297" i="8"/>
  <c r="BN1296" i="8"/>
  <c r="BN1295" i="8"/>
  <c r="BN1294" i="8"/>
  <c r="BN1293" i="8"/>
  <c r="BN1292" i="8"/>
  <c r="BN1291" i="8"/>
  <c r="BN1290" i="8"/>
  <c r="BN1289" i="8"/>
  <c r="BN1288" i="8"/>
  <c r="BN1287" i="8"/>
  <c r="BN1286" i="8"/>
  <c r="BN1285" i="8"/>
  <c r="BN1284" i="8"/>
  <c r="BN1283" i="8"/>
  <c r="BN1282" i="8"/>
  <c r="BN1281" i="8"/>
  <c r="BN1280" i="8"/>
  <c r="BN1279" i="8"/>
  <c r="BN1278" i="8"/>
  <c r="BN1277" i="8"/>
  <c r="BN1276" i="8"/>
  <c r="BN1275" i="8"/>
  <c r="BN1274" i="8"/>
  <c r="BN1273" i="8"/>
  <c r="BN1272" i="8"/>
  <c r="BN1271" i="8"/>
  <c r="BN1270" i="8"/>
  <c r="BN1269" i="8"/>
  <c r="BN1268" i="8"/>
  <c r="BN1267" i="8"/>
  <c r="BN1266" i="8"/>
  <c r="BN1265" i="8"/>
  <c r="BN1264" i="8"/>
  <c r="BN1263" i="8"/>
  <c r="BN1262" i="8"/>
  <c r="BN1261" i="8"/>
  <c r="BN1260" i="8"/>
  <c r="BN1259" i="8"/>
  <c r="BN1258" i="8"/>
  <c r="BN1257" i="8"/>
  <c r="BN1256" i="8"/>
  <c r="BN1255" i="8"/>
  <c r="BN1254" i="8"/>
  <c r="BN1253" i="8"/>
  <c r="BN1252" i="8"/>
  <c r="BN1251" i="8"/>
  <c r="BN1250" i="8"/>
  <c r="BN1249" i="8"/>
  <c r="BN1248" i="8"/>
  <c r="BN1247" i="8"/>
  <c r="BN1246" i="8"/>
  <c r="BN1245" i="8"/>
  <c r="BN1244" i="8"/>
  <c r="BN1243" i="8"/>
  <c r="BN1242" i="8"/>
  <c r="BN1241" i="8"/>
  <c r="BN1240" i="8"/>
  <c r="BN1239" i="8"/>
  <c r="BN1238" i="8"/>
  <c r="BN1237" i="8"/>
  <c r="BN1236" i="8"/>
  <c r="BN1235" i="8"/>
  <c r="BN1234" i="8"/>
  <c r="BN1233" i="8"/>
  <c r="BN1232" i="8"/>
  <c r="BN1231" i="8"/>
  <c r="BN1230" i="8"/>
  <c r="BN1229" i="8"/>
  <c r="BN1228" i="8"/>
  <c r="BN1227" i="8"/>
  <c r="BN1226" i="8"/>
  <c r="BN1225" i="8"/>
  <c r="BN1224" i="8"/>
  <c r="BN1223" i="8"/>
  <c r="BN1222" i="8"/>
  <c r="BN1221" i="8"/>
  <c r="BN1220" i="8"/>
  <c r="BN1219" i="8"/>
  <c r="BN1218" i="8"/>
  <c r="BN1217" i="8"/>
  <c r="BN1216" i="8"/>
  <c r="BN1215" i="8"/>
  <c r="BN1214" i="8"/>
  <c r="BN1213" i="8"/>
  <c r="BN1212" i="8"/>
  <c r="BN1211" i="8"/>
  <c r="BN1210" i="8"/>
  <c r="BN1209" i="8"/>
  <c r="BN1208" i="8"/>
  <c r="BN1207" i="8"/>
  <c r="BN1206" i="8"/>
  <c r="BN1205" i="8"/>
  <c r="BN1204" i="8"/>
  <c r="BN1203" i="8"/>
  <c r="BN1202" i="8"/>
  <c r="BN1201" i="8"/>
  <c r="BN1200" i="8"/>
  <c r="BN1199" i="8"/>
  <c r="BN1198" i="8"/>
  <c r="BN1197" i="8"/>
  <c r="BN1196" i="8"/>
  <c r="BN1195" i="8"/>
  <c r="BN1194" i="8"/>
  <c r="BN1193" i="8"/>
  <c r="BN1192" i="8"/>
  <c r="BI1863" i="8"/>
  <c r="BN1522" i="8"/>
  <c r="BN1500" i="8"/>
  <c r="BN1492" i="8"/>
  <c r="BN1478" i="8"/>
  <c r="BI1847" i="8"/>
  <c r="BN1516" i="8"/>
  <c r="BN1506" i="8"/>
  <c r="BN1497" i="8"/>
  <c r="BN1487" i="8"/>
  <c r="BN1485" i="8"/>
  <c r="BN1476" i="8"/>
  <c r="BN1471" i="8"/>
  <c r="BN1468" i="8"/>
  <c r="BN1464" i="8"/>
  <c r="BN1460" i="8"/>
  <c r="BI1459" i="8"/>
  <c r="BI1458" i="8"/>
  <c r="BI1457" i="8"/>
  <c r="BI1456" i="8"/>
  <c r="BI1455" i="8"/>
  <c r="BI1454" i="8"/>
  <c r="BI1453" i="8"/>
  <c r="BI1452" i="8"/>
  <c r="BI1451" i="8"/>
  <c r="BI1450" i="8"/>
  <c r="BI1449" i="8"/>
  <c r="BI1448" i="8"/>
  <c r="BI1447" i="8"/>
  <c r="BI1446" i="8"/>
  <c r="BI1445" i="8"/>
  <c r="BI1444" i="8"/>
  <c r="BI1443" i="8"/>
  <c r="BI1442" i="8"/>
  <c r="BI1441" i="8"/>
  <c r="BI1440" i="8"/>
  <c r="BI1439" i="8"/>
  <c r="BI1438" i="8"/>
  <c r="BI1437" i="8"/>
  <c r="BI1436" i="8"/>
  <c r="BI1435" i="8"/>
  <c r="BI1434" i="8"/>
  <c r="BI1433" i="8"/>
  <c r="BI1432" i="8"/>
  <c r="BI1431" i="8"/>
  <c r="BI1430" i="8"/>
  <c r="BI1429" i="8"/>
  <c r="BI1428" i="8"/>
  <c r="BI1427" i="8"/>
  <c r="BI1426" i="8"/>
  <c r="BI1425" i="8"/>
  <c r="BI1424" i="8"/>
  <c r="BI1423" i="8"/>
  <c r="BI1422" i="8"/>
  <c r="BI1421" i="8"/>
  <c r="BI1420" i="8"/>
  <c r="BI1419" i="8"/>
  <c r="BI1418" i="8"/>
  <c r="BI1417" i="8"/>
  <c r="BI1416" i="8"/>
  <c r="BI1415" i="8"/>
  <c r="BI1414" i="8"/>
  <c r="BI1413" i="8"/>
  <c r="BI1412" i="8"/>
  <c r="BI1411" i="8"/>
  <c r="BI1410" i="8"/>
  <c r="BI1409" i="8"/>
  <c r="BI1408" i="8"/>
  <c r="BI1407" i="8"/>
  <c r="BI1406" i="8"/>
  <c r="BI1405" i="8"/>
  <c r="BI1404" i="8"/>
  <c r="BI1403" i="8"/>
  <c r="BI1402" i="8"/>
  <c r="BI1401" i="8"/>
  <c r="BI1400" i="8"/>
  <c r="BI1399" i="8"/>
  <c r="BI1398" i="8"/>
  <c r="BI1397" i="8"/>
  <c r="BI1396" i="8"/>
  <c r="BI1395" i="8"/>
  <c r="BI1394" i="8"/>
  <c r="BI1393" i="8"/>
  <c r="BI1392" i="8"/>
  <c r="BI1391" i="8"/>
  <c r="BI1390" i="8"/>
  <c r="BI1389" i="8"/>
  <c r="BI1388" i="8"/>
  <c r="BI1387" i="8"/>
  <c r="BI1386" i="8"/>
  <c r="BI1385" i="8"/>
  <c r="BI1384" i="8"/>
  <c r="BI1383" i="8"/>
  <c r="BI1382" i="8"/>
  <c r="BI1381" i="8"/>
  <c r="BI1380" i="8"/>
  <c r="BI1379" i="8"/>
  <c r="BI1378" i="8"/>
  <c r="BI1377" i="8"/>
  <c r="BI1376" i="8"/>
  <c r="BI1375" i="8"/>
  <c r="BI1374" i="8"/>
  <c r="BI1373" i="8"/>
  <c r="BI1372" i="8"/>
  <c r="BI1371" i="8"/>
  <c r="BI1370" i="8"/>
  <c r="BI1369" i="8"/>
  <c r="BI1368" i="8"/>
  <c r="BI1367" i="8"/>
  <c r="BI1366" i="8"/>
  <c r="BI1365" i="8"/>
  <c r="BI1364" i="8"/>
  <c r="BI1363" i="8"/>
  <c r="BI1362" i="8"/>
  <c r="BI1361" i="8"/>
  <c r="BI1360" i="8"/>
  <c r="BI1359" i="8"/>
  <c r="BI1358" i="8"/>
  <c r="BI1357" i="8"/>
  <c r="BI1356" i="8"/>
  <c r="BI1355" i="8"/>
  <c r="BI1354" i="8"/>
  <c r="BI1353" i="8"/>
  <c r="BI1352" i="8"/>
  <c r="BI1351" i="8"/>
  <c r="BI1350" i="8"/>
  <c r="BI1349" i="8"/>
  <c r="BI1348" i="8"/>
  <c r="BI1347" i="8"/>
  <c r="BI1346" i="8"/>
  <c r="BI1345" i="8"/>
  <c r="BI1344" i="8"/>
  <c r="BI1343" i="8"/>
  <c r="BI1342" i="8"/>
  <c r="BI1341" i="8"/>
  <c r="BI1340" i="8"/>
  <c r="BI1339" i="8"/>
  <c r="BI1338" i="8"/>
  <c r="BI1337" i="8"/>
  <c r="BI1336" i="8"/>
  <c r="BI1335" i="8"/>
  <c r="BI1334" i="8"/>
  <c r="BI1333" i="8"/>
  <c r="BI1332" i="8"/>
  <c r="BI1331" i="8"/>
  <c r="BI1330" i="8"/>
  <c r="BI1329" i="8"/>
  <c r="BI1328" i="8"/>
  <c r="BI1327" i="8"/>
  <c r="BI1326" i="8"/>
  <c r="BI1325" i="8"/>
  <c r="BI1324" i="8"/>
  <c r="BI1323" i="8"/>
  <c r="BI1322" i="8"/>
  <c r="BI1321" i="8"/>
  <c r="BI1320" i="8"/>
  <c r="BI1319" i="8"/>
  <c r="BI1318" i="8"/>
  <c r="BI1317" i="8"/>
  <c r="BI1316" i="8"/>
  <c r="BI1315" i="8"/>
  <c r="BI1314" i="8"/>
  <c r="BI1313" i="8"/>
  <c r="BI1312" i="8"/>
  <c r="BI1311" i="8"/>
  <c r="BI1310" i="8"/>
  <c r="BI1309" i="8"/>
  <c r="BI1308" i="8"/>
  <c r="BI1307" i="8"/>
  <c r="BI1306" i="8"/>
  <c r="BI1305" i="8"/>
  <c r="BI1304" i="8"/>
  <c r="BI1303" i="8"/>
  <c r="BI1302" i="8"/>
  <c r="BI1301" i="8"/>
  <c r="BI1300" i="8"/>
  <c r="BI1299" i="8"/>
  <c r="BI1298" i="8"/>
  <c r="BI1297" i="8"/>
  <c r="BI1296" i="8"/>
  <c r="BI1295" i="8"/>
  <c r="BI1294" i="8"/>
  <c r="BI1293" i="8"/>
  <c r="BI1292" i="8"/>
  <c r="BI1291" i="8"/>
  <c r="BI1290" i="8"/>
  <c r="BI1289" i="8"/>
  <c r="BI1288" i="8"/>
  <c r="BI1287" i="8"/>
  <c r="BI1286" i="8"/>
  <c r="BI1285" i="8"/>
  <c r="BI1284" i="8"/>
  <c r="BI1283" i="8"/>
  <c r="BI1282" i="8"/>
  <c r="BI1281" i="8"/>
  <c r="BI1280" i="8"/>
  <c r="BI1279" i="8"/>
  <c r="BI1278" i="8"/>
  <c r="BI1277" i="8"/>
  <c r="BI1276" i="8"/>
  <c r="BI1275" i="8"/>
  <c r="BI1274" i="8"/>
  <c r="BI1273" i="8"/>
  <c r="BI1272" i="8"/>
  <c r="BI1271" i="8"/>
  <c r="BI1270" i="8"/>
  <c r="BI1269" i="8"/>
  <c r="BI1268" i="8"/>
  <c r="BI1267" i="8"/>
  <c r="BI1266" i="8"/>
  <c r="BI1265" i="8"/>
  <c r="BI1264" i="8"/>
  <c r="BI1263" i="8"/>
  <c r="BI1262" i="8"/>
  <c r="BI1261" i="8"/>
  <c r="BI1260" i="8"/>
  <c r="BI1259" i="8"/>
  <c r="BI1258" i="8"/>
  <c r="BI1257" i="8"/>
  <c r="BI1256" i="8"/>
  <c r="BI1255" i="8"/>
  <c r="BI1254" i="8"/>
  <c r="BI1253" i="8"/>
  <c r="BI1252" i="8"/>
  <c r="BI1251" i="8"/>
  <c r="BI1250" i="8"/>
  <c r="BI1249" i="8"/>
  <c r="BI1248" i="8"/>
  <c r="BI1247" i="8"/>
  <c r="BI1246" i="8"/>
  <c r="BI1245" i="8"/>
  <c r="BI1244" i="8"/>
  <c r="BI1243" i="8"/>
  <c r="BI1242" i="8"/>
  <c r="BI1241" i="8"/>
  <c r="BI1240" i="8"/>
  <c r="BI1239" i="8"/>
  <c r="BI1238" i="8"/>
  <c r="BI1237" i="8"/>
  <c r="BI1236" i="8"/>
  <c r="BI1235" i="8"/>
  <c r="BI1234" i="8"/>
  <c r="BI1233" i="8"/>
  <c r="BI1232" i="8"/>
  <c r="BI1231" i="8"/>
  <c r="BI1230" i="8"/>
  <c r="BI1229" i="8"/>
  <c r="BI1228" i="8"/>
  <c r="BI1227" i="8"/>
  <c r="BI1226" i="8"/>
  <c r="BI1225" i="8"/>
  <c r="BI1224" i="8"/>
  <c r="BI1223" i="8"/>
  <c r="BI1222" i="8"/>
  <c r="BI1221" i="8"/>
  <c r="BI1220" i="8"/>
  <c r="BI1219" i="8"/>
  <c r="BI1218" i="8"/>
  <c r="BI1217" i="8"/>
  <c r="BI1216" i="8"/>
  <c r="BI1215" i="8"/>
  <c r="BI1214" i="8"/>
  <c r="BI1213" i="8"/>
  <c r="BI1212" i="8"/>
  <c r="BI1211" i="8"/>
  <c r="BI1210" i="8"/>
  <c r="BI1209" i="8"/>
  <c r="BI1208" i="8"/>
  <c r="BI1207" i="8"/>
  <c r="BI1206" i="8"/>
  <c r="BI1205" i="8"/>
  <c r="BI1204" i="8"/>
  <c r="BI1203" i="8"/>
  <c r="BI1202" i="8"/>
  <c r="BN1560" i="8"/>
  <c r="BK1445" i="8"/>
  <c r="BK1429" i="8"/>
  <c r="BK1413" i="8"/>
  <c r="BK1397" i="8"/>
  <c r="BK1381" i="8"/>
  <c r="BK1365" i="8"/>
  <c r="BK1349" i="8"/>
  <c r="BK1333" i="8"/>
  <c r="BK1317" i="8"/>
  <c r="BK1301" i="8"/>
  <c r="BK1285" i="8"/>
  <c r="BK1269" i="8"/>
  <c r="BK1253" i="8"/>
  <c r="BK1237" i="8"/>
  <c r="BK1221" i="8"/>
  <c r="BK1205" i="8"/>
  <c r="BK1195" i="8"/>
  <c r="BK1178" i="8"/>
  <c r="BI1166" i="8"/>
  <c r="BN1156" i="8"/>
  <c r="BI1855" i="8"/>
  <c r="BN1552" i="8"/>
  <c r="BK1444" i="8"/>
  <c r="BK1428" i="8"/>
  <c r="BK1412" i="8"/>
  <c r="BK1396" i="8"/>
  <c r="BK1380" i="8"/>
  <c r="BK1364" i="8"/>
  <c r="BK1348" i="8"/>
  <c r="BK1332" i="8"/>
  <c r="BK1316" i="8"/>
  <c r="BK1300" i="8"/>
  <c r="BK1284" i="8"/>
  <c r="BK1268" i="8"/>
  <c r="BK1252" i="8"/>
  <c r="BK1236" i="8"/>
  <c r="BK1220" i="8"/>
  <c r="BK1204" i="8"/>
  <c r="BI1195" i="8"/>
  <c r="BN1189" i="8"/>
  <c r="BN1185" i="8"/>
  <c r="BN1181" i="8"/>
  <c r="BI1178" i="8"/>
  <c r="BK1164" i="8"/>
  <c r="BN1162" i="8"/>
  <c r="BK1159" i="8"/>
  <c r="BK1155" i="8"/>
  <c r="BK1154" i="8"/>
  <c r="BK1153" i="8"/>
  <c r="BK1152" i="8"/>
  <c r="BK1151" i="8"/>
  <c r="BK1150" i="8"/>
  <c r="BK1149" i="8"/>
  <c r="BK1148" i="8"/>
  <c r="BK1147" i="8"/>
  <c r="BK1146" i="8"/>
  <c r="BK1145" i="8"/>
  <c r="BK1144" i="8"/>
  <c r="BK1143" i="8"/>
  <c r="BK1142" i="8"/>
  <c r="BK1141" i="8"/>
  <c r="BK1140" i="8"/>
  <c r="BK1139" i="8"/>
  <c r="BK1138" i="8"/>
  <c r="BK1137" i="8"/>
  <c r="BK1136" i="8"/>
  <c r="BK1135" i="8"/>
  <c r="BK1134" i="8"/>
  <c r="BK1133" i="8"/>
  <c r="BK1132" i="8"/>
  <c r="BK1131" i="8"/>
  <c r="BK1130" i="8"/>
  <c r="BK1129" i="8"/>
  <c r="BK1128" i="8"/>
  <c r="BK1127" i="8"/>
  <c r="BK1126" i="8"/>
  <c r="BK1125" i="8"/>
  <c r="BK1124" i="8"/>
  <c r="BK1123" i="8"/>
  <c r="BK1122" i="8"/>
  <c r="BK1121" i="8"/>
  <c r="BK1120" i="8"/>
  <c r="BK1119" i="8"/>
  <c r="BK1118" i="8"/>
  <c r="BK1117" i="8"/>
  <c r="BK1116" i="8"/>
  <c r="BK1115" i="8"/>
  <c r="BK1114" i="8"/>
  <c r="BK1113" i="8"/>
  <c r="BK1112" i="8"/>
  <c r="BK1111" i="8"/>
  <c r="BK1110" i="8"/>
  <c r="BK1109" i="8"/>
  <c r="BK1108" i="8"/>
  <c r="BK1107" i="8"/>
  <c r="BK1106" i="8"/>
  <c r="BK1105" i="8"/>
  <c r="BK1104" i="8"/>
  <c r="BK1103" i="8"/>
  <c r="BK1102" i="8"/>
  <c r="BK1101" i="8"/>
  <c r="BK1100" i="8"/>
  <c r="BK1099" i="8"/>
  <c r="BK1098" i="8"/>
  <c r="BK1097" i="8"/>
  <c r="BK1096" i="8"/>
  <c r="BK1095" i="8"/>
  <c r="BK1094" i="8"/>
  <c r="BK1093" i="8"/>
  <c r="BK1092" i="8"/>
  <c r="BK1091" i="8"/>
  <c r="BK1090" i="8"/>
  <c r="BK1089" i="8"/>
  <c r="BK1088" i="8"/>
  <c r="BK1087" i="8"/>
  <c r="BK1086" i="8"/>
  <c r="BK1085" i="8"/>
  <c r="BK1084" i="8"/>
  <c r="BK1083" i="8"/>
  <c r="BK1082" i="8"/>
  <c r="BK1081" i="8"/>
  <c r="BK1080" i="8"/>
  <c r="BK1079" i="8"/>
  <c r="BK1078" i="8"/>
  <c r="BK1077" i="8"/>
  <c r="BK1076" i="8"/>
  <c r="BK1075" i="8"/>
  <c r="BK1074" i="8"/>
  <c r="BK1073" i="8"/>
  <c r="BK1072" i="8"/>
  <c r="BK1071" i="8"/>
  <c r="BK1070" i="8"/>
  <c r="BK1069" i="8"/>
  <c r="BK1068" i="8"/>
  <c r="BK1067" i="8"/>
  <c r="BK1066" i="8"/>
  <c r="BK1065" i="8"/>
  <c r="BK1064" i="8"/>
  <c r="BK1063" i="8"/>
  <c r="BK1062" i="8"/>
  <c r="BK1061" i="8"/>
  <c r="BK1060" i="8"/>
  <c r="BK1059" i="8"/>
  <c r="BK1058" i="8"/>
  <c r="BK1057" i="8"/>
  <c r="BK1056" i="8"/>
  <c r="BK1055" i="8"/>
  <c r="BK1054" i="8"/>
  <c r="BK1053" i="8"/>
  <c r="BK1052" i="8"/>
  <c r="BK1051" i="8"/>
  <c r="BK1050" i="8"/>
  <c r="BK1049" i="8"/>
  <c r="BK1048" i="8"/>
  <c r="BK1047" i="8"/>
  <c r="BK1046" i="8"/>
  <c r="BK1045" i="8"/>
  <c r="BK1044" i="8"/>
  <c r="BK1043" i="8"/>
  <c r="BK1042" i="8"/>
  <c r="BK1041" i="8"/>
  <c r="BK1040" i="8"/>
  <c r="BK1039" i="8"/>
  <c r="BK1038" i="8"/>
  <c r="BK1037" i="8"/>
  <c r="BK1036" i="8"/>
  <c r="BK1035" i="8"/>
  <c r="BK1034" i="8"/>
  <c r="BK1033" i="8"/>
  <c r="BK1032" i="8"/>
  <c r="BK1031" i="8"/>
  <c r="BK1030" i="8"/>
  <c r="BK1029" i="8"/>
  <c r="BK1028" i="8"/>
  <c r="BK1027" i="8"/>
  <c r="BK1026" i="8"/>
  <c r="BK1025" i="8"/>
  <c r="BK1024" i="8"/>
  <c r="BK1023" i="8"/>
  <c r="BK1022" i="8"/>
  <c r="BK1021" i="8"/>
  <c r="BK1020" i="8"/>
  <c r="BK1019" i="8"/>
  <c r="BK1018" i="8"/>
  <c r="BK1017" i="8"/>
  <c r="BK1016" i="8"/>
  <c r="BK1015" i="8"/>
  <c r="BK1014" i="8"/>
  <c r="BK1013" i="8"/>
  <c r="BK1012" i="8"/>
  <c r="BK1011" i="8"/>
  <c r="BK1010" i="8"/>
  <c r="BK1009" i="8"/>
  <c r="BK1008" i="8"/>
  <c r="BK1007" i="8"/>
  <c r="BK1006" i="8"/>
  <c r="BK1005" i="8"/>
  <c r="BK1004" i="8"/>
  <c r="BK1003" i="8"/>
  <c r="BK1002" i="8"/>
  <c r="BK1001" i="8"/>
  <c r="BK1000" i="8"/>
  <c r="BK999" i="8"/>
  <c r="BK998" i="8"/>
  <c r="BK997" i="8"/>
  <c r="BK996" i="8"/>
  <c r="BK995" i="8"/>
  <c r="BK994" i="8"/>
  <c r="BK993" i="8"/>
  <c r="BK992" i="8"/>
  <c r="BK991" i="8"/>
  <c r="BK990" i="8"/>
  <c r="BK989" i="8"/>
  <c r="BK988" i="8"/>
  <c r="BK987" i="8"/>
  <c r="BK986" i="8"/>
  <c r="BK985" i="8"/>
  <c r="BK984" i="8"/>
  <c r="BK983" i="8"/>
  <c r="BK982" i="8"/>
  <c r="BK981" i="8"/>
  <c r="BK980" i="8"/>
  <c r="BK979" i="8"/>
  <c r="BK978" i="8"/>
  <c r="BK977" i="8"/>
  <c r="BK976" i="8"/>
  <c r="BK975" i="8"/>
  <c r="BK974" i="8"/>
  <c r="BK973" i="8"/>
  <c r="BK972" i="8"/>
  <c r="BK971" i="8"/>
  <c r="BK970" i="8"/>
  <c r="BK969" i="8"/>
  <c r="BK968" i="8"/>
  <c r="BK967" i="8"/>
  <c r="BK966" i="8"/>
  <c r="BK965" i="8"/>
  <c r="BK964" i="8"/>
  <c r="BK963" i="8"/>
  <c r="BK962" i="8"/>
  <c r="BK961" i="8"/>
  <c r="BK960" i="8"/>
  <c r="BK959" i="8"/>
  <c r="BK958" i="8"/>
  <c r="BK957" i="8"/>
  <c r="BK956" i="8"/>
  <c r="BK955" i="8"/>
  <c r="BK954" i="8"/>
  <c r="BK953" i="8"/>
  <c r="BK952" i="8"/>
  <c r="BK951" i="8"/>
  <c r="BK950" i="8"/>
  <c r="BK949" i="8"/>
  <c r="BK948" i="8"/>
  <c r="BK947" i="8"/>
  <c r="BK946" i="8"/>
  <c r="BK945" i="8"/>
  <c r="BK944" i="8"/>
  <c r="BK943" i="8"/>
  <c r="BK942" i="8"/>
  <c r="BK941" i="8"/>
  <c r="BK940" i="8"/>
  <c r="BK939" i="8"/>
  <c r="BK938" i="8"/>
  <c r="BK937" i="8"/>
  <c r="BK936" i="8"/>
  <c r="BK935" i="8"/>
  <c r="BK934" i="8"/>
  <c r="BK933" i="8"/>
  <c r="BK932" i="8"/>
  <c r="BK931" i="8"/>
  <c r="BK930" i="8"/>
  <c r="BK929" i="8"/>
  <c r="BK928" i="8"/>
  <c r="BK927" i="8"/>
  <c r="BK926" i="8"/>
  <c r="BK925" i="8"/>
  <c r="BK924" i="8"/>
  <c r="BK923" i="8"/>
  <c r="BK922" i="8"/>
  <c r="BK921" i="8"/>
  <c r="BK920" i="8"/>
  <c r="BK919" i="8"/>
  <c r="BK918" i="8"/>
  <c r="BK917" i="8"/>
  <c r="BK916" i="8"/>
  <c r="BK915" i="8"/>
  <c r="BK914" i="8"/>
  <c r="BK913" i="8"/>
  <c r="BK912" i="8"/>
  <c r="BK911" i="8"/>
  <c r="BK910" i="8"/>
  <c r="BK909" i="8"/>
  <c r="BK908" i="8"/>
  <c r="BK907" i="8"/>
  <c r="BK906" i="8"/>
  <c r="BK905" i="8"/>
  <c r="BK904" i="8"/>
  <c r="BK903" i="8"/>
  <c r="BK902" i="8"/>
  <c r="BK901" i="8"/>
  <c r="BK900" i="8"/>
  <c r="BK899" i="8"/>
  <c r="BK898" i="8"/>
  <c r="BK897" i="8"/>
  <c r="BK896" i="8"/>
  <c r="BK895" i="8"/>
  <c r="BK894" i="8"/>
  <c r="BK893" i="8"/>
  <c r="BK892" i="8"/>
  <c r="BK891" i="8"/>
  <c r="BK890" i="8"/>
  <c r="BK889" i="8"/>
  <c r="BK888" i="8"/>
  <c r="BK887" i="8"/>
  <c r="BK886" i="8"/>
  <c r="BK885" i="8"/>
  <c r="BK884" i="8"/>
  <c r="BK883" i="8"/>
  <c r="BK882" i="8"/>
  <c r="BK881" i="8"/>
  <c r="BK880" i="8"/>
  <c r="BK879" i="8"/>
  <c r="BK878" i="8"/>
  <c r="BK877" i="8"/>
  <c r="BK876" i="8"/>
  <c r="BK875" i="8"/>
  <c r="BK874" i="8"/>
  <c r="BK873" i="8"/>
  <c r="BK872" i="8"/>
  <c r="BK871" i="8"/>
  <c r="BK870" i="8"/>
  <c r="BK869" i="8"/>
  <c r="BK868" i="8"/>
  <c r="BK867" i="8"/>
  <c r="BK866" i="8"/>
  <c r="BK865" i="8"/>
  <c r="BK864" i="8"/>
  <c r="BK863" i="8"/>
  <c r="BK862" i="8"/>
  <c r="BK861" i="8"/>
  <c r="BK860" i="8"/>
  <c r="BK859" i="8"/>
  <c r="BK858" i="8"/>
  <c r="BK857" i="8"/>
  <c r="BK856" i="8"/>
  <c r="BK855" i="8"/>
  <c r="BK854" i="8"/>
  <c r="BK853" i="8"/>
  <c r="BK852" i="8"/>
  <c r="BN1544" i="8"/>
  <c r="BK1459" i="8"/>
  <c r="BK1443" i="8"/>
  <c r="BK1427" i="8"/>
  <c r="BK1411" i="8"/>
  <c r="BK1395" i="8"/>
  <c r="BK1379" i="8"/>
  <c r="BK1363" i="8"/>
  <c r="BK1347" i="8"/>
  <c r="BK1331" i="8"/>
  <c r="BK1315" i="8"/>
  <c r="BK1299" i="8"/>
  <c r="BK1283" i="8"/>
  <c r="BK1267" i="8"/>
  <c r="BK1251" i="8"/>
  <c r="BK1235" i="8"/>
  <c r="BK1219" i="8"/>
  <c r="BK1203" i="8"/>
  <c r="BK1194" i="8"/>
  <c r="BK1189" i="8"/>
  <c r="BK1185" i="8"/>
  <c r="BK1181" i="8"/>
  <c r="BI1164" i="8"/>
  <c r="BI1159" i="8"/>
  <c r="BK1156" i="8"/>
  <c r="BI1155" i="8"/>
  <c r="BI1154" i="8"/>
  <c r="BI1153" i="8"/>
  <c r="BI1152" i="8"/>
  <c r="BI1151" i="8"/>
  <c r="BI1150" i="8"/>
  <c r="BI1149" i="8"/>
  <c r="BI1148" i="8"/>
  <c r="BI1147" i="8"/>
  <c r="BI1146" i="8"/>
  <c r="BI1145" i="8"/>
  <c r="BI1144" i="8"/>
  <c r="BI1143" i="8"/>
  <c r="BI1142" i="8"/>
  <c r="BI1141" i="8"/>
  <c r="BI1140" i="8"/>
  <c r="BI1139" i="8"/>
  <c r="BI1138" i="8"/>
  <c r="BI1137" i="8"/>
  <c r="BI1136" i="8"/>
  <c r="BI1135" i="8"/>
  <c r="BI1134" i="8"/>
  <c r="BI1133" i="8"/>
  <c r="BI1132" i="8"/>
  <c r="BI1131" i="8"/>
  <c r="BI1130" i="8"/>
  <c r="BI1129" i="8"/>
  <c r="BI1128" i="8"/>
  <c r="BI1127" i="8"/>
  <c r="BI1126" i="8"/>
  <c r="BI1125" i="8"/>
  <c r="BI1124" i="8"/>
  <c r="BI1123" i="8"/>
  <c r="BI1122" i="8"/>
  <c r="BI1121" i="8"/>
  <c r="BI1120" i="8"/>
  <c r="BI1119" i="8"/>
  <c r="BI1118" i="8"/>
  <c r="BI1117" i="8"/>
  <c r="BI1116" i="8"/>
  <c r="BI1115" i="8"/>
  <c r="BI1114" i="8"/>
  <c r="BI1113" i="8"/>
  <c r="BI1112" i="8"/>
  <c r="BI1111" i="8"/>
  <c r="BI1110" i="8"/>
  <c r="BI1109" i="8"/>
  <c r="BI1108" i="8"/>
  <c r="BI1107" i="8"/>
  <c r="BI1106" i="8"/>
  <c r="BI1105" i="8"/>
  <c r="BI1104" i="8"/>
  <c r="BI1103" i="8"/>
  <c r="BI1102" i="8"/>
  <c r="BI1101" i="8"/>
  <c r="BI1100" i="8"/>
  <c r="BI1099" i="8"/>
  <c r="BI1098" i="8"/>
  <c r="BI1097" i="8"/>
  <c r="BI1096" i="8"/>
  <c r="BI1095" i="8"/>
  <c r="BI1094" i="8"/>
  <c r="BI1093" i="8"/>
  <c r="BI1092" i="8"/>
  <c r="BI1091" i="8"/>
  <c r="BI1090" i="8"/>
  <c r="BI1089" i="8"/>
  <c r="BI1088" i="8"/>
  <c r="BI1087" i="8"/>
  <c r="BI1086" i="8"/>
  <c r="BI1085" i="8"/>
  <c r="BI1084" i="8"/>
  <c r="BI1083" i="8"/>
  <c r="BI1082" i="8"/>
  <c r="BI1081" i="8"/>
  <c r="BI1080" i="8"/>
  <c r="BI1079" i="8"/>
  <c r="BI1078" i="8"/>
  <c r="BI1077" i="8"/>
  <c r="BI1076" i="8"/>
  <c r="BI1075" i="8"/>
  <c r="BI1074" i="8"/>
  <c r="BI1073" i="8"/>
  <c r="BI1072" i="8"/>
  <c r="BI1071" i="8"/>
  <c r="BI1070" i="8"/>
  <c r="BI1069" i="8"/>
  <c r="BI1068" i="8"/>
  <c r="BI1067" i="8"/>
  <c r="BI1066" i="8"/>
  <c r="BI1065" i="8"/>
  <c r="BI1064" i="8"/>
  <c r="BI1063" i="8"/>
  <c r="BI1062" i="8"/>
  <c r="BI1061" i="8"/>
  <c r="BI1060" i="8"/>
  <c r="BI1059" i="8"/>
  <c r="BI1058" i="8"/>
  <c r="BI1057" i="8"/>
  <c r="BI1056" i="8"/>
  <c r="BI1055" i="8"/>
  <c r="BI1054" i="8"/>
  <c r="BI1053" i="8"/>
  <c r="BI1052" i="8"/>
  <c r="BI1051" i="8"/>
  <c r="BI1050" i="8"/>
  <c r="BI1049" i="8"/>
  <c r="BI1048" i="8"/>
  <c r="BI1047" i="8"/>
  <c r="BI1046" i="8"/>
  <c r="BI1045" i="8"/>
  <c r="BI1044" i="8"/>
  <c r="BI1043" i="8"/>
  <c r="BI1042" i="8"/>
  <c r="BI1041" i="8"/>
  <c r="BI1040" i="8"/>
  <c r="BI1039" i="8"/>
  <c r="BI1038" i="8"/>
  <c r="BI1037" i="8"/>
  <c r="BI1036" i="8"/>
  <c r="BI1035" i="8"/>
  <c r="BI1034" i="8"/>
  <c r="BI1033" i="8"/>
  <c r="BI1032" i="8"/>
  <c r="BI1031" i="8"/>
  <c r="BI1030" i="8"/>
  <c r="BI1029" i="8"/>
  <c r="BI1028" i="8"/>
  <c r="BI1027" i="8"/>
  <c r="BI1026" i="8"/>
  <c r="BI1025" i="8"/>
  <c r="BI1024" i="8"/>
  <c r="BI1023" i="8"/>
  <c r="BI1022" i="8"/>
  <c r="BI1021" i="8"/>
  <c r="BI1020" i="8"/>
  <c r="BI1019" i="8"/>
  <c r="BI1018" i="8"/>
  <c r="BI1017" i="8"/>
  <c r="BI1016" i="8"/>
  <c r="BI1015" i="8"/>
  <c r="BI1014" i="8"/>
  <c r="BI1013" i="8"/>
  <c r="BI1012" i="8"/>
  <c r="BI1011" i="8"/>
  <c r="BI1010" i="8"/>
  <c r="BI1009" i="8"/>
  <c r="BI1008" i="8"/>
  <c r="BI1007" i="8"/>
  <c r="BI1006" i="8"/>
  <c r="BI1005" i="8"/>
  <c r="BI1004" i="8"/>
  <c r="BI1003" i="8"/>
  <c r="BI1002" i="8"/>
  <c r="BI1001" i="8"/>
  <c r="BI1000" i="8"/>
  <c r="BI999" i="8"/>
  <c r="BI998" i="8"/>
  <c r="BI997" i="8"/>
  <c r="BI996" i="8"/>
  <c r="BI995" i="8"/>
  <c r="BI994" i="8"/>
  <c r="BI993" i="8"/>
  <c r="BI992" i="8"/>
  <c r="BI991" i="8"/>
  <c r="BI990" i="8"/>
  <c r="BI989" i="8"/>
  <c r="BI988" i="8"/>
  <c r="BI987" i="8"/>
  <c r="BI986" i="8"/>
  <c r="BI985" i="8"/>
  <c r="BI984" i="8"/>
  <c r="BI983" i="8"/>
  <c r="BI982" i="8"/>
  <c r="BI981" i="8"/>
  <c r="BI980" i="8"/>
  <c r="BI979" i="8"/>
  <c r="BI978" i="8"/>
  <c r="BI977" i="8"/>
  <c r="BI976" i="8"/>
  <c r="BI975" i="8"/>
  <c r="BI974" i="8"/>
  <c r="BI973" i="8"/>
  <c r="BI972" i="8"/>
  <c r="BI971" i="8"/>
  <c r="BI970" i="8"/>
  <c r="BI969" i="8"/>
  <c r="BI968" i="8"/>
  <c r="BI967" i="8"/>
  <c r="BI966" i="8"/>
  <c r="BI965" i="8"/>
  <c r="BI964" i="8"/>
  <c r="BI963" i="8"/>
  <c r="BI962" i="8"/>
  <c r="BI961" i="8"/>
  <c r="BI960" i="8"/>
  <c r="BI959" i="8"/>
  <c r="BI958" i="8"/>
  <c r="BI957" i="8"/>
  <c r="BI956" i="8"/>
  <c r="BI955" i="8"/>
  <c r="BI954" i="8"/>
  <c r="BI953" i="8"/>
  <c r="BI952" i="8"/>
  <c r="BI951" i="8"/>
  <c r="BI950" i="8"/>
  <c r="BI949" i="8"/>
  <c r="BI948" i="8"/>
  <c r="BI947" i="8"/>
  <c r="BI946" i="8"/>
  <c r="BI945" i="8"/>
  <c r="BI944" i="8"/>
  <c r="BI943" i="8"/>
  <c r="BI942" i="8"/>
  <c r="BI941" i="8"/>
  <c r="BI940" i="8"/>
  <c r="BI939" i="8"/>
  <c r="BI938" i="8"/>
  <c r="BI937" i="8"/>
  <c r="BI936" i="8"/>
  <c r="BI935" i="8"/>
  <c r="BI934" i="8"/>
  <c r="BI933" i="8"/>
  <c r="BI932" i="8"/>
  <c r="BI931" i="8"/>
  <c r="BI930" i="8"/>
  <c r="BI929" i="8"/>
  <c r="BI928" i="8"/>
  <c r="BI927" i="8"/>
  <c r="BI926" i="8"/>
  <c r="BI925" i="8"/>
  <c r="BI924" i="8"/>
  <c r="BI923" i="8"/>
  <c r="BI922" i="8"/>
  <c r="BI921" i="8"/>
  <c r="BI920" i="8"/>
  <c r="BI919" i="8"/>
  <c r="BI918" i="8"/>
  <c r="BI917" i="8"/>
  <c r="BI916" i="8"/>
  <c r="BI915" i="8"/>
  <c r="BI914" i="8"/>
  <c r="BI913" i="8"/>
  <c r="BI912" i="8"/>
  <c r="BI911" i="8"/>
  <c r="BI910" i="8"/>
  <c r="BI909" i="8"/>
  <c r="BI908" i="8"/>
  <c r="BI907" i="8"/>
  <c r="BI906" i="8"/>
  <c r="BI905" i="8"/>
  <c r="BI904" i="8"/>
  <c r="BI903" i="8"/>
  <c r="BI902" i="8"/>
  <c r="BI901" i="8"/>
  <c r="BI900" i="8"/>
  <c r="BI899" i="8"/>
  <c r="BI898" i="8"/>
  <c r="BI897" i="8"/>
  <c r="BI896" i="8"/>
  <c r="BI895" i="8"/>
  <c r="BI894" i="8"/>
  <c r="BI893" i="8"/>
  <c r="BI892" i="8"/>
  <c r="BI891" i="8"/>
  <c r="BI890" i="8"/>
  <c r="BI889" i="8"/>
  <c r="BI888" i="8"/>
  <c r="BI887" i="8"/>
  <c r="BI886" i="8"/>
  <c r="BI885" i="8"/>
  <c r="BI884" i="8"/>
  <c r="BI883" i="8"/>
  <c r="BI882" i="8"/>
  <c r="BI881" i="8"/>
  <c r="BI880" i="8"/>
  <c r="BI879" i="8"/>
  <c r="BI878" i="8"/>
  <c r="BI877" i="8"/>
  <c r="BI876" i="8"/>
  <c r="BI875" i="8"/>
  <c r="BI874" i="8"/>
  <c r="BI873" i="8"/>
  <c r="BI872" i="8"/>
  <c r="BI871" i="8"/>
  <c r="BI870" i="8"/>
  <c r="BI869" i="8"/>
  <c r="BI868" i="8"/>
  <c r="BI867" i="8"/>
  <c r="BI866" i="8"/>
  <c r="BI865" i="8"/>
  <c r="BI864" i="8"/>
  <c r="BI863" i="8"/>
  <c r="BI862" i="8"/>
  <c r="BI861" i="8"/>
  <c r="BI860" i="8"/>
  <c r="BI859" i="8"/>
  <c r="BI858" i="8"/>
  <c r="BI857" i="8"/>
  <c r="BI856" i="8"/>
  <c r="BI855" i="8"/>
  <c r="BI854" i="8"/>
  <c r="BI853" i="8"/>
  <c r="BI852" i="8"/>
  <c r="BN1536" i="8"/>
  <c r="BK1458" i="8"/>
  <c r="BK1442" i="8"/>
  <c r="BK1426" i="8"/>
  <c r="BK1410" i="8"/>
  <c r="BK1394" i="8"/>
  <c r="BK1378" i="8"/>
  <c r="BK1362" i="8"/>
  <c r="BK1346" i="8"/>
  <c r="BK1330" i="8"/>
  <c r="BK1314" i="8"/>
  <c r="BK1298" i="8"/>
  <c r="BK1282" i="8"/>
  <c r="BK1266" i="8"/>
  <c r="BK1250" i="8"/>
  <c r="BK1234" i="8"/>
  <c r="BK1218" i="8"/>
  <c r="BK1202" i="8"/>
  <c r="BI1194" i="8"/>
  <c r="BI1189" i="8"/>
  <c r="BI1185" i="8"/>
  <c r="BI1181" i="8"/>
  <c r="BK1162" i="8"/>
  <c r="BI1156" i="8"/>
  <c r="BN1528" i="8"/>
  <c r="BK1457" i="8"/>
  <c r="BK1441" i="8"/>
  <c r="BK1425" i="8"/>
  <c r="BK1409" i="8"/>
  <c r="BK1393" i="8"/>
  <c r="BK1377" i="8"/>
  <c r="BK1361" i="8"/>
  <c r="BK1345" i="8"/>
  <c r="BK1329" i="8"/>
  <c r="BK1313" i="8"/>
  <c r="BK1297" i="8"/>
  <c r="BK1281" i="8"/>
  <c r="BK1265" i="8"/>
  <c r="BK1249" i="8"/>
  <c r="BK1233" i="8"/>
  <c r="BK1217" i="8"/>
  <c r="BK1201" i="8"/>
  <c r="BK1193" i="8"/>
  <c r="BN1175" i="8"/>
  <c r="BN1173" i="8"/>
  <c r="BN1171" i="8"/>
  <c r="BN1169" i="8"/>
  <c r="BN1167" i="8"/>
  <c r="BI1162" i="8"/>
  <c r="BK1478" i="8"/>
  <c r="BK1456" i="8"/>
  <c r="BK1440" i="8"/>
  <c r="BK1424" i="8"/>
  <c r="BK1408" i="8"/>
  <c r="BK1392" i="8"/>
  <c r="BK1376" i="8"/>
  <c r="BK1360" i="8"/>
  <c r="BK1344" i="8"/>
  <c r="BK1328" i="8"/>
  <c r="BK1312" i="8"/>
  <c r="BK1296" i="8"/>
  <c r="BK1280" i="8"/>
  <c r="BK1264" i="8"/>
  <c r="BK1248" i="8"/>
  <c r="BK1232" i="8"/>
  <c r="BK1216" i="8"/>
  <c r="BI1201" i="8"/>
  <c r="BI1193" i="8"/>
  <c r="BN1188" i="8"/>
  <c r="BN1184" i="8"/>
  <c r="BN1180" i="8"/>
  <c r="BN1177" i="8"/>
  <c r="BK1175" i="8"/>
  <c r="BK1173" i="8"/>
  <c r="BK1171" i="8"/>
  <c r="BK1169" i="8"/>
  <c r="BN1160" i="8"/>
  <c r="BN1157" i="8"/>
  <c r="BK1455" i="8"/>
  <c r="BK1439" i="8"/>
  <c r="BK1423" i="8"/>
  <c r="BK1407" i="8"/>
  <c r="BK1391" i="8"/>
  <c r="BK1375" i="8"/>
  <c r="BK1359" i="8"/>
  <c r="BK1343" i="8"/>
  <c r="BK1327" i="8"/>
  <c r="BK1311" i="8"/>
  <c r="BK1295" i="8"/>
  <c r="BK1279" i="8"/>
  <c r="BK1263" i="8"/>
  <c r="BK1247" i="8"/>
  <c r="BK1231" i="8"/>
  <c r="BK1215" i="8"/>
  <c r="BK1200" i="8"/>
  <c r="BK1192" i="8"/>
  <c r="BK1188" i="8"/>
  <c r="BK1184" i="8"/>
  <c r="BK1180" i="8"/>
  <c r="BK1177" i="8"/>
  <c r="BI1175" i="8"/>
  <c r="BI1173" i="8"/>
  <c r="BI1171" i="8"/>
  <c r="BI1169" i="8"/>
  <c r="BK1167" i="8"/>
  <c r="BN1165" i="8"/>
  <c r="BK1454" i="8"/>
  <c r="BK1438" i="8"/>
  <c r="BK1422" i="8"/>
  <c r="BK1406" i="8"/>
  <c r="BK1390" i="8"/>
  <c r="BK1374" i="8"/>
  <c r="BK1358" i="8"/>
  <c r="BK1342" i="8"/>
  <c r="BK1326" i="8"/>
  <c r="BK1310" i="8"/>
  <c r="BK1294" i="8"/>
  <c r="BK1278" i="8"/>
  <c r="BK1262" i="8"/>
  <c r="BK1246" i="8"/>
  <c r="BK1230" i="8"/>
  <c r="BK1214" i="8"/>
  <c r="BI1200" i="8"/>
  <c r="BI1192" i="8"/>
  <c r="BI1188" i="8"/>
  <c r="BI1184" i="8"/>
  <c r="BI1180" i="8"/>
  <c r="BI1177" i="8"/>
  <c r="BI1167" i="8"/>
  <c r="BK1160" i="8"/>
  <c r="BK1157" i="8"/>
  <c r="BK1453" i="8"/>
  <c r="BK1437" i="8"/>
  <c r="BK1421" i="8"/>
  <c r="BK1405" i="8"/>
  <c r="BK1389" i="8"/>
  <c r="BK1373" i="8"/>
  <c r="BK1357" i="8"/>
  <c r="BK1341" i="8"/>
  <c r="BK1325" i="8"/>
  <c r="BK1309" i="8"/>
  <c r="BK1293" i="8"/>
  <c r="BK1277" i="8"/>
  <c r="BK1261" i="8"/>
  <c r="BK1245" i="8"/>
  <c r="BK1229" i="8"/>
  <c r="BK1213" i="8"/>
  <c r="BK1199" i="8"/>
  <c r="BK1165" i="8"/>
  <c r="BN1163" i="8"/>
  <c r="BI1160" i="8"/>
  <c r="BI1157" i="8"/>
  <c r="BK1452" i="8"/>
  <c r="BK1436" i="8"/>
  <c r="BK1420" i="8"/>
  <c r="BK1404" i="8"/>
  <c r="BK1388" i="8"/>
  <c r="BK1372" i="8"/>
  <c r="BK1356" i="8"/>
  <c r="BK1340" i="8"/>
  <c r="BK1324" i="8"/>
  <c r="BK1308" i="8"/>
  <c r="BK1292" i="8"/>
  <c r="BK1276" i="8"/>
  <c r="BK1260" i="8"/>
  <c r="BK1244" i="8"/>
  <c r="BK1228" i="8"/>
  <c r="BK1212" i="8"/>
  <c r="BI1199" i="8"/>
  <c r="BN1191" i="8"/>
  <c r="BN1187" i="8"/>
  <c r="BN1183" i="8"/>
  <c r="BN1179" i="8"/>
  <c r="BI1165" i="8"/>
  <c r="BN1503" i="8"/>
  <c r="BK1451" i="8"/>
  <c r="BK1435" i="8"/>
  <c r="BK1419" i="8"/>
  <c r="BK1403" i="8"/>
  <c r="BK1387" i="8"/>
  <c r="BK1371" i="8"/>
  <c r="BK1355" i="8"/>
  <c r="BK1339" i="8"/>
  <c r="BK1323" i="8"/>
  <c r="BK1307" i="8"/>
  <c r="BK1291" i="8"/>
  <c r="BK1275" i="8"/>
  <c r="BK1259" i="8"/>
  <c r="BK1243" i="8"/>
  <c r="BK1227" i="8"/>
  <c r="BK1211" i="8"/>
  <c r="BK1198" i="8"/>
  <c r="BK1191" i="8"/>
  <c r="BK1187" i="8"/>
  <c r="BK1183" i="8"/>
  <c r="BK1179" i="8"/>
  <c r="BK1163" i="8"/>
  <c r="BN1158" i="8"/>
  <c r="BK1450" i="8"/>
  <c r="BK1434" i="8"/>
  <c r="BK1418" i="8"/>
  <c r="BK1402" i="8"/>
  <c r="BK1386" i="8"/>
  <c r="BK1370" i="8"/>
  <c r="BK1354" i="8"/>
  <c r="BK1338" i="8"/>
  <c r="BK1322" i="8"/>
  <c r="BK1306" i="8"/>
  <c r="BK1290" i="8"/>
  <c r="BK1274" i="8"/>
  <c r="BK1258" i="8"/>
  <c r="BK1242" i="8"/>
  <c r="BK1226" i="8"/>
  <c r="BK1210" i="8"/>
  <c r="BI1198" i="8"/>
  <c r="BI1191" i="8"/>
  <c r="BI1187" i="8"/>
  <c r="BI1183" i="8"/>
  <c r="BI1179" i="8"/>
  <c r="BI1163" i="8"/>
  <c r="BN1161" i="8"/>
  <c r="BK1449" i="8"/>
  <c r="BK1433" i="8"/>
  <c r="BK1417" i="8"/>
  <c r="BK1401" i="8"/>
  <c r="BK1385" i="8"/>
  <c r="BK1369" i="8"/>
  <c r="BK1353" i="8"/>
  <c r="BK1337" i="8"/>
  <c r="BK1321" i="8"/>
  <c r="BK1305" i="8"/>
  <c r="BK1289" i="8"/>
  <c r="BK1273" i="8"/>
  <c r="BK1257" i="8"/>
  <c r="BK1241" i="8"/>
  <c r="BK1225" i="8"/>
  <c r="BK1209" i="8"/>
  <c r="BK1197" i="8"/>
  <c r="BN1176" i="8"/>
  <c r="BN1174" i="8"/>
  <c r="BN1172" i="8"/>
  <c r="BN1170" i="8"/>
  <c r="BN1168" i="8"/>
  <c r="BK1158" i="8"/>
  <c r="BN1568" i="8"/>
  <c r="BK1446" i="8"/>
  <c r="BK1430" i="8"/>
  <c r="BK1414" i="8"/>
  <c r="BK1398" i="8"/>
  <c r="BK1382" i="8"/>
  <c r="BK1366" i="8"/>
  <c r="BK1350" i="8"/>
  <c r="BK1334" i="8"/>
  <c r="BK1318" i="8"/>
  <c r="BK1302" i="8"/>
  <c r="BK1286" i="8"/>
  <c r="BK1270" i="8"/>
  <c r="BK1254" i="8"/>
  <c r="BK1238" i="8"/>
  <c r="BK1222" i="8"/>
  <c r="BK1206" i="8"/>
  <c r="BI1196" i="8"/>
  <c r="BI1190" i="8"/>
  <c r="BI1186" i="8"/>
  <c r="BI1182" i="8"/>
  <c r="BN1178" i="8"/>
  <c r="BK1166" i="8"/>
  <c r="BN1164" i="8"/>
  <c r="BN1159" i="8"/>
  <c r="BN1155" i="8"/>
  <c r="BN1154" i="8"/>
  <c r="BN1153" i="8"/>
  <c r="BN1152" i="8"/>
  <c r="BN1151" i="8"/>
  <c r="BN1150" i="8"/>
  <c r="BN1149" i="8"/>
  <c r="BN1148" i="8"/>
  <c r="BN1147" i="8"/>
  <c r="BN1146" i="8"/>
  <c r="BN1145" i="8"/>
  <c r="BN1144" i="8"/>
  <c r="BN1143" i="8"/>
  <c r="BN1142" i="8"/>
  <c r="BN1141" i="8"/>
  <c r="BN1140" i="8"/>
  <c r="BN1139" i="8"/>
  <c r="BN1138" i="8"/>
  <c r="BN1137" i="8"/>
  <c r="BN1136" i="8"/>
  <c r="BN1135" i="8"/>
  <c r="BN1134" i="8"/>
  <c r="BN1133" i="8"/>
  <c r="BN1132" i="8"/>
  <c r="BN1131" i="8"/>
  <c r="BN1130" i="8"/>
  <c r="BN1129" i="8"/>
  <c r="BN1128" i="8"/>
  <c r="BN1127" i="8"/>
  <c r="BN1126" i="8"/>
  <c r="BN1125" i="8"/>
  <c r="BN1124" i="8"/>
  <c r="BN1123" i="8"/>
  <c r="BN1122" i="8"/>
  <c r="BN1121" i="8"/>
  <c r="BN1120" i="8"/>
  <c r="BN1119" i="8"/>
  <c r="BN1118" i="8"/>
  <c r="BN1117" i="8"/>
  <c r="BN1116" i="8"/>
  <c r="BN1115" i="8"/>
  <c r="BN1114" i="8"/>
  <c r="BN1113" i="8"/>
  <c r="BN1112" i="8"/>
  <c r="BN1111" i="8"/>
  <c r="BN1110" i="8"/>
  <c r="BN1109" i="8"/>
  <c r="BN1108" i="8"/>
  <c r="BN1107" i="8"/>
  <c r="BN1106" i="8"/>
  <c r="BN1105" i="8"/>
  <c r="BN1104" i="8"/>
  <c r="BN1103" i="8"/>
  <c r="BN1102" i="8"/>
  <c r="BN1101" i="8"/>
  <c r="BN1100" i="8"/>
  <c r="BN1099" i="8"/>
  <c r="BN1098" i="8"/>
  <c r="BN1097" i="8"/>
  <c r="BN1096" i="8"/>
  <c r="BN1095" i="8"/>
  <c r="BN1094" i="8"/>
  <c r="BN1093" i="8"/>
  <c r="BN1092" i="8"/>
  <c r="BN1091" i="8"/>
  <c r="BN1090" i="8"/>
  <c r="BN1089" i="8"/>
  <c r="BN1088" i="8"/>
  <c r="BN1087" i="8"/>
  <c r="BN1086" i="8"/>
  <c r="BN1085" i="8"/>
  <c r="BN1084" i="8"/>
  <c r="BN1083" i="8"/>
  <c r="BN1082" i="8"/>
  <c r="BN1081" i="8"/>
  <c r="BN1080" i="8"/>
  <c r="BN1079" i="8"/>
  <c r="BN1078" i="8"/>
  <c r="BN1077" i="8"/>
  <c r="BN1076" i="8"/>
  <c r="BN1075" i="8"/>
  <c r="BN1074" i="8"/>
  <c r="BN1073" i="8"/>
  <c r="BN1072" i="8"/>
  <c r="BN1071" i="8"/>
  <c r="BN1070" i="8"/>
  <c r="BN1069" i="8"/>
  <c r="BN1068" i="8"/>
  <c r="BN1067" i="8"/>
  <c r="BN1066" i="8"/>
  <c r="BN1065" i="8"/>
  <c r="BN1064" i="8"/>
  <c r="BN1063" i="8"/>
  <c r="BN1062" i="8"/>
  <c r="BN1061" i="8"/>
  <c r="BN1060" i="8"/>
  <c r="BN1059" i="8"/>
  <c r="BN1058" i="8"/>
  <c r="BN1057" i="8"/>
  <c r="BN1056" i="8"/>
  <c r="BN1055" i="8"/>
  <c r="BN1054" i="8"/>
  <c r="BN1053" i="8"/>
  <c r="BN1052" i="8"/>
  <c r="BN1051" i="8"/>
  <c r="BN1050" i="8"/>
  <c r="BN1049" i="8"/>
  <c r="BN1048" i="8"/>
  <c r="BN1047" i="8"/>
  <c r="BN1046" i="8"/>
  <c r="BN1045" i="8"/>
  <c r="BN1044" i="8"/>
  <c r="BN1043" i="8"/>
  <c r="BN1042" i="8"/>
  <c r="BN1041" i="8"/>
  <c r="BN1040" i="8"/>
  <c r="BN1039" i="8"/>
  <c r="BN1038" i="8"/>
  <c r="BN1037" i="8"/>
  <c r="BN1036" i="8"/>
  <c r="BN1035" i="8"/>
  <c r="BN1034" i="8"/>
  <c r="BN1033" i="8"/>
  <c r="BN1032" i="8"/>
  <c r="BN1031" i="8"/>
  <c r="BN1030" i="8"/>
  <c r="BN1029" i="8"/>
  <c r="BN1028" i="8"/>
  <c r="BN1027" i="8"/>
  <c r="BN1026" i="8"/>
  <c r="BN1025" i="8"/>
  <c r="BN1024" i="8"/>
  <c r="BN1023" i="8"/>
  <c r="BN1022" i="8"/>
  <c r="BN1021" i="8"/>
  <c r="BN1020" i="8"/>
  <c r="BN1019" i="8"/>
  <c r="BN1018" i="8"/>
  <c r="BN1017" i="8"/>
  <c r="BN1016" i="8"/>
  <c r="BN1015" i="8"/>
  <c r="BN1014" i="8"/>
  <c r="BN1013" i="8"/>
  <c r="BN1012" i="8"/>
  <c r="BN1011" i="8"/>
  <c r="BN1010" i="8"/>
  <c r="BN1009" i="8"/>
  <c r="BN1008" i="8"/>
  <c r="BN1007" i="8"/>
  <c r="BN1006" i="8"/>
  <c r="BN1005" i="8"/>
  <c r="BN1004" i="8"/>
  <c r="BN1003" i="8"/>
  <c r="BN1002" i="8"/>
  <c r="BN1001" i="8"/>
  <c r="BN1000" i="8"/>
  <c r="BN999" i="8"/>
  <c r="BN998" i="8"/>
  <c r="BN997" i="8"/>
  <c r="BN996" i="8"/>
  <c r="BN995" i="8"/>
  <c r="BN994" i="8"/>
  <c r="BN993" i="8"/>
  <c r="BN992" i="8"/>
  <c r="BN991" i="8"/>
  <c r="BN990" i="8"/>
  <c r="BN989" i="8"/>
  <c r="BN988" i="8"/>
  <c r="BN987" i="8"/>
  <c r="BN986" i="8"/>
  <c r="BN985" i="8"/>
  <c r="BN984" i="8"/>
  <c r="BN983" i="8"/>
  <c r="BN982" i="8"/>
  <c r="BN981" i="8"/>
  <c r="BN980" i="8"/>
  <c r="BN979" i="8"/>
  <c r="BN978" i="8"/>
  <c r="BN977" i="8"/>
  <c r="BN976" i="8"/>
  <c r="BN975" i="8"/>
  <c r="BN974" i="8"/>
  <c r="BN973" i="8"/>
  <c r="BN972" i="8"/>
  <c r="BN971" i="8"/>
  <c r="BN970" i="8"/>
  <c r="BN969" i="8"/>
  <c r="BN968" i="8"/>
  <c r="BN967" i="8"/>
  <c r="BN966" i="8"/>
  <c r="BN965" i="8"/>
  <c r="BN964" i="8"/>
  <c r="BN963" i="8"/>
  <c r="BN962" i="8"/>
  <c r="BN961" i="8"/>
  <c r="BN960" i="8"/>
  <c r="BN959" i="8"/>
  <c r="BN958" i="8"/>
  <c r="BN957" i="8"/>
  <c r="BN956" i="8"/>
  <c r="BN955" i="8"/>
  <c r="BN954" i="8"/>
  <c r="BN953" i="8"/>
  <c r="BN952" i="8"/>
  <c r="BN951" i="8"/>
  <c r="BN950" i="8"/>
  <c r="BN949" i="8"/>
  <c r="BN948" i="8"/>
  <c r="BN947" i="8"/>
  <c r="BN946" i="8"/>
  <c r="BN945" i="8"/>
  <c r="BN944" i="8"/>
  <c r="BN943" i="8"/>
  <c r="BN942" i="8"/>
  <c r="BN941" i="8"/>
  <c r="BN940" i="8"/>
  <c r="BN939" i="8"/>
  <c r="BN938" i="8"/>
  <c r="BN937" i="8"/>
  <c r="BN936" i="8"/>
  <c r="BN935" i="8"/>
  <c r="BN934" i="8"/>
  <c r="BN933" i="8"/>
  <c r="BN932" i="8"/>
  <c r="BN931" i="8"/>
  <c r="BN930" i="8"/>
  <c r="BN929" i="8"/>
  <c r="BN928" i="8"/>
  <c r="BN927" i="8"/>
  <c r="BN926" i="8"/>
  <c r="BN925" i="8"/>
  <c r="BN924" i="8"/>
  <c r="BN923" i="8"/>
  <c r="BN922" i="8"/>
  <c r="BN921" i="8"/>
  <c r="BN920" i="8"/>
  <c r="BN919" i="8"/>
  <c r="BN918" i="8"/>
  <c r="BN917" i="8"/>
  <c r="BN916" i="8"/>
  <c r="BN915" i="8"/>
  <c r="BN914" i="8"/>
  <c r="BN913" i="8"/>
  <c r="BN912" i="8"/>
  <c r="BN911" i="8"/>
  <c r="BN910" i="8"/>
  <c r="BN909" i="8"/>
  <c r="BN908" i="8"/>
  <c r="BN907" i="8"/>
  <c r="BN906" i="8"/>
  <c r="BN905" i="8"/>
  <c r="BN904" i="8"/>
  <c r="BN903" i="8"/>
  <c r="BN902" i="8"/>
  <c r="BN901" i="8"/>
  <c r="BN900" i="8"/>
  <c r="BN899" i="8"/>
  <c r="BN898" i="8"/>
  <c r="BN897" i="8"/>
  <c r="BN896" i="8"/>
  <c r="BN895" i="8"/>
  <c r="BN894" i="8"/>
  <c r="BN893" i="8"/>
  <c r="BN892" i="8"/>
  <c r="BN891" i="8"/>
  <c r="BN890" i="8"/>
  <c r="BN889" i="8"/>
  <c r="BN888" i="8"/>
  <c r="BN887" i="8"/>
  <c r="BN886" i="8"/>
  <c r="BN885" i="8"/>
  <c r="BN884" i="8"/>
  <c r="BN883" i="8"/>
  <c r="BN882" i="8"/>
  <c r="BN881" i="8"/>
  <c r="BN880" i="8"/>
  <c r="BN879" i="8"/>
  <c r="BN878" i="8"/>
  <c r="BN877" i="8"/>
  <c r="BN876" i="8"/>
  <c r="BN875" i="8"/>
  <c r="BN874" i="8"/>
  <c r="BN873" i="8"/>
  <c r="BN872" i="8"/>
  <c r="BN871" i="8"/>
  <c r="BN870" i="8"/>
  <c r="BN869" i="8"/>
  <c r="BN868" i="8"/>
  <c r="BN867" i="8"/>
  <c r="BN866" i="8"/>
  <c r="BK1383" i="8"/>
  <c r="BK1255" i="8"/>
  <c r="BN855" i="8"/>
  <c r="BK1368" i="8"/>
  <c r="BK1240" i="8"/>
  <c r="BK1176" i="8"/>
  <c r="BK1161" i="8"/>
  <c r="BN858" i="8"/>
  <c r="BN852" i="8"/>
  <c r="BK1367" i="8"/>
  <c r="BK1239" i="8"/>
  <c r="BI1176" i="8"/>
  <c r="BI1161" i="8"/>
  <c r="BN861" i="8"/>
  <c r="BK1352" i="8"/>
  <c r="BK1224" i="8"/>
  <c r="BK1174" i="8"/>
  <c r="BN864" i="8"/>
  <c r="BK1351" i="8"/>
  <c r="BK1223" i="8"/>
  <c r="BI1174" i="8"/>
  <c r="BN850" i="8"/>
  <c r="BN849" i="8"/>
  <c r="BN848" i="8"/>
  <c r="BN847" i="8"/>
  <c r="BN846" i="8"/>
  <c r="BN845" i="8"/>
  <c r="BN844" i="8"/>
  <c r="BN843" i="8"/>
  <c r="BN842" i="8"/>
  <c r="BN841" i="8"/>
  <c r="BN840" i="8"/>
  <c r="BN839" i="8"/>
  <c r="BN838" i="8"/>
  <c r="BN837" i="8"/>
  <c r="BN836" i="8"/>
  <c r="BN835" i="8"/>
  <c r="BN834" i="8"/>
  <c r="BN833" i="8"/>
  <c r="BN832" i="8"/>
  <c r="BN831" i="8"/>
  <c r="BN830" i="8"/>
  <c r="BN829" i="8"/>
  <c r="BN828" i="8"/>
  <c r="BN827" i="8"/>
  <c r="BN826" i="8"/>
  <c r="BN825" i="8"/>
  <c r="BN824" i="8"/>
  <c r="BN823" i="8"/>
  <c r="BN822" i="8"/>
  <c r="BN821" i="8"/>
  <c r="BN820" i="8"/>
  <c r="BN819" i="8"/>
  <c r="BN818" i="8"/>
  <c r="BN817" i="8"/>
  <c r="BN816" i="8"/>
  <c r="BN815" i="8"/>
  <c r="BN814" i="8"/>
  <c r="BN813" i="8"/>
  <c r="BN812" i="8"/>
  <c r="BN811" i="8"/>
  <c r="BN810" i="8"/>
  <c r="BN809" i="8"/>
  <c r="BN808" i="8"/>
  <c r="BN807" i="8"/>
  <c r="BN806" i="8"/>
  <c r="BN805" i="8"/>
  <c r="BN804" i="8"/>
  <c r="BN803" i="8"/>
  <c r="BN802" i="8"/>
  <c r="BN801" i="8"/>
  <c r="BN800" i="8"/>
  <c r="BN799" i="8"/>
  <c r="BN798" i="8"/>
  <c r="BN797" i="8"/>
  <c r="BN796" i="8"/>
  <c r="BN795" i="8"/>
  <c r="BN794" i="8"/>
  <c r="BN793" i="8"/>
  <c r="BN792" i="8"/>
  <c r="BN791" i="8"/>
  <c r="BN790" i="8"/>
  <c r="BN789" i="8"/>
  <c r="BN788" i="8"/>
  <c r="BN787" i="8"/>
  <c r="BN786" i="8"/>
  <c r="BN785" i="8"/>
  <c r="BN784" i="8"/>
  <c r="BN783" i="8"/>
  <c r="BN782" i="8"/>
  <c r="BN781" i="8"/>
  <c r="BN780" i="8"/>
  <c r="BN779" i="8"/>
  <c r="BN778" i="8"/>
  <c r="BN777" i="8"/>
  <c r="BN776" i="8"/>
  <c r="BN775" i="8"/>
  <c r="BN774" i="8"/>
  <c r="BN773" i="8"/>
  <c r="BN772" i="8"/>
  <c r="BN771" i="8"/>
  <c r="BN770" i="8"/>
  <c r="BN769" i="8"/>
  <c r="BN768" i="8"/>
  <c r="BN767" i="8"/>
  <c r="BN766" i="8"/>
  <c r="BN765" i="8"/>
  <c r="BN764" i="8"/>
  <c r="BN763" i="8"/>
  <c r="BN762" i="8"/>
  <c r="BN761" i="8"/>
  <c r="BN760" i="8"/>
  <c r="BN759" i="8"/>
  <c r="BN758" i="8"/>
  <c r="BN757" i="8"/>
  <c r="BN756" i="8"/>
  <c r="BN755" i="8"/>
  <c r="BN754" i="8"/>
  <c r="BN753" i="8"/>
  <c r="BN752" i="8"/>
  <c r="BN751" i="8"/>
  <c r="BN750" i="8"/>
  <c r="BN749" i="8"/>
  <c r="BN748" i="8"/>
  <c r="BN747" i="8"/>
  <c r="BN746" i="8"/>
  <c r="BN745" i="8"/>
  <c r="BN744" i="8"/>
  <c r="BN743" i="8"/>
  <c r="BN742" i="8"/>
  <c r="BN741" i="8"/>
  <c r="BN740" i="8"/>
  <c r="BN739" i="8"/>
  <c r="BN738" i="8"/>
  <c r="BN737" i="8"/>
  <c r="BN736" i="8"/>
  <c r="BN735" i="8"/>
  <c r="BN734" i="8"/>
  <c r="BN733" i="8"/>
  <c r="BN732" i="8"/>
  <c r="BN731" i="8"/>
  <c r="BN730" i="8"/>
  <c r="BN729" i="8"/>
  <c r="BN728" i="8"/>
  <c r="BN727" i="8"/>
  <c r="BN726" i="8"/>
  <c r="BN725" i="8"/>
  <c r="BN724" i="8"/>
  <c r="BN723" i="8"/>
  <c r="BN722" i="8"/>
  <c r="BN721" i="8"/>
  <c r="BN720" i="8"/>
  <c r="BN719" i="8"/>
  <c r="BN718" i="8"/>
  <c r="BN717" i="8"/>
  <c r="BN716" i="8"/>
  <c r="BN715" i="8"/>
  <c r="BN714" i="8"/>
  <c r="BN713" i="8"/>
  <c r="BN712" i="8"/>
  <c r="BN711" i="8"/>
  <c r="BN710" i="8"/>
  <c r="BN709" i="8"/>
  <c r="BN708" i="8"/>
  <c r="BN707" i="8"/>
  <c r="BN706" i="8"/>
  <c r="BN705" i="8"/>
  <c r="BN704" i="8"/>
  <c r="BN703" i="8"/>
  <c r="BN702" i="8"/>
  <c r="BN701" i="8"/>
  <c r="BN700" i="8"/>
  <c r="BN699" i="8"/>
  <c r="BN698" i="8"/>
  <c r="BN697" i="8"/>
  <c r="BN696" i="8"/>
  <c r="BN695" i="8"/>
  <c r="BN694" i="8"/>
  <c r="BN693" i="8"/>
  <c r="BN692" i="8"/>
  <c r="BN691" i="8"/>
  <c r="BN690" i="8"/>
  <c r="BN689" i="8"/>
  <c r="BN688" i="8"/>
  <c r="BN687" i="8"/>
  <c r="BN686" i="8"/>
  <c r="BN685" i="8"/>
  <c r="BN684" i="8"/>
  <c r="BN683" i="8"/>
  <c r="BN682" i="8"/>
  <c r="BN681" i="8"/>
  <c r="BN680" i="8"/>
  <c r="BN679" i="8"/>
  <c r="BN678" i="8"/>
  <c r="BN677" i="8"/>
  <c r="BN676" i="8"/>
  <c r="BN675" i="8"/>
  <c r="BN674" i="8"/>
  <c r="BN673" i="8"/>
  <c r="BN672" i="8"/>
  <c r="BN671" i="8"/>
  <c r="BN670" i="8"/>
  <c r="BN669" i="8"/>
  <c r="BN668" i="8"/>
  <c r="BN667" i="8"/>
  <c r="BN666" i="8"/>
  <c r="BN665" i="8"/>
  <c r="BN664" i="8"/>
  <c r="BN663" i="8"/>
  <c r="BN662" i="8"/>
  <c r="BN661" i="8"/>
  <c r="BN660" i="8"/>
  <c r="BN659" i="8"/>
  <c r="BN658" i="8"/>
  <c r="BN657" i="8"/>
  <c r="BN656" i="8"/>
  <c r="BN655" i="8"/>
  <c r="BN654" i="8"/>
  <c r="BN653" i="8"/>
  <c r="BN652" i="8"/>
  <c r="BN651" i="8"/>
  <c r="BN650" i="8"/>
  <c r="BN649" i="8"/>
  <c r="BN648" i="8"/>
  <c r="BN647" i="8"/>
  <c r="BN646" i="8"/>
  <c r="BN645" i="8"/>
  <c r="BN644" i="8"/>
  <c r="BN643" i="8"/>
  <c r="BN642" i="8"/>
  <c r="BN641" i="8"/>
  <c r="BN640" i="8"/>
  <c r="BN639" i="8"/>
  <c r="BN638" i="8"/>
  <c r="BN637" i="8"/>
  <c r="BN636" i="8"/>
  <c r="BN635" i="8"/>
  <c r="BN634" i="8"/>
  <c r="BN633" i="8"/>
  <c r="BN632" i="8"/>
  <c r="BN631" i="8"/>
  <c r="BN630" i="8"/>
  <c r="BN629" i="8"/>
  <c r="BN628" i="8"/>
  <c r="BN627" i="8"/>
  <c r="BN626" i="8"/>
  <c r="BN625" i="8"/>
  <c r="BN624" i="8"/>
  <c r="BN623" i="8"/>
  <c r="BN622" i="8"/>
  <c r="BN621" i="8"/>
  <c r="BN620" i="8"/>
  <c r="BN619" i="8"/>
  <c r="BN618" i="8"/>
  <c r="BN617" i="8"/>
  <c r="BN616" i="8"/>
  <c r="BN615" i="8"/>
  <c r="BN614" i="8"/>
  <c r="BN613" i="8"/>
  <c r="BN612" i="8"/>
  <c r="BN611" i="8"/>
  <c r="BN610" i="8"/>
  <c r="BN609" i="8"/>
  <c r="BN608" i="8"/>
  <c r="BN607" i="8"/>
  <c r="BN606" i="8"/>
  <c r="BN605" i="8"/>
  <c r="BN604" i="8"/>
  <c r="BN603" i="8"/>
  <c r="BN602" i="8"/>
  <c r="BN601" i="8"/>
  <c r="BN600" i="8"/>
  <c r="BN599" i="8"/>
  <c r="BN598" i="8"/>
  <c r="BN597" i="8"/>
  <c r="BN596" i="8"/>
  <c r="BN595" i="8"/>
  <c r="BN594" i="8"/>
  <c r="BN593" i="8"/>
  <c r="BN592" i="8"/>
  <c r="BN591" i="8"/>
  <c r="BN590" i="8"/>
  <c r="BN589" i="8"/>
  <c r="BN588" i="8"/>
  <c r="BN587" i="8"/>
  <c r="BN586" i="8"/>
  <c r="BN585" i="8"/>
  <c r="BN584" i="8"/>
  <c r="BN583" i="8"/>
  <c r="BN582" i="8"/>
  <c r="BN581" i="8"/>
  <c r="BN580" i="8"/>
  <c r="BN579" i="8"/>
  <c r="BN578" i="8"/>
  <c r="BN577" i="8"/>
  <c r="BN576" i="8"/>
  <c r="BN575" i="8"/>
  <c r="BN574" i="8"/>
  <c r="BN573" i="8"/>
  <c r="BN572" i="8"/>
  <c r="BN571" i="8"/>
  <c r="BN570" i="8"/>
  <c r="BN569" i="8"/>
  <c r="BN568" i="8"/>
  <c r="BN567" i="8"/>
  <c r="BN566" i="8"/>
  <c r="BN565" i="8"/>
  <c r="BN564" i="8"/>
  <c r="BN563" i="8"/>
  <c r="BN562" i="8"/>
  <c r="BN561" i="8"/>
  <c r="BN560" i="8"/>
  <c r="BN559" i="8"/>
  <c r="BN558" i="8"/>
  <c r="BN557" i="8"/>
  <c r="BN556" i="8"/>
  <c r="BN555" i="8"/>
  <c r="BN554" i="8"/>
  <c r="BN553" i="8"/>
  <c r="BN552" i="8"/>
  <c r="BN551" i="8"/>
  <c r="BN550" i="8"/>
  <c r="BN549" i="8"/>
  <c r="BN548" i="8"/>
  <c r="BN547" i="8"/>
  <c r="BN546" i="8"/>
  <c r="BN545" i="8"/>
  <c r="BN544" i="8"/>
  <c r="BN543" i="8"/>
  <c r="BN542" i="8"/>
  <c r="BN541" i="8"/>
  <c r="BN540" i="8"/>
  <c r="BN539" i="8"/>
  <c r="BN538" i="8"/>
  <c r="BN537" i="8"/>
  <c r="BN536" i="8"/>
  <c r="BN535" i="8"/>
  <c r="BN534" i="8"/>
  <c r="BN533" i="8"/>
  <c r="BN532" i="8"/>
  <c r="BN531" i="8"/>
  <c r="BK1336" i="8"/>
  <c r="BK1208" i="8"/>
  <c r="BK1172" i="8"/>
  <c r="BI1158" i="8"/>
  <c r="BN854" i="8"/>
  <c r="BK1335" i="8"/>
  <c r="BK1207" i="8"/>
  <c r="BI1172" i="8"/>
  <c r="BN857" i="8"/>
  <c r="BK850" i="8"/>
  <c r="BK849" i="8"/>
  <c r="BK848" i="8"/>
  <c r="BK847" i="8"/>
  <c r="BK846" i="8"/>
  <c r="BK845" i="8"/>
  <c r="BK844" i="8"/>
  <c r="BK843" i="8"/>
  <c r="BK842" i="8"/>
  <c r="BK841" i="8"/>
  <c r="BK840" i="8"/>
  <c r="BK839" i="8"/>
  <c r="BK838" i="8"/>
  <c r="BK837" i="8"/>
  <c r="BK836" i="8"/>
  <c r="BK835" i="8"/>
  <c r="BK834" i="8"/>
  <c r="BK833" i="8"/>
  <c r="BK832" i="8"/>
  <c r="BK831" i="8"/>
  <c r="BK830" i="8"/>
  <c r="BK829" i="8"/>
  <c r="BK828" i="8"/>
  <c r="BK827" i="8"/>
  <c r="BK826" i="8"/>
  <c r="BK825" i="8"/>
  <c r="BK824" i="8"/>
  <c r="BK823" i="8"/>
  <c r="BK822" i="8"/>
  <c r="BK821" i="8"/>
  <c r="BK820" i="8"/>
  <c r="BK819" i="8"/>
  <c r="BK818" i="8"/>
  <c r="BK817" i="8"/>
  <c r="BK816" i="8"/>
  <c r="BK815" i="8"/>
  <c r="BK814" i="8"/>
  <c r="BK813" i="8"/>
  <c r="BK812" i="8"/>
  <c r="BK811" i="8"/>
  <c r="BK810" i="8"/>
  <c r="BK809" i="8"/>
  <c r="BK808" i="8"/>
  <c r="BK807" i="8"/>
  <c r="BK806" i="8"/>
  <c r="BK805" i="8"/>
  <c r="BK804" i="8"/>
  <c r="BK803" i="8"/>
  <c r="BK802" i="8"/>
  <c r="BK801" i="8"/>
  <c r="BK800" i="8"/>
  <c r="BK799" i="8"/>
  <c r="BK798" i="8"/>
  <c r="BK797" i="8"/>
  <c r="BK796" i="8"/>
  <c r="BK795" i="8"/>
  <c r="BK794" i="8"/>
  <c r="BK793" i="8"/>
  <c r="BK792" i="8"/>
  <c r="BK791" i="8"/>
  <c r="BK790" i="8"/>
  <c r="BK789" i="8"/>
  <c r="BK788" i="8"/>
  <c r="BK787" i="8"/>
  <c r="BK786" i="8"/>
  <c r="BK785" i="8"/>
  <c r="BK784" i="8"/>
  <c r="BK783" i="8"/>
  <c r="BK782" i="8"/>
  <c r="BK781" i="8"/>
  <c r="BK780" i="8"/>
  <c r="BK779" i="8"/>
  <c r="BK778" i="8"/>
  <c r="BK777" i="8"/>
  <c r="BK776" i="8"/>
  <c r="BK775" i="8"/>
  <c r="BK774" i="8"/>
  <c r="BK773" i="8"/>
  <c r="BK772" i="8"/>
  <c r="BK771" i="8"/>
  <c r="BK770" i="8"/>
  <c r="BK769" i="8"/>
  <c r="BK768" i="8"/>
  <c r="BK767" i="8"/>
  <c r="BK766" i="8"/>
  <c r="BK765" i="8"/>
  <c r="BK764" i="8"/>
  <c r="BK763" i="8"/>
  <c r="BK762" i="8"/>
  <c r="BK761" i="8"/>
  <c r="BK760" i="8"/>
  <c r="BK759" i="8"/>
  <c r="BK758" i="8"/>
  <c r="BK757" i="8"/>
  <c r="BK756" i="8"/>
  <c r="BK755" i="8"/>
  <c r="BK754" i="8"/>
  <c r="BK753" i="8"/>
  <c r="BK752" i="8"/>
  <c r="BK751" i="8"/>
  <c r="BK750" i="8"/>
  <c r="BK749" i="8"/>
  <c r="BK748" i="8"/>
  <c r="BK747" i="8"/>
  <c r="BK746" i="8"/>
  <c r="BK745" i="8"/>
  <c r="BK744" i="8"/>
  <c r="BK743" i="8"/>
  <c r="BK742" i="8"/>
  <c r="BK741" i="8"/>
  <c r="BK740" i="8"/>
  <c r="BK739" i="8"/>
  <c r="BK738" i="8"/>
  <c r="BK737" i="8"/>
  <c r="BK736" i="8"/>
  <c r="BK735" i="8"/>
  <c r="BK734" i="8"/>
  <c r="BK733" i="8"/>
  <c r="BK732" i="8"/>
  <c r="BK731" i="8"/>
  <c r="BK730" i="8"/>
  <c r="BK729" i="8"/>
  <c r="BK728" i="8"/>
  <c r="BK727" i="8"/>
  <c r="BK726" i="8"/>
  <c r="BK725" i="8"/>
  <c r="BK724" i="8"/>
  <c r="BK723" i="8"/>
  <c r="BK722" i="8"/>
  <c r="BK721" i="8"/>
  <c r="BK720" i="8"/>
  <c r="BK719" i="8"/>
  <c r="BK718" i="8"/>
  <c r="BK717" i="8"/>
  <c r="BK716" i="8"/>
  <c r="BK715" i="8"/>
  <c r="BK714" i="8"/>
  <c r="BK713" i="8"/>
  <c r="BK712" i="8"/>
  <c r="BK711" i="8"/>
  <c r="BK710" i="8"/>
  <c r="BK709" i="8"/>
  <c r="BK708" i="8"/>
  <c r="BK707" i="8"/>
  <c r="BK706" i="8"/>
  <c r="BK705" i="8"/>
  <c r="BK704" i="8"/>
  <c r="BK703" i="8"/>
  <c r="BK702" i="8"/>
  <c r="BK701" i="8"/>
  <c r="BK700" i="8"/>
  <c r="BK699" i="8"/>
  <c r="BK698" i="8"/>
  <c r="BK697" i="8"/>
  <c r="BK696" i="8"/>
  <c r="BK695" i="8"/>
  <c r="BK694" i="8"/>
  <c r="BK693" i="8"/>
  <c r="BK692" i="8"/>
  <c r="BK691" i="8"/>
  <c r="BK690" i="8"/>
  <c r="BK689" i="8"/>
  <c r="BK688" i="8"/>
  <c r="BK687" i="8"/>
  <c r="BK686" i="8"/>
  <c r="BK685" i="8"/>
  <c r="BK684" i="8"/>
  <c r="BK683" i="8"/>
  <c r="BK682" i="8"/>
  <c r="BK681" i="8"/>
  <c r="BK680" i="8"/>
  <c r="BK679" i="8"/>
  <c r="BK678" i="8"/>
  <c r="BK677" i="8"/>
  <c r="BK676" i="8"/>
  <c r="BK675" i="8"/>
  <c r="BK674" i="8"/>
  <c r="BK673" i="8"/>
  <c r="BK672" i="8"/>
  <c r="BK671" i="8"/>
  <c r="BK670" i="8"/>
  <c r="BK669" i="8"/>
  <c r="BK668" i="8"/>
  <c r="BK667" i="8"/>
  <c r="BK666" i="8"/>
  <c r="BK665" i="8"/>
  <c r="BK664" i="8"/>
  <c r="BK663" i="8"/>
  <c r="BK662" i="8"/>
  <c r="BK661" i="8"/>
  <c r="BK660" i="8"/>
  <c r="BK659" i="8"/>
  <c r="BK658" i="8"/>
  <c r="BK657" i="8"/>
  <c r="BK656" i="8"/>
  <c r="BK655" i="8"/>
  <c r="BK654" i="8"/>
  <c r="BK653" i="8"/>
  <c r="BK652" i="8"/>
  <c r="BK651" i="8"/>
  <c r="BK650" i="8"/>
  <c r="BK649" i="8"/>
  <c r="BK648" i="8"/>
  <c r="BK647" i="8"/>
  <c r="BK646" i="8"/>
  <c r="BK645" i="8"/>
  <c r="BK644" i="8"/>
  <c r="BK643" i="8"/>
  <c r="BK642" i="8"/>
  <c r="BK641" i="8"/>
  <c r="BK640" i="8"/>
  <c r="BK639" i="8"/>
  <c r="BK638" i="8"/>
  <c r="BK637" i="8"/>
  <c r="BK636" i="8"/>
  <c r="BK635" i="8"/>
  <c r="BK634" i="8"/>
  <c r="BK633" i="8"/>
  <c r="BK632" i="8"/>
  <c r="BK631" i="8"/>
  <c r="BK630" i="8"/>
  <c r="BK629" i="8"/>
  <c r="BK628" i="8"/>
  <c r="BK627" i="8"/>
  <c r="BK626" i="8"/>
  <c r="BK625" i="8"/>
  <c r="BK624" i="8"/>
  <c r="BK623" i="8"/>
  <c r="BK622" i="8"/>
  <c r="BK621" i="8"/>
  <c r="BK620" i="8"/>
  <c r="BK619" i="8"/>
  <c r="BK618" i="8"/>
  <c r="BK617" i="8"/>
  <c r="BK616" i="8"/>
  <c r="BK615" i="8"/>
  <c r="BK614" i="8"/>
  <c r="BK613" i="8"/>
  <c r="BK612" i="8"/>
  <c r="BK611" i="8"/>
  <c r="BK610" i="8"/>
  <c r="BK609" i="8"/>
  <c r="BK608" i="8"/>
  <c r="BK607" i="8"/>
  <c r="BK606" i="8"/>
  <c r="BK605" i="8"/>
  <c r="BK604" i="8"/>
  <c r="BK603" i="8"/>
  <c r="BK602" i="8"/>
  <c r="BK601" i="8"/>
  <c r="BK600" i="8"/>
  <c r="BK599" i="8"/>
  <c r="BK598" i="8"/>
  <c r="BK597" i="8"/>
  <c r="BK596" i="8"/>
  <c r="BK595" i="8"/>
  <c r="BK594" i="8"/>
  <c r="BK593" i="8"/>
  <c r="BK592" i="8"/>
  <c r="BK591" i="8"/>
  <c r="BK590" i="8"/>
  <c r="BK589" i="8"/>
  <c r="BK588" i="8"/>
  <c r="BK587" i="8"/>
  <c r="BK586" i="8"/>
  <c r="BK585" i="8"/>
  <c r="BK584" i="8"/>
  <c r="BK583" i="8"/>
  <c r="BK582" i="8"/>
  <c r="BK581" i="8"/>
  <c r="BK580" i="8"/>
  <c r="BK579" i="8"/>
  <c r="BK578" i="8"/>
  <c r="BK577" i="8"/>
  <c r="BK576" i="8"/>
  <c r="BK575" i="8"/>
  <c r="BK574" i="8"/>
  <c r="BK573" i="8"/>
  <c r="BK572" i="8"/>
  <c r="BK571" i="8"/>
  <c r="BK570" i="8"/>
  <c r="BK569" i="8"/>
  <c r="BK568" i="8"/>
  <c r="BK567" i="8"/>
  <c r="BK566" i="8"/>
  <c r="BK565" i="8"/>
  <c r="BK564" i="8"/>
  <c r="BK563" i="8"/>
  <c r="BK562" i="8"/>
  <c r="BK561" i="8"/>
  <c r="BK560" i="8"/>
  <c r="BK559" i="8"/>
  <c r="BK558" i="8"/>
  <c r="BK557" i="8"/>
  <c r="BK556" i="8"/>
  <c r="BK555" i="8"/>
  <c r="BK554" i="8"/>
  <c r="BK553" i="8"/>
  <c r="BK552" i="8"/>
  <c r="BK551" i="8"/>
  <c r="BK550" i="8"/>
  <c r="BK549" i="8"/>
  <c r="BK548" i="8"/>
  <c r="BK547" i="8"/>
  <c r="BK546" i="8"/>
  <c r="BK545" i="8"/>
  <c r="BK544" i="8"/>
  <c r="BK543" i="8"/>
  <c r="BK542" i="8"/>
  <c r="BK541" i="8"/>
  <c r="BK540" i="8"/>
  <c r="BK539" i="8"/>
  <c r="BK538" i="8"/>
  <c r="BK537" i="8"/>
  <c r="BK536" i="8"/>
  <c r="BK535" i="8"/>
  <c r="BK534" i="8"/>
  <c r="BK533" i="8"/>
  <c r="BK532" i="8"/>
  <c r="BK1448" i="8"/>
  <c r="BK1320" i="8"/>
  <c r="BI1197" i="8"/>
  <c r="BK1170" i="8"/>
  <c r="BN860" i="8"/>
  <c r="BN851" i="8"/>
  <c r="BI850" i="8"/>
  <c r="BI849" i="8"/>
  <c r="BI848" i="8"/>
  <c r="BI847" i="8"/>
  <c r="BI846" i="8"/>
  <c r="BI845" i="8"/>
  <c r="BI844" i="8"/>
  <c r="BI843" i="8"/>
  <c r="BI842" i="8"/>
  <c r="BI841" i="8"/>
  <c r="BI840" i="8"/>
  <c r="BI839" i="8"/>
  <c r="BI838" i="8"/>
  <c r="BI837" i="8"/>
  <c r="BI836" i="8"/>
  <c r="BI835" i="8"/>
  <c r="BI834" i="8"/>
  <c r="BI833" i="8"/>
  <c r="BI832" i="8"/>
  <c r="BI831" i="8"/>
  <c r="BI830" i="8"/>
  <c r="BI829" i="8"/>
  <c r="BI828" i="8"/>
  <c r="BI827" i="8"/>
  <c r="BI826" i="8"/>
  <c r="BI825" i="8"/>
  <c r="BI824" i="8"/>
  <c r="BI823" i="8"/>
  <c r="BI822" i="8"/>
  <c r="BI821" i="8"/>
  <c r="BI820" i="8"/>
  <c r="BI819" i="8"/>
  <c r="BI818" i="8"/>
  <c r="BI817" i="8"/>
  <c r="BI816" i="8"/>
  <c r="BI815" i="8"/>
  <c r="BI814" i="8"/>
  <c r="BI813" i="8"/>
  <c r="BI812" i="8"/>
  <c r="BI811" i="8"/>
  <c r="BI810" i="8"/>
  <c r="BI809" i="8"/>
  <c r="BI808" i="8"/>
  <c r="BI807" i="8"/>
  <c r="BI806" i="8"/>
  <c r="BI805" i="8"/>
  <c r="BI804" i="8"/>
  <c r="BI803" i="8"/>
  <c r="BI802" i="8"/>
  <c r="BI801" i="8"/>
  <c r="BI800" i="8"/>
  <c r="BI799" i="8"/>
  <c r="BI798" i="8"/>
  <c r="BI797" i="8"/>
  <c r="BI796" i="8"/>
  <c r="BI795" i="8"/>
  <c r="BI794" i="8"/>
  <c r="BI793" i="8"/>
  <c r="BI792" i="8"/>
  <c r="BI791" i="8"/>
  <c r="BI790" i="8"/>
  <c r="BI789" i="8"/>
  <c r="BI788" i="8"/>
  <c r="BI787" i="8"/>
  <c r="BI786" i="8"/>
  <c r="BI785" i="8"/>
  <c r="BI784" i="8"/>
  <c r="BI783" i="8"/>
  <c r="BI782" i="8"/>
  <c r="BI781" i="8"/>
  <c r="BI780" i="8"/>
  <c r="BI779" i="8"/>
  <c r="BI778" i="8"/>
  <c r="BI777" i="8"/>
  <c r="BI776" i="8"/>
  <c r="BI775" i="8"/>
  <c r="BI774" i="8"/>
  <c r="BI773" i="8"/>
  <c r="BI772" i="8"/>
  <c r="BI771" i="8"/>
  <c r="BI770" i="8"/>
  <c r="BI769" i="8"/>
  <c r="BI768" i="8"/>
  <c r="BI767" i="8"/>
  <c r="BI766" i="8"/>
  <c r="BI765" i="8"/>
  <c r="BI764" i="8"/>
  <c r="BI763" i="8"/>
  <c r="BI762" i="8"/>
  <c r="BI761" i="8"/>
  <c r="BI760" i="8"/>
  <c r="BI759" i="8"/>
  <c r="BI758" i="8"/>
  <c r="BI757" i="8"/>
  <c r="BI756" i="8"/>
  <c r="BI755" i="8"/>
  <c r="BI754" i="8"/>
  <c r="BI753" i="8"/>
  <c r="BI752" i="8"/>
  <c r="BI751" i="8"/>
  <c r="BI750" i="8"/>
  <c r="BI749" i="8"/>
  <c r="BI748" i="8"/>
  <c r="BI747" i="8"/>
  <c r="BI746" i="8"/>
  <c r="BI745" i="8"/>
  <c r="BI744" i="8"/>
  <c r="BI743" i="8"/>
  <c r="BI742" i="8"/>
  <c r="BI741" i="8"/>
  <c r="BI740" i="8"/>
  <c r="BI739" i="8"/>
  <c r="BI738" i="8"/>
  <c r="BI737" i="8"/>
  <c r="BI736" i="8"/>
  <c r="BI735" i="8"/>
  <c r="BI734" i="8"/>
  <c r="BI733" i="8"/>
  <c r="BI732" i="8"/>
  <c r="BI731" i="8"/>
  <c r="BI730" i="8"/>
  <c r="BI729" i="8"/>
  <c r="BI728" i="8"/>
  <c r="BI727" i="8"/>
  <c r="BI726" i="8"/>
  <c r="BI725" i="8"/>
  <c r="BI724" i="8"/>
  <c r="BI723" i="8"/>
  <c r="BI722" i="8"/>
  <c r="BI721" i="8"/>
  <c r="BI720" i="8"/>
  <c r="BI719" i="8"/>
  <c r="BI718" i="8"/>
  <c r="BI717" i="8"/>
  <c r="BI716" i="8"/>
  <c r="BI715" i="8"/>
  <c r="BI714" i="8"/>
  <c r="BI713" i="8"/>
  <c r="BI712" i="8"/>
  <c r="BI711" i="8"/>
  <c r="BI710" i="8"/>
  <c r="BI709" i="8"/>
  <c r="BI708" i="8"/>
  <c r="BI707" i="8"/>
  <c r="BI706" i="8"/>
  <c r="BI705" i="8"/>
  <c r="BI704" i="8"/>
  <c r="BI703" i="8"/>
  <c r="BI702" i="8"/>
  <c r="BI701" i="8"/>
  <c r="BI700" i="8"/>
  <c r="BI699" i="8"/>
  <c r="BI698" i="8"/>
  <c r="BI697" i="8"/>
  <c r="BI696" i="8"/>
  <c r="BI695" i="8"/>
  <c r="BI694" i="8"/>
  <c r="BI693" i="8"/>
  <c r="BI692" i="8"/>
  <c r="BI691" i="8"/>
  <c r="BI690" i="8"/>
  <c r="BI689" i="8"/>
  <c r="BI688" i="8"/>
  <c r="BI687" i="8"/>
  <c r="BI686" i="8"/>
  <c r="BI685" i="8"/>
  <c r="BI684" i="8"/>
  <c r="BI683" i="8"/>
  <c r="BI682" i="8"/>
  <c r="BI681" i="8"/>
  <c r="BI680" i="8"/>
  <c r="BI679" i="8"/>
  <c r="BI678" i="8"/>
  <c r="BI677" i="8"/>
  <c r="BI676" i="8"/>
  <c r="BI675" i="8"/>
  <c r="BI674" i="8"/>
  <c r="BI673" i="8"/>
  <c r="BI672" i="8"/>
  <c r="BI671" i="8"/>
  <c r="BI670" i="8"/>
  <c r="BI669" i="8"/>
  <c r="BI668" i="8"/>
  <c r="BI667" i="8"/>
  <c r="BI666" i="8"/>
  <c r="BI665" i="8"/>
  <c r="BI664" i="8"/>
  <c r="BI663" i="8"/>
  <c r="BI662" i="8"/>
  <c r="BI661" i="8"/>
  <c r="BI660" i="8"/>
  <c r="BI659" i="8"/>
  <c r="BI658" i="8"/>
  <c r="BI657" i="8"/>
  <c r="BI656" i="8"/>
  <c r="BI655" i="8"/>
  <c r="BI654" i="8"/>
  <c r="BI653" i="8"/>
  <c r="BI652" i="8"/>
  <c r="BI651" i="8"/>
  <c r="BI650" i="8"/>
  <c r="BI649" i="8"/>
  <c r="BI648" i="8"/>
  <c r="BI647" i="8"/>
  <c r="BI646" i="8"/>
  <c r="BI645" i="8"/>
  <c r="BI644" i="8"/>
  <c r="BI643" i="8"/>
  <c r="BI642" i="8"/>
  <c r="BI641" i="8"/>
  <c r="BI640" i="8"/>
  <c r="BI639" i="8"/>
  <c r="BI638" i="8"/>
  <c r="BI637" i="8"/>
  <c r="BI636" i="8"/>
  <c r="BI635" i="8"/>
  <c r="BI634" i="8"/>
  <c r="BI633" i="8"/>
  <c r="BI632" i="8"/>
  <c r="BI631" i="8"/>
  <c r="BI630" i="8"/>
  <c r="BI629" i="8"/>
  <c r="BI628" i="8"/>
  <c r="BI627" i="8"/>
  <c r="BI626" i="8"/>
  <c r="BI625" i="8"/>
  <c r="BI624" i="8"/>
  <c r="BI623" i="8"/>
  <c r="BI622" i="8"/>
  <c r="BI621" i="8"/>
  <c r="BI620" i="8"/>
  <c r="BI619" i="8"/>
  <c r="BI618" i="8"/>
  <c r="BI617" i="8"/>
  <c r="BI616" i="8"/>
  <c r="BI615" i="8"/>
  <c r="BI614" i="8"/>
  <c r="BI613" i="8"/>
  <c r="BI612" i="8"/>
  <c r="BI611" i="8"/>
  <c r="BI610" i="8"/>
  <c r="BI609" i="8"/>
  <c r="BI608" i="8"/>
  <c r="BI607" i="8"/>
  <c r="BI606" i="8"/>
  <c r="BI605" i="8"/>
  <c r="BI604" i="8"/>
  <c r="BI603" i="8"/>
  <c r="BI602" i="8"/>
  <c r="BI601" i="8"/>
  <c r="BI600" i="8"/>
  <c r="BI599" i="8"/>
  <c r="BI598" i="8"/>
  <c r="BI597" i="8"/>
  <c r="BI596" i="8"/>
  <c r="BI595" i="8"/>
  <c r="BI594" i="8"/>
  <c r="BI593" i="8"/>
  <c r="BI592" i="8"/>
  <c r="BI591" i="8"/>
  <c r="BI590" i="8"/>
  <c r="BI589" i="8"/>
  <c r="BI588" i="8"/>
  <c r="BI587" i="8"/>
  <c r="BI586" i="8"/>
  <c r="BI585" i="8"/>
  <c r="BI584" i="8"/>
  <c r="BI583" i="8"/>
  <c r="BI582" i="8"/>
  <c r="BI581" i="8"/>
  <c r="BI580" i="8"/>
  <c r="BI579" i="8"/>
  <c r="BI578" i="8"/>
  <c r="BI577" i="8"/>
  <c r="BI576" i="8"/>
  <c r="BI575" i="8"/>
  <c r="BI574" i="8"/>
  <c r="BI573" i="8"/>
  <c r="BI572" i="8"/>
  <c r="BI571" i="8"/>
  <c r="BI570" i="8"/>
  <c r="BI569" i="8"/>
  <c r="BI568" i="8"/>
  <c r="BI567" i="8"/>
  <c r="BI566" i="8"/>
  <c r="BI565" i="8"/>
  <c r="BI564" i="8"/>
  <c r="BI563" i="8"/>
  <c r="BI562" i="8"/>
  <c r="BI561" i="8"/>
  <c r="BI560" i="8"/>
  <c r="BI559" i="8"/>
  <c r="BI558" i="8"/>
  <c r="BI557" i="8"/>
  <c r="BI556" i="8"/>
  <c r="BI555" i="8"/>
  <c r="BI554" i="8"/>
  <c r="BI553" i="8"/>
  <c r="BI552" i="8"/>
  <c r="BI551" i="8"/>
  <c r="BI550" i="8"/>
  <c r="BI549" i="8"/>
  <c r="BI548" i="8"/>
  <c r="BI547" i="8"/>
  <c r="BI546" i="8"/>
  <c r="BI545" i="8"/>
  <c r="BI544" i="8"/>
  <c r="BI543" i="8"/>
  <c r="BI542" i="8"/>
  <c r="BI541" i="8"/>
  <c r="BI540" i="8"/>
  <c r="BI539" i="8"/>
  <c r="BI538" i="8"/>
  <c r="BI537" i="8"/>
  <c r="BI536" i="8"/>
  <c r="BI535" i="8"/>
  <c r="BI534" i="8"/>
  <c r="BI533" i="8"/>
  <c r="BI532" i="8"/>
  <c r="BI531" i="8"/>
  <c r="BK1447" i="8"/>
  <c r="BK1319" i="8"/>
  <c r="BK1196" i="8"/>
  <c r="BI1170" i="8"/>
  <c r="BN863" i="8"/>
  <c r="BK1432" i="8"/>
  <c r="BK1304" i="8"/>
  <c r="BN1190" i="8"/>
  <c r="BK1168" i="8"/>
  <c r="BK851" i="8"/>
  <c r="BK1431" i="8"/>
  <c r="BK1303" i="8"/>
  <c r="BK1190" i="8"/>
  <c r="BI1168" i="8"/>
  <c r="BI851" i="8"/>
  <c r="BK1416" i="8"/>
  <c r="BK1288" i="8"/>
  <c r="BN1186" i="8"/>
  <c r="BN1166" i="8"/>
  <c r="BN856" i="8"/>
  <c r="BN853" i="8"/>
  <c r="BK1415" i="8"/>
  <c r="BK1287" i="8"/>
  <c r="BK1186" i="8"/>
  <c r="BN859" i="8"/>
  <c r="BK1384" i="8"/>
  <c r="BK1256" i="8"/>
  <c r="BK528" i="8"/>
  <c r="BK520" i="8"/>
  <c r="BK512" i="8"/>
  <c r="BK504" i="8"/>
  <c r="BK503" i="8"/>
  <c r="BK502" i="8"/>
  <c r="BK501" i="8"/>
  <c r="BK500" i="8"/>
  <c r="BK499" i="8"/>
  <c r="BK498" i="8"/>
  <c r="BK497" i="8"/>
  <c r="BK496" i="8"/>
  <c r="BK495" i="8"/>
  <c r="BK494" i="8"/>
  <c r="BK493" i="8"/>
  <c r="BK492" i="8"/>
  <c r="BK491" i="8"/>
  <c r="BK490" i="8"/>
  <c r="BK489" i="8"/>
  <c r="BK488" i="8"/>
  <c r="BK487" i="8"/>
  <c r="BK486" i="8"/>
  <c r="BK485" i="8"/>
  <c r="BK484" i="8"/>
  <c r="BK483" i="8"/>
  <c r="BK482" i="8"/>
  <c r="BK481" i="8"/>
  <c r="BK480" i="8"/>
  <c r="BK479" i="8"/>
  <c r="BK478" i="8"/>
  <c r="BK477" i="8"/>
  <c r="BK476" i="8"/>
  <c r="BK475" i="8"/>
  <c r="BK474" i="8"/>
  <c r="BK473" i="8"/>
  <c r="BK472" i="8"/>
  <c r="BK471" i="8"/>
  <c r="BK470" i="8"/>
  <c r="BK469" i="8"/>
  <c r="BK468" i="8"/>
  <c r="BK467" i="8"/>
  <c r="BK466" i="8"/>
  <c r="BK465" i="8"/>
  <c r="BK464" i="8"/>
  <c r="BK463" i="8"/>
  <c r="BK462" i="8"/>
  <c r="BK461" i="8"/>
  <c r="BK460" i="8"/>
  <c r="BK459" i="8"/>
  <c r="BK458" i="8"/>
  <c r="BK457" i="8"/>
  <c r="BK456" i="8"/>
  <c r="BK455" i="8"/>
  <c r="BK454" i="8"/>
  <c r="BK453" i="8"/>
  <c r="BK452" i="8"/>
  <c r="BK451" i="8"/>
  <c r="BK450" i="8"/>
  <c r="BK449" i="8"/>
  <c r="BK448" i="8"/>
  <c r="BK447" i="8"/>
  <c r="BK446" i="8"/>
  <c r="BK445" i="8"/>
  <c r="BK444" i="8"/>
  <c r="BK443" i="8"/>
  <c r="BK442" i="8"/>
  <c r="BK441" i="8"/>
  <c r="BK440" i="8"/>
  <c r="BK439" i="8"/>
  <c r="BK438" i="8"/>
  <c r="BK437" i="8"/>
  <c r="BK436" i="8"/>
  <c r="BK435" i="8"/>
  <c r="BK434" i="8"/>
  <c r="BK433" i="8"/>
  <c r="BK432" i="8"/>
  <c r="BK431" i="8"/>
  <c r="BK430" i="8"/>
  <c r="BK429" i="8"/>
  <c r="BK428" i="8"/>
  <c r="BK427" i="8"/>
  <c r="BK426" i="8"/>
  <c r="BK425" i="8"/>
  <c r="BK424" i="8"/>
  <c r="BK423" i="8"/>
  <c r="BK422" i="8"/>
  <c r="BK421" i="8"/>
  <c r="BK420" i="8"/>
  <c r="BK419" i="8"/>
  <c r="BK418" i="8"/>
  <c r="BK417" i="8"/>
  <c r="BK416" i="8"/>
  <c r="BK415" i="8"/>
  <c r="BK414" i="8"/>
  <c r="BK413" i="8"/>
  <c r="BK412" i="8"/>
  <c r="BK411" i="8"/>
  <c r="BK410" i="8"/>
  <c r="BK409" i="8"/>
  <c r="BK408" i="8"/>
  <c r="BK407" i="8"/>
  <c r="BK406" i="8"/>
  <c r="BK405" i="8"/>
  <c r="BK404" i="8"/>
  <c r="BK403" i="8"/>
  <c r="BK402" i="8"/>
  <c r="BK401" i="8"/>
  <c r="BK400" i="8"/>
  <c r="BK399" i="8"/>
  <c r="BK398" i="8"/>
  <c r="BK397" i="8"/>
  <c r="BK396" i="8"/>
  <c r="BK395" i="8"/>
  <c r="BK394" i="8"/>
  <c r="BK393" i="8"/>
  <c r="BK392" i="8"/>
  <c r="BK391" i="8"/>
  <c r="BK390" i="8"/>
  <c r="BK389" i="8"/>
  <c r="BK388" i="8"/>
  <c r="BK387" i="8"/>
  <c r="BK386" i="8"/>
  <c r="BK385" i="8"/>
  <c r="BK384" i="8"/>
  <c r="BK383" i="8"/>
  <c r="BK382" i="8"/>
  <c r="BK381" i="8"/>
  <c r="BK380" i="8"/>
  <c r="BK379" i="8"/>
  <c r="BK378" i="8"/>
  <c r="BK377" i="8"/>
  <c r="BK376" i="8"/>
  <c r="BK375" i="8"/>
  <c r="BK374" i="8"/>
  <c r="BK373" i="8"/>
  <c r="BK372" i="8"/>
  <c r="BK371" i="8"/>
  <c r="BK370" i="8"/>
  <c r="BK369" i="8"/>
  <c r="BK368" i="8"/>
  <c r="BK367" i="8"/>
  <c r="BK366" i="8"/>
  <c r="BK365" i="8"/>
  <c r="BK364" i="8"/>
  <c r="BK363" i="8"/>
  <c r="BK362" i="8"/>
  <c r="BK361" i="8"/>
  <c r="BK360" i="8"/>
  <c r="BK359" i="8"/>
  <c r="BK358" i="8"/>
  <c r="BK357" i="8"/>
  <c r="BK356" i="8"/>
  <c r="BK355" i="8"/>
  <c r="BK354" i="8"/>
  <c r="BK353" i="8"/>
  <c r="BK352" i="8"/>
  <c r="BK351" i="8"/>
  <c r="BK350" i="8"/>
  <c r="BK1400" i="8"/>
  <c r="BN529" i="8"/>
  <c r="BI528" i="8"/>
  <c r="BL528" i="8" s="1"/>
  <c r="BN521" i="8"/>
  <c r="BI520" i="8"/>
  <c r="BN513" i="8"/>
  <c r="BI512" i="8"/>
  <c r="BN505" i="8"/>
  <c r="BI504" i="8"/>
  <c r="BI503" i="8"/>
  <c r="BI502" i="8"/>
  <c r="BI501" i="8"/>
  <c r="BI500" i="8"/>
  <c r="BI499" i="8"/>
  <c r="BI498" i="8"/>
  <c r="BI497" i="8"/>
  <c r="BI496" i="8"/>
  <c r="BI495" i="8"/>
  <c r="BI494" i="8"/>
  <c r="BI493" i="8"/>
  <c r="BI492" i="8"/>
  <c r="BI491" i="8"/>
  <c r="BI490" i="8"/>
  <c r="BI489" i="8"/>
  <c r="BI488" i="8"/>
  <c r="BI487" i="8"/>
  <c r="BI486" i="8"/>
  <c r="BI485" i="8"/>
  <c r="BI484" i="8"/>
  <c r="BI483" i="8"/>
  <c r="BI482" i="8"/>
  <c r="BI481" i="8"/>
  <c r="BI480" i="8"/>
  <c r="BI479" i="8"/>
  <c r="BI478" i="8"/>
  <c r="BI477" i="8"/>
  <c r="BI476" i="8"/>
  <c r="BI475" i="8"/>
  <c r="BI474" i="8"/>
  <c r="BI473" i="8"/>
  <c r="BI472" i="8"/>
  <c r="BI471" i="8"/>
  <c r="BI470" i="8"/>
  <c r="BI469" i="8"/>
  <c r="BI468" i="8"/>
  <c r="BI467" i="8"/>
  <c r="BI466" i="8"/>
  <c r="BI465" i="8"/>
  <c r="BI464" i="8"/>
  <c r="BI463" i="8"/>
  <c r="BI462" i="8"/>
  <c r="BI461" i="8"/>
  <c r="BI460" i="8"/>
  <c r="BI459" i="8"/>
  <c r="BI458" i="8"/>
  <c r="BI457" i="8"/>
  <c r="BI456" i="8"/>
  <c r="BI455" i="8"/>
  <c r="BI454" i="8"/>
  <c r="BI453" i="8"/>
  <c r="BI452" i="8"/>
  <c r="BI451" i="8"/>
  <c r="BI450" i="8"/>
  <c r="BI449" i="8"/>
  <c r="BI448" i="8"/>
  <c r="BI447" i="8"/>
  <c r="BI446" i="8"/>
  <c r="BI445" i="8"/>
  <c r="BI444" i="8"/>
  <c r="BI443" i="8"/>
  <c r="BI442" i="8"/>
  <c r="BI441" i="8"/>
  <c r="BI440" i="8"/>
  <c r="BI439" i="8"/>
  <c r="BI438" i="8"/>
  <c r="BI437" i="8"/>
  <c r="BI436" i="8"/>
  <c r="BI435" i="8"/>
  <c r="BI434" i="8"/>
  <c r="BI433" i="8"/>
  <c r="BI432" i="8"/>
  <c r="BI431" i="8"/>
  <c r="BI430" i="8"/>
  <c r="BI429" i="8"/>
  <c r="BI428" i="8"/>
  <c r="BI427" i="8"/>
  <c r="BI426" i="8"/>
  <c r="BI425" i="8"/>
  <c r="BI424" i="8"/>
  <c r="BI423" i="8"/>
  <c r="BI422" i="8"/>
  <c r="BI421" i="8"/>
  <c r="BI420" i="8"/>
  <c r="BI419" i="8"/>
  <c r="BI418" i="8"/>
  <c r="BI417" i="8"/>
  <c r="BI416" i="8"/>
  <c r="BI415" i="8"/>
  <c r="BI414" i="8"/>
  <c r="BI413" i="8"/>
  <c r="BI412" i="8"/>
  <c r="BI411" i="8"/>
  <c r="BI410" i="8"/>
  <c r="BI409" i="8"/>
  <c r="BI408" i="8"/>
  <c r="BI407" i="8"/>
  <c r="BI406" i="8"/>
  <c r="BI405" i="8"/>
  <c r="BI404" i="8"/>
  <c r="BI403" i="8"/>
  <c r="BI402" i="8"/>
  <c r="BI401" i="8"/>
  <c r="BI400" i="8"/>
  <c r="BI399" i="8"/>
  <c r="BI398" i="8"/>
  <c r="BI397" i="8"/>
  <c r="BI396" i="8"/>
  <c r="BI395" i="8"/>
  <c r="BI394" i="8"/>
  <c r="BI393" i="8"/>
  <c r="BI392" i="8"/>
  <c r="BI391" i="8"/>
  <c r="BI390" i="8"/>
  <c r="BI389" i="8"/>
  <c r="BI388" i="8"/>
  <c r="BI387" i="8"/>
  <c r="BI386" i="8"/>
  <c r="BI385" i="8"/>
  <c r="BI384" i="8"/>
  <c r="BI383" i="8"/>
  <c r="BI382" i="8"/>
  <c r="BI381" i="8"/>
  <c r="BI380" i="8"/>
  <c r="BI379" i="8"/>
  <c r="BI378" i="8"/>
  <c r="BI377" i="8"/>
  <c r="BI376" i="8"/>
  <c r="BI375" i="8"/>
  <c r="BI374" i="8"/>
  <c r="BI373" i="8"/>
  <c r="BI372" i="8"/>
  <c r="BI371" i="8"/>
  <c r="BI370" i="8"/>
  <c r="BI369" i="8"/>
  <c r="BI368" i="8"/>
  <c r="BI367" i="8"/>
  <c r="BI366" i="8"/>
  <c r="BI365" i="8"/>
  <c r="BI364" i="8"/>
  <c r="BI363" i="8"/>
  <c r="BI362" i="8"/>
  <c r="BI361" i="8"/>
  <c r="BI360" i="8"/>
  <c r="BI359" i="8"/>
  <c r="BI358" i="8"/>
  <c r="BI357" i="8"/>
  <c r="BI356" i="8"/>
  <c r="BI355" i="8"/>
  <c r="BI354" i="8"/>
  <c r="BI353" i="8"/>
  <c r="BI352" i="8"/>
  <c r="BI351" i="8"/>
  <c r="BI350" i="8"/>
  <c r="BI349" i="8"/>
  <c r="BI348" i="8"/>
  <c r="BI347" i="8"/>
  <c r="BI346" i="8"/>
  <c r="BI345" i="8"/>
  <c r="BI344" i="8"/>
  <c r="BI343" i="8"/>
  <c r="BI342" i="8"/>
  <c r="BI341" i="8"/>
  <c r="BI340" i="8"/>
  <c r="BI339" i="8"/>
  <c r="BI338" i="8"/>
  <c r="BI337" i="8"/>
  <c r="BI336" i="8"/>
  <c r="BI335" i="8"/>
  <c r="BI334" i="8"/>
  <c r="BI333" i="8"/>
  <c r="BI332" i="8"/>
  <c r="BI331" i="8"/>
  <c r="BI330" i="8"/>
  <c r="BI329" i="8"/>
  <c r="BI328" i="8"/>
  <c r="BI327" i="8"/>
  <c r="BI326" i="8"/>
  <c r="BI325" i="8"/>
  <c r="BI324" i="8"/>
  <c r="BI323" i="8"/>
  <c r="BI322" i="8"/>
  <c r="BI321" i="8"/>
  <c r="BI320" i="8"/>
  <c r="BI319" i="8"/>
  <c r="BI318" i="8"/>
  <c r="BI317" i="8"/>
  <c r="BI316" i="8"/>
  <c r="BI315" i="8"/>
  <c r="BI314" i="8"/>
  <c r="BI313" i="8"/>
  <c r="BI312" i="8"/>
  <c r="BI311" i="8"/>
  <c r="BI310" i="8"/>
  <c r="BI309" i="8"/>
  <c r="BI308" i="8"/>
  <c r="BI307" i="8"/>
  <c r="BI306" i="8"/>
  <c r="BI305" i="8"/>
  <c r="BI304" i="8"/>
  <c r="BI303" i="8"/>
  <c r="BI302" i="8"/>
  <c r="BI301" i="8"/>
  <c r="BI300" i="8"/>
  <c r="BI299" i="8"/>
  <c r="BI298" i="8"/>
  <c r="BI297" i="8"/>
  <c r="BI296" i="8"/>
  <c r="BI295" i="8"/>
  <c r="BI294" i="8"/>
  <c r="BI293" i="8"/>
  <c r="BI292" i="8"/>
  <c r="BI291" i="8"/>
  <c r="BI290" i="8"/>
  <c r="BI289" i="8"/>
  <c r="BI288" i="8"/>
  <c r="BI287" i="8"/>
  <c r="BI286" i="8"/>
  <c r="BI285" i="8"/>
  <c r="BI284" i="8"/>
  <c r="BI283" i="8"/>
  <c r="BI282" i="8"/>
  <c r="BI281" i="8"/>
  <c r="BI280" i="8"/>
  <c r="BI279" i="8"/>
  <c r="BI278" i="8"/>
  <c r="BI277" i="8"/>
  <c r="BI276" i="8"/>
  <c r="BI275" i="8"/>
  <c r="BI274" i="8"/>
  <c r="BI273" i="8"/>
  <c r="BI272" i="8"/>
  <c r="BI271" i="8"/>
  <c r="BI270" i="8"/>
  <c r="BI269" i="8"/>
  <c r="BI268" i="8"/>
  <c r="BI267" i="8"/>
  <c r="BI266" i="8"/>
  <c r="BI265" i="8"/>
  <c r="BI264" i="8"/>
  <c r="BI263" i="8"/>
  <c r="BI262" i="8"/>
  <c r="BI261" i="8"/>
  <c r="BI260" i="8"/>
  <c r="BI259" i="8"/>
  <c r="BI258" i="8"/>
  <c r="BI257" i="8"/>
  <c r="BI256" i="8"/>
  <c r="BI255" i="8"/>
  <c r="BI254" i="8"/>
  <c r="BI253" i="8"/>
  <c r="BI252" i="8"/>
  <c r="BI251" i="8"/>
  <c r="BI250" i="8"/>
  <c r="BI249" i="8"/>
  <c r="BK1399" i="8"/>
  <c r="BK529" i="8"/>
  <c r="BK521" i="8"/>
  <c r="BK513" i="8"/>
  <c r="BK505" i="8"/>
  <c r="BK1272" i="8"/>
  <c r="BN530" i="8"/>
  <c r="BI529" i="8"/>
  <c r="BN522" i="8"/>
  <c r="BI521" i="8"/>
  <c r="BN514" i="8"/>
  <c r="BI513" i="8"/>
  <c r="BN506" i="8"/>
  <c r="BI505" i="8"/>
  <c r="BK1271" i="8"/>
  <c r="BK530" i="8"/>
  <c r="BK522" i="8"/>
  <c r="BK514" i="8"/>
  <c r="BK506" i="8"/>
  <c r="BN1182" i="8"/>
  <c r="BI530" i="8"/>
  <c r="BN523" i="8"/>
  <c r="BI522" i="8"/>
  <c r="BN515" i="8"/>
  <c r="BI514" i="8"/>
  <c r="BN507" i="8"/>
  <c r="BI506" i="8"/>
  <c r="BK1182" i="8"/>
  <c r="BN865" i="8"/>
  <c r="BK523" i="8"/>
  <c r="BK515" i="8"/>
  <c r="BK507" i="8"/>
  <c r="BN862" i="8"/>
  <c r="BK531" i="8"/>
  <c r="BN524" i="8"/>
  <c r="BI523" i="8"/>
  <c r="BN516" i="8"/>
  <c r="BI515" i="8"/>
  <c r="BN508" i="8"/>
  <c r="BI507" i="8"/>
  <c r="BK524" i="8"/>
  <c r="BK516" i="8"/>
  <c r="BK508" i="8"/>
  <c r="BN525" i="8"/>
  <c r="BI524" i="8"/>
  <c r="BN517" i="8"/>
  <c r="BI516" i="8"/>
  <c r="BN509" i="8"/>
  <c r="BI508" i="8"/>
  <c r="BK525" i="8"/>
  <c r="BK517" i="8"/>
  <c r="BK509" i="8"/>
  <c r="BN526" i="8"/>
  <c r="BI525" i="8"/>
  <c r="BN518" i="8"/>
  <c r="BI517" i="8"/>
  <c r="BN510" i="8"/>
  <c r="BI509" i="8"/>
  <c r="BK526" i="8"/>
  <c r="BK518" i="8"/>
  <c r="BK510" i="8"/>
  <c r="BN527" i="8"/>
  <c r="BI526" i="8"/>
  <c r="BN519" i="8"/>
  <c r="BI518" i="8"/>
  <c r="BN511" i="8"/>
  <c r="BI510" i="8"/>
  <c r="BN528" i="8"/>
  <c r="BI527" i="8"/>
  <c r="BN520" i="8"/>
  <c r="BI519" i="8"/>
  <c r="BN512" i="8"/>
  <c r="BI511" i="8"/>
  <c r="BN504" i="8"/>
  <c r="BN493" i="8"/>
  <c r="BN477" i="8"/>
  <c r="BN461" i="8"/>
  <c r="BN445" i="8"/>
  <c r="BN429" i="8"/>
  <c r="BN413" i="8"/>
  <c r="BN397" i="8"/>
  <c r="BN346" i="8"/>
  <c r="BK341" i="8"/>
  <c r="BN330" i="8"/>
  <c r="BK325" i="8"/>
  <c r="BN292" i="8"/>
  <c r="BK286" i="8"/>
  <c r="BN276" i="8"/>
  <c r="BK247" i="8"/>
  <c r="BK246" i="8"/>
  <c r="BK245" i="8"/>
  <c r="BK244" i="8"/>
  <c r="BK243" i="8"/>
  <c r="BK242" i="8"/>
  <c r="BK241" i="8"/>
  <c r="BK240" i="8"/>
  <c r="BK239" i="8"/>
  <c r="BK238" i="8"/>
  <c r="BK237" i="8"/>
  <c r="BK236" i="8"/>
  <c r="BK235" i="8"/>
  <c r="BK234" i="8"/>
  <c r="BK233" i="8"/>
  <c r="BK232" i="8"/>
  <c r="BK231" i="8"/>
  <c r="BK230" i="8"/>
  <c r="BK229" i="8"/>
  <c r="BK228" i="8"/>
  <c r="BK227" i="8"/>
  <c r="BK226" i="8"/>
  <c r="BK225" i="8"/>
  <c r="BK224" i="8"/>
  <c r="BK223" i="8"/>
  <c r="BK222" i="8"/>
  <c r="BK221" i="8"/>
  <c r="BK220" i="8"/>
  <c r="BK219" i="8"/>
  <c r="BK218" i="8"/>
  <c r="BK217" i="8"/>
  <c r="BK216" i="8"/>
  <c r="BK215" i="8"/>
  <c r="BK214" i="8"/>
  <c r="BK213" i="8"/>
  <c r="BK212" i="8"/>
  <c r="BK211" i="8"/>
  <c r="BK210" i="8"/>
  <c r="BK209" i="8"/>
  <c r="BK208" i="8"/>
  <c r="BK207" i="8"/>
  <c r="BK206" i="8"/>
  <c r="BK205" i="8"/>
  <c r="BK204" i="8"/>
  <c r="BK203" i="8"/>
  <c r="BK202" i="8"/>
  <c r="BK201" i="8"/>
  <c r="BK200" i="8"/>
  <c r="BK199" i="8"/>
  <c r="BK198" i="8"/>
  <c r="BK197" i="8"/>
  <c r="BK196" i="8"/>
  <c r="BK195" i="8"/>
  <c r="BK194" i="8"/>
  <c r="BK193" i="8"/>
  <c r="BK192" i="8"/>
  <c r="BK191" i="8"/>
  <c r="BK190" i="8"/>
  <c r="BK189" i="8"/>
  <c r="BK188" i="8"/>
  <c r="BK187" i="8"/>
  <c r="BK186" i="8"/>
  <c r="BK185" i="8"/>
  <c r="BK184" i="8"/>
  <c r="BK183" i="8"/>
  <c r="BK182" i="8"/>
  <c r="BK181" i="8"/>
  <c r="BK180" i="8"/>
  <c r="BK179" i="8"/>
  <c r="BK178" i="8"/>
  <c r="BK177" i="8"/>
  <c r="BK176" i="8"/>
  <c r="BK175" i="8"/>
  <c r="BK174" i="8"/>
  <c r="BK173" i="8"/>
  <c r="BK172" i="8"/>
  <c r="BK171" i="8"/>
  <c r="BK170" i="8"/>
  <c r="BK169" i="8"/>
  <c r="BK168" i="8"/>
  <c r="BK167" i="8"/>
  <c r="BK166" i="8"/>
  <c r="BK165" i="8"/>
  <c r="BK164" i="8"/>
  <c r="BK163" i="8"/>
  <c r="BK162" i="8"/>
  <c r="BK161" i="8"/>
  <c r="BK160" i="8"/>
  <c r="BK159" i="8"/>
  <c r="BK158" i="8"/>
  <c r="BK157" i="8"/>
  <c r="BK156" i="8"/>
  <c r="BK155" i="8"/>
  <c r="BK154" i="8"/>
  <c r="BK153" i="8"/>
  <c r="BK152" i="8"/>
  <c r="BK151" i="8"/>
  <c r="BK150" i="8"/>
  <c r="BK149" i="8"/>
  <c r="BK148" i="8"/>
  <c r="BK147" i="8"/>
  <c r="BK146" i="8"/>
  <c r="BK145" i="8"/>
  <c r="BK144" i="8"/>
  <c r="BK143" i="8"/>
  <c r="BN141" i="8"/>
  <c r="BI128" i="8"/>
  <c r="BK127" i="8"/>
  <c r="BN125" i="8"/>
  <c r="BI112" i="8"/>
  <c r="BK111" i="8"/>
  <c r="BN109" i="8"/>
  <c r="BI96" i="8"/>
  <c r="BK95" i="8"/>
  <c r="BN93" i="8"/>
  <c r="BI80" i="8"/>
  <c r="BK79" i="8"/>
  <c r="BN77" i="8"/>
  <c r="BI64" i="8"/>
  <c r="BK63" i="8"/>
  <c r="BN61" i="8"/>
  <c r="BI48" i="8"/>
  <c r="BK47" i="8"/>
  <c r="BN45" i="8"/>
  <c r="BI32" i="8"/>
  <c r="BK31" i="8"/>
  <c r="BN29" i="8"/>
  <c r="BI16" i="8"/>
  <c r="BK15" i="8"/>
  <c r="BN13" i="8"/>
  <c r="BN498" i="8"/>
  <c r="BN337" i="8"/>
  <c r="BN293" i="8"/>
  <c r="BK266" i="8"/>
  <c r="BN114" i="8"/>
  <c r="BK68" i="8"/>
  <c r="BK20" i="8"/>
  <c r="BK35" i="8"/>
  <c r="BI34" i="8"/>
  <c r="BK527" i="8"/>
  <c r="BN492" i="8"/>
  <c r="BN476" i="8"/>
  <c r="BN460" i="8"/>
  <c r="BN444" i="8"/>
  <c r="BN428" i="8"/>
  <c r="BN412" i="8"/>
  <c r="BN396" i="8"/>
  <c r="BN384" i="8"/>
  <c r="BN376" i="8"/>
  <c r="BN368" i="8"/>
  <c r="BN360" i="8"/>
  <c r="BN352" i="8"/>
  <c r="BK346" i="8"/>
  <c r="BN335" i="8"/>
  <c r="BK330" i="8"/>
  <c r="BN319" i="8"/>
  <c r="BN315" i="8"/>
  <c r="BN311" i="8"/>
  <c r="BN307" i="8"/>
  <c r="BN303" i="8"/>
  <c r="BN299" i="8"/>
  <c r="BN295" i="8"/>
  <c r="BK289" i="8"/>
  <c r="BN279" i="8"/>
  <c r="BK273" i="8"/>
  <c r="BN270" i="8"/>
  <c r="BK265" i="8"/>
  <c r="BN262" i="8"/>
  <c r="BK257" i="8"/>
  <c r="BN254" i="8"/>
  <c r="BK249" i="8"/>
  <c r="BI247" i="8"/>
  <c r="BI246" i="8"/>
  <c r="BI245" i="8"/>
  <c r="BI244" i="8"/>
  <c r="BI243" i="8"/>
  <c r="BI242" i="8"/>
  <c r="BI241" i="8"/>
  <c r="BI240" i="8"/>
  <c r="BI239" i="8"/>
  <c r="BI238" i="8"/>
  <c r="BI237" i="8"/>
  <c r="BI236" i="8"/>
  <c r="BI235" i="8"/>
  <c r="BI234" i="8"/>
  <c r="BI233" i="8"/>
  <c r="BI232" i="8"/>
  <c r="BI231" i="8"/>
  <c r="BI230" i="8"/>
  <c r="BI229" i="8"/>
  <c r="BI228" i="8"/>
  <c r="BI227" i="8"/>
  <c r="BI226" i="8"/>
  <c r="BI225" i="8"/>
  <c r="BI224" i="8"/>
  <c r="BI223" i="8"/>
  <c r="BI222" i="8"/>
  <c r="BI221" i="8"/>
  <c r="BI220" i="8"/>
  <c r="BI219" i="8"/>
  <c r="BI218" i="8"/>
  <c r="BI217" i="8"/>
  <c r="BI216" i="8"/>
  <c r="BI215" i="8"/>
  <c r="BI214" i="8"/>
  <c r="BI213" i="8"/>
  <c r="BI212" i="8"/>
  <c r="BI211" i="8"/>
  <c r="BI210" i="8"/>
  <c r="BI209" i="8"/>
  <c r="BI208" i="8"/>
  <c r="BI207" i="8"/>
  <c r="BI206" i="8"/>
  <c r="BI205" i="8"/>
  <c r="BI204" i="8"/>
  <c r="BI203" i="8"/>
  <c r="BI202" i="8"/>
  <c r="BI201" i="8"/>
  <c r="BI200" i="8"/>
  <c r="BI199" i="8"/>
  <c r="BI198" i="8"/>
  <c r="BI197" i="8"/>
  <c r="BI196" i="8"/>
  <c r="BI195" i="8"/>
  <c r="BI194" i="8"/>
  <c r="BI193" i="8"/>
  <c r="BI192" i="8"/>
  <c r="BI191" i="8"/>
  <c r="BI190" i="8"/>
  <c r="BI189" i="8"/>
  <c r="BI188" i="8"/>
  <c r="BI187" i="8"/>
  <c r="BI186" i="8"/>
  <c r="BI185" i="8"/>
  <c r="BI184" i="8"/>
  <c r="BI183" i="8"/>
  <c r="BI182" i="8"/>
  <c r="BI181" i="8"/>
  <c r="BI180" i="8"/>
  <c r="BI179" i="8"/>
  <c r="BI178" i="8"/>
  <c r="BI177" i="8"/>
  <c r="BI176" i="8"/>
  <c r="BI175" i="8"/>
  <c r="BI174" i="8"/>
  <c r="BI173" i="8"/>
  <c r="BI172" i="8"/>
  <c r="BI171" i="8"/>
  <c r="BI170" i="8"/>
  <c r="BI169" i="8"/>
  <c r="BI168" i="8"/>
  <c r="BI167" i="8"/>
  <c r="BI166" i="8"/>
  <c r="BI165" i="8"/>
  <c r="BI164" i="8"/>
  <c r="BI163" i="8"/>
  <c r="BI162" i="8"/>
  <c r="BI161" i="8"/>
  <c r="BI160" i="8"/>
  <c r="BI159" i="8"/>
  <c r="BI158" i="8"/>
  <c r="BI157" i="8"/>
  <c r="BI156" i="8"/>
  <c r="BI155" i="8"/>
  <c r="BI154" i="8"/>
  <c r="BI153" i="8"/>
  <c r="BI152" i="8"/>
  <c r="BI151" i="8"/>
  <c r="BI150" i="8"/>
  <c r="BI149" i="8"/>
  <c r="BI148" i="8"/>
  <c r="BI147" i="8"/>
  <c r="BI146" i="8"/>
  <c r="BI145" i="8"/>
  <c r="BI144" i="8"/>
  <c r="BI143" i="8"/>
  <c r="BK142" i="8"/>
  <c r="BN140" i="8"/>
  <c r="BI127" i="8"/>
  <c r="BK126" i="8"/>
  <c r="BN124" i="8"/>
  <c r="BI111" i="8"/>
  <c r="BK110" i="8"/>
  <c r="BN108" i="8"/>
  <c r="BI95" i="8"/>
  <c r="BK94" i="8"/>
  <c r="BN92" i="8"/>
  <c r="BI79" i="8"/>
  <c r="BK78" i="8"/>
  <c r="BN76" i="8"/>
  <c r="BI63" i="8"/>
  <c r="BK62" i="8"/>
  <c r="BN60" i="8"/>
  <c r="BI47" i="8"/>
  <c r="BK46" i="8"/>
  <c r="BN44" i="8"/>
  <c r="BI31" i="8"/>
  <c r="BK30" i="8"/>
  <c r="BN28" i="8"/>
  <c r="BI15" i="8"/>
  <c r="BK14" i="8"/>
  <c r="BN12" i="8"/>
  <c r="BK250" i="8"/>
  <c r="BK116" i="8"/>
  <c r="BN98" i="8"/>
  <c r="BK36" i="8"/>
  <c r="BK337" i="8"/>
  <c r="BN280" i="8"/>
  <c r="BN129" i="8"/>
  <c r="BK19" i="8"/>
  <c r="BK33" i="8"/>
  <c r="BN491" i="8"/>
  <c r="BN475" i="8"/>
  <c r="BN459" i="8"/>
  <c r="BN443" i="8"/>
  <c r="BN427" i="8"/>
  <c r="BN411" i="8"/>
  <c r="BN395" i="8"/>
  <c r="BN340" i="8"/>
  <c r="BK335" i="8"/>
  <c r="BN324" i="8"/>
  <c r="BK319" i="8"/>
  <c r="BK315" i="8"/>
  <c r="BK311" i="8"/>
  <c r="BK307" i="8"/>
  <c r="BK303" i="8"/>
  <c r="BK299" i="8"/>
  <c r="BK292" i="8"/>
  <c r="BN282" i="8"/>
  <c r="BK276" i="8"/>
  <c r="BI142" i="8"/>
  <c r="BK141" i="8"/>
  <c r="BN139" i="8"/>
  <c r="BI126" i="8"/>
  <c r="BK125" i="8"/>
  <c r="BN123" i="8"/>
  <c r="BI110" i="8"/>
  <c r="BK109" i="8"/>
  <c r="BN107" i="8"/>
  <c r="BI94" i="8"/>
  <c r="BK93" i="8"/>
  <c r="BN91" i="8"/>
  <c r="BI78" i="8"/>
  <c r="BK77" i="8"/>
  <c r="BN75" i="8"/>
  <c r="BI62" i="8"/>
  <c r="BK61" i="8"/>
  <c r="BN59" i="8"/>
  <c r="BI46" i="8"/>
  <c r="BK45" i="8"/>
  <c r="BN43" i="8"/>
  <c r="BI30" i="8"/>
  <c r="BK29" i="8"/>
  <c r="BN27" i="8"/>
  <c r="BI14" i="8"/>
  <c r="BK13" i="8"/>
  <c r="BN11" i="8"/>
  <c r="BN482" i="8"/>
  <c r="BN355" i="8"/>
  <c r="BN321" i="8"/>
  <c r="BK287" i="8"/>
  <c r="BN130" i="8"/>
  <c r="BN82" i="8"/>
  <c r="BK52" i="8"/>
  <c r="BI100" i="8"/>
  <c r="BI52" i="8"/>
  <c r="BN47" i="8"/>
  <c r="BN15" i="8"/>
  <c r="BN490" i="8"/>
  <c r="BN474" i="8"/>
  <c r="BN458" i="8"/>
  <c r="BN442" i="8"/>
  <c r="BN426" i="8"/>
  <c r="BN410" i="8"/>
  <c r="BN394" i="8"/>
  <c r="BN383" i="8"/>
  <c r="BN375" i="8"/>
  <c r="BN367" i="8"/>
  <c r="BN359" i="8"/>
  <c r="BN351" i="8"/>
  <c r="BN345" i="8"/>
  <c r="BK340" i="8"/>
  <c r="BN329" i="8"/>
  <c r="BK324" i="8"/>
  <c r="BK295" i="8"/>
  <c r="BN285" i="8"/>
  <c r="BK279" i="8"/>
  <c r="BK270" i="8"/>
  <c r="BN267" i="8"/>
  <c r="BK262" i="8"/>
  <c r="BN259" i="8"/>
  <c r="BK254" i="8"/>
  <c r="BN251" i="8"/>
  <c r="BI141" i="8"/>
  <c r="BK140" i="8"/>
  <c r="BN138" i="8"/>
  <c r="BI125" i="8"/>
  <c r="BK124" i="8"/>
  <c r="BN122" i="8"/>
  <c r="BI109" i="8"/>
  <c r="BK108" i="8"/>
  <c r="BN106" i="8"/>
  <c r="BI93" i="8"/>
  <c r="BK92" i="8"/>
  <c r="BN90" i="8"/>
  <c r="BI77" i="8"/>
  <c r="BK76" i="8"/>
  <c r="BN74" i="8"/>
  <c r="BI61" i="8"/>
  <c r="BK60" i="8"/>
  <c r="BN58" i="8"/>
  <c r="BI45" i="8"/>
  <c r="BK44" i="8"/>
  <c r="BN42" i="8"/>
  <c r="BI29" i="8"/>
  <c r="BK28" i="8"/>
  <c r="BN26" i="8"/>
  <c r="BI13" i="8"/>
  <c r="BK12" i="8"/>
  <c r="BN10" i="8"/>
  <c r="BK7" i="8"/>
  <c r="BN434" i="8"/>
  <c r="BN387" i="8"/>
  <c r="BN363" i="8"/>
  <c r="BN271" i="8"/>
  <c r="BN18" i="8"/>
  <c r="BN449" i="8"/>
  <c r="BN489" i="8"/>
  <c r="BN473" i="8"/>
  <c r="BN457" i="8"/>
  <c r="BN441" i="8"/>
  <c r="BN425" i="8"/>
  <c r="BN409" i="8"/>
  <c r="BN393" i="8"/>
  <c r="BK345" i="8"/>
  <c r="BN334" i="8"/>
  <c r="BK329" i="8"/>
  <c r="BN288" i="8"/>
  <c r="BK282" i="8"/>
  <c r="BI140" i="8"/>
  <c r="BK139" i="8"/>
  <c r="BN137" i="8"/>
  <c r="BI124" i="8"/>
  <c r="BK123" i="8"/>
  <c r="BN121" i="8"/>
  <c r="BI108" i="8"/>
  <c r="BK107" i="8"/>
  <c r="BN105" i="8"/>
  <c r="BI92" i="8"/>
  <c r="BK91" i="8"/>
  <c r="BN89" i="8"/>
  <c r="BI76" i="8"/>
  <c r="BK75" i="8"/>
  <c r="BN73" i="8"/>
  <c r="BI60" i="8"/>
  <c r="BK59" i="8"/>
  <c r="BN57" i="8"/>
  <c r="BI44" i="8"/>
  <c r="BK43" i="8"/>
  <c r="BN41" i="8"/>
  <c r="BI28" i="8"/>
  <c r="BK27" i="8"/>
  <c r="BN25" i="8"/>
  <c r="BI12" i="8"/>
  <c r="BK11" i="8"/>
  <c r="BN9" i="8"/>
  <c r="BN466" i="8"/>
  <c r="BN371" i="8"/>
  <c r="BK332" i="8"/>
  <c r="BN263" i="8"/>
  <c r="BI117" i="8"/>
  <c r="BK100" i="8"/>
  <c r="BN50" i="8"/>
  <c r="BI21" i="8"/>
  <c r="BN326" i="8"/>
  <c r="BI116" i="8"/>
  <c r="BK99" i="8"/>
  <c r="BI4" i="8"/>
  <c r="BI66" i="8"/>
  <c r="BI18" i="8"/>
  <c r="BN488" i="8"/>
  <c r="BN472" i="8"/>
  <c r="BN456" i="8"/>
  <c r="BN440" i="8"/>
  <c r="BN424" i="8"/>
  <c r="BN408" i="8"/>
  <c r="BN392" i="8"/>
  <c r="BN382" i="8"/>
  <c r="BN374" i="8"/>
  <c r="BN366" i="8"/>
  <c r="BN358" i="8"/>
  <c r="BN350" i="8"/>
  <c r="BN339" i="8"/>
  <c r="BK334" i="8"/>
  <c r="BN323" i="8"/>
  <c r="BN318" i="8"/>
  <c r="BN314" i="8"/>
  <c r="BN310" i="8"/>
  <c r="BN306" i="8"/>
  <c r="BN302" i="8"/>
  <c r="BN298" i="8"/>
  <c r="BN291" i="8"/>
  <c r="BK285" i="8"/>
  <c r="BN275" i="8"/>
  <c r="BN272" i="8"/>
  <c r="BK267" i="8"/>
  <c r="BN264" i="8"/>
  <c r="BK259" i="8"/>
  <c r="BN256" i="8"/>
  <c r="BK251" i="8"/>
  <c r="BN248" i="8"/>
  <c r="BI139" i="8"/>
  <c r="BK138" i="8"/>
  <c r="BN136" i="8"/>
  <c r="BI123" i="8"/>
  <c r="BK122" i="8"/>
  <c r="BN120" i="8"/>
  <c r="BI107" i="8"/>
  <c r="BK106" i="8"/>
  <c r="BN104" i="8"/>
  <c r="BI91" i="8"/>
  <c r="BK90" i="8"/>
  <c r="BN88" i="8"/>
  <c r="BI75" i="8"/>
  <c r="BK74" i="8"/>
  <c r="BN72" i="8"/>
  <c r="BI59" i="8"/>
  <c r="BK58" i="8"/>
  <c r="BN56" i="8"/>
  <c r="BI43" i="8"/>
  <c r="BK42" i="8"/>
  <c r="BN40" i="8"/>
  <c r="BI27" i="8"/>
  <c r="BK26" i="8"/>
  <c r="BN24" i="8"/>
  <c r="BI11" i="8"/>
  <c r="BK10" i="8"/>
  <c r="BN8" i="8"/>
  <c r="BN5" i="8"/>
  <c r="BN433" i="8"/>
  <c r="BN81" i="8"/>
  <c r="BN65" i="8"/>
  <c r="BN49" i="8"/>
  <c r="BN17" i="8"/>
  <c r="BN503" i="8"/>
  <c r="BN487" i="8"/>
  <c r="BN471" i="8"/>
  <c r="BN455" i="8"/>
  <c r="BN439" i="8"/>
  <c r="BN423" i="8"/>
  <c r="BN407" i="8"/>
  <c r="BN391" i="8"/>
  <c r="BN344" i="8"/>
  <c r="BK339" i="8"/>
  <c r="BN328" i="8"/>
  <c r="BK323" i="8"/>
  <c r="BK318" i="8"/>
  <c r="BK314" i="8"/>
  <c r="BK310" i="8"/>
  <c r="BK306" i="8"/>
  <c r="BK302" i="8"/>
  <c r="BK298" i="8"/>
  <c r="BN294" i="8"/>
  <c r="BK288" i="8"/>
  <c r="BN278" i="8"/>
  <c r="BI138" i="8"/>
  <c r="BK137" i="8"/>
  <c r="BN135" i="8"/>
  <c r="BI122" i="8"/>
  <c r="BK121" i="8"/>
  <c r="BN119" i="8"/>
  <c r="BI106" i="8"/>
  <c r="BK105" i="8"/>
  <c r="BN103" i="8"/>
  <c r="BI90" i="8"/>
  <c r="BK89" i="8"/>
  <c r="BN87" i="8"/>
  <c r="BI74" i="8"/>
  <c r="BK73" i="8"/>
  <c r="BN71" i="8"/>
  <c r="BI58" i="8"/>
  <c r="BK57" i="8"/>
  <c r="BN55" i="8"/>
  <c r="BI42" i="8"/>
  <c r="BK41" i="8"/>
  <c r="BN39" i="8"/>
  <c r="BI26" i="8"/>
  <c r="BK25" i="8"/>
  <c r="BN23" i="8"/>
  <c r="BI10" i="8"/>
  <c r="BK9" i="8"/>
  <c r="BN7" i="8"/>
  <c r="BN450" i="8"/>
  <c r="BN379" i="8"/>
  <c r="BN277" i="8"/>
  <c r="BI101" i="8"/>
  <c r="BI85" i="8"/>
  <c r="BI37" i="8"/>
  <c r="BI5" i="8"/>
  <c r="BN342" i="8"/>
  <c r="BK131" i="8"/>
  <c r="BI36" i="8"/>
  <c r="BK65" i="8"/>
  <c r="BK49" i="8"/>
  <c r="BN502" i="8"/>
  <c r="BN486" i="8"/>
  <c r="BN470" i="8"/>
  <c r="BN454" i="8"/>
  <c r="BN438" i="8"/>
  <c r="BN422" i="8"/>
  <c r="BN406" i="8"/>
  <c r="BN390" i="8"/>
  <c r="BN381" i="8"/>
  <c r="BN373" i="8"/>
  <c r="BN365" i="8"/>
  <c r="BN357" i="8"/>
  <c r="BN349" i="8"/>
  <c r="BK344" i="8"/>
  <c r="BN333" i="8"/>
  <c r="BK328" i="8"/>
  <c r="BK291" i="8"/>
  <c r="BN281" i="8"/>
  <c r="BK275" i="8"/>
  <c r="BK272" i="8"/>
  <c r="BN269" i="8"/>
  <c r="BK264" i="8"/>
  <c r="BN261" i="8"/>
  <c r="BK256" i="8"/>
  <c r="BN253" i="8"/>
  <c r="BK248" i="8"/>
  <c r="BI137" i="8"/>
  <c r="BK136" i="8"/>
  <c r="BN134" i="8"/>
  <c r="BI121" i="8"/>
  <c r="BK120" i="8"/>
  <c r="BN118" i="8"/>
  <c r="BI105" i="8"/>
  <c r="BK104" i="8"/>
  <c r="BN102" i="8"/>
  <c r="BI89" i="8"/>
  <c r="BK88" i="8"/>
  <c r="BN86" i="8"/>
  <c r="BI73" i="8"/>
  <c r="BK72" i="8"/>
  <c r="BN70" i="8"/>
  <c r="BI57" i="8"/>
  <c r="BK56" i="8"/>
  <c r="BN54" i="8"/>
  <c r="BI41" i="8"/>
  <c r="BK40" i="8"/>
  <c r="BN38" i="8"/>
  <c r="BI25" i="8"/>
  <c r="BK24" i="8"/>
  <c r="BN22" i="8"/>
  <c r="BI9" i="8"/>
  <c r="BK8" i="8"/>
  <c r="BN6" i="8"/>
  <c r="BK258" i="8"/>
  <c r="BI133" i="8"/>
  <c r="BI69" i="8"/>
  <c r="BN481" i="8"/>
  <c r="BK115" i="8"/>
  <c r="BK83" i="8"/>
  <c r="BN33" i="8"/>
  <c r="BN31" i="8"/>
  <c r="BK519" i="8"/>
  <c r="BN501" i="8"/>
  <c r="BN485" i="8"/>
  <c r="BN469" i="8"/>
  <c r="BN453" i="8"/>
  <c r="BN437" i="8"/>
  <c r="BN421" i="8"/>
  <c r="BN405" i="8"/>
  <c r="BN389" i="8"/>
  <c r="BK349" i="8"/>
  <c r="BN338" i="8"/>
  <c r="BK333" i="8"/>
  <c r="BN322" i="8"/>
  <c r="BK294" i="8"/>
  <c r="BN284" i="8"/>
  <c r="BK278" i="8"/>
  <c r="BI248" i="8"/>
  <c r="BI136" i="8"/>
  <c r="BK135" i="8"/>
  <c r="BN133" i="8"/>
  <c r="BI120" i="8"/>
  <c r="BK119" i="8"/>
  <c r="BN117" i="8"/>
  <c r="BI104" i="8"/>
  <c r="BK103" i="8"/>
  <c r="BN101" i="8"/>
  <c r="BI88" i="8"/>
  <c r="BK87" i="8"/>
  <c r="BN85" i="8"/>
  <c r="BI72" i="8"/>
  <c r="BK71" i="8"/>
  <c r="BN69" i="8"/>
  <c r="BI56" i="8"/>
  <c r="BK55" i="8"/>
  <c r="BN53" i="8"/>
  <c r="BI40" i="8"/>
  <c r="BK39" i="8"/>
  <c r="BN37" i="8"/>
  <c r="BI24" i="8"/>
  <c r="BK23" i="8"/>
  <c r="BN21" i="8"/>
  <c r="BI8" i="8"/>
  <c r="BN418" i="8"/>
  <c r="BN417" i="8"/>
  <c r="BN500" i="8"/>
  <c r="BN484" i="8"/>
  <c r="BN468" i="8"/>
  <c r="BN452" i="8"/>
  <c r="BN436" i="8"/>
  <c r="BN420" i="8"/>
  <c r="BN404" i="8"/>
  <c r="BN388" i="8"/>
  <c r="BN380" i="8"/>
  <c r="BN372" i="8"/>
  <c r="BN364" i="8"/>
  <c r="BN356" i="8"/>
  <c r="BN343" i="8"/>
  <c r="BK338" i="8"/>
  <c r="BN327" i="8"/>
  <c r="BK322" i="8"/>
  <c r="BN317" i="8"/>
  <c r="BN313" i="8"/>
  <c r="BN309" i="8"/>
  <c r="BN305" i="8"/>
  <c r="BN301" i="8"/>
  <c r="BN297" i="8"/>
  <c r="BN287" i="8"/>
  <c r="BK281" i="8"/>
  <c r="BK269" i="8"/>
  <c r="BN266" i="8"/>
  <c r="BK261" i="8"/>
  <c r="BN258" i="8"/>
  <c r="BK253" i="8"/>
  <c r="BN250" i="8"/>
  <c r="BI135" i="8"/>
  <c r="BK134" i="8"/>
  <c r="BN132" i="8"/>
  <c r="BI119" i="8"/>
  <c r="BK118" i="8"/>
  <c r="BN116" i="8"/>
  <c r="BI103" i="8"/>
  <c r="BK102" i="8"/>
  <c r="BN100" i="8"/>
  <c r="BI87" i="8"/>
  <c r="BK86" i="8"/>
  <c r="BN84" i="8"/>
  <c r="BI71" i="8"/>
  <c r="BK70" i="8"/>
  <c r="BN68" i="8"/>
  <c r="BI55" i="8"/>
  <c r="BK54" i="8"/>
  <c r="BN52" i="8"/>
  <c r="BI39" i="8"/>
  <c r="BK38" i="8"/>
  <c r="BN36" i="8"/>
  <c r="BI23" i="8"/>
  <c r="BK22" i="8"/>
  <c r="BN20" i="8"/>
  <c r="BI7" i="8"/>
  <c r="BK6" i="8"/>
  <c r="BK84" i="8"/>
  <c r="BI53" i="8"/>
  <c r="BN34" i="8"/>
  <c r="BN465" i="8"/>
  <c r="BK321" i="8"/>
  <c r="BI132" i="8"/>
  <c r="BI84" i="8"/>
  <c r="BI68" i="8"/>
  <c r="BK51" i="8"/>
  <c r="BI50" i="8"/>
  <c r="BN499" i="8"/>
  <c r="BN483" i="8"/>
  <c r="BN467" i="8"/>
  <c r="BN451" i="8"/>
  <c r="BN435" i="8"/>
  <c r="BN419" i="8"/>
  <c r="BN403" i="8"/>
  <c r="BN348" i="8"/>
  <c r="BK343" i="8"/>
  <c r="BN332" i="8"/>
  <c r="BK327" i="8"/>
  <c r="BK317" i="8"/>
  <c r="BK313" i="8"/>
  <c r="BK309" i="8"/>
  <c r="BK305" i="8"/>
  <c r="BK301" i="8"/>
  <c r="BK297" i="8"/>
  <c r="BN290" i="8"/>
  <c r="BK284" i="8"/>
  <c r="BN274" i="8"/>
  <c r="BI134" i="8"/>
  <c r="BK133" i="8"/>
  <c r="BN131" i="8"/>
  <c r="BI118" i="8"/>
  <c r="BK117" i="8"/>
  <c r="BN115" i="8"/>
  <c r="BI102" i="8"/>
  <c r="BK101" i="8"/>
  <c r="BN99" i="8"/>
  <c r="BI86" i="8"/>
  <c r="BK85" i="8"/>
  <c r="BN83" i="8"/>
  <c r="BI70" i="8"/>
  <c r="BK69" i="8"/>
  <c r="BN67" i="8"/>
  <c r="BI54" i="8"/>
  <c r="BK53" i="8"/>
  <c r="BN51" i="8"/>
  <c r="BI38" i="8"/>
  <c r="BK37" i="8"/>
  <c r="BN35" i="8"/>
  <c r="BI22" i="8"/>
  <c r="BK21" i="8"/>
  <c r="BN19" i="8"/>
  <c r="BI6" i="8"/>
  <c r="BK5" i="8"/>
  <c r="BK348" i="8"/>
  <c r="BN255" i="8"/>
  <c r="BK132" i="8"/>
  <c r="BN66" i="8"/>
  <c r="BN497" i="8"/>
  <c r="BK290" i="8"/>
  <c r="BK274" i="8"/>
  <c r="BN113" i="8"/>
  <c r="BI20" i="8"/>
  <c r="BK17" i="8"/>
  <c r="BN496" i="8"/>
  <c r="BN480" i="8"/>
  <c r="BN464" i="8"/>
  <c r="BN448" i="8"/>
  <c r="BN432" i="8"/>
  <c r="BN416" i="8"/>
  <c r="BN400" i="8"/>
  <c r="BN386" i="8"/>
  <c r="BN378" i="8"/>
  <c r="BN370" i="8"/>
  <c r="BN362" i="8"/>
  <c r="BN354" i="8"/>
  <c r="BN347" i="8"/>
  <c r="BK342" i="8"/>
  <c r="BN331" i="8"/>
  <c r="BK326" i="8"/>
  <c r="BN316" i="8"/>
  <c r="BN312" i="8"/>
  <c r="BN308" i="8"/>
  <c r="BN304" i="8"/>
  <c r="BN300" i="8"/>
  <c r="BN296" i="8"/>
  <c r="BK293" i="8"/>
  <c r="BN283" i="8"/>
  <c r="BK277" i="8"/>
  <c r="BK271" i="8"/>
  <c r="BN268" i="8"/>
  <c r="BK263" i="8"/>
  <c r="BN260" i="8"/>
  <c r="BK255" i="8"/>
  <c r="BN252" i="8"/>
  <c r="BI131" i="8"/>
  <c r="BK130" i="8"/>
  <c r="BN128" i="8"/>
  <c r="BI115" i="8"/>
  <c r="BK114" i="8"/>
  <c r="BN112" i="8"/>
  <c r="BI99" i="8"/>
  <c r="BK98" i="8"/>
  <c r="BN96" i="8"/>
  <c r="BI83" i="8"/>
  <c r="BK82" i="8"/>
  <c r="BN80" i="8"/>
  <c r="BI67" i="8"/>
  <c r="BK66" i="8"/>
  <c r="BN64" i="8"/>
  <c r="BI51" i="8"/>
  <c r="BK50" i="8"/>
  <c r="BN48" i="8"/>
  <c r="BI35" i="8"/>
  <c r="BK34" i="8"/>
  <c r="BN32" i="8"/>
  <c r="BI19" i="8"/>
  <c r="BK18" i="8"/>
  <c r="BN16" i="8"/>
  <c r="BN495" i="8"/>
  <c r="BN479" i="8"/>
  <c r="BN463" i="8"/>
  <c r="BN447" i="8"/>
  <c r="BN431" i="8"/>
  <c r="BN415" i="8"/>
  <c r="BN399" i="8"/>
  <c r="BK347" i="8"/>
  <c r="BN336" i="8"/>
  <c r="BK331" i="8"/>
  <c r="BN320" i="8"/>
  <c r="BK316" i="8"/>
  <c r="BK312" i="8"/>
  <c r="BK308" i="8"/>
  <c r="BK304" i="8"/>
  <c r="BK300" i="8"/>
  <c r="BK296" i="8"/>
  <c r="BN286" i="8"/>
  <c r="BK280" i="8"/>
  <c r="BN247" i="8"/>
  <c r="BN246" i="8"/>
  <c r="BN245" i="8"/>
  <c r="BN244" i="8"/>
  <c r="BN243" i="8"/>
  <c r="BN242" i="8"/>
  <c r="BN241" i="8"/>
  <c r="BN240" i="8"/>
  <c r="BN239" i="8"/>
  <c r="BN238" i="8"/>
  <c r="BN237" i="8"/>
  <c r="BN236" i="8"/>
  <c r="BN235" i="8"/>
  <c r="BN234" i="8"/>
  <c r="BN233" i="8"/>
  <c r="BN232" i="8"/>
  <c r="BN231" i="8"/>
  <c r="BN230" i="8"/>
  <c r="BN229" i="8"/>
  <c r="BN228" i="8"/>
  <c r="BN227" i="8"/>
  <c r="BN226" i="8"/>
  <c r="BN225" i="8"/>
  <c r="BN224" i="8"/>
  <c r="BN223" i="8"/>
  <c r="BN222" i="8"/>
  <c r="BN221" i="8"/>
  <c r="BN220" i="8"/>
  <c r="BN219" i="8"/>
  <c r="BN218" i="8"/>
  <c r="BN217" i="8"/>
  <c r="BN216" i="8"/>
  <c r="BN215" i="8"/>
  <c r="BN214" i="8"/>
  <c r="BN213" i="8"/>
  <c r="BN212" i="8"/>
  <c r="BN211" i="8"/>
  <c r="BN210" i="8"/>
  <c r="BN209" i="8"/>
  <c r="BN208" i="8"/>
  <c r="BN207" i="8"/>
  <c r="BN206" i="8"/>
  <c r="BN205" i="8"/>
  <c r="BN204" i="8"/>
  <c r="BN203" i="8"/>
  <c r="BN202" i="8"/>
  <c r="BN201" i="8"/>
  <c r="BN200" i="8"/>
  <c r="BN199" i="8"/>
  <c r="BN198" i="8"/>
  <c r="BN197" i="8"/>
  <c r="BN196" i="8"/>
  <c r="BN195" i="8"/>
  <c r="BN194" i="8"/>
  <c r="BN193" i="8"/>
  <c r="BN192" i="8"/>
  <c r="BN191" i="8"/>
  <c r="BN190" i="8"/>
  <c r="BN189" i="8"/>
  <c r="BN188" i="8"/>
  <c r="BN187" i="8"/>
  <c r="BN186" i="8"/>
  <c r="BN185" i="8"/>
  <c r="BN184" i="8"/>
  <c r="BN183" i="8"/>
  <c r="BN182" i="8"/>
  <c r="BN181" i="8"/>
  <c r="BN180" i="8"/>
  <c r="BN179" i="8"/>
  <c r="BN178" i="8"/>
  <c r="BN177" i="8"/>
  <c r="BN176" i="8"/>
  <c r="BN175" i="8"/>
  <c r="BN174" i="8"/>
  <c r="BN173" i="8"/>
  <c r="BN172" i="8"/>
  <c r="BN171" i="8"/>
  <c r="BN170" i="8"/>
  <c r="BN169" i="8"/>
  <c r="BN168" i="8"/>
  <c r="BN167" i="8"/>
  <c r="BN166" i="8"/>
  <c r="BN165" i="8"/>
  <c r="BN164" i="8"/>
  <c r="BN163" i="8"/>
  <c r="BN162" i="8"/>
  <c r="BN161" i="8"/>
  <c r="BN160" i="8"/>
  <c r="BN159" i="8"/>
  <c r="BN158" i="8"/>
  <c r="BN157" i="8"/>
  <c r="BN156" i="8"/>
  <c r="BN155" i="8"/>
  <c r="BN154" i="8"/>
  <c r="BN153" i="8"/>
  <c r="BN152" i="8"/>
  <c r="BN151" i="8"/>
  <c r="BN150" i="8"/>
  <c r="BN149" i="8"/>
  <c r="BN148" i="8"/>
  <c r="BN147" i="8"/>
  <c r="BN146" i="8"/>
  <c r="BN145" i="8"/>
  <c r="BN144" i="8"/>
  <c r="BN143" i="8"/>
  <c r="BI130" i="8"/>
  <c r="BK129" i="8"/>
  <c r="BN127" i="8"/>
  <c r="BI114" i="8"/>
  <c r="BK113" i="8"/>
  <c r="BN111" i="8"/>
  <c r="BI98" i="8"/>
  <c r="BK97" i="8"/>
  <c r="BN95" i="8"/>
  <c r="BI82" i="8"/>
  <c r="BK81" i="8"/>
  <c r="BN79" i="8"/>
  <c r="BN63" i="8"/>
  <c r="BK511" i="8"/>
  <c r="BN494" i="8"/>
  <c r="BN478" i="8"/>
  <c r="BN462" i="8"/>
  <c r="BN446" i="8"/>
  <c r="BN430" i="8"/>
  <c r="BN414" i="8"/>
  <c r="BN398" i="8"/>
  <c r="BN385" i="8"/>
  <c r="BN377" i="8"/>
  <c r="BN369" i="8"/>
  <c r="BN361" i="8"/>
  <c r="BN353" i="8"/>
  <c r="BN341" i="8"/>
  <c r="BK336" i="8"/>
  <c r="BN325" i="8"/>
  <c r="BK320" i="8"/>
  <c r="BN289" i="8"/>
  <c r="BK283" i="8"/>
  <c r="BN273" i="8"/>
  <c r="BK268" i="8"/>
  <c r="BN265" i="8"/>
  <c r="BK260" i="8"/>
  <c r="BN257" i="8"/>
  <c r="BK252" i="8"/>
  <c r="BN249" i="8"/>
  <c r="BN142" i="8"/>
  <c r="BI129" i="8"/>
  <c r="BK128" i="8"/>
  <c r="BN126" i="8"/>
  <c r="BI113" i="8"/>
  <c r="BK112" i="8"/>
  <c r="BN110" i="8"/>
  <c r="BI97" i="8"/>
  <c r="BK96" i="8"/>
  <c r="BN94" i="8"/>
  <c r="BI81" i="8"/>
  <c r="BK80" i="8"/>
  <c r="BN78" i="8"/>
  <c r="BI65" i="8"/>
  <c r="BK64" i="8"/>
  <c r="BN62" i="8"/>
  <c r="BI49" i="8"/>
  <c r="BK48" i="8"/>
  <c r="BN46" i="8"/>
  <c r="BI33" i="8"/>
  <c r="BK32" i="8"/>
  <c r="BN30" i="8"/>
  <c r="BI17" i="8"/>
  <c r="BK16" i="8"/>
  <c r="BN14" i="8"/>
  <c r="BN402" i="8"/>
  <c r="BN401" i="8"/>
  <c r="BN97" i="8"/>
  <c r="BK67" i="8"/>
  <c r="AK2" i="8"/>
  <c r="AL2" i="8"/>
  <c r="AK4" i="8" a="1"/>
  <c r="AK4" i="8" l="1"/>
  <c r="BL2601" i="8"/>
  <c r="BL2649" i="8"/>
  <c r="BL2585" i="8"/>
  <c r="BL2633" i="8"/>
  <c r="BL2569" i="8"/>
  <c r="BL9" i="8"/>
  <c r="BL2605" i="8"/>
  <c r="BL2589" i="8"/>
  <c r="BO2291" i="8"/>
  <c r="BP2291" i="8" s="1"/>
  <c r="BQ2291" i="8" s="1"/>
  <c r="BO3107" i="8"/>
  <c r="BP3107" i="8" s="1"/>
  <c r="BQ3107" i="8" s="1"/>
  <c r="BO3762" i="8"/>
  <c r="BP3762" i="8" s="1"/>
  <c r="BQ3762" i="8" s="1"/>
  <c r="BO3396" i="8"/>
  <c r="BO2436" i="8"/>
  <c r="BO2768" i="8"/>
  <c r="BP2768" i="8" s="1"/>
  <c r="BQ2768" i="8" s="1"/>
  <c r="BO2995" i="8"/>
  <c r="BO3141" i="8"/>
  <c r="BP3141" i="8" s="1"/>
  <c r="BQ3141" i="8" s="1"/>
  <c r="BO3170" i="8"/>
  <c r="BP3170" i="8" s="1"/>
  <c r="BQ3170" i="8" s="1"/>
  <c r="BO2963" i="8"/>
  <c r="BP2963" i="8" s="1"/>
  <c r="BQ2963" i="8" s="1"/>
  <c r="BO2833" i="8"/>
  <c r="BO3731" i="8"/>
  <c r="BP3731" i="8" s="1"/>
  <c r="BQ3731" i="8" s="1"/>
  <c r="BO2545" i="8"/>
  <c r="BP2545" i="8" s="1"/>
  <c r="BQ2545" i="8" s="1"/>
  <c r="BO3697" i="8"/>
  <c r="BP3697" i="8" s="1"/>
  <c r="BQ3697" i="8" s="1"/>
  <c r="BL2575" i="8"/>
  <c r="BL2655" i="8"/>
  <c r="BL2573" i="8"/>
  <c r="BL2846" i="8"/>
  <c r="BL2578" i="8"/>
  <c r="BL2561" i="8"/>
  <c r="BL2577" i="8"/>
  <c r="BL2593" i="8"/>
  <c r="BL2625" i="8"/>
  <c r="BL2641" i="8"/>
  <c r="BO3367" i="8"/>
  <c r="BP3367" i="8" s="1"/>
  <c r="BQ3367" i="8" s="1"/>
  <c r="BO3591" i="8"/>
  <c r="BP3591" i="8" s="1"/>
  <c r="BQ3591" i="8" s="1"/>
  <c r="BM3591" i="8"/>
  <c r="BM3161" i="8"/>
  <c r="BO3161" i="8"/>
  <c r="BO3660" i="8"/>
  <c r="BP3660" i="8" s="1"/>
  <c r="BQ3660" i="8" s="1"/>
  <c r="BO2570" i="8"/>
  <c r="BP2570" i="8" s="1"/>
  <c r="BQ2570" i="8" s="1"/>
  <c r="BM2570" i="8"/>
  <c r="BM3432" i="8"/>
  <c r="BO3432" i="8"/>
  <c r="BP3432" i="8" s="1"/>
  <c r="BQ3432" i="8" s="1"/>
  <c r="BM3767" i="8"/>
  <c r="BO3767" i="8"/>
  <c r="BO3060" i="8"/>
  <c r="BP3060" i="8" s="1"/>
  <c r="BQ3060" i="8" s="1"/>
  <c r="BO3617" i="8"/>
  <c r="BP3617" i="8" s="1"/>
  <c r="BQ3617" i="8" s="1"/>
  <c r="BO2370" i="8"/>
  <c r="BO3738" i="8"/>
  <c r="BM3738" i="8"/>
  <c r="BM3366" i="8"/>
  <c r="BO3366" i="8"/>
  <c r="BP3366" i="8" s="1"/>
  <c r="BQ3366" i="8" s="1"/>
  <c r="BM2269" i="8"/>
  <c r="BO2269" i="8"/>
  <c r="BP2269" i="8" s="1"/>
  <c r="BQ2269" i="8" s="1"/>
  <c r="BO3588" i="8"/>
  <c r="BO2953" i="8"/>
  <c r="BP2953" i="8" s="1"/>
  <c r="BQ2953" i="8" s="1"/>
  <c r="BM2953" i="8"/>
  <c r="BO3736" i="8"/>
  <c r="BP3736" i="8" s="1"/>
  <c r="BQ3736" i="8" s="1"/>
  <c r="BM3736" i="8"/>
  <c r="BO3364" i="8"/>
  <c r="BO2241" i="8"/>
  <c r="BP2241" i="8" s="1"/>
  <c r="BQ2241" i="8" s="1"/>
  <c r="BO3578" i="8"/>
  <c r="BP3578" i="8" s="1"/>
  <c r="BQ3578" i="8" s="1"/>
  <c r="BM3578" i="8"/>
  <c r="BM2937" i="8"/>
  <c r="BO2937" i="8"/>
  <c r="BP2937" i="8" s="1"/>
  <c r="BQ2937" i="8" s="1"/>
  <c r="BO3732" i="8"/>
  <c r="BP3732" i="8" s="1"/>
  <c r="BQ3732" i="8" s="1"/>
  <c r="BO3352" i="8"/>
  <c r="BP3352" i="8" s="1"/>
  <c r="BQ3352" i="8" s="1"/>
  <c r="BM3352" i="8"/>
  <c r="BO2210" i="8"/>
  <c r="BO3576" i="8"/>
  <c r="BP3576" i="8" s="1"/>
  <c r="BQ3576" i="8" s="1"/>
  <c r="BM3576" i="8"/>
  <c r="BO2932" i="8"/>
  <c r="BP2932" i="8" s="1"/>
  <c r="BQ2932" i="8" s="1"/>
  <c r="BO3730" i="8"/>
  <c r="BP3730" i="8" s="1"/>
  <c r="BQ3730" i="8" s="1"/>
  <c r="BO3350" i="8"/>
  <c r="BP3350" i="8" s="1"/>
  <c r="BQ3350" i="8" s="1"/>
  <c r="BM3350" i="8"/>
  <c r="BO2181" i="8"/>
  <c r="BO3574" i="8"/>
  <c r="BM3574" i="8"/>
  <c r="BO2921" i="8"/>
  <c r="BP2921" i="8" s="1"/>
  <c r="BQ2921" i="8" s="1"/>
  <c r="BM2921" i="8"/>
  <c r="BO3728" i="8"/>
  <c r="BP3728" i="8" s="1"/>
  <c r="BQ3728" i="8" s="1"/>
  <c r="BO3348" i="8"/>
  <c r="BO2176" i="8"/>
  <c r="BP2176" i="8" s="1"/>
  <c r="BQ2176" i="8" s="1"/>
  <c r="BO3572" i="8"/>
  <c r="BO2916" i="8"/>
  <c r="BP2916" i="8" s="1"/>
  <c r="BQ2916" i="8" s="1"/>
  <c r="BO3726" i="8"/>
  <c r="BO3337" i="8"/>
  <c r="BP3337" i="8" s="1"/>
  <c r="BQ3337" i="8" s="1"/>
  <c r="BM3337" i="8"/>
  <c r="BO2150" i="8"/>
  <c r="BP2150" i="8" s="1"/>
  <c r="BQ2150" i="8" s="1"/>
  <c r="BM2150" i="8"/>
  <c r="BM3592" i="8"/>
  <c r="BO3592" i="8"/>
  <c r="BP3592" i="8" s="1"/>
  <c r="BQ3592" i="8" s="1"/>
  <c r="BO2969" i="8"/>
  <c r="BP2969" i="8" s="1"/>
  <c r="BQ2969" i="8" s="1"/>
  <c r="BM2969" i="8"/>
  <c r="BM2952" i="8"/>
  <c r="BO2952" i="8"/>
  <c r="BO2696" i="8"/>
  <c r="BM2696" i="8"/>
  <c r="BO2440" i="8"/>
  <c r="BM2440" i="8"/>
  <c r="BO2015" i="8"/>
  <c r="BP2015" i="8" s="1"/>
  <c r="BQ2015" i="8" s="1"/>
  <c r="BM2015" i="8"/>
  <c r="BO3287" i="8"/>
  <c r="BP3287" i="8" s="1"/>
  <c r="BQ3287" i="8" s="1"/>
  <c r="BM3287" i="8"/>
  <c r="BO3031" i="8"/>
  <c r="BM3031" i="8"/>
  <c r="BO2775" i="8"/>
  <c r="BM2775" i="8"/>
  <c r="BO2519" i="8"/>
  <c r="BM2519" i="8"/>
  <c r="BO2178" i="8"/>
  <c r="BP2178" i="8" s="1"/>
  <c r="BQ2178" i="8" s="1"/>
  <c r="BO978" i="8"/>
  <c r="BO3110" i="8"/>
  <c r="BM3110" i="8"/>
  <c r="BO2854" i="8"/>
  <c r="BP2854" i="8" s="1"/>
  <c r="BQ2854" i="8" s="1"/>
  <c r="BM2854" i="8"/>
  <c r="BM2318" i="8"/>
  <c r="BO2318" i="8"/>
  <c r="BP2318" i="8" s="1"/>
  <c r="BQ2318" i="8" s="1"/>
  <c r="BO1604" i="8"/>
  <c r="BP1604" i="8" s="1"/>
  <c r="BQ1604" i="8" s="1"/>
  <c r="BO2692" i="8"/>
  <c r="BO2002" i="8"/>
  <c r="BP2002" i="8" s="1"/>
  <c r="BQ2002" i="8" s="1"/>
  <c r="BO3299" i="8"/>
  <c r="BP3299" i="8" s="1"/>
  <c r="BQ3299" i="8" s="1"/>
  <c r="BO3043" i="8"/>
  <c r="BP3043" i="8" s="1"/>
  <c r="BQ3043" i="8" s="1"/>
  <c r="BO2787" i="8"/>
  <c r="BP2787" i="8" s="1"/>
  <c r="BQ2787" i="8" s="1"/>
  <c r="BO2531" i="8"/>
  <c r="BP2531" i="8" s="1"/>
  <c r="BQ2531" i="8" s="1"/>
  <c r="BO2197" i="8"/>
  <c r="BP2197" i="8" s="1"/>
  <c r="BQ2197" i="8" s="1"/>
  <c r="BO1136" i="8"/>
  <c r="BP1136" i="8" s="1"/>
  <c r="BQ1136" i="8" s="1"/>
  <c r="BM1136" i="8"/>
  <c r="BO3234" i="8"/>
  <c r="BO2978" i="8"/>
  <c r="BP2978" i="8" s="1"/>
  <c r="BQ2978" i="8" s="1"/>
  <c r="BO2722" i="8"/>
  <c r="BP2722" i="8" s="1"/>
  <c r="BQ2722" i="8" s="1"/>
  <c r="BO2466" i="8"/>
  <c r="BO2080" i="8"/>
  <c r="BO3441" i="8"/>
  <c r="BO3185" i="8"/>
  <c r="BO2929" i="8"/>
  <c r="BO2673" i="8"/>
  <c r="BP2673" i="8" s="1"/>
  <c r="BQ2673" i="8" s="1"/>
  <c r="BO2417" i="8"/>
  <c r="BP2417" i="8" s="1"/>
  <c r="BQ2417" i="8" s="1"/>
  <c r="BO1942" i="8"/>
  <c r="BP1942" i="8" s="1"/>
  <c r="BQ1942" i="8" s="1"/>
  <c r="BM1942" i="8"/>
  <c r="BO3536" i="8"/>
  <c r="BP3536" i="8" s="1"/>
  <c r="BQ3536" i="8" s="1"/>
  <c r="BO3280" i="8"/>
  <c r="BP3280" i="8" s="1"/>
  <c r="BQ3280" i="8" s="1"/>
  <c r="BO3024" i="8"/>
  <c r="BP3024" i="8" s="1"/>
  <c r="BQ3024" i="8" s="1"/>
  <c r="BO2512" i="8"/>
  <c r="BP2512" i="8" s="1"/>
  <c r="BQ2512" i="8" s="1"/>
  <c r="BO2164" i="8"/>
  <c r="BP2164" i="8" s="1"/>
  <c r="BQ2164" i="8" s="1"/>
  <c r="BO864" i="8"/>
  <c r="BP864" i="8" s="1"/>
  <c r="BQ864" i="8" s="1"/>
  <c r="BO3423" i="8"/>
  <c r="BP3423" i="8" s="1"/>
  <c r="BQ3423" i="8" s="1"/>
  <c r="BM3423" i="8"/>
  <c r="BO3167" i="8"/>
  <c r="BM3167" i="8"/>
  <c r="BO2911" i="8"/>
  <c r="BM2911" i="8"/>
  <c r="BO2655" i="8"/>
  <c r="BM2655" i="8"/>
  <c r="BO2399" i="8"/>
  <c r="BM2399" i="8"/>
  <c r="BO1872" i="8"/>
  <c r="BO3566" i="8"/>
  <c r="BP3566" i="8" s="1"/>
  <c r="BQ3566" i="8" s="1"/>
  <c r="BM3566" i="8"/>
  <c r="BO3310" i="8"/>
  <c r="BM3310" i="8"/>
  <c r="BO3054" i="8"/>
  <c r="BP3054" i="8" s="1"/>
  <c r="BQ3054" i="8" s="1"/>
  <c r="BM3054" i="8"/>
  <c r="BO2798" i="8"/>
  <c r="BP2798" i="8" s="1"/>
  <c r="BQ2798" i="8" s="1"/>
  <c r="BM2798" i="8"/>
  <c r="BO2542" i="8"/>
  <c r="BP2542" i="8" s="1"/>
  <c r="BQ2542" i="8" s="1"/>
  <c r="BM2542" i="8"/>
  <c r="BM2221" i="8"/>
  <c r="BO2221" i="8"/>
  <c r="BP2221" i="8" s="1"/>
  <c r="BQ2221" i="8" s="1"/>
  <c r="BO1263" i="8"/>
  <c r="BM1263" i="8"/>
  <c r="BO3453" i="8"/>
  <c r="BM3453" i="8"/>
  <c r="BO2941" i="8"/>
  <c r="BP2941" i="8" s="1"/>
  <c r="BQ2941" i="8" s="1"/>
  <c r="BM2941" i="8"/>
  <c r="BM2685" i="8"/>
  <c r="BO2685" i="8"/>
  <c r="BP2685" i="8" s="1"/>
  <c r="BQ2685" i="8" s="1"/>
  <c r="BO2429" i="8"/>
  <c r="BP2429" i="8" s="1"/>
  <c r="BQ2429" i="8" s="1"/>
  <c r="BM2429" i="8"/>
  <c r="BO1984" i="8"/>
  <c r="BM3596" i="8"/>
  <c r="BO3596" i="8"/>
  <c r="BO3340" i="8"/>
  <c r="BP3340" i="8" s="1"/>
  <c r="BQ3340" i="8" s="1"/>
  <c r="BM3340" i="8"/>
  <c r="BO3084" i="8"/>
  <c r="BP3084" i="8" s="1"/>
  <c r="BQ3084" i="8" s="1"/>
  <c r="BM3084" i="8"/>
  <c r="BO2828" i="8"/>
  <c r="BP2828" i="8" s="1"/>
  <c r="BQ2828" i="8" s="1"/>
  <c r="BM2828" i="8"/>
  <c r="BO2572" i="8"/>
  <c r="BM2572" i="8"/>
  <c r="BO2273" i="8"/>
  <c r="BP2273" i="8" s="1"/>
  <c r="BQ2273" i="8" s="1"/>
  <c r="BM2273" i="8"/>
  <c r="BO1471" i="8"/>
  <c r="BP1471" i="8" s="1"/>
  <c r="BQ1471" i="8" s="1"/>
  <c r="BO3483" i="8"/>
  <c r="BP3483" i="8" s="1"/>
  <c r="BQ3483" i="8" s="1"/>
  <c r="BM3483" i="8"/>
  <c r="BO3227" i="8"/>
  <c r="BP3227" i="8" s="1"/>
  <c r="BQ3227" i="8" s="1"/>
  <c r="BM3227" i="8"/>
  <c r="BO2971" i="8"/>
  <c r="BM2971" i="8"/>
  <c r="BM2715" i="8"/>
  <c r="BO2715" i="8"/>
  <c r="BO2459" i="8"/>
  <c r="BP2459" i="8" s="1"/>
  <c r="BQ2459" i="8" s="1"/>
  <c r="BM2459" i="8"/>
  <c r="BO2064" i="8"/>
  <c r="BP2064" i="8" s="1"/>
  <c r="BQ2064" i="8" s="1"/>
  <c r="BO1957" i="8"/>
  <c r="BO1701" i="8"/>
  <c r="BP1701" i="8" s="1"/>
  <c r="BQ1701" i="8" s="1"/>
  <c r="BM1701" i="8"/>
  <c r="BO1445" i="8"/>
  <c r="BP1445" i="8" s="1"/>
  <c r="BQ1445" i="8" s="1"/>
  <c r="BM1445" i="8"/>
  <c r="BO993" i="8"/>
  <c r="BP993" i="8" s="1"/>
  <c r="BQ993" i="8" s="1"/>
  <c r="BM993" i="8"/>
  <c r="BO2003" i="8"/>
  <c r="BO1747" i="8"/>
  <c r="BO1491" i="8"/>
  <c r="BM1491" i="8"/>
  <c r="BO1105" i="8"/>
  <c r="BM1105" i="8"/>
  <c r="BO1890" i="8"/>
  <c r="BP1890" i="8" s="1"/>
  <c r="BQ1890" i="8" s="1"/>
  <c r="BO1634" i="8"/>
  <c r="BP1634" i="8" s="1"/>
  <c r="BQ1634" i="8" s="1"/>
  <c r="BO1378" i="8"/>
  <c r="BP1378" i="8" s="1"/>
  <c r="BQ1378" i="8" s="1"/>
  <c r="BO737" i="8"/>
  <c r="BP737" i="8" s="1"/>
  <c r="BQ737" i="8" s="1"/>
  <c r="BM737" i="8"/>
  <c r="BO1889" i="8"/>
  <c r="BP1889" i="8" s="1"/>
  <c r="BQ1889" i="8" s="1"/>
  <c r="BM1889" i="8"/>
  <c r="BO1633" i="8"/>
  <c r="BO1377" i="8"/>
  <c r="BO736" i="8"/>
  <c r="BP736" i="8" s="1"/>
  <c r="BQ736" i="8" s="1"/>
  <c r="BO2126" i="8"/>
  <c r="BP2126" i="8" s="1"/>
  <c r="BQ2126" i="8" s="1"/>
  <c r="BM2126" i="8"/>
  <c r="BO1870" i="8"/>
  <c r="BP1870" i="8" s="1"/>
  <c r="BQ1870" i="8" s="1"/>
  <c r="BM1870" i="8"/>
  <c r="BO1614" i="8"/>
  <c r="BO1350" i="8"/>
  <c r="BP1350" i="8" s="1"/>
  <c r="BQ1350" i="8" s="1"/>
  <c r="BM1350" i="8"/>
  <c r="BO592" i="8"/>
  <c r="BP592" i="8" s="1"/>
  <c r="BQ592" i="8" s="1"/>
  <c r="BM592" i="8"/>
  <c r="BO1917" i="8"/>
  <c r="BM1917" i="8"/>
  <c r="BO1661" i="8"/>
  <c r="BP1661" i="8" s="1"/>
  <c r="BQ1661" i="8" s="1"/>
  <c r="BM1661" i="8"/>
  <c r="BO1405" i="8"/>
  <c r="BP1405" i="8" s="1"/>
  <c r="BQ1405" i="8" s="1"/>
  <c r="BM1405" i="8"/>
  <c r="BO850" i="8"/>
  <c r="BO2204" i="8"/>
  <c r="BM2204" i="8"/>
  <c r="BO1948" i="8"/>
  <c r="BP1948" i="8" s="1"/>
  <c r="BQ1948" i="8" s="1"/>
  <c r="BM1948" i="8"/>
  <c r="BO1692" i="8"/>
  <c r="BP1692" i="8" s="1"/>
  <c r="BQ1692" i="8" s="1"/>
  <c r="BO965" i="8"/>
  <c r="BP965" i="8" s="1"/>
  <c r="BQ965" i="8" s="1"/>
  <c r="BM965" i="8"/>
  <c r="BO2299" i="8"/>
  <c r="BP2299" i="8" s="1"/>
  <c r="BQ2299" i="8" s="1"/>
  <c r="BM2299" i="8"/>
  <c r="BO2043" i="8"/>
  <c r="BM2043" i="8"/>
  <c r="BO1787" i="8"/>
  <c r="BP1787" i="8" s="1"/>
  <c r="BQ1787" i="8" s="1"/>
  <c r="BM1787" i="8"/>
  <c r="BO1531" i="8"/>
  <c r="BP1531" i="8" s="1"/>
  <c r="BQ1531" i="8" s="1"/>
  <c r="BO1187" i="8"/>
  <c r="BM1187" i="8"/>
  <c r="BM2394" i="8"/>
  <c r="BO2394" i="8"/>
  <c r="BP2394" i="8" s="1"/>
  <c r="BQ2394" i="8" s="1"/>
  <c r="BO2138" i="8"/>
  <c r="BP2138" i="8" s="1"/>
  <c r="BQ2138" i="8" s="1"/>
  <c r="BM2138" i="8"/>
  <c r="BO1882" i="8"/>
  <c r="BM1882" i="8"/>
  <c r="BO1626" i="8"/>
  <c r="BM1626" i="8"/>
  <c r="BO1370" i="8"/>
  <c r="BP1370" i="8" s="1"/>
  <c r="BQ1370" i="8" s="1"/>
  <c r="BM1370" i="8"/>
  <c r="BO688" i="8"/>
  <c r="BP688" i="8" s="1"/>
  <c r="BQ688" i="8" s="1"/>
  <c r="BM688" i="8"/>
  <c r="BO2233" i="8"/>
  <c r="BP2233" i="8" s="1"/>
  <c r="BQ2233" i="8" s="1"/>
  <c r="BM2233" i="8"/>
  <c r="BO1977" i="8"/>
  <c r="BM1977" i="8"/>
  <c r="BO1721" i="8"/>
  <c r="BM1721" i="8"/>
  <c r="BO1465" i="8"/>
  <c r="BP1465" i="8" s="1"/>
  <c r="BQ1465" i="8" s="1"/>
  <c r="BM1465" i="8"/>
  <c r="BO1044" i="8"/>
  <c r="BP1044" i="8" s="1"/>
  <c r="BQ1044" i="8" s="1"/>
  <c r="BM1044" i="8"/>
  <c r="BO2312" i="8"/>
  <c r="BM2312" i="8"/>
  <c r="BO2056" i="8"/>
  <c r="BP2056" i="8" s="1"/>
  <c r="BQ2056" i="8" s="1"/>
  <c r="BM2056" i="8"/>
  <c r="BO1800" i="8"/>
  <c r="BP1800" i="8" s="1"/>
  <c r="BQ1800" i="8" s="1"/>
  <c r="BM1800" i="8"/>
  <c r="BO1544" i="8"/>
  <c r="BM1544" i="8"/>
  <c r="BO1216" i="8"/>
  <c r="BM1216" i="8"/>
  <c r="BO32" i="8"/>
  <c r="BP32" i="8" s="1"/>
  <c r="BQ32" i="8" s="1"/>
  <c r="BO2135" i="8"/>
  <c r="BM2135" i="8"/>
  <c r="BO1879" i="8"/>
  <c r="BM1879" i="8"/>
  <c r="BO1623" i="8"/>
  <c r="BM1623" i="8"/>
  <c r="BO1367" i="8"/>
  <c r="BM1367" i="8"/>
  <c r="BO657" i="8"/>
  <c r="BM657" i="8"/>
  <c r="BO1590" i="8"/>
  <c r="BP1590" i="8" s="1"/>
  <c r="BQ1590" i="8" s="1"/>
  <c r="BM1590" i="8"/>
  <c r="BO1302" i="8"/>
  <c r="BP1302" i="8" s="1"/>
  <c r="BQ1302" i="8" s="1"/>
  <c r="BM1302" i="8"/>
  <c r="BO400" i="8"/>
  <c r="BP400" i="8" s="1"/>
  <c r="BQ400" i="8" s="1"/>
  <c r="BM400" i="8"/>
  <c r="BO740" i="8"/>
  <c r="BP740" i="8" s="1"/>
  <c r="BQ740" i="8" s="1"/>
  <c r="BO484" i="8"/>
  <c r="BP484" i="8" s="1"/>
  <c r="BQ484" i="8" s="1"/>
  <c r="BO228" i="8"/>
  <c r="BO1091" i="8"/>
  <c r="BP1091" i="8" s="1"/>
  <c r="BQ1091" i="8" s="1"/>
  <c r="BM1091" i="8"/>
  <c r="BO835" i="8"/>
  <c r="BP835" i="8" s="1"/>
  <c r="BQ835" i="8" s="1"/>
  <c r="BM835" i="8"/>
  <c r="BO579" i="8"/>
  <c r="BP579" i="8" s="1"/>
  <c r="BQ579" i="8" s="1"/>
  <c r="BM579" i="8"/>
  <c r="BO323" i="8"/>
  <c r="BP323" i="8" s="1"/>
  <c r="BQ323" i="8" s="1"/>
  <c r="BM323" i="8"/>
  <c r="BO67" i="8"/>
  <c r="BP67" i="8" s="1"/>
  <c r="BQ67" i="8" s="1"/>
  <c r="BM67" i="8"/>
  <c r="BO514" i="8"/>
  <c r="BP514" i="8" s="1"/>
  <c r="BQ514" i="8" s="1"/>
  <c r="BO258" i="8"/>
  <c r="BP258" i="8" s="1"/>
  <c r="BQ258" i="8" s="1"/>
  <c r="BM258" i="8"/>
  <c r="BO959" i="8"/>
  <c r="BP959" i="8" s="1"/>
  <c r="BQ959" i="8" s="1"/>
  <c r="BM959" i="8"/>
  <c r="BO703" i="8"/>
  <c r="BP703" i="8" s="1"/>
  <c r="BQ703" i="8" s="1"/>
  <c r="BM703" i="8"/>
  <c r="BO447" i="8"/>
  <c r="BP447" i="8" s="1"/>
  <c r="BQ447" i="8" s="1"/>
  <c r="BO191" i="8"/>
  <c r="BP191" i="8" s="1"/>
  <c r="BQ191" i="8" s="1"/>
  <c r="BM191" i="8"/>
  <c r="BO1294" i="8"/>
  <c r="BP1294" i="8" s="1"/>
  <c r="BQ1294" i="8" s="1"/>
  <c r="BM1294" i="8"/>
  <c r="BO1038" i="8"/>
  <c r="BP1038" i="8" s="1"/>
  <c r="BQ1038" i="8" s="1"/>
  <c r="BM1038" i="8"/>
  <c r="BO782" i="8"/>
  <c r="BP782" i="8" s="1"/>
  <c r="BQ782" i="8" s="1"/>
  <c r="BM782" i="8"/>
  <c r="BO526" i="8"/>
  <c r="BP526" i="8" s="1"/>
  <c r="BQ526" i="8" s="1"/>
  <c r="BM526" i="8"/>
  <c r="BO270" i="8"/>
  <c r="BP270" i="8" s="1"/>
  <c r="BQ270" i="8" s="1"/>
  <c r="BM270" i="8"/>
  <c r="BO14" i="8"/>
  <c r="BM14" i="8"/>
  <c r="BO1117" i="8"/>
  <c r="BP1117" i="8" s="1"/>
  <c r="BQ1117" i="8" s="1"/>
  <c r="BM1117" i="8"/>
  <c r="BO861" i="8"/>
  <c r="BM861" i="8"/>
  <c r="BO605" i="8"/>
  <c r="BM605" i="8"/>
  <c r="BO349" i="8"/>
  <c r="BP349" i="8" s="1"/>
  <c r="BQ349" i="8" s="1"/>
  <c r="BM349" i="8"/>
  <c r="BO93" i="8"/>
  <c r="BP93" i="8" s="1"/>
  <c r="BQ93" i="8" s="1"/>
  <c r="BM93" i="8"/>
  <c r="BO1196" i="8"/>
  <c r="BM1196" i="8"/>
  <c r="BM940" i="8"/>
  <c r="BO940" i="8"/>
  <c r="BP940" i="8" s="1"/>
  <c r="BQ940" i="8" s="1"/>
  <c r="BO684" i="8"/>
  <c r="BP684" i="8" s="1"/>
  <c r="BQ684" i="8" s="1"/>
  <c r="BM684" i="8"/>
  <c r="BO428" i="8"/>
  <c r="BP428" i="8" s="1"/>
  <c r="BQ428" i="8" s="1"/>
  <c r="BM428" i="8"/>
  <c r="BO172" i="8"/>
  <c r="BP172" i="8" s="1"/>
  <c r="BQ172" i="8" s="1"/>
  <c r="BM172" i="8"/>
  <c r="BO1275" i="8"/>
  <c r="BP1275" i="8" s="1"/>
  <c r="BQ1275" i="8" s="1"/>
  <c r="BO1019" i="8"/>
  <c r="BP1019" i="8" s="1"/>
  <c r="BQ1019" i="8" s="1"/>
  <c r="BO763" i="8"/>
  <c r="BP763" i="8" s="1"/>
  <c r="BQ763" i="8" s="1"/>
  <c r="BO507" i="8"/>
  <c r="BP507" i="8" s="1"/>
  <c r="BQ507" i="8" s="1"/>
  <c r="BO251" i="8"/>
  <c r="BP251" i="8" s="1"/>
  <c r="BQ251" i="8" s="1"/>
  <c r="BO1354" i="8"/>
  <c r="BP1354" i="8" s="1"/>
  <c r="BQ1354" i="8" s="1"/>
  <c r="BM1354" i="8"/>
  <c r="BO1098" i="8"/>
  <c r="BM1098" i="8"/>
  <c r="BO842" i="8"/>
  <c r="BM842" i="8"/>
  <c r="BO586" i="8"/>
  <c r="BP586" i="8" s="1"/>
  <c r="BQ586" i="8" s="1"/>
  <c r="BM586" i="8"/>
  <c r="BO330" i="8"/>
  <c r="BP330" i="8" s="1"/>
  <c r="BQ330" i="8" s="1"/>
  <c r="BM330" i="8"/>
  <c r="BO74" i="8"/>
  <c r="BP74" i="8" s="1"/>
  <c r="BQ74" i="8" s="1"/>
  <c r="BM74" i="8"/>
  <c r="BO1177" i="8"/>
  <c r="BO921" i="8"/>
  <c r="BP921" i="8" s="1"/>
  <c r="BQ921" i="8" s="1"/>
  <c r="BO665" i="8"/>
  <c r="BP665" i="8" s="1"/>
  <c r="BQ665" i="8" s="1"/>
  <c r="BO409" i="8"/>
  <c r="BP409" i="8" s="1"/>
  <c r="BQ409" i="8" s="1"/>
  <c r="BO153" i="8"/>
  <c r="BP153" i="8" s="1"/>
  <c r="BQ153" i="8" s="1"/>
  <c r="BO1256" i="8"/>
  <c r="BM1256" i="8"/>
  <c r="BO1000" i="8"/>
  <c r="BM1000" i="8"/>
  <c r="BO744" i="8"/>
  <c r="BP744" i="8" s="1"/>
  <c r="BQ744" i="8" s="1"/>
  <c r="BM744" i="8"/>
  <c r="BO488" i="8"/>
  <c r="BP488" i="8" s="1"/>
  <c r="BQ488" i="8" s="1"/>
  <c r="BM488" i="8"/>
  <c r="BO232" i="8"/>
  <c r="BP232" i="8" s="1"/>
  <c r="BQ232" i="8" s="1"/>
  <c r="BM232" i="8"/>
  <c r="BO1335" i="8"/>
  <c r="BM1335" i="8"/>
  <c r="BO823" i="8"/>
  <c r="BP823" i="8" s="1"/>
  <c r="BQ823" i="8" s="1"/>
  <c r="BM823" i="8"/>
  <c r="BO567" i="8"/>
  <c r="BM567" i="8"/>
  <c r="BO311" i="8"/>
  <c r="BP311" i="8" s="1"/>
  <c r="BQ311" i="8" s="1"/>
  <c r="BM311" i="8"/>
  <c r="BO55" i="8"/>
  <c r="BP55" i="8" s="1"/>
  <c r="BQ55" i="8" s="1"/>
  <c r="BM55" i="8"/>
  <c r="BO838" i="8"/>
  <c r="BP838" i="8" s="1"/>
  <c r="BQ838" i="8" s="1"/>
  <c r="BM838" i="8"/>
  <c r="BO582" i="8"/>
  <c r="BP582" i="8" s="1"/>
  <c r="BQ582" i="8" s="1"/>
  <c r="BM582" i="8"/>
  <c r="BO326" i="8"/>
  <c r="BM326" i="8"/>
  <c r="BO70" i="8"/>
  <c r="BP70" i="8" s="1"/>
  <c r="BQ70" i="8" s="1"/>
  <c r="BM70" i="8"/>
  <c r="BO581" i="8"/>
  <c r="BP581" i="8" s="1"/>
  <c r="BQ581" i="8" s="1"/>
  <c r="BM581" i="8"/>
  <c r="BO325" i="8"/>
  <c r="BP325" i="8" s="1"/>
  <c r="BQ325" i="8" s="1"/>
  <c r="BM325" i="8"/>
  <c r="BO69" i="8"/>
  <c r="BP69" i="8" s="1"/>
  <c r="BQ69" i="8" s="1"/>
  <c r="BM69" i="8"/>
  <c r="BO2817" i="8"/>
  <c r="BP2817" i="8" s="1"/>
  <c r="BQ2817" i="8" s="1"/>
  <c r="BM2417" i="8"/>
  <c r="BO3653" i="8"/>
  <c r="BP3653" i="8" s="1"/>
  <c r="BQ3653" i="8" s="1"/>
  <c r="BO3062" i="8"/>
  <c r="BO3055" i="8"/>
  <c r="BP3055" i="8" s="1"/>
  <c r="BQ3055" i="8" s="1"/>
  <c r="BP1614" i="8"/>
  <c r="BQ1614" i="8" s="1"/>
  <c r="BP1917" i="8"/>
  <c r="BQ1917" i="8" s="1"/>
  <c r="BP2436" i="8"/>
  <c r="BQ2436" i="8" s="1"/>
  <c r="BP2833" i="8"/>
  <c r="BQ2833" i="8" s="1"/>
  <c r="BO3803" i="8"/>
  <c r="BP3803" i="8" s="1"/>
  <c r="BQ3803" i="8" s="1"/>
  <c r="BM3803" i="8"/>
  <c r="BO2661" i="8"/>
  <c r="BP2661" i="8" s="1"/>
  <c r="BQ2661" i="8" s="1"/>
  <c r="BO2948" i="8"/>
  <c r="BP2948" i="8" s="1"/>
  <c r="BQ2948" i="8" s="1"/>
  <c r="BO3569" i="8"/>
  <c r="BP3569" i="8" s="1"/>
  <c r="BQ3569" i="8" s="1"/>
  <c r="BO2127" i="8"/>
  <c r="BP2127" i="8" s="1"/>
  <c r="BQ2127" i="8" s="1"/>
  <c r="BO3284" i="8"/>
  <c r="BO3703" i="8"/>
  <c r="BP3703" i="8" s="1"/>
  <c r="BQ3703" i="8" s="1"/>
  <c r="BM3703" i="8"/>
  <c r="BO2805" i="8"/>
  <c r="BP2805" i="8" s="1"/>
  <c r="BQ2805" i="8" s="1"/>
  <c r="BO3512" i="8"/>
  <c r="BP3512" i="8" s="1"/>
  <c r="BQ3512" i="8" s="1"/>
  <c r="BM3512" i="8"/>
  <c r="BO1364" i="8"/>
  <c r="BP1364" i="8" s="1"/>
  <c r="BQ1364" i="8" s="1"/>
  <c r="BM1364" i="8"/>
  <c r="BO3722" i="8"/>
  <c r="BM3722" i="8"/>
  <c r="BO3322" i="8"/>
  <c r="BP3322" i="8" s="1"/>
  <c r="BQ3322" i="8" s="1"/>
  <c r="BM3322" i="8"/>
  <c r="BO2116" i="8"/>
  <c r="BP2116" i="8" s="1"/>
  <c r="BQ2116" i="8" s="1"/>
  <c r="BM3560" i="8"/>
  <c r="BO3560" i="8"/>
  <c r="BP3560" i="8" s="1"/>
  <c r="BQ3560" i="8" s="1"/>
  <c r="BO2889" i="8"/>
  <c r="BP2889" i="8" s="1"/>
  <c r="BQ2889" i="8" s="1"/>
  <c r="BM3720" i="8"/>
  <c r="BO3720" i="8"/>
  <c r="BP3720" i="8" s="1"/>
  <c r="BQ3720" i="8" s="1"/>
  <c r="BM3320" i="8"/>
  <c r="BO3320" i="8"/>
  <c r="BP3320" i="8" s="1"/>
  <c r="BQ3320" i="8" s="1"/>
  <c r="BO2096" i="8"/>
  <c r="BP2096" i="8" s="1"/>
  <c r="BQ2096" i="8" s="1"/>
  <c r="BO3556" i="8"/>
  <c r="BO2873" i="8"/>
  <c r="BP2873" i="8" s="1"/>
  <c r="BQ2873" i="8" s="1"/>
  <c r="BM2873" i="8"/>
  <c r="BO3716" i="8"/>
  <c r="BO3305" i="8"/>
  <c r="BP3305" i="8" s="1"/>
  <c r="BQ3305" i="8" s="1"/>
  <c r="BM3305" i="8"/>
  <c r="BO2048" i="8"/>
  <c r="BP2048" i="8" s="1"/>
  <c r="BQ2048" i="8" s="1"/>
  <c r="BO3554" i="8"/>
  <c r="BP3554" i="8" s="1"/>
  <c r="BQ3554" i="8" s="1"/>
  <c r="BO2868" i="8"/>
  <c r="BP2868" i="8" s="1"/>
  <c r="BQ2868" i="8" s="1"/>
  <c r="BO3714" i="8"/>
  <c r="BP3714" i="8" s="1"/>
  <c r="BQ3714" i="8" s="1"/>
  <c r="BO3301" i="8"/>
  <c r="BO2016" i="8"/>
  <c r="BP2016" i="8" s="1"/>
  <c r="BQ2016" i="8" s="1"/>
  <c r="BM3546" i="8"/>
  <c r="BO3546" i="8"/>
  <c r="BO2857" i="8"/>
  <c r="BP2857" i="8" s="1"/>
  <c r="BQ2857" i="8" s="1"/>
  <c r="BM2857" i="8"/>
  <c r="BO3712" i="8"/>
  <c r="BO3290" i="8"/>
  <c r="BP3290" i="8" s="1"/>
  <c r="BQ3290" i="8" s="1"/>
  <c r="BM3290" i="8"/>
  <c r="BO1972" i="8"/>
  <c r="BP1972" i="8" s="1"/>
  <c r="BQ1972" i="8" s="1"/>
  <c r="BO3544" i="8"/>
  <c r="BP3544" i="8" s="1"/>
  <c r="BQ3544" i="8" s="1"/>
  <c r="BM3544" i="8"/>
  <c r="BO2852" i="8"/>
  <c r="BP2852" i="8" s="1"/>
  <c r="BQ2852" i="8" s="1"/>
  <c r="BO3710" i="8"/>
  <c r="BO3288" i="8"/>
  <c r="BP3288" i="8" s="1"/>
  <c r="BQ3288" i="8" s="1"/>
  <c r="BM3288" i="8"/>
  <c r="BO1956" i="8"/>
  <c r="BP1956" i="8" s="1"/>
  <c r="BQ1956" i="8" s="1"/>
  <c r="BO3570" i="8"/>
  <c r="BP3570" i="8" s="1"/>
  <c r="BQ3570" i="8" s="1"/>
  <c r="BM2905" i="8"/>
  <c r="BO2905" i="8"/>
  <c r="BP2905" i="8" s="1"/>
  <c r="BQ2905" i="8" s="1"/>
  <c r="BO2936" i="8"/>
  <c r="BP2936" i="8" s="1"/>
  <c r="BQ2936" i="8" s="1"/>
  <c r="BM2936" i="8"/>
  <c r="BO2680" i="8"/>
  <c r="BM2680" i="8"/>
  <c r="BM2424" i="8"/>
  <c r="BO2424" i="8"/>
  <c r="BO1968" i="8"/>
  <c r="BO3271" i="8"/>
  <c r="BP3271" i="8" s="1"/>
  <c r="BQ3271" i="8" s="1"/>
  <c r="BM3271" i="8"/>
  <c r="BO3015" i="8"/>
  <c r="BM3015" i="8"/>
  <c r="BO2759" i="8"/>
  <c r="BM2759" i="8"/>
  <c r="BO2503" i="8"/>
  <c r="BP2503" i="8" s="1"/>
  <c r="BQ2503" i="8" s="1"/>
  <c r="BM2503" i="8"/>
  <c r="BO2148" i="8"/>
  <c r="BO593" i="8"/>
  <c r="BP593" i="8" s="1"/>
  <c r="BQ593" i="8" s="1"/>
  <c r="BM593" i="8"/>
  <c r="BO3094" i="8"/>
  <c r="BP3094" i="8" s="1"/>
  <c r="BQ3094" i="8" s="1"/>
  <c r="BM3094" i="8"/>
  <c r="BO2838" i="8"/>
  <c r="BP2838" i="8" s="1"/>
  <c r="BQ2838" i="8" s="1"/>
  <c r="BM2838" i="8"/>
  <c r="BO2582" i="8"/>
  <c r="BM2582" i="8"/>
  <c r="BO2290" i="8"/>
  <c r="BP2290" i="8" s="1"/>
  <c r="BQ2290" i="8" s="1"/>
  <c r="BO1520" i="8"/>
  <c r="BM1520" i="8"/>
  <c r="BO2676" i="8"/>
  <c r="BP2676" i="8" s="1"/>
  <c r="BQ2676" i="8" s="1"/>
  <c r="BO2420" i="8"/>
  <c r="BP2420" i="8" s="1"/>
  <c r="BQ2420" i="8" s="1"/>
  <c r="BO1954" i="8"/>
  <c r="BP1954" i="8" s="1"/>
  <c r="BQ1954" i="8" s="1"/>
  <c r="BO3283" i="8"/>
  <c r="BP3283" i="8" s="1"/>
  <c r="BQ3283" i="8" s="1"/>
  <c r="BO3027" i="8"/>
  <c r="BO2771" i="8"/>
  <c r="BP2771" i="8" s="1"/>
  <c r="BQ2771" i="8" s="1"/>
  <c r="BO2515" i="8"/>
  <c r="BP2515" i="8" s="1"/>
  <c r="BQ2515" i="8" s="1"/>
  <c r="BO2173" i="8"/>
  <c r="BP2173" i="8" s="1"/>
  <c r="BQ2173" i="8" s="1"/>
  <c r="BM2173" i="8"/>
  <c r="BO928" i="8"/>
  <c r="BP928" i="8" s="1"/>
  <c r="BQ928" i="8" s="1"/>
  <c r="BO3218" i="8"/>
  <c r="BP3218" i="8" s="1"/>
  <c r="BQ3218" i="8" s="1"/>
  <c r="BO2962" i="8"/>
  <c r="BP2962" i="8" s="1"/>
  <c r="BQ2962" i="8" s="1"/>
  <c r="BO2706" i="8"/>
  <c r="BP2706" i="8" s="1"/>
  <c r="BQ2706" i="8" s="1"/>
  <c r="BO2450" i="8"/>
  <c r="BP2450" i="8" s="1"/>
  <c r="BQ2450" i="8" s="1"/>
  <c r="BO2037" i="8"/>
  <c r="BO3425" i="8"/>
  <c r="BO3169" i="8"/>
  <c r="BO2913" i="8"/>
  <c r="BP2913" i="8" s="1"/>
  <c r="BQ2913" i="8" s="1"/>
  <c r="BO2657" i="8"/>
  <c r="BP2657" i="8" s="1"/>
  <c r="BQ2657" i="8" s="1"/>
  <c r="BO2401" i="8"/>
  <c r="BP2401" i="8" s="1"/>
  <c r="BQ2401" i="8" s="1"/>
  <c r="BM2401" i="8"/>
  <c r="BM1878" i="8"/>
  <c r="BO1878" i="8"/>
  <c r="BP1878" i="8" s="1"/>
  <c r="BQ1878" i="8" s="1"/>
  <c r="BO3520" i="8"/>
  <c r="BP3520" i="8" s="1"/>
  <c r="BQ3520" i="8" s="1"/>
  <c r="BO3264" i="8"/>
  <c r="BP3264" i="8" s="1"/>
  <c r="BQ3264" i="8" s="1"/>
  <c r="BO3008" i="8"/>
  <c r="BP3008" i="8" s="1"/>
  <c r="BQ3008" i="8" s="1"/>
  <c r="BO2752" i="8"/>
  <c r="BP2752" i="8" s="1"/>
  <c r="BQ2752" i="8" s="1"/>
  <c r="BO2496" i="8"/>
  <c r="BP2496" i="8" s="1"/>
  <c r="BQ2496" i="8" s="1"/>
  <c r="BO2134" i="8"/>
  <c r="BP2134" i="8" s="1"/>
  <c r="BQ2134" i="8" s="1"/>
  <c r="BM2134" i="8"/>
  <c r="BO256" i="8"/>
  <c r="BM256" i="8"/>
  <c r="BO3407" i="8"/>
  <c r="BP3407" i="8" s="1"/>
  <c r="BQ3407" i="8" s="1"/>
  <c r="BO3151" i="8"/>
  <c r="BO2895" i="8"/>
  <c r="BO2639" i="8"/>
  <c r="BP2639" i="8" s="1"/>
  <c r="BQ2639" i="8" s="1"/>
  <c r="BO2380" i="8"/>
  <c r="BO1808" i="8"/>
  <c r="BP1808" i="8" s="1"/>
  <c r="BQ1808" i="8" s="1"/>
  <c r="BM3550" i="8"/>
  <c r="BO3550" i="8"/>
  <c r="BM3294" i="8"/>
  <c r="BO3294" i="8"/>
  <c r="BO3038" i="8"/>
  <c r="BP3038" i="8" s="1"/>
  <c r="BQ3038" i="8" s="1"/>
  <c r="BM3038" i="8"/>
  <c r="BO2782" i="8"/>
  <c r="BP2782" i="8" s="1"/>
  <c r="BQ2782" i="8" s="1"/>
  <c r="BM2782" i="8"/>
  <c r="BO2526" i="8"/>
  <c r="BP2526" i="8" s="1"/>
  <c r="BQ2526" i="8" s="1"/>
  <c r="BM2526" i="8"/>
  <c r="BO2192" i="8"/>
  <c r="BO1072" i="8"/>
  <c r="BP1072" i="8" s="1"/>
  <c r="BQ1072" i="8" s="1"/>
  <c r="BM1072" i="8"/>
  <c r="BO3437" i="8"/>
  <c r="BO3181" i="8"/>
  <c r="BO2925" i="8"/>
  <c r="BP2925" i="8" s="1"/>
  <c r="BQ2925" i="8" s="1"/>
  <c r="BO2669" i="8"/>
  <c r="BP2669" i="8" s="1"/>
  <c r="BQ2669" i="8" s="1"/>
  <c r="BO2413" i="8"/>
  <c r="BP2413" i="8" s="1"/>
  <c r="BQ2413" i="8" s="1"/>
  <c r="BO1926" i="8"/>
  <c r="BP1926" i="8" s="1"/>
  <c r="BQ1926" i="8" s="1"/>
  <c r="BM1926" i="8"/>
  <c r="BO3580" i="8"/>
  <c r="BP3580" i="8" s="1"/>
  <c r="BQ3580" i="8" s="1"/>
  <c r="BM3580" i="8"/>
  <c r="BO3324" i="8"/>
  <c r="BP3324" i="8" s="1"/>
  <c r="BQ3324" i="8" s="1"/>
  <c r="BM3324" i="8"/>
  <c r="BO3068" i="8"/>
  <c r="BP3068" i="8" s="1"/>
  <c r="BQ3068" i="8" s="1"/>
  <c r="BM3068" i="8"/>
  <c r="BO2812" i="8"/>
  <c r="BP2812" i="8" s="1"/>
  <c r="BQ2812" i="8" s="1"/>
  <c r="BM2812" i="8"/>
  <c r="BM2556" i="8"/>
  <c r="BO2556" i="8"/>
  <c r="BO2243" i="8"/>
  <c r="BP2243" i="8" s="1"/>
  <c r="BQ2243" i="8" s="1"/>
  <c r="BO1380" i="8"/>
  <c r="BP1380" i="8" s="1"/>
  <c r="BQ1380" i="8" s="1"/>
  <c r="BO3467" i="8"/>
  <c r="BP3467" i="8" s="1"/>
  <c r="BQ3467" i="8" s="1"/>
  <c r="BM3467" i="8"/>
  <c r="BO3211" i="8"/>
  <c r="BP3211" i="8" s="1"/>
  <c r="BQ3211" i="8" s="1"/>
  <c r="BM3211" i="8"/>
  <c r="BO2955" i="8"/>
  <c r="BM2955" i="8"/>
  <c r="BO2699" i="8"/>
  <c r="BP2699" i="8" s="1"/>
  <c r="BQ2699" i="8" s="1"/>
  <c r="BM2699" i="8"/>
  <c r="BO2443" i="8"/>
  <c r="BP2443" i="8" s="1"/>
  <c r="BQ2443" i="8" s="1"/>
  <c r="BM2443" i="8"/>
  <c r="BO2020" i="8"/>
  <c r="BP2020" i="8" s="1"/>
  <c r="BQ2020" i="8" s="1"/>
  <c r="BO1941" i="8"/>
  <c r="BO1685" i="8"/>
  <c r="BO1429" i="8"/>
  <c r="BP1429" i="8" s="1"/>
  <c r="BQ1429" i="8" s="1"/>
  <c r="BM1429" i="8"/>
  <c r="BO946" i="8"/>
  <c r="BP946" i="8" s="1"/>
  <c r="BQ946" i="8" s="1"/>
  <c r="BM946" i="8"/>
  <c r="BO1987" i="8"/>
  <c r="BO1731" i="8"/>
  <c r="BO1475" i="8"/>
  <c r="BP1475" i="8" s="1"/>
  <c r="BQ1475" i="8" s="1"/>
  <c r="BM1475" i="8"/>
  <c r="BO1071" i="8"/>
  <c r="BP1071" i="8" s="1"/>
  <c r="BQ1071" i="8" s="1"/>
  <c r="BO1874" i="8"/>
  <c r="BP1874" i="8" s="1"/>
  <c r="BQ1874" i="8" s="1"/>
  <c r="BO1618" i="8"/>
  <c r="BP1618" i="8" s="1"/>
  <c r="BQ1618" i="8" s="1"/>
  <c r="BO1362" i="8"/>
  <c r="BP1362" i="8" s="1"/>
  <c r="BQ1362" i="8" s="1"/>
  <c r="BO624" i="8"/>
  <c r="BP624" i="8" s="1"/>
  <c r="BQ624" i="8" s="1"/>
  <c r="BM624" i="8"/>
  <c r="BO1873" i="8"/>
  <c r="BP1873" i="8" s="1"/>
  <c r="BQ1873" i="8" s="1"/>
  <c r="BO1617" i="8"/>
  <c r="BP1617" i="8" s="1"/>
  <c r="BQ1617" i="8" s="1"/>
  <c r="BM1617" i="8"/>
  <c r="BO1361" i="8"/>
  <c r="BM1361" i="8"/>
  <c r="BO609" i="8"/>
  <c r="BO2110" i="8"/>
  <c r="BP2110" i="8" s="1"/>
  <c r="BQ2110" i="8" s="1"/>
  <c r="BM2110" i="8"/>
  <c r="BO1854" i="8"/>
  <c r="BP1854" i="8" s="1"/>
  <c r="BQ1854" i="8" s="1"/>
  <c r="BM1854" i="8"/>
  <c r="BO1598" i="8"/>
  <c r="BP1598" i="8" s="1"/>
  <c r="BQ1598" i="8" s="1"/>
  <c r="BM1598" i="8"/>
  <c r="BO1318" i="8"/>
  <c r="BP1318" i="8" s="1"/>
  <c r="BQ1318" i="8" s="1"/>
  <c r="BO464" i="8"/>
  <c r="BM464" i="8"/>
  <c r="BO1901" i="8"/>
  <c r="BP1901" i="8" s="1"/>
  <c r="BQ1901" i="8" s="1"/>
  <c r="BO1645" i="8"/>
  <c r="BP1645" i="8" s="1"/>
  <c r="BQ1645" i="8" s="1"/>
  <c r="BM1645" i="8"/>
  <c r="BO1389" i="8"/>
  <c r="BP1389" i="8" s="1"/>
  <c r="BQ1389" i="8" s="1"/>
  <c r="BM1389" i="8"/>
  <c r="BO786" i="8"/>
  <c r="BP786" i="8" s="1"/>
  <c r="BQ786" i="8" s="1"/>
  <c r="BM2188" i="8"/>
  <c r="BO2188" i="8"/>
  <c r="BP2188" i="8" s="1"/>
  <c r="BQ2188" i="8" s="1"/>
  <c r="BO1932" i="8"/>
  <c r="BP1932" i="8" s="1"/>
  <c r="BQ1932" i="8" s="1"/>
  <c r="BM1932" i="8"/>
  <c r="BO1676" i="8"/>
  <c r="BP1676" i="8" s="1"/>
  <c r="BQ1676" i="8" s="1"/>
  <c r="BM1676" i="8"/>
  <c r="BO1420" i="8"/>
  <c r="BP1420" i="8" s="1"/>
  <c r="BQ1420" i="8" s="1"/>
  <c r="BM1420" i="8"/>
  <c r="BO913" i="8"/>
  <c r="BP913" i="8" s="1"/>
  <c r="BQ913" i="8" s="1"/>
  <c r="BM913" i="8"/>
  <c r="BO2283" i="8"/>
  <c r="BP2283" i="8" s="1"/>
  <c r="BQ2283" i="8" s="1"/>
  <c r="BM2283" i="8"/>
  <c r="BO2027" i="8"/>
  <c r="BM2027" i="8"/>
  <c r="BM1771" i="8"/>
  <c r="BO1771" i="8"/>
  <c r="BP1771" i="8" s="1"/>
  <c r="BQ1771" i="8" s="1"/>
  <c r="BO1515" i="8"/>
  <c r="BP1515" i="8" s="1"/>
  <c r="BQ1515" i="8" s="1"/>
  <c r="BM1515" i="8"/>
  <c r="BO1155" i="8"/>
  <c r="BO2378" i="8"/>
  <c r="BP2378" i="8" s="1"/>
  <c r="BQ2378" i="8" s="1"/>
  <c r="BO2122" i="8"/>
  <c r="BO1866" i="8"/>
  <c r="BO1610" i="8"/>
  <c r="BP1610" i="8" s="1"/>
  <c r="BQ1610" i="8" s="1"/>
  <c r="BM1610" i="8"/>
  <c r="BO1346" i="8"/>
  <c r="BP1346" i="8" s="1"/>
  <c r="BQ1346" i="8" s="1"/>
  <c r="BO560" i="8"/>
  <c r="BM560" i="8"/>
  <c r="BO2217" i="8"/>
  <c r="BP2217" i="8" s="1"/>
  <c r="BQ2217" i="8" s="1"/>
  <c r="BM2217" i="8"/>
  <c r="BO1961" i="8"/>
  <c r="BM1961" i="8"/>
  <c r="BO1705" i="8"/>
  <c r="BP1705" i="8" s="1"/>
  <c r="BQ1705" i="8" s="1"/>
  <c r="BM1705" i="8"/>
  <c r="BO1449" i="8"/>
  <c r="BP1449" i="8" s="1"/>
  <c r="BQ1449" i="8" s="1"/>
  <c r="BM1449" i="8"/>
  <c r="BO1007" i="8"/>
  <c r="BP1007" i="8" s="1"/>
  <c r="BQ1007" i="8" s="1"/>
  <c r="BM1007" i="8"/>
  <c r="BO2296" i="8"/>
  <c r="BM2296" i="8"/>
  <c r="BO2040" i="8"/>
  <c r="BP2040" i="8" s="1"/>
  <c r="BQ2040" i="8" s="1"/>
  <c r="BM2040" i="8"/>
  <c r="BO1784" i="8"/>
  <c r="BP1784" i="8" s="1"/>
  <c r="BQ1784" i="8" s="1"/>
  <c r="BM1784" i="8"/>
  <c r="BO1528" i="8"/>
  <c r="BM1528" i="8"/>
  <c r="BO1184" i="8"/>
  <c r="BO2375" i="8"/>
  <c r="BM2375" i="8"/>
  <c r="BO2119" i="8"/>
  <c r="BM2119" i="8"/>
  <c r="BO1863" i="8"/>
  <c r="BM1863" i="8"/>
  <c r="BO1607" i="8"/>
  <c r="BO1343" i="8"/>
  <c r="BO529" i="8"/>
  <c r="BP529" i="8" s="1"/>
  <c r="BQ529" i="8" s="1"/>
  <c r="BM529" i="8"/>
  <c r="BO1574" i="8"/>
  <c r="BP1574" i="8" s="1"/>
  <c r="BQ1574" i="8" s="1"/>
  <c r="BO1270" i="8"/>
  <c r="BP1270" i="8" s="1"/>
  <c r="BQ1270" i="8" s="1"/>
  <c r="BM1270" i="8"/>
  <c r="BO272" i="8"/>
  <c r="BP272" i="8" s="1"/>
  <c r="BQ272" i="8" s="1"/>
  <c r="BM272" i="8"/>
  <c r="BO724" i="8"/>
  <c r="BP724" i="8" s="1"/>
  <c r="BQ724" i="8" s="1"/>
  <c r="BM724" i="8"/>
  <c r="BO468" i="8"/>
  <c r="BP468" i="8" s="1"/>
  <c r="BQ468" i="8" s="1"/>
  <c r="BO212" i="8"/>
  <c r="BM212" i="8"/>
  <c r="BO1075" i="8"/>
  <c r="BP1075" i="8" s="1"/>
  <c r="BQ1075" i="8" s="1"/>
  <c r="BM1075" i="8"/>
  <c r="BO819" i="8"/>
  <c r="BP819" i="8" s="1"/>
  <c r="BQ819" i="8" s="1"/>
  <c r="BM819" i="8"/>
  <c r="BO563" i="8"/>
  <c r="BP563" i="8" s="1"/>
  <c r="BQ563" i="8" s="1"/>
  <c r="BM563" i="8"/>
  <c r="BO307" i="8"/>
  <c r="BM307" i="8"/>
  <c r="BO51" i="8"/>
  <c r="BM51" i="8"/>
  <c r="BO498" i="8"/>
  <c r="BP498" i="8" s="1"/>
  <c r="BQ498" i="8" s="1"/>
  <c r="BM498" i="8"/>
  <c r="BO242" i="8"/>
  <c r="BP242" i="8" s="1"/>
  <c r="BQ242" i="8" s="1"/>
  <c r="BO943" i="8"/>
  <c r="BP943" i="8" s="1"/>
  <c r="BQ943" i="8" s="1"/>
  <c r="BM943" i="8"/>
  <c r="BO687" i="8"/>
  <c r="BP687" i="8" s="1"/>
  <c r="BQ687" i="8" s="1"/>
  <c r="BM687" i="8"/>
  <c r="BO431" i="8"/>
  <c r="BP431" i="8" s="1"/>
  <c r="BQ431" i="8" s="1"/>
  <c r="BM431" i="8"/>
  <c r="BO175" i="8"/>
  <c r="BM175" i="8"/>
  <c r="BO1278" i="8"/>
  <c r="BP1278" i="8" s="1"/>
  <c r="BQ1278" i="8" s="1"/>
  <c r="BM1278" i="8"/>
  <c r="BO1022" i="8"/>
  <c r="BP1022" i="8" s="1"/>
  <c r="BQ1022" i="8" s="1"/>
  <c r="BM1022" i="8"/>
  <c r="BO766" i="8"/>
  <c r="BP766" i="8" s="1"/>
  <c r="BQ766" i="8" s="1"/>
  <c r="BM766" i="8"/>
  <c r="BO510" i="8"/>
  <c r="BM510" i="8"/>
  <c r="BO254" i="8"/>
  <c r="BP254" i="8" s="1"/>
  <c r="BQ254" i="8" s="1"/>
  <c r="BM254" i="8"/>
  <c r="BO1357" i="8"/>
  <c r="BP1357" i="8" s="1"/>
  <c r="BQ1357" i="8" s="1"/>
  <c r="BM1357" i="8"/>
  <c r="BO1101" i="8"/>
  <c r="BP1101" i="8" s="1"/>
  <c r="BQ1101" i="8" s="1"/>
  <c r="BM1101" i="8"/>
  <c r="BO845" i="8"/>
  <c r="BM845" i="8"/>
  <c r="BO589" i="8"/>
  <c r="BP589" i="8" s="1"/>
  <c r="BQ589" i="8" s="1"/>
  <c r="BM589" i="8"/>
  <c r="BO333" i="8"/>
  <c r="BM333" i="8"/>
  <c r="BO77" i="8"/>
  <c r="BP77" i="8" s="1"/>
  <c r="BQ77" i="8" s="1"/>
  <c r="BM77" i="8"/>
  <c r="BM1180" i="8"/>
  <c r="BO1180" i="8"/>
  <c r="BO924" i="8"/>
  <c r="BP924" i="8" s="1"/>
  <c r="BQ924" i="8" s="1"/>
  <c r="BM924" i="8"/>
  <c r="BO668" i="8"/>
  <c r="BM668" i="8"/>
  <c r="BO412" i="8"/>
  <c r="BP412" i="8" s="1"/>
  <c r="BQ412" i="8" s="1"/>
  <c r="BM412" i="8"/>
  <c r="BO156" i="8"/>
  <c r="BP156" i="8" s="1"/>
  <c r="BQ156" i="8" s="1"/>
  <c r="BM156" i="8"/>
  <c r="BO1259" i="8"/>
  <c r="BP1259" i="8" s="1"/>
  <c r="BQ1259" i="8" s="1"/>
  <c r="BM1259" i="8"/>
  <c r="BO1003" i="8"/>
  <c r="BP1003" i="8" s="1"/>
  <c r="BQ1003" i="8" s="1"/>
  <c r="BM1003" i="8"/>
  <c r="BO747" i="8"/>
  <c r="BP747" i="8" s="1"/>
  <c r="BQ747" i="8" s="1"/>
  <c r="BM747" i="8"/>
  <c r="BO491" i="8"/>
  <c r="BP491" i="8" s="1"/>
  <c r="BQ491" i="8" s="1"/>
  <c r="BM491" i="8"/>
  <c r="BO235" i="8"/>
  <c r="BP235" i="8" s="1"/>
  <c r="BQ235" i="8" s="1"/>
  <c r="BM235" i="8"/>
  <c r="BO1338" i="8"/>
  <c r="BP1338" i="8" s="1"/>
  <c r="BQ1338" i="8" s="1"/>
  <c r="BM1338" i="8"/>
  <c r="BO1082" i="8"/>
  <c r="BM1082" i="8"/>
  <c r="BO826" i="8"/>
  <c r="BM826" i="8"/>
  <c r="BO570" i="8"/>
  <c r="BP570" i="8" s="1"/>
  <c r="BQ570" i="8" s="1"/>
  <c r="BM570" i="8"/>
  <c r="BO314" i="8"/>
  <c r="BP314" i="8" s="1"/>
  <c r="BQ314" i="8" s="1"/>
  <c r="BM314" i="8"/>
  <c r="BO58" i="8"/>
  <c r="BP58" i="8" s="1"/>
  <c r="BQ58" i="8" s="1"/>
  <c r="BM58" i="8"/>
  <c r="BO1161" i="8"/>
  <c r="BM1161" i="8"/>
  <c r="BO905" i="8"/>
  <c r="BP905" i="8" s="1"/>
  <c r="BQ905" i="8" s="1"/>
  <c r="BM905" i="8"/>
  <c r="BO649" i="8"/>
  <c r="BP649" i="8" s="1"/>
  <c r="BQ649" i="8" s="1"/>
  <c r="BM649" i="8"/>
  <c r="BO393" i="8"/>
  <c r="BM393" i="8"/>
  <c r="BO137" i="8"/>
  <c r="BP137" i="8" s="1"/>
  <c r="BQ137" i="8" s="1"/>
  <c r="BM137" i="8"/>
  <c r="BO1240" i="8"/>
  <c r="BP1240" i="8" s="1"/>
  <c r="BQ1240" i="8" s="1"/>
  <c r="BM1240" i="8"/>
  <c r="BO984" i="8"/>
  <c r="BM984" i="8"/>
  <c r="BO728" i="8"/>
  <c r="BP728" i="8" s="1"/>
  <c r="BQ728" i="8" s="1"/>
  <c r="BM728" i="8"/>
  <c r="BO472" i="8"/>
  <c r="BP472" i="8" s="1"/>
  <c r="BQ472" i="8" s="1"/>
  <c r="BM472" i="8"/>
  <c r="BO216" i="8"/>
  <c r="BP216" i="8" s="1"/>
  <c r="BQ216" i="8" s="1"/>
  <c r="BM216" i="8"/>
  <c r="BO1319" i="8"/>
  <c r="BM1319" i="8"/>
  <c r="BO1063" i="8"/>
  <c r="BM1063" i="8"/>
  <c r="BO807" i="8"/>
  <c r="BM807" i="8"/>
  <c r="BO551" i="8"/>
  <c r="BP551" i="8" s="1"/>
  <c r="BQ551" i="8" s="1"/>
  <c r="BM551" i="8"/>
  <c r="BO295" i="8"/>
  <c r="BP295" i="8" s="1"/>
  <c r="BQ295" i="8" s="1"/>
  <c r="BM295" i="8"/>
  <c r="BO39" i="8"/>
  <c r="BP39" i="8" s="1"/>
  <c r="BQ39" i="8" s="1"/>
  <c r="BM39" i="8"/>
  <c r="BO822" i="8"/>
  <c r="BP822" i="8" s="1"/>
  <c r="BQ822" i="8" s="1"/>
  <c r="BM822" i="8"/>
  <c r="BO566" i="8"/>
  <c r="BP566" i="8" s="1"/>
  <c r="BQ566" i="8" s="1"/>
  <c r="BM566" i="8"/>
  <c r="BO310" i="8"/>
  <c r="BM310" i="8"/>
  <c r="BO54" i="8"/>
  <c r="BP54" i="8" s="1"/>
  <c r="BQ54" i="8" s="1"/>
  <c r="BM54" i="8"/>
  <c r="BO565" i="8"/>
  <c r="BP565" i="8" s="1"/>
  <c r="BQ565" i="8" s="1"/>
  <c r="BM565" i="8"/>
  <c r="BO309" i="8"/>
  <c r="BP309" i="8" s="1"/>
  <c r="BQ309" i="8" s="1"/>
  <c r="BM309" i="8"/>
  <c r="BO53" i="8"/>
  <c r="BP53" i="8" s="1"/>
  <c r="BQ53" i="8" s="1"/>
  <c r="BM53" i="8"/>
  <c r="BM2466" i="8"/>
  <c r="BM3396" i="8"/>
  <c r="BM3024" i="8"/>
  <c r="BM2995" i="8"/>
  <c r="BM1604" i="8"/>
  <c r="BM1346" i="8"/>
  <c r="BM1607" i="8"/>
  <c r="BO2349" i="8"/>
  <c r="BP2349" i="8" s="1"/>
  <c r="BQ2349" i="8" s="1"/>
  <c r="BO3778" i="8"/>
  <c r="BP3778" i="8" s="1"/>
  <c r="BQ3778" i="8" s="1"/>
  <c r="BO3633" i="8"/>
  <c r="BP1196" i="8"/>
  <c r="BQ1196" i="8" s="1"/>
  <c r="BP3110" i="8"/>
  <c r="BQ3110" i="8" s="1"/>
  <c r="BP2929" i="8"/>
  <c r="BQ2929" i="8" s="1"/>
  <c r="BP3348" i="8"/>
  <c r="BQ3348" i="8" s="1"/>
  <c r="BO3782" i="8"/>
  <c r="BP3782" i="8" s="1"/>
  <c r="BQ3782" i="8" s="1"/>
  <c r="BM3782" i="8"/>
  <c r="BO3590" i="8"/>
  <c r="BO2634" i="8"/>
  <c r="BP2634" i="8" s="1"/>
  <c r="BQ2634" i="8" s="1"/>
  <c r="BO3463" i="8"/>
  <c r="BP3463" i="8" s="1"/>
  <c r="BQ3463" i="8" s="1"/>
  <c r="BM3463" i="8"/>
  <c r="BO3783" i="8"/>
  <c r="BP3783" i="8" s="1"/>
  <c r="BQ3783" i="8" s="1"/>
  <c r="BM3783" i="8"/>
  <c r="BO3077" i="8"/>
  <c r="BP3077" i="8" s="1"/>
  <c r="BQ3077" i="8" s="1"/>
  <c r="BO3634" i="8"/>
  <c r="BP3634" i="8" s="1"/>
  <c r="BQ3634" i="8" s="1"/>
  <c r="BO2458" i="8"/>
  <c r="BP2458" i="8" s="1"/>
  <c r="BQ2458" i="8" s="1"/>
  <c r="BM2458" i="8"/>
  <c r="BO3399" i="8"/>
  <c r="BP3399" i="8" s="1"/>
  <c r="BQ3399" i="8" s="1"/>
  <c r="BM3399" i="8"/>
  <c r="BO3750" i="8"/>
  <c r="BM3750" i="8"/>
  <c r="BO3706" i="8"/>
  <c r="BM3706" i="8"/>
  <c r="BO3273" i="8"/>
  <c r="BP3273" i="8" s="1"/>
  <c r="BQ3273" i="8" s="1"/>
  <c r="BM3273" i="8"/>
  <c r="BO1855" i="8"/>
  <c r="BM1855" i="8"/>
  <c r="BO3538" i="8"/>
  <c r="BP3538" i="8" s="1"/>
  <c r="BQ3538" i="8" s="1"/>
  <c r="BO2821" i="8"/>
  <c r="BO3704" i="8"/>
  <c r="BP3704" i="8" s="1"/>
  <c r="BQ3704" i="8" s="1"/>
  <c r="BM3704" i="8"/>
  <c r="BO3269" i="8"/>
  <c r="BM1830" i="8"/>
  <c r="BO1830" i="8"/>
  <c r="BP1830" i="8" s="1"/>
  <c r="BQ1830" i="8" s="1"/>
  <c r="BO3528" i="8"/>
  <c r="BP3528" i="8" s="1"/>
  <c r="BQ3528" i="8" s="1"/>
  <c r="BM3528" i="8"/>
  <c r="BM2794" i="8"/>
  <c r="BO2794" i="8"/>
  <c r="BO3700" i="8"/>
  <c r="BO3256" i="8"/>
  <c r="BP3256" i="8" s="1"/>
  <c r="BQ3256" i="8" s="1"/>
  <c r="BM3256" i="8"/>
  <c r="BO1712" i="8"/>
  <c r="BP1712" i="8" s="1"/>
  <c r="BQ1712" i="8" s="1"/>
  <c r="BO3526" i="8"/>
  <c r="BM3526" i="8"/>
  <c r="BO2789" i="8"/>
  <c r="BO3698" i="8"/>
  <c r="BP3698" i="8" s="1"/>
  <c r="BQ3698" i="8" s="1"/>
  <c r="BO3252" i="8"/>
  <c r="BP3252" i="8" s="1"/>
  <c r="BQ3252" i="8" s="1"/>
  <c r="BO1684" i="8"/>
  <c r="BP1684" i="8" s="1"/>
  <c r="BQ1684" i="8" s="1"/>
  <c r="BM1684" i="8"/>
  <c r="BO3524" i="8"/>
  <c r="BO2777" i="8"/>
  <c r="BP2777" i="8" s="1"/>
  <c r="BQ2777" i="8" s="1"/>
  <c r="BM2777" i="8"/>
  <c r="BO3696" i="8"/>
  <c r="BP3696" i="8" s="1"/>
  <c r="BQ3696" i="8" s="1"/>
  <c r="BO3241" i="8"/>
  <c r="BP3241" i="8" s="1"/>
  <c r="BQ3241" i="8" s="1"/>
  <c r="BM3241" i="8"/>
  <c r="BO1620" i="8"/>
  <c r="BP1620" i="8" s="1"/>
  <c r="BQ1620" i="8" s="1"/>
  <c r="BM1620" i="8"/>
  <c r="BO3522" i="8"/>
  <c r="BP3522" i="8" s="1"/>
  <c r="BQ3522" i="8" s="1"/>
  <c r="BM2762" i="8"/>
  <c r="BO2762" i="8"/>
  <c r="BO3694" i="8"/>
  <c r="BM3694" i="8"/>
  <c r="BO3237" i="8"/>
  <c r="BP3237" i="8" s="1"/>
  <c r="BQ3237" i="8" s="1"/>
  <c r="BO1540" i="8"/>
  <c r="BP1540" i="8" s="1"/>
  <c r="BQ1540" i="8" s="1"/>
  <c r="BM1540" i="8"/>
  <c r="BO3542" i="8"/>
  <c r="BM3542" i="8"/>
  <c r="BO2841" i="8"/>
  <c r="BP2841" i="8" s="1"/>
  <c r="BQ2841" i="8" s="1"/>
  <c r="BM2841" i="8"/>
  <c r="BO2920" i="8"/>
  <c r="BM2920" i="8"/>
  <c r="BM2664" i="8"/>
  <c r="BO2664" i="8"/>
  <c r="BP2664" i="8" s="1"/>
  <c r="BQ2664" i="8" s="1"/>
  <c r="BO2408" i="8"/>
  <c r="BM2408" i="8"/>
  <c r="BO1908" i="8"/>
  <c r="BP1908" i="8" s="1"/>
  <c r="BQ1908" i="8" s="1"/>
  <c r="BO3255" i="8"/>
  <c r="BP3255" i="8" s="1"/>
  <c r="BQ3255" i="8" s="1"/>
  <c r="BM3255" i="8"/>
  <c r="BM2999" i="8"/>
  <c r="BO2999" i="8"/>
  <c r="BP2999" i="8" s="1"/>
  <c r="BQ2999" i="8" s="1"/>
  <c r="BO2743" i="8"/>
  <c r="BM2743" i="8"/>
  <c r="BO2487" i="8"/>
  <c r="BP2487" i="8" s="1"/>
  <c r="BQ2487" i="8" s="1"/>
  <c r="BM2487" i="8"/>
  <c r="BO2118" i="8"/>
  <c r="BP2118" i="8" s="1"/>
  <c r="BQ2118" i="8" s="1"/>
  <c r="BM2118" i="8"/>
  <c r="BO3334" i="8"/>
  <c r="BP3334" i="8" s="1"/>
  <c r="BQ3334" i="8" s="1"/>
  <c r="BO3078" i="8"/>
  <c r="BO2822" i="8"/>
  <c r="BP2822" i="8" s="1"/>
  <c r="BQ2822" i="8" s="1"/>
  <c r="BO2566" i="8"/>
  <c r="BO2260" i="8"/>
  <c r="BP2260" i="8" s="1"/>
  <c r="BQ2260" i="8" s="1"/>
  <c r="BO1439" i="8"/>
  <c r="BO2660" i="8"/>
  <c r="BP2660" i="8" s="1"/>
  <c r="BQ2660" i="8" s="1"/>
  <c r="BO2404" i="8"/>
  <c r="BP2404" i="8" s="1"/>
  <c r="BQ2404" i="8" s="1"/>
  <c r="BO1892" i="8"/>
  <c r="BP1892" i="8" s="1"/>
  <c r="BQ1892" i="8" s="1"/>
  <c r="BO3267" i="8"/>
  <c r="BP3267" i="8" s="1"/>
  <c r="BQ3267" i="8" s="1"/>
  <c r="BO3011" i="8"/>
  <c r="BP3011" i="8" s="1"/>
  <c r="BQ3011" i="8" s="1"/>
  <c r="BO2755" i="8"/>
  <c r="BP2755" i="8" s="1"/>
  <c r="BQ2755" i="8" s="1"/>
  <c r="BO2499" i="8"/>
  <c r="BP2499" i="8" s="1"/>
  <c r="BQ2499" i="8" s="1"/>
  <c r="BO2144" i="8"/>
  <c r="BO384" i="8"/>
  <c r="BO3202" i="8"/>
  <c r="BP3202" i="8" s="1"/>
  <c r="BQ3202" i="8" s="1"/>
  <c r="BO2946" i="8"/>
  <c r="BP2946" i="8" s="1"/>
  <c r="BQ2946" i="8" s="1"/>
  <c r="BO2690" i="8"/>
  <c r="BO2434" i="8"/>
  <c r="BO1999" i="8"/>
  <c r="BP1999" i="8" s="1"/>
  <c r="BQ1999" i="8" s="1"/>
  <c r="BO3409" i="8"/>
  <c r="BP3409" i="8" s="1"/>
  <c r="BQ3409" i="8" s="1"/>
  <c r="BO3153" i="8"/>
  <c r="BP3153" i="8" s="1"/>
  <c r="BQ3153" i="8" s="1"/>
  <c r="BO2897" i="8"/>
  <c r="BP2897" i="8" s="1"/>
  <c r="BQ2897" i="8" s="1"/>
  <c r="BO2641" i="8"/>
  <c r="BP2641" i="8" s="1"/>
  <c r="BQ2641" i="8" s="1"/>
  <c r="BO2382" i="8"/>
  <c r="BP2382" i="8" s="1"/>
  <c r="BQ2382" i="8" s="1"/>
  <c r="BM2382" i="8"/>
  <c r="BO1814" i="8"/>
  <c r="BP1814" i="8" s="1"/>
  <c r="BQ1814" i="8" s="1"/>
  <c r="BM1814" i="8"/>
  <c r="BO3504" i="8"/>
  <c r="BP3504" i="8" s="1"/>
  <c r="BQ3504" i="8" s="1"/>
  <c r="BO3248" i="8"/>
  <c r="BP3248" i="8" s="1"/>
  <c r="BQ3248" i="8" s="1"/>
  <c r="BO2992" i="8"/>
  <c r="BP2992" i="8" s="1"/>
  <c r="BQ2992" i="8" s="1"/>
  <c r="BO2736" i="8"/>
  <c r="BO2480" i="8"/>
  <c r="BP2480" i="8" s="1"/>
  <c r="BQ2480" i="8" s="1"/>
  <c r="BO2111" i="8"/>
  <c r="BP2111" i="8" s="1"/>
  <c r="BQ2111" i="8" s="1"/>
  <c r="BM2111" i="8"/>
  <c r="BO3647" i="8"/>
  <c r="BP3647" i="8" s="1"/>
  <c r="BQ3647" i="8" s="1"/>
  <c r="BM3647" i="8"/>
  <c r="BM3391" i="8"/>
  <c r="BO3391" i="8"/>
  <c r="BP3391" i="8" s="1"/>
  <c r="BQ3391" i="8" s="1"/>
  <c r="BO3135" i="8"/>
  <c r="BM3135" i="8"/>
  <c r="BO2879" i="8"/>
  <c r="BP2879" i="8" s="1"/>
  <c r="BQ2879" i="8" s="1"/>
  <c r="BM2879" i="8"/>
  <c r="BO2623" i="8"/>
  <c r="BP2623" i="8" s="1"/>
  <c r="BQ2623" i="8" s="1"/>
  <c r="BM2623" i="8"/>
  <c r="BO2354" i="8"/>
  <c r="BO1743" i="8"/>
  <c r="BP1743" i="8" s="1"/>
  <c r="BQ1743" i="8" s="1"/>
  <c r="BO3534" i="8"/>
  <c r="BM3534" i="8"/>
  <c r="BO3278" i="8"/>
  <c r="BM3278" i="8"/>
  <c r="BO3022" i="8"/>
  <c r="BP3022" i="8" s="1"/>
  <c r="BQ3022" i="8" s="1"/>
  <c r="BM3022" i="8"/>
  <c r="BO2766" i="8"/>
  <c r="BP2766" i="8" s="1"/>
  <c r="BQ2766" i="8" s="1"/>
  <c r="BM2766" i="8"/>
  <c r="BO2510" i="8"/>
  <c r="BP2510" i="8" s="1"/>
  <c r="BQ2510" i="8" s="1"/>
  <c r="BM2510" i="8"/>
  <c r="BO2162" i="8"/>
  <c r="BP2162" i="8" s="1"/>
  <c r="BQ2162" i="8" s="1"/>
  <c r="BO801" i="8"/>
  <c r="BP801" i="8" s="1"/>
  <c r="BQ801" i="8" s="1"/>
  <c r="BM801" i="8"/>
  <c r="BO3421" i="8"/>
  <c r="BP3421" i="8" s="1"/>
  <c r="BQ3421" i="8" s="1"/>
  <c r="BO3165" i="8"/>
  <c r="BP3165" i="8" s="1"/>
  <c r="BQ3165" i="8" s="1"/>
  <c r="BO2909" i="8"/>
  <c r="BP2909" i="8" s="1"/>
  <c r="BQ2909" i="8" s="1"/>
  <c r="BO2653" i="8"/>
  <c r="BP2653" i="8" s="1"/>
  <c r="BQ2653" i="8" s="1"/>
  <c r="BO2397" i="8"/>
  <c r="BP2397" i="8" s="1"/>
  <c r="BQ2397" i="8" s="1"/>
  <c r="BO1862" i="8"/>
  <c r="BP1862" i="8" s="1"/>
  <c r="BQ1862" i="8" s="1"/>
  <c r="BM1862" i="8"/>
  <c r="BO3564" i="8"/>
  <c r="BP3564" i="8" s="1"/>
  <c r="BQ3564" i="8" s="1"/>
  <c r="BM3564" i="8"/>
  <c r="BO3308" i="8"/>
  <c r="BP3308" i="8" s="1"/>
  <c r="BQ3308" i="8" s="1"/>
  <c r="BM3308" i="8"/>
  <c r="BM3052" i="8"/>
  <c r="BO3052" i="8"/>
  <c r="BP3052" i="8" s="1"/>
  <c r="BQ3052" i="8" s="1"/>
  <c r="BO2796" i="8"/>
  <c r="BP2796" i="8" s="1"/>
  <c r="BQ2796" i="8" s="1"/>
  <c r="BM2796" i="8"/>
  <c r="BO2540" i="8"/>
  <c r="BM2540" i="8"/>
  <c r="BO2213" i="8"/>
  <c r="BO1232" i="8"/>
  <c r="BM1232" i="8"/>
  <c r="BO3451" i="8"/>
  <c r="BP3451" i="8" s="1"/>
  <c r="BQ3451" i="8" s="1"/>
  <c r="BO3195" i="8"/>
  <c r="BP3195" i="8" s="1"/>
  <c r="BQ3195" i="8" s="1"/>
  <c r="BO2939" i="8"/>
  <c r="BO2683" i="8"/>
  <c r="BP2683" i="8" s="1"/>
  <c r="BQ2683" i="8" s="1"/>
  <c r="BO2427" i="8"/>
  <c r="BP2427" i="8" s="1"/>
  <c r="BQ2427" i="8" s="1"/>
  <c r="BO1974" i="8"/>
  <c r="BP1974" i="8" s="1"/>
  <c r="BQ1974" i="8" s="1"/>
  <c r="BM1974" i="8"/>
  <c r="BO1925" i="8"/>
  <c r="BO1669" i="8"/>
  <c r="BP1669" i="8" s="1"/>
  <c r="BQ1669" i="8" s="1"/>
  <c r="BM1669" i="8"/>
  <c r="BM1413" i="8"/>
  <c r="BO1413" i="8"/>
  <c r="BP1413" i="8" s="1"/>
  <c r="BQ1413" i="8" s="1"/>
  <c r="BO882" i="8"/>
  <c r="BP882" i="8" s="1"/>
  <c r="BQ882" i="8" s="1"/>
  <c r="BM882" i="8"/>
  <c r="BO1971" i="8"/>
  <c r="BO1715" i="8"/>
  <c r="BO1459" i="8"/>
  <c r="BM1459" i="8"/>
  <c r="BO1028" i="8"/>
  <c r="BM1028" i="8"/>
  <c r="BO1858" i="8"/>
  <c r="BP1858" i="8" s="1"/>
  <c r="BQ1858" i="8" s="1"/>
  <c r="BO1602" i="8"/>
  <c r="BP1602" i="8" s="1"/>
  <c r="BQ1602" i="8" s="1"/>
  <c r="BM1602" i="8"/>
  <c r="BM1330" i="8"/>
  <c r="BO1330" i="8"/>
  <c r="BP1330" i="8" s="1"/>
  <c r="BQ1330" i="8" s="1"/>
  <c r="BO496" i="8"/>
  <c r="BP496" i="8" s="1"/>
  <c r="BQ496" i="8" s="1"/>
  <c r="BM496" i="8"/>
  <c r="BO1857" i="8"/>
  <c r="BP1857" i="8" s="1"/>
  <c r="BQ1857" i="8" s="1"/>
  <c r="BO1601" i="8"/>
  <c r="BP1601" i="8" s="1"/>
  <c r="BQ1601" i="8" s="1"/>
  <c r="BM1601" i="8"/>
  <c r="BO1329" i="8"/>
  <c r="BM1329" i="8"/>
  <c r="BO481" i="8"/>
  <c r="BP481" i="8" s="1"/>
  <c r="BQ481" i="8" s="1"/>
  <c r="BM481" i="8"/>
  <c r="BO2094" i="8"/>
  <c r="BP2094" i="8" s="1"/>
  <c r="BQ2094" i="8" s="1"/>
  <c r="BM2094" i="8"/>
  <c r="BO1838" i="8"/>
  <c r="BP1838" i="8" s="1"/>
  <c r="BQ1838" i="8" s="1"/>
  <c r="BM1838" i="8"/>
  <c r="BO1582" i="8"/>
  <c r="BP1582" i="8" s="1"/>
  <c r="BQ1582" i="8" s="1"/>
  <c r="BM1582" i="8"/>
  <c r="BO1286" i="8"/>
  <c r="BP1286" i="8" s="1"/>
  <c r="BQ1286" i="8" s="1"/>
  <c r="BM1286" i="8"/>
  <c r="BO336" i="8"/>
  <c r="BM336" i="8"/>
  <c r="BO1885" i="8"/>
  <c r="BO1629" i="8"/>
  <c r="BP1629" i="8" s="1"/>
  <c r="BQ1629" i="8" s="1"/>
  <c r="BM1629" i="8"/>
  <c r="BO1373" i="8"/>
  <c r="BP1373" i="8" s="1"/>
  <c r="BQ1373" i="8" s="1"/>
  <c r="BM1373" i="8"/>
  <c r="BM705" i="8"/>
  <c r="BO705" i="8"/>
  <c r="BP705" i="8" s="1"/>
  <c r="BQ705" i="8" s="1"/>
  <c r="BO2172" i="8"/>
  <c r="BP2172" i="8" s="1"/>
  <c r="BQ2172" i="8" s="1"/>
  <c r="BO1916" i="8"/>
  <c r="BP1916" i="8" s="1"/>
  <c r="BQ1916" i="8" s="1"/>
  <c r="BO1660" i="8"/>
  <c r="BP1660" i="8" s="1"/>
  <c r="BQ1660" i="8" s="1"/>
  <c r="BM1660" i="8"/>
  <c r="BO1404" i="8"/>
  <c r="BP1404" i="8" s="1"/>
  <c r="BQ1404" i="8" s="1"/>
  <c r="BM1404" i="8"/>
  <c r="BO849" i="8"/>
  <c r="BP849" i="8" s="1"/>
  <c r="BQ849" i="8" s="1"/>
  <c r="BM849" i="8"/>
  <c r="BO2267" i="8"/>
  <c r="BP2267" i="8" s="1"/>
  <c r="BQ2267" i="8" s="1"/>
  <c r="BM2267" i="8"/>
  <c r="BO2011" i="8"/>
  <c r="BP2011" i="8" s="1"/>
  <c r="BQ2011" i="8" s="1"/>
  <c r="BM2011" i="8"/>
  <c r="BO1755" i="8"/>
  <c r="BM1755" i="8"/>
  <c r="BO1499" i="8"/>
  <c r="BP1499" i="8" s="1"/>
  <c r="BQ1499" i="8" s="1"/>
  <c r="BM1499" i="8"/>
  <c r="BO1122" i="8"/>
  <c r="BP1122" i="8" s="1"/>
  <c r="BQ1122" i="8" s="1"/>
  <c r="BO2362" i="8"/>
  <c r="BP2362" i="8" s="1"/>
  <c r="BQ2362" i="8" s="1"/>
  <c r="BO2106" i="8"/>
  <c r="BO1850" i="8"/>
  <c r="BO1594" i="8"/>
  <c r="BP1594" i="8" s="1"/>
  <c r="BQ1594" i="8" s="1"/>
  <c r="BM1594" i="8"/>
  <c r="BO1314" i="8"/>
  <c r="BP1314" i="8" s="1"/>
  <c r="BQ1314" i="8" s="1"/>
  <c r="BO432" i="8"/>
  <c r="BM432" i="8"/>
  <c r="BO2201" i="8"/>
  <c r="BP2201" i="8" s="1"/>
  <c r="BQ2201" i="8" s="1"/>
  <c r="BM2201" i="8"/>
  <c r="BO1945" i="8"/>
  <c r="BM1945" i="8"/>
  <c r="BO1689" i="8"/>
  <c r="BO1433" i="8"/>
  <c r="BP1433" i="8" s="1"/>
  <c r="BQ1433" i="8" s="1"/>
  <c r="BO961" i="8"/>
  <c r="BP961" i="8" s="1"/>
  <c r="BQ961" i="8" s="1"/>
  <c r="BM961" i="8"/>
  <c r="BO2280" i="8"/>
  <c r="BM2280" i="8"/>
  <c r="BO2024" i="8"/>
  <c r="BP2024" i="8" s="1"/>
  <c r="BQ2024" i="8" s="1"/>
  <c r="BM2024" i="8"/>
  <c r="BO1768" i="8"/>
  <c r="BP1768" i="8" s="1"/>
  <c r="BQ1768" i="8" s="1"/>
  <c r="BM1768" i="8"/>
  <c r="BO1512" i="8"/>
  <c r="BM1512" i="8"/>
  <c r="BO1152" i="8"/>
  <c r="BP1152" i="8" s="1"/>
  <c r="BQ1152" i="8" s="1"/>
  <c r="BM1152" i="8"/>
  <c r="BM2359" i="8"/>
  <c r="BO2359" i="8"/>
  <c r="BO2103" i="8"/>
  <c r="BM2103" i="8"/>
  <c r="BO1847" i="8"/>
  <c r="BP1847" i="8" s="1"/>
  <c r="BQ1847" i="8" s="1"/>
  <c r="BM1847" i="8"/>
  <c r="BO1591" i="8"/>
  <c r="BM1591" i="8"/>
  <c r="BO1311" i="8"/>
  <c r="BO401" i="8"/>
  <c r="BM401" i="8"/>
  <c r="BO1558" i="8"/>
  <c r="BP1558" i="8" s="1"/>
  <c r="BQ1558" i="8" s="1"/>
  <c r="BM1558" i="8"/>
  <c r="BO1238" i="8"/>
  <c r="BP1238" i="8" s="1"/>
  <c r="BQ1238" i="8" s="1"/>
  <c r="BM1238" i="8"/>
  <c r="BO144" i="8"/>
  <c r="BP144" i="8" s="1"/>
  <c r="BQ144" i="8" s="1"/>
  <c r="BM144" i="8"/>
  <c r="BO708" i="8"/>
  <c r="BP708" i="8" s="1"/>
  <c r="BQ708" i="8" s="1"/>
  <c r="BM708" i="8"/>
  <c r="BO452" i="8"/>
  <c r="BP452" i="8" s="1"/>
  <c r="BQ452" i="8" s="1"/>
  <c r="BO196" i="8"/>
  <c r="BP196" i="8" s="1"/>
  <c r="BQ196" i="8" s="1"/>
  <c r="BM196" i="8"/>
  <c r="BO1059" i="8"/>
  <c r="BP1059" i="8" s="1"/>
  <c r="BQ1059" i="8" s="1"/>
  <c r="BM1059" i="8"/>
  <c r="BO803" i="8"/>
  <c r="BP803" i="8" s="1"/>
  <c r="BQ803" i="8" s="1"/>
  <c r="BM803" i="8"/>
  <c r="BO547" i="8"/>
  <c r="BP547" i="8" s="1"/>
  <c r="BQ547" i="8" s="1"/>
  <c r="BM547" i="8"/>
  <c r="BO291" i="8"/>
  <c r="BP291" i="8" s="1"/>
  <c r="BQ291" i="8" s="1"/>
  <c r="BM291" i="8"/>
  <c r="BO35" i="8"/>
  <c r="BP35" i="8" s="1"/>
  <c r="BQ35" i="8" s="1"/>
  <c r="BM35" i="8"/>
  <c r="BO482" i="8"/>
  <c r="BP482" i="8" s="1"/>
  <c r="BQ482" i="8" s="1"/>
  <c r="BO226" i="8"/>
  <c r="BP226" i="8" s="1"/>
  <c r="BQ226" i="8" s="1"/>
  <c r="BO927" i="8"/>
  <c r="BP927" i="8" s="1"/>
  <c r="BQ927" i="8" s="1"/>
  <c r="BO671" i="8"/>
  <c r="BP671" i="8" s="1"/>
  <c r="BQ671" i="8" s="1"/>
  <c r="BO415" i="8"/>
  <c r="BP415" i="8" s="1"/>
  <c r="BQ415" i="8" s="1"/>
  <c r="BO159" i="8"/>
  <c r="BP159" i="8" s="1"/>
  <c r="BQ159" i="8" s="1"/>
  <c r="BO1262" i="8"/>
  <c r="BP1262" i="8" s="1"/>
  <c r="BQ1262" i="8" s="1"/>
  <c r="BM1262" i="8"/>
  <c r="BO1006" i="8"/>
  <c r="BP1006" i="8" s="1"/>
  <c r="BQ1006" i="8" s="1"/>
  <c r="BM1006" i="8"/>
  <c r="BO750" i="8"/>
  <c r="BP750" i="8" s="1"/>
  <c r="BQ750" i="8" s="1"/>
  <c r="BM750" i="8"/>
  <c r="BO494" i="8"/>
  <c r="BP494" i="8" s="1"/>
  <c r="BQ494" i="8" s="1"/>
  <c r="BM494" i="8"/>
  <c r="BO238" i="8"/>
  <c r="BP238" i="8" s="1"/>
  <c r="BQ238" i="8" s="1"/>
  <c r="BM238" i="8"/>
  <c r="BO1341" i="8"/>
  <c r="BP1341" i="8" s="1"/>
  <c r="BQ1341" i="8" s="1"/>
  <c r="BO1085" i="8"/>
  <c r="BP1085" i="8" s="1"/>
  <c r="BQ1085" i="8" s="1"/>
  <c r="BO829" i="8"/>
  <c r="BO573" i="8"/>
  <c r="BO317" i="8"/>
  <c r="BP317" i="8" s="1"/>
  <c r="BQ317" i="8" s="1"/>
  <c r="BO61" i="8"/>
  <c r="BP61" i="8" s="1"/>
  <c r="BQ61" i="8" s="1"/>
  <c r="BO1164" i="8"/>
  <c r="BM1164" i="8"/>
  <c r="BO908" i="8"/>
  <c r="BP908" i="8" s="1"/>
  <c r="BQ908" i="8" s="1"/>
  <c r="BM908" i="8"/>
  <c r="BO652" i="8"/>
  <c r="BP652" i="8" s="1"/>
  <c r="BQ652" i="8" s="1"/>
  <c r="BM652" i="8"/>
  <c r="BO396" i="8"/>
  <c r="BP396" i="8" s="1"/>
  <c r="BQ396" i="8" s="1"/>
  <c r="BM396" i="8"/>
  <c r="BO140" i="8"/>
  <c r="BP140" i="8" s="1"/>
  <c r="BQ140" i="8" s="1"/>
  <c r="BM140" i="8"/>
  <c r="BO1243" i="8"/>
  <c r="BP1243" i="8" s="1"/>
  <c r="BQ1243" i="8" s="1"/>
  <c r="BM1243" i="8"/>
  <c r="BO987" i="8"/>
  <c r="BP987" i="8" s="1"/>
  <c r="BQ987" i="8" s="1"/>
  <c r="BM987" i="8"/>
  <c r="BO731" i="8"/>
  <c r="BP731" i="8" s="1"/>
  <c r="BQ731" i="8" s="1"/>
  <c r="BM731" i="8"/>
  <c r="BO475" i="8"/>
  <c r="BP475" i="8" s="1"/>
  <c r="BQ475" i="8" s="1"/>
  <c r="BM475" i="8"/>
  <c r="BO219" i="8"/>
  <c r="BP219" i="8" s="1"/>
  <c r="BQ219" i="8" s="1"/>
  <c r="BM219" i="8"/>
  <c r="BO1322" i="8"/>
  <c r="BP1322" i="8" s="1"/>
  <c r="BQ1322" i="8" s="1"/>
  <c r="BM1322" i="8"/>
  <c r="BO1066" i="8"/>
  <c r="BM1066" i="8"/>
  <c r="BO810" i="8"/>
  <c r="BP810" i="8" s="1"/>
  <c r="BQ810" i="8" s="1"/>
  <c r="BM810" i="8"/>
  <c r="BO554" i="8"/>
  <c r="BM554" i="8"/>
  <c r="BO298" i="8"/>
  <c r="BP298" i="8" s="1"/>
  <c r="BQ298" i="8" s="1"/>
  <c r="BM298" i="8"/>
  <c r="BO42" i="8"/>
  <c r="BP42" i="8" s="1"/>
  <c r="BQ42" i="8" s="1"/>
  <c r="BM42" i="8"/>
  <c r="BO1145" i="8"/>
  <c r="BM1145" i="8"/>
  <c r="BO889" i="8"/>
  <c r="BM889" i="8"/>
  <c r="BO633" i="8"/>
  <c r="BP633" i="8" s="1"/>
  <c r="BQ633" i="8" s="1"/>
  <c r="BM633" i="8"/>
  <c r="BO377" i="8"/>
  <c r="BP377" i="8" s="1"/>
  <c r="BQ377" i="8" s="1"/>
  <c r="BM377" i="8"/>
  <c r="BO121" i="8"/>
  <c r="BP121" i="8" s="1"/>
  <c r="BQ121" i="8" s="1"/>
  <c r="BM121" i="8"/>
  <c r="BO1224" i="8"/>
  <c r="BM1224" i="8"/>
  <c r="BO968" i="8"/>
  <c r="BP968" i="8" s="1"/>
  <c r="BQ968" i="8" s="1"/>
  <c r="BM968" i="8"/>
  <c r="BM712" i="8"/>
  <c r="BO712" i="8"/>
  <c r="BO456" i="8"/>
  <c r="BP456" i="8" s="1"/>
  <c r="BQ456" i="8" s="1"/>
  <c r="BM456" i="8"/>
  <c r="BO200" i="8"/>
  <c r="BP200" i="8" s="1"/>
  <c r="BQ200" i="8" s="1"/>
  <c r="BM200" i="8"/>
  <c r="BO1303" i="8"/>
  <c r="BP1303" i="8" s="1"/>
  <c r="BQ1303" i="8" s="1"/>
  <c r="BM1303" i="8"/>
  <c r="BO1047" i="8"/>
  <c r="BM1047" i="8"/>
  <c r="BO791" i="8"/>
  <c r="BP791" i="8" s="1"/>
  <c r="BQ791" i="8" s="1"/>
  <c r="BM791" i="8"/>
  <c r="BO535" i="8"/>
  <c r="BP535" i="8" s="1"/>
  <c r="BQ535" i="8" s="1"/>
  <c r="BM535" i="8"/>
  <c r="BO279" i="8"/>
  <c r="BM279" i="8"/>
  <c r="BO23" i="8"/>
  <c r="BM23" i="8"/>
  <c r="BO806" i="8"/>
  <c r="BP806" i="8" s="1"/>
  <c r="BQ806" i="8" s="1"/>
  <c r="BO550" i="8"/>
  <c r="BP550" i="8" s="1"/>
  <c r="BQ550" i="8" s="1"/>
  <c r="BO294" i="8"/>
  <c r="BP294" i="8" s="1"/>
  <c r="BQ294" i="8" s="1"/>
  <c r="BO38" i="8"/>
  <c r="BO549" i="8"/>
  <c r="BP549" i="8" s="1"/>
  <c r="BQ549" i="8" s="1"/>
  <c r="BM549" i="8"/>
  <c r="BO293" i="8"/>
  <c r="BP293" i="8" s="1"/>
  <c r="BQ293" i="8" s="1"/>
  <c r="BM293" i="8"/>
  <c r="BO37" i="8"/>
  <c r="BP37" i="8" s="1"/>
  <c r="BQ37" i="8" s="1"/>
  <c r="BM37" i="8"/>
  <c r="BM2736" i="8"/>
  <c r="BM1634" i="8"/>
  <c r="BM1618" i="8"/>
  <c r="BM2852" i="8"/>
  <c r="BM2932" i="8"/>
  <c r="BM3520" i="8"/>
  <c r="BM2148" i="8"/>
  <c r="BM3762" i="8"/>
  <c r="BM3269" i="8"/>
  <c r="BM514" i="8"/>
  <c r="BO3219" i="8"/>
  <c r="BP3219" i="8" s="1"/>
  <c r="BQ3219" i="8" s="1"/>
  <c r="BO3458" i="8"/>
  <c r="BP3458" i="8" s="1"/>
  <c r="BQ3458" i="8" s="1"/>
  <c r="BO2363" i="8"/>
  <c r="BP2363" i="8" s="1"/>
  <c r="BQ2363" i="8" s="1"/>
  <c r="BP3700" i="8"/>
  <c r="BQ3700" i="8" s="1"/>
  <c r="BP3716" i="8"/>
  <c r="BQ3716" i="8" s="1"/>
  <c r="BO3177" i="8"/>
  <c r="BO2549" i="8"/>
  <c r="BO2240" i="8"/>
  <c r="BP2240" i="8" s="1"/>
  <c r="BQ2240" i="8" s="1"/>
  <c r="BO3333" i="8"/>
  <c r="BP3333" i="8" s="1"/>
  <c r="BQ3333" i="8" s="1"/>
  <c r="BO3719" i="8"/>
  <c r="BP3719" i="8" s="1"/>
  <c r="BQ3719" i="8" s="1"/>
  <c r="BM3719" i="8"/>
  <c r="BO2837" i="8"/>
  <c r="BO3530" i="8"/>
  <c r="BM3530" i="8"/>
  <c r="BO1782" i="8"/>
  <c r="BP1782" i="8" s="1"/>
  <c r="BQ1782" i="8" s="1"/>
  <c r="BM1782" i="8"/>
  <c r="BO3225" i="8"/>
  <c r="BP3225" i="8" s="1"/>
  <c r="BQ3225" i="8" s="1"/>
  <c r="BM3225" i="8"/>
  <c r="BM3686" i="8"/>
  <c r="BO3686" i="8"/>
  <c r="BO3690" i="8"/>
  <c r="BP3690" i="8" s="1"/>
  <c r="BQ3690" i="8" s="1"/>
  <c r="BO3224" i="8"/>
  <c r="BM3224" i="8"/>
  <c r="BO1455" i="8"/>
  <c r="BM1455" i="8"/>
  <c r="BO3510" i="8"/>
  <c r="BP3510" i="8" s="1"/>
  <c r="BQ3510" i="8" s="1"/>
  <c r="BM3510" i="8"/>
  <c r="BO2730" i="8"/>
  <c r="BP2730" i="8" s="1"/>
  <c r="BQ2730" i="8" s="1"/>
  <c r="BM2730" i="8"/>
  <c r="BO3688" i="8"/>
  <c r="BP3688" i="8" s="1"/>
  <c r="BQ3688" i="8" s="1"/>
  <c r="BM3688" i="8"/>
  <c r="BO3220" i="8"/>
  <c r="BP3220" i="8" s="1"/>
  <c r="BQ3220" i="8" s="1"/>
  <c r="BO1375" i="8"/>
  <c r="BO3506" i="8"/>
  <c r="BP3506" i="8" s="1"/>
  <c r="BQ3506" i="8" s="1"/>
  <c r="BO2713" i="8"/>
  <c r="BM2713" i="8"/>
  <c r="BO3684" i="8"/>
  <c r="BP3684" i="8" s="1"/>
  <c r="BQ3684" i="8" s="1"/>
  <c r="BO3205" i="8"/>
  <c r="BO1200" i="8"/>
  <c r="BO3498" i="8"/>
  <c r="BM3498" i="8"/>
  <c r="BO2698" i="8"/>
  <c r="BP2698" i="8" s="1"/>
  <c r="BQ2698" i="8" s="1"/>
  <c r="BM2698" i="8"/>
  <c r="BO3682" i="8"/>
  <c r="BP3682" i="8" s="1"/>
  <c r="BQ3682" i="8" s="1"/>
  <c r="BO3194" i="8"/>
  <c r="BP3194" i="8" s="1"/>
  <c r="BQ3194" i="8" s="1"/>
  <c r="BM3194" i="8"/>
  <c r="BO1024" i="8"/>
  <c r="BP1024" i="8" s="1"/>
  <c r="BQ1024" i="8" s="1"/>
  <c r="BM1024" i="8"/>
  <c r="BO3496" i="8"/>
  <c r="BP3496" i="8" s="1"/>
  <c r="BQ3496" i="8" s="1"/>
  <c r="BM3496" i="8"/>
  <c r="BO2693" i="8"/>
  <c r="BP2693" i="8" s="1"/>
  <c r="BQ2693" i="8" s="1"/>
  <c r="BO3680" i="8"/>
  <c r="BP3680" i="8" s="1"/>
  <c r="BQ3680" i="8" s="1"/>
  <c r="BO3192" i="8"/>
  <c r="BP3192" i="8" s="1"/>
  <c r="BQ3192" i="8" s="1"/>
  <c r="BM3192" i="8"/>
  <c r="BO945" i="8"/>
  <c r="BP945" i="8" s="1"/>
  <c r="BQ945" i="8" s="1"/>
  <c r="BM945" i="8"/>
  <c r="BO3494" i="8"/>
  <c r="BM3494" i="8"/>
  <c r="BO2681" i="8"/>
  <c r="BP2681" i="8" s="1"/>
  <c r="BQ2681" i="8" s="1"/>
  <c r="BM2681" i="8"/>
  <c r="BO3678" i="8"/>
  <c r="BM3678" i="8"/>
  <c r="BO3188" i="8"/>
  <c r="BP3188" i="8" s="1"/>
  <c r="BQ3188" i="8" s="1"/>
  <c r="BO640" i="8"/>
  <c r="BP640" i="8" s="1"/>
  <c r="BQ640" i="8" s="1"/>
  <c r="BM640" i="8"/>
  <c r="BM3514" i="8"/>
  <c r="BO3514" i="8"/>
  <c r="BO2757" i="8"/>
  <c r="BM2904" i="8"/>
  <c r="BO2904" i="8"/>
  <c r="BO2648" i="8"/>
  <c r="BM2648" i="8"/>
  <c r="BO2389" i="8"/>
  <c r="BP2389" i="8" s="1"/>
  <c r="BQ2389" i="8" s="1"/>
  <c r="BO1844" i="8"/>
  <c r="BP1844" i="8" s="1"/>
  <c r="BQ1844" i="8" s="1"/>
  <c r="BO3239" i="8"/>
  <c r="BP3239" i="8" s="1"/>
  <c r="BQ3239" i="8" s="1"/>
  <c r="BM3239" i="8"/>
  <c r="BO2983" i="8"/>
  <c r="BM2983" i="8"/>
  <c r="BO2727" i="8"/>
  <c r="BP2727" i="8" s="1"/>
  <c r="BQ2727" i="8" s="1"/>
  <c r="BM2727" i="8"/>
  <c r="BO2471" i="8"/>
  <c r="BM2471" i="8"/>
  <c r="BO2086" i="8"/>
  <c r="BP2086" i="8" s="1"/>
  <c r="BQ2086" i="8" s="1"/>
  <c r="BM2086" i="8"/>
  <c r="BO3318" i="8"/>
  <c r="BP3318" i="8" s="1"/>
  <c r="BQ3318" i="8" s="1"/>
  <c r="BM3318" i="8"/>
  <c r="BO2806" i="8"/>
  <c r="BP2806" i="8" s="1"/>
  <c r="BQ2806" i="8" s="1"/>
  <c r="BM2806" i="8"/>
  <c r="BO2550" i="8"/>
  <c r="BM2550" i="8"/>
  <c r="BO2230" i="8"/>
  <c r="BP2230" i="8" s="1"/>
  <c r="BQ2230" i="8" s="1"/>
  <c r="BM2230" i="8"/>
  <c r="BO1332" i="8"/>
  <c r="BP1332" i="8" s="1"/>
  <c r="BQ1332" i="8" s="1"/>
  <c r="BO2644" i="8"/>
  <c r="BP2644" i="8" s="1"/>
  <c r="BQ2644" i="8" s="1"/>
  <c r="BO2385" i="8"/>
  <c r="BP2385" i="8" s="1"/>
  <c r="BQ2385" i="8" s="1"/>
  <c r="BO1828" i="8"/>
  <c r="BP1828" i="8" s="1"/>
  <c r="BQ1828" i="8" s="1"/>
  <c r="BO3251" i="8"/>
  <c r="BP3251" i="8" s="1"/>
  <c r="BQ3251" i="8" s="1"/>
  <c r="BO2739" i="8"/>
  <c r="BP2739" i="8" s="1"/>
  <c r="BQ2739" i="8" s="1"/>
  <c r="BO2483" i="8"/>
  <c r="BP2483" i="8" s="1"/>
  <c r="BQ2483" i="8" s="1"/>
  <c r="BO2114" i="8"/>
  <c r="BP2114" i="8" s="1"/>
  <c r="BQ2114" i="8" s="1"/>
  <c r="BO3442" i="8"/>
  <c r="BP3442" i="8" s="1"/>
  <c r="BQ3442" i="8" s="1"/>
  <c r="BO3186" i="8"/>
  <c r="BP3186" i="8" s="1"/>
  <c r="BQ3186" i="8" s="1"/>
  <c r="BO2930" i="8"/>
  <c r="BP2930" i="8" s="1"/>
  <c r="BQ2930" i="8" s="1"/>
  <c r="BO2674" i="8"/>
  <c r="BP2674" i="8" s="1"/>
  <c r="BQ2674" i="8" s="1"/>
  <c r="BO2418" i="8"/>
  <c r="BO1951" i="8"/>
  <c r="BP1951" i="8" s="1"/>
  <c r="BQ1951" i="8" s="1"/>
  <c r="BO3393" i="8"/>
  <c r="BP3393" i="8" s="1"/>
  <c r="BQ3393" i="8" s="1"/>
  <c r="BO3137" i="8"/>
  <c r="BP3137" i="8" s="1"/>
  <c r="BQ3137" i="8" s="1"/>
  <c r="BO2881" i="8"/>
  <c r="BP2881" i="8" s="1"/>
  <c r="BQ2881" i="8" s="1"/>
  <c r="BO2625" i="8"/>
  <c r="BP2625" i="8" s="1"/>
  <c r="BQ2625" i="8" s="1"/>
  <c r="BO2356" i="8"/>
  <c r="BP2356" i="8" s="1"/>
  <c r="BQ2356" i="8" s="1"/>
  <c r="BO1748" i="8"/>
  <c r="BP1748" i="8" s="1"/>
  <c r="BQ1748" i="8" s="1"/>
  <c r="BO3488" i="8"/>
  <c r="BP3488" i="8" s="1"/>
  <c r="BQ3488" i="8" s="1"/>
  <c r="BO3232" i="8"/>
  <c r="BP3232" i="8" s="1"/>
  <c r="BQ3232" i="8" s="1"/>
  <c r="BO2976" i="8"/>
  <c r="BP2976" i="8" s="1"/>
  <c r="BQ2976" i="8" s="1"/>
  <c r="BO2720" i="8"/>
  <c r="BO2464" i="8"/>
  <c r="BP2464" i="8" s="1"/>
  <c r="BQ2464" i="8" s="1"/>
  <c r="BO2070" i="8"/>
  <c r="BP2070" i="8" s="1"/>
  <c r="BQ2070" i="8" s="1"/>
  <c r="BM2070" i="8"/>
  <c r="BO3631" i="8"/>
  <c r="BP3631" i="8" s="1"/>
  <c r="BQ3631" i="8" s="1"/>
  <c r="BM3631" i="8"/>
  <c r="BO3375" i="8"/>
  <c r="BP3375" i="8" s="1"/>
  <c r="BQ3375" i="8" s="1"/>
  <c r="BM3375" i="8"/>
  <c r="BM3119" i="8"/>
  <c r="BO3119" i="8"/>
  <c r="BP3119" i="8" s="1"/>
  <c r="BQ3119" i="8" s="1"/>
  <c r="BO2863" i="8"/>
  <c r="BM2863" i="8"/>
  <c r="BO2607" i="8"/>
  <c r="BP2607" i="8" s="1"/>
  <c r="BQ2607" i="8" s="1"/>
  <c r="BM2607" i="8"/>
  <c r="BO2333" i="8"/>
  <c r="BP2333" i="8" s="1"/>
  <c r="BQ2333" i="8" s="1"/>
  <c r="BM2333" i="8"/>
  <c r="BM1652" i="8"/>
  <c r="BO1652" i="8"/>
  <c r="BP1652" i="8" s="1"/>
  <c r="BQ1652" i="8" s="1"/>
  <c r="BO3518" i="8"/>
  <c r="BM3518" i="8"/>
  <c r="BO3262" i="8"/>
  <c r="BM3262" i="8"/>
  <c r="BM3006" i="8"/>
  <c r="BO3006" i="8"/>
  <c r="BP3006" i="8" s="1"/>
  <c r="BQ3006" i="8" s="1"/>
  <c r="BM2750" i="8"/>
  <c r="BO2750" i="8"/>
  <c r="BP2750" i="8" s="1"/>
  <c r="BQ2750" i="8" s="1"/>
  <c r="BO2494" i="8"/>
  <c r="BP2494" i="8" s="1"/>
  <c r="BQ2494" i="8" s="1"/>
  <c r="BM2494" i="8"/>
  <c r="BO2132" i="8"/>
  <c r="BP2132" i="8" s="1"/>
  <c r="BQ2132" i="8" s="1"/>
  <c r="BO209" i="8"/>
  <c r="BP209" i="8" s="1"/>
  <c r="BQ209" i="8" s="1"/>
  <c r="BM209" i="8"/>
  <c r="BO3405" i="8"/>
  <c r="BM3405" i="8"/>
  <c r="BO3149" i="8"/>
  <c r="BP3149" i="8" s="1"/>
  <c r="BQ3149" i="8" s="1"/>
  <c r="BM3149" i="8"/>
  <c r="BO2893" i="8"/>
  <c r="BP2893" i="8" s="1"/>
  <c r="BQ2893" i="8" s="1"/>
  <c r="BM2893" i="8"/>
  <c r="BO2637" i="8"/>
  <c r="BP2637" i="8" s="1"/>
  <c r="BQ2637" i="8" s="1"/>
  <c r="BM2637" i="8"/>
  <c r="BO2373" i="8"/>
  <c r="BP2373" i="8" s="1"/>
  <c r="BQ2373" i="8" s="1"/>
  <c r="BO1798" i="8"/>
  <c r="BP1798" i="8" s="1"/>
  <c r="BQ1798" i="8" s="1"/>
  <c r="BO3548" i="8"/>
  <c r="BP3548" i="8" s="1"/>
  <c r="BQ3548" i="8" s="1"/>
  <c r="BM3548" i="8"/>
  <c r="BO3292" i="8"/>
  <c r="BP3292" i="8" s="1"/>
  <c r="BQ3292" i="8" s="1"/>
  <c r="BM3292" i="8"/>
  <c r="BO3036" i="8"/>
  <c r="BP3036" i="8" s="1"/>
  <c r="BQ3036" i="8" s="1"/>
  <c r="BM3036" i="8"/>
  <c r="BO2780" i="8"/>
  <c r="BP2780" i="8" s="1"/>
  <c r="BQ2780" i="8" s="1"/>
  <c r="BM2780" i="8"/>
  <c r="BO2524" i="8"/>
  <c r="BP2524" i="8" s="1"/>
  <c r="BQ2524" i="8" s="1"/>
  <c r="BM2524" i="8"/>
  <c r="BO2189" i="8"/>
  <c r="BP2189" i="8" s="1"/>
  <c r="BQ2189" i="8" s="1"/>
  <c r="BO1058" i="8"/>
  <c r="BM3435" i="8"/>
  <c r="BO3435" i="8"/>
  <c r="BP3435" i="8" s="1"/>
  <c r="BQ3435" i="8" s="1"/>
  <c r="BO3179" i="8"/>
  <c r="BP3179" i="8" s="1"/>
  <c r="BQ3179" i="8" s="1"/>
  <c r="BM3179" i="8"/>
  <c r="BO2923" i="8"/>
  <c r="BM2923" i="8"/>
  <c r="BO2667" i="8"/>
  <c r="BP2667" i="8" s="1"/>
  <c r="BQ2667" i="8" s="1"/>
  <c r="BM2667" i="8"/>
  <c r="BM2411" i="8"/>
  <c r="BO2411" i="8"/>
  <c r="BP2411" i="8" s="1"/>
  <c r="BQ2411" i="8" s="1"/>
  <c r="BO1920" i="8"/>
  <c r="BO1909" i="8"/>
  <c r="BO1653" i="8"/>
  <c r="BP1653" i="8" s="1"/>
  <c r="BQ1653" i="8" s="1"/>
  <c r="BM1653" i="8"/>
  <c r="BO1397" i="8"/>
  <c r="BP1397" i="8" s="1"/>
  <c r="BQ1397" i="8" s="1"/>
  <c r="BM1397" i="8"/>
  <c r="BO818" i="8"/>
  <c r="BM818" i="8"/>
  <c r="BO1955" i="8"/>
  <c r="BP1955" i="8" s="1"/>
  <c r="BQ1955" i="8" s="1"/>
  <c r="BO1699" i="8"/>
  <c r="BM1699" i="8"/>
  <c r="BO1443" i="8"/>
  <c r="BM1443" i="8"/>
  <c r="BO991" i="8"/>
  <c r="BP991" i="8" s="1"/>
  <c r="BQ991" i="8" s="1"/>
  <c r="BO1842" i="8"/>
  <c r="BP1842" i="8" s="1"/>
  <c r="BQ1842" i="8" s="1"/>
  <c r="BO1586" i="8"/>
  <c r="BP1586" i="8" s="1"/>
  <c r="BQ1586" i="8" s="1"/>
  <c r="BM1586" i="8"/>
  <c r="BO1298" i="8"/>
  <c r="BP1298" i="8" s="1"/>
  <c r="BQ1298" i="8" s="1"/>
  <c r="BO368" i="8"/>
  <c r="BP368" i="8" s="1"/>
  <c r="BQ368" i="8" s="1"/>
  <c r="BM368" i="8"/>
  <c r="BO1841" i="8"/>
  <c r="BP1841" i="8" s="1"/>
  <c r="BQ1841" i="8" s="1"/>
  <c r="BM1841" i="8"/>
  <c r="BM1585" i="8"/>
  <c r="BO1585" i="8"/>
  <c r="BP1585" i="8" s="1"/>
  <c r="BQ1585" i="8" s="1"/>
  <c r="BO1297" i="8"/>
  <c r="BP1297" i="8" s="1"/>
  <c r="BQ1297" i="8" s="1"/>
  <c r="BM1297" i="8"/>
  <c r="BO353" i="8"/>
  <c r="BP353" i="8" s="1"/>
  <c r="BQ353" i="8" s="1"/>
  <c r="BO2078" i="8"/>
  <c r="BP2078" i="8" s="1"/>
  <c r="BQ2078" i="8" s="1"/>
  <c r="BM2078" i="8"/>
  <c r="BO1822" i="8"/>
  <c r="BP1822" i="8" s="1"/>
  <c r="BQ1822" i="8" s="1"/>
  <c r="BM1822" i="8"/>
  <c r="BO1566" i="8"/>
  <c r="BP1566" i="8" s="1"/>
  <c r="BQ1566" i="8" s="1"/>
  <c r="BM1566" i="8"/>
  <c r="BO1254" i="8"/>
  <c r="BP1254" i="8" s="1"/>
  <c r="BQ1254" i="8" s="1"/>
  <c r="BM1254" i="8"/>
  <c r="BO208" i="8"/>
  <c r="BP208" i="8" s="1"/>
  <c r="BQ208" i="8" s="1"/>
  <c r="BM208" i="8"/>
  <c r="BO1869" i="8"/>
  <c r="BM1869" i="8"/>
  <c r="BO1613" i="8"/>
  <c r="BP1613" i="8" s="1"/>
  <c r="BQ1613" i="8" s="1"/>
  <c r="BM1613" i="8"/>
  <c r="BO1349" i="8"/>
  <c r="BP1349" i="8" s="1"/>
  <c r="BQ1349" i="8" s="1"/>
  <c r="BM1349" i="8"/>
  <c r="BO577" i="8"/>
  <c r="BP577" i="8" s="1"/>
  <c r="BQ577" i="8" s="1"/>
  <c r="BM577" i="8"/>
  <c r="BO2156" i="8"/>
  <c r="BP2156" i="8" s="1"/>
  <c r="BQ2156" i="8" s="1"/>
  <c r="BM2156" i="8"/>
  <c r="BO1900" i="8"/>
  <c r="BP1900" i="8" s="1"/>
  <c r="BQ1900" i="8" s="1"/>
  <c r="BM1900" i="8"/>
  <c r="BO1644" i="8"/>
  <c r="BP1644" i="8" s="1"/>
  <c r="BQ1644" i="8" s="1"/>
  <c r="BM1644" i="8"/>
  <c r="BO1388" i="8"/>
  <c r="BP1388" i="8" s="1"/>
  <c r="BQ1388" i="8" s="1"/>
  <c r="BM1388" i="8"/>
  <c r="BO785" i="8"/>
  <c r="BP785" i="8" s="1"/>
  <c r="BQ785" i="8" s="1"/>
  <c r="BM785" i="8"/>
  <c r="BO2251" i="8"/>
  <c r="BP2251" i="8" s="1"/>
  <c r="BQ2251" i="8" s="1"/>
  <c r="BM2251" i="8"/>
  <c r="BO1995" i="8"/>
  <c r="BM1995" i="8"/>
  <c r="BO1739" i="8"/>
  <c r="BM1739" i="8"/>
  <c r="BO1483" i="8"/>
  <c r="BP1483" i="8" s="1"/>
  <c r="BQ1483" i="8" s="1"/>
  <c r="BM1483" i="8"/>
  <c r="BM1088" i="8"/>
  <c r="BO1088" i="8"/>
  <c r="BP1088" i="8" s="1"/>
  <c r="BQ1088" i="8" s="1"/>
  <c r="BO2346" i="8"/>
  <c r="BP2346" i="8" s="1"/>
  <c r="BQ2346" i="8" s="1"/>
  <c r="BM2346" i="8"/>
  <c r="BO2090" i="8"/>
  <c r="BM2090" i="8"/>
  <c r="BO1834" i="8"/>
  <c r="BM1834" i="8"/>
  <c r="BO1578" i="8"/>
  <c r="BP1578" i="8" s="1"/>
  <c r="BQ1578" i="8" s="1"/>
  <c r="BM1578" i="8"/>
  <c r="BO1282" i="8"/>
  <c r="BP1282" i="8" s="1"/>
  <c r="BQ1282" i="8" s="1"/>
  <c r="BM1282" i="8"/>
  <c r="BO304" i="8"/>
  <c r="BP304" i="8" s="1"/>
  <c r="BQ304" i="8" s="1"/>
  <c r="BM304" i="8"/>
  <c r="BO2185" i="8"/>
  <c r="BM2185" i="8"/>
  <c r="BO1929" i="8"/>
  <c r="BM1929" i="8"/>
  <c r="BO1673" i="8"/>
  <c r="BM1673" i="8"/>
  <c r="BO1417" i="8"/>
  <c r="BP1417" i="8" s="1"/>
  <c r="BQ1417" i="8" s="1"/>
  <c r="BM1417" i="8"/>
  <c r="BO898" i="8"/>
  <c r="BM898" i="8"/>
  <c r="BO2264" i="8"/>
  <c r="BP2264" i="8" s="1"/>
  <c r="BQ2264" i="8" s="1"/>
  <c r="BM2264" i="8"/>
  <c r="BO2008" i="8"/>
  <c r="BP2008" i="8" s="1"/>
  <c r="BQ2008" i="8" s="1"/>
  <c r="BM2008" i="8"/>
  <c r="BO1752" i="8"/>
  <c r="BP1752" i="8" s="1"/>
  <c r="BQ1752" i="8" s="1"/>
  <c r="BM1752" i="8"/>
  <c r="BM1496" i="8"/>
  <c r="BO1496" i="8"/>
  <c r="BP1496" i="8" s="1"/>
  <c r="BQ1496" i="8" s="1"/>
  <c r="BO1119" i="8"/>
  <c r="BP1119" i="8" s="1"/>
  <c r="BQ1119" i="8" s="1"/>
  <c r="BO2343" i="8"/>
  <c r="BP2343" i="8" s="1"/>
  <c r="BQ2343" i="8" s="1"/>
  <c r="BO2087" i="8"/>
  <c r="BO1831" i="8"/>
  <c r="BP1831" i="8" s="1"/>
  <c r="BQ1831" i="8" s="1"/>
  <c r="BO1575" i="8"/>
  <c r="BM1575" i="8"/>
  <c r="BO1279" i="8"/>
  <c r="BO273" i="8"/>
  <c r="BP273" i="8" s="1"/>
  <c r="BQ273" i="8" s="1"/>
  <c r="BM273" i="8"/>
  <c r="BO1542" i="8"/>
  <c r="BP1542" i="8" s="1"/>
  <c r="BQ1542" i="8" s="1"/>
  <c r="BM1542" i="8"/>
  <c r="BO1206" i="8"/>
  <c r="BP1206" i="8" s="1"/>
  <c r="BQ1206" i="8" s="1"/>
  <c r="BM1206" i="8"/>
  <c r="BO16" i="8"/>
  <c r="BP16" i="8" s="1"/>
  <c r="BQ16" i="8" s="1"/>
  <c r="BM16" i="8"/>
  <c r="BO692" i="8"/>
  <c r="BP692" i="8" s="1"/>
  <c r="BQ692" i="8" s="1"/>
  <c r="BM692" i="8"/>
  <c r="BO436" i="8"/>
  <c r="BP436" i="8" s="1"/>
  <c r="BQ436" i="8" s="1"/>
  <c r="BM436" i="8"/>
  <c r="BO180" i="8"/>
  <c r="BP180" i="8" s="1"/>
  <c r="BQ180" i="8" s="1"/>
  <c r="BM180" i="8"/>
  <c r="BO1043" i="8"/>
  <c r="BM1043" i="8"/>
  <c r="BO787" i="8"/>
  <c r="BP787" i="8" s="1"/>
  <c r="BQ787" i="8" s="1"/>
  <c r="BM787" i="8"/>
  <c r="BO531" i="8"/>
  <c r="BP531" i="8" s="1"/>
  <c r="BQ531" i="8" s="1"/>
  <c r="BM531" i="8"/>
  <c r="BO275" i="8"/>
  <c r="BP275" i="8" s="1"/>
  <c r="BQ275" i="8" s="1"/>
  <c r="BM275" i="8"/>
  <c r="BO19" i="8"/>
  <c r="BP19" i="8" s="1"/>
  <c r="BQ19" i="8" s="1"/>
  <c r="BM19" i="8"/>
  <c r="BO466" i="8"/>
  <c r="BP466" i="8" s="1"/>
  <c r="BQ466" i="8" s="1"/>
  <c r="BO210" i="8"/>
  <c r="BP210" i="8" s="1"/>
  <c r="BQ210" i="8" s="1"/>
  <c r="BO911" i="8"/>
  <c r="BP911" i="8" s="1"/>
  <c r="BQ911" i="8" s="1"/>
  <c r="BM911" i="8"/>
  <c r="BM655" i="8"/>
  <c r="BO655" i="8"/>
  <c r="BP655" i="8" s="1"/>
  <c r="BQ655" i="8" s="1"/>
  <c r="BO399" i="8"/>
  <c r="BP399" i="8" s="1"/>
  <c r="BQ399" i="8" s="1"/>
  <c r="BM399" i="8"/>
  <c r="BO143" i="8"/>
  <c r="BM143" i="8"/>
  <c r="BO1246" i="8"/>
  <c r="BP1246" i="8" s="1"/>
  <c r="BQ1246" i="8" s="1"/>
  <c r="BM1246" i="8"/>
  <c r="BO990" i="8"/>
  <c r="BP990" i="8" s="1"/>
  <c r="BQ990" i="8" s="1"/>
  <c r="BM990" i="8"/>
  <c r="BO734" i="8"/>
  <c r="BP734" i="8" s="1"/>
  <c r="BQ734" i="8" s="1"/>
  <c r="BM734" i="8"/>
  <c r="BO478" i="8"/>
  <c r="BP478" i="8" s="1"/>
  <c r="BQ478" i="8" s="1"/>
  <c r="BM478" i="8"/>
  <c r="BO222" i="8"/>
  <c r="BP222" i="8" s="1"/>
  <c r="BQ222" i="8" s="1"/>
  <c r="BM222" i="8"/>
  <c r="BO1325" i="8"/>
  <c r="BP1325" i="8" s="1"/>
  <c r="BQ1325" i="8" s="1"/>
  <c r="BM1325" i="8"/>
  <c r="BO1069" i="8"/>
  <c r="BP1069" i="8" s="1"/>
  <c r="BQ1069" i="8" s="1"/>
  <c r="BM1069" i="8"/>
  <c r="BO813" i="8"/>
  <c r="BM813" i="8"/>
  <c r="BO557" i="8"/>
  <c r="BP557" i="8" s="1"/>
  <c r="BQ557" i="8" s="1"/>
  <c r="BM557" i="8"/>
  <c r="BO301" i="8"/>
  <c r="BP301" i="8" s="1"/>
  <c r="BQ301" i="8" s="1"/>
  <c r="BM301" i="8"/>
  <c r="BO45" i="8"/>
  <c r="BP45" i="8" s="1"/>
  <c r="BQ45" i="8" s="1"/>
  <c r="BM45" i="8"/>
  <c r="BO1148" i="8"/>
  <c r="BM1148" i="8"/>
  <c r="BO892" i="8"/>
  <c r="BP892" i="8" s="1"/>
  <c r="BQ892" i="8" s="1"/>
  <c r="BM892" i="8"/>
  <c r="BO636" i="8"/>
  <c r="BP636" i="8" s="1"/>
  <c r="BQ636" i="8" s="1"/>
  <c r="BM636" i="8"/>
  <c r="BO380" i="8"/>
  <c r="BP380" i="8" s="1"/>
  <c r="BQ380" i="8" s="1"/>
  <c r="BM380" i="8"/>
  <c r="BO124" i="8"/>
  <c r="BP124" i="8" s="1"/>
  <c r="BQ124" i="8" s="1"/>
  <c r="BM124" i="8"/>
  <c r="BO1227" i="8"/>
  <c r="BP1227" i="8" s="1"/>
  <c r="BQ1227" i="8" s="1"/>
  <c r="BM1227" i="8"/>
  <c r="BO971" i="8"/>
  <c r="BP971" i="8" s="1"/>
  <c r="BQ971" i="8" s="1"/>
  <c r="BM971" i="8"/>
  <c r="BO715" i="8"/>
  <c r="BP715" i="8" s="1"/>
  <c r="BQ715" i="8" s="1"/>
  <c r="BM715" i="8"/>
  <c r="BO459" i="8"/>
  <c r="BP459" i="8" s="1"/>
  <c r="BQ459" i="8" s="1"/>
  <c r="BM459" i="8"/>
  <c r="BO203" i="8"/>
  <c r="BP203" i="8" s="1"/>
  <c r="BQ203" i="8" s="1"/>
  <c r="BM203" i="8"/>
  <c r="BM1306" i="8"/>
  <c r="BO1306" i="8"/>
  <c r="BP1306" i="8" s="1"/>
  <c r="BQ1306" i="8" s="1"/>
  <c r="BO1050" i="8"/>
  <c r="BM1050" i="8"/>
  <c r="BO794" i="8"/>
  <c r="BM794" i="8"/>
  <c r="BO538" i="8"/>
  <c r="BP538" i="8" s="1"/>
  <c r="BQ538" i="8" s="1"/>
  <c r="BM538" i="8"/>
  <c r="BO282" i="8"/>
  <c r="BP282" i="8" s="1"/>
  <c r="BQ282" i="8" s="1"/>
  <c r="BM282" i="8"/>
  <c r="BO26" i="8"/>
  <c r="BP26" i="8" s="1"/>
  <c r="BQ26" i="8" s="1"/>
  <c r="BM26" i="8"/>
  <c r="BO1129" i="8"/>
  <c r="BM1129" i="8"/>
  <c r="BO873" i="8"/>
  <c r="BM873" i="8"/>
  <c r="BO617" i="8"/>
  <c r="BP617" i="8" s="1"/>
  <c r="BQ617" i="8" s="1"/>
  <c r="BM617" i="8"/>
  <c r="BO361" i="8"/>
  <c r="BP361" i="8" s="1"/>
  <c r="BQ361" i="8" s="1"/>
  <c r="BM361" i="8"/>
  <c r="BO105" i="8"/>
  <c r="BM105" i="8"/>
  <c r="BO1208" i="8"/>
  <c r="BP1208" i="8" s="1"/>
  <c r="BQ1208" i="8" s="1"/>
  <c r="BM1208" i="8"/>
  <c r="BM952" i="8"/>
  <c r="BO952" i="8"/>
  <c r="BP952" i="8" s="1"/>
  <c r="BQ952" i="8" s="1"/>
  <c r="BO696" i="8"/>
  <c r="BM696" i="8"/>
  <c r="BO440" i="8"/>
  <c r="BP440" i="8" s="1"/>
  <c r="BQ440" i="8" s="1"/>
  <c r="BM440" i="8"/>
  <c r="BO184" i="8"/>
  <c r="BP184" i="8" s="1"/>
  <c r="BQ184" i="8" s="1"/>
  <c r="BM184" i="8"/>
  <c r="BO1287" i="8"/>
  <c r="BP1287" i="8" s="1"/>
  <c r="BQ1287" i="8" s="1"/>
  <c r="BM1287" i="8"/>
  <c r="BO1031" i="8"/>
  <c r="BM1031" i="8"/>
  <c r="BO775" i="8"/>
  <c r="BP775" i="8" s="1"/>
  <c r="BQ775" i="8" s="1"/>
  <c r="BM775" i="8"/>
  <c r="BO519" i="8"/>
  <c r="BP519" i="8" s="1"/>
  <c r="BQ519" i="8" s="1"/>
  <c r="BM519" i="8"/>
  <c r="BO263" i="8"/>
  <c r="BP263" i="8" s="1"/>
  <c r="BQ263" i="8" s="1"/>
  <c r="BM263" i="8"/>
  <c r="BO7" i="8"/>
  <c r="BM7" i="8"/>
  <c r="BO790" i="8"/>
  <c r="BP790" i="8" s="1"/>
  <c r="BQ790" i="8" s="1"/>
  <c r="BM790" i="8"/>
  <c r="BO534" i="8"/>
  <c r="BP534" i="8" s="1"/>
  <c r="BQ534" i="8" s="1"/>
  <c r="BM534" i="8"/>
  <c r="BO278" i="8"/>
  <c r="BP278" i="8" s="1"/>
  <c r="BQ278" i="8" s="1"/>
  <c r="BM278" i="8"/>
  <c r="BO22" i="8"/>
  <c r="BP22" i="8" s="1"/>
  <c r="BQ22" i="8" s="1"/>
  <c r="BM22" i="8"/>
  <c r="BO533" i="8"/>
  <c r="BP533" i="8" s="1"/>
  <c r="BQ533" i="8" s="1"/>
  <c r="BM533" i="8"/>
  <c r="BO277" i="8"/>
  <c r="BP277" i="8" s="1"/>
  <c r="BQ277" i="8" s="1"/>
  <c r="BM277" i="8"/>
  <c r="BO21" i="8"/>
  <c r="BP21" i="8" s="1"/>
  <c r="BQ21" i="8" s="1"/>
  <c r="BM21" i="8"/>
  <c r="BM2644" i="8"/>
  <c r="BM3232" i="8"/>
  <c r="BM1311" i="8"/>
  <c r="BM2692" i="8"/>
  <c r="BM2690" i="8"/>
  <c r="BM210" i="8"/>
  <c r="BM850" i="8"/>
  <c r="BM1122" i="8"/>
  <c r="BM3680" i="8"/>
  <c r="BM740" i="8"/>
  <c r="BM3731" i="8"/>
  <c r="BM2963" i="8"/>
  <c r="BM468" i="8"/>
  <c r="BM1951" i="8"/>
  <c r="BM2925" i="8"/>
  <c r="BM3690" i="8"/>
  <c r="BM2378" i="8"/>
  <c r="BM3590" i="8"/>
  <c r="BM1689" i="8"/>
  <c r="BO719" i="8"/>
  <c r="BP719" i="8" s="1"/>
  <c r="BQ719" i="8" s="1"/>
  <c r="BO3197" i="8"/>
  <c r="BP3197" i="8" s="1"/>
  <c r="BQ3197" i="8" s="1"/>
  <c r="BO2742" i="8"/>
  <c r="BP2742" i="8" s="1"/>
  <c r="BQ2742" i="8" s="1"/>
  <c r="BP567" i="8"/>
  <c r="BQ567" i="8" s="1"/>
  <c r="BP807" i="8"/>
  <c r="BQ807" i="8" s="1"/>
  <c r="BP1105" i="8"/>
  <c r="BQ1105" i="8" s="1"/>
  <c r="BP1491" i="8"/>
  <c r="BQ1491" i="8" s="1"/>
  <c r="BP1633" i="8"/>
  <c r="BQ1633" i="8" s="1"/>
  <c r="BP2210" i="8"/>
  <c r="BQ2210" i="8" s="1"/>
  <c r="BP1920" i="8"/>
  <c r="BQ1920" i="8" s="1"/>
  <c r="BP1968" i="8"/>
  <c r="BQ1968" i="8" s="1"/>
  <c r="BP1984" i="8"/>
  <c r="BQ1984" i="8" s="1"/>
  <c r="BP2080" i="8"/>
  <c r="BQ2080" i="8" s="1"/>
  <c r="BP2144" i="8"/>
  <c r="BQ2144" i="8" s="1"/>
  <c r="BP2192" i="8"/>
  <c r="BQ2192" i="8" s="1"/>
  <c r="BP2280" i="8"/>
  <c r="BQ2280" i="8" s="1"/>
  <c r="BP2296" i="8"/>
  <c r="BQ2296" i="8" s="1"/>
  <c r="BP2312" i="8"/>
  <c r="BQ2312" i="8" s="1"/>
  <c r="BP2359" i="8"/>
  <c r="BQ2359" i="8" s="1"/>
  <c r="BP2375" i="8"/>
  <c r="BQ2375" i="8" s="1"/>
  <c r="BP2471" i="8"/>
  <c r="BQ2471" i="8" s="1"/>
  <c r="BP2566" i="8"/>
  <c r="BQ2566" i="8" s="1"/>
  <c r="BP2582" i="8"/>
  <c r="BQ2582" i="8" s="1"/>
  <c r="BP2680" i="8"/>
  <c r="BQ2680" i="8" s="1"/>
  <c r="BP2720" i="8"/>
  <c r="BQ2720" i="8" s="1"/>
  <c r="BP2736" i="8"/>
  <c r="BQ2736" i="8" s="1"/>
  <c r="BP2821" i="8"/>
  <c r="BQ2821" i="8" s="1"/>
  <c r="BP2995" i="8"/>
  <c r="BQ2995" i="8" s="1"/>
  <c r="BP3027" i="8"/>
  <c r="BQ3027" i="8" s="1"/>
  <c r="BP3262" i="8"/>
  <c r="BQ3262" i="8" s="1"/>
  <c r="BP3278" i="8"/>
  <c r="BQ3278" i="8" s="1"/>
  <c r="BP3294" i="8"/>
  <c r="BQ3294" i="8" s="1"/>
  <c r="BP3310" i="8"/>
  <c r="BQ3310" i="8" s="1"/>
  <c r="BP3396" i="8"/>
  <c r="BQ3396" i="8" s="1"/>
  <c r="BP3494" i="8"/>
  <c r="BQ3494" i="8" s="1"/>
  <c r="BP3524" i="8"/>
  <c r="BQ3524" i="8" s="1"/>
  <c r="BP3556" i="8"/>
  <c r="BQ3556" i="8" s="1"/>
  <c r="BP3572" i="8"/>
  <c r="BQ3572" i="8" s="1"/>
  <c r="BP3588" i="8"/>
  <c r="BQ3588" i="8" s="1"/>
  <c r="BO3740" i="8"/>
  <c r="BP3740" i="8" s="1"/>
  <c r="BQ3740" i="8" s="1"/>
  <c r="BM3740" i="8"/>
  <c r="BO3557" i="8"/>
  <c r="BP3557" i="8" s="1"/>
  <c r="BQ3557" i="8" s="1"/>
  <c r="BO3798" i="8"/>
  <c r="BP3798" i="8" s="1"/>
  <c r="BQ3798" i="8" s="1"/>
  <c r="BM3798" i="8"/>
  <c r="BO3128" i="8"/>
  <c r="BO3655" i="8"/>
  <c r="BP3655" i="8" s="1"/>
  <c r="BQ3655" i="8" s="1"/>
  <c r="BM3655" i="8"/>
  <c r="BO2490" i="8"/>
  <c r="BP2490" i="8" s="1"/>
  <c r="BQ2490" i="8" s="1"/>
  <c r="BM2490" i="8"/>
  <c r="BO3427" i="8"/>
  <c r="BP3427" i="8" s="1"/>
  <c r="BQ3427" i="8" s="1"/>
  <c r="BO3756" i="8"/>
  <c r="BP3756" i="8" s="1"/>
  <c r="BQ3756" i="8" s="1"/>
  <c r="BM3756" i="8"/>
  <c r="BM3018" i="8"/>
  <c r="BO3018" i="8"/>
  <c r="BO3607" i="8"/>
  <c r="BP3607" i="8" s="1"/>
  <c r="BQ3607" i="8" s="1"/>
  <c r="BM3607" i="8"/>
  <c r="BM3674" i="8"/>
  <c r="BO3674" i="8"/>
  <c r="BO3173" i="8"/>
  <c r="BO3801" i="8"/>
  <c r="BP3801" i="8" s="1"/>
  <c r="BQ3801" i="8" s="1"/>
  <c r="BM3801" i="8"/>
  <c r="BO3482" i="8"/>
  <c r="BM3482" i="8"/>
  <c r="BO2649" i="8"/>
  <c r="BM2649" i="8"/>
  <c r="BO3672" i="8"/>
  <c r="BP3672" i="8" s="1"/>
  <c r="BQ3672" i="8" s="1"/>
  <c r="BM3672" i="8"/>
  <c r="BM3162" i="8"/>
  <c r="BO3162" i="8"/>
  <c r="BP3162" i="8" s="1"/>
  <c r="BQ3162" i="8" s="1"/>
  <c r="BO3797" i="8"/>
  <c r="BP3797" i="8" s="1"/>
  <c r="BQ3797" i="8" s="1"/>
  <c r="BO3478" i="8"/>
  <c r="BP3478" i="8" s="1"/>
  <c r="BQ3478" i="8" s="1"/>
  <c r="BM3478" i="8"/>
  <c r="BO2629" i="8"/>
  <c r="BP2629" i="8" s="1"/>
  <c r="BQ2629" i="8" s="1"/>
  <c r="BO3668" i="8"/>
  <c r="BP3668" i="8" s="1"/>
  <c r="BQ3668" i="8" s="1"/>
  <c r="BO3156" i="8"/>
  <c r="BP3156" i="8" s="1"/>
  <c r="BQ3156" i="8" s="1"/>
  <c r="BO3795" i="8"/>
  <c r="BP3795" i="8" s="1"/>
  <c r="BQ3795" i="8" s="1"/>
  <c r="BO3476" i="8"/>
  <c r="BP3476" i="8" s="1"/>
  <c r="BQ3476" i="8" s="1"/>
  <c r="BO2617" i="8"/>
  <c r="BP2617" i="8" s="1"/>
  <c r="BQ2617" i="8" s="1"/>
  <c r="BM2617" i="8"/>
  <c r="BO3666" i="8"/>
  <c r="BP3666" i="8" s="1"/>
  <c r="BQ3666" i="8" s="1"/>
  <c r="BO3145" i="8"/>
  <c r="BP3145" i="8" s="1"/>
  <c r="BQ3145" i="8" s="1"/>
  <c r="BO3793" i="8"/>
  <c r="BP3793" i="8" s="1"/>
  <c r="BQ3793" i="8" s="1"/>
  <c r="BO3474" i="8"/>
  <c r="BP3474" i="8" s="1"/>
  <c r="BQ3474" i="8" s="1"/>
  <c r="BO2602" i="8"/>
  <c r="BP2602" i="8" s="1"/>
  <c r="BQ2602" i="8" s="1"/>
  <c r="BM2602" i="8"/>
  <c r="BO3664" i="8"/>
  <c r="BP3664" i="8" s="1"/>
  <c r="BQ3664" i="8" s="1"/>
  <c r="BO3791" i="8"/>
  <c r="BP3791" i="8" s="1"/>
  <c r="BQ3791" i="8" s="1"/>
  <c r="BO3466" i="8"/>
  <c r="BM3466" i="8"/>
  <c r="BO2597" i="8"/>
  <c r="BP2597" i="8" s="1"/>
  <c r="BQ2597" i="8" s="1"/>
  <c r="BO3662" i="8"/>
  <c r="BM3662" i="8"/>
  <c r="BO3130" i="8"/>
  <c r="BP3130" i="8" s="1"/>
  <c r="BQ3130" i="8" s="1"/>
  <c r="BO3492" i="8"/>
  <c r="BP3492" i="8" s="1"/>
  <c r="BQ3492" i="8" s="1"/>
  <c r="BO2666" i="8"/>
  <c r="BP2666" i="8" s="1"/>
  <c r="BQ2666" i="8" s="1"/>
  <c r="BO2888" i="8"/>
  <c r="BM2888" i="8"/>
  <c r="BM2632" i="8"/>
  <c r="BO2632" i="8"/>
  <c r="BO2368" i="8"/>
  <c r="BP2368" i="8" s="1"/>
  <c r="BQ2368" i="8" s="1"/>
  <c r="BO1780" i="8"/>
  <c r="BP1780" i="8" s="1"/>
  <c r="BQ1780" i="8" s="1"/>
  <c r="BO3223" i="8"/>
  <c r="BM3223" i="8"/>
  <c r="BO2967" i="8"/>
  <c r="BM2967" i="8"/>
  <c r="BO2711" i="8"/>
  <c r="BP2711" i="8" s="1"/>
  <c r="BQ2711" i="8" s="1"/>
  <c r="BM2711" i="8"/>
  <c r="BO2455" i="8"/>
  <c r="BP2455" i="8" s="1"/>
  <c r="BQ2455" i="8" s="1"/>
  <c r="BM2455" i="8"/>
  <c r="BO2052" i="8"/>
  <c r="BP2052" i="8" s="1"/>
  <c r="BQ2052" i="8" s="1"/>
  <c r="BO3302" i="8"/>
  <c r="BP3302" i="8" s="1"/>
  <c r="BQ3302" i="8" s="1"/>
  <c r="BM3302" i="8"/>
  <c r="BO3046" i="8"/>
  <c r="BP3046" i="8" s="1"/>
  <c r="BQ3046" i="8" s="1"/>
  <c r="BM3046" i="8"/>
  <c r="BO2790" i="8"/>
  <c r="BP2790" i="8" s="1"/>
  <c r="BQ2790" i="8" s="1"/>
  <c r="BM2790" i="8"/>
  <c r="BO2534" i="8"/>
  <c r="BP2534" i="8" s="1"/>
  <c r="BQ2534" i="8" s="1"/>
  <c r="BM2534" i="8"/>
  <c r="BO2207" i="8"/>
  <c r="BP2207" i="8" s="1"/>
  <c r="BQ2207" i="8" s="1"/>
  <c r="BO1168" i="8"/>
  <c r="BP1168" i="8" s="1"/>
  <c r="BQ1168" i="8" s="1"/>
  <c r="BM1168" i="8"/>
  <c r="BO2628" i="8"/>
  <c r="BP2628" i="8" s="1"/>
  <c r="BQ2628" i="8" s="1"/>
  <c r="BO2364" i="8"/>
  <c r="BM2364" i="8"/>
  <c r="BO1764" i="8"/>
  <c r="BP1764" i="8" s="1"/>
  <c r="BQ1764" i="8" s="1"/>
  <c r="BO3235" i="8"/>
  <c r="BO2979" i="8"/>
  <c r="BP2979" i="8" s="1"/>
  <c r="BQ2979" i="8" s="1"/>
  <c r="BO2723" i="8"/>
  <c r="BO2467" i="8"/>
  <c r="BP2467" i="8" s="1"/>
  <c r="BQ2467" i="8" s="1"/>
  <c r="BO2081" i="8"/>
  <c r="BM2081" i="8"/>
  <c r="BO3426" i="8"/>
  <c r="BP3426" i="8" s="1"/>
  <c r="BQ3426" i="8" s="1"/>
  <c r="BO2914" i="8"/>
  <c r="BP2914" i="8" s="1"/>
  <c r="BQ2914" i="8" s="1"/>
  <c r="BO2658" i="8"/>
  <c r="BP2658" i="8" s="1"/>
  <c r="BQ2658" i="8" s="1"/>
  <c r="BO2402" i="8"/>
  <c r="BO1887" i="8"/>
  <c r="BM1887" i="8"/>
  <c r="BO3121" i="8"/>
  <c r="BP3121" i="8" s="1"/>
  <c r="BQ3121" i="8" s="1"/>
  <c r="BO2865" i="8"/>
  <c r="BP2865" i="8" s="1"/>
  <c r="BQ2865" i="8" s="1"/>
  <c r="BO2609" i="8"/>
  <c r="BP2609" i="8" s="1"/>
  <c r="BQ2609" i="8" s="1"/>
  <c r="BM2609" i="8"/>
  <c r="BO2335" i="8"/>
  <c r="BM2335" i="8"/>
  <c r="BO1664" i="8"/>
  <c r="BP1664" i="8" s="1"/>
  <c r="BQ1664" i="8" s="1"/>
  <c r="BM1664" i="8"/>
  <c r="BO3472" i="8"/>
  <c r="BP3472" i="8" s="1"/>
  <c r="BQ3472" i="8" s="1"/>
  <c r="BO3216" i="8"/>
  <c r="BO2960" i="8"/>
  <c r="BP2960" i="8" s="1"/>
  <c r="BQ2960" i="8" s="1"/>
  <c r="BO2704" i="8"/>
  <c r="BP2704" i="8" s="1"/>
  <c r="BQ2704" i="8" s="1"/>
  <c r="BO2448" i="8"/>
  <c r="BP2448" i="8" s="1"/>
  <c r="BQ2448" i="8" s="1"/>
  <c r="BO2034" i="8"/>
  <c r="BP2034" i="8" s="1"/>
  <c r="BQ2034" i="8" s="1"/>
  <c r="BO3615" i="8"/>
  <c r="BP3615" i="8" s="1"/>
  <c r="BQ3615" i="8" s="1"/>
  <c r="BM3615" i="8"/>
  <c r="BO3359" i="8"/>
  <c r="BP3359" i="8" s="1"/>
  <c r="BQ3359" i="8" s="1"/>
  <c r="BM3359" i="8"/>
  <c r="BO3103" i="8"/>
  <c r="BP3103" i="8" s="1"/>
  <c r="BQ3103" i="8" s="1"/>
  <c r="BM3103" i="8"/>
  <c r="BO2847" i="8"/>
  <c r="BM2847" i="8"/>
  <c r="BO2591" i="8"/>
  <c r="BP2591" i="8" s="1"/>
  <c r="BQ2591" i="8" s="1"/>
  <c r="BM2591" i="8"/>
  <c r="BO2305" i="8"/>
  <c r="BP2305" i="8" s="1"/>
  <c r="BQ2305" i="8" s="1"/>
  <c r="BM2305" i="8"/>
  <c r="BO1568" i="8"/>
  <c r="BP1568" i="8" s="1"/>
  <c r="BQ1568" i="8" s="1"/>
  <c r="BO3502" i="8"/>
  <c r="BP3502" i="8" s="1"/>
  <c r="BQ3502" i="8" s="1"/>
  <c r="BO3246" i="8"/>
  <c r="BP3246" i="8" s="1"/>
  <c r="BQ3246" i="8" s="1"/>
  <c r="BO2990" i="8"/>
  <c r="BO2734" i="8"/>
  <c r="BP2734" i="8" s="1"/>
  <c r="BQ2734" i="8" s="1"/>
  <c r="BO2478" i="8"/>
  <c r="BP2478" i="8" s="1"/>
  <c r="BQ2478" i="8" s="1"/>
  <c r="BO2102" i="8"/>
  <c r="BP2102" i="8" s="1"/>
  <c r="BQ2102" i="8" s="1"/>
  <c r="BM2102" i="8"/>
  <c r="BO3645" i="8"/>
  <c r="BP3645" i="8" s="1"/>
  <c r="BQ3645" i="8" s="1"/>
  <c r="BM3645" i="8"/>
  <c r="BO3389" i="8"/>
  <c r="BM3389" i="8"/>
  <c r="BO3133" i="8"/>
  <c r="BP3133" i="8" s="1"/>
  <c r="BQ3133" i="8" s="1"/>
  <c r="BM3133" i="8"/>
  <c r="BO2877" i="8"/>
  <c r="BP2877" i="8" s="1"/>
  <c r="BQ2877" i="8" s="1"/>
  <c r="BM2877" i="8"/>
  <c r="BO2621" i="8"/>
  <c r="BP2621" i="8" s="1"/>
  <c r="BQ2621" i="8" s="1"/>
  <c r="BM2621" i="8"/>
  <c r="BO2352" i="8"/>
  <c r="BP2352" i="8" s="1"/>
  <c r="BQ2352" i="8" s="1"/>
  <c r="BO1728" i="8"/>
  <c r="BP1728" i="8" s="1"/>
  <c r="BQ1728" i="8" s="1"/>
  <c r="BO3532" i="8"/>
  <c r="BP3532" i="8" s="1"/>
  <c r="BQ3532" i="8" s="1"/>
  <c r="BM3532" i="8"/>
  <c r="BM3276" i="8"/>
  <c r="BO3276" i="8"/>
  <c r="BP3276" i="8" s="1"/>
  <c r="BQ3276" i="8" s="1"/>
  <c r="BO3020" i="8"/>
  <c r="BP3020" i="8" s="1"/>
  <c r="BQ3020" i="8" s="1"/>
  <c r="BM3020" i="8"/>
  <c r="BO2764" i="8"/>
  <c r="BP2764" i="8" s="1"/>
  <c r="BQ2764" i="8" s="1"/>
  <c r="BM2764" i="8"/>
  <c r="BM2508" i="8"/>
  <c r="BO2508" i="8"/>
  <c r="BO2160" i="8"/>
  <c r="BP2160" i="8" s="1"/>
  <c r="BQ2160" i="8" s="1"/>
  <c r="BO752" i="8"/>
  <c r="BP752" i="8" s="1"/>
  <c r="BQ752" i="8" s="1"/>
  <c r="BM752" i="8"/>
  <c r="BO3419" i="8"/>
  <c r="BP3419" i="8" s="1"/>
  <c r="BQ3419" i="8" s="1"/>
  <c r="BO3163" i="8"/>
  <c r="BP3163" i="8" s="1"/>
  <c r="BQ3163" i="8" s="1"/>
  <c r="BO2651" i="8"/>
  <c r="BP2651" i="8" s="1"/>
  <c r="BQ2651" i="8" s="1"/>
  <c r="BM2392" i="8"/>
  <c r="BO2392" i="8"/>
  <c r="BO1856" i="8"/>
  <c r="BP1856" i="8" s="1"/>
  <c r="BQ1856" i="8" s="1"/>
  <c r="BO1893" i="8"/>
  <c r="BP1893" i="8" s="1"/>
  <c r="BQ1893" i="8" s="1"/>
  <c r="BO1637" i="8"/>
  <c r="BP1637" i="8" s="1"/>
  <c r="BQ1637" i="8" s="1"/>
  <c r="BM1637" i="8"/>
  <c r="BO1381" i="8"/>
  <c r="BP1381" i="8" s="1"/>
  <c r="BQ1381" i="8" s="1"/>
  <c r="BM1381" i="8"/>
  <c r="BO753" i="8"/>
  <c r="BP753" i="8" s="1"/>
  <c r="BQ753" i="8" s="1"/>
  <c r="BM753" i="8"/>
  <c r="BO1939" i="8"/>
  <c r="BO1683" i="8"/>
  <c r="BP1683" i="8" s="1"/>
  <c r="BQ1683" i="8" s="1"/>
  <c r="BM1683" i="8"/>
  <c r="BO1427" i="8"/>
  <c r="BP1427" i="8" s="1"/>
  <c r="BQ1427" i="8" s="1"/>
  <c r="BM1427" i="8"/>
  <c r="BO944" i="8"/>
  <c r="BP944" i="8" s="1"/>
  <c r="BQ944" i="8" s="1"/>
  <c r="BM944" i="8"/>
  <c r="BO1826" i="8"/>
  <c r="BP1826" i="8" s="1"/>
  <c r="BQ1826" i="8" s="1"/>
  <c r="BO1570" i="8"/>
  <c r="BO1266" i="8"/>
  <c r="BP1266" i="8" s="1"/>
  <c r="BQ1266" i="8" s="1"/>
  <c r="BO240" i="8"/>
  <c r="BP240" i="8" s="1"/>
  <c r="BQ240" i="8" s="1"/>
  <c r="BM240" i="8"/>
  <c r="BO1825" i="8"/>
  <c r="BP1825" i="8" s="1"/>
  <c r="BQ1825" i="8" s="1"/>
  <c r="BM1825" i="8"/>
  <c r="BO1569" i="8"/>
  <c r="BP1569" i="8" s="1"/>
  <c r="BQ1569" i="8" s="1"/>
  <c r="BM1569" i="8"/>
  <c r="BO1265" i="8"/>
  <c r="BM1265" i="8"/>
  <c r="BO225" i="8"/>
  <c r="BP225" i="8" s="1"/>
  <c r="BQ225" i="8" s="1"/>
  <c r="BM225" i="8"/>
  <c r="BO2062" i="8"/>
  <c r="BP2062" i="8" s="1"/>
  <c r="BQ2062" i="8" s="1"/>
  <c r="BM2062" i="8"/>
  <c r="BO1806" i="8"/>
  <c r="BP1806" i="8" s="1"/>
  <c r="BQ1806" i="8" s="1"/>
  <c r="BM1806" i="8"/>
  <c r="BO1550" i="8"/>
  <c r="BP1550" i="8" s="1"/>
  <c r="BQ1550" i="8" s="1"/>
  <c r="BM1550" i="8"/>
  <c r="BO1222" i="8"/>
  <c r="BP1222" i="8" s="1"/>
  <c r="BQ1222" i="8" s="1"/>
  <c r="BM1222" i="8"/>
  <c r="BO80" i="8"/>
  <c r="BP80" i="8" s="1"/>
  <c r="BQ80" i="8" s="1"/>
  <c r="BM80" i="8"/>
  <c r="BO1853" i="8"/>
  <c r="BM1853" i="8"/>
  <c r="BO1597" i="8"/>
  <c r="BP1597" i="8" s="1"/>
  <c r="BQ1597" i="8" s="1"/>
  <c r="BM1317" i="8"/>
  <c r="BO1317" i="8"/>
  <c r="BP1317" i="8" s="1"/>
  <c r="BQ1317" i="8" s="1"/>
  <c r="BO449" i="8"/>
  <c r="BP449" i="8" s="1"/>
  <c r="BQ449" i="8" s="1"/>
  <c r="BM449" i="8"/>
  <c r="BO2140" i="8"/>
  <c r="BP2140" i="8" s="1"/>
  <c r="BQ2140" i="8" s="1"/>
  <c r="BO1884" i="8"/>
  <c r="BP1884" i="8" s="1"/>
  <c r="BQ1884" i="8" s="1"/>
  <c r="BO1628" i="8"/>
  <c r="BP1628" i="8" s="1"/>
  <c r="BQ1628" i="8" s="1"/>
  <c r="BM1628" i="8"/>
  <c r="BO1372" i="8"/>
  <c r="BP1372" i="8" s="1"/>
  <c r="BQ1372" i="8" s="1"/>
  <c r="BM1372" i="8"/>
  <c r="BO704" i="8"/>
  <c r="BM704" i="8"/>
  <c r="BM2235" i="8"/>
  <c r="BO2235" i="8"/>
  <c r="BP2235" i="8" s="1"/>
  <c r="BQ2235" i="8" s="1"/>
  <c r="BO1979" i="8"/>
  <c r="BM1979" i="8"/>
  <c r="BO1723" i="8"/>
  <c r="BP1723" i="8" s="1"/>
  <c r="BQ1723" i="8" s="1"/>
  <c r="BM1723" i="8"/>
  <c r="BO1467" i="8"/>
  <c r="BP1467" i="8" s="1"/>
  <c r="BQ1467" i="8" s="1"/>
  <c r="BM1467" i="8"/>
  <c r="BO1046" i="8"/>
  <c r="BM1046" i="8"/>
  <c r="BO2330" i="8"/>
  <c r="BP2330" i="8" s="1"/>
  <c r="BQ2330" i="8" s="1"/>
  <c r="BM2330" i="8"/>
  <c r="BO2074" i="8"/>
  <c r="BM2074" i="8"/>
  <c r="BO1818" i="8"/>
  <c r="BM1818" i="8"/>
  <c r="BO1562" i="8"/>
  <c r="BP1562" i="8" s="1"/>
  <c r="BQ1562" i="8" s="1"/>
  <c r="BM1562" i="8"/>
  <c r="BO1250" i="8"/>
  <c r="BP1250" i="8" s="1"/>
  <c r="BQ1250" i="8" s="1"/>
  <c r="BO176" i="8"/>
  <c r="BP176" i="8" s="1"/>
  <c r="BQ176" i="8" s="1"/>
  <c r="BM2169" i="8"/>
  <c r="BO2169" i="8"/>
  <c r="BP2169" i="8" s="1"/>
  <c r="BQ2169" i="8" s="1"/>
  <c r="BO1913" i="8"/>
  <c r="BP1913" i="8" s="1"/>
  <c r="BQ1913" i="8" s="1"/>
  <c r="BM1913" i="8"/>
  <c r="BO1657" i="8"/>
  <c r="BM1657" i="8"/>
  <c r="BO1401" i="8"/>
  <c r="BP1401" i="8" s="1"/>
  <c r="BQ1401" i="8" s="1"/>
  <c r="BM1401" i="8"/>
  <c r="BO834" i="8"/>
  <c r="BM834" i="8"/>
  <c r="BO2248" i="8"/>
  <c r="BP2248" i="8" s="1"/>
  <c r="BQ2248" i="8" s="1"/>
  <c r="BM2248" i="8"/>
  <c r="BO1992" i="8"/>
  <c r="BP1992" i="8" s="1"/>
  <c r="BQ1992" i="8" s="1"/>
  <c r="BM1992" i="8"/>
  <c r="BO1736" i="8"/>
  <c r="BP1736" i="8" s="1"/>
  <c r="BQ1736" i="8" s="1"/>
  <c r="BM1736" i="8"/>
  <c r="BO1480" i="8"/>
  <c r="BP1480" i="8" s="1"/>
  <c r="BQ1480" i="8" s="1"/>
  <c r="BM1480" i="8"/>
  <c r="BO1077" i="8"/>
  <c r="BP1077" i="8" s="1"/>
  <c r="BQ1077" i="8" s="1"/>
  <c r="BM1077" i="8"/>
  <c r="BO2327" i="8"/>
  <c r="BP2327" i="8" s="1"/>
  <c r="BQ2327" i="8" s="1"/>
  <c r="BM2327" i="8"/>
  <c r="BO2071" i="8"/>
  <c r="BM2071" i="8"/>
  <c r="BO1559" i="8"/>
  <c r="BP1559" i="8" s="1"/>
  <c r="BQ1559" i="8" s="1"/>
  <c r="BM1559" i="8"/>
  <c r="BO1247" i="8"/>
  <c r="BO145" i="8"/>
  <c r="BP145" i="8" s="1"/>
  <c r="BQ145" i="8" s="1"/>
  <c r="BM145" i="8"/>
  <c r="BO1526" i="8"/>
  <c r="BP1526" i="8" s="1"/>
  <c r="BQ1526" i="8" s="1"/>
  <c r="BM1526" i="8"/>
  <c r="BO1174" i="8"/>
  <c r="BP1174" i="8" s="1"/>
  <c r="BQ1174" i="8" s="1"/>
  <c r="BM1174" i="8"/>
  <c r="BO932" i="8"/>
  <c r="BP932" i="8" s="1"/>
  <c r="BQ932" i="8" s="1"/>
  <c r="BO676" i="8"/>
  <c r="BP676" i="8" s="1"/>
  <c r="BQ676" i="8" s="1"/>
  <c r="BO420" i="8"/>
  <c r="BO164" i="8"/>
  <c r="BP164" i="8" s="1"/>
  <c r="BQ164" i="8" s="1"/>
  <c r="BO1027" i="8"/>
  <c r="BP1027" i="8" s="1"/>
  <c r="BQ1027" i="8" s="1"/>
  <c r="BM1027" i="8"/>
  <c r="BO771" i="8"/>
  <c r="BP771" i="8" s="1"/>
  <c r="BQ771" i="8" s="1"/>
  <c r="BM771" i="8"/>
  <c r="BO515" i="8"/>
  <c r="BM515" i="8"/>
  <c r="BO259" i="8"/>
  <c r="BP259" i="8" s="1"/>
  <c r="BQ259" i="8" s="1"/>
  <c r="BM259" i="8"/>
  <c r="BO706" i="8"/>
  <c r="BM706" i="8"/>
  <c r="BO450" i="8"/>
  <c r="BP450" i="8" s="1"/>
  <c r="BQ450" i="8" s="1"/>
  <c r="BM450" i="8"/>
  <c r="BO194" i="8"/>
  <c r="BP194" i="8" s="1"/>
  <c r="BQ194" i="8" s="1"/>
  <c r="BM194" i="8"/>
  <c r="BO895" i="8"/>
  <c r="BP895" i="8" s="1"/>
  <c r="BQ895" i="8" s="1"/>
  <c r="BM895" i="8"/>
  <c r="BM639" i="8"/>
  <c r="BO639" i="8"/>
  <c r="BP639" i="8" s="1"/>
  <c r="BQ639" i="8" s="1"/>
  <c r="BO383" i="8"/>
  <c r="BP383" i="8" s="1"/>
  <c r="BQ383" i="8" s="1"/>
  <c r="BM383" i="8"/>
  <c r="BO127" i="8"/>
  <c r="BP127" i="8" s="1"/>
  <c r="BQ127" i="8" s="1"/>
  <c r="BM127" i="8"/>
  <c r="BO1230" i="8"/>
  <c r="BP1230" i="8" s="1"/>
  <c r="BQ1230" i="8" s="1"/>
  <c r="BM1230" i="8"/>
  <c r="BO974" i="8"/>
  <c r="BP974" i="8" s="1"/>
  <c r="BQ974" i="8" s="1"/>
  <c r="BM974" i="8"/>
  <c r="BO718" i="8"/>
  <c r="BP718" i="8" s="1"/>
  <c r="BQ718" i="8" s="1"/>
  <c r="BM718" i="8"/>
  <c r="BO462" i="8"/>
  <c r="BP462" i="8" s="1"/>
  <c r="BQ462" i="8" s="1"/>
  <c r="BM462" i="8"/>
  <c r="BO206" i="8"/>
  <c r="BP206" i="8" s="1"/>
  <c r="BQ206" i="8" s="1"/>
  <c r="BM206" i="8"/>
  <c r="BO1309" i="8"/>
  <c r="BP1309" i="8" s="1"/>
  <c r="BQ1309" i="8" s="1"/>
  <c r="BM1309" i="8"/>
  <c r="BO1053" i="8"/>
  <c r="BP1053" i="8" s="1"/>
  <c r="BQ1053" i="8" s="1"/>
  <c r="BM1053" i="8"/>
  <c r="BO797" i="8"/>
  <c r="BM797" i="8"/>
  <c r="BO541" i="8"/>
  <c r="BM541" i="8"/>
  <c r="BO285" i="8"/>
  <c r="BM285" i="8"/>
  <c r="BO29" i="8"/>
  <c r="BM29" i="8"/>
  <c r="BO1132" i="8"/>
  <c r="BP1132" i="8" s="1"/>
  <c r="BQ1132" i="8" s="1"/>
  <c r="BM1132" i="8"/>
  <c r="BO876" i="8"/>
  <c r="BP876" i="8" s="1"/>
  <c r="BQ876" i="8" s="1"/>
  <c r="BM876" i="8"/>
  <c r="BO620" i="8"/>
  <c r="BP620" i="8" s="1"/>
  <c r="BQ620" i="8" s="1"/>
  <c r="BM620" i="8"/>
  <c r="BO364" i="8"/>
  <c r="BP364" i="8" s="1"/>
  <c r="BQ364" i="8" s="1"/>
  <c r="BM364" i="8"/>
  <c r="BO108" i="8"/>
  <c r="BP108" i="8" s="1"/>
  <c r="BQ108" i="8" s="1"/>
  <c r="BM108" i="8"/>
  <c r="BO1211" i="8"/>
  <c r="BP1211" i="8" s="1"/>
  <c r="BQ1211" i="8" s="1"/>
  <c r="BM1211" i="8"/>
  <c r="BO955" i="8"/>
  <c r="BP955" i="8" s="1"/>
  <c r="BQ955" i="8" s="1"/>
  <c r="BM955" i="8"/>
  <c r="BO699" i="8"/>
  <c r="BP699" i="8" s="1"/>
  <c r="BQ699" i="8" s="1"/>
  <c r="BM699" i="8"/>
  <c r="BO443" i="8"/>
  <c r="BP443" i="8" s="1"/>
  <c r="BQ443" i="8" s="1"/>
  <c r="BM443" i="8"/>
  <c r="BO187" i="8"/>
  <c r="BP187" i="8" s="1"/>
  <c r="BQ187" i="8" s="1"/>
  <c r="BM187" i="8"/>
  <c r="BO1290" i="8"/>
  <c r="BP1290" i="8" s="1"/>
  <c r="BQ1290" i="8" s="1"/>
  <c r="BM1290" i="8"/>
  <c r="BO1034" i="8"/>
  <c r="BM1034" i="8"/>
  <c r="BO778" i="8"/>
  <c r="BM778" i="8"/>
  <c r="BO522" i="8"/>
  <c r="BP522" i="8" s="1"/>
  <c r="BQ522" i="8" s="1"/>
  <c r="BM522" i="8"/>
  <c r="BO266" i="8"/>
  <c r="BP266" i="8" s="1"/>
  <c r="BQ266" i="8" s="1"/>
  <c r="BM266" i="8"/>
  <c r="BO10" i="8"/>
  <c r="BP10" i="8" s="1"/>
  <c r="BQ10" i="8" s="1"/>
  <c r="BM10" i="8"/>
  <c r="BO1113" i="8"/>
  <c r="BP1113" i="8" s="1"/>
  <c r="BQ1113" i="8" s="1"/>
  <c r="BM1113" i="8"/>
  <c r="BO857" i="8"/>
  <c r="BM857" i="8"/>
  <c r="BO601" i="8"/>
  <c r="BP601" i="8" s="1"/>
  <c r="BQ601" i="8" s="1"/>
  <c r="BM601" i="8"/>
  <c r="BO345" i="8"/>
  <c r="BP345" i="8" s="1"/>
  <c r="BQ345" i="8" s="1"/>
  <c r="BM345" i="8"/>
  <c r="BO89" i="8"/>
  <c r="BP89" i="8" s="1"/>
  <c r="BQ89" i="8" s="1"/>
  <c r="BM89" i="8"/>
  <c r="BO1192" i="8"/>
  <c r="BM1192" i="8"/>
  <c r="BO936" i="8"/>
  <c r="BP936" i="8" s="1"/>
  <c r="BQ936" i="8" s="1"/>
  <c r="BM936" i="8"/>
  <c r="BO680" i="8"/>
  <c r="BP680" i="8" s="1"/>
  <c r="BQ680" i="8" s="1"/>
  <c r="BM680" i="8"/>
  <c r="BO424" i="8"/>
  <c r="BP424" i="8" s="1"/>
  <c r="BQ424" i="8" s="1"/>
  <c r="BM424" i="8"/>
  <c r="BO168" i="8"/>
  <c r="BP168" i="8" s="1"/>
  <c r="BQ168" i="8" s="1"/>
  <c r="BM168" i="8"/>
  <c r="BO1271" i="8"/>
  <c r="BM1271" i="8"/>
  <c r="BO1015" i="8"/>
  <c r="BM1015" i="8"/>
  <c r="BO759" i="8"/>
  <c r="BP759" i="8" s="1"/>
  <c r="BQ759" i="8" s="1"/>
  <c r="BM759" i="8"/>
  <c r="BO503" i="8"/>
  <c r="BP503" i="8" s="1"/>
  <c r="BQ503" i="8" s="1"/>
  <c r="BM503" i="8"/>
  <c r="BO247" i="8"/>
  <c r="BP247" i="8" s="1"/>
  <c r="BQ247" i="8" s="1"/>
  <c r="BM247" i="8"/>
  <c r="BO1030" i="8"/>
  <c r="BM1030" i="8"/>
  <c r="BO774" i="8"/>
  <c r="BP774" i="8" s="1"/>
  <c r="BQ774" i="8" s="1"/>
  <c r="BM774" i="8"/>
  <c r="BO518" i="8"/>
  <c r="BM518" i="8"/>
  <c r="BO262" i="8"/>
  <c r="BP262" i="8" s="1"/>
  <c r="BQ262" i="8" s="1"/>
  <c r="BM262" i="8"/>
  <c r="BO6" i="8"/>
  <c r="BP6" i="8" s="1"/>
  <c r="BQ6" i="8" s="1"/>
  <c r="BM6" i="8"/>
  <c r="BO517" i="8"/>
  <c r="BP517" i="8" s="1"/>
  <c r="BQ517" i="8" s="1"/>
  <c r="BM517" i="8"/>
  <c r="BO261" i="8"/>
  <c r="BP261" i="8" s="1"/>
  <c r="BQ261" i="8" s="1"/>
  <c r="BM261" i="8"/>
  <c r="BM3572" i="8"/>
  <c r="BM2210" i="8"/>
  <c r="BM978" i="8"/>
  <c r="BM2868" i="8"/>
  <c r="BM927" i="8"/>
  <c r="BM3474" i="8"/>
  <c r="BM2768" i="8"/>
  <c r="BM482" i="8"/>
  <c r="BM1984" i="8"/>
  <c r="BM3426" i="8"/>
  <c r="BM2064" i="8"/>
  <c r="BM3588" i="8"/>
  <c r="BM3237" i="8"/>
  <c r="BM2213" i="8"/>
  <c r="BM1957" i="8"/>
  <c r="BM676" i="8"/>
  <c r="BM1568" i="8"/>
  <c r="BM3697" i="8"/>
  <c r="BM3441" i="8"/>
  <c r="BM3185" i="8"/>
  <c r="BM2929" i="8"/>
  <c r="BM2673" i="8"/>
  <c r="BM2895" i="8"/>
  <c r="BM2990" i="8"/>
  <c r="BM2909" i="8"/>
  <c r="BM2427" i="8"/>
  <c r="BM2362" i="8"/>
  <c r="BM3334" i="8"/>
  <c r="BM1433" i="8"/>
  <c r="BO2860" i="8"/>
  <c r="BP2860" i="8" s="1"/>
  <c r="BQ2860" i="8" s="1"/>
  <c r="BO2437" i="8"/>
  <c r="BP2437" i="8" s="1"/>
  <c r="BQ2437" i="8" s="1"/>
  <c r="BO3244" i="8"/>
  <c r="BP3244" i="8" s="1"/>
  <c r="BQ3244" i="8" s="1"/>
  <c r="BP401" i="8"/>
  <c r="BQ401" i="8" s="1"/>
  <c r="BP432" i="8"/>
  <c r="BQ432" i="8" s="1"/>
  <c r="BP279" i="8"/>
  <c r="BQ279" i="8" s="1"/>
  <c r="BP384" i="8"/>
  <c r="BQ384" i="8" s="1"/>
  <c r="BP696" i="8"/>
  <c r="BQ696" i="8" s="1"/>
  <c r="BP712" i="8"/>
  <c r="BQ712" i="8" s="1"/>
  <c r="BP898" i="8"/>
  <c r="BQ898" i="8" s="1"/>
  <c r="BP978" i="8"/>
  <c r="BQ978" i="8" s="1"/>
  <c r="BP1058" i="8"/>
  <c r="BQ1058" i="8" s="1"/>
  <c r="BP1247" i="8"/>
  <c r="BQ1247" i="8" s="1"/>
  <c r="BP1263" i="8"/>
  <c r="BQ1263" i="8" s="1"/>
  <c r="BP1279" i="8"/>
  <c r="BQ1279" i="8" s="1"/>
  <c r="BP1311" i="8"/>
  <c r="BQ1311" i="8" s="1"/>
  <c r="BP1343" i="8"/>
  <c r="BQ1343" i="8" s="1"/>
  <c r="BP1375" i="8"/>
  <c r="BQ1375" i="8" s="1"/>
  <c r="BP1439" i="8"/>
  <c r="BQ1439" i="8" s="1"/>
  <c r="BP1455" i="8"/>
  <c r="BQ1455" i="8" s="1"/>
  <c r="BP2081" i="8"/>
  <c r="BQ2081" i="8" s="1"/>
  <c r="BP2392" i="8"/>
  <c r="BQ2392" i="8" s="1"/>
  <c r="BP2408" i="8"/>
  <c r="BQ2408" i="8" s="1"/>
  <c r="BP2424" i="8"/>
  <c r="BQ2424" i="8" s="1"/>
  <c r="BP2440" i="8"/>
  <c r="BQ2440" i="8" s="1"/>
  <c r="BP2837" i="8"/>
  <c r="BQ2837" i="8" s="1"/>
  <c r="BP3161" i="8"/>
  <c r="BQ3161" i="8" s="1"/>
  <c r="BP3750" i="8"/>
  <c r="BQ3750" i="8" s="1"/>
  <c r="BO3176" i="8"/>
  <c r="BP3176" i="8" s="1"/>
  <c r="BQ3176" i="8" s="1"/>
  <c r="BM3176" i="8"/>
  <c r="BO2289" i="8"/>
  <c r="BP2289" i="8" s="1"/>
  <c r="BQ2289" i="8" s="1"/>
  <c r="BM3734" i="8"/>
  <c r="BO3734" i="8"/>
  <c r="BP3734" i="8" s="1"/>
  <c r="BQ3734" i="8" s="1"/>
  <c r="BO2901" i="8"/>
  <c r="BP2901" i="8" s="1"/>
  <c r="BQ2901" i="8" s="1"/>
  <c r="BO3558" i="8"/>
  <c r="BM3558" i="8"/>
  <c r="BO1910" i="8"/>
  <c r="BP1910" i="8" s="1"/>
  <c r="BQ1910" i="8" s="1"/>
  <c r="BM1910" i="8"/>
  <c r="BO3268" i="8"/>
  <c r="BO3692" i="8"/>
  <c r="BP3692" i="8" s="1"/>
  <c r="BQ3692" i="8" s="1"/>
  <c r="BM3692" i="8"/>
  <c r="BO2745" i="8"/>
  <c r="BP2745" i="8" s="1"/>
  <c r="BQ2745" i="8" s="1"/>
  <c r="BM2745" i="8"/>
  <c r="BO3507" i="8"/>
  <c r="BP3507" i="8" s="1"/>
  <c r="BQ3507" i="8" s="1"/>
  <c r="BO3658" i="8"/>
  <c r="BO3124" i="8"/>
  <c r="BP3124" i="8" s="1"/>
  <c r="BQ3124" i="8" s="1"/>
  <c r="BO3785" i="8"/>
  <c r="BP3785" i="8" s="1"/>
  <c r="BQ3785" i="8" s="1"/>
  <c r="BM3785" i="8"/>
  <c r="BO3460" i="8"/>
  <c r="BP3460" i="8" s="1"/>
  <c r="BQ3460" i="8" s="1"/>
  <c r="BO2565" i="8"/>
  <c r="BP2565" i="8" s="1"/>
  <c r="BQ2565" i="8" s="1"/>
  <c r="BO3656" i="8"/>
  <c r="BP3656" i="8" s="1"/>
  <c r="BQ3656" i="8" s="1"/>
  <c r="BM3656" i="8"/>
  <c r="BO3113" i="8"/>
  <c r="BP3113" i="8" s="1"/>
  <c r="BQ3113" i="8" s="1"/>
  <c r="BM3113" i="8"/>
  <c r="BO3781" i="8"/>
  <c r="BP3781" i="8" s="1"/>
  <c r="BQ3781" i="8" s="1"/>
  <c r="BM3449" i="8"/>
  <c r="BO3449" i="8"/>
  <c r="BP3449" i="8" s="1"/>
  <c r="BQ3449" i="8" s="1"/>
  <c r="BO2538" i="8"/>
  <c r="BP2538" i="8" s="1"/>
  <c r="BQ2538" i="8" s="1"/>
  <c r="BM2538" i="8"/>
  <c r="BO3652" i="8"/>
  <c r="BP3652" i="8" s="1"/>
  <c r="BQ3652" i="8" s="1"/>
  <c r="BO3098" i="8"/>
  <c r="BM3098" i="8"/>
  <c r="BO3779" i="8"/>
  <c r="BP3779" i="8" s="1"/>
  <c r="BQ3779" i="8" s="1"/>
  <c r="BO3447" i="8"/>
  <c r="BP3447" i="8" s="1"/>
  <c r="BQ3447" i="8" s="1"/>
  <c r="BM3447" i="8"/>
  <c r="BO2533" i="8"/>
  <c r="BP2533" i="8" s="1"/>
  <c r="BQ2533" i="8" s="1"/>
  <c r="BO3650" i="8"/>
  <c r="BP3650" i="8" s="1"/>
  <c r="BQ3650" i="8" s="1"/>
  <c r="BO3096" i="8"/>
  <c r="BM3096" i="8"/>
  <c r="BO3777" i="8"/>
  <c r="BP3777" i="8" s="1"/>
  <c r="BQ3777" i="8" s="1"/>
  <c r="BO3445" i="8"/>
  <c r="BP3445" i="8" s="1"/>
  <c r="BQ3445" i="8" s="1"/>
  <c r="BO2521" i="8"/>
  <c r="BP2521" i="8" s="1"/>
  <c r="BQ2521" i="8" s="1"/>
  <c r="BM2521" i="8"/>
  <c r="BO3648" i="8"/>
  <c r="BP3648" i="8" s="1"/>
  <c r="BQ3648" i="8" s="1"/>
  <c r="BO3092" i="8"/>
  <c r="BP3092" i="8" s="1"/>
  <c r="BQ3092" i="8" s="1"/>
  <c r="BO3775" i="8"/>
  <c r="BP3775" i="8" s="1"/>
  <c r="BQ3775" i="8" s="1"/>
  <c r="BM3775" i="8"/>
  <c r="BO3443" i="8"/>
  <c r="BP3443" i="8" s="1"/>
  <c r="BQ3443" i="8" s="1"/>
  <c r="BO2506" i="8"/>
  <c r="BP2506" i="8" s="1"/>
  <c r="BQ2506" i="8" s="1"/>
  <c r="BM2506" i="8"/>
  <c r="BO3641" i="8"/>
  <c r="BP3641" i="8" s="1"/>
  <c r="BQ3641" i="8" s="1"/>
  <c r="BO3081" i="8"/>
  <c r="BP3081" i="8" s="1"/>
  <c r="BQ3081" i="8" s="1"/>
  <c r="BM3081" i="8"/>
  <c r="BM3789" i="8"/>
  <c r="BO3789" i="8"/>
  <c r="BP3789" i="8" s="1"/>
  <c r="BQ3789" i="8" s="1"/>
  <c r="BO3464" i="8"/>
  <c r="BP3464" i="8" s="1"/>
  <c r="BQ3464" i="8" s="1"/>
  <c r="BM3464" i="8"/>
  <c r="BO2585" i="8"/>
  <c r="BP2585" i="8" s="1"/>
  <c r="BQ2585" i="8" s="1"/>
  <c r="BM2585" i="8"/>
  <c r="BO2872" i="8"/>
  <c r="BO2616" i="8"/>
  <c r="BO2342" i="8"/>
  <c r="BP2342" i="8" s="1"/>
  <c r="BQ2342" i="8" s="1"/>
  <c r="BM2342" i="8"/>
  <c r="BO1700" i="8"/>
  <c r="BP1700" i="8" s="1"/>
  <c r="BQ1700" i="8" s="1"/>
  <c r="BM1700" i="8"/>
  <c r="BO3207" i="8"/>
  <c r="BP3207" i="8" s="1"/>
  <c r="BQ3207" i="8" s="1"/>
  <c r="BM3207" i="8"/>
  <c r="BO2951" i="8"/>
  <c r="BM2951" i="8"/>
  <c r="BO2695" i="8"/>
  <c r="BM2695" i="8"/>
  <c r="BO2439" i="8"/>
  <c r="BP2439" i="8" s="1"/>
  <c r="BQ2439" i="8" s="1"/>
  <c r="BM2439" i="8"/>
  <c r="BO2006" i="8"/>
  <c r="BP2006" i="8" s="1"/>
  <c r="BQ2006" i="8" s="1"/>
  <c r="BM2006" i="8"/>
  <c r="BO3286" i="8"/>
  <c r="BP3286" i="8" s="1"/>
  <c r="BQ3286" i="8" s="1"/>
  <c r="BM3286" i="8"/>
  <c r="BO3030" i="8"/>
  <c r="BP3030" i="8" s="1"/>
  <c r="BQ3030" i="8" s="1"/>
  <c r="BM3030" i="8"/>
  <c r="BO2774" i="8"/>
  <c r="BP2774" i="8" s="1"/>
  <c r="BQ2774" i="8" s="1"/>
  <c r="BM2774" i="8"/>
  <c r="BO2518" i="8"/>
  <c r="BP2518" i="8" s="1"/>
  <c r="BQ2518" i="8" s="1"/>
  <c r="BM2518" i="8"/>
  <c r="BO2177" i="8"/>
  <c r="BP2177" i="8" s="1"/>
  <c r="BQ2177" i="8" s="1"/>
  <c r="BO977" i="8"/>
  <c r="BP977" i="8" s="1"/>
  <c r="BQ977" i="8" s="1"/>
  <c r="BM977" i="8"/>
  <c r="BO2612" i="8"/>
  <c r="BP2612" i="8" s="1"/>
  <c r="BQ2612" i="8" s="1"/>
  <c r="BO2338" i="8"/>
  <c r="BO1680" i="8"/>
  <c r="BP1680" i="8" s="1"/>
  <c r="BQ1680" i="8" s="1"/>
  <c r="BO2707" i="8"/>
  <c r="BP2707" i="8" s="1"/>
  <c r="BQ2707" i="8" s="1"/>
  <c r="BO2451" i="8"/>
  <c r="BP2451" i="8" s="1"/>
  <c r="BQ2451" i="8" s="1"/>
  <c r="BO2038" i="8"/>
  <c r="BP2038" i="8" s="1"/>
  <c r="BQ2038" i="8" s="1"/>
  <c r="BM2038" i="8"/>
  <c r="BO3410" i="8"/>
  <c r="BP3410" i="8" s="1"/>
  <c r="BQ3410" i="8" s="1"/>
  <c r="BO3154" i="8"/>
  <c r="BP3154" i="8" s="1"/>
  <c r="BQ3154" i="8" s="1"/>
  <c r="BO2898" i="8"/>
  <c r="BP2898" i="8" s="1"/>
  <c r="BQ2898" i="8" s="1"/>
  <c r="BO2642" i="8"/>
  <c r="BP2642" i="8" s="1"/>
  <c r="BQ2642" i="8" s="1"/>
  <c r="BO2383" i="8"/>
  <c r="BO1823" i="8"/>
  <c r="BM1823" i="8"/>
  <c r="BO3361" i="8"/>
  <c r="BP3361" i="8" s="1"/>
  <c r="BQ3361" i="8" s="1"/>
  <c r="BO3105" i="8"/>
  <c r="BP3105" i="8" s="1"/>
  <c r="BQ3105" i="8" s="1"/>
  <c r="BO2849" i="8"/>
  <c r="BP2849" i="8" s="1"/>
  <c r="BQ2849" i="8" s="1"/>
  <c r="BO2593" i="8"/>
  <c r="BP2593" i="8" s="1"/>
  <c r="BQ2593" i="8" s="1"/>
  <c r="BO2307" i="8"/>
  <c r="BP2307" i="8" s="1"/>
  <c r="BQ2307" i="8" s="1"/>
  <c r="BM1583" i="8"/>
  <c r="BO1583" i="8"/>
  <c r="BP1583" i="8" s="1"/>
  <c r="BQ1583" i="8" s="1"/>
  <c r="BO3456" i="8"/>
  <c r="BP3456" i="8" s="1"/>
  <c r="BQ3456" i="8" s="1"/>
  <c r="BO3200" i="8"/>
  <c r="BP3200" i="8" s="1"/>
  <c r="BQ3200" i="8" s="1"/>
  <c r="BO2944" i="8"/>
  <c r="BP2944" i="8" s="1"/>
  <c r="BQ2944" i="8" s="1"/>
  <c r="BO2688" i="8"/>
  <c r="BP2688" i="8" s="1"/>
  <c r="BQ2688" i="8" s="1"/>
  <c r="BO2432" i="8"/>
  <c r="BP2432" i="8" s="1"/>
  <c r="BQ2432" i="8" s="1"/>
  <c r="BO1989" i="8"/>
  <c r="BP1989" i="8" s="1"/>
  <c r="BQ1989" i="8" s="1"/>
  <c r="BO3599" i="8"/>
  <c r="BP3599" i="8" s="1"/>
  <c r="BQ3599" i="8" s="1"/>
  <c r="BM3599" i="8"/>
  <c r="BO3343" i="8"/>
  <c r="BP3343" i="8" s="1"/>
  <c r="BQ3343" i="8" s="1"/>
  <c r="BM3343" i="8"/>
  <c r="BO3087" i="8"/>
  <c r="BM3087" i="8"/>
  <c r="BO2831" i="8"/>
  <c r="BM2831" i="8"/>
  <c r="BO2575" i="8"/>
  <c r="BP2575" i="8" s="1"/>
  <c r="BQ2575" i="8" s="1"/>
  <c r="BM2575" i="8"/>
  <c r="BO2276" i="8"/>
  <c r="BP2276" i="8" s="1"/>
  <c r="BQ2276" i="8" s="1"/>
  <c r="BO1487" i="8"/>
  <c r="BP1487" i="8" s="1"/>
  <c r="BQ1487" i="8" s="1"/>
  <c r="BM1487" i="8"/>
  <c r="BO3486" i="8"/>
  <c r="BM3486" i="8"/>
  <c r="BM3230" i="8"/>
  <c r="BO3230" i="8"/>
  <c r="BP3230" i="8" s="1"/>
  <c r="BQ3230" i="8" s="1"/>
  <c r="BM2974" i="8"/>
  <c r="BO2974" i="8"/>
  <c r="BP2974" i="8" s="1"/>
  <c r="BQ2974" i="8" s="1"/>
  <c r="BM2718" i="8"/>
  <c r="BO2718" i="8"/>
  <c r="BP2718" i="8" s="1"/>
  <c r="BQ2718" i="8" s="1"/>
  <c r="BO2462" i="8"/>
  <c r="BP2462" i="8" s="1"/>
  <c r="BQ2462" i="8" s="1"/>
  <c r="BM2462" i="8"/>
  <c r="BO2068" i="8"/>
  <c r="BP2068" i="8" s="1"/>
  <c r="BQ2068" i="8" s="1"/>
  <c r="BO3373" i="8"/>
  <c r="BP3373" i="8" s="1"/>
  <c r="BQ3373" i="8" s="1"/>
  <c r="BM3373" i="8"/>
  <c r="BO3117" i="8"/>
  <c r="BP3117" i="8" s="1"/>
  <c r="BQ3117" i="8" s="1"/>
  <c r="BM3117" i="8"/>
  <c r="BO2861" i="8"/>
  <c r="BP2861" i="8" s="1"/>
  <c r="BQ2861" i="8" s="1"/>
  <c r="BM2861" i="8"/>
  <c r="BO2605" i="8"/>
  <c r="BP2605" i="8" s="1"/>
  <c r="BQ2605" i="8" s="1"/>
  <c r="BM2605" i="8"/>
  <c r="BO2325" i="8"/>
  <c r="BP2325" i="8" s="1"/>
  <c r="BQ2325" i="8" s="1"/>
  <c r="BO1647" i="8"/>
  <c r="BP1647" i="8" s="1"/>
  <c r="BQ1647" i="8" s="1"/>
  <c r="BM1647" i="8"/>
  <c r="BO3516" i="8"/>
  <c r="BP3516" i="8" s="1"/>
  <c r="BQ3516" i="8" s="1"/>
  <c r="BM3516" i="8"/>
  <c r="BO3260" i="8"/>
  <c r="BP3260" i="8" s="1"/>
  <c r="BQ3260" i="8" s="1"/>
  <c r="BM3260" i="8"/>
  <c r="BM3004" i="8"/>
  <c r="BO3004" i="8"/>
  <c r="BP3004" i="8" s="1"/>
  <c r="BQ3004" i="8" s="1"/>
  <c r="BO2748" i="8"/>
  <c r="BP2748" i="8" s="1"/>
  <c r="BQ2748" i="8" s="1"/>
  <c r="BM2748" i="8"/>
  <c r="BO2492" i="8"/>
  <c r="BM2492" i="8"/>
  <c r="BO2130" i="8"/>
  <c r="BO96" i="8"/>
  <c r="BP96" i="8" s="1"/>
  <c r="BQ96" i="8" s="1"/>
  <c r="BO3403" i="8"/>
  <c r="BP3403" i="8" s="1"/>
  <c r="BQ3403" i="8" s="1"/>
  <c r="BO3147" i="8"/>
  <c r="BP3147" i="8" s="1"/>
  <c r="BQ3147" i="8" s="1"/>
  <c r="BO2891" i="8"/>
  <c r="BO2635" i="8"/>
  <c r="BP2635" i="8" s="1"/>
  <c r="BQ2635" i="8" s="1"/>
  <c r="BO2371" i="8"/>
  <c r="BP2371" i="8" s="1"/>
  <c r="BQ2371" i="8" s="1"/>
  <c r="BO1792" i="8"/>
  <c r="BP1792" i="8" s="1"/>
  <c r="BQ1792" i="8" s="1"/>
  <c r="BO1877" i="8"/>
  <c r="BP1877" i="8" s="1"/>
  <c r="BQ1877" i="8" s="1"/>
  <c r="BO1621" i="8"/>
  <c r="BM1621" i="8"/>
  <c r="BO1365" i="8"/>
  <c r="BP1365" i="8" s="1"/>
  <c r="BQ1365" i="8" s="1"/>
  <c r="BM1365" i="8"/>
  <c r="BM641" i="8"/>
  <c r="BO641" i="8"/>
  <c r="BP641" i="8" s="1"/>
  <c r="BQ641" i="8" s="1"/>
  <c r="BO1923" i="8"/>
  <c r="BO1667" i="8"/>
  <c r="BO1411" i="8"/>
  <c r="BO880" i="8"/>
  <c r="BP880" i="8" s="1"/>
  <c r="BQ880" i="8" s="1"/>
  <c r="BM880" i="8"/>
  <c r="BO1810" i="8"/>
  <c r="BP1810" i="8" s="1"/>
  <c r="BQ1810" i="8" s="1"/>
  <c r="BO1554" i="8"/>
  <c r="BP1554" i="8" s="1"/>
  <c r="BQ1554" i="8" s="1"/>
  <c r="BO1234" i="8"/>
  <c r="BP1234" i="8" s="1"/>
  <c r="BQ1234" i="8" s="1"/>
  <c r="BO112" i="8"/>
  <c r="BP112" i="8" s="1"/>
  <c r="BQ112" i="8" s="1"/>
  <c r="BM112" i="8"/>
  <c r="BO1809" i="8"/>
  <c r="BP1809" i="8" s="1"/>
  <c r="BQ1809" i="8" s="1"/>
  <c r="BO1553" i="8"/>
  <c r="BP1553" i="8" s="1"/>
  <c r="BQ1553" i="8" s="1"/>
  <c r="BM1553" i="8"/>
  <c r="BO1233" i="8"/>
  <c r="BM1233" i="8"/>
  <c r="BO97" i="8"/>
  <c r="BP97" i="8" s="1"/>
  <c r="BQ97" i="8" s="1"/>
  <c r="BO2046" i="8"/>
  <c r="BP2046" i="8" s="1"/>
  <c r="BQ2046" i="8" s="1"/>
  <c r="BM2046" i="8"/>
  <c r="BO1790" i="8"/>
  <c r="BP1790" i="8" s="1"/>
  <c r="BQ1790" i="8" s="1"/>
  <c r="BM1790" i="8"/>
  <c r="BO1534" i="8"/>
  <c r="BP1534" i="8" s="1"/>
  <c r="BQ1534" i="8" s="1"/>
  <c r="BM1534" i="8"/>
  <c r="BO2093" i="8"/>
  <c r="BP2093" i="8" s="1"/>
  <c r="BQ2093" i="8" s="1"/>
  <c r="BM2093" i="8"/>
  <c r="BO1837" i="8"/>
  <c r="BM1837" i="8"/>
  <c r="BO1581" i="8"/>
  <c r="BP1581" i="8" s="1"/>
  <c r="BQ1581" i="8" s="1"/>
  <c r="BM1581" i="8"/>
  <c r="BO1285" i="8"/>
  <c r="BP1285" i="8" s="1"/>
  <c r="BQ1285" i="8" s="1"/>
  <c r="BM1285" i="8"/>
  <c r="BO321" i="8"/>
  <c r="BP321" i="8" s="1"/>
  <c r="BQ321" i="8" s="1"/>
  <c r="BM321" i="8"/>
  <c r="BO2124" i="8"/>
  <c r="BP2124" i="8" s="1"/>
  <c r="BQ2124" i="8" s="1"/>
  <c r="BO1868" i="8"/>
  <c r="BP1868" i="8" s="1"/>
  <c r="BQ1868" i="8" s="1"/>
  <c r="BO1612" i="8"/>
  <c r="BM1612" i="8"/>
  <c r="BO1348" i="8"/>
  <c r="BP1348" i="8" s="1"/>
  <c r="BQ1348" i="8" s="1"/>
  <c r="BM1348" i="8"/>
  <c r="BO576" i="8"/>
  <c r="BP576" i="8" s="1"/>
  <c r="BQ576" i="8" s="1"/>
  <c r="BM576" i="8"/>
  <c r="BO2219" i="8"/>
  <c r="BP2219" i="8" s="1"/>
  <c r="BQ2219" i="8" s="1"/>
  <c r="BM2219" i="8"/>
  <c r="BO1963" i="8"/>
  <c r="BM1963" i="8"/>
  <c r="BO1707" i="8"/>
  <c r="BP1707" i="8" s="1"/>
  <c r="BQ1707" i="8" s="1"/>
  <c r="BO1451" i="8"/>
  <c r="BP1451" i="8" s="1"/>
  <c r="BQ1451" i="8" s="1"/>
  <c r="BM1451" i="8"/>
  <c r="BO1009" i="8"/>
  <c r="BP1009" i="8" s="1"/>
  <c r="BQ1009" i="8" s="1"/>
  <c r="BM1009" i="8"/>
  <c r="BO2314" i="8"/>
  <c r="BP2314" i="8" s="1"/>
  <c r="BQ2314" i="8" s="1"/>
  <c r="BM2314" i="8"/>
  <c r="BO2058" i="8"/>
  <c r="BP2058" i="8" s="1"/>
  <c r="BQ2058" i="8" s="1"/>
  <c r="BM2058" i="8"/>
  <c r="BO1802" i="8"/>
  <c r="BM1802" i="8"/>
  <c r="BO1546" i="8"/>
  <c r="BP1546" i="8" s="1"/>
  <c r="BQ1546" i="8" s="1"/>
  <c r="BM1546" i="8"/>
  <c r="BO1218" i="8"/>
  <c r="BP1218" i="8" s="1"/>
  <c r="BQ1218" i="8" s="1"/>
  <c r="BM1218" i="8"/>
  <c r="BO48" i="8"/>
  <c r="BM48" i="8"/>
  <c r="BO2153" i="8"/>
  <c r="BM2153" i="8"/>
  <c r="BO1897" i="8"/>
  <c r="BM1897" i="8"/>
  <c r="BO1641" i="8"/>
  <c r="BM1641" i="8"/>
  <c r="BO1385" i="8"/>
  <c r="BP1385" i="8" s="1"/>
  <c r="BQ1385" i="8" s="1"/>
  <c r="BM1385" i="8"/>
  <c r="BO770" i="8"/>
  <c r="BM770" i="8"/>
  <c r="BM2232" i="8"/>
  <c r="BO2232" i="8"/>
  <c r="BP2232" i="8" s="1"/>
  <c r="BQ2232" i="8" s="1"/>
  <c r="BO1976" i="8"/>
  <c r="BP1976" i="8" s="1"/>
  <c r="BQ1976" i="8" s="1"/>
  <c r="BM1976" i="8"/>
  <c r="BO1720" i="8"/>
  <c r="BP1720" i="8" s="1"/>
  <c r="BQ1720" i="8" s="1"/>
  <c r="BM1720" i="8"/>
  <c r="BO1464" i="8"/>
  <c r="BM1464" i="8"/>
  <c r="BO1042" i="8"/>
  <c r="BP1042" i="8" s="1"/>
  <c r="BQ1042" i="8" s="1"/>
  <c r="BO2311" i="8"/>
  <c r="BP2311" i="8" s="1"/>
  <c r="BQ2311" i="8" s="1"/>
  <c r="BM2311" i="8"/>
  <c r="BO2055" i="8"/>
  <c r="BM2055" i="8"/>
  <c r="BO1799" i="8"/>
  <c r="BP1799" i="8" s="1"/>
  <c r="BQ1799" i="8" s="1"/>
  <c r="BM1799" i="8"/>
  <c r="BM1543" i="8"/>
  <c r="BO1543" i="8"/>
  <c r="BP1543" i="8" s="1"/>
  <c r="BQ1543" i="8" s="1"/>
  <c r="BO1215" i="8"/>
  <c r="BP1215" i="8" s="1"/>
  <c r="BQ1215" i="8" s="1"/>
  <c r="BM1215" i="8"/>
  <c r="BO17" i="8"/>
  <c r="BM17" i="8"/>
  <c r="BO1510" i="8"/>
  <c r="BP1510" i="8" s="1"/>
  <c r="BQ1510" i="8" s="1"/>
  <c r="BM1510" i="8"/>
  <c r="BO1142" i="8"/>
  <c r="BP1142" i="8" s="1"/>
  <c r="BQ1142" i="8" s="1"/>
  <c r="BM1142" i="8"/>
  <c r="BM916" i="8"/>
  <c r="BO916" i="8"/>
  <c r="BP916" i="8" s="1"/>
  <c r="BQ916" i="8" s="1"/>
  <c r="BO660" i="8"/>
  <c r="BP660" i="8" s="1"/>
  <c r="BQ660" i="8" s="1"/>
  <c r="BM660" i="8"/>
  <c r="BO404" i="8"/>
  <c r="BP404" i="8" s="1"/>
  <c r="BQ404" i="8" s="1"/>
  <c r="BM404" i="8"/>
  <c r="BO148" i="8"/>
  <c r="BP148" i="8" s="1"/>
  <c r="BQ148" i="8" s="1"/>
  <c r="BM148" i="8"/>
  <c r="BO1011" i="8"/>
  <c r="BP1011" i="8" s="1"/>
  <c r="BQ1011" i="8" s="1"/>
  <c r="BM1011" i="8"/>
  <c r="BO755" i="8"/>
  <c r="BP755" i="8" s="1"/>
  <c r="BQ755" i="8" s="1"/>
  <c r="BM755" i="8"/>
  <c r="BO499" i="8"/>
  <c r="BP499" i="8" s="1"/>
  <c r="BQ499" i="8" s="1"/>
  <c r="BM499" i="8"/>
  <c r="BO243" i="8"/>
  <c r="BP243" i="8" s="1"/>
  <c r="BQ243" i="8" s="1"/>
  <c r="BM243" i="8"/>
  <c r="BO690" i="8"/>
  <c r="BM690" i="8"/>
  <c r="BO434" i="8"/>
  <c r="BP434" i="8" s="1"/>
  <c r="BQ434" i="8" s="1"/>
  <c r="BM434" i="8"/>
  <c r="BO178" i="8"/>
  <c r="BP178" i="8" s="1"/>
  <c r="BQ178" i="8" s="1"/>
  <c r="BM178" i="8"/>
  <c r="BO879" i="8"/>
  <c r="BP879" i="8" s="1"/>
  <c r="BQ879" i="8" s="1"/>
  <c r="BM879" i="8"/>
  <c r="BO623" i="8"/>
  <c r="BM623" i="8"/>
  <c r="BO367" i="8"/>
  <c r="BP367" i="8" s="1"/>
  <c r="BQ367" i="8" s="1"/>
  <c r="BM367" i="8"/>
  <c r="BO111" i="8"/>
  <c r="BP111" i="8" s="1"/>
  <c r="BQ111" i="8" s="1"/>
  <c r="BM111" i="8"/>
  <c r="BO1214" i="8"/>
  <c r="BP1214" i="8" s="1"/>
  <c r="BQ1214" i="8" s="1"/>
  <c r="BM1214" i="8"/>
  <c r="BO958" i="8"/>
  <c r="BP958" i="8" s="1"/>
  <c r="BQ958" i="8" s="1"/>
  <c r="BM958" i="8"/>
  <c r="BM702" i="8"/>
  <c r="BO702" i="8"/>
  <c r="BP702" i="8" s="1"/>
  <c r="BQ702" i="8" s="1"/>
  <c r="BO446" i="8"/>
  <c r="BP446" i="8" s="1"/>
  <c r="BQ446" i="8" s="1"/>
  <c r="BM446" i="8"/>
  <c r="BO190" i="8"/>
  <c r="BP190" i="8" s="1"/>
  <c r="BQ190" i="8" s="1"/>
  <c r="BM190" i="8"/>
  <c r="BO1293" i="8"/>
  <c r="BP1293" i="8" s="1"/>
  <c r="BQ1293" i="8" s="1"/>
  <c r="BM1293" i="8"/>
  <c r="BO1037" i="8"/>
  <c r="BP1037" i="8" s="1"/>
  <c r="BQ1037" i="8" s="1"/>
  <c r="BM1037" i="8"/>
  <c r="BO781" i="8"/>
  <c r="BP781" i="8" s="1"/>
  <c r="BQ781" i="8" s="1"/>
  <c r="BM781" i="8"/>
  <c r="BO525" i="8"/>
  <c r="BP525" i="8" s="1"/>
  <c r="BQ525" i="8" s="1"/>
  <c r="BM525" i="8"/>
  <c r="BO269" i="8"/>
  <c r="BM269" i="8"/>
  <c r="BO13" i="8"/>
  <c r="BM13" i="8"/>
  <c r="BO1116" i="8"/>
  <c r="BP1116" i="8" s="1"/>
  <c r="BQ1116" i="8" s="1"/>
  <c r="BM1116" i="8"/>
  <c r="BO860" i="8"/>
  <c r="BP860" i="8" s="1"/>
  <c r="BQ860" i="8" s="1"/>
  <c r="BM860" i="8"/>
  <c r="BO604" i="8"/>
  <c r="BP604" i="8" s="1"/>
  <c r="BQ604" i="8" s="1"/>
  <c r="BM604" i="8"/>
  <c r="BO348" i="8"/>
  <c r="BP348" i="8" s="1"/>
  <c r="BQ348" i="8" s="1"/>
  <c r="BM348" i="8"/>
  <c r="BO92" i="8"/>
  <c r="BP92" i="8" s="1"/>
  <c r="BQ92" i="8" s="1"/>
  <c r="BM92" i="8"/>
  <c r="BO1195" i="8"/>
  <c r="BP1195" i="8" s="1"/>
  <c r="BQ1195" i="8" s="1"/>
  <c r="BM1195" i="8"/>
  <c r="BO683" i="8"/>
  <c r="BP683" i="8" s="1"/>
  <c r="BQ683" i="8" s="1"/>
  <c r="BM683" i="8"/>
  <c r="BO427" i="8"/>
  <c r="BP427" i="8" s="1"/>
  <c r="BQ427" i="8" s="1"/>
  <c r="BM427" i="8"/>
  <c r="BO171" i="8"/>
  <c r="BP171" i="8" s="1"/>
  <c r="BQ171" i="8" s="1"/>
  <c r="BM171" i="8"/>
  <c r="BO1274" i="8"/>
  <c r="BP1274" i="8" s="1"/>
  <c r="BQ1274" i="8" s="1"/>
  <c r="BM1274" i="8"/>
  <c r="BO1018" i="8"/>
  <c r="BM1018" i="8"/>
  <c r="BO762" i="8"/>
  <c r="BM762" i="8"/>
  <c r="BO506" i="8"/>
  <c r="BP506" i="8" s="1"/>
  <c r="BQ506" i="8" s="1"/>
  <c r="BM506" i="8"/>
  <c r="BO250" i="8"/>
  <c r="BP250" i="8" s="1"/>
  <c r="BQ250" i="8" s="1"/>
  <c r="BM250" i="8"/>
  <c r="BO1353" i="8"/>
  <c r="BP1353" i="8" s="1"/>
  <c r="BQ1353" i="8" s="1"/>
  <c r="BM1353" i="8"/>
  <c r="BO1097" i="8"/>
  <c r="BM1097" i="8"/>
  <c r="BO841" i="8"/>
  <c r="BP841" i="8" s="1"/>
  <c r="BQ841" i="8" s="1"/>
  <c r="BM841" i="8"/>
  <c r="BO585" i="8"/>
  <c r="BP585" i="8" s="1"/>
  <c r="BQ585" i="8" s="1"/>
  <c r="BM585" i="8"/>
  <c r="BO329" i="8"/>
  <c r="BM329" i="8"/>
  <c r="BO73" i="8"/>
  <c r="BP73" i="8" s="1"/>
  <c r="BQ73" i="8" s="1"/>
  <c r="BM73" i="8"/>
  <c r="BO1176" i="8"/>
  <c r="BP1176" i="8" s="1"/>
  <c r="BQ1176" i="8" s="1"/>
  <c r="BM1176" i="8"/>
  <c r="BO920" i="8"/>
  <c r="BM920" i="8"/>
  <c r="BO664" i="8"/>
  <c r="BP664" i="8" s="1"/>
  <c r="BQ664" i="8" s="1"/>
  <c r="BM664" i="8"/>
  <c r="BO408" i="8"/>
  <c r="BP408" i="8" s="1"/>
  <c r="BQ408" i="8" s="1"/>
  <c r="BM408" i="8"/>
  <c r="BO152" i="8"/>
  <c r="BP152" i="8" s="1"/>
  <c r="BQ152" i="8" s="1"/>
  <c r="BM152" i="8"/>
  <c r="BO1255" i="8"/>
  <c r="BM1255" i="8"/>
  <c r="BO999" i="8"/>
  <c r="BM999" i="8"/>
  <c r="BM743" i="8"/>
  <c r="BO743" i="8"/>
  <c r="BP743" i="8" s="1"/>
  <c r="BQ743" i="8" s="1"/>
  <c r="BO487" i="8"/>
  <c r="BP487" i="8" s="1"/>
  <c r="BQ487" i="8" s="1"/>
  <c r="BM487" i="8"/>
  <c r="BO231" i="8"/>
  <c r="BP231" i="8" s="1"/>
  <c r="BQ231" i="8" s="1"/>
  <c r="BM231" i="8"/>
  <c r="BO1014" i="8"/>
  <c r="BM1014" i="8"/>
  <c r="BO758" i="8"/>
  <c r="BP758" i="8" s="1"/>
  <c r="BQ758" i="8" s="1"/>
  <c r="BM758" i="8"/>
  <c r="BO502" i="8"/>
  <c r="BP502" i="8" s="1"/>
  <c r="BQ502" i="8" s="1"/>
  <c r="BM502" i="8"/>
  <c r="BO246" i="8"/>
  <c r="BP246" i="8" s="1"/>
  <c r="BQ246" i="8" s="1"/>
  <c r="BM246" i="8"/>
  <c r="BO757" i="8"/>
  <c r="BP757" i="8" s="1"/>
  <c r="BQ757" i="8" s="1"/>
  <c r="BM757" i="8"/>
  <c r="BO501" i="8"/>
  <c r="BP501" i="8" s="1"/>
  <c r="BQ501" i="8" s="1"/>
  <c r="BM501" i="8"/>
  <c r="BO245" i="8"/>
  <c r="BP245" i="8" s="1"/>
  <c r="BQ245" i="8" s="1"/>
  <c r="BM245" i="8"/>
  <c r="BO5" i="8"/>
  <c r="BP5" i="8" s="1"/>
  <c r="BQ5" i="8" s="1"/>
  <c r="BM5" i="8"/>
  <c r="BM2480" i="8"/>
  <c r="BM3666" i="8"/>
  <c r="BM2676" i="8"/>
  <c r="BM159" i="8"/>
  <c r="BM2674" i="8"/>
  <c r="BM466" i="8"/>
  <c r="BM3264" i="8"/>
  <c r="BM1892" i="8"/>
  <c r="BM1972" i="8"/>
  <c r="BM3506" i="8"/>
  <c r="BM2144" i="8"/>
  <c r="BM2197" i="8"/>
  <c r="BM1941" i="8"/>
  <c r="BM3443" i="8"/>
  <c r="BM3425" i="8"/>
  <c r="BM3169" i="8"/>
  <c r="BM2913" i="8"/>
  <c r="BM2657" i="8"/>
  <c r="BM2289" i="8"/>
  <c r="BM3791" i="8"/>
  <c r="BM1743" i="8"/>
  <c r="BM452" i="8"/>
  <c r="BM3078" i="8"/>
  <c r="BM1155" i="8"/>
  <c r="BM1177" i="8"/>
  <c r="BO3377" i="8"/>
  <c r="BP3377" i="8" s="1"/>
  <c r="BQ3377" i="8" s="1"/>
  <c r="BO1079" i="8"/>
  <c r="BP1043" i="8"/>
  <c r="BQ1043" i="8" s="1"/>
  <c r="BP1155" i="8"/>
  <c r="BQ1155" i="8" s="1"/>
  <c r="BP1200" i="8"/>
  <c r="BQ1200" i="8" s="1"/>
  <c r="BP1216" i="8"/>
  <c r="BQ1216" i="8" s="1"/>
  <c r="BP1232" i="8"/>
  <c r="BQ1232" i="8" s="1"/>
  <c r="BP1512" i="8"/>
  <c r="BQ1512" i="8" s="1"/>
  <c r="BP1667" i="8"/>
  <c r="BQ1667" i="8" s="1"/>
  <c r="BP1699" i="8"/>
  <c r="BQ1699" i="8" s="1"/>
  <c r="BP1715" i="8"/>
  <c r="BQ1715" i="8" s="1"/>
  <c r="BP1731" i="8"/>
  <c r="BQ1731" i="8" s="1"/>
  <c r="BP1747" i="8"/>
  <c r="BQ1747" i="8" s="1"/>
  <c r="BP1863" i="8"/>
  <c r="BQ1863" i="8" s="1"/>
  <c r="BP1879" i="8"/>
  <c r="BQ1879" i="8" s="1"/>
  <c r="BP2130" i="8"/>
  <c r="BQ2130" i="8" s="1"/>
  <c r="BP2519" i="8"/>
  <c r="BQ2519" i="8" s="1"/>
  <c r="BP2713" i="8"/>
  <c r="BQ2713" i="8" s="1"/>
  <c r="BP2616" i="8"/>
  <c r="BQ2616" i="8" s="1"/>
  <c r="BP2632" i="8"/>
  <c r="BQ2632" i="8" s="1"/>
  <c r="BP2648" i="8"/>
  <c r="BQ2648" i="8" s="1"/>
  <c r="BP3078" i="8"/>
  <c r="BQ3078" i="8" s="1"/>
  <c r="BP3169" i="8"/>
  <c r="BQ3169" i="8" s="1"/>
  <c r="BP3216" i="8"/>
  <c r="BQ3216" i="8" s="1"/>
  <c r="BP3526" i="8"/>
  <c r="BQ3526" i="8" s="1"/>
  <c r="BP3542" i="8"/>
  <c r="BQ3542" i="8" s="1"/>
  <c r="BP3558" i="8"/>
  <c r="BQ3558" i="8" s="1"/>
  <c r="BP3574" i="8"/>
  <c r="BQ3574" i="8" s="1"/>
  <c r="BP3590" i="8"/>
  <c r="BQ3590" i="8" s="1"/>
  <c r="BP3686" i="8"/>
  <c r="BQ3686" i="8" s="1"/>
  <c r="BP3767" i="8"/>
  <c r="BQ3767" i="8" s="1"/>
  <c r="BO3739" i="8"/>
  <c r="BP3739" i="8" s="1"/>
  <c r="BQ3739" i="8" s="1"/>
  <c r="BM3739" i="8"/>
  <c r="BO3491" i="8"/>
  <c r="BP3491" i="8" s="1"/>
  <c r="BQ3491" i="8" s="1"/>
  <c r="BO3670" i="8"/>
  <c r="BP3670" i="8" s="1"/>
  <c r="BQ3670" i="8" s="1"/>
  <c r="BM3670" i="8"/>
  <c r="BO2581" i="8"/>
  <c r="BP2581" i="8" s="1"/>
  <c r="BQ2581" i="8" s="1"/>
  <c r="BO3771" i="8"/>
  <c r="BM3771" i="8"/>
  <c r="BO3061" i="8"/>
  <c r="BO3618" i="8"/>
  <c r="BP3618" i="8" s="1"/>
  <c r="BQ3618" i="8" s="1"/>
  <c r="BO2405" i="8"/>
  <c r="BP2405" i="8" s="1"/>
  <c r="BQ2405" i="8" s="1"/>
  <c r="BO3386" i="8"/>
  <c r="BO3637" i="8"/>
  <c r="BP3637" i="8" s="1"/>
  <c r="BQ3637" i="8" s="1"/>
  <c r="BO3066" i="8"/>
  <c r="BP3066" i="8" s="1"/>
  <c r="BQ3066" i="8" s="1"/>
  <c r="BM3066" i="8"/>
  <c r="BM3769" i="8"/>
  <c r="BO3769" i="8"/>
  <c r="BP3769" i="8" s="1"/>
  <c r="BQ3769" i="8" s="1"/>
  <c r="BO3429" i="8"/>
  <c r="BP3429" i="8" s="1"/>
  <c r="BQ3429" i="8" s="1"/>
  <c r="BO2474" i="8"/>
  <c r="BP2474" i="8" s="1"/>
  <c r="BQ2474" i="8" s="1"/>
  <c r="BM2474" i="8"/>
  <c r="BO3635" i="8"/>
  <c r="BP3635" i="8" s="1"/>
  <c r="BQ3635" i="8" s="1"/>
  <c r="BO3064" i="8"/>
  <c r="BM3064" i="8"/>
  <c r="BO3765" i="8"/>
  <c r="BP3765" i="8" s="1"/>
  <c r="BQ3765" i="8" s="1"/>
  <c r="BM3417" i="8"/>
  <c r="BO3417" i="8"/>
  <c r="BP3417" i="8" s="1"/>
  <c r="BQ3417" i="8" s="1"/>
  <c r="BM2457" i="8"/>
  <c r="BO2457" i="8"/>
  <c r="BP2457" i="8" s="1"/>
  <c r="BQ2457" i="8" s="1"/>
  <c r="BO3626" i="8"/>
  <c r="BM3626" i="8"/>
  <c r="BO3049" i="8"/>
  <c r="BP3049" i="8" s="1"/>
  <c r="BQ3049" i="8" s="1"/>
  <c r="BM3049" i="8"/>
  <c r="BO3763" i="8"/>
  <c r="BP3763" i="8" s="1"/>
  <c r="BQ3763" i="8" s="1"/>
  <c r="BO3415" i="8"/>
  <c r="BP3415" i="8" s="1"/>
  <c r="BQ3415" i="8" s="1"/>
  <c r="BM3415" i="8"/>
  <c r="BO2442" i="8"/>
  <c r="BP2442" i="8" s="1"/>
  <c r="BQ2442" i="8" s="1"/>
  <c r="BM2442" i="8"/>
  <c r="BO3624" i="8"/>
  <c r="BP3624" i="8" s="1"/>
  <c r="BQ3624" i="8" s="1"/>
  <c r="BM3624" i="8"/>
  <c r="BO3045" i="8"/>
  <c r="BP3045" i="8" s="1"/>
  <c r="BQ3045" i="8" s="1"/>
  <c r="BO3761" i="8"/>
  <c r="BP3761" i="8" s="1"/>
  <c r="BQ3761" i="8" s="1"/>
  <c r="BO3413" i="8"/>
  <c r="BP3413" i="8" s="1"/>
  <c r="BQ3413" i="8" s="1"/>
  <c r="BO3622" i="8"/>
  <c r="BM3622" i="8"/>
  <c r="BO3034" i="8"/>
  <c r="BP3034" i="8" s="1"/>
  <c r="BQ3034" i="8" s="1"/>
  <c r="BM3034" i="8"/>
  <c r="BO3759" i="8"/>
  <c r="BP3759" i="8" s="1"/>
  <c r="BQ3759" i="8" s="1"/>
  <c r="BO3411" i="8"/>
  <c r="BP3411" i="8" s="1"/>
  <c r="BQ3411" i="8" s="1"/>
  <c r="BO2425" i="8"/>
  <c r="BP2425" i="8" s="1"/>
  <c r="BQ2425" i="8" s="1"/>
  <c r="BM2425" i="8"/>
  <c r="BO3620" i="8"/>
  <c r="BP3620" i="8" s="1"/>
  <c r="BQ3620" i="8" s="1"/>
  <c r="BO3032" i="8"/>
  <c r="BP3032" i="8" s="1"/>
  <c r="BQ3032" i="8" s="1"/>
  <c r="BM3032" i="8"/>
  <c r="BO3773" i="8"/>
  <c r="BP3773" i="8" s="1"/>
  <c r="BQ3773" i="8" s="1"/>
  <c r="BM3773" i="8"/>
  <c r="BO3433" i="8"/>
  <c r="BP3433" i="8" s="1"/>
  <c r="BQ3433" i="8" s="1"/>
  <c r="BO2501" i="8"/>
  <c r="BP2501" i="8" s="1"/>
  <c r="BQ2501" i="8" s="1"/>
  <c r="BO2856" i="8"/>
  <c r="BM2856" i="8"/>
  <c r="BO2600" i="8"/>
  <c r="BP2600" i="8" s="1"/>
  <c r="BQ2600" i="8" s="1"/>
  <c r="BM2600" i="8"/>
  <c r="BO2320" i="8"/>
  <c r="BP2320" i="8" s="1"/>
  <c r="BQ2320" i="8" s="1"/>
  <c r="BO1616" i="8"/>
  <c r="BP1616" i="8" s="1"/>
  <c r="BQ1616" i="8" s="1"/>
  <c r="BM1616" i="8"/>
  <c r="BO3191" i="8"/>
  <c r="BP3191" i="8" s="1"/>
  <c r="BQ3191" i="8" s="1"/>
  <c r="BM3191" i="8"/>
  <c r="BO2935" i="8"/>
  <c r="BP2935" i="8" s="1"/>
  <c r="BQ2935" i="8" s="1"/>
  <c r="BM2935" i="8"/>
  <c r="BO2679" i="8"/>
  <c r="BM2679" i="8"/>
  <c r="BO2423" i="8"/>
  <c r="BP2423" i="8" s="1"/>
  <c r="BQ2423" i="8" s="1"/>
  <c r="BM2423" i="8"/>
  <c r="BO1967" i="8"/>
  <c r="BP1967" i="8" s="1"/>
  <c r="BQ1967" i="8" s="1"/>
  <c r="BO3270" i="8"/>
  <c r="BP3270" i="8" s="1"/>
  <c r="BQ3270" i="8" s="1"/>
  <c r="BM3270" i="8"/>
  <c r="BO3014" i="8"/>
  <c r="BP3014" i="8" s="1"/>
  <c r="BQ3014" i="8" s="1"/>
  <c r="BM3014" i="8"/>
  <c r="BO2758" i="8"/>
  <c r="BP2758" i="8" s="1"/>
  <c r="BQ2758" i="8" s="1"/>
  <c r="BM2758" i="8"/>
  <c r="BO2502" i="8"/>
  <c r="BP2502" i="8" s="1"/>
  <c r="BQ2502" i="8" s="1"/>
  <c r="BM2502" i="8"/>
  <c r="BO2147" i="8"/>
  <c r="BO512" i="8"/>
  <c r="BP512" i="8" s="1"/>
  <c r="BQ512" i="8" s="1"/>
  <c r="BO2596" i="8"/>
  <c r="BP2596" i="8" s="1"/>
  <c r="BQ2596" i="8" s="1"/>
  <c r="BO2310" i="8"/>
  <c r="BP2310" i="8" s="1"/>
  <c r="BQ2310" i="8" s="1"/>
  <c r="BO1599" i="8"/>
  <c r="BP1599" i="8" s="1"/>
  <c r="BQ1599" i="8" s="1"/>
  <c r="BM1599" i="8"/>
  <c r="BO3203" i="8"/>
  <c r="BO2947" i="8"/>
  <c r="BP2947" i="8" s="1"/>
  <c r="BQ2947" i="8" s="1"/>
  <c r="BO2691" i="8"/>
  <c r="BP2691" i="8" s="1"/>
  <c r="BQ2691" i="8" s="1"/>
  <c r="BO2435" i="8"/>
  <c r="BP2435" i="8" s="1"/>
  <c r="BQ2435" i="8" s="1"/>
  <c r="BO2000" i="8"/>
  <c r="BP2000" i="8" s="1"/>
  <c r="BQ2000" i="8" s="1"/>
  <c r="BO3394" i="8"/>
  <c r="BP3394" i="8" s="1"/>
  <c r="BQ3394" i="8" s="1"/>
  <c r="BO3138" i="8"/>
  <c r="BP3138" i="8" s="1"/>
  <c r="BQ3138" i="8" s="1"/>
  <c r="BO2882" i="8"/>
  <c r="BP2882" i="8" s="1"/>
  <c r="BQ2882" i="8" s="1"/>
  <c r="BO2626" i="8"/>
  <c r="BP2626" i="8" s="1"/>
  <c r="BQ2626" i="8" s="1"/>
  <c r="BO2357" i="8"/>
  <c r="BP2357" i="8" s="1"/>
  <c r="BQ2357" i="8" s="1"/>
  <c r="BM1759" i="8"/>
  <c r="BO1759" i="8"/>
  <c r="BP1759" i="8" s="1"/>
  <c r="BQ1759" i="8" s="1"/>
  <c r="BO3345" i="8"/>
  <c r="BP3345" i="8" s="1"/>
  <c r="BQ3345" i="8" s="1"/>
  <c r="BO3089" i="8"/>
  <c r="BP3089" i="8" s="1"/>
  <c r="BQ3089" i="8" s="1"/>
  <c r="BO2577" i="8"/>
  <c r="BP2577" i="8" s="1"/>
  <c r="BQ2577" i="8" s="1"/>
  <c r="BO2278" i="8"/>
  <c r="BP2278" i="8" s="1"/>
  <c r="BQ2278" i="8" s="1"/>
  <c r="BM2278" i="8"/>
  <c r="BO1492" i="8"/>
  <c r="BP1492" i="8" s="1"/>
  <c r="BQ1492" i="8" s="1"/>
  <c r="BO3440" i="8"/>
  <c r="BP3440" i="8" s="1"/>
  <c r="BQ3440" i="8" s="1"/>
  <c r="BO3184" i="8"/>
  <c r="BP3184" i="8" s="1"/>
  <c r="BQ3184" i="8" s="1"/>
  <c r="BO2928" i="8"/>
  <c r="BP2928" i="8" s="1"/>
  <c r="BQ2928" i="8" s="1"/>
  <c r="BO2672" i="8"/>
  <c r="BP2672" i="8" s="1"/>
  <c r="BQ2672" i="8" s="1"/>
  <c r="BO2416" i="8"/>
  <c r="BP2416" i="8" s="1"/>
  <c r="BQ2416" i="8" s="1"/>
  <c r="BO1940" i="8"/>
  <c r="BP1940" i="8" s="1"/>
  <c r="BQ1940" i="8" s="1"/>
  <c r="BM3583" i="8"/>
  <c r="BO3583" i="8"/>
  <c r="BP3583" i="8" s="1"/>
  <c r="BQ3583" i="8" s="1"/>
  <c r="BO3327" i="8"/>
  <c r="BP3327" i="8" s="1"/>
  <c r="BQ3327" i="8" s="1"/>
  <c r="BM3327" i="8"/>
  <c r="BO3071" i="8"/>
  <c r="BP3071" i="8" s="1"/>
  <c r="BQ3071" i="8" s="1"/>
  <c r="BM3071" i="8"/>
  <c r="BO2815" i="8"/>
  <c r="BP2815" i="8" s="1"/>
  <c r="BQ2815" i="8" s="1"/>
  <c r="BM2815" i="8"/>
  <c r="BO2559" i="8"/>
  <c r="BP2559" i="8" s="1"/>
  <c r="BQ2559" i="8" s="1"/>
  <c r="BM2559" i="8"/>
  <c r="BO2246" i="8"/>
  <c r="BP2246" i="8" s="1"/>
  <c r="BQ2246" i="8" s="1"/>
  <c r="BM2246" i="8"/>
  <c r="BO1396" i="8"/>
  <c r="BP1396" i="8" s="1"/>
  <c r="BQ1396" i="8" s="1"/>
  <c r="BM1396" i="8"/>
  <c r="BO3470" i="8"/>
  <c r="BO3214" i="8"/>
  <c r="BP3214" i="8" s="1"/>
  <c r="BQ3214" i="8" s="1"/>
  <c r="BO2958" i="8"/>
  <c r="BP2958" i="8" s="1"/>
  <c r="BQ2958" i="8" s="1"/>
  <c r="BO2702" i="8"/>
  <c r="BP2702" i="8" s="1"/>
  <c r="BQ2702" i="8" s="1"/>
  <c r="BO2446" i="8"/>
  <c r="BP2446" i="8" s="1"/>
  <c r="BQ2446" i="8" s="1"/>
  <c r="BO2031" i="8"/>
  <c r="BP2031" i="8" s="1"/>
  <c r="BQ2031" i="8" s="1"/>
  <c r="BM2031" i="8"/>
  <c r="BO3613" i="8"/>
  <c r="BP3613" i="8" s="1"/>
  <c r="BQ3613" i="8" s="1"/>
  <c r="BM3613" i="8"/>
  <c r="BO3357" i="8"/>
  <c r="BM3357" i="8"/>
  <c r="BO3101" i="8"/>
  <c r="BP3101" i="8" s="1"/>
  <c r="BQ3101" i="8" s="1"/>
  <c r="BM3101" i="8"/>
  <c r="BO2845" i="8"/>
  <c r="BP2845" i="8" s="1"/>
  <c r="BQ2845" i="8" s="1"/>
  <c r="BM2845" i="8"/>
  <c r="BO2589" i="8"/>
  <c r="BP2589" i="8" s="1"/>
  <c r="BQ2589" i="8" s="1"/>
  <c r="BM2589" i="8"/>
  <c r="BO2303" i="8"/>
  <c r="BM2303" i="8"/>
  <c r="BO1556" i="8"/>
  <c r="BP1556" i="8" s="1"/>
  <c r="BQ1556" i="8" s="1"/>
  <c r="BM1556" i="8"/>
  <c r="BO3500" i="8"/>
  <c r="BP3500" i="8" s="1"/>
  <c r="BQ3500" i="8" s="1"/>
  <c r="BM3500" i="8"/>
  <c r="BO2988" i="8"/>
  <c r="BP2988" i="8" s="1"/>
  <c r="BQ2988" i="8" s="1"/>
  <c r="BM2988" i="8"/>
  <c r="BO2732" i="8"/>
  <c r="BP2732" i="8" s="1"/>
  <c r="BQ2732" i="8" s="1"/>
  <c r="BM2732" i="8"/>
  <c r="BO2476" i="8"/>
  <c r="BM2476" i="8"/>
  <c r="BO2100" i="8"/>
  <c r="BP2100" i="8" s="1"/>
  <c r="BQ2100" i="8" s="1"/>
  <c r="BO3643" i="8"/>
  <c r="BP3643" i="8" s="1"/>
  <c r="BQ3643" i="8" s="1"/>
  <c r="BM3643" i="8"/>
  <c r="BO3387" i="8"/>
  <c r="BP3387" i="8" s="1"/>
  <c r="BQ3387" i="8" s="1"/>
  <c r="BM3387" i="8"/>
  <c r="BO3131" i="8"/>
  <c r="BM3131" i="8"/>
  <c r="BO2875" i="8"/>
  <c r="BP2875" i="8" s="1"/>
  <c r="BQ2875" i="8" s="1"/>
  <c r="BM2875" i="8"/>
  <c r="BM2619" i="8"/>
  <c r="BO2619" i="8"/>
  <c r="BP2619" i="8" s="1"/>
  <c r="BQ2619" i="8" s="1"/>
  <c r="BO2350" i="8"/>
  <c r="BP2350" i="8" s="1"/>
  <c r="BQ2350" i="8" s="1"/>
  <c r="BM2350" i="8"/>
  <c r="BO1716" i="8"/>
  <c r="BP1716" i="8" s="1"/>
  <c r="BQ1716" i="8" s="1"/>
  <c r="BO1861" i="8"/>
  <c r="BP1861" i="8" s="1"/>
  <c r="BQ1861" i="8" s="1"/>
  <c r="BM1605" i="8"/>
  <c r="BO1605" i="8"/>
  <c r="BP1605" i="8" s="1"/>
  <c r="BQ1605" i="8" s="1"/>
  <c r="BO1333" i="8"/>
  <c r="BP1333" i="8" s="1"/>
  <c r="BQ1333" i="8" s="1"/>
  <c r="BM1333" i="8"/>
  <c r="BO513" i="8"/>
  <c r="BP513" i="8" s="1"/>
  <c r="BQ513" i="8" s="1"/>
  <c r="BM513" i="8"/>
  <c r="BO1907" i="8"/>
  <c r="BO1651" i="8"/>
  <c r="BP1651" i="8" s="1"/>
  <c r="BQ1651" i="8" s="1"/>
  <c r="BM1651" i="8"/>
  <c r="BO1395" i="8"/>
  <c r="BP1395" i="8" s="1"/>
  <c r="BQ1395" i="8" s="1"/>
  <c r="BM1395" i="8"/>
  <c r="BO816" i="8"/>
  <c r="BP816" i="8" s="1"/>
  <c r="BQ816" i="8" s="1"/>
  <c r="BM816" i="8"/>
  <c r="BO1794" i="8"/>
  <c r="BP1794" i="8" s="1"/>
  <c r="BQ1794" i="8" s="1"/>
  <c r="BO1538" i="8"/>
  <c r="BP1538" i="8" s="1"/>
  <c r="BQ1538" i="8" s="1"/>
  <c r="BO1202" i="8"/>
  <c r="BP1202" i="8" s="1"/>
  <c r="BQ1202" i="8" s="1"/>
  <c r="BM1202" i="8"/>
  <c r="BO2049" i="8"/>
  <c r="BP2049" i="8" s="1"/>
  <c r="BQ2049" i="8" s="1"/>
  <c r="BM2049" i="8"/>
  <c r="BO1793" i="8"/>
  <c r="BM1793" i="8"/>
  <c r="BO1537" i="8"/>
  <c r="BP1537" i="8" s="1"/>
  <c r="BQ1537" i="8" s="1"/>
  <c r="BM1537" i="8"/>
  <c r="BO1201" i="8"/>
  <c r="BM1201" i="8"/>
  <c r="BM2286" i="8"/>
  <c r="BO2286" i="8"/>
  <c r="BP2286" i="8" s="1"/>
  <c r="BQ2286" i="8" s="1"/>
  <c r="BM2030" i="8"/>
  <c r="BO2030" i="8"/>
  <c r="BP2030" i="8" s="1"/>
  <c r="BQ2030" i="8" s="1"/>
  <c r="BO1774" i="8"/>
  <c r="BP1774" i="8" s="1"/>
  <c r="BQ1774" i="8" s="1"/>
  <c r="BM1774" i="8"/>
  <c r="BO1518" i="8"/>
  <c r="BP1518" i="8" s="1"/>
  <c r="BQ1518" i="8" s="1"/>
  <c r="BM1518" i="8"/>
  <c r="BO1158" i="8"/>
  <c r="BP1158" i="8" s="1"/>
  <c r="BQ1158" i="8" s="1"/>
  <c r="BM1158" i="8"/>
  <c r="BO2077" i="8"/>
  <c r="BP2077" i="8" s="1"/>
  <c r="BQ2077" i="8" s="1"/>
  <c r="BM2077" i="8"/>
  <c r="BO1821" i="8"/>
  <c r="BM1821" i="8"/>
  <c r="BO1565" i="8"/>
  <c r="BP1565" i="8" s="1"/>
  <c r="BQ1565" i="8" s="1"/>
  <c r="BM1565" i="8"/>
  <c r="BO1253" i="8"/>
  <c r="BP1253" i="8" s="1"/>
  <c r="BQ1253" i="8" s="1"/>
  <c r="BM1253" i="8"/>
  <c r="BO193" i="8"/>
  <c r="BM193" i="8"/>
  <c r="BO2108" i="8"/>
  <c r="BP2108" i="8" s="1"/>
  <c r="BQ2108" i="8" s="1"/>
  <c r="BM2108" i="8"/>
  <c r="BO1852" i="8"/>
  <c r="BP1852" i="8" s="1"/>
  <c r="BQ1852" i="8" s="1"/>
  <c r="BM1852" i="8"/>
  <c r="BM1596" i="8"/>
  <c r="BO1596" i="8"/>
  <c r="BO1316" i="8"/>
  <c r="BP1316" i="8" s="1"/>
  <c r="BQ1316" i="8" s="1"/>
  <c r="BO448" i="8"/>
  <c r="BP448" i="8" s="1"/>
  <c r="BQ448" i="8" s="1"/>
  <c r="BM448" i="8"/>
  <c r="BO2203" i="8"/>
  <c r="BP2203" i="8" s="1"/>
  <c r="BQ2203" i="8" s="1"/>
  <c r="BM2203" i="8"/>
  <c r="BM1947" i="8"/>
  <c r="BO1947" i="8"/>
  <c r="BP1947" i="8" s="1"/>
  <c r="BQ1947" i="8" s="1"/>
  <c r="BO1691" i="8"/>
  <c r="BP1691" i="8" s="1"/>
  <c r="BQ1691" i="8" s="1"/>
  <c r="BO1435" i="8"/>
  <c r="BP1435" i="8" s="1"/>
  <c r="BQ1435" i="8" s="1"/>
  <c r="BM1435" i="8"/>
  <c r="BO964" i="8"/>
  <c r="BP964" i="8" s="1"/>
  <c r="BQ964" i="8" s="1"/>
  <c r="BM964" i="8"/>
  <c r="BO2298" i="8"/>
  <c r="BP2298" i="8" s="1"/>
  <c r="BQ2298" i="8" s="1"/>
  <c r="BM2298" i="8"/>
  <c r="BO2042" i="8"/>
  <c r="BM2042" i="8"/>
  <c r="BO1786" i="8"/>
  <c r="BP1786" i="8" s="1"/>
  <c r="BQ1786" i="8" s="1"/>
  <c r="BM1786" i="8"/>
  <c r="BO1530" i="8"/>
  <c r="BP1530" i="8" s="1"/>
  <c r="BQ1530" i="8" s="1"/>
  <c r="BM1530" i="8"/>
  <c r="BO1186" i="8"/>
  <c r="BP1186" i="8" s="1"/>
  <c r="BQ1186" i="8" s="1"/>
  <c r="BM2393" i="8"/>
  <c r="BO2393" i="8"/>
  <c r="BP2393" i="8" s="1"/>
  <c r="BQ2393" i="8" s="1"/>
  <c r="BO2137" i="8"/>
  <c r="BP2137" i="8" s="1"/>
  <c r="BQ2137" i="8" s="1"/>
  <c r="BM2137" i="8"/>
  <c r="BO1881" i="8"/>
  <c r="BM1881" i="8"/>
  <c r="BO1625" i="8"/>
  <c r="BM1625" i="8"/>
  <c r="BO1369" i="8"/>
  <c r="BP1369" i="8" s="1"/>
  <c r="BQ1369" i="8" s="1"/>
  <c r="BM1369" i="8"/>
  <c r="BO673" i="8"/>
  <c r="BP673" i="8" s="1"/>
  <c r="BQ673" i="8" s="1"/>
  <c r="BM673" i="8"/>
  <c r="BO2216" i="8"/>
  <c r="BM2216" i="8"/>
  <c r="BO1960" i="8"/>
  <c r="BP1960" i="8" s="1"/>
  <c r="BQ1960" i="8" s="1"/>
  <c r="BM1960" i="8"/>
  <c r="BM1704" i="8"/>
  <c r="BO1704" i="8"/>
  <c r="BP1704" i="8" s="1"/>
  <c r="BQ1704" i="8" s="1"/>
  <c r="BO1448" i="8"/>
  <c r="BP1448" i="8" s="1"/>
  <c r="BQ1448" i="8" s="1"/>
  <c r="BM1448" i="8"/>
  <c r="BO997" i="8"/>
  <c r="BP997" i="8" s="1"/>
  <c r="BQ997" i="8" s="1"/>
  <c r="BM997" i="8"/>
  <c r="BM2295" i="8"/>
  <c r="BO2295" i="8"/>
  <c r="BP2295" i="8" s="1"/>
  <c r="BQ2295" i="8" s="1"/>
  <c r="BO2039" i="8"/>
  <c r="BM2039" i="8"/>
  <c r="BO1783" i="8"/>
  <c r="BP1783" i="8" s="1"/>
  <c r="BQ1783" i="8" s="1"/>
  <c r="BM1783" i="8"/>
  <c r="BO1527" i="8"/>
  <c r="BP1527" i="8" s="1"/>
  <c r="BQ1527" i="8" s="1"/>
  <c r="BM1527" i="8"/>
  <c r="BO1183" i="8"/>
  <c r="BO1750" i="8"/>
  <c r="BP1750" i="8" s="1"/>
  <c r="BQ1750" i="8" s="1"/>
  <c r="BM1750" i="8"/>
  <c r="BO1494" i="8"/>
  <c r="BP1494" i="8" s="1"/>
  <c r="BQ1494" i="8" s="1"/>
  <c r="BM1494" i="8"/>
  <c r="BO1109" i="8"/>
  <c r="BP1109" i="8" s="1"/>
  <c r="BQ1109" i="8" s="1"/>
  <c r="BM1109" i="8"/>
  <c r="BO900" i="8"/>
  <c r="BP900" i="8" s="1"/>
  <c r="BQ900" i="8" s="1"/>
  <c r="BM900" i="8"/>
  <c r="BO644" i="8"/>
  <c r="BP644" i="8" s="1"/>
  <c r="BQ644" i="8" s="1"/>
  <c r="BM644" i="8"/>
  <c r="BO388" i="8"/>
  <c r="BO132" i="8"/>
  <c r="BP132" i="8" s="1"/>
  <c r="BQ132" i="8" s="1"/>
  <c r="BM132" i="8"/>
  <c r="BO995" i="8"/>
  <c r="BP995" i="8" s="1"/>
  <c r="BQ995" i="8" s="1"/>
  <c r="BM995" i="8"/>
  <c r="BM739" i="8"/>
  <c r="BO739" i="8"/>
  <c r="BP739" i="8" s="1"/>
  <c r="BQ739" i="8" s="1"/>
  <c r="BO483" i="8"/>
  <c r="BP483" i="8" s="1"/>
  <c r="BQ483" i="8" s="1"/>
  <c r="BM483" i="8"/>
  <c r="BO227" i="8"/>
  <c r="BP227" i="8" s="1"/>
  <c r="BQ227" i="8" s="1"/>
  <c r="BM227" i="8"/>
  <c r="BO674" i="8"/>
  <c r="BP674" i="8" s="1"/>
  <c r="BQ674" i="8" s="1"/>
  <c r="BO418" i="8"/>
  <c r="BP418" i="8" s="1"/>
  <c r="BQ418" i="8" s="1"/>
  <c r="BO162" i="8"/>
  <c r="BP162" i="8" s="1"/>
  <c r="BQ162" i="8" s="1"/>
  <c r="BO863" i="8"/>
  <c r="BP863" i="8" s="1"/>
  <c r="BQ863" i="8" s="1"/>
  <c r="BO607" i="8"/>
  <c r="BO351" i="8"/>
  <c r="BP351" i="8" s="1"/>
  <c r="BQ351" i="8" s="1"/>
  <c r="BO95" i="8"/>
  <c r="BP95" i="8" s="1"/>
  <c r="BQ95" i="8" s="1"/>
  <c r="BO1198" i="8"/>
  <c r="BP1198" i="8" s="1"/>
  <c r="BQ1198" i="8" s="1"/>
  <c r="BM1198" i="8"/>
  <c r="BO942" i="8"/>
  <c r="BP942" i="8" s="1"/>
  <c r="BQ942" i="8" s="1"/>
  <c r="BM942" i="8"/>
  <c r="BO430" i="8"/>
  <c r="BP430" i="8" s="1"/>
  <c r="BQ430" i="8" s="1"/>
  <c r="BM430" i="8"/>
  <c r="BO174" i="8"/>
  <c r="BP174" i="8" s="1"/>
  <c r="BQ174" i="8" s="1"/>
  <c r="BM174" i="8"/>
  <c r="BO1277" i="8"/>
  <c r="BP1277" i="8" s="1"/>
  <c r="BQ1277" i="8" s="1"/>
  <c r="BM1277" i="8"/>
  <c r="BO1021" i="8"/>
  <c r="BP1021" i="8" s="1"/>
  <c r="BQ1021" i="8" s="1"/>
  <c r="BM1021" i="8"/>
  <c r="BO765" i="8"/>
  <c r="BM765" i="8"/>
  <c r="BO509" i="8"/>
  <c r="BP509" i="8" s="1"/>
  <c r="BQ509" i="8" s="1"/>
  <c r="BM509" i="8"/>
  <c r="BO253" i="8"/>
  <c r="BP253" i="8" s="1"/>
  <c r="BQ253" i="8" s="1"/>
  <c r="BM253" i="8"/>
  <c r="BO1356" i="8"/>
  <c r="BP1356" i="8" s="1"/>
  <c r="BQ1356" i="8" s="1"/>
  <c r="BM1356" i="8"/>
  <c r="BO1100" i="8"/>
  <c r="BM1100" i="8"/>
  <c r="BO844" i="8"/>
  <c r="BP844" i="8" s="1"/>
  <c r="BQ844" i="8" s="1"/>
  <c r="BM844" i="8"/>
  <c r="BO588" i="8"/>
  <c r="BP588" i="8" s="1"/>
  <c r="BQ588" i="8" s="1"/>
  <c r="BM588" i="8"/>
  <c r="BO332" i="8"/>
  <c r="BP332" i="8" s="1"/>
  <c r="BQ332" i="8" s="1"/>
  <c r="BM332" i="8"/>
  <c r="BO76" i="8"/>
  <c r="BP76" i="8" s="1"/>
  <c r="BQ76" i="8" s="1"/>
  <c r="BM76" i="8"/>
  <c r="BM1179" i="8"/>
  <c r="BO1179" i="8"/>
  <c r="BP1179" i="8" s="1"/>
  <c r="BQ1179" i="8" s="1"/>
  <c r="BO923" i="8"/>
  <c r="BP923" i="8" s="1"/>
  <c r="BQ923" i="8" s="1"/>
  <c r="BM923" i="8"/>
  <c r="BM667" i="8"/>
  <c r="BO667" i="8"/>
  <c r="BP667" i="8" s="1"/>
  <c r="BQ667" i="8" s="1"/>
  <c r="BO411" i="8"/>
  <c r="BP411" i="8" s="1"/>
  <c r="BQ411" i="8" s="1"/>
  <c r="BM411" i="8"/>
  <c r="BO155" i="8"/>
  <c r="BP155" i="8" s="1"/>
  <c r="BQ155" i="8" s="1"/>
  <c r="BM155" i="8"/>
  <c r="BO1258" i="8"/>
  <c r="BP1258" i="8" s="1"/>
  <c r="BQ1258" i="8" s="1"/>
  <c r="BM1258" i="8"/>
  <c r="BO1002" i="8"/>
  <c r="BM1002" i="8"/>
  <c r="BM746" i="8"/>
  <c r="BO746" i="8"/>
  <c r="BP746" i="8" s="1"/>
  <c r="BQ746" i="8" s="1"/>
  <c r="BO490" i="8"/>
  <c r="BP490" i="8" s="1"/>
  <c r="BQ490" i="8" s="1"/>
  <c r="BM490" i="8"/>
  <c r="BO234" i="8"/>
  <c r="BP234" i="8" s="1"/>
  <c r="BQ234" i="8" s="1"/>
  <c r="BM234" i="8"/>
  <c r="BO1337" i="8"/>
  <c r="BP1337" i="8" s="1"/>
  <c r="BQ1337" i="8" s="1"/>
  <c r="BM1337" i="8"/>
  <c r="BO1081" i="8"/>
  <c r="BP1081" i="8" s="1"/>
  <c r="BQ1081" i="8" s="1"/>
  <c r="BM1081" i="8"/>
  <c r="BO825" i="8"/>
  <c r="BP825" i="8" s="1"/>
  <c r="BQ825" i="8" s="1"/>
  <c r="BM825" i="8"/>
  <c r="BO569" i="8"/>
  <c r="BP569" i="8" s="1"/>
  <c r="BQ569" i="8" s="1"/>
  <c r="BM569" i="8"/>
  <c r="BO313" i="8"/>
  <c r="BP313" i="8" s="1"/>
  <c r="BQ313" i="8" s="1"/>
  <c r="BM313" i="8"/>
  <c r="BO57" i="8"/>
  <c r="BP57" i="8" s="1"/>
  <c r="BQ57" i="8" s="1"/>
  <c r="BM57" i="8"/>
  <c r="BO1160" i="8"/>
  <c r="BP1160" i="8" s="1"/>
  <c r="BQ1160" i="8" s="1"/>
  <c r="BM1160" i="8"/>
  <c r="BO904" i="8"/>
  <c r="BP904" i="8" s="1"/>
  <c r="BQ904" i="8" s="1"/>
  <c r="BM904" i="8"/>
  <c r="BO648" i="8"/>
  <c r="BP648" i="8" s="1"/>
  <c r="BQ648" i="8" s="1"/>
  <c r="BM648" i="8"/>
  <c r="BO392" i="8"/>
  <c r="BP392" i="8" s="1"/>
  <c r="BQ392" i="8" s="1"/>
  <c r="BM392" i="8"/>
  <c r="BO136" i="8"/>
  <c r="BP136" i="8" s="1"/>
  <c r="BQ136" i="8" s="1"/>
  <c r="BM136" i="8"/>
  <c r="BO1239" i="8"/>
  <c r="BM1239" i="8"/>
  <c r="BO983" i="8"/>
  <c r="BM983" i="8"/>
  <c r="BO727" i="8"/>
  <c r="BP727" i="8" s="1"/>
  <c r="BQ727" i="8" s="1"/>
  <c r="BM727" i="8"/>
  <c r="BO471" i="8"/>
  <c r="BP471" i="8" s="1"/>
  <c r="BQ471" i="8" s="1"/>
  <c r="BM471" i="8"/>
  <c r="BO215" i="8"/>
  <c r="BP215" i="8" s="1"/>
  <c r="BQ215" i="8" s="1"/>
  <c r="BM215" i="8"/>
  <c r="BO998" i="8"/>
  <c r="BM998" i="8"/>
  <c r="BO742" i="8"/>
  <c r="BP742" i="8" s="1"/>
  <c r="BQ742" i="8" s="1"/>
  <c r="BM742" i="8"/>
  <c r="BO486" i="8"/>
  <c r="BP486" i="8" s="1"/>
  <c r="BQ486" i="8" s="1"/>
  <c r="BM486" i="8"/>
  <c r="BO230" i="8"/>
  <c r="BP230" i="8" s="1"/>
  <c r="BQ230" i="8" s="1"/>
  <c r="BM230" i="8"/>
  <c r="BO741" i="8"/>
  <c r="BP741" i="8" s="1"/>
  <c r="BQ741" i="8" s="1"/>
  <c r="BM741" i="8"/>
  <c r="BO485" i="8"/>
  <c r="BP485" i="8" s="1"/>
  <c r="BQ485" i="8" s="1"/>
  <c r="BM485" i="8"/>
  <c r="BO229" i="8"/>
  <c r="BP229" i="8" s="1"/>
  <c r="BQ229" i="8" s="1"/>
  <c r="BM229" i="8"/>
  <c r="BM2976" i="8"/>
  <c r="BM1314" i="8"/>
  <c r="BM2704" i="8"/>
  <c r="BM226" i="8"/>
  <c r="BM2436" i="8"/>
  <c r="BM2434" i="8"/>
  <c r="BM3730" i="8"/>
  <c r="BM3648" i="8"/>
  <c r="BM2672" i="8"/>
  <c r="BM1810" i="8"/>
  <c r="BM3252" i="8"/>
  <c r="BM1890" i="8"/>
  <c r="BM2052" i="8"/>
  <c r="BM3205" i="8"/>
  <c r="BM2693" i="8"/>
  <c r="BM2181" i="8"/>
  <c r="BM1925" i="8"/>
  <c r="BM3427" i="8"/>
  <c r="BM2147" i="8"/>
  <c r="BM3409" i="8"/>
  <c r="BM3153" i="8"/>
  <c r="BM2897" i="8"/>
  <c r="BM2641" i="8"/>
  <c r="BM1873" i="8"/>
  <c r="BM3759" i="8"/>
  <c r="BM2669" i="8"/>
  <c r="BM388" i="8"/>
  <c r="BM2122" i="8"/>
  <c r="BM3177" i="8"/>
  <c r="BM2822" i="8"/>
  <c r="BM1531" i="8"/>
  <c r="BM921" i="8"/>
  <c r="BO2275" i="8"/>
  <c r="BP2275" i="8" s="1"/>
  <c r="BQ2275" i="8" s="1"/>
  <c r="BO2348" i="8"/>
  <c r="BO686" i="8"/>
  <c r="BP686" i="8" s="1"/>
  <c r="BQ686" i="8" s="1"/>
  <c r="BP14" i="8"/>
  <c r="BQ14" i="8" s="1"/>
  <c r="BP143" i="8"/>
  <c r="BQ143" i="8" s="1"/>
  <c r="BP175" i="8"/>
  <c r="BQ175" i="8" s="1"/>
  <c r="BP464" i="8"/>
  <c r="BQ464" i="8" s="1"/>
  <c r="BP310" i="8"/>
  <c r="BQ310" i="8" s="1"/>
  <c r="BP393" i="8"/>
  <c r="BQ393" i="8" s="1"/>
  <c r="BP285" i="8"/>
  <c r="BQ285" i="8" s="1"/>
  <c r="BP13" i="8"/>
  <c r="BQ13" i="8" s="1"/>
  <c r="BP857" i="8"/>
  <c r="BQ857" i="8" s="1"/>
  <c r="BP554" i="8"/>
  <c r="BQ554" i="8" s="1"/>
  <c r="BP762" i="8"/>
  <c r="BQ762" i="8" s="1"/>
  <c r="BP778" i="8"/>
  <c r="BQ778" i="8" s="1"/>
  <c r="BP794" i="8"/>
  <c r="BQ794" i="8" s="1"/>
  <c r="BP826" i="8"/>
  <c r="BQ826" i="8" s="1"/>
  <c r="BP842" i="8"/>
  <c r="BQ842" i="8" s="1"/>
  <c r="BP861" i="8"/>
  <c r="BQ861" i="8" s="1"/>
  <c r="BP1028" i="8"/>
  <c r="BQ1028" i="8" s="1"/>
  <c r="BP1161" i="8"/>
  <c r="BQ1161" i="8" s="1"/>
  <c r="BP1201" i="8"/>
  <c r="BQ1201" i="8" s="1"/>
  <c r="BP1233" i="8"/>
  <c r="BQ1233" i="8" s="1"/>
  <c r="BP1265" i="8"/>
  <c r="BQ1265" i="8" s="1"/>
  <c r="BP1329" i="8"/>
  <c r="BQ1329" i="8" s="1"/>
  <c r="BP1361" i="8"/>
  <c r="BQ1361" i="8" s="1"/>
  <c r="BP1377" i="8"/>
  <c r="BQ1377" i="8" s="1"/>
  <c r="BP1570" i="8"/>
  <c r="BQ1570" i="8" s="1"/>
  <c r="BP1907" i="8"/>
  <c r="BQ1907" i="8" s="1"/>
  <c r="BP1923" i="8"/>
  <c r="BQ1923" i="8" s="1"/>
  <c r="BP1939" i="8"/>
  <c r="BQ1939" i="8" s="1"/>
  <c r="BP1971" i="8"/>
  <c r="BQ1971" i="8" s="1"/>
  <c r="BP1987" i="8"/>
  <c r="BQ1987" i="8" s="1"/>
  <c r="BP2003" i="8"/>
  <c r="BQ2003" i="8" s="1"/>
  <c r="BP2147" i="8"/>
  <c r="BQ2147" i="8" s="1"/>
  <c r="BP2549" i="8"/>
  <c r="BQ2549" i="8" s="1"/>
  <c r="BP2649" i="8"/>
  <c r="BQ2649" i="8" s="1"/>
  <c r="BP2723" i="8"/>
  <c r="BQ2723" i="8" s="1"/>
  <c r="BP3131" i="8"/>
  <c r="BQ3131" i="8" s="1"/>
  <c r="BP3173" i="8"/>
  <c r="BQ3173" i="8" s="1"/>
  <c r="BP3096" i="8"/>
  <c r="BQ3096" i="8" s="1"/>
  <c r="BP3177" i="8"/>
  <c r="BQ3177" i="8" s="1"/>
  <c r="BO3109" i="8"/>
  <c r="BP3109" i="8" s="1"/>
  <c r="BQ3109" i="8" s="1"/>
  <c r="BM2271" i="8"/>
  <c r="BO2271" i="8"/>
  <c r="BO3585" i="8"/>
  <c r="BP3585" i="8" s="1"/>
  <c r="BQ3585" i="8" s="1"/>
  <c r="BO2128" i="8"/>
  <c r="BP2128" i="8" s="1"/>
  <c r="BQ2128" i="8" s="1"/>
  <c r="BO3317" i="8"/>
  <c r="BP3317" i="8" s="1"/>
  <c r="BQ3317" i="8" s="1"/>
  <c r="BO3707" i="8"/>
  <c r="BP3707" i="8" s="1"/>
  <c r="BQ3707" i="8" s="1"/>
  <c r="BO2809" i="8"/>
  <c r="BP2809" i="8" s="1"/>
  <c r="BQ2809" i="8" s="1"/>
  <c r="BM2809" i="8"/>
  <c r="BO3513" i="8"/>
  <c r="BP3513" i="8" s="1"/>
  <c r="BQ3513" i="8" s="1"/>
  <c r="BM3513" i="8"/>
  <c r="BO1456" i="8"/>
  <c r="BP1456" i="8" s="1"/>
  <c r="BQ1456" i="8" s="1"/>
  <c r="BM1456" i="8"/>
  <c r="BO3209" i="8"/>
  <c r="BM3209" i="8"/>
  <c r="BO3616" i="8"/>
  <c r="BP3616" i="8" s="1"/>
  <c r="BQ3616" i="8" s="1"/>
  <c r="BM3017" i="8"/>
  <c r="BO3017" i="8"/>
  <c r="BP3017" i="8" s="1"/>
  <c r="BQ3017" i="8" s="1"/>
  <c r="BO3753" i="8"/>
  <c r="BP3753" i="8" s="1"/>
  <c r="BQ3753" i="8" s="1"/>
  <c r="BM3753" i="8"/>
  <c r="BO3397" i="8"/>
  <c r="BP3397" i="8" s="1"/>
  <c r="BQ3397" i="8" s="1"/>
  <c r="BO2390" i="8"/>
  <c r="BP2390" i="8" s="1"/>
  <c r="BQ2390" i="8" s="1"/>
  <c r="BM2390" i="8"/>
  <c r="BO3609" i="8"/>
  <c r="BP3609" i="8" s="1"/>
  <c r="BQ3609" i="8" s="1"/>
  <c r="BM3609" i="8"/>
  <c r="BO3013" i="8"/>
  <c r="BP3013" i="8" s="1"/>
  <c r="BQ3013" i="8" s="1"/>
  <c r="BO3749" i="8"/>
  <c r="BP3749" i="8" s="1"/>
  <c r="BQ3749" i="8" s="1"/>
  <c r="BO3385" i="8"/>
  <c r="BP3385" i="8" s="1"/>
  <c r="BQ3385" i="8" s="1"/>
  <c r="BM3385" i="8"/>
  <c r="BO2365" i="8"/>
  <c r="BP2365" i="8" s="1"/>
  <c r="BQ2365" i="8" s="1"/>
  <c r="BM2365" i="8"/>
  <c r="BO3605" i="8"/>
  <c r="BO2997" i="8"/>
  <c r="BP2997" i="8" s="1"/>
  <c r="BQ2997" i="8" s="1"/>
  <c r="BO3747" i="8"/>
  <c r="BP3747" i="8" s="1"/>
  <c r="BQ3747" i="8" s="1"/>
  <c r="BO3383" i="8"/>
  <c r="BP3383" i="8" s="1"/>
  <c r="BQ3383" i="8" s="1"/>
  <c r="BM3383" i="8"/>
  <c r="BO3603" i="8"/>
  <c r="BP3603" i="8" s="1"/>
  <c r="BQ3603" i="8" s="1"/>
  <c r="BO2986" i="8"/>
  <c r="BM2986" i="8"/>
  <c r="BO3745" i="8"/>
  <c r="BP3745" i="8" s="1"/>
  <c r="BQ3745" i="8" s="1"/>
  <c r="BO3381" i="8"/>
  <c r="BP3381" i="8" s="1"/>
  <c r="BQ3381" i="8" s="1"/>
  <c r="BO2322" i="8"/>
  <c r="BO3601" i="8"/>
  <c r="BP3601" i="8" s="1"/>
  <c r="BQ3601" i="8" s="1"/>
  <c r="BO2981" i="8"/>
  <c r="BP2981" i="8" s="1"/>
  <c r="BQ2981" i="8" s="1"/>
  <c r="BO3743" i="8"/>
  <c r="BP3743" i="8" s="1"/>
  <c r="BQ3743" i="8" s="1"/>
  <c r="BO3379" i="8"/>
  <c r="BP3379" i="8" s="1"/>
  <c r="BQ3379" i="8" s="1"/>
  <c r="BO2317" i="8"/>
  <c r="BP2317" i="8" s="1"/>
  <c r="BQ2317" i="8" s="1"/>
  <c r="BM2317" i="8"/>
  <c r="BO3593" i="8"/>
  <c r="BP3593" i="8" s="1"/>
  <c r="BQ3593" i="8" s="1"/>
  <c r="BM3593" i="8"/>
  <c r="BM2970" i="8"/>
  <c r="BO2970" i="8"/>
  <c r="BO3757" i="8"/>
  <c r="BM3757" i="8"/>
  <c r="BO3401" i="8"/>
  <c r="BP3401" i="8" s="1"/>
  <c r="BQ3401" i="8" s="1"/>
  <c r="BO2410" i="8"/>
  <c r="BP2410" i="8" s="1"/>
  <c r="BQ2410" i="8" s="1"/>
  <c r="BO2840" i="8"/>
  <c r="BP2840" i="8" s="1"/>
  <c r="BQ2840" i="8" s="1"/>
  <c r="BM2840" i="8"/>
  <c r="BO2584" i="8"/>
  <c r="BP2584" i="8" s="1"/>
  <c r="BQ2584" i="8" s="1"/>
  <c r="BM2584" i="8"/>
  <c r="BO2292" i="8"/>
  <c r="BP2292" i="8" s="1"/>
  <c r="BQ2292" i="8" s="1"/>
  <c r="BO1535" i="8"/>
  <c r="BP1535" i="8" s="1"/>
  <c r="BQ1535" i="8" s="1"/>
  <c r="BM1535" i="8"/>
  <c r="BO3175" i="8"/>
  <c r="BP3175" i="8" s="1"/>
  <c r="BQ3175" i="8" s="1"/>
  <c r="BM3175" i="8"/>
  <c r="BM2919" i="8"/>
  <c r="BO2919" i="8"/>
  <c r="BP2919" i="8" s="1"/>
  <c r="BQ2919" i="8" s="1"/>
  <c r="BM2663" i="8"/>
  <c r="BO2663" i="8"/>
  <c r="BP2663" i="8" s="1"/>
  <c r="BQ2663" i="8" s="1"/>
  <c r="BO2407" i="8"/>
  <c r="BP2407" i="8" s="1"/>
  <c r="BQ2407" i="8" s="1"/>
  <c r="BM2407" i="8"/>
  <c r="BO1904" i="8"/>
  <c r="BP1904" i="8" s="1"/>
  <c r="BQ1904" i="8" s="1"/>
  <c r="BO3254" i="8"/>
  <c r="BP3254" i="8" s="1"/>
  <c r="BQ3254" i="8" s="1"/>
  <c r="BM3254" i="8"/>
  <c r="BO2998" i="8"/>
  <c r="BP2998" i="8" s="1"/>
  <c r="BQ2998" i="8" s="1"/>
  <c r="BM2998" i="8"/>
  <c r="BO2486" i="8"/>
  <c r="BP2486" i="8" s="1"/>
  <c r="BQ2486" i="8" s="1"/>
  <c r="BM2486" i="8"/>
  <c r="BO2117" i="8"/>
  <c r="BP2117" i="8" s="1"/>
  <c r="BQ2117" i="8" s="1"/>
  <c r="BO2836" i="8"/>
  <c r="BP2836" i="8" s="1"/>
  <c r="BQ2836" i="8" s="1"/>
  <c r="BO2580" i="8"/>
  <c r="BP2580" i="8" s="1"/>
  <c r="BQ2580" i="8" s="1"/>
  <c r="BO2288" i="8"/>
  <c r="BP2288" i="8" s="1"/>
  <c r="BQ2288" i="8" s="1"/>
  <c r="BO1508" i="8"/>
  <c r="BP1508" i="8" s="1"/>
  <c r="BQ1508" i="8" s="1"/>
  <c r="BO3187" i="8"/>
  <c r="BP3187" i="8" s="1"/>
  <c r="BQ3187" i="8" s="1"/>
  <c r="BO2931" i="8"/>
  <c r="BP2931" i="8" s="1"/>
  <c r="BQ2931" i="8" s="1"/>
  <c r="BO2675" i="8"/>
  <c r="BP2675" i="8" s="1"/>
  <c r="BQ2675" i="8" s="1"/>
  <c r="BO2419" i="8"/>
  <c r="BP2419" i="8" s="1"/>
  <c r="BQ2419" i="8" s="1"/>
  <c r="BO1952" i="8"/>
  <c r="BP1952" i="8" s="1"/>
  <c r="BQ1952" i="8" s="1"/>
  <c r="BO3378" i="8"/>
  <c r="BP3378" i="8" s="1"/>
  <c r="BQ3378" i="8" s="1"/>
  <c r="BO3122" i="8"/>
  <c r="BP3122" i="8" s="1"/>
  <c r="BQ3122" i="8" s="1"/>
  <c r="BO2866" i="8"/>
  <c r="BP2866" i="8" s="1"/>
  <c r="BQ2866" i="8" s="1"/>
  <c r="BO2610" i="8"/>
  <c r="BP2610" i="8" s="1"/>
  <c r="BQ2610" i="8" s="1"/>
  <c r="BO2336" i="8"/>
  <c r="BP2336" i="8" s="1"/>
  <c r="BQ2336" i="8" s="1"/>
  <c r="BO1668" i="8"/>
  <c r="BP1668" i="8" s="1"/>
  <c r="BQ1668" i="8" s="1"/>
  <c r="BM1668" i="8"/>
  <c r="BO3329" i="8"/>
  <c r="BO3073" i="8"/>
  <c r="BP3073" i="8" s="1"/>
  <c r="BQ3073" i="8" s="1"/>
  <c r="BO2561" i="8"/>
  <c r="BP2561" i="8" s="1"/>
  <c r="BQ2561" i="8" s="1"/>
  <c r="BM2561" i="8"/>
  <c r="BO2255" i="8"/>
  <c r="BO1408" i="8"/>
  <c r="BP1408" i="8" s="1"/>
  <c r="BQ1408" i="8" s="1"/>
  <c r="BO3424" i="8"/>
  <c r="BP3424" i="8" s="1"/>
  <c r="BQ3424" i="8" s="1"/>
  <c r="BO3168" i="8"/>
  <c r="BP3168" i="8" s="1"/>
  <c r="BQ3168" i="8" s="1"/>
  <c r="BO2912" i="8"/>
  <c r="BP2912" i="8" s="1"/>
  <c r="BQ2912" i="8" s="1"/>
  <c r="BO2656" i="8"/>
  <c r="BP2656" i="8" s="1"/>
  <c r="BQ2656" i="8" s="1"/>
  <c r="BO2400" i="8"/>
  <c r="BP2400" i="8" s="1"/>
  <c r="BQ2400" i="8" s="1"/>
  <c r="BO1876" i="8"/>
  <c r="BP1876" i="8" s="1"/>
  <c r="BQ1876" i="8" s="1"/>
  <c r="BO3567" i="8"/>
  <c r="BP3567" i="8" s="1"/>
  <c r="BQ3567" i="8" s="1"/>
  <c r="BM3567" i="8"/>
  <c r="BO3311" i="8"/>
  <c r="BP3311" i="8" s="1"/>
  <c r="BQ3311" i="8" s="1"/>
  <c r="BM3311" i="8"/>
  <c r="BO2799" i="8"/>
  <c r="BP2799" i="8" s="1"/>
  <c r="BQ2799" i="8" s="1"/>
  <c r="BM2799" i="8"/>
  <c r="BO2543" i="8"/>
  <c r="BP2543" i="8" s="1"/>
  <c r="BQ2543" i="8" s="1"/>
  <c r="BM2543" i="8"/>
  <c r="BO2223" i="8"/>
  <c r="BO1264" i="8"/>
  <c r="BP1264" i="8" s="1"/>
  <c r="BQ1264" i="8" s="1"/>
  <c r="BM1264" i="8"/>
  <c r="BO3454" i="8"/>
  <c r="BO3198" i="8"/>
  <c r="BP3198" i="8" s="1"/>
  <c r="BQ3198" i="8" s="1"/>
  <c r="BO2942" i="8"/>
  <c r="BP2942" i="8" s="1"/>
  <c r="BQ2942" i="8" s="1"/>
  <c r="BO2686" i="8"/>
  <c r="BP2686" i="8" s="1"/>
  <c r="BQ2686" i="8" s="1"/>
  <c r="BO2430" i="8"/>
  <c r="BP2430" i="8" s="1"/>
  <c r="BQ2430" i="8" s="1"/>
  <c r="BO1986" i="8"/>
  <c r="BP1986" i="8" s="1"/>
  <c r="BQ1986" i="8" s="1"/>
  <c r="BO3597" i="8"/>
  <c r="BP3597" i="8" s="1"/>
  <c r="BQ3597" i="8" s="1"/>
  <c r="BM3597" i="8"/>
  <c r="BO3341" i="8"/>
  <c r="BP3341" i="8" s="1"/>
  <c r="BQ3341" i="8" s="1"/>
  <c r="BM3341" i="8"/>
  <c r="BM3085" i="8"/>
  <c r="BO3085" i="8"/>
  <c r="BP3085" i="8" s="1"/>
  <c r="BQ3085" i="8" s="1"/>
  <c r="BO2829" i="8"/>
  <c r="BP2829" i="8" s="1"/>
  <c r="BQ2829" i="8" s="1"/>
  <c r="BM2829" i="8"/>
  <c r="BO2573" i="8"/>
  <c r="BP2573" i="8" s="1"/>
  <c r="BQ2573" i="8" s="1"/>
  <c r="BM2573" i="8"/>
  <c r="BO2274" i="8"/>
  <c r="BO1472" i="8"/>
  <c r="BP1472" i="8" s="1"/>
  <c r="BQ1472" i="8" s="1"/>
  <c r="BM1472" i="8"/>
  <c r="BO3484" i="8"/>
  <c r="BP3484" i="8" s="1"/>
  <c r="BQ3484" i="8" s="1"/>
  <c r="BM3484" i="8"/>
  <c r="BM3228" i="8"/>
  <c r="BO3228" i="8"/>
  <c r="BP3228" i="8" s="1"/>
  <c r="BQ3228" i="8" s="1"/>
  <c r="BO2972" i="8"/>
  <c r="BP2972" i="8" s="1"/>
  <c r="BQ2972" i="8" s="1"/>
  <c r="BM2972" i="8"/>
  <c r="BO2716" i="8"/>
  <c r="BP2716" i="8" s="1"/>
  <c r="BQ2716" i="8" s="1"/>
  <c r="BM2716" i="8"/>
  <c r="BO2460" i="8"/>
  <c r="BM2460" i="8"/>
  <c r="BO2065" i="8"/>
  <c r="BP2065" i="8" s="1"/>
  <c r="BQ2065" i="8" s="1"/>
  <c r="BO3627" i="8"/>
  <c r="BP3627" i="8" s="1"/>
  <c r="BQ3627" i="8" s="1"/>
  <c r="BM3627" i="8"/>
  <c r="BO3371" i="8"/>
  <c r="BP3371" i="8" s="1"/>
  <c r="BQ3371" i="8" s="1"/>
  <c r="BM3371" i="8"/>
  <c r="BO3115" i="8"/>
  <c r="BP3115" i="8" s="1"/>
  <c r="BQ3115" i="8" s="1"/>
  <c r="BM3115" i="8"/>
  <c r="BO2859" i="8"/>
  <c r="BM2859" i="8"/>
  <c r="BM2603" i="8"/>
  <c r="BO2603" i="8"/>
  <c r="BP2603" i="8" s="1"/>
  <c r="BQ2603" i="8" s="1"/>
  <c r="BO2323" i="8"/>
  <c r="BP2323" i="8" s="1"/>
  <c r="BQ2323" i="8" s="1"/>
  <c r="BO1632" i="8"/>
  <c r="BP1632" i="8" s="1"/>
  <c r="BQ1632" i="8" s="1"/>
  <c r="BO1845" i="8"/>
  <c r="BP1845" i="8" s="1"/>
  <c r="BQ1845" i="8" s="1"/>
  <c r="BO1589" i="8"/>
  <c r="BP1589" i="8" s="1"/>
  <c r="BQ1589" i="8" s="1"/>
  <c r="BM1589" i="8"/>
  <c r="BO1301" i="8"/>
  <c r="BP1301" i="8" s="1"/>
  <c r="BQ1301" i="8" s="1"/>
  <c r="BM1301" i="8"/>
  <c r="BO385" i="8"/>
  <c r="BP385" i="8" s="1"/>
  <c r="BQ385" i="8" s="1"/>
  <c r="BM385" i="8"/>
  <c r="BO1891" i="8"/>
  <c r="BP1891" i="8" s="1"/>
  <c r="BQ1891" i="8" s="1"/>
  <c r="BO1635" i="8"/>
  <c r="BP1635" i="8" s="1"/>
  <c r="BQ1635" i="8" s="1"/>
  <c r="BM1635" i="8"/>
  <c r="BO1379" i="8"/>
  <c r="BM1379" i="8"/>
  <c r="BO738" i="8"/>
  <c r="BO1778" i="8"/>
  <c r="BP1778" i="8" s="1"/>
  <c r="BQ1778" i="8" s="1"/>
  <c r="BO1522" i="8"/>
  <c r="BP1522" i="8" s="1"/>
  <c r="BQ1522" i="8" s="1"/>
  <c r="BM1522" i="8"/>
  <c r="BO1170" i="8"/>
  <c r="BP1170" i="8" s="1"/>
  <c r="BQ1170" i="8" s="1"/>
  <c r="BO2033" i="8"/>
  <c r="BP2033" i="8" s="1"/>
  <c r="BQ2033" i="8" s="1"/>
  <c r="BO1777" i="8"/>
  <c r="BP1777" i="8" s="1"/>
  <c r="BQ1777" i="8" s="1"/>
  <c r="BO1521" i="8"/>
  <c r="BP1521" i="8" s="1"/>
  <c r="BQ1521" i="8" s="1"/>
  <c r="BM1521" i="8"/>
  <c r="BM1169" i="8"/>
  <c r="BO1169" i="8"/>
  <c r="BP1169" i="8" s="1"/>
  <c r="BQ1169" i="8" s="1"/>
  <c r="BM2270" i="8"/>
  <c r="BO2270" i="8"/>
  <c r="BP2270" i="8" s="1"/>
  <c r="BQ2270" i="8" s="1"/>
  <c r="BO2014" i="8"/>
  <c r="BP2014" i="8" s="1"/>
  <c r="BQ2014" i="8" s="1"/>
  <c r="BM2014" i="8"/>
  <c r="BO1758" i="8"/>
  <c r="BP1758" i="8" s="1"/>
  <c r="BQ1758" i="8" s="1"/>
  <c r="BM1758" i="8"/>
  <c r="BO1502" i="8"/>
  <c r="BP1502" i="8" s="1"/>
  <c r="BQ1502" i="8" s="1"/>
  <c r="BM1502" i="8"/>
  <c r="BO1126" i="8"/>
  <c r="BP1126" i="8" s="1"/>
  <c r="BQ1126" i="8" s="1"/>
  <c r="BM1126" i="8"/>
  <c r="BO2061" i="8"/>
  <c r="BP2061" i="8" s="1"/>
  <c r="BQ2061" i="8" s="1"/>
  <c r="BM2061" i="8"/>
  <c r="BM1805" i="8"/>
  <c r="BO1805" i="8"/>
  <c r="BO1549" i="8"/>
  <c r="BP1549" i="8" s="1"/>
  <c r="BQ1549" i="8" s="1"/>
  <c r="BM1549" i="8"/>
  <c r="BO1221" i="8"/>
  <c r="BP1221" i="8" s="1"/>
  <c r="BQ1221" i="8" s="1"/>
  <c r="BM1221" i="8"/>
  <c r="BO65" i="8"/>
  <c r="BP65" i="8" s="1"/>
  <c r="BQ65" i="8" s="1"/>
  <c r="BM65" i="8"/>
  <c r="BO2092" i="8"/>
  <c r="BP2092" i="8" s="1"/>
  <c r="BQ2092" i="8" s="1"/>
  <c r="BM2092" i="8"/>
  <c r="BO1836" i="8"/>
  <c r="BP1836" i="8" s="1"/>
  <c r="BQ1836" i="8" s="1"/>
  <c r="BM1836" i="8"/>
  <c r="BO1580" i="8"/>
  <c r="BM1580" i="8"/>
  <c r="BO1284" i="8"/>
  <c r="BP1284" i="8" s="1"/>
  <c r="BQ1284" i="8" s="1"/>
  <c r="BM1284" i="8"/>
  <c r="BO320" i="8"/>
  <c r="BO2187" i="8"/>
  <c r="BM2187" i="8"/>
  <c r="BO1931" i="8"/>
  <c r="BM1931" i="8"/>
  <c r="BO1675" i="8"/>
  <c r="BP1675" i="8" s="1"/>
  <c r="BQ1675" i="8" s="1"/>
  <c r="BM1675" i="8"/>
  <c r="BO1419" i="8"/>
  <c r="BP1419" i="8" s="1"/>
  <c r="BQ1419" i="8" s="1"/>
  <c r="BM1419" i="8"/>
  <c r="BO912" i="8"/>
  <c r="BP912" i="8" s="1"/>
  <c r="BQ912" i="8" s="1"/>
  <c r="BM912" i="8"/>
  <c r="BO2282" i="8"/>
  <c r="BP2282" i="8" s="1"/>
  <c r="BQ2282" i="8" s="1"/>
  <c r="BM2282" i="8"/>
  <c r="BO2026" i="8"/>
  <c r="BP2026" i="8" s="1"/>
  <c r="BQ2026" i="8" s="1"/>
  <c r="BM2026" i="8"/>
  <c r="BO1770" i="8"/>
  <c r="BP1770" i="8" s="1"/>
  <c r="BQ1770" i="8" s="1"/>
  <c r="BM1770" i="8"/>
  <c r="BO1514" i="8"/>
  <c r="BP1514" i="8" s="1"/>
  <c r="BQ1514" i="8" s="1"/>
  <c r="BM1514" i="8"/>
  <c r="BO1154" i="8"/>
  <c r="BP1154" i="8" s="1"/>
  <c r="BQ1154" i="8" s="1"/>
  <c r="BM1154" i="8"/>
  <c r="BO2377" i="8"/>
  <c r="BP2377" i="8" s="1"/>
  <c r="BQ2377" i="8" s="1"/>
  <c r="BO2121" i="8"/>
  <c r="BO1865" i="8"/>
  <c r="BO1609" i="8"/>
  <c r="BM1609" i="8"/>
  <c r="BO1345" i="8"/>
  <c r="BP1345" i="8" s="1"/>
  <c r="BQ1345" i="8" s="1"/>
  <c r="BM1345" i="8"/>
  <c r="BO545" i="8"/>
  <c r="BP545" i="8" s="1"/>
  <c r="BQ545" i="8" s="1"/>
  <c r="BM545" i="8"/>
  <c r="BO2200" i="8"/>
  <c r="BP2200" i="8" s="1"/>
  <c r="BQ2200" i="8" s="1"/>
  <c r="BM2200" i="8"/>
  <c r="BO1944" i="8"/>
  <c r="BP1944" i="8" s="1"/>
  <c r="BQ1944" i="8" s="1"/>
  <c r="BM1944" i="8"/>
  <c r="BO1688" i="8"/>
  <c r="BP1688" i="8" s="1"/>
  <c r="BQ1688" i="8" s="1"/>
  <c r="BM1688" i="8"/>
  <c r="BM1432" i="8"/>
  <c r="BO1432" i="8"/>
  <c r="BP1432" i="8" s="1"/>
  <c r="BQ1432" i="8" s="1"/>
  <c r="BO960" i="8"/>
  <c r="BP960" i="8" s="1"/>
  <c r="BQ960" i="8" s="1"/>
  <c r="BM960" i="8"/>
  <c r="BO2279" i="8"/>
  <c r="BP2279" i="8" s="1"/>
  <c r="BQ2279" i="8" s="1"/>
  <c r="BM2279" i="8"/>
  <c r="BO2023" i="8"/>
  <c r="BM2023" i="8"/>
  <c r="BO1511" i="8"/>
  <c r="BP1511" i="8" s="1"/>
  <c r="BQ1511" i="8" s="1"/>
  <c r="BM1511" i="8"/>
  <c r="BO1151" i="8"/>
  <c r="BP1151" i="8" s="1"/>
  <c r="BQ1151" i="8" s="1"/>
  <c r="BM1151" i="8"/>
  <c r="BO1734" i="8"/>
  <c r="BP1734" i="8" s="1"/>
  <c r="BQ1734" i="8" s="1"/>
  <c r="BM1734" i="8"/>
  <c r="BO1478" i="8"/>
  <c r="BP1478" i="8" s="1"/>
  <c r="BQ1478" i="8" s="1"/>
  <c r="BM1478" i="8"/>
  <c r="BO1074" i="8"/>
  <c r="BP1074" i="8" s="1"/>
  <c r="BQ1074" i="8" s="1"/>
  <c r="BM1074" i="8"/>
  <c r="BO884" i="8"/>
  <c r="BP884" i="8" s="1"/>
  <c r="BQ884" i="8" s="1"/>
  <c r="BM884" i="8"/>
  <c r="BO628" i="8"/>
  <c r="BP628" i="8" s="1"/>
  <c r="BQ628" i="8" s="1"/>
  <c r="BM628" i="8"/>
  <c r="BO372" i="8"/>
  <c r="BP372" i="8" s="1"/>
  <c r="BQ372" i="8" s="1"/>
  <c r="BM372" i="8"/>
  <c r="BO116" i="8"/>
  <c r="BP116" i="8" s="1"/>
  <c r="BQ116" i="8" s="1"/>
  <c r="BM116" i="8"/>
  <c r="BO979" i="8"/>
  <c r="BP979" i="8" s="1"/>
  <c r="BQ979" i="8" s="1"/>
  <c r="BM979" i="8"/>
  <c r="BO723" i="8"/>
  <c r="BP723" i="8" s="1"/>
  <c r="BQ723" i="8" s="1"/>
  <c r="BM723" i="8"/>
  <c r="BO467" i="8"/>
  <c r="BP467" i="8" s="1"/>
  <c r="BQ467" i="8" s="1"/>
  <c r="BM467" i="8"/>
  <c r="BO211" i="8"/>
  <c r="BP211" i="8" s="1"/>
  <c r="BQ211" i="8" s="1"/>
  <c r="BM211" i="8"/>
  <c r="BO658" i="8"/>
  <c r="BO402" i="8"/>
  <c r="BP402" i="8" s="1"/>
  <c r="BQ402" i="8" s="1"/>
  <c r="BO146" i="8"/>
  <c r="BP146" i="8" s="1"/>
  <c r="BQ146" i="8" s="1"/>
  <c r="BO847" i="8"/>
  <c r="BP847" i="8" s="1"/>
  <c r="BQ847" i="8" s="1"/>
  <c r="BM847" i="8"/>
  <c r="BO591" i="8"/>
  <c r="BP591" i="8" s="1"/>
  <c r="BQ591" i="8" s="1"/>
  <c r="BO335" i="8"/>
  <c r="BP335" i="8" s="1"/>
  <c r="BQ335" i="8" s="1"/>
  <c r="BM335" i="8"/>
  <c r="BO79" i="8"/>
  <c r="BP79" i="8" s="1"/>
  <c r="BQ79" i="8" s="1"/>
  <c r="BM79" i="8"/>
  <c r="BM1182" i="8"/>
  <c r="BO1182" i="8"/>
  <c r="BP1182" i="8" s="1"/>
  <c r="BQ1182" i="8" s="1"/>
  <c r="BM926" i="8"/>
  <c r="BO926" i="8"/>
  <c r="BP926" i="8" s="1"/>
  <c r="BQ926" i="8" s="1"/>
  <c r="BO670" i="8"/>
  <c r="BP670" i="8" s="1"/>
  <c r="BQ670" i="8" s="1"/>
  <c r="BM670" i="8"/>
  <c r="BO414" i="8"/>
  <c r="BP414" i="8" s="1"/>
  <c r="BQ414" i="8" s="1"/>
  <c r="BM414" i="8"/>
  <c r="BO158" i="8"/>
  <c r="BP158" i="8" s="1"/>
  <c r="BQ158" i="8" s="1"/>
  <c r="BM158" i="8"/>
  <c r="BO1261" i="8"/>
  <c r="BP1261" i="8" s="1"/>
  <c r="BQ1261" i="8" s="1"/>
  <c r="BM1261" i="8"/>
  <c r="BO1005" i="8"/>
  <c r="BP1005" i="8" s="1"/>
  <c r="BQ1005" i="8" s="1"/>
  <c r="BM1005" i="8"/>
  <c r="BO749" i="8"/>
  <c r="BP749" i="8" s="1"/>
  <c r="BQ749" i="8" s="1"/>
  <c r="BM749" i="8"/>
  <c r="BO493" i="8"/>
  <c r="BP493" i="8" s="1"/>
  <c r="BQ493" i="8" s="1"/>
  <c r="BM493" i="8"/>
  <c r="BO237" i="8"/>
  <c r="BP237" i="8" s="1"/>
  <c r="BQ237" i="8" s="1"/>
  <c r="BM237" i="8"/>
  <c r="BO1340" i="8"/>
  <c r="BP1340" i="8" s="1"/>
  <c r="BQ1340" i="8" s="1"/>
  <c r="BM1340" i="8"/>
  <c r="BO1084" i="8"/>
  <c r="BP1084" i="8" s="1"/>
  <c r="BQ1084" i="8" s="1"/>
  <c r="BM1084" i="8"/>
  <c r="BO828" i="8"/>
  <c r="BP828" i="8" s="1"/>
  <c r="BQ828" i="8" s="1"/>
  <c r="BM828" i="8"/>
  <c r="BO572" i="8"/>
  <c r="BM572" i="8"/>
  <c r="BO316" i="8"/>
  <c r="BM316" i="8"/>
  <c r="BO60" i="8"/>
  <c r="BP60" i="8" s="1"/>
  <c r="BQ60" i="8" s="1"/>
  <c r="BM60" i="8"/>
  <c r="BO1163" i="8"/>
  <c r="BP1163" i="8" s="1"/>
  <c r="BQ1163" i="8" s="1"/>
  <c r="BM1163" i="8"/>
  <c r="BO907" i="8"/>
  <c r="BP907" i="8" s="1"/>
  <c r="BQ907" i="8" s="1"/>
  <c r="BM907" i="8"/>
  <c r="BM651" i="8"/>
  <c r="BO651" i="8"/>
  <c r="BP651" i="8" s="1"/>
  <c r="BQ651" i="8" s="1"/>
  <c r="BO395" i="8"/>
  <c r="BP395" i="8" s="1"/>
  <c r="BQ395" i="8" s="1"/>
  <c r="BM395" i="8"/>
  <c r="BO139" i="8"/>
  <c r="BP139" i="8" s="1"/>
  <c r="BQ139" i="8" s="1"/>
  <c r="BM139" i="8"/>
  <c r="BM1242" i="8"/>
  <c r="BO1242" i="8"/>
  <c r="BP1242" i="8" s="1"/>
  <c r="BQ1242" i="8" s="1"/>
  <c r="BM986" i="8"/>
  <c r="BO986" i="8"/>
  <c r="BP986" i="8" s="1"/>
  <c r="BQ986" i="8" s="1"/>
  <c r="BO730" i="8"/>
  <c r="BP730" i="8" s="1"/>
  <c r="BQ730" i="8" s="1"/>
  <c r="BM730" i="8"/>
  <c r="BO474" i="8"/>
  <c r="BP474" i="8" s="1"/>
  <c r="BQ474" i="8" s="1"/>
  <c r="BM474" i="8"/>
  <c r="BO218" i="8"/>
  <c r="BP218" i="8" s="1"/>
  <c r="BQ218" i="8" s="1"/>
  <c r="BM218" i="8"/>
  <c r="BO1321" i="8"/>
  <c r="BP1321" i="8" s="1"/>
  <c r="BQ1321" i="8" s="1"/>
  <c r="BM1321" i="8"/>
  <c r="BM1065" i="8"/>
  <c r="BO1065" i="8"/>
  <c r="BO809" i="8"/>
  <c r="BP809" i="8" s="1"/>
  <c r="BQ809" i="8" s="1"/>
  <c r="BM809" i="8"/>
  <c r="BO553" i="8"/>
  <c r="BP553" i="8" s="1"/>
  <c r="BQ553" i="8" s="1"/>
  <c r="BM553" i="8"/>
  <c r="BO297" i="8"/>
  <c r="BP297" i="8" s="1"/>
  <c r="BQ297" i="8" s="1"/>
  <c r="BM297" i="8"/>
  <c r="BO41" i="8"/>
  <c r="BP41" i="8" s="1"/>
  <c r="BQ41" i="8" s="1"/>
  <c r="BM41" i="8"/>
  <c r="BM1144" i="8"/>
  <c r="BO1144" i="8"/>
  <c r="BP1144" i="8" s="1"/>
  <c r="BQ1144" i="8" s="1"/>
  <c r="BM888" i="8"/>
  <c r="BO888" i="8"/>
  <c r="BP888" i="8" s="1"/>
  <c r="BQ888" i="8" s="1"/>
  <c r="BO632" i="8"/>
  <c r="BP632" i="8" s="1"/>
  <c r="BQ632" i="8" s="1"/>
  <c r="BM632" i="8"/>
  <c r="BO376" i="8"/>
  <c r="BP376" i="8" s="1"/>
  <c r="BQ376" i="8" s="1"/>
  <c r="BM376" i="8"/>
  <c r="BO120" i="8"/>
  <c r="BP120" i="8" s="1"/>
  <c r="BQ120" i="8" s="1"/>
  <c r="BM120" i="8"/>
  <c r="BO1223" i="8"/>
  <c r="BM1223" i="8"/>
  <c r="BO967" i="8"/>
  <c r="BM967" i="8"/>
  <c r="BO711" i="8"/>
  <c r="BP711" i="8" s="1"/>
  <c r="BQ711" i="8" s="1"/>
  <c r="BM711" i="8"/>
  <c r="BO455" i="8"/>
  <c r="BP455" i="8" s="1"/>
  <c r="BQ455" i="8" s="1"/>
  <c r="BM455" i="8"/>
  <c r="BO199" i="8"/>
  <c r="BP199" i="8" s="1"/>
  <c r="BQ199" i="8" s="1"/>
  <c r="BM199" i="8"/>
  <c r="BO982" i="8"/>
  <c r="BM982" i="8"/>
  <c r="BO726" i="8"/>
  <c r="BP726" i="8" s="1"/>
  <c r="BQ726" i="8" s="1"/>
  <c r="BM726" i="8"/>
  <c r="BO470" i="8"/>
  <c r="BM470" i="8"/>
  <c r="BO214" i="8"/>
  <c r="BP214" i="8" s="1"/>
  <c r="BQ214" i="8" s="1"/>
  <c r="BM214" i="8"/>
  <c r="BO725" i="8"/>
  <c r="BP725" i="8" s="1"/>
  <c r="BQ725" i="8" s="1"/>
  <c r="BM725" i="8"/>
  <c r="BO469" i="8"/>
  <c r="BP469" i="8" s="1"/>
  <c r="BQ469" i="8" s="1"/>
  <c r="BM469" i="8"/>
  <c r="BO213" i="8"/>
  <c r="BP213" i="8" s="1"/>
  <c r="BQ213" i="8" s="1"/>
  <c r="BM213" i="8"/>
  <c r="BM3668" i="8"/>
  <c r="BM3492" i="8"/>
  <c r="BM2130" i="8"/>
  <c r="BM1954" i="8"/>
  <c r="BM991" i="8"/>
  <c r="BM2626" i="8"/>
  <c r="BM2612" i="8"/>
  <c r="BM3716" i="8"/>
  <c r="BM2354" i="8"/>
  <c r="BM3714" i="8"/>
  <c r="BM2352" i="8"/>
  <c r="BM2432" i="8"/>
  <c r="BM2512" i="8"/>
  <c r="BM2962" i="8"/>
  <c r="BM2580" i="8"/>
  <c r="BM3218" i="8"/>
  <c r="BM1728" i="8"/>
  <c r="BM3170" i="8"/>
  <c r="BM1808" i="8"/>
  <c r="BM3445" i="8"/>
  <c r="BM1909" i="8"/>
  <c r="BM1508" i="8"/>
  <c r="BM484" i="8"/>
  <c r="BM3411" i="8"/>
  <c r="BM3393" i="8"/>
  <c r="BM3137" i="8"/>
  <c r="BM2881" i="8"/>
  <c r="BM2625" i="8"/>
  <c r="BM2241" i="8"/>
  <c r="BM1857" i="8"/>
  <c r="BM3743" i="8"/>
  <c r="BM1680" i="8"/>
  <c r="BM2734" i="8"/>
  <c r="BM591" i="8"/>
  <c r="BM2653" i="8"/>
  <c r="BM2106" i="8"/>
  <c r="BM3145" i="8"/>
  <c r="BM1266" i="8"/>
  <c r="BM2566" i="8"/>
  <c r="BM1275" i="8"/>
  <c r="BM665" i="8"/>
  <c r="BO2907" i="8"/>
  <c r="BO2650" i="8"/>
  <c r="BP2650" i="8" s="1"/>
  <c r="BQ2650" i="8" s="1"/>
  <c r="BO1767" i="8"/>
  <c r="BP1767" i="8" s="1"/>
  <c r="BQ1767" i="8" s="1"/>
  <c r="BP269" i="8"/>
  <c r="BQ269" i="8" s="1"/>
  <c r="BP510" i="8"/>
  <c r="BQ510" i="8" s="1"/>
  <c r="BP1164" i="8"/>
  <c r="BQ1164" i="8" s="1"/>
  <c r="BP1183" i="8"/>
  <c r="BQ1183" i="8" s="1"/>
  <c r="BP1520" i="8"/>
  <c r="BQ1520" i="8" s="1"/>
  <c r="BP1621" i="8"/>
  <c r="BQ1621" i="8" s="1"/>
  <c r="BP1685" i="8"/>
  <c r="BQ1685" i="8" s="1"/>
  <c r="BP1865" i="8"/>
  <c r="BQ1865" i="8" s="1"/>
  <c r="BP1881" i="8"/>
  <c r="BQ1881" i="8" s="1"/>
  <c r="BP1897" i="8"/>
  <c r="BQ1897" i="8" s="1"/>
  <c r="BP2148" i="8"/>
  <c r="BQ2148" i="8" s="1"/>
  <c r="BP2348" i="8"/>
  <c r="BQ2348" i="8" s="1"/>
  <c r="BP2696" i="8"/>
  <c r="BQ2696" i="8" s="1"/>
  <c r="BP2690" i="8"/>
  <c r="BQ2690" i="8" s="1"/>
  <c r="BP2856" i="8"/>
  <c r="BQ2856" i="8" s="1"/>
  <c r="BP2872" i="8"/>
  <c r="BQ2872" i="8" s="1"/>
  <c r="BP2888" i="8"/>
  <c r="BQ2888" i="8" s="1"/>
  <c r="BP2904" i="8"/>
  <c r="BQ2904" i="8" s="1"/>
  <c r="BP2920" i="8"/>
  <c r="BQ2920" i="8" s="1"/>
  <c r="BP3181" i="8"/>
  <c r="BQ3181" i="8" s="1"/>
  <c r="BP2951" i="8"/>
  <c r="BQ2951" i="8" s="1"/>
  <c r="BP2967" i="8"/>
  <c r="BQ2967" i="8" s="1"/>
  <c r="BP2983" i="8"/>
  <c r="BQ2983" i="8" s="1"/>
  <c r="BP3015" i="8"/>
  <c r="BQ3015" i="8" s="1"/>
  <c r="BP3031" i="8"/>
  <c r="BQ3031" i="8" s="1"/>
  <c r="BP3135" i="8"/>
  <c r="BQ3135" i="8" s="1"/>
  <c r="BP3185" i="8"/>
  <c r="BQ3185" i="8" s="1"/>
  <c r="BP3329" i="8"/>
  <c r="BQ3329" i="8" s="1"/>
  <c r="BP3234" i="8"/>
  <c r="BQ3234" i="8" s="1"/>
  <c r="BP3466" i="8"/>
  <c r="BQ3466" i="8" s="1"/>
  <c r="BP3482" i="8"/>
  <c r="BQ3482" i="8" s="1"/>
  <c r="BP3498" i="8"/>
  <c r="BQ3498" i="8" s="1"/>
  <c r="BO2965" i="8"/>
  <c r="BP2965" i="8" s="1"/>
  <c r="BQ2965" i="8" s="1"/>
  <c r="BO3490" i="8"/>
  <c r="BP3490" i="8" s="1"/>
  <c r="BQ3490" i="8" s="1"/>
  <c r="BO3479" i="8"/>
  <c r="BP3479" i="8" s="1"/>
  <c r="BQ3479" i="8" s="1"/>
  <c r="BM3479" i="8"/>
  <c r="BO3787" i="8"/>
  <c r="BP3787" i="8" s="1"/>
  <c r="BQ3787" i="8" s="1"/>
  <c r="BM3787" i="8"/>
  <c r="BO3112" i="8"/>
  <c r="BP3112" i="8" s="1"/>
  <c r="BQ3112" i="8" s="1"/>
  <c r="BM3112" i="8"/>
  <c r="BO3638" i="8"/>
  <c r="BP3638" i="8" s="1"/>
  <c r="BQ3638" i="8" s="1"/>
  <c r="BM3638" i="8"/>
  <c r="BO2469" i="8"/>
  <c r="BP2469" i="8" s="1"/>
  <c r="BQ2469" i="8" s="1"/>
  <c r="BM3400" i="8"/>
  <c r="BO3400" i="8"/>
  <c r="BP3400" i="8" s="1"/>
  <c r="BQ3400" i="8" s="1"/>
  <c r="BO3751" i="8"/>
  <c r="BP3751" i="8" s="1"/>
  <c r="BQ3751" i="8" s="1"/>
  <c r="BM3751" i="8"/>
  <c r="BO3002" i="8"/>
  <c r="BM3002" i="8"/>
  <c r="BO3589" i="8"/>
  <c r="BP3589" i="8" s="1"/>
  <c r="BQ3589" i="8" s="1"/>
  <c r="BO2954" i="8"/>
  <c r="BM2954" i="8"/>
  <c r="BO3737" i="8"/>
  <c r="BP3737" i="8" s="1"/>
  <c r="BQ3737" i="8" s="1"/>
  <c r="BM3737" i="8"/>
  <c r="BO3365" i="8"/>
  <c r="BP3365" i="8" s="1"/>
  <c r="BQ3365" i="8" s="1"/>
  <c r="BO2259" i="8"/>
  <c r="BP2259" i="8" s="1"/>
  <c r="BQ2259" i="8" s="1"/>
  <c r="BO3587" i="8"/>
  <c r="BP3587" i="8" s="1"/>
  <c r="BQ3587" i="8" s="1"/>
  <c r="BO2949" i="8"/>
  <c r="BP2949" i="8" s="1"/>
  <c r="BQ2949" i="8" s="1"/>
  <c r="BO3733" i="8"/>
  <c r="BP3733" i="8" s="1"/>
  <c r="BQ3733" i="8" s="1"/>
  <c r="BO3353" i="8"/>
  <c r="BP3353" i="8" s="1"/>
  <c r="BQ3353" i="8" s="1"/>
  <c r="BM3353" i="8"/>
  <c r="BO2211" i="8"/>
  <c r="BP2211" i="8" s="1"/>
  <c r="BQ2211" i="8" s="1"/>
  <c r="BO3577" i="8"/>
  <c r="BP3577" i="8" s="1"/>
  <c r="BQ3577" i="8" s="1"/>
  <c r="BM3577" i="8"/>
  <c r="BO2933" i="8"/>
  <c r="BP2933" i="8" s="1"/>
  <c r="BQ2933" i="8" s="1"/>
  <c r="BO3351" i="8"/>
  <c r="BP3351" i="8" s="1"/>
  <c r="BQ3351" i="8" s="1"/>
  <c r="BM3351" i="8"/>
  <c r="BO2205" i="8"/>
  <c r="BP2205" i="8" s="1"/>
  <c r="BQ2205" i="8" s="1"/>
  <c r="BM2205" i="8"/>
  <c r="BO3575" i="8"/>
  <c r="BP3575" i="8" s="1"/>
  <c r="BQ3575" i="8" s="1"/>
  <c r="BM3575" i="8"/>
  <c r="BO2922" i="8"/>
  <c r="BO3729" i="8"/>
  <c r="BP3729" i="8" s="1"/>
  <c r="BQ3729" i="8" s="1"/>
  <c r="BO3349" i="8"/>
  <c r="BP3349" i="8" s="1"/>
  <c r="BQ3349" i="8" s="1"/>
  <c r="BO2180" i="8"/>
  <c r="BP2180" i="8" s="1"/>
  <c r="BQ2180" i="8" s="1"/>
  <c r="BO3573" i="8"/>
  <c r="BP3573" i="8" s="1"/>
  <c r="BQ3573" i="8" s="1"/>
  <c r="BO2917" i="8"/>
  <c r="BP2917" i="8" s="1"/>
  <c r="BQ2917" i="8" s="1"/>
  <c r="BO3727" i="8"/>
  <c r="BP3727" i="8" s="1"/>
  <c r="BQ3727" i="8" s="1"/>
  <c r="BM3727" i="8"/>
  <c r="BO3338" i="8"/>
  <c r="BM3338" i="8"/>
  <c r="BO2157" i="8"/>
  <c r="BP2157" i="8" s="1"/>
  <c r="BQ2157" i="8" s="1"/>
  <c r="BO3571" i="8"/>
  <c r="BP3571" i="8" s="1"/>
  <c r="BQ3571" i="8" s="1"/>
  <c r="BM2906" i="8"/>
  <c r="BO2906" i="8"/>
  <c r="BO3741" i="8"/>
  <c r="BP3741" i="8" s="1"/>
  <c r="BQ3741" i="8" s="1"/>
  <c r="BM3741" i="8"/>
  <c r="BO3369" i="8"/>
  <c r="BP3369" i="8" s="1"/>
  <c r="BQ3369" i="8" s="1"/>
  <c r="BM3369" i="8"/>
  <c r="BO2293" i="8"/>
  <c r="BP2293" i="8" s="1"/>
  <c r="BQ2293" i="8" s="1"/>
  <c r="BO2824" i="8"/>
  <c r="BP2824" i="8" s="1"/>
  <c r="BQ2824" i="8" s="1"/>
  <c r="BM2824" i="8"/>
  <c r="BO2568" i="8"/>
  <c r="BP2568" i="8" s="1"/>
  <c r="BQ2568" i="8" s="1"/>
  <c r="BM2568" i="8"/>
  <c r="BO2262" i="8"/>
  <c r="BP2262" i="8" s="1"/>
  <c r="BQ2262" i="8" s="1"/>
  <c r="BM2262" i="8"/>
  <c r="BO1444" i="8"/>
  <c r="BP1444" i="8" s="1"/>
  <c r="BQ1444" i="8" s="1"/>
  <c r="BO3159" i="8"/>
  <c r="BP3159" i="8" s="1"/>
  <c r="BQ3159" i="8" s="1"/>
  <c r="BM3159" i="8"/>
  <c r="BO2903" i="8"/>
  <c r="BP2903" i="8" s="1"/>
  <c r="BQ2903" i="8" s="1"/>
  <c r="BM2903" i="8"/>
  <c r="BO2647" i="8"/>
  <c r="BP2647" i="8" s="1"/>
  <c r="BQ2647" i="8" s="1"/>
  <c r="BM2647" i="8"/>
  <c r="BO2388" i="8"/>
  <c r="BP2388" i="8" s="1"/>
  <c r="BQ2388" i="8" s="1"/>
  <c r="BO1840" i="8"/>
  <c r="BO3238" i="8"/>
  <c r="BP3238" i="8" s="1"/>
  <c r="BQ3238" i="8" s="1"/>
  <c r="BM3238" i="8"/>
  <c r="BO2982" i="8"/>
  <c r="BP2982" i="8" s="1"/>
  <c r="BQ2982" i="8" s="1"/>
  <c r="BM2982" i="8"/>
  <c r="BO2726" i="8"/>
  <c r="BP2726" i="8" s="1"/>
  <c r="BQ2726" i="8" s="1"/>
  <c r="BM2726" i="8"/>
  <c r="BO2470" i="8"/>
  <c r="BP2470" i="8" s="1"/>
  <c r="BQ2470" i="8" s="1"/>
  <c r="BM2470" i="8"/>
  <c r="BO2085" i="8"/>
  <c r="BP2085" i="8" s="1"/>
  <c r="BQ2085" i="8" s="1"/>
  <c r="BO2820" i="8"/>
  <c r="BP2820" i="8" s="1"/>
  <c r="BQ2820" i="8" s="1"/>
  <c r="BO2564" i="8"/>
  <c r="BP2564" i="8" s="1"/>
  <c r="BQ2564" i="8" s="1"/>
  <c r="BO2258" i="8"/>
  <c r="BO1424" i="8"/>
  <c r="BP1424" i="8" s="1"/>
  <c r="BQ1424" i="8" s="1"/>
  <c r="BM1424" i="8"/>
  <c r="BO3171" i="8"/>
  <c r="BP3171" i="8" s="1"/>
  <c r="BQ3171" i="8" s="1"/>
  <c r="BO2915" i="8"/>
  <c r="BP2915" i="8" s="1"/>
  <c r="BQ2915" i="8" s="1"/>
  <c r="BO2659" i="8"/>
  <c r="BP2659" i="8" s="1"/>
  <c r="BQ2659" i="8" s="1"/>
  <c r="BO2403" i="8"/>
  <c r="BP2403" i="8" s="1"/>
  <c r="BQ2403" i="8" s="1"/>
  <c r="BO1888" i="8"/>
  <c r="BP1888" i="8" s="1"/>
  <c r="BQ1888" i="8" s="1"/>
  <c r="BO3362" i="8"/>
  <c r="BP3362" i="8" s="1"/>
  <c r="BQ3362" i="8" s="1"/>
  <c r="BO3106" i="8"/>
  <c r="BP3106" i="8" s="1"/>
  <c r="BQ3106" i="8" s="1"/>
  <c r="BO2850" i="8"/>
  <c r="BP2850" i="8" s="1"/>
  <c r="BQ2850" i="8" s="1"/>
  <c r="BO2594" i="8"/>
  <c r="BP2594" i="8" s="1"/>
  <c r="BQ2594" i="8" s="1"/>
  <c r="BO2308" i="8"/>
  <c r="BP2308" i="8" s="1"/>
  <c r="BQ2308" i="8" s="1"/>
  <c r="BO1584" i="8"/>
  <c r="BP1584" i="8" s="1"/>
  <c r="BQ1584" i="8" s="1"/>
  <c r="BM1584" i="8"/>
  <c r="BO3313" i="8"/>
  <c r="BP3313" i="8" s="1"/>
  <c r="BQ3313" i="8" s="1"/>
  <c r="BO3057" i="8"/>
  <c r="BP3057" i="8" s="1"/>
  <c r="BQ3057" i="8" s="1"/>
  <c r="BO2801" i="8"/>
  <c r="BP2801" i="8" s="1"/>
  <c r="BQ2801" i="8" s="1"/>
  <c r="BO2225" i="8"/>
  <c r="BP2225" i="8" s="1"/>
  <c r="BQ2225" i="8" s="1"/>
  <c r="BO1295" i="8"/>
  <c r="BP1295" i="8" s="1"/>
  <c r="BQ1295" i="8" s="1"/>
  <c r="BM1295" i="8"/>
  <c r="BO3408" i="8"/>
  <c r="BP3408" i="8" s="1"/>
  <c r="BQ3408" i="8" s="1"/>
  <c r="BO3152" i="8"/>
  <c r="BO2896" i="8"/>
  <c r="BP2896" i="8" s="1"/>
  <c r="BQ2896" i="8" s="1"/>
  <c r="BO2640" i="8"/>
  <c r="BP2640" i="8" s="1"/>
  <c r="BQ2640" i="8" s="1"/>
  <c r="BM2381" i="8"/>
  <c r="BO2381" i="8"/>
  <c r="BP2381" i="8" s="1"/>
  <c r="BQ2381" i="8" s="1"/>
  <c r="BO1812" i="8"/>
  <c r="BP1812" i="8" s="1"/>
  <c r="BQ1812" i="8" s="1"/>
  <c r="BO3551" i="8"/>
  <c r="BP3551" i="8" s="1"/>
  <c r="BQ3551" i="8" s="1"/>
  <c r="BM3551" i="8"/>
  <c r="BO3295" i="8"/>
  <c r="BP3295" i="8" s="1"/>
  <c r="BQ3295" i="8" s="1"/>
  <c r="BM3295" i="8"/>
  <c r="BM3039" i="8"/>
  <c r="BO3039" i="8"/>
  <c r="BP3039" i="8" s="1"/>
  <c r="BQ3039" i="8" s="1"/>
  <c r="BM2783" i="8"/>
  <c r="BO2783" i="8"/>
  <c r="BP2783" i="8" s="1"/>
  <c r="BQ2783" i="8" s="1"/>
  <c r="BO2527" i="8"/>
  <c r="BP2527" i="8" s="1"/>
  <c r="BQ2527" i="8" s="1"/>
  <c r="BM2527" i="8"/>
  <c r="BO2193" i="8"/>
  <c r="BP2193" i="8" s="1"/>
  <c r="BQ2193" i="8" s="1"/>
  <c r="BM2193" i="8"/>
  <c r="BO1093" i="8"/>
  <c r="BP1093" i="8" s="1"/>
  <c r="BQ1093" i="8" s="1"/>
  <c r="BM1093" i="8"/>
  <c r="BO3438" i="8"/>
  <c r="BP3438" i="8" s="1"/>
  <c r="BQ3438" i="8" s="1"/>
  <c r="BM3438" i="8"/>
  <c r="BO3182" i="8"/>
  <c r="BP3182" i="8" s="1"/>
  <c r="BQ3182" i="8" s="1"/>
  <c r="BM3182" i="8"/>
  <c r="BO2926" i="8"/>
  <c r="BP2926" i="8" s="1"/>
  <c r="BQ2926" i="8" s="1"/>
  <c r="BM2926" i="8"/>
  <c r="BO2670" i="8"/>
  <c r="BP2670" i="8" s="1"/>
  <c r="BQ2670" i="8" s="1"/>
  <c r="BM2670" i="8"/>
  <c r="BO2414" i="8"/>
  <c r="BP2414" i="8" s="1"/>
  <c r="BQ2414" i="8" s="1"/>
  <c r="BM2414" i="8"/>
  <c r="BO1935" i="8"/>
  <c r="BP1935" i="8" s="1"/>
  <c r="BQ1935" i="8" s="1"/>
  <c r="BM1935" i="8"/>
  <c r="BO3581" i="8"/>
  <c r="BM3581" i="8"/>
  <c r="BO3325" i="8"/>
  <c r="BP3325" i="8" s="1"/>
  <c r="BQ3325" i="8" s="1"/>
  <c r="BM3325" i="8"/>
  <c r="BO3069" i="8"/>
  <c r="BP3069" i="8" s="1"/>
  <c r="BQ3069" i="8" s="1"/>
  <c r="BM3069" i="8"/>
  <c r="BO2813" i="8"/>
  <c r="BP2813" i="8" s="1"/>
  <c r="BQ2813" i="8" s="1"/>
  <c r="BM2813" i="8"/>
  <c r="BO2557" i="8"/>
  <c r="BP2557" i="8" s="1"/>
  <c r="BQ2557" i="8" s="1"/>
  <c r="BM2557" i="8"/>
  <c r="BO2244" i="8"/>
  <c r="BP2244" i="8" s="1"/>
  <c r="BQ2244" i="8" s="1"/>
  <c r="BO1391" i="8"/>
  <c r="BP1391" i="8" s="1"/>
  <c r="BQ1391" i="8" s="1"/>
  <c r="BM1391" i="8"/>
  <c r="BM3468" i="8"/>
  <c r="BO3468" i="8"/>
  <c r="BO3212" i="8"/>
  <c r="BP3212" i="8" s="1"/>
  <c r="BQ3212" i="8" s="1"/>
  <c r="BM3212" i="8"/>
  <c r="BO2956" i="8"/>
  <c r="BP2956" i="8" s="1"/>
  <c r="BQ2956" i="8" s="1"/>
  <c r="BM2956" i="8"/>
  <c r="BM2700" i="8"/>
  <c r="BO2700" i="8"/>
  <c r="BO2444" i="8"/>
  <c r="BM2444" i="8"/>
  <c r="BO2021" i="8"/>
  <c r="BP2021" i="8" s="1"/>
  <c r="BQ2021" i="8" s="1"/>
  <c r="BO3611" i="8"/>
  <c r="BP3611" i="8" s="1"/>
  <c r="BQ3611" i="8" s="1"/>
  <c r="BM3611" i="8"/>
  <c r="BO3355" i="8"/>
  <c r="BP3355" i="8" s="1"/>
  <c r="BQ3355" i="8" s="1"/>
  <c r="BM3355" i="8"/>
  <c r="BO3099" i="8"/>
  <c r="BP3099" i="8" s="1"/>
  <c r="BQ3099" i="8" s="1"/>
  <c r="BM3099" i="8"/>
  <c r="BO2843" i="8"/>
  <c r="BM2843" i="8"/>
  <c r="BO2587" i="8"/>
  <c r="BP2587" i="8" s="1"/>
  <c r="BQ2587" i="8" s="1"/>
  <c r="BM2587" i="8"/>
  <c r="BO2301" i="8"/>
  <c r="BP2301" i="8" s="1"/>
  <c r="BQ2301" i="8" s="1"/>
  <c r="BM2301" i="8"/>
  <c r="BO1551" i="8"/>
  <c r="BP1551" i="8" s="1"/>
  <c r="BQ1551" i="8" s="1"/>
  <c r="BO1829" i="8"/>
  <c r="BP1829" i="8" s="1"/>
  <c r="BQ1829" i="8" s="1"/>
  <c r="BO1573" i="8"/>
  <c r="BP1573" i="8" s="1"/>
  <c r="BQ1573" i="8" s="1"/>
  <c r="BM1573" i="8"/>
  <c r="BO1269" i="8"/>
  <c r="BP1269" i="8" s="1"/>
  <c r="BQ1269" i="8" s="1"/>
  <c r="BM1269" i="8"/>
  <c r="BO257" i="8"/>
  <c r="BP257" i="8" s="1"/>
  <c r="BQ257" i="8" s="1"/>
  <c r="BM257" i="8"/>
  <c r="BO1875" i="8"/>
  <c r="BP1875" i="8" s="1"/>
  <c r="BQ1875" i="8" s="1"/>
  <c r="BO1619" i="8"/>
  <c r="BP1619" i="8" s="1"/>
  <c r="BQ1619" i="8" s="1"/>
  <c r="BM1619" i="8"/>
  <c r="BO1363" i="8"/>
  <c r="BM1363" i="8"/>
  <c r="BO625" i="8"/>
  <c r="BM625" i="8"/>
  <c r="BO1762" i="8"/>
  <c r="BP1762" i="8" s="1"/>
  <c r="BQ1762" i="8" s="1"/>
  <c r="BO1506" i="8"/>
  <c r="BP1506" i="8" s="1"/>
  <c r="BQ1506" i="8" s="1"/>
  <c r="BO1138" i="8"/>
  <c r="BP1138" i="8" s="1"/>
  <c r="BQ1138" i="8" s="1"/>
  <c r="BM1138" i="8"/>
  <c r="BO2017" i="8"/>
  <c r="BP2017" i="8" s="1"/>
  <c r="BQ2017" i="8" s="1"/>
  <c r="BM2017" i="8"/>
  <c r="BM1761" i="8"/>
  <c r="BO1761" i="8"/>
  <c r="BP1761" i="8" s="1"/>
  <c r="BQ1761" i="8" s="1"/>
  <c r="BO1505" i="8"/>
  <c r="BP1505" i="8" s="1"/>
  <c r="BQ1505" i="8" s="1"/>
  <c r="BM1505" i="8"/>
  <c r="BO1137" i="8"/>
  <c r="BP1137" i="8" s="1"/>
  <c r="BQ1137" i="8" s="1"/>
  <c r="BM1137" i="8"/>
  <c r="BM2254" i="8"/>
  <c r="BO2254" i="8"/>
  <c r="BP2254" i="8" s="1"/>
  <c r="BQ2254" i="8" s="1"/>
  <c r="BO1998" i="8"/>
  <c r="BP1998" i="8" s="1"/>
  <c r="BQ1998" i="8" s="1"/>
  <c r="BM1998" i="8"/>
  <c r="BO1742" i="8"/>
  <c r="BP1742" i="8" s="1"/>
  <c r="BQ1742" i="8" s="1"/>
  <c r="BM1742" i="8"/>
  <c r="BO1486" i="8"/>
  <c r="BP1486" i="8" s="1"/>
  <c r="BQ1486" i="8" s="1"/>
  <c r="BM1486" i="8"/>
  <c r="BO1092" i="8"/>
  <c r="BP1092" i="8" s="1"/>
  <c r="BQ1092" i="8" s="1"/>
  <c r="BM1092" i="8"/>
  <c r="BO2045" i="8"/>
  <c r="BP2045" i="8" s="1"/>
  <c r="BQ2045" i="8" s="1"/>
  <c r="BM2045" i="8"/>
  <c r="BO1789" i="8"/>
  <c r="BP1789" i="8" s="1"/>
  <c r="BQ1789" i="8" s="1"/>
  <c r="BM1789" i="8"/>
  <c r="BO1533" i="8"/>
  <c r="BP1533" i="8" s="1"/>
  <c r="BQ1533" i="8" s="1"/>
  <c r="BM1533" i="8"/>
  <c r="BO1189" i="8"/>
  <c r="BP1189" i="8" s="1"/>
  <c r="BQ1189" i="8" s="1"/>
  <c r="BM1189" i="8"/>
  <c r="BO2332" i="8"/>
  <c r="BP2332" i="8" s="1"/>
  <c r="BQ2332" i="8" s="1"/>
  <c r="BM2332" i="8"/>
  <c r="BO2076" i="8"/>
  <c r="BP2076" i="8" s="1"/>
  <c r="BQ2076" i="8" s="1"/>
  <c r="BM2076" i="8"/>
  <c r="BM1820" i="8"/>
  <c r="BO1820" i="8"/>
  <c r="BP1820" i="8" s="1"/>
  <c r="BQ1820" i="8" s="1"/>
  <c r="BO1564" i="8"/>
  <c r="BP1564" i="8" s="1"/>
  <c r="BQ1564" i="8" s="1"/>
  <c r="BO1252" i="8"/>
  <c r="BP1252" i="8" s="1"/>
  <c r="BQ1252" i="8" s="1"/>
  <c r="BO192" i="8"/>
  <c r="BP192" i="8" s="1"/>
  <c r="BQ192" i="8" s="1"/>
  <c r="BM192" i="8"/>
  <c r="BO2171" i="8"/>
  <c r="BP2171" i="8" s="1"/>
  <c r="BQ2171" i="8" s="1"/>
  <c r="BO1915" i="8"/>
  <c r="BP1915" i="8" s="1"/>
  <c r="BQ1915" i="8" s="1"/>
  <c r="BO1659" i="8"/>
  <c r="BP1659" i="8" s="1"/>
  <c r="BQ1659" i="8" s="1"/>
  <c r="BM1659" i="8"/>
  <c r="BO1403" i="8"/>
  <c r="BP1403" i="8" s="1"/>
  <c r="BQ1403" i="8" s="1"/>
  <c r="BM1403" i="8"/>
  <c r="BO848" i="8"/>
  <c r="BP848" i="8" s="1"/>
  <c r="BQ848" i="8" s="1"/>
  <c r="BO2266" i="8"/>
  <c r="BP2266" i="8" s="1"/>
  <c r="BQ2266" i="8" s="1"/>
  <c r="BM2266" i="8"/>
  <c r="BO2010" i="8"/>
  <c r="BM2010" i="8"/>
  <c r="BO1754" i="8"/>
  <c r="BM1754" i="8"/>
  <c r="BO1498" i="8"/>
  <c r="BP1498" i="8" s="1"/>
  <c r="BQ1498" i="8" s="1"/>
  <c r="BM1498" i="8"/>
  <c r="BO1121" i="8"/>
  <c r="BP1121" i="8" s="1"/>
  <c r="BQ1121" i="8" s="1"/>
  <c r="BO2361" i="8"/>
  <c r="BP2361" i="8" s="1"/>
  <c r="BQ2361" i="8" s="1"/>
  <c r="BM2361" i="8"/>
  <c r="BO2105" i="8"/>
  <c r="BM2105" i="8"/>
  <c r="BO1849" i="8"/>
  <c r="BP1849" i="8" s="1"/>
  <c r="BQ1849" i="8" s="1"/>
  <c r="BM1849" i="8"/>
  <c r="BO1593" i="8"/>
  <c r="BP1593" i="8" s="1"/>
  <c r="BQ1593" i="8" s="1"/>
  <c r="BM1593" i="8"/>
  <c r="BO1313" i="8"/>
  <c r="BP1313" i="8" s="1"/>
  <c r="BQ1313" i="8" s="1"/>
  <c r="BM1313" i="8"/>
  <c r="BO417" i="8"/>
  <c r="BP417" i="8" s="1"/>
  <c r="BQ417" i="8" s="1"/>
  <c r="BM417" i="8"/>
  <c r="BO2184" i="8"/>
  <c r="BP2184" i="8" s="1"/>
  <c r="BQ2184" i="8" s="1"/>
  <c r="BM2184" i="8"/>
  <c r="BO1928" i="8"/>
  <c r="BP1928" i="8" s="1"/>
  <c r="BQ1928" i="8" s="1"/>
  <c r="BM1928" i="8"/>
  <c r="BO1672" i="8"/>
  <c r="BP1672" i="8" s="1"/>
  <c r="BQ1672" i="8" s="1"/>
  <c r="BM1672" i="8"/>
  <c r="BO1416" i="8"/>
  <c r="BM1416" i="8"/>
  <c r="BO897" i="8"/>
  <c r="BP897" i="8" s="1"/>
  <c r="BQ897" i="8" s="1"/>
  <c r="BM897" i="8"/>
  <c r="BO2263" i="8"/>
  <c r="BP2263" i="8" s="1"/>
  <c r="BQ2263" i="8" s="1"/>
  <c r="BM2263" i="8"/>
  <c r="BO2007" i="8"/>
  <c r="BP2007" i="8" s="1"/>
  <c r="BQ2007" i="8" s="1"/>
  <c r="BM2007" i="8"/>
  <c r="BO1751" i="8"/>
  <c r="BM1751" i="8"/>
  <c r="BO1495" i="8"/>
  <c r="BP1495" i="8" s="1"/>
  <c r="BQ1495" i="8" s="1"/>
  <c r="BM1495" i="8"/>
  <c r="BM1110" i="8"/>
  <c r="BO1110" i="8"/>
  <c r="BP1110" i="8" s="1"/>
  <c r="BQ1110" i="8" s="1"/>
  <c r="BO1718" i="8"/>
  <c r="BP1718" i="8" s="1"/>
  <c r="BQ1718" i="8" s="1"/>
  <c r="BM1718" i="8"/>
  <c r="BO1462" i="8"/>
  <c r="BP1462" i="8" s="1"/>
  <c r="BQ1462" i="8" s="1"/>
  <c r="BM1462" i="8"/>
  <c r="BO1040" i="8"/>
  <c r="BP1040" i="8" s="1"/>
  <c r="BQ1040" i="8" s="1"/>
  <c r="BM1040" i="8"/>
  <c r="BO868" i="8"/>
  <c r="BP868" i="8" s="1"/>
  <c r="BQ868" i="8" s="1"/>
  <c r="BO612" i="8"/>
  <c r="BP612" i="8" s="1"/>
  <c r="BQ612" i="8" s="1"/>
  <c r="BO356" i="8"/>
  <c r="BP356" i="8" s="1"/>
  <c r="BQ356" i="8" s="1"/>
  <c r="BO100" i="8"/>
  <c r="BP100" i="8" s="1"/>
  <c r="BQ100" i="8" s="1"/>
  <c r="BM963" i="8"/>
  <c r="BO963" i="8"/>
  <c r="BP963" i="8" s="1"/>
  <c r="BQ963" i="8" s="1"/>
  <c r="BO707" i="8"/>
  <c r="BP707" i="8" s="1"/>
  <c r="BQ707" i="8" s="1"/>
  <c r="BM707" i="8"/>
  <c r="BO451" i="8"/>
  <c r="BM451" i="8"/>
  <c r="BO195" i="8"/>
  <c r="BP195" i="8" s="1"/>
  <c r="BQ195" i="8" s="1"/>
  <c r="BM195" i="8"/>
  <c r="BO642" i="8"/>
  <c r="BP642" i="8" s="1"/>
  <c r="BQ642" i="8" s="1"/>
  <c r="BM642" i="8"/>
  <c r="BO386" i="8"/>
  <c r="BP386" i="8" s="1"/>
  <c r="BQ386" i="8" s="1"/>
  <c r="BO130" i="8"/>
  <c r="BP130" i="8" s="1"/>
  <c r="BQ130" i="8" s="1"/>
  <c r="BM130" i="8"/>
  <c r="BO831" i="8"/>
  <c r="BP831" i="8" s="1"/>
  <c r="BQ831" i="8" s="1"/>
  <c r="BM831" i="8"/>
  <c r="BO575" i="8"/>
  <c r="BP575" i="8" s="1"/>
  <c r="BQ575" i="8" s="1"/>
  <c r="BM575" i="8"/>
  <c r="BO319" i="8"/>
  <c r="BP319" i="8" s="1"/>
  <c r="BQ319" i="8" s="1"/>
  <c r="BO63" i="8"/>
  <c r="BP63" i="8" s="1"/>
  <c r="BQ63" i="8" s="1"/>
  <c r="BM63" i="8"/>
  <c r="BM1166" i="8"/>
  <c r="BO1166" i="8"/>
  <c r="BP1166" i="8" s="1"/>
  <c r="BQ1166" i="8" s="1"/>
  <c r="BO910" i="8"/>
  <c r="BP910" i="8" s="1"/>
  <c r="BQ910" i="8" s="1"/>
  <c r="BM910" i="8"/>
  <c r="BO654" i="8"/>
  <c r="BM654" i="8"/>
  <c r="BO398" i="8"/>
  <c r="BP398" i="8" s="1"/>
  <c r="BQ398" i="8" s="1"/>
  <c r="BM398" i="8"/>
  <c r="BO142" i="8"/>
  <c r="BP142" i="8" s="1"/>
  <c r="BQ142" i="8" s="1"/>
  <c r="BM142" i="8"/>
  <c r="BO1245" i="8"/>
  <c r="BP1245" i="8" s="1"/>
  <c r="BQ1245" i="8" s="1"/>
  <c r="BM1245" i="8"/>
  <c r="BO989" i="8"/>
  <c r="BP989" i="8" s="1"/>
  <c r="BQ989" i="8" s="1"/>
  <c r="BM989" i="8"/>
  <c r="BO733" i="8"/>
  <c r="BP733" i="8" s="1"/>
  <c r="BQ733" i="8" s="1"/>
  <c r="BM733" i="8"/>
  <c r="BO477" i="8"/>
  <c r="BP477" i="8" s="1"/>
  <c r="BQ477" i="8" s="1"/>
  <c r="BM477" i="8"/>
  <c r="BO221" i="8"/>
  <c r="BP221" i="8" s="1"/>
  <c r="BQ221" i="8" s="1"/>
  <c r="BM221" i="8"/>
  <c r="BO1324" i="8"/>
  <c r="BP1324" i="8" s="1"/>
  <c r="BQ1324" i="8" s="1"/>
  <c r="BM1324" i="8"/>
  <c r="BO1068" i="8"/>
  <c r="BP1068" i="8" s="1"/>
  <c r="BQ1068" i="8" s="1"/>
  <c r="BM1068" i="8"/>
  <c r="BO812" i="8"/>
  <c r="BP812" i="8" s="1"/>
  <c r="BQ812" i="8" s="1"/>
  <c r="BM812" i="8"/>
  <c r="BO556" i="8"/>
  <c r="BP556" i="8" s="1"/>
  <c r="BQ556" i="8" s="1"/>
  <c r="BM556" i="8"/>
  <c r="BO300" i="8"/>
  <c r="BP300" i="8" s="1"/>
  <c r="BQ300" i="8" s="1"/>
  <c r="BM300" i="8"/>
  <c r="BO44" i="8"/>
  <c r="BP44" i="8" s="1"/>
  <c r="BQ44" i="8" s="1"/>
  <c r="BM44" i="8"/>
  <c r="BO1147" i="8"/>
  <c r="BP1147" i="8" s="1"/>
  <c r="BQ1147" i="8" s="1"/>
  <c r="BM1147" i="8"/>
  <c r="BO891" i="8"/>
  <c r="BP891" i="8" s="1"/>
  <c r="BQ891" i="8" s="1"/>
  <c r="BM891" i="8"/>
  <c r="BO635" i="8"/>
  <c r="BP635" i="8" s="1"/>
  <c r="BQ635" i="8" s="1"/>
  <c r="BM635" i="8"/>
  <c r="BO379" i="8"/>
  <c r="BP379" i="8" s="1"/>
  <c r="BQ379" i="8" s="1"/>
  <c r="BM379" i="8"/>
  <c r="BO123" i="8"/>
  <c r="BP123" i="8" s="1"/>
  <c r="BQ123" i="8" s="1"/>
  <c r="BM123" i="8"/>
  <c r="BO1226" i="8"/>
  <c r="BP1226" i="8" s="1"/>
  <c r="BQ1226" i="8" s="1"/>
  <c r="BM1226" i="8"/>
  <c r="BO970" i="8"/>
  <c r="BM970" i="8"/>
  <c r="BO714" i="8"/>
  <c r="BP714" i="8" s="1"/>
  <c r="BQ714" i="8" s="1"/>
  <c r="BM714" i="8"/>
  <c r="BO458" i="8"/>
  <c r="BP458" i="8" s="1"/>
  <c r="BQ458" i="8" s="1"/>
  <c r="BM458" i="8"/>
  <c r="BO202" i="8"/>
  <c r="BP202" i="8" s="1"/>
  <c r="BQ202" i="8" s="1"/>
  <c r="BM202" i="8"/>
  <c r="BO1305" i="8"/>
  <c r="BP1305" i="8" s="1"/>
  <c r="BQ1305" i="8" s="1"/>
  <c r="BM1305" i="8"/>
  <c r="BO1049" i="8"/>
  <c r="BM1049" i="8"/>
  <c r="BO793" i="8"/>
  <c r="BP793" i="8" s="1"/>
  <c r="BQ793" i="8" s="1"/>
  <c r="BM793" i="8"/>
  <c r="BO537" i="8"/>
  <c r="BP537" i="8" s="1"/>
  <c r="BQ537" i="8" s="1"/>
  <c r="BM537" i="8"/>
  <c r="BO281" i="8"/>
  <c r="BP281" i="8" s="1"/>
  <c r="BQ281" i="8" s="1"/>
  <c r="BM281" i="8"/>
  <c r="BO25" i="8"/>
  <c r="BP25" i="8" s="1"/>
  <c r="BQ25" i="8" s="1"/>
  <c r="BM25" i="8"/>
  <c r="BO1128" i="8"/>
  <c r="BM1128" i="8"/>
  <c r="BO872" i="8"/>
  <c r="BP872" i="8" s="1"/>
  <c r="BQ872" i="8" s="1"/>
  <c r="BM872" i="8"/>
  <c r="BM616" i="8"/>
  <c r="BO616" i="8"/>
  <c r="BP616" i="8" s="1"/>
  <c r="BQ616" i="8" s="1"/>
  <c r="BO360" i="8"/>
  <c r="BP360" i="8" s="1"/>
  <c r="BQ360" i="8" s="1"/>
  <c r="BM360" i="8"/>
  <c r="BO104" i="8"/>
  <c r="BP104" i="8" s="1"/>
  <c r="BQ104" i="8" s="1"/>
  <c r="BM104" i="8"/>
  <c r="BO1207" i="8"/>
  <c r="BP1207" i="8" s="1"/>
  <c r="BQ1207" i="8" s="1"/>
  <c r="BM1207" i="8"/>
  <c r="BO951" i="8"/>
  <c r="BM951" i="8"/>
  <c r="BO695" i="8"/>
  <c r="BP695" i="8" s="1"/>
  <c r="BQ695" i="8" s="1"/>
  <c r="BM695" i="8"/>
  <c r="BO439" i="8"/>
  <c r="BP439" i="8" s="1"/>
  <c r="BQ439" i="8" s="1"/>
  <c r="BM439" i="8"/>
  <c r="BO183" i="8"/>
  <c r="BP183" i="8" s="1"/>
  <c r="BQ183" i="8" s="1"/>
  <c r="BM183" i="8"/>
  <c r="BO966" i="8"/>
  <c r="BP966" i="8" s="1"/>
  <c r="BQ966" i="8" s="1"/>
  <c r="BM966" i="8"/>
  <c r="BO710" i="8"/>
  <c r="BP710" i="8" s="1"/>
  <c r="BQ710" i="8" s="1"/>
  <c r="BM710" i="8"/>
  <c r="BO454" i="8"/>
  <c r="BP454" i="8" s="1"/>
  <c r="BQ454" i="8" s="1"/>
  <c r="BM454" i="8"/>
  <c r="BO198" i="8"/>
  <c r="BP198" i="8" s="1"/>
  <c r="BQ198" i="8" s="1"/>
  <c r="BM198" i="8"/>
  <c r="BM709" i="8"/>
  <c r="BO709" i="8"/>
  <c r="BP709" i="8" s="1"/>
  <c r="BQ709" i="8" s="1"/>
  <c r="BO453" i="8"/>
  <c r="BP453" i="8" s="1"/>
  <c r="BQ453" i="8" s="1"/>
  <c r="BM453" i="8"/>
  <c r="BO197" i="8"/>
  <c r="BP197" i="8" s="1"/>
  <c r="BQ197" i="8" s="1"/>
  <c r="BM197" i="8"/>
  <c r="BM3410" i="8"/>
  <c r="BM2048" i="8"/>
  <c r="BM3234" i="8"/>
  <c r="BM1872" i="8"/>
  <c r="BM658" i="8"/>
  <c r="BM2368" i="8"/>
  <c r="BM3634" i="8"/>
  <c r="BM2260" i="8"/>
  <c r="BM3712" i="8"/>
  <c r="BM2420" i="8"/>
  <c r="BM2418" i="8"/>
  <c r="BM2706" i="8"/>
  <c r="BM3008" i="8"/>
  <c r="BM1716" i="8"/>
  <c r="BM1888" i="8"/>
  <c r="BM3429" i="8"/>
  <c r="BM3173" i="8"/>
  <c r="BM2917" i="8"/>
  <c r="BM2661" i="8"/>
  <c r="BM2405" i="8"/>
  <c r="BM1893" i="8"/>
  <c r="BM1444" i="8"/>
  <c r="BM420" i="8"/>
  <c r="BM2371" i="8"/>
  <c r="BM3121" i="8"/>
  <c r="BM2865" i="8"/>
  <c r="BM2593" i="8"/>
  <c r="BM2225" i="8"/>
  <c r="BM1809" i="8"/>
  <c r="BM2639" i="8"/>
  <c r="BM848" i="8"/>
  <c r="BM2702" i="8"/>
  <c r="BM2380" i="8"/>
  <c r="BM3451" i="8"/>
  <c r="BM3386" i="8"/>
  <c r="BM2889" i="8"/>
  <c r="BM242" i="8"/>
  <c r="BM2310" i="8"/>
  <c r="BM1597" i="8"/>
  <c r="BM1019" i="8"/>
  <c r="BM409" i="8"/>
  <c r="BM1574" i="8"/>
  <c r="BO1339" i="8"/>
  <c r="BP1339" i="8" s="1"/>
  <c r="BQ1339" i="8" s="1"/>
  <c r="BP193" i="8"/>
  <c r="BQ193" i="8" s="1"/>
  <c r="BP48" i="8"/>
  <c r="BQ48" i="8" s="1"/>
  <c r="BP316" i="8"/>
  <c r="BQ316" i="8" s="1"/>
  <c r="BP7" i="8"/>
  <c r="BQ7" i="8" s="1"/>
  <c r="BP17" i="8"/>
  <c r="BQ17" i="8" s="1"/>
  <c r="BP105" i="8"/>
  <c r="BQ105" i="8" s="1"/>
  <c r="BP515" i="8"/>
  <c r="BQ515" i="8" s="1"/>
  <c r="BP572" i="8"/>
  <c r="BQ572" i="8" s="1"/>
  <c r="BP668" i="8"/>
  <c r="BQ668" i="8" s="1"/>
  <c r="BP982" i="8"/>
  <c r="BQ982" i="8" s="1"/>
  <c r="BP998" i="8"/>
  <c r="BQ998" i="8" s="1"/>
  <c r="BP1014" i="8"/>
  <c r="BQ1014" i="8" s="1"/>
  <c r="BP1030" i="8"/>
  <c r="BQ1030" i="8" s="1"/>
  <c r="BP1046" i="8"/>
  <c r="BQ1046" i="8" s="1"/>
  <c r="BP1187" i="8"/>
  <c r="BQ1187" i="8" s="1"/>
  <c r="BP1363" i="8"/>
  <c r="BQ1363" i="8" s="1"/>
  <c r="BP1379" i="8"/>
  <c r="BQ1379" i="8" s="1"/>
  <c r="BP1411" i="8"/>
  <c r="BQ1411" i="8" s="1"/>
  <c r="BP1443" i="8"/>
  <c r="BQ1443" i="8" s="1"/>
  <c r="BP1459" i="8"/>
  <c r="BQ1459" i="8" s="1"/>
  <c r="BP1802" i="8"/>
  <c r="BQ1802" i="8" s="1"/>
  <c r="BP1818" i="8"/>
  <c r="BQ1818" i="8" s="1"/>
  <c r="BP1834" i="8"/>
  <c r="BQ1834" i="8" s="1"/>
  <c r="BP1850" i="8"/>
  <c r="BQ1850" i="8" s="1"/>
  <c r="BP1866" i="8"/>
  <c r="BQ1866" i="8" s="1"/>
  <c r="BP1882" i="8"/>
  <c r="BQ1882" i="8" s="1"/>
  <c r="BP1909" i="8"/>
  <c r="BQ1909" i="8" s="1"/>
  <c r="BP1925" i="8"/>
  <c r="BQ1925" i="8" s="1"/>
  <c r="BP1941" i="8"/>
  <c r="BQ1941" i="8" s="1"/>
  <c r="BP1957" i="8"/>
  <c r="BQ1957" i="8" s="1"/>
  <c r="BP2037" i="8"/>
  <c r="BQ2037" i="8" s="1"/>
  <c r="BP2181" i="8"/>
  <c r="BQ2181" i="8" s="1"/>
  <c r="BP2213" i="8"/>
  <c r="BQ2213" i="8" s="1"/>
  <c r="BP2550" i="8"/>
  <c r="BQ2550" i="8" s="1"/>
  <c r="BP2364" i="8"/>
  <c r="BQ2364" i="8" s="1"/>
  <c r="BP2380" i="8"/>
  <c r="BQ2380" i="8" s="1"/>
  <c r="BP2444" i="8"/>
  <c r="BQ2444" i="8" s="1"/>
  <c r="BP2460" i="8"/>
  <c r="BQ2460" i="8" s="1"/>
  <c r="BP2476" i="8"/>
  <c r="BQ2476" i="8" s="1"/>
  <c r="BP2492" i="8"/>
  <c r="BQ2492" i="8" s="1"/>
  <c r="BP2508" i="8"/>
  <c r="BQ2508" i="8" s="1"/>
  <c r="BP2692" i="8"/>
  <c r="BQ2692" i="8" s="1"/>
  <c r="BP2757" i="8"/>
  <c r="BQ2757" i="8" s="1"/>
  <c r="BP2789" i="8"/>
  <c r="BQ2789" i="8" s="1"/>
  <c r="BP2952" i="8"/>
  <c r="BQ2952" i="8" s="1"/>
  <c r="BP3205" i="8"/>
  <c r="BQ3205" i="8" s="1"/>
  <c r="BP3235" i="8"/>
  <c r="BQ3235" i="8" s="1"/>
  <c r="BP3622" i="8"/>
  <c r="BQ3622" i="8" s="1"/>
  <c r="BP3706" i="8"/>
  <c r="BQ3706" i="8" s="1"/>
  <c r="BP3722" i="8"/>
  <c r="BQ3722" i="8" s="1"/>
  <c r="BP3738" i="8"/>
  <c r="BQ3738" i="8" s="1"/>
  <c r="BO3676" i="8"/>
  <c r="BP3676" i="8" s="1"/>
  <c r="BQ3676" i="8" s="1"/>
  <c r="BO2063" i="8"/>
  <c r="BP2063" i="8" s="1"/>
  <c r="BQ2063" i="8" s="1"/>
  <c r="BM2063" i="8"/>
  <c r="BO3354" i="8"/>
  <c r="BP3354" i="8" s="1"/>
  <c r="BQ3354" i="8" s="1"/>
  <c r="BM3354" i="8"/>
  <c r="BO3723" i="8"/>
  <c r="BP3723" i="8" s="1"/>
  <c r="BQ3723" i="8" s="1"/>
  <c r="BM3723" i="8"/>
  <c r="BO2884" i="8"/>
  <c r="BP2884" i="8" s="1"/>
  <c r="BQ2884" i="8" s="1"/>
  <c r="BO3540" i="8"/>
  <c r="BP3540" i="8" s="1"/>
  <c r="BQ3540" i="8" s="1"/>
  <c r="BO1791" i="8"/>
  <c r="BM1791" i="8"/>
  <c r="BO3226" i="8"/>
  <c r="BP3226" i="8" s="1"/>
  <c r="BQ3226" i="8" s="1"/>
  <c r="BM3226" i="8"/>
  <c r="BO3687" i="8"/>
  <c r="BP3687" i="8" s="1"/>
  <c r="BQ3687" i="8" s="1"/>
  <c r="BM3687" i="8"/>
  <c r="BO2714" i="8"/>
  <c r="BP2714" i="8" s="1"/>
  <c r="BQ2714" i="8" s="1"/>
  <c r="BM2714" i="8"/>
  <c r="BO3561" i="8"/>
  <c r="BP3561" i="8" s="1"/>
  <c r="BQ3561" i="8" s="1"/>
  <c r="BM3561" i="8"/>
  <c r="BO2890" i="8"/>
  <c r="BM3721" i="8"/>
  <c r="BO3721" i="8"/>
  <c r="BP3721" i="8" s="1"/>
  <c r="BQ3721" i="8" s="1"/>
  <c r="BO3321" i="8"/>
  <c r="BP3321" i="8" s="1"/>
  <c r="BQ3321" i="8" s="1"/>
  <c r="BM3321" i="8"/>
  <c r="BO2097" i="8"/>
  <c r="BP2097" i="8" s="1"/>
  <c r="BQ2097" i="8" s="1"/>
  <c r="BM2097" i="8"/>
  <c r="BO3559" i="8"/>
  <c r="BP3559" i="8" s="1"/>
  <c r="BQ3559" i="8" s="1"/>
  <c r="BM3559" i="8"/>
  <c r="BO2885" i="8"/>
  <c r="BP2885" i="8" s="1"/>
  <c r="BQ2885" i="8" s="1"/>
  <c r="BO3717" i="8"/>
  <c r="BP3717" i="8" s="1"/>
  <c r="BQ3717" i="8" s="1"/>
  <c r="BO3306" i="8"/>
  <c r="BP3306" i="8" s="1"/>
  <c r="BQ3306" i="8" s="1"/>
  <c r="BM3306" i="8"/>
  <c r="BO2054" i="8"/>
  <c r="BP2054" i="8" s="1"/>
  <c r="BQ2054" i="8" s="1"/>
  <c r="BO3555" i="8"/>
  <c r="BP3555" i="8" s="1"/>
  <c r="BQ3555" i="8" s="1"/>
  <c r="BO2869" i="8"/>
  <c r="BP2869" i="8" s="1"/>
  <c r="BQ2869" i="8" s="1"/>
  <c r="BO3715" i="8"/>
  <c r="BP3715" i="8" s="1"/>
  <c r="BQ3715" i="8" s="1"/>
  <c r="BO3304" i="8"/>
  <c r="BP3304" i="8" s="1"/>
  <c r="BQ3304" i="8" s="1"/>
  <c r="BM3304" i="8"/>
  <c r="BO2018" i="8"/>
  <c r="BP2018" i="8" s="1"/>
  <c r="BQ2018" i="8" s="1"/>
  <c r="BO3553" i="8"/>
  <c r="BP3553" i="8" s="1"/>
  <c r="BQ3553" i="8" s="1"/>
  <c r="BO2858" i="8"/>
  <c r="BM2858" i="8"/>
  <c r="BO3713" i="8"/>
  <c r="BP3713" i="8" s="1"/>
  <c r="BQ3713" i="8" s="1"/>
  <c r="BO3300" i="8"/>
  <c r="BO2004" i="8"/>
  <c r="BP2004" i="8" s="1"/>
  <c r="BQ2004" i="8" s="1"/>
  <c r="BO3545" i="8"/>
  <c r="BP3545" i="8" s="1"/>
  <c r="BQ3545" i="8" s="1"/>
  <c r="BM3545" i="8"/>
  <c r="BO2853" i="8"/>
  <c r="BP2853" i="8" s="1"/>
  <c r="BQ2853" i="8" s="1"/>
  <c r="BO3711" i="8"/>
  <c r="BP3711" i="8" s="1"/>
  <c r="BQ3711" i="8" s="1"/>
  <c r="BM3711" i="8"/>
  <c r="BO3289" i="8"/>
  <c r="BP3289" i="8" s="1"/>
  <c r="BQ3289" i="8" s="1"/>
  <c r="BM3289" i="8"/>
  <c r="BO1970" i="8"/>
  <c r="BP1970" i="8" s="1"/>
  <c r="BQ1970" i="8" s="1"/>
  <c r="BO2842" i="8"/>
  <c r="BM2842" i="8"/>
  <c r="BO3725" i="8"/>
  <c r="BO3336" i="8"/>
  <c r="BP3336" i="8" s="1"/>
  <c r="BQ3336" i="8" s="1"/>
  <c r="BM3336" i="8"/>
  <c r="BO2146" i="8"/>
  <c r="BP2146" i="8" s="1"/>
  <c r="BQ2146" i="8" s="1"/>
  <c r="BO2808" i="8"/>
  <c r="BM2808" i="8"/>
  <c r="BO2552" i="8"/>
  <c r="BP2552" i="8" s="1"/>
  <c r="BQ2552" i="8" s="1"/>
  <c r="BM2552" i="8"/>
  <c r="BO2239" i="8"/>
  <c r="BM2239" i="8"/>
  <c r="BO1360" i="8"/>
  <c r="BP1360" i="8" s="1"/>
  <c r="BQ1360" i="8" s="1"/>
  <c r="BM1360" i="8"/>
  <c r="BO3143" i="8"/>
  <c r="BP3143" i="8" s="1"/>
  <c r="BQ3143" i="8" s="1"/>
  <c r="BM3143" i="8"/>
  <c r="BO2887" i="8"/>
  <c r="BP2887" i="8" s="1"/>
  <c r="BQ2887" i="8" s="1"/>
  <c r="BM2887" i="8"/>
  <c r="BM2631" i="8"/>
  <c r="BO2631" i="8"/>
  <c r="BP2631" i="8" s="1"/>
  <c r="BQ2631" i="8" s="1"/>
  <c r="BO2367" i="8"/>
  <c r="BP2367" i="8" s="1"/>
  <c r="BQ2367" i="8" s="1"/>
  <c r="BM2367" i="8"/>
  <c r="BO1776" i="8"/>
  <c r="BP1776" i="8" s="1"/>
  <c r="BQ1776" i="8" s="1"/>
  <c r="BO3222" i="8"/>
  <c r="BP3222" i="8" s="1"/>
  <c r="BQ3222" i="8" s="1"/>
  <c r="BM3222" i="8"/>
  <c r="BO2966" i="8"/>
  <c r="BP2966" i="8" s="1"/>
  <c r="BQ2966" i="8" s="1"/>
  <c r="BM2966" i="8"/>
  <c r="BO2710" i="8"/>
  <c r="BP2710" i="8" s="1"/>
  <c r="BQ2710" i="8" s="1"/>
  <c r="BM2710" i="8"/>
  <c r="BO2454" i="8"/>
  <c r="BP2454" i="8" s="1"/>
  <c r="BQ2454" i="8" s="1"/>
  <c r="BM2454" i="8"/>
  <c r="BO2050" i="8"/>
  <c r="BP2050" i="8" s="1"/>
  <c r="BQ2050" i="8" s="1"/>
  <c r="BO2804" i="8"/>
  <c r="BP2804" i="8" s="1"/>
  <c r="BQ2804" i="8" s="1"/>
  <c r="BO2548" i="8"/>
  <c r="BP2548" i="8" s="1"/>
  <c r="BQ2548" i="8" s="1"/>
  <c r="BO2228" i="8"/>
  <c r="BO1327" i="8"/>
  <c r="BP1327" i="8" s="1"/>
  <c r="BQ1327" i="8" s="1"/>
  <c r="BM1327" i="8"/>
  <c r="BO3155" i="8"/>
  <c r="BP3155" i="8" s="1"/>
  <c r="BQ3155" i="8" s="1"/>
  <c r="BO2899" i="8"/>
  <c r="BP2899" i="8" s="1"/>
  <c r="BQ2899" i="8" s="1"/>
  <c r="BO2643" i="8"/>
  <c r="BP2643" i="8" s="1"/>
  <c r="BQ2643" i="8" s="1"/>
  <c r="BO2384" i="8"/>
  <c r="BP2384" i="8" s="1"/>
  <c r="BQ2384" i="8" s="1"/>
  <c r="BO1824" i="8"/>
  <c r="BP1824" i="8" s="1"/>
  <c r="BQ1824" i="8" s="1"/>
  <c r="BO3346" i="8"/>
  <c r="BP3346" i="8" s="1"/>
  <c r="BQ3346" i="8" s="1"/>
  <c r="BO3090" i="8"/>
  <c r="BP3090" i="8" s="1"/>
  <c r="BQ3090" i="8" s="1"/>
  <c r="BO2834" i="8"/>
  <c r="BP2834" i="8" s="1"/>
  <c r="BQ2834" i="8" s="1"/>
  <c r="BO2578" i="8"/>
  <c r="BP2578" i="8" s="1"/>
  <c r="BQ2578" i="8" s="1"/>
  <c r="BO2285" i="8"/>
  <c r="BP2285" i="8" s="1"/>
  <c r="BQ2285" i="8" s="1"/>
  <c r="BM2285" i="8"/>
  <c r="BO1503" i="8"/>
  <c r="BP1503" i="8" s="1"/>
  <c r="BQ1503" i="8" s="1"/>
  <c r="BO3297" i="8"/>
  <c r="BP3297" i="8" s="1"/>
  <c r="BQ3297" i="8" s="1"/>
  <c r="BO3041" i="8"/>
  <c r="BP3041" i="8" s="1"/>
  <c r="BQ3041" i="8" s="1"/>
  <c r="BO2785" i="8"/>
  <c r="BP2785" i="8" s="1"/>
  <c r="BQ2785" i="8" s="1"/>
  <c r="BO2529" i="8"/>
  <c r="BP2529" i="8" s="1"/>
  <c r="BQ2529" i="8" s="1"/>
  <c r="BM2529" i="8"/>
  <c r="BO2195" i="8"/>
  <c r="BP2195" i="8" s="1"/>
  <c r="BQ2195" i="8" s="1"/>
  <c r="BO1106" i="8"/>
  <c r="BP1106" i="8" s="1"/>
  <c r="BQ1106" i="8" s="1"/>
  <c r="BO3392" i="8"/>
  <c r="BP3392" i="8" s="1"/>
  <c r="BQ3392" i="8" s="1"/>
  <c r="BO3136" i="8"/>
  <c r="BP3136" i="8" s="1"/>
  <c r="BQ3136" i="8" s="1"/>
  <c r="BO2880" i="8"/>
  <c r="BP2880" i="8" s="1"/>
  <c r="BQ2880" i="8" s="1"/>
  <c r="BO2624" i="8"/>
  <c r="BP2624" i="8" s="1"/>
  <c r="BQ2624" i="8" s="1"/>
  <c r="BO2355" i="8"/>
  <c r="BP2355" i="8" s="1"/>
  <c r="BQ2355" i="8" s="1"/>
  <c r="BO1744" i="8"/>
  <c r="BP1744" i="8" s="1"/>
  <c r="BQ1744" i="8" s="1"/>
  <c r="BO3535" i="8"/>
  <c r="BP3535" i="8" s="1"/>
  <c r="BQ3535" i="8" s="1"/>
  <c r="BO3279" i="8"/>
  <c r="BP3279" i="8" s="1"/>
  <c r="BQ3279" i="8" s="1"/>
  <c r="BO3023" i="8"/>
  <c r="BP3023" i="8" s="1"/>
  <c r="BQ3023" i="8" s="1"/>
  <c r="BO2767" i="8"/>
  <c r="BP2767" i="8" s="1"/>
  <c r="BQ2767" i="8" s="1"/>
  <c r="BO2511" i="8"/>
  <c r="BP2511" i="8" s="1"/>
  <c r="BQ2511" i="8" s="1"/>
  <c r="BO2163" i="8"/>
  <c r="BP2163" i="8" s="1"/>
  <c r="BQ2163" i="8" s="1"/>
  <c r="BO817" i="8"/>
  <c r="BP817" i="8" s="1"/>
  <c r="BQ817" i="8" s="1"/>
  <c r="BM817" i="8"/>
  <c r="BO3422" i="8"/>
  <c r="BM3422" i="8"/>
  <c r="BO3166" i="8"/>
  <c r="BP3166" i="8" s="1"/>
  <c r="BQ3166" i="8" s="1"/>
  <c r="BM3166" i="8"/>
  <c r="BO2910" i="8"/>
  <c r="BP2910" i="8" s="1"/>
  <c r="BQ2910" i="8" s="1"/>
  <c r="BM2910" i="8"/>
  <c r="BO2654" i="8"/>
  <c r="BP2654" i="8" s="1"/>
  <c r="BQ2654" i="8" s="1"/>
  <c r="BM2654" i="8"/>
  <c r="BO2398" i="8"/>
  <c r="BP2398" i="8" s="1"/>
  <c r="BQ2398" i="8" s="1"/>
  <c r="BM2398" i="8"/>
  <c r="BO1871" i="8"/>
  <c r="BO3565" i="8"/>
  <c r="BM3565" i="8"/>
  <c r="BM3309" i="8"/>
  <c r="BO3309" i="8"/>
  <c r="BP3309" i="8" s="1"/>
  <c r="BQ3309" i="8" s="1"/>
  <c r="BO3053" i="8"/>
  <c r="BP3053" i="8" s="1"/>
  <c r="BQ3053" i="8" s="1"/>
  <c r="BM3053" i="8"/>
  <c r="BO2797" i="8"/>
  <c r="BP2797" i="8" s="1"/>
  <c r="BQ2797" i="8" s="1"/>
  <c r="BM2797" i="8"/>
  <c r="BM2541" i="8"/>
  <c r="BO2541" i="8"/>
  <c r="BP2541" i="8" s="1"/>
  <c r="BQ2541" i="8" s="1"/>
  <c r="BO2214" i="8"/>
  <c r="BP2214" i="8" s="1"/>
  <c r="BQ2214" i="8" s="1"/>
  <c r="BM2214" i="8"/>
  <c r="BO1236" i="8"/>
  <c r="BP1236" i="8" s="1"/>
  <c r="BQ1236" i="8" s="1"/>
  <c r="BM1236" i="8"/>
  <c r="BO3452" i="8"/>
  <c r="BP3452" i="8" s="1"/>
  <c r="BQ3452" i="8" s="1"/>
  <c r="BO3196" i="8"/>
  <c r="BP3196" i="8" s="1"/>
  <c r="BQ3196" i="8" s="1"/>
  <c r="BO2940" i="8"/>
  <c r="BP2940" i="8" s="1"/>
  <c r="BQ2940" i="8" s="1"/>
  <c r="BO2684" i="8"/>
  <c r="BO2428" i="8"/>
  <c r="BP2428" i="8" s="1"/>
  <c r="BQ2428" i="8" s="1"/>
  <c r="BO1983" i="8"/>
  <c r="BP1983" i="8" s="1"/>
  <c r="BQ1983" i="8" s="1"/>
  <c r="BM1983" i="8"/>
  <c r="BO3595" i="8"/>
  <c r="BP3595" i="8" s="1"/>
  <c r="BQ3595" i="8" s="1"/>
  <c r="BM3595" i="8"/>
  <c r="BO3339" i="8"/>
  <c r="BP3339" i="8" s="1"/>
  <c r="BQ3339" i="8" s="1"/>
  <c r="BM3339" i="8"/>
  <c r="BO3083" i="8"/>
  <c r="BP3083" i="8" s="1"/>
  <c r="BQ3083" i="8" s="1"/>
  <c r="BM3083" i="8"/>
  <c r="BM2827" i="8"/>
  <c r="BO2827" i="8"/>
  <c r="BP2827" i="8" s="1"/>
  <c r="BQ2827" i="8" s="1"/>
  <c r="BO2571" i="8"/>
  <c r="BP2571" i="8" s="1"/>
  <c r="BQ2571" i="8" s="1"/>
  <c r="BM2571" i="8"/>
  <c r="BO2272" i="8"/>
  <c r="BP2272" i="8" s="1"/>
  <c r="BQ2272" i="8" s="1"/>
  <c r="BO1460" i="8"/>
  <c r="BP1460" i="8" s="1"/>
  <c r="BQ1460" i="8" s="1"/>
  <c r="BM1460" i="8"/>
  <c r="BO1813" i="8"/>
  <c r="BP1813" i="8" s="1"/>
  <c r="BQ1813" i="8" s="1"/>
  <c r="BO1557" i="8"/>
  <c r="BP1557" i="8" s="1"/>
  <c r="BQ1557" i="8" s="1"/>
  <c r="BM1557" i="8"/>
  <c r="BO1237" i="8"/>
  <c r="BP1237" i="8" s="1"/>
  <c r="BQ1237" i="8" s="1"/>
  <c r="BM1237" i="8"/>
  <c r="BO129" i="8"/>
  <c r="BP129" i="8" s="1"/>
  <c r="BQ129" i="8" s="1"/>
  <c r="BM129" i="8"/>
  <c r="BO1859" i="8"/>
  <c r="BP1859" i="8" s="1"/>
  <c r="BQ1859" i="8" s="1"/>
  <c r="BO1603" i="8"/>
  <c r="BP1603" i="8" s="1"/>
  <c r="BQ1603" i="8" s="1"/>
  <c r="BM1603" i="8"/>
  <c r="BO1331" i="8"/>
  <c r="BP1331" i="8" s="1"/>
  <c r="BQ1331" i="8" s="1"/>
  <c r="BM1331" i="8"/>
  <c r="BO497" i="8"/>
  <c r="BP497" i="8" s="1"/>
  <c r="BQ497" i="8" s="1"/>
  <c r="BM497" i="8"/>
  <c r="BO1746" i="8"/>
  <c r="BP1746" i="8" s="1"/>
  <c r="BQ1746" i="8" s="1"/>
  <c r="BO1490" i="8"/>
  <c r="BP1490" i="8" s="1"/>
  <c r="BQ1490" i="8" s="1"/>
  <c r="BO1104" i="8"/>
  <c r="BP1104" i="8" s="1"/>
  <c r="BQ1104" i="8" s="1"/>
  <c r="BM1104" i="8"/>
  <c r="BO2001" i="8"/>
  <c r="BP2001" i="8" s="1"/>
  <c r="BQ2001" i="8" s="1"/>
  <c r="BO1745" i="8"/>
  <c r="BP1745" i="8" s="1"/>
  <c r="BQ1745" i="8" s="1"/>
  <c r="BO1489" i="8"/>
  <c r="BP1489" i="8" s="1"/>
  <c r="BQ1489" i="8" s="1"/>
  <c r="BM1489" i="8"/>
  <c r="BO1103" i="8"/>
  <c r="BP1103" i="8" s="1"/>
  <c r="BQ1103" i="8" s="1"/>
  <c r="BM1103" i="8"/>
  <c r="BM2238" i="8"/>
  <c r="BO2238" i="8"/>
  <c r="BP2238" i="8" s="1"/>
  <c r="BQ2238" i="8" s="1"/>
  <c r="BO1982" i="8"/>
  <c r="BP1982" i="8" s="1"/>
  <c r="BQ1982" i="8" s="1"/>
  <c r="BM1982" i="8"/>
  <c r="BO1726" i="8"/>
  <c r="BP1726" i="8" s="1"/>
  <c r="BQ1726" i="8" s="1"/>
  <c r="BM1726" i="8"/>
  <c r="BO1470" i="8"/>
  <c r="BP1470" i="8" s="1"/>
  <c r="BQ1470" i="8" s="1"/>
  <c r="BM1470" i="8"/>
  <c r="BO1057" i="8"/>
  <c r="BP1057" i="8" s="1"/>
  <c r="BQ1057" i="8" s="1"/>
  <c r="BM1057" i="8"/>
  <c r="BO2029" i="8"/>
  <c r="BP2029" i="8" s="1"/>
  <c r="BQ2029" i="8" s="1"/>
  <c r="BM2029" i="8"/>
  <c r="BO1773" i="8"/>
  <c r="BP1773" i="8" s="1"/>
  <c r="BQ1773" i="8" s="1"/>
  <c r="BM1773" i="8"/>
  <c r="BO1517" i="8"/>
  <c r="BP1517" i="8" s="1"/>
  <c r="BQ1517" i="8" s="1"/>
  <c r="BM1517" i="8"/>
  <c r="BO1157" i="8"/>
  <c r="BP1157" i="8" s="1"/>
  <c r="BQ1157" i="8" s="1"/>
  <c r="BM1157" i="8"/>
  <c r="BO2316" i="8"/>
  <c r="BP2316" i="8" s="1"/>
  <c r="BQ2316" i="8" s="1"/>
  <c r="BM2316" i="8"/>
  <c r="BO2060" i="8"/>
  <c r="BP2060" i="8" s="1"/>
  <c r="BQ2060" i="8" s="1"/>
  <c r="BM2060" i="8"/>
  <c r="BO1804" i="8"/>
  <c r="BP1804" i="8" s="1"/>
  <c r="BQ1804" i="8" s="1"/>
  <c r="BM1804" i="8"/>
  <c r="BO1548" i="8"/>
  <c r="BM1548" i="8"/>
  <c r="BO1220" i="8"/>
  <c r="BP1220" i="8" s="1"/>
  <c r="BQ1220" i="8" s="1"/>
  <c r="BM1220" i="8"/>
  <c r="BO64" i="8"/>
  <c r="BM64" i="8"/>
  <c r="BM2155" i="8"/>
  <c r="BO2155" i="8"/>
  <c r="BP2155" i="8" s="1"/>
  <c r="BQ2155" i="8" s="1"/>
  <c r="BO1899" i="8"/>
  <c r="BM1899" i="8"/>
  <c r="BO1643" i="8"/>
  <c r="BM1643" i="8"/>
  <c r="BO1387" i="8"/>
  <c r="BP1387" i="8" s="1"/>
  <c r="BQ1387" i="8" s="1"/>
  <c r="BM1387" i="8"/>
  <c r="BO784" i="8"/>
  <c r="BP784" i="8" s="1"/>
  <c r="BQ784" i="8" s="1"/>
  <c r="BM784" i="8"/>
  <c r="BO2250" i="8"/>
  <c r="BP2250" i="8" s="1"/>
  <c r="BQ2250" i="8" s="1"/>
  <c r="BM2250" i="8"/>
  <c r="BO1994" i="8"/>
  <c r="BM1994" i="8"/>
  <c r="BO1738" i="8"/>
  <c r="BM1738" i="8"/>
  <c r="BO1482" i="8"/>
  <c r="BP1482" i="8" s="1"/>
  <c r="BQ1482" i="8" s="1"/>
  <c r="BM1482" i="8"/>
  <c r="BO1087" i="8"/>
  <c r="BP1087" i="8" s="1"/>
  <c r="BQ1087" i="8" s="1"/>
  <c r="BM1087" i="8"/>
  <c r="BO2345" i="8"/>
  <c r="BP2345" i="8" s="1"/>
  <c r="BQ2345" i="8" s="1"/>
  <c r="BM2345" i="8"/>
  <c r="BO2089" i="8"/>
  <c r="BM2089" i="8"/>
  <c r="BO1833" i="8"/>
  <c r="BP1833" i="8" s="1"/>
  <c r="BQ1833" i="8" s="1"/>
  <c r="BM1833" i="8"/>
  <c r="BO1577" i="8"/>
  <c r="BP1577" i="8" s="1"/>
  <c r="BQ1577" i="8" s="1"/>
  <c r="BM1577" i="8"/>
  <c r="BO1281" i="8"/>
  <c r="BP1281" i="8" s="1"/>
  <c r="BQ1281" i="8" s="1"/>
  <c r="BM1281" i="8"/>
  <c r="BO289" i="8"/>
  <c r="BP289" i="8" s="1"/>
  <c r="BQ289" i="8" s="1"/>
  <c r="BM289" i="8"/>
  <c r="BO2168" i="8"/>
  <c r="BP2168" i="8" s="1"/>
  <c r="BQ2168" i="8" s="1"/>
  <c r="BM2168" i="8"/>
  <c r="BO1912" i="8"/>
  <c r="BP1912" i="8" s="1"/>
  <c r="BQ1912" i="8" s="1"/>
  <c r="BM1912" i="8"/>
  <c r="BM1656" i="8"/>
  <c r="BO1656" i="8"/>
  <c r="BP1656" i="8" s="1"/>
  <c r="BQ1656" i="8" s="1"/>
  <c r="BO1400" i="8"/>
  <c r="BM1400" i="8"/>
  <c r="BO833" i="8"/>
  <c r="BP833" i="8" s="1"/>
  <c r="BQ833" i="8" s="1"/>
  <c r="BM833" i="8"/>
  <c r="BO2247" i="8"/>
  <c r="BP2247" i="8" s="1"/>
  <c r="BQ2247" i="8" s="1"/>
  <c r="BM2247" i="8"/>
  <c r="BO1991" i="8"/>
  <c r="BM1991" i="8"/>
  <c r="BO1735" i="8"/>
  <c r="BM1735" i="8"/>
  <c r="BO1479" i="8"/>
  <c r="BP1479" i="8" s="1"/>
  <c r="BQ1479" i="8" s="1"/>
  <c r="BM1479" i="8"/>
  <c r="BO1076" i="8"/>
  <c r="BP1076" i="8" s="1"/>
  <c r="BQ1076" i="8" s="1"/>
  <c r="BM1076" i="8"/>
  <c r="BO1702" i="8"/>
  <c r="BP1702" i="8" s="1"/>
  <c r="BQ1702" i="8" s="1"/>
  <c r="BM1702" i="8"/>
  <c r="BO1446" i="8"/>
  <c r="BP1446" i="8" s="1"/>
  <c r="BQ1446" i="8" s="1"/>
  <c r="BM1446" i="8"/>
  <c r="BO994" i="8"/>
  <c r="BP994" i="8" s="1"/>
  <c r="BQ994" i="8" s="1"/>
  <c r="BO852" i="8"/>
  <c r="BO596" i="8"/>
  <c r="BP596" i="8" s="1"/>
  <c r="BQ596" i="8" s="1"/>
  <c r="BM596" i="8"/>
  <c r="BO340" i="8"/>
  <c r="BP340" i="8" s="1"/>
  <c r="BQ340" i="8" s="1"/>
  <c r="BM340" i="8"/>
  <c r="BO84" i="8"/>
  <c r="BP84" i="8" s="1"/>
  <c r="BQ84" i="8" s="1"/>
  <c r="BO947" i="8"/>
  <c r="BP947" i="8" s="1"/>
  <c r="BQ947" i="8" s="1"/>
  <c r="BM947" i="8"/>
  <c r="BO691" i="8"/>
  <c r="BP691" i="8" s="1"/>
  <c r="BQ691" i="8" s="1"/>
  <c r="BM691" i="8"/>
  <c r="BO435" i="8"/>
  <c r="BP435" i="8" s="1"/>
  <c r="BQ435" i="8" s="1"/>
  <c r="BM435" i="8"/>
  <c r="BO179" i="8"/>
  <c r="BP179" i="8" s="1"/>
  <c r="BQ179" i="8" s="1"/>
  <c r="BM179" i="8"/>
  <c r="BO626" i="8"/>
  <c r="BP626" i="8" s="1"/>
  <c r="BQ626" i="8" s="1"/>
  <c r="BM626" i="8"/>
  <c r="BO370" i="8"/>
  <c r="BP370" i="8" s="1"/>
  <c r="BQ370" i="8" s="1"/>
  <c r="BM370" i="8"/>
  <c r="BO114" i="8"/>
  <c r="BP114" i="8" s="1"/>
  <c r="BQ114" i="8" s="1"/>
  <c r="BM114" i="8"/>
  <c r="BO815" i="8"/>
  <c r="BP815" i="8" s="1"/>
  <c r="BQ815" i="8" s="1"/>
  <c r="BM815" i="8"/>
  <c r="BO559" i="8"/>
  <c r="BP559" i="8" s="1"/>
  <c r="BQ559" i="8" s="1"/>
  <c r="BM559" i="8"/>
  <c r="BO303" i="8"/>
  <c r="BP303" i="8" s="1"/>
  <c r="BQ303" i="8" s="1"/>
  <c r="BM303" i="8"/>
  <c r="BO47" i="8"/>
  <c r="BP47" i="8" s="1"/>
  <c r="BQ47" i="8" s="1"/>
  <c r="BO1150" i="8"/>
  <c r="BP1150" i="8" s="1"/>
  <c r="BQ1150" i="8" s="1"/>
  <c r="BM1150" i="8"/>
  <c r="BO894" i="8"/>
  <c r="BP894" i="8" s="1"/>
  <c r="BQ894" i="8" s="1"/>
  <c r="BM894" i="8"/>
  <c r="BO638" i="8"/>
  <c r="BM638" i="8"/>
  <c r="BO382" i="8"/>
  <c r="BP382" i="8" s="1"/>
  <c r="BQ382" i="8" s="1"/>
  <c r="BM382" i="8"/>
  <c r="BO126" i="8"/>
  <c r="BP126" i="8" s="1"/>
  <c r="BQ126" i="8" s="1"/>
  <c r="BM126" i="8"/>
  <c r="BO1229" i="8"/>
  <c r="BP1229" i="8" s="1"/>
  <c r="BQ1229" i="8" s="1"/>
  <c r="BM1229" i="8"/>
  <c r="BO973" i="8"/>
  <c r="BP973" i="8" s="1"/>
  <c r="BQ973" i="8" s="1"/>
  <c r="BM973" i="8"/>
  <c r="BO717" i="8"/>
  <c r="BP717" i="8" s="1"/>
  <c r="BQ717" i="8" s="1"/>
  <c r="BM717" i="8"/>
  <c r="BO461" i="8"/>
  <c r="BP461" i="8" s="1"/>
  <c r="BQ461" i="8" s="1"/>
  <c r="BM461" i="8"/>
  <c r="BO205" i="8"/>
  <c r="BP205" i="8" s="1"/>
  <c r="BQ205" i="8" s="1"/>
  <c r="BM205" i="8"/>
  <c r="BO1308" i="8"/>
  <c r="BP1308" i="8" s="1"/>
  <c r="BQ1308" i="8" s="1"/>
  <c r="BO1052" i="8"/>
  <c r="BP1052" i="8" s="1"/>
  <c r="BQ1052" i="8" s="1"/>
  <c r="BO796" i="8"/>
  <c r="BP796" i="8" s="1"/>
  <c r="BQ796" i="8" s="1"/>
  <c r="BO540" i="8"/>
  <c r="BP540" i="8" s="1"/>
  <c r="BQ540" i="8" s="1"/>
  <c r="BO284" i="8"/>
  <c r="BP284" i="8" s="1"/>
  <c r="BQ284" i="8" s="1"/>
  <c r="BO28" i="8"/>
  <c r="BP28" i="8" s="1"/>
  <c r="BQ28" i="8" s="1"/>
  <c r="BM1131" i="8"/>
  <c r="BO1131" i="8"/>
  <c r="BP1131" i="8" s="1"/>
  <c r="BQ1131" i="8" s="1"/>
  <c r="BO875" i="8"/>
  <c r="BP875" i="8" s="1"/>
  <c r="BQ875" i="8" s="1"/>
  <c r="BM875" i="8"/>
  <c r="BO619" i="8"/>
  <c r="BP619" i="8" s="1"/>
  <c r="BQ619" i="8" s="1"/>
  <c r="BM619" i="8"/>
  <c r="BO363" i="8"/>
  <c r="BP363" i="8" s="1"/>
  <c r="BQ363" i="8" s="1"/>
  <c r="BM363" i="8"/>
  <c r="BO107" i="8"/>
  <c r="BP107" i="8" s="1"/>
  <c r="BQ107" i="8" s="1"/>
  <c r="BM107" i="8"/>
  <c r="BO1210" i="8"/>
  <c r="BP1210" i="8" s="1"/>
  <c r="BQ1210" i="8" s="1"/>
  <c r="BM1210" i="8"/>
  <c r="BO954" i="8"/>
  <c r="BM954" i="8"/>
  <c r="BO698" i="8"/>
  <c r="BP698" i="8" s="1"/>
  <c r="BQ698" i="8" s="1"/>
  <c r="BM698" i="8"/>
  <c r="BO442" i="8"/>
  <c r="BP442" i="8" s="1"/>
  <c r="BQ442" i="8" s="1"/>
  <c r="BM442" i="8"/>
  <c r="BO186" i="8"/>
  <c r="BP186" i="8" s="1"/>
  <c r="BQ186" i="8" s="1"/>
  <c r="BM186" i="8"/>
  <c r="BO1289" i="8"/>
  <c r="BP1289" i="8" s="1"/>
  <c r="BQ1289" i="8" s="1"/>
  <c r="BM1289" i="8"/>
  <c r="BO1033" i="8"/>
  <c r="BM1033" i="8"/>
  <c r="BO777" i="8"/>
  <c r="BP777" i="8" s="1"/>
  <c r="BQ777" i="8" s="1"/>
  <c r="BM777" i="8"/>
  <c r="BO521" i="8"/>
  <c r="BP521" i="8" s="1"/>
  <c r="BQ521" i="8" s="1"/>
  <c r="BM521" i="8"/>
  <c r="BO265" i="8"/>
  <c r="BP265" i="8" s="1"/>
  <c r="BQ265" i="8" s="1"/>
  <c r="BM265" i="8"/>
  <c r="BO9" i="8"/>
  <c r="BP9" i="8" s="1"/>
  <c r="BQ9" i="8" s="1"/>
  <c r="BM9" i="8"/>
  <c r="BO1112" i="8"/>
  <c r="BO856" i="8"/>
  <c r="BP856" i="8" s="1"/>
  <c r="BQ856" i="8" s="1"/>
  <c r="BO600" i="8"/>
  <c r="BP600" i="8" s="1"/>
  <c r="BQ600" i="8" s="1"/>
  <c r="BO344" i="8"/>
  <c r="BP344" i="8" s="1"/>
  <c r="BQ344" i="8" s="1"/>
  <c r="BO88" i="8"/>
  <c r="BP88" i="8" s="1"/>
  <c r="BQ88" i="8" s="1"/>
  <c r="BO1191" i="8"/>
  <c r="BP1191" i="8" s="1"/>
  <c r="BQ1191" i="8" s="1"/>
  <c r="BM1191" i="8"/>
  <c r="BO935" i="8"/>
  <c r="BM935" i="8"/>
  <c r="BO679" i="8"/>
  <c r="BP679" i="8" s="1"/>
  <c r="BQ679" i="8" s="1"/>
  <c r="BM679" i="8"/>
  <c r="BO423" i="8"/>
  <c r="BP423" i="8" s="1"/>
  <c r="BQ423" i="8" s="1"/>
  <c r="BM423" i="8"/>
  <c r="BO167" i="8"/>
  <c r="BP167" i="8" s="1"/>
  <c r="BQ167" i="8" s="1"/>
  <c r="BM167" i="8"/>
  <c r="BO950" i="8"/>
  <c r="BP950" i="8" s="1"/>
  <c r="BQ950" i="8" s="1"/>
  <c r="BM950" i="8"/>
  <c r="BO694" i="8"/>
  <c r="BP694" i="8" s="1"/>
  <c r="BQ694" i="8" s="1"/>
  <c r="BM694" i="8"/>
  <c r="BO438" i="8"/>
  <c r="BP438" i="8" s="1"/>
  <c r="BQ438" i="8" s="1"/>
  <c r="BM438" i="8"/>
  <c r="BO182" i="8"/>
  <c r="BP182" i="8" s="1"/>
  <c r="BQ182" i="8" s="1"/>
  <c r="BM182" i="8"/>
  <c r="BO693" i="8"/>
  <c r="BP693" i="8" s="1"/>
  <c r="BQ693" i="8" s="1"/>
  <c r="BO437" i="8"/>
  <c r="BP437" i="8" s="1"/>
  <c r="BQ437" i="8" s="1"/>
  <c r="BO181" i="8"/>
  <c r="BP181" i="8" s="1"/>
  <c r="BQ181" i="8" s="1"/>
  <c r="BM3504" i="8"/>
  <c r="BM2132" i="8"/>
  <c r="BM1956" i="8"/>
  <c r="BM3152" i="8"/>
  <c r="BM1780" i="8"/>
  <c r="BM2720" i="8"/>
  <c r="BM2448" i="8"/>
  <c r="BM2180" i="8"/>
  <c r="BM3540" i="8"/>
  <c r="BM2178" i="8"/>
  <c r="BM3620" i="8"/>
  <c r="BM2258" i="8"/>
  <c r="BM3700" i="8"/>
  <c r="BM2338" i="8"/>
  <c r="BM3698" i="8"/>
  <c r="BM2336" i="8"/>
  <c r="BM2416" i="8"/>
  <c r="BM2276" i="8"/>
  <c r="BM2916" i="8"/>
  <c r="BM1119" i="8"/>
  <c r="BM1439" i="8"/>
  <c r="BM3168" i="8"/>
  <c r="BM3413" i="8"/>
  <c r="BM2901" i="8"/>
  <c r="BM2389" i="8"/>
  <c r="BM1877" i="8"/>
  <c r="BM1380" i="8"/>
  <c r="BM356" i="8"/>
  <c r="BM3635" i="8"/>
  <c r="BM3379" i="8"/>
  <c r="BM2355" i="8"/>
  <c r="BM3617" i="8"/>
  <c r="BM3361" i="8"/>
  <c r="BM3105" i="8"/>
  <c r="BM2849" i="8"/>
  <c r="BM2577" i="8"/>
  <c r="BM1777" i="8"/>
  <c r="BM3535" i="8"/>
  <c r="BM2511" i="8"/>
  <c r="BM2686" i="8"/>
  <c r="BM3725" i="8"/>
  <c r="BM2413" i="8"/>
  <c r="BM3660" i="8"/>
  <c r="BM2172" i="8"/>
  <c r="BM3419" i="8"/>
  <c r="BM1866" i="8"/>
  <c r="BM2054" i="8"/>
  <c r="BM1341" i="8"/>
  <c r="BM763" i="8"/>
  <c r="BM153" i="8"/>
  <c r="BM1318" i="8"/>
  <c r="BO3629" i="8"/>
  <c r="BO988" i="8"/>
  <c r="BP988" i="8" s="1"/>
  <c r="BQ988" i="8" s="1"/>
  <c r="BP320" i="8"/>
  <c r="BQ320" i="8" s="1"/>
  <c r="BP336" i="8"/>
  <c r="BQ336" i="8" s="1"/>
  <c r="BP470" i="8"/>
  <c r="BQ470" i="8" s="1"/>
  <c r="BP329" i="8"/>
  <c r="BQ329" i="8" s="1"/>
  <c r="BP307" i="8"/>
  <c r="BQ307" i="8" s="1"/>
  <c r="BP29" i="8"/>
  <c r="BQ29" i="8" s="1"/>
  <c r="BP518" i="8"/>
  <c r="BQ518" i="8" s="1"/>
  <c r="BP541" i="8"/>
  <c r="BQ541" i="8" s="1"/>
  <c r="BP573" i="8"/>
  <c r="BQ573" i="8" s="1"/>
  <c r="BP605" i="8"/>
  <c r="BQ605" i="8" s="1"/>
  <c r="BP765" i="8"/>
  <c r="BQ765" i="8" s="1"/>
  <c r="BP797" i="8"/>
  <c r="BQ797" i="8" s="1"/>
  <c r="BP813" i="8"/>
  <c r="BQ813" i="8" s="1"/>
  <c r="BP829" i="8"/>
  <c r="BQ829" i="8" s="1"/>
  <c r="BP845" i="8"/>
  <c r="BQ845" i="8" s="1"/>
  <c r="BP935" i="8"/>
  <c r="BQ935" i="8" s="1"/>
  <c r="BP951" i="8"/>
  <c r="BQ951" i="8" s="1"/>
  <c r="BP967" i="8"/>
  <c r="BQ967" i="8" s="1"/>
  <c r="BP983" i="8"/>
  <c r="BQ983" i="8" s="1"/>
  <c r="BP999" i="8"/>
  <c r="BQ999" i="8" s="1"/>
  <c r="BP1015" i="8"/>
  <c r="BQ1015" i="8" s="1"/>
  <c r="BP1031" i="8"/>
  <c r="BQ1031" i="8" s="1"/>
  <c r="BP1047" i="8"/>
  <c r="BQ1047" i="8" s="1"/>
  <c r="BP1063" i="8"/>
  <c r="BQ1063" i="8" s="1"/>
  <c r="BP1079" i="8"/>
  <c r="BQ1079" i="8" s="1"/>
  <c r="BP1575" i="8"/>
  <c r="BQ1575" i="8" s="1"/>
  <c r="BP1591" i="8"/>
  <c r="BQ1591" i="8" s="1"/>
  <c r="BP1607" i="8"/>
  <c r="BQ1607" i="8" s="1"/>
  <c r="BP1623" i="8"/>
  <c r="BQ1623" i="8" s="1"/>
  <c r="BP1735" i="8"/>
  <c r="BQ1735" i="8" s="1"/>
  <c r="BP1751" i="8"/>
  <c r="BQ1751" i="8" s="1"/>
  <c r="BP2239" i="8"/>
  <c r="BQ2239" i="8" s="1"/>
  <c r="BP2216" i="8"/>
  <c r="BQ2216" i="8" s="1"/>
  <c r="BP2223" i="8"/>
  <c r="BQ2223" i="8" s="1"/>
  <c r="BP2556" i="8"/>
  <c r="BQ2556" i="8" s="1"/>
  <c r="BP2572" i="8"/>
  <c r="BQ2572" i="8" s="1"/>
  <c r="BP2842" i="8"/>
  <c r="BQ2842" i="8" s="1"/>
  <c r="BP2858" i="8"/>
  <c r="BQ2858" i="8" s="1"/>
  <c r="BP2890" i="8"/>
  <c r="BQ2890" i="8" s="1"/>
  <c r="BP2906" i="8"/>
  <c r="BQ2906" i="8" s="1"/>
  <c r="BP2922" i="8"/>
  <c r="BQ2922" i="8" s="1"/>
  <c r="BP3062" i="8"/>
  <c r="BQ3062" i="8" s="1"/>
  <c r="BP3151" i="8"/>
  <c r="BQ3151" i="8" s="1"/>
  <c r="BP3364" i="8"/>
  <c r="BQ3364" i="8" s="1"/>
  <c r="BP3268" i="8"/>
  <c r="BQ3268" i="8" s="1"/>
  <c r="BP3284" i="8"/>
  <c r="BQ3284" i="8" s="1"/>
  <c r="BP3300" i="8"/>
  <c r="BQ3300" i="8" s="1"/>
  <c r="BP3386" i="8"/>
  <c r="BQ3386" i="8" s="1"/>
  <c r="BP3468" i="8"/>
  <c r="BQ3468" i="8" s="1"/>
  <c r="BP3514" i="8"/>
  <c r="BQ3514" i="8" s="1"/>
  <c r="BP3530" i="8"/>
  <c r="BQ3530" i="8" s="1"/>
  <c r="BP3546" i="8"/>
  <c r="BQ3546" i="8" s="1"/>
  <c r="BP3658" i="8"/>
  <c r="BQ3658" i="8" s="1"/>
  <c r="BP3674" i="8"/>
  <c r="BQ3674" i="8" s="1"/>
  <c r="BP3771" i="8"/>
  <c r="BQ3771" i="8" s="1"/>
  <c r="BO2964" i="8"/>
  <c r="BP2964" i="8" s="1"/>
  <c r="BQ2964" i="8" s="1"/>
  <c r="BM3799" i="8"/>
  <c r="BO3799" i="8"/>
  <c r="BP3799" i="8" s="1"/>
  <c r="BQ3799" i="8" s="1"/>
  <c r="BM3160" i="8"/>
  <c r="BO3160" i="8"/>
  <c r="BO3659" i="8"/>
  <c r="BP3659" i="8" s="1"/>
  <c r="BQ3659" i="8" s="1"/>
  <c r="BO2553" i="8"/>
  <c r="BP2553" i="8" s="1"/>
  <c r="BQ2553" i="8" s="1"/>
  <c r="BM2553" i="8"/>
  <c r="BO3431" i="8"/>
  <c r="BP3431" i="8" s="1"/>
  <c r="BQ3431" i="8" s="1"/>
  <c r="BM3431" i="8"/>
  <c r="BO3766" i="8"/>
  <c r="BP3766" i="8" s="1"/>
  <c r="BQ3766" i="8" s="1"/>
  <c r="BM3766" i="8"/>
  <c r="BO3028" i="8"/>
  <c r="BP3028" i="8" s="1"/>
  <c r="BQ3028" i="8" s="1"/>
  <c r="BO3608" i="8"/>
  <c r="BP3608" i="8" s="1"/>
  <c r="BQ3608" i="8" s="1"/>
  <c r="BM3608" i="8"/>
  <c r="BO2369" i="8"/>
  <c r="BP2369" i="8" s="1"/>
  <c r="BQ2369" i="8" s="1"/>
  <c r="BO3539" i="8"/>
  <c r="BP3539" i="8" s="1"/>
  <c r="BQ3539" i="8" s="1"/>
  <c r="BO2825" i="8"/>
  <c r="BP2825" i="8" s="1"/>
  <c r="BQ2825" i="8" s="1"/>
  <c r="BM2825" i="8"/>
  <c r="BO3705" i="8"/>
  <c r="BP3705" i="8" s="1"/>
  <c r="BQ3705" i="8" s="1"/>
  <c r="BM3705" i="8"/>
  <c r="BO3272" i="8"/>
  <c r="BP3272" i="8" s="1"/>
  <c r="BQ3272" i="8" s="1"/>
  <c r="BM3272" i="8"/>
  <c r="BO1846" i="8"/>
  <c r="BP1846" i="8" s="1"/>
  <c r="BQ1846" i="8" s="1"/>
  <c r="BM1846" i="8"/>
  <c r="BO3537" i="8"/>
  <c r="BP3537" i="8" s="1"/>
  <c r="BQ3537" i="8" s="1"/>
  <c r="BM2810" i="8"/>
  <c r="BO2810" i="8"/>
  <c r="BP2810" i="8" s="1"/>
  <c r="BQ2810" i="8" s="1"/>
  <c r="BO3701" i="8"/>
  <c r="BP3701" i="8" s="1"/>
  <c r="BQ3701" i="8" s="1"/>
  <c r="BO3257" i="8"/>
  <c r="BP3257" i="8" s="1"/>
  <c r="BQ3257" i="8" s="1"/>
  <c r="BM3257" i="8"/>
  <c r="BO1766" i="8"/>
  <c r="BP1766" i="8" s="1"/>
  <c r="BQ1766" i="8" s="1"/>
  <c r="BM1766" i="8"/>
  <c r="BO3527" i="8"/>
  <c r="BP3527" i="8" s="1"/>
  <c r="BQ3527" i="8" s="1"/>
  <c r="BM3527" i="8"/>
  <c r="BO2793" i="8"/>
  <c r="BP2793" i="8" s="1"/>
  <c r="BQ2793" i="8" s="1"/>
  <c r="BM2793" i="8"/>
  <c r="BO3699" i="8"/>
  <c r="BP3699" i="8" s="1"/>
  <c r="BQ3699" i="8" s="1"/>
  <c r="BO3253" i="8"/>
  <c r="BO1711" i="8"/>
  <c r="BP1711" i="8" s="1"/>
  <c r="BQ1711" i="8" s="1"/>
  <c r="BO3525" i="8"/>
  <c r="BP3525" i="8" s="1"/>
  <c r="BQ3525" i="8" s="1"/>
  <c r="BO2778" i="8"/>
  <c r="BM2778" i="8"/>
  <c r="BO3242" i="8"/>
  <c r="BP3242" i="8" s="1"/>
  <c r="BQ3242" i="8" s="1"/>
  <c r="BM3242" i="8"/>
  <c r="BO1631" i="8"/>
  <c r="BP1631" i="8" s="1"/>
  <c r="BQ1631" i="8" s="1"/>
  <c r="BO3523" i="8"/>
  <c r="BP3523" i="8" s="1"/>
  <c r="BQ3523" i="8" s="1"/>
  <c r="BO2773" i="8"/>
  <c r="BP2773" i="8" s="1"/>
  <c r="BQ2773" i="8" s="1"/>
  <c r="BO3695" i="8"/>
  <c r="BP3695" i="8" s="1"/>
  <c r="BQ3695" i="8" s="1"/>
  <c r="BM3695" i="8"/>
  <c r="BO3240" i="8"/>
  <c r="BP3240" i="8" s="1"/>
  <c r="BQ3240" i="8" s="1"/>
  <c r="BM3240" i="8"/>
  <c r="BO1600" i="8"/>
  <c r="BP1600" i="8" s="1"/>
  <c r="BQ1600" i="8" s="1"/>
  <c r="BM1600" i="8"/>
  <c r="BO3521" i="8"/>
  <c r="BP3521" i="8" s="1"/>
  <c r="BQ3521" i="8" s="1"/>
  <c r="BM2761" i="8"/>
  <c r="BO2761" i="8"/>
  <c r="BP2761" i="8" s="1"/>
  <c r="BQ2761" i="8" s="1"/>
  <c r="BM3709" i="8"/>
  <c r="BO3709" i="8"/>
  <c r="BO3285" i="8"/>
  <c r="BP3285" i="8" s="1"/>
  <c r="BQ3285" i="8" s="1"/>
  <c r="BO1919" i="8"/>
  <c r="BP1919" i="8" s="1"/>
  <c r="BQ1919" i="8" s="1"/>
  <c r="BM1919" i="8"/>
  <c r="BO2792" i="8"/>
  <c r="BP2792" i="8" s="1"/>
  <c r="BQ2792" i="8" s="1"/>
  <c r="BM2792" i="8"/>
  <c r="BO2536" i="8"/>
  <c r="BM2536" i="8"/>
  <c r="BO2209" i="8"/>
  <c r="BP2209" i="8" s="1"/>
  <c r="BQ2209" i="8" s="1"/>
  <c r="BO1199" i="8"/>
  <c r="BP1199" i="8" s="1"/>
  <c r="BQ1199" i="8" s="1"/>
  <c r="BM1199" i="8"/>
  <c r="BO3127" i="8"/>
  <c r="BP3127" i="8" s="1"/>
  <c r="BQ3127" i="8" s="1"/>
  <c r="BM3127" i="8"/>
  <c r="BO2871" i="8"/>
  <c r="BP2871" i="8" s="1"/>
  <c r="BQ2871" i="8" s="1"/>
  <c r="BM2871" i="8"/>
  <c r="BO2615" i="8"/>
  <c r="BP2615" i="8" s="1"/>
  <c r="BQ2615" i="8" s="1"/>
  <c r="BM2615" i="8"/>
  <c r="BO2341" i="8"/>
  <c r="BP2341" i="8" s="1"/>
  <c r="BQ2341" i="8" s="1"/>
  <c r="BO1696" i="8"/>
  <c r="BP1696" i="8" s="1"/>
  <c r="BQ1696" i="8" s="1"/>
  <c r="BM1696" i="8"/>
  <c r="BO3206" i="8"/>
  <c r="BP3206" i="8" s="1"/>
  <c r="BQ3206" i="8" s="1"/>
  <c r="BM3206" i="8"/>
  <c r="BO2950" i="8"/>
  <c r="BP2950" i="8" s="1"/>
  <c r="BQ2950" i="8" s="1"/>
  <c r="BM2950" i="8"/>
  <c r="BO2694" i="8"/>
  <c r="BP2694" i="8" s="1"/>
  <c r="BQ2694" i="8" s="1"/>
  <c r="BM2694" i="8"/>
  <c r="BO2438" i="8"/>
  <c r="BP2438" i="8" s="1"/>
  <c r="BQ2438" i="8" s="1"/>
  <c r="BM2438" i="8"/>
  <c r="BO2005" i="8"/>
  <c r="BP2005" i="8" s="1"/>
  <c r="BQ2005" i="8" s="1"/>
  <c r="BO2788" i="8"/>
  <c r="BP2788" i="8" s="1"/>
  <c r="BQ2788" i="8" s="1"/>
  <c r="BO2532" i="8"/>
  <c r="BP2532" i="8" s="1"/>
  <c r="BQ2532" i="8" s="1"/>
  <c r="BO2198" i="8"/>
  <c r="BP2198" i="8" s="1"/>
  <c r="BQ2198" i="8" s="1"/>
  <c r="BM2198" i="8"/>
  <c r="BO1140" i="8"/>
  <c r="BP1140" i="8" s="1"/>
  <c r="BQ1140" i="8" s="1"/>
  <c r="BM1140" i="8"/>
  <c r="BO3139" i="8"/>
  <c r="BP3139" i="8" s="1"/>
  <c r="BQ3139" i="8" s="1"/>
  <c r="BO2883" i="8"/>
  <c r="BP2883" i="8" s="1"/>
  <c r="BQ2883" i="8" s="1"/>
  <c r="BO2627" i="8"/>
  <c r="BP2627" i="8" s="1"/>
  <c r="BQ2627" i="8" s="1"/>
  <c r="BO2358" i="8"/>
  <c r="BP2358" i="8" s="1"/>
  <c r="BQ2358" i="8" s="1"/>
  <c r="BM2358" i="8"/>
  <c r="BO1760" i="8"/>
  <c r="BO3330" i="8"/>
  <c r="BP3330" i="8" s="1"/>
  <c r="BQ3330" i="8" s="1"/>
  <c r="BO3074" i="8"/>
  <c r="BP3074" i="8" s="1"/>
  <c r="BQ3074" i="8" s="1"/>
  <c r="BO2818" i="8"/>
  <c r="BP2818" i="8" s="1"/>
  <c r="BQ2818" i="8" s="1"/>
  <c r="BO2562" i="8"/>
  <c r="BP2562" i="8" s="1"/>
  <c r="BQ2562" i="8" s="1"/>
  <c r="BO2256" i="8"/>
  <c r="BP2256" i="8" s="1"/>
  <c r="BQ2256" i="8" s="1"/>
  <c r="BO1412" i="8"/>
  <c r="BP1412" i="8" s="1"/>
  <c r="BQ1412" i="8" s="1"/>
  <c r="BO3281" i="8"/>
  <c r="BP3281" i="8" s="1"/>
  <c r="BQ3281" i="8" s="1"/>
  <c r="BO3025" i="8"/>
  <c r="BP3025" i="8" s="1"/>
  <c r="BQ3025" i="8" s="1"/>
  <c r="BO2769" i="8"/>
  <c r="BP2769" i="8" s="1"/>
  <c r="BQ2769" i="8" s="1"/>
  <c r="BO2513" i="8"/>
  <c r="BP2513" i="8" s="1"/>
  <c r="BQ2513" i="8" s="1"/>
  <c r="BO2165" i="8"/>
  <c r="BP2165" i="8" s="1"/>
  <c r="BQ2165" i="8" s="1"/>
  <c r="BO865" i="8"/>
  <c r="BP865" i="8" s="1"/>
  <c r="BQ865" i="8" s="1"/>
  <c r="BO3376" i="8"/>
  <c r="BP3376" i="8" s="1"/>
  <c r="BQ3376" i="8" s="1"/>
  <c r="BO3120" i="8"/>
  <c r="BP3120" i="8" s="1"/>
  <c r="BQ3120" i="8" s="1"/>
  <c r="BO2864" i="8"/>
  <c r="BP2864" i="8" s="1"/>
  <c r="BQ2864" i="8" s="1"/>
  <c r="BO2608" i="8"/>
  <c r="BP2608" i="8" s="1"/>
  <c r="BQ2608" i="8" s="1"/>
  <c r="BO2334" i="8"/>
  <c r="BP2334" i="8" s="1"/>
  <c r="BQ2334" i="8" s="1"/>
  <c r="BM2334" i="8"/>
  <c r="BM1663" i="8"/>
  <c r="BO1663" i="8"/>
  <c r="BP1663" i="8" s="1"/>
  <c r="BQ1663" i="8" s="1"/>
  <c r="BO3519" i="8"/>
  <c r="BP3519" i="8" s="1"/>
  <c r="BQ3519" i="8" s="1"/>
  <c r="BM3519" i="8"/>
  <c r="BM3263" i="8"/>
  <c r="BO3263" i="8"/>
  <c r="BP3263" i="8" s="1"/>
  <c r="BQ3263" i="8" s="1"/>
  <c r="BM3007" i="8"/>
  <c r="BO3007" i="8"/>
  <c r="BP3007" i="8" s="1"/>
  <c r="BQ3007" i="8" s="1"/>
  <c r="BM2751" i="8"/>
  <c r="BO2751" i="8"/>
  <c r="BP2751" i="8" s="1"/>
  <c r="BQ2751" i="8" s="1"/>
  <c r="BO2495" i="8"/>
  <c r="BP2495" i="8" s="1"/>
  <c r="BQ2495" i="8" s="1"/>
  <c r="BM2495" i="8"/>
  <c r="BO2133" i="8"/>
  <c r="BP2133" i="8" s="1"/>
  <c r="BQ2133" i="8" s="1"/>
  <c r="BO224" i="8"/>
  <c r="BP224" i="8" s="1"/>
  <c r="BQ224" i="8" s="1"/>
  <c r="BO3406" i="8"/>
  <c r="BM3406" i="8"/>
  <c r="BO3150" i="8"/>
  <c r="BP3150" i="8" s="1"/>
  <c r="BQ3150" i="8" s="1"/>
  <c r="BM3150" i="8"/>
  <c r="BO2894" i="8"/>
  <c r="BP2894" i="8" s="1"/>
  <c r="BQ2894" i="8" s="1"/>
  <c r="BM2894" i="8"/>
  <c r="BO2638" i="8"/>
  <c r="BM2638" i="8"/>
  <c r="BO2374" i="8"/>
  <c r="BP2374" i="8" s="1"/>
  <c r="BQ2374" i="8" s="1"/>
  <c r="BM2374" i="8"/>
  <c r="BO1807" i="8"/>
  <c r="BM1807" i="8"/>
  <c r="BO3549" i="8"/>
  <c r="BP3549" i="8" s="1"/>
  <c r="BQ3549" i="8" s="1"/>
  <c r="BM3549" i="8"/>
  <c r="BO3293" i="8"/>
  <c r="BP3293" i="8" s="1"/>
  <c r="BQ3293" i="8" s="1"/>
  <c r="BM3293" i="8"/>
  <c r="BO3037" i="8"/>
  <c r="BP3037" i="8" s="1"/>
  <c r="BQ3037" i="8" s="1"/>
  <c r="BM3037" i="8"/>
  <c r="BO2781" i="8"/>
  <c r="BP2781" i="8" s="1"/>
  <c r="BQ2781" i="8" s="1"/>
  <c r="BM2781" i="8"/>
  <c r="BO2525" i="8"/>
  <c r="BP2525" i="8" s="1"/>
  <c r="BQ2525" i="8" s="1"/>
  <c r="BM2525" i="8"/>
  <c r="BO2191" i="8"/>
  <c r="BP2191" i="8" s="1"/>
  <c r="BQ2191" i="8" s="1"/>
  <c r="BM2191" i="8"/>
  <c r="BO1060" i="8"/>
  <c r="BP1060" i="8" s="1"/>
  <c r="BQ1060" i="8" s="1"/>
  <c r="BM3436" i="8"/>
  <c r="BO3436" i="8"/>
  <c r="BP3436" i="8" s="1"/>
  <c r="BQ3436" i="8" s="1"/>
  <c r="BO3180" i="8"/>
  <c r="BP3180" i="8" s="1"/>
  <c r="BQ3180" i="8" s="1"/>
  <c r="BM3180" i="8"/>
  <c r="BO2924" i="8"/>
  <c r="BP2924" i="8" s="1"/>
  <c r="BQ2924" i="8" s="1"/>
  <c r="BM2924" i="8"/>
  <c r="BO2668" i="8"/>
  <c r="BP2668" i="8" s="1"/>
  <c r="BQ2668" i="8" s="1"/>
  <c r="BM2668" i="8"/>
  <c r="BO2412" i="8"/>
  <c r="BP2412" i="8" s="1"/>
  <c r="BQ2412" i="8" s="1"/>
  <c r="BM2412" i="8"/>
  <c r="BO1924" i="8"/>
  <c r="BP1924" i="8" s="1"/>
  <c r="BQ1924" i="8" s="1"/>
  <c r="BO3579" i="8"/>
  <c r="BP3579" i="8" s="1"/>
  <c r="BQ3579" i="8" s="1"/>
  <c r="BM3579" i="8"/>
  <c r="BO3323" i="8"/>
  <c r="BP3323" i="8" s="1"/>
  <c r="BQ3323" i="8" s="1"/>
  <c r="BM3323" i="8"/>
  <c r="BO3067" i="8"/>
  <c r="BP3067" i="8" s="1"/>
  <c r="BQ3067" i="8" s="1"/>
  <c r="BM3067" i="8"/>
  <c r="BO2811" i="8"/>
  <c r="BP2811" i="8" s="1"/>
  <c r="BQ2811" i="8" s="1"/>
  <c r="BM2811" i="8"/>
  <c r="BO2555" i="8"/>
  <c r="BP2555" i="8" s="1"/>
  <c r="BQ2555" i="8" s="1"/>
  <c r="BM2555" i="8"/>
  <c r="BO2242" i="8"/>
  <c r="BO1376" i="8"/>
  <c r="BP1376" i="8" s="1"/>
  <c r="BQ1376" i="8" s="1"/>
  <c r="BO1797" i="8"/>
  <c r="BP1797" i="8" s="1"/>
  <c r="BQ1797" i="8" s="1"/>
  <c r="BO1541" i="8"/>
  <c r="BP1541" i="8" s="1"/>
  <c r="BQ1541" i="8" s="1"/>
  <c r="BM1541" i="8"/>
  <c r="BO1205" i="8"/>
  <c r="BP1205" i="8" s="1"/>
  <c r="BQ1205" i="8" s="1"/>
  <c r="BO2099" i="8"/>
  <c r="BP2099" i="8" s="1"/>
  <c r="BQ2099" i="8" s="1"/>
  <c r="BO1843" i="8"/>
  <c r="BP1843" i="8" s="1"/>
  <c r="BQ1843" i="8" s="1"/>
  <c r="BO1587" i="8"/>
  <c r="BP1587" i="8" s="1"/>
  <c r="BQ1587" i="8" s="1"/>
  <c r="BM1587" i="8"/>
  <c r="BM1299" i="8"/>
  <c r="BO1299" i="8"/>
  <c r="BP1299" i="8" s="1"/>
  <c r="BQ1299" i="8" s="1"/>
  <c r="BO369" i="8"/>
  <c r="BP369" i="8" s="1"/>
  <c r="BQ369" i="8" s="1"/>
  <c r="BM369" i="8"/>
  <c r="BO1730" i="8"/>
  <c r="BP1730" i="8" s="1"/>
  <c r="BQ1730" i="8" s="1"/>
  <c r="BO1474" i="8"/>
  <c r="BP1474" i="8" s="1"/>
  <c r="BQ1474" i="8" s="1"/>
  <c r="BM1474" i="8"/>
  <c r="BO1062" i="8"/>
  <c r="BP1062" i="8" s="1"/>
  <c r="BQ1062" i="8" s="1"/>
  <c r="BO1985" i="8"/>
  <c r="BP1985" i="8" s="1"/>
  <c r="BQ1985" i="8" s="1"/>
  <c r="BO1729" i="8"/>
  <c r="BP1729" i="8" s="1"/>
  <c r="BQ1729" i="8" s="1"/>
  <c r="BO1473" i="8"/>
  <c r="BP1473" i="8" s="1"/>
  <c r="BQ1473" i="8" s="1"/>
  <c r="BM1473" i="8"/>
  <c r="BO1061" i="8"/>
  <c r="BP1061" i="8" s="1"/>
  <c r="BQ1061" i="8" s="1"/>
  <c r="BM1061" i="8"/>
  <c r="BO2222" i="8"/>
  <c r="BP2222" i="8" s="1"/>
  <c r="BQ2222" i="8" s="1"/>
  <c r="BO1966" i="8"/>
  <c r="BP1966" i="8" s="1"/>
  <c r="BQ1966" i="8" s="1"/>
  <c r="BO1710" i="8"/>
  <c r="BP1710" i="8" s="1"/>
  <c r="BQ1710" i="8" s="1"/>
  <c r="BM1710" i="8"/>
  <c r="BO1454" i="8"/>
  <c r="BP1454" i="8" s="1"/>
  <c r="BQ1454" i="8" s="1"/>
  <c r="BM1454" i="8"/>
  <c r="BO1013" i="8"/>
  <c r="BP1013" i="8" s="1"/>
  <c r="BQ1013" i="8" s="1"/>
  <c r="BM1013" i="8"/>
  <c r="BO2013" i="8"/>
  <c r="BP2013" i="8" s="1"/>
  <c r="BQ2013" i="8" s="1"/>
  <c r="BM2013" i="8"/>
  <c r="BM1757" i="8"/>
  <c r="BO1757" i="8"/>
  <c r="BP1757" i="8" s="1"/>
  <c r="BQ1757" i="8" s="1"/>
  <c r="BO1501" i="8"/>
  <c r="BP1501" i="8" s="1"/>
  <c r="BQ1501" i="8" s="1"/>
  <c r="BM1501" i="8"/>
  <c r="BO1125" i="8"/>
  <c r="BP1125" i="8" s="1"/>
  <c r="BQ1125" i="8" s="1"/>
  <c r="BM1125" i="8"/>
  <c r="BO2300" i="8"/>
  <c r="BP2300" i="8" s="1"/>
  <c r="BQ2300" i="8" s="1"/>
  <c r="BM2300" i="8"/>
  <c r="BO2044" i="8"/>
  <c r="BP2044" i="8" s="1"/>
  <c r="BQ2044" i="8" s="1"/>
  <c r="BM2044" i="8"/>
  <c r="BO1788" i="8"/>
  <c r="BP1788" i="8" s="1"/>
  <c r="BQ1788" i="8" s="1"/>
  <c r="BM1788" i="8"/>
  <c r="BO1532" i="8"/>
  <c r="BP1532" i="8" s="1"/>
  <c r="BQ1532" i="8" s="1"/>
  <c r="BM1532" i="8"/>
  <c r="BO1188" i="8"/>
  <c r="BP1188" i="8" s="1"/>
  <c r="BQ1188" i="8" s="1"/>
  <c r="BO2395" i="8"/>
  <c r="BP2395" i="8" s="1"/>
  <c r="BQ2395" i="8" s="1"/>
  <c r="BO2139" i="8"/>
  <c r="BP2139" i="8" s="1"/>
  <c r="BQ2139" i="8" s="1"/>
  <c r="BO1883" i="8"/>
  <c r="BP1883" i="8" s="1"/>
  <c r="BQ1883" i="8" s="1"/>
  <c r="BO1627" i="8"/>
  <c r="BM1627" i="8"/>
  <c r="BO1371" i="8"/>
  <c r="BP1371" i="8" s="1"/>
  <c r="BQ1371" i="8" s="1"/>
  <c r="BM1371" i="8"/>
  <c r="BO689" i="8"/>
  <c r="BP689" i="8" s="1"/>
  <c r="BQ689" i="8" s="1"/>
  <c r="BM689" i="8"/>
  <c r="BO2234" i="8"/>
  <c r="BP2234" i="8" s="1"/>
  <c r="BQ2234" i="8" s="1"/>
  <c r="BM2234" i="8"/>
  <c r="BO1978" i="8"/>
  <c r="BM1978" i="8"/>
  <c r="BO1722" i="8"/>
  <c r="BP1722" i="8" s="1"/>
  <c r="BQ1722" i="8" s="1"/>
  <c r="BM1722" i="8"/>
  <c r="BO1466" i="8"/>
  <c r="BP1466" i="8" s="1"/>
  <c r="BQ1466" i="8" s="1"/>
  <c r="BM1466" i="8"/>
  <c r="BO1045" i="8"/>
  <c r="BP1045" i="8" s="1"/>
  <c r="BQ1045" i="8" s="1"/>
  <c r="BM1045" i="8"/>
  <c r="BO2329" i="8"/>
  <c r="BP2329" i="8" s="1"/>
  <c r="BQ2329" i="8" s="1"/>
  <c r="BM2329" i="8"/>
  <c r="BO2073" i="8"/>
  <c r="BM2073" i="8"/>
  <c r="BO1817" i="8"/>
  <c r="BP1817" i="8" s="1"/>
  <c r="BQ1817" i="8" s="1"/>
  <c r="BM1817" i="8"/>
  <c r="BM1561" i="8"/>
  <c r="BO1561" i="8"/>
  <c r="BP1561" i="8" s="1"/>
  <c r="BQ1561" i="8" s="1"/>
  <c r="BO1249" i="8"/>
  <c r="BP1249" i="8" s="1"/>
  <c r="BQ1249" i="8" s="1"/>
  <c r="BM1249" i="8"/>
  <c r="BO161" i="8"/>
  <c r="BP161" i="8" s="1"/>
  <c r="BQ161" i="8" s="1"/>
  <c r="BM161" i="8"/>
  <c r="BO2152" i="8"/>
  <c r="BP2152" i="8" s="1"/>
  <c r="BQ2152" i="8" s="1"/>
  <c r="BM2152" i="8"/>
  <c r="BO1896" i="8"/>
  <c r="BP1896" i="8" s="1"/>
  <c r="BQ1896" i="8" s="1"/>
  <c r="BM1896" i="8"/>
  <c r="BM1640" i="8"/>
  <c r="BO1640" i="8"/>
  <c r="BP1640" i="8" s="1"/>
  <c r="BQ1640" i="8" s="1"/>
  <c r="BO1384" i="8"/>
  <c r="BM1384" i="8"/>
  <c r="BO769" i="8"/>
  <c r="BP769" i="8" s="1"/>
  <c r="BQ769" i="8" s="1"/>
  <c r="BM769" i="8"/>
  <c r="BO2231" i="8"/>
  <c r="BP2231" i="8" s="1"/>
  <c r="BQ2231" i="8" s="1"/>
  <c r="BM2231" i="8"/>
  <c r="BO1975" i="8"/>
  <c r="BP1975" i="8" s="1"/>
  <c r="BQ1975" i="8" s="1"/>
  <c r="BM1975" i="8"/>
  <c r="BO1719" i="8"/>
  <c r="BP1719" i="8" s="1"/>
  <c r="BQ1719" i="8" s="1"/>
  <c r="BM1719" i="8"/>
  <c r="BO1463" i="8"/>
  <c r="BP1463" i="8" s="1"/>
  <c r="BQ1463" i="8" s="1"/>
  <c r="BM1463" i="8"/>
  <c r="BO1041" i="8"/>
  <c r="BP1041" i="8" s="1"/>
  <c r="BQ1041" i="8" s="1"/>
  <c r="BM1041" i="8"/>
  <c r="BO1686" i="8"/>
  <c r="BP1686" i="8" s="1"/>
  <c r="BQ1686" i="8" s="1"/>
  <c r="BM1686" i="8"/>
  <c r="BO1430" i="8"/>
  <c r="BP1430" i="8" s="1"/>
  <c r="BQ1430" i="8" s="1"/>
  <c r="BM1430" i="8"/>
  <c r="BO948" i="8"/>
  <c r="BP948" i="8" s="1"/>
  <c r="BQ948" i="8" s="1"/>
  <c r="BM948" i="8"/>
  <c r="BO836" i="8"/>
  <c r="BP836" i="8" s="1"/>
  <c r="BQ836" i="8" s="1"/>
  <c r="BM836" i="8"/>
  <c r="BO580" i="8"/>
  <c r="BP580" i="8" s="1"/>
  <c r="BQ580" i="8" s="1"/>
  <c r="BO324" i="8"/>
  <c r="BP324" i="8" s="1"/>
  <c r="BQ324" i="8" s="1"/>
  <c r="BM324" i="8"/>
  <c r="BO68" i="8"/>
  <c r="BP68" i="8" s="1"/>
  <c r="BQ68" i="8" s="1"/>
  <c r="BM68" i="8"/>
  <c r="BO931" i="8"/>
  <c r="BP931" i="8" s="1"/>
  <c r="BQ931" i="8" s="1"/>
  <c r="BM931" i="8"/>
  <c r="BM675" i="8"/>
  <c r="BO675" i="8"/>
  <c r="BP675" i="8" s="1"/>
  <c r="BQ675" i="8" s="1"/>
  <c r="BO419" i="8"/>
  <c r="BM419" i="8"/>
  <c r="BO163" i="8"/>
  <c r="BP163" i="8" s="1"/>
  <c r="BQ163" i="8" s="1"/>
  <c r="BM163" i="8"/>
  <c r="BO610" i="8"/>
  <c r="BP610" i="8" s="1"/>
  <c r="BQ610" i="8" s="1"/>
  <c r="BO354" i="8"/>
  <c r="BP354" i="8" s="1"/>
  <c r="BQ354" i="8" s="1"/>
  <c r="BO98" i="8"/>
  <c r="BP98" i="8" s="1"/>
  <c r="BQ98" i="8" s="1"/>
  <c r="BO799" i="8"/>
  <c r="BP799" i="8" s="1"/>
  <c r="BQ799" i="8" s="1"/>
  <c r="BO543" i="8"/>
  <c r="BP543" i="8" s="1"/>
  <c r="BQ543" i="8" s="1"/>
  <c r="BO287" i="8"/>
  <c r="BP287" i="8" s="1"/>
  <c r="BQ287" i="8" s="1"/>
  <c r="BO31" i="8"/>
  <c r="BP31" i="8" s="1"/>
  <c r="BQ31" i="8" s="1"/>
  <c r="BO1134" i="8"/>
  <c r="BP1134" i="8" s="1"/>
  <c r="BQ1134" i="8" s="1"/>
  <c r="BM1134" i="8"/>
  <c r="BO878" i="8"/>
  <c r="BP878" i="8" s="1"/>
  <c r="BQ878" i="8" s="1"/>
  <c r="BM878" i="8"/>
  <c r="BO622" i="8"/>
  <c r="BP622" i="8" s="1"/>
  <c r="BQ622" i="8" s="1"/>
  <c r="BM622" i="8"/>
  <c r="BO366" i="8"/>
  <c r="BP366" i="8" s="1"/>
  <c r="BQ366" i="8" s="1"/>
  <c r="BM366" i="8"/>
  <c r="BO110" i="8"/>
  <c r="BP110" i="8" s="1"/>
  <c r="BQ110" i="8" s="1"/>
  <c r="BM110" i="8"/>
  <c r="BO1213" i="8"/>
  <c r="BP1213" i="8" s="1"/>
  <c r="BQ1213" i="8" s="1"/>
  <c r="BM1213" i="8"/>
  <c r="BO957" i="8"/>
  <c r="BP957" i="8" s="1"/>
  <c r="BQ957" i="8" s="1"/>
  <c r="BM957" i="8"/>
  <c r="BM701" i="8"/>
  <c r="BO701" i="8"/>
  <c r="BP701" i="8" s="1"/>
  <c r="BQ701" i="8" s="1"/>
  <c r="BO445" i="8"/>
  <c r="BP445" i="8" s="1"/>
  <c r="BQ445" i="8" s="1"/>
  <c r="BM445" i="8"/>
  <c r="BO189" i="8"/>
  <c r="BP189" i="8" s="1"/>
  <c r="BQ189" i="8" s="1"/>
  <c r="BM189" i="8"/>
  <c r="BO1292" i="8"/>
  <c r="BP1292" i="8" s="1"/>
  <c r="BQ1292" i="8" s="1"/>
  <c r="BM1292" i="8"/>
  <c r="BO1036" i="8"/>
  <c r="BP1036" i="8" s="1"/>
  <c r="BQ1036" i="8" s="1"/>
  <c r="BM1036" i="8"/>
  <c r="BO780" i="8"/>
  <c r="BP780" i="8" s="1"/>
  <c r="BQ780" i="8" s="1"/>
  <c r="BM780" i="8"/>
  <c r="BO524" i="8"/>
  <c r="BP524" i="8" s="1"/>
  <c r="BQ524" i="8" s="1"/>
  <c r="BM524" i="8"/>
  <c r="BO268" i="8"/>
  <c r="BP268" i="8" s="1"/>
  <c r="BQ268" i="8" s="1"/>
  <c r="BM268" i="8"/>
  <c r="BO12" i="8"/>
  <c r="BP12" i="8" s="1"/>
  <c r="BQ12" i="8" s="1"/>
  <c r="BM12" i="8"/>
  <c r="BO1115" i="8"/>
  <c r="BP1115" i="8" s="1"/>
  <c r="BQ1115" i="8" s="1"/>
  <c r="BM1115" i="8"/>
  <c r="BO859" i="8"/>
  <c r="BP859" i="8" s="1"/>
  <c r="BQ859" i="8" s="1"/>
  <c r="BM859" i="8"/>
  <c r="BO603" i="8"/>
  <c r="BP603" i="8" s="1"/>
  <c r="BQ603" i="8" s="1"/>
  <c r="BM603" i="8"/>
  <c r="BO347" i="8"/>
  <c r="BP347" i="8" s="1"/>
  <c r="BQ347" i="8" s="1"/>
  <c r="BM347" i="8"/>
  <c r="BO91" i="8"/>
  <c r="BP91" i="8" s="1"/>
  <c r="BQ91" i="8" s="1"/>
  <c r="BM91" i="8"/>
  <c r="BO1194" i="8"/>
  <c r="BP1194" i="8" s="1"/>
  <c r="BQ1194" i="8" s="1"/>
  <c r="BO938" i="8"/>
  <c r="BO682" i="8"/>
  <c r="BP682" i="8" s="1"/>
  <c r="BQ682" i="8" s="1"/>
  <c r="BO426" i="8"/>
  <c r="BP426" i="8" s="1"/>
  <c r="BQ426" i="8" s="1"/>
  <c r="BO170" i="8"/>
  <c r="BP170" i="8" s="1"/>
  <c r="BQ170" i="8" s="1"/>
  <c r="BO1273" i="8"/>
  <c r="BP1273" i="8" s="1"/>
  <c r="BQ1273" i="8" s="1"/>
  <c r="BM1273" i="8"/>
  <c r="BO1017" i="8"/>
  <c r="BM1017" i="8"/>
  <c r="BM761" i="8"/>
  <c r="BO761" i="8"/>
  <c r="BP761" i="8" s="1"/>
  <c r="BQ761" i="8" s="1"/>
  <c r="BO505" i="8"/>
  <c r="BP505" i="8" s="1"/>
  <c r="BQ505" i="8" s="1"/>
  <c r="BM505" i="8"/>
  <c r="BO249" i="8"/>
  <c r="BP249" i="8" s="1"/>
  <c r="BQ249" i="8" s="1"/>
  <c r="BM249" i="8"/>
  <c r="BO1352" i="8"/>
  <c r="BM1352" i="8"/>
  <c r="BO1096" i="8"/>
  <c r="BM1096" i="8"/>
  <c r="BO840" i="8"/>
  <c r="BP840" i="8" s="1"/>
  <c r="BQ840" i="8" s="1"/>
  <c r="BM840" i="8"/>
  <c r="BO584" i="8"/>
  <c r="BP584" i="8" s="1"/>
  <c r="BQ584" i="8" s="1"/>
  <c r="BM584" i="8"/>
  <c r="BO328" i="8"/>
  <c r="BP328" i="8" s="1"/>
  <c r="BQ328" i="8" s="1"/>
  <c r="BM328" i="8"/>
  <c r="BO72" i="8"/>
  <c r="BP72" i="8" s="1"/>
  <c r="BQ72" i="8" s="1"/>
  <c r="BM72" i="8"/>
  <c r="BO1175" i="8"/>
  <c r="BP1175" i="8" s="1"/>
  <c r="BQ1175" i="8" s="1"/>
  <c r="BM1175" i="8"/>
  <c r="BO919" i="8"/>
  <c r="BP919" i="8" s="1"/>
  <c r="BQ919" i="8" s="1"/>
  <c r="BM919" i="8"/>
  <c r="BO663" i="8"/>
  <c r="BP663" i="8" s="1"/>
  <c r="BQ663" i="8" s="1"/>
  <c r="BM663" i="8"/>
  <c r="BO407" i="8"/>
  <c r="BP407" i="8" s="1"/>
  <c r="BQ407" i="8" s="1"/>
  <c r="BM407" i="8"/>
  <c r="BO151" i="8"/>
  <c r="BP151" i="8" s="1"/>
  <c r="BQ151" i="8" s="1"/>
  <c r="BM151" i="8"/>
  <c r="BO934" i="8"/>
  <c r="BP934" i="8" s="1"/>
  <c r="BQ934" i="8" s="1"/>
  <c r="BM934" i="8"/>
  <c r="BO678" i="8"/>
  <c r="BP678" i="8" s="1"/>
  <c r="BQ678" i="8" s="1"/>
  <c r="BM678" i="8"/>
  <c r="BO422" i="8"/>
  <c r="BP422" i="8" s="1"/>
  <c r="BQ422" i="8" s="1"/>
  <c r="BM422" i="8"/>
  <c r="BO166" i="8"/>
  <c r="BP166" i="8" s="1"/>
  <c r="BQ166" i="8" s="1"/>
  <c r="BM166" i="8"/>
  <c r="BO677" i="8"/>
  <c r="BP677" i="8" s="1"/>
  <c r="BQ677" i="8" s="1"/>
  <c r="BM677" i="8"/>
  <c r="BO421" i="8"/>
  <c r="BP421" i="8" s="1"/>
  <c r="BQ421" i="8" s="1"/>
  <c r="BM421" i="8"/>
  <c r="BO165" i="8"/>
  <c r="BP165" i="8" s="1"/>
  <c r="BQ165" i="8" s="1"/>
  <c r="BM165" i="8"/>
  <c r="BM2050" i="8"/>
  <c r="BM1874" i="8"/>
  <c r="BM3060" i="8"/>
  <c r="BM1685" i="8"/>
  <c r="BM2628" i="8"/>
  <c r="BM3732" i="8"/>
  <c r="BM2370" i="8"/>
  <c r="BM3728" i="8"/>
  <c r="BM2356" i="8"/>
  <c r="BM3460" i="8"/>
  <c r="BM2096" i="8"/>
  <c r="BM3538" i="8"/>
  <c r="BM2176" i="8"/>
  <c r="BM3618" i="8"/>
  <c r="BM2256" i="8"/>
  <c r="BM3616" i="8"/>
  <c r="BM2244" i="8"/>
  <c r="BM3696" i="8"/>
  <c r="BM1856" i="8"/>
  <c r="BM2834" i="8"/>
  <c r="BM786" i="8"/>
  <c r="BM2914" i="8"/>
  <c r="BM1106" i="8"/>
  <c r="BM3397" i="8"/>
  <c r="BM3141" i="8"/>
  <c r="BM2885" i="8"/>
  <c r="BM2629" i="8"/>
  <c r="BM2373" i="8"/>
  <c r="BM2117" i="8"/>
  <c r="BM1861" i="8"/>
  <c r="BM1316" i="8"/>
  <c r="BM3107" i="8"/>
  <c r="BM1184" i="8"/>
  <c r="BM3601" i="8"/>
  <c r="BM3345" i="8"/>
  <c r="BM3089" i="8"/>
  <c r="BM2833" i="8"/>
  <c r="BM2545" i="8"/>
  <c r="BM2177" i="8"/>
  <c r="BM1745" i="8"/>
  <c r="BM2478" i="8"/>
  <c r="BM2397" i="8"/>
  <c r="BM3452" i="8"/>
  <c r="BM2140" i="8"/>
  <c r="BM3403" i="8"/>
  <c r="BM1915" i="8"/>
  <c r="BM1850" i="8"/>
  <c r="BM2377" i="8"/>
  <c r="BM3367" i="8"/>
  <c r="BM1798" i="8"/>
  <c r="BM1633" i="8"/>
  <c r="BM1085" i="8"/>
  <c r="BM507" i="8"/>
  <c r="BM1062" i="8"/>
  <c r="BO2249" i="8"/>
  <c r="BP2249" i="8" s="1"/>
  <c r="BQ2249" i="8" s="1"/>
  <c r="BO207" i="8"/>
  <c r="BP207" i="8" s="1"/>
  <c r="BQ207" i="8" s="1"/>
  <c r="BP638" i="8"/>
  <c r="BQ638" i="8" s="1"/>
  <c r="BP654" i="8"/>
  <c r="BQ654" i="8" s="1"/>
  <c r="BP920" i="8"/>
  <c r="BQ920" i="8" s="1"/>
  <c r="BP984" i="8"/>
  <c r="BQ984" i="8" s="1"/>
  <c r="BP1000" i="8"/>
  <c r="BQ1000" i="8" s="1"/>
  <c r="BP1096" i="8"/>
  <c r="BQ1096" i="8" s="1"/>
  <c r="BP1112" i="8"/>
  <c r="BQ1112" i="8" s="1"/>
  <c r="BP1128" i="8"/>
  <c r="BQ1128" i="8" s="1"/>
  <c r="BP1528" i="8"/>
  <c r="BQ1528" i="8" s="1"/>
  <c r="BP1548" i="8"/>
  <c r="BQ1548" i="8" s="1"/>
  <c r="BP1991" i="8"/>
  <c r="BQ1991" i="8" s="1"/>
  <c r="BP2023" i="8"/>
  <c r="BQ2023" i="8" s="1"/>
  <c r="BP2039" i="8"/>
  <c r="BQ2039" i="8" s="1"/>
  <c r="BP2055" i="8"/>
  <c r="BQ2055" i="8" s="1"/>
  <c r="BP2071" i="8"/>
  <c r="BQ2071" i="8" s="1"/>
  <c r="BP2087" i="8"/>
  <c r="BQ2087" i="8" s="1"/>
  <c r="BP2103" i="8"/>
  <c r="BQ2103" i="8" s="1"/>
  <c r="BP2119" i="8"/>
  <c r="BQ2119" i="8" s="1"/>
  <c r="BP2135" i="8"/>
  <c r="BQ2135" i="8" s="1"/>
  <c r="BP2255" i="8"/>
  <c r="BQ2255" i="8" s="1"/>
  <c r="BP2271" i="8"/>
  <c r="BQ2271" i="8" s="1"/>
  <c r="BP2303" i="8"/>
  <c r="BQ2303" i="8" s="1"/>
  <c r="BP2335" i="8"/>
  <c r="BQ2335" i="8" s="1"/>
  <c r="BP2536" i="8"/>
  <c r="BQ2536" i="8" s="1"/>
  <c r="BP2743" i="8"/>
  <c r="BQ2743" i="8" s="1"/>
  <c r="BP2759" i="8"/>
  <c r="BQ2759" i="8" s="1"/>
  <c r="BP2775" i="8"/>
  <c r="BQ2775" i="8" s="1"/>
  <c r="BP2808" i="8"/>
  <c r="BQ2808" i="8" s="1"/>
  <c r="BP2843" i="8"/>
  <c r="BQ2843" i="8" s="1"/>
  <c r="BP2859" i="8"/>
  <c r="BQ2859" i="8" s="1"/>
  <c r="BP2891" i="8"/>
  <c r="BQ2891" i="8" s="1"/>
  <c r="BP2907" i="8"/>
  <c r="BQ2907" i="8" s="1"/>
  <c r="BP2923" i="8"/>
  <c r="BQ2923" i="8" s="1"/>
  <c r="BP2954" i="8"/>
  <c r="BQ2954" i="8" s="1"/>
  <c r="BP2970" i="8"/>
  <c r="BQ2970" i="8" s="1"/>
  <c r="BP2986" i="8"/>
  <c r="BQ2986" i="8" s="1"/>
  <c r="BP3002" i="8"/>
  <c r="BQ3002" i="8" s="1"/>
  <c r="BP3018" i="8"/>
  <c r="BQ3018" i="8" s="1"/>
  <c r="BP3128" i="8"/>
  <c r="BQ3128" i="8" s="1"/>
  <c r="BP3203" i="8"/>
  <c r="BQ3203" i="8" s="1"/>
  <c r="BP3357" i="8"/>
  <c r="BQ3357" i="8" s="1"/>
  <c r="BP3253" i="8"/>
  <c r="BQ3253" i="8" s="1"/>
  <c r="BP3269" i="8"/>
  <c r="BQ3269" i="8" s="1"/>
  <c r="BP3301" i="8"/>
  <c r="BQ3301" i="8" s="1"/>
  <c r="BP3437" i="8"/>
  <c r="BQ3437" i="8" s="1"/>
  <c r="BP3453" i="8"/>
  <c r="BQ3453" i="8" s="1"/>
  <c r="BP3626" i="8"/>
  <c r="BQ3626" i="8" s="1"/>
  <c r="BP3605" i="8"/>
  <c r="BQ3605" i="8" s="1"/>
  <c r="BO3675" i="8"/>
  <c r="BP3675" i="8" s="1"/>
  <c r="BQ3675" i="8" s="1"/>
  <c r="BO3735" i="8"/>
  <c r="BP3735" i="8" s="1"/>
  <c r="BQ3735" i="8" s="1"/>
  <c r="BM3735" i="8"/>
  <c r="BO2938" i="8"/>
  <c r="BP2938" i="8" s="1"/>
  <c r="BQ2938" i="8" s="1"/>
  <c r="BM2938" i="8"/>
  <c r="BM3562" i="8"/>
  <c r="BO3562" i="8"/>
  <c r="BP3562" i="8" s="1"/>
  <c r="BQ3562" i="8" s="1"/>
  <c r="BO2084" i="8"/>
  <c r="BP2084" i="8" s="1"/>
  <c r="BQ2084" i="8" s="1"/>
  <c r="BO3274" i="8"/>
  <c r="BP3274" i="8" s="1"/>
  <c r="BQ3274" i="8" s="1"/>
  <c r="BM3274" i="8"/>
  <c r="BO3702" i="8"/>
  <c r="BP3702" i="8" s="1"/>
  <c r="BQ3702" i="8" s="1"/>
  <c r="BM3702" i="8"/>
  <c r="BM2746" i="8"/>
  <c r="BO2746" i="8"/>
  <c r="BO3508" i="8"/>
  <c r="BP3508" i="8" s="1"/>
  <c r="BQ3508" i="8" s="1"/>
  <c r="BM1328" i="8"/>
  <c r="BO1328" i="8"/>
  <c r="BP1328" i="8" s="1"/>
  <c r="BQ1328" i="8" s="1"/>
  <c r="BO3511" i="8"/>
  <c r="BP3511" i="8" s="1"/>
  <c r="BQ3511" i="8" s="1"/>
  <c r="BM3511" i="8"/>
  <c r="BO2741" i="8"/>
  <c r="BP2741" i="8" s="1"/>
  <c r="BQ2741" i="8" s="1"/>
  <c r="BO3689" i="8"/>
  <c r="BP3689" i="8" s="1"/>
  <c r="BQ3689" i="8" s="1"/>
  <c r="BO3221" i="8"/>
  <c r="BP3221" i="8" s="1"/>
  <c r="BQ3221" i="8" s="1"/>
  <c r="BO1428" i="8"/>
  <c r="BP1428" i="8" s="1"/>
  <c r="BQ1428" i="8" s="1"/>
  <c r="BM1428" i="8"/>
  <c r="BO3509" i="8"/>
  <c r="BP3509" i="8" s="1"/>
  <c r="BQ3509" i="8" s="1"/>
  <c r="BO2729" i="8"/>
  <c r="BM2729" i="8"/>
  <c r="BO3685" i="8"/>
  <c r="BP3685" i="8" s="1"/>
  <c r="BQ3685" i="8" s="1"/>
  <c r="BM3208" i="8"/>
  <c r="BO3208" i="8"/>
  <c r="BP3208" i="8" s="1"/>
  <c r="BQ3208" i="8" s="1"/>
  <c r="BO1204" i="8"/>
  <c r="BP1204" i="8" s="1"/>
  <c r="BQ1204" i="8" s="1"/>
  <c r="BM1204" i="8"/>
  <c r="BO3505" i="8"/>
  <c r="BP3505" i="8" s="1"/>
  <c r="BQ3505" i="8" s="1"/>
  <c r="BO2709" i="8"/>
  <c r="BO3683" i="8"/>
  <c r="BP3683" i="8" s="1"/>
  <c r="BQ3683" i="8" s="1"/>
  <c r="BO3204" i="8"/>
  <c r="BP3204" i="8" s="1"/>
  <c r="BQ3204" i="8" s="1"/>
  <c r="BO1167" i="8"/>
  <c r="BP1167" i="8" s="1"/>
  <c r="BQ1167" i="8" s="1"/>
  <c r="BM1167" i="8"/>
  <c r="BM3497" i="8"/>
  <c r="BO3497" i="8"/>
  <c r="BP3497" i="8" s="1"/>
  <c r="BQ3497" i="8" s="1"/>
  <c r="BO2697" i="8"/>
  <c r="BP2697" i="8" s="1"/>
  <c r="BQ2697" i="8" s="1"/>
  <c r="BM2697" i="8"/>
  <c r="BO3681" i="8"/>
  <c r="BP3681" i="8" s="1"/>
  <c r="BQ3681" i="8" s="1"/>
  <c r="BM3193" i="8"/>
  <c r="BO3193" i="8"/>
  <c r="BP3193" i="8" s="1"/>
  <c r="BQ3193" i="8" s="1"/>
  <c r="BO1023" i="8"/>
  <c r="BP1023" i="8" s="1"/>
  <c r="BQ1023" i="8" s="1"/>
  <c r="BM1023" i="8"/>
  <c r="BO3495" i="8"/>
  <c r="BP3495" i="8" s="1"/>
  <c r="BQ3495" i="8" s="1"/>
  <c r="BM3495" i="8"/>
  <c r="BO2682" i="8"/>
  <c r="BP2682" i="8" s="1"/>
  <c r="BQ2682" i="8" s="1"/>
  <c r="BM2682" i="8"/>
  <c r="BO3679" i="8"/>
  <c r="BP3679" i="8" s="1"/>
  <c r="BQ3679" i="8" s="1"/>
  <c r="BM3679" i="8"/>
  <c r="BO3189" i="8"/>
  <c r="BP3189" i="8" s="1"/>
  <c r="BQ3189" i="8" s="1"/>
  <c r="BO721" i="8"/>
  <c r="BP721" i="8" s="1"/>
  <c r="BQ721" i="8" s="1"/>
  <c r="BM721" i="8"/>
  <c r="BO3493" i="8"/>
  <c r="BP3493" i="8" s="1"/>
  <c r="BQ3493" i="8" s="1"/>
  <c r="BO2677" i="8"/>
  <c r="BP2677" i="8" s="1"/>
  <c r="BQ2677" i="8" s="1"/>
  <c r="BO3693" i="8"/>
  <c r="BO3236" i="8"/>
  <c r="BP3236" i="8" s="1"/>
  <c r="BQ3236" i="8" s="1"/>
  <c r="BO1536" i="8"/>
  <c r="BP1536" i="8" s="1"/>
  <c r="BQ1536" i="8" s="1"/>
  <c r="BO2776" i="8"/>
  <c r="BM2776" i="8"/>
  <c r="BO2520" i="8"/>
  <c r="BP2520" i="8" s="1"/>
  <c r="BQ2520" i="8" s="1"/>
  <c r="BM2520" i="8"/>
  <c r="BO2179" i="8"/>
  <c r="BP2179" i="8" s="1"/>
  <c r="BQ2179" i="8" s="1"/>
  <c r="BO992" i="8"/>
  <c r="BP992" i="8" s="1"/>
  <c r="BQ992" i="8" s="1"/>
  <c r="BO3111" i="8"/>
  <c r="BP3111" i="8" s="1"/>
  <c r="BQ3111" i="8" s="1"/>
  <c r="BO2855" i="8"/>
  <c r="BP2855" i="8" s="1"/>
  <c r="BQ2855" i="8" s="1"/>
  <c r="BO2599" i="8"/>
  <c r="BP2599" i="8" s="1"/>
  <c r="BQ2599" i="8" s="1"/>
  <c r="BO2319" i="8"/>
  <c r="BP2319" i="8" s="1"/>
  <c r="BQ2319" i="8" s="1"/>
  <c r="BM2319" i="8"/>
  <c r="BO1615" i="8"/>
  <c r="BP1615" i="8" s="1"/>
  <c r="BQ1615" i="8" s="1"/>
  <c r="BO3190" i="8"/>
  <c r="BP3190" i="8" s="1"/>
  <c r="BQ3190" i="8" s="1"/>
  <c r="BM3190" i="8"/>
  <c r="BO2934" i="8"/>
  <c r="BP2934" i="8" s="1"/>
  <c r="BQ2934" i="8" s="1"/>
  <c r="BM2934" i="8"/>
  <c r="BO2678" i="8"/>
  <c r="BP2678" i="8" s="1"/>
  <c r="BQ2678" i="8" s="1"/>
  <c r="BM2678" i="8"/>
  <c r="BO2422" i="8"/>
  <c r="BP2422" i="8" s="1"/>
  <c r="BQ2422" i="8" s="1"/>
  <c r="BM2422" i="8"/>
  <c r="BO1958" i="8"/>
  <c r="BP1958" i="8" s="1"/>
  <c r="BQ1958" i="8" s="1"/>
  <c r="BM1958" i="8"/>
  <c r="BO2772" i="8"/>
  <c r="BP2772" i="8" s="1"/>
  <c r="BQ2772" i="8" s="1"/>
  <c r="BO2516" i="8"/>
  <c r="BP2516" i="8" s="1"/>
  <c r="BQ2516" i="8" s="1"/>
  <c r="BO2175" i="8"/>
  <c r="BP2175" i="8" s="1"/>
  <c r="BQ2175" i="8" s="1"/>
  <c r="BM2175" i="8"/>
  <c r="BM929" i="8"/>
  <c r="BO929" i="8"/>
  <c r="BP929" i="8" s="1"/>
  <c r="BQ929" i="8" s="1"/>
  <c r="BO3123" i="8"/>
  <c r="BP3123" i="8" s="1"/>
  <c r="BQ3123" i="8" s="1"/>
  <c r="BO2867" i="8"/>
  <c r="BP2867" i="8" s="1"/>
  <c r="BQ2867" i="8" s="1"/>
  <c r="BO2611" i="8"/>
  <c r="BP2611" i="8" s="1"/>
  <c r="BQ2611" i="8" s="1"/>
  <c r="BO2337" i="8"/>
  <c r="BP2337" i="8" s="1"/>
  <c r="BQ2337" i="8" s="1"/>
  <c r="BO1679" i="8"/>
  <c r="BP1679" i="8" s="1"/>
  <c r="BQ1679" i="8" s="1"/>
  <c r="BM1679" i="8"/>
  <c r="BO3314" i="8"/>
  <c r="BP3314" i="8" s="1"/>
  <c r="BQ3314" i="8" s="1"/>
  <c r="BO3058" i="8"/>
  <c r="BP3058" i="8" s="1"/>
  <c r="BQ3058" i="8" s="1"/>
  <c r="BO2802" i="8"/>
  <c r="BP2802" i="8" s="1"/>
  <c r="BQ2802" i="8" s="1"/>
  <c r="BO2546" i="8"/>
  <c r="BP2546" i="8" s="1"/>
  <c r="BQ2546" i="8" s="1"/>
  <c r="BO2226" i="8"/>
  <c r="BP2226" i="8" s="1"/>
  <c r="BQ2226" i="8" s="1"/>
  <c r="BO1296" i="8"/>
  <c r="BP1296" i="8" s="1"/>
  <c r="BQ1296" i="8" s="1"/>
  <c r="BM1296" i="8"/>
  <c r="BO3265" i="8"/>
  <c r="BP3265" i="8" s="1"/>
  <c r="BQ3265" i="8" s="1"/>
  <c r="BO3009" i="8"/>
  <c r="BP3009" i="8" s="1"/>
  <c r="BQ3009" i="8" s="1"/>
  <c r="BO2753" i="8"/>
  <c r="BP2753" i="8" s="1"/>
  <c r="BQ2753" i="8" s="1"/>
  <c r="BO2497" i="8"/>
  <c r="BP2497" i="8" s="1"/>
  <c r="BQ2497" i="8" s="1"/>
  <c r="BO2141" i="8"/>
  <c r="BP2141" i="8" s="1"/>
  <c r="BQ2141" i="8" s="1"/>
  <c r="BO337" i="8"/>
  <c r="BP337" i="8" s="1"/>
  <c r="BQ337" i="8" s="1"/>
  <c r="BM337" i="8"/>
  <c r="BO3360" i="8"/>
  <c r="BP3360" i="8" s="1"/>
  <c r="BQ3360" i="8" s="1"/>
  <c r="BO3104" i="8"/>
  <c r="BP3104" i="8" s="1"/>
  <c r="BQ3104" i="8" s="1"/>
  <c r="BO2848" i="8"/>
  <c r="BP2848" i="8" s="1"/>
  <c r="BQ2848" i="8" s="1"/>
  <c r="BO2592" i="8"/>
  <c r="BP2592" i="8" s="1"/>
  <c r="BQ2592" i="8" s="1"/>
  <c r="BO2306" i="8"/>
  <c r="BO1572" i="8"/>
  <c r="BP1572" i="8" s="1"/>
  <c r="BQ1572" i="8" s="1"/>
  <c r="BO3503" i="8"/>
  <c r="BP3503" i="8" s="1"/>
  <c r="BQ3503" i="8" s="1"/>
  <c r="BO3247" i="8"/>
  <c r="BP3247" i="8" s="1"/>
  <c r="BQ3247" i="8" s="1"/>
  <c r="BO2991" i="8"/>
  <c r="BP2991" i="8" s="1"/>
  <c r="BQ2991" i="8" s="1"/>
  <c r="BO2735" i="8"/>
  <c r="BP2735" i="8" s="1"/>
  <c r="BQ2735" i="8" s="1"/>
  <c r="BO2479" i="8"/>
  <c r="BP2479" i="8" s="1"/>
  <c r="BQ2479" i="8" s="1"/>
  <c r="BO2109" i="8"/>
  <c r="BP2109" i="8" s="1"/>
  <c r="BQ2109" i="8" s="1"/>
  <c r="BM2109" i="8"/>
  <c r="BO3646" i="8"/>
  <c r="BP3646" i="8" s="1"/>
  <c r="BQ3646" i="8" s="1"/>
  <c r="BM3646" i="8"/>
  <c r="BO3390" i="8"/>
  <c r="BP3390" i="8" s="1"/>
  <c r="BQ3390" i="8" s="1"/>
  <c r="BM3390" i="8"/>
  <c r="BO3134" i="8"/>
  <c r="BP3134" i="8" s="1"/>
  <c r="BQ3134" i="8" s="1"/>
  <c r="BM3134" i="8"/>
  <c r="BO2878" i="8"/>
  <c r="BP2878" i="8" s="1"/>
  <c r="BQ2878" i="8" s="1"/>
  <c r="BM2878" i="8"/>
  <c r="BM2622" i="8"/>
  <c r="BO2622" i="8"/>
  <c r="BP2622" i="8" s="1"/>
  <c r="BQ2622" i="8" s="1"/>
  <c r="BO2353" i="8"/>
  <c r="BP2353" i="8" s="1"/>
  <c r="BQ2353" i="8" s="1"/>
  <c r="BM2353" i="8"/>
  <c r="BO1732" i="8"/>
  <c r="BP1732" i="8" s="1"/>
  <c r="BQ1732" i="8" s="1"/>
  <c r="BO3533" i="8"/>
  <c r="BM3533" i="8"/>
  <c r="BO3277" i="8"/>
  <c r="BP3277" i="8" s="1"/>
  <c r="BQ3277" i="8" s="1"/>
  <c r="BM3277" i="8"/>
  <c r="BM3021" i="8"/>
  <c r="BO3021" i="8"/>
  <c r="BP3021" i="8" s="1"/>
  <c r="BQ3021" i="8" s="1"/>
  <c r="BM2765" i="8"/>
  <c r="BO2765" i="8"/>
  <c r="BP2765" i="8" s="1"/>
  <c r="BQ2765" i="8" s="1"/>
  <c r="BO2509" i="8"/>
  <c r="BP2509" i="8" s="1"/>
  <c r="BQ2509" i="8" s="1"/>
  <c r="BM2509" i="8"/>
  <c r="BO2161" i="8"/>
  <c r="BP2161" i="8" s="1"/>
  <c r="BQ2161" i="8" s="1"/>
  <c r="BO800" i="8"/>
  <c r="BP800" i="8" s="1"/>
  <c r="BQ800" i="8" s="1"/>
  <c r="BO3420" i="8"/>
  <c r="BP3420" i="8" s="1"/>
  <c r="BQ3420" i="8" s="1"/>
  <c r="BO3164" i="8"/>
  <c r="BP3164" i="8" s="1"/>
  <c r="BQ3164" i="8" s="1"/>
  <c r="BO2908" i="8"/>
  <c r="BP2908" i="8" s="1"/>
  <c r="BQ2908" i="8" s="1"/>
  <c r="BO2652" i="8"/>
  <c r="BP2652" i="8" s="1"/>
  <c r="BQ2652" i="8" s="1"/>
  <c r="BO2396" i="8"/>
  <c r="BP2396" i="8" s="1"/>
  <c r="BQ2396" i="8" s="1"/>
  <c r="BO1860" i="8"/>
  <c r="BP1860" i="8" s="1"/>
  <c r="BQ1860" i="8" s="1"/>
  <c r="BO3563" i="8"/>
  <c r="BP3563" i="8" s="1"/>
  <c r="BQ3563" i="8" s="1"/>
  <c r="BM3563" i="8"/>
  <c r="BO3307" i="8"/>
  <c r="BP3307" i="8" s="1"/>
  <c r="BQ3307" i="8" s="1"/>
  <c r="BM3307" i="8"/>
  <c r="BM3051" i="8"/>
  <c r="BO3051" i="8"/>
  <c r="BP3051" i="8" s="1"/>
  <c r="BQ3051" i="8" s="1"/>
  <c r="BM2795" i="8"/>
  <c r="BO2795" i="8"/>
  <c r="BO2539" i="8"/>
  <c r="BP2539" i="8" s="1"/>
  <c r="BQ2539" i="8" s="1"/>
  <c r="BM2539" i="8"/>
  <c r="BO2212" i="8"/>
  <c r="BP2212" i="8" s="1"/>
  <c r="BQ2212" i="8" s="1"/>
  <c r="BO1231" i="8"/>
  <c r="BP1231" i="8" s="1"/>
  <c r="BQ1231" i="8" s="1"/>
  <c r="BM1231" i="8"/>
  <c r="BO1781" i="8"/>
  <c r="BP1781" i="8" s="1"/>
  <c r="BQ1781" i="8" s="1"/>
  <c r="BO1525" i="8"/>
  <c r="BP1525" i="8" s="1"/>
  <c r="BQ1525" i="8" s="1"/>
  <c r="BM1525" i="8"/>
  <c r="BO1173" i="8"/>
  <c r="BP1173" i="8" s="1"/>
  <c r="BQ1173" i="8" s="1"/>
  <c r="BM1173" i="8"/>
  <c r="BO2083" i="8"/>
  <c r="BP2083" i="8" s="1"/>
  <c r="BQ2083" i="8" s="1"/>
  <c r="BO1827" i="8"/>
  <c r="BP1827" i="8" s="1"/>
  <c r="BQ1827" i="8" s="1"/>
  <c r="BO1571" i="8"/>
  <c r="BP1571" i="8" s="1"/>
  <c r="BQ1571" i="8" s="1"/>
  <c r="BM1571" i="8"/>
  <c r="BO1267" i="8"/>
  <c r="BP1267" i="8" s="1"/>
  <c r="BQ1267" i="8" s="1"/>
  <c r="BM1267" i="8"/>
  <c r="BO241" i="8"/>
  <c r="BP241" i="8" s="1"/>
  <c r="BQ241" i="8" s="1"/>
  <c r="BM241" i="8"/>
  <c r="BO1714" i="8"/>
  <c r="BP1714" i="8" s="1"/>
  <c r="BQ1714" i="8" s="1"/>
  <c r="BO1458" i="8"/>
  <c r="BP1458" i="8" s="1"/>
  <c r="BQ1458" i="8" s="1"/>
  <c r="BM1458" i="8"/>
  <c r="BO1026" i="8"/>
  <c r="BP1026" i="8" s="1"/>
  <c r="BQ1026" i="8" s="1"/>
  <c r="BM1026" i="8"/>
  <c r="BO1969" i="8"/>
  <c r="BP1969" i="8" s="1"/>
  <c r="BQ1969" i="8" s="1"/>
  <c r="BO1713" i="8"/>
  <c r="BP1713" i="8" s="1"/>
  <c r="BQ1713" i="8" s="1"/>
  <c r="BM1713" i="8"/>
  <c r="BO1457" i="8"/>
  <c r="BP1457" i="8" s="1"/>
  <c r="BQ1457" i="8" s="1"/>
  <c r="BM1457" i="8"/>
  <c r="BO1025" i="8"/>
  <c r="BP1025" i="8" s="1"/>
  <c r="BQ1025" i="8" s="1"/>
  <c r="BM1025" i="8"/>
  <c r="BM2206" i="8"/>
  <c r="BO2206" i="8"/>
  <c r="BP2206" i="8" s="1"/>
  <c r="BQ2206" i="8" s="1"/>
  <c r="BM1950" i="8"/>
  <c r="BO1950" i="8"/>
  <c r="BP1950" i="8" s="1"/>
  <c r="BQ1950" i="8" s="1"/>
  <c r="BM1694" i="8"/>
  <c r="BO1694" i="8"/>
  <c r="BP1694" i="8" s="1"/>
  <c r="BQ1694" i="8" s="1"/>
  <c r="BM1438" i="8"/>
  <c r="BO1438" i="8"/>
  <c r="BP1438" i="8" s="1"/>
  <c r="BQ1438" i="8" s="1"/>
  <c r="BO976" i="8"/>
  <c r="BP976" i="8" s="1"/>
  <c r="BQ976" i="8" s="1"/>
  <c r="BM976" i="8"/>
  <c r="BO1997" i="8"/>
  <c r="BP1997" i="8" s="1"/>
  <c r="BQ1997" i="8" s="1"/>
  <c r="BM1997" i="8"/>
  <c r="BO1741" i="8"/>
  <c r="BP1741" i="8" s="1"/>
  <c r="BQ1741" i="8" s="1"/>
  <c r="BM1741" i="8"/>
  <c r="BO1485" i="8"/>
  <c r="BP1485" i="8" s="1"/>
  <c r="BQ1485" i="8" s="1"/>
  <c r="BM1485" i="8"/>
  <c r="BO1090" i="8"/>
  <c r="BP1090" i="8" s="1"/>
  <c r="BQ1090" i="8" s="1"/>
  <c r="BM1090" i="8"/>
  <c r="BO2284" i="8"/>
  <c r="BP2284" i="8" s="1"/>
  <c r="BQ2284" i="8" s="1"/>
  <c r="BM2284" i="8"/>
  <c r="BO2028" i="8"/>
  <c r="BP2028" i="8" s="1"/>
  <c r="BQ2028" i="8" s="1"/>
  <c r="BM2028" i="8"/>
  <c r="BO1772" i="8"/>
  <c r="BP1772" i="8" s="1"/>
  <c r="BQ1772" i="8" s="1"/>
  <c r="BM1772" i="8"/>
  <c r="BO1516" i="8"/>
  <c r="BP1516" i="8" s="1"/>
  <c r="BQ1516" i="8" s="1"/>
  <c r="BM1516" i="8"/>
  <c r="BO1156" i="8"/>
  <c r="BP1156" i="8" s="1"/>
  <c r="BQ1156" i="8" s="1"/>
  <c r="BM1156" i="8"/>
  <c r="BO2379" i="8"/>
  <c r="BP2379" i="8" s="1"/>
  <c r="BQ2379" i="8" s="1"/>
  <c r="BO2123" i="8"/>
  <c r="BP2123" i="8" s="1"/>
  <c r="BQ2123" i="8" s="1"/>
  <c r="BO1867" i="8"/>
  <c r="BP1867" i="8" s="1"/>
  <c r="BQ1867" i="8" s="1"/>
  <c r="BO1611" i="8"/>
  <c r="BP1611" i="8" s="1"/>
  <c r="BQ1611" i="8" s="1"/>
  <c r="BM1611" i="8"/>
  <c r="BO1347" i="8"/>
  <c r="BP1347" i="8" s="1"/>
  <c r="BQ1347" i="8" s="1"/>
  <c r="BM1347" i="8"/>
  <c r="BO561" i="8"/>
  <c r="BM561" i="8"/>
  <c r="BO2218" i="8"/>
  <c r="BP2218" i="8" s="1"/>
  <c r="BQ2218" i="8" s="1"/>
  <c r="BM2218" i="8"/>
  <c r="BO1962" i="8"/>
  <c r="BM1962" i="8"/>
  <c r="BO1706" i="8"/>
  <c r="BP1706" i="8" s="1"/>
  <c r="BQ1706" i="8" s="1"/>
  <c r="BM1706" i="8"/>
  <c r="BO1450" i="8"/>
  <c r="BP1450" i="8" s="1"/>
  <c r="BQ1450" i="8" s="1"/>
  <c r="BO1008" i="8"/>
  <c r="BP1008" i="8" s="1"/>
  <c r="BQ1008" i="8" s="1"/>
  <c r="BM1008" i="8"/>
  <c r="BO2313" i="8"/>
  <c r="BP2313" i="8" s="1"/>
  <c r="BQ2313" i="8" s="1"/>
  <c r="BM2313" i="8"/>
  <c r="BO2057" i="8"/>
  <c r="BP2057" i="8" s="1"/>
  <c r="BQ2057" i="8" s="1"/>
  <c r="BM2057" i="8"/>
  <c r="BO1801" i="8"/>
  <c r="BP1801" i="8" s="1"/>
  <c r="BQ1801" i="8" s="1"/>
  <c r="BM1801" i="8"/>
  <c r="BO1545" i="8"/>
  <c r="BP1545" i="8" s="1"/>
  <c r="BQ1545" i="8" s="1"/>
  <c r="BM1545" i="8"/>
  <c r="BO1217" i="8"/>
  <c r="BP1217" i="8" s="1"/>
  <c r="BQ1217" i="8" s="1"/>
  <c r="BM1217" i="8"/>
  <c r="BO33" i="8"/>
  <c r="BP33" i="8" s="1"/>
  <c r="BQ33" i="8" s="1"/>
  <c r="BM33" i="8"/>
  <c r="BO2136" i="8"/>
  <c r="BP2136" i="8" s="1"/>
  <c r="BQ2136" i="8" s="1"/>
  <c r="BM2136" i="8"/>
  <c r="BO1880" i="8"/>
  <c r="BP1880" i="8" s="1"/>
  <c r="BQ1880" i="8" s="1"/>
  <c r="BM1880" i="8"/>
  <c r="BO1624" i="8"/>
  <c r="BP1624" i="8" s="1"/>
  <c r="BQ1624" i="8" s="1"/>
  <c r="BO1368" i="8"/>
  <c r="BP1368" i="8" s="1"/>
  <c r="BQ1368" i="8" s="1"/>
  <c r="BO672" i="8"/>
  <c r="BP672" i="8" s="1"/>
  <c r="BQ672" i="8" s="1"/>
  <c r="BO2215" i="8"/>
  <c r="BP2215" i="8" s="1"/>
  <c r="BQ2215" i="8" s="1"/>
  <c r="BM2215" i="8"/>
  <c r="BO1959" i="8"/>
  <c r="BP1959" i="8" s="1"/>
  <c r="BQ1959" i="8" s="1"/>
  <c r="BM1959" i="8"/>
  <c r="BO1703" i="8"/>
  <c r="BP1703" i="8" s="1"/>
  <c r="BQ1703" i="8" s="1"/>
  <c r="BM1703" i="8"/>
  <c r="BO1447" i="8"/>
  <c r="BM1447" i="8"/>
  <c r="BO996" i="8"/>
  <c r="BP996" i="8" s="1"/>
  <c r="BQ996" i="8" s="1"/>
  <c r="BO1670" i="8"/>
  <c r="BP1670" i="8" s="1"/>
  <c r="BQ1670" i="8" s="1"/>
  <c r="BM1670" i="8"/>
  <c r="BO1414" i="8"/>
  <c r="BP1414" i="8" s="1"/>
  <c r="BQ1414" i="8" s="1"/>
  <c r="BM1414" i="8"/>
  <c r="BO885" i="8"/>
  <c r="BP885" i="8" s="1"/>
  <c r="BQ885" i="8" s="1"/>
  <c r="BM885" i="8"/>
  <c r="BO820" i="8"/>
  <c r="BP820" i="8" s="1"/>
  <c r="BQ820" i="8" s="1"/>
  <c r="BM820" i="8"/>
  <c r="BO564" i="8"/>
  <c r="BP564" i="8" s="1"/>
  <c r="BQ564" i="8" s="1"/>
  <c r="BM564" i="8"/>
  <c r="BO308" i="8"/>
  <c r="BP308" i="8" s="1"/>
  <c r="BQ308" i="8" s="1"/>
  <c r="BO52" i="8"/>
  <c r="BP52" i="8" s="1"/>
  <c r="BQ52" i="8" s="1"/>
  <c r="BM52" i="8"/>
  <c r="BO915" i="8"/>
  <c r="BP915" i="8" s="1"/>
  <c r="BQ915" i="8" s="1"/>
  <c r="BM915" i="8"/>
  <c r="BO659" i="8"/>
  <c r="BP659" i="8" s="1"/>
  <c r="BQ659" i="8" s="1"/>
  <c r="BM659" i="8"/>
  <c r="BO403" i="8"/>
  <c r="BP403" i="8" s="1"/>
  <c r="BQ403" i="8" s="1"/>
  <c r="BM403" i="8"/>
  <c r="BO147" i="8"/>
  <c r="BP147" i="8" s="1"/>
  <c r="BQ147" i="8" s="1"/>
  <c r="BM147" i="8"/>
  <c r="BO594" i="8"/>
  <c r="BP594" i="8" s="1"/>
  <c r="BQ594" i="8" s="1"/>
  <c r="BO338" i="8"/>
  <c r="BP338" i="8" s="1"/>
  <c r="BQ338" i="8" s="1"/>
  <c r="BO82" i="8"/>
  <c r="BP82" i="8" s="1"/>
  <c r="BQ82" i="8" s="1"/>
  <c r="BO783" i="8"/>
  <c r="BP783" i="8" s="1"/>
  <c r="BQ783" i="8" s="1"/>
  <c r="BM783" i="8"/>
  <c r="BO527" i="8"/>
  <c r="BP527" i="8" s="1"/>
  <c r="BQ527" i="8" s="1"/>
  <c r="BO271" i="8"/>
  <c r="BP271" i="8" s="1"/>
  <c r="BQ271" i="8" s="1"/>
  <c r="BM271" i="8"/>
  <c r="BO15" i="8"/>
  <c r="BP15" i="8" s="1"/>
  <c r="BQ15" i="8" s="1"/>
  <c r="BM15" i="8"/>
  <c r="BO1118" i="8"/>
  <c r="BP1118" i="8" s="1"/>
  <c r="BQ1118" i="8" s="1"/>
  <c r="BM1118" i="8"/>
  <c r="BO862" i="8"/>
  <c r="BP862" i="8" s="1"/>
  <c r="BQ862" i="8" s="1"/>
  <c r="BM862" i="8"/>
  <c r="BO606" i="8"/>
  <c r="BP606" i="8" s="1"/>
  <c r="BQ606" i="8" s="1"/>
  <c r="BM606" i="8"/>
  <c r="BO350" i="8"/>
  <c r="BP350" i="8" s="1"/>
  <c r="BQ350" i="8" s="1"/>
  <c r="BM350" i="8"/>
  <c r="BO94" i="8"/>
  <c r="BP94" i="8" s="1"/>
  <c r="BQ94" i="8" s="1"/>
  <c r="BM94" i="8"/>
  <c r="BO1197" i="8"/>
  <c r="BP1197" i="8" s="1"/>
  <c r="BQ1197" i="8" s="1"/>
  <c r="BM1197" i="8"/>
  <c r="BO941" i="8"/>
  <c r="BP941" i="8" s="1"/>
  <c r="BQ941" i="8" s="1"/>
  <c r="BM941" i="8"/>
  <c r="BO685" i="8"/>
  <c r="BP685" i="8" s="1"/>
  <c r="BQ685" i="8" s="1"/>
  <c r="BM685" i="8"/>
  <c r="BO429" i="8"/>
  <c r="BP429" i="8" s="1"/>
  <c r="BQ429" i="8" s="1"/>
  <c r="BM429" i="8"/>
  <c r="BO173" i="8"/>
  <c r="BP173" i="8" s="1"/>
  <c r="BQ173" i="8" s="1"/>
  <c r="BM173" i="8"/>
  <c r="BO1276" i="8"/>
  <c r="BP1276" i="8" s="1"/>
  <c r="BQ1276" i="8" s="1"/>
  <c r="BM1276" i="8"/>
  <c r="BO1020" i="8"/>
  <c r="BP1020" i="8" s="1"/>
  <c r="BQ1020" i="8" s="1"/>
  <c r="BM1020" i="8"/>
  <c r="BO764" i="8"/>
  <c r="BP764" i="8" s="1"/>
  <c r="BQ764" i="8" s="1"/>
  <c r="BM764" i="8"/>
  <c r="BO508" i="8"/>
  <c r="BP508" i="8" s="1"/>
  <c r="BQ508" i="8" s="1"/>
  <c r="BM508" i="8"/>
  <c r="BO252" i="8"/>
  <c r="BP252" i="8" s="1"/>
  <c r="BQ252" i="8" s="1"/>
  <c r="BM252" i="8"/>
  <c r="BO1355" i="8"/>
  <c r="BP1355" i="8" s="1"/>
  <c r="BQ1355" i="8" s="1"/>
  <c r="BM1355" i="8"/>
  <c r="BO1099" i="8"/>
  <c r="BP1099" i="8" s="1"/>
  <c r="BQ1099" i="8" s="1"/>
  <c r="BM1099" i="8"/>
  <c r="BO843" i="8"/>
  <c r="BP843" i="8" s="1"/>
  <c r="BQ843" i="8" s="1"/>
  <c r="BM843" i="8"/>
  <c r="BO587" i="8"/>
  <c r="BP587" i="8" s="1"/>
  <c r="BQ587" i="8" s="1"/>
  <c r="BM587" i="8"/>
  <c r="BO331" i="8"/>
  <c r="BP331" i="8" s="1"/>
  <c r="BQ331" i="8" s="1"/>
  <c r="BM331" i="8"/>
  <c r="BO75" i="8"/>
  <c r="BP75" i="8" s="1"/>
  <c r="BQ75" i="8" s="1"/>
  <c r="BM75" i="8"/>
  <c r="BO1178" i="8"/>
  <c r="BP1178" i="8" s="1"/>
  <c r="BQ1178" i="8" s="1"/>
  <c r="BM1178" i="8"/>
  <c r="BO922" i="8"/>
  <c r="BP922" i="8" s="1"/>
  <c r="BQ922" i="8" s="1"/>
  <c r="BM922" i="8"/>
  <c r="BO666" i="8"/>
  <c r="BP666" i="8" s="1"/>
  <c r="BQ666" i="8" s="1"/>
  <c r="BM666" i="8"/>
  <c r="BO410" i="8"/>
  <c r="BP410" i="8" s="1"/>
  <c r="BQ410" i="8" s="1"/>
  <c r="BM410" i="8"/>
  <c r="BO154" i="8"/>
  <c r="BP154" i="8" s="1"/>
  <c r="BQ154" i="8" s="1"/>
  <c r="BM154" i="8"/>
  <c r="BO1257" i="8"/>
  <c r="BP1257" i="8" s="1"/>
  <c r="BQ1257" i="8" s="1"/>
  <c r="BM1257" i="8"/>
  <c r="BO1001" i="8"/>
  <c r="BP1001" i="8" s="1"/>
  <c r="BQ1001" i="8" s="1"/>
  <c r="BM1001" i="8"/>
  <c r="BO745" i="8"/>
  <c r="BP745" i="8" s="1"/>
  <c r="BQ745" i="8" s="1"/>
  <c r="BM745" i="8"/>
  <c r="BO489" i="8"/>
  <c r="BP489" i="8" s="1"/>
  <c r="BQ489" i="8" s="1"/>
  <c r="BM489" i="8"/>
  <c r="BO233" i="8"/>
  <c r="BP233" i="8" s="1"/>
  <c r="BQ233" i="8" s="1"/>
  <c r="BM233" i="8"/>
  <c r="BO1336" i="8"/>
  <c r="BM1336" i="8"/>
  <c r="BO1080" i="8"/>
  <c r="BP1080" i="8" s="1"/>
  <c r="BQ1080" i="8" s="1"/>
  <c r="BM1080" i="8"/>
  <c r="BO824" i="8"/>
  <c r="BP824" i="8" s="1"/>
  <c r="BQ824" i="8" s="1"/>
  <c r="BM824" i="8"/>
  <c r="BO568" i="8"/>
  <c r="BP568" i="8" s="1"/>
  <c r="BQ568" i="8" s="1"/>
  <c r="BM568" i="8"/>
  <c r="BO312" i="8"/>
  <c r="BP312" i="8" s="1"/>
  <c r="BQ312" i="8" s="1"/>
  <c r="BM312" i="8"/>
  <c r="BO56" i="8"/>
  <c r="BP56" i="8" s="1"/>
  <c r="BQ56" i="8" s="1"/>
  <c r="BM56" i="8"/>
  <c r="BO1159" i="8"/>
  <c r="BP1159" i="8" s="1"/>
  <c r="BQ1159" i="8" s="1"/>
  <c r="BM1159" i="8"/>
  <c r="BM903" i="8"/>
  <c r="BO903" i="8"/>
  <c r="BP903" i="8" s="1"/>
  <c r="BQ903" i="8" s="1"/>
  <c r="BM647" i="8"/>
  <c r="BO647" i="8"/>
  <c r="BP647" i="8" s="1"/>
  <c r="BQ647" i="8" s="1"/>
  <c r="BO391" i="8"/>
  <c r="BP391" i="8" s="1"/>
  <c r="BQ391" i="8" s="1"/>
  <c r="BM391" i="8"/>
  <c r="BO135" i="8"/>
  <c r="BP135" i="8" s="1"/>
  <c r="BQ135" i="8" s="1"/>
  <c r="BM135" i="8"/>
  <c r="BO918" i="8"/>
  <c r="BP918" i="8" s="1"/>
  <c r="BQ918" i="8" s="1"/>
  <c r="BM918" i="8"/>
  <c r="BO662" i="8"/>
  <c r="BP662" i="8" s="1"/>
  <c r="BQ662" i="8" s="1"/>
  <c r="BM662" i="8"/>
  <c r="BO406" i="8"/>
  <c r="BP406" i="8" s="1"/>
  <c r="BQ406" i="8" s="1"/>
  <c r="BM406" i="8"/>
  <c r="BO150" i="8"/>
  <c r="BP150" i="8" s="1"/>
  <c r="BQ150" i="8" s="1"/>
  <c r="BM150" i="8"/>
  <c r="BO661" i="8"/>
  <c r="BP661" i="8" s="1"/>
  <c r="BQ661" i="8" s="1"/>
  <c r="BM661" i="8"/>
  <c r="BO405" i="8"/>
  <c r="BP405" i="8" s="1"/>
  <c r="BQ405" i="8" s="1"/>
  <c r="BM405" i="8"/>
  <c r="BO149" i="8"/>
  <c r="BP149" i="8" s="1"/>
  <c r="BQ149" i="8" s="1"/>
  <c r="BM149" i="8"/>
  <c r="BM3330" i="8"/>
  <c r="BM1968" i="8"/>
  <c r="BM3154" i="8"/>
  <c r="BM1792" i="8"/>
  <c r="BM2978" i="8"/>
  <c r="BM1362" i="8"/>
  <c r="BM2546" i="8"/>
  <c r="BM3650" i="8"/>
  <c r="BM2288" i="8"/>
  <c r="BM2274" i="8"/>
  <c r="BM3378" i="8"/>
  <c r="BM2016" i="8"/>
  <c r="BM3376" i="8"/>
  <c r="BM2004" i="8"/>
  <c r="BM3456" i="8"/>
  <c r="BM2084" i="8"/>
  <c r="BM3536" i="8"/>
  <c r="BM2164" i="8"/>
  <c r="BM3524" i="8"/>
  <c r="BM2162" i="8"/>
  <c r="BM2242" i="8"/>
  <c r="BM1298" i="8"/>
  <c r="BM2752" i="8"/>
  <c r="BM418" i="8"/>
  <c r="BM738" i="8"/>
  <c r="BM3637" i="8"/>
  <c r="BM3381" i="8"/>
  <c r="BM2869" i="8"/>
  <c r="BM2357" i="8"/>
  <c r="BM1845" i="8"/>
  <c r="BM1252" i="8"/>
  <c r="BM228" i="8"/>
  <c r="BM3603" i="8"/>
  <c r="BM2323" i="8"/>
  <c r="BM96" i="8"/>
  <c r="BM3585" i="8"/>
  <c r="BM3329" i="8"/>
  <c r="BM3073" i="8"/>
  <c r="BM2513" i="8"/>
  <c r="BM2161" i="8"/>
  <c r="BM1729" i="8"/>
  <c r="BM2446" i="8"/>
  <c r="BM2189" i="8"/>
  <c r="BM3420" i="8"/>
  <c r="BM2124" i="8"/>
  <c r="BM3195" i="8"/>
  <c r="BM1883" i="8"/>
  <c r="BM3130" i="8"/>
  <c r="BM1471" i="8"/>
  <c r="BM2121" i="8"/>
  <c r="BM3111" i="8"/>
  <c r="BM1071" i="8"/>
  <c r="BM1377" i="8"/>
  <c r="BM829" i="8"/>
  <c r="BM251" i="8"/>
  <c r="BM1368" i="8"/>
  <c r="BM806" i="8"/>
  <c r="BO1815" i="8"/>
  <c r="BP1815" i="8" s="1"/>
  <c r="BQ1815" i="8" s="1"/>
  <c r="BP212" i="8"/>
  <c r="BQ212" i="8" s="1"/>
  <c r="BP228" i="8"/>
  <c r="BQ228" i="8" s="1"/>
  <c r="BP64" i="8"/>
  <c r="BQ64" i="8" s="1"/>
  <c r="BP51" i="8"/>
  <c r="BQ51" i="8" s="1"/>
  <c r="BP419" i="8"/>
  <c r="BQ419" i="8" s="1"/>
  <c r="BP388" i="8"/>
  <c r="BQ388" i="8" s="1"/>
  <c r="BP23" i="8"/>
  <c r="BQ23" i="8" s="1"/>
  <c r="BP256" i="8"/>
  <c r="BQ256" i="8" s="1"/>
  <c r="BP607" i="8"/>
  <c r="BQ607" i="8" s="1"/>
  <c r="BP623" i="8"/>
  <c r="BQ623" i="8" s="1"/>
  <c r="BP852" i="8"/>
  <c r="BQ852" i="8" s="1"/>
  <c r="BP873" i="8"/>
  <c r="BQ873" i="8" s="1"/>
  <c r="BP889" i="8"/>
  <c r="BQ889" i="8" s="1"/>
  <c r="BP1017" i="8"/>
  <c r="BQ1017" i="8" s="1"/>
  <c r="BP1033" i="8"/>
  <c r="BQ1033" i="8" s="1"/>
  <c r="BP1049" i="8"/>
  <c r="BQ1049" i="8" s="1"/>
  <c r="BP1065" i="8"/>
  <c r="BQ1065" i="8" s="1"/>
  <c r="BP1097" i="8"/>
  <c r="BQ1097" i="8" s="1"/>
  <c r="BP1129" i="8"/>
  <c r="BQ1129" i="8" s="1"/>
  <c r="BP1145" i="8"/>
  <c r="BQ1145" i="8" s="1"/>
  <c r="BP1177" i="8"/>
  <c r="BQ1177" i="8" s="1"/>
  <c r="BP1544" i="8"/>
  <c r="BQ1544" i="8" s="1"/>
  <c r="BP1609" i="8"/>
  <c r="BQ1609" i="8" s="1"/>
  <c r="BP1625" i="8"/>
  <c r="BQ1625" i="8" s="1"/>
  <c r="BP1641" i="8"/>
  <c r="BQ1641" i="8" s="1"/>
  <c r="BP1657" i="8"/>
  <c r="BQ1657" i="8" s="1"/>
  <c r="BP1673" i="8"/>
  <c r="BQ1673" i="8" s="1"/>
  <c r="BP1689" i="8"/>
  <c r="BQ1689" i="8" s="1"/>
  <c r="BP1721" i="8"/>
  <c r="BQ1721" i="8" s="1"/>
  <c r="BP1805" i="8"/>
  <c r="BQ1805" i="8" s="1"/>
  <c r="BP1821" i="8"/>
  <c r="BQ1821" i="8" s="1"/>
  <c r="BP1837" i="8"/>
  <c r="BQ1837" i="8" s="1"/>
  <c r="BP1853" i="8"/>
  <c r="BQ1853" i="8" s="1"/>
  <c r="BP1869" i="8"/>
  <c r="BQ1869" i="8" s="1"/>
  <c r="BP1885" i="8"/>
  <c r="BQ1885" i="8" s="1"/>
  <c r="BP2228" i="8"/>
  <c r="BQ2228" i="8" s="1"/>
  <c r="BP2383" i="8"/>
  <c r="BQ2383" i="8" s="1"/>
  <c r="BP2399" i="8"/>
  <c r="BQ2399" i="8" s="1"/>
  <c r="BP2638" i="8"/>
  <c r="BQ2638" i="8" s="1"/>
  <c r="BP2776" i="8"/>
  <c r="BQ2776" i="8" s="1"/>
  <c r="BP2939" i="8"/>
  <c r="BQ2939" i="8" s="1"/>
  <c r="BP2955" i="8"/>
  <c r="BQ2955" i="8" s="1"/>
  <c r="BP2971" i="8"/>
  <c r="BQ2971" i="8" s="1"/>
  <c r="BP3167" i="8"/>
  <c r="BQ3167" i="8" s="1"/>
  <c r="BP3422" i="8"/>
  <c r="BQ3422" i="8" s="1"/>
  <c r="BP3454" i="8"/>
  <c r="BQ3454" i="8" s="1"/>
  <c r="BP3470" i="8"/>
  <c r="BQ3470" i="8" s="1"/>
  <c r="BP3486" i="8"/>
  <c r="BQ3486" i="8" s="1"/>
  <c r="BP3693" i="8"/>
  <c r="BQ3693" i="8" s="1"/>
  <c r="BP3709" i="8"/>
  <c r="BQ3709" i="8" s="1"/>
  <c r="BP3725" i="8"/>
  <c r="BQ3725" i="8" s="1"/>
  <c r="BP3757" i="8"/>
  <c r="BQ3757" i="8" s="1"/>
  <c r="BO3450" i="8"/>
  <c r="BP3450" i="8" s="1"/>
  <c r="BQ3450" i="8" s="1"/>
  <c r="BM3450" i="8"/>
  <c r="BO2874" i="8"/>
  <c r="BP2874" i="8" s="1"/>
  <c r="BQ2874" i="8" s="1"/>
  <c r="BM3671" i="8"/>
  <c r="BO3671" i="8"/>
  <c r="BP3671" i="8" s="1"/>
  <c r="BQ3671" i="8" s="1"/>
  <c r="BO2633" i="8"/>
  <c r="BP2633" i="8" s="1"/>
  <c r="BQ2633" i="8" s="1"/>
  <c r="BO3462" i="8"/>
  <c r="BP3462" i="8" s="1"/>
  <c r="BQ3462" i="8" s="1"/>
  <c r="BM3462" i="8"/>
  <c r="BO3772" i="8"/>
  <c r="BP3772" i="8" s="1"/>
  <c r="BQ3772" i="8" s="1"/>
  <c r="BM3772" i="8"/>
  <c r="BO3076" i="8"/>
  <c r="BP3076" i="8" s="1"/>
  <c r="BQ3076" i="8" s="1"/>
  <c r="BO2409" i="8"/>
  <c r="BP2409" i="8" s="1"/>
  <c r="BQ2409" i="8" s="1"/>
  <c r="BM2409" i="8"/>
  <c r="BO3395" i="8"/>
  <c r="BP3395" i="8" s="1"/>
  <c r="BQ3395" i="8" s="1"/>
  <c r="BO3802" i="8"/>
  <c r="BP3802" i="8" s="1"/>
  <c r="BQ3802" i="8" s="1"/>
  <c r="BM3802" i="8"/>
  <c r="BO3489" i="8"/>
  <c r="BO3673" i="8"/>
  <c r="BP3673" i="8" s="1"/>
  <c r="BQ3673" i="8" s="1"/>
  <c r="BM3673" i="8"/>
  <c r="BO3172" i="8"/>
  <c r="BP3172" i="8" s="1"/>
  <c r="BQ3172" i="8" s="1"/>
  <c r="BO3800" i="8"/>
  <c r="BP3800" i="8" s="1"/>
  <c r="BQ3800" i="8" s="1"/>
  <c r="BM3800" i="8"/>
  <c r="BO3481" i="8"/>
  <c r="BP3481" i="8" s="1"/>
  <c r="BQ3481" i="8" s="1"/>
  <c r="BM3481" i="8"/>
  <c r="BO2645" i="8"/>
  <c r="BP2645" i="8" s="1"/>
  <c r="BQ2645" i="8" s="1"/>
  <c r="BO3669" i="8"/>
  <c r="BP3669" i="8" s="1"/>
  <c r="BQ3669" i="8" s="1"/>
  <c r="BO3157" i="8"/>
  <c r="BP3157" i="8" s="1"/>
  <c r="BQ3157" i="8" s="1"/>
  <c r="BO3796" i="8"/>
  <c r="BP3796" i="8" s="1"/>
  <c r="BQ3796" i="8" s="1"/>
  <c r="BO3477" i="8"/>
  <c r="BP3477" i="8" s="1"/>
  <c r="BQ3477" i="8" s="1"/>
  <c r="BO2618" i="8"/>
  <c r="BP2618" i="8" s="1"/>
  <c r="BQ2618" i="8" s="1"/>
  <c r="BO3667" i="8"/>
  <c r="BP3667" i="8" s="1"/>
  <c r="BQ3667" i="8" s="1"/>
  <c r="BO3146" i="8"/>
  <c r="BP3146" i="8" s="1"/>
  <c r="BQ3146" i="8" s="1"/>
  <c r="BO3794" i="8"/>
  <c r="BP3794" i="8" s="1"/>
  <c r="BQ3794" i="8" s="1"/>
  <c r="BO3475" i="8"/>
  <c r="BP3475" i="8" s="1"/>
  <c r="BQ3475" i="8" s="1"/>
  <c r="BO2613" i="8"/>
  <c r="BP2613" i="8" s="1"/>
  <c r="BQ2613" i="8" s="1"/>
  <c r="BO3665" i="8"/>
  <c r="BP3665" i="8" s="1"/>
  <c r="BQ3665" i="8" s="1"/>
  <c r="BO3144" i="8"/>
  <c r="BP3144" i="8" s="1"/>
  <c r="BQ3144" i="8" s="1"/>
  <c r="BM3144" i="8"/>
  <c r="BO3792" i="8"/>
  <c r="BP3792" i="8" s="1"/>
  <c r="BQ3792" i="8" s="1"/>
  <c r="BO3473" i="8"/>
  <c r="BO2601" i="8"/>
  <c r="BP2601" i="8" s="1"/>
  <c r="BQ2601" i="8" s="1"/>
  <c r="BM2601" i="8"/>
  <c r="BO3663" i="8"/>
  <c r="BP3663" i="8" s="1"/>
  <c r="BQ3663" i="8" s="1"/>
  <c r="BO3140" i="8"/>
  <c r="BP3140" i="8" s="1"/>
  <c r="BQ3140" i="8" s="1"/>
  <c r="BO3790" i="8"/>
  <c r="BP3790" i="8" s="1"/>
  <c r="BQ3790" i="8" s="1"/>
  <c r="BM3790" i="8"/>
  <c r="BO3465" i="8"/>
  <c r="BP3465" i="8" s="1"/>
  <c r="BQ3465" i="8" s="1"/>
  <c r="BM3465" i="8"/>
  <c r="BO2586" i="8"/>
  <c r="BP2586" i="8" s="1"/>
  <c r="BQ2586" i="8" s="1"/>
  <c r="BM2586" i="8"/>
  <c r="BO3677" i="8"/>
  <c r="BO3178" i="8"/>
  <c r="BP3178" i="8" s="1"/>
  <c r="BQ3178" i="8" s="1"/>
  <c r="BO480" i="8"/>
  <c r="BP480" i="8" s="1"/>
  <c r="BQ480" i="8" s="1"/>
  <c r="BO2760" i="8"/>
  <c r="BP2760" i="8" s="1"/>
  <c r="BQ2760" i="8" s="1"/>
  <c r="BM2760" i="8"/>
  <c r="BO2504" i="8"/>
  <c r="BP2504" i="8" s="1"/>
  <c r="BQ2504" i="8" s="1"/>
  <c r="BM2504" i="8"/>
  <c r="BO2149" i="8"/>
  <c r="BP2149" i="8" s="1"/>
  <c r="BQ2149" i="8" s="1"/>
  <c r="BO608" i="8"/>
  <c r="BP608" i="8" s="1"/>
  <c r="BQ608" i="8" s="1"/>
  <c r="BO3095" i="8"/>
  <c r="BM3095" i="8"/>
  <c r="BO2839" i="8"/>
  <c r="BP2839" i="8" s="1"/>
  <c r="BQ2839" i="8" s="1"/>
  <c r="BM2839" i="8"/>
  <c r="BO2583" i="8"/>
  <c r="BP2583" i="8" s="1"/>
  <c r="BQ2583" i="8" s="1"/>
  <c r="BM2583" i="8"/>
  <c r="BO1524" i="8"/>
  <c r="BP1524" i="8" s="1"/>
  <c r="BQ1524" i="8" s="1"/>
  <c r="BM1524" i="8"/>
  <c r="BO3174" i="8"/>
  <c r="BP3174" i="8" s="1"/>
  <c r="BQ3174" i="8" s="1"/>
  <c r="BM3174" i="8"/>
  <c r="BO2918" i="8"/>
  <c r="BP2918" i="8" s="1"/>
  <c r="BQ2918" i="8" s="1"/>
  <c r="BM2918" i="8"/>
  <c r="BO2662" i="8"/>
  <c r="BP2662" i="8" s="1"/>
  <c r="BQ2662" i="8" s="1"/>
  <c r="BM2662" i="8"/>
  <c r="BO2406" i="8"/>
  <c r="BP2406" i="8" s="1"/>
  <c r="BQ2406" i="8" s="1"/>
  <c r="BM2406" i="8"/>
  <c r="BO1903" i="8"/>
  <c r="BP1903" i="8" s="1"/>
  <c r="BQ1903" i="8" s="1"/>
  <c r="BM1903" i="8"/>
  <c r="BO2756" i="8"/>
  <c r="BP2756" i="8" s="1"/>
  <c r="BQ2756" i="8" s="1"/>
  <c r="BO2500" i="8"/>
  <c r="BP2500" i="8" s="1"/>
  <c r="BQ2500" i="8" s="1"/>
  <c r="BO2145" i="8"/>
  <c r="BP2145" i="8" s="1"/>
  <c r="BQ2145" i="8" s="1"/>
  <c r="BM2145" i="8"/>
  <c r="BO465" i="8"/>
  <c r="BP465" i="8" s="1"/>
  <c r="BQ465" i="8" s="1"/>
  <c r="BM465" i="8"/>
  <c r="BO2851" i="8"/>
  <c r="BP2851" i="8" s="1"/>
  <c r="BQ2851" i="8" s="1"/>
  <c r="BO2595" i="8"/>
  <c r="BP2595" i="8" s="1"/>
  <c r="BQ2595" i="8" s="1"/>
  <c r="BO2309" i="8"/>
  <c r="BP2309" i="8" s="1"/>
  <c r="BQ2309" i="8" s="1"/>
  <c r="BO1588" i="8"/>
  <c r="BP1588" i="8" s="1"/>
  <c r="BQ1588" i="8" s="1"/>
  <c r="BM1588" i="8"/>
  <c r="BO3298" i="8"/>
  <c r="BP3298" i="8" s="1"/>
  <c r="BQ3298" i="8" s="1"/>
  <c r="BO3042" i="8"/>
  <c r="BP3042" i="8" s="1"/>
  <c r="BQ3042" i="8" s="1"/>
  <c r="BO2786" i="8"/>
  <c r="BP2786" i="8" s="1"/>
  <c r="BQ2786" i="8" s="1"/>
  <c r="BO2530" i="8"/>
  <c r="BP2530" i="8" s="1"/>
  <c r="BQ2530" i="8" s="1"/>
  <c r="BO2196" i="8"/>
  <c r="BP2196" i="8" s="1"/>
  <c r="BQ2196" i="8" s="1"/>
  <c r="BO1135" i="8"/>
  <c r="BP1135" i="8" s="1"/>
  <c r="BQ1135" i="8" s="1"/>
  <c r="BM1135" i="8"/>
  <c r="BO3249" i="8"/>
  <c r="BP3249" i="8" s="1"/>
  <c r="BQ3249" i="8" s="1"/>
  <c r="BO2993" i="8"/>
  <c r="BP2993" i="8" s="1"/>
  <c r="BQ2993" i="8" s="1"/>
  <c r="BO2737" i="8"/>
  <c r="BP2737" i="8" s="1"/>
  <c r="BQ2737" i="8" s="1"/>
  <c r="BO2481" i="8"/>
  <c r="BP2481" i="8" s="1"/>
  <c r="BQ2481" i="8" s="1"/>
  <c r="BO2112" i="8"/>
  <c r="BP2112" i="8" s="1"/>
  <c r="BQ2112" i="8" s="1"/>
  <c r="BO3600" i="8"/>
  <c r="BP3600" i="8" s="1"/>
  <c r="BQ3600" i="8" s="1"/>
  <c r="BO3344" i="8"/>
  <c r="BP3344" i="8" s="1"/>
  <c r="BQ3344" i="8" s="1"/>
  <c r="BO3088" i="8"/>
  <c r="BP3088" i="8" s="1"/>
  <c r="BQ3088" i="8" s="1"/>
  <c r="BO2832" i="8"/>
  <c r="BP2832" i="8" s="1"/>
  <c r="BQ2832" i="8" s="1"/>
  <c r="BO2576" i="8"/>
  <c r="BP2576" i="8" s="1"/>
  <c r="BQ2576" i="8" s="1"/>
  <c r="BO2277" i="8"/>
  <c r="BP2277" i="8" s="1"/>
  <c r="BQ2277" i="8" s="1"/>
  <c r="BO1488" i="8"/>
  <c r="BP1488" i="8" s="1"/>
  <c r="BQ1488" i="8" s="1"/>
  <c r="BM1488" i="8"/>
  <c r="BO3487" i="8"/>
  <c r="BP3487" i="8" s="1"/>
  <c r="BQ3487" i="8" s="1"/>
  <c r="BO3231" i="8"/>
  <c r="BP3231" i="8" s="1"/>
  <c r="BQ3231" i="8" s="1"/>
  <c r="BO2975" i="8"/>
  <c r="BP2975" i="8" s="1"/>
  <c r="BQ2975" i="8" s="1"/>
  <c r="BO2719" i="8"/>
  <c r="BP2719" i="8" s="1"/>
  <c r="BQ2719" i="8" s="1"/>
  <c r="BO2463" i="8"/>
  <c r="BP2463" i="8" s="1"/>
  <c r="BQ2463" i="8" s="1"/>
  <c r="BO2069" i="8"/>
  <c r="BP2069" i="8" s="1"/>
  <c r="BQ2069" i="8" s="1"/>
  <c r="BO3630" i="8"/>
  <c r="BP3630" i="8" s="1"/>
  <c r="BQ3630" i="8" s="1"/>
  <c r="BM3630" i="8"/>
  <c r="BO3374" i="8"/>
  <c r="BM3374" i="8"/>
  <c r="BM2862" i="8"/>
  <c r="BO2862" i="8"/>
  <c r="BP2862" i="8" s="1"/>
  <c r="BQ2862" i="8" s="1"/>
  <c r="BO2606" i="8"/>
  <c r="BP2606" i="8" s="1"/>
  <c r="BQ2606" i="8" s="1"/>
  <c r="BM2606" i="8"/>
  <c r="BO2326" i="8"/>
  <c r="BP2326" i="8" s="1"/>
  <c r="BQ2326" i="8" s="1"/>
  <c r="BM2326" i="8"/>
  <c r="BO1648" i="8"/>
  <c r="BP1648" i="8" s="1"/>
  <c r="BQ1648" i="8" s="1"/>
  <c r="BM1648" i="8"/>
  <c r="BO3517" i="8"/>
  <c r="BP3517" i="8" s="1"/>
  <c r="BQ3517" i="8" s="1"/>
  <c r="BM3517" i="8"/>
  <c r="BO3261" i="8"/>
  <c r="BP3261" i="8" s="1"/>
  <c r="BQ3261" i="8" s="1"/>
  <c r="BM3261" i="8"/>
  <c r="BO3005" i="8"/>
  <c r="BP3005" i="8" s="1"/>
  <c r="BQ3005" i="8" s="1"/>
  <c r="BM3005" i="8"/>
  <c r="BM2749" i="8"/>
  <c r="BO2749" i="8"/>
  <c r="BP2749" i="8" s="1"/>
  <c r="BQ2749" i="8" s="1"/>
  <c r="BO2493" i="8"/>
  <c r="BP2493" i="8" s="1"/>
  <c r="BQ2493" i="8" s="1"/>
  <c r="BM2493" i="8"/>
  <c r="BO2131" i="8"/>
  <c r="BP2131" i="8" s="1"/>
  <c r="BQ2131" i="8" s="1"/>
  <c r="BO128" i="8"/>
  <c r="BP128" i="8" s="1"/>
  <c r="BQ128" i="8" s="1"/>
  <c r="BM128" i="8"/>
  <c r="BO3404" i="8"/>
  <c r="BP3404" i="8" s="1"/>
  <c r="BQ3404" i="8" s="1"/>
  <c r="BO3148" i="8"/>
  <c r="BP3148" i="8" s="1"/>
  <c r="BQ3148" i="8" s="1"/>
  <c r="BO2892" i="8"/>
  <c r="BP2892" i="8" s="1"/>
  <c r="BQ2892" i="8" s="1"/>
  <c r="BO2636" i="8"/>
  <c r="BP2636" i="8" s="1"/>
  <c r="BQ2636" i="8" s="1"/>
  <c r="BO2372" i="8"/>
  <c r="BP2372" i="8" s="1"/>
  <c r="BQ2372" i="8" s="1"/>
  <c r="BO1796" i="8"/>
  <c r="BP1796" i="8" s="1"/>
  <c r="BQ1796" i="8" s="1"/>
  <c r="BO3547" i="8"/>
  <c r="BP3547" i="8" s="1"/>
  <c r="BQ3547" i="8" s="1"/>
  <c r="BM3547" i="8"/>
  <c r="BO3291" i="8"/>
  <c r="BP3291" i="8" s="1"/>
  <c r="BQ3291" i="8" s="1"/>
  <c r="BM3291" i="8"/>
  <c r="BO3035" i="8"/>
  <c r="BP3035" i="8" s="1"/>
  <c r="BQ3035" i="8" s="1"/>
  <c r="BM3035" i="8"/>
  <c r="BO2779" i="8"/>
  <c r="BM2779" i="8"/>
  <c r="BO2523" i="8"/>
  <c r="BP2523" i="8" s="1"/>
  <c r="BQ2523" i="8" s="1"/>
  <c r="BM2523" i="8"/>
  <c r="BM2182" i="8"/>
  <c r="BO2182" i="8"/>
  <c r="BP2182" i="8" s="1"/>
  <c r="BQ2182" i="8" s="1"/>
  <c r="BO1029" i="8"/>
  <c r="BP1029" i="8" s="1"/>
  <c r="BQ1029" i="8" s="1"/>
  <c r="BM1029" i="8"/>
  <c r="BO1765" i="8"/>
  <c r="BO1509" i="8"/>
  <c r="BP1509" i="8" s="1"/>
  <c r="BQ1509" i="8" s="1"/>
  <c r="BM1509" i="8"/>
  <c r="BO1141" i="8"/>
  <c r="BP1141" i="8" s="1"/>
  <c r="BQ1141" i="8" s="1"/>
  <c r="BM1141" i="8"/>
  <c r="BO2067" i="8"/>
  <c r="BP2067" i="8" s="1"/>
  <c r="BQ2067" i="8" s="1"/>
  <c r="BO1811" i="8"/>
  <c r="BP1811" i="8" s="1"/>
  <c r="BQ1811" i="8" s="1"/>
  <c r="BO1555" i="8"/>
  <c r="BP1555" i="8" s="1"/>
  <c r="BQ1555" i="8" s="1"/>
  <c r="BM1555" i="8"/>
  <c r="BO1235" i="8"/>
  <c r="BP1235" i="8" s="1"/>
  <c r="BQ1235" i="8" s="1"/>
  <c r="BM1235" i="8"/>
  <c r="BO113" i="8"/>
  <c r="BP113" i="8" s="1"/>
  <c r="BQ113" i="8" s="1"/>
  <c r="BM113" i="8"/>
  <c r="BO1698" i="8"/>
  <c r="BP1698" i="8" s="1"/>
  <c r="BQ1698" i="8" s="1"/>
  <c r="BM1698" i="8"/>
  <c r="BO1442" i="8"/>
  <c r="BP1442" i="8" s="1"/>
  <c r="BQ1442" i="8" s="1"/>
  <c r="BO981" i="8"/>
  <c r="BP981" i="8" s="1"/>
  <c r="BQ981" i="8" s="1"/>
  <c r="BM981" i="8"/>
  <c r="BO1953" i="8"/>
  <c r="BP1953" i="8" s="1"/>
  <c r="BQ1953" i="8" s="1"/>
  <c r="BO1697" i="8"/>
  <c r="BP1697" i="8" s="1"/>
  <c r="BQ1697" i="8" s="1"/>
  <c r="BM1697" i="8"/>
  <c r="BO1441" i="8"/>
  <c r="BP1441" i="8" s="1"/>
  <c r="BQ1441" i="8" s="1"/>
  <c r="BM1441" i="8"/>
  <c r="BO980" i="8"/>
  <c r="BP980" i="8" s="1"/>
  <c r="BQ980" i="8" s="1"/>
  <c r="BO2190" i="8"/>
  <c r="BP2190" i="8" s="1"/>
  <c r="BQ2190" i="8" s="1"/>
  <c r="BO1934" i="8"/>
  <c r="BP1934" i="8" s="1"/>
  <c r="BQ1934" i="8" s="1"/>
  <c r="BO1678" i="8"/>
  <c r="BP1678" i="8" s="1"/>
  <c r="BQ1678" i="8" s="1"/>
  <c r="BM1678" i="8"/>
  <c r="BO1422" i="8"/>
  <c r="BP1422" i="8" s="1"/>
  <c r="BQ1422" i="8" s="1"/>
  <c r="BM1422" i="8"/>
  <c r="BO917" i="8"/>
  <c r="BP917" i="8" s="1"/>
  <c r="BQ917" i="8" s="1"/>
  <c r="BM917" i="8"/>
  <c r="BO1981" i="8"/>
  <c r="BP1981" i="8" s="1"/>
  <c r="BQ1981" i="8" s="1"/>
  <c r="BM1981" i="8"/>
  <c r="BO1725" i="8"/>
  <c r="BP1725" i="8" s="1"/>
  <c r="BQ1725" i="8" s="1"/>
  <c r="BM1725" i="8"/>
  <c r="BO1469" i="8"/>
  <c r="BP1469" i="8" s="1"/>
  <c r="BQ1469" i="8" s="1"/>
  <c r="BM1469" i="8"/>
  <c r="BO1056" i="8"/>
  <c r="BP1056" i="8" s="1"/>
  <c r="BQ1056" i="8" s="1"/>
  <c r="BO2268" i="8"/>
  <c r="BP2268" i="8" s="1"/>
  <c r="BQ2268" i="8" s="1"/>
  <c r="BM2268" i="8"/>
  <c r="BO2012" i="8"/>
  <c r="BP2012" i="8" s="1"/>
  <c r="BQ2012" i="8" s="1"/>
  <c r="BM2012" i="8"/>
  <c r="BO1756" i="8"/>
  <c r="BP1756" i="8" s="1"/>
  <c r="BQ1756" i="8" s="1"/>
  <c r="BM1756" i="8"/>
  <c r="BO1500" i="8"/>
  <c r="BP1500" i="8" s="1"/>
  <c r="BQ1500" i="8" s="1"/>
  <c r="BM1500" i="8"/>
  <c r="BO1124" i="8"/>
  <c r="BP1124" i="8" s="1"/>
  <c r="BQ1124" i="8" s="1"/>
  <c r="BO2107" i="8"/>
  <c r="BP2107" i="8" s="1"/>
  <c r="BQ2107" i="8" s="1"/>
  <c r="BM2107" i="8"/>
  <c r="BO1851" i="8"/>
  <c r="BP1851" i="8" s="1"/>
  <c r="BQ1851" i="8" s="1"/>
  <c r="BM1851" i="8"/>
  <c r="BM1595" i="8"/>
  <c r="BO1595" i="8"/>
  <c r="BP1595" i="8" s="1"/>
  <c r="BQ1595" i="8" s="1"/>
  <c r="BO1315" i="8"/>
  <c r="BP1315" i="8" s="1"/>
  <c r="BQ1315" i="8" s="1"/>
  <c r="BM1315" i="8"/>
  <c r="BO433" i="8"/>
  <c r="BP433" i="8" s="1"/>
  <c r="BQ433" i="8" s="1"/>
  <c r="BM433" i="8"/>
  <c r="BO2202" i="8"/>
  <c r="BP2202" i="8" s="1"/>
  <c r="BQ2202" i="8" s="1"/>
  <c r="BM2202" i="8"/>
  <c r="BO1946" i="8"/>
  <c r="BP1946" i="8" s="1"/>
  <c r="BQ1946" i="8" s="1"/>
  <c r="BM1946" i="8"/>
  <c r="BO1690" i="8"/>
  <c r="BP1690" i="8" s="1"/>
  <c r="BQ1690" i="8" s="1"/>
  <c r="BM1690" i="8"/>
  <c r="BO1434" i="8"/>
  <c r="BP1434" i="8" s="1"/>
  <c r="BQ1434" i="8" s="1"/>
  <c r="BM1434" i="8"/>
  <c r="BO962" i="8"/>
  <c r="BP962" i="8" s="1"/>
  <c r="BQ962" i="8" s="1"/>
  <c r="BM962" i="8"/>
  <c r="BO2297" i="8"/>
  <c r="BP2297" i="8" s="1"/>
  <c r="BQ2297" i="8" s="1"/>
  <c r="BM2297" i="8"/>
  <c r="BO2041" i="8"/>
  <c r="BP2041" i="8" s="1"/>
  <c r="BQ2041" i="8" s="1"/>
  <c r="BM2041" i="8"/>
  <c r="BO1785" i="8"/>
  <c r="BP1785" i="8" s="1"/>
  <c r="BQ1785" i="8" s="1"/>
  <c r="BM1785" i="8"/>
  <c r="BO1529" i="8"/>
  <c r="BP1529" i="8" s="1"/>
  <c r="BQ1529" i="8" s="1"/>
  <c r="BM1529" i="8"/>
  <c r="BO1185" i="8"/>
  <c r="BP1185" i="8" s="1"/>
  <c r="BQ1185" i="8" s="1"/>
  <c r="BM1185" i="8"/>
  <c r="BO2376" i="8"/>
  <c r="BP2376" i="8" s="1"/>
  <c r="BQ2376" i="8" s="1"/>
  <c r="BM2376" i="8"/>
  <c r="BO2120" i="8"/>
  <c r="BP2120" i="8" s="1"/>
  <c r="BQ2120" i="8" s="1"/>
  <c r="BM2120" i="8"/>
  <c r="BO1864" i="8"/>
  <c r="BP1864" i="8" s="1"/>
  <c r="BQ1864" i="8" s="1"/>
  <c r="BM1864" i="8"/>
  <c r="BO1608" i="8"/>
  <c r="BP1608" i="8" s="1"/>
  <c r="BQ1608" i="8" s="1"/>
  <c r="BM1608" i="8"/>
  <c r="BO1344" i="8"/>
  <c r="BP1344" i="8" s="1"/>
  <c r="BQ1344" i="8" s="1"/>
  <c r="BO544" i="8"/>
  <c r="BP544" i="8" s="1"/>
  <c r="BQ544" i="8" s="1"/>
  <c r="BO2199" i="8"/>
  <c r="BM2199" i="8"/>
  <c r="BO1943" i="8"/>
  <c r="BP1943" i="8" s="1"/>
  <c r="BQ1943" i="8" s="1"/>
  <c r="BM1943" i="8"/>
  <c r="BM1687" i="8"/>
  <c r="BO1687" i="8"/>
  <c r="BP1687" i="8" s="1"/>
  <c r="BQ1687" i="8" s="1"/>
  <c r="BO1431" i="8"/>
  <c r="BP1431" i="8" s="1"/>
  <c r="BQ1431" i="8" s="1"/>
  <c r="BM1431" i="8"/>
  <c r="BO949" i="8"/>
  <c r="BP949" i="8" s="1"/>
  <c r="BQ949" i="8" s="1"/>
  <c r="BO1654" i="8"/>
  <c r="BP1654" i="8" s="1"/>
  <c r="BQ1654" i="8" s="1"/>
  <c r="BM1654" i="8"/>
  <c r="BO1398" i="8"/>
  <c r="BP1398" i="8" s="1"/>
  <c r="BQ1398" i="8" s="1"/>
  <c r="BM1398" i="8"/>
  <c r="BO821" i="8"/>
  <c r="BP821" i="8" s="1"/>
  <c r="BQ821" i="8" s="1"/>
  <c r="BM821" i="8"/>
  <c r="BO804" i="8"/>
  <c r="BP804" i="8" s="1"/>
  <c r="BQ804" i="8" s="1"/>
  <c r="BO548" i="8"/>
  <c r="BP548" i="8" s="1"/>
  <c r="BQ548" i="8" s="1"/>
  <c r="BO292" i="8"/>
  <c r="BP292" i="8" s="1"/>
  <c r="BQ292" i="8" s="1"/>
  <c r="BO36" i="8"/>
  <c r="BP36" i="8" s="1"/>
  <c r="BQ36" i="8" s="1"/>
  <c r="BO899" i="8"/>
  <c r="BP899" i="8" s="1"/>
  <c r="BQ899" i="8" s="1"/>
  <c r="BO643" i="8"/>
  <c r="BP643" i="8" s="1"/>
  <c r="BQ643" i="8" s="1"/>
  <c r="BO387" i="8"/>
  <c r="BP387" i="8" s="1"/>
  <c r="BQ387" i="8" s="1"/>
  <c r="BO131" i="8"/>
  <c r="BP131" i="8" s="1"/>
  <c r="BQ131" i="8" s="1"/>
  <c r="BO578" i="8"/>
  <c r="BP578" i="8" s="1"/>
  <c r="BQ578" i="8" s="1"/>
  <c r="BM578" i="8"/>
  <c r="BO322" i="8"/>
  <c r="BP322" i="8" s="1"/>
  <c r="BQ322" i="8" s="1"/>
  <c r="BO66" i="8"/>
  <c r="BP66" i="8" s="1"/>
  <c r="BQ66" i="8" s="1"/>
  <c r="BM66" i="8"/>
  <c r="BO767" i="8"/>
  <c r="BP767" i="8" s="1"/>
  <c r="BQ767" i="8" s="1"/>
  <c r="BM767" i="8"/>
  <c r="BO511" i="8"/>
  <c r="BP511" i="8" s="1"/>
  <c r="BQ511" i="8" s="1"/>
  <c r="BM511" i="8"/>
  <c r="BO255" i="8"/>
  <c r="BP255" i="8" s="1"/>
  <c r="BQ255" i="8" s="1"/>
  <c r="BO1358" i="8"/>
  <c r="BP1358" i="8" s="1"/>
  <c r="BQ1358" i="8" s="1"/>
  <c r="BO1102" i="8"/>
  <c r="BP1102" i="8" s="1"/>
  <c r="BQ1102" i="8" s="1"/>
  <c r="BO846" i="8"/>
  <c r="BP846" i="8" s="1"/>
  <c r="BQ846" i="8" s="1"/>
  <c r="BO590" i="8"/>
  <c r="BP590" i="8" s="1"/>
  <c r="BQ590" i="8" s="1"/>
  <c r="BO334" i="8"/>
  <c r="BP334" i="8" s="1"/>
  <c r="BQ334" i="8" s="1"/>
  <c r="BO78" i="8"/>
  <c r="BP78" i="8" s="1"/>
  <c r="BQ78" i="8" s="1"/>
  <c r="BM1181" i="8"/>
  <c r="BO1181" i="8"/>
  <c r="BP1181" i="8" s="1"/>
  <c r="BQ1181" i="8" s="1"/>
  <c r="BO925" i="8"/>
  <c r="BP925" i="8" s="1"/>
  <c r="BQ925" i="8" s="1"/>
  <c r="BM925" i="8"/>
  <c r="BO669" i="8"/>
  <c r="BP669" i="8" s="1"/>
  <c r="BQ669" i="8" s="1"/>
  <c r="BM669" i="8"/>
  <c r="BO413" i="8"/>
  <c r="BP413" i="8" s="1"/>
  <c r="BQ413" i="8" s="1"/>
  <c r="BM413" i="8"/>
  <c r="BO157" i="8"/>
  <c r="BP157" i="8" s="1"/>
  <c r="BQ157" i="8" s="1"/>
  <c r="BM157" i="8"/>
  <c r="BO1260" i="8"/>
  <c r="BP1260" i="8" s="1"/>
  <c r="BQ1260" i="8" s="1"/>
  <c r="BM1260" i="8"/>
  <c r="BO1004" i="8"/>
  <c r="BP1004" i="8" s="1"/>
  <c r="BQ1004" i="8" s="1"/>
  <c r="BM1004" i="8"/>
  <c r="BO748" i="8"/>
  <c r="BP748" i="8" s="1"/>
  <c r="BQ748" i="8" s="1"/>
  <c r="BM748" i="8"/>
  <c r="BO492" i="8"/>
  <c r="BP492" i="8" s="1"/>
  <c r="BQ492" i="8" s="1"/>
  <c r="BM492" i="8"/>
  <c r="BO236" i="8"/>
  <c r="BP236" i="8" s="1"/>
  <c r="BQ236" i="8" s="1"/>
  <c r="BM236" i="8"/>
  <c r="BO1083" i="8"/>
  <c r="BP1083" i="8" s="1"/>
  <c r="BQ1083" i="8" s="1"/>
  <c r="BM1083" i="8"/>
  <c r="BO827" i="8"/>
  <c r="BP827" i="8" s="1"/>
  <c r="BQ827" i="8" s="1"/>
  <c r="BM827" i="8"/>
  <c r="BO571" i="8"/>
  <c r="BP571" i="8" s="1"/>
  <c r="BQ571" i="8" s="1"/>
  <c r="BM571" i="8"/>
  <c r="BO315" i="8"/>
  <c r="BP315" i="8" s="1"/>
  <c r="BQ315" i="8" s="1"/>
  <c r="BM315" i="8"/>
  <c r="BO59" i="8"/>
  <c r="BP59" i="8" s="1"/>
  <c r="BQ59" i="8" s="1"/>
  <c r="BM59" i="8"/>
  <c r="BO1162" i="8"/>
  <c r="BP1162" i="8" s="1"/>
  <c r="BQ1162" i="8" s="1"/>
  <c r="BM1162" i="8"/>
  <c r="BO906" i="8"/>
  <c r="BP906" i="8" s="1"/>
  <c r="BQ906" i="8" s="1"/>
  <c r="BM906" i="8"/>
  <c r="BO650" i="8"/>
  <c r="BP650" i="8" s="1"/>
  <c r="BQ650" i="8" s="1"/>
  <c r="BM650" i="8"/>
  <c r="BO394" i="8"/>
  <c r="BP394" i="8" s="1"/>
  <c r="BQ394" i="8" s="1"/>
  <c r="BM394" i="8"/>
  <c r="BO138" i="8"/>
  <c r="BP138" i="8" s="1"/>
  <c r="BQ138" i="8" s="1"/>
  <c r="BM138" i="8"/>
  <c r="BM1241" i="8"/>
  <c r="BO1241" i="8"/>
  <c r="BP1241" i="8" s="1"/>
  <c r="BQ1241" i="8" s="1"/>
  <c r="BO985" i="8"/>
  <c r="BP985" i="8" s="1"/>
  <c r="BQ985" i="8" s="1"/>
  <c r="BM985" i="8"/>
  <c r="BO729" i="8"/>
  <c r="BP729" i="8" s="1"/>
  <c r="BQ729" i="8" s="1"/>
  <c r="BM729" i="8"/>
  <c r="BO473" i="8"/>
  <c r="BP473" i="8" s="1"/>
  <c r="BQ473" i="8" s="1"/>
  <c r="BM473" i="8"/>
  <c r="BO217" i="8"/>
  <c r="BP217" i="8" s="1"/>
  <c r="BQ217" i="8" s="1"/>
  <c r="BM217" i="8"/>
  <c r="BO1320" i="8"/>
  <c r="BM1320" i="8"/>
  <c r="BO1064" i="8"/>
  <c r="BP1064" i="8" s="1"/>
  <c r="BQ1064" i="8" s="1"/>
  <c r="BM1064" i="8"/>
  <c r="BO808" i="8"/>
  <c r="BP808" i="8" s="1"/>
  <c r="BQ808" i="8" s="1"/>
  <c r="BM808" i="8"/>
  <c r="BO552" i="8"/>
  <c r="BP552" i="8" s="1"/>
  <c r="BQ552" i="8" s="1"/>
  <c r="BM552" i="8"/>
  <c r="BO296" i="8"/>
  <c r="BP296" i="8" s="1"/>
  <c r="BQ296" i="8" s="1"/>
  <c r="BM296" i="8"/>
  <c r="BO40" i="8"/>
  <c r="BP40" i="8" s="1"/>
  <c r="BQ40" i="8" s="1"/>
  <c r="BM40" i="8"/>
  <c r="BO1143" i="8"/>
  <c r="BP1143" i="8" s="1"/>
  <c r="BQ1143" i="8" s="1"/>
  <c r="BM1143" i="8"/>
  <c r="BO887" i="8"/>
  <c r="BP887" i="8" s="1"/>
  <c r="BQ887" i="8" s="1"/>
  <c r="BM887" i="8"/>
  <c r="BM631" i="8"/>
  <c r="BO631" i="8"/>
  <c r="BP631" i="8" s="1"/>
  <c r="BQ631" i="8" s="1"/>
  <c r="BO375" i="8"/>
  <c r="BP375" i="8" s="1"/>
  <c r="BQ375" i="8" s="1"/>
  <c r="BM375" i="8"/>
  <c r="BO119" i="8"/>
  <c r="BM119" i="8"/>
  <c r="BO902" i="8"/>
  <c r="BP902" i="8" s="1"/>
  <c r="BQ902" i="8" s="1"/>
  <c r="BM902" i="8"/>
  <c r="BM646" i="8"/>
  <c r="BO646" i="8"/>
  <c r="BP646" i="8" s="1"/>
  <c r="BQ646" i="8" s="1"/>
  <c r="BO390" i="8"/>
  <c r="BP390" i="8" s="1"/>
  <c r="BQ390" i="8" s="1"/>
  <c r="BM390" i="8"/>
  <c r="BO134" i="8"/>
  <c r="BP134" i="8" s="1"/>
  <c r="BQ134" i="8" s="1"/>
  <c r="BM134" i="8"/>
  <c r="BO645" i="8"/>
  <c r="BP645" i="8" s="1"/>
  <c r="BQ645" i="8" s="1"/>
  <c r="BM645" i="8"/>
  <c r="BO389" i="8"/>
  <c r="BP389" i="8" s="1"/>
  <c r="BQ389" i="8" s="1"/>
  <c r="BM389" i="8"/>
  <c r="BO133" i="8"/>
  <c r="BP133" i="8" s="1"/>
  <c r="BQ133" i="8" s="1"/>
  <c r="BM133" i="8"/>
  <c r="BM3248" i="8"/>
  <c r="BM1876" i="8"/>
  <c r="BM1692" i="8"/>
  <c r="BM2896" i="8"/>
  <c r="BM994" i="8"/>
  <c r="BM2464" i="8"/>
  <c r="BM2196" i="8"/>
  <c r="BM3554" i="8"/>
  <c r="BM2192" i="8"/>
  <c r="BM1924" i="8"/>
  <c r="BM3284" i="8"/>
  <c r="BM3364" i="8"/>
  <c r="BM2002" i="8"/>
  <c r="BM3442" i="8"/>
  <c r="BM2080" i="8"/>
  <c r="BM3522" i="8"/>
  <c r="BM2160" i="8"/>
  <c r="BM2660" i="8"/>
  <c r="BM95" i="8"/>
  <c r="BM415" i="8"/>
  <c r="BM2912" i="8"/>
  <c r="BM1058" i="8"/>
  <c r="BM3365" i="8"/>
  <c r="BM3109" i="8"/>
  <c r="BM2853" i="8"/>
  <c r="BM2597" i="8"/>
  <c r="BM2341" i="8"/>
  <c r="BM2085" i="8"/>
  <c r="BM1829" i="8"/>
  <c r="BM1188" i="8"/>
  <c r="BM164" i="8"/>
  <c r="BM3587" i="8"/>
  <c r="BM2307" i="8"/>
  <c r="BM1056" i="8"/>
  <c r="BM32" i="8"/>
  <c r="BM3569" i="8"/>
  <c r="BM3313" i="8"/>
  <c r="BM3057" i="8"/>
  <c r="BM2801" i="8"/>
  <c r="BM2497" i="8"/>
  <c r="BM1712" i="8"/>
  <c r="BM3407" i="8"/>
  <c r="BM2383" i="8"/>
  <c r="BM3726" i="8"/>
  <c r="BM2430" i="8"/>
  <c r="BM2157" i="8"/>
  <c r="BM3404" i="8"/>
  <c r="BM1916" i="8"/>
  <c r="BM3163" i="8"/>
  <c r="BM1867" i="8"/>
  <c r="BM2922" i="8"/>
  <c r="BM1343" i="8"/>
  <c r="BM1865" i="8"/>
  <c r="BM2855" i="8"/>
  <c r="BM47" i="8"/>
  <c r="BM1121" i="8"/>
  <c r="BM573" i="8"/>
  <c r="BM1112" i="8"/>
  <c r="BM550" i="8"/>
  <c r="BO3742" i="8"/>
  <c r="BP3742" i="8" s="1"/>
  <c r="BQ3742" i="8" s="1"/>
  <c r="BO1436" i="8"/>
  <c r="BP1436" i="8" s="1"/>
  <c r="BQ1436" i="8" s="1"/>
  <c r="BP560" i="8"/>
  <c r="BQ560" i="8" s="1"/>
  <c r="BP704" i="8"/>
  <c r="BQ704" i="8" s="1"/>
  <c r="BP938" i="8"/>
  <c r="BQ938" i="8" s="1"/>
  <c r="BP954" i="8"/>
  <c r="BQ954" i="8" s="1"/>
  <c r="BP970" i="8"/>
  <c r="BQ970" i="8" s="1"/>
  <c r="BP1002" i="8"/>
  <c r="BQ1002" i="8" s="1"/>
  <c r="BP1018" i="8"/>
  <c r="BQ1018" i="8" s="1"/>
  <c r="BP1034" i="8"/>
  <c r="BQ1034" i="8" s="1"/>
  <c r="BP1050" i="8"/>
  <c r="BQ1050" i="8" s="1"/>
  <c r="BP1066" i="8"/>
  <c r="BQ1066" i="8" s="1"/>
  <c r="BP1082" i="8"/>
  <c r="BQ1082" i="8" s="1"/>
  <c r="BP1098" i="8"/>
  <c r="BQ1098" i="8" s="1"/>
  <c r="BP1180" i="8"/>
  <c r="BQ1180" i="8" s="1"/>
  <c r="BP1223" i="8"/>
  <c r="BQ1223" i="8" s="1"/>
  <c r="BP1239" i="8"/>
  <c r="BQ1239" i="8" s="1"/>
  <c r="BP1255" i="8"/>
  <c r="BQ1255" i="8" s="1"/>
  <c r="BP1271" i="8"/>
  <c r="BQ1271" i="8" s="1"/>
  <c r="BP1319" i="8"/>
  <c r="BQ1319" i="8" s="1"/>
  <c r="BP1335" i="8"/>
  <c r="BQ1335" i="8" s="1"/>
  <c r="BP1367" i="8"/>
  <c r="BQ1367" i="8" s="1"/>
  <c r="BP1447" i="8"/>
  <c r="BQ1447" i="8" s="1"/>
  <c r="BP1626" i="8"/>
  <c r="BQ1626" i="8" s="1"/>
  <c r="BP1738" i="8"/>
  <c r="BQ1738" i="8" s="1"/>
  <c r="BP1754" i="8"/>
  <c r="BQ1754" i="8" s="1"/>
  <c r="BP1791" i="8"/>
  <c r="BQ1791" i="8" s="1"/>
  <c r="BP1760" i="8"/>
  <c r="BQ1760" i="8" s="1"/>
  <c r="BP2199" i="8"/>
  <c r="BQ2199" i="8" s="1"/>
  <c r="BP1929" i="8"/>
  <c r="BQ1929" i="8" s="1"/>
  <c r="BP1945" i="8"/>
  <c r="BQ1945" i="8" s="1"/>
  <c r="BP1961" i="8"/>
  <c r="BQ1961" i="8" s="1"/>
  <c r="BP1977" i="8"/>
  <c r="BQ1977" i="8" s="1"/>
  <c r="BP2073" i="8"/>
  <c r="BQ2073" i="8" s="1"/>
  <c r="BP2089" i="8"/>
  <c r="BQ2089" i="8" s="1"/>
  <c r="BP2105" i="8"/>
  <c r="BQ2105" i="8" s="1"/>
  <c r="BP2121" i="8"/>
  <c r="BQ2121" i="8" s="1"/>
  <c r="BP2153" i="8"/>
  <c r="BQ2153" i="8" s="1"/>
  <c r="BP2185" i="8"/>
  <c r="BQ2185" i="8" s="1"/>
  <c r="BP2204" i="8"/>
  <c r="BQ2204" i="8" s="1"/>
  <c r="BP2695" i="8"/>
  <c r="BQ2695" i="8" s="1"/>
  <c r="BP2540" i="8"/>
  <c r="BQ2540" i="8" s="1"/>
  <c r="BP2679" i="8"/>
  <c r="BQ2679" i="8" s="1"/>
  <c r="BP2655" i="8"/>
  <c r="BQ2655" i="8" s="1"/>
  <c r="BP2729" i="8"/>
  <c r="BQ2729" i="8" s="1"/>
  <c r="BP3087" i="8"/>
  <c r="BQ3087" i="8" s="1"/>
  <c r="BP3338" i="8"/>
  <c r="BQ3338" i="8" s="1"/>
  <c r="BP3223" i="8"/>
  <c r="BQ3223" i="8" s="1"/>
  <c r="BP3389" i="8"/>
  <c r="BQ3389" i="8" s="1"/>
  <c r="BP3405" i="8"/>
  <c r="BQ3405" i="8" s="1"/>
  <c r="BP3533" i="8"/>
  <c r="BQ3533" i="8" s="1"/>
  <c r="BP3565" i="8"/>
  <c r="BQ3565" i="8" s="1"/>
  <c r="BP3581" i="8"/>
  <c r="BQ3581" i="8" s="1"/>
  <c r="BP3629" i="8"/>
  <c r="BQ3629" i="8" s="1"/>
  <c r="BP3677" i="8"/>
  <c r="BQ3677" i="8" s="1"/>
  <c r="BP3694" i="8"/>
  <c r="BQ3694" i="8" s="1"/>
  <c r="BP3710" i="8"/>
  <c r="BQ3710" i="8" s="1"/>
  <c r="BP3726" i="8"/>
  <c r="BQ3726" i="8" s="1"/>
  <c r="BO3368" i="8"/>
  <c r="BP3368" i="8" s="1"/>
  <c r="BQ3368" i="8" s="1"/>
  <c r="BM3368" i="8"/>
  <c r="BM3654" i="8"/>
  <c r="BO3654" i="8"/>
  <c r="BP3654" i="8" s="1"/>
  <c r="BQ3654" i="8" s="1"/>
  <c r="BO3586" i="8"/>
  <c r="BP3586" i="8" s="1"/>
  <c r="BQ3586" i="8" s="1"/>
  <c r="BO2229" i="8"/>
  <c r="BP2229" i="8" s="1"/>
  <c r="BQ2229" i="8" s="1"/>
  <c r="BO3332" i="8"/>
  <c r="BP3332" i="8" s="1"/>
  <c r="BQ3332" i="8" s="1"/>
  <c r="BO3708" i="8"/>
  <c r="BP3708" i="8" s="1"/>
  <c r="BQ3708" i="8" s="1"/>
  <c r="BO2826" i="8"/>
  <c r="BP2826" i="8" s="1"/>
  <c r="BQ2826" i="8" s="1"/>
  <c r="BM2826" i="8"/>
  <c r="BO3529" i="8"/>
  <c r="BP3529" i="8" s="1"/>
  <c r="BQ3529" i="8" s="1"/>
  <c r="BM3529" i="8"/>
  <c r="BO1519" i="8"/>
  <c r="BP1519" i="8" s="1"/>
  <c r="BQ1519" i="8" s="1"/>
  <c r="BM1519" i="8"/>
  <c r="BO3210" i="8"/>
  <c r="BP3210" i="8" s="1"/>
  <c r="BQ3210" i="8" s="1"/>
  <c r="BM3210" i="8"/>
  <c r="BO3786" i="8"/>
  <c r="BP3786" i="8" s="1"/>
  <c r="BQ3786" i="8" s="1"/>
  <c r="BM3786" i="8"/>
  <c r="BO3461" i="8"/>
  <c r="BP3461" i="8" s="1"/>
  <c r="BQ3461" i="8" s="1"/>
  <c r="BO2569" i="8"/>
  <c r="BP2569" i="8" s="1"/>
  <c r="BQ2569" i="8" s="1"/>
  <c r="BM2569" i="8"/>
  <c r="BO3657" i="8"/>
  <c r="BP3657" i="8" s="1"/>
  <c r="BQ3657" i="8" s="1"/>
  <c r="BO3114" i="8"/>
  <c r="BM3114" i="8"/>
  <c r="BO3784" i="8"/>
  <c r="BP3784" i="8" s="1"/>
  <c r="BQ3784" i="8" s="1"/>
  <c r="BM3784" i="8"/>
  <c r="BO3459" i="8"/>
  <c r="BP3459" i="8" s="1"/>
  <c r="BQ3459" i="8" s="1"/>
  <c r="BO2554" i="8"/>
  <c r="BP2554" i="8" s="1"/>
  <c r="BQ2554" i="8" s="1"/>
  <c r="BM2554" i="8"/>
  <c r="BO3108" i="8"/>
  <c r="BP3108" i="8" s="1"/>
  <c r="BQ3108" i="8" s="1"/>
  <c r="BO3780" i="8"/>
  <c r="BP3780" i="8" s="1"/>
  <c r="BQ3780" i="8" s="1"/>
  <c r="BO3448" i="8"/>
  <c r="BP3448" i="8" s="1"/>
  <c r="BQ3448" i="8" s="1"/>
  <c r="BM3448" i="8"/>
  <c r="BO2537" i="8"/>
  <c r="BP2537" i="8" s="1"/>
  <c r="BQ2537" i="8" s="1"/>
  <c r="BM2537" i="8"/>
  <c r="BO3651" i="8"/>
  <c r="BP3651" i="8" s="1"/>
  <c r="BQ3651" i="8" s="1"/>
  <c r="BO3097" i="8"/>
  <c r="BP3097" i="8" s="1"/>
  <c r="BQ3097" i="8" s="1"/>
  <c r="BM3097" i="8"/>
  <c r="BM3446" i="8"/>
  <c r="BO3446" i="8"/>
  <c r="BP3446" i="8" s="1"/>
  <c r="BQ3446" i="8" s="1"/>
  <c r="BM2522" i="8"/>
  <c r="BO2522" i="8"/>
  <c r="BP2522" i="8" s="1"/>
  <c r="BQ2522" i="8" s="1"/>
  <c r="BO3649" i="8"/>
  <c r="BP3649" i="8" s="1"/>
  <c r="BQ3649" i="8" s="1"/>
  <c r="BO3093" i="8"/>
  <c r="BP3093" i="8" s="1"/>
  <c r="BQ3093" i="8" s="1"/>
  <c r="BO3776" i="8"/>
  <c r="BP3776" i="8" s="1"/>
  <c r="BQ3776" i="8" s="1"/>
  <c r="BO3444" i="8"/>
  <c r="BP3444" i="8" s="1"/>
  <c r="BQ3444" i="8" s="1"/>
  <c r="BO2517" i="8"/>
  <c r="BP2517" i="8" s="1"/>
  <c r="BQ2517" i="8" s="1"/>
  <c r="BO3642" i="8"/>
  <c r="BP3642" i="8" s="1"/>
  <c r="BQ3642" i="8" s="1"/>
  <c r="BO3082" i="8"/>
  <c r="BP3082" i="8" s="1"/>
  <c r="BQ3082" i="8" s="1"/>
  <c r="BM3082" i="8"/>
  <c r="BO3774" i="8"/>
  <c r="BP3774" i="8" s="1"/>
  <c r="BQ3774" i="8" s="1"/>
  <c r="BM3774" i="8"/>
  <c r="BO3434" i="8"/>
  <c r="BP3434" i="8" s="1"/>
  <c r="BQ3434" i="8" s="1"/>
  <c r="BO2505" i="8"/>
  <c r="BP2505" i="8" s="1"/>
  <c r="BQ2505" i="8" s="1"/>
  <c r="BM2505" i="8"/>
  <c r="BO3661" i="8"/>
  <c r="BP3661" i="8" s="1"/>
  <c r="BQ3661" i="8" s="1"/>
  <c r="BM3661" i="8"/>
  <c r="BO3129" i="8"/>
  <c r="BP3129" i="8" s="1"/>
  <c r="BQ3129" i="8" s="1"/>
  <c r="BM3129" i="8"/>
  <c r="BO3000" i="8"/>
  <c r="BP3000" i="8" s="1"/>
  <c r="BQ3000" i="8" s="1"/>
  <c r="BM3000" i="8"/>
  <c r="BO2744" i="8"/>
  <c r="BP2744" i="8" s="1"/>
  <c r="BQ2744" i="8" s="1"/>
  <c r="BM2744" i="8"/>
  <c r="BO2488" i="8"/>
  <c r="BP2488" i="8" s="1"/>
  <c r="BQ2488" i="8" s="1"/>
  <c r="BM2488" i="8"/>
  <c r="BO2125" i="8"/>
  <c r="BP2125" i="8" s="1"/>
  <c r="BQ2125" i="8" s="1"/>
  <c r="BM2125" i="8"/>
  <c r="BO3335" i="8"/>
  <c r="BP3335" i="8" s="1"/>
  <c r="BQ3335" i="8" s="1"/>
  <c r="BM3335" i="8"/>
  <c r="BO3079" i="8"/>
  <c r="BP3079" i="8" s="1"/>
  <c r="BQ3079" i="8" s="1"/>
  <c r="BM3079" i="8"/>
  <c r="BO2823" i="8"/>
  <c r="BP2823" i="8" s="1"/>
  <c r="BQ2823" i="8" s="1"/>
  <c r="BM2823" i="8"/>
  <c r="BO2567" i="8"/>
  <c r="BP2567" i="8" s="1"/>
  <c r="BQ2567" i="8" s="1"/>
  <c r="BM2567" i="8"/>
  <c r="BO2261" i="8"/>
  <c r="BP2261" i="8" s="1"/>
  <c r="BQ2261" i="8" s="1"/>
  <c r="BO1440" i="8"/>
  <c r="BP1440" i="8" s="1"/>
  <c r="BQ1440" i="8" s="1"/>
  <c r="BM3158" i="8"/>
  <c r="BO3158" i="8"/>
  <c r="BP3158" i="8" s="1"/>
  <c r="BQ3158" i="8" s="1"/>
  <c r="BO2902" i="8"/>
  <c r="BP2902" i="8" s="1"/>
  <c r="BQ2902" i="8" s="1"/>
  <c r="BM2902" i="8"/>
  <c r="BO2646" i="8"/>
  <c r="BP2646" i="8" s="1"/>
  <c r="BQ2646" i="8" s="1"/>
  <c r="BM2646" i="8"/>
  <c r="BO2387" i="8"/>
  <c r="BP2387" i="8" s="1"/>
  <c r="BQ2387" i="8" s="1"/>
  <c r="BO1839" i="8"/>
  <c r="BM1839" i="8"/>
  <c r="BO2740" i="8"/>
  <c r="BP2740" i="8" s="1"/>
  <c r="BQ2740" i="8" s="1"/>
  <c r="BO2484" i="8"/>
  <c r="BP2484" i="8" s="1"/>
  <c r="BQ2484" i="8" s="1"/>
  <c r="BO2115" i="8"/>
  <c r="BP2115" i="8" s="1"/>
  <c r="BQ2115" i="8" s="1"/>
  <c r="BO3347" i="8"/>
  <c r="BP3347" i="8" s="1"/>
  <c r="BQ3347" i="8" s="1"/>
  <c r="BO3091" i="8"/>
  <c r="BP3091" i="8" s="1"/>
  <c r="BQ3091" i="8" s="1"/>
  <c r="BO2835" i="8"/>
  <c r="BP2835" i="8" s="1"/>
  <c r="BQ2835" i="8" s="1"/>
  <c r="BO2579" i="8"/>
  <c r="BP2579" i="8" s="1"/>
  <c r="BQ2579" i="8" s="1"/>
  <c r="BO2287" i="8"/>
  <c r="BP2287" i="8" s="1"/>
  <c r="BQ2287" i="8" s="1"/>
  <c r="BM2287" i="8"/>
  <c r="BO1504" i="8"/>
  <c r="BP1504" i="8" s="1"/>
  <c r="BQ1504" i="8" s="1"/>
  <c r="BO3282" i="8"/>
  <c r="BP3282" i="8" s="1"/>
  <c r="BQ3282" i="8" s="1"/>
  <c r="BO3026" i="8"/>
  <c r="BP3026" i="8" s="1"/>
  <c r="BQ3026" i="8" s="1"/>
  <c r="BO2770" i="8"/>
  <c r="BP2770" i="8" s="1"/>
  <c r="BQ2770" i="8" s="1"/>
  <c r="BO2514" i="8"/>
  <c r="BM2166" i="8"/>
  <c r="BO2166" i="8"/>
  <c r="BP2166" i="8" s="1"/>
  <c r="BQ2166" i="8" s="1"/>
  <c r="BO881" i="8"/>
  <c r="BP881" i="8" s="1"/>
  <c r="BQ881" i="8" s="1"/>
  <c r="BM881" i="8"/>
  <c r="BO3233" i="8"/>
  <c r="BP3233" i="8" s="1"/>
  <c r="BQ3233" i="8" s="1"/>
  <c r="BO2977" i="8"/>
  <c r="BP2977" i="8" s="1"/>
  <c r="BQ2977" i="8" s="1"/>
  <c r="BO2721" i="8"/>
  <c r="BP2721" i="8" s="1"/>
  <c r="BQ2721" i="8" s="1"/>
  <c r="BO2465" i="8"/>
  <c r="BP2465" i="8" s="1"/>
  <c r="BQ2465" i="8" s="1"/>
  <c r="BO2079" i="8"/>
  <c r="BP2079" i="8" s="1"/>
  <c r="BQ2079" i="8" s="1"/>
  <c r="BM2079" i="8"/>
  <c r="BO3584" i="8"/>
  <c r="BP3584" i="8" s="1"/>
  <c r="BQ3584" i="8" s="1"/>
  <c r="BO3328" i="8"/>
  <c r="BP3328" i="8" s="1"/>
  <c r="BQ3328" i="8" s="1"/>
  <c r="BO3072" i="8"/>
  <c r="BP3072" i="8" s="1"/>
  <c r="BQ3072" i="8" s="1"/>
  <c r="BO2816" i="8"/>
  <c r="BP2816" i="8" s="1"/>
  <c r="BQ2816" i="8" s="1"/>
  <c r="BO2560" i="8"/>
  <c r="BP2560" i="8" s="1"/>
  <c r="BQ2560" i="8" s="1"/>
  <c r="BM2253" i="8"/>
  <c r="BO2253" i="8"/>
  <c r="BP2253" i="8" s="1"/>
  <c r="BQ2253" i="8" s="1"/>
  <c r="BO1407" i="8"/>
  <c r="BP1407" i="8" s="1"/>
  <c r="BQ1407" i="8" s="1"/>
  <c r="BM1407" i="8"/>
  <c r="BO3471" i="8"/>
  <c r="BP3471" i="8" s="1"/>
  <c r="BQ3471" i="8" s="1"/>
  <c r="BM3471" i="8"/>
  <c r="BO3215" i="8"/>
  <c r="BP3215" i="8" s="1"/>
  <c r="BQ3215" i="8" s="1"/>
  <c r="BM3215" i="8"/>
  <c r="BO2959" i="8"/>
  <c r="BP2959" i="8" s="1"/>
  <c r="BQ2959" i="8" s="1"/>
  <c r="BM2959" i="8"/>
  <c r="BO2703" i="8"/>
  <c r="BP2703" i="8" s="1"/>
  <c r="BQ2703" i="8" s="1"/>
  <c r="BM2703" i="8"/>
  <c r="BO2447" i="8"/>
  <c r="BP2447" i="8" s="1"/>
  <c r="BQ2447" i="8" s="1"/>
  <c r="BM2447" i="8"/>
  <c r="BO2032" i="8"/>
  <c r="BP2032" i="8" s="1"/>
  <c r="BQ2032" i="8" s="1"/>
  <c r="BO3614" i="8"/>
  <c r="BP3614" i="8" s="1"/>
  <c r="BQ3614" i="8" s="1"/>
  <c r="BM3614" i="8"/>
  <c r="BO3358" i="8"/>
  <c r="BP3358" i="8" s="1"/>
  <c r="BQ3358" i="8" s="1"/>
  <c r="BM3358" i="8"/>
  <c r="BM3102" i="8"/>
  <c r="BO3102" i="8"/>
  <c r="BP3102" i="8" s="1"/>
  <c r="BQ3102" i="8" s="1"/>
  <c r="BO2846" i="8"/>
  <c r="BP2846" i="8" s="1"/>
  <c r="BQ2846" i="8" s="1"/>
  <c r="BM2846" i="8"/>
  <c r="BO2590" i="8"/>
  <c r="BP2590" i="8" s="1"/>
  <c r="BQ2590" i="8" s="1"/>
  <c r="BM2590" i="8"/>
  <c r="BO2304" i="8"/>
  <c r="BP2304" i="8" s="1"/>
  <c r="BQ2304" i="8" s="1"/>
  <c r="BO1567" i="8"/>
  <c r="BP1567" i="8" s="1"/>
  <c r="BQ1567" i="8" s="1"/>
  <c r="BM3501" i="8"/>
  <c r="BO3501" i="8"/>
  <c r="BP3501" i="8" s="1"/>
  <c r="BQ3501" i="8" s="1"/>
  <c r="BO3245" i="8"/>
  <c r="BP3245" i="8" s="1"/>
  <c r="BQ3245" i="8" s="1"/>
  <c r="BM3245" i="8"/>
  <c r="BO2989" i="8"/>
  <c r="BP2989" i="8" s="1"/>
  <c r="BQ2989" i="8" s="1"/>
  <c r="BM2989" i="8"/>
  <c r="BO2733" i="8"/>
  <c r="BP2733" i="8" s="1"/>
  <c r="BQ2733" i="8" s="1"/>
  <c r="BM2733" i="8"/>
  <c r="BO2477" i="8"/>
  <c r="BP2477" i="8" s="1"/>
  <c r="BQ2477" i="8" s="1"/>
  <c r="BM2477" i="8"/>
  <c r="BO2101" i="8"/>
  <c r="BP2101" i="8" s="1"/>
  <c r="BQ2101" i="8" s="1"/>
  <c r="BO3644" i="8"/>
  <c r="BP3644" i="8" s="1"/>
  <c r="BQ3644" i="8" s="1"/>
  <c r="BM3644" i="8"/>
  <c r="BO3388" i="8"/>
  <c r="BP3388" i="8" s="1"/>
  <c r="BQ3388" i="8" s="1"/>
  <c r="BM3388" i="8"/>
  <c r="BO3132" i="8"/>
  <c r="BP3132" i="8" s="1"/>
  <c r="BQ3132" i="8" s="1"/>
  <c r="BM3132" i="8"/>
  <c r="BO2876" i="8"/>
  <c r="BP2876" i="8" s="1"/>
  <c r="BQ2876" i="8" s="1"/>
  <c r="BM2876" i="8"/>
  <c r="BO2620" i="8"/>
  <c r="BP2620" i="8" s="1"/>
  <c r="BQ2620" i="8" s="1"/>
  <c r="BM2620" i="8"/>
  <c r="BO2351" i="8"/>
  <c r="BP2351" i="8" s="1"/>
  <c r="BQ2351" i="8" s="1"/>
  <c r="BM2351" i="8"/>
  <c r="BO1727" i="8"/>
  <c r="BP1727" i="8" s="1"/>
  <c r="BQ1727" i="8" s="1"/>
  <c r="BM1727" i="8"/>
  <c r="BO3531" i="8"/>
  <c r="BP3531" i="8" s="1"/>
  <c r="BQ3531" i="8" s="1"/>
  <c r="BM3531" i="8"/>
  <c r="BO3275" i="8"/>
  <c r="BP3275" i="8" s="1"/>
  <c r="BQ3275" i="8" s="1"/>
  <c r="BM3275" i="8"/>
  <c r="BM3019" i="8"/>
  <c r="BO3019" i="8"/>
  <c r="BP3019" i="8" s="1"/>
  <c r="BQ3019" i="8" s="1"/>
  <c r="BM2763" i="8"/>
  <c r="BO2763" i="8"/>
  <c r="BO2507" i="8"/>
  <c r="BP2507" i="8" s="1"/>
  <c r="BQ2507" i="8" s="1"/>
  <c r="BM2507" i="8"/>
  <c r="BO2159" i="8"/>
  <c r="BP2159" i="8" s="1"/>
  <c r="BQ2159" i="8" s="1"/>
  <c r="BM2159" i="8"/>
  <c r="BO722" i="8"/>
  <c r="BO1749" i="8"/>
  <c r="BP1749" i="8" s="1"/>
  <c r="BQ1749" i="8" s="1"/>
  <c r="BO1493" i="8"/>
  <c r="BP1493" i="8" s="1"/>
  <c r="BQ1493" i="8" s="1"/>
  <c r="BM1493" i="8"/>
  <c r="BO1108" i="8"/>
  <c r="BP1108" i="8" s="1"/>
  <c r="BQ1108" i="8" s="1"/>
  <c r="BO2051" i="8"/>
  <c r="BP2051" i="8" s="1"/>
  <c r="BQ2051" i="8" s="1"/>
  <c r="BO1795" i="8"/>
  <c r="BO1539" i="8"/>
  <c r="BP1539" i="8" s="1"/>
  <c r="BQ1539" i="8" s="1"/>
  <c r="BM1539" i="8"/>
  <c r="BO1203" i="8"/>
  <c r="BP1203" i="8" s="1"/>
  <c r="BQ1203" i="8" s="1"/>
  <c r="BM1203" i="8"/>
  <c r="BO1938" i="8"/>
  <c r="BP1938" i="8" s="1"/>
  <c r="BQ1938" i="8" s="1"/>
  <c r="BO1682" i="8"/>
  <c r="BP1682" i="8" s="1"/>
  <c r="BQ1682" i="8" s="1"/>
  <c r="BO1426" i="8"/>
  <c r="BP1426" i="8" s="1"/>
  <c r="BQ1426" i="8" s="1"/>
  <c r="BO933" i="8"/>
  <c r="BP933" i="8" s="1"/>
  <c r="BQ933" i="8" s="1"/>
  <c r="BM933" i="8"/>
  <c r="BM1937" i="8"/>
  <c r="BO1937" i="8"/>
  <c r="BP1937" i="8" s="1"/>
  <c r="BQ1937" i="8" s="1"/>
  <c r="BO1681" i="8"/>
  <c r="BP1681" i="8" s="1"/>
  <c r="BQ1681" i="8" s="1"/>
  <c r="BM1681" i="8"/>
  <c r="BO1425" i="8"/>
  <c r="BP1425" i="8" s="1"/>
  <c r="BQ1425" i="8" s="1"/>
  <c r="BM1425" i="8"/>
  <c r="BO930" i="8"/>
  <c r="BP930" i="8" s="1"/>
  <c r="BQ930" i="8" s="1"/>
  <c r="BO2174" i="8"/>
  <c r="BP2174" i="8" s="1"/>
  <c r="BQ2174" i="8" s="1"/>
  <c r="BO1918" i="8"/>
  <c r="BP1918" i="8" s="1"/>
  <c r="BQ1918" i="8" s="1"/>
  <c r="BO1662" i="8"/>
  <c r="BP1662" i="8" s="1"/>
  <c r="BQ1662" i="8" s="1"/>
  <c r="BM1662" i="8"/>
  <c r="BO1406" i="8"/>
  <c r="BP1406" i="8" s="1"/>
  <c r="BQ1406" i="8" s="1"/>
  <c r="BM1406" i="8"/>
  <c r="BO853" i="8"/>
  <c r="BP853" i="8" s="1"/>
  <c r="BQ853" i="8" s="1"/>
  <c r="BM853" i="8"/>
  <c r="BO1965" i="8"/>
  <c r="BP1965" i="8" s="1"/>
  <c r="BQ1965" i="8" s="1"/>
  <c r="BM1965" i="8"/>
  <c r="BO1709" i="8"/>
  <c r="BP1709" i="8" s="1"/>
  <c r="BQ1709" i="8" s="1"/>
  <c r="BM1709" i="8"/>
  <c r="BO1453" i="8"/>
  <c r="BP1453" i="8" s="1"/>
  <c r="BQ1453" i="8" s="1"/>
  <c r="BM1453" i="8"/>
  <c r="BO1012" i="8"/>
  <c r="BP1012" i="8" s="1"/>
  <c r="BQ1012" i="8" s="1"/>
  <c r="BM1012" i="8"/>
  <c r="BO2252" i="8"/>
  <c r="BP2252" i="8" s="1"/>
  <c r="BQ2252" i="8" s="1"/>
  <c r="BM2252" i="8"/>
  <c r="BO1996" i="8"/>
  <c r="BP1996" i="8" s="1"/>
  <c r="BQ1996" i="8" s="1"/>
  <c r="BM1996" i="8"/>
  <c r="BO1740" i="8"/>
  <c r="BP1740" i="8" s="1"/>
  <c r="BQ1740" i="8" s="1"/>
  <c r="BM1740" i="8"/>
  <c r="BO1484" i="8"/>
  <c r="BP1484" i="8" s="1"/>
  <c r="BQ1484" i="8" s="1"/>
  <c r="BM1484" i="8"/>
  <c r="BO1089" i="8"/>
  <c r="BP1089" i="8" s="1"/>
  <c r="BQ1089" i="8" s="1"/>
  <c r="BM1089" i="8"/>
  <c r="BO2347" i="8"/>
  <c r="BP2347" i="8" s="1"/>
  <c r="BQ2347" i="8" s="1"/>
  <c r="BM2347" i="8"/>
  <c r="BO2091" i="8"/>
  <c r="BP2091" i="8" s="1"/>
  <c r="BQ2091" i="8" s="1"/>
  <c r="BM2091" i="8"/>
  <c r="BO1835" i="8"/>
  <c r="BP1835" i="8" s="1"/>
  <c r="BQ1835" i="8" s="1"/>
  <c r="BM1835" i="8"/>
  <c r="BO1579" i="8"/>
  <c r="BP1579" i="8" s="1"/>
  <c r="BQ1579" i="8" s="1"/>
  <c r="BM1579" i="8"/>
  <c r="BO1283" i="8"/>
  <c r="BP1283" i="8" s="1"/>
  <c r="BQ1283" i="8" s="1"/>
  <c r="BM1283" i="8"/>
  <c r="BO305" i="8"/>
  <c r="BP305" i="8" s="1"/>
  <c r="BQ305" i="8" s="1"/>
  <c r="BM305" i="8"/>
  <c r="BM2186" i="8"/>
  <c r="BO2186" i="8"/>
  <c r="BP2186" i="8" s="1"/>
  <c r="BQ2186" i="8" s="1"/>
  <c r="BO1930" i="8"/>
  <c r="BP1930" i="8" s="1"/>
  <c r="BQ1930" i="8" s="1"/>
  <c r="BM1930" i="8"/>
  <c r="BO1674" i="8"/>
  <c r="BP1674" i="8" s="1"/>
  <c r="BQ1674" i="8" s="1"/>
  <c r="BM1674" i="8"/>
  <c r="BO1418" i="8"/>
  <c r="BP1418" i="8" s="1"/>
  <c r="BQ1418" i="8" s="1"/>
  <c r="BM1418" i="8"/>
  <c r="BO901" i="8"/>
  <c r="BP901" i="8" s="1"/>
  <c r="BQ901" i="8" s="1"/>
  <c r="BM901" i="8"/>
  <c r="BO2281" i="8"/>
  <c r="BP2281" i="8" s="1"/>
  <c r="BQ2281" i="8" s="1"/>
  <c r="BM2281" i="8"/>
  <c r="BO2025" i="8"/>
  <c r="BP2025" i="8" s="1"/>
  <c r="BQ2025" i="8" s="1"/>
  <c r="BM2025" i="8"/>
  <c r="BO1769" i="8"/>
  <c r="BP1769" i="8" s="1"/>
  <c r="BQ1769" i="8" s="1"/>
  <c r="BM1769" i="8"/>
  <c r="BO1513" i="8"/>
  <c r="BP1513" i="8" s="1"/>
  <c r="BQ1513" i="8" s="1"/>
  <c r="BM1513" i="8"/>
  <c r="BM1153" i="8"/>
  <c r="BO1153" i="8"/>
  <c r="BP1153" i="8" s="1"/>
  <c r="BQ1153" i="8" s="1"/>
  <c r="BO2360" i="8"/>
  <c r="BP2360" i="8" s="1"/>
  <c r="BQ2360" i="8" s="1"/>
  <c r="BO2104" i="8"/>
  <c r="BP2104" i="8" s="1"/>
  <c r="BQ2104" i="8" s="1"/>
  <c r="BO1848" i="8"/>
  <c r="BP1848" i="8" s="1"/>
  <c r="BQ1848" i="8" s="1"/>
  <c r="BO1592" i="8"/>
  <c r="BP1592" i="8" s="1"/>
  <c r="BQ1592" i="8" s="1"/>
  <c r="BM1592" i="8"/>
  <c r="BO1312" i="8"/>
  <c r="BP1312" i="8" s="1"/>
  <c r="BQ1312" i="8" s="1"/>
  <c r="BO416" i="8"/>
  <c r="BP416" i="8" s="1"/>
  <c r="BQ416" i="8" s="1"/>
  <c r="BO2183" i="8"/>
  <c r="BP2183" i="8" s="1"/>
  <c r="BQ2183" i="8" s="1"/>
  <c r="BM2183" i="8"/>
  <c r="BO1927" i="8"/>
  <c r="BP1927" i="8" s="1"/>
  <c r="BQ1927" i="8" s="1"/>
  <c r="BM1927" i="8"/>
  <c r="BO1671" i="8"/>
  <c r="BP1671" i="8" s="1"/>
  <c r="BQ1671" i="8" s="1"/>
  <c r="BM1671" i="8"/>
  <c r="BM1415" i="8"/>
  <c r="BO1415" i="8"/>
  <c r="BP1415" i="8" s="1"/>
  <c r="BQ1415" i="8" s="1"/>
  <c r="BO896" i="8"/>
  <c r="BP896" i="8" s="1"/>
  <c r="BQ896" i="8" s="1"/>
  <c r="BM896" i="8"/>
  <c r="BO1638" i="8"/>
  <c r="BP1638" i="8" s="1"/>
  <c r="BQ1638" i="8" s="1"/>
  <c r="BM1638" i="8"/>
  <c r="BO1382" i="8"/>
  <c r="BP1382" i="8" s="1"/>
  <c r="BQ1382" i="8" s="1"/>
  <c r="BM1382" i="8"/>
  <c r="BO754" i="8"/>
  <c r="BM754" i="8"/>
  <c r="BO788" i="8"/>
  <c r="BP788" i="8" s="1"/>
  <c r="BQ788" i="8" s="1"/>
  <c r="BO532" i="8"/>
  <c r="BP532" i="8" s="1"/>
  <c r="BQ532" i="8" s="1"/>
  <c r="BM532" i="8"/>
  <c r="BO276" i="8"/>
  <c r="BP276" i="8" s="1"/>
  <c r="BQ276" i="8" s="1"/>
  <c r="BM276" i="8"/>
  <c r="BO20" i="8"/>
  <c r="BP20" i="8" s="1"/>
  <c r="BQ20" i="8" s="1"/>
  <c r="BM20" i="8"/>
  <c r="BO883" i="8"/>
  <c r="BP883" i="8" s="1"/>
  <c r="BQ883" i="8" s="1"/>
  <c r="BM883" i="8"/>
  <c r="BO627" i="8"/>
  <c r="BP627" i="8" s="1"/>
  <c r="BQ627" i="8" s="1"/>
  <c r="BM627" i="8"/>
  <c r="BO371" i="8"/>
  <c r="BP371" i="8" s="1"/>
  <c r="BQ371" i="8" s="1"/>
  <c r="BM371" i="8"/>
  <c r="BO115" i="8"/>
  <c r="BP115" i="8" s="1"/>
  <c r="BQ115" i="8" s="1"/>
  <c r="BM115" i="8"/>
  <c r="BO562" i="8"/>
  <c r="BP562" i="8" s="1"/>
  <c r="BQ562" i="8" s="1"/>
  <c r="BM562" i="8"/>
  <c r="BO306" i="8"/>
  <c r="BP306" i="8" s="1"/>
  <c r="BQ306" i="8" s="1"/>
  <c r="BM306" i="8"/>
  <c r="BO50" i="8"/>
  <c r="BP50" i="8" s="1"/>
  <c r="BQ50" i="8" s="1"/>
  <c r="BM50" i="8"/>
  <c r="BO751" i="8"/>
  <c r="BP751" i="8" s="1"/>
  <c r="BQ751" i="8" s="1"/>
  <c r="BM751" i="8"/>
  <c r="BO495" i="8"/>
  <c r="BP495" i="8" s="1"/>
  <c r="BQ495" i="8" s="1"/>
  <c r="BM495" i="8"/>
  <c r="BO239" i="8"/>
  <c r="BP239" i="8" s="1"/>
  <c r="BQ239" i="8" s="1"/>
  <c r="BM239" i="8"/>
  <c r="BO1342" i="8"/>
  <c r="BP1342" i="8" s="1"/>
  <c r="BQ1342" i="8" s="1"/>
  <c r="BM1342" i="8"/>
  <c r="BO1086" i="8"/>
  <c r="BP1086" i="8" s="1"/>
  <c r="BQ1086" i="8" s="1"/>
  <c r="BM1086" i="8"/>
  <c r="BO830" i="8"/>
  <c r="BP830" i="8" s="1"/>
  <c r="BQ830" i="8" s="1"/>
  <c r="BM830" i="8"/>
  <c r="BO574" i="8"/>
  <c r="BP574" i="8" s="1"/>
  <c r="BQ574" i="8" s="1"/>
  <c r="BM574" i="8"/>
  <c r="BO318" i="8"/>
  <c r="BP318" i="8" s="1"/>
  <c r="BQ318" i="8" s="1"/>
  <c r="BM318" i="8"/>
  <c r="BO62" i="8"/>
  <c r="BP62" i="8" s="1"/>
  <c r="BQ62" i="8" s="1"/>
  <c r="BM62" i="8"/>
  <c r="BO1165" i="8"/>
  <c r="BP1165" i="8" s="1"/>
  <c r="BQ1165" i="8" s="1"/>
  <c r="BM1165" i="8"/>
  <c r="BO909" i="8"/>
  <c r="BP909" i="8" s="1"/>
  <c r="BQ909" i="8" s="1"/>
  <c r="BM909" i="8"/>
  <c r="BO653" i="8"/>
  <c r="BP653" i="8" s="1"/>
  <c r="BQ653" i="8" s="1"/>
  <c r="BM653" i="8"/>
  <c r="BO397" i="8"/>
  <c r="BP397" i="8" s="1"/>
  <c r="BQ397" i="8" s="1"/>
  <c r="BM397" i="8"/>
  <c r="BO141" i="8"/>
  <c r="BP141" i="8" s="1"/>
  <c r="BQ141" i="8" s="1"/>
  <c r="BM141" i="8"/>
  <c r="BO1244" i="8"/>
  <c r="BP1244" i="8" s="1"/>
  <c r="BQ1244" i="8" s="1"/>
  <c r="BM1244" i="8"/>
  <c r="BO732" i="8"/>
  <c r="BP732" i="8" s="1"/>
  <c r="BQ732" i="8" s="1"/>
  <c r="BM732" i="8"/>
  <c r="BO476" i="8"/>
  <c r="BP476" i="8" s="1"/>
  <c r="BQ476" i="8" s="1"/>
  <c r="BM476" i="8"/>
  <c r="BO220" i="8"/>
  <c r="BP220" i="8" s="1"/>
  <c r="BQ220" i="8" s="1"/>
  <c r="BM220" i="8"/>
  <c r="BO1323" i="8"/>
  <c r="BP1323" i="8" s="1"/>
  <c r="BQ1323" i="8" s="1"/>
  <c r="BM1323" i="8"/>
  <c r="BO1067" i="8"/>
  <c r="BP1067" i="8" s="1"/>
  <c r="BQ1067" i="8" s="1"/>
  <c r="BM1067" i="8"/>
  <c r="BO811" i="8"/>
  <c r="BP811" i="8" s="1"/>
  <c r="BQ811" i="8" s="1"/>
  <c r="BM811" i="8"/>
  <c r="BO555" i="8"/>
  <c r="BP555" i="8" s="1"/>
  <c r="BQ555" i="8" s="1"/>
  <c r="BM555" i="8"/>
  <c r="BO299" i="8"/>
  <c r="BP299" i="8" s="1"/>
  <c r="BQ299" i="8" s="1"/>
  <c r="BM299" i="8"/>
  <c r="BO43" i="8"/>
  <c r="BP43" i="8" s="1"/>
  <c r="BQ43" i="8" s="1"/>
  <c r="BM43" i="8"/>
  <c r="BO1146" i="8"/>
  <c r="BP1146" i="8" s="1"/>
  <c r="BQ1146" i="8" s="1"/>
  <c r="BM1146" i="8"/>
  <c r="BO890" i="8"/>
  <c r="BP890" i="8" s="1"/>
  <c r="BQ890" i="8" s="1"/>
  <c r="BM890" i="8"/>
  <c r="BO634" i="8"/>
  <c r="BP634" i="8" s="1"/>
  <c r="BQ634" i="8" s="1"/>
  <c r="BM634" i="8"/>
  <c r="BO378" i="8"/>
  <c r="BP378" i="8" s="1"/>
  <c r="BQ378" i="8" s="1"/>
  <c r="BM378" i="8"/>
  <c r="BO122" i="8"/>
  <c r="BP122" i="8" s="1"/>
  <c r="BQ122" i="8" s="1"/>
  <c r="BM122" i="8"/>
  <c r="BO1225" i="8"/>
  <c r="BP1225" i="8" s="1"/>
  <c r="BQ1225" i="8" s="1"/>
  <c r="BM1225" i="8"/>
  <c r="BO969" i="8"/>
  <c r="BP969" i="8" s="1"/>
  <c r="BQ969" i="8" s="1"/>
  <c r="BM969" i="8"/>
  <c r="BO713" i="8"/>
  <c r="BP713" i="8" s="1"/>
  <c r="BQ713" i="8" s="1"/>
  <c r="BM713" i="8"/>
  <c r="BO457" i="8"/>
  <c r="BP457" i="8" s="1"/>
  <c r="BQ457" i="8" s="1"/>
  <c r="BM457" i="8"/>
  <c r="BO201" i="8"/>
  <c r="BP201" i="8" s="1"/>
  <c r="BQ201" i="8" s="1"/>
  <c r="BM201" i="8"/>
  <c r="BO1304" i="8"/>
  <c r="BP1304" i="8" s="1"/>
  <c r="BQ1304" i="8" s="1"/>
  <c r="BM1304" i="8"/>
  <c r="BO1048" i="8"/>
  <c r="BP1048" i="8" s="1"/>
  <c r="BQ1048" i="8" s="1"/>
  <c r="BM1048" i="8"/>
  <c r="BO792" i="8"/>
  <c r="BP792" i="8" s="1"/>
  <c r="BQ792" i="8" s="1"/>
  <c r="BM792" i="8"/>
  <c r="BO536" i="8"/>
  <c r="BP536" i="8" s="1"/>
  <c r="BQ536" i="8" s="1"/>
  <c r="BM536" i="8"/>
  <c r="BO280" i="8"/>
  <c r="BP280" i="8" s="1"/>
  <c r="BQ280" i="8" s="1"/>
  <c r="BM280" i="8"/>
  <c r="BO24" i="8"/>
  <c r="BP24" i="8" s="1"/>
  <c r="BQ24" i="8" s="1"/>
  <c r="BM24" i="8"/>
  <c r="BO1127" i="8"/>
  <c r="BP1127" i="8" s="1"/>
  <c r="BQ1127" i="8" s="1"/>
  <c r="BM1127" i="8"/>
  <c r="BO871" i="8"/>
  <c r="BP871" i="8" s="1"/>
  <c r="BQ871" i="8" s="1"/>
  <c r="BM871" i="8"/>
  <c r="BO615" i="8"/>
  <c r="BP615" i="8" s="1"/>
  <c r="BQ615" i="8" s="1"/>
  <c r="BM615" i="8"/>
  <c r="BO359" i="8"/>
  <c r="BP359" i="8" s="1"/>
  <c r="BQ359" i="8" s="1"/>
  <c r="BM359" i="8"/>
  <c r="BO103" i="8"/>
  <c r="BP103" i="8" s="1"/>
  <c r="BQ103" i="8" s="1"/>
  <c r="BM103" i="8"/>
  <c r="BO886" i="8"/>
  <c r="BP886" i="8" s="1"/>
  <c r="BQ886" i="8" s="1"/>
  <c r="BM886" i="8"/>
  <c r="BO630" i="8"/>
  <c r="BP630" i="8" s="1"/>
  <c r="BQ630" i="8" s="1"/>
  <c r="BM630" i="8"/>
  <c r="BO374" i="8"/>
  <c r="BP374" i="8" s="1"/>
  <c r="BQ374" i="8" s="1"/>
  <c r="BM374" i="8"/>
  <c r="BM118" i="8"/>
  <c r="BO118" i="8"/>
  <c r="BP118" i="8" s="1"/>
  <c r="BQ118" i="8" s="1"/>
  <c r="BO629" i="8"/>
  <c r="BP629" i="8" s="1"/>
  <c r="BQ629" i="8" s="1"/>
  <c r="BM629" i="8"/>
  <c r="BO373" i="8"/>
  <c r="BP373" i="8" s="1"/>
  <c r="BQ373" i="8" s="1"/>
  <c r="BM373" i="8"/>
  <c r="BO117" i="8"/>
  <c r="BP117" i="8" s="1"/>
  <c r="BQ117" i="8" s="1"/>
  <c r="BM117" i="8"/>
  <c r="BM3156" i="8"/>
  <c r="BM1794" i="8"/>
  <c r="BM1375" i="8"/>
  <c r="BM2804" i="8"/>
  <c r="BM671" i="8"/>
  <c r="BM2372" i="8"/>
  <c r="BM3476" i="8"/>
  <c r="BM2114" i="8"/>
  <c r="BM3472" i="8"/>
  <c r="BM2100" i="8"/>
  <c r="BM3204" i="8"/>
  <c r="BM1842" i="8"/>
  <c r="BM3202" i="8"/>
  <c r="BM1840" i="8"/>
  <c r="BM3282" i="8"/>
  <c r="BM1920" i="8"/>
  <c r="BM3362" i="8"/>
  <c r="BM2000" i="8"/>
  <c r="BM3360" i="8"/>
  <c r="BM3440" i="8"/>
  <c r="BM2068" i="8"/>
  <c r="BM607" i="8"/>
  <c r="BM2578" i="8"/>
  <c r="BM3556" i="8"/>
  <c r="BM2658" i="8"/>
  <c r="BM82" i="8"/>
  <c r="BM2820" i="8"/>
  <c r="BM3605" i="8"/>
  <c r="BM3349" i="8"/>
  <c r="BM3093" i="8"/>
  <c r="BM2837" i="8"/>
  <c r="BM2581" i="8"/>
  <c r="BM2325" i="8"/>
  <c r="BM2069" i="8"/>
  <c r="BM1813" i="8"/>
  <c r="BM1124" i="8"/>
  <c r="BM100" i="8"/>
  <c r="BM3571" i="8"/>
  <c r="BM2291" i="8"/>
  <c r="BM992" i="8"/>
  <c r="BM3553" i="8"/>
  <c r="BM3297" i="8"/>
  <c r="BM3041" i="8"/>
  <c r="BM2785" i="8"/>
  <c r="BM2481" i="8"/>
  <c r="BM1492" i="8"/>
  <c r="BM3279" i="8"/>
  <c r="BM2255" i="8"/>
  <c r="BM3710" i="8"/>
  <c r="BM2222" i="8"/>
  <c r="BM3437" i="8"/>
  <c r="BM2141" i="8"/>
  <c r="BM3196" i="8"/>
  <c r="BM1884" i="8"/>
  <c r="BM3147" i="8"/>
  <c r="BM1536" i="8"/>
  <c r="BM2890" i="8"/>
  <c r="BM1279" i="8"/>
  <c r="BM1332" i="8"/>
  <c r="BM2599" i="8"/>
  <c r="BM865" i="8"/>
  <c r="BM317" i="8"/>
  <c r="BM1450" i="8"/>
  <c r="BM856" i="8"/>
  <c r="BM294" i="8"/>
  <c r="BO3543" i="8"/>
  <c r="BP3543" i="8" s="1"/>
  <c r="BQ3543" i="8" s="1"/>
  <c r="BO1190" i="8"/>
  <c r="BP1190" i="8" s="1"/>
  <c r="BQ1190" i="8" s="1"/>
  <c r="BP451" i="8"/>
  <c r="BQ451" i="8" s="1"/>
  <c r="BP420" i="8"/>
  <c r="BQ420" i="8" s="1"/>
  <c r="BP38" i="8"/>
  <c r="BQ38" i="8" s="1"/>
  <c r="BP333" i="8"/>
  <c r="BQ333" i="8" s="1"/>
  <c r="BP119" i="8"/>
  <c r="BQ119" i="8" s="1"/>
  <c r="BP326" i="8"/>
  <c r="BQ326" i="8" s="1"/>
  <c r="BP561" i="8"/>
  <c r="BQ561" i="8" s="1"/>
  <c r="BP609" i="8"/>
  <c r="BQ609" i="8" s="1"/>
  <c r="BP625" i="8"/>
  <c r="BQ625" i="8" s="1"/>
  <c r="BP657" i="8"/>
  <c r="BQ657" i="8" s="1"/>
  <c r="BP1184" i="8"/>
  <c r="BQ1184" i="8" s="1"/>
  <c r="BP1192" i="8"/>
  <c r="BQ1192" i="8" s="1"/>
  <c r="BP1224" i="8"/>
  <c r="BQ1224" i="8" s="1"/>
  <c r="BP1256" i="8"/>
  <c r="BQ1256" i="8" s="1"/>
  <c r="BP1320" i="8"/>
  <c r="BQ1320" i="8" s="1"/>
  <c r="BP1336" i="8"/>
  <c r="BQ1336" i="8" s="1"/>
  <c r="BP1352" i="8"/>
  <c r="BQ1352" i="8" s="1"/>
  <c r="BP1384" i="8"/>
  <c r="BQ1384" i="8" s="1"/>
  <c r="BP1400" i="8"/>
  <c r="BQ1400" i="8" s="1"/>
  <c r="BP1416" i="8"/>
  <c r="BQ1416" i="8" s="1"/>
  <c r="BP1627" i="8"/>
  <c r="BQ1627" i="8" s="1"/>
  <c r="BP1643" i="8"/>
  <c r="BQ1643" i="8" s="1"/>
  <c r="BP1739" i="8"/>
  <c r="BQ1739" i="8" s="1"/>
  <c r="BP1755" i="8"/>
  <c r="BQ1755" i="8" s="1"/>
  <c r="BP1793" i="8"/>
  <c r="BQ1793" i="8" s="1"/>
  <c r="BP1807" i="8"/>
  <c r="BQ1807" i="8" s="1"/>
  <c r="BP1823" i="8"/>
  <c r="BQ1823" i="8" s="1"/>
  <c r="BP1839" i="8"/>
  <c r="BQ1839" i="8" s="1"/>
  <c r="BP1855" i="8"/>
  <c r="BQ1855" i="8" s="1"/>
  <c r="BP1871" i="8"/>
  <c r="BQ1871" i="8" s="1"/>
  <c r="BP1887" i="8"/>
  <c r="BQ1887" i="8" s="1"/>
  <c r="BP1962" i="8"/>
  <c r="BQ1962" i="8" s="1"/>
  <c r="BP1978" i="8"/>
  <c r="BQ1978" i="8" s="1"/>
  <c r="BP1994" i="8"/>
  <c r="BQ1994" i="8" s="1"/>
  <c r="BP2010" i="8"/>
  <c r="BQ2010" i="8" s="1"/>
  <c r="BP2042" i="8"/>
  <c r="BQ2042" i="8" s="1"/>
  <c r="BP2074" i="8"/>
  <c r="BQ2074" i="8" s="1"/>
  <c r="BP2090" i="8"/>
  <c r="BQ2090" i="8" s="1"/>
  <c r="BP2106" i="8"/>
  <c r="BQ2106" i="8" s="1"/>
  <c r="BP2122" i="8"/>
  <c r="BQ2122" i="8" s="1"/>
  <c r="BP2242" i="8"/>
  <c r="BQ2242" i="8" s="1"/>
  <c r="BP2258" i="8"/>
  <c r="BQ2258" i="8" s="1"/>
  <c r="BP2274" i="8"/>
  <c r="BQ2274" i="8" s="1"/>
  <c r="BP2306" i="8"/>
  <c r="BQ2306" i="8" s="1"/>
  <c r="BP2322" i="8"/>
  <c r="BQ2322" i="8" s="1"/>
  <c r="BP2338" i="8"/>
  <c r="BQ2338" i="8" s="1"/>
  <c r="BP2684" i="8"/>
  <c r="BQ2684" i="8" s="1"/>
  <c r="BP2746" i="8"/>
  <c r="BQ2746" i="8" s="1"/>
  <c r="BP2762" i="8"/>
  <c r="BQ2762" i="8" s="1"/>
  <c r="BP2778" i="8"/>
  <c r="BQ2778" i="8" s="1"/>
  <c r="BP2794" i="8"/>
  <c r="BQ2794" i="8" s="1"/>
  <c r="BP3098" i="8"/>
  <c r="BQ3098" i="8" s="1"/>
  <c r="BP3061" i="8"/>
  <c r="BQ3061" i="8" s="1"/>
  <c r="BP3152" i="8"/>
  <c r="BQ3152" i="8" s="1"/>
  <c r="BP3224" i="8"/>
  <c r="BQ3224" i="8" s="1"/>
  <c r="BP3374" i="8"/>
  <c r="BQ3374" i="8" s="1"/>
  <c r="BP3406" i="8"/>
  <c r="BQ3406" i="8" s="1"/>
  <c r="BP3596" i="8"/>
  <c r="BQ3596" i="8" s="1"/>
  <c r="BP3518" i="8"/>
  <c r="BQ3518" i="8" s="1"/>
  <c r="BP3534" i="8"/>
  <c r="BQ3534" i="8" s="1"/>
  <c r="BP3550" i="8"/>
  <c r="BQ3550" i="8" s="1"/>
  <c r="BP3662" i="8"/>
  <c r="BQ3662" i="8" s="1"/>
  <c r="BP3678" i="8"/>
  <c r="BQ3678" i="8" s="1"/>
  <c r="BO3316" i="8"/>
  <c r="BP3316" i="8" s="1"/>
  <c r="BQ3316" i="8" s="1"/>
  <c r="BO2665" i="8"/>
  <c r="BP2665" i="8" s="1"/>
  <c r="BQ2665" i="8" s="1"/>
  <c r="BM2665" i="8"/>
  <c r="BO3480" i="8"/>
  <c r="BP3480" i="8" s="1"/>
  <c r="BQ3480" i="8" s="1"/>
  <c r="BM3480" i="8"/>
  <c r="BO3788" i="8"/>
  <c r="BP3788" i="8" s="1"/>
  <c r="BQ3788" i="8" s="1"/>
  <c r="BM3788" i="8"/>
  <c r="BO3125" i="8"/>
  <c r="BP3125" i="8" s="1"/>
  <c r="BQ3125" i="8" s="1"/>
  <c r="BO3639" i="8"/>
  <c r="BP3639" i="8" s="1"/>
  <c r="BQ3639" i="8" s="1"/>
  <c r="BM3639" i="8"/>
  <c r="BM2489" i="8"/>
  <c r="BO2489" i="8"/>
  <c r="BP2489" i="8" s="1"/>
  <c r="BQ2489" i="8" s="1"/>
  <c r="BO3418" i="8"/>
  <c r="BP3418" i="8" s="1"/>
  <c r="BQ3418" i="8" s="1"/>
  <c r="BM3418" i="8"/>
  <c r="BM3755" i="8"/>
  <c r="BO3755" i="8"/>
  <c r="BP3755" i="8" s="1"/>
  <c r="BQ3755" i="8" s="1"/>
  <c r="BO3012" i="8"/>
  <c r="BP3012" i="8" s="1"/>
  <c r="BQ3012" i="8" s="1"/>
  <c r="BO3770" i="8"/>
  <c r="BP3770" i="8" s="1"/>
  <c r="BQ3770" i="8" s="1"/>
  <c r="BM3770" i="8"/>
  <c r="BO3430" i="8"/>
  <c r="BP3430" i="8" s="1"/>
  <c r="BQ3430" i="8" s="1"/>
  <c r="BM3430" i="8"/>
  <c r="BO2485" i="8"/>
  <c r="BP2485" i="8" s="1"/>
  <c r="BQ2485" i="8" s="1"/>
  <c r="BO3636" i="8"/>
  <c r="BP3636" i="8" s="1"/>
  <c r="BQ3636" i="8" s="1"/>
  <c r="BO3065" i="8"/>
  <c r="BP3065" i="8" s="1"/>
  <c r="BQ3065" i="8" s="1"/>
  <c r="BM3065" i="8"/>
  <c r="BO3768" i="8"/>
  <c r="BP3768" i="8" s="1"/>
  <c r="BQ3768" i="8" s="1"/>
  <c r="BM3768" i="8"/>
  <c r="BO3428" i="8"/>
  <c r="BP3428" i="8" s="1"/>
  <c r="BQ3428" i="8" s="1"/>
  <c r="BM2473" i="8"/>
  <c r="BO2473" i="8"/>
  <c r="BP2473" i="8" s="1"/>
  <c r="BQ2473" i="8" s="1"/>
  <c r="BO3632" i="8"/>
  <c r="BP3632" i="8" s="1"/>
  <c r="BQ3632" i="8" s="1"/>
  <c r="BM3050" i="8"/>
  <c r="BO3050" i="8"/>
  <c r="BP3050" i="8" s="1"/>
  <c r="BQ3050" i="8" s="1"/>
  <c r="BO3764" i="8"/>
  <c r="BP3764" i="8" s="1"/>
  <c r="BQ3764" i="8" s="1"/>
  <c r="BO3416" i="8"/>
  <c r="BP3416" i="8" s="1"/>
  <c r="BQ3416" i="8" s="1"/>
  <c r="BM3416" i="8"/>
  <c r="BO2453" i="8"/>
  <c r="BP2453" i="8" s="1"/>
  <c r="BQ2453" i="8" s="1"/>
  <c r="BO3625" i="8"/>
  <c r="BP3625" i="8" s="1"/>
  <c r="BQ3625" i="8" s="1"/>
  <c r="BM3625" i="8"/>
  <c r="BO3048" i="8"/>
  <c r="BP3048" i="8" s="1"/>
  <c r="BQ3048" i="8" s="1"/>
  <c r="BM3048" i="8"/>
  <c r="BO3414" i="8"/>
  <c r="BP3414" i="8" s="1"/>
  <c r="BQ3414" i="8" s="1"/>
  <c r="BM3414" i="8"/>
  <c r="BO2441" i="8"/>
  <c r="BP2441" i="8" s="1"/>
  <c r="BQ2441" i="8" s="1"/>
  <c r="BM2441" i="8"/>
  <c r="BO3623" i="8"/>
  <c r="BP3623" i="8" s="1"/>
  <c r="BQ3623" i="8" s="1"/>
  <c r="BO3044" i="8"/>
  <c r="BP3044" i="8" s="1"/>
  <c r="BQ3044" i="8" s="1"/>
  <c r="BO3760" i="8"/>
  <c r="BP3760" i="8" s="1"/>
  <c r="BQ3760" i="8" s="1"/>
  <c r="BO3412" i="8"/>
  <c r="BP3412" i="8" s="1"/>
  <c r="BQ3412" i="8" s="1"/>
  <c r="BO2426" i="8"/>
  <c r="BP2426" i="8" s="1"/>
  <c r="BQ2426" i="8" s="1"/>
  <c r="BM2426" i="8"/>
  <c r="BO3621" i="8"/>
  <c r="BP3621" i="8" s="1"/>
  <c r="BQ3621" i="8" s="1"/>
  <c r="BO3033" i="8"/>
  <c r="BP3033" i="8" s="1"/>
  <c r="BQ3033" i="8" s="1"/>
  <c r="BM3033" i="8"/>
  <c r="BO3758" i="8"/>
  <c r="BP3758" i="8" s="1"/>
  <c r="BQ3758" i="8" s="1"/>
  <c r="BO3402" i="8"/>
  <c r="BP3402" i="8" s="1"/>
  <c r="BQ3402" i="8" s="1"/>
  <c r="BO2421" i="8"/>
  <c r="BP2421" i="8" s="1"/>
  <c r="BQ2421" i="8" s="1"/>
  <c r="BO3640" i="8"/>
  <c r="BP3640" i="8" s="1"/>
  <c r="BQ3640" i="8" s="1"/>
  <c r="BO3080" i="8"/>
  <c r="BP3080" i="8" s="1"/>
  <c r="BQ3080" i="8" s="1"/>
  <c r="BM3080" i="8"/>
  <c r="BO2984" i="8"/>
  <c r="BP2984" i="8" s="1"/>
  <c r="BQ2984" i="8" s="1"/>
  <c r="BM2984" i="8"/>
  <c r="BM2728" i="8"/>
  <c r="BO2728" i="8"/>
  <c r="BP2728" i="8" s="1"/>
  <c r="BQ2728" i="8" s="1"/>
  <c r="BO2472" i="8"/>
  <c r="BP2472" i="8" s="1"/>
  <c r="BQ2472" i="8" s="1"/>
  <c r="BM2472" i="8"/>
  <c r="BO2095" i="8"/>
  <c r="BP2095" i="8" s="1"/>
  <c r="BQ2095" i="8" s="1"/>
  <c r="BM2095" i="8"/>
  <c r="BO3319" i="8"/>
  <c r="BP3319" i="8" s="1"/>
  <c r="BQ3319" i="8" s="1"/>
  <c r="BM3319" i="8"/>
  <c r="BO3063" i="8"/>
  <c r="BP3063" i="8" s="1"/>
  <c r="BQ3063" i="8" s="1"/>
  <c r="BM3063" i="8"/>
  <c r="BO2807" i="8"/>
  <c r="BP2807" i="8" s="1"/>
  <c r="BQ2807" i="8" s="1"/>
  <c r="BM2807" i="8"/>
  <c r="BO2551" i="8"/>
  <c r="BP2551" i="8" s="1"/>
  <c r="BQ2551" i="8" s="1"/>
  <c r="BM2551" i="8"/>
  <c r="BO2237" i="8"/>
  <c r="BP2237" i="8" s="1"/>
  <c r="BQ2237" i="8" s="1"/>
  <c r="BM2237" i="8"/>
  <c r="BO1359" i="8"/>
  <c r="BP1359" i="8" s="1"/>
  <c r="BQ1359" i="8" s="1"/>
  <c r="BM1359" i="8"/>
  <c r="BM3142" i="8"/>
  <c r="BO3142" i="8"/>
  <c r="BP3142" i="8" s="1"/>
  <c r="BQ3142" i="8" s="1"/>
  <c r="BO2886" i="8"/>
  <c r="BP2886" i="8" s="1"/>
  <c r="BQ2886" i="8" s="1"/>
  <c r="BM2886" i="8"/>
  <c r="BO2630" i="8"/>
  <c r="BP2630" i="8" s="1"/>
  <c r="BQ2630" i="8" s="1"/>
  <c r="BM2630" i="8"/>
  <c r="BO2366" i="8"/>
  <c r="BP2366" i="8" s="1"/>
  <c r="BQ2366" i="8" s="1"/>
  <c r="BM2366" i="8"/>
  <c r="BO1775" i="8"/>
  <c r="BP1775" i="8" s="1"/>
  <c r="BQ1775" i="8" s="1"/>
  <c r="BM1775" i="8"/>
  <c r="BO2724" i="8"/>
  <c r="BP2724" i="8" s="1"/>
  <c r="BQ2724" i="8" s="1"/>
  <c r="BO2468" i="8"/>
  <c r="BP2468" i="8" s="1"/>
  <c r="BQ2468" i="8" s="1"/>
  <c r="BO2082" i="8"/>
  <c r="BP2082" i="8" s="1"/>
  <c r="BQ2082" i="8" s="1"/>
  <c r="BO3331" i="8"/>
  <c r="BP3331" i="8" s="1"/>
  <c r="BQ3331" i="8" s="1"/>
  <c r="BO3075" i="8"/>
  <c r="BP3075" i="8" s="1"/>
  <c r="BQ3075" i="8" s="1"/>
  <c r="BO2819" i="8"/>
  <c r="BP2819" i="8" s="1"/>
  <c r="BQ2819" i="8" s="1"/>
  <c r="BO2563" i="8"/>
  <c r="BP2563" i="8" s="1"/>
  <c r="BQ2563" i="8" s="1"/>
  <c r="BO2257" i="8"/>
  <c r="BP2257" i="8" s="1"/>
  <c r="BQ2257" i="8" s="1"/>
  <c r="BO1423" i="8"/>
  <c r="BP1423" i="8" s="1"/>
  <c r="BQ1423" i="8" s="1"/>
  <c r="BM1423" i="8"/>
  <c r="BO3266" i="8"/>
  <c r="BP3266" i="8" s="1"/>
  <c r="BQ3266" i="8" s="1"/>
  <c r="BO3010" i="8"/>
  <c r="BP3010" i="8" s="1"/>
  <c r="BQ3010" i="8" s="1"/>
  <c r="BO2754" i="8"/>
  <c r="BP2754" i="8" s="1"/>
  <c r="BQ2754" i="8" s="1"/>
  <c r="BO2498" i="8"/>
  <c r="BP2498" i="8" s="1"/>
  <c r="BQ2498" i="8" s="1"/>
  <c r="BO2143" i="8"/>
  <c r="BP2143" i="8" s="1"/>
  <c r="BQ2143" i="8" s="1"/>
  <c r="BM2143" i="8"/>
  <c r="BO352" i="8"/>
  <c r="BP352" i="8" s="1"/>
  <c r="BQ352" i="8" s="1"/>
  <c r="BO3217" i="8"/>
  <c r="BP3217" i="8" s="1"/>
  <c r="BQ3217" i="8" s="1"/>
  <c r="BO2961" i="8"/>
  <c r="BP2961" i="8" s="1"/>
  <c r="BQ2961" i="8" s="1"/>
  <c r="BO2705" i="8"/>
  <c r="BP2705" i="8" s="1"/>
  <c r="BQ2705" i="8" s="1"/>
  <c r="BO2449" i="8"/>
  <c r="BP2449" i="8" s="1"/>
  <c r="BQ2449" i="8" s="1"/>
  <c r="BM2449" i="8"/>
  <c r="BO2036" i="8"/>
  <c r="BP2036" i="8" s="1"/>
  <c r="BQ2036" i="8" s="1"/>
  <c r="BO3568" i="8"/>
  <c r="BP3568" i="8" s="1"/>
  <c r="BQ3568" i="8" s="1"/>
  <c r="BO3312" i="8"/>
  <c r="BP3312" i="8" s="1"/>
  <c r="BQ3312" i="8" s="1"/>
  <c r="BO3056" i="8"/>
  <c r="BP3056" i="8" s="1"/>
  <c r="BQ3056" i="8" s="1"/>
  <c r="BO2800" i="8"/>
  <c r="BP2800" i="8" s="1"/>
  <c r="BQ2800" i="8" s="1"/>
  <c r="BO2544" i="8"/>
  <c r="BP2544" i="8" s="1"/>
  <c r="BQ2544" i="8" s="1"/>
  <c r="BO2224" i="8"/>
  <c r="BP2224" i="8" s="1"/>
  <c r="BQ2224" i="8" s="1"/>
  <c r="BO1268" i="8"/>
  <c r="BP1268" i="8" s="1"/>
  <c r="BQ1268" i="8" s="1"/>
  <c r="BM1268" i="8"/>
  <c r="BO3455" i="8"/>
  <c r="BP3455" i="8" s="1"/>
  <c r="BQ3455" i="8" s="1"/>
  <c r="BM3455" i="8"/>
  <c r="BO3199" i="8"/>
  <c r="BP3199" i="8" s="1"/>
  <c r="BQ3199" i="8" s="1"/>
  <c r="BM3199" i="8"/>
  <c r="BO2943" i="8"/>
  <c r="BP2943" i="8" s="1"/>
  <c r="BQ2943" i="8" s="1"/>
  <c r="BM2943" i="8"/>
  <c r="BO2687" i="8"/>
  <c r="BP2687" i="8" s="1"/>
  <c r="BQ2687" i="8" s="1"/>
  <c r="BM2687" i="8"/>
  <c r="BO2431" i="8"/>
  <c r="BP2431" i="8" s="1"/>
  <c r="BQ2431" i="8" s="1"/>
  <c r="BM2431" i="8"/>
  <c r="BO1988" i="8"/>
  <c r="BP1988" i="8" s="1"/>
  <c r="BQ1988" i="8" s="1"/>
  <c r="BO3598" i="8"/>
  <c r="BP3598" i="8" s="1"/>
  <c r="BQ3598" i="8" s="1"/>
  <c r="BM3598" i="8"/>
  <c r="BO3342" i="8"/>
  <c r="BM3342" i="8"/>
  <c r="BO3086" i="8"/>
  <c r="BP3086" i="8" s="1"/>
  <c r="BQ3086" i="8" s="1"/>
  <c r="BM3086" i="8"/>
  <c r="BO2830" i="8"/>
  <c r="BP2830" i="8" s="1"/>
  <c r="BQ2830" i="8" s="1"/>
  <c r="BM2830" i="8"/>
  <c r="BO2574" i="8"/>
  <c r="BP2574" i="8" s="1"/>
  <c r="BQ2574" i="8" s="1"/>
  <c r="BM2574" i="8"/>
  <c r="BO1476" i="8"/>
  <c r="BP1476" i="8" s="1"/>
  <c r="BQ1476" i="8" s="1"/>
  <c r="BO3485" i="8"/>
  <c r="BP3485" i="8" s="1"/>
  <c r="BQ3485" i="8" s="1"/>
  <c r="BM3485" i="8"/>
  <c r="BM3229" i="8"/>
  <c r="BO3229" i="8"/>
  <c r="BP3229" i="8" s="1"/>
  <c r="BQ3229" i="8" s="1"/>
  <c r="BM2973" i="8"/>
  <c r="BO2973" i="8"/>
  <c r="BP2973" i="8" s="1"/>
  <c r="BQ2973" i="8" s="1"/>
  <c r="BM2717" i="8"/>
  <c r="BO2717" i="8"/>
  <c r="BP2717" i="8" s="1"/>
  <c r="BQ2717" i="8" s="1"/>
  <c r="BO2461" i="8"/>
  <c r="BP2461" i="8" s="1"/>
  <c r="BQ2461" i="8" s="1"/>
  <c r="BM2461" i="8"/>
  <c r="BO2066" i="8"/>
  <c r="BP2066" i="8" s="1"/>
  <c r="BQ2066" i="8" s="1"/>
  <c r="BO3628" i="8"/>
  <c r="BP3628" i="8" s="1"/>
  <c r="BQ3628" i="8" s="1"/>
  <c r="BM3628" i="8"/>
  <c r="BO3372" i="8"/>
  <c r="BP3372" i="8" s="1"/>
  <c r="BQ3372" i="8" s="1"/>
  <c r="BM3372" i="8"/>
  <c r="BO3116" i="8"/>
  <c r="BP3116" i="8" s="1"/>
  <c r="BQ3116" i="8" s="1"/>
  <c r="BM3116" i="8"/>
  <c r="BO2604" i="8"/>
  <c r="BP2604" i="8" s="1"/>
  <c r="BQ2604" i="8" s="1"/>
  <c r="BM2604" i="8"/>
  <c r="BO2324" i="8"/>
  <c r="BP2324" i="8" s="1"/>
  <c r="BQ2324" i="8" s="1"/>
  <c r="BO1636" i="8"/>
  <c r="BP1636" i="8" s="1"/>
  <c r="BQ1636" i="8" s="1"/>
  <c r="BM3515" i="8"/>
  <c r="BO3515" i="8"/>
  <c r="BP3515" i="8" s="1"/>
  <c r="BQ3515" i="8" s="1"/>
  <c r="BO3259" i="8"/>
  <c r="BP3259" i="8" s="1"/>
  <c r="BQ3259" i="8" s="1"/>
  <c r="BM3259" i="8"/>
  <c r="BO3003" i="8"/>
  <c r="BP3003" i="8" s="1"/>
  <c r="BQ3003" i="8" s="1"/>
  <c r="BM3003" i="8"/>
  <c r="BO2747" i="8"/>
  <c r="BM2747" i="8"/>
  <c r="BO2491" i="8"/>
  <c r="BP2491" i="8" s="1"/>
  <c r="BQ2491" i="8" s="1"/>
  <c r="BM2491" i="8"/>
  <c r="BO2129" i="8"/>
  <c r="BP2129" i="8" s="1"/>
  <c r="BQ2129" i="8" s="1"/>
  <c r="BO81" i="8"/>
  <c r="BP81" i="8" s="1"/>
  <c r="BQ81" i="8" s="1"/>
  <c r="BM81" i="8"/>
  <c r="BO1733" i="8"/>
  <c r="BP1733" i="8" s="1"/>
  <c r="BQ1733" i="8" s="1"/>
  <c r="BO1477" i="8"/>
  <c r="BP1477" i="8" s="1"/>
  <c r="BQ1477" i="8" s="1"/>
  <c r="BM1477" i="8"/>
  <c r="BO1073" i="8"/>
  <c r="BP1073" i="8" s="1"/>
  <c r="BQ1073" i="8" s="1"/>
  <c r="BM1073" i="8"/>
  <c r="BO2035" i="8"/>
  <c r="BP2035" i="8" s="1"/>
  <c r="BQ2035" i="8" s="1"/>
  <c r="BO1779" i="8"/>
  <c r="BP1779" i="8" s="1"/>
  <c r="BQ1779" i="8" s="1"/>
  <c r="BO1523" i="8"/>
  <c r="BP1523" i="8" s="1"/>
  <c r="BQ1523" i="8" s="1"/>
  <c r="BM1523" i="8"/>
  <c r="BM1171" i="8"/>
  <c r="BO1171" i="8"/>
  <c r="BP1171" i="8" s="1"/>
  <c r="BQ1171" i="8" s="1"/>
  <c r="BO1922" i="8"/>
  <c r="BP1922" i="8" s="1"/>
  <c r="BQ1922" i="8" s="1"/>
  <c r="BO1666" i="8"/>
  <c r="BP1666" i="8" s="1"/>
  <c r="BQ1666" i="8" s="1"/>
  <c r="BM1666" i="8"/>
  <c r="BO1410" i="8"/>
  <c r="BP1410" i="8" s="1"/>
  <c r="BQ1410" i="8" s="1"/>
  <c r="BO869" i="8"/>
  <c r="BP869" i="8" s="1"/>
  <c r="BQ869" i="8" s="1"/>
  <c r="BM869" i="8"/>
  <c r="BO1921" i="8"/>
  <c r="BP1921" i="8" s="1"/>
  <c r="BQ1921" i="8" s="1"/>
  <c r="BO1665" i="8"/>
  <c r="BP1665" i="8" s="1"/>
  <c r="BQ1665" i="8" s="1"/>
  <c r="BM1665" i="8"/>
  <c r="BM1409" i="8"/>
  <c r="BO1409" i="8"/>
  <c r="BP1409" i="8" s="1"/>
  <c r="BQ1409" i="8" s="1"/>
  <c r="BO866" i="8"/>
  <c r="BP866" i="8" s="1"/>
  <c r="BQ866" i="8" s="1"/>
  <c r="BO2158" i="8"/>
  <c r="BP2158" i="8" s="1"/>
  <c r="BQ2158" i="8" s="1"/>
  <c r="BM2158" i="8"/>
  <c r="BO1902" i="8"/>
  <c r="BP1902" i="8" s="1"/>
  <c r="BQ1902" i="8" s="1"/>
  <c r="BM1902" i="8"/>
  <c r="BO1646" i="8"/>
  <c r="BP1646" i="8" s="1"/>
  <c r="BQ1646" i="8" s="1"/>
  <c r="BM1646" i="8"/>
  <c r="BM1390" i="8"/>
  <c r="BO1390" i="8"/>
  <c r="BP1390" i="8" s="1"/>
  <c r="BQ1390" i="8" s="1"/>
  <c r="BO789" i="8"/>
  <c r="BP789" i="8" s="1"/>
  <c r="BQ789" i="8" s="1"/>
  <c r="BM789" i="8"/>
  <c r="BO1949" i="8"/>
  <c r="BP1949" i="8" s="1"/>
  <c r="BQ1949" i="8" s="1"/>
  <c r="BM1949" i="8"/>
  <c r="BO1693" i="8"/>
  <c r="BP1693" i="8" s="1"/>
  <c r="BQ1693" i="8" s="1"/>
  <c r="BM1693" i="8"/>
  <c r="BM1437" i="8"/>
  <c r="BO1437" i="8"/>
  <c r="BP1437" i="8" s="1"/>
  <c r="BQ1437" i="8" s="1"/>
  <c r="BO975" i="8"/>
  <c r="BP975" i="8" s="1"/>
  <c r="BQ975" i="8" s="1"/>
  <c r="BM975" i="8"/>
  <c r="BO2236" i="8"/>
  <c r="BP2236" i="8" s="1"/>
  <c r="BQ2236" i="8" s="1"/>
  <c r="BM2236" i="8"/>
  <c r="BO1980" i="8"/>
  <c r="BP1980" i="8" s="1"/>
  <c r="BQ1980" i="8" s="1"/>
  <c r="BM1980" i="8"/>
  <c r="BO1724" i="8"/>
  <c r="BP1724" i="8" s="1"/>
  <c r="BQ1724" i="8" s="1"/>
  <c r="BM1724" i="8"/>
  <c r="BO1468" i="8"/>
  <c r="BP1468" i="8" s="1"/>
  <c r="BQ1468" i="8" s="1"/>
  <c r="BM1468" i="8"/>
  <c r="BO1055" i="8"/>
  <c r="BP1055" i="8" s="1"/>
  <c r="BQ1055" i="8" s="1"/>
  <c r="BO2331" i="8"/>
  <c r="BP2331" i="8" s="1"/>
  <c r="BQ2331" i="8" s="1"/>
  <c r="BM2331" i="8"/>
  <c r="BO2075" i="8"/>
  <c r="BP2075" i="8" s="1"/>
  <c r="BQ2075" i="8" s="1"/>
  <c r="BM2075" i="8"/>
  <c r="BO1819" i="8"/>
  <c r="BP1819" i="8" s="1"/>
  <c r="BQ1819" i="8" s="1"/>
  <c r="BM1819" i="8"/>
  <c r="BO1563" i="8"/>
  <c r="BP1563" i="8" s="1"/>
  <c r="BQ1563" i="8" s="1"/>
  <c r="BM1563" i="8"/>
  <c r="BO1251" i="8"/>
  <c r="BP1251" i="8" s="1"/>
  <c r="BQ1251" i="8" s="1"/>
  <c r="BM1251" i="8"/>
  <c r="BO177" i="8"/>
  <c r="BP177" i="8" s="1"/>
  <c r="BQ177" i="8" s="1"/>
  <c r="BM177" i="8"/>
  <c r="BO2170" i="8"/>
  <c r="BP2170" i="8" s="1"/>
  <c r="BQ2170" i="8" s="1"/>
  <c r="BM2170" i="8"/>
  <c r="BO1914" i="8"/>
  <c r="BP1914" i="8" s="1"/>
  <c r="BQ1914" i="8" s="1"/>
  <c r="BM1914" i="8"/>
  <c r="BO1658" i="8"/>
  <c r="BP1658" i="8" s="1"/>
  <c r="BQ1658" i="8" s="1"/>
  <c r="BM1658" i="8"/>
  <c r="BO1402" i="8"/>
  <c r="BP1402" i="8" s="1"/>
  <c r="BQ1402" i="8" s="1"/>
  <c r="BM1402" i="8"/>
  <c r="BO837" i="8"/>
  <c r="BP837" i="8" s="1"/>
  <c r="BQ837" i="8" s="1"/>
  <c r="BM837" i="8"/>
  <c r="BO2265" i="8"/>
  <c r="BP2265" i="8" s="1"/>
  <c r="BQ2265" i="8" s="1"/>
  <c r="BM2265" i="8"/>
  <c r="BO2009" i="8"/>
  <c r="BP2009" i="8" s="1"/>
  <c r="BQ2009" i="8" s="1"/>
  <c r="BM2009" i="8"/>
  <c r="BO1753" i="8"/>
  <c r="BP1753" i="8" s="1"/>
  <c r="BQ1753" i="8" s="1"/>
  <c r="BM1753" i="8"/>
  <c r="BO1497" i="8"/>
  <c r="BP1497" i="8" s="1"/>
  <c r="BQ1497" i="8" s="1"/>
  <c r="BM1497" i="8"/>
  <c r="BO1120" i="8"/>
  <c r="BP1120" i="8" s="1"/>
  <c r="BQ1120" i="8" s="1"/>
  <c r="BO2344" i="8"/>
  <c r="BP2344" i="8" s="1"/>
  <c r="BQ2344" i="8" s="1"/>
  <c r="BM2344" i="8"/>
  <c r="BO2088" i="8"/>
  <c r="BP2088" i="8" s="1"/>
  <c r="BQ2088" i="8" s="1"/>
  <c r="BM2088" i="8"/>
  <c r="BO1832" i="8"/>
  <c r="BP1832" i="8" s="1"/>
  <c r="BQ1832" i="8" s="1"/>
  <c r="BM1832" i="8"/>
  <c r="BO1280" i="8"/>
  <c r="BP1280" i="8" s="1"/>
  <c r="BQ1280" i="8" s="1"/>
  <c r="BM1280" i="8"/>
  <c r="BO288" i="8"/>
  <c r="BP288" i="8" s="1"/>
  <c r="BQ288" i="8" s="1"/>
  <c r="BO2167" i="8"/>
  <c r="BP2167" i="8" s="1"/>
  <c r="BQ2167" i="8" s="1"/>
  <c r="BM2167" i="8"/>
  <c r="BO1911" i="8"/>
  <c r="BP1911" i="8" s="1"/>
  <c r="BQ1911" i="8" s="1"/>
  <c r="BM1911" i="8"/>
  <c r="BO1655" i="8"/>
  <c r="BP1655" i="8" s="1"/>
  <c r="BQ1655" i="8" s="1"/>
  <c r="BM1655" i="8"/>
  <c r="BO1399" i="8"/>
  <c r="BP1399" i="8" s="1"/>
  <c r="BQ1399" i="8" s="1"/>
  <c r="BM1399" i="8"/>
  <c r="BO832" i="8"/>
  <c r="BP832" i="8" s="1"/>
  <c r="BQ832" i="8" s="1"/>
  <c r="BM832" i="8"/>
  <c r="BO1622" i="8"/>
  <c r="BP1622" i="8" s="1"/>
  <c r="BQ1622" i="8" s="1"/>
  <c r="BM1622" i="8"/>
  <c r="BO1366" i="8"/>
  <c r="BP1366" i="8" s="1"/>
  <c r="BQ1366" i="8" s="1"/>
  <c r="BM1366" i="8"/>
  <c r="BO656" i="8"/>
  <c r="BP656" i="8" s="1"/>
  <c r="BQ656" i="8" s="1"/>
  <c r="BO772" i="8"/>
  <c r="BP772" i="8" s="1"/>
  <c r="BQ772" i="8" s="1"/>
  <c r="BM772" i="8"/>
  <c r="BO516" i="8"/>
  <c r="BP516" i="8" s="1"/>
  <c r="BQ516" i="8" s="1"/>
  <c r="BM516" i="8"/>
  <c r="BO260" i="8"/>
  <c r="BP260" i="8" s="1"/>
  <c r="BQ260" i="8" s="1"/>
  <c r="BM260" i="8"/>
  <c r="BO1123" i="8"/>
  <c r="BP1123" i="8" s="1"/>
  <c r="BQ1123" i="8" s="1"/>
  <c r="BM1123" i="8"/>
  <c r="BO867" i="8"/>
  <c r="BP867" i="8" s="1"/>
  <c r="BQ867" i="8" s="1"/>
  <c r="BM867" i="8"/>
  <c r="BO611" i="8"/>
  <c r="BP611" i="8" s="1"/>
  <c r="BQ611" i="8" s="1"/>
  <c r="BM611" i="8"/>
  <c r="BO355" i="8"/>
  <c r="BP355" i="8" s="1"/>
  <c r="BQ355" i="8" s="1"/>
  <c r="BM355" i="8"/>
  <c r="BO99" i="8"/>
  <c r="BP99" i="8" s="1"/>
  <c r="BQ99" i="8" s="1"/>
  <c r="BM99" i="8"/>
  <c r="BO546" i="8"/>
  <c r="BP546" i="8" s="1"/>
  <c r="BQ546" i="8" s="1"/>
  <c r="BO290" i="8"/>
  <c r="BP290" i="8" s="1"/>
  <c r="BQ290" i="8" s="1"/>
  <c r="BO34" i="8"/>
  <c r="BP34" i="8" s="1"/>
  <c r="BQ34" i="8" s="1"/>
  <c r="BO735" i="8"/>
  <c r="BP735" i="8" s="1"/>
  <c r="BQ735" i="8" s="1"/>
  <c r="BO479" i="8"/>
  <c r="BP479" i="8" s="1"/>
  <c r="BQ479" i="8" s="1"/>
  <c r="BO223" i="8"/>
  <c r="BP223" i="8" s="1"/>
  <c r="BQ223" i="8" s="1"/>
  <c r="BO1326" i="8"/>
  <c r="BP1326" i="8" s="1"/>
  <c r="BQ1326" i="8" s="1"/>
  <c r="BM1326" i="8"/>
  <c r="BO1070" i="8"/>
  <c r="BP1070" i="8" s="1"/>
  <c r="BQ1070" i="8" s="1"/>
  <c r="BM1070" i="8"/>
  <c r="BO814" i="8"/>
  <c r="BP814" i="8" s="1"/>
  <c r="BQ814" i="8" s="1"/>
  <c r="BM814" i="8"/>
  <c r="BO558" i="8"/>
  <c r="BP558" i="8" s="1"/>
  <c r="BQ558" i="8" s="1"/>
  <c r="BM558" i="8"/>
  <c r="BO302" i="8"/>
  <c r="BP302" i="8" s="1"/>
  <c r="BQ302" i="8" s="1"/>
  <c r="BM302" i="8"/>
  <c r="BO46" i="8"/>
  <c r="BP46" i="8" s="1"/>
  <c r="BQ46" i="8" s="1"/>
  <c r="BM46" i="8"/>
  <c r="BO1149" i="8"/>
  <c r="BP1149" i="8" s="1"/>
  <c r="BQ1149" i="8" s="1"/>
  <c r="BM1149" i="8"/>
  <c r="BM893" i="8"/>
  <c r="BO893" i="8"/>
  <c r="BP893" i="8" s="1"/>
  <c r="BQ893" i="8" s="1"/>
  <c r="BO637" i="8"/>
  <c r="BP637" i="8" s="1"/>
  <c r="BQ637" i="8" s="1"/>
  <c r="BM637" i="8"/>
  <c r="BO381" i="8"/>
  <c r="BP381" i="8" s="1"/>
  <c r="BQ381" i="8" s="1"/>
  <c r="BM381" i="8"/>
  <c r="BO125" i="8"/>
  <c r="BP125" i="8" s="1"/>
  <c r="BQ125" i="8" s="1"/>
  <c r="BM125" i="8"/>
  <c r="BO1228" i="8"/>
  <c r="BP1228" i="8" s="1"/>
  <c r="BQ1228" i="8" s="1"/>
  <c r="BM1228" i="8"/>
  <c r="BO972" i="8"/>
  <c r="BP972" i="8" s="1"/>
  <c r="BQ972" i="8" s="1"/>
  <c r="BM972" i="8"/>
  <c r="BO716" i="8"/>
  <c r="BP716" i="8" s="1"/>
  <c r="BQ716" i="8" s="1"/>
  <c r="BM716" i="8"/>
  <c r="BO460" i="8"/>
  <c r="BP460" i="8" s="1"/>
  <c r="BQ460" i="8" s="1"/>
  <c r="BM460" i="8"/>
  <c r="BO204" i="8"/>
  <c r="BP204" i="8" s="1"/>
  <c r="BQ204" i="8" s="1"/>
  <c r="BM204" i="8"/>
  <c r="BO1307" i="8"/>
  <c r="BP1307" i="8" s="1"/>
  <c r="BQ1307" i="8" s="1"/>
  <c r="BM1307" i="8"/>
  <c r="BO1051" i="8"/>
  <c r="BP1051" i="8" s="1"/>
  <c r="BQ1051" i="8" s="1"/>
  <c r="BM1051" i="8"/>
  <c r="BM795" i="8"/>
  <c r="BO795" i="8"/>
  <c r="BP795" i="8" s="1"/>
  <c r="BQ795" i="8" s="1"/>
  <c r="BO539" i="8"/>
  <c r="BP539" i="8" s="1"/>
  <c r="BQ539" i="8" s="1"/>
  <c r="BM539" i="8"/>
  <c r="BM283" i="8"/>
  <c r="BO283" i="8"/>
  <c r="BP283" i="8" s="1"/>
  <c r="BQ283" i="8" s="1"/>
  <c r="BO27" i="8"/>
  <c r="BP27" i="8" s="1"/>
  <c r="BQ27" i="8" s="1"/>
  <c r="BM27" i="8"/>
  <c r="BO1130" i="8"/>
  <c r="BP1130" i="8" s="1"/>
  <c r="BQ1130" i="8" s="1"/>
  <c r="BM1130" i="8"/>
  <c r="BO874" i="8"/>
  <c r="BP874" i="8" s="1"/>
  <c r="BQ874" i="8" s="1"/>
  <c r="BM874" i="8"/>
  <c r="BO618" i="8"/>
  <c r="BP618" i="8" s="1"/>
  <c r="BQ618" i="8" s="1"/>
  <c r="BM618" i="8"/>
  <c r="BO362" i="8"/>
  <c r="BP362" i="8" s="1"/>
  <c r="BQ362" i="8" s="1"/>
  <c r="BM362" i="8"/>
  <c r="BO106" i="8"/>
  <c r="BP106" i="8" s="1"/>
  <c r="BQ106" i="8" s="1"/>
  <c r="BM106" i="8"/>
  <c r="BO1209" i="8"/>
  <c r="BP1209" i="8" s="1"/>
  <c r="BQ1209" i="8" s="1"/>
  <c r="BM1209" i="8"/>
  <c r="BO953" i="8"/>
  <c r="BP953" i="8" s="1"/>
  <c r="BQ953" i="8" s="1"/>
  <c r="BM953" i="8"/>
  <c r="BO697" i="8"/>
  <c r="BP697" i="8" s="1"/>
  <c r="BQ697" i="8" s="1"/>
  <c r="BM697" i="8"/>
  <c r="BO441" i="8"/>
  <c r="BP441" i="8" s="1"/>
  <c r="BQ441" i="8" s="1"/>
  <c r="BM441" i="8"/>
  <c r="BO185" i="8"/>
  <c r="BP185" i="8" s="1"/>
  <c r="BQ185" i="8" s="1"/>
  <c r="BM185" i="8"/>
  <c r="BO1288" i="8"/>
  <c r="BP1288" i="8" s="1"/>
  <c r="BQ1288" i="8" s="1"/>
  <c r="BM1288" i="8"/>
  <c r="BO1032" i="8"/>
  <c r="BP1032" i="8" s="1"/>
  <c r="BQ1032" i="8" s="1"/>
  <c r="BM1032" i="8"/>
  <c r="BO776" i="8"/>
  <c r="BP776" i="8" s="1"/>
  <c r="BQ776" i="8" s="1"/>
  <c r="BM776" i="8"/>
  <c r="BO520" i="8"/>
  <c r="BP520" i="8" s="1"/>
  <c r="BQ520" i="8" s="1"/>
  <c r="BM520" i="8"/>
  <c r="BO264" i="8"/>
  <c r="BP264" i="8" s="1"/>
  <c r="BQ264" i="8" s="1"/>
  <c r="BM264" i="8"/>
  <c r="BO8" i="8"/>
  <c r="BP8" i="8" s="1"/>
  <c r="BQ8" i="8" s="1"/>
  <c r="BM8" i="8"/>
  <c r="BO1111" i="8"/>
  <c r="BP1111" i="8" s="1"/>
  <c r="BQ1111" i="8" s="1"/>
  <c r="BM1111" i="8"/>
  <c r="BO855" i="8"/>
  <c r="BP855" i="8" s="1"/>
  <c r="BQ855" i="8" s="1"/>
  <c r="BM855" i="8"/>
  <c r="BO599" i="8"/>
  <c r="BP599" i="8" s="1"/>
  <c r="BQ599" i="8" s="1"/>
  <c r="BM599" i="8"/>
  <c r="BO343" i="8"/>
  <c r="BP343" i="8" s="1"/>
  <c r="BQ343" i="8" s="1"/>
  <c r="BM343" i="8"/>
  <c r="BO87" i="8"/>
  <c r="BP87" i="8" s="1"/>
  <c r="BQ87" i="8" s="1"/>
  <c r="BM87" i="8"/>
  <c r="BO870" i="8"/>
  <c r="BP870" i="8" s="1"/>
  <c r="BQ870" i="8" s="1"/>
  <c r="BM870" i="8"/>
  <c r="BO614" i="8"/>
  <c r="BP614" i="8" s="1"/>
  <c r="BQ614" i="8" s="1"/>
  <c r="BM614" i="8"/>
  <c r="BO358" i="8"/>
  <c r="BP358" i="8" s="1"/>
  <c r="BQ358" i="8" s="1"/>
  <c r="BM358" i="8"/>
  <c r="BO102" i="8"/>
  <c r="BP102" i="8" s="1"/>
  <c r="BQ102" i="8" s="1"/>
  <c r="BM102" i="8"/>
  <c r="BO613" i="8"/>
  <c r="BP613" i="8" s="1"/>
  <c r="BQ613" i="8" s="1"/>
  <c r="BM613" i="8"/>
  <c r="BO357" i="8"/>
  <c r="BP357" i="8" s="1"/>
  <c r="BQ357" i="8" s="1"/>
  <c r="BM357" i="8"/>
  <c r="BO101" i="8"/>
  <c r="BP101" i="8" s="1"/>
  <c r="BQ101" i="8" s="1"/>
  <c r="BM101" i="8"/>
  <c r="BM3074" i="8"/>
  <c r="BM1711" i="8"/>
  <c r="BM2898" i="8"/>
  <c r="BM1042" i="8"/>
  <c r="BM2722" i="8"/>
  <c r="BM338" i="8"/>
  <c r="BM2290" i="8"/>
  <c r="BM3394" i="8"/>
  <c r="BM2032" i="8"/>
  <c r="BM2018" i="8"/>
  <c r="BM3122" i="8"/>
  <c r="BM1760" i="8"/>
  <c r="BM3120" i="8"/>
  <c r="BM1748" i="8"/>
  <c r="BM3200" i="8"/>
  <c r="BM1828" i="8"/>
  <c r="BM3280" i="8"/>
  <c r="BM1908" i="8"/>
  <c r="BM3268" i="8"/>
  <c r="BM3348" i="8"/>
  <c r="BM1986" i="8"/>
  <c r="BM2496" i="8"/>
  <c r="BM2880" i="8"/>
  <c r="BM2576" i="8"/>
  <c r="BM3652" i="8"/>
  <c r="BM402" i="8"/>
  <c r="BM3589" i="8"/>
  <c r="BM3333" i="8"/>
  <c r="BM3077" i="8"/>
  <c r="BM2821" i="8"/>
  <c r="BM2565" i="8"/>
  <c r="BM2309" i="8"/>
  <c r="BM1797" i="8"/>
  <c r="BM1060" i="8"/>
  <c r="BM36" i="8"/>
  <c r="BM3555" i="8"/>
  <c r="BM3299" i="8"/>
  <c r="BM3043" i="8"/>
  <c r="BM2787" i="8"/>
  <c r="BM2531" i="8"/>
  <c r="BM928" i="8"/>
  <c r="BM3793" i="8"/>
  <c r="BM3537" i="8"/>
  <c r="BM3281" i="8"/>
  <c r="BM3025" i="8"/>
  <c r="BM2769" i="8"/>
  <c r="BM2465" i="8"/>
  <c r="BM2065" i="8"/>
  <c r="BM3247" i="8"/>
  <c r="BM2223" i="8"/>
  <c r="BM3502" i="8"/>
  <c r="BM2190" i="8"/>
  <c r="BM3421" i="8"/>
  <c r="BM3164" i="8"/>
  <c r="BM1868" i="8"/>
  <c r="BM2939" i="8"/>
  <c r="BM1408" i="8"/>
  <c r="BM2874" i="8"/>
  <c r="BM447" i="8"/>
  <c r="BM308" i="8"/>
  <c r="BM2343" i="8"/>
  <c r="BM1205" i="8"/>
  <c r="BM609" i="8"/>
  <c r="BM61" i="8"/>
  <c r="BM1194" i="8"/>
  <c r="BM600" i="8"/>
  <c r="BM38" i="8"/>
  <c r="BO939" i="8"/>
  <c r="BP939" i="8" s="1"/>
  <c r="BQ939" i="8" s="1"/>
  <c r="BP658" i="8"/>
  <c r="BQ658" i="8" s="1"/>
  <c r="BP690" i="8"/>
  <c r="BQ690" i="8" s="1"/>
  <c r="BP706" i="8"/>
  <c r="BQ706" i="8" s="1"/>
  <c r="BP722" i="8"/>
  <c r="BQ722" i="8" s="1"/>
  <c r="BP738" i="8"/>
  <c r="BQ738" i="8" s="1"/>
  <c r="BP754" i="8"/>
  <c r="BQ754" i="8" s="1"/>
  <c r="BP770" i="8"/>
  <c r="BQ770" i="8" s="1"/>
  <c r="BP818" i="8"/>
  <c r="BQ818" i="8" s="1"/>
  <c r="BP834" i="8"/>
  <c r="BQ834" i="8" s="1"/>
  <c r="BP850" i="8"/>
  <c r="BQ850" i="8" s="1"/>
  <c r="BP1100" i="8"/>
  <c r="BQ1100" i="8" s="1"/>
  <c r="BP1148" i="8"/>
  <c r="BQ1148" i="8" s="1"/>
  <c r="BP1464" i="8"/>
  <c r="BQ1464" i="8" s="1"/>
  <c r="BP1580" i="8"/>
  <c r="BQ1580" i="8" s="1"/>
  <c r="BP1596" i="8"/>
  <c r="BQ1596" i="8" s="1"/>
  <c r="BP1612" i="8"/>
  <c r="BQ1612" i="8" s="1"/>
  <c r="BP1765" i="8"/>
  <c r="BQ1765" i="8" s="1"/>
  <c r="BP1795" i="8"/>
  <c r="BQ1795" i="8" s="1"/>
  <c r="BP1840" i="8"/>
  <c r="BQ1840" i="8" s="1"/>
  <c r="BP1872" i="8"/>
  <c r="BQ1872" i="8" s="1"/>
  <c r="BP1899" i="8"/>
  <c r="BQ1899" i="8" s="1"/>
  <c r="BP1931" i="8"/>
  <c r="BQ1931" i="8" s="1"/>
  <c r="BP1963" i="8"/>
  <c r="BQ1963" i="8" s="1"/>
  <c r="BP1979" i="8"/>
  <c r="BQ1979" i="8" s="1"/>
  <c r="BP1995" i="8"/>
  <c r="BQ1995" i="8" s="1"/>
  <c r="BP2027" i="8"/>
  <c r="BQ2027" i="8" s="1"/>
  <c r="BP2043" i="8"/>
  <c r="BQ2043" i="8" s="1"/>
  <c r="BP2187" i="8"/>
  <c r="BQ2187" i="8" s="1"/>
  <c r="BP2354" i="8"/>
  <c r="BQ2354" i="8" s="1"/>
  <c r="BP2370" i="8"/>
  <c r="BQ2370" i="8" s="1"/>
  <c r="BP2402" i="8"/>
  <c r="BQ2402" i="8" s="1"/>
  <c r="BP2418" i="8"/>
  <c r="BQ2418" i="8" s="1"/>
  <c r="BP2434" i="8"/>
  <c r="BQ2434" i="8" s="1"/>
  <c r="BP2466" i="8"/>
  <c r="BQ2466" i="8" s="1"/>
  <c r="BP2514" i="8"/>
  <c r="BQ2514" i="8" s="1"/>
  <c r="BP2700" i="8"/>
  <c r="BQ2700" i="8" s="1"/>
  <c r="BP2709" i="8"/>
  <c r="BQ2709" i="8" s="1"/>
  <c r="BP2715" i="8"/>
  <c r="BQ2715" i="8" s="1"/>
  <c r="BP2747" i="8"/>
  <c r="BQ2747" i="8" s="1"/>
  <c r="BP2763" i="8"/>
  <c r="BQ2763" i="8" s="1"/>
  <c r="BP2779" i="8"/>
  <c r="BQ2779" i="8" s="1"/>
  <c r="BP2795" i="8"/>
  <c r="BQ2795" i="8" s="1"/>
  <c r="BP2831" i="8"/>
  <c r="BQ2831" i="8" s="1"/>
  <c r="BP3114" i="8"/>
  <c r="BQ3114" i="8" s="1"/>
  <c r="BP2847" i="8"/>
  <c r="BQ2847" i="8" s="1"/>
  <c r="BP2863" i="8"/>
  <c r="BQ2863" i="8" s="1"/>
  <c r="BP2895" i="8"/>
  <c r="BQ2895" i="8" s="1"/>
  <c r="BP2911" i="8"/>
  <c r="BQ2911" i="8" s="1"/>
  <c r="BP3064" i="8"/>
  <c r="BQ3064" i="8" s="1"/>
  <c r="BP3095" i="8"/>
  <c r="BQ3095" i="8" s="1"/>
  <c r="BP2990" i="8"/>
  <c r="BQ2990" i="8" s="1"/>
  <c r="BP3160" i="8"/>
  <c r="BQ3160" i="8" s="1"/>
  <c r="BP3342" i="8"/>
  <c r="BQ3342" i="8" s="1"/>
  <c r="BP3209" i="8"/>
  <c r="BQ3209" i="8" s="1"/>
  <c r="BP3425" i="8"/>
  <c r="BQ3425" i="8" s="1"/>
  <c r="BP3441" i="8"/>
  <c r="BQ3441" i="8" s="1"/>
  <c r="BP3473" i="8"/>
  <c r="BQ3473" i="8" s="1"/>
  <c r="BP3489" i="8"/>
  <c r="BQ3489" i="8" s="1"/>
  <c r="BP3633" i="8"/>
  <c r="BQ3633" i="8" s="1"/>
  <c r="BP3712" i="8"/>
  <c r="BQ3712" i="8" s="1"/>
  <c r="BO3804" i="8"/>
  <c r="BP3804" i="8" s="1"/>
  <c r="BQ3804" i="8" s="1"/>
  <c r="BM3804" i="8"/>
  <c r="BO3718" i="8"/>
  <c r="BP3718" i="8" s="1"/>
  <c r="BQ3718" i="8" s="1"/>
  <c r="BM3718" i="8"/>
  <c r="BO3363" i="8"/>
  <c r="BP3363" i="8" s="1"/>
  <c r="BQ3363" i="8" s="1"/>
  <c r="BO3724" i="8"/>
  <c r="BP3724" i="8" s="1"/>
  <c r="BQ3724" i="8" s="1"/>
  <c r="BM3724" i="8"/>
  <c r="BO2900" i="8"/>
  <c r="BP2900" i="8" s="1"/>
  <c r="BQ2900" i="8" s="1"/>
  <c r="BO3541" i="8"/>
  <c r="BP3541" i="8" s="1"/>
  <c r="BQ3541" i="8" s="1"/>
  <c r="BO1894" i="8"/>
  <c r="BP1894" i="8" s="1"/>
  <c r="BQ1894" i="8" s="1"/>
  <c r="BM1894" i="8"/>
  <c r="BO3258" i="8"/>
  <c r="BP3258" i="8" s="1"/>
  <c r="BQ3258" i="8" s="1"/>
  <c r="BM3258" i="8"/>
  <c r="BO3691" i="8"/>
  <c r="BP3691" i="8" s="1"/>
  <c r="BQ3691" i="8" s="1"/>
  <c r="BM3691" i="8"/>
  <c r="BO2725" i="8"/>
  <c r="BP2725" i="8" s="1"/>
  <c r="BQ2725" i="8" s="1"/>
  <c r="BM3754" i="8"/>
  <c r="BO3754" i="8"/>
  <c r="BP3754" i="8" s="1"/>
  <c r="BQ3754" i="8" s="1"/>
  <c r="BO3398" i="8"/>
  <c r="BP3398" i="8" s="1"/>
  <c r="BQ3398" i="8" s="1"/>
  <c r="BM3398" i="8"/>
  <c r="BO2391" i="8"/>
  <c r="BP2391" i="8" s="1"/>
  <c r="BQ2391" i="8" s="1"/>
  <c r="BM2391" i="8"/>
  <c r="BO3610" i="8"/>
  <c r="BP3610" i="8" s="1"/>
  <c r="BQ3610" i="8" s="1"/>
  <c r="BM3610" i="8"/>
  <c r="BM3016" i="8"/>
  <c r="BO3016" i="8"/>
  <c r="BP3016" i="8" s="1"/>
  <c r="BQ3016" i="8" s="1"/>
  <c r="BO3752" i="8"/>
  <c r="BP3752" i="8" s="1"/>
  <c r="BQ3752" i="8" s="1"/>
  <c r="BM3752" i="8"/>
  <c r="BO2386" i="8"/>
  <c r="BP2386" i="8" s="1"/>
  <c r="BQ2386" i="8" s="1"/>
  <c r="BM3606" i="8"/>
  <c r="BO3606" i="8"/>
  <c r="BP3606" i="8" s="1"/>
  <c r="BQ3606" i="8" s="1"/>
  <c r="BO3001" i="8"/>
  <c r="BP3001" i="8" s="1"/>
  <c r="BQ3001" i="8" s="1"/>
  <c r="BM3001" i="8"/>
  <c r="BO3748" i="8"/>
  <c r="BP3748" i="8" s="1"/>
  <c r="BQ3748" i="8" s="1"/>
  <c r="BO3384" i="8"/>
  <c r="BP3384" i="8" s="1"/>
  <c r="BQ3384" i="8" s="1"/>
  <c r="BO3604" i="8"/>
  <c r="BP3604" i="8" s="1"/>
  <c r="BQ3604" i="8" s="1"/>
  <c r="BO2996" i="8"/>
  <c r="BP2996" i="8" s="1"/>
  <c r="BQ2996" i="8" s="1"/>
  <c r="BO3746" i="8"/>
  <c r="BP3746" i="8" s="1"/>
  <c r="BQ3746" i="8" s="1"/>
  <c r="BO3382" i="8"/>
  <c r="BP3382" i="8" s="1"/>
  <c r="BQ3382" i="8" s="1"/>
  <c r="BM3382" i="8"/>
  <c r="BO2339" i="8"/>
  <c r="BP2339" i="8" s="1"/>
  <c r="BQ2339" i="8" s="1"/>
  <c r="BO3602" i="8"/>
  <c r="BP3602" i="8" s="1"/>
  <c r="BQ3602" i="8" s="1"/>
  <c r="BO2985" i="8"/>
  <c r="BP2985" i="8" s="1"/>
  <c r="BQ2985" i="8" s="1"/>
  <c r="BM2985" i="8"/>
  <c r="BO3744" i="8"/>
  <c r="BP3744" i="8" s="1"/>
  <c r="BQ3744" i="8" s="1"/>
  <c r="BO3380" i="8"/>
  <c r="BP3380" i="8" s="1"/>
  <c r="BQ3380" i="8" s="1"/>
  <c r="BO2321" i="8"/>
  <c r="BP2321" i="8" s="1"/>
  <c r="BQ2321" i="8" s="1"/>
  <c r="BO3594" i="8"/>
  <c r="BP3594" i="8" s="1"/>
  <c r="BQ3594" i="8" s="1"/>
  <c r="BM3594" i="8"/>
  <c r="BO2980" i="8"/>
  <c r="BP2980" i="8" s="1"/>
  <c r="BQ2980" i="8" s="1"/>
  <c r="BO3370" i="8"/>
  <c r="BP3370" i="8" s="1"/>
  <c r="BQ3370" i="8" s="1"/>
  <c r="BM3370" i="8"/>
  <c r="BO2294" i="8"/>
  <c r="BP2294" i="8" s="1"/>
  <c r="BQ2294" i="8" s="1"/>
  <c r="BM2294" i="8"/>
  <c r="BO3619" i="8"/>
  <c r="BP3619" i="8" s="1"/>
  <c r="BQ3619" i="8" s="1"/>
  <c r="BO3029" i="8"/>
  <c r="BP3029" i="8" s="1"/>
  <c r="BQ3029" i="8" s="1"/>
  <c r="BO2968" i="8"/>
  <c r="BP2968" i="8" s="1"/>
  <c r="BQ2968" i="8" s="1"/>
  <c r="BM2968" i="8"/>
  <c r="BO2712" i="8"/>
  <c r="BP2712" i="8" s="1"/>
  <c r="BQ2712" i="8" s="1"/>
  <c r="BM2712" i="8"/>
  <c r="BM2456" i="8"/>
  <c r="BO2456" i="8"/>
  <c r="BP2456" i="8" s="1"/>
  <c r="BQ2456" i="8" s="1"/>
  <c r="BO2053" i="8"/>
  <c r="BP2053" i="8" s="1"/>
  <c r="BQ2053" i="8" s="1"/>
  <c r="BO3303" i="8"/>
  <c r="BP3303" i="8" s="1"/>
  <c r="BQ3303" i="8" s="1"/>
  <c r="BM3303" i="8"/>
  <c r="BO3047" i="8"/>
  <c r="BP3047" i="8" s="1"/>
  <c r="BQ3047" i="8" s="1"/>
  <c r="BM3047" i="8"/>
  <c r="BO2791" i="8"/>
  <c r="BP2791" i="8" s="1"/>
  <c r="BQ2791" i="8" s="1"/>
  <c r="BM2791" i="8"/>
  <c r="BM2535" i="8"/>
  <c r="BO2535" i="8"/>
  <c r="BP2535" i="8" s="1"/>
  <c r="BQ2535" i="8" s="1"/>
  <c r="BO2208" i="8"/>
  <c r="BP2208" i="8" s="1"/>
  <c r="BQ2208" i="8" s="1"/>
  <c r="BO1172" i="8"/>
  <c r="BP1172" i="8" s="1"/>
  <c r="BQ1172" i="8" s="1"/>
  <c r="BM1172" i="8"/>
  <c r="BO3126" i="8"/>
  <c r="BP3126" i="8" s="1"/>
  <c r="BQ3126" i="8" s="1"/>
  <c r="BM3126" i="8"/>
  <c r="BO2870" i="8"/>
  <c r="BP2870" i="8" s="1"/>
  <c r="BQ2870" i="8" s="1"/>
  <c r="BM2870" i="8"/>
  <c r="BO2614" i="8"/>
  <c r="BP2614" i="8" s="1"/>
  <c r="BQ2614" i="8" s="1"/>
  <c r="BM2614" i="8"/>
  <c r="BO2340" i="8"/>
  <c r="BP2340" i="8" s="1"/>
  <c r="BQ2340" i="8" s="1"/>
  <c r="BO1695" i="8"/>
  <c r="BP1695" i="8" s="1"/>
  <c r="BQ1695" i="8" s="1"/>
  <c r="BO2708" i="8"/>
  <c r="BP2708" i="8" s="1"/>
  <c r="BQ2708" i="8" s="1"/>
  <c r="BO2452" i="8"/>
  <c r="BP2452" i="8" s="1"/>
  <c r="BQ2452" i="8" s="1"/>
  <c r="BO2047" i="8"/>
  <c r="BP2047" i="8" s="1"/>
  <c r="BQ2047" i="8" s="1"/>
  <c r="BM2047" i="8"/>
  <c r="BO3315" i="8"/>
  <c r="BP3315" i="8" s="1"/>
  <c r="BQ3315" i="8" s="1"/>
  <c r="BO3059" i="8"/>
  <c r="BP3059" i="8" s="1"/>
  <c r="BQ3059" i="8" s="1"/>
  <c r="BO2803" i="8"/>
  <c r="BP2803" i="8" s="1"/>
  <c r="BQ2803" i="8" s="1"/>
  <c r="BO2547" i="8"/>
  <c r="BP2547" i="8" s="1"/>
  <c r="BQ2547" i="8" s="1"/>
  <c r="BO2227" i="8"/>
  <c r="BP2227" i="8" s="1"/>
  <c r="BQ2227" i="8" s="1"/>
  <c r="BO1300" i="8"/>
  <c r="BP1300" i="8" s="1"/>
  <c r="BQ1300" i="8" s="1"/>
  <c r="BO3250" i="8"/>
  <c r="BP3250" i="8" s="1"/>
  <c r="BQ3250" i="8" s="1"/>
  <c r="BO2994" i="8"/>
  <c r="BP2994" i="8" s="1"/>
  <c r="BQ2994" i="8" s="1"/>
  <c r="BO2738" i="8"/>
  <c r="BP2738" i="8" s="1"/>
  <c r="BQ2738" i="8" s="1"/>
  <c r="BO2482" i="8"/>
  <c r="BP2482" i="8" s="1"/>
  <c r="BQ2482" i="8" s="1"/>
  <c r="BO2113" i="8"/>
  <c r="BP2113" i="8" s="1"/>
  <c r="BQ2113" i="8" s="1"/>
  <c r="BO3457" i="8"/>
  <c r="BP3457" i="8" s="1"/>
  <c r="BQ3457" i="8" s="1"/>
  <c r="BO3201" i="8"/>
  <c r="BP3201" i="8" s="1"/>
  <c r="BQ3201" i="8" s="1"/>
  <c r="BO2945" i="8"/>
  <c r="BP2945" i="8" s="1"/>
  <c r="BQ2945" i="8" s="1"/>
  <c r="BO2689" i="8"/>
  <c r="BP2689" i="8" s="1"/>
  <c r="BQ2689" i="8" s="1"/>
  <c r="BO2433" i="8"/>
  <c r="BP2433" i="8" s="1"/>
  <c r="BQ2433" i="8" s="1"/>
  <c r="BM1990" i="8"/>
  <c r="BO1990" i="8"/>
  <c r="BP1990" i="8" s="1"/>
  <c r="BQ1990" i="8" s="1"/>
  <c r="BO3552" i="8"/>
  <c r="BP3552" i="8" s="1"/>
  <c r="BQ3552" i="8" s="1"/>
  <c r="BO3296" i="8"/>
  <c r="BP3296" i="8" s="1"/>
  <c r="BQ3296" i="8" s="1"/>
  <c r="BO3040" i="8"/>
  <c r="BP3040" i="8" s="1"/>
  <c r="BQ3040" i="8" s="1"/>
  <c r="BO2784" i="8"/>
  <c r="BP2784" i="8" s="1"/>
  <c r="BQ2784" i="8" s="1"/>
  <c r="BO2528" i="8"/>
  <c r="BP2528" i="8" s="1"/>
  <c r="BQ2528" i="8" s="1"/>
  <c r="BO2194" i="8"/>
  <c r="BP2194" i="8" s="1"/>
  <c r="BQ2194" i="8" s="1"/>
  <c r="BO1094" i="8"/>
  <c r="BP1094" i="8" s="1"/>
  <c r="BQ1094" i="8" s="1"/>
  <c r="BM1094" i="8"/>
  <c r="BO3439" i="8"/>
  <c r="BP3439" i="8" s="1"/>
  <c r="BQ3439" i="8" s="1"/>
  <c r="BM3439" i="8"/>
  <c r="BO3183" i="8"/>
  <c r="BP3183" i="8" s="1"/>
  <c r="BQ3183" i="8" s="1"/>
  <c r="BM3183" i="8"/>
  <c r="BO2927" i="8"/>
  <c r="BP2927" i="8" s="1"/>
  <c r="BQ2927" i="8" s="1"/>
  <c r="BM2927" i="8"/>
  <c r="BO2671" i="8"/>
  <c r="BP2671" i="8" s="1"/>
  <c r="BQ2671" i="8" s="1"/>
  <c r="BM2671" i="8"/>
  <c r="BO2415" i="8"/>
  <c r="BP2415" i="8" s="1"/>
  <c r="BQ2415" i="8" s="1"/>
  <c r="BM2415" i="8"/>
  <c r="BO1936" i="8"/>
  <c r="BP1936" i="8" s="1"/>
  <c r="BQ1936" i="8" s="1"/>
  <c r="BO3582" i="8"/>
  <c r="BP3582" i="8" s="1"/>
  <c r="BQ3582" i="8" s="1"/>
  <c r="BM3582" i="8"/>
  <c r="BO3326" i="8"/>
  <c r="BP3326" i="8" s="1"/>
  <c r="BQ3326" i="8" s="1"/>
  <c r="BM3326" i="8"/>
  <c r="BO3070" i="8"/>
  <c r="BP3070" i="8" s="1"/>
  <c r="BQ3070" i="8" s="1"/>
  <c r="BM3070" i="8"/>
  <c r="BO2814" i="8"/>
  <c r="BP2814" i="8" s="1"/>
  <c r="BQ2814" i="8" s="1"/>
  <c r="BM2814" i="8"/>
  <c r="BO2558" i="8"/>
  <c r="BP2558" i="8" s="1"/>
  <c r="BQ2558" i="8" s="1"/>
  <c r="BM2558" i="8"/>
  <c r="BO2245" i="8"/>
  <c r="BP2245" i="8" s="1"/>
  <c r="BQ2245" i="8" s="1"/>
  <c r="BO1392" i="8"/>
  <c r="BP1392" i="8" s="1"/>
  <c r="BQ1392" i="8" s="1"/>
  <c r="BM1392" i="8"/>
  <c r="BO3469" i="8"/>
  <c r="BP3469" i="8" s="1"/>
  <c r="BQ3469" i="8" s="1"/>
  <c r="BO3213" i="8"/>
  <c r="BP3213" i="8" s="1"/>
  <c r="BQ3213" i="8" s="1"/>
  <c r="BO2957" i="8"/>
  <c r="BP2957" i="8" s="1"/>
  <c r="BQ2957" i="8" s="1"/>
  <c r="BO2701" i="8"/>
  <c r="BP2701" i="8" s="1"/>
  <c r="BQ2701" i="8" s="1"/>
  <c r="BO2445" i="8"/>
  <c r="BP2445" i="8" s="1"/>
  <c r="BQ2445" i="8" s="1"/>
  <c r="BO2022" i="8"/>
  <c r="BP2022" i="8" s="1"/>
  <c r="BQ2022" i="8" s="1"/>
  <c r="BM2022" i="8"/>
  <c r="BO3612" i="8"/>
  <c r="BP3612" i="8" s="1"/>
  <c r="BQ3612" i="8" s="1"/>
  <c r="BM3612" i="8"/>
  <c r="BO3356" i="8"/>
  <c r="BP3356" i="8" s="1"/>
  <c r="BQ3356" i="8" s="1"/>
  <c r="BM3356" i="8"/>
  <c r="BO3100" i="8"/>
  <c r="BP3100" i="8" s="1"/>
  <c r="BQ3100" i="8" s="1"/>
  <c r="BM3100" i="8"/>
  <c r="BO2844" i="8"/>
  <c r="BP2844" i="8" s="1"/>
  <c r="BQ2844" i="8" s="1"/>
  <c r="BM2844" i="8"/>
  <c r="BO2588" i="8"/>
  <c r="BP2588" i="8" s="1"/>
  <c r="BQ2588" i="8" s="1"/>
  <c r="BM2588" i="8"/>
  <c r="BO2302" i="8"/>
  <c r="BP2302" i="8" s="1"/>
  <c r="BQ2302" i="8" s="1"/>
  <c r="BM2302" i="8"/>
  <c r="BO1552" i="8"/>
  <c r="BP1552" i="8" s="1"/>
  <c r="BQ1552" i="8" s="1"/>
  <c r="BM1552" i="8"/>
  <c r="BO3499" i="8"/>
  <c r="BP3499" i="8" s="1"/>
  <c r="BQ3499" i="8" s="1"/>
  <c r="BM3499" i="8"/>
  <c r="BO3243" i="8"/>
  <c r="BP3243" i="8" s="1"/>
  <c r="BQ3243" i="8" s="1"/>
  <c r="BM3243" i="8"/>
  <c r="BO2987" i="8"/>
  <c r="BP2987" i="8" s="1"/>
  <c r="BQ2987" i="8" s="1"/>
  <c r="BM2987" i="8"/>
  <c r="BO2731" i="8"/>
  <c r="BP2731" i="8" s="1"/>
  <c r="BQ2731" i="8" s="1"/>
  <c r="BM2731" i="8"/>
  <c r="BO2475" i="8"/>
  <c r="BP2475" i="8" s="1"/>
  <c r="BQ2475" i="8" s="1"/>
  <c r="BM2475" i="8"/>
  <c r="BO2098" i="8"/>
  <c r="BP2098" i="8" s="1"/>
  <c r="BQ2098" i="8" s="1"/>
  <c r="BO1973" i="8"/>
  <c r="BP1973" i="8" s="1"/>
  <c r="BQ1973" i="8" s="1"/>
  <c r="BO1717" i="8"/>
  <c r="BP1717" i="8" s="1"/>
  <c r="BQ1717" i="8" s="1"/>
  <c r="BO1461" i="8"/>
  <c r="BP1461" i="8" s="1"/>
  <c r="BQ1461" i="8" s="1"/>
  <c r="BO1039" i="8"/>
  <c r="BP1039" i="8" s="1"/>
  <c r="BQ1039" i="8" s="1"/>
  <c r="BM1039" i="8"/>
  <c r="BO2019" i="8"/>
  <c r="BP2019" i="8" s="1"/>
  <c r="BQ2019" i="8" s="1"/>
  <c r="BO1763" i="8"/>
  <c r="BP1763" i="8" s="1"/>
  <c r="BQ1763" i="8" s="1"/>
  <c r="BO1507" i="8"/>
  <c r="BP1507" i="8" s="1"/>
  <c r="BQ1507" i="8" s="1"/>
  <c r="BM1507" i="8"/>
  <c r="BO1139" i="8"/>
  <c r="BP1139" i="8" s="1"/>
  <c r="BQ1139" i="8" s="1"/>
  <c r="BM1139" i="8"/>
  <c r="BO1906" i="8"/>
  <c r="BP1906" i="8" s="1"/>
  <c r="BQ1906" i="8" s="1"/>
  <c r="BO1650" i="8"/>
  <c r="BP1650" i="8" s="1"/>
  <c r="BQ1650" i="8" s="1"/>
  <c r="BM1650" i="8"/>
  <c r="BO1394" i="8"/>
  <c r="BP1394" i="8" s="1"/>
  <c r="BQ1394" i="8" s="1"/>
  <c r="BM1394" i="8"/>
  <c r="BO805" i="8"/>
  <c r="BP805" i="8" s="1"/>
  <c r="BQ805" i="8" s="1"/>
  <c r="BM805" i="8"/>
  <c r="BO1905" i="8"/>
  <c r="BP1905" i="8" s="1"/>
  <c r="BQ1905" i="8" s="1"/>
  <c r="BO1649" i="8"/>
  <c r="BP1649" i="8" s="1"/>
  <c r="BQ1649" i="8" s="1"/>
  <c r="BM1649" i="8"/>
  <c r="BO1393" i="8"/>
  <c r="BP1393" i="8" s="1"/>
  <c r="BQ1393" i="8" s="1"/>
  <c r="BM1393" i="8"/>
  <c r="BO802" i="8"/>
  <c r="BP802" i="8" s="1"/>
  <c r="BQ802" i="8" s="1"/>
  <c r="BO2142" i="8"/>
  <c r="BP2142" i="8" s="1"/>
  <c r="BQ2142" i="8" s="1"/>
  <c r="BM2142" i="8"/>
  <c r="BO1886" i="8"/>
  <c r="BP1886" i="8" s="1"/>
  <c r="BQ1886" i="8" s="1"/>
  <c r="BM1886" i="8"/>
  <c r="BO1630" i="8"/>
  <c r="BP1630" i="8" s="1"/>
  <c r="BQ1630" i="8" s="1"/>
  <c r="BM1630" i="8"/>
  <c r="BO1374" i="8"/>
  <c r="BP1374" i="8" s="1"/>
  <c r="BQ1374" i="8" s="1"/>
  <c r="BM1374" i="8"/>
  <c r="BO720" i="8"/>
  <c r="BP720" i="8" s="1"/>
  <c r="BQ720" i="8" s="1"/>
  <c r="BO1933" i="8"/>
  <c r="BP1933" i="8" s="1"/>
  <c r="BQ1933" i="8" s="1"/>
  <c r="BM1677" i="8"/>
  <c r="BO1677" i="8"/>
  <c r="BP1677" i="8" s="1"/>
  <c r="BQ1677" i="8" s="1"/>
  <c r="BO1421" i="8"/>
  <c r="BP1421" i="8" s="1"/>
  <c r="BQ1421" i="8" s="1"/>
  <c r="BM1421" i="8"/>
  <c r="BO914" i="8"/>
  <c r="BP914" i="8" s="1"/>
  <c r="BQ914" i="8" s="1"/>
  <c r="BO2220" i="8"/>
  <c r="BP2220" i="8" s="1"/>
  <c r="BQ2220" i="8" s="1"/>
  <c r="BM2220" i="8"/>
  <c r="BM1964" i="8"/>
  <c r="BO1964" i="8"/>
  <c r="BP1964" i="8" s="1"/>
  <c r="BQ1964" i="8" s="1"/>
  <c r="BO1708" i="8"/>
  <c r="BP1708" i="8" s="1"/>
  <c r="BQ1708" i="8" s="1"/>
  <c r="BO1452" i="8"/>
  <c r="BP1452" i="8" s="1"/>
  <c r="BQ1452" i="8" s="1"/>
  <c r="BM1452" i="8"/>
  <c r="BO1010" i="8"/>
  <c r="BP1010" i="8" s="1"/>
  <c r="BQ1010" i="8" s="1"/>
  <c r="BM1010" i="8"/>
  <c r="BO2315" i="8"/>
  <c r="BP2315" i="8" s="1"/>
  <c r="BQ2315" i="8" s="1"/>
  <c r="BM2315" i="8"/>
  <c r="BO2059" i="8"/>
  <c r="BP2059" i="8" s="1"/>
  <c r="BQ2059" i="8" s="1"/>
  <c r="BM2059" i="8"/>
  <c r="BO1803" i="8"/>
  <c r="BP1803" i="8" s="1"/>
  <c r="BQ1803" i="8" s="1"/>
  <c r="BM1803" i="8"/>
  <c r="BO1547" i="8"/>
  <c r="BP1547" i="8" s="1"/>
  <c r="BQ1547" i="8" s="1"/>
  <c r="BM1547" i="8"/>
  <c r="BO1219" i="8"/>
  <c r="BP1219" i="8" s="1"/>
  <c r="BQ1219" i="8" s="1"/>
  <c r="BM1219" i="8"/>
  <c r="BO49" i="8"/>
  <c r="BP49" i="8" s="1"/>
  <c r="BQ49" i="8" s="1"/>
  <c r="BM49" i="8"/>
  <c r="BO2154" i="8"/>
  <c r="BP2154" i="8" s="1"/>
  <c r="BQ2154" i="8" s="1"/>
  <c r="BO1898" i="8"/>
  <c r="BP1898" i="8" s="1"/>
  <c r="BQ1898" i="8" s="1"/>
  <c r="BO1642" i="8"/>
  <c r="BP1642" i="8" s="1"/>
  <c r="BQ1642" i="8" s="1"/>
  <c r="BM1642" i="8"/>
  <c r="BO1386" i="8"/>
  <c r="BP1386" i="8" s="1"/>
  <c r="BQ1386" i="8" s="1"/>
  <c r="BM1386" i="8"/>
  <c r="BO773" i="8"/>
  <c r="BP773" i="8" s="1"/>
  <c r="BQ773" i="8" s="1"/>
  <c r="BM773" i="8"/>
  <c r="BO1993" i="8"/>
  <c r="BP1993" i="8" s="1"/>
  <c r="BQ1993" i="8" s="1"/>
  <c r="BM1993" i="8"/>
  <c r="BO1737" i="8"/>
  <c r="BP1737" i="8" s="1"/>
  <c r="BQ1737" i="8" s="1"/>
  <c r="BM1737" i="8"/>
  <c r="BO1481" i="8"/>
  <c r="BP1481" i="8" s="1"/>
  <c r="BQ1481" i="8" s="1"/>
  <c r="BM1481" i="8"/>
  <c r="BO1078" i="8"/>
  <c r="BP1078" i="8" s="1"/>
  <c r="BQ1078" i="8" s="1"/>
  <c r="BM1078" i="8"/>
  <c r="BO2328" i="8"/>
  <c r="BP2328" i="8" s="1"/>
  <c r="BQ2328" i="8" s="1"/>
  <c r="BM2328" i="8"/>
  <c r="BO2072" i="8"/>
  <c r="BP2072" i="8" s="1"/>
  <c r="BQ2072" i="8" s="1"/>
  <c r="BM2072" i="8"/>
  <c r="BO1816" i="8"/>
  <c r="BP1816" i="8" s="1"/>
  <c r="BQ1816" i="8" s="1"/>
  <c r="BM1816" i="8"/>
  <c r="BO1560" i="8"/>
  <c r="BP1560" i="8" s="1"/>
  <c r="BQ1560" i="8" s="1"/>
  <c r="BM1560" i="8"/>
  <c r="BO1248" i="8"/>
  <c r="BP1248" i="8" s="1"/>
  <c r="BQ1248" i="8" s="1"/>
  <c r="BO160" i="8"/>
  <c r="BP160" i="8" s="1"/>
  <c r="BQ160" i="8" s="1"/>
  <c r="BO2151" i="8"/>
  <c r="BP2151" i="8" s="1"/>
  <c r="BQ2151" i="8" s="1"/>
  <c r="BM2151" i="8"/>
  <c r="BO1895" i="8"/>
  <c r="BP1895" i="8" s="1"/>
  <c r="BQ1895" i="8" s="1"/>
  <c r="BM1895" i="8"/>
  <c r="BO1639" i="8"/>
  <c r="BP1639" i="8" s="1"/>
  <c r="BQ1639" i="8" s="1"/>
  <c r="BM1639" i="8"/>
  <c r="BO1383" i="8"/>
  <c r="BP1383" i="8" s="1"/>
  <c r="BQ1383" i="8" s="1"/>
  <c r="BM1383" i="8"/>
  <c r="BO768" i="8"/>
  <c r="BP768" i="8" s="1"/>
  <c r="BQ768" i="8" s="1"/>
  <c r="BM768" i="8"/>
  <c r="BO1606" i="8"/>
  <c r="BP1606" i="8" s="1"/>
  <c r="BQ1606" i="8" s="1"/>
  <c r="BM1606" i="8"/>
  <c r="BO1334" i="8"/>
  <c r="BP1334" i="8" s="1"/>
  <c r="BQ1334" i="8" s="1"/>
  <c r="BM1334" i="8"/>
  <c r="BO528" i="8"/>
  <c r="BP528" i="8" s="1"/>
  <c r="BQ528" i="8" s="1"/>
  <c r="BM528" i="8"/>
  <c r="BO756" i="8"/>
  <c r="BP756" i="8" s="1"/>
  <c r="BQ756" i="8" s="1"/>
  <c r="BM756" i="8"/>
  <c r="BO500" i="8"/>
  <c r="BP500" i="8" s="1"/>
  <c r="BQ500" i="8" s="1"/>
  <c r="BM500" i="8"/>
  <c r="BO244" i="8"/>
  <c r="BP244" i="8" s="1"/>
  <c r="BQ244" i="8" s="1"/>
  <c r="BM244" i="8"/>
  <c r="BO1107" i="8"/>
  <c r="BP1107" i="8" s="1"/>
  <c r="BQ1107" i="8" s="1"/>
  <c r="BM1107" i="8"/>
  <c r="BO851" i="8"/>
  <c r="BP851" i="8" s="1"/>
  <c r="BQ851" i="8" s="1"/>
  <c r="BM851" i="8"/>
  <c r="BO595" i="8"/>
  <c r="BP595" i="8" s="1"/>
  <c r="BQ595" i="8" s="1"/>
  <c r="BM595" i="8"/>
  <c r="BO339" i="8"/>
  <c r="BP339" i="8" s="1"/>
  <c r="BQ339" i="8" s="1"/>
  <c r="BM339" i="8"/>
  <c r="BO83" i="8"/>
  <c r="BP83" i="8" s="1"/>
  <c r="BQ83" i="8" s="1"/>
  <c r="BM83" i="8"/>
  <c r="BO530" i="8"/>
  <c r="BP530" i="8" s="1"/>
  <c r="BQ530" i="8" s="1"/>
  <c r="BO274" i="8"/>
  <c r="BP274" i="8" s="1"/>
  <c r="BQ274" i="8" s="1"/>
  <c r="BO18" i="8"/>
  <c r="BP18" i="8" s="1"/>
  <c r="BQ18" i="8" s="1"/>
  <c r="BO463" i="8"/>
  <c r="BP463" i="8" s="1"/>
  <c r="BQ463" i="8" s="1"/>
  <c r="BM463" i="8"/>
  <c r="BO1310" i="8"/>
  <c r="BP1310" i="8" s="1"/>
  <c r="BQ1310" i="8" s="1"/>
  <c r="BM1310" i="8"/>
  <c r="BO1054" i="8"/>
  <c r="BP1054" i="8" s="1"/>
  <c r="BQ1054" i="8" s="1"/>
  <c r="BM1054" i="8"/>
  <c r="BO798" i="8"/>
  <c r="BP798" i="8" s="1"/>
  <c r="BQ798" i="8" s="1"/>
  <c r="BM798" i="8"/>
  <c r="BO542" i="8"/>
  <c r="BP542" i="8" s="1"/>
  <c r="BQ542" i="8" s="1"/>
  <c r="BM542" i="8"/>
  <c r="BO286" i="8"/>
  <c r="BP286" i="8" s="1"/>
  <c r="BQ286" i="8" s="1"/>
  <c r="BM286" i="8"/>
  <c r="BO30" i="8"/>
  <c r="BP30" i="8" s="1"/>
  <c r="BQ30" i="8" s="1"/>
  <c r="BM30" i="8"/>
  <c r="BO1133" i="8"/>
  <c r="BP1133" i="8" s="1"/>
  <c r="BQ1133" i="8" s="1"/>
  <c r="BM1133" i="8"/>
  <c r="BO877" i="8"/>
  <c r="BP877" i="8" s="1"/>
  <c r="BQ877" i="8" s="1"/>
  <c r="BM877" i="8"/>
  <c r="BO621" i="8"/>
  <c r="BP621" i="8" s="1"/>
  <c r="BQ621" i="8" s="1"/>
  <c r="BM621" i="8"/>
  <c r="BO365" i="8"/>
  <c r="BP365" i="8" s="1"/>
  <c r="BQ365" i="8" s="1"/>
  <c r="BM365" i="8"/>
  <c r="BO109" i="8"/>
  <c r="BP109" i="8" s="1"/>
  <c r="BQ109" i="8" s="1"/>
  <c r="BM109" i="8"/>
  <c r="BO1212" i="8"/>
  <c r="BP1212" i="8" s="1"/>
  <c r="BQ1212" i="8" s="1"/>
  <c r="BM1212" i="8"/>
  <c r="BO956" i="8"/>
  <c r="BP956" i="8" s="1"/>
  <c r="BQ956" i="8" s="1"/>
  <c r="BM956" i="8"/>
  <c r="BO700" i="8"/>
  <c r="BP700" i="8" s="1"/>
  <c r="BQ700" i="8" s="1"/>
  <c r="BM700" i="8"/>
  <c r="BO444" i="8"/>
  <c r="BP444" i="8" s="1"/>
  <c r="BQ444" i="8" s="1"/>
  <c r="BM444" i="8"/>
  <c r="BO188" i="8"/>
  <c r="BP188" i="8" s="1"/>
  <c r="BQ188" i="8" s="1"/>
  <c r="BM188" i="8"/>
  <c r="BO1291" i="8"/>
  <c r="BP1291" i="8" s="1"/>
  <c r="BQ1291" i="8" s="1"/>
  <c r="BM1291" i="8"/>
  <c r="BM1035" i="8"/>
  <c r="BO1035" i="8"/>
  <c r="BP1035" i="8" s="1"/>
  <c r="BQ1035" i="8" s="1"/>
  <c r="BO779" i="8"/>
  <c r="BP779" i="8" s="1"/>
  <c r="BQ779" i="8" s="1"/>
  <c r="BM779" i="8"/>
  <c r="BO523" i="8"/>
  <c r="BP523" i="8" s="1"/>
  <c r="BQ523" i="8" s="1"/>
  <c r="BM523" i="8"/>
  <c r="BO267" i="8"/>
  <c r="BP267" i="8" s="1"/>
  <c r="BQ267" i="8" s="1"/>
  <c r="BM267" i="8"/>
  <c r="BO11" i="8"/>
  <c r="BP11" i="8" s="1"/>
  <c r="BQ11" i="8" s="1"/>
  <c r="BM11" i="8"/>
  <c r="BO1114" i="8"/>
  <c r="BP1114" i="8" s="1"/>
  <c r="BQ1114" i="8" s="1"/>
  <c r="BM1114" i="8"/>
  <c r="BO858" i="8"/>
  <c r="BP858" i="8" s="1"/>
  <c r="BQ858" i="8" s="1"/>
  <c r="BM858" i="8"/>
  <c r="BO602" i="8"/>
  <c r="BP602" i="8" s="1"/>
  <c r="BQ602" i="8" s="1"/>
  <c r="BM602" i="8"/>
  <c r="BO346" i="8"/>
  <c r="BP346" i="8" s="1"/>
  <c r="BQ346" i="8" s="1"/>
  <c r="BM346" i="8"/>
  <c r="BO90" i="8"/>
  <c r="BP90" i="8" s="1"/>
  <c r="BQ90" i="8" s="1"/>
  <c r="BM90" i="8"/>
  <c r="BO1193" i="8"/>
  <c r="BP1193" i="8" s="1"/>
  <c r="BQ1193" i="8" s="1"/>
  <c r="BM1193" i="8"/>
  <c r="BO937" i="8"/>
  <c r="BP937" i="8" s="1"/>
  <c r="BQ937" i="8" s="1"/>
  <c r="BM937" i="8"/>
  <c r="BO681" i="8"/>
  <c r="BP681" i="8" s="1"/>
  <c r="BQ681" i="8" s="1"/>
  <c r="BM681" i="8"/>
  <c r="BO425" i="8"/>
  <c r="BP425" i="8" s="1"/>
  <c r="BQ425" i="8" s="1"/>
  <c r="BM425" i="8"/>
  <c r="BO169" i="8"/>
  <c r="BP169" i="8" s="1"/>
  <c r="BQ169" i="8" s="1"/>
  <c r="BM169" i="8"/>
  <c r="BO1272" i="8"/>
  <c r="BP1272" i="8" s="1"/>
  <c r="BQ1272" i="8" s="1"/>
  <c r="BM1272" i="8"/>
  <c r="BO1016" i="8"/>
  <c r="BP1016" i="8" s="1"/>
  <c r="BQ1016" i="8" s="1"/>
  <c r="BM1016" i="8"/>
  <c r="BO760" i="8"/>
  <c r="BP760" i="8" s="1"/>
  <c r="BQ760" i="8" s="1"/>
  <c r="BM760" i="8"/>
  <c r="BO504" i="8"/>
  <c r="BP504" i="8" s="1"/>
  <c r="BQ504" i="8" s="1"/>
  <c r="BM504" i="8"/>
  <c r="BO248" i="8"/>
  <c r="BP248" i="8" s="1"/>
  <c r="BQ248" i="8" s="1"/>
  <c r="BM248" i="8"/>
  <c r="BO1351" i="8"/>
  <c r="BP1351" i="8" s="1"/>
  <c r="BQ1351" i="8" s="1"/>
  <c r="BO1095" i="8"/>
  <c r="BP1095" i="8" s="1"/>
  <c r="BQ1095" i="8" s="1"/>
  <c r="BO839" i="8"/>
  <c r="BP839" i="8" s="1"/>
  <c r="BQ839" i="8" s="1"/>
  <c r="BO583" i="8"/>
  <c r="BP583" i="8" s="1"/>
  <c r="BQ583" i="8" s="1"/>
  <c r="BO327" i="8"/>
  <c r="BP327" i="8" s="1"/>
  <c r="BQ327" i="8" s="1"/>
  <c r="BO71" i="8"/>
  <c r="BP71" i="8" s="1"/>
  <c r="BQ71" i="8" s="1"/>
  <c r="BO854" i="8"/>
  <c r="BP854" i="8" s="1"/>
  <c r="BQ854" i="8" s="1"/>
  <c r="BM854" i="8"/>
  <c r="BO598" i="8"/>
  <c r="BP598" i="8" s="1"/>
  <c r="BQ598" i="8" s="1"/>
  <c r="BM598" i="8"/>
  <c r="BO342" i="8"/>
  <c r="BP342" i="8" s="1"/>
  <c r="BQ342" i="8" s="1"/>
  <c r="BM342" i="8"/>
  <c r="BO86" i="8"/>
  <c r="BP86" i="8" s="1"/>
  <c r="BQ86" i="8" s="1"/>
  <c r="BM86" i="8"/>
  <c r="BO597" i="8"/>
  <c r="BP597" i="8" s="1"/>
  <c r="BQ597" i="8" s="1"/>
  <c r="BM597" i="8"/>
  <c r="BO341" i="8"/>
  <c r="BP341" i="8" s="1"/>
  <c r="BQ341" i="8" s="1"/>
  <c r="BM341" i="8"/>
  <c r="BO85" i="8"/>
  <c r="BP85" i="8" s="1"/>
  <c r="BQ85" i="8" s="1"/>
  <c r="BM85" i="8"/>
  <c r="BM2992" i="8"/>
  <c r="BM1378" i="8"/>
  <c r="BM2816" i="8"/>
  <c r="BM674" i="8"/>
  <c r="BM2640" i="8"/>
  <c r="BM3570" i="8"/>
  <c r="BM2208" i="8"/>
  <c r="BM3312" i="8"/>
  <c r="BM1940" i="8"/>
  <c r="BM3298" i="8"/>
  <c r="BM1936" i="8"/>
  <c r="BM3040" i="8"/>
  <c r="BM1570" i="8"/>
  <c r="BM3028" i="8"/>
  <c r="BM1567" i="8"/>
  <c r="BM3108" i="8"/>
  <c r="BM1746" i="8"/>
  <c r="BM3188" i="8"/>
  <c r="BM1826" i="8"/>
  <c r="BM3186" i="8"/>
  <c r="BM1824" i="8"/>
  <c r="BM3266" i="8"/>
  <c r="BM1904" i="8"/>
  <c r="BM3776" i="8"/>
  <c r="BM2404" i="8"/>
  <c r="BM2020" i="8"/>
  <c r="BM2484" i="8"/>
  <c r="BM3300" i="8"/>
  <c r="BM2656" i="8"/>
  <c r="BM34" i="8"/>
  <c r="BM3573" i="8"/>
  <c r="BM3317" i="8"/>
  <c r="BM3061" i="8"/>
  <c r="BM2805" i="8"/>
  <c r="BM2549" i="8"/>
  <c r="BM2293" i="8"/>
  <c r="BM2037" i="8"/>
  <c r="BM1781" i="8"/>
  <c r="BM996" i="8"/>
  <c r="BM3795" i="8"/>
  <c r="BM3539" i="8"/>
  <c r="BM3283" i="8"/>
  <c r="BM3027" i="8"/>
  <c r="BM2771" i="8"/>
  <c r="BM2515" i="8"/>
  <c r="BM2259" i="8"/>
  <c r="BM2003" i="8"/>
  <c r="BM1747" i="8"/>
  <c r="BM864" i="8"/>
  <c r="BM3777" i="8"/>
  <c r="BM3521" i="8"/>
  <c r="BM3265" i="8"/>
  <c r="BM3009" i="8"/>
  <c r="BM2753" i="8"/>
  <c r="BM2433" i="8"/>
  <c r="BM2033" i="8"/>
  <c r="BM1108" i="8"/>
  <c r="BM3231" i="8"/>
  <c r="BM2207" i="8"/>
  <c r="BM3470" i="8"/>
  <c r="BM2174" i="8"/>
  <c r="BM3213" i="8"/>
  <c r="BM1901" i="8"/>
  <c r="BM3148" i="8"/>
  <c r="BM1538" i="8"/>
  <c r="BM1344" i="8"/>
  <c r="BM2666" i="8"/>
  <c r="BM319" i="8"/>
  <c r="BM3640" i="8"/>
  <c r="BM2087" i="8"/>
  <c r="BM949" i="8"/>
  <c r="BM353" i="8"/>
  <c r="BM1564" i="8"/>
  <c r="BM938" i="8"/>
  <c r="BM344" i="8"/>
  <c r="BO3118" i="8"/>
  <c r="BP3118" i="8" s="1"/>
  <c r="BQ3118" i="8" s="1"/>
  <c r="BO2598" i="8"/>
  <c r="BP2598" i="8" s="1"/>
  <c r="BQ2598" i="8" s="1"/>
  <c r="BO1576" i="8"/>
  <c r="BP1576" i="8" s="1"/>
  <c r="BQ1576" i="8" s="1"/>
  <c r="BL2581" i="8"/>
  <c r="BL2910" i="8"/>
  <c r="BL3617" i="8"/>
  <c r="BL2598" i="8"/>
  <c r="BL3539" i="8"/>
  <c r="BL3555" i="8"/>
  <c r="BL3571" i="8"/>
  <c r="BL3587" i="8"/>
  <c r="BL3736" i="8"/>
  <c r="BL3752" i="8"/>
  <c r="BL3768" i="8"/>
  <c r="BL3784" i="8"/>
  <c r="BL3800" i="8"/>
  <c r="BL3649" i="8"/>
  <c r="BL3801" i="8"/>
  <c r="BL3647" i="8"/>
  <c r="BL3538" i="8"/>
  <c r="BL3554" i="8"/>
  <c r="BL3570" i="8"/>
  <c r="BL3586" i="8"/>
  <c r="BL2563" i="8"/>
  <c r="BL2953" i="8"/>
  <c r="BL3795" i="8"/>
  <c r="BL3765" i="8"/>
  <c r="BL3781" i="8"/>
  <c r="BL1824" i="8"/>
  <c r="BL3772" i="8"/>
  <c r="BL3788" i="8"/>
  <c r="BL3621" i="8"/>
  <c r="BL2560" i="8"/>
  <c r="BL2656" i="8"/>
  <c r="BL3541" i="8"/>
  <c r="BL3557" i="8"/>
  <c r="BL3573" i="8"/>
  <c r="BL3589" i="8"/>
  <c r="BL3789" i="8"/>
  <c r="BL3527" i="8"/>
  <c r="BL3543" i="8"/>
  <c r="BL3559" i="8"/>
  <c r="BL3575" i="8"/>
  <c r="BL3591" i="8"/>
  <c r="AR20" i="8"/>
  <c r="AU20" i="8" s="1"/>
  <c r="AR36" i="8"/>
  <c r="AR52" i="8"/>
  <c r="AU52" i="8" s="1"/>
  <c r="AR68" i="8"/>
  <c r="AU68" i="8" s="1"/>
  <c r="AR84" i="8"/>
  <c r="AR100" i="8"/>
  <c r="AR116" i="8"/>
  <c r="AR132" i="8"/>
  <c r="AR148" i="8"/>
  <c r="AU148" i="8" s="1"/>
  <c r="AR164" i="8"/>
  <c r="AR180" i="8"/>
  <c r="AR196" i="8"/>
  <c r="AR212" i="8"/>
  <c r="AR228" i="8"/>
  <c r="AU228" i="8" s="1"/>
  <c r="AR244" i="8"/>
  <c r="AU244" i="8" s="1"/>
  <c r="AR260" i="8"/>
  <c r="AU260" i="8" s="1"/>
  <c r="AR276" i="8"/>
  <c r="AU276" i="8" s="1"/>
  <c r="AR292" i="8"/>
  <c r="AU292" i="8" s="1"/>
  <c r="AR308" i="8"/>
  <c r="AU308" i="8" s="1"/>
  <c r="AR324" i="8"/>
  <c r="AU324" i="8" s="1"/>
  <c r="AR340" i="8"/>
  <c r="AR356" i="8"/>
  <c r="AU356" i="8" s="1"/>
  <c r="AR372" i="8"/>
  <c r="AR388" i="8"/>
  <c r="AU388" i="8" s="1"/>
  <c r="AR404" i="8"/>
  <c r="AR420" i="8"/>
  <c r="AR436" i="8"/>
  <c r="AR452" i="8"/>
  <c r="AR468" i="8"/>
  <c r="AR484" i="8"/>
  <c r="AR500" i="8"/>
  <c r="AU500" i="8" s="1"/>
  <c r="AR516" i="8"/>
  <c r="AU516" i="8" s="1"/>
  <c r="AR532" i="8"/>
  <c r="AU532" i="8" s="1"/>
  <c r="AR548" i="8"/>
  <c r="AU548" i="8" s="1"/>
  <c r="AR564" i="8"/>
  <c r="AU564" i="8" s="1"/>
  <c r="AR580" i="8"/>
  <c r="AU580" i="8" s="1"/>
  <c r="AR596" i="8"/>
  <c r="AR612" i="8"/>
  <c r="AR628" i="8"/>
  <c r="AU628" i="8" s="1"/>
  <c r="AR644" i="8"/>
  <c r="AR660" i="8"/>
  <c r="AR676" i="8"/>
  <c r="AR692" i="8"/>
  <c r="AU692" i="8" s="1"/>
  <c r="AR708" i="8"/>
  <c r="AR724" i="8"/>
  <c r="AU724" i="8" s="1"/>
  <c r="AR740" i="8"/>
  <c r="AU740" i="8" s="1"/>
  <c r="AR756" i="8"/>
  <c r="AR772" i="8"/>
  <c r="AU772" i="8" s="1"/>
  <c r="AR788" i="8"/>
  <c r="AU788" i="8" s="1"/>
  <c r="AR804" i="8"/>
  <c r="AU804" i="8" s="1"/>
  <c r="AR820" i="8"/>
  <c r="AU820" i="8" s="1"/>
  <c r="AR836" i="8"/>
  <c r="AU836" i="8" s="1"/>
  <c r="AR852" i="8"/>
  <c r="AU852" i="8" s="1"/>
  <c r="AR868" i="8"/>
  <c r="AR884" i="8"/>
  <c r="AU884" i="8" s="1"/>
  <c r="AR900" i="8"/>
  <c r="AR916" i="8"/>
  <c r="AR932" i="8"/>
  <c r="AR948" i="8"/>
  <c r="AU948" i="8" s="1"/>
  <c r="AR964" i="8"/>
  <c r="AR980" i="8"/>
  <c r="AR996" i="8"/>
  <c r="AU996" i="8" s="1"/>
  <c r="AR1012" i="8"/>
  <c r="AU1012" i="8" s="1"/>
  <c r="AR1028" i="8"/>
  <c r="AU1028" i="8" s="1"/>
  <c r="AR1044" i="8"/>
  <c r="AU1044" i="8" s="1"/>
  <c r="AR1060" i="8"/>
  <c r="AU1060" i="8" s="1"/>
  <c r="AR1076" i="8"/>
  <c r="AU1076" i="8" s="1"/>
  <c r="AR1092" i="8"/>
  <c r="AU1092" i="8" s="1"/>
  <c r="AR1108" i="8"/>
  <c r="AR1124" i="8"/>
  <c r="AU1124" i="8" s="1"/>
  <c r="AR1140" i="8"/>
  <c r="AR5" i="8"/>
  <c r="AR21" i="8"/>
  <c r="AU21" i="8" s="1"/>
  <c r="AR37" i="8"/>
  <c r="AU37" i="8" s="1"/>
  <c r="AR53" i="8"/>
  <c r="AR69" i="8"/>
  <c r="AR85" i="8"/>
  <c r="AR101" i="8"/>
  <c r="AU101" i="8" s="1"/>
  <c r="AR117" i="8"/>
  <c r="AU117" i="8" s="1"/>
  <c r="AR133" i="8"/>
  <c r="AR149" i="8"/>
  <c r="AU149" i="8" s="1"/>
  <c r="AR165" i="8"/>
  <c r="AU165" i="8" s="1"/>
  <c r="AR181" i="8"/>
  <c r="AU181" i="8" s="1"/>
  <c r="AR197" i="8"/>
  <c r="AU197" i="8" s="1"/>
  <c r="AR213" i="8"/>
  <c r="AR229" i="8"/>
  <c r="AU229" i="8" s="1"/>
  <c r="AR245" i="8"/>
  <c r="AR261" i="8"/>
  <c r="AU261" i="8" s="1"/>
  <c r="AR277" i="8"/>
  <c r="AU277" i="8" s="1"/>
  <c r="AR293" i="8"/>
  <c r="AU293" i="8" s="1"/>
  <c r="AR309" i="8"/>
  <c r="AU309" i="8" s="1"/>
  <c r="AR325" i="8"/>
  <c r="AR341" i="8"/>
  <c r="AR357" i="8"/>
  <c r="AU357" i="8" s="1"/>
  <c r="AR373" i="8"/>
  <c r="AU373" i="8" s="1"/>
  <c r="AR389" i="8"/>
  <c r="AR405" i="8"/>
  <c r="AU405" i="8" s="1"/>
  <c r="AR421" i="8"/>
  <c r="AU421" i="8" s="1"/>
  <c r="AR437" i="8"/>
  <c r="AU437" i="8" s="1"/>
  <c r="AR453" i="8"/>
  <c r="AU453" i="8" s="1"/>
  <c r="AR469" i="8"/>
  <c r="AU469" i="8" s="1"/>
  <c r="AR485" i="8"/>
  <c r="AU485" i="8" s="1"/>
  <c r="AR501" i="8"/>
  <c r="AU501" i="8" s="1"/>
  <c r="AR517" i="8"/>
  <c r="AR533" i="8"/>
  <c r="AU533" i="8" s="1"/>
  <c r="AR549" i="8"/>
  <c r="AU549" i="8" s="1"/>
  <c r="AR565" i="8"/>
  <c r="AR581" i="8"/>
  <c r="AR597" i="8"/>
  <c r="AR613" i="8"/>
  <c r="AU613" i="8" s="1"/>
  <c r="AR629" i="8"/>
  <c r="AU629" i="8" s="1"/>
  <c r="AR645" i="8"/>
  <c r="AU645" i="8" s="1"/>
  <c r="AR661" i="8"/>
  <c r="AU661" i="8" s="1"/>
  <c r="AR677" i="8"/>
  <c r="AU677" i="8" s="1"/>
  <c r="AR693" i="8"/>
  <c r="AU693" i="8" s="1"/>
  <c r="AR709" i="8"/>
  <c r="AU709" i="8" s="1"/>
  <c r="AR725" i="8"/>
  <c r="AR741" i="8"/>
  <c r="AU741" i="8" s="1"/>
  <c r="AR757" i="8"/>
  <c r="AR773" i="8"/>
  <c r="AU773" i="8" s="1"/>
  <c r="AR789" i="8"/>
  <c r="AU789" i="8" s="1"/>
  <c r="AR805" i="8"/>
  <c r="AU805" i="8" s="1"/>
  <c r="AR821" i="8"/>
  <c r="AR837" i="8"/>
  <c r="AR853" i="8"/>
  <c r="AU853" i="8" s="1"/>
  <c r="AR869" i="8"/>
  <c r="AU869" i="8" s="1"/>
  <c r="AR885" i="8"/>
  <c r="AR901" i="8"/>
  <c r="AU901" i="8" s="1"/>
  <c r="AR917" i="8"/>
  <c r="AU917" i="8" s="1"/>
  <c r="AR933" i="8"/>
  <c r="AU933" i="8" s="1"/>
  <c r="AR949" i="8"/>
  <c r="AU949" i="8" s="1"/>
  <c r="AR965" i="8"/>
  <c r="AU965" i="8" s="1"/>
  <c r="AR981" i="8"/>
  <c r="AU981" i="8" s="1"/>
  <c r="AR997" i="8"/>
  <c r="AU997" i="8" s="1"/>
  <c r="AR1013" i="8"/>
  <c r="AU1013" i="8" s="1"/>
  <c r="AR1029" i="8"/>
  <c r="AU1029" i="8" s="1"/>
  <c r="AR1045" i="8"/>
  <c r="AU1045" i="8" s="1"/>
  <c r="AR1061" i="8"/>
  <c r="AU1061" i="8" s="1"/>
  <c r="AR1077" i="8"/>
  <c r="AR1093" i="8"/>
  <c r="AR1109" i="8"/>
  <c r="AU1109" i="8" s="1"/>
  <c r="AR1125" i="8"/>
  <c r="AR1141" i="8"/>
  <c r="AU1141" i="8" s="1"/>
  <c r="AR6" i="8"/>
  <c r="AR22" i="8"/>
  <c r="AR38" i="8"/>
  <c r="AR54" i="8"/>
  <c r="AR70" i="8"/>
  <c r="AR86" i="8"/>
  <c r="AU86" i="8" s="1"/>
  <c r="AR102" i="8"/>
  <c r="AR118" i="8"/>
  <c r="AR134" i="8"/>
  <c r="AR150" i="8"/>
  <c r="AR166" i="8"/>
  <c r="AR182" i="8"/>
  <c r="AR198" i="8"/>
  <c r="AR214" i="8"/>
  <c r="AU214" i="8" s="1"/>
  <c r="AR230" i="8"/>
  <c r="AU230" i="8" s="1"/>
  <c r="AR246" i="8"/>
  <c r="AU246" i="8" s="1"/>
  <c r="AR262" i="8"/>
  <c r="AR278" i="8"/>
  <c r="AR294" i="8"/>
  <c r="AR310" i="8"/>
  <c r="AU310" i="8" s="1"/>
  <c r="AR326" i="8"/>
  <c r="AR342" i="8"/>
  <c r="AR358" i="8"/>
  <c r="AR374" i="8"/>
  <c r="AR390" i="8"/>
  <c r="AR406" i="8"/>
  <c r="AR422" i="8"/>
  <c r="AR438" i="8"/>
  <c r="AR454" i="8"/>
  <c r="AR470" i="8"/>
  <c r="AR486" i="8"/>
  <c r="AU486" i="8" s="1"/>
  <c r="AR502" i="8"/>
  <c r="AU502" i="8" s="1"/>
  <c r="AR518" i="8"/>
  <c r="AU518" i="8" s="1"/>
  <c r="AR534" i="8"/>
  <c r="AR550" i="8"/>
  <c r="AR566" i="8"/>
  <c r="AR582" i="8"/>
  <c r="AR598" i="8"/>
  <c r="AR614" i="8"/>
  <c r="AR630" i="8"/>
  <c r="AR646" i="8"/>
  <c r="AR662" i="8"/>
  <c r="AR678" i="8"/>
  <c r="AR694" i="8"/>
  <c r="AR710" i="8"/>
  <c r="AR726" i="8"/>
  <c r="AR742" i="8"/>
  <c r="AU742" i="8" s="1"/>
  <c r="AR758" i="8"/>
  <c r="AU758" i="8" s="1"/>
  <c r="AR774" i="8"/>
  <c r="AR790" i="8"/>
  <c r="AU790" i="8" s="1"/>
  <c r="AR806" i="8"/>
  <c r="AR822" i="8"/>
  <c r="AR838" i="8"/>
  <c r="AR854" i="8"/>
  <c r="AR870" i="8"/>
  <c r="AR886" i="8"/>
  <c r="AR902" i="8"/>
  <c r="AR918" i="8"/>
  <c r="AR934" i="8"/>
  <c r="AR950" i="8"/>
  <c r="AR966" i="8"/>
  <c r="AR982" i="8"/>
  <c r="AR998" i="8"/>
  <c r="AU998" i="8" s="1"/>
  <c r="AR1014" i="8"/>
  <c r="AU1014" i="8" s="1"/>
  <c r="AR1030" i="8"/>
  <c r="AU1030" i="8" s="1"/>
  <c r="AR1046" i="8"/>
  <c r="AR1062" i="8"/>
  <c r="AU1062" i="8" s="1"/>
  <c r="AR1078" i="8"/>
  <c r="AR1094" i="8"/>
  <c r="AU1094" i="8" s="1"/>
  <c r="AR1110" i="8"/>
  <c r="AR1126" i="8"/>
  <c r="AR1142" i="8"/>
  <c r="AR7" i="8"/>
  <c r="AR23" i="8"/>
  <c r="AR39" i="8"/>
  <c r="AR55" i="8"/>
  <c r="AU55" i="8" s="1"/>
  <c r="AR71" i="8"/>
  <c r="AR87" i="8"/>
  <c r="AR103" i="8"/>
  <c r="AU103" i="8" s="1"/>
  <c r="AR119" i="8"/>
  <c r="AU119" i="8" s="1"/>
  <c r="AR135" i="8"/>
  <c r="AU135" i="8" s="1"/>
  <c r="AR151" i="8"/>
  <c r="AU151" i="8" s="1"/>
  <c r="AR167" i="8"/>
  <c r="AU167" i="8" s="1"/>
  <c r="AR183" i="8"/>
  <c r="AU183" i="8" s="1"/>
  <c r="AR199" i="8"/>
  <c r="AU199" i="8" s="1"/>
  <c r="AR215" i="8"/>
  <c r="AU215" i="8" s="1"/>
  <c r="AR231" i="8"/>
  <c r="AU231" i="8" s="1"/>
  <c r="AR247" i="8"/>
  <c r="AU247" i="8" s="1"/>
  <c r="AR263" i="8"/>
  <c r="AR279" i="8"/>
  <c r="AR295" i="8"/>
  <c r="AR311" i="8"/>
  <c r="AR327" i="8"/>
  <c r="AR343" i="8"/>
  <c r="AR359" i="8"/>
  <c r="AU359" i="8" s="1"/>
  <c r="AR375" i="8"/>
  <c r="AR391" i="8"/>
  <c r="AU391" i="8" s="1"/>
  <c r="AR407" i="8"/>
  <c r="AU407" i="8" s="1"/>
  <c r="AR423" i="8"/>
  <c r="AR439" i="8"/>
  <c r="AU439" i="8" s="1"/>
  <c r="AR455" i="8"/>
  <c r="AU455" i="8" s="1"/>
  <c r="AR471" i="8"/>
  <c r="AR487" i="8"/>
  <c r="AU487" i="8" s="1"/>
  <c r="AR503" i="8"/>
  <c r="AU503" i="8" s="1"/>
  <c r="AR519" i="8"/>
  <c r="AR535" i="8"/>
  <c r="AR551" i="8"/>
  <c r="AR567" i="8"/>
  <c r="AU567" i="8" s="1"/>
  <c r="AR583" i="8"/>
  <c r="AR599" i="8"/>
  <c r="AR615" i="8"/>
  <c r="AU615" i="8" s="1"/>
  <c r="AR631" i="8"/>
  <c r="AU631" i="8" s="1"/>
  <c r="AR647" i="8"/>
  <c r="AU647" i="8" s="1"/>
  <c r="AR663" i="8"/>
  <c r="AU663" i="8" s="1"/>
  <c r="AR679" i="8"/>
  <c r="AU679" i="8" s="1"/>
  <c r="AR695" i="8"/>
  <c r="AR711" i="8"/>
  <c r="AU711" i="8" s="1"/>
  <c r="AR727" i="8"/>
  <c r="AR743" i="8"/>
  <c r="AU743" i="8" s="1"/>
  <c r="AR759" i="8"/>
  <c r="AU759" i="8" s="1"/>
  <c r="AR775" i="8"/>
  <c r="AR791" i="8"/>
  <c r="AR807" i="8"/>
  <c r="AR823" i="8"/>
  <c r="AR839" i="8"/>
  <c r="AR855" i="8"/>
  <c r="AR871" i="8"/>
  <c r="AR887" i="8"/>
  <c r="AU887" i="8" s="1"/>
  <c r="AR903" i="8"/>
  <c r="AU903" i="8" s="1"/>
  <c r="AR919" i="8"/>
  <c r="AU919" i="8" s="1"/>
  <c r="AR935" i="8"/>
  <c r="AU935" i="8" s="1"/>
  <c r="AR951" i="8"/>
  <c r="AU951" i="8" s="1"/>
  <c r="AR967" i="8"/>
  <c r="AU967" i="8" s="1"/>
  <c r="AR983" i="8"/>
  <c r="AU983" i="8" s="1"/>
  <c r="AR999" i="8"/>
  <c r="AU999" i="8" s="1"/>
  <c r="AR1015" i="8"/>
  <c r="AU1015" i="8" s="1"/>
  <c r="AR1031" i="8"/>
  <c r="AR1047" i="8"/>
  <c r="AR8" i="8"/>
  <c r="AU8" i="8" s="1"/>
  <c r="AR24" i="8"/>
  <c r="AR40" i="8"/>
  <c r="AR56" i="8"/>
  <c r="AR72" i="8"/>
  <c r="AU72" i="8" s="1"/>
  <c r="AR88" i="8"/>
  <c r="AR104" i="8"/>
  <c r="AU104" i="8" s="1"/>
  <c r="AR120" i="8"/>
  <c r="AU120" i="8" s="1"/>
  <c r="AR136" i="8"/>
  <c r="AR152" i="8"/>
  <c r="AU152" i="8" s="1"/>
  <c r="AR168" i="8"/>
  <c r="AU168" i="8" s="1"/>
  <c r="AR184" i="8"/>
  <c r="AR200" i="8"/>
  <c r="AU200" i="8" s="1"/>
  <c r="AR216" i="8"/>
  <c r="AR232" i="8"/>
  <c r="AU232" i="8" s="1"/>
  <c r="AR248" i="8"/>
  <c r="AR264" i="8"/>
  <c r="AR280" i="8"/>
  <c r="AR296" i="8"/>
  <c r="AR312" i="8"/>
  <c r="AR328" i="8"/>
  <c r="AU328" i="8" s="1"/>
  <c r="AR344" i="8"/>
  <c r="AU344" i="8" s="1"/>
  <c r="AR360" i="8"/>
  <c r="AU360" i="8" s="1"/>
  <c r="AR376" i="8"/>
  <c r="AU376" i="8" s="1"/>
  <c r="AR392" i="8"/>
  <c r="AU392" i="8" s="1"/>
  <c r="AR408" i="8"/>
  <c r="AU408" i="8" s="1"/>
  <c r="AR424" i="8"/>
  <c r="AU424" i="8" s="1"/>
  <c r="AR440" i="8"/>
  <c r="AU440" i="8" s="1"/>
  <c r="AR456" i="8"/>
  <c r="AU456" i="8" s="1"/>
  <c r="AR472" i="8"/>
  <c r="AU472" i="8" s="1"/>
  <c r="AR488" i="8"/>
  <c r="AU488" i="8" s="1"/>
  <c r="AR504" i="8"/>
  <c r="AR520" i="8"/>
  <c r="AR536" i="8"/>
  <c r="AR552" i="8"/>
  <c r="AR568" i="8"/>
  <c r="AU568" i="8" s="1"/>
  <c r="AR584" i="8"/>
  <c r="AU584" i="8" s="1"/>
  <c r="AR600" i="8"/>
  <c r="AU600" i="8" s="1"/>
  <c r="AR616" i="8"/>
  <c r="AR632" i="8"/>
  <c r="AR648" i="8"/>
  <c r="AR664" i="8"/>
  <c r="AR680" i="8"/>
  <c r="AU680" i="8" s="1"/>
  <c r="AR696" i="8"/>
  <c r="AU696" i="8" s="1"/>
  <c r="AR712" i="8"/>
  <c r="AU712" i="8" s="1"/>
  <c r="AR728" i="8"/>
  <c r="AU728" i="8" s="1"/>
  <c r="AR744" i="8"/>
  <c r="AR760" i="8"/>
  <c r="AU760" i="8" s="1"/>
  <c r="AR776" i="8"/>
  <c r="AR792" i="8"/>
  <c r="AR808" i="8"/>
  <c r="AR824" i="8"/>
  <c r="AR840" i="8"/>
  <c r="AU840" i="8" s="1"/>
  <c r="AR856" i="8"/>
  <c r="AR872" i="8"/>
  <c r="AR888" i="8"/>
  <c r="AU888" i="8" s="1"/>
  <c r="AR904" i="8"/>
  <c r="AU904" i="8" s="1"/>
  <c r="AR920" i="8"/>
  <c r="AU920" i="8" s="1"/>
  <c r="AR936" i="8"/>
  <c r="AR952" i="8"/>
  <c r="AU952" i="8" s="1"/>
  <c r="AR968" i="8"/>
  <c r="AR984" i="8"/>
  <c r="AU984" i="8" s="1"/>
  <c r="AR1000" i="8"/>
  <c r="AR1016" i="8"/>
  <c r="AR1032" i="8"/>
  <c r="AU1032" i="8" s="1"/>
  <c r="AR1048" i="8"/>
  <c r="AR1064" i="8"/>
  <c r="AR1080" i="8"/>
  <c r="AR1096" i="8"/>
  <c r="AU1096" i="8" s="1"/>
  <c r="AR1112" i="8"/>
  <c r="AU1112" i="8" s="1"/>
  <c r="AR1128" i="8"/>
  <c r="AU1128" i="8" s="1"/>
  <c r="AR1144" i="8"/>
  <c r="AU1144" i="8" s="1"/>
  <c r="AR9" i="8"/>
  <c r="AU9" i="8" s="1"/>
  <c r="AR25" i="8"/>
  <c r="AU25" i="8" s="1"/>
  <c r="AR41" i="8"/>
  <c r="AU41" i="8" s="1"/>
  <c r="AR57" i="8"/>
  <c r="AR73" i="8"/>
  <c r="AR89" i="8"/>
  <c r="AR105" i="8"/>
  <c r="AR121" i="8"/>
  <c r="AR137" i="8"/>
  <c r="AR153" i="8"/>
  <c r="AR169" i="8"/>
  <c r="AR185" i="8"/>
  <c r="AR201" i="8"/>
  <c r="AU201" i="8" s="1"/>
  <c r="AR217" i="8"/>
  <c r="AR233" i="8"/>
  <c r="AU233" i="8" s="1"/>
  <c r="AR249" i="8"/>
  <c r="AU249" i="8" s="1"/>
  <c r="AR265" i="8"/>
  <c r="AU265" i="8" s="1"/>
  <c r="AR281" i="8"/>
  <c r="AU281" i="8" s="1"/>
  <c r="AR297" i="8"/>
  <c r="AU297" i="8" s="1"/>
  <c r="AR313" i="8"/>
  <c r="AR329" i="8"/>
  <c r="AR345" i="8"/>
  <c r="AR361" i="8"/>
  <c r="AR377" i="8"/>
  <c r="AU377" i="8" s="1"/>
  <c r="AR393" i="8"/>
  <c r="AR409" i="8"/>
  <c r="AR425" i="8"/>
  <c r="AR441" i="8"/>
  <c r="AR457" i="8"/>
  <c r="AU457" i="8" s="1"/>
  <c r="AR473" i="8"/>
  <c r="AU473" i="8" s="1"/>
  <c r="AR489" i="8"/>
  <c r="AU489" i="8" s="1"/>
  <c r="AR505" i="8"/>
  <c r="AU505" i="8" s="1"/>
  <c r="AR521" i="8"/>
  <c r="AU521" i="8" s="1"/>
  <c r="AR537" i="8"/>
  <c r="AU537" i="8" s="1"/>
  <c r="AR553" i="8"/>
  <c r="AU553" i="8" s="1"/>
  <c r="AR569" i="8"/>
  <c r="AR585" i="8"/>
  <c r="AR601" i="8"/>
  <c r="AR617" i="8"/>
  <c r="AR633" i="8"/>
  <c r="AR649" i="8"/>
  <c r="AR665" i="8"/>
  <c r="AR681" i="8"/>
  <c r="AR697" i="8"/>
  <c r="AR713" i="8"/>
  <c r="AU713" i="8" s="1"/>
  <c r="AR729" i="8"/>
  <c r="AU729" i="8" s="1"/>
  <c r="AR745" i="8"/>
  <c r="AU745" i="8" s="1"/>
  <c r="AR761" i="8"/>
  <c r="AU761" i="8" s="1"/>
  <c r="AR777" i="8"/>
  <c r="AU777" i="8" s="1"/>
  <c r="AR793" i="8"/>
  <c r="AU793" i="8" s="1"/>
  <c r="AR809" i="8"/>
  <c r="AU809" i="8" s="1"/>
  <c r="AR825" i="8"/>
  <c r="AR841" i="8"/>
  <c r="AU841" i="8" s="1"/>
  <c r="AR857" i="8"/>
  <c r="AR873" i="8"/>
  <c r="AU873" i="8" s="1"/>
  <c r="AR889" i="8"/>
  <c r="AR905" i="8"/>
  <c r="AR921" i="8"/>
  <c r="AR937" i="8"/>
  <c r="AR953" i="8"/>
  <c r="AR969" i="8"/>
  <c r="AU969" i="8" s="1"/>
  <c r="AR985" i="8"/>
  <c r="AU985" i="8" s="1"/>
  <c r="AR1001" i="8"/>
  <c r="AU1001" i="8" s="1"/>
  <c r="AR1017" i="8"/>
  <c r="AU1017" i="8" s="1"/>
  <c r="AR1033" i="8"/>
  <c r="AU1033" i="8" s="1"/>
  <c r="AR1049" i="8"/>
  <c r="AU1049" i="8" s="1"/>
  <c r="AR1065" i="8"/>
  <c r="AU1065" i="8" s="1"/>
  <c r="AR1081" i="8"/>
  <c r="AR1097" i="8"/>
  <c r="AR1113" i="8"/>
  <c r="AR1129" i="8"/>
  <c r="AR10" i="8"/>
  <c r="AU10" i="8" s="1"/>
  <c r="AR26" i="8"/>
  <c r="AU26" i="8" s="1"/>
  <c r="AR42" i="8"/>
  <c r="AR58" i="8"/>
  <c r="AR74" i="8"/>
  <c r="AR90" i="8"/>
  <c r="AU90" i="8" s="1"/>
  <c r="AR106" i="8"/>
  <c r="AR122" i="8"/>
  <c r="AU122" i="8" s="1"/>
  <c r="AR138" i="8"/>
  <c r="AU138" i="8" s="1"/>
  <c r="AR154" i="8"/>
  <c r="AU154" i="8" s="1"/>
  <c r="AR170" i="8"/>
  <c r="AR186" i="8"/>
  <c r="AR202" i="8"/>
  <c r="AU202" i="8" s="1"/>
  <c r="AR218" i="8"/>
  <c r="AR234" i="8"/>
  <c r="AU234" i="8" s="1"/>
  <c r="AR250" i="8"/>
  <c r="AR266" i="8"/>
  <c r="AU266" i="8" s="1"/>
  <c r="AR282" i="8"/>
  <c r="AR298" i="8"/>
  <c r="AU298" i="8" s="1"/>
  <c r="AR314" i="8"/>
  <c r="AR330" i="8"/>
  <c r="AR346" i="8"/>
  <c r="AU346" i="8" s="1"/>
  <c r="AR362" i="8"/>
  <c r="AU362" i="8" s="1"/>
  <c r="AR378" i="8"/>
  <c r="AU378" i="8" s="1"/>
  <c r="AR394" i="8"/>
  <c r="AU394" i="8" s="1"/>
  <c r="AR410" i="8"/>
  <c r="AU410" i="8" s="1"/>
  <c r="AR426" i="8"/>
  <c r="AU426" i="8" s="1"/>
  <c r="AR442" i="8"/>
  <c r="AU442" i="8" s="1"/>
  <c r="AR458" i="8"/>
  <c r="AU458" i="8" s="1"/>
  <c r="AR474" i="8"/>
  <c r="AR490" i="8"/>
  <c r="AU490" i="8" s="1"/>
  <c r="AR506" i="8"/>
  <c r="AR522" i="8"/>
  <c r="AR538" i="8"/>
  <c r="AU538" i="8" s="1"/>
  <c r="AR554" i="8"/>
  <c r="AR570" i="8"/>
  <c r="AR586" i="8"/>
  <c r="AR602" i="8"/>
  <c r="AU602" i="8" s="1"/>
  <c r="AR618" i="8"/>
  <c r="AU618" i="8" s="1"/>
  <c r="AR634" i="8"/>
  <c r="AU634" i="8" s="1"/>
  <c r="AR650" i="8"/>
  <c r="AR666" i="8"/>
  <c r="AR682" i="8"/>
  <c r="AU682" i="8" s="1"/>
  <c r="AR698" i="8"/>
  <c r="AU698" i="8" s="1"/>
  <c r="AR714" i="8"/>
  <c r="AR730" i="8"/>
  <c r="AU730" i="8" s="1"/>
  <c r="AR746" i="8"/>
  <c r="AU746" i="8" s="1"/>
  <c r="AR762" i="8"/>
  <c r="AU762" i="8" s="1"/>
  <c r="AR778" i="8"/>
  <c r="AR794" i="8"/>
  <c r="AR810" i="8"/>
  <c r="AR826" i="8"/>
  <c r="AR842" i="8"/>
  <c r="AR858" i="8"/>
  <c r="AU858" i="8" s="1"/>
  <c r="AR874" i="8"/>
  <c r="AR890" i="8"/>
  <c r="AU890" i="8" s="1"/>
  <c r="AR906" i="8"/>
  <c r="AU906" i="8" s="1"/>
  <c r="AR922" i="8"/>
  <c r="AU922" i="8" s="1"/>
  <c r="AR938" i="8"/>
  <c r="AR954" i="8"/>
  <c r="AR11" i="8"/>
  <c r="AR27" i="8"/>
  <c r="AU27" i="8" s="1"/>
  <c r="AR43" i="8"/>
  <c r="AU43" i="8" s="1"/>
  <c r="AR59" i="8"/>
  <c r="AU59" i="8" s="1"/>
  <c r="AR75" i="8"/>
  <c r="AU75" i="8" s="1"/>
  <c r="AR91" i="8"/>
  <c r="AU91" i="8" s="1"/>
  <c r="AR107" i="8"/>
  <c r="AU107" i="8" s="1"/>
  <c r="AR123" i="8"/>
  <c r="AR139" i="8"/>
  <c r="AR155" i="8"/>
  <c r="AU155" i="8" s="1"/>
  <c r="AR171" i="8"/>
  <c r="AU171" i="8" s="1"/>
  <c r="AR187" i="8"/>
  <c r="AU187" i="8" s="1"/>
  <c r="AR203" i="8"/>
  <c r="AU203" i="8" s="1"/>
  <c r="AR219" i="8"/>
  <c r="AU219" i="8" s="1"/>
  <c r="AR235" i="8"/>
  <c r="AU235" i="8" s="1"/>
  <c r="AR251" i="8"/>
  <c r="AU251" i="8" s="1"/>
  <c r="AR267" i="8"/>
  <c r="AU267" i="8" s="1"/>
  <c r="AR283" i="8"/>
  <c r="AU283" i="8" s="1"/>
  <c r="AR299" i="8"/>
  <c r="AU299" i="8" s="1"/>
  <c r="AR315" i="8"/>
  <c r="AU315" i="8" s="1"/>
  <c r="AR331" i="8"/>
  <c r="AU331" i="8" s="1"/>
  <c r="AR347" i="8"/>
  <c r="AU347" i="8" s="1"/>
  <c r="AR363" i="8"/>
  <c r="AU363" i="8" s="1"/>
  <c r="AR379" i="8"/>
  <c r="AR395" i="8"/>
  <c r="AR411" i="8"/>
  <c r="AU411" i="8" s="1"/>
  <c r="AR427" i="8"/>
  <c r="AU427" i="8" s="1"/>
  <c r="AR443" i="8"/>
  <c r="AU443" i="8" s="1"/>
  <c r="AR459" i="8"/>
  <c r="AU459" i="8" s="1"/>
  <c r="AR475" i="8"/>
  <c r="AU475" i="8" s="1"/>
  <c r="AR491" i="8"/>
  <c r="AU491" i="8" s="1"/>
  <c r="AR507" i="8"/>
  <c r="AU507" i="8" s="1"/>
  <c r="AR523" i="8"/>
  <c r="AU523" i="8" s="1"/>
  <c r="AR539" i="8"/>
  <c r="AU539" i="8" s="1"/>
  <c r="AR555" i="8"/>
  <c r="AR571" i="8"/>
  <c r="AU571" i="8" s="1"/>
  <c r="AR587" i="8"/>
  <c r="AU587" i="8" s="1"/>
  <c r="AR603" i="8"/>
  <c r="AU603" i="8" s="1"/>
  <c r="AR619" i="8"/>
  <c r="AU619" i="8" s="1"/>
  <c r="AR635" i="8"/>
  <c r="AR651" i="8"/>
  <c r="AR667" i="8"/>
  <c r="AU667" i="8" s="1"/>
  <c r="AR683" i="8"/>
  <c r="AU683" i="8" s="1"/>
  <c r="AR699" i="8"/>
  <c r="AU699" i="8" s="1"/>
  <c r="AR715" i="8"/>
  <c r="AR731" i="8"/>
  <c r="AR747" i="8"/>
  <c r="AU747" i="8" s="1"/>
  <c r="AR763" i="8"/>
  <c r="AU763" i="8" s="1"/>
  <c r="AR779" i="8"/>
  <c r="AR795" i="8"/>
  <c r="AU795" i="8" s="1"/>
  <c r="AR811" i="8"/>
  <c r="AU811" i="8" s="1"/>
  <c r="AR827" i="8"/>
  <c r="AU827" i="8" s="1"/>
  <c r="AR843" i="8"/>
  <c r="AU843" i="8" s="1"/>
  <c r="AR859" i="8"/>
  <c r="AU859" i="8" s="1"/>
  <c r="AR875" i="8"/>
  <c r="AU875" i="8" s="1"/>
  <c r="AR891" i="8"/>
  <c r="AR907" i="8"/>
  <c r="AU907" i="8" s="1"/>
  <c r="AR923" i="8"/>
  <c r="AU923" i="8" s="1"/>
  <c r="AR939" i="8"/>
  <c r="AU939" i="8" s="1"/>
  <c r="AR955" i="8"/>
  <c r="AU955" i="8" s="1"/>
  <c r="AR971" i="8"/>
  <c r="AU971" i="8" s="1"/>
  <c r="AR987" i="8"/>
  <c r="AU987" i="8" s="1"/>
  <c r="AR1003" i="8"/>
  <c r="AU1003" i="8" s="1"/>
  <c r="AR1019" i="8"/>
  <c r="AU1019" i="8" s="1"/>
  <c r="AR1035" i="8"/>
  <c r="AU1035" i="8" s="1"/>
  <c r="AR1051" i="8"/>
  <c r="AU1051" i="8" s="1"/>
  <c r="AR1067" i="8"/>
  <c r="AU1067" i="8" s="1"/>
  <c r="AR1083" i="8"/>
  <c r="AU1083" i="8" s="1"/>
  <c r="AR1099" i="8"/>
  <c r="AU1099" i="8" s="1"/>
  <c r="AR1115" i="8"/>
  <c r="AU1115" i="8" s="1"/>
  <c r="AR1131" i="8"/>
  <c r="AU1131" i="8" s="1"/>
  <c r="AR1147" i="8"/>
  <c r="AR12" i="8"/>
  <c r="AR28" i="8"/>
  <c r="AU28" i="8" s="1"/>
  <c r="AR44" i="8"/>
  <c r="AU44" i="8" s="1"/>
  <c r="AR60" i="8"/>
  <c r="AU60" i="8" s="1"/>
  <c r="AR76" i="8"/>
  <c r="AU76" i="8" s="1"/>
  <c r="AR92" i="8"/>
  <c r="AU92" i="8" s="1"/>
  <c r="AR108" i="8"/>
  <c r="AU108" i="8" s="1"/>
  <c r="AR124" i="8"/>
  <c r="AR140" i="8"/>
  <c r="AU140" i="8" s="1"/>
  <c r="AR156" i="8"/>
  <c r="AR172" i="8"/>
  <c r="AR188" i="8"/>
  <c r="AR204" i="8"/>
  <c r="AR220" i="8"/>
  <c r="AU220" i="8" s="1"/>
  <c r="AR236" i="8"/>
  <c r="AR252" i="8"/>
  <c r="AR268" i="8"/>
  <c r="AU268" i="8" s="1"/>
  <c r="AR284" i="8"/>
  <c r="AU284" i="8" s="1"/>
  <c r="AR300" i="8"/>
  <c r="AR316" i="8"/>
  <c r="AU316" i="8" s="1"/>
  <c r="AR332" i="8"/>
  <c r="AR348" i="8"/>
  <c r="AU348" i="8" s="1"/>
  <c r="AR364" i="8"/>
  <c r="AU364" i="8" s="1"/>
  <c r="AR380" i="8"/>
  <c r="AU380" i="8" s="1"/>
  <c r="AR396" i="8"/>
  <c r="AR412" i="8"/>
  <c r="AU412" i="8" s="1"/>
  <c r="AR428" i="8"/>
  <c r="AR444" i="8"/>
  <c r="AU444" i="8" s="1"/>
  <c r="AR460" i="8"/>
  <c r="AR476" i="8"/>
  <c r="AR492" i="8"/>
  <c r="AU492" i="8" s="1"/>
  <c r="AR508" i="8"/>
  <c r="AR524" i="8"/>
  <c r="AR540" i="8"/>
  <c r="AU540" i="8" s="1"/>
  <c r="AR556" i="8"/>
  <c r="AU556" i="8" s="1"/>
  <c r="AR572" i="8"/>
  <c r="AU572" i="8" s="1"/>
  <c r="AR588" i="8"/>
  <c r="AU588" i="8" s="1"/>
  <c r="AR604" i="8"/>
  <c r="AR620" i="8"/>
  <c r="AR636" i="8"/>
  <c r="AU636" i="8" s="1"/>
  <c r="AR652" i="8"/>
  <c r="AR668" i="8"/>
  <c r="AU668" i="8" s="1"/>
  <c r="AR684" i="8"/>
  <c r="AR700" i="8"/>
  <c r="AR716" i="8"/>
  <c r="AR732" i="8"/>
  <c r="AR748" i="8"/>
  <c r="AU748" i="8" s="1"/>
  <c r="AR764" i="8"/>
  <c r="AR780" i="8"/>
  <c r="AR796" i="8"/>
  <c r="AU796" i="8" s="1"/>
  <c r="AR812" i="8"/>
  <c r="AR828" i="8"/>
  <c r="AU828" i="8" s="1"/>
  <c r="AR844" i="8"/>
  <c r="AU844" i="8" s="1"/>
  <c r="AR860" i="8"/>
  <c r="AU860" i="8" s="1"/>
  <c r="AR876" i="8"/>
  <c r="AR892" i="8"/>
  <c r="AR15" i="8"/>
  <c r="AU15" i="8" s="1"/>
  <c r="AR31" i="8"/>
  <c r="AR47" i="8"/>
  <c r="AR63" i="8"/>
  <c r="AR79" i="8"/>
  <c r="AR95" i="8"/>
  <c r="AR111" i="8"/>
  <c r="AR127" i="8"/>
  <c r="AR143" i="8"/>
  <c r="AR159" i="8"/>
  <c r="AU159" i="8" s="1"/>
  <c r="AR175" i="8"/>
  <c r="AU175" i="8" s="1"/>
  <c r="AR191" i="8"/>
  <c r="AU191" i="8" s="1"/>
  <c r="AR207" i="8"/>
  <c r="AU207" i="8" s="1"/>
  <c r="AR223" i="8"/>
  <c r="AU223" i="8" s="1"/>
  <c r="AR239" i="8"/>
  <c r="AU239" i="8" s="1"/>
  <c r="AR255" i="8"/>
  <c r="AU255" i="8" s="1"/>
  <c r="AR271" i="8"/>
  <c r="AU271" i="8" s="1"/>
  <c r="AR287" i="8"/>
  <c r="AU287" i="8" s="1"/>
  <c r="AR303" i="8"/>
  <c r="AR319" i="8"/>
  <c r="AR335" i="8"/>
  <c r="AR351" i="8"/>
  <c r="AR367" i="8"/>
  <c r="AR383" i="8"/>
  <c r="AR399" i="8"/>
  <c r="AR415" i="8"/>
  <c r="AU415" i="8" s="1"/>
  <c r="AR431" i="8"/>
  <c r="AU431" i="8" s="1"/>
  <c r="AR447" i="8"/>
  <c r="AR463" i="8"/>
  <c r="AU463" i="8" s="1"/>
  <c r="AR479" i="8"/>
  <c r="AU479" i="8" s="1"/>
  <c r="AR495" i="8"/>
  <c r="AR511" i="8"/>
  <c r="AU511" i="8" s="1"/>
  <c r="AR527" i="8"/>
  <c r="AU527" i="8" s="1"/>
  <c r="AR543" i="8"/>
  <c r="AU543" i="8" s="1"/>
  <c r="AR559" i="8"/>
  <c r="AR575" i="8"/>
  <c r="AR591" i="8"/>
  <c r="AR607" i="8"/>
  <c r="AR623" i="8"/>
  <c r="AR639" i="8"/>
  <c r="AR655" i="8"/>
  <c r="AR671" i="8"/>
  <c r="AU671" i="8" s="1"/>
  <c r="AR687" i="8"/>
  <c r="AU687" i="8" s="1"/>
  <c r="AR703" i="8"/>
  <c r="AU703" i="8" s="1"/>
  <c r="AR719" i="8"/>
  <c r="AU719" i="8" s="1"/>
  <c r="AR735" i="8"/>
  <c r="AU735" i="8" s="1"/>
  <c r="AR751" i="8"/>
  <c r="AU751" i="8" s="1"/>
  <c r="AR767" i="8"/>
  <c r="AU767" i="8" s="1"/>
  <c r="AR783" i="8"/>
  <c r="AU783" i="8" s="1"/>
  <c r="AR799" i="8"/>
  <c r="AU799" i="8" s="1"/>
  <c r="AR815" i="8"/>
  <c r="AR831" i="8"/>
  <c r="AR847" i="8"/>
  <c r="AR863" i="8"/>
  <c r="AR879" i="8"/>
  <c r="AR895" i="8"/>
  <c r="AR16" i="8"/>
  <c r="AR32" i="8"/>
  <c r="AU32" i="8" s="1"/>
  <c r="AR48" i="8"/>
  <c r="AU48" i="8" s="1"/>
  <c r="AR64" i="8"/>
  <c r="AR80" i="8"/>
  <c r="AU80" i="8" s="1"/>
  <c r="AR96" i="8"/>
  <c r="AU96" i="8" s="1"/>
  <c r="AR112" i="8"/>
  <c r="AU112" i="8" s="1"/>
  <c r="AR128" i="8"/>
  <c r="AU128" i="8" s="1"/>
  <c r="AR144" i="8"/>
  <c r="AU144" i="8" s="1"/>
  <c r="AR160" i="8"/>
  <c r="AU160" i="8" s="1"/>
  <c r="AR176" i="8"/>
  <c r="AU176" i="8" s="1"/>
  <c r="AR192" i="8"/>
  <c r="AR208" i="8"/>
  <c r="AU208" i="8" s="1"/>
  <c r="AR224" i="8"/>
  <c r="AU224" i="8" s="1"/>
  <c r="AR240" i="8"/>
  <c r="AU240" i="8" s="1"/>
  <c r="AR256" i="8"/>
  <c r="AR272" i="8"/>
  <c r="AR288" i="8"/>
  <c r="AU288" i="8" s="1"/>
  <c r="AR304" i="8"/>
  <c r="AU304" i="8" s="1"/>
  <c r="AR320" i="8"/>
  <c r="AU320" i="8" s="1"/>
  <c r="AR336" i="8"/>
  <c r="AU336" i="8" s="1"/>
  <c r="AR352" i="8"/>
  <c r="AU352" i="8" s="1"/>
  <c r="AR368" i="8"/>
  <c r="AU368" i="8" s="1"/>
  <c r="AR384" i="8"/>
  <c r="AU384" i="8" s="1"/>
  <c r="AR400" i="8"/>
  <c r="AU400" i="8" s="1"/>
  <c r="AR416" i="8"/>
  <c r="AU416" i="8" s="1"/>
  <c r="AR432" i="8"/>
  <c r="AR448" i="8"/>
  <c r="AU448" i="8" s="1"/>
  <c r="AR464" i="8"/>
  <c r="AU464" i="8" s="1"/>
  <c r="AR480" i="8"/>
  <c r="AU480" i="8" s="1"/>
  <c r="AR496" i="8"/>
  <c r="AU496" i="8" s="1"/>
  <c r="AR512" i="8"/>
  <c r="AR528" i="8"/>
  <c r="AR544" i="8"/>
  <c r="AU544" i="8" s="1"/>
  <c r="AR560" i="8"/>
  <c r="AU560" i="8" s="1"/>
  <c r="AR576" i="8"/>
  <c r="AU576" i="8" s="1"/>
  <c r="AR592" i="8"/>
  <c r="AU592" i="8" s="1"/>
  <c r="AR608" i="8"/>
  <c r="AU608" i="8" s="1"/>
  <c r="AR624" i="8"/>
  <c r="AU624" i="8" s="1"/>
  <c r="AR640" i="8"/>
  <c r="AU640" i="8" s="1"/>
  <c r="AR656" i="8"/>
  <c r="AU656" i="8" s="1"/>
  <c r="AR672" i="8"/>
  <c r="AU672" i="8" s="1"/>
  <c r="AR688" i="8"/>
  <c r="AU688" i="8" s="1"/>
  <c r="AR704" i="8"/>
  <c r="AR720" i="8"/>
  <c r="AU720" i="8" s="1"/>
  <c r="AR736" i="8"/>
  <c r="AU736" i="8" s="1"/>
  <c r="AR752" i="8"/>
  <c r="AR768" i="8"/>
  <c r="AR784" i="8"/>
  <c r="AR800" i="8"/>
  <c r="AU800" i="8" s="1"/>
  <c r="AR816" i="8"/>
  <c r="AU816" i="8" s="1"/>
  <c r="AR832" i="8"/>
  <c r="AU832" i="8" s="1"/>
  <c r="AR848" i="8"/>
  <c r="AU848" i="8" s="1"/>
  <c r="AR864" i="8"/>
  <c r="AU864" i="8" s="1"/>
  <c r="AR880" i="8"/>
  <c r="AU880" i="8" s="1"/>
  <c r="AR896" i="8"/>
  <c r="AU896" i="8" s="1"/>
  <c r="AR912" i="8"/>
  <c r="AU912" i="8" s="1"/>
  <c r="AR928" i="8"/>
  <c r="AR944" i="8"/>
  <c r="AU944" i="8" s="1"/>
  <c r="AR17" i="8"/>
  <c r="AR33" i="8"/>
  <c r="AR49" i="8"/>
  <c r="AR65" i="8"/>
  <c r="AR81" i="8"/>
  <c r="AR97" i="8"/>
  <c r="AR113" i="8"/>
  <c r="AR129" i="8"/>
  <c r="AU129" i="8" s="1"/>
  <c r="AR145" i="8"/>
  <c r="AU145" i="8" s="1"/>
  <c r="AR161" i="8"/>
  <c r="AU161" i="8" s="1"/>
  <c r="AR177" i="8"/>
  <c r="AU177" i="8" s="1"/>
  <c r="AR193" i="8"/>
  <c r="AU193" i="8" s="1"/>
  <c r="AR209" i="8"/>
  <c r="AU209" i="8" s="1"/>
  <c r="AR225" i="8"/>
  <c r="AR241" i="8"/>
  <c r="AR257" i="8"/>
  <c r="AU257" i="8" s="1"/>
  <c r="AR273" i="8"/>
  <c r="AR289" i="8"/>
  <c r="AU289" i="8" s="1"/>
  <c r="AR305" i="8"/>
  <c r="AR321" i="8"/>
  <c r="AR337" i="8"/>
  <c r="AR353" i="8"/>
  <c r="AU353" i="8" s="1"/>
  <c r="AR369" i="8"/>
  <c r="AU369" i="8" s="1"/>
  <c r="AR385" i="8"/>
  <c r="AU385" i="8" s="1"/>
  <c r="AR401" i="8"/>
  <c r="AR417" i="8"/>
  <c r="AU417" i="8" s="1"/>
  <c r="AR433" i="8"/>
  <c r="AU433" i="8" s="1"/>
  <c r="AR449" i="8"/>
  <c r="AU449" i="8" s="1"/>
  <c r="AR465" i="8"/>
  <c r="AU465" i="8" s="1"/>
  <c r="AR481" i="8"/>
  <c r="AR497" i="8"/>
  <c r="AR513" i="8"/>
  <c r="AR529" i="8"/>
  <c r="AR545" i="8"/>
  <c r="AU545" i="8" s="1"/>
  <c r="AR561" i="8"/>
  <c r="AR577" i="8"/>
  <c r="AR593" i="8"/>
  <c r="AR609" i="8"/>
  <c r="AR625" i="8"/>
  <c r="AR641" i="8"/>
  <c r="AU641" i="8" s="1"/>
  <c r="AR657" i="8"/>
  <c r="AU657" i="8" s="1"/>
  <c r="AR673" i="8"/>
  <c r="AR689" i="8"/>
  <c r="AU689" i="8" s="1"/>
  <c r="AR705" i="8"/>
  <c r="AU705" i="8" s="1"/>
  <c r="AR721" i="8"/>
  <c r="AU721" i="8" s="1"/>
  <c r="AR13" i="8"/>
  <c r="AR77" i="8"/>
  <c r="AU77" i="8" s="1"/>
  <c r="AR141" i="8"/>
  <c r="AU141" i="8" s="1"/>
  <c r="AR205" i="8"/>
  <c r="AU205" i="8" s="1"/>
  <c r="AR269" i="8"/>
  <c r="AR333" i="8"/>
  <c r="AR397" i="8"/>
  <c r="AR461" i="8"/>
  <c r="AR525" i="8"/>
  <c r="AR589" i="8"/>
  <c r="AU589" i="8" s="1"/>
  <c r="AR653" i="8"/>
  <c r="AU653" i="8" s="1"/>
  <c r="AR717" i="8"/>
  <c r="AR769" i="8"/>
  <c r="AR818" i="8"/>
  <c r="AR867" i="8"/>
  <c r="AR914" i="8"/>
  <c r="AR956" i="8"/>
  <c r="AU956" i="8" s="1"/>
  <c r="AR979" i="8"/>
  <c r="AU979" i="8" s="1"/>
  <c r="AR1009" i="8"/>
  <c r="AU1009" i="8" s="1"/>
  <c r="AR1039" i="8"/>
  <c r="AU1039" i="8" s="1"/>
  <c r="AR1068" i="8"/>
  <c r="AU1068" i="8" s="1"/>
  <c r="AR1090" i="8"/>
  <c r="AR1118" i="8"/>
  <c r="AR1143" i="8"/>
  <c r="AR1161" i="8"/>
  <c r="AR1177" i="8"/>
  <c r="AU1177" i="8" s="1"/>
  <c r="AR1193" i="8"/>
  <c r="AU1193" i="8" s="1"/>
  <c r="AR1209" i="8"/>
  <c r="AU1209" i="8" s="1"/>
  <c r="AR1225" i="8"/>
  <c r="AU1225" i="8" s="1"/>
  <c r="AR1241" i="8"/>
  <c r="AU1241" i="8" s="1"/>
  <c r="AR1257" i="8"/>
  <c r="AU1257" i="8" s="1"/>
  <c r="AR1273" i="8"/>
  <c r="AU1273" i="8" s="1"/>
  <c r="AR1289" i="8"/>
  <c r="AU1289" i="8" s="1"/>
  <c r="AR1305" i="8"/>
  <c r="AU1305" i="8" s="1"/>
  <c r="AR1321" i="8"/>
  <c r="AU1321" i="8" s="1"/>
  <c r="AR1337" i="8"/>
  <c r="AR1353" i="8"/>
  <c r="AR1369" i="8"/>
  <c r="AR1385" i="8"/>
  <c r="AR1401" i="8"/>
  <c r="AR1417" i="8"/>
  <c r="AR1433" i="8"/>
  <c r="AU1433" i="8" s="1"/>
  <c r="AR1449" i="8"/>
  <c r="AU1449" i="8" s="1"/>
  <c r="AR1465" i="8"/>
  <c r="AU1465" i="8" s="1"/>
  <c r="AR1481" i="8"/>
  <c r="AR1497" i="8"/>
  <c r="AU1497" i="8" s="1"/>
  <c r="AR1513" i="8"/>
  <c r="AU1513" i="8" s="1"/>
  <c r="AR1529" i="8"/>
  <c r="AR1545" i="8"/>
  <c r="AU1545" i="8" s="1"/>
  <c r="AR1561" i="8"/>
  <c r="AU1561" i="8" s="1"/>
  <c r="AR1577" i="8"/>
  <c r="AU1577" i="8" s="1"/>
  <c r="AR1593" i="8"/>
  <c r="AR1609" i="8"/>
  <c r="AU1609" i="8" s="1"/>
  <c r="AR1625" i="8"/>
  <c r="AR1641" i="8"/>
  <c r="AR1657" i="8"/>
  <c r="AR1673" i="8"/>
  <c r="AR1689" i="8"/>
  <c r="AR1705" i="8"/>
  <c r="AU1705" i="8" s="1"/>
  <c r="AR1721" i="8"/>
  <c r="AU1721" i="8" s="1"/>
  <c r="AR1737" i="8"/>
  <c r="AU1737" i="8" s="1"/>
  <c r="AR1753" i="8"/>
  <c r="AU1753" i="8" s="1"/>
  <c r="AR1769" i="8"/>
  <c r="AU1769" i="8" s="1"/>
  <c r="AR1785" i="8"/>
  <c r="AR1801" i="8"/>
  <c r="AR1817" i="8"/>
  <c r="AU1817" i="8" s="1"/>
  <c r="AR1833" i="8"/>
  <c r="AU1833" i="8" s="1"/>
  <c r="AR1849" i="8"/>
  <c r="AU1849" i="8" s="1"/>
  <c r="AR1865" i="8"/>
  <c r="AR1881" i="8"/>
  <c r="AR1897" i="8"/>
  <c r="AU1897" i="8" s="1"/>
  <c r="AR1913" i="8"/>
  <c r="AR1929" i="8"/>
  <c r="AR1945" i="8"/>
  <c r="AU1945" i="8" s="1"/>
  <c r="AR1961" i="8"/>
  <c r="AR1977" i="8"/>
  <c r="AR1993" i="8"/>
  <c r="AU1993" i="8" s="1"/>
  <c r="AR2009" i="8"/>
  <c r="AR2025" i="8"/>
  <c r="AU2025" i="8" s="1"/>
  <c r="AR2041" i="8"/>
  <c r="AU2041" i="8" s="1"/>
  <c r="AR2057" i="8"/>
  <c r="AR2073" i="8"/>
  <c r="AU2073" i="8" s="1"/>
  <c r="AR2089" i="8"/>
  <c r="AR2105" i="8"/>
  <c r="AR2121" i="8"/>
  <c r="AU2121" i="8" s="1"/>
  <c r="AR2137" i="8"/>
  <c r="AR2153" i="8"/>
  <c r="AR2169" i="8"/>
  <c r="AR2185" i="8"/>
  <c r="AR2201" i="8"/>
  <c r="AR2217" i="8"/>
  <c r="AU2217" i="8" s="1"/>
  <c r="AR2233" i="8"/>
  <c r="AU2233" i="8" s="1"/>
  <c r="AR2249" i="8"/>
  <c r="AR2265" i="8"/>
  <c r="AU2265" i="8" s="1"/>
  <c r="AR2281" i="8"/>
  <c r="AU2281" i="8" s="1"/>
  <c r="AR14" i="8"/>
  <c r="AU14" i="8" s="1"/>
  <c r="AR78" i="8"/>
  <c r="AR142" i="8"/>
  <c r="AR206" i="8"/>
  <c r="AU206" i="8" s="1"/>
  <c r="AR270" i="8"/>
  <c r="AU270" i="8" s="1"/>
  <c r="AR334" i="8"/>
  <c r="AU334" i="8" s="1"/>
  <c r="AR398" i="8"/>
  <c r="AR462" i="8"/>
  <c r="AR526" i="8"/>
  <c r="AR590" i="8"/>
  <c r="AR654" i="8"/>
  <c r="AU654" i="8" s="1"/>
  <c r="AR718" i="8"/>
  <c r="AU718" i="8" s="1"/>
  <c r="AR770" i="8"/>
  <c r="AR819" i="8"/>
  <c r="AU819" i="8" s="1"/>
  <c r="AR877" i="8"/>
  <c r="AU877" i="8" s="1"/>
  <c r="AR915" i="8"/>
  <c r="AR957" i="8"/>
  <c r="AU957" i="8" s="1"/>
  <c r="AR986" i="8"/>
  <c r="AU986" i="8" s="1"/>
  <c r="AR1010" i="8"/>
  <c r="AU1010" i="8" s="1"/>
  <c r="AR1040" i="8"/>
  <c r="AR1069" i="8"/>
  <c r="AR1091" i="8"/>
  <c r="AR1119" i="8"/>
  <c r="AR1145" i="8"/>
  <c r="AR1162" i="8"/>
  <c r="AR1178" i="8"/>
  <c r="AR1194" i="8"/>
  <c r="AU1194" i="8" s="1"/>
  <c r="AR1210" i="8"/>
  <c r="AR1226" i="8"/>
  <c r="AU1226" i="8" s="1"/>
  <c r="AR1242" i="8"/>
  <c r="AU1242" i="8" s="1"/>
  <c r="AR1258" i="8"/>
  <c r="AU1258" i="8" s="1"/>
  <c r="AR1274" i="8"/>
  <c r="AR1290" i="8"/>
  <c r="AR1306" i="8"/>
  <c r="AU1306" i="8" s="1"/>
  <c r="AR1322" i="8"/>
  <c r="AR1338" i="8"/>
  <c r="AR1354" i="8"/>
  <c r="AR1370" i="8"/>
  <c r="AU1370" i="8" s="1"/>
  <c r="AR1386" i="8"/>
  <c r="AU1386" i="8" s="1"/>
  <c r="AR1402" i="8"/>
  <c r="AR1418" i="8"/>
  <c r="AR1434" i="8"/>
  <c r="AU1434" i="8" s="1"/>
  <c r="AR1450" i="8"/>
  <c r="AU1450" i="8" s="1"/>
  <c r="AR1466" i="8"/>
  <c r="AU1466" i="8" s="1"/>
  <c r="AR1482" i="8"/>
  <c r="AU1482" i="8" s="1"/>
  <c r="AR1498" i="8"/>
  <c r="AR1514" i="8"/>
  <c r="AR1530" i="8"/>
  <c r="AU1530" i="8" s="1"/>
  <c r="AR1546" i="8"/>
  <c r="AR1562" i="8"/>
  <c r="AR1578" i="8"/>
  <c r="AU1578" i="8" s="1"/>
  <c r="AR1594" i="8"/>
  <c r="AU1594" i="8" s="1"/>
  <c r="AR1610" i="8"/>
  <c r="AR1626" i="8"/>
  <c r="AR1642" i="8"/>
  <c r="AR1658" i="8"/>
  <c r="AR1674" i="8"/>
  <c r="AR1690" i="8"/>
  <c r="AR1706" i="8"/>
  <c r="AR1722" i="8"/>
  <c r="AU1722" i="8" s="1"/>
  <c r="AR1738" i="8"/>
  <c r="AR1754" i="8"/>
  <c r="AR1770" i="8"/>
  <c r="AU1770" i="8" s="1"/>
  <c r="AR1786" i="8"/>
  <c r="AU1786" i="8" s="1"/>
  <c r="AR1802" i="8"/>
  <c r="AR1818" i="8"/>
  <c r="AU1818" i="8" s="1"/>
  <c r="AR1834" i="8"/>
  <c r="AR1850" i="8"/>
  <c r="AR1866" i="8"/>
  <c r="AU1866" i="8" s="1"/>
  <c r="AR1882" i="8"/>
  <c r="AR1898" i="8"/>
  <c r="AR1914" i="8"/>
  <c r="AR1930" i="8"/>
  <c r="AR1946" i="8"/>
  <c r="AU1946" i="8" s="1"/>
  <c r="AR1962" i="8"/>
  <c r="AR1978" i="8"/>
  <c r="AU1978" i="8" s="1"/>
  <c r="AR1994" i="8"/>
  <c r="AR2010" i="8"/>
  <c r="AR2026" i="8"/>
  <c r="AU2026" i="8" s="1"/>
  <c r="AR2042" i="8"/>
  <c r="AR2058" i="8"/>
  <c r="AR2074" i="8"/>
  <c r="AR2090" i="8"/>
  <c r="AR2106" i="8"/>
  <c r="AR2122" i="8"/>
  <c r="AR2138" i="8"/>
  <c r="AR2154" i="8"/>
  <c r="AR2170" i="8"/>
  <c r="AR2186" i="8"/>
  <c r="AR2202" i="8"/>
  <c r="AR2218" i="8"/>
  <c r="AU2218" i="8" s="1"/>
  <c r="AR2234" i="8"/>
  <c r="AR2250" i="8"/>
  <c r="AU2250" i="8" s="1"/>
  <c r="AR2266" i="8"/>
  <c r="AU2266" i="8" s="1"/>
  <c r="AR2282" i="8"/>
  <c r="AR2298" i="8"/>
  <c r="AU2298" i="8" s="1"/>
  <c r="AR2314" i="8"/>
  <c r="AU2314" i="8" s="1"/>
  <c r="AR18" i="8"/>
  <c r="AU18" i="8" s="1"/>
  <c r="AR82" i="8"/>
  <c r="AR146" i="8"/>
  <c r="AU146" i="8" s="1"/>
  <c r="AR210" i="8"/>
  <c r="AR274" i="8"/>
  <c r="AU274" i="8" s="1"/>
  <c r="AR338" i="8"/>
  <c r="AR402" i="8"/>
  <c r="AR466" i="8"/>
  <c r="AR530" i="8"/>
  <c r="AR594" i="8"/>
  <c r="AU594" i="8" s="1"/>
  <c r="AR658" i="8"/>
  <c r="AU658" i="8" s="1"/>
  <c r="AR722" i="8"/>
  <c r="AU722" i="8" s="1"/>
  <c r="AR771" i="8"/>
  <c r="AU771" i="8" s="1"/>
  <c r="AR829" i="8"/>
  <c r="AU829" i="8" s="1"/>
  <c r="AR878" i="8"/>
  <c r="AR924" i="8"/>
  <c r="AR958" i="8"/>
  <c r="AR988" i="8"/>
  <c r="AR1011" i="8"/>
  <c r="AU1011" i="8" s="1"/>
  <c r="AR1041" i="8"/>
  <c r="AR1070" i="8"/>
  <c r="AR1095" i="8"/>
  <c r="AR1120" i="8"/>
  <c r="AR1146" i="8"/>
  <c r="AR1163" i="8"/>
  <c r="AR1179" i="8"/>
  <c r="AU1179" i="8" s="1"/>
  <c r="AR1195" i="8"/>
  <c r="AU1195" i="8" s="1"/>
  <c r="AR1211" i="8"/>
  <c r="AU1211" i="8" s="1"/>
  <c r="AR1227" i="8"/>
  <c r="AR1243" i="8"/>
  <c r="AU1243" i="8" s="1"/>
  <c r="AR1259" i="8"/>
  <c r="AU1259" i="8" s="1"/>
  <c r="AR1275" i="8"/>
  <c r="AR1291" i="8"/>
  <c r="AU1291" i="8" s="1"/>
  <c r="AR1307" i="8"/>
  <c r="AU1307" i="8" s="1"/>
  <c r="AR1323" i="8"/>
  <c r="AU1323" i="8" s="1"/>
  <c r="AR1339" i="8"/>
  <c r="AU1339" i="8" s="1"/>
  <c r="AR1355" i="8"/>
  <c r="AU1355" i="8" s="1"/>
  <c r="AR1371" i="8"/>
  <c r="AU1371" i="8" s="1"/>
  <c r="AR1387" i="8"/>
  <c r="AU1387" i="8" s="1"/>
  <c r="AR1403" i="8"/>
  <c r="AR1419" i="8"/>
  <c r="AR1435" i="8"/>
  <c r="AU1435" i="8" s="1"/>
  <c r="AR1451" i="8"/>
  <c r="AU1451" i="8" s="1"/>
  <c r="AR1467" i="8"/>
  <c r="AR1483" i="8"/>
  <c r="AU1483" i="8" s="1"/>
  <c r="AR1499" i="8"/>
  <c r="AU1499" i="8" s="1"/>
  <c r="AR1515" i="8"/>
  <c r="AU1515" i="8" s="1"/>
  <c r="AR1531" i="8"/>
  <c r="AU1531" i="8" s="1"/>
  <c r="AR1547" i="8"/>
  <c r="AU1547" i="8" s="1"/>
  <c r="AR1563" i="8"/>
  <c r="AU1563" i="8" s="1"/>
  <c r="AR1579" i="8"/>
  <c r="AU1579" i="8" s="1"/>
  <c r="AR1595" i="8"/>
  <c r="AR1611" i="8"/>
  <c r="AU1611" i="8" s="1"/>
  <c r="AR1627" i="8"/>
  <c r="AU1627" i="8" s="1"/>
  <c r="AR1643" i="8"/>
  <c r="AU1643" i="8" s="1"/>
  <c r="AR1659" i="8"/>
  <c r="AR1675" i="8"/>
  <c r="AU1675" i="8" s="1"/>
  <c r="AR1691" i="8"/>
  <c r="AU1691" i="8" s="1"/>
  <c r="AR1707" i="8"/>
  <c r="AU1707" i="8" s="1"/>
  <c r="AR1723" i="8"/>
  <c r="AU1723" i="8" s="1"/>
  <c r="AR1739" i="8"/>
  <c r="AU1739" i="8" s="1"/>
  <c r="AR1755" i="8"/>
  <c r="AU1755" i="8" s="1"/>
  <c r="AR1771" i="8"/>
  <c r="AR1787" i="8"/>
  <c r="AR1803" i="8"/>
  <c r="AU1803" i="8" s="1"/>
  <c r="AR1819" i="8"/>
  <c r="AU1819" i="8" s="1"/>
  <c r="AR1835" i="8"/>
  <c r="AR1851" i="8"/>
  <c r="AU1851" i="8" s="1"/>
  <c r="AR1867" i="8"/>
  <c r="AR1883" i="8"/>
  <c r="AU1883" i="8" s="1"/>
  <c r="AR1899" i="8"/>
  <c r="AU1899" i="8" s="1"/>
  <c r="AR1915" i="8"/>
  <c r="AR1931" i="8"/>
  <c r="AU1931" i="8" s="1"/>
  <c r="AR1947" i="8"/>
  <c r="AU1947" i="8" s="1"/>
  <c r="AR1963" i="8"/>
  <c r="AR1979" i="8"/>
  <c r="AU1979" i="8" s="1"/>
  <c r="AR1995" i="8"/>
  <c r="AU1995" i="8" s="1"/>
  <c r="AR2011" i="8"/>
  <c r="AU2011" i="8" s="1"/>
  <c r="AR2027" i="8"/>
  <c r="AU2027" i="8" s="1"/>
  <c r="AR2043" i="8"/>
  <c r="AR2059" i="8"/>
  <c r="AU2059" i="8" s="1"/>
  <c r="AR2075" i="8"/>
  <c r="AU2075" i="8" s="1"/>
  <c r="AR2091" i="8"/>
  <c r="AR2107" i="8"/>
  <c r="AR2123" i="8"/>
  <c r="AU2123" i="8" s="1"/>
  <c r="AR2139" i="8"/>
  <c r="AU2139" i="8" s="1"/>
  <c r="AR2155" i="8"/>
  <c r="AR2171" i="8"/>
  <c r="AR2187" i="8"/>
  <c r="AR2203" i="8"/>
  <c r="AU2203" i="8" s="1"/>
  <c r="AR2219" i="8"/>
  <c r="AU2219" i="8" s="1"/>
  <c r="AR2235" i="8"/>
  <c r="AR2251" i="8"/>
  <c r="AR2267" i="8"/>
  <c r="AR2283" i="8"/>
  <c r="AR2299" i="8"/>
  <c r="AU2299" i="8" s="1"/>
  <c r="AR2315" i="8"/>
  <c r="AR19" i="8"/>
  <c r="AU19" i="8" s="1"/>
  <c r="AR83" i="8"/>
  <c r="AR147" i="8"/>
  <c r="AR211" i="8"/>
  <c r="AR275" i="8"/>
  <c r="AU275" i="8" s="1"/>
  <c r="AR339" i="8"/>
  <c r="AR403" i="8"/>
  <c r="AR467" i="8"/>
  <c r="AR531" i="8"/>
  <c r="AR595" i="8"/>
  <c r="AR659" i="8"/>
  <c r="AU659" i="8" s="1"/>
  <c r="AR723" i="8"/>
  <c r="AU723" i="8" s="1"/>
  <c r="AR781" i="8"/>
  <c r="AU781" i="8" s="1"/>
  <c r="AR830" i="8"/>
  <c r="AU830" i="8" s="1"/>
  <c r="AR881" i="8"/>
  <c r="AU881" i="8" s="1"/>
  <c r="AR925" i="8"/>
  <c r="AU925" i="8" s="1"/>
  <c r="AR959" i="8"/>
  <c r="AU959" i="8" s="1"/>
  <c r="AR989" i="8"/>
  <c r="AR1018" i="8"/>
  <c r="AR1042" i="8"/>
  <c r="AU1042" i="8" s="1"/>
  <c r="AR1071" i="8"/>
  <c r="AR1098" i="8"/>
  <c r="AR1121" i="8"/>
  <c r="AR1148" i="8"/>
  <c r="AR1164" i="8"/>
  <c r="AU1164" i="8" s="1"/>
  <c r="AR1180" i="8"/>
  <c r="AU1180" i="8" s="1"/>
  <c r="AR1196" i="8"/>
  <c r="AU1196" i="8" s="1"/>
  <c r="AR1212" i="8"/>
  <c r="AU1212" i="8" s="1"/>
  <c r="AR1228" i="8"/>
  <c r="AU1228" i="8" s="1"/>
  <c r="AR1244" i="8"/>
  <c r="AU1244" i="8" s="1"/>
  <c r="AR1260" i="8"/>
  <c r="AU1260" i="8" s="1"/>
  <c r="AR1276" i="8"/>
  <c r="AR1292" i="8"/>
  <c r="AU1292" i="8" s="1"/>
  <c r="AR1308" i="8"/>
  <c r="AU1308" i="8" s="1"/>
  <c r="AR1324" i="8"/>
  <c r="AR1340" i="8"/>
  <c r="AR1356" i="8"/>
  <c r="AR1372" i="8"/>
  <c r="AR1388" i="8"/>
  <c r="AR1404" i="8"/>
  <c r="AR1420" i="8"/>
  <c r="AU1420" i="8" s="1"/>
  <c r="AR1436" i="8"/>
  <c r="AU1436" i="8" s="1"/>
  <c r="AR1452" i="8"/>
  <c r="AU1452" i="8" s="1"/>
  <c r="AR1468" i="8"/>
  <c r="AU1468" i="8" s="1"/>
  <c r="AR1484" i="8"/>
  <c r="AR1500" i="8"/>
  <c r="AU1500" i="8" s="1"/>
  <c r="AR1516" i="8"/>
  <c r="AU1516" i="8" s="1"/>
  <c r="AR1532" i="8"/>
  <c r="AU1532" i="8" s="1"/>
  <c r="AR1548" i="8"/>
  <c r="AR1564" i="8"/>
  <c r="AU1564" i="8" s="1"/>
  <c r="AR1580" i="8"/>
  <c r="AR1596" i="8"/>
  <c r="AR1612" i="8"/>
  <c r="AR1628" i="8"/>
  <c r="AR1644" i="8"/>
  <c r="AR1660" i="8"/>
  <c r="AR1676" i="8"/>
  <c r="AU1676" i="8" s="1"/>
  <c r="AR1692" i="8"/>
  <c r="AU1692" i="8" s="1"/>
  <c r="AR1708" i="8"/>
  <c r="AR1724" i="8"/>
  <c r="AU1724" i="8" s="1"/>
  <c r="AR1740" i="8"/>
  <c r="AU1740" i="8" s="1"/>
  <c r="AR1756" i="8"/>
  <c r="AR1772" i="8"/>
  <c r="AU1772" i="8" s="1"/>
  <c r="AR1788" i="8"/>
  <c r="AR1804" i="8"/>
  <c r="AU1804" i="8" s="1"/>
  <c r="AR1820" i="8"/>
  <c r="AR1836" i="8"/>
  <c r="AU1836" i="8" s="1"/>
  <c r="AR1852" i="8"/>
  <c r="AU1852" i="8" s="1"/>
  <c r="AR1868" i="8"/>
  <c r="AR1884" i="8"/>
  <c r="AR1900" i="8"/>
  <c r="AR1916" i="8"/>
  <c r="AR1932" i="8"/>
  <c r="AR1948" i="8"/>
  <c r="AU1948" i="8" s="1"/>
  <c r="AR1964" i="8"/>
  <c r="AU1964" i="8" s="1"/>
  <c r="AR1980" i="8"/>
  <c r="AR1996" i="8"/>
  <c r="AU1996" i="8" s="1"/>
  <c r="AR2012" i="8"/>
  <c r="AR2028" i="8"/>
  <c r="AR2044" i="8"/>
  <c r="AR2060" i="8"/>
  <c r="AR2076" i="8"/>
  <c r="AR2092" i="8"/>
  <c r="AU2092" i="8" s="1"/>
  <c r="AR2108" i="8"/>
  <c r="AU2108" i="8" s="1"/>
  <c r="AR2124" i="8"/>
  <c r="AU2124" i="8" s="1"/>
  <c r="AR2140" i="8"/>
  <c r="AU2140" i="8" s="1"/>
  <c r="AR2156" i="8"/>
  <c r="AR2172" i="8"/>
  <c r="AR2188" i="8"/>
  <c r="AR2204" i="8"/>
  <c r="AU2204" i="8" s="1"/>
  <c r="AR2220" i="8"/>
  <c r="AU2220" i="8" s="1"/>
  <c r="AR2236" i="8"/>
  <c r="AU2236" i="8" s="1"/>
  <c r="AR2252" i="8"/>
  <c r="AR2268" i="8"/>
  <c r="AU2268" i="8" s="1"/>
  <c r="AR2284" i="8"/>
  <c r="AU2284" i="8" s="1"/>
  <c r="AR2300" i="8"/>
  <c r="AR2316" i="8"/>
  <c r="AR29" i="8"/>
  <c r="AR93" i="8"/>
  <c r="AR157" i="8"/>
  <c r="AU157" i="8" s="1"/>
  <c r="AR221" i="8"/>
  <c r="AR285" i="8"/>
  <c r="AR349" i="8"/>
  <c r="AR413" i="8"/>
  <c r="AR477" i="8"/>
  <c r="AU477" i="8" s="1"/>
  <c r="AR541" i="8"/>
  <c r="AU541" i="8" s="1"/>
  <c r="AR605" i="8"/>
  <c r="AU605" i="8" s="1"/>
  <c r="AR669" i="8"/>
  <c r="AU669" i="8" s="1"/>
  <c r="AR733" i="8"/>
  <c r="AR782" i="8"/>
  <c r="AU782" i="8" s="1"/>
  <c r="AR833" i="8"/>
  <c r="AR882" i="8"/>
  <c r="AR926" i="8"/>
  <c r="AR960" i="8"/>
  <c r="AU960" i="8" s="1"/>
  <c r="AR990" i="8"/>
  <c r="AU990" i="8" s="1"/>
  <c r="AR1020" i="8"/>
  <c r="AR1043" i="8"/>
  <c r="AU1043" i="8" s="1"/>
  <c r="AR1072" i="8"/>
  <c r="AR1100" i="8"/>
  <c r="AR1122" i="8"/>
  <c r="AR1149" i="8"/>
  <c r="AU1149" i="8" s="1"/>
  <c r="AR1165" i="8"/>
  <c r="AR1181" i="8"/>
  <c r="AU1181" i="8" s="1"/>
  <c r="AR1197" i="8"/>
  <c r="AU1197" i="8" s="1"/>
  <c r="AR1213" i="8"/>
  <c r="AR1229" i="8"/>
  <c r="AR1245" i="8"/>
  <c r="AR1261" i="8"/>
  <c r="AR1277" i="8"/>
  <c r="AR1293" i="8"/>
  <c r="AR1309" i="8"/>
  <c r="AR1325" i="8"/>
  <c r="AR1341" i="8"/>
  <c r="AR1357" i="8"/>
  <c r="AR1373" i="8"/>
  <c r="AR1389" i="8"/>
  <c r="AR1405" i="8"/>
  <c r="AU1405" i="8" s="1"/>
  <c r="AR1421" i="8"/>
  <c r="AU1421" i="8" s="1"/>
  <c r="AR1437" i="8"/>
  <c r="AU1437" i="8" s="1"/>
  <c r="AR1453" i="8"/>
  <c r="AU1453" i="8" s="1"/>
  <c r="AR1469" i="8"/>
  <c r="AR1485" i="8"/>
  <c r="AR1501" i="8"/>
  <c r="AR1517" i="8"/>
  <c r="AU1517" i="8" s="1"/>
  <c r="AR1533" i="8"/>
  <c r="AR1549" i="8"/>
  <c r="AR1565" i="8"/>
  <c r="AR1581" i="8"/>
  <c r="AU1581" i="8" s="1"/>
  <c r="AR1597" i="8"/>
  <c r="AU1597" i="8" s="1"/>
  <c r="AR1613" i="8"/>
  <c r="AR1629" i="8"/>
  <c r="AR1645" i="8"/>
  <c r="AR1661" i="8"/>
  <c r="AR1677" i="8"/>
  <c r="AR1693" i="8"/>
  <c r="AU1693" i="8" s="1"/>
  <c r="AR1709" i="8"/>
  <c r="AU1709" i="8" s="1"/>
  <c r="AR1725" i="8"/>
  <c r="AR1741" i="8"/>
  <c r="AR1757" i="8"/>
  <c r="AU1757" i="8" s="1"/>
  <c r="AR1773" i="8"/>
  <c r="AR1789" i="8"/>
  <c r="AR1805" i="8"/>
  <c r="AR1821" i="8"/>
  <c r="AR1837" i="8"/>
  <c r="AR1853" i="8"/>
  <c r="AR1869" i="8"/>
  <c r="AR1885" i="8"/>
  <c r="AR1901" i="8"/>
  <c r="AR1917" i="8"/>
  <c r="AR1933" i="8"/>
  <c r="AR1949" i="8"/>
  <c r="AR1965" i="8"/>
  <c r="AU1965" i="8" s="1"/>
  <c r="AR1981" i="8"/>
  <c r="AR1997" i="8"/>
  <c r="AR2013" i="8"/>
  <c r="AR2029" i="8"/>
  <c r="AU2029" i="8" s="1"/>
  <c r="AR2045" i="8"/>
  <c r="AU2045" i="8" s="1"/>
  <c r="AR2061" i="8"/>
  <c r="AR2077" i="8"/>
  <c r="AU2077" i="8" s="1"/>
  <c r="AR2093" i="8"/>
  <c r="AR2109" i="8"/>
  <c r="AR2125" i="8"/>
  <c r="AR2141" i="8"/>
  <c r="AR2157" i="8"/>
  <c r="AR2173" i="8"/>
  <c r="AU2173" i="8" s="1"/>
  <c r="AR2189" i="8"/>
  <c r="AU2189" i="8" s="1"/>
  <c r="AR2205" i="8"/>
  <c r="AU2205" i="8" s="1"/>
  <c r="AR2221" i="8"/>
  <c r="AR30" i="8"/>
  <c r="AU30" i="8" s="1"/>
  <c r="AR94" i="8"/>
  <c r="AR158" i="8"/>
  <c r="AU158" i="8" s="1"/>
  <c r="AR222" i="8"/>
  <c r="AU222" i="8" s="1"/>
  <c r="AR286" i="8"/>
  <c r="AU286" i="8" s="1"/>
  <c r="AR350" i="8"/>
  <c r="AR414" i="8"/>
  <c r="AR478" i="8"/>
  <c r="AR542" i="8"/>
  <c r="AU542" i="8" s="1"/>
  <c r="AR606" i="8"/>
  <c r="AR670" i="8"/>
  <c r="AR734" i="8"/>
  <c r="AR785" i="8"/>
  <c r="AU785" i="8" s="1"/>
  <c r="AR834" i="8"/>
  <c r="AR883" i="8"/>
  <c r="AU883" i="8" s="1"/>
  <c r="AR927" i="8"/>
  <c r="AR961" i="8"/>
  <c r="AU961" i="8" s="1"/>
  <c r="AR991" i="8"/>
  <c r="AU991" i="8" s="1"/>
  <c r="AR1021" i="8"/>
  <c r="AR1050" i="8"/>
  <c r="AR1073" i="8"/>
  <c r="AR1101" i="8"/>
  <c r="AR1123" i="8"/>
  <c r="AU1123" i="8" s="1"/>
  <c r="AR1150" i="8"/>
  <c r="AR1166" i="8"/>
  <c r="AR1182" i="8"/>
  <c r="AR1198" i="8"/>
  <c r="AR1214" i="8"/>
  <c r="AR1230" i="8"/>
  <c r="AU1230" i="8" s="1"/>
  <c r="AR1246" i="8"/>
  <c r="AU1246" i="8" s="1"/>
  <c r="AR1262" i="8"/>
  <c r="AU1262" i="8" s="1"/>
  <c r="AR1278" i="8"/>
  <c r="AU1278" i="8" s="1"/>
  <c r="AR1294" i="8"/>
  <c r="AU1294" i="8" s="1"/>
  <c r="AR1310" i="8"/>
  <c r="AU1310" i="8" s="1"/>
  <c r="AR1326" i="8"/>
  <c r="AR1342" i="8"/>
  <c r="AU1342" i="8" s="1"/>
  <c r="AR1358" i="8"/>
  <c r="AR1374" i="8"/>
  <c r="AU1374" i="8" s="1"/>
  <c r="AR1390" i="8"/>
  <c r="AR1406" i="8"/>
  <c r="AR1422" i="8"/>
  <c r="AR1438" i="8"/>
  <c r="AR1454" i="8"/>
  <c r="AR1470" i="8"/>
  <c r="AU1470" i="8" s="1"/>
  <c r="AR1486" i="8"/>
  <c r="AU1486" i="8" s="1"/>
  <c r="AR1502" i="8"/>
  <c r="AR1518" i="8"/>
  <c r="AR1534" i="8"/>
  <c r="AU1534" i="8" s="1"/>
  <c r="AR1550" i="8"/>
  <c r="AR1566" i="8"/>
  <c r="AU1566" i="8" s="1"/>
  <c r="AR1582" i="8"/>
  <c r="AU1582" i="8" s="1"/>
  <c r="AR1598" i="8"/>
  <c r="AR1614" i="8"/>
  <c r="AR1630" i="8"/>
  <c r="AU1630" i="8" s="1"/>
  <c r="AR1646" i="8"/>
  <c r="AR1662" i="8"/>
  <c r="AR1678" i="8"/>
  <c r="AR1694" i="8"/>
  <c r="AR1710" i="8"/>
  <c r="AR1726" i="8"/>
  <c r="AU1726" i="8" s="1"/>
  <c r="AR1742" i="8"/>
  <c r="AU1742" i="8" s="1"/>
  <c r="AR1758" i="8"/>
  <c r="AU1758" i="8" s="1"/>
  <c r="AR1774" i="8"/>
  <c r="AR1790" i="8"/>
  <c r="AU1790" i="8" s="1"/>
  <c r="AR1806" i="8"/>
  <c r="AR1822" i="8"/>
  <c r="AR1838" i="8"/>
  <c r="AU1838" i="8" s="1"/>
  <c r="AR1854" i="8"/>
  <c r="AR1870" i="8"/>
  <c r="AU1870" i="8" s="1"/>
  <c r="AR1886" i="8"/>
  <c r="AU1886" i="8" s="1"/>
  <c r="AR1902" i="8"/>
  <c r="AR1918" i="8"/>
  <c r="AU1918" i="8" s="1"/>
  <c r="AR1934" i="8"/>
  <c r="AR1950" i="8"/>
  <c r="AU1950" i="8" s="1"/>
  <c r="AR1966" i="8"/>
  <c r="AR1982" i="8"/>
  <c r="AR1998" i="8"/>
  <c r="AU1998" i="8" s="1"/>
  <c r="AR2014" i="8"/>
  <c r="AU2014" i="8" s="1"/>
  <c r="AR2030" i="8"/>
  <c r="AU2030" i="8" s="1"/>
  <c r="AR2046" i="8"/>
  <c r="AU2046" i="8" s="1"/>
  <c r="AR2062" i="8"/>
  <c r="AU2062" i="8" s="1"/>
  <c r="AR2078" i="8"/>
  <c r="AR2094" i="8"/>
  <c r="AR2110" i="8"/>
  <c r="AU2110" i="8" s="1"/>
  <c r="AR2126" i="8"/>
  <c r="AR2142" i="8"/>
  <c r="AR2158" i="8"/>
  <c r="AU2158" i="8" s="1"/>
  <c r="AR2174" i="8"/>
  <c r="AU2174" i="8" s="1"/>
  <c r="AR2190" i="8"/>
  <c r="AU2190" i="8" s="1"/>
  <c r="AR2206" i="8"/>
  <c r="AU2206" i="8" s="1"/>
  <c r="AR2222" i="8"/>
  <c r="AR2238" i="8"/>
  <c r="AU2238" i="8" s="1"/>
  <c r="AR2254" i="8"/>
  <c r="AU2254" i="8" s="1"/>
  <c r="AR2270" i="8"/>
  <c r="AR2286" i="8"/>
  <c r="AR2302" i="8"/>
  <c r="AU2302" i="8" s="1"/>
  <c r="AR2318" i="8"/>
  <c r="AR34" i="8"/>
  <c r="AU34" i="8" s="1"/>
  <c r="AR98" i="8"/>
  <c r="AR162" i="8"/>
  <c r="AR226" i="8"/>
  <c r="AR290" i="8"/>
  <c r="AU290" i="8" s="1"/>
  <c r="AR354" i="8"/>
  <c r="AU354" i="8" s="1"/>
  <c r="AR418" i="8"/>
  <c r="AR482" i="8"/>
  <c r="AR546" i="8"/>
  <c r="AU546" i="8" s="1"/>
  <c r="AR610" i="8"/>
  <c r="AR674" i="8"/>
  <c r="AU674" i="8" s="1"/>
  <c r="AR737" i="8"/>
  <c r="AR786" i="8"/>
  <c r="AU786" i="8" s="1"/>
  <c r="AR835" i="8"/>
  <c r="AR893" i="8"/>
  <c r="AU893" i="8" s="1"/>
  <c r="AR929" i="8"/>
  <c r="AU929" i="8" s="1"/>
  <c r="AR962" i="8"/>
  <c r="AU962" i="8" s="1"/>
  <c r="AR992" i="8"/>
  <c r="AU992" i="8" s="1"/>
  <c r="AR1022" i="8"/>
  <c r="AU1022" i="8" s="1"/>
  <c r="AR1052" i="8"/>
  <c r="AR1074" i="8"/>
  <c r="AU1074" i="8" s="1"/>
  <c r="AR1102" i="8"/>
  <c r="AU1102" i="8" s="1"/>
  <c r="AR1127" i="8"/>
  <c r="AR1151" i="8"/>
  <c r="AR1167" i="8"/>
  <c r="AR1183" i="8"/>
  <c r="AR1199" i="8"/>
  <c r="AR1215" i="8"/>
  <c r="AU1215" i="8" s="1"/>
  <c r="AR1231" i="8"/>
  <c r="AU1231" i="8" s="1"/>
  <c r="AR1247" i="8"/>
  <c r="AU1247" i="8" s="1"/>
  <c r="AR1263" i="8"/>
  <c r="AU1263" i="8" s="1"/>
  <c r="AR1279" i="8"/>
  <c r="AU1279" i="8" s="1"/>
  <c r="AR1295" i="8"/>
  <c r="AU1295" i="8" s="1"/>
  <c r="AR1311" i="8"/>
  <c r="AU1311" i="8" s="1"/>
  <c r="AR1327" i="8"/>
  <c r="AR1343" i="8"/>
  <c r="AU1343" i="8" s="1"/>
  <c r="AR1359" i="8"/>
  <c r="AR1375" i="8"/>
  <c r="AU1375" i="8" s="1"/>
  <c r="AR1391" i="8"/>
  <c r="AR1407" i="8"/>
  <c r="AR1423" i="8"/>
  <c r="AR1439" i="8"/>
  <c r="AR1455" i="8"/>
  <c r="AU1455" i="8" s="1"/>
  <c r="AR1471" i="8"/>
  <c r="AR1487" i="8"/>
  <c r="AU1487" i="8" s="1"/>
  <c r="AR1503" i="8"/>
  <c r="AU1503" i="8" s="1"/>
  <c r="AR1519" i="8"/>
  <c r="AU1519" i="8" s="1"/>
  <c r="AR1535" i="8"/>
  <c r="AU1535" i="8" s="1"/>
  <c r="AR1551" i="8"/>
  <c r="AU1551" i="8" s="1"/>
  <c r="AR1567" i="8"/>
  <c r="AR1583" i="8"/>
  <c r="AR1599" i="8"/>
  <c r="AU1599" i="8" s="1"/>
  <c r="AR1615" i="8"/>
  <c r="AR1631" i="8"/>
  <c r="AR1647" i="8"/>
  <c r="AR1663" i="8"/>
  <c r="AR1679" i="8"/>
  <c r="AR1695" i="8"/>
  <c r="AR1711" i="8"/>
  <c r="AR1727" i="8"/>
  <c r="AU1727" i="8" s="1"/>
  <c r="AR1743" i="8"/>
  <c r="AU1743" i="8" s="1"/>
  <c r="AR1759" i="8"/>
  <c r="AR1775" i="8"/>
  <c r="AU1775" i="8" s="1"/>
  <c r="AR1791" i="8"/>
  <c r="AR1807" i="8"/>
  <c r="AU1807" i="8" s="1"/>
  <c r="AR1823" i="8"/>
  <c r="AU1823" i="8" s="1"/>
  <c r="AR1839" i="8"/>
  <c r="AU1839" i="8" s="1"/>
  <c r="AR1855" i="8"/>
  <c r="AU1855" i="8" s="1"/>
  <c r="AR1871" i="8"/>
  <c r="AU1871" i="8" s="1"/>
  <c r="AR1887" i="8"/>
  <c r="AR1903" i="8"/>
  <c r="AR1919" i="8"/>
  <c r="AR1935" i="8"/>
  <c r="AU1935" i="8" s="1"/>
  <c r="AR1951" i="8"/>
  <c r="AR1967" i="8"/>
  <c r="AU1967" i="8" s="1"/>
  <c r="AR1983" i="8"/>
  <c r="AU1983" i="8" s="1"/>
  <c r="AR1999" i="8"/>
  <c r="AU1999" i="8" s="1"/>
  <c r="AR2015" i="8"/>
  <c r="AR2031" i="8"/>
  <c r="AR2047" i="8"/>
  <c r="AU2047" i="8" s="1"/>
  <c r="AR2063" i="8"/>
  <c r="AR2079" i="8"/>
  <c r="AR2095" i="8"/>
  <c r="AR2111" i="8"/>
  <c r="AR2127" i="8"/>
  <c r="AU2127" i="8" s="1"/>
  <c r="AR2143" i="8"/>
  <c r="AU2143" i="8" s="1"/>
  <c r="AR2159" i="8"/>
  <c r="AU2159" i="8" s="1"/>
  <c r="AR2175" i="8"/>
  <c r="AU2175" i="8" s="1"/>
  <c r="AR2191" i="8"/>
  <c r="AR2207" i="8"/>
  <c r="AR2223" i="8"/>
  <c r="AR2239" i="8"/>
  <c r="AU2239" i="8" s="1"/>
  <c r="AR2255" i="8"/>
  <c r="AR2271" i="8"/>
  <c r="AR2287" i="8"/>
  <c r="AR2303" i="8"/>
  <c r="AU2303" i="8" s="1"/>
  <c r="AR2319" i="8"/>
  <c r="AR35" i="8"/>
  <c r="AU35" i="8" s="1"/>
  <c r="AR99" i="8"/>
  <c r="AR163" i="8"/>
  <c r="AR227" i="8"/>
  <c r="AU227" i="8" s="1"/>
  <c r="AR291" i="8"/>
  <c r="AU291" i="8" s="1"/>
  <c r="AR355" i="8"/>
  <c r="AR419" i="8"/>
  <c r="AR483" i="8"/>
  <c r="AR547" i="8"/>
  <c r="AR611" i="8"/>
  <c r="AR675" i="8"/>
  <c r="AR738" i="8"/>
  <c r="AU738" i="8" s="1"/>
  <c r="AR787" i="8"/>
  <c r="AU787" i="8" s="1"/>
  <c r="AR845" i="8"/>
  <c r="AU845" i="8" s="1"/>
  <c r="AR894" i="8"/>
  <c r="AR930" i="8"/>
  <c r="AU930" i="8" s="1"/>
  <c r="AR963" i="8"/>
  <c r="AU963" i="8" s="1"/>
  <c r="AR993" i="8"/>
  <c r="AR1023" i="8"/>
  <c r="AU1023" i="8" s="1"/>
  <c r="AR1053" i="8"/>
  <c r="AR1075" i="8"/>
  <c r="AU1075" i="8" s="1"/>
  <c r="AR1103" i="8"/>
  <c r="AR1130" i="8"/>
  <c r="AU1130" i="8" s="1"/>
  <c r="AR1152" i="8"/>
  <c r="AR1168" i="8"/>
  <c r="AR1184" i="8"/>
  <c r="AR1200" i="8"/>
  <c r="AU1200" i="8" s="1"/>
  <c r="AR1216" i="8"/>
  <c r="AU1216" i="8" s="1"/>
  <c r="AR1232" i="8"/>
  <c r="AU1232" i="8" s="1"/>
  <c r="AR1248" i="8"/>
  <c r="AU1248" i="8" s="1"/>
  <c r="AR1264" i="8"/>
  <c r="AR1280" i="8"/>
  <c r="AU1280" i="8" s="1"/>
  <c r="AR1296" i="8"/>
  <c r="AR1312" i="8"/>
  <c r="AR1328" i="8"/>
  <c r="AR1344" i="8"/>
  <c r="AR1360" i="8"/>
  <c r="AR1376" i="8"/>
  <c r="AU1376" i="8" s="1"/>
  <c r="AR1392" i="8"/>
  <c r="AR1408" i="8"/>
  <c r="AU1408" i="8" s="1"/>
  <c r="AR1424" i="8"/>
  <c r="AR1440" i="8"/>
  <c r="AR1456" i="8"/>
  <c r="AU1456" i="8" s="1"/>
  <c r="AR1472" i="8"/>
  <c r="AU1472" i="8" s="1"/>
  <c r="AR1488" i="8"/>
  <c r="AU1488" i="8" s="1"/>
  <c r="AR1504" i="8"/>
  <c r="AU1504" i="8" s="1"/>
  <c r="AR1520" i="8"/>
  <c r="AR1536" i="8"/>
  <c r="AR1552" i="8"/>
  <c r="AU1552" i="8" s="1"/>
  <c r="AR1568" i="8"/>
  <c r="AR1584" i="8"/>
  <c r="AR1600" i="8"/>
  <c r="AR1616" i="8"/>
  <c r="AR1632" i="8"/>
  <c r="AR1648" i="8"/>
  <c r="AR1664" i="8"/>
  <c r="AR1680" i="8"/>
  <c r="AR1696" i="8"/>
  <c r="AR1712" i="8"/>
  <c r="AR1728" i="8"/>
  <c r="AR1744" i="8"/>
  <c r="AR1760" i="8"/>
  <c r="AR1776" i="8"/>
  <c r="AU1776" i="8" s="1"/>
  <c r="AR1792" i="8"/>
  <c r="AU1792" i="8" s="1"/>
  <c r="AR1808" i="8"/>
  <c r="AR1824" i="8"/>
  <c r="AR1840" i="8"/>
  <c r="AR1856" i="8"/>
  <c r="AR1872" i="8"/>
  <c r="AU1872" i="8" s="1"/>
  <c r="AR1888" i="8"/>
  <c r="AR1904" i="8"/>
  <c r="AU1904" i="8" s="1"/>
  <c r="AR1920" i="8"/>
  <c r="AU1920" i="8" s="1"/>
  <c r="AR1936" i="8"/>
  <c r="AR1952" i="8"/>
  <c r="AU1952" i="8" s="1"/>
  <c r="AR1968" i="8"/>
  <c r="AR1984" i="8"/>
  <c r="AR2000" i="8"/>
  <c r="AR2016" i="8"/>
  <c r="AR2032" i="8"/>
  <c r="AU2032" i="8" s="1"/>
  <c r="AR2048" i="8"/>
  <c r="AR2064" i="8"/>
  <c r="AU2064" i="8" s="1"/>
  <c r="AR2080" i="8"/>
  <c r="AR2096" i="8"/>
  <c r="AR2112" i="8"/>
  <c r="AU2112" i="8" s="1"/>
  <c r="AR2128" i="8"/>
  <c r="AR2144" i="8"/>
  <c r="AR2160" i="8"/>
  <c r="AU2160" i="8" s="1"/>
  <c r="AR2176" i="8"/>
  <c r="AR2192" i="8"/>
  <c r="AR2208" i="8"/>
  <c r="AR2224" i="8"/>
  <c r="AR2240" i="8"/>
  <c r="AU2240" i="8" s="1"/>
  <c r="AR2256" i="8"/>
  <c r="AR2272" i="8"/>
  <c r="AU2272" i="8" s="1"/>
  <c r="AR2288" i="8"/>
  <c r="AU2288" i="8" s="1"/>
  <c r="AR2304" i="8"/>
  <c r="AU2304" i="8" s="1"/>
  <c r="AR2320" i="8"/>
  <c r="AU2320" i="8" s="1"/>
  <c r="AR46" i="8"/>
  <c r="AR110" i="8"/>
  <c r="AR174" i="8"/>
  <c r="AR238" i="8"/>
  <c r="AU238" i="8" s="1"/>
  <c r="AR302" i="8"/>
  <c r="AR366" i="8"/>
  <c r="AU366" i="8" s="1"/>
  <c r="AR430" i="8"/>
  <c r="AR494" i="8"/>
  <c r="AR558" i="8"/>
  <c r="AR622" i="8"/>
  <c r="AU622" i="8" s="1"/>
  <c r="AR686" i="8"/>
  <c r="AU686" i="8" s="1"/>
  <c r="AR749" i="8"/>
  <c r="AU749" i="8" s="1"/>
  <c r="AR798" i="8"/>
  <c r="AU798" i="8" s="1"/>
  <c r="AR849" i="8"/>
  <c r="AU849" i="8" s="1"/>
  <c r="AR898" i="8"/>
  <c r="AR940" i="8"/>
  <c r="AU940" i="8" s="1"/>
  <c r="AR972" i="8"/>
  <c r="AU972" i="8" s="1"/>
  <c r="AR995" i="8"/>
  <c r="AU995" i="8" s="1"/>
  <c r="AR1025" i="8"/>
  <c r="AR1055" i="8"/>
  <c r="AR1082" i="8"/>
  <c r="AR1105" i="8"/>
  <c r="AU1105" i="8" s="1"/>
  <c r="AR1133" i="8"/>
  <c r="AU1133" i="8" s="1"/>
  <c r="AR1154" i="8"/>
  <c r="AR1170" i="8"/>
  <c r="AR1186" i="8"/>
  <c r="AU1186" i="8" s="1"/>
  <c r="AR1202" i="8"/>
  <c r="AU1202" i="8" s="1"/>
  <c r="AR1218" i="8"/>
  <c r="AU1218" i="8" s="1"/>
  <c r="AR1234" i="8"/>
  <c r="AU1234" i="8" s="1"/>
  <c r="AR1250" i="8"/>
  <c r="AU1250" i="8" s="1"/>
  <c r="AR1266" i="8"/>
  <c r="AU1266" i="8" s="1"/>
  <c r="AR1282" i="8"/>
  <c r="AU1282" i="8" s="1"/>
  <c r="AR1298" i="8"/>
  <c r="AU1298" i="8" s="1"/>
  <c r="AR1314" i="8"/>
  <c r="AU1314" i="8" s="1"/>
  <c r="AR1330" i="8"/>
  <c r="AR1346" i="8"/>
  <c r="AR1362" i="8"/>
  <c r="AR1378" i="8"/>
  <c r="AU1378" i="8" s="1"/>
  <c r="AR1394" i="8"/>
  <c r="AR1410" i="8"/>
  <c r="AR1426" i="8"/>
  <c r="AR1442" i="8"/>
  <c r="AU1442" i="8" s="1"/>
  <c r="AR1458" i="8"/>
  <c r="AU1458" i="8" s="1"/>
  <c r="AR1474" i="8"/>
  <c r="AU1474" i="8" s="1"/>
  <c r="AR1490" i="8"/>
  <c r="AU1490" i="8" s="1"/>
  <c r="AR1506" i="8"/>
  <c r="AU1506" i="8" s="1"/>
  <c r="AR1522" i="8"/>
  <c r="AU1522" i="8" s="1"/>
  <c r="AR1538" i="8"/>
  <c r="AU1538" i="8" s="1"/>
  <c r="AR1554" i="8"/>
  <c r="AU1554" i="8" s="1"/>
  <c r="AR1570" i="8"/>
  <c r="AU1570" i="8" s="1"/>
  <c r="AR1586" i="8"/>
  <c r="AU1586" i="8" s="1"/>
  <c r="AR1602" i="8"/>
  <c r="AR1618" i="8"/>
  <c r="AR1634" i="8"/>
  <c r="AR1650" i="8"/>
  <c r="AR1666" i="8"/>
  <c r="AR1682" i="8"/>
  <c r="AR1698" i="8"/>
  <c r="AU1698" i="8" s="1"/>
  <c r="AR1714" i="8"/>
  <c r="AU1714" i="8" s="1"/>
  <c r="AR1730" i="8"/>
  <c r="AU1730" i="8" s="1"/>
  <c r="AR1746" i="8"/>
  <c r="AU1746" i="8" s="1"/>
  <c r="AR1762" i="8"/>
  <c r="AU1762" i="8" s="1"/>
  <c r="AR1778" i="8"/>
  <c r="AU1778" i="8" s="1"/>
  <c r="AR1794" i="8"/>
  <c r="AR1810" i="8"/>
  <c r="AU1810" i="8" s="1"/>
  <c r="AR1826" i="8"/>
  <c r="AU1826" i="8" s="1"/>
  <c r="AR1842" i="8"/>
  <c r="AR1858" i="8"/>
  <c r="AU1858" i="8" s="1"/>
  <c r="AR1874" i="8"/>
  <c r="AR1890" i="8"/>
  <c r="AR1906" i="8"/>
  <c r="AR1922" i="8"/>
  <c r="AR1938" i="8"/>
  <c r="AR1954" i="8"/>
  <c r="AR1970" i="8"/>
  <c r="AU1970" i="8" s="1"/>
  <c r="AR1986" i="8"/>
  <c r="AR2002" i="8"/>
  <c r="AR2018" i="8"/>
  <c r="AU2018" i="8" s="1"/>
  <c r="AR2034" i="8"/>
  <c r="AR2050" i="8"/>
  <c r="AR2066" i="8"/>
  <c r="AU2066" i="8" s="1"/>
  <c r="AR2082" i="8"/>
  <c r="AR2098" i="8"/>
  <c r="AR2114" i="8"/>
  <c r="AR2130" i="8"/>
  <c r="AR2146" i="8"/>
  <c r="AR2162" i="8"/>
  <c r="AU2162" i="8" s="1"/>
  <c r="AR2178" i="8"/>
  <c r="AR2194" i="8"/>
  <c r="AR2210" i="8"/>
  <c r="AR50" i="8"/>
  <c r="AR114" i="8"/>
  <c r="AU114" i="8" s="1"/>
  <c r="AR178" i="8"/>
  <c r="AU178" i="8" s="1"/>
  <c r="AR242" i="8"/>
  <c r="AU242" i="8" s="1"/>
  <c r="AR306" i="8"/>
  <c r="AR370" i="8"/>
  <c r="AR434" i="8"/>
  <c r="AU434" i="8" s="1"/>
  <c r="AR498" i="8"/>
  <c r="AU498" i="8" s="1"/>
  <c r="AR562" i="8"/>
  <c r="AU562" i="8" s="1"/>
  <c r="AR626" i="8"/>
  <c r="AR690" i="8"/>
  <c r="AR750" i="8"/>
  <c r="AR801" i="8"/>
  <c r="AU801" i="8" s="1"/>
  <c r="AR850" i="8"/>
  <c r="AR899" i="8"/>
  <c r="AR941" i="8"/>
  <c r="AU941" i="8" s="1"/>
  <c r="AR973" i="8"/>
  <c r="AR1002" i="8"/>
  <c r="AU1002" i="8" s="1"/>
  <c r="AR1026" i="8"/>
  <c r="AU1026" i="8" s="1"/>
  <c r="AR1056" i="8"/>
  <c r="AR1084" i="8"/>
  <c r="AR1106" i="8"/>
  <c r="AR1134" i="8"/>
  <c r="AU1134" i="8" s="1"/>
  <c r="AR1155" i="8"/>
  <c r="AR1171" i="8"/>
  <c r="AR1187" i="8"/>
  <c r="AU1187" i="8" s="1"/>
  <c r="AR1203" i="8"/>
  <c r="AR1219" i="8"/>
  <c r="AR1235" i="8"/>
  <c r="AR1251" i="8"/>
  <c r="AR1267" i="8"/>
  <c r="AR1283" i="8"/>
  <c r="AU1283" i="8" s="1"/>
  <c r="AR1299" i="8"/>
  <c r="AU1299" i="8" s="1"/>
  <c r="AR1315" i="8"/>
  <c r="AU1315" i="8" s="1"/>
  <c r="AR1331" i="8"/>
  <c r="AU1331" i="8" s="1"/>
  <c r="AR1347" i="8"/>
  <c r="AR1363" i="8"/>
  <c r="AR1379" i="8"/>
  <c r="AR1395" i="8"/>
  <c r="AR1411" i="8"/>
  <c r="AR1427" i="8"/>
  <c r="AR1443" i="8"/>
  <c r="AR1459" i="8"/>
  <c r="AR1475" i="8"/>
  <c r="AR1491" i="8"/>
  <c r="AR1507" i="8"/>
  <c r="AR1523" i="8"/>
  <c r="AR1539" i="8"/>
  <c r="AR1555" i="8"/>
  <c r="AU1555" i="8" s="1"/>
  <c r="AR1571" i="8"/>
  <c r="AU1571" i="8" s="1"/>
  <c r="AR1587" i="8"/>
  <c r="AR1603" i="8"/>
  <c r="AR1619" i="8"/>
  <c r="AU1619" i="8" s="1"/>
  <c r="AR1635" i="8"/>
  <c r="AR1651" i="8"/>
  <c r="AR1667" i="8"/>
  <c r="AR1683" i="8"/>
  <c r="AU1683" i="8" s="1"/>
  <c r="AR1699" i="8"/>
  <c r="AU1699" i="8" s="1"/>
  <c r="AR1715" i="8"/>
  <c r="AU1715" i="8" s="1"/>
  <c r="AR1731" i="8"/>
  <c r="AU1731" i="8" s="1"/>
  <c r="AR1747" i="8"/>
  <c r="AR1763" i="8"/>
  <c r="AR1779" i="8"/>
  <c r="AU1779" i="8" s="1"/>
  <c r="AR1795" i="8"/>
  <c r="AU1795" i="8" s="1"/>
  <c r="AR1811" i="8"/>
  <c r="AU1811" i="8" s="1"/>
  <c r="AR1827" i="8"/>
  <c r="AR1843" i="8"/>
  <c r="AU1843" i="8" s="1"/>
  <c r="AR1859" i="8"/>
  <c r="AU1859" i="8" s="1"/>
  <c r="AR1875" i="8"/>
  <c r="AU1875" i="8" s="1"/>
  <c r="AR1891" i="8"/>
  <c r="AU1891" i="8" s="1"/>
  <c r="AR1907" i="8"/>
  <c r="AU1907" i="8" s="1"/>
  <c r="AR1923" i="8"/>
  <c r="AU1923" i="8" s="1"/>
  <c r="AR1939" i="8"/>
  <c r="AU1939" i="8" s="1"/>
  <c r="AR1955" i="8"/>
  <c r="AR1971" i="8"/>
  <c r="AU1971" i="8" s="1"/>
  <c r="AR51" i="8"/>
  <c r="AU51" i="8" s="1"/>
  <c r="AR115" i="8"/>
  <c r="AR179" i="8"/>
  <c r="AR243" i="8"/>
  <c r="AR307" i="8"/>
  <c r="AU307" i="8" s="1"/>
  <c r="AR371" i="8"/>
  <c r="AU371" i="8" s="1"/>
  <c r="AR435" i="8"/>
  <c r="AR499" i="8"/>
  <c r="AU499" i="8" s="1"/>
  <c r="AR563" i="8"/>
  <c r="AU563" i="8" s="1"/>
  <c r="AR627" i="8"/>
  <c r="AR691" i="8"/>
  <c r="AU691" i="8" s="1"/>
  <c r="AR753" i="8"/>
  <c r="AR802" i="8"/>
  <c r="AU802" i="8" s="1"/>
  <c r="AR851" i="8"/>
  <c r="AU851" i="8" s="1"/>
  <c r="AR908" i="8"/>
  <c r="AR942" i="8"/>
  <c r="AR974" i="8"/>
  <c r="AR1004" i="8"/>
  <c r="AR1027" i="8"/>
  <c r="AR1057" i="8"/>
  <c r="AR1085" i="8"/>
  <c r="AU1085" i="8" s="1"/>
  <c r="AR1107" i="8"/>
  <c r="AR1135" i="8"/>
  <c r="AU1135" i="8" s="1"/>
  <c r="AR1156" i="8"/>
  <c r="AR1172" i="8"/>
  <c r="AR1188" i="8"/>
  <c r="AR1204" i="8"/>
  <c r="AR1220" i="8"/>
  <c r="AR1236" i="8"/>
  <c r="AR1252" i="8"/>
  <c r="AR1268" i="8"/>
  <c r="AR1284" i="8"/>
  <c r="AR1300" i="8"/>
  <c r="AR1316" i="8"/>
  <c r="AR1332" i="8"/>
  <c r="AR1348" i="8"/>
  <c r="AR1364" i="8"/>
  <c r="AR1380" i="8"/>
  <c r="AR1396" i="8"/>
  <c r="AR1412" i="8"/>
  <c r="AR1428" i="8"/>
  <c r="AR1444" i="8"/>
  <c r="AR1460" i="8"/>
  <c r="AR1476" i="8"/>
  <c r="AR1492" i="8"/>
  <c r="AR1508" i="8"/>
  <c r="AR1524" i="8"/>
  <c r="AR1540" i="8"/>
  <c r="AR1556" i="8"/>
  <c r="AR1572" i="8"/>
  <c r="AR1588" i="8"/>
  <c r="AR1604" i="8"/>
  <c r="AR1620" i="8"/>
  <c r="AU1620" i="8" s="1"/>
  <c r="AR1636" i="8"/>
  <c r="AR1652" i="8"/>
  <c r="AU1652" i="8" s="1"/>
  <c r="AR1668" i="8"/>
  <c r="AR1684" i="8"/>
  <c r="AR1700" i="8"/>
  <c r="AR1716" i="8"/>
  <c r="AR1732" i="8"/>
  <c r="AU1732" i="8" s="1"/>
  <c r="AR1748" i="8"/>
  <c r="AR1764" i="8"/>
  <c r="AR1780" i="8"/>
  <c r="AU1780" i="8" s="1"/>
  <c r="AR1796" i="8"/>
  <c r="AR1812" i="8"/>
  <c r="AR1828" i="8"/>
  <c r="AR1844" i="8"/>
  <c r="AR1860" i="8"/>
  <c r="AR1876" i="8"/>
  <c r="AU1876" i="8" s="1"/>
  <c r="AR1892" i="8"/>
  <c r="AR1908" i="8"/>
  <c r="AU1908" i="8" s="1"/>
  <c r="AR1924" i="8"/>
  <c r="AU1924" i="8" s="1"/>
  <c r="AR1940" i="8"/>
  <c r="AU1940" i="8" s="1"/>
  <c r="AR1956" i="8"/>
  <c r="AU1956" i="8" s="1"/>
  <c r="AR1972" i="8"/>
  <c r="AU1972" i="8" s="1"/>
  <c r="AR1988" i="8"/>
  <c r="AR2004" i="8"/>
  <c r="AU2004" i="8" s="1"/>
  <c r="AR2020" i="8"/>
  <c r="AU2020" i="8" s="1"/>
  <c r="AR2036" i="8"/>
  <c r="AU2036" i="8" s="1"/>
  <c r="AR2052" i="8"/>
  <c r="AU2052" i="8" s="1"/>
  <c r="AR2068" i="8"/>
  <c r="AU2068" i="8" s="1"/>
  <c r="AR2084" i="8"/>
  <c r="AR2100" i="8"/>
  <c r="AR2116" i="8"/>
  <c r="AR2132" i="8"/>
  <c r="AU2132" i="8" s="1"/>
  <c r="AR2148" i="8"/>
  <c r="AR61" i="8"/>
  <c r="AU61" i="8" s="1"/>
  <c r="AR125" i="8"/>
  <c r="AU125" i="8" s="1"/>
  <c r="AR189" i="8"/>
  <c r="AR253" i="8"/>
  <c r="AR317" i="8"/>
  <c r="AR381" i="8"/>
  <c r="AU381" i="8" s="1"/>
  <c r="AR445" i="8"/>
  <c r="AR509" i="8"/>
  <c r="AR573" i="8"/>
  <c r="AR637" i="8"/>
  <c r="AR701" i="8"/>
  <c r="AR754" i="8"/>
  <c r="AR803" i="8"/>
  <c r="AR861" i="8"/>
  <c r="AR909" i="8"/>
  <c r="AU909" i="8" s="1"/>
  <c r="AR943" i="8"/>
  <c r="AU943" i="8" s="1"/>
  <c r="AR975" i="8"/>
  <c r="AU975" i="8" s="1"/>
  <c r="AR1005" i="8"/>
  <c r="AU1005" i="8" s="1"/>
  <c r="AR1034" i="8"/>
  <c r="AU1034" i="8" s="1"/>
  <c r="AR1058" i="8"/>
  <c r="AU1058" i="8" s="1"/>
  <c r="AR1086" i="8"/>
  <c r="AR1111" i="8"/>
  <c r="AR1136" i="8"/>
  <c r="AR1157" i="8"/>
  <c r="AR1173" i="8"/>
  <c r="AR1189" i="8"/>
  <c r="AR1205" i="8"/>
  <c r="AR1221" i="8"/>
  <c r="AR1237" i="8"/>
  <c r="AR1253" i="8"/>
  <c r="AR1269" i="8"/>
  <c r="AU1269" i="8" s="1"/>
  <c r="AR1285" i="8"/>
  <c r="AU1285" i="8" s="1"/>
  <c r="AR1301" i="8"/>
  <c r="AU1301" i="8" s="1"/>
  <c r="AR1317" i="8"/>
  <c r="AU1317" i="8" s="1"/>
  <c r="AR1333" i="8"/>
  <c r="AU1333" i="8" s="1"/>
  <c r="AR1349" i="8"/>
  <c r="AR1365" i="8"/>
  <c r="AU1365" i="8" s="1"/>
  <c r="AR1381" i="8"/>
  <c r="AR1397" i="8"/>
  <c r="AR1413" i="8"/>
  <c r="AR1429" i="8"/>
  <c r="AR1445" i="8"/>
  <c r="AR1461" i="8"/>
  <c r="AR1477" i="8"/>
  <c r="AR1493" i="8"/>
  <c r="AR1509" i="8"/>
  <c r="AR1525" i="8"/>
  <c r="AU1525" i="8" s="1"/>
  <c r="AR1541" i="8"/>
  <c r="AU1541" i="8" s="1"/>
  <c r="AR1557" i="8"/>
  <c r="AU1557" i="8" s="1"/>
  <c r="AR1573" i="8"/>
  <c r="AR1589" i="8"/>
  <c r="AR1605" i="8"/>
  <c r="AR1621" i="8"/>
  <c r="AU1621" i="8" s="1"/>
  <c r="AR1637" i="8"/>
  <c r="AR1653" i="8"/>
  <c r="AR1669" i="8"/>
  <c r="AR1685" i="8"/>
  <c r="AU1685" i="8" s="1"/>
  <c r="AR1701" i="8"/>
  <c r="AR1717" i="8"/>
  <c r="AR1733" i="8"/>
  <c r="AU1733" i="8" s="1"/>
  <c r="AR1749" i="8"/>
  <c r="AR1765" i="8"/>
  <c r="AR1781" i="8"/>
  <c r="AU1781" i="8" s="1"/>
  <c r="AR1797" i="8"/>
  <c r="AU1797" i="8" s="1"/>
  <c r="AR1813" i="8"/>
  <c r="AU1813" i="8" s="1"/>
  <c r="AR1829" i="8"/>
  <c r="AU1829" i="8" s="1"/>
  <c r="AR1845" i="8"/>
  <c r="AR1861" i="8"/>
  <c r="AU1861" i="8" s="1"/>
  <c r="AR1877" i="8"/>
  <c r="AR1893" i="8"/>
  <c r="AU1893" i="8" s="1"/>
  <c r="AR1909" i="8"/>
  <c r="AR1925" i="8"/>
  <c r="AU1925" i="8" s="1"/>
  <c r="AR1941" i="8"/>
  <c r="AU1941" i="8" s="1"/>
  <c r="AR1957" i="8"/>
  <c r="AU1957" i="8" s="1"/>
  <c r="AR1973" i="8"/>
  <c r="AR1989" i="8"/>
  <c r="AU1989" i="8" s="1"/>
  <c r="AR2005" i="8"/>
  <c r="AR2021" i="8"/>
  <c r="AR2037" i="8"/>
  <c r="AU2037" i="8" s="1"/>
  <c r="AR2053" i="8"/>
  <c r="AU2053" i="8" s="1"/>
  <c r="AR62" i="8"/>
  <c r="AR126" i="8"/>
  <c r="AU126" i="8" s="1"/>
  <c r="AR190" i="8"/>
  <c r="AU190" i="8" s="1"/>
  <c r="AR254" i="8"/>
  <c r="AU254" i="8" s="1"/>
  <c r="AR318" i="8"/>
  <c r="AR382" i="8"/>
  <c r="AR446" i="8"/>
  <c r="AU446" i="8" s="1"/>
  <c r="AR510" i="8"/>
  <c r="AU510" i="8" s="1"/>
  <c r="AR574" i="8"/>
  <c r="AR638" i="8"/>
  <c r="AR702" i="8"/>
  <c r="AR755" i="8"/>
  <c r="AR813" i="8"/>
  <c r="AR862" i="8"/>
  <c r="AU862" i="8" s="1"/>
  <c r="AR910" i="8"/>
  <c r="AU910" i="8" s="1"/>
  <c r="AR945" i="8"/>
  <c r="AU945" i="8" s="1"/>
  <c r="AR976" i="8"/>
  <c r="AU976" i="8" s="1"/>
  <c r="AR1006" i="8"/>
  <c r="AU1006" i="8" s="1"/>
  <c r="AR1036" i="8"/>
  <c r="AU1036" i="8" s="1"/>
  <c r="AR1059" i="8"/>
  <c r="AU1059" i="8" s="1"/>
  <c r="AR1087" i="8"/>
  <c r="AR1114" i="8"/>
  <c r="AU1114" i="8" s="1"/>
  <c r="AR1137" i="8"/>
  <c r="AU1137" i="8" s="1"/>
  <c r="AR1158" i="8"/>
  <c r="AR1174" i="8"/>
  <c r="AR1190" i="8"/>
  <c r="AR1206" i="8"/>
  <c r="AR1222" i="8"/>
  <c r="AR1238" i="8"/>
  <c r="AR1254" i="8"/>
  <c r="AR1270" i="8"/>
  <c r="AU1270" i="8" s="1"/>
  <c r="AR1286" i="8"/>
  <c r="AR1302" i="8"/>
  <c r="AU1302" i="8" s="1"/>
  <c r="AR1318" i="8"/>
  <c r="AR1334" i="8"/>
  <c r="AR1350" i="8"/>
  <c r="AR1366" i="8"/>
  <c r="AR1382" i="8"/>
  <c r="AR1398" i="8"/>
  <c r="AU1398" i="8" s="1"/>
  <c r="AR1414" i="8"/>
  <c r="AR1430" i="8"/>
  <c r="AR1446" i="8"/>
  <c r="AR1462" i="8"/>
  <c r="AR1478" i="8"/>
  <c r="AR1494" i="8"/>
  <c r="AR1510" i="8"/>
  <c r="AR1526" i="8"/>
  <c r="AU1526" i="8" s="1"/>
  <c r="AR1542" i="8"/>
  <c r="AR1558" i="8"/>
  <c r="AR1574" i="8"/>
  <c r="AR1590" i="8"/>
  <c r="AR1606" i="8"/>
  <c r="AR1622" i="8"/>
  <c r="AU1622" i="8" s="1"/>
  <c r="AR1638" i="8"/>
  <c r="AR1654" i="8"/>
  <c r="AR1670" i="8"/>
  <c r="AR1686" i="8"/>
  <c r="AR1702" i="8"/>
  <c r="AR1718" i="8"/>
  <c r="AR1734" i="8"/>
  <c r="AR1750" i="8"/>
  <c r="AR1766" i="8"/>
  <c r="AR1782" i="8"/>
  <c r="AU1782" i="8" s="1"/>
  <c r="AR1798" i="8"/>
  <c r="AU1798" i="8" s="1"/>
  <c r="AR1814" i="8"/>
  <c r="AR1830" i="8"/>
  <c r="AU1830" i="8" s="1"/>
  <c r="AR1846" i="8"/>
  <c r="AU1846" i="8" s="1"/>
  <c r="AR1862" i="8"/>
  <c r="AU1862" i="8" s="1"/>
  <c r="AR1878" i="8"/>
  <c r="AU1878" i="8" s="1"/>
  <c r="AR1894" i="8"/>
  <c r="AR1910" i="8"/>
  <c r="AR1926" i="8"/>
  <c r="AR1942" i="8"/>
  <c r="AR1958" i="8"/>
  <c r="AR1974" i="8"/>
  <c r="AR1990" i="8"/>
  <c r="AU1990" i="8" s="1"/>
  <c r="AR2006" i="8"/>
  <c r="AR2022" i="8"/>
  <c r="AU2022" i="8" s="1"/>
  <c r="AR67" i="8"/>
  <c r="AR429" i="8"/>
  <c r="AU429" i="8" s="1"/>
  <c r="AR765" i="8"/>
  <c r="AU765" i="8" s="1"/>
  <c r="AR978" i="8"/>
  <c r="AU978" i="8" s="1"/>
  <c r="AR1132" i="8"/>
  <c r="AU1132" i="8" s="1"/>
  <c r="AR1223" i="8"/>
  <c r="AU1223" i="8" s="1"/>
  <c r="AR1304" i="8"/>
  <c r="AU1304" i="8" s="1"/>
  <c r="AR1393" i="8"/>
  <c r="AU1393" i="8" s="1"/>
  <c r="AR1479" i="8"/>
  <c r="AU1479" i="8" s="1"/>
  <c r="AR1560" i="8"/>
  <c r="AR1649" i="8"/>
  <c r="AR1735" i="8"/>
  <c r="AU1735" i="8" s="1"/>
  <c r="AR1816" i="8"/>
  <c r="AU1816" i="8" s="1"/>
  <c r="AR1905" i="8"/>
  <c r="AR1987" i="8"/>
  <c r="AR2049" i="8"/>
  <c r="AU2049" i="8" s="1"/>
  <c r="AR2088" i="8"/>
  <c r="AR2134" i="8"/>
  <c r="AR2177" i="8"/>
  <c r="AR2212" i="8"/>
  <c r="AR2243" i="8"/>
  <c r="AU2243" i="8" s="1"/>
  <c r="AR2273" i="8"/>
  <c r="AU2273" i="8" s="1"/>
  <c r="AR2296" i="8"/>
  <c r="AR2324" i="8"/>
  <c r="AU2324" i="8" s="1"/>
  <c r="AR2340" i="8"/>
  <c r="AR2356" i="8"/>
  <c r="AU2356" i="8" s="1"/>
  <c r="AR2372" i="8"/>
  <c r="AU2372" i="8" s="1"/>
  <c r="AR2388" i="8"/>
  <c r="AU2388" i="8" s="1"/>
  <c r="AR2404" i="8"/>
  <c r="AR2420" i="8"/>
  <c r="AU2420" i="8" s="1"/>
  <c r="AR2436" i="8"/>
  <c r="AR2452" i="8"/>
  <c r="AR2468" i="8"/>
  <c r="AU2468" i="8" s="1"/>
  <c r="AR2484" i="8"/>
  <c r="AR2500" i="8"/>
  <c r="AU2500" i="8" s="1"/>
  <c r="AR2516" i="8"/>
  <c r="AU2516" i="8" s="1"/>
  <c r="AR2532" i="8"/>
  <c r="AR2548" i="8"/>
  <c r="AU2548" i="8" s="1"/>
  <c r="AR2564" i="8"/>
  <c r="AU2564" i="8" s="1"/>
  <c r="AR2580" i="8"/>
  <c r="AU2580" i="8" s="1"/>
  <c r="AR2596" i="8"/>
  <c r="AU2596" i="8" s="1"/>
  <c r="AR2612" i="8"/>
  <c r="AR2628" i="8"/>
  <c r="AR2644" i="8"/>
  <c r="AR2660" i="8"/>
  <c r="AR2676" i="8"/>
  <c r="AR2692" i="8"/>
  <c r="AR2708" i="8"/>
  <c r="AU2708" i="8" s="1"/>
  <c r="AR2724" i="8"/>
  <c r="AR2740" i="8"/>
  <c r="AR2756" i="8"/>
  <c r="AU2756" i="8" s="1"/>
  <c r="AR2772" i="8"/>
  <c r="AU2772" i="8" s="1"/>
  <c r="AR2788" i="8"/>
  <c r="AU2788" i="8" s="1"/>
  <c r="AR2804" i="8"/>
  <c r="AU2804" i="8" s="1"/>
  <c r="AR2820" i="8"/>
  <c r="AR2836" i="8"/>
  <c r="AR2852" i="8"/>
  <c r="AU2852" i="8" s="1"/>
  <c r="AR2868" i="8"/>
  <c r="AR2884" i="8"/>
  <c r="AU2884" i="8" s="1"/>
  <c r="AR2900" i="8"/>
  <c r="AR2916" i="8"/>
  <c r="AR2932" i="8"/>
  <c r="AR2948" i="8"/>
  <c r="AR2964" i="8"/>
  <c r="AR2980" i="8"/>
  <c r="AR2996" i="8"/>
  <c r="AR3012" i="8"/>
  <c r="AU3012" i="8" s="1"/>
  <c r="AR3028" i="8"/>
  <c r="AR3044" i="8"/>
  <c r="AU3044" i="8" s="1"/>
  <c r="AR3060" i="8"/>
  <c r="AU3060" i="8" s="1"/>
  <c r="AR3076" i="8"/>
  <c r="AU3076" i="8" s="1"/>
  <c r="AR3092" i="8"/>
  <c r="AU3092" i="8" s="1"/>
  <c r="AR3108" i="8"/>
  <c r="AR3124" i="8"/>
  <c r="AR3140" i="8"/>
  <c r="AR3156" i="8"/>
  <c r="AR3172" i="8"/>
  <c r="AR3188" i="8"/>
  <c r="AR3204" i="8"/>
  <c r="AR3220" i="8"/>
  <c r="AR3236" i="8"/>
  <c r="AR3252" i="8"/>
  <c r="AR3268" i="8"/>
  <c r="AU3268" i="8" s="1"/>
  <c r="AR3284" i="8"/>
  <c r="AU3284" i="8" s="1"/>
  <c r="AR3300" i="8"/>
  <c r="AU3300" i="8" s="1"/>
  <c r="AR3316" i="8"/>
  <c r="AU3316" i="8" s="1"/>
  <c r="AR3332" i="8"/>
  <c r="AU3332" i="8" s="1"/>
  <c r="AR3348" i="8"/>
  <c r="AR3364" i="8"/>
  <c r="AU3364" i="8" s="1"/>
  <c r="AR3380" i="8"/>
  <c r="AR3396" i="8"/>
  <c r="AU3396" i="8" s="1"/>
  <c r="AR3412" i="8"/>
  <c r="AR3428" i="8"/>
  <c r="AU3428" i="8" s="1"/>
  <c r="AR3444" i="8"/>
  <c r="AU3444" i="8" s="1"/>
  <c r="AR3460" i="8"/>
  <c r="AR3476" i="8"/>
  <c r="AR3492" i="8"/>
  <c r="AR3508" i="8"/>
  <c r="AR3524" i="8"/>
  <c r="AU3524" i="8" s="1"/>
  <c r="AR3540" i="8"/>
  <c r="AR3556" i="8"/>
  <c r="AR3572" i="8"/>
  <c r="AR3588" i="8"/>
  <c r="AR3604" i="8"/>
  <c r="AR3620" i="8"/>
  <c r="AR3636" i="8"/>
  <c r="AU3636" i="8" s="1"/>
  <c r="AR3652" i="8"/>
  <c r="AU3652" i="8" s="1"/>
  <c r="AR3668" i="8"/>
  <c r="AR3684" i="8"/>
  <c r="AR3700" i="8"/>
  <c r="AR3716" i="8"/>
  <c r="AR3732" i="8"/>
  <c r="AR3748" i="8"/>
  <c r="AU3748" i="8" s="1"/>
  <c r="AR3764" i="8"/>
  <c r="AU3764" i="8" s="1"/>
  <c r="AR3780" i="8"/>
  <c r="AR3796" i="8"/>
  <c r="AU3796" i="8" s="1"/>
  <c r="AR2954" i="8"/>
  <c r="AU2954" i="8" s="1"/>
  <c r="AR3130" i="8"/>
  <c r="AR3258" i="8"/>
  <c r="AU3258" i="8" s="1"/>
  <c r="AR3402" i="8"/>
  <c r="AU3402" i="8" s="1"/>
  <c r="AR3498" i="8"/>
  <c r="AU3498" i="8" s="1"/>
  <c r="AR3610" i="8"/>
  <c r="AR3722" i="8"/>
  <c r="AU3722" i="8" s="1"/>
  <c r="AR258" i="8"/>
  <c r="AR2332" i="8"/>
  <c r="AU2332" i="8" s="1"/>
  <c r="AR2524" i="8"/>
  <c r="AR2652" i="8"/>
  <c r="AR2780" i="8"/>
  <c r="AR2956" i="8"/>
  <c r="AU2956" i="8" s="1"/>
  <c r="AR3068" i="8"/>
  <c r="AU3068" i="8" s="1"/>
  <c r="AR3196" i="8"/>
  <c r="AU3196" i="8" s="1"/>
  <c r="AR3292" i="8"/>
  <c r="AU3292" i="8" s="1"/>
  <c r="AR3420" i="8"/>
  <c r="AU3420" i="8" s="1"/>
  <c r="AR3564" i="8"/>
  <c r="AU3564" i="8" s="1"/>
  <c r="AR3676" i="8"/>
  <c r="AU3676" i="8" s="1"/>
  <c r="AR3772" i="8"/>
  <c r="AU3772" i="8" s="1"/>
  <c r="AR2259" i="8"/>
  <c r="AU2259" i="8" s="1"/>
  <c r="AR2397" i="8"/>
  <c r="AR2509" i="8"/>
  <c r="AU2509" i="8" s="1"/>
  <c r="AR2637" i="8"/>
  <c r="AR2765" i="8"/>
  <c r="AU2765" i="8" s="1"/>
  <c r="AR2909" i="8"/>
  <c r="AR3005" i="8"/>
  <c r="AR3117" i="8"/>
  <c r="AR3261" i="8"/>
  <c r="AU3261" i="8" s="1"/>
  <c r="AR109" i="8"/>
  <c r="AU109" i="8" s="1"/>
  <c r="AR450" i="8"/>
  <c r="AU450" i="8" s="1"/>
  <c r="AR766" i="8"/>
  <c r="AU766" i="8" s="1"/>
  <c r="AR994" i="8"/>
  <c r="AU994" i="8" s="1"/>
  <c r="AR1138" i="8"/>
  <c r="AR1224" i="8"/>
  <c r="AU1224" i="8" s="1"/>
  <c r="AR1313" i="8"/>
  <c r="AR1399" i="8"/>
  <c r="AR1480" i="8"/>
  <c r="AU1480" i="8" s="1"/>
  <c r="AR1569" i="8"/>
  <c r="AR1655" i="8"/>
  <c r="AR1736" i="8"/>
  <c r="AR1825" i="8"/>
  <c r="AR1911" i="8"/>
  <c r="AR1991" i="8"/>
  <c r="AR2051" i="8"/>
  <c r="AU2051" i="8" s="1"/>
  <c r="AR2097" i="8"/>
  <c r="AR2135" i="8"/>
  <c r="AR2179" i="8"/>
  <c r="AU2179" i="8" s="1"/>
  <c r="AR2213" i="8"/>
  <c r="AR2244" i="8"/>
  <c r="AU2244" i="8" s="1"/>
  <c r="AR2274" i="8"/>
  <c r="AR2297" i="8"/>
  <c r="AU2297" i="8" s="1"/>
  <c r="AR2325" i="8"/>
  <c r="AR2341" i="8"/>
  <c r="AU2341" i="8" s="1"/>
  <c r="AR2357" i="8"/>
  <c r="AU2357" i="8" s="1"/>
  <c r="AR2373" i="8"/>
  <c r="AR2389" i="8"/>
  <c r="AU2389" i="8" s="1"/>
  <c r="AR2405" i="8"/>
  <c r="AR2421" i="8"/>
  <c r="AR2437" i="8"/>
  <c r="AR2453" i="8"/>
  <c r="AR2469" i="8"/>
  <c r="AR2485" i="8"/>
  <c r="AU2485" i="8" s="1"/>
  <c r="AR2501" i="8"/>
  <c r="AU2501" i="8" s="1"/>
  <c r="AR2517" i="8"/>
  <c r="AU2517" i="8" s="1"/>
  <c r="AR2533" i="8"/>
  <c r="AR2549" i="8"/>
  <c r="AU2549" i="8" s="1"/>
  <c r="AR2565" i="8"/>
  <c r="AU2565" i="8" s="1"/>
  <c r="AR2581" i="8"/>
  <c r="AR2597" i="8"/>
  <c r="AR2613" i="8"/>
  <c r="AR2629" i="8"/>
  <c r="AR2645" i="8"/>
  <c r="AR2661" i="8"/>
  <c r="AR2677" i="8"/>
  <c r="AR2693" i="8"/>
  <c r="AR2709" i="8"/>
  <c r="AR2725" i="8"/>
  <c r="AU2725" i="8" s="1"/>
  <c r="AR2741" i="8"/>
  <c r="AU2741" i="8" s="1"/>
  <c r="AR2757" i="8"/>
  <c r="AU2757" i="8" s="1"/>
  <c r="AR2773" i="8"/>
  <c r="AR2789" i="8"/>
  <c r="AU2789" i="8" s="1"/>
  <c r="AR2805" i="8"/>
  <c r="AU2805" i="8" s="1"/>
  <c r="AR2821" i="8"/>
  <c r="AU2821" i="8" s="1"/>
  <c r="AR2837" i="8"/>
  <c r="AR2853" i="8"/>
  <c r="AR2869" i="8"/>
  <c r="AU2869" i="8" s="1"/>
  <c r="AR2885" i="8"/>
  <c r="AR2901" i="8"/>
  <c r="AU2901" i="8" s="1"/>
  <c r="AR2917" i="8"/>
  <c r="AU2917" i="8" s="1"/>
  <c r="AR2933" i="8"/>
  <c r="AR2949" i="8"/>
  <c r="AR2965" i="8"/>
  <c r="AR2981" i="8"/>
  <c r="AU2981" i="8" s="1"/>
  <c r="AR2997" i="8"/>
  <c r="AU2997" i="8" s="1"/>
  <c r="AR3013" i="8"/>
  <c r="AU3013" i="8" s="1"/>
  <c r="AR3029" i="8"/>
  <c r="AU3029" i="8" s="1"/>
  <c r="AR3045" i="8"/>
  <c r="AU3045" i="8" s="1"/>
  <c r="AR3061" i="8"/>
  <c r="AU3061" i="8" s="1"/>
  <c r="AR3077" i="8"/>
  <c r="AR3093" i="8"/>
  <c r="AU3093" i="8" s="1"/>
  <c r="AR3109" i="8"/>
  <c r="AR3125" i="8"/>
  <c r="AU3125" i="8" s="1"/>
  <c r="AR3141" i="8"/>
  <c r="AR3157" i="8"/>
  <c r="AU3157" i="8" s="1"/>
  <c r="AR3173" i="8"/>
  <c r="AR3189" i="8"/>
  <c r="AR3205" i="8"/>
  <c r="AU3205" i="8" s="1"/>
  <c r="AR3221" i="8"/>
  <c r="AU3221" i="8" s="1"/>
  <c r="AR3237" i="8"/>
  <c r="AU3237" i="8" s="1"/>
  <c r="AR3253" i="8"/>
  <c r="AU3253" i="8" s="1"/>
  <c r="AR3269" i="8"/>
  <c r="AU3269" i="8" s="1"/>
  <c r="AR3285" i="8"/>
  <c r="AU3285" i="8" s="1"/>
  <c r="AR3301" i="8"/>
  <c r="AU3301" i="8" s="1"/>
  <c r="AR3317" i="8"/>
  <c r="AU3317" i="8" s="1"/>
  <c r="AR3333" i="8"/>
  <c r="AU3333" i="8" s="1"/>
  <c r="AR3349" i="8"/>
  <c r="AU3349" i="8" s="1"/>
  <c r="AR3365" i="8"/>
  <c r="AU3365" i="8" s="1"/>
  <c r="AR3381" i="8"/>
  <c r="AU3381" i="8" s="1"/>
  <c r="AR3397" i="8"/>
  <c r="AU3397" i="8" s="1"/>
  <c r="AR3413" i="8"/>
  <c r="AU3413" i="8" s="1"/>
  <c r="AR3429" i="8"/>
  <c r="AR3445" i="8"/>
  <c r="AR3461" i="8"/>
  <c r="AR3477" i="8"/>
  <c r="AR3493" i="8"/>
  <c r="AR3509" i="8"/>
  <c r="AU3509" i="8" s="1"/>
  <c r="AR3525" i="8"/>
  <c r="AU3525" i="8" s="1"/>
  <c r="AR3541" i="8"/>
  <c r="AU3541" i="8" s="1"/>
  <c r="AR3557" i="8"/>
  <c r="AR3573" i="8"/>
  <c r="AU3573" i="8" s="1"/>
  <c r="AR3589" i="8"/>
  <c r="AU3589" i="8" s="1"/>
  <c r="AR3605" i="8"/>
  <c r="AU3605" i="8" s="1"/>
  <c r="AR3621" i="8"/>
  <c r="AR3637" i="8"/>
  <c r="AR3653" i="8"/>
  <c r="AR3669" i="8"/>
  <c r="AU3669" i="8" s="1"/>
  <c r="AR3685" i="8"/>
  <c r="AU3685" i="8" s="1"/>
  <c r="AR3701" i="8"/>
  <c r="AR3717" i="8"/>
  <c r="AU3717" i="8" s="1"/>
  <c r="AR3733" i="8"/>
  <c r="AU3733" i="8" s="1"/>
  <c r="AR3749" i="8"/>
  <c r="AU3749" i="8" s="1"/>
  <c r="AR3765" i="8"/>
  <c r="AU3765" i="8" s="1"/>
  <c r="AR3781" i="8"/>
  <c r="AR3797" i="8"/>
  <c r="AR2970" i="8"/>
  <c r="AR3210" i="8"/>
  <c r="AU3210" i="8" s="1"/>
  <c r="AR3306" i="8"/>
  <c r="AU3306" i="8" s="1"/>
  <c r="AR3434" i="8"/>
  <c r="AR3530" i="8"/>
  <c r="AR3642" i="8"/>
  <c r="AR3786" i="8"/>
  <c r="AU3786" i="8" s="1"/>
  <c r="AR1176" i="8"/>
  <c r="AU1176" i="8" s="1"/>
  <c r="AR2444" i="8"/>
  <c r="AR2700" i="8"/>
  <c r="AR2844" i="8"/>
  <c r="AR3004" i="8"/>
  <c r="AU3004" i="8" s="1"/>
  <c r="AR3164" i="8"/>
  <c r="AU3164" i="8" s="1"/>
  <c r="AR3308" i="8"/>
  <c r="AU3308" i="8" s="1"/>
  <c r="AR3468" i="8"/>
  <c r="AU3468" i="8" s="1"/>
  <c r="AR3628" i="8"/>
  <c r="AR3788" i="8"/>
  <c r="AR2289" i="8"/>
  <c r="AU2289" i="8" s="1"/>
  <c r="AR2445" i="8"/>
  <c r="AR2557" i="8"/>
  <c r="AR2717" i="8"/>
  <c r="AR2845" i="8"/>
  <c r="AU2845" i="8" s="1"/>
  <c r="AR2973" i="8"/>
  <c r="AU2973" i="8" s="1"/>
  <c r="AR3101" i="8"/>
  <c r="AR3277" i="8"/>
  <c r="AR130" i="8"/>
  <c r="AR451" i="8"/>
  <c r="AR797" i="8"/>
  <c r="AU797" i="8" s="1"/>
  <c r="AR1007" i="8"/>
  <c r="AU1007" i="8" s="1"/>
  <c r="AR1139" i="8"/>
  <c r="AU1139" i="8" s="1"/>
  <c r="AR1233" i="8"/>
  <c r="AU1233" i="8" s="1"/>
  <c r="AR1319" i="8"/>
  <c r="AR1400" i="8"/>
  <c r="AU1400" i="8" s="1"/>
  <c r="AR1489" i="8"/>
  <c r="AU1489" i="8" s="1"/>
  <c r="AR1575" i="8"/>
  <c r="AR1656" i="8"/>
  <c r="AU1656" i="8" s="1"/>
  <c r="AR1745" i="8"/>
  <c r="AR1831" i="8"/>
  <c r="AU1831" i="8" s="1"/>
  <c r="AR1912" i="8"/>
  <c r="AR1992" i="8"/>
  <c r="AR2054" i="8"/>
  <c r="AR2099" i="8"/>
  <c r="AR2136" i="8"/>
  <c r="AU2136" i="8" s="1"/>
  <c r="AR2180" i="8"/>
  <c r="AU2180" i="8" s="1"/>
  <c r="AR2214" i="8"/>
  <c r="AU2214" i="8" s="1"/>
  <c r="AR2245" i="8"/>
  <c r="AU2245" i="8" s="1"/>
  <c r="AR2275" i="8"/>
  <c r="AR2301" i="8"/>
  <c r="AR2326" i="8"/>
  <c r="AU2326" i="8" s="1"/>
  <c r="AR2342" i="8"/>
  <c r="AU2342" i="8" s="1"/>
  <c r="AR2358" i="8"/>
  <c r="AR2374" i="8"/>
  <c r="AR2390" i="8"/>
  <c r="AR2406" i="8"/>
  <c r="AR2422" i="8"/>
  <c r="AR2438" i="8"/>
  <c r="AR2454" i="8"/>
  <c r="AU2454" i="8" s="1"/>
  <c r="AR2470" i="8"/>
  <c r="AR2486" i="8"/>
  <c r="AR2502" i="8"/>
  <c r="AR2518" i="8"/>
  <c r="AR2534" i="8"/>
  <c r="AR2550" i="8"/>
  <c r="AU2550" i="8" s="1"/>
  <c r="AR2566" i="8"/>
  <c r="AR2582" i="8"/>
  <c r="AU2582" i="8" s="1"/>
  <c r="AR2598" i="8"/>
  <c r="AU2598" i="8" s="1"/>
  <c r="AR2614" i="8"/>
  <c r="AR2630" i="8"/>
  <c r="AU2630" i="8" s="1"/>
  <c r="AR2646" i="8"/>
  <c r="AR2662" i="8"/>
  <c r="AU2662" i="8" s="1"/>
  <c r="AR2678" i="8"/>
  <c r="AR2694" i="8"/>
  <c r="AU2694" i="8" s="1"/>
  <c r="AR2710" i="8"/>
  <c r="AU2710" i="8" s="1"/>
  <c r="AR2726" i="8"/>
  <c r="AR2742" i="8"/>
  <c r="AR2758" i="8"/>
  <c r="AU2758" i="8" s="1"/>
  <c r="AR2774" i="8"/>
  <c r="AR2790" i="8"/>
  <c r="AR2806" i="8"/>
  <c r="AR2822" i="8"/>
  <c r="AR2838" i="8"/>
  <c r="AU2838" i="8" s="1"/>
  <c r="AR2854" i="8"/>
  <c r="AU2854" i="8" s="1"/>
  <c r="AR2870" i="8"/>
  <c r="AU2870" i="8" s="1"/>
  <c r="AR2886" i="8"/>
  <c r="AU2886" i="8" s="1"/>
  <c r="AR2902" i="8"/>
  <c r="AR2918" i="8"/>
  <c r="AU2918" i="8" s="1"/>
  <c r="AR2934" i="8"/>
  <c r="AR2950" i="8"/>
  <c r="AR2966" i="8"/>
  <c r="AR2982" i="8"/>
  <c r="AR2998" i="8"/>
  <c r="AR3014" i="8"/>
  <c r="AR3030" i="8"/>
  <c r="AR3046" i="8"/>
  <c r="AR3062" i="8"/>
  <c r="AU3062" i="8" s="1"/>
  <c r="AR3078" i="8"/>
  <c r="AU3078" i="8" s="1"/>
  <c r="AR3094" i="8"/>
  <c r="AU3094" i="8" s="1"/>
  <c r="AR3110" i="8"/>
  <c r="AU3110" i="8" s="1"/>
  <c r="AR3126" i="8"/>
  <c r="AU3126" i="8" s="1"/>
  <c r="AR3142" i="8"/>
  <c r="AU3142" i="8" s="1"/>
  <c r="AR3158" i="8"/>
  <c r="AU3158" i="8" s="1"/>
  <c r="AR3174" i="8"/>
  <c r="AU3174" i="8" s="1"/>
  <c r="AR3190" i="8"/>
  <c r="AU3190" i="8" s="1"/>
  <c r="AR3206" i="8"/>
  <c r="AR3222" i="8"/>
  <c r="AR3238" i="8"/>
  <c r="AR3254" i="8"/>
  <c r="AR3270" i="8"/>
  <c r="AU3270" i="8" s="1"/>
  <c r="AR3286" i="8"/>
  <c r="AR3302" i="8"/>
  <c r="AR3318" i="8"/>
  <c r="AU3318" i="8" s="1"/>
  <c r="AR3334" i="8"/>
  <c r="AR3350" i="8"/>
  <c r="AR3366" i="8"/>
  <c r="AU3366" i="8" s="1"/>
  <c r="AR3382" i="8"/>
  <c r="AU3382" i="8" s="1"/>
  <c r="AR3398" i="8"/>
  <c r="AU3398" i="8" s="1"/>
  <c r="AR3414" i="8"/>
  <c r="AU3414" i="8" s="1"/>
  <c r="AR3430" i="8"/>
  <c r="AU3430" i="8" s="1"/>
  <c r="AR3446" i="8"/>
  <c r="AR3462" i="8"/>
  <c r="AU3462" i="8" s="1"/>
  <c r="AR3478" i="8"/>
  <c r="AU3478" i="8" s="1"/>
  <c r="AR3494" i="8"/>
  <c r="AR3510" i="8"/>
  <c r="AU3510" i="8" s="1"/>
  <c r="AR3526" i="8"/>
  <c r="AR3542" i="8"/>
  <c r="AU3542" i="8" s="1"/>
  <c r="AR3558" i="8"/>
  <c r="AR3574" i="8"/>
  <c r="AU3574" i="8" s="1"/>
  <c r="AR3590" i="8"/>
  <c r="AU3590" i="8" s="1"/>
  <c r="AR3606" i="8"/>
  <c r="AU3606" i="8" s="1"/>
  <c r="AR3622" i="8"/>
  <c r="AR3638" i="8"/>
  <c r="AU3638" i="8" s="1"/>
  <c r="AR3654" i="8"/>
  <c r="AR3670" i="8"/>
  <c r="AU3670" i="8" s="1"/>
  <c r="AR3686" i="8"/>
  <c r="AR3702" i="8"/>
  <c r="AU3702" i="8" s="1"/>
  <c r="AR3718" i="8"/>
  <c r="AR3734" i="8"/>
  <c r="AU3734" i="8" s="1"/>
  <c r="AR3750" i="8"/>
  <c r="AR3766" i="8"/>
  <c r="AR3782" i="8"/>
  <c r="AU3782" i="8" s="1"/>
  <c r="AR3798" i="8"/>
  <c r="AU3798" i="8" s="1"/>
  <c r="AR2938" i="8"/>
  <c r="AR3162" i="8"/>
  <c r="AR3338" i="8"/>
  <c r="AR3546" i="8"/>
  <c r="AU3546" i="8" s="1"/>
  <c r="AR3690" i="8"/>
  <c r="AR579" i="8"/>
  <c r="AU579" i="8" s="1"/>
  <c r="AR2115" i="8"/>
  <c r="AR2258" i="8"/>
  <c r="AU2258" i="8" s="1"/>
  <c r="AR2364" i="8"/>
  <c r="AU2364" i="8" s="1"/>
  <c r="AR2428" i="8"/>
  <c r="AU2428" i="8" s="1"/>
  <c r="AR2476" i="8"/>
  <c r="AU2476" i="8" s="1"/>
  <c r="AR2556" i="8"/>
  <c r="AU2556" i="8" s="1"/>
  <c r="AR2636" i="8"/>
  <c r="AR2716" i="8"/>
  <c r="AR2812" i="8"/>
  <c r="AU2812" i="8" s="1"/>
  <c r="AR2940" i="8"/>
  <c r="AU2940" i="8" s="1"/>
  <c r="AR3020" i="8"/>
  <c r="AU3020" i="8" s="1"/>
  <c r="AR3116" i="8"/>
  <c r="AR3228" i="8"/>
  <c r="AU3228" i="8" s="1"/>
  <c r="AR3324" i="8"/>
  <c r="AR3436" i="8"/>
  <c r="AU3436" i="8" s="1"/>
  <c r="AR3532" i="8"/>
  <c r="AU3532" i="8" s="1"/>
  <c r="AR3644" i="8"/>
  <c r="AU3644" i="8" s="1"/>
  <c r="AR3756" i="8"/>
  <c r="AU3756" i="8" s="1"/>
  <c r="AR2196" i="8"/>
  <c r="AR2333" i="8"/>
  <c r="AR2429" i="8"/>
  <c r="AU2429" i="8" s="1"/>
  <c r="AR2541" i="8"/>
  <c r="AR2653" i="8"/>
  <c r="AR2781" i="8"/>
  <c r="AR2893" i="8"/>
  <c r="AR3037" i="8"/>
  <c r="AU3037" i="8" s="1"/>
  <c r="AR3133" i="8"/>
  <c r="AR3229" i="8"/>
  <c r="AU3229" i="8" s="1"/>
  <c r="AR3341" i="8"/>
  <c r="AU3341" i="8" s="1"/>
  <c r="AR131" i="8"/>
  <c r="AR493" i="8"/>
  <c r="AU493" i="8" s="1"/>
  <c r="AR814" i="8"/>
  <c r="AR1008" i="8"/>
  <c r="AR1153" i="8"/>
  <c r="AU1153" i="8" s="1"/>
  <c r="AR1239" i="8"/>
  <c r="AR1320" i="8"/>
  <c r="AU1320" i="8" s="1"/>
  <c r="AR1409" i="8"/>
  <c r="AU1409" i="8" s="1"/>
  <c r="AR1495" i="8"/>
  <c r="AR1576" i="8"/>
  <c r="AR1665" i="8"/>
  <c r="AR1751" i="8"/>
  <c r="AR1832" i="8"/>
  <c r="AU1832" i="8" s="1"/>
  <c r="AR1921" i="8"/>
  <c r="AR2001" i="8"/>
  <c r="AU2001" i="8" s="1"/>
  <c r="AR2055" i="8"/>
  <c r="AU2055" i="8" s="1"/>
  <c r="AR2101" i="8"/>
  <c r="AU2101" i="8" s="1"/>
  <c r="AR2145" i="8"/>
  <c r="AR2181" i="8"/>
  <c r="AR2215" i="8"/>
  <c r="AU2215" i="8" s="1"/>
  <c r="AR2246" i="8"/>
  <c r="AR2276" i="8"/>
  <c r="AU2276" i="8" s="1"/>
  <c r="AR2305" i="8"/>
  <c r="AR2327" i="8"/>
  <c r="AU2327" i="8" s="1"/>
  <c r="AR2343" i="8"/>
  <c r="AR2359" i="8"/>
  <c r="AR2375" i="8"/>
  <c r="AU2375" i="8" s="1"/>
  <c r="AR2391" i="8"/>
  <c r="AU2391" i="8" s="1"/>
  <c r="AR2407" i="8"/>
  <c r="AU2407" i="8" s="1"/>
  <c r="AR2423" i="8"/>
  <c r="AR2439" i="8"/>
  <c r="AR2455" i="8"/>
  <c r="AU2455" i="8" s="1"/>
  <c r="AR2471" i="8"/>
  <c r="AU2471" i="8" s="1"/>
  <c r="AR2487" i="8"/>
  <c r="AR2503" i="8"/>
  <c r="AU2503" i="8" s="1"/>
  <c r="AR2519" i="8"/>
  <c r="AR2535" i="8"/>
  <c r="AR2551" i="8"/>
  <c r="AR2567" i="8"/>
  <c r="AU2567" i="8" s="1"/>
  <c r="AR2583" i="8"/>
  <c r="AU2583" i="8" s="1"/>
  <c r="AR2599" i="8"/>
  <c r="AU2599" i="8" s="1"/>
  <c r="AR2615" i="8"/>
  <c r="AR2631" i="8"/>
  <c r="AU2631" i="8" s="1"/>
  <c r="AR2647" i="8"/>
  <c r="AU2647" i="8" s="1"/>
  <c r="AR2663" i="8"/>
  <c r="AU2663" i="8" s="1"/>
  <c r="AR2679" i="8"/>
  <c r="AU2679" i="8" s="1"/>
  <c r="AR2695" i="8"/>
  <c r="AU2695" i="8" s="1"/>
  <c r="AR2711" i="8"/>
  <c r="AR2727" i="8"/>
  <c r="AR2743" i="8"/>
  <c r="AU2743" i="8" s="1"/>
  <c r="AR2759" i="8"/>
  <c r="AR2775" i="8"/>
  <c r="AR2791" i="8"/>
  <c r="AR2807" i="8"/>
  <c r="AU2807" i="8" s="1"/>
  <c r="AR2823" i="8"/>
  <c r="AR2839" i="8"/>
  <c r="AR2855" i="8"/>
  <c r="AU2855" i="8" s="1"/>
  <c r="AR2871" i="8"/>
  <c r="AR2887" i="8"/>
  <c r="AU2887" i="8" s="1"/>
  <c r="AR2903" i="8"/>
  <c r="AR2919" i="8"/>
  <c r="AR2935" i="8"/>
  <c r="AR2951" i="8"/>
  <c r="AU2951" i="8" s="1"/>
  <c r="AR2967" i="8"/>
  <c r="AR2983" i="8"/>
  <c r="AR2999" i="8"/>
  <c r="AR3015" i="8"/>
  <c r="AR3031" i="8"/>
  <c r="AR3047" i="8"/>
  <c r="AU3047" i="8" s="1"/>
  <c r="AR3063" i="8"/>
  <c r="AR3079" i="8"/>
  <c r="AR3095" i="8"/>
  <c r="AU3095" i="8" s="1"/>
  <c r="AR3111" i="8"/>
  <c r="AR3127" i="8"/>
  <c r="AR3143" i="8"/>
  <c r="AR3159" i="8"/>
  <c r="AR3175" i="8"/>
  <c r="AR3191" i="8"/>
  <c r="AR3207" i="8"/>
  <c r="AR3223" i="8"/>
  <c r="AU3223" i="8" s="1"/>
  <c r="AR3239" i="8"/>
  <c r="AR3255" i="8"/>
  <c r="AU3255" i="8" s="1"/>
  <c r="AR3271" i="8"/>
  <c r="AU3271" i="8" s="1"/>
  <c r="AR3287" i="8"/>
  <c r="AU3287" i="8" s="1"/>
  <c r="AR3303" i="8"/>
  <c r="AR3319" i="8"/>
  <c r="AR3335" i="8"/>
  <c r="AR3351" i="8"/>
  <c r="AR3367" i="8"/>
  <c r="AR3383" i="8"/>
  <c r="AR3399" i="8"/>
  <c r="AU3399" i="8" s="1"/>
  <c r="AR3415" i="8"/>
  <c r="AU3415" i="8" s="1"/>
  <c r="AR3431" i="8"/>
  <c r="AU3431" i="8" s="1"/>
  <c r="AR3447" i="8"/>
  <c r="AR3463" i="8"/>
  <c r="AR3479" i="8"/>
  <c r="AU3479" i="8" s="1"/>
  <c r="AR3495" i="8"/>
  <c r="AR3511" i="8"/>
  <c r="AR3527" i="8"/>
  <c r="AU3527" i="8" s="1"/>
  <c r="AR3543" i="8"/>
  <c r="AU3543" i="8" s="1"/>
  <c r="AR3559" i="8"/>
  <c r="AR3575" i="8"/>
  <c r="AR3591" i="8"/>
  <c r="AU3591" i="8" s="1"/>
  <c r="AR3607" i="8"/>
  <c r="AU3607" i="8" s="1"/>
  <c r="AR3623" i="8"/>
  <c r="AR3639" i="8"/>
  <c r="AR3655" i="8"/>
  <c r="AR3671" i="8"/>
  <c r="AU3671" i="8" s="1"/>
  <c r="AR3687" i="8"/>
  <c r="AR3703" i="8"/>
  <c r="AR3719" i="8"/>
  <c r="AR3735" i="8"/>
  <c r="AR3751" i="8"/>
  <c r="AU3751" i="8" s="1"/>
  <c r="AR3767" i="8"/>
  <c r="AU3767" i="8" s="1"/>
  <c r="AR3783" i="8"/>
  <c r="AU3783" i="8" s="1"/>
  <c r="AR3799" i="8"/>
  <c r="AR3801" i="8"/>
  <c r="AU3801" i="8" s="1"/>
  <c r="AR3018" i="8"/>
  <c r="AU3018" i="8" s="1"/>
  <c r="AR3114" i="8"/>
  <c r="AR3226" i="8"/>
  <c r="AU3226" i="8" s="1"/>
  <c r="AR3322" i="8"/>
  <c r="AR3418" i="8"/>
  <c r="AR3514" i="8"/>
  <c r="AR3626" i="8"/>
  <c r="AU3626" i="8" s="1"/>
  <c r="AR3706" i="8"/>
  <c r="AR3802" i="8"/>
  <c r="AU3802" i="8" s="1"/>
  <c r="AR1063" i="8"/>
  <c r="AR2310" i="8"/>
  <c r="AU2310" i="8" s="1"/>
  <c r="AR2492" i="8"/>
  <c r="AR2620" i="8"/>
  <c r="AR2764" i="8"/>
  <c r="AU2764" i="8" s="1"/>
  <c r="AR2924" i="8"/>
  <c r="AU2924" i="8" s="1"/>
  <c r="AR3036" i="8"/>
  <c r="AR3148" i="8"/>
  <c r="AR3260" i="8"/>
  <c r="AU3260" i="8" s="1"/>
  <c r="AR3372" i="8"/>
  <c r="AU3372" i="8" s="1"/>
  <c r="AR3484" i="8"/>
  <c r="AU3484" i="8" s="1"/>
  <c r="AR3596" i="8"/>
  <c r="AR3724" i="8"/>
  <c r="AU3724" i="8" s="1"/>
  <c r="AR3804" i="8"/>
  <c r="AU3804" i="8" s="1"/>
  <c r="AR2229" i="8"/>
  <c r="AR2311" i="8"/>
  <c r="AU2311" i="8" s="1"/>
  <c r="AR2381" i="8"/>
  <c r="AU2381" i="8" s="1"/>
  <c r="AR2493" i="8"/>
  <c r="AU2493" i="8" s="1"/>
  <c r="AR2605" i="8"/>
  <c r="AU2605" i="8" s="1"/>
  <c r="AR2701" i="8"/>
  <c r="AU2701" i="8" s="1"/>
  <c r="AR2829" i="8"/>
  <c r="AU2829" i="8" s="1"/>
  <c r="AR2941" i="8"/>
  <c r="AR3069" i="8"/>
  <c r="AR3149" i="8"/>
  <c r="AR3245" i="8"/>
  <c r="AR3373" i="8"/>
  <c r="AR173" i="8"/>
  <c r="AU173" i="8" s="1"/>
  <c r="AR514" i="8"/>
  <c r="AR817" i="8"/>
  <c r="AR1024" i="8"/>
  <c r="AU1024" i="8" s="1"/>
  <c r="AR1159" i="8"/>
  <c r="AU1159" i="8" s="1"/>
  <c r="AR1240" i="8"/>
  <c r="AU1240" i="8" s="1"/>
  <c r="AR1329" i="8"/>
  <c r="AU1329" i="8" s="1"/>
  <c r="AR1415" i="8"/>
  <c r="AU1415" i="8" s="1"/>
  <c r="AR1496" i="8"/>
  <c r="AU1496" i="8" s="1"/>
  <c r="AR1585" i="8"/>
  <c r="AU1585" i="8" s="1"/>
  <c r="AR1671" i="8"/>
  <c r="AU1671" i="8" s="1"/>
  <c r="AR1752" i="8"/>
  <c r="AR1841" i="8"/>
  <c r="AU1841" i="8" s="1"/>
  <c r="AR1927" i="8"/>
  <c r="AR2003" i="8"/>
  <c r="AR2056" i="8"/>
  <c r="AR2102" i="8"/>
  <c r="AU2102" i="8" s="1"/>
  <c r="AR2147" i="8"/>
  <c r="AR2182" i="8"/>
  <c r="AR2216" i="8"/>
  <c r="AU2216" i="8" s="1"/>
  <c r="AR2247" i="8"/>
  <c r="AU2247" i="8" s="1"/>
  <c r="AR2277" i="8"/>
  <c r="AR2306" i="8"/>
  <c r="AU2306" i="8" s="1"/>
  <c r="AR2328" i="8"/>
  <c r="AU2328" i="8" s="1"/>
  <c r="AR2344" i="8"/>
  <c r="AR2360" i="8"/>
  <c r="AR2376" i="8"/>
  <c r="AU2376" i="8" s="1"/>
  <c r="AR2392" i="8"/>
  <c r="AU2392" i="8" s="1"/>
  <c r="AR2408" i="8"/>
  <c r="AU2408" i="8" s="1"/>
  <c r="AR2424" i="8"/>
  <c r="AR2440" i="8"/>
  <c r="AU2440" i="8" s="1"/>
  <c r="AR2456" i="8"/>
  <c r="AR2472" i="8"/>
  <c r="AU2472" i="8" s="1"/>
  <c r="AR2488" i="8"/>
  <c r="AR2504" i="8"/>
  <c r="AU2504" i="8" s="1"/>
  <c r="AR2520" i="8"/>
  <c r="AR2536" i="8"/>
  <c r="AU2536" i="8" s="1"/>
  <c r="AR2552" i="8"/>
  <c r="AR2568" i="8"/>
  <c r="AU2568" i="8" s="1"/>
  <c r="AR2584" i="8"/>
  <c r="AU2584" i="8" s="1"/>
  <c r="AR2600" i="8"/>
  <c r="AU2600" i="8" s="1"/>
  <c r="AR2616" i="8"/>
  <c r="AU2616" i="8" s="1"/>
  <c r="AR2632" i="8"/>
  <c r="AU2632" i="8" s="1"/>
  <c r="AR2648" i="8"/>
  <c r="AU2648" i="8" s="1"/>
  <c r="AR2664" i="8"/>
  <c r="AU2664" i="8" s="1"/>
  <c r="AR2680" i="8"/>
  <c r="AU2680" i="8" s="1"/>
  <c r="AR2696" i="8"/>
  <c r="AR2712" i="8"/>
  <c r="AU2712" i="8" s="1"/>
  <c r="AR2728" i="8"/>
  <c r="AR2744" i="8"/>
  <c r="AR2760" i="8"/>
  <c r="AR2776" i="8"/>
  <c r="AU2776" i="8" s="1"/>
  <c r="AR2792" i="8"/>
  <c r="AR2808" i="8"/>
  <c r="AR2824" i="8"/>
  <c r="AR2840" i="8"/>
  <c r="AU2840" i="8" s="1"/>
  <c r="AR2856" i="8"/>
  <c r="AR2872" i="8"/>
  <c r="AR2888" i="8"/>
  <c r="AU2888" i="8" s="1"/>
  <c r="AR2904" i="8"/>
  <c r="AU2904" i="8" s="1"/>
  <c r="AR2920" i="8"/>
  <c r="AU2920" i="8" s="1"/>
  <c r="AR2936" i="8"/>
  <c r="AR2952" i="8"/>
  <c r="AU2952" i="8" s="1"/>
  <c r="AR2968" i="8"/>
  <c r="AU2968" i="8" s="1"/>
  <c r="AR2984" i="8"/>
  <c r="AR3000" i="8"/>
  <c r="AR3016" i="8"/>
  <c r="AU3016" i="8" s="1"/>
  <c r="AR3032" i="8"/>
  <c r="AR3048" i="8"/>
  <c r="AU3048" i="8" s="1"/>
  <c r="AR3064" i="8"/>
  <c r="AR3080" i="8"/>
  <c r="AR3096" i="8"/>
  <c r="AR3112" i="8"/>
  <c r="AU3112" i="8" s="1"/>
  <c r="AR3128" i="8"/>
  <c r="AR3144" i="8"/>
  <c r="AU3144" i="8" s="1"/>
  <c r="AR3160" i="8"/>
  <c r="AU3160" i="8" s="1"/>
  <c r="AR3176" i="8"/>
  <c r="AU3176" i="8" s="1"/>
  <c r="AR3192" i="8"/>
  <c r="AU3192" i="8" s="1"/>
  <c r="AR3208" i="8"/>
  <c r="AU3208" i="8" s="1"/>
  <c r="AR3224" i="8"/>
  <c r="AR3240" i="8"/>
  <c r="AU3240" i="8" s="1"/>
  <c r="AR3256" i="8"/>
  <c r="AR3272" i="8"/>
  <c r="AR3288" i="8"/>
  <c r="AR3304" i="8"/>
  <c r="AR3320" i="8"/>
  <c r="AR3336" i="8"/>
  <c r="AR3352" i="8"/>
  <c r="AR3368" i="8"/>
  <c r="AR3384" i="8"/>
  <c r="AR3400" i="8"/>
  <c r="AU3400" i="8" s="1"/>
  <c r="AR3416" i="8"/>
  <c r="AU3416" i="8" s="1"/>
  <c r="AR3432" i="8"/>
  <c r="AU3432" i="8" s="1"/>
  <c r="AR3448" i="8"/>
  <c r="AU3448" i="8" s="1"/>
  <c r="AR3464" i="8"/>
  <c r="AU3464" i="8" s="1"/>
  <c r="AR3480" i="8"/>
  <c r="AU3480" i="8" s="1"/>
  <c r="AR3496" i="8"/>
  <c r="AU3496" i="8" s="1"/>
  <c r="AR3512" i="8"/>
  <c r="AR3528" i="8"/>
  <c r="AR3544" i="8"/>
  <c r="AR3560" i="8"/>
  <c r="AU3560" i="8" s="1"/>
  <c r="AR3576" i="8"/>
  <c r="AU3576" i="8" s="1"/>
  <c r="AR3592" i="8"/>
  <c r="AU3592" i="8" s="1"/>
  <c r="AR3608" i="8"/>
  <c r="AR3624" i="8"/>
  <c r="AR3640" i="8"/>
  <c r="AR3656" i="8"/>
  <c r="AU3656" i="8" s="1"/>
  <c r="AR3672" i="8"/>
  <c r="AU3672" i="8" s="1"/>
  <c r="AR3688" i="8"/>
  <c r="AU3688" i="8" s="1"/>
  <c r="AR3704" i="8"/>
  <c r="AU3704" i="8" s="1"/>
  <c r="AR3720" i="8"/>
  <c r="AU3720" i="8" s="1"/>
  <c r="AR3736" i="8"/>
  <c r="AU3736" i="8" s="1"/>
  <c r="AR3752" i="8"/>
  <c r="AU3752" i="8" s="1"/>
  <c r="AR3768" i="8"/>
  <c r="AR3784" i="8"/>
  <c r="AR3800" i="8"/>
  <c r="AR2922" i="8"/>
  <c r="AR3178" i="8"/>
  <c r="AU3178" i="8" s="1"/>
  <c r="AR3274" i="8"/>
  <c r="AU3274" i="8" s="1"/>
  <c r="AR3370" i="8"/>
  <c r="AR3450" i="8"/>
  <c r="AU3450" i="8" s="1"/>
  <c r="AR3562" i="8"/>
  <c r="AR3658" i="8"/>
  <c r="AR3754" i="8"/>
  <c r="AU3754" i="8" s="1"/>
  <c r="AR2396" i="8"/>
  <c r="AU2396" i="8" s="1"/>
  <c r="AR2668" i="8"/>
  <c r="AU2668" i="8" s="1"/>
  <c r="AR2796" i="8"/>
  <c r="AU2796" i="8" s="1"/>
  <c r="AR2860" i="8"/>
  <c r="AU2860" i="8" s="1"/>
  <c r="AR2972" i="8"/>
  <c r="AU2972" i="8" s="1"/>
  <c r="AR3100" i="8"/>
  <c r="AR3212" i="8"/>
  <c r="AR3340" i="8"/>
  <c r="AU3340" i="8" s="1"/>
  <c r="AR3452" i="8"/>
  <c r="AU3452" i="8" s="1"/>
  <c r="AR3580" i="8"/>
  <c r="AR3692" i="8"/>
  <c r="AU3692" i="8" s="1"/>
  <c r="AR2023" i="8"/>
  <c r="AU2023" i="8" s="1"/>
  <c r="AR2365" i="8"/>
  <c r="AR2525" i="8"/>
  <c r="AR2669" i="8"/>
  <c r="AU2669" i="8" s="1"/>
  <c r="AR2797" i="8"/>
  <c r="AR2925" i="8"/>
  <c r="AU2925" i="8" s="1"/>
  <c r="AR3053" i="8"/>
  <c r="AR3181" i="8"/>
  <c r="AR3293" i="8"/>
  <c r="AR3389" i="8"/>
  <c r="AR194" i="8"/>
  <c r="AR515" i="8"/>
  <c r="AR846" i="8"/>
  <c r="AU846" i="8" s="1"/>
  <c r="AR1037" i="8"/>
  <c r="AU1037" i="8" s="1"/>
  <c r="AR1160" i="8"/>
  <c r="AU1160" i="8" s="1"/>
  <c r="AR1249" i="8"/>
  <c r="AR1335" i="8"/>
  <c r="AU1335" i="8" s="1"/>
  <c r="AR1416" i="8"/>
  <c r="AU1416" i="8" s="1"/>
  <c r="AR1505" i="8"/>
  <c r="AR1591" i="8"/>
  <c r="AR1672" i="8"/>
  <c r="AR1761" i="8"/>
  <c r="AU1761" i="8" s="1"/>
  <c r="AR1847" i="8"/>
  <c r="AR1928" i="8"/>
  <c r="AU1928" i="8" s="1"/>
  <c r="AR2007" i="8"/>
  <c r="AU2007" i="8" s="1"/>
  <c r="AR2065" i="8"/>
  <c r="AR2103" i="8"/>
  <c r="AR2149" i="8"/>
  <c r="AR2183" i="8"/>
  <c r="AU2183" i="8" s="1"/>
  <c r="AR2225" i="8"/>
  <c r="AU2225" i="8" s="1"/>
  <c r="AR2248" i="8"/>
  <c r="AR2278" i="8"/>
  <c r="AR2307" i="8"/>
  <c r="AR2329" i="8"/>
  <c r="AR2345" i="8"/>
  <c r="AU2345" i="8" s="1"/>
  <c r="AR2361" i="8"/>
  <c r="AR2377" i="8"/>
  <c r="AU2377" i="8" s="1"/>
  <c r="AR2393" i="8"/>
  <c r="AU2393" i="8" s="1"/>
  <c r="AR2409" i="8"/>
  <c r="AU2409" i="8" s="1"/>
  <c r="AR2425" i="8"/>
  <c r="AU2425" i="8" s="1"/>
  <c r="AR2441" i="8"/>
  <c r="AR2457" i="8"/>
  <c r="AR2473" i="8"/>
  <c r="AR2489" i="8"/>
  <c r="AR2505" i="8"/>
  <c r="AU2505" i="8" s="1"/>
  <c r="AR2521" i="8"/>
  <c r="AR2537" i="8"/>
  <c r="AU2537" i="8" s="1"/>
  <c r="AR2553" i="8"/>
  <c r="AU2553" i="8" s="1"/>
  <c r="AR2569" i="8"/>
  <c r="AU2569" i="8" s="1"/>
  <c r="AR2585" i="8"/>
  <c r="AR2601" i="8"/>
  <c r="AU2601" i="8" s="1"/>
  <c r="AR2617" i="8"/>
  <c r="AR2633" i="8"/>
  <c r="AU2633" i="8" s="1"/>
  <c r="AR2649" i="8"/>
  <c r="AR2665" i="8"/>
  <c r="AR2681" i="8"/>
  <c r="AU2681" i="8" s="1"/>
  <c r="AR2697" i="8"/>
  <c r="AR2713" i="8"/>
  <c r="AR2729" i="8"/>
  <c r="AR2745" i="8"/>
  <c r="AR2761" i="8"/>
  <c r="AR2777" i="8"/>
  <c r="AU2777" i="8" s="1"/>
  <c r="AR2793" i="8"/>
  <c r="AR2809" i="8"/>
  <c r="AU2809" i="8" s="1"/>
  <c r="AR2825" i="8"/>
  <c r="AR2841" i="8"/>
  <c r="AU2841" i="8" s="1"/>
  <c r="AR2857" i="8"/>
  <c r="AR2873" i="8"/>
  <c r="AU2873" i="8" s="1"/>
  <c r="AR2889" i="8"/>
  <c r="AR2905" i="8"/>
  <c r="AR2921" i="8"/>
  <c r="AR2937" i="8"/>
  <c r="AU2937" i="8" s="1"/>
  <c r="AR2953" i="8"/>
  <c r="AR2969" i="8"/>
  <c r="AR2985" i="8"/>
  <c r="AR3001" i="8"/>
  <c r="AR3017" i="8"/>
  <c r="AR3033" i="8"/>
  <c r="AU3033" i="8" s="1"/>
  <c r="AR3049" i="8"/>
  <c r="AR3065" i="8"/>
  <c r="AR3081" i="8"/>
  <c r="AR3097" i="8"/>
  <c r="AU3097" i="8" s="1"/>
  <c r="AR3113" i="8"/>
  <c r="AR3129" i="8"/>
  <c r="AU3129" i="8" s="1"/>
  <c r="AR3145" i="8"/>
  <c r="AR3161" i="8"/>
  <c r="AR3177" i="8"/>
  <c r="AR3193" i="8"/>
  <c r="AU3193" i="8" s="1"/>
  <c r="AR3209" i="8"/>
  <c r="AR3225" i="8"/>
  <c r="AU3225" i="8" s="1"/>
  <c r="AR3241" i="8"/>
  <c r="AR3257" i="8"/>
  <c r="AR3273" i="8"/>
  <c r="AR3289" i="8"/>
  <c r="AR3305" i="8"/>
  <c r="AU3305" i="8" s="1"/>
  <c r="AR3321" i="8"/>
  <c r="AU3321" i="8" s="1"/>
  <c r="AR3337" i="8"/>
  <c r="AU3337" i="8" s="1"/>
  <c r="AR3353" i="8"/>
  <c r="AU3353" i="8" s="1"/>
  <c r="AR3369" i="8"/>
  <c r="AR3385" i="8"/>
  <c r="AU3385" i="8" s="1"/>
  <c r="AR3401" i="8"/>
  <c r="AU3401" i="8" s="1"/>
  <c r="AR3417" i="8"/>
  <c r="AU3417" i="8" s="1"/>
  <c r="AR3433" i="8"/>
  <c r="AU3433" i="8" s="1"/>
  <c r="AR3449" i="8"/>
  <c r="AU3449" i="8" s="1"/>
  <c r="AR3465" i="8"/>
  <c r="AU3465" i="8" s="1"/>
  <c r="AR3481" i="8"/>
  <c r="AR3497" i="8"/>
  <c r="AR3513" i="8"/>
  <c r="AR3529" i="8"/>
  <c r="AU3529" i="8" s="1"/>
  <c r="AR3545" i="8"/>
  <c r="AR3561" i="8"/>
  <c r="AU3561" i="8" s="1"/>
  <c r="AR3577" i="8"/>
  <c r="AU3577" i="8" s="1"/>
  <c r="AR3593" i="8"/>
  <c r="AU3593" i="8" s="1"/>
  <c r="AR3609" i="8"/>
  <c r="AR3625" i="8"/>
  <c r="AU3625" i="8" s="1"/>
  <c r="AR3641" i="8"/>
  <c r="AU3641" i="8" s="1"/>
  <c r="AR3657" i="8"/>
  <c r="AU3657" i="8" s="1"/>
  <c r="AR3673" i="8"/>
  <c r="AR3689" i="8"/>
  <c r="AU3689" i="8" s="1"/>
  <c r="AR3705" i="8"/>
  <c r="AR3721" i="8"/>
  <c r="AR3737" i="8"/>
  <c r="AR3753" i="8"/>
  <c r="AR3769" i="8"/>
  <c r="AR3785" i="8"/>
  <c r="AU3785" i="8" s="1"/>
  <c r="AR3002" i="8"/>
  <c r="AU3002" i="8" s="1"/>
  <c r="AR3194" i="8"/>
  <c r="AR3290" i="8"/>
  <c r="AR3386" i="8"/>
  <c r="AR3466" i="8"/>
  <c r="AR3578" i="8"/>
  <c r="AU3578" i="8" s="1"/>
  <c r="AR3674" i="8"/>
  <c r="AU3674" i="8" s="1"/>
  <c r="AR3770" i="8"/>
  <c r="AU3770" i="8" s="1"/>
  <c r="AR897" i="8"/>
  <c r="AU897" i="8" s="1"/>
  <c r="AR2572" i="8"/>
  <c r="AU2572" i="8" s="1"/>
  <c r="AR2876" i="8"/>
  <c r="AU2876" i="8" s="1"/>
  <c r="AR3132" i="8"/>
  <c r="AU3132" i="8" s="1"/>
  <c r="AR3356" i="8"/>
  <c r="AR3516" i="8"/>
  <c r="AR3660" i="8"/>
  <c r="AR2161" i="8"/>
  <c r="AU2161" i="8" s="1"/>
  <c r="AR2461" i="8"/>
  <c r="AU2461" i="8" s="1"/>
  <c r="AR2621" i="8"/>
  <c r="AR2749" i="8"/>
  <c r="AR2861" i="8"/>
  <c r="AR2989" i="8"/>
  <c r="AU2989" i="8" s="1"/>
  <c r="AR3165" i="8"/>
  <c r="AR3325" i="8"/>
  <c r="AR195" i="8"/>
  <c r="AR557" i="8"/>
  <c r="AR865" i="8"/>
  <c r="AR1038" i="8"/>
  <c r="AU1038" i="8" s="1"/>
  <c r="AR1169" i="8"/>
  <c r="AR1255" i="8"/>
  <c r="AU1255" i="8" s="1"/>
  <c r="AR1336" i="8"/>
  <c r="AR1425" i="8"/>
  <c r="AR1511" i="8"/>
  <c r="AU1511" i="8" s="1"/>
  <c r="AR1592" i="8"/>
  <c r="AU1592" i="8" s="1"/>
  <c r="AR1681" i="8"/>
  <c r="AR1767" i="8"/>
  <c r="AR1848" i="8"/>
  <c r="AU1848" i="8" s="1"/>
  <c r="AR1937" i="8"/>
  <c r="AR2008" i="8"/>
  <c r="AU2008" i="8" s="1"/>
  <c r="AR2067" i="8"/>
  <c r="AU2067" i="8" s="1"/>
  <c r="AR2104" i="8"/>
  <c r="AU2104" i="8" s="1"/>
  <c r="AR2150" i="8"/>
  <c r="AU2150" i="8" s="1"/>
  <c r="AR2184" i="8"/>
  <c r="AU2184" i="8" s="1"/>
  <c r="AR2226" i="8"/>
  <c r="AU2226" i="8" s="1"/>
  <c r="AR2253" i="8"/>
  <c r="AU2253" i="8" s="1"/>
  <c r="AR2279" i="8"/>
  <c r="AU2279" i="8" s="1"/>
  <c r="AR2308" i="8"/>
  <c r="AR2330" i="8"/>
  <c r="AR2346" i="8"/>
  <c r="AU2346" i="8" s="1"/>
  <c r="AR2362" i="8"/>
  <c r="AR2378" i="8"/>
  <c r="AR2394" i="8"/>
  <c r="AR2410" i="8"/>
  <c r="AR2426" i="8"/>
  <c r="AR2442" i="8"/>
  <c r="AR2458" i="8"/>
  <c r="AU2458" i="8" s="1"/>
  <c r="AR2474" i="8"/>
  <c r="AU2474" i="8" s="1"/>
  <c r="AR2490" i="8"/>
  <c r="AU2490" i="8" s="1"/>
  <c r="AR2506" i="8"/>
  <c r="AU2506" i="8" s="1"/>
  <c r="AR2522" i="8"/>
  <c r="AR2538" i="8"/>
  <c r="AU2538" i="8" s="1"/>
  <c r="AR2554" i="8"/>
  <c r="AR2570" i="8"/>
  <c r="AR2586" i="8"/>
  <c r="AR2602" i="8"/>
  <c r="AR2618" i="8"/>
  <c r="AR2634" i="8"/>
  <c r="AR2650" i="8"/>
  <c r="AR2666" i="8"/>
  <c r="AU2666" i="8" s="1"/>
  <c r="AR2682" i="8"/>
  <c r="AR2698" i="8"/>
  <c r="AR2714" i="8"/>
  <c r="AR2730" i="8"/>
  <c r="AU2730" i="8" s="1"/>
  <c r="AR2746" i="8"/>
  <c r="AU2746" i="8" s="1"/>
  <c r="AR2762" i="8"/>
  <c r="AU2762" i="8" s="1"/>
  <c r="AR2778" i="8"/>
  <c r="AU2778" i="8" s="1"/>
  <c r="AR2794" i="8"/>
  <c r="AR2810" i="8"/>
  <c r="AR2826" i="8"/>
  <c r="AR2842" i="8"/>
  <c r="AR2858" i="8"/>
  <c r="AR2874" i="8"/>
  <c r="AU2874" i="8" s="1"/>
  <c r="AR2890" i="8"/>
  <c r="AR2906" i="8"/>
  <c r="AU2906" i="8" s="1"/>
  <c r="AR2986" i="8"/>
  <c r="AU2986" i="8" s="1"/>
  <c r="AR3034" i="8"/>
  <c r="AU3034" i="8" s="1"/>
  <c r="AR3050" i="8"/>
  <c r="AR3066" i="8"/>
  <c r="AU3066" i="8" s="1"/>
  <c r="AR3082" i="8"/>
  <c r="AU3082" i="8" s="1"/>
  <c r="AR3098" i="8"/>
  <c r="AR3146" i="8"/>
  <c r="AR3242" i="8"/>
  <c r="AU3242" i="8" s="1"/>
  <c r="AR3354" i="8"/>
  <c r="AR3482" i="8"/>
  <c r="AR3594" i="8"/>
  <c r="AR3738" i="8"/>
  <c r="AR1265" i="8"/>
  <c r="AU1265" i="8" s="1"/>
  <c r="AR2228" i="8"/>
  <c r="AR2380" i="8"/>
  <c r="AU2380" i="8" s="1"/>
  <c r="AR2508" i="8"/>
  <c r="AU2508" i="8" s="1"/>
  <c r="AR2604" i="8"/>
  <c r="AR2732" i="8"/>
  <c r="AU2732" i="8" s="1"/>
  <c r="AR2908" i="8"/>
  <c r="AU2908" i="8" s="1"/>
  <c r="AR3052" i="8"/>
  <c r="AR3244" i="8"/>
  <c r="AR3388" i="8"/>
  <c r="AR3548" i="8"/>
  <c r="AU3548" i="8" s="1"/>
  <c r="AR3708" i="8"/>
  <c r="AU3708" i="8" s="1"/>
  <c r="AR2117" i="8"/>
  <c r="AU2117" i="8" s="1"/>
  <c r="AR2413" i="8"/>
  <c r="AU2413" i="8" s="1"/>
  <c r="AR2573" i="8"/>
  <c r="AR2733" i="8"/>
  <c r="AR2877" i="8"/>
  <c r="AR3021" i="8"/>
  <c r="AU3021" i="8" s="1"/>
  <c r="AR3197" i="8"/>
  <c r="AU3197" i="8" s="1"/>
  <c r="AR3357" i="8"/>
  <c r="AU3357" i="8" s="1"/>
  <c r="AR237" i="8"/>
  <c r="AU237" i="8" s="1"/>
  <c r="AR578" i="8"/>
  <c r="AR866" i="8"/>
  <c r="AR1054" i="8"/>
  <c r="AU1054" i="8" s="1"/>
  <c r="AR1175" i="8"/>
  <c r="AU1175" i="8" s="1"/>
  <c r="AR1256" i="8"/>
  <c r="AR1345" i="8"/>
  <c r="AU1345" i="8" s="1"/>
  <c r="AR1431" i="8"/>
  <c r="AR1512" i="8"/>
  <c r="AR1601" i="8"/>
  <c r="AR1687" i="8"/>
  <c r="AR1768" i="8"/>
  <c r="AR1857" i="8"/>
  <c r="AU1857" i="8" s="1"/>
  <c r="AR1943" i="8"/>
  <c r="AR2017" i="8"/>
  <c r="AR2069" i="8"/>
  <c r="AR2113" i="8"/>
  <c r="AU2113" i="8" s="1"/>
  <c r="AR2151" i="8"/>
  <c r="AR2193" i="8"/>
  <c r="AR2227" i="8"/>
  <c r="AU2227" i="8" s="1"/>
  <c r="AR2257" i="8"/>
  <c r="AU2257" i="8" s="1"/>
  <c r="AR2280" i="8"/>
  <c r="AU2280" i="8" s="1"/>
  <c r="AR2309" i="8"/>
  <c r="AR2331" i="8"/>
  <c r="AU2331" i="8" s="1"/>
  <c r="AR2347" i="8"/>
  <c r="AR2363" i="8"/>
  <c r="AR2379" i="8"/>
  <c r="AR2395" i="8"/>
  <c r="AR2411" i="8"/>
  <c r="AU2411" i="8" s="1"/>
  <c r="AR2427" i="8"/>
  <c r="AR2443" i="8"/>
  <c r="AU2443" i="8" s="1"/>
  <c r="AR2459" i="8"/>
  <c r="AU2459" i="8" s="1"/>
  <c r="AR2475" i="8"/>
  <c r="AR2491" i="8"/>
  <c r="AR2507" i="8"/>
  <c r="AR2523" i="8"/>
  <c r="AR2539" i="8"/>
  <c r="AR2555" i="8"/>
  <c r="AR2571" i="8"/>
  <c r="AU2571" i="8" s="1"/>
  <c r="AR2587" i="8"/>
  <c r="AR2603" i="8"/>
  <c r="AR2619" i="8"/>
  <c r="AU2619" i="8" s="1"/>
  <c r="AR2635" i="8"/>
  <c r="AR2651" i="8"/>
  <c r="AR2667" i="8"/>
  <c r="AR2683" i="8"/>
  <c r="AR2699" i="8"/>
  <c r="AU2699" i="8" s="1"/>
  <c r="AR2715" i="8"/>
  <c r="AU2715" i="8" s="1"/>
  <c r="AR2731" i="8"/>
  <c r="AR2747" i="8"/>
  <c r="AR2763" i="8"/>
  <c r="AR2779" i="8"/>
  <c r="AR2795" i="8"/>
  <c r="AR2811" i="8"/>
  <c r="AU2811" i="8" s="1"/>
  <c r="AR2827" i="8"/>
  <c r="AU2827" i="8" s="1"/>
  <c r="AR2843" i="8"/>
  <c r="AR2859" i="8"/>
  <c r="AR2875" i="8"/>
  <c r="AU2875" i="8" s="1"/>
  <c r="AR2891" i="8"/>
  <c r="AR2907" i="8"/>
  <c r="AR2923" i="8"/>
  <c r="AR2939" i="8"/>
  <c r="AR2955" i="8"/>
  <c r="AU2955" i="8" s="1"/>
  <c r="AR2971" i="8"/>
  <c r="AU2971" i="8" s="1"/>
  <c r="AR2987" i="8"/>
  <c r="AR3003" i="8"/>
  <c r="AU3003" i="8" s="1"/>
  <c r="AR3019" i="8"/>
  <c r="AR3035" i="8"/>
  <c r="AR3051" i="8"/>
  <c r="AR3067" i="8"/>
  <c r="AR3083" i="8"/>
  <c r="AR3099" i="8"/>
  <c r="AU3099" i="8" s="1"/>
  <c r="AR3115" i="8"/>
  <c r="AU3115" i="8" s="1"/>
  <c r="AR3131" i="8"/>
  <c r="AR3147" i="8"/>
  <c r="AR3163" i="8"/>
  <c r="AR3179" i="8"/>
  <c r="AU3179" i="8" s="1"/>
  <c r="AR3195" i="8"/>
  <c r="AR3211" i="8"/>
  <c r="AU3211" i="8" s="1"/>
  <c r="AR3227" i="8"/>
  <c r="AU3227" i="8" s="1"/>
  <c r="AR3243" i="8"/>
  <c r="AU3243" i="8" s="1"/>
  <c r="AR3259" i="8"/>
  <c r="AU3259" i="8" s="1"/>
  <c r="AR3275" i="8"/>
  <c r="AR3291" i="8"/>
  <c r="AR3307" i="8"/>
  <c r="AR3323" i="8"/>
  <c r="AU3323" i="8" s="1"/>
  <c r="AR3339" i="8"/>
  <c r="AU3339" i="8" s="1"/>
  <c r="AR3355" i="8"/>
  <c r="AU3355" i="8" s="1"/>
  <c r="AR3371" i="8"/>
  <c r="AR3387" i="8"/>
  <c r="AU3387" i="8" s="1"/>
  <c r="AR3403" i="8"/>
  <c r="AR3419" i="8"/>
  <c r="AR3435" i="8"/>
  <c r="AU3435" i="8" s="1"/>
  <c r="AR3451" i="8"/>
  <c r="AU3451" i="8" s="1"/>
  <c r="AR3467" i="8"/>
  <c r="AU3467" i="8" s="1"/>
  <c r="AR3483" i="8"/>
  <c r="AR3499" i="8"/>
  <c r="AR3515" i="8"/>
  <c r="AR3531" i="8"/>
  <c r="AU3531" i="8" s="1"/>
  <c r="AR3547" i="8"/>
  <c r="AR3563" i="8"/>
  <c r="AR3579" i="8"/>
  <c r="AR3595" i="8"/>
  <c r="AU3595" i="8" s="1"/>
  <c r="AR3611" i="8"/>
  <c r="AU3611" i="8" s="1"/>
  <c r="AR3627" i="8"/>
  <c r="AU3627" i="8" s="1"/>
  <c r="AR3643" i="8"/>
  <c r="AU3643" i="8" s="1"/>
  <c r="AR3659" i="8"/>
  <c r="AR3675" i="8"/>
  <c r="AR3691" i="8"/>
  <c r="AR3707" i="8"/>
  <c r="AR3723" i="8"/>
  <c r="AR3739" i="8"/>
  <c r="AR3755" i="8"/>
  <c r="AR3771" i="8"/>
  <c r="AU3771" i="8" s="1"/>
  <c r="AR3787" i="8"/>
  <c r="AU3787" i="8" s="1"/>
  <c r="AR3803" i="8"/>
  <c r="AR1351" i="8"/>
  <c r="AR1432" i="8"/>
  <c r="AR1521" i="8"/>
  <c r="AR1607" i="8"/>
  <c r="AR1688" i="8"/>
  <c r="AR1777" i="8"/>
  <c r="AR1863" i="8"/>
  <c r="AR1944" i="8"/>
  <c r="AR2019" i="8"/>
  <c r="AR2070" i="8"/>
  <c r="AU2070" i="8" s="1"/>
  <c r="AR2152" i="8"/>
  <c r="AU2152" i="8" s="1"/>
  <c r="AR2195" i="8"/>
  <c r="AU2195" i="8" s="1"/>
  <c r="AR2285" i="8"/>
  <c r="AU2285" i="8" s="1"/>
  <c r="AR2348" i="8"/>
  <c r="AR2412" i="8"/>
  <c r="AR2460" i="8"/>
  <c r="AR2540" i="8"/>
  <c r="AU2540" i="8" s="1"/>
  <c r="AR2588" i="8"/>
  <c r="AR2684" i="8"/>
  <c r="AR2748" i="8"/>
  <c r="AR2828" i="8"/>
  <c r="AR2892" i="8"/>
  <c r="AR2988" i="8"/>
  <c r="AR3084" i="8"/>
  <c r="AR3180" i="8"/>
  <c r="AU3180" i="8" s="1"/>
  <c r="AR3276" i="8"/>
  <c r="AU3276" i="8" s="1"/>
  <c r="AR3404" i="8"/>
  <c r="AU3404" i="8" s="1"/>
  <c r="AR3500" i="8"/>
  <c r="AU3500" i="8" s="1"/>
  <c r="AR3612" i="8"/>
  <c r="AR3740" i="8"/>
  <c r="AU3740" i="8" s="1"/>
  <c r="AR2071" i="8"/>
  <c r="AU2071" i="8" s="1"/>
  <c r="AR2349" i="8"/>
  <c r="AU2349" i="8" s="1"/>
  <c r="AR2477" i="8"/>
  <c r="AU2477" i="8" s="1"/>
  <c r="AR2589" i="8"/>
  <c r="AU2589" i="8" s="1"/>
  <c r="AR2685" i="8"/>
  <c r="AU2685" i="8" s="1"/>
  <c r="AR2813" i="8"/>
  <c r="AR2957" i="8"/>
  <c r="AU2957" i="8" s="1"/>
  <c r="AR3085" i="8"/>
  <c r="AU3085" i="8" s="1"/>
  <c r="AR3213" i="8"/>
  <c r="AR3309" i="8"/>
  <c r="AR259" i="8"/>
  <c r="AU259" i="8" s="1"/>
  <c r="AR621" i="8"/>
  <c r="AU621" i="8" s="1"/>
  <c r="AR911" i="8"/>
  <c r="AU911" i="8" s="1"/>
  <c r="AR1066" i="8"/>
  <c r="AU1066" i="8" s="1"/>
  <c r="AR1185" i="8"/>
  <c r="AR1271" i="8"/>
  <c r="AU1271" i="8" s="1"/>
  <c r="AR1352" i="8"/>
  <c r="AU1352" i="8" s="1"/>
  <c r="AR1441" i="8"/>
  <c r="AU1441" i="8" s="1"/>
  <c r="AR1527" i="8"/>
  <c r="AU1527" i="8" s="1"/>
  <c r="AR1608" i="8"/>
  <c r="AR1697" i="8"/>
  <c r="AU1697" i="8" s="1"/>
  <c r="AR1783" i="8"/>
  <c r="AR1864" i="8"/>
  <c r="AU1864" i="8" s="1"/>
  <c r="AR301" i="8"/>
  <c r="AR642" i="8"/>
  <c r="AR913" i="8"/>
  <c r="AR1079" i="8"/>
  <c r="AU1079" i="8" s="1"/>
  <c r="AR1191" i="8"/>
  <c r="AU1191" i="8" s="1"/>
  <c r="AR1272" i="8"/>
  <c r="AU1272" i="8" s="1"/>
  <c r="AR1361" i="8"/>
  <c r="AU1361" i="8" s="1"/>
  <c r="AR1447" i="8"/>
  <c r="AR1528" i="8"/>
  <c r="AU1528" i="8" s="1"/>
  <c r="AR1617" i="8"/>
  <c r="AU1617" i="8" s="1"/>
  <c r="AR1703" i="8"/>
  <c r="AU1703" i="8" s="1"/>
  <c r="AR1784" i="8"/>
  <c r="AR1873" i="8"/>
  <c r="AR1959" i="8"/>
  <c r="AU1959" i="8" s="1"/>
  <c r="AR2024" i="8"/>
  <c r="AR2072" i="8"/>
  <c r="AR2118" i="8"/>
  <c r="AU2118" i="8" s="1"/>
  <c r="AR2163" i="8"/>
  <c r="AR2197" i="8"/>
  <c r="AR2230" i="8"/>
  <c r="AR2260" i="8"/>
  <c r="AU2260" i="8" s="1"/>
  <c r="AR2290" i="8"/>
  <c r="AU2290" i="8" s="1"/>
  <c r="AR2312" i="8"/>
  <c r="AR2334" i="8"/>
  <c r="AR2350" i="8"/>
  <c r="AR2366" i="8"/>
  <c r="AR2382" i="8"/>
  <c r="AR2398" i="8"/>
  <c r="AR2414" i="8"/>
  <c r="AR2430" i="8"/>
  <c r="AR2446" i="8"/>
  <c r="AU2446" i="8" s="1"/>
  <c r="AR2462" i="8"/>
  <c r="AU2462" i="8" s="1"/>
  <c r="AR2478" i="8"/>
  <c r="AR2494" i="8"/>
  <c r="AR2510" i="8"/>
  <c r="AR2526" i="8"/>
  <c r="AU2526" i="8" s="1"/>
  <c r="AR2542" i="8"/>
  <c r="AU2542" i="8" s="1"/>
  <c r="AR2558" i="8"/>
  <c r="AR2574" i="8"/>
  <c r="AR2590" i="8"/>
  <c r="AU2590" i="8" s="1"/>
  <c r="AR2606" i="8"/>
  <c r="AR2622" i="8"/>
  <c r="AR2638" i="8"/>
  <c r="AR2654" i="8"/>
  <c r="AR2670" i="8"/>
  <c r="AU2670" i="8" s="1"/>
  <c r="AR2686" i="8"/>
  <c r="AU2686" i="8" s="1"/>
  <c r="AR2702" i="8"/>
  <c r="AU2702" i="8" s="1"/>
  <c r="AR2718" i="8"/>
  <c r="AU2718" i="8" s="1"/>
  <c r="AR2734" i="8"/>
  <c r="AU2734" i="8" s="1"/>
  <c r="AR2750" i="8"/>
  <c r="AR2766" i="8"/>
  <c r="AR2782" i="8"/>
  <c r="AR2798" i="8"/>
  <c r="AU2798" i="8" s="1"/>
  <c r="AR2814" i="8"/>
  <c r="AU2814" i="8" s="1"/>
  <c r="AR2830" i="8"/>
  <c r="AU2830" i="8" s="1"/>
  <c r="AR2846" i="8"/>
  <c r="AR2862" i="8"/>
  <c r="AR2878" i="8"/>
  <c r="AR2894" i="8"/>
  <c r="AU2894" i="8" s="1"/>
  <c r="AR2910" i="8"/>
  <c r="AR2926" i="8"/>
  <c r="AR2942" i="8"/>
  <c r="AU2942" i="8" s="1"/>
  <c r="AR2958" i="8"/>
  <c r="AR2974" i="8"/>
  <c r="AU2974" i="8" s="1"/>
  <c r="AR2990" i="8"/>
  <c r="AU2990" i="8" s="1"/>
  <c r="AR3006" i="8"/>
  <c r="AR3022" i="8"/>
  <c r="AR3038" i="8"/>
  <c r="AR3054" i="8"/>
  <c r="AU3054" i="8" s="1"/>
  <c r="AR3070" i="8"/>
  <c r="AU3070" i="8" s="1"/>
  <c r="AR3086" i="8"/>
  <c r="AR3102" i="8"/>
  <c r="AR3118" i="8"/>
  <c r="AR3134" i="8"/>
  <c r="AR3150" i="8"/>
  <c r="AR3166" i="8"/>
  <c r="AR3182" i="8"/>
  <c r="AR3198" i="8"/>
  <c r="AU3198" i="8" s="1"/>
  <c r="AR3214" i="8"/>
  <c r="AU3214" i="8" s="1"/>
  <c r="AR3230" i="8"/>
  <c r="AU3230" i="8" s="1"/>
  <c r="AR3246" i="8"/>
  <c r="AU3246" i="8" s="1"/>
  <c r="AR3262" i="8"/>
  <c r="AR3278" i="8"/>
  <c r="AR3294" i="8"/>
  <c r="AU3294" i="8" s="1"/>
  <c r="AR3310" i="8"/>
  <c r="AU3310" i="8" s="1"/>
  <c r="AR3326" i="8"/>
  <c r="AU3326" i="8" s="1"/>
  <c r="AR3342" i="8"/>
  <c r="AU3342" i="8" s="1"/>
  <c r="AR3358" i="8"/>
  <c r="AU3358" i="8" s="1"/>
  <c r="AR3374" i="8"/>
  <c r="AU3374" i="8" s="1"/>
  <c r="AR3390" i="8"/>
  <c r="AR3406" i="8"/>
  <c r="AU3406" i="8" s="1"/>
  <c r="AR3422" i="8"/>
  <c r="AR3438" i="8"/>
  <c r="AR3454" i="8"/>
  <c r="AU3454" i="8" s="1"/>
  <c r="AR3470" i="8"/>
  <c r="AU3470" i="8" s="1"/>
  <c r="AR3486" i="8"/>
  <c r="AU3486" i="8" s="1"/>
  <c r="AR3502" i="8"/>
  <c r="AU3502" i="8" s="1"/>
  <c r="AR3518" i="8"/>
  <c r="AR3534" i="8"/>
  <c r="AR3550" i="8"/>
  <c r="AU3550" i="8" s="1"/>
  <c r="AR3566" i="8"/>
  <c r="AU3566" i="8" s="1"/>
  <c r="AR3582" i="8"/>
  <c r="AR3598" i="8"/>
  <c r="AU3598" i="8" s="1"/>
  <c r="AR3614" i="8"/>
  <c r="AR3630" i="8"/>
  <c r="AR3646" i="8"/>
  <c r="AU3646" i="8" s="1"/>
  <c r="AR3662" i="8"/>
  <c r="AR3678" i="8"/>
  <c r="AR3694" i="8"/>
  <c r="AR3710" i="8"/>
  <c r="AU3710" i="8" s="1"/>
  <c r="AR3726" i="8"/>
  <c r="AR3742" i="8"/>
  <c r="AR3758" i="8"/>
  <c r="AR3774" i="8"/>
  <c r="AR3790" i="8"/>
  <c r="AR4" i="8"/>
  <c r="AR322" i="8"/>
  <c r="AU322" i="8" s="1"/>
  <c r="AR643" i="8"/>
  <c r="AU643" i="8" s="1"/>
  <c r="AR931" i="8"/>
  <c r="AU931" i="8" s="1"/>
  <c r="AR1088" i="8"/>
  <c r="AU1088" i="8" s="1"/>
  <c r="AR1192" i="8"/>
  <c r="AR1281" i="8"/>
  <c r="AU1281" i="8" s="1"/>
  <c r="AR1367" i="8"/>
  <c r="AR1448" i="8"/>
  <c r="AR1537" i="8"/>
  <c r="AU1537" i="8" s="1"/>
  <c r="AR1623" i="8"/>
  <c r="AR1704" i="8"/>
  <c r="AU1704" i="8" s="1"/>
  <c r="AR1793" i="8"/>
  <c r="AU1793" i="8" s="1"/>
  <c r="AR1879" i="8"/>
  <c r="AU1879" i="8" s="1"/>
  <c r="AR1960" i="8"/>
  <c r="AR2033" i="8"/>
  <c r="AR2081" i="8"/>
  <c r="AU2081" i="8" s="1"/>
  <c r="AR2119" i="8"/>
  <c r="AU2119" i="8" s="1"/>
  <c r="AR2164" i="8"/>
  <c r="AR2198" i="8"/>
  <c r="AR2231" i="8"/>
  <c r="AU2231" i="8" s="1"/>
  <c r="AR2261" i="8"/>
  <c r="AU2261" i="8" s="1"/>
  <c r="AR2291" i="8"/>
  <c r="AU2291" i="8" s="1"/>
  <c r="AR2313" i="8"/>
  <c r="AU2313" i="8" s="1"/>
  <c r="AR2335" i="8"/>
  <c r="AU2335" i="8" s="1"/>
  <c r="AR2351" i="8"/>
  <c r="AR2367" i="8"/>
  <c r="AR2383" i="8"/>
  <c r="AU2383" i="8" s="1"/>
  <c r="AR2399" i="8"/>
  <c r="AR2415" i="8"/>
  <c r="AU2415" i="8" s="1"/>
  <c r="AR2431" i="8"/>
  <c r="AR2447" i="8"/>
  <c r="AR2463" i="8"/>
  <c r="AU2463" i="8" s="1"/>
  <c r="AR2479" i="8"/>
  <c r="AU2479" i="8" s="1"/>
  <c r="AR2495" i="8"/>
  <c r="AU2495" i="8" s="1"/>
  <c r="AR2511" i="8"/>
  <c r="AU2511" i="8" s="1"/>
  <c r="AR2527" i="8"/>
  <c r="AU2527" i="8" s="1"/>
  <c r="AR2543" i="8"/>
  <c r="AU2543" i="8" s="1"/>
  <c r="AR2559" i="8"/>
  <c r="AU2559" i="8" s="1"/>
  <c r="AR2575" i="8"/>
  <c r="AU2575" i="8" s="1"/>
  <c r="AR2591" i="8"/>
  <c r="AR2607" i="8"/>
  <c r="AR2623" i="8"/>
  <c r="AU2623" i="8" s="1"/>
  <c r="AR2639" i="8"/>
  <c r="AU2639" i="8" s="1"/>
  <c r="AR2655" i="8"/>
  <c r="AU2655" i="8" s="1"/>
  <c r="AR2671" i="8"/>
  <c r="AU2671" i="8" s="1"/>
  <c r="AR2687" i="8"/>
  <c r="AR2703" i="8"/>
  <c r="AR2719" i="8"/>
  <c r="AU2719" i="8" s="1"/>
  <c r="AR2735" i="8"/>
  <c r="AU2735" i="8" s="1"/>
  <c r="AR2751" i="8"/>
  <c r="AU2751" i="8" s="1"/>
  <c r="AR2767" i="8"/>
  <c r="AR2783" i="8"/>
  <c r="AU2783" i="8" s="1"/>
  <c r="AR2799" i="8"/>
  <c r="AR2815" i="8"/>
  <c r="AR2831" i="8"/>
  <c r="AU2831" i="8" s="1"/>
  <c r="AR2847" i="8"/>
  <c r="AR2863" i="8"/>
  <c r="AR2879" i="8"/>
  <c r="AU2879" i="8" s="1"/>
  <c r="AR2895" i="8"/>
  <c r="AU2895" i="8" s="1"/>
  <c r="AR2911" i="8"/>
  <c r="AR2927" i="8"/>
  <c r="AR2943" i="8"/>
  <c r="AR2959" i="8"/>
  <c r="AR2975" i="8"/>
  <c r="AU2975" i="8" s="1"/>
  <c r="AR2991" i="8"/>
  <c r="AU2991" i="8" s="1"/>
  <c r="AR3007" i="8"/>
  <c r="AR3023" i="8"/>
  <c r="AU3023" i="8" s="1"/>
  <c r="AR3039" i="8"/>
  <c r="AR3055" i="8"/>
  <c r="AU3055" i="8" s="1"/>
  <c r="AR3071" i="8"/>
  <c r="AU3071" i="8" s="1"/>
  <c r="AR3087" i="8"/>
  <c r="AR3103" i="8"/>
  <c r="AR3119" i="8"/>
  <c r="AR3135" i="8"/>
  <c r="AU3135" i="8" s="1"/>
  <c r="AR3151" i="8"/>
  <c r="AU3151" i="8" s="1"/>
  <c r="AR3167" i="8"/>
  <c r="AU3167" i="8" s="1"/>
  <c r="AR3183" i="8"/>
  <c r="AU3183" i="8" s="1"/>
  <c r="AR3199" i="8"/>
  <c r="AR3215" i="8"/>
  <c r="AR3231" i="8"/>
  <c r="AU3231" i="8" s="1"/>
  <c r="AR3247" i="8"/>
  <c r="AU3247" i="8" s="1"/>
  <c r="AR3263" i="8"/>
  <c r="AU3263" i="8" s="1"/>
  <c r="AR3279" i="8"/>
  <c r="AU3279" i="8" s="1"/>
  <c r="AR3295" i="8"/>
  <c r="AU3295" i="8" s="1"/>
  <c r="AR3311" i="8"/>
  <c r="AR3327" i="8"/>
  <c r="AR3343" i="8"/>
  <c r="AR3359" i="8"/>
  <c r="AR3375" i="8"/>
  <c r="AR3391" i="8"/>
  <c r="AR3407" i="8"/>
  <c r="AU3407" i="8" s="1"/>
  <c r="AR3423" i="8"/>
  <c r="AR3439" i="8"/>
  <c r="AU3439" i="8" s="1"/>
  <c r="AR3455" i="8"/>
  <c r="AR3471" i="8"/>
  <c r="AR3487" i="8"/>
  <c r="AU3487" i="8" s="1"/>
  <c r="AR3503" i="8"/>
  <c r="AU3503" i="8" s="1"/>
  <c r="AR3519" i="8"/>
  <c r="AU3519" i="8" s="1"/>
  <c r="AR3535" i="8"/>
  <c r="AR3551" i="8"/>
  <c r="AU3551" i="8" s="1"/>
  <c r="AR3567" i="8"/>
  <c r="AU3567" i="8" s="1"/>
  <c r="AR3583" i="8"/>
  <c r="AU3583" i="8" s="1"/>
  <c r="AR3599" i="8"/>
  <c r="AR3615" i="8"/>
  <c r="AR3631" i="8"/>
  <c r="AU3631" i="8" s="1"/>
  <c r="AR3647" i="8"/>
  <c r="AR3663" i="8"/>
  <c r="AU3663" i="8" s="1"/>
  <c r="AR3679" i="8"/>
  <c r="AR3695" i="8"/>
  <c r="AU3695" i="8" s="1"/>
  <c r="AR3711" i="8"/>
  <c r="AR3727" i="8"/>
  <c r="AR3743" i="8"/>
  <c r="AU3743" i="8" s="1"/>
  <c r="AR3759" i="8"/>
  <c r="AU3759" i="8" s="1"/>
  <c r="AR3775" i="8"/>
  <c r="AU3775" i="8" s="1"/>
  <c r="AR3791" i="8"/>
  <c r="AR323" i="8"/>
  <c r="AR685" i="8"/>
  <c r="AU685" i="8" s="1"/>
  <c r="AR946" i="8"/>
  <c r="AU946" i="8" s="1"/>
  <c r="AR1089" i="8"/>
  <c r="AU1089" i="8" s="1"/>
  <c r="AR1201" i="8"/>
  <c r="AU1201" i="8" s="1"/>
  <c r="AR1287" i="8"/>
  <c r="AR1368" i="8"/>
  <c r="AR1457" i="8"/>
  <c r="AU1457" i="8" s="1"/>
  <c r="AR1543" i="8"/>
  <c r="AR1624" i="8"/>
  <c r="AR1713" i="8"/>
  <c r="AR1799" i="8"/>
  <c r="AR1880" i="8"/>
  <c r="AR1969" i="8"/>
  <c r="AR2035" i="8"/>
  <c r="AU2035" i="8" s="1"/>
  <c r="AR2083" i="8"/>
  <c r="AR2120" i="8"/>
  <c r="AU2120" i="8" s="1"/>
  <c r="AR2165" i="8"/>
  <c r="AR2199" i="8"/>
  <c r="AR2232" i="8"/>
  <c r="AR2262" i="8"/>
  <c r="AR2292" i="8"/>
  <c r="AU2292" i="8" s="1"/>
  <c r="AR2317" i="8"/>
  <c r="AR2336" i="8"/>
  <c r="AU2336" i="8" s="1"/>
  <c r="AR2352" i="8"/>
  <c r="AU2352" i="8" s="1"/>
  <c r="AR2368" i="8"/>
  <c r="AR2384" i="8"/>
  <c r="AR2400" i="8"/>
  <c r="AR2416" i="8"/>
  <c r="AR2432" i="8"/>
  <c r="AU2432" i="8" s="1"/>
  <c r="AR2448" i="8"/>
  <c r="AU2448" i="8" s="1"/>
  <c r="AR2464" i="8"/>
  <c r="AR2480" i="8"/>
  <c r="AR2496" i="8"/>
  <c r="AU2496" i="8" s="1"/>
  <c r="AR2512" i="8"/>
  <c r="AR2528" i="8"/>
  <c r="AU2528" i="8" s="1"/>
  <c r="AR2544" i="8"/>
  <c r="AU2544" i="8" s="1"/>
  <c r="AR2560" i="8"/>
  <c r="AR2576" i="8"/>
  <c r="AU2576" i="8" s="1"/>
  <c r="AR2592" i="8"/>
  <c r="AU2592" i="8" s="1"/>
  <c r="AR2608" i="8"/>
  <c r="AU2608" i="8" s="1"/>
  <c r="AR2624" i="8"/>
  <c r="AR2640" i="8"/>
  <c r="AR2656" i="8"/>
  <c r="AR2672" i="8"/>
  <c r="AR2688" i="8"/>
  <c r="AR2704" i="8"/>
  <c r="AR2720" i="8"/>
  <c r="AR2736" i="8"/>
  <c r="AR2752" i="8"/>
  <c r="AU2752" i="8" s="1"/>
  <c r="AR2768" i="8"/>
  <c r="AU2768" i="8" s="1"/>
  <c r="AR2784" i="8"/>
  <c r="AU2784" i="8" s="1"/>
  <c r="AR365" i="8"/>
  <c r="AU365" i="8" s="1"/>
  <c r="AR706" i="8"/>
  <c r="AR947" i="8"/>
  <c r="AR1104" i="8"/>
  <c r="AR1207" i="8"/>
  <c r="AR1288" i="8"/>
  <c r="AR1377" i="8"/>
  <c r="AR1463" i="8"/>
  <c r="AR1544" i="8"/>
  <c r="AR1633" i="8"/>
  <c r="AR1719" i="8"/>
  <c r="AR1800" i="8"/>
  <c r="AU1800" i="8" s="1"/>
  <c r="AR1889" i="8"/>
  <c r="AR1975" i="8"/>
  <c r="AR2038" i="8"/>
  <c r="AR2085" i="8"/>
  <c r="AU2085" i="8" s="1"/>
  <c r="AR2129" i="8"/>
  <c r="AR2166" i="8"/>
  <c r="AR2200" i="8"/>
  <c r="AR2237" i="8"/>
  <c r="AU2237" i="8" s="1"/>
  <c r="AR2263" i="8"/>
  <c r="AR2293" i="8"/>
  <c r="AR2321" i="8"/>
  <c r="AR2337" i="8"/>
  <c r="AR2353" i="8"/>
  <c r="AR2369" i="8"/>
  <c r="AU2369" i="8" s="1"/>
  <c r="AR2385" i="8"/>
  <c r="AR2401" i="8"/>
  <c r="AU2401" i="8" s="1"/>
  <c r="AR2417" i="8"/>
  <c r="AR2433" i="8"/>
  <c r="AR2449" i="8"/>
  <c r="AR2465" i="8"/>
  <c r="AU2465" i="8" s="1"/>
  <c r="AR2481" i="8"/>
  <c r="AU2481" i="8" s="1"/>
  <c r="AR2497" i="8"/>
  <c r="AU2497" i="8" s="1"/>
  <c r="AR2513" i="8"/>
  <c r="AU2513" i="8" s="1"/>
  <c r="AR2529" i="8"/>
  <c r="AU2529" i="8" s="1"/>
  <c r="AR2545" i="8"/>
  <c r="AU2545" i="8" s="1"/>
  <c r="AR2561" i="8"/>
  <c r="AU2561" i="8" s="1"/>
  <c r="AR2577" i="8"/>
  <c r="AR2593" i="8"/>
  <c r="AR2609" i="8"/>
  <c r="AU2609" i="8" s="1"/>
  <c r="AR2625" i="8"/>
  <c r="AR2641" i="8"/>
  <c r="AR2657" i="8"/>
  <c r="AU2657" i="8" s="1"/>
  <c r="AR2673" i="8"/>
  <c r="AR2689" i="8"/>
  <c r="AR2705" i="8"/>
  <c r="AR2721" i="8"/>
  <c r="AU2721" i="8" s="1"/>
  <c r="AR2737" i="8"/>
  <c r="AU2737" i="8" s="1"/>
  <c r="AR2753" i="8"/>
  <c r="AU2753" i="8" s="1"/>
  <c r="AR2769" i="8"/>
  <c r="AU2769" i="8" s="1"/>
  <c r="AR2785" i="8"/>
  <c r="AR2801" i="8"/>
  <c r="AU2801" i="8" s="1"/>
  <c r="AR2817" i="8"/>
  <c r="AU2817" i="8" s="1"/>
  <c r="AR2833" i="8"/>
  <c r="AR2849" i="8"/>
  <c r="AR2865" i="8"/>
  <c r="AR2881" i="8"/>
  <c r="AR2897" i="8"/>
  <c r="AU2897" i="8" s="1"/>
  <c r="AR2913" i="8"/>
  <c r="AU2913" i="8" s="1"/>
  <c r="AR2929" i="8"/>
  <c r="AR2945" i="8"/>
  <c r="AR2961" i="8"/>
  <c r="AR2977" i="8"/>
  <c r="AU2977" i="8" s="1"/>
  <c r="AR2993" i="8"/>
  <c r="AU2993" i="8" s="1"/>
  <c r="AR3009" i="8"/>
  <c r="AU3009" i="8" s="1"/>
  <c r="AR3025" i="8"/>
  <c r="AR3041" i="8"/>
  <c r="AR3057" i="8"/>
  <c r="AU3057" i="8" s="1"/>
  <c r="AR3073" i="8"/>
  <c r="AR3089" i="8"/>
  <c r="AR3105" i="8"/>
  <c r="AR3121" i="8"/>
  <c r="AR3137" i="8"/>
  <c r="AR3153" i="8"/>
  <c r="AR3169" i="8"/>
  <c r="AR3185" i="8"/>
  <c r="AR3201" i="8"/>
  <c r="AR3217" i="8"/>
  <c r="AR3233" i="8"/>
  <c r="AU3233" i="8" s="1"/>
  <c r="AR3249" i="8"/>
  <c r="AU3249" i="8" s="1"/>
  <c r="AR3265" i="8"/>
  <c r="AR3281" i="8"/>
  <c r="AU3281" i="8" s="1"/>
  <c r="AR3297" i="8"/>
  <c r="AR3313" i="8"/>
  <c r="AR3329" i="8"/>
  <c r="AR3345" i="8"/>
  <c r="AR3361" i="8"/>
  <c r="AR3377" i="8"/>
  <c r="AR3393" i="8"/>
  <c r="AU3393" i="8" s="1"/>
  <c r="AR3409" i="8"/>
  <c r="AR3425" i="8"/>
  <c r="AR3441" i="8"/>
  <c r="AR3457" i="8"/>
  <c r="AR3473" i="8"/>
  <c r="AR3489" i="8"/>
  <c r="AU3489" i="8" s="1"/>
  <c r="AR3505" i="8"/>
  <c r="AU3505" i="8" s="1"/>
  <c r="AR3521" i="8"/>
  <c r="AU3521" i="8" s="1"/>
  <c r="AR3537" i="8"/>
  <c r="AU3537" i="8" s="1"/>
  <c r="AR3553" i="8"/>
  <c r="AU3553" i="8" s="1"/>
  <c r="AR3569" i="8"/>
  <c r="AU3569" i="8" s="1"/>
  <c r="AR3585" i="8"/>
  <c r="AR3601" i="8"/>
  <c r="AR3617" i="8"/>
  <c r="AR3633" i="8"/>
  <c r="AR3649" i="8"/>
  <c r="AU3649" i="8" s="1"/>
  <c r="AR3665" i="8"/>
  <c r="AR3681" i="8"/>
  <c r="AU3681" i="8" s="1"/>
  <c r="AR3697" i="8"/>
  <c r="AR3713" i="8"/>
  <c r="AR3729" i="8"/>
  <c r="AR3745" i="8"/>
  <c r="AU3745" i="8" s="1"/>
  <c r="AR3761" i="8"/>
  <c r="AU3761" i="8" s="1"/>
  <c r="AR3777" i="8"/>
  <c r="AU3777" i="8" s="1"/>
  <c r="AR3793" i="8"/>
  <c r="AU3793" i="8" s="1"/>
  <c r="AR1303" i="8"/>
  <c r="AR1976" i="8"/>
  <c r="AU1976" i="8" s="1"/>
  <c r="AR2294" i="8"/>
  <c r="AU2294" i="8" s="1"/>
  <c r="AR2434" i="8"/>
  <c r="AR2562" i="8"/>
  <c r="AR2690" i="8"/>
  <c r="AR1383" i="8"/>
  <c r="AU1383" i="8" s="1"/>
  <c r="AR1985" i="8"/>
  <c r="AR2295" i="8"/>
  <c r="AR2435" i="8"/>
  <c r="AU2435" i="8" s="1"/>
  <c r="AR2563" i="8"/>
  <c r="AU2563" i="8" s="1"/>
  <c r="AR2691" i="8"/>
  <c r="AR2816" i="8"/>
  <c r="AR2898" i="8"/>
  <c r="AR2979" i="8"/>
  <c r="AR3072" i="8"/>
  <c r="AR3154" i="8"/>
  <c r="AR3235" i="8"/>
  <c r="AU3235" i="8" s="1"/>
  <c r="AR3328" i="8"/>
  <c r="AU3328" i="8" s="1"/>
  <c r="AR3408" i="8"/>
  <c r="AR3472" i="8"/>
  <c r="AR3536" i="8"/>
  <c r="AU3536" i="8" s="1"/>
  <c r="AR3600" i="8"/>
  <c r="AR3664" i="8"/>
  <c r="AU3664" i="8" s="1"/>
  <c r="AR3728" i="8"/>
  <c r="AU3728" i="8" s="1"/>
  <c r="AR3792" i="8"/>
  <c r="AU3792" i="8" s="1"/>
  <c r="AR3485" i="8"/>
  <c r="AU3485" i="8" s="1"/>
  <c r="AR3677" i="8"/>
  <c r="AR3424" i="8"/>
  <c r="AR3680" i="8"/>
  <c r="AU3680" i="8" s="1"/>
  <c r="AR3682" i="8"/>
  <c r="AR3011" i="8"/>
  <c r="AR3427" i="8"/>
  <c r="AR3437" i="8"/>
  <c r="AR3440" i="8"/>
  <c r="AR977" i="8"/>
  <c r="AR3762" i="8"/>
  <c r="AR3776" i="8"/>
  <c r="AU3776" i="8" s="1"/>
  <c r="AR2546" i="8"/>
  <c r="AR3312" i="8"/>
  <c r="AR2675" i="8"/>
  <c r="AR3314" i="8"/>
  <c r="AU3314" i="8" s="1"/>
  <c r="AR3405" i="8"/>
  <c r="AR3789" i="8"/>
  <c r="AU3789" i="8" s="1"/>
  <c r="AR1384" i="8"/>
  <c r="AR2039" i="8"/>
  <c r="AU2039" i="8" s="1"/>
  <c r="AR2322" i="8"/>
  <c r="AU2322" i="8" s="1"/>
  <c r="AR2450" i="8"/>
  <c r="AU2450" i="8" s="1"/>
  <c r="AR2578" i="8"/>
  <c r="AU2578" i="8" s="1"/>
  <c r="AR2706" i="8"/>
  <c r="AR2818" i="8"/>
  <c r="AR2899" i="8"/>
  <c r="AR2992" i="8"/>
  <c r="AR3074" i="8"/>
  <c r="AU3074" i="8" s="1"/>
  <c r="AR3155" i="8"/>
  <c r="AU3155" i="8" s="1"/>
  <c r="AR3248" i="8"/>
  <c r="AR3330" i="8"/>
  <c r="AU3330" i="8" s="1"/>
  <c r="AR3410" i="8"/>
  <c r="AR3474" i="8"/>
  <c r="AU3474" i="8" s="1"/>
  <c r="AR3538" i="8"/>
  <c r="AU3538" i="8" s="1"/>
  <c r="AR3602" i="8"/>
  <c r="AU3602" i="8" s="1"/>
  <c r="AR3666" i="8"/>
  <c r="AU3666" i="8" s="1"/>
  <c r="AR3730" i="8"/>
  <c r="AR3794" i="8"/>
  <c r="AR3603" i="8"/>
  <c r="AU3603" i="8" s="1"/>
  <c r="AR3667" i="8"/>
  <c r="AU3667" i="8" s="1"/>
  <c r="AR3795" i="8"/>
  <c r="AR2995" i="8"/>
  <c r="AR3344" i="8"/>
  <c r="AR3549" i="8"/>
  <c r="AU3549" i="8" s="1"/>
  <c r="AR3805" i="8"/>
  <c r="AR3488" i="8"/>
  <c r="AU3488" i="8" s="1"/>
  <c r="AR3554" i="8"/>
  <c r="AR2848" i="8"/>
  <c r="AR3555" i="8"/>
  <c r="AR3629" i="8"/>
  <c r="AR3568" i="8"/>
  <c r="AU3568" i="8" s="1"/>
  <c r="AR2209" i="8"/>
  <c r="AR3570" i="8"/>
  <c r="AU3570" i="8" s="1"/>
  <c r="AR3584" i="8"/>
  <c r="AU3584" i="8" s="1"/>
  <c r="AR1217" i="8"/>
  <c r="AU1217" i="8" s="1"/>
  <c r="AR3714" i="8"/>
  <c r="AU3714" i="8" s="1"/>
  <c r="AR3139" i="8"/>
  <c r="AU3139" i="8" s="1"/>
  <c r="AR2803" i="8"/>
  <c r="AR3597" i="8"/>
  <c r="AR45" i="8"/>
  <c r="AU45" i="8" s="1"/>
  <c r="AR1464" i="8"/>
  <c r="AU1464" i="8" s="1"/>
  <c r="AR2040" i="8"/>
  <c r="AU2040" i="8" s="1"/>
  <c r="AR2323" i="8"/>
  <c r="AU2323" i="8" s="1"/>
  <c r="AR2451" i="8"/>
  <c r="AU2451" i="8" s="1"/>
  <c r="AR2579" i="8"/>
  <c r="AU2579" i="8" s="1"/>
  <c r="AR2707" i="8"/>
  <c r="AR2819" i="8"/>
  <c r="AR2912" i="8"/>
  <c r="AR2994" i="8"/>
  <c r="AU2994" i="8" s="1"/>
  <c r="AR3075" i="8"/>
  <c r="AR3168" i="8"/>
  <c r="AR3250" i="8"/>
  <c r="AU3250" i="8" s="1"/>
  <c r="AR3331" i="8"/>
  <c r="AR3411" i="8"/>
  <c r="AR3475" i="8"/>
  <c r="AR3539" i="8"/>
  <c r="AU3539" i="8" s="1"/>
  <c r="AR3731" i="8"/>
  <c r="AU3731" i="8" s="1"/>
  <c r="AR3170" i="8"/>
  <c r="AR3613" i="8"/>
  <c r="AU3613" i="8" s="1"/>
  <c r="AR3346" i="8"/>
  <c r="AU3346" i="8" s="1"/>
  <c r="AR3616" i="8"/>
  <c r="AU3616" i="8" s="1"/>
  <c r="AR3746" i="8"/>
  <c r="AU3746" i="8" s="1"/>
  <c r="AR3104" i="8"/>
  <c r="AU3104" i="8" s="1"/>
  <c r="AR3491" i="8"/>
  <c r="AR3501" i="8"/>
  <c r="AU3501" i="8" s="1"/>
  <c r="AR3760" i="8"/>
  <c r="AU3760" i="8" s="1"/>
  <c r="AR2642" i="8"/>
  <c r="AR3027" i="8"/>
  <c r="AR3634" i="8"/>
  <c r="AU3634" i="8" s="1"/>
  <c r="AR3136" i="8"/>
  <c r="AR2882" i="8"/>
  <c r="AR3219" i="8"/>
  <c r="AR2419" i="8"/>
  <c r="AU2419" i="8" s="1"/>
  <c r="AR3232" i="8"/>
  <c r="AU3232" i="8" s="1"/>
  <c r="AR3152" i="8"/>
  <c r="AR66" i="8"/>
  <c r="AR1473" i="8"/>
  <c r="AU1473" i="8" s="1"/>
  <c r="AR2086" i="8"/>
  <c r="AU2086" i="8" s="1"/>
  <c r="AR2338" i="8"/>
  <c r="AU2338" i="8" s="1"/>
  <c r="AR2466" i="8"/>
  <c r="AU2466" i="8" s="1"/>
  <c r="AR2594" i="8"/>
  <c r="AR2722" i="8"/>
  <c r="AU2722" i="8" s="1"/>
  <c r="AR2832" i="8"/>
  <c r="AR2914" i="8"/>
  <c r="AR3088" i="8"/>
  <c r="AR3251" i="8"/>
  <c r="AR3421" i="8"/>
  <c r="AR3741" i="8"/>
  <c r="AU3741" i="8" s="1"/>
  <c r="AR3744" i="8"/>
  <c r="AR3618" i="8"/>
  <c r="AR2930" i="8"/>
  <c r="AR3683" i="8"/>
  <c r="AR3200" i="8"/>
  <c r="AU3200" i="8" s="1"/>
  <c r="AR3696" i="8"/>
  <c r="AR2864" i="8"/>
  <c r="AR3202" i="8"/>
  <c r="AU3202" i="8" s="1"/>
  <c r="AR2880" i="8"/>
  <c r="AR3648" i="8"/>
  <c r="AU3648" i="8" s="1"/>
  <c r="AR3056" i="8"/>
  <c r="AU3056" i="8" s="1"/>
  <c r="AR3458" i="8"/>
  <c r="AR1297" i="8"/>
  <c r="AR3523" i="8"/>
  <c r="AR3469" i="8"/>
  <c r="AR386" i="8"/>
  <c r="AU386" i="8" s="1"/>
  <c r="AR1553" i="8"/>
  <c r="AU1553" i="8" s="1"/>
  <c r="AR2087" i="8"/>
  <c r="AR2339" i="8"/>
  <c r="AU2339" i="8" s="1"/>
  <c r="AR2467" i="8"/>
  <c r="AU2467" i="8" s="1"/>
  <c r="AR2595" i="8"/>
  <c r="AU2595" i="8" s="1"/>
  <c r="AR2723" i="8"/>
  <c r="AR2834" i="8"/>
  <c r="AU2834" i="8" s="1"/>
  <c r="AR2915" i="8"/>
  <c r="AR3008" i="8"/>
  <c r="AU3008" i="8" s="1"/>
  <c r="AR3090" i="8"/>
  <c r="AU3090" i="8" s="1"/>
  <c r="AR3171" i="8"/>
  <c r="AU3171" i="8" s="1"/>
  <c r="AR3264" i="8"/>
  <c r="AU3264" i="8" s="1"/>
  <c r="AR3552" i="8"/>
  <c r="AR3267" i="8"/>
  <c r="AR3747" i="8"/>
  <c r="AR3757" i="8"/>
  <c r="AU3757" i="8" s="1"/>
  <c r="AR3632" i="8"/>
  <c r="AR2770" i="8"/>
  <c r="AU2770" i="8" s="1"/>
  <c r="AR3506" i="8"/>
  <c r="AU3506" i="8" s="1"/>
  <c r="AR3392" i="8"/>
  <c r="AR1896" i="8"/>
  <c r="AR2976" i="8"/>
  <c r="AR3715" i="8"/>
  <c r="AU3715" i="8" s="1"/>
  <c r="AR3234" i="8"/>
  <c r="AU3234" i="8" s="1"/>
  <c r="AR387" i="8"/>
  <c r="AR1559" i="8"/>
  <c r="AR2131" i="8"/>
  <c r="AR2354" i="8"/>
  <c r="AR2482" i="8"/>
  <c r="AR2610" i="8"/>
  <c r="AR2738" i="8"/>
  <c r="AR2835" i="8"/>
  <c r="AR2928" i="8"/>
  <c r="AR3010" i="8"/>
  <c r="AR3091" i="8"/>
  <c r="AU3091" i="8" s="1"/>
  <c r="AR3184" i="8"/>
  <c r="AR3266" i="8"/>
  <c r="AU3266" i="8" s="1"/>
  <c r="AR3347" i="8"/>
  <c r="AR3426" i="8"/>
  <c r="AU3426" i="8" s="1"/>
  <c r="AR3490" i="8"/>
  <c r="AR3186" i="8"/>
  <c r="AR3619" i="8"/>
  <c r="AU3619" i="8" s="1"/>
  <c r="AR3565" i="8"/>
  <c r="AR3363" i="8"/>
  <c r="AU3363" i="8" s="1"/>
  <c r="AR2386" i="8"/>
  <c r="AR3283" i="8"/>
  <c r="AR3218" i="8"/>
  <c r="AR2418" i="8"/>
  <c r="AR3394" i="8"/>
  <c r="AU3394" i="8" s="1"/>
  <c r="AR2883" i="8"/>
  <c r="AR3651" i="8"/>
  <c r="AR3315" i="8"/>
  <c r="AR707" i="8"/>
  <c r="AU707" i="8" s="1"/>
  <c r="AR1639" i="8"/>
  <c r="AR2133" i="8"/>
  <c r="AR2355" i="8"/>
  <c r="AU2355" i="8" s="1"/>
  <c r="AR2483" i="8"/>
  <c r="AU2483" i="8" s="1"/>
  <c r="AR2611" i="8"/>
  <c r="AU2611" i="8" s="1"/>
  <c r="AR2739" i="8"/>
  <c r="AU2739" i="8" s="1"/>
  <c r="AR3360" i="8"/>
  <c r="AR3504" i="8"/>
  <c r="AR2946" i="8"/>
  <c r="AR3442" i="8"/>
  <c r="AR3299" i="8"/>
  <c r="AR2674" i="8"/>
  <c r="AR3778" i="8"/>
  <c r="AR3058" i="8"/>
  <c r="AU3058" i="8" s="1"/>
  <c r="AR2896" i="8"/>
  <c r="AU2896" i="8" s="1"/>
  <c r="AR739" i="8"/>
  <c r="AU739" i="8" s="1"/>
  <c r="AR1640" i="8"/>
  <c r="AU1640" i="8" s="1"/>
  <c r="AR2167" i="8"/>
  <c r="AU2167" i="8" s="1"/>
  <c r="AR2370" i="8"/>
  <c r="AR2498" i="8"/>
  <c r="AU2498" i="8" s="1"/>
  <c r="AR2626" i="8"/>
  <c r="AU2626" i="8" s="1"/>
  <c r="AR2754" i="8"/>
  <c r="AU2754" i="8" s="1"/>
  <c r="AR2850" i="8"/>
  <c r="AU2850" i="8" s="1"/>
  <c r="AR2931" i="8"/>
  <c r="AU2931" i="8" s="1"/>
  <c r="AR3024" i="8"/>
  <c r="AR3106" i="8"/>
  <c r="AR3187" i="8"/>
  <c r="AR3280" i="8"/>
  <c r="AR3362" i="8"/>
  <c r="AU3362" i="8" s="1"/>
  <c r="AR3693" i="8"/>
  <c r="AR1729" i="8"/>
  <c r="AU1729" i="8" s="1"/>
  <c r="AR3376" i="8"/>
  <c r="AU3376" i="8" s="1"/>
  <c r="AR3456" i="8"/>
  <c r="AU3456" i="8" s="1"/>
  <c r="AR2264" i="8"/>
  <c r="AR3650" i="8"/>
  <c r="AR2802" i="8"/>
  <c r="AR3459" i="8"/>
  <c r="AU3459" i="8" s="1"/>
  <c r="AR2978" i="8"/>
  <c r="AR3725" i="8"/>
  <c r="AR970" i="8"/>
  <c r="AU970" i="8" s="1"/>
  <c r="AR1720" i="8"/>
  <c r="AR2168" i="8"/>
  <c r="AR2371" i="8"/>
  <c r="AU2371" i="8" s="1"/>
  <c r="AR2499" i="8"/>
  <c r="AR2627" i="8"/>
  <c r="AU2627" i="8" s="1"/>
  <c r="AR2755" i="8"/>
  <c r="AU2755" i="8" s="1"/>
  <c r="AR2851" i="8"/>
  <c r="AR2944" i="8"/>
  <c r="AR3026" i="8"/>
  <c r="AU3026" i="8" s="1"/>
  <c r="AR3107" i="8"/>
  <c r="AU3107" i="8" s="1"/>
  <c r="AR3282" i="8"/>
  <c r="AU3282" i="8" s="1"/>
  <c r="AR2514" i="8"/>
  <c r="AU2514" i="8" s="1"/>
  <c r="AR3120" i="8"/>
  <c r="AR3698" i="8"/>
  <c r="AR3043" i="8"/>
  <c r="AR2800" i="8"/>
  <c r="AU2800" i="8" s="1"/>
  <c r="AR3586" i="8"/>
  <c r="AR2547" i="8"/>
  <c r="AR3395" i="8"/>
  <c r="AU3395" i="8" s="1"/>
  <c r="AR3059" i="8"/>
  <c r="AR1116" i="8"/>
  <c r="AU1116" i="8" s="1"/>
  <c r="AR1809" i="8"/>
  <c r="AU1809" i="8" s="1"/>
  <c r="AR2211" i="8"/>
  <c r="AR2387" i="8"/>
  <c r="AR2515" i="8"/>
  <c r="AU2515" i="8" s="1"/>
  <c r="AR2643" i="8"/>
  <c r="AU2643" i="8" s="1"/>
  <c r="AR2771" i="8"/>
  <c r="AR2866" i="8"/>
  <c r="AU2866" i="8" s="1"/>
  <c r="AR2947" i="8"/>
  <c r="AR3040" i="8"/>
  <c r="AR3122" i="8"/>
  <c r="AR3203" i="8"/>
  <c r="AU3203" i="8" s="1"/>
  <c r="AR3296" i="8"/>
  <c r="AR3378" i="8"/>
  <c r="AR3443" i="8"/>
  <c r="AR3507" i="8"/>
  <c r="AU3507" i="8" s="1"/>
  <c r="AR3571" i="8"/>
  <c r="AR3635" i="8"/>
  <c r="AR3699" i="8"/>
  <c r="AR3763" i="8"/>
  <c r="AR3581" i="8"/>
  <c r="AU3581" i="8" s="1"/>
  <c r="AR3709" i="8"/>
  <c r="AU3709" i="8" s="1"/>
  <c r="AR3773" i="8"/>
  <c r="AU3773" i="8" s="1"/>
  <c r="AR1895" i="8"/>
  <c r="AU1895" i="8" s="1"/>
  <c r="AR2403" i="8"/>
  <c r="AU2403" i="8" s="1"/>
  <c r="AR2659" i="8"/>
  <c r="AU2659" i="8" s="1"/>
  <c r="AR2962" i="8"/>
  <c r="AR3712" i="8"/>
  <c r="AR3138" i="8"/>
  <c r="AR1953" i="8"/>
  <c r="AR3779" i="8"/>
  <c r="AU3779" i="8" s="1"/>
  <c r="AR3661" i="8"/>
  <c r="AR1117" i="8"/>
  <c r="AU1117" i="8" s="1"/>
  <c r="AR1815" i="8"/>
  <c r="AR2241" i="8"/>
  <c r="AU2241" i="8" s="1"/>
  <c r="AR2402" i="8"/>
  <c r="AU2402" i="8" s="1"/>
  <c r="AR2530" i="8"/>
  <c r="AR2658" i="8"/>
  <c r="AR2786" i="8"/>
  <c r="AU2786" i="8" s="1"/>
  <c r="AR2867" i="8"/>
  <c r="AU2867" i="8" s="1"/>
  <c r="AR2960" i="8"/>
  <c r="AR3042" i="8"/>
  <c r="AU3042" i="8" s="1"/>
  <c r="AR3123" i="8"/>
  <c r="AR3216" i="8"/>
  <c r="AR3298" i="8"/>
  <c r="AR3379" i="8"/>
  <c r="AR3453" i="8"/>
  <c r="AU3453" i="8" s="1"/>
  <c r="AR3517" i="8"/>
  <c r="AU3517" i="8" s="1"/>
  <c r="AR3645" i="8"/>
  <c r="AR1208" i="8"/>
  <c r="AU1208" i="8" s="1"/>
  <c r="AR2242" i="8"/>
  <c r="AU2242" i="8" s="1"/>
  <c r="AR2531" i="8"/>
  <c r="AR2787" i="8"/>
  <c r="AU2787" i="8" s="1"/>
  <c r="AR3520" i="8"/>
  <c r="AR2963" i="8"/>
  <c r="AR3522" i="8"/>
  <c r="AR2269" i="8"/>
  <c r="AU2269" i="8" s="1"/>
  <c r="AR3587" i="8"/>
  <c r="AU3587" i="8" s="1"/>
  <c r="AR3533" i="8"/>
  <c r="BL2571" i="8"/>
  <c r="BL3629" i="8"/>
  <c r="BL3755" i="8"/>
  <c r="BL3771" i="8"/>
  <c r="BL3787" i="8"/>
  <c r="BL3803" i="8"/>
  <c r="BL3633" i="8"/>
  <c r="BL2653" i="8"/>
  <c r="BL2621" i="8"/>
  <c r="BL2831" i="8"/>
  <c r="BL2590" i="8"/>
  <c r="BL2606" i="8"/>
  <c r="BL2852" i="8"/>
  <c r="BL3720" i="8"/>
  <c r="BL2587" i="8"/>
  <c r="BL2602" i="8"/>
  <c r="BL2639" i="8"/>
  <c r="BL105" i="8"/>
  <c r="BL2638" i="8"/>
  <c r="BL2558" i="8"/>
  <c r="BL41" i="8"/>
  <c r="BL3666" i="8"/>
  <c r="BL3682" i="8"/>
  <c r="BL3531" i="8"/>
  <c r="BL3547" i="8"/>
  <c r="BL3563" i="8"/>
  <c r="BL3579" i="8"/>
  <c r="BL3722" i="8"/>
  <c r="BL3738" i="8"/>
  <c r="BL3754" i="8"/>
  <c r="BL3770" i="8"/>
  <c r="BL3786" i="8"/>
  <c r="BL3802" i="8"/>
  <c r="BL7" i="8"/>
  <c r="BL75" i="8"/>
  <c r="BL57" i="8"/>
  <c r="BL134" i="8"/>
  <c r="BL3662" i="8"/>
  <c r="BL3678" i="8"/>
  <c r="BL3718" i="8"/>
  <c r="BL3734" i="8"/>
  <c r="BL3750" i="8"/>
  <c r="BL3766" i="8"/>
  <c r="BL3782" i="8"/>
  <c r="BL3798" i="8"/>
  <c r="BL73" i="8"/>
  <c r="BL2878" i="8"/>
  <c r="BL3326" i="8"/>
  <c r="BL2884" i="8"/>
  <c r="BL2986" i="8"/>
  <c r="BL3002" i="8"/>
  <c r="BL3018" i="8"/>
  <c r="BL3034" i="8"/>
  <c r="BL3050" i="8"/>
  <c r="BL2610" i="8"/>
  <c r="BL2868" i="8"/>
  <c r="BL2382" i="8"/>
  <c r="BL2414" i="8"/>
  <c r="BL2446" i="8"/>
  <c r="BL2927" i="8"/>
  <c r="BL2366" i="8"/>
  <c r="BL2398" i="8"/>
  <c r="BL2430" i="8"/>
  <c r="BL2462" i="8"/>
  <c r="BL377" i="8"/>
  <c r="BL441" i="8"/>
  <c r="BL1851" i="8"/>
  <c r="BL2833" i="8"/>
  <c r="BL2478" i="8"/>
  <c r="BL393" i="8"/>
  <c r="BL425" i="8"/>
  <c r="BL473" i="8"/>
  <c r="BL1885" i="8"/>
  <c r="BL361" i="8"/>
  <c r="BL409" i="8"/>
  <c r="BL457" i="8"/>
  <c r="BL489" i="8"/>
  <c r="BL1867" i="8"/>
  <c r="BL3664" i="8"/>
  <c r="BL3680" i="8"/>
  <c r="BL3070" i="8"/>
  <c r="BL3086" i="8"/>
  <c r="BL3102" i="8"/>
  <c r="BL3118" i="8"/>
  <c r="BL3134" i="8"/>
  <c r="BL3150" i="8"/>
  <c r="BL3166" i="8"/>
  <c r="BL3182" i="8"/>
  <c r="BL3417" i="8"/>
  <c r="BL1756" i="8"/>
  <c r="BL87" i="8"/>
  <c r="BL1156" i="8"/>
  <c r="BL2519" i="8"/>
  <c r="BL2937" i="8"/>
  <c r="BL3064" i="8"/>
  <c r="BL2916" i="8"/>
  <c r="BL124" i="8"/>
  <c r="BL1220" i="8"/>
  <c r="BL1300" i="8"/>
  <c r="BL1428" i="8"/>
  <c r="BL1881" i="8"/>
  <c r="BL1874" i="8"/>
  <c r="BL1853" i="8"/>
  <c r="BL2227" i="8"/>
  <c r="BL3416" i="8"/>
  <c r="BL3355" i="8"/>
  <c r="BL1764" i="8"/>
  <c r="BL2862" i="8"/>
  <c r="BL3668" i="8"/>
  <c r="BL3684" i="8"/>
  <c r="BL3705" i="8"/>
  <c r="BL3721" i="8"/>
  <c r="BL3737" i="8"/>
  <c r="BL3753" i="8"/>
  <c r="BL3769" i="8"/>
  <c r="BL3785" i="8"/>
  <c r="BL1796" i="8"/>
  <c r="BL2584" i="8"/>
  <c r="BL2600" i="8"/>
  <c r="BL3724" i="8"/>
  <c r="BL3740" i="8"/>
  <c r="BL3756" i="8"/>
  <c r="BL28" i="8"/>
  <c r="BL3683" i="8"/>
  <c r="BL3631" i="8"/>
  <c r="BL3341" i="8"/>
  <c r="BL2959" i="8"/>
  <c r="BL2933" i="8"/>
  <c r="BL3071" i="8"/>
  <c r="BL3087" i="8"/>
  <c r="BL3103" i="8"/>
  <c r="BL3119" i="8"/>
  <c r="BL3135" i="8"/>
  <c r="BL3653" i="8"/>
  <c r="BL3669" i="8"/>
  <c r="BL3685" i="8"/>
  <c r="BL3723" i="8"/>
  <c r="BL3739" i="8"/>
  <c r="BL3709" i="8"/>
  <c r="BL3725" i="8"/>
  <c r="BL3741" i="8"/>
  <c r="BL3757" i="8"/>
  <c r="BL3773" i="8"/>
  <c r="BL3747" i="8"/>
  <c r="BL3763" i="8"/>
  <c r="BL3779" i="8"/>
  <c r="BL45" i="8"/>
  <c r="BL309" i="8"/>
  <c r="BL3057" i="8"/>
  <c r="BL3225" i="8"/>
  <c r="BL3408" i="8"/>
  <c r="BL2828" i="8"/>
  <c r="BL121" i="8"/>
  <c r="BL329" i="8"/>
  <c r="BL1194" i="8"/>
  <c r="BL1025" i="8"/>
  <c r="BL1041" i="8"/>
  <c r="BL1802" i="8"/>
  <c r="BL1912" i="8"/>
  <c r="BL1928" i="8"/>
  <c r="BL1944" i="8"/>
  <c r="BL1960" i="8"/>
  <c r="BL1976" i="8"/>
  <c r="BL1992" i="8"/>
  <c r="BL2008" i="8"/>
  <c r="BL2024" i="8"/>
  <c r="BL2040" i="8"/>
  <c r="BL2056" i="8"/>
  <c r="BL2072" i="8"/>
  <c r="BL2088" i="8"/>
  <c r="BL2104" i="8"/>
  <c r="BL2120" i="8"/>
  <c r="BL2136" i="8"/>
  <c r="BL2152" i="8"/>
  <c r="BL3375" i="8"/>
  <c r="BL2572" i="8"/>
  <c r="BL866" i="8"/>
  <c r="BL882" i="8"/>
  <c r="BL898" i="8"/>
  <c r="BL914" i="8"/>
  <c r="BL946" i="8"/>
  <c r="BL962" i="8"/>
  <c r="BL978" i="8"/>
  <c r="BL994" i="8"/>
  <c r="BL1010" i="8"/>
  <c r="BL1026" i="8"/>
  <c r="BL1042" i="8"/>
  <c r="BL1058" i="8"/>
  <c r="BL1074" i="8"/>
  <c r="BL1090" i="8"/>
  <c r="BL1106" i="8"/>
  <c r="BL1122" i="8"/>
  <c r="BL1138" i="8"/>
  <c r="BL1154" i="8"/>
  <c r="BL2810" i="8"/>
  <c r="BL137" i="8"/>
  <c r="BL1167" i="8"/>
  <c r="BL930" i="8"/>
  <c r="BL535" i="8"/>
  <c r="BL551" i="8"/>
  <c r="BL567" i="8"/>
  <c r="BL583" i="8"/>
  <c r="BL599" i="8"/>
  <c r="BL615" i="8"/>
  <c r="BL631" i="8"/>
  <c r="BL647" i="8"/>
  <c r="BL663" i="8"/>
  <c r="BL679" i="8"/>
  <c r="BL695" i="8"/>
  <c r="BL711" i="8"/>
  <c r="BL727" i="8"/>
  <c r="BL743" i="8"/>
  <c r="BL759" i="8"/>
  <c r="BL775" i="8"/>
  <c r="BL791" i="8"/>
  <c r="BL807" i="8"/>
  <c r="BL823" i="8"/>
  <c r="BL839" i="8"/>
  <c r="BL1810" i="8"/>
  <c r="BL1842" i="8"/>
  <c r="BL1757" i="8"/>
  <c r="BL2814" i="8"/>
  <c r="BL125" i="8"/>
  <c r="BL1234" i="8"/>
  <c r="BL1858" i="8"/>
  <c r="BL1492" i="8"/>
  <c r="BL1508" i="8"/>
  <c r="BL1524" i="8"/>
  <c r="BL1540" i="8"/>
  <c r="BL1556" i="8"/>
  <c r="BL1572" i="8"/>
  <c r="BL1588" i="8"/>
  <c r="BL1604" i="8"/>
  <c r="BL1620" i="8"/>
  <c r="BL1636" i="8"/>
  <c r="BL1652" i="8"/>
  <c r="BL1668" i="8"/>
  <c r="BL1684" i="8"/>
  <c r="BL1700" i="8"/>
  <c r="BL1716" i="8"/>
  <c r="BL1732" i="8"/>
  <c r="BL1748" i="8"/>
  <c r="BL2254" i="8"/>
  <c r="BL2270" i="8"/>
  <c r="BL2286" i="8"/>
  <c r="BL2302" i="8"/>
  <c r="BL2318" i="8"/>
  <c r="BL2334" i="8"/>
  <c r="BL2350" i="8"/>
  <c r="BL2529" i="8"/>
  <c r="BL2554" i="8"/>
  <c r="BL2676" i="8"/>
  <c r="BL2692" i="8"/>
  <c r="BL2708" i="8"/>
  <c r="BL2724" i="8"/>
  <c r="BL2740" i="8"/>
  <c r="BL2756" i="8"/>
  <c r="BL2772" i="8"/>
  <c r="BL2788" i="8"/>
  <c r="BL2974" i="8"/>
  <c r="BL2990" i="8"/>
  <c r="BL3006" i="8"/>
  <c r="BL3022" i="8"/>
  <c r="BL3038" i="8"/>
  <c r="BL3054" i="8"/>
  <c r="BL3075" i="8"/>
  <c r="BL3091" i="8"/>
  <c r="BL3107" i="8"/>
  <c r="BL3123" i="8"/>
  <c r="BL3139" i="8"/>
  <c r="BL3155" i="8"/>
  <c r="BL3171" i="8"/>
  <c r="BL3241" i="8"/>
  <c r="BL3257" i="8"/>
  <c r="BL3273" i="8"/>
  <c r="BL3289" i="8"/>
  <c r="BL3305" i="8"/>
  <c r="BL3321" i="8"/>
  <c r="BL3360" i="8"/>
  <c r="BL3430" i="8"/>
  <c r="BL3446" i="8"/>
  <c r="BL3462" i="8"/>
  <c r="BL3478" i="8"/>
  <c r="BL3494" i="8"/>
  <c r="BL3614" i="8"/>
  <c r="BL3673" i="8"/>
  <c r="BL3689" i="8"/>
  <c r="BL2954" i="8"/>
  <c r="BL83" i="8"/>
  <c r="BL42" i="8"/>
  <c r="BL265" i="8"/>
  <c r="BL345" i="8"/>
  <c r="BL546" i="8"/>
  <c r="BL562" i="8"/>
  <c r="BL578" i="8"/>
  <c r="BL594" i="8"/>
  <c r="BL610" i="8"/>
  <c r="BL626" i="8"/>
  <c r="BL642" i="8"/>
  <c r="BL658" i="8"/>
  <c r="BL674" i="8"/>
  <c r="BL690" i="8"/>
  <c r="BL706" i="8"/>
  <c r="BL722" i="8"/>
  <c r="BL738" i="8"/>
  <c r="BL754" i="8"/>
  <c r="BL770" i="8"/>
  <c r="BL786" i="8"/>
  <c r="BL802" i="8"/>
  <c r="BL818" i="8"/>
  <c r="BL834" i="8"/>
  <c r="BL850" i="8"/>
  <c r="BL1201" i="8"/>
  <c r="BL865" i="8"/>
  <c r="BL881" i="8"/>
  <c r="BL897" i="8"/>
  <c r="BL913" i="8"/>
  <c r="BL929" i="8"/>
  <c r="BL945" i="8"/>
  <c r="BL961" i="8"/>
  <c r="BL977" i="8"/>
  <c r="BL993" i="8"/>
  <c r="BL1009" i="8"/>
  <c r="BL1287" i="8"/>
  <c r="BL1367" i="8"/>
  <c r="BL2808" i="8"/>
  <c r="BL2912" i="8"/>
  <c r="BL2958" i="8"/>
  <c r="BL39" i="8"/>
  <c r="BL363" i="8"/>
  <c r="BL379" i="8"/>
  <c r="BL395" i="8"/>
  <c r="BL411" i="8"/>
  <c r="BL427" i="8"/>
  <c r="BL443" i="8"/>
  <c r="BL459" i="8"/>
  <c r="BL475" i="8"/>
  <c r="BL491" i="8"/>
  <c r="BL1467" i="8"/>
  <c r="BL3066" i="8"/>
  <c r="BL1899" i="8"/>
  <c r="BL1915" i="8"/>
  <c r="BL1931" i="8"/>
  <c r="BL1947" i="8"/>
  <c r="BL1963" i="8"/>
  <c r="BL1979" i="8"/>
  <c r="BL1995" i="8"/>
  <c r="BL2011" i="8"/>
  <c r="BL2027" i="8"/>
  <c r="BL2043" i="8"/>
  <c r="BL2059" i="8"/>
  <c r="BL2075" i="8"/>
  <c r="BL2091" i="8"/>
  <c r="BL2107" i="8"/>
  <c r="BL2123" i="8"/>
  <c r="BL2139" i="8"/>
  <c r="BL2155" i="8"/>
  <c r="BL2171" i="8"/>
  <c r="BL2187" i="8"/>
  <c r="BL3665" i="8"/>
  <c r="BL3681" i="8"/>
  <c r="BL114" i="8"/>
  <c r="BL86" i="8"/>
  <c r="BL27" i="8"/>
  <c r="BL3234" i="8"/>
  <c r="BL3250" i="8"/>
  <c r="BL3266" i="8"/>
  <c r="BL3282" i="8"/>
  <c r="BL3298" i="8"/>
  <c r="BL3314" i="8"/>
  <c r="BL3401" i="8"/>
  <c r="BL3337" i="8"/>
  <c r="BL3330" i="8"/>
  <c r="BL3423" i="8"/>
  <c r="BL3439" i="8"/>
  <c r="BL3455" i="8"/>
  <c r="BL3471" i="8"/>
  <c r="BL3487" i="8"/>
  <c r="BL3503" i="8"/>
  <c r="BL3641" i="8"/>
  <c r="BL3667" i="8"/>
  <c r="BL3371" i="8"/>
  <c r="BL3441" i="8"/>
  <c r="BL3457" i="8"/>
  <c r="BL18" i="8"/>
  <c r="BL12" i="8"/>
  <c r="BL79" i="8"/>
  <c r="BL147" i="8"/>
  <c r="BL163" i="8"/>
  <c r="BL179" i="8"/>
  <c r="BL195" i="8"/>
  <c r="BL211" i="8"/>
  <c r="BL227" i="8"/>
  <c r="BL243" i="8"/>
  <c r="BL273" i="8"/>
  <c r="BL289" i="8"/>
  <c r="BL337" i="8"/>
  <c r="BL1295" i="8"/>
  <c r="BL1841" i="8"/>
  <c r="BL1904" i="8"/>
  <c r="BL1920" i="8"/>
  <c r="BL1936" i="8"/>
  <c r="BL1952" i="8"/>
  <c r="BL1968" i="8"/>
  <c r="BL1984" i="8"/>
  <c r="BL2000" i="8"/>
  <c r="BL2016" i="8"/>
  <c r="BL2032" i="8"/>
  <c r="BL2048" i="8"/>
  <c r="BL2064" i="8"/>
  <c r="BL2080" i="8"/>
  <c r="BL2096" i="8"/>
  <c r="BL2112" i="8"/>
  <c r="BL2128" i="8"/>
  <c r="BL2144" i="8"/>
  <c r="BL2160" i="8"/>
  <c r="BL2176" i="8"/>
  <c r="BL2192" i="8"/>
  <c r="BL2915" i="8"/>
  <c r="BL2970" i="8"/>
  <c r="BL3359" i="8"/>
  <c r="BL25" i="8"/>
  <c r="BL3707" i="8"/>
  <c r="BL40" i="8"/>
  <c r="BL32" i="8"/>
  <c r="BL527" i="8"/>
  <c r="BL276" i="8"/>
  <c r="BL340" i="8"/>
  <c r="BL356" i="8"/>
  <c r="BL372" i="8"/>
  <c r="BL388" i="8"/>
  <c r="BL404" i="8"/>
  <c r="BL420" i="8"/>
  <c r="BL436" i="8"/>
  <c r="BL452" i="8"/>
  <c r="BL468" i="8"/>
  <c r="BL484" i="8"/>
  <c r="BL500" i="8"/>
  <c r="BL1186" i="8"/>
  <c r="BL1266" i="8"/>
  <c r="BL1330" i="8"/>
  <c r="BL1346" i="8"/>
  <c r="BL1410" i="8"/>
  <c r="BL1837" i="8"/>
  <c r="BL2902" i="8"/>
  <c r="BL3211" i="8"/>
  <c r="BL3657" i="8"/>
  <c r="BL1196" i="8"/>
  <c r="BL3187" i="8"/>
  <c r="BL3520" i="8"/>
  <c r="BL3536" i="8"/>
  <c r="BL3659" i="8"/>
  <c r="BL3675" i="8"/>
  <c r="BL3691" i="8"/>
  <c r="BL2618" i="8"/>
  <c r="BL3063" i="8"/>
  <c r="BL3079" i="8"/>
  <c r="BL3095" i="8"/>
  <c r="BL3111" i="8"/>
  <c r="BL3127" i="8"/>
  <c r="BL3143" i="8"/>
  <c r="BL3159" i="8"/>
  <c r="BL3175" i="8"/>
  <c r="BL3697" i="8"/>
  <c r="BL3713" i="8"/>
  <c r="BL3729" i="8"/>
  <c r="BL3745" i="8"/>
  <c r="BL3761" i="8"/>
  <c r="BL3777" i="8"/>
  <c r="BL3793" i="8"/>
  <c r="BL3699" i="8"/>
  <c r="BL3715" i="8"/>
  <c r="BL3731" i="8"/>
  <c r="BL2926" i="8"/>
  <c r="BL3387" i="8"/>
  <c r="BL1821" i="8"/>
  <c r="BL3605" i="8"/>
  <c r="BL1488" i="8"/>
  <c r="BL1584" i="8"/>
  <c r="BL1664" i="8"/>
  <c r="BL2298" i="8"/>
  <c r="BL2346" i="8"/>
  <c r="BL15" i="8"/>
  <c r="BL151" i="8"/>
  <c r="BL167" i="8"/>
  <c r="BL183" i="8"/>
  <c r="BL199" i="8"/>
  <c r="BL215" i="8"/>
  <c r="BL231" i="8"/>
  <c r="BL247" i="8"/>
  <c r="BL54" i="8"/>
  <c r="BL878" i="8"/>
  <c r="BL910" i="8"/>
  <c r="BL926" i="8"/>
  <c r="BL958" i="8"/>
  <c r="BL990" i="8"/>
  <c r="BL1022" i="8"/>
  <c r="BL1054" i="8"/>
  <c r="BL1086" i="8"/>
  <c r="BL1118" i="8"/>
  <c r="BL1150" i="8"/>
  <c r="BL1236" i="8"/>
  <c r="BL1252" i="8"/>
  <c r="BL1380" i="8"/>
  <c r="BL1864" i="8"/>
  <c r="BL1804" i="8"/>
  <c r="BL1870" i="8"/>
  <c r="BL2214" i="8"/>
  <c r="BL1504" i="8"/>
  <c r="BL1632" i="8"/>
  <c r="BL1744" i="8"/>
  <c r="BL2250" i="8"/>
  <c r="BL2521" i="8"/>
  <c r="BL129" i="8"/>
  <c r="BL34" i="8"/>
  <c r="BL278" i="8"/>
  <c r="BL1181" i="8"/>
  <c r="BL862" i="8"/>
  <c r="BL894" i="8"/>
  <c r="BL942" i="8"/>
  <c r="BL974" i="8"/>
  <c r="BL1006" i="8"/>
  <c r="BL1038" i="8"/>
  <c r="BL1070" i="8"/>
  <c r="BL1102" i="8"/>
  <c r="BL1134" i="8"/>
  <c r="BL1204" i="8"/>
  <c r="BL103" i="8"/>
  <c r="BL36" i="8"/>
  <c r="BL1397" i="8"/>
  <c r="BL2832" i="8"/>
  <c r="BL3212" i="8"/>
  <c r="BL91" i="8"/>
  <c r="BL1807" i="8"/>
  <c r="BL1886" i="8"/>
  <c r="BL3405" i="8"/>
  <c r="BL2894" i="8"/>
  <c r="BL11" i="8"/>
  <c r="BL2369" i="8"/>
  <c r="BL2401" i="8"/>
  <c r="BL2433" i="8"/>
  <c r="BL2465" i="8"/>
  <c r="BL2513" i="8"/>
  <c r="BL2559" i="8"/>
  <c r="BL2847" i="8"/>
  <c r="BL3523" i="8"/>
  <c r="BL2613" i="8"/>
  <c r="BL70" i="8"/>
  <c r="BL313" i="8"/>
  <c r="BL2385" i="8"/>
  <c r="BL2417" i="8"/>
  <c r="BL2449" i="8"/>
  <c r="BL2481" i="8"/>
  <c r="BL72" i="8"/>
  <c r="BL78" i="8"/>
  <c r="BL526" i="8"/>
  <c r="BL516" i="8"/>
  <c r="BL298" i="8"/>
  <c r="BL314" i="8"/>
  <c r="BL547" i="8"/>
  <c r="BL563" i="8"/>
  <c r="BL579" i="8"/>
  <c r="BL595" i="8"/>
  <c r="BL611" i="8"/>
  <c r="BL627" i="8"/>
  <c r="BL643" i="8"/>
  <c r="BL659" i="8"/>
  <c r="BL675" i="8"/>
  <c r="BL691" i="8"/>
  <c r="BL707" i="8"/>
  <c r="BL723" i="8"/>
  <c r="BL739" i="8"/>
  <c r="BL755" i="8"/>
  <c r="BL771" i="8"/>
  <c r="BL787" i="8"/>
  <c r="BL803" i="8"/>
  <c r="BL819" i="8"/>
  <c r="BL835" i="8"/>
  <c r="BL1256" i="8"/>
  <c r="BL1448" i="8"/>
  <c r="BL1823" i="8"/>
  <c r="BL1896" i="8"/>
  <c r="BL1774" i="8"/>
  <c r="BL2222" i="8"/>
  <c r="BL2240" i="8"/>
  <c r="BL1913" i="8"/>
  <c r="BL1929" i="8"/>
  <c r="BL1945" i="8"/>
  <c r="BL1961" i="8"/>
  <c r="BL1977" i="8"/>
  <c r="BL1993" i="8"/>
  <c r="BL2009" i="8"/>
  <c r="BL2025" i="8"/>
  <c r="BL2041" i="8"/>
  <c r="BL2057" i="8"/>
  <c r="BL2073" i="8"/>
  <c r="BL2354" i="8"/>
  <c r="BL2370" i="8"/>
  <c r="BL2386" i="8"/>
  <c r="BL2402" i="8"/>
  <c r="BL2418" i="8"/>
  <c r="BL2434" i="8"/>
  <c r="BL2450" i="8"/>
  <c r="BL2466" i="8"/>
  <c r="BL2482" i="8"/>
  <c r="BL2498" i="8"/>
  <c r="BL2514" i="8"/>
  <c r="BL2971" i="8"/>
  <c r="BL2904" i="8"/>
  <c r="BL2497" i="8"/>
  <c r="BL138" i="8"/>
  <c r="BL251" i="8"/>
  <c r="BL283" i="8"/>
  <c r="BL315" i="8"/>
  <c r="BL851" i="8"/>
  <c r="BL532" i="8"/>
  <c r="BL548" i="8"/>
  <c r="BL564" i="8"/>
  <c r="BL580" i="8"/>
  <c r="BL596" i="8"/>
  <c r="BL612" i="8"/>
  <c r="BL628" i="8"/>
  <c r="BL644" i="8"/>
  <c r="BL660" i="8"/>
  <c r="BL676" i="8"/>
  <c r="BL692" i="8"/>
  <c r="BL708" i="8"/>
  <c r="BL724" i="8"/>
  <c r="BL740" i="8"/>
  <c r="BL756" i="8"/>
  <c r="BL772" i="8"/>
  <c r="BL788" i="8"/>
  <c r="BL804" i="8"/>
  <c r="BL820" i="8"/>
  <c r="BL836" i="8"/>
  <c r="BL1209" i="8"/>
  <c r="BL1225" i="8"/>
  <c r="BL1273" i="8"/>
  <c r="BL1762" i="8"/>
  <c r="BL2549" i="8"/>
  <c r="BL2667" i="8"/>
  <c r="BL2683" i="8"/>
  <c r="BL2699" i="8"/>
  <c r="BL2715" i="8"/>
  <c r="BL2731" i="8"/>
  <c r="BL2949" i="8"/>
  <c r="BL2981" i="8"/>
  <c r="BL3327" i="8"/>
  <c r="BL3224" i="8"/>
  <c r="BL1431" i="8"/>
  <c r="BL364" i="8"/>
  <c r="BL380" i="8"/>
  <c r="BL396" i="8"/>
  <c r="BL412" i="8"/>
  <c r="BL428" i="8"/>
  <c r="BL444" i="8"/>
  <c r="BL2920" i="8"/>
  <c r="BL3407" i="8"/>
  <c r="BL3526" i="8"/>
  <c r="BL1568" i="8"/>
  <c r="BL1932" i="8"/>
  <c r="BL1964" i="8"/>
  <c r="BL1996" i="8"/>
  <c r="BL2028" i="8"/>
  <c r="BL2076" i="8"/>
  <c r="BL2108" i="8"/>
  <c r="BL2156" i="8"/>
  <c r="BL3068" i="8"/>
  <c r="BL3084" i="8"/>
  <c r="BL3100" i="8"/>
  <c r="BL3116" i="8"/>
  <c r="BL3132" i="8"/>
  <c r="BL3148" i="8"/>
  <c r="BL3164" i="8"/>
  <c r="BL3702" i="8"/>
  <c r="BL1900" i="8"/>
  <c r="BL1916" i="8"/>
  <c r="BL1948" i="8"/>
  <c r="BL1980" i="8"/>
  <c r="BL2012" i="8"/>
  <c r="BL2044" i="8"/>
  <c r="BL2060" i="8"/>
  <c r="BL2092" i="8"/>
  <c r="BL2124" i="8"/>
  <c r="BL2140" i="8"/>
  <c r="BL2172" i="8"/>
  <c r="BL2188" i="8"/>
  <c r="BL3180" i="8"/>
  <c r="BL1536" i="8"/>
  <c r="BL1696" i="8"/>
  <c r="BL2266" i="8"/>
  <c r="BL2330" i="8"/>
  <c r="BL109" i="8"/>
  <c r="BL1231" i="8"/>
  <c r="BL1489" i="8"/>
  <c r="BL1521" i="8"/>
  <c r="BL1553" i="8"/>
  <c r="BL1569" i="8"/>
  <c r="BL1601" i="8"/>
  <c r="BL1617" i="8"/>
  <c r="BL1633" i="8"/>
  <c r="BL1649" i="8"/>
  <c r="BL1665" i="8"/>
  <c r="BL1681" i="8"/>
  <c r="BL1713" i="8"/>
  <c r="BL1729" i="8"/>
  <c r="BL1745" i="8"/>
  <c r="BL2251" i="8"/>
  <c r="BL2267" i="8"/>
  <c r="BL2283" i="8"/>
  <c r="BL2299" i="8"/>
  <c r="BL2315" i="8"/>
  <c r="BL2331" i="8"/>
  <c r="BL2347" i="8"/>
  <c r="BL2523" i="8"/>
  <c r="BL2809" i="8"/>
  <c r="BL2673" i="8"/>
  <c r="BL2689" i="8"/>
  <c r="BL2705" i="8"/>
  <c r="BL2721" i="8"/>
  <c r="BL2737" i="8"/>
  <c r="BL2753" i="8"/>
  <c r="BL2769" i="8"/>
  <c r="BL2785" i="8"/>
  <c r="BL2987" i="8"/>
  <c r="BL3003" i="8"/>
  <c r="BL3019" i="8"/>
  <c r="BL3035" i="8"/>
  <c r="BL3051" i="8"/>
  <c r="BL3238" i="8"/>
  <c r="BL3254" i="8"/>
  <c r="BL3270" i="8"/>
  <c r="BL3286" i="8"/>
  <c r="BL3302" i="8"/>
  <c r="BL3318" i="8"/>
  <c r="BL3443" i="8"/>
  <c r="BL3459" i="8"/>
  <c r="BL3475" i="8"/>
  <c r="BL3491" i="8"/>
  <c r="BL3706" i="8"/>
  <c r="BL1552" i="8"/>
  <c r="BL1648" i="8"/>
  <c r="BL1712" i="8"/>
  <c r="BL2282" i="8"/>
  <c r="BL2314" i="8"/>
  <c r="BL1505" i="8"/>
  <c r="BL1537" i="8"/>
  <c r="BL1585" i="8"/>
  <c r="BL1697" i="8"/>
  <c r="BL1600" i="8"/>
  <c r="BL1822" i="8"/>
  <c r="BL321" i="8"/>
  <c r="BL1200" i="8"/>
  <c r="BL2796" i="8"/>
  <c r="BL3240" i="8"/>
  <c r="BL3256" i="8"/>
  <c r="BL3272" i="8"/>
  <c r="BL3288" i="8"/>
  <c r="BL3304" i="8"/>
  <c r="BL3429" i="8"/>
  <c r="BL3445" i="8"/>
  <c r="BL3461" i="8"/>
  <c r="BL1520" i="8"/>
  <c r="BL1616" i="8"/>
  <c r="BL1680" i="8"/>
  <c r="BL1728" i="8"/>
  <c r="BL2900" i="8"/>
  <c r="BL95" i="8"/>
  <c r="BL150" i="8"/>
  <c r="BL166" i="8"/>
  <c r="BL182" i="8"/>
  <c r="BL198" i="8"/>
  <c r="BL214" i="8"/>
  <c r="BL230" i="8"/>
  <c r="BL246" i="8"/>
  <c r="BL308" i="8"/>
  <c r="BL324" i="8"/>
  <c r="BL1169" i="8"/>
  <c r="BL860" i="8"/>
  <c r="BL876" i="8"/>
  <c r="BL892" i="8"/>
  <c r="BL908" i="8"/>
  <c r="BL924" i="8"/>
  <c r="BL940" i="8"/>
  <c r="BL956" i="8"/>
  <c r="BL972" i="8"/>
  <c r="BL988" i="8"/>
  <c r="BL1004" i="8"/>
  <c r="BL1020" i="8"/>
  <c r="BL1036" i="8"/>
  <c r="BL1052" i="8"/>
  <c r="BL1068" i="8"/>
  <c r="BL1084" i="8"/>
  <c r="BL1100" i="8"/>
  <c r="BL1116" i="8"/>
  <c r="BL1132" i="8"/>
  <c r="BL1148" i="8"/>
  <c r="BL1282" i="8"/>
  <c r="BL1777" i="8"/>
  <c r="BL1794" i="8"/>
  <c r="BL1854" i="8"/>
  <c r="BL2199" i="8"/>
  <c r="BL2855" i="8"/>
  <c r="BL2890" i="8"/>
  <c r="BL3373" i="8"/>
  <c r="BL82" i="8"/>
  <c r="BL106" i="8"/>
  <c r="BL523" i="8"/>
  <c r="BL341" i="8"/>
  <c r="BL357" i="8"/>
  <c r="BL373" i="8"/>
  <c r="BL389" i="8"/>
  <c r="BL405" i="8"/>
  <c r="BL421" i="8"/>
  <c r="BL437" i="8"/>
  <c r="BL453" i="8"/>
  <c r="BL469" i="8"/>
  <c r="BL485" i="8"/>
  <c r="BL501" i="8"/>
  <c r="BL1863" i="8"/>
  <c r="BL1879" i="8"/>
  <c r="BL2975" i="8"/>
  <c r="BL2991" i="8"/>
  <c r="BL3391" i="8"/>
  <c r="BL3392" i="8"/>
  <c r="BL3353" i="8"/>
  <c r="BL3419" i="8"/>
  <c r="BL3616" i="8"/>
  <c r="BL3519" i="8"/>
  <c r="BL3658" i="8"/>
  <c r="BL3674" i="8"/>
  <c r="BL3690" i="8"/>
  <c r="BL2494" i="8"/>
  <c r="BL2510" i="8"/>
  <c r="BL2526" i="8"/>
  <c r="BL2887" i="8"/>
  <c r="BL2872" i="8"/>
  <c r="BL2802" i="8"/>
  <c r="BL2906" i="8"/>
  <c r="BL2967" i="8"/>
  <c r="BL3059" i="8"/>
  <c r="BL2952" i="8"/>
  <c r="BL3058" i="8"/>
  <c r="BL3210" i="8"/>
  <c r="BL3223" i="8"/>
  <c r="BL3215" i="8"/>
  <c r="BL3061" i="8"/>
  <c r="BL3077" i="8"/>
  <c r="BL3093" i="8"/>
  <c r="BL3109" i="8"/>
  <c r="BL3125" i="8"/>
  <c r="BL3141" i="8"/>
  <c r="BL3157" i="8"/>
  <c r="BL3173" i="8"/>
  <c r="BL3400" i="8"/>
  <c r="BL3389" i="8"/>
  <c r="BL3618" i="8"/>
  <c r="BL1909" i="8"/>
  <c r="BL1925" i="8"/>
  <c r="BL1941" i="8"/>
  <c r="BL1957" i="8"/>
  <c r="BL1973" i="8"/>
  <c r="BL1989" i="8"/>
  <c r="BL2005" i="8"/>
  <c r="BL2021" i="8"/>
  <c r="BL2037" i="8"/>
  <c r="BL2053" i="8"/>
  <c r="BL2069" i="8"/>
  <c r="BL2085" i="8"/>
  <c r="BL2101" i="8"/>
  <c r="BL2117" i="8"/>
  <c r="BL2133" i="8"/>
  <c r="BL2149" i="8"/>
  <c r="BL2165" i="8"/>
  <c r="BL2181" i="8"/>
  <c r="BL2197" i="8"/>
  <c r="BL1185" i="8"/>
  <c r="BL863" i="8"/>
  <c r="BL879" i="8"/>
  <c r="BL895" i="8"/>
  <c r="BL911" i="8"/>
  <c r="BL927" i="8"/>
  <c r="BL943" i="8"/>
  <c r="BL959" i="8"/>
  <c r="BL975" i="8"/>
  <c r="BL991" i="8"/>
  <c r="BL1007" i="8"/>
  <c r="BL1023" i="8"/>
  <c r="BL1039" i="8"/>
  <c r="BL1055" i="8"/>
  <c r="BL1071" i="8"/>
  <c r="BL1087" i="8"/>
  <c r="BL1103" i="8"/>
  <c r="BL1119" i="8"/>
  <c r="BL1135" i="8"/>
  <c r="BL1151" i="8"/>
  <c r="BL2216" i="8"/>
  <c r="BL2865" i="8"/>
  <c r="BL2835" i="8"/>
  <c r="BL2804" i="8"/>
  <c r="BL2896" i="8"/>
  <c r="BL3062" i="8"/>
  <c r="BL3078" i="8"/>
  <c r="BL3094" i="8"/>
  <c r="BL3110" i="8"/>
  <c r="BL3126" i="8"/>
  <c r="BL3142" i="8"/>
  <c r="BL3158" i="8"/>
  <c r="BL3174" i="8"/>
  <c r="BL3620" i="8"/>
  <c r="BL3648" i="8"/>
  <c r="BL3660" i="8"/>
  <c r="BL3676" i="8"/>
  <c r="BL3692" i="8"/>
  <c r="BL1319" i="8"/>
  <c r="BL1399" i="8"/>
  <c r="BL1497" i="8"/>
  <c r="BL1513" i="8"/>
  <c r="BL1529" i="8"/>
  <c r="BL1545" i="8"/>
  <c r="BL1561" i="8"/>
  <c r="BL1577" i="8"/>
  <c r="BL1593" i="8"/>
  <c r="BL1609" i="8"/>
  <c r="BL1625" i="8"/>
  <c r="BL1641" i="8"/>
  <c r="BL1657" i="8"/>
  <c r="BL1673" i="8"/>
  <c r="BL1689" i="8"/>
  <c r="BL1705" i="8"/>
  <c r="BL1721" i="8"/>
  <c r="BL1737" i="8"/>
  <c r="BL1753" i="8"/>
  <c r="BL2243" i="8"/>
  <c r="BL2259" i="8"/>
  <c r="BL2275" i="8"/>
  <c r="BL2291" i="8"/>
  <c r="BL2307" i="8"/>
  <c r="BL2323" i="8"/>
  <c r="BL2339" i="8"/>
  <c r="BL2539" i="8"/>
  <c r="BL3435" i="8"/>
  <c r="BL3451" i="8"/>
  <c r="BL3467" i="8"/>
  <c r="BL3483" i="8"/>
  <c r="BL3499" i="8"/>
  <c r="BL3698" i="8"/>
  <c r="BL3714" i="8"/>
  <c r="BL3730" i="8"/>
  <c r="BL3746" i="8"/>
  <c r="BL3762" i="8"/>
  <c r="BL3778" i="8"/>
  <c r="BL3794" i="8"/>
  <c r="BL1240" i="8"/>
  <c r="BL1384" i="8"/>
  <c r="BL1400" i="8"/>
  <c r="BL2666" i="8"/>
  <c r="BL2682" i="8"/>
  <c r="BL2698" i="8"/>
  <c r="BL2714" i="8"/>
  <c r="BL2730" i="8"/>
  <c r="BL2746" i="8"/>
  <c r="BL2762" i="8"/>
  <c r="BL2778" i="8"/>
  <c r="BL2794" i="8"/>
  <c r="BL1353" i="8"/>
  <c r="BL1776" i="8"/>
  <c r="BL1767" i="8"/>
  <c r="BL3700" i="8"/>
  <c r="BL3716" i="8"/>
  <c r="BL3732" i="8"/>
  <c r="BL3748" i="8"/>
  <c r="BL3764" i="8"/>
  <c r="BL3780" i="8"/>
  <c r="BL3796" i="8"/>
  <c r="BL524" i="8"/>
  <c r="BL316" i="8"/>
  <c r="BL460" i="8"/>
  <c r="BL476" i="8"/>
  <c r="BL492" i="8"/>
  <c r="BL520" i="8"/>
  <c r="BL1177" i="8"/>
  <c r="BL1242" i="8"/>
  <c r="BL1354" i="8"/>
  <c r="BL1370" i="8"/>
  <c r="BL1418" i="8"/>
  <c r="BL1793" i="8"/>
  <c r="BL1798" i="8"/>
  <c r="BL1500" i="8"/>
  <c r="BL1516" i="8"/>
  <c r="BL1532" i="8"/>
  <c r="BL1548" i="8"/>
  <c r="BL1564" i="8"/>
  <c r="BL1580" i="8"/>
  <c r="BL1596" i="8"/>
  <c r="BL1612" i="8"/>
  <c r="BL1628" i="8"/>
  <c r="BL1644" i="8"/>
  <c r="BL1660" i="8"/>
  <c r="BL1676" i="8"/>
  <c r="BL1692" i="8"/>
  <c r="BL1708" i="8"/>
  <c r="BL1724" i="8"/>
  <c r="BL1740" i="8"/>
  <c r="BL2225" i="8"/>
  <c r="BL2951" i="8"/>
  <c r="BL2964" i="8"/>
  <c r="BL3067" i="8"/>
  <c r="BL3083" i="8"/>
  <c r="BL3099" i="8"/>
  <c r="BL3115" i="8"/>
  <c r="BL3233" i="8"/>
  <c r="BL3249" i="8"/>
  <c r="BL3265" i="8"/>
  <c r="BL3281" i="8"/>
  <c r="BL3297" i="8"/>
  <c r="BL3313" i="8"/>
  <c r="BL3335" i="8"/>
  <c r="BL3604" i="8"/>
  <c r="BL3438" i="8"/>
  <c r="BL3454" i="8"/>
  <c r="BL3470" i="8"/>
  <c r="BL3486" i="8"/>
  <c r="BL3502" i="8"/>
  <c r="BL3630" i="8"/>
  <c r="BL3599" i="8"/>
  <c r="BL3701" i="8"/>
  <c r="BL3717" i="8"/>
  <c r="BL3733" i="8"/>
  <c r="BL3749" i="8"/>
  <c r="BL143" i="8"/>
  <c r="BL207" i="8"/>
  <c r="BL2217" i="8"/>
  <c r="BL2983" i="8"/>
  <c r="BL2999" i="8"/>
  <c r="BL3015" i="8"/>
  <c r="BL3031" i="8"/>
  <c r="BL3047" i="8"/>
  <c r="BL3382" i="8"/>
  <c r="BL3511" i="8"/>
  <c r="BL175" i="8"/>
  <c r="BL223" i="8"/>
  <c r="BL302" i="8"/>
  <c r="BL334" i="8"/>
  <c r="BL1855" i="8"/>
  <c r="BL1276" i="8"/>
  <c r="BL1388" i="8"/>
  <c r="BL1404" i="8"/>
  <c r="BL1452" i="8"/>
  <c r="BL1871" i="8"/>
  <c r="BL1806" i="8"/>
  <c r="BL1901" i="8"/>
  <c r="BL1917" i="8"/>
  <c r="BL1933" i="8"/>
  <c r="BL1949" i="8"/>
  <c r="BL1965" i="8"/>
  <c r="BL1981" i="8"/>
  <c r="BL1997" i="8"/>
  <c r="BL2013" i="8"/>
  <c r="BL2029" i="8"/>
  <c r="BL2045" i="8"/>
  <c r="BL2061" i="8"/>
  <c r="BL2077" i="8"/>
  <c r="BL2093" i="8"/>
  <c r="BL2109" i="8"/>
  <c r="BL2125" i="8"/>
  <c r="BL2141" i="8"/>
  <c r="BL2157" i="8"/>
  <c r="BL2173" i="8"/>
  <c r="BL2189" i="8"/>
  <c r="BL2547" i="8"/>
  <c r="BL2542" i="8"/>
  <c r="BL2889" i="8"/>
  <c r="BL2842" i="8"/>
  <c r="BL2670" i="8"/>
  <c r="BL2686" i="8"/>
  <c r="BL2702" i="8"/>
  <c r="BL2718" i="8"/>
  <c r="BL2955" i="8"/>
  <c r="BL2984" i="8"/>
  <c r="BL3000" i="8"/>
  <c r="BL3221" i="8"/>
  <c r="BL3339" i="8"/>
  <c r="BL3366" i="8"/>
  <c r="BL159" i="8"/>
  <c r="BL191" i="8"/>
  <c r="BL239" i="8"/>
  <c r="BL855" i="8"/>
  <c r="BL871" i="8"/>
  <c r="BL887" i="8"/>
  <c r="BL903" i="8"/>
  <c r="BL919" i="8"/>
  <c r="BL935" i="8"/>
  <c r="BL951" i="8"/>
  <c r="BL967" i="8"/>
  <c r="BL983" i="8"/>
  <c r="BL999" i="8"/>
  <c r="BL1015" i="8"/>
  <c r="BL1031" i="8"/>
  <c r="BL1047" i="8"/>
  <c r="BL1063" i="8"/>
  <c r="BL1079" i="8"/>
  <c r="BL1095" i="8"/>
  <c r="BL1111" i="8"/>
  <c r="BL1127" i="8"/>
  <c r="BL1143" i="8"/>
  <c r="BL1831" i="8"/>
  <c r="BL1839" i="8"/>
  <c r="BL3398" i="8"/>
  <c r="BL3704" i="8"/>
  <c r="BL1847" i="8"/>
  <c r="BL2901" i="8"/>
  <c r="BL2836" i="8"/>
  <c r="BL346" i="8"/>
  <c r="BL139" i="8"/>
  <c r="BL1179" i="8"/>
  <c r="BL857" i="8"/>
  <c r="BL873" i="8"/>
  <c r="BL889" i="8"/>
  <c r="BL905" i="8"/>
  <c r="BL921" i="8"/>
  <c r="BL1247" i="8"/>
  <c r="BL1375" i="8"/>
  <c r="BL1455" i="8"/>
  <c r="BL1815" i="8"/>
  <c r="BL1834" i="8"/>
  <c r="BL1770" i="8"/>
  <c r="BL2234" i="8"/>
  <c r="BL3414" i="8"/>
  <c r="BL131" i="8"/>
  <c r="BL29" i="8"/>
  <c r="BL522" i="8"/>
  <c r="BL258" i="8"/>
  <c r="BL338" i="8"/>
  <c r="BL858" i="8"/>
  <c r="BL874" i="8"/>
  <c r="BL890" i="8"/>
  <c r="BL906" i="8"/>
  <c r="BL922" i="8"/>
  <c r="BL938" i="8"/>
  <c r="BL954" i="8"/>
  <c r="BL970" i="8"/>
  <c r="BL986" i="8"/>
  <c r="BL1002" i="8"/>
  <c r="BL1018" i="8"/>
  <c r="BL1034" i="8"/>
  <c r="BL1050" i="8"/>
  <c r="BL1066" i="8"/>
  <c r="BL1082" i="8"/>
  <c r="BL1098" i="8"/>
  <c r="BL1114" i="8"/>
  <c r="BL1130" i="8"/>
  <c r="BL1146" i="8"/>
  <c r="BL1280" i="8"/>
  <c r="BL1296" i="8"/>
  <c r="BL1312" i="8"/>
  <c r="BL1360" i="8"/>
  <c r="BL1440" i="8"/>
  <c r="BL1832" i="8"/>
  <c r="BL1790" i="8"/>
  <c r="BL1838" i="8"/>
  <c r="BL2362" i="8"/>
  <c r="BL2378" i="8"/>
  <c r="BL2394" i="8"/>
  <c r="BL2410" i="8"/>
  <c r="BL2426" i="8"/>
  <c r="BL2442" i="8"/>
  <c r="BL2458" i="8"/>
  <c r="BL2474" i="8"/>
  <c r="BL2490" i="8"/>
  <c r="BL2506" i="8"/>
  <c r="BL2840" i="8"/>
  <c r="BL2674" i="8"/>
  <c r="BL2690" i="8"/>
  <c r="BL2706" i="8"/>
  <c r="BL2722" i="8"/>
  <c r="BL2738" i="8"/>
  <c r="BL2754" i="8"/>
  <c r="BL2935" i="8"/>
  <c r="BL3368" i="8"/>
  <c r="BL3532" i="8"/>
  <c r="BL3548" i="8"/>
  <c r="BL3564" i="8"/>
  <c r="BL3580" i="8"/>
  <c r="BL71" i="8"/>
  <c r="BL16" i="8"/>
  <c r="BL257" i="8"/>
  <c r="BL305" i="8"/>
  <c r="BL20" i="8"/>
  <c r="BL10" i="8"/>
  <c r="BL108" i="8"/>
  <c r="BL540" i="8"/>
  <c r="BL556" i="8"/>
  <c r="BL572" i="8"/>
  <c r="BL588" i="8"/>
  <c r="BL604" i="8"/>
  <c r="BL620" i="8"/>
  <c r="BL636" i="8"/>
  <c r="BL652" i="8"/>
  <c r="BL668" i="8"/>
  <c r="BL684" i="8"/>
  <c r="BL700" i="8"/>
  <c r="BL716" i="8"/>
  <c r="BL732" i="8"/>
  <c r="BL748" i="8"/>
  <c r="BL764" i="8"/>
  <c r="BL780" i="8"/>
  <c r="BL796" i="8"/>
  <c r="BL812" i="8"/>
  <c r="BL828" i="8"/>
  <c r="BL844" i="8"/>
  <c r="BL1199" i="8"/>
  <c r="BL1297" i="8"/>
  <c r="BL1409" i="8"/>
  <c r="BL1425" i="8"/>
  <c r="BL1775" i="8"/>
  <c r="BL1792" i="8"/>
  <c r="BL2839" i="8"/>
  <c r="BL2813" i="8"/>
  <c r="BL2892" i="8"/>
  <c r="BL2965" i="8"/>
  <c r="BL3642" i="8"/>
  <c r="BL100" i="8"/>
  <c r="BL46" i="8"/>
  <c r="BL530" i="8"/>
  <c r="BL260" i="8"/>
  <c r="BL292" i="8"/>
  <c r="BL541" i="8"/>
  <c r="BL557" i="8"/>
  <c r="BL573" i="8"/>
  <c r="BL589" i="8"/>
  <c r="BL605" i="8"/>
  <c r="BL621" i="8"/>
  <c r="BL637" i="8"/>
  <c r="BL653" i="8"/>
  <c r="BL669" i="8"/>
  <c r="BL685" i="8"/>
  <c r="BL701" i="8"/>
  <c r="BL717" i="8"/>
  <c r="BL733" i="8"/>
  <c r="BL749" i="8"/>
  <c r="BL765" i="8"/>
  <c r="BL781" i="8"/>
  <c r="BL797" i="8"/>
  <c r="BL813" i="8"/>
  <c r="BL829" i="8"/>
  <c r="BL845" i="8"/>
  <c r="BL1158" i="8"/>
  <c r="BL1191" i="8"/>
  <c r="BL1157" i="8"/>
  <c r="BL1202" i="8"/>
  <c r="BL1218" i="8"/>
  <c r="BL1250" i="8"/>
  <c r="BL1298" i="8"/>
  <c r="BL1314" i="8"/>
  <c r="BL1394" i="8"/>
  <c r="BL1426" i="8"/>
  <c r="BL1442" i="8"/>
  <c r="BL1458" i="8"/>
  <c r="BL1848" i="8"/>
  <c r="BL1865" i="8"/>
  <c r="BL1460" i="8"/>
  <c r="BL2213" i="8"/>
  <c r="BL2364" i="8"/>
  <c r="BL2380" i="8"/>
  <c r="BL2396" i="8"/>
  <c r="BL2412" i="8"/>
  <c r="BL2428" i="8"/>
  <c r="BL2444" i="8"/>
  <c r="BL2460" i="8"/>
  <c r="BL2476" i="8"/>
  <c r="BL2492" i="8"/>
  <c r="BL2508" i="8"/>
  <c r="BL2797" i="8"/>
  <c r="BL2866" i="8"/>
  <c r="BL2903" i="8"/>
  <c r="BL2856" i="8"/>
  <c r="BL2948" i="8"/>
  <c r="BL3342" i="8"/>
  <c r="BL3384" i="8"/>
  <c r="BL3351" i="8"/>
  <c r="BL3518" i="8"/>
  <c r="BL3534" i="8"/>
  <c r="BL3693" i="8"/>
  <c r="BL1378" i="8"/>
  <c r="BL1907" i="8"/>
  <c r="BL1923" i="8"/>
  <c r="BL1939" i="8"/>
  <c r="BL1955" i="8"/>
  <c r="BL1971" i="8"/>
  <c r="BL1987" i="8"/>
  <c r="BL2003" i="8"/>
  <c r="BL2019" i="8"/>
  <c r="BL2035" i="8"/>
  <c r="BL2051" i="8"/>
  <c r="BL2067" i="8"/>
  <c r="BL2083" i="8"/>
  <c r="BL2099" i="8"/>
  <c r="BL2115" i="8"/>
  <c r="BL2131" i="8"/>
  <c r="BL2147" i="8"/>
  <c r="BL2163" i="8"/>
  <c r="BL2179" i="8"/>
  <c r="BL2195" i="8"/>
  <c r="BL2522" i="8"/>
  <c r="BL2871" i="8"/>
  <c r="BL2850" i="8"/>
  <c r="BL2798" i="8"/>
  <c r="BL2925" i="8"/>
  <c r="BL3411" i="8"/>
  <c r="BL1365" i="8"/>
  <c r="BL1769" i="8"/>
  <c r="BL2212" i="8"/>
  <c r="BL2367" i="8"/>
  <c r="BL2383" i="8"/>
  <c r="BL2399" i="8"/>
  <c r="BL2415" i="8"/>
  <c r="BL2431" i="8"/>
  <c r="BL2447" i="8"/>
  <c r="BL2463" i="8"/>
  <c r="BL2479" i="8"/>
  <c r="BL2495" i="8"/>
  <c r="BL2511" i="8"/>
  <c r="BL2914" i="8"/>
  <c r="BL3206" i="8"/>
  <c r="BL3244" i="8"/>
  <c r="BL3260" i="8"/>
  <c r="BL3276" i="8"/>
  <c r="BL3292" i="8"/>
  <c r="BL3308" i="8"/>
  <c r="BL3324" i="8"/>
  <c r="BL3433" i="8"/>
  <c r="BL3449" i="8"/>
  <c r="BL3465" i="8"/>
  <c r="BL3537" i="8"/>
  <c r="BL3553" i="8"/>
  <c r="BL3569" i="8"/>
  <c r="BL3585" i="8"/>
  <c r="BL3696" i="8"/>
  <c r="BL3712" i="8"/>
  <c r="BL3728" i="8"/>
  <c r="BL3744" i="8"/>
  <c r="BL3760" i="8"/>
  <c r="BL3776" i="8"/>
  <c r="BL3792" i="8"/>
  <c r="BL518" i="8"/>
  <c r="BL545" i="8"/>
  <c r="BL561" i="8"/>
  <c r="BL577" i="8"/>
  <c r="BL593" i="8"/>
  <c r="BL609" i="8"/>
  <c r="BL625" i="8"/>
  <c r="BL641" i="8"/>
  <c r="BL657" i="8"/>
  <c r="BL673" i="8"/>
  <c r="BL689" i="8"/>
  <c r="BL705" i="8"/>
  <c r="BL721" i="8"/>
  <c r="BL737" i="8"/>
  <c r="BL753" i="8"/>
  <c r="BL769" i="8"/>
  <c r="BL785" i="8"/>
  <c r="BL801" i="8"/>
  <c r="BL817" i="8"/>
  <c r="BL833" i="8"/>
  <c r="BL849" i="8"/>
  <c r="BL1820" i="8"/>
  <c r="BL3214" i="8"/>
  <c r="BL3219" i="8"/>
  <c r="BL3622" i="8"/>
  <c r="BL1057" i="8"/>
  <c r="BL1888" i="8"/>
  <c r="BL1761" i="8"/>
  <c r="BL1465" i="8"/>
  <c r="BL2201" i="8"/>
  <c r="BL2168" i="8"/>
  <c r="BL2184" i="8"/>
  <c r="BL2532" i="8"/>
  <c r="BL2843" i="8"/>
  <c r="BL2928" i="8"/>
  <c r="BL5" i="8"/>
  <c r="BL64" i="8"/>
  <c r="BL362" i="8"/>
  <c r="BL378" i="8"/>
  <c r="BL394" i="8"/>
  <c r="BL410" i="8"/>
  <c r="BL426" i="8"/>
  <c r="BL442" i="8"/>
  <c r="BL458" i="8"/>
  <c r="BL474" i="8"/>
  <c r="BL490" i="8"/>
  <c r="BL512" i="8"/>
  <c r="BL1224" i="8"/>
  <c r="BL1766" i="8"/>
  <c r="BL1836" i="8"/>
  <c r="BL2210" i="8"/>
  <c r="BL2857" i="8"/>
  <c r="BL3663" i="8"/>
  <c r="BL3679" i="8"/>
  <c r="BL1433" i="8"/>
  <c r="BL1898" i="8"/>
  <c r="BL1914" i="8"/>
  <c r="BL1930" i="8"/>
  <c r="BL1946" i="8"/>
  <c r="BL1962" i="8"/>
  <c r="BL1978" i="8"/>
  <c r="BL1994" i="8"/>
  <c r="BL2010" i="8"/>
  <c r="BL2026" i="8"/>
  <c r="BL2042" i="8"/>
  <c r="BL2058" i="8"/>
  <c r="BL2074" i="8"/>
  <c r="BL2090" i="8"/>
  <c r="BL2106" i="8"/>
  <c r="BL2122" i="8"/>
  <c r="BL2138" i="8"/>
  <c r="BL2154" i="8"/>
  <c r="BL2170" i="8"/>
  <c r="BL2186" i="8"/>
  <c r="BL2355" i="8"/>
  <c r="BL2536" i="8"/>
  <c r="BL1322" i="8"/>
  <c r="BL1852" i="8"/>
  <c r="BL2246" i="8"/>
  <c r="BL2262" i="8"/>
  <c r="BL2278" i="8"/>
  <c r="BL2294" i="8"/>
  <c r="BL2310" i="8"/>
  <c r="BL2326" i="8"/>
  <c r="BL2342" i="8"/>
  <c r="BL2520" i="8"/>
  <c r="BL2538" i="8"/>
  <c r="BL2873" i="8"/>
  <c r="BL3374" i="8"/>
  <c r="BL331" i="8"/>
  <c r="BL252" i="8"/>
  <c r="BL1868" i="8"/>
  <c r="BL1486" i="8"/>
  <c r="BL1502" i="8"/>
  <c r="BL1518" i="8"/>
  <c r="BL1534" i="8"/>
  <c r="BL1550" i="8"/>
  <c r="BL1566" i="8"/>
  <c r="BL1582" i="8"/>
  <c r="BL1598" i="8"/>
  <c r="BL1614" i="8"/>
  <c r="BL1630" i="8"/>
  <c r="BL1646" i="8"/>
  <c r="BL1662" i="8"/>
  <c r="BL1678" i="8"/>
  <c r="BL1694" i="8"/>
  <c r="BL1710" i="8"/>
  <c r="BL1726" i="8"/>
  <c r="BL1742" i="8"/>
  <c r="BL1765" i="8"/>
  <c r="BL2248" i="8"/>
  <c r="BL2264" i="8"/>
  <c r="BL2280" i="8"/>
  <c r="BL2296" i="8"/>
  <c r="BL2312" i="8"/>
  <c r="BL2328" i="8"/>
  <c r="BL2344" i="8"/>
  <c r="BL2805" i="8"/>
  <c r="BL3069" i="8"/>
  <c r="BL3085" i="8"/>
  <c r="BL3101" i="8"/>
  <c r="BL3117" i="8"/>
  <c r="BL3390" i="8"/>
  <c r="BL3651" i="8"/>
  <c r="BL3703" i="8"/>
  <c r="BL3719" i="8"/>
  <c r="BL3735" i="8"/>
  <c r="BL3751" i="8"/>
  <c r="BL3767" i="8"/>
  <c r="BL3783" i="8"/>
  <c r="BL3799" i="8"/>
  <c r="BL81" i="8"/>
  <c r="BL270" i="8"/>
  <c r="BL2671" i="8"/>
  <c r="BL2687" i="8"/>
  <c r="BL2703" i="8"/>
  <c r="BL2719" i="8"/>
  <c r="BL2735" i="8"/>
  <c r="BL2751" i="8"/>
  <c r="BL2767" i="8"/>
  <c r="BL2783" i="8"/>
  <c r="BL2957" i="8"/>
  <c r="BL2985" i="8"/>
  <c r="BL3001" i="8"/>
  <c r="BL3017" i="8"/>
  <c r="BL3033" i="8"/>
  <c r="BL3049" i="8"/>
  <c r="BL3228" i="8"/>
  <c r="BL3236" i="8"/>
  <c r="BL3252" i="8"/>
  <c r="BL3268" i="8"/>
  <c r="BL3284" i="8"/>
  <c r="BL3300" i="8"/>
  <c r="BL3316" i="8"/>
  <c r="BL3545" i="8"/>
  <c r="BL3561" i="8"/>
  <c r="BL3577" i="8"/>
  <c r="BL3593" i="8"/>
  <c r="BL1356" i="8"/>
  <c r="BL92" i="8"/>
  <c r="BL1786" i="8"/>
  <c r="BL1884" i="8"/>
  <c r="BL2858" i="8"/>
  <c r="BL2672" i="8"/>
  <c r="BL2688" i="8"/>
  <c r="BL2704" i="8"/>
  <c r="BL2720" i="8"/>
  <c r="BL2736" i="8"/>
  <c r="BL2752" i="8"/>
  <c r="BL3406" i="8"/>
  <c r="BL3546" i="8"/>
  <c r="BL3562" i="8"/>
  <c r="BL3578" i="8"/>
  <c r="BL3594" i="8"/>
  <c r="BL1771" i="8"/>
  <c r="BL148" i="8"/>
  <c r="BL180" i="8"/>
  <c r="BL212" i="8"/>
  <c r="BL244" i="8"/>
  <c r="BL1248" i="8"/>
  <c r="BL1264" i="8"/>
  <c r="BL1773" i="8"/>
  <c r="BL1490" i="8"/>
  <c r="BL1506" i="8"/>
  <c r="BL1522" i="8"/>
  <c r="BL1538" i="8"/>
  <c r="BL1554" i="8"/>
  <c r="BL1570" i="8"/>
  <c r="BL1586" i="8"/>
  <c r="BL1602" i="8"/>
  <c r="BL1618" i="8"/>
  <c r="BL1634" i="8"/>
  <c r="BL1650" i="8"/>
  <c r="BL1666" i="8"/>
  <c r="BL1682" i="8"/>
  <c r="BL1698" i="8"/>
  <c r="BL1714" i="8"/>
  <c r="BL1730" i="8"/>
  <c r="BL1746" i="8"/>
  <c r="BL2801" i="8"/>
  <c r="BL2874" i="8"/>
  <c r="BL164" i="8"/>
  <c r="BL196" i="8"/>
  <c r="BL228" i="8"/>
  <c r="BL322" i="8"/>
  <c r="BL1377" i="8"/>
  <c r="BL2675" i="8"/>
  <c r="BL2691" i="8"/>
  <c r="BL2707" i="8"/>
  <c r="BL2723" i="8"/>
  <c r="BL2973" i="8"/>
  <c r="BL2989" i="8"/>
  <c r="BL3005" i="8"/>
  <c r="BL3581" i="8"/>
  <c r="BL3672" i="8"/>
  <c r="BL3688" i="8"/>
  <c r="BL542" i="8"/>
  <c r="BL558" i="8"/>
  <c r="BL574" i="8"/>
  <c r="BL590" i="8"/>
  <c r="BL606" i="8"/>
  <c r="BL622" i="8"/>
  <c r="BL638" i="8"/>
  <c r="BL654" i="8"/>
  <c r="BL670" i="8"/>
  <c r="BL686" i="8"/>
  <c r="BL702" i="8"/>
  <c r="BL718" i="8"/>
  <c r="BL734" i="8"/>
  <c r="BL750" i="8"/>
  <c r="BL766" i="8"/>
  <c r="BL782" i="8"/>
  <c r="BL798" i="8"/>
  <c r="BL814" i="8"/>
  <c r="BL830" i="8"/>
  <c r="BL846" i="8"/>
  <c r="BL1190" i="8"/>
  <c r="BL1198" i="8"/>
  <c r="BL1160" i="8"/>
  <c r="BL1171" i="8"/>
  <c r="BL861" i="8"/>
  <c r="BL877" i="8"/>
  <c r="BL893" i="8"/>
  <c r="BL909" i="8"/>
  <c r="BL925" i="8"/>
  <c r="BL941" i="8"/>
  <c r="BL957" i="8"/>
  <c r="BL973" i="8"/>
  <c r="BL989" i="8"/>
  <c r="BL1005" i="8"/>
  <c r="BL1021" i="8"/>
  <c r="BL1037" i="8"/>
  <c r="BL1053" i="8"/>
  <c r="BL1069" i="8"/>
  <c r="BL1085" i="8"/>
  <c r="BL1101" i="8"/>
  <c r="BL1117" i="8"/>
  <c r="BL1133" i="8"/>
  <c r="BL1149" i="8"/>
  <c r="BL1203" i="8"/>
  <c r="BL1251" i="8"/>
  <c r="BL1267" i="8"/>
  <c r="BL1283" i="8"/>
  <c r="BL1299" i="8"/>
  <c r="BL1315" i="8"/>
  <c r="BL1331" i="8"/>
  <c r="BL1347" i="8"/>
  <c r="BL1363" i="8"/>
  <c r="BL1379" i="8"/>
  <c r="BL1395" i="8"/>
  <c r="BL1411" i="8"/>
  <c r="BL1364" i="8"/>
  <c r="BL1412" i="8"/>
  <c r="BL23" i="8"/>
  <c r="BL122" i="8"/>
  <c r="BL1877" i="8"/>
  <c r="BL1894" i="8"/>
  <c r="BL2882" i="8"/>
  <c r="BL65" i="8"/>
  <c r="BL140" i="8"/>
  <c r="BL1482" i="8"/>
  <c r="BL249" i="8"/>
  <c r="BL173" i="8"/>
  <c r="BL1337" i="8"/>
  <c r="BL1791" i="8"/>
  <c r="BL1499" i="8"/>
  <c r="BL1515" i="8"/>
  <c r="BL1531" i="8"/>
  <c r="BL1547" i="8"/>
  <c r="BL1563" i="8"/>
  <c r="BL1579" i="8"/>
  <c r="BL1595" i="8"/>
  <c r="BL1611" i="8"/>
  <c r="BL1627" i="8"/>
  <c r="BL1643" i="8"/>
  <c r="BL1659" i="8"/>
  <c r="BL1675" i="8"/>
  <c r="BL1691" i="8"/>
  <c r="BL1707" i="8"/>
  <c r="BL1723" i="8"/>
  <c r="BL1739" i="8"/>
  <c r="BL1755" i="8"/>
  <c r="BL2245" i="8"/>
  <c r="BL2261" i="8"/>
  <c r="BL2277" i="8"/>
  <c r="BL2293" i="8"/>
  <c r="BL2309" i="8"/>
  <c r="BL2325" i="8"/>
  <c r="BL2341" i="8"/>
  <c r="BL2543" i="8"/>
  <c r="BL157" i="8"/>
  <c r="BL174" i="8"/>
  <c r="BL1226" i="8"/>
  <c r="BL2215" i="8"/>
  <c r="BL531" i="8"/>
  <c r="BL47" i="8"/>
  <c r="BL221" i="8"/>
  <c r="BL299" i="8"/>
  <c r="BL158" i="8"/>
  <c r="BL222" i="8"/>
  <c r="BL1778" i="8"/>
  <c r="BL88" i="8"/>
  <c r="BL365" i="8"/>
  <c r="BL381" i="8"/>
  <c r="BL397" i="8"/>
  <c r="BL413" i="8"/>
  <c r="BL429" i="8"/>
  <c r="BL445" i="8"/>
  <c r="BL461" i="8"/>
  <c r="BL477" i="8"/>
  <c r="BL493" i="8"/>
  <c r="BL205" i="8"/>
  <c r="BL267" i="8"/>
  <c r="BL238" i="8"/>
  <c r="BL60" i="8"/>
  <c r="BL237" i="8"/>
  <c r="BL206" i="8"/>
  <c r="BL284" i="8"/>
  <c r="BL870" i="8"/>
  <c r="BL902" i="8"/>
  <c r="BL934" i="8"/>
  <c r="BL966" i="8"/>
  <c r="BL998" i="8"/>
  <c r="BL1014" i="8"/>
  <c r="BL1046" i="8"/>
  <c r="BL1078" i="8"/>
  <c r="BL1110" i="8"/>
  <c r="BL1142" i="8"/>
  <c r="BL1260" i="8"/>
  <c r="BL1801" i="8"/>
  <c r="BL1817" i="8"/>
  <c r="BL330" i="8"/>
  <c r="BL1336" i="8"/>
  <c r="BL189" i="8"/>
  <c r="BL190" i="8"/>
  <c r="BL1165" i="8"/>
  <c r="BL1184" i="8"/>
  <c r="BL854" i="8"/>
  <c r="BL886" i="8"/>
  <c r="BL918" i="8"/>
  <c r="BL950" i="8"/>
  <c r="BL982" i="8"/>
  <c r="BL1030" i="8"/>
  <c r="BL1062" i="8"/>
  <c r="BL1094" i="8"/>
  <c r="BL1126" i="8"/>
  <c r="BL1164" i="8"/>
  <c r="BL1308" i="8"/>
  <c r="BL1782" i="8"/>
  <c r="BL35" i="8"/>
  <c r="BL22" i="8"/>
  <c r="BL514" i="8"/>
  <c r="BL937" i="8"/>
  <c r="BL953" i="8"/>
  <c r="BL969" i="8"/>
  <c r="BL985" i="8"/>
  <c r="BL1001" i="8"/>
  <c r="BL1017" i="8"/>
  <c r="BL1033" i="8"/>
  <c r="BL1049" i="8"/>
  <c r="BL1065" i="8"/>
  <c r="BL1081" i="8"/>
  <c r="BL1097" i="8"/>
  <c r="BL1113" i="8"/>
  <c r="BL1129" i="8"/>
  <c r="BL1145" i="8"/>
  <c r="BL1359" i="8"/>
  <c r="BL1830" i="8"/>
  <c r="BL2361" i="8"/>
  <c r="BL2377" i="8"/>
  <c r="BL2393" i="8"/>
  <c r="BL2409" i="8"/>
  <c r="BL2425" i="8"/>
  <c r="BL2441" i="8"/>
  <c r="BL2457" i="8"/>
  <c r="BL2473" i="8"/>
  <c r="BL2489" i="8"/>
  <c r="BL2505" i="8"/>
  <c r="BL517" i="8"/>
  <c r="BL554" i="8"/>
  <c r="BL586" i="8"/>
  <c r="BL618" i="8"/>
  <c r="BL650" i="8"/>
  <c r="BL682" i="8"/>
  <c r="BL714" i="8"/>
  <c r="BL746" i="8"/>
  <c r="BL778" i="8"/>
  <c r="BL810" i="8"/>
  <c r="BL842" i="8"/>
  <c r="BL1176" i="8"/>
  <c r="BL555" i="8"/>
  <c r="BL587" i="8"/>
  <c r="BL619" i="8"/>
  <c r="BL651" i="8"/>
  <c r="BL683" i="8"/>
  <c r="BL715" i="8"/>
  <c r="BL747" i="8"/>
  <c r="BL779" i="8"/>
  <c r="BL811" i="8"/>
  <c r="BL843" i="8"/>
  <c r="BL1216" i="8"/>
  <c r="BL1408" i="8"/>
  <c r="BL1849" i="8"/>
  <c r="BL2252" i="8"/>
  <c r="BL2268" i="8"/>
  <c r="BL2284" i="8"/>
  <c r="BL2300" i="8"/>
  <c r="BL2316" i="8"/>
  <c r="BL2332" i="8"/>
  <c r="BL2348" i="8"/>
  <c r="BL2525" i="8"/>
  <c r="BL89" i="8"/>
  <c r="BL30" i="8"/>
  <c r="BL507" i="8"/>
  <c r="BL529" i="8"/>
  <c r="BL538" i="8"/>
  <c r="BL570" i="8"/>
  <c r="BL602" i="8"/>
  <c r="BL634" i="8"/>
  <c r="BL666" i="8"/>
  <c r="BL698" i="8"/>
  <c r="BL730" i="8"/>
  <c r="BL762" i="8"/>
  <c r="BL794" i="8"/>
  <c r="BL826" i="8"/>
  <c r="BL90" i="8"/>
  <c r="BL519" i="8"/>
  <c r="BL290" i="8"/>
  <c r="BL539" i="8"/>
  <c r="BL571" i="8"/>
  <c r="BL603" i="8"/>
  <c r="BL635" i="8"/>
  <c r="BL667" i="8"/>
  <c r="BL699" i="8"/>
  <c r="BL731" i="8"/>
  <c r="BL763" i="8"/>
  <c r="BL795" i="8"/>
  <c r="BL827" i="8"/>
  <c r="BL1424" i="8"/>
  <c r="BL525" i="8"/>
  <c r="BL339" i="8"/>
  <c r="BL1281" i="8"/>
  <c r="BL1846" i="8"/>
  <c r="BL1427" i="8"/>
  <c r="BL1443" i="8"/>
  <c r="BL1459" i="8"/>
  <c r="BL1779" i="8"/>
  <c r="BL1856" i="8"/>
  <c r="BL1873" i="8"/>
  <c r="BL1866" i="8"/>
  <c r="BL1819" i="8"/>
  <c r="BL1799" i="8"/>
  <c r="BL1461" i="8"/>
  <c r="BL1477" i="8"/>
  <c r="BL1845" i="8"/>
  <c r="BL1862" i="8"/>
  <c r="BL2229" i="8"/>
  <c r="BL1908" i="8"/>
  <c r="BL1924" i="8"/>
  <c r="BL1940" i="8"/>
  <c r="BL1956" i="8"/>
  <c r="BL1972" i="8"/>
  <c r="BL1988" i="8"/>
  <c r="BL2004" i="8"/>
  <c r="BL2020" i="8"/>
  <c r="BL2036" i="8"/>
  <c r="BL2052" i="8"/>
  <c r="BL2068" i="8"/>
  <c r="BL2084" i="8"/>
  <c r="BL2100" i="8"/>
  <c r="BL2116" i="8"/>
  <c r="BL2132" i="8"/>
  <c r="BL2148" i="8"/>
  <c r="BL2164" i="8"/>
  <c r="BL2180" i="8"/>
  <c r="BL2196" i="8"/>
  <c r="BL2223" i="8"/>
  <c r="BL2545" i="8"/>
  <c r="BL2518" i="8"/>
  <c r="BL2365" i="8"/>
  <c r="BL2381" i="8"/>
  <c r="BL2397" i="8"/>
  <c r="BL2413" i="8"/>
  <c r="BL2429" i="8"/>
  <c r="BL2445" i="8"/>
  <c r="BL2461" i="8"/>
  <c r="BL2477" i="8"/>
  <c r="BL2493" i="8"/>
  <c r="BL2509" i="8"/>
  <c r="BL2524" i="8"/>
  <c r="BL2913" i="8"/>
  <c r="BL2555" i="8"/>
  <c r="BL2898" i="8"/>
  <c r="BL2881" i="8"/>
  <c r="BL2908" i="8"/>
  <c r="BL2845" i="8"/>
  <c r="BL2800" i="8"/>
  <c r="BL2677" i="8"/>
  <c r="BL2693" i="8"/>
  <c r="BL2709" i="8"/>
  <c r="BL2725" i="8"/>
  <c r="BL2741" i="8"/>
  <c r="BL2757" i="8"/>
  <c r="BL2773" i="8"/>
  <c r="BL2789" i="8"/>
  <c r="BL2817" i="8"/>
  <c r="BL2880" i="8"/>
  <c r="BL2815" i="8"/>
  <c r="BL2969" i="8"/>
  <c r="BL2950" i="8"/>
  <c r="BL2932" i="8"/>
  <c r="BL3007" i="8"/>
  <c r="BL3023" i="8"/>
  <c r="BL3039" i="8"/>
  <c r="BL3055" i="8"/>
  <c r="BL3208" i="8"/>
  <c r="BL3196" i="8"/>
  <c r="BL3213" i="8"/>
  <c r="BL3060" i="8"/>
  <c r="BL3076" i="8"/>
  <c r="BL3092" i="8"/>
  <c r="BL3108" i="8"/>
  <c r="BL3124" i="8"/>
  <c r="BL3140" i="8"/>
  <c r="BL3156" i="8"/>
  <c r="BL3172" i="8"/>
  <c r="BL3344" i="8"/>
  <c r="BL3381" i="8"/>
  <c r="BL2947" i="8"/>
  <c r="BL3202" i="8"/>
  <c r="BL1496" i="8"/>
  <c r="BL1512" i="8"/>
  <c r="BL1528" i="8"/>
  <c r="BL1544" i="8"/>
  <c r="BL1560" i="8"/>
  <c r="BL1576" i="8"/>
  <c r="BL1592" i="8"/>
  <c r="BL1608" i="8"/>
  <c r="BL1624" i="8"/>
  <c r="BL1640" i="8"/>
  <c r="BL1656" i="8"/>
  <c r="BL2200" i="8"/>
  <c r="BL2550" i="8"/>
  <c r="BL2968" i="8"/>
  <c r="BL2930" i="8"/>
  <c r="BL2978" i="8"/>
  <c r="BL2994" i="8"/>
  <c r="BL3010" i="8"/>
  <c r="BL3026" i="8"/>
  <c r="BL3042" i="8"/>
  <c r="BL3229" i="8"/>
  <c r="BL3383" i="8"/>
  <c r="BL3195" i="8"/>
  <c r="BL3245" i="8"/>
  <c r="BL3261" i="8"/>
  <c r="BL3277" i="8"/>
  <c r="BL3293" i="8"/>
  <c r="BL3309" i="8"/>
  <c r="BL3386" i="8"/>
  <c r="BL3380" i="8"/>
  <c r="BL3434" i="8"/>
  <c r="BL3450" i="8"/>
  <c r="BL3466" i="8"/>
  <c r="BL3482" i="8"/>
  <c r="BL3498" i="8"/>
  <c r="BL3522" i="8"/>
  <c r="BL2799" i="8"/>
  <c r="BL2877" i="8"/>
  <c r="BL2851" i="8"/>
  <c r="BL2681" i="8"/>
  <c r="BL2697" i="8"/>
  <c r="BL2713" i="8"/>
  <c r="BL2729" i="8"/>
  <c r="BL2745" i="8"/>
  <c r="BL2761" i="8"/>
  <c r="BL2777" i="8"/>
  <c r="BL2793" i="8"/>
  <c r="BL2938" i="8"/>
  <c r="BL3399" i="8"/>
  <c r="BL3080" i="8"/>
  <c r="BL3369" i="8"/>
  <c r="BL3507" i="8"/>
  <c r="BL2371" i="8"/>
  <c r="BL2387" i="8"/>
  <c r="BL2403" i="8"/>
  <c r="BL2419" i="8"/>
  <c r="BL2962" i="8"/>
  <c r="BL3232" i="8"/>
  <c r="BL2668" i="8"/>
  <c r="BL2684" i="8"/>
  <c r="BL2700" i="8"/>
  <c r="BL2716" i="8"/>
  <c r="BL2732" i="8"/>
  <c r="BL2748" i="8"/>
  <c r="BL2764" i="8"/>
  <c r="BL2780" i="8"/>
  <c r="BL2982" i="8"/>
  <c r="BL2998" i="8"/>
  <c r="BL3014" i="8"/>
  <c r="BL3030" i="8"/>
  <c r="BL3046" i="8"/>
  <c r="BL3131" i="8"/>
  <c r="BL3363" i="8"/>
  <c r="BL3412" i="8"/>
  <c r="BL3354" i="8"/>
  <c r="BL2544" i="8"/>
  <c r="BL2540" i="8"/>
  <c r="BL2669" i="8"/>
  <c r="BL2685" i="8"/>
  <c r="BL2701" i="8"/>
  <c r="BL3415" i="8"/>
  <c r="BL3364" i="8"/>
  <c r="BL3203" i="8"/>
  <c r="BL3367" i="8"/>
  <c r="BL3473" i="8"/>
  <c r="BL3489" i="8"/>
  <c r="BL3652" i="8"/>
  <c r="BL2768" i="8"/>
  <c r="BL2784" i="8"/>
  <c r="BL2966" i="8"/>
  <c r="BL3329" i="8"/>
  <c r="BL3379" i="8"/>
  <c r="BL3442" i="8"/>
  <c r="BL3458" i="8"/>
  <c r="BL3474" i="8"/>
  <c r="BL3490" i="8"/>
  <c r="BL3530" i="8"/>
  <c r="BL2911" i="8"/>
  <c r="BL2848" i="8"/>
  <c r="BL3357" i="8"/>
  <c r="BL2917" i="8"/>
  <c r="BL3395" i="8"/>
  <c r="BL2363" i="8"/>
  <c r="BL2379" i="8"/>
  <c r="BL2395" i="8"/>
  <c r="BL2411" i="8"/>
  <c r="BL2427" i="8"/>
  <c r="BL2443" i="8"/>
  <c r="BL2459" i="8"/>
  <c r="BL2475" i="8"/>
  <c r="BL2491" i="8"/>
  <c r="BL2507" i="8"/>
  <c r="BL2811" i="8"/>
  <c r="BL2739" i="8"/>
  <c r="BL2755" i="8"/>
  <c r="BL2771" i="8"/>
  <c r="BL2787" i="8"/>
  <c r="BL2864" i="8"/>
  <c r="BL3021" i="8"/>
  <c r="BL3037" i="8"/>
  <c r="BL3053" i="8"/>
  <c r="BL3188" i="8"/>
  <c r="BL3209" i="8"/>
  <c r="BL3074" i="8"/>
  <c r="BL3090" i="8"/>
  <c r="BL3106" i="8"/>
  <c r="BL3122" i="8"/>
  <c r="BL3138" i="8"/>
  <c r="BL3154" i="8"/>
  <c r="BL3170" i="8"/>
  <c r="BL3186" i="8"/>
  <c r="BL3320" i="8"/>
  <c r="BL3349" i="8"/>
  <c r="BL3403" i="8"/>
  <c r="BL3477" i="8"/>
  <c r="BL3493" i="8"/>
  <c r="BL3612" i="8"/>
  <c r="BL3656" i="8"/>
  <c r="BL3708" i="8"/>
  <c r="AV3804" i="8"/>
  <c r="AV3803" i="8"/>
  <c r="AV3802" i="8"/>
  <c r="AV3801" i="8"/>
  <c r="AV3800" i="8"/>
  <c r="AV3799" i="8"/>
  <c r="AV3798" i="8"/>
  <c r="AV3797" i="8"/>
  <c r="AV3796" i="8"/>
  <c r="AV3795" i="8"/>
  <c r="AV3794" i="8"/>
  <c r="AV3793" i="8"/>
  <c r="AV3792" i="8"/>
  <c r="AV3791" i="8"/>
  <c r="AV3790" i="8"/>
  <c r="AV3789" i="8"/>
  <c r="AV3788" i="8"/>
  <c r="AV3787" i="8"/>
  <c r="AV3786" i="8"/>
  <c r="AV3785" i="8"/>
  <c r="AV3784" i="8"/>
  <c r="AV3783" i="8"/>
  <c r="AV3782" i="8"/>
  <c r="AV3781" i="8"/>
  <c r="AV3780" i="8"/>
  <c r="AV3779" i="8"/>
  <c r="AV3778" i="8"/>
  <c r="AV3777" i="8"/>
  <c r="AV3776" i="8"/>
  <c r="AV3775" i="8"/>
  <c r="AV3774" i="8"/>
  <c r="AV3773" i="8"/>
  <c r="AV3772" i="8"/>
  <c r="AV3771" i="8"/>
  <c r="AV3770" i="8"/>
  <c r="AV3769" i="8"/>
  <c r="AV3768" i="8"/>
  <c r="AV3767" i="8"/>
  <c r="AV3766" i="8"/>
  <c r="AV3765" i="8"/>
  <c r="AV3764" i="8"/>
  <c r="AV3763" i="8"/>
  <c r="AV3762" i="8"/>
  <c r="AV3761" i="8"/>
  <c r="AV3760" i="8"/>
  <c r="AV3759" i="8"/>
  <c r="AV3758" i="8"/>
  <c r="AV3757" i="8"/>
  <c r="AV3756" i="8"/>
  <c r="AV3755" i="8"/>
  <c r="AV3754" i="8"/>
  <c r="AV3753" i="8"/>
  <c r="AV3752" i="8"/>
  <c r="AV3751" i="8"/>
  <c r="AV3750" i="8"/>
  <c r="AV3749" i="8"/>
  <c r="AV3748" i="8"/>
  <c r="AV3747" i="8"/>
  <c r="AV3746" i="8"/>
  <c r="AV3745" i="8"/>
  <c r="AV3744" i="8"/>
  <c r="AV3743" i="8"/>
  <c r="AV3742" i="8"/>
  <c r="AV3741" i="8"/>
  <c r="AV3740" i="8"/>
  <c r="AV3739" i="8"/>
  <c r="AV3738" i="8"/>
  <c r="AV3737" i="8"/>
  <c r="AV3736" i="8"/>
  <c r="AV3735" i="8"/>
  <c r="AV3734" i="8"/>
  <c r="AV3733" i="8"/>
  <c r="AV3732" i="8"/>
  <c r="AV3731" i="8"/>
  <c r="AV3730" i="8"/>
  <c r="AV3729" i="8"/>
  <c r="AV3728" i="8"/>
  <c r="AV3727" i="8"/>
  <c r="AV3726" i="8"/>
  <c r="AV3725" i="8"/>
  <c r="AV3724" i="8"/>
  <c r="AV3723" i="8"/>
  <c r="AV3722" i="8"/>
  <c r="AV3721" i="8"/>
  <c r="AV3720" i="8"/>
  <c r="AV3719" i="8"/>
  <c r="AV3718" i="8"/>
  <c r="AV3717" i="8"/>
  <c r="AV3716" i="8"/>
  <c r="AV3715" i="8"/>
  <c r="AV3714" i="8"/>
  <c r="AV3713" i="8"/>
  <c r="AS3804" i="8"/>
  <c r="AS3803" i="8"/>
  <c r="AS3802" i="8"/>
  <c r="AS3801" i="8"/>
  <c r="AS3800" i="8"/>
  <c r="AS3799" i="8"/>
  <c r="AS3798" i="8"/>
  <c r="AS3797" i="8"/>
  <c r="AS3796" i="8"/>
  <c r="AS3795" i="8"/>
  <c r="AS3794" i="8"/>
  <c r="AS3793" i="8"/>
  <c r="AS3792" i="8"/>
  <c r="AS3791" i="8"/>
  <c r="AS3790" i="8"/>
  <c r="AS3789" i="8"/>
  <c r="AS3788" i="8"/>
  <c r="AS3787" i="8"/>
  <c r="AS3786" i="8"/>
  <c r="AS3785" i="8"/>
  <c r="AS3784" i="8"/>
  <c r="AS3783" i="8"/>
  <c r="AS3782" i="8"/>
  <c r="AS3781" i="8"/>
  <c r="AS3780" i="8"/>
  <c r="AS3779" i="8"/>
  <c r="AS3778" i="8"/>
  <c r="AS3777" i="8"/>
  <c r="AS3776" i="8"/>
  <c r="AS3775" i="8"/>
  <c r="AS3774" i="8"/>
  <c r="AS3773" i="8"/>
  <c r="AS3772" i="8"/>
  <c r="AS3771" i="8"/>
  <c r="AS3770" i="8"/>
  <c r="AS3769" i="8"/>
  <c r="AS3768" i="8"/>
  <c r="AS3767" i="8"/>
  <c r="AS3766" i="8"/>
  <c r="AS3765" i="8"/>
  <c r="AS3764" i="8"/>
  <c r="AS3763" i="8"/>
  <c r="AS3762" i="8"/>
  <c r="AS3761" i="8"/>
  <c r="AS3760" i="8"/>
  <c r="AS3759" i="8"/>
  <c r="AS3758" i="8"/>
  <c r="AS3757" i="8"/>
  <c r="AS3756" i="8"/>
  <c r="AS3755" i="8"/>
  <c r="AS3754" i="8"/>
  <c r="AS3753" i="8"/>
  <c r="AS3752" i="8"/>
  <c r="AS3751" i="8"/>
  <c r="AS3750" i="8"/>
  <c r="AS3749" i="8"/>
  <c r="AS3748" i="8"/>
  <c r="AS3747" i="8"/>
  <c r="AS3746" i="8"/>
  <c r="AS3745" i="8"/>
  <c r="AS3744" i="8"/>
  <c r="AS3743" i="8"/>
  <c r="AS3742" i="8"/>
  <c r="AS3741" i="8"/>
  <c r="AS3740" i="8"/>
  <c r="AS3739" i="8"/>
  <c r="AS3738" i="8"/>
  <c r="AS3737" i="8"/>
  <c r="AS3736" i="8"/>
  <c r="AS3735" i="8"/>
  <c r="AS3734" i="8"/>
  <c r="AS3733" i="8"/>
  <c r="AS3732" i="8"/>
  <c r="AS3731" i="8"/>
  <c r="AS3730" i="8"/>
  <c r="AS3729" i="8"/>
  <c r="AS3728" i="8"/>
  <c r="AS3727" i="8"/>
  <c r="AS3726" i="8"/>
  <c r="AS3725" i="8"/>
  <c r="AS3724" i="8"/>
  <c r="AS3723" i="8"/>
  <c r="AS3722" i="8"/>
  <c r="AS3721" i="8"/>
  <c r="AS3720" i="8"/>
  <c r="AS3719" i="8"/>
  <c r="AQ3804" i="8"/>
  <c r="AQ3803" i="8"/>
  <c r="AQ3802" i="8"/>
  <c r="AQ3801" i="8"/>
  <c r="AQ3800" i="8"/>
  <c r="AQ3799" i="8"/>
  <c r="AQ3798" i="8"/>
  <c r="AQ3797" i="8"/>
  <c r="AQ3796" i="8"/>
  <c r="AQ3795" i="8"/>
  <c r="AQ3794" i="8"/>
  <c r="AQ3793" i="8"/>
  <c r="AQ3792" i="8"/>
  <c r="AQ3791" i="8"/>
  <c r="AQ3790" i="8"/>
  <c r="AQ3789" i="8"/>
  <c r="AQ3788" i="8"/>
  <c r="AQ3787" i="8"/>
  <c r="AQ3786" i="8"/>
  <c r="AQ3785" i="8"/>
  <c r="AQ3784" i="8"/>
  <c r="AQ3783" i="8"/>
  <c r="AQ3782" i="8"/>
  <c r="AQ3781" i="8"/>
  <c r="AQ3780" i="8"/>
  <c r="AQ3779" i="8"/>
  <c r="AQ3778" i="8"/>
  <c r="AQ3777" i="8"/>
  <c r="AQ3776" i="8"/>
  <c r="AQ3775" i="8"/>
  <c r="AQ3774" i="8"/>
  <c r="AQ3773" i="8"/>
  <c r="AQ3772" i="8"/>
  <c r="AW3772" i="8" s="1"/>
  <c r="AQ3771" i="8"/>
  <c r="AQ3770" i="8"/>
  <c r="AQ3769" i="8"/>
  <c r="AQ3768" i="8"/>
  <c r="AQ3767" i="8"/>
  <c r="AQ3766" i="8"/>
  <c r="AQ3765" i="8"/>
  <c r="AQ3764" i="8"/>
  <c r="AQ3763" i="8"/>
  <c r="AQ3762" i="8"/>
  <c r="AQ3761" i="8"/>
  <c r="AQ3760" i="8"/>
  <c r="AQ3759" i="8"/>
  <c r="AQ3758" i="8"/>
  <c r="AQ3757" i="8"/>
  <c r="AQ3756" i="8"/>
  <c r="AQ3755" i="8"/>
  <c r="AQ3754" i="8"/>
  <c r="AQ3753" i="8"/>
  <c r="AQ3752" i="8"/>
  <c r="AQ3751" i="8"/>
  <c r="AQ3750" i="8"/>
  <c r="AQ3749" i="8"/>
  <c r="AQ3748" i="8"/>
  <c r="AQ3747" i="8"/>
  <c r="AQ3746" i="8"/>
  <c r="AQ3745" i="8"/>
  <c r="AQ3744" i="8"/>
  <c r="AQ3743" i="8"/>
  <c r="AQ3742" i="8"/>
  <c r="AQ3741" i="8"/>
  <c r="AQ3740" i="8"/>
  <c r="AQ3739" i="8"/>
  <c r="AQ3738" i="8"/>
  <c r="AQ3737" i="8"/>
  <c r="AQ3736" i="8"/>
  <c r="AQ3735" i="8"/>
  <c r="AQ3734" i="8"/>
  <c r="AQ3733" i="8"/>
  <c r="AQ3732" i="8"/>
  <c r="AQ3731" i="8"/>
  <c r="AQ3730" i="8"/>
  <c r="AQ3729" i="8"/>
  <c r="AQ3728" i="8"/>
  <c r="AQ3727" i="8"/>
  <c r="AQ3726" i="8"/>
  <c r="AQ3725" i="8"/>
  <c r="AQ3724" i="8"/>
  <c r="AQ3723" i="8"/>
  <c r="AQ3722" i="8"/>
  <c r="AQ3721" i="8"/>
  <c r="AQ3720" i="8"/>
  <c r="AV3710" i="8"/>
  <c r="AQ3703" i="8"/>
  <c r="AS3700" i="8"/>
  <c r="AS3692" i="8"/>
  <c r="AS3691" i="8"/>
  <c r="AS3690" i="8"/>
  <c r="AS3689" i="8"/>
  <c r="AS3688" i="8"/>
  <c r="AS3687" i="8"/>
  <c r="AS3686" i="8"/>
  <c r="AS3685" i="8"/>
  <c r="AS3684" i="8"/>
  <c r="AS3683" i="8"/>
  <c r="AS3682" i="8"/>
  <c r="AS3681" i="8"/>
  <c r="AS3680" i="8"/>
  <c r="AS3679" i="8"/>
  <c r="AS3678" i="8"/>
  <c r="AS3677" i="8"/>
  <c r="AS3676" i="8"/>
  <c r="AS3675" i="8"/>
  <c r="AS3674" i="8"/>
  <c r="AS3673" i="8"/>
  <c r="AS3672" i="8"/>
  <c r="AS3671" i="8"/>
  <c r="AS3670" i="8"/>
  <c r="AS3669" i="8"/>
  <c r="AS3668" i="8"/>
  <c r="AS3667" i="8"/>
  <c r="AS3666" i="8"/>
  <c r="AS3665" i="8"/>
  <c r="AS3664" i="8"/>
  <c r="AS3663" i="8"/>
  <c r="AS3662" i="8"/>
  <c r="AS3661" i="8"/>
  <c r="AS3660" i="8"/>
  <c r="AS3659" i="8"/>
  <c r="AS3658" i="8"/>
  <c r="AS3657" i="8"/>
  <c r="AS3656" i="8"/>
  <c r="AS3655" i="8"/>
  <c r="AS3654" i="8"/>
  <c r="AS3653" i="8"/>
  <c r="AS3652" i="8"/>
  <c r="AS3651" i="8"/>
  <c r="AS3650" i="8"/>
  <c r="AS3649" i="8"/>
  <c r="AS3648" i="8"/>
  <c r="AS3647" i="8"/>
  <c r="AS3646" i="8"/>
  <c r="AS3645" i="8"/>
  <c r="AS3644" i="8"/>
  <c r="AS3643" i="8"/>
  <c r="AS3642" i="8"/>
  <c r="AS3641" i="8"/>
  <c r="AS3640" i="8"/>
  <c r="AS3639" i="8"/>
  <c r="AS3638" i="8"/>
  <c r="AS3637" i="8"/>
  <c r="AS3636" i="8"/>
  <c r="AS3635" i="8"/>
  <c r="AS3634" i="8"/>
  <c r="AS3633" i="8"/>
  <c r="AS3632" i="8"/>
  <c r="AS3631" i="8"/>
  <c r="AS3630" i="8"/>
  <c r="AS3629" i="8"/>
  <c r="AS3628" i="8"/>
  <c r="AS3627" i="8"/>
  <c r="AS3626" i="8"/>
  <c r="AS3625" i="8"/>
  <c r="AS3624" i="8"/>
  <c r="AS3623" i="8"/>
  <c r="AS3622" i="8"/>
  <c r="AS3621" i="8"/>
  <c r="AS3620" i="8"/>
  <c r="AS3619" i="8"/>
  <c r="AS3618" i="8"/>
  <c r="AS3617" i="8"/>
  <c r="AS3616" i="8"/>
  <c r="AS3615" i="8"/>
  <c r="AS3614" i="8"/>
  <c r="AS3613" i="8"/>
  <c r="AS3612" i="8"/>
  <c r="AS3611" i="8"/>
  <c r="AS3610" i="8"/>
  <c r="AS3609" i="8"/>
  <c r="AS3608" i="8"/>
  <c r="AS3607" i="8"/>
  <c r="AS3606" i="8"/>
  <c r="AS3605" i="8"/>
  <c r="AS3604" i="8"/>
  <c r="AS3603" i="8"/>
  <c r="AS3602" i="8"/>
  <c r="AS3601" i="8"/>
  <c r="AS3600" i="8"/>
  <c r="AS3599" i="8"/>
  <c r="AS3598" i="8"/>
  <c r="AS3597" i="8"/>
  <c r="AS3596" i="8"/>
  <c r="AS3595" i="8"/>
  <c r="AS3718" i="8"/>
  <c r="AS3713" i="8"/>
  <c r="AV3707" i="8"/>
  <c r="AQ3700" i="8"/>
  <c r="AS3697" i="8"/>
  <c r="AS3693" i="8"/>
  <c r="AQ3692" i="8"/>
  <c r="AQ3691" i="8"/>
  <c r="AQ3690" i="8"/>
  <c r="AQ3689" i="8"/>
  <c r="AQ3688" i="8"/>
  <c r="AQ3687" i="8"/>
  <c r="AQ3686" i="8"/>
  <c r="AQ3685" i="8"/>
  <c r="AQ3684" i="8"/>
  <c r="AQ3683" i="8"/>
  <c r="AQ3682" i="8"/>
  <c r="AQ3681" i="8"/>
  <c r="AQ3680" i="8"/>
  <c r="AQ3679" i="8"/>
  <c r="AQ3678" i="8"/>
  <c r="AQ3677" i="8"/>
  <c r="AQ3676" i="8"/>
  <c r="AQ3675" i="8"/>
  <c r="AQ3674" i="8"/>
  <c r="AQ3673" i="8"/>
  <c r="AQ3672" i="8"/>
  <c r="AW3672" i="8" s="1"/>
  <c r="AQ3671" i="8"/>
  <c r="AQ3670" i="8"/>
  <c r="AQ3669" i="8"/>
  <c r="AQ3668" i="8"/>
  <c r="AQ3667" i="8"/>
  <c r="AQ3666" i="8"/>
  <c r="AQ3665" i="8"/>
  <c r="AQ3664" i="8"/>
  <c r="AQ3663" i="8"/>
  <c r="AQ3662" i="8"/>
  <c r="AQ3661" i="8"/>
  <c r="AQ3660" i="8"/>
  <c r="AQ3659" i="8"/>
  <c r="AQ3658" i="8"/>
  <c r="AQ3657" i="8"/>
  <c r="AQ3656" i="8"/>
  <c r="AQ3655" i="8"/>
  <c r="AQ3654" i="8"/>
  <c r="AQ3653" i="8"/>
  <c r="AQ3652" i="8"/>
  <c r="AQ3651" i="8"/>
  <c r="AQ3650" i="8"/>
  <c r="AQ3649" i="8"/>
  <c r="AQ3648" i="8"/>
  <c r="AQ3647" i="8"/>
  <c r="AQ3646" i="8"/>
  <c r="AQ3645" i="8"/>
  <c r="AQ3644" i="8"/>
  <c r="AQ3643" i="8"/>
  <c r="AQ3642" i="8"/>
  <c r="AQ3641" i="8"/>
  <c r="AQ3640" i="8"/>
  <c r="AQ3639" i="8"/>
  <c r="AQ3638" i="8"/>
  <c r="AQ3637" i="8"/>
  <c r="AQ3636" i="8"/>
  <c r="AQ3635" i="8"/>
  <c r="AQ3634" i="8"/>
  <c r="AQ3633" i="8"/>
  <c r="AQ3632" i="8"/>
  <c r="AQ3631" i="8"/>
  <c r="AQ3630" i="8"/>
  <c r="AQ3629" i="8"/>
  <c r="AQ3628" i="8"/>
  <c r="AQ3627" i="8"/>
  <c r="AQ3626" i="8"/>
  <c r="AQ3625" i="8"/>
  <c r="AQ3624" i="8"/>
  <c r="AQ3623" i="8"/>
  <c r="AQ3622" i="8"/>
  <c r="AQ3621" i="8"/>
  <c r="AQ3620" i="8"/>
  <c r="AQ3619" i="8"/>
  <c r="AQ3618" i="8"/>
  <c r="AQ3617" i="8"/>
  <c r="AQ3616" i="8"/>
  <c r="AQ3615" i="8"/>
  <c r="AQ3614" i="8"/>
  <c r="AQ3613" i="8"/>
  <c r="AQ3612" i="8"/>
  <c r="AQ3611" i="8"/>
  <c r="AQ3610" i="8"/>
  <c r="AQ3609" i="8"/>
  <c r="AQ3608" i="8"/>
  <c r="AQ3607" i="8"/>
  <c r="AQ3606" i="8"/>
  <c r="AQ3605" i="8"/>
  <c r="AQ3604" i="8"/>
  <c r="AQ3603" i="8"/>
  <c r="AQ3602" i="8"/>
  <c r="AQ3601" i="8"/>
  <c r="AQ3600" i="8"/>
  <c r="AQ3599" i="8"/>
  <c r="AQ3598" i="8"/>
  <c r="AQ3597" i="8"/>
  <c r="AQ3596" i="8"/>
  <c r="AQ3718" i="8"/>
  <c r="AQ3713" i="8"/>
  <c r="AS3710" i="8"/>
  <c r="AV3704" i="8"/>
  <c r="AQ3697" i="8"/>
  <c r="AV3694" i="8"/>
  <c r="AQ3693" i="8"/>
  <c r="AS3716" i="8"/>
  <c r="AQ3710" i="8"/>
  <c r="AS3707" i="8"/>
  <c r="AV3701" i="8"/>
  <c r="AQ3716" i="8"/>
  <c r="AQ3707" i="8"/>
  <c r="AS3704" i="8"/>
  <c r="AV3698" i="8"/>
  <c r="AS3694" i="8"/>
  <c r="AV3711" i="8"/>
  <c r="AQ3704" i="8"/>
  <c r="AS3701" i="8"/>
  <c r="AQ3694" i="8"/>
  <c r="AV3708" i="8"/>
  <c r="AQ3701" i="8"/>
  <c r="AS3698" i="8"/>
  <c r="AV3695" i="8"/>
  <c r="AS3714" i="8"/>
  <c r="AS3711" i="8"/>
  <c r="AV3705" i="8"/>
  <c r="AQ3698" i="8"/>
  <c r="AQ3714" i="8"/>
  <c r="AQ3711" i="8"/>
  <c r="AS3708" i="8"/>
  <c r="AV3702" i="8"/>
  <c r="AS3695" i="8"/>
  <c r="AQ3719" i="8"/>
  <c r="AQ3708" i="8"/>
  <c r="AS3705" i="8"/>
  <c r="AV3699" i="8"/>
  <c r="AQ3695" i="8"/>
  <c r="AS3717" i="8"/>
  <c r="AV3712" i="8"/>
  <c r="AQ3705" i="8"/>
  <c r="AS3702" i="8"/>
  <c r="AV3696" i="8"/>
  <c r="AQ3717" i="8"/>
  <c r="AV3709" i="8"/>
  <c r="AQ3702" i="8"/>
  <c r="AS3699" i="8"/>
  <c r="AS3712" i="8"/>
  <c r="AV3706" i="8"/>
  <c r="AQ3699" i="8"/>
  <c r="AS3696" i="8"/>
  <c r="AS3715" i="8"/>
  <c r="AQ3712" i="8"/>
  <c r="AS3709" i="8"/>
  <c r="AV3703" i="8"/>
  <c r="AQ3696" i="8"/>
  <c r="AV3641" i="8"/>
  <c r="AV3634" i="8"/>
  <c r="AS3706" i="8"/>
  <c r="AV3686" i="8"/>
  <c r="AV3678" i="8"/>
  <c r="AV3670" i="8"/>
  <c r="AV3662" i="8"/>
  <c r="AV3654" i="8"/>
  <c r="AV3601" i="8"/>
  <c r="AV3597" i="8"/>
  <c r="AQ3706" i="8"/>
  <c r="AV3636" i="8"/>
  <c r="AV3685" i="8"/>
  <c r="AV3677" i="8"/>
  <c r="AV3669" i="8"/>
  <c r="AV3661" i="8"/>
  <c r="AV3653" i="8"/>
  <c r="AV3648" i="8"/>
  <c r="AV3644" i="8"/>
  <c r="AV3693" i="8"/>
  <c r="AV3638" i="8"/>
  <c r="AQ3715" i="8"/>
  <c r="AV3692" i="8"/>
  <c r="AV3684" i="8"/>
  <c r="AV3676" i="8"/>
  <c r="AV3668" i="8"/>
  <c r="AV3660" i="8"/>
  <c r="AV3652" i="8"/>
  <c r="AV3631" i="8"/>
  <c r="AV3629" i="8"/>
  <c r="AV3627" i="8"/>
  <c r="AV3625" i="8"/>
  <c r="AV3623" i="8"/>
  <c r="AV3621" i="8"/>
  <c r="AV3619" i="8"/>
  <c r="AV3617" i="8"/>
  <c r="AV3615" i="8"/>
  <c r="AV3613" i="8"/>
  <c r="AV3611" i="8"/>
  <c r="AV3609" i="8"/>
  <c r="AV3607" i="8"/>
  <c r="AV3602" i="8"/>
  <c r="AV3598" i="8"/>
  <c r="AS3703" i="8"/>
  <c r="AV3640" i="8"/>
  <c r="AV3605" i="8"/>
  <c r="AV3594" i="8"/>
  <c r="AV3593" i="8"/>
  <c r="AV3592" i="8"/>
  <c r="AV3591" i="8"/>
  <c r="AV3590" i="8"/>
  <c r="AV3589" i="8"/>
  <c r="AV3588" i="8"/>
  <c r="AV3587" i="8"/>
  <c r="AV3586" i="8"/>
  <c r="AV3585" i="8"/>
  <c r="AV3584" i="8"/>
  <c r="AV3583" i="8"/>
  <c r="AV3582" i="8"/>
  <c r="AV3581" i="8"/>
  <c r="AV3580" i="8"/>
  <c r="AV3579" i="8"/>
  <c r="AV3578" i="8"/>
  <c r="AV3577" i="8"/>
  <c r="AV3576" i="8"/>
  <c r="AV3575" i="8"/>
  <c r="AV3574" i="8"/>
  <c r="AV3573" i="8"/>
  <c r="AV3572" i="8"/>
  <c r="AV3571" i="8"/>
  <c r="AV3570" i="8"/>
  <c r="AV3569" i="8"/>
  <c r="AV3568" i="8"/>
  <c r="AV3567" i="8"/>
  <c r="AV3566" i="8"/>
  <c r="AV3565" i="8"/>
  <c r="AV3564" i="8"/>
  <c r="AV3563" i="8"/>
  <c r="AV3562" i="8"/>
  <c r="AV3561" i="8"/>
  <c r="AV3560" i="8"/>
  <c r="AV3559" i="8"/>
  <c r="AV3558" i="8"/>
  <c r="AV3557" i="8"/>
  <c r="AV3556" i="8"/>
  <c r="AV3555" i="8"/>
  <c r="AV3554" i="8"/>
  <c r="AV3553" i="8"/>
  <c r="AV3552" i="8"/>
  <c r="AV3551" i="8"/>
  <c r="AV3550" i="8"/>
  <c r="AV3549" i="8"/>
  <c r="AV3548" i="8"/>
  <c r="AV3547" i="8"/>
  <c r="AV3546" i="8"/>
  <c r="AV3545" i="8"/>
  <c r="AV3544" i="8"/>
  <c r="AV3543" i="8"/>
  <c r="AV3542" i="8"/>
  <c r="AV3541" i="8"/>
  <c r="AV3540" i="8"/>
  <c r="AV3539" i="8"/>
  <c r="AV3538" i="8"/>
  <c r="AV3537" i="8"/>
  <c r="AV3536" i="8"/>
  <c r="AV3535" i="8"/>
  <c r="AV3534" i="8"/>
  <c r="AV3533" i="8"/>
  <c r="AV3532" i="8"/>
  <c r="AV3531" i="8"/>
  <c r="AV3530" i="8"/>
  <c r="AV3529" i="8"/>
  <c r="AV3528" i="8"/>
  <c r="AV3527" i="8"/>
  <c r="AV3526" i="8"/>
  <c r="AV3525" i="8"/>
  <c r="AV3524" i="8"/>
  <c r="AV3523" i="8"/>
  <c r="AV3522" i="8"/>
  <c r="AV3521" i="8"/>
  <c r="AV3520" i="8"/>
  <c r="AV3519" i="8"/>
  <c r="AV3518" i="8"/>
  <c r="AV3517" i="8"/>
  <c r="AV3516" i="8"/>
  <c r="AV3515" i="8"/>
  <c r="AV3514" i="8"/>
  <c r="AV3691" i="8"/>
  <c r="AV3683" i="8"/>
  <c r="AV3675" i="8"/>
  <c r="AV3667" i="8"/>
  <c r="AV3659" i="8"/>
  <c r="AV3651" i="8"/>
  <c r="AV3647" i="8"/>
  <c r="AV3643" i="8"/>
  <c r="AV3633" i="8"/>
  <c r="AS3594" i="8"/>
  <c r="AS3593" i="8"/>
  <c r="AS3592" i="8"/>
  <c r="AS3591" i="8"/>
  <c r="AS3590" i="8"/>
  <c r="AS3589" i="8"/>
  <c r="AS3588" i="8"/>
  <c r="AS3587" i="8"/>
  <c r="AS3586" i="8"/>
  <c r="AS3585" i="8"/>
  <c r="AS3584" i="8"/>
  <c r="AS3583" i="8"/>
  <c r="AS3582" i="8"/>
  <c r="AS3581" i="8"/>
  <c r="AS3580" i="8"/>
  <c r="AS3579" i="8"/>
  <c r="AS3578" i="8"/>
  <c r="AS3577" i="8"/>
  <c r="AS3576" i="8"/>
  <c r="AS3575" i="8"/>
  <c r="AS3574" i="8"/>
  <c r="AS3573" i="8"/>
  <c r="AS3572" i="8"/>
  <c r="AS3571" i="8"/>
  <c r="AS3570" i="8"/>
  <c r="AS3569" i="8"/>
  <c r="AS3568" i="8"/>
  <c r="AS3567" i="8"/>
  <c r="AS3566" i="8"/>
  <c r="AS3565" i="8"/>
  <c r="AS3564" i="8"/>
  <c r="AS3563" i="8"/>
  <c r="AS3562" i="8"/>
  <c r="AS3561" i="8"/>
  <c r="AS3560" i="8"/>
  <c r="AS3559" i="8"/>
  <c r="AS3558" i="8"/>
  <c r="AS3557" i="8"/>
  <c r="AS3556" i="8"/>
  <c r="AS3555" i="8"/>
  <c r="AS3554" i="8"/>
  <c r="AS3553" i="8"/>
  <c r="AS3552" i="8"/>
  <c r="AS3551" i="8"/>
  <c r="AS3550" i="8"/>
  <c r="AS3549" i="8"/>
  <c r="AS3548" i="8"/>
  <c r="AS3547" i="8"/>
  <c r="AV3700" i="8"/>
  <c r="AV3690" i="8"/>
  <c r="AV3682" i="8"/>
  <c r="AV3674" i="8"/>
  <c r="AV3666" i="8"/>
  <c r="AV3658" i="8"/>
  <c r="AV3635" i="8"/>
  <c r="AV3599" i="8"/>
  <c r="AV3595" i="8"/>
  <c r="AQ3594" i="8"/>
  <c r="AQ3593" i="8"/>
  <c r="AQ3592" i="8"/>
  <c r="AQ3591" i="8"/>
  <c r="AQ3590" i="8"/>
  <c r="AQ3589" i="8"/>
  <c r="AW3589" i="8" s="1"/>
  <c r="AQ3588" i="8"/>
  <c r="AQ3587" i="8"/>
  <c r="AQ3586" i="8"/>
  <c r="AQ3585" i="8"/>
  <c r="AQ3584" i="8"/>
  <c r="AQ3583" i="8"/>
  <c r="AQ3582" i="8"/>
  <c r="AQ3581" i="8"/>
  <c r="AQ3580" i="8"/>
  <c r="AQ3579" i="8"/>
  <c r="AQ3578" i="8"/>
  <c r="AQ3577" i="8"/>
  <c r="AW3577" i="8" s="1"/>
  <c r="AQ3576" i="8"/>
  <c r="AQ3575" i="8"/>
  <c r="AQ3574" i="8"/>
  <c r="AQ3573" i="8"/>
  <c r="AW3573" i="8" s="1"/>
  <c r="AQ3572" i="8"/>
  <c r="AQ3571" i="8"/>
  <c r="AQ3570" i="8"/>
  <c r="AQ3569" i="8"/>
  <c r="AQ3568" i="8"/>
  <c r="AQ3567" i="8"/>
  <c r="AQ3566" i="8"/>
  <c r="AQ3565" i="8"/>
  <c r="AQ3564" i="8"/>
  <c r="AQ3563" i="8"/>
  <c r="AQ3562" i="8"/>
  <c r="AQ3561" i="8"/>
  <c r="AQ3560" i="8"/>
  <c r="AQ3559" i="8"/>
  <c r="AQ3558" i="8"/>
  <c r="AQ3557" i="8"/>
  <c r="AQ3556" i="8"/>
  <c r="AQ3555" i="8"/>
  <c r="AQ3554" i="8"/>
  <c r="AQ3553" i="8"/>
  <c r="AQ3552" i="8"/>
  <c r="AQ3551" i="8"/>
  <c r="AQ3550" i="8"/>
  <c r="AQ3549" i="8"/>
  <c r="AV3603" i="8"/>
  <c r="AV3689" i="8"/>
  <c r="AV3681" i="8"/>
  <c r="AV3673" i="8"/>
  <c r="AV3665" i="8"/>
  <c r="AV3657" i="8"/>
  <c r="AV3650" i="8"/>
  <c r="AV3646" i="8"/>
  <c r="AV3642" i="8"/>
  <c r="AV3637" i="8"/>
  <c r="AQ3595" i="8"/>
  <c r="AV3687" i="8"/>
  <c r="AV3679" i="8"/>
  <c r="AV3671" i="8"/>
  <c r="AV3663" i="8"/>
  <c r="AV3655" i="8"/>
  <c r="AV3649" i="8"/>
  <c r="AV3645" i="8"/>
  <c r="AV3604" i="8"/>
  <c r="AV3632" i="8"/>
  <c r="AS3546" i="8"/>
  <c r="AS3544" i="8"/>
  <c r="AS3542" i="8"/>
  <c r="AS3540" i="8"/>
  <c r="AS3538" i="8"/>
  <c r="AS3536" i="8"/>
  <c r="AS3534" i="8"/>
  <c r="AS3532" i="8"/>
  <c r="AS3530" i="8"/>
  <c r="AS3528" i="8"/>
  <c r="AS3526" i="8"/>
  <c r="AS3524" i="8"/>
  <c r="AS3522" i="8"/>
  <c r="AS3520" i="8"/>
  <c r="AS3518" i="8"/>
  <c r="AQ3507" i="8"/>
  <c r="AV3656" i="8"/>
  <c r="AV3630" i="8"/>
  <c r="AV3614" i="8"/>
  <c r="AV3600" i="8"/>
  <c r="AQ3546" i="8"/>
  <c r="AQ3544" i="8"/>
  <c r="AQ3542" i="8"/>
  <c r="AQ3540" i="8"/>
  <c r="AQ3538" i="8"/>
  <c r="AQ3536" i="8"/>
  <c r="AQ3534" i="8"/>
  <c r="AQ3532" i="8"/>
  <c r="AQ3530" i="8"/>
  <c r="AQ3528" i="8"/>
  <c r="AQ3526" i="8"/>
  <c r="AQ3524" i="8"/>
  <c r="AQ3522" i="8"/>
  <c r="AQ3520" i="8"/>
  <c r="AQ3518" i="8"/>
  <c r="AS3516" i="8"/>
  <c r="AV3511" i="8"/>
  <c r="AQ3516" i="8"/>
  <c r="AV3508" i="8"/>
  <c r="AV3628" i="8"/>
  <c r="AV3612" i="8"/>
  <c r="AS3514" i="8"/>
  <c r="AS3511" i="8"/>
  <c r="AQ3548" i="8"/>
  <c r="AQ3514" i="8"/>
  <c r="AQ3511" i="8"/>
  <c r="AS3508" i="8"/>
  <c r="AQ3709" i="8"/>
  <c r="AW3709" i="8" s="1"/>
  <c r="AV3626" i="8"/>
  <c r="AV3610" i="8"/>
  <c r="AQ3508" i="8"/>
  <c r="AV3505" i="8"/>
  <c r="AV3504" i="8"/>
  <c r="AV3503" i="8"/>
  <c r="AV3502" i="8"/>
  <c r="AV3501" i="8"/>
  <c r="AV3500" i="8"/>
  <c r="AV3499" i="8"/>
  <c r="AV3498" i="8"/>
  <c r="AV3497" i="8"/>
  <c r="AV3496" i="8"/>
  <c r="AV3495" i="8"/>
  <c r="AV3494" i="8"/>
  <c r="AV3493" i="8"/>
  <c r="AV3492" i="8"/>
  <c r="AV3491" i="8"/>
  <c r="AV3490" i="8"/>
  <c r="AV3489" i="8"/>
  <c r="AV3488" i="8"/>
  <c r="AV3487" i="8"/>
  <c r="AV3486" i="8"/>
  <c r="AV3485" i="8"/>
  <c r="AV3484" i="8"/>
  <c r="AV3483" i="8"/>
  <c r="AV3482" i="8"/>
  <c r="AV3481" i="8"/>
  <c r="AV3480" i="8"/>
  <c r="AV3479" i="8"/>
  <c r="AV3478" i="8"/>
  <c r="AV3477" i="8"/>
  <c r="AV3476" i="8"/>
  <c r="AV3475" i="8"/>
  <c r="AV3474" i="8"/>
  <c r="AV3473" i="8"/>
  <c r="AV3472" i="8"/>
  <c r="AV3471" i="8"/>
  <c r="AV3470" i="8"/>
  <c r="AV3469" i="8"/>
  <c r="AV3468" i="8"/>
  <c r="AV3467" i="8"/>
  <c r="AV3466" i="8"/>
  <c r="AV3465" i="8"/>
  <c r="AV3464" i="8"/>
  <c r="AV3463" i="8"/>
  <c r="AV3462" i="8"/>
  <c r="AV3461" i="8"/>
  <c r="AV3460" i="8"/>
  <c r="AV3459" i="8"/>
  <c r="AV3458" i="8"/>
  <c r="AV3457" i="8"/>
  <c r="AV3456" i="8"/>
  <c r="AV3455" i="8"/>
  <c r="AV3454" i="8"/>
  <c r="AV3453" i="8"/>
  <c r="AV3452" i="8"/>
  <c r="AV3451" i="8"/>
  <c r="AV3450" i="8"/>
  <c r="AV3449" i="8"/>
  <c r="AV3448" i="8"/>
  <c r="AV3447" i="8"/>
  <c r="AV3446" i="8"/>
  <c r="AV3445" i="8"/>
  <c r="AV3444" i="8"/>
  <c r="AV3443" i="8"/>
  <c r="AV3442" i="8"/>
  <c r="AV3441" i="8"/>
  <c r="AV3440" i="8"/>
  <c r="AV3439" i="8"/>
  <c r="AV3438" i="8"/>
  <c r="AV3437" i="8"/>
  <c r="AV3436" i="8"/>
  <c r="AV3512" i="8"/>
  <c r="AV3624" i="8"/>
  <c r="AV3608" i="8"/>
  <c r="AV3596" i="8"/>
  <c r="AV3509" i="8"/>
  <c r="AS3505" i="8"/>
  <c r="AS3504" i="8"/>
  <c r="AS3503" i="8"/>
  <c r="AS3502" i="8"/>
  <c r="AS3501" i="8"/>
  <c r="AS3500" i="8"/>
  <c r="AS3499" i="8"/>
  <c r="AS3498" i="8"/>
  <c r="AS3497" i="8"/>
  <c r="AS3496" i="8"/>
  <c r="AS3495" i="8"/>
  <c r="AS3494" i="8"/>
  <c r="AS3493" i="8"/>
  <c r="AS3492" i="8"/>
  <c r="AS3491" i="8"/>
  <c r="AS3490" i="8"/>
  <c r="AS3489" i="8"/>
  <c r="AS3488" i="8"/>
  <c r="AS3487" i="8"/>
  <c r="AS3486" i="8"/>
  <c r="AS3485" i="8"/>
  <c r="AS3484" i="8"/>
  <c r="AS3483" i="8"/>
  <c r="AS3482" i="8"/>
  <c r="AS3481" i="8"/>
  <c r="AS3480" i="8"/>
  <c r="AS3479" i="8"/>
  <c r="AS3478" i="8"/>
  <c r="AS3477" i="8"/>
  <c r="AS3476" i="8"/>
  <c r="AS3475" i="8"/>
  <c r="AS3474" i="8"/>
  <c r="AS3473" i="8"/>
  <c r="AS3472" i="8"/>
  <c r="AS3471" i="8"/>
  <c r="AS3470" i="8"/>
  <c r="AS3469" i="8"/>
  <c r="AS3468" i="8"/>
  <c r="AS3467" i="8"/>
  <c r="AS3466" i="8"/>
  <c r="AS3465" i="8"/>
  <c r="AS3464" i="8"/>
  <c r="AS3463" i="8"/>
  <c r="AS3462" i="8"/>
  <c r="AS3461" i="8"/>
  <c r="AS3460" i="8"/>
  <c r="AS3459" i="8"/>
  <c r="AS3458" i="8"/>
  <c r="AS3457" i="8"/>
  <c r="AS3456" i="8"/>
  <c r="AS3455" i="8"/>
  <c r="AV3697" i="8"/>
  <c r="AS3545" i="8"/>
  <c r="AS3543" i="8"/>
  <c r="AS3541" i="8"/>
  <c r="AS3539" i="8"/>
  <c r="AS3537" i="8"/>
  <c r="AS3535" i="8"/>
  <c r="AS3533" i="8"/>
  <c r="AS3531" i="8"/>
  <c r="AS3529" i="8"/>
  <c r="AS3527" i="8"/>
  <c r="AS3525" i="8"/>
  <c r="AS3523" i="8"/>
  <c r="AS3521" i="8"/>
  <c r="AS3519" i="8"/>
  <c r="AS3517" i="8"/>
  <c r="AS3512" i="8"/>
  <c r="AV3506" i="8"/>
  <c r="AQ3505" i="8"/>
  <c r="AQ3504" i="8"/>
  <c r="AQ3503" i="8"/>
  <c r="AQ3502" i="8"/>
  <c r="AQ3501" i="8"/>
  <c r="AQ3500" i="8"/>
  <c r="AQ3499" i="8"/>
  <c r="AQ3498" i="8"/>
  <c r="AQ3497" i="8"/>
  <c r="AQ3496" i="8"/>
  <c r="AQ3495" i="8"/>
  <c r="AQ3494" i="8"/>
  <c r="AQ3493" i="8"/>
  <c r="AQ3492" i="8"/>
  <c r="AQ3491" i="8"/>
  <c r="AQ3490" i="8"/>
  <c r="AQ3489" i="8"/>
  <c r="AQ3488" i="8"/>
  <c r="AQ3487" i="8"/>
  <c r="AQ3486" i="8"/>
  <c r="AQ3485" i="8"/>
  <c r="AQ3484" i="8"/>
  <c r="AQ3483" i="8"/>
  <c r="AQ3482" i="8"/>
  <c r="AQ3481" i="8"/>
  <c r="AQ3480" i="8"/>
  <c r="AQ3479" i="8"/>
  <c r="AQ3478" i="8"/>
  <c r="AQ3477" i="8"/>
  <c r="AQ3476" i="8"/>
  <c r="AQ3475" i="8"/>
  <c r="AQ3474" i="8"/>
  <c r="AQ3473" i="8"/>
  <c r="AQ3472" i="8"/>
  <c r="AV3688" i="8"/>
  <c r="AV3639" i="8"/>
  <c r="AV3622" i="8"/>
  <c r="AV3606" i="8"/>
  <c r="AQ3545" i="8"/>
  <c r="AQ3543" i="8"/>
  <c r="AQ3541" i="8"/>
  <c r="AQ3539" i="8"/>
  <c r="AQ3537" i="8"/>
  <c r="AQ3535" i="8"/>
  <c r="AQ3533" i="8"/>
  <c r="AQ3531" i="8"/>
  <c r="AQ3529" i="8"/>
  <c r="AQ3527" i="8"/>
  <c r="AW3527" i="8" s="1"/>
  <c r="AQ3525" i="8"/>
  <c r="AQ3523" i="8"/>
  <c r="AQ3521" i="8"/>
  <c r="AQ3519" i="8"/>
  <c r="AQ3517" i="8"/>
  <c r="AQ3512" i="8"/>
  <c r="AS3509" i="8"/>
  <c r="AQ3547" i="8"/>
  <c r="AS3515" i="8"/>
  <c r="AQ3509" i="8"/>
  <c r="AS3506" i="8"/>
  <c r="AV3680" i="8"/>
  <c r="AV3620" i="8"/>
  <c r="AQ3515" i="8"/>
  <c r="AQ3506" i="8"/>
  <c r="AV3513" i="8"/>
  <c r="AV3510" i="8"/>
  <c r="AV3672" i="8"/>
  <c r="AV3618" i="8"/>
  <c r="AS3513" i="8"/>
  <c r="AV3507" i="8"/>
  <c r="AV3664" i="8"/>
  <c r="AV3616" i="8"/>
  <c r="AQ3510" i="8"/>
  <c r="AS3507" i="8"/>
  <c r="AS3510" i="8"/>
  <c r="AQ3462" i="8"/>
  <c r="AS3453" i="8"/>
  <c r="AS3447" i="8"/>
  <c r="AQ3440" i="8"/>
  <c r="AV3433" i="8"/>
  <c r="AV3430" i="8"/>
  <c r="AV3420" i="8"/>
  <c r="AS3419" i="8"/>
  <c r="AS3418" i="8"/>
  <c r="AS3417" i="8"/>
  <c r="AS3416" i="8"/>
  <c r="AS3415" i="8"/>
  <c r="AS3414" i="8"/>
  <c r="AS3413" i="8"/>
  <c r="AS3412" i="8"/>
  <c r="AS3411" i="8"/>
  <c r="AS3410" i="8"/>
  <c r="AS3409" i="8"/>
  <c r="AS3408" i="8"/>
  <c r="AS3407" i="8"/>
  <c r="AS3406" i="8"/>
  <c r="AS3405" i="8"/>
  <c r="AS3404" i="8"/>
  <c r="AS3403" i="8"/>
  <c r="AS3402" i="8"/>
  <c r="AS3401" i="8"/>
  <c r="AS3400" i="8"/>
  <c r="AS3399" i="8"/>
  <c r="AS3398" i="8"/>
  <c r="AS3397" i="8"/>
  <c r="AS3396" i="8"/>
  <c r="AS3395" i="8"/>
  <c r="AS3394" i="8"/>
  <c r="AS3393" i="8"/>
  <c r="AS3392" i="8"/>
  <c r="AS3391" i="8"/>
  <c r="AS3390" i="8"/>
  <c r="AS3389" i="8"/>
  <c r="AS3388" i="8"/>
  <c r="AS3387" i="8"/>
  <c r="AS3386" i="8"/>
  <c r="AS3385" i="8"/>
  <c r="AS3384" i="8"/>
  <c r="AS3383" i="8"/>
  <c r="AS3382" i="8"/>
  <c r="AS3381" i="8"/>
  <c r="AS3380" i="8"/>
  <c r="AS3379" i="8"/>
  <c r="AS3378" i="8"/>
  <c r="AS3377" i="8"/>
  <c r="AS3376" i="8"/>
  <c r="AS3375" i="8"/>
  <c r="AS3374" i="8"/>
  <c r="AS3373" i="8"/>
  <c r="AS3372" i="8"/>
  <c r="AS3371" i="8"/>
  <c r="AS3370" i="8"/>
  <c r="AS3369" i="8"/>
  <c r="AS3368" i="8"/>
  <c r="AS3367" i="8"/>
  <c r="AS3366" i="8"/>
  <c r="AS3365" i="8"/>
  <c r="AS3364" i="8"/>
  <c r="AS3363" i="8"/>
  <c r="AS3362" i="8"/>
  <c r="AS3361" i="8"/>
  <c r="AS3360" i="8"/>
  <c r="AS3359" i="8"/>
  <c r="AS3358" i="8"/>
  <c r="AS3357" i="8"/>
  <c r="AS3356" i="8"/>
  <c r="AS3355" i="8"/>
  <c r="AS3354" i="8"/>
  <c r="AS3353" i="8"/>
  <c r="AS3352" i="8"/>
  <c r="AS3351" i="8"/>
  <c r="AS3350" i="8"/>
  <c r="AS3349" i="8"/>
  <c r="AS3348" i="8"/>
  <c r="AS3347" i="8"/>
  <c r="AS3346" i="8"/>
  <c r="AS3345" i="8"/>
  <c r="AS3344" i="8"/>
  <c r="AS3343" i="8"/>
  <c r="AS3342" i="8"/>
  <c r="AS3341" i="8"/>
  <c r="AS3340" i="8"/>
  <c r="AS3339" i="8"/>
  <c r="AS3338" i="8"/>
  <c r="AS3337" i="8"/>
  <c r="AS3336" i="8"/>
  <c r="AS3335" i="8"/>
  <c r="AS3334" i="8"/>
  <c r="AS3333" i="8"/>
  <c r="AS3332" i="8"/>
  <c r="AS3331" i="8"/>
  <c r="AS3330" i="8"/>
  <c r="AS3329" i="8"/>
  <c r="AS3328" i="8"/>
  <c r="AS3327" i="8"/>
  <c r="AQ3465" i="8"/>
  <c r="AQ3453" i="8"/>
  <c r="AQ3447" i="8"/>
  <c r="AS3438" i="8"/>
  <c r="AS3433" i="8"/>
  <c r="AS3425" i="8"/>
  <c r="AQ3419" i="8"/>
  <c r="AQ3418" i="8"/>
  <c r="AQ3417" i="8"/>
  <c r="AQ3416" i="8"/>
  <c r="AQ3415" i="8"/>
  <c r="AQ3414" i="8"/>
  <c r="AQ3413" i="8"/>
  <c r="AQ3412" i="8"/>
  <c r="AQ3411" i="8"/>
  <c r="AQ3410" i="8"/>
  <c r="AQ3409" i="8"/>
  <c r="AQ3408" i="8"/>
  <c r="AQ3407" i="8"/>
  <c r="AQ3406" i="8"/>
  <c r="AQ3405" i="8"/>
  <c r="AQ3404" i="8"/>
  <c r="AQ3403" i="8"/>
  <c r="AQ3402" i="8"/>
  <c r="AQ3401" i="8"/>
  <c r="AQ3400" i="8"/>
  <c r="AQ3399" i="8"/>
  <c r="AQ3398" i="8"/>
  <c r="AQ3397" i="8"/>
  <c r="AQ3396" i="8"/>
  <c r="AQ3395" i="8"/>
  <c r="AQ3394" i="8"/>
  <c r="AQ3393" i="8"/>
  <c r="AQ3392" i="8"/>
  <c r="AQ3391" i="8"/>
  <c r="AQ3390" i="8"/>
  <c r="AQ3389" i="8"/>
  <c r="AQ3388" i="8"/>
  <c r="AQ3387" i="8"/>
  <c r="AQ3386" i="8"/>
  <c r="AQ3385" i="8"/>
  <c r="AQ3384" i="8"/>
  <c r="AQ3383" i="8"/>
  <c r="AQ3382" i="8"/>
  <c r="AQ3381" i="8"/>
  <c r="AQ3380" i="8"/>
  <c r="AQ3379" i="8"/>
  <c r="AQ3378" i="8"/>
  <c r="AQ3377" i="8"/>
  <c r="AQ3376" i="8"/>
  <c r="AQ3375" i="8"/>
  <c r="AQ3374" i="8"/>
  <c r="AQ3373" i="8"/>
  <c r="AQ3372" i="8"/>
  <c r="AQ3371" i="8"/>
  <c r="AQ3370" i="8"/>
  <c r="AQ3369" i="8"/>
  <c r="AQ3368" i="8"/>
  <c r="AQ3367" i="8"/>
  <c r="AQ3366" i="8"/>
  <c r="AQ3365" i="8"/>
  <c r="AQ3364" i="8"/>
  <c r="AQ3363" i="8"/>
  <c r="AQ3362" i="8"/>
  <c r="AQ3361" i="8"/>
  <c r="AQ3360" i="8"/>
  <c r="AQ3359" i="8"/>
  <c r="AQ3358" i="8"/>
  <c r="AQ3357" i="8"/>
  <c r="AQ3356" i="8"/>
  <c r="AQ3355" i="8"/>
  <c r="AQ3354" i="8"/>
  <c r="AQ3353" i="8"/>
  <c r="AQ3352" i="8"/>
  <c r="AQ3351" i="8"/>
  <c r="AQ3350" i="8"/>
  <c r="AQ3349" i="8"/>
  <c r="AQ3348" i="8"/>
  <c r="AQ3347" i="8"/>
  <c r="AQ3346" i="8"/>
  <c r="AQ3345" i="8"/>
  <c r="AQ3344" i="8"/>
  <c r="AQ3343" i="8"/>
  <c r="AQ3342" i="8"/>
  <c r="AQ3341" i="8"/>
  <c r="AQ3340" i="8"/>
  <c r="AQ3339" i="8"/>
  <c r="AQ3338" i="8"/>
  <c r="AQ3337" i="8"/>
  <c r="AQ3336" i="8"/>
  <c r="AQ3335" i="8"/>
  <c r="AQ3334" i="8"/>
  <c r="AQ3333" i="8"/>
  <c r="AQ3332" i="8"/>
  <c r="AQ3331" i="8"/>
  <c r="AQ3330" i="8"/>
  <c r="AQ3329" i="8"/>
  <c r="AQ3328" i="8"/>
  <c r="AQ3327" i="8"/>
  <c r="AQ3326" i="8"/>
  <c r="AQ3325" i="8"/>
  <c r="AQ3468" i="8"/>
  <c r="AS3445" i="8"/>
  <c r="AQ3438" i="8"/>
  <c r="AQ3433" i="8"/>
  <c r="AS3430" i="8"/>
  <c r="AV3426" i="8"/>
  <c r="AQ3425" i="8"/>
  <c r="AS3420" i="8"/>
  <c r="AQ3471" i="8"/>
  <c r="AQ3455" i="8"/>
  <c r="AQ3445" i="8"/>
  <c r="AS3436" i="8"/>
  <c r="AQ3430" i="8"/>
  <c r="AW3430" i="8" s="1"/>
  <c r="AX3430" i="8" s="1"/>
  <c r="AY3430" i="8" s="1"/>
  <c r="AV3421" i="8"/>
  <c r="AQ3420" i="8"/>
  <c r="AQ3458" i="8"/>
  <c r="AS3443" i="8"/>
  <c r="AQ3436" i="8"/>
  <c r="AV3431" i="8"/>
  <c r="AS3426" i="8"/>
  <c r="AQ3461" i="8"/>
  <c r="AT3461" i="8" s="1"/>
  <c r="AS3450" i="8"/>
  <c r="AQ3443" i="8"/>
  <c r="AV3427" i="8"/>
  <c r="AQ3426" i="8"/>
  <c r="AW3426" i="8" s="1"/>
  <c r="AS3421" i="8"/>
  <c r="AQ3464" i="8"/>
  <c r="AQ3450" i="8"/>
  <c r="AS3441" i="8"/>
  <c r="AV3434" i="8"/>
  <c r="AS3431" i="8"/>
  <c r="AV3422" i="8"/>
  <c r="AQ3421" i="8"/>
  <c r="AQ3467" i="8"/>
  <c r="AS3452" i="8"/>
  <c r="AS3448" i="8"/>
  <c r="AQ3441" i="8"/>
  <c r="AS3434" i="8"/>
  <c r="AQ3431" i="8"/>
  <c r="AS3427" i="8"/>
  <c r="AQ3470" i="8"/>
  <c r="AQ3452" i="8"/>
  <c r="AQ3448" i="8"/>
  <c r="AS3439" i="8"/>
  <c r="AQ3434" i="8"/>
  <c r="AV3428" i="8"/>
  <c r="AQ3427" i="8"/>
  <c r="AS3422" i="8"/>
  <c r="AQ3457" i="8"/>
  <c r="AS3454" i="8"/>
  <c r="AS3446" i="8"/>
  <c r="AQ3439" i="8"/>
  <c r="AV3423" i="8"/>
  <c r="AQ3422" i="8"/>
  <c r="AQ3460" i="8"/>
  <c r="AQ3454" i="8"/>
  <c r="AQ3446" i="8"/>
  <c r="AS3437" i="8"/>
  <c r="AV3432" i="8"/>
  <c r="AS3428" i="8"/>
  <c r="AQ3463" i="8"/>
  <c r="AS3444" i="8"/>
  <c r="AQ3437" i="8"/>
  <c r="AS3432" i="8"/>
  <c r="AQ3428" i="8"/>
  <c r="AS3423" i="8"/>
  <c r="AQ3466" i="8"/>
  <c r="AQ3444" i="8"/>
  <c r="AV3435" i="8"/>
  <c r="AQ3432" i="8"/>
  <c r="AV3429" i="8"/>
  <c r="AV3424" i="8"/>
  <c r="AQ3423" i="8"/>
  <c r="AQ3459" i="8"/>
  <c r="AQ3451" i="8"/>
  <c r="AQ3449" i="8"/>
  <c r="AS3440" i="8"/>
  <c r="AQ3429" i="8"/>
  <c r="AV3425" i="8"/>
  <c r="AQ3424" i="8"/>
  <c r="AV3414" i="8"/>
  <c r="AV3406" i="8"/>
  <c r="AV3398" i="8"/>
  <c r="AV3390" i="8"/>
  <c r="AV3382" i="8"/>
  <c r="AV3374" i="8"/>
  <c r="AV3352" i="8"/>
  <c r="AV3350" i="8"/>
  <c r="AV3348" i="8"/>
  <c r="AV3346" i="8"/>
  <c r="AV3344" i="8"/>
  <c r="AV3342" i="8"/>
  <c r="AV3340" i="8"/>
  <c r="AV3338" i="8"/>
  <c r="AV3336" i="8"/>
  <c r="AV3334" i="8"/>
  <c r="AV3367" i="8"/>
  <c r="AV3364" i="8"/>
  <c r="AV3354" i="8"/>
  <c r="AV3332" i="8"/>
  <c r="AV3325" i="8"/>
  <c r="AV3413" i="8"/>
  <c r="AV3405" i="8"/>
  <c r="AV3397" i="8"/>
  <c r="AV3389" i="8"/>
  <c r="AV3381" i="8"/>
  <c r="AV3373" i="8"/>
  <c r="AV3361" i="8"/>
  <c r="AV3356" i="8"/>
  <c r="AV3330" i="8"/>
  <c r="AS3325" i="8"/>
  <c r="AQ3513" i="8"/>
  <c r="AV3412" i="8"/>
  <c r="AV3404" i="8"/>
  <c r="AV3396" i="8"/>
  <c r="AV3388" i="8"/>
  <c r="AV3380" i="8"/>
  <c r="AV3372" i="8"/>
  <c r="AS3442" i="8"/>
  <c r="AV3358" i="8"/>
  <c r="AV3328" i="8"/>
  <c r="AQ3442" i="8"/>
  <c r="AS3429" i="8"/>
  <c r="AV3419" i="8"/>
  <c r="AV3411" i="8"/>
  <c r="AV3403" i="8"/>
  <c r="AV3395" i="8"/>
  <c r="AV3387" i="8"/>
  <c r="AV3379" i="8"/>
  <c r="AV3371" i="8"/>
  <c r="AV3366" i="8"/>
  <c r="AV3363" i="8"/>
  <c r="AV3326" i="8"/>
  <c r="AQ3456" i="8"/>
  <c r="AV3418" i="8"/>
  <c r="AV3410" i="8"/>
  <c r="AV3402" i="8"/>
  <c r="AV3394" i="8"/>
  <c r="AV3386" i="8"/>
  <c r="AV3378" i="8"/>
  <c r="AV3370" i="8"/>
  <c r="AV3353" i="8"/>
  <c r="AV3351" i="8"/>
  <c r="AV3349" i="8"/>
  <c r="AV3347" i="8"/>
  <c r="AV3345" i="8"/>
  <c r="AV3343" i="8"/>
  <c r="AV3341" i="8"/>
  <c r="AV3339" i="8"/>
  <c r="AV3337" i="8"/>
  <c r="AV3335" i="8"/>
  <c r="AV3333" i="8"/>
  <c r="AV3360" i="8"/>
  <c r="AS3326" i="8"/>
  <c r="AV3417" i="8"/>
  <c r="AV3409" i="8"/>
  <c r="AV3401" i="8"/>
  <c r="AV3393" i="8"/>
  <c r="AV3385" i="8"/>
  <c r="AV3377" i="8"/>
  <c r="AV3369" i="8"/>
  <c r="AV3355" i="8"/>
  <c r="AV3331" i="8"/>
  <c r="AV3365" i="8"/>
  <c r="AV3324" i="8"/>
  <c r="AV3323" i="8"/>
  <c r="AV3322" i="8"/>
  <c r="AV3321" i="8"/>
  <c r="AV3320" i="8"/>
  <c r="AV3319" i="8"/>
  <c r="AV3318" i="8"/>
  <c r="AV3317" i="8"/>
  <c r="AV3316" i="8"/>
  <c r="AV3315" i="8"/>
  <c r="AV3314" i="8"/>
  <c r="AV3313" i="8"/>
  <c r="AV3312" i="8"/>
  <c r="AV3311" i="8"/>
  <c r="AV3310" i="8"/>
  <c r="AV3309" i="8"/>
  <c r="AV3308" i="8"/>
  <c r="AV3307" i="8"/>
  <c r="AV3306" i="8"/>
  <c r="AV3305" i="8"/>
  <c r="AV3304" i="8"/>
  <c r="AV3303" i="8"/>
  <c r="AV3302" i="8"/>
  <c r="AV3301" i="8"/>
  <c r="AV3300" i="8"/>
  <c r="AV3299" i="8"/>
  <c r="AV3298" i="8"/>
  <c r="AV3297" i="8"/>
  <c r="AV3296" i="8"/>
  <c r="AV3295" i="8"/>
  <c r="AV3294" i="8"/>
  <c r="AV3293" i="8"/>
  <c r="AV3292" i="8"/>
  <c r="AV3291" i="8"/>
  <c r="AV3290" i="8"/>
  <c r="AV3289" i="8"/>
  <c r="AV3288" i="8"/>
  <c r="AV3287" i="8"/>
  <c r="AV3286" i="8"/>
  <c r="AV3285" i="8"/>
  <c r="AV3284" i="8"/>
  <c r="AV3283" i="8"/>
  <c r="AV3282" i="8"/>
  <c r="AV3281" i="8"/>
  <c r="AV3280" i="8"/>
  <c r="AV3279" i="8"/>
  <c r="AV3278" i="8"/>
  <c r="AV3277" i="8"/>
  <c r="AV3276" i="8"/>
  <c r="AV3275" i="8"/>
  <c r="AV3274" i="8"/>
  <c r="AV3273" i="8"/>
  <c r="AV3272" i="8"/>
  <c r="AV3271" i="8"/>
  <c r="AV3270" i="8"/>
  <c r="AV3269" i="8"/>
  <c r="AV3268" i="8"/>
  <c r="AV3267" i="8"/>
  <c r="AV3266" i="8"/>
  <c r="AV3265" i="8"/>
  <c r="AV3264" i="8"/>
  <c r="AV3263" i="8"/>
  <c r="AV3262" i="8"/>
  <c r="AV3261" i="8"/>
  <c r="AV3260" i="8"/>
  <c r="AV3259" i="8"/>
  <c r="AV3258" i="8"/>
  <c r="AV3257" i="8"/>
  <c r="AV3256" i="8"/>
  <c r="AV3255" i="8"/>
  <c r="AV3254" i="8"/>
  <c r="AV3253" i="8"/>
  <c r="AV3252" i="8"/>
  <c r="AV3251" i="8"/>
  <c r="AV3250" i="8"/>
  <c r="AV3249" i="8"/>
  <c r="AV3248" i="8"/>
  <c r="AV3247" i="8"/>
  <c r="AV3246" i="8"/>
  <c r="AV3245" i="8"/>
  <c r="AV3244" i="8"/>
  <c r="AV3243" i="8"/>
  <c r="AS3451" i="8"/>
  <c r="AV3416" i="8"/>
  <c r="AV3408" i="8"/>
  <c r="AV3400" i="8"/>
  <c r="AV3392" i="8"/>
  <c r="AV3384" i="8"/>
  <c r="AV3376" i="8"/>
  <c r="AV3368" i="8"/>
  <c r="AV3357" i="8"/>
  <c r="AV3329" i="8"/>
  <c r="AQ3469" i="8"/>
  <c r="AV3359" i="8"/>
  <c r="AV3391" i="8"/>
  <c r="AQ3324" i="8"/>
  <c r="AQ3316" i="8"/>
  <c r="AW3316" i="8" s="1"/>
  <c r="AQ3308" i="8"/>
  <c r="AQ3300" i="8"/>
  <c r="AQ3292" i="8"/>
  <c r="AW3292" i="8" s="1"/>
  <c r="AX3292" i="8" s="1"/>
  <c r="AY3292" i="8" s="1"/>
  <c r="AQ3284" i="8"/>
  <c r="AQ3276" i="8"/>
  <c r="AQ3268" i="8"/>
  <c r="AW3268" i="8" s="1"/>
  <c r="AQ3260" i="8"/>
  <c r="AQ3252" i="8"/>
  <c r="AQ3244" i="8"/>
  <c r="AS3239" i="8"/>
  <c r="AS3235" i="8"/>
  <c r="AS3231" i="8"/>
  <c r="AQ3228" i="8"/>
  <c r="AQ3220" i="8"/>
  <c r="AS3206" i="8"/>
  <c r="AV3204" i="8"/>
  <c r="AQ3199" i="8"/>
  <c r="AQ3192" i="8"/>
  <c r="AS3323" i="8"/>
  <c r="AS3315" i="8"/>
  <c r="AS3307" i="8"/>
  <c r="AS3299" i="8"/>
  <c r="AS3291" i="8"/>
  <c r="AS3283" i="8"/>
  <c r="AS3275" i="8"/>
  <c r="AS3267" i="8"/>
  <c r="AS3259" i="8"/>
  <c r="AS3251" i="8"/>
  <c r="AS3243" i="8"/>
  <c r="AQ3239" i="8"/>
  <c r="AQ3235" i="8"/>
  <c r="AQ3231" i="8"/>
  <c r="AS3225" i="8"/>
  <c r="AV3222" i="8"/>
  <c r="AQ3206" i="8"/>
  <c r="AS3197" i="8"/>
  <c r="AV3195" i="8"/>
  <c r="AV3190" i="8"/>
  <c r="AV3383" i="8"/>
  <c r="AQ3323" i="8"/>
  <c r="AQ3315" i="8"/>
  <c r="AQ3307" i="8"/>
  <c r="AQ3299" i="8"/>
  <c r="AQ3291" i="8"/>
  <c r="AQ3283" i="8"/>
  <c r="AQ3275" i="8"/>
  <c r="AQ3267" i="8"/>
  <c r="AQ3259" i="8"/>
  <c r="AQ3251" i="8"/>
  <c r="AQ3243" i="8"/>
  <c r="AQ3225" i="8"/>
  <c r="AS3204" i="8"/>
  <c r="AV3202" i="8"/>
  <c r="AQ3197" i="8"/>
  <c r="AV3186" i="8"/>
  <c r="AV3185" i="8"/>
  <c r="AV3184" i="8"/>
  <c r="AV3183" i="8"/>
  <c r="AV3182" i="8"/>
  <c r="AV3181" i="8"/>
  <c r="AV3180" i="8"/>
  <c r="AV3179" i="8"/>
  <c r="AV3178" i="8"/>
  <c r="AV3177" i="8"/>
  <c r="AV3176" i="8"/>
  <c r="AV3175" i="8"/>
  <c r="AV3174" i="8"/>
  <c r="AV3173" i="8"/>
  <c r="AV3172" i="8"/>
  <c r="AV3171" i="8"/>
  <c r="AV3170" i="8"/>
  <c r="AV3169" i="8"/>
  <c r="AV3168" i="8"/>
  <c r="AV3167" i="8"/>
  <c r="AV3166" i="8"/>
  <c r="AV3165" i="8"/>
  <c r="AV3164" i="8"/>
  <c r="AV3163" i="8"/>
  <c r="AV3162" i="8"/>
  <c r="AV3161" i="8"/>
  <c r="AV3160" i="8"/>
  <c r="AV3159" i="8"/>
  <c r="AV3158" i="8"/>
  <c r="AV3157" i="8"/>
  <c r="AV3156" i="8"/>
  <c r="AV3155" i="8"/>
  <c r="AV3154" i="8"/>
  <c r="AV3153" i="8"/>
  <c r="AV3152" i="8"/>
  <c r="AV3151" i="8"/>
  <c r="AV3150" i="8"/>
  <c r="AV3149" i="8"/>
  <c r="AV3148" i="8"/>
  <c r="AV3147" i="8"/>
  <c r="AV3146" i="8"/>
  <c r="AV3145" i="8"/>
  <c r="AV3144" i="8"/>
  <c r="AV3143" i="8"/>
  <c r="AV3142" i="8"/>
  <c r="AV3141" i="8"/>
  <c r="AV3140" i="8"/>
  <c r="AV3139" i="8"/>
  <c r="AV3138" i="8"/>
  <c r="AV3137" i="8"/>
  <c r="AV3136" i="8"/>
  <c r="AV3135" i="8"/>
  <c r="AV3134" i="8"/>
  <c r="AV3133" i="8"/>
  <c r="AV3132" i="8"/>
  <c r="AV3131" i="8"/>
  <c r="AV3130" i="8"/>
  <c r="AV3129" i="8"/>
  <c r="AV3128" i="8"/>
  <c r="AV3127" i="8"/>
  <c r="AV3126" i="8"/>
  <c r="AV3125" i="8"/>
  <c r="AV3124" i="8"/>
  <c r="AV3123" i="8"/>
  <c r="AV3122" i="8"/>
  <c r="AV3121" i="8"/>
  <c r="AV3120" i="8"/>
  <c r="AV3119" i="8"/>
  <c r="AV3118" i="8"/>
  <c r="AV3117" i="8"/>
  <c r="AV3116" i="8"/>
  <c r="AV3115" i="8"/>
  <c r="AV3114" i="8"/>
  <c r="AV3113" i="8"/>
  <c r="AV3112" i="8"/>
  <c r="AV3111" i="8"/>
  <c r="AV3110" i="8"/>
  <c r="AV3109" i="8"/>
  <c r="AV3108" i="8"/>
  <c r="AV3107" i="8"/>
  <c r="AV3106" i="8"/>
  <c r="AV3105" i="8"/>
  <c r="AV3104" i="8"/>
  <c r="AV3103" i="8"/>
  <c r="AV3102" i="8"/>
  <c r="AV3101" i="8"/>
  <c r="AV3100" i="8"/>
  <c r="AV3099" i="8"/>
  <c r="AV3098" i="8"/>
  <c r="AV3097" i="8"/>
  <c r="AV3096" i="8"/>
  <c r="AV3095" i="8"/>
  <c r="AV3094" i="8"/>
  <c r="AV3093" i="8"/>
  <c r="AV3092" i="8"/>
  <c r="AV3091" i="8"/>
  <c r="AV3090" i="8"/>
  <c r="AV3089" i="8"/>
  <c r="AV3088" i="8"/>
  <c r="AV3087" i="8"/>
  <c r="AV3086" i="8"/>
  <c r="AV3085" i="8"/>
  <c r="AV3084" i="8"/>
  <c r="AV3083" i="8"/>
  <c r="AV3082" i="8"/>
  <c r="AV3081" i="8"/>
  <c r="AV3080" i="8"/>
  <c r="AV3079" i="8"/>
  <c r="AV3078" i="8"/>
  <c r="AV3077" i="8"/>
  <c r="AV3076" i="8"/>
  <c r="AV3075" i="8"/>
  <c r="AV3074" i="8"/>
  <c r="AV3073" i="8"/>
  <c r="AV3072" i="8"/>
  <c r="AV3071" i="8"/>
  <c r="AV3070" i="8"/>
  <c r="AV3069" i="8"/>
  <c r="AV3068" i="8"/>
  <c r="AV3067" i="8"/>
  <c r="AV3066" i="8"/>
  <c r="AV3065" i="8"/>
  <c r="AV3064" i="8"/>
  <c r="AV3063" i="8"/>
  <c r="AV3062" i="8"/>
  <c r="AV3061" i="8"/>
  <c r="AV3060" i="8"/>
  <c r="AS3322" i="8"/>
  <c r="AS3314" i="8"/>
  <c r="AS3306" i="8"/>
  <c r="AS3298" i="8"/>
  <c r="AS3290" i="8"/>
  <c r="AS3282" i="8"/>
  <c r="AS3274" i="8"/>
  <c r="AS3266" i="8"/>
  <c r="AS3258" i="8"/>
  <c r="AS3250" i="8"/>
  <c r="AV3242" i="8"/>
  <c r="AV3238" i="8"/>
  <c r="AV3234" i="8"/>
  <c r="AV3230" i="8"/>
  <c r="AV3227" i="8"/>
  <c r="AS3222" i="8"/>
  <c r="AQ3204" i="8"/>
  <c r="AS3195" i="8"/>
  <c r="AV3193" i="8"/>
  <c r="AS3190" i="8"/>
  <c r="AS3449" i="8"/>
  <c r="AV3375" i="8"/>
  <c r="AQ3322" i="8"/>
  <c r="AQ3314" i="8"/>
  <c r="AQ3306" i="8"/>
  <c r="AQ3298" i="8"/>
  <c r="AQ3290" i="8"/>
  <c r="AQ3282" i="8"/>
  <c r="AQ3274" i="8"/>
  <c r="AQ3266" i="8"/>
  <c r="AQ3258" i="8"/>
  <c r="AQ3250" i="8"/>
  <c r="AS3242" i="8"/>
  <c r="AS3238" i="8"/>
  <c r="AS3234" i="8"/>
  <c r="AS3230" i="8"/>
  <c r="AQ3222" i="8"/>
  <c r="AV3219" i="8"/>
  <c r="AV3217" i="8"/>
  <c r="AV3215" i="8"/>
  <c r="AV3213" i="8"/>
  <c r="AV3211" i="8"/>
  <c r="AV3209" i="8"/>
  <c r="AS3202" i="8"/>
  <c r="AV3200" i="8"/>
  <c r="AQ3195" i="8"/>
  <c r="AQ3190" i="8"/>
  <c r="AS3186" i="8"/>
  <c r="AS3185" i="8"/>
  <c r="AS3184" i="8"/>
  <c r="AS3183" i="8"/>
  <c r="AS3182" i="8"/>
  <c r="AS3181" i="8"/>
  <c r="AS3180" i="8"/>
  <c r="AS3179" i="8"/>
  <c r="AS3178" i="8"/>
  <c r="AS3177" i="8"/>
  <c r="AS3176" i="8"/>
  <c r="AS3175" i="8"/>
  <c r="AS3174" i="8"/>
  <c r="AS3173" i="8"/>
  <c r="AS3172" i="8"/>
  <c r="AS3171" i="8"/>
  <c r="AS3170" i="8"/>
  <c r="AS3169" i="8"/>
  <c r="AS3168" i="8"/>
  <c r="AS3167" i="8"/>
  <c r="AS3166" i="8"/>
  <c r="AS3165" i="8"/>
  <c r="AS3164" i="8"/>
  <c r="AS3163" i="8"/>
  <c r="AS3162" i="8"/>
  <c r="AS3161" i="8"/>
  <c r="AS3160" i="8"/>
  <c r="AS3159" i="8"/>
  <c r="AS3158" i="8"/>
  <c r="AS3157" i="8"/>
  <c r="AS3156" i="8"/>
  <c r="AS3155" i="8"/>
  <c r="AS3154" i="8"/>
  <c r="AS3153" i="8"/>
  <c r="AS3152" i="8"/>
  <c r="AS3151" i="8"/>
  <c r="AS3150" i="8"/>
  <c r="AS3149" i="8"/>
  <c r="AS3148" i="8"/>
  <c r="AS3147" i="8"/>
  <c r="AS3146" i="8"/>
  <c r="AS3145" i="8"/>
  <c r="AS3144" i="8"/>
  <c r="AS3143" i="8"/>
  <c r="AS3142" i="8"/>
  <c r="AS3141" i="8"/>
  <c r="AS3140" i="8"/>
  <c r="AS3139" i="8"/>
  <c r="AS3138" i="8"/>
  <c r="AS3137" i="8"/>
  <c r="AS3136" i="8"/>
  <c r="AS3135" i="8"/>
  <c r="AS3134" i="8"/>
  <c r="AS3133" i="8"/>
  <c r="AS3132" i="8"/>
  <c r="AS3131" i="8"/>
  <c r="AS3130" i="8"/>
  <c r="AS3129" i="8"/>
  <c r="AS3128" i="8"/>
  <c r="AS3127" i="8"/>
  <c r="AS3126" i="8"/>
  <c r="AS3125" i="8"/>
  <c r="AS3124" i="8"/>
  <c r="AS3123" i="8"/>
  <c r="AS3122" i="8"/>
  <c r="AS3121" i="8"/>
  <c r="AS3120" i="8"/>
  <c r="AS3119" i="8"/>
  <c r="AS3118" i="8"/>
  <c r="AS3117" i="8"/>
  <c r="AS3116" i="8"/>
  <c r="AS3115" i="8"/>
  <c r="AS3114" i="8"/>
  <c r="AS3113" i="8"/>
  <c r="AS3112" i="8"/>
  <c r="AS3111" i="8"/>
  <c r="AS3110" i="8"/>
  <c r="AS3109" i="8"/>
  <c r="AS3108" i="8"/>
  <c r="AS3107" i="8"/>
  <c r="AS3106" i="8"/>
  <c r="AS3105" i="8"/>
  <c r="AS3104" i="8"/>
  <c r="AS3103" i="8"/>
  <c r="AS3102" i="8"/>
  <c r="AS3101" i="8"/>
  <c r="AS3100" i="8"/>
  <c r="AS3099" i="8"/>
  <c r="AS3098" i="8"/>
  <c r="AS3097" i="8"/>
  <c r="AS3096" i="8"/>
  <c r="AS3095" i="8"/>
  <c r="AS3094" i="8"/>
  <c r="AS3093" i="8"/>
  <c r="AS3092" i="8"/>
  <c r="AS3091" i="8"/>
  <c r="AS3090" i="8"/>
  <c r="AS3089" i="8"/>
  <c r="AS3088" i="8"/>
  <c r="AS3087" i="8"/>
  <c r="AS3086" i="8"/>
  <c r="AS3085" i="8"/>
  <c r="AS3084" i="8"/>
  <c r="AS3083" i="8"/>
  <c r="AS3082" i="8"/>
  <c r="AS3081" i="8"/>
  <c r="AS3080" i="8"/>
  <c r="AS3079" i="8"/>
  <c r="AS3078" i="8"/>
  <c r="AS3077" i="8"/>
  <c r="AS3076" i="8"/>
  <c r="AS3075" i="8"/>
  <c r="AS3074" i="8"/>
  <c r="AS3073" i="8"/>
  <c r="AS3072" i="8"/>
  <c r="AS3071" i="8"/>
  <c r="AS3070" i="8"/>
  <c r="AS3069" i="8"/>
  <c r="AS3068" i="8"/>
  <c r="AS3067" i="8"/>
  <c r="AS3066" i="8"/>
  <c r="AS3065" i="8"/>
  <c r="AS3064" i="8"/>
  <c r="AS3063" i="8"/>
  <c r="AS3062" i="8"/>
  <c r="AS3061" i="8"/>
  <c r="AS3435" i="8"/>
  <c r="AS3321" i="8"/>
  <c r="AS3313" i="8"/>
  <c r="AS3305" i="8"/>
  <c r="AS3297" i="8"/>
  <c r="AS3289" i="8"/>
  <c r="AS3281" i="8"/>
  <c r="AS3273" i="8"/>
  <c r="AS3265" i="8"/>
  <c r="AS3257" i="8"/>
  <c r="AS3249" i="8"/>
  <c r="AQ3242" i="8"/>
  <c r="AQ3238" i="8"/>
  <c r="AQ3234" i="8"/>
  <c r="AQ3230" i="8"/>
  <c r="AS3227" i="8"/>
  <c r="AV3224" i="8"/>
  <c r="AV3207" i="8"/>
  <c r="AQ3202" i="8"/>
  <c r="AS3193" i="8"/>
  <c r="AV3187" i="8"/>
  <c r="AQ3186" i="8"/>
  <c r="AQ3185" i="8"/>
  <c r="AQ3184" i="8"/>
  <c r="AQ3183" i="8"/>
  <c r="AQ3182" i="8"/>
  <c r="AQ3181" i="8"/>
  <c r="AQ3180" i="8"/>
  <c r="AQ3179" i="8"/>
  <c r="AQ3178" i="8"/>
  <c r="AQ3177" i="8"/>
  <c r="AQ3176" i="8"/>
  <c r="AQ3175" i="8"/>
  <c r="AQ3174" i="8"/>
  <c r="AQ3173" i="8"/>
  <c r="AQ3172" i="8"/>
  <c r="AQ3171" i="8"/>
  <c r="AQ3170" i="8"/>
  <c r="AQ3169" i="8"/>
  <c r="AQ3168" i="8"/>
  <c r="AQ3167" i="8"/>
  <c r="AQ3166" i="8"/>
  <c r="AQ3165" i="8"/>
  <c r="AQ3164" i="8"/>
  <c r="AQ3163" i="8"/>
  <c r="AQ3162" i="8"/>
  <c r="AQ3161" i="8"/>
  <c r="AQ3160" i="8"/>
  <c r="AQ3159" i="8"/>
  <c r="AQ3158" i="8"/>
  <c r="AW3158" i="8" s="1"/>
  <c r="AQ3157" i="8"/>
  <c r="AQ3156" i="8"/>
  <c r="AQ3155" i="8"/>
  <c r="AQ3154" i="8"/>
  <c r="AQ3153" i="8"/>
  <c r="AQ3152" i="8"/>
  <c r="AQ3151" i="8"/>
  <c r="AQ3150" i="8"/>
  <c r="AQ3149" i="8"/>
  <c r="AQ3148" i="8"/>
  <c r="AQ3147" i="8"/>
  <c r="AQ3146" i="8"/>
  <c r="AQ3145" i="8"/>
  <c r="AQ3144" i="8"/>
  <c r="AQ3143" i="8"/>
  <c r="AQ3142" i="8"/>
  <c r="AW3142" i="8" s="1"/>
  <c r="AQ3141" i="8"/>
  <c r="AQ3140" i="8"/>
  <c r="AQ3139" i="8"/>
  <c r="AQ3138" i="8"/>
  <c r="AQ3137" i="8"/>
  <c r="AQ3136" i="8"/>
  <c r="AQ3135" i="8"/>
  <c r="AQ3134" i="8"/>
  <c r="AQ3133" i="8"/>
  <c r="AQ3132" i="8"/>
  <c r="AQ3131" i="8"/>
  <c r="AQ3130" i="8"/>
  <c r="AQ3129" i="8"/>
  <c r="AQ3128" i="8"/>
  <c r="AQ3127" i="8"/>
  <c r="AQ3126" i="8"/>
  <c r="AW3126" i="8" s="1"/>
  <c r="AQ3125" i="8"/>
  <c r="AQ3124" i="8"/>
  <c r="AQ3123" i="8"/>
  <c r="AQ3122" i="8"/>
  <c r="AQ3121" i="8"/>
  <c r="AQ3120" i="8"/>
  <c r="AQ3119" i="8"/>
  <c r="AQ3118" i="8"/>
  <c r="AQ3117" i="8"/>
  <c r="AQ3116" i="8"/>
  <c r="AQ3115" i="8"/>
  <c r="AQ3114" i="8"/>
  <c r="AQ3113" i="8"/>
  <c r="AQ3112" i="8"/>
  <c r="AW3112" i="8" s="1"/>
  <c r="AQ3111" i="8"/>
  <c r="AQ3110" i="8"/>
  <c r="AQ3109" i="8"/>
  <c r="AQ3108" i="8"/>
  <c r="AQ3107" i="8"/>
  <c r="AQ3106" i="8"/>
  <c r="AQ3105" i="8"/>
  <c r="AQ3104" i="8"/>
  <c r="AQ3103" i="8"/>
  <c r="AQ3102" i="8"/>
  <c r="AQ3101" i="8"/>
  <c r="AQ3100" i="8"/>
  <c r="AQ3099" i="8"/>
  <c r="AW3099" i="8" s="1"/>
  <c r="AQ3098" i="8"/>
  <c r="AQ3097" i="8"/>
  <c r="AQ3096" i="8"/>
  <c r="AQ3095" i="8"/>
  <c r="AQ3094" i="8"/>
  <c r="AQ3093" i="8"/>
  <c r="AQ3092" i="8"/>
  <c r="AQ3091" i="8"/>
  <c r="AQ3090" i="8"/>
  <c r="AQ3089" i="8"/>
  <c r="AQ3088" i="8"/>
  <c r="AQ3087" i="8"/>
  <c r="AQ3086" i="8"/>
  <c r="AQ3085" i="8"/>
  <c r="AQ3084" i="8"/>
  <c r="AQ3083" i="8"/>
  <c r="AQ3082" i="8"/>
  <c r="AQ3081" i="8"/>
  <c r="AQ3080" i="8"/>
  <c r="AQ3079" i="8"/>
  <c r="AQ3078" i="8"/>
  <c r="AQ3077" i="8"/>
  <c r="AQ3076" i="8"/>
  <c r="AW3076" i="8" s="1"/>
  <c r="AQ3075" i="8"/>
  <c r="AQ3074" i="8"/>
  <c r="AQ3073" i="8"/>
  <c r="AQ3072" i="8"/>
  <c r="AQ3071" i="8"/>
  <c r="AQ3070" i="8"/>
  <c r="AW3070" i="8" s="1"/>
  <c r="AQ3069" i="8"/>
  <c r="AQ3068" i="8"/>
  <c r="AQ3067" i="8"/>
  <c r="AQ3066" i="8"/>
  <c r="AW3066" i="8" s="1"/>
  <c r="AQ3065" i="8"/>
  <c r="AQ3064" i="8"/>
  <c r="AQ3063" i="8"/>
  <c r="AQ3062" i="8"/>
  <c r="AQ3061" i="8"/>
  <c r="AQ3060" i="8"/>
  <c r="AQ3435" i="8"/>
  <c r="AQ3321" i="8"/>
  <c r="AQ3313" i="8"/>
  <c r="AQ3305" i="8"/>
  <c r="AQ3297" i="8"/>
  <c r="AQ3289" i="8"/>
  <c r="AQ3281" i="8"/>
  <c r="AQ3273" i="8"/>
  <c r="AQ3265" i="8"/>
  <c r="AQ3257" i="8"/>
  <c r="AQ3249" i="8"/>
  <c r="AQ3227" i="8"/>
  <c r="AS3219" i="8"/>
  <c r="AS3217" i="8"/>
  <c r="AS3215" i="8"/>
  <c r="AS3213" i="8"/>
  <c r="AS3211" i="8"/>
  <c r="AS3209" i="8"/>
  <c r="AS3200" i="8"/>
  <c r="AV3198" i="8"/>
  <c r="AQ3193" i="8"/>
  <c r="AS3320" i="8"/>
  <c r="AS3312" i="8"/>
  <c r="AS3304" i="8"/>
  <c r="AS3296" i="8"/>
  <c r="AS3288" i="8"/>
  <c r="AS3280" i="8"/>
  <c r="AS3272" i="8"/>
  <c r="AS3264" i="8"/>
  <c r="AS3256" i="8"/>
  <c r="AS3248" i="8"/>
  <c r="AV3241" i="8"/>
  <c r="AV3237" i="8"/>
  <c r="AV3233" i="8"/>
  <c r="AS3224" i="8"/>
  <c r="AV3221" i="8"/>
  <c r="AQ3219" i="8"/>
  <c r="AQ3217" i="8"/>
  <c r="AQ3215" i="8"/>
  <c r="AQ3213" i="8"/>
  <c r="AQ3211" i="8"/>
  <c r="AQ3209" i="8"/>
  <c r="AS3207" i="8"/>
  <c r="AV3205" i="8"/>
  <c r="AQ3200" i="8"/>
  <c r="AV3191" i="8"/>
  <c r="AS3187" i="8"/>
  <c r="AS3424" i="8"/>
  <c r="AQ3320" i="8"/>
  <c r="AQ3312" i="8"/>
  <c r="AQ3304" i="8"/>
  <c r="AQ3296" i="8"/>
  <c r="AQ3288" i="8"/>
  <c r="AQ3280" i="8"/>
  <c r="AQ3272" i="8"/>
  <c r="AQ3264" i="8"/>
  <c r="AQ3256" i="8"/>
  <c r="AQ3248" i="8"/>
  <c r="AS3241" i="8"/>
  <c r="AS3237" i="8"/>
  <c r="AS3233" i="8"/>
  <c r="AV3229" i="8"/>
  <c r="AQ3224" i="8"/>
  <c r="AQ3207" i="8"/>
  <c r="AS3198" i="8"/>
  <c r="AV3196" i="8"/>
  <c r="AV3188" i="8"/>
  <c r="AQ3187" i="8"/>
  <c r="AV3362" i="8"/>
  <c r="AS3319" i="8"/>
  <c r="AS3311" i="8"/>
  <c r="AS3303" i="8"/>
  <c r="AS3295" i="8"/>
  <c r="AS3287" i="8"/>
  <c r="AS3279" i="8"/>
  <c r="AS3271" i="8"/>
  <c r="AS3263" i="8"/>
  <c r="AS3255" i="8"/>
  <c r="AS3247" i="8"/>
  <c r="AQ3241" i="8"/>
  <c r="AQ3237" i="8"/>
  <c r="AQ3233" i="8"/>
  <c r="AW3233" i="8" s="1"/>
  <c r="AS3229" i="8"/>
  <c r="AV3226" i="8"/>
  <c r="AS3221" i="8"/>
  <c r="AS3205" i="8"/>
  <c r="AV3203" i="8"/>
  <c r="AQ3198" i="8"/>
  <c r="AS3191" i="8"/>
  <c r="AV3415" i="8"/>
  <c r="AQ3319" i="8"/>
  <c r="AQ3311" i="8"/>
  <c r="AQ3303" i="8"/>
  <c r="AQ3295" i="8"/>
  <c r="AQ3287" i="8"/>
  <c r="AQ3279" i="8"/>
  <c r="AW3279" i="8" s="1"/>
  <c r="AQ3271" i="8"/>
  <c r="AQ3263" i="8"/>
  <c r="AQ3255" i="8"/>
  <c r="AQ3247" i="8"/>
  <c r="AQ3229" i="8"/>
  <c r="AW3229" i="8" s="1"/>
  <c r="AQ3221" i="8"/>
  <c r="AQ3205" i="8"/>
  <c r="AS3196" i="8"/>
  <c r="AV3194" i="8"/>
  <c r="AQ3191" i="8"/>
  <c r="AS3188" i="8"/>
  <c r="AS3318" i="8"/>
  <c r="AS3310" i="8"/>
  <c r="AS3302" i="8"/>
  <c r="AS3294" i="8"/>
  <c r="AS3286" i="8"/>
  <c r="AS3278" i="8"/>
  <c r="AS3270" i="8"/>
  <c r="AS3262" i="8"/>
  <c r="AS3254" i="8"/>
  <c r="AS3246" i="8"/>
  <c r="AV3240" i="8"/>
  <c r="AV3236" i="8"/>
  <c r="AV3232" i="8"/>
  <c r="AS3226" i="8"/>
  <c r="AV3223" i="8"/>
  <c r="AS3203" i="8"/>
  <c r="AV3201" i="8"/>
  <c r="AQ3196" i="8"/>
  <c r="AV3189" i="8"/>
  <c r="AQ3188" i="8"/>
  <c r="AV3407" i="8"/>
  <c r="AV3327" i="8"/>
  <c r="AQ3318" i="8"/>
  <c r="AQ3310" i="8"/>
  <c r="AQ3302" i="8"/>
  <c r="AQ3294" i="8"/>
  <c r="AQ3286" i="8"/>
  <c r="AQ3278" i="8"/>
  <c r="AQ3270" i="8"/>
  <c r="AW3270" i="8" s="1"/>
  <c r="AX3270" i="8" s="1"/>
  <c r="AY3270" i="8" s="1"/>
  <c r="AQ3262" i="8"/>
  <c r="AQ3254" i="8"/>
  <c r="AQ3246" i="8"/>
  <c r="AS3240" i="8"/>
  <c r="AS3236" i="8"/>
  <c r="AS3232" i="8"/>
  <c r="AQ3226" i="8"/>
  <c r="AV3218" i="8"/>
  <c r="AV3216" i="8"/>
  <c r="AV3214" i="8"/>
  <c r="AV3212" i="8"/>
  <c r="AV3210" i="8"/>
  <c r="AV3208" i="8"/>
  <c r="AQ3203" i="8"/>
  <c r="AS3194" i="8"/>
  <c r="AS3317" i="8"/>
  <c r="AS3309" i="8"/>
  <c r="AS3301" i="8"/>
  <c r="AS3293" i="8"/>
  <c r="AS3285" i="8"/>
  <c r="AS3277" i="8"/>
  <c r="AS3269" i="8"/>
  <c r="AS3261" i="8"/>
  <c r="AS3253" i="8"/>
  <c r="AS3245" i="8"/>
  <c r="AQ3240" i="8"/>
  <c r="AQ3236" i="8"/>
  <c r="AQ3232" i="8"/>
  <c r="AV3228" i="8"/>
  <c r="AS3223" i="8"/>
  <c r="AV3220" i="8"/>
  <c r="AS3201" i="8"/>
  <c r="AV3199" i="8"/>
  <c r="AQ3194" i="8"/>
  <c r="AV3192" i="8"/>
  <c r="AS3189" i="8"/>
  <c r="AS3292" i="8"/>
  <c r="AV3235" i="8"/>
  <c r="AQ3214" i="8"/>
  <c r="AS3199" i="8"/>
  <c r="AS3059" i="8"/>
  <c r="AV3399" i="8"/>
  <c r="AQ3285" i="8"/>
  <c r="AS3212" i="8"/>
  <c r="AQ3059" i="8"/>
  <c r="AS3284" i="8"/>
  <c r="AV3231" i="8"/>
  <c r="AQ3212" i="8"/>
  <c r="AV3197" i="8"/>
  <c r="AQ3277" i="8"/>
  <c r="AS3210" i="8"/>
  <c r="AS3060" i="8"/>
  <c r="AS3276" i="8"/>
  <c r="AS3228" i="8"/>
  <c r="AQ3210" i="8"/>
  <c r="AQ3269" i="8"/>
  <c r="AS3208" i="8"/>
  <c r="AS3268" i="8"/>
  <c r="AV3225" i="8"/>
  <c r="AQ3208" i="8"/>
  <c r="AQ3261" i="8"/>
  <c r="AQ3223" i="8"/>
  <c r="AV3206" i="8"/>
  <c r="AS3324" i="8"/>
  <c r="AS3260" i="8"/>
  <c r="AS3192" i="8"/>
  <c r="AQ3317" i="8"/>
  <c r="AQ3253" i="8"/>
  <c r="AV3056" i="8"/>
  <c r="AV3055" i="8"/>
  <c r="AV3054" i="8"/>
  <c r="AV3053" i="8"/>
  <c r="AV3052" i="8"/>
  <c r="AV3051" i="8"/>
  <c r="AV3050" i="8"/>
  <c r="AV3049" i="8"/>
  <c r="AV3048" i="8"/>
  <c r="AV3047" i="8"/>
  <c r="AV3046" i="8"/>
  <c r="AV3045" i="8"/>
  <c r="AV3044" i="8"/>
  <c r="AV3043" i="8"/>
  <c r="AV3042" i="8"/>
  <c r="AV3041" i="8"/>
  <c r="AV3040" i="8"/>
  <c r="AV3039" i="8"/>
  <c r="AV3038" i="8"/>
  <c r="AV3037" i="8"/>
  <c r="AV3036" i="8"/>
  <c r="AV3035" i="8"/>
  <c r="AV3034" i="8"/>
  <c r="AV3033" i="8"/>
  <c r="AV3032" i="8"/>
  <c r="AV3031" i="8"/>
  <c r="AV3030" i="8"/>
  <c r="AV3029" i="8"/>
  <c r="AV3028" i="8"/>
  <c r="AV3027" i="8"/>
  <c r="AV3026" i="8"/>
  <c r="AV3025" i="8"/>
  <c r="AV3024" i="8"/>
  <c r="AV3023" i="8"/>
  <c r="AV3022" i="8"/>
  <c r="AV3021" i="8"/>
  <c r="AV3020" i="8"/>
  <c r="AV3019" i="8"/>
  <c r="AV3018" i="8"/>
  <c r="AV3017" i="8"/>
  <c r="AV3016" i="8"/>
  <c r="AV3015" i="8"/>
  <c r="AV3014" i="8"/>
  <c r="AV3013" i="8"/>
  <c r="AV3012" i="8"/>
  <c r="AV3011" i="8"/>
  <c r="AV3010" i="8"/>
  <c r="AV3009" i="8"/>
  <c r="AV3008" i="8"/>
  <c r="AV3007" i="8"/>
  <c r="AV3006" i="8"/>
  <c r="AV3005" i="8"/>
  <c r="AV3004" i="8"/>
  <c r="AV3003" i="8"/>
  <c r="AV3002" i="8"/>
  <c r="AV3001" i="8"/>
  <c r="AV3000" i="8"/>
  <c r="AV2999" i="8"/>
  <c r="AV2998" i="8"/>
  <c r="AV2997" i="8"/>
  <c r="AV2996" i="8"/>
  <c r="AV2995" i="8"/>
  <c r="AV2994" i="8"/>
  <c r="AV2993" i="8"/>
  <c r="AV2992" i="8"/>
  <c r="AV2991" i="8"/>
  <c r="AV2990" i="8"/>
  <c r="AV2989" i="8"/>
  <c r="AV2988" i="8"/>
  <c r="AV2987" i="8"/>
  <c r="AV2986" i="8"/>
  <c r="AV2985" i="8"/>
  <c r="AV2984" i="8"/>
  <c r="AV2983" i="8"/>
  <c r="AV2982" i="8"/>
  <c r="AV2981" i="8"/>
  <c r="AV2980" i="8"/>
  <c r="AV2979" i="8"/>
  <c r="AV2978" i="8"/>
  <c r="AV2977" i="8"/>
  <c r="AV2976" i="8"/>
  <c r="AV2975" i="8"/>
  <c r="AV2974" i="8"/>
  <c r="AV2973" i="8"/>
  <c r="AV2972" i="8"/>
  <c r="AV2971" i="8"/>
  <c r="AV2970" i="8"/>
  <c r="AV2969" i="8"/>
  <c r="AV2968" i="8"/>
  <c r="AV2967" i="8"/>
  <c r="AS3316" i="8"/>
  <c r="AS3252" i="8"/>
  <c r="AS3220" i="8"/>
  <c r="AQ3309" i="8"/>
  <c r="AQ3245" i="8"/>
  <c r="AS3218" i="8"/>
  <c r="AQ3189" i="8"/>
  <c r="AV3057" i="8"/>
  <c r="AS3056" i="8"/>
  <c r="AS3055" i="8"/>
  <c r="AS3054" i="8"/>
  <c r="AS3053" i="8"/>
  <c r="AS3052" i="8"/>
  <c r="AS3051" i="8"/>
  <c r="AS3050" i="8"/>
  <c r="AS3049" i="8"/>
  <c r="AS3048" i="8"/>
  <c r="AS3047" i="8"/>
  <c r="AS3046" i="8"/>
  <c r="AS3045" i="8"/>
  <c r="AS3044" i="8"/>
  <c r="AS3043" i="8"/>
  <c r="AS3042" i="8"/>
  <c r="AS3041" i="8"/>
  <c r="AS3040" i="8"/>
  <c r="AS3039" i="8"/>
  <c r="AS3038" i="8"/>
  <c r="AS3037" i="8"/>
  <c r="AS3036" i="8"/>
  <c r="AS3035" i="8"/>
  <c r="AS3034" i="8"/>
  <c r="AS3033" i="8"/>
  <c r="AS3032" i="8"/>
  <c r="AS3031" i="8"/>
  <c r="AS3030" i="8"/>
  <c r="AS3029" i="8"/>
  <c r="AS3028" i="8"/>
  <c r="AS3027" i="8"/>
  <c r="AS3026" i="8"/>
  <c r="AS3025" i="8"/>
  <c r="AS3024" i="8"/>
  <c r="AS3023" i="8"/>
  <c r="AS3022" i="8"/>
  <c r="AS3021" i="8"/>
  <c r="AS3020" i="8"/>
  <c r="AS3019" i="8"/>
  <c r="AS3018" i="8"/>
  <c r="AS3017" i="8"/>
  <c r="AS3016" i="8"/>
  <c r="AS3015" i="8"/>
  <c r="AS3014" i="8"/>
  <c r="AS3013" i="8"/>
  <c r="AS3012" i="8"/>
  <c r="AS3011" i="8"/>
  <c r="AS3010" i="8"/>
  <c r="AS3009" i="8"/>
  <c r="AS3008" i="8"/>
  <c r="AS3007" i="8"/>
  <c r="AS3006" i="8"/>
  <c r="AS3005" i="8"/>
  <c r="AS3004" i="8"/>
  <c r="AS3003" i="8"/>
  <c r="AS3002" i="8"/>
  <c r="AS3001" i="8"/>
  <c r="AS3000" i="8"/>
  <c r="AS2999" i="8"/>
  <c r="AS2998" i="8"/>
  <c r="AS2997" i="8"/>
  <c r="AS2996" i="8"/>
  <c r="AS2995" i="8"/>
  <c r="AS2994" i="8"/>
  <c r="AS2993" i="8"/>
  <c r="AS2992" i="8"/>
  <c r="AS2991" i="8"/>
  <c r="AS2990" i="8"/>
  <c r="AS2989" i="8"/>
  <c r="AS2988" i="8"/>
  <c r="AS2987" i="8"/>
  <c r="AS2986" i="8"/>
  <c r="AS2985" i="8"/>
  <c r="AS2984" i="8"/>
  <c r="AS2983" i="8"/>
  <c r="AS2982" i="8"/>
  <c r="AS2981" i="8"/>
  <c r="AS2980" i="8"/>
  <c r="AS3308" i="8"/>
  <c r="AS3244" i="8"/>
  <c r="AQ3218" i="8"/>
  <c r="AS3057" i="8"/>
  <c r="AQ3056" i="8"/>
  <c r="AQ3055" i="8"/>
  <c r="AQ3054" i="8"/>
  <c r="AQ3053" i="8"/>
  <c r="AQ3052" i="8"/>
  <c r="AQ3051" i="8"/>
  <c r="AQ3050" i="8"/>
  <c r="AQ3049" i="8"/>
  <c r="AQ3048" i="8"/>
  <c r="AQ3047" i="8"/>
  <c r="AQ3046" i="8"/>
  <c r="AQ3045" i="8"/>
  <c r="AQ3044" i="8"/>
  <c r="AQ3043" i="8"/>
  <c r="AQ3042" i="8"/>
  <c r="AQ3041" i="8"/>
  <c r="AQ3040" i="8"/>
  <c r="AQ3039" i="8"/>
  <c r="AQ3038" i="8"/>
  <c r="AQ3037" i="8"/>
  <c r="AQ3036" i="8"/>
  <c r="AQ3035" i="8"/>
  <c r="AQ3034" i="8"/>
  <c r="AQ3033" i="8"/>
  <c r="AW3033" i="8" s="1"/>
  <c r="AQ3032" i="8"/>
  <c r="AQ3031" i="8"/>
  <c r="AQ3030" i="8"/>
  <c r="AQ3029" i="8"/>
  <c r="AQ3028" i="8"/>
  <c r="AQ3027" i="8"/>
  <c r="AQ3026" i="8"/>
  <c r="AQ3025" i="8"/>
  <c r="AQ3024" i="8"/>
  <c r="AQ3023" i="8"/>
  <c r="AQ3022" i="8"/>
  <c r="AQ3021" i="8"/>
  <c r="AQ3020" i="8"/>
  <c r="AQ3019" i="8"/>
  <c r="AQ3018" i="8"/>
  <c r="AQ3017" i="8"/>
  <c r="AQ3016" i="8"/>
  <c r="AQ3015" i="8"/>
  <c r="AQ3014" i="8"/>
  <c r="AQ3013" i="8"/>
  <c r="AW3013" i="8" s="1"/>
  <c r="AQ3012" i="8"/>
  <c r="AQ3011" i="8"/>
  <c r="AQ3010" i="8"/>
  <c r="AQ3009" i="8"/>
  <c r="AQ3008" i="8"/>
  <c r="AQ3007" i="8"/>
  <c r="AQ3006" i="8"/>
  <c r="AQ3005" i="8"/>
  <c r="AQ3004" i="8"/>
  <c r="AQ3003" i="8"/>
  <c r="AW3003" i="8" s="1"/>
  <c r="AQ3002" i="8"/>
  <c r="AQ3001" i="8"/>
  <c r="AQ3000" i="8"/>
  <c r="AQ2999" i="8"/>
  <c r="AQ2998" i="8"/>
  <c r="AQ2997" i="8"/>
  <c r="AW2997" i="8" s="1"/>
  <c r="AX2997" i="8" s="1"/>
  <c r="AY2997" i="8" s="1"/>
  <c r="AQ2996" i="8"/>
  <c r="AQ2995" i="8"/>
  <c r="AQ2994" i="8"/>
  <c r="AW2994" i="8" s="1"/>
  <c r="AQ2993" i="8"/>
  <c r="AQ2992" i="8"/>
  <c r="AQ2991" i="8"/>
  <c r="AQ2990" i="8"/>
  <c r="AQ2989" i="8"/>
  <c r="AW2989" i="8" s="1"/>
  <c r="AQ2988" i="8"/>
  <c r="AQ2987" i="8"/>
  <c r="AQ2986" i="8"/>
  <c r="AQ2985" i="8"/>
  <c r="AQ2984" i="8"/>
  <c r="AQ2983" i="8"/>
  <c r="AQ2982" i="8"/>
  <c r="AQ2981" i="8"/>
  <c r="AQ2980" i="8"/>
  <c r="AQ2979" i="8"/>
  <c r="AQ2978" i="8"/>
  <c r="AQ2977" i="8"/>
  <c r="AQ2976" i="8"/>
  <c r="AQ2975" i="8"/>
  <c r="AQ2974" i="8"/>
  <c r="AQ2973" i="8"/>
  <c r="AQ2972" i="8"/>
  <c r="AQ2971" i="8"/>
  <c r="AQ2970" i="8"/>
  <c r="AQ2969" i="8"/>
  <c r="AQ2968" i="8"/>
  <c r="AQ2967" i="8"/>
  <c r="AQ3301" i="8"/>
  <c r="AT3301" i="8" s="1"/>
  <c r="AS3216" i="8"/>
  <c r="AQ3201" i="8"/>
  <c r="AV3058" i="8"/>
  <c r="AQ3057" i="8"/>
  <c r="AQ2942" i="8"/>
  <c r="AQ2934" i="8"/>
  <c r="AS3300" i="8"/>
  <c r="AS2975" i="8"/>
  <c r="AS2945" i="8"/>
  <c r="AV2940" i="8"/>
  <c r="AS2937" i="8"/>
  <c r="AV2932" i="8"/>
  <c r="AS2929" i="8"/>
  <c r="AV2925" i="8"/>
  <c r="AS2924" i="8"/>
  <c r="AS2923" i="8"/>
  <c r="AS2922" i="8"/>
  <c r="AS2921" i="8"/>
  <c r="AS2920" i="8"/>
  <c r="AS2919" i="8"/>
  <c r="AS2918" i="8"/>
  <c r="AS2917" i="8"/>
  <c r="AS2916" i="8"/>
  <c r="AS2915" i="8"/>
  <c r="AS2914" i="8"/>
  <c r="AS2913" i="8"/>
  <c r="AS2912" i="8"/>
  <c r="AS2911" i="8"/>
  <c r="AS2910" i="8"/>
  <c r="AS2909" i="8"/>
  <c r="AS2908" i="8"/>
  <c r="AS2907" i="8"/>
  <c r="AS2906" i="8"/>
  <c r="AS2905" i="8"/>
  <c r="AS2904" i="8"/>
  <c r="AS2903" i="8"/>
  <c r="AS2902" i="8"/>
  <c r="AS2901" i="8"/>
  <c r="AS2900" i="8"/>
  <c r="AS2899" i="8"/>
  <c r="AS2898" i="8"/>
  <c r="AS2897" i="8"/>
  <c r="AS2896" i="8"/>
  <c r="AS2895" i="8"/>
  <c r="AS2894" i="8"/>
  <c r="AS2893" i="8"/>
  <c r="AS2892" i="8"/>
  <c r="AS2891" i="8"/>
  <c r="AS2890" i="8"/>
  <c r="AS2889" i="8"/>
  <c r="AS2888" i="8"/>
  <c r="AS2887" i="8"/>
  <c r="AS2886" i="8"/>
  <c r="AS2885" i="8"/>
  <c r="AS2884" i="8"/>
  <c r="AS2883" i="8"/>
  <c r="AS2882" i="8"/>
  <c r="AS2881" i="8"/>
  <c r="AS2880" i="8"/>
  <c r="AS2879" i="8"/>
  <c r="AS2878" i="8"/>
  <c r="AS2877" i="8"/>
  <c r="AS2876" i="8"/>
  <c r="AS2875" i="8"/>
  <c r="AS2874" i="8"/>
  <c r="AS2873" i="8"/>
  <c r="AS2872" i="8"/>
  <c r="AS2871" i="8"/>
  <c r="AS2870" i="8"/>
  <c r="AS2869" i="8"/>
  <c r="AS2868" i="8"/>
  <c r="AS2867" i="8"/>
  <c r="AS2866" i="8"/>
  <c r="AS2865" i="8"/>
  <c r="AS2864" i="8"/>
  <c r="AS2863" i="8"/>
  <c r="AS2862" i="8"/>
  <c r="AS2861" i="8"/>
  <c r="AS2860" i="8"/>
  <c r="AS2859" i="8"/>
  <c r="AS2858" i="8"/>
  <c r="AS2857" i="8"/>
  <c r="AS2856" i="8"/>
  <c r="AS2855" i="8"/>
  <c r="AS2854" i="8"/>
  <c r="AS2853" i="8"/>
  <c r="AS2852" i="8"/>
  <c r="AS2851" i="8"/>
  <c r="AS2850" i="8"/>
  <c r="AS2849" i="8"/>
  <c r="AS2848" i="8"/>
  <c r="AS2847" i="8"/>
  <c r="AS2846" i="8"/>
  <c r="AS2845" i="8"/>
  <c r="AS2844" i="8"/>
  <c r="AS2843" i="8"/>
  <c r="AS2842" i="8"/>
  <c r="AS2841" i="8"/>
  <c r="AS2840" i="8"/>
  <c r="AS2839" i="8"/>
  <c r="AS2838" i="8"/>
  <c r="AS2837" i="8"/>
  <c r="AS2836" i="8"/>
  <c r="AS2835" i="8"/>
  <c r="AS2834" i="8"/>
  <c r="AS2833" i="8"/>
  <c r="AS2832" i="8"/>
  <c r="AS2831" i="8"/>
  <c r="AS2830" i="8"/>
  <c r="AS2829" i="8"/>
  <c r="AS2828" i="8"/>
  <c r="AS2827" i="8"/>
  <c r="AS2826" i="8"/>
  <c r="AS2825" i="8"/>
  <c r="AS2824" i="8"/>
  <c r="AS2823" i="8"/>
  <c r="AS2822" i="8"/>
  <c r="AS2821" i="8"/>
  <c r="AS2820" i="8"/>
  <c r="AS2819" i="8"/>
  <c r="AS2818" i="8"/>
  <c r="AS2817" i="8"/>
  <c r="AS2816" i="8"/>
  <c r="AS2815" i="8"/>
  <c r="AS2814" i="8"/>
  <c r="AS2813" i="8"/>
  <c r="AS2812" i="8"/>
  <c r="AS2811" i="8"/>
  <c r="AS2810" i="8"/>
  <c r="AS2809" i="8"/>
  <c r="AS2808" i="8"/>
  <c r="AS2807" i="8"/>
  <c r="AS2806" i="8"/>
  <c r="AS2805" i="8"/>
  <c r="AS2804" i="8"/>
  <c r="AS2803" i="8"/>
  <c r="AS2802" i="8"/>
  <c r="AS2801" i="8"/>
  <c r="AS2800" i="8"/>
  <c r="AS2799" i="8"/>
  <c r="AS2798" i="8"/>
  <c r="AS2797" i="8"/>
  <c r="AQ3293" i="8"/>
  <c r="AS2970" i="8"/>
  <c r="AQ2945" i="8"/>
  <c r="AQ2937" i="8"/>
  <c r="AQ2929" i="8"/>
  <c r="AQ2924" i="8"/>
  <c r="AQ2923" i="8"/>
  <c r="AQ2922" i="8"/>
  <c r="AQ2921" i="8"/>
  <c r="AQ2920" i="8"/>
  <c r="AQ2919" i="8"/>
  <c r="AQ2918" i="8"/>
  <c r="AQ2917" i="8"/>
  <c r="AQ2916" i="8"/>
  <c r="AQ2915" i="8"/>
  <c r="AQ2914" i="8"/>
  <c r="AQ2913" i="8"/>
  <c r="AW2913" i="8" s="1"/>
  <c r="AQ2912" i="8"/>
  <c r="AQ2911" i="8"/>
  <c r="AQ2910" i="8"/>
  <c r="AQ2909" i="8"/>
  <c r="AQ2908" i="8"/>
  <c r="AQ2907" i="8"/>
  <c r="AQ2906" i="8"/>
  <c r="AQ2905" i="8"/>
  <c r="AQ2904" i="8"/>
  <c r="AQ2903" i="8"/>
  <c r="AQ2902" i="8"/>
  <c r="AQ2901" i="8"/>
  <c r="AW2901" i="8" s="1"/>
  <c r="AQ2900" i="8"/>
  <c r="AQ2899" i="8"/>
  <c r="AQ2898" i="8"/>
  <c r="AQ2897" i="8"/>
  <c r="AQ2896" i="8"/>
  <c r="AQ2895" i="8"/>
  <c r="AQ2894" i="8"/>
  <c r="AW2894" i="8" s="1"/>
  <c r="AQ2893" i="8"/>
  <c r="AQ2892" i="8"/>
  <c r="AQ2891" i="8"/>
  <c r="AQ2890" i="8"/>
  <c r="AQ2889" i="8"/>
  <c r="AQ2888" i="8"/>
  <c r="AQ2887" i="8"/>
  <c r="AQ2886" i="8"/>
  <c r="AQ2885" i="8"/>
  <c r="AQ2884" i="8"/>
  <c r="AQ2883" i="8"/>
  <c r="AQ2882" i="8"/>
  <c r="AQ2881" i="8"/>
  <c r="AQ2880" i="8"/>
  <c r="AQ2879" i="8"/>
  <c r="AQ2878" i="8"/>
  <c r="AQ2877" i="8"/>
  <c r="AQ2876" i="8"/>
  <c r="AQ2875" i="8"/>
  <c r="AQ2874" i="8"/>
  <c r="AQ2873" i="8"/>
  <c r="AQ2872" i="8"/>
  <c r="AQ2871" i="8"/>
  <c r="AQ2870" i="8"/>
  <c r="AQ2869" i="8"/>
  <c r="AW2869" i="8" s="1"/>
  <c r="AQ2868" i="8"/>
  <c r="AQ2867" i="8"/>
  <c r="AQ2866" i="8"/>
  <c r="AQ2865" i="8"/>
  <c r="AQ2864" i="8"/>
  <c r="AQ2863" i="8"/>
  <c r="AQ2862" i="8"/>
  <c r="AQ2861" i="8"/>
  <c r="AQ2860" i="8"/>
  <c r="AW2860" i="8" s="1"/>
  <c r="AQ2859" i="8"/>
  <c r="AQ2858" i="8"/>
  <c r="AQ2857" i="8"/>
  <c r="AQ2856" i="8"/>
  <c r="AQ2855" i="8"/>
  <c r="AQ2854" i="8"/>
  <c r="AQ2853" i="8"/>
  <c r="AQ2852" i="8"/>
  <c r="AQ2851" i="8"/>
  <c r="AQ2850" i="8"/>
  <c r="AQ2849" i="8"/>
  <c r="AQ2848" i="8"/>
  <c r="AQ2847" i="8"/>
  <c r="AQ2846" i="8"/>
  <c r="AQ2845" i="8"/>
  <c r="AQ2844" i="8"/>
  <c r="AQ2843" i="8"/>
  <c r="AQ2842" i="8"/>
  <c r="AQ2841" i="8"/>
  <c r="AQ2840" i="8"/>
  <c r="AQ2839" i="8"/>
  <c r="AQ2838" i="8"/>
  <c r="AW2838" i="8" s="1"/>
  <c r="AQ2837" i="8"/>
  <c r="AQ2836" i="8"/>
  <c r="AQ2835" i="8"/>
  <c r="AQ2834" i="8"/>
  <c r="AQ2833" i="8"/>
  <c r="AQ2832" i="8"/>
  <c r="AQ2831" i="8"/>
  <c r="AQ2830" i="8"/>
  <c r="AQ2829" i="8"/>
  <c r="AQ2828" i="8"/>
  <c r="AQ2827" i="8"/>
  <c r="AQ2826" i="8"/>
  <c r="AQ2825" i="8"/>
  <c r="AQ2824" i="8"/>
  <c r="AQ2823" i="8"/>
  <c r="AQ2822" i="8"/>
  <c r="AQ2821" i="8"/>
  <c r="AQ2820" i="8"/>
  <c r="AQ2819" i="8"/>
  <c r="AQ2818" i="8"/>
  <c r="AQ2817" i="8"/>
  <c r="AQ2816" i="8"/>
  <c r="AQ2815" i="8"/>
  <c r="AQ2814" i="8"/>
  <c r="AQ2813" i="8"/>
  <c r="AQ2812" i="8"/>
  <c r="AQ2811" i="8"/>
  <c r="AQ2810" i="8"/>
  <c r="AQ2809" i="8"/>
  <c r="AQ2808" i="8"/>
  <c r="AQ2807" i="8"/>
  <c r="AQ2806" i="8"/>
  <c r="AQ2805" i="8"/>
  <c r="AQ2804" i="8"/>
  <c r="AQ2803" i="8"/>
  <c r="AQ2802" i="8"/>
  <c r="AQ2801" i="8"/>
  <c r="AQ2800" i="8"/>
  <c r="AQ2799" i="8"/>
  <c r="AQ2798" i="8"/>
  <c r="AQ2797" i="8"/>
  <c r="AV3239" i="8"/>
  <c r="AV2964" i="8"/>
  <c r="AV2962" i="8"/>
  <c r="AV2960" i="8"/>
  <c r="AV2958" i="8"/>
  <c r="AV2956" i="8"/>
  <c r="AV2954" i="8"/>
  <c r="AV2952" i="8"/>
  <c r="AV2950" i="8"/>
  <c r="AV2948" i="8"/>
  <c r="AV2943" i="8"/>
  <c r="AS2940" i="8"/>
  <c r="AV2935" i="8"/>
  <c r="AS2932" i="8"/>
  <c r="AV2926" i="8"/>
  <c r="AS2925" i="8"/>
  <c r="AS2974" i="8"/>
  <c r="AV2966" i="8"/>
  <c r="AQ2940" i="8"/>
  <c r="AQ2932" i="8"/>
  <c r="AQ2925" i="8"/>
  <c r="AQ3216" i="8"/>
  <c r="AS2979" i="8"/>
  <c r="AS2966" i="8"/>
  <c r="AS2964" i="8"/>
  <c r="AS2962" i="8"/>
  <c r="AS2960" i="8"/>
  <c r="AS2958" i="8"/>
  <c r="AS2956" i="8"/>
  <c r="AS2954" i="8"/>
  <c r="AS2952" i="8"/>
  <c r="AS2950" i="8"/>
  <c r="AS2948" i="8"/>
  <c r="AV2946" i="8"/>
  <c r="AS2943" i="8"/>
  <c r="AV2938" i="8"/>
  <c r="AS2935" i="8"/>
  <c r="AV2930" i="8"/>
  <c r="AV2927" i="8"/>
  <c r="AS2926" i="8"/>
  <c r="AS3214" i="8"/>
  <c r="AV3059" i="8"/>
  <c r="AS2969" i="8"/>
  <c r="AQ2966" i="8"/>
  <c r="AQ2964" i="8"/>
  <c r="AQ2962" i="8"/>
  <c r="AQ2960" i="8"/>
  <c r="AQ2958" i="8"/>
  <c r="AQ2956" i="8"/>
  <c r="AW2956" i="8" s="1"/>
  <c r="AQ2954" i="8"/>
  <c r="AQ2952" i="8"/>
  <c r="AQ2950" i="8"/>
  <c r="AQ2948" i="8"/>
  <c r="AQ2943" i="8"/>
  <c r="AQ2935" i="8"/>
  <c r="AQ2926" i="8"/>
  <c r="AS3058" i="8"/>
  <c r="AS2973" i="8"/>
  <c r="AS2946" i="8"/>
  <c r="AV2941" i="8"/>
  <c r="AS2938" i="8"/>
  <c r="AV2933" i="8"/>
  <c r="AS2930" i="8"/>
  <c r="AS2927" i="8"/>
  <c r="AQ3058" i="8"/>
  <c r="AW3058" i="8" s="1"/>
  <c r="AS2978" i="8"/>
  <c r="AQ2946" i="8"/>
  <c r="AQ2938" i="8"/>
  <c r="AQ2930" i="8"/>
  <c r="AQ2927" i="8"/>
  <c r="AV2944" i="8"/>
  <c r="AS2941" i="8"/>
  <c r="AV2936" i="8"/>
  <c r="AS2933" i="8"/>
  <c r="AV2928" i="8"/>
  <c r="AS2972" i="8"/>
  <c r="AS2968" i="8"/>
  <c r="AQ2941" i="8"/>
  <c r="AQ2933" i="8"/>
  <c r="AS2977" i="8"/>
  <c r="AV2965" i="8"/>
  <c r="AV2963" i="8"/>
  <c r="AV2961" i="8"/>
  <c r="AV2959" i="8"/>
  <c r="AV2957" i="8"/>
  <c r="AV2955" i="8"/>
  <c r="AV2953" i="8"/>
  <c r="AV2951" i="8"/>
  <c r="AV2949" i="8"/>
  <c r="AS2944" i="8"/>
  <c r="AV2939" i="8"/>
  <c r="AS2936" i="8"/>
  <c r="AV2931" i="8"/>
  <c r="AS2928" i="8"/>
  <c r="AV2947" i="8"/>
  <c r="AQ2944" i="8"/>
  <c r="AQ2936" i="8"/>
  <c r="AQ2928" i="8"/>
  <c r="AS2957" i="8"/>
  <c r="AS2947" i="8"/>
  <c r="AV2918" i="8"/>
  <c r="AV2902" i="8"/>
  <c r="AV2886" i="8"/>
  <c r="AV2870" i="8"/>
  <c r="AV2854" i="8"/>
  <c r="AV2838" i="8"/>
  <c r="AV2822" i="8"/>
  <c r="AQ2957" i="8"/>
  <c r="AQ2947" i="8"/>
  <c r="AV2923" i="8"/>
  <c r="AV2907" i="8"/>
  <c r="AV2891" i="8"/>
  <c r="AV2875" i="8"/>
  <c r="AV2859" i="8"/>
  <c r="AV2843" i="8"/>
  <c r="AV2815" i="8"/>
  <c r="AV2929" i="8"/>
  <c r="AV2912" i="8"/>
  <c r="AV2896" i="8"/>
  <c r="AV2880" i="8"/>
  <c r="AV2864" i="8"/>
  <c r="AV2848" i="8"/>
  <c r="AV2829" i="8"/>
  <c r="AV2824" i="8"/>
  <c r="AS2967" i="8"/>
  <c r="AS2955" i="8"/>
  <c r="AV2937" i="8"/>
  <c r="AV2917" i="8"/>
  <c r="AV2901" i="8"/>
  <c r="AV2885" i="8"/>
  <c r="AV2869" i="8"/>
  <c r="AV2853" i="8"/>
  <c r="AV2837" i="8"/>
  <c r="AV2832" i="8"/>
  <c r="AV2817" i="8"/>
  <c r="AV2795" i="8"/>
  <c r="AV2794" i="8"/>
  <c r="AV2793" i="8"/>
  <c r="AV2792" i="8"/>
  <c r="AV2791" i="8"/>
  <c r="AV2790" i="8"/>
  <c r="AV2789" i="8"/>
  <c r="AV2788" i="8"/>
  <c r="AV2787" i="8"/>
  <c r="AV2786" i="8"/>
  <c r="AV2785" i="8"/>
  <c r="AV2784" i="8"/>
  <c r="AV2783" i="8"/>
  <c r="AV2782" i="8"/>
  <c r="AV2781" i="8"/>
  <c r="AV2780" i="8"/>
  <c r="AV2779" i="8"/>
  <c r="AV2778" i="8"/>
  <c r="AV2777" i="8"/>
  <c r="AV2776" i="8"/>
  <c r="AV2775" i="8"/>
  <c r="AV2774" i="8"/>
  <c r="AV2773" i="8"/>
  <c r="AV2772" i="8"/>
  <c r="AV2771" i="8"/>
  <c r="AV2770" i="8"/>
  <c r="AV2769" i="8"/>
  <c r="AV2768" i="8"/>
  <c r="AV2767" i="8"/>
  <c r="AV2766" i="8"/>
  <c r="AV2765" i="8"/>
  <c r="AV2764" i="8"/>
  <c r="AV2763" i="8"/>
  <c r="AV2762" i="8"/>
  <c r="AV2761" i="8"/>
  <c r="AV2760" i="8"/>
  <c r="AV2759" i="8"/>
  <c r="AV2758" i="8"/>
  <c r="AV2757" i="8"/>
  <c r="AV2756" i="8"/>
  <c r="AV2755" i="8"/>
  <c r="AV2754" i="8"/>
  <c r="AV2753" i="8"/>
  <c r="AV2752" i="8"/>
  <c r="AV2751" i="8"/>
  <c r="AV2750" i="8"/>
  <c r="AV2749" i="8"/>
  <c r="AV2748" i="8"/>
  <c r="AV2747" i="8"/>
  <c r="AV2746" i="8"/>
  <c r="AV2745" i="8"/>
  <c r="AV2744" i="8"/>
  <c r="AV2743" i="8"/>
  <c r="AV2742" i="8"/>
  <c r="AV2741" i="8"/>
  <c r="AV2740" i="8"/>
  <c r="AV2739" i="8"/>
  <c r="AV2738" i="8"/>
  <c r="AV2737" i="8"/>
  <c r="AV2736" i="8"/>
  <c r="AV2735" i="8"/>
  <c r="AV2734" i="8"/>
  <c r="AV2733" i="8"/>
  <c r="AV2732" i="8"/>
  <c r="AV2731" i="8"/>
  <c r="AV2730" i="8"/>
  <c r="AV2729" i="8"/>
  <c r="AV2728" i="8"/>
  <c r="AV2727" i="8"/>
  <c r="AV2726" i="8"/>
  <c r="AV2725" i="8"/>
  <c r="AV2724" i="8"/>
  <c r="AV2723" i="8"/>
  <c r="AV2722" i="8"/>
  <c r="AV2721" i="8"/>
  <c r="AV2720" i="8"/>
  <c r="AV2719" i="8"/>
  <c r="AV2718" i="8"/>
  <c r="AV2717" i="8"/>
  <c r="AV2716" i="8"/>
  <c r="AV2715" i="8"/>
  <c r="AV2714" i="8"/>
  <c r="AV2713" i="8"/>
  <c r="AV2712" i="8"/>
  <c r="AV2711" i="8"/>
  <c r="AV2710" i="8"/>
  <c r="AV2709" i="8"/>
  <c r="AV2708" i="8"/>
  <c r="AV2707" i="8"/>
  <c r="AV2706" i="8"/>
  <c r="AV2705" i="8"/>
  <c r="AV2704" i="8"/>
  <c r="AV2703" i="8"/>
  <c r="AV2702" i="8"/>
  <c r="AV2701" i="8"/>
  <c r="AV2700" i="8"/>
  <c r="AV2699" i="8"/>
  <c r="AV2698" i="8"/>
  <c r="AV2697" i="8"/>
  <c r="AV2696" i="8"/>
  <c r="AV2695" i="8"/>
  <c r="AV2694" i="8"/>
  <c r="AV2693" i="8"/>
  <c r="AV2692" i="8"/>
  <c r="AV2691" i="8"/>
  <c r="AV2690" i="8"/>
  <c r="AV2689" i="8"/>
  <c r="AV2688" i="8"/>
  <c r="AV2687" i="8"/>
  <c r="AV2686" i="8"/>
  <c r="AV2685" i="8"/>
  <c r="AV2684" i="8"/>
  <c r="AV2683" i="8"/>
  <c r="AV2682" i="8"/>
  <c r="AV2681" i="8"/>
  <c r="AV2680" i="8"/>
  <c r="AV2679" i="8"/>
  <c r="AV2678" i="8"/>
  <c r="AV2677" i="8"/>
  <c r="AV2676" i="8"/>
  <c r="AV2675" i="8"/>
  <c r="AV2674" i="8"/>
  <c r="AV2673" i="8"/>
  <c r="AV2672" i="8"/>
  <c r="AV2671" i="8"/>
  <c r="AV2670" i="8"/>
  <c r="AV2669" i="8"/>
  <c r="AV2668" i="8"/>
  <c r="AV2667" i="8"/>
  <c r="AS2965" i="8"/>
  <c r="AQ2955" i="8"/>
  <c r="AV2945" i="8"/>
  <c r="AV2922" i="8"/>
  <c r="AV2906" i="8"/>
  <c r="AV2890" i="8"/>
  <c r="AV2874" i="8"/>
  <c r="AV2858" i="8"/>
  <c r="AV2842" i="8"/>
  <c r="AV2826" i="8"/>
  <c r="AV2810" i="8"/>
  <c r="AV2808" i="8"/>
  <c r="AV2806" i="8"/>
  <c r="AV2804" i="8"/>
  <c r="AV2802" i="8"/>
  <c r="AV2800" i="8"/>
  <c r="AV2798" i="8"/>
  <c r="AV2796" i="8"/>
  <c r="AQ2965" i="8"/>
  <c r="AV2911" i="8"/>
  <c r="AV2895" i="8"/>
  <c r="AV2879" i="8"/>
  <c r="AV2863" i="8"/>
  <c r="AV2847" i="8"/>
  <c r="AV2819" i="8"/>
  <c r="AS2795" i="8"/>
  <c r="AS2794" i="8"/>
  <c r="AS2793" i="8"/>
  <c r="AS2792" i="8"/>
  <c r="AS2791" i="8"/>
  <c r="AS2790" i="8"/>
  <c r="AS2789" i="8"/>
  <c r="AS2788" i="8"/>
  <c r="AS2787" i="8"/>
  <c r="AS2786" i="8"/>
  <c r="AS2785" i="8"/>
  <c r="AS2784" i="8"/>
  <c r="AS2783" i="8"/>
  <c r="AS2782" i="8"/>
  <c r="AS2781" i="8"/>
  <c r="AS2780" i="8"/>
  <c r="AS2779" i="8"/>
  <c r="AS2778" i="8"/>
  <c r="AS2777" i="8"/>
  <c r="AS2776" i="8"/>
  <c r="AS2775" i="8"/>
  <c r="AS2774" i="8"/>
  <c r="AS2773" i="8"/>
  <c r="AS2772" i="8"/>
  <c r="AS2771" i="8"/>
  <c r="AS2770" i="8"/>
  <c r="AS2769" i="8"/>
  <c r="AS2768" i="8"/>
  <c r="AS2767" i="8"/>
  <c r="AS2766" i="8"/>
  <c r="AS2765" i="8"/>
  <c r="AS2764" i="8"/>
  <c r="AS2763" i="8"/>
  <c r="AS2762" i="8"/>
  <c r="AS2761" i="8"/>
  <c r="AS2760" i="8"/>
  <c r="AS2759" i="8"/>
  <c r="AS2758" i="8"/>
  <c r="AS2757" i="8"/>
  <c r="AS2756" i="8"/>
  <c r="AS2755" i="8"/>
  <c r="AS2754" i="8"/>
  <c r="AS2753" i="8"/>
  <c r="AS2752" i="8"/>
  <c r="AS2751" i="8"/>
  <c r="AS2750" i="8"/>
  <c r="AS2749" i="8"/>
  <c r="AS2748" i="8"/>
  <c r="AS2747" i="8"/>
  <c r="AS2746" i="8"/>
  <c r="AS2745" i="8"/>
  <c r="AS2744" i="8"/>
  <c r="AS2743" i="8"/>
  <c r="AS2742" i="8"/>
  <c r="AS2741" i="8"/>
  <c r="AS2740" i="8"/>
  <c r="AS2739" i="8"/>
  <c r="AS2738" i="8"/>
  <c r="AS2737" i="8"/>
  <c r="AS2736" i="8"/>
  <c r="AS2735" i="8"/>
  <c r="AS2734" i="8"/>
  <c r="AS2733" i="8"/>
  <c r="AS2732" i="8"/>
  <c r="AS2731" i="8"/>
  <c r="AS2730" i="8"/>
  <c r="AS2729" i="8"/>
  <c r="AS2728" i="8"/>
  <c r="AS2727" i="8"/>
  <c r="AS2726" i="8"/>
  <c r="AS2725" i="8"/>
  <c r="AS2724" i="8"/>
  <c r="AS2723" i="8"/>
  <c r="AS2722" i="8"/>
  <c r="AS2721" i="8"/>
  <c r="AS2720" i="8"/>
  <c r="AS2719" i="8"/>
  <c r="AS2718" i="8"/>
  <c r="AS2717" i="8"/>
  <c r="AS2716" i="8"/>
  <c r="AS2715" i="8"/>
  <c r="AS2714" i="8"/>
  <c r="AS2713" i="8"/>
  <c r="AS2712" i="8"/>
  <c r="AS2711" i="8"/>
  <c r="AS2710" i="8"/>
  <c r="AS2709" i="8"/>
  <c r="AS2708" i="8"/>
  <c r="AS2707" i="8"/>
  <c r="AS2706" i="8"/>
  <c r="AS2705" i="8"/>
  <c r="AS2704" i="8"/>
  <c r="AS2703" i="8"/>
  <c r="AS2702" i="8"/>
  <c r="AS2701" i="8"/>
  <c r="AS2700" i="8"/>
  <c r="AS2699" i="8"/>
  <c r="AS2698" i="8"/>
  <c r="AS2697" i="8"/>
  <c r="AS2696" i="8"/>
  <c r="AS2695" i="8"/>
  <c r="AS2694" i="8"/>
  <c r="AS2693" i="8"/>
  <c r="AS2692" i="8"/>
  <c r="AS2691" i="8"/>
  <c r="AS2690" i="8"/>
  <c r="AS2689" i="8"/>
  <c r="AS2688" i="8"/>
  <c r="AS2687" i="8"/>
  <c r="AS2686" i="8"/>
  <c r="AS2685" i="8"/>
  <c r="AS2684" i="8"/>
  <c r="AS2683" i="8"/>
  <c r="AS2682" i="8"/>
  <c r="AS2681" i="8"/>
  <c r="AS2680" i="8"/>
  <c r="AS2679" i="8"/>
  <c r="AS2678" i="8"/>
  <c r="AS2677" i="8"/>
  <c r="AS2676" i="8"/>
  <c r="AS2675" i="8"/>
  <c r="AS2674" i="8"/>
  <c r="AS2673" i="8"/>
  <c r="AS2672" i="8"/>
  <c r="AS2671" i="8"/>
  <c r="AS2670" i="8"/>
  <c r="AS2669" i="8"/>
  <c r="AS2668" i="8"/>
  <c r="AS2667" i="8"/>
  <c r="AS2666" i="8"/>
  <c r="AS2953" i="8"/>
  <c r="AV2916" i="8"/>
  <c r="AV2900" i="8"/>
  <c r="AV2884" i="8"/>
  <c r="AV2868" i="8"/>
  <c r="AV2852" i="8"/>
  <c r="AV2836" i="8"/>
  <c r="AV2812" i="8"/>
  <c r="AS2796" i="8"/>
  <c r="AQ2795" i="8"/>
  <c r="AQ2794" i="8"/>
  <c r="AQ2793" i="8"/>
  <c r="AQ2792" i="8"/>
  <c r="AQ2791" i="8"/>
  <c r="AQ2790" i="8"/>
  <c r="AQ2789" i="8"/>
  <c r="AW2789" i="8" s="1"/>
  <c r="AQ2788" i="8"/>
  <c r="AQ2787" i="8"/>
  <c r="AQ2786" i="8"/>
  <c r="AQ2785" i="8"/>
  <c r="AQ2784" i="8"/>
  <c r="AQ2783" i="8"/>
  <c r="AQ2782" i="8"/>
  <c r="AQ2781" i="8"/>
  <c r="AQ2780" i="8"/>
  <c r="AQ2779" i="8"/>
  <c r="AQ2778" i="8"/>
  <c r="AW2778" i="8" s="1"/>
  <c r="AQ2777" i="8"/>
  <c r="AQ2776" i="8"/>
  <c r="AW2776" i="8" s="1"/>
  <c r="AQ2775" i="8"/>
  <c r="AQ2774" i="8"/>
  <c r="AQ2773" i="8"/>
  <c r="AQ2772" i="8"/>
  <c r="AQ2771" i="8"/>
  <c r="AQ2770" i="8"/>
  <c r="AQ2769" i="8"/>
  <c r="AQ2768" i="8"/>
  <c r="AQ2767" i="8"/>
  <c r="AQ2766" i="8"/>
  <c r="AQ2765" i="8"/>
  <c r="AQ2764" i="8"/>
  <c r="AQ2763" i="8"/>
  <c r="AQ2762" i="8"/>
  <c r="AQ2761" i="8"/>
  <c r="AQ2760" i="8"/>
  <c r="AQ2759" i="8"/>
  <c r="AQ2758" i="8"/>
  <c r="AQ2757" i="8"/>
  <c r="AW2757" i="8" s="1"/>
  <c r="AQ2756" i="8"/>
  <c r="AQ2755" i="8"/>
  <c r="AQ2754" i="8"/>
  <c r="AQ2753" i="8"/>
  <c r="AQ2752" i="8"/>
  <c r="AQ2751" i="8"/>
  <c r="AQ2750" i="8"/>
  <c r="AQ2749" i="8"/>
  <c r="AQ2748" i="8"/>
  <c r="AQ2747" i="8"/>
  <c r="AQ2746" i="8"/>
  <c r="AQ2745" i="8"/>
  <c r="AQ2744" i="8"/>
  <c r="AQ2743" i="8"/>
  <c r="AW2743" i="8" s="1"/>
  <c r="AQ2742" i="8"/>
  <c r="AQ2741" i="8"/>
  <c r="AW2741" i="8" s="1"/>
  <c r="AQ2740" i="8"/>
  <c r="AQ2739" i="8"/>
  <c r="AQ2738" i="8"/>
  <c r="AQ2737" i="8"/>
  <c r="AQ2736" i="8"/>
  <c r="AQ2735" i="8"/>
  <c r="AW2735" i="8" s="1"/>
  <c r="AQ2734" i="8"/>
  <c r="AW2734" i="8" s="1"/>
  <c r="AQ2733" i="8"/>
  <c r="AQ2732" i="8"/>
  <c r="AQ2731" i="8"/>
  <c r="AQ2730" i="8"/>
  <c r="AQ2729" i="8"/>
  <c r="AQ2728" i="8"/>
  <c r="AQ2727" i="8"/>
  <c r="AQ2726" i="8"/>
  <c r="AQ2725" i="8"/>
  <c r="AQ2724" i="8"/>
  <c r="AQ2723" i="8"/>
  <c r="AQ2722" i="8"/>
  <c r="AQ2721" i="8"/>
  <c r="AQ2720" i="8"/>
  <c r="AQ2719" i="8"/>
  <c r="AQ2718" i="8"/>
  <c r="AW2718" i="8" s="1"/>
  <c r="AQ2717" i="8"/>
  <c r="AQ2716" i="8"/>
  <c r="AQ2715" i="8"/>
  <c r="AQ2714" i="8"/>
  <c r="AQ2713" i="8"/>
  <c r="AQ2712" i="8"/>
  <c r="AQ2711" i="8"/>
  <c r="AQ2710" i="8"/>
  <c r="AW2710" i="8" s="1"/>
  <c r="AQ2709" i="8"/>
  <c r="AQ2708" i="8"/>
  <c r="AQ2707" i="8"/>
  <c r="AQ2706" i="8"/>
  <c r="AQ2705" i="8"/>
  <c r="AQ2704" i="8"/>
  <c r="AQ2703" i="8"/>
  <c r="AQ2702" i="8"/>
  <c r="AQ2701" i="8"/>
  <c r="AQ2700" i="8"/>
  <c r="AQ2699" i="8"/>
  <c r="AQ2698" i="8"/>
  <c r="AQ2697" i="8"/>
  <c r="AQ2696" i="8"/>
  <c r="AQ2695" i="8"/>
  <c r="AQ2694" i="8"/>
  <c r="AQ2693" i="8"/>
  <c r="AQ2692" i="8"/>
  <c r="AQ2691" i="8"/>
  <c r="AQ2690" i="8"/>
  <c r="AQ2689" i="8"/>
  <c r="AQ2688" i="8"/>
  <c r="AQ2687" i="8"/>
  <c r="AQ2686" i="8"/>
  <c r="AQ2685" i="8"/>
  <c r="AQ2684" i="8"/>
  <c r="AQ2683" i="8"/>
  <c r="AS2963" i="8"/>
  <c r="AQ2953" i="8"/>
  <c r="AV2934" i="8"/>
  <c r="AV2921" i="8"/>
  <c r="AV2905" i="8"/>
  <c r="AV2889" i="8"/>
  <c r="AV2873" i="8"/>
  <c r="AV2857" i="8"/>
  <c r="AV2841" i="8"/>
  <c r="AV2821" i="8"/>
  <c r="AQ2796" i="8"/>
  <c r="AQ2963" i="8"/>
  <c r="AV2942" i="8"/>
  <c r="AV2910" i="8"/>
  <c r="AV2894" i="8"/>
  <c r="AV2878" i="8"/>
  <c r="AV2862" i="8"/>
  <c r="AV2846" i="8"/>
  <c r="AV2831" i="8"/>
  <c r="AV2828" i="8"/>
  <c r="AV2814" i="8"/>
  <c r="AS2951" i="8"/>
  <c r="AS2934" i="8"/>
  <c r="AV2915" i="8"/>
  <c r="AV2899" i="8"/>
  <c r="AV2883" i="8"/>
  <c r="AV2867" i="8"/>
  <c r="AV2851" i="8"/>
  <c r="AV2835" i="8"/>
  <c r="AV2823" i="8"/>
  <c r="AS2961" i="8"/>
  <c r="AQ2951" i="8"/>
  <c r="AS2942" i="8"/>
  <c r="AV2920" i="8"/>
  <c r="AV2904" i="8"/>
  <c r="AV2888" i="8"/>
  <c r="AV2872" i="8"/>
  <c r="AV2856" i="8"/>
  <c r="AV2840" i="8"/>
  <c r="AV2816" i="8"/>
  <c r="AS2959" i="8"/>
  <c r="AQ2949" i="8"/>
  <c r="AS2931" i="8"/>
  <c r="AV2919" i="8"/>
  <c r="AV2903" i="8"/>
  <c r="AV2887" i="8"/>
  <c r="AV2871" i="8"/>
  <c r="AV2855" i="8"/>
  <c r="AV2839" i="8"/>
  <c r="AV2830" i="8"/>
  <c r="AV2811" i="8"/>
  <c r="AS2971" i="8"/>
  <c r="AQ2939" i="8"/>
  <c r="AV2913" i="8"/>
  <c r="AV2897" i="8"/>
  <c r="AV2881" i="8"/>
  <c r="AV2865" i="8"/>
  <c r="AV2849" i="8"/>
  <c r="AV2833" i="8"/>
  <c r="AV2813" i="8"/>
  <c r="AQ2677" i="8"/>
  <c r="AQ2669" i="8"/>
  <c r="AQ2666" i="8"/>
  <c r="AQ2665" i="8"/>
  <c r="AQ2664" i="8"/>
  <c r="AQ2663" i="8"/>
  <c r="AQ2662" i="8"/>
  <c r="AW2662" i="8" s="1"/>
  <c r="AQ2661" i="8"/>
  <c r="AQ2660" i="8"/>
  <c r="AQ2659" i="8"/>
  <c r="AQ2658" i="8"/>
  <c r="AQ2657" i="8"/>
  <c r="AQ2656" i="8"/>
  <c r="AQ2655" i="8"/>
  <c r="AQ2654" i="8"/>
  <c r="AQ2653" i="8"/>
  <c r="AQ2652" i="8"/>
  <c r="AQ2651" i="8"/>
  <c r="AQ2650" i="8"/>
  <c r="AQ2649" i="8"/>
  <c r="AQ2648" i="8"/>
  <c r="AQ2647" i="8"/>
  <c r="AW2647" i="8" s="1"/>
  <c r="AQ2646" i="8"/>
  <c r="AQ2645" i="8"/>
  <c r="AQ2644" i="8"/>
  <c r="AQ2643" i="8"/>
  <c r="AQ2642" i="8"/>
  <c r="AQ2641" i="8"/>
  <c r="AQ2640" i="8"/>
  <c r="AQ2639" i="8"/>
  <c r="AQ2638" i="8"/>
  <c r="AQ2637" i="8"/>
  <c r="AQ2636" i="8"/>
  <c r="AQ2635" i="8"/>
  <c r="AQ2634" i="8"/>
  <c r="AQ2633" i="8"/>
  <c r="AQ2632" i="8"/>
  <c r="AQ2631" i="8"/>
  <c r="AQ2630" i="8"/>
  <c r="AQ2629" i="8"/>
  <c r="AQ2628" i="8"/>
  <c r="AQ2627" i="8"/>
  <c r="AQ2626" i="8"/>
  <c r="AQ2625" i="8"/>
  <c r="AQ2624" i="8"/>
  <c r="AQ2623" i="8"/>
  <c r="AQ2622" i="8"/>
  <c r="AQ2621" i="8"/>
  <c r="AQ2620" i="8"/>
  <c r="AQ2619" i="8"/>
  <c r="AQ2618" i="8"/>
  <c r="AQ2617" i="8"/>
  <c r="AQ2616" i="8"/>
  <c r="AW2616" i="8" s="1"/>
  <c r="AQ2615" i="8"/>
  <c r="AQ2614" i="8"/>
  <c r="AQ2613" i="8"/>
  <c r="AQ2612" i="8"/>
  <c r="AQ2611" i="8"/>
  <c r="AQ2610" i="8"/>
  <c r="AQ2609" i="8"/>
  <c r="AQ2608" i="8"/>
  <c r="AQ2607" i="8"/>
  <c r="AQ2606" i="8"/>
  <c r="AQ2605" i="8"/>
  <c r="AQ2604" i="8"/>
  <c r="AQ2603" i="8"/>
  <c r="AQ2602" i="8"/>
  <c r="AQ2601" i="8"/>
  <c r="AQ2600" i="8"/>
  <c r="AW2600" i="8" s="1"/>
  <c r="AQ2599" i="8"/>
  <c r="AQ2598" i="8"/>
  <c r="AQ2597" i="8"/>
  <c r="AQ2596" i="8"/>
  <c r="AW2596" i="8" s="1"/>
  <c r="AQ2595" i="8"/>
  <c r="AQ2594" i="8"/>
  <c r="AQ2593" i="8"/>
  <c r="AQ2592" i="8"/>
  <c r="AQ2591" i="8"/>
  <c r="AQ2590" i="8"/>
  <c r="AQ2589" i="8"/>
  <c r="AQ2588" i="8"/>
  <c r="AQ2587" i="8"/>
  <c r="AQ2586" i="8"/>
  <c r="AQ2585" i="8"/>
  <c r="AQ2584" i="8"/>
  <c r="AQ2583" i="8"/>
  <c r="AQ2582" i="8"/>
  <c r="AQ2581" i="8"/>
  <c r="AQ2580" i="8"/>
  <c r="AQ2579" i="8"/>
  <c r="AQ2578" i="8"/>
  <c r="AQ2577" i="8"/>
  <c r="AQ2576" i="8"/>
  <c r="AQ2575" i="8"/>
  <c r="AQ2574" i="8"/>
  <c r="AQ2573" i="8"/>
  <c r="AQ2572" i="8"/>
  <c r="AQ2571" i="8"/>
  <c r="AQ2570" i="8"/>
  <c r="AQ2569" i="8"/>
  <c r="AQ2568" i="8"/>
  <c r="AW2568" i="8" s="1"/>
  <c r="AQ2567" i="8"/>
  <c r="AW2567" i="8" s="1"/>
  <c r="AQ2566" i="8"/>
  <c r="AQ2565" i="8"/>
  <c r="AQ2564" i="8"/>
  <c r="AQ2563" i="8"/>
  <c r="AQ2562" i="8"/>
  <c r="AQ2561" i="8"/>
  <c r="AQ2560" i="8"/>
  <c r="AQ2559" i="8"/>
  <c r="AQ2558" i="8"/>
  <c r="AQ2557" i="8"/>
  <c r="AQ2556" i="8"/>
  <c r="AQ2555" i="8"/>
  <c r="AQ2554" i="8"/>
  <c r="AQ2553" i="8"/>
  <c r="AQ2552" i="8"/>
  <c r="AQ2551" i="8"/>
  <c r="AQ2550" i="8"/>
  <c r="AQ2549" i="8"/>
  <c r="AQ2548" i="8"/>
  <c r="AQ2547" i="8"/>
  <c r="AQ2546" i="8"/>
  <c r="AQ2545" i="8"/>
  <c r="AQ2544" i="8"/>
  <c r="AQ2543" i="8"/>
  <c r="AQ2542" i="8"/>
  <c r="AQ2541" i="8"/>
  <c r="AQ2540" i="8"/>
  <c r="AQ2539" i="8"/>
  <c r="AQ2538" i="8"/>
  <c r="AQ2537" i="8"/>
  <c r="AW2537" i="8" s="1"/>
  <c r="AQ2536" i="8"/>
  <c r="AQ2535" i="8"/>
  <c r="AQ2534" i="8"/>
  <c r="AQ2533" i="8"/>
  <c r="AQ2532" i="8"/>
  <c r="AQ2531" i="8"/>
  <c r="AQ2530" i="8"/>
  <c r="AQ2529" i="8"/>
  <c r="AQ2528" i="8"/>
  <c r="AQ2527" i="8"/>
  <c r="AQ2526" i="8"/>
  <c r="AQ2525" i="8"/>
  <c r="AQ2524" i="8"/>
  <c r="AQ2523" i="8"/>
  <c r="AQ2522" i="8"/>
  <c r="AQ2521" i="8"/>
  <c r="AQ2520" i="8"/>
  <c r="AQ2519" i="8"/>
  <c r="AV2908" i="8"/>
  <c r="AV2877" i="8"/>
  <c r="AV2850" i="8"/>
  <c r="AV2827" i="8"/>
  <c r="AV2803" i="8"/>
  <c r="AS2939" i="8"/>
  <c r="AV2825" i="8"/>
  <c r="AQ2680" i="8"/>
  <c r="AQ2672" i="8"/>
  <c r="AV2876" i="8"/>
  <c r="AV2845" i="8"/>
  <c r="AV2801" i="8"/>
  <c r="AQ2675" i="8"/>
  <c r="AQ2667" i="8"/>
  <c r="AQ2931" i="8"/>
  <c r="AV2844" i="8"/>
  <c r="AV2898" i="8"/>
  <c r="AQ2678" i="8"/>
  <c r="AQ2670" i="8"/>
  <c r="AV2799" i="8"/>
  <c r="AS2976" i="8"/>
  <c r="AV2924" i="8"/>
  <c r="AV2893" i="8"/>
  <c r="AV2866" i="8"/>
  <c r="AV2809" i="8"/>
  <c r="AQ2681" i="8"/>
  <c r="AQ2673" i="8"/>
  <c r="AQ2961" i="8"/>
  <c r="AV2892" i="8"/>
  <c r="AV2861" i="8"/>
  <c r="AV2834" i="8"/>
  <c r="AV2820" i="8"/>
  <c r="AV2797" i="8"/>
  <c r="AQ2676" i="8"/>
  <c r="AQ2668" i="8"/>
  <c r="AV2807" i="8"/>
  <c r="AQ2959" i="8"/>
  <c r="AV2860" i="8"/>
  <c r="AV2818" i="8"/>
  <c r="AQ2679" i="8"/>
  <c r="AQ2671" i="8"/>
  <c r="AV2914" i="8"/>
  <c r="AV2665" i="8"/>
  <c r="AV2664" i="8"/>
  <c r="AV2663" i="8"/>
  <c r="AV2662" i="8"/>
  <c r="AV2661" i="8"/>
  <c r="AV2660" i="8"/>
  <c r="AV2659" i="8"/>
  <c r="AV2658" i="8"/>
  <c r="AV2657" i="8"/>
  <c r="AV2656" i="8"/>
  <c r="AV2655" i="8"/>
  <c r="AV2654" i="8"/>
  <c r="AV2653" i="8"/>
  <c r="AV2652" i="8"/>
  <c r="AV2651" i="8"/>
  <c r="AV2650" i="8"/>
  <c r="AV2649" i="8"/>
  <c r="AV2648" i="8"/>
  <c r="AV2647" i="8"/>
  <c r="AV2646" i="8"/>
  <c r="AV2645" i="8"/>
  <c r="AV2644" i="8"/>
  <c r="AV2643" i="8"/>
  <c r="AV2642" i="8"/>
  <c r="AV2641" i="8"/>
  <c r="AV2640" i="8"/>
  <c r="AV2639" i="8"/>
  <c r="AV2638" i="8"/>
  <c r="AV2637" i="8"/>
  <c r="AV2636" i="8"/>
  <c r="AV2635" i="8"/>
  <c r="AV2634" i="8"/>
  <c r="AV2633" i="8"/>
  <c r="AV2632" i="8"/>
  <c r="AV2631" i="8"/>
  <c r="AV2630" i="8"/>
  <c r="AV2629" i="8"/>
  <c r="AV2628" i="8"/>
  <c r="AV2627" i="8"/>
  <c r="AV2626" i="8"/>
  <c r="AV2625" i="8"/>
  <c r="AV2624" i="8"/>
  <c r="AV2623" i="8"/>
  <c r="AV2622" i="8"/>
  <c r="AV2621" i="8"/>
  <c r="AV2620" i="8"/>
  <c r="AV2619" i="8"/>
  <c r="AV2618" i="8"/>
  <c r="AV2617" i="8"/>
  <c r="AV2616" i="8"/>
  <c r="AV2615" i="8"/>
  <c r="AV2614" i="8"/>
  <c r="AV2613" i="8"/>
  <c r="AV2612" i="8"/>
  <c r="AV2611" i="8"/>
  <c r="AV2610" i="8"/>
  <c r="AV2609" i="8"/>
  <c r="AV2608" i="8"/>
  <c r="AV2607" i="8"/>
  <c r="AV2606" i="8"/>
  <c r="AV2605" i="8"/>
  <c r="AV2604" i="8"/>
  <c r="AV2603" i="8"/>
  <c r="AV2602" i="8"/>
  <c r="AV2601" i="8"/>
  <c r="AV2600" i="8"/>
  <c r="AV2599" i="8"/>
  <c r="AV2598" i="8"/>
  <c r="AV2597" i="8"/>
  <c r="AV2596" i="8"/>
  <c r="AV2595" i="8"/>
  <c r="AV2594" i="8"/>
  <c r="AV2593" i="8"/>
  <c r="AV2592" i="8"/>
  <c r="AV2591" i="8"/>
  <c r="AV2590" i="8"/>
  <c r="AV2589" i="8"/>
  <c r="AV2588" i="8"/>
  <c r="AV2587" i="8"/>
  <c r="AV2586" i="8"/>
  <c r="AV2585" i="8"/>
  <c r="AV2584" i="8"/>
  <c r="AV2583" i="8"/>
  <c r="AV2582" i="8"/>
  <c r="AV2581" i="8"/>
  <c r="AV2580" i="8"/>
  <c r="AV2579" i="8"/>
  <c r="AV2578" i="8"/>
  <c r="AV2577" i="8"/>
  <c r="AV2576" i="8"/>
  <c r="AV2575" i="8"/>
  <c r="AV2574" i="8"/>
  <c r="AV2573" i="8"/>
  <c r="AV2572" i="8"/>
  <c r="AV2571" i="8"/>
  <c r="AV2570" i="8"/>
  <c r="AV2569" i="8"/>
  <c r="AV2568" i="8"/>
  <c r="AV2567" i="8"/>
  <c r="AV2566" i="8"/>
  <c r="AV2565" i="8"/>
  <c r="AV2564" i="8"/>
  <c r="AV2563" i="8"/>
  <c r="AV2562" i="8"/>
  <c r="AV2561" i="8"/>
  <c r="AV2560" i="8"/>
  <c r="AV2559" i="8"/>
  <c r="AV2558" i="8"/>
  <c r="AV2557" i="8"/>
  <c r="AV2556" i="8"/>
  <c r="AV2555" i="8"/>
  <c r="AV2554" i="8"/>
  <c r="AV2553" i="8"/>
  <c r="AV2552" i="8"/>
  <c r="AV2551" i="8"/>
  <c r="AV2550" i="8"/>
  <c r="AV2549" i="8"/>
  <c r="AV2548" i="8"/>
  <c r="AV2547" i="8"/>
  <c r="AV2546" i="8"/>
  <c r="AV2545" i="8"/>
  <c r="AV2544" i="8"/>
  <c r="AV2666" i="8"/>
  <c r="AS2658" i="8"/>
  <c r="AS2650" i="8"/>
  <c r="AS2642" i="8"/>
  <c r="AS2634" i="8"/>
  <c r="AS2626" i="8"/>
  <c r="AS2618" i="8"/>
  <c r="AS2610" i="8"/>
  <c r="AS2602" i="8"/>
  <c r="AS2594" i="8"/>
  <c r="AS2586" i="8"/>
  <c r="AS2578" i="8"/>
  <c r="AS2570" i="8"/>
  <c r="AS2562" i="8"/>
  <c r="AS2545" i="8"/>
  <c r="AS2519" i="8"/>
  <c r="AS2949" i="8"/>
  <c r="AS2555" i="8"/>
  <c r="AS2548" i="8"/>
  <c r="AV2517" i="8"/>
  <c r="AS2665" i="8"/>
  <c r="AS2657" i="8"/>
  <c r="AS2649" i="8"/>
  <c r="AS2641" i="8"/>
  <c r="AS2633" i="8"/>
  <c r="AS2625" i="8"/>
  <c r="AS2617" i="8"/>
  <c r="AS2609" i="8"/>
  <c r="AS2601" i="8"/>
  <c r="AS2593" i="8"/>
  <c r="AS2585" i="8"/>
  <c r="AS2577" i="8"/>
  <c r="AS2569" i="8"/>
  <c r="AS2561" i="8"/>
  <c r="AS2551" i="8"/>
  <c r="AS2517" i="8"/>
  <c r="AV2909" i="8"/>
  <c r="AS2664" i="8"/>
  <c r="AS2656" i="8"/>
  <c r="AS2648" i="8"/>
  <c r="AS2640" i="8"/>
  <c r="AS2632" i="8"/>
  <c r="AS2624" i="8"/>
  <c r="AS2616" i="8"/>
  <c r="AS2608" i="8"/>
  <c r="AS2600" i="8"/>
  <c r="AS2592" i="8"/>
  <c r="AS2584" i="8"/>
  <c r="AS2576" i="8"/>
  <c r="AS2568" i="8"/>
  <c r="AS2560" i="8"/>
  <c r="AV2542" i="8"/>
  <c r="AV2540" i="8"/>
  <c r="AV2538" i="8"/>
  <c r="AV2536" i="8"/>
  <c r="AV2534" i="8"/>
  <c r="AV2532" i="8"/>
  <c r="AV2530" i="8"/>
  <c r="AV2528" i="8"/>
  <c r="AV2526" i="8"/>
  <c r="AV2524" i="8"/>
  <c r="AV2522" i="8"/>
  <c r="AQ2517" i="8"/>
  <c r="AQ2674" i="8"/>
  <c r="AS2554" i="8"/>
  <c r="AV2520" i="8"/>
  <c r="AV2515" i="8"/>
  <c r="AV2514" i="8"/>
  <c r="AV2513" i="8"/>
  <c r="AV2512" i="8"/>
  <c r="AV2511" i="8"/>
  <c r="AV2510" i="8"/>
  <c r="AV2509" i="8"/>
  <c r="AV2508" i="8"/>
  <c r="AV2507" i="8"/>
  <c r="AV2506" i="8"/>
  <c r="AV2505" i="8"/>
  <c r="AV2504" i="8"/>
  <c r="AV2503" i="8"/>
  <c r="AV2502" i="8"/>
  <c r="AV2501" i="8"/>
  <c r="AV2500" i="8"/>
  <c r="AV2499" i="8"/>
  <c r="AV2498" i="8"/>
  <c r="AV2497" i="8"/>
  <c r="AV2496" i="8"/>
  <c r="AV2495" i="8"/>
  <c r="AV2494" i="8"/>
  <c r="AV2493" i="8"/>
  <c r="AV2492" i="8"/>
  <c r="AV2491" i="8"/>
  <c r="AV2490" i="8"/>
  <c r="AV2489" i="8"/>
  <c r="AV2488" i="8"/>
  <c r="AV2487" i="8"/>
  <c r="AV2486" i="8"/>
  <c r="AV2485" i="8"/>
  <c r="AV2484" i="8"/>
  <c r="AV2483" i="8"/>
  <c r="AV2482" i="8"/>
  <c r="AV2481" i="8"/>
  <c r="AV2480" i="8"/>
  <c r="AV2479" i="8"/>
  <c r="AV2478" i="8"/>
  <c r="AV2477" i="8"/>
  <c r="AV2476" i="8"/>
  <c r="AV2475" i="8"/>
  <c r="AV2474" i="8"/>
  <c r="AV2473" i="8"/>
  <c r="AV2472" i="8"/>
  <c r="AV2471" i="8"/>
  <c r="AV2470" i="8"/>
  <c r="AV2469" i="8"/>
  <c r="AV2468" i="8"/>
  <c r="AV2467" i="8"/>
  <c r="AV2466" i="8"/>
  <c r="AV2465" i="8"/>
  <c r="AV2464" i="8"/>
  <c r="AV2463" i="8"/>
  <c r="AV2462" i="8"/>
  <c r="AV2461" i="8"/>
  <c r="AV2460" i="8"/>
  <c r="AV2459" i="8"/>
  <c r="AV2458" i="8"/>
  <c r="AV2457" i="8"/>
  <c r="AV2456" i="8"/>
  <c r="AV2455" i="8"/>
  <c r="AV2454" i="8"/>
  <c r="AV2453" i="8"/>
  <c r="AV2452" i="8"/>
  <c r="AV2451" i="8"/>
  <c r="AV2450" i="8"/>
  <c r="AV2449" i="8"/>
  <c r="AV2448" i="8"/>
  <c r="AV2447" i="8"/>
  <c r="AV2446" i="8"/>
  <c r="AV2445" i="8"/>
  <c r="AV2444" i="8"/>
  <c r="AV2443" i="8"/>
  <c r="AV2442" i="8"/>
  <c r="AV2441" i="8"/>
  <c r="AV2440" i="8"/>
  <c r="AV2439" i="8"/>
  <c r="AV2438" i="8"/>
  <c r="AV2437" i="8"/>
  <c r="AV2436" i="8"/>
  <c r="AV2435" i="8"/>
  <c r="AV2434" i="8"/>
  <c r="AV2433" i="8"/>
  <c r="AV2432" i="8"/>
  <c r="AV2431" i="8"/>
  <c r="AV2430" i="8"/>
  <c r="AV2429" i="8"/>
  <c r="AV2428" i="8"/>
  <c r="AV2427" i="8"/>
  <c r="AV2426" i="8"/>
  <c r="AV2425" i="8"/>
  <c r="AV2424" i="8"/>
  <c r="AV2423" i="8"/>
  <c r="AV2422" i="8"/>
  <c r="AV2421" i="8"/>
  <c r="AV2420" i="8"/>
  <c r="AV2419" i="8"/>
  <c r="AV2418" i="8"/>
  <c r="AV2417" i="8"/>
  <c r="AV2416" i="8"/>
  <c r="AV2415" i="8"/>
  <c r="AV2414" i="8"/>
  <c r="AV2413" i="8"/>
  <c r="AV2412" i="8"/>
  <c r="AV2411" i="8"/>
  <c r="AV2410" i="8"/>
  <c r="AV2409" i="8"/>
  <c r="AV2408" i="8"/>
  <c r="AV2407" i="8"/>
  <c r="AV2406" i="8"/>
  <c r="AV2405" i="8"/>
  <c r="AV2404" i="8"/>
  <c r="AV2403" i="8"/>
  <c r="AV2402" i="8"/>
  <c r="AV2401" i="8"/>
  <c r="AV2400" i="8"/>
  <c r="AV2399" i="8"/>
  <c r="AV2398" i="8"/>
  <c r="AV2397" i="8"/>
  <c r="AV2396" i="8"/>
  <c r="AV2395" i="8"/>
  <c r="AV2394" i="8"/>
  <c r="AV2393" i="8"/>
  <c r="AV2392" i="8"/>
  <c r="AV2391" i="8"/>
  <c r="AV2390" i="8"/>
  <c r="AV2389" i="8"/>
  <c r="AV2388" i="8"/>
  <c r="AV2387" i="8"/>
  <c r="AV2386" i="8"/>
  <c r="AV2385" i="8"/>
  <c r="AV2384" i="8"/>
  <c r="AV2383" i="8"/>
  <c r="AV2382" i="8"/>
  <c r="AV2381" i="8"/>
  <c r="AV2380" i="8"/>
  <c r="AV2379" i="8"/>
  <c r="AV2378" i="8"/>
  <c r="AV2377" i="8"/>
  <c r="AV2376" i="8"/>
  <c r="AV2375" i="8"/>
  <c r="AV2374" i="8"/>
  <c r="AV2373" i="8"/>
  <c r="AV2372" i="8"/>
  <c r="AV2371" i="8"/>
  <c r="AV2370" i="8"/>
  <c r="AV2369" i="8"/>
  <c r="AV2368" i="8"/>
  <c r="AV2367" i="8"/>
  <c r="AV2366" i="8"/>
  <c r="AV2365" i="8"/>
  <c r="AV2364" i="8"/>
  <c r="AV2363" i="8"/>
  <c r="AV2362" i="8"/>
  <c r="AV2361" i="8"/>
  <c r="AV2360" i="8"/>
  <c r="AV2359" i="8"/>
  <c r="AV2358" i="8"/>
  <c r="AV2357" i="8"/>
  <c r="AV2356" i="8"/>
  <c r="AV2355" i="8"/>
  <c r="AV2354" i="8"/>
  <c r="AV2353" i="8"/>
  <c r="AV2352" i="8"/>
  <c r="AV2351" i="8"/>
  <c r="AV2882" i="8"/>
  <c r="AS2663" i="8"/>
  <c r="AS2655" i="8"/>
  <c r="AS2647" i="8"/>
  <c r="AS2639" i="8"/>
  <c r="AS2631" i="8"/>
  <c r="AS2623" i="8"/>
  <c r="AS2615" i="8"/>
  <c r="AS2607" i="8"/>
  <c r="AS2599" i="8"/>
  <c r="AS2591" i="8"/>
  <c r="AS2583" i="8"/>
  <c r="AS2575" i="8"/>
  <c r="AS2567" i="8"/>
  <c r="AS2559" i="8"/>
  <c r="AS2547" i="8"/>
  <c r="AS2544" i="8"/>
  <c r="AS2542" i="8"/>
  <c r="AS2540" i="8"/>
  <c r="AS2538" i="8"/>
  <c r="AS2536" i="8"/>
  <c r="AS2534" i="8"/>
  <c r="AS2532" i="8"/>
  <c r="AS2530" i="8"/>
  <c r="AS2528" i="8"/>
  <c r="AS2526" i="8"/>
  <c r="AS2524" i="8"/>
  <c r="AS2522" i="8"/>
  <c r="AS2550" i="8"/>
  <c r="AS2520" i="8"/>
  <c r="AV2518" i="8"/>
  <c r="AS2515" i="8"/>
  <c r="AS2514" i="8"/>
  <c r="AS2513" i="8"/>
  <c r="AS2512" i="8"/>
  <c r="AS2511" i="8"/>
  <c r="AS2510" i="8"/>
  <c r="AS2509" i="8"/>
  <c r="AS2508" i="8"/>
  <c r="AS2507" i="8"/>
  <c r="AS2506" i="8"/>
  <c r="AS2505" i="8"/>
  <c r="AS2504" i="8"/>
  <c r="AS2503" i="8"/>
  <c r="AS2502" i="8"/>
  <c r="AS2501" i="8"/>
  <c r="AS2500" i="8"/>
  <c r="AS2499" i="8"/>
  <c r="AS2498" i="8"/>
  <c r="AS2497" i="8"/>
  <c r="AS2496" i="8"/>
  <c r="AS2495" i="8"/>
  <c r="AS2494" i="8"/>
  <c r="AS2493" i="8"/>
  <c r="AS2492" i="8"/>
  <c r="AS2491" i="8"/>
  <c r="AS2490" i="8"/>
  <c r="AS2489" i="8"/>
  <c r="AS2488" i="8"/>
  <c r="AS2487" i="8"/>
  <c r="AS2486" i="8"/>
  <c r="AS2485" i="8"/>
  <c r="AS2484" i="8"/>
  <c r="AS2483" i="8"/>
  <c r="AS2482" i="8"/>
  <c r="AS2481" i="8"/>
  <c r="AS2480" i="8"/>
  <c r="AS2479" i="8"/>
  <c r="AS2478" i="8"/>
  <c r="AS2477" i="8"/>
  <c r="AS2476" i="8"/>
  <c r="AS2475" i="8"/>
  <c r="AS2474" i="8"/>
  <c r="AS2473" i="8"/>
  <c r="AS2472" i="8"/>
  <c r="AS2471" i="8"/>
  <c r="AS2470" i="8"/>
  <c r="AS2469" i="8"/>
  <c r="AS2468" i="8"/>
  <c r="AS2467" i="8"/>
  <c r="AS2466" i="8"/>
  <c r="AS2465" i="8"/>
  <c r="AS2464" i="8"/>
  <c r="AS2463" i="8"/>
  <c r="AS2462" i="8"/>
  <c r="AS2461" i="8"/>
  <c r="AS2460" i="8"/>
  <c r="AS2459" i="8"/>
  <c r="AS2458" i="8"/>
  <c r="AS2457" i="8"/>
  <c r="AS2456" i="8"/>
  <c r="AS2455" i="8"/>
  <c r="AS2454" i="8"/>
  <c r="AS2453" i="8"/>
  <c r="AS2452" i="8"/>
  <c r="AS2451" i="8"/>
  <c r="AS2450" i="8"/>
  <c r="AS2449" i="8"/>
  <c r="AS2448" i="8"/>
  <c r="AS2447" i="8"/>
  <c r="AS2446" i="8"/>
  <c r="AS2445" i="8"/>
  <c r="AS2444" i="8"/>
  <c r="AS2443" i="8"/>
  <c r="AS2442" i="8"/>
  <c r="AS2441" i="8"/>
  <c r="AS2440" i="8"/>
  <c r="AS2439" i="8"/>
  <c r="AS2438" i="8"/>
  <c r="AS2437" i="8"/>
  <c r="AS2436" i="8"/>
  <c r="AS2435" i="8"/>
  <c r="AS2434" i="8"/>
  <c r="AS2433" i="8"/>
  <c r="AS2432" i="8"/>
  <c r="AS2431" i="8"/>
  <c r="AS2430" i="8"/>
  <c r="AS2429" i="8"/>
  <c r="AS2428" i="8"/>
  <c r="AS2427" i="8"/>
  <c r="AS2426" i="8"/>
  <c r="AS2425" i="8"/>
  <c r="AS2424" i="8"/>
  <c r="AS2423" i="8"/>
  <c r="AS2422" i="8"/>
  <c r="AS2421" i="8"/>
  <c r="AS2420" i="8"/>
  <c r="AS2419" i="8"/>
  <c r="AS2418" i="8"/>
  <c r="AS2417" i="8"/>
  <c r="AS2416" i="8"/>
  <c r="AS2415" i="8"/>
  <c r="AS2414" i="8"/>
  <c r="AS2413" i="8"/>
  <c r="AS2412" i="8"/>
  <c r="AS2411" i="8"/>
  <c r="AS2410" i="8"/>
  <c r="AS2409" i="8"/>
  <c r="AS2408" i="8"/>
  <c r="AS2407" i="8"/>
  <c r="AS2406" i="8"/>
  <c r="AS2405" i="8"/>
  <c r="AS2404" i="8"/>
  <c r="AS2403" i="8"/>
  <c r="AS2402" i="8"/>
  <c r="AS2401" i="8"/>
  <c r="AS2400" i="8"/>
  <c r="AS2399" i="8"/>
  <c r="AS2398" i="8"/>
  <c r="AS2397" i="8"/>
  <c r="AS2396" i="8"/>
  <c r="AS2395" i="8"/>
  <c r="AS2394" i="8"/>
  <c r="AS2393" i="8"/>
  <c r="AS2392" i="8"/>
  <c r="AS2391" i="8"/>
  <c r="AS2390" i="8"/>
  <c r="AS2389" i="8"/>
  <c r="AS2388" i="8"/>
  <c r="AS2387" i="8"/>
  <c r="AS2386" i="8"/>
  <c r="AS2385" i="8"/>
  <c r="AS2384" i="8"/>
  <c r="AS2383" i="8"/>
  <c r="AS2382" i="8"/>
  <c r="AS2381" i="8"/>
  <c r="AS2380" i="8"/>
  <c r="AS2379" i="8"/>
  <c r="AS2378" i="8"/>
  <c r="AS2377" i="8"/>
  <c r="AS2376" i="8"/>
  <c r="AS2375" i="8"/>
  <c r="AS2374" i="8"/>
  <c r="AS2373" i="8"/>
  <c r="AS2372" i="8"/>
  <c r="AS2371" i="8"/>
  <c r="AS2370" i="8"/>
  <c r="AS2369" i="8"/>
  <c r="AS2368" i="8"/>
  <c r="AS2367" i="8"/>
  <c r="AS2366" i="8"/>
  <c r="AS2365" i="8"/>
  <c r="AS2364" i="8"/>
  <c r="AS2363" i="8"/>
  <c r="AS2362" i="8"/>
  <c r="AS2361" i="8"/>
  <c r="AS2360" i="8"/>
  <c r="AS2359" i="8"/>
  <c r="AS2358" i="8"/>
  <c r="AS2357" i="8"/>
  <c r="AS2356" i="8"/>
  <c r="AS2355" i="8"/>
  <c r="AS2354" i="8"/>
  <c r="AS2662" i="8"/>
  <c r="AS2654" i="8"/>
  <c r="AS2646" i="8"/>
  <c r="AS2638" i="8"/>
  <c r="AS2630" i="8"/>
  <c r="AS2622" i="8"/>
  <c r="AS2614" i="8"/>
  <c r="AS2606" i="8"/>
  <c r="AS2598" i="8"/>
  <c r="AS2590" i="8"/>
  <c r="AS2582" i="8"/>
  <c r="AS2574" i="8"/>
  <c r="AS2566" i="8"/>
  <c r="AS2558" i="8"/>
  <c r="AQ2515" i="8"/>
  <c r="AT2515" i="8" s="1"/>
  <c r="AQ2514" i="8"/>
  <c r="AT2514" i="8" s="1"/>
  <c r="AQ2513" i="8"/>
  <c r="AT2513" i="8" s="1"/>
  <c r="AQ2512" i="8"/>
  <c r="AQ2511" i="8"/>
  <c r="AT2511" i="8" s="1"/>
  <c r="AQ2510" i="8"/>
  <c r="AQ2509" i="8"/>
  <c r="AT2509" i="8" s="1"/>
  <c r="AQ2508" i="8"/>
  <c r="AQ2507" i="8"/>
  <c r="AT2507" i="8" s="1"/>
  <c r="AQ2506" i="8"/>
  <c r="AT2506" i="8" s="1"/>
  <c r="AQ2505" i="8"/>
  <c r="AT2505" i="8" s="1"/>
  <c r="AQ2504" i="8"/>
  <c r="AT2504" i="8" s="1"/>
  <c r="AQ2503" i="8"/>
  <c r="AT2503" i="8" s="1"/>
  <c r="AQ2502" i="8"/>
  <c r="AT2502" i="8" s="1"/>
  <c r="AQ2501" i="8"/>
  <c r="AT2501" i="8" s="1"/>
  <c r="AQ2500" i="8"/>
  <c r="AT2500" i="8" s="1"/>
  <c r="AQ2499" i="8"/>
  <c r="AT2499" i="8" s="1"/>
  <c r="AQ2498" i="8"/>
  <c r="AT2498" i="8" s="1"/>
  <c r="AQ2497" i="8"/>
  <c r="AT2497" i="8" s="1"/>
  <c r="AQ2496" i="8"/>
  <c r="AT2496" i="8" s="1"/>
  <c r="AQ2495" i="8"/>
  <c r="AT2495" i="8" s="1"/>
  <c r="AQ2494" i="8"/>
  <c r="AT2494" i="8" s="1"/>
  <c r="AQ2493" i="8"/>
  <c r="AT2493" i="8" s="1"/>
  <c r="AQ2492" i="8"/>
  <c r="AT2492" i="8" s="1"/>
  <c r="AQ2491" i="8"/>
  <c r="AT2491" i="8" s="1"/>
  <c r="AQ2490" i="8"/>
  <c r="AQ2489" i="8"/>
  <c r="AT2489" i="8" s="1"/>
  <c r="AQ2488" i="8"/>
  <c r="AQ2487" i="8"/>
  <c r="AT2487" i="8" s="1"/>
  <c r="AQ2486" i="8"/>
  <c r="AT2486" i="8" s="1"/>
  <c r="AQ2485" i="8"/>
  <c r="AQ2484" i="8"/>
  <c r="AT2484" i="8" s="1"/>
  <c r="AQ2483" i="8"/>
  <c r="AT2483" i="8" s="1"/>
  <c r="AQ2482" i="8"/>
  <c r="AT2482" i="8" s="1"/>
  <c r="AQ2481" i="8"/>
  <c r="AT2481" i="8" s="1"/>
  <c r="AQ2480" i="8"/>
  <c r="AT2480" i="8" s="1"/>
  <c r="AQ2479" i="8"/>
  <c r="AT2479" i="8" s="1"/>
  <c r="AQ2478" i="8"/>
  <c r="AT2478" i="8" s="1"/>
  <c r="AQ2477" i="8"/>
  <c r="AT2477" i="8" s="1"/>
  <c r="AQ2476" i="8"/>
  <c r="AT2476" i="8" s="1"/>
  <c r="AQ2475" i="8"/>
  <c r="AT2475" i="8" s="1"/>
  <c r="AQ2474" i="8"/>
  <c r="AT2474" i="8" s="1"/>
  <c r="AQ2473" i="8"/>
  <c r="AQ2472" i="8"/>
  <c r="AQ2471" i="8"/>
  <c r="AQ2470" i="8"/>
  <c r="AT2470" i="8" s="1"/>
  <c r="AQ2469" i="8"/>
  <c r="AQ2468" i="8"/>
  <c r="AT2468" i="8" s="1"/>
  <c r="AQ2467" i="8"/>
  <c r="AQ2466" i="8"/>
  <c r="AT2466" i="8" s="1"/>
  <c r="AQ2465" i="8"/>
  <c r="AT2465" i="8" s="1"/>
  <c r="AQ2464" i="8"/>
  <c r="AT2464" i="8" s="1"/>
  <c r="AQ2463" i="8"/>
  <c r="AT2463" i="8" s="1"/>
  <c r="AQ2462" i="8"/>
  <c r="AT2462" i="8" s="1"/>
  <c r="AQ2461" i="8"/>
  <c r="AT2461" i="8" s="1"/>
  <c r="AQ2460" i="8"/>
  <c r="AT2460" i="8" s="1"/>
  <c r="AQ2459" i="8"/>
  <c r="AQ2458" i="8"/>
  <c r="AT2458" i="8" s="1"/>
  <c r="AQ2457" i="8"/>
  <c r="AQ2456" i="8"/>
  <c r="AT2456" i="8" s="1"/>
  <c r="AQ2455" i="8"/>
  <c r="AT2455" i="8" s="1"/>
  <c r="AQ2454" i="8"/>
  <c r="AT2454" i="8" s="1"/>
  <c r="AQ2453" i="8"/>
  <c r="AT2453" i="8" s="1"/>
  <c r="AQ2452" i="8"/>
  <c r="AT2452" i="8" s="1"/>
  <c r="AQ2451" i="8"/>
  <c r="AT2451" i="8" s="1"/>
  <c r="AQ2450" i="8"/>
  <c r="AT2450" i="8" s="1"/>
  <c r="AQ2449" i="8"/>
  <c r="AT2449" i="8" s="1"/>
  <c r="AQ2448" i="8"/>
  <c r="AT2448" i="8" s="1"/>
  <c r="AQ2447" i="8"/>
  <c r="AT2447" i="8" s="1"/>
  <c r="AQ2446" i="8"/>
  <c r="AT2446" i="8" s="1"/>
  <c r="AQ2445" i="8"/>
  <c r="AT2445" i="8" s="1"/>
  <c r="AQ2444" i="8"/>
  <c r="AT2444" i="8" s="1"/>
  <c r="AQ2443" i="8"/>
  <c r="AT2443" i="8" s="1"/>
  <c r="AQ2442" i="8"/>
  <c r="AT2442" i="8" s="1"/>
  <c r="AQ2441" i="8"/>
  <c r="AQ2440" i="8"/>
  <c r="AQ2439" i="8"/>
  <c r="AT2439" i="8" s="1"/>
  <c r="AQ2438" i="8"/>
  <c r="AT2438" i="8" s="1"/>
  <c r="AQ2437" i="8"/>
  <c r="AT2437" i="8" s="1"/>
  <c r="AQ2436" i="8"/>
  <c r="AT2436" i="8" s="1"/>
  <c r="AQ2435" i="8"/>
  <c r="AT2435" i="8" s="1"/>
  <c r="AQ2434" i="8"/>
  <c r="AT2434" i="8" s="1"/>
  <c r="AQ2433" i="8"/>
  <c r="AT2433" i="8" s="1"/>
  <c r="AQ2432" i="8"/>
  <c r="AT2432" i="8" s="1"/>
  <c r="AQ2431" i="8"/>
  <c r="AT2431" i="8" s="1"/>
  <c r="AQ2430" i="8"/>
  <c r="AQ2429" i="8"/>
  <c r="AQ2428" i="8"/>
  <c r="AQ2427" i="8"/>
  <c r="AT2427" i="8" s="1"/>
  <c r="AQ2426" i="8"/>
  <c r="AT2426" i="8" s="1"/>
  <c r="AQ2425" i="8"/>
  <c r="AT2425" i="8" s="1"/>
  <c r="AQ2424" i="8"/>
  <c r="AT2424" i="8" s="1"/>
  <c r="AQ2423" i="8"/>
  <c r="AT2423" i="8" s="1"/>
  <c r="AQ2422" i="8"/>
  <c r="AT2422" i="8" s="1"/>
  <c r="AQ2421" i="8"/>
  <c r="AT2421" i="8" s="1"/>
  <c r="AQ2420" i="8"/>
  <c r="AT2420" i="8" s="1"/>
  <c r="AQ2419" i="8"/>
  <c r="AT2419" i="8" s="1"/>
  <c r="AQ2418" i="8"/>
  <c r="AT2418" i="8" s="1"/>
  <c r="AQ2417" i="8"/>
  <c r="AT2417" i="8" s="1"/>
  <c r="AQ2416" i="8"/>
  <c r="AT2416" i="8" s="1"/>
  <c r="AQ2415" i="8"/>
  <c r="AT2415" i="8" s="1"/>
  <c r="AQ2414" i="8"/>
  <c r="AT2414" i="8" s="1"/>
  <c r="AQ2413" i="8"/>
  <c r="AT2413" i="8" s="1"/>
  <c r="AQ2412" i="8"/>
  <c r="AT2412" i="8" s="1"/>
  <c r="AQ2411" i="8"/>
  <c r="AQ2410" i="8"/>
  <c r="AT2410" i="8" s="1"/>
  <c r="AQ2409" i="8"/>
  <c r="AT2409" i="8" s="1"/>
  <c r="AQ2408" i="8"/>
  <c r="AT2408" i="8" s="1"/>
  <c r="AQ2407" i="8"/>
  <c r="AT2407" i="8" s="1"/>
  <c r="AQ2406" i="8"/>
  <c r="AT2406" i="8" s="1"/>
  <c r="AQ2405" i="8"/>
  <c r="AT2405" i="8" s="1"/>
  <c r="AQ2404" i="8"/>
  <c r="AT2404" i="8" s="1"/>
  <c r="AQ2403" i="8"/>
  <c r="AT2403" i="8" s="1"/>
  <c r="AQ2402" i="8"/>
  <c r="AT2402" i="8" s="1"/>
  <c r="AQ2401" i="8"/>
  <c r="AT2401" i="8" s="1"/>
  <c r="AQ2400" i="8"/>
  <c r="AT2400" i="8" s="1"/>
  <c r="AQ2399" i="8"/>
  <c r="AT2399" i="8" s="1"/>
  <c r="AQ2398" i="8"/>
  <c r="AT2398" i="8" s="1"/>
  <c r="AQ2397" i="8"/>
  <c r="AQ2396" i="8"/>
  <c r="AT2396" i="8" s="1"/>
  <c r="AQ2395" i="8"/>
  <c r="AT2395" i="8" s="1"/>
  <c r="AQ2394" i="8"/>
  <c r="AT2394" i="8" s="1"/>
  <c r="AQ2393" i="8"/>
  <c r="AQ2392" i="8"/>
  <c r="AQ2391" i="8"/>
  <c r="AT2391" i="8" s="1"/>
  <c r="AQ2390" i="8"/>
  <c r="AQ2389" i="8"/>
  <c r="AT2389" i="8" s="1"/>
  <c r="AQ2388" i="8"/>
  <c r="AT2388" i="8" s="1"/>
  <c r="AQ2387" i="8"/>
  <c r="AT2387" i="8" s="1"/>
  <c r="AQ2386" i="8"/>
  <c r="AT2386" i="8" s="1"/>
  <c r="AQ2385" i="8"/>
  <c r="AT2385" i="8" s="1"/>
  <c r="AQ2384" i="8"/>
  <c r="AT2384" i="8" s="1"/>
  <c r="AQ2383" i="8"/>
  <c r="AT2383" i="8" s="1"/>
  <c r="AQ2382" i="8"/>
  <c r="AT2382" i="8" s="1"/>
  <c r="AQ2381" i="8"/>
  <c r="AQ2380" i="8"/>
  <c r="AT2380" i="8" s="1"/>
  <c r="AQ2379" i="8"/>
  <c r="AT2379" i="8" s="1"/>
  <c r="AQ2378" i="8"/>
  <c r="AT2378" i="8" s="1"/>
  <c r="AQ2377" i="8"/>
  <c r="AQ2376" i="8"/>
  <c r="AT2376" i="8" s="1"/>
  <c r="AQ2375" i="8"/>
  <c r="AT2375" i="8" s="1"/>
  <c r="AQ2374" i="8"/>
  <c r="AT2374" i="8" s="1"/>
  <c r="AS2553" i="8"/>
  <c r="AS2518" i="8"/>
  <c r="AS2661" i="8"/>
  <c r="AS2653" i="8"/>
  <c r="AS2645" i="8"/>
  <c r="AS2637" i="8"/>
  <c r="AS2629" i="8"/>
  <c r="AS2621" i="8"/>
  <c r="AS2613" i="8"/>
  <c r="AS2605" i="8"/>
  <c r="AS2597" i="8"/>
  <c r="AS2589" i="8"/>
  <c r="AS2581" i="8"/>
  <c r="AS2573" i="8"/>
  <c r="AS2565" i="8"/>
  <c r="AQ2518" i="8"/>
  <c r="AQ2682" i="8"/>
  <c r="AS2557" i="8"/>
  <c r="AS2546" i="8"/>
  <c r="AV2516" i="8"/>
  <c r="AS2660" i="8"/>
  <c r="AS2652" i="8"/>
  <c r="AS2644" i="8"/>
  <c r="AS2636" i="8"/>
  <c r="AS2628" i="8"/>
  <c r="AS2620" i="8"/>
  <c r="AS2612" i="8"/>
  <c r="AS2604" i="8"/>
  <c r="AS2596" i="8"/>
  <c r="AS2588" i="8"/>
  <c r="AS2580" i="8"/>
  <c r="AS2572" i="8"/>
  <c r="AS2564" i="8"/>
  <c r="AS2549" i="8"/>
  <c r="AV2543" i="8"/>
  <c r="AV2541" i="8"/>
  <c r="AV2539" i="8"/>
  <c r="AV2537" i="8"/>
  <c r="AV2535" i="8"/>
  <c r="AV2533" i="8"/>
  <c r="AV2531" i="8"/>
  <c r="AV2529" i="8"/>
  <c r="AV2527" i="8"/>
  <c r="AV2525" i="8"/>
  <c r="AV2523" i="8"/>
  <c r="AV2521" i="8"/>
  <c r="AS2627" i="8"/>
  <c r="AS2537" i="8"/>
  <c r="AS2516" i="8"/>
  <c r="AQ2351" i="8"/>
  <c r="AQ2350" i="8"/>
  <c r="AQ2349" i="8"/>
  <c r="AQ2348" i="8"/>
  <c r="AQ2347" i="8"/>
  <c r="AQ2346" i="8"/>
  <c r="AQ2345" i="8"/>
  <c r="AQ2344" i="8"/>
  <c r="AQ2343" i="8"/>
  <c r="AQ2342" i="8"/>
  <c r="AW2342" i="8" s="1"/>
  <c r="AQ2341" i="8"/>
  <c r="AW2341" i="8" s="1"/>
  <c r="AQ2340" i="8"/>
  <c r="AQ2339" i="8"/>
  <c r="AQ2338" i="8"/>
  <c r="AQ2337" i="8"/>
  <c r="AQ2336" i="8"/>
  <c r="AQ2335" i="8"/>
  <c r="AQ2334" i="8"/>
  <c r="AQ2333" i="8"/>
  <c r="AQ2332" i="8"/>
  <c r="AW2332" i="8" s="1"/>
  <c r="AQ2331" i="8"/>
  <c r="AQ2330" i="8"/>
  <c r="AQ2329" i="8"/>
  <c r="AQ2328" i="8"/>
  <c r="AQ2327" i="8"/>
  <c r="AQ2326" i="8"/>
  <c r="AQ2325" i="8"/>
  <c r="AQ2324" i="8"/>
  <c r="AQ2323" i="8"/>
  <c r="AQ2322" i="8"/>
  <c r="AQ2321" i="8"/>
  <c r="AQ2320" i="8"/>
  <c r="AQ2319" i="8"/>
  <c r="AQ2318" i="8"/>
  <c r="AQ2317" i="8"/>
  <c r="AQ2316" i="8"/>
  <c r="AQ2315" i="8"/>
  <c r="AQ2314" i="8"/>
  <c r="AQ2313" i="8"/>
  <c r="AW2313" i="8" s="1"/>
  <c r="AQ2312" i="8"/>
  <c r="AQ2311" i="8"/>
  <c r="AW2311" i="8" s="1"/>
  <c r="AQ2310" i="8"/>
  <c r="AQ2309" i="8"/>
  <c r="AQ2308" i="8"/>
  <c r="AQ2307" i="8"/>
  <c r="AQ2306" i="8"/>
  <c r="AQ2305" i="8"/>
  <c r="AQ2304" i="8"/>
  <c r="AQ2303" i="8"/>
  <c r="AQ2302" i="8"/>
  <c r="AQ2301" i="8"/>
  <c r="AQ2300" i="8"/>
  <c r="AQ2299" i="8"/>
  <c r="AW2299" i="8" s="1"/>
  <c r="AQ2298" i="8"/>
  <c r="AW2298" i="8" s="1"/>
  <c r="AQ2297" i="8"/>
  <c r="AQ2296" i="8"/>
  <c r="AQ2295" i="8"/>
  <c r="AQ2294" i="8"/>
  <c r="AQ2293" i="8"/>
  <c r="AQ2292" i="8"/>
  <c r="AQ2291" i="8"/>
  <c r="AQ2290" i="8"/>
  <c r="AQ2289" i="8"/>
  <c r="AQ2288" i="8"/>
  <c r="AQ2287" i="8"/>
  <c r="AQ2286" i="8"/>
  <c r="AQ2285" i="8"/>
  <c r="AQ2284" i="8"/>
  <c r="AQ2283" i="8"/>
  <c r="AQ2282" i="8"/>
  <c r="AQ2281" i="8"/>
  <c r="AQ2280" i="8"/>
  <c r="AQ2279" i="8"/>
  <c r="AQ2278" i="8"/>
  <c r="AQ2277" i="8"/>
  <c r="AQ2276" i="8"/>
  <c r="AQ2275" i="8"/>
  <c r="AQ2274" i="8"/>
  <c r="AQ2273" i="8"/>
  <c r="AQ2272" i="8"/>
  <c r="AQ2271" i="8"/>
  <c r="AQ2270" i="8"/>
  <c r="AQ2269" i="8"/>
  <c r="AQ2268" i="8"/>
  <c r="AQ2267" i="8"/>
  <c r="AQ2266" i="8"/>
  <c r="AQ2265" i="8"/>
  <c r="AQ2264" i="8"/>
  <c r="AQ2263" i="8"/>
  <c r="AQ2262" i="8"/>
  <c r="AQ2261" i="8"/>
  <c r="AQ2260" i="8"/>
  <c r="AQ2259" i="8"/>
  <c r="AQ2258" i="8"/>
  <c r="AQ2257" i="8"/>
  <c r="AQ2256" i="8"/>
  <c r="AQ2255" i="8"/>
  <c r="AQ2254" i="8"/>
  <c r="AQ2253" i="8"/>
  <c r="AQ2252" i="8"/>
  <c r="AQ2251" i="8"/>
  <c r="AQ2250" i="8"/>
  <c r="AQ2249" i="8"/>
  <c r="AQ2248" i="8"/>
  <c r="AQ2247" i="8"/>
  <c r="AQ2246" i="8"/>
  <c r="AQ2245" i="8"/>
  <c r="AQ2244" i="8"/>
  <c r="AQ2243" i="8"/>
  <c r="AQ2242" i="8"/>
  <c r="AQ2241" i="8"/>
  <c r="AQ2240" i="8"/>
  <c r="AQ2239" i="8"/>
  <c r="AQ2238" i="8"/>
  <c r="AQ2237" i="8"/>
  <c r="AQ2236" i="8"/>
  <c r="AW2236" i="8" s="1"/>
  <c r="AQ2235" i="8"/>
  <c r="AQ2234" i="8"/>
  <c r="AQ2233" i="8"/>
  <c r="AQ2232" i="8"/>
  <c r="AQ2231" i="8"/>
  <c r="AQ2230" i="8"/>
  <c r="AQ2229" i="8"/>
  <c r="AQ2228" i="8"/>
  <c r="AQ2227" i="8"/>
  <c r="AQ2226" i="8"/>
  <c r="AQ2225" i="8"/>
  <c r="AQ2224" i="8"/>
  <c r="AQ2223" i="8"/>
  <c r="AQ2222" i="8"/>
  <c r="AQ2221" i="8"/>
  <c r="AQ2220" i="8"/>
  <c r="AQ2219" i="8"/>
  <c r="AQ2218" i="8"/>
  <c r="AQ2217" i="8"/>
  <c r="AQ2216" i="8"/>
  <c r="AQ2215" i="8"/>
  <c r="AW2215" i="8" s="1"/>
  <c r="AQ2214" i="8"/>
  <c r="AW2214" i="8" s="1"/>
  <c r="AQ2213" i="8"/>
  <c r="AQ2212" i="8"/>
  <c r="AQ2211" i="8"/>
  <c r="AQ2210" i="8"/>
  <c r="AQ2209" i="8"/>
  <c r="AQ2208" i="8"/>
  <c r="AQ2207" i="8"/>
  <c r="AQ2206" i="8"/>
  <c r="AQ2205" i="8"/>
  <c r="AQ2204" i="8"/>
  <c r="AW2204" i="8" s="1"/>
  <c r="AQ2203" i="8"/>
  <c r="AQ2202" i="8"/>
  <c r="AQ2201" i="8"/>
  <c r="AQ2200" i="8"/>
  <c r="AQ2199" i="8"/>
  <c r="AV2805" i="8"/>
  <c r="AQ2516" i="8"/>
  <c r="AS2579" i="8"/>
  <c r="AS2525" i="8"/>
  <c r="AS2619" i="8"/>
  <c r="AS2535" i="8"/>
  <c r="AS2352" i="8"/>
  <c r="AS2659" i="8"/>
  <c r="AQ2352" i="8"/>
  <c r="AS2571" i="8"/>
  <c r="AS2523" i="8"/>
  <c r="AS2611" i="8"/>
  <c r="AS2533" i="8"/>
  <c r="AQ2373" i="8"/>
  <c r="AQ2371" i="8"/>
  <c r="AQ2369" i="8"/>
  <c r="AQ2367" i="8"/>
  <c r="AQ2365" i="8"/>
  <c r="AQ2363" i="8"/>
  <c r="AQ2361" i="8"/>
  <c r="AQ2359" i="8"/>
  <c r="AT2359" i="8" s="1"/>
  <c r="AQ2357" i="8"/>
  <c r="AQ2355" i="8"/>
  <c r="AS2651" i="8"/>
  <c r="AS2543" i="8"/>
  <c r="AS2563" i="8"/>
  <c r="AS2521" i="8"/>
  <c r="AS2353" i="8"/>
  <c r="AS2603" i="8"/>
  <c r="AS2531" i="8"/>
  <c r="AQ2353" i="8"/>
  <c r="AS2643" i="8"/>
  <c r="AS2541" i="8"/>
  <c r="AS2556" i="8"/>
  <c r="AV2519" i="8"/>
  <c r="AS2595" i="8"/>
  <c r="AS2529" i="8"/>
  <c r="AS2587" i="8"/>
  <c r="AS2527" i="8"/>
  <c r="AS2351" i="8"/>
  <c r="AS2350" i="8"/>
  <c r="AS2349" i="8"/>
  <c r="AS2348" i="8"/>
  <c r="AS2347" i="8"/>
  <c r="AS2346" i="8"/>
  <c r="AS2345" i="8"/>
  <c r="AS2344" i="8"/>
  <c r="AS2343" i="8"/>
  <c r="AS2342" i="8"/>
  <c r="AS2341" i="8"/>
  <c r="AS2340" i="8"/>
  <c r="AS2339" i="8"/>
  <c r="AS2338" i="8"/>
  <c r="AS2337" i="8"/>
  <c r="AS2336" i="8"/>
  <c r="AS2335" i="8"/>
  <c r="AS2334" i="8"/>
  <c r="AS2333" i="8"/>
  <c r="AS2332" i="8"/>
  <c r="AS2331" i="8"/>
  <c r="AS2330" i="8"/>
  <c r="AS2329" i="8"/>
  <c r="AS2328" i="8"/>
  <c r="AS2327" i="8"/>
  <c r="AS2326" i="8"/>
  <c r="AS2325" i="8"/>
  <c r="AS2324" i="8"/>
  <c r="AS2323" i="8"/>
  <c r="AS2322" i="8"/>
  <c r="AS2321" i="8"/>
  <c r="AS2320" i="8"/>
  <c r="AS2319" i="8"/>
  <c r="AS2318" i="8"/>
  <c r="AS2317" i="8"/>
  <c r="AS2316" i="8"/>
  <c r="AS2315" i="8"/>
  <c r="AS2314" i="8"/>
  <c r="AS2313" i="8"/>
  <c r="AS2312" i="8"/>
  <c r="AS2311" i="8"/>
  <c r="AS2310" i="8"/>
  <c r="AS2309" i="8"/>
  <c r="AS2308" i="8"/>
  <c r="AS2307" i="8"/>
  <c r="AS2306" i="8"/>
  <c r="AS2305" i="8"/>
  <c r="AS2304" i="8"/>
  <c r="AS2303" i="8"/>
  <c r="AS2302" i="8"/>
  <c r="AS2301" i="8"/>
  <c r="AS2300" i="8"/>
  <c r="AS2299" i="8"/>
  <c r="AS2298" i="8"/>
  <c r="AS2297" i="8"/>
  <c r="AS2296" i="8"/>
  <c r="AS2295" i="8"/>
  <c r="AS2294" i="8"/>
  <c r="AS2293" i="8"/>
  <c r="AS2292" i="8"/>
  <c r="AS2291" i="8"/>
  <c r="AS2290" i="8"/>
  <c r="AS2289" i="8"/>
  <c r="AS2288" i="8"/>
  <c r="AS2287" i="8"/>
  <c r="AS2286" i="8"/>
  <c r="AS2285" i="8"/>
  <c r="AS2284" i="8"/>
  <c r="AS2283" i="8"/>
  <c r="AS2282" i="8"/>
  <c r="AS2281" i="8"/>
  <c r="AS2280" i="8"/>
  <c r="AS2279" i="8"/>
  <c r="AS2278" i="8"/>
  <c r="AS2277" i="8"/>
  <c r="AS2276" i="8"/>
  <c r="AS2275" i="8"/>
  <c r="AS2274" i="8"/>
  <c r="AS2273" i="8"/>
  <c r="AS2272" i="8"/>
  <c r="AS2271" i="8"/>
  <c r="AS2270" i="8"/>
  <c r="AS2269" i="8"/>
  <c r="AS2268" i="8"/>
  <c r="AS2267" i="8"/>
  <c r="AS2266" i="8"/>
  <c r="AS2265" i="8"/>
  <c r="AS2264" i="8"/>
  <c r="AS2263" i="8"/>
  <c r="AS2262" i="8"/>
  <c r="AS2261" i="8"/>
  <c r="AS2260" i="8"/>
  <c r="AS2259" i="8"/>
  <c r="AS2258" i="8"/>
  <c r="AS2257" i="8"/>
  <c r="AS2256" i="8"/>
  <c r="AS2255" i="8"/>
  <c r="AS2254" i="8"/>
  <c r="AS2253" i="8"/>
  <c r="AS2252" i="8"/>
  <c r="AS2251" i="8"/>
  <c r="AS2250" i="8"/>
  <c r="AS2249" i="8"/>
  <c r="AS2248" i="8"/>
  <c r="AS2247" i="8"/>
  <c r="AS2246" i="8"/>
  <c r="AQ2366" i="8"/>
  <c r="AS2239" i="8"/>
  <c r="AV2236" i="8"/>
  <c r="AS2231" i="8"/>
  <c r="AS2203" i="8"/>
  <c r="AV2201" i="8"/>
  <c r="AV2350" i="8"/>
  <c r="AV2342" i="8"/>
  <c r="AV2334" i="8"/>
  <c r="AV2326" i="8"/>
  <c r="AV2318" i="8"/>
  <c r="AV2310" i="8"/>
  <c r="AV2302" i="8"/>
  <c r="AV2294" i="8"/>
  <c r="AV2286" i="8"/>
  <c r="AV2278" i="8"/>
  <c r="AV2270" i="8"/>
  <c r="AV2262" i="8"/>
  <c r="AV2254" i="8"/>
  <c r="AV2246" i="8"/>
  <c r="AV2228" i="8"/>
  <c r="AS2226" i="8"/>
  <c r="AS2210" i="8"/>
  <c r="AV2208" i="8"/>
  <c r="AQ2364" i="8"/>
  <c r="AV2241" i="8"/>
  <c r="AS2236" i="8"/>
  <c r="AV2233" i="8"/>
  <c r="AS2201" i="8"/>
  <c r="AV2199" i="8"/>
  <c r="AS2635" i="8"/>
  <c r="AV2349" i="8"/>
  <c r="AV2341" i="8"/>
  <c r="AX2341" i="8" s="1"/>
  <c r="AY2341" i="8" s="1"/>
  <c r="AV2333" i="8"/>
  <c r="AV2325" i="8"/>
  <c r="AV2317" i="8"/>
  <c r="AV2309" i="8"/>
  <c r="AV2301" i="8"/>
  <c r="AV2293" i="8"/>
  <c r="AV2285" i="8"/>
  <c r="AV2277" i="8"/>
  <c r="AV2269" i="8"/>
  <c r="AV2261" i="8"/>
  <c r="AV2253" i="8"/>
  <c r="AV2245" i="8"/>
  <c r="AS2228" i="8"/>
  <c r="AV2221" i="8"/>
  <c r="AV2219" i="8"/>
  <c r="AV2217" i="8"/>
  <c r="AV2215" i="8"/>
  <c r="AS2208" i="8"/>
  <c r="AV2206" i="8"/>
  <c r="AQ2362" i="8"/>
  <c r="AS2241" i="8"/>
  <c r="AV2238" i="8"/>
  <c r="AS2233" i="8"/>
  <c r="AV2230" i="8"/>
  <c r="AV2223" i="8"/>
  <c r="AV2213" i="8"/>
  <c r="AS2199" i="8"/>
  <c r="AV2348" i="8"/>
  <c r="AV2340" i="8"/>
  <c r="AV2332" i="8"/>
  <c r="AV2324" i="8"/>
  <c r="AV2316" i="8"/>
  <c r="AV2308" i="8"/>
  <c r="AV2300" i="8"/>
  <c r="AV2292" i="8"/>
  <c r="AV2284" i="8"/>
  <c r="AV2276" i="8"/>
  <c r="AV2268" i="8"/>
  <c r="AV2260" i="8"/>
  <c r="AV2252" i="8"/>
  <c r="AS2245" i="8"/>
  <c r="AS2221" i="8"/>
  <c r="AS2219" i="8"/>
  <c r="AS2217" i="8"/>
  <c r="AS2215" i="8"/>
  <c r="AS2206" i="8"/>
  <c r="AV2204" i="8"/>
  <c r="AQ2360" i="8"/>
  <c r="AV2244" i="8"/>
  <c r="AS2238" i="8"/>
  <c r="AV2235" i="8"/>
  <c r="AS2230" i="8"/>
  <c r="AV2225" i="8"/>
  <c r="AS2223" i="8"/>
  <c r="AS2213" i="8"/>
  <c r="AV2211" i="8"/>
  <c r="AS2552" i="8"/>
  <c r="AV2347" i="8"/>
  <c r="AV2339" i="8"/>
  <c r="AV2331" i="8"/>
  <c r="AV2323" i="8"/>
  <c r="AV2315" i="8"/>
  <c r="AV2307" i="8"/>
  <c r="AV2299" i="8"/>
  <c r="AV2291" i="8"/>
  <c r="AV2283" i="8"/>
  <c r="AV2275" i="8"/>
  <c r="AV2267" i="8"/>
  <c r="AV2259" i="8"/>
  <c r="AV2251" i="8"/>
  <c r="AS2204" i="8"/>
  <c r="AV2202" i="8"/>
  <c r="AV2197" i="8"/>
  <c r="AV2196" i="8"/>
  <c r="AV2195" i="8"/>
  <c r="AV2194" i="8"/>
  <c r="AV2193" i="8"/>
  <c r="AV2192" i="8"/>
  <c r="AV2191" i="8"/>
  <c r="AV2190" i="8"/>
  <c r="AV2189" i="8"/>
  <c r="AV2188" i="8"/>
  <c r="AV2187" i="8"/>
  <c r="AV2186" i="8"/>
  <c r="AV2185" i="8"/>
  <c r="AV2184" i="8"/>
  <c r="AV2183" i="8"/>
  <c r="AV2182" i="8"/>
  <c r="AV2181" i="8"/>
  <c r="AV2180" i="8"/>
  <c r="AV2179" i="8"/>
  <c r="AV2178" i="8"/>
  <c r="AV2177" i="8"/>
  <c r="AV2176" i="8"/>
  <c r="AV2175" i="8"/>
  <c r="AV2174" i="8"/>
  <c r="AV2173" i="8"/>
  <c r="AV2172" i="8"/>
  <c r="AV2171" i="8"/>
  <c r="AV2170" i="8"/>
  <c r="AV2169" i="8"/>
  <c r="AV2168" i="8"/>
  <c r="AV2167" i="8"/>
  <c r="AV2166" i="8"/>
  <c r="AV2165" i="8"/>
  <c r="AV2164" i="8"/>
  <c r="AV2163" i="8"/>
  <c r="AV2162" i="8"/>
  <c r="AV2161" i="8"/>
  <c r="AV2160" i="8"/>
  <c r="AV2159" i="8"/>
  <c r="AV2158" i="8"/>
  <c r="AV2157" i="8"/>
  <c r="AV2156" i="8"/>
  <c r="AV2155" i="8"/>
  <c r="AV2154" i="8"/>
  <c r="AV2153" i="8"/>
  <c r="AV2152" i="8"/>
  <c r="AV2151" i="8"/>
  <c r="AV2150" i="8"/>
  <c r="AV2149" i="8"/>
  <c r="AV2148" i="8"/>
  <c r="AV2147" i="8"/>
  <c r="AV2146" i="8"/>
  <c r="AV2145" i="8"/>
  <c r="AV2144" i="8"/>
  <c r="AV2143" i="8"/>
  <c r="AV2142" i="8"/>
  <c r="AV2141" i="8"/>
  <c r="AV2140" i="8"/>
  <c r="AV2139" i="8"/>
  <c r="AV2138" i="8"/>
  <c r="AV2137" i="8"/>
  <c r="AV2136" i="8"/>
  <c r="AV2135" i="8"/>
  <c r="AV2134" i="8"/>
  <c r="AV2133" i="8"/>
  <c r="AV2132" i="8"/>
  <c r="AV2131" i="8"/>
  <c r="AV2130" i="8"/>
  <c r="AV2129" i="8"/>
  <c r="AV2128" i="8"/>
  <c r="AV2127" i="8"/>
  <c r="AV2126" i="8"/>
  <c r="AV2125" i="8"/>
  <c r="AV2124" i="8"/>
  <c r="AV2123" i="8"/>
  <c r="AV2122" i="8"/>
  <c r="AV2121" i="8"/>
  <c r="AV2120" i="8"/>
  <c r="AV2119" i="8"/>
  <c r="AV2118" i="8"/>
  <c r="AV2117" i="8"/>
  <c r="AV2116" i="8"/>
  <c r="AV2115" i="8"/>
  <c r="AV2114" i="8"/>
  <c r="AV2113" i="8"/>
  <c r="AV2112" i="8"/>
  <c r="AV2111" i="8"/>
  <c r="AV2110" i="8"/>
  <c r="AV2109" i="8"/>
  <c r="AV2108" i="8"/>
  <c r="AV2107" i="8"/>
  <c r="AV2106" i="8"/>
  <c r="AV2105" i="8"/>
  <c r="AV2104" i="8"/>
  <c r="AV2103" i="8"/>
  <c r="AV2102" i="8"/>
  <c r="AV2101" i="8"/>
  <c r="AV2100" i="8"/>
  <c r="AV2099" i="8"/>
  <c r="AV2098" i="8"/>
  <c r="AV2097" i="8"/>
  <c r="AV2096" i="8"/>
  <c r="AV2095" i="8"/>
  <c r="AV2094" i="8"/>
  <c r="AV2093" i="8"/>
  <c r="AV2092" i="8"/>
  <c r="AV2091" i="8"/>
  <c r="AV2090" i="8"/>
  <c r="AV2089" i="8"/>
  <c r="AV2088" i="8"/>
  <c r="AV2087" i="8"/>
  <c r="AV2086" i="8"/>
  <c r="AV2085" i="8"/>
  <c r="AV2084" i="8"/>
  <c r="AV2083" i="8"/>
  <c r="AV2082" i="8"/>
  <c r="AV2081" i="8"/>
  <c r="AV2080" i="8"/>
  <c r="AV2079" i="8"/>
  <c r="AV2078" i="8"/>
  <c r="AV2077" i="8"/>
  <c r="AV2076" i="8"/>
  <c r="AV2075" i="8"/>
  <c r="AV2074" i="8"/>
  <c r="AV2073" i="8"/>
  <c r="AV2072" i="8"/>
  <c r="AV2071" i="8"/>
  <c r="AV2070" i="8"/>
  <c r="AV2069" i="8"/>
  <c r="AV2068" i="8"/>
  <c r="AV2067" i="8"/>
  <c r="AV2066" i="8"/>
  <c r="AV2065" i="8"/>
  <c r="AV2064" i="8"/>
  <c r="AV2063" i="8"/>
  <c r="AV2062" i="8"/>
  <c r="AV2061" i="8"/>
  <c r="AV2060" i="8"/>
  <c r="AV2059" i="8"/>
  <c r="AV2058" i="8"/>
  <c r="AV2057" i="8"/>
  <c r="AV2056" i="8"/>
  <c r="AV2055" i="8"/>
  <c r="AV2054" i="8"/>
  <c r="AV2053" i="8"/>
  <c r="AV2052" i="8"/>
  <c r="AV2051" i="8"/>
  <c r="AV2050" i="8"/>
  <c r="AV2049" i="8"/>
  <c r="AV2048" i="8"/>
  <c r="AV2047" i="8"/>
  <c r="AV2046" i="8"/>
  <c r="AV2045" i="8"/>
  <c r="AV2044" i="8"/>
  <c r="AV2043" i="8"/>
  <c r="AV2042" i="8"/>
  <c r="AV2041" i="8"/>
  <c r="AV2040" i="8"/>
  <c r="AV2039" i="8"/>
  <c r="AV2038" i="8"/>
  <c r="AV2037" i="8"/>
  <c r="AV2036" i="8"/>
  <c r="AV2035" i="8"/>
  <c r="AV2034" i="8"/>
  <c r="AV2033" i="8"/>
  <c r="AV2032" i="8"/>
  <c r="AV2031" i="8"/>
  <c r="AV2030" i="8"/>
  <c r="AV2029" i="8"/>
  <c r="AV2028" i="8"/>
  <c r="AV2027" i="8"/>
  <c r="AV2026" i="8"/>
  <c r="AV2025" i="8"/>
  <c r="AV2024" i="8"/>
  <c r="AV2023" i="8"/>
  <c r="AV2022" i="8"/>
  <c r="AV2021" i="8"/>
  <c r="AV2020" i="8"/>
  <c r="AV2019" i="8"/>
  <c r="AV2018" i="8"/>
  <c r="AV2017" i="8"/>
  <c r="AV2016" i="8"/>
  <c r="AV2015" i="8"/>
  <c r="AV2014" i="8"/>
  <c r="AV2013" i="8"/>
  <c r="AV2012" i="8"/>
  <c r="AV2011" i="8"/>
  <c r="AV2010" i="8"/>
  <c r="AV2009" i="8"/>
  <c r="AV2008" i="8"/>
  <c r="AV2007" i="8"/>
  <c r="AV2006" i="8"/>
  <c r="AV2005" i="8"/>
  <c r="AV2004" i="8"/>
  <c r="AV2003" i="8"/>
  <c r="AV2002" i="8"/>
  <c r="AV2001" i="8"/>
  <c r="AV2000" i="8"/>
  <c r="AV1999" i="8"/>
  <c r="AV1998" i="8"/>
  <c r="AV1997" i="8"/>
  <c r="AV1996" i="8"/>
  <c r="AV1995" i="8"/>
  <c r="AV1994" i="8"/>
  <c r="AV1993" i="8"/>
  <c r="AV1992" i="8"/>
  <c r="AV1991" i="8"/>
  <c r="AV1990" i="8"/>
  <c r="AV1989" i="8"/>
  <c r="AV1988" i="8"/>
  <c r="AV1987" i="8"/>
  <c r="AV1986" i="8"/>
  <c r="AV1985" i="8"/>
  <c r="AV1984" i="8"/>
  <c r="AV1983" i="8"/>
  <c r="AV1982" i="8"/>
  <c r="AV1981" i="8"/>
  <c r="AV1980" i="8"/>
  <c r="AV1979" i="8"/>
  <c r="AV1978" i="8"/>
  <c r="AV1977" i="8"/>
  <c r="AV1976" i="8"/>
  <c r="AV1975" i="8"/>
  <c r="AV1974" i="8"/>
  <c r="AV1973" i="8"/>
  <c r="AV1972" i="8"/>
  <c r="AV1971" i="8"/>
  <c r="AV1970" i="8"/>
  <c r="AV1969" i="8"/>
  <c r="AV1968" i="8"/>
  <c r="AV1967" i="8"/>
  <c r="AV1966" i="8"/>
  <c r="AV1965" i="8"/>
  <c r="AV1964" i="8"/>
  <c r="AV1963" i="8"/>
  <c r="AV1962" i="8"/>
  <c r="AV1961" i="8"/>
  <c r="AV1960" i="8"/>
  <c r="AV1959" i="8"/>
  <c r="AV1958" i="8"/>
  <c r="AV1957" i="8"/>
  <c r="AV1956" i="8"/>
  <c r="AV1955" i="8"/>
  <c r="AV1954" i="8"/>
  <c r="AV1953" i="8"/>
  <c r="AV1952" i="8"/>
  <c r="AV1951" i="8"/>
  <c r="AV1950" i="8"/>
  <c r="AV1949" i="8"/>
  <c r="AV1948" i="8"/>
  <c r="AV1947" i="8"/>
  <c r="AV1946" i="8"/>
  <c r="AV1945" i="8"/>
  <c r="AV1944" i="8"/>
  <c r="AV1943" i="8"/>
  <c r="AV1942" i="8"/>
  <c r="AV1941" i="8"/>
  <c r="AV1940" i="8"/>
  <c r="AV1939" i="8"/>
  <c r="AV1938" i="8"/>
  <c r="AV1937" i="8"/>
  <c r="AV1936" i="8"/>
  <c r="AV1935" i="8"/>
  <c r="AV1934" i="8"/>
  <c r="AV1933" i="8"/>
  <c r="AV1932" i="8"/>
  <c r="AV1931" i="8"/>
  <c r="AV1930" i="8"/>
  <c r="AV1929" i="8"/>
  <c r="AV1928" i="8"/>
  <c r="AV1927" i="8"/>
  <c r="AV1926" i="8"/>
  <c r="AV1925" i="8"/>
  <c r="AV1924" i="8"/>
  <c r="AV1923" i="8"/>
  <c r="AV1922" i="8"/>
  <c r="AV1921" i="8"/>
  <c r="AV1920" i="8"/>
  <c r="AV1919" i="8"/>
  <c r="AV1918" i="8"/>
  <c r="AV1917" i="8"/>
  <c r="AV1916" i="8"/>
  <c r="AV1915" i="8"/>
  <c r="AV1914" i="8"/>
  <c r="AV1913" i="8"/>
  <c r="AV1912" i="8"/>
  <c r="AV1911" i="8"/>
  <c r="AV1910" i="8"/>
  <c r="AV1909" i="8"/>
  <c r="AV1908" i="8"/>
  <c r="AV1907" i="8"/>
  <c r="AV1906" i="8"/>
  <c r="AV1905" i="8"/>
  <c r="AV1904" i="8"/>
  <c r="AV1903" i="8"/>
  <c r="AV1902" i="8"/>
  <c r="AV1901" i="8"/>
  <c r="AV1900" i="8"/>
  <c r="AV1899" i="8"/>
  <c r="AV1898" i="8"/>
  <c r="AQ2358" i="8"/>
  <c r="AS2244" i="8"/>
  <c r="AV2240" i="8"/>
  <c r="AS2235" i="8"/>
  <c r="AV2232" i="8"/>
  <c r="AV2227" i="8"/>
  <c r="AS2225" i="8"/>
  <c r="AS2211" i="8"/>
  <c r="AV2209" i="8"/>
  <c r="AS2539" i="8"/>
  <c r="AV2346" i="8"/>
  <c r="AV2338" i="8"/>
  <c r="AV2330" i="8"/>
  <c r="AV2322" i="8"/>
  <c r="AV2314" i="8"/>
  <c r="AV2306" i="8"/>
  <c r="AV2298" i="8"/>
  <c r="AV2290" i="8"/>
  <c r="AV2282" i="8"/>
  <c r="AV2274" i="8"/>
  <c r="AV2266" i="8"/>
  <c r="AV2258" i="8"/>
  <c r="AV2250" i="8"/>
  <c r="AV2243" i="8"/>
  <c r="AS2202" i="8"/>
  <c r="AV2200" i="8"/>
  <c r="AS2197" i="8"/>
  <c r="AS2196" i="8"/>
  <c r="AS2195" i="8"/>
  <c r="AS2194" i="8"/>
  <c r="AS2193" i="8"/>
  <c r="AS2192" i="8"/>
  <c r="AS2191" i="8"/>
  <c r="AS2190" i="8"/>
  <c r="AS2189" i="8"/>
  <c r="AS2188" i="8"/>
  <c r="AS2187" i="8"/>
  <c r="AS2186" i="8"/>
  <c r="AS2185" i="8"/>
  <c r="AS2184" i="8"/>
  <c r="AS2183" i="8"/>
  <c r="AS2182" i="8"/>
  <c r="AS2181" i="8"/>
  <c r="AS2180" i="8"/>
  <c r="AS2179" i="8"/>
  <c r="AS2178" i="8"/>
  <c r="AS2177" i="8"/>
  <c r="AS2176" i="8"/>
  <c r="AS2175" i="8"/>
  <c r="AS2174" i="8"/>
  <c r="AS2173" i="8"/>
  <c r="AS2172" i="8"/>
  <c r="AS2171" i="8"/>
  <c r="AS2170" i="8"/>
  <c r="AS2169" i="8"/>
  <c r="AS2168" i="8"/>
  <c r="AS2167" i="8"/>
  <c r="AS2166" i="8"/>
  <c r="AS2165" i="8"/>
  <c r="AS2164" i="8"/>
  <c r="AS2163" i="8"/>
  <c r="AS2162" i="8"/>
  <c r="AS2161" i="8"/>
  <c r="AS2160" i="8"/>
  <c r="AS2159" i="8"/>
  <c r="AS2158" i="8"/>
  <c r="AS2157" i="8"/>
  <c r="AS2156" i="8"/>
  <c r="AS2155" i="8"/>
  <c r="AS2154" i="8"/>
  <c r="AS2153" i="8"/>
  <c r="AS2152" i="8"/>
  <c r="AS2151" i="8"/>
  <c r="AS2150" i="8"/>
  <c r="AS2149" i="8"/>
  <c r="AS2148" i="8"/>
  <c r="AS2147" i="8"/>
  <c r="AS2146" i="8"/>
  <c r="AS2145" i="8"/>
  <c r="AS2144" i="8"/>
  <c r="AS2143" i="8"/>
  <c r="AS2142" i="8"/>
  <c r="AS2141" i="8"/>
  <c r="AS2140" i="8"/>
  <c r="AS2139" i="8"/>
  <c r="AS2138" i="8"/>
  <c r="AS2137" i="8"/>
  <c r="AS2136" i="8"/>
  <c r="AS2135" i="8"/>
  <c r="AS2134" i="8"/>
  <c r="AS2133" i="8"/>
  <c r="AS2132" i="8"/>
  <c r="AS2131" i="8"/>
  <c r="AS2130" i="8"/>
  <c r="AS2129" i="8"/>
  <c r="AS2128" i="8"/>
  <c r="AS2127" i="8"/>
  <c r="AS2126" i="8"/>
  <c r="AS2125" i="8"/>
  <c r="AS2124" i="8"/>
  <c r="AS2123" i="8"/>
  <c r="AS2122" i="8"/>
  <c r="AS2121" i="8"/>
  <c r="AS2120" i="8"/>
  <c r="AS2119" i="8"/>
  <c r="AS2118" i="8"/>
  <c r="AS2117" i="8"/>
  <c r="AS2116" i="8"/>
  <c r="AS2115" i="8"/>
  <c r="AS2114" i="8"/>
  <c r="AS2113" i="8"/>
  <c r="AS2112" i="8"/>
  <c r="AS2111" i="8"/>
  <c r="AS2110" i="8"/>
  <c r="AS2109" i="8"/>
  <c r="AS2108" i="8"/>
  <c r="AS2107" i="8"/>
  <c r="AS2106" i="8"/>
  <c r="AS2105" i="8"/>
  <c r="AS2104" i="8"/>
  <c r="AS2103" i="8"/>
  <c r="AS2102" i="8"/>
  <c r="AS2101" i="8"/>
  <c r="AS2100" i="8"/>
  <c r="AS2099" i="8"/>
  <c r="AS2098" i="8"/>
  <c r="AS2097" i="8"/>
  <c r="AS2096" i="8"/>
  <c r="AS2095" i="8"/>
  <c r="AS2094" i="8"/>
  <c r="AS2093" i="8"/>
  <c r="AS2092" i="8"/>
  <c r="AS2091" i="8"/>
  <c r="AS2090" i="8"/>
  <c r="AS2089" i="8"/>
  <c r="AS2088" i="8"/>
  <c r="AS2087" i="8"/>
  <c r="AS2086" i="8"/>
  <c r="AS2085" i="8"/>
  <c r="AS2084" i="8"/>
  <c r="AS2083" i="8"/>
  <c r="AS2082" i="8"/>
  <c r="AS2081" i="8"/>
  <c r="AS2080" i="8"/>
  <c r="AS2079" i="8"/>
  <c r="AS2078" i="8"/>
  <c r="AS2077" i="8"/>
  <c r="AS2076" i="8"/>
  <c r="AS2075" i="8"/>
  <c r="AS2074" i="8"/>
  <c r="AS2073" i="8"/>
  <c r="AS2072" i="8"/>
  <c r="AS2071" i="8"/>
  <c r="AS2070" i="8"/>
  <c r="AS2069" i="8"/>
  <c r="AS2068" i="8"/>
  <c r="AS2067" i="8"/>
  <c r="AS2066" i="8"/>
  <c r="AS2065" i="8"/>
  <c r="AS2064" i="8"/>
  <c r="AS2063" i="8"/>
  <c r="AS2062" i="8"/>
  <c r="AS2061" i="8"/>
  <c r="AS2060" i="8"/>
  <c r="AS2059" i="8"/>
  <c r="AS2058" i="8"/>
  <c r="AS2057" i="8"/>
  <c r="AS2056" i="8"/>
  <c r="AS2055" i="8"/>
  <c r="AS2054" i="8"/>
  <c r="AS2053" i="8"/>
  <c r="AS2052" i="8"/>
  <c r="AS2051" i="8"/>
  <c r="AS2050" i="8"/>
  <c r="AS2049" i="8"/>
  <c r="AS2048" i="8"/>
  <c r="AS2047" i="8"/>
  <c r="AS2046" i="8"/>
  <c r="AS2045" i="8"/>
  <c r="AS2044" i="8"/>
  <c r="AS2043" i="8"/>
  <c r="AS2042" i="8"/>
  <c r="AS2041" i="8"/>
  <c r="AS2040" i="8"/>
  <c r="AS2039" i="8"/>
  <c r="AS2038" i="8"/>
  <c r="AS2037" i="8"/>
  <c r="AS2036" i="8"/>
  <c r="AS2035" i="8"/>
  <c r="AS2034" i="8"/>
  <c r="AS2033" i="8"/>
  <c r="AS2032" i="8"/>
  <c r="AS2031" i="8"/>
  <c r="AS2030" i="8"/>
  <c r="AS2029" i="8"/>
  <c r="AS2028" i="8"/>
  <c r="AS2027" i="8"/>
  <c r="AS2026" i="8"/>
  <c r="AS2025" i="8"/>
  <c r="AS2024" i="8"/>
  <c r="AS2023" i="8"/>
  <c r="AS2022" i="8"/>
  <c r="AS2021" i="8"/>
  <c r="AS2020" i="8"/>
  <c r="AS2019" i="8"/>
  <c r="AS2018" i="8"/>
  <c r="AS2017" i="8"/>
  <c r="AS2016" i="8"/>
  <c r="AS2015" i="8"/>
  <c r="AS2014" i="8"/>
  <c r="AS2013" i="8"/>
  <c r="AS2012" i="8"/>
  <c r="AS2011" i="8"/>
  <c r="AS2010" i="8"/>
  <c r="AS2009" i="8"/>
  <c r="AS2008" i="8"/>
  <c r="AS2007" i="8"/>
  <c r="AS2006" i="8"/>
  <c r="AS2005" i="8"/>
  <c r="AS2004" i="8"/>
  <c r="AS2003" i="8"/>
  <c r="AS2002" i="8"/>
  <c r="AS2001" i="8"/>
  <c r="AS2000" i="8"/>
  <c r="AS1999" i="8"/>
  <c r="AS1998" i="8"/>
  <c r="AS1997" i="8"/>
  <c r="AS1996" i="8"/>
  <c r="AS1995" i="8"/>
  <c r="AS1994" i="8"/>
  <c r="AS1993" i="8"/>
  <c r="AS1992" i="8"/>
  <c r="AS1991" i="8"/>
  <c r="AS1990" i="8"/>
  <c r="AS1989" i="8"/>
  <c r="AS1988" i="8"/>
  <c r="AS1987" i="8"/>
  <c r="AS1986" i="8"/>
  <c r="AS1985" i="8"/>
  <c r="AS1984" i="8"/>
  <c r="AS1983" i="8"/>
  <c r="AS1982" i="8"/>
  <c r="AS1981" i="8"/>
  <c r="AS1980" i="8"/>
  <c r="AS1979" i="8"/>
  <c r="AS1978" i="8"/>
  <c r="AS1977" i="8"/>
  <c r="AS1976" i="8"/>
  <c r="AS1975" i="8"/>
  <c r="AS1974" i="8"/>
  <c r="AS1973" i="8"/>
  <c r="AS1972" i="8"/>
  <c r="AS1971" i="8"/>
  <c r="AS1970" i="8"/>
  <c r="AS1969" i="8"/>
  <c r="AS1968" i="8"/>
  <c r="AS1967" i="8"/>
  <c r="AS1966" i="8"/>
  <c r="AS1965" i="8"/>
  <c r="AS1964" i="8"/>
  <c r="AS1963" i="8"/>
  <c r="AS1962" i="8"/>
  <c r="AS1961" i="8"/>
  <c r="AS1960" i="8"/>
  <c r="AS1959" i="8"/>
  <c r="AS1958" i="8"/>
  <c r="AS1957" i="8"/>
  <c r="AS1956" i="8"/>
  <c r="AS1955" i="8"/>
  <c r="AS1954" i="8"/>
  <c r="AS1953" i="8"/>
  <c r="AS1952" i="8"/>
  <c r="AS1951" i="8"/>
  <c r="AS1950" i="8"/>
  <c r="AS1949" i="8"/>
  <c r="AS1948" i="8"/>
  <c r="AS1947" i="8"/>
  <c r="AS1946" i="8"/>
  <c r="AS1945" i="8"/>
  <c r="AS1944" i="8"/>
  <c r="AS1943" i="8"/>
  <c r="AS1942" i="8"/>
  <c r="AS1941" i="8"/>
  <c r="AS1940" i="8"/>
  <c r="AS1939" i="8"/>
  <c r="AS1938" i="8"/>
  <c r="AS1937" i="8"/>
  <c r="AS1936" i="8"/>
  <c r="AS1935" i="8"/>
  <c r="AS1934" i="8"/>
  <c r="AS1933" i="8"/>
  <c r="AS1932" i="8"/>
  <c r="AS1931" i="8"/>
  <c r="AS1930" i="8"/>
  <c r="AS1929" i="8"/>
  <c r="AS1928" i="8"/>
  <c r="AS1927" i="8"/>
  <c r="AQ2372" i="8"/>
  <c r="AW2372" i="8" s="1"/>
  <c r="AQ2356" i="8"/>
  <c r="AS2240" i="8"/>
  <c r="AV2237" i="8"/>
  <c r="AS2232" i="8"/>
  <c r="AV2229" i="8"/>
  <c r="AS2227" i="8"/>
  <c r="AS2209" i="8"/>
  <c r="AV2207" i="8"/>
  <c r="AQ2197" i="8"/>
  <c r="AQ2196" i="8"/>
  <c r="AQ2195" i="8"/>
  <c r="AQ2194" i="8"/>
  <c r="AQ2193" i="8"/>
  <c r="AQ2192" i="8"/>
  <c r="AQ2191" i="8"/>
  <c r="AQ2190" i="8"/>
  <c r="AW2190" i="8" s="1"/>
  <c r="AQ2189" i="8"/>
  <c r="AQ2188" i="8"/>
  <c r="AQ2187" i="8"/>
  <c r="AQ2186" i="8"/>
  <c r="AQ2185" i="8"/>
  <c r="AQ2184" i="8"/>
  <c r="AQ2183" i="8"/>
  <c r="AQ2182" i="8"/>
  <c r="AQ2181" i="8"/>
  <c r="AQ2180" i="8"/>
  <c r="AW2180" i="8" s="1"/>
  <c r="AQ2179" i="8"/>
  <c r="AQ2178" i="8"/>
  <c r="AQ2177" i="8"/>
  <c r="AQ2176" i="8"/>
  <c r="AQ2175" i="8"/>
  <c r="AQ2174" i="8"/>
  <c r="AQ2173" i="8"/>
  <c r="AW2173" i="8" s="1"/>
  <c r="AQ2172" i="8"/>
  <c r="AQ2171" i="8"/>
  <c r="AQ2170" i="8"/>
  <c r="AQ2169" i="8"/>
  <c r="AQ2168" i="8"/>
  <c r="AQ2167" i="8"/>
  <c r="AQ2166" i="8"/>
  <c r="AQ2165" i="8"/>
  <c r="AQ2164" i="8"/>
  <c r="AQ2163" i="8"/>
  <c r="AQ2162" i="8"/>
  <c r="AW2162" i="8" s="1"/>
  <c r="AQ2161" i="8"/>
  <c r="AQ2160" i="8"/>
  <c r="AW2160" i="8" s="1"/>
  <c r="AQ2159" i="8"/>
  <c r="AQ2158" i="8"/>
  <c r="AQ2157" i="8"/>
  <c r="AQ2156" i="8"/>
  <c r="AQ2155" i="8"/>
  <c r="AQ2154" i="8"/>
  <c r="AQ2153" i="8"/>
  <c r="AQ2152" i="8"/>
  <c r="AQ2151" i="8"/>
  <c r="AQ2150" i="8"/>
  <c r="AW2150" i="8" s="1"/>
  <c r="AQ2149" i="8"/>
  <c r="AQ2148" i="8"/>
  <c r="AQ2147" i="8"/>
  <c r="AQ2146" i="8"/>
  <c r="AQ2145" i="8"/>
  <c r="AQ2144" i="8"/>
  <c r="AQ2143" i="8"/>
  <c r="AQ2142" i="8"/>
  <c r="AQ2141" i="8"/>
  <c r="AQ2140" i="8"/>
  <c r="AQ2139" i="8"/>
  <c r="AQ2138" i="8"/>
  <c r="AQ2137" i="8"/>
  <c r="AQ2136" i="8"/>
  <c r="AQ2135" i="8"/>
  <c r="AQ2134" i="8"/>
  <c r="AQ2133" i="8"/>
  <c r="AQ2132" i="8"/>
  <c r="AQ2131" i="8"/>
  <c r="AQ2130" i="8"/>
  <c r="AQ2129" i="8"/>
  <c r="AQ2128" i="8"/>
  <c r="AQ2127" i="8"/>
  <c r="AQ2126" i="8"/>
  <c r="AQ2125" i="8"/>
  <c r="AQ2124" i="8"/>
  <c r="AQ2123" i="8"/>
  <c r="AW2123" i="8" s="1"/>
  <c r="AQ2122" i="8"/>
  <c r="AQ2121" i="8"/>
  <c r="AQ2120" i="8"/>
  <c r="AQ2119" i="8"/>
  <c r="AQ2118" i="8"/>
  <c r="AQ2117" i="8"/>
  <c r="AQ2116" i="8"/>
  <c r="AQ2115" i="8"/>
  <c r="AQ2114" i="8"/>
  <c r="AQ2113" i="8"/>
  <c r="AQ2112" i="8"/>
  <c r="AW2112" i="8" s="1"/>
  <c r="AQ2111" i="8"/>
  <c r="AQ2110" i="8"/>
  <c r="AQ2109" i="8"/>
  <c r="AQ2108" i="8"/>
  <c r="AQ2107" i="8"/>
  <c r="AQ2106" i="8"/>
  <c r="AQ2105" i="8"/>
  <c r="AQ2104" i="8"/>
  <c r="AQ2103" i="8"/>
  <c r="AQ2102" i="8"/>
  <c r="AQ2101" i="8"/>
  <c r="AW2101" i="8" s="1"/>
  <c r="AQ2100" i="8"/>
  <c r="AQ2099" i="8"/>
  <c r="AQ2098" i="8"/>
  <c r="AQ2097" i="8"/>
  <c r="AQ2096" i="8"/>
  <c r="AQ2095" i="8"/>
  <c r="AQ2094" i="8"/>
  <c r="AQ2093" i="8"/>
  <c r="AQ2092" i="8"/>
  <c r="AQ2091" i="8"/>
  <c r="AQ2090" i="8"/>
  <c r="AQ2089" i="8"/>
  <c r="AQ2088" i="8"/>
  <c r="AQ2087" i="8"/>
  <c r="AQ2086" i="8"/>
  <c r="AQ2085" i="8"/>
  <c r="AW2085" i="8" s="1"/>
  <c r="AQ2084" i="8"/>
  <c r="AQ2083" i="8"/>
  <c r="AQ2082" i="8"/>
  <c r="AQ2081" i="8"/>
  <c r="AQ2080" i="8"/>
  <c r="AQ2079" i="8"/>
  <c r="AQ2078" i="8"/>
  <c r="AQ2077" i="8"/>
  <c r="AW2077" i="8" s="1"/>
  <c r="AQ2076" i="8"/>
  <c r="AQ2075" i="8"/>
  <c r="AQ2074" i="8"/>
  <c r="AQ2073" i="8"/>
  <c r="AQ2072" i="8"/>
  <c r="AQ2071" i="8"/>
  <c r="AQ2070" i="8"/>
  <c r="AQ2069" i="8"/>
  <c r="AQ2068" i="8"/>
  <c r="AQ2067" i="8"/>
  <c r="AQ2066" i="8"/>
  <c r="AW2066" i="8" s="1"/>
  <c r="AQ2065" i="8"/>
  <c r="AQ2064" i="8"/>
  <c r="AQ2063" i="8"/>
  <c r="AQ2062" i="8"/>
  <c r="AQ2061" i="8"/>
  <c r="AQ2060" i="8"/>
  <c r="AQ2059" i="8"/>
  <c r="AQ2058" i="8"/>
  <c r="AQ2057" i="8"/>
  <c r="AQ2056" i="8"/>
  <c r="AQ2055" i="8"/>
  <c r="AQ2054" i="8"/>
  <c r="AQ2053" i="8"/>
  <c r="AQ2052" i="8"/>
  <c r="AW2052" i="8" s="1"/>
  <c r="AQ2051" i="8"/>
  <c r="AW2051" i="8" s="1"/>
  <c r="AQ2050" i="8"/>
  <c r="AQ2049" i="8"/>
  <c r="AQ2048" i="8"/>
  <c r="AQ2047" i="8"/>
  <c r="AQ2046" i="8"/>
  <c r="AQ2045" i="8"/>
  <c r="AW2045" i="8" s="1"/>
  <c r="AQ2044" i="8"/>
  <c r="AQ2043" i="8"/>
  <c r="AQ2042" i="8"/>
  <c r="AQ2041" i="8"/>
  <c r="AQ2040" i="8"/>
  <c r="AQ2039" i="8"/>
  <c r="AQ2038" i="8"/>
  <c r="AQ2037" i="8"/>
  <c r="AQ2036" i="8"/>
  <c r="AQ2035" i="8"/>
  <c r="AQ2034" i="8"/>
  <c r="AQ2033" i="8"/>
  <c r="AQ2032" i="8"/>
  <c r="AQ2031" i="8"/>
  <c r="AQ2030" i="8"/>
  <c r="AQ2029" i="8"/>
  <c r="AQ2028" i="8"/>
  <c r="AQ2027" i="8"/>
  <c r="AQ2026" i="8"/>
  <c r="AQ2025" i="8"/>
  <c r="AQ2024" i="8"/>
  <c r="AQ2023" i="8"/>
  <c r="AQ2022" i="8"/>
  <c r="AQ2021" i="8"/>
  <c r="AQ2020" i="8"/>
  <c r="AQ2019" i="8"/>
  <c r="AQ2018" i="8"/>
  <c r="AW2018" i="8" s="1"/>
  <c r="AQ2017" i="8"/>
  <c r="AQ2016" i="8"/>
  <c r="AQ2015" i="8"/>
  <c r="AQ2014" i="8"/>
  <c r="AQ2013" i="8"/>
  <c r="AQ2012" i="8"/>
  <c r="AQ2011" i="8"/>
  <c r="AQ2010" i="8"/>
  <c r="AQ2009" i="8"/>
  <c r="AQ2008" i="8"/>
  <c r="AQ2007" i="8"/>
  <c r="AQ2006" i="8"/>
  <c r="AQ2005" i="8"/>
  <c r="AQ2004" i="8"/>
  <c r="AQ2003" i="8"/>
  <c r="AQ2002" i="8"/>
  <c r="AQ2001" i="8"/>
  <c r="AW2001" i="8" s="1"/>
  <c r="AQ2000" i="8"/>
  <c r="AQ1999" i="8"/>
  <c r="AQ1998" i="8"/>
  <c r="AQ1997" i="8"/>
  <c r="AQ1996" i="8"/>
  <c r="AQ1995" i="8"/>
  <c r="AQ1994" i="8"/>
  <c r="AQ1993" i="8"/>
  <c r="AW1993" i="8" s="1"/>
  <c r="AQ1992" i="8"/>
  <c r="AQ1991" i="8"/>
  <c r="AQ1990" i="8"/>
  <c r="AQ1989" i="8"/>
  <c r="AQ1988" i="8"/>
  <c r="AQ1987" i="8"/>
  <c r="AQ1986" i="8"/>
  <c r="AQ1985" i="8"/>
  <c r="AQ1984" i="8"/>
  <c r="AQ1983" i="8"/>
  <c r="AW1983" i="8" s="1"/>
  <c r="AQ1982" i="8"/>
  <c r="AQ1981" i="8"/>
  <c r="AQ1980" i="8"/>
  <c r="AQ1979" i="8"/>
  <c r="AQ1978" i="8"/>
  <c r="AQ1977" i="8"/>
  <c r="AQ1976" i="8"/>
  <c r="AQ1975" i="8"/>
  <c r="AQ1974" i="8"/>
  <c r="AQ1973" i="8"/>
  <c r="AQ1972" i="8"/>
  <c r="AQ1971" i="8"/>
  <c r="AQ1970" i="8"/>
  <c r="AQ1969" i="8"/>
  <c r="AQ1968" i="8"/>
  <c r="AQ1967" i="8"/>
  <c r="AQ1966" i="8"/>
  <c r="AQ1965" i="8"/>
  <c r="AQ1964" i="8"/>
  <c r="AQ1963" i="8"/>
  <c r="AQ1962" i="8"/>
  <c r="AQ1961" i="8"/>
  <c r="AQ1960" i="8"/>
  <c r="AQ1959" i="8"/>
  <c r="AQ1958" i="8"/>
  <c r="AQ1957" i="8"/>
  <c r="AQ1956" i="8"/>
  <c r="AQ1955" i="8"/>
  <c r="AQ1954" i="8"/>
  <c r="AQ1953" i="8"/>
  <c r="AQ1952" i="8"/>
  <c r="AQ1951" i="8"/>
  <c r="AQ1950" i="8"/>
  <c r="AQ1949" i="8"/>
  <c r="AQ1948" i="8"/>
  <c r="AQ1947" i="8"/>
  <c r="AQ1946" i="8"/>
  <c r="AQ1945" i="8"/>
  <c r="AQ1944" i="8"/>
  <c r="AQ1943" i="8"/>
  <c r="AQ1942" i="8"/>
  <c r="AQ1941" i="8"/>
  <c r="AQ1940" i="8"/>
  <c r="AQ1939" i="8"/>
  <c r="AQ1938" i="8"/>
  <c r="AQ1937" i="8"/>
  <c r="AQ1936" i="8"/>
  <c r="AQ1935" i="8"/>
  <c r="AQ1934" i="8"/>
  <c r="AQ1933" i="8"/>
  <c r="AQ1932" i="8"/>
  <c r="AQ1931" i="8"/>
  <c r="AQ1930" i="8"/>
  <c r="AQ1929" i="8"/>
  <c r="AQ1928" i="8"/>
  <c r="AQ1927" i="8"/>
  <c r="AQ1926" i="8"/>
  <c r="AQ1925" i="8"/>
  <c r="AQ1924" i="8"/>
  <c r="AQ1923" i="8"/>
  <c r="AV2345" i="8"/>
  <c r="AV2337" i="8"/>
  <c r="AV2329" i="8"/>
  <c r="AV2321" i="8"/>
  <c r="AV2313" i="8"/>
  <c r="AV2305" i="8"/>
  <c r="AV2297" i="8"/>
  <c r="AV2289" i="8"/>
  <c r="AV2281" i="8"/>
  <c r="AV2273" i="8"/>
  <c r="AV2265" i="8"/>
  <c r="AV2257" i="8"/>
  <c r="AV2249" i="8"/>
  <c r="AS2243" i="8"/>
  <c r="AV2222" i="8"/>
  <c r="AV2220" i="8"/>
  <c r="AV2218" i="8"/>
  <c r="AV2216" i="8"/>
  <c r="AV2214" i="8"/>
  <c r="AS2200" i="8"/>
  <c r="AV2198" i="8"/>
  <c r="AQ2370" i="8"/>
  <c r="AQ2354" i="8"/>
  <c r="AV2242" i="8"/>
  <c r="AS2237" i="8"/>
  <c r="AV2234" i="8"/>
  <c r="AS2229" i="8"/>
  <c r="AS2207" i="8"/>
  <c r="AV2205" i="8"/>
  <c r="AV2271" i="8"/>
  <c r="AS1911" i="8"/>
  <c r="AQ1908" i="8"/>
  <c r="AS1905" i="8"/>
  <c r="AV2311" i="8"/>
  <c r="AV2264" i="8"/>
  <c r="AS2224" i="8"/>
  <c r="AV2212" i="8"/>
  <c r="AV2203" i="8"/>
  <c r="AS1924" i="8"/>
  <c r="AS1914" i="8"/>
  <c r="AQ1911" i="8"/>
  <c r="AQ1905" i="8"/>
  <c r="AS1898" i="8"/>
  <c r="AS1897" i="8"/>
  <c r="AS1896" i="8"/>
  <c r="AS1895" i="8"/>
  <c r="AS1894" i="8"/>
  <c r="AS1893" i="8"/>
  <c r="AS1892" i="8"/>
  <c r="AS1891" i="8"/>
  <c r="AS1890" i="8"/>
  <c r="AS1889" i="8"/>
  <c r="AS1888" i="8"/>
  <c r="AS1887" i="8"/>
  <c r="AS1886" i="8"/>
  <c r="AS1885" i="8"/>
  <c r="AS1884" i="8"/>
  <c r="AS1883" i="8"/>
  <c r="AS1882" i="8"/>
  <c r="AS1881" i="8"/>
  <c r="AS1880" i="8"/>
  <c r="AS1879" i="8"/>
  <c r="AS1878" i="8"/>
  <c r="AS1877" i="8"/>
  <c r="AS1876" i="8"/>
  <c r="AS1875" i="8"/>
  <c r="AS1874" i="8"/>
  <c r="AS1873" i="8"/>
  <c r="AS1872" i="8"/>
  <c r="AS1871" i="8"/>
  <c r="AS1870" i="8"/>
  <c r="AS1869" i="8"/>
  <c r="AS1868" i="8"/>
  <c r="AS1867" i="8"/>
  <c r="AS1866" i="8"/>
  <c r="AS1865" i="8"/>
  <c r="AS1864" i="8"/>
  <c r="AS1863" i="8"/>
  <c r="AS1862" i="8"/>
  <c r="AS1861" i="8"/>
  <c r="AS1860" i="8"/>
  <c r="AS1859" i="8"/>
  <c r="AS1858" i="8"/>
  <c r="AS1857" i="8"/>
  <c r="AS1856" i="8"/>
  <c r="AS1855" i="8"/>
  <c r="AS1854" i="8"/>
  <c r="AS1853" i="8"/>
  <c r="AS1852" i="8"/>
  <c r="AS1851" i="8"/>
  <c r="AS1850" i="8"/>
  <c r="AS1849" i="8"/>
  <c r="AS1848" i="8"/>
  <c r="AS1847" i="8"/>
  <c r="AS1846" i="8"/>
  <c r="AS1845" i="8"/>
  <c r="AS1844" i="8"/>
  <c r="AS1843" i="8"/>
  <c r="AS1842" i="8"/>
  <c r="AS1841" i="8"/>
  <c r="AS1840" i="8"/>
  <c r="AS1839" i="8"/>
  <c r="AS1838" i="8"/>
  <c r="AS1837" i="8"/>
  <c r="AS1836" i="8"/>
  <c r="AS1835" i="8"/>
  <c r="AS1834" i="8"/>
  <c r="AS1833" i="8"/>
  <c r="AS1832" i="8"/>
  <c r="AS1831" i="8"/>
  <c r="AS1830" i="8"/>
  <c r="AS1829" i="8"/>
  <c r="AS1828" i="8"/>
  <c r="AS1827" i="8"/>
  <c r="AS1826" i="8"/>
  <c r="AS1825" i="8"/>
  <c r="AS1824" i="8"/>
  <c r="AS1823" i="8"/>
  <c r="AS1822" i="8"/>
  <c r="AS1821" i="8"/>
  <c r="AS1820" i="8"/>
  <c r="AS1819" i="8"/>
  <c r="AS1818" i="8"/>
  <c r="AS1817" i="8"/>
  <c r="AS1816" i="8"/>
  <c r="AS1815" i="8"/>
  <c r="AS1814" i="8"/>
  <c r="AS1813" i="8"/>
  <c r="AS1812" i="8"/>
  <c r="AS1811" i="8"/>
  <c r="AS1810" i="8"/>
  <c r="AS1809" i="8"/>
  <c r="AS1808" i="8"/>
  <c r="AS1807" i="8"/>
  <c r="AS1806" i="8"/>
  <c r="AS1805" i="8"/>
  <c r="AS1804" i="8"/>
  <c r="AS1803" i="8"/>
  <c r="AS1802" i="8"/>
  <c r="AS1801" i="8"/>
  <c r="AS1800" i="8"/>
  <c r="AS1799" i="8"/>
  <c r="AS1798" i="8"/>
  <c r="AS1797" i="8"/>
  <c r="AS1796" i="8"/>
  <c r="AS1795" i="8"/>
  <c r="AS1794" i="8"/>
  <c r="AS1793" i="8"/>
  <c r="AS1792" i="8"/>
  <c r="AS1791" i="8"/>
  <c r="AS1790" i="8"/>
  <c r="AS1789" i="8"/>
  <c r="AS1788" i="8"/>
  <c r="AS1787" i="8"/>
  <c r="AS1786" i="8"/>
  <c r="AS1785" i="8"/>
  <c r="AS1784" i="8"/>
  <c r="AS1783" i="8"/>
  <c r="AS1782" i="8"/>
  <c r="AS1781" i="8"/>
  <c r="AS1780" i="8"/>
  <c r="AS1779" i="8"/>
  <c r="AS1778" i="8"/>
  <c r="AS1777" i="8"/>
  <c r="AS1776" i="8"/>
  <c r="AS1775" i="8"/>
  <c r="AS1774" i="8"/>
  <c r="AS1773" i="8"/>
  <c r="AS1772" i="8"/>
  <c r="AS1771" i="8"/>
  <c r="AS1770" i="8"/>
  <c r="AS1769" i="8"/>
  <c r="AS1768" i="8"/>
  <c r="AS1767" i="8"/>
  <c r="AS1766" i="8"/>
  <c r="AS1765" i="8"/>
  <c r="AS1764" i="8"/>
  <c r="AS1763" i="8"/>
  <c r="AS1762" i="8"/>
  <c r="AV2304" i="8"/>
  <c r="AS2222" i="8"/>
  <c r="AS1917" i="8"/>
  <c r="AQ1914" i="8"/>
  <c r="AQ1898" i="8"/>
  <c r="AQ1897" i="8"/>
  <c r="AQ1896" i="8"/>
  <c r="AQ1895" i="8"/>
  <c r="AW1895" i="8" s="1"/>
  <c r="AQ1894" i="8"/>
  <c r="AQ1893" i="8"/>
  <c r="AQ1892" i="8"/>
  <c r="AQ1891" i="8"/>
  <c r="AW1891" i="8" s="1"/>
  <c r="AQ1890" i="8"/>
  <c r="AQ1889" i="8"/>
  <c r="AQ1888" i="8"/>
  <c r="AQ1887" i="8"/>
  <c r="AQ1886" i="8"/>
  <c r="AQ1885" i="8"/>
  <c r="AQ1884" i="8"/>
  <c r="AQ1883" i="8"/>
  <c r="AQ1882" i="8"/>
  <c r="AQ1881" i="8"/>
  <c r="AQ1880" i="8"/>
  <c r="AQ1879" i="8"/>
  <c r="AQ1878" i="8"/>
  <c r="AW1878" i="8" s="1"/>
  <c r="AQ1877" i="8"/>
  <c r="AQ1876" i="8"/>
  <c r="AQ1875" i="8"/>
  <c r="AQ1874" i="8"/>
  <c r="AQ1873" i="8"/>
  <c r="AQ1872" i="8"/>
  <c r="AQ1871" i="8"/>
  <c r="AQ1870" i="8"/>
  <c r="AQ1869" i="8"/>
  <c r="AQ1868" i="8"/>
  <c r="AQ1867" i="8"/>
  <c r="AQ1866" i="8"/>
  <c r="AQ1865" i="8"/>
  <c r="AQ1864" i="8"/>
  <c r="AW1864" i="8" s="1"/>
  <c r="AQ1863" i="8"/>
  <c r="AQ1862" i="8"/>
  <c r="AW1862" i="8" s="1"/>
  <c r="AQ1861" i="8"/>
  <c r="AQ1860" i="8"/>
  <c r="AQ1859" i="8"/>
  <c r="AQ1858" i="8"/>
  <c r="AQ1857" i="8"/>
  <c r="AQ1856" i="8"/>
  <c r="AQ1855" i="8"/>
  <c r="AQ1854" i="8"/>
  <c r="AQ1853" i="8"/>
  <c r="AQ1852" i="8"/>
  <c r="AW1852" i="8" s="1"/>
  <c r="AQ1851" i="8"/>
  <c r="AQ1850" i="8"/>
  <c r="AQ1849" i="8"/>
  <c r="AQ1848" i="8"/>
  <c r="AW1848" i="8" s="1"/>
  <c r="AQ1847" i="8"/>
  <c r="AQ1846" i="8"/>
  <c r="AQ1845" i="8"/>
  <c r="AQ1844" i="8"/>
  <c r="AQ1843" i="8"/>
  <c r="AQ1842" i="8"/>
  <c r="AQ1841" i="8"/>
  <c r="AQ1840" i="8"/>
  <c r="AQ1839" i="8"/>
  <c r="AQ1838" i="8"/>
  <c r="AQ1837" i="8"/>
  <c r="AQ1836" i="8"/>
  <c r="AQ1835" i="8"/>
  <c r="AQ1834" i="8"/>
  <c r="AQ1833" i="8"/>
  <c r="AQ1832" i="8"/>
  <c r="AQ1831" i="8"/>
  <c r="AQ1830" i="8"/>
  <c r="AQ1829" i="8"/>
  <c r="AQ1828" i="8"/>
  <c r="AQ1827" i="8"/>
  <c r="AQ1826" i="8"/>
  <c r="AW1826" i="8" s="1"/>
  <c r="AQ1825" i="8"/>
  <c r="AQ1824" i="8"/>
  <c r="AQ1823" i="8"/>
  <c r="AQ1822" i="8"/>
  <c r="AQ1821" i="8"/>
  <c r="AQ1820" i="8"/>
  <c r="AQ1819" i="8"/>
  <c r="AQ1818" i="8"/>
  <c r="AQ1817" i="8"/>
  <c r="AQ1816" i="8"/>
  <c r="AQ1815" i="8"/>
  <c r="AQ1814" i="8"/>
  <c r="AQ1813" i="8"/>
  <c r="AQ1812" i="8"/>
  <c r="AQ1811" i="8"/>
  <c r="AW1811" i="8" s="1"/>
  <c r="AQ1810" i="8"/>
  <c r="AW1810" i="8" s="1"/>
  <c r="AQ1809" i="8"/>
  <c r="AQ1808" i="8"/>
  <c r="AQ1807" i="8"/>
  <c r="AQ1806" i="8"/>
  <c r="AQ1805" i="8"/>
  <c r="AQ1804" i="8"/>
  <c r="AQ1803" i="8"/>
  <c r="AQ1802" i="8"/>
  <c r="AQ1801" i="8"/>
  <c r="AQ1800" i="8"/>
  <c r="AW1800" i="8" s="1"/>
  <c r="AQ1799" i="8"/>
  <c r="AQ1798" i="8"/>
  <c r="AQ1797" i="8"/>
  <c r="AQ1796" i="8"/>
  <c r="AQ1795" i="8"/>
  <c r="AQ1794" i="8"/>
  <c r="AQ1793" i="8"/>
  <c r="AQ1792" i="8"/>
  <c r="AW1792" i="8" s="1"/>
  <c r="AQ1791" i="8"/>
  <c r="AQ1790" i="8"/>
  <c r="AW1790" i="8" s="1"/>
  <c r="AQ1789" i="8"/>
  <c r="AQ1788" i="8"/>
  <c r="AQ1787" i="8"/>
  <c r="AQ1786" i="8"/>
  <c r="AQ1785" i="8"/>
  <c r="AQ1784" i="8"/>
  <c r="AQ1783" i="8"/>
  <c r="AQ1782" i="8"/>
  <c r="AQ1781" i="8"/>
  <c r="AQ1780" i="8"/>
  <c r="AW1780" i="8" s="1"/>
  <c r="AQ1779" i="8"/>
  <c r="AQ1778" i="8"/>
  <c r="AQ1777" i="8"/>
  <c r="AQ1776" i="8"/>
  <c r="AQ1775" i="8"/>
  <c r="AQ1774" i="8"/>
  <c r="AQ1773" i="8"/>
  <c r="AQ1772" i="8"/>
  <c r="AW1772" i="8" s="1"/>
  <c r="AQ1771" i="8"/>
  <c r="AQ1770" i="8"/>
  <c r="AQ1769" i="8"/>
  <c r="AQ1768" i="8"/>
  <c r="AQ1767" i="8"/>
  <c r="AQ1766" i="8"/>
  <c r="AQ1765" i="8"/>
  <c r="AQ1764" i="8"/>
  <c r="AQ1763" i="8"/>
  <c r="AV2344" i="8"/>
  <c r="AV2263" i="8"/>
  <c r="AS2212" i="8"/>
  <c r="AS1920" i="8"/>
  <c r="AQ1917" i="8"/>
  <c r="AS1900" i="8"/>
  <c r="AV2303" i="8"/>
  <c r="AV2256" i="8"/>
  <c r="AS2234" i="8"/>
  <c r="AQ1920" i="8"/>
  <c r="AS1907" i="8"/>
  <c r="AQ1900" i="8"/>
  <c r="AV2343" i="8"/>
  <c r="AV2296" i="8"/>
  <c r="AS2220" i="8"/>
  <c r="AS1923" i="8"/>
  <c r="AS1910" i="8"/>
  <c r="AQ1907" i="8"/>
  <c r="AS1902" i="8"/>
  <c r="AV2336" i="8"/>
  <c r="AV2255" i="8"/>
  <c r="AV2210" i="8"/>
  <c r="AS1913" i="8"/>
  <c r="AQ1910" i="8"/>
  <c r="AQ1902" i="8"/>
  <c r="AV2295" i="8"/>
  <c r="AV2248" i="8"/>
  <c r="AV2231" i="8"/>
  <c r="AS1916" i="8"/>
  <c r="AQ1913" i="8"/>
  <c r="AS1904" i="8"/>
  <c r="AV2335" i="8"/>
  <c r="AV2288" i="8"/>
  <c r="AS2218" i="8"/>
  <c r="AS1919" i="8"/>
  <c r="AQ1916" i="8"/>
  <c r="AQ1904" i="8"/>
  <c r="AV2328" i="8"/>
  <c r="AV2247" i="8"/>
  <c r="AS2198" i="8"/>
  <c r="AS1926" i="8"/>
  <c r="AS1922" i="8"/>
  <c r="AQ1919" i="8"/>
  <c r="AS1906" i="8"/>
  <c r="AV2287" i="8"/>
  <c r="AQ2198" i="8"/>
  <c r="AQ1922" i="8"/>
  <c r="AS1909" i="8"/>
  <c r="AQ1906" i="8"/>
  <c r="AS1899" i="8"/>
  <c r="AV2327" i="8"/>
  <c r="AV2280" i="8"/>
  <c r="AS2242" i="8"/>
  <c r="AS2216" i="8"/>
  <c r="AS1912" i="8"/>
  <c r="AQ1909" i="8"/>
  <c r="AQ1899" i="8"/>
  <c r="AV2279" i="8"/>
  <c r="AS1925" i="8"/>
  <c r="AS1918" i="8"/>
  <c r="AQ1915" i="8"/>
  <c r="AQ1901" i="8"/>
  <c r="AV2312" i="8"/>
  <c r="AV2224" i="8"/>
  <c r="AQ1921" i="8"/>
  <c r="AS1908" i="8"/>
  <c r="AQ1903" i="8"/>
  <c r="AV1897" i="8"/>
  <c r="AV1896" i="8"/>
  <c r="AV1895" i="8"/>
  <c r="AV1894" i="8"/>
  <c r="AV1893" i="8"/>
  <c r="AV1892" i="8"/>
  <c r="AV1891" i="8"/>
  <c r="AV1890" i="8"/>
  <c r="AV1889" i="8"/>
  <c r="AV1888" i="8"/>
  <c r="AV1887" i="8"/>
  <c r="AV1886" i="8"/>
  <c r="AV1885" i="8"/>
  <c r="AV1884" i="8"/>
  <c r="AV1883" i="8"/>
  <c r="AV1882" i="8"/>
  <c r="AV1881" i="8"/>
  <c r="AV1880" i="8"/>
  <c r="AV1879" i="8"/>
  <c r="AV1878" i="8"/>
  <c r="AV1877" i="8"/>
  <c r="AV1876" i="8"/>
  <c r="AV1875" i="8"/>
  <c r="AV1874" i="8"/>
  <c r="AV1873" i="8"/>
  <c r="AV1872" i="8"/>
  <c r="AV1871" i="8"/>
  <c r="AV1870" i="8"/>
  <c r="AV1869" i="8"/>
  <c r="AV1868" i="8"/>
  <c r="AV1867" i="8"/>
  <c r="AV1866" i="8"/>
  <c r="AV1865" i="8"/>
  <c r="AV1864" i="8"/>
  <c r="AV1863" i="8"/>
  <c r="AV1862" i="8"/>
  <c r="AV1861" i="8"/>
  <c r="AV1860" i="8"/>
  <c r="AV1859" i="8"/>
  <c r="AV1858" i="8"/>
  <c r="AV1857" i="8"/>
  <c r="AV1856" i="8"/>
  <c r="AV1855" i="8"/>
  <c r="AV1854" i="8"/>
  <c r="AV1853" i="8"/>
  <c r="AV1852" i="8"/>
  <c r="AV1851" i="8"/>
  <c r="AV1850" i="8"/>
  <c r="AV1849" i="8"/>
  <c r="AV1848" i="8"/>
  <c r="AV1847" i="8"/>
  <c r="AV1846" i="8"/>
  <c r="AV1845" i="8"/>
  <c r="AV1844" i="8"/>
  <c r="AV1843" i="8"/>
  <c r="AV1842" i="8"/>
  <c r="AV1841" i="8"/>
  <c r="AV1840" i="8"/>
  <c r="AV1839" i="8"/>
  <c r="AV1838" i="8"/>
  <c r="AV1837" i="8"/>
  <c r="AV1836" i="8"/>
  <c r="AV1835" i="8"/>
  <c r="AV1834" i="8"/>
  <c r="AV1833" i="8"/>
  <c r="AV1832" i="8"/>
  <c r="AV1831" i="8"/>
  <c r="AV1830" i="8"/>
  <c r="AV1829" i="8"/>
  <c r="AV1828" i="8"/>
  <c r="AV1827" i="8"/>
  <c r="AV1826" i="8"/>
  <c r="AV1825" i="8"/>
  <c r="AV1824" i="8"/>
  <c r="AV1823" i="8"/>
  <c r="AV1822" i="8"/>
  <c r="AV1821" i="8"/>
  <c r="AV1820" i="8"/>
  <c r="AV1819" i="8"/>
  <c r="AV1818" i="8"/>
  <c r="AV1817" i="8"/>
  <c r="AV1816" i="8"/>
  <c r="AV1815" i="8"/>
  <c r="AV1814" i="8"/>
  <c r="AV1813" i="8"/>
  <c r="AV1812" i="8"/>
  <c r="AV1811" i="8"/>
  <c r="AV1810" i="8"/>
  <c r="AV1809" i="8"/>
  <c r="AV1808" i="8"/>
  <c r="AV1807" i="8"/>
  <c r="AV1806" i="8"/>
  <c r="AV1805" i="8"/>
  <c r="AV1804" i="8"/>
  <c r="AV1803" i="8"/>
  <c r="AV1802" i="8"/>
  <c r="AV1801" i="8"/>
  <c r="AV1800" i="8"/>
  <c r="AV1799" i="8"/>
  <c r="AV1798" i="8"/>
  <c r="AV1797" i="8"/>
  <c r="AV1796" i="8"/>
  <c r="AV1767" i="8"/>
  <c r="AQ2368" i="8"/>
  <c r="AV2320" i="8"/>
  <c r="AV1765" i="8"/>
  <c r="AV1755" i="8"/>
  <c r="AV1754" i="8"/>
  <c r="AV1753" i="8"/>
  <c r="AV1752" i="8"/>
  <c r="AV1751" i="8"/>
  <c r="AV1750" i="8"/>
  <c r="AV1749" i="8"/>
  <c r="AV1748" i="8"/>
  <c r="AV1747" i="8"/>
  <c r="AV1746" i="8"/>
  <c r="AV1745" i="8"/>
  <c r="AV1744" i="8"/>
  <c r="AV1743" i="8"/>
  <c r="AV1742" i="8"/>
  <c r="AV1741" i="8"/>
  <c r="AV1740" i="8"/>
  <c r="AV1739" i="8"/>
  <c r="AV1738" i="8"/>
  <c r="AV1737" i="8"/>
  <c r="AV1736" i="8"/>
  <c r="AV1735" i="8"/>
  <c r="AV1734" i="8"/>
  <c r="AV1733" i="8"/>
  <c r="AV1732" i="8"/>
  <c r="AV1731" i="8"/>
  <c r="AV1730" i="8"/>
  <c r="AV1729" i="8"/>
  <c r="AV1728" i="8"/>
  <c r="AV1727" i="8"/>
  <c r="AV1726" i="8"/>
  <c r="AV1725" i="8"/>
  <c r="AV1724" i="8"/>
  <c r="AV1723" i="8"/>
  <c r="AV1722" i="8"/>
  <c r="AV1721" i="8"/>
  <c r="AV1720" i="8"/>
  <c r="AV1719" i="8"/>
  <c r="AV1718" i="8"/>
  <c r="AV1717" i="8"/>
  <c r="AV1716" i="8"/>
  <c r="AV1715" i="8"/>
  <c r="AV1714" i="8"/>
  <c r="AV1713" i="8"/>
  <c r="AV1712" i="8"/>
  <c r="AV1711" i="8"/>
  <c r="AV1710" i="8"/>
  <c r="AV1709" i="8"/>
  <c r="AV1708" i="8"/>
  <c r="AV1707" i="8"/>
  <c r="AV1706" i="8"/>
  <c r="AV1705" i="8"/>
  <c r="AV1704" i="8"/>
  <c r="AV1703" i="8"/>
  <c r="AV1702" i="8"/>
  <c r="AV1701" i="8"/>
  <c r="AV1700" i="8"/>
  <c r="AV1699" i="8"/>
  <c r="AV1698" i="8"/>
  <c r="AV1697" i="8"/>
  <c r="AV1696" i="8"/>
  <c r="AV1695" i="8"/>
  <c r="AV1694" i="8"/>
  <c r="AV1693" i="8"/>
  <c r="AV1692" i="8"/>
  <c r="AV1691" i="8"/>
  <c r="AV1690" i="8"/>
  <c r="AV1689" i="8"/>
  <c r="AV1688" i="8"/>
  <c r="AV1687" i="8"/>
  <c r="AV1686" i="8"/>
  <c r="AV1685" i="8"/>
  <c r="AV1684" i="8"/>
  <c r="AV1683" i="8"/>
  <c r="AV1682" i="8"/>
  <c r="AV1681" i="8"/>
  <c r="AV1680" i="8"/>
  <c r="AV1679" i="8"/>
  <c r="AV1678" i="8"/>
  <c r="AV1677" i="8"/>
  <c r="AV1676" i="8"/>
  <c r="AV1675" i="8"/>
  <c r="AV1674" i="8"/>
  <c r="AV1673" i="8"/>
  <c r="AV1672" i="8"/>
  <c r="AV1671" i="8"/>
  <c r="AV1670" i="8"/>
  <c r="AV1669" i="8"/>
  <c r="AV1668" i="8"/>
  <c r="AV1667" i="8"/>
  <c r="AV1666" i="8"/>
  <c r="AV1665" i="8"/>
  <c r="AV1664" i="8"/>
  <c r="AV1663" i="8"/>
  <c r="AV1662" i="8"/>
  <c r="AV1661" i="8"/>
  <c r="AV1660" i="8"/>
  <c r="AV1659" i="8"/>
  <c r="AV1658" i="8"/>
  <c r="AV1657" i="8"/>
  <c r="AV1656" i="8"/>
  <c r="AV1655" i="8"/>
  <c r="AV1654" i="8"/>
  <c r="AV1653" i="8"/>
  <c r="AV1652" i="8"/>
  <c r="AV1651" i="8"/>
  <c r="AV1650" i="8"/>
  <c r="AV1649" i="8"/>
  <c r="AV1648" i="8"/>
  <c r="AV1647" i="8"/>
  <c r="AV1646" i="8"/>
  <c r="AV1645" i="8"/>
  <c r="AV1644" i="8"/>
  <c r="AV1643" i="8"/>
  <c r="AV1642" i="8"/>
  <c r="AV1641" i="8"/>
  <c r="AV1640" i="8"/>
  <c r="AV1639" i="8"/>
  <c r="AV1638" i="8"/>
  <c r="AV1637" i="8"/>
  <c r="AV1636" i="8"/>
  <c r="AV1635" i="8"/>
  <c r="AV1634" i="8"/>
  <c r="AV1633" i="8"/>
  <c r="AV1632" i="8"/>
  <c r="AV1631" i="8"/>
  <c r="AV1630" i="8"/>
  <c r="AV1629" i="8"/>
  <c r="AV1628" i="8"/>
  <c r="AV1627" i="8"/>
  <c r="AV1626" i="8"/>
  <c r="AV1625" i="8"/>
  <c r="AV1624" i="8"/>
  <c r="AV1623" i="8"/>
  <c r="AV1622" i="8"/>
  <c r="AV1621" i="8"/>
  <c r="AV1620" i="8"/>
  <c r="AV1619" i="8"/>
  <c r="AV1618" i="8"/>
  <c r="AV1617" i="8"/>
  <c r="AV1616" i="8"/>
  <c r="AV1615" i="8"/>
  <c r="AV1614" i="8"/>
  <c r="AV1613" i="8"/>
  <c r="AV1612" i="8"/>
  <c r="AV1611" i="8"/>
  <c r="AV1610" i="8"/>
  <c r="AV1609" i="8"/>
  <c r="AV1608" i="8"/>
  <c r="AV1607" i="8"/>
  <c r="AV1606" i="8"/>
  <c r="AV1605" i="8"/>
  <c r="AV1604" i="8"/>
  <c r="AV1603" i="8"/>
  <c r="AV1602" i="8"/>
  <c r="AV1601" i="8"/>
  <c r="AV1600" i="8"/>
  <c r="AV1599" i="8"/>
  <c r="AV1598" i="8"/>
  <c r="AV1597" i="8"/>
  <c r="AV1596" i="8"/>
  <c r="AV1595" i="8"/>
  <c r="AV1594" i="8"/>
  <c r="AV1593" i="8"/>
  <c r="AV1592" i="8"/>
  <c r="AV1591" i="8"/>
  <c r="AV1590" i="8"/>
  <c r="AV1589" i="8"/>
  <c r="AV1588" i="8"/>
  <c r="AV1587" i="8"/>
  <c r="AV1586" i="8"/>
  <c r="AV1585" i="8"/>
  <c r="AV1584" i="8"/>
  <c r="AV1583" i="8"/>
  <c r="AV1582" i="8"/>
  <c r="AV1581" i="8"/>
  <c r="AV1580" i="8"/>
  <c r="AV1579" i="8"/>
  <c r="AV1578" i="8"/>
  <c r="AV1577" i="8"/>
  <c r="AV1576" i="8"/>
  <c r="AV1575" i="8"/>
  <c r="AV1574" i="8"/>
  <c r="AV1573" i="8"/>
  <c r="AV1572" i="8"/>
  <c r="AV1571" i="8"/>
  <c r="AV1570" i="8"/>
  <c r="AV1569" i="8"/>
  <c r="AV1568" i="8"/>
  <c r="AV1567" i="8"/>
  <c r="AV1566" i="8"/>
  <c r="AV1565" i="8"/>
  <c r="AV1564" i="8"/>
  <c r="AV1563" i="8"/>
  <c r="AV1562" i="8"/>
  <c r="AV1561" i="8"/>
  <c r="AV1560" i="8"/>
  <c r="AV1559" i="8"/>
  <c r="AV1558" i="8"/>
  <c r="AV1557" i="8"/>
  <c r="AV1556" i="8"/>
  <c r="AV1555" i="8"/>
  <c r="AV1554" i="8"/>
  <c r="AV1553" i="8"/>
  <c r="AV1552" i="8"/>
  <c r="AV1551" i="8"/>
  <c r="AV1550" i="8"/>
  <c r="AV1549" i="8"/>
  <c r="AV1548" i="8"/>
  <c r="AV1547" i="8"/>
  <c r="AV1546" i="8"/>
  <c r="AV1545" i="8"/>
  <c r="AV1544" i="8"/>
  <c r="AV1543" i="8"/>
  <c r="AV1542" i="8"/>
  <c r="AV1541" i="8"/>
  <c r="AV1540" i="8"/>
  <c r="AV1539" i="8"/>
  <c r="AV1538" i="8"/>
  <c r="AV1537" i="8"/>
  <c r="AV1536" i="8"/>
  <c r="AV1535" i="8"/>
  <c r="AV1534" i="8"/>
  <c r="AV1533" i="8"/>
  <c r="AV1532" i="8"/>
  <c r="AV1531" i="8"/>
  <c r="AV1530" i="8"/>
  <c r="AV1529" i="8"/>
  <c r="AV1528" i="8"/>
  <c r="AV1527" i="8"/>
  <c r="AV1526" i="8"/>
  <c r="AV1525" i="8"/>
  <c r="AV1524" i="8"/>
  <c r="AV1523" i="8"/>
  <c r="AV1522" i="8"/>
  <c r="AV1521" i="8"/>
  <c r="AV1520" i="8"/>
  <c r="AV1519" i="8"/>
  <c r="AV1518" i="8"/>
  <c r="AV1517" i="8"/>
  <c r="AV1516" i="8"/>
  <c r="AV1515" i="8"/>
  <c r="AV1514" i="8"/>
  <c r="AV1513" i="8"/>
  <c r="AV1512" i="8"/>
  <c r="AV1511" i="8"/>
  <c r="AV1510" i="8"/>
  <c r="AV1509" i="8"/>
  <c r="AV1508" i="8"/>
  <c r="AV1507" i="8"/>
  <c r="AV1506" i="8"/>
  <c r="AV1505" i="8"/>
  <c r="AV1504" i="8"/>
  <c r="AV1503" i="8"/>
  <c r="AV1502" i="8"/>
  <c r="AV1501" i="8"/>
  <c r="AV1500" i="8"/>
  <c r="AV1499" i="8"/>
  <c r="AV1498" i="8"/>
  <c r="AV1497" i="8"/>
  <c r="AV1496" i="8"/>
  <c r="AV1495" i="8"/>
  <c r="AV1494" i="8"/>
  <c r="AV1493" i="8"/>
  <c r="AV1492" i="8"/>
  <c r="AV1491" i="8"/>
  <c r="AV1490" i="8"/>
  <c r="AV1489" i="8"/>
  <c r="AV1488" i="8"/>
  <c r="AV1487" i="8"/>
  <c r="AV1486" i="8"/>
  <c r="AV1485" i="8"/>
  <c r="AV1484" i="8"/>
  <c r="AV1483" i="8"/>
  <c r="AV1482" i="8"/>
  <c r="AV1481" i="8"/>
  <c r="AV1480" i="8"/>
  <c r="AV1479" i="8"/>
  <c r="AV1478" i="8"/>
  <c r="AV1477" i="8"/>
  <c r="AV1476" i="8"/>
  <c r="AV1475" i="8"/>
  <c r="AV1474" i="8"/>
  <c r="AV1473" i="8"/>
  <c r="AV1472" i="8"/>
  <c r="AV1471" i="8"/>
  <c r="AV1470" i="8"/>
  <c r="AV1469" i="8"/>
  <c r="AV1468" i="8"/>
  <c r="AV1467" i="8"/>
  <c r="AV1466" i="8"/>
  <c r="AV1465" i="8"/>
  <c r="AV1464" i="8"/>
  <c r="AV1463" i="8"/>
  <c r="AV1462" i="8"/>
  <c r="AV1461" i="8"/>
  <c r="AV2319" i="8"/>
  <c r="AS1903" i="8"/>
  <c r="AV1756" i="8"/>
  <c r="AS1901" i="8"/>
  <c r="AV1794" i="8"/>
  <c r="AV1792" i="8"/>
  <c r="AV1790" i="8"/>
  <c r="AV1788" i="8"/>
  <c r="AV1786" i="8"/>
  <c r="AV1784" i="8"/>
  <c r="AV1782" i="8"/>
  <c r="AV1780" i="8"/>
  <c r="AV1778" i="8"/>
  <c r="AV1776" i="8"/>
  <c r="AV1774" i="8"/>
  <c r="AV1772" i="8"/>
  <c r="AV1763" i="8"/>
  <c r="AV1757" i="8"/>
  <c r="AS1756" i="8"/>
  <c r="AS1755" i="8"/>
  <c r="AS1754" i="8"/>
  <c r="AS1753" i="8"/>
  <c r="AS1752" i="8"/>
  <c r="AS1751" i="8"/>
  <c r="AS1750" i="8"/>
  <c r="AS1749" i="8"/>
  <c r="AS1748" i="8"/>
  <c r="AS1747" i="8"/>
  <c r="AS1746" i="8"/>
  <c r="AS1745" i="8"/>
  <c r="AS1744" i="8"/>
  <c r="AS1743" i="8"/>
  <c r="AS1742" i="8"/>
  <c r="AS1741" i="8"/>
  <c r="AS1740" i="8"/>
  <c r="AS1739" i="8"/>
  <c r="AS1738" i="8"/>
  <c r="AS1737" i="8"/>
  <c r="AS1736" i="8"/>
  <c r="AS1735" i="8"/>
  <c r="AS1734" i="8"/>
  <c r="AS1733" i="8"/>
  <c r="AS1732" i="8"/>
  <c r="AS1731" i="8"/>
  <c r="AS1730" i="8"/>
  <c r="AS1729" i="8"/>
  <c r="AS1728" i="8"/>
  <c r="AS1727" i="8"/>
  <c r="AS1726" i="8"/>
  <c r="AS1725" i="8"/>
  <c r="AS1724" i="8"/>
  <c r="AS1723" i="8"/>
  <c r="AS1722" i="8"/>
  <c r="AS1721" i="8"/>
  <c r="AS1720" i="8"/>
  <c r="AS1719" i="8"/>
  <c r="AS1718" i="8"/>
  <c r="AS1717" i="8"/>
  <c r="AS1716" i="8"/>
  <c r="AS1715" i="8"/>
  <c r="AS1714" i="8"/>
  <c r="AS1713" i="8"/>
  <c r="AS1712" i="8"/>
  <c r="AS1711" i="8"/>
  <c r="AS1710" i="8"/>
  <c r="AS1709" i="8"/>
  <c r="AS1708" i="8"/>
  <c r="AS1707" i="8"/>
  <c r="AS1706" i="8"/>
  <c r="AS1705" i="8"/>
  <c r="AS1704" i="8"/>
  <c r="AS1703" i="8"/>
  <c r="AS1702" i="8"/>
  <c r="AS1701" i="8"/>
  <c r="AS1700" i="8"/>
  <c r="AS1699" i="8"/>
  <c r="AS1698" i="8"/>
  <c r="AS1697" i="8"/>
  <c r="AS1696" i="8"/>
  <c r="AS1695" i="8"/>
  <c r="AS1694" i="8"/>
  <c r="AS1693" i="8"/>
  <c r="AS1692" i="8"/>
  <c r="AS1691" i="8"/>
  <c r="AS1690" i="8"/>
  <c r="AS1689" i="8"/>
  <c r="AS1688" i="8"/>
  <c r="AS1687" i="8"/>
  <c r="AS1686" i="8"/>
  <c r="AS1685" i="8"/>
  <c r="AS1684" i="8"/>
  <c r="AS1683" i="8"/>
  <c r="AS1682" i="8"/>
  <c r="AS1681" i="8"/>
  <c r="AS1680" i="8"/>
  <c r="AS1679" i="8"/>
  <c r="AS1678" i="8"/>
  <c r="AS1677" i="8"/>
  <c r="AS1676" i="8"/>
  <c r="AS1675" i="8"/>
  <c r="AS1674" i="8"/>
  <c r="AS1673" i="8"/>
  <c r="AS1672" i="8"/>
  <c r="AS1671" i="8"/>
  <c r="AS1670" i="8"/>
  <c r="AS1669" i="8"/>
  <c r="AS1668" i="8"/>
  <c r="AS1667" i="8"/>
  <c r="AS1666" i="8"/>
  <c r="AS1665" i="8"/>
  <c r="AS1664" i="8"/>
  <c r="AS1663" i="8"/>
  <c r="AS1662" i="8"/>
  <c r="AS1661" i="8"/>
  <c r="AS1660" i="8"/>
  <c r="AS1659" i="8"/>
  <c r="AS1658" i="8"/>
  <c r="AS1657" i="8"/>
  <c r="AS1656" i="8"/>
  <c r="AS1655" i="8"/>
  <c r="AS1654" i="8"/>
  <c r="AS1653" i="8"/>
  <c r="AS1652" i="8"/>
  <c r="AS1651" i="8"/>
  <c r="AS1650" i="8"/>
  <c r="AS1649" i="8"/>
  <c r="AS1648" i="8"/>
  <c r="AS1647" i="8"/>
  <c r="AS1646" i="8"/>
  <c r="AS1645" i="8"/>
  <c r="AS1644" i="8"/>
  <c r="AS1643" i="8"/>
  <c r="AS1642" i="8"/>
  <c r="AS1641" i="8"/>
  <c r="AS1640" i="8"/>
  <c r="AS1639" i="8"/>
  <c r="AS1638" i="8"/>
  <c r="AS1637" i="8"/>
  <c r="AS1636" i="8"/>
  <c r="AS1635" i="8"/>
  <c r="AS1634" i="8"/>
  <c r="AS1633" i="8"/>
  <c r="AS1632" i="8"/>
  <c r="AS1631" i="8"/>
  <c r="AS1630" i="8"/>
  <c r="AS1629" i="8"/>
  <c r="AS1628" i="8"/>
  <c r="AS1627" i="8"/>
  <c r="AS1626" i="8"/>
  <c r="AS1625" i="8"/>
  <c r="AS1624" i="8"/>
  <c r="AS1623" i="8"/>
  <c r="AS1622" i="8"/>
  <c r="AS1621" i="8"/>
  <c r="AS1620" i="8"/>
  <c r="AS1619" i="8"/>
  <c r="AS1618" i="8"/>
  <c r="AS1617" i="8"/>
  <c r="AS1616" i="8"/>
  <c r="AS1615" i="8"/>
  <c r="AS1614" i="8"/>
  <c r="AS1613" i="8"/>
  <c r="AS1612" i="8"/>
  <c r="AS1611" i="8"/>
  <c r="AS1610" i="8"/>
  <c r="AS1609" i="8"/>
  <c r="AS1608" i="8"/>
  <c r="AS1607" i="8"/>
  <c r="AS1606" i="8"/>
  <c r="AS1605" i="8"/>
  <c r="AS1604" i="8"/>
  <c r="AS1603" i="8"/>
  <c r="AS1602" i="8"/>
  <c r="AS1601" i="8"/>
  <c r="AS1600" i="8"/>
  <c r="AS1599" i="8"/>
  <c r="AS1598" i="8"/>
  <c r="AS1597" i="8"/>
  <c r="AS1596" i="8"/>
  <c r="AS1595" i="8"/>
  <c r="AS1594" i="8"/>
  <c r="AS1593" i="8"/>
  <c r="AS1592" i="8"/>
  <c r="AS1591" i="8"/>
  <c r="AS1590" i="8"/>
  <c r="AS1589" i="8"/>
  <c r="AS1588" i="8"/>
  <c r="AS1587" i="8"/>
  <c r="AS1586" i="8"/>
  <c r="AS1585" i="8"/>
  <c r="AS1584" i="8"/>
  <c r="AS1583" i="8"/>
  <c r="AS1582" i="8"/>
  <c r="AS1581" i="8"/>
  <c r="AS1580" i="8"/>
  <c r="AS1579" i="8"/>
  <c r="AS1578" i="8"/>
  <c r="AS1577" i="8"/>
  <c r="AS1576" i="8"/>
  <c r="AS1575" i="8"/>
  <c r="AS1574" i="8"/>
  <c r="AS1573" i="8"/>
  <c r="AS1572" i="8"/>
  <c r="AS1571" i="8"/>
  <c r="AS1570" i="8"/>
  <c r="AS1569" i="8"/>
  <c r="AS1568" i="8"/>
  <c r="AS1567" i="8"/>
  <c r="AS1566" i="8"/>
  <c r="AS1565" i="8"/>
  <c r="AS1564" i="8"/>
  <c r="AS1563" i="8"/>
  <c r="AS1562" i="8"/>
  <c r="AS1561" i="8"/>
  <c r="AS1560" i="8"/>
  <c r="AS1559" i="8"/>
  <c r="AS1558" i="8"/>
  <c r="AS1557" i="8"/>
  <c r="AS1556" i="8"/>
  <c r="AS1555" i="8"/>
  <c r="AS1554" i="8"/>
  <c r="AS1553" i="8"/>
  <c r="AS1552" i="8"/>
  <c r="AS1551" i="8"/>
  <c r="AS1550" i="8"/>
  <c r="AS1549" i="8"/>
  <c r="AS1548" i="8"/>
  <c r="AS1547" i="8"/>
  <c r="AS1546" i="8"/>
  <c r="AS1545" i="8"/>
  <c r="AS1544" i="8"/>
  <c r="AS1543" i="8"/>
  <c r="AS1542" i="8"/>
  <c r="AS1541" i="8"/>
  <c r="AS1540" i="8"/>
  <c r="AS1539" i="8"/>
  <c r="AS1538" i="8"/>
  <c r="AS1537" i="8"/>
  <c r="AS1536" i="8"/>
  <c r="AS1535" i="8"/>
  <c r="AS1534" i="8"/>
  <c r="AS1533" i="8"/>
  <c r="AS1532" i="8"/>
  <c r="AS1531" i="8"/>
  <c r="AS1530" i="8"/>
  <c r="AS1529" i="8"/>
  <c r="AS1528" i="8"/>
  <c r="AS1527" i="8"/>
  <c r="AS1526" i="8"/>
  <c r="AS1525" i="8"/>
  <c r="AS1524" i="8"/>
  <c r="AS1523" i="8"/>
  <c r="AS1522" i="8"/>
  <c r="AS1521" i="8"/>
  <c r="AS1520" i="8"/>
  <c r="AS1519" i="8"/>
  <c r="AS1518" i="8"/>
  <c r="AS1517" i="8"/>
  <c r="AS1516" i="8"/>
  <c r="AS1515" i="8"/>
  <c r="AS1514" i="8"/>
  <c r="AS1513" i="8"/>
  <c r="AS1512" i="8"/>
  <c r="AS1511" i="8"/>
  <c r="AS1510" i="8"/>
  <c r="AS1509" i="8"/>
  <c r="AS1508" i="8"/>
  <c r="AS1507" i="8"/>
  <c r="AS1506" i="8"/>
  <c r="AS1505" i="8"/>
  <c r="AS1504" i="8"/>
  <c r="AS1503" i="8"/>
  <c r="AS1502" i="8"/>
  <c r="AS1501" i="8"/>
  <c r="AS1500" i="8"/>
  <c r="AS1499" i="8"/>
  <c r="AS1498" i="8"/>
  <c r="AS1497" i="8"/>
  <c r="AS1496" i="8"/>
  <c r="AS1495" i="8"/>
  <c r="AS1494" i="8"/>
  <c r="AS1493" i="8"/>
  <c r="AS1492" i="8"/>
  <c r="AS1491" i="8"/>
  <c r="AS1490" i="8"/>
  <c r="AS1489" i="8"/>
  <c r="AV2272" i="8"/>
  <c r="AV1770" i="8"/>
  <c r="AV1758" i="8"/>
  <c r="AS1757" i="8"/>
  <c r="AQ1756" i="8"/>
  <c r="AT1756" i="8" s="1"/>
  <c r="AQ1755" i="8"/>
  <c r="AT1755" i="8" s="1"/>
  <c r="AQ1754" i="8"/>
  <c r="AT1754" i="8" s="1"/>
  <c r="AQ1753" i="8"/>
  <c r="AT1753" i="8" s="1"/>
  <c r="AQ1752" i="8"/>
  <c r="AT1752" i="8" s="1"/>
  <c r="AQ1751" i="8"/>
  <c r="AT1751" i="8" s="1"/>
  <c r="AQ1750" i="8"/>
  <c r="AT1750" i="8" s="1"/>
  <c r="AQ1749" i="8"/>
  <c r="AT1749" i="8" s="1"/>
  <c r="AQ1748" i="8"/>
  <c r="AT1748" i="8" s="1"/>
  <c r="AQ1747" i="8"/>
  <c r="AT1747" i="8" s="1"/>
  <c r="AQ1746" i="8"/>
  <c r="AT1746" i="8" s="1"/>
  <c r="AQ1745" i="8"/>
  <c r="AQ1744" i="8"/>
  <c r="AT1744" i="8" s="1"/>
  <c r="AQ1743" i="8"/>
  <c r="AT1743" i="8" s="1"/>
  <c r="AQ1742" i="8"/>
  <c r="AT1742" i="8" s="1"/>
  <c r="AQ1741" i="8"/>
  <c r="AT1741" i="8" s="1"/>
  <c r="AQ1740" i="8"/>
  <c r="AT1740" i="8" s="1"/>
  <c r="AQ1739" i="8"/>
  <c r="AT1739" i="8" s="1"/>
  <c r="AQ1738" i="8"/>
  <c r="AT1738" i="8" s="1"/>
  <c r="AQ1737" i="8"/>
  <c r="AQ1736" i="8"/>
  <c r="AT1736" i="8" s="1"/>
  <c r="AQ1735" i="8"/>
  <c r="AT1735" i="8" s="1"/>
  <c r="AQ1734" i="8"/>
  <c r="AT1734" i="8" s="1"/>
  <c r="AQ1733" i="8"/>
  <c r="AT1733" i="8" s="1"/>
  <c r="AQ1732" i="8"/>
  <c r="AT1732" i="8" s="1"/>
  <c r="AQ1731" i="8"/>
  <c r="AT1731" i="8" s="1"/>
  <c r="AQ1730" i="8"/>
  <c r="AT1730" i="8" s="1"/>
  <c r="AQ1729" i="8"/>
  <c r="AQ1728" i="8"/>
  <c r="AT1728" i="8" s="1"/>
  <c r="AQ1727" i="8"/>
  <c r="AQ1726" i="8"/>
  <c r="AT1726" i="8" s="1"/>
  <c r="AQ1725" i="8"/>
  <c r="AT1725" i="8" s="1"/>
  <c r="AQ1724" i="8"/>
  <c r="AT1724" i="8" s="1"/>
  <c r="AQ1723" i="8"/>
  <c r="AT1723" i="8" s="1"/>
  <c r="AQ1722" i="8"/>
  <c r="AT1722" i="8" s="1"/>
  <c r="AQ1721" i="8"/>
  <c r="AT1721" i="8" s="1"/>
  <c r="AQ1720" i="8"/>
  <c r="AT1720" i="8" s="1"/>
  <c r="AQ1719" i="8"/>
  <c r="AT1719" i="8" s="1"/>
  <c r="AQ1718" i="8"/>
  <c r="AT1718" i="8" s="1"/>
  <c r="AQ1717" i="8"/>
  <c r="AT1717" i="8" s="1"/>
  <c r="AQ1716" i="8"/>
  <c r="AT1716" i="8" s="1"/>
  <c r="AQ1715" i="8"/>
  <c r="AT1715" i="8" s="1"/>
  <c r="AQ1714" i="8"/>
  <c r="AT1714" i="8" s="1"/>
  <c r="AQ1713" i="8"/>
  <c r="AT1713" i="8" s="1"/>
  <c r="AQ1712" i="8"/>
  <c r="AT1712" i="8" s="1"/>
  <c r="AQ1711" i="8"/>
  <c r="AT1711" i="8" s="1"/>
  <c r="AQ1710" i="8"/>
  <c r="AQ1709" i="8"/>
  <c r="AT1709" i="8" s="1"/>
  <c r="AQ1708" i="8"/>
  <c r="AT1708" i="8" s="1"/>
  <c r="AQ1707" i="8"/>
  <c r="AT1707" i="8" s="1"/>
  <c r="AQ1706" i="8"/>
  <c r="AT1706" i="8" s="1"/>
  <c r="AQ1705" i="8"/>
  <c r="AT1705" i="8" s="1"/>
  <c r="AQ1704" i="8"/>
  <c r="AT1704" i="8" s="1"/>
  <c r="AQ1703" i="8"/>
  <c r="AT1703" i="8" s="1"/>
  <c r="AQ1702" i="8"/>
  <c r="AT1702" i="8" s="1"/>
  <c r="AQ1701" i="8"/>
  <c r="AT1701" i="8" s="1"/>
  <c r="AQ1700" i="8"/>
  <c r="AT1700" i="8" s="1"/>
  <c r="AQ1699" i="8"/>
  <c r="AT1699" i="8" s="1"/>
  <c r="AQ1698" i="8"/>
  <c r="AT1698" i="8" s="1"/>
  <c r="AQ1697" i="8"/>
  <c r="AQ1696" i="8"/>
  <c r="AT1696" i="8" s="1"/>
  <c r="AQ1695" i="8"/>
  <c r="AT1695" i="8" s="1"/>
  <c r="AQ1694" i="8"/>
  <c r="AT1694" i="8" s="1"/>
  <c r="AQ1693" i="8"/>
  <c r="AT1693" i="8" s="1"/>
  <c r="AQ1692" i="8"/>
  <c r="AT1692" i="8" s="1"/>
  <c r="AQ1691" i="8"/>
  <c r="AT1691" i="8" s="1"/>
  <c r="AQ1690" i="8"/>
  <c r="AT1690" i="8" s="1"/>
  <c r="AQ1689" i="8"/>
  <c r="AT1689" i="8" s="1"/>
  <c r="AQ1688" i="8"/>
  <c r="AT1688" i="8" s="1"/>
  <c r="AQ1687" i="8"/>
  <c r="AT1687" i="8" s="1"/>
  <c r="AQ1686" i="8"/>
  <c r="AT1686" i="8" s="1"/>
  <c r="AQ1685" i="8"/>
  <c r="AT1685" i="8" s="1"/>
  <c r="AQ1684" i="8"/>
  <c r="AT1684" i="8" s="1"/>
  <c r="AQ1683" i="8"/>
  <c r="AT1683" i="8" s="1"/>
  <c r="AQ1682" i="8"/>
  <c r="AT1682" i="8" s="1"/>
  <c r="AQ1681" i="8"/>
  <c r="AT1681" i="8" s="1"/>
  <c r="AQ1680" i="8"/>
  <c r="AT1680" i="8" s="1"/>
  <c r="AQ1679" i="8"/>
  <c r="AQ1678" i="8"/>
  <c r="AT1678" i="8" s="1"/>
  <c r="AQ1677" i="8"/>
  <c r="AT1677" i="8" s="1"/>
  <c r="AQ1676" i="8"/>
  <c r="AQ1675" i="8"/>
  <c r="AT1675" i="8" s="1"/>
  <c r="AQ1674" i="8"/>
  <c r="AT1674" i="8" s="1"/>
  <c r="AQ1673" i="8"/>
  <c r="AT1673" i="8" s="1"/>
  <c r="AQ1672" i="8"/>
  <c r="AT1672" i="8" s="1"/>
  <c r="AQ1671" i="8"/>
  <c r="AT1671" i="8" s="1"/>
  <c r="AQ1670" i="8"/>
  <c r="AT1670" i="8" s="1"/>
  <c r="AQ1669" i="8"/>
  <c r="AT1669" i="8" s="1"/>
  <c r="AQ1668" i="8"/>
  <c r="AT1668" i="8" s="1"/>
  <c r="AQ1667" i="8"/>
  <c r="AT1667" i="8" s="1"/>
  <c r="AQ1666" i="8"/>
  <c r="AT1666" i="8" s="1"/>
  <c r="AQ1665" i="8"/>
  <c r="AQ1664" i="8"/>
  <c r="AQ1663" i="8"/>
  <c r="AT1663" i="8" s="1"/>
  <c r="AQ1662" i="8"/>
  <c r="AQ1661" i="8"/>
  <c r="AT1661" i="8" s="1"/>
  <c r="AQ1660" i="8"/>
  <c r="AT1660" i="8" s="1"/>
  <c r="AQ1659" i="8"/>
  <c r="AT1659" i="8" s="1"/>
  <c r="AQ1658" i="8"/>
  <c r="AQ1657" i="8"/>
  <c r="AT1657" i="8" s="1"/>
  <c r="AQ1656" i="8"/>
  <c r="AT1656" i="8" s="1"/>
  <c r="AQ1655" i="8"/>
  <c r="AT1655" i="8" s="1"/>
  <c r="AQ1654" i="8"/>
  <c r="AT1654" i="8" s="1"/>
  <c r="AQ1653" i="8"/>
  <c r="AT1653" i="8" s="1"/>
  <c r="AQ1652" i="8"/>
  <c r="AT1652" i="8" s="1"/>
  <c r="AQ1651" i="8"/>
  <c r="AT1651" i="8" s="1"/>
  <c r="AQ1650" i="8"/>
  <c r="AT1650" i="8" s="1"/>
  <c r="AQ1649" i="8"/>
  <c r="AQ1648" i="8"/>
  <c r="AT1648" i="8" s="1"/>
  <c r="AQ1647" i="8"/>
  <c r="AT1647" i="8" s="1"/>
  <c r="AQ1646" i="8"/>
  <c r="AT1646" i="8" s="1"/>
  <c r="AQ1645" i="8"/>
  <c r="AT1645" i="8" s="1"/>
  <c r="AQ1644" i="8"/>
  <c r="AT1644" i="8" s="1"/>
  <c r="AQ1643" i="8"/>
  <c r="AT1643" i="8" s="1"/>
  <c r="AQ1642" i="8"/>
  <c r="AT1642" i="8" s="1"/>
  <c r="AQ1641" i="8"/>
  <c r="AT1641" i="8" s="1"/>
  <c r="AQ1640" i="8"/>
  <c r="AT1640" i="8" s="1"/>
  <c r="AQ1639" i="8"/>
  <c r="AT1639" i="8" s="1"/>
  <c r="AQ1638" i="8"/>
  <c r="AT1638" i="8" s="1"/>
  <c r="AQ1637" i="8"/>
  <c r="AT1637" i="8" s="1"/>
  <c r="AQ1636" i="8"/>
  <c r="AT1636" i="8" s="1"/>
  <c r="AQ1635" i="8"/>
  <c r="AT1635" i="8" s="1"/>
  <c r="AQ1634" i="8"/>
  <c r="AT1634" i="8" s="1"/>
  <c r="AQ1633" i="8"/>
  <c r="AT1633" i="8" s="1"/>
  <c r="AQ1632" i="8"/>
  <c r="AT1632" i="8" s="1"/>
  <c r="AQ1631" i="8"/>
  <c r="AT1631" i="8" s="1"/>
  <c r="AQ1630" i="8"/>
  <c r="AT1630" i="8" s="1"/>
  <c r="AQ1629" i="8"/>
  <c r="AT1629" i="8" s="1"/>
  <c r="AQ1628" i="8"/>
  <c r="AT1628" i="8" s="1"/>
  <c r="AQ1627" i="8"/>
  <c r="AT1627" i="8" s="1"/>
  <c r="AQ1626" i="8"/>
  <c r="AT1626" i="8" s="1"/>
  <c r="AQ1625" i="8"/>
  <c r="AQ1624" i="8"/>
  <c r="AT1624" i="8" s="1"/>
  <c r="AQ1623" i="8"/>
  <c r="AT1623" i="8" s="1"/>
  <c r="AQ1622" i="8"/>
  <c r="AQ1621" i="8"/>
  <c r="AT1621" i="8" s="1"/>
  <c r="AQ1620" i="8"/>
  <c r="AT1620" i="8" s="1"/>
  <c r="AQ1619" i="8"/>
  <c r="AT1619" i="8" s="1"/>
  <c r="AQ1618" i="8"/>
  <c r="AT1618" i="8" s="1"/>
  <c r="AQ1617" i="8"/>
  <c r="AT1617" i="8" s="1"/>
  <c r="AQ1616" i="8"/>
  <c r="AQ1615" i="8"/>
  <c r="AQ1614" i="8"/>
  <c r="AT1614" i="8" s="1"/>
  <c r="AQ1613" i="8"/>
  <c r="AT1613" i="8" s="1"/>
  <c r="AQ1612" i="8"/>
  <c r="AT1612" i="8" s="1"/>
  <c r="AQ1611" i="8"/>
  <c r="AT1611" i="8" s="1"/>
  <c r="AQ1610" i="8"/>
  <c r="AT1610" i="8" s="1"/>
  <c r="AQ1609" i="8"/>
  <c r="AT1609" i="8" s="1"/>
  <c r="AQ1608" i="8"/>
  <c r="AT1608" i="8" s="1"/>
  <c r="AQ1607" i="8"/>
  <c r="AT1607" i="8" s="1"/>
  <c r="AQ1606" i="8"/>
  <c r="AT1606" i="8" s="1"/>
  <c r="AQ1605" i="8"/>
  <c r="AT1605" i="8" s="1"/>
  <c r="AQ1604" i="8"/>
  <c r="AT1604" i="8" s="1"/>
  <c r="AQ1603" i="8"/>
  <c r="AT1603" i="8" s="1"/>
  <c r="AQ1602" i="8"/>
  <c r="AT1602" i="8" s="1"/>
  <c r="AQ1601" i="8"/>
  <c r="AQ1600" i="8"/>
  <c r="AQ1599" i="8"/>
  <c r="AT1599" i="8" s="1"/>
  <c r="AQ1598" i="8"/>
  <c r="AT1598" i="8" s="1"/>
  <c r="AQ1597" i="8"/>
  <c r="AT1597" i="8" s="1"/>
  <c r="AQ1596" i="8"/>
  <c r="AT1596" i="8" s="1"/>
  <c r="AQ1595" i="8"/>
  <c r="AT1595" i="8" s="1"/>
  <c r="AQ1594" i="8"/>
  <c r="AQ1593" i="8"/>
  <c r="AT1593" i="8" s="1"/>
  <c r="AQ1592" i="8"/>
  <c r="AW1592" i="8" s="1"/>
  <c r="AQ1591" i="8"/>
  <c r="AT1591" i="8" s="1"/>
  <c r="AQ1590" i="8"/>
  <c r="AT1590" i="8" s="1"/>
  <c r="AQ1589" i="8"/>
  <c r="AT1589" i="8" s="1"/>
  <c r="AQ1588" i="8"/>
  <c r="AT1588" i="8" s="1"/>
  <c r="AQ1587" i="8"/>
  <c r="AT1587" i="8" s="1"/>
  <c r="AQ1586" i="8"/>
  <c r="AT1586" i="8" s="1"/>
  <c r="AQ1585" i="8"/>
  <c r="AT1585" i="8" s="1"/>
  <c r="AQ1584" i="8"/>
  <c r="AT1584" i="8" s="1"/>
  <c r="AQ1583" i="8"/>
  <c r="AT1583" i="8" s="1"/>
  <c r="AQ1582" i="8"/>
  <c r="AQ1581" i="8"/>
  <c r="AT1581" i="8" s="1"/>
  <c r="AQ1580" i="8"/>
  <c r="AT1580" i="8" s="1"/>
  <c r="AQ1579" i="8"/>
  <c r="AT1579" i="8" s="1"/>
  <c r="AQ1578" i="8"/>
  <c r="AT1578" i="8" s="1"/>
  <c r="AQ1577" i="8"/>
  <c r="AT1577" i="8" s="1"/>
  <c r="AQ1576" i="8"/>
  <c r="AT1576" i="8" s="1"/>
  <c r="AQ1575" i="8"/>
  <c r="AT1575" i="8" s="1"/>
  <c r="AQ1574" i="8"/>
  <c r="AT1574" i="8" s="1"/>
  <c r="AQ1573" i="8"/>
  <c r="AT1573" i="8" s="1"/>
  <c r="AQ1572" i="8"/>
  <c r="AT1572" i="8" s="1"/>
  <c r="AQ1571" i="8"/>
  <c r="AT1571" i="8" s="1"/>
  <c r="AQ1570" i="8"/>
  <c r="AT1570" i="8" s="1"/>
  <c r="AQ1569" i="8"/>
  <c r="AQ1568" i="8"/>
  <c r="AT1568" i="8" s="1"/>
  <c r="AQ1567" i="8"/>
  <c r="AT1567" i="8" s="1"/>
  <c r="AQ1566" i="8"/>
  <c r="AT1566" i="8" s="1"/>
  <c r="AQ1565" i="8"/>
  <c r="AT1565" i="8" s="1"/>
  <c r="AQ1564" i="8"/>
  <c r="AQ1563" i="8"/>
  <c r="AT1563" i="8" s="1"/>
  <c r="AQ1562" i="8"/>
  <c r="AT1562" i="8" s="1"/>
  <c r="AQ1561" i="8"/>
  <c r="AT1561" i="8" s="1"/>
  <c r="AQ1560" i="8"/>
  <c r="AT1560" i="8" s="1"/>
  <c r="AQ1559" i="8"/>
  <c r="AT1559" i="8" s="1"/>
  <c r="AQ1558" i="8"/>
  <c r="AT1558" i="8" s="1"/>
  <c r="AQ1557" i="8"/>
  <c r="AQ1556" i="8"/>
  <c r="AT1556" i="8" s="1"/>
  <c r="AQ1555" i="8"/>
  <c r="AT1555" i="8" s="1"/>
  <c r="AQ1554" i="8"/>
  <c r="AT1554" i="8" s="1"/>
  <c r="AQ1553" i="8"/>
  <c r="AQ1552" i="8"/>
  <c r="AQ1551" i="8"/>
  <c r="AT1551" i="8" s="1"/>
  <c r="AQ1550" i="8"/>
  <c r="AT1550" i="8" s="1"/>
  <c r="AQ1549" i="8"/>
  <c r="AT1549" i="8" s="1"/>
  <c r="AQ1548" i="8"/>
  <c r="AT1548" i="8" s="1"/>
  <c r="AQ1547" i="8"/>
  <c r="AT1547" i="8" s="1"/>
  <c r="AQ1546" i="8"/>
  <c r="AT1546" i="8" s="1"/>
  <c r="AQ1545" i="8"/>
  <c r="AT1545" i="8" s="1"/>
  <c r="AQ1544" i="8"/>
  <c r="AT1544" i="8" s="1"/>
  <c r="AQ1543" i="8"/>
  <c r="AT1543" i="8" s="1"/>
  <c r="AQ1542" i="8"/>
  <c r="AT1542" i="8" s="1"/>
  <c r="AQ1541" i="8"/>
  <c r="AT1541" i="8" s="1"/>
  <c r="AQ1540" i="8"/>
  <c r="AT1540" i="8" s="1"/>
  <c r="AQ1539" i="8"/>
  <c r="AT1539" i="8" s="1"/>
  <c r="AQ1538" i="8"/>
  <c r="AT1538" i="8" s="1"/>
  <c r="AQ1537" i="8"/>
  <c r="AQ1536" i="8"/>
  <c r="AQ1535" i="8"/>
  <c r="AT1535" i="8" s="1"/>
  <c r="AQ1534" i="8"/>
  <c r="AQ1533" i="8"/>
  <c r="AT1533" i="8" s="1"/>
  <c r="AQ1532" i="8"/>
  <c r="AT1532" i="8" s="1"/>
  <c r="AQ1531" i="8"/>
  <c r="AQ1530" i="8"/>
  <c r="AW1530" i="8" s="1"/>
  <c r="AQ1529" i="8"/>
  <c r="AT1529" i="8" s="1"/>
  <c r="AQ1528" i="8"/>
  <c r="AT1528" i="8" s="1"/>
  <c r="AQ1527" i="8"/>
  <c r="AT1527" i="8" s="1"/>
  <c r="AQ1526" i="8"/>
  <c r="AT1526" i="8" s="1"/>
  <c r="AQ1525" i="8"/>
  <c r="AT1525" i="8" s="1"/>
  <c r="AQ1524" i="8"/>
  <c r="AT1524" i="8" s="1"/>
  <c r="AQ1523" i="8"/>
  <c r="AT1523" i="8" s="1"/>
  <c r="AQ1522" i="8"/>
  <c r="AQ1521" i="8"/>
  <c r="AT1521" i="8" s="1"/>
  <c r="AQ1520" i="8"/>
  <c r="AQ1519" i="8"/>
  <c r="AQ1518" i="8"/>
  <c r="AT1518" i="8" s="1"/>
  <c r="AQ1517" i="8"/>
  <c r="AT1517" i="8" s="1"/>
  <c r="AQ1516" i="8"/>
  <c r="AT1516" i="8" s="1"/>
  <c r="AQ1515" i="8"/>
  <c r="AT1515" i="8" s="1"/>
  <c r="AQ1514" i="8"/>
  <c r="AQ1513" i="8"/>
  <c r="AT1513" i="8" s="1"/>
  <c r="AQ1512" i="8"/>
  <c r="AT1512" i="8" s="1"/>
  <c r="AQ1511" i="8"/>
  <c r="AT1511" i="8" s="1"/>
  <c r="AQ1510" i="8"/>
  <c r="AT1510" i="8" s="1"/>
  <c r="AQ1509" i="8"/>
  <c r="AT1509" i="8" s="1"/>
  <c r="AQ1508" i="8"/>
  <c r="AT1508" i="8" s="1"/>
  <c r="AQ1507" i="8"/>
  <c r="AT1507" i="8" s="1"/>
  <c r="AQ1506" i="8"/>
  <c r="AT1506" i="8" s="1"/>
  <c r="AQ1505" i="8"/>
  <c r="AQ1504" i="8"/>
  <c r="AQ1503" i="8"/>
  <c r="AT1503" i="8" s="1"/>
  <c r="AQ1502" i="8"/>
  <c r="AT1502" i="8" s="1"/>
  <c r="AQ1501" i="8"/>
  <c r="AQ1500" i="8"/>
  <c r="AT1500" i="8" s="1"/>
  <c r="AQ1499" i="8"/>
  <c r="AT1499" i="8" s="1"/>
  <c r="AQ1498" i="8"/>
  <c r="AT1498" i="8" s="1"/>
  <c r="AQ1497" i="8"/>
  <c r="AQ1496" i="8"/>
  <c r="AT1496" i="8" s="1"/>
  <c r="AQ1495" i="8"/>
  <c r="AT1495" i="8" s="1"/>
  <c r="AQ1494" i="8"/>
  <c r="AT1494" i="8" s="1"/>
  <c r="AQ1493" i="8"/>
  <c r="AT1493" i="8" s="1"/>
  <c r="AQ1492" i="8"/>
  <c r="AT1492" i="8" s="1"/>
  <c r="AQ1491" i="8"/>
  <c r="AT1491" i="8" s="1"/>
  <c r="AQ1490" i="8"/>
  <c r="AT1490" i="8" s="1"/>
  <c r="AQ1489" i="8"/>
  <c r="AT1489" i="8" s="1"/>
  <c r="AQ1488" i="8"/>
  <c r="AQ1487" i="8"/>
  <c r="AQ1486" i="8"/>
  <c r="AQ1485" i="8"/>
  <c r="AQ1484" i="8"/>
  <c r="AQ1483" i="8"/>
  <c r="AQ1482" i="8"/>
  <c r="AQ1481" i="8"/>
  <c r="AQ1480" i="8"/>
  <c r="AQ1479" i="8"/>
  <c r="AQ1478" i="8"/>
  <c r="AQ1477" i="8"/>
  <c r="AQ1476" i="8"/>
  <c r="AQ1475" i="8"/>
  <c r="AV1759" i="8"/>
  <c r="AS1758" i="8"/>
  <c r="AQ1757" i="8"/>
  <c r="AV2239" i="8"/>
  <c r="AS1921" i="8"/>
  <c r="AV1768" i="8"/>
  <c r="AV1760" i="8"/>
  <c r="AS1759" i="8"/>
  <c r="AQ1758" i="8"/>
  <c r="AS1760" i="8"/>
  <c r="AQ1759" i="8"/>
  <c r="AV2226" i="8"/>
  <c r="AQ1918" i="8"/>
  <c r="AV1766" i="8"/>
  <c r="AV1761" i="8"/>
  <c r="AQ1760" i="8"/>
  <c r="AS1915" i="8"/>
  <c r="AS1761" i="8"/>
  <c r="AS2214" i="8"/>
  <c r="AV1764" i="8"/>
  <c r="AQ1761" i="8"/>
  <c r="AQ1912" i="8"/>
  <c r="AV1795" i="8"/>
  <c r="AV1793" i="8"/>
  <c r="AV1791" i="8"/>
  <c r="AV1789" i="8"/>
  <c r="AV1787" i="8"/>
  <c r="AV1785" i="8"/>
  <c r="AV1783" i="8"/>
  <c r="AV1781" i="8"/>
  <c r="AV1779" i="8"/>
  <c r="AV1777" i="8"/>
  <c r="AV1775" i="8"/>
  <c r="AV1773" i="8"/>
  <c r="AV1771" i="8"/>
  <c r="AV1769" i="8"/>
  <c r="AQ1762" i="8"/>
  <c r="AS1487" i="8"/>
  <c r="AS1485" i="8"/>
  <c r="AV1459" i="8"/>
  <c r="AV1458" i="8"/>
  <c r="AV1457" i="8"/>
  <c r="AV1456" i="8"/>
  <c r="AV1455" i="8"/>
  <c r="AV1454" i="8"/>
  <c r="AV1453" i="8"/>
  <c r="AV1452" i="8"/>
  <c r="AV1451" i="8"/>
  <c r="AV1450" i="8"/>
  <c r="AV1449" i="8"/>
  <c r="AV1448" i="8"/>
  <c r="AV1447" i="8"/>
  <c r="AV1446" i="8"/>
  <c r="AV1445" i="8"/>
  <c r="AV1444" i="8"/>
  <c r="AV1443" i="8"/>
  <c r="AV1442" i="8"/>
  <c r="AV1441" i="8"/>
  <c r="AV1440" i="8"/>
  <c r="AV1439" i="8"/>
  <c r="AV1438" i="8"/>
  <c r="AV1437" i="8"/>
  <c r="AV1436" i="8"/>
  <c r="AV1435" i="8"/>
  <c r="AV1434" i="8"/>
  <c r="AV1433" i="8"/>
  <c r="AV1432" i="8"/>
  <c r="AV1431" i="8"/>
  <c r="AV1430" i="8"/>
  <c r="AV1429" i="8"/>
  <c r="AV1428" i="8"/>
  <c r="AV1427" i="8"/>
  <c r="AV1426" i="8"/>
  <c r="AV1425" i="8"/>
  <c r="AV1424" i="8"/>
  <c r="AV1423" i="8"/>
  <c r="AV1422" i="8"/>
  <c r="AV1421" i="8"/>
  <c r="AV1420" i="8"/>
  <c r="AV1419" i="8"/>
  <c r="AV1418" i="8"/>
  <c r="AV1417" i="8"/>
  <c r="AV1416" i="8"/>
  <c r="AV1415" i="8"/>
  <c r="AV1414" i="8"/>
  <c r="AV1413" i="8"/>
  <c r="AV1412" i="8"/>
  <c r="AV1411" i="8"/>
  <c r="AV1410" i="8"/>
  <c r="AV1409" i="8"/>
  <c r="AV1408" i="8"/>
  <c r="AV1407" i="8"/>
  <c r="AV1406" i="8"/>
  <c r="AV1405" i="8"/>
  <c r="AV1404" i="8"/>
  <c r="AV1403" i="8"/>
  <c r="AV1402" i="8"/>
  <c r="AV1401" i="8"/>
  <c r="AV1400" i="8"/>
  <c r="AV1399" i="8"/>
  <c r="AV1398" i="8"/>
  <c r="AV1397" i="8"/>
  <c r="AV1396" i="8"/>
  <c r="AV1395" i="8"/>
  <c r="AV1394" i="8"/>
  <c r="AV1393" i="8"/>
  <c r="AV1392" i="8"/>
  <c r="AV1391" i="8"/>
  <c r="AV1390" i="8"/>
  <c r="AV1389" i="8"/>
  <c r="AV1388" i="8"/>
  <c r="AV1387" i="8"/>
  <c r="AV1386" i="8"/>
  <c r="AV1385" i="8"/>
  <c r="AV1384" i="8"/>
  <c r="AV1383" i="8"/>
  <c r="AV1382" i="8"/>
  <c r="AV1381" i="8"/>
  <c r="AV1380" i="8"/>
  <c r="AV1379" i="8"/>
  <c r="AV1378" i="8"/>
  <c r="AV1377" i="8"/>
  <c r="AV1376" i="8"/>
  <c r="AV1375" i="8"/>
  <c r="AV1374" i="8"/>
  <c r="AV1373" i="8"/>
  <c r="AV1372" i="8"/>
  <c r="AV1371" i="8"/>
  <c r="AV1370" i="8"/>
  <c r="AV1369" i="8"/>
  <c r="AV1368" i="8"/>
  <c r="AV1367" i="8"/>
  <c r="AV1366" i="8"/>
  <c r="AV1365" i="8"/>
  <c r="AV1364" i="8"/>
  <c r="AV1363" i="8"/>
  <c r="AV1362" i="8"/>
  <c r="AV1361" i="8"/>
  <c r="AV1360" i="8"/>
  <c r="AV1359" i="8"/>
  <c r="AV1358" i="8"/>
  <c r="AV1357" i="8"/>
  <c r="AV1356" i="8"/>
  <c r="AV1355" i="8"/>
  <c r="AV1354" i="8"/>
  <c r="AV1353" i="8"/>
  <c r="AV1352" i="8"/>
  <c r="AV1351" i="8"/>
  <c r="AV1350" i="8"/>
  <c r="AV1349" i="8"/>
  <c r="AV1348" i="8"/>
  <c r="AV1347" i="8"/>
  <c r="AV1346" i="8"/>
  <c r="AV1345" i="8"/>
  <c r="AV1344" i="8"/>
  <c r="AV1343" i="8"/>
  <c r="AV1342" i="8"/>
  <c r="AV1341" i="8"/>
  <c r="AV1340" i="8"/>
  <c r="AV1339" i="8"/>
  <c r="AV1338" i="8"/>
  <c r="AV1337" i="8"/>
  <c r="AV1336" i="8"/>
  <c r="AV1335" i="8"/>
  <c r="AV1334" i="8"/>
  <c r="AV1333" i="8"/>
  <c r="AV1332" i="8"/>
  <c r="AV1331" i="8"/>
  <c r="AV1330" i="8"/>
  <c r="AV1329" i="8"/>
  <c r="AV1328" i="8"/>
  <c r="AV1327" i="8"/>
  <c r="AV1326" i="8"/>
  <c r="AV1325" i="8"/>
  <c r="AV1324" i="8"/>
  <c r="AV1323" i="8"/>
  <c r="AV1322" i="8"/>
  <c r="AV1321" i="8"/>
  <c r="AV1320" i="8"/>
  <c r="AV1319" i="8"/>
  <c r="AV1318" i="8"/>
  <c r="AV1317" i="8"/>
  <c r="AV1316" i="8"/>
  <c r="AV1315" i="8"/>
  <c r="AV1314" i="8"/>
  <c r="AV1313" i="8"/>
  <c r="AV1312" i="8"/>
  <c r="AV1311" i="8"/>
  <c r="AV1310" i="8"/>
  <c r="AV1309" i="8"/>
  <c r="AV1308" i="8"/>
  <c r="AV1307" i="8"/>
  <c r="AV1306" i="8"/>
  <c r="AV1305" i="8"/>
  <c r="AV1304" i="8"/>
  <c r="AV1303" i="8"/>
  <c r="AV1302" i="8"/>
  <c r="AV1301" i="8"/>
  <c r="AV1300" i="8"/>
  <c r="AV1299" i="8"/>
  <c r="AV1298" i="8"/>
  <c r="AV1297" i="8"/>
  <c r="AV1296" i="8"/>
  <c r="AV1295" i="8"/>
  <c r="AV1294" i="8"/>
  <c r="AV1293" i="8"/>
  <c r="AV1292" i="8"/>
  <c r="AV1291" i="8"/>
  <c r="AV1290" i="8"/>
  <c r="AV1289" i="8"/>
  <c r="AV1288" i="8"/>
  <c r="AV1287" i="8"/>
  <c r="AV1286" i="8"/>
  <c r="AV1285" i="8"/>
  <c r="AV1284" i="8"/>
  <c r="AV1283" i="8"/>
  <c r="AV1282" i="8"/>
  <c r="AV1281" i="8"/>
  <c r="AV1280" i="8"/>
  <c r="AV1279" i="8"/>
  <c r="AV1278" i="8"/>
  <c r="AV1277" i="8"/>
  <c r="AV1276" i="8"/>
  <c r="AV1275" i="8"/>
  <c r="AV1274" i="8"/>
  <c r="AV1273" i="8"/>
  <c r="AV1272" i="8"/>
  <c r="AV1271" i="8"/>
  <c r="AV1270" i="8"/>
  <c r="AV1269" i="8"/>
  <c r="AV1268" i="8"/>
  <c r="AV1267" i="8"/>
  <c r="AV1266" i="8"/>
  <c r="AV1265" i="8"/>
  <c r="AV1264" i="8"/>
  <c r="AV1263" i="8"/>
  <c r="AV1262" i="8"/>
  <c r="AV1261" i="8"/>
  <c r="AV1260" i="8"/>
  <c r="AV1259" i="8"/>
  <c r="AV1258" i="8"/>
  <c r="AV1257" i="8"/>
  <c r="AV1256" i="8"/>
  <c r="AV1255" i="8"/>
  <c r="AV1254" i="8"/>
  <c r="AV1253" i="8"/>
  <c r="AV1252" i="8"/>
  <c r="AV1251" i="8"/>
  <c r="AV1250" i="8"/>
  <c r="AV1249" i="8"/>
  <c r="AV1248" i="8"/>
  <c r="AV1247" i="8"/>
  <c r="AV1246" i="8"/>
  <c r="AV1245" i="8"/>
  <c r="AV1244" i="8"/>
  <c r="AV1243" i="8"/>
  <c r="AV1242" i="8"/>
  <c r="AV1241" i="8"/>
  <c r="AV1240" i="8"/>
  <c r="AV1239" i="8"/>
  <c r="AV1238" i="8"/>
  <c r="AV1237" i="8"/>
  <c r="AV1236" i="8"/>
  <c r="AV1235" i="8"/>
  <c r="AV1234" i="8"/>
  <c r="AV1233" i="8"/>
  <c r="AV1232" i="8"/>
  <c r="AV1231" i="8"/>
  <c r="AV1230" i="8"/>
  <c r="AV1229" i="8"/>
  <c r="AV1228" i="8"/>
  <c r="AV1227" i="8"/>
  <c r="AV1226" i="8"/>
  <c r="AV1225" i="8"/>
  <c r="AV1224" i="8"/>
  <c r="AV1223" i="8"/>
  <c r="AV1222" i="8"/>
  <c r="AV1221" i="8"/>
  <c r="AV1220" i="8"/>
  <c r="AV1219" i="8"/>
  <c r="AV1218" i="8"/>
  <c r="AV1217" i="8"/>
  <c r="AV1216" i="8"/>
  <c r="AV1215" i="8"/>
  <c r="AV1214" i="8"/>
  <c r="AV1213" i="8"/>
  <c r="AV1212" i="8"/>
  <c r="AV1211" i="8"/>
  <c r="AV1210" i="8"/>
  <c r="AV1209" i="8"/>
  <c r="AV1208" i="8"/>
  <c r="AV1207" i="8"/>
  <c r="AV1206" i="8"/>
  <c r="AV1205" i="8"/>
  <c r="AV1204" i="8"/>
  <c r="AV1203" i="8"/>
  <c r="AV1202" i="8"/>
  <c r="AV1201" i="8"/>
  <c r="AV1200" i="8"/>
  <c r="AV1199" i="8"/>
  <c r="AV1198" i="8"/>
  <c r="AV1197" i="8"/>
  <c r="AV1196" i="8"/>
  <c r="AV1195" i="8"/>
  <c r="AV1194" i="8"/>
  <c r="AV1193" i="8"/>
  <c r="AV1192" i="8"/>
  <c r="AV1191" i="8"/>
  <c r="AV1190" i="8"/>
  <c r="AV1189" i="8"/>
  <c r="AV1188" i="8"/>
  <c r="AV1187" i="8"/>
  <c r="AV1186" i="8"/>
  <c r="AV1185" i="8"/>
  <c r="AV1184" i="8"/>
  <c r="AV1183" i="8"/>
  <c r="AV1182" i="8"/>
  <c r="AV1181" i="8"/>
  <c r="AV1180" i="8"/>
  <c r="AV1179" i="8"/>
  <c r="AV1178" i="8"/>
  <c r="AV1177" i="8"/>
  <c r="AV1176" i="8"/>
  <c r="AV1175" i="8"/>
  <c r="AV1174" i="8"/>
  <c r="AV1173" i="8"/>
  <c r="AV1172" i="8"/>
  <c r="AV1171" i="8"/>
  <c r="AV1170" i="8"/>
  <c r="AV1169" i="8"/>
  <c r="AV1168" i="8"/>
  <c r="AV1167" i="8"/>
  <c r="AV1166" i="8"/>
  <c r="AV1165" i="8"/>
  <c r="AV1164" i="8"/>
  <c r="AV1163" i="8"/>
  <c r="AV1162" i="8"/>
  <c r="AV1161" i="8"/>
  <c r="AV1160" i="8"/>
  <c r="AV1159" i="8"/>
  <c r="AV1158" i="8"/>
  <c r="AV1157" i="8"/>
  <c r="AS2205" i="8"/>
  <c r="AS1476" i="8"/>
  <c r="AS1471" i="8"/>
  <c r="AV1460" i="8"/>
  <c r="AS1483" i="8"/>
  <c r="AQ1471" i="8"/>
  <c r="AS1468" i="8"/>
  <c r="AS1464" i="8"/>
  <c r="AS1459" i="8"/>
  <c r="AS1458" i="8"/>
  <c r="AS1457" i="8"/>
  <c r="AS1456" i="8"/>
  <c r="AS1455" i="8"/>
  <c r="AS1454" i="8"/>
  <c r="AS1453" i="8"/>
  <c r="AS1452" i="8"/>
  <c r="AS1451" i="8"/>
  <c r="AS1450" i="8"/>
  <c r="AS1449" i="8"/>
  <c r="AS1448" i="8"/>
  <c r="AS1447" i="8"/>
  <c r="AS1446" i="8"/>
  <c r="AS1445" i="8"/>
  <c r="AS1444" i="8"/>
  <c r="AS1443" i="8"/>
  <c r="AS1442" i="8"/>
  <c r="AS1441" i="8"/>
  <c r="AS1440" i="8"/>
  <c r="AS1439" i="8"/>
  <c r="AS1438" i="8"/>
  <c r="AS1437" i="8"/>
  <c r="AS1436" i="8"/>
  <c r="AS1435" i="8"/>
  <c r="AS1434" i="8"/>
  <c r="AS1433" i="8"/>
  <c r="AS1432" i="8"/>
  <c r="AS1431" i="8"/>
  <c r="AS1430" i="8"/>
  <c r="AS1429" i="8"/>
  <c r="AS1428" i="8"/>
  <c r="AS1427" i="8"/>
  <c r="AS1426" i="8"/>
  <c r="AS1425" i="8"/>
  <c r="AS1424" i="8"/>
  <c r="AS1423" i="8"/>
  <c r="AS1422" i="8"/>
  <c r="AS1421" i="8"/>
  <c r="AS1420" i="8"/>
  <c r="AS1419" i="8"/>
  <c r="AS1418" i="8"/>
  <c r="AS1417" i="8"/>
  <c r="AS1416" i="8"/>
  <c r="AS1415" i="8"/>
  <c r="AS1414" i="8"/>
  <c r="AS1413" i="8"/>
  <c r="AS1412" i="8"/>
  <c r="AS1411" i="8"/>
  <c r="AS1410" i="8"/>
  <c r="AS1409" i="8"/>
  <c r="AS1408" i="8"/>
  <c r="AS1407" i="8"/>
  <c r="AS1406" i="8"/>
  <c r="AS1405" i="8"/>
  <c r="AS1404" i="8"/>
  <c r="AS1403" i="8"/>
  <c r="AS1402" i="8"/>
  <c r="AS1401" i="8"/>
  <c r="AS1400" i="8"/>
  <c r="AS1399" i="8"/>
  <c r="AS1398" i="8"/>
  <c r="AS1397" i="8"/>
  <c r="AS1396" i="8"/>
  <c r="AS1395" i="8"/>
  <c r="AS1394" i="8"/>
  <c r="AS1393" i="8"/>
  <c r="AS1392" i="8"/>
  <c r="AS1391" i="8"/>
  <c r="AS1390" i="8"/>
  <c r="AS1389" i="8"/>
  <c r="AS1388" i="8"/>
  <c r="AS1387" i="8"/>
  <c r="AS1386" i="8"/>
  <c r="AS1385" i="8"/>
  <c r="AS1384" i="8"/>
  <c r="AS1383" i="8"/>
  <c r="AS1382" i="8"/>
  <c r="AS1381" i="8"/>
  <c r="AS1380" i="8"/>
  <c r="AS1379" i="8"/>
  <c r="AS1378" i="8"/>
  <c r="AS1377" i="8"/>
  <c r="AS1376" i="8"/>
  <c r="AS1375" i="8"/>
  <c r="AS1374" i="8"/>
  <c r="AS1373" i="8"/>
  <c r="AS1372" i="8"/>
  <c r="AS1371" i="8"/>
  <c r="AS1370" i="8"/>
  <c r="AS1369" i="8"/>
  <c r="AS1368" i="8"/>
  <c r="AS1367" i="8"/>
  <c r="AS1366" i="8"/>
  <c r="AS1365" i="8"/>
  <c r="AS1364" i="8"/>
  <c r="AS1363" i="8"/>
  <c r="AS1362" i="8"/>
  <c r="AS1361" i="8"/>
  <c r="AS1360" i="8"/>
  <c r="AS1359" i="8"/>
  <c r="AS1358" i="8"/>
  <c r="AS1357" i="8"/>
  <c r="AS1356" i="8"/>
  <c r="AS1355" i="8"/>
  <c r="AS1354" i="8"/>
  <c r="AS1353" i="8"/>
  <c r="AS1352" i="8"/>
  <c r="AS1351" i="8"/>
  <c r="AS1350" i="8"/>
  <c r="AS1349" i="8"/>
  <c r="AS1348" i="8"/>
  <c r="AS1347" i="8"/>
  <c r="AS1346" i="8"/>
  <c r="AS1345" i="8"/>
  <c r="AS1344" i="8"/>
  <c r="AS1343" i="8"/>
  <c r="AS1342" i="8"/>
  <c r="AS1341" i="8"/>
  <c r="AS1340" i="8"/>
  <c r="AS1339" i="8"/>
  <c r="AS1338" i="8"/>
  <c r="AS1337" i="8"/>
  <c r="AS1336" i="8"/>
  <c r="AS1335" i="8"/>
  <c r="AS1334" i="8"/>
  <c r="AS1333" i="8"/>
  <c r="AS1332" i="8"/>
  <c r="AS1331" i="8"/>
  <c r="AS1330" i="8"/>
  <c r="AS1329" i="8"/>
  <c r="AS1328" i="8"/>
  <c r="AS1327" i="8"/>
  <c r="AS1326" i="8"/>
  <c r="AS1325" i="8"/>
  <c r="AS1324" i="8"/>
  <c r="AS1323" i="8"/>
  <c r="AS1322" i="8"/>
  <c r="AS1321" i="8"/>
  <c r="AS1320" i="8"/>
  <c r="AS1319" i="8"/>
  <c r="AS1318" i="8"/>
  <c r="AS1317" i="8"/>
  <c r="AS1316" i="8"/>
  <c r="AS1315" i="8"/>
  <c r="AS1314" i="8"/>
  <c r="AS1313" i="8"/>
  <c r="AS1312" i="8"/>
  <c r="AS1311" i="8"/>
  <c r="AS1310" i="8"/>
  <c r="AS1309" i="8"/>
  <c r="AS1308" i="8"/>
  <c r="AS1307" i="8"/>
  <c r="AS1306" i="8"/>
  <c r="AS1305" i="8"/>
  <c r="AS1304" i="8"/>
  <c r="AS1303" i="8"/>
  <c r="AS1302" i="8"/>
  <c r="AS1301" i="8"/>
  <c r="AS1300" i="8"/>
  <c r="AS1299" i="8"/>
  <c r="AS1298" i="8"/>
  <c r="AS1297" i="8"/>
  <c r="AS1296" i="8"/>
  <c r="AS1295" i="8"/>
  <c r="AS1294" i="8"/>
  <c r="AS1293" i="8"/>
  <c r="AS1292" i="8"/>
  <c r="AS1291" i="8"/>
  <c r="AS1290" i="8"/>
  <c r="AS1289" i="8"/>
  <c r="AS1288" i="8"/>
  <c r="AS1287" i="8"/>
  <c r="AS1286" i="8"/>
  <c r="AS1285" i="8"/>
  <c r="AS1284" i="8"/>
  <c r="AS1283" i="8"/>
  <c r="AS1282" i="8"/>
  <c r="AS1281" i="8"/>
  <c r="AS1280" i="8"/>
  <c r="AS1279" i="8"/>
  <c r="AS1278" i="8"/>
  <c r="AS1277" i="8"/>
  <c r="AS1276" i="8"/>
  <c r="AS1275" i="8"/>
  <c r="AS1274" i="8"/>
  <c r="AS1273" i="8"/>
  <c r="AS1272" i="8"/>
  <c r="AS1271" i="8"/>
  <c r="AS1270" i="8"/>
  <c r="AS1269" i="8"/>
  <c r="AS1268" i="8"/>
  <c r="AS1267" i="8"/>
  <c r="AS1266" i="8"/>
  <c r="AS1265" i="8"/>
  <c r="AS1264" i="8"/>
  <c r="AS1263" i="8"/>
  <c r="AS1262" i="8"/>
  <c r="AS1261" i="8"/>
  <c r="AS1260" i="8"/>
  <c r="AS1259" i="8"/>
  <c r="AS1258" i="8"/>
  <c r="AS1257" i="8"/>
  <c r="AS1256" i="8"/>
  <c r="AS1255" i="8"/>
  <c r="AS1254" i="8"/>
  <c r="AS1253" i="8"/>
  <c r="AS1252" i="8"/>
  <c r="AS1251" i="8"/>
  <c r="AS1250" i="8"/>
  <c r="AS1249" i="8"/>
  <c r="AS1248" i="8"/>
  <c r="AS1247" i="8"/>
  <c r="AS1246" i="8"/>
  <c r="AS1245" i="8"/>
  <c r="AS1244" i="8"/>
  <c r="AS1243" i="8"/>
  <c r="AS1242" i="8"/>
  <c r="AS1241" i="8"/>
  <c r="AS1240" i="8"/>
  <c r="AS1239" i="8"/>
  <c r="AS1238" i="8"/>
  <c r="AS1237" i="8"/>
  <c r="AS1236" i="8"/>
  <c r="AS1235" i="8"/>
  <c r="AS1234" i="8"/>
  <c r="AS1233" i="8"/>
  <c r="AS1232" i="8"/>
  <c r="AS1231" i="8"/>
  <c r="AS1230" i="8"/>
  <c r="AS1229" i="8"/>
  <c r="AS1228" i="8"/>
  <c r="AS1227" i="8"/>
  <c r="AS1226" i="8"/>
  <c r="AS1225" i="8"/>
  <c r="AS1224" i="8"/>
  <c r="AS1223" i="8"/>
  <c r="AS1222" i="8"/>
  <c r="AS1221" i="8"/>
  <c r="AS1220" i="8"/>
  <c r="AS1219" i="8"/>
  <c r="AS1218" i="8"/>
  <c r="AS1217" i="8"/>
  <c r="AS1216" i="8"/>
  <c r="AS1215" i="8"/>
  <c r="AS1214" i="8"/>
  <c r="AS1213" i="8"/>
  <c r="AS1212" i="8"/>
  <c r="AS1211" i="8"/>
  <c r="AS1210" i="8"/>
  <c r="AS1209" i="8"/>
  <c r="AS1208" i="8"/>
  <c r="AS1207" i="8"/>
  <c r="AS1206" i="8"/>
  <c r="AS1205" i="8"/>
  <c r="AS1204" i="8"/>
  <c r="AS1203" i="8"/>
  <c r="AS1202" i="8"/>
  <c r="AS1201" i="8"/>
  <c r="AS1200" i="8"/>
  <c r="AS1199" i="8"/>
  <c r="AS1198" i="8"/>
  <c r="AS1197" i="8"/>
  <c r="AS1196" i="8"/>
  <c r="AS1195" i="8"/>
  <c r="AS1194" i="8"/>
  <c r="AS1193" i="8"/>
  <c r="AS1192" i="8"/>
  <c r="AS1191" i="8"/>
  <c r="AS1190" i="8"/>
  <c r="AS1189" i="8"/>
  <c r="AS1188" i="8"/>
  <c r="AS1187" i="8"/>
  <c r="AS1186" i="8"/>
  <c r="AS1185" i="8"/>
  <c r="AS1184" i="8"/>
  <c r="AS1183" i="8"/>
  <c r="AS1182" i="8"/>
  <c r="AS1181" i="8"/>
  <c r="AS1180" i="8"/>
  <c r="AS1179" i="8"/>
  <c r="AS1178" i="8"/>
  <c r="AS1177" i="8"/>
  <c r="AS1176" i="8"/>
  <c r="AS1175" i="8"/>
  <c r="AS1174" i="8"/>
  <c r="AS1173" i="8"/>
  <c r="AS1172" i="8"/>
  <c r="AS1171" i="8"/>
  <c r="AS1170" i="8"/>
  <c r="AS1169" i="8"/>
  <c r="AS1168" i="8"/>
  <c r="AS1167" i="8"/>
  <c r="AS1166" i="8"/>
  <c r="AS1165" i="8"/>
  <c r="AS1164" i="8"/>
  <c r="AS1163" i="8"/>
  <c r="AS1162" i="8"/>
  <c r="AS1161" i="8"/>
  <c r="AS1160" i="8"/>
  <c r="AS1159" i="8"/>
  <c r="AS1158" i="8"/>
  <c r="AS1157" i="8"/>
  <c r="AS1156" i="8"/>
  <c r="AS1474" i="8"/>
  <c r="AQ1468" i="8"/>
  <c r="AQ1464" i="8"/>
  <c r="AS1460" i="8"/>
  <c r="AQ1459" i="8"/>
  <c r="AQ1458" i="8"/>
  <c r="AQ1457" i="8"/>
  <c r="AQ1456" i="8"/>
  <c r="AQ1455" i="8"/>
  <c r="AQ1454" i="8"/>
  <c r="AQ1453" i="8"/>
  <c r="AQ1452" i="8"/>
  <c r="AQ1451" i="8"/>
  <c r="AQ1450" i="8"/>
  <c r="AQ1449" i="8"/>
  <c r="AQ1448" i="8"/>
  <c r="AQ1447" i="8"/>
  <c r="AQ1446" i="8"/>
  <c r="AQ1445" i="8"/>
  <c r="AQ1444" i="8"/>
  <c r="AQ1443" i="8"/>
  <c r="AQ1442" i="8"/>
  <c r="AQ1441" i="8"/>
  <c r="AQ1440" i="8"/>
  <c r="AQ1439" i="8"/>
  <c r="AQ1438" i="8"/>
  <c r="AQ1437" i="8"/>
  <c r="AQ1436" i="8"/>
  <c r="AQ1435" i="8"/>
  <c r="AQ1434" i="8"/>
  <c r="AQ1433" i="8"/>
  <c r="AQ1432" i="8"/>
  <c r="AQ1431" i="8"/>
  <c r="AQ1430" i="8"/>
  <c r="AQ1429" i="8"/>
  <c r="AQ1428" i="8"/>
  <c r="AQ1427" i="8"/>
  <c r="AQ1426" i="8"/>
  <c r="AQ1425" i="8"/>
  <c r="AQ1424" i="8"/>
  <c r="AQ1423" i="8"/>
  <c r="AQ1422" i="8"/>
  <c r="AQ1421" i="8"/>
  <c r="AQ1420" i="8"/>
  <c r="AW1420" i="8" s="1"/>
  <c r="AQ1419" i="8"/>
  <c r="AQ1418" i="8"/>
  <c r="AQ1417" i="8"/>
  <c r="AQ1416" i="8"/>
  <c r="AQ1415" i="8"/>
  <c r="AQ1414" i="8"/>
  <c r="AQ1413" i="8"/>
  <c r="AQ1412" i="8"/>
  <c r="AQ1411" i="8"/>
  <c r="AQ1410" i="8"/>
  <c r="AQ1409" i="8"/>
  <c r="AQ1408" i="8"/>
  <c r="AQ1407" i="8"/>
  <c r="AQ1406" i="8"/>
  <c r="AQ1405" i="8"/>
  <c r="AQ1404" i="8"/>
  <c r="AQ1403" i="8"/>
  <c r="AQ1402" i="8"/>
  <c r="AQ1401" i="8"/>
  <c r="AQ1400" i="8"/>
  <c r="AQ1399" i="8"/>
  <c r="AQ1398" i="8"/>
  <c r="AW1398" i="8" s="1"/>
  <c r="AQ1397" i="8"/>
  <c r="AQ1396" i="8"/>
  <c r="AQ1395" i="8"/>
  <c r="AQ1394" i="8"/>
  <c r="AQ1393" i="8"/>
  <c r="AQ1392" i="8"/>
  <c r="AQ1391" i="8"/>
  <c r="AQ1390" i="8"/>
  <c r="AQ1389" i="8"/>
  <c r="AQ1388" i="8"/>
  <c r="AQ1387" i="8"/>
  <c r="AQ1386" i="8"/>
  <c r="AQ1385" i="8"/>
  <c r="AQ1384" i="8"/>
  <c r="AQ1383" i="8"/>
  <c r="AQ1382" i="8"/>
  <c r="AQ1381" i="8"/>
  <c r="AQ1380" i="8"/>
  <c r="AQ1379" i="8"/>
  <c r="AQ1378" i="8"/>
  <c r="AQ1377" i="8"/>
  <c r="AQ1376" i="8"/>
  <c r="AQ1375" i="8"/>
  <c r="AQ1374" i="8"/>
  <c r="AW1374" i="8" s="1"/>
  <c r="AQ1373" i="8"/>
  <c r="AQ1372" i="8"/>
  <c r="AQ1371" i="8"/>
  <c r="AQ1370" i="8"/>
  <c r="AQ1369" i="8"/>
  <c r="AQ1368" i="8"/>
  <c r="AQ1367" i="8"/>
  <c r="AQ1366" i="8"/>
  <c r="AQ1365" i="8"/>
  <c r="AW1365" i="8" s="1"/>
  <c r="AQ1364" i="8"/>
  <c r="AQ1363" i="8"/>
  <c r="AQ1362" i="8"/>
  <c r="AQ1361" i="8"/>
  <c r="AQ1360" i="8"/>
  <c r="AQ1359" i="8"/>
  <c r="AQ1358" i="8"/>
  <c r="AQ1357" i="8"/>
  <c r="AQ1356" i="8"/>
  <c r="AQ1355" i="8"/>
  <c r="AQ1354" i="8"/>
  <c r="AQ1353" i="8"/>
  <c r="AQ1352" i="8"/>
  <c r="AQ1351" i="8"/>
  <c r="AQ1350" i="8"/>
  <c r="AQ1349" i="8"/>
  <c r="AQ1348" i="8"/>
  <c r="AQ1347" i="8"/>
  <c r="AQ1346" i="8"/>
  <c r="AQ1345" i="8"/>
  <c r="AQ1344" i="8"/>
  <c r="AQ1343" i="8"/>
  <c r="AQ1342" i="8"/>
  <c r="AQ1341" i="8"/>
  <c r="AQ1340" i="8"/>
  <c r="AQ1339" i="8"/>
  <c r="AQ1338" i="8"/>
  <c r="AQ1337" i="8"/>
  <c r="AQ1336" i="8"/>
  <c r="AQ1335" i="8"/>
  <c r="AQ1334" i="8"/>
  <c r="AQ1333" i="8"/>
  <c r="AQ1332" i="8"/>
  <c r="AQ1331" i="8"/>
  <c r="AQ1330" i="8"/>
  <c r="AQ1329" i="8"/>
  <c r="AQ1328" i="8"/>
  <c r="AQ1327" i="8"/>
  <c r="AQ1326" i="8"/>
  <c r="AQ1325" i="8"/>
  <c r="AQ1324" i="8"/>
  <c r="AQ1323" i="8"/>
  <c r="AQ1322" i="8"/>
  <c r="AQ1321" i="8"/>
  <c r="AQ1320" i="8"/>
  <c r="AQ1319" i="8"/>
  <c r="AQ1318" i="8"/>
  <c r="AQ1317" i="8"/>
  <c r="AQ1316" i="8"/>
  <c r="AQ1315" i="8"/>
  <c r="AQ1314" i="8"/>
  <c r="AW1314" i="8" s="1"/>
  <c r="AQ1313" i="8"/>
  <c r="AQ1312" i="8"/>
  <c r="AQ1311" i="8"/>
  <c r="AQ1310" i="8"/>
  <c r="AQ1309" i="8"/>
  <c r="AQ1308" i="8"/>
  <c r="AQ1307" i="8"/>
  <c r="AQ1306" i="8"/>
  <c r="AQ1305" i="8"/>
  <c r="AQ1304" i="8"/>
  <c r="AQ1303" i="8"/>
  <c r="AQ1302" i="8"/>
  <c r="AQ1301" i="8"/>
  <c r="AQ1300" i="8"/>
  <c r="AQ1299" i="8"/>
  <c r="AQ1298" i="8"/>
  <c r="AQ1297" i="8"/>
  <c r="AQ1296" i="8"/>
  <c r="AQ1295" i="8"/>
  <c r="AQ1294" i="8"/>
  <c r="AQ1293" i="8"/>
  <c r="AQ1292" i="8"/>
  <c r="AQ1291" i="8"/>
  <c r="AQ1290" i="8"/>
  <c r="AQ1289" i="8"/>
  <c r="AQ1288" i="8"/>
  <c r="AQ1287" i="8"/>
  <c r="AQ1286" i="8"/>
  <c r="AQ1285" i="8"/>
  <c r="AQ1284" i="8"/>
  <c r="AQ1283" i="8"/>
  <c r="AQ1282" i="8"/>
  <c r="AQ1281" i="8"/>
  <c r="AQ1280" i="8"/>
  <c r="AQ1279" i="8"/>
  <c r="AQ1278" i="8"/>
  <c r="AQ1277" i="8"/>
  <c r="AQ1276" i="8"/>
  <c r="AQ1275" i="8"/>
  <c r="AQ1274" i="8"/>
  <c r="AQ1273" i="8"/>
  <c r="AQ1272" i="8"/>
  <c r="AQ1271" i="8"/>
  <c r="AQ1270" i="8"/>
  <c r="AQ1269" i="8"/>
  <c r="AQ1268" i="8"/>
  <c r="AQ1267" i="8"/>
  <c r="AQ1266" i="8"/>
  <c r="AQ1265" i="8"/>
  <c r="AQ1264" i="8"/>
  <c r="AQ1263" i="8"/>
  <c r="AQ1262" i="8"/>
  <c r="AQ1261" i="8"/>
  <c r="AQ1260" i="8"/>
  <c r="AQ1259" i="8"/>
  <c r="AQ1258" i="8"/>
  <c r="AQ1257" i="8"/>
  <c r="AQ1256" i="8"/>
  <c r="AQ1255" i="8"/>
  <c r="AQ1254" i="8"/>
  <c r="AQ1253" i="8"/>
  <c r="AQ1252" i="8"/>
  <c r="AQ1251" i="8"/>
  <c r="AQ1250" i="8"/>
  <c r="AQ1249" i="8"/>
  <c r="AQ1248" i="8"/>
  <c r="AQ1247" i="8"/>
  <c r="AQ1246" i="8"/>
  <c r="AQ1245" i="8"/>
  <c r="AQ1244" i="8"/>
  <c r="AQ1243" i="8"/>
  <c r="AQ1242" i="8"/>
  <c r="AQ1241" i="8"/>
  <c r="AQ1240" i="8"/>
  <c r="AW1240" i="8" s="1"/>
  <c r="AQ1239" i="8"/>
  <c r="AQ1238" i="8"/>
  <c r="AQ1237" i="8"/>
  <c r="AQ1236" i="8"/>
  <c r="AQ1235" i="8"/>
  <c r="AQ1234" i="8"/>
  <c r="AW1234" i="8" s="1"/>
  <c r="AQ1233" i="8"/>
  <c r="AQ1232" i="8"/>
  <c r="AQ1231" i="8"/>
  <c r="AQ1230" i="8"/>
  <c r="AQ1229" i="8"/>
  <c r="AQ1228" i="8"/>
  <c r="AQ1227" i="8"/>
  <c r="AQ1226" i="8"/>
  <c r="AQ1225" i="8"/>
  <c r="AQ1224" i="8"/>
  <c r="AQ1223" i="8"/>
  <c r="AQ1222" i="8"/>
  <c r="AQ1221" i="8"/>
  <c r="AQ1220" i="8"/>
  <c r="AQ1219" i="8"/>
  <c r="AQ1218" i="8"/>
  <c r="AQ1217" i="8"/>
  <c r="AQ1216" i="8"/>
  <c r="AQ1215" i="8"/>
  <c r="AQ1214" i="8"/>
  <c r="AQ1213" i="8"/>
  <c r="AQ1212" i="8"/>
  <c r="AQ1211" i="8"/>
  <c r="AQ1210" i="8"/>
  <c r="AQ1209" i="8"/>
  <c r="AQ1208" i="8"/>
  <c r="AQ1207" i="8"/>
  <c r="AQ1206" i="8"/>
  <c r="AQ1205" i="8"/>
  <c r="AQ1204" i="8"/>
  <c r="AQ1203" i="8"/>
  <c r="AQ1202" i="8"/>
  <c r="AQ1201" i="8"/>
  <c r="AQ1200" i="8"/>
  <c r="AQ1199" i="8"/>
  <c r="AQ1198" i="8"/>
  <c r="AQ1197" i="8"/>
  <c r="AQ1196" i="8"/>
  <c r="AW1196" i="8" s="1"/>
  <c r="AQ1195" i="8"/>
  <c r="AQ1194" i="8"/>
  <c r="AQ1193" i="8"/>
  <c r="AQ1192" i="8"/>
  <c r="AQ1191" i="8"/>
  <c r="AQ1190" i="8"/>
  <c r="AQ1189" i="8"/>
  <c r="AQ1188" i="8"/>
  <c r="AQ1187" i="8"/>
  <c r="AQ1186" i="8"/>
  <c r="AQ1185" i="8"/>
  <c r="AQ1184" i="8"/>
  <c r="AQ1183" i="8"/>
  <c r="AQ1182" i="8"/>
  <c r="AQ1181" i="8"/>
  <c r="AQ1180" i="8"/>
  <c r="AQ1179" i="8"/>
  <c r="AQ1178" i="8"/>
  <c r="AQ1177" i="8"/>
  <c r="AQ1176" i="8"/>
  <c r="AW1176" i="8" s="1"/>
  <c r="AQ1175" i="8"/>
  <c r="AQ1174" i="8"/>
  <c r="AQ1173" i="8"/>
  <c r="AQ1172" i="8"/>
  <c r="AQ1171" i="8"/>
  <c r="AQ1170" i="8"/>
  <c r="AQ1169" i="8"/>
  <c r="AQ1168" i="8"/>
  <c r="AQ1167" i="8"/>
  <c r="AQ1166" i="8"/>
  <c r="AQ1165" i="8"/>
  <c r="AQ1164" i="8"/>
  <c r="AQ1163" i="8"/>
  <c r="AQ1162" i="8"/>
  <c r="AQ1161" i="8"/>
  <c r="AQ1160" i="8"/>
  <c r="AS1481" i="8"/>
  <c r="AQ1474" i="8"/>
  <c r="AQ1460" i="8"/>
  <c r="AS1479" i="8"/>
  <c r="AS1469" i="8"/>
  <c r="AS1465" i="8"/>
  <c r="AS1461" i="8"/>
  <c r="AS1472" i="8"/>
  <c r="AQ1469" i="8"/>
  <c r="AQ1465" i="8"/>
  <c r="AQ1461" i="8"/>
  <c r="AV1762" i="8"/>
  <c r="AS1488" i="8"/>
  <c r="AS1486" i="8"/>
  <c r="AS1477" i="8"/>
  <c r="AQ1472" i="8"/>
  <c r="AS1484" i="8"/>
  <c r="AS1475" i="8"/>
  <c r="AS1466" i="8"/>
  <c r="AS1462" i="8"/>
  <c r="AS1482" i="8"/>
  <c r="AS1470" i="8"/>
  <c r="AQ1466" i="8"/>
  <c r="AQ1462" i="8"/>
  <c r="AQ1470" i="8"/>
  <c r="AS1480" i="8"/>
  <c r="AS1473" i="8"/>
  <c r="AS1478" i="8"/>
  <c r="AQ1467" i="8"/>
  <c r="AQ1463" i="8"/>
  <c r="AQ1159" i="8"/>
  <c r="AV1155" i="8"/>
  <c r="AV1154" i="8"/>
  <c r="AV1153" i="8"/>
  <c r="AV1152" i="8"/>
  <c r="AV1151" i="8"/>
  <c r="AV1150" i="8"/>
  <c r="AV1149" i="8"/>
  <c r="AV1148" i="8"/>
  <c r="AV1147" i="8"/>
  <c r="AV1146" i="8"/>
  <c r="AV1145" i="8"/>
  <c r="AV1144" i="8"/>
  <c r="AV1143" i="8"/>
  <c r="AV1142" i="8"/>
  <c r="AV1141" i="8"/>
  <c r="AV1140" i="8"/>
  <c r="AV1139" i="8"/>
  <c r="AV1138" i="8"/>
  <c r="AV1137" i="8"/>
  <c r="AV1136" i="8"/>
  <c r="AV1135" i="8"/>
  <c r="AV1134" i="8"/>
  <c r="AV1133" i="8"/>
  <c r="AV1132" i="8"/>
  <c r="AV1131" i="8"/>
  <c r="AV1130" i="8"/>
  <c r="AV1129" i="8"/>
  <c r="AV1128" i="8"/>
  <c r="AV1127" i="8"/>
  <c r="AV1126" i="8"/>
  <c r="AV1125" i="8"/>
  <c r="AV1124" i="8"/>
  <c r="AV1123" i="8"/>
  <c r="AV1122" i="8"/>
  <c r="AV1121" i="8"/>
  <c r="AV1120" i="8"/>
  <c r="AV1119" i="8"/>
  <c r="AV1118" i="8"/>
  <c r="AV1117" i="8"/>
  <c r="AV1116" i="8"/>
  <c r="AV1115" i="8"/>
  <c r="AV1114" i="8"/>
  <c r="AV1113" i="8"/>
  <c r="AV1112" i="8"/>
  <c r="AV1111" i="8"/>
  <c r="AV1110" i="8"/>
  <c r="AV1109" i="8"/>
  <c r="AV1108" i="8"/>
  <c r="AV1107" i="8"/>
  <c r="AV1106" i="8"/>
  <c r="AV1105" i="8"/>
  <c r="AV1104" i="8"/>
  <c r="AV1103" i="8"/>
  <c r="AV1102" i="8"/>
  <c r="AV1101" i="8"/>
  <c r="AV1100" i="8"/>
  <c r="AV1099" i="8"/>
  <c r="AV1098" i="8"/>
  <c r="AV1097" i="8"/>
  <c r="AV1096" i="8"/>
  <c r="AV1095" i="8"/>
  <c r="AV1094" i="8"/>
  <c r="AV1093" i="8"/>
  <c r="AV1092" i="8"/>
  <c r="AV1091" i="8"/>
  <c r="AV1090" i="8"/>
  <c r="AV1089" i="8"/>
  <c r="AV1088" i="8"/>
  <c r="AV1087" i="8"/>
  <c r="AV1086" i="8"/>
  <c r="AV1085" i="8"/>
  <c r="AV1084" i="8"/>
  <c r="AV1083" i="8"/>
  <c r="AV1082" i="8"/>
  <c r="AV1081" i="8"/>
  <c r="AV1080" i="8"/>
  <c r="AV1079" i="8"/>
  <c r="AV1078" i="8"/>
  <c r="AV1077" i="8"/>
  <c r="AV1076" i="8"/>
  <c r="AV1075" i="8"/>
  <c r="AV1074" i="8"/>
  <c r="AV1073" i="8"/>
  <c r="AV1072" i="8"/>
  <c r="AV1071" i="8"/>
  <c r="AV1070" i="8"/>
  <c r="AV1069" i="8"/>
  <c r="AV1068" i="8"/>
  <c r="AV1067" i="8"/>
  <c r="AV1066" i="8"/>
  <c r="AV1065" i="8"/>
  <c r="AV1064" i="8"/>
  <c r="AV1063" i="8"/>
  <c r="AV1062" i="8"/>
  <c r="AV1061" i="8"/>
  <c r="AV1060" i="8"/>
  <c r="AV1059" i="8"/>
  <c r="AV1058" i="8"/>
  <c r="AV1057" i="8"/>
  <c r="AV1056" i="8"/>
  <c r="AV1055" i="8"/>
  <c r="AV1054" i="8"/>
  <c r="AV1053" i="8"/>
  <c r="AV1052" i="8"/>
  <c r="AV1051" i="8"/>
  <c r="AV1050" i="8"/>
  <c r="AV1049" i="8"/>
  <c r="AV1048" i="8"/>
  <c r="AV1047" i="8"/>
  <c r="AV1046" i="8"/>
  <c r="AV1045" i="8"/>
  <c r="AV1044" i="8"/>
  <c r="AV1043" i="8"/>
  <c r="AV1042" i="8"/>
  <c r="AV1041" i="8"/>
  <c r="AV1040" i="8"/>
  <c r="AV1039" i="8"/>
  <c r="AV1038" i="8"/>
  <c r="AV1037" i="8"/>
  <c r="AV1036" i="8"/>
  <c r="AV1035" i="8"/>
  <c r="AV1034" i="8"/>
  <c r="AV1033" i="8"/>
  <c r="AV1032" i="8"/>
  <c r="AV1031" i="8"/>
  <c r="AV1030" i="8"/>
  <c r="AV1029" i="8"/>
  <c r="AV1028" i="8"/>
  <c r="AV1027" i="8"/>
  <c r="AV1026" i="8"/>
  <c r="AV1025" i="8"/>
  <c r="AV1024" i="8"/>
  <c r="AV1023" i="8"/>
  <c r="AV1022" i="8"/>
  <c r="AV1021" i="8"/>
  <c r="AV1020" i="8"/>
  <c r="AV1019" i="8"/>
  <c r="AV1018" i="8"/>
  <c r="AV1017" i="8"/>
  <c r="AV1016" i="8"/>
  <c r="AV1015" i="8"/>
  <c r="AV1014" i="8"/>
  <c r="AV1013" i="8"/>
  <c r="AV1012" i="8"/>
  <c r="AV1011" i="8"/>
  <c r="AV1010" i="8"/>
  <c r="AV1009" i="8"/>
  <c r="AV1008" i="8"/>
  <c r="AV1007" i="8"/>
  <c r="AV1006" i="8"/>
  <c r="AV1005" i="8"/>
  <c r="AV1004" i="8"/>
  <c r="AV1003" i="8"/>
  <c r="AV1002" i="8"/>
  <c r="AV1001" i="8"/>
  <c r="AV1000" i="8"/>
  <c r="AV999" i="8"/>
  <c r="AV998" i="8"/>
  <c r="AV997" i="8"/>
  <c r="AV996" i="8"/>
  <c r="AV995" i="8"/>
  <c r="AV994" i="8"/>
  <c r="AV993" i="8"/>
  <c r="AV992" i="8"/>
  <c r="AV991" i="8"/>
  <c r="AV990" i="8"/>
  <c r="AV989" i="8"/>
  <c r="AV988" i="8"/>
  <c r="AV987" i="8"/>
  <c r="AV986" i="8"/>
  <c r="AV985" i="8"/>
  <c r="AV984" i="8"/>
  <c r="AV983" i="8"/>
  <c r="AV982" i="8"/>
  <c r="AV981" i="8"/>
  <c r="AV980" i="8"/>
  <c r="AV979" i="8"/>
  <c r="AV978" i="8"/>
  <c r="AV977" i="8"/>
  <c r="AV976" i="8"/>
  <c r="AV975" i="8"/>
  <c r="AV974" i="8"/>
  <c r="AV973" i="8"/>
  <c r="AV972" i="8"/>
  <c r="AV971" i="8"/>
  <c r="AV970" i="8"/>
  <c r="AV969" i="8"/>
  <c r="AV968" i="8"/>
  <c r="AV967" i="8"/>
  <c r="AV966" i="8"/>
  <c r="AV965" i="8"/>
  <c r="AV964" i="8"/>
  <c r="AV963" i="8"/>
  <c r="AV962" i="8"/>
  <c r="AV961" i="8"/>
  <c r="AV960" i="8"/>
  <c r="AV959" i="8"/>
  <c r="AV958" i="8"/>
  <c r="AV957" i="8"/>
  <c r="AV956" i="8"/>
  <c r="AV955" i="8"/>
  <c r="AV954" i="8"/>
  <c r="AV953" i="8"/>
  <c r="AV952" i="8"/>
  <c r="AV951" i="8"/>
  <c r="AV950" i="8"/>
  <c r="AV949" i="8"/>
  <c r="AV948" i="8"/>
  <c r="AV947" i="8"/>
  <c r="AV946" i="8"/>
  <c r="AV945" i="8"/>
  <c r="AV944" i="8"/>
  <c r="AV943" i="8"/>
  <c r="AV942" i="8"/>
  <c r="AV941" i="8"/>
  <c r="AV940" i="8"/>
  <c r="AV939" i="8"/>
  <c r="AV938" i="8"/>
  <c r="AV937" i="8"/>
  <c r="AV936" i="8"/>
  <c r="AV935" i="8"/>
  <c r="AV934" i="8"/>
  <c r="AV933" i="8"/>
  <c r="AV932" i="8"/>
  <c r="AV931" i="8"/>
  <c r="AV930" i="8"/>
  <c r="AV929" i="8"/>
  <c r="AV928" i="8"/>
  <c r="AV927" i="8"/>
  <c r="AV926" i="8"/>
  <c r="AV925" i="8"/>
  <c r="AV924" i="8"/>
  <c r="AV923" i="8"/>
  <c r="AV922" i="8"/>
  <c r="AV921" i="8"/>
  <c r="AV920" i="8"/>
  <c r="AV919" i="8"/>
  <c r="AV918" i="8"/>
  <c r="AV917" i="8"/>
  <c r="AV916" i="8"/>
  <c r="AV915" i="8"/>
  <c r="AV914" i="8"/>
  <c r="AV913" i="8"/>
  <c r="AV912" i="8"/>
  <c r="AV911" i="8"/>
  <c r="AV910" i="8"/>
  <c r="AV909" i="8"/>
  <c r="AV908" i="8"/>
  <c r="AV907" i="8"/>
  <c r="AV906" i="8"/>
  <c r="AV905" i="8"/>
  <c r="AV904" i="8"/>
  <c r="AV903" i="8"/>
  <c r="AV902" i="8"/>
  <c r="AV901" i="8"/>
  <c r="AV900" i="8"/>
  <c r="AV899" i="8"/>
  <c r="AV898" i="8"/>
  <c r="AV897" i="8"/>
  <c r="AV896" i="8"/>
  <c r="AV895" i="8"/>
  <c r="AV894" i="8"/>
  <c r="AV893" i="8"/>
  <c r="AV892" i="8"/>
  <c r="AV891" i="8"/>
  <c r="AV890" i="8"/>
  <c r="AV889" i="8"/>
  <c r="AV888" i="8"/>
  <c r="AV887" i="8"/>
  <c r="AV886" i="8"/>
  <c r="AV885" i="8"/>
  <c r="AV884" i="8"/>
  <c r="AV883" i="8"/>
  <c r="AV882" i="8"/>
  <c r="AV881" i="8"/>
  <c r="AV880" i="8"/>
  <c r="AV879" i="8"/>
  <c r="AV878" i="8"/>
  <c r="AV877" i="8"/>
  <c r="AV876" i="8"/>
  <c r="AV875" i="8"/>
  <c r="AV874" i="8"/>
  <c r="AV873" i="8"/>
  <c r="AV872" i="8"/>
  <c r="AV871" i="8"/>
  <c r="AV870" i="8"/>
  <c r="AV869" i="8"/>
  <c r="AV868" i="8"/>
  <c r="AV867" i="8"/>
  <c r="AV866" i="8"/>
  <c r="AV865" i="8"/>
  <c r="AV864" i="8"/>
  <c r="AV863" i="8"/>
  <c r="AV862" i="8"/>
  <c r="AV861" i="8"/>
  <c r="AV860" i="8"/>
  <c r="AV859" i="8"/>
  <c r="AV858" i="8"/>
  <c r="AV857" i="8"/>
  <c r="AV856" i="8"/>
  <c r="AV855" i="8"/>
  <c r="AV854" i="8"/>
  <c r="AV853" i="8"/>
  <c r="AV852" i="8"/>
  <c r="AV851" i="8"/>
  <c r="AV1156" i="8"/>
  <c r="AS1155" i="8"/>
  <c r="AS1154" i="8"/>
  <c r="AS1153" i="8"/>
  <c r="AS1152" i="8"/>
  <c r="AS1151" i="8"/>
  <c r="AS1150" i="8"/>
  <c r="AS1149" i="8"/>
  <c r="AS1148" i="8"/>
  <c r="AS1147" i="8"/>
  <c r="AS1146" i="8"/>
  <c r="AS1145" i="8"/>
  <c r="AS1144" i="8"/>
  <c r="AS1143" i="8"/>
  <c r="AS1142" i="8"/>
  <c r="AS1141" i="8"/>
  <c r="AS1140" i="8"/>
  <c r="AS1139" i="8"/>
  <c r="AS1138" i="8"/>
  <c r="AS1137" i="8"/>
  <c r="AS1136" i="8"/>
  <c r="AS1135" i="8"/>
  <c r="AS1134" i="8"/>
  <c r="AS1133" i="8"/>
  <c r="AS1132" i="8"/>
  <c r="AS1131" i="8"/>
  <c r="AS1130" i="8"/>
  <c r="AS1129" i="8"/>
  <c r="AS1128" i="8"/>
  <c r="AS1127" i="8"/>
  <c r="AS1126" i="8"/>
  <c r="AS1125" i="8"/>
  <c r="AS1124" i="8"/>
  <c r="AS1123" i="8"/>
  <c r="AS1122" i="8"/>
  <c r="AS1121" i="8"/>
  <c r="AS1120" i="8"/>
  <c r="AS1119" i="8"/>
  <c r="AS1118" i="8"/>
  <c r="AS1117" i="8"/>
  <c r="AS1116" i="8"/>
  <c r="AS1115" i="8"/>
  <c r="AS1114" i="8"/>
  <c r="AS1113" i="8"/>
  <c r="AS1112" i="8"/>
  <c r="AS1111" i="8"/>
  <c r="AS1110" i="8"/>
  <c r="AS1109" i="8"/>
  <c r="AS1108" i="8"/>
  <c r="AS1107" i="8"/>
  <c r="AS1106" i="8"/>
  <c r="AS1105" i="8"/>
  <c r="AS1104" i="8"/>
  <c r="AS1103" i="8"/>
  <c r="AS1102" i="8"/>
  <c r="AS1101" i="8"/>
  <c r="AS1100" i="8"/>
  <c r="AS1099" i="8"/>
  <c r="AS1098" i="8"/>
  <c r="AS1097" i="8"/>
  <c r="AS1096" i="8"/>
  <c r="AS1095" i="8"/>
  <c r="AS1094" i="8"/>
  <c r="AS1093" i="8"/>
  <c r="AS1092" i="8"/>
  <c r="AS1091" i="8"/>
  <c r="AS1090" i="8"/>
  <c r="AS1089" i="8"/>
  <c r="AS1088" i="8"/>
  <c r="AS1087" i="8"/>
  <c r="AS1086" i="8"/>
  <c r="AS1085" i="8"/>
  <c r="AS1084" i="8"/>
  <c r="AS1083" i="8"/>
  <c r="AS1082" i="8"/>
  <c r="AS1081" i="8"/>
  <c r="AS1080" i="8"/>
  <c r="AS1079" i="8"/>
  <c r="AS1078" i="8"/>
  <c r="AS1077" i="8"/>
  <c r="AS1076" i="8"/>
  <c r="AS1075" i="8"/>
  <c r="AS1074" i="8"/>
  <c r="AS1073" i="8"/>
  <c r="AS1072" i="8"/>
  <c r="AS1071" i="8"/>
  <c r="AS1070" i="8"/>
  <c r="AS1069" i="8"/>
  <c r="AS1068" i="8"/>
  <c r="AS1067" i="8"/>
  <c r="AS1066" i="8"/>
  <c r="AS1065" i="8"/>
  <c r="AS1064" i="8"/>
  <c r="AS1063" i="8"/>
  <c r="AS1062" i="8"/>
  <c r="AS1061" i="8"/>
  <c r="AS1060" i="8"/>
  <c r="AS1059" i="8"/>
  <c r="AS1058" i="8"/>
  <c r="AS1057" i="8"/>
  <c r="AS1056" i="8"/>
  <c r="AS1055" i="8"/>
  <c r="AS1054" i="8"/>
  <c r="AS1053" i="8"/>
  <c r="AS1052" i="8"/>
  <c r="AS1051" i="8"/>
  <c r="AS1050" i="8"/>
  <c r="AS1049" i="8"/>
  <c r="AS1048" i="8"/>
  <c r="AS1047" i="8"/>
  <c r="AS1046" i="8"/>
  <c r="AS1045" i="8"/>
  <c r="AS1044" i="8"/>
  <c r="AS1043" i="8"/>
  <c r="AS1042" i="8"/>
  <c r="AS1041" i="8"/>
  <c r="AS1040" i="8"/>
  <c r="AS1039" i="8"/>
  <c r="AS1038" i="8"/>
  <c r="AS1037" i="8"/>
  <c r="AS1036" i="8"/>
  <c r="AS1035" i="8"/>
  <c r="AS1034" i="8"/>
  <c r="AS1033" i="8"/>
  <c r="AS1032" i="8"/>
  <c r="AS1031" i="8"/>
  <c r="AS1030" i="8"/>
  <c r="AS1029" i="8"/>
  <c r="AS1028" i="8"/>
  <c r="AS1027" i="8"/>
  <c r="AS1026" i="8"/>
  <c r="AS1025" i="8"/>
  <c r="AS1024" i="8"/>
  <c r="AS1023" i="8"/>
  <c r="AS1022" i="8"/>
  <c r="AS1021" i="8"/>
  <c r="AS1020" i="8"/>
  <c r="AS1019" i="8"/>
  <c r="AS1018" i="8"/>
  <c r="AS1017" i="8"/>
  <c r="AS1016" i="8"/>
  <c r="AS1015" i="8"/>
  <c r="AS1014" i="8"/>
  <c r="AS1013" i="8"/>
  <c r="AS1012" i="8"/>
  <c r="AS1011" i="8"/>
  <c r="AS1010" i="8"/>
  <c r="AS1009" i="8"/>
  <c r="AS1008" i="8"/>
  <c r="AS1007" i="8"/>
  <c r="AS1006" i="8"/>
  <c r="AS1005" i="8"/>
  <c r="AS1004" i="8"/>
  <c r="AS1003" i="8"/>
  <c r="AS1002" i="8"/>
  <c r="AS1001" i="8"/>
  <c r="AS1000" i="8"/>
  <c r="AS999" i="8"/>
  <c r="AS998" i="8"/>
  <c r="AS997" i="8"/>
  <c r="AS996" i="8"/>
  <c r="AS995" i="8"/>
  <c r="AS994" i="8"/>
  <c r="AS993" i="8"/>
  <c r="AS992" i="8"/>
  <c r="AS991" i="8"/>
  <c r="AS990" i="8"/>
  <c r="AS989" i="8"/>
  <c r="AS988" i="8"/>
  <c r="AS987" i="8"/>
  <c r="AS986" i="8"/>
  <c r="AS985" i="8"/>
  <c r="AS984" i="8"/>
  <c r="AS983" i="8"/>
  <c r="AS982" i="8"/>
  <c r="AS981" i="8"/>
  <c r="AS980" i="8"/>
  <c r="AS979" i="8"/>
  <c r="AS978" i="8"/>
  <c r="AS977" i="8"/>
  <c r="AS976" i="8"/>
  <c r="AS975" i="8"/>
  <c r="AS974" i="8"/>
  <c r="AS973" i="8"/>
  <c r="AS972" i="8"/>
  <c r="AS971" i="8"/>
  <c r="AS970" i="8"/>
  <c r="AS969" i="8"/>
  <c r="AS968" i="8"/>
  <c r="AS967" i="8"/>
  <c r="AS966" i="8"/>
  <c r="AS965" i="8"/>
  <c r="AS964" i="8"/>
  <c r="AS963" i="8"/>
  <c r="AS962" i="8"/>
  <c r="AS961" i="8"/>
  <c r="AS960" i="8"/>
  <c r="AS959" i="8"/>
  <c r="AS958" i="8"/>
  <c r="AS957" i="8"/>
  <c r="AS956" i="8"/>
  <c r="AS955" i="8"/>
  <c r="AS954" i="8"/>
  <c r="AS953" i="8"/>
  <c r="AS952" i="8"/>
  <c r="AS951" i="8"/>
  <c r="AS950" i="8"/>
  <c r="AS949" i="8"/>
  <c r="AS948" i="8"/>
  <c r="AS947" i="8"/>
  <c r="AS946" i="8"/>
  <c r="AS945" i="8"/>
  <c r="AS944" i="8"/>
  <c r="AS943" i="8"/>
  <c r="AS942" i="8"/>
  <c r="AS941" i="8"/>
  <c r="AS940" i="8"/>
  <c r="AS939" i="8"/>
  <c r="AS938" i="8"/>
  <c r="AS937" i="8"/>
  <c r="AS936" i="8"/>
  <c r="AS935" i="8"/>
  <c r="AS934" i="8"/>
  <c r="AS933" i="8"/>
  <c r="AS932" i="8"/>
  <c r="AS931" i="8"/>
  <c r="AS930" i="8"/>
  <c r="AS929" i="8"/>
  <c r="AS928" i="8"/>
  <c r="AS927" i="8"/>
  <c r="AS926" i="8"/>
  <c r="AS925" i="8"/>
  <c r="AS924" i="8"/>
  <c r="AS923" i="8"/>
  <c r="AS922" i="8"/>
  <c r="AS921" i="8"/>
  <c r="AS920" i="8"/>
  <c r="AS919" i="8"/>
  <c r="AS918" i="8"/>
  <c r="AS917" i="8"/>
  <c r="AS916" i="8"/>
  <c r="AS915" i="8"/>
  <c r="AS914" i="8"/>
  <c r="AS913" i="8"/>
  <c r="AS912" i="8"/>
  <c r="AS911" i="8"/>
  <c r="AS910" i="8"/>
  <c r="AS909" i="8"/>
  <c r="AS908" i="8"/>
  <c r="AS907" i="8"/>
  <c r="AS906" i="8"/>
  <c r="AS905" i="8"/>
  <c r="AS904" i="8"/>
  <c r="AS903" i="8"/>
  <c r="AS902" i="8"/>
  <c r="AS901" i="8"/>
  <c r="AS900" i="8"/>
  <c r="AS899" i="8"/>
  <c r="AS898" i="8"/>
  <c r="AS897" i="8"/>
  <c r="AS896" i="8"/>
  <c r="AS895" i="8"/>
  <c r="AS894" i="8"/>
  <c r="AS893" i="8"/>
  <c r="AS892" i="8"/>
  <c r="AS891" i="8"/>
  <c r="AS890" i="8"/>
  <c r="AS889" i="8"/>
  <c r="AS888" i="8"/>
  <c r="AS887" i="8"/>
  <c r="AS886" i="8"/>
  <c r="AS885" i="8"/>
  <c r="AS884" i="8"/>
  <c r="AS883" i="8"/>
  <c r="AS882" i="8"/>
  <c r="AS881" i="8"/>
  <c r="AS880" i="8"/>
  <c r="AS879" i="8"/>
  <c r="AS878" i="8"/>
  <c r="AS877" i="8"/>
  <c r="AS876" i="8"/>
  <c r="AS875" i="8"/>
  <c r="AS874" i="8"/>
  <c r="AS873" i="8"/>
  <c r="AS872" i="8"/>
  <c r="AS871" i="8"/>
  <c r="AS870" i="8"/>
  <c r="AS869" i="8"/>
  <c r="AS868" i="8"/>
  <c r="AS867" i="8"/>
  <c r="AS866" i="8"/>
  <c r="AS865" i="8"/>
  <c r="AS864" i="8"/>
  <c r="AS863" i="8"/>
  <c r="AS862" i="8"/>
  <c r="AS861" i="8"/>
  <c r="AS860" i="8"/>
  <c r="AS859" i="8"/>
  <c r="AS858" i="8"/>
  <c r="AS857" i="8"/>
  <c r="AS856" i="8"/>
  <c r="AS855" i="8"/>
  <c r="AS854" i="8"/>
  <c r="AS853" i="8"/>
  <c r="AS852" i="8"/>
  <c r="AQ1156" i="8"/>
  <c r="AQ1155" i="8"/>
  <c r="AQ1154" i="8"/>
  <c r="AQ1153" i="8"/>
  <c r="AQ1152" i="8"/>
  <c r="AQ1151" i="8"/>
  <c r="AQ1150" i="8"/>
  <c r="AQ1149" i="8"/>
  <c r="AQ1148" i="8"/>
  <c r="AQ1147" i="8"/>
  <c r="AQ1146" i="8"/>
  <c r="AQ1145" i="8"/>
  <c r="AQ1144" i="8"/>
  <c r="AQ1143" i="8"/>
  <c r="AQ1142" i="8"/>
  <c r="AQ1141" i="8"/>
  <c r="AQ1140" i="8"/>
  <c r="AQ1139" i="8"/>
  <c r="AQ1138" i="8"/>
  <c r="AQ1137" i="8"/>
  <c r="AQ1136" i="8"/>
  <c r="AQ1135" i="8"/>
  <c r="AQ1134" i="8"/>
  <c r="AQ1133" i="8"/>
  <c r="AW1133" i="8" s="1"/>
  <c r="AQ1132" i="8"/>
  <c r="AQ1131" i="8"/>
  <c r="AQ1130" i="8"/>
  <c r="AQ1129" i="8"/>
  <c r="AQ1128" i="8"/>
  <c r="AQ1127" i="8"/>
  <c r="AQ1126" i="8"/>
  <c r="AQ1125" i="8"/>
  <c r="AQ1124" i="8"/>
  <c r="AQ1123" i="8"/>
  <c r="AW1123" i="8" s="1"/>
  <c r="AQ1122" i="8"/>
  <c r="AQ1121" i="8"/>
  <c r="AQ1120" i="8"/>
  <c r="AQ1119" i="8"/>
  <c r="AQ1118" i="8"/>
  <c r="AQ1117" i="8"/>
  <c r="AQ1116" i="8"/>
  <c r="AQ1115" i="8"/>
  <c r="AQ1114" i="8"/>
  <c r="AQ1113" i="8"/>
  <c r="AQ1112" i="8"/>
  <c r="AQ1111" i="8"/>
  <c r="AQ1110" i="8"/>
  <c r="AQ1109" i="8"/>
  <c r="AQ1108" i="8"/>
  <c r="AQ1107" i="8"/>
  <c r="AQ1106" i="8"/>
  <c r="AQ1105" i="8"/>
  <c r="AQ1104" i="8"/>
  <c r="AQ1103" i="8"/>
  <c r="AQ1102" i="8"/>
  <c r="AW1102" i="8" s="1"/>
  <c r="AQ1101" i="8"/>
  <c r="AQ1100" i="8"/>
  <c r="AQ1099" i="8"/>
  <c r="AQ1098" i="8"/>
  <c r="AQ1097" i="8"/>
  <c r="AQ1096" i="8"/>
  <c r="AQ1095" i="8"/>
  <c r="AQ1094" i="8"/>
  <c r="AQ1093" i="8"/>
  <c r="AQ1092" i="8"/>
  <c r="AQ1091" i="8"/>
  <c r="AQ1090" i="8"/>
  <c r="AQ1089" i="8"/>
  <c r="AQ1088" i="8"/>
  <c r="AQ1087" i="8"/>
  <c r="AQ1086" i="8"/>
  <c r="AQ1085" i="8"/>
  <c r="AQ1084" i="8"/>
  <c r="AQ1083" i="8"/>
  <c r="AQ1082" i="8"/>
  <c r="AQ1081" i="8"/>
  <c r="AQ1080" i="8"/>
  <c r="AQ1079" i="8"/>
  <c r="AQ1078" i="8"/>
  <c r="AQ1077" i="8"/>
  <c r="AQ1076" i="8"/>
  <c r="AQ1075" i="8"/>
  <c r="AQ1074" i="8"/>
  <c r="AQ1073" i="8"/>
  <c r="AQ1072" i="8"/>
  <c r="AQ1071" i="8"/>
  <c r="AQ1070" i="8"/>
  <c r="AQ1069" i="8"/>
  <c r="AQ1068" i="8"/>
  <c r="AQ1067" i="8"/>
  <c r="AQ1066" i="8"/>
  <c r="AQ1065" i="8"/>
  <c r="AQ1064" i="8"/>
  <c r="AQ1063" i="8"/>
  <c r="AQ1062" i="8"/>
  <c r="AQ1061" i="8"/>
  <c r="AQ1060" i="8"/>
  <c r="AQ1059" i="8"/>
  <c r="AQ1058" i="8"/>
  <c r="AQ1057" i="8"/>
  <c r="AQ1056" i="8"/>
  <c r="AQ1055" i="8"/>
  <c r="AQ1054" i="8"/>
  <c r="AQ1053" i="8"/>
  <c r="AQ1052" i="8"/>
  <c r="AQ1051" i="8"/>
  <c r="AQ1050" i="8"/>
  <c r="AQ1049" i="8"/>
  <c r="AQ1048" i="8"/>
  <c r="AQ1047" i="8"/>
  <c r="AQ1046" i="8"/>
  <c r="AQ1045" i="8"/>
  <c r="AQ1044" i="8"/>
  <c r="AQ1043" i="8"/>
  <c r="AQ1042" i="8"/>
  <c r="AQ1041" i="8"/>
  <c r="AQ1040" i="8"/>
  <c r="AQ1039" i="8"/>
  <c r="AQ1038" i="8"/>
  <c r="AQ1037" i="8"/>
  <c r="AQ1036" i="8"/>
  <c r="AQ1035" i="8"/>
  <c r="AQ1034" i="8"/>
  <c r="AQ1033" i="8"/>
  <c r="AQ1032" i="8"/>
  <c r="AW1032" i="8" s="1"/>
  <c r="AQ1031" i="8"/>
  <c r="AQ1030" i="8"/>
  <c r="AQ1029" i="8"/>
  <c r="AQ1028" i="8"/>
  <c r="AQ1027" i="8"/>
  <c r="AQ1026" i="8"/>
  <c r="AQ1025" i="8"/>
  <c r="AQ1024" i="8"/>
  <c r="AQ1023" i="8"/>
  <c r="AQ1022" i="8"/>
  <c r="AQ1021" i="8"/>
  <c r="AQ1020" i="8"/>
  <c r="AQ1019" i="8"/>
  <c r="AQ1018" i="8"/>
  <c r="AQ1017" i="8"/>
  <c r="AQ1016" i="8"/>
  <c r="AQ1015" i="8"/>
  <c r="AQ1014" i="8"/>
  <c r="AQ1013" i="8"/>
  <c r="AQ1012" i="8"/>
  <c r="AQ1011" i="8"/>
  <c r="AQ1010" i="8"/>
  <c r="AQ1009" i="8"/>
  <c r="AQ1008" i="8"/>
  <c r="AQ1007" i="8"/>
  <c r="AQ1006" i="8"/>
  <c r="AQ1005" i="8"/>
  <c r="AQ1004" i="8"/>
  <c r="AQ1003" i="8"/>
  <c r="AQ1002" i="8"/>
  <c r="AQ1001" i="8"/>
  <c r="AQ1000" i="8"/>
  <c r="AQ999" i="8"/>
  <c r="AQ998" i="8"/>
  <c r="AQ997" i="8"/>
  <c r="AQ996" i="8"/>
  <c r="AQ995" i="8"/>
  <c r="AQ994" i="8"/>
  <c r="AQ993" i="8"/>
  <c r="AQ992" i="8"/>
  <c r="AQ991" i="8"/>
  <c r="AQ990" i="8"/>
  <c r="AQ989" i="8"/>
  <c r="AQ988" i="8"/>
  <c r="AQ987" i="8"/>
  <c r="AQ986" i="8"/>
  <c r="AQ985" i="8"/>
  <c r="AQ984" i="8"/>
  <c r="AQ983" i="8"/>
  <c r="AQ982" i="8"/>
  <c r="AQ981" i="8"/>
  <c r="AQ980" i="8"/>
  <c r="AQ979" i="8"/>
  <c r="AQ978" i="8"/>
  <c r="AQ977" i="8"/>
  <c r="AQ976" i="8"/>
  <c r="AQ975" i="8"/>
  <c r="AQ974" i="8"/>
  <c r="AQ973" i="8"/>
  <c r="AQ972" i="8"/>
  <c r="AQ971" i="8"/>
  <c r="AQ970" i="8"/>
  <c r="AQ969" i="8"/>
  <c r="AQ968" i="8"/>
  <c r="AQ967" i="8"/>
  <c r="AQ966" i="8"/>
  <c r="AQ965" i="8"/>
  <c r="AQ964" i="8"/>
  <c r="AQ963" i="8"/>
  <c r="AQ962" i="8"/>
  <c r="AQ961" i="8"/>
  <c r="AQ960" i="8"/>
  <c r="AQ959" i="8"/>
  <c r="AQ958" i="8"/>
  <c r="AQ957" i="8"/>
  <c r="AQ956" i="8"/>
  <c r="AQ955" i="8"/>
  <c r="AQ954" i="8"/>
  <c r="AQ953" i="8"/>
  <c r="AQ952" i="8"/>
  <c r="AQ951" i="8"/>
  <c r="AQ950" i="8"/>
  <c r="AQ949" i="8"/>
  <c r="AQ948" i="8"/>
  <c r="AQ947" i="8"/>
  <c r="AQ946" i="8"/>
  <c r="AQ945" i="8"/>
  <c r="AQ944" i="8"/>
  <c r="AQ943" i="8"/>
  <c r="AQ942" i="8"/>
  <c r="AQ941" i="8"/>
  <c r="AQ940" i="8"/>
  <c r="AQ939" i="8"/>
  <c r="AQ938" i="8"/>
  <c r="AQ937" i="8"/>
  <c r="AQ936" i="8"/>
  <c r="AQ935" i="8"/>
  <c r="AQ934" i="8"/>
  <c r="AQ933" i="8"/>
  <c r="AQ932" i="8"/>
  <c r="AQ931" i="8"/>
  <c r="AQ930" i="8"/>
  <c r="AQ929" i="8"/>
  <c r="AQ928" i="8"/>
  <c r="AQ927" i="8"/>
  <c r="AQ926" i="8"/>
  <c r="AQ925" i="8"/>
  <c r="AQ924" i="8"/>
  <c r="AQ923" i="8"/>
  <c r="AQ922" i="8"/>
  <c r="AQ921" i="8"/>
  <c r="AQ920" i="8"/>
  <c r="AW920" i="8" s="1"/>
  <c r="AQ919" i="8"/>
  <c r="AQ918" i="8"/>
  <c r="AQ917" i="8"/>
  <c r="AQ916" i="8"/>
  <c r="AQ915" i="8"/>
  <c r="AQ914" i="8"/>
  <c r="AQ913" i="8"/>
  <c r="AQ912" i="8"/>
  <c r="AQ911" i="8"/>
  <c r="AQ910" i="8"/>
  <c r="AQ909" i="8"/>
  <c r="AQ908" i="8"/>
  <c r="AQ907" i="8"/>
  <c r="AQ906" i="8"/>
  <c r="AW906" i="8" s="1"/>
  <c r="AQ905" i="8"/>
  <c r="AQ904" i="8"/>
  <c r="AQ903" i="8"/>
  <c r="AQ902" i="8"/>
  <c r="AQ901" i="8"/>
  <c r="AQ900" i="8"/>
  <c r="AQ899" i="8"/>
  <c r="AQ898" i="8"/>
  <c r="AQ897" i="8"/>
  <c r="AQ896" i="8"/>
  <c r="AQ895" i="8"/>
  <c r="AQ894" i="8"/>
  <c r="AQ893" i="8"/>
  <c r="AQ892" i="8"/>
  <c r="AQ891" i="8"/>
  <c r="AQ890" i="8"/>
  <c r="AQ889" i="8"/>
  <c r="AQ888" i="8"/>
  <c r="AQ887" i="8"/>
  <c r="AQ886" i="8"/>
  <c r="AQ885" i="8"/>
  <c r="AQ884" i="8"/>
  <c r="AQ883" i="8"/>
  <c r="AQ882" i="8"/>
  <c r="AQ881" i="8"/>
  <c r="AQ880" i="8"/>
  <c r="AQ879" i="8"/>
  <c r="AQ878" i="8"/>
  <c r="AQ877" i="8"/>
  <c r="AQ876" i="8"/>
  <c r="AQ875" i="8"/>
  <c r="AQ874" i="8"/>
  <c r="AQ873" i="8"/>
  <c r="AW873" i="8" s="1"/>
  <c r="AQ872" i="8"/>
  <c r="AQ871" i="8"/>
  <c r="AQ870" i="8"/>
  <c r="AQ869" i="8"/>
  <c r="AQ868" i="8"/>
  <c r="AQ867" i="8"/>
  <c r="AQ866" i="8"/>
  <c r="AQ865" i="8"/>
  <c r="AQ864" i="8"/>
  <c r="AQ863" i="8"/>
  <c r="AQ862" i="8"/>
  <c r="AQ861" i="8"/>
  <c r="AQ860" i="8"/>
  <c r="AQ859" i="8"/>
  <c r="AQ858" i="8"/>
  <c r="AQ857" i="8"/>
  <c r="AQ856" i="8"/>
  <c r="AQ855" i="8"/>
  <c r="AQ854" i="8"/>
  <c r="AQ853" i="8"/>
  <c r="AQ852" i="8"/>
  <c r="AQ851" i="8"/>
  <c r="AW851" i="8" s="1"/>
  <c r="AQ1473" i="8"/>
  <c r="AQ1157" i="8"/>
  <c r="AS1467" i="8"/>
  <c r="AS1463" i="8"/>
  <c r="AQ1158" i="8"/>
  <c r="AV850" i="8"/>
  <c r="AV849" i="8"/>
  <c r="AV848" i="8"/>
  <c r="AV847" i="8"/>
  <c r="AV846" i="8"/>
  <c r="AV845" i="8"/>
  <c r="AV844" i="8"/>
  <c r="AV843" i="8"/>
  <c r="AV842" i="8"/>
  <c r="AV841" i="8"/>
  <c r="AV840" i="8"/>
  <c r="AV839" i="8"/>
  <c r="AV838" i="8"/>
  <c r="AV837" i="8"/>
  <c r="AV836" i="8"/>
  <c r="AV835" i="8"/>
  <c r="AV834" i="8"/>
  <c r="AV833" i="8"/>
  <c r="AV832" i="8"/>
  <c r="AV831" i="8"/>
  <c r="AV830" i="8"/>
  <c r="AV829" i="8"/>
  <c r="AV828" i="8"/>
  <c r="AV827" i="8"/>
  <c r="AV826" i="8"/>
  <c r="AV825" i="8"/>
  <c r="AV824" i="8"/>
  <c r="AV823" i="8"/>
  <c r="AV822" i="8"/>
  <c r="AV821" i="8"/>
  <c r="AV820" i="8"/>
  <c r="AV819" i="8"/>
  <c r="AV818" i="8"/>
  <c r="AV817" i="8"/>
  <c r="AV816" i="8"/>
  <c r="AV815" i="8"/>
  <c r="AV814" i="8"/>
  <c r="AV813" i="8"/>
  <c r="AV812" i="8"/>
  <c r="AV811" i="8"/>
  <c r="AV810" i="8"/>
  <c r="AV809" i="8"/>
  <c r="AV808" i="8"/>
  <c r="AV807" i="8"/>
  <c r="AV806" i="8"/>
  <c r="AV805" i="8"/>
  <c r="AV804" i="8"/>
  <c r="AV803" i="8"/>
  <c r="AV802" i="8"/>
  <c r="AV801" i="8"/>
  <c r="AV800" i="8"/>
  <c r="AV799" i="8"/>
  <c r="AV798" i="8"/>
  <c r="AV797" i="8"/>
  <c r="AV796" i="8"/>
  <c r="AV795" i="8"/>
  <c r="AV794" i="8"/>
  <c r="AV793" i="8"/>
  <c r="AV792" i="8"/>
  <c r="AV791" i="8"/>
  <c r="AV790" i="8"/>
  <c r="AV789" i="8"/>
  <c r="AV788" i="8"/>
  <c r="AV787" i="8"/>
  <c r="AV786" i="8"/>
  <c r="AV785" i="8"/>
  <c r="AV784" i="8"/>
  <c r="AV783" i="8"/>
  <c r="AV782" i="8"/>
  <c r="AV781" i="8"/>
  <c r="AV780" i="8"/>
  <c r="AV779" i="8"/>
  <c r="AV778" i="8"/>
  <c r="AV777" i="8"/>
  <c r="AV776" i="8"/>
  <c r="AV775" i="8"/>
  <c r="AV774" i="8"/>
  <c r="AV773" i="8"/>
  <c r="AV772" i="8"/>
  <c r="AV771" i="8"/>
  <c r="AV770" i="8"/>
  <c r="AV769" i="8"/>
  <c r="AV768" i="8"/>
  <c r="AV767" i="8"/>
  <c r="AV766" i="8"/>
  <c r="AV765" i="8"/>
  <c r="AV764" i="8"/>
  <c r="AV763" i="8"/>
  <c r="AV762" i="8"/>
  <c r="AV761" i="8"/>
  <c r="AV760" i="8"/>
  <c r="AV759" i="8"/>
  <c r="AV758" i="8"/>
  <c r="AV757" i="8"/>
  <c r="AV756" i="8"/>
  <c r="AV755" i="8"/>
  <c r="AV754" i="8"/>
  <c r="AV753" i="8"/>
  <c r="AV752" i="8"/>
  <c r="AV751" i="8"/>
  <c r="AV750" i="8"/>
  <c r="AV749" i="8"/>
  <c r="AV748" i="8"/>
  <c r="AV747" i="8"/>
  <c r="AV746" i="8"/>
  <c r="AV745" i="8"/>
  <c r="AV744" i="8"/>
  <c r="AV743" i="8"/>
  <c r="AV742" i="8"/>
  <c r="AV741" i="8"/>
  <c r="AV740" i="8"/>
  <c r="AV739" i="8"/>
  <c r="AV738" i="8"/>
  <c r="AV737" i="8"/>
  <c r="AV736" i="8"/>
  <c r="AV735" i="8"/>
  <c r="AV734" i="8"/>
  <c r="AV733" i="8"/>
  <c r="AV732" i="8"/>
  <c r="AV731" i="8"/>
  <c r="AV730" i="8"/>
  <c r="AV729" i="8"/>
  <c r="AV728" i="8"/>
  <c r="AV727" i="8"/>
  <c r="AV726" i="8"/>
  <c r="AV725" i="8"/>
  <c r="AV724" i="8"/>
  <c r="AV723" i="8"/>
  <c r="AV722" i="8"/>
  <c r="AV721" i="8"/>
  <c r="AV720" i="8"/>
  <c r="AV719" i="8"/>
  <c r="AV718" i="8"/>
  <c r="AV717" i="8"/>
  <c r="AV716" i="8"/>
  <c r="AV715" i="8"/>
  <c r="AV714" i="8"/>
  <c r="AV713" i="8"/>
  <c r="AV712" i="8"/>
  <c r="AV711" i="8"/>
  <c r="AV710" i="8"/>
  <c r="AV709" i="8"/>
  <c r="AV708" i="8"/>
  <c r="AV707" i="8"/>
  <c r="AV706" i="8"/>
  <c r="AV705" i="8"/>
  <c r="AV704" i="8"/>
  <c r="AV703" i="8"/>
  <c r="AV702" i="8"/>
  <c r="AV701" i="8"/>
  <c r="AV700" i="8"/>
  <c r="AV699" i="8"/>
  <c r="AV698" i="8"/>
  <c r="AV697" i="8"/>
  <c r="AV696" i="8"/>
  <c r="AV695" i="8"/>
  <c r="AV694" i="8"/>
  <c r="AV693" i="8"/>
  <c r="AV692" i="8"/>
  <c r="AV691" i="8"/>
  <c r="AV690" i="8"/>
  <c r="AV689" i="8"/>
  <c r="AV688" i="8"/>
  <c r="AV687" i="8"/>
  <c r="AV686" i="8"/>
  <c r="AV685" i="8"/>
  <c r="AV684" i="8"/>
  <c r="AV683" i="8"/>
  <c r="AV682" i="8"/>
  <c r="AV681" i="8"/>
  <c r="AV680" i="8"/>
  <c r="AV679" i="8"/>
  <c r="AV678" i="8"/>
  <c r="AV677" i="8"/>
  <c r="AV676" i="8"/>
  <c r="AV675" i="8"/>
  <c r="AV674" i="8"/>
  <c r="AV673" i="8"/>
  <c r="AV672" i="8"/>
  <c r="AV671" i="8"/>
  <c r="AV670" i="8"/>
  <c r="AV669" i="8"/>
  <c r="AV668" i="8"/>
  <c r="AV667" i="8"/>
  <c r="AV666" i="8"/>
  <c r="AV665" i="8"/>
  <c r="AV664" i="8"/>
  <c r="AV663" i="8"/>
  <c r="AV662" i="8"/>
  <c r="AV661" i="8"/>
  <c r="AV660" i="8"/>
  <c r="AV659" i="8"/>
  <c r="AV658" i="8"/>
  <c r="AV657" i="8"/>
  <c r="AV656" i="8"/>
  <c r="AV655" i="8"/>
  <c r="AV654" i="8"/>
  <c r="AV653" i="8"/>
  <c r="AV652" i="8"/>
  <c r="AV651" i="8"/>
  <c r="AV650" i="8"/>
  <c r="AV649" i="8"/>
  <c r="AV648" i="8"/>
  <c r="AV647" i="8"/>
  <c r="AV646" i="8"/>
  <c r="AV645" i="8"/>
  <c r="AV644" i="8"/>
  <c r="AV643" i="8"/>
  <c r="AV642" i="8"/>
  <c r="AV641" i="8"/>
  <c r="AV640" i="8"/>
  <c r="AV639" i="8"/>
  <c r="AV638" i="8"/>
  <c r="AV637" i="8"/>
  <c r="AV636" i="8"/>
  <c r="AV635" i="8"/>
  <c r="AV634" i="8"/>
  <c r="AV633" i="8"/>
  <c r="AV632" i="8"/>
  <c r="AV631" i="8"/>
  <c r="AV630" i="8"/>
  <c r="AV629" i="8"/>
  <c r="AV628" i="8"/>
  <c r="AV627" i="8"/>
  <c r="AV626" i="8"/>
  <c r="AV625" i="8"/>
  <c r="AV624" i="8"/>
  <c r="AV623" i="8"/>
  <c r="AV622" i="8"/>
  <c r="AV621" i="8"/>
  <c r="AV620" i="8"/>
  <c r="AV619" i="8"/>
  <c r="AV618" i="8"/>
  <c r="AV617" i="8"/>
  <c r="AV616" i="8"/>
  <c r="AV615" i="8"/>
  <c r="AV614" i="8"/>
  <c r="AV613" i="8"/>
  <c r="AV612" i="8"/>
  <c r="AV611" i="8"/>
  <c r="AV610" i="8"/>
  <c r="AV609" i="8"/>
  <c r="AV608" i="8"/>
  <c r="AV607" i="8"/>
  <c r="AV606" i="8"/>
  <c r="AV605" i="8"/>
  <c r="AV604" i="8"/>
  <c r="AV603" i="8"/>
  <c r="AV602" i="8"/>
  <c r="AV601" i="8"/>
  <c r="AV600" i="8"/>
  <c r="AV599" i="8"/>
  <c r="AV598" i="8"/>
  <c r="AV597" i="8"/>
  <c r="AV596" i="8"/>
  <c r="AV595" i="8"/>
  <c r="AV594" i="8"/>
  <c r="AV593" i="8"/>
  <c r="AV592" i="8"/>
  <c r="AV591" i="8"/>
  <c r="AV590" i="8"/>
  <c r="AV589" i="8"/>
  <c r="AV588" i="8"/>
  <c r="AV587" i="8"/>
  <c r="AV586" i="8"/>
  <c r="AV585" i="8"/>
  <c r="AV584" i="8"/>
  <c r="AV583" i="8"/>
  <c r="AV582" i="8"/>
  <c r="AV581" i="8"/>
  <c r="AV580" i="8"/>
  <c r="AV579" i="8"/>
  <c r="AV578" i="8"/>
  <c r="AV577" i="8"/>
  <c r="AV576" i="8"/>
  <c r="AV575" i="8"/>
  <c r="AV574" i="8"/>
  <c r="AV573" i="8"/>
  <c r="AV572" i="8"/>
  <c r="AV571" i="8"/>
  <c r="AV570" i="8"/>
  <c r="AV569" i="8"/>
  <c r="AV568" i="8"/>
  <c r="AV567" i="8"/>
  <c r="AV566" i="8"/>
  <c r="AV565" i="8"/>
  <c r="AV564" i="8"/>
  <c r="AV563" i="8"/>
  <c r="AV562" i="8"/>
  <c r="AV561" i="8"/>
  <c r="AV560" i="8"/>
  <c r="AV559" i="8"/>
  <c r="AV558" i="8"/>
  <c r="AV557" i="8"/>
  <c r="AV556" i="8"/>
  <c r="AS850" i="8"/>
  <c r="AS849" i="8"/>
  <c r="AS848" i="8"/>
  <c r="AS847" i="8"/>
  <c r="AS846" i="8"/>
  <c r="AS845" i="8"/>
  <c r="AS844" i="8"/>
  <c r="AS843" i="8"/>
  <c r="AS842" i="8"/>
  <c r="AS841" i="8"/>
  <c r="AS840" i="8"/>
  <c r="AS839" i="8"/>
  <c r="AS838" i="8"/>
  <c r="AS837" i="8"/>
  <c r="AS836" i="8"/>
  <c r="AS835" i="8"/>
  <c r="AS834" i="8"/>
  <c r="AS833" i="8"/>
  <c r="AS832" i="8"/>
  <c r="AS831" i="8"/>
  <c r="AS830" i="8"/>
  <c r="AS829" i="8"/>
  <c r="AS828" i="8"/>
  <c r="AS827" i="8"/>
  <c r="AS826" i="8"/>
  <c r="AS825" i="8"/>
  <c r="AS824" i="8"/>
  <c r="AS823" i="8"/>
  <c r="AS822" i="8"/>
  <c r="AS821" i="8"/>
  <c r="AS820" i="8"/>
  <c r="AS819" i="8"/>
  <c r="AS818" i="8"/>
  <c r="AS817" i="8"/>
  <c r="AS816" i="8"/>
  <c r="AS815" i="8"/>
  <c r="AS814" i="8"/>
  <c r="AS813" i="8"/>
  <c r="AS812" i="8"/>
  <c r="AS811" i="8"/>
  <c r="AS810" i="8"/>
  <c r="AS809" i="8"/>
  <c r="AS808" i="8"/>
  <c r="AS807" i="8"/>
  <c r="AS806" i="8"/>
  <c r="AS805" i="8"/>
  <c r="AS804" i="8"/>
  <c r="AS803" i="8"/>
  <c r="AS802" i="8"/>
  <c r="AS801" i="8"/>
  <c r="AS800" i="8"/>
  <c r="AS799" i="8"/>
  <c r="AS798" i="8"/>
  <c r="AS797" i="8"/>
  <c r="AS796" i="8"/>
  <c r="AS795" i="8"/>
  <c r="AS794" i="8"/>
  <c r="AS793" i="8"/>
  <c r="AS792" i="8"/>
  <c r="AS791" i="8"/>
  <c r="AS790" i="8"/>
  <c r="AS789" i="8"/>
  <c r="AS788" i="8"/>
  <c r="AS787" i="8"/>
  <c r="AS786" i="8"/>
  <c r="AS785" i="8"/>
  <c r="AS784" i="8"/>
  <c r="AS783" i="8"/>
  <c r="AS782" i="8"/>
  <c r="AS781" i="8"/>
  <c r="AS780" i="8"/>
  <c r="AS779" i="8"/>
  <c r="AS778" i="8"/>
  <c r="AS777" i="8"/>
  <c r="AS776" i="8"/>
  <c r="AS775" i="8"/>
  <c r="AS774" i="8"/>
  <c r="AS773" i="8"/>
  <c r="AS772" i="8"/>
  <c r="AS771" i="8"/>
  <c r="AS770" i="8"/>
  <c r="AS769" i="8"/>
  <c r="AS768" i="8"/>
  <c r="AS767" i="8"/>
  <c r="AS766" i="8"/>
  <c r="AS765" i="8"/>
  <c r="AS764" i="8"/>
  <c r="AS763" i="8"/>
  <c r="AS762" i="8"/>
  <c r="AS761" i="8"/>
  <c r="AS760" i="8"/>
  <c r="AS759" i="8"/>
  <c r="AS758" i="8"/>
  <c r="AS757" i="8"/>
  <c r="AS756" i="8"/>
  <c r="AS755" i="8"/>
  <c r="AS754" i="8"/>
  <c r="AS753" i="8"/>
  <c r="AS752" i="8"/>
  <c r="AS751" i="8"/>
  <c r="AS750" i="8"/>
  <c r="AS749" i="8"/>
  <c r="AS748" i="8"/>
  <c r="AS747" i="8"/>
  <c r="AS746" i="8"/>
  <c r="AS745" i="8"/>
  <c r="AS744" i="8"/>
  <c r="AS743" i="8"/>
  <c r="AS742" i="8"/>
  <c r="AS741" i="8"/>
  <c r="AS740" i="8"/>
  <c r="AS739" i="8"/>
  <c r="AS738" i="8"/>
  <c r="AS737" i="8"/>
  <c r="AS736" i="8"/>
  <c r="AS735" i="8"/>
  <c r="AS734" i="8"/>
  <c r="AS733" i="8"/>
  <c r="AS732" i="8"/>
  <c r="AS731" i="8"/>
  <c r="AS730" i="8"/>
  <c r="AS729" i="8"/>
  <c r="AS728" i="8"/>
  <c r="AS727" i="8"/>
  <c r="AS726" i="8"/>
  <c r="AS725" i="8"/>
  <c r="AS724" i="8"/>
  <c r="AS723" i="8"/>
  <c r="AS722" i="8"/>
  <c r="AS721" i="8"/>
  <c r="AS720" i="8"/>
  <c r="AS719" i="8"/>
  <c r="AS718" i="8"/>
  <c r="AS717" i="8"/>
  <c r="AS716" i="8"/>
  <c r="AS715" i="8"/>
  <c r="AS714" i="8"/>
  <c r="AS713" i="8"/>
  <c r="AS712" i="8"/>
  <c r="AS711" i="8"/>
  <c r="AS710" i="8"/>
  <c r="AS709" i="8"/>
  <c r="AS708" i="8"/>
  <c r="AS707" i="8"/>
  <c r="AS706" i="8"/>
  <c r="AS705" i="8"/>
  <c r="AS704" i="8"/>
  <c r="AS703" i="8"/>
  <c r="AS702" i="8"/>
  <c r="AS701" i="8"/>
  <c r="AS700" i="8"/>
  <c r="AS699" i="8"/>
  <c r="AS698" i="8"/>
  <c r="AS697" i="8"/>
  <c r="AS696" i="8"/>
  <c r="AS695" i="8"/>
  <c r="AS694" i="8"/>
  <c r="AS693" i="8"/>
  <c r="AS692" i="8"/>
  <c r="AS691" i="8"/>
  <c r="AS690" i="8"/>
  <c r="AS689" i="8"/>
  <c r="AS688" i="8"/>
  <c r="AS687" i="8"/>
  <c r="AS686" i="8"/>
  <c r="AS685" i="8"/>
  <c r="AS684" i="8"/>
  <c r="AS683" i="8"/>
  <c r="AS682" i="8"/>
  <c r="AS681" i="8"/>
  <c r="AS680" i="8"/>
  <c r="AS679" i="8"/>
  <c r="AS678" i="8"/>
  <c r="AS677" i="8"/>
  <c r="AS676" i="8"/>
  <c r="AS675" i="8"/>
  <c r="AS674" i="8"/>
  <c r="AS673" i="8"/>
  <c r="AS672" i="8"/>
  <c r="AS671" i="8"/>
  <c r="AS670" i="8"/>
  <c r="AS669" i="8"/>
  <c r="AS668" i="8"/>
  <c r="AS667" i="8"/>
  <c r="AS666" i="8"/>
  <c r="AS665" i="8"/>
  <c r="AS664" i="8"/>
  <c r="AS663" i="8"/>
  <c r="AS662" i="8"/>
  <c r="AS661" i="8"/>
  <c r="AS660" i="8"/>
  <c r="AS659" i="8"/>
  <c r="AS658" i="8"/>
  <c r="AS657" i="8"/>
  <c r="AS656" i="8"/>
  <c r="AS655" i="8"/>
  <c r="AS654" i="8"/>
  <c r="AS653" i="8"/>
  <c r="AS652" i="8"/>
  <c r="AS651" i="8"/>
  <c r="AS650" i="8"/>
  <c r="AS649" i="8"/>
  <c r="AS648" i="8"/>
  <c r="AS647" i="8"/>
  <c r="AS646" i="8"/>
  <c r="AS645" i="8"/>
  <c r="AS644" i="8"/>
  <c r="AS643" i="8"/>
  <c r="AS642" i="8"/>
  <c r="AS641" i="8"/>
  <c r="AS640" i="8"/>
  <c r="AS639" i="8"/>
  <c r="AS638" i="8"/>
  <c r="AS637" i="8"/>
  <c r="AS636" i="8"/>
  <c r="AS635" i="8"/>
  <c r="AS634" i="8"/>
  <c r="AS633" i="8"/>
  <c r="AS632" i="8"/>
  <c r="AS631" i="8"/>
  <c r="AS630" i="8"/>
  <c r="AS629" i="8"/>
  <c r="AS628" i="8"/>
  <c r="AS627" i="8"/>
  <c r="AS626" i="8"/>
  <c r="AS625" i="8"/>
  <c r="AS624" i="8"/>
  <c r="AS623" i="8"/>
  <c r="AS622" i="8"/>
  <c r="AS621" i="8"/>
  <c r="AS620" i="8"/>
  <c r="AS619" i="8"/>
  <c r="AS618" i="8"/>
  <c r="AS617" i="8"/>
  <c r="AS616" i="8"/>
  <c r="AS615" i="8"/>
  <c r="AS614" i="8"/>
  <c r="AS613" i="8"/>
  <c r="AS612" i="8"/>
  <c r="AS611" i="8"/>
  <c r="AS610" i="8"/>
  <c r="AS609" i="8"/>
  <c r="AS608" i="8"/>
  <c r="AS607" i="8"/>
  <c r="AQ850" i="8"/>
  <c r="AQ849" i="8"/>
  <c r="AQ848" i="8"/>
  <c r="AQ847" i="8"/>
  <c r="AQ846" i="8"/>
  <c r="AQ845" i="8"/>
  <c r="AQ844" i="8"/>
  <c r="AQ843" i="8"/>
  <c r="AQ842" i="8"/>
  <c r="AQ841" i="8"/>
  <c r="AQ840" i="8"/>
  <c r="AQ839" i="8"/>
  <c r="AQ838" i="8"/>
  <c r="AQ837" i="8"/>
  <c r="AQ836" i="8"/>
  <c r="AQ835" i="8"/>
  <c r="AQ834" i="8"/>
  <c r="AQ833" i="8"/>
  <c r="AQ832" i="8"/>
  <c r="AQ831" i="8"/>
  <c r="AQ830" i="8"/>
  <c r="AQ829" i="8"/>
  <c r="AQ828" i="8"/>
  <c r="AQ827" i="8"/>
  <c r="AQ826" i="8"/>
  <c r="AQ825" i="8"/>
  <c r="AQ824" i="8"/>
  <c r="AQ823" i="8"/>
  <c r="AQ822" i="8"/>
  <c r="AQ821" i="8"/>
  <c r="AQ820" i="8"/>
  <c r="AQ819" i="8"/>
  <c r="AQ818" i="8"/>
  <c r="AQ817" i="8"/>
  <c r="AQ816" i="8"/>
  <c r="AQ815" i="8"/>
  <c r="AQ814" i="8"/>
  <c r="AQ813" i="8"/>
  <c r="AQ812" i="8"/>
  <c r="AQ811" i="8"/>
  <c r="AQ810" i="8"/>
  <c r="AQ809" i="8"/>
  <c r="AQ808" i="8"/>
  <c r="AQ807" i="8"/>
  <c r="AQ806" i="8"/>
  <c r="AQ805" i="8"/>
  <c r="AQ804" i="8"/>
  <c r="AQ803" i="8"/>
  <c r="AQ802" i="8"/>
  <c r="AQ801" i="8"/>
  <c r="AQ800" i="8"/>
  <c r="AQ799" i="8"/>
  <c r="AQ798" i="8"/>
  <c r="AQ797" i="8"/>
  <c r="AQ796" i="8"/>
  <c r="AQ795" i="8"/>
  <c r="AQ794" i="8"/>
  <c r="AQ793" i="8"/>
  <c r="AQ792" i="8"/>
  <c r="AQ791" i="8"/>
  <c r="AQ790" i="8"/>
  <c r="AQ789" i="8"/>
  <c r="AQ788" i="8"/>
  <c r="AQ787" i="8"/>
  <c r="AQ786" i="8"/>
  <c r="AQ785" i="8"/>
  <c r="AQ784" i="8"/>
  <c r="AQ783" i="8"/>
  <c r="AQ782" i="8"/>
  <c r="AQ781" i="8"/>
  <c r="AQ780" i="8"/>
  <c r="AQ779" i="8"/>
  <c r="AQ778" i="8"/>
  <c r="AQ777" i="8"/>
  <c r="AQ776" i="8"/>
  <c r="AQ775" i="8"/>
  <c r="AQ774" i="8"/>
  <c r="AQ773" i="8"/>
  <c r="AQ772" i="8"/>
  <c r="AQ771" i="8"/>
  <c r="AQ770" i="8"/>
  <c r="AQ769" i="8"/>
  <c r="AQ768" i="8"/>
  <c r="AQ767" i="8"/>
  <c r="AQ766" i="8"/>
  <c r="AQ765" i="8"/>
  <c r="AQ764" i="8"/>
  <c r="AQ763" i="8"/>
  <c r="AQ762" i="8"/>
  <c r="AQ761" i="8"/>
  <c r="AQ760" i="8"/>
  <c r="AQ759" i="8"/>
  <c r="AQ758" i="8"/>
  <c r="AQ757" i="8"/>
  <c r="AQ756" i="8"/>
  <c r="AQ755" i="8"/>
  <c r="AQ754" i="8"/>
  <c r="AQ753" i="8"/>
  <c r="AQ752" i="8"/>
  <c r="AQ751" i="8"/>
  <c r="AQ750" i="8"/>
  <c r="AQ749" i="8"/>
  <c r="AQ748" i="8"/>
  <c r="AQ747" i="8"/>
  <c r="AQ746" i="8"/>
  <c r="AQ745" i="8"/>
  <c r="AQ744" i="8"/>
  <c r="AQ743" i="8"/>
  <c r="AQ742" i="8"/>
  <c r="AQ741" i="8"/>
  <c r="AQ740" i="8"/>
  <c r="AQ739" i="8"/>
  <c r="AQ738" i="8"/>
  <c r="AQ737" i="8"/>
  <c r="AQ736" i="8"/>
  <c r="AQ735" i="8"/>
  <c r="AQ734" i="8"/>
  <c r="AQ733" i="8"/>
  <c r="AQ732" i="8"/>
  <c r="AQ731" i="8"/>
  <c r="AQ730" i="8"/>
  <c r="AQ729" i="8"/>
  <c r="AQ728" i="8"/>
  <c r="AQ727" i="8"/>
  <c r="AQ726" i="8"/>
  <c r="AQ725" i="8"/>
  <c r="AQ724" i="8"/>
  <c r="AQ723" i="8"/>
  <c r="AQ722" i="8"/>
  <c r="AQ721" i="8"/>
  <c r="AQ720" i="8"/>
  <c r="AQ719" i="8"/>
  <c r="AQ718" i="8"/>
  <c r="AQ717" i="8"/>
  <c r="AQ716" i="8"/>
  <c r="AQ715" i="8"/>
  <c r="AQ714" i="8"/>
  <c r="AQ713" i="8"/>
  <c r="AQ712" i="8"/>
  <c r="AQ711" i="8"/>
  <c r="AQ710" i="8"/>
  <c r="AQ709" i="8"/>
  <c r="AQ708" i="8"/>
  <c r="AQ707" i="8"/>
  <c r="AQ706" i="8"/>
  <c r="AQ705" i="8"/>
  <c r="AQ704" i="8"/>
  <c r="AQ703" i="8"/>
  <c r="AQ702" i="8"/>
  <c r="AQ701" i="8"/>
  <c r="AQ700" i="8"/>
  <c r="AQ699" i="8"/>
  <c r="AQ698" i="8"/>
  <c r="AW698" i="8" s="1"/>
  <c r="AQ697" i="8"/>
  <c r="AQ696" i="8"/>
  <c r="AQ695" i="8"/>
  <c r="AQ694" i="8"/>
  <c r="AQ693" i="8"/>
  <c r="AQ692" i="8"/>
  <c r="AQ691" i="8"/>
  <c r="AQ690" i="8"/>
  <c r="AQ689" i="8"/>
  <c r="AQ688" i="8"/>
  <c r="AQ687" i="8"/>
  <c r="AQ686" i="8"/>
  <c r="AQ685" i="8"/>
  <c r="AQ684" i="8"/>
  <c r="AQ683" i="8"/>
  <c r="AQ682" i="8"/>
  <c r="AQ681" i="8"/>
  <c r="AQ680" i="8"/>
  <c r="AQ679" i="8"/>
  <c r="AQ678" i="8"/>
  <c r="AQ677" i="8"/>
  <c r="AQ676" i="8"/>
  <c r="AQ675" i="8"/>
  <c r="AQ674" i="8"/>
  <c r="AQ673" i="8"/>
  <c r="AQ672" i="8"/>
  <c r="AQ671" i="8"/>
  <c r="AQ670" i="8"/>
  <c r="AQ669" i="8"/>
  <c r="AQ668" i="8"/>
  <c r="AQ667" i="8"/>
  <c r="AQ666" i="8"/>
  <c r="AQ665" i="8"/>
  <c r="AQ664" i="8"/>
  <c r="AQ663" i="8"/>
  <c r="AQ662" i="8"/>
  <c r="AQ661" i="8"/>
  <c r="AQ660" i="8"/>
  <c r="AQ659" i="8"/>
  <c r="AQ658" i="8"/>
  <c r="AQ657" i="8"/>
  <c r="AQ656" i="8"/>
  <c r="AQ655" i="8"/>
  <c r="AQ654" i="8"/>
  <c r="AQ653" i="8"/>
  <c r="AQ652" i="8"/>
  <c r="AQ651" i="8"/>
  <c r="AQ650" i="8"/>
  <c r="AQ649" i="8"/>
  <c r="AQ648" i="8"/>
  <c r="AQ647" i="8"/>
  <c r="AQ646" i="8"/>
  <c r="AQ645" i="8"/>
  <c r="AQ644" i="8"/>
  <c r="AQ643" i="8"/>
  <c r="AQ642" i="8"/>
  <c r="AQ641" i="8"/>
  <c r="AQ640" i="8"/>
  <c r="AQ639" i="8"/>
  <c r="AQ638" i="8"/>
  <c r="AQ637" i="8"/>
  <c r="AQ636" i="8"/>
  <c r="AQ635" i="8"/>
  <c r="AQ634" i="8"/>
  <c r="AQ633" i="8"/>
  <c r="AQ632" i="8"/>
  <c r="AQ631" i="8"/>
  <c r="AQ630" i="8"/>
  <c r="AQ629" i="8"/>
  <c r="AQ628" i="8"/>
  <c r="AQ627" i="8"/>
  <c r="AQ626" i="8"/>
  <c r="AQ625" i="8"/>
  <c r="AQ624" i="8"/>
  <c r="AQ623" i="8"/>
  <c r="AQ622" i="8"/>
  <c r="AQ621" i="8"/>
  <c r="AQ620" i="8"/>
  <c r="AQ619" i="8"/>
  <c r="AQ618" i="8"/>
  <c r="AQ617" i="8"/>
  <c r="AQ616" i="8"/>
  <c r="AQ615" i="8"/>
  <c r="AQ614" i="8"/>
  <c r="AQ613" i="8"/>
  <c r="AQ612" i="8"/>
  <c r="AQ611" i="8"/>
  <c r="AQ610" i="8"/>
  <c r="AQ609" i="8"/>
  <c r="AQ608" i="8"/>
  <c r="AQ607" i="8"/>
  <c r="AQ606" i="8"/>
  <c r="AQ605" i="8"/>
  <c r="AQ604" i="8"/>
  <c r="AQ603" i="8"/>
  <c r="AW603" i="8" s="1"/>
  <c r="AQ602" i="8"/>
  <c r="AQ601" i="8"/>
  <c r="AQ600" i="8"/>
  <c r="AQ599" i="8"/>
  <c r="AQ598" i="8"/>
  <c r="AQ597" i="8"/>
  <c r="AQ596" i="8"/>
  <c r="AQ595" i="8"/>
  <c r="AQ594" i="8"/>
  <c r="AQ593" i="8"/>
  <c r="AQ592" i="8"/>
  <c r="AQ591" i="8"/>
  <c r="AQ590" i="8"/>
  <c r="AQ589" i="8"/>
  <c r="AQ588" i="8"/>
  <c r="AQ587" i="8"/>
  <c r="AQ586" i="8"/>
  <c r="AQ585" i="8"/>
  <c r="AQ584" i="8"/>
  <c r="AQ583" i="8"/>
  <c r="AQ582" i="8"/>
  <c r="AQ581" i="8"/>
  <c r="AQ580" i="8"/>
  <c r="AQ579" i="8"/>
  <c r="AQ578" i="8"/>
  <c r="AQ577" i="8"/>
  <c r="AQ576" i="8"/>
  <c r="AS851" i="8"/>
  <c r="AS572" i="8"/>
  <c r="AQ569" i="8"/>
  <c r="AQ554" i="8"/>
  <c r="AS547" i="8"/>
  <c r="AV540" i="8"/>
  <c r="AQ538" i="8"/>
  <c r="AV527" i="8"/>
  <c r="AS526" i="8"/>
  <c r="AV519" i="8"/>
  <c r="AS518" i="8"/>
  <c r="AV511" i="8"/>
  <c r="AS510" i="8"/>
  <c r="AS599" i="8"/>
  <c r="AS595" i="8"/>
  <c r="AS591" i="8"/>
  <c r="AS587" i="8"/>
  <c r="AS583" i="8"/>
  <c r="AS579" i="8"/>
  <c r="AS575" i="8"/>
  <c r="AQ572" i="8"/>
  <c r="AS559" i="8"/>
  <c r="AS556" i="8"/>
  <c r="AV549" i="8"/>
  <c r="AQ547" i="8"/>
  <c r="AS540" i="8"/>
  <c r="AQ526" i="8"/>
  <c r="AQ518" i="8"/>
  <c r="AQ510" i="8"/>
  <c r="AS603" i="8"/>
  <c r="AQ575" i="8"/>
  <c r="AS562" i="8"/>
  <c r="AQ559" i="8"/>
  <c r="AQ556" i="8"/>
  <c r="AS549" i="8"/>
  <c r="AV542" i="8"/>
  <c r="AQ540" i="8"/>
  <c r="AV528" i="8"/>
  <c r="AS527" i="8"/>
  <c r="AV520" i="8"/>
  <c r="AS519" i="8"/>
  <c r="AV512" i="8"/>
  <c r="AS511" i="8"/>
  <c r="AV504" i="8"/>
  <c r="AV503" i="8"/>
  <c r="AV502" i="8"/>
  <c r="AV501" i="8"/>
  <c r="AV500" i="8"/>
  <c r="AV499" i="8"/>
  <c r="AV498" i="8"/>
  <c r="AV497" i="8"/>
  <c r="AV496" i="8"/>
  <c r="AV495" i="8"/>
  <c r="AV494" i="8"/>
  <c r="AV493" i="8"/>
  <c r="AV492" i="8"/>
  <c r="AV491" i="8"/>
  <c r="AV490" i="8"/>
  <c r="AV489" i="8"/>
  <c r="AV488" i="8"/>
  <c r="AV487" i="8"/>
  <c r="AV486" i="8"/>
  <c r="AV485" i="8"/>
  <c r="AV484" i="8"/>
  <c r="AV483" i="8"/>
  <c r="AV482" i="8"/>
  <c r="AV481" i="8"/>
  <c r="AV480" i="8"/>
  <c r="AV479" i="8"/>
  <c r="AV478" i="8"/>
  <c r="AV477" i="8"/>
  <c r="AV476" i="8"/>
  <c r="AV475" i="8"/>
  <c r="AV474" i="8"/>
  <c r="AV473" i="8"/>
  <c r="AV472" i="8"/>
  <c r="AV471" i="8"/>
  <c r="AV470" i="8"/>
  <c r="AV469" i="8"/>
  <c r="AV468" i="8"/>
  <c r="AV467" i="8"/>
  <c r="AV466" i="8"/>
  <c r="AV465" i="8"/>
  <c r="AV464" i="8"/>
  <c r="AV463" i="8"/>
  <c r="AV462" i="8"/>
  <c r="AV461" i="8"/>
  <c r="AV460" i="8"/>
  <c r="AV459" i="8"/>
  <c r="AV458" i="8"/>
  <c r="AV457" i="8"/>
  <c r="AV456" i="8"/>
  <c r="AV455" i="8"/>
  <c r="AV454" i="8"/>
  <c r="AV453" i="8"/>
  <c r="AV452" i="8"/>
  <c r="AV451" i="8"/>
  <c r="AV450" i="8"/>
  <c r="AV449" i="8"/>
  <c r="AV448" i="8"/>
  <c r="AV447" i="8"/>
  <c r="AV446" i="8"/>
  <c r="AV445" i="8"/>
  <c r="AV444" i="8"/>
  <c r="AV443" i="8"/>
  <c r="AV442" i="8"/>
  <c r="AV441" i="8"/>
  <c r="AV440" i="8"/>
  <c r="AV439" i="8"/>
  <c r="AV438" i="8"/>
  <c r="AV437" i="8"/>
  <c r="AV436" i="8"/>
  <c r="AV435" i="8"/>
  <c r="AV434" i="8"/>
  <c r="AV433" i="8"/>
  <c r="AV432" i="8"/>
  <c r="AV431" i="8"/>
  <c r="AV430" i="8"/>
  <c r="AV429" i="8"/>
  <c r="AV428" i="8"/>
  <c r="AV427" i="8"/>
  <c r="AV426" i="8"/>
  <c r="AV425" i="8"/>
  <c r="AV424" i="8"/>
  <c r="AV423" i="8"/>
  <c r="AV422" i="8"/>
  <c r="AV421" i="8"/>
  <c r="AV420" i="8"/>
  <c r="AV419" i="8"/>
  <c r="AV418" i="8"/>
  <c r="AV417" i="8"/>
  <c r="AV416" i="8"/>
  <c r="AV415" i="8"/>
  <c r="AV414" i="8"/>
  <c r="AV413" i="8"/>
  <c r="AV412" i="8"/>
  <c r="AV411" i="8"/>
  <c r="AV410" i="8"/>
  <c r="AV409" i="8"/>
  <c r="AV408" i="8"/>
  <c r="AV407" i="8"/>
  <c r="AV406" i="8"/>
  <c r="AV405" i="8"/>
  <c r="AV404" i="8"/>
  <c r="AV403" i="8"/>
  <c r="AV402" i="8"/>
  <c r="AV401" i="8"/>
  <c r="AV400" i="8"/>
  <c r="AV399" i="8"/>
  <c r="AV398" i="8"/>
  <c r="AV397" i="8"/>
  <c r="AV396" i="8"/>
  <c r="AV395" i="8"/>
  <c r="AV394" i="8"/>
  <c r="AV393" i="8"/>
  <c r="AV392" i="8"/>
  <c r="AV391" i="8"/>
  <c r="AV390" i="8"/>
  <c r="AV389" i="8"/>
  <c r="AV388" i="8"/>
  <c r="AV387" i="8"/>
  <c r="AV386" i="8"/>
  <c r="AV385" i="8"/>
  <c r="AV384" i="8"/>
  <c r="AV383" i="8"/>
  <c r="AV382" i="8"/>
  <c r="AV381" i="8"/>
  <c r="AV380" i="8"/>
  <c r="AV379" i="8"/>
  <c r="AV378" i="8"/>
  <c r="AV377" i="8"/>
  <c r="AV376" i="8"/>
  <c r="AV375" i="8"/>
  <c r="AV374" i="8"/>
  <c r="AV373" i="8"/>
  <c r="AV372" i="8"/>
  <c r="AV371" i="8"/>
  <c r="AV370" i="8"/>
  <c r="AV369" i="8"/>
  <c r="AV368" i="8"/>
  <c r="AV367" i="8"/>
  <c r="AV366" i="8"/>
  <c r="AV365" i="8"/>
  <c r="AV364" i="8"/>
  <c r="AV363" i="8"/>
  <c r="AV362" i="8"/>
  <c r="AV361" i="8"/>
  <c r="AV360" i="8"/>
  <c r="AV359" i="8"/>
  <c r="AV358" i="8"/>
  <c r="AV357" i="8"/>
  <c r="AV356" i="8"/>
  <c r="AV355" i="8"/>
  <c r="AV354" i="8"/>
  <c r="AV353" i="8"/>
  <c r="AV352" i="8"/>
  <c r="AV351" i="8"/>
  <c r="AV350" i="8"/>
  <c r="AV349" i="8"/>
  <c r="AV348" i="8"/>
  <c r="AV347" i="8"/>
  <c r="AV346" i="8"/>
  <c r="AV345" i="8"/>
  <c r="AV344" i="8"/>
  <c r="AV343" i="8"/>
  <c r="AV342" i="8"/>
  <c r="AV341" i="8"/>
  <c r="AV340" i="8"/>
  <c r="AV339" i="8"/>
  <c r="AV338" i="8"/>
  <c r="AV337" i="8"/>
  <c r="AV336" i="8"/>
  <c r="AV335" i="8"/>
  <c r="AV334" i="8"/>
  <c r="AV333" i="8"/>
  <c r="AV332" i="8"/>
  <c r="AV331" i="8"/>
  <c r="AV330" i="8"/>
  <c r="AV329" i="8"/>
  <c r="AV328" i="8"/>
  <c r="AV327" i="8"/>
  <c r="AV326" i="8"/>
  <c r="AV325" i="8"/>
  <c r="AV324" i="8"/>
  <c r="AV323" i="8"/>
  <c r="AV322" i="8"/>
  <c r="AV321" i="8"/>
  <c r="AV320" i="8"/>
  <c r="AV319" i="8"/>
  <c r="AV318" i="8"/>
  <c r="AV317" i="8"/>
  <c r="AV316" i="8"/>
  <c r="AV315" i="8"/>
  <c r="AV314" i="8"/>
  <c r="AV313" i="8"/>
  <c r="AV312" i="8"/>
  <c r="AV311" i="8"/>
  <c r="AV310" i="8"/>
  <c r="AV309" i="8"/>
  <c r="AV308" i="8"/>
  <c r="AV307" i="8"/>
  <c r="AV306" i="8"/>
  <c r="AV305" i="8"/>
  <c r="AV304" i="8"/>
  <c r="AV303" i="8"/>
  <c r="AV302" i="8"/>
  <c r="AV301" i="8"/>
  <c r="AV300" i="8"/>
  <c r="AV299" i="8"/>
  <c r="AV298" i="8"/>
  <c r="AV297" i="8"/>
  <c r="AV296" i="8"/>
  <c r="AV295" i="8"/>
  <c r="AV294" i="8"/>
  <c r="AV293" i="8"/>
  <c r="AV292" i="8"/>
  <c r="AV291" i="8"/>
  <c r="AV290" i="8"/>
  <c r="AV289" i="8"/>
  <c r="AV288" i="8"/>
  <c r="AV287" i="8"/>
  <c r="AV286" i="8"/>
  <c r="AV285" i="8"/>
  <c r="AV284" i="8"/>
  <c r="AV283" i="8"/>
  <c r="AV282" i="8"/>
  <c r="AV281" i="8"/>
  <c r="AV280" i="8"/>
  <c r="AV279" i="8"/>
  <c r="AV278" i="8"/>
  <c r="AV277" i="8"/>
  <c r="AV276" i="8"/>
  <c r="AV275" i="8"/>
  <c r="AV274" i="8"/>
  <c r="AV273" i="8"/>
  <c r="AV272" i="8"/>
  <c r="AV271" i="8"/>
  <c r="AV270" i="8"/>
  <c r="AV269" i="8"/>
  <c r="AV268" i="8"/>
  <c r="AV267" i="8"/>
  <c r="AV266" i="8"/>
  <c r="AV265" i="8"/>
  <c r="AV264" i="8"/>
  <c r="AV263" i="8"/>
  <c r="AV262" i="8"/>
  <c r="AV261" i="8"/>
  <c r="AV260" i="8"/>
  <c r="AV259" i="8"/>
  <c r="AV258" i="8"/>
  <c r="AV257" i="8"/>
  <c r="AV256" i="8"/>
  <c r="AV255" i="8"/>
  <c r="AV254" i="8"/>
  <c r="AV253" i="8"/>
  <c r="AV252" i="8"/>
  <c r="AV251" i="8"/>
  <c r="AV250" i="8"/>
  <c r="AV249" i="8"/>
  <c r="AV248" i="8"/>
  <c r="AS565" i="8"/>
  <c r="AQ562" i="8"/>
  <c r="AV551" i="8"/>
  <c r="AQ549" i="8"/>
  <c r="AS542" i="8"/>
  <c r="AQ527" i="8"/>
  <c r="AQ519" i="8"/>
  <c r="AQ511" i="8"/>
  <c r="AS568" i="8"/>
  <c r="AQ565" i="8"/>
  <c r="AS551" i="8"/>
  <c r="AV544" i="8"/>
  <c r="AQ542" i="8"/>
  <c r="AV535" i="8"/>
  <c r="AV533" i="8"/>
  <c r="AV529" i="8"/>
  <c r="AS528" i="8"/>
  <c r="AV521" i="8"/>
  <c r="AS520" i="8"/>
  <c r="AV513" i="8"/>
  <c r="AS512" i="8"/>
  <c r="AV505" i="8"/>
  <c r="AS504" i="8"/>
  <c r="AS503" i="8"/>
  <c r="AS502" i="8"/>
  <c r="AS501" i="8"/>
  <c r="AS500" i="8"/>
  <c r="AS499" i="8"/>
  <c r="AS498" i="8"/>
  <c r="AS497" i="8"/>
  <c r="AS496" i="8"/>
  <c r="AS495" i="8"/>
  <c r="AS494" i="8"/>
  <c r="AS493" i="8"/>
  <c r="AS492" i="8"/>
  <c r="AS491" i="8"/>
  <c r="AS490" i="8"/>
  <c r="AS489" i="8"/>
  <c r="AS488" i="8"/>
  <c r="AS487" i="8"/>
  <c r="AS486" i="8"/>
  <c r="AS485" i="8"/>
  <c r="AS484" i="8"/>
  <c r="AS483" i="8"/>
  <c r="AS482" i="8"/>
  <c r="AS481" i="8"/>
  <c r="AS480" i="8"/>
  <c r="AS479" i="8"/>
  <c r="AS478" i="8"/>
  <c r="AS477" i="8"/>
  <c r="AS476" i="8"/>
  <c r="AS475" i="8"/>
  <c r="AS474" i="8"/>
  <c r="AS473" i="8"/>
  <c r="AS472" i="8"/>
  <c r="AS471" i="8"/>
  <c r="AS470" i="8"/>
  <c r="AS469" i="8"/>
  <c r="AS468" i="8"/>
  <c r="AS467" i="8"/>
  <c r="AS466" i="8"/>
  <c r="AS465" i="8"/>
  <c r="AS464" i="8"/>
  <c r="AS463" i="8"/>
  <c r="AS462" i="8"/>
  <c r="AS461" i="8"/>
  <c r="AS460" i="8"/>
  <c r="AS459" i="8"/>
  <c r="AS458" i="8"/>
  <c r="AS457" i="8"/>
  <c r="AS456" i="8"/>
  <c r="AS455" i="8"/>
  <c r="AS454" i="8"/>
  <c r="AS453" i="8"/>
  <c r="AS452" i="8"/>
  <c r="AS451" i="8"/>
  <c r="AS450" i="8"/>
  <c r="AS449" i="8"/>
  <c r="AS448" i="8"/>
  <c r="AS447" i="8"/>
  <c r="AS446" i="8"/>
  <c r="AS445" i="8"/>
  <c r="AS444" i="8"/>
  <c r="AS443" i="8"/>
  <c r="AS442" i="8"/>
  <c r="AS441" i="8"/>
  <c r="AS440" i="8"/>
  <c r="AS439" i="8"/>
  <c r="AS438" i="8"/>
  <c r="AS437" i="8"/>
  <c r="AS436" i="8"/>
  <c r="AS435" i="8"/>
  <c r="AS434" i="8"/>
  <c r="AS433" i="8"/>
  <c r="AS432" i="8"/>
  <c r="AS431" i="8"/>
  <c r="AS430" i="8"/>
  <c r="AS429" i="8"/>
  <c r="AS428" i="8"/>
  <c r="AS427" i="8"/>
  <c r="AS426" i="8"/>
  <c r="AS425" i="8"/>
  <c r="AS424" i="8"/>
  <c r="AS423" i="8"/>
  <c r="AS422" i="8"/>
  <c r="AS421" i="8"/>
  <c r="AS420" i="8"/>
  <c r="AS419" i="8"/>
  <c r="AS418" i="8"/>
  <c r="AS417" i="8"/>
  <c r="AS416" i="8"/>
  <c r="AS415" i="8"/>
  <c r="AS414" i="8"/>
  <c r="AS413" i="8"/>
  <c r="AS412" i="8"/>
  <c r="AS411" i="8"/>
  <c r="AS410" i="8"/>
  <c r="AS409" i="8"/>
  <c r="AS408" i="8"/>
  <c r="AS407" i="8"/>
  <c r="AS406" i="8"/>
  <c r="AS405" i="8"/>
  <c r="AS404" i="8"/>
  <c r="AS403" i="8"/>
  <c r="AS402" i="8"/>
  <c r="AS401" i="8"/>
  <c r="AS400" i="8"/>
  <c r="AS399" i="8"/>
  <c r="AS398" i="8"/>
  <c r="AS397" i="8"/>
  <c r="AS396" i="8"/>
  <c r="AS395" i="8"/>
  <c r="AS394" i="8"/>
  <c r="AS393" i="8"/>
  <c r="AS392" i="8"/>
  <c r="AS391" i="8"/>
  <c r="AS390" i="8"/>
  <c r="AS389" i="8"/>
  <c r="AS388" i="8"/>
  <c r="AS387" i="8"/>
  <c r="AS386" i="8"/>
  <c r="AS385" i="8"/>
  <c r="AS384" i="8"/>
  <c r="AS383" i="8"/>
  <c r="AS382" i="8"/>
  <c r="AS381" i="8"/>
  <c r="AS380" i="8"/>
  <c r="AS379" i="8"/>
  <c r="AS378" i="8"/>
  <c r="AS377" i="8"/>
  <c r="AS376" i="8"/>
  <c r="AS375" i="8"/>
  <c r="AS374" i="8"/>
  <c r="AS373" i="8"/>
  <c r="AS372" i="8"/>
  <c r="AS371" i="8"/>
  <c r="AS370" i="8"/>
  <c r="AS369" i="8"/>
  <c r="AS368" i="8"/>
  <c r="AS367" i="8"/>
  <c r="AS366" i="8"/>
  <c r="AS365" i="8"/>
  <c r="AS364" i="8"/>
  <c r="AS363" i="8"/>
  <c r="AS362" i="8"/>
  <c r="AS361" i="8"/>
  <c r="AS360" i="8"/>
  <c r="AS359" i="8"/>
  <c r="AS358" i="8"/>
  <c r="AS357" i="8"/>
  <c r="AS356" i="8"/>
  <c r="AS355" i="8"/>
  <c r="AS354" i="8"/>
  <c r="AS353" i="8"/>
  <c r="AS352" i="8"/>
  <c r="AS351" i="8"/>
  <c r="AS350" i="8"/>
  <c r="AS349" i="8"/>
  <c r="AS348" i="8"/>
  <c r="AS347" i="8"/>
  <c r="AS346" i="8"/>
  <c r="AS345" i="8"/>
  <c r="AS344" i="8"/>
  <c r="AS343" i="8"/>
  <c r="AS342" i="8"/>
  <c r="AS341" i="8"/>
  <c r="AS340" i="8"/>
  <c r="AS339" i="8"/>
  <c r="AS338" i="8"/>
  <c r="AS337" i="8"/>
  <c r="AS336" i="8"/>
  <c r="AS335" i="8"/>
  <c r="AS334" i="8"/>
  <c r="AS333" i="8"/>
  <c r="AS332" i="8"/>
  <c r="AS331" i="8"/>
  <c r="AS330" i="8"/>
  <c r="AS329" i="8"/>
  <c r="AS328" i="8"/>
  <c r="AS327" i="8"/>
  <c r="AS326" i="8"/>
  <c r="AS325" i="8"/>
  <c r="AS324" i="8"/>
  <c r="AS323" i="8"/>
  <c r="AS322" i="8"/>
  <c r="AS321" i="8"/>
  <c r="AS320" i="8"/>
  <c r="AS319" i="8"/>
  <c r="AS318" i="8"/>
  <c r="AS317" i="8"/>
  <c r="AS316" i="8"/>
  <c r="AS315" i="8"/>
  <c r="AS314" i="8"/>
  <c r="AS313" i="8"/>
  <c r="AS312" i="8"/>
  <c r="AS311" i="8"/>
  <c r="AS310" i="8"/>
  <c r="AS309" i="8"/>
  <c r="AS308" i="8"/>
  <c r="AS307" i="8"/>
  <c r="AS306" i="8"/>
  <c r="AS305" i="8"/>
  <c r="AS304" i="8"/>
  <c r="AS303" i="8"/>
  <c r="AS302" i="8"/>
  <c r="AS301" i="8"/>
  <c r="AS300" i="8"/>
  <c r="AS299" i="8"/>
  <c r="AS298" i="8"/>
  <c r="AS297" i="8"/>
  <c r="AS296" i="8"/>
  <c r="AS295" i="8"/>
  <c r="AS294" i="8"/>
  <c r="AS293" i="8"/>
  <c r="AS292" i="8"/>
  <c r="AS291" i="8"/>
  <c r="AS290" i="8"/>
  <c r="AS289" i="8"/>
  <c r="AS288" i="8"/>
  <c r="AS287" i="8"/>
  <c r="AS286" i="8"/>
  <c r="AS285" i="8"/>
  <c r="AS284" i="8"/>
  <c r="AS283" i="8"/>
  <c r="AS282" i="8"/>
  <c r="AS281" i="8"/>
  <c r="AS280" i="8"/>
  <c r="AS279" i="8"/>
  <c r="AS278" i="8"/>
  <c r="AS277" i="8"/>
  <c r="AS276" i="8"/>
  <c r="AS275" i="8"/>
  <c r="AS274" i="8"/>
  <c r="AS273" i="8"/>
  <c r="AS272" i="8"/>
  <c r="AS271" i="8"/>
  <c r="AS270" i="8"/>
  <c r="AS269" i="8"/>
  <c r="AS268" i="8"/>
  <c r="AS267" i="8"/>
  <c r="AS266" i="8"/>
  <c r="AS265" i="8"/>
  <c r="AS264" i="8"/>
  <c r="AS263" i="8"/>
  <c r="AS262" i="8"/>
  <c r="AS261" i="8"/>
  <c r="AS260" i="8"/>
  <c r="AS259" i="8"/>
  <c r="AS258" i="8"/>
  <c r="AS257" i="8"/>
  <c r="AS256" i="8"/>
  <c r="AS255" i="8"/>
  <c r="AS254" i="8"/>
  <c r="AS253" i="8"/>
  <c r="AS252" i="8"/>
  <c r="AS251" i="8"/>
  <c r="AS250" i="8"/>
  <c r="AS249" i="8"/>
  <c r="AS248" i="8"/>
  <c r="AS602" i="8"/>
  <c r="AS598" i="8"/>
  <c r="AS594" i="8"/>
  <c r="AS590" i="8"/>
  <c r="AS586" i="8"/>
  <c r="AS582" i="8"/>
  <c r="AS578" i="8"/>
  <c r="AS571" i="8"/>
  <c r="AQ568" i="8"/>
  <c r="AV553" i="8"/>
  <c r="AQ551" i="8"/>
  <c r="AS544" i="8"/>
  <c r="AV537" i="8"/>
  <c r="AQ528" i="8"/>
  <c r="AQ520" i="8"/>
  <c r="AQ512" i="8"/>
  <c r="AQ504" i="8"/>
  <c r="AQ503" i="8"/>
  <c r="AQ502" i="8"/>
  <c r="AQ501" i="8"/>
  <c r="AQ500" i="8"/>
  <c r="AQ499" i="8"/>
  <c r="AQ498" i="8"/>
  <c r="AQ497" i="8"/>
  <c r="AQ496" i="8"/>
  <c r="AQ495" i="8"/>
  <c r="AQ494" i="8"/>
  <c r="AQ493" i="8"/>
  <c r="AQ492" i="8"/>
  <c r="AQ491" i="8"/>
  <c r="AQ490" i="8"/>
  <c r="AQ489" i="8"/>
  <c r="AQ488" i="8"/>
  <c r="AQ487" i="8"/>
  <c r="AQ486" i="8"/>
  <c r="AQ485" i="8"/>
  <c r="AQ484" i="8"/>
  <c r="AQ483" i="8"/>
  <c r="AQ482" i="8"/>
  <c r="AQ481" i="8"/>
  <c r="AQ480" i="8"/>
  <c r="AQ479" i="8"/>
  <c r="AQ478" i="8"/>
  <c r="AQ477" i="8"/>
  <c r="AQ476" i="8"/>
  <c r="AQ475" i="8"/>
  <c r="AQ474" i="8"/>
  <c r="AQ473" i="8"/>
  <c r="AQ472" i="8"/>
  <c r="AQ471" i="8"/>
  <c r="AQ470" i="8"/>
  <c r="AQ469" i="8"/>
  <c r="AQ468" i="8"/>
  <c r="AQ467" i="8"/>
  <c r="AQ466" i="8"/>
  <c r="AQ465" i="8"/>
  <c r="AQ464" i="8"/>
  <c r="AQ463" i="8"/>
  <c r="AQ462" i="8"/>
  <c r="AQ461" i="8"/>
  <c r="AQ460" i="8"/>
  <c r="AQ459" i="8"/>
  <c r="AQ458" i="8"/>
  <c r="AQ457" i="8"/>
  <c r="AQ456" i="8"/>
  <c r="AQ455" i="8"/>
  <c r="AQ454" i="8"/>
  <c r="AQ453" i="8"/>
  <c r="AQ452" i="8"/>
  <c r="AQ451" i="8"/>
  <c r="AQ450" i="8"/>
  <c r="AQ449" i="8"/>
  <c r="AQ448" i="8"/>
  <c r="AQ447" i="8"/>
  <c r="AQ446" i="8"/>
  <c r="AW446" i="8" s="1"/>
  <c r="AQ445" i="8"/>
  <c r="AQ444" i="8"/>
  <c r="AQ443" i="8"/>
  <c r="AQ442" i="8"/>
  <c r="AQ441" i="8"/>
  <c r="AQ440" i="8"/>
  <c r="AQ439" i="8"/>
  <c r="AQ438" i="8"/>
  <c r="AQ437" i="8"/>
  <c r="AQ436" i="8"/>
  <c r="AQ435" i="8"/>
  <c r="AQ434" i="8"/>
  <c r="AQ433" i="8"/>
  <c r="AQ432" i="8"/>
  <c r="AQ431" i="8"/>
  <c r="AQ430" i="8"/>
  <c r="AQ429" i="8"/>
  <c r="AQ428" i="8"/>
  <c r="AQ427" i="8"/>
  <c r="AQ426" i="8"/>
  <c r="AQ425" i="8"/>
  <c r="AQ424" i="8"/>
  <c r="AQ423" i="8"/>
  <c r="AQ422" i="8"/>
  <c r="AQ421" i="8"/>
  <c r="AQ420" i="8"/>
  <c r="AQ419" i="8"/>
  <c r="AQ418" i="8"/>
  <c r="AQ417" i="8"/>
  <c r="AQ416" i="8"/>
  <c r="AQ415" i="8"/>
  <c r="AQ414" i="8"/>
  <c r="AQ413" i="8"/>
  <c r="AQ412" i="8"/>
  <c r="AW412" i="8" s="1"/>
  <c r="AQ411" i="8"/>
  <c r="AQ410" i="8"/>
  <c r="AQ409" i="8"/>
  <c r="AQ408" i="8"/>
  <c r="AQ407" i="8"/>
  <c r="AQ406" i="8"/>
  <c r="AQ405" i="8"/>
  <c r="AQ404" i="8"/>
  <c r="AQ403" i="8"/>
  <c r="AQ402" i="8"/>
  <c r="AQ401" i="8"/>
  <c r="AQ400" i="8"/>
  <c r="AQ399" i="8"/>
  <c r="AQ398" i="8"/>
  <c r="AQ397" i="8"/>
  <c r="AQ396" i="8"/>
  <c r="AQ395" i="8"/>
  <c r="AQ394" i="8"/>
  <c r="AQ393" i="8"/>
  <c r="AQ392" i="8"/>
  <c r="AQ391" i="8"/>
  <c r="AQ390" i="8"/>
  <c r="AQ389" i="8"/>
  <c r="AQ388" i="8"/>
  <c r="AQ387" i="8"/>
  <c r="AQ386" i="8"/>
  <c r="AQ385" i="8"/>
  <c r="AQ384" i="8"/>
  <c r="AQ383" i="8"/>
  <c r="AQ382" i="8"/>
  <c r="AQ381" i="8"/>
  <c r="AQ380" i="8"/>
  <c r="AQ379" i="8"/>
  <c r="AQ378" i="8"/>
  <c r="AW378" i="8" s="1"/>
  <c r="AQ377" i="8"/>
  <c r="AQ376" i="8"/>
  <c r="AQ375" i="8"/>
  <c r="AQ374" i="8"/>
  <c r="AQ373" i="8"/>
  <c r="AQ372" i="8"/>
  <c r="AQ371" i="8"/>
  <c r="AQ370" i="8"/>
  <c r="AQ369" i="8"/>
  <c r="AQ368" i="8"/>
  <c r="AQ367" i="8"/>
  <c r="AQ366" i="8"/>
  <c r="AQ365" i="8"/>
  <c r="AQ364" i="8"/>
  <c r="AW364" i="8" s="1"/>
  <c r="AQ363" i="8"/>
  <c r="AQ362" i="8"/>
  <c r="AQ361" i="8"/>
  <c r="AQ360" i="8"/>
  <c r="AQ359" i="8"/>
  <c r="AQ358" i="8"/>
  <c r="AQ357" i="8"/>
  <c r="AQ356" i="8"/>
  <c r="AQ355" i="8"/>
  <c r="AQ354" i="8"/>
  <c r="AW354" i="8" s="1"/>
  <c r="AQ353" i="8"/>
  <c r="AQ352" i="8"/>
  <c r="AQ351" i="8"/>
  <c r="AQ350" i="8"/>
  <c r="AQ349" i="8"/>
  <c r="AQ348" i="8"/>
  <c r="AQ347" i="8"/>
  <c r="AQ346" i="8"/>
  <c r="AQ345" i="8"/>
  <c r="AQ344" i="8"/>
  <c r="AW344" i="8" s="1"/>
  <c r="AQ343" i="8"/>
  <c r="AQ342" i="8"/>
  <c r="AQ341" i="8"/>
  <c r="AQ340" i="8"/>
  <c r="AQ339" i="8"/>
  <c r="AQ338" i="8"/>
  <c r="AQ337" i="8"/>
  <c r="AQ336" i="8"/>
  <c r="AQ335" i="8"/>
  <c r="AQ334" i="8"/>
  <c r="AQ333" i="8"/>
  <c r="AQ332" i="8"/>
  <c r="AQ331" i="8"/>
  <c r="AQ330" i="8"/>
  <c r="AQ329" i="8"/>
  <c r="AQ328" i="8"/>
  <c r="AQ327" i="8"/>
  <c r="AQ326" i="8"/>
  <c r="AQ325" i="8"/>
  <c r="AQ324" i="8"/>
  <c r="AQ323" i="8"/>
  <c r="AQ322" i="8"/>
  <c r="AQ321" i="8"/>
  <c r="AQ320" i="8"/>
  <c r="AQ319" i="8"/>
  <c r="AQ318" i="8"/>
  <c r="AQ317" i="8"/>
  <c r="AQ316" i="8"/>
  <c r="AQ315" i="8"/>
  <c r="AQ314" i="8"/>
  <c r="AQ313" i="8"/>
  <c r="AQ312" i="8"/>
  <c r="AQ311" i="8"/>
  <c r="AQ310" i="8"/>
  <c r="AQ309" i="8"/>
  <c r="AQ308" i="8"/>
  <c r="AQ307" i="8"/>
  <c r="AW307" i="8" s="1"/>
  <c r="AQ306" i="8"/>
  <c r="AQ305" i="8"/>
  <c r="AQ304" i="8"/>
  <c r="AQ303" i="8"/>
  <c r="AQ302" i="8"/>
  <c r="AQ301" i="8"/>
  <c r="AQ300" i="8"/>
  <c r="AQ299" i="8"/>
  <c r="AQ298" i="8"/>
  <c r="AQ297" i="8"/>
  <c r="AQ296" i="8"/>
  <c r="AQ295" i="8"/>
  <c r="AQ294" i="8"/>
  <c r="AQ293" i="8"/>
  <c r="AQ292" i="8"/>
  <c r="AQ291" i="8"/>
  <c r="AQ290" i="8"/>
  <c r="AQ289" i="8"/>
  <c r="AW289" i="8" s="1"/>
  <c r="AQ288" i="8"/>
  <c r="AQ287" i="8"/>
  <c r="AQ286" i="8"/>
  <c r="AQ285" i="8"/>
  <c r="AQ284" i="8"/>
  <c r="AQ283" i="8"/>
  <c r="AQ282" i="8"/>
  <c r="AQ281" i="8"/>
  <c r="AQ280" i="8"/>
  <c r="AQ279" i="8"/>
  <c r="AQ278" i="8"/>
  <c r="AQ277" i="8"/>
  <c r="AQ276" i="8"/>
  <c r="AQ275" i="8"/>
  <c r="AQ274" i="8"/>
  <c r="AS574" i="8"/>
  <c r="AQ571" i="8"/>
  <c r="AS558" i="8"/>
  <c r="AS553" i="8"/>
  <c r="AV546" i="8"/>
  <c r="AQ544" i="8"/>
  <c r="AS537" i="8"/>
  <c r="AS535" i="8"/>
  <c r="AS533" i="8"/>
  <c r="AV530" i="8"/>
  <c r="AS529" i="8"/>
  <c r="AV522" i="8"/>
  <c r="AS521" i="8"/>
  <c r="AV514" i="8"/>
  <c r="AS513" i="8"/>
  <c r="AV506" i="8"/>
  <c r="AS505" i="8"/>
  <c r="AQ574" i="8"/>
  <c r="AS561" i="8"/>
  <c r="AQ558" i="8"/>
  <c r="AV555" i="8"/>
  <c r="AQ553" i="8"/>
  <c r="AS546" i="8"/>
  <c r="AV539" i="8"/>
  <c r="AQ537" i="8"/>
  <c r="AQ535" i="8"/>
  <c r="AQ533" i="8"/>
  <c r="AQ529" i="8"/>
  <c r="AQ521" i="8"/>
  <c r="AQ513" i="8"/>
  <c r="AQ505" i="8"/>
  <c r="AS564" i="8"/>
  <c r="AQ561" i="8"/>
  <c r="AS555" i="8"/>
  <c r="AV548" i="8"/>
  <c r="AQ546" i="8"/>
  <c r="AS539" i="8"/>
  <c r="AV531" i="8"/>
  <c r="AS530" i="8"/>
  <c r="AV523" i="8"/>
  <c r="AS522" i="8"/>
  <c r="AV515" i="8"/>
  <c r="AS514" i="8"/>
  <c r="AV507" i="8"/>
  <c r="AS506" i="8"/>
  <c r="AS606" i="8"/>
  <c r="AS601" i="8"/>
  <c r="AS597" i="8"/>
  <c r="AS593" i="8"/>
  <c r="AS589" i="8"/>
  <c r="AS585" i="8"/>
  <c r="AS581" i="8"/>
  <c r="AS577" i="8"/>
  <c r="AS567" i="8"/>
  <c r="AQ564" i="8"/>
  <c r="AQ555" i="8"/>
  <c r="AS548" i="8"/>
  <c r="AV541" i="8"/>
  <c r="AQ539" i="8"/>
  <c r="AQ530" i="8"/>
  <c r="AQ522" i="8"/>
  <c r="AQ514" i="8"/>
  <c r="AQ506" i="8"/>
  <c r="AS570" i="8"/>
  <c r="AQ567" i="8"/>
  <c r="AV550" i="8"/>
  <c r="AQ548" i="8"/>
  <c r="AS541" i="8"/>
  <c r="AS531" i="8"/>
  <c r="AV524" i="8"/>
  <c r="AS523" i="8"/>
  <c r="AV516" i="8"/>
  <c r="AS515" i="8"/>
  <c r="AV508" i="8"/>
  <c r="AS507" i="8"/>
  <c r="AS573" i="8"/>
  <c r="AQ570" i="8"/>
  <c r="AS557" i="8"/>
  <c r="AS550" i="8"/>
  <c r="AV543" i="8"/>
  <c r="AQ541" i="8"/>
  <c r="AQ531" i="8"/>
  <c r="AQ523" i="8"/>
  <c r="AQ515" i="8"/>
  <c r="AQ507" i="8"/>
  <c r="AS605" i="8"/>
  <c r="AQ573" i="8"/>
  <c r="AS560" i="8"/>
  <c r="AQ557" i="8"/>
  <c r="AV552" i="8"/>
  <c r="AQ550" i="8"/>
  <c r="AS543" i="8"/>
  <c r="AV536" i="8"/>
  <c r="AV534" i="8"/>
  <c r="AV532" i="8"/>
  <c r="AV525" i="8"/>
  <c r="AS524" i="8"/>
  <c r="AV517" i="8"/>
  <c r="AS516" i="8"/>
  <c r="AV509" i="8"/>
  <c r="AS508" i="8"/>
  <c r="AS600" i="8"/>
  <c r="AS596" i="8"/>
  <c r="AS592" i="8"/>
  <c r="AS588" i="8"/>
  <c r="AS584" i="8"/>
  <c r="AS580" i="8"/>
  <c r="AS576" i="8"/>
  <c r="AS563" i="8"/>
  <c r="AQ560" i="8"/>
  <c r="AS552" i="8"/>
  <c r="AV545" i="8"/>
  <c r="AQ543" i="8"/>
  <c r="AQ524" i="8"/>
  <c r="AQ516" i="8"/>
  <c r="AQ508" i="8"/>
  <c r="AS604" i="8"/>
  <c r="AS569" i="8"/>
  <c r="AQ566" i="8"/>
  <c r="AS554" i="8"/>
  <c r="AV547" i="8"/>
  <c r="AQ545" i="8"/>
  <c r="AS538" i="8"/>
  <c r="AQ536" i="8"/>
  <c r="AQ534" i="8"/>
  <c r="AQ532" i="8"/>
  <c r="AQ525" i="8"/>
  <c r="AQ517" i="8"/>
  <c r="AQ509" i="8"/>
  <c r="AQ563" i="8"/>
  <c r="AV510" i="8"/>
  <c r="AQ268" i="8"/>
  <c r="AQ260" i="8"/>
  <c r="AQ252" i="8"/>
  <c r="AQ132" i="8"/>
  <c r="AS131" i="8"/>
  <c r="AV129" i="8"/>
  <c r="AQ116" i="8"/>
  <c r="AS115" i="8"/>
  <c r="AV113" i="8"/>
  <c r="AQ100" i="8"/>
  <c r="AS99" i="8"/>
  <c r="AV97" i="8"/>
  <c r="AQ84" i="8"/>
  <c r="AS83" i="8"/>
  <c r="AV81" i="8"/>
  <c r="AQ68" i="8"/>
  <c r="AS67" i="8"/>
  <c r="AV65" i="8"/>
  <c r="AQ52" i="8"/>
  <c r="AS51" i="8"/>
  <c r="AV49" i="8"/>
  <c r="AQ36" i="8"/>
  <c r="AS35" i="8"/>
  <c r="AV33" i="8"/>
  <c r="AQ20" i="8"/>
  <c r="AS19" i="8"/>
  <c r="AV17" i="8"/>
  <c r="AQ41" i="8"/>
  <c r="AS119" i="8"/>
  <c r="AS87" i="8"/>
  <c r="AS55" i="8"/>
  <c r="AS23" i="8"/>
  <c r="AS53" i="8"/>
  <c r="AS509" i="8"/>
  <c r="AQ131" i="8"/>
  <c r="AS130" i="8"/>
  <c r="AV128" i="8"/>
  <c r="AQ115" i="8"/>
  <c r="AS114" i="8"/>
  <c r="AV112" i="8"/>
  <c r="AQ99" i="8"/>
  <c r="AS98" i="8"/>
  <c r="AV96" i="8"/>
  <c r="AQ83" i="8"/>
  <c r="AS82" i="8"/>
  <c r="AV80" i="8"/>
  <c r="AQ67" i="8"/>
  <c r="AS66" i="8"/>
  <c r="AV64" i="8"/>
  <c r="AQ51" i="8"/>
  <c r="AS50" i="8"/>
  <c r="AV48" i="8"/>
  <c r="AQ35" i="8"/>
  <c r="AS34" i="8"/>
  <c r="AV32" i="8"/>
  <c r="AQ19" i="8"/>
  <c r="AS18" i="8"/>
  <c r="AV16" i="8"/>
  <c r="AV54" i="8"/>
  <c r="AS24" i="8"/>
  <c r="AS534" i="8"/>
  <c r="AQ258" i="8"/>
  <c r="AQ56" i="8"/>
  <c r="AS21" i="8"/>
  <c r="AV526" i="8"/>
  <c r="AQ273" i="8"/>
  <c r="AQ265" i="8"/>
  <c r="AQ257" i="8"/>
  <c r="AQ249" i="8"/>
  <c r="AV247" i="8"/>
  <c r="AV246" i="8"/>
  <c r="AV245" i="8"/>
  <c r="AV244" i="8"/>
  <c r="AV243" i="8"/>
  <c r="AV242" i="8"/>
  <c r="AV241" i="8"/>
  <c r="AV240" i="8"/>
  <c r="AV239" i="8"/>
  <c r="AV238" i="8"/>
  <c r="AV237" i="8"/>
  <c r="AV236" i="8"/>
  <c r="AV235" i="8"/>
  <c r="AV234" i="8"/>
  <c r="AV233" i="8"/>
  <c r="AV232" i="8"/>
  <c r="AV231" i="8"/>
  <c r="AV230" i="8"/>
  <c r="AV229" i="8"/>
  <c r="AV228" i="8"/>
  <c r="AV227" i="8"/>
  <c r="AV226" i="8"/>
  <c r="AV225" i="8"/>
  <c r="AV224" i="8"/>
  <c r="AV223" i="8"/>
  <c r="AV222" i="8"/>
  <c r="AV221" i="8"/>
  <c r="AV220" i="8"/>
  <c r="AV219" i="8"/>
  <c r="AV218" i="8"/>
  <c r="AV217" i="8"/>
  <c r="AV216" i="8"/>
  <c r="AV215" i="8"/>
  <c r="AV214" i="8"/>
  <c r="AV213" i="8"/>
  <c r="AV212" i="8"/>
  <c r="AV211" i="8"/>
  <c r="AV210" i="8"/>
  <c r="AV209" i="8"/>
  <c r="AV208" i="8"/>
  <c r="AV207" i="8"/>
  <c r="AV206" i="8"/>
  <c r="AV205" i="8"/>
  <c r="AV204" i="8"/>
  <c r="AV203" i="8"/>
  <c r="AV202" i="8"/>
  <c r="AV201" i="8"/>
  <c r="AV200" i="8"/>
  <c r="AV199" i="8"/>
  <c r="AV198" i="8"/>
  <c r="AV197" i="8"/>
  <c r="AV196" i="8"/>
  <c r="AV195" i="8"/>
  <c r="AV194" i="8"/>
  <c r="AV193" i="8"/>
  <c r="AV192" i="8"/>
  <c r="AV191" i="8"/>
  <c r="AV190" i="8"/>
  <c r="AV189" i="8"/>
  <c r="AV188" i="8"/>
  <c r="AV187" i="8"/>
  <c r="AV186" i="8"/>
  <c r="AV185" i="8"/>
  <c r="AV184" i="8"/>
  <c r="AV183" i="8"/>
  <c r="AV182" i="8"/>
  <c r="AV181" i="8"/>
  <c r="AV180" i="8"/>
  <c r="AV179" i="8"/>
  <c r="AV178" i="8"/>
  <c r="AV177" i="8"/>
  <c r="AV176" i="8"/>
  <c r="AV175" i="8"/>
  <c r="AV174" i="8"/>
  <c r="AV173" i="8"/>
  <c r="AV172" i="8"/>
  <c r="AV171" i="8"/>
  <c r="AV170" i="8"/>
  <c r="AV169" i="8"/>
  <c r="AV168" i="8"/>
  <c r="AV167" i="8"/>
  <c r="AV166" i="8"/>
  <c r="AV165" i="8"/>
  <c r="AV164" i="8"/>
  <c r="AV163" i="8"/>
  <c r="AV162" i="8"/>
  <c r="AV161" i="8"/>
  <c r="AV160" i="8"/>
  <c r="AV159" i="8"/>
  <c r="AV158" i="8"/>
  <c r="AV157" i="8"/>
  <c r="AV156" i="8"/>
  <c r="AV155" i="8"/>
  <c r="AV154" i="8"/>
  <c r="AV153" i="8"/>
  <c r="AV152" i="8"/>
  <c r="AV151" i="8"/>
  <c r="AV150" i="8"/>
  <c r="AV149" i="8"/>
  <c r="AV148" i="8"/>
  <c r="AV147" i="8"/>
  <c r="AV146" i="8"/>
  <c r="AV145" i="8"/>
  <c r="AV144" i="8"/>
  <c r="AV143" i="8"/>
  <c r="AQ130" i="8"/>
  <c r="AS129" i="8"/>
  <c r="AV127" i="8"/>
  <c r="AQ114" i="8"/>
  <c r="AW114" i="8" s="1"/>
  <c r="AS113" i="8"/>
  <c r="AV111" i="8"/>
  <c r="AQ98" i="8"/>
  <c r="AS97" i="8"/>
  <c r="AV95" i="8"/>
  <c r="AQ82" i="8"/>
  <c r="AS81" i="8"/>
  <c r="AV79" i="8"/>
  <c r="AQ66" i="8"/>
  <c r="AS65" i="8"/>
  <c r="AV63" i="8"/>
  <c r="AQ50" i="8"/>
  <c r="AS49" i="8"/>
  <c r="AV47" i="8"/>
  <c r="AQ34" i="8"/>
  <c r="AS33" i="8"/>
  <c r="AV31" i="8"/>
  <c r="AQ18" i="8"/>
  <c r="AS17" i="8"/>
  <c r="AV15" i="8"/>
  <c r="AQ137" i="8"/>
  <c r="AS120" i="8"/>
  <c r="AS104" i="8"/>
  <c r="AQ89" i="8"/>
  <c r="AV38" i="8"/>
  <c r="AV22" i="8"/>
  <c r="AQ9" i="8"/>
  <c r="AQ250" i="8"/>
  <c r="AV117" i="8"/>
  <c r="AQ72" i="8"/>
  <c r="AS7" i="8"/>
  <c r="AS69" i="8"/>
  <c r="AS37" i="8"/>
  <c r="AV554" i="8"/>
  <c r="AS525" i="8"/>
  <c r="AV142" i="8"/>
  <c r="AQ129" i="8"/>
  <c r="AS128" i="8"/>
  <c r="AV126" i="8"/>
  <c r="AQ113" i="8"/>
  <c r="AS112" i="8"/>
  <c r="AV110" i="8"/>
  <c r="AQ97" i="8"/>
  <c r="AS96" i="8"/>
  <c r="AV94" i="8"/>
  <c r="AQ81" i="8"/>
  <c r="AS80" i="8"/>
  <c r="AV78" i="8"/>
  <c r="AQ65" i="8"/>
  <c r="AS64" i="8"/>
  <c r="AV62" i="8"/>
  <c r="AQ49" i="8"/>
  <c r="AS48" i="8"/>
  <c r="AV46" i="8"/>
  <c r="AQ33" i="8"/>
  <c r="AS32" i="8"/>
  <c r="AV30" i="8"/>
  <c r="AQ17" i="8"/>
  <c r="AS16" i="8"/>
  <c r="AV14" i="8"/>
  <c r="AQ136" i="8"/>
  <c r="AV101" i="8"/>
  <c r="AV85" i="8"/>
  <c r="AV53" i="8"/>
  <c r="AQ552" i="8"/>
  <c r="AQ270" i="8"/>
  <c r="AQ262" i="8"/>
  <c r="AQ254" i="8"/>
  <c r="AS247" i="8"/>
  <c r="AS246" i="8"/>
  <c r="AS245" i="8"/>
  <c r="AS244" i="8"/>
  <c r="AS243" i="8"/>
  <c r="AS242" i="8"/>
  <c r="AS241" i="8"/>
  <c r="AS240" i="8"/>
  <c r="AS239" i="8"/>
  <c r="AS238" i="8"/>
  <c r="AS237" i="8"/>
  <c r="AS236" i="8"/>
  <c r="AS235" i="8"/>
  <c r="AS234" i="8"/>
  <c r="AS233" i="8"/>
  <c r="AS232" i="8"/>
  <c r="AS231" i="8"/>
  <c r="AS230" i="8"/>
  <c r="AS229" i="8"/>
  <c r="AS228" i="8"/>
  <c r="AS227" i="8"/>
  <c r="AS226" i="8"/>
  <c r="AS225" i="8"/>
  <c r="AS224" i="8"/>
  <c r="AS223" i="8"/>
  <c r="AS222" i="8"/>
  <c r="AS221" i="8"/>
  <c r="AS220" i="8"/>
  <c r="AS219" i="8"/>
  <c r="AS218" i="8"/>
  <c r="AS217" i="8"/>
  <c r="AS216" i="8"/>
  <c r="AS215" i="8"/>
  <c r="AS214" i="8"/>
  <c r="AS213" i="8"/>
  <c r="AS212" i="8"/>
  <c r="AS211" i="8"/>
  <c r="AS210" i="8"/>
  <c r="AS209" i="8"/>
  <c r="AS208" i="8"/>
  <c r="AS207" i="8"/>
  <c r="AS206" i="8"/>
  <c r="AS205" i="8"/>
  <c r="AS204" i="8"/>
  <c r="AS203" i="8"/>
  <c r="AS202" i="8"/>
  <c r="AS201" i="8"/>
  <c r="AS200" i="8"/>
  <c r="AS199" i="8"/>
  <c r="AS198" i="8"/>
  <c r="AS197" i="8"/>
  <c r="AS196" i="8"/>
  <c r="AS195" i="8"/>
  <c r="AS194" i="8"/>
  <c r="AS193" i="8"/>
  <c r="AS192" i="8"/>
  <c r="AS191" i="8"/>
  <c r="AS190" i="8"/>
  <c r="AS189" i="8"/>
  <c r="AS188" i="8"/>
  <c r="AS187" i="8"/>
  <c r="AS186" i="8"/>
  <c r="AS185" i="8"/>
  <c r="AS184" i="8"/>
  <c r="AS183" i="8"/>
  <c r="AS182" i="8"/>
  <c r="AS181" i="8"/>
  <c r="AS180" i="8"/>
  <c r="AS179" i="8"/>
  <c r="AS178" i="8"/>
  <c r="AS177" i="8"/>
  <c r="AS176" i="8"/>
  <c r="AS175" i="8"/>
  <c r="AS174" i="8"/>
  <c r="AS173" i="8"/>
  <c r="AS172" i="8"/>
  <c r="AS171" i="8"/>
  <c r="AS170" i="8"/>
  <c r="AS169" i="8"/>
  <c r="AS168" i="8"/>
  <c r="AS167" i="8"/>
  <c r="AS166" i="8"/>
  <c r="AS165" i="8"/>
  <c r="AS164" i="8"/>
  <c r="AS163" i="8"/>
  <c r="AS162" i="8"/>
  <c r="AS161" i="8"/>
  <c r="AS160" i="8"/>
  <c r="AS159" i="8"/>
  <c r="AS158" i="8"/>
  <c r="AS157" i="8"/>
  <c r="AS156" i="8"/>
  <c r="AS155" i="8"/>
  <c r="AS154" i="8"/>
  <c r="AS153" i="8"/>
  <c r="AS152" i="8"/>
  <c r="AS151" i="8"/>
  <c r="AS150" i="8"/>
  <c r="AS149" i="8"/>
  <c r="AS148" i="8"/>
  <c r="AS147" i="8"/>
  <c r="AS146" i="8"/>
  <c r="AS145" i="8"/>
  <c r="AS144" i="8"/>
  <c r="AS143" i="8"/>
  <c r="AV141" i="8"/>
  <c r="AQ128" i="8"/>
  <c r="AS127" i="8"/>
  <c r="AV125" i="8"/>
  <c r="AQ112" i="8"/>
  <c r="AS111" i="8"/>
  <c r="AV109" i="8"/>
  <c r="AQ96" i="8"/>
  <c r="AS95" i="8"/>
  <c r="AV93" i="8"/>
  <c r="AQ80" i="8"/>
  <c r="AS79" i="8"/>
  <c r="AV77" i="8"/>
  <c r="AQ64" i="8"/>
  <c r="AS63" i="8"/>
  <c r="AV61" i="8"/>
  <c r="AQ48" i="8"/>
  <c r="AS47" i="8"/>
  <c r="AV45" i="8"/>
  <c r="AQ32" i="8"/>
  <c r="AS31" i="8"/>
  <c r="AV29" i="8"/>
  <c r="AQ16" i="8"/>
  <c r="AS15" i="8"/>
  <c r="AV13" i="8"/>
  <c r="AV134" i="8"/>
  <c r="AV86" i="8"/>
  <c r="AQ57" i="8"/>
  <c r="AS8" i="8"/>
  <c r="AQ88" i="8"/>
  <c r="AS71" i="8"/>
  <c r="AQ247" i="8"/>
  <c r="AQ246" i="8"/>
  <c r="AW246" i="8" s="1"/>
  <c r="AQ245" i="8"/>
  <c r="AQ244" i="8"/>
  <c r="AQ243" i="8"/>
  <c r="AQ242" i="8"/>
  <c r="AQ241" i="8"/>
  <c r="AQ240" i="8"/>
  <c r="AQ239" i="8"/>
  <c r="AQ238" i="8"/>
  <c r="AQ237" i="8"/>
  <c r="AQ236" i="8"/>
  <c r="AQ235" i="8"/>
  <c r="AQ234" i="8"/>
  <c r="AQ233" i="8"/>
  <c r="AQ232" i="8"/>
  <c r="AQ231" i="8"/>
  <c r="AQ230" i="8"/>
  <c r="AQ229" i="8"/>
  <c r="AQ228" i="8"/>
  <c r="AQ227" i="8"/>
  <c r="AQ226" i="8"/>
  <c r="AQ225" i="8"/>
  <c r="AQ224" i="8"/>
  <c r="AQ223" i="8"/>
  <c r="AQ222" i="8"/>
  <c r="AQ221" i="8"/>
  <c r="AQ220" i="8"/>
  <c r="AQ219" i="8"/>
  <c r="AQ218" i="8"/>
  <c r="AQ217" i="8"/>
  <c r="AQ216" i="8"/>
  <c r="AQ215" i="8"/>
  <c r="AQ214" i="8"/>
  <c r="AQ213" i="8"/>
  <c r="AQ212" i="8"/>
  <c r="AQ211" i="8"/>
  <c r="AQ210" i="8"/>
  <c r="AQ209" i="8"/>
  <c r="AQ208" i="8"/>
  <c r="AQ207" i="8"/>
  <c r="AQ206" i="8"/>
  <c r="AQ205" i="8"/>
  <c r="AQ204" i="8"/>
  <c r="AQ203" i="8"/>
  <c r="AQ202" i="8"/>
  <c r="AQ201" i="8"/>
  <c r="AQ200" i="8"/>
  <c r="AQ199" i="8"/>
  <c r="AQ198" i="8"/>
  <c r="AQ197" i="8"/>
  <c r="AQ196" i="8"/>
  <c r="AQ195" i="8"/>
  <c r="AQ194" i="8"/>
  <c r="AQ193" i="8"/>
  <c r="AQ192" i="8"/>
  <c r="AQ191" i="8"/>
  <c r="AQ190" i="8"/>
  <c r="AQ189" i="8"/>
  <c r="AQ188" i="8"/>
  <c r="AQ187" i="8"/>
  <c r="AQ186" i="8"/>
  <c r="AQ185" i="8"/>
  <c r="AQ184" i="8"/>
  <c r="AQ183" i="8"/>
  <c r="AQ182" i="8"/>
  <c r="AQ181" i="8"/>
  <c r="AQ180" i="8"/>
  <c r="AQ179" i="8"/>
  <c r="AQ178" i="8"/>
  <c r="AQ177" i="8"/>
  <c r="AQ176" i="8"/>
  <c r="AQ175" i="8"/>
  <c r="AQ174" i="8"/>
  <c r="AQ173" i="8"/>
  <c r="AQ172" i="8"/>
  <c r="AQ171" i="8"/>
  <c r="AQ170" i="8"/>
  <c r="AQ169" i="8"/>
  <c r="AQ168" i="8"/>
  <c r="AQ167" i="8"/>
  <c r="AQ166" i="8"/>
  <c r="AQ165" i="8"/>
  <c r="AQ164" i="8"/>
  <c r="AQ163" i="8"/>
  <c r="AQ162" i="8"/>
  <c r="AQ161" i="8"/>
  <c r="AQ160" i="8"/>
  <c r="AQ159" i="8"/>
  <c r="AQ158" i="8"/>
  <c r="AQ157" i="8"/>
  <c r="AQ156" i="8"/>
  <c r="AQ155" i="8"/>
  <c r="AQ154" i="8"/>
  <c r="AQ153" i="8"/>
  <c r="AQ152" i="8"/>
  <c r="AQ151" i="8"/>
  <c r="AQ150" i="8"/>
  <c r="AQ149" i="8"/>
  <c r="AQ148" i="8"/>
  <c r="AQ147" i="8"/>
  <c r="AQ146" i="8"/>
  <c r="AW146" i="8" s="1"/>
  <c r="AQ145" i="8"/>
  <c r="AQ144" i="8"/>
  <c r="AW144" i="8" s="1"/>
  <c r="AQ143" i="8"/>
  <c r="AS142" i="8"/>
  <c r="AV140" i="8"/>
  <c r="AQ127" i="8"/>
  <c r="AS126" i="8"/>
  <c r="AV124" i="8"/>
  <c r="AQ111" i="8"/>
  <c r="AS110" i="8"/>
  <c r="AV108" i="8"/>
  <c r="AQ95" i="8"/>
  <c r="AS94" i="8"/>
  <c r="AV92" i="8"/>
  <c r="AQ79" i="8"/>
  <c r="AS78" i="8"/>
  <c r="AV76" i="8"/>
  <c r="AQ63" i="8"/>
  <c r="AS62" i="8"/>
  <c r="AV60" i="8"/>
  <c r="AQ47" i="8"/>
  <c r="AS46" i="8"/>
  <c r="AV44" i="8"/>
  <c r="AQ31" i="8"/>
  <c r="AS30" i="8"/>
  <c r="AV28" i="8"/>
  <c r="AQ15" i="8"/>
  <c r="AS14" i="8"/>
  <c r="AV12" i="8"/>
  <c r="AQ105" i="8"/>
  <c r="AS88" i="8"/>
  <c r="AV70" i="8"/>
  <c r="AQ267" i="8"/>
  <c r="AQ259" i="8"/>
  <c r="AQ251" i="8"/>
  <c r="AQ142" i="8"/>
  <c r="AS141" i="8"/>
  <c r="AV139" i="8"/>
  <c r="AQ126" i="8"/>
  <c r="AS125" i="8"/>
  <c r="AV123" i="8"/>
  <c r="AQ110" i="8"/>
  <c r="AS109" i="8"/>
  <c r="AV107" i="8"/>
  <c r="AQ94" i="8"/>
  <c r="AS93" i="8"/>
  <c r="AV91" i="8"/>
  <c r="AQ78" i="8"/>
  <c r="AS77" i="8"/>
  <c r="AV75" i="8"/>
  <c r="AQ62" i="8"/>
  <c r="AS61" i="8"/>
  <c r="AV59" i="8"/>
  <c r="AQ46" i="8"/>
  <c r="AS45" i="8"/>
  <c r="AV43" i="8"/>
  <c r="AQ30" i="8"/>
  <c r="AT30" i="8" s="1"/>
  <c r="AS29" i="8"/>
  <c r="AV27" i="8"/>
  <c r="AQ14" i="8"/>
  <c r="AS13" i="8"/>
  <c r="AV11" i="8"/>
  <c r="AV9" i="8"/>
  <c r="AQ25" i="8"/>
  <c r="AQ120" i="8"/>
  <c r="AV69" i="8"/>
  <c r="AV19" i="8"/>
  <c r="AS545" i="8"/>
  <c r="AQ141" i="8"/>
  <c r="AS140" i="8"/>
  <c r="AV138" i="8"/>
  <c r="AQ125" i="8"/>
  <c r="AS124" i="8"/>
  <c r="AV122" i="8"/>
  <c r="AQ109" i="8"/>
  <c r="AS108" i="8"/>
  <c r="AV106" i="8"/>
  <c r="AQ93" i="8"/>
  <c r="AS92" i="8"/>
  <c r="AV90" i="8"/>
  <c r="AQ77" i="8"/>
  <c r="AS76" i="8"/>
  <c r="AV74" i="8"/>
  <c r="AQ61" i="8"/>
  <c r="AS60" i="8"/>
  <c r="AV58" i="8"/>
  <c r="AQ45" i="8"/>
  <c r="AS44" i="8"/>
  <c r="AV42" i="8"/>
  <c r="AQ29" i="8"/>
  <c r="AS28" i="8"/>
  <c r="AV26" i="8"/>
  <c r="AQ13" i="8"/>
  <c r="AS12" i="8"/>
  <c r="AV10" i="8"/>
  <c r="AV102" i="8"/>
  <c r="AS40" i="8"/>
  <c r="AQ266" i="8"/>
  <c r="AS135" i="8"/>
  <c r="AQ24" i="8"/>
  <c r="AV67" i="8"/>
  <c r="AV51" i="8"/>
  <c r="AQ272" i="8"/>
  <c r="AQ264" i="8"/>
  <c r="AQ256" i="8"/>
  <c r="AQ140" i="8"/>
  <c r="AS139" i="8"/>
  <c r="AV137" i="8"/>
  <c r="AQ124" i="8"/>
  <c r="AS123" i="8"/>
  <c r="AV121" i="8"/>
  <c r="AQ108" i="8"/>
  <c r="AS107" i="8"/>
  <c r="AV105" i="8"/>
  <c r="AQ92" i="8"/>
  <c r="AS91" i="8"/>
  <c r="AV89" i="8"/>
  <c r="AQ76" i="8"/>
  <c r="AS75" i="8"/>
  <c r="AV73" i="8"/>
  <c r="AQ60" i="8"/>
  <c r="AS59" i="8"/>
  <c r="AV57" i="8"/>
  <c r="AQ44" i="8"/>
  <c r="AS43" i="8"/>
  <c r="AV41" i="8"/>
  <c r="AQ28" i="8"/>
  <c r="AS27" i="8"/>
  <c r="AV25" i="8"/>
  <c r="AQ12" i="8"/>
  <c r="AS11" i="8"/>
  <c r="AV6" i="8"/>
  <c r="AV518" i="8"/>
  <c r="AQ248" i="8"/>
  <c r="AQ139" i="8"/>
  <c r="AS138" i="8"/>
  <c r="AV136" i="8"/>
  <c r="AQ123" i="8"/>
  <c r="AS122" i="8"/>
  <c r="AV120" i="8"/>
  <c r="AQ107" i="8"/>
  <c r="AS106" i="8"/>
  <c r="AV104" i="8"/>
  <c r="AQ91" i="8"/>
  <c r="AS90" i="8"/>
  <c r="AV88" i="8"/>
  <c r="AQ75" i="8"/>
  <c r="AS74" i="8"/>
  <c r="AV72" i="8"/>
  <c r="AQ59" i="8"/>
  <c r="AS58" i="8"/>
  <c r="AV56" i="8"/>
  <c r="AQ43" i="8"/>
  <c r="AS42" i="8"/>
  <c r="AV40" i="8"/>
  <c r="AQ27" i="8"/>
  <c r="AS26" i="8"/>
  <c r="AV24" i="8"/>
  <c r="AQ11" i="8"/>
  <c r="AS10" i="8"/>
  <c r="AV8" i="8"/>
  <c r="AS136" i="8"/>
  <c r="AS72" i="8"/>
  <c r="AS103" i="8"/>
  <c r="AV37" i="8"/>
  <c r="AV21" i="8"/>
  <c r="AV5" i="8"/>
  <c r="AQ70" i="8"/>
  <c r="AQ22" i="8"/>
  <c r="AV538" i="8"/>
  <c r="AS517" i="8"/>
  <c r="AQ269" i="8"/>
  <c r="AQ261" i="8"/>
  <c r="AQ253" i="8"/>
  <c r="AQ138" i="8"/>
  <c r="AS137" i="8"/>
  <c r="AV135" i="8"/>
  <c r="AQ122" i="8"/>
  <c r="AS121" i="8"/>
  <c r="AV119" i="8"/>
  <c r="AQ106" i="8"/>
  <c r="AS105" i="8"/>
  <c r="AV103" i="8"/>
  <c r="AQ90" i="8"/>
  <c r="AS89" i="8"/>
  <c r="AV87" i="8"/>
  <c r="AQ74" i="8"/>
  <c r="AS73" i="8"/>
  <c r="AV71" i="8"/>
  <c r="AQ58" i="8"/>
  <c r="AS57" i="8"/>
  <c r="AV55" i="8"/>
  <c r="AQ42" i="8"/>
  <c r="AS41" i="8"/>
  <c r="AV39" i="8"/>
  <c r="AQ26" i="8"/>
  <c r="AS25" i="8"/>
  <c r="AV23" i="8"/>
  <c r="AQ10" i="8"/>
  <c r="AW10" i="8" s="1"/>
  <c r="AS9" i="8"/>
  <c r="AV7" i="8"/>
  <c r="AS536" i="8"/>
  <c r="AQ121" i="8"/>
  <c r="AS56" i="8"/>
  <c r="AV133" i="8"/>
  <c r="AQ104" i="8"/>
  <c r="AQ40" i="8"/>
  <c r="AQ38" i="8"/>
  <c r="AQ6" i="8"/>
  <c r="AS532" i="8"/>
  <c r="AQ135" i="8"/>
  <c r="AT135" i="8" s="1"/>
  <c r="AS134" i="8"/>
  <c r="AV132" i="8"/>
  <c r="AQ119" i="8"/>
  <c r="AS118" i="8"/>
  <c r="AV116" i="8"/>
  <c r="AQ103" i="8"/>
  <c r="AS102" i="8"/>
  <c r="AV100" i="8"/>
  <c r="AQ87" i="8"/>
  <c r="AS86" i="8"/>
  <c r="AV84" i="8"/>
  <c r="AQ71" i="8"/>
  <c r="AS70" i="8"/>
  <c r="AV68" i="8"/>
  <c r="AQ55" i="8"/>
  <c r="AS54" i="8"/>
  <c r="AV52" i="8"/>
  <c r="AQ39" i="8"/>
  <c r="AS38" i="8"/>
  <c r="AV36" i="8"/>
  <c r="AQ23" i="8"/>
  <c r="AS22" i="8"/>
  <c r="AV20" i="8"/>
  <c r="AQ7" i="8"/>
  <c r="AS6" i="8"/>
  <c r="AQ271" i="8"/>
  <c r="AQ263" i="8"/>
  <c r="AQ255" i="8"/>
  <c r="AQ134" i="8"/>
  <c r="AS133" i="8"/>
  <c r="AV131" i="8"/>
  <c r="AQ118" i="8"/>
  <c r="AS117" i="8"/>
  <c r="AV115" i="8"/>
  <c r="AQ102" i="8"/>
  <c r="AS101" i="8"/>
  <c r="AV99" i="8"/>
  <c r="AQ86" i="8"/>
  <c r="AS85" i="8"/>
  <c r="AV83" i="8"/>
  <c r="AQ54" i="8"/>
  <c r="AV35" i="8"/>
  <c r="AS5" i="8"/>
  <c r="AS566" i="8"/>
  <c r="AQ133" i="8"/>
  <c r="AS132" i="8"/>
  <c r="AV130" i="8"/>
  <c r="AQ117" i="8"/>
  <c r="AS116" i="8"/>
  <c r="AV114" i="8"/>
  <c r="AQ101" i="8"/>
  <c r="AS100" i="8"/>
  <c r="AV98" i="8"/>
  <c r="AQ85" i="8"/>
  <c r="AS84" i="8"/>
  <c r="AV82" i="8"/>
  <c r="AQ69" i="8"/>
  <c r="AS68" i="8"/>
  <c r="AV66" i="8"/>
  <c r="AQ53" i="8"/>
  <c r="AS52" i="8"/>
  <c r="AV50" i="8"/>
  <c r="AQ37" i="8"/>
  <c r="AS36" i="8"/>
  <c r="AV34" i="8"/>
  <c r="AQ21" i="8"/>
  <c r="AS20" i="8"/>
  <c r="AV18" i="8"/>
  <c r="AQ5" i="8"/>
  <c r="AV118" i="8"/>
  <c r="AQ73" i="8"/>
  <c r="AS39" i="8"/>
  <c r="AQ8" i="8"/>
  <c r="AQ4" i="8"/>
  <c r="BL325" i="8"/>
  <c r="BL1219" i="8"/>
  <c r="BL1235" i="8"/>
  <c r="BL1493" i="8"/>
  <c r="BL1509" i="8"/>
  <c r="BL1525" i="8"/>
  <c r="BL1541" i="8"/>
  <c r="BL1557" i="8"/>
  <c r="BL1573" i="8"/>
  <c r="BL1589" i="8"/>
  <c r="BL1605" i="8"/>
  <c r="BL1621" i="8"/>
  <c r="BL1637" i="8"/>
  <c r="BL1653" i="8"/>
  <c r="BL1669" i="8"/>
  <c r="BL1685" i="8"/>
  <c r="BL1701" i="8"/>
  <c r="BL1717" i="8"/>
  <c r="BL1733" i="8"/>
  <c r="BL1749" i="8"/>
  <c r="BL2255" i="8"/>
  <c r="BL2271" i="8"/>
  <c r="BL2287" i="8"/>
  <c r="BL2303" i="8"/>
  <c r="BL2319" i="8"/>
  <c r="BL2335" i="8"/>
  <c r="BL2531" i="8"/>
  <c r="BL2897" i="8"/>
  <c r="BL2821" i="8"/>
  <c r="BL2934" i="8"/>
  <c r="BL3242" i="8"/>
  <c r="BL3258" i="8"/>
  <c r="BL3274" i="8"/>
  <c r="BL3290" i="8"/>
  <c r="BL3306" i="8"/>
  <c r="BL3322" i="8"/>
  <c r="BL3431" i="8"/>
  <c r="BL3447" i="8"/>
  <c r="BL3463" i="8"/>
  <c r="BL3479" i="8"/>
  <c r="BL3495" i="8"/>
  <c r="BL3694" i="8"/>
  <c r="BL3710" i="8"/>
  <c r="BL3726" i="8"/>
  <c r="BL3742" i="8"/>
  <c r="BL3758" i="8"/>
  <c r="BL3774" i="8"/>
  <c r="BL3790" i="8"/>
  <c r="BL277" i="8"/>
  <c r="BL67" i="8"/>
  <c r="BL26" i="8"/>
  <c r="BL142" i="8"/>
  <c r="BL184" i="8"/>
  <c r="BL128" i="8"/>
  <c r="BL358" i="8"/>
  <c r="BL502" i="8"/>
  <c r="BL559" i="8"/>
  <c r="BL703" i="8"/>
  <c r="BL831" i="8"/>
  <c r="BL1173" i="8"/>
  <c r="BL1332" i="8"/>
  <c r="BL1444" i="8"/>
  <c r="BL1781" i="8"/>
  <c r="BL1827" i="8"/>
  <c r="BL1763" i="8"/>
  <c r="BL1462" i="8"/>
  <c r="BL1478" i="8"/>
  <c r="BL1494" i="8"/>
  <c r="BL1510" i="8"/>
  <c r="BL1526" i="8"/>
  <c r="BL1542" i="8"/>
  <c r="BL1558" i="8"/>
  <c r="BL1574" i="8"/>
  <c r="BL1590" i="8"/>
  <c r="BL1606" i="8"/>
  <c r="BL1622" i="8"/>
  <c r="BL1638" i="8"/>
  <c r="BL1654" i="8"/>
  <c r="BL1670" i="8"/>
  <c r="BL1686" i="8"/>
  <c r="BL1702" i="8"/>
  <c r="BL1718" i="8"/>
  <c r="BL1734" i="8"/>
  <c r="BL1750" i="8"/>
  <c r="BL2230" i="8"/>
  <c r="BL2256" i="8"/>
  <c r="BL2272" i="8"/>
  <c r="BL2288" i="8"/>
  <c r="BL2304" i="8"/>
  <c r="BL2320" i="8"/>
  <c r="BL2336" i="8"/>
  <c r="BL2533" i="8"/>
  <c r="BL2556" i="8"/>
  <c r="BL2834" i="8"/>
  <c r="BL2918" i="8"/>
  <c r="BL2823" i="8"/>
  <c r="BL2678" i="8"/>
  <c r="BL2694" i="8"/>
  <c r="BL2710" i="8"/>
  <c r="BL2726" i="8"/>
  <c r="BL2742" i="8"/>
  <c r="BL2758" i="8"/>
  <c r="BL2774" i="8"/>
  <c r="BL2790" i="8"/>
  <c r="BL2942" i="8"/>
  <c r="BL2940" i="8"/>
  <c r="BL2976" i="8"/>
  <c r="BL2992" i="8"/>
  <c r="BL3008" i="8"/>
  <c r="BL3024" i="8"/>
  <c r="BL3040" i="8"/>
  <c r="BL3056" i="8"/>
  <c r="BL3346" i="8"/>
  <c r="BL3243" i="8"/>
  <c r="BL3259" i="8"/>
  <c r="BL3275" i="8"/>
  <c r="BL3291" i="8"/>
  <c r="BL3307" i="8"/>
  <c r="BL3323" i="8"/>
  <c r="BL3370" i="8"/>
  <c r="BL3328" i="8"/>
  <c r="BL3432" i="8"/>
  <c r="BL3448" i="8"/>
  <c r="BL3464" i="8"/>
  <c r="BL3480" i="8"/>
  <c r="BL3496" i="8"/>
  <c r="BL3644" i="8"/>
  <c r="BL3695" i="8"/>
  <c r="BL3711" i="8"/>
  <c r="BL3727" i="8"/>
  <c r="BL3743" i="8"/>
  <c r="BL3759" i="8"/>
  <c r="BL3775" i="8"/>
  <c r="BL3791" i="8"/>
  <c r="BL116" i="8"/>
  <c r="BL261" i="8"/>
  <c r="BL293" i="8"/>
  <c r="BL49" i="8"/>
  <c r="BL136" i="8"/>
  <c r="BL168" i="8"/>
  <c r="BL216" i="8"/>
  <c r="BL510" i="8"/>
  <c r="BL310" i="8"/>
  <c r="BL326" i="8"/>
  <c r="BL374" i="8"/>
  <c r="BL406" i="8"/>
  <c r="BL438" i="8"/>
  <c r="BL470" i="8"/>
  <c r="BL1170" i="8"/>
  <c r="BL575" i="8"/>
  <c r="BL607" i="8"/>
  <c r="BL639" i="8"/>
  <c r="BL671" i="8"/>
  <c r="BL719" i="8"/>
  <c r="BL751" i="8"/>
  <c r="BL783" i="8"/>
  <c r="BL815" i="8"/>
  <c r="BL1268" i="8"/>
  <c r="BL1316" i="8"/>
  <c r="BL1348" i="8"/>
  <c r="BL1396" i="8"/>
  <c r="BL98" i="8"/>
  <c r="BL56" i="8"/>
  <c r="BL248" i="8"/>
  <c r="BL21" i="8"/>
  <c r="BL44" i="8"/>
  <c r="BL141" i="8"/>
  <c r="BL62" i="8"/>
  <c r="BL111" i="8"/>
  <c r="BL153" i="8"/>
  <c r="BL169" i="8"/>
  <c r="BL185" i="8"/>
  <c r="BL201" i="8"/>
  <c r="BL217" i="8"/>
  <c r="BL233" i="8"/>
  <c r="BL48" i="8"/>
  <c r="BL263" i="8"/>
  <c r="BL279" i="8"/>
  <c r="BL295" i="8"/>
  <c r="BL311" i="8"/>
  <c r="BL327" i="8"/>
  <c r="BL343" i="8"/>
  <c r="BL359" i="8"/>
  <c r="BL375" i="8"/>
  <c r="BL391" i="8"/>
  <c r="BL407" i="8"/>
  <c r="BL423" i="8"/>
  <c r="BL439" i="8"/>
  <c r="BL455" i="8"/>
  <c r="BL471" i="8"/>
  <c r="BL487" i="8"/>
  <c r="BL503" i="8"/>
  <c r="BL544" i="8"/>
  <c r="BL560" i="8"/>
  <c r="BL576" i="8"/>
  <c r="BL592" i="8"/>
  <c r="BL608" i="8"/>
  <c r="BL624" i="8"/>
  <c r="BL640" i="8"/>
  <c r="BL656" i="8"/>
  <c r="BL672" i="8"/>
  <c r="BL688" i="8"/>
  <c r="BL704" i="8"/>
  <c r="BL720" i="8"/>
  <c r="BL736" i="8"/>
  <c r="BL752" i="8"/>
  <c r="BL768" i="8"/>
  <c r="BL784" i="8"/>
  <c r="BL800" i="8"/>
  <c r="BL816" i="8"/>
  <c r="BL832" i="8"/>
  <c r="BL848" i="8"/>
  <c r="BL1175" i="8"/>
  <c r="BL1205" i="8"/>
  <c r="BL1221" i="8"/>
  <c r="BL1237" i="8"/>
  <c r="BL1253" i="8"/>
  <c r="BL1269" i="8"/>
  <c r="BL1285" i="8"/>
  <c r="BL1301" i="8"/>
  <c r="BL1317" i="8"/>
  <c r="BL1333" i="8"/>
  <c r="BL1349" i="8"/>
  <c r="BL1381" i="8"/>
  <c r="BL1413" i="8"/>
  <c r="BL1429" i="8"/>
  <c r="BL1445" i="8"/>
  <c r="BL1783" i="8"/>
  <c r="BL1872" i="8"/>
  <c r="BL1889" i="8"/>
  <c r="BL1882" i="8"/>
  <c r="BL1835" i="8"/>
  <c r="BL1812" i="8"/>
  <c r="BL1463" i="8"/>
  <c r="BL1479" i="8"/>
  <c r="BL1495" i="8"/>
  <c r="BL1511" i="8"/>
  <c r="BL1527" i="8"/>
  <c r="BL1543" i="8"/>
  <c r="BL1559" i="8"/>
  <c r="BL1575" i="8"/>
  <c r="BL1591" i="8"/>
  <c r="BL1607" i="8"/>
  <c r="BL1623" i="8"/>
  <c r="BL1639" i="8"/>
  <c r="BL1655" i="8"/>
  <c r="BL1671" i="8"/>
  <c r="BL1687" i="8"/>
  <c r="BL1703" i="8"/>
  <c r="BL1719" i="8"/>
  <c r="BL1735" i="8"/>
  <c r="BL1751" i="8"/>
  <c r="BL1861" i="8"/>
  <c r="BL2237" i="8"/>
  <c r="BL1910" i="8"/>
  <c r="BL1926" i="8"/>
  <c r="BL1942" i="8"/>
  <c r="BL1958" i="8"/>
  <c r="BL1974" i="8"/>
  <c r="BL1990" i="8"/>
  <c r="BL2006" i="8"/>
  <c r="BL2022" i="8"/>
  <c r="BL2038" i="8"/>
  <c r="BL2054" i="8"/>
  <c r="BL2070" i="8"/>
  <c r="BL2086" i="8"/>
  <c r="BL2102" i="8"/>
  <c r="BL2118" i="8"/>
  <c r="BL2134" i="8"/>
  <c r="BL2150" i="8"/>
  <c r="BL2166" i="8"/>
  <c r="BL2182" i="8"/>
  <c r="BL2202" i="8"/>
  <c r="BL2257" i="8"/>
  <c r="BL2273" i="8"/>
  <c r="BL2289" i="8"/>
  <c r="BL2305" i="8"/>
  <c r="BL2321" i="8"/>
  <c r="BL2337" i="8"/>
  <c r="BL2352" i="8"/>
  <c r="BL2535" i="8"/>
  <c r="BL2528" i="8"/>
  <c r="BL2551" i="8"/>
  <c r="BL2557" i="8"/>
  <c r="BL2924" i="8"/>
  <c r="BL2861" i="8"/>
  <c r="BL2819" i="8"/>
  <c r="BL2679" i="8"/>
  <c r="BL2695" i="8"/>
  <c r="BL2711" i="8"/>
  <c r="BL2727" i="8"/>
  <c r="BL2743" i="8"/>
  <c r="BL2759" i="8"/>
  <c r="BL2775" i="8"/>
  <c r="BL2791" i="8"/>
  <c r="BL2977" i="8"/>
  <c r="BL2993" i="8"/>
  <c r="BL3009" i="8"/>
  <c r="BL3025" i="8"/>
  <c r="BL3041" i="8"/>
  <c r="BL3217" i="8"/>
  <c r="BL3190" i="8"/>
  <c r="BL3348" i="8"/>
  <c r="BL3331" i="8"/>
  <c r="BL3378" i="8"/>
  <c r="BL3372" i="8"/>
  <c r="BL3397" i="8"/>
  <c r="BL3481" i="8"/>
  <c r="BL3497" i="8"/>
  <c r="BL3505" i="8"/>
  <c r="BL3521" i="8"/>
  <c r="BL3598" i="8"/>
  <c r="BL3636" i="8"/>
  <c r="BL152" i="8"/>
  <c r="BL200" i="8"/>
  <c r="BL232" i="8"/>
  <c r="BL262" i="8"/>
  <c r="BL294" i="8"/>
  <c r="BL342" i="8"/>
  <c r="BL390" i="8"/>
  <c r="BL422" i="8"/>
  <c r="BL454" i="8"/>
  <c r="BL486" i="8"/>
  <c r="BL543" i="8"/>
  <c r="BL591" i="8"/>
  <c r="BL623" i="8"/>
  <c r="BL655" i="8"/>
  <c r="BL687" i="8"/>
  <c r="BL735" i="8"/>
  <c r="BL767" i="8"/>
  <c r="BL799" i="8"/>
  <c r="BL847" i="8"/>
  <c r="BL1284" i="8"/>
  <c r="BL61" i="8"/>
  <c r="BL31" i="8"/>
  <c r="BL154" i="8"/>
  <c r="BL170" i="8"/>
  <c r="BL186" i="8"/>
  <c r="BL202" i="8"/>
  <c r="BL218" i="8"/>
  <c r="BL234" i="8"/>
  <c r="BL508" i="8"/>
  <c r="BL264" i="8"/>
  <c r="BL280" i="8"/>
  <c r="BL296" i="8"/>
  <c r="BL312" i="8"/>
  <c r="BL328" i="8"/>
  <c r="BL344" i="8"/>
  <c r="BL360" i="8"/>
  <c r="BL376" i="8"/>
  <c r="BL392" i="8"/>
  <c r="BL408" i="8"/>
  <c r="BL424" i="8"/>
  <c r="BL440" i="8"/>
  <c r="BL456" i="8"/>
  <c r="BL472" i="8"/>
  <c r="BL488" i="8"/>
  <c r="BL504" i="8"/>
  <c r="BL1174" i="8"/>
  <c r="BL1193" i="8"/>
  <c r="BL1189" i="8"/>
  <c r="BL864" i="8"/>
  <c r="BL880" i="8"/>
  <c r="BL896" i="8"/>
  <c r="BL912" i="8"/>
  <c r="BL928" i="8"/>
  <c r="BL944" i="8"/>
  <c r="BL960" i="8"/>
  <c r="BL976" i="8"/>
  <c r="BL992" i="8"/>
  <c r="BL1008" i="8"/>
  <c r="BL1024" i="8"/>
  <c r="BL1040" i="8"/>
  <c r="BL1056" i="8"/>
  <c r="BL1072" i="8"/>
  <c r="BL1088" i="8"/>
  <c r="BL1104" i="8"/>
  <c r="BL1120" i="8"/>
  <c r="BL1136" i="8"/>
  <c r="BL1152" i="8"/>
  <c r="BL1178" i="8"/>
  <c r="BL1206" i="8"/>
  <c r="BL1222" i="8"/>
  <c r="BL1238" i="8"/>
  <c r="BL1254" i="8"/>
  <c r="BL1270" i="8"/>
  <c r="BL1286" i="8"/>
  <c r="BL1302" i="8"/>
  <c r="BL1318" i="8"/>
  <c r="BL1334" i="8"/>
  <c r="BL1350" i="8"/>
  <c r="BL1366" i="8"/>
  <c r="BL1382" i="8"/>
  <c r="BL1398" i="8"/>
  <c r="BL1414" i="8"/>
  <c r="BL1430" i="8"/>
  <c r="BL1446" i="8"/>
  <c r="BL1785" i="8"/>
  <c r="BL1880" i="8"/>
  <c r="BL1897" i="8"/>
  <c r="BL1890" i="8"/>
  <c r="BL1843" i="8"/>
  <c r="BL1464" i="8"/>
  <c r="BL1480" i="8"/>
  <c r="BL1672" i="8"/>
  <c r="BL1688" i="8"/>
  <c r="BL1704" i="8"/>
  <c r="BL1720" i="8"/>
  <c r="BL1736" i="8"/>
  <c r="BL1752" i="8"/>
  <c r="BL1869" i="8"/>
  <c r="BL2231" i="8"/>
  <c r="BL2224" i="8"/>
  <c r="BL2218" i="8"/>
  <c r="BL2232" i="8"/>
  <c r="BL1911" i="8"/>
  <c r="BL1927" i="8"/>
  <c r="BL1943" i="8"/>
  <c r="BL1959" i="8"/>
  <c r="BL1975" i="8"/>
  <c r="BL1991" i="8"/>
  <c r="BL2007" i="8"/>
  <c r="BL2023" i="8"/>
  <c r="BL2039" i="8"/>
  <c r="BL2055" i="8"/>
  <c r="BL2071" i="8"/>
  <c r="BL2087" i="8"/>
  <c r="BL2103" i="8"/>
  <c r="BL2119" i="8"/>
  <c r="BL2135" i="8"/>
  <c r="BL2151" i="8"/>
  <c r="BL2167" i="8"/>
  <c r="BL2183" i="8"/>
  <c r="BL2238" i="8"/>
  <c r="BL2242" i="8"/>
  <c r="BL2258" i="8"/>
  <c r="BL2274" i="8"/>
  <c r="BL2290" i="8"/>
  <c r="BL2306" i="8"/>
  <c r="BL2322" i="8"/>
  <c r="BL2338" i="8"/>
  <c r="BL2548" i="8"/>
  <c r="BL2537" i="8"/>
  <c r="BL2368" i="8"/>
  <c r="BL2384" i="8"/>
  <c r="BL2400" i="8"/>
  <c r="BL2416" i="8"/>
  <c r="BL2432" i="8"/>
  <c r="BL2448" i="8"/>
  <c r="BL2464" i="8"/>
  <c r="BL2480" i="8"/>
  <c r="BL2496" i="8"/>
  <c r="BL2512" i="8"/>
  <c r="BL2530" i="8"/>
  <c r="BL2818" i="8"/>
  <c r="BL2849" i="8"/>
  <c r="BL2888" i="8"/>
  <c r="BL2841" i="8"/>
  <c r="BL2806" i="8"/>
  <c r="BL2922" i="8"/>
  <c r="BL2680" i="8"/>
  <c r="BL2696" i="8"/>
  <c r="BL2712" i="8"/>
  <c r="BL2728" i="8"/>
  <c r="BL2744" i="8"/>
  <c r="BL2760" i="8"/>
  <c r="BL2776" i="8"/>
  <c r="BL2792" i="8"/>
  <c r="BL2837" i="8"/>
  <c r="BL2931" i="8"/>
  <c r="BL2956" i="8"/>
  <c r="BL3350" i="8"/>
  <c r="BL3603" i="8"/>
  <c r="BL3506" i="8"/>
  <c r="BL3602" i="8"/>
  <c r="BL3638" i="8"/>
  <c r="BL235" i="8"/>
  <c r="BL1073" i="8"/>
  <c r="BL1089" i="8"/>
  <c r="BL1105" i="8"/>
  <c r="BL1121" i="8"/>
  <c r="BL1137" i="8"/>
  <c r="BL1153" i="8"/>
  <c r="BL1207" i="8"/>
  <c r="BL1223" i="8"/>
  <c r="BL1239" i="8"/>
  <c r="BL1255" i="8"/>
  <c r="BL1271" i="8"/>
  <c r="BL1303" i="8"/>
  <c r="BL1335" i="8"/>
  <c r="BL1351" i="8"/>
  <c r="BL1383" i="8"/>
  <c r="BL1415" i="8"/>
  <c r="BL1447" i="8"/>
  <c r="BL1787" i="8"/>
  <c r="BL1760" i="8"/>
  <c r="BL1772" i="8"/>
  <c r="BL1828" i="8"/>
  <c r="BL1481" i="8"/>
  <c r="BL2220" i="8"/>
  <c r="BL2206" i="8"/>
  <c r="BL2945" i="8"/>
  <c r="BL2939" i="8"/>
  <c r="BL2979" i="8"/>
  <c r="BL2995" i="8"/>
  <c r="BL3011" i="8"/>
  <c r="BL3027" i="8"/>
  <c r="BL3043" i="8"/>
  <c r="BL3216" i="8"/>
  <c r="BL3096" i="8"/>
  <c r="BL3112" i="8"/>
  <c r="BL3128" i="8"/>
  <c r="BL3144" i="8"/>
  <c r="BL3160" i="8"/>
  <c r="BL3176" i="8"/>
  <c r="BL3352" i="8"/>
  <c r="BL3230" i="8"/>
  <c r="BL3246" i="8"/>
  <c r="BL3262" i="8"/>
  <c r="BL3278" i="8"/>
  <c r="BL3294" i="8"/>
  <c r="BL3310" i="8"/>
  <c r="BL3394" i="8"/>
  <c r="BL3388" i="8"/>
  <c r="BL3413" i="8"/>
  <c r="BL3624" i="8"/>
  <c r="BL2586" i="8"/>
  <c r="BL171" i="8"/>
  <c r="BL117" i="8"/>
  <c r="BL127" i="8"/>
  <c r="BL156" i="8"/>
  <c r="BL172" i="8"/>
  <c r="BL188" i="8"/>
  <c r="BL204" i="8"/>
  <c r="BL220" i="8"/>
  <c r="BL236" i="8"/>
  <c r="BL250" i="8"/>
  <c r="BL266" i="8"/>
  <c r="BL282" i="8"/>
  <c r="BL1208" i="8"/>
  <c r="BL1272" i="8"/>
  <c r="BL1288" i="8"/>
  <c r="BL1304" i="8"/>
  <c r="BL1320" i="8"/>
  <c r="BL1352" i="8"/>
  <c r="BL1368" i="8"/>
  <c r="BL1416" i="8"/>
  <c r="BL1432" i="8"/>
  <c r="BL1789" i="8"/>
  <c r="BL1768" i="8"/>
  <c r="BL1859" i="8"/>
  <c r="BL1466" i="8"/>
  <c r="BL1498" i="8"/>
  <c r="BL1514" i="8"/>
  <c r="BL1530" i="8"/>
  <c r="BL1546" i="8"/>
  <c r="BL1562" i="8"/>
  <c r="BL1578" i="8"/>
  <c r="BL1594" i="8"/>
  <c r="BL1610" i="8"/>
  <c r="BL1626" i="8"/>
  <c r="BL1642" i="8"/>
  <c r="BL1658" i="8"/>
  <c r="BL1674" i="8"/>
  <c r="BL1690" i="8"/>
  <c r="BL1706" i="8"/>
  <c r="BL1722" i="8"/>
  <c r="BL1738" i="8"/>
  <c r="BL1754" i="8"/>
  <c r="BL2089" i="8"/>
  <c r="BL2105" i="8"/>
  <c r="BL2121" i="8"/>
  <c r="BL2137" i="8"/>
  <c r="BL2153" i="8"/>
  <c r="BL2169" i="8"/>
  <c r="BL2185" i="8"/>
  <c r="BL2244" i="8"/>
  <c r="BL2260" i="8"/>
  <c r="BL2276" i="8"/>
  <c r="BL2292" i="8"/>
  <c r="BL2308" i="8"/>
  <c r="BL2324" i="8"/>
  <c r="BL2340" i="8"/>
  <c r="BL2541" i="8"/>
  <c r="BL2534" i="8"/>
  <c r="BL2822" i="8"/>
  <c r="BL2820" i="8"/>
  <c r="BL2853" i="8"/>
  <c r="BL2936" i="8"/>
  <c r="BL2946" i="8"/>
  <c r="BL2960" i="8"/>
  <c r="BL2980" i="8"/>
  <c r="BL2996" i="8"/>
  <c r="BL3012" i="8"/>
  <c r="BL3028" i="8"/>
  <c r="BL3044" i="8"/>
  <c r="BL3192" i="8"/>
  <c r="BL3218" i="8"/>
  <c r="BL3194" i="8"/>
  <c r="BL3191" i="8"/>
  <c r="BL3207" i="8"/>
  <c r="BL3193" i="8"/>
  <c r="BL3065" i="8"/>
  <c r="BL3081" i="8"/>
  <c r="BL3097" i="8"/>
  <c r="BL3113" i="8"/>
  <c r="BL3129" i="8"/>
  <c r="BL3145" i="8"/>
  <c r="BL3161" i="8"/>
  <c r="BL3177" i="8"/>
  <c r="BL3231" i="8"/>
  <c r="BL3247" i="8"/>
  <c r="BL3263" i="8"/>
  <c r="BL3279" i="8"/>
  <c r="BL3295" i="8"/>
  <c r="BL3311" i="8"/>
  <c r="BL3377" i="8"/>
  <c r="BL3402" i="8"/>
  <c r="BL3396" i="8"/>
  <c r="BL3325" i="8"/>
  <c r="BL3632" i="8"/>
  <c r="BL3420" i="8"/>
  <c r="BL3436" i="8"/>
  <c r="BL3452" i="8"/>
  <c r="BL3468" i="8"/>
  <c r="BL3484" i="8"/>
  <c r="BL3500" i="8"/>
  <c r="BL3626" i="8"/>
  <c r="BL3508" i="8"/>
  <c r="BL3524" i="8"/>
  <c r="BL3597" i="8"/>
  <c r="BL155" i="8"/>
  <c r="BL1162" i="8"/>
  <c r="BL867" i="8"/>
  <c r="BL883" i="8"/>
  <c r="BL899" i="8"/>
  <c r="BL915" i="8"/>
  <c r="BL931" i="8"/>
  <c r="BL947" i="8"/>
  <c r="BL963" i="8"/>
  <c r="BL979" i="8"/>
  <c r="BL995" i="8"/>
  <c r="BL1011" i="8"/>
  <c r="BL1027" i="8"/>
  <c r="BL1043" i="8"/>
  <c r="BL1059" i="8"/>
  <c r="BL1075" i="8"/>
  <c r="BL1091" i="8"/>
  <c r="BL1107" i="8"/>
  <c r="BL1123" i="8"/>
  <c r="BL1139" i="8"/>
  <c r="BL1155" i="8"/>
  <c r="BL1241" i="8"/>
  <c r="BL1257" i="8"/>
  <c r="BL1289" i="8"/>
  <c r="BL1305" i="8"/>
  <c r="BL1321" i="8"/>
  <c r="BL1369" i="8"/>
  <c r="BL1385" i="8"/>
  <c r="BL1401" i="8"/>
  <c r="BL1417" i="8"/>
  <c r="BL1449" i="8"/>
  <c r="BL1844" i="8"/>
  <c r="BL1483" i="8"/>
  <c r="BL1893" i="8"/>
  <c r="BL2205" i="8"/>
  <c r="BL2211" i="8"/>
  <c r="BL2435" i="8"/>
  <c r="BL2451" i="8"/>
  <c r="BL2467" i="8"/>
  <c r="BL2483" i="8"/>
  <c r="BL2499" i="8"/>
  <c r="BL2515" i="8"/>
  <c r="BL2517" i="8"/>
  <c r="BL2827" i="8"/>
  <c r="BL2893" i="8"/>
  <c r="BL2867" i="8"/>
  <c r="BL2863" i="8"/>
  <c r="BL2747" i="8"/>
  <c r="BL2763" i="8"/>
  <c r="BL2779" i="8"/>
  <c r="BL2795" i="8"/>
  <c r="BL2929" i="8"/>
  <c r="BL2859" i="8"/>
  <c r="BL2944" i="8"/>
  <c r="BL2997" i="8"/>
  <c r="BL3013" i="8"/>
  <c r="BL3029" i="8"/>
  <c r="BL3045" i="8"/>
  <c r="BL3199" i="8"/>
  <c r="BL3082" i="8"/>
  <c r="BL3098" i="8"/>
  <c r="BL3114" i="8"/>
  <c r="BL3130" i="8"/>
  <c r="BL3146" i="8"/>
  <c r="BL3162" i="8"/>
  <c r="BL3178" i="8"/>
  <c r="BL3222" i="8"/>
  <c r="BL3248" i="8"/>
  <c r="BL3264" i="8"/>
  <c r="BL3280" i="8"/>
  <c r="BL3296" i="8"/>
  <c r="BL3312" i="8"/>
  <c r="BL3385" i="8"/>
  <c r="BL3333" i="8"/>
  <c r="BL3410" i="8"/>
  <c r="BL3404" i="8"/>
  <c r="BL3332" i="8"/>
  <c r="BL3421" i="8"/>
  <c r="BL3437" i="8"/>
  <c r="BL3453" i="8"/>
  <c r="BL3469" i="8"/>
  <c r="BL3485" i="8"/>
  <c r="BL3501" i="8"/>
  <c r="BL3628" i="8"/>
  <c r="BL3595" i="8"/>
  <c r="BL3509" i="8"/>
  <c r="BL3525" i="8"/>
  <c r="BL3601" i="8"/>
  <c r="BL505" i="8"/>
  <c r="BL85" i="8"/>
  <c r="BL348" i="8"/>
  <c r="BL1168" i="8"/>
  <c r="BL597" i="8"/>
  <c r="BL677" i="8"/>
  <c r="BL757" i="8"/>
  <c r="BL837" i="8"/>
  <c r="BL900" i="8"/>
  <c r="BL980" i="8"/>
  <c r="BL1060" i="8"/>
  <c r="BL1140" i="8"/>
  <c r="BL1195" i="8"/>
  <c r="BL1210" i="8"/>
  <c r="BL1258" i="8"/>
  <c r="BL1274" i="8"/>
  <c r="BL1290" i="8"/>
  <c r="BL1306" i="8"/>
  <c r="BL1338" i="8"/>
  <c r="BL1402" i="8"/>
  <c r="BL1434" i="8"/>
  <c r="BL1450" i="8"/>
  <c r="BL1875" i="8"/>
  <c r="BL1468" i="8"/>
  <c r="BL1484" i="8"/>
  <c r="BL1797" i="8"/>
  <c r="BL2226" i="8"/>
  <c r="BL2233" i="8"/>
  <c r="BL2356" i="8"/>
  <c r="BL2372" i="8"/>
  <c r="BL2388" i="8"/>
  <c r="BL2404" i="8"/>
  <c r="BL2420" i="8"/>
  <c r="BL2436" i="8"/>
  <c r="BL2452" i="8"/>
  <c r="BL2468" i="8"/>
  <c r="BL2484" i="8"/>
  <c r="BL2500" i="8"/>
  <c r="BL2838" i="8"/>
  <c r="BL2869" i="8"/>
  <c r="BL2824" i="8"/>
  <c r="BL3147" i="8"/>
  <c r="BL3163" i="8"/>
  <c r="BL3179" i="8"/>
  <c r="BL3365" i="8"/>
  <c r="BL3393" i="8"/>
  <c r="BL3418" i="8"/>
  <c r="BL3422" i="8"/>
  <c r="BL3634" i="8"/>
  <c r="BL3510" i="8"/>
  <c r="BL219" i="8"/>
  <c r="BL300" i="8"/>
  <c r="BL533" i="8"/>
  <c r="BL549" i="8"/>
  <c r="BL565" i="8"/>
  <c r="BL581" i="8"/>
  <c r="BL613" i="8"/>
  <c r="BL629" i="8"/>
  <c r="BL645" i="8"/>
  <c r="BL661" i="8"/>
  <c r="BL693" i="8"/>
  <c r="BL709" i="8"/>
  <c r="BL725" i="8"/>
  <c r="BL741" i="8"/>
  <c r="BL773" i="8"/>
  <c r="BL789" i="8"/>
  <c r="BL805" i="8"/>
  <c r="BL821" i="8"/>
  <c r="BL852" i="8"/>
  <c r="BL868" i="8"/>
  <c r="BL884" i="8"/>
  <c r="BL916" i="8"/>
  <c r="BL932" i="8"/>
  <c r="BL948" i="8"/>
  <c r="BL964" i="8"/>
  <c r="BL996" i="8"/>
  <c r="BL1012" i="8"/>
  <c r="BL1028" i="8"/>
  <c r="BL1044" i="8"/>
  <c r="BL1076" i="8"/>
  <c r="BL1092" i="8"/>
  <c r="BL1108" i="8"/>
  <c r="BL1124" i="8"/>
  <c r="BL1386" i="8"/>
  <c r="BL130" i="8"/>
  <c r="BL19" i="8"/>
  <c r="BL6" i="8"/>
  <c r="BL84" i="8"/>
  <c r="BL135" i="8"/>
  <c r="BL69" i="8"/>
  <c r="BL101" i="8"/>
  <c r="BL76" i="8"/>
  <c r="BL94" i="8"/>
  <c r="BL80" i="8"/>
  <c r="BL513" i="8"/>
  <c r="BL253" i="8"/>
  <c r="BL269" i="8"/>
  <c r="BL285" i="8"/>
  <c r="BL301" i="8"/>
  <c r="BL317" i="8"/>
  <c r="BL333" i="8"/>
  <c r="BL349" i="8"/>
  <c r="BL534" i="8"/>
  <c r="BL550" i="8"/>
  <c r="BL566" i="8"/>
  <c r="BL582" i="8"/>
  <c r="BL598" i="8"/>
  <c r="BL614" i="8"/>
  <c r="BL630" i="8"/>
  <c r="BL646" i="8"/>
  <c r="BL662" i="8"/>
  <c r="BL678" i="8"/>
  <c r="BL694" i="8"/>
  <c r="BL710" i="8"/>
  <c r="BL726" i="8"/>
  <c r="BL742" i="8"/>
  <c r="BL758" i="8"/>
  <c r="BL774" i="8"/>
  <c r="BL790" i="8"/>
  <c r="BL806" i="8"/>
  <c r="BL822" i="8"/>
  <c r="BL838" i="8"/>
  <c r="BL1197" i="8"/>
  <c r="BL1180" i="8"/>
  <c r="BL853" i="8"/>
  <c r="BL869" i="8"/>
  <c r="BL885" i="8"/>
  <c r="BL901" i="8"/>
  <c r="BL917" i="8"/>
  <c r="BL933" i="8"/>
  <c r="BL949" i="8"/>
  <c r="BL965" i="8"/>
  <c r="BL981" i="8"/>
  <c r="BL997" i="8"/>
  <c r="BL1013" i="8"/>
  <c r="BL1029" i="8"/>
  <c r="BL1045" i="8"/>
  <c r="BL1061" i="8"/>
  <c r="BL1077" i="8"/>
  <c r="BL1093" i="8"/>
  <c r="BL1109" i="8"/>
  <c r="BL1125" i="8"/>
  <c r="BL1141" i="8"/>
  <c r="BL1159" i="8"/>
  <c r="BL1211" i="8"/>
  <c r="BL1227" i="8"/>
  <c r="BL1243" i="8"/>
  <c r="BL1259" i="8"/>
  <c r="BL1275" i="8"/>
  <c r="BL1291" i="8"/>
  <c r="BL1307" i="8"/>
  <c r="BL1323" i="8"/>
  <c r="BL1339" i="8"/>
  <c r="BL1355" i="8"/>
  <c r="BL1371" i="8"/>
  <c r="BL1387" i="8"/>
  <c r="BL1403" i="8"/>
  <c r="BL1419" i="8"/>
  <c r="BL1435" i="8"/>
  <c r="BL1451" i="8"/>
  <c r="BL1795" i="8"/>
  <c r="BL1809" i="8"/>
  <c r="BL1759" i="8"/>
  <c r="BL1883" i="8"/>
  <c r="BL1780" i="8"/>
  <c r="BL1860" i="8"/>
  <c r="BL1469" i="8"/>
  <c r="BL1485" i="8"/>
  <c r="BL1501" i="8"/>
  <c r="BL1517" i="8"/>
  <c r="BL1533" i="8"/>
  <c r="BL1549" i="8"/>
  <c r="BL1565" i="8"/>
  <c r="BL1581" i="8"/>
  <c r="BL1597" i="8"/>
  <c r="BL1613" i="8"/>
  <c r="BL1629" i="8"/>
  <c r="BL1645" i="8"/>
  <c r="BL1661" i="8"/>
  <c r="BL1677" i="8"/>
  <c r="BL1693" i="8"/>
  <c r="BL1709" i="8"/>
  <c r="BL1725" i="8"/>
  <c r="BL1741" i="8"/>
  <c r="BL1800" i="8"/>
  <c r="BL2239" i="8"/>
  <c r="BL2207" i="8"/>
  <c r="BL2247" i="8"/>
  <c r="BL2263" i="8"/>
  <c r="BL2279" i="8"/>
  <c r="BL2295" i="8"/>
  <c r="BL2311" i="8"/>
  <c r="BL2327" i="8"/>
  <c r="BL2343" i="8"/>
  <c r="BL2516" i="8"/>
  <c r="BL2357" i="8"/>
  <c r="BL2373" i="8"/>
  <c r="BL2389" i="8"/>
  <c r="BL2405" i="8"/>
  <c r="BL2421" i="8"/>
  <c r="BL2437" i="8"/>
  <c r="BL2453" i="8"/>
  <c r="BL2469" i="8"/>
  <c r="BL2485" i="8"/>
  <c r="BL2501" i="8"/>
  <c r="BL2844" i="8"/>
  <c r="BL2909" i="8"/>
  <c r="BL2883" i="8"/>
  <c r="BL2879" i="8"/>
  <c r="BL2826" i="8"/>
  <c r="BL2717" i="8"/>
  <c r="BL2733" i="8"/>
  <c r="BL2749" i="8"/>
  <c r="BL2765" i="8"/>
  <c r="BL2781" i="8"/>
  <c r="BL2875" i="8"/>
  <c r="BL3189" i="8"/>
  <c r="BL3205" i="8"/>
  <c r="BL187" i="8"/>
  <c r="BL281" i="8"/>
  <c r="BL37" i="8"/>
  <c r="BL107" i="8"/>
  <c r="BL77" i="8"/>
  <c r="BL347" i="8"/>
  <c r="BL58" i="8"/>
  <c r="BL123" i="8"/>
  <c r="BL14" i="8"/>
  <c r="BL160" i="8"/>
  <c r="BL208" i="8"/>
  <c r="BL286" i="8"/>
  <c r="BL318" i="8"/>
  <c r="BL366" i="8"/>
  <c r="BL398" i="8"/>
  <c r="BL446" i="8"/>
  <c r="BL478" i="8"/>
  <c r="BL1228" i="8"/>
  <c r="BL1292" i="8"/>
  <c r="BL1324" i="8"/>
  <c r="BL1372" i="8"/>
  <c r="BL1420" i="8"/>
  <c r="BL1891" i="8"/>
  <c r="BL1470" i="8"/>
  <c r="BL2235" i="8"/>
  <c r="BL2219" i="8"/>
  <c r="BL2241" i="8"/>
  <c r="BL2358" i="8"/>
  <c r="BL2374" i="8"/>
  <c r="BL2390" i="8"/>
  <c r="BL2406" i="8"/>
  <c r="BL2422" i="8"/>
  <c r="BL2438" i="8"/>
  <c r="BL2454" i="8"/>
  <c r="BL2470" i="8"/>
  <c r="BL2486" i="8"/>
  <c r="BL2502" i="8"/>
  <c r="BL2854" i="8"/>
  <c r="BL2734" i="8"/>
  <c r="BL2750" i="8"/>
  <c r="BL2766" i="8"/>
  <c r="BL2782" i="8"/>
  <c r="BL2885" i="8"/>
  <c r="BL2829" i="8"/>
  <c r="BL3016" i="8"/>
  <c r="BL3032" i="8"/>
  <c r="BL3048" i="8"/>
  <c r="BL3201" i="8"/>
  <c r="BL3133" i="8"/>
  <c r="BL3149" i="8"/>
  <c r="BL3165" i="8"/>
  <c r="BL3181" i="8"/>
  <c r="BL3362" i="8"/>
  <c r="BL3235" i="8"/>
  <c r="BL3251" i="8"/>
  <c r="BL3267" i="8"/>
  <c r="BL3283" i="8"/>
  <c r="BL3299" i="8"/>
  <c r="BL3315" i="8"/>
  <c r="BL3409" i="8"/>
  <c r="BL3356" i="8"/>
  <c r="BL3424" i="8"/>
  <c r="BL3440" i="8"/>
  <c r="BL3456" i="8"/>
  <c r="BL3472" i="8"/>
  <c r="BL3488" i="8"/>
  <c r="BL3504" i="8"/>
  <c r="BL3596" i="8"/>
  <c r="BL3635" i="8"/>
  <c r="BL3512" i="8"/>
  <c r="BL3528" i="8"/>
  <c r="BL3544" i="8"/>
  <c r="BL3560" i="8"/>
  <c r="BL3576" i="8"/>
  <c r="BL3592" i="8"/>
  <c r="BL203" i="8"/>
  <c r="BN4" i="8"/>
  <c r="BK4" i="8"/>
  <c r="BL4" i="8" s="1"/>
  <c r="BL119" i="8"/>
  <c r="BL268" i="8"/>
  <c r="BL132" i="8"/>
  <c r="BL8" i="8"/>
  <c r="BL133" i="8"/>
  <c r="BL144" i="8"/>
  <c r="BL176" i="8"/>
  <c r="BL224" i="8"/>
  <c r="BL506" i="8"/>
  <c r="BL382" i="8"/>
  <c r="BL430" i="8"/>
  <c r="BL1244" i="8"/>
  <c r="BL1340" i="8"/>
  <c r="BL1436" i="8"/>
  <c r="BL97" i="8"/>
  <c r="BL115" i="8"/>
  <c r="BL102" i="8"/>
  <c r="BL74" i="8"/>
  <c r="BL43" i="8"/>
  <c r="BL13" i="8"/>
  <c r="BL145" i="8"/>
  <c r="BL161" i="8"/>
  <c r="BL177" i="8"/>
  <c r="BL193" i="8"/>
  <c r="BL209" i="8"/>
  <c r="BL225" i="8"/>
  <c r="BL241" i="8"/>
  <c r="BL509" i="8"/>
  <c r="BL521" i="8"/>
  <c r="BL255" i="8"/>
  <c r="BL271" i="8"/>
  <c r="BL287" i="8"/>
  <c r="BL303" i="8"/>
  <c r="BL319" i="8"/>
  <c r="BL335" i="8"/>
  <c r="BL351" i="8"/>
  <c r="BL367" i="8"/>
  <c r="BL383" i="8"/>
  <c r="BL399" i="8"/>
  <c r="BL415" i="8"/>
  <c r="BL431" i="8"/>
  <c r="BL447" i="8"/>
  <c r="BL463" i="8"/>
  <c r="BL479" i="8"/>
  <c r="BL495" i="8"/>
  <c r="BL536" i="8"/>
  <c r="BL552" i="8"/>
  <c r="BL568" i="8"/>
  <c r="BL584" i="8"/>
  <c r="BL600" i="8"/>
  <c r="BL616" i="8"/>
  <c r="BL632" i="8"/>
  <c r="BL648" i="8"/>
  <c r="BL664" i="8"/>
  <c r="BL680" i="8"/>
  <c r="BL696" i="8"/>
  <c r="BL712" i="8"/>
  <c r="BL728" i="8"/>
  <c r="BL744" i="8"/>
  <c r="BL760" i="8"/>
  <c r="BL776" i="8"/>
  <c r="BL792" i="8"/>
  <c r="BL808" i="8"/>
  <c r="BL824" i="8"/>
  <c r="BL840" i="8"/>
  <c r="BL1188" i="8"/>
  <c r="BL1213" i="8"/>
  <c r="BL1229" i="8"/>
  <c r="BL1245" i="8"/>
  <c r="BL1261" i="8"/>
  <c r="BL1277" i="8"/>
  <c r="BL1293" i="8"/>
  <c r="BL1309" i="8"/>
  <c r="BL1325" i="8"/>
  <c r="BL1341" i="8"/>
  <c r="BL1357" i="8"/>
  <c r="BL1373" i="8"/>
  <c r="BL1389" i="8"/>
  <c r="BL1405" i="8"/>
  <c r="BL1421" i="8"/>
  <c r="BL1437" i="8"/>
  <c r="BL1453" i="8"/>
  <c r="BL1808" i="8"/>
  <c r="BL1825" i="8"/>
  <c r="BL1818" i="8"/>
  <c r="BL1758" i="8"/>
  <c r="BL1784" i="8"/>
  <c r="BL1876" i="8"/>
  <c r="BL1471" i="8"/>
  <c r="BL1487" i="8"/>
  <c r="BL1503" i="8"/>
  <c r="BL1519" i="8"/>
  <c r="BL1535" i="8"/>
  <c r="BL1551" i="8"/>
  <c r="BL1567" i="8"/>
  <c r="BL1583" i="8"/>
  <c r="BL1599" i="8"/>
  <c r="BL1615" i="8"/>
  <c r="BL1631" i="8"/>
  <c r="BL1647" i="8"/>
  <c r="BL1663" i="8"/>
  <c r="BL1679" i="8"/>
  <c r="BL1695" i="8"/>
  <c r="BL1711" i="8"/>
  <c r="BL1727" i="8"/>
  <c r="BL1743" i="8"/>
  <c r="BL1814" i="8"/>
  <c r="BL2236" i="8"/>
  <c r="BL1902" i="8"/>
  <c r="BL1918" i="8"/>
  <c r="BL1934" i="8"/>
  <c r="BL1950" i="8"/>
  <c r="BL1966" i="8"/>
  <c r="BL1982" i="8"/>
  <c r="BL1998" i="8"/>
  <c r="BL2014" i="8"/>
  <c r="BL2030" i="8"/>
  <c r="BL2046" i="8"/>
  <c r="BL2062" i="8"/>
  <c r="BL2078" i="8"/>
  <c r="BL2094" i="8"/>
  <c r="BL2110" i="8"/>
  <c r="BL2126" i="8"/>
  <c r="BL2142" i="8"/>
  <c r="BL2158" i="8"/>
  <c r="BL2174" i="8"/>
  <c r="BL2190" i="8"/>
  <c r="BL2221" i="8"/>
  <c r="BL2249" i="8"/>
  <c r="BL2265" i="8"/>
  <c r="BL2281" i="8"/>
  <c r="BL2297" i="8"/>
  <c r="BL2313" i="8"/>
  <c r="BL2329" i="8"/>
  <c r="BL2345" i="8"/>
  <c r="BL2546" i="8"/>
  <c r="BL2359" i="8"/>
  <c r="BL2375" i="8"/>
  <c r="BL2391" i="8"/>
  <c r="BL2407" i="8"/>
  <c r="BL2423" i="8"/>
  <c r="BL2439" i="8"/>
  <c r="BL2455" i="8"/>
  <c r="BL2471" i="8"/>
  <c r="BL2487" i="8"/>
  <c r="BL2503" i="8"/>
  <c r="BL2830" i="8"/>
  <c r="BL2807" i="8"/>
  <c r="BL2860" i="8"/>
  <c r="BL2899" i="8"/>
  <c r="BL2895" i="8"/>
  <c r="BL2891" i="8"/>
  <c r="BL3425" i="8"/>
  <c r="BL3600" i="8"/>
  <c r="BL3639" i="8"/>
  <c r="BL3513" i="8"/>
  <c r="BL3529" i="8"/>
  <c r="BL1476" i="8"/>
  <c r="BL297" i="8"/>
  <c r="BL50" i="8"/>
  <c r="BL99" i="8"/>
  <c r="BL68" i="8"/>
  <c r="BL332" i="8"/>
  <c r="BL55" i="8"/>
  <c r="BL93" i="8"/>
  <c r="BL63" i="8"/>
  <c r="BL192" i="8"/>
  <c r="BL240" i="8"/>
  <c r="BL254" i="8"/>
  <c r="BL350" i="8"/>
  <c r="BL414" i="8"/>
  <c r="BL462" i="8"/>
  <c r="BL494" i="8"/>
  <c r="BL1212" i="8"/>
  <c r="BL17" i="8"/>
  <c r="BL104" i="8"/>
  <c r="BL110" i="8"/>
  <c r="BL146" i="8"/>
  <c r="BL162" i="8"/>
  <c r="BL178" i="8"/>
  <c r="BL194" i="8"/>
  <c r="BL210" i="8"/>
  <c r="BL226" i="8"/>
  <c r="BL242" i="8"/>
  <c r="BL96" i="8"/>
  <c r="BL511" i="8"/>
  <c r="BL256" i="8"/>
  <c r="BL272" i="8"/>
  <c r="BL288" i="8"/>
  <c r="BL304" i="8"/>
  <c r="BL320" i="8"/>
  <c r="BL336" i="8"/>
  <c r="BL352" i="8"/>
  <c r="BL368" i="8"/>
  <c r="BL384" i="8"/>
  <c r="BL400" i="8"/>
  <c r="BL416" i="8"/>
  <c r="BL432" i="8"/>
  <c r="BL448" i="8"/>
  <c r="BL464" i="8"/>
  <c r="BL480" i="8"/>
  <c r="BL496" i="8"/>
  <c r="BL537" i="8"/>
  <c r="BL553" i="8"/>
  <c r="BL569" i="8"/>
  <c r="BL585" i="8"/>
  <c r="BL601" i="8"/>
  <c r="BL617" i="8"/>
  <c r="BL633" i="8"/>
  <c r="BL649" i="8"/>
  <c r="BL665" i="8"/>
  <c r="BL681" i="8"/>
  <c r="BL697" i="8"/>
  <c r="BL713" i="8"/>
  <c r="BL729" i="8"/>
  <c r="BL745" i="8"/>
  <c r="BL761" i="8"/>
  <c r="BL777" i="8"/>
  <c r="BL793" i="8"/>
  <c r="BL809" i="8"/>
  <c r="BL825" i="8"/>
  <c r="BL841" i="8"/>
  <c r="BL1172" i="8"/>
  <c r="BL1161" i="8"/>
  <c r="BL1163" i="8"/>
  <c r="BL1192" i="8"/>
  <c r="BL856" i="8"/>
  <c r="BL872" i="8"/>
  <c r="BL888" i="8"/>
  <c r="BL904" i="8"/>
  <c r="BL920" i="8"/>
  <c r="BL936" i="8"/>
  <c r="BL952" i="8"/>
  <c r="BL968" i="8"/>
  <c r="BL984" i="8"/>
  <c r="BL1000" i="8"/>
  <c r="BL1016" i="8"/>
  <c r="BL1032" i="8"/>
  <c r="BL1048" i="8"/>
  <c r="BL1064" i="8"/>
  <c r="BL1080" i="8"/>
  <c r="BL1096" i="8"/>
  <c r="BL1112" i="8"/>
  <c r="BL1128" i="8"/>
  <c r="BL1144" i="8"/>
  <c r="BL1166" i="8"/>
  <c r="BL1214" i="8"/>
  <c r="BL1230" i="8"/>
  <c r="BL1246" i="8"/>
  <c r="BL1262" i="8"/>
  <c r="BL1278" i="8"/>
  <c r="BL1294" i="8"/>
  <c r="BL1310" i="8"/>
  <c r="BL1326" i="8"/>
  <c r="BL1342" i="8"/>
  <c r="BL1358" i="8"/>
  <c r="BL1374" i="8"/>
  <c r="BL1390" i="8"/>
  <c r="BL1406" i="8"/>
  <c r="BL1422" i="8"/>
  <c r="BL1438" i="8"/>
  <c r="BL1454" i="8"/>
  <c r="BL1816" i="8"/>
  <c r="BL1833" i="8"/>
  <c r="BL1826" i="8"/>
  <c r="BL1472" i="8"/>
  <c r="BL1805" i="8"/>
  <c r="BL2351" i="8"/>
  <c r="BL2209" i="8"/>
  <c r="BL1903" i="8"/>
  <c r="BL1919" i="8"/>
  <c r="BL1935" i="8"/>
  <c r="BL1951" i="8"/>
  <c r="BL1967" i="8"/>
  <c r="BL1983" i="8"/>
  <c r="BL1999" i="8"/>
  <c r="BL2015" i="8"/>
  <c r="BL2031" i="8"/>
  <c r="BL2047" i="8"/>
  <c r="BL2063" i="8"/>
  <c r="BL2079" i="8"/>
  <c r="BL2095" i="8"/>
  <c r="BL2111" i="8"/>
  <c r="BL2127" i="8"/>
  <c r="BL2143" i="8"/>
  <c r="BL2159" i="8"/>
  <c r="BL2175" i="8"/>
  <c r="BL2191" i="8"/>
  <c r="BL2204" i="8"/>
  <c r="BL2208" i="8"/>
  <c r="BL2360" i="8"/>
  <c r="BL2376" i="8"/>
  <c r="BL2392" i="8"/>
  <c r="BL2408" i="8"/>
  <c r="BL2424" i="8"/>
  <c r="BL2440" i="8"/>
  <c r="BL2456" i="8"/>
  <c r="BL2472" i="8"/>
  <c r="BL2488" i="8"/>
  <c r="BL2504" i="8"/>
  <c r="BL2919" i="8"/>
  <c r="BL2870" i="8"/>
  <c r="BL2816" i="8"/>
  <c r="BL2905" i="8"/>
  <c r="BL3226" i="8"/>
  <c r="BL3200" i="8"/>
  <c r="BL3151" i="8"/>
  <c r="BL3167" i="8"/>
  <c r="BL3183" i="8"/>
  <c r="BL3334" i="8"/>
  <c r="BL3237" i="8"/>
  <c r="BL3253" i="8"/>
  <c r="BL3269" i="8"/>
  <c r="BL3285" i="8"/>
  <c r="BL3301" i="8"/>
  <c r="BL3317" i="8"/>
  <c r="BL3343" i="8"/>
  <c r="BL3361" i="8"/>
  <c r="BL3426" i="8"/>
  <c r="BL3606" i="8"/>
  <c r="BL3514" i="8"/>
  <c r="BL1215" i="8"/>
  <c r="BL1263" i="8"/>
  <c r="BL1279" i="8"/>
  <c r="BL1311" i="8"/>
  <c r="BL1327" i="8"/>
  <c r="BL1343" i="8"/>
  <c r="BL1391" i="8"/>
  <c r="BL1407" i="8"/>
  <c r="BL1423" i="8"/>
  <c r="BL1439" i="8"/>
  <c r="BL1788" i="8"/>
  <c r="BL1892" i="8"/>
  <c r="BL1473" i="8"/>
  <c r="BL1813" i="8"/>
  <c r="BL2876" i="8"/>
  <c r="BL2907" i="8"/>
  <c r="BL2961" i="8"/>
  <c r="BL2941" i="8"/>
  <c r="BL3197" i="8"/>
  <c r="BL3072" i="8"/>
  <c r="BL3088" i="8"/>
  <c r="BL3104" i="8"/>
  <c r="BL3120" i="8"/>
  <c r="BL3136" i="8"/>
  <c r="BL3152" i="8"/>
  <c r="BL3168" i="8"/>
  <c r="BL3184" i="8"/>
  <c r="BL3336" i="8"/>
  <c r="BL3345" i="8"/>
  <c r="BL3427" i="8"/>
  <c r="BL3608" i="8"/>
  <c r="BL3515" i="8"/>
  <c r="BL3654" i="8"/>
  <c r="BL3670" i="8"/>
  <c r="BL3686" i="8"/>
  <c r="BL353" i="8"/>
  <c r="BL385" i="8"/>
  <c r="BL417" i="8"/>
  <c r="BL449" i="8"/>
  <c r="BL481" i="8"/>
  <c r="BL113" i="8"/>
  <c r="BL66" i="8"/>
  <c r="BL354" i="8"/>
  <c r="BL386" i="8"/>
  <c r="BL418" i="8"/>
  <c r="BL450" i="8"/>
  <c r="BL482" i="8"/>
  <c r="BL1183" i="8"/>
  <c r="BL1232" i="8"/>
  <c r="BL1328" i="8"/>
  <c r="BL1344" i="8"/>
  <c r="BL1376" i="8"/>
  <c r="BL1392" i="8"/>
  <c r="BL1456" i="8"/>
  <c r="BL1474" i="8"/>
  <c r="BL1905" i="8"/>
  <c r="BL1921" i="8"/>
  <c r="BL1937" i="8"/>
  <c r="BL1953" i="8"/>
  <c r="BL1969" i="8"/>
  <c r="BL1985" i="8"/>
  <c r="BL2001" i="8"/>
  <c r="BL2017" i="8"/>
  <c r="BL2033" i="8"/>
  <c r="BL2049" i="8"/>
  <c r="BL2065" i="8"/>
  <c r="BL2081" i="8"/>
  <c r="BL2097" i="8"/>
  <c r="BL2113" i="8"/>
  <c r="BL2129" i="8"/>
  <c r="BL2145" i="8"/>
  <c r="BL2161" i="8"/>
  <c r="BL2177" i="8"/>
  <c r="BL2193" i="8"/>
  <c r="BL2552" i="8"/>
  <c r="BL2803" i="8"/>
  <c r="BL2886" i="8"/>
  <c r="BL2825" i="8"/>
  <c r="BL2921" i="8"/>
  <c r="BL2770" i="8"/>
  <c r="BL2786" i="8"/>
  <c r="BL2963" i="8"/>
  <c r="BL3204" i="8"/>
  <c r="BL2972" i="8"/>
  <c r="BL2988" i="8"/>
  <c r="BL3004" i="8"/>
  <c r="BL3020" i="8"/>
  <c r="BL3036" i="8"/>
  <c r="BL3052" i="8"/>
  <c r="BL3198" i="8"/>
  <c r="BL3227" i="8"/>
  <c r="BL3073" i="8"/>
  <c r="BL3089" i="8"/>
  <c r="BL3105" i="8"/>
  <c r="BL3121" i="8"/>
  <c r="BL3137" i="8"/>
  <c r="BL3153" i="8"/>
  <c r="BL3169" i="8"/>
  <c r="BL3185" i="8"/>
  <c r="BL3338" i="8"/>
  <c r="BL3239" i="8"/>
  <c r="BL3255" i="8"/>
  <c r="BL3271" i="8"/>
  <c r="BL3287" i="8"/>
  <c r="BL3303" i="8"/>
  <c r="BL3319" i="8"/>
  <c r="BL3347" i="8"/>
  <c r="BL3358" i="8"/>
  <c r="BL3428" i="8"/>
  <c r="BL3444" i="8"/>
  <c r="BL3460" i="8"/>
  <c r="BL3476" i="8"/>
  <c r="BL3492" i="8"/>
  <c r="BL3610" i="8"/>
  <c r="BL3637" i="8"/>
  <c r="BL3516" i="8"/>
  <c r="BL3655" i="8"/>
  <c r="BL3671" i="8"/>
  <c r="BL3687" i="8"/>
  <c r="BL1362" i="8"/>
  <c r="BL24" i="8"/>
  <c r="BL369" i="8"/>
  <c r="BL401" i="8"/>
  <c r="BL433" i="8"/>
  <c r="BL465" i="8"/>
  <c r="BL497" i="8"/>
  <c r="BL118" i="8"/>
  <c r="BL53" i="8"/>
  <c r="BL59" i="8"/>
  <c r="BL274" i="8"/>
  <c r="BL306" i="8"/>
  <c r="BL370" i="8"/>
  <c r="BL402" i="8"/>
  <c r="BL434" i="8"/>
  <c r="BL466" i="8"/>
  <c r="BL498" i="8"/>
  <c r="BL33" i="8"/>
  <c r="BL51" i="8"/>
  <c r="BL38" i="8"/>
  <c r="BL120" i="8"/>
  <c r="BL52" i="8"/>
  <c r="BL126" i="8"/>
  <c r="BL149" i="8"/>
  <c r="BL165" i="8"/>
  <c r="BL181" i="8"/>
  <c r="BL197" i="8"/>
  <c r="BL213" i="8"/>
  <c r="BL229" i="8"/>
  <c r="BL245" i="8"/>
  <c r="BL112" i="8"/>
  <c r="BL515" i="8"/>
  <c r="BL259" i="8"/>
  <c r="BL275" i="8"/>
  <c r="BL291" i="8"/>
  <c r="BL307" i="8"/>
  <c r="BL323" i="8"/>
  <c r="BL355" i="8"/>
  <c r="BL371" i="8"/>
  <c r="BL387" i="8"/>
  <c r="BL403" i="8"/>
  <c r="BL419" i="8"/>
  <c r="BL435" i="8"/>
  <c r="BL451" i="8"/>
  <c r="BL467" i="8"/>
  <c r="BL483" i="8"/>
  <c r="BL499" i="8"/>
  <c r="BL1182" i="8"/>
  <c r="BL1187" i="8"/>
  <c r="BL859" i="8"/>
  <c r="BL875" i="8"/>
  <c r="BL891" i="8"/>
  <c r="BL907" i="8"/>
  <c r="BL923" i="8"/>
  <c r="BL939" i="8"/>
  <c r="BL955" i="8"/>
  <c r="BL971" i="8"/>
  <c r="BL987" i="8"/>
  <c r="BL1003" i="8"/>
  <c r="BL1019" i="8"/>
  <c r="BL1035" i="8"/>
  <c r="BL1051" i="8"/>
  <c r="BL1067" i="8"/>
  <c r="BL1083" i="8"/>
  <c r="BL1099" i="8"/>
  <c r="BL1115" i="8"/>
  <c r="BL1131" i="8"/>
  <c r="BL1147" i="8"/>
  <c r="BL1217" i="8"/>
  <c r="BL1233" i="8"/>
  <c r="BL1249" i="8"/>
  <c r="BL1265" i="8"/>
  <c r="BL1313" i="8"/>
  <c r="BL1329" i="8"/>
  <c r="BL1345" i="8"/>
  <c r="BL1361" i="8"/>
  <c r="BL1393" i="8"/>
  <c r="BL1441" i="8"/>
  <c r="BL1457" i="8"/>
  <c r="BL1840" i="8"/>
  <c r="BL1857" i="8"/>
  <c r="BL1850" i="8"/>
  <c r="BL1803" i="8"/>
  <c r="BL1475" i="8"/>
  <c r="BL1491" i="8"/>
  <c r="BL1507" i="8"/>
  <c r="BL1523" i="8"/>
  <c r="BL1539" i="8"/>
  <c r="BL1555" i="8"/>
  <c r="BL1571" i="8"/>
  <c r="BL1587" i="8"/>
  <c r="BL1603" i="8"/>
  <c r="BL1619" i="8"/>
  <c r="BL1635" i="8"/>
  <c r="BL1651" i="8"/>
  <c r="BL1667" i="8"/>
  <c r="BL1683" i="8"/>
  <c r="BL1699" i="8"/>
  <c r="BL1715" i="8"/>
  <c r="BL1731" i="8"/>
  <c r="BL1747" i="8"/>
  <c r="BL1829" i="8"/>
  <c r="BL2203" i="8"/>
  <c r="BL2198" i="8"/>
  <c r="BL1906" i="8"/>
  <c r="BL1922" i="8"/>
  <c r="BL1938" i="8"/>
  <c r="BL1954" i="8"/>
  <c r="BL1970" i="8"/>
  <c r="BL1986" i="8"/>
  <c r="BL2002" i="8"/>
  <c r="BL2018" i="8"/>
  <c r="BL2034" i="8"/>
  <c r="BL2050" i="8"/>
  <c r="BL2066" i="8"/>
  <c r="BL2082" i="8"/>
  <c r="BL2098" i="8"/>
  <c r="BL2114" i="8"/>
  <c r="BL2130" i="8"/>
  <c r="BL2146" i="8"/>
  <c r="BL2162" i="8"/>
  <c r="BL2178" i="8"/>
  <c r="BL2194" i="8"/>
  <c r="BL2228" i="8"/>
  <c r="BL2253" i="8"/>
  <c r="BL2269" i="8"/>
  <c r="BL2285" i="8"/>
  <c r="BL2301" i="8"/>
  <c r="BL2317" i="8"/>
  <c r="BL2333" i="8"/>
  <c r="BL2349" i="8"/>
  <c r="BL2353" i="8"/>
  <c r="BL2527" i="8"/>
  <c r="BL2553" i="8"/>
  <c r="BL2812" i="8"/>
  <c r="BL2923" i="8"/>
  <c r="BL2943" i="8"/>
  <c r="BL3340" i="8"/>
  <c r="BL3517" i="8"/>
  <c r="BL3533" i="8"/>
  <c r="BL3549" i="8"/>
  <c r="BL3565" i="8"/>
  <c r="L2" i="8"/>
  <c r="AT3227" i="8" l="1"/>
  <c r="AX307" i="8"/>
  <c r="AY307" i="8" s="1"/>
  <c r="AX1800" i="8"/>
  <c r="AY1800" i="8" s="1"/>
  <c r="AX1848" i="8"/>
  <c r="AY1848" i="8" s="1"/>
  <c r="AX1864" i="8"/>
  <c r="AY1864" i="8" s="1"/>
  <c r="AW3299" i="8"/>
  <c r="AW3219" i="8"/>
  <c r="AX3219" i="8" s="1"/>
  <c r="AY3219" i="8" s="1"/>
  <c r="AW2353" i="8"/>
  <c r="AX2353" i="8" s="1"/>
  <c r="AY2353" i="8" s="1"/>
  <c r="AW2672" i="8"/>
  <c r="AW2416" i="8"/>
  <c r="AX2416" i="8" s="1"/>
  <c r="AY2416" i="8" s="1"/>
  <c r="AT2488" i="8"/>
  <c r="AX1772" i="8"/>
  <c r="AY1772" i="8" s="1"/>
  <c r="AX1852" i="8"/>
  <c r="AY1852" i="8" s="1"/>
  <c r="AX3076" i="8"/>
  <c r="AY3076" i="8" s="1"/>
  <c r="AX3577" i="8"/>
  <c r="AY3577" i="8" s="1"/>
  <c r="AW1457" i="8"/>
  <c r="AW3397" i="8"/>
  <c r="AW3731" i="8"/>
  <c r="AW3498" i="8"/>
  <c r="AX3498" i="8" s="1"/>
  <c r="AY3498" i="8" s="1"/>
  <c r="AX3033" i="8"/>
  <c r="AY3033" i="8" s="1"/>
  <c r="AX1365" i="8"/>
  <c r="AY1365" i="8" s="1"/>
  <c r="AW2805" i="8"/>
  <c r="AX246" i="8"/>
  <c r="AY246" i="8" s="1"/>
  <c r="AW2592" i="8"/>
  <c r="AX3573" i="8"/>
  <c r="AY3573" i="8" s="1"/>
  <c r="AX3589" i="8"/>
  <c r="AY3589" i="8" s="1"/>
  <c r="AW3443" i="8"/>
  <c r="AW3187" i="8"/>
  <c r="AW2418" i="8"/>
  <c r="AW2865" i="8"/>
  <c r="AX1592" i="8"/>
  <c r="AY1592" i="8" s="1"/>
  <c r="AX1811" i="8"/>
  <c r="AY1811" i="8" s="1"/>
  <c r="AX1891" i="8"/>
  <c r="AY1891" i="8" s="1"/>
  <c r="AW2392" i="8"/>
  <c r="AX2392" i="8" s="1"/>
  <c r="AY2392" i="8" s="1"/>
  <c r="AW2657" i="8"/>
  <c r="AX2657" i="8" s="1"/>
  <c r="AY2657" i="8" s="1"/>
  <c r="AW2755" i="8"/>
  <c r="AX2755" i="8" s="1"/>
  <c r="AY2755" i="8" s="1"/>
  <c r="AW2787" i="8"/>
  <c r="AX2787" i="8" s="1"/>
  <c r="AY2787" i="8" s="1"/>
  <c r="AW2925" i="8"/>
  <c r="AX2925" i="8" s="1"/>
  <c r="AY2925" i="8" s="1"/>
  <c r="AW3054" i="8"/>
  <c r="AW3328" i="8"/>
  <c r="AW3574" i="8"/>
  <c r="AX3574" i="8" s="1"/>
  <c r="AY3574" i="8" s="1"/>
  <c r="AW3702" i="8"/>
  <c r="AW3646" i="8"/>
  <c r="AW3526" i="8"/>
  <c r="AW2960" i="8"/>
  <c r="AW3794" i="8"/>
  <c r="AX3794" i="8" s="1"/>
  <c r="AY3794" i="8" s="1"/>
  <c r="AW3522" i="8"/>
  <c r="AW3682" i="8"/>
  <c r="AX2298" i="8"/>
  <c r="AY2298" i="8" s="1"/>
  <c r="AW3650" i="8"/>
  <c r="AX2162" i="8"/>
  <c r="AY2162" i="8" s="1"/>
  <c r="AX2332" i="8"/>
  <c r="AY2332" i="8" s="1"/>
  <c r="AX2913" i="8"/>
  <c r="AY2913" i="8" s="1"/>
  <c r="AW2530" i="8"/>
  <c r="AW2857" i="8"/>
  <c r="AW3562" i="8"/>
  <c r="AW2043" i="8"/>
  <c r="AW3315" i="8"/>
  <c r="AX3315" i="8" s="1"/>
  <c r="AY3315" i="8" s="1"/>
  <c r="AW3683" i="8"/>
  <c r="AX3683" i="8" s="1"/>
  <c r="AY3683" i="8" s="1"/>
  <c r="AW2848" i="8"/>
  <c r="AW3410" i="8"/>
  <c r="AX3410" i="8" s="1"/>
  <c r="AY3410" i="8" s="1"/>
  <c r="AW3697" i="8"/>
  <c r="AW3441" i="8"/>
  <c r="AW3185" i="8"/>
  <c r="AW2929" i="8"/>
  <c r="AW2417" i="8"/>
  <c r="AX2417" i="8" s="1"/>
  <c r="AY2417" i="8" s="1"/>
  <c r="AW1889" i="8"/>
  <c r="AW2846" i="8"/>
  <c r="AW1185" i="8"/>
  <c r="AW3612" i="8"/>
  <c r="AX3612" i="8" s="1"/>
  <c r="AY3612" i="8" s="1"/>
  <c r="AW3755" i="8"/>
  <c r="AW3499" i="8"/>
  <c r="AW2987" i="8"/>
  <c r="AW2731" i="8"/>
  <c r="AW2861" i="8"/>
  <c r="AX2861" i="8" s="1"/>
  <c r="AY2861" i="8" s="1"/>
  <c r="AW3386" i="8"/>
  <c r="AW3081" i="8"/>
  <c r="AX3081" i="8" s="1"/>
  <c r="AY3081" i="8" s="1"/>
  <c r="AW3370" i="8"/>
  <c r="AW3608" i="8"/>
  <c r="AW3352" i="8"/>
  <c r="AW3096" i="8"/>
  <c r="AW3735" i="8"/>
  <c r="AW3338" i="8"/>
  <c r="AW3797" i="8"/>
  <c r="AX3797" i="8" s="1"/>
  <c r="AY3797" i="8" s="1"/>
  <c r="AW3556" i="8"/>
  <c r="AW1845" i="8"/>
  <c r="AW3778" i="8"/>
  <c r="AX3778" i="8" s="1"/>
  <c r="AY3778" i="8" s="1"/>
  <c r="AW3618" i="8"/>
  <c r="AW3582" i="8"/>
  <c r="AW3280" i="8"/>
  <c r="AW3632" i="8"/>
  <c r="AW3744" i="8"/>
  <c r="AW3600" i="8"/>
  <c r="AW2019" i="8"/>
  <c r="AU3691" i="8"/>
  <c r="AW3691" i="8"/>
  <c r="AW2667" i="8"/>
  <c r="AW2877" i="8"/>
  <c r="AW2602" i="8"/>
  <c r="AW3273" i="8"/>
  <c r="AX3273" i="8" s="1"/>
  <c r="AY3273" i="8" s="1"/>
  <c r="AW3017" i="8"/>
  <c r="AX3017" i="8" s="1"/>
  <c r="AY3017" i="8" s="1"/>
  <c r="AW2761" i="8"/>
  <c r="AX2761" i="8" s="1"/>
  <c r="AY2761" i="8" s="1"/>
  <c r="AU2761" i="8"/>
  <c r="AW3800" i="8"/>
  <c r="AX3800" i="8" s="1"/>
  <c r="AY3800" i="8" s="1"/>
  <c r="AW3544" i="8"/>
  <c r="AW3288" i="8"/>
  <c r="AW3032" i="8"/>
  <c r="AU2520" i="8"/>
  <c r="AW2520" i="8"/>
  <c r="AW3159" i="8"/>
  <c r="AW2903" i="8"/>
  <c r="AW1751" i="8"/>
  <c r="AW2893" i="8"/>
  <c r="AX2893" i="8" s="1"/>
  <c r="AY2893" i="8" s="1"/>
  <c r="AW3014" i="8"/>
  <c r="AX3014" i="8" s="1"/>
  <c r="AY3014" i="8" s="1"/>
  <c r="AW2502" i="8"/>
  <c r="AW2965" i="8"/>
  <c r="AU2965" i="8"/>
  <c r="AW2453" i="8"/>
  <c r="AW2835" i="8"/>
  <c r="AX2835" i="8" s="1"/>
  <c r="AY2835" i="8" s="1"/>
  <c r="AU2835" i="8"/>
  <c r="AW2782" i="8"/>
  <c r="AX2782" i="8" s="1"/>
  <c r="AY2782" i="8" s="1"/>
  <c r="AX446" i="8"/>
  <c r="AY446" i="8" s="1"/>
  <c r="AX1420" i="8"/>
  <c r="AY1420" i="8" s="1"/>
  <c r="AX2718" i="8"/>
  <c r="AY2718" i="8" s="1"/>
  <c r="AX3185" i="8"/>
  <c r="AY3185" i="8" s="1"/>
  <c r="AX3370" i="8"/>
  <c r="AY3370" i="8" s="1"/>
  <c r="AW2760" i="8"/>
  <c r="AX2734" i="8"/>
  <c r="AY2734" i="8" s="1"/>
  <c r="AW2840" i="8"/>
  <c r="AX2987" i="8"/>
  <c r="AY2987" i="8" s="1"/>
  <c r="AW3272" i="8"/>
  <c r="AX3272" i="8" s="1"/>
  <c r="AY3272" i="8" s="1"/>
  <c r="AT141" i="8"/>
  <c r="AX1792" i="8"/>
  <c r="AY1792" i="8" s="1"/>
  <c r="AX873" i="8"/>
  <c r="AY873" i="8" s="1"/>
  <c r="AX1374" i="8"/>
  <c r="AY1374" i="8" s="1"/>
  <c r="AX1845" i="8"/>
  <c r="AY1845" i="8" s="1"/>
  <c r="AX2299" i="8"/>
  <c r="AY2299" i="8" s="1"/>
  <c r="AX2741" i="8"/>
  <c r="AY2741" i="8" s="1"/>
  <c r="AX2757" i="8"/>
  <c r="AY2757" i="8" s="1"/>
  <c r="AX2789" i="8"/>
  <c r="AY2789" i="8" s="1"/>
  <c r="AW3346" i="8"/>
  <c r="AW3216" i="8"/>
  <c r="AW3712" i="8"/>
  <c r="AU3504" i="8"/>
  <c r="AW3504" i="8"/>
  <c r="AX3504" i="8" s="1"/>
  <c r="AY3504" i="8" s="1"/>
  <c r="AW2386" i="8"/>
  <c r="AX2386" i="8" s="1"/>
  <c r="AY2386" i="8" s="1"/>
  <c r="AW2482" i="8"/>
  <c r="AW3088" i="8"/>
  <c r="AX3088" i="8" s="1"/>
  <c r="AY3088" i="8" s="1"/>
  <c r="AU3795" i="8"/>
  <c r="AW3795" i="8"/>
  <c r="AW2818" i="8"/>
  <c r="AW3440" i="8"/>
  <c r="AW3585" i="8"/>
  <c r="AW3073" i="8"/>
  <c r="AX144" i="8"/>
  <c r="AY144" i="8" s="1"/>
  <c r="AW3395" i="8"/>
  <c r="AX3395" i="8" s="1"/>
  <c r="AY3395" i="8" s="1"/>
  <c r="AW2962" i="8"/>
  <c r="AX2962" i="8" s="1"/>
  <c r="AY2962" i="8" s="1"/>
  <c r="AW3043" i="8"/>
  <c r="AX3043" i="8" s="1"/>
  <c r="AY3043" i="8" s="1"/>
  <c r="AW3725" i="8"/>
  <c r="AW3458" i="8"/>
  <c r="AU3458" i="8"/>
  <c r="AW2914" i="8"/>
  <c r="AW3027" i="8"/>
  <c r="AX3027" i="8" s="1"/>
  <c r="AY3027" i="8" s="1"/>
  <c r="AW2706" i="8"/>
  <c r="AX2706" i="8" s="1"/>
  <c r="AY2706" i="8" s="1"/>
  <c r="AW3437" i="8"/>
  <c r="AU3437" i="8"/>
  <c r="AU3313" i="8"/>
  <c r="AW3313" i="8"/>
  <c r="AU2911" i="8"/>
  <c r="AW2911" i="8"/>
  <c r="AW2399" i="8"/>
  <c r="AX2399" i="8" s="1"/>
  <c r="AY2399" i="8" s="1"/>
  <c r="AW2072" i="8"/>
  <c r="AX2072" i="8" s="1"/>
  <c r="AY2072" i="8" s="1"/>
  <c r="AW2690" i="8"/>
  <c r="AX2690" i="8" s="1"/>
  <c r="AY2690" i="8" s="1"/>
  <c r="AU2690" i="8"/>
  <c r="AX289" i="8"/>
  <c r="AY289" i="8" s="1"/>
  <c r="AX378" i="8"/>
  <c r="AY378" i="8" s="1"/>
  <c r="AX1102" i="8"/>
  <c r="AY1102" i="8" s="1"/>
  <c r="AW2062" i="8"/>
  <c r="AX2062" i="8" s="1"/>
  <c r="AY2062" i="8" s="1"/>
  <c r="AX2965" i="8"/>
  <c r="AY2965" i="8" s="1"/>
  <c r="AX2956" i="8"/>
  <c r="AY2956" i="8" s="1"/>
  <c r="AX3229" i="8"/>
  <c r="AY3229" i="8" s="1"/>
  <c r="AX3126" i="8"/>
  <c r="AY3126" i="8" s="1"/>
  <c r="AX3142" i="8"/>
  <c r="AY3142" i="8" s="1"/>
  <c r="AX3158" i="8"/>
  <c r="AY3158" i="8" s="1"/>
  <c r="AX3288" i="8"/>
  <c r="AY3288" i="8" s="1"/>
  <c r="AX3426" i="8"/>
  <c r="AY3426" i="8" s="1"/>
  <c r="AW3578" i="8"/>
  <c r="AX3578" i="8" s="1"/>
  <c r="AY3578" i="8" s="1"/>
  <c r="AX3299" i="8"/>
  <c r="AY3299" i="8" s="1"/>
  <c r="AW3121" i="8"/>
  <c r="AW1880" i="8"/>
  <c r="AX1880" i="8" s="1"/>
  <c r="AY1880" i="8" s="1"/>
  <c r="AX1790" i="8"/>
  <c r="AY1790" i="8" s="1"/>
  <c r="AW2328" i="8"/>
  <c r="AX3397" i="8"/>
  <c r="AY3397" i="8" s="1"/>
  <c r="AW3120" i="8"/>
  <c r="AX2865" i="8"/>
  <c r="AY2865" i="8" s="1"/>
  <c r="AX146" i="8"/>
  <c r="AY146" i="8" s="1"/>
  <c r="AX364" i="8"/>
  <c r="AY364" i="8" s="1"/>
  <c r="AX412" i="8"/>
  <c r="AY412" i="8" s="1"/>
  <c r="AW1250" i="8"/>
  <c r="AX3522" i="8"/>
  <c r="AY3522" i="8" s="1"/>
  <c r="AW2880" i="8"/>
  <c r="AX2880" i="8" s="1"/>
  <c r="AY2880" i="8" s="1"/>
  <c r="AW3730" i="8"/>
  <c r="AX3730" i="8" s="1"/>
  <c r="AY3730" i="8" s="1"/>
  <c r="AU3730" i="8"/>
  <c r="AW2979" i="8"/>
  <c r="AX2979" i="8" s="1"/>
  <c r="AY2979" i="8" s="1"/>
  <c r="AW2166" i="8"/>
  <c r="AW2560" i="8"/>
  <c r="AW3375" i="8"/>
  <c r="AW3119" i="8"/>
  <c r="AW2863" i="8"/>
  <c r="AW2607" i="8"/>
  <c r="AW2351" i="8"/>
  <c r="AX2351" i="8" s="1"/>
  <c r="AY2351" i="8" s="1"/>
  <c r="AW3438" i="8"/>
  <c r="AU3438" i="8"/>
  <c r="AW3182" i="8"/>
  <c r="AU3182" i="8"/>
  <c r="AW2926" i="8"/>
  <c r="AU2926" i="8"/>
  <c r="AW2414" i="8"/>
  <c r="AU2414" i="8"/>
  <c r="AW1873" i="8"/>
  <c r="AW1608" i="8"/>
  <c r="AX1608" i="8" s="1"/>
  <c r="AY1608" i="8" s="1"/>
  <c r="AW2588" i="8"/>
  <c r="AX2588" i="8" s="1"/>
  <c r="AY2588" i="8" s="1"/>
  <c r="AW3579" i="8"/>
  <c r="AU3579" i="8"/>
  <c r="AW3067" i="8"/>
  <c r="AX3067" i="8" s="1"/>
  <c r="AY3067" i="8" s="1"/>
  <c r="AU3067" i="8"/>
  <c r="AW2555" i="8"/>
  <c r="AU2555" i="8"/>
  <c r="AW3388" i="8"/>
  <c r="AX3388" i="8" s="1"/>
  <c r="AY3388" i="8" s="1"/>
  <c r="AU3388" i="8"/>
  <c r="AW3098" i="8"/>
  <c r="AW3673" i="8"/>
  <c r="AX3673" i="8" s="1"/>
  <c r="AY3673" i="8" s="1"/>
  <c r="AW3161" i="8"/>
  <c r="AX3161" i="8" s="1"/>
  <c r="AY3161" i="8" s="1"/>
  <c r="AW2649" i="8"/>
  <c r="AX2649" i="8" s="1"/>
  <c r="AY2649" i="8" s="1"/>
  <c r="AW2963" i="8"/>
  <c r="AW2915" i="8"/>
  <c r="AW2912" i="8"/>
  <c r="AX2912" i="8" s="1"/>
  <c r="AY2912" i="8" s="1"/>
  <c r="AW2209" i="8"/>
  <c r="AU2209" i="8"/>
  <c r="AW2898" i="8"/>
  <c r="AW2129" i="8"/>
  <c r="AW3359" i="8"/>
  <c r="AW3103" i="8"/>
  <c r="AW2847" i="8"/>
  <c r="AW2591" i="8"/>
  <c r="AW3422" i="8"/>
  <c r="AW3166" i="8"/>
  <c r="AW2910" i="8"/>
  <c r="AW2654" i="8"/>
  <c r="AX2654" i="8" s="1"/>
  <c r="AY2654" i="8" s="1"/>
  <c r="AW2398" i="8"/>
  <c r="AU3563" i="8"/>
  <c r="AW3563" i="8"/>
  <c r="AW3307" i="8"/>
  <c r="AX3307" i="8" s="1"/>
  <c r="AY3307" i="8" s="1"/>
  <c r="AU3307" i="8"/>
  <c r="AW3051" i="8"/>
  <c r="AX3051" i="8" s="1"/>
  <c r="AY3051" i="8" s="1"/>
  <c r="AU3051" i="8"/>
  <c r="AW2795" i="8"/>
  <c r="AU2795" i="8"/>
  <c r="AW2539" i="8"/>
  <c r="AU2539" i="8"/>
  <c r="AX2537" i="8"/>
  <c r="AY2537" i="8" s="1"/>
  <c r="AW2714" i="8"/>
  <c r="AX2204" i="8"/>
  <c r="AY2204" i="8" s="1"/>
  <c r="AX2236" i="8"/>
  <c r="AY2236" i="8" s="1"/>
  <c r="AX2530" i="8"/>
  <c r="AY2530" i="8" s="1"/>
  <c r="AW3347" i="8"/>
  <c r="AX3347" i="8" s="1"/>
  <c r="AY3347" i="8" s="1"/>
  <c r="AU3347" i="8"/>
  <c r="AW2976" i="8"/>
  <c r="AU2976" i="8"/>
  <c r="AW2723" i="8"/>
  <c r="AX2723" i="8" s="1"/>
  <c r="AY2723" i="8" s="1"/>
  <c r="AU3696" i="8"/>
  <c r="AW3696" i="8"/>
  <c r="AX3696" i="8" s="1"/>
  <c r="AY3696" i="8" s="1"/>
  <c r="AW3629" i="8"/>
  <c r="AW3677" i="8"/>
  <c r="AW2691" i="8"/>
  <c r="AX2691" i="8" s="1"/>
  <c r="AY2691" i="8" s="1"/>
  <c r="AW3729" i="8"/>
  <c r="AX3729" i="8" s="1"/>
  <c r="AY3729" i="8" s="1"/>
  <c r="AU3729" i="8"/>
  <c r="AW3473" i="8"/>
  <c r="AU3473" i="8"/>
  <c r="AW3217" i="8"/>
  <c r="AU3217" i="8"/>
  <c r="AW2961" i="8"/>
  <c r="AX2961" i="8" s="1"/>
  <c r="AY2961" i="8" s="1"/>
  <c r="AU2961" i="8"/>
  <c r="AW2705" i="8"/>
  <c r="AX2705" i="8" s="1"/>
  <c r="AY2705" i="8" s="1"/>
  <c r="AU2705" i="8"/>
  <c r="AW2449" i="8"/>
  <c r="AX2449" i="8" s="1"/>
  <c r="AY2449" i="8" s="1"/>
  <c r="AU2449" i="8"/>
  <c r="AW2038" i="8"/>
  <c r="AU2038" i="8"/>
  <c r="AW2512" i="8"/>
  <c r="AX2512" i="8" s="1"/>
  <c r="AY2512" i="8" s="1"/>
  <c r="AW2199" i="8"/>
  <c r="AW3327" i="8"/>
  <c r="AW2815" i="8"/>
  <c r="AW3390" i="8"/>
  <c r="AW3134" i="8"/>
  <c r="AX3134" i="8" s="1"/>
  <c r="AY3134" i="8" s="1"/>
  <c r="AW2878" i="8"/>
  <c r="AW2622" i="8"/>
  <c r="AW2366" i="8"/>
  <c r="AW3275" i="8"/>
  <c r="AX3275" i="8" s="1"/>
  <c r="AY3275" i="8" s="1"/>
  <c r="AW3019" i="8"/>
  <c r="AX3019" i="8" s="1"/>
  <c r="AY3019" i="8" s="1"/>
  <c r="AW2763" i="8"/>
  <c r="AW2507" i="8"/>
  <c r="AX2507" i="8" s="1"/>
  <c r="AY2507" i="8" s="1"/>
  <c r="AW2193" i="8"/>
  <c r="AU2193" i="8"/>
  <c r="AW2698" i="8"/>
  <c r="AU2698" i="8"/>
  <c r="AW2442" i="8"/>
  <c r="AX2442" i="8" s="1"/>
  <c r="AY2442" i="8" s="1"/>
  <c r="AU2442" i="8"/>
  <c r="AW3165" i="8"/>
  <c r="AW3369" i="8"/>
  <c r="AX3369" i="8" s="1"/>
  <c r="AY3369" i="8" s="1"/>
  <c r="AX2857" i="8"/>
  <c r="AY2857" i="8" s="1"/>
  <c r="AW2525" i="8"/>
  <c r="AX3562" i="8"/>
  <c r="AY3562" i="8" s="1"/>
  <c r="AW3640" i="8"/>
  <c r="AU3640" i="8"/>
  <c r="AW3384" i="8"/>
  <c r="AU3384" i="8"/>
  <c r="AW3128" i="8"/>
  <c r="AU3128" i="8"/>
  <c r="AW2872" i="8"/>
  <c r="AU2872" i="8"/>
  <c r="AW2360" i="8"/>
  <c r="AX2360" i="8" s="1"/>
  <c r="AY2360" i="8" s="1"/>
  <c r="AU2360" i="8"/>
  <c r="AW2620" i="8"/>
  <c r="AX2620" i="8" s="1"/>
  <c r="AY2620" i="8" s="1"/>
  <c r="AU2620" i="8"/>
  <c r="AW2487" i="8"/>
  <c r="AX2487" i="8" s="1"/>
  <c r="AY2487" i="8" s="1"/>
  <c r="AW2145" i="8"/>
  <c r="AU3690" i="8"/>
  <c r="AW3690" i="8"/>
  <c r="AX3690" i="8" s="1"/>
  <c r="AY3690" i="8" s="1"/>
  <c r="AW3622" i="8"/>
  <c r="AX3622" i="8" s="1"/>
  <c r="AY3622" i="8" s="1"/>
  <c r="AT2467" i="8"/>
  <c r="AW1859" i="8"/>
  <c r="AX1859" i="8" s="1"/>
  <c r="AY1859" i="8" s="1"/>
  <c r="AW1940" i="8"/>
  <c r="AX2052" i="8"/>
  <c r="AY2052" i="8" s="1"/>
  <c r="AW2850" i="8"/>
  <c r="AX2850" i="8" s="1"/>
  <c r="AY2850" i="8" s="1"/>
  <c r="AW3180" i="8"/>
  <c r="AX3180" i="8" s="1"/>
  <c r="AY3180" i="8" s="1"/>
  <c r="AW3763" i="8"/>
  <c r="AW2387" i="8"/>
  <c r="AX2387" i="8" s="1"/>
  <c r="AY2387" i="8" s="1"/>
  <c r="AW2944" i="8"/>
  <c r="AX2944" i="8" s="1"/>
  <c r="AY2944" i="8" s="1"/>
  <c r="AW1896" i="8"/>
  <c r="AX1896" i="8" s="1"/>
  <c r="AY1896" i="8" s="1"/>
  <c r="AW3555" i="8"/>
  <c r="AW3405" i="8"/>
  <c r="AW3713" i="8"/>
  <c r="AX3713" i="8" s="1"/>
  <c r="AY3713" i="8" s="1"/>
  <c r="AW3457" i="8"/>
  <c r="AW3201" i="8"/>
  <c r="AW2945" i="8"/>
  <c r="AX2945" i="8" s="1"/>
  <c r="AY2945" i="8" s="1"/>
  <c r="AW2689" i="8"/>
  <c r="AW2433" i="8"/>
  <c r="AX2433" i="8" s="1"/>
  <c r="AY2433" i="8" s="1"/>
  <c r="AW1975" i="8"/>
  <c r="AW2165" i="8"/>
  <c r="AW3311" i="8"/>
  <c r="AW2799" i="8"/>
  <c r="AX2799" i="8" s="1"/>
  <c r="AY2799" i="8" s="1"/>
  <c r="AW3118" i="8"/>
  <c r="AW2862" i="8"/>
  <c r="AW2606" i="8"/>
  <c r="AX2606" i="8" s="1"/>
  <c r="AY2606" i="8" s="1"/>
  <c r="AW2350" i="8"/>
  <c r="AW2348" i="8"/>
  <c r="AX2348" i="8" s="1"/>
  <c r="AY2348" i="8" s="1"/>
  <c r="AU3699" i="8"/>
  <c r="AW3699" i="8"/>
  <c r="AU3184" i="8"/>
  <c r="AW3184" i="8"/>
  <c r="AX2848" i="8"/>
  <c r="AY2848" i="8" s="1"/>
  <c r="AW2673" i="8"/>
  <c r="AW2736" i="8"/>
  <c r="AU2736" i="8"/>
  <c r="AW2480" i="8"/>
  <c r="AX2480" i="8" s="1"/>
  <c r="AY2480" i="8" s="1"/>
  <c r="AU2480" i="8"/>
  <c r="AU3102" i="8"/>
  <c r="AW3102" i="8"/>
  <c r="AW2334" i="8"/>
  <c r="AW1447" i="8"/>
  <c r="AW2604" i="8"/>
  <c r="AX2604" i="8" s="1"/>
  <c r="AY2604" i="8" s="1"/>
  <c r="AW3334" i="8"/>
  <c r="AX3334" i="8" s="1"/>
  <c r="AY3334" i="8" s="1"/>
  <c r="AU3334" i="8"/>
  <c r="AW2822" i="8"/>
  <c r="AU2822" i="8"/>
  <c r="AW2566" i="8"/>
  <c r="AX2566" i="8" s="1"/>
  <c r="AY2566" i="8" s="1"/>
  <c r="AU2566" i="8"/>
  <c r="AU2301" i="8"/>
  <c r="AW2301" i="8"/>
  <c r="AU3628" i="8"/>
  <c r="AW3628" i="8"/>
  <c r="AX3628" i="8" s="1"/>
  <c r="AY3628" i="8" s="1"/>
  <c r="AW1791" i="8"/>
  <c r="AU1791" i="8"/>
  <c r="AW2318" i="8"/>
  <c r="AW1806" i="8"/>
  <c r="AU1806" i="8"/>
  <c r="AW1550" i="8"/>
  <c r="AX1550" i="8" s="1"/>
  <c r="AY1550" i="8" s="1"/>
  <c r="AU1550" i="8"/>
  <c r="AW2252" i="8"/>
  <c r="AX2252" i="8" s="1"/>
  <c r="AY2252" i="8" s="1"/>
  <c r="AW2267" i="8"/>
  <c r="AW2282" i="8"/>
  <c r="AX2282" i="8" s="1"/>
  <c r="AY2282" i="8" s="1"/>
  <c r="AW2009" i="8"/>
  <c r="AX2009" i="8" s="1"/>
  <c r="AY2009" i="8" s="1"/>
  <c r="AX1176" i="8"/>
  <c r="AY1176" i="8" s="1"/>
  <c r="AX1240" i="8"/>
  <c r="AY1240" i="8" s="1"/>
  <c r="AW3223" i="8"/>
  <c r="AW1815" i="8"/>
  <c r="AW3635" i="8"/>
  <c r="AW3693" i="8"/>
  <c r="AU3693" i="8"/>
  <c r="AW3651" i="8"/>
  <c r="AW3152" i="8"/>
  <c r="AW2288" i="8"/>
  <c r="AX2288" i="8" s="1"/>
  <c r="AY2288" i="8" s="1"/>
  <c r="AW2526" i="8"/>
  <c r="AW3487" i="8"/>
  <c r="AU3645" i="8"/>
  <c r="AW3645" i="8"/>
  <c r="AW3571" i="8"/>
  <c r="AU2883" i="8"/>
  <c r="AW2883" i="8"/>
  <c r="AX2883" i="8" s="1"/>
  <c r="AY2883" i="8" s="1"/>
  <c r="AW2087" i="8"/>
  <c r="AX2087" i="8" s="1"/>
  <c r="AY2087" i="8" s="1"/>
  <c r="AX3618" i="8"/>
  <c r="AY3618" i="8" s="1"/>
  <c r="AW3248" i="8"/>
  <c r="AU3248" i="8"/>
  <c r="AW1985" i="8"/>
  <c r="AW3153" i="8"/>
  <c r="AX3153" i="8" s="1"/>
  <c r="AY3153" i="8" s="1"/>
  <c r="AU2385" i="8"/>
  <c r="AW2385" i="8"/>
  <c r="AX2385" i="8" s="1"/>
  <c r="AY2385" i="8" s="1"/>
  <c r="AW1719" i="8"/>
  <c r="AW2704" i="8"/>
  <c r="AW2164" i="8"/>
  <c r="AW2558" i="8"/>
  <c r="AX2558" i="8" s="1"/>
  <c r="AY2558" i="8" s="1"/>
  <c r="AW3723" i="8"/>
  <c r="AW2017" i="8"/>
  <c r="AW2634" i="8"/>
  <c r="AW1681" i="8"/>
  <c r="AW2621" i="8"/>
  <c r="AX2621" i="8" s="1"/>
  <c r="AY2621" i="8" s="1"/>
  <c r="AW3194" i="8"/>
  <c r="AX3194" i="8" s="1"/>
  <c r="AY3194" i="8" s="1"/>
  <c r="AW3049" i="8"/>
  <c r="AX3049" i="8" s="1"/>
  <c r="AY3049" i="8" s="1"/>
  <c r="AW2793" i="8"/>
  <c r="AX2793" i="8" s="1"/>
  <c r="AY2793" i="8" s="1"/>
  <c r="AW2248" i="8"/>
  <c r="AX2248" i="8" s="1"/>
  <c r="AY2248" i="8" s="1"/>
  <c r="AW3580" i="8"/>
  <c r="AX3580" i="8" s="1"/>
  <c r="AY3580" i="8" s="1"/>
  <c r="AW2851" i="8"/>
  <c r="AX2851" i="8" s="1"/>
  <c r="AY2851" i="8" s="1"/>
  <c r="AU2851" i="8"/>
  <c r="AX2838" i="8"/>
  <c r="AY2838" i="8" s="1"/>
  <c r="AW3358" i="8"/>
  <c r="AW3661" i="8"/>
  <c r="AW3059" i="8"/>
  <c r="AX3059" i="8" s="1"/>
  <c r="AY3059" i="8" s="1"/>
  <c r="AW2499" i="8"/>
  <c r="AX2499" i="8" s="1"/>
  <c r="AY2499" i="8" s="1"/>
  <c r="AU3805" i="8"/>
  <c r="AW3805" i="8"/>
  <c r="AX3805" i="8" s="1"/>
  <c r="AY3805" i="8" s="1"/>
  <c r="AG3805" i="8" s="1"/>
  <c r="AI3805" i="8" s="1"/>
  <c r="AX3600" i="8"/>
  <c r="AY3600" i="8" s="1"/>
  <c r="AW3137" i="8"/>
  <c r="AX3137" i="8" s="1"/>
  <c r="AY3137" i="8" s="1"/>
  <c r="AW2881" i="8"/>
  <c r="AW1633" i="8"/>
  <c r="AW2688" i="8"/>
  <c r="AW1969" i="8"/>
  <c r="AW3195" i="8"/>
  <c r="AW3515" i="8"/>
  <c r="AW2747" i="8"/>
  <c r="AW2682" i="8"/>
  <c r="AW1937" i="8"/>
  <c r="AW3466" i="8"/>
  <c r="AW2585" i="8"/>
  <c r="AX2585" i="8" s="1"/>
  <c r="AY2585" i="8" s="1"/>
  <c r="AW2329" i="8"/>
  <c r="AX2329" i="8" s="1"/>
  <c r="AY2329" i="8" s="1"/>
  <c r="AW3624" i="8"/>
  <c r="AW3368" i="8"/>
  <c r="AW2344" i="8"/>
  <c r="AX2344" i="8" s="1"/>
  <c r="AY2344" i="8" s="1"/>
  <c r="AW3495" i="8"/>
  <c r="AW3239" i="8"/>
  <c r="AX3239" i="8" s="1"/>
  <c r="AY3239" i="8" s="1"/>
  <c r="AW2983" i="8"/>
  <c r="AW3324" i="8"/>
  <c r="AX3324" i="8" s="1"/>
  <c r="AY3324" i="8" s="1"/>
  <c r="AW3350" i="8"/>
  <c r="AX3350" i="8" s="1"/>
  <c r="AY3350" i="8" s="1"/>
  <c r="AW3788" i="8"/>
  <c r="AW2970" i="8"/>
  <c r="AW3557" i="8"/>
  <c r="AX3557" i="8" s="1"/>
  <c r="AY3557" i="8" s="1"/>
  <c r="AW3130" i="8"/>
  <c r="AX3130" i="8" s="1"/>
  <c r="AY3130" i="8" s="1"/>
  <c r="AW3572" i="8"/>
  <c r="AW1700" i="8"/>
  <c r="AX1700" i="8" s="1"/>
  <c r="AY1700" i="8" s="1"/>
  <c r="AW2034" i="8"/>
  <c r="AW898" i="8"/>
  <c r="AW2048" i="8"/>
  <c r="AW2319" i="8"/>
  <c r="AW2063" i="8"/>
  <c r="AX2063" i="8" s="1"/>
  <c r="AY2063" i="8" s="1"/>
  <c r="AW1822" i="8"/>
  <c r="AX1822" i="8" s="1"/>
  <c r="AY1822" i="8" s="1"/>
  <c r="AW2283" i="8"/>
  <c r="AX2283" i="8" s="1"/>
  <c r="AY2283" i="8" s="1"/>
  <c r="AW3048" i="8"/>
  <c r="AU3466" i="8"/>
  <c r="AW3554" i="8"/>
  <c r="AX3554" i="8" s="1"/>
  <c r="AY3554" i="8" s="1"/>
  <c r="AW2675" i="8"/>
  <c r="AX2675" i="8" s="1"/>
  <c r="AY2675" i="8" s="1"/>
  <c r="AW3425" i="8"/>
  <c r="AW3169" i="8"/>
  <c r="AX3169" i="8" s="1"/>
  <c r="AY3169" i="8" s="1"/>
  <c r="AW2720" i="8"/>
  <c r="AW2464" i="8"/>
  <c r="AX2464" i="8" s="1"/>
  <c r="AY2464" i="8" s="1"/>
  <c r="AW2083" i="8"/>
  <c r="AW3535" i="8"/>
  <c r="AW2767" i="8"/>
  <c r="AW2198" i="8"/>
  <c r="AX2198" i="8" s="1"/>
  <c r="AY2198" i="8" s="1"/>
  <c r="AW3086" i="8"/>
  <c r="AW2574" i="8"/>
  <c r="AX2574" i="8" s="1"/>
  <c r="AY2574" i="8" s="1"/>
  <c r="AW2312" i="8"/>
  <c r="AX2312" i="8" s="1"/>
  <c r="AY2312" i="8" s="1"/>
  <c r="AW3739" i="8"/>
  <c r="AW3483" i="8"/>
  <c r="AW2650" i="8"/>
  <c r="AW1767" i="8"/>
  <c r="AX1767" i="8" s="1"/>
  <c r="AY1767" i="8" s="1"/>
  <c r="AW3290" i="8"/>
  <c r="AW3065" i="8"/>
  <c r="AX3065" i="8" s="1"/>
  <c r="AY3065" i="8" s="1"/>
  <c r="AW3336" i="8"/>
  <c r="AW3080" i="8"/>
  <c r="AW3719" i="8"/>
  <c r="AW2439" i="8"/>
  <c r="AW3116" i="8"/>
  <c r="AX3116" i="8" s="1"/>
  <c r="AY3116" i="8" s="1"/>
  <c r="AW3162" i="8"/>
  <c r="AX3162" i="8" s="1"/>
  <c r="AY3162" i="8" s="1"/>
  <c r="AW2806" i="8"/>
  <c r="AW2550" i="8"/>
  <c r="AW3781" i="8"/>
  <c r="AX3781" i="8" s="1"/>
  <c r="AY3781" i="8" s="1"/>
  <c r="AW3540" i="8"/>
  <c r="AW3028" i="8"/>
  <c r="AW1573" i="8"/>
  <c r="AX1573" i="8" s="1"/>
  <c r="AY1573" i="8" s="1"/>
  <c r="AW1156" i="8"/>
  <c r="AW1587" i="8"/>
  <c r="AX1587" i="8" s="1"/>
  <c r="AY1587" i="8" s="1"/>
  <c r="AW2016" i="8"/>
  <c r="AX2016" i="8" s="1"/>
  <c r="AY2016" i="8" s="1"/>
  <c r="AW1760" i="8"/>
  <c r="AX1760" i="8" s="1"/>
  <c r="AY1760" i="8" s="1"/>
  <c r="AW2287" i="8"/>
  <c r="AW2031" i="8"/>
  <c r="AX2031" i="8" s="1"/>
  <c r="AY2031" i="8" s="1"/>
  <c r="AW927" i="8"/>
  <c r="AW2221" i="8"/>
  <c r="AX2221" i="8" s="1"/>
  <c r="AY2221" i="8" s="1"/>
  <c r="AW2251" i="8"/>
  <c r="AW1227" i="8"/>
  <c r="AW2249" i="8"/>
  <c r="AX2249" i="8" s="1"/>
  <c r="AY2249" i="8" s="1"/>
  <c r="AW3357" i="8"/>
  <c r="AW2830" i="8"/>
  <c r="AX2830" i="8" s="1"/>
  <c r="AY2830" i="8" s="1"/>
  <c r="AW3802" i="8"/>
  <c r="AW3064" i="8"/>
  <c r="AW2552" i="8"/>
  <c r="AW3703" i="8"/>
  <c r="AW3447" i="8"/>
  <c r="AW3191" i="8"/>
  <c r="AX3191" i="8" s="1"/>
  <c r="AY3191" i="8" s="1"/>
  <c r="AW2935" i="8"/>
  <c r="AW2423" i="8"/>
  <c r="AW1921" i="8"/>
  <c r="AW3133" i="8"/>
  <c r="AW3302" i="8"/>
  <c r="AX3302" i="8" s="1"/>
  <c r="AY3302" i="8" s="1"/>
  <c r="AW3046" i="8"/>
  <c r="AW2534" i="8"/>
  <c r="AX2534" i="8" s="1"/>
  <c r="AY2534" i="8" s="1"/>
  <c r="AW2135" i="8"/>
  <c r="AW3780" i="8"/>
  <c r="AX3780" i="8" s="1"/>
  <c r="AY3780" i="8" s="1"/>
  <c r="AW3012" i="8"/>
  <c r="AW2177" i="8"/>
  <c r="AW1814" i="8"/>
  <c r="AW1827" i="8"/>
  <c r="AX1827" i="8" s="1"/>
  <c r="AY1827" i="8" s="1"/>
  <c r="AW1986" i="8"/>
  <c r="AW2256" i="8"/>
  <c r="AW2000" i="8"/>
  <c r="AW1744" i="8"/>
  <c r="AX1744" i="8" s="1"/>
  <c r="AY1744" i="8" s="1"/>
  <c r="AW2271" i="8"/>
  <c r="AW2015" i="8"/>
  <c r="AW1759" i="8"/>
  <c r="AW2286" i="8"/>
  <c r="AX2286" i="8" s="1"/>
  <c r="AY2286" i="8" s="1"/>
  <c r="AW1774" i="8"/>
  <c r="AX1774" i="8" s="1"/>
  <c r="AY1774" i="8" s="1"/>
  <c r="AW1518" i="8"/>
  <c r="AX1518" i="8" s="1"/>
  <c r="AY1518" i="8" s="1"/>
  <c r="AW2235" i="8"/>
  <c r="AW1467" i="8"/>
  <c r="AW1977" i="8"/>
  <c r="AX1977" i="8" s="1"/>
  <c r="AY1977" i="8" s="1"/>
  <c r="AU3572" i="8"/>
  <c r="AU1587" i="8"/>
  <c r="AW2683" i="8"/>
  <c r="AW1943" i="8"/>
  <c r="AW2618" i="8"/>
  <c r="AW2362" i="8"/>
  <c r="AX2362" i="8" s="1"/>
  <c r="AY2362" i="8" s="1"/>
  <c r="AW3545" i="8"/>
  <c r="AX3545" i="8" s="1"/>
  <c r="AY3545" i="8" s="1"/>
  <c r="AW3289" i="8"/>
  <c r="AX3289" i="8" s="1"/>
  <c r="AY3289" i="8" s="1"/>
  <c r="AW2521" i="8"/>
  <c r="AW3304" i="8"/>
  <c r="AX3304" i="8" s="1"/>
  <c r="AY3304" i="8" s="1"/>
  <c r="AW2792" i="8"/>
  <c r="AW3706" i="8"/>
  <c r="AW3687" i="8"/>
  <c r="AW3175" i="8"/>
  <c r="AW2919" i="8"/>
  <c r="AW3286" i="8"/>
  <c r="AX3286" i="8" s="1"/>
  <c r="AY3286" i="8" s="1"/>
  <c r="AW3030" i="8"/>
  <c r="AW2518" i="8"/>
  <c r="AW2469" i="8"/>
  <c r="AW2097" i="8"/>
  <c r="AW2996" i="8"/>
  <c r="AW2484" i="8"/>
  <c r="AX2484" i="8" s="1"/>
  <c r="AY2484" i="8" s="1"/>
  <c r="AW2134" i="8"/>
  <c r="AW2148" i="8"/>
  <c r="AW1892" i="8"/>
  <c r="AW1984" i="8"/>
  <c r="AX1984" i="8" s="1"/>
  <c r="AY1984" i="8" s="1"/>
  <c r="AW1728" i="8"/>
  <c r="AW2255" i="8"/>
  <c r="AW2270" i="8"/>
  <c r="AX2270" i="8" s="1"/>
  <c r="AY2270" i="8" s="1"/>
  <c r="AW1502" i="8"/>
  <c r="AX1502" i="8" s="1"/>
  <c r="AY1502" i="8" s="1"/>
  <c r="AW2234" i="8"/>
  <c r="AX2234" i="8" s="1"/>
  <c r="AY2234" i="8" s="1"/>
  <c r="AW1961" i="8"/>
  <c r="AX1961" i="8" s="1"/>
  <c r="AY1961" i="8" s="1"/>
  <c r="AW885" i="8"/>
  <c r="AX885" i="8" s="1"/>
  <c r="AY885" i="8" s="1"/>
  <c r="AU2970" i="8"/>
  <c r="AW3492" i="8"/>
  <c r="AX3492" i="8" s="1"/>
  <c r="AY3492" i="8" s="1"/>
  <c r="AW3236" i="8"/>
  <c r="AX3236" i="8" s="1"/>
  <c r="AY3236" i="8" s="1"/>
  <c r="AW2980" i="8"/>
  <c r="AW2088" i="8"/>
  <c r="AX2088" i="8" s="1"/>
  <c r="AY2088" i="8" s="1"/>
  <c r="AW1539" i="8"/>
  <c r="AX1539" i="8" s="1"/>
  <c r="AY1539" i="8" s="1"/>
  <c r="AW2210" i="8"/>
  <c r="AW1954" i="8"/>
  <c r="AW2224" i="8"/>
  <c r="AX2224" i="8" s="1"/>
  <c r="AY2224" i="8" s="1"/>
  <c r="AW1968" i="8"/>
  <c r="AW1712" i="8"/>
  <c r="AW1471" i="8"/>
  <c r="AW1917" i="8"/>
  <c r="AW2201" i="8"/>
  <c r="AX2201" i="8" s="1"/>
  <c r="AY2201" i="8" s="1"/>
  <c r="AW871" i="8"/>
  <c r="AW998" i="8"/>
  <c r="AX998" i="8" s="1"/>
  <c r="AY998" i="8" s="1"/>
  <c r="AW1125" i="8"/>
  <c r="AX1125" i="8" s="1"/>
  <c r="AY1125" i="8" s="1"/>
  <c r="AW3259" i="8"/>
  <c r="AX3259" i="8" s="1"/>
  <c r="AY3259" i="8" s="1"/>
  <c r="AW2182" i="8"/>
  <c r="AW3514" i="8"/>
  <c r="AW3655" i="8"/>
  <c r="AW3143" i="8"/>
  <c r="AW1665" i="8"/>
  <c r="AW2781" i="8"/>
  <c r="AX2781" i="8" s="1"/>
  <c r="AY2781" i="8" s="1"/>
  <c r="AW2716" i="8"/>
  <c r="AX2716" i="8" s="1"/>
  <c r="AY2716" i="8" s="1"/>
  <c r="AW3766" i="8"/>
  <c r="AW3254" i="8"/>
  <c r="AW2998" i="8"/>
  <c r="AX2998" i="8" s="1"/>
  <c r="AY2998" i="8" s="1"/>
  <c r="AW2486" i="8"/>
  <c r="AX2486" i="8" s="1"/>
  <c r="AY2486" i="8" s="1"/>
  <c r="AW3461" i="8"/>
  <c r="AW2949" i="8"/>
  <c r="AX2949" i="8" s="1"/>
  <c r="AY2949" i="8" s="1"/>
  <c r="AW2437" i="8"/>
  <c r="AX2437" i="8" s="1"/>
  <c r="AY2437" i="8" s="1"/>
  <c r="AW1991" i="8"/>
  <c r="AW3117" i="8"/>
  <c r="AX3117" i="8" s="1"/>
  <c r="AY3117" i="8" s="1"/>
  <c r="AW2780" i="8"/>
  <c r="AX2780" i="8" s="1"/>
  <c r="AY2780" i="8" s="1"/>
  <c r="AW3732" i="8"/>
  <c r="AX3732" i="8" s="1"/>
  <c r="AY3732" i="8" s="1"/>
  <c r="AW3476" i="8"/>
  <c r="AX3476" i="8" s="1"/>
  <c r="AY3476" i="8" s="1"/>
  <c r="AW3220" i="8"/>
  <c r="AX3220" i="8" s="1"/>
  <c r="AY3220" i="8" s="1"/>
  <c r="AW2964" i="8"/>
  <c r="AX2964" i="8" s="1"/>
  <c r="AY2964" i="8" s="1"/>
  <c r="AW2452" i="8"/>
  <c r="AX2452" i="8" s="1"/>
  <c r="AY2452" i="8" s="1"/>
  <c r="AW1766" i="8"/>
  <c r="AX1766" i="8" s="1"/>
  <c r="AY1766" i="8" s="1"/>
  <c r="AW1510" i="8"/>
  <c r="AW1254" i="8"/>
  <c r="AX1254" i="8" s="1"/>
  <c r="AY1254" i="8" s="1"/>
  <c r="AW2021" i="8"/>
  <c r="AX2021" i="8" s="1"/>
  <c r="AY2021" i="8" s="1"/>
  <c r="AW1765" i="8"/>
  <c r="AX1765" i="8" s="1"/>
  <c r="AY1765" i="8" s="1"/>
  <c r="AW1509" i="8"/>
  <c r="AX1509" i="8" s="1"/>
  <c r="AY1509" i="8" s="1"/>
  <c r="AW1253" i="8"/>
  <c r="AW2116" i="8"/>
  <c r="AW1860" i="8"/>
  <c r="AX1860" i="8" s="1"/>
  <c r="AY1860" i="8" s="1"/>
  <c r="AW1604" i="8"/>
  <c r="AW1348" i="8"/>
  <c r="AW1523" i="8"/>
  <c r="AX1523" i="8" s="1"/>
  <c r="AY1523" i="8" s="1"/>
  <c r="AW1267" i="8"/>
  <c r="AX1267" i="8" s="1"/>
  <c r="AY1267" i="8" s="1"/>
  <c r="AW2194" i="8"/>
  <c r="AX2194" i="8" s="1"/>
  <c r="AY2194" i="8" s="1"/>
  <c r="AW1938" i="8"/>
  <c r="AW1682" i="8"/>
  <c r="AW1426" i="8"/>
  <c r="AW2208" i="8"/>
  <c r="AX2208" i="8" s="1"/>
  <c r="AY2208" i="8" s="1"/>
  <c r="AW1696" i="8"/>
  <c r="AW2223" i="8"/>
  <c r="AW1711" i="8"/>
  <c r="AW1901" i="8"/>
  <c r="AW1916" i="8"/>
  <c r="AW2202" i="8"/>
  <c r="AX2202" i="8" s="1"/>
  <c r="AY2202" i="8" s="1"/>
  <c r="AW2185" i="8"/>
  <c r="AX2185" i="8" s="1"/>
  <c r="AY2185" i="8" s="1"/>
  <c r="AW1929" i="8"/>
  <c r="AU2714" i="8"/>
  <c r="AW3613" i="8"/>
  <c r="AX3613" i="8" s="1"/>
  <c r="AY3613" i="8" s="1"/>
  <c r="AX1234" i="8"/>
  <c r="AY1234" i="8" s="1"/>
  <c r="AX1314" i="8"/>
  <c r="AY1314" i="8" s="1"/>
  <c r="AX1426" i="8"/>
  <c r="AY1426" i="8" s="1"/>
  <c r="AX1791" i="8"/>
  <c r="AY1791" i="8" s="1"/>
  <c r="AX1530" i="8"/>
  <c r="AY1530" i="8" s="1"/>
  <c r="AX1892" i="8"/>
  <c r="AY1892" i="8" s="1"/>
  <c r="AW2011" i="8"/>
  <c r="AX2011" i="8" s="1"/>
  <c r="AY2011" i="8" s="1"/>
  <c r="AX2077" i="8"/>
  <c r="AY2077" i="8" s="1"/>
  <c r="AX2173" i="8"/>
  <c r="AY2173" i="8" s="1"/>
  <c r="AX2215" i="8"/>
  <c r="AY2215" i="8" s="1"/>
  <c r="AX2453" i="8"/>
  <c r="AY2453" i="8" s="1"/>
  <c r="AX2469" i="8"/>
  <c r="AY2469" i="8" s="1"/>
  <c r="AX2591" i="8"/>
  <c r="AY2591" i="8" s="1"/>
  <c r="AX2607" i="8"/>
  <c r="AY2607" i="8" s="1"/>
  <c r="AW2578" i="8"/>
  <c r="AX2840" i="8"/>
  <c r="AY2840" i="8" s="1"/>
  <c r="AX2735" i="8"/>
  <c r="AY2735" i="8" s="1"/>
  <c r="AX2767" i="8"/>
  <c r="AY2767" i="8" s="1"/>
  <c r="AX2960" i="8"/>
  <c r="AY2960" i="8" s="1"/>
  <c r="AW3055" i="8"/>
  <c r="AX3216" i="8"/>
  <c r="AY3216" i="8" s="1"/>
  <c r="AW3271" i="8"/>
  <c r="AW3449" i="8"/>
  <c r="AW3450" i="8"/>
  <c r="AX3450" i="8" s="1"/>
  <c r="AY3450" i="8" s="1"/>
  <c r="AW3529" i="8"/>
  <c r="AX3709" i="8"/>
  <c r="AY3709" i="8" s="1"/>
  <c r="AW3743" i="8"/>
  <c r="AW3759" i="8"/>
  <c r="AX3725" i="8"/>
  <c r="AY3725" i="8" s="1"/>
  <c r="AU2083" i="8"/>
  <c r="AW3365" i="8"/>
  <c r="AX3365" i="8" s="1"/>
  <c r="AY3365" i="8" s="1"/>
  <c r="AW1624" i="8"/>
  <c r="AX1624" i="8" s="1"/>
  <c r="AY1624" i="8" s="1"/>
  <c r="AW3131" i="8"/>
  <c r="AX3131" i="8" s="1"/>
  <c r="AY3131" i="8" s="1"/>
  <c r="AW2413" i="8"/>
  <c r="AW3482" i="8"/>
  <c r="AX3482" i="8" s="1"/>
  <c r="AY3482" i="8" s="1"/>
  <c r="AW2554" i="8"/>
  <c r="AW3356" i="8"/>
  <c r="AW3737" i="8"/>
  <c r="AW3481" i="8"/>
  <c r="AW2969" i="8"/>
  <c r="AX2969" i="8" s="1"/>
  <c r="AY2969" i="8" s="1"/>
  <c r="AW2713" i="8"/>
  <c r="AX2713" i="8" s="1"/>
  <c r="AY2713" i="8" s="1"/>
  <c r="AW2065" i="8"/>
  <c r="AX2065" i="8" s="1"/>
  <c r="AY2065" i="8" s="1"/>
  <c r="AW3389" i="8"/>
  <c r="AX3389" i="8" s="1"/>
  <c r="AY3389" i="8" s="1"/>
  <c r="AW2984" i="8"/>
  <c r="AW3322" i="8"/>
  <c r="AW3623" i="8"/>
  <c r="AW3367" i="8"/>
  <c r="AW3111" i="8"/>
  <c r="AW2541" i="8"/>
  <c r="AW2966" i="8"/>
  <c r="AX2966" i="8" s="1"/>
  <c r="AY2966" i="8" s="1"/>
  <c r="AW2054" i="8"/>
  <c r="AW3685" i="8"/>
  <c r="AW3429" i="8"/>
  <c r="AX3429" i="8" s="1"/>
  <c r="AY3429" i="8" s="1"/>
  <c r="AW2917" i="8"/>
  <c r="AX2917" i="8" s="1"/>
  <c r="AY2917" i="8" s="1"/>
  <c r="AW2405" i="8"/>
  <c r="AX2405" i="8" s="1"/>
  <c r="AY2405" i="8" s="1"/>
  <c r="AW1825" i="8"/>
  <c r="AW2909" i="8"/>
  <c r="AX2909" i="8" s="1"/>
  <c r="AY2909" i="8" s="1"/>
  <c r="AW2524" i="8"/>
  <c r="AW1905" i="8"/>
  <c r="AW1734" i="8"/>
  <c r="AX1734" i="8" s="1"/>
  <c r="AY1734" i="8" s="1"/>
  <c r="AW2084" i="8"/>
  <c r="AX2084" i="8" s="1"/>
  <c r="AY2084" i="8" s="1"/>
  <c r="AW1828" i="8"/>
  <c r="AX1828" i="8" s="1"/>
  <c r="AY1828" i="8" s="1"/>
  <c r="AW1572" i="8"/>
  <c r="AW2176" i="8"/>
  <c r="AW1664" i="8"/>
  <c r="AW2191" i="8"/>
  <c r="AX2191" i="8" s="1"/>
  <c r="AY2191" i="8" s="1"/>
  <c r="AW1145" i="8"/>
  <c r="AX1145" i="8" s="1"/>
  <c r="AY1145" i="8" s="1"/>
  <c r="AW2153" i="8"/>
  <c r="AX2153" i="8" s="1"/>
  <c r="AY2153" i="8" s="1"/>
  <c r="AW3689" i="8"/>
  <c r="AX3689" i="8" s="1"/>
  <c r="AY3689" i="8" s="1"/>
  <c r="AW3749" i="8"/>
  <c r="AX3749" i="8" s="1"/>
  <c r="AY3749" i="8" s="1"/>
  <c r="AW3371" i="8"/>
  <c r="AX3371" i="8" s="1"/>
  <c r="AY3371" i="8" s="1"/>
  <c r="AW2347" i="8"/>
  <c r="AW3354" i="8"/>
  <c r="AW2794" i="8"/>
  <c r="AW3132" i="8"/>
  <c r="AW3721" i="8"/>
  <c r="AW3209" i="8"/>
  <c r="AX3209" i="8" s="1"/>
  <c r="AY3209" i="8" s="1"/>
  <c r="AW2953" i="8"/>
  <c r="AX2953" i="8" s="1"/>
  <c r="AY2953" i="8" s="1"/>
  <c r="AW2697" i="8"/>
  <c r="AX2697" i="8" s="1"/>
  <c r="AY2697" i="8" s="1"/>
  <c r="AW2007" i="8"/>
  <c r="AW3293" i="8"/>
  <c r="AW2056" i="8"/>
  <c r="AX2056" i="8" s="1"/>
  <c r="AY2056" i="8" s="1"/>
  <c r="AW2839" i="8"/>
  <c r="AW2429" i="8"/>
  <c r="AX2429" i="8" s="1"/>
  <c r="AY2429" i="8" s="1"/>
  <c r="AW3718" i="8"/>
  <c r="AW3206" i="8"/>
  <c r="AX3206" i="8" s="1"/>
  <c r="AY3206" i="8" s="1"/>
  <c r="AW2438" i="8"/>
  <c r="AW1992" i="8"/>
  <c r="AX1992" i="8" s="1"/>
  <c r="AY1992" i="8" s="1"/>
  <c r="AW3101" i="8"/>
  <c r="AX3101" i="8" s="1"/>
  <c r="AY3101" i="8" s="1"/>
  <c r="AW1736" i="8"/>
  <c r="AX1736" i="8" s="1"/>
  <c r="AY1736" i="8" s="1"/>
  <c r="AW2404" i="8"/>
  <c r="AX2404" i="8" s="1"/>
  <c r="AY2404" i="8" s="1"/>
  <c r="AW1974" i="8"/>
  <c r="AX1974" i="8" s="1"/>
  <c r="AY1974" i="8" s="1"/>
  <c r="AW1206" i="8"/>
  <c r="AX1206" i="8" s="1"/>
  <c r="AY1206" i="8" s="1"/>
  <c r="AW1973" i="8"/>
  <c r="AW1812" i="8"/>
  <c r="AX1812" i="8" s="1"/>
  <c r="AY1812" i="8" s="1"/>
  <c r="AW1300" i="8"/>
  <c r="AW2146" i="8"/>
  <c r="AX2146" i="8" s="1"/>
  <c r="AY2146" i="8" s="1"/>
  <c r="AW1890" i="8"/>
  <c r="AX1890" i="8" s="1"/>
  <c r="AY1890" i="8" s="1"/>
  <c r="AW1919" i="8"/>
  <c r="AW1663" i="8"/>
  <c r="AX1663" i="8" s="1"/>
  <c r="AY1663" i="8" s="1"/>
  <c r="AW2137" i="8"/>
  <c r="AX2137" i="8" s="1"/>
  <c r="AY2137" i="8" s="1"/>
  <c r="AW1369" i="8"/>
  <c r="AW905" i="8"/>
  <c r="AX905" i="8" s="1"/>
  <c r="AY905" i="8" s="1"/>
  <c r="AU3719" i="8"/>
  <c r="AU2283" i="8"/>
  <c r="AW2796" i="8"/>
  <c r="AX2796" i="8" s="1"/>
  <c r="AY2796" i="8" s="1"/>
  <c r="AW3698" i="8"/>
  <c r="AX3698" i="8" s="1"/>
  <c r="AY3698" i="8" s="1"/>
  <c r="AW3168" i="8"/>
  <c r="AW3427" i="8"/>
  <c r="AX3427" i="8" s="1"/>
  <c r="AY3427" i="8" s="1"/>
  <c r="AW1303" i="8"/>
  <c r="AW2785" i="8"/>
  <c r="AW3407" i="8"/>
  <c r="AX3407" i="8" s="1"/>
  <c r="AY3407" i="8" s="1"/>
  <c r="AW3151" i="8"/>
  <c r="AW2639" i="8"/>
  <c r="AX2639" i="8" s="1"/>
  <c r="AY2639" i="8" s="1"/>
  <c r="AW2383" i="8"/>
  <c r="AX2383" i="8" s="1"/>
  <c r="AY2383" i="8" s="1"/>
  <c r="AW1783" i="8"/>
  <c r="AW2813" i="8"/>
  <c r="AX2813" i="8" s="1"/>
  <c r="AY2813" i="8" s="1"/>
  <c r="AW2587" i="8"/>
  <c r="AW3181" i="8"/>
  <c r="AW3245" i="8"/>
  <c r="AW3114" i="8"/>
  <c r="AW3335" i="8"/>
  <c r="AW3079" i="8"/>
  <c r="AW2333" i="8"/>
  <c r="AX2333" i="8" s="1"/>
  <c r="AY2333" i="8" s="1"/>
  <c r="AW3653" i="8"/>
  <c r="AX3653" i="8" s="1"/>
  <c r="AY3653" i="8" s="1"/>
  <c r="AW2373" i="8"/>
  <c r="AX2373" i="8" s="1"/>
  <c r="AY2373" i="8" s="1"/>
  <c r="AW1655" i="8"/>
  <c r="AW2637" i="8"/>
  <c r="AX2637" i="8" s="1"/>
  <c r="AY2637" i="8" s="1"/>
  <c r="AW3668" i="8"/>
  <c r="AX3668" i="8" s="1"/>
  <c r="AY3668" i="8" s="1"/>
  <c r="AW3412" i="8"/>
  <c r="AX3412" i="8" s="1"/>
  <c r="AY3412" i="8" s="1"/>
  <c r="AW2900" i="8"/>
  <c r="AW1445" i="8"/>
  <c r="AW1540" i="8"/>
  <c r="AX1540" i="8" s="1"/>
  <c r="AY1540" i="8" s="1"/>
  <c r="AW2144" i="8"/>
  <c r="AW1888" i="8"/>
  <c r="AX1888" i="8" s="1"/>
  <c r="AY1888" i="8" s="1"/>
  <c r="AW1632" i="8"/>
  <c r="AW1903" i="8"/>
  <c r="AX1903" i="8" s="1"/>
  <c r="AY1903" i="8" s="1"/>
  <c r="AW1042" i="8"/>
  <c r="AW2121" i="8"/>
  <c r="AX2121" i="8" s="1"/>
  <c r="AY2121" i="8" s="1"/>
  <c r="AU3687" i="8"/>
  <c r="AU2043" i="8"/>
  <c r="AU1573" i="8"/>
  <c r="AW3752" i="8"/>
  <c r="AX3752" i="8" s="1"/>
  <c r="AY3752" i="8" s="1"/>
  <c r="AW2450" i="8"/>
  <c r="AX2450" i="8" s="1"/>
  <c r="AY2450" i="8" s="1"/>
  <c r="AW3011" i="8"/>
  <c r="AX3011" i="8" s="1"/>
  <c r="AY3011" i="8" s="1"/>
  <c r="AW2200" i="8"/>
  <c r="AW2317" i="8"/>
  <c r="AW3391" i="8"/>
  <c r="AW3710" i="8"/>
  <c r="AX3710" i="8" s="1"/>
  <c r="AY3710" i="8" s="1"/>
  <c r="AW3454" i="8"/>
  <c r="AW3198" i="8"/>
  <c r="AW2430" i="8"/>
  <c r="AW2685" i="8"/>
  <c r="AX2685" i="8" s="1"/>
  <c r="AY2685" i="8" s="1"/>
  <c r="AW2684" i="8"/>
  <c r="AX2684" i="8" s="1"/>
  <c r="AY2684" i="8" s="1"/>
  <c r="AW3146" i="8"/>
  <c r="AX3146" i="8" s="1"/>
  <c r="AY3146" i="8" s="1"/>
  <c r="AW3177" i="8"/>
  <c r="AX3177" i="8" s="1"/>
  <c r="AY3177" i="8" s="1"/>
  <c r="AW1847" i="8"/>
  <c r="AW3053" i="8"/>
  <c r="AW3149" i="8"/>
  <c r="AW3148" i="8"/>
  <c r="AX3148" i="8" s="1"/>
  <c r="AY3148" i="8" s="1"/>
  <c r="AW3063" i="8"/>
  <c r="AW2551" i="8"/>
  <c r="AW1239" i="8"/>
  <c r="AW2196" i="8"/>
  <c r="AW2364" i="8"/>
  <c r="AX2364" i="8" s="1"/>
  <c r="AY2364" i="8" s="1"/>
  <c r="AW3686" i="8"/>
  <c r="AX3686" i="8" s="1"/>
  <c r="AY3686" i="8" s="1"/>
  <c r="AW2406" i="8"/>
  <c r="AX2406" i="8" s="1"/>
  <c r="AY2406" i="8" s="1"/>
  <c r="AW3637" i="8"/>
  <c r="AX3637" i="8" s="1"/>
  <c r="AY3637" i="8" s="1"/>
  <c r="AW3722" i="8"/>
  <c r="AW1649" i="8"/>
  <c r="AW1942" i="8"/>
  <c r="AX1942" i="8" s="1"/>
  <c r="AY1942" i="8" s="1"/>
  <c r="AW1174" i="8"/>
  <c r="AX1174" i="8" s="1"/>
  <c r="AY1174" i="8" s="1"/>
  <c r="AW1941" i="8"/>
  <c r="AW1524" i="8"/>
  <c r="AX1524" i="8" s="1"/>
  <c r="AY1524" i="8" s="1"/>
  <c r="AW1955" i="8"/>
  <c r="AW2114" i="8"/>
  <c r="AX2114" i="8" s="1"/>
  <c r="AY2114" i="8" s="1"/>
  <c r="AW2128" i="8"/>
  <c r="AW1616" i="8"/>
  <c r="AW2143" i="8"/>
  <c r="AX2143" i="8" s="1"/>
  <c r="AY2143" i="8" s="1"/>
  <c r="AW1887" i="8"/>
  <c r="AW1354" i="8"/>
  <c r="AX1354" i="8" s="1"/>
  <c r="AY1354" i="8" s="1"/>
  <c r="AW2105" i="8"/>
  <c r="AW1000" i="8"/>
  <c r="AU3540" i="8"/>
  <c r="AU3177" i="8"/>
  <c r="AU2720" i="8"/>
  <c r="AU2430" i="8"/>
  <c r="AW3444" i="8"/>
  <c r="AU2000" i="8"/>
  <c r="AU1822" i="8"/>
  <c r="AW2884" i="8"/>
  <c r="AX2884" i="8" s="1"/>
  <c r="AY2884" i="8" s="1"/>
  <c r="AW3798" i="8"/>
  <c r="AW3069" i="8"/>
  <c r="AX3069" i="8" s="1"/>
  <c r="AY3069" i="8" s="1"/>
  <c r="AW3036" i="8"/>
  <c r="AW3303" i="8"/>
  <c r="AX3303" i="8" s="1"/>
  <c r="AY3303" i="8" s="1"/>
  <c r="AW2535" i="8"/>
  <c r="AW2902" i="8"/>
  <c r="AX2902" i="8" s="1"/>
  <c r="AY2902" i="8" s="1"/>
  <c r="AW1745" i="8"/>
  <c r="AW3530" i="8"/>
  <c r="AW3621" i="8"/>
  <c r="AX3621" i="8" s="1"/>
  <c r="AY3621" i="8" s="1"/>
  <c r="AW2397" i="8"/>
  <c r="AW3610" i="8"/>
  <c r="AW3380" i="8"/>
  <c r="AX3380" i="8" s="1"/>
  <c r="AY3380" i="8" s="1"/>
  <c r="AW2868" i="8"/>
  <c r="AW2098" i="8"/>
  <c r="AX2098" i="8" s="1"/>
  <c r="AY2098" i="8" s="1"/>
  <c r="AW1856" i="8"/>
  <c r="AX1856" i="8" s="1"/>
  <c r="AY1856" i="8" s="1"/>
  <c r="AW2127" i="8"/>
  <c r="AX2127" i="8" s="1"/>
  <c r="AY2127" i="8" s="1"/>
  <c r="AW2089" i="8"/>
  <c r="AX2089" i="8" s="1"/>
  <c r="AY2089" i="8" s="1"/>
  <c r="AU2439" i="8"/>
  <c r="AU2135" i="8"/>
  <c r="AU1760" i="8"/>
  <c r="AW3553" i="8"/>
  <c r="AW2104" i="8"/>
  <c r="AX2104" i="8" s="1"/>
  <c r="AY2104" i="8" s="1"/>
  <c r="AW3657" i="8"/>
  <c r="AW2797" i="8"/>
  <c r="AX2797" i="8" s="1"/>
  <c r="AY2797" i="8" s="1"/>
  <c r="AW2941" i="8"/>
  <c r="AX2941" i="8" s="1"/>
  <c r="AY2941" i="8" s="1"/>
  <c r="AW3799" i="8"/>
  <c r="AW2519" i="8"/>
  <c r="AX2519" i="8" s="1"/>
  <c r="AY2519" i="8" s="1"/>
  <c r="AW3644" i="8"/>
  <c r="AW2115" i="8"/>
  <c r="AX2115" i="8" s="1"/>
  <c r="AY2115" i="8" s="1"/>
  <c r="AW2374" i="8"/>
  <c r="AX2374" i="8" s="1"/>
  <c r="AY2374" i="8" s="1"/>
  <c r="AW2557" i="8"/>
  <c r="AW2837" i="8"/>
  <c r="AW1399" i="8"/>
  <c r="AW1654" i="8"/>
  <c r="AW2004" i="8"/>
  <c r="AW2082" i="8"/>
  <c r="AW2096" i="8"/>
  <c r="AX2096" i="8" s="1"/>
  <c r="AY2096" i="8" s="1"/>
  <c r="AW1840" i="8"/>
  <c r="AX1840" i="8" s="1"/>
  <c r="AY1840" i="8" s="1"/>
  <c r="AW1023" i="8"/>
  <c r="AW2111" i="8"/>
  <c r="AX2111" i="8" s="1"/>
  <c r="AY2111" i="8" s="1"/>
  <c r="AW2316" i="8"/>
  <c r="AW2073" i="8"/>
  <c r="AX2073" i="8" s="1"/>
  <c r="AY2073" i="8" s="1"/>
  <c r="AW928" i="8"/>
  <c r="AU3721" i="8"/>
  <c r="AU2697" i="8"/>
  <c r="AU2464" i="8"/>
  <c r="AU3181" i="8"/>
  <c r="AU3788" i="8"/>
  <c r="AU1744" i="8"/>
  <c r="AW2264" i="8"/>
  <c r="AX2264" i="8" s="1"/>
  <c r="AY2264" i="8" s="1"/>
  <c r="AW2133" i="8"/>
  <c r="AW2819" i="8"/>
  <c r="AW3424" i="8"/>
  <c r="AW2816" i="8"/>
  <c r="AW3489" i="8"/>
  <c r="AW2721" i="8"/>
  <c r="AW2465" i="8"/>
  <c r="AW3343" i="8"/>
  <c r="AW3087" i="8"/>
  <c r="AW3150" i="8"/>
  <c r="AW2638" i="8"/>
  <c r="AX2638" i="8" s="1"/>
  <c r="AY2638" i="8" s="1"/>
  <c r="AW2382" i="8"/>
  <c r="AW3803" i="8"/>
  <c r="AW3547" i="8"/>
  <c r="AW3291" i="8"/>
  <c r="AX3291" i="8" s="1"/>
  <c r="AY3291" i="8" s="1"/>
  <c r="AW3035" i="8"/>
  <c r="AX3035" i="8" s="1"/>
  <c r="AY3035" i="8" s="1"/>
  <c r="AW2779" i="8"/>
  <c r="AW2523" i="8"/>
  <c r="AX2523" i="8" s="1"/>
  <c r="AY2523" i="8" s="1"/>
  <c r="AW3052" i="8"/>
  <c r="AX3052" i="8" s="1"/>
  <c r="AY3052" i="8" s="1"/>
  <c r="AW2067" i="8"/>
  <c r="AW3325" i="8"/>
  <c r="AW3385" i="8"/>
  <c r="AX3385" i="8" s="1"/>
  <c r="AY3385" i="8" s="1"/>
  <c r="AW3129" i="8"/>
  <c r="AX3129" i="8" s="1"/>
  <c r="AY3129" i="8" s="1"/>
  <c r="AW2617" i="8"/>
  <c r="AX2617" i="8" s="1"/>
  <c r="AY2617" i="8" s="1"/>
  <c r="AW2669" i="8"/>
  <c r="AX2669" i="8" s="1"/>
  <c r="AY2669" i="8" s="1"/>
  <c r="AW3658" i="8"/>
  <c r="AW3656" i="8"/>
  <c r="AW3400" i="8"/>
  <c r="AX3400" i="8" s="1"/>
  <c r="AY3400" i="8" s="1"/>
  <c r="AW3144" i="8"/>
  <c r="AW2632" i="8"/>
  <c r="AW3015" i="8"/>
  <c r="AW2181" i="8"/>
  <c r="AW2821" i="8"/>
  <c r="AX2821" i="8" s="1"/>
  <c r="AY2821" i="8" s="1"/>
  <c r="AW3604" i="8"/>
  <c r="AX3604" i="8" s="1"/>
  <c r="AY3604" i="8" s="1"/>
  <c r="AW2836" i="8"/>
  <c r="AW1988" i="8"/>
  <c r="AW1824" i="8"/>
  <c r="AX1824" i="8" s="1"/>
  <c r="AY1824" i="8" s="1"/>
  <c r="AW2095" i="8"/>
  <c r="AX2095" i="8" s="1"/>
  <c r="AY2095" i="8" s="1"/>
  <c r="AW2300" i="8"/>
  <c r="AW2057" i="8"/>
  <c r="AU3239" i="8"/>
  <c r="AU2249" i="8"/>
  <c r="AU2521" i="8"/>
  <c r="AU1988" i="8"/>
  <c r="AU2224" i="8"/>
  <c r="AU2941" i="8"/>
  <c r="AU1783" i="8"/>
  <c r="AU1745" i="8"/>
  <c r="AW3210" i="8"/>
  <c r="AW3317" i="8"/>
  <c r="AX3317" i="8" s="1"/>
  <c r="AY3317" i="8" s="1"/>
  <c r="AW3588" i="8"/>
  <c r="AX3588" i="8" s="1"/>
  <c r="AY3588" i="8" s="1"/>
  <c r="AW2820" i="8"/>
  <c r="AW2296" i="8"/>
  <c r="AX2296" i="8" s="1"/>
  <c r="AY2296" i="8" s="1"/>
  <c r="AW1877" i="8"/>
  <c r="AW317" i="8"/>
  <c r="AW2050" i="8"/>
  <c r="AX2050" i="8" s="1"/>
  <c r="AY2050" i="8" s="1"/>
  <c r="AW1794" i="8"/>
  <c r="AX1794" i="8" s="1"/>
  <c r="AY1794" i="8" s="1"/>
  <c r="AW2079" i="8"/>
  <c r="AW2094" i="8"/>
  <c r="AW2013" i="8"/>
  <c r="AX2013" i="8" s="1"/>
  <c r="AY2013" i="8" s="1"/>
  <c r="AW2028" i="8"/>
  <c r="AX2028" i="8" s="1"/>
  <c r="AY2028" i="8" s="1"/>
  <c r="AW1787" i="8"/>
  <c r="AX1787" i="8" s="1"/>
  <c r="AY1787" i="8" s="1"/>
  <c r="AW1275" i="8"/>
  <c r="AW1802" i="8"/>
  <c r="AW1290" i="8"/>
  <c r="AX1290" i="8" s="1"/>
  <c r="AY1290" i="8" s="1"/>
  <c r="AW1785" i="8"/>
  <c r="AX1785" i="8" s="1"/>
  <c r="AY1785" i="8" s="1"/>
  <c r="AW1529" i="8"/>
  <c r="AX1529" i="8" s="1"/>
  <c r="AY1529" i="8" s="1"/>
  <c r="AW636" i="8"/>
  <c r="AX636" i="8" s="1"/>
  <c r="AY636" i="8" s="1"/>
  <c r="AW124" i="8"/>
  <c r="AW553" i="8"/>
  <c r="AU3063" i="8"/>
  <c r="AU2806" i="8"/>
  <c r="AU3028" i="8"/>
  <c r="AU2837" i="8"/>
  <c r="AU1955" i="8"/>
  <c r="AU3148" i="8"/>
  <c r="AU1767" i="8"/>
  <c r="AW3306" i="8"/>
  <c r="AX3316" i="8"/>
  <c r="AY3316" i="8" s="1"/>
  <c r="AW2658" i="8"/>
  <c r="AW3107" i="8"/>
  <c r="AX3107" i="8" s="1"/>
  <c r="AY3107" i="8" s="1"/>
  <c r="AX2819" i="8"/>
  <c r="AY2819" i="8" s="1"/>
  <c r="AX2816" i="8"/>
  <c r="AY2816" i="8" s="1"/>
  <c r="AX2721" i="8"/>
  <c r="AY2721" i="8" s="1"/>
  <c r="AW3599" i="8"/>
  <c r="AX3599" i="8" s="1"/>
  <c r="AY3599" i="8" s="1"/>
  <c r="AW3662" i="8"/>
  <c r="AX3662" i="8" s="1"/>
  <c r="AY3662" i="8" s="1"/>
  <c r="AW2460" i="8"/>
  <c r="AW2873" i="8"/>
  <c r="AX2873" i="8" s="1"/>
  <c r="AY2873" i="8" s="1"/>
  <c r="AW2361" i="8"/>
  <c r="AX2361" i="8" s="1"/>
  <c r="AY2361" i="8" s="1"/>
  <c r="AW2888" i="8"/>
  <c r="AW2376" i="8"/>
  <c r="AX2376" i="8" s="1"/>
  <c r="AY2376" i="8" s="1"/>
  <c r="AW2759" i="8"/>
  <c r="AW3077" i="8"/>
  <c r="AX3077" i="8" s="1"/>
  <c r="AY3077" i="8" s="1"/>
  <c r="AW3348" i="8"/>
  <c r="AX3348" i="8" s="1"/>
  <c r="AY3348" i="8" s="1"/>
  <c r="AX2300" i="8"/>
  <c r="AY2300" i="8" s="1"/>
  <c r="AW2044" i="8"/>
  <c r="AX2044" i="8" s="1"/>
  <c r="AY2044" i="8" s="1"/>
  <c r="AW958" i="8"/>
  <c r="AX958" i="8" s="1"/>
  <c r="AY958" i="8" s="1"/>
  <c r="AW2074" i="8"/>
  <c r="AW1562" i="8"/>
  <c r="AX1562" i="8" s="1"/>
  <c r="AY1562" i="8" s="1"/>
  <c r="AW1801" i="8"/>
  <c r="AX1801" i="8" s="1"/>
  <c r="AY1801" i="8" s="1"/>
  <c r="AW481" i="8"/>
  <c r="AW396" i="8"/>
  <c r="AX396" i="8" s="1"/>
  <c r="AY396" i="8" s="1"/>
  <c r="AW779" i="8"/>
  <c r="AX779" i="8" s="1"/>
  <c r="AY779" i="8" s="1"/>
  <c r="AW11" i="8"/>
  <c r="AX11" i="8" s="1"/>
  <c r="AY11" i="8" s="1"/>
  <c r="AW202" i="8"/>
  <c r="AX202" i="8" s="1"/>
  <c r="AY202" i="8" s="1"/>
  <c r="AW727" i="8"/>
  <c r="AX727" i="8" s="1"/>
  <c r="AY727" i="8" s="1"/>
  <c r="AW471" i="8"/>
  <c r="AW725" i="8"/>
  <c r="AX725" i="8" s="1"/>
  <c r="AY725" i="8" s="1"/>
  <c r="AW213" i="8"/>
  <c r="AX344" i="8"/>
  <c r="AY344" i="8" s="1"/>
  <c r="AW2531" i="8"/>
  <c r="AX2531" i="8" s="1"/>
  <c r="AY2531" i="8" s="1"/>
  <c r="AW2595" i="8"/>
  <c r="AX2595" i="8" s="1"/>
  <c r="AY2595" i="8" s="1"/>
  <c r="AW2579" i="8"/>
  <c r="AX2579" i="8" s="1"/>
  <c r="AY2579" i="8" s="1"/>
  <c r="AX3555" i="8"/>
  <c r="AY3555" i="8" s="1"/>
  <c r="AW3474" i="8"/>
  <c r="AX3474" i="8" s="1"/>
  <c r="AY3474" i="8" s="1"/>
  <c r="AX2689" i="8"/>
  <c r="AY2689" i="8" s="1"/>
  <c r="AW3630" i="8"/>
  <c r="AX3630" i="8" s="1"/>
  <c r="AY3630" i="8" s="1"/>
  <c r="AW2491" i="8"/>
  <c r="AW2426" i="8"/>
  <c r="AX2426" i="8" s="1"/>
  <c r="AY2426" i="8" s="1"/>
  <c r="AW2365" i="8"/>
  <c r="AW2856" i="8"/>
  <c r="AW2492" i="8"/>
  <c r="AX2492" i="8" s="1"/>
  <c r="AY2492" i="8" s="1"/>
  <c r="AW2727" i="8"/>
  <c r="AX3788" i="8"/>
  <c r="AY3788" i="8" s="1"/>
  <c r="AW2533" i="8"/>
  <c r="AX2533" i="8" s="1"/>
  <c r="AY2533" i="8" s="1"/>
  <c r="AX3572" i="8"/>
  <c r="AY3572" i="8" s="1"/>
  <c r="AX2048" i="8"/>
  <c r="AY2048" i="8" s="1"/>
  <c r="AW1295" i="8"/>
  <c r="AW2078" i="8"/>
  <c r="AX2078" i="8" s="1"/>
  <c r="AY2078" i="8" s="1"/>
  <c r="AW1997" i="8"/>
  <c r="AX1997" i="8" s="1"/>
  <c r="AY1997" i="8" s="1"/>
  <c r="AW1229" i="8"/>
  <c r="AW782" i="8"/>
  <c r="AX782" i="8" s="1"/>
  <c r="AY782" i="8" s="1"/>
  <c r="AW2012" i="8"/>
  <c r="AW1756" i="8"/>
  <c r="AX1756" i="8" s="1"/>
  <c r="AY1756" i="8" s="1"/>
  <c r="AW2027" i="8"/>
  <c r="AX2027" i="8" s="1"/>
  <c r="AY2027" i="8" s="1"/>
  <c r="AW1771" i="8"/>
  <c r="AX1771" i="8" s="1"/>
  <c r="AY1771" i="8" s="1"/>
  <c r="AW2042" i="8"/>
  <c r="AW449" i="8"/>
  <c r="AW495" i="8"/>
  <c r="AW682" i="8"/>
  <c r="AX682" i="8" s="1"/>
  <c r="AY682" i="8" s="1"/>
  <c r="AW170" i="8"/>
  <c r="AX170" i="8" s="1"/>
  <c r="AY170" i="8" s="1"/>
  <c r="AW695" i="8"/>
  <c r="AX695" i="8" s="1"/>
  <c r="AY695" i="8" s="1"/>
  <c r="AW2211" i="8"/>
  <c r="AX2211" i="8" s="1"/>
  <c r="AY2211" i="8" s="1"/>
  <c r="AW3392" i="8"/>
  <c r="AX3392" i="8" s="1"/>
  <c r="AY3392" i="8" s="1"/>
  <c r="AW66" i="8"/>
  <c r="AX66" i="8" s="1"/>
  <c r="AY66" i="8" s="1"/>
  <c r="AX3697" i="8"/>
  <c r="AY3697" i="8" s="1"/>
  <c r="AX2929" i="8"/>
  <c r="AY2929" i="8" s="1"/>
  <c r="AX2673" i="8"/>
  <c r="AY2673" i="8" s="1"/>
  <c r="AX2736" i="8"/>
  <c r="AY2736" i="8" s="1"/>
  <c r="AW3039" i="8"/>
  <c r="AW3614" i="8"/>
  <c r="AX3614" i="8" s="1"/>
  <c r="AY3614" i="8" s="1"/>
  <c r="AX1185" i="8"/>
  <c r="AY1185" i="8" s="1"/>
  <c r="AW2475" i="8"/>
  <c r="AW2410" i="8"/>
  <c r="AX2410" i="8" s="1"/>
  <c r="AY2410" i="8" s="1"/>
  <c r="AW2825" i="8"/>
  <c r="AX2825" i="8" s="1"/>
  <c r="AY2825" i="8" s="1"/>
  <c r="AW2307" i="8"/>
  <c r="AX2307" i="8" s="1"/>
  <c r="AY2307" i="8" s="1"/>
  <c r="AW2310" i="8"/>
  <c r="AW2711" i="8"/>
  <c r="AW3590" i="8"/>
  <c r="AX3590" i="8" s="1"/>
  <c r="AY3590" i="8" s="1"/>
  <c r="AW3078" i="8"/>
  <c r="AX3078" i="8" s="1"/>
  <c r="AY3078" i="8" s="1"/>
  <c r="AW2773" i="8"/>
  <c r="AX2773" i="8" s="1"/>
  <c r="AY2773" i="8" s="1"/>
  <c r="AW2954" i="8"/>
  <c r="AX3556" i="8"/>
  <c r="AY3556" i="8" s="1"/>
  <c r="AW894" i="8"/>
  <c r="AX894" i="8" s="1"/>
  <c r="AY894" i="8" s="1"/>
  <c r="AW1228" i="8"/>
  <c r="AW1514" i="8"/>
  <c r="AX1514" i="8" s="1"/>
  <c r="AY1514" i="8" s="1"/>
  <c r="AW604" i="8"/>
  <c r="AX604" i="8" s="1"/>
  <c r="AY604" i="8" s="1"/>
  <c r="AW731" i="8"/>
  <c r="AX731" i="8" s="1"/>
  <c r="AY731" i="8" s="1"/>
  <c r="AW410" i="8"/>
  <c r="AX410" i="8" s="1"/>
  <c r="AY410" i="8" s="1"/>
  <c r="AW648" i="8"/>
  <c r="AX648" i="8" s="1"/>
  <c r="AY648" i="8" s="1"/>
  <c r="AW423" i="8"/>
  <c r="AX423" i="8" s="1"/>
  <c r="AY423" i="8" s="1"/>
  <c r="AW36" i="8"/>
  <c r="AX36" i="8" s="1"/>
  <c r="AY36" i="8" s="1"/>
  <c r="AW68" i="8"/>
  <c r="AX354" i="8"/>
  <c r="AY354" i="8" s="1"/>
  <c r="AX603" i="8"/>
  <c r="AY603" i="8" s="1"/>
  <c r="AX1815" i="8"/>
  <c r="AY1815" i="8" s="1"/>
  <c r="AX3651" i="8"/>
  <c r="AY3651" i="8" s="1"/>
  <c r="AW3091" i="8"/>
  <c r="AX3091" i="8" s="1"/>
  <c r="AY3091" i="8" s="1"/>
  <c r="AW2339" i="8"/>
  <c r="AX2339" i="8" s="1"/>
  <c r="AY2339" i="8" s="1"/>
  <c r="AW2930" i="8"/>
  <c r="AW2323" i="8"/>
  <c r="AX2323" i="8" s="1"/>
  <c r="AY2323" i="8" s="1"/>
  <c r="AW2295" i="8"/>
  <c r="AX2720" i="8"/>
  <c r="AY2720" i="8" s="1"/>
  <c r="AW3791" i="8"/>
  <c r="AW2394" i="8"/>
  <c r="AX2394" i="8" s="1"/>
  <c r="AY2394" i="8" s="1"/>
  <c r="AW3321" i="8"/>
  <c r="AX3321" i="8" s="1"/>
  <c r="AY3321" i="8" s="1"/>
  <c r="AW2809" i="8"/>
  <c r="AX2809" i="8" s="1"/>
  <c r="AY2809" i="8" s="1"/>
  <c r="AW2278" i="8"/>
  <c r="AW2824" i="8"/>
  <c r="AW3463" i="8"/>
  <c r="AW3207" i="8"/>
  <c r="AX2439" i="8"/>
  <c r="AY2439" i="8" s="1"/>
  <c r="AW3318" i="8"/>
  <c r="AX3318" i="8" s="1"/>
  <c r="AY3318" i="8" s="1"/>
  <c r="AW3062" i="8"/>
  <c r="AX3062" i="8" s="1"/>
  <c r="AY3062" i="8" s="1"/>
  <c r="AX2806" i="8"/>
  <c r="AY2806" i="8" s="1"/>
  <c r="AW2275" i="8"/>
  <c r="AX2275" i="8" s="1"/>
  <c r="AY2275" i="8" s="1"/>
  <c r="AX3540" i="8"/>
  <c r="AY3540" i="8" s="1"/>
  <c r="AW3284" i="8"/>
  <c r="AX3284" i="8" s="1"/>
  <c r="AY3284" i="8" s="1"/>
  <c r="AW2772" i="8"/>
  <c r="AW2516" i="8"/>
  <c r="AW2212" i="8"/>
  <c r="AW1709" i="8"/>
  <c r="AW1197" i="8"/>
  <c r="AX1197" i="8" s="1"/>
  <c r="AY1197" i="8" s="1"/>
  <c r="AW2010" i="8"/>
  <c r="AX2010" i="8" s="1"/>
  <c r="AY2010" i="8" s="1"/>
  <c r="AW1754" i="8"/>
  <c r="AW819" i="8"/>
  <c r="AW1481" i="8"/>
  <c r="AW673" i="8"/>
  <c r="AW332" i="8"/>
  <c r="AX332" i="8" s="1"/>
  <c r="AY332" i="8" s="1"/>
  <c r="AW715" i="8"/>
  <c r="AX715" i="8" s="1"/>
  <c r="AY715" i="8" s="1"/>
  <c r="AX124" i="8"/>
  <c r="AY124" i="8" s="1"/>
  <c r="AX1862" i="8"/>
  <c r="AY1862" i="8" s="1"/>
  <c r="AX1878" i="8"/>
  <c r="AY1878" i="8" s="1"/>
  <c r="AX2805" i="8"/>
  <c r="AY2805" i="8" s="1"/>
  <c r="AX2869" i="8"/>
  <c r="AY2869" i="8" s="1"/>
  <c r="AX2901" i="8"/>
  <c r="AY2901" i="8" s="1"/>
  <c r="AX3003" i="8"/>
  <c r="AY3003" i="8" s="1"/>
  <c r="AX3571" i="8"/>
  <c r="AY3571" i="8" s="1"/>
  <c r="AW3170" i="8"/>
  <c r="AX3170" i="8" s="1"/>
  <c r="AY3170" i="8" s="1"/>
  <c r="AW3312" i="8"/>
  <c r="AW3665" i="8"/>
  <c r="AW3409" i="8"/>
  <c r="AW2641" i="8"/>
  <c r="AX2641" i="8" s="1"/>
  <c r="AY2641" i="8" s="1"/>
  <c r="AX2704" i="8"/>
  <c r="AY2704" i="8" s="1"/>
  <c r="AW3007" i="8"/>
  <c r="AX3007" i="8" s="1"/>
  <c r="AY3007" i="8" s="1"/>
  <c r="AW3197" i="8"/>
  <c r="AW2890" i="8"/>
  <c r="AW2378" i="8"/>
  <c r="AX2378" i="8" s="1"/>
  <c r="AY2378" i="8" s="1"/>
  <c r="AX1681" i="8"/>
  <c r="AY1681" i="8" s="1"/>
  <c r="AW3320" i="8"/>
  <c r="AW2808" i="8"/>
  <c r="AW2277" i="8"/>
  <c r="AX2423" i="8"/>
  <c r="AY2423" i="8" s="1"/>
  <c r="AW2938" i="8"/>
  <c r="AW3558" i="8"/>
  <c r="AX3558" i="8" s="1"/>
  <c r="AY3558" i="8" s="1"/>
  <c r="AW2790" i="8"/>
  <c r="AW3524" i="8"/>
  <c r="AX3524" i="8" s="1"/>
  <c r="AY3524" i="8" s="1"/>
  <c r="AW2756" i="8"/>
  <c r="AX1814" i="8"/>
  <c r="AY1814" i="8" s="1"/>
  <c r="AW435" i="8"/>
  <c r="AX435" i="8" s="1"/>
  <c r="AY435" i="8" s="1"/>
  <c r="AX2256" i="8"/>
  <c r="AY2256" i="8" s="1"/>
  <c r="AX2000" i="8"/>
  <c r="AY2000" i="8" s="1"/>
  <c r="AX2015" i="8"/>
  <c r="AY2015" i="8" s="1"/>
  <c r="AW1949" i="8"/>
  <c r="AX1949" i="8" s="1"/>
  <c r="AY1949" i="8" s="1"/>
  <c r="AW1693" i="8"/>
  <c r="AX1693" i="8" s="1"/>
  <c r="AY1693" i="8" s="1"/>
  <c r="AW1964" i="8"/>
  <c r="AX1964" i="8" s="1"/>
  <c r="AY1964" i="8" s="1"/>
  <c r="AW1994" i="8"/>
  <c r="AX1994" i="8" s="1"/>
  <c r="AY1994" i="8" s="1"/>
  <c r="AW1738" i="8"/>
  <c r="AX1738" i="8" s="1"/>
  <c r="AY1738" i="8" s="1"/>
  <c r="AW770" i="8"/>
  <c r="AW401" i="8"/>
  <c r="AW64" i="8"/>
  <c r="AX64" i="8" s="1"/>
  <c r="AY64" i="8" s="1"/>
  <c r="AW447" i="8"/>
  <c r="AX447" i="8" s="1"/>
  <c r="AY447" i="8" s="1"/>
  <c r="AW389" i="8"/>
  <c r="AW133" i="8"/>
  <c r="AX133" i="8" s="1"/>
  <c r="AY133" i="8" s="1"/>
  <c r="AX471" i="8"/>
  <c r="AY471" i="8" s="1"/>
  <c r="AX553" i="8"/>
  <c r="AY553" i="8" s="1"/>
  <c r="AX10" i="8"/>
  <c r="AY10" i="8" s="1"/>
  <c r="AX920" i="8"/>
  <c r="AY920" i="8" s="1"/>
  <c r="AX1032" i="8"/>
  <c r="AY1032" i="8" s="1"/>
  <c r="AX1895" i="8"/>
  <c r="AY1895" i="8" s="1"/>
  <c r="AX3772" i="8"/>
  <c r="AY3772" i="8" s="1"/>
  <c r="AW2674" i="8"/>
  <c r="AW2928" i="8"/>
  <c r="AX2928" i="8" s="1"/>
  <c r="AY2928" i="8" s="1"/>
  <c r="AX3632" i="8"/>
  <c r="AY3632" i="8" s="1"/>
  <c r="AW2546" i="8"/>
  <c r="AX2881" i="8"/>
  <c r="AY2881" i="8" s="1"/>
  <c r="AW2625" i="8"/>
  <c r="AX2625" i="8" s="1"/>
  <c r="AY2625" i="8" s="1"/>
  <c r="AX1633" i="8"/>
  <c r="AY1633" i="8" s="1"/>
  <c r="AX2688" i="8"/>
  <c r="AY2688" i="8" s="1"/>
  <c r="AW2260" i="8"/>
  <c r="AW3707" i="8"/>
  <c r="AX3195" i="8"/>
  <c r="AY3195" i="8" s="1"/>
  <c r="AW2939" i="8"/>
  <c r="AW2427" i="8"/>
  <c r="AW2228" i="8"/>
  <c r="AX2521" i="8"/>
  <c r="AY2521" i="8" s="1"/>
  <c r="AW2922" i="8"/>
  <c r="AX2922" i="8" s="1"/>
  <c r="AY2922" i="8" s="1"/>
  <c r="AW2229" i="8"/>
  <c r="AW2774" i="8"/>
  <c r="AX2774" i="8" s="1"/>
  <c r="AY2774" i="8" s="1"/>
  <c r="AW3493" i="8"/>
  <c r="AX3493" i="8" s="1"/>
  <c r="AY3493" i="8" s="1"/>
  <c r="AW3508" i="8"/>
  <c r="AX3508" i="8" s="1"/>
  <c r="AY3508" i="8" s="1"/>
  <c r="AW3252" i="8"/>
  <c r="AX3252" i="8" s="1"/>
  <c r="AY3252" i="8" s="1"/>
  <c r="AW2740" i="8"/>
  <c r="AX1728" i="8"/>
  <c r="AY1728" i="8" s="1"/>
  <c r="AW1933" i="8"/>
  <c r="AW1677" i="8"/>
  <c r="AX1677" i="8" s="1"/>
  <c r="AY1677" i="8" s="1"/>
  <c r="AW1165" i="8"/>
  <c r="AW1963" i="8"/>
  <c r="AX1963" i="8" s="1"/>
  <c r="AY1963" i="8" s="1"/>
  <c r="AW1722" i="8"/>
  <c r="AX1722" i="8" s="1"/>
  <c r="AY1722" i="8" s="1"/>
  <c r="AW812" i="8"/>
  <c r="AW300" i="8"/>
  <c r="AX300" i="8" s="1"/>
  <c r="AY300" i="8" s="1"/>
  <c r="AW874" i="8"/>
  <c r="AX874" i="8" s="1"/>
  <c r="AY874" i="8" s="1"/>
  <c r="AW217" i="8"/>
  <c r="AX217" i="8" s="1"/>
  <c r="AY217" i="8" s="1"/>
  <c r="AW88" i="8"/>
  <c r="AX88" i="8" s="1"/>
  <c r="AY88" i="8" s="1"/>
  <c r="AW375" i="8"/>
  <c r="AX375" i="8" s="1"/>
  <c r="AY375" i="8" s="1"/>
  <c r="AW756" i="8"/>
  <c r="AX317" i="8"/>
  <c r="AY317" i="8" s="1"/>
  <c r="AX2592" i="8"/>
  <c r="AY2592" i="8" s="1"/>
  <c r="AX2989" i="8"/>
  <c r="AY2989" i="8" s="1"/>
  <c r="AW3453" i="8"/>
  <c r="AX3443" i="8"/>
  <c r="AY3443" i="8" s="1"/>
  <c r="AX3187" i="8"/>
  <c r="AY3187" i="8" s="1"/>
  <c r="AW3633" i="8"/>
  <c r="AW3377" i="8"/>
  <c r="AX3121" i="8"/>
  <c r="AY3121" i="8" s="1"/>
  <c r="AX2672" i="8"/>
  <c r="AY2672" i="8" s="1"/>
  <c r="AW3038" i="8"/>
  <c r="AW2230" i="8"/>
  <c r="AW2923" i="8"/>
  <c r="AX2877" i="8"/>
  <c r="AY2877" i="8" s="1"/>
  <c r="AW2858" i="8"/>
  <c r="AX3526" i="8"/>
  <c r="AY3526" i="8" s="1"/>
  <c r="AX2502" i="8"/>
  <c r="AY2502" i="8" s="1"/>
  <c r="AW3477" i="8"/>
  <c r="AX3477" i="8" s="1"/>
  <c r="AY3477" i="8" s="1"/>
  <c r="AW2709" i="8"/>
  <c r="AX2709" i="8" s="1"/>
  <c r="AY2709" i="8" s="1"/>
  <c r="AW2724" i="8"/>
  <c r="AX2210" i="8"/>
  <c r="AY2210" i="8" s="1"/>
  <c r="AX1968" i="8"/>
  <c r="AY1968" i="8" s="1"/>
  <c r="AX1712" i="8"/>
  <c r="AY1712" i="8" s="1"/>
  <c r="AW675" i="8"/>
  <c r="AX675" i="8" s="1"/>
  <c r="AY675" i="8" s="1"/>
  <c r="AX1471" i="8"/>
  <c r="AY1471" i="8" s="1"/>
  <c r="AX1917" i="8"/>
  <c r="AY1917" i="8" s="1"/>
  <c r="AW1661" i="8"/>
  <c r="AX1661" i="8" s="1"/>
  <c r="AY1661" i="8" s="1"/>
  <c r="AW2188" i="8"/>
  <c r="AX2188" i="8" s="1"/>
  <c r="AY2188" i="8" s="1"/>
  <c r="AW1932" i="8"/>
  <c r="AX1932" i="8" s="1"/>
  <c r="AY1932" i="8" s="1"/>
  <c r="AW531" i="8"/>
  <c r="AX531" i="8" s="1"/>
  <c r="AY531" i="8" s="1"/>
  <c r="AW1962" i="8"/>
  <c r="AX1962" i="8" s="1"/>
  <c r="AY1962" i="8" s="1"/>
  <c r="AW1706" i="8"/>
  <c r="AW1689" i="8"/>
  <c r="AW625" i="8"/>
  <c r="AW113" i="8"/>
  <c r="AX113" i="8" s="1"/>
  <c r="AY113" i="8" s="1"/>
  <c r="AW90" i="8"/>
  <c r="AX90" i="8" s="1"/>
  <c r="AY90" i="8" s="1"/>
  <c r="AX871" i="8"/>
  <c r="AY871" i="8" s="1"/>
  <c r="AW484" i="8"/>
  <c r="AT1497" i="8"/>
  <c r="AW1497" i="8"/>
  <c r="AX1497" i="8" s="1"/>
  <c r="AY1497" i="8" s="1"/>
  <c r="AX2295" i="8"/>
  <c r="AY2295" i="8" s="1"/>
  <c r="AX2012" i="8"/>
  <c r="AY2012" i="8" s="1"/>
  <c r="AX2372" i="8"/>
  <c r="AY2372" i="8" s="1"/>
  <c r="AX2622" i="8"/>
  <c r="AY2622" i="8" s="1"/>
  <c r="AX3233" i="8"/>
  <c r="AY3233" i="8" s="1"/>
  <c r="AU3379" i="8"/>
  <c r="AW3379" i="8"/>
  <c r="AX3379" i="8" s="1"/>
  <c r="AY3379" i="8" s="1"/>
  <c r="AU1953" i="8"/>
  <c r="AW1953" i="8"/>
  <c r="AW3378" i="8"/>
  <c r="AX3378" i="8" s="1"/>
  <c r="AY3378" i="8" s="1"/>
  <c r="AU3378" i="8"/>
  <c r="AW2547" i="8"/>
  <c r="AX2547" i="8" s="1"/>
  <c r="AY2547" i="8" s="1"/>
  <c r="AU2547" i="8"/>
  <c r="AU2168" i="8"/>
  <c r="AW2168" i="8"/>
  <c r="AX2168" i="8" s="1"/>
  <c r="AY2168" i="8" s="1"/>
  <c r="AW3106" i="8"/>
  <c r="AU3106" i="8"/>
  <c r="AW3442" i="8"/>
  <c r="AX3442" i="8" s="1"/>
  <c r="AY3442" i="8" s="1"/>
  <c r="AU3442" i="8"/>
  <c r="AW3218" i="8"/>
  <c r="AX3218" i="8" s="1"/>
  <c r="AY3218" i="8" s="1"/>
  <c r="AU3218" i="8"/>
  <c r="AW2738" i="8"/>
  <c r="AX2738" i="8" s="1"/>
  <c r="AY2738" i="8" s="1"/>
  <c r="AU2738" i="8"/>
  <c r="AW3747" i="8"/>
  <c r="AU3747" i="8"/>
  <c r="AU3469" i="8"/>
  <c r="AW3469" i="8"/>
  <c r="AW3421" i="8"/>
  <c r="AU3421" i="8"/>
  <c r="AW2882" i="8"/>
  <c r="AU2882" i="8"/>
  <c r="AU3475" i="8"/>
  <c r="AW3475" i="8"/>
  <c r="AX3475" i="8" s="1"/>
  <c r="AY3475" i="8" s="1"/>
  <c r="AU3597" i="8"/>
  <c r="AW3597" i="8"/>
  <c r="AU3344" i="8"/>
  <c r="AW3344" i="8"/>
  <c r="AW2992" i="8"/>
  <c r="AX2992" i="8" s="1"/>
  <c r="AY2992" i="8" s="1"/>
  <c r="AU2992" i="8"/>
  <c r="AU3762" i="8"/>
  <c r="AW3762" i="8"/>
  <c r="AX3762" i="8" s="1"/>
  <c r="AY3762" i="8" s="1"/>
  <c r="AW3472" i="8"/>
  <c r="AX3472" i="8" s="1"/>
  <c r="AY3472" i="8" s="1"/>
  <c r="AU3472" i="8"/>
  <c r="AU2562" i="8"/>
  <c r="AW2562" i="8"/>
  <c r="AU3617" i="8"/>
  <c r="AW3617" i="8"/>
  <c r="AW3361" i="8"/>
  <c r="AX3361" i="8" s="1"/>
  <c r="AY3361" i="8" s="1"/>
  <c r="AU3361" i="8"/>
  <c r="AU3105" i="8"/>
  <c r="AW3105" i="8"/>
  <c r="AX3105" i="8" s="1"/>
  <c r="AY3105" i="8" s="1"/>
  <c r="AU2849" i="8"/>
  <c r="AW2849" i="8"/>
  <c r="AX2849" i="8" s="1"/>
  <c r="AY2849" i="8" s="1"/>
  <c r="AW2593" i="8"/>
  <c r="AX2593" i="8" s="1"/>
  <c r="AY2593" i="8" s="1"/>
  <c r="AU2593" i="8"/>
  <c r="AU2337" i="8"/>
  <c r="AW2337" i="8"/>
  <c r="AX2337" i="8" s="1"/>
  <c r="AY2337" i="8" s="1"/>
  <c r="AW1463" i="8"/>
  <c r="AU1463" i="8"/>
  <c r="AW2656" i="8"/>
  <c r="AX2656" i="8" s="1"/>
  <c r="AY2656" i="8" s="1"/>
  <c r="AU2656" i="8"/>
  <c r="AU2400" i="8"/>
  <c r="AW2400" i="8"/>
  <c r="AX2400" i="8" s="1"/>
  <c r="AY2400" i="8" s="1"/>
  <c r="AU1799" i="8"/>
  <c r="AW1799" i="8"/>
  <c r="AW3727" i="8"/>
  <c r="AU3727" i="8"/>
  <c r="AU3471" i="8"/>
  <c r="AW3471" i="8"/>
  <c r="AU3215" i="8"/>
  <c r="AW3215" i="8"/>
  <c r="AU2959" i="8"/>
  <c r="AW2959" i="8"/>
  <c r="AU2703" i="8"/>
  <c r="AW2703" i="8"/>
  <c r="AX2703" i="8" s="1"/>
  <c r="AY2703" i="8" s="1"/>
  <c r="AU2447" i="8"/>
  <c r="AW2447" i="8"/>
  <c r="AX2447" i="8" s="1"/>
  <c r="AY2447" i="8" s="1"/>
  <c r="AW2033" i="8"/>
  <c r="AX2033" i="8" s="1"/>
  <c r="AY2033" i="8" s="1"/>
  <c r="AU2033" i="8"/>
  <c r="AU3790" i="8"/>
  <c r="AW3790" i="8"/>
  <c r="AX3790" i="8" s="1"/>
  <c r="AY3790" i="8" s="1"/>
  <c r="AW3534" i="8"/>
  <c r="AU3534" i="8"/>
  <c r="AU3278" i="8"/>
  <c r="AW3278" i="8"/>
  <c r="AW3022" i="8"/>
  <c r="AX3022" i="8" s="1"/>
  <c r="AY3022" i="8" s="1"/>
  <c r="AU3022" i="8"/>
  <c r="AU2766" i="8"/>
  <c r="AW2766" i="8"/>
  <c r="AX2766" i="8" s="1"/>
  <c r="AY2766" i="8" s="1"/>
  <c r="AU2510" i="8"/>
  <c r="AW2510" i="8"/>
  <c r="AW2197" i="8"/>
  <c r="AU2197" i="8"/>
  <c r="AW913" i="8"/>
  <c r="AX913" i="8" s="1"/>
  <c r="AY913" i="8" s="1"/>
  <c r="AU913" i="8"/>
  <c r="AW3309" i="8"/>
  <c r="AU3309" i="8"/>
  <c r="AW3084" i="8"/>
  <c r="AX3084" i="8" s="1"/>
  <c r="AY3084" i="8" s="1"/>
  <c r="AU3084" i="8"/>
  <c r="AW1944" i="8"/>
  <c r="AX1944" i="8" s="1"/>
  <c r="AY1944" i="8" s="1"/>
  <c r="AU1944" i="8"/>
  <c r="AU3675" i="8"/>
  <c r="AW3675" i="8"/>
  <c r="AU3419" i="8"/>
  <c r="AW3419" i="8"/>
  <c r="AX3419" i="8" s="1"/>
  <c r="AY3419" i="8" s="1"/>
  <c r="AW3163" i="8"/>
  <c r="AX3163" i="8" s="1"/>
  <c r="AY3163" i="8" s="1"/>
  <c r="AU3163" i="8"/>
  <c r="AU2907" i="8"/>
  <c r="AW2907" i="8"/>
  <c r="AU2651" i="8"/>
  <c r="AW2651" i="8"/>
  <c r="AW2395" i="8"/>
  <c r="AU2395" i="8"/>
  <c r="AW1768" i="8"/>
  <c r="AX1768" i="8" s="1"/>
  <c r="AY1768" i="8" s="1"/>
  <c r="AU1768" i="8"/>
  <c r="AU2733" i="8"/>
  <c r="AW2733" i="8"/>
  <c r="AX2733" i="8" s="1"/>
  <c r="AY2733" i="8" s="1"/>
  <c r="AW3738" i="8"/>
  <c r="AX3738" i="8" s="1"/>
  <c r="AY3738" i="8" s="1"/>
  <c r="AU3738" i="8"/>
  <c r="AU2842" i="8"/>
  <c r="AW2842" i="8"/>
  <c r="AU2586" i="8"/>
  <c r="AW2586" i="8"/>
  <c r="AU2330" i="8"/>
  <c r="AW2330" i="8"/>
  <c r="AX2330" i="8" s="1"/>
  <c r="AY2330" i="8" s="1"/>
  <c r="AW1425" i="8"/>
  <c r="AX1425" i="8" s="1"/>
  <c r="AY1425" i="8" s="1"/>
  <c r="AU1425" i="8"/>
  <c r="AW3660" i="8"/>
  <c r="AX3660" i="8" s="1"/>
  <c r="AY3660" i="8" s="1"/>
  <c r="AU3660" i="8"/>
  <c r="AU3769" i="8"/>
  <c r="AW3769" i="8"/>
  <c r="AU3513" i="8"/>
  <c r="AW3513" i="8"/>
  <c r="AX3513" i="8" s="1"/>
  <c r="AY3513" i="8" s="1"/>
  <c r="AW3257" i="8"/>
  <c r="AX3257" i="8" s="1"/>
  <c r="AY3257" i="8" s="1"/>
  <c r="AU3257" i="8"/>
  <c r="AU3001" i="8"/>
  <c r="AW3001" i="8"/>
  <c r="AX3001" i="8" s="1"/>
  <c r="AY3001" i="8" s="1"/>
  <c r="AW2745" i="8"/>
  <c r="AX2745" i="8" s="1"/>
  <c r="AY2745" i="8" s="1"/>
  <c r="AU2745" i="8"/>
  <c r="AW2489" i="8"/>
  <c r="AX2489" i="8" s="1"/>
  <c r="AY2489" i="8" s="1"/>
  <c r="AU2489" i="8"/>
  <c r="AU2149" i="8"/>
  <c r="AW2149" i="8"/>
  <c r="AU515" i="8"/>
  <c r="AW515" i="8"/>
  <c r="AX515" i="8" s="1"/>
  <c r="AY515" i="8" s="1"/>
  <c r="AU3212" i="8"/>
  <c r="AW3212" i="8"/>
  <c r="AX3212" i="8" s="1"/>
  <c r="AY3212" i="8" s="1"/>
  <c r="AU3784" i="8"/>
  <c r="AW3784" i="8"/>
  <c r="AX3784" i="8" s="1"/>
  <c r="AY3784" i="8" s="1"/>
  <c r="AW3528" i="8"/>
  <c r="AU3528" i="8"/>
  <c r="AW2742" i="8"/>
  <c r="AX2742" i="8" s="1"/>
  <c r="AY2742" i="8" s="1"/>
  <c r="AW2844" i="8"/>
  <c r="AX2844" i="8" s="1"/>
  <c r="AY2844" i="8" s="1"/>
  <c r="AX3461" i="8"/>
  <c r="AY3461" i="8" s="1"/>
  <c r="AW2693" i="8"/>
  <c r="AX2693" i="8" s="1"/>
  <c r="AY2693" i="8" s="1"/>
  <c r="AX1696" i="8"/>
  <c r="AY1696" i="8" s="1"/>
  <c r="AW1982" i="8"/>
  <c r="AX1982" i="8" s="1"/>
  <c r="AY1982" i="8" s="1"/>
  <c r="AW2157" i="8"/>
  <c r="AX2157" i="8" s="1"/>
  <c r="AY2157" i="8" s="1"/>
  <c r="AX1901" i="8"/>
  <c r="AY1901" i="8" s="1"/>
  <c r="AW1645" i="8"/>
  <c r="AX1645" i="8" s="1"/>
  <c r="AY1645" i="8" s="1"/>
  <c r="AW1389" i="8"/>
  <c r="AW2187" i="8"/>
  <c r="AW1673" i="8"/>
  <c r="AX1673" i="8" s="1"/>
  <c r="AY1673" i="8" s="1"/>
  <c r="AW842" i="8"/>
  <c r="AX842" i="8" s="1"/>
  <c r="AY842" i="8" s="1"/>
  <c r="AW330" i="8"/>
  <c r="AX330" i="8" s="1"/>
  <c r="AY330" i="8" s="1"/>
  <c r="AW697" i="8"/>
  <c r="AX697" i="8" s="1"/>
  <c r="AY697" i="8" s="1"/>
  <c r="AW56" i="8"/>
  <c r="AX56" i="8" s="1"/>
  <c r="AY56" i="8" s="1"/>
  <c r="AW343" i="8"/>
  <c r="AW85" i="8"/>
  <c r="AX85" i="8" s="1"/>
  <c r="AY85" i="8" s="1"/>
  <c r="AT61" i="8"/>
  <c r="AX495" i="8"/>
  <c r="AY495" i="8" s="1"/>
  <c r="AT1594" i="8"/>
  <c r="AW1594" i="8"/>
  <c r="AX1594" i="8" s="1"/>
  <c r="AY1594" i="8" s="1"/>
  <c r="AX1933" i="8"/>
  <c r="AY1933" i="8" s="1"/>
  <c r="AX2808" i="8"/>
  <c r="AY2808" i="8" s="1"/>
  <c r="AX2815" i="8"/>
  <c r="AY2815" i="8" s="1"/>
  <c r="AX2959" i="8"/>
  <c r="AY2959" i="8" s="1"/>
  <c r="AX2938" i="8"/>
  <c r="AY2938" i="8" s="1"/>
  <c r="AX3327" i="8"/>
  <c r="AY3327" i="8" s="1"/>
  <c r="AX3106" i="8"/>
  <c r="AY3106" i="8" s="1"/>
  <c r="AX3384" i="8"/>
  <c r="AY3384" i="8" s="1"/>
  <c r="AX3409" i="8"/>
  <c r="AY3409" i="8" s="1"/>
  <c r="AU3298" i="8"/>
  <c r="AW3298" i="8"/>
  <c r="AX3298" i="8" s="1"/>
  <c r="AY3298" i="8" s="1"/>
  <c r="AW3138" i="8"/>
  <c r="AX3138" i="8" s="1"/>
  <c r="AY3138" i="8" s="1"/>
  <c r="AU3138" i="8"/>
  <c r="AU3296" i="8"/>
  <c r="AW3296" i="8"/>
  <c r="AU3586" i="8"/>
  <c r="AW3586" i="8"/>
  <c r="AX3586" i="8" s="1"/>
  <c r="AY3586" i="8" s="1"/>
  <c r="AU1720" i="8"/>
  <c r="AW1720" i="8"/>
  <c r="AX1720" i="8" s="1"/>
  <c r="AY1720" i="8" s="1"/>
  <c r="AU3024" i="8"/>
  <c r="AW3024" i="8"/>
  <c r="AX3024" i="8" s="1"/>
  <c r="AY3024" i="8" s="1"/>
  <c r="AW2946" i="8"/>
  <c r="AU2946" i="8"/>
  <c r="AW3283" i="8"/>
  <c r="AX3283" i="8" s="1"/>
  <c r="AY3283" i="8" s="1"/>
  <c r="AU3283" i="8"/>
  <c r="AU2610" i="8"/>
  <c r="AW2610" i="8"/>
  <c r="AW3267" i="8"/>
  <c r="AX3267" i="8" s="1"/>
  <c r="AY3267" i="8" s="1"/>
  <c r="AU3267" i="8"/>
  <c r="AU3523" i="8"/>
  <c r="AW3523" i="8"/>
  <c r="AX3523" i="8" s="1"/>
  <c r="AY3523" i="8" s="1"/>
  <c r="AU3251" i="8"/>
  <c r="AW3251" i="8"/>
  <c r="AX3251" i="8" s="1"/>
  <c r="AY3251" i="8" s="1"/>
  <c r="AU3136" i="8"/>
  <c r="AW3136" i="8"/>
  <c r="AU3411" i="8"/>
  <c r="AW3411" i="8"/>
  <c r="AX3411" i="8" s="1"/>
  <c r="AY3411" i="8" s="1"/>
  <c r="AW2803" i="8"/>
  <c r="AX2803" i="8" s="1"/>
  <c r="AY2803" i="8" s="1"/>
  <c r="AU2803" i="8"/>
  <c r="AW2995" i="8"/>
  <c r="AX2995" i="8" s="1"/>
  <c r="AY2995" i="8" s="1"/>
  <c r="AU2995" i="8"/>
  <c r="AU2899" i="8"/>
  <c r="AW2899" i="8"/>
  <c r="AX2899" i="8" s="1"/>
  <c r="AY2899" i="8" s="1"/>
  <c r="AW977" i="8"/>
  <c r="AX977" i="8" s="1"/>
  <c r="AY977" i="8" s="1"/>
  <c r="AU977" i="8"/>
  <c r="AU3408" i="8"/>
  <c r="AW3408" i="8"/>
  <c r="AX3408" i="8" s="1"/>
  <c r="AY3408" i="8" s="1"/>
  <c r="AW2434" i="8"/>
  <c r="AX2434" i="8" s="1"/>
  <c r="AY2434" i="8" s="1"/>
  <c r="AU2434" i="8"/>
  <c r="AU3601" i="8"/>
  <c r="AW3601" i="8"/>
  <c r="AU3345" i="8"/>
  <c r="AW3345" i="8"/>
  <c r="AU3089" i="8"/>
  <c r="AW3089" i="8"/>
  <c r="AX3089" i="8" s="1"/>
  <c r="AY3089" i="8" s="1"/>
  <c r="AW2833" i="8"/>
  <c r="AX2833" i="8" s="1"/>
  <c r="AY2833" i="8" s="1"/>
  <c r="AU2833" i="8"/>
  <c r="AW2577" i="8"/>
  <c r="AX2577" i="8" s="1"/>
  <c r="AY2577" i="8" s="1"/>
  <c r="AU2577" i="8"/>
  <c r="AU2321" i="8"/>
  <c r="AW2321" i="8"/>
  <c r="AW1377" i="8"/>
  <c r="AX1377" i="8" s="1"/>
  <c r="AY1377" i="8" s="1"/>
  <c r="AU1377" i="8"/>
  <c r="AU2640" i="8"/>
  <c r="AW2640" i="8"/>
  <c r="AX2640" i="8" s="1"/>
  <c r="AY2640" i="8" s="1"/>
  <c r="AW2384" i="8"/>
  <c r="AX2384" i="8" s="1"/>
  <c r="AY2384" i="8" s="1"/>
  <c r="AU2384" i="8"/>
  <c r="AW1713" i="8"/>
  <c r="AX1713" i="8" s="1"/>
  <c r="AY1713" i="8" s="1"/>
  <c r="AU1713" i="8"/>
  <c r="AU3711" i="8"/>
  <c r="AW3711" i="8"/>
  <c r="AU3455" i="8"/>
  <c r="AW3455" i="8"/>
  <c r="AU3199" i="8"/>
  <c r="AW3199" i="8"/>
  <c r="AW2943" i="8"/>
  <c r="AU2943" i="8"/>
  <c r="AU2687" i="8"/>
  <c r="AW2687" i="8"/>
  <c r="AX2687" i="8" s="1"/>
  <c r="AY2687" i="8" s="1"/>
  <c r="AU2431" i="8"/>
  <c r="AW2431" i="8"/>
  <c r="AX2431" i="8" s="1"/>
  <c r="AY2431" i="8" s="1"/>
  <c r="AU1960" i="8"/>
  <c r="AW1960" i="8"/>
  <c r="AX1960" i="8" s="1"/>
  <c r="AY1960" i="8" s="1"/>
  <c r="AU3774" i="8"/>
  <c r="AW3774" i="8"/>
  <c r="AX3774" i="8" s="1"/>
  <c r="AY3774" i="8" s="1"/>
  <c r="AW3518" i="8"/>
  <c r="AU3518" i="8"/>
  <c r="AU3262" i="8"/>
  <c r="AW3262" i="8"/>
  <c r="AU3006" i="8"/>
  <c r="AW3006" i="8"/>
  <c r="AW2750" i="8"/>
  <c r="AX2750" i="8" s="1"/>
  <c r="AY2750" i="8" s="1"/>
  <c r="AU2750" i="8"/>
  <c r="AU2494" i="8"/>
  <c r="AW2494" i="8"/>
  <c r="AU2163" i="8"/>
  <c r="AW2163" i="8"/>
  <c r="AX2163" i="8" s="1"/>
  <c r="AY2163" i="8" s="1"/>
  <c r="AW642" i="8"/>
  <c r="AX642" i="8" s="1"/>
  <c r="AY642" i="8" s="1"/>
  <c r="AU642" i="8"/>
  <c r="AU3213" i="8"/>
  <c r="AW3213" i="8"/>
  <c r="AW2988" i="8"/>
  <c r="AX2988" i="8" s="1"/>
  <c r="AY2988" i="8" s="1"/>
  <c r="AU2988" i="8"/>
  <c r="AW1863" i="8"/>
  <c r="AU1863" i="8"/>
  <c r="AU3659" i="8"/>
  <c r="AW3659" i="8"/>
  <c r="AU3403" i="8"/>
  <c r="AW3403" i="8"/>
  <c r="AX3403" i="8" s="1"/>
  <c r="AY3403" i="8" s="1"/>
  <c r="AU3147" i="8"/>
  <c r="AW3147" i="8"/>
  <c r="AX3147" i="8" s="1"/>
  <c r="AY3147" i="8" s="1"/>
  <c r="AW2891" i="8"/>
  <c r="AU2891" i="8"/>
  <c r="AW2635" i="8"/>
  <c r="AU2635" i="8"/>
  <c r="AU2379" i="8"/>
  <c r="AW2379" i="8"/>
  <c r="AW1687" i="8"/>
  <c r="AU1687" i="8"/>
  <c r="AW2573" i="8"/>
  <c r="AU2573" i="8"/>
  <c r="AU3594" i="8"/>
  <c r="AW3594" i="8"/>
  <c r="AU2826" i="8"/>
  <c r="AW2826" i="8"/>
  <c r="AU2570" i="8"/>
  <c r="AW2570" i="8"/>
  <c r="AU2308" i="8"/>
  <c r="AW2308" i="8"/>
  <c r="AX2308" i="8" s="1"/>
  <c r="AY2308" i="8" s="1"/>
  <c r="AW1336" i="8"/>
  <c r="AX1336" i="8" s="1"/>
  <c r="AY1336" i="8" s="1"/>
  <c r="AU1336" i="8"/>
  <c r="AU3516" i="8"/>
  <c r="AW3516" i="8"/>
  <c r="AX3516" i="8" s="1"/>
  <c r="AY3516" i="8" s="1"/>
  <c r="AW3753" i="8"/>
  <c r="AU3753" i="8"/>
  <c r="AW3497" i="8"/>
  <c r="AU3497" i="8"/>
  <c r="AU3241" i="8"/>
  <c r="AW3241" i="8"/>
  <c r="AX3241" i="8" s="1"/>
  <c r="AY3241" i="8" s="1"/>
  <c r="AW2985" i="8"/>
  <c r="AX2985" i="8" s="1"/>
  <c r="AY2985" i="8" s="1"/>
  <c r="AU2985" i="8"/>
  <c r="AW2729" i="8"/>
  <c r="AX2729" i="8" s="1"/>
  <c r="AY2729" i="8" s="1"/>
  <c r="AU2729" i="8"/>
  <c r="AW2473" i="8"/>
  <c r="AX2473" i="8" s="1"/>
  <c r="AY2473" i="8" s="1"/>
  <c r="AU2473" i="8"/>
  <c r="AW2103" i="8"/>
  <c r="AU2103" i="8"/>
  <c r="AU194" i="8"/>
  <c r="AW194" i="8"/>
  <c r="AX194" i="8" s="1"/>
  <c r="AY194" i="8" s="1"/>
  <c r="AW3100" i="8"/>
  <c r="AX3100" i="8" s="1"/>
  <c r="AY3100" i="8" s="1"/>
  <c r="AU3100" i="8"/>
  <c r="AW3768" i="8"/>
  <c r="AX3768" i="8" s="1"/>
  <c r="AY3768" i="8" s="1"/>
  <c r="AU3768" i="8"/>
  <c r="AU3512" i="8"/>
  <c r="AW3512" i="8"/>
  <c r="AW3256" i="8"/>
  <c r="AU3256" i="8"/>
  <c r="AU3000" i="8"/>
  <c r="AW3000" i="8"/>
  <c r="AU2744" i="8"/>
  <c r="AW2744" i="8"/>
  <c r="AW2488" i="8"/>
  <c r="AU2488" i="8"/>
  <c r="AW2147" i="8"/>
  <c r="AX2147" i="8" s="1"/>
  <c r="AY2147" i="8" s="1"/>
  <c r="AU2147" i="8"/>
  <c r="AW514" i="8"/>
  <c r="AX514" i="8" s="1"/>
  <c r="AY514" i="8" s="1"/>
  <c r="AU514" i="8"/>
  <c r="AW3596" i="8"/>
  <c r="AX3596" i="8" s="1"/>
  <c r="AY3596" i="8" s="1"/>
  <c r="AU3596" i="8"/>
  <c r="AU3418" i="8"/>
  <c r="AW3418" i="8"/>
  <c r="AU3639" i="8"/>
  <c r="AW3639" i="8"/>
  <c r="AW3383" i="8"/>
  <c r="AX3383" i="8" s="1"/>
  <c r="AY3383" i="8" s="1"/>
  <c r="AU3383" i="8"/>
  <c r="AU3127" i="8"/>
  <c r="AW3127" i="8"/>
  <c r="AW2871" i="8"/>
  <c r="AU2871" i="8"/>
  <c r="AW2615" i="8"/>
  <c r="AU2615" i="8"/>
  <c r="AU2359" i="8"/>
  <c r="AW2359" i="8"/>
  <c r="AW1576" i="8"/>
  <c r="AX1576" i="8" s="1"/>
  <c r="AY1576" i="8" s="1"/>
  <c r="AU1576" i="8"/>
  <c r="AW2653" i="8"/>
  <c r="AX2653" i="8" s="1"/>
  <c r="AY2653" i="8" s="1"/>
  <c r="AU2653" i="8"/>
  <c r="AW2636" i="8"/>
  <c r="AX2636" i="8" s="1"/>
  <c r="AY2636" i="8" s="1"/>
  <c r="AU2636" i="8"/>
  <c r="AW3750" i="8"/>
  <c r="AU3750" i="8"/>
  <c r="AW3494" i="8"/>
  <c r="AX3494" i="8" s="1"/>
  <c r="AY3494" i="8" s="1"/>
  <c r="AU3494" i="8"/>
  <c r="AU3238" i="8"/>
  <c r="AW3238" i="8"/>
  <c r="AX3238" i="8" s="1"/>
  <c r="AY3238" i="8" s="1"/>
  <c r="AU2982" i="8"/>
  <c r="AW2982" i="8"/>
  <c r="AX2982" i="8" s="1"/>
  <c r="AY2982" i="8" s="1"/>
  <c r="AW2726" i="8"/>
  <c r="AX2726" i="8" s="1"/>
  <c r="AY2726" i="8" s="1"/>
  <c r="AU2726" i="8"/>
  <c r="AU2470" i="8"/>
  <c r="AW2470" i="8"/>
  <c r="AU2099" i="8"/>
  <c r="AW2099" i="8"/>
  <c r="AW130" i="8"/>
  <c r="AX130" i="8" s="1"/>
  <c r="AY130" i="8" s="1"/>
  <c r="AU130" i="8"/>
  <c r="AU2700" i="8"/>
  <c r="AW2700" i="8"/>
  <c r="AX2700" i="8" s="1"/>
  <c r="AY2700" i="8" s="1"/>
  <c r="AW3701" i="8"/>
  <c r="AX3701" i="8" s="1"/>
  <c r="AY3701" i="8" s="1"/>
  <c r="AU3701" i="8"/>
  <c r="AW3445" i="8"/>
  <c r="AX3445" i="8" s="1"/>
  <c r="AY3445" i="8" s="1"/>
  <c r="AU3445" i="8"/>
  <c r="AW3189" i="8"/>
  <c r="AX3189" i="8" s="1"/>
  <c r="AY3189" i="8" s="1"/>
  <c r="AU3189" i="8"/>
  <c r="AU2933" i="8"/>
  <c r="AW2933" i="8"/>
  <c r="AX2933" i="8" s="1"/>
  <c r="AY2933" i="8" s="1"/>
  <c r="AW2677" i="8"/>
  <c r="AX2677" i="8" s="1"/>
  <c r="AY2677" i="8" s="1"/>
  <c r="AU2677" i="8"/>
  <c r="AW2421" i="8"/>
  <c r="AX2421" i="8" s="1"/>
  <c r="AY2421" i="8" s="1"/>
  <c r="AU2421" i="8"/>
  <c r="AW1911" i="8"/>
  <c r="AU1911" i="8"/>
  <c r="AW3005" i="8"/>
  <c r="AX3005" i="8" s="1"/>
  <c r="AY3005" i="8" s="1"/>
  <c r="AU3005" i="8"/>
  <c r="AU2652" i="8"/>
  <c r="AW2652" i="8"/>
  <c r="AX2652" i="8" s="1"/>
  <c r="AY2652" i="8" s="1"/>
  <c r="AW3716" i="8"/>
  <c r="AX3716" i="8" s="1"/>
  <c r="AY3716" i="8" s="1"/>
  <c r="AU3716" i="8"/>
  <c r="AW3460" i="8"/>
  <c r="AX3460" i="8" s="1"/>
  <c r="AY3460" i="8" s="1"/>
  <c r="AU3460" i="8"/>
  <c r="AW3204" i="8"/>
  <c r="AX3204" i="8" s="1"/>
  <c r="AY3204" i="8" s="1"/>
  <c r="AU3204" i="8"/>
  <c r="AW2948" i="8"/>
  <c r="AU2948" i="8"/>
  <c r="AU2692" i="8"/>
  <c r="AW2692" i="8"/>
  <c r="AW2436" i="8"/>
  <c r="AX2436" i="8" s="1"/>
  <c r="AY2436" i="8" s="1"/>
  <c r="AU2436" i="8"/>
  <c r="AW1987" i="8"/>
  <c r="AU1987" i="8"/>
  <c r="AW2006" i="8"/>
  <c r="AX2006" i="8" s="1"/>
  <c r="AY2006" i="8" s="1"/>
  <c r="AU2006" i="8"/>
  <c r="AW1750" i="8"/>
  <c r="AX1750" i="8" s="1"/>
  <c r="AY1750" i="8" s="1"/>
  <c r="AU1750" i="8"/>
  <c r="AW1494" i="8"/>
  <c r="AU1494" i="8"/>
  <c r="AW1238" i="8"/>
  <c r="AX1238" i="8" s="1"/>
  <c r="AY1238" i="8" s="1"/>
  <c r="AU1238" i="8"/>
  <c r="AW813" i="8"/>
  <c r="AU813" i="8"/>
  <c r="AW2005" i="8"/>
  <c r="AX2005" i="8" s="1"/>
  <c r="AY2005" i="8" s="1"/>
  <c r="AU2005" i="8"/>
  <c r="AW1749" i="8"/>
  <c r="AX1749" i="8" s="1"/>
  <c r="AY1749" i="8" s="1"/>
  <c r="AU1749" i="8"/>
  <c r="AW1493" i="8"/>
  <c r="AX1493" i="8" s="1"/>
  <c r="AY1493" i="8" s="1"/>
  <c r="AU1493" i="8"/>
  <c r="AW1237" i="8"/>
  <c r="AX1237" i="8" s="1"/>
  <c r="AY1237" i="8" s="1"/>
  <c r="AU1237" i="8"/>
  <c r="AW803" i="8"/>
  <c r="AU803" i="8"/>
  <c r="AW2100" i="8"/>
  <c r="AX2100" i="8" s="1"/>
  <c r="AY2100" i="8" s="1"/>
  <c r="AU2100" i="8"/>
  <c r="AW1844" i="8"/>
  <c r="AX1844" i="8" s="1"/>
  <c r="AY1844" i="8" s="1"/>
  <c r="AU1844" i="8"/>
  <c r="AW1588" i="8"/>
  <c r="AX1588" i="8" s="1"/>
  <c r="AY1588" i="8" s="1"/>
  <c r="AU1588" i="8"/>
  <c r="AW1332" i="8"/>
  <c r="AX1332" i="8" s="1"/>
  <c r="AY1332" i="8" s="1"/>
  <c r="AU1332" i="8"/>
  <c r="AW1027" i="8"/>
  <c r="AU1027" i="8"/>
  <c r="AW179" i="8"/>
  <c r="AX179" i="8" s="1"/>
  <c r="AY179" i="8" s="1"/>
  <c r="AU179" i="8"/>
  <c r="AW1763" i="8"/>
  <c r="AX1763" i="8" s="1"/>
  <c r="AY1763" i="8" s="1"/>
  <c r="AU1763" i="8"/>
  <c r="AW1507" i="8"/>
  <c r="AU1507" i="8"/>
  <c r="AW1251" i="8"/>
  <c r="AU1251" i="8"/>
  <c r="AW850" i="8"/>
  <c r="AU850" i="8"/>
  <c r="AW2178" i="8"/>
  <c r="AX2178" i="8" s="1"/>
  <c r="AY2178" i="8" s="1"/>
  <c r="AU2178" i="8"/>
  <c r="AU1922" i="8"/>
  <c r="AW1922" i="8"/>
  <c r="AX1922" i="8" s="1"/>
  <c r="AY1922" i="8" s="1"/>
  <c r="AW1666" i="8"/>
  <c r="AU1666" i="8"/>
  <c r="AW1410" i="8"/>
  <c r="AX1410" i="8" s="1"/>
  <c r="AY1410" i="8" s="1"/>
  <c r="AU1410" i="8"/>
  <c r="AW1154" i="8"/>
  <c r="AX1154" i="8" s="1"/>
  <c r="AY1154" i="8" s="1"/>
  <c r="AU1154" i="8"/>
  <c r="AW494" i="8"/>
  <c r="AX494" i="8" s="1"/>
  <c r="AY494" i="8" s="1"/>
  <c r="AU494" i="8"/>
  <c r="AW2192" i="8"/>
  <c r="AX2192" i="8" s="1"/>
  <c r="AY2192" i="8" s="1"/>
  <c r="AU2192" i="8"/>
  <c r="AU1936" i="8"/>
  <c r="AW1936" i="8"/>
  <c r="AX1936" i="8" s="1"/>
  <c r="AY1936" i="8" s="1"/>
  <c r="AW1680" i="8"/>
  <c r="AX1680" i="8" s="1"/>
  <c r="AY1680" i="8" s="1"/>
  <c r="AU1680" i="8"/>
  <c r="AU1424" i="8"/>
  <c r="AW1424" i="8"/>
  <c r="AX1424" i="8" s="1"/>
  <c r="AY1424" i="8" s="1"/>
  <c r="AW1168" i="8"/>
  <c r="AU1168" i="8"/>
  <c r="AW547" i="8"/>
  <c r="AX547" i="8" s="1"/>
  <c r="AY547" i="8" s="1"/>
  <c r="AU547" i="8"/>
  <c r="AU2207" i="8"/>
  <c r="AW2207" i="8"/>
  <c r="AW1951" i="8"/>
  <c r="AX1951" i="8" s="1"/>
  <c r="AY1951" i="8" s="1"/>
  <c r="AU1951" i="8"/>
  <c r="AW1695" i="8"/>
  <c r="AX1695" i="8" s="1"/>
  <c r="AY1695" i="8" s="1"/>
  <c r="AU1695" i="8"/>
  <c r="AW1439" i="8"/>
  <c r="AX1439" i="8" s="1"/>
  <c r="AY1439" i="8" s="1"/>
  <c r="AU1439" i="8"/>
  <c r="AW1183" i="8"/>
  <c r="AX1183" i="8" s="1"/>
  <c r="AY1183" i="8" s="1"/>
  <c r="AU1183" i="8"/>
  <c r="AW610" i="8"/>
  <c r="AX610" i="8" s="1"/>
  <c r="AY610" i="8" s="1"/>
  <c r="AU610" i="8"/>
  <c r="AU2222" i="8"/>
  <c r="AW2222" i="8"/>
  <c r="AW1966" i="8"/>
  <c r="AX1966" i="8" s="1"/>
  <c r="AY1966" i="8" s="1"/>
  <c r="AU1966" i="8"/>
  <c r="AW1710" i="8"/>
  <c r="AX1710" i="8" s="1"/>
  <c r="AY1710" i="8" s="1"/>
  <c r="AU1710" i="8"/>
  <c r="AW1454" i="8"/>
  <c r="AX1454" i="8" s="1"/>
  <c r="AY1454" i="8" s="1"/>
  <c r="AU1454" i="8"/>
  <c r="AW1198" i="8"/>
  <c r="AX1198" i="8" s="1"/>
  <c r="AY1198" i="8" s="1"/>
  <c r="AU1198" i="8"/>
  <c r="AW670" i="8"/>
  <c r="AX670" i="8" s="1"/>
  <c r="AY670" i="8" s="1"/>
  <c r="AU670" i="8"/>
  <c r="AW2141" i="8"/>
  <c r="AX2141" i="8" s="1"/>
  <c r="AY2141" i="8" s="1"/>
  <c r="AU2141" i="8"/>
  <c r="AU1885" i="8"/>
  <c r="AW1885" i="8"/>
  <c r="AX1885" i="8" s="1"/>
  <c r="AY1885" i="8" s="1"/>
  <c r="AW1629" i="8"/>
  <c r="AU1629" i="8"/>
  <c r="AW1373" i="8"/>
  <c r="AU1373" i="8"/>
  <c r="AW1100" i="8"/>
  <c r="AX1100" i="8" s="1"/>
  <c r="AY1100" i="8" s="1"/>
  <c r="AU1100" i="8"/>
  <c r="AW349" i="8"/>
  <c r="AX349" i="8" s="1"/>
  <c r="AY349" i="8" s="1"/>
  <c r="AU349" i="8"/>
  <c r="AU2156" i="8"/>
  <c r="AW2156" i="8"/>
  <c r="AX2156" i="8" s="1"/>
  <c r="AY2156" i="8" s="1"/>
  <c r="AW1900" i="8"/>
  <c r="AX1900" i="8" s="1"/>
  <c r="AY1900" i="8" s="1"/>
  <c r="AU1900" i="8"/>
  <c r="AW1644" i="8"/>
  <c r="AX1644" i="8" s="1"/>
  <c r="AY1644" i="8" s="1"/>
  <c r="AU1644" i="8"/>
  <c r="AW1388" i="8"/>
  <c r="AX1388" i="8" s="1"/>
  <c r="AY1388" i="8" s="1"/>
  <c r="AU1388" i="8"/>
  <c r="AW1121" i="8"/>
  <c r="AX1121" i="8" s="1"/>
  <c r="AY1121" i="8" s="1"/>
  <c r="AU1121" i="8"/>
  <c r="AW403" i="8"/>
  <c r="AX403" i="8" s="1"/>
  <c r="AY403" i="8" s="1"/>
  <c r="AU403" i="8"/>
  <c r="AW2171" i="8"/>
  <c r="AX2171" i="8" s="1"/>
  <c r="AY2171" i="8" s="1"/>
  <c r="AU2171" i="8"/>
  <c r="AW1915" i="8"/>
  <c r="AX1915" i="8" s="1"/>
  <c r="AY1915" i="8" s="1"/>
  <c r="AU1915" i="8"/>
  <c r="AW1659" i="8"/>
  <c r="AU1659" i="8"/>
  <c r="AW1403" i="8"/>
  <c r="AU1403" i="8"/>
  <c r="AW1146" i="8"/>
  <c r="AX1146" i="8" s="1"/>
  <c r="AY1146" i="8" s="1"/>
  <c r="AU1146" i="8"/>
  <c r="AW466" i="8"/>
  <c r="AX466" i="8" s="1"/>
  <c r="AY466" i="8" s="1"/>
  <c r="AU466" i="8"/>
  <c r="AW2186" i="8"/>
  <c r="AX2186" i="8" s="1"/>
  <c r="AY2186" i="8" s="1"/>
  <c r="AU2186" i="8"/>
  <c r="AW1930" i="8"/>
  <c r="AX1930" i="8" s="1"/>
  <c r="AY1930" i="8" s="1"/>
  <c r="AU1930" i="8"/>
  <c r="AW1674" i="8"/>
  <c r="AX1674" i="8" s="1"/>
  <c r="AY1674" i="8" s="1"/>
  <c r="AU1674" i="8"/>
  <c r="AW1418" i="8"/>
  <c r="AX1418" i="8" s="1"/>
  <c r="AY1418" i="8" s="1"/>
  <c r="AU1418" i="8"/>
  <c r="AW1162" i="8"/>
  <c r="AX1162" i="8" s="1"/>
  <c r="AY1162" i="8" s="1"/>
  <c r="AU1162" i="8"/>
  <c r="AW526" i="8"/>
  <c r="AX526" i="8" s="1"/>
  <c r="AY526" i="8" s="1"/>
  <c r="AU526" i="8"/>
  <c r="AU2169" i="8"/>
  <c r="AW2169" i="8"/>
  <c r="AX2169" i="8" s="1"/>
  <c r="AY2169" i="8" s="1"/>
  <c r="AU1913" i="8"/>
  <c r="AW1913" i="8"/>
  <c r="AW1657" i="8"/>
  <c r="AX1657" i="8" s="1"/>
  <c r="AY1657" i="8" s="1"/>
  <c r="AU1657" i="8"/>
  <c r="AU1401" i="8"/>
  <c r="AW1401" i="8"/>
  <c r="AU1143" i="8"/>
  <c r="AW1143" i="8"/>
  <c r="AX1143" i="8" s="1"/>
  <c r="AY1143" i="8" s="1"/>
  <c r="AW461" i="8"/>
  <c r="AX461" i="8" s="1"/>
  <c r="AY461" i="8" s="1"/>
  <c r="AU461" i="8"/>
  <c r="AW593" i="8"/>
  <c r="AU593" i="8"/>
  <c r="AW337" i="8"/>
  <c r="AU337" i="8"/>
  <c r="AW81" i="8"/>
  <c r="AX81" i="8" s="1"/>
  <c r="AY81" i="8" s="1"/>
  <c r="AU81" i="8"/>
  <c r="AW768" i="8"/>
  <c r="AX768" i="8" s="1"/>
  <c r="AY768" i="8" s="1"/>
  <c r="AU768" i="8"/>
  <c r="AW512" i="8"/>
  <c r="AX512" i="8" s="1"/>
  <c r="AY512" i="8" s="1"/>
  <c r="AU512" i="8"/>
  <c r="AW256" i="8"/>
  <c r="AX256" i="8" s="1"/>
  <c r="AY256" i="8" s="1"/>
  <c r="AU256" i="8"/>
  <c r="AW895" i="8"/>
  <c r="AX895" i="8" s="1"/>
  <c r="AY895" i="8" s="1"/>
  <c r="AU895" i="8"/>
  <c r="AW639" i="8"/>
  <c r="AX639" i="8" s="1"/>
  <c r="AY639" i="8" s="1"/>
  <c r="AU639" i="8"/>
  <c r="AW383" i="8"/>
  <c r="AU383" i="8"/>
  <c r="AW127" i="8"/>
  <c r="AX127" i="8" s="1"/>
  <c r="AY127" i="8" s="1"/>
  <c r="AU127" i="8"/>
  <c r="AW764" i="8"/>
  <c r="AU764" i="8"/>
  <c r="AU508" i="8"/>
  <c r="AW508" i="8"/>
  <c r="AX508" i="8" s="1"/>
  <c r="AY508" i="8" s="1"/>
  <c r="AW252" i="8"/>
  <c r="AX252" i="8" s="1"/>
  <c r="AY252" i="8" s="1"/>
  <c r="AU252" i="8"/>
  <c r="AW1147" i="8"/>
  <c r="AX1147" i="8" s="1"/>
  <c r="AY1147" i="8" s="1"/>
  <c r="AU1147" i="8"/>
  <c r="AW891" i="8"/>
  <c r="AX891" i="8" s="1"/>
  <c r="AY891" i="8" s="1"/>
  <c r="AU891" i="8"/>
  <c r="AW635" i="8"/>
  <c r="AU635" i="8"/>
  <c r="AW379" i="8"/>
  <c r="AX379" i="8" s="1"/>
  <c r="AY379" i="8" s="1"/>
  <c r="AU379" i="8"/>
  <c r="AU123" i="8"/>
  <c r="AW123" i="8"/>
  <c r="AX123" i="8" s="1"/>
  <c r="AY123" i="8" s="1"/>
  <c r="AW826" i="8"/>
  <c r="AX826" i="8" s="1"/>
  <c r="AY826" i="8" s="1"/>
  <c r="AU826" i="8"/>
  <c r="AW570" i="8"/>
  <c r="AX570" i="8" s="1"/>
  <c r="AY570" i="8" s="1"/>
  <c r="AU570" i="8"/>
  <c r="AW314" i="8"/>
  <c r="AX314" i="8" s="1"/>
  <c r="AY314" i="8" s="1"/>
  <c r="AU314" i="8"/>
  <c r="AU58" i="8"/>
  <c r="AW58" i="8"/>
  <c r="AX58" i="8" s="1"/>
  <c r="AY58" i="8" s="1"/>
  <c r="AW937" i="8"/>
  <c r="AX937" i="8" s="1"/>
  <c r="AY937" i="8" s="1"/>
  <c r="AU937" i="8"/>
  <c r="AW681" i="8"/>
  <c r="AU681" i="8"/>
  <c r="AU425" i="8"/>
  <c r="AW425" i="8"/>
  <c r="AX425" i="8" s="1"/>
  <c r="AY425" i="8" s="1"/>
  <c r="AU169" i="8"/>
  <c r="AW169" i="8"/>
  <c r="AX169" i="8" s="1"/>
  <c r="AY169" i="8" s="1"/>
  <c r="AU1064" i="8"/>
  <c r="AW1064" i="8"/>
  <c r="AX1064" i="8" s="1"/>
  <c r="AY1064" i="8" s="1"/>
  <c r="AW808" i="8"/>
  <c r="AX808" i="8" s="1"/>
  <c r="AY808" i="8" s="1"/>
  <c r="AU808" i="8"/>
  <c r="AW552" i="8"/>
  <c r="AX552" i="8" s="1"/>
  <c r="AY552" i="8" s="1"/>
  <c r="AU552" i="8"/>
  <c r="AW296" i="8"/>
  <c r="AX296" i="8" s="1"/>
  <c r="AY296" i="8" s="1"/>
  <c r="AU296" i="8"/>
  <c r="AW40" i="8"/>
  <c r="AX40" i="8" s="1"/>
  <c r="AY40" i="8" s="1"/>
  <c r="AU40" i="8"/>
  <c r="AW839" i="8"/>
  <c r="AX839" i="8" s="1"/>
  <c r="AY839" i="8" s="1"/>
  <c r="AU839" i="8"/>
  <c r="AW583" i="8"/>
  <c r="AU583" i="8"/>
  <c r="AW327" i="8"/>
  <c r="AX327" i="8" s="1"/>
  <c r="AY327" i="8" s="1"/>
  <c r="AU327" i="8"/>
  <c r="AW71" i="8"/>
  <c r="AX71" i="8" s="1"/>
  <c r="AY71" i="8" s="1"/>
  <c r="AU71" i="8"/>
  <c r="AW966" i="8"/>
  <c r="AX966" i="8" s="1"/>
  <c r="AY966" i="8" s="1"/>
  <c r="AU966" i="8"/>
  <c r="AW710" i="8"/>
  <c r="AX710" i="8" s="1"/>
  <c r="AY710" i="8" s="1"/>
  <c r="AU710" i="8"/>
  <c r="AW454" i="8"/>
  <c r="AX454" i="8" s="1"/>
  <c r="AY454" i="8" s="1"/>
  <c r="AU454" i="8"/>
  <c r="AW198" i="8"/>
  <c r="AX198" i="8" s="1"/>
  <c r="AY198" i="8" s="1"/>
  <c r="AU198" i="8"/>
  <c r="AW1093" i="8"/>
  <c r="AX1093" i="8" s="1"/>
  <c r="AY1093" i="8" s="1"/>
  <c r="AU1093" i="8"/>
  <c r="AW837" i="8"/>
  <c r="AX837" i="8" s="1"/>
  <c r="AY837" i="8" s="1"/>
  <c r="AU837" i="8"/>
  <c r="AW581" i="8"/>
  <c r="AU581" i="8"/>
  <c r="AW325" i="8"/>
  <c r="AX325" i="8" s="1"/>
  <c r="AY325" i="8" s="1"/>
  <c r="AU325" i="8"/>
  <c r="AU69" i="8"/>
  <c r="AW69" i="8"/>
  <c r="AX69" i="8" s="1"/>
  <c r="AY69" i="8" s="1"/>
  <c r="AW964" i="8"/>
  <c r="AU964" i="8"/>
  <c r="AW708" i="8"/>
  <c r="AU708" i="8"/>
  <c r="AW452" i="8"/>
  <c r="AX452" i="8" s="1"/>
  <c r="AY452" i="8" s="1"/>
  <c r="AU452" i="8"/>
  <c r="AU196" i="8"/>
  <c r="AW196" i="8"/>
  <c r="AX196" i="8" s="1"/>
  <c r="AY196" i="8" s="1"/>
  <c r="AX593" i="8"/>
  <c r="AY593" i="8" s="1"/>
  <c r="AX625" i="8"/>
  <c r="AY625" i="8" s="1"/>
  <c r="AX673" i="8"/>
  <c r="AY673" i="8" s="1"/>
  <c r="AX1251" i="8"/>
  <c r="AY1251" i="8" s="1"/>
  <c r="AX1877" i="8"/>
  <c r="AY1877" i="8" s="1"/>
  <c r="AX2094" i="8"/>
  <c r="AY2094" i="8" s="1"/>
  <c r="AX2190" i="8"/>
  <c r="AY2190" i="8" s="1"/>
  <c r="AX2525" i="8"/>
  <c r="AY2525" i="8" s="1"/>
  <c r="AT2490" i="8"/>
  <c r="AW2490" i="8"/>
  <c r="AX2490" i="8" s="1"/>
  <c r="AY2490" i="8" s="1"/>
  <c r="AX2470" i="8"/>
  <c r="AY2470" i="8" s="1"/>
  <c r="AX2856" i="8"/>
  <c r="AY2856" i="8" s="1"/>
  <c r="AX3268" i="8"/>
  <c r="AY3268" i="8" s="1"/>
  <c r="AX3346" i="8"/>
  <c r="AY3346" i="8" s="1"/>
  <c r="AW3331" i="8"/>
  <c r="AX3331" i="8" s="1"/>
  <c r="AY3331" i="8" s="1"/>
  <c r="AW3329" i="8"/>
  <c r="AX3073" i="8"/>
  <c r="AY3073" i="8" s="1"/>
  <c r="AW2293" i="8"/>
  <c r="AW3758" i="8"/>
  <c r="AX3758" i="8" s="1"/>
  <c r="AY3758" i="8" s="1"/>
  <c r="AW2892" i="8"/>
  <c r="AX2892" i="8" s="1"/>
  <c r="AY2892" i="8" s="1"/>
  <c r="AW2363" i="8"/>
  <c r="AW2810" i="8"/>
  <c r="AX2810" i="8" s="1"/>
  <c r="AY2810" i="8" s="1"/>
  <c r="AX3356" i="8"/>
  <c r="AY3356" i="8" s="1"/>
  <c r="AW2343" i="8"/>
  <c r="AW2444" i="8"/>
  <c r="AW3173" i="8"/>
  <c r="AX3173" i="8" s="1"/>
  <c r="AY3173" i="8" s="1"/>
  <c r="AW2661" i="8"/>
  <c r="AX2661" i="8" s="1"/>
  <c r="AY2661" i="8" s="1"/>
  <c r="AW3700" i="8"/>
  <c r="AX3700" i="8" s="1"/>
  <c r="AY3700" i="8" s="1"/>
  <c r="AW2932" i="8"/>
  <c r="AX2176" i="8"/>
  <c r="AY2176" i="8" s="1"/>
  <c r="AX1664" i="8"/>
  <c r="AY1664" i="8" s="1"/>
  <c r="AW1423" i="8"/>
  <c r="AX1423" i="8" s="1"/>
  <c r="AY1423" i="8" s="1"/>
  <c r="AW2125" i="8"/>
  <c r="AX2125" i="8" s="1"/>
  <c r="AY2125" i="8" s="1"/>
  <c r="AW1869" i="8"/>
  <c r="AW1628" i="8"/>
  <c r="AX1628" i="8" s="1"/>
  <c r="AY1628" i="8" s="1"/>
  <c r="AW2155" i="8"/>
  <c r="AW1899" i="8"/>
  <c r="AW1643" i="8"/>
  <c r="AW2170" i="8"/>
  <c r="AX2170" i="8" s="1"/>
  <c r="AY2170" i="8" s="1"/>
  <c r="AW1914" i="8"/>
  <c r="AX1914" i="8" s="1"/>
  <c r="AY1914" i="8" s="1"/>
  <c r="AW1641" i="8"/>
  <c r="AX1641" i="8" s="1"/>
  <c r="AY1641" i="8" s="1"/>
  <c r="AW321" i="8"/>
  <c r="AX321" i="8" s="1"/>
  <c r="AY321" i="8" s="1"/>
  <c r="AW367" i="8"/>
  <c r="AX367" i="8" s="1"/>
  <c r="AY367" i="8" s="1"/>
  <c r="AW236" i="8"/>
  <c r="AX236" i="8" s="1"/>
  <c r="AY236" i="8" s="1"/>
  <c r="AW438" i="8"/>
  <c r="AX438" i="8" s="1"/>
  <c r="AY438" i="8" s="1"/>
  <c r="AT1564" i="8"/>
  <c r="AW1564" i="8"/>
  <c r="AX1564" i="8" s="1"/>
  <c r="AY1564" i="8" s="1"/>
  <c r="AT1676" i="8"/>
  <c r="AW1676" i="8"/>
  <c r="AX1676" i="8" s="1"/>
  <c r="AY1676" i="8" s="1"/>
  <c r="AX1666" i="8"/>
  <c r="AY1666" i="8" s="1"/>
  <c r="AX2045" i="8"/>
  <c r="AY2045" i="8" s="1"/>
  <c r="AX2079" i="8"/>
  <c r="AY2079" i="8" s="1"/>
  <c r="AX2278" i="8"/>
  <c r="AY2278" i="8" s="1"/>
  <c r="AT2411" i="8"/>
  <c r="AW2411" i="8"/>
  <c r="AX2359" i="8"/>
  <c r="AY2359" i="8" s="1"/>
  <c r="AX2872" i="8"/>
  <c r="AY2872" i="8" s="1"/>
  <c r="AX2826" i="8"/>
  <c r="AY2826" i="8" s="1"/>
  <c r="AX2946" i="8"/>
  <c r="AY2946" i="8" s="1"/>
  <c r="AX3006" i="8"/>
  <c r="AY3006" i="8" s="1"/>
  <c r="AX3038" i="8"/>
  <c r="AY3038" i="8" s="1"/>
  <c r="AX3054" i="8"/>
  <c r="AY3054" i="8" s="1"/>
  <c r="AX3271" i="8"/>
  <c r="AY3271" i="8" s="1"/>
  <c r="AW3533" i="8"/>
  <c r="AW3122" i="8"/>
  <c r="AX3122" i="8" s="1"/>
  <c r="AY3122" i="8" s="1"/>
  <c r="AW3360" i="8"/>
  <c r="AX3360" i="8" s="1"/>
  <c r="AY3360" i="8" s="1"/>
  <c r="AW2354" i="8"/>
  <c r="AX2354" i="8" s="1"/>
  <c r="AY2354" i="8" s="1"/>
  <c r="AX3458" i="8"/>
  <c r="AY3458" i="8" s="1"/>
  <c r="AW3714" i="8"/>
  <c r="AX3714" i="8" s="1"/>
  <c r="AY3714" i="8" s="1"/>
  <c r="AW3679" i="8"/>
  <c r="AW3423" i="8"/>
  <c r="AW3742" i="8"/>
  <c r="AX3742" i="8" s="1"/>
  <c r="AY3742" i="8" s="1"/>
  <c r="AW2828" i="8"/>
  <c r="AX2828" i="8" s="1"/>
  <c r="AY2828" i="8" s="1"/>
  <c r="AW2859" i="8"/>
  <c r="AX2859" i="8" s="1"/>
  <c r="AY2859" i="8" s="1"/>
  <c r="AW2441" i="8"/>
  <c r="AX2441" i="8" s="1"/>
  <c r="AY2441" i="8" s="1"/>
  <c r="AW3224" i="8"/>
  <c r="AW2456" i="8"/>
  <c r="AX2456" i="8" s="1"/>
  <c r="AY2456" i="8" s="1"/>
  <c r="AW3226" i="8"/>
  <c r="AX3226" i="8" s="1"/>
  <c r="AY3226" i="8" s="1"/>
  <c r="AW2950" i="8"/>
  <c r="AX2438" i="8"/>
  <c r="AY2438" i="8" s="1"/>
  <c r="AW3172" i="8"/>
  <c r="AX3172" i="8" s="1"/>
  <c r="AY3172" i="8" s="1"/>
  <c r="AW2660" i="8"/>
  <c r="AW702" i="8"/>
  <c r="AX702" i="8" s="1"/>
  <c r="AY702" i="8" s="1"/>
  <c r="AX1300" i="8"/>
  <c r="AY1300" i="8" s="1"/>
  <c r="AX1919" i="8"/>
  <c r="AY1919" i="8" s="1"/>
  <c r="AW482" i="8"/>
  <c r="AX482" i="8" s="1"/>
  <c r="AY482" i="8" s="1"/>
  <c r="AW1934" i="8"/>
  <c r="AX1934" i="8" s="1"/>
  <c r="AY1934" i="8" s="1"/>
  <c r="AW1166" i="8"/>
  <c r="AX1166" i="8" s="1"/>
  <c r="AY1166" i="8" s="1"/>
  <c r="AW2109" i="8"/>
  <c r="AX2109" i="8" s="1"/>
  <c r="AY2109" i="8" s="1"/>
  <c r="AW1341" i="8"/>
  <c r="AW2124" i="8"/>
  <c r="AX2124" i="8" s="1"/>
  <c r="AY2124" i="8" s="1"/>
  <c r="AW1868" i="8"/>
  <c r="AW1356" i="8"/>
  <c r="AX1356" i="8" s="1"/>
  <c r="AY1356" i="8" s="1"/>
  <c r="AW1883" i="8"/>
  <c r="AX1883" i="8" s="1"/>
  <c r="AY1883" i="8" s="1"/>
  <c r="AW2154" i="8"/>
  <c r="AX2154" i="8" s="1"/>
  <c r="AY2154" i="8" s="1"/>
  <c r="AW1898" i="8"/>
  <c r="AX1898" i="8" s="1"/>
  <c r="AY1898" i="8" s="1"/>
  <c r="AW1881" i="8"/>
  <c r="AX1881" i="8" s="1"/>
  <c r="AY1881" i="8" s="1"/>
  <c r="AW1115" i="8"/>
  <c r="AX1115" i="8" s="1"/>
  <c r="AY1115" i="8" s="1"/>
  <c r="AW859" i="8"/>
  <c r="AX859" i="8" s="1"/>
  <c r="AY859" i="8" s="1"/>
  <c r="AW676" i="8"/>
  <c r="AX1799" i="8"/>
  <c r="AY1799" i="8" s="1"/>
  <c r="AX2212" i="8"/>
  <c r="AY2212" i="8" s="1"/>
  <c r="AT2428" i="8"/>
  <c r="AW2428" i="8"/>
  <c r="AX2428" i="8" s="1"/>
  <c r="AY2428" i="8" s="1"/>
  <c r="AT2508" i="8"/>
  <c r="AW2508" i="8"/>
  <c r="AX2508" i="8" s="1"/>
  <c r="AY2508" i="8" s="1"/>
  <c r="AX2488" i="8"/>
  <c r="AY2488" i="8" s="1"/>
  <c r="AX2546" i="8"/>
  <c r="AY2546" i="8" s="1"/>
  <c r="AX2562" i="8"/>
  <c r="AY2562" i="8" s="1"/>
  <c r="AX2578" i="8"/>
  <c r="AY2578" i="8" s="1"/>
  <c r="AX2610" i="8"/>
  <c r="AY2610" i="8" s="1"/>
  <c r="AX2658" i="8"/>
  <c r="AY2658" i="8" s="1"/>
  <c r="AX2888" i="8"/>
  <c r="AY2888" i="8" s="1"/>
  <c r="AX2842" i="8"/>
  <c r="AY2842" i="8" s="1"/>
  <c r="AX2674" i="8"/>
  <c r="AY2674" i="8" s="1"/>
  <c r="AX2860" i="8"/>
  <c r="AY2860" i="8" s="1"/>
  <c r="AX3039" i="8"/>
  <c r="AY3039" i="8" s="1"/>
  <c r="AX3055" i="8"/>
  <c r="AY3055" i="8" s="1"/>
  <c r="AX3207" i="8"/>
  <c r="AY3207" i="8" s="1"/>
  <c r="AX3256" i="8"/>
  <c r="AY3256" i="8" s="1"/>
  <c r="AX3320" i="8"/>
  <c r="AY3320" i="8" s="1"/>
  <c r="AX3328" i="8"/>
  <c r="AY3328" i="8" s="1"/>
  <c r="AW2642" i="8"/>
  <c r="AX2642" i="8" s="1"/>
  <c r="AY2642" i="8" s="1"/>
  <c r="AW3154" i="8"/>
  <c r="AX3154" i="8" s="1"/>
  <c r="AY3154" i="8" s="1"/>
  <c r="AW3041" i="8"/>
  <c r="AX3041" i="8" s="1"/>
  <c r="AY3041" i="8" s="1"/>
  <c r="AX2785" i="8"/>
  <c r="AY2785" i="8" s="1"/>
  <c r="AW3663" i="8"/>
  <c r="AW3726" i="8"/>
  <c r="AX3726" i="8" s="1"/>
  <c r="AY3726" i="8" s="1"/>
  <c r="AW2876" i="8"/>
  <c r="AX2876" i="8" s="1"/>
  <c r="AY2876" i="8" s="1"/>
  <c r="AW2934" i="8"/>
  <c r="AW2678" i="8"/>
  <c r="AW1912" i="8"/>
  <c r="AX1912" i="8" s="1"/>
  <c r="AY1912" i="8" s="1"/>
  <c r="AW3141" i="8"/>
  <c r="AX3141" i="8" s="1"/>
  <c r="AY3141" i="8" s="1"/>
  <c r="AW2629" i="8"/>
  <c r="AX2629" i="8" s="1"/>
  <c r="AY2629" i="8" s="1"/>
  <c r="AW258" i="8"/>
  <c r="AX258" i="8" s="1"/>
  <c r="AY258" i="8" s="1"/>
  <c r="AW2644" i="8"/>
  <c r="AW638" i="8"/>
  <c r="AX638" i="8" s="1"/>
  <c r="AY638" i="8" s="1"/>
  <c r="AX1445" i="8"/>
  <c r="AY1445" i="8" s="1"/>
  <c r="AW637" i="8"/>
  <c r="AX637" i="8" s="1"/>
  <c r="AY637" i="8" s="1"/>
  <c r="AW1082" i="8"/>
  <c r="AX1082" i="8" s="1"/>
  <c r="AY1082" i="8" s="1"/>
  <c r="AX2144" i="8"/>
  <c r="AY2144" i="8" s="1"/>
  <c r="AX1632" i="8"/>
  <c r="AY1632" i="8" s="1"/>
  <c r="AW2174" i="8"/>
  <c r="AX2174" i="8" s="1"/>
  <c r="AY2174" i="8" s="1"/>
  <c r="AW2093" i="8"/>
  <c r="AX2093" i="8" s="1"/>
  <c r="AY2093" i="8" s="1"/>
  <c r="AW1837" i="8"/>
  <c r="AX1837" i="8" s="1"/>
  <c r="AY1837" i="8" s="1"/>
  <c r="AW2108" i="8"/>
  <c r="AX2108" i="8" s="1"/>
  <c r="AY2108" i="8" s="1"/>
  <c r="AW1596" i="8"/>
  <c r="AX1596" i="8" s="1"/>
  <c r="AY1596" i="8" s="1"/>
  <c r="AW1867" i="8"/>
  <c r="AX1867" i="8" s="1"/>
  <c r="AY1867" i="8" s="1"/>
  <c r="AW2138" i="8"/>
  <c r="AX2138" i="8" s="1"/>
  <c r="AY2138" i="8" s="1"/>
  <c r="AW1882" i="8"/>
  <c r="AX1882" i="8" s="1"/>
  <c r="AY1882" i="8" s="1"/>
  <c r="AW1865" i="8"/>
  <c r="AW720" i="8"/>
  <c r="AX720" i="8" s="1"/>
  <c r="AY720" i="8" s="1"/>
  <c r="AW464" i="8"/>
  <c r="AX464" i="8" s="1"/>
  <c r="AY464" i="8" s="1"/>
  <c r="AW204" i="8"/>
  <c r="AX204" i="8" s="1"/>
  <c r="AY204" i="8" s="1"/>
  <c r="AW778" i="8"/>
  <c r="AW522" i="8"/>
  <c r="AX522" i="8" s="1"/>
  <c r="AY522" i="8" s="1"/>
  <c r="AW504" i="8"/>
  <c r="AX504" i="8" s="1"/>
  <c r="AY504" i="8" s="1"/>
  <c r="AW662" i="8"/>
  <c r="AX662" i="8" s="1"/>
  <c r="AY662" i="8" s="1"/>
  <c r="AW277" i="8"/>
  <c r="AX213" i="8"/>
  <c r="AY213" i="8" s="1"/>
  <c r="AX337" i="8"/>
  <c r="AY337" i="8" s="1"/>
  <c r="AX401" i="8"/>
  <c r="AY401" i="8" s="1"/>
  <c r="AX449" i="8"/>
  <c r="AY449" i="8" s="1"/>
  <c r="AX770" i="8"/>
  <c r="AY770" i="8" s="1"/>
  <c r="AX906" i="8"/>
  <c r="AY906" i="8" s="1"/>
  <c r="AX1863" i="8"/>
  <c r="AY1863" i="8" s="1"/>
  <c r="AX1457" i="8"/>
  <c r="AY1457" i="8" s="1"/>
  <c r="AX1983" i="8"/>
  <c r="AY1983" i="8" s="1"/>
  <c r="AX2328" i="8"/>
  <c r="AY2328" i="8" s="1"/>
  <c r="AW3075" i="8"/>
  <c r="AX3075" i="8" s="1"/>
  <c r="AY3075" i="8" s="1"/>
  <c r="AW3025" i="8"/>
  <c r="AX3025" i="8" s="1"/>
  <c r="AY3025" i="8" s="1"/>
  <c r="AX2200" i="8"/>
  <c r="AY2200" i="8" s="1"/>
  <c r="AW3647" i="8"/>
  <c r="AX3647" i="8" s="1"/>
  <c r="AY3647" i="8" s="1"/>
  <c r="AW2367" i="8"/>
  <c r="AX2367" i="8" s="1"/>
  <c r="AY2367" i="8" s="1"/>
  <c r="AW2942" i="8"/>
  <c r="AW2309" i="8"/>
  <c r="AW2921" i="8"/>
  <c r="AX2921" i="8" s="1"/>
  <c r="AY2921" i="8" s="1"/>
  <c r="AX1847" i="8"/>
  <c r="AY1847" i="8" s="1"/>
  <c r="AX3053" i="8"/>
  <c r="AY3053" i="8" s="1"/>
  <c r="AW2936" i="8"/>
  <c r="AW2424" i="8"/>
  <c r="AX2424" i="8" s="1"/>
  <c r="AY2424" i="8" s="1"/>
  <c r="AW3575" i="8"/>
  <c r="AW3140" i="8"/>
  <c r="AX3140" i="8" s="1"/>
  <c r="AY3140" i="8" s="1"/>
  <c r="AW2628" i="8"/>
  <c r="AX1649" i="8"/>
  <c r="AY1649" i="8" s="1"/>
  <c r="AW908" i="8"/>
  <c r="AW626" i="8"/>
  <c r="AX626" i="8" s="1"/>
  <c r="AY626" i="8" s="1"/>
  <c r="AX2128" i="8"/>
  <c r="AY2128" i="8" s="1"/>
  <c r="AX1616" i="8"/>
  <c r="AY1616" i="8" s="1"/>
  <c r="AW2158" i="8"/>
  <c r="AX2158" i="8" s="1"/>
  <c r="AY2158" i="8" s="1"/>
  <c r="AW1902" i="8"/>
  <c r="AX1902" i="8" s="1"/>
  <c r="AY1902" i="8" s="1"/>
  <c r="AW1821" i="8"/>
  <c r="AX1821" i="8" s="1"/>
  <c r="AY1821" i="8" s="1"/>
  <c r="AW1565" i="8"/>
  <c r="AX1565" i="8" s="1"/>
  <c r="AY1565" i="8" s="1"/>
  <c r="AW1836" i="8"/>
  <c r="AX1836" i="8" s="1"/>
  <c r="AY1836" i="8" s="1"/>
  <c r="AW1018" i="8"/>
  <c r="AX1018" i="8" s="1"/>
  <c r="AY1018" i="8" s="1"/>
  <c r="AW2107" i="8"/>
  <c r="AW1595" i="8"/>
  <c r="AW2122" i="8"/>
  <c r="AX2122" i="8" s="1"/>
  <c r="AY2122" i="8" s="1"/>
  <c r="AW1866" i="8"/>
  <c r="AX1866" i="8" s="1"/>
  <c r="AY1866" i="8" s="1"/>
  <c r="AW704" i="8"/>
  <c r="AX704" i="8" s="1"/>
  <c r="AY704" i="8" s="1"/>
  <c r="AW192" i="8"/>
  <c r="AX192" i="8" s="1"/>
  <c r="AY192" i="8" s="1"/>
  <c r="AW506" i="8"/>
  <c r="AX506" i="8" s="1"/>
  <c r="AY506" i="8" s="1"/>
  <c r="AX1000" i="8"/>
  <c r="AY1000" i="8" s="1"/>
  <c r="AW744" i="8"/>
  <c r="AX744" i="8" s="1"/>
  <c r="AY744" i="8" s="1"/>
  <c r="AW134" i="8"/>
  <c r="AX134" i="8" s="1"/>
  <c r="AY134" i="8" s="1"/>
  <c r="AW517" i="8"/>
  <c r="AX517" i="8" s="1"/>
  <c r="AY517" i="8" s="1"/>
  <c r="AX343" i="8"/>
  <c r="AY343" i="8" s="1"/>
  <c r="AX383" i="8"/>
  <c r="AY383" i="8" s="1"/>
  <c r="AX481" i="8"/>
  <c r="AY481" i="8" s="1"/>
  <c r="AX850" i="8"/>
  <c r="AY850" i="8" s="1"/>
  <c r="AX68" i="8"/>
  <c r="AY68" i="8" s="1"/>
  <c r="AX819" i="8"/>
  <c r="AY819" i="8" s="1"/>
  <c r="AX484" i="8"/>
  <c r="AY484" i="8" s="1"/>
  <c r="AX581" i="8"/>
  <c r="AY581" i="8" s="1"/>
  <c r="AX1250" i="8"/>
  <c r="AY1250" i="8" s="1"/>
  <c r="AX2112" i="8"/>
  <c r="AY2112" i="8" s="1"/>
  <c r="AX2160" i="8"/>
  <c r="AY2160" i="8" s="1"/>
  <c r="AX2313" i="8"/>
  <c r="AY2313" i="8" s="1"/>
  <c r="AW3186" i="8"/>
  <c r="AX3186" i="8" s="1"/>
  <c r="AY3186" i="8" s="1"/>
  <c r="AW387" i="8"/>
  <c r="AX387" i="8" s="1"/>
  <c r="AY387" i="8" s="1"/>
  <c r="AW2594" i="8"/>
  <c r="AX2594" i="8" s="1"/>
  <c r="AY2594" i="8" s="1"/>
  <c r="AX2560" i="8"/>
  <c r="AY2560" i="8" s="1"/>
  <c r="AW2670" i="8"/>
  <c r="AX2670" i="8" s="1"/>
  <c r="AY2670" i="8" s="1"/>
  <c r="AW3323" i="8"/>
  <c r="AX3323" i="8" s="1"/>
  <c r="AY3323" i="8" s="1"/>
  <c r="AW2811" i="8"/>
  <c r="AX3036" i="8"/>
  <c r="AY3036" i="8" s="1"/>
  <c r="AW3559" i="8"/>
  <c r="AW2246" i="8"/>
  <c r="AX1745" i="8"/>
  <c r="AY1745" i="8" s="1"/>
  <c r="AW3109" i="8"/>
  <c r="AX3109" i="8" s="1"/>
  <c r="AY3109" i="8" s="1"/>
  <c r="AW2597" i="8"/>
  <c r="AX2597" i="8" s="1"/>
  <c r="AY2597" i="8" s="1"/>
  <c r="AX3610" i="8"/>
  <c r="AY3610" i="8" s="1"/>
  <c r="AW2612" i="8"/>
  <c r="AW1158" i="8"/>
  <c r="AX1158" i="8" s="1"/>
  <c r="AY1158" i="8" s="1"/>
  <c r="AW290" i="8"/>
  <c r="AX290" i="8" s="1"/>
  <c r="AY290" i="8" s="1"/>
  <c r="AW2142" i="8"/>
  <c r="AX2142" i="8" s="1"/>
  <c r="AY2142" i="8" s="1"/>
  <c r="AW2061" i="8"/>
  <c r="AX2061" i="8" s="1"/>
  <c r="AY2061" i="8" s="1"/>
  <c r="AW1805" i="8"/>
  <c r="AX1805" i="8" s="1"/>
  <c r="AY1805" i="8" s="1"/>
  <c r="AW1293" i="8"/>
  <c r="AW2076" i="8"/>
  <c r="AX2076" i="8" s="1"/>
  <c r="AY2076" i="8" s="1"/>
  <c r="AW1820" i="8"/>
  <c r="AW1835" i="8"/>
  <c r="AX1835" i="8" s="1"/>
  <c r="AY1835" i="8" s="1"/>
  <c r="AW2106" i="8"/>
  <c r="AW1850" i="8"/>
  <c r="AX1850" i="8" s="1"/>
  <c r="AY1850" i="8" s="1"/>
  <c r="AW1833" i="8"/>
  <c r="AW432" i="8"/>
  <c r="AX432" i="8" s="1"/>
  <c r="AY432" i="8" s="1"/>
  <c r="AW555" i="8"/>
  <c r="AX555" i="8" s="1"/>
  <c r="AY555" i="8" s="1"/>
  <c r="AW601" i="8"/>
  <c r="AX601" i="8" s="1"/>
  <c r="AY601" i="8" s="1"/>
  <c r="AW759" i="8"/>
  <c r="AX759" i="8" s="1"/>
  <c r="AY759" i="8" s="1"/>
  <c r="AW757" i="8"/>
  <c r="AX757" i="8" s="1"/>
  <c r="AY757" i="8" s="1"/>
  <c r="AW245" i="8"/>
  <c r="AX245" i="8" s="1"/>
  <c r="AY245" i="8" s="1"/>
  <c r="AX803" i="8"/>
  <c r="AY803" i="8" s="1"/>
  <c r="AX1507" i="8"/>
  <c r="AY1507" i="8" s="1"/>
  <c r="AX114" i="8"/>
  <c r="AY114" i="8" s="1"/>
  <c r="AX277" i="8"/>
  <c r="AY277" i="8" s="1"/>
  <c r="AX389" i="8"/>
  <c r="AY389" i="8" s="1"/>
  <c r="AX2963" i="8"/>
  <c r="AY2963" i="8" s="1"/>
  <c r="AW2771" i="8"/>
  <c r="AX2771" i="8" s="1"/>
  <c r="AY2771" i="8" s="1"/>
  <c r="AX3650" i="8"/>
  <c r="AY3650" i="8" s="1"/>
  <c r="AW2370" i="8"/>
  <c r="AX2370" i="8" s="1"/>
  <c r="AY2370" i="8" s="1"/>
  <c r="AW3490" i="8"/>
  <c r="AX3490" i="8" s="1"/>
  <c r="AY3490" i="8" s="1"/>
  <c r="AX2915" i="8"/>
  <c r="AY2915" i="8" s="1"/>
  <c r="AW3202" i="8"/>
  <c r="AX3202" i="8" s="1"/>
  <c r="AY3202" i="8" s="1"/>
  <c r="AW3491" i="8"/>
  <c r="AX3491" i="8" s="1"/>
  <c r="AY3491" i="8" s="1"/>
  <c r="AW2262" i="8"/>
  <c r="AX2262" i="8" s="1"/>
  <c r="AY2262" i="8" s="1"/>
  <c r="AW3615" i="8"/>
  <c r="AX3615" i="8" s="1"/>
  <c r="AY3615" i="8" s="1"/>
  <c r="AW3678" i="8"/>
  <c r="AX3678" i="8" s="1"/>
  <c r="AY3678" i="8" s="1"/>
  <c r="AX3657" i="8"/>
  <c r="AY3657" i="8" s="1"/>
  <c r="AW2889" i="8"/>
  <c r="AX2889" i="8" s="1"/>
  <c r="AY2889" i="8" s="1"/>
  <c r="AW2775" i="8"/>
  <c r="AX3644" i="8"/>
  <c r="AY3644" i="8" s="1"/>
  <c r="AW3434" i="8"/>
  <c r="AX2837" i="8"/>
  <c r="AY2837" i="8" s="1"/>
  <c r="AW2581" i="8"/>
  <c r="AX2581" i="8" s="1"/>
  <c r="AY2581" i="8" s="1"/>
  <c r="AW3108" i="8"/>
  <c r="AX3108" i="8" s="1"/>
  <c r="AY3108" i="8" s="1"/>
  <c r="AW2340" i="8"/>
  <c r="AW1910" i="8"/>
  <c r="AX1910" i="8" s="1"/>
  <c r="AY1910" i="8" s="1"/>
  <c r="AW1909" i="8"/>
  <c r="AW163" i="8"/>
  <c r="AX163" i="8" s="1"/>
  <c r="AY163" i="8" s="1"/>
  <c r="AW226" i="8"/>
  <c r="AX226" i="8" s="1"/>
  <c r="AY226" i="8" s="1"/>
  <c r="AW2126" i="8"/>
  <c r="AX2126" i="8" s="1"/>
  <c r="AY2126" i="8" s="1"/>
  <c r="AW1277" i="8"/>
  <c r="AX1277" i="8" s="1"/>
  <c r="AY1277" i="8" s="1"/>
  <c r="AX2316" i="8"/>
  <c r="AY2316" i="8" s="1"/>
  <c r="AW2060" i="8"/>
  <c r="AX2060" i="8" s="1"/>
  <c r="AY2060" i="8" s="1"/>
  <c r="AW1804" i="8"/>
  <c r="AX1804" i="8" s="1"/>
  <c r="AY1804" i="8" s="1"/>
  <c r="AW1292" i="8"/>
  <c r="AW2090" i="8"/>
  <c r="AW1834" i="8"/>
  <c r="AX1834" i="8" s="1"/>
  <c r="AY1834" i="8" s="1"/>
  <c r="AW1817" i="8"/>
  <c r="AW614" i="8"/>
  <c r="AX614" i="8" s="1"/>
  <c r="AY614" i="8" s="1"/>
  <c r="AW100" i="8"/>
  <c r="AX100" i="8" s="1"/>
  <c r="AY100" i="8" s="1"/>
  <c r="AW817" i="8"/>
  <c r="AX817" i="8" s="1"/>
  <c r="AY817" i="8" s="1"/>
  <c r="AX1665" i="8"/>
  <c r="AY1665" i="8" s="1"/>
  <c r="AX3254" i="8"/>
  <c r="AY3254" i="8" s="1"/>
  <c r="AW451" i="8"/>
  <c r="AX451" i="8" s="1"/>
  <c r="AY451" i="8" s="1"/>
  <c r="AX1253" i="8"/>
  <c r="AY1253" i="8" s="1"/>
  <c r="AW861" i="8"/>
  <c r="AX1348" i="8"/>
  <c r="AY1348" i="8" s="1"/>
  <c r="AW1057" i="8"/>
  <c r="AX1057" i="8" s="1"/>
  <c r="AY1057" i="8" s="1"/>
  <c r="AW243" i="8"/>
  <c r="AX243" i="8" s="1"/>
  <c r="AY243" i="8" s="1"/>
  <c r="AW899" i="8"/>
  <c r="AX1682" i="8"/>
  <c r="AY1682" i="8" s="1"/>
  <c r="AW1170" i="8"/>
  <c r="AX1170" i="8" s="1"/>
  <c r="AY1170" i="8" s="1"/>
  <c r="AW558" i="8"/>
  <c r="AX558" i="8" s="1"/>
  <c r="AY558" i="8" s="1"/>
  <c r="AW1440" i="8"/>
  <c r="AX1440" i="8" s="1"/>
  <c r="AY1440" i="8" s="1"/>
  <c r="AW1184" i="8"/>
  <c r="AW611" i="8"/>
  <c r="AX611" i="8" s="1"/>
  <c r="AY611" i="8" s="1"/>
  <c r="AX1711" i="8"/>
  <c r="AY1711" i="8" s="1"/>
  <c r="AW1199" i="8"/>
  <c r="AX1199" i="8" s="1"/>
  <c r="AY1199" i="8" s="1"/>
  <c r="AW1214" i="8"/>
  <c r="AX1214" i="8" s="1"/>
  <c r="AY1214" i="8" s="1"/>
  <c r="AW734" i="8"/>
  <c r="AX734" i="8" s="1"/>
  <c r="AY734" i="8" s="1"/>
  <c r="AW1122" i="8"/>
  <c r="AW413" i="8"/>
  <c r="AX413" i="8" s="1"/>
  <c r="AY413" i="8" s="1"/>
  <c r="AW2172" i="8"/>
  <c r="AX2172" i="8" s="1"/>
  <c r="AY2172" i="8" s="1"/>
  <c r="AX1916" i="8"/>
  <c r="AY1916" i="8" s="1"/>
  <c r="AW1660" i="8"/>
  <c r="AX1660" i="8" s="1"/>
  <c r="AY1660" i="8" s="1"/>
  <c r="AW1404" i="8"/>
  <c r="AX1404" i="8" s="1"/>
  <c r="AY1404" i="8" s="1"/>
  <c r="AW1148" i="8"/>
  <c r="AW467" i="8"/>
  <c r="AX467" i="8" s="1"/>
  <c r="AY467" i="8" s="1"/>
  <c r="AW1419" i="8"/>
  <c r="AW1163" i="8"/>
  <c r="AW530" i="8"/>
  <c r="AX530" i="8" s="1"/>
  <c r="AY530" i="8" s="1"/>
  <c r="AW1690" i="8"/>
  <c r="AW1178" i="8"/>
  <c r="AW590" i="8"/>
  <c r="AX590" i="8" s="1"/>
  <c r="AY590" i="8" s="1"/>
  <c r="AW1417" i="8"/>
  <c r="AX1417" i="8" s="1"/>
  <c r="AY1417" i="8" s="1"/>
  <c r="AW1161" i="8"/>
  <c r="AW525" i="8"/>
  <c r="AX525" i="8" s="1"/>
  <c r="AY525" i="8" s="1"/>
  <c r="AW609" i="8"/>
  <c r="AX609" i="8" s="1"/>
  <c r="AY609" i="8" s="1"/>
  <c r="AW97" i="8"/>
  <c r="AX97" i="8" s="1"/>
  <c r="AY97" i="8" s="1"/>
  <c r="AW784" i="8"/>
  <c r="AX784" i="8" s="1"/>
  <c r="AY784" i="8" s="1"/>
  <c r="AW528" i="8"/>
  <c r="AX528" i="8" s="1"/>
  <c r="AY528" i="8" s="1"/>
  <c r="AW272" i="8"/>
  <c r="AX272" i="8" s="1"/>
  <c r="AY272" i="8" s="1"/>
  <c r="AW16" i="8"/>
  <c r="AX16" i="8" s="1"/>
  <c r="AY16" i="8" s="1"/>
  <c r="AW655" i="8"/>
  <c r="AX655" i="8" s="1"/>
  <c r="AY655" i="8" s="1"/>
  <c r="AW399" i="8"/>
  <c r="AX399" i="8" s="1"/>
  <c r="AY399" i="8" s="1"/>
  <c r="AW143" i="8"/>
  <c r="AX143" i="8" s="1"/>
  <c r="AY143" i="8" s="1"/>
  <c r="AW780" i="8"/>
  <c r="AW524" i="8"/>
  <c r="AX524" i="8" s="1"/>
  <c r="AY524" i="8" s="1"/>
  <c r="AW12" i="8"/>
  <c r="AX12" i="8" s="1"/>
  <c r="AY12" i="8" s="1"/>
  <c r="AW651" i="8"/>
  <c r="AW395" i="8"/>
  <c r="AX395" i="8" s="1"/>
  <c r="AY395" i="8" s="1"/>
  <c r="AW139" i="8"/>
  <c r="AX139" i="8" s="1"/>
  <c r="AY139" i="8" s="1"/>
  <c r="AW586" i="8"/>
  <c r="AX586" i="8" s="1"/>
  <c r="AY586" i="8" s="1"/>
  <c r="AW74" i="8"/>
  <c r="AX74" i="8" s="1"/>
  <c r="AY74" i="8" s="1"/>
  <c r="AW953" i="8"/>
  <c r="AX953" i="8" s="1"/>
  <c r="AY953" i="8" s="1"/>
  <c r="AW441" i="8"/>
  <c r="AX441" i="8" s="1"/>
  <c r="AY441" i="8" s="1"/>
  <c r="AW185" i="8"/>
  <c r="AX185" i="8" s="1"/>
  <c r="AY185" i="8" s="1"/>
  <c r="AW1080" i="8"/>
  <c r="AX1080" i="8" s="1"/>
  <c r="AY1080" i="8" s="1"/>
  <c r="AW824" i="8"/>
  <c r="AX824" i="8" s="1"/>
  <c r="AY824" i="8" s="1"/>
  <c r="AW312" i="8"/>
  <c r="AX312" i="8" s="1"/>
  <c r="AY312" i="8" s="1"/>
  <c r="AW855" i="8"/>
  <c r="AX855" i="8" s="1"/>
  <c r="AY855" i="8" s="1"/>
  <c r="AW599" i="8"/>
  <c r="AW87" i="8"/>
  <c r="AX87" i="8" s="1"/>
  <c r="AY87" i="8" s="1"/>
  <c r="AW982" i="8"/>
  <c r="AX982" i="8" s="1"/>
  <c r="AY982" i="8" s="1"/>
  <c r="AW726" i="8"/>
  <c r="AX726" i="8" s="1"/>
  <c r="AY726" i="8" s="1"/>
  <c r="AW470" i="8"/>
  <c r="AX470" i="8" s="1"/>
  <c r="AY470" i="8" s="1"/>
  <c r="AW597" i="8"/>
  <c r="AX597" i="8" s="1"/>
  <c r="AY597" i="8" s="1"/>
  <c r="AW341" i="8"/>
  <c r="AX341" i="8" s="1"/>
  <c r="AY341" i="8" s="1"/>
  <c r="AW980" i="8"/>
  <c r="AW468" i="8"/>
  <c r="AX468" i="8" s="1"/>
  <c r="AY468" i="8" s="1"/>
  <c r="AW212" i="8"/>
  <c r="AX212" i="8" s="1"/>
  <c r="AY212" i="8" s="1"/>
  <c r="AU3482" i="8"/>
  <c r="AU2202" i="8"/>
  <c r="AU1916" i="8"/>
  <c r="AU2054" i="8"/>
  <c r="AU3461" i="8"/>
  <c r="AU2962" i="8"/>
  <c r="AU2706" i="8"/>
  <c r="AU2194" i="8"/>
  <c r="AU842" i="8"/>
  <c r="AU3679" i="8"/>
  <c r="AU3423" i="8"/>
  <c r="AU2399" i="8"/>
  <c r="AU3758" i="8"/>
  <c r="AU2892" i="8"/>
  <c r="AU312" i="8"/>
  <c r="AU3742" i="8"/>
  <c r="AW2561" i="8"/>
  <c r="AX2561" i="8" s="1"/>
  <c r="AY2561" i="8" s="1"/>
  <c r="AW1704" i="8"/>
  <c r="AX1704" i="8" s="1"/>
  <c r="AY1704" i="8" s="1"/>
  <c r="AW1989" i="8"/>
  <c r="AX1989" i="8" s="1"/>
  <c r="AY1989" i="8" s="1"/>
  <c r="AU1860" i="8"/>
  <c r="AU1604" i="8"/>
  <c r="AU1348" i="8"/>
  <c r="AW1683" i="8"/>
  <c r="AX1683" i="8" s="1"/>
  <c r="AY1683" i="8" s="1"/>
  <c r="AW214" i="8"/>
  <c r="AX214" i="8" s="1"/>
  <c r="AY214" i="8" s="1"/>
  <c r="AW1345" i="8"/>
  <c r="AX1345" i="8" s="1"/>
  <c r="AY1345" i="8" s="1"/>
  <c r="AW3619" i="8"/>
  <c r="AX3619" i="8" s="1"/>
  <c r="AY3619" i="8" s="1"/>
  <c r="AW3339" i="8"/>
  <c r="AX3339" i="8" s="1"/>
  <c r="AY3339" i="8" s="1"/>
  <c r="AW2623" i="8"/>
  <c r="AX2623" i="8" s="1"/>
  <c r="AY2623" i="8" s="1"/>
  <c r="AW2022" i="8"/>
  <c r="AX2022" i="8" s="1"/>
  <c r="AY2022" i="8" s="1"/>
  <c r="AW1793" i="8"/>
  <c r="AX1793" i="8" s="1"/>
  <c r="AY1793" i="8" s="1"/>
  <c r="AW2879" i="8"/>
  <c r="AW2753" i="8"/>
  <c r="AX2753" i="8" s="1"/>
  <c r="AY2753" i="8" s="1"/>
  <c r="AW2040" i="8"/>
  <c r="AX2040" i="8" s="1"/>
  <c r="AY2040" i="8" s="1"/>
  <c r="AW1699" i="8"/>
  <c r="AX1699" i="8" s="1"/>
  <c r="AY1699" i="8" s="1"/>
  <c r="AW2576" i="8"/>
  <c r="AX2576" i="8" s="1"/>
  <c r="AY2576" i="8" s="1"/>
  <c r="AW3459" i="8"/>
  <c r="AX3459" i="8" s="1"/>
  <c r="AY3459" i="8" s="1"/>
  <c r="AW1952" i="8"/>
  <c r="AX1952" i="8" s="1"/>
  <c r="AY1952" i="8" s="1"/>
  <c r="AW1585" i="8"/>
  <c r="AX1585" i="8" s="1"/>
  <c r="AY1585" i="8" s="1"/>
  <c r="AW3667" i="8"/>
  <c r="AX3667" i="8" s="1"/>
  <c r="AY3667" i="8" s="1"/>
  <c r="AW3417" i="8"/>
  <c r="AX3417" i="8" s="1"/>
  <c r="AY3417" i="8" s="1"/>
  <c r="AW2897" i="8"/>
  <c r="AX2897" i="8" s="1"/>
  <c r="AY2897" i="8" s="1"/>
  <c r="AW2393" i="8"/>
  <c r="AX2393" i="8" s="1"/>
  <c r="AY2393" i="8" s="1"/>
  <c r="AW1831" i="8"/>
  <c r="AX1831" i="8" s="1"/>
  <c r="AY1831" i="8" s="1"/>
  <c r="AW724" i="8"/>
  <c r="AW3717" i="8"/>
  <c r="AX3717" i="8" s="1"/>
  <c r="AY3717" i="8" s="1"/>
  <c r="AW3448" i="8"/>
  <c r="AW2918" i="8"/>
  <c r="AX2918" i="8" s="1"/>
  <c r="AY2918" i="8" s="1"/>
  <c r="AW2403" i="8"/>
  <c r="AX2403" i="8" s="1"/>
  <c r="AY2403" i="8" s="1"/>
  <c r="AW1732" i="8"/>
  <c r="AX1732" i="8" s="1"/>
  <c r="AY1732" i="8" s="1"/>
  <c r="AW2739" i="8"/>
  <c r="AX2739" i="8" s="1"/>
  <c r="AY2739" i="8" s="1"/>
  <c r="AW2501" i="8"/>
  <c r="AX2501" i="8" s="1"/>
  <c r="AY2501" i="8" s="1"/>
  <c r="AW1408" i="8"/>
  <c r="AX1408" i="8" s="1"/>
  <c r="AY1408" i="8" s="1"/>
  <c r="AW1967" i="8"/>
  <c r="AX1967" i="8" s="1"/>
  <c r="AY1967" i="8" s="1"/>
  <c r="AU2208" i="8"/>
  <c r="AU1929" i="8"/>
  <c r="AU1690" i="8"/>
  <c r="AU2157" i="8"/>
  <c r="AU524" i="8"/>
  <c r="AU413" i="8"/>
  <c r="AX3444" i="8"/>
  <c r="AY3444" i="8" s="1"/>
  <c r="AX2520" i="8"/>
  <c r="AY2520" i="8" s="1"/>
  <c r="AW2631" i="8"/>
  <c r="AU1766" i="8"/>
  <c r="AU1510" i="8"/>
  <c r="AU1254" i="8"/>
  <c r="AW1946" i="8"/>
  <c r="AW1566" i="8"/>
  <c r="AX1566" i="8" s="1"/>
  <c r="AY1566" i="8" s="1"/>
  <c r="AU530" i="8"/>
  <c r="AW2497" i="8"/>
  <c r="AX2497" i="8" s="1"/>
  <c r="AY2497" i="8" s="1"/>
  <c r="AW1675" i="8"/>
  <c r="AW2448" i="8"/>
  <c r="AX2448" i="8" s="1"/>
  <c r="AY2448" i="8" s="1"/>
  <c r="AW1554" i="8"/>
  <c r="AX1554" i="8" s="1"/>
  <c r="AY1554" i="8" s="1"/>
  <c r="AW2887" i="8"/>
  <c r="AW1715" i="8"/>
  <c r="AX1715" i="8" s="1"/>
  <c r="AY1715" i="8" s="1"/>
  <c r="AX3386" i="8"/>
  <c r="AY3386" i="8" s="1"/>
  <c r="AX3344" i="8"/>
  <c r="AY3344" i="8" s="1"/>
  <c r="AX3656" i="8"/>
  <c r="AY3656" i="8" s="1"/>
  <c r="AX3665" i="8"/>
  <c r="AY3665" i="8" s="1"/>
  <c r="AX3659" i="8"/>
  <c r="AY3659" i="8" s="1"/>
  <c r="AX3617" i="8"/>
  <c r="AY3617" i="8" s="1"/>
  <c r="AX3693" i="8"/>
  <c r="AY3693" i="8" s="1"/>
  <c r="AX3707" i="8"/>
  <c r="AY3707" i="8" s="1"/>
  <c r="AW3552" i="8"/>
  <c r="AX3552" i="8" s="1"/>
  <c r="AY3552" i="8" s="1"/>
  <c r="AW1297" i="8"/>
  <c r="AX1297" i="8" s="1"/>
  <c r="AY1297" i="8" s="1"/>
  <c r="AW2294" i="8"/>
  <c r="AW1288" i="8"/>
  <c r="AX1288" i="8" s="1"/>
  <c r="AY1288" i="8" s="1"/>
  <c r="AW2624" i="8"/>
  <c r="AX2624" i="8" s="1"/>
  <c r="AY2624" i="8" s="1"/>
  <c r="AW2368" i="8"/>
  <c r="AX2368" i="8" s="1"/>
  <c r="AY2368" i="8" s="1"/>
  <c r="AW2927" i="8"/>
  <c r="AX2927" i="8" s="1"/>
  <c r="AY2927" i="8" s="1"/>
  <c r="AW2478" i="8"/>
  <c r="AW301" i="8"/>
  <c r="AX301" i="8" s="1"/>
  <c r="AY301" i="8" s="1"/>
  <c r="AW1777" i="8"/>
  <c r="AX1777" i="8" s="1"/>
  <c r="AY1777" i="8" s="1"/>
  <c r="AW1601" i="8"/>
  <c r="AX1601" i="8" s="1"/>
  <c r="AY1601" i="8" s="1"/>
  <c r="AW1255" i="8"/>
  <c r="AW2457" i="8"/>
  <c r="AX2457" i="8" s="1"/>
  <c r="AY2457" i="8" s="1"/>
  <c r="AW2728" i="8"/>
  <c r="AW173" i="8"/>
  <c r="AX173" i="8" s="1"/>
  <c r="AY173" i="8" s="1"/>
  <c r="AW1495" i="8"/>
  <c r="AW3222" i="8"/>
  <c r="AX3222" i="8" s="1"/>
  <c r="AY3222" i="8" s="1"/>
  <c r="AW3277" i="8"/>
  <c r="AW3188" i="8"/>
  <c r="AX3188" i="8" s="1"/>
  <c r="AY3188" i="8" s="1"/>
  <c r="AW2676" i="8"/>
  <c r="AW1478" i="8"/>
  <c r="AW1222" i="8"/>
  <c r="AX1222" i="8" s="1"/>
  <c r="AY1222" i="8" s="1"/>
  <c r="AW755" i="8"/>
  <c r="AX755" i="8" s="1"/>
  <c r="AY755" i="8" s="1"/>
  <c r="AW1477" i="8"/>
  <c r="AX1477" i="8" s="1"/>
  <c r="AY1477" i="8" s="1"/>
  <c r="AW1221" i="8"/>
  <c r="AX1221" i="8" s="1"/>
  <c r="AY1221" i="8" s="1"/>
  <c r="AW754" i="8"/>
  <c r="AX754" i="8" s="1"/>
  <c r="AY754" i="8" s="1"/>
  <c r="AW1316" i="8"/>
  <c r="AX1316" i="8" s="1"/>
  <c r="AY1316" i="8" s="1"/>
  <c r="AW1004" i="8"/>
  <c r="AW115" i="8"/>
  <c r="AX115" i="8" s="1"/>
  <c r="AY115" i="8" s="1"/>
  <c r="AW1747" i="8"/>
  <c r="AX1747" i="8" s="1"/>
  <c r="AY1747" i="8" s="1"/>
  <c r="AW1491" i="8"/>
  <c r="AX1491" i="8" s="1"/>
  <c r="AY1491" i="8" s="1"/>
  <c r="AW1235" i="8"/>
  <c r="AX1235" i="8" s="1"/>
  <c r="AY1235" i="8" s="1"/>
  <c r="AW1906" i="8"/>
  <c r="AW1650" i="8"/>
  <c r="AX1650" i="8" s="1"/>
  <c r="AY1650" i="8" s="1"/>
  <c r="AW1394" i="8"/>
  <c r="AX1394" i="8" s="1"/>
  <c r="AY1394" i="8" s="1"/>
  <c r="AW430" i="8"/>
  <c r="AX430" i="8" s="1"/>
  <c r="AY430" i="8" s="1"/>
  <c r="AW1152" i="8"/>
  <c r="AW483" i="8"/>
  <c r="AX483" i="8" s="1"/>
  <c r="AY483" i="8" s="1"/>
  <c r="AW1679" i="8"/>
  <c r="AX1679" i="8" s="1"/>
  <c r="AY1679" i="8" s="1"/>
  <c r="AW1167" i="8"/>
  <c r="AX1167" i="8" s="1"/>
  <c r="AY1167" i="8" s="1"/>
  <c r="AW546" i="8"/>
  <c r="AX546" i="8" s="1"/>
  <c r="AY546" i="8" s="1"/>
  <c r="AW1694" i="8"/>
  <c r="AX1694" i="8" s="1"/>
  <c r="AY1694" i="8" s="1"/>
  <c r="AW1438" i="8"/>
  <c r="AX1438" i="8" s="1"/>
  <c r="AY1438" i="8" s="1"/>
  <c r="AW1182" i="8"/>
  <c r="AX1182" i="8" s="1"/>
  <c r="AY1182" i="8" s="1"/>
  <c r="AW606" i="8"/>
  <c r="AX606" i="8" s="1"/>
  <c r="AY606" i="8" s="1"/>
  <c r="AW1613" i="8"/>
  <c r="AX1613" i="8" s="1"/>
  <c r="AY1613" i="8" s="1"/>
  <c r="AW1357" i="8"/>
  <c r="AW1072" i="8"/>
  <c r="AW285" i="8"/>
  <c r="AX285" i="8" s="1"/>
  <c r="AY285" i="8" s="1"/>
  <c r="AW1884" i="8"/>
  <c r="AW1372" i="8"/>
  <c r="AX1372" i="8" s="1"/>
  <c r="AY1372" i="8" s="1"/>
  <c r="AW1098" i="8"/>
  <c r="AX1098" i="8" s="1"/>
  <c r="AY1098" i="8" s="1"/>
  <c r="AW339" i="8"/>
  <c r="AX339" i="8" s="1"/>
  <c r="AY339" i="8" s="1"/>
  <c r="AW1387" i="8"/>
  <c r="AW1120" i="8"/>
  <c r="AX1120" i="8" s="1"/>
  <c r="AY1120" i="8" s="1"/>
  <c r="AW402" i="8"/>
  <c r="AX402" i="8" s="1"/>
  <c r="AY402" i="8" s="1"/>
  <c r="AW1658" i="8"/>
  <c r="AW1402" i="8"/>
  <c r="AX1402" i="8" s="1"/>
  <c r="AY1402" i="8" s="1"/>
  <c r="AW462" i="8"/>
  <c r="AX462" i="8" s="1"/>
  <c r="AY462" i="8" s="1"/>
  <c r="AW1385" i="8"/>
  <c r="AX1385" i="8" s="1"/>
  <c r="AY1385" i="8" s="1"/>
  <c r="AW1118" i="8"/>
  <c r="AX1118" i="8" s="1"/>
  <c r="AY1118" i="8" s="1"/>
  <c r="AW397" i="8"/>
  <c r="AX397" i="8" s="1"/>
  <c r="AY397" i="8" s="1"/>
  <c r="AW577" i="8"/>
  <c r="AX577" i="8" s="1"/>
  <c r="AY577" i="8" s="1"/>
  <c r="AW65" i="8"/>
  <c r="AX65" i="8" s="1"/>
  <c r="AY65" i="8" s="1"/>
  <c r="AW752" i="8"/>
  <c r="AX752" i="8" s="1"/>
  <c r="AY752" i="8" s="1"/>
  <c r="AW879" i="8"/>
  <c r="AW623" i="8"/>
  <c r="AX623" i="8" s="1"/>
  <c r="AY623" i="8" s="1"/>
  <c r="AW111" i="8"/>
  <c r="AX111" i="8" s="1"/>
  <c r="AY111" i="8" s="1"/>
  <c r="AW1131" i="8"/>
  <c r="AX1131" i="8" s="1"/>
  <c r="AY1131" i="8" s="1"/>
  <c r="AW875" i="8"/>
  <c r="AX875" i="8" s="1"/>
  <c r="AY875" i="8" s="1"/>
  <c r="AW619" i="8"/>
  <c r="AX619" i="8" s="1"/>
  <c r="AY619" i="8" s="1"/>
  <c r="AW363" i="8"/>
  <c r="AX363" i="8" s="1"/>
  <c r="AY363" i="8" s="1"/>
  <c r="AW107" i="8"/>
  <c r="AX107" i="8" s="1"/>
  <c r="AY107" i="8" s="1"/>
  <c r="AW810" i="8"/>
  <c r="AW554" i="8"/>
  <c r="AX554" i="8" s="1"/>
  <c r="AY554" i="8" s="1"/>
  <c r="AW42" i="8"/>
  <c r="AX42" i="8" s="1"/>
  <c r="AY42" i="8" s="1"/>
  <c r="AW921" i="8"/>
  <c r="AX921" i="8" s="1"/>
  <c r="AY921" i="8" s="1"/>
  <c r="AW665" i="8"/>
  <c r="AX665" i="8" s="1"/>
  <c r="AY665" i="8" s="1"/>
  <c r="AW409" i="8"/>
  <c r="AX409" i="8" s="1"/>
  <c r="AY409" i="8" s="1"/>
  <c r="AW153" i="8"/>
  <c r="AX153" i="8" s="1"/>
  <c r="AY153" i="8" s="1"/>
  <c r="AW1048" i="8"/>
  <c r="AX1048" i="8" s="1"/>
  <c r="AY1048" i="8" s="1"/>
  <c r="AW792" i="8"/>
  <c r="AX792" i="8" s="1"/>
  <c r="AY792" i="8" s="1"/>
  <c r="AW536" i="8"/>
  <c r="AX536" i="8" s="1"/>
  <c r="AY536" i="8" s="1"/>
  <c r="AW280" i="8"/>
  <c r="AX280" i="8" s="1"/>
  <c r="AY280" i="8" s="1"/>
  <c r="AW24" i="8"/>
  <c r="AX24" i="8" s="1"/>
  <c r="AY24" i="8" s="1"/>
  <c r="AW823" i="8"/>
  <c r="AX823" i="8" s="1"/>
  <c r="AY823" i="8" s="1"/>
  <c r="AW311" i="8"/>
  <c r="AX311" i="8" s="1"/>
  <c r="AY311" i="8" s="1"/>
  <c r="AW950" i="8"/>
  <c r="AX950" i="8" s="1"/>
  <c r="AY950" i="8" s="1"/>
  <c r="AW694" i="8"/>
  <c r="AX694" i="8" s="1"/>
  <c r="AY694" i="8" s="1"/>
  <c r="AW182" i="8"/>
  <c r="AX182" i="8" s="1"/>
  <c r="AY182" i="8" s="1"/>
  <c r="AW1077" i="8"/>
  <c r="AX1077" i="8" s="1"/>
  <c r="AY1077" i="8" s="1"/>
  <c r="AW821" i="8"/>
  <c r="AX821" i="8" s="1"/>
  <c r="AY821" i="8" s="1"/>
  <c r="AW565" i="8"/>
  <c r="AX565" i="8" s="1"/>
  <c r="AY565" i="8" s="1"/>
  <c r="AW53" i="8"/>
  <c r="AX53" i="8" s="1"/>
  <c r="AY53" i="8" s="1"/>
  <c r="AW436" i="8"/>
  <c r="AX436" i="8" s="1"/>
  <c r="AY436" i="8" s="1"/>
  <c r="AW180" i="8"/>
  <c r="AX180" i="8" s="1"/>
  <c r="AY180" i="8" s="1"/>
  <c r="AU2903" i="8"/>
  <c r="AU3706" i="8"/>
  <c r="AU3194" i="8"/>
  <c r="AU2938" i="8"/>
  <c r="AU2682" i="8"/>
  <c r="AU2426" i="8"/>
  <c r="AU2170" i="8"/>
  <c r="AU554" i="8"/>
  <c r="AU3545" i="8"/>
  <c r="AU2201" i="8"/>
  <c r="AU3624" i="8"/>
  <c r="AU3368" i="8"/>
  <c r="AU2856" i="8"/>
  <c r="AU2344" i="8"/>
  <c r="AU2088" i="8"/>
  <c r="AU1562" i="8"/>
  <c r="AW1721" i="8"/>
  <c r="AX1721" i="8" s="1"/>
  <c r="AY1721" i="8" s="1"/>
  <c r="AU3558" i="8"/>
  <c r="AU3302" i="8"/>
  <c r="AU3046" i="8"/>
  <c r="AU2790" i="8"/>
  <c r="AU2534" i="8"/>
  <c r="AU2278" i="8"/>
  <c r="AW3090" i="8"/>
  <c r="AX3090" i="8" s="1"/>
  <c r="AY3090" i="8" s="1"/>
  <c r="AU3559" i="8"/>
  <c r="AU3173" i="8"/>
  <c r="AU3508" i="8"/>
  <c r="AU3252" i="8"/>
  <c r="AU2996" i="8"/>
  <c r="AU2740" i="8"/>
  <c r="AU2484" i="8"/>
  <c r="AU2228" i="8"/>
  <c r="AU1961" i="8"/>
  <c r="AU3331" i="8"/>
  <c r="AU3075" i="8"/>
  <c r="AU2819" i="8"/>
  <c r="AU2307" i="8"/>
  <c r="AU1288" i="8"/>
  <c r="AW3733" i="8"/>
  <c r="AX3733" i="8" s="1"/>
  <c r="AY3733" i="8" s="1"/>
  <c r="AU2185" i="8"/>
  <c r="AU3698" i="8"/>
  <c r="AU3186" i="8"/>
  <c r="AU2930" i="8"/>
  <c r="AU2674" i="8"/>
  <c r="AU2418" i="8"/>
  <c r="AU1820" i="8"/>
  <c r="AU3017" i="8"/>
  <c r="AU3713" i="8"/>
  <c r="AU3457" i="8"/>
  <c r="AU3201" i="8"/>
  <c r="AU2945" i="8"/>
  <c r="AU2689" i="8"/>
  <c r="AU2433" i="8"/>
  <c r="AU2177" i="8"/>
  <c r="AU1865" i="8"/>
  <c r="AU3780" i="8"/>
  <c r="AU3216" i="8"/>
  <c r="AU2960" i="8"/>
  <c r="AU2704" i="8"/>
  <c r="AU1898" i="8"/>
  <c r="AU3737" i="8"/>
  <c r="AU3557" i="8"/>
  <c r="AU3635" i="8"/>
  <c r="AU3647" i="8"/>
  <c r="AU3391" i="8"/>
  <c r="AU2367" i="8"/>
  <c r="AU2111" i="8"/>
  <c r="AU1608" i="8"/>
  <c r="AU236" i="8"/>
  <c r="AU2105" i="8"/>
  <c r="AU3678" i="8"/>
  <c r="AU3422" i="8"/>
  <c r="AU3166" i="8"/>
  <c r="AU2910" i="8"/>
  <c r="AU2654" i="8"/>
  <c r="AU2398" i="8"/>
  <c r="AU2142" i="8"/>
  <c r="AU1756" i="8"/>
  <c r="AU3700" i="8"/>
  <c r="AU3677" i="8"/>
  <c r="AU3165" i="8"/>
  <c r="AU2909" i="8"/>
  <c r="AU2397" i="8"/>
  <c r="AU1754" i="8"/>
  <c r="AU396" i="8"/>
  <c r="AU2617" i="8"/>
  <c r="AW1630" i="8"/>
  <c r="AX1630" i="8" s="1"/>
  <c r="AY1630" i="8" s="1"/>
  <c r="AU3116" i="8"/>
  <c r="AU2604" i="8"/>
  <c r="AU2348" i="8"/>
  <c r="AU3495" i="8"/>
  <c r="AU2661" i="8"/>
  <c r="AU3803" i="8"/>
  <c r="AU3547" i="8"/>
  <c r="AU3291" i="8"/>
  <c r="AU3035" i="8"/>
  <c r="AU2779" i="8"/>
  <c r="AU2523" i="8"/>
  <c r="AU2267" i="8"/>
  <c r="AW2259" i="8"/>
  <c r="AX2259" i="8" s="1"/>
  <c r="AY2259" i="8" s="1"/>
  <c r="AU1677" i="8"/>
  <c r="AU1165" i="8"/>
  <c r="AU397" i="8"/>
  <c r="AW3402" i="8"/>
  <c r="AX3402" i="8" s="1"/>
  <c r="AY3402" i="8" s="1"/>
  <c r="AW2432" i="8"/>
  <c r="AX2432" i="8" s="1"/>
  <c r="AY2432" i="8" s="1"/>
  <c r="AW640" i="8"/>
  <c r="AX640" i="8" s="1"/>
  <c r="AY640" i="8" s="1"/>
  <c r="AW3056" i="8"/>
  <c r="AX3056" i="8" s="1"/>
  <c r="AY3056" i="8" s="1"/>
  <c r="AU1801" i="8"/>
  <c r="AW2841" i="8"/>
  <c r="AX2841" i="8" s="1"/>
  <c r="AY2841" i="8" s="1"/>
  <c r="AW1872" i="8"/>
  <c r="AX1872" i="8" s="1"/>
  <c r="AY1872" i="8" s="1"/>
  <c r="AU1751" i="8"/>
  <c r="AU1495" i="8"/>
  <c r="AU1239" i="8"/>
  <c r="AU727" i="8"/>
  <c r="AU471" i="8"/>
  <c r="AW3649" i="8"/>
  <c r="AW2549" i="8"/>
  <c r="AX2549" i="8" s="1"/>
  <c r="AY2549" i="8" s="1"/>
  <c r="AU982" i="8"/>
  <c r="AU726" i="8"/>
  <c r="AU470" i="8"/>
  <c r="AW3648" i="8"/>
  <c r="AX3648" i="8" s="1"/>
  <c r="AY3648" i="8" s="1"/>
  <c r="AW2712" i="8"/>
  <c r="AW799" i="8"/>
  <c r="AX799" i="8" s="1"/>
  <c r="AY799" i="8" s="1"/>
  <c r="AU517" i="8"/>
  <c r="AW2831" i="8"/>
  <c r="AW1904" i="8"/>
  <c r="AX1904" i="8" s="1"/>
  <c r="AY1904" i="8" s="1"/>
  <c r="AU1828" i="8"/>
  <c r="AU1572" i="8"/>
  <c r="AU1316" i="8"/>
  <c r="AU36" i="8"/>
  <c r="AW2746" i="8"/>
  <c r="AW1400" i="8"/>
  <c r="AX1400" i="8" s="1"/>
  <c r="AY1400" i="8" s="1"/>
  <c r="AU531" i="8"/>
  <c r="AW969" i="8"/>
  <c r="AX969" i="8" s="1"/>
  <c r="AY969" i="8" s="1"/>
  <c r="AU1794" i="8"/>
  <c r="AU770" i="8"/>
  <c r="AU258" i="8"/>
  <c r="AW3761" i="8"/>
  <c r="AX3761" i="8" s="1"/>
  <c r="AY3761" i="8" s="1"/>
  <c r="AW2870" i="8"/>
  <c r="AW967" i="8"/>
  <c r="AX967" i="8" s="1"/>
  <c r="AY967" i="8" s="1"/>
  <c r="AW3413" i="8"/>
  <c r="AX3413" i="8" s="1"/>
  <c r="AY3413" i="8" s="1"/>
  <c r="AW2272" i="8"/>
  <c r="AX2272" i="8" s="1"/>
  <c r="AY2272" i="8" s="1"/>
  <c r="AU1984" i="8"/>
  <c r="AU1728" i="8"/>
  <c r="AU704" i="8"/>
  <c r="AU192" i="8"/>
  <c r="AW3584" i="8"/>
  <c r="AX3584" i="8" s="1"/>
  <c r="AY3584" i="8" s="1"/>
  <c r="AW2694" i="8"/>
  <c r="AW693" i="8"/>
  <c r="AX693" i="8" s="1"/>
  <c r="AY693" i="8" s="1"/>
  <c r="AU495" i="8"/>
  <c r="AW1803" i="8"/>
  <c r="AX1803" i="8" s="1"/>
  <c r="AY1803" i="8" s="1"/>
  <c r="AW3792" i="8"/>
  <c r="AX3792" i="8" s="1"/>
  <c r="AY3792" i="8" s="1"/>
  <c r="AW907" i="8"/>
  <c r="AX907" i="8" s="1"/>
  <c r="AY907" i="8" s="1"/>
  <c r="AW3564" i="8"/>
  <c r="AX3564" i="8" s="1"/>
  <c r="AY3564" i="8" s="1"/>
  <c r="AW3092" i="8"/>
  <c r="AX3092" i="8" s="1"/>
  <c r="AY3092" i="8" s="1"/>
  <c r="AW2583" i="8"/>
  <c r="AW2140" i="8"/>
  <c r="AX2140" i="8" s="1"/>
  <c r="AY2140" i="8" s="1"/>
  <c r="AW1841" i="8"/>
  <c r="AW1208" i="8"/>
  <c r="AX1208" i="8" s="1"/>
  <c r="AY1208" i="8" s="1"/>
  <c r="AW3785" i="8"/>
  <c r="AW3539" i="8"/>
  <c r="AX3539" i="8" s="1"/>
  <c r="AY3539" i="8" s="1"/>
  <c r="AW3295" i="8"/>
  <c r="AW3029" i="8"/>
  <c r="AW2725" i="8"/>
  <c r="AX2725" i="8" s="1"/>
  <c r="AY2725" i="8" s="1"/>
  <c r="AW2476" i="8"/>
  <c r="AW1743" i="8"/>
  <c r="AX1743" i="8" s="1"/>
  <c r="AY1743" i="8" s="1"/>
  <c r="AW386" i="8"/>
  <c r="AX386" i="8" s="1"/>
  <c r="AY386" i="8" s="1"/>
  <c r="AW3681" i="8"/>
  <c r="AX3681" i="8" s="1"/>
  <c r="AY3681" i="8" s="1"/>
  <c r="AW3326" i="8"/>
  <c r="AW3068" i="8"/>
  <c r="AX3068" i="8" s="1"/>
  <c r="AY3068" i="8" s="1"/>
  <c r="AW2829" i="8"/>
  <c r="AX2829" i="8" s="1"/>
  <c r="AY2829" i="8" s="1"/>
  <c r="AW2590" i="8"/>
  <c r="AX2590" i="8" s="1"/>
  <c r="AY2590" i="8" s="1"/>
  <c r="AW2291" i="8"/>
  <c r="AX2291" i="8" s="1"/>
  <c r="AY2291" i="8" s="1"/>
  <c r="AW1776" i="8"/>
  <c r="AX1776" i="8" s="1"/>
  <c r="AY1776" i="8" s="1"/>
  <c r="AW1083" i="8"/>
  <c r="AX1083" i="8" s="1"/>
  <c r="AY1083" i="8" s="1"/>
  <c r="AW3782" i="8"/>
  <c r="AW3260" i="8"/>
  <c r="AX3260" i="8" s="1"/>
  <c r="AY3260" i="8" s="1"/>
  <c r="AW3045" i="8"/>
  <c r="AX3045" i="8" s="1"/>
  <c r="AY3045" i="8" s="1"/>
  <c r="AW2548" i="8"/>
  <c r="AW2289" i="8"/>
  <c r="AX2289" i="8" s="1"/>
  <c r="AY2289" i="8" s="1"/>
  <c r="AW2041" i="8"/>
  <c r="AX2041" i="8" s="1"/>
  <c r="AY2041" i="8" s="1"/>
  <c r="AW1755" i="8"/>
  <c r="AW790" i="8"/>
  <c r="AX790" i="8" s="1"/>
  <c r="AY790" i="8" s="1"/>
  <c r="AW3688" i="8"/>
  <c r="AW3237" i="8"/>
  <c r="AX3237" i="8" s="1"/>
  <c r="AY3237" i="8" s="1"/>
  <c r="AW1620" i="8"/>
  <c r="AX1620" i="8" s="1"/>
  <c r="AY1620" i="8" s="1"/>
  <c r="AW125" i="8"/>
  <c r="AX125" i="8" s="1"/>
  <c r="AY125" i="8" s="1"/>
  <c r="AW3602" i="8"/>
  <c r="AX3602" i="8" s="1"/>
  <c r="AY3602" i="8" s="1"/>
  <c r="AW3333" i="8"/>
  <c r="AX3333" i="8" s="1"/>
  <c r="AY3333" i="8" s="1"/>
  <c r="AW3044" i="8"/>
  <c r="AW2784" i="8"/>
  <c r="AX2784" i="8" s="1"/>
  <c r="AY2784" i="8" s="1"/>
  <c r="AW2556" i="8"/>
  <c r="AX2556" i="8" s="1"/>
  <c r="AY2556" i="8" s="1"/>
  <c r="AW2257" i="8"/>
  <c r="AW2039" i="8"/>
  <c r="AX2039" i="8" s="1"/>
  <c r="AY2039" i="8" s="1"/>
  <c r="AW1786" i="8"/>
  <c r="AX1786" i="8" s="1"/>
  <c r="AY1786" i="8" s="1"/>
  <c r="AW3728" i="8"/>
  <c r="AW3428" i="8"/>
  <c r="AX3428" i="8" s="1"/>
  <c r="AY3428" i="8" s="1"/>
  <c r="AW3002" i="8"/>
  <c r="AW2699" i="8"/>
  <c r="AX2699" i="8" s="1"/>
  <c r="AY2699" i="8" s="1"/>
  <c r="AW2425" i="8"/>
  <c r="AX2425" i="8" s="1"/>
  <c r="AY2425" i="8" s="1"/>
  <c r="AW2195" i="8"/>
  <c r="AX2195" i="8" s="1"/>
  <c r="AY2195" i="8" s="1"/>
  <c r="AW1920" i="8"/>
  <c r="AX1920" i="8" s="1"/>
  <c r="AY1920" i="8" s="1"/>
  <c r="AW1470" i="8"/>
  <c r="AX1470" i="8" s="1"/>
  <c r="AY1470" i="8" s="1"/>
  <c r="AW298" i="8"/>
  <c r="AX298" i="8" s="1"/>
  <c r="AY298" i="8" s="1"/>
  <c r="AW3634" i="8"/>
  <c r="AX3634" i="8" s="1"/>
  <c r="AY3634" i="8" s="1"/>
  <c r="AW3115" i="8"/>
  <c r="AX3115" i="8" s="1"/>
  <c r="AY3115" i="8" s="1"/>
  <c r="AW2349" i="8"/>
  <c r="AX2349" i="8" s="1"/>
  <c r="AY2349" i="8" s="1"/>
  <c r="AW541" i="8"/>
  <c r="AX541" i="8" s="1"/>
  <c r="AY541" i="8" s="1"/>
  <c r="AW3676" i="8"/>
  <c r="AX3676" i="8" s="1"/>
  <c r="AY3676" i="8" s="1"/>
  <c r="AW3406" i="8"/>
  <c r="AW2896" i="8"/>
  <c r="AX2896" i="8" s="1"/>
  <c r="AY2896" i="8" s="1"/>
  <c r="AW2381" i="8"/>
  <c r="AW2183" i="8"/>
  <c r="AW234" i="8"/>
  <c r="AX234" i="8" s="1"/>
  <c r="AY234" i="8" s="1"/>
  <c r="AW3566" i="8"/>
  <c r="AX3566" i="8" s="1"/>
  <c r="AY3566" i="8" s="1"/>
  <c r="AW2968" i="8"/>
  <c r="AW2708" i="8"/>
  <c r="AW2479" i="8"/>
  <c r="AX2479" i="8" s="1"/>
  <c r="AY2479" i="8" s="1"/>
  <c r="AW1855" i="8"/>
  <c r="AW1272" i="8"/>
  <c r="AX1272" i="8" s="1"/>
  <c r="AY1272" i="8" s="1"/>
  <c r="AW3787" i="8"/>
  <c r="AW3543" i="8"/>
  <c r="AW1506" i="8"/>
  <c r="AX1506" i="8" s="1"/>
  <c r="AY1506" i="8" s="1"/>
  <c r="AW1434" i="8"/>
  <c r="AX1434" i="8" s="1"/>
  <c r="AY1434" i="8" s="1"/>
  <c r="AW840" i="8"/>
  <c r="AX840" i="8" s="1"/>
  <c r="AY840" i="8" s="1"/>
  <c r="AW86" i="8"/>
  <c r="AX86" i="8" s="1"/>
  <c r="AY86" i="8" s="1"/>
  <c r="AW984" i="8"/>
  <c r="AX984" i="8" s="1"/>
  <c r="AY984" i="8" s="1"/>
  <c r="AX3727" i="8"/>
  <c r="AY3727" i="8" s="1"/>
  <c r="AX3743" i="8"/>
  <c r="AY3743" i="8" s="1"/>
  <c r="AX3759" i="8"/>
  <c r="AY3759" i="8" s="1"/>
  <c r="AX3791" i="8"/>
  <c r="AY3791" i="8" s="1"/>
  <c r="AW3123" i="8"/>
  <c r="AX3123" i="8" s="1"/>
  <c r="AY3123" i="8" s="1"/>
  <c r="AW2263" i="8"/>
  <c r="AW1207" i="8"/>
  <c r="AX1207" i="8" s="1"/>
  <c r="AY1207" i="8" s="1"/>
  <c r="AW1543" i="8"/>
  <c r="AW3167" i="8"/>
  <c r="AW2655" i="8"/>
  <c r="AX2655" i="8" s="1"/>
  <c r="AY2655" i="8" s="1"/>
  <c r="AW1688" i="8"/>
  <c r="AX1688" i="8" s="1"/>
  <c r="AY1688" i="8" s="1"/>
  <c r="AW2603" i="8"/>
  <c r="AW1512" i="8"/>
  <c r="AX1512" i="8" s="1"/>
  <c r="AY1512" i="8" s="1"/>
  <c r="AW1169" i="8"/>
  <c r="AX1169" i="8" s="1"/>
  <c r="AY1169" i="8" s="1"/>
  <c r="AW3373" i="8"/>
  <c r="AX3373" i="8" s="1"/>
  <c r="AY3373" i="8" s="1"/>
  <c r="AW3372" i="8"/>
  <c r="AX3372" i="8" s="1"/>
  <c r="AY3372" i="8" s="1"/>
  <c r="AW3351" i="8"/>
  <c r="AW2645" i="8"/>
  <c r="AX2645" i="8" s="1"/>
  <c r="AY2645" i="8" s="1"/>
  <c r="AW3684" i="8"/>
  <c r="AW2916" i="8"/>
  <c r="AX2916" i="8" s="1"/>
  <c r="AY2916" i="8" s="1"/>
  <c r="AW1718" i="8"/>
  <c r="AX1718" i="8" s="1"/>
  <c r="AY1718" i="8" s="1"/>
  <c r="AW1462" i="8"/>
  <c r="AW1717" i="8"/>
  <c r="AX1717" i="8" s="1"/>
  <c r="AY1717" i="8" s="1"/>
  <c r="AW1461" i="8"/>
  <c r="AX1461" i="8" s="1"/>
  <c r="AY1461" i="8" s="1"/>
  <c r="AW1205" i="8"/>
  <c r="AX1205" i="8" s="1"/>
  <c r="AY1205" i="8" s="1"/>
  <c r="AW701" i="8"/>
  <c r="AW1556" i="8"/>
  <c r="AX1556" i="8" s="1"/>
  <c r="AY1556" i="8" s="1"/>
  <c r="AW974" i="8"/>
  <c r="AX974" i="8" s="1"/>
  <c r="AY974" i="8" s="1"/>
  <c r="AW51" i="8"/>
  <c r="AX51" i="8" s="1"/>
  <c r="AY51" i="8" s="1"/>
  <c r="AW1731" i="8"/>
  <c r="AX1731" i="8" s="1"/>
  <c r="AY1731" i="8" s="1"/>
  <c r="AW1475" i="8"/>
  <c r="AX1475" i="8" s="1"/>
  <c r="AY1475" i="8" s="1"/>
  <c r="AW1219" i="8"/>
  <c r="AX1219" i="8" s="1"/>
  <c r="AY1219" i="8" s="1"/>
  <c r="AW750" i="8"/>
  <c r="AX750" i="8" s="1"/>
  <c r="AY750" i="8" s="1"/>
  <c r="AW1634" i="8"/>
  <c r="AX1634" i="8" s="1"/>
  <c r="AY1634" i="8" s="1"/>
  <c r="AW1648" i="8"/>
  <c r="AX1648" i="8" s="1"/>
  <c r="AY1648" i="8" s="1"/>
  <c r="AW1392" i="8"/>
  <c r="AX1392" i="8" s="1"/>
  <c r="AY1392" i="8" s="1"/>
  <c r="AW1130" i="8"/>
  <c r="AX1130" i="8" s="1"/>
  <c r="AY1130" i="8" s="1"/>
  <c r="AW419" i="8"/>
  <c r="AX419" i="8" s="1"/>
  <c r="AY419" i="8" s="1"/>
  <c r="AW1407" i="8"/>
  <c r="AX1407" i="8" s="1"/>
  <c r="AY1407" i="8" s="1"/>
  <c r="AW1151" i="8"/>
  <c r="AW1678" i="8"/>
  <c r="AW1422" i="8"/>
  <c r="AX1422" i="8" s="1"/>
  <c r="AY1422" i="8" s="1"/>
  <c r="AW542" i="8"/>
  <c r="AX542" i="8" s="1"/>
  <c r="AY542" i="8" s="1"/>
  <c r="AW1853" i="8"/>
  <c r="AX1853" i="8" s="1"/>
  <c r="AY1853" i="8" s="1"/>
  <c r="AW1043" i="8"/>
  <c r="AW221" i="8"/>
  <c r="AX221" i="8" s="1"/>
  <c r="AY221" i="8" s="1"/>
  <c r="AW1612" i="8"/>
  <c r="AX1612" i="8" s="1"/>
  <c r="AY1612" i="8" s="1"/>
  <c r="AW1071" i="8"/>
  <c r="AW275" i="8"/>
  <c r="AX275" i="8" s="1"/>
  <c r="AY275" i="8" s="1"/>
  <c r="AW1627" i="8"/>
  <c r="AW1371" i="8"/>
  <c r="AX1371" i="8" s="1"/>
  <c r="AY1371" i="8" s="1"/>
  <c r="AW1095" i="8"/>
  <c r="AX1095" i="8" s="1"/>
  <c r="AY1095" i="8" s="1"/>
  <c r="AW338" i="8"/>
  <c r="AX338" i="8" s="1"/>
  <c r="AY338" i="8" s="1"/>
  <c r="AW1642" i="8"/>
  <c r="AX1642" i="8" s="1"/>
  <c r="AY1642" i="8" s="1"/>
  <c r="AW1119" i="8"/>
  <c r="AW398" i="8"/>
  <c r="AX398" i="8" s="1"/>
  <c r="AY398" i="8" s="1"/>
  <c r="AW1625" i="8"/>
  <c r="AX1625" i="8" s="1"/>
  <c r="AY1625" i="8" s="1"/>
  <c r="AW1090" i="8"/>
  <c r="AW333" i="8"/>
  <c r="AX333" i="8" s="1"/>
  <c r="AY333" i="8" s="1"/>
  <c r="AW561" i="8"/>
  <c r="AX561" i="8" s="1"/>
  <c r="AY561" i="8" s="1"/>
  <c r="AW305" i="8"/>
  <c r="AX305" i="8" s="1"/>
  <c r="AY305" i="8" s="1"/>
  <c r="AW49" i="8"/>
  <c r="AX49" i="8" s="1"/>
  <c r="AY49" i="8" s="1"/>
  <c r="AW736" i="8"/>
  <c r="AX736" i="8" s="1"/>
  <c r="AY736" i="8" s="1"/>
  <c r="AW480" i="8"/>
  <c r="AX480" i="8" s="1"/>
  <c r="AY480" i="8" s="1"/>
  <c r="AW224" i="8"/>
  <c r="AX224" i="8" s="1"/>
  <c r="AY224" i="8" s="1"/>
  <c r="AW863" i="8"/>
  <c r="AW607" i="8"/>
  <c r="AX607" i="8" s="1"/>
  <c r="AY607" i="8" s="1"/>
  <c r="AW351" i="8"/>
  <c r="AX351" i="8" s="1"/>
  <c r="AY351" i="8" s="1"/>
  <c r="AW95" i="8"/>
  <c r="AX95" i="8" s="1"/>
  <c r="AY95" i="8" s="1"/>
  <c r="AW732" i="8"/>
  <c r="AW476" i="8"/>
  <c r="AX476" i="8" s="1"/>
  <c r="AY476" i="8" s="1"/>
  <c r="AW220" i="8"/>
  <c r="AX220" i="8" s="1"/>
  <c r="AY220" i="8" s="1"/>
  <c r="AW347" i="8"/>
  <c r="AX347" i="8" s="1"/>
  <c r="AY347" i="8" s="1"/>
  <c r="AW91" i="8"/>
  <c r="AX91" i="8" s="1"/>
  <c r="AY91" i="8" s="1"/>
  <c r="AW794" i="8"/>
  <c r="AX794" i="8" s="1"/>
  <c r="AY794" i="8" s="1"/>
  <c r="AW538" i="8"/>
  <c r="AX538" i="8" s="1"/>
  <c r="AY538" i="8" s="1"/>
  <c r="AW282" i="8"/>
  <c r="AX282" i="8" s="1"/>
  <c r="AY282" i="8" s="1"/>
  <c r="AW26" i="8"/>
  <c r="AX26" i="8" s="1"/>
  <c r="AY26" i="8" s="1"/>
  <c r="AW649" i="8"/>
  <c r="AX649" i="8" s="1"/>
  <c r="AY649" i="8" s="1"/>
  <c r="AW393" i="8"/>
  <c r="AX393" i="8" s="1"/>
  <c r="AY393" i="8" s="1"/>
  <c r="AW137" i="8"/>
  <c r="AX137" i="8" s="1"/>
  <c r="AY137" i="8" s="1"/>
  <c r="AW776" i="8"/>
  <c r="AX776" i="8" s="1"/>
  <c r="AY776" i="8" s="1"/>
  <c r="AW520" i="8"/>
  <c r="AX520" i="8" s="1"/>
  <c r="AY520" i="8" s="1"/>
  <c r="AW264" i="8"/>
  <c r="AX264" i="8" s="1"/>
  <c r="AY264" i="8" s="1"/>
  <c r="AW8" i="8"/>
  <c r="AX8" i="8" s="1"/>
  <c r="AY8" i="8" s="1"/>
  <c r="AW807" i="8"/>
  <c r="AX807" i="8" s="1"/>
  <c r="AY807" i="8" s="1"/>
  <c r="AW551" i="8"/>
  <c r="AX551" i="8" s="1"/>
  <c r="AY551" i="8" s="1"/>
  <c r="AW295" i="8"/>
  <c r="AX295" i="8" s="1"/>
  <c r="AY295" i="8" s="1"/>
  <c r="AW39" i="8"/>
  <c r="AX39" i="8" s="1"/>
  <c r="AY39" i="8" s="1"/>
  <c r="AW934" i="8"/>
  <c r="AX934" i="8" s="1"/>
  <c r="AY934" i="8" s="1"/>
  <c r="AW678" i="8"/>
  <c r="AX678" i="8" s="1"/>
  <c r="AY678" i="8" s="1"/>
  <c r="AW422" i="8"/>
  <c r="AX422" i="8" s="1"/>
  <c r="AY422" i="8" s="1"/>
  <c r="AW166" i="8"/>
  <c r="AX166" i="8" s="1"/>
  <c r="AY166" i="8" s="1"/>
  <c r="AW1061" i="8"/>
  <c r="AX1061" i="8" s="1"/>
  <c r="AY1061" i="8" s="1"/>
  <c r="AW805" i="8"/>
  <c r="AX805" i="8" s="1"/>
  <c r="AY805" i="8" s="1"/>
  <c r="AW549" i="8"/>
  <c r="AX549" i="8" s="1"/>
  <c r="AY549" i="8" s="1"/>
  <c r="AW293" i="8"/>
  <c r="AX293" i="8" s="1"/>
  <c r="AY293" i="8" s="1"/>
  <c r="AW37" i="8"/>
  <c r="AX37" i="8" s="1"/>
  <c r="AY37" i="8" s="1"/>
  <c r="AW932" i="8"/>
  <c r="AX932" i="8" s="1"/>
  <c r="AY932" i="8" s="1"/>
  <c r="AW420" i="8"/>
  <c r="AX420" i="8" s="1"/>
  <c r="AY420" i="8" s="1"/>
  <c r="AW164" i="8"/>
  <c r="AX164" i="8" s="1"/>
  <c r="AY164" i="8" s="1"/>
  <c r="AW5" i="8"/>
  <c r="AX5" i="8" s="1"/>
  <c r="AY5" i="8" s="1"/>
  <c r="AU5" i="8"/>
  <c r="AU2711" i="8"/>
  <c r="AU3434" i="8"/>
  <c r="AU2922" i="8"/>
  <c r="AU2410" i="8"/>
  <c r="AU2154" i="8"/>
  <c r="AU3369" i="8"/>
  <c r="AW2681" i="8"/>
  <c r="AX2681" i="8" s="1"/>
  <c r="AY2681" i="8" s="1"/>
  <c r="AU3608" i="8"/>
  <c r="AU3352" i="8"/>
  <c r="AU3096" i="8"/>
  <c r="AU2072" i="8"/>
  <c r="AU2009" i="8"/>
  <c r="AU3286" i="8"/>
  <c r="AU3030" i="8"/>
  <c r="AU2774" i="8"/>
  <c r="AU2518" i="8"/>
  <c r="AU2262" i="8"/>
  <c r="AU1048" i="8"/>
  <c r="AU3492" i="8"/>
  <c r="AU3236" i="8"/>
  <c r="AU2980" i="8"/>
  <c r="AU2724" i="8"/>
  <c r="AU2212" i="8"/>
  <c r="AU1933" i="8"/>
  <c r="AU778" i="8"/>
  <c r="AW1924" i="8"/>
  <c r="AU3315" i="8"/>
  <c r="AU3059" i="8"/>
  <c r="AW3486" i="8"/>
  <c r="AU3735" i="8"/>
  <c r="AU2309" i="8"/>
  <c r="AU3682" i="8"/>
  <c r="AU3170" i="8"/>
  <c r="AU2914" i="8"/>
  <c r="AU2658" i="8"/>
  <c r="AU2146" i="8"/>
  <c r="AU2857" i="8"/>
  <c r="AU3797" i="8"/>
  <c r="AU3697" i="8"/>
  <c r="AU3441" i="8"/>
  <c r="AU3185" i="8"/>
  <c r="AU2929" i="8"/>
  <c r="AU2673" i="8"/>
  <c r="AU2417" i="8"/>
  <c r="AU506" i="8"/>
  <c r="AU3604" i="8"/>
  <c r="AU2944" i="8"/>
  <c r="AU2688" i="8"/>
  <c r="AU2176" i="8"/>
  <c r="AU586" i="8"/>
  <c r="AU3555" i="8"/>
  <c r="AU3375" i="8"/>
  <c r="AU3119" i="8"/>
  <c r="AU2863" i="8"/>
  <c r="AU2607" i="8"/>
  <c r="AU2351" i="8"/>
  <c r="AU2095" i="8"/>
  <c r="AU3575" i="8"/>
  <c r="AU2581" i="8"/>
  <c r="AU3662" i="8"/>
  <c r="AU3150" i="8"/>
  <c r="AU2638" i="8"/>
  <c r="AU2382" i="8"/>
  <c r="AU2126" i="8"/>
  <c r="AU1688" i="8"/>
  <c r="AU3049" i="8"/>
  <c r="AU3556" i="8"/>
  <c r="AU3661" i="8"/>
  <c r="AU3405" i="8"/>
  <c r="AU3149" i="8"/>
  <c r="AU2893" i="8"/>
  <c r="AU2637" i="8"/>
  <c r="AU2125" i="8"/>
  <c r="AU3684" i="8"/>
  <c r="AU3612" i="8"/>
  <c r="AU3356" i="8"/>
  <c r="AU2844" i="8"/>
  <c r="AU2588" i="8"/>
  <c r="AU2076" i="8"/>
  <c r="AU56" i="8"/>
  <c r="AU3335" i="8"/>
  <c r="AU3275" i="8"/>
  <c r="AU3019" i="8"/>
  <c r="AU2763" i="8"/>
  <c r="AU2507" i="8"/>
  <c r="AU2251" i="8"/>
  <c r="AU1994" i="8"/>
  <c r="AW1074" i="8"/>
  <c r="AU1661" i="8"/>
  <c r="AU637" i="8"/>
  <c r="AW2389" i="8"/>
  <c r="AX2389" i="8" s="1"/>
  <c r="AY2389" i="8" s="1"/>
  <c r="AW388" i="8"/>
  <c r="AX388" i="8" s="1"/>
  <c r="AY388" i="8" s="1"/>
  <c r="AU1595" i="8"/>
  <c r="AW3016" i="8"/>
  <c r="AW2219" i="8"/>
  <c r="AX2219" i="8" s="1"/>
  <c r="AY2219" i="8" s="1"/>
  <c r="AU1785" i="8"/>
  <c r="AU1529" i="8"/>
  <c r="AW3775" i="8"/>
  <c r="AX3775" i="8" s="1"/>
  <c r="AY3775" i="8" s="1"/>
  <c r="AW2758" i="8"/>
  <c r="AX2758" i="8" s="1"/>
  <c r="AY2758" i="8" s="1"/>
  <c r="AW3605" i="8"/>
  <c r="AX3605" i="8" s="1"/>
  <c r="AY3605" i="8" s="1"/>
  <c r="AW2506" i="8"/>
  <c r="AW800" i="8"/>
  <c r="AX800" i="8" s="1"/>
  <c r="AY800" i="8" s="1"/>
  <c r="AU1734" i="8"/>
  <c r="AU1478" i="8"/>
  <c r="AU1222" i="8"/>
  <c r="AW2671" i="8"/>
  <c r="AX2671" i="8" s="1"/>
  <c r="AY2671" i="8" s="1"/>
  <c r="AW556" i="8"/>
  <c r="AX556" i="8" s="1"/>
  <c r="AY556" i="8" s="1"/>
  <c r="AU757" i="8"/>
  <c r="AU245" i="8"/>
  <c r="AW3765" i="8"/>
  <c r="AX3765" i="8" s="1"/>
  <c r="AY3765" i="8" s="1"/>
  <c r="AW1816" i="8"/>
  <c r="AX1816" i="8" s="1"/>
  <c r="AY1816" i="8" s="1"/>
  <c r="AU1812" i="8"/>
  <c r="AU1556" i="8"/>
  <c r="AU1300" i="8"/>
  <c r="AW2663" i="8"/>
  <c r="AU1539" i="8"/>
  <c r="AW746" i="8"/>
  <c r="AX746" i="8" s="1"/>
  <c r="AY746" i="8" s="1"/>
  <c r="AU754" i="8"/>
  <c r="AW738" i="8"/>
  <c r="AX738" i="8" s="1"/>
  <c r="AY738" i="8" s="1"/>
  <c r="AU1185" i="8"/>
  <c r="AU673" i="8"/>
  <c r="AW3285" i="8"/>
  <c r="AX3285" i="8" s="1"/>
  <c r="AY3285" i="8" s="1"/>
  <c r="AW2231" i="8"/>
  <c r="AU1968" i="8"/>
  <c r="AU1712" i="8"/>
  <c r="AU432" i="8"/>
  <c r="AW3538" i="8"/>
  <c r="AX3538" i="8" s="1"/>
  <c r="AY3538" i="8" s="1"/>
  <c r="AW444" i="8"/>
  <c r="AX444" i="8" s="1"/>
  <c r="AY444" i="8" s="1"/>
  <c r="AU1759" i="8"/>
  <c r="AW3671" i="8"/>
  <c r="AW2609" i="8"/>
  <c r="AX2609" i="8" s="1"/>
  <c r="AY2609" i="8" s="1"/>
  <c r="AW1352" i="8"/>
  <c r="AX1352" i="8" s="1"/>
  <c r="AY1352" i="8" s="1"/>
  <c r="AU1774" i="8"/>
  <c r="AU1518" i="8"/>
  <c r="AU750" i="8"/>
  <c r="AW2608" i="8"/>
  <c r="AX2608" i="8" s="1"/>
  <c r="AY2608" i="8" s="1"/>
  <c r="AW3541" i="8"/>
  <c r="AX3541" i="8" s="1"/>
  <c r="AY3541" i="8" s="1"/>
  <c r="AW3082" i="8"/>
  <c r="AW2572" i="8"/>
  <c r="AX2572" i="8" s="1"/>
  <c r="AY2572" i="8" s="1"/>
  <c r="AW2119" i="8"/>
  <c r="AX2119" i="8" s="1"/>
  <c r="AY2119" i="8" s="1"/>
  <c r="AW1153" i="8"/>
  <c r="AX1153" i="8" s="1"/>
  <c r="AY1153" i="8" s="1"/>
  <c r="AW3018" i="8"/>
  <c r="AW2454" i="8"/>
  <c r="AX2454" i="8" s="1"/>
  <c r="AY2454" i="8" s="1"/>
  <c r="AW2159" i="8"/>
  <c r="AX2159" i="8" s="1"/>
  <c r="AY2159" i="8" s="1"/>
  <c r="AW1978" i="8"/>
  <c r="AW1726" i="8"/>
  <c r="AW322" i="8"/>
  <c r="AX322" i="8" s="1"/>
  <c r="AY322" i="8" s="1"/>
  <c r="AW3314" i="8"/>
  <c r="AX3314" i="8" s="1"/>
  <c r="AY3314" i="8" s="1"/>
  <c r="AW3057" i="8"/>
  <c r="AX3057" i="8" s="1"/>
  <c r="AY3057" i="8" s="1"/>
  <c r="AW2580" i="8"/>
  <c r="AW2280" i="8"/>
  <c r="AX2280" i="8" s="1"/>
  <c r="AY2280" i="8" s="1"/>
  <c r="AW1757" i="8"/>
  <c r="AX1757" i="8" s="1"/>
  <c r="AY1757" i="8" s="1"/>
  <c r="AW1030" i="8"/>
  <c r="AX1030" i="8" s="1"/>
  <c r="AY1030" i="8" s="1"/>
  <c r="AW3771" i="8"/>
  <c r="AW2827" i="8"/>
  <c r="AX2827" i="8" s="1"/>
  <c r="AY2827" i="8" s="1"/>
  <c r="AW2538" i="8"/>
  <c r="AX2538" i="8" s="1"/>
  <c r="AY2538" i="8" s="1"/>
  <c r="AW2269" i="8"/>
  <c r="AW2030" i="8"/>
  <c r="AX2030" i="8" s="1"/>
  <c r="AY2030" i="8" s="1"/>
  <c r="AW3669" i="8"/>
  <c r="AX3669" i="8" s="1"/>
  <c r="AY3669" i="8" s="1"/>
  <c r="AW2971" i="8"/>
  <c r="AX2971" i="8" s="1"/>
  <c r="AY2971" i="8" s="1"/>
  <c r="AW2504" i="8"/>
  <c r="AX2504" i="8" s="1"/>
  <c r="AY2504" i="8" s="1"/>
  <c r="AW2268" i="8"/>
  <c r="AX2268" i="8" s="1"/>
  <c r="AY2268" i="8" s="1"/>
  <c r="AW3592" i="8"/>
  <c r="AW3301" i="8"/>
  <c r="AX3301" i="8" s="1"/>
  <c r="AY3301" i="8" s="1"/>
  <c r="AW3034" i="8"/>
  <c r="AW2536" i="8"/>
  <c r="AX2536" i="8" s="1"/>
  <c r="AY2536" i="8" s="1"/>
  <c r="AW2237" i="8"/>
  <c r="AX2237" i="8" s="1"/>
  <c r="AY2237" i="8" s="1"/>
  <c r="AW2029" i="8"/>
  <c r="AX2029" i="8" s="1"/>
  <c r="AY2029" i="8" s="1"/>
  <c r="AW1769" i="8"/>
  <c r="AX1769" i="8" s="1"/>
  <c r="AY1769" i="8" s="1"/>
  <c r="AW957" i="8"/>
  <c r="AW3235" i="8"/>
  <c r="AX3235" i="8" s="1"/>
  <c r="AY3235" i="8" s="1"/>
  <c r="AW2991" i="8"/>
  <c r="AX2991" i="8" s="1"/>
  <c r="AY2991" i="8" s="1"/>
  <c r="AW2184" i="8"/>
  <c r="AX2184" i="8" s="1"/>
  <c r="AY2184" i="8" s="1"/>
  <c r="AW1908" i="8"/>
  <c r="AW237" i="8"/>
  <c r="AX237" i="8" s="1"/>
  <c r="AY237" i="8" s="1"/>
  <c r="AW3363" i="8"/>
  <c r="AX3363" i="8" s="1"/>
  <c r="AY3363" i="8" s="1"/>
  <c r="AW2575" i="8"/>
  <c r="AX2575" i="8" s="1"/>
  <c r="AY2575" i="8" s="1"/>
  <c r="AW2338" i="8"/>
  <c r="AX2338" i="8" s="1"/>
  <c r="AY2338" i="8" s="1"/>
  <c r="AW2071" i="8"/>
  <c r="AX2071" i="8" s="1"/>
  <c r="AY2071" i="8" s="1"/>
  <c r="AW1733" i="8"/>
  <c r="AX1733" i="8" s="1"/>
  <c r="AY1733" i="8" s="1"/>
  <c r="AW3666" i="8"/>
  <c r="AX3666" i="8" s="1"/>
  <c r="AY3666" i="8" s="1"/>
  <c r="AW3394" i="8"/>
  <c r="AX3394" i="8" s="1"/>
  <c r="AY3394" i="8" s="1"/>
  <c r="AW2866" i="8"/>
  <c r="AW2626" i="8"/>
  <c r="AX2626" i="8" s="1"/>
  <c r="AY2626" i="8" s="1"/>
  <c r="AW2371" i="8"/>
  <c r="AX2371" i="8" s="1"/>
  <c r="AY2371" i="8" s="1"/>
  <c r="AW1950" i="8"/>
  <c r="AX1950" i="8" s="1"/>
  <c r="AY1950" i="8" s="1"/>
  <c r="AW171" i="8"/>
  <c r="AX171" i="8" s="1"/>
  <c r="AY171" i="8" s="1"/>
  <c r="AW3532" i="8"/>
  <c r="AX3532" i="8" s="1"/>
  <c r="AY3532" i="8" s="1"/>
  <c r="AW3190" i="8"/>
  <c r="AX3190" i="8" s="1"/>
  <c r="AY3190" i="8" s="1"/>
  <c r="AW2459" i="8"/>
  <c r="AW2132" i="8"/>
  <c r="AX2132" i="8" s="1"/>
  <c r="AY2132" i="8" s="1"/>
  <c r="AW1843" i="8"/>
  <c r="AX1843" i="8" s="1"/>
  <c r="AY1843" i="8" s="1"/>
  <c r="AW1164" i="8"/>
  <c r="AW3767" i="8"/>
  <c r="AW3521" i="8"/>
  <c r="AW1187" i="8"/>
  <c r="AX1187" i="8" s="1"/>
  <c r="AY1187" i="8" s="1"/>
  <c r="AW492" i="8"/>
  <c r="AX492" i="8" s="1"/>
  <c r="AY492" i="8" s="1"/>
  <c r="AW1581" i="8"/>
  <c r="AX1581" i="8" s="1"/>
  <c r="AY1581" i="8" s="1"/>
  <c r="AW207" i="8"/>
  <c r="AX207" i="8" s="1"/>
  <c r="AY207" i="8" s="1"/>
  <c r="AX3675" i="8"/>
  <c r="AY3675" i="8" s="1"/>
  <c r="AX3527" i="8"/>
  <c r="AY3527" i="8" s="1"/>
  <c r="AX3543" i="8"/>
  <c r="AY3543" i="8" s="1"/>
  <c r="AX3559" i="8"/>
  <c r="AY3559" i="8" s="1"/>
  <c r="AX3575" i="8"/>
  <c r="AY3575" i="8" s="1"/>
  <c r="AX3728" i="8"/>
  <c r="AY3728" i="8" s="1"/>
  <c r="AX3744" i="8"/>
  <c r="AY3744" i="8" s="1"/>
  <c r="AW3040" i="8"/>
  <c r="AW2978" i="8"/>
  <c r="AW3565" i="8"/>
  <c r="AW2131" i="8"/>
  <c r="AX2131" i="8" s="1"/>
  <c r="AY2131" i="8" s="1"/>
  <c r="AW2832" i="8"/>
  <c r="AW1217" i="8"/>
  <c r="AX1217" i="8" s="1"/>
  <c r="AY1217" i="8" s="1"/>
  <c r="AW3297" i="8"/>
  <c r="AW1104" i="8"/>
  <c r="AW2895" i="8"/>
  <c r="AX2895" i="8" s="1"/>
  <c r="AY2895" i="8" s="1"/>
  <c r="AW2958" i="8"/>
  <c r="AX2958" i="8" s="1"/>
  <c r="AY2958" i="8" s="1"/>
  <c r="AW2024" i="8"/>
  <c r="AX2024" i="8" s="1"/>
  <c r="AY2024" i="8" s="1"/>
  <c r="AW2748" i="8"/>
  <c r="AX2748" i="8" s="1"/>
  <c r="AY2748" i="8" s="1"/>
  <c r="AW1607" i="8"/>
  <c r="AW2843" i="8"/>
  <c r="AX2843" i="8" s="1"/>
  <c r="AY2843" i="8" s="1"/>
  <c r="AW1431" i="8"/>
  <c r="AW2522" i="8"/>
  <c r="AX2522" i="8" s="1"/>
  <c r="AY2522" i="8" s="1"/>
  <c r="AW1038" i="8"/>
  <c r="AX1038" i="8" s="1"/>
  <c r="AY1038" i="8" s="1"/>
  <c r="AW3705" i="8"/>
  <c r="AX3705" i="8" s="1"/>
  <c r="AY3705" i="8" s="1"/>
  <c r="AW2937" i="8"/>
  <c r="AX2937" i="8" s="1"/>
  <c r="AY2937" i="8" s="1"/>
  <c r="AW2696" i="8"/>
  <c r="AW2003" i="8"/>
  <c r="AW2823" i="8"/>
  <c r="AW2305" i="8"/>
  <c r="AX2305" i="8" s="1"/>
  <c r="AY2305" i="8" s="1"/>
  <c r="AW1320" i="8"/>
  <c r="AX1320" i="8" s="1"/>
  <c r="AY1320" i="8" s="1"/>
  <c r="AW3446" i="8"/>
  <c r="AX3446" i="8" s="1"/>
  <c r="AY3446" i="8" s="1"/>
  <c r="AW2422" i="8"/>
  <c r="AX2422" i="8" s="1"/>
  <c r="AY2422" i="8" s="1"/>
  <c r="AW2885" i="8"/>
  <c r="AX2885" i="8" s="1"/>
  <c r="AY2885" i="8" s="1"/>
  <c r="AW3156" i="8"/>
  <c r="AX3156" i="8" s="1"/>
  <c r="AY3156" i="8" s="1"/>
  <c r="AW1735" i="8"/>
  <c r="AW1958" i="8"/>
  <c r="AX1958" i="8" s="1"/>
  <c r="AY1958" i="8" s="1"/>
  <c r="AW1702" i="8"/>
  <c r="AX1702" i="8" s="1"/>
  <c r="AY1702" i="8" s="1"/>
  <c r="AW1446" i="8"/>
  <c r="AX1446" i="8" s="1"/>
  <c r="AY1446" i="8" s="1"/>
  <c r="AW1190" i="8"/>
  <c r="AX1190" i="8" s="1"/>
  <c r="AY1190" i="8" s="1"/>
  <c r="AW1701" i="8"/>
  <c r="AX1701" i="8" s="1"/>
  <c r="AY1701" i="8" s="1"/>
  <c r="AW1189" i="8"/>
  <c r="AX1189" i="8" s="1"/>
  <c r="AY1189" i="8" s="1"/>
  <c r="AW1796" i="8"/>
  <c r="AX1796" i="8" s="1"/>
  <c r="AY1796" i="8" s="1"/>
  <c r="AW1284" i="8"/>
  <c r="AX1284" i="8" s="1"/>
  <c r="AY1284" i="8" s="1"/>
  <c r="AW942" i="8"/>
  <c r="AX942" i="8" s="1"/>
  <c r="AY942" i="8" s="1"/>
  <c r="AW1459" i="8"/>
  <c r="AX1459" i="8" s="1"/>
  <c r="AY1459" i="8" s="1"/>
  <c r="AW1203" i="8"/>
  <c r="AX1203" i="8" s="1"/>
  <c r="AY1203" i="8" s="1"/>
  <c r="AW690" i="8"/>
  <c r="AX690" i="8" s="1"/>
  <c r="AY690" i="8" s="1"/>
  <c r="AW2130" i="8"/>
  <c r="AX2130" i="8" s="1"/>
  <c r="AY2130" i="8" s="1"/>
  <c r="AW1874" i="8"/>
  <c r="AW1618" i="8"/>
  <c r="AX1618" i="8" s="1"/>
  <c r="AY1618" i="8" s="1"/>
  <c r="AW1362" i="8"/>
  <c r="AX1362" i="8" s="1"/>
  <c r="AY1362" i="8" s="1"/>
  <c r="AW302" i="8"/>
  <c r="AX302" i="8" s="1"/>
  <c r="AY302" i="8" s="1"/>
  <c r="AW1103" i="8"/>
  <c r="AW355" i="8"/>
  <c r="AX355" i="8" s="1"/>
  <c r="AY355" i="8" s="1"/>
  <c r="AW1647" i="8"/>
  <c r="AX1647" i="8" s="1"/>
  <c r="AY1647" i="8" s="1"/>
  <c r="AW1391" i="8"/>
  <c r="AX1391" i="8" s="1"/>
  <c r="AY1391" i="8" s="1"/>
  <c r="AW1127" i="8"/>
  <c r="AX1127" i="8" s="1"/>
  <c r="AY1127" i="8" s="1"/>
  <c r="AW418" i="8"/>
  <c r="AX418" i="8" s="1"/>
  <c r="AY418" i="8" s="1"/>
  <c r="AW1662" i="8"/>
  <c r="AW1406" i="8"/>
  <c r="AX1406" i="8" s="1"/>
  <c r="AY1406" i="8" s="1"/>
  <c r="AW1150" i="8"/>
  <c r="AX1150" i="8" s="1"/>
  <c r="AY1150" i="8" s="1"/>
  <c r="AW478" i="8"/>
  <c r="AX478" i="8" s="1"/>
  <c r="AY478" i="8" s="1"/>
  <c r="AW1325" i="8"/>
  <c r="AW1020" i="8"/>
  <c r="AX1020" i="8" s="1"/>
  <c r="AY1020" i="8" s="1"/>
  <c r="AW157" i="8"/>
  <c r="AX157" i="8" s="1"/>
  <c r="AY157" i="8" s="1"/>
  <c r="AW1340" i="8"/>
  <c r="AX1340" i="8" s="1"/>
  <c r="AY1340" i="8" s="1"/>
  <c r="AW211" i="8"/>
  <c r="AX211" i="8" s="1"/>
  <c r="AY211" i="8" s="1"/>
  <c r="AW1611" i="8"/>
  <c r="AW1355" i="8"/>
  <c r="AW1070" i="8"/>
  <c r="AX1070" i="8" s="1"/>
  <c r="AY1070" i="8" s="1"/>
  <c r="AW274" i="8"/>
  <c r="AX274" i="8" s="1"/>
  <c r="AY274" i="8" s="1"/>
  <c r="AW1626" i="8"/>
  <c r="AX1626" i="8" s="1"/>
  <c r="AY1626" i="8" s="1"/>
  <c r="AW1370" i="8"/>
  <c r="AX1370" i="8" s="1"/>
  <c r="AY1370" i="8" s="1"/>
  <c r="AW1091" i="8"/>
  <c r="AW1353" i="8"/>
  <c r="AX1353" i="8" s="1"/>
  <c r="AY1353" i="8" s="1"/>
  <c r="AW1068" i="8"/>
  <c r="AX1068" i="8" s="1"/>
  <c r="AY1068" i="8" s="1"/>
  <c r="AW269" i="8"/>
  <c r="AX269" i="8" s="1"/>
  <c r="AY269" i="8" s="1"/>
  <c r="AW33" i="8"/>
  <c r="AX33" i="8" s="1"/>
  <c r="AY33" i="8" s="1"/>
  <c r="AW208" i="8"/>
  <c r="AX208" i="8" s="1"/>
  <c r="AY208" i="8" s="1"/>
  <c r="AW847" i="8"/>
  <c r="AX847" i="8" s="1"/>
  <c r="AY847" i="8" s="1"/>
  <c r="AW591" i="8"/>
  <c r="AX591" i="8" s="1"/>
  <c r="AY591" i="8" s="1"/>
  <c r="AW335" i="8"/>
  <c r="AX335" i="8" s="1"/>
  <c r="AY335" i="8" s="1"/>
  <c r="AW79" i="8"/>
  <c r="AX79" i="8" s="1"/>
  <c r="AY79" i="8" s="1"/>
  <c r="AW716" i="8"/>
  <c r="AW460" i="8"/>
  <c r="AX460" i="8" s="1"/>
  <c r="AY460" i="8" s="1"/>
  <c r="AW1099" i="8"/>
  <c r="AX1099" i="8" s="1"/>
  <c r="AY1099" i="8" s="1"/>
  <c r="AW843" i="8"/>
  <c r="AX843" i="8" s="1"/>
  <c r="AY843" i="8" s="1"/>
  <c r="AW587" i="8"/>
  <c r="AX587" i="8" s="1"/>
  <c r="AY587" i="8" s="1"/>
  <c r="AW331" i="8"/>
  <c r="AX331" i="8" s="1"/>
  <c r="AY331" i="8" s="1"/>
  <c r="AW75" i="8"/>
  <c r="AX75" i="8" s="1"/>
  <c r="AY75" i="8" s="1"/>
  <c r="AW889" i="8"/>
  <c r="AX889" i="8" s="1"/>
  <c r="AY889" i="8" s="1"/>
  <c r="AW633" i="8"/>
  <c r="AX633" i="8" s="1"/>
  <c r="AY633" i="8" s="1"/>
  <c r="AW121" i="8"/>
  <c r="AX121" i="8" s="1"/>
  <c r="AY121" i="8" s="1"/>
  <c r="AW1016" i="8"/>
  <c r="AX1016" i="8" s="1"/>
  <c r="AY1016" i="8" s="1"/>
  <c r="AW760" i="8"/>
  <c r="AX760" i="8" s="1"/>
  <c r="AY760" i="8" s="1"/>
  <c r="AW248" i="8"/>
  <c r="AX248" i="8" s="1"/>
  <c r="AY248" i="8" s="1"/>
  <c r="AW1047" i="8"/>
  <c r="AX1047" i="8" s="1"/>
  <c r="AY1047" i="8" s="1"/>
  <c r="AW791" i="8"/>
  <c r="AX791" i="8" s="1"/>
  <c r="AY791" i="8" s="1"/>
  <c r="AW535" i="8"/>
  <c r="AX535" i="8" s="1"/>
  <c r="AY535" i="8" s="1"/>
  <c r="AW279" i="8"/>
  <c r="AX279" i="8" s="1"/>
  <c r="AY279" i="8" s="1"/>
  <c r="AW23" i="8"/>
  <c r="AX23" i="8" s="1"/>
  <c r="AY23" i="8" s="1"/>
  <c r="AW918" i="8"/>
  <c r="AX918" i="8" s="1"/>
  <c r="AY918" i="8" s="1"/>
  <c r="AW406" i="8"/>
  <c r="AX406" i="8" s="1"/>
  <c r="AY406" i="8" s="1"/>
  <c r="AW150" i="8"/>
  <c r="AX150" i="8" s="1"/>
  <c r="AY150" i="8" s="1"/>
  <c r="AW1045" i="8"/>
  <c r="AX1045" i="8" s="1"/>
  <c r="AY1045" i="8" s="1"/>
  <c r="AW789" i="8"/>
  <c r="AX789" i="8" s="1"/>
  <c r="AY789" i="8" s="1"/>
  <c r="AW533" i="8"/>
  <c r="AX533" i="8" s="1"/>
  <c r="AY533" i="8" s="1"/>
  <c r="AW21" i="8"/>
  <c r="AX21" i="8" s="1"/>
  <c r="AY21" i="8" s="1"/>
  <c r="AW916" i="8"/>
  <c r="AW660" i="8"/>
  <c r="AW404" i="8"/>
  <c r="AX404" i="8" s="1"/>
  <c r="AY404" i="8" s="1"/>
  <c r="AU3673" i="8"/>
  <c r="AU2535" i="8"/>
  <c r="AU3162" i="8"/>
  <c r="AU2650" i="8"/>
  <c r="AU2394" i="8"/>
  <c r="AU2138" i="8"/>
  <c r="AU3161" i="8"/>
  <c r="AU1992" i="8"/>
  <c r="AU3336" i="8"/>
  <c r="AU3080" i="8"/>
  <c r="AU2824" i="8"/>
  <c r="AU2312" i="8"/>
  <c r="AU2056" i="8"/>
  <c r="AU3655" i="8"/>
  <c r="AU3526" i="8"/>
  <c r="AU3014" i="8"/>
  <c r="AU2502" i="8"/>
  <c r="AU2246" i="8"/>
  <c r="AW2419" i="8"/>
  <c r="AX2419" i="8" s="1"/>
  <c r="AY2419" i="8" s="1"/>
  <c r="AU3207" i="8"/>
  <c r="AU3476" i="8"/>
  <c r="AU3220" i="8"/>
  <c r="AU2964" i="8"/>
  <c r="AU2452" i="8"/>
  <c r="AU2196" i="8"/>
  <c r="AU1909" i="8"/>
  <c r="AW1622" i="8"/>
  <c r="AU3299" i="8"/>
  <c r="AU3043" i="8"/>
  <c r="AU2531" i="8"/>
  <c r="AU2275" i="8"/>
  <c r="AU2019" i="8"/>
  <c r="AU2021" i="8"/>
  <c r="AU3410" i="8"/>
  <c r="AU3154" i="8"/>
  <c r="AU2898" i="8"/>
  <c r="AU2642" i="8"/>
  <c r="AU2386" i="8"/>
  <c r="AU2130" i="8"/>
  <c r="AU1706" i="8"/>
  <c r="AU2649" i="8"/>
  <c r="AU3637" i="8"/>
  <c r="AW2388" i="8"/>
  <c r="AX2388" i="8" s="1"/>
  <c r="AY2388" i="8" s="1"/>
  <c r="AU3425" i="8"/>
  <c r="AU3169" i="8"/>
  <c r="AU2145" i="8"/>
  <c r="AU2585" i="8"/>
  <c r="AU3440" i="8"/>
  <c r="AU2928" i="8"/>
  <c r="AU2672" i="8"/>
  <c r="AU2416" i="8"/>
  <c r="AU504" i="8"/>
  <c r="AU3273" i="8"/>
  <c r="AU3615" i="8"/>
  <c r="AU3359" i="8"/>
  <c r="AU3103" i="8"/>
  <c r="AU2847" i="8"/>
  <c r="AU2591" i="8"/>
  <c r="AU2079" i="8"/>
  <c r="AU3367" i="8"/>
  <c r="AU2437" i="8"/>
  <c r="AU3390" i="8"/>
  <c r="AU3134" i="8"/>
  <c r="AU2878" i="8"/>
  <c r="AU2622" i="8"/>
  <c r="AU2366" i="8"/>
  <c r="AU1596" i="8"/>
  <c r="AU3651" i="8"/>
  <c r="AU3389" i="8"/>
  <c r="AU3133" i="8"/>
  <c r="AU2877" i="8"/>
  <c r="AU2621" i="8"/>
  <c r="AU2365" i="8"/>
  <c r="AU2109" i="8"/>
  <c r="AU2057" i="8"/>
  <c r="AU2828" i="8"/>
  <c r="AU2316" i="8"/>
  <c r="AU2060" i="8"/>
  <c r="AU3175" i="8"/>
  <c r="AU2405" i="8"/>
  <c r="AU3515" i="8"/>
  <c r="AU2747" i="8"/>
  <c r="AU2491" i="8"/>
  <c r="AU2235" i="8"/>
  <c r="AU1973" i="8"/>
  <c r="AU1901" i="8"/>
  <c r="AU1645" i="8"/>
  <c r="AU1389" i="8"/>
  <c r="AW3231" i="8"/>
  <c r="AX3231" i="8" s="1"/>
  <c r="AY3231" i="8" s="1"/>
  <c r="AU1835" i="8"/>
  <c r="AU555" i="8"/>
  <c r="AW2974" i="8"/>
  <c r="AX2974" i="8" s="1"/>
  <c r="AY2974" i="8" s="1"/>
  <c r="AW2136" i="8"/>
  <c r="AX2136" i="8" s="1"/>
  <c r="AY2136" i="8" s="1"/>
  <c r="AW2715" i="8"/>
  <c r="AW1455" i="8"/>
  <c r="AX1455" i="8" s="1"/>
  <c r="AY1455" i="8" s="1"/>
  <c r="AU1719" i="8"/>
  <c r="AU1207" i="8"/>
  <c r="AU695" i="8"/>
  <c r="AW3560" i="8"/>
  <c r="AX3560" i="8" s="1"/>
  <c r="AY3560" i="8" s="1"/>
  <c r="AW2463" i="8"/>
  <c r="AX2463" i="8" s="1"/>
  <c r="AY2463" i="8" s="1"/>
  <c r="AU1974" i="8"/>
  <c r="AU1718" i="8"/>
  <c r="AU1462" i="8"/>
  <c r="AU1206" i="8"/>
  <c r="AU950" i="8"/>
  <c r="AU694" i="8"/>
  <c r="AU438" i="8"/>
  <c r="AU182" i="8"/>
  <c r="AW2630" i="8"/>
  <c r="AX2630" i="8" s="1"/>
  <c r="AY2630" i="8" s="1"/>
  <c r="AW310" i="8"/>
  <c r="AX310" i="8" s="1"/>
  <c r="AY310" i="8" s="1"/>
  <c r="AU1509" i="8"/>
  <c r="AU1253" i="8"/>
  <c r="AW3641" i="8"/>
  <c r="AX3641" i="8" s="1"/>
  <c r="AY3641" i="8" s="1"/>
  <c r="AU1796" i="8"/>
  <c r="AU1540" i="8"/>
  <c r="AU1284" i="8"/>
  <c r="AW3804" i="8"/>
  <c r="AX3804" i="8" s="1"/>
  <c r="AY3804" i="8" s="1"/>
  <c r="AU1523" i="8"/>
  <c r="AU1267" i="8"/>
  <c r="AU755" i="8"/>
  <c r="AU243" i="8"/>
  <c r="AW2407" i="8"/>
  <c r="AX2407" i="8" s="1"/>
  <c r="AY2407" i="8" s="1"/>
  <c r="AW496" i="8"/>
  <c r="AX496" i="8" s="1"/>
  <c r="AY496" i="8" s="1"/>
  <c r="AU482" i="8"/>
  <c r="AU226" i="8"/>
  <c r="AW3638" i="8"/>
  <c r="AX3638" i="8" s="1"/>
  <c r="AY3638" i="8" s="1"/>
  <c r="AW2702" i="8"/>
  <c r="AX2702" i="8" s="1"/>
  <c r="AY2702" i="8" s="1"/>
  <c r="AU1681" i="8"/>
  <c r="AU1169" i="8"/>
  <c r="AU401" i="8"/>
  <c r="AW3242" i="8"/>
  <c r="AW2023" i="8"/>
  <c r="AU1696" i="8"/>
  <c r="AU1440" i="8"/>
  <c r="AU1184" i="8"/>
  <c r="AU928" i="8"/>
  <c r="AW2529" i="8"/>
  <c r="AX2529" i="8" s="1"/>
  <c r="AY2529" i="8" s="1"/>
  <c r="AW205" i="8"/>
  <c r="AX205" i="8" s="1"/>
  <c r="AY205" i="8" s="1"/>
  <c r="AW3627" i="8"/>
  <c r="AW2569" i="8"/>
  <c r="AX2569" i="8" s="1"/>
  <c r="AY2569" i="8" s="1"/>
  <c r="AW1134" i="8"/>
  <c r="AX1134" i="8" s="1"/>
  <c r="AY1134" i="8" s="1"/>
  <c r="AU1502" i="8"/>
  <c r="AU734" i="8"/>
  <c r="AU478" i="8"/>
  <c r="AW3670" i="8"/>
  <c r="AX3670" i="8" s="1"/>
  <c r="AY3670" i="8" s="1"/>
  <c r="AW2527" i="8"/>
  <c r="AX2527" i="8" s="1"/>
  <c r="AY2527" i="8" s="1"/>
  <c r="AW3510" i="8"/>
  <c r="AX3510" i="8" s="1"/>
  <c r="AY3510" i="8" s="1"/>
  <c r="AW3071" i="8"/>
  <c r="AW2357" i="8"/>
  <c r="AX2357" i="8" s="1"/>
  <c r="AY2357" i="8" s="1"/>
  <c r="AW1094" i="8"/>
  <c r="AX1094" i="8" s="1"/>
  <c r="AY1094" i="8" s="1"/>
  <c r="AW3764" i="8"/>
  <c r="AX3764" i="8" s="1"/>
  <c r="AY3764" i="8" s="1"/>
  <c r="AW3274" i="8"/>
  <c r="AW2986" i="8"/>
  <c r="AX2986" i="8" s="1"/>
  <c r="AY2986" i="8" s="1"/>
  <c r="AW1685" i="8"/>
  <c r="AX1685" i="8" s="1"/>
  <c r="AY1685" i="8" s="1"/>
  <c r="AW268" i="8"/>
  <c r="AX268" i="8" s="1"/>
  <c r="AY268" i="8" s="1"/>
  <c r="AW3616" i="8"/>
  <c r="AX3616" i="8" s="1"/>
  <c r="AY3616" i="8" s="1"/>
  <c r="AW3294" i="8"/>
  <c r="AW3047" i="8"/>
  <c r="AW2798" i="8"/>
  <c r="AW2250" i="8"/>
  <c r="AX2250" i="8" s="1"/>
  <c r="AY2250" i="8" s="1"/>
  <c r="AW2032" i="8"/>
  <c r="AX2032" i="8" s="1"/>
  <c r="AY2032" i="8" s="1"/>
  <c r="AW1742" i="8"/>
  <c r="AW970" i="8"/>
  <c r="AX970" i="8" s="1"/>
  <c r="AY970" i="8" s="1"/>
  <c r="AW3751" i="8"/>
  <c r="AW3462" i="8"/>
  <c r="AX3462" i="8" s="1"/>
  <c r="AY3462" i="8" s="1"/>
  <c r="AW3026" i="8"/>
  <c r="AW2817" i="8"/>
  <c r="AX2817" i="8" s="1"/>
  <c r="AY2817" i="8" s="1"/>
  <c r="AW2258" i="8"/>
  <c r="AX2258" i="8" s="1"/>
  <c r="AY2258" i="8" s="1"/>
  <c r="AW1652" i="8"/>
  <c r="AX1652" i="8" s="1"/>
  <c r="AY1652" i="8" s="1"/>
  <c r="AW3636" i="8"/>
  <c r="AX3636" i="8" s="1"/>
  <c r="AY3636" i="8" s="1"/>
  <c r="AW3398" i="8"/>
  <c r="AX3398" i="8" s="1"/>
  <c r="AY3398" i="8" s="1"/>
  <c r="AW2247" i="8"/>
  <c r="AX2247" i="8" s="1"/>
  <c r="AY2247" i="8" s="1"/>
  <c r="AW1433" i="8"/>
  <c r="AX1433" i="8" s="1"/>
  <c r="AY1433" i="8" s="1"/>
  <c r="AW3801" i="8"/>
  <c r="AW3581" i="8"/>
  <c r="AW3269" i="8"/>
  <c r="AX3269" i="8" s="1"/>
  <c r="AY3269" i="8" s="1"/>
  <c r="AW2515" i="8"/>
  <c r="AX2515" i="8" s="1"/>
  <c r="AY2515" i="8" s="1"/>
  <c r="AW2226" i="8"/>
  <c r="AX2226" i="8" s="1"/>
  <c r="AY2226" i="8" s="1"/>
  <c r="AW3214" i="8"/>
  <c r="AX3214" i="8" s="1"/>
  <c r="AY3214" i="8" s="1"/>
  <c r="AW2679" i="8"/>
  <c r="AW1335" i="8"/>
  <c r="AW122" i="8"/>
  <c r="AX122" i="8" s="1"/>
  <c r="AY122" i="8" s="1"/>
  <c r="AW3591" i="8"/>
  <c r="AX3591" i="8" s="1"/>
  <c r="AY3591" i="8" s="1"/>
  <c r="AW3353" i="8"/>
  <c r="AX3353" i="8" s="1"/>
  <c r="AY3353" i="8" s="1"/>
  <c r="AW3095" i="8"/>
  <c r="AX3095" i="8" s="1"/>
  <c r="AY3095" i="8" s="1"/>
  <c r="AW2845" i="8"/>
  <c r="AX2845" i="8" s="1"/>
  <c r="AY2845" i="8" s="1"/>
  <c r="AW2565" i="8"/>
  <c r="AX2565" i="8" s="1"/>
  <c r="AY2565" i="8" s="1"/>
  <c r="AW2327" i="8"/>
  <c r="AW3374" i="8"/>
  <c r="AW3125" i="8"/>
  <c r="AX3125" i="8" s="1"/>
  <c r="AY3125" i="8" s="1"/>
  <c r="AW2605" i="8"/>
  <c r="AW2152" i="8"/>
  <c r="AX2152" i="8" s="1"/>
  <c r="AY2152" i="8" s="1"/>
  <c r="AW1939" i="8"/>
  <c r="AX1939" i="8" s="1"/>
  <c r="AY1939" i="8" s="1"/>
  <c r="AW1582" i="8"/>
  <c r="AW55" i="8"/>
  <c r="AX55" i="8" s="1"/>
  <c r="AY55" i="8" s="1"/>
  <c r="AW3179" i="8"/>
  <c r="AX3179" i="8" s="1"/>
  <c r="AY3179" i="8" s="1"/>
  <c r="AW2446" i="8"/>
  <c r="AW1819" i="8"/>
  <c r="AX1819" i="8" s="1"/>
  <c r="AY1819" i="8" s="1"/>
  <c r="AW1105" i="8"/>
  <c r="AX1105" i="8" s="1"/>
  <c r="AY1105" i="8" s="1"/>
  <c r="AW3756" i="8"/>
  <c r="AX3756" i="8" s="1"/>
  <c r="AY3756" i="8" s="1"/>
  <c r="AW3500" i="8"/>
  <c r="AX3500" i="8" s="1"/>
  <c r="AY3500" i="8" s="1"/>
  <c r="AW3587" i="8"/>
  <c r="AX3587" i="8" s="1"/>
  <c r="AY3587" i="8" s="1"/>
  <c r="AW948" i="8"/>
  <c r="AW287" i="8"/>
  <c r="AX287" i="8" s="1"/>
  <c r="AY287" i="8" s="1"/>
  <c r="AW1329" i="8"/>
  <c r="AX1329" i="8" s="1"/>
  <c r="AY1329" i="8" s="1"/>
  <c r="AW1599" i="8"/>
  <c r="AX1599" i="8" s="1"/>
  <c r="AY1599" i="8" s="1"/>
  <c r="AX660" i="8"/>
  <c r="AY660" i="8" s="1"/>
  <c r="AX676" i="8"/>
  <c r="AY676" i="8" s="1"/>
  <c r="AX708" i="8"/>
  <c r="AY708" i="8" s="1"/>
  <c r="AX724" i="8"/>
  <c r="AY724" i="8" s="1"/>
  <c r="AX756" i="8"/>
  <c r="AY756" i="8" s="1"/>
  <c r="AX908" i="8"/>
  <c r="AY908" i="8" s="1"/>
  <c r="AX1004" i="8"/>
  <c r="AY1004" i="8" s="1"/>
  <c r="AX1148" i="8"/>
  <c r="AY1148" i="8" s="1"/>
  <c r="AX1398" i="8"/>
  <c r="AY1398" i="8" s="1"/>
  <c r="AX2319" i="8"/>
  <c r="AY2319" i="8" s="1"/>
  <c r="AX1572" i="8"/>
  <c r="AY1572" i="8" s="1"/>
  <c r="AX1604" i="8"/>
  <c r="AY1604" i="8" s="1"/>
  <c r="AX2255" i="8"/>
  <c r="AY2255" i="8" s="1"/>
  <c r="AX2321" i="8"/>
  <c r="AY2321" i="8" s="1"/>
  <c r="AX2209" i="8"/>
  <c r="AY2209" i="8" s="1"/>
  <c r="AX1905" i="8"/>
  <c r="AY1905" i="8" s="1"/>
  <c r="AX1921" i="8"/>
  <c r="AY1921" i="8" s="1"/>
  <c r="AX1937" i="8"/>
  <c r="AY1937" i="8" s="1"/>
  <c r="AX1953" i="8"/>
  <c r="AY1953" i="8" s="1"/>
  <c r="AX1969" i="8"/>
  <c r="AY1969" i="8" s="1"/>
  <c r="AX1985" i="8"/>
  <c r="AY1985" i="8" s="1"/>
  <c r="AX2001" i="8"/>
  <c r="AY2001" i="8" s="1"/>
  <c r="AX2017" i="8"/>
  <c r="AY2017" i="8" s="1"/>
  <c r="AX2097" i="8"/>
  <c r="AY2097" i="8" s="1"/>
  <c r="AX2129" i="8"/>
  <c r="AY2129" i="8" s="1"/>
  <c r="AX2145" i="8"/>
  <c r="AY2145" i="8" s="1"/>
  <c r="AX2177" i="8"/>
  <c r="AY2177" i="8" s="1"/>
  <c r="AX2193" i="8"/>
  <c r="AY2193" i="8" s="1"/>
  <c r="AX2340" i="8"/>
  <c r="AY2340" i="8" s="1"/>
  <c r="AX2199" i="8"/>
  <c r="AY2199" i="8" s="1"/>
  <c r="AX2294" i="8"/>
  <c r="AY2294" i="8" s="1"/>
  <c r="AX2524" i="8"/>
  <c r="AY2524" i="8" s="1"/>
  <c r="AX2898" i="8"/>
  <c r="AY2898" i="8" s="1"/>
  <c r="AX2811" i="8"/>
  <c r="AY2811" i="8" s="1"/>
  <c r="AX2831" i="8"/>
  <c r="AY2831" i="8" s="1"/>
  <c r="AX2934" i="8"/>
  <c r="AY2934" i="8" s="1"/>
  <c r="AX2847" i="8"/>
  <c r="AY2847" i="8" s="1"/>
  <c r="AX2858" i="8"/>
  <c r="AY2858" i="8" s="1"/>
  <c r="AX2891" i="8"/>
  <c r="AY2891" i="8" s="1"/>
  <c r="AX3058" i="8"/>
  <c r="AY3058" i="8" s="1"/>
  <c r="AX2976" i="8"/>
  <c r="AY2976" i="8" s="1"/>
  <c r="AX3040" i="8"/>
  <c r="AY3040" i="8" s="1"/>
  <c r="AX3224" i="8"/>
  <c r="AY3224" i="8" s="1"/>
  <c r="AX3358" i="8"/>
  <c r="AY3358" i="8" s="1"/>
  <c r="AX3424" i="8"/>
  <c r="AY3424" i="8" s="1"/>
  <c r="AX3447" i="8"/>
  <c r="AY3447" i="8" s="1"/>
  <c r="AX3463" i="8"/>
  <c r="AY3463" i="8" s="1"/>
  <c r="AX3495" i="8"/>
  <c r="AY3495" i="8" s="1"/>
  <c r="AX3645" i="8"/>
  <c r="AY3645" i="8" s="1"/>
  <c r="AX3528" i="8"/>
  <c r="AY3528" i="8" s="1"/>
  <c r="AX3544" i="8"/>
  <c r="AY3544" i="8" s="1"/>
  <c r="AX3592" i="8"/>
  <c r="AY3592" i="8" s="1"/>
  <c r="AX3623" i="8"/>
  <c r="AY3623" i="8" s="1"/>
  <c r="AW2947" i="8"/>
  <c r="AX2947" i="8" s="1"/>
  <c r="AY2947" i="8" s="1"/>
  <c r="AW1559" i="8"/>
  <c r="AW3072" i="8"/>
  <c r="AX3072" i="8" s="1"/>
  <c r="AY3072" i="8" s="1"/>
  <c r="AW947" i="8"/>
  <c r="AW1368" i="8"/>
  <c r="AX1368" i="8" s="1"/>
  <c r="AY1368" i="8" s="1"/>
  <c r="AW3135" i="8"/>
  <c r="AW1623" i="8"/>
  <c r="AW2686" i="8"/>
  <c r="AX2686" i="8" s="1"/>
  <c r="AY2686" i="8" s="1"/>
  <c r="AW1697" i="8"/>
  <c r="AX1697" i="8" s="1"/>
  <c r="AY1697" i="8" s="1"/>
  <c r="AW1521" i="8"/>
  <c r="AX1521" i="8" s="1"/>
  <c r="AY1521" i="8" s="1"/>
  <c r="AW3083" i="8"/>
  <c r="AW865" i="8"/>
  <c r="AX865" i="8" s="1"/>
  <c r="AY865" i="8" s="1"/>
  <c r="AW2665" i="8"/>
  <c r="AX2665" i="8" s="1"/>
  <c r="AY2665" i="8" s="1"/>
  <c r="AW1927" i="8"/>
  <c r="AW3319" i="8"/>
  <c r="AX3319" i="8" s="1"/>
  <c r="AY3319" i="8" s="1"/>
  <c r="AW3642" i="8"/>
  <c r="AX3642" i="8" s="1"/>
  <c r="AY3642" i="8" s="1"/>
  <c r="AW2613" i="8"/>
  <c r="AX2613" i="8" s="1"/>
  <c r="AY2613" i="8" s="1"/>
  <c r="AW1569" i="8"/>
  <c r="AX1569" i="8" s="1"/>
  <c r="AY1569" i="8" s="1"/>
  <c r="AW1686" i="8"/>
  <c r="AW1430" i="8"/>
  <c r="AX1430" i="8" s="1"/>
  <c r="AY1430" i="8" s="1"/>
  <c r="AW574" i="8"/>
  <c r="AX574" i="8" s="1"/>
  <c r="AY574" i="8" s="1"/>
  <c r="AW1429" i="8"/>
  <c r="AX1429" i="8" s="1"/>
  <c r="AY1429" i="8" s="1"/>
  <c r="AW1173" i="8"/>
  <c r="AX1173" i="8" s="1"/>
  <c r="AY1173" i="8" s="1"/>
  <c r="AW573" i="8"/>
  <c r="AX573" i="8" s="1"/>
  <c r="AY573" i="8" s="1"/>
  <c r="AW1268" i="8"/>
  <c r="AX1268" i="8" s="1"/>
  <c r="AY1268" i="8" s="1"/>
  <c r="AW1443" i="8"/>
  <c r="AX1443" i="8" s="1"/>
  <c r="AY1443" i="8" s="1"/>
  <c r="AW1602" i="8"/>
  <c r="AX1602" i="8" s="1"/>
  <c r="AY1602" i="8" s="1"/>
  <c r="AW1346" i="8"/>
  <c r="AX1346" i="8" s="1"/>
  <c r="AY1346" i="8" s="1"/>
  <c r="AW1055" i="8"/>
  <c r="AX1055" i="8" s="1"/>
  <c r="AY1055" i="8" s="1"/>
  <c r="AW238" i="8"/>
  <c r="AX238" i="8" s="1"/>
  <c r="AY238" i="8" s="1"/>
  <c r="AW1360" i="8"/>
  <c r="AX1360" i="8" s="1"/>
  <c r="AY1360" i="8" s="1"/>
  <c r="AW1075" i="8"/>
  <c r="AW291" i="8"/>
  <c r="AX291" i="8" s="1"/>
  <c r="AY291" i="8" s="1"/>
  <c r="AW1631" i="8"/>
  <c r="AX1631" i="8" s="1"/>
  <c r="AY1631" i="8" s="1"/>
  <c r="AW1646" i="8"/>
  <c r="AW1390" i="8"/>
  <c r="AX1390" i="8" s="1"/>
  <c r="AY1390" i="8" s="1"/>
  <c r="AW414" i="8"/>
  <c r="AX414" i="8" s="1"/>
  <c r="AY414" i="8" s="1"/>
  <c r="AW1309" i="8"/>
  <c r="AW990" i="8"/>
  <c r="AX990" i="8" s="1"/>
  <c r="AY990" i="8" s="1"/>
  <c r="AW93" i="8"/>
  <c r="AX93" i="8" s="1"/>
  <c r="AY93" i="8" s="1"/>
  <c r="AW2092" i="8"/>
  <c r="AX2092" i="8" s="1"/>
  <c r="AY2092" i="8" s="1"/>
  <c r="AW1580" i="8"/>
  <c r="AX1580" i="8" s="1"/>
  <c r="AY1580" i="8" s="1"/>
  <c r="AW1324" i="8"/>
  <c r="AX1324" i="8" s="1"/>
  <c r="AY1324" i="8" s="1"/>
  <c r="AW147" i="8"/>
  <c r="AX147" i="8" s="1"/>
  <c r="AY147" i="8" s="1"/>
  <c r="AW1339" i="8"/>
  <c r="AW1041" i="8"/>
  <c r="AX1041" i="8" s="1"/>
  <c r="AY1041" i="8" s="1"/>
  <c r="AW210" i="8"/>
  <c r="AX210" i="8" s="1"/>
  <c r="AY210" i="8" s="1"/>
  <c r="AW1610" i="8"/>
  <c r="AX1610" i="8" s="1"/>
  <c r="AY1610" i="8" s="1"/>
  <c r="AW1069" i="8"/>
  <c r="AX1069" i="8" s="1"/>
  <c r="AY1069" i="8" s="1"/>
  <c r="AW270" i="8"/>
  <c r="AX270" i="8" s="1"/>
  <c r="AY270" i="8" s="1"/>
  <c r="AW1593" i="8"/>
  <c r="AW1337" i="8"/>
  <c r="AX1337" i="8" s="1"/>
  <c r="AY1337" i="8" s="1"/>
  <c r="AW1039" i="8"/>
  <c r="AX1039" i="8" s="1"/>
  <c r="AY1039" i="8" s="1"/>
  <c r="AW529" i="8"/>
  <c r="AX529" i="8" s="1"/>
  <c r="AY529" i="8" s="1"/>
  <c r="AW273" i="8"/>
  <c r="AX273" i="8" s="1"/>
  <c r="AY273" i="8" s="1"/>
  <c r="AW17" i="8"/>
  <c r="AX17" i="8" s="1"/>
  <c r="AY17" i="8" s="1"/>
  <c r="AW448" i="8"/>
  <c r="AX448" i="8" s="1"/>
  <c r="AY448" i="8" s="1"/>
  <c r="AW831" i="8"/>
  <c r="AX831" i="8" s="1"/>
  <c r="AY831" i="8" s="1"/>
  <c r="AW575" i="8"/>
  <c r="AX575" i="8" s="1"/>
  <c r="AY575" i="8" s="1"/>
  <c r="AW319" i="8"/>
  <c r="AX319" i="8" s="1"/>
  <c r="AY319" i="8" s="1"/>
  <c r="AW63" i="8"/>
  <c r="AX63" i="8" s="1"/>
  <c r="AY63" i="8" s="1"/>
  <c r="AW700" i="8"/>
  <c r="AW188" i="8"/>
  <c r="AX188" i="8" s="1"/>
  <c r="AY188" i="8" s="1"/>
  <c r="AW827" i="8"/>
  <c r="AX827" i="8" s="1"/>
  <c r="AY827" i="8" s="1"/>
  <c r="AW571" i="8"/>
  <c r="AX571" i="8" s="1"/>
  <c r="AY571" i="8" s="1"/>
  <c r="AW315" i="8"/>
  <c r="AX315" i="8" s="1"/>
  <c r="AY315" i="8" s="1"/>
  <c r="AW59" i="8"/>
  <c r="AX59" i="8" s="1"/>
  <c r="AY59" i="8" s="1"/>
  <c r="AW762" i="8"/>
  <c r="AX762" i="8" s="1"/>
  <c r="AY762" i="8" s="1"/>
  <c r="AW250" i="8"/>
  <c r="AX250" i="8" s="1"/>
  <c r="AY250" i="8" s="1"/>
  <c r="AW1129" i="8"/>
  <c r="AX1129" i="8" s="1"/>
  <c r="AY1129" i="8" s="1"/>
  <c r="AW617" i="8"/>
  <c r="AX617" i="8" s="1"/>
  <c r="AY617" i="8" s="1"/>
  <c r="AW361" i="8"/>
  <c r="AX361" i="8" s="1"/>
  <c r="AY361" i="8" s="1"/>
  <c r="AW105" i="8"/>
  <c r="AX105" i="8" s="1"/>
  <c r="AY105" i="8" s="1"/>
  <c r="AW488" i="8"/>
  <c r="AX488" i="8" s="1"/>
  <c r="AY488" i="8" s="1"/>
  <c r="AW232" i="8"/>
  <c r="AX232" i="8" s="1"/>
  <c r="AY232" i="8" s="1"/>
  <c r="AW1031" i="8"/>
  <c r="AX1031" i="8" s="1"/>
  <c r="AY1031" i="8" s="1"/>
  <c r="AW775" i="8"/>
  <c r="AX775" i="8" s="1"/>
  <c r="AY775" i="8" s="1"/>
  <c r="AW519" i="8"/>
  <c r="AX519" i="8" s="1"/>
  <c r="AY519" i="8" s="1"/>
  <c r="AW263" i="8"/>
  <c r="AX263" i="8" s="1"/>
  <c r="AY263" i="8" s="1"/>
  <c r="AW7" i="8"/>
  <c r="AX7" i="8" s="1"/>
  <c r="AY7" i="8" s="1"/>
  <c r="AW902" i="8"/>
  <c r="AX902" i="8" s="1"/>
  <c r="AY902" i="8" s="1"/>
  <c r="AW646" i="8"/>
  <c r="AX646" i="8" s="1"/>
  <c r="AY646" i="8" s="1"/>
  <c r="AW390" i="8"/>
  <c r="AX390" i="8" s="1"/>
  <c r="AY390" i="8" s="1"/>
  <c r="AW1029" i="8"/>
  <c r="AX1029" i="8" s="1"/>
  <c r="AY1029" i="8" s="1"/>
  <c r="AW773" i="8"/>
  <c r="AX773" i="8" s="1"/>
  <c r="AY773" i="8" s="1"/>
  <c r="AW261" i="8"/>
  <c r="AX261" i="8" s="1"/>
  <c r="AY261" i="8" s="1"/>
  <c r="AW900" i="8"/>
  <c r="AW644" i="8"/>
  <c r="AX644" i="8" s="1"/>
  <c r="AY644" i="8" s="1"/>
  <c r="AW132" i="8"/>
  <c r="AX132" i="8" s="1"/>
  <c r="AY132" i="8" s="1"/>
  <c r="AU3481" i="8"/>
  <c r="AU2343" i="8"/>
  <c r="AU3658" i="8"/>
  <c r="AU3146" i="8"/>
  <c r="AU2890" i="8"/>
  <c r="AU2634" i="8"/>
  <c r="AU2378" i="8"/>
  <c r="AU2122" i="8"/>
  <c r="AU1660" i="8"/>
  <c r="AU2969" i="8"/>
  <c r="AU1969" i="8"/>
  <c r="AW2220" i="8"/>
  <c r="AX2220" i="8" s="1"/>
  <c r="AY2220" i="8" s="1"/>
  <c r="AU3320" i="8"/>
  <c r="AU3064" i="8"/>
  <c r="AU2808" i="8"/>
  <c r="AU2552" i="8"/>
  <c r="AU2296" i="8"/>
  <c r="AW3570" i="8"/>
  <c r="AX3570" i="8" s="1"/>
  <c r="AY3570" i="8" s="1"/>
  <c r="AU3463" i="8"/>
  <c r="AU3766" i="8"/>
  <c r="AU3254" i="8"/>
  <c r="AU2998" i="8"/>
  <c r="AU2742" i="8"/>
  <c r="AU2486" i="8"/>
  <c r="AU2230" i="8"/>
  <c r="AU1963" i="8"/>
  <c r="AU874" i="8"/>
  <c r="AW2179" i="8"/>
  <c r="AX2179" i="8" s="1"/>
  <c r="AY2179" i="8" s="1"/>
  <c r="AU3015" i="8"/>
  <c r="AU1868" i="8"/>
  <c r="AU604" i="8"/>
  <c r="AW568" i="8"/>
  <c r="AX568" i="8" s="1"/>
  <c r="AY568" i="8" s="1"/>
  <c r="AU3493" i="8"/>
  <c r="AU3027" i="8"/>
  <c r="AU2771" i="8"/>
  <c r="AU2003" i="8"/>
  <c r="AW2599" i="8"/>
  <c r="AU3319" i="8"/>
  <c r="AU3650" i="8"/>
  <c r="AU2370" i="8"/>
  <c r="AU2114" i="8"/>
  <c r="AU1624" i="8"/>
  <c r="AU3477" i="8"/>
  <c r="AU3665" i="8"/>
  <c r="AU3409" i="8"/>
  <c r="AU3153" i="8"/>
  <c r="AU2641" i="8"/>
  <c r="AU2129" i="8"/>
  <c r="AU332" i="8"/>
  <c r="AU2441" i="8"/>
  <c r="AU3571" i="8"/>
  <c r="AU3424" i="8"/>
  <c r="AU3168" i="8"/>
  <c r="AU2912" i="8"/>
  <c r="AU2144" i="8"/>
  <c r="AU1765" i="8"/>
  <c r="AU3065" i="8"/>
  <c r="AU3712" i="8"/>
  <c r="AU3599" i="8"/>
  <c r="AU3343" i="8"/>
  <c r="AU3087" i="8"/>
  <c r="AU2319" i="8"/>
  <c r="AU2063" i="8"/>
  <c r="AW2975" i="8"/>
  <c r="AX2975" i="8" s="1"/>
  <c r="AY2975" i="8" s="1"/>
  <c r="AU3143" i="8"/>
  <c r="AU2277" i="8"/>
  <c r="AU3630" i="8"/>
  <c r="AU3118" i="8"/>
  <c r="AU2862" i="8"/>
  <c r="AU2606" i="8"/>
  <c r="AU2350" i="8"/>
  <c r="AU2094" i="8"/>
  <c r="AU1514" i="8"/>
  <c r="AU3491" i="8"/>
  <c r="AU3629" i="8"/>
  <c r="AU3373" i="8"/>
  <c r="AU3117" i="8"/>
  <c r="AU2861" i="8"/>
  <c r="AU2093" i="8"/>
  <c r="AU1512" i="8"/>
  <c r="AU3443" i="8"/>
  <c r="AU3580" i="8"/>
  <c r="AU3324" i="8"/>
  <c r="AU2300" i="8"/>
  <c r="AU2044" i="8"/>
  <c r="AU2983" i="8"/>
  <c r="AU2293" i="8"/>
  <c r="AU3755" i="8"/>
  <c r="AU3499" i="8"/>
  <c r="AU2987" i="8"/>
  <c r="AU2731" i="8"/>
  <c r="AU2475" i="8"/>
  <c r="AU812" i="8"/>
  <c r="AU861" i="8"/>
  <c r="AU93" i="8"/>
  <c r="AW2303" i="8"/>
  <c r="AX2303" i="8" s="1"/>
  <c r="AY2303" i="8" s="1"/>
  <c r="AW2008" i="8"/>
  <c r="AX2008" i="8" s="1"/>
  <c r="AY2008" i="8" s="1"/>
  <c r="AU217" i="8"/>
  <c r="AW3652" i="8"/>
  <c r="AX3652" i="8" s="1"/>
  <c r="AY3652" i="8" s="1"/>
  <c r="AW2633" i="8"/>
  <c r="AX2633" i="8" s="1"/>
  <c r="AY2633" i="8" s="1"/>
  <c r="AU1447" i="8"/>
  <c r="AU423" i="8"/>
  <c r="AW3517" i="8"/>
  <c r="AX3517" i="8" s="1"/>
  <c r="AY3517" i="8" s="1"/>
  <c r="AU1958" i="8"/>
  <c r="AU1702" i="8"/>
  <c r="AU1446" i="8"/>
  <c r="AU1190" i="8"/>
  <c r="AU934" i="8"/>
  <c r="AU678" i="8"/>
  <c r="AU422" i="8"/>
  <c r="AU166" i="8"/>
  <c r="AW2589" i="8"/>
  <c r="AU725" i="8"/>
  <c r="AU213" i="8"/>
  <c r="AW1409" i="8"/>
  <c r="AX1409" i="8" s="1"/>
  <c r="AY1409" i="8" s="1"/>
  <c r="AU1524" i="8"/>
  <c r="AU1268" i="8"/>
  <c r="AU756" i="8"/>
  <c r="AW2540" i="8"/>
  <c r="AX2540" i="8" s="1"/>
  <c r="AY2540" i="8" s="1"/>
  <c r="AW749" i="8"/>
  <c r="AU483" i="8"/>
  <c r="AW3680" i="8"/>
  <c r="AX3680" i="8" s="1"/>
  <c r="AY3680" i="8" s="1"/>
  <c r="AW257" i="8"/>
  <c r="AX257" i="8" s="1"/>
  <c r="AY257" i="8" s="1"/>
  <c r="AU210" i="8"/>
  <c r="AU1921" i="8"/>
  <c r="AU1665" i="8"/>
  <c r="AU1471" i="8"/>
  <c r="AU447" i="8"/>
  <c r="AW3583" i="8"/>
  <c r="AW2528" i="8"/>
  <c r="AX2528" i="8" s="1"/>
  <c r="AY2528" i="8" s="1"/>
  <c r="AU974" i="8"/>
  <c r="AU462" i="8"/>
  <c r="AW3626" i="8"/>
  <c r="AX3626" i="8" s="1"/>
  <c r="AY3626" i="8" s="1"/>
  <c r="AW2352" i="8"/>
  <c r="AX2352" i="8" s="1"/>
  <c r="AY2352" i="8" s="1"/>
  <c r="AW3796" i="8"/>
  <c r="AX3796" i="8" s="1"/>
  <c r="AY3796" i="8" s="1"/>
  <c r="AW3060" i="8"/>
  <c r="AX3060" i="8" s="1"/>
  <c r="AY3060" i="8" s="1"/>
  <c r="AW2345" i="8"/>
  <c r="AX2345" i="8" s="1"/>
  <c r="AY2345" i="8" s="1"/>
  <c r="AW2068" i="8"/>
  <c r="AW1795" i="8"/>
  <c r="AX1795" i="8" s="1"/>
  <c r="AY1795" i="8" s="1"/>
  <c r="AW3754" i="8"/>
  <c r="AX3754" i="8" s="1"/>
  <c r="AY3754" i="8" s="1"/>
  <c r="AW3465" i="8"/>
  <c r="AX3465" i="8" s="1"/>
  <c r="AY3465" i="8" s="1"/>
  <c r="AW3263" i="8"/>
  <c r="AX3263" i="8" s="1"/>
  <c r="AY3263" i="8" s="1"/>
  <c r="AW2955" i="8"/>
  <c r="AX2955" i="8" s="1"/>
  <c r="AY2955" i="8" s="1"/>
  <c r="AW2420" i="8"/>
  <c r="AX2420" i="8" s="1"/>
  <c r="AY2420" i="8" s="1"/>
  <c r="AW2139" i="8"/>
  <c r="AW1956" i="8"/>
  <c r="AX1956" i="8" s="1"/>
  <c r="AY1956" i="8" s="1"/>
  <c r="AW1597" i="8"/>
  <c r="AX1597" i="8" s="1"/>
  <c r="AY1597" i="8" s="1"/>
  <c r="AW3606" i="8"/>
  <c r="AX3606" i="8" s="1"/>
  <c r="AY3606" i="8" s="1"/>
  <c r="AW3282" i="8"/>
  <c r="AX3282" i="8" s="1"/>
  <c r="AY3282" i="8" s="1"/>
  <c r="AW3037" i="8"/>
  <c r="AX3037" i="8" s="1"/>
  <c r="AY3037" i="8" s="1"/>
  <c r="AW2788" i="8"/>
  <c r="AX2788" i="8" s="1"/>
  <c r="AY2788" i="8" s="1"/>
  <c r="AW2559" i="8"/>
  <c r="AX2559" i="8" s="1"/>
  <c r="AY2559" i="8" s="1"/>
  <c r="AW2020" i="8"/>
  <c r="AX2020" i="8" s="1"/>
  <c r="AY2020" i="8" s="1"/>
  <c r="AW1723" i="8"/>
  <c r="AW862" i="8"/>
  <c r="AX862" i="8" s="1"/>
  <c r="AY862" i="8" s="1"/>
  <c r="AW3740" i="8"/>
  <c r="AX3740" i="8" s="1"/>
  <c r="AY3740" i="8" s="1"/>
  <c r="AW3451" i="8"/>
  <c r="AX3451" i="8" s="1"/>
  <c r="AY3451" i="8" s="1"/>
  <c r="AW3227" i="8"/>
  <c r="AX3227" i="8" s="1"/>
  <c r="AY3227" i="8" s="1"/>
  <c r="AW2807" i="8"/>
  <c r="AX2807" i="8" s="1"/>
  <c r="AY2807" i="8" s="1"/>
  <c r="AW2472" i="8"/>
  <c r="AX2472" i="8" s="1"/>
  <c r="AY2472" i="8" s="1"/>
  <c r="AW2238" i="8"/>
  <c r="AW1996" i="8"/>
  <c r="AX1996" i="8" s="1"/>
  <c r="AY1996" i="8" s="1"/>
  <c r="AW1621" i="8"/>
  <c r="AX1621" i="8" s="1"/>
  <c r="AY1621" i="8" s="1"/>
  <c r="AW493" i="8"/>
  <c r="AX493" i="8" s="1"/>
  <c r="AY493" i="8" s="1"/>
  <c r="AW3625" i="8"/>
  <c r="AX3625" i="8" s="1"/>
  <c r="AY3625" i="8" s="1"/>
  <c r="AW3387" i="8"/>
  <c r="AX3387" i="8" s="1"/>
  <c r="AY3387" i="8" s="1"/>
  <c r="AW2680" i="8"/>
  <c r="AX2680" i="8" s="1"/>
  <c r="AY2680" i="8" s="1"/>
  <c r="AW2483" i="8"/>
  <c r="AX2483" i="8" s="1"/>
  <c r="AY2483" i="8" s="1"/>
  <c r="AW2227" i="8"/>
  <c r="AX2227" i="8" s="1"/>
  <c r="AY2227" i="8" s="1"/>
  <c r="AW1931" i="8"/>
  <c r="AX1931" i="8" s="1"/>
  <c r="AY1931" i="8" s="1"/>
  <c r="AW1343" i="8"/>
  <c r="AX1343" i="8" s="1"/>
  <c r="AY1343" i="8" s="1"/>
  <c r="AW3568" i="8"/>
  <c r="AX3568" i="8" s="1"/>
  <c r="AY3568" i="8" s="1"/>
  <c r="AW3258" i="8"/>
  <c r="AX3258" i="8" s="1"/>
  <c r="AY3258" i="8" s="1"/>
  <c r="AW2981" i="8"/>
  <c r="AX2981" i="8" s="1"/>
  <c r="AY2981" i="8" s="1"/>
  <c r="AW2752" i="8"/>
  <c r="AX2752" i="8" s="1"/>
  <c r="AY2752" i="8" s="1"/>
  <c r="AW2493" i="8"/>
  <c r="AX2493" i="8" s="1"/>
  <c r="AY2493" i="8" s="1"/>
  <c r="AW2206" i="8"/>
  <c r="AW1995" i="8"/>
  <c r="AW3396" i="8"/>
  <c r="AX3396" i="8" s="1"/>
  <c r="AY3396" i="8" s="1"/>
  <c r="AW2668" i="8"/>
  <c r="AX2668" i="8" s="1"/>
  <c r="AY2668" i="8" s="1"/>
  <c r="AW2113" i="8"/>
  <c r="AX2113" i="8" s="1"/>
  <c r="AY2113" i="8" s="1"/>
  <c r="AW1876" i="8"/>
  <c r="AX1876" i="8" s="1"/>
  <c r="AY1876" i="8" s="1"/>
  <c r="AW3567" i="8"/>
  <c r="AW3085" i="8"/>
  <c r="AW2804" i="8"/>
  <c r="AW2049" i="8"/>
  <c r="AX2049" i="8" s="1"/>
  <c r="AY2049" i="8" s="1"/>
  <c r="AW1609" i="8"/>
  <c r="AX1609" i="8" s="1"/>
  <c r="AY1609" i="8" s="1"/>
  <c r="AW353" i="8"/>
  <c r="AX353" i="8" s="1"/>
  <c r="AY353" i="8" s="1"/>
  <c r="AW3362" i="8"/>
  <c r="AX3362" i="8" s="1"/>
  <c r="AY3362" i="8" s="1"/>
  <c r="AW3104" i="8"/>
  <c r="AX3104" i="8" s="1"/>
  <c r="AY3104" i="8" s="1"/>
  <c r="AW2834" i="8"/>
  <c r="AW1928" i="8"/>
  <c r="AX1928" i="8" s="1"/>
  <c r="AY1928" i="8" s="1"/>
  <c r="AW3777" i="8"/>
  <c r="AX3777" i="8" s="1"/>
  <c r="AY3777" i="8" s="1"/>
  <c r="AW3501" i="8"/>
  <c r="AW1809" i="8"/>
  <c r="AX1809" i="8" s="1"/>
  <c r="AY1809" i="8" s="1"/>
  <c r="AW3746" i="8"/>
  <c r="AX3746" i="8" s="1"/>
  <c r="AY3746" i="8" s="1"/>
  <c r="AW44" i="8"/>
  <c r="AX44" i="8" s="1"/>
  <c r="AY44" i="8" s="1"/>
  <c r="AW1089" i="8"/>
  <c r="AX1089" i="8" s="1"/>
  <c r="AY1089" i="8" s="1"/>
  <c r="AW240" i="8"/>
  <c r="AX240" i="8" s="1"/>
  <c r="AY240" i="8" s="1"/>
  <c r="AX861" i="8"/>
  <c r="AY861" i="8" s="1"/>
  <c r="AX957" i="8"/>
  <c r="AY957" i="8" s="1"/>
  <c r="AX1133" i="8"/>
  <c r="AY1133" i="8" s="1"/>
  <c r="AX1239" i="8"/>
  <c r="AY1239" i="8" s="1"/>
  <c r="AX1255" i="8"/>
  <c r="AY1255" i="8" s="1"/>
  <c r="AX1303" i="8"/>
  <c r="AY1303" i="8" s="1"/>
  <c r="AX1335" i="8"/>
  <c r="AY1335" i="8" s="1"/>
  <c r="AX1399" i="8"/>
  <c r="AY1399" i="8" s="1"/>
  <c r="AX1431" i="8"/>
  <c r="AY1431" i="8" s="1"/>
  <c r="AX1447" i="8"/>
  <c r="AY1447" i="8" s="1"/>
  <c r="AX1817" i="8"/>
  <c r="AY1817" i="8" s="1"/>
  <c r="AX1833" i="8"/>
  <c r="AY1833" i="8" s="1"/>
  <c r="AX1865" i="8"/>
  <c r="AY1865" i="8" s="1"/>
  <c r="AX2214" i="8"/>
  <c r="AY2214" i="8" s="1"/>
  <c r="AX1906" i="8"/>
  <c r="AY1906" i="8" s="1"/>
  <c r="AX1938" i="8"/>
  <c r="AY1938" i="8" s="1"/>
  <c r="AX1954" i="8"/>
  <c r="AY1954" i="8" s="1"/>
  <c r="AX1986" i="8"/>
  <c r="AY1986" i="8" s="1"/>
  <c r="AX2018" i="8"/>
  <c r="AY2018" i="8" s="1"/>
  <c r="AX2034" i="8"/>
  <c r="AY2034" i="8" s="1"/>
  <c r="AX2066" i="8"/>
  <c r="AY2066" i="8" s="1"/>
  <c r="AX2082" i="8"/>
  <c r="AY2082" i="8" s="1"/>
  <c r="AX2506" i="8"/>
  <c r="AY2506" i="8" s="1"/>
  <c r="AX2526" i="8"/>
  <c r="AY2526" i="8" s="1"/>
  <c r="AX2548" i="8"/>
  <c r="AY2548" i="8" s="1"/>
  <c r="AX2580" i="8"/>
  <c r="AY2580" i="8" s="1"/>
  <c r="AX2596" i="8"/>
  <c r="AY2596" i="8" s="1"/>
  <c r="AX2612" i="8"/>
  <c r="AY2612" i="8" s="1"/>
  <c r="AX2628" i="8"/>
  <c r="AY2628" i="8" s="1"/>
  <c r="AX2644" i="8"/>
  <c r="AY2644" i="8" s="1"/>
  <c r="AX2660" i="8"/>
  <c r="AY2660" i="8" s="1"/>
  <c r="AX2820" i="8"/>
  <c r="AY2820" i="8" s="1"/>
  <c r="AX2846" i="8"/>
  <c r="AY2846" i="8" s="1"/>
  <c r="AX2863" i="8"/>
  <c r="AY2863" i="8" s="1"/>
  <c r="AX2676" i="8"/>
  <c r="AY2676" i="8" s="1"/>
  <c r="AX2692" i="8"/>
  <c r="AY2692" i="8" s="1"/>
  <c r="AX2708" i="8"/>
  <c r="AY2708" i="8" s="1"/>
  <c r="AX2724" i="8"/>
  <c r="AY2724" i="8" s="1"/>
  <c r="AX2740" i="8"/>
  <c r="AY2740" i="8" s="1"/>
  <c r="AX2756" i="8"/>
  <c r="AY2756" i="8" s="1"/>
  <c r="AX2772" i="8"/>
  <c r="AY2772" i="8" s="1"/>
  <c r="AX2907" i="8"/>
  <c r="AY2907" i="8" s="1"/>
  <c r="AX2926" i="8"/>
  <c r="AY2926" i="8" s="1"/>
  <c r="AX3201" i="8"/>
  <c r="AY3201" i="8" s="1"/>
  <c r="AX3063" i="8"/>
  <c r="AY3063" i="8" s="1"/>
  <c r="AX3079" i="8"/>
  <c r="AY3079" i="8" s="1"/>
  <c r="AX3111" i="8"/>
  <c r="AY3111" i="8" s="1"/>
  <c r="AX3127" i="8"/>
  <c r="AY3127" i="8" s="1"/>
  <c r="AX3143" i="8"/>
  <c r="AY3143" i="8" s="1"/>
  <c r="AX3159" i="8"/>
  <c r="AY3159" i="8" s="1"/>
  <c r="AX3175" i="8"/>
  <c r="AY3175" i="8" s="1"/>
  <c r="AX3274" i="8"/>
  <c r="AY3274" i="8" s="1"/>
  <c r="AX3290" i="8"/>
  <c r="AY3290" i="8" s="1"/>
  <c r="AX3306" i="8"/>
  <c r="AY3306" i="8" s="1"/>
  <c r="AX3322" i="8"/>
  <c r="AY3322" i="8" s="1"/>
  <c r="AX3335" i="8"/>
  <c r="AY3335" i="8" s="1"/>
  <c r="AX3418" i="8"/>
  <c r="AY3418" i="8" s="1"/>
  <c r="AX3405" i="8"/>
  <c r="AY3405" i="8" s="1"/>
  <c r="AX3352" i="8"/>
  <c r="AY3352" i="8" s="1"/>
  <c r="AX3448" i="8"/>
  <c r="AY3448" i="8" s="1"/>
  <c r="AX3649" i="8"/>
  <c r="AY3649" i="8" s="1"/>
  <c r="AX3691" i="8"/>
  <c r="AY3691" i="8" s="1"/>
  <c r="AX3529" i="8"/>
  <c r="AY3529" i="8" s="1"/>
  <c r="AX3661" i="8"/>
  <c r="AY3661" i="8" s="1"/>
  <c r="AX3712" i="8"/>
  <c r="AY3712" i="8" s="1"/>
  <c r="AW2802" i="8"/>
  <c r="AX2802" i="8" s="1"/>
  <c r="AY2802" i="8" s="1"/>
  <c r="AW3265" i="8"/>
  <c r="AW706" i="8"/>
  <c r="AX706" i="8" s="1"/>
  <c r="AY706" i="8" s="1"/>
  <c r="AW1287" i="8"/>
  <c r="AX1287" i="8" s="1"/>
  <c r="AY1287" i="8" s="1"/>
  <c r="AW3631" i="8"/>
  <c r="AX3631" i="8" s="1"/>
  <c r="AY3631" i="8" s="1"/>
  <c r="AW3694" i="8"/>
  <c r="AX3694" i="8" s="1"/>
  <c r="AY3694" i="8" s="1"/>
  <c r="AW1432" i="8"/>
  <c r="AX1432" i="8" s="1"/>
  <c r="AY1432" i="8" s="1"/>
  <c r="AW1256" i="8"/>
  <c r="AX1256" i="8" s="1"/>
  <c r="AY1256" i="8" s="1"/>
  <c r="AW557" i="8"/>
  <c r="AX557" i="8" s="1"/>
  <c r="AY557" i="8" s="1"/>
  <c r="AW897" i="8"/>
  <c r="AX897" i="8" s="1"/>
  <c r="AY897" i="8" s="1"/>
  <c r="AW2905" i="8"/>
  <c r="AX2905" i="8" s="1"/>
  <c r="AY2905" i="8" s="1"/>
  <c r="AW2791" i="8"/>
  <c r="AW2646" i="8"/>
  <c r="AX2646" i="8" s="1"/>
  <c r="AY2646" i="8" s="1"/>
  <c r="AW2390" i="8"/>
  <c r="AX2390" i="8" s="1"/>
  <c r="AY2390" i="8" s="1"/>
  <c r="AW2717" i="8"/>
  <c r="AX2717" i="8" s="1"/>
  <c r="AY2717" i="8" s="1"/>
  <c r="AW2853" i="8"/>
  <c r="AX2853" i="8" s="1"/>
  <c r="AY2853" i="8" s="1"/>
  <c r="AW1480" i="8"/>
  <c r="AX1480" i="8" s="1"/>
  <c r="AY1480" i="8" s="1"/>
  <c r="AW3124" i="8"/>
  <c r="AX3124" i="8" s="1"/>
  <c r="AY3124" i="8" s="1"/>
  <c r="AW1560" i="8"/>
  <c r="AX1560" i="8" s="1"/>
  <c r="AY1560" i="8" s="1"/>
  <c r="AW1926" i="8"/>
  <c r="AX1926" i="8" s="1"/>
  <c r="AY1926" i="8" s="1"/>
  <c r="AW1670" i="8"/>
  <c r="AW1414" i="8"/>
  <c r="AX1414" i="8" s="1"/>
  <c r="AY1414" i="8" s="1"/>
  <c r="AW510" i="8"/>
  <c r="AX510" i="8" s="1"/>
  <c r="AY510" i="8" s="1"/>
  <c r="AW1669" i="8"/>
  <c r="AX1669" i="8" s="1"/>
  <c r="AY1669" i="8" s="1"/>
  <c r="AW1413" i="8"/>
  <c r="AX1413" i="8" s="1"/>
  <c r="AY1413" i="8" s="1"/>
  <c r="AW1157" i="8"/>
  <c r="AX1157" i="8" s="1"/>
  <c r="AY1157" i="8" s="1"/>
  <c r="AW509" i="8"/>
  <c r="AX509" i="8" s="1"/>
  <c r="AY509" i="8" s="1"/>
  <c r="AW1764" i="8"/>
  <c r="AX1764" i="8" s="1"/>
  <c r="AY1764" i="8" s="1"/>
  <c r="AW1508" i="8"/>
  <c r="AX1508" i="8" s="1"/>
  <c r="AY1508" i="8" s="1"/>
  <c r="AW1252" i="8"/>
  <c r="AX1252" i="8" s="1"/>
  <c r="AY1252" i="8" s="1"/>
  <c r="AW1427" i="8"/>
  <c r="AX1427" i="8" s="1"/>
  <c r="AY1427" i="8" s="1"/>
  <c r="AW1171" i="8"/>
  <c r="AX1171" i="8" s="1"/>
  <c r="AY1171" i="8" s="1"/>
  <c r="AW1842" i="8"/>
  <c r="AX1842" i="8" s="1"/>
  <c r="AY1842" i="8" s="1"/>
  <c r="AW1330" i="8"/>
  <c r="AX1330" i="8" s="1"/>
  <c r="AY1330" i="8" s="1"/>
  <c r="AW1025" i="8"/>
  <c r="AX1025" i="8" s="1"/>
  <c r="AY1025" i="8" s="1"/>
  <c r="AW174" i="8"/>
  <c r="AX174" i="8" s="1"/>
  <c r="AY174" i="8" s="1"/>
  <c r="AW1600" i="8"/>
  <c r="AX1600" i="8" s="1"/>
  <c r="AY1600" i="8" s="1"/>
  <c r="AW1344" i="8"/>
  <c r="AW1053" i="8"/>
  <c r="AX1053" i="8" s="1"/>
  <c r="AY1053" i="8" s="1"/>
  <c r="AW227" i="8"/>
  <c r="AX227" i="8" s="1"/>
  <c r="AY227" i="8" s="1"/>
  <c r="AW1615" i="8"/>
  <c r="AX1615" i="8" s="1"/>
  <c r="AY1615" i="8" s="1"/>
  <c r="AW1359" i="8"/>
  <c r="AX1359" i="8" s="1"/>
  <c r="AY1359" i="8" s="1"/>
  <c r="AW1101" i="8"/>
  <c r="AX1101" i="8" s="1"/>
  <c r="AY1101" i="8" s="1"/>
  <c r="AW350" i="8"/>
  <c r="AX350" i="8" s="1"/>
  <c r="AY350" i="8" s="1"/>
  <c r="AW1549" i="8"/>
  <c r="AX1549" i="8" s="1"/>
  <c r="AY1549" i="8" s="1"/>
  <c r="AW960" i="8"/>
  <c r="AX960" i="8" s="1"/>
  <c r="AY960" i="8" s="1"/>
  <c r="AW29" i="8"/>
  <c r="AX29" i="8" s="1"/>
  <c r="AY29" i="8" s="1"/>
  <c r="AW1308" i="8"/>
  <c r="AX1308" i="8" s="1"/>
  <c r="AY1308" i="8" s="1"/>
  <c r="AW989" i="8"/>
  <c r="AX989" i="8" s="1"/>
  <c r="AY989" i="8" s="1"/>
  <c r="AW83" i="8"/>
  <c r="AX83" i="8" s="1"/>
  <c r="AY83" i="8" s="1"/>
  <c r="AW2091" i="8"/>
  <c r="AX2091" i="8" s="1"/>
  <c r="AY2091" i="8" s="1"/>
  <c r="AW1579" i="8"/>
  <c r="AX1579" i="8" s="1"/>
  <c r="AY1579" i="8" s="1"/>
  <c r="AW1323" i="8"/>
  <c r="AX1323" i="8" s="1"/>
  <c r="AY1323" i="8" s="1"/>
  <c r="AW1011" i="8"/>
  <c r="AW1338" i="8"/>
  <c r="AW1040" i="8"/>
  <c r="AW206" i="8"/>
  <c r="AX206" i="8" s="1"/>
  <c r="AY206" i="8" s="1"/>
  <c r="AW1577" i="8"/>
  <c r="AW1321" i="8"/>
  <c r="AW141" i="8"/>
  <c r="AX141" i="8" s="1"/>
  <c r="AY141" i="8" s="1"/>
  <c r="AW513" i="8"/>
  <c r="AX513" i="8" s="1"/>
  <c r="AY513" i="8" s="1"/>
  <c r="AW944" i="8"/>
  <c r="AX944" i="8" s="1"/>
  <c r="AY944" i="8" s="1"/>
  <c r="AW688" i="8"/>
  <c r="AX688" i="8" s="1"/>
  <c r="AY688" i="8" s="1"/>
  <c r="AW176" i="8"/>
  <c r="AX176" i="8" s="1"/>
  <c r="AY176" i="8" s="1"/>
  <c r="AW815" i="8"/>
  <c r="AX815" i="8" s="1"/>
  <c r="AY815" i="8" s="1"/>
  <c r="AW559" i="8"/>
  <c r="AX559" i="8" s="1"/>
  <c r="AY559" i="8" s="1"/>
  <c r="AW303" i="8"/>
  <c r="AX303" i="8" s="1"/>
  <c r="AY303" i="8" s="1"/>
  <c r="AW47" i="8"/>
  <c r="AX47" i="8" s="1"/>
  <c r="AY47" i="8" s="1"/>
  <c r="AW684" i="8"/>
  <c r="AX684" i="8" s="1"/>
  <c r="AY684" i="8" s="1"/>
  <c r="AW428" i="8"/>
  <c r="AX428" i="8" s="1"/>
  <c r="AY428" i="8" s="1"/>
  <c r="AW172" i="8"/>
  <c r="AX172" i="8" s="1"/>
  <c r="AY172" i="8" s="1"/>
  <c r="AW1067" i="8"/>
  <c r="AX1067" i="8" s="1"/>
  <c r="AY1067" i="8" s="1"/>
  <c r="AW811" i="8"/>
  <c r="AX811" i="8" s="1"/>
  <c r="AY811" i="8" s="1"/>
  <c r="AW299" i="8"/>
  <c r="AX299" i="8" s="1"/>
  <c r="AY299" i="8" s="1"/>
  <c r="AW43" i="8"/>
  <c r="AX43" i="8" s="1"/>
  <c r="AY43" i="8" s="1"/>
  <c r="AW490" i="8"/>
  <c r="AX490" i="8" s="1"/>
  <c r="AY490" i="8" s="1"/>
  <c r="AW1113" i="8"/>
  <c r="AX1113" i="8" s="1"/>
  <c r="AY1113" i="8" s="1"/>
  <c r="AW857" i="8"/>
  <c r="AX857" i="8" s="1"/>
  <c r="AY857" i="8" s="1"/>
  <c r="AW345" i="8"/>
  <c r="AX345" i="8" s="1"/>
  <c r="AY345" i="8" s="1"/>
  <c r="AW89" i="8"/>
  <c r="AX89" i="8" s="1"/>
  <c r="AY89" i="8" s="1"/>
  <c r="AW728" i="8"/>
  <c r="AX728" i="8" s="1"/>
  <c r="AY728" i="8" s="1"/>
  <c r="AW472" i="8"/>
  <c r="AX472" i="8" s="1"/>
  <c r="AY472" i="8" s="1"/>
  <c r="AW216" i="8"/>
  <c r="AX216" i="8" s="1"/>
  <c r="AY216" i="8" s="1"/>
  <c r="AW1015" i="8"/>
  <c r="AX1015" i="8" s="1"/>
  <c r="AY1015" i="8" s="1"/>
  <c r="AW503" i="8"/>
  <c r="AX503" i="8" s="1"/>
  <c r="AY503" i="8" s="1"/>
  <c r="AW247" i="8"/>
  <c r="AX247" i="8" s="1"/>
  <c r="AY247" i="8" s="1"/>
  <c r="AW1142" i="8"/>
  <c r="AX1142" i="8" s="1"/>
  <c r="AY1142" i="8" s="1"/>
  <c r="AW886" i="8"/>
  <c r="AX886" i="8" s="1"/>
  <c r="AY886" i="8" s="1"/>
  <c r="AW630" i="8"/>
  <c r="AX630" i="8" s="1"/>
  <c r="AY630" i="8" s="1"/>
  <c r="AW374" i="8"/>
  <c r="AX374" i="8" s="1"/>
  <c r="AY374" i="8" s="1"/>
  <c r="AW118" i="8"/>
  <c r="AX118" i="8" s="1"/>
  <c r="AY118" i="8" s="1"/>
  <c r="AW1013" i="8"/>
  <c r="AX1013" i="8" s="1"/>
  <c r="AY1013" i="8" s="1"/>
  <c r="AW501" i="8"/>
  <c r="AX501" i="8" s="1"/>
  <c r="AY501" i="8" s="1"/>
  <c r="AW1140" i="8"/>
  <c r="AW372" i="8"/>
  <c r="AX372" i="8" s="1"/>
  <c r="AY372" i="8" s="1"/>
  <c r="AW116" i="8"/>
  <c r="AX116" i="8" s="1"/>
  <c r="AY116" i="8" s="1"/>
  <c r="AU3289" i="8"/>
  <c r="AU3642" i="8"/>
  <c r="AU3386" i="8"/>
  <c r="AU3130" i="8"/>
  <c r="AU2618" i="8"/>
  <c r="AU2362" i="8"/>
  <c r="AU2106" i="8"/>
  <c r="AU216" i="8"/>
  <c r="AU2825" i="8"/>
  <c r="AW1779" i="8"/>
  <c r="AX1779" i="8" s="1"/>
  <c r="AY1779" i="8" s="1"/>
  <c r="AU3304" i="8"/>
  <c r="AU2792" i="8"/>
  <c r="AU2024" i="8"/>
  <c r="AU792" i="8"/>
  <c r="AW1965" i="8"/>
  <c r="AX1965" i="8" s="1"/>
  <c r="AY1965" i="8" s="1"/>
  <c r="AU2823" i="8"/>
  <c r="AU2597" i="8"/>
  <c r="AU3188" i="8"/>
  <c r="AU2932" i="8"/>
  <c r="AU2676" i="8"/>
  <c r="AU2164" i="8"/>
  <c r="AU522" i="8"/>
  <c r="AU3011" i="8"/>
  <c r="AU2499" i="8"/>
  <c r="AU1985" i="8"/>
  <c r="AU3122" i="8"/>
  <c r="AU2354" i="8"/>
  <c r="AU2098" i="8"/>
  <c r="AU170" i="8"/>
  <c r="AU2137" i="8"/>
  <c r="AU3137" i="8"/>
  <c r="AU2881" i="8"/>
  <c r="AU2625" i="8"/>
  <c r="AU1612" i="8"/>
  <c r="AU250" i="8"/>
  <c r="AU3152" i="8"/>
  <c r="AU2128" i="8"/>
  <c r="AU330" i="8"/>
  <c r="AU2793" i="8"/>
  <c r="AU2885" i="8"/>
  <c r="AU3327" i="8"/>
  <c r="AU2815" i="8"/>
  <c r="AW2765" i="8"/>
  <c r="AX2765" i="8" s="1"/>
  <c r="AY2765" i="8" s="1"/>
  <c r="AU2935" i="8"/>
  <c r="AU3614" i="8"/>
  <c r="AU2846" i="8"/>
  <c r="AU2334" i="8"/>
  <c r="AU2078" i="8"/>
  <c r="AU1432" i="8"/>
  <c r="AU3109" i="8"/>
  <c r="AU3744" i="8"/>
  <c r="AU3101" i="8"/>
  <c r="AU2333" i="8"/>
  <c r="AU3623" i="8"/>
  <c r="AU3141" i="8"/>
  <c r="AU3052" i="8"/>
  <c r="AU2028" i="8"/>
  <c r="AW2261" i="8"/>
  <c r="AX2261" i="8" s="1"/>
  <c r="AY2261" i="8" s="1"/>
  <c r="AU2133" i="8"/>
  <c r="AU3739" i="8"/>
  <c r="AU3483" i="8"/>
  <c r="AU1917" i="8"/>
  <c r="AU1869" i="8"/>
  <c r="AU1613" i="8"/>
  <c r="AU1357" i="8"/>
  <c r="AU1101" i="8"/>
  <c r="AU333" i="8"/>
  <c r="AU779" i="8"/>
  <c r="AU11" i="8"/>
  <c r="AW1923" i="8"/>
  <c r="AX1923" i="8" s="1"/>
  <c r="AY1923" i="8" s="1"/>
  <c r="AU1481" i="8"/>
  <c r="AW2509" i="8"/>
  <c r="AX2509" i="8" s="1"/>
  <c r="AY2509" i="8" s="1"/>
  <c r="AW579" i="8"/>
  <c r="AX579" i="8" s="1"/>
  <c r="AY579" i="8" s="1"/>
  <c r="AU1431" i="8"/>
  <c r="AW3432" i="8"/>
  <c r="AX3432" i="8" s="1"/>
  <c r="AY3432" i="8" s="1"/>
  <c r="AW2375" i="8"/>
  <c r="AX2375" i="8" s="1"/>
  <c r="AY2375" i="8" s="1"/>
  <c r="AU1942" i="8"/>
  <c r="AU1686" i="8"/>
  <c r="AU1430" i="8"/>
  <c r="AU1174" i="8"/>
  <c r="AU918" i="8"/>
  <c r="AU662" i="8"/>
  <c r="AU406" i="8"/>
  <c r="AU150" i="8"/>
  <c r="AW2505" i="8"/>
  <c r="AX2505" i="8" s="1"/>
  <c r="AY2505" i="8" s="1"/>
  <c r="AU1477" i="8"/>
  <c r="AU1221" i="8"/>
  <c r="AW3551" i="8"/>
  <c r="AW2664" i="8"/>
  <c r="AU1764" i="8"/>
  <c r="AU1508" i="8"/>
  <c r="AU1252" i="8"/>
  <c r="AU484" i="8"/>
  <c r="AW3550" i="8"/>
  <c r="AW2408" i="8"/>
  <c r="AX2408" i="8" s="1"/>
  <c r="AY2408" i="8" s="1"/>
  <c r="AU1491" i="8"/>
  <c r="AU1235" i="8"/>
  <c r="AU467" i="8"/>
  <c r="AU211" i="8"/>
  <c r="AU1986" i="8"/>
  <c r="AU706" i="8"/>
  <c r="AW3548" i="8"/>
  <c r="AX3548" i="8" s="1"/>
  <c r="AY3548" i="8" s="1"/>
  <c r="AW2619" i="8"/>
  <c r="AU1905" i="8"/>
  <c r="AU1649" i="8"/>
  <c r="AU625" i="8"/>
  <c r="AU113" i="8"/>
  <c r="AW2904" i="8"/>
  <c r="AX2904" i="8" s="1"/>
  <c r="AY2904" i="8" s="1"/>
  <c r="AW1893" i="8"/>
  <c r="AX1893" i="8" s="1"/>
  <c r="AY1893" i="8" s="1"/>
  <c r="AU1664" i="8"/>
  <c r="AU1152" i="8"/>
  <c r="AW2443" i="8"/>
  <c r="AX2443" i="8" s="1"/>
  <c r="AY2443" i="8" s="1"/>
  <c r="AU1711" i="8"/>
  <c r="AU1199" i="8"/>
  <c r="AW3537" i="8"/>
  <c r="AW2485" i="8"/>
  <c r="AX2485" i="8" s="1"/>
  <c r="AY2485" i="8" s="1"/>
  <c r="AU1982" i="8"/>
  <c r="AU1214" i="8"/>
  <c r="AU958" i="8"/>
  <c r="AU702" i="8"/>
  <c r="AW3536" i="8"/>
  <c r="AX3536" i="8" s="1"/>
  <c r="AY3536" i="8" s="1"/>
  <c r="AW3786" i="8"/>
  <c r="AW3478" i="8"/>
  <c r="AX3478" i="8" s="1"/>
  <c r="AY3478" i="8" s="1"/>
  <c r="AW2542" i="8"/>
  <c r="AW2314" i="8"/>
  <c r="AX2314" i="8" s="1"/>
  <c r="AY2314" i="8" s="1"/>
  <c r="AW1781" i="8"/>
  <c r="AW3734" i="8"/>
  <c r="AW2643" i="8"/>
  <c r="AX2643" i="8" s="1"/>
  <c r="AY2643" i="8" s="1"/>
  <c r="AW2409" i="8"/>
  <c r="AX2409" i="8" s="1"/>
  <c r="AY2409" i="8" s="1"/>
  <c r="AW1945" i="8"/>
  <c r="AX1945" i="8" s="1"/>
  <c r="AY1945" i="8" s="1"/>
  <c r="AW1537" i="8"/>
  <c r="AX1537" i="8" s="1"/>
  <c r="AY1537" i="8" s="1"/>
  <c r="AW148" i="8"/>
  <c r="AX148" i="8" s="1"/>
  <c r="AY148" i="8" s="1"/>
  <c r="AW3595" i="8"/>
  <c r="AX3595" i="8" s="1"/>
  <c r="AY3595" i="8" s="1"/>
  <c r="AW2777" i="8"/>
  <c r="AX2777" i="8" s="1"/>
  <c r="AY2777" i="8" s="1"/>
  <c r="AW2189" i="8"/>
  <c r="AX2189" i="8" s="1"/>
  <c r="AY2189" i="8" s="1"/>
  <c r="AW1705" i="8"/>
  <c r="AW801" i="8"/>
  <c r="AX801" i="8" s="1"/>
  <c r="AY801" i="8" s="1"/>
  <c r="AW3205" i="8"/>
  <c r="AX3205" i="8" s="1"/>
  <c r="AY3205" i="8" s="1"/>
  <c r="AW3004" i="8"/>
  <c r="AX3004" i="8" s="1"/>
  <c r="AY3004" i="8" s="1"/>
  <c r="AW2786" i="8"/>
  <c r="AX2786" i="8" s="1"/>
  <c r="AY2786" i="8" s="1"/>
  <c r="AW2462" i="8"/>
  <c r="AX2462" i="8" s="1"/>
  <c r="AY2462" i="8" s="1"/>
  <c r="AW3603" i="8"/>
  <c r="AX3603" i="8" s="1"/>
  <c r="AY3603" i="8" s="1"/>
  <c r="AW3376" i="8"/>
  <c r="AX3376" i="8" s="1"/>
  <c r="AY3376" i="8" s="1"/>
  <c r="AW3193" i="8"/>
  <c r="AX3193" i="8" s="1"/>
  <c r="AY3193" i="8" s="1"/>
  <c r="AW2931" i="8"/>
  <c r="AX2931" i="8" s="1"/>
  <c r="AY2931" i="8" s="1"/>
  <c r="AW2471" i="8"/>
  <c r="AX2471" i="8" s="1"/>
  <c r="AY2471" i="8" s="1"/>
  <c r="AW2216" i="8"/>
  <c r="AX2216" i="8" s="1"/>
  <c r="AY2216" i="8" s="1"/>
  <c r="AW3247" i="8"/>
  <c r="AX3247" i="8" s="1"/>
  <c r="AY3247" i="8" s="1"/>
  <c r="AW2461" i="8"/>
  <c r="AX2461" i="8" s="1"/>
  <c r="AY2461" i="8" s="1"/>
  <c r="AW1698" i="8"/>
  <c r="AX1698" i="8" s="1"/>
  <c r="AY1698" i="8" s="1"/>
  <c r="AW674" i="8"/>
  <c r="AX674" i="8" s="1"/>
  <c r="AY674" i="8" s="1"/>
  <c r="AW3192" i="8"/>
  <c r="AW2908" i="8"/>
  <c r="AX2908" i="8" s="1"/>
  <c r="AY2908" i="8" s="1"/>
  <c r="AW2648" i="8"/>
  <c r="AW3789" i="8"/>
  <c r="AX3789" i="8" s="1"/>
  <c r="AY3789" i="8" s="1"/>
  <c r="AW2545" i="8"/>
  <c r="AX2545" i="8" s="1"/>
  <c r="AY2545" i="8" s="1"/>
  <c r="AW1552" i="8"/>
  <c r="AX1552" i="8" s="1"/>
  <c r="AY1552" i="8" s="1"/>
  <c r="AW3342" i="8"/>
  <c r="AX3342" i="8" s="1"/>
  <c r="AY3342" i="8" s="1"/>
  <c r="AW2102" i="8"/>
  <c r="AX2102" i="8" s="1"/>
  <c r="AY2102" i="8" s="1"/>
  <c r="AW1918" i="8"/>
  <c r="AX1918" i="8" s="1"/>
  <c r="AY1918" i="8" s="1"/>
  <c r="AW1468" i="8"/>
  <c r="AX1468" i="8" s="1"/>
  <c r="AY1468" i="8" s="1"/>
  <c r="AW3757" i="8"/>
  <c r="AX3757" i="8" s="1"/>
  <c r="AY3757" i="8" s="1"/>
  <c r="AW3480" i="8"/>
  <c r="AX3480" i="8" s="1"/>
  <c r="AY3480" i="8" s="1"/>
  <c r="AW3157" i="8"/>
  <c r="AX3157" i="8" s="1"/>
  <c r="AY3157" i="8" s="1"/>
  <c r="AW2886" i="8"/>
  <c r="AW2391" i="8"/>
  <c r="AX2391" i="8" s="1"/>
  <c r="AY2391" i="8" s="1"/>
  <c r="AW2036" i="8"/>
  <c r="AX2036" i="8" s="1"/>
  <c r="AY2036" i="8" s="1"/>
  <c r="AW1798" i="8"/>
  <c r="AX1798" i="8" s="1"/>
  <c r="AY1798" i="8" s="1"/>
  <c r="AW939" i="8"/>
  <c r="AX939" i="8" s="1"/>
  <c r="AY939" i="8" s="1"/>
  <c r="AW3736" i="8"/>
  <c r="AX3736" i="8" s="1"/>
  <c r="AY3736" i="8" s="1"/>
  <c r="AW3468" i="8"/>
  <c r="AX3468" i="8" s="1"/>
  <c r="AY3468" i="8" s="1"/>
  <c r="AW458" i="8"/>
  <c r="AX458" i="8" s="1"/>
  <c r="AY458" i="8" s="1"/>
  <c r="AW828" i="8"/>
  <c r="AW1066" i="8"/>
  <c r="AX1066" i="8" s="1"/>
  <c r="AY1066" i="8" s="1"/>
  <c r="AX1462" i="8"/>
  <c r="AY1462" i="8" s="1"/>
  <c r="AX1478" i="8"/>
  <c r="AY1478" i="8" s="1"/>
  <c r="AX1494" i="8"/>
  <c r="AY1494" i="8" s="1"/>
  <c r="AX1510" i="8"/>
  <c r="AY1510" i="8" s="1"/>
  <c r="AX1622" i="8"/>
  <c r="AY1622" i="8" s="1"/>
  <c r="AX1654" i="8"/>
  <c r="AY1654" i="8" s="1"/>
  <c r="AX1670" i="8"/>
  <c r="AY1670" i="8" s="1"/>
  <c r="AX1686" i="8"/>
  <c r="AY1686" i="8" s="1"/>
  <c r="AX1802" i="8"/>
  <c r="AY1802" i="8" s="1"/>
  <c r="AX2327" i="8"/>
  <c r="AY2327" i="8" s="1"/>
  <c r="AX2311" i="8"/>
  <c r="AY2311" i="8" s="1"/>
  <c r="AX1955" i="8"/>
  <c r="AY1955" i="8" s="1"/>
  <c r="AX1987" i="8"/>
  <c r="AY1987" i="8" s="1"/>
  <c r="AX2003" i="8"/>
  <c r="AY2003" i="8" s="1"/>
  <c r="AX2019" i="8"/>
  <c r="AY2019" i="8" s="1"/>
  <c r="AX2051" i="8"/>
  <c r="AY2051" i="8" s="1"/>
  <c r="AX2067" i="8"/>
  <c r="AY2067" i="8" s="1"/>
  <c r="AX2083" i="8"/>
  <c r="AY2083" i="8" s="1"/>
  <c r="AX2099" i="8"/>
  <c r="AY2099" i="8" s="1"/>
  <c r="AX2310" i="8"/>
  <c r="AY2310" i="8" s="1"/>
  <c r="AX2535" i="8"/>
  <c r="AY2535" i="8" s="1"/>
  <c r="AX2363" i="8"/>
  <c r="AY2363" i="8" s="1"/>
  <c r="AX2379" i="8"/>
  <c r="AY2379" i="8" s="1"/>
  <c r="AX2395" i="8"/>
  <c r="AY2395" i="8" s="1"/>
  <c r="AX2411" i="8"/>
  <c r="AY2411" i="8" s="1"/>
  <c r="AX2427" i="8"/>
  <c r="AY2427" i="8" s="1"/>
  <c r="AX2459" i="8"/>
  <c r="AY2459" i="8" s="1"/>
  <c r="AX2475" i="8"/>
  <c r="AY2475" i="8" s="1"/>
  <c r="AX2491" i="8"/>
  <c r="AY2491" i="8" s="1"/>
  <c r="AX2834" i="8"/>
  <c r="AY2834" i="8" s="1"/>
  <c r="AX2839" i="8"/>
  <c r="AY2839" i="8" s="1"/>
  <c r="AX2862" i="8"/>
  <c r="AY2862" i="8" s="1"/>
  <c r="AX2879" i="8"/>
  <c r="AY2879" i="8" s="1"/>
  <c r="AX2890" i="8"/>
  <c r="AY2890" i="8" s="1"/>
  <c r="AX2923" i="8"/>
  <c r="AY2923" i="8" s="1"/>
  <c r="AX2978" i="8"/>
  <c r="AY2978" i="8" s="1"/>
  <c r="AX2994" i="8"/>
  <c r="AY2994" i="8" s="1"/>
  <c r="AX3026" i="8"/>
  <c r="AY3026" i="8" s="1"/>
  <c r="AX3192" i="8"/>
  <c r="AY3192" i="8" s="1"/>
  <c r="AX3064" i="8"/>
  <c r="AY3064" i="8" s="1"/>
  <c r="AX3080" i="8"/>
  <c r="AY3080" i="8" s="1"/>
  <c r="AX3096" i="8"/>
  <c r="AY3096" i="8" s="1"/>
  <c r="AX3112" i="8"/>
  <c r="AY3112" i="8" s="1"/>
  <c r="AX3128" i="8"/>
  <c r="AY3128" i="8" s="1"/>
  <c r="AX3144" i="8"/>
  <c r="AY3144" i="8" s="1"/>
  <c r="AX3374" i="8"/>
  <c r="AY3374" i="8" s="1"/>
  <c r="AX3608" i="8"/>
  <c r="AY3608" i="8" s="1"/>
  <c r="AX3449" i="8"/>
  <c r="AY3449" i="8" s="1"/>
  <c r="AX3481" i="8"/>
  <c r="AY3481" i="8" s="1"/>
  <c r="AX3497" i="8"/>
  <c r="AY3497" i="8" s="1"/>
  <c r="AX3655" i="8"/>
  <c r="AY3655" i="8" s="1"/>
  <c r="AX3635" i="8"/>
  <c r="AY3635" i="8" s="1"/>
  <c r="AX3514" i="8"/>
  <c r="AY3514" i="8" s="1"/>
  <c r="AX3530" i="8"/>
  <c r="AY3530" i="8" s="1"/>
  <c r="AX3594" i="8"/>
  <c r="AY3594" i="8" s="1"/>
  <c r="AX3627" i="8"/>
  <c r="AY3627" i="8" s="1"/>
  <c r="AX3703" i="8"/>
  <c r="AY3703" i="8" s="1"/>
  <c r="AX3731" i="8"/>
  <c r="AY3731" i="8" s="1"/>
  <c r="AX3747" i="8"/>
  <c r="AY3747" i="8" s="1"/>
  <c r="AX3763" i="8"/>
  <c r="AY3763" i="8" s="1"/>
  <c r="AX3795" i="8"/>
  <c r="AY3795" i="8" s="1"/>
  <c r="AW365" i="8"/>
  <c r="AX365" i="8" s="1"/>
  <c r="AY365" i="8" s="1"/>
  <c r="AW1201" i="8"/>
  <c r="AX1201" i="8" s="1"/>
  <c r="AY1201" i="8" s="1"/>
  <c r="AW2335" i="8"/>
  <c r="AX2335" i="8" s="1"/>
  <c r="AY2335" i="8" s="1"/>
  <c r="AW1448" i="8"/>
  <c r="AX1448" i="8" s="1"/>
  <c r="AY1448" i="8" s="1"/>
  <c r="AW1784" i="8"/>
  <c r="AW1527" i="8"/>
  <c r="AW1351" i="8"/>
  <c r="AX1351" i="8" s="1"/>
  <c r="AY1351" i="8" s="1"/>
  <c r="AW1175" i="8"/>
  <c r="AX1175" i="8" s="1"/>
  <c r="AY1175" i="8" s="1"/>
  <c r="AW3244" i="8"/>
  <c r="AX3244" i="8" s="1"/>
  <c r="AY3244" i="8" s="1"/>
  <c r="AW195" i="8"/>
  <c r="AX195" i="8" s="1"/>
  <c r="AY195" i="8" s="1"/>
  <c r="AW3145" i="8"/>
  <c r="AX3145" i="8" s="1"/>
  <c r="AY3145" i="8" s="1"/>
  <c r="AW1672" i="8"/>
  <c r="AX1672" i="8" s="1"/>
  <c r="AY1672" i="8" s="1"/>
  <c r="AW1752" i="8"/>
  <c r="AW3287" i="8"/>
  <c r="AX3287" i="8" s="1"/>
  <c r="AY3287" i="8" s="1"/>
  <c r="AW3031" i="8"/>
  <c r="AX3031" i="8" s="1"/>
  <c r="AY3031" i="8" s="1"/>
  <c r="AW1008" i="8"/>
  <c r="AX1008" i="8" s="1"/>
  <c r="AY1008" i="8" s="1"/>
  <c r="AW3654" i="8"/>
  <c r="AX3654" i="8" s="1"/>
  <c r="AY3654" i="8" s="1"/>
  <c r="AW1656" i="8"/>
  <c r="AX1656" i="8" s="1"/>
  <c r="AY1656" i="8" s="1"/>
  <c r="AW3093" i="8"/>
  <c r="AX3093" i="8" s="1"/>
  <c r="AY3093" i="8" s="1"/>
  <c r="AW2325" i="8"/>
  <c r="AX2325" i="8" s="1"/>
  <c r="AY2325" i="8" s="1"/>
  <c r="AW3620" i="8"/>
  <c r="AX3620" i="8" s="1"/>
  <c r="AY3620" i="8" s="1"/>
  <c r="AW1479" i="8"/>
  <c r="AW1137" i="8"/>
  <c r="AX1137" i="8" s="1"/>
  <c r="AY1137" i="8" s="1"/>
  <c r="AW1653" i="8"/>
  <c r="AX1653" i="8" s="1"/>
  <c r="AY1653" i="8" s="1"/>
  <c r="AW1397" i="8"/>
  <c r="AX1397" i="8" s="1"/>
  <c r="AY1397" i="8" s="1"/>
  <c r="AW1136" i="8"/>
  <c r="AW445" i="8"/>
  <c r="AX445" i="8" s="1"/>
  <c r="AY445" i="8" s="1"/>
  <c r="AW1748" i="8"/>
  <c r="AX1748" i="8" s="1"/>
  <c r="AY1748" i="8" s="1"/>
  <c r="AW1492" i="8"/>
  <c r="AX1492" i="8" s="1"/>
  <c r="AY1492" i="8" s="1"/>
  <c r="AW1236" i="8"/>
  <c r="AX1236" i="8" s="1"/>
  <c r="AY1236" i="8" s="1"/>
  <c r="AW802" i="8"/>
  <c r="AX802" i="8" s="1"/>
  <c r="AY802" i="8" s="1"/>
  <c r="AW1667" i="8"/>
  <c r="AX1667" i="8" s="1"/>
  <c r="AY1667" i="8" s="1"/>
  <c r="AW1411" i="8"/>
  <c r="AX1411" i="8" s="1"/>
  <c r="AY1411" i="8" s="1"/>
  <c r="AW1155" i="8"/>
  <c r="AW498" i="8"/>
  <c r="AX498" i="8" s="1"/>
  <c r="AY498" i="8" s="1"/>
  <c r="AW1570" i="8"/>
  <c r="AX1570" i="8" s="1"/>
  <c r="AY1570" i="8" s="1"/>
  <c r="AW995" i="8"/>
  <c r="AW110" i="8"/>
  <c r="AX110" i="8" s="1"/>
  <c r="AY110" i="8" s="1"/>
  <c r="AW1584" i="8"/>
  <c r="AX1584" i="8" s="1"/>
  <c r="AY1584" i="8" s="1"/>
  <c r="AW1328" i="8"/>
  <c r="AW1052" i="8"/>
  <c r="AX1052" i="8" s="1"/>
  <c r="AY1052" i="8" s="1"/>
  <c r="AW1614" i="8"/>
  <c r="AX1614" i="8" s="1"/>
  <c r="AY1614" i="8" s="1"/>
  <c r="AW1358" i="8"/>
  <c r="AW1073" i="8"/>
  <c r="AX1073" i="8" s="1"/>
  <c r="AY1073" i="8" s="1"/>
  <c r="AW286" i="8"/>
  <c r="AX286" i="8" s="1"/>
  <c r="AY286" i="8" s="1"/>
  <c r="AW1789" i="8"/>
  <c r="AX1789" i="8" s="1"/>
  <c r="AY1789" i="8" s="1"/>
  <c r="AW1533" i="8"/>
  <c r="AX1533" i="8" s="1"/>
  <c r="AY1533" i="8" s="1"/>
  <c r="AW926" i="8"/>
  <c r="AX926" i="8" s="1"/>
  <c r="AY926" i="8" s="1"/>
  <c r="AW1548" i="8"/>
  <c r="AX1548" i="8" s="1"/>
  <c r="AY1548" i="8" s="1"/>
  <c r="AW959" i="8"/>
  <c r="AX959" i="8" s="1"/>
  <c r="AY959" i="8" s="1"/>
  <c r="AW19" i="8"/>
  <c r="AX19" i="8" s="1"/>
  <c r="AY19" i="8" s="1"/>
  <c r="AW1563" i="8"/>
  <c r="AX1563" i="8" s="1"/>
  <c r="AY1563" i="8" s="1"/>
  <c r="AW1307" i="8"/>
  <c r="AW988" i="8"/>
  <c r="AX988" i="8" s="1"/>
  <c r="AY988" i="8" s="1"/>
  <c r="AW82" i="8"/>
  <c r="AX82" i="8" s="1"/>
  <c r="AY82" i="8" s="1"/>
  <c r="AW1578" i="8"/>
  <c r="AX1578" i="8" s="1"/>
  <c r="AY1578" i="8" s="1"/>
  <c r="AW1322" i="8"/>
  <c r="AW1010" i="8"/>
  <c r="AW142" i="8"/>
  <c r="AX142" i="8" s="1"/>
  <c r="AY142" i="8" s="1"/>
  <c r="AW1561" i="8"/>
  <c r="AX1561" i="8" s="1"/>
  <c r="AY1561" i="8" s="1"/>
  <c r="AW1305" i="8"/>
  <c r="AX1305" i="8" s="1"/>
  <c r="AY1305" i="8" s="1"/>
  <c r="AW979" i="8"/>
  <c r="AW77" i="8"/>
  <c r="AX77" i="8" s="1"/>
  <c r="AY77" i="8" s="1"/>
  <c r="AW497" i="8"/>
  <c r="AX497" i="8" s="1"/>
  <c r="AY497" i="8" s="1"/>
  <c r="AW241" i="8"/>
  <c r="AX241" i="8" s="1"/>
  <c r="AY241" i="8" s="1"/>
  <c r="AW672" i="8"/>
  <c r="AX672" i="8" s="1"/>
  <c r="AY672" i="8" s="1"/>
  <c r="AW416" i="8"/>
  <c r="AX416" i="8" s="1"/>
  <c r="AY416" i="8" s="1"/>
  <c r="AW160" i="8"/>
  <c r="AX160" i="8" s="1"/>
  <c r="AY160" i="8" s="1"/>
  <c r="AW31" i="8"/>
  <c r="AX31" i="8" s="1"/>
  <c r="AY31" i="8" s="1"/>
  <c r="AW668" i="8"/>
  <c r="AX668" i="8" s="1"/>
  <c r="AY668" i="8" s="1"/>
  <c r="AW156" i="8"/>
  <c r="AX156" i="8" s="1"/>
  <c r="AY156" i="8" s="1"/>
  <c r="AW1051" i="8"/>
  <c r="AX1051" i="8" s="1"/>
  <c r="AY1051" i="8" s="1"/>
  <c r="AW795" i="8"/>
  <c r="AX795" i="8" s="1"/>
  <c r="AY795" i="8" s="1"/>
  <c r="AW539" i="8"/>
  <c r="AX539" i="8" s="1"/>
  <c r="AY539" i="8" s="1"/>
  <c r="AW283" i="8"/>
  <c r="AX283" i="8" s="1"/>
  <c r="AY283" i="8" s="1"/>
  <c r="AW27" i="8"/>
  <c r="AX27" i="8" s="1"/>
  <c r="AY27" i="8" s="1"/>
  <c r="AW730" i="8"/>
  <c r="AX730" i="8" s="1"/>
  <c r="AY730" i="8" s="1"/>
  <c r="AW474" i="8"/>
  <c r="AX474" i="8" s="1"/>
  <c r="AY474" i="8" s="1"/>
  <c r="AW218" i="8"/>
  <c r="AX218" i="8" s="1"/>
  <c r="AY218" i="8" s="1"/>
  <c r="AW1097" i="8"/>
  <c r="AX1097" i="8" s="1"/>
  <c r="AY1097" i="8" s="1"/>
  <c r="AW585" i="8"/>
  <c r="AX585" i="8" s="1"/>
  <c r="AY585" i="8" s="1"/>
  <c r="AW329" i="8"/>
  <c r="AX329" i="8" s="1"/>
  <c r="AY329" i="8" s="1"/>
  <c r="AW73" i="8"/>
  <c r="AX73" i="8" s="1"/>
  <c r="AY73" i="8" s="1"/>
  <c r="AW968" i="8"/>
  <c r="AX968" i="8" s="1"/>
  <c r="AY968" i="8" s="1"/>
  <c r="AW712" i="8"/>
  <c r="AX712" i="8" s="1"/>
  <c r="AY712" i="8" s="1"/>
  <c r="AW456" i="8"/>
  <c r="AX456" i="8" s="1"/>
  <c r="AY456" i="8" s="1"/>
  <c r="AW200" i="8"/>
  <c r="AX200" i="8" s="1"/>
  <c r="AY200" i="8" s="1"/>
  <c r="AW999" i="8"/>
  <c r="AX999" i="8" s="1"/>
  <c r="AY999" i="8" s="1"/>
  <c r="AW743" i="8"/>
  <c r="AX743" i="8" s="1"/>
  <c r="AY743" i="8" s="1"/>
  <c r="AW487" i="8"/>
  <c r="AX487" i="8" s="1"/>
  <c r="AY487" i="8" s="1"/>
  <c r="AW231" i="8"/>
  <c r="AX231" i="8" s="1"/>
  <c r="AY231" i="8" s="1"/>
  <c r="AW1126" i="8"/>
  <c r="AX1126" i="8" s="1"/>
  <c r="AY1126" i="8" s="1"/>
  <c r="AW870" i="8"/>
  <c r="AX870" i="8" s="1"/>
  <c r="AY870" i="8" s="1"/>
  <c r="AW358" i="8"/>
  <c r="AX358" i="8" s="1"/>
  <c r="AY358" i="8" s="1"/>
  <c r="AW102" i="8"/>
  <c r="AX102" i="8" s="1"/>
  <c r="AY102" i="8" s="1"/>
  <c r="AW997" i="8"/>
  <c r="AX997" i="8" s="1"/>
  <c r="AY997" i="8" s="1"/>
  <c r="AW741" i="8"/>
  <c r="AX741" i="8" s="1"/>
  <c r="AY741" i="8" s="1"/>
  <c r="AW485" i="8"/>
  <c r="AX485" i="8" s="1"/>
  <c r="AY485" i="8" s="1"/>
  <c r="AW229" i="8"/>
  <c r="AX229" i="8" s="1"/>
  <c r="AY229" i="8" s="1"/>
  <c r="AW868" i="8"/>
  <c r="AX868" i="8" s="1"/>
  <c r="AY868" i="8" s="1"/>
  <c r="AW612" i="8"/>
  <c r="AX612" i="8" s="1"/>
  <c r="AY612" i="8" s="1"/>
  <c r="AU3081" i="8"/>
  <c r="AU3370" i="8"/>
  <c r="AU3114" i="8"/>
  <c r="AU2858" i="8"/>
  <c r="AU2602" i="8"/>
  <c r="AU2090" i="8"/>
  <c r="AU124" i="8"/>
  <c r="AU716" i="8"/>
  <c r="AU3800" i="8"/>
  <c r="AU3544" i="8"/>
  <c r="AU3288" i="8"/>
  <c r="AU3032" i="8"/>
  <c r="AU2264" i="8"/>
  <c r="AU1052" i="8"/>
  <c r="AU3111" i="8"/>
  <c r="AU3222" i="8"/>
  <c r="AU2966" i="8"/>
  <c r="AU2198" i="8"/>
  <c r="AU1912" i="8"/>
  <c r="AU700" i="8"/>
  <c r="AU2469" i="8"/>
  <c r="AU3172" i="8"/>
  <c r="AU2916" i="8"/>
  <c r="AU2660" i="8"/>
  <c r="AU2404" i="8"/>
  <c r="AU2148" i="8"/>
  <c r="AU3732" i="8"/>
  <c r="AU3618" i="8"/>
  <c r="AU2594" i="8"/>
  <c r="AU2082" i="8"/>
  <c r="AU88" i="8"/>
  <c r="AU3703" i="8"/>
  <c r="AU3763" i="8"/>
  <c r="AU3633" i="8"/>
  <c r="AU3377" i="8"/>
  <c r="AU3121" i="8"/>
  <c r="AU2865" i="8"/>
  <c r="AU2353" i="8"/>
  <c r="AU2097" i="8"/>
  <c r="AU3799" i="8"/>
  <c r="AU3392" i="8"/>
  <c r="AU2880" i="8"/>
  <c r="AU2624" i="8"/>
  <c r="AU2368" i="8"/>
  <c r="AU1610" i="8"/>
  <c r="AU248" i="8"/>
  <c r="AU2709" i="8"/>
  <c r="AU3311" i="8"/>
  <c r="AU2799" i="8"/>
  <c r="AU2287" i="8"/>
  <c r="AU2031" i="8"/>
  <c r="AU1178" i="8"/>
  <c r="AW2302" i="8"/>
  <c r="AX2302" i="8" s="1"/>
  <c r="AY2302" i="8" s="1"/>
  <c r="AU2759" i="8"/>
  <c r="AU3086" i="8"/>
  <c r="AU2574" i="8"/>
  <c r="AU2318" i="8"/>
  <c r="AU1340" i="8"/>
  <c r="AW3433" i="8"/>
  <c r="AX3433" i="8" s="1"/>
  <c r="AY3433" i="8" s="1"/>
  <c r="AU2949" i="8"/>
  <c r="AU2317" i="8"/>
  <c r="AU2061" i="8"/>
  <c r="AU1338" i="8"/>
  <c r="AU3447" i="8"/>
  <c r="AU3036" i="8"/>
  <c r="AU2780" i="8"/>
  <c r="AU2524" i="8"/>
  <c r="AU2012" i="8"/>
  <c r="AU1080" i="8"/>
  <c r="AW2053" i="8"/>
  <c r="AX2053" i="8" s="1"/>
  <c r="AY2053" i="8" s="1"/>
  <c r="AU3723" i="8"/>
  <c r="AU2187" i="8"/>
  <c r="AU1884" i="8"/>
  <c r="AU648" i="8"/>
  <c r="AU1853" i="8"/>
  <c r="AU1341" i="8"/>
  <c r="AU573" i="8"/>
  <c r="AU317" i="8"/>
  <c r="AU1787" i="8"/>
  <c r="AU1275" i="8"/>
  <c r="AW3783" i="8"/>
  <c r="AW1879" i="8"/>
  <c r="AX1879" i="8" s="1"/>
  <c r="AY1879" i="8" s="1"/>
  <c r="AU953" i="8"/>
  <c r="AU697" i="8"/>
  <c r="AU441" i="8"/>
  <c r="AU185" i="8"/>
  <c r="AW3519" i="8"/>
  <c r="AW2466" i="8"/>
  <c r="AW2290" i="8"/>
  <c r="AX2290" i="8" s="1"/>
  <c r="AY2290" i="8" s="1"/>
  <c r="AU1926" i="8"/>
  <c r="AU1670" i="8"/>
  <c r="AU1414" i="8"/>
  <c r="AU1158" i="8"/>
  <c r="AU902" i="8"/>
  <c r="AU646" i="8"/>
  <c r="AU390" i="8"/>
  <c r="AU134" i="8"/>
  <c r="AU1717" i="8"/>
  <c r="AU1461" i="8"/>
  <c r="AU1205" i="8"/>
  <c r="AW3509" i="8"/>
  <c r="AX3509" i="8" s="1"/>
  <c r="AY3509" i="8" s="1"/>
  <c r="AW2582" i="8"/>
  <c r="AX2582" i="8" s="1"/>
  <c r="AY2582" i="8" s="1"/>
  <c r="AU1748" i="8"/>
  <c r="AU1492" i="8"/>
  <c r="AU1236" i="8"/>
  <c r="AU980" i="8"/>
  <c r="AU468" i="8"/>
  <c r="AU212" i="8"/>
  <c r="AW3507" i="8"/>
  <c r="AX3507" i="8" s="1"/>
  <c r="AY3507" i="8" s="1"/>
  <c r="AW2322" i="8"/>
  <c r="AX2322" i="8" s="1"/>
  <c r="AY2322" i="8" s="1"/>
  <c r="AW266" i="8"/>
  <c r="AX266" i="8" s="1"/>
  <c r="AY266" i="8" s="1"/>
  <c r="AU1475" i="8"/>
  <c r="AU1219" i="8"/>
  <c r="AU451" i="8"/>
  <c r="AU195" i="8"/>
  <c r="AW3549" i="8"/>
  <c r="AX3549" i="8" s="1"/>
  <c r="AY3549" i="8" s="1"/>
  <c r="AW2239" i="8"/>
  <c r="AX2239" i="8" s="1"/>
  <c r="AY2239" i="8" s="1"/>
  <c r="AU690" i="8"/>
  <c r="AW3505" i="8"/>
  <c r="AW2495" i="8"/>
  <c r="AU1889" i="8"/>
  <c r="AU1633" i="8"/>
  <c r="AU865" i="8"/>
  <c r="AU609" i="8"/>
  <c r="AU97" i="8"/>
  <c r="AW1851" i="8"/>
  <c r="AX1851" i="8" s="1"/>
  <c r="AY1851" i="8" s="1"/>
  <c r="AU1648" i="8"/>
  <c r="AU1392" i="8"/>
  <c r="AU1136" i="8"/>
  <c r="AU927" i="8"/>
  <c r="AW3496" i="8"/>
  <c r="AX3496" i="8" s="1"/>
  <c r="AY3496" i="8" s="1"/>
  <c r="AU942" i="8"/>
  <c r="AU430" i="8"/>
  <c r="AU174" i="8"/>
  <c r="AW3452" i="8"/>
  <c r="AX3452" i="8" s="1"/>
  <c r="AY3452" i="8" s="1"/>
  <c r="AW3264" i="8"/>
  <c r="AW2800" i="8"/>
  <c r="AX2800" i="8" s="1"/>
  <c r="AY2800" i="8" s="1"/>
  <c r="AW2273" i="8"/>
  <c r="AX2273" i="8" s="1"/>
  <c r="AY2273" i="8" s="1"/>
  <c r="AW2046" i="8"/>
  <c r="AX2046" i="8" s="1"/>
  <c r="AY2046" i="8" s="1"/>
  <c r="AW1761" i="8"/>
  <c r="AX1761" i="8" s="1"/>
  <c r="AY1761" i="8" s="1"/>
  <c r="AW2377" i="8"/>
  <c r="AX2377" i="8" s="1"/>
  <c r="AY2377" i="8" s="1"/>
  <c r="AW2118" i="8"/>
  <c r="AX2118" i="8" s="1"/>
  <c r="AY2118" i="8" s="1"/>
  <c r="AW1935" i="8"/>
  <c r="AX1935" i="8" s="1"/>
  <c r="AY1935" i="8" s="1"/>
  <c r="AW3240" i="8"/>
  <c r="AW2496" i="8"/>
  <c r="AW1998" i="8"/>
  <c r="AX1998" i="8" s="1"/>
  <c r="AY1998" i="8" s="1"/>
  <c r="AW748" i="8"/>
  <c r="AW3720" i="8"/>
  <c r="AX3720" i="8" s="1"/>
  <c r="AY3720" i="8" s="1"/>
  <c r="AW3431" i="8"/>
  <c r="AW2993" i="8"/>
  <c r="AX2993" i="8" s="1"/>
  <c r="AY2993" i="8" s="1"/>
  <c r="AW2764" i="8"/>
  <c r="AX2764" i="8" s="1"/>
  <c r="AY2764" i="8" s="1"/>
  <c r="AW2451" i="8"/>
  <c r="AX2451" i="8" s="1"/>
  <c r="AY2451" i="8" s="1"/>
  <c r="AW2217" i="8"/>
  <c r="AX2217" i="8" s="1"/>
  <c r="AY2217" i="8" s="1"/>
  <c r="AW366" i="8"/>
  <c r="AX366" i="8" s="1"/>
  <c r="AY366" i="8" s="1"/>
  <c r="AW3569" i="8"/>
  <c r="AW3366" i="8"/>
  <c r="AX3366" i="8" s="1"/>
  <c r="AY3366" i="8" s="1"/>
  <c r="AW3171" i="8"/>
  <c r="AX3171" i="8" s="1"/>
  <c r="AY3171" i="8" s="1"/>
  <c r="AW3770" i="8"/>
  <c r="AX3770" i="8" s="1"/>
  <c r="AY3770" i="8" s="1"/>
  <c r="AW3546" i="8"/>
  <c r="AX3546" i="8" s="1"/>
  <c r="AY3546" i="8" s="1"/>
  <c r="AW2951" i="8"/>
  <c r="AW613" i="8"/>
  <c r="AX613" i="8" s="1"/>
  <c r="AY613" i="8" s="1"/>
  <c r="AW1857" i="8"/>
  <c r="AX1857" i="8" s="1"/>
  <c r="AY1857" i="8" s="1"/>
  <c r="AW1116" i="8"/>
  <c r="AX1116" i="8" s="1"/>
  <c r="AY1116" i="8" s="1"/>
  <c r="AW3779" i="8"/>
  <c r="AX3779" i="8" s="1"/>
  <c r="AY3779" i="8" s="1"/>
  <c r="AW3023" i="8"/>
  <c r="AX3023" i="8" s="1"/>
  <c r="AY3023" i="8" s="1"/>
  <c r="AW2783" i="8"/>
  <c r="AX2783" i="8" s="1"/>
  <c r="AY2783" i="8" s="1"/>
  <c r="AW2266" i="8"/>
  <c r="AX2266" i="8" s="1"/>
  <c r="AY2266" i="8" s="1"/>
  <c r="AW3611" i="8"/>
  <c r="AW3330" i="8"/>
  <c r="AX3330" i="8" s="1"/>
  <c r="AY3330" i="8" s="1"/>
  <c r="AW3074" i="8"/>
  <c r="AX3074" i="8" s="1"/>
  <c r="AY3074" i="8" s="1"/>
  <c r="AW2814" i="8"/>
  <c r="AX2814" i="8" s="1"/>
  <c r="AY2814" i="8" s="1"/>
  <c r="AW2544" i="8"/>
  <c r="AX2544" i="8" s="1"/>
  <c r="AY2544" i="8" s="1"/>
  <c r="AW1907" i="8"/>
  <c r="AX1907" i="8" s="1"/>
  <c r="AY1907" i="8" s="1"/>
  <c r="AW1376" i="8"/>
  <c r="AX1376" i="8" s="1"/>
  <c r="AY1376" i="8" s="1"/>
  <c r="AW2875" i="8"/>
  <c r="AX2875" i="8" s="1"/>
  <c r="AY2875" i="8" s="1"/>
  <c r="AW2026" i="8"/>
  <c r="AX2026" i="8" s="1"/>
  <c r="AY2026" i="8" s="1"/>
  <c r="AW884" i="8"/>
  <c r="AW3695" i="8"/>
  <c r="AX3695" i="8" s="1"/>
  <c r="AY3695" i="8" s="1"/>
  <c r="AW2801" i="8"/>
  <c r="AX2801" i="8" s="1"/>
  <c r="AY2801" i="8" s="1"/>
  <c r="AW622" i="8"/>
  <c r="AX622" i="8" s="1"/>
  <c r="AY622" i="8" s="1"/>
  <c r="AX583" i="8"/>
  <c r="AY583" i="8" s="1"/>
  <c r="AX599" i="8"/>
  <c r="AY599" i="8" s="1"/>
  <c r="AX863" i="8"/>
  <c r="AY863" i="8" s="1"/>
  <c r="AX879" i="8"/>
  <c r="AY879" i="8" s="1"/>
  <c r="AX927" i="8"/>
  <c r="AY927" i="8" s="1"/>
  <c r="AX1023" i="8"/>
  <c r="AY1023" i="8" s="1"/>
  <c r="AX1071" i="8"/>
  <c r="AY1071" i="8" s="1"/>
  <c r="AX1103" i="8"/>
  <c r="AY1103" i="8" s="1"/>
  <c r="AX1119" i="8"/>
  <c r="AY1119" i="8" s="1"/>
  <c r="AX1151" i="8"/>
  <c r="AY1151" i="8" s="1"/>
  <c r="AX1161" i="8"/>
  <c r="AY1161" i="8" s="1"/>
  <c r="AX1321" i="8"/>
  <c r="AY1321" i="8" s="1"/>
  <c r="AX1369" i="8"/>
  <c r="AY1369" i="8" s="1"/>
  <c r="AX1401" i="8"/>
  <c r="AY1401" i="8" s="1"/>
  <c r="AX1463" i="8"/>
  <c r="AY1463" i="8" s="1"/>
  <c r="AX1479" i="8"/>
  <c r="AY1479" i="8" s="1"/>
  <c r="AX1495" i="8"/>
  <c r="AY1495" i="8" s="1"/>
  <c r="AX1527" i="8"/>
  <c r="AY1527" i="8" s="1"/>
  <c r="AX1543" i="8"/>
  <c r="AY1543" i="8" s="1"/>
  <c r="AX1559" i="8"/>
  <c r="AY1559" i="8" s="1"/>
  <c r="AX1607" i="8"/>
  <c r="AY1607" i="8" s="1"/>
  <c r="AX1623" i="8"/>
  <c r="AY1623" i="8" s="1"/>
  <c r="AX1655" i="8"/>
  <c r="AY1655" i="8" s="1"/>
  <c r="AX1687" i="8"/>
  <c r="AY1687" i="8" s="1"/>
  <c r="AX1719" i="8"/>
  <c r="AY1719" i="8" s="1"/>
  <c r="AX1735" i="8"/>
  <c r="AY1735" i="8" s="1"/>
  <c r="AX1751" i="8"/>
  <c r="AY1751" i="8" s="1"/>
  <c r="AX2263" i="8"/>
  <c r="AY2263" i="8" s="1"/>
  <c r="AX1908" i="8"/>
  <c r="AY1908" i="8" s="1"/>
  <c r="AX1924" i="8"/>
  <c r="AY1924" i="8" s="1"/>
  <c r="AX1940" i="8"/>
  <c r="AY1940" i="8" s="1"/>
  <c r="AX1988" i="8"/>
  <c r="AY1988" i="8" s="1"/>
  <c r="AX2004" i="8"/>
  <c r="AY2004" i="8" s="1"/>
  <c r="AX2068" i="8"/>
  <c r="AY2068" i="8" s="1"/>
  <c r="AX2116" i="8"/>
  <c r="AY2116" i="8" s="1"/>
  <c r="AX2148" i="8"/>
  <c r="AY2148" i="8" s="1"/>
  <c r="AX2164" i="8"/>
  <c r="AY2164" i="8" s="1"/>
  <c r="AX2180" i="8"/>
  <c r="AY2180" i="8" s="1"/>
  <c r="AX2196" i="8"/>
  <c r="AY2196" i="8" s="1"/>
  <c r="AX2347" i="8"/>
  <c r="AY2347" i="8" s="1"/>
  <c r="AX2318" i="8"/>
  <c r="AY2318" i="8" s="1"/>
  <c r="AX2444" i="8"/>
  <c r="AY2444" i="8" s="1"/>
  <c r="AX2460" i="8"/>
  <c r="AY2460" i="8" s="1"/>
  <c r="AX2476" i="8"/>
  <c r="AY2476" i="8" s="1"/>
  <c r="AX2550" i="8"/>
  <c r="AY2550" i="8" s="1"/>
  <c r="AX2662" i="8"/>
  <c r="AY2662" i="8" s="1"/>
  <c r="AX2878" i="8"/>
  <c r="AY2878" i="8" s="1"/>
  <c r="AX2678" i="8"/>
  <c r="AY2678" i="8" s="1"/>
  <c r="AX2694" i="8"/>
  <c r="AY2694" i="8" s="1"/>
  <c r="AX2710" i="8"/>
  <c r="AY2710" i="8" s="1"/>
  <c r="AX2790" i="8"/>
  <c r="AY2790" i="8" s="1"/>
  <c r="AX2935" i="8"/>
  <c r="AY2935" i="8" s="1"/>
  <c r="AX3223" i="8"/>
  <c r="AY3223" i="8" s="1"/>
  <c r="AX3242" i="8"/>
  <c r="AY3242" i="8" s="1"/>
  <c r="AX3326" i="8"/>
  <c r="AY3326" i="8" s="1"/>
  <c r="AX3325" i="8"/>
  <c r="AY3325" i="8" s="1"/>
  <c r="AX3423" i="8"/>
  <c r="AY3423" i="8" s="1"/>
  <c r="AX3624" i="8"/>
  <c r="AY3624" i="8" s="1"/>
  <c r="AX3466" i="8"/>
  <c r="AY3466" i="8" s="1"/>
  <c r="AX3663" i="8"/>
  <c r="AY3663" i="8" s="1"/>
  <c r="AX3658" i="8"/>
  <c r="AY3658" i="8" s="1"/>
  <c r="AX3515" i="8"/>
  <c r="AY3515" i="8" s="1"/>
  <c r="AX3547" i="8"/>
  <c r="AY3547" i="8" s="1"/>
  <c r="AX3563" i="8"/>
  <c r="AY3563" i="8" s="1"/>
  <c r="AX3579" i="8"/>
  <c r="AY3579" i="8" s="1"/>
  <c r="AX3629" i="8"/>
  <c r="AY3629" i="8" s="1"/>
  <c r="AX3677" i="8"/>
  <c r="AY3677" i="8" s="1"/>
  <c r="AW3520" i="8"/>
  <c r="AX3520" i="8" s="1"/>
  <c r="AY3520" i="8" s="1"/>
  <c r="AW3715" i="8"/>
  <c r="AX3715" i="8" s="1"/>
  <c r="AY3715" i="8" s="1"/>
  <c r="AW2864" i="8"/>
  <c r="AX2864" i="8" s="1"/>
  <c r="AY2864" i="8" s="1"/>
  <c r="AW1384" i="8"/>
  <c r="AX1384" i="8" s="1"/>
  <c r="AY1384" i="8" s="1"/>
  <c r="AW3745" i="8"/>
  <c r="AX3745" i="8" s="1"/>
  <c r="AY3745" i="8" s="1"/>
  <c r="AW2977" i="8"/>
  <c r="AX2977" i="8" s="1"/>
  <c r="AY2977" i="8" s="1"/>
  <c r="AW2232" i="8"/>
  <c r="AX2232" i="8" s="1"/>
  <c r="AY2232" i="8" s="1"/>
  <c r="AW1367" i="8"/>
  <c r="AX1367" i="8" s="1"/>
  <c r="AY1367" i="8" s="1"/>
  <c r="AW1703" i="8"/>
  <c r="AX1703" i="8" s="1"/>
  <c r="AY1703" i="8" s="1"/>
  <c r="AW1441" i="8"/>
  <c r="AX1441" i="8" s="1"/>
  <c r="AY1441" i="8" s="1"/>
  <c r="AW1054" i="8"/>
  <c r="AX1054" i="8" s="1"/>
  <c r="AY1054" i="8" s="1"/>
  <c r="AW2458" i="8"/>
  <c r="AX2458" i="8" s="1"/>
  <c r="AY2458" i="8" s="1"/>
  <c r="AW3674" i="8"/>
  <c r="AX3674" i="8" s="1"/>
  <c r="AY3674" i="8" s="1"/>
  <c r="AW1591" i="8"/>
  <c r="AX1591" i="8" s="1"/>
  <c r="AY1591" i="8" s="1"/>
  <c r="AW1671" i="8"/>
  <c r="AX1671" i="8" s="1"/>
  <c r="AY1671" i="8" s="1"/>
  <c r="AW814" i="8"/>
  <c r="AX814" i="8" s="1"/>
  <c r="AY814" i="8" s="1"/>
  <c r="AW2614" i="8"/>
  <c r="AX2614" i="8" s="1"/>
  <c r="AY2614" i="8" s="1"/>
  <c r="AW2358" i="8"/>
  <c r="AX2358" i="8" s="1"/>
  <c r="AY2358" i="8" s="1"/>
  <c r="AW1575" i="8"/>
  <c r="AX1575" i="8" s="1"/>
  <c r="AY1575" i="8" s="1"/>
  <c r="AW2445" i="8"/>
  <c r="AX2445" i="8" s="1"/>
  <c r="AY2445" i="8" s="1"/>
  <c r="AW1313" i="8"/>
  <c r="AX1313" i="8" s="1"/>
  <c r="AY1313" i="8" s="1"/>
  <c r="AW1393" i="8"/>
  <c r="AX1393" i="8" s="1"/>
  <c r="AY1393" i="8" s="1"/>
  <c r="AW1894" i="8"/>
  <c r="AX1894" i="8" s="1"/>
  <c r="AY1894" i="8" s="1"/>
  <c r="AW1638" i="8"/>
  <c r="AX1638" i="8" s="1"/>
  <c r="AY1638" i="8" s="1"/>
  <c r="AW1382" i="8"/>
  <c r="AX1382" i="8" s="1"/>
  <c r="AY1382" i="8" s="1"/>
  <c r="AW1114" i="8"/>
  <c r="AX1114" i="8" s="1"/>
  <c r="AY1114" i="8" s="1"/>
  <c r="AW382" i="8"/>
  <c r="AX382" i="8" s="1"/>
  <c r="AY382" i="8" s="1"/>
  <c r="AW1637" i="8"/>
  <c r="AX1637" i="8" s="1"/>
  <c r="AY1637" i="8" s="1"/>
  <c r="AW1381" i="8"/>
  <c r="AX1381" i="8" s="1"/>
  <c r="AY1381" i="8" s="1"/>
  <c r="AW1111" i="8"/>
  <c r="AX1111" i="8" s="1"/>
  <c r="AY1111" i="8" s="1"/>
  <c r="AW381" i="8"/>
  <c r="AX381" i="8" s="1"/>
  <c r="AY381" i="8" s="1"/>
  <c r="AW1476" i="8"/>
  <c r="AX1476" i="8" s="1"/>
  <c r="AY1476" i="8" s="1"/>
  <c r="AW1220" i="8"/>
  <c r="AX1220" i="8" s="1"/>
  <c r="AY1220" i="8" s="1"/>
  <c r="AW753" i="8"/>
  <c r="AX753" i="8" s="1"/>
  <c r="AY753" i="8" s="1"/>
  <c r="AW1651" i="8"/>
  <c r="AX1651" i="8" s="1"/>
  <c r="AY1651" i="8" s="1"/>
  <c r="AW1395" i="8"/>
  <c r="AX1395" i="8" s="1"/>
  <c r="AY1395" i="8" s="1"/>
  <c r="AW434" i="8"/>
  <c r="AX434" i="8" s="1"/>
  <c r="AY434" i="8" s="1"/>
  <c r="AW1298" i="8"/>
  <c r="AX1298" i="8" s="1"/>
  <c r="AY1298" i="8" s="1"/>
  <c r="AW972" i="8"/>
  <c r="AX972" i="8" s="1"/>
  <c r="AY972" i="8" s="1"/>
  <c r="AW46" i="8"/>
  <c r="AX46" i="8" s="1"/>
  <c r="AY46" i="8" s="1"/>
  <c r="AW2080" i="8"/>
  <c r="AX2080" i="8" s="1"/>
  <c r="AY2080" i="8" s="1"/>
  <c r="AW1568" i="8"/>
  <c r="AX1568" i="8" s="1"/>
  <c r="AY1568" i="8" s="1"/>
  <c r="AW1312" i="8"/>
  <c r="AW993" i="8"/>
  <c r="AX993" i="8" s="1"/>
  <c r="AY993" i="8" s="1"/>
  <c r="AW99" i="8"/>
  <c r="AX99" i="8" s="1"/>
  <c r="AY99" i="8" s="1"/>
  <c r="AW1583" i="8"/>
  <c r="AX1583" i="8" s="1"/>
  <c r="AY1583" i="8" s="1"/>
  <c r="AW1327" i="8"/>
  <c r="AX1327" i="8" s="1"/>
  <c r="AY1327" i="8" s="1"/>
  <c r="AW1022" i="8"/>
  <c r="AX1022" i="8" s="1"/>
  <c r="AY1022" i="8" s="1"/>
  <c r="AW162" i="8"/>
  <c r="AX162" i="8" s="1"/>
  <c r="AY162" i="8" s="1"/>
  <c r="AW2110" i="8"/>
  <c r="AX2110" i="8" s="1"/>
  <c r="AY2110" i="8" s="1"/>
  <c r="AW1854" i="8"/>
  <c r="AX1854" i="8" s="1"/>
  <c r="AY1854" i="8" s="1"/>
  <c r="AW1598" i="8"/>
  <c r="AX1598" i="8" s="1"/>
  <c r="AY1598" i="8" s="1"/>
  <c r="AW1050" i="8"/>
  <c r="AX1050" i="8" s="1"/>
  <c r="AY1050" i="8" s="1"/>
  <c r="AW222" i="8"/>
  <c r="AX222" i="8" s="1"/>
  <c r="AY222" i="8" s="1"/>
  <c r="AW1773" i="8"/>
  <c r="AX1773" i="8" s="1"/>
  <c r="AY1773" i="8" s="1"/>
  <c r="AW1261" i="8"/>
  <c r="AW882" i="8"/>
  <c r="AW1788" i="8"/>
  <c r="AX1788" i="8" s="1"/>
  <c r="AY1788" i="8" s="1"/>
  <c r="AW1532" i="8"/>
  <c r="AX1532" i="8" s="1"/>
  <c r="AY1532" i="8" s="1"/>
  <c r="AW1276" i="8"/>
  <c r="AW925" i="8"/>
  <c r="AX925" i="8" s="1"/>
  <c r="AY925" i="8" s="1"/>
  <c r="AW2315" i="8"/>
  <c r="AX2315" i="8" s="1"/>
  <c r="AY2315" i="8" s="1"/>
  <c r="AW1547" i="8"/>
  <c r="AX1547" i="8" s="1"/>
  <c r="AY1547" i="8" s="1"/>
  <c r="AW1291" i="8"/>
  <c r="AX1291" i="8" s="1"/>
  <c r="AY1291" i="8" s="1"/>
  <c r="AW18" i="8"/>
  <c r="AX18" i="8" s="1"/>
  <c r="AY18" i="8" s="1"/>
  <c r="AW1818" i="8"/>
  <c r="AX1818" i="8" s="1"/>
  <c r="AY1818" i="8" s="1"/>
  <c r="AW1306" i="8"/>
  <c r="AX1306" i="8" s="1"/>
  <c r="AY1306" i="8" s="1"/>
  <c r="AW986" i="8"/>
  <c r="AX986" i="8" s="1"/>
  <c r="AY986" i="8" s="1"/>
  <c r="AW78" i="8"/>
  <c r="AX78" i="8" s="1"/>
  <c r="AY78" i="8" s="1"/>
  <c r="AW1545" i="8"/>
  <c r="AW1289" i="8"/>
  <c r="AX1289" i="8" s="1"/>
  <c r="AY1289" i="8" s="1"/>
  <c r="AW956" i="8"/>
  <c r="AX956" i="8" s="1"/>
  <c r="AY956" i="8" s="1"/>
  <c r="AW13" i="8"/>
  <c r="AX13" i="8" s="1"/>
  <c r="AY13" i="8" s="1"/>
  <c r="AW225" i="8"/>
  <c r="AX225" i="8" s="1"/>
  <c r="AY225" i="8" s="1"/>
  <c r="AW912" i="8"/>
  <c r="AX912" i="8" s="1"/>
  <c r="AY912" i="8" s="1"/>
  <c r="AW656" i="8"/>
  <c r="AX656" i="8" s="1"/>
  <c r="AY656" i="8" s="1"/>
  <c r="AW400" i="8"/>
  <c r="AX400" i="8" s="1"/>
  <c r="AY400" i="8" s="1"/>
  <c r="AW783" i="8"/>
  <c r="AX783" i="8" s="1"/>
  <c r="AY783" i="8" s="1"/>
  <c r="AW527" i="8"/>
  <c r="AX527" i="8" s="1"/>
  <c r="AY527" i="8" s="1"/>
  <c r="AW271" i="8"/>
  <c r="AX271" i="8" s="1"/>
  <c r="AY271" i="8" s="1"/>
  <c r="AW15" i="8"/>
  <c r="AX15" i="8" s="1"/>
  <c r="AY15" i="8" s="1"/>
  <c r="AW652" i="8"/>
  <c r="AX652" i="8" s="1"/>
  <c r="AY652" i="8" s="1"/>
  <c r="AW140" i="8"/>
  <c r="AX140" i="8" s="1"/>
  <c r="AY140" i="8" s="1"/>
  <c r="AW1035" i="8"/>
  <c r="AX1035" i="8" s="1"/>
  <c r="AY1035" i="8" s="1"/>
  <c r="AW523" i="8"/>
  <c r="AX523" i="8" s="1"/>
  <c r="AY523" i="8" s="1"/>
  <c r="AW267" i="8"/>
  <c r="AX267" i="8" s="1"/>
  <c r="AY267" i="8" s="1"/>
  <c r="AW714" i="8"/>
  <c r="AX714" i="8" s="1"/>
  <c r="AY714" i="8" s="1"/>
  <c r="AW1081" i="8"/>
  <c r="AX1081" i="8" s="1"/>
  <c r="AY1081" i="8" s="1"/>
  <c r="AW825" i="8"/>
  <c r="AW569" i="8"/>
  <c r="AX569" i="8" s="1"/>
  <c r="AY569" i="8" s="1"/>
  <c r="AW313" i="8"/>
  <c r="AX313" i="8" s="1"/>
  <c r="AY313" i="8" s="1"/>
  <c r="AW57" i="8"/>
  <c r="AX57" i="8" s="1"/>
  <c r="AY57" i="8" s="1"/>
  <c r="AW952" i="8"/>
  <c r="AX952" i="8" s="1"/>
  <c r="AY952" i="8" s="1"/>
  <c r="AW696" i="8"/>
  <c r="AX696" i="8" s="1"/>
  <c r="AY696" i="8" s="1"/>
  <c r="AW440" i="8"/>
  <c r="AX440" i="8" s="1"/>
  <c r="AY440" i="8" s="1"/>
  <c r="AW184" i="8"/>
  <c r="AX184" i="8" s="1"/>
  <c r="AY184" i="8" s="1"/>
  <c r="AW983" i="8"/>
  <c r="AX983" i="8" s="1"/>
  <c r="AY983" i="8" s="1"/>
  <c r="AW215" i="8"/>
  <c r="AX215" i="8" s="1"/>
  <c r="AY215" i="8" s="1"/>
  <c r="AW1110" i="8"/>
  <c r="AX1110" i="8" s="1"/>
  <c r="AY1110" i="8" s="1"/>
  <c r="AW854" i="8"/>
  <c r="AX854" i="8" s="1"/>
  <c r="AY854" i="8" s="1"/>
  <c r="AW598" i="8"/>
  <c r="AX598" i="8" s="1"/>
  <c r="AY598" i="8" s="1"/>
  <c r="AW342" i="8"/>
  <c r="AX342" i="8" s="1"/>
  <c r="AY342" i="8" s="1"/>
  <c r="AW981" i="8"/>
  <c r="AX981" i="8" s="1"/>
  <c r="AY981" i="8" s="1"/>
  <c r="AW469" i="8"/>
  <c r="AX469" i="8" s="1"/>
  <c r="AY469" i="8" s="1"/>
  <c r="AW1108" i="8"/>
  <c r="AW596" i="8"/>
  <c r="AX596" i="8" s="1"/>
  <c r="AY596" i="8" s="1"/>
  <c r="AW340" i="8"/>
  <c r="AX340" i="8" s="1"/>
  <c r="AY340" i="8" s="1"/>
  <c r="AW84" i="8"/>
  <c r="AX84" i="8" s="1"/>
  <c r="AY84" i="8" s="1"/>
  <c r="AU2905" i="8"/>
  <c r="AU3610" i="8"/>
  <c r="AU3354" i="8"/>
  <c r="AU3098" i="8"/>
  <c r="AU2074" i="8"/>
  <c r="AU1404" i="8"/>
  <c r="AU42" i="8"/>
  <c r="AU1882" i="8"/>
  <c r="AU3272" i="8"/>
  <c r="AU2760" i="8"/>
  <c r="AU2248" i="8"/>
  <c r="AU1991" i="8"/>
  <c r="AU1050" i="8"/>
  <c r="AU3718" i="8"/>
  <c r="AU3206" i="8"/>
  <c r="AU2950" i="8"/>
  <c r="AU2438" i="8"/>
  <c r="AU2182" i="8"/>
  <c r="AU1877" i="8"/>
  <c r="AU2487" i="8"/>
  <c r="AU3412" i="8"/>
  <c r="AU3156" i="8"/>
  <c r="AU2900" i="8"/>
  <c r="AU2644" i="8"/>
  <c r="AU3209" i="8"/>
  <c r="AU2165" i="8"/>
  <c r="AU2979" i="8"/>
  <c r="AU2723" i="8"/>
  <c r="AU2211" i="8"/>
  <c r="AU1932" i="8"/>
  <c r="AU776" i="8"/>
  <c r="AU3668" i="8"/>
  <c r="AU1368" i="8"/>
  <c r="AW3484" i="8"/>
  <c r="AX3484" i="8" s="1"/>
  <c r="AY3484" i="8" s="1"/>
  <c r="AU1448" i="8"/>
  <c r="AU2853" i="8"/>
  <c r="AU3120" i="8"/>
  <c r="AU2864" i="8"/>
  <c r="AU2096" i="8"/>
  <c r="AU156" i="8"/>
  <c r="AU2089" i="8"/>
  <c r="AU3600" i="8"/>
  <c r="AU3039" i="8"/>
  <c r="AU2271" i="8"/>
  <c r="AU2015" i="8"/>
  <c r="AU2519" i="8"/>
  <c r="AU3582" i="8"/>
  <c r="AU2558" i="8"/>
  <c r="AU3726" i="8"/>
  <c r="AU3325" i="8"/>
  <c r="AU3069" i="8"/>
  <c r="AU2813" i="8"/>
  <c r="AU2557" i="8"/>
  <c r="AU1256" i="8"/>
  <c r="AW3401" i="8"/>
  <c r="AX3401" i="8" s="1"/>
  <c r="AY3401" i="8" s="1"/>
  <c r="AU2252" i="8"/>
  <c r="AU988" i="8"/>
  <c r="AU3707" i="8"/>
  <c r="AU3195" i="8"/>
  <c r="AU2939" i="8"/>
  <c r="AU2683" i="8"/>
  <c r="AU2427" i="8"/>
  <c r="AU1850" i="8"/>
  <c r="AU1837" i="8"/>
  <c r="AU1325" i="8"/>
  <c r="AU1069" i="8"/>
  <c r="AU557" i="8"/>
  <c r="AU301" i="8"/>
  <c r="AU1771" i="8"/>
  <c r="AW92" i="8"/>
  <c r="AX92" i="8" s="1"/>
  <c r="AY92" i="8" s="1"/>
  <c r="AU1655" i="8"/>
  <c r="AU1399" i="8"/>
  <c r="AU375" i="8"/>
  <c r="AW3174" i="8"/>
  <c r="AX3174" i="8" s="1"/>
  <c r="AY3174" i="8" s="1"/>
  <c r="AU1910" i="8"/>
  <c r="AU1654" i="8"/>
  <c r="AU1142" i="8"/>
  <c r="AU886" i="8"/>
  <c r="AU630" i="8"/>
  <c r="AU374" i="8"/>
  <c r="AU118" i="8"/>
  <c r="AW3261" i="8"/>
  <c r="AX3261" i="8" s="1"/>
  <c r="AY3261" i="8" s="1"/>
  <c r="AW2331" i="8"/>
  <c r="AX2331" i="8" s="1"/>
  <c r="AY2331" i="8" s="1"/>
  <c r="AU1701" i="8"/>
  <c r="AU1445" i="8"/>
  <c r="AU1189" i="8"/>
  <c r="AW2498" i="8"/>
  <c r="AX2498" i="8" s="1"/>
  <c r="AY2498" i="8" s="1"/>
  <c r="AU1476" i="8"/>
  <c r="AU1220" i="8"/>
  <c r="AW2281" i="8"/>
  <c r="AX2281" i="8" s="1"/>
  <c r="AY2281" i="8" s="1"/>
  <c r="AU1459" i="8"/>
  <c r="AU1203" i="8"/>
  <c r="AU947" i="8"/>
  <c r="AU435" i="8"/>
  <c r="AU1954" i="8"/>
  <c r="AU418" i="8"/>
  <c r="AU162" i="8"/>
  <c r="AU1873" i="8"/>
  <c r="AU1888" i="8"/>
  <c r="AU1632" i="8"/>
  <c r="AU1120" i="8"/>
  <c r="AW2355" i="8"/>
  <c r="AX2355" i="8" s="1"/>
  <c r="AY2355" i="8" s="1"/>
  <c r="AU1679" i="8"/>
  <c r="AU1423" i="8"/>
  <c r="AU1167" i="8"/>
  <c r="AU655" i="8"/>
  <c r="AU399" i="8"/>
  <c r="AU143" i="8"/>
  <c r="AU1694" i="8"/>
  <c r="AU1438" i="8"/>
  <c r="AU1182" i="8"/>
  <c r="AU926" i="8"/>
  <c r="AU414" i="8"/>
  <c r="AW3253" i="8"/>
  <c r="AX3253" i="8" s="1"/>
  <c r="AY3253" i="8" s="1"/>
  <c r="AW2769" i="8"/>
  <c r="AX2769" i="8" s="1"/>
  <c r="AY2769" i="8" s="1"/>
  <c r="AW2253" i="8"/>
  <c r="AX2253" i="8" s="1"/>
  <c r="AY2253" i="8" s="1"/>
  <c r="AW1990" i="8"/>
  <c r="AX1990" i="8" s="1"/>
  <c r="AY1990" i="8" s="1"/>
  <c r="AW2924" i="8"/>
  <c r="AX2924" i="8" s="1"/>
  <c r="AY2924" i="8" s="1"/>
  <c r="AW2611" i="8"/>
  <c r="AX2611" i="8" s="1"/>
  <c r="AY2611" i="8" s="1"/>
  <c r="AW3561" i="8"/>
  <c r="AX3561" i="8" s="1"/>
  <c r="AY3561" i="8" s="1"/>
  <c r="AW1976" i="8"/>
  <c r="AX1976" i="8" s="1"/>
  <c r="AY1976" i="8" s="1"/>
  <c r="AW692" i="8"/>
  <c r="AX692" i="8" s="1"/>
  <c r="AY692" i="8" s="1"/>
  <c r="AW3420" i="8"/>
  <c r="AX3420" i="8" s="1"/>
  <c r="AY3420" i="8" s="1"/>
  <c r="AW3183" i="8"/>
  <c r="AW2754" i="8"/>
  <c r="AX2754" i="8" s="1"/>
  <c r="AY2754" i="8" s="1"/>
  <c r="AW2440" i="8"/>
  <c r="AX2440" i="8" s="1"/>
  <c r="AY2440" i="8" s="1"/>
  <c r="AW309" i="8"/>
  <c r="AX309" i="8" s="1"/>
  <c r="AY309" i="8" s="1"/>
  <c r="AW3355" i="8"/>
  <c r="AX3355" i="8" s="1"/>
  <c r="AY3355" i="8" s="1"/>
  <c r="AW1124" i="8"/>
  <c r="AW3525" i="8"/>
  <c r="AX3525" i="8" s="1"/>
  <c r="AY3525" i="8" s="1"/>
  <c r="AW3225" i="8"/>
  <c r="AX3225" i="8" s="1"/>
  <c r="AY3225" i="8" s="1"/>
  <c r="AW2940" i="8"/>
  <c r="AX2940" i="8" s="1"/>
  <c r="AY2940" i="8" s="1"/>
  <c r="AW2175" i="8"/>
  <c r="AX2175" i="8" s="1"/>
  <c r="AY2175" i="8" s="1"/>
  <c r="AW545" i="8"/>
  <c r="AX545" i="8" s="1"/>
  <c r="AY545" i="8" s="1"/>
  <c r="AW3364" i="8"/>
  <c r="AX3364" i="8" s="1"/>
  <c r="AY3364" i="8" s="1"/>
  <c r="AW2627" i="8"/>
  <c r="AX2627" i="8" s="1"/>
  <c r="AY2627" i="8" s="1"/>
  <c r="AW1832" i="8"/>
  <c r="AX1832" i="8" s="1"/>
  <c r="AY1832" i="8" s="1"/>
  <c r="AW1062" i="8"/>
  <c r="AX1062" i="8" s="1"/>
  <c r="AY1062" i="8" s="1"/>
  <c r="AW2762" i="8"/>
  <c r="AW2514" i="8"/>
  <c r="AW2225" i="8"/>
  <c r="AW1972" i="8"/>
  <c r="AX1972" i="8" s="1"/>
  <c r="AY1972" i="8" s="1"/>
  <c r="AW3310" i="8"/>
  <c r="AX3310" i="8" s="1"/>
  <c r="AY3310" i="8" s="1"/>
  <c r="AW2306" i="8"/>
  <c r="AX2306" i="8" s="1"/>
  <c r="AY2306" i="8" s="1"/>
  <c r="AW1897" i="8"/>
  <c r="AX1897" i="8" s="1"/>
  <c r="AY1897" i="8" s="1"/>
  <c r="AW1333" i="8"/>
  <c r="AX1333" i="8" s="1"/>
  <c r="AY1333" i="8" s="1"/>
  <c r="AW2336" i="8"/>
  <c r="AX2336" i="8" s="1"/>
  <c r="AY2336" i="8" s="1"/>
  <c r="AW830" i="8"/>
  <c r="AX830" i="8" s="1"/>
  <c r="AY830" i="8" s="1"/>
  <c r="AW3436" i="8"/>
  <c r="AX3436" i="8" s="1"/>
  <c r="AY3436" i="8" s="1"/>
  <c r="AW1112" i="8"/>
  <c r="AX1112" i="8" s="1"/>
  <c r="AY1112" i="8" s="1"/>
  <c r="AW394" i="8"/>
  <c r="AX394" i="8" s="1"/>
  <c r="AY394" i="8" s="1"/>
  <c r="AX928" i="8"/>
  <c r="AY928" i="8" s="1"/>
  <c r="AX1040" i="8"/>
  <c r="AY1040" i="8" s="1"/>
  <c r="AX1072" i="8"/>
  <c r="AY1072" i="8" s="1"/>
  <c r="AX1104" i="8"/>
  <c r="AY1104" i="8" s="1"/>
  <c r="AX1136" i="8"/>
  <c r="AY1136" i="8" s="1"/>
  <c r="AX1152" i="8"/>
  <c r="AY1152" i="8" s="1"/>
  <c r="AX1178" i="8"/>
  <c r="AY1178" i="8" s="1"/>
  <c r="AX1322" i="8"/>
  <c r="AY1322" i="8" s="1"/>
  <c r="AX1338" i="8"/>
  <c r="AY1338" i="8" s="1"/>
  <c r="AX1759" i="8"/>
  <c r="AY1759" i="8" s="1"/>
  <c r="AX1752" i="8"/>
  <c r="AY1752" i="8" s="1"/>
  <c r="AX1820" i="8"/>
  <c r="AY1820" i="8" s="1"/>
  <c r="AX1868" i="8"/>
  <c r="AY1868" i="8" s="1"/>
  <c r="AX1884" i="8"/>
  <c r="AY1884" i="8" s="1"/>
  <c r="AX1909" i="8"/>
  <c r="AY1909" i="8" s="1"/>
  <c r="AX1941" i="8"/>
  <c r="AY1941" i="8" s="1"/>
  <c r="AX1973" i="8"/>
  <c r="AY1973" i="8" s="1"/>
  <c r="AX2085" i="8"/>
  <c r="AY2085" i="8" s="1"/>
  <c r="AX2101" i="8"/>
  <c r="AY2101" i="8" s="1"/>
  <c r="AX2133" i="8"/>
  <c r="AY2133" i="8" s="1"/>
  <c r="AX2149" i="8"/>
  <c r="AY2149" i="8" s="1"/>
  <c r="AX2165" i="8"/>
  <c r="AY2165" i="8" s="1"/>
  <c r="AX2181" i="8"/>
  <c r="AY2181" i="8" s="1"/>
  <c r="AX2197" i="8"/>
  <c r="AY2197" i="8" s="1"/>
  <c r="AX2223" i="8"/>
  <c r="AY2223" i="8" s="1"/>
  <c r="AX2269" i="8"/>
  <c r="AY2269" i="8" s="1"/>
  <c r="AX2539" i="8"/>
  <c r="AY2539" i="8" s="1"/>
  <c r="AX2365" i="8"/>
  <c r="AY2365" i="8" s="1"/>
  <c r="AX2381" i="8"/>
  <c r="AY2381" i="8" s="1"/>
  <c r="AX2397" i="8"/>
  <c r="AY2397" i="8" s="1"/>
  <c r="AX2413" i="8"/>
  <c r="AY2413" i="8" s="1"/>
  <c r="AX2551" i="8"/>
  <c r="AY2551" i="8" s="1"/>
  <c r="AX2567" i="8"/>
  <c r="AY2567" i="8" s="1"/>
  <c r="AX2583" i="8"/>
  <c r="AY2583" i="8" s="1"/>
  <c r="AX2599" i="8"/>
  <c r="AY2599" i="8" s="1"/>
  <c r="AX2615" i="8"/>
  <c r="AY2615" i="8" s="1"/>
  <c r="AX2631" i="8"/>
  <c r="AY2631" i="8" s="1"/>
  <c r="AX2647" i="8"/>
  <c r="AY2647" i="8" s="1"/>
  <c r="AX2663" i="8"/>
  <c r="AY2663" i="8" s="1"/>
  <c r="AX2871" i="8"/>
  <c r="AY2871" i="8" s="1"/>
  <c r="AX2894" i="8"/>
  <c r="AY2894" i="8" s="1"/>
  <c r="AX2911" i="8"/>
  <c r="AY2911" i="8" s="1"/>
  <c r="AX2679" i="8"/>
  <c r="AY2679" i="8" s="1"/>
  <c r="AX2711" i="8"/>
  <c r="AY2711" i="8" s="1"/>
  <c r="AX2727" i="8"/>
  <c r="AY2727" i="8" s="1"/>
  <c r="AX2743" i="8"/>
  <c r="AY2743" i="8" s="1"/>
  <c r="AX2759" i="8"/>
  <c r="AY2759" i="8" s="1"/>
  <c r="AX2775" i="8"/>
  <c r="AY2775" i="8" s="1"/>
  <c r="AX2791" i="8"/>
  <c r="AY2791" i="8" s="1"/>
  <c r="AX2824" i="8"/>
  <c r="AY2824" i="8" s="1"/>
  <c r="AX2980" i="8"/>
  <c r="AY2980" i="8" s="1"/>
  <c r="AX2996" i="8"/>
  <c r="AY2996" i="8" s="1"/>
  <c r="AX3012" i="8"/>
  <c r="AY3012" i="8" s="1"/>
  <c r="AX3028" i="8"/>
  <c r="AY3028" i="8" s="1"/>
  <c r="AX3044" i="8"/>
  <c r="AY3044" i="8" s="1"/>
  <c r="AX3197" i="8"/>
  <c r="AY3197" i="8" s="1"/>
  <c r="AX3199" i="8"/>
  <c r="AY3199" i="8" s="1"/>
  <c r="AX3066" i="8"/>
  <c r="AY3066" i="8" s="1"/>
  <c r="AX3082" i="8"/>
  <c r="AY3082" i="8" s="1"/>
  <c r="AX3098" i="8"/>
  <c r="AY3098" i="8" s="1"/>
  <c r="AX3114" i="8"/>
  <c r="AY3114" i="8" s="1"/>
  <c r="AX3245" i="8"/>
  <c r="AY3245" i="8" s="1"/>
  <c r="AX3277" i="8"/>
  <c r="AY3277" i="8" s="1"/>
  <c r="AX3293" i="8"/>
  <c r="AY3293" i="8" s="1"/>
  <c r="AX3309" i="8"/>
  <c r="AY3309" i="8" s="1"/>
  <c r="AX3390" i="8"/>
  <c r="AY3390" i="8" s="1"/>
  <c r="AX3512" i="8"/>
  <c r="AY3512" i="8" s="1"/>
  <c r="AX3483" i="8"/>
  <c r="AY3483" i="8" s="1"/>
  <c r="AX3499" i="8"/>
  <c r="AY3499" i="8" s="1"/>
  <c r="AX3671" i="8"/>
  <c r="AY3671" i="8" s="1"/>
  <c r="AX3640" i="8"/>
  <c r="AY3640" i="8" s="1"/>
  <c r="AX3685" i="8"/>
  <c r="AY3685" i="8" s="1"/>
  <c r="AX3699" i="8"/>
  <c r="AY3699" i="8" s="1"/>
  <c r="AW3456" i="8"/>
  <c r="AW1640" i="8"/>
  <c r="AX1640" i="8" s="1"/>
  <c r="AY1640" i="8" s="1"/>
  <c r="AW1639" i="8"/>
  <c r="AX1639" i="8" s="1"/>
  <c r="AY1639" i="8" s="1"/>
  <c r="AW2707" i="8"/>
  <c r="AX2707" i="8" s="1"/>
  <c r="AY2707" i="8" s="1"/>
  <c r="AW946" i="8"/>
  <c r="AX946" i="8" s="1"/>
  <c r="AY946" i="8" s="1"/>
  <c r="AW1617" i="8"/>
  <c r="AX1617" i="8" s="1"/>
  <c r="AY1617" i="8" s="1"/>
  <c r="AW2412" i="8"/>
  <c r="AX2412" i="8" s="1"/>
  <c r="AY2412" i="8" s="1"/>
  <c r="AW3531" i="8"/>
  <c r="AX3531" i="8" s="1"/>
  <c r="AY3531" i="8" s="1"/>
  <c r="AW866" i="8"/>
  <c r="AW3050" i="8"/>
  <c r="AW3113" i="8"/>
  <c r="AX3113" i="8" s="1"/>
  <c r="AY3113" i="8" s="1"/>
  <c r="AW1505" i="8"/>
  <c r="AX1505" i="8" s="1"/>
  <c r="AY1505" i="8" s="1"/>
  <c r="AW3511" i="8"/>
  <c r="AW3255" i="8"/>
  <c r="AX3255" i="8" s="1"/>
  <c r="AY3255" i="8" s="1"/>
  <c r="AW2999" i="8"/>
  <c r="AW1489" i="8"/>
  <c r="AX1489" i="8" s="1"/>
  <c r="AY1489" i="8" s="1"/>
  <c r="AW3061" i="8"/>
  <c r="AX3061" i="8" s="1"/>
  <c r="AY3061" i="8" s="1"/>
  <c r="AW2274" i="8"/>
  <c r="AX2274" i="8" s="1"/>
  <c r="AY2274" i="8" s="1"/>
  <c r="AW1224" i="8"/>
  <c r="AX1224" i="8" s="1"/>
  <c r="AY1224" i="8" s="1"/>
  <c r="AW1304" i="8"/>
  <c r="AX1304" i="8" s="1"/>
  <c r="AY1304" i="8" s="1"/>
  <c r="AW1366" i="8"/>
  <c r="AX1366" i="8" s="1"/>
  <c r="AY1366" i="8" s="1"/>
  <c r="AW1087" i="8"/>
  <c r="AX1087" i="8" s="1"/>
  <c r="AY1087" i="8" s="1"/>
  <c r="AW318" i="8"/>
  <c r="AX318" i="8" s="1"/>
  <c r="AY318" i="8" s="1"/>
  <c r="AW1086" i="8"/>
  <c r="AX1086" i="8" s="1"/>
  <c r="AY1086" i="8" s="1"/>
  <c r="AW1716" i="8"/>
  <c r="AX1716" i="8" s="1"/>
  <c r="AY1716" i="8" s="1"/>
  <c r="AW1460" i="8"/>
  <c r="AX1460" i="8" s="1"/>
  <c r="AY1460" i="8" s="1"/>
  <c r="AW1204" i="8"/>
  <c r="AX1204" i="8" s="1"/>
  <c r="AY1204" i="8" s="1"/>
  <c r="AW691" i="8"/>
  <c r="AX691" i="8" s="1"/>
  <c r="AY691" i="8" s="1"/>
  <c r="AW1635" i="8"/>
  <c r="AX1635" i="8" s="1"/>
  <c r="AY1635" i="8" s="1"/>
  <c r="AW1379" i="8"/>
  <c r="AX1379" i="8" s="1"/>
  <c r="AY1379" i="8" s="1"/>
  <c r="AW1106" i="8"/>
  <c r="AW370" i="8"/>
  <c r="AX370" i="8" s="1"/>
  <c r="AY370" i="8" s="1"/>
  <c r="AW1538" i="8"/>
  <c r="AX1538" i="8" s="1"/>
  <c r="AY1538" i="8" s="1"/>
  <c r="AW1282" i="8"/>
  <c r="AX1282" i="8" s="1"/>
  <c r="AY1282" i="8" s="1"/>
  <c r="AW940" i="8"/>
  <c r="AX940" i="8" s="1"/>
  <c r="AY940" i="8" s="1"/>
  <c r="AW1808" i="8"/>
  <c r="AX1808" i="8" s="1"/>
  <c r="AY1808" i="8" s="1"/>
  <c r="AW1296" i="8"/>
  <c r="AX1296" i="8" s="1"/>
  <c r="AY1296" i="8" s="1"/>
  <c r="AW963" i="8"/>
  <c r="AX963" i="8" s="1"/>
  <c r="AY963" i="8" s="1"/>
  <c r="AW35" i="8"/>
  <c r="AX35" i="8" s="1"/>
  <c r="AY35" i="8" s="1"/>
  <c r="AW1567" i="8"/>
  <c r="AX1567" i="8" s="1"/>
  <c r="AY1567" i="8" s="1"/>
  <c r="AW992" i="8"/>
  <c r="AX992" i="8" s="1"/>
  <c r="AY992" i="8" s="1"/>
  <c r="AW98" i="8"/>
  <c r="AX98" i="8" s="1"/>
  <c r="AY98" i="8" s="1"/>
  <c r="AW1326" i="8"/>
  <c r="AX1326" i="8" s="1"/>
  <c r="AY1326" i="8" s="1"/>
  <c r="AW1021" i="8"/>
  <c r="AX1021" i="8" s="1"/>
  <c r="AY1021" i="8" s="1"/>
  <c r="AW158" i="8"/>
  <c r="AX158" i="8" s="1"/>
  <c r="AY158" i="8" s="1"/>
  <c r="AW1501" i="8"/>
  <c r="AX1501" i="8" s="1"/>
  <c r="AY1501" i="8" s="1"/>
  <c r="AW1245" i="8"/>
  <c r="AX1245" i="8" s="1"/>
  <c r="AY1245" i="8" s="1"/>
  <c r="AW833" i="8"/>
  <c r="AX833" i="8" s="1"/>
  <c r="AY833" i="8" s="1"/>
  <c r="AW2284" i="8"/>
  <c r="AX2284" i="8" s="1"/>
  <c r="AY2284" i="8" s="1"/>
  <c r="AW1516" i="8"/>
  <c r="AX1516" i="8" s="1"/>
  <c r="AY1516" i="8" s="1"/>
  <c r="AW1260" i="8"/>
  <c r="AX1260" i="8" s="1"/>
  <c r="AY1260" i="8" s="1"/>
  <c r="AW881" i="8"/>
  <c r="AX881" i="8" s="1"/>
  <c r="AY881" i="8" s="1"/>
  <c r="AW1531" i="8"/>
  <c r="AX1531" i="8" s="1"/>
  <c r="AY1531" i="8" s="1"/>
  <c r="AW924" i="8"/>
  <c r="AX924" i="8" s="1"/>
  <c r="AY924" i="8" s="1"/>
  <c r="AW2058" i="8"/>
  <c r="AW1546" i="8"/>
  <c r="AX1546" i="8" s="1"/>
  <c r="AY1546" i="8" s="1"/>
  <c r="AW14" i="8"/>
  <c r="AX14" i="8" s="1"/>
  <c r="AY14" i="8" s="1"/>
  <c r="AW1273" i="8"/>
  <c r="AX1273" i="8" s="1"/>
  <c r="AY1273" i="8" s="1"/>
  <c r="AW914" i="8"/>
  <c r="AW721" i="8"/>
  <c r="AX721" i="8" s="1"/>
  <c r="AY721" i="8" s="1"/>
  <c r="AW465" i="8"/>
  <c r="AX465" i="8" s="1"/>
  <c r="AY465" i="8" s="1"/>
  <c r="AW209" i="8"/>
  <c r="AX209" i="8" s="1"/>
  <c r="AY209" i="8" s="1"/>
  <c r="AW896" i="8"/>
  <c r="AX896" i="8" s="1"/>
  <c r="AY896" i="8" s="1"/>
  <c r="AW384" i="8"/>
  <c r="AX384" i="8" s="1"/>
  <c r="AY384" i="8" s="1"/>
  <c r="AW128" i="8"/>
  <c r="AX128" i="8" s="1"/>
  <c r="AY128" i="8" s="1"/>
  <c r="AW767" i="8"/>
  <c r="AX767" i="8" s="1"/>
  <c r="AY767" i="8" s="1"/>
  <c r="AW511" i="8"/>
  <c r="AX511" i="8" s="1"/>
  <c r="AY511" i="8" s="1"/>
  <c r="AW255" i="8"/>
  <c r="AX255" i="8" s="1"/>
  <c r="AY255" i="8" s="1"/>
  <c r="AW892" i="8"/>
  <c r="AX892" i="8" s="1"/>
  <c r="AY892" i="8" s="1"/>
  <c r="AW380" i="8"/>
  <c r="AX380" i="8" s="1"/>
  <c r="AY380" i="8" s="1"/>
  <c r="AW1019" i="8"/>
  <c r="AX1019" i="8" s="1"/>
  <c r="AY1019" i="8" s="1"/>
  <c r="AW763" i="8"/>
  <c r="AX763" i="8" s="1"/>
  <c r="AY763" i="8" s="1"/>
  <c r="AW507" i="8"/>
  <c r="AX507" i="8" s="1"/>
  <c r="AY507" i="8" s="1"/>
  <c r="AW251" i="8"/>
  <c r="AX251" i="8" s="1"/>
  <c r="AY251" i="8" s="1"/>
  <c r="AW954" i="8"/>
  <c r="AX954" i="8" s="1"/>
  <c r="AY954" i="8" s="1"/>
  <c r="AW442" i="8"/>
  <c r="AX442" i="8" s="1"/>
  <c r="AY442" i="8" s="1"/>
  <c r="AW186" i="8"/>
  <c r="AX186" i="8" s="1"/>
  <c r="AY186" i="8" s="1"/>
  <c r="AW1065" i="8"/>
  <c r="AX1065" i="8" s="1"/>
  <c r="AY1065" i="8" s="1"/>
  <c r="AW809" i="8"/>
  <c r="AX809" i="8" s="1"/>
  <c r="AY809" i="8" s="1"/>
  <c r="AW297" i="8"/>
  <c r="AX297" i="8" s="1"/>
  <c r="AY297" i="8" s="1"/>
  <c r="AW41" i="8"/>
  <c r="AX41" i="8" s="1"/>
  <c r="AY41" i="8" s="1"/>
  <c r="AW936" i="8"/>
  <c r="AX936" i="8" s="1"/>
  <c r="AY936" i="8" s="1"/>
  <c r="AW680" i="8"/>
  <c r="AX680" i="8" s="1"/>
  <c r="AY680" i="8" s="1"/>
  <c r="AW424" i="8"/>
  <c r="AX424" i="8" s="1"/>
  <c r="AY424" i="8" s="1"/>
  <c r="AW168" i="8"/>
  <c r="AX168" i="8" s="1"/>
  <c r="AY168" i="8" s="1"/>
  <c r="AW711" i="8"/>
  <c r="AX711" i="8" s="1"/>
  <c r="AY711" i="8" s="1"/>
  <c r="AW455" i="8"/>
  <c r="AX455" i="8" s="1"/>
  <c r="AY455" i="8" s="1"/>
  <c r="AW199" i="8"/>
  <c r="AX199" i="8" s="1"/>
  <c r="AY199" i="8" s="1"/>
  <c r="AW838" i="8"/>
  <c r="AX838" i="8" s="1"/>
  <c r="AY838" i="8" s="1"/>
  <c r="AW582" i="8"/>
  <c r="AX582" i="8" s="1"/>
  <c r="AY582" i="8" s="1"/>
  <c r="AW326" i="8"/>
  <c r="AX326" i="8" s="1"/>
  <c r="AY326" i="8" s="1"/>
  <c r="AW70" i="8"/>
  <c r="AX70" i="8" s="1"/>
  <c r="AY70" i="8" s="1"/>
  <c r="AW965" i="8"/>
  <c r="AX965" i="8" s="1"/>
  <c r="AY965" i="8" s="1"/>
  <c r="AW709" i="8"/>
  <c r="AX709" i="8" s="1"/>
  <c r="AY709" i="8" s="1"/>
  <c r="AW453" i="8"/>
  <c r="AX453" i="8" s="1"/>
  <c r="AY453" i="8" s="1"/>
  <c r="AW197" i="8"/>
  <c r="AX197" i="8" s="1"/>
  <c r="AY197" i="8" s="1"/>
  <c r="AW1092" i="8"/>
  <c r="AW836" i="8"/>
  <c r="AX836" i="8" s="1"/>
  <c r="AY836" i="8" s="1"/>
  <c r="AW580" i="8"/>
  <c r="AX580" i="8" s="1"/>
  <c r="AY580" i="8" s="1"/>
  <c r="AW324" i="8"/>
  <c r="AX324" i="8" s="1"/>
  <c r="AY324" i="8" s="1"/>
  <c r="AU2713" i="8"/>
  <c r="AU794" i="8"/>
  <c r="AU3338" i="8"/>
  <c r="AU2058" i="8"/>
  <c r="AU1322" i="8"/>
  <c r="AW3607" i="8"/>
  <c r="AU2361" i="8"/>
  <c r="AU1845" i="8"/>
  <c r="AU2232" i="8"/>
  <c r="AW2218" i="8"/>
  <c r="AX2218" i="8" s="1"/>
  <c r="AY2218" i="8" s="1"/>
  <c r="AU2775" i="8"/>
  <c r="AU968" i="8"/>
  <c r="AU3446" i="8"/>
  <c r="AU2934" i="8"/>
  <c r="AU2678" i="8"/>
  <c r="AU2422" i="8"/>
  <c r="AU2166" i="8"/>
  <c r="AU1834" i="8"/>
  <c r="AU536" i="8"/>
  <c r="AU3140" i="8"/>
  <c r="AU2628" i="8"/>
  <c r="AU2116" i="8"/>
  <c r="AU1628" i="8"/>
  <c r="AU2921" i="8"/>
  <c r="AU186" i="8"/>
  <c r="AU3219" i="8"/>
  <c r="AU2963" i="8"/>
  <c r="AU2707" i="8"/>
  <c r="AU684" i="8"/>
  <c r="AU2818" i="8"/>
  <c r="AU2050" i="8"/>
  <c r="AU1276" i="8"/>
  <c r="AU3351" i="8"/>
  <c r="AU2065" i="8"/>
  <c r="AU1356" i="8"/>
  <c r="AU2693" i="8"/>
  <c r="AU3632" i="8"/>
  <c r="AU3360" i="8"/>
  <c r="AU2848" i="8"/>
  <c r="AU2080" i="8"/>
  <c r="AU74" i="8"/>
  <c r="AU3791" i="8"/>
  <c r="AU3535" i="8"/>
  <c r="AU2767" i="8"/>
  <c r="AU2255" i="8"/>
  <c r="AU1004" i="8"/>
  <c r="AW1870" i="8"/>
  <c r="AX1870" i="8" s="1"/>
  <c r="AY1870" i="8" s="1"/>
  <c r="AU2295" i="8"/>
  <c r="AU2286" i="8"/>
  <c r="AW2973" i="8"/>
  <c r="AX2973" i="8" s="1"/>
  <c r="AY2973" i="8" s="1"/>
  <c r="AU3303" i="8"/>
  <c r="AU2629" i="8"/>
  <c r="AU3694" i="8"/>
  <c r="AU3565" i="8"/>
  <c r="AU3053" i="8"/>
  <c r="AU2797" i="8"/>
  <c r="AU2541" i="8"/>
  <c r="AU3079" i="8"/>
  <c r="AU2773" i="8"/>
  <c r="AU2748" i="8"/>
  <c r="AU2492" i="8"/>
  <c r="AU1975" i="8"/>
  <c r="AU954" i="8"/>
  <c r="AU2923" i="8"/>
  <c r="AU2667" i="8"/>
  <c r="AU2155" i="8"/>
  <c r="AU474" i="8"/>
  <c r="AU1821" i="8"/>
  <c r="AU1565" i="8"/>
  <c r="AU1309" i="8"/>
  <c r="AU1053" i="8"/>
  <c r="AU285" i="8"/>
  <c r="AU29" i="8"/>
  <c r="AU731" i="8"/>
  <c r="AU1689" i="8"/>
  <c r="AU921" i="8"/>
  <c r="AU665" i="8"/>
  <c r="AU409" i="8"/>
  <c r="AU153" i="8"/>
  <c r="AU1639" i="8"/>
  <c r="AU1127" i="8"/>
  <c r="AU871" i="8"/>
  <c r="AU1894" i="8"/>
  <c r="AU1638" i="8"/>
  <c r="AU1382" i="8"/>
  <c r="AU1126" i="8"/>
  <c r="AU870" i="8"/>
  <c r="AU614" i="8"/>
  <c r="AU358" i="8"/>
  <c r="AU102" i="8"/>
  <c r="AU1429" i="8"/>
  <c r="AU1173" i="8"/>
  <c r="AW3381" i="8"/>
  <c r="AX3381" i="8" s="1"/>
  <c r="AY3381" i="8" s="1"/>
  <c r="AW2455" i="8"/>
  <c r="AX2455" i="8" s="1"/>
  <c r="AY2455" i="8" s="1"/>
  <c r="AU1716" i="8"/>
  <c r="AU1460" i="8"/>
  <c r="AU1204" i="8"/>
  <c r="AU436" i="8"/>
  <c r="AU180" i="8"/>
  <c r="AW3337" i="8"/>
  <c r="AX3337" i="8" s="1"/>
  <c r="AY3337" i="8" s="1"/>
  <c r="AW2240" i="8"/>
  <c r="AX2240" i="8" s="1"/>
  <c r="AY2240" i="8" s="1"/>
  <c r="AU1443" i="8"/>
  <c r="AU675" i="8"/>
  <c r="AU419" i="8"/>
  <c r="AU163" i="8"/>
  <c r="AW3249" i="8"/>
  <c r="AX3249" i="8" s="1"/>
  <c r="AY3249" i="8" s="1"/>
  <c r="AU1938" i="8"/>
  <c r="AU1682" i="8"/>
  <c r="AU1426" i="8"/>
  <c r="AU1170" i="8"/>
  <c r="AU914" i="8"/>
  <c r="AU402" i="8"/>
  <c r="AW2320" i="8"/>
  <c r="AX2320" i="8" s="1"/>
  <c r="AY2320" i="8" s="1"/>
  <c r="AU1601" i="8"/>
  <c r="AU833" i="8"/>
  <c r="AU577" i="8"/>
  <c r="AU321" i="8"/>
  <c r="AU65" i="8"/>
  <c r="AU1616" i="8"/>
  <c r="AU1360" i="8"/>
  <c r="AU1104" i="8"/>
  <c r="AW3110" i="8"/>
  <c r="AX3110" i="8" s="1"/>
  <c r="AY3110" i="8" s="1"/>
  <c r="AU1919" i="8"/>
  <c r="AU1663" i="8"/>
  <c r="AU1407" i="8"/>
  <c r="AU1151" i="8"/>
  <c r="AU1934" i="8"/>
  <c r="AU1678" i="8"/>
  <c r="AU1422" i="8"/>
  <c r="AU1166" i="8"/>
  <c r="AU398" i="8"/>
  <c r="AU142" i="8"/>
  <c r="AW2064" i="8"/>
  <c r="AX2064" i="8" s="1"/>
  <c r="AY2064" i="8" s="1"/>
  <c r="AW3414" i="8"/>
  <c r="AX3414" i="8" s="1"/>
  <c r="AY3414" i="8" s="1"/>
  <c r="AW3009" i="8"/>
  <c r="AX3009" i="8" s="1"/>
  <c r="AY3009" i="8" s="1"/>
  <c r="AW2242" i="8"/>
  <c r="AX2242" i="8" s="1"/>
  <c r="AY2242" i="8" s="1"/>
  <c r="AW1979" i="8"/>
  <c r="AX1979" i="8" s="1"/>
  <c r="AY1979" i="8" s="1"/>
  <c r="AW3692" i="8"/>
  <c r="AX3692" i="8" s="1"/>
  <c r="AY3692" i="8" s="1"/>
  <c r="AW2601" i="8"/>
  <c r="AX2601" i="8" s="1"/>
  <c r="AY2601" i="8" s="1"/>
  <c r="AW2356" i="8"/>
  <c r="AX2356" i="8" s="1"/>
  <c r="AY2356" i="8" s="1"/>
  <c r="AW1871" i="8"/>
  <c r="AX1871" i="8" s="1"/>
  <c r="AY1871" i="8" s="1"/>
  <c r="AW3793" i="8"/>
  <c r="AX3793" i="8" s="1"/>
  <c r="AY3793" i="8" s="1"/>
  <c r="AW3506" i="8"/>
  <c r="AX3506" i="8" s="1"/>
  <c r="AY3506" i="8" s="1"/>
  <c r="AW628" i="8"/>
  <c r="AX628" i="8" s="1"/>
  <c r="AY628" i="8" s="1"/>
  <c r="AW3399" i="8"/>
  <c r="AX3399" i="8" s="1"/>
  <c r="AY3399" i="8" s="1"/>
  <c r="AW2972" i="8"/>
  <c r="AX2972" i="8" s="1"/>
  <c r="AY2972" i="8" s="1"/>
  <c r="AW2732" i="8"/>
  <c r="AX2732" i="8" s="1"/>
  <c r="AY2732" i="8" s="1"/>
  <c r="AW3503" i="8"/>
  <c r="AX3503" i="8" s="1"/>
  <c r="AY3503" i="8" s="1"/>
  <c r="AW3203" i="8"/>
  <c r="AX3203" i="8" s="1"/>
  <c r="AY3203" i="8" s="1"/>
  <c r="AW2920" i="8"/>
  <c r="AX2920" i="8" s="1"/>
  <c r="AY2920" i="8" s="1"/>
  <c r="AW1619" i="8"/>
  <c r="AX1619" i="8" s="1"/>
  <c r="AY1619" i="8" s="1"/>
  <c r="AW2867" i="8"/>
  <c r="AX2867" i="8" s="1"/>
  <c r="AY2867" i="8" s="1"/>
  <c r="AW1009" i="8"/>
  <c r="AX1009" i="8" s="1"/>
  <c r="AY1009" i="8" s="1"/>
  <c r="AW3502" i="8"/>
  <c r="AX3502" i="8" s="1"/>
  <c r="AY3502" i="8" s="1"/>
  <c r="AW2751" i="8"/>
  <c r="AX2751" i="8" s="1"/>
  <c r="AY2751" i="8" s="1"/>
  <c r="AW2205" i="8"/>
  <c r="AW1378" i="8"/>
  <c r="AX1378" i="8" s="1"/>
  <c r="AY1378" i="8" s="1"/>
  <c r="AW3042" i="8"/>
  <c r="AX3042" i="8" s="1"/>
  <c r="AY3042" i="8" s="1"/>
  <c r="AW2070" i="8"/>
  <c r="AX2070" i="8" s="1"/>
  <c r="AY2070" i="8" s="1"/>
  <c r="AW1886" i="8"/>
  <c r="AX1886" i="8" s="1"/>
  <c r="AY1886" i="8" s="1"/>
  <c r="AW1280" i="8"/>
  <c r="AX1280" i="8" s="1"/>
  <c r="AY1280" i="8" s="1"/>
  <c r="AW3094" i="8"/>
  <c r="AX3094" i="8" s="1"/>
  <c r="AY3094" i="8" s="1"/>
  <c r="AW2855" i="8"/>
  <c r="AX2855" i="8" s="1"/>
  <c r="AY2855" i="8" s="1"/>
  <c r="AW2326" i="8"/>
  <c r="AX2326" i="8" s="1"/>
  <c r="AY2326" i="8" s="1"/>
  <c r="AW2304" i="8"/>
  <c r="AX2304" i="8" s="1"/>
  <c r="AY2304" i="8" s="1"/>
  <c r="AW1375" i="8"/>
  <c r="AX1375" i="8" s="1"/>
  <c r="AY1375" i="8" s="1"/>
  <c r="AW1005" i="8"/>
  <c r="AX1005" i="8" s="1"/>
  <c r="AY1005" i="8" s="1"/>
  <c r="AX681" i="8"/>
  <c r="AY681" i="8" s="1"/>
  <c r="AX825" i="8"/>
  <c r="AY825" i="8" s="1"/>
  <c r="AX1163" i="8"/>
  <c r="AY1163" i="8" s="1"/>
  <c r="AX1227" i="8"/>
  <c r="AY1227" i="8" s="1"/>
  <c r="AX1275" i="8"/>
  <c r="AY1275" i="8" s="1"/>
  <c r="AX1307" i="8"/>
  <c r="AY1307" i="8" s="1"/>
  <c r="AX1339" i="8"/>
  <c r="AY1339" i="8" s="1"/>
  <c r="AX1355" i="8"/>
  <c r="AY1355" i="8" s="1"/>
  <c r="AX1387" i="8"/>
  <c r="AY1387" i="8" s="1"/>
  <c r="AX1403" i="8"/>
  <c r="AY1403" i="8" s="1"/>
  <c r="AX1419" i="8"/>
  <c r="AY1419" i="8" s="1"/>
  <c r="AX1780" i="8"/>
  <c r="AY1780" i="8" s="1"/>
  <c r="AX1481" i="8"/>
  <c r="AY1481" i="8" s="1"/>
  <c r="AX1545" i="8"/>
  <c r="AY1545" i="8" s="1"/>
  <c r="AX1577" i="8"/>
  <c r="AY1577" i="8" s="1"/>
  <c r="AX1593" i="8"/>
  <c r="AY1593" i="8" s="1"/>
  <c r="AX1689" i="8"/>
  <c r="AY1689" i="8" s="1"/>
  <c r="AX1705" i="8"/>
  <c r="AY1705" i="8" s="1"/>
  <c r="AX1869" i="8"/>
  <c r="AY1869" i="8" s="1"/>
  <c r="AX2222" i="8"/>
  <c r="AY2222" i="8" s="1"/>
  <c r="AX2038" i="8"/>
  <c r="AY2038" i="8" s="1"/>
  <c r="AX2054" i="8"/>
  <c r="AY2054" i="8" s="1"/>
  <c r="AX2134" i="8"/>
  <c r="AY2134" i="8" s="1"/>
  <c r="AX2150" i="8"/>
  <c r="AY2150" i="8" s="1"/>
  <c r="AX2166" i="8"/>
  <c r="AY2166" i="8" s="1"/>
  <c r="AX2182" i="8"/>
  <c r="AY2182" i="8" s="1"/>
  <c r="AX2230" i="8"/>
  <c r="AY2230" i="8" s="1"/>
  <c r="AX2277" i="8"/>
  <c r="AY2277" i="8" s="1"/>
  <c r="AX2334" i="8"/>
  <c r="AY2334" i="8" s="1"/>
  <c r="AX2541" i="8"/>
  <c r="AY2541" i="8" s="1"/>
  <c r="AX2516" i="8"/>
  <c r="AY2516" i="8" s="1"/>
  <c r="AX2882" i="8"/>
  <c r="AY2882" i="8" s="1"/>
  <c r="AX2366" i="8"/>
  <c r="AY2366" i="8" s="1"/>
  <c r="AX2382" i="8"/>
  <c r="AY2382" i="8" s="1"/>
  <c r="AX2398" i="8"/>
  <c r="AY2398" i="8" s="1"/>
  <c r="AX2414" i="8"/>
  <c r="AY2414" i="8" s="1"/>
  <c r="AX2430" i="8"/>
  <c r="AY2430" i="8" s="1"/>
  <c r="AX2446" i="8"/>
  <c r="AY2446" i="8" s="1"/>
  <c r="AX2478" i="8"/>
  <c r="AY2478" i="8" s="1"/>
  <c r="AX2494" i="8"/>
  <c r="AY2494" i="8" s="1"/>
  <c r="AX2510" i="8"/>
  <c r="AY2510" i="8" s="1"/>
  <c r="AX2552" i="8"/>
  <c r="AY2552" i="8" s="1"/>
  <c r="AX2568" i="8"/>
  <c r="AY2568" i="8" s="1"/>
  <c r="AX2600" i="8"/>
  <c r="AY2600" i="8" s="1"/>
  <c r="AX2616" i="8"/>
  <c r="AY2616" i="8" s="1"/>
  <c r="AX2632" i="8"/>
  <c r="AY2632" i="8" s="1"/>
  <c r="AX2648" i="8"/>
  <c r="AY2648" i="8" s="1"/>
  <c r="AX2664" i="8"/>
  <c r="AY2664" i="8" s="1"/>
  <c r="AX2887" i="8"/>
  <c r="AY2887" i="8" s="1"/>
  <c r="AX2823" i="8"/>
  <c r="AY2823" i="8" s="1"/>
  <c r="AX2910" i="8"/>
  <c r="AY2910" i="8" s="1"/>
  <c r="AX2696" i="8"/>
  <c r="AY2696" i="8" s="1"/>
  <c r="AX2712" i="8"/>
  <c r="AY2712" i="8" s="1"/>
  <c r="AX2728" i="8"/>
  <c r="AY2728" i="8" s="1"/>
  <c r="AX2744" i="8"/>
  <c r="AY2744" i="8" s="1"/>
  <c r="AX2760" i="8"/>
  <c r="AY2760" i="8" s="1"/>
  <c r="AX2776" i="8"/>
  <c r="AY2776" i="8" s="1"/>
  <c r="AX2792" i="8"/>
  <c r="AY2792" i="8" s="1"/>
  <c r="AX2822" i="8"/>
  <c r="AY2822" i="8" s="1"/>
  <c r="AX2939" i="8"/>
  <c r="AY2939" i="8" s="1"/>
  <c r="AX2943" i="8"/>
  <c r="AY2943" i="8" s="1"/>
  <c r="AX3013" i="8"/>
  <c r="AY3013" i="8" s="1"/>
  <c r="AX3029" i="8"/>
  <c r="AY3029" i="8" s="1"/>
  <c r="AX3213" i="8"/>
  <c r="AY3213" i="8" s="1"/>
  <c r="AX3083" i="8"/>
  <c r="AY3083" i="8" s="1"/>
  <c r="AX3099" i="8"/>
  <c r="AY3099" i="8" s="1"/>
  <c r="AX3391" i="8"/>
  <c r="AY3391" i="8" s="1"/>
  <c r="AX3262" i="8"/>
  <c r="AY3262" i="8" s="1"/>
  <c r="AX3278" i="8"/>
  <c r="AY3278" i="8" s="1"/>
  <c r="AX3294" i="8"/>
  <c r="AY3294" i="8" s="1"/>
  <c r="AX3343" i="8"/>
  <c r="AY3343" i="8" s="1"/>
  <c r="AX3354" i="8"/>
  <c r="AY3354" i="8" s="1"/>
  <c r="AX3431" i="8"/>
  <c r="AY3431" i="8" s="1"/>
  <c r="AX3679" i="8"/>
  <c r="AY3679" i="8" s="1"/>
  <c r="AX3533" i="8"/>
  <c r="AY3533" i="8" s="1"/>
  <c r="AX3565" i="8"/>
  <c r="AY3565" i="8" s="1"/>
  <c r="AX3581" i="8"/>
  <c r="AY3581" i="8" s="1"/>
  <c r="AX3718" i="8"/>
  <c r="AY3718" i="8" s="1"/>
  <c r="AX3734" i="8"/>
  <c r="AY3734" i="8" s="1"/>
  <c r="AX3750" i="8"/>
  <c r="AY3750" i="8" s="1"/>
  <c r="AX3766" i="8"/>
  <c r="AY3766" i="8" s="1"/>
  <c r="AX3782" i="8"/>
  <c r="AY3782" i="8" s="1"/>
  <c r="AX3798" i="8"/>
  <c r="AY3798" i="8" s="1"/>
  <c r="AW2402" i="8"/>
  <c r="AX2402" i="8" s="1"/>
  <c r="AY2402" i="8" s="1"/>
  <c r="AW739" i="8"/>
  <c r="AX739" i="8" s="1"/>
  <c r="AY739" i="8" s="1"/>
  <c r="AW707" i="8"/>
  <c r="AX707" i="8" s="1"/>
  <c r="AY707" i="8" s="1"/>
  <c r="AW3200" i="8"/>
  <c r="AX3200" i="8" s="1"/>
  <c r="AY3200" i="8" s="1"/>
  <c r="AW1473" i="8"/>
  <c r="AX1473" i="8" s="1"/>
  <c r="AY1473" i="8" s="1"/>
  <c r="AW2563" i="8"/>
  <c r="AX2563" i="8" s="1"/>
  <c r="AY2563" i="8" s="1"/>
  <c r="AW685" i="8"/>
  <c r="AW2543" i="8"/>
  <c r="AW1192" i="8"/>
  <c r="AX1192" i="8" s="1"/>
  <c r="AY1192" i="8" s="1"/>
  <c r="AW1528" i="8"/>
  <c r="AX1528" i="8" s="1"/>
  <c r="AY1528" i="8" s="1"/>
  <c r="AW1271" i="8"/>
  <c r="AX1271" i="8" s="1"/>
  <c r="AY1271" i="8" s="1"/>
  <c r="AW2151" i="8"/>
  <c r="AX2151" i="8" s="1"/>
  <c r="AY2151" i="8" s="1"/>
  <c r="AW578" i="8"/>
  <c r="AX578" i="8" s="1"/>
  <c r="AY578" i="8" s="1"/>
  <c r="AW3609" i="8"/>
  <c r="AX3609" i="8" s="1"/>
  <c r="AY3609" i="8" s="1"/>
  <c r="AW1496" i="8"/>
  <c r="AX1496" i="8" s="1"/>
  <c r="AY1496" i="8" s="1"/>
  <c r="AW131" i="8"/>
  <c r="AX131" i="8" s="1"/>
  <c r="AY131" i="8" s="1"/>
  <c r="AW2244" i="8"/>
  <c r="AX2244" i="8" s="1"/>
  <c r="AY2244" i="8" s="1"/>
  <c r="AW1138" i="8"/>
  <c r="AW1223" i="8"/>
  <c r="AX1223" i="8" s="1"/>
  <c r="AY1223" i="8" s="1"/>
  <c r="AW1606" i="8"/>
  <c r="AX1606" i="8" s="1"/>
  <c r="AY1606" i="8" s="1"/>
  <c r="AW1350" i="8"/>
  <c r="AX1350" i="8" s="1"/>
  <c r="AY1350" i="8" s="1"/>
  <c r="AW1059" i="8"/>
  <c r="AW254" i="8"/>
  <c r="AX254" i="8" s="1"/>
  <c r="AY254" i="8" s="1"/>
  <c r="AW1605" i="8"/>
  <c r="AX1605" i="8" s="1"/>
  <c r="AY1605" i="8" s="1"/>
  <c r="AW1349" i="8"/>
  <c r="AX1349" i="8" s="1"/>
  <c r="AY1349" i="8" s="1"/>
  <c r="AW1058" i="8"/>
  <c r="AX1058" i="8" s="1"/>
  <c r="AY1058" i="8" s="1"/>
  <c r="AW253" i="8"/>
  <c r="AX253" i="8" s="1"/>
  <c r="AY253" i="8" s="1"/>
  <c r="AW1444" i="8"/>
  <c r="AX1444" i="8" s="1"/>
  <c r="AY1444" i="8" s="1"/>
  <c r="AW1188" i="8"/>
  <c r="AX1188" i="8" s="1"/>
  <c r="AY1188" i="8" s="1"/>
  <c r="AW627" i="8"/>
  <c r="AX627" i="8" s="1"/>
  <c r="AY627" i="8" s="1"/>
  <c r="AW1363" i="8"/>
  <c r="AX1363" i="8" s="1"/>
  <c r="AY1363" i="8" s="1"/>
  <c r="AW1084" i="8"/>
  <c r="AX1084" i="8" s="1"/>
  <c r="AY1084" i="8" s="1"/>
  <c r="AW306" i="8"/>
  <c r="AX306" i="8" s="1"/>
  <c r="AY306" i="8" s="1"/>
  <c r="AW1778" i="8"/>
  <c r="AX1778" i="8" s="1"/>
  <c r="AY1778" i="8" s="1"/>
  <c r="AW1522" i="8"/>
  <c r="AX1522" i="8" s="1"/>
  <c r="AY1522" i="8" s="1"/>
  <c r="AW1266" i="8"/>
  <c r="AX1266" i="8" s="1"/>
  <c r="AY1266" i="8" s="1"/>
  <c r="AW1536" i="8"/>
  <c r="AX1536" i="8" s="1"/>
  <c r="AY1536" i="8" s="1"/>
  <c r="AW930" i="8"/>
  <c r="AX930" i="8" s="1"/>
  <c r="AY930" i="8" s="1"/>
  <c r="AW1807" i="8"/>
  <c r="AX1807" i="8" s="1"/>
  <c r="AY1807" i="8" s="1"/>
  <c r="AW1551" i="8"/>
  <c r="AX1551" i="8" s="1"/>
  <c r="AY1551" i="8" s="1"/>
  <c r="AW962" i="8"/>
  <c r="AW34" i="8"/>
  <c r="AX34" i="8" s="1"/>
  <c r="AY34" i="8" s="1"/>
  <c r="AW1310" i="8"/>
  <c r="AX1310" i="8" s="1"/>
  <c r="AY1310" i="8" s="1"/>
  <c r="AW991" i="8"/>
  <c r="AX991" i="8" s="1"/>
  <c r="AY991" i="8" s="1"/>
  <c r="AW94" i="8"/>
  <c r="AX94" i="8" s="1"/>
  <c r="AY94" i="8" s="1"/>
  <c r="AW1741" i="8"/>
  <c r="AX1741" i="8" s="1"/>
  <c r="AY1741" i="8" s="1"/>
  <c r="AW1485" i="8"/>
  <c r="AX1485" i="8" s="1"/>
  <c r="AY1485" i="8" s="1"/>
  <c r="AW1500" i="8"/>
  <c r="AX1500" i="8" s="1"/>
  <c r="AY1500" i="8" s="1"/>
  <c r="AW1244" i="8"/>
  <c r="AX1244" i="8" s="1"/>
  <c r="AY1244" i="8" s="1"/>
  <c r="AW1515" i="8"/>
  <c r="AW1259" i="8"/>
  <c r="AX1259" i="8" s="1"/>
  <c r="AY1259" i="8" s="1"/>
  <c r="AW878" i="8"/>
  <c r="AX878" i="8" s="1"/>
  <c r="AY878" i="8" s="1"/>
  <c r="AW1274" i="8"/>
  <c r="AX1274" i="8" s="1"/>
  <c r="AY1274" i="8" s="1"/>
  <c r="AW915" i="8"/>
  <c r="AX915" i="8" s="1"/>
  <c r="AY915" i="8" s="1"/>
  <c r="AW2025" i="8"/>
  <c r="AX2025" i="8" s="1"/>
  <c r="AY2025" i="8" s="1"/>
  <c r="AW1513" i="8"/>
  <c r="AX1513" i="8" s="1"/>
  <c r="AY1513" i="8" s="1"/>
  <c r="AW1257" i="8"/>
  <c r="AX1257" i="8" s="1"/>
  <c r="AY1257" i="8" s="1"/>
  <c r="AW867" i="8"/>
  <c r="AX867" i="8" s="1"/>
  <c r="AY867" i="8" s="1"/>
  <c r="AW705" i="8"/>
  <c r="AX705" i="8" s="1"/>
  <c r="AY705" i="8" s="1"/>
  <c r="AW193" i="8"/>
  <c r="AX193" i="8" s="1"/>
  <c r="AY193" i="8" s="1"/>
  <c r="AW880" i="8"/>
  <c r="AX880" i="8" s="1"/>
  <c r="AY880" i="8" s="1"/>
  <c r="AW624" i="8"/>
  <c r="AX624" i="8" s="1"/>
  <c r="AY624" i="8" s="1"/>
  <c r="AW368" i="8"/>
  <c r="AX368" i="8" s="1"/>
  <c r="AY368" i="8" s="1"/>
  <c r="AW112" i="8"/>
  <c r="AX112" i="8" s="1"/>
  <c r="AY112" i="8" s="1"/>
  <c r="AW751" i="8"/>
  <c r="AX751" i="8" s="1"/>
  <c r="AY751" i="8" s="1"/>
  <c r="AW239" i="8"/>
  <c r="AX239" i="8" s="1"/>
  <c r="AY239" i="8" s="1"/>
  <c r="AW876" i="8"/>
  <c r="AX876" i="8" s="1"/>
  <c r="AY876" i="8" s="1"/>
  <c r="AW620" i="8"/>
  <c r="AX620" i="8" s="1"/>
  <c r="AY620" i="8" s="1"/>
  <c r="AW108" i="8"/>
  <c r="AX108" i="8" s="1"/>
  <c r="AY108" i="8" s="1"/>
  <c r="AW1003" i="8"/>
  <c r="AX1003" i="8" s="1"/>
  <c r="AY1003" i="8" s="1"/>
  <c r="AW747" i="8"/>
  <c r="AX747" i="8" s="1"/>
  <c r="AY747" i="8" s="1"/>
  <c r="AW491" i="8"/>
  <c r="AX491" i="8" s="1"/>
  <c r="AY491" i="8" s="1"/>
  <c r="AW235" i="8"/>
  <c r="AX235" i="8" s="1"/>
  <c r="AY235" i="8" s="1"/>
  <c r="AW938" i="8"/>
  <c r="AX938" i="8" s="1"/>
  <c r="AY938" i="8" s="1"/>
  <c r="AW426" i="8"/>
  <c r="AX426" i="8" s="1"/>
  <c r="AY426" i="8" s="1"/>
  <c r="AW1049" i="8"/>
  <c r="AX1049" i="8" s="1"/>
  <c r="AY1049" i="8" s="1"/>
  <c r="AW793" i="8"/>
  <c r="AX793" i="8" s="1"/>
  <c r="AY793" i="8" s="1"/>
  <c r="AW537" i="8"/>
  <c r="AX537" i="8" s="1"/>
  <c r="AY537" i="8" s="1"/>
  <c r="AW281" i="8"/>
  <c r="AX281" i="8" s="1"/>
  <c r="AY281" i="8" s="1"/>
  <c r="AW25" i="8"/>
  <c r="AX25" i="8" s="1"/>
  <c r="AY25" i="8" s="1"/>
  <c r="AW664" i="8"/>
  <c r="AX664" i="8" s="1"/>
  <c r="AY664" i="8" s="1"/>
  <c r="AW408" i="8"/>
  <c r="AX408" i="8" s="1"/>
  <c r="AY408" i="8" s="1"/>
  <c r="AW152" i="8"/>
  <c r="AX152" i="8" s="1"/>
  <c r="AY152" i="8" s="1"/>
  <c r="AW951" i="8"/>
  <c r="AX951" i="8" s="1"/>
  <c r="AY951" i="8" s="1"/>
  <c r="AW439" i="8"/>
  <c r="AX439" i="8" s="1"/>
  <c r="AY439" i="8" s="1"/>
  <c r="AW183" i="8"/>
  <c r="AX183" i="8" s="1"/>
  <c r="AY183" i="8" s="1"/>
  <c r="AW1078" i="8"/>
  <c r="AX1078" i="8" s="1"/>
  <c r="AY1078" i="8" s="1"/>
  <c r="AW822" i="8"/>
  <c r="AX822" i="8" s="1"/>
  <c r="AY822" i="8" s="1"/>
  <c r="AW566" i="8"/>
  <c r="AX566" i="8" s="1"/>
  <c r="AY566" i="8" s="1"/>
  <c r="AW54" i="8"/>
  <c r="AX54" i="8" s="1"/>
  <c r="AY54" i="8" s="1"/>
  <c r="AW949" i="8"/>
  <c r="AX949" i="8" s="1"/>
  <c r="AY949" i="8" s="1"/>
  <c r="AW437" i="8"/>
  <c r="AX437" i="8" s="1"/>
  <c r="AY437" i="8" s="1"/>
  <c r="AW181" i="8"/>
  <c r="AX181" i="8" s="1"/>
  <c r="AY181" i="8" s="1"/>
  <c r="AW1076" i="8"/>
  <c r="AX1076" i="8" s="1"/>
  <c r="AY1076" i="8" s="1"/>
  <c r="AW820" i="8"/>
  <c r="AX820" i="8" s="1"/>
  <c r="AY820" i="8" s="1"/>
  <c r="AW564" i="8"/>
  <c r="AX564" i="8" s="1"/>
  <c r="AY564" i="8" s="1"/>
  <c r="AW308" i="8"/>
  <c r="AX308" i="8" s="1"/>
  <c r="AY308" i="8" s="1"/>
  <c r="AW52" i="8"/>
  <c r="AX52" i="8" s="1"/>
  <c r="AY52" i="8" s="1"/>
  <c r="AU3322" i="8"/>
  <c r="AU2810" i="8"/>
  <c r="AU2554" i="8"/>
  <c r="AU2042" i="8"/>
  <c r="AU460" i="8"/>
  <c r="AU2984" i="8"/>
  <c r="AU2728" i="8"/>
  <c r="AU1943" i="8"/>
  <c r="AW1999" i="8"/>
  <c r="AX1999" i="8" s="1"/>
  <c r="AY1999" i="8" s="1"/>
  <c r="AU876" i="8"/>
  <c r="AU3686" i="8"/>
  <c r="AU2406" i="8"/>
  <c r="AU1784" i="8"/>
  <c r="AU2199" i="8"/>
  <c r="AU3380" i="8"/>
  <c r="AU3124" i="8"/>
  <c r="AU2868" i="8"/>
  <c r="AU2612" i="8"/>
  <c r="AU1546" i="8"/>
  <c r="AU184" i="8"/>
  <c r="AU2947" i="8"/>
  <c r="AU2691" i="8"/>
  <c r="AU1867" i="8"/>
  <c r="AW377" i="8"/>
  <c r="AX377" i="8" s="1"/>
  <c r="AY377" i="8" s="1"/>
  <c r="AU3683" i="8"/>
  <c r="AU2802" i="8"/>
  <c r="AU2546" i="8"/>
  <c r="AU2034" i="8"/>
  <c r="AU3191" i="8"/>
  <c r="AU3585" i="8"/>
  <c r="AU3329" i="8"/>
  <c r="AU3073" i="8"/>
  <c r="AU2305" i="8"/>
  <c r="AU1274" i="8"/>
  <c r="AU2533" i="8"/>
  <c r="AU3088" i="8"/>
  <c r="AU2832" i="8"/>
  <c r="AU1354" i="8"/>
  <c r="AU2229" i="8"/>
  <c r="AU3007" i="8"/>
  <c r="AW1311" i="8"/>
  <c r="AX1311" i="8" s="1"/>
  <c r="AY1311" i="8" s="1"/>
  <c r="AU3038" i="8"/>
  <c r="AU2782" i="8"/>
  <c r="AU2270" i="8"/>
  <c r="AU1084" i="8"/>
  <c r="AU2453" i="8"/>
  <c r="AU3293" i="8"/>
  <c r="AU2781" i="8"/>
  <c r="AU2525" i="8"/>
  <c r="AU2013" i="8"/>
  <c r="AU1082" i="8"/>
  <c r="AW2517" i="8"/>
  <c r="AX2517" i="8" s="1"/>
  <c r="AY2517" i="8" s="1"/>
  <c r="AU2613" i="8"/>
  <c r="AU3244" i="8"/>
  <c r="AU824" i="8"/>
  <c r="AU1747" i="8"/>
  <c r="AU1805" i="8"/>
  <c r="AU1549" i="8"/>
  <c r="AU1293" i="8"/>
  <c r="AU525" i="8"/>
  <c r="AU269" i="8"/>
  <c r="AU13" i="8"/>
  <c r="AW2852" i="8"/>
  <c r="AX2852" i="8" s="1"/>
  <c r="AY2852" i="8" s="1"/>
  <c r="AU1227" i="8"/>
  <c r="AU715" i="8"/>
  <c r="AW1302" i="8"/>
  <c r="AX1302" i="8" s="1"/>
  <c r="AY1302" i="8" s="1"/>
  <c r="AU1673" i="8"/>
  <c r="AU1417" i="8"/>
  <c r="AU1161" i="8"/>
  <c r="AU905" i="8"/>
  <c r="AU649" i="8"/>
  <c r="AU393" i="8"/>
  <c r="AU137" i="8"/>
  <c r="AW3349" i="8"/>
  <c r="AX3349" i="8" s="1"/>
  <c r="AY3349" i="8" s="1"/>
  <c r="AU1623" i="8"/>
  <c r="AU1367" i="8"/>
  <c r="AU1111" i="8"/>
  <c r="AU855" i="8"/>
  <c r="AU599" i="8"/>
  <c r="AU343" i="8"/>
  <c r="AU87" i="8"/>
  <c r="AW2167" i="8"/>
  <c r="AX2167" i="8" s="1"/>
  <c r="AY2167" i="8" s="1"/>
  <c r="AU1366" i="8"/>
  <c r="AU1110" i="8"/>
  <c r="AU854" i="8"/>
  <c r="AU598" i="8"/>
  <c r="AU342" i="8"/>
  <c r="AU1669" i="8"/>
  <c r="AU1413" i="8"/>
  <c r="AU1157" i="8"/>
  <c r="AU389" i="8"/>
  <c r="AU133" i="8"/>
  <c r="AU1700" i="8"/>
  <c r="AU1444" i="8"/>
  <c r="AU1188" i="8"/>
  <c r="AU932" i="8"/>
  <c r="AU676" i="8"/>
  <c r="AU420" i="8"/>
  <c r="AU164" i="8"/>
  <c r="AW3250" i="8"/>
  <c r="AX3250" i="8" s="1"/>
  <c r="AY3250" i="8" s="1"/>
  <c r="AU1427" i="8"/>
  <c r="AU1171" i="8"/>
  <c r="AU915" i="8"/>
  <c r="AU147" i="8"/>
  <c r="AU898" i="8"/>
  <c r="AW2279" i="8"/>
  <c r="AX2279" i="8" s="1"/>
  <c r="AY2279" i="8" s="1"/>
  <c r="AU1073" i="8"/>
  <c r="AU817" i="8"/>
  <c r="AU561" i="8"/>
  <c r="AU305" i="8"/>
  <c r="AU49" i="8"/>
  <c r="AW2695" i="8"/>
  <c r="AX2695" i="8" s="1"/>
  <c r="AY2695" i="8" s="1"/>
  <c r="AU1856" i="8"/>
  <c r="AU1600" i="8"/>
  <c r="AU1344" i="8"/>
  <c r="AU64" i="8"/>
  <c r="AU1903" i="8"/>
  <c r="AU1647" i="8"/>
  <c r="AU1391" i="8"/>
  <c r="AU879" i="8"/>
  <c r="AU623" i="8"/>
  <c r="AU367" i="8"/>
  <c r="AU111" i="8"/>
  <c r="AW3196" i="8"/>
  <c r="AX3196" i="8" s="1"/>
  <c r="AY3196" i="8" s="1"/>
  <c r="AU1662" i="8"/>
  <c r="AU1406" i="8"/>
  <c r="AU1150" i="8"/>
  <c r="AU894" i="8"/>
  <c r="AU638" i="8"/>
  <c r="AU382" i="8"/>
  <c r="AW3281" i="8"/>
  <c r="AW3724" i="8"/>
  <c r="AX3724" i="8" s="1"/>
  <c r="AY3724" i="8" s="1"/>
  <c r="AW2737" i="8"/>
  <c r="AX2737" i="8" s="1"/>
  <c r="AY2737" i="8" s="1"/>
  <c r="AW1957" i="8"/>
  <c r="AX1957" i="8" s="1"/>
  <c r="AY1957" i="8" s="1"/>
  <c r="AW3176" i="8"/>
  <c r="AX3176" i="8" s="1"/>
  <c r="AY3176" i="8" s="1"/>
  <c r="AW1861" i="8"/>
  <c r="AX1861" i="8" s="1"/>
  <c r="AY1861" i="8" s="1"/>
  <c r="AW3773" i="8"/>
  <c r="AX3773" i="8" s="1"/>
  <c r="AY3773" i="8" s="1"/>
  <c r="AW567" i="8"/>
  <c r="AX567" i="8" s="1"/>
  <c r="AY567" i="8" s="1"/>
  <c r="AW2952" i="8"/>
  <c r="AX2952" i="8" s="1"/>
  <c r="AY2952" i="8" s="1"/>
  <c r="AW2722" i="8"/>
  <c r="AX2722" i="8" s="1"/>
  <c r="AY2722" i="8" s="1"/>
  <c r="AW1435" i="8"/>
  <c r="AX1435" i="8" s="1"/>
  <c r="AY1435" i="8" s="1"/>
  <c r="AW2415" i="8"/>
  <c r="AX2415" i="8" s="1"/>
  <c r="AY2415" i="8" s="1"/>
  <c r="AW1858" i="8"/>
  <c r="AX1858" i="8" s="1"/>
  <c r="AY1858" i="8" s="1"/>
  <c r="AW1586" i="8"/>
  <c r="AX1586" i="8" s="1"/>
  <c r="AY1586" i="8" s="1"/>
  <c r="AW356" i="8"/>
  <c r="AX356" i="8" s="1"/>
  <c r="AY356" i="8" s="1"/>
  <c r="AW2297" i="8"/>
  <c r="AX2297" i="8" s="1"/>
  <c r="AY2297" i="8" s="1"/>
  <c r="AW841" i="8"/>
  <c r="AX841" i="8" s="1"/>
  <c r="AY841" i="8" s="1"/>
  <c r="AW3748" i="8"/>
  <c r="AX3748" i="8" s="1"/>
  <c r="AY3748" i="8" s="1"/>
  <c r="AW3246" i="8"/>
  <c r="AX3246" i="8" s="1"/>
  <c r="AY3246" i="8" s="1"/>
  <c r="AW2730" i="8"/>
  <c r="AX2730" i="8" s="1"/>
  <c r="AY2730" i="8" s="1"/>
  <c r="AW2481" i="8"/>
  <c r="AX2481" i="8" s="1"/>
  <c r="AY2481" i="8" s="1"/>
  <c r="AW1281" i="8"/>
  <c r="AX1281" i="8" s="1"/>
  <c r="AY1281" i="8" s="1"/>
  <c r="AW2513" i="8"/>
  <c r="AX2513" i="8" s="1"/>
  <c r="AY2513" i="8" s="1"/>
  <c r="AW2276" i="8"/>
  <c r="AW2059" i="8"/>
  <c r="AX2059" i="8" s="1"/>
  <c r="AY2059" i="8" s="1"/>
  <c r="AW1875" i="8"/>
  <c r="AX1875" i="8" s="1"/>
  <c r="AY1875" i="8" s="1"/>
  <c r="AW3416" i="8"/>
  <c r="AX3416" i="8" s="1"/>
  <c r="AY3416" i="8" s="1"/>
  <c r="AW1416" i="8"/>
  <c r="AX1416" i="8" s="1"/>
  <c r="AY1416" i="8" s="1"/>
  <c r="AX698" i="8"/>
  <c r="AY698" i="8" s="1"/>
  <c r="AX778" i="8"/>
  <c r="AY778" i="8" s="1"/>
  <c r="AX810" i="8"/>
  <c r="AY810" i="8" s="1"/>
  <c r="AX1156" i="8"/>
  <c r="AY1156" i="8" s="1"/>
  <c r="AX866" i="8"/>
  <c r="AY866" i="8" s="1"/>
  <c r="AX882" i="8"/>
  <c r="AY882" i="8" s="1"/>
  <c r="AX898" i="8"/>
  <c r="AY898" i="8" s="1"/>
  <c r="AX914" i="8"/>
  <c r="AY914" i="8" s="1"/>
  <c r="AX962" i="8"/>
  <c r="AY962" i="8" s="1"/>
  <c r="AX1010" i="8"/>
  <c r="AY1010" i="8" s="1"/>
  <c r="AX1042" i="8"/>
  <c r="AY1042" i="8" s="1"/>
  <c r="AX1074" i="8"/>
  <c r="AY1074" i="8" s="1"/>
  <c r="AX1090" i="8"/>
  <c r="AY1090" i="8" s="1"/>
  <c r="AX1106" i="8"/>
  <c r="AY1106" i="8" s="1"/>
  <c r="AX1122" i="8"/>
  <c r="AY1122" i="8" s="1"/>
  <c r="AX1138" i="8"/>
  <c r="AY1138" i="8" s="1"/>
  <c r="AX1164" i="8"/>
  <c r="AY1164" i="8" s="1"/>
  <c r="AX1196" i="8"/>
  <c r="AY1196" i="8" s="1"/>
  <c r="AX1228" i="8"/>
  <c r="AY1228" i="8" s="1"/>
  <c r="AX1276" i="8"/>
  <c r="AY1276" i="8" s="1"/>
  <c r="AX1292" i="8"/>
  <c r="AY1292" i="8" s="1"/>
  <c r="AX1658" i="8"/>
  <c r="AY1658" i="8" s="1"/>
  <c r="AX1690" i="8"/>
  <c r="AY1690" i="8" s="1"/>
  <c r="AX1706" i="8"/>
  <c r="AY1706" i="8" s="1"/>
  <c r="AX1754" i="8"/>
  <c r="AY1754" i="8" s="1"/>
  <c r="AX1806" i="8"/>
  <c r="AY1806" i="8" s="1"/>
  <c r="AX2271" i="8"/>
  <c r="AY2271" i="8" s="1"/>
  <c r="AX1911" i="8"/>
  <c r="AY1911" i="8" s="1"/>
  <c r="AX1927" i="8"/>
  <c r="AY1927" i="8" s="1"/>
  <c r="AX1943" i="8"/>
  <c r="AY1943" i="8" s="1"/>
  <c r="AX1975" i="8"/>
  <c r="AY1975" i="8" s="1"/>
  <c r="AX1991" i="8"/>
  <c r="AY1991" i="8" s="1"/>
  <c r="AX2007" i="8"/>
  <c r="AY2007" i="8" s="1"/>
  <c r="AX2023" i="8"/>
  <c r="AY2023" i="8" s="1"/>
  <c r="AX2103" i="8"/>
  <c r="AY2103" i="8" s="1"/>
  <c r="AX2135" i="8"/>
  <c r="AY2135" i="8" s="1"/>
  <c r="AX2183" i="8"/>
  <c r="AY2183" i="8" s="1"/>
  <c r="AX2260" i="8"/>
  <c r="AY2260" i="8" s="1"/>
  <c r="AX2285" i="8"/>
  <c r="AY2285" i="8" s="1"/>
  <c r="AX2342" i="8"/>
  <c r="AY2342" i="8" s="1"/>
  <c r="AX2543" i="8"/>
  <c r="AY2543" i="8" s="1"/>
  <c r="AX2495" i="8"/>
  <c r="AY2495" i="8" s="1"/>
  <c r="AX2903" i="8"/>
  <c r="AY2903" i="8" s="1"/>
  <c r="AX2942" i="8"/>
  <c r="AY2942" i="8" s="1"/>
  <c r="AX2836" i="8"/>
  <c r="AY2836" i="8" s="1"/>
  <c r="AX2948" i="8"/>
  <c r="AY2948" i="8" s="1"/>
  <c r="AX3030" i="8"/>
  <c r="AY3030" i="8" s="1"/>
  <c r="AX3046" i="8"/>
  <c r="AY3046" i="8" s="1"/>
  <c r="AX3215" i="8"/>
  <c r="AY3215" i="8" s="1"/>
  <c r="AX3132" i="8"/>
  <c r="AY3132" i="8" s="1"/>
  <c r="AX3359" i="8"/>
  <c r="AY3359" i="8" s="1"/>
  <c r="AX3279" i="8"/>
  <c r="AY3279" i="8" s="1"/>
  <c r="AX3295" i="8"/>
  <c r="AY3295" i="8" s="1"/>
  <c r="AX3311" i="8"/>
  <c r="AY3311" i="8" s="1"/>
  <c r="AX3345" i="8"/>
  <c r="AY3345" i="8" s="1"/>
  <c r="AX3406" i="8"/>
  <c r="AY3406" i="8" s="1"/>
  <c r="AX3437" i="8"/>
  <c r="AY3437" i="8" s="1"/>
  <c r="AX3453" i="8"/>
  <c r="AY3453" i="8" s="1"/>
  <c r="AX3469" i="8"/>
  <c r="AY3469" i="8" s="1"/>
  <c r="AX3501" i="8"/>
  <c r="AY3501" i="8" s="1"/>
  <c r="AX3687" i="8"/>
  <c r="AY3687" i="8" s="1"/>
  <c r="AX3682" i="8"/>
  <c r="AY3682" i="8" s="1"/>
  <c r="AX3518" i="8"/>
  <c r="AY3518" i="8" s="1"/>
  <c r="AX3534" i="8"/>
  <c r="AY3534" i="8" s="1"/>
  <c r="AX3550" i="8"/>
  <c r="AY3550" i="8" s="1"/>
  <c r="AX3582" i="8"/>
  <c r="AY3582" i="8" s="1"/>
  <c r="AX3719" i="8"/>
  <c r="AY3719" i="8" s="1"/>
  <c r="AX3735" i="8"/>
  <c r="AY3735" i="8" s="1"/>
  <c r="AX3751" i="8"/>
  <c r="AY3751" i="8" s="1"/>
  <c r="AX3767" i="8"/>
  <c r="AY3767" i="8" s="1"/>
  <c r="AX3783" i="8"/>
  <c r="AY3783" i="8" s="1"/>
  <c r="AX3799" i="8"/>
  <c r="AY3799" i="8" s="1"/>
  <c r="AW1729" i="8"/>
  <c r="AX1729" i="8" s="1"/>
  <c r="AY1729" i="8" s="1"/>
  <c r="AW2467" i="8"/>
  <c r="AX2467" i="8" s="1"/>
  <c r="AY2467" i="8" s="1"/>
  <c r="AW2435" i="8"/>
  <c r="AX2435" i="8" s="1"/>
  <c r="AY2435" i="8" s="1"/>
  <c r="AW2120" i="8"/>
  <c r="AX2120" i="8" s="1"/>
  <c r="AY2120" i="8" s="1"/>
  <c r="AW323" i="8"/>
  <c r="AX323" i="8" s="1"/>
  <c r="AY323" i="8" s="1"/>
  <c r="AW1088" i="8"/>
  <c r="AX1088" i="8" s="1"/>
  <c r="AY1088" i="8" s="1"/>
  <c r="AW2285" i="8"/>
  <c r="AW3243" i="8"/>
  <c r="AX3243" i="8" s="1"/>
  <c r="AY3243" i="8" s="1"/>
  <c r="AW2666" i="8"/>
  <c r="AX2666" i="8" s="1"/>
  <c r="AY2666" i="8" s="1"/>
  <c r="AW2584" i="8"/>
  <c r="AX2584" i="8" s="1"/>
  <c r="AY2584" i="8" s="1"/>
  <c r="AW1415" i="8"/>
  <c r="AX1415" i="8" s="1"/>
  <c r="AY1415" i="8" s="1"/>
  <c r="AW3479" i="8"/>
  <c r="AX3479" i="8" s="1"/>
  <c r="AY3479" i="8" s="1"/>
  <c r="AW2967" i="8"/>
  <c r="AX2967" i="8" s="1"/>
  <c r="AY2967" i="8" s="1"/>
  <c r="AW3341" i="8"/>
  <c r="AX3341" i="8" s="1"/>
  <c r="AY3341" i="8" s="1"/>
  <c r="AW1319" i="8"/>
  <c r="AX1319" i="8" s="1"/>
  <c r="AY1319" i="8" s="1"/>
  <c r="AW2213" i="8"/>
  <c r="AX2213" i="8" s="1"/>
  <c r="AY2213" i="8" s="1"/>
  <c r="AW994" i="8"/>
  <c r="AX994" i="8" s="1"/>
  <c r="AY994" i="8" s="1"/>
  <c r="AW2532" i="8"/>
  <c r="AX2532" i="8" s="1"/>
  <c r="AY2532" i="8" s="1"/>
  <c r="AW2243" i="8"/>
  <c r="AX2243" i="8" s="1"/>
  <c r="AY2243" i="8" s="1"/>
  <c r="AW1132" i="8"/>
  <c r="AX1132" i="8" s="1"/>
  <c r="AY1132" i="8" s="1"/>
  <c r="AW1590" i="8"/>
  <c r="AX1590" i="8" s="1"/>
  <c r="AY1590" i="8" s="1"/>
  <c r="AW1334" i="8"/>
  <c r="AX1334" i="8" s="1"/>
  <c r="AY1334" i="8" s="1"/>
  <c r="AW1036" i="8"/>
  <c r="AX1036" i="8" s="1"/>
  <c r="AY1036" i="8" s="1"/>
  <c r="AW190" i="8"/>
  <c r="AX190" i="8" s="1"/>
  <c r="AY190" i="8" s="1"/>
  <c r="AW1589" i="8"/>
  <c r="AX1589" i="8" s="1"/>
  <c r="AY1589" i="8" s="1"/>
  <c r="AW1034" i="8"/>
  <c r="AX1034" i="8" s="1"/>
  <c r="AY1034" i="8" s="1"/>
  <c r="AW189" i="8"/>
  <c r="AX189" i="8" s="1"/>
  <c r="AY189" i="8" s="1"/>
  <c r="AW1684" i="8"/>
  <c r="AX1684" i="8" s="1"/>
  <c r="AY1684" i="8" s="1"/>
  <c r="AW1428" i="8"/>
  <c r="AX1428" i="8" s="1"/>
  <c r="AY1428" i="8" s="1"/>
  <c r="AW1172" i="8"/>
  <c r="AX1172" i="8" s="1"/>
  <c r="AY1172" i="8" s="1"/>
  <c r="AW563" i="8"/>
  <c r="AX563" i="8" s="1"/>
  <c r="AY563" i="8" s="1"/>
  <c r="AW1603" i="8"/>
  <c r="AX1603" i="8" s="1"/>
  <c r="AY1603" i="8" s="1"/>
  <c r="AW1347" i="8"/>
  <c r="AX1347" i="8" s="1"/>
  <c r="AY1347" i="8" s="1"/>
  <c r="AW1056" i="8"/>
  <c r="AX1056" i="8" s="1"/>
  <c r="AY1056" i="8" s="1"/>
  <c r="AW242" i="8"/>
  <c r="AX242" i="8" s="1"/>
  <c r="AY242" i="8" s="1"/>
  <c r="AW1762" i="8"/>
  <c r="AX1762" i="8" s="1"/>
  <c r="AY1762" i="8" s="1"/>
  <c r="AW849" i="8"/>
  <c r="AX849" i="8" s="1"/>
  <c r="AY849" i="8" s="1"/>
  <c r="AW1520" i="8"/>
  <c r="AX1520" i="8" s="1"/>
  <c r="AY1520" i="8" s="1"/>
  <c r="AW1264" i="8"/>
  <c r="AX1264" i="8" s="1"/>
  <c r="AY1264" i="8" s="1"/>
  <c r="AW2047" i="8"/>
  <c r="AX2047" i="8" s="1"/>
  <c r="AY2047" i="8" s="1"/>
  <c r="AW1535" i="8"/>
  <c r="AX1535" i="8" s="1"/>
  <c r="AY1535" i="8" s="1"/>
  <c r="AW1279" i="8"/>
  <c r="AX1279" i="8" s="1"/>
  <c r="AY1279" i="8" s="1"/>
  <c r="AW929" i="8"/>
  <c r="AX929" i="8" s="1"/>
  <c r="AY929" i="8" s="1"/>
  <c r="AW1294" i="8"/>
  <c r="AX1294" i="8" s="1"/>
  <c r="AY1294" i="8" s="1"/>
  <c r="AW961" i="8"/>
  <c r="AX961" i="8" s="1"/>
  <c r="AY961" i="8" s="1"/>
  <c r="AW30" i="8"/>
  <c r="AX30" i="8" s="1"/>
  <c r="AY30" i="8" s="1"/>
  <c r="AW1981" i="8"/>
  <c r="AX1981" i="8" s="1"/>
  <c r="AY1981" i="8" s="1"/>
  <c r="AW1725" i="8"/>
  <c r="AX1725" i="8" s="1"/>
  <c r="AY1725" i="8" s="1"/>
  <c r="AW1469" i="8"/>
  <c r="AW1213" i="8"/>
  <c r="AX1213" i="8" s="1"/>
  <c r="AY1213" i="8" s="1"/>
  <c r="AW733" i="8"/>
  <c r="AX733" i="8" s="1"/>
  <c r="AY733" i="8" s="1"/>
  <c r="AW1740" i="8"/>
  <c r="AX1740" i="8" s="1"/>
  <c r="AY1740" i="8" s="1"/>
  <c r="AW1484" i="8"/>
  <c r="AX1484" i="8" s="1"/>
  <c r="AY1484" i="8" s="1"/>
  <c r="AW781" i="8"/>
  <c r="AX781" i="8" s="1"/>
  <c r="AY781" i="8" s="1"/>
  <c r="AW1499" i="8"/>
  <c r="AW1243" i="8"/>
  <c r="AX1243" i="8" s="1"/>
  <c r="AY1243" i="8" s="1"/>
  <c r="AW829" i="8"/>
  <c r="AW1770" i="8"/>
  <c r="AX1770" i="8" s="1"/>
  <c r="AY1770" i="8" s="1"/>
  <c r="AW1258" i="8"/>
  <c r="AX1258" i="8" s="1"/>
  <c r="AY1258" i="8" s="1"/>
  <c r="AW877" i="8"/>
  <c r="AX877" i="8" s="1"/>
  <c r="AY877" i="8" s="1"/>
  <c r="AW1753" i="8"/>
  <c r="AX1753" i="8" s="1"/>
  <c r="AY1753" i="8" s="1"/>
  <c r="AW1241" i="8"/>
  <c r="AX1241" i="8" s="1"/>
  <c r="AY1241" i="8" s="1"/>
  <c r="AW818" i="8"/>
  <c r="AX818" i="8" s="1"/>
  <c r="AY818" i="8" s="1"/>
  <c r="AW689" i="8"/>
  <c r="AX689" i="8" s="1"/>
  <c r="AY689" i="8" s="1"/>
  <c r="AW433" i="8"/>
  <c r="AX433" i="8" s="1"/>
  <c r="AY433" i="8" s="1"/>
  <c r="AW177" i="8"/>
  <c r="AX177" i="8" s="1"/>
  <c r="AY177" i="8" s="1"/>
  <c r="AW864" i="8"/>
  <c r="AX864" i="8" s="1"/>
  <c r="AY864" i="8" s="1"/>
  <c r="AW608" i="8"/>
  <c r="AX608" i="8" s="1"/>
  <c r="AY608" i="8" s="1"/>
  <c r="AW352" i="8"/>
  <c r="AX352" i="8" s="1"/>
  <c r="AY352" i="8" s="1"/>
  <c r="AW96" i="8"/>
  <c r="AX96" i="8" s="1"/>
  <c r="AY96" i="8" s="1"/>
  <c r="AW735" i="8"/>
  <c r="AX735" i="8" s="1"/>
  <c r="AY735" i="8" s="1"/>
  <c r="AW479" i="8"/>
  <c r="AX479" i="8" s="1"/>
  <c r="AY479" i="8" s="1"/>
  <c r="AW223" i="8"/>
  <c r="AX223" i="8" s="1"/>
  <c r="AY223" i="8" s="1"/>
  <c r="AW860" i="8"/>
  <c r="AX860" i="8" s="1"/>
  <c r="AY860" i="8" s="1"/>
  <c r="AW348" i="8"/>
  <c r="AX348" i="8" s="1"/>
  <c r="AY348" i="8" s="1"/>
  <c r="AW987" i="8"/>
  <c r="AX987" i="8" s="1"/>
  <c r="AY987" i="8" s="1"/>
  <c r="AW475" i="8"/>
  <c r="AX475" i="8" s="1"/>
  <c r="AY475" i="8" s="1"/>
  <c r="AW219" i="8"/>
  <c r="AX219" i="8" s="1"/>
  <c r="AY219" i="8" s="1"/>
  <c r="AW922" i="8"/>
  <c r="AX922" i="8" s="1"/>
  <c r="AY922" i="8" s="1"/>
  <c r="AW666" i="8"/>
  <c r="AX666" i="8" s="1"/>
  <c r="AY666" i="8" s="1"/>
  <c r="AW154" i="8"/>
  <c r="AX154" i="8" s="1"/>
  <c r="AY154" i="8" s="1"/>
  <c r="AW1033" i="8"/>
  <c r="AX1033" i="8" s="1"/>
  <c r="AY1033" i="8" s="1"/>
  <c r="AW777" i="8"/>
  <c r="AX777" i="8" s="1"/>
  <c r="AY777" i="8" s="1"/>
  <c r="AW521" i="8"/>
  <c r="AX521" i="8" s="1"/>
  <c r="AY521" i="8" s="1"/>
  <c r="AW265" i="8"/>
  <c r="AX265" i="8" s="1"/>
  <c r="AY265" i="8" s="1"/>
  <c r="AW9" i="8"/>
  <c r="AX9" i="8" s="1"/>
  <c r="AY9" i="8" s="1"/>
  <c r="AW904" i="8"/>
  <c r="AX904" i="8" s="1"/>
  <c r="AY904" i="8" s="1"/>
  <c r="AW392" i="8"/>
  <c r="AX392" i="8" s="1"/>
  <c r="AY392" i="8" s="1"/>
  <c r="AW136" i="8"/>
  <c r="AX136" i="8" s="1"/>
  <c r="AY136" i="8" s="1"/>
  <c r="AW935" i="8"/>
  <c r="AX935" i="8" s="1"/>
  <c r="AY935" i="8" s="1"/>
  <c r="AW679" i="8"/>
  <c r="AX679" i="8" s="1"/>
  <c r="AY679" i="8" s="1"/>
  <c r="AW167" i="8"/>
  <c r="AX167" i="8" s="1"/>
  <c r="AY167" i="8" s="1"/>
  <c r="AW806" i="8"/>
  <c r="AX806" i="8" s="1"/>
  <c r="AY806" i="8" s="1"/>
  <c r="AW550" i="8"/>
  <c r="AX550" i="8" s="1"/>
  <c r="AY550" i="8" s="1"/>
  <c r="AW294" i="8"/>
  <c r="AX294" i="8" s="1"/>
  <c r="AY294" i="8" s="1"/>
  <c r="AW38" i="8"/>
  <c r="AX38" i="8" s="1"/>
  <c r="AY38" i="8" s="1"/>
  <c r="AW933" i="8"/>
  <c r="AX933" i="8" s="1"/>
  <c r="AY933" i="8" s="1"/>
  <c r="AW677" i="8"/>
  <c r="AX677" i="8" s="1"/>
  <c r="AY677" i="8" s="1"/>
  <c r="AW421" i="8"/>
  <c r="AX421" i="8" s="1"/>
  <c r="AY421" i="8" s="1"/>
  <c r="AW165" i="8"/>
  <c r="AX165" i="8" s="1"/>
  <c r="AY165" i="8" s="1"/>
  <c r="AW1060" i="8"/>
  <c r="AW804" i="8"/>
  <c r="AX804" i="8" s="1"/>
  <c r="AY804" i="8" s="1"/>
  <c r="AW548" i="8"/>
  <c r="AX548" i="8" s="1"/>
  <c r="AY548" i="8" s="1"/>
  <c r="AW292" i="8"/>
  <c r="AX292" i="8" s="1"/>
  <c r="AY292" i="8" s="1"/>
  <c r="AU3562" i="8"/>
  <c r="AU3050" i="8"/>
  <c r="AU2794" i="8"/>
  <c r="AU2282" i="8"/>
  <c r="AU1148" i="8"/>
  <c r="AU2329" i="8"/>
  <c r="AU1738" i="8"/>
  <c r="AU3224" i="8"/>
  <c r="AU2456" i="8"/>
  <c r="AU2200" i="8"/>
  <c r="AU1914" i="8"/>
  <c r="AU714" i="8"/>
  <c r="AW1724" i="8"/>
  <c r="AX1724" i="8" s="1"/>
  <c r="AY1724" i="8" s="1"/>
  <c r="AU282" i="8"/>
  <c r="AU2902" i="8"/>
  <c r="AU2646" i="8"/>
  <c r="AU2390" i="8"/>
  <c r="AU2134" i="8"/>
  <c r="AU1937" i="8"/>
  <c r="AU3108" i="8"/>
  <c r="AU2340" i="8"/>
  <c r="AU2084" i="8"/>
  <c r="AU3187" i="8"/>
  <c r="AU2675" i="8"/>
  <c r="AU1827" i="8"/>
  <c r="AU520" i="8"/>
  <c r="AU3653" i="8"/>
  <c r="AU3554" i="8"/>
  <c r="AU2530" i="8"/>
  <c r="AU2274" i="8"/>
  <c r="AU2999" i="8"/>
  <c r="AU2645" i="8"/>
  <c r="AU3778" i="8"/>
  <c r="AU1192" i="8"/>
  <c r="AW3230" i="8"/>
  <c r="AX3230" i="8" s="1"/>
  <c r="AY3230" i="8" s="1"/>
  <c r="AU3072" i="8"/>
  <c r="AU2816" i="8"/>
  <c r="AU2560" i="8"/>
  <c r="AU2048" i="8"/>
  <c r="AW3228" i="8"/>
  <c r="AX3228" i="8" s="1"/>
  <c r="AY3228" i="8" s="1"/>
  <c r="AU3159" i="8"/>
  <c r="AU2223" i="8"/>
  <c r="AU1997" i="8"/>
  <c r="AU2967" i="8"/>
  <c r="AU2325" i="8"/>
  <c r="AU3533" i="8"/>
  <c r="AU3277" i="8"/>
  <c r="AU1000" i="8"/>
  <c r="AW2292" i="8"/>
  <c r="AU2727" i="8"/>
  <c r="AU2716" i="8"/>
  <c r="AU2460" i="8"/>
  <c r="AU732" i="8"/>
  <c r="AU3145" i="8"/>
  <c r="AU1672" i="8"/>
  <c r="AU300" i="8"/>
  <c r="AU1789" i="8"/>
  <c r="AU1533" i="8"/>
  <c r="AU1277" i="8"/>
  <c r="AU1021" i="8"/>
  <c r="AU509" i="8"/>
  <c r="AU253" i="8"/>
  <c r="AW2768" i="8"/>
  <c r="AX2768" i="8" s="1"/>
  <c r="AY2768" i="8" s="1"/>
  <c r="AW1925" i="8"/>
  <c r="AX1925" i="8" s="1"/>
  <c r="AY1925" i="8" s="1"/>
  <c r="AU1467" i="8"/>
  <c r="AU1145" i="8"/>
  <c r="AU889" i="8"/>
  <c r="AU633" i="8"/>
  <c r="AU121" i="8"/>
  <c r="AU1607" i="8"/>
  <c r="AU1351" i="8"/>
  <c r="AU1095" i="8"/>
  <c r="AW2086" i="8"/>
  <c r="AX2086" i="8" s="1"/>
  <c r="AY2086" i="8" s="1"/>
  <c r="AU1606" i="8"/>
  <c r="AU1350" i="8"/>
  <c r="AU838" i="8"/>
  <c r="AU582" i="8"/>
  <c r="AU326" i="8"/>
  <c r="AU70" i="8"/>
  <c r="AU1653" i="8"/>
  <c r="AU1397" i="8"/>
  <c r="AU885" i="8"/>
  <c r="AW2324" i="8"/>
  <c r="AX2324" i="8" s="1"/>
  <c r="AY2324" i="8" s="1"/>
  <c r="AU1684" i="8"/>
  <c r="AU1428" i="8"/>
  <c r="AU1172" i="8"/>
  <c r="AU916" i="8"/>
  <c r="AU660" i="8"/>
  <c r="AU404" i="8"/>
  <c r="AW3208" i="8"/>
  <c r="AX3208" i="8" s="1"/>
  <c r="AY3208" i="8" s="1"/>
  <c r="AU1667" i="8"/>
  <c r="AU1411" i="8"/>
  <c r="AU1155" i="8"/>
  <c r="AU899" i="8"/>
  <c r="AU387" i="8"/>
  <c r="AU131" i="8"/>
  <c r="AU1906" i="8"/>
  <c r="AU1650" i="8"/>
  <c r="AU1394" i="8"/>
  <c r="AU1138" i="8"/>
  <c r="AU882" i="8"/>
  <c r="AU626" i="8"/>
  <c r="AU370" i="8"/>
  <c r="AU1825" i="8"/>
  <c r="AU1569" i="8"/>
  <c r="AU1313" i="8"/>
  <c r="AU1057" i="8"/>
  <c r="AU33" i="8"/>
  <c r="AU1840" i="8"/>
  <c r="AU1584" i="8"/>
  <c r="AU1328" i="8"/>
  <c r="AU1072" i="8"/>
  <c r="AU1887" i="8"/>
  <c r="AU1631" i="8"/>
  <c r="AU1119" i="8"/>
  <c r="AU863" i="8"/>
  <c r="AU607" i="8"/>
  <c r="AU351" i="8"/>
  <c r="AU95" i="8"/>
  <c r="AU1902" i="8"/>
  <c r="AU1646" i="8"/>
  <c r="AU1390" i="8"/>
  <c r="AU878" i="8"/>
  <c r="AU110" i="8"/>
  <c r="AW518" i="8"/>
  <c r="AX518" i="8" s="1"/>
  <c r="AY518" i="8" s="1"/>
  <c r="AW3464" i="8"/>
  <c r="AX3464" i="8" s="1"/>
  <c r="AY3464" i="8" s="1"/>
  <c r="AW3164" i="8"/>
  <c r="AX3164" i="8" s="1"/>
  <c r="AY3164" i="8" s="1"/>
  <c r="AW3139" i="8"/>
  <c r="AX3139" i="8" s="1"/>
  <c r="AY3139" i="8" s="1"/>
  <c r="AW2701" i="8"/>
  <c r="AX2701" i="8" s="1"/>
  <c r="AY2701" i="8" s="1"/>
  <c r="AW2396" i="8"/>
  <c r="AX2396" i="8" s="1"/>
  <c r="AY2396" i="8" s="1"/>
  <c r="AW1846" i="8"/>
  <c r="AX1846" i="8" s="1"/>
  <c r="AY1846" i="8" s="1"/>
  <c r="AW1823" i="8"/>
  <c r="AX1823" i="8" s="1"/>
  <c r="AY1823" i="8" s="1"/>
  <c r="AW844" i="8"/>
  <c r="AX844" i="8" s="1"/>
  <c r="AY844" i="8" s="1"/>
  <c r="AW3708" i="8"/>
  <c r="AX3708" i="8" s="1"/>
  <c r="AY3708" i="8" s="1"/>
  <c r="AW2659" i="8"/>
  <c r="AX2659" i="8" s="1"/>
  <c r="AY2659" i="8" s="1"/>
  <c r="AW1517" i="8"/>
  <c r="AX1517" i="8" s="1"/>
  <c r="AY1517" i="8" s="1"/>
  <c r="AW3332" i="8"/>
  <c r="AX3332" i="8" s="1"/>
  <c r="AY3332" i="8" s="1"/>
  <c r="AW3234" i="8"/>
  <c r="AX3234" i="8" s="1"/>
  <c r="AY3234" i="8" s="1"/>
  <c r="AW2719" i="8"/>
  <c r="AX2719" i="8" s="1"/>
  <c r="AY2719" i="8" s="1"/>
  <c r="AW3266" i="8"/>
  <c r="AX3266" i="8" s="1"/>
  <c r="AY3266" i="8" s="1"/>
  <c r="AW2265" i="8"/>
  <c r="AX2265" i="8" s="1"/>
  <c r="AY2265" i="8" s="1"/>
  <c r="AW2564" i="8"/>
  <c r="AX2564" i="8" s="1"/>
  <c r="AY2564" i="8" s="1"/>
  <c r="AW1971" i="8"/>
  <c r="AX1971" i="8" s="1"/>
  <c r="AY1971" i="8" s="1"/>
  <c r="AW1691" i="8"/>
  <c r="AX1691" i="8" s="1"/>
  <c r="AY1691" i="8" s="1"/>
  <c r="AW3643" i="8"/>
  <c r="AW1109" i="8"/>
  <c r="AX1109" i="8" s="1"/>
  <c r="AY1109" i="8" s="1"/>
  <c r="AX635" i="8"/>
  <c r="AY635" i="8" s="1"/>
  <c r="AX651" i="8"/>
  <c r="AY651" i="8" s="1"/>
  <c r="AX851" i="8"/>
  <c r="AY851" i="8" s="1"/>
  <c r="AX899" i="8"/>
  <c r="AY899" i="8" s="1"/>
  <c r="AX947" i="8"/>
  <c r="AY947" i="8" s="1"/>
  <c r="AX979" i="8"/>
  <c r="AY979" i="8" s="1"/>
  <c r="AX995" i="8"/>
  <c r="AY995" i="8" s="1"/>
  <c r="AX1011" i="8"/>
  <c r="AY1011" i="8" s="1"/>
  <c r="AX1027" i="8"/>
  <c r="AY1027" i="8" s="1"/>
  <c r="AX1043" i="8"/>
  <c r="AY1043" i="8" s="1"/>
  <c r="AX1059" i="8"/>
  <c r="AY1059" i="8" s="1"/>
  <c r="AX1075" i="8"/>
  <c r="AY1075" i="8" s="1"/>
  <c r="AX1091" i="8"/>
  <c r="AY1091" i="8" s="1"/>
  <c r="AX1123" i="8"/>
  <c r="AY1123" i="8" s="1"/>
  <c r="AX1155" i="8"/>
  <c r="AY1155" i="8" s="1"/>
  <c r="AX1165" i="8"/>
  <c r="AY1165" i="8" s="1"/>
  <c r="AX1229" i="8"/>
  <c r="AY1229" i="8" s="1"/>
  <c r="AX1261" i="8"/>
  <c r="AY1261" i="8" s="1"/>
  <c r="AX1293" i="8"/>
  <c r="AY1293" i="8" s="1"/>
  <c r="AX1309" i="8"/>
  <c r="AY1309" i="8" s="1"/>
  <c r="AX1325" i="8"/>
  <c r="AY1325" i="8" s="1"/>
  <c r="AX1341" i="8"/>
  <c r="AY1341" i="8" s="1"/>
  <c r="AX1357" i="8"/>
  <c r="AY1357" i="8" s="1"/>
  <c r="AX1373" i="8"/>
  <c r="AY1373" i="8" s="1"/>
  <c r="AX1389" i="8"/>
  <c r="AY1389" i="8" s="1"/>
  <c r="AX1781" i="8"/>
  <c r="AY1781" i="8" s="1"/>
  <c r="AX1784" i="8"/>
  <c r="AY1784" i="8" s="1"/>
  <c r="AX1467" i="8"/>
  <c r="AY1467" i="8" s="1"/>
  <c r="AX1499" i="8"/>
  <c r="AY1499" i="8" s="1"/>
  <c r="AX1515" i="8"/>
  <c r="AY1515" i="8" s="1"/>
  <c r="AX1595" i="8"/>
  <c r="AY1595" i="8" s="1"/>
  <c r="AX1611" i="8"/>
  <c r="AY1611" i="8" s="1"/>
  <c r="AX1627" i="8"/>
  <c r="AY1627" i="8" s="1"/>
  <c r="AX1643" i="8"/>
  <c r="AY1643" i="8" s="1"/>
  <c r="AX1659" i="8"/>
  <c r="AY1659" i="8" s="1"/>
  <c r="AX1675" i="8"/>
  <c r="AY1675" i="8" s="1"/>
  <c r="AX1723" i="8"/>
  <c r="AY1723" i="8" s="1"/>
  <c r="AX1755" i="8"/>
  <c r="AY1755" i="8" s="1"/>
  <c r="AX1855" i="8"/>
  <c r="AY1855" i="8" s="1"/>
  <c r="AX1887" i="8"/>
  <c r="AY1887" i="8" s="1"/>
  <c r="AX2205" i="8"/>
  <c r="AY2205" i="8" s="1"/>
  <c r="AX2207" i="8"/>
  <c r="AY2207" i="8" s="1"/>
  <c r="AX2251" i="8"/>
  <c r="AY2251" i="8" s="1"/>
  <c r="AX2238" i="8"/>
  <c r="AY2238" i="8" s="1"/>
  <c r="AX2293" i="8"/>
  <c r="AY2293" i="8" s="1"/>
  <c r="AX2350" i="8"/>
  <c r="AY2350" i="8" s="1"/>
  <c r="AX2518" i="8"/>
  <c r="AY2518" i="8" s="1"/>
  <c r="AX2496" i="8"/>
  <c r="AY2496" i="8" s="1"/>
  <c r="AX2554" i="8"/>
  <c r="AY2554" i="8" s="1"/>
  <c r="AX2570" i="8"/>
  <c r="AY2570" i="8" s="1"/>
  <c r="AX2586" i="8"/>
  <c r="AY2586" i="8" s="1"/>
  <c r="AX2602" i="8"/>
  <c r="AY2602" i="8" s="1"/>
  <c r="AX2618" i="8"/>
  <c r="AY2618" i="8" s="1"/>
  <c r="AX2634" i="8"/>
  <c r="AY2634" i="8" s="1"/>
  <c r="AX2650" i="8"/>
  <c r="AY2650" i="8" s="1"/>
  <c r="AX2914" i="8"/>
  <c r="AY2914" i="8" s="1"/>
  <c r="AX2919" i="8"/>
  <c r="AY2919" i="8" s="1"/>
  <c r="AX2798" i="8"/>
  <c r="AY2798" i="8" s="1"/>
  <c r="AX2682" i="8"/>
  <c r="AY2682" i="8" s="1"/>
  <c r="AX2698" i="8"/>
  <c r="AY2698" i="8" s="1"/>
  <c r="AX2714" i="8"/>
  <c r="AY2714" i="8" s="1"/>
  <c r="AX2746" i="8"/>
  <c r="AY2746" i="8" s="1"/>
  <c r="AX2762" i="8"/>
  <c r="AY2762" i="8" s="1"/>
  <c r="AX2778" i="8"/>
  <c r="AY2778" i="8" s="1"/>
  <c r="AX2794" i="8"/>
  <c r="AY2794" i="8" s="1"/>
  <c r="AX2936" i="8"/>
  <c r="AY2936" i="8" s="1"/>
  <c r="AX2950" i="8"/>
  <c r="AY2950" i="8" s="1"/>
  <c r="AX2932" i="8"/>
  <c r="AY2932" i="8" s="1"/>
  <c r="AX2983" i="8"/>
  <c r="AY2983" i="8" s="1"/>
  <c r="AX2999" i="8"/>
  <c r="AY2999" i="8" s="1"/>
  <c r="AX3015" i="8"/>
  <c r="AY3015" i="8" s="1"/>
  <c r="AX3047" i="8"/>
  <c r="AY3047" i="8" s="1"/>
  <c r="AX3240" i="8"/>
  <c r="AY3240" i="8" s="1"/>
  <c r="AX3217" i="8"/>
  <c r="AY3217" i="8" s="1"/>
  <c r="AX3085" i="8"/>
  <c r="AY3085" i="8" s="1"/>
  <c r="AX3133" i="8"/>
  <c r="AY3133" i="8" s="1"/>
  <c r="AX3149" i="8"/>
  <c r="AY3149" i="8" s="1"/>
  <c r="AX3165" i="8"/>
  <c r="AY3165" i="8" s="1"/>
  <c r="AX3181" i="8"/>
  <c r="AY3181" i="8" s="1"/>
  <c r="AX3248" i="8"/>
  <c r="AY3248" i="8" s="1"/>
  <c r="AX3264" i="8"/>
  <c r="AY3264" i="8" s="1"/>
  <c r="AX3280" i="8"/>
  <c r="AY3280" i="8" s="1"/>
  <c r="AX3296" i="8"/>
  <c r="AY3296" i="8" s="1"/>
  <c r="AX3312" i="8"/>
  <c r="AY3312" i="8" s="1"/>
  <c r="AX3367" i="8"/>
  <c r="AY3367" i="8" s="1"/>
  <c r="AX3639" i="8"/>
  <c r="AY3639" i="8" s="1"/>
  <c r="AX3438" i="8"/>
  <c r="AY3438" i="8" s="1"/>
  <c r="AX3454" i="8"/>
  <c r="AY3454" i="8" s="1"/>
  <c r="AX3486" i="8"/>
  <c r="AY3486" i="8" s="1"/>
  <c r="AX3519" i="8"/>
  <c r="AY3519" i="8" s="1"/>
  <c r="AX3535" i="8"/>
  <c r="AY3535" i="8" s="1"/>
  <c r="AX3551" i="8"/>
  <c r="AY3551" i="8" s="1"/>
  <c r="AX3567" i="8"/>
  <c r="AY3567" i="8" s="1"/>
  <c r="AX3583" i="8"/>
  <c r="AY3583" i="8" s="1"/>
  <c r="AX3597" i="8"/>
  <c r="AY3597" i="8" s="1"/>
  <c r="AW2401" i="8"/>
  <c r="AX2401" i="8" s="1"/>
  <c r="AY2401" i="8" s="1"/>
  <c r="AW2511" i="8"/>
  <c r="AX2511" i="8" s="1"/>
  <c r="AY2511" i="8" s="1"/>
  <c r="AW931" i="8"/>
  <c r="AX931" i="8" s="1"/>
  <c r="AY931" i="8" s="1"/>
  <c r="AW3598" i="8"/>
  <c r="AX3598" i="8" s="1"/>
  <c r="AY3598" i="8" s="1"/>
  <c r="AW1361" i="8"/>
  <c r="AX1361" i="8" s="1"/>
  <c r="AY1361" i="8" s="1"/>
  <c r="AW2069" i="8"/>
  <c r="AX2069" i="8" s="1"/>
  <c r="AY2069" i="8" s="1"/>
  <c r="AW2906" i="8"/>
  <c r="AX2906" i="8" s="1"/>
  <c r="AY2906" i="8" s="1"/>
  <c r="AW2749" i="8"/>
  <c r="AX2749" i="8" s="1"/>
  <c r="AY2749" i="8" s="1"/>
  <c r="AW2553" i="8"/>
  <c r="AX2553" i="8" s="1"/>
  <c r="AY2553" i="8" s="1"/>
  <c r="AW1249" i="8"/>
  <c r="AX1249" i="8" s="1"/>
  <c r="AY1249" i="8" s="1"/>
  <c r="AW1063" i="8"/>
  <c r="AX1063" i="8" s="1"/>
  <c r="AY1063" i="8" s="1"/>
  <c r="AW1233" i="8"/>
  <c r="AX1233" i="8" s="1"/>
  <c r="AY1233" i="8" s="1"/>
  <c r="AW766" i="8"/>
  <c r="AX766" i="8" s="1"/>
  <c r="AY766" i="8" s="1"/>
  <c r="AW978" i="8"/>
  <c r="AX978" i="8" s="1"/>
  <c r="AY978" i="8" s="1"/>
  <c r="AW1574" i="8"/>
  <c r="AX1574" i="8" s="1"/>
  <c r="AY1574" i="8" s="1"/>
  <c r="AW1318" i="8"/>
  <c r="AX1318" i="8" s="1"/>
  <c r="AY1318" i="8" s="1"/>
  <c r="AW1006" i="8"/>
  <c r="AX1006" i="8" s="1"/>
  <c r="AY1006" i="8" s="1"/>
  <c r="AW126" i="8"/>
  <c r="AX126" i="8" s="1"/>
  <c r="AY126" i="8" s="1"/>
  <c r="AW1829" i="8"/>
  <c r="AX1829" i="8" s="1"/>
  <c r="AY1829" i="8" s="1"/>
  <c r="AW1317" i="8"/>
  <c r="AX1317" i="8" s="1"/>
  <c r="AY1317" i="8" s="1"/>
  <c r="AW1668" i="8"/>
  <c r="AX1668" i="8" s="1"/>
  <c r="AY1668" i="8" s="1"/>
  <c r="AW1412" i="8"/>
  <c r="AX1412" i="8" s="1"/>
  <c r="AY1412" i="8" s="1"/>
  <c r="AW499" i="8"/>
  <c r="AX499" i="8" s="1"/>
  <c r="AY499" i="8" s="1"/>
  <c r="AW1331" i="8"/>
  <c r="AX1331" i="8" s="1"/>
  <c r="AY1331" i="8" s="1"/>
  <c r="AW1026" i="8"/>
  <c r="AX1026" i="8" s="1"/>
  <c r="AY1026" i="8" s="1"/>
  <c r="AW178" i="8"/>
  <c r="AX178" i="8" s="1"/>
  <c r="AY178" i="8" s="1"/>
  <c r="AW2002" i="8"/>
  <c r="AX2002" i="8" s="1"/>
  <c r="AY2002" i="8" s="1"/>
  <c r="AW1746" i="8"/>
  <c r="AX1746" i="8" s="1"/>
  <c r="AY1746" i="8" s="1"/>
  <c r="AW1490" i="8"/>
  <c r="AX1490" i="8" s="1"/>
  <c r="AY1490" i="8" s="1"/>
  <c r="AW798" i="8"/>
  <c r="AX798" i="8" s="1"/>
  <c r="AY798" i="8" s="1"/>
  <c r="AW1504" i="8"/>
  <c r="AX1504" i="8" s="1"/>
  <c r="AY1504" i="8" s="1"/>
  <c r="AW1248" i="8"/>
  <c r="AW845" i="8"/>
  <c r="AX845" i="8" s="1"/>
  <c r="AY845" i="8" s="1"/>
  <c r="AW1775" i="8"/>
  <c r="AX1775" i="8" s="1"/>
  <c r="AY1775" i="8" s="1"/>
  <c r="AW1519" i="8"/>
  <c r="AX1519" i="8" s="1"/>
  <c r="AY1519" i="8" s="1"/>
  <c r="AW1263" i="8"/>
  <c r="AX1263" i="8" s="1"/>
  <c r="AY1263" i="8" s="1"/>
  <c r="AW893" i="8"/>
  <c r="AX893" i="8" s="1"/>
  <c r="AY893" i="8" s="1"/>
  <c r="AW1534" i="8"/>
  <c r="AX1534" i="8" s="1"/>
  <c r="AY1534" i="8" s="1"/>
  <c r="AW1278" i="8"/>
  <c r="AX1278" i="8" s="1"/>
  <c r="AY1278" i="8" s="1"/>
  <c r="AW1453" i="8"/>
  <c r="AX1453" i="8" s="1"/>
  <c r="AY1453" i="8" s="1"/>
  <c r="AW669" i="8"/>
  <c r="AX669" i="8" s="1"/>
  <c r="AY669" i="8" s="1"/>
  <c r="AW1980" i="8"/>
  <c r="AX1980" i="8" s="1"/>
  <c r="AY1980" i="8" s="1"/>
  <c r="AW1212" i="8"/>
  <c r="AX1212" i="8" s="1"/>
  <c r="AY1212" i="8" s="1"/>
  <c r="AW723" i="8"/>
  <c r="AX723" i="8" s="1"/>
  <c r="AY723" i="8" s="1"/>
  <c r="AW1739" i="8"/>
  <c r="AX1739" i="8" s="1"/>
  <c r="AY1739" i="8" s="1"/>
  <c r="AW1483" i="8"/>
  <c r="AX1483" i="8" s="1"/>
  <c r="AY1483" i="8" s="1"/>
  <c r="AW771" i="8"/>
  <c r="AX771" i="8" s="1"/>
  <c r="AY771" i="8" s="1"/>
  <c r="AW1498" i="8"/>
  <c r="AX1498" i="8" s="1"/>
  <c r="AY1498" i="8" s="1"/>
  <c r="AW1242" i="8"/>
  <c r="AX1242" i="8" s="1"/>
  <c r="AY1242" i="8" s="1"/>
  <c r="AW1737" i="8"/>
  <c r="AX1737" i="8" s="1"/>
  <c r="AY1737" i="8" s="1"/>
  <c r="AW1225" i="8"/>
  <c r="AX1225" i="8" s="1"/>
  <c r="AY1225" i="8" s="1"/>
  <c r="AW769" i="8"/>
  <c r="AX769" i="8" s="1"/>
  <c r="AY769" i="8" s="1"/>
  <c r="AW417" i="8"/>
  <c r="AX417" i="8" s="1"/>
  <c r="AY417" i="8" s="1"/>
  <c r="AW161" i="8"/>
  <c r="AX161" i="8" s="1"/>
  <c r="AY161" i="8" s="1"/>
  <c r="AW848" i="8"/>
  <c r="AX848" i="8" s="1"/>
  <c r="AY848" i="8" s="1"/>
  <c r="AW592" i="8"/>
  <c r="AX592" i="8" s="1"/>
  <c r="AY592" i="8" s="1"/>
  <c r="AW336" i="8"/>
  <c r="AX336" i="8" s="1"/>
  <c r="AY336" i="8" s="1"/>
  <c r="AW80" i="8"/>
  <c r="AX80" i="8" s="1"/>
  <c r="AY80" i="8" s="1"/>
  <c r="AW719" i="8"/>
  <c r="AX719" i="8" s="1"/>
  <c r="AY719" i="8" s="1"/>
  <c r="AW463" i="8"/>
  <c r="AX463" i="8" s="1"/>
  <c r="AY463" i="8" s="1"/>
  <c r="AW588" i="8"/>
  <c r="AX588" i="8" s="1"/>
  <c r="AY588" i="8" s="1"/>
  <c r="AW76" i="8"/>
  <c r="AX76" i="8" s="1"/>
  <c r="AY76" i="8" s="1"/>
  <c r="AW971" i="8"/>
  <c r="AX971" i="8" s="1"/>
  <c r="AY971" i="8" s="1"/>
  <c r="AW459" i="8"/>
  <c r="AX459" i="8" s="1"/>
  <c r="AY459" i="8" s="1"/>
  <c r="AW203" i="8"/>
  <c r="AX203" i="8" s="1"/>
  <c r="AY203" i="8" s="1"/>
  <c r="AW650" i="8"/>
  <c r="AX650" i="8" s="1"/>
  <c r="AY650" i="8" s="1"/>
  <c r="AW138" i="8"/>
  <c r="AX138" i="8" s="1"/>
  <c r="AY138" i="8" s="1"/>
  <c r="AW1017" i="8"/>
  <c r="AX1017" i="8" s="1"/>
  <c r="AY1017" i="8" s="1"/>
  <c r="AW761" i="8"/>
  <c r="AX761" i="8" s="1"/>
  <c r="AY761" i="8" s="1"/>
  <c r="AW505" i="8"/>
  <c r="AX505" i="8" s="1"/>
  <c r="AY505" i="8" s="1"/>
  <c r="AW249" i="8"/>
  <c r="AX249" i="8" s="1"/>
  <c r="AY249" i="8" s="1"/>
  <c r="AW1144" i="8"/>
  <c r="AX1144" i="8" s="1"/>
  <c r="AY1144" i="8" s="1"/>
  <c r="AW888" i="8"/>
  <c r="AX888" i="8" s="1"/>
  <c r="AY888" i="8" s="1"/>
  <c r="AW632" i="8"/>
  <c r="AX632" i="8" s="1"/>
  <c r="AY632" i="8" s="1"/>
  <c r="AW120" i="8"/>
  <c r="AX120" i="8" s="1"/>
  <c r="AY120" i="8" s="1"/>
  <c r="AW919" i="8"/>
  <c r="AX919" i="8" s="1"/>
  <c r="AY919" i="8" s="1"/>
  <c r="AW663" i="8"/>
  <c r="AX663" i="8" s="1"/>
  <c r="AY663" i="8" s="1"/>
  <c r="AW407" i="8"/>
  <c r="AX407" i="8" s="1"/>
  <c r="AY407" i="8" s="1"/>
  <c r="AW151" i="8"/>
  <c r="AX151" i="8" s="1"/>
  <c r="AY151" i="8" s="1"/>
  <c r="AW1046" i="8"/>
  <c r="AX1046" i="8" s="1"/>
  <c r="AY1046" i="8" s="1"/>
  <c r="AW534" i="8"/>
  <c r="AX534" i="8" s="1"/>
  <c r="AY534" i="8" s="1"/>
  <c r="AW278" i="8"/>
  <c r="AX278" i="8" s="1"/>
  <c r="AY278" i="8" s="1"/>
  <c r="AW22" i="8"/>
  <c r="AX22" i="8" s="1"/>
  <c r="AY22" i="8" s="1"/>
  <c r="AW917" i="8"/>
  <c r="AX917" i="8" s="1"/>
  <c r="AY917" i="8" s="1"/>
  <c r="AW661" i="8"/>
  <c r="AX661" i="8" s="1"/>
  <c r="AY661" i="8" s="1"/>
  <c r="AW405" i="8"/>
  <c r="AX405" i="8" s="1"/>
  <c r="AY405" i="8" s="1"/>
  <c r="AW149" i="8"/>
  <c r="AX149" i="8" s="1"/>
  <c r="AY149" i="8" s="1"/>
  <c r="AW1044" i="8"/>
  <c r="AX1044" i="8" s="1"/>
  <c r="AY1044" i="8" s="1"/>
  <c r="AW788" i="8"/>
  <c r="AX788" i="8" s="1"/>
  <c r="AY788" i="8" s="1"/>
  <c r="AW532" i="8"/>
  <c r="AX532" i="8" s="1"/>
  <c r="AY532" i="8" s="1"/>
  <c r="AW276" i="8"/>
  <c r="AX276" i="8" s="1"/>
  <c r="AY276" i="8" s="1"/>
  <c r="AW20" i="8"/>
  <c r="AX20" i="8" s="1"/>
  <c r="AY20" i="8" s="1"/>
  <c r="AU2153" i="8"/>
  <c r="AU3290" i="8"/>
  <c r="AU2522" i="8"/>
  <c r="AU2010" i="8"/>
  <c r="AU1658" i="8"/>
  <c r="AU2696" i="8"/>
  <c r="AU1881" i="8"/>
  <c r="AU632" i="8"/>
  <c r="AW852" i="8"/>
  <c r="AX852" i="8" s="1"/>
  <c r="AY852" i="8" s="1"/>
  <c r="AU3654" i="8"/>
  <c r="AU2374" i="8"/>
  <c r="AU1642" i="8"/>
  <c r="AU280" i="8"/>
  <c r="AU1880" i="8"/>
  <c r="AU1384" i="8"/>
  <c r="AU3348" i="8"/>
  <c r="AU2836" i="8"/>
  <c r="AU1372" i="8"/>
  <c r="AU2915" i="8"/>
  <c r="AU428" i="8"/>
  <c r="AU2002" i="8"/>
  <c r="AU1020" i="8"/>
  <c r="AU2839" i="8"/>
  <c r="AU3297" i="8"/>
  <c r="AU3041" i="8"/>
  <c r="AU2785" i="8"/>
  <c r="AU2017" i="8"/>
  <c r="AU2181" i="8"/>
  <c r="AU3312" i="8"/>
  <c r="AU2919" i="8"/>
  <c r="AU3781" i="8"/>
  <c r="AU3588" i="8"/>
  <c r="AU1977" i="8"/>
  <c r="AU2791" i="8"/>
  <c r="AU2749" i="8"/>
  <c r="AU908" i="8"/>
  <c r="AU2373" i="8"/>
  <c r="AU2444" i="8"/>
  <c r="AU2188" i="8"/>
  <c r="AU650" i="8"/>
  <c r="AU2953" i="8"/>
  <c r="AU3131" i="8"/>
  <c r="AU2363" i="8"/>
  <c r="AU2107" i="8"/>
  <c r="AU1580" i="8"/>
  <c r="AU218" i="8"/>
  <c r="AU1773" i="8"/>
  <c r="AU1261" i="8"/>
  <c r="AW3485" i="8"/>
  <c r="AX3485" i="8" s="1"/>
  <c r="AY3485" i="8" s="1"/>
  <c r="AW853" i="8"/>
  <c r="AX853" i="8" s="1"/>
  <c r="AY853" i="8" s="1"/>
  <c r="AU1641" i="8"/>
  <c r="AU1385" i="8"/>
  <c r="AU1129" i="8"/>
  <c r="AU617" i="8"/>
  <c r="AU361" i="8"/>
  <c r="AU105" i="8"/>
  <c r="AU1847" i="8"/>
  <c r="AU1591" i="8"/>
  <c r="AU823" i="8"/>
  <c r="AU311" i="8"/>
  <c r="AU1590" i="8"/>
  <c r="AU1334" i="8"/>
  <c r="AU1078" i="8"/>
  <c r="AU822" i="8"/>
  <c r="AU566" i="8"/>
  <c r="AU54" i="8"/>
  <c r="AU1637" i="8"/>
  <c r="AU1381" i="8"/>
  <c r="AU1125" i="8"/>
  <c r="AU1668" i="8"/>
  <c r="AU1412" i="8"/>
  <c r="AU1156" i="8"/>
  <c r="AU900" i="8"/>
  <c r="AU644" i="8"/>
  <c r="AU132" i="8"/>
  <c r="AU1651" i="8"/>
  <c r="AU1395" i="8"/>
  <c r="AU627" i="8"/>
  <c r="AU115" i="8"/>
  <c r="AU1890" i="8"/>
  <c r="AU1634" i="8"/>
  <c r="AU1122" i="8"/>
  <c r="AU866" i="8"/>
  <c r="AU98" i="8"/>
  <c r="AU1297" i="8"/>
  <c r="AU1041" i="8"/>
  <c r="AU529" i="8"/>
  <c r="AU273" i="8"/>
  <c r="AU17" i="8"/>
  <c r="AU1824" i="8"/>
  <c r="AU1568" i="8"/>
  <c r="AU1312" i="8"/>
  <c r="AU1056" i="8"/>
  <c r="AU1615" i="8"/>
  <c r="AU1359" i="8"/>
  <c r="AU1103" i="8"/>
  <c r="AU847" i="8"/>
  <c r="AU591" i="8"/>
  <c r="AU335" i="8"/>
  <c r="AU79" i="8"/>
  <c r="AU1118" i="8"/>
  <c r="AU606" i="8"/>
  <c r="AU350" i="8"/>
  <c r="AU94" i="8"/>
  <c r="AW3704" i="8"/>
  <c r="AX3704" i="8" s="1"/>
  <c r="AY3704" i="8" s="1"/>
  <c r="AW3382" i="8"/>
  <c r="AX3382" i="8" s="1"/>
  <c r="AY3382" i="8" s="1"/>
  <c r="AW2957" i="8"/>
  <c r="AX2957" i="8" s="1"/>
  <c r="AY2957" i="8" s="1"/>
  <c r="AW2477" i="8"/>
  <c r="AX2477" i="8" s="1"/>
  <c r="AY2477" i="8" s="1"/>
  <c r="AW2571" i="8"/>
  <c r="AX2571" i="8" s="1"/>
  <c r="AY2571" i="8" s="1"/>
  <c r="AW1839" i="8"/>
  <c r="AX1839" i="8" s="1"/>
  <c r="AY1839" i="8" s="1"/>
  <c r="AW2117" i="8"/>
  <c r="AX2117" i="8" s="1"/>
  <c r="AY2117" i="8" s="1"/>
  <c r="AW2598" i="8"/>
  <c r="AX2598" i="8" s="1"/>
  <c r="AY2598" i="8" s="1"/>
  <c r="AW3160" i="8"/>
  <c r="AX3160" i="8" s="1"/>
  <c r="AY3160" i="8" s="1"/>
  <c r="AW1386" i="8"/>
  <c r="AX1386" i="8" s="1"/>
  <c r="AY1386" i="8" s="1"/>
  <c r="AW3470" i="8"/>
  <c r="AX3470" i="8" s="1"/>
  <c r="AY3470" i="8" s="1"/>
  <c r="AW2990" i="8"/>
  <c r="AX2990" i="8" s="1"/>
  <c r="AY2990" i="8" s="1"/>
  <c r="AW2037" i="8"/>
  <c r="AX2037" i="8" s="1"/>
  <c r="AY2037" i="8" s="1"/>
  <c r="AW1830" i="8"/>
  <c r="AX1830" i="8" s="1"/>
  <c r="AY1830" i="8" s="1"/>
  <c r="AW1959" i="8"/>
  <c r="AX1959" i="8" s="1"/>
  <c r="AY1959" i="8" s="1"/>
  <c r="AW334" i="8"/>
  <c r="AX334" i="8" s="1"/>
  <c r="AY334" i="8" s="1"/>
  <c r="AX700" i="8"/>
  <c r="AY700" i="8" s="1"/>
  <c r="AX716" i="8"/>
  <c r="AY716" i="8" s="1"/>
  <c r="AX732" i="8"/>
  <c r="AY732" i="8" s="1"/>
  <c r="AX748" i="8"/>
  <c r="AY748" i="8" s="1"/>
  <c r="AX764" i="8"/>
  <c r="AY764" i="8" s="1"/>
  <c r="AX780" i="8"/>
  <c r="AY780" i="8" s="1"/>
  <c r="AX812" i="8"/>
  <c r="AY812" i="8" s="1"/>
  <c r="AX828" i="8"/>
  <c r="AY828" i="8" s="1"/>
  <c r="AX884" i="8"/>
  <c r="AY884" i="8" s="1"/>
  <c r="AX900" i="8"/>
  <c r="AY900" i="8" s="1"/>
  <c r="AX916" i="8"/>
  <c r="AY916" i="8" s="1"/>
  <c r="AX948" i="8"/>
  <c r="AY948" i="8" s="1"/>
  <c r="AX964" i="8"/>
  <c r="AY964" i="8" s="1"/>
  <c r="AX980" i="8"/>
  <c r="AY980" i="8" s="1"/>
  <c r="AX1060" i="8"/>
  <c r="AY1060" i="8" s="1"/>
  <c r="AX1092" i="8"/>
  <c r="AY1092" i="8" s="1"/>
  <c r="AX1108" i="8"/>
  <c r="AY1108" i="8" s="1"/>
  <c r="AX1124" i="8"/>
  <c r="AY1124" i="8" s="1"/>
  <c r="AX1140" i="8"/>
  <c r="AY1140" i="8" s="1"/>
  <c r="AX1358" i="8"/>
  <c r="AY1358" i="8" s="1"/>
  <c r="AX1783" i="8"/>
  <c r="AY1783" i="8" s="1"/>
  <c r="AX2287" i="8"/>
  <c r="AY2287" i="8" s="1"/>
  <c r="AX2343" i="8"/>
  <c r="AY2343" i="8" s="1"/>
  <c r="AX2257" i="8"/>
  <c r="AY2257" i="8" s="1"/>
  <c r="AX1913" i="8"/>
  <c r="AY1913" i="8" s="1"/>
  <c r="AX1929" i="8"/>
  <c r="AY1929" i="8" s="1"/>
  <c r="AX1993" i="8"/>
  <c r="AY1993" i="8" s="1"/>
  <c r="AX2057" i="8"/>
  <c r="AY2057" i="8" s="1"/>
  <c r="AX2105" i="8"/>
  <c r="AY2105" i="8" s="1"/>
  <c r="AX2225" i="8"/>
  <c r="AY2225" i="8" s="1"/>
  <c r="AX2276" i="8"/>
  <c r="AY2276" i="8" s="1"/>
  <c r="AX2301" i="8"/>
  <c r="AY2301" i="8" s="1"/>
  <c r="AX2465" i="8"/>
  <c r="AY2465" i="8" s="1"/>
  <c r="AX2555" i="8"/>
  <c r="AY2555" i="8" s="1"/>
  <c r="AX2587" i="8"/>
  <c r="AY2587" i="8" s="1"/>
  <c r="AX2603" i="8"/>
  <c r="AY2603" i="8" s="1"/>
  <c r="AX2619" i="8"/>
  <c r="AY2619" i="8" s="1"/>
  <c r="AX2635" i="8"/>
  <c r="AY2635" i="8" s="1"/>
  <c r="AX2651" i="8"/>
  <c r="AY2651" i="8" s="1"/>
  <c r="AX2868" i="8"/>
  <c r="AY2868" i="8" s="1"/>
  <c r="AX2667" i="8"/>
  <c r="AY2667" i="8" s="1"/>
  <c r="AX2683" i="8"/>
  <c r="AY2683" i="8" s="1"/>
  <c r="AX2715" i="8"/>
  <c r="AY2715" i="8" s="1"/>
  <c r="AX2731" i="8"/>
  <c r="AY2731" i="8" s="1"/>
  <c r="AX2747" i="8"/>
  <c r="AY2747" i="8" s="1"/>
  <c r="AX2763" i="8"/>
  <c r="AY2763" i="8" s="1"/>
  <c r="AX2779" i="8"/>
  <c r="AY2779" i="8" s="1"/>
  <c r="AX2795" i="8"/>
  <c r="AY2795" i="8" s="1"/>
  <c r="AX2870" i="8"/>
  <c r="AY2870" i="8" s="1"/>
  <c r="AX2951" i="8"/>
  <c r="AY2951" i="8" s="1"/>
  <c r="AX2968" i="8"/>
  <c r="AY2968" i="8" s="1"/>
  <c r="AX2984" i="8"/>
  <c r="AY2984" i="8" s="1"/>
  <c r="AX3000" i="8"/>
  <c r="AY3000" i="8" s="1"/>
  <c r="AX3016" i="8"/>
  <c r="AY3016" i="8" s="1"/>
  <c r="AX3032" i="8"/>
  <c r="AY3032" i="8" s="1"/>
  <c r="AX3048" i="8"/>
  <c r="AY3048" i="8" s="1"/>
  <c r="AX3375" i="8"/>
  <c r="AY3375" i="8" s="1"/>
  <c r="AX3070" i="8"/>
  <c r="AY3070" i="8" s="1"/>
  <c r="AX3086" i="8"/>
  <c r="AY3086" i="8" s="1"/>
  <c r="AX3102" i="8"/>
  <c r="AY3102" i="8" s="1"/>
  <c r="AX3118" i="8"/>
  <c r="AY3118" i="8" s="1"/>
  <c r="AX3150" i="8"/>
  <c r="AY3150" i="8" s="1"/>
  <c r="AX3166" i="8"/>
  <c r="AY3166" i="8" s="1"/>
  <c r="AX3182" i="8"/>
  <c r="AY3182" i="8" s="1"/>
  <c r="AX3329" i="8"/>
  <c r="AY3329" i="8" s="1"/>
  <c r="AX3265" i="8"/>
  <c r="AY3265" i="8" s="1"/>
  <c r="AX3281" i="8"/>
  <c r="AY3281" i="8" s="1"/>
  <c r="AX3297" i="8"/>
  <c r="AY3297" i="8" s="1"/>
  <c r="AX3313" i="8"/>
  <c r="AY3313" i="8" s="1"/>
  <c r="AX3377" i="8"/>
  <c r="AY3377" i="8" s="1"/>
  <c r="AX3422" i="8"/>
  <c r="AY3422" i="8" s="1"/>
  <c r="AX3688" i="8"/>
  <c r="AY3688" i="8" s="1"/>
  <c r="AX3455" i="8"/>
  <c r="AY3455" i="8" s="1"/>
  <c r="AX3471" i="8"/>
  <c r="AY3471" i="8" s="1"/>
  <c r="AX3487" i="8"/>
  <c r="AY3487" i="8" s="1"/>
  <c r="AX3607" i="8"/>
  <c r="AY3607" i="8" s="1"/>
  <c r="AX3601" i="8"/>
  <c r="AY3601" i="8" s="1"/>
  <c r="AX3706" i="8"/>
  <c r="AY3706" i="8" s="1"/>
  <c r="AX3711" i="8"/>
  <c r="AY3711" i="8" s="1"/>
  <c r="AX3721" i="8"/>
  <c r="AY3721" i="8" s="1"/>
  <c r="AX3737" i="8"/>
  <c r="AY3737" i="8" s="1"/>
  <c r="AX3753" i="8"/>
  <c r="AY3753" i="8" s="1"/>
  <c r="AX3769" i="8"/>
  <c r="AY3769" i="8" s="1"/>
  <c r="AX3785" i="8"/>
  <c r="AY3785" i="8" s="1"/>
  <c r="AX3801" i="8"/>
  <c r="AY3801" i="8" s="1"/>
  <c r="AW1117" i="8"/>
  <c r="AX1117" i="8" s="1"/>
  <c r="AY1117" i="8" s="1"/>
  <c r="AW3010" i="8"/>
  <c r="AX3010" i="8" s="1"/>
  <c r="AY3010" i="8" s="1"/>
  <c r="AW2770" i="8"/>
  <c r="AX2770" i="8" s="1"/>
  <c r="AY2770" i="8" s="1"/>
  <c r="AW3232" i="8"/>
  <c r="AX3232" i="8" s="1"/>
  <c r="AY3232" i="8" s="1"/>
  <c r="AW3488" i="8"/>
  <c r="AX3488" i="8" s="1"/>
  <c r="AY3488" i="8" s="1"/>
  <c r="AW3664" i="8"/>
  <c r="AX3664" i="8" s="1"/>
  <c r="AY3664" i="8" s="1"/>
  <c r="AW2035" i="8"/>
  <c r="AX2035" i="8" s="1"/>
  <c r="AY2035" i="8" s="1"/>
  <c r="AW643" i="8"/>
  <c r="AX643" i="8" s="1"/>
  <c r="AY643" i="8" s="1"/>
  <c r="AW911" i="8"/>
  <c r="AX911" i="8" s="1"/>
  <c r="AY911" i="8" s="1"/>
  <c r="AW3404" i="8"/>
  <c r="AX3404" i="8" s="1"/>
  <c r="AY3404" i="8" s="1"/>
  <c r="AW3467" i="8"/>
  <c r="AX3467" i="8" s="1"/>
  <c r="AY3467" i="8" s="1"/>
  <c r="AW3211" i="8"/>
  <c r="AX3211" i="8" s="1"/>
  <c r="AY3211" i="8" s="1"/>
  <c r="AW2380" i="8"/>
  <c r="AX2380" i="8" s="1"/>
  <c r="AY2380" i="8" s="1"/>
  <c r="AW1160" i="8"/>
  <c r="AX1160" i="8" s="1"/>
  <c r="AY1160" i="8" s="1"/>
  <c r="AW3178" i="8"/>
  <c r="AX3178" i="8" s="1"/>
  <c r="AY3178" i="8" s="1"/>
  <c r="AW3576" i="8"/>
  <c r="AX3576" i="8" s="1"/>
  <c r="AY3576" i="8" s="1"/>
  <c r="AW3020" i="8"/>
  <c r="AX3020" i="8" s="1"/>
  <c r="AY3020" i="8" s="1"/>
  <c r="AW1139" i="8"/>
  <c r="AX1139" i="8" s="1"/>
  <c r="AY1139" i="8" s="1"/>
  <c r="AW3308" i="8"/>
  <c r="AX3308" i="8" s="1"/>
  <c r="AY3308" i="8" s="1"/>
  <c r="AW450" i="8"/>
  <c r="AX450" i="8" s="1"/>
  <c r="AY450" i="8" s="1"/>
  <c r="AW2500" i="8"/>
  <c r="AX2500" i="8" s="1"/>
  <c r="AY2500" i="8" s="1"/>
  <c r="AW765" i="8"/>
  <c r="AX765" i="8" s="1"/>
  <c r="AY765" i="8" s="1"/>
  <c r="AW1558" i="8"/>
  <c r="AX1558" i="8" s="1"/>
  <c r="AY1558" i="8" s="1"/>
  <c r="AW976" i="8"/>
  <c r="AX976" i="8" s="1"/>
  <c r="AY976" i="8" s="1"/>
  <c r="AW62" i="8"/>
  <c r="AX62" i="8" s="1"/>
  <c r="AY62" i="8" s="1"/>
  <c r="AW1557" i="8"/>
  <c r="AX1557" i="8" s="1"/>
  <c r="AY1557" i="8" s="1"/>
  <c r="AW1301" i="8"/>
  <c r="AX1301" i="8" s="1"/>
  <c r="AY1301" i="8" s="1"/>
  <c r="AW975" i="8"/>
  <c r="AX975" i="8" s="1"/>
  <c r="AY975" i="8" s="1"/>
  <c r="AW61" i="8"/>
  <c r="AX61" i="8" s="1"/>
  <c r="AY61" i="8" s="1"/>
  <c r="AW1396" i="8"/>
  <c r="AX1396" i="8" s="1"/>
  <c r="AY1396" i="8" s="1"/>
  <c r="AW1135" i="8"/>
  <c r="AX1135" i="8" s="1"/>
  <c r="AY1135" i="8" s="1"/>
  <c r="AW1571" i="8"/>
  <c r="AX1571" i="8" s="1"/>
  <c r="AY1571" i="8" s="1"/>
  <c r="AW1315" i="8"/>
  <c r="AX1315" i="8" s="1"/>
  <c r="AY1315" i="8" s="1"/>
  <c r="AW1002" i="8"/>
  <c r="AX1002" i="8" s="1"/>
  <c r="AY1002" i="8" s="1"/>
  <c r="AW1730" i="8"/>
  <c r="AX1730" i="8" s="1"/>
  <c r="AY1730" i="8" s="1"/>
  <c r="AW1474" i="8"/>
  <c r="AX1474" i="8" s="1"/>
  <c r="AY1474" i="8" s="1"/>
  <c r="AW1218" i="8"/>
  <c r="AX1218" i="8" s="1"/>
  <c r="AY1218" i="8" s="1"/>
  <c r="AW1488" i="8"/>
  <c r="AX1488" i="8" s="1"/>
  <c r="AY1488" i="8" s="1"/>
  <c r="AW1232" i="8"/>
  <c r="AX1232" i="8" s="1"/>
  <c r="AY1232" i="8" s="1"/>
  <c r="AW787" i="8"/>
  <c r="AX787" i="8" s="1"/>
  <c r="AY787" i="8" s="1"/>
  <c r="AW1503" i="8"/>
  <c r="AX1503" i="8" s="1"/>
  <c r="AY1503" i="8" s="1"/>
  <c r="AW1247" i="8"/>
  <c r="AX1247" i="8" s="1"/>
  <c r="AY1247" i="8" s="1"/>
  <c r="AW835" i="8"/>
  <c r="AX835" i="8" s="1"/>
  <c r="AY835" i="8" s="1"/>
  <c r="AW1262" i="8"/>
  <c r="AX1262" i="8" s="1"/>
  <c r="AY1262" i="8" s="1"/>
  <c r="AW883" i="8"/>
  <c r="AX883" i="8" s="1"/>
  <c r="AY883" i="8" s="1"/>
  <c r="AW1437" i="8"/>
  <c r="AX1437" i="8" s="1"/>
  <c r="AY1437" i="8" s="1"/>
  <c r="AW1181" i="8"/>
  <c r="AX1181" i="8" s="1"/>
  <c r="AY1181" i="8" s="1"/>
  <c r="AW605" i="8"/>
  <c r="AX605" i="8" s="1"/>
  <c r="AY605" i="8" s="1"/>
  <c r="AW1708" i="8"/>
  <c r="AX1708" i="8" s="1"/>
  <c r="AY1708" i="8" s="1"/>
  <c r="AW1452" i="8"/>
  <c r="AX1452" i="8" s="1"/>
  <c r="AY1452" i="8" s="1"/>
  <c r="AW659" i="8"/>
  <c r="AX659" i="8" s="1"/>
  <c r="AY659" i="8" s="1"/>
  <c r="AW1211" i="8"/>
  <c r="AX1211" i="8" s="1"/>
  <c r="AY1211" i="8" s="1"/>
  <c r="AW722" i="8"/>
  <c r="AX722" i="8" s="1"/>
  <c r="AY722" i="8" s="1"/>
  <c r="AW1482" i="8"/>
  <c r="AX1482" i="8" s="1"/>
  <c r="AY1482" i="8" s="1"/>
  <c r="AW1226" i="8"/>
  <c r="AX1226" i="8" s="1"/>
  <c r="AY1226" i="8" s="1"/>
  <c r="AW2233" i="8"/>
  <c r="AX2233" i="8" s="1"/>
  <c r="AY2233" i="8" s="1"/>
  <c r="AW1465" i="8"/>
  <c r="AX1465" i="8" s="1"/>
  <c r="AY1465" i="8" s="1"/>
  <c r="AW1209" i="8"/>
  <c r="AX1209" i="8" s="1"/>
  <c r="AY1209" i="8" s="1"/>
  <c r="AW717" i="8"/>
  <c r="AX717" i="8" s="1"/>
  <c r="AY717" i="8" s="1"/>
  <c r="AW657" i="8"/>
  <c r="AX657" i="8" s="1"/>
  <c r="AY657" i="8" s="1"/>
  <c r="AW145" i="8"/>
  <c r="AX145" i="8" s="1"/>
  <c r="AY145" i="8" s="1"/>
  <c r="AW832" i="8"/>
  <c r="AX832" i="8" s="1"/>
  <c r="AY832" i="8" s="1"/>
  <c r="AW576" i="8"/>
  <c r="AX576" i="8" s="1"/>
  <c r="AY576" i="8" s="1"/>
  <c r="AW320" i="8"/>
  <c r="AX320" i="8" s="1"/>
  <c r="AY320" i="8" s="1"/>
  <c r="AW703" i="8"/>
  <c r="AX703" i="8" s="1"/>
  <c r="AY703" i="8" s="1"/>
  <c r="AW191" i="8"/>
  <c r="AX191" i="8" s="1"/>
  <c r="AY191" i="8" s="1"/>
  <c r="AW572" i="8"/>
  <c r="AX572" i="8" s="1"/>
  <c r="AY572" i="8" s="1"/>
  <c r="AW316" i="8"/>
  <c r="AX316" i="8" s="1"/>
  <c r="AY316" i="8" s="1"/>
  <c r="AW60" i="8"/>
  <c r="AX60" i="8" s="1"/>
  <c r="AY60" i="8" s="1"/>
  <c r="AW955" i="8"/>
  <c r="AX955" i="8" s="1"/>
  <c r="AY955" i="8" s="1"/>
  <c r="AW699" i="8"/>
  <c r="AX699" i="8" s="1"/>
  <c r="AY699" i="8" s="1"/>
  <c r="AW443" i="8"/>
  <c r="AX443" i="8" s="1"/>
  <c r="AY443" i="8" s="1"/>
  <c r="AW187" i="8"/>
  <c r="AX187" i="8" s="1"/>
  <c r="AY187" i="8" s="1"/>
  <c r="AW890" i="8"/>
  <c r="AX890" i="8" s="1"/>
  <c r="AY890" i="8" s="1"/>
  <c r="AW634" i="8"/>
  <c r="AX634" i="8" s="1"/>
  <c r="AY634" i="8" s="1"/>
  <c r="AW1001" i="8"/>
  <c r="AX1001" i="8" s="1"/>
  <c r="AY1001" i="8" s="1"/>
  <c r="AW745" i="8"/>
  <c r="AX745" i="8" s="1"/>
  <c r="AY745" i="8" s="1"/>
  <c r="AW489" i="8"/>
  <c r="AX489" i="8" s="1"/>
  <c r="AY489" i="8" s="1"/>
  <c r="AW233" i="8"/>
  <c r="AX233" i="8" s="1"/>
  <c r="AY233" i="8" s="1"/>
  <c r="AW1128" i="8"/>
  <c r="AX1128" i="8" s="1"/>
  <c r="AY1128" i="8" s="1"/>
  <c r="AW872" i="8"/>
  <c r="AX872" i="8" s="1"/>
  <c r="AY872" i="8" s="1"/>
  <c r="AW616" i="8"/>
  <c r="AX616" i="8" s="1"/>
  <c r="AY616" i="8" s="1"/>
  <c r="AW360" i="8"/>
  <c r="AX360" i="8" s="1"/>
  <c r="AY360" i="8" s="1"/>
  <c r="AW104" i="8"/>
  <c r="AX104" i="8" s="1"/>
  <c r="AY104" i="8" s="1"/>
  <c r="AW903" i="8"/>
  <c r="AX903" i="8" s="1"/>
  <c r="AY903" i="8" s="1"/>
  <c r="AW647" i="8"/>
  <c r="AX647" i="8" s="1"/>
  <c r="AY647" i="8" s="1"/>
  <c r="AW391" i="8"/>
  <c r="AX391" i="8" s="1"/>
  <c r="AY391" i="8" s="1"/>
  <c r="AW135" i="8"/>
  <c r="AX135" i="8" s="1"/>
  <c r="AY135" i="8" s="1"/>
  <c r="AW774" i="8"/>
  <c r="AX774" i="8" s="1"/>
  <c r="AY774" i="8" s="1"/>
  <c r="AW262" i="8"/>
  <c r="AX262" i="8" s="1"/>
  <c r="AY262" i="8" s="1"/>
  <c r="AW6" i="8"/>
  <c r="AX6" i="8" s="1"/>
  <c r="AY6" i="8" s="1"/>
  <c r="AW901" i="8"/>
  <c r="AX901" i="8" s="1"/>
  <c r="AY901" i="8" s="1"/>
  <c r="AW645" i="8"/>
  <c r="AX645" i="8" s="1"/>
  <c r="AY645" i="8" s="1"/>
  <c r="AW1028" i="8"/>
  <c r="AX1028" i="8" s="1"/>
  <c r="AY1028" i="8" s="1"/>
  <c r="AW772" i="8"/>
  <c r="AX772" i="8" s="1"/>
  <c r="AY772" i="8" s="1"/>
  <c r="AW516" i="8"/>
  <c r="AX516" i="8" s="1"/>
  <c r="AY516" i="8" s="1"/>
  <c r="AW260" i="8"/>
  <c r="AX260" i="8" s="1"/>
  <c r="AY260" i="8" s="1"/>
  <c r="AU3530" i="8"/>
  <c r="AU204" i="8"/>
  <c r="AU2936" i="8"/>
  <c r="AU2424" i="8"/>
  <c r="AU2614" i="8"/>
  <c r="AU2358" i="8"/>
  <c r="AU1560" i="8"/>
  <c r="AU188" i="8"/>
  <c r="AU620" i="8"/>
  <c r="AU616" i="8"/>
  <c r="AU2820" i="8"/>
  <c r="AU1290" i="8"/>
  <c r="AW3741" i="8"/>
  <c r="AX3741" i="8" s="1"/>
  <c r="AY3741" i="8" s="1"/>
  <c r="AU3511" i="8"/>
  <c r="AU2387" i="8"/>
  <c r="AU2131" i="8"/>
  <c r="AU1708" i="8"/>
  <c r="AU3522" i="8"/>
  <c r="AU3010" i="8"/>
  <c r="AU1981" i="8"/>
  <c r="AU938" i="8"/>
  <c r="AU3025" i="8"/>
  <c r="AU1018" i="8"/>
  <c r="AU3552" i="8"/>
  <c r="AU3040" i="8"/>
  <c r="AU2016" i="8"/>
  <c r="AU1098" i="8"/>
  <c r="AU872" i="8"/>
  <c r="AU2191" i="8"/>
  <c r="AU666" i="8"/>
  <c r="AU3621" i="8"/>
  <c r="AU2478" i="8"/>
  <c r="AU1949" i="8"/>
  <c r="AW1838" i="8"/>
  <c r="AX1838" i="8" s="1"/>
  <c r="AY1838" i="8" s="1"/>
  <c r="AU1962" i="8"/>
  <c r="AU3245" i="8"/>
  <c r="AU2221" i="8"/>
  <c r="AU3609" i="8"/>
  <c r="AU2213" i="8"/>
  <c r="AU2684" i="8"/>
  <c r="AU2172" i="8"/>
  <c r="AU3620" i="8"/>
  <c r="AU3371" i="8"/>
  <c r="AU2859" i="8"/>
  <c r="AU2603" i="8"/>
  <c r="AU2347" i="8"/>
  <c r="AU2091" i="8"/>
  <c r="AU1498" i="8"/>
  <c r="AU136" i="8"/>
  <c r="AU1501" i="8"/>
  <c r="AU1245" i="8"/>
  <c r="AU989" i="8"/>
  <c r="AU733" i="8"/>
  <c r="AU221" i="8"/>
  <c r="AW2474" i="8"/>
  <c r="AX2474" i="8" s="1"/>
  <c r="AY2474" i="8" s="1"/>
  <c r="AU1625" i="8"/>
  <c r="AU1369" i="8"/>
  <c r="AU1113" i="8"/>
  <c r="AU857" i="8"/>
  <c r="AU601" i="8"/>
  <c r="AU345" i="8"/>
  <c r="AU89" i="8"/>
  <c r="AU1575" i="8"/>
  <c r="AU1319" i="8"/>
  <c r="AU1063" i="8"/>
  <c r="AU807" i="8"/>
  <c r="AU551" i="8"/>
  <c r="AU295" i="8"/>
  <c r="AU39" i="8"/>
  <c r="AU1574" i="8"/>
  <c r="AU1318" i="8"/>
  <c r="AU806" i="8"/>
  <c r="AU550" i="8"/>
  <c r="AU294" i="8"/>
  <c r="AU38" i="8"/>
  <c r="AU597" i="8"/>
  <c r="AU341" i="8"/>
  <c r="AU85" i="8"/>
  <c r="AU1396" i="8"/>
  <c r="AU1140" i="8"/>
  <c r="AU372" i="8"/>
  <c r="AU116" i="8"/>
  <c r="AU1635" i="8"/>
  <c r="AU1379" i="8"/>
  <c r="AU867" i="8"/>
  <c r="AU611" i="8"/>
  <c r="AU355" i="8"/>
  <c r="AU99" i="8"/>
  <c r="AW1813" i="8"/>
  <c r="AX1813" i="8" s="1"/>
  <c r="AY1813" i="8" s="1"/>
  <c r="AU1874" i="8"/>
  <c r="AU1618" i="8"/>
  <c r="AU1362" i="8"/>
  <c r="AU1106" i="8"/>
  <c r="AU338" i="8"/>
  <c r="AU82" i="8"/>
  <c r="AW2075" i="8"/>
  <c r="AX2075" i="8" s="1"/>
  <c r="AY2075" i="8" s="1"/>
  <c r="AU1025" i="8"/>
  <c r="AU769" i="8"/>
  <c r="AU513" i="8"/>
  <c r="AU1808" i="8"/>
  <c r="AU1296" i="8"/>
  <c r="AU1040" i="8"/>
  <c r="AU784" i="8"/>
  <c r="AU528" i="8"/>
  <c r="AU272" i="8"/>
  <c r="AU16" i="8"/>
  <c r="AU1087" i="8"/>
  <c r="AU831" i="8"/>
  <c r="AU575" i="8"/>
  <c r="AU319" i="8"/>
  <c r="AU63" i="8"/>
  <c r="AU1614" i="8"/>
  <c r="AU1358" i="8"/>
  <c r="AU590" i="8"/>
  <c r="AU78" i="8"/>
  <c r="AW2241" i="8"/>
  <c r="AX2241" i="8" s="1"/>
  <c r="AY2241" i="8" s="1"/>
  <c r="AW2055" i="8"/>
  <c r="AX2055" i="8" s="1"/>
  <c r="AY2055" i="8" s="1"/>
  <c r="AW376" i="8"/>
  <c r="AX376" i="8" s="1"/>
  <c r="AY376" i="8" s="1"/>
  <c r="AW3593" i="8"/>
  <c r="AX3593" i="8" s="1"/>
  <c r="AY3593" i="8" s="1"/>
  <c r="AW3097" i="8"/>
  <c r="AX3097" i="8" s="1"/>
  <c r="AY3097" i="8" s="1"/>
  <c r="AW1342" i="8"/>
  <c r="AX1342" i="8" s="1"/>
  <c r="AY1342" i="8" s="1"/>
  <c r="AW2503" i="8"/>
  <c r="AX2503" i="8" s="1"/>
  <c r="AY2503" i="8" s="1"/>
  <c r="AW2245" i="8"/>
  <c r="AX2245" i="8" s="1"/>
  <c r="AY2245" i="8" s="1"/>
  <c r="AW2854" i="8"/>
  <c r="AX2854" i="8" s="1"/>
  <c r="AY2854" i="8" s="1"/>
  <c r="AW562" i="8"/>
  <c r="AX562" i="8" s="1"/>
  <c r="AY562" i="8" s="1"/>
  <c r="AX685" i="8"/>
  <c r="AY685" i="8" s="1"/>
  <c r="AX701" i="8"/>
  <c r="AY701" i="8" s="1"/>
  <c r="AX749" i="8"/>
  <c r="AY749" i="8" s="1"/>
  <c r="AX813" i="8"/>
  <c r="AY813" i="8" s="1"/>
  <c r="AX829" i="8"/>
  <c r="AY829" i="8" s="1"/>
  <c r="AX1295" i="8"/>
  <c r="AY1295" i="8" s="1"/>
  <c r="AX1469" i="8"/>
  <c r="AY1469" i="8" s="1"/>
  <c r="AX1629" i="8"/>
  <c r="AY1629" i="8" s="1"/>
  <c r="AX1709" i="8"/>
  <c r="AY1709" i="8" s="1"/>
  <c r="AX1825" i="8"/>
  <c r="AY1825" i="8" s="1"/>
  <c r="AX1841" i="8"/>
  <c r="AY1841" i="8" s="1"/>
  <c r="AX1873" i="8"/>
  <c r="AY1873" i="8" s="1"/>
  <c r="AX1889" i="8"/>
  <c r="AY1889" i="8" s="1"/>
  <c r="AX2231" i="8"/>
  <c r="AY2231" i="8" s="1"/>
  <c r="AX1946" i="8"/>
  <c r="AY1946" i="8" s="1"/>
  <c r="AX1978" i="8"/>
  <c r="AY1978" i="8" s="1"/>
  <c r="AX2042" i="8"/>
  <c r="AY2042" i="8" s="1"/>
  <c r="AX2058" i="8"/>
  <c r="AY2058" i="8" s="1"/>
  <c r="AX2074" i="8"/>
  <c r="AY2074" i="8" s="1"/>
  <c r="AX2090" i="8"/>
  <c r="AY2090" i="8" s="1"/>
  <c r="AX2106" i="8"/>
  <c r="AY2106" i="8" s="1"/>
  <c r="AX2267" i="8"/>
  <c r="AY2267" i="8" s="1"/>
  <c r="AX2309" i="8"/>
  <c r="AY2309" i="8" s="1"/>
  <c r="AX2228" i="8"/>
  <c r="AY2228" i="8" s="1"/>
  <c r="AX2418" i="8"/>
  <c r="AY2418" i="8" s="1"/>
  <c r="AX2466" i="8"/>
  <c r="AY2466" i="8" s="1"/>
  <c r="AX2482" i="8"/>
  <c r="AY2482" i="8" s="1"/>
  <c r="AX2514" i="8"/>
  <c r="AY2514" i="8" s="1"/>
  <c r="AX2542" i="8"/>
  <c r="AY2542" i="8" s="1"/>
  <c r="AX2866" i="8"/>
  <c r="AY2866" i="8" s="1"/>
  <c r="AX2886" i="8"/>
  <c r="AY2886" i="8" s="1"/>
  <c r="AX2954" i="8"/>
  <c r="AY2954" i="8" s="1"/>
  <c r="AX3210" i="8"/>
  <c r="AY3210" i="8" s="1"/>
  <c r="AX3198" i="8"/>
  <c r="AY3198" i="8" s="1"/>
  <c r="AX3071" i="8"/>
  <c r="AY3071" i="8" s="1"/>
  <c r="AX3087" i="8"/>
  <c r="AY3087" i="8" s="1"/>
  <c r="AX3103" i="8"/>
  <c r="AY3103" i="8" s="1"/>
  <c r="AX3119" i="8"/>
  <c r="AY3119" i="8" s="1"/>
  <c r="AX3135" i="8"/>
  <c r="AY3135" i="8" s="1"/>
  <c r="AX3151" i="8"/>
  <c r="AY3151" i="8" s="1"/>
  <c r="AX3167" i="8"/>
  <c r="AY3167" i="8" s="1"/>
  <c r="AX3183" i="8"/>
  <c r="AY3183" i="8" s="1"/>
  <c r="AX3357" i="8"/>
  <c r="AY3357" i="8" s="1"/>
  <c r="AX3351" i="8"/>
  <c r="AY3351" i="8" s="1"/>
  <c r="AX3336" i="8"/>
  <c r="AY3336" i="8" s="1"/>
  <c r="AX3425" i="8"/>
  <c r="AY3425" i="8" s="1"/>
  <c r="AX3672" i="8"/>
  <c r="AY3672" i="8" s="1"/>
  <c r="AX3440" i="8"/>
  <c r="AY3440" i="8" s="1"/>
  <c r="AX3456" i="8"/>
  <c r="AY3456" i="8" s="1"/>
  <c r="AX3511" i="8"/>
  <c r="AY3511" i="8" s="1"/>
  <c r="AX3633" i="8"/>
  <c r="AY3633" i="8" s="1"/>
  <c r="AX3521" i="8"/>
  <c r="AY3521" i="8" s="1"/>
  <c r="AX3537" i="8"/>
  <c r="AY3537" i="8" s="1"/>
  <c r="AX3553" i="8"/>
  <c r="AY3553" i="8" s="1"/>
  <c r="AX3569" i="8"/>
  <c r="AY3569" i="8" s="1"/>
  <c r="AX3585" i="8"/>
  <c r="AY3585" i="8" s="1"/>
  <c r="AX3684" i="8"/>
  <c r="AY3684" i="8" s="1"/>
  <c r="AX3702" i="8"/>
  <c r="AY3702" i="8" s="1"/>
  <c r="AX3722" i="8"/>
  <c r="AY3722" i="8" s="1"/>
  <c r="AX3786" i="8"/>
  <c r="AY3786" i="8" s="1"/>
  <c r="AX3802" i="8"/>
  <c r="AY3802" i="8" s="1"/>
  <c r="AW1553" i="8"/>
  <c r="AX1553" i="8" s="1"/>
  <c r="AY1553" i="8" s="1"/>
  <c r="AW1464" i="8"/>
  <c r="AX1464" i="8" s="1"/>
  <c r="AY1464" i="8" s="1"/>
  <c r="AW3155" i="8"/>
  <c r="AX3155" i="8" s="1"/>
  <c r="AY3155" i="8" s="1"/>
  <c r="AW1383" i="8"/>
  <c r="AX1383" i="8" s="1"/>
  <c r="AY1383" i="8" s="1"/>
  <c r="AW3393" i="8"/>
  <c r="AX3393" i="8" s="1"/>
  <c r="AY3393" i="8" s="1"/>
  <c r="AW2369" i="8"/>
  <c r="AX2369" i="8" s="1"/>
  <c r="AY2369" i="8" s="1"/>
  <c r="AW1191" i="8"/>
  <c r="AX1191" i="8" s="1"/>
  <c r="AY1191" i="8" s="1"/>
  <c r="AW621" i="8"/>
  <c r="AX621" i="8" s="1"/>
  <c r="AY621" i="8" s="1"/>
  <c r="AW3276" i="8"/>
  <c r="AX3276" i="8" s="1"/>
  <c r="AY3276" i="8" s="1"/>
  <c r="AW3021" i="8"/>
  <c r="AX3021" i="8" s="1"/>
  <c r="AY3021" i="8" s="1"/>
  <c r="AW2874" i="8"/>
  <c r="AX2874" i="8" s="1"/>
  <c r="AY2874" i="8" s="1"/>
  <c r="AW1037" i="8"/>
  <c r="AX1037" i="8" s="1"/>
  <c r="AY1037" i="8" s="1"/>
  <c r="AW1159" i="8"/>
  <c r="AX1159" i="8" s="1"/>
  <c r="AY1159" i="8" s="1"/>
  <c r="AW3542" i="8"/>
  <c r="AX3542" i="8" s="1"/>
  <c r="AY3542" i="8" s="1"/>
  <c r="AW1007" i="8"/>
  <c r="AX1007" i="8" s="1"/>
  <c r="AY1007" i="8" s="1"/>
  <c r="AW109" i="8"/>
  <c r="AX109" i="8" s="1"/>
  <c r="AY109" i="8" s="1"/>
  <c r="AW429" i="8"/>
  <c r="AX429" i="8" s="1"/>
  <c r="AY429" i="8" s="1"/>
  <c r="AW1542" i="8"/>
  <c r="AX1542" i="8" s="1"/>
  <c r="AY1542" i="8" s="1"/>
  <c r="AW1286" i="8"/>
  <c r="AX1286" i="8" s="1"/>
  <c r="AY1286" i="8" s="1"/>
  <c r="AW945" i="8"/>
  <c r="AX945" i="8" s="1"/>
  <c r="AY945" i="8" s="1"/>
  <c r="AW1797" i="8"/>
  <c r="AX1797" i="8" s="1"/>
  <c r="AY1797" i="8" s="1"/>
  <c r="AW1541" i="8"/>
  <c r="AX1541" i="8" s="1"/>
  <c r="AY1541" i="8" s="1"/>
  <c r="AW1285" i="8"/>
  <c r="AX1285" i="8" s="1"/>
  <c r="AY1285" i="8" s="1"/>
  <c r="AW943" i="8"/>
  <c r="AX943" i="8" s="1"/>
  <c r="AY943" i="8" s="1"/>
  <c r="AW1636" i="8"/>
  <c r="AX1636" i="8" s="1"/>
  <c r="AY1636" i="8" s="1"/>
  <c r="AW1380" i="8"/>
  <c r="AX1380" i="8" s="1"/>
  <c r="AY1380" i="8" s="1"/>
  <c r="AW1107" i="8"/>
  <c r="AX1107" i="8" s="1"/>
  <c r="AY1107" i="8" s="1"/>
  <c r="AW371" i="8"/>
  <c r="AX371" i="8" s="1"/>
  <c r="AY371" i="8" s="1"/>
  <c r="AW1555" i="8"/>
  <c r="AX1555" i="8" s="1"/>
  <c r="AY1555" i="8" s="1"/>
  <c r="AW1299" i="8"/>
  <c r="AX1299" i="8" s="1"/>
  <c r="AY1299" i="8" s="1"/>
  <c r="AW973" i="8"/>
  <c r="AX973" i="8" s="1"/>
  <c r="AY973" i="8" s="1"/>
  <c r="AW50" i="8"/>
  <c r="AX50" i="8" s="1"/>
  <c r="AY50" i="8" s="1"/>
  <c r="AW1970" i="8"/>
  <c r="AX1970" i="8" s="1"/>
  <c r="AY1970" i="8" s="1"/>
  <c r="AW1714" i="8"/>
  <c r="AX1714" i="8" s="1"/>
  <c r="AY1714" i="8" s="1"/>
  <c r="AW1458" i="8"/>
  <c r="AX1458" i="8" s="1"/>
  <c r="AY1458" i="8" s="1"/>
  <c r="AW1202" i="8"/>
  <c r="AX1202" i="8" s="1"/>
  <c r="AY1202" i="8" s="1"/>
  <c r="AW686" i="8"/>
  <c r="AX686" i="8" s="1"/>
  <c r="AY686" i="8" s="1"/>
  <c r="AW1472" i="8"/>
  <c r="AX1472" i="8" s="1"/>
  <c r="AY1472" i="8" s="1"/>
  <c r="AW1216" i="8"/>
  <c r="AX1216" i="8" s="1"/>
  <c r="AY1216" i="8" s="1"/>
  <c r="AW1487" i="8"/>
  <c r="AX1487" i="8" s="1"/>
  <c r="AY1487" i="8" s="1"/>
  <c r="AW1231" i="8"/>
  <c r="AX1231" i="8" s="1"/>
  <c r="AY1231" i="8" s="1"/>
  <c r="AW786" i="8"/>
  <c r="AX786" i="8" s="1"/>
  <c r="AY786" i="8" s="1"/>
  <c r="AW2014" i="8"/>
  <c r="AX2014" i="8" s="1"/>
  <c r="AY2014" i="8" s="1"/>
  <c r="AW1758" i="8"/>
  <c r="AX1758" i="8" s="1"/>
  <c r="AY1758" i="8" s="1"/>
  <c r="AW1246" i="8"/>
  <c r="AX1246" i="8" s="1"/>
  <c r="AY1246" i="8" s="1"/>
  <c r="AW834" i="8"/>
  <c r="AX834" i="8" s="1"/>
  <c r="AY834" i="8" s="1"/>
  <c r="AW1421" i="8"/>
  <c r="AX1421" i="8" s="1"/>
  <c r="AY1421" i="8" s="1"/>
  <c r="AW1948" i="8"/>
  <c r="AX1948" i="8" s="1"/>
  <c r="AY1948" i="8" s="1"/>
  <c r="AW1692" i="8"/>
  <c r="AX1692" i="8" s="1"/>
  <c r="AY1692" i="8" s="1"/>
  <c r="AW1436" i="8"/>
  <c r="AX1436" i="8" s="1"/>
  <c r="AY1436" i="8" s="1"/>
  <c r="AW1180" i="8"/>
  <c r="AX1180" i="8" s="1"/>
  <c r="AY1180" i="8" s="1"/>
  <c r="AW595" i="8"/>
  <c r="AX595" i="8" s="1"/>
  <c r="AY595" i="8" s="1"/>
  <c r="AW1707" i="8"/>
  <c r="AX1707" i="8" s="1"/>
  <c r="AY1707" i="8" s="1"/>
  <c r="AW1451" i="8"/>
  <c r="AX1451" i="8" s="1"/>
  <c r="AY1451" i="8" s="1"/>
  <c r="AW1195" i="8"/>
  <c r="AX1195" i="8" s="1"/>
  <c r="AY1195" i="8" s="1"/>
  <c r="AW658" i="8"/>
  <c r="AX658" i="8" s="1"/>
  <c r="AY658" i="8" s="1"/>
  <c r="AW1466" i="8"/>
  <c r="AX1466" i="8" s="1"/>
  <c r="AY1466" i="8" s="1"/>
  <c r="AW1210" i="8"/>
  <c r="AX1210" i="8" s="1"/>
  <c r="AY1210" i="8" s="1"/>
  <c r="AW718" i="8"/>
  <c r="AX718" i="8" s="1"/>
  <c r="AY718" i="8" s="1"/>
  <c r="AW1449" i="8"/>
  <c r="AX1449" i="8" s="1"/>
  <c r="AY1449" i="8" s="1"/>
  <c r="AW1193" i="8"/>
  <c r="AX1193" i="8" s="1"/>
  <c r="AY1193" i="8" s="1"/>
  <c r="AW653" i="8"/>
  <c r="AX653" i="8" s="1"/>
  <c r="AY653" i="8" s="1"/>
  <c r="AW641" i="8"/>
  <c r="AX641" i="8" s="1"/>
  <c r="AY641" i="8" s="1"/>
  <c r="AW385" i="8"/>
  <c r="AX385" i="8" s="1"/>
  <c r="AY385" i="8" s="1"/>
  <c r="AW129" i="8"/>
  <c r="AX129" i="8" s="1"/>
  <c r="AY129" i="8" s="1"/>
  <c r="AW816" i="8"/>
  <c r="AX816" i="8" s="1"/>
  <c r="AY816" i="8" s="1"/>
  <c r="AW560" i="8"/>
  <c r="AX560" i="8" s="1"/>
  <c r="AY560" i="8" s="1"/>
  <c r="AW304" i="8"/>
  <c r="AX304" i="8" s="1"/>
  <c r="AY304" i="8" s="1"/>
  <c r="AW48" i="8"/>
  <c r="AX48" i="8" s="1"/>
  <c r="AY48" i="8" s="1"/>
  <c r="AW687" i="8"/>
  <c r="AX687" i="8" s="1"/>
  <c r="AY687" i="8" s="1"/>
  <c r="AW431" i="8"/>
  <c r="AX431" i="8" s="1"/>
  <c r="AY431" i="8" s="1"/>
  <c r="AW175" i="8"/>
  <c r="AX175" i="8" s="1"/>
  <c r="AY175" i="8" s="1"/>
  <c r="AW683" i="8"/>
  <c r="AX683" i="8" s="1"/>
  <c r="AY683" i="8" s="1"/>
  <c r="AW427" i="8"/>
  <c r="AX427" i="8" s="1"/>
  <c r="AY427" i="8" s="1"/>
  <c r="AW618" i="8"/>
  <c r="AX618" i="8" s="1"/>
  <c r="AY618" i="8" s="1"/>
  <c r="AW362" i="8"/>
  <c r="AX362" i="8" s="1"/>
  <c r="AY362" i="8" s="1"/>
  <c r="AW106" i="8"/>
  <c r="AX106" i="8" s="1"/>
  <c r="AY106" i="8" s="1"/>
  <c r="AW985" i="8"/>
  <c r="AX985" i="8" s="1"/>
  <c r="AY985" i="8" s="1"/>
  <c r="AW729" i="8"/>
  <c r="AX729" i="8" s="1"/>
  <c r="AY729" i="8" s="1"/>
  <c r="AW473" i="8"/>
  <c r="AX473" i="8" s="1"/>
  <c r="AY473" i="8" s="1"/>
  <c r="AW856" i="8"/>
  <c r="AX856" i="8" s="1"/>
  <c r="AY856" i="8" s="1"/>
  <c r="AW600" i="8"/>
  <c r="AX600" i="8" s="1"/>
  <c r="AY600" i="8" s="1"/>
  <c r="AW887" i="8"/>
  <c r="AX887" i="8" s="1"/>
  <c r="AY887" i="8" s="1"/>
  <c r="AW631" i="8"/>
  <c r="AX631" i="8" s="1"/>
  <c r="AY631" i="8" s="1"/>
  <c r="AW119" i="8"/>
  <c r="AX119" i="8" s="1"/>
  <c r="AY119" i="8" s="1"/>
  <c r="AW1014" i="8"/>
  <c r="AX1014" i="8" s="1"/>
  <c r="AY1014" i="8" s="1"/>
  <c r="AW758" i="8"/>
  <c r="AX758" i="8" s="1"/>
  <c r="AY758" i="8" s="1"/>
  <c r="AW502" i="8"/>
  <c r="AX502" i="8" s="1"/>
  <c r="AY502" i="8" s="1"/>
  <c r="AW1141" i="8"/>
  <c r="AX1141" i="8" s="1"/>
  <c r="AY1141" i="8" s="1"/>
  <c r="AW629" i="8"/>
  <c r="AX629" i="8" s="1"/>
  <c r="AY629" i="8" s="1"/>
  <c r="AW373" i="8"/>
  <c r="AX373" i="8" s="1"/>
  <c r="AY373" i="8" s="1"/>
  <c r="AW117" i="8"/>
  <c r="AX117" i="8" s="1"/>
  <c r="AY117" i="8" s="1"/>
  <c r="AW1012" i="8"/>
  <c r="AX1012" i="8" s="1"/>
  <c r="AY1012" i="8" s="1"/>
  <c r="AW500" i="8"/>
  <c r="AX500" i="8" s="1"/>
  <c r="AY500" i="8" s="1"/>
  <c r="AW244" i="8"/>
  <c r="AX244" i="8" s="1"/>
  <c r="AY244" i="8" s="1"/>
  <c r="AU3514" i="8"/>
  <c r="AU2234" i="8"/>
  <c r="AU892" i="8"/>
  <c r="AU1484" i="8"/>
  <c r="AU1788" i="8"/>
  <c r="AU2087" i="8"/>
  <c r="AU3622" i="8"/>
  <c r="AU106" i="8"/>
  <c r="AU12" i="8"/>
  <c r="AU3427" i="8"/>
  <c r="AU2115" i="8"/>
  <c r="AU1626" i="8"/>
  <c r="AU264" i="8"/>
  <c r="AU3113" i="8"/>
  <c r="AU3794" i="8"/>
  <c r="AU2482" i="8"/>
  <c r="AU856" i="8"/>
  <c r="AU3265" i="8"/>
  <c r="AU1980" i="8"/>
  <c r="AU936" i="8"/>
  <c r="AU3705" i="8"/>
  <c r="AU2551" i="8"/>
  <c r="AU3280" i="8"/>
  <c r="AU2512" i="8"/>
  <c r="AU2256" i="8"/>
  <c r="AU1016" i="8"/>
  <c r="AW3305" i="8"/>
  <c r="AX3305" i="8" s="1"/>
  <c r="AY3305" i="8" s="1"/>
  <c r="AU3429" i="8"/>
  <c r="AU1927" i="8"/>
  <c r="AU2423" i="8"/>
  <c r="AU1548" i="8"/>
  <c r="AU2717" i="8"/>
  <c r="AU744" i="8"/>
  <c r="AU2263" i="8"/>
  <c r="AU2069" i="8"/>
  <c r="AU2412" i="8"/>
  <c r="AU1802" i="8"/>
  <c r="AU476" i="8"/>
  <c r="AU2665" i="8"/>
  <c r="AU2843" i="8"/>
  <c r="AU2587" i="8"/>
  <c r="AU1741" i="8"/>
  <c r="AU1485" i="8"/>
  <c r="AU1229" i="8"/>
  <c r="AU973" i="8"/>
  <c r="AU717" i="8"/>
  <c r="AU1419" i="8"/>
  <c r="AU1163" i="8"/>
  <c r="AU651" i="8"/>
  <c r="AU395" i="8"/>
  <c r="AU139" i="8"/>
  <c r="AU1353" i="8"/>
  <c r="AU1097" i="8"/>
  <c r="AU585" i="8"/>
  <c r="AU329" i="8"/>
  <c r="AU73" i="8"/>
  <c r="AW3008" i="8"/>
  <c r="AX3008" i="8" s="1"/>
  <c r="AY3008" i="8" s="1"/>
  <c r="AU1815" i="8"/>
  <c r="AU1559" i="8"/>
  <c r="AU1303" i="8"/>
  <c r="AU1047" i="8"/>
  <c r="AU791" i="8"/>
  <c r="AU535" i="8"/>
  <c r="AU279" i="8"/>
  <c r="AU23" i="8"/>
  <c r="AU1814" i="8"/>
  <c r="AU1558" i="8"/>
  <c r="AU1046" i="8"/>
  <c r="AU534" i="8"/>
  <c r="AU278" i="8"/>
  <c r="AU22" i="8"/>
  <c r="AU1605" i="8"/>
  <c r="AU1349" i="8"/>
  <c r="AU1892" i="8"/>
  <c r="AU1636" i="8"/>
  <c r="AU1380" i="8"/>
  <c r="AU868" i="8"/>
  <c r="AU612" i="8"/>
  <c r="AU100" i="8"/>
  <c r="AU1363" i="8"/>
  <c r="AU1107" i="8"/>
  <c r="AU595" i="8"/>
  <c r="AU339" i="8"/>
  <c r="AU83" i="8"/>
  <c r="AU1602" i="8"/>
  <c r="AU1346" i="8"/>
  <c r="AU1090" i="8"/>
  <c r="AU834" i="8"/>
  <c r="AU578" i="8"/>
  <c r="AU66" i="8"/>
  <c r="AU1777" i="8"/>
  <c r="AU1521" i="8"/>
  <c r="AU753" i="8"/>
  <c r="AU497" i="8"/>
  <c r="AU241" i="8"/>
  <c r="AU1536" i="8"/>
  <c r="AU1583" i="8"/>
  <c r="AU1327" i="8"/>
  <c r="AU1071" i="8"/>
  <c r="AU815" i="8"/>
  <c r="AU559" i="8"/>
  <c r="AU303" i="8"/>
  <c r="AU47" i="8"/>
  <c r="AU1854" i="8"/>
  <c r="AU1598" i="8"/>
  <c r="AU1086" i="8"/>
  <c r="AU574" i="8"/>
  <c r="AU318" i="8"/>
  <c r="AU62" i="8"/>
  <c r="AW1849" i="8"/>
  <c r="AX1849" i="8" s="1"/>
  <c r="AY1849" i="8" s="1"/>
  <c r="AW3760" i="8"/>
  <c r="AX3760" i="8" s="1"/>
  <c r="AY3760" i="8" s="1"/>
  <c r="AW3439" i="8"/>
  <c r="AX3439" i="8" s="1"/>
  <c r="AY3439" i="8" s="1"/>
  <c r="AW3300" i="8"/>
  <c r="AX3300" i="8" s="1"/>
  <c r="AY3300" i="8" s="1"/>
  <c r="AW543" i="8"/>
  <c r="AX543" i="8" s="1"/>
  <c r="AY543" i="8" s="1"/>
  <c r="AX1168" i="8"/>
  <c r="AY1168" i="8" s="1"/>
  <c r="AX1184" i="8"/>
  <c r="AY1184" i="8" s="1"/>
  <c r="AX1248" i="8"/>
  <c r="AY1248" i="8" s="1"/>
  <c r="AX1312" i="8"/>
  <c r="AY1312" i="8" s="1"/>
  <c r="AX1328" i="8"/>
  <c r="AY1328" i="8" s="1"/>
  <c r="AX1344" i="8"/>
  <c r="AY1344" i="8" s="1"/>
  <c r="AX1582" i="8"/>
  <c r="AY1582" i="8" s="1"/>
  <c r="AX1646" i="8"/>
  <c r="AY1646" i="8" s="1"/>
  <c r="AX1662" i="8"/>
  <c r="AY1662" i="8" s="1"/>
  <c r="AX1678" i="8"/>
  <c r="AY1678" i="8" s="1"/>
  <c r="AX1726" i="8"/>
  <c r="AY1726" i="8" s="1"/>
  <c r="AX1742" i="8"/>
  <c r="AY1742" i="8" s="1"/>
  <c r="AX1810" i="8"/>
  <c r="AY1810" i="8" s="1"/>
  <c r="AX1826" i="8"/>
  <c r="AY1826" i="8" s="1"/>
  <c r="AX1874" i="8"/>
  <c r="AY1874" i="8" s="1"/>
  <c r="AX2229" i="8"/>
  <c r="AY2229" i="8" s="1"/>
  <c r="AX1899" i="8"/>
  <c r="AY1899" i="8" s="1"/>
  <c r="AX1995" i="8"/>
  <c r="AY1995" i="8" s="1"/>
  <c r="AX2043" i="8"/>
  <c r="AY2043" i="8" s="1"/>
  <c r="AX2107" i="8"/>
  <c r="AY2107" i="8" s="1"/>
  <c r="AX2123" i="8"/>
  <c r="AY2123" i="8" s="1"/>
  <c r="AX2139" i="8"/>
  <c r="AY2139" i="8" s="1"/>
  <c r="AX2155" i="8"/>
  <c r="AY2155" i="8" s="1"/>
  <c r="AX2187" i="8"/>
  <c r="AY2187" i="8" s="1"/>
  <c r="AX2235" i="8"/>
  <c r="AY2235" i="8" s="1"/>
  <c r="AX2292" i="8"/>
  <c r="AY2292" i="8" s="1"/>
  <c r="AX2206" i="8"/>
  <c r="AY2206" i="8" s="1"/>
  <c r="AX2317" i="8"/>
  <c r="AY2317" i="8" s="1"/>
  <c r="AX2246" i="8"/>
  <c r="AY2246" i="8" s="1"/>
  <c r="AX2557" i="8"/>
  <c r="AY2557" i="8" s="1"/>
  <c r="AX2573" i="8"/>
  <c r="AY2573" i="8" s="1"/>
  <c r="AX2589" i="8"/>
  <c r="AY2589" i="8" s="1"/>
  <c r="AX2605" i="8"/>
  <c r="AY2605" i="8" s="1"/>
  <c r="AX2818" i="8"/>
  <c r="AY2818" i="8" s="1"/>
  <c r="AX2900" i="8"/>
  <c r="AY2900" i="8" s="1"/>
  <c r="AX2804" i="8"/>
  <c r="AY2804" i="8" s="1"/>
  <c r="AX2832" i="8"/>
  <c r="AY2832" i="8" s="1"/>
  <c r="AX2930" i="8"/>
  <c r="AY2930" i="8" s="1"/>
  <c r="AX2970" i="8"/>
  <c r="AY2970" i="8" s="1"/>
  <c r="AX3002" i="8"/>
  <c r="AY3002" i="8" s="1"/>
  <c r="AX3018" i="8"/>
  <c r="AY3018" i="8" s="1"/>
  <c r="AX3034" i="8"/>
  <c r="AY3034" i="8" s="1"/>
  <c r="AX3050" i="8"/>
  <c r="AY3050" i="8" s="1"/>
  <c r="AX3120" i="8"/>
  <c r="AY3120" i="8" s="1"/>
  <c r="AX3136" i="8"/>
  <c r="AY3136" i="8" s="1"/>
  <c r="AX3152" i="8"/>
  <c r="AY3152" i="8" s="1"/>
  <c r="AX3168" i="8"/>
  <c r="AY3168" i="8" s="1"/>
  <c r="AX3184" i="8"/>
  <c r="AY3184" i="8" s="1"/>
  <c r="AX3368" i="8"/>
  <c r="AY3368" i="8" s="1"/>
  <c r="AX3338" i="8"/>
  <c r="AY3338" i="8" s="1"/>
  <c r="AX3434" i="8"/>
  <c r="AY3434" i="8" s="1"/>
  <c r="AX3421" i="8"/>
  <c r="AY3421" i="8" s="1"/>
  <c r="AX3441" i="8"/>
  <c r="AY3441" i="8" s="1"/>
  <c r="AX3457" i="8"/>
  <c r="AY3457" i="8" s="1"/>
  <c r="AX3473" i="8"/>
  <c r="AY3473" i="8" s="1"/>
  <c r="AX3489" i="8"/>
  <c r="AY3489" i="8" s="1"/>
  <c r="AX3505" i="8"/>
  <c r="AY3505" i="8" s="1"/>
  <c r="AX3646" i="8"/>
  <c r="AY3646" i="8" s="1"/>
  <c r="AX3643" i="8"/>
  <c r="AY3643" i="8" s="1"/>
  <c r="AX3611" i="8"/>
  <c r="AY3611" i="8" s="1"/>
  <c r="AX3723" i="8"/>
  <c r="AY3723" i="8" s="1"/>
  <c r="AX3739" i="8"/>
  <c r="AY3739" i="8" s="1"/>
  <c r="AX3755" i="8"/>
  <c r="AY3755" i="8" s="1"/>
  <c r="AX3771" i="8"/>
  <c r="AY3771" i="8" s="1"/>
  <c r="AX3787" i="8"/>
  <c r="AY3787" i="8" s="1"/>
  <c r="AX3803" i="8"/>
  <c r="AY3803" i="8" s="1"/>
  <c r="AW45" i="8"/>
  <c r="AX45" i="8" s="1"/>
  <c r="AY45" i="8" s="1"/>
  <c r="AW3776" i="8"/>
  <c r="AX3776" i="8" s="1"/>
  <c r="AY3776" i="8" s="1"/>
  <c r="AW1544" i="8"/>
  <c r="AX1544" i="8" s="1"/>
  <c r="AY1544" i="8" s="1"/>
  <c r="AW2081" i="8"/>
  <c r="AX2081" i="8" s="1"/>
  <c r="AY2081" i="8" s="1"/>
  <c r="AW1079" i="8"/>
  <c r="AX1079" i="8" s="1"/>
  <c r="AY1079" i="8" s="1"/>
  <c r="AW259" i="8"/>
  <c r="AX259" i="8" s="1"/>
  <c r="AY259" i="8" s="1"/>
  <c r="AW3435" i="8"/>
  <c r="AX3435" i="8" s="1"/>
  <c r="AY3435" i="8" s="1"/>
  <c r="AW1265" i="8"/>
  <c r="AX1265" i="8" s="1"/>
  <c r="AY1265" i="8" s="1"/>
  <c r="AW2346" i="8"/>
  <c r="AX2346" i="8" s="1"/>
  <c r="AY2346" i="8" s="1"/>
  <c r="AW1511" i="8"/>
  <c r="AX1511" i="8" s="1"/>
  <c r="AY1511" i="8" s="1"/>
  <c r="AW2161" i="8"/>
  <c r="AX2161" i="8" s="1"/>
  <c r="AY2161" i="8" s="1"/>
  <c r="AW846" i="8"/>
  <c r="AX846" i="8" s="1"/>
  <c r="AY846" i="8" s="1"/>
  <c r="AW3340" i="8"/>
  <c r="AX3340" i="8" s="1"/>
  <c r="AY3340" i="8" s="1"/>
  <c r="AW1024" i="8"/>
  <c r="AX1024" i="8" s="1"/>
  <c r="AY1024" i="8" s="1"/>
  <c r="AW3415" i="8"/>
  <c r="AX3415" i="8" s="1"/>
  <c r="AY3415" i="8" s="1"/>
  <c r="AW2812" i="8"/>
  <c r="AX2812" i="8" s="1"/>
  <c r="AY2812" i="8" s="1"/>
  <c r="AW797" i="8"/>
  <c r="AX797" i="8" s="1"/>
  <c r="AY797" i="8" s="1"/>
  <c r="AW3221" i="8"/>
  <c r="AX3221" i="8" s="1"/>
  <c r="AY3221" i="8" s="1"/>
  <c r="AW2468" i="8"/>
  <c r="AX2468" i="8" s="1"/>
  <c r="AY2468" i="8" s="1"/>
  <c r="AW67" i="8"/>
  <c r="AX67" i="8" s="1"/>
  <c r="AY67" i="8" s="1"/>
  <c r="AW1782" i="8"/>
  <c r="AX1782" i="8" s="1"/>
  <c r="AY1782" i="8" s="1"/>
  <c r="AW1526" i="8"/>
  <c r="AX1526" i="8" s="1"/>
  <c r="AY1526" i="8" s="1"/>
  <c r="AW1270" i="8"/>
  <c r="AX1270" i="8" s="1"/>
  <c r="AY1270" i="8" s="1"/>
  <c r="AW910" i="8"/>
  <c r="AX910" i="8" s="1"/>
  <c r="AY910" i="8" s="1"/>
  <c r="AW1525" i="8"/>
  <c r="AX1525" i="8" s="1"/>
  <c r="AY1525" i="8" s="1"/>
  <c r="AW1269" i="8"/>
  <c r="AX1269" i="8" s="1"/>
  <c r="AY1269" i="8" s="1"/>
  <c r="AW909" i="8"/>
  <c r="AX909" i="8" s="1"/>
  <c r="AY909" i="8" s="1"/>
  <c r="AW1364" i="8"/>
  <c r="AX1364" i="8" s="1"/>
  <c r="AY1364" i="8" s="1"/>
  <c r="AW1085" i="8"/>
  <c r="AX1085" i="8" s="1"/>
  <c r="AY1085" i="8" s="1"/>
  <c r="AW1283" i="8"/>
  <c r="AX1283" i="8" s="1"/>
  <c r="AY1283" i="8" s="1"/>
  <c r="AW941" i="8"/>
  <c r="AX941" i="8" s="1"/>
  <c r="AY941" i="8" s="1"/>
  <c r="AW1442" i="8"/>
  <c r="AX1442" i="8" s="1"/>
  <c r="AY1442" i="8" s="1"/>
  <c r="AW1186" i="8"/>
  <c r="AX1186" i="8" s="1"/>
  <c r="AY1186" i="8" s="1"/>
  <c r="AW1456" i="8"/>
  <c r="AX1456" i="8" s="1"/>
  <c r="AY1456" i="8" s="1"/>
  <c r="AW1200" i="8"/>
  <c r="AX1200" i="8" s="1"/>
  <c r="AY1200" i="8" s="1"/>
  <c r="AW1727" i="8"/>
  <c r="AX1727" i="8" s="1"/>
  <c r="AY1727" i="8" s="1"/>
  <c r="AW1215" i="8"/>
  <c r="AX1215" i="8" s="1"/>
  <c r="AY1215" i="8" s="1"/>
  <c r="AW737" i="8"/>
  <c r="AX737" i="8" s="1"/>
  <c r="AY737" i="8" s="1"/>
  <c r="AW2254" i="8"/>
  <c r="AX2254" i="8" s="1"/>
  <c r="AY2254" i="8" s="1"/>
  <c r="AW1486" i="8"/>
  <c r="AX1486" i="8" s="1"/>
  <c r="AY1486" i="8" s="1"/>
  <c r="AW1230" i="8"/>
  <c r="AX1230" i="8" s="1"/>
  <c r="AY1230" i="8" s="1"/>
  <c r="AW785" i="8"/>
  <c r="AX785" i="8" s="1"/>
  <c r="AY785" i="8" s="1"/>
  <c r="AW1405" i="8"/>
  <c r="AX1405" i="8" s="1"/>
  <c r="AY1405" i="8" s="1"/>
  <c r="AW1149" i="8"/>
  <c r="AX1149" i="8" s="1"/>
  <c r="AY1149" i="8" s="1"/>
  <c r="AW477" i="8"/>
  <c r="AX477" i="8" s="1"/>
  <c r="AY477" i="8" s="1"/>
  <c r="AW2203" i="8"/>
  <c r="AX2203" i="8" s="1"/>
  <c r="AY2203" i="8" s="1"/>
  <c r="AW1947" i="8"/>
  <c r="AX1947" i="8" s="1"/>
  <c r="AY1947" i="8" s="1"/>
  <c r="AW1179" i="8"/>
  <c r="AX1179" i="8" s="1"/>
  <c r="AY1179" i="8" s="1"/>
  <c r="AW594" i="8"/>
  <c r="AX594" i="8" s="1"/>
  <c r="AY594" i="8" s="1"/>
  <c r="AW1450" i="8"/>
  <c r="AX1450" i="8" s="1"/>
  <c r="AY1450" i="8" s="1"/>
  <c r="AW1194" i="8"/>
  <c r="AX1194" i="8" s="1"/>
  <c r="AY1194" i="8" s="1"/>
  <c r="AW654" i="8"/>
  <c r="AX654" i="8" s="1"/>
  <c r="AY654" i="8" s="1"/>
  <c r="AW1177" i="8"/>
  <c r="AX1177" i="8" s="1"/>
  <c r="AY1177" i="8" s="1"/>
  <c r="AW589" i="8"/>
  <c r="AX589" i="8" s="1"/>
  <c r="AY589" i="8" s="1"/>
  <c r="AW369" i="8"/>
  <c r="AX369" i="8" s="1"/>
  <c r="AY369" i="8" s="1"/>
  <c r="AW544" i="8"/>
  <c r="AX544" i="8" s="1"/>
  <c r="AY544" i="8" s="1"/>
  <c r="AW288" i="8"/>
  <c r="AX288" i="8" s="1"/>
  <c r="AY288" i="8" s="1"/>
  <c r="AW32" i="8"/>
  <c r="AX32" i="8" s="1"/>
  <c r="AY32" i="8" s="1"/>
  <c r="AW671" i="8"/>
  <c r="AX671" i="8" s="1"/>
  <c r="AY671" i="8" s="1"/>
  <c r="AW415" i="8"/>
  <c r="AX415" i="8" s="1"/>
  <c r="AY415" i="8" s="1"/>
  <c r="AW159" i="8"/>
  <c r="AX159" i="8" s="1"/>
  <c r="AY159" i="8" s="1"/>
  <c r="AW796" i="8"/>
  <c r="AX796" i="8" s="1"/>
  <c r="AY796" i="8" s="1"/>
  <c r="AW540" i="8"/>
  <c r="AX540" i="8" s="1"/>
  <c r="AY540" i="8" s="1"/>
  <c r="AW284" i="8"/>
  <c r="AX284" i="8" s="1"/>
  <c r="AY284" i="8" s="1"/>
  <c r="AW28" i="8"/>
  <c r="AX28" i="8" s="1"/>
  <c r="AY28" i="8" s="1"/>
  <c r="AW923" i="8"/>
  <c r="AX923" i="8" s="1"/>
  <c r="AY923" i="8" s="1"/>
  <c r="AW667" i="8"/>
  <c r="AX667" i="8" s="1"/>
  <c r="AY667" i="8" s="1"/>
  <c r="AW411" i="8"/>
  <c r="AX411" i="8" s="1"/>
  <c r="AY411" i="8" s="1"/>
  <c r="AW155" i="8"/>
  <c r="AX155" i="8" s="1"/>
  <c r="AY155" i="8" s="1"/>
  <c r="AW858" i="8"/>
  <c r="AX858" i="8" s="1"/>
  <c r="AY858" i="8" s="1"/>
  <c r="AW602" i="8"/>
  <c r="AX602" i="8" s="1"/>
  <c r="AY602" i="8" s="1"/>
  <c r="AW346" i="8"/>
  <c r="AX346" i="8" s="1"/>
  <c r="AY346" i="8" s="1"/>
  <c r="AW713" i="8"/>
  <c r="AX713" i="8" s="1"/>
  <c r="AY713" i="8" s="1"/>
  <c r="AW457" i="8"/>
  <c r="AX457" i="8" s="1"/>
  <c r="AY457" i="8" s="1"/>
  <c r="AW201" i="8"/>
  <c r="AX201" i="8" s="1"/>
  <c r="AY201" i="8" s="1"/>
  <c r="AW1096" i="8"/>
  <c r="AX1096" i="8" s="1"/>
  <c r="AY1096" i="8" s="1"/>
  <c r="AW584" i="8"/>
  <c r="AX584" i="8" s="1"/>
  <c r="AY584" i="8" s="1"/>
  <c r="AW328" i="8"/>
  <c r="AX328" i="8" s="1"/>
  <c r="AY328" i="8" s="1"/>
  <c r="AW72" i="8"/>
  <c r="AX72" i="8" s="1"/>
  <c r="AY72" i="8" s="1"/>
  <c r="AW615" i="8"/>
  <c r="AX615" i="8" s="1"/>
  <c r="AY615" i="8" s="1"/>
  <c r="AW359" i="8"/>
  <c r="AX359" i="8" s="1"/>
  <c r="AY359" i="8" s="1"/>
  <c r="AW103" i="8"/>
  <c r="AX103" i="8" s="1"/>
  <c r="AY103" i="8" s="1"/>
  <c r="AW742" i="8"/>
  <c r="AX742" i="8" s="1"/>
  <c r="AY742" i="8" s="1"/>
  <c r="AW486" i="8"/>
  <c r="AX486" i="8" s="1"/>
  <c r="AY486" i="8" s="1"/>
  <c r="AW230" i="8"/>
  <c r="AX230" i="8" s="1"/>
  <c r="AY230" i="8" s="1"/>
  <c r="AW869" i="8"/>
  <c r="AX869" i="8" s="1"/>
  <c r="AY869" i="8" s="1"/>
  <c r="AW357" i="8"/>
  <c r="AX357" i="8" s="1"/>
  <c r="AY357" i="8" s="1"/>
  <c r="AW101" i="8"/>
  <c r="AX101" i="8" s="1"/>
  <c r="AY101" i="8" s="1"/>
  <c r="AW996" i="8"/>
  <c r="AX996" i="8" s="1"/>
  <c r="AY996" i="8" s="1"/>
  <c r="AW740" i="8"/>
  <c r="AX740" i="8" s="1"/>
  <c r="AY740" i="8" s="1"/>
  <c r="AW228" i="8"/>
  <c r="AX228" i="8" s="1"/>
  <c r="AY228" i="8" s="1"/>
  <c r="AU810" i="8"/>
  <c r="AU1402" i="8"/>
  <c r="AU1736" i="8"/>
  <c r="AU3350" i="8"/>
  <c r="AU24" i="8"/>
  <c r="AU2532" i="8"/>
  <c r="AU3031" i="8"/>
  <c r="AU3123" i="8"/>
  <c r="AU1544" i="8"/>
  <c r="AU172" i="8"/>
  <c r="AU2889" i="8"/>
  <c r="AU3490" i="8"/>
  <c r="AU2978" i="8"/>
  <c r="AU2210" i="8"/>
  <c r="AU1210" i="8"/>
  <c r="AU3520" i="8"/>
  <c r="AU924" i="8"/>
  <c r="AU2927" i="8"/>
  <c r="AU2958" i="8"/>
  <c r="AU1896" i="8"/>
  <c r="AU664" i="8"/>
  <c r="AU780" i="8"/>
  <c r="AU3725" i="8"/>
  <c r="AU2445" i="8"/>
  <c r="AU652" i="8"/>
  <c r="AU2151" i="8"/>
  <c r="AU1752" i="8"/>
  <c r="AU2457" i="8"/>
  <c r="AU3077" i="8"/>
  <c r="AU3083" i="8"/>
  <c r="AU2315" i="8"/>
  <c r="AU1324" i="8"/>
  <c r="AU1725" i="8"/>
  <c r="AU1469" i="8"/>
  <c r="AU1213" i="8"/>
  <c r="AU701" i="8"/>
  <c r="AU445" i="8"/>
  <c r="AU189" i="8"/>
  <c r="AU1593" i="8"/>
  <c r="AU1337" i="8"/>
  <c r="AU1081" i="8"/>
  <c r="AU825" i="8"/>
  <c r="AU569" i="8"/>
  <c r="AU313" i="8"/>
  <c r="AU57" i="8"/>
  <c r="AU1543" i="8"/>
  <c r="AU1287" i="8"/>
  <c r="AU1031" i="8"/>
  <c r="AU775" i="8"/>
  <c r="AU519" i="8"/>
  <c r="AU263" i="8"/>
  <c r="AU7" i="8"/>
  <c r="AU1542" i="8"/>
  <c r="AU1286" i="8"/>
  <c r="AU774" i="8"/>
  <c r="AU262" i="8"/>
  <c r="AU6" i="8"/>
  <c r="AU1589" i="8"/>
  <c r="AU1077" i="8"/>
  <c r="AU821" i="8"/>
  <c r="AU565" i="8"/>
  <c r="AU53" i="8"/>
  <c r="AU1364" i="8"/>
  <c r="AU1108" i="8"/>
  <c r="AU596" i="8"/>
  <c r="AU340" i="8"/>
  <c r="AU84" i="8"/>
  <c r="AU1603" i="8"/>
  <c r="AU1347" i="8"/>
  <c r="AU1091" i="8"/>
  <c r="AU835" i="8"/>
  <c r="AU323" i="8"/>
  <c r="AU67" i="8"/>
  <c r="AU1842" i="8"/>
  <c r="AU1330" i="8"/>
  <c r="AU818" i="8"/>
  <c r="AU306" i="8"/>
  <c r="AU50" i="8"/>
  <c r="AU1505" i="8"/>
  <c r="AU1249" i="8"/>
  <c r="AU993" i="8"/>
  <c r="AU737" i="8"/>
  <c r="AU481" i="8"/>
  <c r="AU225" i="8"/>
  <c r="AU1520" i="8"/>
  <c r="AU1264" i="8"/>
  <c r="AU1008" i="8"/>
  <c r="AU752" i="8"/>
  <c r="AU1567" i="8"/>
  <c r="AU1055" i="8"/>
  <c r="AU31" i="8"/>
  <c r="AU1326" i="8"/>
  <c r="AU1070" i="8"/>
  <c r="AU814" i="8"/>
  <c r="AU558" i="8"/>
  <c r="AU302" i="8"/>
  <c r="AU46" i="8"/>
  <c r="AT1727" i="8"/>
  <c r="AT1615" i="8"/>
  <c r="AT1729" i="8"/>
  <c r="AT1745" i="8"/>
  <c r="AT1520" i="8"/>
  <c r="AT1625" i="8"/>
  <c r="AT142" i="8"/>
  <c r="AT1530" i="8"/>
  <c r="AT1658" i="8"/>
  <c r="AT1592" i="8"/>
  <c r="AT1514" i="8"/>
  <c r="AT1504" i="8"/>
  <c r="AT1536" i="8"/>
  <c r="AT1552" i="8"/>
  <c r="AT1600" i="8"/>
  <c r="AT1616" i="8"/>
  <c r="AT1664" i="8"/>
  <c r="AT1710" i="8"/>
  <c r="AT1534" i="8"/>
  <c r="AT1582" i="8"/>
  <c r="AT2397" i="8"/>
  <c r="AT2381" i="8"/>
  <c r="AT2429" i="8"/>
  <c r="AT3734" i="8"/>
  <c r="AT3750" i="8"/>
  <c r="AT3766" i="8"/>
  <c r="AT3782" i="8"/>
  <c r="AT3798" i="8"/>
  <c r="AT1531" i="8"/>
  <c r="AT1622" i="8"/>
  <c r="AT3561" i="8"/>
  <c r="AT2926" i="8"/>
  <c r="AT2390" i="8"/>
  <c r="AT3563" i="8"/>
  <c r="AT3579" i="8"/>
  <c r="AT3604" i="8"/>
  <c r="AT3620" i="8"/>
  <c r="AT3636" i="8"/>
  <c r="AT3652" i="8"/>
  <c r="AT3668" i="8"/>
  <c r="AT3684" i="8"/>
  <c r="AT2512" i="8"/>
  <c r="AT1537" i="8"/>
  <c r="AT1649" i="8"/>
  <c r="AT1505" i="8"/>
  <c r="AT1553" i="8"/>
  <c r="AT1601" i="8"/>
  <c r="AT1665" i="8"/>
  <c r="AT1569" i="8"/>
  <c r="AT13" i="8"/>
  <c r="AT1697" i="8"/>
  <c r="AT109" i="8"/>
  <c r="AT29" i="8"/>
  <c r="AT3600" i="8"/>
  <c r="AT3616" i="8"/>
  <c r="AT3632" i="8"/>
  <c r="AT3648" i="8"/>
  <c r="AT3664" i="8"/>
  <c r="AT3730" i="8"/>
  <c r="AT3746" i="8"/>
  <c r="AT3762" i="8"/>
  <c r="AT521" i="8"/>
  <c r="AT2471" i="8"/>
  <c r="AT3591" i="8"/>
  <c r="AT3547" i="8"/>
  <c r="AT249" i="8"/>
  <c r="AT77" i="8"/>
  <c r="AT2459" i="8"/>
  <c r="AT3223" i="8"/>
  <c r="AT3537" i="8"/>
  <c r="AT2356" i="8"/>
  <c r="AT8" i="8"/>
  <c r="AT44" i="8"/>
  <c r="AT611" i="8"/>
  <c r="AT627" i="8"/>
  <c r="AT643" i="8"/>
  <c r="AT659" i="8"/>
  <c r="AT675" i="8"/>
  <c r="AT691" i="8"/>
  <c r="AT707" i="8"/>
  <c r="AT723" i="8"/>
  <c r="AT739" i="8"/>
  <c r="AT755" i="8"/>
  <c r="AT771" i="8"/>
  <c r="AT787" i="8"/>
  <c r="AT803" i="8"/>
  <c r="AT819" i="8"/>
  <c r="AT835" i="8"/>
  <c r="AT1173" i="8"/>
  <c r="AT1189" i="8"/>
  <c r="AT1205" i="8"/>
  <c r="AT1221" i="8"/>
  <c r="AT1237" i="8"/>
  <c r="AT1253" i="8"/>
  <c r="AT1269" i="8"/>
  <c r="AT1285" i="8"/>
  <c r="AT1301" i="8"/>
  <c r="AT1317" i="8"/>
  <c r="AT1333" i="8"/>
  <c r="AT1349" i="8"/>
  <c r="AT1365" i="8"/>
  <c r="AT1381" i="8"/>
  <c r="AT1397" i="8"/>
  <c r="AT1413" i="8"/>
  <c r="AT1429" i="8"/>
  <c r="AT1445" i="8"/>
  <c r="AT3337" i="8"/>
  <c r="AT3353" i="8"/>
  <c r="AT3369" i="8"/>
  <c r="AT3385" i="8"/>
  <c r="AT3401" i="8"/>
  <c r="AT3417" i="8"/>
  <c r="AT574" i="8"/>
  <c r="AT571" i="8"/>
  <c r="AT288" i="8"/>
  <c r="AT304" i="8"/>
  <c r="AT320" i="8"/>
  <c r="AT336" i="8"/>
  <c r="AT352" i="8"/>
  <c r="AT368" i="8"/>
  <c r="AT384" i="8"/>
  <c r="AT400" i="8"/>
  <c r="AT416" i="8"/>
  <c r="AT432" i="8"/>
  <c r="AT448" i="8"/>
  <c r="AT464" i="8"/>
  <c r="AT480" i="8"/>
  <c r="AT496" i="8"/>
  <c r="AT852" i="8"/>
  <c r="AT868" i="8"/>
  <c r="AT884" i="8"/>
  <c r="AT900" i="8"/>
  <c r="AT916" i="8"/>
  <c r="AT932" i="8"/>
  <c r="AT948" i="8"/>
  <c r="AT964" i="8"/>
  <c r="AT980" i="8"/>
  <c r="AT996" i="8"/>
  <c r="AT1012" i="8"/>
  <c r="AT1028" i="8"/>
  <c r="AT1044" i="8"/>
  <c r="AT1060" i="8"/>
  <c r="AT1076" i="8"/>
  <c r="AT1092" i="8"/>
  <c r="AT1108" i="8"/>
  <c r="AT1124" i="8"/>
  <c r="AT1140" i="8"/>
  <c r="AT1156" i="8"/>
  <c r="AT1474" i="8"/>
  <c r="AT78" i="8"/>
  <c r="AT3739" i="8"/>
  <c r="AT3755" i="8"/>
  <c r="AT3771" i="8"/>
  <c r="AT3787" i="8"/>
  <c r="AT3803" i="8"/>
  <c r="AT1519" i="8"/>
  <c r="AT3592" i="8"/>
  <c r="AT1679" i="8"/>
  <c r="AT2430" i="8"/>
  <c r="AT2510" i="8"/>
  <c r="AT3433" i="8"/>
  <c r="AT3465" i="8"/>
  <c r="AT12" i="8"/>
  <c r="AT1933" i="8"/>
  <c r="AT1949" i="8"/>
  <c r="AT1965" i="8"/>
  <c r="AT1981" i="8"/>
  <c r="AT1997" i="8"/>
  <c r="AT2013" i="8"/>
  <c r="AT2029" i="8"/>
  <c r="AT2045" i="8"/>
  <c r="AT2061" i="8"/>
  <c r="AT2077" i="8"/>
  <c r="AT2093" i="8"/>
  <c r="AT2109" i="8"/>
  <c r="AT2125" i="8"/>
  <c r="AT2141" i="8"/>
  <c r="AT2157" i="8"/>
  <c r="AT2173" i="8"/>
  <c r="AT2189" i="8"/>
  <c r="AT3602" i="8"/>
  <c r="AT3618" i="8"/>
  <c r="AT3634" i="8"/>
  <c r="AT3650" i="8"/>
  <c r="AT3666" i="8"/>
  <c r="AT3682" i="8"/>
  <c r="AT257" i="8"/>
  <c r="AT564" i="8"/>
  <c r="AT2797" i="8"/>
  <c r="AT2813" i="8"/>
  <c r="AT2829" i="8"/>
  <c r="AT2845" i="8"/>
  <c r="AT2861" i="8"/>
  <c r="AT2877" i="8"/>
  <c r="AT2893" i="8"/>
  <c r="AT2909" i="8"/>
  <c r="AT3196" i="8"/>
  <c r="AT3303" i="8"/>
  <c r="AT3479" i="8"/>
  <c r="AT3495" i="8"/>
  <c r="AT3425" i="8"/>
  <c r="AT3732" i="8"/>
  <c r="AT3748" i="8"/>
  <c r="AT3764" i="8"/>
  <c r="AT3780" i="8"/>
  <c r="AT3796" i="8"/>
  <c r="AT3293" i="8"/>
  <c r="AT2364" i="8"/>
  <c r="AT1501" i="8"/>
  <c r="AT2671" i="8"/>
  <c r="AT3804" i="8"/>
  <c r="AT2810" i="8"/>
  <c r="AT2826" i="8"/>
  <c r="AT2842" i="8"/>
  <c r="AT2858" i="8"/>
  <c r="AT2874" i="8"/>
  <c r="AT2890" i="8"/>
  <c r="AT2906" i="8"/>
  <c r="AT2922" i="8"/>
  <c r="AT3269" i="8"/>
  <c r="AT3241" i="8"/>
  <c r="AT3207" i="8"/>
  <c r="AT3204" i="8"/>
  <c r="AT861" i="8"/>
  <c r="AT877" i="8"/>
  <c r="AT893" i="8"/>
  <c r="AT909" i="8"/>
  <c r="AT925" i="8"/>
  <c r="AT941" i="8"/>
  <c r="AT957" i="8"/>
  <c r="AT973" i="8"/>
  <c r="AT989" i="8"/>
  <c r="AT1005" i="8"/>
  <c r="AT2668" i="8"/>
  <c r="AT2993" i="8"/>
  <c r="AT3009" i="8"/>
  <c r="AT3025" i="8"/>
  <c r="AT3041" i="8"/>
  <c r="AT2367" i="8"/>
  <c r="AT3202" i="8"/>
  <c r="AT3455" i="8"/>
  <c r="AT3601" i="8"/>
  <c r="AT3617" i="8"/>
  <c r="AT3633" i="8"/>
  <c r="AT3649" i="8"/>
  <c r="AT3665" i="8"/>
  <c r="AT3681" i="8"/>
  <c r="AT254" i="8"/>
  <c r="AT3562" i="8"/>
  <c r="AT3578" i="8"/>
  <c r="AT3594" i="8"/>
  <c r="AT108" i="8"/>
  <c r="AT146" i="8"/>
  <c r="AT162" i="8"/>
  <c r="AT178" i="8"/>
  <c r="AT194" i="8"/>
  <c r="AT210" i="8"/>
  <c r="AT226" i="8"/>
  <c r="AT242" i="8"/>
  <c r="AT270" i="8"/>
  <c r="AT528" i="8"/>
  <c r="AT607" i="8"/>
  <c r="AT623" i="8"/>
  <c r="AT639" i="8"/>
  <c r="AT655" i="8"/>
  <c r="AT671" i="8"/>
  <c r="AT687" i="8"/>
  <c r="AT703" i="8"/>
  <c r="AT719" i="8"/>
  <c r="AT735" i="8"/>
  <c r="AT751" i="8"/>
  <c r="AT767" i="8"/>
  <c r="AT783" i="8"/>
  <c r="AT799" i="8"/>
  <c r="AT815" i="8"/>
  <c r="AT831" i="8"/>
  <c r="AT847" i="8"/>
  <c r="AT1466" i="8"/>
  <c r="AT1169" i="8"/>
  <c r="AT1185" i="8"/>
  <c r="AT1201" i="8"/>
  <c r="AT1217" i="8"/>
  <c r="AT1233" i="8"/>
  <c r="AT1249" i="8"/>
  <c r="AT1265" i="8"/>
  <c r="AT1281" i="8"/>
  <c r="AT1297" i="8"/>
  <c r="AT1313" i="8"/>
  <c r="AT1329" i="8"/>
  <c r="AT1345" i="8"/>
  <c r="AT1361" i="8"/>
  <c r="AT1377" i="8"/>
  <c r="AT1393" i="8"/>
  <c r="AT1409" i="8"/>
  <c r="AT1425" i="8"/>
  <c r="AT1441" i="8"/>
  <c r="AT1457" i="8"/>
  <c r="AT1904" i="8"/>
  <c r="AT1774" i="8"/>
  <c r="AT1790" i="8"/>
  <c r="AT1806" i="8"/>
  <c r="AT1822" i="8"/>
  <c r="AT1838" i="8"/>
  <c r="AT1854" i="8"/>
  <c r="AT1870" i="8"/>
  <c r="AT1886" i="8"/>
  <c r="AT1935" i="8"/>
  <c r="AT1951" i="8"/>
  <c r="AT1967" i="8"/>
  <c r="AT1983" i="8"/>
  <c r="AT1999" i="8"/>
  <c r="AT2015" i="8"/>
  <c r="AT2031" i="8"/>
  <c r="AT2047" i="8"/>
  <c r="AT2063" i="8"/>
  <c r="AT2079" i="8"/>
  <c r="AT2095" i="8"/>
  <c r="AT2111" i="8"/>
  <c r="AT2127" i="8"/>
  <c r="AT2143" i="8"/>
  <c r="AT2159" i="8"/>
  <c r="AT2175" i="8"/>
  <c r="AT2191" i="8"/>
  <c r="AT2371" i="8"/>
  <c r="AT3667" i="8"/>
  <c r="AT3683" i="8"/>
  <c r="AT3731" i="8"/>
  <c r="AT3747" i="8"/>
  <c r="AT3763" i="8"/>
  <c r="AT3779" i="8"/>
  <c r="AT3795" i="8"/>
  <c r="AT62" i="8"/>
  <c r="AT519" i="8"/>
  <c r="AT138" i="8"/>
  <c r="AT552" i="8"/>
  <c r="AT65" i="8"/>
  <c r="AT1916" i="8"/>
  <c r="AT2373" i="8"/>
  <c r="AT2567" i="8"/>
  <c r="AT2798" i="8"/>
  <c r="AT2814" i="8"/>
  <c r="AT2937" i="8"/>
  <c r="AT2980" i="8"/>
  <c r="AT2996" i="8"/>
  <c r="AT3012" i="8"/>
  <c r="AT3028" i="8"/>
  <c r="AT3044" i="8"/>
  <c r="AT3274" i="8"/>
  <c r="AT3460" i="8"/>
  <c r="AT3539" i="8"/>
  <c r="AT3797" i="8"/>
  <c r="AT430" i="8"/>
  <c r="AT446" i="8"/>
  <c r="AT462" i="8"/>
  <c r="AT478" i="8"/>
  <c r="AT494" i="8"/>
  <c r="AT866" i="8"/>
  <c r="AT882" i="8"/>
  <c r="AT2800" i="8"/>
  <c r="AT2816" i="8"/>
  <c r="AT2832" i="8"/>
  <c r="AT3482" i="8"/>
  <c r="AT3498" i="8"/>
  <c r="AT3567" i="8"/>
  <c r="AT1468" i="8"/>
  <c r="AT1940" i="8"/>
  <c r="AT1956" i="8"/>
  <c r="AT1972" i="8"/>
  <c r="AT1988" i="8"/>
  <c r="AT2004" i="8"/>
  <c r="AT2020" i="8"/>
  <c r="AT2036" i="8"/>
  <c r="AT2052" i="8"/>
  <c r="AT2068" i="8"/>
  <c r="AT2084" i="8"/>
  <c r="AT2100" i="8"/>
  <c r="AT2116" i="8"/>
  <c r="AT2132" i="8"/>
  <c r="AT2148" i="8"/>
  <c r="AT2164" i="8"/>
  <c r="AT2180" i="8"/>
  <c r="AT2196" i="8"/>
  <c r="AT3466" i="8"/>
  <c r="AT3338" i="8"/>
  <c r="AT3354" i="8"/>
  <c r="AT3370" i="8"/>
  <c r="AT3624" i="8"/>
  <c r="AT3640" i="8"/>
  <c r="AT3656" i="8"/>
  <c r="AT3672" i="8"/>
  <c r="AT510" i="8"/>
  <c r="AT3551" i="8"/>
  <c r="AT2677" i="8"/>
  <c r="AT1522" i="8"/>
  <c r="AT274" i="8"/>
  <c r="AT290" i="8"/>
  <c r="AT306" i="8"/>
  <c r="AT322" i="8"/>
  <c r="AT338" i="8"/>
  <c r="AT354" i="8"/>
  <c r="AT370" i="8"/>
  <c r="AT386" i="8"/>
  <c r="AT402" i="8"/>
  <c r="AT418" i="8"/>
  <c r="AT434" i="8"/>
  <c r="AT450" i="8"/>
  <c r="AT466" i="8"/>
  <c r="AT482" i="8"/>
  <c r="AT498" i="8"/>
  <c r="AT854" i="8"/>
  <c r="AT870" i="8"/>
  <c r="AT886" i="8"/>
  <c r="AT902" i="8"/>
  <c r="AT918" i="8"/>
  <c r="AT934" i="8"/>
  <c r="AT950" i="8"/>
  <c r="AT966" i="8"/>
  <c r="AT982" i="8"/>
  <c r="AT998" i="8"/>
  <c r="AT1014" i="8"/>
  <c r="AT1030" i="8"/>
  <c r="AT1046" i="8"/>
  <c r="AT1062" i="8"/>
  <c r="AT1078" i="8"/>
  <c r="AT1094" i="8"/>
  <c r="AT1110" i="8"/>
  <c r="AT1126" i="8"/>
  <c r="AT1142" i="8"/>
  <c r="AT2687" i="8"/>
  <c r="AT2703" i="8"/>
  <c r="AT2719" i="8"/>
  <c r="AT2735" i="8"/>
  <c r="AT3738" i="8"/>
  <c r="AT3754" i="8"/>
  <c r="AT3770" i="8"/>
  <c r="AT3786" i="8"/>
  <c r="AT125" i="8"/>
  <c r="AT2485" i="8"/>
  <c r="AT14" i="8"/>
  <c r="AT2469" i="8"/>
  <c r="AT3629" i="8"/>
  <c r="AT3645" i="8"/>
  <c r="AT3661" i="8"/>
  <c r="AT3677" i="8"/>
  <c r="AT3527" i="8"/>
  <c r="AT3715" i="8"/>
  <c r="AT24" i="8"/>
  <c r="AT3450" i="8"/>
  <c r="AT3700" i="8"/>
  <c r="AT3727" i="8"/>
  <c r="AT3743" i="8"/>
  <c r="AT3759" i="8"/>
  <c r="AT3775" i="8"/>
  <c r="AT3791" i="8"/>
  <c r="S5" i="8"/>
  <c r="V5" i="8" s="1"/>
  <c r="S21" i="8"/>
  <c r="V21" i="8" s="1"/>
  <c r="S37" i="8"/>
  <c r="V37" i="8" s="1"/>
  <c r="S53" i="8"/>
  <c r="V53" i="8" s="1"/>
  <c r="S69" i="8"/>
  <c r="V69" i="8" s="1"/>
  <c r="S85" i="8"/>
  <c r="V85" i="8" s="1"/>
  <c r="S101" i="8"/>
  <c r="V101" i="8" s="1"/>
  <c r="S117" i="8"/>
  <c r="V117" i="8" s="1"/>
  <c r="S133" i="8"/>
  <c r="V133" i="8" s="1"/>
  <c r="S149" i="8"/>
  <c r="V149" i="8" s="1"/>
  <c r="S165" i="8"/>
  <c r="V165" i="8" s="1"/>
  <c r="S181" i="8"/>
  <c r="V181" i="8" s="1"/>
  <c r="S197" i="8"/>
  <c r="V197" i="8" s="1"/>
  <c r="S213" i="8"/>
  <c r="V213" i="8" s="1"/>
  <c r="S229" i="8"/>
  <c r="V229" i="8" s="1"/>
  <c r="S245" i="8"/>
  <c r="V245" i="8" s="1"/>
  <c r="S261" i="8"/>
  <c r="V261" i="8" s="1"/>
  <c r="S277" i="8"/>
  <c r="V277" i="8" s="1"/>
  <c r="S293" i="8"/>
  <c r="V293" i="8" s="1"/>
  <c r="S309" i="8"/>
  <c r="V309" i="8" s="1"/>
  <c r="S325" i="8"/>
  <c r="V325" i="8" s="1"/>
  <c r="S341" i="8"/>
  <c r="V341" i="8" s="1"/>
  <c r="S357" i="8"/>
  <c r="V357" i="8" s="1"/>
  <c r="S373" i="8"/>
  <c r="V373" i="8" s="1"/>
  <c r="S389" i="8"/>
  <c r="V389" i="8" s="1"/>
  <c r="S405" i="8"/>
  <c r="V405" i="8" s="1"/>
  <c r="S421" i="8"/>
  <c r="V421" i="8" s="1"/>
  <c r="S437" i="8"/>
  <c r="V437" i="8" s="1"/>
  <c r="S453" i="8"/>
  <c r="V453" i="8" s="1"/>
  <c r="S469" i="8"/>
  <c r="V469" i="8" s="1"/>
  <c r="S485" i="8"/>
  <c r="V485" i="8" s="1"/>
  <c r="S501" i="8"/>
  <c r="V501" i="8" s="1"/>
  <c r="S517" i="8"/>
  <c r="V517" i="8" s="1"/>
  <c r="S533" i="8"/>
  <c r="V533" i="8" s="1"/>
  <c r="S549" i="8"/>
  <c r="V549" i="8" s="1"/>
  <c r="S565" i="8"/>
  <c r="V565" i="8" s="1"/>
  <c r="S581" i="8"/>
  <c r="V581" i="8" s="1"/>
  <c r="S597" i="8"/>
  <c r="V597" i="8" s="1"/>
  <c r="S613" i="8"/>
  <c r="V613" i="8" s="1"/>
  <c r="S629" i="8"/>
  <c r="V629" i="8" s="1"/>
  <c r="S645" i="8"/>
  <c r="V645" i="8" s="1"/>
  <c r="S661" i="8"/>
  <c r="V661" i="8" s="1"/>
  <c r="S677" i="8"/>
  <c r="V677" i="8" s="1"/>
  <c r="S693" i="8"/>
  <c r="V693" i="8" s="1"/>
  <c r="S709" i="8"/>
  <c r="V709" i="8" s="1"/>
  <c r="S725" i="8"/>
  <c r="V725" i="8" s="1"/>
  <c r="S741" i="8"/>
  <c r="V741" i="8" s="1"/>
  <c r="S757" i="8"/>
  <c r="V757" i="8" s="1"/>
  <c r="S773" i="8"/>
  <c r="V773" i="8" s="1"/>
  <c r="S789" i="8"/>
  <c r="V789" i="8" s="1"/>
  <c r="S805" i="8"/>
  <c r="V805" i="8" s="1"/>
  <c r="S821" i="8"/>
  <c r="V821" i="8" s="1"/>
  <c r="S837" i="8"/>
  <c r="V837" i="8" s="1"/>
  <c r="S853" i="8"/>
  <c r="V853" i="8" s="1"/>
  <c r="S869" i="8"/>
  <c r="V869" i="8" s="1"/>
  <c r="S885" i="8"/>
  <c r="V885" i="8" s="1"/>
  <c r="S901" i="8"/>
  <c r="V901" i="8" s="1"/>
  <c r="S917" i="8"/>
  <c r="V917" i="8" s="1"/>
  <c r="S933" i="8"/>
  <c r="V933" i="8" s="1"/>
  <c r="S949" i="8"/>
  <c r="V949" i="8" s="1"/>
  <c r="S965" i="8"/>
  <c r="V965" i="8" s="1"/>
  <c r="S981" i="8"/>
  <c r="V981" i="8" s="1"/>
  <c r="S997" i="8"/>
  <c r="V997" i="8" s="1"/>
  <c r="S1013" i="8"/>
  <c r="V1013" i="8" s="1"/>
  <c r="S1029" i="8"/>
  <c r="V1029" i="8" s="1"/>
  <c r="S1045" i="8"/>
  <c r="V1045" i="8" s="1"/>
  <c r="S1061" i="8"/>
  <c r="V1061" i="8" s="1"/>
  <c r="S1077" i="8"/>
  <c r="V1077" i="8" s="1"/>
  <c r="S1093" i="8"/>
  <c r="V1093" i="8" s="1"/>
  <c r="S1109" i="8"/>
  <c r="V1109" i="8" s="1"/>
  <c r="S1125" i="8"/>
  <c r="V1125" i="8" s="1"/>
  <c r="S1141" i="8"/>
  <c r="V1141" i="8" s="1"/>
  <c r="S1157" i="8"/>
  <c r="V1157" i="8" s="1"/>
  <c r="S1173" i="8"/>
  <c r="V1173" i="8" s="1"/>
  <c r="S1189" i="8"/>
  <c r="V1189" i="8" s="1"/>
  <c r="S1205" i="8"/>
  <c r="V1205" i="8" s="1"/>
  <c r="S1221" i="8"/>
  <c r="V1221" i="8" s="1"/>
  <c r="S1237" i="8"/>
  <c r="V1237" i="8" s="1"/>
  <c r="S1253" i="8"/>
  <c r="V1253" i="8" s="1"/>
  <c r="S1269" i="8"/>
  <c r="V1269" i="8" s="1"/>
  <c r="S1285" i="8"/>
  <c r="V1285" i="8" s="1"/>
  <c r="S1301" i="8"/>
  <c r="V1301" i="8" s="1"/>
  <c r="S1317" i="8"/>
  <c r="V1317" i="8" s="1"/>
  <c r="S1333" i="8"/>
  <c r="V1333" i="8" s="1"/>
  <c r="S1349" i="8"/>
  <c r="V1349" i="8" s="1"/>
  <c r="S1365" i="8"/>
  <c r="V1365" i="8" s="1"/>
  <c r="S6" i="8"/>
  <c r="V6" i="8" s="1"/>
  <c r="S22" i="8"/>
  <c r="V22" i="8" s="1"/>
  <c r="S38" i="8"/>
  <c r="V38" i="8" s="1"/>
  <c r="S54" i="8"/>
  <c r="V54" i="8" s="1"/>
  <c r="S70" i="8"/>
  <c r="V70" i="8" s="1"/>
  <c r="S86" i="8"/>
  <c r="V86" i="8" s="1"/>
  <c r="S102" i="8"/>
  <c r="V102" i="8" s="1"/>
  <c r="S118" i="8"/>
  <c r="V118" i="8" s="1"/>
  <c r="S134" i="8"/>
  <c r="V134" i="8" s="1"/>
  <c r="S150" i="8"/>
  <c r="V150" i="8" s="1"/>
  <c r="S166" i="8"/>
  <c r="V166" i="8" s="1"/>
  <c r="S182" i="8"/>
  <c r="V182" i="8" s="1"/>
  <c r="S198" i="8"/>
  <c r="V198" i="8" s="1"/>
  <c r="S214" i="8"/>
  <c r="V214" i="8" s="1"/>
  <c r="S230" i="8"/>
  <c r="V230" i="8" s="1"/>
  <c r="S246" i="8"/>
  <c r="V246" i="8" s="1"/>
  <c r="S262" i="8"/>
  <c r="V262" i="8" s="1"/>
  <c r="S278" i="8"/>
  <c r="V278" i="8" s="1"/>
  <c r="S294" i="8"/>
  <c r="V294" i="8" s="1"/>
  <c r="S310" i="8"/>
  <c r="V310" i="8" s="1"/>
  <c r="S326" i="8"/>
  <c r="V326" i="8" s="1"/>
  <c r="S342" i="8"/>
  <c r="V342" i="8" s="1"/>
  <c r="S358" i="8"/>
  <c r="V358" i="8" s="1"/>
  <c r="S374" i="8"/>
  <c r="V374" i="8" s="1"/>
  <c r="S390" i="8"/>
  <c r="V390" i="8" s="1"/>
  <c r="S406" i="8"/>
  <c r="V406" i="8" s="1"/>
  <c r="S422" i="8"/>
  <c r="V422" i="8" s="1"/>
  <c r="S438" i="8"/>
  <c r="V438" i="8" s="1"/>
  <c r="S454" i="8"/>
  <c r="V454" i="8" s="1"/>
  <c r="S470" i="8"/>
  <c r="V470" i="8" s="1"/>
  <c r="S486" i="8"/>
  <c r="V486" i="8" s="1"/>
  <c r="S502" i="8"/>
  <c r="V502" i="8" s="1"/>
  <c r="S518" i="8"/>
  <c r="V518" i="8" s="1"/>
  <c r="S534" i="8"/>
  <c r="V534" i="8" s="1"/>
  <c r="S550" i="8"/>
  <c r="V550" i="8" s="1"/>
  <c r="S566" i="8"/>
  <c r="V566" i="8" s="1"/>
  <c r="S582" i="8"/>
  <c r="V582" i="8" s="1"/>
  <c r="S598" i="8"/>
  <c r="V598" i="8" s="1"/>
  <c r="S614" i="8"/>
  <c r="V614" i="8" s="1"/>
  <c r="S630" i="8"/>
  <c r="V630" i="8" s="1"/>
  <c r="S646" i="8"/>
  <c r="V646" i="8" s="1"/>
  <c r="S662" i="8"/>
  <c r="V662" i="8" s="1"/>
  <c r="S678" i="8"/>
  <c r="V678" i="8" s="1"/>
  <c r="S694" i="8"/>
  <c r="V694" i="8" s="1"/>
  <c r="S710" i="8"/>
  <c r="V710" i="8" s="1"/>
  <c r="S726" i="8"/>
  <c r="V726" i="8" s="1"/>
  <c r="S742" i="8"/>
  <c r="V742" i="8" s="1"/>
  <c r="S758" i="8"/>
  <c r="V758" i="8" s="1"/>
  <c r="S774" i="8"/>
  <c r="V774" i="8" s="1"/>
  <c r="S790" i="8"/>
  <c r="V790" i="8" s="1"/>
  <c r="S806" i="8"/>
  <c r="V806" i="8" s="1"/>
  <c r="S822" i="8"/>
  <c r="V822" i="8" s="1"/>
  <c r="S7" i="8"/>
  <c r="V7" i="8" s="1"/>
  <c r="S23" i="8"/>
  <c r="V23" i="8" s="1"/>
  <c r="S39" i="8"/>
  <c r="V39" i="8" s="1"/>
  <c r="S55" i="8"/>
  <c r="V55" i="8" s="1"/>
  <c r="S71" i="8"/>
  <c r="V71" i="8" s="1"/>
  <c r="S87" i="8"/>
  <c r="V87" i="8" s="1"/>
  <c r="S103" i="8"/>
  <c r="V103" i="8" s="1"/>
  <c r="S119" i="8"/>
  <c r="V119" i="8" s="1"/>
  <c r="S135" i="8"/>
  <c r="V135" i="8" s="1"/>
  <c r="S151" i="8"/>
  <c r="V151" i="8" s="1"/>
  <c r="S167" i="8"/>
  <c r="V167" i="8" s="1"/>
  <c r="S183" i="8"/>
  <c r="V183" i="8" s="1"/>
  <c r="S199" i="8"/>
  <c r="V199" i="8" s="1"/>
  <c r="S215" i="8"/>
  <c r="V215" i="8" s="1"/>
  <c r="S231" i="8"/>
  <c r="V231" i="8" s="1"/>
  <c r="S247" i="8"/>
  <c r="V247" i="8" s="1"/>
  <c r="S263" i="8"/>
  <c r="V263" i="8" s="1"/>
  <c r="S279" i="8"/>
  <c r="V279" i="8" s="1"/>
  <c r="S295" i="8"/>
  <c r="V295" i="8" s="1"/>
  <c r="S311" i="8"/>
  <c r="V311" i="8" s="1"/>
  <c r="S327" i="8"/>
  <c r="V327" i="8" s="1"/>
  <c r="S343" i="8"/>
  <c r="V343" i="8" s="1"/>
  <c r="S359" i="8"/>
  <c r="V359" i="8" s="1"/>
  <c r="S375" i="8"/>
  <c r="V375" i="8" s="1"/>
  <c r="S391" i="8"/>
  <c r="V391" i="8" s="1"/>
  <c r="S407" i="8"/>
  <c r="V407" i="8" s="1"/>
  <c r="S423" i="8"/>
  <c r="V423" i="8" s="1"/>
  <c r="S439" i="8"/>
  <c r="V439" i="8" s="1"/>
  <c r="S455" i="8"/>
  <c r="V455" i="8" s="1"/>
  <c r="S471" i="8"/>
  <c r="V471" i="8" s="1"/>
  <c r="S487" i="8"/>
  <c r="V487" i="8" s="1"/>
  <c r="S503" i="8"/>
  <c r="V503" i="8" s="1"/>
  <c r="S519" i="8"/>
  <c r="V519" i="8" s="1"/>
  <c r="S535" i="8"/>
  <c r="V535" i="8" s="1"/>
  <c r="S551" i="8"/>
  <c r="V551" i="8" s="1"/>
  <c r="S567" i="8"/>
  <c r="V567" i="8" s="1"/>
  <c r="S583" i="8"/>
  <c r="V583" i="8" s="1"/>
  <c r="S599" i="8"/>
  <c r="V599" i="8" s="1"/>
  <c r="S615" i="8"/>
  <c r="V615" i="8" s="1"/>
  <c r="S631" i="8"/>
  <c r="V631" i="8" s="1"/>
  <c r="S647" i="8"/>
  <c r="V647" i="8" s="1"/>
  <c r="S663" i="8"/>
  <c r="V663" i="8" s="1"/>
  <c r="S679" i="8"/>
  <c r="V679" i="8" s="1"/>
  <c r="S695" i="8"/>
  <c r="V695" i="8" s="1"/>
  <c r="S711" i="8"/>
  <c r="V711" i="8" s="1"/>
  <c r="S727" i="8"/>
  <c r="V727" i="8" s="1"/>
  <c r="S743" i="8"/>
  <c r="V743" i="8" s="1"/>
  <c r="S759" i="8"/>
  <c r="V759" i="8" s="1"/>
  <c r="S775" i="8"/>
  <c r="V775" i="8" s="1"/>
  <c r="S791" i="8"/>
  <c r="V791" i="8" s="1"/>
  <c r="S807" i="8"/>
  <c r="V807" i="8" s="1"/>
  <c r="S823" i="8"/>
  <c r="V823" i="8" s="1"/>
  <c r="S839" i="8"/>
  <c r="V839" i="8" s="1"/>
  <c r="S855" i="8"/>
  <c r="V855" i="8" s="1"/>
  <c r="S871" i="8"/>
  <c r="V871" i="8" s="1"/>
  <c r="S887" i="8"/>
  <c r="V887" i="8" s="1"/>
  <c r="S903" i="8"/>
  <c r="V903" i="8" s="1"/>
  <c r="S919" i="8"/>
  <c r="V919" i="8" s="1"/>
  <c r="S935" i="8"/>
  <c r="V935" i="8" s="1"/>
  <c r="S951" i="8"/>
  <c r="V951" i="8" s="1"/>
  <c r="S967" i="8"/>
  <c r="V967" i="8" s="1"/>
  <c r="S983" i="8"/>
  <c r="V983" i="8" s="1"/>
  <c r="S999" i="8"/>
  <c r="V999" i="8" s="1"/>
  <c r="S1015" i="8"/>
  <c r="V1015" i="8" s="1"/>
  <c r="S1031" i="8"/>
  <c r="V1031" i="8" s="1"/>
  <c r="S1047" i="8"/>
  <c r="V1047" i="8" s="1"/>
  <c r="S1063" i="8"/>
  <c r="V1063" i="8" s="1"/>
  <c r="S1079" i="8"/>
  <c r="V1079" i="8" s="1"/>
  <c r="S1095" i="8"/>
  <c r="V1095" i="8" s="1"/>
  <c r="S1111" i="8"/>
  <c r="V1111" i="8" s="1"/>
  <c r="S1127" i="8"/>
  <c r="V1127" i="8" s="1"/>
  <c r="S1143" i="8"/>
  <c r="V1143" i="8" s="1"/>
  <c r="S1159" i="8"/>
  <c r="V1159" i="8" s="1"/>
  <c r="S1175" i="8"/>
  <c r="V1175" i="8" s="1"/>
  <c r="S1191" i="8"/>
  <c r="V1191" i="8" s="1"/>
  <c r="S1207" i="8"/>
  <c r="V1207" i="8" s="1"/>
  <c r="S1223" i="8"/>
  <c r="V1223" i="8" s="1"/>
  <c r="S1239" i="8"/>
  <c r="V1239" i="8" s="1"/>
  <c r="S1255" i="8"/>
  <c r="V1255" i="8" s="1"/>
  <c r="S1271" i="8"/>
  <c r="V1271" i="8" s="1"/>
  <c r="S1287" i="8"/>
  <c r="V1287" i="8" s="1"/>
  <c r="S1303" i="8"/>
  <c r="V1303" i="8" s="1"/>
  <c r="S1319" i="8"/>
  <c r="V1319" i="8" s="1"/>
  <c r="S1335" i="8"/>
  <c r="V1335" i="8" s="1"/>
  <c r="S1351" i="8"/>
  <c r="V1351" i="8" s="1"/>
  <c r="S1367" i="8"/>
  <c r="V1367" i="8" s="1"/>
  <c r="S8" i="8"/>
  <c r="V8" i="8" s="1"/>
  <c r="S24" i="8"/>
  <c r="V24" i="8" s="1"/>
  <c r="S40" i="8"/>
  <c r="V40" i="8" s="1"/>
  <c r="S56" i="8"/>
  <c r="V56" i="8" s="1"/>
  <c r="S72" i="8"/>
  <c r="V72" i="8" s="1"/>
  <c r="S88" i="8"/>
  <c r="V88" i="8" s="1"/>
  <c r="S104" i="8"/>
  <c r="V104" i="8" s="1"/>
  <c r="S120" i="8"/>
  <c r="V120" i="8" s="1"/>
  <c r="S136" i="8"/>
  <c r="V136" i="8" s="1"/>
  <c r="S152" i="8"/>
  <c r="V152" i="8" s="1"/>
  <c r="S168" i="8"/>
  <c r="V168" i="8" s="1"/>
  <c r="S184" i="8"/>
  <c r="V184" i="8" s="1"/>
  <c r="S200" i="8"/>
  <c r="V200" i="8" s="1"/>
  <c r="S216" i="8"/>
  <c r="V216" i="8" s="1"/>
  <c r="S232" i="8"/>
  <c r="V232" i="8" s="1"/>
  <c r="S248" i="8"/>
  <c r="V248" i="8" s="1"/>
  <c r="S264" i="8"/>
  <c r="V264" i="8" s="1"/>
  <c r="S280" i="8"/>
  <c r="V280" i="8" s="1"/>
  <c r="S296" i="8"/>
  <c r="V296" i="8" s="1"/>
  <c r="S312" i="8"/>
  <c r="V312" i="8" s="1"/>
  <c r="S328" i="8"/>
  <c r="V328" i="8" s="1"/>
  <c r="S344" i="8"/>
  <c r="V344" i="8" s="1"/>
  <c r="S360" i="8"/>
  <c r="V360" i="8" s="1"/>
  <c r="S376" i="8"/>
  <c r="V376" i="8" s="1"/>
  <c r="S392" i="8"/>
  <c r="V392" i="8" s="1"/>
  <c r="S408" i="8"/>
  <c r="V408" i="8" s="1"/>
  <c r="S424" i="8"/>
  <c r="V424" i="8" s="1"/>
  <c r="S440" i="8"/>
  <c r="V440" i="8" s="1"/>
  <c r="S456" i="8"/>
  <c r="V456" i="8" s="1"/>
  <c r="S472" i="8"/>
  <c r="V472" i="8" s="1"/>
  <c r="S488" i="8"/>
  <c r="V488" i="8" s="1"/>
  <c r="S504" i="8"/>
  <c r="V504" i="8" s="1"/>
  <c r="S520" i="8"/>
  <c r="V520" i="8" s="1"/>
  <c r="S536" i="8"/>
  <c r="V536" i="8" s="1"/>
  <c r="S552" i="8"/>
  <c r="V552" i="8" s="1"/>
  <c r="S568" i="8"/>
  <c r="V568" i="8" s="1"/>
  <c r="S584" i="8"/>
  <c r="V584" i="8" s="1"/>
  <c r="S600" i="8"/>
  <c r="V600" i="8" s="1"/>
  <c r="S616" i="8"/>
  <c r="V616" i="8" s="1"/>
  <c r="S632" i="8"/>
  <c r="V632" i="8" s="1"/>
  <c r="S648" i="8"/>
  <c r="V648" i="8" s="1"/>
  <c r="S664" i="8"/>
  <c r="V664" i="8" s="1"/>
  <c r="S680" i="8"/>
  <c r="V680" i="8" s="1"/>
  <c r="S696" i="8"/>
  <c r="V696" i="8" s="1"/>
  <c r="S712" i="8"/>
  <c r="V712" i="8" s="1"/>
  <c r="S728" i="8"/>
  <c r="V728" i="8" s="1"/>
  <c r="S744" i="8"/>
  <c r="V744" i="8" s="1"/>
  <c r="S760" i="8"/>
  <c r="V760" i="8" s="1"/>
  <c r="S776" i="8"/>
  <c r="V776" i="8" s="1"/>
  <c r="S792" i="8"/>
  <c r="V792" i="8" s="1"/>
  <c r="S808" i="8"/>
  <c r="V808" i="8" s="1"/>
  <c r="S824" i="8"/>
  <c r="V824" i="8" s="1"/>
  <c r="S840" i="8"/>
  <c r="V840" i="8" s="1"/>
  <c r="S856" i="8"/>
  <c r="V856" i="8" s="1"/>
  <c r="S872" i="8"/>
  <c r="V872" i="8" s="1"/>
  <c r="S888" i="8"/>
  <c r="V888" i="8" s="1"/>
  <c r="S904" i="8"/>
  <c r="V904" i="8" s="1"/>
  <c r="S920" i="8"/>
  <c r="V920" i="8" s="1"/>
  <c r="S936" i="8"/>
  <c r="V936" i="8" s="1"/>
  <c r="S952" i="8"/>
  <c r="V952" i="8" s="1"/>
  <c r="S968" i="8"/>
  <c r="V968" i="8" s="1"/>
  <c r="S984" i="8"/>
  <c r="V984" i="8" s="1"/>
  <c r="S1000" i="8"/>
  <c r="V1000" i="8" s="1"/>
  <c r="S1016" i="8"/>
  <c r="V1016" i="8" s="1"/>
  <c r="S1032" i="8"/>
  <c r="V1032" i="8" s="1"/>
  <c r="S1048" i="8"/>
  <c r="V1048" i="8" s="1"/>
  <c r="S1064" i="8"/>
  <c r="V1064" i="8" s="1"/>
  <c r="S1080" i="8"/>
  <c r="V1080" i="8" s="1"/>
  <c r="S1096" i="8"/>
  <c r="V1096" i="8" s="1"/>
  <c r="S1112" i="8"/>
  <c r="V1112" i="8" s="1"/>
  <c r="S1128" i="8"/>
  <c r="V1128" i="8" s="1"/>
  <c r="S1144" i="8"/>
  <c r="V1144" i="8" s="1"/>
  <c r="S1160" i="8"/>
  <c r="V1160" i="8" s="1"/>
  <c r="S1176" i="8"/>
  <c r="V1176" i="8" s="1"/>
  <c r="S1192" i="8"/>
  <c r="V1192" i="8" s="1"/>
  <c r="S1208" i="8"/>
  <c r="V1208" i="8" s="1"/>
  <c r="S1224" i="8"/>
  <c r="V1224" i="8" s="1"/>
  <c r="S1240" i="8"/>
  <c r="V1240" i="8" s="1"/>
  <c r="S1256" i="8"/>
  <c r="V1256" i="8" s="1"/>
  <c r="S1272" i="8"/>
  <c r="V1272" i="8" s="1"/>
  <c r="S1288" i="8"/>
  <c r="V1288" i="8" s="1"/>
  <c r="S1304" i="8"/>
  <c r="V1304" i="8" s="1"/>
  <c r="S1320" i="8"/>
  <c r="V1320" i="8" s="1"/>
  <c r="S1336" i="8"/>
  <c r="V1336" i="8" s="1"/>
  <c r="S1352" i="8"/>
  <c r="V1352" i="8" s="1"/>
  <c r="S1368" i="8"/>
  <c r="V1368" i="8" s="1"/>
  <c r="S9" i="8"/>
  <c r="V9" i="8" s="1"/>
  <c r="S25" i="8"/>
  <c r="V25" i="8" s="1"/>
  <c r="S41" i="8"/>
  <c r="V41" i="8" s="1"/>
  <c r="S57" i="8"/>
  <c r="V57" i="8" s="1"/>
  <c r="S73" i="8"/>
  <c r="V73" i="8" s="1"/>
  <c r="S89" i="8"/>
  <c r="V89" i="8" s="1"/>
  <c r="S105" i="8"/>
  <c r="V105" i="8" s="1"/>
  <c r="S121" i="8"/>
  <c r="V121" i="8" s="1"/>
  <c r="S137" i="8"/>
  <c r="V137" i="8" s="1"/>
  <c r="S153" i="8"/>
  <c r="V153" i="8" s="1"/>
  <c r="S169" i="8"/>
  <c r="V169" i="8" s="1"/>
  <c r="S185" i="8"/>
  <c r="V185" i="8" s="1"/>
  <c r="S201" i="8"/>
  <c r="V201" i="8" s="1"/>
  <c r="S217" i="8"/>
  <c r="V217" i="8" s="1"/>
  <c r="S233" i="8"/>
  <c r="V233" i="8" s="1"/>
  <c r="S249" i="8"/>
  <c r="V249" i="8" s="1"/>
  <c r="S265" i="8"/>
  <c r="V265" i="8" s="1"/>
  <c r="S281" i="8"/>
  <c r="V281" i="8" s="1"/>
  <c r="S297" i="8"/>
  <c r="V297" i="8" s="1"/>
  <c r="S313" i="8"/>
  <c r="V313" i="8" s="1"/>
  <c r="S329" i="8"/>
  <c r="V329" i="8" s="1"/>
  <c r="S345" i="8"/>
  <c r="V345" i="8" s="1"/>
  <c r="S361" i="8"/>
  <c r="V361" i="8" s="1"/>
  <c r="S377" i="8"/>
  <c r="V377" i="8" s="1"/>
  <c r="S393" i="8"/>
  <c r="V393" i="8" s="1"/>
  <c r="S409" i="8"/>
  <c r="V409" i="8" s="1"/>
  <c r="S425" i="8"/>
  <c r="V425" i="8" s="1"/>
  <c r="S441" i="8"/>
  <c r="V441" i="8" s="1"/>
  <c r="S457" i="8"/>
  <c r="V457" i="8" s="1"/>
  <c r="S473" i="8"/>
  <c r="V473" i="8" s="1"/>
  <c r="S489" i="8"/>
  <c r="V489" i="8" s="1"/>
  <c r="S505" i="8"/>
  <c r="V505" i="8" s="1"/>
  <c r="S521" i="8"/>
  <c r="V521" i="8" s="1"/>
  <c r="S537" i="8"/>
  <c r="V537" i="8" s="1"/>
  <c r="S553" i="8"/>
  <c r="V553" i="8" s="1"/>
  <c r="S569" i="8"/>
  <c r="V569" i="8" s="1"/>
  <c r="S585" i="8"/>
  <c r="V585" i="8" s="1"/>
  <c r="S601" i="8"/>
  <c r="V601" i="8" s="1"/>
  <c r="S617" i="8"/>
  <c r="V617" i="8" s="1"/>
  <c r="S633" i="8"/>
  <c r="V633" i="8" s="1"/>
  <c r="S649" i="8"/>
  <c r="V649" i="8" s="1"/>
  <c r="S665" i="8"/>
  <c r="V665" i="8" s="1"/>
  <c r="S681" i="8"/>
  <c r="V681" i="8" s="1"/>
  <c r="S697" i="8"/>
  <c r="V697" i="8" s="1"/>
  <c r="S713" i="8"/>
  <c r="V713" i="8" s="1"/>
  <c r="S729" i="8"/>
  <c r="V729" i="8" s="1"/>
  <c r="S745" i="8"/>
  <c r="V745" i="8" s="1"/>
  <c r="S761" i="8"/>
  <c r="V761" i="8" s="1"/>
  <c r="S777" i="8"/>
  <c r="V777" i="8" s="1"/>
  <c r="S793" i="8"/>
  <c r="V793" i="8" s="1"/>
  <c r="S809" i="8"/>
  <c r="V809" i="8" s="1"/>
  <c r="S825" i="8"/>
  <c r="V825" i="8" s="1"/>
  <c r="S841" i="8"/>
  <c r="V841" i="8" s="1"/>
  <c r="S857" i="8"/>
  <c r="V857" i="8" s="1"/>
  <c r="S873" i="8"/>
  <c r="V873" i="8" s="1"/>
  <c r="S889" i="8"/>
  <c r="V889" i="8" s="1"/>
  <c r="S905" i="8"/>
  <c r="V905" i="8" s="1"/>
  <c r="S921" i="8"/>
  <c r="V921" i="8" s="1"/>
  <c r="S937" i="8"/>
  <c r="V937" i="8" s="1"/>
  <c r="S953" i="8"/>
  <c r="V953" i="8" s="1"/>
  <c r="S969" i="8"/>
  <c r="V969" i="8" s="1"/>
  <c r="S985" i="8"/>
  <c r="V985" i="8" s="1"/>
  <c r="S1001" i="8"/>
  <c r="V1001" i="8" s="1"/>
  <c r="S1017" i="8"/>
  <c r="V1017" i="8" s="1"/>
  <c r="S1033" i="8"/>
  <c r="V1033" i="8" s="1"/>
  <c r="S1049" i="8"/>
  <c r="V1049" i="8" s="1"/>
  <c r="S1065" i="8"/>
  <c r="V1065" i="8" s="1"/>
  <c r="S1081" i="8"/>
  <c r="V1081" i="8" s="1"/>
  <c r="S1097" i="8"/>
  <c r="V1097" i="8" s="1"/>
  <c r="S1113" i="8"/>
  <c r="V1113" i="8" s="1"/>
  <c r="S1129" i="8"/>
  <c r="V1129" i="8" s="1"/>
  <c r="S1145" i="8"/>
  <c r="V1145" i="8" s="1"/>
  <c r="S1161" i="8"/>
  <c r="V1161" i="8" s="1"/>
  <c r="S1177" i="8"/>
  <c r="V1177" i="8" s="1"/>
  <c r="S1193" i="8"/>
  <c r="V1193" i="8" s="1"/>
  <c r="S1209" i="8"/>
  <c r="V1209" i="8" s="1"/>
  <c r="S1225" i="8"/>
  <c r="V1225" i="8" s="1"/>
  <c r="S1241" i="8"/>
  <c r="V1241" i="8" s="1"/>
  <c r="S1257" i="8"/>
  <c r="V1257" i="8" s="1"/>
  <c r="S1273" i="8"/>
  <c r="V1273" i="8" s="1"/>
  <c r="S1289" i="8"/>
  <c r="V1289" i="8" s="1"/>
  <c r="S1305" i="8"/>
  <c r="V1305" i="8" s="1"/>
  <c r="S1321" i="8"/>
  <c r="V1321" i="8" s="1"/>
  <c r="S1337" i="8"/>
  <c r="V1337" i="8" s="1"/>
  <c r="S1353" i="8"/>
  <c r="V1353" i="8" s="1"/>
  <c r="S1369" i="8"/>
  <c r="V1369" i="8" s="1"/>
  <c r="S10" i="8"/>
  <c r="V10" i="8" s="1"/>
  <c r="S26" i="8"/>
  <c r="V26" i="8" s="1"/>
  <c r="S42" i="8"/>
  <c r="V42" i="8" s="1"/>
  <c r="S58" i="8"/>
  <c r="V58" i="8" s="1"/>
  <c r="S74" i="8"/>
  <c r="V74" i="8" s="1"/>
  <c r="S90" i="8"/>
  <c r="V90" i="8" s="1"/>
  <c r="S106" i="8"/>
  <c r="V106" i="8" s="1"/>
  <c r="S122" i="8"/>
  <c r="V122" i="8" s="1"/>
  <c r="S138" i="8"/>
  <c r="V138" i="8" s="1"/>
  <c r="S154" i="8"/>
  <c r="V154" i="8" s="1"/>
  <c r="S170" i="8"/>
  <c r="V170" i="8" s="1"/>
  <c r="S186" i="8"/>
  <c r="V186" i="8" s="1"/>
  <c r="S202" i="8"/>
  <c r="V202" i="8" s="1"/>
  <c r="S218" i="8"/>
  <c r="V218" i="8" s="1"/>
  <c r="S234" i="8"/>
  <c r="V234" i="8" s="1"/>
  <c r="S250" i="8"/>
  <c r="V250" i="8" s="1"/>
  <c r="S266" i="8"/>
  <c r="V266" i="8" s="1"/>
  <c r="S282" i="8"/>
  <c r="V282" i="8" s="1"/>
  <c r="S298" i="8"/>
  <c r="V298" i="8" s="1"/>
  <c r="S314" i="8"/>
  <c r="V314" i="8" s="1"/>
  <c r="S330" i="8"/>
  <c r="V330" i="8" s="1"/>
  <c r="S346" i="8"/>
  <c r="V346" i="8" s="1"/>
  <c r="S362" i="8"/>
  <c r="V362" i="8" s="1"/>
  <c r="S378" i="8"/>
  <c r="V378" i="8" s="1"/>
  <c r="S394" i="8"/>
  <c r="V394" i="8" s="1"/>
  <c r="S410" i="8"/>
  <c r="V410" i="8" s="1"/>
  <c r="S426" i="8"/>
  <c r="V426" i="8" s="1"/>
  <c r="S442" i="8"/>
  <c r="V442" i="8" s="1"/>
  <c r="S458" i="8"/>
  <c r="V458" i="8" s="1"/>
  <c r="S474" i="8"/>
  <c r="V474" i="8" s="1"/>
  <c r="S490" i="8"/>
  <c r="V490" i="8" s="1"/>
  <c r="S506" i="8"/>
  <c r="V506" i="8" s="1"/>
  <c r="S522" i="8"/>
  <c r="V522" i="8" s="1"/>
  <c r="S538" i="8"/>
  <c r="V538" i="8" s="1"/>
  <c r="S554" i="8"/>
  <c r="V554" i="8" s="1"/>
  <c r="S570" i="8"/>
  <c r="V570" i="8" s="1"/>
  <c r="S586" i="8"/>
  <c r="V586" i="8" s="1"/>
  <c r="S602" i="8"/>
  <c r="V602" i="8" s="1"/>
  <c r="S618" i="8"/>
  <c r="V618" i="8" s="1"/>
  <c r="S634" i="8"/>
  <c r="V634" i="8" s="1"/>
  <c r="S650" i="8"/>
  <c r="V650" i="8" s="1"/>
  <c r="S666" i="8"/>
  <c r="V666" i="8" s="1"/>
  <c r="S682" i="8"/>
  <c r="V682" i="8" s="1"/>
  <c r="S698" i="8"/>
  <c r="V698" i="8" s="1"/>
  <c r="S714" i="8"/>
  <c r="V714" i="8" s="1"/>
  <c r="S730" i="8"/>
  <c r="V730" i="8" s="1"/>
  <c r="S746" i="8"/>
  <c r="V746" i="8" s="1"/>
  <c r="S762" i="8"/>
  <c r="V762" i="8" s="1"/>
  <c r="S778" i="8"/>
  <c r="V778" i="8" s="1"/>
  <c r="S794" i="8"/>
  <c r="V794" i="8" s="1"/>
  <c r="S810" i="8"/>
  <c r="V810" i="8" s="1"/>
  <c r="S826" i="8"/>
  <c r="V826" i="8" s="1"/>
  <c r="S842" i="8"/>
  <c r="V842" i="8" s="1"/>
  <c r="S858" i="8"/>
  <c r="V858" i="8" s="1"/>
  <c r="S874" i="8"/>
  <c r="V874" i="8" s="1"/>
  <c r="S890" i="8"/>
  <c r="V890" i="8" s="1"/>
  <c r="S906" i="8"/>
  <c r="V906" i="8" s="1"/>
  <c r="S922" i="8"/>
  <c r="V922" i="8" s="1"/>
  <c r="S938" i="8"/>
  <c r="V938" i="8" s="1"/>
  <c r="S954" i="8"/>
  <c r="V954" i="8" s="1"/>
  <c r="S970" i="8"/>
  <c r="V970" i="8" s="1"/>
  <c r="S986" i="8"/>
  <c r="V986" i="8" s="1"/>
  <c r="S1002" i="8"/>
  <c r="V1002" i="8" s="1"/>
  <c r="S1018" i="8"/>
  <c r="V1018" i="8" s="1"/>
  <c r="S1034" i="8"/>
  <c r="V1034" i="8" s="1"/>
  <c r="S1050" i="8"/>
  <c r="V1050" i="8" s="1"/>
  <c r="S1066" i="8"/>
  <c r="V1066" i="8" s="1"/>
  <c r="S1082" i="8"/>
  <c r="V1082" i="8" s="1"/>
  <c r="S1098" i="8"/>
  <c r="V1098" i="8" s="1"/>
  <c r="S1114" i="8"/>
  <c r="V1114" i="8" s="1"/>
  <c r="S1130" i="8"/>
  <c r="V1130" i="8" s="1"/>
  <c r="S1146" i="8"/>
  <c r="V1146" i="8" s="1"/>
  <c r="S1162" i="8"/>
  <c r="V1162" i="8" s="1"/>
  <c r="S1178" i="8"/>
  <c r="V1178" i="8" s="1"/>
  <c r="S1194" i="8"/>
  <c r="V1194" i="8" s="1"/>
  <c r="S1210" i="8"/>
  <c r="V1210" i="8" s="1"/>
  <c r="S1226" i="8"/>
  <c r="V1226" i="8" s="1"/>
  <c r="S1242" i="8"/>
  <c r="V1242" i="8" s="1"/>
  <c r="S1258" i="8"/>
  <c r="V1258" i="8" s="1"/>
  <c r="S1274" i="8"/>
  <c r="V1274" i="8" s="1"/>
  <c r="S1290" i="8"/>
  <c r="V1290" i="8" s="1"/>
  <c r="S1306" i="8"/>
  <c r="V1306" i="8" s="1"/>
  <c r="S1322" i="8"/>
  <c r="V1322" i="8" s="1"/>
  <c r="S1338" i="8"/>
  <c r="V1338" i="8" s="1"/>
  <c r="S1354" i="8"/>
  <c r="V1354" i="8" s="1"/>
  <c r="S1370" i="8"/>
  <c r="V1370" i="8" s="1"/>
  <c r="S11" i="8"/>
  <c r="V11" i="8" s="1"/>
  <c r="S27" i="8"/>
  <c r="V27" i="8" s="1"/>
  <c r="S43" i="8"/>
  <c r="V43" i="8" s="1"/>
  <c r="S59" i="8"/>
  <c r="V59" i="8" s="1"/>
  <c r="S75" i="8"/>
  <c r="V75" i="8" s="1"/>
  <c r="S91" i="8"/>
  <c r="V91" i="8" s="1"/>
  <c r="S107" i="8"/>
  <c r="V107" i="8" s="1"/>
  <c r="S123" i="8"/>
  <c r="V123" i="8" s="1"/>
  <c r="S139" i="8"/>
  <c r="V139" i="8" s="1"/>
  <c r="S155" i="8"/>
  <c r="V155" i="8" s="1"/>
  <c r="S171" i="8"/>
  <c r="V171" i="8" s="1"/>
  <c r="S187" i="8"/>
  <c r="V187" i="8" s="1"/>
  <c r="S203" i="8"/>
  <c r="V203" i="8" s="1"/>
  <c r="S219" i="8"/>
  <c r="V219" i="8" s="1"/>
  <c r="S235" i="8"/>
  <c r="V235" i="8" s="1"/>
  <c r="S251" i="8"/>
  <c r="V251" i="8" s="1"/>
  <c r="S267" i="8"/>
  <c r="V267" i="8" s="1"/>
  <c r="S283" i="8"/>
  <c r="V283" i="8" s="1"/>
  <c r="S299" i="8"/>
  <c r="V299" i="8" s="1"/>
  <c r="S315" i="8"/>
  <c r="V315" i="8" s="1"/>
  <c r="S331" i="8"/>
  <c r="V331" i="8" s="1"/>
  <c r="S347" i="8"/>
  <c r="V347" i="8" s="1"/>
  <c r="S363" i="8"/>
  <c r="V363" i="8" s="1"/>
  <c r="S379" i="8"/>
  <c r="V379" i="8" s="1"/>
  <c r="S395" i="8"/>
  <c r="V395" i="8" s="1"/>
  <c r="S411" i="8"/>
  <c r="V411" i="8" s="1"/>
  <c r="S427" i="8"/>
  <c r="V427" i="8" s="1"/>
  <c r="S443" i="8"/>
  <c r="V443" i="8" s="1"/>
  <c r="S459" i="8"/>
  <c r="V459" i="8" s="1"/>
  <c r="S12" i="8"/>
  <c r="V12" i="8" s="1"/>
  <c r="S13" i="8"/>
  <c r="V13" i="8" s="1"/>
  <c r="S14" i="8"/>
  <c r="V14" i="8" s="1"/>
  <c r="S30" i="8"/>
  <c r="V30" i="8" s="1"/>
  <c r="S46" i="8"/>
  <c r="V46" i="8" s="1"/>
  <c r="S62" i="8"/>
  <c r="V62" i="8" s="1"/>
  <c r="S78" i="8"/>
  <c r="V78" i="8" s="1"/>
  <c r="S94" i="8"/>
  <c r="V94" i="8" s="1"/>
  <c r="S110" i="8"/>
  <c r="V110" i="8" s="1"/>
  <c r="S126" i="8"/>
  <c r="V126" i="8" s="1"/>
  <c r="S142" i="8"/>
  <c r="V142" i="8" s="1"/>
  <c r="S158" i="8"/>
  <c r="V158" i="8" s="1"/>
  <c r="S174" i="8"/>
  <c r="V174" i="8" s="1"/>
  <c r="S190" i="8"/>
  <c r="V190" i="8" s="1"/>
  <c r="S206" i="8"/>
  <c r="V206" i="8" s="1"/>
  <c r="S222" i="8"/>
  <c r="V222" i="8" s="1"/>
  <c r="S238" i="8"/>
  <c r="V238" i="8" s="1"/>
  <c r="S254" i="8"/>
  <c r="V254" i="8" s="1"/>
  <c r="S270" i="8"/>
  <c r="V270" i="8" s="1"/>
  <c r="S286" i="8"/>
  <c r="V286" i="8" s="1"/>
  <c r="S302" i="8"/>
  <c r="V302" i="8" s="1"/>
  <c r="S318" i="8"/>
  <c r="V318" i="8" s="1"/>
  <c r="S334" i="8"/>
  <c r="V334" i="8" s="1"/>
  <c r="S350" i="8"/>
  <c r="V350" i="8" s="1"/>
  <c r="S366" i="8"/>
  <c r="V366" i="8" s="1"/>
  <c r="S382" i="8"/>
  <c r="V382" i="8" s="1"/>
  <c r="S398" i="8"/>
  <c r="V398" i="8" s="1"/>
  <c r="S414" i="8"/>
  <c r="V414" i="8" s="1"/>
  <c r="S430" i="8"/>
  <c r="V430" i="8" s="1"/>
  <c r="S446" i="8"/>
  <c r="V446" i="8" s="1"/>
  <c r="S462" i="8"/>
  <c r="V462" i="8" s="1"/>
  <c r="S478" i="8"/>
  <c r="V478" i="8" s="1"/>
  <c r="S494" i="8"/>
  <c r="V494" i="8" s="1"/>
  <c r="S510" i="8"/>
  <c r="V510" i="8" s="1"/>
  <c r="S526" i="8"/>
  <c r="V526" i="8" s="1"/>
  <c r="S542" i="8"/>
  <c r="V542" i="8" s="1"/>
  <c r="S558" i="8"/>
  <c r="V558" i="8" s="1"/>
  <c r="S574" i="8"/>
  <c r="V574" i="8" s="1"/>
  <c r="S590" i="8"/>
  <c r="V590" i="8" s="1"/>
  <c r="S606" i="8"/>
  <c r="V606" i="8" s="1"/>
  <c r="S622" i="8"/>
  <c r="V622" i="8" s="1"/>
  <c r="S638" i="8"/>
  <c r="V638" i="8" s="1"/>
  <c r="S654" i="8"/>
  <c r="V654" i="8" s="1"/>
  <c r="S670" i="8"/>
  <c r="V670" i="8" s="1"/>
  <c r="S686" i="8"/>
  <c r="V686" i="8" s="1"/>
  <c r="S702" i="8"/>
  <c r="V702" i="8" s="1"/>
  <c r="S718" i="8"/>
  <c r="V718" i="8" s="1"/>
  <c r="S734" i="8"/>
  <c r="V734" i="8" s="1"/>
  <c r="S750" i="8"/>
  <c r="V750" i="8" s="1"/>
  <c r="S766" i="8"/>
  <c r="V766" i="8" s="1"/>
  <c r="S782" i="8"/>
  <c r="V782" i="8" s="1"/>
  <c r="S798" i="8"/>
  <c r="V798" i="8" s="1"/>
  <c r="S814" i="8"/>
  <c r="V814" i="8" s="1"/>
  <c r="S830" i="8"/>
  <c r="V830" i="8" s="1"/>
  <c r="S846" i="8"/>
  <c r="V846" i="8" s="1"/>
  <c r="S862" i="8"/>
  <c r="V862" i="8" s="1"/>
  <c r="S878" i="8"/>
  <c r="V878" i="8" s="1"/>
  <c r="S894" i="8"/>
  <c r="V894" i="8" s="1"/>
  <c r="S910" i="8"/>
  <c r="V910" i="8" s="1"/>
  <c r="S926" i="8"/>
  <c r="V926" i="8" s="1"/>
  <c r="S942" i="8"/>
  <c r="V942" i="8" s="1"/>
  <c r="S958" i="8"/>
  <c r="V958" i="8" s="1"/>
  <c r="S974" i="8"/>
  <c r="V974" i="8" s="1"/>
  <c r="S990" i="8"/>
  <c r="V990" i="8" s="1"/>
  <c r="S1006" i="8"/>
  <c r="V1006" i="8" s="1"/>
  <c r="S1022" i="8"/>
  <c r="V1022" i="8" s="1"/>
  <c r="S1038" i="8"/>
  <c r="V1038" i="8" s="1"/>
  <c r="S1054" i="8"/>
  <c r="V1054" i="8" s="1"/>
  <c r="S1070" i="8"/>
  <c r="V1070" i="8" s="1"/>
  <c r="S1086" i="8"/>
  <c r="V1086" i="8" s="1"/>
  <c r="S1102" i="8"/>
  <c r="V1102" i="8" s="1"/>
  <c r="S1118" i="8"/>
  <c r="V1118" i="8" s="1"/>
  <c r="S1134" i="8"/>
  <c r="V1134" i="8" s="1"/>
  <c r="S1150" i="8"/>
  <c r="V1150" i="8" s="1"/>
  <c r="S1166" i="8"/>
  <c r="V1166" i="8" s="1"/>
  <c r="S1182" i="8"/>
  <c r="V1182" i="8" s="1"/>
  <c r="S1198" i="8"/>
  <c r="V1198" i="8" s="1"/>
  <c r="S1214" i="8"/>
  <c r="V1214" i="8" s="1"/>
  <c r="S1230" i="8"/>
  <c r="V1230" i="8" s="1"/>
  <c r="S1246" i="8"/>
  <c r="V1246" i="8" s="1"/>
  <c r="S1262" i="8"/>
  <c r="V1262" i="8" s="1"/>
  <c r="S1278" i="8"/>
  <c r="V1278" i="8" s="1"/>
  <c r="S1294" i="8"/>
  <c r="V1294" i="8" s="1"/>
  <c r="S1310" i="8"/>
  <c r="V1310" i="8" s="1"/>
  <c r="S1326" i="8"/>
  <c r="V1326" i="8" s="1"/>
  <c r="S1342" i="8"/>
  <c r="V1342" i="8" s="1"/>
  <c r="S1358" i="8"/>
  <c r="V1358" i="8" s="1"/>
  <c r="S15" i="8"/>
  <c r="V15" i="8" s="1"/>
  <c r="S31" i="8"/>
  <c r="V31" i="8" s="1"/>
  <c r="S47" i="8"/>
  <c r="V47" i="8" s="1"/>
  <c r="S63" i="8"/>
  <c r="V63" i="8" s="1"/>
  <c r="S79" i="8"/>
  <c r="V79" i="8" s="1"/>
  <c r="S95" i="8"/>
  <c r="V95" i="8" s="1"/>
  <c r="S111" i="8"/>
  <c r="V111" i="8" s="1"/>
  <c r="S127" i="8"/>
  <c r="V127" i="8" s="1"/>
  <c r="S143" i="8"/>
  <c r="V143" i="8" s="1"/>
  <c r="S159" i="8"/>
  <c r="V159" i="8" s="1"/>
  <c r="S175" i="8"/>
  <c r="V175" i="8" s="1"/>
  <c r="S191" i="8"/>
  <c r="V191" i="8" s="1"/>
  <c r="S207" i="8"/>
  <c r="V207" i="8" s="1"/>
  <c r="S223" i="8"/>
  <c r="V223" i="8" s="1"/>
  <c r="S239" i="8"/>
  <c r="V239" i="8" s="1"/>
  <c r="S255" i="8"/>
  <c r="V255" i="8" s="1"/>
  <c r="S271" i="8"/>
  <c r="V271" i="8" s="1"/>
  <c r="S287" i="8"/>
  <c r="V287" i="8" s="1"/>
  <c r="S303" i="8"/>
  <c r="V303" i="8" s="1"/>
  <c r="S319" i="8"/>
  <c r="V319" i="8" s="1"/>
  <c r="S335" i="8"/>
  <c r="V335" i="8" s="1"/>
  <c r="S351" i="8"/>
  <c r="V351" i="8" s="1"/>
  <c r="S367" i="8"/>
  <c r="V367" i="8" s="1"/>
  <c r="S383" i="8"/>
  <c r="V383" i="8" s="1"/>
  <c r="S399" i="8"/>
  <c r="V399" i="8" s="1"/>
  <c r="S415" i="8"/>
  <c r="V415" i="8" s="1"/>
  <c r="S431" i="8"/>
  <c r="V431" i="8" s="1"/>
  <c r="S447" i="8"/>
  <c r="V447" i="8" s="1"/>
  <c r="S463" i="8"/>
  <c r="V463" i="8" s="1"/>
  <c r="S479" i="8"/>
  <c r="V479" i="8" s="1"/>
  <c r="S495" i="8"/>
  <c r="V495" i="8" s="1"/>
  <c r="S16" i="8"/>
  <c r="V16" i="8" s="1"/>
  <c r="S50" i="8"/>
  <c r="V50" i="8" s="1"/>
  <c r="S84" i="8"/>
  <c r="V84" i="8" s="1"/>
  <c r="S125" i="8"/>
  <c r="V125" i="8" s="1"/>
  <c r="S161" i="8"/>
  <c r="V161" i="8" s="1"/>
  <c r="S195" i="8"/>
  <c r="V195" i="8" s="1"/>
  <c r="S236" i="8"/>
  <c r="V236" i="8" s="1"/>
  <c r="S272" i="8"/>
  <c r="V272" i="8" s="1"/>
  <c r="S306" i="8"/>
  <c r="V306" i="8" s="1"/>
  <c r="S340" i="8"/>
  <c r="V340" i="8" s="1"/>
  <c r="S381" i="8"/>
  <c r="V381" i="8" s="1"/>
  <c r="S417" i="8"/>
  <c r="V417" i="8" s="1"/>
  <c r="S451" i="8"/>
  <c r="V451" i="8" s="1"/>
  <c r="S484" i="8"/>
  <c r="V484" i="8" s="1"/>
  <c r="S515" i="8"/>
  <c r="V515" i="8" s="1"/>
  <c r="S545" i="8"/>
  <c r="V545" i="8" s="1"/>
  <c r="S575" i="8"/>
  <c r="V575" i="8" s="1"/>
  <c r="S604" i="8"/>
  <c r="V604" i="8" s="1"/>
  <c r="S628" i="8"/>
  <c r="V628" i="8" s="1"/>
  <c r="S658" i="8"/>
  <c r="V658" i="8" s="1"/>
  <c r="S688" i="8"/>
  <c r="V688" i="8" s="1"/>
  <c r="S717" i="8"/>
  <c r="V717" i="8" s="1"/>
  <c r="S747" i="8"/>
  <c r="V747" i="8" s="1"/>
  <c r="S771" i="8"/>
  <c r="V771" i="8" s="1"/>
  <c r="S801" i="8"/>
  <c r="V801" i="8" s="1"/>
  <c r="S831" i="8"/>
  <c r="V831" i="8" s="1"/>
  <c r="S854" i="8"/>
  <c r="V854" i="8" s="1"/>
  <c r="S881" i="8"/>
  <c r="V881" i="8" s="1"/>
  <c r="S908" i="8"/>
  <c r="V908" i="8" s="1"/>
  <c r="S931" i="8"/>
  <c r="V931" i="8" s="1"/>
  <c r="S959" i="8"/>
  <c r="V959" i="8" s="1"/>
  <c r="S982" i="8"/>
  <c r="V982" i="8" s="1"/>
  <c r="S1009" i="8"/>
  <c r="V1009" i="8" s="1"/>
  <c r="S1036" i="8"/>
  <c r="V1036" i="8" s="1"/>
  <c r="S1059" i="8"/>
  <c r="V1059" i="8" s="1"/>
  <c r="S1087" i="8"/>
  <c r="V1087" i="8" s="1"/>
  <c r="S1110" i="8"/>
  <c r="V1110" i="8" s="1"/>
  <c r="S1137" i="8"/>
  <c r="V1137" i="8" s="1"/>
  <c r="S1164" i="8"/>
  <c r="V1164" i="8" s="1"/>
  <c r="S1187" i="8"/>
  <c r="V1187" i="8" s="1"/>
  <c r="S1215" i="8"/>
  <c r="V1215" i="8" s="1"/>
  <c r="S1238" i="8"/>
  <c r="V1238" i="8" s="1"/>
  <c r="S1265" i="8"/>
  <c r="V1265" i="8" s="1"/>
  <c r="S1292" i="8"/>
  <c r="V1292" i="8" s="1"/>
  <c r="S1315" i="8"/>
  <c r="V1315" i="8" s="1"/>
  <c r="S1343" i="8"/>
  <c r="V1343" i="8" s="1"/>
  <c r="S1366" i="8"/>
  <c r="V1366" i="8" s="1"/>
  <c r="S1386" i="8"/>
  <c r="V1386" i="8" s="1"/>
  <c r="S1402" i="8"/>
  <c r="V1402" i="8" s="1"/>
  <c r="S1418" i="8"/>
  <c r="V1418" i="8" s="1"/>
  <c r="S1434" i="8"/>
  <c r="V1434" i="8" s="1"/>
  <c r="S1450" i="8"/>
  <c r="V1450" i="8" s="1"/>
  <c r="S1466" i="8"/>
  <c r="V1466" i="8" s="1"/>
  <c r="S1482" i="8"/>
  <c r="V1482" i="8" s="1"/>
  <c r="S1498" i="8"/>
  <c r="V1498" i="8" s="1"/>
  <c r="S1514" i="8"/>
  <c r="V1514" i="8" s="1"/>
  <c r="S1530" i="8"/>
  <c r="V1530" i="8" s="1"/>
  <c r="S1546" i="8"/>
  <c r="V1546" i="8" s="1"/>
  <c r="S1562" i="8"/>
  <c r="V1562" i="8" s="1"/>
  <c r="S1578" i="8"/>
  <c r="V1578" i="8" s="1"/>
  <c r="S1594" i="8"/>
  <c r="V1594" i="8" s="1"/>
  <c r="S1610" i="8"/>
  <c r="V1610" i="8" s="1"/>
  <c r="S1626" i="8"/>
  <c r="V1626" i="8" s="1"/>
  <c r="S1642" i="8"/>
  <c r="V1642" i="8" s="1"/>
  <c r="S1658" i="8"/>
  <c r="V1658" i="8" s="1"/>
  <c r="S1674" i="8"/>
  <c r="V1674" i="8" s="1"/>
  <c r="S1690" i="8"/>
  <c r="V1690" i="8" s="1"/>
  <c r="S1706" i="8"/>
  <c r="V1706" i="8" s="1"/>
  <c r="S1722" i="8"/>
  <c r="V1722" i="8" s="1"/>
  <c r="S1738" i="8"/>
  <c r="V1738" i="8" s="1"/>
  <c r="S1754" i="8"/>
  <c r="V1754" i="8" s="1"/>
  <c r="S1770" i="8"/>
  <c r="V1770" i="8" s="1"/>
  <c r="S1786" i="8"/>
  <c r="V1786" i="8" s="1"/>
  <c r="S1802" i="8"/>
  <c r="V1802" i="8" s="1"/>
  <c r="S1818" i="8"/>
  <c r="V1818" i="8" s="1"/>
  <c r="S1834" i="8"/>
  <c r="V1834" i="8" s="1"/>
  <c r="S1850" i="8"/>
  <c r="V1850" i="8" s="1"/>
  <c r="S1866" i="8"/>
  <c r="V1866" i="8" s="1"/>
  <c r="S1882" i="8"/>
  <c r="V1882" i="8" s="1"/>
  <c r="S1898" i="8"/>
  <c r="V1898" i="8" s="1"/>
  <c r="S1914" i="8"/>
  <c r="V1914" i="8" s="1"/>
  <c r="S1930" i="8"/>
  <c r="V1930" i="8" s="1"/>
  <c r="S1946" i="8"/>
  <c r="V1946" i="8" s="1"/>
  <c r="S1962" i="8"/>
  <c r="V1962" i="8" s="1"/>
  <c r="S1978" i="8"/>
  <c r="V1978" i="8" s="1"/>
  <c r="S1994" i="8"/>
  <c r="V1994" i="8" s="1"/>
  <c r="S2010" i="8"/>
  <c r="V2010" i="8" s="1"/>
  <c r="S2026" i="8"/>
  <c r="V2026" i="8" s="1"/>
  <c r="S2042" i="8"/>
  <c r="V2042" i="8" s="1"/>
  <c r="S2058" i="8"/>
  <c r="V2058" i="8" s="1"/>
  <c r="S2074" i="8"/>
  <c r="V2074" i="8" s="1"/>
  <c r="S2090" i="8"/>
  <c r="V2090" i="8" s="1"/>
  <c r="S2106" i="8"/>
  <c r="V2106" i="8" s="1"/>
  <c r="S2122" i="8"/>
  <c r="V2122" i="8" s="1"/>
  <c r="S2138" i="8"/>
  <c r="V2138" i="8" s="1"/>
  <c r="S2154" i="8"/>
  <c r="V2154" i="8" s="1"/>
  <c r="S2170" i="8"/>
  <c r="V2170" i="8" s="1"/>
  <c r="S2186" i="8"/>
  <c r="V2186" i="8" s="1"/>
  <c r="S17" i="8"/>
  <c r="V17" i="8" s="1"/>
  <c r="S51" i="8"/>
  <c r="V51" i="8" s="1"/>
  <c r="S92" i="8"/>
  <c r="V92" i="8" s="1"/>
  <c r="S128" i="8"/>
  <c r="V128" i="8" s="1"/>
  <c r="S162" i="8"/>
  <c r="V162" i="8" s="1"/>
  <c r="S196" i="8"/>
  <c r="V196" i="8" s="1"/>
  <c r="S237" i="8"/>
  <c r="V237" i="8" s="1"/>
  <c r="S273" i="8"/>
  <c r="V273" i="8" s="1"/>
  <c r="S307" i="8"/>
  <c r="V307" i="8" s="1"/>
  <c r="S348" i="8"/>
  <c r="V348" i="8" s="1"/>
  <c r="S384" i="8"/>
  <c r="V384" i="8" s="1"/>
  <c r="S418" i="8"/>
  <c r="V418" i="8" s="1"/>
  <c r="S452" i="8"/>
  <c r="V452" i="8" s="1"/>
  <c r="S491" i="8"/>
  <c r="V491" i="8" s="1"/>
  <c r="S516" i="8"/>
  <c r="V516" i="8" s="1"/>
  <c r="S546" i="8"/>
  <c r="V546" i="8" s="1"/>
  <c r="S576" i="8"/>
  <c r="V576" i="8" s="1"/>
  <c r="S605" i="8"/>
  <c r="V605" i="8" s="1"/>
  <c r="S635" i="8"/>
  <c r="V635" i="8" s="1"/>
  <c r="S659" i="8"/>
  <c r="V659" i="8" s="1"/>
  <c r="S689" i="8"/>
  <c r="V689" i="8" s="1"/>
  <c r="S719" i="8"/>
  <c r="V719" i="8" s="1"/>
  <c r="S748" i="8"/>
  <c r="V748" i="8" s="1"/>
  <c r="S772" i="8"/>
  <c r="V772" i="8" s="1"/>
  <c r="S802" i="8"/>
  <c r="V802" i="8" s="1"/>
  <c r="S832" i="8"/>
  <c r="V832" i="8" s="1"/>
  <c r="S859" i="8"/>
  <c r="V859" i="8" s="1"/>
  <c r="S882" i="8"/>
  <c r="V882" i="8" s="1"/>
  <c r="S909" i="8"/>
  <c r="V909" i="8" s="1"/>
  <c r="S932" i="8"/>
  <c r="V932" i="8" s="1"/>
  <c r="S960" i="8"/>
  <c r="V960" i="8" s="1"/>
  <c r="S987" i="8"/>
  <c r="V987" i="8" s="1"/>
  <c r="S1010" i="8"/>
  <c r="V1010" i="8" s="1"/>
  <c r="S1037" i="8"/>
  <c r="V1037" i="8" s="1"/>
  <c r="S1060" i="8"/>
  <c r="V1060" i="8" s="1"/>
  <c r="S1088" i="8"/>
  <c r="V1088" i="8" s="1"/>
  <c r="S1115" i="8"/>
  <c r="V1115" i="8" s="1"/>
  <c r="S1138" i="8"/>
  <c r="V1138" i="8" s="1"/>
  <c r="S1165" i="8"/>
  <c r="V1165" i="8" s="1"/>
  <c r="S1188" i="8"/>
  <c r="V1188" i="8" s="1"/>
  <c r="S1216" i="8"/>
  <c r="V1216" i="8" s="1"/>
  <c r="S1243" i="8"/>
  <c r="V1243" i="8" s="1"/>
  <c r="S1266" i="8"/>
  <c r="V1266" i="8" s="1"/>
  <c r="S1293" i="8"/>
  <c r="V1293" i="8" s="1"/>
  <c r="S1316" i="8"/>
  <c r="V1316" i="8" s="1"/>
  <c r="S1344" i="8"/>
  <c r="V1344" i="8" s="1"/>
  <c r="S1371" i="8"/>
  <c r="V1371" i="8" s="1"/>
  <c r="S1387" i="8"/>
  <c r="V1387" i="8" s="1"/>
  <c r="S1403" i="8"/>
  <c r="V1403" i="8" s="1"/>
  <c r="S1419" i="8"/>
  <c r="V1419" i="8" s="1"/>
  <c r="S1435" i="8"/>
  <c r="V1435" i="8" s="1"/>
  <c r="S1451" i="8"/>
  <c r="V1451" i="8" s="1"/>
  <c r="S1467" i="8"/>
  <c r="V1467" i="8" s="1"/>
  <c r="S1483" i="8"/>
  <c r="V1483" i="8" s="1"/>
  <c r="S1499" i="8"/>
  <c r="V1499" i="8" s="1"/>
  <c r="S1515" i="8"/>
  <c r="V1515" i="8" s="1"/>
  <c r="S1531" i="8"/>
  <c r="V1531" i="8" s="1"/>
  <c r="S1547" i="8"/>
  <c r="V1547" i="8" s="1"/>
  <c r="S1563" i="8"/>
  <c r="V1563" i="8" s="1"/>
  <c r="S1579" i="8"/>
  <c r="V1579" i="8" s="1"/>
  <c r="S1595" i="8"/>
  <c r="V1595" i="8" s="1"/>
  <c r="S1611" i="8"/>
  <c r="V1611" i="8" s="1"/>
  <c r="S1627" i="8"/>
  <c r="V1627" i="8" s="1"/>
  <c r="S1643" i="8"/>
  <c r="V1643" i="8" s="1"/>
  <c r="S1659" i="8"/>
  <c r="V1659" i="8" s="1"/>
  <c r="S1675" i="8"/>
  <c r="V1675" i="8" s="1"/>
  <c r="S1691" i="8"/>
  <c r="V1691" i="8" s="1"/>
  <c r="S1707" i="8"/>
  <c r="V1707" i="8" s="1"/>
  <c r="S1723" i="8"/>
  <c r="V1723" i="8" s="1"/>
  <c r="S1739" i="8"/>
  <c r="V1739" i="8" s="1"/>
  <c r="S1755" i="8"/>
  <c r="V1755" i="8" s="1"/>
  <c r="S1771" i="8"/>
  <c r="V1771" i="8" s="1"/>
  <c r="S1787" i="8"/>
  <c r="V1787" i="8" s="1"/>
  <c r="S1803" i="8"/>
  <c r="V1803" i="8" s="1"/>
  <c r="S1819" i="8"/>
  <c r="V1819" i="8" s="1"/>
  <c r="S1835" i="8"/>
  <c r="V1835" i="8" s="1"/>
  <c r="S1851" i="8"/>
  <c r="V1851" i="8" s="1"/>
  <c r="S1867" i="8"/>
  <c r="V1867" i="8" s="1"/>
  <c r="S1883" i="8"/>
  <c r="V1883" i="8" s="1"/>
  <c r="S1899" i="8"/>
  <c r="V1899" i="8" s="1"/>
  <c r="S1915" i="8"/>
  <c r="V1915" i="8" s="1"/>
  <c r="S1931" i="8"/>
  <c r="V1931" i="8" s="1"/>
  <c r="S1947" i="8"/>
  <c r="V1947" i="8" s="1"/>
  <c r="S1963" i="8"/>
  <c r="V1963" i="8" s="1"/>
  <c r="S1979" i="8"/>
  <c r="V1979" i="8" s="1"/>
  <c r="S1995" i="8"/>
  <c r="V1995" i="8" s="1"/>
  <c r="S2011" i="8"/>
  <c r="V2011" i="8" s="1"/>
  <c r="S2027" i="8"/>
  <c r="V2027" i="8" s="1"/>
  <c r="S2043" i="8"/>
  <c r="V2043" i="8" s="1"/>
  <c r="S2059" i="8"/>
  <c r="V2059" i="8" s="1"/>
  <c r="S2075" i="8"/>
  <c r="V2075" i="8" s="1"/>
  <c r="S2091" i="8"/>
  <c r="V2091" i="8" s="1"/>
  <c r="S2107" i="8"/>
  <c r="V2107" i="8" s="1"/>
  <c r="S2123" i="8"/>
  <c r="V2123" i="8" s="1"/>
  <c r="S2139" i="8"/>
  <c r="V2139" i="8" s="1"/>
  <c r="S2155" i="8"/>
  <c r="V2155" i="8" s="1"/>
  <c r="S2171" i="8"/>
  <c r="V2171" i="8" s="1"/>
  <c r="S2187" i="8"/>
  <c r="V2187" i="8" s="1"/>
  <c r="S18" i="8"/>
  <c r="V18" i="8" s="1"/>
  <c r="S52" i="8"/>
  <c r="V52" i="8" s="1"/>
  <c r="S93" i="8"/>
  <c r="V93" i="8" s="1"/>
  <c r="S129" i="8"/>
  <c r="V129" i="8" s="1"/>
  <c r="S163" i="8"/>
  <c r="V163" i="8" s="1"/>
  <c r="S204" i="8"/>
  <c r="V204" i="8" s="1"/>
  <c r="S240" i="8"/>
  <c r="V240" i="8" s="1"/>
  <c r="S274" i="8"/>
  <c r="V274" i="8" s="1"/>
  <c r="S308" i="8"/>
  <c r="V308" i="8" s="1"/>
  <c r="S349" i="8"/>
  <c r="V349" i="8" s="1"/>
  <c r="S385" i="8"/>
  <c r="V385" i="8" s="1"/>
  <c r="S419" i="8"/>
  <c r="V419" i="8" s="1"/>
  <c r="S460" i="8"/>
  <c r="V460" i="8" s="1"/>
  <c r="S492" i="8"/>
  <c r="V492" i="8" s="1"/>
  <c r="S523" i="8"/>
  <c r="V523" i="8" s="1"/>
  <c r="S547" i="8"/>
  <c r="V547" i="8" s="1"/>
  <c r="S577" i="8"/>
  <c r="V577" i="8" s="1"/>
  <c r="S607" i="8"/>
  <c r="V607" i="8" s="1"/>
  <c r="S636" i="8"/>
  <c r="V636" i="8" s="1"/>
  <c r="S660" i="8"/>
  <c r="V660" i="8" s="1"/>
  <c r="S690" i="8"/>
  <c r="V690" i="8" s="1"/>
  <c r="S720" i="8"/>
  <c r="V720" i="8" s="1"/>
  <c r="S749" i="8"/>
  <c r="V749" i="8" s="1"/>
  <c r="S779" i="8"/>
  <c r="V779" i="8" s="1"/>
  <c r="S803" i="8"/>
  <c r="V803" i="8" s="1"/>
  <c r="S833" i="8"/>
  <c r="V833" i="8" s="1"/>
  <c r="S860" i="8"/>
  <c r="V860" i="8" s="1"/>
  <c r="S883" i="8"/>
  <c r="V883" i="8" s="1"/>
  <c r="S911" i="8"/>
  <c r="V911" i="8" s="1"/>
  <c r="S934" i="8"/>
  <c r="V934" i="8" s="1"/>
  <c r="S961" i="8"/>
  <c r="V961" i="8" s="1"/>
  <c r="S988" i="8"/>
  <c r="V988" i="8" s="1"/>
  <c r="S1011" i="8"/>
  <c r="V1011" i="8" s="1"/>
  <c r="S1039" i="8"/>
  <c r="V1039" i="8" s="1"/>
  <c r="S1062" i="8"/>
  <c r="V1062" i="8" s="1"/>
  <c r="S1089" i="8"/>
  <c r="V1089" i="8" s="1"/>
  <c r="S1116" i="8"/>
  <c r="V1116" i="8" s="1"/>
  <c r="S1139" i="8"/>
  <c r="V1139" i="8" s="1"/>
  <c r="S1167" i="8"/>
  <c r="V1167" i="8" s="1"/>
  <c r="S1190" i="8"/>
  <c r="V1190" i="8" s="1"/>
  <c r="S1217" i="8"/>
  <c r="V1217" i="8" s="1"/>
  <c r="S1244" i="8"/>
  <c r="V1244" i="8" s="1"/>
  <c r="S1267" i="8"/>
  <c r="V1267" i="8" s="1"/>
  <c r="S1295" i="8"/>
  <c r="V1295" i="8" s="1"/>
  <c r="S1318" i="8"/>
  <c r="V1318" i="8" s="1"/>
  <c r="S1345" i="8"/>
  <c r="V1345" i="8" s="1"/>
  <c r="S1372" i="8"/>
  <c r="V1372" i="8" s="1"/>
  <c r="S1388" i="8"/>
  <c r="V1388" i="8" s="1"/>
  <c r="S1404" i="8"/>
  <c r="V1404" i="8" s="1"/>
  <c r="S1420" i="8"/>
  <c r="V1420" i="8" s="1"/>
  <c r="S1436" i="8"/>
  <c r="V1436" i="8" s="1"/>
  <c r="S1452" i="8"/>
  <c r="V1452" i="8" s="1"/>
  <c r="S1468" i="8"/>
  <c r="V1468" i="8" s="1"/>
  <c r="S1484" i="8"/>
  <c r="V1484" i="8" s="1"/>
  <c r="S1500" i="8"/>
  <c r="V1500" i="8" s="1"/>
  <c r="S1516" i="8"/>
  <c r="V1516" i="8" s="1"/>
  <c r="S1532" i="8"/>
  <c r="V1532" i="8" s="1"/>
  <c r="S1548" i="8"/>
  <c r="V1548" i="8" s="1"/>
  <c r="S1564" i="8"/>
  <c r="V1564" i="8" s="1"/>
  <c r="S1580" i="8"/>
  <c r="V1580" i="8" s="1"/>
  <c r="S1596" i="8"/>
  <c r="V1596" i="8" s="1"/>
  <c r="S1612" i="8"/>
  <c r="V1612" i="8" s="1"/>
  <c r="S1628" i="8"/>
  <c r="V1628" i="8" s="1"/>
  <c r="S1644" i="8"/>
  <c r="V1644" i="8" s="1"/>
  <c r="S1660" i="8"/>
  <c r="V1660" i="8" s="1"/>
  <c r="S1676" i="8"/>
  <c r="V1676" i="8" s="1"/>
  <c r="S1692" i="8"/>
  <c r="V1692" i="8" s="1"/>
  <c r="S1708" i="8"/>
  <c r="V1708" i="8" s="1"/>
  <c r="S1724" i="8"/>
  <c r="V1724" i="8" s="1"/>
  <c r="S1740" i="8"/>
  <c r="V1740" i="8" s="1"/>
  <c r="S1756" i="8"/>
  <c r="V1756" i="8" s="1"/>
  <c r="S1772" i="8"/>
  <c r="V1772" i="8" s="1"/>
  <c r="S1788" i="8"/>
  <c r="V1788" i="8" s="1"/>
  <c r="S1804" i="8"/>
  <c r="V1804" i="8" s="1"/>
  <c r="S1820" i="8"/>
  <c r="V1820" i="8" s="1"/>
  <c r="S1836" i="8"/>
  <c r="V1836" i="8" s="1"/>
  <c r="S1852" i="8"/>
  <c r="V1852" i="8" s="1"/>
  <c r="S1868" i="8"/>
  <c r="V1868" i="8" s="1"/>
  <c r="S1884" i="8"/>
  <c r="V1884" i="8" s="1"/>
  <c r="S1900" i="8"/>
  <c r="V1900" i="8" s="1"/>
  <c r="S1916" i="8"/>
  <c r="V1916" i="8" s="1"/>
  <c r="S1932" i="8"/>
  <c r="V1932" i="8" s="1"/>
  <c r="S1948" i="8"/>
  <c r="V1948" i="8" s="1"/>
  <c r="S1964" i="8"/>
  <c r="V1964" i="8" s="1"/>
  <c r="S1980" i="8"/>
  <c r="V1980" i="8" s="1"/>
  <c r="S1996" i="8"/>
  <c r="V1996" i="8" s="1"/>
  <c r="S2012" i="8"/>
  <c r="V2012" i="8" s="1"/>
  <c r="S2028" i="8"/>
  <c r="V2028" i="8" s="1"/>
  <c r="S2044" i="8"/>
  <c r="V2044" i="8" s="1"/>
  <c r="S2060" i="8"/>
  <c r="V2060" i="8" s="1"/>
  <c r="S2076" i="8"/>
  <c r="V2076" i="8" s="1"/>
  <c r="S2092" i="8"/>
  <c r="V2092" i="8" s="1"/>
  <c r="S2108" i="8"/>
  <c r="V2108" i="8" s="1"/>
  <c r="S2124" i="8"/>
  <c r="V2124" i="8" s="1"/>
  <c r="S2140" i="8"/>
  <c r="V2140" i="8" s="1"/>
  <c r="S2156" i="8"/>
  <c r="V2156" i="8" s="1"/>
  <c r="S2172" i="8"/>
  <c r="V2172" i="8" s="1"/>
  <c r="S19" i="8"/>
  <c r="V19" i="8" s="1"/>
  <c r="S60" i="8"/>
  <c r="V60" i="8" s="1"/>
  <c r="S96" i="8"/>
  <c r="V96" i="8" s="1"/>
  <c r="S130" i="8"/>
  <c r="V130" i="8" s="1"/>
  <c r="S164" i="8"/>
  <c r="V164" i="8" s="1"/>
  <c r="S205" i="8"/>
  <c r="V205" i="8" s="1"/>
  <c r="S241" i="8"/>
  <c r="V241" i="8" s="1"/>
  <c r="S275" i="8"/>
  <c r="V275" i="8" s="1"/>
  <c r="S316" i="8"/>
  <c r="V316" i="8" s="1"/>
  <c r="S352" i="8"/>
  <c r="V352" i="8" s="1"/>
  <c r="S386" i="8"/>
  <c r="V386" i="8" s="1"/>
  <c r="S420" i="8"/>
  <c r="V420" i="8" s="1"/>
  <c r="S461" i="8"/>
  <c r="V461" i="8" s="1"/>
  <c r="S493" i="8"/>
  <c r="V493" i="8" s="1"/>
  <c r="S524" i="8"/>
  <c r="V524" i="8" s="1"/>
  <c r="S548" i="8"/>
  <c r="V548" i="8" s="1"/>
  <c r="S578" i="8"/>
  <c r="V578" i="8" s="1"/>
  <c r="S608" i="8"/>
  <c r="V608" i="8" s="1"/>
  <c r="S637" i="8"/>
  <c r="V637" i="8" s="1"/>
  <c r="S667" i="8"/>
  <c r="V667" i="8" s="1"/>
  <c r="S691" i="8"/>
  <c r="V691" i="8" s="1"/>
  <c r="S721" i="8"/>
  <c r="V721" i="8" s="1"/>
  <c r="S751" i="8"/>
  <c r="V751" i="8" s="1"/>
  <c r="S780" i="8"/>
  <c r="V780" i="8" s="1"/>
  <c r="S804" i="8"/>
  <c r="V804" i="8" s="1"/>
  <c r="S834" i="8"/>
  <c r="V834" i="8" s="1"/>
  <c r="S861" i="8"/>
  <c r="V861" i="8" s="1"/>
  <c r="S884" i="8"/>
  <c r="V884" i="8" s="1"/>
  <c r="S912" i="8"/>
  <c r="V912" i="8" s="1"/>
  <c r="S939" i="8"/>
  <c r="V939" i="8" s="1"/>
  <c r="S962" i="8"/>
  <c r="V962" i="8" s="1"/>
  <c r="S989" i="8"/>
  <c r="V989" i="8" s="1"/>
  <c r="S1012" i="8"/>
  <c r="V1012" i="8" s="1"/>
  <c r="S1040" i="8"/>
  <c r="V1040" i="8" s="1"/>
  <c r="S1067" i="8"/>
  <c r="V1067" i="8" s="1"/>
  <c r="S1090" i="8"/>
  <c r="V1090" i="8" s="1"/>
  <c r="S1117" i="8"/>
  <c r="V1117" i="8" s="1"/>
  <c r="S1140" i="8"/>
  <c r="V1140" i="8" s="1"/>
  <c r="S1168" i="8"/>
  <c r="V1168" i="8" s="1"/>
  <c r="S1195" i="8"/>
  <c r="V1195" i="8" s="1"/>
  <c r="S1218" i="8"/>
  <c r="V1218" i="8" s="1"/>
  <c r="S1245" i="8"/>
  <c r="V1245" i="8" s="1"/>
  <c r="S1268" i="8"/>
  <c r="V1268" i="8" s="1"/>
  <c r="S1296" i="8"/>
  <c r="V1296" i="8" s="1"/>
  <c r="S1323" i="8"/>
  <c r="V1323" i="8" s="1"/>
  <c r="S1346" i="8"/>
  <c r="V1346" i="8" s="1"/>
  <c r="S1373" i="8"/>
  <c r="V1373" i="8" s="1"/>
  <c r="S1389" i="8"/>
  <c r="V1389" i="8" s="1"/>
  <c r="S1405" i="8"/>
  <c r="V1405" i="8" s="1"/>
  <c r="S1421" i="8"/>
  <c r="V1421" i="8" s="1"/>
  <c r="S1437" i="8"/>
  <c r="V1437" i="8" s="1"/>
  <c r="S1453" i="8"/>
  <c r="V1453" i="8" s="1"/>
  <c r="S1469" i="8"/>
  <c r="V1469" i="8" s="1"/>
  <c r="S1485" i="8"/>
  <c r="V1485" i="8" s="1"/>
  <c r="S1501" i="8"/>
  <c r="V1501" i="8" s="1"/>
  <c r="S1517" i="8"/>
  <c r="V1517" i="8" s="1"/>
  <c r="S1533" i="8"/>
  <c r="V1533" i="8" s="1"/>
  <c r="S1549" i="8"/>
  <c r="V1549" i="8" s="1"/>
  <c r="S1565" i="8"/>
  <c r="V1565" i="8" s="1"/>
  <c r="S1581" i="8"/>
  <c r="V1581" i="8" s="1"/>
  <c r="S1597" i="8"/>
  <c r="V1597" i="8" s="1"/>
  <c r="S1613" i="8"/>
  <c r="V1613" i="8" s="1"/>
  <c r="S1629" i="8"/>
  <c r="V1629" i="8" s="1"/>
  <c r="S1645" i="8"/>
  <c r="V1645" i="8" s="1"/>
  <c r="S1661" i="8"/>
  <c r="V1661" i="8" s="1"/>
  <c r="S1677" i="8"/>
  <c r="V1677" i="8" s="1"/>
  <c r="S1693" i="8"/>
  <c r="V1693" i="8" s="1"/>
  <c r="S1709" i="8"/>
  <c r="V1709" i="8" s="1"/>
  <c r="S1725" i="8"/>
  <c r="V1725" i="8" s="1"/>
  <c r="S1741" i="8"/>
  <c r="V1741" i="8" s="1"/>
  <c r="S1757" i="8"/>
  <c r="V1757" i="8" s="1"/>
  <c r="S1773" i="8"/>
  <c r="V1773" i="8" s="1"/>
  <c r="S1789" i="8"/>
  <c r="V1789" i="8" s="1"/>
  <c r="S1805" i="8"/>
  <c r="V1805" i="8" s="1"/>
  <c r="S1821" i="8"/>
  <c r="V1821" i="8" s="1"/>
  <c r="S1837" i="8"/>
  <c r="V1837" i="8" s="1"/>
  <c r="S1853" i="8"/>
  <c r="V1853" i="8" s="1"/>
  <c r="S1869" i="8"/>
  <c r="V1869" i="8" s="1"/>
  <c r="S1885" i="8"/>
  <c r="V1885" i="8" s="1"/>
  <c r="S1901" i="8"/>
  <c r="V1901" i="8" s="1"/>
  <c r="S1917" i="8"/>
  <c r="V1917" i="8" s="1"/>
  <c r="S1933" i="8"/>
  <c r="V1933" i="8" s="1"/>
  <c r="S1949" i="8"/>
  <c r="V1949" i="8" s="1"/>
  <c r="S1965" i="8"/>
  <c r="V1965" i="8" s="1"/>
  <c r="S1981" i="8"/>
  <c r="V1981" i="8" s="1"/>
  <c r="S1997" i="8"/>
  <c r="V1997" i="8" s="1"/>
  <c r="S2013" i="8"/>
  <c r="V2013" i="8" s="1"/>
  <c r="S2029" i="8"/>
  <c r="V2029" i="8" s="1"/>
  <c r="S2045" i="8"/>
  <c r="V2045" i="8" s="1"/>
  <c r="S2061" i="8"/>
  <c r="V2061" i="8" s="1"/>
  <c r="S2077" i="8"/>
  <c r="V2077" i="8" s="1"/>
  <c r="S2093" i="8"/>
  <c r="V2093" i="8" s="1"/>
  <c r="S2109" i="8"/>
  <c r="V2109" i="8" s="1"/>
  <c r="S2125" i="8"/>
  <c r="V2125" i="8" s="1"/>
  <c r="S2141" i="8"/>
  <c r="V2141" i="8" s="1"/>
  <c r="S2157" i="8"/>
  <c r="V2157" i="8" s="1"/>
  <c r="S20" i="8"/>
  <c r="V20" i="8" s="1"/>
  <c r="S61" i="8"/>
  <c r="V61" i="8" s="1"/>
  <c r="S97" i="8"/>
  <c r="V97" i="8" s="1"/>
  <c r="S131" i="8"/>
  <c r="V131" i="8" s="1"/>
  <c r="S172" i="8"/>
  <c r="V172" i="8" s="1"/>
  <c r="S208" i="8"/>
  <c r="V208" i="8" s="1"/>
  <c r="S242" i="8"/>
  <c r="V242" i="8" s="1"/>
  <c r="S276" i="8"/>
  <c r="V276" i="8" s="1"/>
  <c r="S317" i="8"/>
  <c r="V317" i="8" s="1"/>
  <c r="S353" i="8"/>
  <c r="V353" i="8" s="1"/>
  <c r="S387" i="8"/>
  <c r="V387" i="8" s="1"/>
  <c r="S428" i="8"/>
  <c r="V428" i="8" s="1"/>
  <c r="S464" i="8"/>
  <c r="V464" i="8" s="1"/>
  <c r="S496" i="8"/>
  <c r="V496" i="8" s="1"/>
  <c r="S525" i="8"/>
  <c r="V525" i="8" s="1"/>
  <c r="S555" i="8"/>
  <c r="V555" i="8" s="1"/>
  <c r="S579" i="8"/>
  <c r="V579" i="8" s="1"/>
  <c r="S609" i="8"/>
  <c r="V609" i="8" s="1"/>
  <c r="S639" i="8"/>
  <c r="V639" i="8" s="1"/>
  <c r="S668" i="8"/>
  <c r="V668" i="8" s="1"/>
  <c r="S692" i="8"/>
  <c r="V692" i="8" s="1"/>
  <c r="S722" i="8"/>
  <c r="V722" i="8" s="1"/>
  <c r="S752" i="8"/>
  <c r="V752" i="8" s="1"/>
  <c r="S781" i="8"/>
  <c r="V781" i="8" s="1"/>
  <c r="S811" i="8"/>
  <c r="V811" i="8" s="1"/>
  <c r="S835" i="8"/>
  <c r="V835" i="8" s="1"/>
  <c r="S863" i="8"/>
  <c r="V863" i="8" s="1"/>
  <c r="S886" i="8"/>
  <c r="V886" i="8" s="1"/>
  <c r="S913" i="8"/>
  <c r="V913" i="8" s="1"/>
  <c r="S940" i="8"/>
  <c r="V940" i="8" s="1"/>
  <c r="S963" i="8"/>
  <c r="V963" i="8" s="1"/>
  <c r="S991" i="8"/>
  <c r="V991" i="8" s="1"/>
  <c r="S1014" i="8"/>
  <c r="V1014" i="8" s="1"/>
  <c r="S1041" i="8"/>
  <c r="V1041" i="8" s="1"/>
  <c r="S1068" i="8"/>
  <c r="V1068" i="8" s="1"/>
  <c r="S1091" i="8"/>
  <c r="V1091" i="8" s="1"/>
  <c r="S1119" i="8"/>
  <c r="V1119" i="8" s="1"/>
  <c r="S1142" i="8"/>
  <c r="V1142" i="8" s="1"/>
  <c r="S1169" i="8"/>
  <c r="V1169" i="8" s="1"/>
  <c r="S1196" i="8"/>
  <c r="V1196" i="8" s="1"/>
  <c r="S1219" i="8"/>
  <c r="V1219" i="8" s="1"/>
  <c r="S1247" i="8"/>
  <c r="V1247" i="8" s="1"/>
  <c r="S1270" i="8"/>
  <c r="V1270" i="8" s="1"/>
  <c r="S1297" i="8"/>
  <c r="V1297" i="8" s="1"/>
  <c r="S1324" i="8"/>
  <c r="V1324" i="8" s="1"/>
  <c r="S1347" i="8"/>
  <c r="V1347" i="8" s="1"/>
  <c r="S1374" i="8"/>
  <c r="V1374" i="8" s="1"/>
  <c r="S1390" i="8"/>
  <c r="V1390" i="8" s="1"/>
  <c r="S1406" i="8"/>
  <c r="V1406" i="8" s="1"/>
  <c r="S1422" i="8"/>
  <c r="V1422" i="8" s="1"/>
  <c r="S1438" i="8"/>
  <c r="V1438" i="8" s="1"/>
  <c r="S1454" i="8"/>
  <c r="V1454" i="8" s="1"/>
  <c r="S1470" i="8"/>
  <c r="V1470" i="8" s="1"/>
  <c r="S1486" i="8"/>
  <c r="V1486" i="8" s="1"/>
  <c r="S1502" i="8"/>
  <c r="V1502" i="8" s="1"/>
  <c r="S1518" i="8"/>
  <c r="V1518" i="8" s="1"/>
  <c r="S1534" i="8"/>
  <c r="V1534" i="8" s="1"/>
  <c r="S1550" i="8"/>
  <c r="V1550" i="8" s="1"/>
  <c r="S1566" i="8"/>
  <c r="V1566" i="8" s="1"/>
  <c r="S1582" i="8"/>
  <c r="V1582" i="8" s="1"/>
  <c r="S1598" i="8"/>
  <c r="V1598" i="8" s="1"/>
  <c r="S1614" i="8"/>
  <c r="V1614" i="8" s="1"/>
  <c r="S1630" i="8"/>
  <c r="V1630" i="8" s="1"/>
  <c r="S1646" i="8"/>
  <c r="V1646" i="8" s="1"/>
  <c r="S1662" i="8"/>
  <c r="V1662" i="8" s="1"/>
  <c r="S1678" i="8"/>
  <c r="V1678" i="8" s="1"/>
  <c r="S1694" i="8"/>
  <c r="V1694" i="8" s="1"/>
  <c r="S1710" i="8"/>
  <c r="V1710" i="8" s="1"/>
  <c r="S1726" i="8"/>
  <c r="V1726" i="8" s="1"/>
  <c r="S1742" i="8"/>
  <c r="V1742" i="8" s="1"/>
  <c r="S1758" i="8"/>
  <c r="V1758" i="8" s="1"/>
  <c r="S1774" i="8"/>
  <c r="V1774" i="8" s="1"/>
  <c r="S1790" i="8"/>
  <c r="V1790" i="8" s="1"/>
  <c r="S1806" i="8"/>
  <c r="V1806" i="8" s="1"/>
  <c r="S1822" i="8"/>
  <c r="V1822" i="8" s="1"/>
  <c r="S1838" i="8"/>
  <c r="V1838" i="8" s="1"/>
  <c r="S1854" i="8"/>
  <c r="V1854" i="8" s="1"/>
  <c r="S1870" i="8"/>
  <c r="V1870" i="8" s="1"/>
  <c r="S1886" i="8"/>
  <c r="V1886" i="8" s="1"/>
  <c r="S1902" i="8"/>
  <c r="V1902" i="8" s="1"/>
  <c r="S1918" i="8"/>
  <c r="V1918" i="8" s="1"/>
  <c r="S1934" i="8"/>
  <c r="V1934" i="8" s="1"/>
  <c r="S1950" i="8"/>
  <c r="V1950" i="8" s="1"/>
  <c r="S1966" i="8"/>
  <c r="V1966" i="8" s="1"/>
  <c r="S1982" i="8"/>
  <c r="V1982" i="8" s="1"/>
  <c r="S1998" i="8"/>
  <c r="V1998" i="8" s="1"/>
  <c r="S2014" i="8"/>
  <c r="V2014" i="8" s="1"/>
  <c r="S2030" i="8"/>
  <c r="V2030" i="8" s="1"/>
  <c r="S2046" i="8"/>
  <c r="V2046" i="8" s="1"/>
  <c r="S2062" i="8"/>
  <c r="V2062" i="8" s="1"/>
  <c r="S2078" i="8"/>
  <c r="V2078" i="8" s="1"/>
  <c r="S2094" i="8"/>
  <c r="V2094" i="8" s="1"/>
  <c r="S2110" i="8"/>
  <c r="V2110" i="8" s="1"/>
  <c r="S2126" i="8"/>
  <c r="V2126" i="8" s="1"/>
  <c r="S2142" i="8"/>
  <c r="V2142" i="8" s="1"/>
  <c r="S2158" i="8"/>
  <c r="V2158" i="8" s="1"/>
  <c r="S2174" i="8"/>
  <c r="V2174" i="8" s="1"/>
  <c r="S28" i="8"/>
  <c r="V28" i="8" s="1"/>
  <c r="S64" i="8"/>
  <c r="V64" i="8" s="1"/>
  <c r="S98" i="8"/>
  <c r="V98" i="8" s="1"/>
  <c r="S132" i="8"/>
  <c r="V132" i="8" s="1"/>
  <c r="S173" i="8"/>
  <c r="V173" i="8" s="1"/>
  <c r="S209" i="8"/>
  <c r="V209" i="8" s="1"/>
  <c r="S243" i="8"/>
  <c r="V243" i="8" s="1"/>
  <c r="S284" i="8"/>
  <c r="V284" i="8" s="1"/>
  <c r="S320" i="8"/>
  <c r="V320" i="8" s="1"/>
  <c r="S354" i="8"/>
  <c r="V354" i="8" s="1"/>
  <c r="S388" i="8"/>
  <c r="V388" i="8" s="1"/>
  <c r="S429" i="8"/>
  <c r="V429" i="8" s="1"/>
  <c r="S465" i="8"/>
  <c r="V465" i="8" s="1"/>
  <c r="S497" i="8"/>
  <c r="V497" i="8" s="1"/>
  <c r="S527" i="8"/>
  <c r="V527" i="8" s="1"/>
  <c r="S556" i="8"/>
  <c r="V556" i="8" s="1"/>
  <c r="S580" i="8"/>
  <c r="V580" i="8" s="1"/>
  <c r="S610" i="8"/>
  <c r="V610" i="8" s="1"/>
  <c r="S640" i="8"/>
  <c r="V640" i="8" s="1"/>
  <c r="S669" i="8"/>
  <c r="V669" i="8" s="1"/>
  <c r="S699" i="8"/>
  <c r="V699" i="8" s="1"/>
  <c r="S723" i="8"/>
  <c r="V723" i="8" s="1"/>
  <c r="S753" i="8"/>
  <c r="V753" i="8" s="1"/>
  <c r="S783" i="8"/>
  <c r="V783" i="8" s="1"/>
  <c r="S812" i="8"/>
  <c r="V812" i="8" s="1"/>
  <c r="S836" i="8"/>
  <c r="V836" i="8" s="1"/>
  <c r="S864" i="8"/>
  <c r="V864" i="8" s="1"/>
  <c r="S891" i="8"/>
  <c r="V891" i="8" s="1"/>
  <c r="S914" i="8"/>
  <c r="V914" i="8" s="1"/>
  <c r="S941" i="8"/>
  <c r="V941" i="8" s="1"/>
  <c r="S964" i="8"/>
  <c r="V964" i="8" s="1"/>
  <c r="S992" i="8"/>
  <c r="V992" i="8" s="1"/>
  <c r="S1019" i="8"/>
  <c r="V1019" i="8" s="1"/>
  <c r="S1042" i="8"/>
  <c r="V1042" i="8" s="1"/>
  <c r="S1069" i="8"/>
  <c r="V1069" i="8" s="1"/>
  <c r="S1092" i="8"/>
  <c r="V1092" i="8" s="1"/>
  <c r="S1120" i="8"/>
  <c r="V1120" i="8" s="1"/>
  <c r="S1147" i="8"/>
  <c r="V1147" i="8" s="1"/>
  <c r="S1170" i="8"/>
  <c r="V1170" i="8" s="1"/>
  <c r="S1197" i="8"/>
  <c r="V1197" i="8" s="1"/>
  <c r="S1220" i="8"/>
  <c r="V1220" i="8" s="1"/>
  <c r="S1248" i="8"/>
  <c r="V1248" i="8" s="1"/>
  <c r="S1275" i="8"/>
  <c r="V1275" i="8" s="1"/>
  <c r="S1298" i="8"/>
  <c r="V1298" i="8" s="1"/>
  <c r="S1325" i="8"/>
  <c r="V1325" i="8" s="1"/>
  <c r="S1348" i="8"/>
  <c r="V1348" i="8" s="1"/>
  <c r="S1375" i="8"/>
  <c r="V1375" i="8" s="1"/>
  <c r="S1391" i="8"/>
  <c r="V1391" i="8" s="1"/>
  <c r="S1407" i="8"/>
  <c r="V1407" i="8" s="1"/>
  <c r="S1423" i="8"/>
  <c r="V1423" i="8" s="1"/>
  <c r="S1439" i="8"/>
  <c r="V1439" i="8" s="1"/>
  <c r="S1455" i="8"/>
  <c r="V1455" i="8" s="1"/>
  <c r="S1471" i="8"/>
  <c r="V1471" i="8" s="1"/>
  <c r="S1487" i="8"/>
  <c r="V1487" i="8" s="1"/>
  <c r="S1503" i="8"/>
  <c r="V1503" i="8" s="1"/>
  <c r="S1519" i="8"/>
  <c r="V1519" i="8" s="1"/>
  <c r="S1535" i="8"/>
  <c r="V1535" i="8" s="1"/>
  <c r="S1551" i="8"/>
  <c r="V1551" i="8" s="1"/>
  <c r="S1567" i="8"/>
  <c r="V1567" i="8" s="1"/>
  <c r="S1583" i="8"/>
  <c r="V1583" i="8" s="1"/>
  <c r="S1599" i="8"/>
  <c r="V1599" i="8" s="1"/>
  <c r="S1615" i="8"/>
  <c r="V1615" i="8" s="1"/>
  <c r="S1631" i="8"/>
  <c r="V1631" i="8" s="1"/>
  <c r="S1647" i="8"/>
  <c r="V1647" i="8" s="1"/>
  <c r="S1663" i="8"/>
  <c r="V1663" i="8" s="1"/>
  <c r="S1679" i="8"/>
  <c r="V1679" i="8" s="1"/>
  <c r="S1695" i="8"/>
  <c r="V1695" i="8" s="1"/>
  <c r="S1711" i="8"/>
  <c r="V1711" i="8" s="1"/>
  <c r="S1727" i="8"/>
  <c r="V1727" i="8" s="1"/>
  <c r="S1743" i="8"/>
  <c r="V1743" i="8" s="1"/>
  <c r="S1759" i="8"/>
  <c r="V1759" i="8" s="1"/>
  <c r="S1775" i="8"/>
  <c r="V1775" i="8" s="1"/>
  <c r="S1791" i="8"/>
  <c r="V1791" i="8" s="1"/>
  <c r="S1807" i="8"/>
  <c r="V1807" i="8" s="1"/>
  <c r="S1823" i="8"/>
  <c r="V1823" i="8" s="1"/>
  <c r="S1839" i="8"/>
  <c r="V1839" i="8" s="1"/>
  <c r="S1855" i="8"/>
  <c r="V1855" i="8" s="1"/>
  <c r="S1871" i="8"/>
  <c r="V1871" i="8" s="1"/>
  <c r="S1887" i="8"/>
  <c r="V1887" i="8" s="1"/>
  <c r="S1903" i="8"/>
  <c r="V1903" i="8" s="1"/>
  <c r="S1919" i="8"/>
  <c r="V1919" i="8" s="1"/>
  <c r="S1935" i="8"/>
  <c r="V1935" i="8" s="1"/>
  <c r="S1951" i="8"/>
  <c r="V1951" i="8" s="1"/>
  <c r="S1967" i="8"/>
  <c r="V1967" i="8" s="1"/>
  <c r="S1983" i="8"/>
  <c r="V1983" i="8" s="1"/>
  <c r="S1999" i="8"/>
  <c r="V1999" i="8" s="1"/>
  <c r="S2015" i="8"/>
  <c r="V2015" i="8" s="1"/>
  <c r="S2031" i="8"/>
  <c r="V2031" i="8" s="1"/>
  <c r="S2047" i="8"/>
  <c r="V2047" i="8" s="1"/>
  <c r="S2063" i="8"/>
  <c r="V2063" i="8" s="1"/>
  <c r="S2079" i="8"/>
  <c r="V2079" i="8" s="1"/>
  <c r="S2095" i="8"/>
  <c r="V2095" i="8" s="1"/>
  <c r="S2111" i="8"/>
  <c r="V2111" i="8" s="1"/>
  <c r="S2127" i="8"/>
  <c r="V2127" i="8" s="1"/>
  <c r="S2143" i="8"/>
  <c r="V2143" i="8" s="1"/>
  <c r="S2159" i="8"/>
  <c r="V2159" i="8" s="1"/>
  <c r="S2175" i="8"/>
  <c r="V2175" i="8" s="1"/>
  <c r="S29" i="8"/>
  <c r="V29" i="8" s="1"/>
  <c r="S65" i="8"/>
  <c r="V65" i="8" s="1"/>
  <c r="S99" i="8"/>
  <c r="V99" i="8" s="1"/>
  <c r="S140" i="8"/>
  <c r="V140" i="8" s="1"/>
  <c r="S176" i="8"/>
  <c r="V176" i="8" s="1"/>
  <c r="S210" i="8"/>
  <c r="V210" i="8" s="1"/>
  <c r="S244" i="8"/>
  <c r="V244" i="8" s="1"/>
  <c r="S285" i="8"/>
  <c r="V285" i="8" s="1"/>
  <c r="S321" i="8"/>
  <c r="V321" i="8" s="1"/>
  <c r="S355" i="8"/>
  <c r="V355" i="8" s="1"/>
  <c r="S396" i="8"/>
  <c r="V396" i="8" s="1"/>
  <c r="S432" i="8"/>
  <c r="V432" i="8" s="1"/>
  <c r="S466" i="8"/>
  <c r="V466" i="8" s="1"/>
  <c r="S498" i="8"/>
  <c r="V498" i="8" s="1"/>
  <c r="S528" i="8"/>
  <c r="V528" i="8" s="1"/>
  <c r="S557" i="8"/>
  <c r="V557" i="8" s="1"/>
  <c r="S587" i="8"/>
  <c r="V587" i="8" s="1"/>
  <c r="S611" i="8"/>
  <c r="V611" i="8" s="1"/>
  <c r="S641" i="8"/>
  <c r="V641" i="8" s="1"/>
  <c r="S671" i="8"/>
  <c r="V671" i="8" s="1"/>
  <c r="S700" i="8"/>
  <c r="V700" i="8" s="1"/>
  <c r="S724" i="8"/>
  <c r="V724" i="8" s="1"/>
  <c r="S754" i="8"/>
  <c r="V754" i="8" s="1"/>
  <c r="S784" i="8"/>
  <c r="V784" i="8" s="1"/>
  <c r="S813" i="8"/>
  <c r="V813" i="8" s="1"/>
  <c r="S838" i="8"/>
  <c r="V838" i="8" s="1"/>
  <c r="S865" i="8"/>
  <c r="V865" i="8" s="1"/>
  <c r="S892" i="8"/>
  <c r="V892" i="8" s="1"/>
  <c r="S915" i="8"/>
  <c r="V915" i="8" s="1"/>
  <c r="S943" i="8"/>
  <c r="V943" i="8" s="1"/>
  <c r="S966" i="8"/>
  <c r="V966" i="8" s="1"/>
  <c r="S993" i="8"/>
  <c r="V993" i="8" s="1"/>
  <c r="S1020" i="8"/>
  <c r="V1020" i="8" s="1"/>
  <c r="S1043" i="8"/>
  <c r="V1043" i="8" s="1"/>
  <c r="S1071" i="8"/>
  <c r="V1071" i="8" s="1"/>
  <c r="S1094" i="8"/>
  <c r="V1094" i="8" s="1"/>
  <c r="S1121" i="8"/>
  <c r="V1121" i="8" s="1"/>
  <c r="S1148" i="8"/>
  <c r="V1148" i="8" s="1"/>
  <c r="S1171" i="8"/>
  <c r="V1171" i="8" s="1"/>
  <c r="S1199" i="8"/>
  <c r="V1199" i="8" s="1"/>
  <c r="S1222" i="8"/>
  <c r="V1222" i="8" s="1"/>
  <c r="S1249" i="8"/>
  <c r="V1249" i="8" s="1"/>
  <c r="S1276" i="8"/>
  <c r="V1276" i="8" s="1"/>
  <c r="S1299" i="8"/>
  <c r="V1299" i="8" s="1"/>
  <c r="S1327" i="8"/>
  <c r="V1327" i="8" s="1"/>
  <c r="S1350" i="8"/>
  <c r="V1350" i="8" s="1"/>
  <c r="S1376" i="8"/>
  <c r="V1376" i="8" s="1"/>
  <c r="S1392" i="8"/>
  <c r="V1392" i="8" s="1"/>
  <c r="S1408" i="8"/>
  <c r="V1408" i="8" s="1"/>
  <c r="S1424" i="8"/>
  <c r="V1424" i="8" s="1"/>
  <c r="S1440" i="8"/>
  <c r="V1440" i="8" s="1"/>
  <c r="S1456" i="8"/>
  <c r="V1456" i="8" s="1"/>
  <c r="S1472" i="8"/>
  <c r="V1472" i="8" s="1"/>
  <c r="S1488" i="8"/>
  <c r="V1488" i="8" s="1"/>
  <c r="S1504" i="8"/>
  <c r="V1504" i="8" s="1"/>
  <c r="S1520" i="8"/>
  <c r="V1520" i="8" s="1"/>
  <c r="S1536" i="8"/>
  <c r="V1536" i="8" s="1"/>
  <c r="S1552" i="8"/>
  <c r="V1552" i="8" s="1"/>
  <c r="S1568" i="8"/>
  <c r="V1568" i="8" s="1"/>
  <c r="S1584" i="8"/>
  <c r="V1584" i="8" s="1"/>
  <c r="S1600" i="8"/>
  <c r="V1600" i="8" s="1"/>
  <c r="S1616" i="8"/>
  <c r="V1616" i="8" s="1"/>
  <c r="S1632" i="8"/>
  <c r="V1632" i="8" s="1"/>
  <c r="S1648" i="8"/>
  <c r="V1648" i="8" s="1"/>
  <c r="S1664" i="8"/>
  <c r="V1664" i="8" s="1"/>
  <c r="S1680" i="8"/>
  <c r="V1680" i="8" s="1"/>
  <c r="S1696" i="8"/>
  <c r="V1696" i="8" s="1"/>
  <c r="S1712" i="8"/>
  <c r="V1712" i="8" s="1"/>
  <c r="S1728" i="8"/>
  <c r="V1728" i="8" s="1"/>
  <c r="S1744" i="8"/>
  <c r="V1744" i="8" s="1"/>
  <c r="S1760" i="8"/>
  <c r="V1760" i="8" s="1"/>
  <c r="S1776" i="8"/>
  <c r="V1776" i="8" s="1"/>
  <c r="S1792" i="8"/>
  <c r="V1792" i="8" s="1"/>
  <c r="S1808" i="8"/>
  <c r="V1808" i="8" s="1"/>
  <c r="S1824" i="8"/>
  <c r="V1824" i="8" s="1"/>
  <c r="S1840" i="8"/>
  <c r="V1840" i="8" s="1"/>
  <c r="S1856" i="8"/>
  <c r="V1856" i="8" s="1"/>
  <c r="S1872" i="8"/>
  <c r="V1872" i="8" s="1"/>
  <c r="S1888" i="8"/>
  <c r="V1888" i="8" s="1"/>
  <c r="S1904" i="8"/>
  <c r="V1904" i="8" s="1"/>
  <c r="S1920" i="8"/>
  <c r="V1920" i="8" s="1"/>
  <c r="S1936" i="8"/>
  <c r="V1936" i="8" s="1"/>
  <c r="S1952" i="8"/>
  <c r="V1952" i="8" s="1"/>
  <c r="S1968" i="8"/>
  <c r="V1968" i="8" s="1"/>
  <c r="S1984" i="8"/>
  <c r="V1984" i="8" s="1"/>
  <c r="S2000" i="8"/>
  <c r="V2000" i="8" s="1"/>
  <c r="S2016" i="8"/>
  <c r="V2016" i="8" s="1"/>
  <c r="S2032" i="8"/>
  <c r="V2032" i="8" s="1"/>
  <c r="S2048" i="8"/>
  <c r="V2048" i="8" s="1"/>
  <c r="S2064" i="8"/>
  <c r="V2064" i="8" s="1"/>
  <c r="S2080" i="8"/>
  <c r="V2080" i="8" s="1"/>
  <c r="S2096" i="8"/>
  <c r="V2096" i="8" s="1"/>
  <c r="S2112" i="8"/>
  <c r="V2112" i="8" s="1"/>
  <c r="S2128" i="8"/>
  <c r="V2128" i="8" s="1"/>
  <c r="S2144" i="8"/>
  <c r="V2144" i="8" s="1"/>
  <c r="S2160" i="8"/>
  <c r="V2160" i="8" s="1"/>
  <c r="S2176" i="8"/>
  <c r="V2176" i="8" s="1"/>
  <c r="S32" i="8"/>
  <c r="V32" i="8" s="1"/>
  <c r="S66" i="8"/>
  <c r="V66" i="8" s="1"/>
  <c r="S100" i="8"/>
  <c r="V100" i="8" s="1"/>
  <c r="S141" i="8"/>
  <c r="V141" i="8" s="1"/>
  <c r="S177" i="8"/>
  <c r="V177" i="8" s="1"/>
  <c r="S211" i="8"/>
  <c r="V211" i="8" s="1"/>
  <c r="S252" i="8"/>
  <c r="V252" i="8" s="1"/>
  <c r="S288" i="8"/>
  <c r="V288" i="8" s="1"/>
  <c r="S322" i="8"/>
  <c r="V322" i="8" s="1"/>
  <c r="S356" i="8"/>
  <c r="V356" i="8" s="1"/>
  <c r="S397" i="8"/>
  <c r="V397" i="8" s="1"/>
  <c r="S433" i="8"/>
  <c r="V433" i="8" s="1"/>
  <c r="S467" i="8"/>
  <c r="V467" i="8" s="1"/>
  <c r="S499" i="8"/>
  <c r="V499" i="8" s="1"/>
  <c r="S529" i="8"/>
  <c r="V529" i="8" s="1"/>
  <c r="S559" i="8"/>
  <c r="V559" i="8" s="1"/>
  <c r="S588" i="8"/>
  <c r="V588" i="8" s="1"/>
  <c r="S612" i="8"/>
  <c r="V612" i="8" s="1"/>
  <c r="S642" i="8"/>
  <c r="V642" i="8" s="1"/>
  <c r="S672" i="8"/>
  <c r="V672" i="8" s="1"/>
  <c r="S701" i="8"/>
  <c r="V701" i="8" s="1"/>
  <c r="S731" i="8"/>
  <c r="V731" i="8" s="1"/>
  <c r="S755" i="8"/>
  <c r="V755" i="8" s="1"/>
  <c r="S785" i="8"/>
  <c r="V785" i="8" s="1"/>
  <c r="S815" i="8"/>
  <c r="V815" i="8" s="1"/>
  <c r="S843" i="8"/>
  <c r="V843" i="8" s="1"/>
  <c r="S866" i="8"/>
  <c r="V866" i="8" s="1"/>
  <c r="S893" i="8"/>
  <c r="V893" i="8" s="1"/>
  <c r="S916" i="8"/>
  <c r="V916" i="8" s="1"/>
  <c r="S944" i="8"/>
  <c r="V944" i="8" s="1"/>
  <c r="S971" i="8"/>
  <c r="V971" i="8" s="1"/>
  <c r="S994" i="8"/>
  <c r="V994" i="8" s="1"/>
  <c r="S1021" i="8"/>
  <c r="V1021" i="8" s="1"/>
  <c r="S1044" i="8"/>
  <c r="V1044" i="8" s="1"/>
  <c r="S1072" i="8"/>
  <c r="V1072" i="8" s="1"/>
  <c r="S1099" i="8"/>
  <c r="V1099" i="8" s="1"/>
  <c r="S1122" i="8"/>
  <c r="V1122" i="8" s="1"/>
  <c r="S1149" i="8"/>
  <c r="V1149" i="8" s="1"/>
  <c r="S1172" i="8"/>
  <c r="V1172" i="8" s="1"/>
  <c r="S1200" i="8"/>
  <c r="V1200" i="8" s="1"/>
  <c r="S1227" i="8"/>
  <c r="V1227" i="8" s="1"/>
  <c r="S1250" i="8"/>
  <c r="V1250" i="8" s="1"/>
  <c r="S1277" i="8"/>
  <c r="V1277" i="8" s="1"/>
  <c r="S1300" i="8"/>
  <c r="V1300" i="8" s="1"/>
  <c r="S1328" i="8"/>
  <c r="V1328" i="8" s="1"/>
  <c r="S1355" i="8"/>
  <c r="V1355" i="8" s="1"/>
  <c r="S1377" i="8"/>
  <c r="V1377" i="8" s="1"/>
  <c r="S1393" i="8"/>
  <c r="V1393" i="8" s="1"/>
  <c r="S1409" i="8"/>
  <c r="V1409" i="8" s="1"/>
  <c r="S1425" i="8"/>
  <c r="V1425" i="8" s="1"/>
  <c r="S1441" i="8"/>
  <c r="V1441" i="8" s="1"/>
  <c r="S1457" i="8"/>
  <c r="V1457" i="8" s="1"/>
  <c r="S1473" i="8"/>
  <c r="V1473" i="8" s="1"/>
  <c r="S1489" i="8"/>
  <c r="V1489" i="8" s="1"/>
  <c r="S1505" i="8"/>
  <c r="V1505" i="8" s="1"/>
  <c r="S1521" i="8"/>
  <c r="V1521" i="8" s="1"/>
  <c r="S1537" i="8"/>
  <c r="V1537" i="8" s="1"/>
  <c r="S1553" i="8"/>
  <c r="V1553" i="8" s="1"/>
  <c r="S1569" i="8"/>
  <c r="V1569" i="8" s="1"/>
  <c r="S1585" i="8"/>
  <c r="V1585" i="8" s="1"/>
  <c r="S1601" i="8"/>
  <c r="V1601" i="8" s="1"/>
  <c r="S1617" i="8"/>
  <c r="V1617" i="8" s="1"/>
  <c r="S1633" i="8"/>
  <c r="V1633" i="8" s="1"/>
  <c r="S1649" i="8"/>
  <c r="V1649" i="8" s="1"/>
  <c r="S1665" i="8"/>
  <c r="V1665" i="8" s="1"/>
  <c r="S1681" i="8"/>
  <c r="V1681" i="8" s="1"/>
  <c r="S1697" i="8"/>
  <c r="V1697" i="8" s="1"/>
  <c r="S1713" i="8"/>
  <c r="V1713" i="8" s="1"/>
  <c r="S1729" i="8"/>
  <c r="V1729" i="8" s="1"/>
  <c r="S1745" i="8"/>
  <c r="V1745" i="8" s="1"/>
  <c r="S1761" i="8"/>
  <c r="V1761" i="8" s="1"/>
  <c r="S1777" i="8"/>
  <c r="V1777" i="8" s="1"/>
  <c r="S1793" i="8"/>
  <c r="V1793" i="8" s="1"/>
  <c r="S1809" i="8"/>
  <c r="V1809" i="8" s="1"/>
  <c r="S1825" i="8"/>
  <c r="V1825" i="8" s="1"/>
  <c r="S1841" i="8"/>
  <c r="V1841" i="8" s="1"/>
  <c r="S1857" i="8"/>
  <c r="V1857" i="8" s="1"/>
  <c r="S1873" i="8"/>
  <c r="V1873" i="8" s="1"/>
  <c r="S1889" i="8"/>
  <c r="V1889" i="8" s="1"/>
  <c r="S1905" i="8"/>
  <c r="V1905" i="8" s="1"/>
  <c r="S1921" i="8"/>
  <c r="V1921" i="8" s="1"/>
  <c r="S1937" i="8"/>
  <c r="V1937" i="8" s="1"/>
  <c r="S1953" i="8"/>
  <c r="V1953" i="8" s="1"/>
  <c r="S1969" i="8"/>
  <c r="V1969" i="8" s="1"/>
  <c r="S33" i="8"/>
  <c r="V33" i="8" s="1"/>
  <c r="S67" i="8"/>
  <c r="V67" i="8" s="1"/>
  <c r="S108" i="8"/>
  <c r="V108" i="8" s="1"/>
  <c r="S144" i="8"/>
  <c r="V144" i="8" s="1"/>
  <c r="S178" i="8"/>
  <c r="V178" i="8" s="1"/>
  <c r="S212" i="8"/>
  <c r="V212" i="8" s="1"/>
  <c r="S253" i="8"/>
  <c r="V253" i="8" s="1"/>
  <c r="S289" i="8"/>
  <c r="V289" i="8" s="1"/>
  <c r="S323" i="8"/>
  <c r="V323" i="8" s="1"/>
  <c r="S364" i="8"/>
  <c r="V364" i="8" s="1"/>
  <c r="S400" i="8"/>
  <c r="V400" i="8" s="1"/>
  <c r="S434" i="8"/>
  <c r="V434" i="8" s="1"/>
  <c r="S468" i="8"/>
  <c r="V468" i="8" s="1"/>
  <c r="S500" i="8"/>
  <c r="V500" i="8" s="1"/>
  <c r="S530" i="8"/>
  <c r="V530" i="8" s="1"/>
  <c r="S560" i="8"/>
  <c r="V560" i="8" s="1"/>
  <c r="S589" i="8"/>
  <c r="V589" i="8" s="1"/>
  <c r="S619" i="8"/>
  <c r="V619" i="8" s="1"/>
  <c r="S643" i="8"/>
  <c r="V643" i="8" s="1"/>
  <c r="S673" i="8"/>
  <c r="V673" i="8" s="1"/>
  <c r="S703" i="8"/>
  <c r="V703" i="8" s="1"/>
  <c r="S732" i="8"/>
  <c r="V732" i="8" s="1"/>
  <c r="S756" i="8"/>
  <c r="V756" i="8" s="1"/>
  <c r="S786" i="8"/>
  <c r="V786" i="8" s="1"/>
  <c r="S816" i="8"/>
  <c r="V816" i="8" s="1"/>
  <c r="S844" i="8"/>
  <c r="V844" i="8" s="1"/>
  <c r="S867" i="8"/>
  <c r="V867" i="8" s="1"/>
  <c r="S895" i="8"/>
  <c r="V895" i="8" s="1"/>
  <c r="S918" i="8"/>
  <c r="V918" i="8" s="1"/>
  <c r="S945" i="8"/>
  <c r="V945" i="8" s="1"/>
  <c r="S972" i="8"/>
  <c r="V972" i="8" s="1"/>
  <c r="S995" i="8"/>
  <c r="V995" i="8" s="1"/>
  <c r="S1023" i="8"/>
  <c r="V1023" i="8" s="1"/>
  <c r="S1046" i="8"/>
  <c r="V1046" i="8" s="1"/>
  <c r="S1073" i="8"/>
  <c r="V1073" i="8" s="1"/>
  <c r="S1100" i="8"/>
  <c r="V1100" i="8" s="1"/>
  <c r="S1123" i="8"/>
  <c r="V1123" i="8" s="1"/>
  <c r="S1151" i="8"/>
  <c r="V1151" i="8" s="1"/>
  <c r="S1174" i="8"/>
  <c r="V1174" i="8" s="1"/>
  <c r="S1201" i="8"/>
  <c r="V1201" i="8" s="1"/>
  <c r="S1228" i="8"/>
  <c r="V1228" i="8" s="1"/>
  <c r="S1251" i="8"/>
  <c r="V1251" i="8" s="1"/>
  <c r="S1279" i="8"/>
  <c r="V1279" i="8" s="1"/>
  <c r="S1302" i="8"/>
  <c r="V1302" i="8" s="1"/>
  <c r="S1329" i="8"/>
  <c r="V1329" i="8" s="1"/>
  <c r="S1356" i="8"/>
  <c r="V1356" i="8" s="1"/>
  <c r="S1378" i="8"/>
  <c r="V1378" i="8" s="1"/>
  <c r="S1394" i="8"/>
  <c r="V1394" i="8" s="1"/>
  <c r="S1410" i="8"/>
  <c r="V1410" i="8" s="1"/>
  <c r="S1426" i="8"/>
  <c r="V1426" i="8" s="1"/>
  <c r="S1442" i="8"/>
  <c r="V1442" i="8" s="1"/>
  <c r="S1458" i="8"/>
  <c r="V1458" i="8" s="1"/>
  <c r="S1474" i="8"/>
  <c r="V1474" i="8" s="1"/>
  <c r="S1490" i="8"/>
  <c r="V1490" i="8" s="1"/>
  <c r="S1506" i="8"/>
  <c r="V1506" i="8" s="1"/>
  <c r="S1522" i="8"/>
  <c r="V1522" i="8" s="1"/>
  <c r="S1538" i="8"/>
  <c r="V1538" i="8" s="1"/>
  <c r="S1554" i="8"/>
  <c r="V1554" i="8" s="1"/>
  <c r="S1570" i="8"/>
  <c r="V1570" i="8" s="1"/>
  <c r="S1586" i="8"/>
  <c r="V1586" i="8" s="1"/>
  <c r="S1602" i="8"/>
  <c r="V1602" i="8" s="1"/>
  <c r="S1618" i="8"/>
  <c r="V1618" i="8" s="1"/>
  <c r="S1634" i="8"/>
  <c r="V1634" i="8" s="1"/>
  <c r="S1650" i="8"/>
  <c r="V1650" i="8" s="1"/>
  <c r="S1666" i="8"/>
  <c r="V1666" i="8" s="1"/>
  <c r="S1682" i="8"/>
  <c r="V1682" i="8" s="1"/>
  <c r="S1698" i="8"/>
  <c r="V1698" i="8" s="1"/>
  <c r="S1714" i="8"/>
  <c r="V1714" i="8" s="1"/>
  <c r="S1730" i="8"/>
  <c r="V1730" i="8" s="1"/>
  <c r="S1746" i="8"/>
  <c r="V1746" i="8" s="1"/>
  <c r="S1762" i="8"/>
  <c r="V1762" i="8" s="1"/>
  <c r="S1778" i="8"/>
  <c r="V1778" i="8" s="1"/>
  <c r="S1794" i="8"/>
  <c r="V1794" i="8" s="1"/>
  <c r="S1810" i="8"/>
  <c r="V1810" i="8" s="1"/>
  <c r="S1826" i="8"/>
  <c r="V1826" i="8" s="1"/>
  <c r="S1842" i="8"/>
  <c r="V1842" i="8" s="1"/>
  <c r="S1858" i="8"/>
  <c r="V1858" i="8" s="1"/>
  <c r="S1874" i="8"/>
  <c r="V1874" i="8" s="1"/>
  <c r="S1890" i="8"/>
  <c r="V1890" i="8" s="1"/>
  <c r="S1906" i="8"/>
  <c r="V1906" i="8" s="1"/>
  <c r="S1922" i="8"/>
  <c r="V1922" i="8" s="1"/>
  <c r="S1938" i="8"/>
  <c r="V1938" i="8" s="1"/>
  <c r="S1954" i="8"/>
  <c r="V1954" i="8" s="1"/>
  <c r="S1970" i="8"/>
  <c r="V1970" i="8" s="1"/>
  <c r="S1986" i="8"/>
  <c r="V1986" i="8" s="1"/>
  <c r="S34" i="8"/>
  <c r="V34" i="8" s="1"/>
  <c r="S68" i="8"/>
  <c r="V68" i="8" s="1"/>
  <c r="S109" i="8"/>
  <c r="V109" i="8" s="1"/>
  <c r="S145" i="8"/>
  <c r="V145" i="8" s="1"/>
  <c r="S179" i="8"/>
  <c r="V179" i="8" s="1"/>
  <c r="S220" i="8"/>
  <c r="V220" i="8" s="1"/>
  <c r="S256" i="8"/>
  <c r="V256" i="8" s="1"/>
  <c r="S290" i="8"/>
  <c r="V290" i="8" s="1"/>
  <c r="S324" i="8"/>
  <c r="V324" i="8" s="1"/>
  <c r="S365" i="8"/>
  <c r="V365" i="8" s="1"/>
  <c r="S401" i="8"/>
  <c r="V401" i="8" s="1"/>
  <c r="S435" i="8"/>
  <c r="V435" i="8" s="1"/>
  <c r="S475" i="8"/>
  <c r="V475" i="8" s="1"/>
  <c r="S507" i="8"/>
  <c r="V507" i="8" s="1"/>
  <c r="S531" i="8"/>
  <c r="V531" i="8" s="1"/>
  <c r="S561" i="8"/>
  <c r="V561" i="8" s="1"/>
  <c r="S591" i="8"/>
  <c r="V591" i="8" s="1"/>
  <c r="S620" i="8"/>
  <c r="V620" i="8" s="1"/>
  <c r="S644" i="8"/>
  <c r="V644" i="8" s="1"/>
  <c r="S674" i="8"/>
  <c r="V674" i="8" s="1"/>
  <c r="S704" i="8"/>
  <c r="V704" i="8" s="1"/>
  <c r="S733" i="8"/>
  <c r="V733" i="8" s="1"/>
  <c r="S763" i="8"/>
  <c r="V763" i="8" s="1"/>
  <c r="S787" i="8"/>
  <c r="V787" i="8" s="1"/>
  <c r="S817" i="8"/>
  <c r="V817" i="8" s="1"/>
  <c r="S845" i="8"/>
  <c r="V845" i="8" s="1"/>
  <c r="S868" i="8"/>
  <c r="V868" i="8" s="1"/>
  <c r="S896" i="8"/>
  <c r="V896" i="8" s="1"/>
  <c r="S923" i="8"/>
  <c r="V923" i="8" s="1"/>
  <c r="S946" i="8"/>
  <c r="V946" i="8" s="1"/>
  <c r="S973" i="8"/>
  <c r="V973" i="8" s="1"/>
  <c r="S996" i="8"/>
  <c r="V996" i="8" s="1"/>
  <c r="S1024" i="8"/>
  <c r="V1024" i="8" s="1"/>
  <c r="S1051" i="8"/>
  <c r="V1051" i="8" s="1"/>
  <c r="S1074" i="8"/>
  <c r="V1074" i="8" s="1"/>
  <c r="S1101" i="8"/>
  <c r="V1101" i="8" s="1"/>
  <c r="S1124" i="8"/>
  <c r="V1124" i="8" s="1"/>
  <c r="S1152" i="8"/>
  <c r="V1152" i="8" s="1"/>
  <c r="S1179" i="8"/>
  <c r="V1179" i="8" s="1"/>
  <c r="S1202" i="8"/>
  <c r="V1202" i="8" s="1"/>
  <c r="S1229" i="8"/>
  <c r="V1229" i="8" s="1"/>
  <c r="S1252" i="8"/>
  <c r="V1252" i="8" s="1"/>
  <c r="S1280" i="8"/>
  <c r="V1280" i="8" s="1"/>
  <c r="S1307" i="8"/>
  <c r="V1307" i="8" s="1"/>
  <c r="S1330" i="8"/>
  <c r="V1330" i="8" s="1"/>
  <c r="S1357" i="8"/>
  <c r="V1357" i="8" s="1"/>
  <c r="S1379" i="8"/>
  <c r="V1379" i="8" s="1"/>
  <c r="S1395" i="8"/>
  <c r="V1395" i="8" s="1"/>
  <c r="S1411" i="8"/>
  <c r="V1411" i="8" s="1"/>
  <c r="S1427" i="8"/>
  <c r="V1427" i="8" s="1"/>
  <c r="S1443" i="8"/>
  <c r="V1443" i="8" s="1"/>
  <c r="S1459" i="8"/>
  <c r="V1459" i="8" s="1"/>
  <c r="S1475" i="8"/>
  <c r="V1475" i="8" s="1"/>
  <c r="S1491" i="8"/>
  <c r="V1491" i="8" s="1"/>
  <c r="S1507" i="8"/>
  <c r="V1507" i="8" s="1"/>
  <c r="S1523" i="8"/>
  <c r="V1523" i="8" s="1"/>
  <c r="S1539" i="8"/>
  <c r="V1539" i="8" s="1"/>
  <c r="S1555" i="8"/>
  <c r="V1555" i="8" s="1"/>
  <c r="S1571" i="8"/>
  <c r="V1571" i="8" s="1"/>
  <c r="S1587" i="8"/>
  <c r="V1587" i="8" s="1"/>
  <c r="S1603" i="8"/>
  <c r="V1603" i="8" s="1"/>
  <c r="S1619" i="8"/>
  <c r="V1619" i="8" s="1"/>
  <c r="S1635" i="8"/>
  <c r="V1635" i="8" s="1"/>
  <c r="S1651" i="8"/>
  <c r="V1651" i="8" s="1"/>
  <c r="S1667" i="8"/>
  <c r="V1667" i="8" s="1"/>
  <c r="S1683" i="8"/>
  <c r="V1683" i="8" s="1"/>
  <c r="S1699" i="8"/>
  <c r="V1699" i="8" s="1"/>
  <c r="S1715" i="8"/>
  <c r="V1715" i="8" s="1"/>
  <c r="S1731" i="8"/>
  <c r="V1731" i="8" s="1"/>
  <c r="S1747" i="8"/>
  <c r="V1747" i="8" s="1"/>
  <c r="S1763" i="8"/>
  <c r="V1763" i="8" s="1"/>
  <c r="S35" i="8"/>
  <c r="V35" i="8" s="1"/>
  <c r="S76" i="8"/>
  <c r="V76" i="8" s="1"/>
  <c r="S112" i="8"/>
  <c r="V112" i="8" s="1"/>
  <c r="S146" i="8"/>
  <c r="V146" i="8" s="1"/>
  <c r="S180" i="8"/>
  <c r="V180" i="8" s="1"/>
  <c r="S221" i="8"/>
  <c r="V221" i="8" s="1"/>
  <c r="S257" i="8"/>
  <c r="V257" i="8" s="1"/>
  <c r="S291" i="8"/>
  <c r="V291" i="8" s="1"/>
  <c r="S332" i="8"/>
  <c r="V332" i="8" s="1"/>
  <c r="S368" i="8"/>
  <c r="V368" i="8" s="1"/>
  <c r="S402" i="8"/>
  <c r="V402" i="8" s="1"/>
  <c r="S436" i="8"/>
  <c r="V436" i="8" s="1"/>
  <c r="S476" i="8"/>
  <c r="V476" i="8" s="1"/>
  <c r="S508" i="8"/>
  <c r="V508" i="8" s="1"/>
  <c r="S532" i="8"/>
  <c r="V532" i="8" s="1"/>
  <c r="S562" i="8"/>
  <c r="V562" i="8" s="1"/>
  <c r="S592" i="8"/>
  <c r="V592" i="8" s="1"/>
  <c r="S621" i="8"/>
  <c r="V621" i="8" s="1"/>
  <c r="S651" i="8"/>
  <c r="V651" i="8" s="1"/>
  <c r="S675" i="8"/>
  <c r="V675" i="8" s="1"/>
  <c r="S705" i="8"/>
  <c r="V705" i="8" s="1"/>
  <c r="S735" i="8"/>
  <c r="V735" i="8" s="1"/>
  <c r="S764" i="8"/>
  <c r="V764" i="8" s="1"/>
  <c r="S788" i="8"/>
  <c r="V788" i="8" s="1"/>
  <c r="S818" i="8"/>
  <c r="V818" i="8" s="1"/>
  <c r="S847" i="8"/>
  <c r="V847" i="8" s="1"/>
  <c r="S870" i="8"/>
  <c r="V870" i="8" s="1"/>
  <c r="S897" i="8"/>
  <c r="V897" i="8" s="1"/>
  <c r="S924" i="8"/>
  <c r="V924" i="8" s="1"/>
  <c r="S947" i="8"/>
  <c r="V947" i="8" s="1"/>
  <c r="S975" i="8"/>
  <c r="V975" i="8" s="1"/>
  <c r="S998" i="8"/>
  <c r="V998" i="8" s="1"/>
  <c r="S1025" i="8"/>
  <c r="V1025" i="8" s="1"/>
  <c r="S1052" i="8"/>
  <c r="V1052" i="8" s="1"/>
  <c r="S1075" i="8"/>
  <c r="V1075" i="8" s="1"/>
  <c r="S1103" i="8"/>
  <c r="V1103" i="8" s="1"/>
  <c r="S1126" i="8"/>
  <c r="V1126" i="8" s="1"/>
  <c r="S1153" i="8"/>
  <c r="V1153" i="8" s="1"/>
  <c r="S1180" i="8"/>
  <c r="V1180" i="8" s="1"/>
  <c r="S1203" i="8"/>
  <c r="V1203" i="8" s="1"/>
  <c r="S1231" i="8"/>
  <c r="V1231" i="8" s="1"/>
  <c r="S1254" i="8"/>
  <c r="V1254" i="8" s="1"/>
  <c r="S1281" i="8"/>
  <c r="V1281" i="8" s="1"/>
  <c r="S1308" i="8"/>
  <c r="V1308" i="8" s="1"/>
  <c r="S1331" i="8"/>
  <c r="V1331" i="8" s="1"/>
  <c r="S1359" i="8"/>
  <c r="V1359" i="8" s="1"/>
  <c r="S1380" i="8"/>
  <c r="V1380" i="8" s="1"/>
  <c r="S1396" i="8"/>
  <c r="V1396" i="8" s="1"/>
  <c r="S1412" i="8"/>
  <c r="V1412" i="8" s="1"/>
  <c r="S1428" i="8"/>
  <c r="V1428" i="8" s="1"/>
  <c r="S1444" i="8"/>
  <c r="V1444" i="8" s="1"/>
  <c r="S1460" i="8"/>
  <c r="V1460" i="8" s="1"/>
  <c r="S1476" i="8"/>
  <c r="V1476" i="8" s="1"/>
  <c r="S1492" i="8"/>
  <c r="V1492" i="8" s="1"/>
  <c r="S1508" i="8"/>
  <c r="V1508" i="8" s="1"/>
  <c r="S1524" i="8"/>
  <c r="V1524" i="8" s="1"/>
  <c r="S1540" i="8"/>
  <c r="V1540" i="8" s="1"/>
  <c r="S1556" i="8"/>
  <c r="V1556" i="8" s="1"/>
  <c r="S1572" i="8"/>
  <c r="V1572" i="8" s="1"/>
  <c r="S1588" i="8"/>
  <c r="V1588" i="8" s="1"/>
  <c r="S1604" i="8"/>
  <c r="V1604" i="8" s="1"/>
  <c r="S1620" i="8"/>
  <c r="V1620" i="8" s="1"/>
  <c r="S1636" i="8"/>
  <c r="V1636" i="8" s="1"/>
  <c r="S1652" i="8"/>
  <c r="V1652" i="8" s="1"/>
  <c r="S1668" i="8"/>
  <c r="V1668" i="8" s="1"/>
  <c r="S1684" i="8"/>
  <c r="V1684" i="8" s="1"/>
  <c r="S1700" i="8"/>
  <c r="V1700" i="8" s="1"/>
  <c r="S1716" i="8"/>
  <c r="V1716" i="8" s="1"/>
  <c r="S1732" i="8"/>
  <c r="V1732" i="8" s="1"/>
  <c r="S1748" i="8"/>
  <c r="V1748" i="8" s="1"/>
  <c r="S1764" i="8"/>
  <c r="V1764" i="8" s="1"/>
  <c r="S1780" i="8"/>
  <c r="V1780" i="8" s="1"/>
  <c r="S1796" i="8"/>
  <c r="V1796" i="8" s="1"/>
  <c r="S1812" i="8"/>
  <c r="V1812" i="8" s="1"/>
  <c r="S1828" i="8"/>
  <c r="V1828" i="8" s="1"/>
  <c r="S1844" i="8"/>
  <c r="V1844" i="8" s="1"/>
  <c r="S1860" i="8"/>
  <c r="V1860" i="8" s="1"/>
  <c r="S1876" i="8"/>
  <c r="V1876" i="8" s="1"/>
  <c r="S1892" i="8"/>
  <c r="V1892" i="8" s="1"/>
  <c r="S1908" i="8"/>
  <c r="V1908" i="8" s="1"/>
  <c r="S1924" i="8"/>
  <c r="V1924" i="8" s="1"/>
  <c r="S1940" i="8"/>
  <c r="V1940" i="8" s="1"/>
  <c r="S1956" i="8"/>
  <c r="V1956" i="8" s="1"/>
  <c r="S1972" i="8"/>
  <c r="V1972" i="8" s="1"/>
  <c r="S1988" i="8"/>
  <c r="V1988" i="8" s="1"/>
  <c r="S36" i="8"/>
  <c r="V36" i="8" s="1"/>
  <c r="S77" i="8"/>
  <c r="V77" i="8" s="1"/>
  <c r="S113" i="8"/>
  <c r="V113" i="8" s="1"/>
  <c r="S147" i="8"/>
  <c r="V147" i="8" s="1"/>
  <c r="S188" i="8"/>
  <c r="V188" i="8" s="1"/>
  <c r="S224" i="8"/>
  <c r="V224" i="8" s="1"/>
  <c r="S258" i="8"/>
  <c r="V258" i="8" s="1"/>
  <c r="S292" i="8"/>
  <c r="V292" i="8" s="1"/>
  <c r="S333" i="8"/>
  <c r="V333" i="8" s="1"/>
  <c r="S369" i="8"/>
  <c r="V369" i="8" s="1"/>
  <c r="S403" i="8"/>
  <c r="V403" i="8" s="1"/>
  <c r="S444" i="8"/>
  <c r="V444" i="8" s="1"/>
  <c r="S477" i="8"/>
  <c r="V477" i="8" s="1"/>
  <c r="S509" i="8"/>
  <c r="V509" i="8" s="1"/>
  <c r="S539" i="8"/>
  <c r="V539" i="8" s="1"/>
  <c r="S563" i="8"/>
  <c r="V563" i="8" s="1"/>
  <c r="S593" i="8"/>
  <c r="V593" i="8" s="1"/>
  <c r="S623" i="8"/>
  <c r="V623" i="8" s="1"/>
  <c r="S652" i="8"/>
  <c r="V652" i="8" s="1"/>
  <c r="S676" i="8"/>
  <c r="V676" i="8" s="1"/>
  <c r="S706" i="8"/>
  <c r="V706" i="8" s="1"/>
  <c r="S736" i="8"/>
  <c r="V736" i="8" s="1"/>
  <c r="S765" i="8"/>
  <c r="V765" i="8" s="1"/>
  <c r="S795" i="8"/>
  <c r="V795" i="8" s="1"/>
  <c r="S819" i="8"/>
  <c r="V819" i="8" s="1"/>
  <c r="S848" i="8"/>
  <c r="V848" i="8" s="1"/>
  <c r="S875" i="8"/>
  <c r="V875" i="8" s="1"/>
  <c r="S898" i="8"/>
  <c r="V898" i="8" s="1"/>
  <c r="S925" i="8"/>
  <c r="V925" i="8" s="1"/>
  <c r="S948" i="8"/>
  <c r="V948" i="8" s="1"/>
  <c r="S976" i="8"/>
  <c r="V976" i="8" s="1"/>
  <c r="S1003" i="8"/>
  <c r="V1003" i="8" s="1"/>
  <c r="S1026" i="8"/>
  <c r="V1026" i="8" s="1"/>
  <c r="S1053" i="8"/>
  <c r="V1053" i="8" s="1"/>
  <c r="S1076" i="8"/>
  <c r="V1076" i="8" s="1"/>
  <c r="S1104" i="8"/>
  <c r="V1104" i="8" s="1"/>
  <c r="S1131" i="8"/>
  <c r="V1131" i="8" s="1"/>
  <c r="S1154" i="8"/>
  <c r="V1154" i="8" s="1"/>
  <c r="S1181" i="8"/>
  <c r="V1181" i="8" s="1"/>
  <c r="S1204" i="8"/>
  <c r="V1204" i="8" s="1"/>
  <c r="S1232" i="8"/>
  <c r="V1232" i="8" s="1"/>
  <c r="S1259" i="8"/>
  <c r="V1259" i="8" s="1"/>
  <c r="S1282" i="8"/>
  <c r="V1282" i="8" s="1"/>
  <c r="S1309" i="8"/>
  <c r="V1309" i="8" s="1"/>
  <c r="S1332" i="8"/>
  <c r="V1332" i="8" s="1"/>
  <c r="S1360" i="8"/>
  <c r="V1360" i="8" s="1"/>
  <c r="S1381" i="8"/>
  <c r="V1381" i="8" s="1"/>
  <c r="S1397" i="8"/>
  <c r="V1397" i="8" s="1"/>
  <c r="S1413" i="8"/>
  <c r="V1413" i="8" s="1"/>
  <c r="S1429" i="8"/>
  <c r="V1429" i="8" s="1"/>
  <c r="S1445" i="8"/>
  <c r="V1445" i="8" s="1"/>
  <c r="S1461" i="8"/>
  <c r="V1461" i="8" s="1"/>
  <c r="S1477" i="8"/>
  <c r="V1477" i="8" s="1"/>
  <c r="S1493" i="8"/>
  <c r="V1493" i="8" s="1"/>
  <c r="S1509" i="8"/>
  <c r="V1509" i="8" s="1"/>
  <c r="S1525" i="8"/>
  <c r="V1525" i="8" s="1"/>
  <c r="S1541" i="8"/>
  <c r="V1541" i="8" s="1"/>
  <c r="S1557" i="8"/>
  <c r="V1557" i="8" s="1"/>
  <c r="S1573" i="8"/>
  <c r="V1573" i="8" s="1"/>
  <c r="S1589" i="8"/>
  <c r="V1589" i="8" s="1"/>
  <c r="S1605" i="8"/>
  <c r="V1605" i="8" s="1"/>
  <c r="S1621" i="8"/>
  <c r="V1621" i="8" s="1"/>
  <c r="S1637" i="8"/>
  <c r="V1637" i="8" s="1"/>
  <c r="S44" i="8"/>
  <c r="V44" i="8" s="1"/>
  <c r="S80" i="8"/>
  <c r="V80" i="8" s="1"/>
  <c r="S114" i="8"/>
  <c r="V114" i="8" s="1"/>
  <c r="S148" i="8"/>
  <c r="V148" i="8" s="1"/>
  <c r="S189" i="8"/>
  <c r="V189" i="8" s="1"/>
  <c r="S225" i="8"/>
  <c r="V225" i="8" s="1"/>
  <c r="S259" i="8"/>
  <c r="V259" i="8" s="1"/>
  <c r="S300" i="8"/>
  <c r="V300" i="8" s="1"/>
  <c r="S336" i="8"/>
  <c r="V336" i="8" s="1"/>
  <c r="S370" i="8"/>
  <c r="V370" i="8" s="1"/>
  <c r="S404" i="8"/>
  <c r="V404" i="8" s="1"/>
  <c r="S445" i="8"/>
  <c r="V445" i="8" s="1"/>
  <c r="S480" i="8"/>
  <c r="V480" i="8" s="1"/>
  <c r="S511" i="8"/>
  <c r="V511" i="8" s="1"/>
  <c r="S540" i="8"/>
  <c r="V540" i="8" s="1"/>
  <c r="S564" i="8"/>
  <c r="V564" i="8" s="1"/>
  <c r="S594" i="8"/>
  <c r="V594" i="8" s="1"/>
  <c r="S624" i="8"/>
  <c r="V624" i="8" s="1"/>
  <c r="S653" i="8"/>
  <c r="V653" i="8" s="1"/>
  <c r="S683" i="8"/>
  <c r="V683" i="8" s="1"/>
  <c r="S707" i="8"/>
  <c r="V707" i="8" s="1"/>
  <c r="S737" i="8"/>
  <c r="V737" i="8" s="1"/>
  <c r="S767" i="8"/>
  <c r="V767" i="8" s="1"/>
  <c r="S796" i="8"/>
  <c r="V796" i="8" s="1"/>
  <c r="S820" i="8"/>
  <c r="V820" i="8" s="1"/>
  <c r="S849" i="8"/>
  <c r="V849" i="8" s="1"/>
  <c r="S876" i="8"/>
  <c r="V876" i="8" s="1"/>
  <c r="S899" i="8"/>
  <c r="V899" i="8" s="1"/>
  <c r="S927" i="8"/>
  <c r="V927" i="8" s="1"/>
  <c r="S950" i="8"/>
  <c r="V950" i="8" s="1"/>
  <c r="S977" i="8"/>
  <c r="V977" i="8" s="1"/>
  <c r="S1004" i="8"/>
  <c r="V1004" i="8" s="1"/>
  <c r="S1027" i="8"/>
  <c r="V1027" i="8" s="1"/>
  <c r="S1055" i="8"/>
  <c r="V1055" i="8" s="1"/>
  <c r="S1078" i="8"/>
  <c r="V1078" i="8" s="1"/>
  <c r="S1105" i="8"/>
  <c r="V1105" i="8" s="1"/>
  <c r="S1132" i="8"/>
  <c r="V1132" i="8" s="1"/>
  <c r="S1155" i="8"/>
  <c r="V1155" i="8" s="1"/>
  <c r="S1183" i="8"/>
  <c r="V1183" i="8" s="1"/>
  <c r="S1206" i="8"/>
  <c r="V1206" i="8" s="1"/>
  <c r="S1233" i="8"/>
  <c r="V1233" i="8" s="1"/>
  <c r="S1260" i="8"/>
  <c r="V1260" i="8" s="1"/>
  <c r="S1283" i="8"/>
  <c r="V1283" i="8" s="1"/>
  <c r="S1311" i="8"/>
  <c r="V1311" i="8" s="1"/>
  <c r="S1334" i="8"/>
  <c r="V1334" i="8" s="1"/>
  <c r="S1361" i="8"/>
  <c r="V1361" i="8" s="1"/>
  <c r="S1382" i="8"/>
  <c r="V1382" i="8" s="1"/>
  <c r="S1398" i="8"/>
  <c r="V1398" i="8" s="1"/>
  <c r="S1414" i="8"/>
  <c r="V1414" i="8" s="1"/>
  <c r="S1430" i="8"/>
  <c r="V1430" i="8" s="1"/>
  <c r="S1446" i="8"/>
  <c r="V1446" i="8" s="1"/>
  <c r="S1462" i="8"/>
  <c r="V1462" i="8" s="1"/>
  <c r="S1478" i="8"/>
  <c r="V1478" i="8" s="1"/>
  <c r="S1494" i="8"/>
  <c r="V1494" i="8" s="1"/>
  <c r="S1510" i="8"/>
  <c r="V1510" i="8" s="1"/>
  <c r="S1526" i="8"/>
  <c r="V1526" i="8" s="1"/>
  <c r="S1542" i="8"/>
  <c r="V1542" i="8" s="1"/>
  <c r="S1558" i="8"/>
  <c r="V1558" i="8" s="1"/>
  <c r="S1574" i="8"/>
  <c r="V1574" i="8" s="1"/>
  <c r="S1590" i="8"/>
  <c r="V1590" i="8" s="1"/>
  <c r="S1606" i="8"/>
  <c r="V1606" i="8" s="1"/>
  <c r="S1622" i="8"/>
  <c r="V1622" i="8" s="1"/>
  <c r="S1638" i="8"/>
  <c r="V1638" i="8" s="1"/>
  <c r="S49" i="8"/>
  <c r="V49" i="8" s="1"/>
  <c r="S83" i="8"/>
  <c r="V83" i="8" s="1"/>
  <c r="S124" i="8"/>
  <c r="V124" i="8" s="1"/>
  <c r="S160" i="8"/>
  <c r="V160" i="8" s="1"/>
  <c r="S194" i="8"/>
  <c r="V194" i="8" s="1"/>
  <c r="S228" i="8"/>
  <c r="V228" i="8" s="1"/>
  <c r="S269" i="8"/>
  <c r="V269" i="8" s="1"/>
  <c r="S305" i="8"/>
  <c r="V305" i="8" s="1"/>
  <c r="S339" i="8"/>
  <c r="V339" i="8" s="1"/>
  <c r="S380" i="8"/>
  <c r="V380" i="8" s="1"/>
  <c r="S416" i="8"/>
  <c r="V416" i="8" s="1"/>
  <c r="S450" i="8"/>
  <c r="V450" i="8" s="1"/>
  <c r="S483" i="8"/>
  <c r="V483" i="8" s="1"/>
  <c r="S514" i="8"/>
  <c r="V514" i="8" s="1"/>
  <c r="S544" i="8"/>
  <c r="V544" i="8" s="1"/>
  <c r="S573" i="8"/>
  <c r="V573" i="8" s="1"/>
  <c r="S603" i="8"/>
  <c r="V603" i="8" s="1"/>
  <c r="S627" i="8"/>
  <c r="V627" i="8" s="1"/>
  <c r="S657" i="8"/>
  <c r="V657" i="8" s="1"/>
  <c r="S687" i="8"/>
  <c r="V687" i="8" s="1"/>
  <c r="S716" i="8"/>
  <c r="V716" i="8" s="1"/>
  <c r="S740" i="8"/>
  <c r="V740" i="8" s="1"/>
  <c r="S770" i="8"/>
  <c r="V770" i="8" s="1"/>
  <c r="S800" i="8"/>
  <c r="V800" i="8" s="1"/>
  <c r="S829" i="8"/>
  <c r="V829" i="8" s="1"/>
  <c r="S852" i="8"/>
  <c r="V852" i="8" s="1"/>
  <c r="S880" i="8"/>
  <c r="V880" i="8" s="1"/>
  <c r="S907" i="8"/>
  <c r="V907" i="8" s="1"/>
  <c r="S930" i="8"/>
  <c r="V930" i="8" s="1"/>
  <c r="S957" i="8"/>
  <c r="V957" i="8" s="1"/>
  <c r="S980" i="8"/>
  <c r="V980" i="8" s="1"/>
  <c r="S1008" i="8"/>
  <c r="V1008" i="8" s="1"/>
  <c r="S1035" i="8"/>
  <c r="V1035" i="8" s="1"/>
  <c r="S1058" i="8"/>
  <c r="V1058" i="8" s="1"/>
  <c r="S1085" i="8"/>
  <c r="V1085" i="8" s="1"/>
  <c r="S1108" i="8"/>
  <c r="V1108" i="8" s="1"/>
  <c r="S1136" i="8"/>
  <c r="V1136" i="8" s="1"/>
  <c r="S1163" i="8"/>
  <c r="V1163" i="8" s="1"/>
  <c r="S1186" i="8"/>
  <c r="V1186" i="8" s="1"/>
  <c r="S1213" i="8"/>
  <c r="V1213" i="8" s="1"/>
  <c r="S1236" i="8"/>
  <c r="V1236" i="8" s="1"/>
  <c r="S1264" i="8"/>
  <c r="V1264" i="8" s="1"/>
  <c r="S1291" i="8"/>
  <c r="V1291" i="8" s="1"/>
  <c r="S1314" i="8"/>
  <c r="V1314" i="8" s="1"/>
  <c r="S1341" i="8"/>
  <c r="V1341" i="8" s="1"/>
  <c r="S1364" i="8"/>
  <c r="V1364" i="8" s="1"/>
  <c r="S1385" i="8"/>
  <c r="V1385" i="8" s="1"/>
  <c r="S1401" i="8"/>
  <c r="V1401" i="8" s="1"/>
  <c r="S1417" i="8"/>
  <c r="V1417" i="8" s="1"/>
  <c r="S1433" i="8"/>
  <c r="V1433" i="8" s="1"/>
  <c r="S1449" i="8"/>
  <c r="V1449" i="8" s="1"/>
  <c r="S1465" i="8"/>
  <c r="V1465" i="8" s="1"/>
  <c r="S45" i="8"/>
  <c r="V45" i="8" s="1"/>
  <c r="S337" i="8"/>
  <c r="V337" i="8" s="1"/>
  <c r="S595" i="8"/>
  <c r="V595" i="8" s="1"/>
  <c r="S827" i="8"/>
  <c r="V827" i="8" s="1"/>
  <c r="S1028" i="8"/>
  <c r="V1028" i="8" s="1"/>
  <c r="S1234" i="8"/>
  <c r="V1234" i="8" s="1"/>
  <c r="S1415" i="8"/>
  <c r="V1415" i="8" s="1"/>
  <c r="S1513" i="8"/>
  <c r="V1513" i="8" s="1"/>
  <c r="S1607" i="8"/>
  <c r="V1607" i="8" s="1"/>
  <c r="S1671" i="8"/>
  <c r="V1671" i="8" s="1"/>
  <c r="S1720" i="8"/>
  <c r="V1720" i="8" s="1"/>
  <c r="S1769" i="8"/>
  <c r="V1769" i="8" s="1"/>
  <c r="S1815" i="8"/>
  <c r="V1815" i="8" s="1"/>
  <c r="S1861" i="8"/>
  <c r="V1861" i="8" s="1"/>
  <c r="S1897" i="8"/>
  <c r="V1897" i="8" s="1"/>
  <c r="S1943" i="8"/>
  <c r="V1943" i="8" s="1"/>
  <c r="S1987" i="8"/>
  <c r="V1987" i="8" s="1"/>
  <c r="S2018" i="8"/>
  <c r="V2018" i="8" s="1"/>
  <c r="S2041" i="8"/>
  <c r="V2041" i="8" s="1"/>
  <c r="S2071" i="8"/>
  <c r="V2071" i="8" s="1"/>
  <c r="S2101" i="8"/>
  <c r="V2101" i="8" s="1"/>
  <c r="S2131" i="8"/>
  <c r="V2131" i="8" s="1"/>
  <c r="S2161" i="8"/>
  <c r="V2161" i="8" s="1"/>
  <c r="S2183" i="8"/>
  <c r="V2183" i="8" s="1"/>
  <c r="S2201" i="8"/>
  <c r="V2201" i="8" s="1"/>
  <c r="S2217" i="8"/>
  <c r="V2217" i="8" s="1"/>
  <c r="S2233" i="8"/>
  <c r="V2233" i="8" s="1"/>
  <c r="S2249" i="8"/>
  <c r="V2249" i="8" s="1"/>
  <c r="S2265" i="8"/>
  <c r="V2265" i="8" s="1"/>
  <c r="S2281" i="8"/>
  <c r="V2281" i="8" s="1"/>
  <c r="S2297" i="8"/>
  <c r="V2297" i="8" s="1"/>
  <c r="S2313" i="8"/>
  <c r="V2313" i="8" s="1"/>
  <c r="S2329" i="8"/>
  <c r="V2329" i="8" s="1"/>
  <c r="S2345" i="8"/>
  <c r="V2345" i="8" s="1"/>
  <c r="S2361" i="8"/>
  <c r="V2361" i="8" s="1"/>
  <c r="S2377" i="8"/>
  <c r="V2377" i="8" s="1"/>
  <c r="S2393" i="8"/>
  <c r="V2393" i="8" s="1"/>
  <c r="S2409" i="8"/>
  <c r="V2409" i="8" s="1"/>
  <c r="S2425" i="8"/>
  <c r="V2425" i="8" s="1"/>
  <c r="S2441" i="8"/>
  <c r="V2441" i="8" s="1"/>
  <c r="S2457" i="8"/>
  <c r="V2457" i="8" s="1"/>
  <c r="S2473" i="8"/>
  <c r="V2473" i="8" s="1"/>
  <c r="S2489" i="8"/>
  <c r="V2489" i="8" s="1"/>
  <c r="S2505" i="8"/>
  <c r="V2505" i="8" s="1"/>
  <c r="S2521" i="8"/>
  <c r="V2521" i="8" s="1"/>
  <c r="S2537" i="8"/>
  <c r="V2537" i="8" s="1"/>
  <c r="S2553" i="8"/>
  <c r="V2553" i="8" s="1"/>
  <c r="S2569" i="8"/>
  <c r="V2569" i="8" s="1"/>
  <c r="S2585" i="8"/>
  <c r="V2585" i="8" s="1"/>
  <c r="S2601" i="8"/>
  <c r="V2601" i="8" s="1"/>
  <c r="S2617" i="8"/>
  <c r="V2617" i="8" s="1"/>
  <c r="S2633" i="8"/>
  <c r="V2633" i="8" s="1"/>
  <c r="S2649" i="8"/>
  <c r="V2649" i="8" s="1"/>
  <c r="S2665" i="8"/>
  <c r="V2665" i="8" s="1"/>
  <c r="S2681" i="8"/>
  <c r="V2681" i="8" s="1"/>
  <c r="S2697" i="8"/>
  <c r="V2697" i="8" s="1"/>
  <c r="S2713" i="8"/>
  <c r="V2713" i="8" s="1"/>
  <c r="S2729" i="8"/>
  <c r="V2729" i="8" s="1"/>
  <c r="S2745" i="8"/>
  <c r="V2745" i="8" s="1"/>
  <c r="S2761" i="8"/>
  <c r="V2761" i="8" s="1"/>
  <c r="S2777" i="8"/>
  <c r="V2777" i="8" s="1"/>
  <c r="S2793" i="8"/>
  <c r="V2793" i="8" s="1"/>
  <c r="S2809" i="8"/>
  <c r="V2809" i="8" s="1"/>
  <c r="S2825" i="8"/>
  <c r="V2825" i="8" s="1"/>
  <c r="S2841" i="8"/>
  <c r="V2841" i="8" s="1"/>
  <c r="S2857" i="8"/>
  <c r="V2857" i="8" s="1"/>
  <c r="S2873" i="8"/>
  <c r="V2873" i="8" s="1"/>
  <c r="S2889" i="8"/>
  <c r="V2889" i="8" s="1"/>
  <c r="S2905" i="8"/>
  <c r="V2905" i="8" s="1"/>
  <c r="S2921" i="8"/>
  <c r="V2921" i="8" s="1"/>
  <c r="S2937" i="8"/>
  <c r="V2937" i="8" s="1"/>
  <c r="S2953" i="8"/>
  <c r="V2953" i="8" s="1"/>
  <c r="S2969" i="8"/>
  <c r="V2969" i="8" s="1"/>
  <c r="S2985" i="8"/>
  <c r="V2985" i="8" s="1"/>
  <c r="S3001" i="8"/>
  <c r="V3001" i="8" s="1"/>
  <c r="S3017" i="8"/>
  <c r="V3017" i="8" s="1"/>
  <c r="S3033" i="8"/>
  <c r="V3033" i="8" s="1"/>
  <c r="S3049" i="8"/>
  <c r="V3049" i="8" s="1"/>
  <c r="S3065" i="8"/>
  <c r="V3065" i="8" s="1"/>
  <c r="S3081" i="8"/>
  <c r="V3081" i="8" s="1"/>
  <c r="S3097" i="8"/>
  <c r="V3097" i="8" s="1"/>
  <c r="S3113" i="8"/>
  <c r="V3113" i="8" s="1"/>
  <c r="S3129" i="8"/>
  <c r="V3129" i="8" s="1"/>
  <c r="S3145" i="8"/>
  <c r="V3145" i="8" s="1"/>
  <c r="S3161" i="8"/>
  <c r="V3161" i="8" s="1"/>
  <c r="S3177" i="8"/>
  <c r="V3177" i="8" s="1"/>
  <c r="S3193" i="8"/>
  <c r="V3193" i="8" s="1"/>
  <c r="S3209" i="8"/>
  <c r="V3209" i="8" s="1"/>
  <c r="S3225" i="8"/>
  <c r="V3225" i="8" s="1"/>
  <c r="S3241" i="8"/>
  <c r="V3241" i="8" s="1"/>
  <c r="S3257" i="8"/>
  <c r="V3257" i="8" s="1"/>
  <c r="S3273" i="8"/>
  <c r="V3273" i="8" s="1"/>
  <c r="S3289" i="8"/>
  <c r="V3289" i="8" s="1"/>
  <c r="S48" i="8"/>
  <c r="V48" i="8" s="1"/>
  <c r="S338" i="8"/>
  <c r="V338" i="8" s="1"/>
  <c r="S596" i="8"/>
  <c r="V596" i="8" s="1"/>
  <c r="S828" i="8"/>
  <c r="V828" i="8" s="1"/>
  <c r="S1030" i="8"/>
  <c r="V1030" i="8" s="1"/>
  <c r="S1235" i="8"/>
  <c r="V1235" i="8" s="1"/>
  <c r="S1416" i="8"/>
  <c r="V1416" i="8" s="1"/>
  <c r="S1527" i="8"/>
  <c r="V1527" i="8" s="1"/>
  <c r="S1608" i="8"/>
  <c r="V1608" i="8" s="1"/>
  <c r="S1672" i="8"/>
  <c r="V1672" i="8" s="1"/>
  <c r="S1721" i="8"/>
  <c r="V1721" i="8" s="1"/>
  <c r="S1779" i="8"/>
  <c r="V1779" i="8" s="1"/>
  <c r="S1816" i="8"/>
  <c r="V1816" i="8" s="1"/>
  <c r="S1862" i="8"/>
  <c r="V1862" i="8" s="1"/>
  <c r="S1907" i="8"/>
  <c r="V1907" i="8" s="1"/>
  <c r="S1944" i="8"/>
  <c r="V1944" i="8" s="1"/>
  <c r="S1989" i="8"/>
  <c r="V1989" i="8" s="1"/>
  <c r="S2019" i="8"/>
  <c r="V2019" i="8" s="1"/>
  <c r="S2049" i="8"/>
  <c r="V2049" i="8" s="1"/>
  <c r="S2072" i="8"/>
  <c r="V2072" i="8" s="1"/>
  <c r="S2102" i="8"/>
  <c r="V2102" i="8" s="1"/>
  <c r="S2132" i="8"/>
  <c r="V2132" i="8" s="1"/>
  <c r="S2162" i="8"/>
  <c r="V2162" i="8" s="1"/>
  <c r="S2184" i="8"/>
  <c r="V2184" i="8" s="1"/>
  <c r="S2202" i="8"/>
  <c r="V2202" i="8" s="1"/>
  <c r="S2218" i="8"/>
  <c r="V2218" i="8" s="1"/>
  <c r="S2234" i="8"/>
  <c r="V2234" i="8" s="1"/>
  <c r="S2250" i="8"/>
  <c r="V2250" i="8" s="1"/>
  <c r="S2266" i="8"/>
  <c r="V2266" i="8" s="1"/>
  <c r="S2282" i="8"/>
  <c r="V2282" i="8" s="1"/>
  <c r="S2298" i="8"/>
  <c r="V2298" i="8" s="1"/>
  <c r="S2314" i="8"/>
  <c r="V2314" i="8" s="1"/>
  <c r="S2330" i="8"/>
  <c r="V2330" i="8" s="1"/>
  <c r="S2346" i="8"/>
  <c r="V2346" i="8" s="1"/>
  <c r="S2362" i="8"/>
  <c r="V2362" i="8" s="1"/>
  <c r="S2378" i="8"/>
  <c r="V2378" i="8" s="1"/>
  <c r="S2394" i="8"/>
  <c r="V2394" i="8" s="1"/>
  <c r="S2410" i="8"/>
  <c r="V2410" i="8" s="1"/>
  <c r="S2426" i="8"/>
  <c r="V2426" i="8" s="1"/>
  <c r="S2442" i="8"/>
  <c r="V2442" i="8" s="1"/>
  <c r="S2458" i="8"/>
  <c r="V2458" i="8" s="1"/>
  <c r="S2474" i="8"/>
  <c r="V2474" i="8" s="1"/>
  <c r="S2490" i="8"/>
  <c r="V2490" i="8" s="1"/>
  <c r="S2506" i="8"/>
  <c r="V2506" i="8" s="1"/>
  <c r="S2522" i="8"/>
  <c r="V2522" i="8" s="1"/>
  <c r="S2538" i="8"/>
  <c r="V2538" i="8" s="1"/>
  <c r="S2554" i="8"/>
  <c r="V2554" i="8" s="1"/>
  <c r="S2570" i="8"/>
  <c r="V2570" i="8" s="1"/>
  <c r="S2586" i="8"/>
  <c r="V2586" i="8" s="1"/>
  <c r="S2602" i="8"/>
  <c r="V2602" i="8" s="1"/>
  <c r="S2618" i="8"/>
  <c r="V2618" i="8" s="1"/>
  <c r="S2634" i="8"/>
  <c r="V2634" i="8" s="1"/>
  <c r="S2650" i="8"/>
  <c r="V2650" i="8" s="1"/>
  <c r="S2666" i="8"/>
  <c r="V2666" i="8" s="1"/>
  <c r="S2682" i="8"/>
  <c r="V2682" i="8" s="1"/>
  <c r="S2698" i="8"/>
  <c r="V2698" i="8" s="1"/>
  <c r="S2714" i="8"/>
  <c r="V2714" i="8" s="1"/>
  <c r="S2730" i="8"/>
  <c r="V2730" i="8" s="1"/>
  <c r="S2746" i="8"/>
  <c r="V2746" i="8" s="1"/>
  <c r="S2762" i="8"/>
  <c r="V2762" i="8" s="1"/>
  <c r="S2778" i="8"/>
  <c r="V2778" i="8" s="1"/>
  <c r="S2794" i="8"/>
  <c r="V2794" i="8" s="1"/>
  <c r="S2810" i="8"/>
  <c r="V2810" i="8" s="1"/>
  <c r="S2826" i="8"/>
  <c r="V2826" i="8" s="1"/>
  <c r="S2842" i="8"/>
  <c r="V2842" i="8" s="1"/>
  <c r="S2858" i="8"/>
  <c r="V2858" i="8" s="1"/>
  <c r="S2874" i="8"/>
  <c r="V2874" i="8" s="1"/>
  <c r="S2890" i="8"/>
  <c r="V2890" i="8" s="1"/>
  <c r="S2906" i="8"/>
  <c r="V2906" i="8" s="1"/>
  <c r="S2922" i="8"/>
  <c r="V2922" i="8" s="1"/>
  <c r="S2938" i="8"/>
  <c r="V2938" i="8" s="1"/>
  <c r="S2954" i="8"/>
  <c r="V2954" i="8" s="1"/>
  <c r="S2970" i="8"/>
  <c r="V2970" i="8" s="1"/>
  <c r="S2986" i="8"/>
  <c r="V2986" i="8" s="1"/>
  <c r="S3002" i="8"/>
  <c r="V3002" i="8" s="1"/>
  <c r="S3018" i="8"/>
  <c r="V3018" i="8" s="1"/>
  <c r="S3034" i="8"/>
  <c r="V3034" i="8" s="1"/>
  <c r="S3050" i="8"/>
  <c r="V3050" i="8" s="1"/>
  <c r="S3066" i="8"/>
  <c r="V3066" i="8" s="1"/>
  <c r="S3082" i="8"/>
  <c r="V3082" i="8" s="1"/>
  <c r="S3098" i="8"/>
  <c r="V3098" i="8" s="1"/>
  <c r="S3114" i="8"/>
  <c r="V3114" i="8" s="1"/>
  <c r="S3130" i="8"/>
  <c r="V3130" i="8" s="1"/>
  <c r="S3146" i="8"/>
  <c r="V3146" i="8" s="1"/>
  <c r="S3162" i="8"/>
  <c r="V3162" i="8" s="1"/>
  <c r="S3178" i="8"/>
  <c r="V3178" i="8" s="1"/>
  <c r="S3194" i="8"/>
  <c r="V3194" i="8" s="1"/>
  <c r="S3210" i="8"/>
  <c r="V3210" i="8" s="1"/>
  <c r="S3226" i="8"/>
  <c r="V3226" i="8" s="1"/>
  <c r="S3242" i="8"/>
  <c r="V3242" i="8" s="1"/>
  <c r="S3258" i="8"/>
  <c r="V3258" i="8" s="1"/>
  <c r="S3274" i="8"/>
  <c r="V3274" i="8" s="1"/>
  <c r="S3290" i="8"/>
  <c r="V3290" i="8" s="1"/>
  <c r="S81" i="8"/>
  <c r="V81" i="8" s="1"/>
  <c r="S371" i="8"/>
  <c r="V371" i="8" s="1"/>
  <c r="S625" i="8"/>
  <c r="V625" i="8" s="1"/>
  <c r="S850" i="8"/>
  <c r="V850" i="8" s="1"/>
  <c r="S1056" i="8"/>
  <c r="V1056" i="8" s="1"/>
  <c r="S1261" i="8"/>
  <c r="V1261" i="8" s="1"/>
  <c r="S1431" i="8"/>
  <c r="V1431" i="8" s="1"/>
  <c r="S1528" i="8"/>
  <c r="V1528" i="8" s="1"/>
  <c r="S1609" i="8"/>
  <c r="V1609" i="8" s="1"/>
  <c r="S1673" i="8"/>
  <c r="V1673" i="8" s="1"/>
  <c r="S1733" i="8"/>
  <c r="V1733" i="8" s="1"/>
  <c r="S1781" i="8"/>
  <c r="V1781" i="8" s="1"/>
  <c r="S1817" i="8"/>
  <c r="V1817" i="8" s="1"/>
  <c r="S1863" i="8"/>
  <c r="V1863" i="8" s="1"/>
  <c r="S1909" i="8"/>
  <c r="V1909" i="8" s="1"/>
  <c r="S1945" i="8"/>
  <c r="V1945" i="8" s="1"/>
  <c r="S1990" i="8"/>
  <c r="V1990" i="8" s="1"/>
  <c r="S2020" i="8"/>
  <c r="V2020" i="8" s="1"/>
  <c r="S2050" i="8"/>
  <c r="V2050" i="8" s="1"/>
  <c r="S2073" i="8"/>
  <c r="V2073" i="8" s="1"/>
  <c r="S2103" i="8"/>
  <c r="V2103" i="8" s="1"/>
  <c r="S2133" i="8"/>
  <c r="V2133" i="8" s="1"/>
  <c r="S2163" i="8"/>
  <c r="V2163" i="8" s="1"/>
  <c r="S2185" i="8"/>
  <c r="V2185" i="8" s="1"/>
  <c r="S2203" i="8"/>
  <c r="V2203" i="8" s="1"/>
  <c r="S2219" i="8"/>
  <c r="V2219" i="8" s="1"/>
  <c r="S2235" i="8"/>
  <c r="V2235" i="8" s="1"/>
  <c r="S2251" i="8"/>
  <c r="V2251" i="8" s="1"/>
  <c r="S2267" i="8"/>
  <c r="V2267" i="8" s="1"/>
  <c r="S2283" i="8"/>
  <c r="V2283" i="8" s="1"/>
  <c r="S2299" i="8"/>
  <c r="V2299" i="8" s="1"/>
  <c r="S2315" i="8"/>
  <c r="V2315" i="8" s="1"/>
  <c r="S2331" i="8"/>
  <c r="V2331" i="8" s="1"/>
  <c r="S2347" i="8"/>
  <c r="V2347" i="8" s="1"/>
  <c r="S2363" i="8"/>
  <c r="V2363" i="8" s="1"/>
  <c r="S2379" i="8"/>
  <c r="V2379" i="8" s="1"/>
  <c r="S2395" i="8"/>
  <c r="V2395" i="8" s="1"/>
  <c r="S2411" i="8"/>
  <c r="V2411" i="8" s="1"/>
  <c r="S2427" i="8"/>
  <c r="V2427" i="8" s="1"/>
  <c r="S2443" i="8"/>
  <c r="V2443" i="8" s="1"/>
  <c r="S2459" i="8"/>
  <c r="V2459" i="8" s="1"/>
  <c r="S2475" i="8"/>
  <c r="V2475" i="8" s="1"/>
  <c r="S2491" i="8"/>
  <c r="V2491" i="8" s="1"/>
  <c r="S2507" i="8"/>
  <c r="V2507" i="8" s="1"/>
  <c r="S2523" i="8"/>
  <c r="V2523" i="8" s="1"/>
  <c r="S2539" i="8"/>
  <c r="V2539" i="8" s="1"/>
  <c r="S2555" i="8"/>
  <c r="V2555" i="8" s="1"/>
  <c r="S2571" i="8"/>
  <c r="V2571" i="8" s="1"/>
  <c r="S2587" i="8"/>
  <c r="V2587" i="8" s="1"/>
  <c r="S2603" i="8"/>
  <c r="V2603" i="8" s="1"/>
  <c r="S2619" i="8"/>
  <c r="V2619" i="8" s="1"/>
  <c r="S2635" i="8"/>
  <c r="V2635" i="8" s="1"/>
  <c r="S2651" i="8"/>
  <c r="V2651" i="8" s="1"/>
  <c r="S2667" i="8"/>
  <c r="V2667" i="8" s="1"/>
  <c r="S2683" i="8"/>
  <c r="V2683" i="8" s="1"/>
  <c r="S2699" i="8"/>
  <c r="V2699" i="8" s="1"/>
  <c r="S2715" i="8"/>
  <c r="V2715" i="8" s="1"/>
  <c r="S2731" i="8"/>
  <c r="V2731" i="8" s="1"/>
  <c r="S2747" i="8"/>
  <c r="V2747" i="8" s="1"/>
  <c r="S2763" i="8"/>
  <c r="V2763" i="8" s="1"/>
  <c r="S2779" i="8"/>
  <c r="V2779" i="8" s="1"/>
  <c r="S2795" i="8"/>
  <c r="V2795" i="8" s="1"/>
  <c r="S2811" i="8"/>
  <c r="V2811" i="8" s="1"/>
  <c r="S2827" i="8"/>
  <c r="V2827" i="8" s="1"/>
  <c r="S2843" i="8"/>
  <c r="V2843" i="8" s="1"/>
  <c r="S2859" i="8"/>
  <c r="V2859" i="8" s="1"/>
  <c r="S2875" i="8"/>
  <c r="V2875" i="8" s="1"/>
  <c r="S2891" i="8"/>
  <c r="V2891" i="8" s="1"/>
  <c r="S2907" i="8"/>
  <c r="V2907" i="8" s="1"/>
  <c r="S2923" i="8"/>
  <c r="V2923" i="8" s="1"/>
  <c r="S2939" i="8"/>
  <c r="V2939" i="8" s="1"/>
  <c r="S2955" i="8"/>
  <c r="V2955" i="8" s="1"/>
  <c r="S2971" i="8"/>
  <c r="V2971" i="8" s="1"/>
  <c r="S2987" i="8"/>
  <c r="V2987" i="8" s="1"/>
  <c r="S3003" i="8"/>
  <c r="V3003" i="8" s="1"/>
  <c r="S3019" i="8"/>
  <c r="V3019" i="8" s="1"/>
  <c r="S3035" i="8"/>
  <c r="V3035" i="8" s="1"/>
  <c r="S3051" i="8"/>
  <c r="V3051" i="8" s="1"/>
  <c r="S3067" i="8"/>
  <c r="V3067" i="8" s="1"/>
  <c r="S3083" i="8"/>
  <c r="V3083" i="8" s="1"/>
  <c r="S3099" i="8"/>
  <c r="V3099" i="8" s="1"/>
  <c r="S3115" i="8"/>
  <c r="V3115" i="8" s="1"/>
  <c r="S3131" i="8"/>
  <c r="V3131" i="8" s="1"/>
  <c r="S3147" i="8"/>
  <c r="V3147" i="8" s="1"/>
  <c r="S3163" i="8"/>
  <c r="V3163" i="8" s="1"/>
  <c r="S3179" i="8"/>
  <c r="V3179" i="8" s="1"/>
  <c r="S3195" i="8"/>
  <c r="V3195" i="8" s="1"/>
  <c r="S3211" i="8"/>
  <c r="V3211" i="8" s="1"/>
  <c r="S3227" i="8"/>
  <c r="V3227" i="8" s="1"/>
  <c r="S3243" i="8"/>
  <c r="V3243" i="8" s="1"/>
  <c r="S3259" i="8"/>
  <c r="V3259" i="8" s="1"/>
  <c r="S3275" i="8"/>
  <c r="V3275" i="8" s="1"/>
  <c r="S3291" i="8"/>
  <c r="V3291" i="8" s="1"/>
  <c r="S82" i="8"/>
  <c r="V82" i="8" s="1"/>
  <c r="S372" i="8"/>
  <c r="V372" i="8" s="1"/>
  <c r="S626" i="8"/>
  <c r="V626" i="8" s="1"/>
  <c r="S851" i="8"/>
  <c r="V851" i="8" s="1"/>
  <c r="S1057" i="8"/>
  <c r="V1057" i="8" s="1"/>
  <c r="S1263" i="8"/>
  <c r="V1263" i="8" s="1"/>
  <c r="S1432" i="8"/>
  <c r="V1432" i="8" s="1"/>
  <c r="S1529" i="8"/>
  <c r="V1529" i="8" s="1"/>
  <c r="S1623" i="8"/>
  <c r="V1623" i="8" s="1"/>
  <c r="S1685" i="8"/>
  <c r="V1685" i="8" s="1"/>
  <c r="S1734" i="8"/>
  <c r="V1734" i="8" s="1"/>
  <c r="S1782" i="8"/>
  <c r="V1782" i="8" s="1"/>
  <c r="S1827" i="8"/>
  <c r="V1827" i="8" s="1"/>
  <c r="S1864" i="8"/>
  <c r="V1864" i="8" s="1"/>
  <c r="S1910" i="8"/>
  <c r="V1910" i="8" s="1"/>
  <c r="S1955" i="8"/>
  <c r="V1955" i="8" s="1"/>
  <c r="S1991" i="8"/>
  <c r="V1991" i="8" s="1"/>
  <c r="S2021" i="8"/>
  <c r="V2021" i="8" s="1"/>
  <c r="S2051" i="8"/>
  <c r="V2051" i="8" s="1"/>
  <c r="S2081" i="8"/>
  <c r="V2081" i="8" s="1"/>
  <c r="S2104" i="8"/>
  <c r="V2104" i="8" s="1"/>
  <c r="S2134" i="8"/>
  <c r="V2134" i="8" s="1"/>
  <c r="S2164" i="8"/>
  <c r="V2164" i="8" s="1"/>
  <c r="S2188" i="8"/>
  <c r="V2188" i="8" s="1"/>
  <c r="S2204" i="8"/>
  <c r="V2204" i="8" s="1"/>
  <c r="S2220" i="8"/>
  <c r="V2220" i="8" s="1"/>
  <c r="S2236" i="8"/>
  <c r="V2236" i="8" s="1"/>
  <c r="S2252" i="8"/>
  <c r="V2252" i="8" s="1"/>
  <c r="S2268" i="8"/>
  <c r="V2268" i="8" s="1"/>
  <c r="S2284" i="8"/>
  <c r="V2284" i="8" s="1"/>
  <c r="S2300" i="8"/>
  <c r="V2300" i="8" s="1"/>
  <c r="S2316" i="8"/>
  <c r="V2316" i="8" s="1"/>
  <c r="S2332" i="8"/>
  <c r="V2332" i="8" s="1"/>
  <c r="S2348" i="8"/>
  <c r="V2348" i="8" s="1"/>
  <c r="S2364" i="8"/>
  <c r="V2364" i="8" s="1"/>
  <c r="S2380" i="8"/>
  <c r="V2380" i="8" s="1"/>
  <c r="S2396" i="8"/>
  <c r="V2396" i="8" s="1"/>
  <c r="S2412" i="8"/>
  <c r="V2412" i="8" s="1"/>
  <c r="S2428" i="8"/>
  <c r="V2428" i="8" s="1"/>
  <c r="S2444" i="8"/>
  <c r="V2444" i="8" s="1"/>
  <c r="S2460" i="8"/>
  <c r="V2460" i="8" s="1"/>
  <c r="S2476" i="8"/>
  <c r="V2476" i="8" s="1"/>
  <c r="S2492" i="8"/>
  <c r="V2492" i="8" s="1"/>
  <c r="S2508" i="8"/>
  <c r="V2508" i="8" s="1"/>
  <c r="S2524" i="8"/>
  <c r="V2524" i="8" s="1"/>
  <c r="S2540" i="8"/>
  <c r="V2540" i="8" s="1"/>
  <c r="S2556" i="8"/>
  <c r="V2556" i="8" s="1"/>
  <c r="S2572" i="8"/>
  <c r="V2572" i="8" s="1"/>
  <c r="S2588" i="8"/>
  <c r="V2588" i="8" s="1"/>
  <c r="S2604" i="8"/>
  <c r="V2604" i="8" s="1"/>
  <c r="S2620" i="8"/>
  <c r="V2620" i="8" s="1"/>
  <c r="S2636" i="8"/>
  <c r="V2636" i="8" s="1"/>
  <c r="S2652" i="8"/>
  <c r="V2652" i="8" s="1"/>
  <c r="S2668" i="8"/>
  <c r="V2668" i="8" s="1"/>
  <c r="S2684" i="8"/>
  <c r="V2684" i="8" s="1"/>
  <c r="S2700" i="8"/>
  <c r="V2700" i="8" s="1"/>
  <c r="S2716" i="8"/>
  <c r="V2716" i="8" s="1"/>
  <c r="S2732" i="8"/>
  <c r="V2732" i="8" s="1"/>
  <c r="S2748" i="8"/>
  <c r="V2748" i="8" s="1"/>
  <c r="S2764" i="8"/>
  <c r="V2764" i="8" s="1"/>
  <c r="S2780" i="8"/>
  <c r="V2780" i="8" s="1"/>
  <c r="S2796" i="8"/>
  <c r="V2796" i="8" s="1"/>
  <c r="S2812" i="8"/>
  <c r="V2812" i="8" s="1"/>
  <c r="S2828" i="8"/>
  <c r="V2828" i="8" s="1"/>
  <c r="S2844" i="8"/>
  <c r="V2844" i="8" s="1"/>
  <c r="S2860" i="8"/>
  <c r="V2860" i="8" s="1"/>
  <c r="S2876" i="8"/>
  <c r="V2876" i="8" s="1"/>
  <c r="S2892" i="8"/>
  <c r="V2892" i="8" s="1"/>
  <c r="S2908" i="8"/>
  <c r="V2908" i="8" s="1"/>
  <c r="S2924" i="8"/>
  <c r="V2924" i="8" s="1"/>
  <c r="S2940" i="8"/>
  <c r="V2940" i="8" s="1"/>
  <c r="S2956" i="8"/>
  <c r="V2956" i="8" s="1"/>
  <c r="S2972" i="8"/>
  <c r="V2972" i="8" s="1"/>
  <c r="S2988" i="8"/>
  <c r="V2988" i="8" s="1"/>
  <c r="S3004" i="8"/>
  <c r="V3004" i="8" s="1"/>
  <c r="S3020" i="8"/>
  <c r="V3020" i="8" s="1"/>
  <c r="S3036" i="8"/>
  <c r="V3036" i="8" s="1"/>
  <c r="S3052" i="8"/>
  <c r="V3052" i="8" s="1"/>
  <c r="S3068" i="8"/>
  <c r="V3068" i="8" s="1"/>
  <c r="S3084" i="8"/>
  <c r="V3084" i="8" s="1"/>
  <c r="S3100" i="8"/>
  <c r="V3100" i="8" s="1"/>
  <c r="S3116" i="8"/>
  <c r="V3116" i="8" s="1"/>
  <c r="S3132" i="8"/>
  <c r="V3132" i="8" s="1"/>
  <c r="S3148" i="8"/>
  <c r="V3148" i="8" s="1"/>
  <c r="S3164" i="8"/>
  <c r="V3164" i="8" s="1"/>
  <c r="S3180" i="8"/>
  <c r="V3180" i="8" s="1"/>
  <c r="S3196" i="8"/>
  <c r="V3196" i="8" s="1"/>
  <c r="S3212" i="8"/>
  <c r="V3212" i="8" s="1"/>
  <c r="S3228" i="8"/>
  <c r="V3228" i="8" s="1"/>
  <c r="S3244" i="8"/>
  <c r="V3244" i="8" s="1"/>
  <c r="S3260" i="8"/>
  <c r="V3260" i="8" s="1"/>
  <c r="S3276" i="8"/>
  <c r="V3276" i="8" s="1"/>
  <c r="S115" i="8"/>
  <c r="V115" i="8" s="1"/>
  <c r="S412" i="8"/>
  <c r="V412" i="8" s="1"/>
  <c r="S655" i="8"/>
  <c r="V655" i="8" s="1"/>
  <c r="S877" i="8"/>
  <c r="V877" i="8" s="1"/>
  <c r="S1083" i="8"/>
  <c r="V1083" i="8" s="1"/>
  <c r="S1284" i="8"/>
  <c r="V1284" i="8" s="1"/>
  <c r="S1447" i="8"/>
  <c r="V1447" i="8" s="1"/>
  <c r="S1543" i="8"/>
  <c r="V1543" i="8" s="1"/>
  <c r="S1624" i="8"/>
  <c r="V1624" i="8" s="1"/>
  <c r="S1686" i="8"/>
  <c r="V1686" i="8" s="1"/>
  <c r="S1735" i="8"/>
  <c r="V1735" i="8" s="1"/>
  <c r="S1783" i="8"/>
  <c r="V1783" i="8" s="1"/>
  <c r="S1829" i="8"/>
  <c r="V1829" i="8" s="1"/>
  <c r="S1865" i="8"/>
  <c r="V1865" i="8" s="1"/>
  <c r="S1911" i="8"/>
  <c r="V1911" i="8" s="1"/>
  <c r="S1957" i="8"/>
  <c r="V1957" i="8" s="1"/>
  <c r="S1992" i="8"/>
  <c r="V1992" i="8" s="1"/>
  <c r="S2022" i="8"/>
  <c r="V2022" i="8" s="1"/>
  <c r="S2052" i="8"/>
  <c r="V2052" i="8" s="1"/>
  <c r="S2082" i="8"/>
  <c r="V2082" i="8" s="1"/>
  <c r="S2105" i="8"/>
  <c r="V2105" i="8" s="1"/>
  <c r="S2135" i="8"/>
  <c r="V2135" i="8" s="1"/>
  <c r="S2165" i="8"/>
  <c r="V2165" i="8" s="1"/>
  <c r="S2189" i="8"/>
  <c r="V2189" i="8" s="1"/>
  <c r="S2205" i="8"/>
  <c r="V2205" i="8" s="1"/>
  <c r="S2221" i="8"/>
  <c r="V2221" i="8" s="1"/>
  <c r="S2237" i="8"/>
  <c r="V2237" i="8" s="1"/>
  <c r="S2253" i="8"/>
  <c r="V2253" i="8" s="1"/>
  <c r="S2269" i="8"/>
  <c r="V2269" i="8" s="1"/>
  <c r="S2285" i="8"/>
  <c r="V2285" i="8" s="1"/>
  <c r="S2301" i="8"/>
  <c r="V2301" i="8" s="1"/>
  <c r="S2317" i="8"/>
  <c r="V2317" i="8" s="1"/>
  <c r="S2333" i="8"/>
  <c r="V2333" i="8" s="1"/>
  <c r="S2349" i="8"/>
  <c r="V2349" i="8" s="1"/>
  <c r="S2365" i="8"/>
  <c r="V2365" i="8" s="1"/>
  <c r="S2381" i="8"/>
  <c r="V2381" i="8" s="1"/>
  <c r="S2397" i="8"/>
  <c r="V2397" i="8" s="1"/>
  <c r="S2413" i="8"/>
  <c r="V2413" i="8" s="1"/>
  <c r="S2429" i="8"/>
  <c r="V2429" i="8" s="1"/>
  <c r="S2445" i="8"/>
  <c r="V2445" i="8" s="1"/>
  <c r="S2461" i="8"/>
  <c r="V2461" i="8" s="1"/>
  <c r="S2477" i="8"/>
  <c r="V2477" i="8" s="1"/>
  <c r="S2493" i="8"/>
  <c r="V2493" i="8" s="1"/>
  <c r="S2509" i="8"/>
  <c r="V2509" i="8" s="1"/>
  <c r="S2525" i="8"/>
  <c r="V2525" i="8" s="1"/>
  <c r="S2541" i="8"/>
  <c r="V2541" i="8" s="1"/>
  <c r="S2557" i="8"/>
  <c r="V2557" i="8" s="1"/>
  <c r="S2573" i="8"/>
  <c r="V2573" i="8" s="1"/>
  <c r="S2589" i="8"/>
  <c r="V2589" i="8" s="1"/>
  <c r="S2605" i="8"/>
  <c r="V2605" i="8" s="1"/>
  <c r="S2621" i="8"/>
  <c r="V2621" i="8" s="1"/>
  <c r="S2637" i="8"/>
  <c r="V2637" i="8" s="1"/>
  <c r="S2653" i="8"/>
  <c r="V2653" i="8" s="1"/>
  <c r="S2669" i="8"/>
  <c r="V2669" i="8" s="1"/>
  <c r="S2685" i="8"/>
  <c r="V2685" i="8" s="1"/>
  <c r="S2701" i="8"/>
  <c r="V2701" i="8" s="1"/>
  <c r="S2717" i="8"/>
  <c r="V2717" i="8" s="1"/>
  <c r="S2733" i="8"/>
  <c r="V2733" i="8" s="1"/>
  <c r="S2749" i="8"/>
  <c r="V2749" i="8" s="1"/>
  <c r="S2765" i="8"/>
  <c r="V2765" i="8" s="1"/>
  <c r="S2781" i="8"/>
  <c r="V2781" i="8" s="1"/>
  <c r="S2797" i="8"/>
  <c r="V2797" i="8" s="1"/>
  <c r="S2813" i="8"/>
  <c r="V2813" i="8" s="1"/>
  <c r="S2829" i="8"/>
  <c r="V2829" i="8" s="1"/>
  <c r="S2845" i="8"/>
  <c r="V2845" i="8" s="1"/>
  <c r="S2861" i="8"/>
  <c r="V2861" i="8" s="1"/>
  <c r="S2877" i="8"/>
  <c r="V2877" i="8" s="1"/>
  <c r="S2893" i="8"/>
  <c r="V2893" i="8" s="1"/>
  <c r="S2909" i="8"/>
  <c r="V2909" i="8" s="1"/>
  <c r="S2925" i="8"/>
  <c r="V2925" i="8" s="1"/>
  <c r="S2941" i="8"/>
  <c r="V2941" i="8" s="1"/>
  <c r="S2957" i="8"/>
  <c r="V2957" i="8" s="1"/>
  <c r="S2973" i="8"/>
  <c r="V2973" i="8" s="1"/>
  <c r="S2989" i="8"/>
  <c r="V2989" i="8" s="1"/>
  <c r="S3005" i="8"/>
  <c r="V3005" i="8" s="1"/>
  <c r="S3021" i="8"/>
  <c r="V3021" i="8" s="1"/>
  <c r="S3037" i="8"/>
  <c r="V3037" i="8" s="1"/>
  <c r="S3053" i="8"/>
  <c r="V3053" i="8" s="1"/>
  <c r="S3069" i="8"/>
  <c r="V3069" i="8" s="1"/>
  <c r="S3085" i="8"/>
  <c r="V3085" i="8" s="1"/>
  <c r="S3101" i="8"/>
  <c r="V3101" i="8" s="1"/>
  <c r="S3117" i="8"/>
  <c r="V3117" i="8" s="1"/>
  <c r="S3133" i="8"/>
  <c r="V3133" i="8" s="1"/>
  <c r="S3149" i="8"/>
  <c r="V3149" i="8" s="1"/>
  <c r="S3165" i="8"/>
  <c r="V3165" i="8" s="1"/>
  <c r="S3181" i="8"/>
  <c r="V3181" i="8" s="1"/>
  <c r="S3197" i="8"/>
  <c r="V3197" i="8" s="1"/>
  <c r="S3213" i="8"/>
  <c r="V3213" i="8" s="1"/>
  <c r="S3229" i="8"/>
  <c r="V3229" i="8" s="1"/>
  <c r="S3245" i="8"/>
  <c r="V3245" i="8" s="1"/>
  <c r="S3261" i="8"/>
  <c r="V3261" i="8" s="1"/>
  <c r="S3277" i="8"/>
  <c r="V3277" i="8" s="1"/>
  <c r="S3293" i="8"/>
  <c r="V3293" i="8" s="1"/>
  <c r="S116" i="8"/>
  <c r="V116" i="8" s="1"/>
  <c r="S413" i="8"/>
  <c r="V413" i="8" s="1"/>
  <c r="S656" i="8"/>
  <c r="V656" i="8" s="1"/>
  <c r="S879" i="8"/>
  <c r="V879" i="8" s="1"/>
  <c r="S1084" i="8"/>
  <c r="V1084" i="8" s="1"/>
  <c r="S1286" i="8"/>
  <c r="V1286" i="8" s="1"/>
  <c r="S1448" i="8"/>
  <c r="V1448" i="8" s="1"/>
  <c r="S1544" i="8"/>
  <c r="V1544" i="8" s="1"/>
  <c r="S1625" i="8"/>
  <c r="V1625" i="8" s="1"/>
  <c r="S1687" i="8"/>
  <c r="V1687" i="8" s="1"/>
  <c r="S1736" i="8"/>
  <c r="V1736" i="8" s="1"/>
  <c r="S1784" i="8"/>
  <c r="V1784" i="8" s="1"/>
  <c r="S1830" i="8"/>
  <c r="V1830" i="8" s="1"/>
  <c r="S1875" i="8"/>
  <c r="V1875" i="8" s="1"/>
  <c r="S1912" i="8"/>
  <c r="V1912" i="8" s="1"/>
  <c r="S1958" i="8"/>
  <c r="V1958" i="8" s="1"/>
  <c r="S1993" i="8"/>
  <c r="V1993" i="8" s="1"/>
  <c r="S2023" i="8"/>
  <c r="V2023" i="8" s="1"/>
  <c r="S2053" i="8"/>
  <c r="V2053" i="8" s="1"/>
  <c r="S2083" i="8"/>
  <c r="V2083" i="8" s="1"/>
  <c r="S2113" i="8"/>
  <c r="V2113" i="8" s="1"/>
  <c r="S2136" i="8"/>
  <c r="V2136" i="8" s="1"/>
  <c r="S2166" i="8"/>
  <c r="V2166" i="8" s="1"/>
  <c r="S2190" i="8"/>
  <c r="V2190" i="8" s="1"/>
  <c r="S2206" i="8"/>
  <c r="V2206" i="8" s="1"/>
  <c r="S2222" i="8"/>
  <c r="V2222" i="8" s="1"/>
  <c r="S2238" i="8"/>
  <c r="V2238" i="8" s="1"/>
  <c r="S2254" i="8"/>
  <c r="V2254" i="8" s="1"/>
  <c r="S2270" i="8"/>
  <c r="V2270" i="8" s="1"/>
  <c r="S2286" i="8"/>
  <c r="V2286" i="8" s="1"/>
  <c r="S2302" i="8"/>
  <c r="V2302" i="8" s="1"/>
  <c r="S2318" i="8"/>
  <c r="V2318" i="8" s="1"/>
  <c r="S2334" i="8"/>
  <c r="V2334" i="8" s="1"/>
  <c r="S2350" i="8"/>
  <c r="V2350" i="8" s="1"/>
  <c r="S2366" i="8"/>
  <c r="V2366" i="8" s="1"/>
  <c r="S2382" i="8"/>
  <c r="V2382" i="8" s="1"/>
  <c r="S2398" i="8"/>
  <c r="V2398" i="8" s="1"/>
  <c r="S2414" i="8"/>
  <c r="V2414" i="8" s="1"/>
  <c r="S2430" i="8"/>
  <c r="V2430" i="8" s="1"/>
  <c r="S2446" i="8"/>
  <c r="V2446" i="8" s="1"/>
  <c r="S2462" i="8"/>
  <c r="V2462" i="8" s="1"/>
  <c r="S2478" i="8"/>
  <c r="V2478" i="8" s="1"/>
  <c r="S2494" i="8"/>
  <c r="V2494" i="8" s="1"/>
  <c r="S2510" i="8"/>
  <c r="V2510" i="8" s="1"/>
  <c r="S2526" i="8"/>
  <c r="V2526" i="8" s="1"/>
  <c r="S2542" i="8"/>
  <c r="V2542" i="8" s="1"/>
  <c r="S2558" i="8"/>
  <c r="V2558" i="8" s="1"/>
  <c r="S2574" i="8"/>
  <c r="V2574" i="8" s="1"/>
  <c r="S2590" i="8"/>
  <c r="V2590" i="8" s="1"/>
  <c r="S2606" i="8"/>
  <c r="V2606" i="8" s="1"/>
  <c r="S2622" i="8"/>
  <c r="V2622" i="8" s="1"/>
  <c r="S2638" i="8"/>
  <c r="V2638" i="8" s="1"/>
  <c r="S2654" i="8"/>
  <c r="V2654" i="8" s="1"/>
  <c r="S2670" i="8"/>
  <c r="V2670" i="8" s="1"/>
  <c r="S2686" i="8"/>
  <c r="V2686" i="8" s="1"/>
  <c r="S2702" i="8"/>
  <c r="V2702" i="8" s="1"/>
  <c r="S2718" i="8"/>
  <c r="V2718" i="8" s="1"/>
  <c r="S2734" i="8"/>
  <c r="V2734" i="8" s="1"/>
  <c r="S2750" i="8"/>
  <c r="V2750" i="8" s="1"/>
  <c r="S2766" i="8"/>
  <c r="V2766" i="8" s="1"/>
  <c r="S2782" i="8"/>
  <c r="V2782" i="8" s="1"/>
  <c r="S2798" i="8"/>
  <c r="V2798" i="8" s="1"/>
  <c r="S2814" i="8"/>
  <c r="V2814" i="8" s="1"/>
  <c r="S2830" i="8"/>
  <c r="V2830" i="8" s="1"/>
  <c r="S2846" i="8"/>
  <c r="V2846" i="8" s="1"/>
  <c r="S2862" i="8"/>
  <c r="V2862" i="8" s="1"/>
  <c r="S2878" i="8"/>
  <c r="V2878" i="8" s="1"/>
  <c r="S2894" i="8"/>
  <c r="V2894" i="8" s="1"/>
  <c r="S2910" i="8"/>
  <c r="V2910" i="8" s="1"/>
  <c r="S2926" i="8"/>
  <c r="V2926" i="8" s="1"/>
  <c r="S2942" i="8"/>
  <c r="V2942" i="8" s="1"/>
  <c r="S2958" i="8"/>
  <c r="V2958" i="8" s="1"/>
  <c r="S2974" i="8"/>
  <c r="V2974" i="8" s="1"/>
  <c r="S2990" i="8"/>
  <c r="V2990" i="8" s="1"/>
  <c r="S3006" i="8"/>
  <c r="V3006" i="8" s="1"/>
  <c r="S3022" i="8"/>
  <c r="V3022" i="8" s="1"/>
  <c r="S3038" i="8"/>
  <c r="V3038" i="8" s="1"/>
  <c r="S3054" i="8"/>
  <c r="V3054" i="8" s="1"/>
  <c r="S3070" i="8"/>
  <c r="V3070" i="8" s="1"/>
  <c r="S3086" i="8"/>
  <c r="V3086" i="8" s="1"/>
  <c r="S3102" i="8"/>
  <c r="V3102" i="8" s="1"/>
  <c r="S3118" i="8"/>
  <c r="V3118" i="8" s="1"/>
  <c r="S3134" i="8"/>
  <c r="V3134" i="8" s="1"/>
  <c r="S3150" i="8"/>
  <c r="V3150" i="8" s="1"/>
  <c r="S3166" i="8"/>
  <c r="V3166" i="8" s="1"/>
  <c r="S3182" i="8"/>
  <c r="V3182" i="8" s="1"/>
  <c r="S3198" i="8"/>
  <c r="V3198" i="8" s="1"/>
  <c r="S3214" i="8"/>
  <c r="V3214" i="8" s="1"/>
  <c r="S3230" i="8"/>
  <c r="V3230" i="8" s="1"/>
  <c r="S3246" i="8"/>
  <c r="V3246" i="8" s="1"/>
  <c r="S3262" i="8"/>
  <c r="V3262" i="8" s="1"/>
  <c r="S3278" i="8"/>
  <c r="V3278" i="8" s="1"/>
  <c r="S3294" i="8"/>
  <c r="V3294" i="8" s="1"/>
  <c r="S156" i="8"/>
  <c r="V156" i="8" s="1"/>
  <c r="S448" i="8"/>
  <c r="V448" i="8" s="1"/>
  <c r="S684" i="8"/>
  <c r="V684" i="8" s="1"/>
  <c r="S900" i="8"/>
  <c r="V900" i="8" s="1"/>
  <c r="S1106" i="8"/>
  <c r="V1106" i="8" s="1"/>
  <c r="S1312" i="8"/>
  <c r="V1312" i="8" s="1"/>
  <c r="S1463" i="8"/>
  <c r="V1463" i="8" s="1"/>
  <c r="S1545" i="8"/>
  <c r="V1545" i="8" s="1"/>
  <c r="S1639" i="8"/>
  <c r="V1639" i="8" s="1"/>
  <c r="S1688" i="8"/>
  <c r="V1688" i="8" s="1"/>
  <c r="S1737" i="8"/>
  <c r="V1737" i="8" s="1"/>
  <c r="S1785" i="8"/>
  <c r="V1785" i="8" s="1"/>
  <c r="S1831" i="8"/>
  <c r="V1831" i="8" s="1"/>
  <c r="S1877" i="8"/>
  <c r="V1877" i="8" s="1"/>
  <c r="S1913" i="8"/>
  <c r="V1913" i="8" s="1"/>
  <c r="S1959" i="8"/>
  <c r="V1959" i="8" s="1"/>
  <c r="S2001" i="8"/>
  <c r="V2001" i="8" s="1"/>
  <c r="S2024" i="8"/>
  <c r="V2024" i="8" s="1"/>
  <c r="S2054" i="8"/>
  <c r="V2054" i="8" s="1"/>
  <c r="S2084" i="8"/>
  <c r="V2084" i="8" s="1"/>
  <c r="S2114" i="8"/>
  <c r="V2114" i="8" s="1"/>
  <c r="S2137" i="8"/>
  <c r="V2137" i="8" s="1"/>
  <c r="S2167" i="8"/>
  <c r="V2167" i="8" s="1"/>
  <c r="S2191" i="8"/>
  <c r="V2191" i="8" s="1"/>
  <c r="S2207" i="8"/>
  <c r="V2207" i="8" s="1"/>
  <c r="S2223" i="8"/>
  <c r="V2223" i="8" s="1"/>
  <c r="S2239" i="8"/>
  <c r="V2239" i="8" s="1"/>
  <c r="S2255" i="8"/>
  <c r="V2255" i="8" s="1"/>
  <c r="S2271" i="8"/>
  <c r="V2271" i="8" s="1"/>
  <c r="S2287" i="8"/>
  <c r="V2287" i="8" s="1"/>
  <c r="S2303" i="8"/>
  <c r="V2303" i="8" s="1"/>
  <c r="S2319" i="8"/>
  <c r="V2319" i="8" s="1"/>
  <c r="S2335" i="8"/>
  <c r="V2335" i="8" s="1"/>
  <c r="S2351" i="8"/>
  <c r="V2351" i="8" s="1"/>
  <c r="S2367" i="8"/>
  <c r="V2367" i="8" s="1"/>
  <c r="S2383" i="8"/>
  <c r="V2383" i="8" s="1"/>
  <c r="S2399" i="8"/>
  <c r="V2399" i="8" s="1"/>
  <c r="S2415" i="8"/>
  <c r="V2415" i="8" s="1"/>
  <c r="S2431" i="8"/>
  <c r="V2431" i="8" s="1"/>
  <c r="S2447" i="8"/>
  <c r="V2447" i="8" s="1"/>
  <c r="S2463" i="8"/>
  <c r="V2463" i="8" s="1"/>
  <c r="S2479" i="8"/>
  <c r="V2479" i="8" s="1"/>
  <c r="S2495" i="8"/>
  <c r="V2495" i="8" s="1"/>
  <c r="S2511" i="8"/>
  <c r="V2511" i="8" s="1"/>
  <c r="S2527" i="8"/>
  <c r="V2527" i="8" s="1"/>
  <c r="S2543" i="8"/>
  <c r="V2543" i="8" s="1"/>
  <c r="S2559" i="8"/>
  <c r="V2559" i="8" s="1"/>
  <c r="S2575" i="8"/>
  <c r="V2575" i="8" s="1"/>
  <c r="S2591" i="8"/>
  <c r="V2591" i="8" s="1"/>
  <c r="S2607" i="8"/>
  <c r="V2607" i="8" s="1"/>
  <c r="S2623" i="8"/>
  <c r="V2623" i="8" s="1"/>
  <c r="S2639" i="8"/>
  <c r="V2639" i="8" s="1"/>
  <c r="S2655" i="8"/>
  <c r="V2655" i="8" s="1"/>
  <c r="S2671" i="8"/>
  <c r="V2671" i="8" s="1"/>
  <c r="S2687" i="8"/>
  <c r="V2687" i="8" s="1"/>
  <c r="S2703" i="8"/>
  <c r="V2703" i="8" s="1"/>
  <c r="S2719" i="8"/>
  <c r="V2719" i="8" s="1"/>
  <c r="S2735" i="8"/>
  <c r="V2735" i="8" s="1"/>
  <c r="S2751" i="8"/>
  <c r="V2751" i="8" s="1"/>
  <c r="S2767" i="8"/>
  <c r="V2767" i="8" s="1"/>
  <c r="S2783" i="8"/>
  <c r="V2783" i="8" s="1"/>
  <c r="S2799" i="8"/>
  <c r="V2799" i="8" s="1"/>
  <c r="S2815" i="8"/>
  <c r="V2815" i="8" s="1"/>
  <c r="S2831" i="8"/>
  <c r="V2831" i="8" s="1"/>
  <c r="S2847" i="8"/>
  <c r="V2847" i="8" s="1"/>
  <c r="S2863" i="8"/>
  <c r="V2863" i="8" s="1"/>
  <c r="S2879" i="8"/>
  <c r="V2879" i="8" s="1"/>
  <c r="S2895" i="8"/>
  <c r="V2895" i="8" s="1"/>
  <c r="S2911" i="8"/>
  <c r="V2911" i="8" s="1"/>
  <c r="S2927" i="8"/>
  <c r="V2927" i="8" s="1"/>
  <c r="S2943" i="8"/>
  <c r="V2943" i="8" s="1"/>
  <c r="S2959" i="8"/>
  <c r="V2959" i="8" s="1"/>
  <c r="S2975" i="8"/>
  <c r="V2975" i="8" s="1"/>
  <c r="S2991" i="8"/>
  <c r="V2991" i="8" s="1"/>
  <c r="S3007" i="8"/>
  <c r="V3007" i="8" s="1"/>
  <c r="S3023" i="8"/>
  <c r="V3023" i="8" s="1"/>
  <c r="S3039" i="8"/>
  <c r="V3039" i="8" s="1"/>
  <c r="S3055" i="8"/>
  <c r="V3055" i="8" s="1"/>
  <c r="S3071" i="8"/>
  <c r="V3071" i="8" s="1"/>
  <c r="S3087" i="8"/>
  <c r="V3087" i="8" s="1"/>
  <c r="S3103" i="8"/>
  <c r="V3103" i="8" s="1"/>
  <c r="S3119" i="8"/>
  <c r="V3119" i="8" s="1"/>
  <c r="S3135" i="8"/>
  <c r="V3135" i="8" s="1"/>
  <c r="S3151" i="8"/>
  <c r="V3151" i="8" s="1"/>
  <c r="S3167" i="8"/>
  <c r="V3167" i="8" s="1"/>
  <c r="S3183" i="8"/>
  <c r="V3183" i="8" s="1"/>
  <c r="S3199" i="8"/>
  <c r="V3199" i="8" s="1"/>
  <c r="S3215" i="8"/>
  <c r="V3215" i="8" s="1"/>
  <c r="S3231" i="8"/>
  <c r="V3231" i="8" s="1"/>
  <c r="S3247" i="8"/>
  <c r="V3247" i="8" s="1"/>
  <c r="S3263" i="8"/>
  <c r="V3263" i="8" s="1"/>
  <c r="S3279" i="8"/>
  <c r="V3279" i="8" s="1"/>
  <c r="S3295" i="8"/>
  <c r="V3295" i="8" s="1"/>
  <c r="S157" i="8"/>
  <c r="V157" i="8" s="1"/>
  <c r="S449" i="8"/>
  <c r="V449" i="8" s="1"/>
  <c r="S685" i="8"/>
  <c r="V685" i="8" s="1"/>
  <c r="S902" i="8"/>
  <c r="V902" i="8" s="1"/>
  <c r="S1107" i="8"/>
  <c r="V1107" i="8" s="1"/>
  <c r="S1313" i="8"/>
  <c r="V1313" i="8" s="1"/>
  <c r="S1464" i="8"/>
  <c r="V1464" i="8" s="1"/>
  <c r="S1559" i="8"/>
  <c r="V1559" i="8" s="1"/>
  <c r="S1640" i="8"/>
  <c r="V1640" i="8" s="1"/>
  <c r="S1689" i="8"/>
  <c r="V1689" i="8" s="1"/>
  <c r="S1749" i="8"/>
  <c r="V1749" i="8" s="1"/>
  <c r="S1795" i="8"/>
  <c r="V1795" i="8" s="1"/>
  <c r="S1832" i="8"/>
  <c r="V1832" i="8" s="1"/>
  <c r="S1878" i="8"/>
  <c r="V1878" i="8" s="1"/>
  <c r="S1923" i="8"/>
  <c r="V1923" i="8" s="1"/>
  <c r="S1960" i="8"/>
  <c r="V1960" i="8" s="1"/>
  <c r="S2002" i="8"/>
  <c r="V2002" i="8" s="1"/>
  <c r="S2025" i="8"/>
  <c r="V2025" i="8" s="1"/>
  <c r="S2055" i="8"/>
  <c r="V2055" i="8" s="1"/>
  <c r="S2085" i="8"/>
  <c r="V2085" i="8" s="1"/>
  <c r="S2115" i="8"/>
  <c r="V2115" i="8" s="1"/>
  <c r="S2145" i="8"/>
  <c r="V2145" i="8" s="1"/>
  <c r="S2168" i="8"/>
  <c r="V2168" i="8" s="1"/>
  <c r="S2192" i="8"/>
  <c r="V2192" i="8" s="1"/>
  <c r="S2208" i="8"/>
  <c r="V2208" i="8" s="1"/>
  <c r="S2224" i="8"/>
  <c r="V2224" i="8" s="1"/>
  <c r="S2240" i="8"/>
  <c r="V2240" i="8" s="1"/>
  <c r="S2256" i="8"/>
  <c r="V2256" i="8" s="1"/>
  <c r="S2272" i="8"/>
  <c r="V2272" i="8" s="1"/>
  <c r="S2288" i="8"/>
  <c r="V2288" i="8" s="1"/>
  <c r="S2304" i="8"/>
  <c r="V2304" i="8" s="1"/>
  <c r="S2320" i="8"/>
  <c r="V2320" i="8" s="1"/>
  <c r="S2336" i="8"/>
  <c r="V2336" i="8" s="1"/>
  <c r="S2352" i="8"/>
  <c r="V2352" i="8" s="1"/>
  <c r="S2368" i="8"/>
  <c r="V2368" i="8" s="1"/>
  <c r="S2384" i="8"/>
  <c r="V2384" i="8" s="1"/>
  <c r="S2400" i="8"/>
  <c r="V2400" i="8" s="1"/>
  <c r="S2416" i="8"/>
  <c r="V2416" i="8" s="1"/>
  <c r="S2432" i="8"/>
  <c r="V2432" i="8" s="1"/>
  <c r="S2448" i="8"/>
  <c r="V2448" i="8" s="1"/>
  <c r="S2464" i="8"/>
  <c r="V2464" i="8" s="1"/>
  <c r="S2480" i="8"/>
  <c r="V2480" i="8" s="1"/>
  <c r="S2496" i="8"/>
  <c r="V2496" i="8" s="1"/>
  <c r="S2512" i="8"/>
  <c r="V2512" i="8" s="1"/>
  <c r="S2528" i="8"/>
  <c r="V2528" i="8" s="1"/>
  <c r="S2544" i="8"/>
  <c r="V2544" i="8" s="1"/>
  <c r="S2560" i="8"/>
  <c r="V2560" i="8" s="1"/>
  <c r="S2576" i="8"/>
  <c r="V2576" i="8" s="1"/>
  <c r="S2592" i="8"/>
  <c r="V2592" i="8" s="1"/>
  <c r="S2608" i="8"/>
  <c r="V2608" i="8" s="1"/>
  <c r="S2624" i="8"/>
  <c r="V2624" i="8" s="1"/>
  <c r="S2640" i="8"/>
  <c r="V2640" i="8" s="1"/>
  <c r="S2656" i="8"/>
  <c r="V2656" i="8" s="1"/>
  <c r="S2672" i="8"/>
  <c r="V2672" i="8" s="1"/>
  <c r="S2688" i="8"/>
  <c r="V2688" i="8" s="1"/>
  <c r="S2704" i="8"/>
  <c r="V2704" i="8" s="1"/>
  <c r="S2720" i="8"/>
  <c r="V2720" i="8" s="1"/>
  <c r="S2736" i="8"/>
  <c r="V2736" i="8" s="1"/>
  <c r="S2752" i="8"/>
  <c r="V2752" i="8" s="1"/>
  <c r="S2768" i="8"/>
  <c r="V2768" i="8" s="1"/>
  <c r="S2784" i="8"/>
  <c r="V2784" i="8" s="1"/>
  <c r="S2800" i="8"/>
  <c r="V2800" i="8" s="1"/>
  <c r="S2816" i="8"/>
  <c r="V2816" i="8" s="1"/>
  <c r="S2832" i="8"/>
  <c r="V2832" i="8" s="1"/>
  <c r="S2848" i="8"/>
  <c r="V2848" i="8" s="1"/>
  <c r="S2864" i="8"/>
  <c r="V2864" i="8" s="1"/>
  <c r="S2880" i="8"/>
  <c r="V2880" i="8" s="1"/>
  <c r="S2896" i="8"/>
  <c r="V2896" i="8" s="1"/>
  <c r="S2912" i="8"/>
  <c r="V2912" i="8" s="1"/>
  <c r="S2928" i="8"/>
  <c r="V2928" i="8" s="1"/>
  <c r="S2944" i="8"/>
  <c r="V2944" i="8" s="1"/>
  <c r="S2960" i="8"/>
  <c r="V2960" i="8" s="1"/>
  <c r="S2976" i="8"/>
  <c r="V2976" i="8" s="1"/>
  <c r="S2992" i="8"/>
  <c r="V2992" i="8" s="1"/>
  <c r="S3008" i="8"/>
  <c r="V3008" i="8" s="1"/>
  <c r="S3024" i="8"/>
  <c r="V3024" i="8" s="1"/>
  <c r="S3040" i="8"/>
  <c r="V3040" i="8" s="1"/>
  <c r="S3056" i="8"/>
  <c r="V3056" i="8" s="1"/>
  <c r="S3072" i="8"/>
  <c r="V3072" i="8" s="1"/>
  <c r="S3088" i="8"/>
  <c r="V3088" i="8" s="1"/>
  <c r="S3104" i="8"/>
  <c r="V3104" i="8" s="1"/>
  <c r="S3120" i="8"/>
  <c r="V3120" i="8" s="1"/>
  <c r="S3136" i="8"/>
  <c r="V3136" i="8" s="1"/>
  <c r="S3152" i="8"/>
  <c r="V3152" i="8" s="1"/>
  <c r="S3168" i="8"/>
  <c r="V3168" i="8" s="1"/>
  <c r="S192" i="8"/>
  <c r="V192" i="8" s="1"/>
  <c r="S481" i="8"/>
  <c r="V481" i="8" s="1"/>
  <c r="S708" i="8"/>
  <c r="V708" i="8" s="1"/>
  <c r="S928" i="8"/>
  <c r="V928" i="8" s="1"/>
  <c r="S1133" i="8"/>
  <c r="V1133" i="8" s="1"/>
  <c r="S1339" i="8"/>
  <c r="V1339" i="8" s="1"/>
  <c r="S1479" i="8"/>
  <c r="V1479" i="8" s="1"/>
  <c r="S1560" i="8"/>
  <c r="V1560" i="8" s="1"/>
  <c r="S1641" i="8"/>
  <c r="V1641" i="8" s="1"/>
  <c r="S1701" i="8"/>
  <c r="V1701" i="8" s="1"/>
  <c r="S1750" i="8"/>
  <c r="V1750" i="8" s="1"/>
  <c r="S1797" i="8"/>
  <c r="V1797" i="8" s="1"/>
  <c r="S1833" i="8"/>
  <c r="V1833" i="8" s="1"/>
  <c r="S1879" i="8"/>
  <c r="V1879" i="8" s="1"/>
  <c r="S1925" i="8"/>
  <c r="V1925" i="8" s="1"/>
  <c r="S1961" i="8"/>
  <c r="V1961" i="8" s="1"/>
  <c r="S2003" i="8"/>
  <c r="V2003" i="8" s="1"/>
  <c r="S2033" i="8"/>
  <c r="V2033" i="8" s="1"/>
  <c r="S2056" i="8"/>
  <c r="V2056" i="8" s="1"/>
  <c r="S2086" i="8"/>
  <c r="V2086" i="8" s="1"/>
  <c r="S2116" i="8"/>
  <c r="V2116" i="8" s="1"/>
  <c r="S2146" i="8"/>
  <c r="V2146" i="8" s="1"/>
  <c r="S2169" i="8"/>
  <c r="V2169" i="8" s="1"/>
  <c r="S2193" i="8"/>
  <c r="V2193" i="8" s="1"/>
  <c r="S2209" i="8"/>
  <c r="V2209" i="8" s="1"/>
  <c r="S2225" i="8"/>
  <c r="V2225" i="8" s="1"/>
  <c r="S2241" i="8"/>
  <c r="V2241" i="8" s="1"/>
  <c r="S2257" i="8"/>
  <c r="V2257" i="8" s="1"/>
  <c r="S2273" i="8"/>
  <c r="V2273" i="8" s="1"/>
  <c r="S2289" i="8"/>
  <c r="V2289" i="8" s="1"/>
  <c r="S2305" i="8"/>
  <c r="V2305" i="8" s="1"/>
  <c r="S2321" i="8"/>
  <c r="V2321" i="8" s="1"/>
  <c r="S2337" i="8"/>
  <c r="V2337" i="8" s="1"/>
  <c r="S2353" i="8"/>
  <c r="V2353" i="8" s="1"/>
  <c r="S2369" i="8"/>
  <c r="V2369" i="8" s="1"/>
  <c r="S2385" i="8"/>
  <c r="V2385" i="8" s="1"/>
  <c r="S2401" i="8"/>
  <c r="V2401" i="8" s="1"/>
  <c r="S2417" i="8"/>
  <c r="V2417" i="8" s="1"/>
  <c r="S2433" i="8"/>
  <c r="V2433" i="8" s="1"/>
  <c r="S2449" i="8"/>
  <c r="V2449" i="8" s="1"/>
  <c r="S2465" i="8"/>
  <c r="V2465" i="8" s="1"/>
  <c r="S2481" i="8"/>
  <c r="V2481" i="8" s="1"/>
  <c r="S2497" i="8"/>
  <c r="V2497" i="8" s="1"/>
  <c r="S2513" i="8"/>
  <c r="V2513" i="8" s="1"/>
  <c r="S2529" i="8"/>
  <c r="V2529" i="8" s="1"/>
  <c r="S2545" i="8"/>
  <c r="V2545" i="8" s="1"/>
  <c r="S2561" i="8"/>
  <c r="V2561" i="8" s="1"/>
  <c r="S2577" i="8"/>
  <c r="V2577" i="8" s="1"/>
  <c r="S2593" i="8"/>
  <c r="V2593" i="8" s="1"/>
  <c r="S2609" i="8"/>
  <c r="V2609" i="8" s="1"/>
  <c r="S2625" i="8"/>
  <c r="V2625" i="8" s="1"/>
  <c r="S2641" i="8"/>
  <c r="V2641" i="8" s="1"/>
  <c r="S2657" i="8"/>
  <c r="V2657" i="8" s="1"/>
  <c r="S2673" i="8"/>
  <c r="V2673" i="8" s="1"/>
  <c r="S2689" i="8"/>
  <c r="V2689" i="8" s="1"/>
  <c r="S2705" i="8"/>
  <c r="V2705" i="8" s="1"/>
  <c r="S2721" i="8"/>
  <c r="V2721" i="8" s="1"/>
  <c r="S2737" i="8"/>
  <c r="V2737" i="8" s="1"/>
  <c r="S2753" i="8"/>
  <c r="V2753" i="8" s="1"/>
  <c r="S2769" i="8"/>
  <c r="V2769" i="8" s="1"/>
  <c r="S2785" i="8"/>
  <c r="V2785" i="8" s="1"/>
  <c r="S2801" i="8"/>
  <c r="V2801" i="8" s="1"/>
  <c r="S2817" i="8"/>
  <c r="V2817" i="8" s="1"/>
  <c r="S2833" i="8"/>
  <c r="V2833" i="8" s="1"/>
  <c r="S2849" i="8"/>
  <c r="V2849" i="8" s="1"/>
  <c r="S2865" i="8"/>
  <c r="V2865" i="8" s="1"/>
  <c r="S2881" i="8"/>
  <c r="V2881" i="8" s="1"/>
  <c r="S2897" i="8"/>
  <c r="V2897" i="8" s="1"/>
  <c r="S2913" i="8"/>
  <c r="V2913" i="8" s="1"/>
  <c r="S2929" i="8"/>
  <c r="V2929" i="8" s="1"/>
  <c r="S2945" i="8"/>
  <c r="V2945" i="8" s="1"/>
  <c r="S2961" i="8"/>
  <c r="V2961" i="8" s="1"/>
  <c r="S2977" i="8"/>
  <c r="V2977" i="8" s="1"/>
  <c r="S2993" i="8"/>
  <c r="V2993" i="8" s="1"/>
  <c r="S3009" i="8"/>
  <c r="V3009" i="8" s="1"/>
  <c r="S3025" i="8"/>
  <c r="V3025" i="8" s="1"/>
  <c r="S3041" i="8"/>
  <c r="V3041" i="8" s="1"/>
  <c r="S3057" i="8"/>
  <c r="V3057" i="8" s="1"/>
  <c r="S3073" i="8"/>
  <c r="V3073" i="8" s="1"/>
  <c r="S3089" i="8"/>
  <c r="V3089" i="8" s="1"/>
  <c r="S193" i="8"/>
  <c r="V193" i="8" s="1"/>
  <c r="S482" i="8"/>
  <c r="V482" i="8" s="1"/>
  <c r="S715" i="8"/>
  <c r="V715" i="8" s="1"/>
  <c r="S929" i="8"/>
  <c r="V929" i="8" s="1"/>
  <c r="S1135" i="8"/>
  <c r="V1135" i="8" s="1"/>
  <c r="S1340" i="8"/>
  <c r="V1340" i="8" s="1"/>
  <c r="S1480" i="8"/>
  <c r="V1480" i="8" s="1"/>
  <c r="S1561" i="8"/>
  <c r="V1561" i="8" s="1"/>
  <c r="S1653" i="8"/>
  <c r="V1653" i="8" s="1"/>
  <c r="S1702" i="8"/>
  <c r="V1702" i="8" s="1"/>
  <c r="S1751" i="8"/>
  <c r="V1751" i="8" s="1"/>
  <c r="S1798" i="8"/>
  <c r="V1798" i="8" s="1"/>
  <c r="S1843" i="8"/>
  <c r="V1843" i="8" s="1"/>
  <c r="S1880" i="8"/>
  <c r="V1880" i="8" s="1"/>
  <c r="S1926" i="8"/>
  <c r="V1926" i="8" s="1"/>
  <c r="S1971" i="8"/>
  <c r="V1971" i="8" s="1"/>
  <c r="S2004" i="8"/>
  <c r="V2004" i="8" s="1"/>
  <c r="S2034" i="8"/>
  <c r="V2034" i="8" s="1"/>
  <c r="S2057" i="8"/>
  <c r="V2057" i="8" s="1"/>
  <c r="S2087" i="8"/>
  <c r="V2087" i="8" s="1"/>
  <c r="S2117" i="8"/>
  <c r="V2117" i="8" s="1"/>
  <c r="S2147" i="8"/>
  <c r="V2147" i="8" s="1"/>
  <c r="S2173" i="8"/>
  <c r="V2173" i="8" s="1"/>
  <c r="S2194" i="8"/>
  <c r="V2194" i="8" s="1"/>
  <c r="S2210" i="8"/>
  <c r="V2210" i="8" s="1"/>
  <c r="S2226" i="8"/>
  <c r="V2226" i="8" s="1"/>
  <c r="S2242" i="8"/>
  <c r="V2242" i="8" s="1"/>
  <c r="S2258" i="8"/>
  <c r="V2258" i="8" s="1"/>
  <c r="S2274" i="8"/>
  <c r="V2274" i="8" s="1"/>
  <c r="S2290" i="8"/>
  <c r="V2290" i="8" s="1"/>
  <c r="S2306" i="8"/>
  <c r="V2306" i="8" s="1"/>
  <c r="S2322" i="8"/>
  <c r="V2322" i="8" s="1"/>
  <c r="S2338" i="8"/>
  <c r="V2338" i="8" s="1"/>
  <c r="S2354" i="8"/>
  <c r="V2354" i="8" s="1"/>
  <c r="S2370" i="8"/>
  <c r="V2370" i="8" s="1"/>
  <c r="S2386" i="8"/>
  <c r="V2386" i="8" s="1"/>
  <c r="S2402" i="8"/>
  <c r="V2402" i="8" s="1"/>
  <c r="S2418" i="8"/>
  <c r="V2418" i="8" s="1"/>
  <c r="S2434" i="8"/>
  <c r="V2434" i="8" s="1"/>
  <c r="S2450" i="8"/>
  <c r="V2450" i="8" s="1"/>
  <c r="S2466" i="8"/>
  <c r="V2466" i="8" s="1"/>
  <c r="S2482" i="8"/>
  <c r="V2482" i="8" s="1"/>
  <c r="S2498" i="8"/>
  <c r="V2498" i="8" s="1"/>
  <c r="S2514" i="8"/>
  <c r="V2514" i="8" s="1"/>
  <c r="S2530" i="8"/>
  <c r="V2530" i="8" s="1"/>
  <c r="S2546" i="8"/>
  <c r="V2546" i="8" s="1"/>
  <c r="S2562" i="8"/>
  <c r="V2562" i="8" s="1"/>
  <c r="S2578" i="8"/>
  <c r="V2578" i="8" s="1"/>
  <c r="S2594" i="8"/>
  <c r="V2594" i="8" s="1"/>
  <c r="S2610" i="8"/>
  <c r="V2610" i="8" s="1"/>
  <c r="S2626" i="8"/>
  <c r="V2626" i="8" s="1"/>
  <c r="S2642" i="8"/>
  <c r="V2642" i="8" s="1"/>
  <c r="S2658" i="8"/>
  <c r="V2658" i="8" s="1"/>
  <c r="S2674" i="8"/>
  <c r="V2674" i="8" s="1"/>
  <c r="S2690" i="8"/>
  <c r="V2690" i="8" s="1"/>
  <c r="S2706" i="8"/>
  <c r="V2706" i="8" s="1"/>
  <c r="S2722" i="8"/>
  <c r="V2722" i="8" s="1"/>
  <c r="S2738" i="8"/>
  <c r="V2738" i="8" s="1"/>
  <c r="S2754" i="8"/>
  <c r="V2754" i="8" s="1"/>
  <c r="S2770" i="8"/>
  <c r="V2770" i="8" s="1"/>
  <c r="S2786" i="8"/>
  <c r="V2786" i="8" s="1"/>
  <c r="S2802" i="8"/>
  <c r="V2802" i="8" s="1"/>
  <c r="S2818" i="8"/>
  <c r="V2818" i="8" s="1"/>
  <c r="S2834" i="8"/>
  <c r="V2834" i="8" s="1"/>
  <c r="S2850" i="8"/>
  <c r="V2850" i="8" s="1"/>
  <c r="S2866" i="8"/>
  <c r="V2866" i="8" s="1"/>
  <c r="S2882" i="8"/>
  <c r="V2882" i="8" s="1"/>
  <c r="S2898" i="8"/>
  <c r="V2898" i="8" s="1"/>
  <c r="S226" i="8"/>
  <c r="V226" i="8" s="1"/>
  <c r="S512" i="8"/>
  <c r="V512" i="8" s="1"/>
  <c r="S738" i="8"/>
  <c r="V738" i="8" s="1"/>
  <c r="S955" i="8"/>
  <c r="V955" i="8" s="1"/>
  <c r="S1156" i="8"/>
  <c r="V1156" i="8" s="1"/>
  <c r="S1362" i="8"/>
  <c r="V1362" i="8" s="1"/>
  <c r="S1481" i="8"/>
  <c r="V1481" i="8" s="1"/>
  <c r="S1575" i="8"/>
  <c r="V1575" i="8" s="1"/>
  <c r="S1654" i="8"/>
  <c r="V1654" i="8" s="1"/>
  <c r="S1703" i="8"/>
  <c r="V1703" i="8" s="1"/>
  <c r="S1752" i="8"/>
  <c r="V1752" i="8" s="1"/>
  <c r="S1799" i="8"/>
  <c r="V1799" i="8" s="1"/>
  <c r="S1845" i="8"/>
  <c r="V1845" i="8" s="1"/>
  <c r="S1881" i="8"/>
  <c r="V1881" i="8" s="1"/>
  <c r="S1927" i="8"/>
  <c r="V1927" i="8" s="1"/>
  <c r="S1973" i="8"/>
  <c r="V1973" i="8" s="1"/>
  <c r="S2005" i="8"/>
  <c r="V2005" i="8" s="1"/>
  <c r="S2035" i="8"/>
  <c r="V2035" i="8" s="1"/>
  <c r="S2065" i="8"/>
  <c r="V2065" i="8" s="1"/>
  <c r="S2088" i="8"/>
  <c r="V2088" i="8" s="1"/>
  <c r="S2118" i="8"/>
  <c r="V2118" i="8" s="1"/>
  <c r="S2148" i="8"/>
  <c r="V2148" i="8" s="1"/>
  <c r="S2177" i="8"/>
  <c r="V2177" i="8" s="1"/>
  <c r="S2195" i="8"/>
  <c r="V2195" i="8" s="1"/>
  <c r="S2211" i="8"/>
  <c r="V2211" i="8" s="1"/>
  <c r="S2227" i="8"/>
  <c r="V2227" i="8" s="1"/>
  <c r="S2243" i="8"/>
  <c r="V2243" i="8" s="1"/>
  <c r="S2259" i="8"/>
  <c r="V2259" i="8" s="1"/>
  <c r="S2275" i="8"/>
  <c r="V2275" i="8" s="1"/>
  <c r="S2291" i="8"/>
  <c r="V2291" i="8" s="1"/>
  <c r="S2307" i="8"/>
  <c r="V2307" i="8" s="1"/>
  <c r="S2323" i="8"/>
  <c r="V2323" i="8" s="1"/>
  <c r="S2339" i="8"/>
  <c r="V2339" i="8" s="1"/>
  <c r="S2355" i="8"/>
  <c r="V2355" i="8" s="1"/>
  <c r="S2371" i="8"/>
  <c r="V2371" i="8" s="1"/>
  <c r="S2387" i="8"/>
  <c r="V2387" i="8" s="1"/>
  <c r="S2403" i="8"/>
  <c r="V2403" i="8" s="1"/>
  <c r="S2419" i="8"/>
  <c r="V2419" i="8" s="1"/>
  <c r="S2435" i="8"/>
  <c r="V2435" i="8" s="1"/>
  <c r="S2451" i="8"/>
  <c r="V2451" i="8" s="1"/>
  <c r="S2467" i="8"/>
  <c r="V2467" i="8" s="1"/>
  <c r="S2483" i="8"/>
  <c r="V2483" i="8" s="1"/>
  <c r="S2499" i="8"/>
  <c r="V2499" i="8" s="1"/>
  <c r="S2515" i="8"/>
  <c r="V2515" i="8" s="1"/>
  <c r="S2531" i="8"/>
  <c r="V2531" i="8" s="1"/>
  <c r="S2547" i="8"/>
  <c r="V2547" i="8" s="1"/>
  <c r="S2563" i="8"/>
  <c r="V2563" i="8" s="1"/>
  <c r="S2579" i="8"/>
  <c r="V2579" i="8" s="1"/>
  <c r="S2595" i="8"/>
  <c r="V2595" i="8" s="1"/>
  <c r="S2611" i="8"/>
  <c r="V2611" i="8" s="1"/>
  <c r="S2627" i="8"/>
  <c r="V2627" i="8" s="1"/>
  <c r="S2643" i="8"/>
  <c r="V2643" i="8" s="1"/>
  <c r="S2659" i="8"/>
  <c r="V2659" i="8" s="1"/>
  <c r="S2675" i="8"/>
  <c r="V2675" i="8" s="1"/>
  <c r="S2691" i="8"/>
  <c r="V2691" i="8" s="1"/>
  <c r="S2707" i="8"/>
  <c r="V2707" i="8" s="1"/>
  <c r="S2723" i="8"/>
  <c r="V2723" i="8" s="1"/>
  <c r="S2739" i="8"/>
  <c r="V2739" i="8" s="1"/>
  <c r="S2755" i="8"/>
  <c r="V2755" i="8" s="1"/>
  <c r="S2771" i="8"/>
  <c r="V2771" i="8" s="1"/>
  <c r="S2787" i="8"/>
  <c r="V2787" i="8" s="1"/>
  <c r="S2803" i="8"/>
  <c r="V2803" i="8" s="1"/>
  <c r="S2819" i="8"/>
  <c r="V2819" i="8" s="1"/>
  <c r="S2835" i="8"/>
  <c r="V2835" i="8" s="1"/>
  <c r="S2851" i="8"/>
  <c r="V2851" i="8" s="1"/>
  <c r="S2867" i="8"/>
  <c r="V2867" i="8" s="1"/>
  <c r="S2883" i="8"/>
  <c r="V2883" i="8" s="1"/>
  <c r="S2899" i="8"/>
  <c r="V2899" i="8" s="1"/>
  <c r="S227" i="8"/>
  <c r="V227" i="8" s="1"/>
  <c r="S513" i="8"/>
  <c r="V513" i="8" s="1"/>
  <c r="S739" i="8"/>
  <c r="V739" i="8" s="1"/>
  <c r="S956" i="8"/>
  <c r="V956" i="8" s="1"/>
  <c r="S1158" i="8"/>
  <c r="V1158" i="8" s="1"/>
  <c r="S1363" i="8"/>
  <c r="V1363" i="8" s="1"/>
  <c r="S1495" i="8"/>
  <c r="V1495" i="8" s="1"/>
  <c r="S1576" i="8"/>
  <c r="V1576" i="8" s="1"/>
  <c r="S1655" i="8"/>
  <c r="V1655" i="8" s="1"/>
  <c r="S1704" i="8"/>
  <c r="V1704" i="8" s="1"/>
  <c r="S1753" i="8"/>
  <c r="V1753" i="8" s="1"/>
  <c r="S1800" i="8"/>
  <c r="V1800" i="8" s="1"/>
  <c r="S1846" i="8"/>
  <c r="V1846" i="8" s="1"/>
  <c r="S1891" i="8"/>
  <c r="V1891" i="8" s="1"/>
  <c r="S1928" i="8"/>
  <c r="V1928" i="8" s="1"/>
  <c r="S1974" i="8"/>
  <c r="V1974" i="8" s="1"/>
  <c r="S2006" i="8"/>
  <c r="V2006" i="8" s="1"/>
  <c r="S2036" i="8"/>
  <c r="V2036" i="8" s="1"/>
  <c r="S2066" i="8"/>
  <c r="V2066" i="8" s="1"/>
  <c r="S2089" i="8"/>
  <c r="V2089" i="8" s="1"/>
  <c r="S2119" i="8"/>
  <c r="V2119" i="8" s="1"/>
  <c r="S2149" i="8"/>
  <c r="V2149" i="8" s="1"/>
  <c r="S2178" i="8"/>
  <c r="V2178" i="8" s="1"/>
  <c r="S2196" i="8"/>
  <c r="V2196" i="8" s="1"/>
  <c r="S2212" i="8"/>
  <c r="V2212" i="8" s="1"/>
  <c r="S2228" i="8"/>
  <c r="V2228" i="8" s="1"/>
  <c r="S2244" i="8"/>
  <c r="V2244" i="8" s="1"/>
  <c r="S2260" i="8"/>
  <c r="V2260" i="8" s="1"/>
  <c r="S2276" i="8"/>
  <c r="V2276" i="8" s="1"/>
  <c r="S2292" i="8"/>
  <c r="V2292" i="8" s="1"/>
  <c r="S2308" i="8"/>
  <c r="V2308" i="8" s="1"/>
  <c r="S2324" i="8"/>
  <c r="V2324" i="8" s="1"/>
  <c r="S2340" i="8"/>
  <c r="V2340" i="8" s="1"/>
  <c r="S2356" i="8"/>
  <c r="V2356" i="8" s="1"/>
  <c r="S2372" i="8"/>
  <c r="V2372" i="8" s="1"/>
  <c r="S2388" i="8"/>
  <c r="V2388" i="8" s="1"/>
  <c r="S2404" i="8"/>
  <c r="V2404" i="8" s="1"/>
  <c r="S2420" i="8"/>
  <c r="V2420" i="8" s="1"/>
  <c r="S2436" i="8"/>
  <c r="V2436" i="8" s="1"/>
  <c r="S2452" i="8"/>
  <c r="V2452" i="8" s="1"/>
  <c r="S2468" i="8"/>
  <c r="V2468" i="8" s="1"/>
  <c r="S2484" i="8"/>
  <c r="V2484" i="8" s="1"/>
  <c r="S2500" i="8"/>
  <c r="V2500" i="8" s="1"/>
  <c r="S2516" i="8"/>
  <c r="V2516" i="8" s="1"/>
  <c r="S2532" i="8"/>
  <c r="V2532" i="8" s="1"/>
  <c r="S2548" i="8"/>
  <c r="V2548" i="8" s="1"/>
  <c r="S2564" i="8"/>
  <c r="V2564" i="8" s="1"/>
  <c r="S2580" i="8"/>
  <c r="V2580" i="8" s="1"/>
  <c r="S2596" i="8"/>
  <c r="V2596" i="8" s="1"/>
  <c r="S2612" i="8"/>
  <c r="V2612" i="8" s="1"/>
  <c r="S2628" i="8"/>
  <c r="V2628" i="8" s="1"/>
  <c r="S2644" i="8"/>
  <c r="V2644" i="8" s="1"/>
  <c r="S2660" i="8"/>
  <c r="V2660" i="8" s="1"/>
  <c r="S2676" i="8"/>
  <c r="V2676" i="8" s="1"/>
  <c r="S2692" i="8"/>
  <c r="V2692" i="8" s="1"/>
  <c r="S2708" i="8"/>
  <c r="V2708" i="8" s="1"/>
  <c r="S2724" i="8"/>
  <c r="V2724" i="8" s="1"/>
  <c r="S2740" i="8"/>
  <c r="V2740" i="8" s="1"/>
  <c r="S2756" i="8"/>
  <c r="V2756" i="8" s="1"/>
  <c r="S2772" i="8"/>
  <c r="V2772" i="8" s="1"/>
  <c r="S2788" i="8"/>
  <c r="V2788" i="8" s="1"/>
  <c r="S2804" i="8"/>
  <c r="V2804" i="8" s="1"/>
  <c r="S2820" i="8"/>
  <c r="V2820" i="8" s="1"/>
  <c r="S2836" i="8"/>
  <c r="V2836" i="8" s="1"/>
  <c r="S2852" i="8"/>
  <c r="V2852" i="8" s="1"/>
  <c r="S2868" i="8"/>
  <c r="V2868" i="8" s="1"/>
  <c r="S2884" i="8"/>
  <c r="V2884" i="8" s="1"/>
  <c r="S2900" i="8"/>
  <c r="V2900" i="8" s="1"/>
  <c r="S2916" i="8"/>
  <c r="V2916" i="8" s="1"/>
  <c r="S2932" i="8"/>
  <c r="V2932" i="8" s="1"/>
  <c r="S2948" i="8"/>
  <c r="V2948" i="8" s="1"/>
  <c r="S2964" i="8"/>
  <c r="V2964" i="8" s="1"/>
  <c r="S2980" i="8"/>
  <c r="V2980" i="8" s="1"/>
  <c r="S2996" i="8"/>
  <c r="V2996" i="8" s="1"/>
  <c r="S3012" i="8"/>
  <c r="V3012" i="8" s="1"/>
  <c r="S3028" i="8"/>
  <c r="V3028" i="8" s="1"/>
  <c r="S260" i="8"/>
  <c r="V260" i="8" s="1"/>
  <c r="S541" i="8"/>
  <c r="V541" i="8" s="1"/>
  <c r="S768" i="8"/>
  <c r="V768" i="8" s="1"/>
  <c r="S978" i="8"/>
  <c r="V978" i="8" s="1"/>
  <c r="S1184" i="8"/>
  <c r="V1184" i="8" s="1"/>
  <c r="S1383" i="8"/>
  <c r="V1383" i="8" s="1"/>
  <c r="S1496" i="8"/>
  <c r="V1496" i="8" s="1"/>
  <c r="S1577" i="8"/>
  <c r="V1577" i="8" s="1"/>
  <c r="S1656" i="8"/>
  <c r="V1656" i="8" s="1"/>
  <c r="S1705" i="8"/>
  <c r="V1705" i="8" s="1"/>
  <c r="S1765" i="8"/>
  <c r="V1765" i="8" s="1"/>
  <c r="S1801" i="8"/>
  <c r="V1801" i="8" s="1"/>
  <c r="S1847" i="8"/>
  <c r="V1847" i="8" s="1"/>
  <c r="S1893" i="8"/>
  <c r="V1893" i="8" s="1"/>
  <c r="S1929" i="8"/>
  <c r="V1929" i="8" s="1"/>
  <c r="S1975" i="8"/>
  <c r="V1975" i="8" s="1"/>
  <c r="S2007" i="8"/>
  <c r="V2007" i="8" s="1"/>
  <c r="S2037" i="8"/>
  <c r="V2037" i="8" s="1"/>
  <c r="S2067" i="8"/>
  <c r="V2067" i="8" s="1"/>
  <c r="S2097" i="8"/>
  <c r="V2097" i="8" s="1"/>
  <c r="S2120" i="8"/>
  <c r="V2120" i="8" s="1"/>
  <c r="S2150" i="8"/>
  <c r="V2150" i="8" s="1"/>
  <c r="S2179" i="8"/>
  <c r="V2179" i="8" s="1"/>
  <c r="S2197" i="8"/>
  <c r="V2197" i="8" s="1"/>
  <c r="S2213" i="8"/>
  <c r="V2213" i="8" s="1"/>
  <c r="S2229" i="8"/>
  <c r="V2229" i="8" s="1"/>
  <c r="S2245" i="8"/>
  <c r="V2245" i="8" s="1"/>
  <c r="S2261" i="8"/>
  <c r="V2261" i="8" s="1"/>
  <c r="S2277" i="8"/>
  <c r="V2277" i="8" s="1"/>
  <c r="S2293" i="8"/>
  <c r="V2293" i="8" s="1"/>
  <c r="S2309" i="8"/>
  <c r="V2309" i="8" s="1"/>
  <c r="S2325" i="8"/>
  <c r="V2325" i="8" s="1"/>
  <c r="S2341" i="8"/>
  <c r="V2341" i="8" s="1"/>
  <c r="S2357" i="8"/>
  <c r="V2357" i="8" s="1"/>
  <c r="S2373" i="8"/>
  <c r="V2373" i="8" s="1"/>
  <c r="S2389" i="8"/>
  <c r="V2389" i="8" s="1"/>
  <c r="S2405" i="8"/>
  <c r="V2405" i="8" s="1"/>
  <c r="S2421" i="8"/>
  <c r="V2421" i="8" s="1"/>
  <c r="S2437" i="8"/>
  <c r="V2437" i="8" s="1"/>
  <c r="S2453" i="8"/>
  <c r="V2453" i="8" s="1"/>
  <c r="S2469" i="8"/>
  <c r="V2469" i="8" s="1"/>
  <c r="S2485" i="8"/>
  <c r="V2485" i="8" s="1"/>
  <c r="S2501" i="8"/>
  <c r="V2501" i="8" s="1"/>
  <c r="S2517" i="8"/>
  <c r="V2517" i="8" s="1"/>
  <c r="S2533" i="8"/>
  <c r="V2533" i="8" s="1"/>
  <c r="S2549" i="8"/>
  <c r="V2549" i="8" s="1"/>
  <c r="S2565" i="8"/>
  <c r="V2565" i="8" s="1"/>
  <c r="S2581" i="8"/>
  <c r="V2581" i="8" s="1"/>
  <c r="S2597" i="8"/>
  <c r="V2597" i="8" s="1"/>
  <c r="S2613" i="8"/>
  <c r="V2613" i="8" s="1"/>
  <c r="S2629" i="8"/>
  <c r="V2629" i="8" s="1"/>
  <c r="S2645" i="8"/>
  <c r="V2645" i="8" s="1"/>
  <c r="S2661" i="8"/>
  <c r="V2661" i="8" s="1"/>
  <c r="S2677" i="8"/>
  <c r="V2677" i="8" s="1"/>
  <c r="S2693" i="8"/>
  <c r="V2693" i="8" s="1"/>
  <c r="S2709" i="8"/>
  <c r="V2709" i="8" s="1"/>
  <c r="S2725" i="8"/>
  <c r="V2725" i="8" s="1"/>
  <c r="S2741" i="8"/>
  <c r="V2741" i="8" s="1"/>
  <c r="S2757" i="8"/>
  <c r="V2757" i="8" s="1"/>
  <c r="S2773" i="8"/>
  <c r="V2773" i="8" s="1"/>
  <c r="S2789" i="8"/>
  <c r="V2789" i="8" s="1"/>
  <c r="S2805" i="8"/>
  <c r="V2805" i="8" s="1"/>
  <c r="S304" i="8"/>
  <c r="V304" i="8" s="1"/>
  <c r="S572" i="8"/>
  <c r="V572" i="8" s="1"/>
  <c r="S799" i="8"/>
  <c r="V799" i="8" s="1"/>
  <c r="S1007" i="8"/>
  <c r="V1007" i="8" s="1"/>
  <c r="S1212" i="8"/>
  <c r="V1212" i="8" s="1"/>
  <c r="S1400" i="8"/>
  <c r="V1400" i="8" s="1"/>
  <c r="S1512" i="8"/>
  <c r="V1512" i="8" s="1"/>
  <c r="S1593" i="8"/>
  <c r="V1593" i="8" s="1"/>
  <c r="S1670" i="8"/>
  <c r="V1670" i="8" s="1"/>
  <c r="S1719" i="8"/>
  <c r="V1719" i="8" s="1"/>
  <c r="S1768" i="8"/>
  <c r="V1768" i="8" s="1"/>
  <c r="S1814" i="8"/>
  <c r="V1814" i="8" s="1"/>
  <c r="S1859" i="8"/>
  <c r="V1859" i="8" s="1"/>
  <c r="S1896" i="8"/>
  <c r="V1896" i="8" s="1"/>
  <c r="S1942" i="8"/>
  <c r="V1942" i="8" s="1"/>
  <c r="S1985" i="8"/>
  <c r="V1985" i="8" s="1"/>
  <c r="S2017" i="8"/>
  <c r="V2017" i="8" s="1"/>
  <c r="S2040" i="8"/>
  <c r="V2040" i="8" s="1"/>
  <c r="S2070" i="8"/>
  <c r="V2070" i="8" s="1"/>
  <c r="S2100" i="8"/>
  <c r="V2100" i="8" s="1"/>
  <c r="S2130" i="8"/>
  <c r="V2130" i="8" s="1"/>
  <c r="S2153" i="8"/>
  <c r="V2153" i="8" s="1"/>
  <c r="S2182" i="8"/>
  <c r="V2182" i="8" s="1"/>
  <c r="S2200" i="8"/>
  <c r="V2200" i="8" s="1"/>
  <c r="S2216" i="8"/>
  <c r="V2216" i="8" s="1"/>
  <c r="S2232" i="8"/>
  <c r="V2232" i="8" s="1"/>
  <c r="S2248" i="8"/>
  <c r="V2248" i="8" s="1"/>
  <c r="S2264" i="8"/>
  <c r="V2264" i="8" s="1"/>
  <c r="S2280" i="8"/>
  <c r="V2280" i="8" s="1"/>
  <c r="S2296" i="8"/>
  <c r="V2296" i="8" s="1"/>
  <c r="S2312" i="8"/>
  <c r="V2312" i="8" s="1"/>
  <c r="S2328" i="8"/>
  <c r="V2328" i="8" s="1"/>
  <c r="S2344" i="8"/>
  <c r="V2344" i="8" s="1"/>
  <c r="S2360" i="8"/>
  <c r="V2360" i="8" s="1"/>
  <c r="S2376" i="8"/>
  <c r="V2376" i="8" s="1"/>
  <c r="S2392" i="8"/>
  <c r="V2392" i="8" s="1"/>
  <c r="S2408" i="8"/>
  <c r="V2408" i="8" s="1"/>
  <c r="S2424" i="8"/>
  <c r="V2424" i="8" s="1"/>
  <c r="S2440" i="8"/>
  <c r="V2440" i="8" s="1"/>
  <c r="S2456" i="8"/>
  <c r="V2456" i="8" s="1"/>
  <c r="S2472" i="8"/>
  <c r="V2472" i="8" s="1"/>
  <c r="S2488" i="8"/>
  <c r="V2488" i="8" s="1"/>
  <c r="S2504" i="8"/>
  <c r="V2504" i="8" s="1"/>
  <c r="S2520" i="8"/>
  <c r="V2520" i="8" s="1"/>
  <c r="S2536" i="8"/>
  <c r="V2536" i="8" s="1"/>
  <c r="S2552" i="8"/>
  <c r="V2552" i="8" s="1"/>
  <c r="S2568" i="8"/>
  <c r="V2568" i="8" s="1"/>
  <c r="S2584" i="8"/>
  <c r="V2584" i="8" s="1"/>
  <c r="S2600" i="8"/>
  <c r="V2600" i="8" s="1"/>
  <c r="S2616" i="8"/>
  <c r="V2616" i="8" s="1"/>
  <c r="S2632" i="8"/>
  <c r="V2632" i="8" s="1"/>
  <c r="S2648" i="8"/>
  <c r="V2648" i="8" s="1"/>
  <c r="S2664" i="8"/>
  <c r="V2664" i="8" s="1"/>
  <c r="S2680" i="8"/>
  <c r="V2680" i="8" s="1"/>
  <c r="S2696" i="8"/>
  <c r="V2696" i="8" s="1"/>
  <c r="S2712" i="8"/>
  <c r="V2712" i="8" s="1"/>
  <c r="S2728" i="8"/>
  <c r="V2728" i="8" s="1"/>
  <c r="S2744" i="8"/>
  <c r="V2744" i="8" s="1"/>
  <c r="S2760" i="8"/>
  <c r="V2760" i="8" s="1"/>
  <c r="S2776" i="8"/>
  <c r="V2776" i="8" s="1"/>
  <c r="S2792" i="8"/>
  <c r="V2792" i="8" s="1"/>
  <c r="S268" i="8"/>
  <c r="V268" i="8" s="1"/>
  <c r="S1657" i="8"/>
  <c r="V1657" i="8" s="1"/>
  <c r="S2008" i="8"/>
  <c r="V2008" i="8" s="1"/>
  <c r="S2214" i="8"/>
  <c r="V2214" i="8" s="1"/>
  <c r="S2342" i="8"/>
  <c r="V2342" i="8" s="1"/>
  <c r="S2470" i="8"/>
  <c r="V2470" i="8" s="1"/>
  <c r="S2598" i="8"/>
  <c r="V2598" i="8" s="1"/>
  <c r="S2726" i="8"/>
  <c r="V2726" i="8" s="1"/>
  <c r="S2824" i="8"/>
  <c r="V2824" i="8" s="1"/>
  <c r="S2888" i="8"/>
  <c r="V2888" i="8" s="1"/>
  <c r="S2936" i="8"/>
  <c r="V2936" i="8" s="1"/>
  <c r="S2982" i="8"/>
  <c r="V2982" i="8" s="1"/>
  <c r="S3027" i="8"/>
  <c r="V3027" i="8" s="1"/>
  <c r="S3062" i="8"/>
  <c r="V3062" i="8" s="1"/>
  <c r="S3096" i="8"/>
  <c r="V3096" i="8" s="1"/>
  <c r="S3128" i="8"/>
  <c r="V3128" i="8" s="1"/>
  <c r="S3160" i="8"/>
  <c r="V3160" i="8" s="1"/>
  <c r="S3191" i="8"/>
  <c r="V3191" i="8" s="1"/>
  <c r="S3221" i="8"/>
  <c r="V3221" i="8" s="1"/>
  <c r="S3251" i="8"/>
  <c r="V3251" i="8" s="1"/>
  <c r="S3281" i="8"/>
  <c r="V3281" i="8" s="1"/>
  <c r="S3303" i="8"/>
  <c r="V3303" i="8" s="1"/>
  <c r="S3319" i="8"/>
  <c r="V3319" i="8" s="1"/>
  <c r="S3335" i="8"/>
  <c r="V3335" i="8" s="1"/>
  <c r="S3351" i="8"/>
  <c r="V3351" i="8" s="1"/>
  <c r="S3367" i="8"/>
  <c r="V3367" i="8" s="1"/>
  <c r="S3383" i="8"/>
  <c r="V3383" i="8" s="1"/>
  <c r="S3399" i="8"/>
  <c r="V3399" i="8" s="1"/>
  <c r="S3415" i="8"/>
  <c r="V3415" i="8" s="1"/>
  <c r="S3431" i="8"/>
  <c r="V3431" i="8" s="1"/>
  <c r="S3447" i="8"/>
  <c r="V3447" i="8" s="1"/>
  <c r="S3463" i="8"/>
  <c r="V3463" i="8" s="1"/>
  <c r="S3479" i="8"/>
  <c r="V3479" i="8" s="1"/>
  <c r="S3495" i="8"/>
  <c r="V3495" i="8" s="1"/>
  <c r="S3511" i="8"/>
  <c r="V3511" i="8" s="1"/>
  <c r="S3527" i="8"/>
  <c r="V3527" i="8" s="1"/>
  <c r="S3543" i="8"/>
  <c r="V3543" i="8" s="1"/>
  <c r="S3559" i="8"/>
  <c r="V3559" i="8" s="1"/>
  <c r="S3575" i="8"/>
  <c r="V3575" i="8" s="1"/>
  <c r="S3591" i="8"/>
  <c r="V3591" i="8" s="1"/>
  <c r="S3607" i="8"/>
  <c r="V3607" i="8" s="1"/>
  <c r="S3623" i="8"/>
  <c r="V3623" i="8" s="1"/>
  <c r="S3639" i="8"/>
  <c r="V3639" i="8" s="1"/>
  <c r="S3655" i="8"/>
  <c r="V3655" i="8" s="1"/>
  <c r="S3671" i="8"/>
  <c r="V3671" i="8" s="1"/>
  <c r="S3687" i="8"/>
  <c r="V3687" i="8" s="1"/>
  <c r="S3703" i="8"/>
  <c r="V3703" i="8" s="1"/>
  <c r="S3719" i="8"/>
  <c r="V3719" i="8" s="1"/>
  <c r="S3735" i="8"/>
  <c r="V3735" i="8" s="1"/>
  <c r="S3751" i="8"/>
  <c r="V3751" i="8" s="1"/>
  <c r="S3767" i="8"/>
  <c r="V3767" i="8" s="1"/>
  <c r="S3783" i="8"/>
  <c r="V3783" i="8" s="1"/>
  <c r="S3799" i="8"/>
  <c r="V3799" i="8" s="1"/>
  <c r="S3673" i="8"/>
  <c r="V3673" i="8" s="1"/>
  <c r="S3721" i="8"/>
  <c r="V3721" i="8" s="1"/>
  <c r="S3769" i="8"/>
  <c r="V3769" i="8" s="1"/>
  <c r="S3706" i="8"/>
  <c r="V3706" i="8" s="1"/>
  <c r="S3754" i="8"/>
  <c r="V3754" i="8" s="1"/>
  <c r="S3803" i="8"/>
  <c r="V3803" i="8" s="1"/>
  <c r="S3724" i="8"/>
  <c r="V3724" i="8" s="1"/>
  <c r="S3533" i="8"/>
  <c r="V3533" i="8" s="1"/>
  <c r="S3725" i="8"/>
  <c r="V3725" i="8" s="1"/>
  <c r="S3582" i="8"/>
  <c r="V3582" i="8" s="1"/>
  <c r="S3694" i="8"/>
  <c r="V3694" i="8" s="1"/>
  <c r="S4" i="8"/>
  <c r="S3711" i="8"/>
  <c r="V3711" i="8" s="1"/>
  <c r="S3584" i="8"/>
  <c r="V3584" i="8" s="1"/>
  <c r="S3744" i="8"/>
  <c r="V3744" i="8" s="1"/>
  <c r="S3682" i="8"/>
  <c r="V3682" i="8" s="1"/>
  <c r="S3587" i="8"/>
  <c r="V3587" i="8" s="1"/>
  <c r="S2439" i="8"/>
  <c r="V2439" i="8" s="1"/>
  <c r="S3412" i="8"/>
  <c r="V3412" i="8" s="1"/>
  <c r="S3636" i="8"/>
  <c r="V3636" i="8" s="1"/>
  <c r="S1976" i="8"/>
  <c r="V1976" i="8" s="1"/>
  <c r="S3333" i="8"/>
  <c r="V3333" i="8" s="1"/>
  <c r="S3653" i="8"/>
  <c r="V3653" i="8" s="1"/>
  <c r="S301" i="8"/>
  <c r="V301" i="8" s="1"/>
  <c r="S1669" i="8"/>
  <c r="V1669" i="8" s="1"/>
  <c r="S2009" i="8"/>
  <c r="V2009" i="8" s="1"/>
  <c r="S2215" i="8"/>
  <c r="V2215" i="8" s="1"/>
  <c r="S2343" i="8"/>
  <c r="V2343" i="8" s="1"/>
  <c r="S2471" i="8"/>
  <c r="V2471" i="8" s="1"/>
  <c r="S2599" i="8"/>
  <c r="V2599" i="8" s="1"/>
  <c r="S2727" i="8"/>
  <c r="V2727" i="8" s="1"/>
  <c r="S2837" i="8"/>
  <c r="V2837" i="8" s="1"/>
  <c r="S2901" i="8"/>
  <c r="V2901" i="8" s="1"/>
  <c r="S2946" i="8"/>
  <c r="V2946" i="8" s="1"/>
  <c r="S2983" i="8"/>
  <c r="V2983" i="8" s="1"/>
  <c r="S3029" i="8"/>
  <c r="V3029" i="8" s="1"/>
  <c r="S3063" i="8"/>
  <c r="V3063" i="8" s="1"/>
  <c r="S3105" i="8"/>
  <c r="V3105" i="8" s="1"/>
  <c r="S3137" i="8"/>
  <c r="V3137" i="8" s="1"/>
  <c r="S3169" i="8"/>
  <c r="V3169" i="8" s="1"/>
  <c r="S3192" i="8"/>
  <c r="V3192" i="8" s="1"/>
  <c r="S3222" i="8"/>
  <c r="V3222" i="8" s="1"/>
  <c r="S3252" i="8"/>
  <c r="V3252" i="8" s="1"/>
  <c r="S3282" i="8"/>
  <c r="V3282" i="8" s="1"/>
  <c r="S3304" i="8"/>
  <c r="V3304" i="8" s="1"/>
  <c r="S3320" i="8"/>
  <c r="V3320" i="8" s="1"/>
  <c r="S3336" i="8"/>
  <c r="V3336" i="8" s="1"/>
  <c r="S3352" i="8"/>
  <c r="V3352" i="8" s="1"/>
  <c r="S3368" i="8"/>
  <c r="V3368" i="8" s="1"/>
  <c r="S3384" i="8"/>
  <c r="V3384" i="8" s="1"/>
  <c r="S3400" i="8"/>
  <c r="V3400" i="8" s="1"/>
  <c r="S3416" i="8"/>
  <c r="V3416" i="8" s="1"/>
  <c r="S3432" i="8"/>
  <c r="V3432" i="8" s="1"/>
  <c r="S3448" i="8"/>
  <c r="V3448" i="8" s="1"/>
  <c r="S3464" i="8"/>
  <c r="V3464" i="8" s="1"/>
  <c r="S3480" i="8"/>
  <c r="V3480" i="8" s="1"/>
  <c r="S3496" i="8"/>
  <c r="V3496" i="8" s="1"/>
  <c r="S3512" i="8"/>
  <c r="V3512" i="8" s="1"/>
  <c r="S3528" i="8"/>
  <c r="V3528" i="8" s="1"/>
  <c r="S3544" i="8"/>
  <c r="V3544" i="8" s="1"/>
  <c r="S3560" i="8"/>
  <c r="V3560" i="8" s="1"/>
  <c r="S3576" i="8"/>
  <c r="V3576" i="8" s="1"/>
  <c r="S3592" i="8"/>
  <c r="V3592" i="8" s="1"/>
  <c r="S3608" i="8"/>
  <c r="V3608" i="8" s="1"/>
  <c r="S3624" i="8"/>
  <c r="V3624" i="8" s="1"/>
  <c r="S3640" i="8"/>
  <c r="V3640" i="8" s="1"/>
  <c r="S3656" i="8"/>
  <c r="V3656" i="8" s="1"/>
  <c r="S3672" i="8"/>
  <c r="V3672" i="8" s="1"/>
  <c r="S3688" i="8"/>
  <c r="V3688" i="8" s="1"/>
  <c r="S3704" i="8"/>
  <c r="V3704" i="8" s="1"/>
  <c r="S3720" i="8"/>
  <c r="V3720" i="8" s="1"/>
  <c r="S3736" i="8"/>
  <c r="V3736" i="8" s="1"/>
  <c r="S3752" i="8"/>
  <c r="V3752" i="8" s="1"/>
  <c r="S3768" i="8"/>
  <c r="V3768" i="8" s="1"/>
  <c r="S3784" i="8"/>
  <c r="V3784" i="8" s="1"/>
  <c r="S3800" i="8"/>
  <c r="V3800" i="8" s="1"/>
  <c r="S3657" i="8"/>
  <c r="V3657" i="8" s="1"/>
  <c r="S3705" i="8"/>
  <c r="V3705" i="8" s="1"/>
  <c r="S3753" i="8"/>
  <c r="V3753" i="8" s="1"/>
  <c r="S3785" i="8"/>
  <c r="V3785" i="8" s="1"/>
  <c r="S3738" i="8"/>
  <c r="V3738" i="8" s="1"/>
  <c r="S3786" i="8"/>
  <c r="V3786" i="8" s="1"/>
  <c r="S3740" i="8"/>
  <c r="V3740" i="8" s="1"/>
  <c r="S3581" i="8"/>
  <c r="V3581" i="8" s="1"/>
  <c r="S3629" i="8"/>
  <c r="V3629" i="8" s="1"/>
  <c r="S3709" i="8"/>
  <c r="V3709" i="8" s="1"/>
  <c r="S3805" i="8"/>
  <c r="X3805" i="8" s="1"/>
  <c r="Y3805" i="8" s="1"/>
  <c r="Z3805" i="8" s="1"/>
  <c r="S3614" i="8"/>
  <c r="V3614" i="8" s="1"/>
  <c r="S3742" i="8"/>
  <c r="V3742" i="8" s="1"/>
  <c r="S3583" i="8"/>
  <c r="V3583" i="8" s="1"/>
  <c r="S3727" i="8"/>
  <c r="V3727" i="8" s="1"/>
  <c r="S3664" i="8"/>
  <c r="V3664" i="8" s="1"/>
  <c r="S3792" i="8"/>
  <c r="V3792" i="8" s="1"/>
  <c r="S3729" i="8"/>
  <c r="V3729" i="8" s="1"/>
  <c r="S3523" i="8"/>
  <c r="V3523" i="8" s="1"/>
  <c r="S3795" i="8"/>
  <c r="V3795" i="8" s="1"/>
  <c r="S2978" i="8"/>
  <c r="V2978" i="8" s="1"/>
  <c r="S3188" i="8"/>
  <c r="V3188" i="8" s="1"/>
  <c r="S3364" i="8"/>
  <c r="V3364" i="8" s="1"/>
  <c r="S3508" i="8"/>
  <c r="V3508" i="8" s="1"/>
  <c r="S3700" i="8"/>
  <c r="V3700" i="8" s="1"/>
  <c r="S2198" i="8"/>
  <c r="V2198" i="8" s="1"/>
  <c r="S3429" i="8"/>
  <c r="V3429" i="8" s="1"/>
  <c r="S3685" i="8"/>
  <c r="V3685" i="8" s="1"/>
  <c r="S543" i="8"/>
  <c r="V543" i="8" s="1"/>
  <c r="S1717" i="8"/>
  <c r="V1717" i="8" s="1"/>
  <c r="S2038" i="8"/>
  <c r="V2038" i="8" s="1"/>
  <c r="S2230" i="8"/>
  <c r="V2230" i="8" s="1"/>
  <c r="S2358" i="8"/>
  <c r="V2358" i="8" s="1"/>
  <c r="S2486" i="8"/>
  <c r="V2486" i="8" s="1"/>
  <c r="S2614" i="8"/>
  <c r="V2614" i="8" s="1"/>
  <c r="S2742" i="8"/>
  <c r="V2742" i="8" s="1"/>
  <c r="S2838" i="8"/>
  <c r="V2838" i="8" s="1"/>
  <c r="S2902" i="8"/>
  <c r="V2902" i="8" s="1"/>
  <c r="S2947" i="8"/>
  <c r="V2947" i="8" s="1"/>
  <c r="S2984" i="8"/>
  <c r="V2984" i="8" s="1"/>
  <c r="S3030" i="8"/>
  <c r="V3030" i="8" s="1"/>
  <c r="S3064" i="8"/>
  <c r="V3064" i="8" s="1"/>
  <c r="S3106" i="8"/>
  <c r="V3106" i="8" s="1"/>
  <c r="S3138" i="8"/>
  <c r="V3138" i="8" s="1"/>
  <c r="S3170" i="8"/>
  <c r="V3170" i="8" s="1"/>
  <c r="S3200" i="8"/>
  <c r="V3200" i="8" s="1"/>
  <c r="S3223" i="8"/>
  <c r="V3223" i="8" s="1"/>
  <c r="S3253" i="8"/>
  <c r="V3253" i="8" s="1"/>
  <c r="S3283" i="8"/>
  <c r="V3283" i="8" s="1"/>
  <c r="S3305" i="8"/>
  <c r="V3305" i="8" s="1"/>
  <c r="S3321" i="8"/>
  <c r="V3321" i="8" s="1"/>
  <c r="S3337" i="8"/>
  <c r="V3337" i="8" s="1"/>
  <c r="S3353" i="8"/>
  <c r="V3353" i="8" s="1"/>
  <c r="S3369" i="8"/>
  <c r="V3369" i="8" s="1"/>
  <c r="S3385" i="8"/>
  <c r="V3385" i="8" s="1"/>
  <c r="S3401" i="8"/>
  <c r="V3401" i="8" s="1"/>
  <c r="S3417" i="8"/>
  <c r="V3417" i="8" s="1"/>
  <c r="S3433" i="8"/>
  <c r="V3433" i="8" s="1"/>
  <c r="S3449" i="8"/>
  <c r="V3449" i="8" s="1"/>
  <c r="S3465" i="8"/>
  <c r="V3465" i="8" s="1"/>
  <c r="S3481" i="8"/>
  <c r="V3481" i="8" s="1"/>
  <c r="S3497" i="8"/>
  <c r="V3497" i="8" s="1"/>
  <c r="S3513" i="8"/>
  <c r="V3513" i="8" s="1"/>
  <c r="S3529" i="8"/>
  <c r="V3529" i="8" s="1"/>
  <c r="S3545" i="8"/>
  <c r="V3545" i="8" s="1"/>
  <c r="S3561" i="8"/>
  <c r="V3561" i="8" s="1"/>
  <c r="S3577" i="8"/>
  <c r="V3577" i="8" s="1"/>
  <c r="S3593" i="8"/>
  <c r="V3593" i="8" s="1"/>
  <c r="S3609" i="8"/>
  <c r="V3609" i="8" s="1"/>
  <c r="S3625" i="8"/>
  <c r="V3625" i="8" s="1"/>
  <c r="S3641" i="8"/>
  <c r="V3641" i="8" s="1"/>
  <c r="S3689" i="8"/>
  <c r="V3689" i="8" s="1"/>
  <c r="S3737" i="8"/>
  <c r="V3737" i="8" s="1"/>
  <c r="S3801" i="8"/>
  <c r="V3801" i="8" s="1"/>
  <c r="S3770" i="8"/>
  <c r="V3770" i="8" s="1"/>
  <c r="S3787" i="8"/>
  <c r="V3787" i="8" s="1"/>
  <c r="S3772" i="8"/>
  <c r="V3772" i="8" s="1"/>
  <c r="S3549" i="8"/>
  <c r="V3549" i="8" s="1"/>
  <c r="S3693" i="8"/>
  <c r="V3693" i="8" s="1"/>
  <c r="S3566" i="8"/>
  <c r="V3566" i="8" s="1"/>
  <c r="S3726" i="8"/>
  <c r="V3726" i="8" s="1"/>
  <c r="S3647" i="8"/>
  <c r="V3647" i="8" s="1"/>
  <c r="S3600" i="8"/>
  <c r="V3600" i="8" s="1"/>
  <c r="S3745" i="8"/>
  <c r="V3745" i="8" s="1"/>
  <c r="S3698" i="8"/>
  <c r="V3698" i="8" s="1"/>
  <c r="S3667" i="8"/>
  <c r="V3667" i="8" s="1"/>
  <c r="S2311" i="8"/>
  <c r="V2311" i="8" s="1"/>
  <c r="S3316" i="8"/>
  <c r="V3316" i="8" s="1"/>
  <c r="S3620" i="8"/>
  <c r="V3620" i="8" s="1"/>
  <c r="S1591" i="8"/>
  <c r="V1591" i="8" s="1"/>
  <c r="S3317" i="8"/>
  <c r="V3317" i="8" s="1"/>
  <c r="S3701" i="8"/>
  <c r="V3701" i="8" s="1"/>
  <c r="S571" i="8"/>
  <c r="V571" i="8" s="1"/>
  <c r="S1718" i="8"/>
  <c r="V1718" i="8" s="1"/>
  <c r="S2039" i="8"/>
  <c r="V2039" i="8" s="1"/>
  <c r="S2231" i="8"/>
  <c r="V2231" i="8" s="1"/>
  <c r="S2359" i="8"/>
  <c r="V2359" i="8" s="1"/>
  <c r="S2487" i="8"/>
  <c r="V2487" i="8" s="1"/>
  <c r="S2615" i="8"/>
  <c r="V2615" i="8" s="1"/>
  <c r="S2743" i="8"/>
  <c r="V2743" i="8" s="1"/>
  <c r="S2839" i="8"/>
  <c r="V2839" i="8" s="1"/>
  <c r="S2903" i="8"/>
  <c r="V2903" i="8" s="1"/>
  <c r="S2949" i="8"/>
  <c r="V2949" i="8" s="1"/>
  <c r="S2994" i="8"/>
  <c r="V2994" i="8" s="1"/>
  <c r="S3031" i="8"/>
  <c r="V3031" i="8" s="1"/>
  <c r="S3074" i="8"/>
  <c r="V3074" i="8" s="1"/>
  <c r="S3107" i="8"/>
  <c r="V3107" i="8" s="1"/>
  <c r="S3139" i="8"/>
  <c r="V3139" i="8" s="1"/>
  <c r="S3171" i="8"/>
  <c r="V3171" i="8" s="1"/>
  <c r="S3201" i="8"/>
  <c r="V3201" i="8" s="1"/>
  <c r="S3224" i="8"/>
  <c r="V3224" i="8" s="1"/>
  <c r="S3254" i="8"/>
  <c r="V3254" i="8" s="1"/>
  <c r="S3284" i="8"/>
  <c r="V3284" i="8" s="1"/>
  <c r="S3306" i="8"/>
  <c r="V3306" i="8" s="1"/>
  <c r="S3322" i="8"/>
  <c r="V3322" i="8" s="1"/>
  <c r="S3338" i="8"/>
  <c r="V3338" i="8" s="1"/>
  <c r="S3354" i="8"/>
  <c r="V3354" i="8" s="1"/>
  <c r="S3370" i="8"/>
  <c r="V3370" i="8" s="1"/>
  <c r="S3386" i="8"/>
  <c r="V3386" i="8" s="1"/>
  <c r="S3402" i="8"/>
  <c r="V3402" i="8" s="1"/>
  <c r="S3418" i="8"/>
  <c r="V3418" i="8" s="1"/>
  <c r="S3434" i="8"/>
  <c r="V3434" i="8" s="1"/>
  <c r="S3450" i="8"/>
  <c r="V3450" i="8" s="1"/>
  <c r="S3466" i="8"/>
  <c r="V3466" i="8" s="1"/>
  <c r="S3482" i="8"/>
  <c r="V3482" i="8" s="1"/>
  <c r="S3498" i="8"/>
  <c r="V3498" i="8" s="1"/>
  <c r="S3514" i="8"/>
  <c r="V3514" i="8" s="1"/>
  <c r="S3530" i="8"/>
  <c r="V3530" i="8" s="1"/>
  <c r="S3546" i="8"/>
  <c r="V3546" i="8" s="1"/>
  <c r="S3562" i="8"/>
  <c r="V3562" i="8" s="1"/>
  <c r="S3578" i="8"/>
  <c r="V3578" i="8" s="1"/>
  <c r="S3594" i="8"/>
  <c r="V3594" i="8" s="1"/>
  <c r="S3610" i="8"/>
  <c r="V3610" i="8" s="1"/>
  <c r="S3626" i="8"/>
  <c r="V3626" i="8" s="1"/>
  <c r="S3642" i="8"/>
  <c r="V3642" i="8" s="1"/>
  <c r="S3658" i="8"/>
  <c r="V3658" i="8" s="1"/>
  <c r="S3674" i="8"/>
  <c r="V3674" i="8" s="1"/>
  <c r="S3690" i="8"/>
  <c r="V3690" i="8" s="1"/>
  <c r="S3722" i="8"/>
  <c r="V3722" i="8" s="1"/>
  <c r="S3802" i="8"/>
  <c r="V3802" i="8" s="1"/>
  <c r="S3804" i="8"/>
  <c r="V3804" i="8" s="1"/>
  <c r="S3597" i="8"/>
  <c r="V3597" i="8" s="1"/>
  <c r="S3677" i="8"/>
  <c r="V3677" i="8" s="1"/>
  <c r="S3773" i="8"/>
  <c r="V3773" i="8" s="1"/>
  <c r="S3598" i="8"/>
  <c r="V3598" i="8" s="1"/>
  <c r="S3758" i="8"/>
  <c r="V3758" i="8" s="1"/>
  <c r="S3631" i="8"/>
  <c r="V3631" i="8" s="1"/>
  <c r="S3775" i="8"/>
  <c r="V3775" i="8" s="1"/>
  <c r="S3680" i="8"/>
  <c r="V3680" i="8" s="1"/>
  <c r="S3697" i="8"/>
  <c r="V3697" i="8" s="1"/>
  <c r="S3778" i="8"/>
  <c r="V3778" i="8" s="1"/>
  <c r="S3635" i="8"/>
  <c r="V3635" i="8" s="1"/>
  <c r="S3747" i="8"/>
  <c r="V3747" i="8" s="1"/>
  <c r="S2821" i="8"/>
  <c r="V2821" i="8" s="1"/>
  <c r="S3271" i="8"/>
  <c r="V3271" i="8" s="1"/>
  <c r="S3492" i="8"/>
  <c r="V3492" i="8" s="1"/>
  <c r="S3668" i="8"/>
  <c r="V3668" i="8" s="1"/>
  <c r="S2582" i="8"/>
  <c r="V2582" i="8" s="1"/>
  <c r="S3219" i="8"/>
  <c r="V3219" i="8" s="1"/>
  <c r="S3445" i="8"/>
  <c r="V3445" i="8" s="1"/>
  <c r="S3605" i="8"/>
  <c r="V3605" i="8" s="1"/>
  <c r="S769" i="8"/>
  <c r="V769" i="8" s="1"/>
  <c r="S1766" i="8"/>
  <c r="V1766" i="8" s="1"/>
  <c r="S2068" i="8"/>
  <c r="V2068" i="8" s="1"/>
  <c r="S2246" i="8"/>
  <c r="V2246" i="8" s="1"/>
  <c r="S2374" i="8"/>
  <c r="V2374" i="8" s="1"/>
  <c r="S2502" i="8"/>
  <c r="V2502" i="8" s="1"/>
  <c r="S2630" i="8"/>
  <c r="V2630" i="8" s="1"/>
  <c r="S2758" i="8"/>
  <c r="V2758" i="8" s="1"/>
  <c r="S2840" i="8"/>
  <c r="V2840" i="8" s="1"/>
  <c r="S2904" i="8"/>
  <c r="V2904" i="8" s="1"/>
  <c r="S2950" i="8"/>
  <c r="V2950" i="8" s="1"/>
  <c r="S2995" i="8"/>
  <c r="V2995" i="8" s="1"/>
  <c r="S3032" i="8"/>
  <c r="V3032" i="8" s="1"/>
  <c r="S3075" i="8"/>
  <c r="V3075" i="8" s="1"/>
  <c r="S3108" i="8"/>
  <c r="V3108" i="8" s="1"/>
  <c r="S3140" i="8"/>
  <c r="V3140" i="8" s="1"/>
  <c r="S3172" i="8"/>
  <c r="V3172" i="8" s="1"/>
  <c r="S3202" i="8"/>
  <c r="V3202" i="8" s="1"/>
  <c r="S3232" i="8"/>
  <c r="V3232" i="8" s="1"/>
  <c r="S3255" i="8"/>
  <c r="V3255" i="8" s="1"/>
  <c r="S3285" i="8"/>
  <c r="V3285" i="8" s="1"/>
  <c r="S3307" i="8"/>
  <c r="V3307" i="8" s="1"/>
  <c r="S3323" i="8"/>
  <c r="V3323" i="8" s="1"/>
  <c r="S3339" i="8"/>
  <c r="V3339" i="8" s="1"/>
  <c r="S3355" i="8"/>
  <c r="V3355" i="8" s="1"/>
  <c r="S3371" i="8"/>
  <c r="V3371" i="8" s="1"/>
  <c r="S3387" i="8"/>
  <c r="V3387" i="8" s="1"/>
  <c r="S3403" i="8"/>
  <c r="V3403" i="8" s="1"/>
  <c r="S3419" i="8"/>
  <c r="V3419" i="8" s="1"/>
  <c r="S3435" i="8"/>
  <c r="V3435" i="8" s="1"/>
  <c r="S3451" i="8"/>
  <c r="V3451" i="8" s="1"/>
  <c r="S3467" i="8"/>
  <c r="V3467" i="8" s="1"/>
  <c r="S3483" i="8"/>
  <c r="V3483" i="8" s="1"/>
  <c r="S3499" i="8"/>
  <c r="V3499" i="8" s="1"/>
  <c r="S3515" i="8"/>
  <c r="V3515" i="8" s="1"/>
  <c r="S3531" i="8"/>
  <c r="V3531" i="8" s="1"/>
  <c r="S3547" i="8"/>
  <c r="V3547" i="8" s="1"/>
  <c r="S3563" i="8"/>
  <c r="V3563" i="8" s="1"/>
  <c r="S3579" i="8"/>
  <c r="V3579" i="8" s="1"/>
  <c r="S3595" i="8"/>
  <c r="V3595" i="8" s="1"/>
  <c r="S3611" i="8"/>
  <c r="V3611" i="8" s="1"/>
  <c r="S3627" i="8"/>
  <c r="V3627" i="8" s="1"/>
  <c r="S3643" i="8"/>
  <c r="V3643" i="8" s="1"/>
  <c r="S3659" i="8"/>
  <c r="V3659" i="8" s="1"/>
  <c r="S3675" i="8"/>
  <c r="V3675" i="8" s="1"/>
  <c r="S3691" i="8"/>
  <c r="V3691" i="8" s="1"/>
  <c r="S3707" i="8"/>
  <c r="V3707" i="8" s="1"/>
  <c r="S3723" i="8"/>
  <c r="V3723" i="8" s="1"/>
  <c r="S3739" i="8"/>
  <c r="V3739" i="8" s="1"/>
  <c r="S3755" i="8"/>
  <c r="V3755" i="8" s="1"/>
  <c r="S3771" i="8"/>
  <c r="V3771" i="8" s="1"/>
  <c r="S3788" i="8"/>
  <c r="V3788" i="8" s="1"/>
  <c r="S3565" i="8"/>
  <c r="V3565" i="8" s="1"/>
  <c r="S3661" i="8"/>
  <c r="V3661" i="8" s="1"/>
  <c r="S3757" i="8"/>
  <c r="V3757" i="8" s="1"/>
  <c r="S3550" i="8"/>
  <c r="V3550" i="8" s="1"/>
  <c r="S3678" i="8"/>
  <c r="V3678" i="8" s="1"/>
  <c r="S3599" i="8"/>
  <c r="V3599" i="8" s="1"/>
  <c r="S3695" i="8"/>
  <c r="V3695" i="8" s="1"/>
  <c r="S3616" i="8"/>
  <c r="V3616" i="8" s="1"/>
  <c r="S3760" i="8"/>
  <c r="V3760" i="8" s="1"/>
  <c r="S3761" i="8"/>
  <c r="V3761" i="8" s="1"/>
  <c r="S3714" i="8"/>
  <c r="V3714" i="8" s="1"/>
  <c r="S3603" i="8"/>
  <c r="V3603" i="8" s="1"/>
  <c r="S2567" i="8"/>
  <c r="V2567" i="8" s="1"/>
  <c r="S3332" i="8"/>
  <c r="V3332" i="8" s="1"/>
  <c r="S3588" i="8"/>
  <c r="V3588" i="8" s="1"/>
  <c r="S3796" i="8"/>
  <c r="V3796" i="8" s="1"/>
  <c r="S2934" i="8"/>
  <c r="V2934" i="8" s="1"/>
  <c r="S3094" i="8"/>
  <c r="V3094" i="8" s="1"/>
  <c r="S3381" i="8"/>
  <c r="V3381" i="8" s="1"/>
  <c r="S3557" i="8"/>
  <c r="V3557" i="8" s="1"/>
  <c r="S3797" i="8"/>
  <c r="V3797" i="8" s="1"/>
  <c r="S797" i="8"/>
  <c r="V797" i="8" s="1"/>
  <c r="S1767" i="8"/>
  <c r="V1767" i="8" s="1"/>
  <c r="S2069" i="8"/>
  <c r="V2069" i="8" s="1"/>
  <c r="S2247" i="8"/>
  <c r="V2247" i="8" s="1"/>
  <c r="S2375" i="8"/>
  <c r="V2375" i="8" s="1"/>
  <c r="S2503" i="8"/>
  <c r="V2503" i="8" s="1"/>
  <c r="S2631" i="8"/>
  <c r="V2631" i="8" s="1"/>
  <c r="S2759" i="8"/>
  <c r="V2759" i="8" s="1"/>
  <c r="S2853" i="8"/>
  <c r="V2853" i="8" s="1"/>
  <c r="S2914" i="8"/>
  <c r="V2914" i="8" s="1"/>
  <c r="S2951" i="8"/>
  <c r="V2951" i="8" s="1"/>
  <c r="S2997" i="8"/>
  <c r="V2997" i="8" s="1"/>
  <c r="S3042" i="8"/>
  <c r="V3042" i="8" s="1"/>
  <c r="S3076" i="8"/>
  <c r="V3076" i="8" s="1"/>
  <c r="S3109" i="8"/>
  <c r="V3109" i="8" s="1"/>
  <c r="S3141" i="8"/>
  <c r="V3141" i="8" s="1"/>
  <c r="S3173" i="8"/>
  <c r="V3173" i="8" s="1"/>
  <c r="S3203" i="8"/>
  <c r="V3203" i="8" s="1"/>
  <c r="S3233" i="8"/>
  <c r="V3233" i="8" s="1"/>
  <c r="S3256" i="8"/>
  <c r="V3256" i="8" s="1"/>
  <c r="S3286" i="8"/>
  <c r="V3286" i="8" s="1"/>
  <c r="S3308" i="8"/>
  <c r="V3308" i="8" s="1"/>
  <c r="S3324" i="8"/>
  <c r="V3324" i="8" s="1"/>
  <c r="S3340" i="8"/>
  <c r="V3340" i="8" s="1"/>
  <c r="S3356" i="8"/>
  <c r="V3356" i="8" s="1"/>
  <c r="S3372" i="8"/>
  <c r="V3372" i="8" s="1"/>
  <c r="S3388" i="8"/>
  <c r="V3388" i="8" s="1"/>
  <c r="S3404" i="8"/>
  <c r="V3404" i="8" s="1"/>
  <c r="S3420" i="8"/>
  <c r="V3420" i="8" s="1"/>
  <c r="S3436" i="8"/>
  <c r="V3436" i="8" s="1"/>
  <c r="S3452" i="8"/>
  <c r="V3452" i="8" s="1"/>
  <c r="S3468" i="8"/>
  <c r="V3468" i="8" s="1"/>
  <c r="S3484" i="8"/>
  <c r="V3484" i="8" s="1"/>
  <c r="S3500" i="8"/>
  <c r="V3500" i="8" s="1"/>
  <c r="S3516" i="8"/>
  <c r="V3516" i="8" s="1"/>
  <c r="S3532" i="8"/>
  <c r="V3532" i="8" s="1"/>
  <c r="S3548" i="8"/>
  <c r="V3548" i="8" s="1"/>
  <c r="S3564" i="8"/>
  <c r="V3564" i="8" s="1"/>
  <c r="S3580" i="8"/>
  <c r="V3580" i="8" s="1"/>
  <c r="S3596" i="8"/>
  <c r="V3596" i="8" s="1"/>
  <c r="S3612" i="8"/>
  <c r="V3612" i="8" s="1"/>
  <c r="S3628" i="8"/>
  <c r="V3628" i="8" s="1"/>
  <c r="S3644" i="8"/>
  <c r="V3644" i="8" s="1"/>
  <c r="S3660" i="8"/>
  <c r="V3660" i="8" s="1"/>
  <c r="S3676" i="8"/>
  <c r="V3676" i="8" s="1"/>
  <c r="S3692" i="8"/>
  <c r="V3692" i="8" s="1"/>
  <c r="S3708" i="8"/>
  <c r="V3708" i="8" s="1"/>
  <c r="S3756" i="8"/>
  <c r="V3756" i="8" s="1"/>
  <c r="S3517" i="8"/>
  <c r="V3517" i="8" s="1"/>
  <c r="S3645" i="8"/>
  <c r="V3645" i="8" s="1"/>
  <c r="S3789" i="8"/>
  <c r="V3789" i="8" s="1"/>
  <c r="S3630" i="8"/>
  <c r="V3630" i="8" s="1"/>
  <c r="S3710" i="8"/>
  <c r="V3710" i="8" s="1"/>
  <c r="S3790" i="8"/>
  <c r="V3790" i="8" s="1"/>
  <c r="S3679" i="8"/>
  <c r="V3679" i="8" s="1"/>
  <c r="S3759" i="8"/>
  <c r="V3759" i="8" s="1"/>
  <c r="S3632" i="8"/>
  <c r="V3632" i="8" s="1"/>
  <c r="S3776" i="8"/>
  <c r="V3776" i="8" s="1"/>
  <c r="S3777" i="8"/>
  <c r="V3777" i="8" s="1"/>
  <c r="S3746" i="8"/>
  <c r="V3746" i="8" s="1"/>
  <c r="S3619" i="8"/>
  <c r="V3619" i="8" s="1"/>
  <c r="S3779" i="8"/>
  <c r="V3779" i="8" s="1"/>
  <c r="S2933" i="8"/>
  <c r="V2933" i="8" s="1"/>
  <c r="S3248" i="8"/>
  <c r="V3248" i="8" s="1"/>
  <c r="S3428" i="8"/>
  <c r="V3428" i="8" s="1"/>
  <c r="S3572" i="8"/>
  <c r="V3572" i="8" s="1"/>
  <c r="S3684" i="8"/>
  <c r="V3684" i="8" s="1"/>
  <c r="S2326" i="8"/>
  <c r="V2326" i="8" s="1"/>
  <c r="S3301" i="8"/>
  <c r="V3301" i="8" s="1"/>
  <c r="S3589" i="8"/>
  <c r="V3589" i="8" s="1"/>
  <c r="S979" i="8"/>
  <c r="V979" i="8" s="1"/>
  <c r="S1811" i="8"/>
  <c r="V1811" i="8" s="1"/>
  <c r="S2098" i="8"/>
  <c r="V2098" i="8" s="1"/>
  <c r="S2262" i="8"/>
  <c r="V2262" i="8" s="1"/>
  <c r="S2390" i="8"/>
  <c r="V2390" i="8" s="1"/>
  <c r="S2518" i="8"/>
  <c r="V2518" i="8" s="1"/>
  <c r="S2646" i="8"/>
  <c r="V2646" i="8" s="1"/>
  <c r="S2774" i="8"/>
  <c r="V2774" i="8" s="1"/>
  <c r="S2854" i="8"/>
  <c r="V2854" i="8" s="1"/>
  <c r="S2915" i="8"/>
  <c r="V2915" i="8" s="1"/>
  <c r="S2952" i="8"/>
  <c r="V2952" i="8" s="1"/>
  <c r="S2998" i="8"/>
  <c r="V2998" i="8" s="1"/>
  <c r="S3043" i="8"/>
  <c r="V3043" i="8" s="1"/>
  <c r="S3077" i="8"/>
  <c r="V3077" i="8" s="1"/>
  <c r="S3110" i="8"/>
  <c r="V3110" i="8" s="1"/>
  <c r="S3142" i="8"/>
  <c r="V3142" i="8" s="1"/>
  <c r="S3174" i="8"/>
  <c r="V3174" i="8" s="1"/>
  <c r="S3204" i="8"/>
  <c r="V3204" i="8" s="1"/>
  <c r="S3234" i="8"/>
  <c r="V3234" i="8" s="1"/>
  <c r="S3264" i="8"/>
  <c r="V3264" i="8" s="1"/>
  <c r="S3287" i="8"/>
  <c r="V3287" i="8" s="1"/>
  <c r="S3309" i="8"/>
  <c r="V3309" i="8" s="1"/>
  <c r="S3325" i="8"/>
  <c r="V3325" i="8" s="1"/>
  <c r="S3341" i="8"/>
  <c r="V3341" i="8" s="1"/>
  <c r="S3357" i="8"/>
  <c r="V3357" i="8" s="1"/>
  <c r="S3373" i="8"/>
  <c r="V3373" i="8" s="1"/>
  <c r="S3389" i="8"/>
  <c r="V3389" i="8" s="1"/>
  <c r="S3405" i="8"/>
  <c r="V3405" i="8" s="1"/>
  <c r="S3421" i="8"/>
  <c r="V3421" i="8" s="1"/>
  <c r="S3437" i="8"/>
  <c r="V3437" i="8" s="1"/>
  <c r="S3453" i="8"/>
  <c r="V3453" i="8" s="1"/>
  <c r="S3469" i="8"/>
  <c r="V3469" i="8" s="1"/>
  <c r="S3485" i="8"/>
  <c r="V3485" i="8" s="1"/>
  <c r="S3501" i="8"/>
  <c r="V3501" i="8" s="1"/>
  <c r="S3613" i="8"/>
  <c r="V3613" i="8" s="1"/>
  <c r="S3741" i="8"/>
  <c r="V3741" i="8" s="1"/>
  <c r="S3662" i="8"/>
  <c r="V3662" i="8" s="1"/>
  <c r="S3615" i="8"/>
  <c r="V3615" i="8" s="1"/>
  <c r="S3791" i="8"/>
  <c r="V3791" i="8" s="1"/>
  <c r="S3712" i="8"/>
  <c r="V3712" i="8" s="1"/>
  <c r="S3681" i="8"/>
  <c r="V3681" i="8" s="1"/>
  <c r="S3794" i="8"/>
  <c r="V3794" i="8" s="1"/>
  <c r="S3651" i="8"/>
  <c r="V3651" i="8" s="1"/>
  <c r="S2695" i="8"/>
  <c r="V2695" i="8" s="1"/>
  <c r="S3476" i="8"/>
  <c r="V3476" i="8" s="1"/>
  <c r="S3748" i="8"/>
  <c r="V3748" i="8" s="1"/>
  <c r="S3016" i="8"/>
  <c r="V3016" i="8" s="1"/>
  <c r="S3493" i="8"/>
  <c r="V3493" i="8" s="1"/>
  <c r="S3765" i="8"/>
  <c r="V3765" i="8" s="1"/>
  <c r="S1005" i="8"/>
  <c r="V1005" i="8" s="1"/>
  <c r="S1813" i="8"/>
  <c r="V1813" i="8" s="1"/>
  <c r="S2099" i="8"/>
  <c r="V2099" i="8" s="1"/>
  <c r="S2263" i="8"/>
  <c r="V2263" i="8" s="1"/>
  <c r="S2391" i="8"/>
  <c r="V2391" i="8" s="1"/>
  <c r="S2519" i="8"/>
  <c r="V2519" i="8" s="1"/>
  <c r="S2647" i="8"/>
  <c r="V2647" i="8" s="1"/>
  <c r="S2775" i="8"/>
  <c r="V2775" i="8" s="1"/>
  <c r="S2855" i="8"/>
  <c r="V2855" i="8" s="1"/>
  <c r="S2917" i="8"/>
  <c r="V2917" i="8" s="1"/>
  <c r="S2962" i="8"/>
  <c r="V2962" i="8" s="1"/>
  <c r="S2999" i="8"/>
  <c r="V2999" i="8" s="1"/>
  <c r="S3044" i="8"/>
  <c r="V3044" i="8" s="1"/>
  <c r="S3078" i="8"/>
  <c r="V3078" i="8" s="1"/>
  <c r="S3111" i="8"/>
  <c r="V3111" i="8" s="1"/>
  <c r="S3143" i="8"/>
  <c r="V3143" i="8" s="1"/>
  <c r="S3175" i="8"/>
  <c r="V3175" i="8" s="1"/>
  <c r="S3205" i="8"/>
  <c r="V3205" i="8" s="1"/>
  <c r="S3235" i="8"/>
  <c r="V3235" i="8" s="1"/>
  <c r="S3265" i="8"/>
  <c r="V3265" i="8" s="1"/>
  <c r="S3288" i="8"/>
  <c r="V3288" i="8" s="1"/>
  <c r="S3310" i="8"/>
  <c r="V3310" i="8" s="1"/>
  <c r="S3326" i="8"/>
  <c r="V3326" i="8" s="1"/>
  <c r="S3342" i="8"/>
  <c r="V3342" i="8" s="1"/>
  <c r="S3358" i="8"/>
  <c r="V3358" i="8" s="1"/>
  <c r="S3374" i="8"/>
  <c r="V3374" i="8" s="1"/>
  <c r="S3390" i="8"/>
  <c r="V3390" i="8" s="1"/>
  <c r="S3406" i="8"/>
  <c r="V3406" i="8" s="1"/>
  <c r="S3422" i="8"/>
  <c r="V3422" i="8" s="1"/>
  <c r="S3438" i="8"/>
  <c r="V3438" i="8" s="1"/>
  <c r="S3454" i="8"/>
  <c r="V3454" i="8" s="1"/>
  <c r="S3470" i="8"/>
  <c r="V3470" i="8" s="1"/>
  <c r="S3486" i="8"/>
  <c r="V3486" i="8" s="1"/>
  <c r="S3502" i="8"/>
  <c r="V3502" i="8" s="1"/>
  <c r="S3518" i="8"/>
  <c r="V3518" i="8" s="1"/>
  <c r="S3534" i="8"/>
  <c r="V3534" i="8" s="1"/>
  <c r="S3646" i="8"/>
  <c r="V3646" i="8" s="1"/>
  <c r="S3774" i="8"/>
  <c r="V3774" i="8" s="1"/>
  <c r="S3743" i="8"/>
  <c r="V3743" i="8" s="1"/>
  <c r="S3648" i="8"/>
  <c r="V3648" i="8" s="1"/>
  <c r="S3713" i="8"/>
  <c r="V3713" i="8" s="1"/>
  <c r="S3571" i="8"/>
  <c r="V3571" i="8" s="1"/>
  <c r="S2885" i="8"/>
  <c r="V2885" i="8" s="1"/>
  <c r="S3157" i="8"/>
  <c r="V3157" i="8" s="1"/>
  <c r="S3348" i="8"/>
  <c r="V3348" i="8" s="1"/>
  <c r="S3540" i="8"/>
  <c r="V3540" i="8" s="1"/>
  <c r="S3716" i="8"/>
  <c r="V3716" i="8" s="1"/>
  <c r="S2454" i="8"/>
  <c r="V2454" i="8" s="1"/>
  <c r="S3349" i="8"/>
  <c r="V3349" i="8" s="1"/>
  <c r="S3637" i="8"/>
  <c r="V3637" i="8" s="1"/>
  <c r="S1185" i="8"/>
  <c r="V1185" i="8" s="1"/>
  <c r="S1848" i="8"/>
  <c r="V1848" i="8" s="1"/>
  <c r="S2121" i="8"/>
  <c r="V2121" i="8" s="1"/>
  <c r="S2278" i="8"/>
  <c r="V2278" i="8" s="1"/>
  <c r="S2406" i="8"/>
  <c r="V2406" i="8" s="1"/>
  <c r="S2534" i="8"/>
  <c r="V2534" i="8" s="1"/>
  <c r="S2662" i="8"/>
  <c r="V2662" i="8" s="1"/>
  <c r="S2790" i="8"/>
  <c r="V2790" i="8" s="1"/>
  <c r="S2856" i="8"/>
  <c r="V2856" i="8" s="1"/>
  <c r="S2918" i="8"/>
  <c r="V2918" i="8" s="1"/>
  <c r="S2963" i="8"/>
  <c r="V2963" i="8" s="1"/>
  <c r="S3000" i="8"/>
  <c r="V3000" i="8" s="1"/>
  <c r="S3045" i="8"/>
  <c r="V3045" i="8" s="1"/>
  <c r="S3079" i="8"/>
  <c r="V3079" i="8" s="1"/>
  <c r="S3112" i="8"/>
  <c r="V3112" i="8" s="1"/>
  <c r="S3144" i="8"/>
  <c r="V3144" i="8" s="1"/>
  <c r="S3176" i="8"/>
  <c r="V3176" i="8" s="1"/>
  <c r="S3206" i="8"/>
  <c r="V3206" i="8" s="1"/>
  <c r="S3236" i="8"/>
  <c r="V3236" i="8" s="1"/>
  <c r="S3266" i="8"/>
  <c r="V3266" i="8" s="1"/>
  <c r="S3292" i="8"/>
  <c r="V3292" i="8" s="1"/>
  <c r="S3311" i="8"/>
  <c r="V3311" i="8" s="1"/>
  <c r="S3327" i="8"/>
  <c r="V3327" i="8" s="1"/>
  <c r="S3343" i="8"/>
  <c r="V3343" i="8" s="1"/>
  <c r="S3359" i="8"/>
  <c r="V3359" i="8" s="1"/>
  <c r="S3375" i="8"/>
  <c r="V3375" i="8" s="1"/>
  <c r="S3391" i="8"/>
  <c r="V3391" i="8" s="1"/>
  <c r="S3407" i="8"/>
  <c r="V3407" i="8" s="1"/>
  <c r="S3423" i="8"/>
  <c r="V3423" i="8" s="1"/>
  <c r="S3439" i="8"/>
  <c r="V3439" i="8" s="1"/>
  <c r="S3455" i="8"/>
  <c r="V3455" i="8" s="1"/>
  <c r="S3471" i="8"/>
  <c r="V3471" i="8" s="1"/>
  <c r="S3487" i="8"/>
  <c r="V3487" i="8" s="1"/>
  <c r="S3503" i="8"/>
  <c r="V3503" i="8" s="1"/>
  <c r="S3519" i="8"/>
  <c r="V3519" i="8" s="1"/>
  <c r="S3535" i="8"/>
  <c r="V3535" i="8" s="1"/>
  <c r="S3551" i="8"/>
  <c r="V3551" i="8" s="1"/>
  <c r="S3567" i="8"/>
  <c r="V3567" i="8" s="1"/>
  <c r="S3663" i="8"/>
  <c r="V3663" i="8" s="1"/>
  <c r="S3728" i="8"/>
  <c r="V3728" i="8" s="1"/>
  <c r="S3665" i="8"/>
  <c r="V3665" i="8" s="1"/>
  <c r="S3539" i="8"/>
  <c r="V3539" i="8" s="1"/>
  <c r="S3763" i="8"/>
  <c r="V3763" i="8" s="1"/>
  <c r="S3059" i="8"/>
  <c r="V3059" i="8" s="1"/>
  <c r="S3093" i="8"/>
  <c r="V3093" i="8" s="1"/>
  <c r="S3218" i="8"/>
  <c r="V3218" i="8" s="1"/>
  <c r="S3380" i="8"/>
  <c r="V3380" i="8" s="1"/>
  <c r="S3556" i="8"/>
  <c r="V3556" i="8" s="1"/>
  <c r="S3732" i="8"/>
  <c r="V3732" i="8" s="1"/>
  <c r="S2886" i="8"/>
  <c r="V2886" i="8" s="1"/>
  <c r="S3272" i="8"/>
  <c r="V3272" i="8" s="1"/>
  <c r="S3461" i="8"/>
  <c r="V3461" i="8" s="1"/>
  <c r="S3573" i="8"/>
  <c r="V3573" i="8" s="1"/>
  <c r="S3749" i="8"/>
  <c r="V3749" i="8" s="1"/>
  <c r="S1211" i="8"/>
  <c r="V1211" i="8" s="1"/>
  <c r="S1849" i="8"/>
  <c r="V1849" i="8" s="1"/>
  <c r="S2129" i="8"/>
  <c r="V2129" i="8" s="1"/>
  <c r="S2279" i="8"/>
  <c r="V2279" i="8" s="1"/>
  <c r="S2407" i="8"/>
  <c r="V2407" i="8" s="1"/>
  <c r="S2535" i="8"/>
  <c r="V2535" i="8" s="1"/>
  <c r="S2663" i="8"/>
  <c r="V2663" i="8" s="1"/>
  <c r="S2791" i="8"/>
  <c r="V2791" i="8" s="1"/>
  <c r="S2869" i="8"/>
  <c r="V2869" i="8" s="1"/>
  <c r="S2919" i="8"/>
  <c r="V2919" i="8" s="1"/>
  <c r="S2965" i="8"/>
  <c r="V2965" i="8" s="1"/>
  <c r="S3010" i="8"/>
  <c r="V3010" i="8" s="1"/>
  <c r="S3046" i="8"/>
  <c r="V3046" i="8" s="1"/>
  <c r="S3080" i="8"/>
  <c r="V3080" i="8" s="1"/>
  <c r="S3121" i="8"/>
  <c r="V3121" i="8" s="1"/>
  <c r="S3153" i="8"/>
  <c r="V3153" i="8" s="1"/>
  <c r="S3184" i="8"/>
  <c r="V3184" i="8" s="1"/>
  <c r="S3207" i="8"/>
  <c r="V3207" i="8" s="1"/>
  <c r="S3237" i="8"/>
  <c r="V3237" i="8" s="1"/>
  <c r="S3267" i="8"/>
  <c r="V3267" i="8" s="1"/>
  <c r="S3296" i="8"/>
  <c r="V3296" i="8" s="1"/>
  <c r="S3312" i="8"/>
  <c r="V3312" i="8" s="1"/>
  <c r="S3328" i="8"/>
  <c r="V3328" i="8" s="1"/>
  <c r="S3344" i="8"/>
  <c r="V3344" i="8" s="1"/>
  <c r="S3360" i="8"/>
  <c r="V3360" i="8" s="1"/>
  <c r="S3376" i="8"/>
  <c r="V3376" i="8" s="1"/>
  <c r="S3392" i="8"/>
  <c r="V3392" i="8" s="1"/>
  <c r="S3408" i="8"/>
  <c r="V3408" i="8" s="1"/>
  <c r="S3424" i="8"/>
  <c r="V3424" i="8" s="1"/>
  <c r="S3440" i="8"/>
  <c r="V3440" i="8" s="1"/>
  <c r="S3456" i="8"/>
  <c r="V3456" i="8" s="1"/>
  <c r="S3472" i="8"/>
  <c r="V3472" i="8" s="1"/>
  <c r="S3488" i="8"/>
  <c r="V3488" i="8" s="1"/>
  <c r="S3504" i="8"/>
  <c r="V3504" i="8" s="1"/>
  <c r="S3520" i="8"/>
  <c r="V3520" i="8" s="1"/>
  <c r="S3536" i="8"/>
  <c r="V3536" i="8" s="1"/>
  <c r="S3552" i="8"/>
  <c r="V3552" i="8" s="1"/>
  <c r="S3568" i="8"/>
  <c r="V3568" i="8" s="1"/>
  <c r="S3696" i="8"/>
  <c r="V3696" i="8" s="1"/>
  <c r="S3730" i="8"/>
  <c r="V3730" i="8" s="1"/>
  <c r="S3699" i="8"/>
  <c r="V3699" i="8" s="1"/>
  <c r="S1511" i="8"/>
  <c r="V1511" i="8" s="1"/>
  <c r="S3524" i="8"/>
  <c r="V3524" i="8" s="1"/>
  <c r="S3060" i="8"/>
  <c r="V3060" i="8" s="1"/>
  <c r="S3397" i="8"/>
  <c r="V3397" i="8" s="1"/>
  <c r="S3509" i="8"/>
  <c r="V3509" i="8" s="1"/>
  <c r="S3717" i="8"/>
  <c r="V3717" i="8" s="1"/>
  <c r="S1384" i="8"/>
  <c r="V1384" i="8" s="1"/>
  <c r="S1894" i="8"/>
  <c r="V1894" i="8" s="1"/>
  <c r="S2151" i="8"/>
  <c r="V2151" i="8" s="1"/>
  <c r="S2294" i="8"/>
  <c r="V2294" i="8" s="1"/>
  <c r="S2422" i="8"/>
  <c r="V2422" i="8" s="1"/>
  <c r="S2550" i="8"/>
  <c r="V2550" i="8" s="1"/>
  <c r="S2678" i="8"/>
  <c r="V2678" i="8" s="1"/>
  <c r="S2806" i="8"/>
  <c r="V2806" i="8" s="1"/>
  <c r="S2870" i="8"/>
  <c r="V2870" i="8" s="1"/>
  <c r="S2920" i="8"/>
  <c r="V2920" i="8" s="1"/>
  <c r="S2966" i="8"/>
  <c r="V2966" i="8" s="1"/>
  <c r="S3011" i="8"/>
  <c r="V3011" i="8" s="1"/>
  <c r="S3047" i="8"/>
  <c r="V3047" i="8" s="1"/>
  <c r="S3090" i="8"/>
  <c r="V3090" i="8" s="1"/>
  <c r="S3122" i="8"/>
  <c r="V3122" i="8" s="1"/>
  <c r="S3154" i="8"/>
  <c r="V3154" i="8" s="1"/>
  <c r="S3185" i="8"/>
  <c r="V3185" i="8" s="1"/>
  <c r="S3208" i="8"/>
  <c r="V3208" i="8" s="1"/>
  <c r="S3238" i="8"/>
  <c r="V3238" i="8" s="1"/>
  <c r="S3268" i="8"/>
  <c r="V3268" i="8" s="1"/>
  <c r="S3297" i="8"/>
  <c r="V3297" i="8" s="1"/>
  <c r="S3313" i="8"/>
  <c r="V3313" i="8" s="1"/>
  <c r="S3329" i="8"/>
  <c r="V3329" i="8" s="1"/>
  <c r="S3345" i="8"/>
  <c r="V3345" i="8" s="1"/>
  <c r="S3361" i="8"/>
  <c r="V3361" i="8" s="1"/>
  <c r="S3377" i="8"/>
  <c r="V3377" i="8" s="1"/>
  <c r="S3393" i="8"/>
  <c r="V3393" i="8" s="1"/>
  <c r="S3409" i="8"/>
  <c r="V3409" i="8" s="1"/>
  <c r="S3425" i="8"/>
  <c r="V3425" i="8" s="1"/>
  <c r="S3441" i="8"/>
  <c r="V3441" i="8" s="1"/>
  <c r="S3457" i="8"/>
  <c r="V3457" i="8" s="1"/>
  <c r="S3473" i="8"/>
  <c r="V3473" i="8" s="1"/>
  <c r="S3489" i="8"/>
  <c r="V3489" i="8" s="1"/>
  <c r="S3505" i="8"/>
  <c r="V3505" i="8" s="1"/>
  <c r="S3521" i="8"/>
  <c r="V3521" i="8" s="1"/>
  <c r="S3537" i="8"/>
  <c r="V3537" i="8" s="1"/>
  <c r="S3553" i="8"/>
  <c r="V3553" i="8" s="1"/>
  <c r="S3569" i="8"/>
  <c r="V3569" i="8" s="1"/>
  <c r="S3585" i="8"/>
  <c r="V3585" i="8" s="1"/>
  <c r="S3601" i="8"/>
  <c r="V3601" i="8" s="1"/>
  <c r="S3617" i="8"/>
  <c r="V3617" i="8" s="1"/>
  <c r="S3633" i="8"/>
  <c r="V3633" i="8" s="1"/>
  <c r="S3649" i="8"/>
  <c r="V3649" i="8" s="1"/>
  <c r="S3793" i="8"/>
  <c r="V3793" i="8" s="1"/>
  <c r="S3683" i="8"/>
  <c r="V3683" i="8" s="1"/>
  <c r="S1941" i="8"/>
  <c r="V1941" i="8" s="1"/>
  <c r="S3444" i="8"/>
  <c r="V3444" i="8" s="1"/>
  <c r="S3780" i="8"/>
  <c r="V3780" i="8" s="1"/>
  <c r="S2979" i="8"/>
  <c r="V2979" i="8" s="1"/>
  <c r="S3189" i="8"/>
  <c r="V3189" i="8" s="1"/>
  <c r="S3413" i="8"/>
  <c r="V3413" i="8" s="1"/>
  <c r="S3541" i="8"/>
  <c r="V3541" i="8" s="1"/>
  <c r="S3733" i="8"/>
  <c r="V3733" i="8" s="1"/>
  <c r="S1399" i="8"/>
  <c r="V1399" i="8" s="1"/>
  <c r="S1895" i="8"/>
  <c r="V1895" i="8" s="1"/>
  <c r="S2152" i="8"/>
  <c r="V2152" i="8" s="1"/>
  <c r="S2295" i="8"/>
  <c r="V2295" i="8" s="1"/>
  <c r="S2423" i="8"/>
  <c r="V2423" i="8" s="1"/>
  <c r="S2551" i="8"/>
  <c r="V2551" i="8" s="1"/>
  <c r="S2679" i="8"/>
  <c r="V2679" i="8" s="1"/>
  <c r="S2807" i="8"/>
  <c r="V2807" i="8" s="1"/>
  <c r="S2871" i="8"/>
  <c r="V2871" i="8" s="1"/>
  <c r="S2930" i="8"/>
  <c r="V2930" i="8" s="1"/>
  <c r="S2967" i="8"/>
  <c r="V2967" i="8" s="1"/>
  <c r="S3013" i="8"/>
  <c r="V3013" i="8" s="1"/>
  <c r="S3048" i="8"/>
  <c r="V3048" i="8" s="1"/>
  <c r="S3091" i="8"/>
  <c r="V3091" i="8" s="1"/>
  <c r="S3123" i="8"/>
  <c r="V3123" i="8" s="1"/>
  <c r="S3155" i="8"/>
  <c r="V3155" i="8" s="1"/>
  <c r="S3186" i="8"/>
  <c r="V3186" i="8" s="1"/>
  <c r="S3216" i="8"/>
  <c r="V3216" i="8" s="1"/>
  <c r="S3239" i="8"/>
  <c r="V3239" i="8" s="1"/>
  <c r="S3269" i="8"/>
  <c r="V3269" i="8" s="1"/>
  <c r="S3298" i="8"/>
  <c r="V3298" i="8" s="1"/>
  <c r="S3314" i="8"/>
  <c r="V3314" i="8" s="1"/>
  <c r="S3330" i="8"/>
  <c r="V3330" i="8" s="1"/>
  <c r="S3346" i="8"/>
  <c r="V3346" i="8" s="1"/>
  <c r="S3362" i="8"/>
  <c r="V3362" i="8" s="1"/>
  <c r="S3378" i="8"/>
  <c r="V3378" i="8" s="1"/>
  <c r="S3394" i="8"/>
  <c r="V3394" i="8" s="1"/>
  <c r="S3410" i="8"/>
  <c r="V3410" i="8" s="1"/>
  <c r="S3426" i="8"/>
  <c r="V3426" i="8" s="1"/>
  <c r="S3442" i="8"/>
  <c r="V3442" i="8" s="1"/>
  <c r="S3458" i="8"/>
  <c r="V3458" i="8" s="1"/>
  <c r="S3474" i="8"/>
  <c r="V3474" i="8" s="1"/>
  <c r="S3490" i="8"/>
  <c r="V3490" i="8" s="1"/>
  <c r="S3506" i="8"/>
  <c r="V3506" i="8" s="1"/>
  <c r="S3522" i="8"/>
  <c r="V3522" i="8" s="1"/>
  <c r="S3538" i="8"/>
  <c r="V3538" i="8" s="1"/>
  <c r="S3554" i="8"/>
  <c r="V3554" i="8" s="1"/>
  <c r="S3570" i="8"/>
  <c r="V3570" i="8" s="1"/>
  <c r="S3586" i="8"/>
  <c r="V3586" i="8" s="1"/>
  <c r="S3602" i="8"/>
  <c r="V3602" i="8" s="1"/>
  <c r="S3618" i="8"/>
  <c r="V3618" i="8" s="1"/>
  <c r="S3634" i="8"/>
  <c r="V3634" i="8" s="1"/>
  <c r="S3650" i="8"/>
  <c r="V3650" i="8" s="1"/>
  <c r="S3666" i="8"/>
  <c r="V3666" i="8" s="1"/>
  <c r="S3762" i="8"/>
  <c r="V3762" i="8" s="1"/>
  <c r="S3715" i="8"/>
  <c r="V3715" i="8" s="1"/>
  <c r="S2181" i="8"/>
  <c r="V2181" i="8" s="1"/>
  <c r="S3396" i="8"/>
  <c r="V3396" i="8" s="1"/>
  <c r="S3652" i="8"/>
  <c r="V3652" i="8" s="1"/>
  <c r="S2710" i="8"/>
  <c r="V2710" i="8" s="1"/>
  <c r="S3249" i="8"/>
  <c r="V3249" i="8" s="1"/>
  <c r="S3477" i="8"/>
  <c r="V3477" i="8" s="1"/>
  <c r="S3621" i="8"/>
  <c r="V3621" i="8" s="1"/>
  <c r="S1497" i="8"/>
  <c r="V1497" i="8" s="1"/>
  <c r="S1939" i="8"/>
  <c r="V1939" i="8" s="1"/>
  <c r="S2180" i="8"/>
  <c r="V2180" i="8" s="1"/>
  <c r="S2310" i="8"/>
  <c r="V2310" i="8" s="1"/>
  <c r="S2438" i="8"/>
  <c r="V2438" i="8" s="1"/>
  <c r="S2566" i="8"/>
  <c r="V2566" i="8" s="1"/>
  <c r="S2694" i="8"/>
  <c r="V2694" i="8" s="1"/>
  <c r="S2808" i="8"/>
  <c r="V2808" i="8" s="1"/>
  <c r="S2872" i="8"/>
  <c r="V2872" i="8" s="1"/>
  <c r="S2931" i="8"/>
  <c r="V2931" i="8" s="1"/>
  <c r="S2968" i="8"/>
  <c r="V2968" i="8" s="1"/>
  <c r="S3014" i="8"/>
  <c r="V3014" i="8" s="1"/>
  <c r="S3058" i="8"/>
  <c r="V3058" i="8" s="1"/>
  <c r="S3092" i="8"/>
  <c r="V3092" i="8" s="1"/>
  <c r="S3124" i="8"/>
  <c r="V3124" i="8" s="1"/>
  <c r="S3156" i="8"/>
  <c r="V3156" i="8" s="1"/>
  <c r="S3187" i="8"/>
  <c r="V3187" i="8" s="1"/>
  <c r="S3217" i="8"/>
  <c r="V3217" i="8" s="1"/>
  <c r="S3240" i="8"/>
  <c r="V3240" i="8" s="1"/>
  <c r="S3270" i="8"/>
  <c r="V3270" i="8" s="1"/>
  <c r="S3299" i="8"/>
  <c r="V3299" i="8" s="1"/>
  <c r="S3315" i="8"/>
  <c r="V3315" i="8" s="1"/>
  <c r="S3331" i="8"/>
  <c r="V3331" i="8" s="1"/>
  <c r="S3347" i="8"/>
  <c r="V3347" i="8" s="1"/>
  <c r="S3363" i="8"/>
  <c r="V3363" i="8" s="1"/>
  <c r="S3379" i="8"/>
  <c r="V3379" i="8" s="1"/>
  <c r="S3395" i="8"/>
  <c r="V3395" i="8" s="1"/>
  <c r="S3411" i="8"/>
  <c r="V3411" i="8" s="1"/>
  <c r="S3427" i="8"/>
  <c r="V3427" i="8" s="1"/>
  <c r="S3443" i="8"/>
  <c r="V3443" i="8" s="1"/>
  <c r="S3459" i="8"/>
  <c r="V3459" i="8" s="1"/>
  <c r="S3475" i="8"/>
  <c r="V3475" i="8" s="1"/>
  <c r="S3491" i="8"/>
  <c r="V3491" i="8" s="1"/>
  <c r="S3507" i="8"/>
  <c r="V3507" i="8" s="1"/>
  <c r="S3555" i="8"/>
  <c r="V3555" i="8" s="1"/>
  <c r="S3731" i="8"/>
  <c r="V3731" i="8" s="1"/>
  <c r="S3015" i="8"/>
  <c r="V3015" i="8" s="1"/>
  <c r="S3125" i="8"/>
  <c r="V3125" i="8" s="1"/>
  <c r="S3300" i="8"/>
  <c r="V3300" i="8" s="1"/>
  <c r="S3460" i="8"/>
  <c r="V3460" i="8" s="1"/>
  <c r="S3604" i="8"/>
  <c r="V3604" i="8" s="1"/>
  <c r="S3764" i="8"/>
  <c r="V3764" i="8" s="1"/>
  <c r="S2822" i="8"/>
  <c r="V2822" i="8" s="1"/>
  <c r="S3126" i="8"/>
  <c r="V3126" i="8" s="1"/>
  <c r="S3365" i="8"/>
  <c r="V3365" i="8" s="1"/>
  <c r="S3525" i="8"/>
  <c r="V3525" i="8" s="1"/>
  <c r="S3781" i="8"/>
  <c r="V3781" i="8" s="1"/>
  <c r="S1592" i="8"/>
  <c r="V1592" i="8" s="1"/>
  <c r="S1977" i="8"/>
  <c r="V1977" i="8" s="1"/>
  <c r="S2199" i="8"/>
  <c r="V2199" i="8" s="1"/>
  <c r="S2327" i="8"/>
  <c r="V2327" i="8" s="1"/>
  <c r="S2455" i="8"/>
  <c r="V2455" i="8" s="1"/>
  <c r="S2583" i="8"/>
  <c r="V2583" i="8" s="1"/>
  <c r="S2711" i="8"/>
  <c r="V2711" i="8" s="1"/>
  <c r="S2823" i="8"/>
  <c r="V2823" i="8" s="1"/>
  <c r="S2887" i="8"/>
  <c r="V2887" i="8" s="1"/>
  <c r="S2935" i="8"/>
  <c r="V2935" i="8" s="1"/>
  <c r="S2981" i="8"/>
  <c r="V2981" i="8" s="1"/>
  <c r="S3026" i="8"/>
  <c r="V3026" i="8" s="1"/>
  <c r="S3061" i="8"/>
  <c r="V3061" i="8" s="1"/>
  <c r="S3095" i="8"/>
  <c r="V3095" i="8" s="1"/>
  <c r="S3127" i="8"/>
  <c r="V3127" i="8" s="1"/>
  <c r="S3159" i="8"/>
  <c r="V3159" i="8" s="1"/>
  <c r="S3190" i="8"/>
  <c r="V3190" i="8" s="1"/>
  <c r="S3220" i="8"/>
  <c r="V3220" i="8" s="1"/>
  <c r="S3250" i="8"/>
  <c r="V3250" i="8" s="1"/>
  <c r="S3280" i="8"/>
  <c r="V3280" i="8" s="1"/>
  <c r="S3302" i="8"/>
  <c r="V3302" i="8" s="1"/>
  <c r="S3318" i="8"/>
  <c r="V3318" i="8" s="1"/>
  <c r="S3334" i="8"/>
  <c r="V3334" i="8" s="1"/>
  <c r="S3350" i="8"/>
  <c r="V3350" i="8" s="1"/>
  <c r="S3366" i="8"/>
  <c r="V3366" i="8" s="1"/>
  <c r="S3382" i="8"/>
  <c r="V3382" i="8" s="1"/>
  <c r="S3398" i="8"/>
  <c r="V3398" i="8" s="1"/>
  <c r="S3414" i="8"/>
  <c r="V3414" i="8" s="1"/>
  <c r="S3430" i="8"/>
  <c r="V3430" i="8" s="1"/>
  <c r="S3446" i="8"/>
  <c r="V3446" i="8" s="1"/>
  <c r="S3462" i="8"/>
  <c r="V3462" i="8" s="1"/>
  <c r="S3478" i="8"/>
  <c r="V3478" i="8" s="1"/>
  <c r="S3494" i="8"/>
  <c r="V3494" i="8" s="1"/>
  <c r="S3510" i="8"/>
  <c r="V3510" i="8" s="1"/>
  <c r="S3526" i="8"/>
  <c r="V3526" i="8" s="1"/>
  <c r="S3542" i="8"/>
  <c r="V3542" i="8" s="1"/>
  <c r="S3558" i="8"/>
  <c r="V3558" i="8" s="1"/>
  <c r="S3574" i="8"/>
  <c r="V3574" i="8" s="1"/>
  <c r="S3590" i="8"/>
  <c r="V3590" i="8" s="1"/>
  <c r="S3606" i="8"/>
  <c r="V3606" i="8" s="1"/>
  <c r="S3622" i="8"/>
  <c r="V3622" i="8" s="1"/>
  <c r="S3638" i="8"/>
  <c r="V3638" i="8" s="1"/>
  <c r="S3654" i="8"/>
  <c r="V3654" i="8" s="1"/>
  <c r="S3670" i="8"/>
  <c r="V3670" i="8" s="1"/>
  <c r="S3686" i="8"/>
  <c r="V3686" i="8" s="1"/>
  <c r="S3702" i="8"/>
  <c r="V3702" i="8" s="1"/>
  <c r="S3718" i="8"/>
  <c r="V3718" i="8" s="1"/>
  <c r="S3734" i="8"/>
  <c r="V3734" i="8" s="1"/>
  <c r="S3750" i="8"/>
  <c r="V3750" i="8" s="1"/>
  <c r="S3766" i="8"/>
  <c r="V3766" i="8" s="1"/>
  <c r="S3782" i="8"/>
  <c r="V3782" i="8" s="1"/>
  <c r="S3798" i="8"/>
  <c r="V3798" i="8" s="1"/>
  <c r="S3158" i="8"/>
  <c r="V3158" i="8" s="1"/>
  <c r="S3669" i="8"/>
  <c r="V3669" i="8" s="1"/>
  <c r="AT3201" i="8"/>
  <c r="AT3749" i="8"/>
  <c r="AT3765" i="8"/>
  <c r="AT3781" i="8"/>
  <c r="AT124" i="8"/>
  <c r="AT286" i="8"/>
  <c r="AT302" i="8"/>
  <c r="AT318" i="8"/>
  <c r="AT334" i="8"/>
  <c r="AT350" i="8"/>
  <c r="AT366" i="8"/>
  <c r="AT382" i="8"/>
  <c r="AT398" i="8"/>
  <c r="AT414" i="8"/>
  <c r="AT610" i="8"/>
  <c r="AT626" i="8"/>
  <c r="AT642" i="8"/>
  <c r="AT658" i="8"/>
  <c r="AT674" i="8"/>
  <c r="AT690" i="8"/>
  <c r="AT706" i="8"/>
  <c r="AT722" i="8"/>
  <c r="AT738" i="8"/>
  <c r="AT754" i="8"/>
  <c r="AT770" i="8"/>
  <c r="AT786" i="8"/>
  <c r="AT802" i="8"/>
  <c r="AT818" i="8"/>
  <c r="AT834" i="8"/>
  <c r="AT850" i="8"/>
  <c r="AT1172" i="8"/>
  <c r="AT1188" i="8"/>
  <c r="AT1204" i="8"/>
  <c r="AT1220" i="8"/>
  <c r="AT1236" i="8"/>
  <c r="AT1252" i="8"/>
  <c r="AT1268" i="8"/>
  <c r="AT1284" i="8"/>
  <c r="AT1300" i="8"/>
  <c r="AT1316" i="8"/>
  <c r="AT1332" i="8"/>
  <c r="AT1348" i="8"/>
  <c r="AT1364" i="8"/>
  <c r="AT1380" i="8"/>
  <c r="AT1396" i="8"/>
  <c r="AT1412" i="8"/>
  <c r="AT1428" i="8"/>
  <c r="AT1444" i="8"/>
  <c r="AT2964" i="8"/>
  <c r="AT3257" i="8"/>
  <c r="AT1662" i="8"/>
  <c r="AT3067" i="8"/>
  <c r="AT3083" i="8"/>
  <c r="AT3099" i="8"/>
  <c r="AT3115" i="8"/>
  <c r="AT3131" i="8"/>
  <c r="AT3147" i="8"/>
  <c r="AT3163" i="8"/>
  <c r="AT3179" i="8"/>
  <c r="AT2985" i="8"/>
  <c r="AT3001" i="8"/>
  <c r="AT3017" i="8"/>
  <c r="AT3033" i="8"/>
  <c r="AT3049" i="8"/>
  <c r="AT3205" i="8"/>
  <c r="AT3215" i="8"/>
  <c r="AT3513" i="8"/>
  <c r="AT110" i="8"/>
  <c r="AT139" i="8"/>
  <c r="AT272" i="8"/>
  <c r="AT66" i="8"/>
  <c r="AT513" i="8"/>
  <c r="AT1928" i="8"/>
  <c r="AT1944" i="8"/>
  <c r="AT1960" i="8"/>
  <c r="AT1976" i="8"/>
  <c r="AT1992" i="8"/>
  <c r="AT2008" i="8"/>
  <c r="AT2024" i="8"/>
  <c r="AT2040" i="8"/>
  <c r="AT2056" i="8"/>
  <c r="AT2072" i="8"/>
  <c r="AT2088" i="8"/>
  <c r="AT2104" i="8"/>
  <c r="AT2120" i="8"/>
  <c r="AT2136" i="8"/>
  <c r="AT2152" i="8"/>
  <c r="AT2362" i="8"/>
  <c r="AT2357" i="8"/>
  <c r="AT2209" i="8"/>
  <c r="AT2241" i="8"/>
  <c r="AT2518" i="8"/>
  <c r="AT2527" i="8"/>
  <c r="AT2806" i="8"/>
  <c r="AT2822" i="8"/>
  <c r="AT1557" i="8"/>
  <c r="AT102" i="8"/>
  <c r="AT119" i="8"/>
  <c r="AT59" i="8"/>
  <c r="AT617" i="8"/>
  <c r="AT633" i="8"/>
  <c r="AT649" i="8"/>
  <c r="AT665" i="8"/>
  <c r="AT681" i="8"/>
  <c r="AT697" i="8"/>
  <c r="AT713" i="8"/>
  <c r="AT729" i="8"/>
  <c r="AT745" i="8"/>
  <c r="AT761" i="8"/>
  <c r="AT777" i="8"/>
  <c r="AT793" i="8"/>
  <c r="AT809" i="8"/>
  <c r="AT825" i="8"/>
  <c r="AT841" i="8"/>
  <c r="AT1163" i="8"/>
  <c r="AT1179" i="8"/>
  <c r="AT1195" i="8"/>
  <c r="AT1211" i="8"/>
  <c r="AT1227" i="8"/>
  <c r="AT1243" i="8"/>
  <c r="AT1259" i="8"/>
  <c r="AT1275" i="8"/>
  <c r="AT1291" i="8"/>
  <c r="AT1307" i="8"/>
  <c r="AT1323" i="8"/>
  <c r="AT1339" i="8"/>
  <c r="AT1355" i="8"/>
  <c r="AT1371" i="8"/>
  <c r="AT1387" i="8"/>
  <c r="AT1403" i="8"/>
  <c r="AT1419" i="8"/>
  <c r="AT1435" i="8"/>
  <c r="AT1451" i="8"/>
  <c r="AT1929" i="8"/>
  <c r="AT1945" i="8"/>
  <c r="AT1961" i="8"/>
  <c r="AT1977" i="8"/>
  <c r="AT1993" i="8"/>
  <c r="AT2009" i="8"/>
  <c r="AT2025" i="8"/>
  <c r="AT2041" i="8"/>
  <c r="AT2057" i="8"/>
  <c r="AT2073" i="8"/>
  <c r="AT2089" i="8"/>
  <c r="AT2105" i="8"/>
  <c r="AT2121" i="8"/>
  <c r="AT2137" i="8"/>
  <c r="AT2153" i="8"/>
  <c r="AT2169" i="8"/>
  <c r="AT2185" i="8"/>
  <c r="AT2690" i="8"/>
  <c r="AT2706" i="8"/>
  <c r="AT2722" i="8"/>
  <c r="AT2738" i="8"/>
  <c r="AT2754" i="8"/>
  <c r="AT2770" i="8"/>
  <c r="AT2786" i="8"/>
  <c r="AT3216" i="8"/>
  <c r="AT2807" i="8"/>
  <c r="AT2823" i="8"/>
  <c r="AT2839" i="8"/>
  <c r="AT2855" i="8"/>
  <c r="AT2871" i="8"/>
  <c r="AT2887" i="8"/>
  <c r="AT2903" i="8"/>
  <c r="AT2919" i="8"/>
  <c r="AT3313" i="8"/>
  <c r="AT3089" i="8"/>
  <c r="AT3327" i="8"/>
  <c r="AT158" i="8"/>
  <c r="AT190" i="8"/>
  <c r="AT222" i="8"/>
  <c r="AT238" i="8"/>
  <c r="AT2692" i="8"/>
  <c r="AT2708" i="8"/>
  <c r="AT2724" i="8"/>
  <c r="AT2740" i="8"/>
  <c r="AT2756" i="8"/>
  <c r="AT2772" i="8"/>
  <c r="AT2788" i="8"/>
  <c r="AT3320" i="8"/>
  <c r="AT3707" i="8"/>
  <c r="AT174" i="8"/>
  <c r="AT206" i="8"/>
  <c r="AT96" i="8"/>
  <c r="AT511" i="8"/>
  <c r="AT2516" i="8"/>
  <c r="AT2674" i="8"/>
  <c r="AT2693" i="8"/>
  <c r="AT2709" i="8"/>
  <c r="AT2725" i="8"/>
  <c r="AT2741" i="8"/>
  <c r="AT2757" i="8"/>
  <c r="AT2773" i="8"/>
  <c r="AT2789" i="8"/>
  <c r="AT2992" i="8"/>
  <c r="AT3008" i="8"/>
  <c r="AT3024" i="8"/>
  <c r="AT3040" i="8"/>
  <c r="AT3056" i="8"/>
  <c r="AT3464" i="8"/>
  <c r="AT144" i="8"/>
  <c r="AT176" i="8"/>
  <c r="AT208" i="8"/>
  <c r="AT224" i="8"/>
  <c r="AT16" i="8"/>
  <c r="AT49" i="8"/>
  <c r="AT2370" i="8"/>
  <c r="AT3533" i="8"/>
  <c r="AT55" i="8"/>
  <c r="AT122" i="8"/>
  <c r="AT63" i="8"/>
  <c r="AT160" i="8"/>
  <c r="AT192" i="8"/>
  <c r="AT240" i="8"/>
  <c r="AT42" i="8"/>
  <c r="AT145" i="8"/>
  <c r="AT161" i="8"/>
  <c r="AT177" i="8"/>
  <c r="AT193" i="8"/>
  <c r="AT209" i="8"/>
  <c r="AT225" i="8"/>
  <c r="AT241" i="8"/>
  <c r="AT1982" i="8"/>
  <c r="AT1998" i="8"/>
  <c r="AT2014" i="8"/>
  <c r="AT2030" i="8"/>
  <c r="AT2046" i="8"/>
  <c r="AT2062" i="8"/>
  <c r="AT2078" i="8"/>
  <c r="AT2094" i="8"/>
  <c r="AT2110" i="8"/>
  <c r="AT2126" i="8"/>
  <c r="AT2142" i="8"/>
  <c r="AT2158" i="8"/>
  <c r="AT2372" i="8"/>
  <c r="AT2676" i="8"/>
  <c r="AT3062" i="8"/>
  <c r="AT3078" i="8"/>
  <c r="AT3094" i="8"/>
  <c r="AT3110" i="8"/>
  <c r="AT3126" i="8"/>
  <c r="AT3142" i="8"/>
  <c r="AT3158" i="8"/>
  <c r="AT3174" i="8"/>
  <c r="AT3471" i="8"/>
  <c r="AT3332" i="8"/>
  <c r="AT3348" i="8"/>
  <c r="AT3364" i="8"/>
  <c r="AT3380" i="8"/>
  <c r="AT3396" i="8"/>
  <c r="AT3412" i="8"/>
  <c r="AT898" i="8"/>
  <c r="AT914" i="8"/>
  <c r="AT930" i="8"/>
  <c r="AT946" i="8"/>
  <c r="AT962" i="8"/>
  <c r="AT978" i="8"/>
  <c r="AT994" i="8"/>
  <c r="AT1010" i="8"/>
  <c r="AT1026" i="8"/>
  <c r="AT1042" i="8"/>
  <c r="AT1058" i="8"/>
  <c r="AT1074" i="8"/>
  <c r="AT1090" i="8"/>
  <c r="AT1106" i="8"/>
  <c r="AT1122" i="8"/>
  <c r="AT1138" i="8"/>
  <c r="AT1154" i="8"/>
  <c r="AT3231" i="8"/>
  <c r="AT3695" i="8"/>
  <c r="AT3701" i="8"/>
  <c r="AT2669" i="8"/>
  <c r="AT2685" i="8"/>
  <c r="AT2701" i="8"/>
  <c r="AT2717" i="8"/>
  <c r="AT2733" i="8"/>
  <c r="AT258" i="8"/>
  <c r="AT526" i="8"/>
  <c r="AT3553" i="8"/>
  <c r="AT3569" i="8"/>
  <c r="AT3595" i="8"/>
  <c r="AT516" i="8"/>
  <c r="AT23" i="8"/>
  <c r="AT3611" i="8"/>
  <c r="AT3723" i="8"/>
  <c r="AT2168" i="8"/>
  <c r="AT2184" i="8"/>
  <c r="AT2689" i="8"/>
  <c r="AT2705" i="8"/>
  <c r="AT3232" i="8"/>
  <c r="AT3302" i="8"/>
  <c r="AT10" i="8"/>
  <c r="AT560" i="8"/>
  <c r="AT220" i="8"/>
  <c r="AT3473" i="8"/>
  <c r="AT3489" i="8"/>
  <c r="AT3505" i="8"/>
  <c r="AT3725" i="8"/>
  <c r="AT3741" i="8"/>
  <c r="AT127" i="8"/>
  <c r="AT188" i="8"/>
  <c r="AT21" i="8"/>
  <c r="AT1769" i="8"/>
  <c r="AT1785" i="8"/>
  <c r="AT1801" i="8"/>
  <c r="AT1817" i="8"/>
  <c r="AT1833" i="8"/>
  <c r="AT1849" i="8"/>
  <c r="AT1865" i="8"/>
  <c r="AT1881" i="8"/>
  <c r="AT1897" i="8"/>
  <c r="AT156" i="8"/>
  <c r="AT204" i="8"/>
  <c r="AT3714" i="8"/>
  <c r="AT172" i="8"/>
  <c r="AT236" i="8"/>
  <c r="AT129" i="8"/>
  <c r="AT2354" i="8"/>
  <c r="AT3076" i="8"/>
  <c r="AT3092" i="8"/>
  <c r="AT3108" i="8"/>
  <c r="AT3124" i="8"/>
  <c r="AT3140" i="8"/>
  <c r="AT3156" i="8"/>
  <c r="AT3172" i="8"/>
  <c r="AT3330" i="8"/>
  <c r="AT3346" i="8"/>
  <c r="AT3362" i="8"/>
  <c r="AT3378" i="8"/>
  <c r="AT3394" i="8"/>
  <c r="AT3476" i="8"/>
  <c r="AT3492" i="8"/>
  <c r="AT281" i="8"/>
  <c r="AT297" i="8"/>
  <c r="AT313" i="8"/>
  <c r="AT329" i="8"/>
  <c r="AT345" i="8"/>
  <c r="AT361" i="8"/>
  <c r="AT377" i="8"/>
  <c r="AT393" i="8"/>
  <c r="AT409" i="8"/>
  <c r="AT425" i="8"/>
  <c r="AT441" i="8"/>
  <c r="AT457" i="8"/>
  <c r="AT473" i="8"/>
  <c r="AT489" i="8"/>
  <c r="AT621" i="8"/>
  <c r="AT637" i="8"/>
  <c r="AT653" i="8"/>
  <c r="AT669" i="8"/>
  <c r="AT685" i="8"/>
  <c r="AT701" i="8"/>
  <c r="AT717" i="8"/>
  <c r="AT733" i="8"/>
  <c r="AT749" i="8"/>
  <c r="AT1021" i="8"/>
  <c r="AT1037" i="8"/>
  <c r="AT1053" i="8"/>
  <c r="AT1069" i="8"/>
  <c r="AT1167" i="8"/>
  <c r="AT1183" i="8"/>
  <c r="AT1199" i="8"/>
  <c r="AT1215" i="8"/>
  <c r="AT1231" i="8"/>
  <c r="AT1247" i="8"/>
  <c r="AT1263" i="8"/>
  <c r="AT1279" i="8"/>
  <c r="AT1295" i="8"/>
  <c r="AT1311" i="8"/>
  <c r="AT1327" i="8"/>
  <c r="AT1343" i="8"/>
  <c r="AT1359" i="8"/>
  <c r="AT1375" i="8"/>
  <c r="AT1391" i="8"/>
  <c r="AT1407" i="8"/>
  <c r="AT1423" i="8"/>
  <c r="AT1439" i="8"/>
  <c r="AT1455" i="8"/>
  <c r="AT94" i="8"/>
  <c r="AT56" i="8"/>
  <c r="AT524" i="8"/>
  <c r="AT518" i="8"/>
  <c r="AT1222" i="8"/>
  <c r="AT1238" i="8"/>
  <c r="AT1254" i="8"/>
  <c r="AT1270" i="8"/>
  <c r="AT1286" i="8"/>
  <c r="AT1302" i="8"/>
  <c r="AT1318" i="8"/>
  <c r="AT1334" i="8"/>
  <c r="AT1350" i="8"/>
  <c r="AT1366" i="8"/>
  <c r="AT1382" i="8"/>
  <c r="AT1398" i="8"/>
  <c r="AT1414" i="8"/>
  <c r="AT1430" i="8"/>
  <c r="AT1446" i="8"/>
  <c r="AT2961" i="8"/>
  <c r="AT3273" i="8"/>
  <c r="AT3438" i="8"/>
  <c r="AT50" i="8"/>
  <c r="AT2352" i="8"/>
  <c r="AT3069" i="8"/>
  <c r="AT3085" i="8"/>
  <c r="AT3101" i="8"/>
  <c r="AT3117" i="8"/>
  <c r="AT3133" i="8"/>
  <c r="AT3149" i="8"/>
  <c r="AT3165" i="8"/>
  <c r="AT3181" i="8"/>
  <c r="AT3467" i="8"/>
  <c r="AT3339" i="8"/>
  <c r="AT3355" i="8"/>
  <c r="AT3371" i="8"/>
  <c r="AT3387" i="8"/>
  <c r="AT3403" i="8"/>
  <c r="AT3419" i="8"/>
  <c r="AT1765" i="8"/>
  <c r="AT1781" i="8"/>
  <c r="AT1797" i="8"/>
  <c r="AT1813" i="8"/>
  <c r="AT1829" i="8"/>
  <c r="AT1845" i="8"/>
  <c r="AT1861" i="8"/>
  <c r="AT1877" i="8"/>
  <c r="AT1893" i="8"/>
  <c r="AT3203" i="8"/>
  <c r="AT3556" i="8"/>
  <c r="AT3572" i="8"/>
  <c r="AT3588" i="8"/>
  <c r="AT3644" i="8"/>
  <c r="AT3660" i="8"/>
  <c r="AT3676" i="8"/>
  <c r="AT80" i="8"/>
  <c r="AT113" i="8"/>
  <c r="AT89" i="8"/>
  <c r="AT534" i="8"/>
  <c r="AT570" i="8"/>
  <c r="AT585" i="8"/>
  <c r="AT601" i="8"/>
  <c r="AT1467" i="8"/>
  <c r="AT1759" i="8"/>
  <c r="AT1480" i="8"/>
  <c r="AT2368" i="8"/>
  <c r="AT1919" i="8"/>
  <c r="AT1768" i="8"/>
  <c r="AT1784" i="8"/>
  <c r="AT1800" i="8"/>
  <c r="AT1816" i="8"/>
  <c r="AT1832" i="8"/>
  <c r="AT1848" i="8"/>
  <c r="AT1864" i="8"/>
  <c r="AT1880" i="8"/>
  <c r="AT1896" i="8"/>
  <c r="AT2226" i="8"/>
  <c r="AT2640" i="8"/>
  <c r="AT2656" i="8"/>
  <c r="AT2927" i="8"/>
  <c r="AT3255" i="8"/>
  <c r="AT3525" i="8"/>
  <c r="AT3597" i="8"/>
  <c r="AT3613" i="8"/>
  <c r="AT219" i="8"/>
  <c r="AT536" i="8"/>
  <c r="AT565" i="8"/>
  <c r="AT602" i="8"/>
  <c r="AT3434" i="8"/>
  <c r="AT3430" i="8"/>
  <c r="AT3558" i="8"/>
  <c r="AT3574" i="8"/>
  <c r="AT3590" i="8"/>
  <c r="AT3742" i="8"/>
  <c r="AT3758" i="8"/>
  <c r="AT3774" i="8"/>
  <c r="AT3790" i="8"/>
  <c r="AT155" i="8"/>
  <c r="AT171" i="8"/>
  <c r="AT203" i="8"/>
  <c r="AT57" i="8"/>
  <c r="AT600" i="8"/>
  <c r="AT550" i="8"/>
  <c r="AT1931" i="8"/>
  <c r="AT1947" i="8"/>
  <c r="AT1963" i="8"/>
  <c r="AT1979" i="8"/>
  <c r="AT1995" i="8"/>
  <c r="AT2011" i="8"/>
  <c r="AT2027" i="8"/>
  <c r="AT2043" i="8"/>
  <c r="AT2059" i="8"/>
  <c r="AT2075" i="8"/>
  <c r="AT2091" i="8"/>
  <c r="AT2107" i="8"/>
  <c r="AT2123" i="8"/>
  <c r="AT2139" i="8"/>
  <c r="AT2155" i="8"/>
  <c r="AT2171" i="8"/>
  <c r="AT2187" i="8"/>
  <c r="AT3529" i="8"/>
  <c r="AT3599" i="8"/>
  <c r="AT3615" i="8"/>
  <c r="AT3631" i="8"/>
  <c r="AT3647" i="8"/>
  <c r="AT3663" i="8"/>
  <c r="AT3679" i="8"/>
  <c r="AT92" i="8"/>
  <c r="AT251" i="8"/>
  <c r="AT620" i="8"/>
  <c r="AT636" i="8"/>
  <c r="AT652" i="8"/>
  <c r="AT668" i="8"/>
  <c r="AT684" i="8"/>
  <c r="AT700" i="8"/>
  <c r="AT716" i="8"/>
  <c r="AT732" i="8"/>
  <c r="AT748" i="8"/>
  <c r="AT764" i="8"/>
  <c r="AT780" i="8"/>
  <c r="AT796" i="8"/>
  <c r="AT812" i="8"/>
  <c r="AT828" i="8"/>
  <c r="AT844" i="8"/>
  <c r="AT1465" i="8"/>
  <c r="AT1166" i="8"/>
  <c r="AT1182" i="8"/>
  <c r="AT1198" i="8"/>
  <c r="AT1214" i="8"/>
  <c r="AT1230" i="8"/>
  <c r="AT1246" i="8"/>
  <c r="AT1262" i="8"/>
  <c r="AT1278" i="8"/>
  <c r="AT1294" i="8"/>
  <c r="AT1310" i="8"/>
  <c r="AT1326" i="8"/>
  <c r="AT1342" i="8"/>
  <c r="AT1358" i="8"/>
  <c r="AT1374" i="8"/>
  <c r="AT1390" i="8"/>
  <c r="AT1406" i="8"/>
  <c r="AT1422" i="8"/>
  <c r="AT1438" i="8"/>
  <c r="AT1454" i="8"/>
  <c r="AT1910" i="8"/>
  <c r="AT2366" i="8"/>
  <c r="AT2245" i="8"/>
  <c r="AT2946" i="8"/>
  <c r="AT2940" i="8"/>
  <c r="AT3279" i="8"/>
  <c r="AT3197" i="8"/>
  <c r="AT3445" i="8"/>
  <c r="AT3515" i="8"/>
  <c r="AT126" i="8"/>
  <c r="AT37" i="8"/>
  <c r="AT266" i="8"/>
  <c r="AT537" i="8"/>
  <c r="AT512" i="8"/>
  <c r="AT569" i="8"/>
  <c r="AT605" i="8"/>
  <c r="AT1470" i="8"/>
  <c r="AT2670" i="8"/>
  <c r="AT2694" i="8"/>
  <c r="AT2710" i="8"/>
  <c r="AT2726" i="8"/>
  <c r="AT2742" i="8"/>
  <c r="AT2758" i="8"/>
  <c r="AT2774" i="8"/>
  <c r="AT2811" i="8"/>
  <c r="AT2827" i="8"/>
  <c r="AT2843" i="8"/>
  <c r="AT3210" i="8"/>
  <c r="AT3061" i="8"/>
  <c r="AT3077" i="8"/>
  <c r="AT3093" i="8"/>
  <c r="AT3109" i="8"/>
  <c r="AT3125" i="8"/>
  <c r="AT3141" i="8"/>
  <c r="AT3157" i="8"/>
  <c r="AT3173" i="8"/>
  <c r="AT3459" i="8"/>
  <c r="AT3331" i="8"/>
  <c r="AT3347" i="8"/>
  <c r="AT3363" i="8"/>
  <c r="AT3379" i="8"/>
  <c r="AT3395" i="8"/>
  <c r="AT3411" i="8"/>
  <c r="AT3477" i="8"/>
  <c r="AT3493" i="8"/>
  <c r="AT3709" i="8"/>
  <c r="AT3524" i="8"/>
  <c r="AT3729" i="8"/>
  <c r="AT3745" i="8"/>
  <c r="AT3761" i="8"/>
  <c r="AT3777" i="8"/>
  <c r="AT3793" i="8"/>
  <c r="AT235" i="8"/>
  <c r="AT6" i="8"/>
  <c r="AT267" i="8"/>
  <c r="AT282" i="8"/>
  <c r="AT298" i="8"/>
  <c r="AT314" i="8"/>
  <c r="AT330" i="8"/>
  <c r="AT346" i="8"/>
  <c r="AT362" i="8"/>
  <c r="AT378" i="8"/>
  <c r="AT394" i="8"/>
  <c r="AT410" i="8"/>
  <c r="AT426" i="8"/>
  <c r="AT442" i="8"/>
  <c r="AT458" i="8"/>
  <c r="AT474" i="8"/>
  <c r="AT490" i="8"/>
  <c r="AT622" i="8"/>
  <c r="AT638" i="8"/>
  <c r="AT654" i="8"/>
  <c r="AT670" i="8"/>
  <c r="AT686" i="8"/>
  <c r="AT702" i="8"/>
  <c r="AT718" i="8"/>
  <c r="AT734" i="8"/>
  <c r="AT750" i="8"/>
  <c r="AT766" i="8"/>
  <c r="AT782" i="8"/>
  <c r="AT798" i="8"/>
  <c r="AT814" i="8"/>
  <c r="AT830" i="8"/>
  <c r="AT846" i="8"/>
  <c r="AT1158" i="8"/>
  <c r="AT862" i="8"/>
  <c r="AT878" i="8"/>
  <c r="AT894" i="8"/>
  <c r="AT1934" i="8"/>
  <c r="AT1950" i="8"/>
  <c r="AT1966" i="8"/>
  <c r="AT2369" i="8"/>
  <c r="AT2678" i="8"/>
  <c r="AT45" i="8"/>
  <c r="AT187" i="8"/>
  <c r="AT566" i="8"/>
  <c r="AT283" i="8"/>
  <c r="AT299" i="8"/>
  <c r="AT315" i="8"/>
  <c r="AT331" i="8"/>
  <c r="AT347" i="8"/>
  <c r="AT363" i="8"/>
  <c r="AT379" i="8"/>
  <c r="AT395" i="8"/>
  <c r="AT411" i="8"/>
  <c r="AT427" i="8"/>
  <c r="AT443" i="8"/>
  <c r="AT459" i="8"/>
  <c r="AT475" i="8"/>
  <c r="AT491" i="8"/>
  <c r="AT591" i="8"/>
  <c r="AT863" i="8"/>
  <c r="AT879" i="8"/>
  <c r="AT895" i="8"/>
  <c r="AT911" i="8"/>
  <c r="AT927" i="8"/>
  <c r="AT943" i="8"/>
  <c r="AT959" i="8"/>
  <c r="AT975" i="8"/>
  <c r="AT991" i="8"/>
  <c r="AT1007" i="8"/>
  <c r="AT1023" i="8"/>
  <c r="AT1039" i="8"/>
  <c r="AT1055" i="8"/>
  <c r="AT1071" i="8"/>
  <c r="AT1087" i="8"/>
  <c r="AT1103" i="8"/>
  <c r="AT1119" i="8"/>
  <c r="AT1135" i="8"/>
  <c r="AT1151" i="8"/>
  <c r="AT1762" i="8"/>
  <c r="AT2566" i="8"/>
  <c r="AT3063" i="8"/>
  <c r="AT3079" i="8"/>
  <c r="AT3095" i="8"/>
  <c r="AT3111" i="8"/>
  <c r="AT3127" i="8"/>
  <c r="AT3143" i="8"/>
  <c r="AT3159" i="8"/>
  <c r="AT3175" i="8"/>
  <c r="AT3333" i="8"/>
  <c r="AT3349" i="8"/>
  <c r="AT3365" i="8"/>
  <c r="AT3381" i="8"/>
  <c r="AT3397" i="8"/>
  <c r="AT3413" i="8"/>
  <c r="AT3710" i="8"/>
  <c r="AT3431" i="8"/>
  <c r="AT279" i="8"/>
  <c r="AT295" i="8"/>
  <c r="AT311" i="8"/>
  <c r="AT327" i="8"/>
  <c r="AT343" i="8"/>
  <c r="AT359" i="8"/>
  <c r="AT375" i="8"/>
  <c r="AT391" i="8"/>
  <c r="AT407" i="8"/>
  <c r="AT423" i="8"/>
  <c r="AT439" i="8"/>
  <c r="AT455" i="8"/>
  <c r="AT471" i="8"/>
  <c r="AT487" i="8"/>
  <c r="AT503" i="8"/>
  <c r="AT859" i="8"/>
  <c r="AT875" i="8"/>
  <c r="AT891" i="8"/>
  <c r="AT907" i="8"/>
  <c r="AT923" i="8"/>
  <c r="AT939" i="8"/>
  <c r="AT955" i="8"/>
  <c r="AT971" i="8"/>
  <c r="AT987" i="8"/>
  <c r="AT1003" i="8"/>
  <c r="AT1019" i="8"/>
  <c r="AT1035" i="8"/>
  <c r="AT1051" i="8"/>
  <c r="AT1067" i="8"/>
  <c r="AT1083" i="8"/>
  <c r="AT1099" i="8"/>
  <c r="AT1115" i="8"/>
  <c r="AT1131" i="8"/>
  <c r="AT1147" i="8"/>
  <c r="AT2228" i="8"/>
  <c r="AT2244" i="8"/>
  <c r="AT2392" i="8"/>
  <c r="AT2213" i="8"/>
  <c r="AT2547" i="8"/>
  <c r="AT36" i="8"/>
  <c r="AT589" i="8"/>
  <c r="AT1484" i="8"/>
  <c r="AT3452" i="8"/>
  <c r="AT555" i="8"/>
  <c r="AT2994" i="8"/>
  <c r="AT3010" i="8"/>
  <c r="AT3258" i="8"/>
  <c r="AT3446" i="8"/>
  <c r="AT71" i="8"/>
  <c r="AT2233" i="8"/>
  <c r="AT2933" i="8"/>
  <c r="AT2960" i="8"/>
  <c r="AT2830" i="8"/>
  <c r="AT2846" i="8"/>
  <c r="AT2862" i="8"/>
  <c r="AT2878" i="8"/>
  <c r="AT2894" i="8"/>
  <c r="AT2910" i="8"/>
  <c r="AT3311" i="8"/>
  <c r="AT263" i="8"/>
  <c r="AT253" i="8"/>
  <c r="AT114" i="8"/>
  <c r="AT273" i="8"/>
  <c r="AT285" i="8"/>
  <c r="AT301" i="8"/>
  <c r="AT317" i="8"/>
  <c r="AT333" i="8"/>
  <c r="AT349" i="8"/>
  <c r="AT365" i="8"/>
  <c r="AT381" i="8"/>
  <c r="AT397" i="8"/>
  <c r="AT413" i="8"/>
  <c r="AT429" i="8"/>
  <c r="AT445" i="8"/>
  <c r="AT461" i="8"/>
  <c r="AT477" i="8"/>
  <c r="AT493" i="8"/>
  <c r="AT271" i="8"/>
  <c r="AT558" i="8"/>
  <c r="AT562" i="8"/>
  <c r="AT1777" i="8"/>
  <c r="AT1793" i="8"/>
  <c r="AT1809" i="8"/>
  <c r="AT1825" i="8"/>
  <c r="AT1841" i="8"/>
  <c r="AT2203" i="8"/>
  <c r="AT2235" i="8"/>
  <c r="AT35" i="8"/>
  <c r="AT87" i="8"/>
  <c r="AT1924" i="8"/>
  <c r="AT167" i="8"/>
  <c r="AT215" i="8"/>
  <c r="AT3228" i="8"/>
  <c r="AT121" i="8"/>
  <c r="AT151" i="8"/>
  <c r="AT199" i="8"/>
  <c r="AT247" i="8"/>
  <c r="AT85" i="8"/>
  <c r="AT256" i="8"/>
  <c r="AT88" i="8"/>
  <c r="AT9" i="8"/>
  <c r="AT84" i="8"/>
  <c r="AT582" i="8"/>
  <c r="AT1477" i="8"/>
  <c r="AT1901" i="8"/>
  <c r="AT2198" i="8"/>
  <c r="AT1942" i="8"/>
  <c r="AT1958" i="8"/>
  <c r="AT1974" i="8"/>
  <c r="AT1990" i="8"/>
  <c r="AT2006" i="8"/>
  <c r="AT2022" i="8"/>
  <c r="AT2038" i="8"/>
  <c r="AT2054" i="8"/>
  <c r="AT2070" i="8"/>
  <c r="AT2086" i="8"/>
  <c r="AT2102" i="8"/>
  <c r="AT2118" i="8"/>
  <c r="AT2134" i="8"/>
  <c r="AT2150" i="8"/>
  <c r="AT2166" i="8"/>
  <c r="AT2207" i="8"/>
  <c r="AT2440" i="8"/>
  <c r="AT15" i="8"/>
  <c r="AT183" i="8"/>
  <c r="AT231" i="8"/>
  <c r="AT2355" i="8"/>
  <c r="AT532" i="8"/>
  <c r="AT276" i="8"/>
  <c r="AT292" i="8"/>
  <c r="AT308" i="8"/>
  <c r="AT324" i="8"/>
  <c r="AT340" i="8"/>
  <c r="AT356" i="8"/>
  <c r="AT372" i="8"/>
  <c r="AT388" i="8"/>
  <c r="AT404" i="8"/>
  <c r="AT420" i="8"/>
  <c r="AT436" i="8"/>
  <c r="AT452" i="8"/>
  <c r="AT468" i="8"/>
  <c r="AT484" i="8"/>
  <c r="AT500" i="8"/>
  <c r="AT584" i="8"/>
  <c r="AT616" i="8"/>
  <c r="AT632" i="8"/>
  <c r="AT648" i="8"/>
  <c r="AT664" i="8"/>
  <c r="AT680" i="8"/>
  <c r="AT696" i="8"/>
  <c r="AT712" i="8"/>
  <c r="AT728" i="8"/>
  <c r="AT744" i="8"/>
  <c r="AT760" i="8"/>
  <c r="AT776" i="8"/>
  <c r="AT792" i="8"/>
  <c r="AT808" i="8"/>
  <c r="AT824" i="8"/>
  <c r="AT840" i="8"/>
  <c r="AT1162" i="8"/>
  <c r="AT1178" i="8"/>
  <c r="AT1194" i="8"/>
  <c r="AT1210" i="8"/>
  <c r="AT1226" i="8"/>
  <c r="AT1242" i="8"/>
  <c r="AT1258" i="8"/>
  <c r="AT1274" i="8"/>
  <c r="AT1290" i="8"/>
  <c r="AT1306" i="8"/>
  <c r="AT1322" i="8"/>
  <c r="AT1338" i="8"/>
  <c r="AT1354" i="8"/>
  <c r="AT1370" i="8"/>
  <c r="AT1386" i="8"/>
  <c r="AT1402" i="8"/>
  <c r="AT1418" i="8"/>
  <c r="AT1434" i="8"/>
  <c r="AT1450" i="8"/>
  <c r="AT1767" i="8"/>
  <c r="AT1783" i="8"/>
  <c r="AT1799" i="8"/>
  <c r="AT1815" i="8"/>
  <c r="AT1831" i="8"/>
  <c r="AT1847" i="8"/>
  <c r="AT1863" i="8"/>
  <c r="AT1879" i="8"/>
  <c r="AT1895" i="8"/>
  <c r="AT2543" i="8"/>
  <c r="AT2948" i="8"/>
  <c r="AT2808" i="8"/>
  <c r="AT2824" i="8"/>
  <c r="AT2840" i="8"/>
  <c r="AT2856" i="8"/>
  <c r="AT2872" i="8"/>
  <c r="AT2888" i="8"/>
  <c r="AT2904" i="8"/>
  <c r="AT2920" i="8"/>
  <c r="AT3263" i="8"/>
  <c r="AT3233" i="8"/>
  <c r="AT3321" i="8"/>
  <c r="AT3074" i="8"/>
  <c r="AT3090" i="8"/>
  <c r="AT3106" i="8"/>
  <c r="AT3122" i="8"/>
  <c r="AT3138" i="8"/>
  <c r="AT3154" i="8"/>
  <c r="AT3170" i="8"/>
  <c r="AT3186" i="8"/>
  <c r="AT3323" i="8"/>
  <c r="AT3252" i="8"/>
  <c r="AT3463" i="8"/>
  <c r="AT3328" i="8"/>
  <c r="AT3344" i="8"/>
  <c r="AT3360" i="8"/>
  <c r="AT3376" i="8"/>
  <c r="AT3392" i="8"/>
  <c r="AT3408" i="8"/>
  <c r="AT3453" i="8"/>
  <c r="AT3474" i="8"/>
  <c r="AT3490" i="8"/>
  <c r="AT3508" i="8"/>
  <c r="AT3518" i="8"/>
  <c r="AT3702" i="8"/>
  <c r="AT3711" i="8"/>
  <c r="AT3598" i="8"/>
  <c r="AT3614" i="8"/>
  <c r="AT3630" i="8"/>
  <c r="AT3646" i="8"/>
  <c r="AT3726" i="8"/>
  <c r="AT2546" i="8"/>
  <c r="AT2562" i="8"/>
  <c r="AT2578" i="8"/>
  <c r="AT2594" i="8"/>
  <c r="AT2610" i="8"/>
  <c r="AT2626" i="8"/>
  <c r="AT2642" i="8"/>
  <c r="AT3435" i="8"/>
  <c r="AT3075" i="8"/>
  <c r="AT3091" i="8"/>
  <c r="AT3107" i="8"/>
  <c r="AT3123" i="8"/>
  <c r="AT3139" i="8"/>
  <c r="AT3155" i="8"/>
  <c r="AT3171" i="8"/>
  <c r="AT3329" i="8"/>
  <c r="AT3345" i="8"/>
  <c r="AT3361" i="8"/>
  <c r="AT3377" i="8"/>
  <c r="AT3393" i="8"/>
  <c r="AT3409" i="8"/>
  <c r="AT3506" i="8"/>
  <c r="AT3520" i="8"/>
  <c r="AT3559" i="8"/>
  <c r="AT3575" i="8"/>
  <c r="AT3560" i="8"/>
  <c r="AT3576" i="8"/>
  <c r="AT3717" i="8"/>
  <c r="AT3698" i="8"/>
  <c r="AT3728" i="8"/>
  <c r="AT3744" i="8"/>
  <c r="AT3760" i="8"/>
  <c r="AT3776" i="8"/>
  <c r="AT3792" i="8"/>
  <c r="AT3603" i="8"/>
  <c r="AT3619" i="8"/>
  <c r="AT3635" i="8"/>
  <c r="AT3651" i="8"/>
  <c r="AT575" i="8"/>
  <c r="AT593" i="8"/>
  <c r="AT609" i="8"/>
  <c r="AT625" i="8"/>
  <c r="AT641" i="8"/>
  <c r="AT657" i="8"/>
  <c r="AT673" i="8"/>
  <c r="AT689" i="8"/>
  <c r="AT705" i="8"/>
  <c r="AT721" i="8"/>
  <c r="AT737" i="8"/>
  <c r="AT753" i="8"/>
  <c r="AT769" i="8"/>
  <c r="AT785" i="8"/>
  <c r="AT801" i="8"/>
  <c r="AT817" i="8"/>
  <c r="AT833" i="8"/>
  <c r="AT849" i="8"/>
  <c r="AT1157" i="8"/>
  <c r="AT865" i="8"/>
  <c r="AT881" i="8"/>
  <c r="AT897" i="8"/>
  <c r="AT913" i="8"/>
  <c r="AT929" i="8"/>
  <c r="AT945" i="8"/>
  <c r="AT961" i="8"/>
  <c r="AT1171" i="8"/>
  <c r="AT1187" i="8"/>
  <c r="AT1203" i="8"/>
  <c r="AT1219" i="8"/>
  <c r="AT1235" i="8"/>
  <c r="AT1251" i="8"/>
  <c r="AT1267" i="8"/>
  <c r="AT1283" i="8"/>
  <c r="AT1299" i="8"/>
  <c r="AT1315" i="8"/>
  <c r="AT1331" i="8"/>
  <c r="AT1347" i="8"/>
  <c r="AT1363" i="8"/>
  <c r="AT1379" i="8"/>
  <c r="AT1395" i="8"/>
  <c r="AT1411" i="8"/>
  <c r="AT1427" i="8"/>
  <c r="AT1443" i="8"/>
  <c r="AT1459" i="8"/>
  <c r="AT1757" i="8"/>
  <c r="AT1776" i="8"/>
  <c r="AT1792" i="8"/>
  <c r="AT1808" i="8"/>
  <c r="AT1824" i="8"/>
  <c r="AT1840" i="8"/>
  <c r="AT2931" i="8"/>
  <c r="AT2520" i="8"/>
  <c r="AT2941" i="8"/>
  <c r="AT2962" i="8"/>
  <c r="AT2799" i="8"/>
  <c r="AT2815" i="8"/>
  <c r="AT2831" i="8"/>
  <c r="AT2847" i="8"/>
  <c r="AT2863" i="8"/>
  <c r="AT2879" i="8"/>
  <c r="AT2895" i="8"/>
  <c r="AT2911" i="8"/>
  <c r="AT2981" i="8"/>
  <c r="AT2997" i="8"/>
  <c r="AT3013" i="8"/>
  <c r="AT3029" i="8"/>
  <c r="AT3317" i="8"/>
  <c r="AT3065" i="8"/>
  <c r="AT3081" i="8"/>
  <c r="AT3097" i="8"/>
  <c r="AT3113" i="8"/>
  <c r="AT3129" i="8"/>
  <c r="AT3145" i="8"/>
  <c r="AT3161" i="8"/>
  <c r="AT3177" i="8"/>
  <c r="AT3251" i="8"/>
  <c r="AT3335" i="8"/>
  <c r="AT3351" i="8"/>
  <c r="AT3367" i="8"/>
  <c r="AT3383" i="8"/>
  <c r="AT3399" i="8"/>
  <c r="AT3415" i="8"/>
  <c r="AT3541" i="8"/>
  <c r="AT3733" i="8"/>
  <c r="AT2521" i="8"/>
  <c r="AT2553" i="8"/>
  <c r="AT2633" i="8"/>
  <c r="AT2649" i="8"/>
  <c r="AT2665" i="8"/>
  <c r="AT3277" i="8"/>
  <c r="AT3254" i="8"/>
  <c r="AT3290" i="8"/>
  <c r="AT3336" i="8"/>
  <c r="AT3352" i="8"/>
  <c r="AT3368" i="8"/>
  <c r="AT3384" i="8"/>
  <c r="AT3400" i="8"/>
  <c r="AT3416" i="8"/>
  <c r="AT2675" i="8"/>
  <c r="AT2684" i="8"/>
  <c r="AT2801" i="8"/>
  <c r="AT2817" i="8"/>
  <c r="AT2833" i="8"/>
  <c r="AT2849" i="8"/>
  <c r="AT2865" i="8"/>
  <c r="AT2881" i="8"/>
  <c r="AT2897" i="8"/>
  <c r="AT2913" i="8"/>
  <c r="AT2983" i="8"/>
  <c r="AT2999" i="8"/>
  <c r="AT3015" i="8"/>
  <c r="AT3031" i="8"/>
  <c r="AT3047" i="8"/>
  <c r="AT3256" i="8"/>
  <c r="AT3267" i="8"/>
  <c r="AT3324" i="8"/>
  <c r="AT3483" i="8"/>
  <c r="AT3499" i="8"/>
  <c r="AT3536" i="8"/>
  <c r="AT3608" i="8"/>
  <c r="AT3585" i="8"/>
  <c r="AT3217" i="8"/>
  <c r="AT3457" i="8"/>
  <c r="AT3554" i="8"/>
  <c r="AT3610" i="8"/>
  <c r="AT3626" i="8"/>
  <c r="AT3642" i="8"/>
  <c r="AT3658" i="8"/>
  <c r="AT3674" i="8"/>
  <c r="AT3690" i="8"/>
  <c r="AT3722" i="8"/>
  <c r="AT2987" i="8"/>
  <c r="AT3003" i="8"/>
  <c r="AT3019" i="8"/>
  <c r="AT3035" i="8"/>
  <c r="AT3051" i="8"/>
  <c r="AT3261" i="8"/>
  <c r="AT3294" i="8"/>
  <c r="AT3288" i="8"/>
  <c r="AT3219" i="8"/>
  <c r="AT3193" i="8"/>
  <c r="AT3299" i="8"/>
  <c r="AT3424" i="8"/>
  <c r="AT3458" i="8"/>
  <c r="AT3521" i="8"/>
  <c r="AT3718" i="8"/>
  <c r="AT3596" i="8"/>
  <c r="AT3612" i="8"/>
  <c r="AT3628" i="8"/>
  <c r="AT3724" i="8"/>
  <c r="AT3740" i="8"/>
  <c r="AT3756" i="8"/>
  <c r="AT3772" i="8"/>
  <c r="AT3788" i="8"/>
  <c r="AT277" i="8"/>
  <c r="AT293" i="8"/>
  <c r="AT309" i="8"/>
  <c r="AT325" i="8"/>
  <c r="AT341" i="8"/>
  <c r="AT357" i="8"/>
  <c r="AT373" i="8"/>
  <c r="AT389" i="8"/>
  <c r="AT405" i="8"/>
  <c r="AT421" i="8"/>
  <c r="AT437" i="8"/>
  <c r="AT453" i="8"/>
  <c r="AT469" i="8"/>
  <c r="AT485" i="8"/>
  <c r="AT501" i="8"/>
  <c r="AT857" i="8"/>
  <c r="AT873" i="8"/>
  <c r="AT889" i="8"/>
  <c r="AT905" i="8"/>
  <c r="AT921" i="8"/>
  <c r="AT937" i="8"/>
  <c r="AT953" i="8"/>
  <c r="AT969" i="8"/>
  <c r="AT985" i="8"/>
  <c r="AT1001" i="8"/>
  <c r="AT1017" i="8"/>
  <c r="AT1033" i="8"/>
  <c r="AT1049" i="8"/>
  <c r="AT1065" i="8"/>
  <c r="AT1081" i="8"/>
  <c r="AT1097" i="8"/>
  <c r="AT1113" i="8"/>
  <c r="AT1129" i="8"/>
  <c r="AT1145" i="8"/>
  <c r="AT3073" i="8"/>
  <c r="AT3105" i="8"/>
  <c r="AT3121" i="8"/>
  <c r="AT3137" i="8"/>
  <c r="AT3343" i="8"/>
  <c r="AT3359" i="8"/>
  <c r="AT3375" i="8"/>
  <c r="AT1737" i="8"/>
  <c r="AT1085" i="8"/>
  <c r="AT1101" i="8"/>
  <c r="AT1117" i="8"/>
  <c r="AT1133" i="8"/>
  <c r="AT1149" i="8"/>
  <c r="AT1469" i="8"/>
  <c r="AT1772" i="8"/>
  <c r="AT1788" i="8"/>
  <c r="AT1804" i="8"/>
  <c r="AT1820" i="8"/>
  <c r="AT1836" i="8"/>
  <c r="AT1852" i="8"/>
  <c r="AT1868" i="8"/>
  <c r="AT1884" i="8"/>
  <c r="AT2564" i="8"/>
  <c r="AT2660" i="8"/>
  <c r="AT2859" i="8"/>
  <c r="AT3188" i="8"/>
  <c r="AT3442" i="8"/>
  <c r="AT2812" i="8"/>
  <c r="AT2828" i="8"/>
  <c r="AT3026" i="8"/>
  <c r="AT3225" i="8"/>
  <c r="AT3511" i="8"/>
  <c r="AT2472" i="8"/>
  <c r="AT1903" i="8"/>
  <c r="AT1856" i="8"/>
  <c r="AT1872" i="8"/>
  <c r="AT1888" i="8"/>
  <c r="AT2536" i="8"/>
  <c r="AT2552" i="8"/>
  <c r="AT2616" i="8"/>
  <c r="AT2698" i="8"/>
  <c r="AT2714" i="8"/>
  <c r="AT1857" i="8"/>
  <c r="AT1873" i="8"/>
  <c r="AT1889" i="8"/>
  <c r="AT2601" i="8"/>
  <c r="AT2951" i="8"/>
  <c r="AT261" i="8"/>
  <c r="AT149" i="8"/>
  <c r="AT165" i="8"/>
  <c r="AT181" i="8"/>
  <c r="AT197" i="8"/>
  <c r="AT578" i="8"/>
  <c r="AT2749" i="8"/>
  <c r="AT2765" i="8"/>
  <c r="AT2781" i="8"/>
  <c r="AT2965" i="8"/>
  <c r="AT3212" i="8"/>
  <c r="AT3239" i="8"/>
  <c r="AT3386" i="8"/>
  <c r="AT3402" i="8"/>
  <c r="AT3418" i="8"/>
  <c r="AT3538" i="8"/>
  <c r="AT3688" i="8"/>
  <c r="AT104" i="8"/>
  <c r="AT567" i="8"/>
  <c r="AT3517" i="8"/>
  <c r="AT3280" i="8"/>
  <c r="AT3802" i="8"/>
  <c r="AT2672" i="8"/>
  <c r="AT3487" i="8"/>
  <c r="AT1900" i="8"/>
  <c r="AT3305" i="8"/>
  <c r="AT260" i="8"/>
  <c r="AT1763" i="8"/>
  <c r="AT1779" i="8"/>
  <c r="AT1795" i="8"/>
  <c r="AT1811" i="8"/>
  <c r="AT1827" i="8"/>
  <c r="AT1843" i="8"/>
  <c r="AT1859" i="8"/>
  <c r="AT2237" i="8"/>
  <c r="AT2523" i="8"/>
  <c r="AT2555" i="8"/>
  <c r="AT2802" i="8"/>
  <c r="AT2818" i="8"/>
  <c r="AT2834" i="8"/>
  <c r="AT2850" i="8"/>
  <c r="AT2866" i="8"/>
  <c r="AT2882" i="8"/>
  <c r="AT2898" i="8"/>
  <c r="AT2914" i="8"/>
  <c r="AT3242" i="8"/>
  <c r="AT3275" i="8"/>
  <c r="AT3484" i="8"/>
  <c r="AT3500" i="8"/>
  <c r="AT3552" i="8"/>
  <c r="AT3568" i="8"/>
  <c r="AT3584" i="8"/>
  <c r="AT3720" i="8"/>
  <c r="AT3736" i="8"/>
  <c r="AT3752" i="8"/>
  <c r="AT3768" i="8"/>
  <c r="AT3784" i="8"/>
  <c r="AT3800" i="8"/>
  <c r="AT1760" i="8"/>
  <c r="AT561" i="8"/>
  <c r="AT1922" i="8"/>
  <c r="AT2238" i="8"/>
  <c r="AT2673" i="8"/>
  <c r="AT2955" i="8"/>
  <c r="AT2803" i="8"/>
  <c r="AT2819" i="8"/>
  <c r="AT2835" i="8"/>
  <c r="AT2851" i="8"/>
  <c r="AT2867" i="8"/>
  <c r="AT2883" i="8"/>
  <c r="AT2899" i="8"/>
  <c r="AT2915" i="8"/>
  <c r="AT3281" i="8"/>
  <c r="AT3283" i="8"/>
  <c r="AT3540" i="8"/>
  <c r="AT3706" i="8"/>
  <c r="AT3708" i="8"/>
  <c r="AT3609" i="8"/>
  <c r="AT3625" i="8"/>
  <c r="AT3641" i="8"/>
  <c r="AT3657" i="8"/>
  <c r="AT3673" i="8"/>
  <c r="AT3689" i="8"/>
  <c r="AT742" i="8"/>
  <c r="AT838" i="8"/>
  <c r="AT1472" i="8"/>
  <c r="AT1160" i="8"/>
  <c r="AT1176" i="8"/>
  <c r="AT1192" i="8"/>
  <c r="AT1208" i="8"/>
  <c r="AT1224" i="8"/>
  <c r="AT1240" i="8"/>
  <c r="AT1256" i="8"/>
  <c r="AT1272" i="8"/>
  <c r="AT1288" i="8"/>
  <c r="AT1304" i="8"/>
  <c r="AT1320" i="8"/>
  <c r="AT1336" i="8"/>
  <c r="AT1352" i="8"/>
  <c r="AT1368" i="8"/>
  <c r="AT1384" i="8"/>
  <c r="AT1400" i="8"/>
  <c r="AT1416" i="8"/>
  <c r="AT1432" i="8"/>
  <c r="AT1448" i="8"/>
  <c r="AT2182" i="8"/>
  <c r="AT2525" i="8"/>
  <c r="AT2573" i="8"/>
  <c r="AT2751" i="8"/>
  <c r="AT2767" i="8"/>
  <c r="AT3070" i="8"/>
  <c r="AT3086" i="8"/>
  <c r="AT3102" i="8"/>
  <c r="AT3118" i="8"/>
  <c r="AT3134" i="8"/>
  <c r="AT3150" i="8"/>
  <c r="AT3166" i="8"/>
  <c r="AT3182" i="8"/>
  <c r="AT3421" i="8"/>
  <c r="AT3468" i="8"/>
  <c r="AT3340" i="8"/>
  <c r="AT3356" i="8"/>
  <c r="AT3372" i="8"/>
  <c r="AT3388" i="8"/>
  <c r="AT3404" i="8"/>
  <c r="AT3519" i="8"/>
  <c r="AT3699" i="8"/>
  <c r="AT3719" i="8"/>
  <c r="AT3704" i="8"/>
  <c r="AT3713" i="8"/>
  <c r="AT60" i="8"/>
  <c r="AT614" i="8"/>
  <c r="AT630" i="8"/>
  <c r="AT646" i="8"/>
  <c r="AT662" i="8"/>
  <c r="AT678" i="8"/>
  <c r="AT694" i="8"/>
  <c r="AT710" i="8"/>
  <c r="AT726" i="8"/>
  <c r="AT758" i="8"/>
  <c r="AT774" i="8"/>
  <c r="AT790" i="8"/>
  <c r="AT806" i="8"/>
  <c r="AT822" i="8"/>
  <c r="AT2208" i="8"/>
  <c r="AT2682" i="8"/>
  <c r="AT2796" i="8"/>
  <c r="AT3229" i="8"/>
  <c r="AT3071" i="8"/>
  <c r="AT3087" i="8"/>
  <c r="AT3103" i="8"/>
  <c r="AT3119" i="8"/>
  <c r="AT3135" i="8"/>
  <c r="AT3151" i="8"/>
  <c r="AT3167" i="8"/>
  <c r="AT3183" i="8"/>
  <c r="AT3516" i="8"/>
  <c r="AT3555" i="8"/>
  <c r="AT3571" i="8"/>
  <c r="AT3587" i="8"/>
  <c r="AT856" i="8"/>
  <c r="AT872" i="8"/>
  <c r="AT888" i="8"/>
  <c r="AT904" i="8"/>
  <c r="AT920" i="8"/>
  <c r="AT936" i="8"/>
  <c r="AT952" i="8"/>
  <c r="AT968" i="8"/>
  <c r="AT984" i="8"/>
  <c r="AT1000" i="8"/>
  <c r="AT1016" i="8"/>
  <c r="AT1032" i="8"/>
  <c r="AT1048" i="8"/>
  <c r="AT1064" i="8"/>
  <c r="AT1080" i="8"/>
  <c r="AT1096" i="8"/>
  <c r="AT1112" i="8"/>
  <c r="AT1128" i="8"/>
  <c r="AT1144" i="8"/>
  <c r="AT1463" i="8"/>
  <c r="AT2679" i="8"/>
  <c r="AT2680" i="8"/>
  <c r="AT2591" i="8"/>
  <c r="AT2721" i="8"/>
  <c r="AT2737" i="8"/>
  <c r="AT2753" i="8"/>
  <c r="AT2769" i="8"/>
  <c r="AT2785" i="8"/>
  <c r="AT2935" i="8"/>
  <c r="AT2838" i="8"/>
  <c r="AT2854" i="8"/>
  <c r="AT2870" i="8"/>
  <c r="AT2886" i="8"/>
  <c r="AT2902" i="8"/>
  <c r="AT2918" i="8"/>
  <c r="AT2988" i="8"/>
  <c r="AT3004" i="8"/>
  <c r="AT3020" i="8"/>
  <c r="AT3036" i="8"/>
  <c r="AT3052" i="8"/>
  <c r="AT3437" i="8"/>
  <c r="AT3472" i="8"/>
  <c r="AT3488" i="8"/>
  <c r="AT3504" i="8"/>
  <c r="AT3692" i="8"/>
  <c r="AT46" i="8"/>
  <c r="AT26" i="8"/>
  <c r="AT19" i="8"/>
  <c r="AT539" i="8"/>
  <c r="AT533" i="8"/>
  <c r="AT540" i="8"/>
  <c r="AT572" i="8"/>
  <c r="AT587" i="8"/>
  <c r="AT603" i="8"/>
  <c r="AT619" i="8"/>
  <c r="AT635" i="8"/>
  <c r="AT651" i="8"/>
  <c r="AT667" i="8"/>
  <c r="AT683" i="8"/>
  <c r="AT699" i="8"/>
  <c r="AT715" i="8"/>
  <c r="AT731" i="8"/>
  <c r="AT747" i="8"/>
  <c r="AT763" i="8"/>
  <c r="AT779" i="8"/>
  <c r="AT795" i="8"/>
  <c r="AT811" i="8"/>
  <c r="AT827" i="8"/>
  <c r="AT843" i="8"/>
  <c r="AT1461" i="8"/>
  <c r="AT1165" i="8"/>
  <c r="AT1181" i="8"/>
  <c r="AT1197" i="8"/>
  <c r="AT1213" i="8"/>
  <c r="AT1229" i="8"/>
  <c r="AT1245" i="8"/>
  <c r="AT1261" i="8"/>
  <c r="AT1277" i="8"/>
  <c r="AT1293" i="8"/>
  <c r="AT1309" i="8"/>
  <c r="AT1325" i="8"/>
  <c r="AT1341" i="8"/>
  <c r="AT1357" i="8"/>
  <c r="AT1373" i="8"/>
  <c r="AT1389" i="8"/>
  <c r="AT1405" i="8"/>
  <c r="AT1421" i="8"/>
  <c r="AT1437" i="8"/>
  <c r="AT1453" i="8"/>
  <c r="AT1758" i="8"/>
  <c r="AT1482" i="8"/>
  <c r="AT1899" i="8"/>
  <c r="AT1902" i="8"/>
  <c r="AT1770" i="8"/>
  <c r="AT1786" i="8"/>
  <c r="AT1802" i="8"/>
  <c r="AT1818" i="8"/>
  <c r="AT1834" i="8"/>
  <c r="AT1850" i="8"/>
  <c r="AT1866" i="8"/>
  <c r="AT1882" i="8"/>
  <c r="AT1898" i="8"/>
  <c r="AT2363" i="8"/>
  <c r="AT2212" i="8"/>
  <c r="AT2959" i="8"/>
  <c r="AT2530" i="8"/>
  <c r="AT2658" i="8"/>
  <c r="AT2938" i="8"/>
  <c r="AT2950" i="8"/>
  <c r="AT2932" i="8"/>
  <c r="AT2809" i="8"/>
  <c r="AT2825" i="8"/>
  <c r="AT2841" i="8"/>
  <c r="AT2857" i="8"/>
  <c r="AT2873" i="8"/>
  <c r="AT2889" i="8"/>
  <c r="AT2905" i="8"/>
  <c r="AT2921" i="8"/>
  <c r="AT2975" i="8"/>
  <c r="AT2991" i="8"/>
  <c r="AT3007" i="8"/>
  <c r="AT3023" i="8"/>
  <c r="AT3039" i="8"/>
  <c r="AT3055" i="8"/>
  <c r="AT3271" i="8"/>
  <c r="AT3237" i="8"/>
  <c r="AT3260" i="8"/>
  <c r="AT3449" i="8"/>
  <c r="AT3475" i="8"/>
  <c r="AT3491" i="8"/>
  <c r="AT82" i="8"/>
  <c r="AT2360" i="8"/>
  <c r="AT2595" i="8"/>
  <c r="AT2952" i="8"/>
  <c r="AT3451" i="8"/>
  <c r="AT3522" i="8"/>
  <c r="AT3716" i="8"/>
  <c r="AT3680" i="8"/>
  <c r="AT2939" i="8"/>
  <c r="AT3224" i="8"/>
  <c r="AT1912" i="8"/>
  <c r="AT2695" i="8"/>
  <c r="AT2711" i="8"/>
  <c r="AT2727" i="8"/>
  <c r="AT2936" i="8"/>
  <c r="AT2844" i="8"/>
  <c r="AT3057" i="8"/>
  <c r="AT3190" i="8"/>
  <c r="AT3778" i="8"/>
  <c r="AT3794" i="8"/>
  <c r="AT590" i="8"/>
  <c r="AT18" i="8"/>
  <c r="AT1917" i="8"/>
  <c r="AT2232" i="8"/>
  <c r="AT2662" i="8"/>
  <c r="AT2696" i="8"/>
  <c r="AT2712" i="8"/>
  <c r="AT2728" i="8"/>
  <c r="AT2744" i="8"/>
  <c r="AT2760" i="8"/>
  <c r="AT2776" i="8"/>
  <c r="AT2792" i="8"/>
  <c r="AT2958" i="8"/>
  <c r="AT3200" i="8"/>
  <c r="AT3705" i="8"/>
  <c r="AT98" i="8"/>
  <c r="AT520" i="8"/>
  <c r="AT527" i="8"/>
  <c r="AT556" i="8"/>
  <c r="AT38" i="8"/>
  <c r="AT25" i="8"/>
  <c r="AT573" i="8"/>
  <c r="AT559" i="8"/>
  <c r="AT255" i="8"/>
  <c r="AT2663" i="8"/>
  <c r="AT3564" i="8"/>
  <c r="AT3580" i="8"/>
  <c r="AT1937" i="8"/>
  <c r="AT1953" i="8"/>
  <c r="AT1969" i="8"/>
  <c r="AT1985" i="8"/>
  <c r="AT2001" i="8"/>
  <c r="AT2017" i="8"/>
  <c r="AT2033" i="8"/>
  <c r="AT2049" i="8"/>
  <c r="AT2065" i="8"/>
  <c r="AT2081" i="8"/>
  <c r="AT2097" i="8"/>
  <c r="AT2113" i="8"/>
  <c r="AT2129" i="8"/>
  <c r="AT2145" i="8"/>
  <c r="AT2161" i="8"/>
  <c r="AT2177" i="8"/>
  <c r="AT2193" i="8"/>
  <c r="AT2568" i="8"/>
  <c r="AT2945" i="8"/>
  <c r="AT3230" i="8"/>
  <c r="AT3456" i="8"/>
  <c r="AT3548" i="8"/>
  <c r="AT3549" i="8"/>
  <c r="AT3693" i="8"/>
  <c r="AT3605" i="8"/>
  <c r="AT3621" i="8"/>
  <c r="AT3637" i="8"/>
  <c r="AT3653" i="8"/>
  <c r="AT3669" i="8"/>
  <c r="AT3685" i="8"/>
  <c r="AT213" i="8"/>
  <c r="AT229" i="8"/>
  <c r="AT245" i="8"/>
  <c r="AT1907" i="8"/>
  <c r="AT1938" i="8"/>
  <c r="AT1954" i="8"/>
  <c r="AT1970" i="8"/>
  <c r="AT1986" i="8"/>
  <c r="AT2002" i="8"/>
  <c r="AT2018" i="8"/>
  <c r="AT2034" i="8"/>
  <c r="AT2050" i="8"/>
  <c r="AT2066" i="8"/>
  <c r="AT2082" i="8"/>
  <c r="AT2098" i="8"/>
  <c r="AT2114" i="8"/>
  <c r="AT2130" i="8"/>
  <c r="AT2146" i="8"/>
  <c r="AT2162" i="8"/>
  <c r="AT2178" i="8"/>
  <c r="AT2194" i="8"/>
  <c r="AT2219" i="8"/>
  <c r="AT2667" i="8"/>
  <c r="AT2537" i="8"/>
  <c r="AT2585" i="8"/>
  <c r="AT2617" i="8"/>
  <c r="AT2683" i="8"/>
  <c r="AT2699" i="8"/>
  <c r="AT2715" i="8"/>
  <c r="AT2731" i="8"/>
  <c r="AT2747" i="8"/>
  <c r="AT2763" i="8"/>
  <c r="AT2779" i="8"/>
  <c r="AT2795" i="8"/>
  <c r="AT2848" i="8"/>
  <c r="AT2982" i="8"/>
  <c r="AT3248" i="8"/>
  <c r="AT3510" i="8"/>
  <c r="AT3543" i="8"/>
  <c r="AT3606" i="8"/>
  <c r="AT3622" i="8"/>
  <c r="AT3638" i="8"/>
  <c r="AT3654" i="8"/>
  <c r="AT3670" i="8"/>
  <c r="AT3686" i="8"/>
  <c r="AT594" i="8"/>
  <c r="AT3262" i="8"/>
  <c r="AT3298" i="8"/>
  <c r="AT3444" i="8"/>
  <c r="AT3545" i="8"/>
  <c r="AT3583" i="8"/>
  <c r="AT3712" i="8"/>
  <c r="AT3697" i="8"/>
  <c r="AT3735" i="8"/>
  <c r="AT3751" i="8"/>
  <c r="AT3767" i="8"/>
  <c r="AT3783" i="8"/>
  <c r="AT3799" i="8"/>
  <c r="R3804" i="8"/>
  <c r="R3803" i="8"/>
  <c r="R3802" i="8"/>
  <c r="R3801" i="8"/>
  <c r="R3800" i="8"/>
  <c r="R3799" i="8"/>
  <c r="R3798" i="8"/>
  <c r="R3797" i="8"/>
  <c r="R3796" i="8"/>
  <c r="R3795" i="8"/>
  <c r="R3794" i="8"/>
  <c r="R3793" i="8"/>
  <c r="R3792" i="8"/>
  <c r="R3791" i="8"/>
  <c r="R3790" i="8"/>
  <c r="R3789" i="8"/>
  <c r="R3788" i="8"/>
  <c r="R3787" i="8"/>
  <c r="R3786" i="8"/>
  <c r="R3785" i="8"/>
  <c r="R3784" i="8"/>
  <c r="R3783" i="8"/>
  <c r="R3782" i="8"/>
  <c r="R3781" i="8"/>
  <c r="R3780" i="8"/>
  <c r="R3779" i="8"/>
  <c r="R3778" i="8"/>
  <c r="R3777" i="8"/>
  <c r="R3776" i="8"/>
  <c r="R3775" i="8"/>
  <c r="R3774" i="8"/>
  <c r="R3773" i="8"/>
  <c r="R3772" i="8"/>
  <c r="R3771" i="8"/>
  <c r="R3770" i="8"/>
  <c r="R3769" i="8"/>
  <c r="R3768" i="8"/>
  <c r="R3767" i="8"/>
  <c r="R3766" i="8"/>
  <c r="R3765" i="8"/>
  <c r="R3764" i="8"/>
  <c r="R3763" i="8"/>
  <c r="R3762" i="8"/>
  <c r="R3761" i="8"/>
  <c r="R3760" i="8"/>
  <c r="R3759" i="8"/>
  <c r="R3758" i="8"/>
  <c r="R3757" i="8"/>
  <c r="R3756" i="8"/>
  <c r="R3755" i="8"/>
  <c r="R3754" i="8"/>
  <c r="R3753" i="8"/>
  <c r="R3752" i="8"/>
  <c r="R3751" i="8"/>
  <c r="R3750" i="8"/>
  <c r="R3749" i="8"/>
  <c r="R3748" i="8"/>
  <c r="R3747" i="8"/>
  <c r="R3746" i="8"/>
  <c r="R3745" i="8"/>
  <c r="R3744" i="8"/>
  <c r="R3743" i="8"/>
  <c r="R3742" i="8"/>
  <c r="R3741" i="8"/>
  <c r="R3740" i="8"/>
  <c r="R3739" i="8"/>
  <c r="R3738" i="8"/>
  <c r="R3737" i="8"/>
  <c r="R3736" i="8"/>
  <c r="R3735" i="8"/>
  <c r="R3734" i="8"/>
  <c r="R3733" i="8"/>
  <c r="R3732" i="8"/>
  <c r="R3731" i="8"/>
  <c r="R3730" i="8"/>
  <c r="R3729" i="8"/>
  <c r="R3728" i="8"/>
  <c r="R3727" i="8"/>
  <c r="R3726" i="8"/>
  <c r="R3725" i="8"/>
  <c r="R3724" i="8"/>
  <c r="R3723" i="8"/>
  <c r="R3722" i="8"/>
  <c r="R3721" i="8"/>
  <c r="R3720" i="8"/>
  <c r="R3719" i="8"/>
  <c r="R3718" i="8"/>
  <c r="R3717" i="8"/>
  <c r="R3716" i="8"/>
  <c r="R3715" i="8"/>
  <c r="R3714" i="8"/>
  <c r="R3713" i="8"/>
  <c r="R3712" i="8"/>
  <c r="R3711" i="8"/>
  <c r="R3710" i="8"/>
  <c r="R3709" i="8"/>
  <c r="R3708" i="8"/>
  <c r="R3707" i="8"/>
  <c r="R3706" i="8"/>
  <c r="R3705" i="8"/>
  <c r="R3704" i="8"/>
  <c r="R3703" i="8"/>
  <c r="R3702" i="8"/>
  <c r="R3701" i="8"/>
  <c r="R3700" i="8"/>
  <c r="R3699" i="8"/>
  <c r="R3698" i="8"/>
  <c r="R3697" i="8"/>
  <c r="AC3804" i="8"/>
  <c r="AC3803" i="8"/>
  <c r="AC3802" i="8"/>
  <c r="AC3801" i="8"/>
  <c r="AC3800" i="8"/>
  <c r="AC3799" i="8"/>
  <c r="AC3798" i="8"/>
  <c r="AC3797" i="8"/>
  <c r="AC3796" i="8"/>
  <c r="AC3795" i="8"/>
  <c r="AC3794" i="8"/>
  <c r="AC3793" i="8"/>
  <c r="AC3792" i="8"/>
  <c r="AC3791" i="8"/>
  <c r="AC3790" i="8"/>
  <c r="AC3789" i="8"/>
  <c r="AC3788" i="8"/>
  <c r="AC3787" i="8"/>
  <c r="AC3786" i="8"/>
  <c r="AC3785" i="8"/>
  <c r="AC3784" i="8"/>
  <c r="AC3783" i="8"/>
  <c r="AC3782" i="8"/>
  <c r="AC3781" i="8"/>
  <c r="AC3780" i="8"/>
  <c r="AC3779" i="8"/>
  <c r="AC3778" i="8"/>
  <c r="AC3777" i="8"/>
  <c r="AC3776" i="8"/>
  <c r="AC3775" i="8"/>
  <c r="AC3774" i="8"/>
  <c r="AC3773" i="8"/>
  <c r="AC3772" i="8"/>
  <c r="AC3771" i="8"/>
  <c r="AC3770" i="8"/>
  <c r="AC3769" i="8"/>
  <c r="AC3768" i="8"/>
  <c r="AC3767" i="8"/>
  <c r="AC3766" i="8"/>
  <c r="AC3765" i="8"/>
  <c r="AC3764" i="8"/>
  <c r="AC3763" i="8"/>
  <c r="AC3762" i="8"/>
  <c r="AC3761" i="8"/>
  <c r="AC3760" i="8"/>
  <c r="AC3759" i="8"/>
  <c r="AC3758" i="8"/>
  <c r="AC3757" i="8"/>
  <c r="AC3756" i="8"/>
  <c r="AC3755" i="8"/>
  <c r="AC3754" i="8"/>
  <c r="AC3753" i="8"/>
  <c r="AC3752" i="8"/>
  <c r="AC3751" i="8"/>
  <c r="AC3750" i="8"/>
  <c r="AC3749" i="8"/>
  <c r="AC3748" i="8"/>
  <c r="AC3747" i="8"/>
  <c r="AC3746" i="8"/>
  <c r="AC3745" i="8"/>
  <c r="AC3744" i="8"/>
  <c r="AC3743" i="8"/>
  <c r="AC3742" i="8"/>
  <c r="AC3741" i="8"/>
  <c r="AC3740" i="8"/>
  <c r="AC3739" i="8"/>
  <c r="AC3738" i="8"/>
  <c r="W3804" i="8"/>
  <c r="W3803" i="8"/>
  <c r="W3802" i="8"/>
  <c r="W3801" i="8"/>
  <c r="W3800" i="8"/>
  <c r="W3799" i="8"/>
  <c r="W3798" i="8"/>
  <c r="W3797" i="8"/>
  <c r="W3796" i="8"/>
  <c r="W3795" i="8"/>
  <c r="W3794" i="8"/>
  <c r="W3793" i="8"/>
  <c r="W3792" i="8"/>
  <c r="W3791" i="8"/>
  <c r="W3790" i="8"/>
  <c r="W3789" i="8"/>
  <c r="W3788" i="8"/>
  <c r="W3787" i="8"/>
  <c r="W3786" i="8"/>
  <c r="W3785" i="8"/>
  <c r="W3784" i="8"/>
  <c r="W3783" i="8"/>
  <c r="W3782" i="8"/>
  <c r="W3781" i="8"/>
  <c r="W3780" i="8"/>
  <c r="W3779" i="8"/>
  <c r="W3778" i="8"/>
  <c r="W3777" i="8"/>
  <c r="W3776" i="8"/>
  <c r="W3775" i="8"/>
  <c r="W3774" i="8"/>
  <c r="W3773" i="8"/>
  <c r="W3772" i="8"/>
  <c r="W3771" i="8"/>
  <c r="W3770" i="8"/>
  <c r="W3769" i="8"/>
  <c r="W3768" i="8"/>
  <c r="W3767" i="8"/>
  <c r="W3766" i="8"/>
  <c r="W3765" i="8"/>
  <c r="W3764" i="8"/>
  <c r="W3763" i="8"/>
  <c r="W3762" i="8"/>
  <c r="W3761" i="8"/>
  <c r="W3760" i="8"/>
  <c r="W3759" i="8"/>
  <c r="W3758" i="8"/>
  <c r="W3757" i="8"/>
  <c r="W3756" i="8"/>
  <c r="W3755" i="8"/>
  <c r="W3754" i="8"/>
  <c r="W3753" i="8"/>
  <c r="W3752" i="8"/>
  <c r="W3751" i="8"/>
  <c r="W3750" i="8"/>
  <c r="W3749" i="8"/>
  <c r="T3797" i="8"/>
  <c r="T3789" i="8"/>
  <c r="T3781" i="8"/>
  <c r="T3773" i="8"/>
  <c r="T3765" i="8"/>
  <c r="T3757" i="8"/>
  <c r="T3749" i="8"/>
  <c r="W3743" i="8"/>
  <c r="W3730" i="8"/>
  <c r="T3728" i="8"/>
  <c r="AC3723" i="8"/>
  <c r="T3719" i="8"/>
  <c r="W3717" i="8"/>
  <c r="T3708" i="8"/>
  <c r="W3702" i="8"/>
  <c r="AC3699" i="8"/>
  <c r="T3695" i="8"/>
  <c r="W3748" i="8"/>
  <c r="T3738" i="8"/>
  <c r="AC3732" i="8"/>
  <c r="W3723" i="8"/>
  <c r="T3721" i="8"/>
  <c r="AC3712" i="8"/>
  <c r="T3705" i="8"/>
  <c r="W3699" i="8"/>
  <c r="AC3696" i="8"/>
  <c r="R3695" i="8"/>
  <c r="T3804" i="8"/>
  <c r="T3796" i="8"/>
  <c r="T3788" i="8"/>
  <c r="T3780" i="8"/>
  <c r="T3772" i="8"/>
  <c r="T3764" i="8"/>
  <c r="T3756" i="8"/>
  <c r="T3743" i="8"/>
  <c r="AC3737" i="8"/>
  <c r="W3732" i="8"/>
  <c r="T3730" i="8"/>
  <c r="AC3725" i="8"/>
  <c r="T3717" i="8"/>
  <c r="AC3715" i="8"/>
  <c r="W3712" i="8"/>
  <c r="AC3709" i="8"/>
  <c r="T3702" i="8"/>
  <c r="W3696" i="8"/>
  <c r="T3748" i="8"/>
  <c r="W3742" i="8"/>
  <c r="W3737" i="8"/>
  <c r="AC3734" i="8"/>
  <c r="W3725" i="8"/>
  <c r="T3723" i="8"/>
  <c r="W3715" i="8"/>
  <c r="W3709" i="8"/>
  <c r="AC3706" i="8"/>
  <c r="T3699" i="8"/>
  <c r="T3803" i="8"/>
  <c r="T3795" i="8"/>
  <c r="T3787" i="8"/>
  <c r="T3779" i="8"/>
  <c r="T3771" i="8"/>
  <c r="T3763" i="8"/>
  <c r="T3755" i="8"/>
  <c r="W3747" i="8"/>
  <c r="W3734" i="8"/>
  <c r="T3732" i="8"/>
  <c r="AC3727" i="8"/>
  <c r="T3712" i="8"/>
  <c r="W3706" i="8"/>
  <c r="AC3703" i="8"/>
  <c r="T3696" i="8"/>
  <c r="T3742" i="8"/>
  <c r="T3737" i="8"/>
  <c r="W3727" i="8"/>
  <c r="T3725" i="8"/>
  <c r="AC3720" i="8"/>
  <c r="T3715" i="8"/>
  <c r="T3709" i="8"/>
  <c r="W3703" i="8"/>
  <c r="AC3700" i="8"/>
  <c r="R3696" i="8"/>
  <c r="AC3692" i="8"/>
  <c r="AC3691" i="8"/>
  <c r="AC3690" i="8"/>
  <c r="AC3689" i="8"/>
  <c r="AC3688" i="8"/>
  <c r="AC3687" i="8"/>
  <c r="AC3686" i="8"/>
  <c r="AC3685" i="8"/>
  <c r="AC3684" i="8"/>
  <c r="AC3683" i="8"/>
  <c r="AC3682" i="8"/>
  <c r="AC3681" i="8"/>
  <c r="AC3680" i="8"/>
  <c r="AC3679" i="8"/>
  <c r="AC3678" i="8"/>
  <c r="AC3677" i="8"/>
  <c r="AC3676" i="8"/>
  <c r="AC3675" i="8"/>
  <c r="AC3674" i="8"/>
  <c r="AC3673" i="8"/>
  <c r="AC3672" i="8"/>
  <c r="AC3671" i="8"/>
  <c r="AC3670" i="8"/>
  <c r="AC3669" i="8"/>
  <c r="AC3668" i="8"/>
  <c r="AC3667" i="8"/>
  <c r="AC3666" i="8"/>
  <c r="AC3665" i="8"/>
  <c r="AC3664" i="8"/>
  <c r="AC3663" i="8"/>
  <c r="AC3662" i="8"/>
  <c r="AC3661" i="8"/>
  <c r="AC3660" i="8"/>
  <c r="AC3659" i="8"/>
  <c r="AC3658" i="8"/>
  <c r="AC3657" i="8"/>
  <c r="AC3656" i="8"/>
  <c r="AC3655" i="8"/>
  <c r="AC3654" i="8"/>
  <c r="AC3653" i="8"/>
  <c r="AC3652" i="8"/>
  <c r="AC3651" i="8"/>
  <c r="AC3650" i="8"/>
  <c r="AC3649" i="8"/>
  <c r="AC3648" i="8"/>
  <c r="AC3647" i="8"/>
  <c r="AC3646" i="8"/>
  <c r="AC3645" i="8"/>
  <c r="AC3644" i="8"/>
  <c r="AC3643" i="8"/>
  <c r="AC3642" i="8"/>
  <c r="AC3641" i="8"/>
  <c r="AC3640" i="8"/>
  <c r="AC3639" i="8"/>
  <c r="AC3638" i="8"/>
  <c r="AC3637" i="8"/>
  <c r="AC3636" i="8"/>
  <c r="AC3635" i="8"/>
  <c r="AC3634" i="8"/>
  <c r="AC3633" i="8"/>
  <c r="AC3632" i="8"/>
  <c r="AC3631" i="8"/>
  <c r="AC3630" i="8"/>
  <c r="AC3629" i="8"/>
  <c r="AC3628" i="8"/>
  <c r="AC3627" i="8"/>
  <c r="AC3626" i="8"/>
  <c r="AC3625" i="8"/>
  <c r="AC3624" i="8"/>
  <c r="AC3623" i="8"/>
  <c r="AC3622" i="8"/>
  <c r="AC3621" i="8"/>
  <c r="AC3620" i="8"/>
  <c r="AC3619" i="8"/>
  <c r="AC3618" i="8"/>
  <c r="AC3617" i="8"/>
  <c r="AC3616" i="8"/>
  <c r="AC3615" i="8"/>
  <c r="AC3614" i="8"/>
  <c r="AC3613" i="8"/>
  <c r="AC3612" i="8"/>
  <c r="AC3611" i="8"/>
  <c r="AC3610" i="8"/>
  <c r="AC3609" i="8"/>
  <c r="AC3608" i="8"/>
  <c r="AC3607" i="8"/>
  <c r="AC3606" i="8"/>
  <c r="AC3605" i="8"/>
  <c r="T3802" i="8"/>
  <c r="T3794" i="8"/>
  <c r="T3786" i="8"/>
  <c r="T3778" i="8"/>
  <c r="T3770" i="8"/>
  <c r="T3762" i="8"/>
  <c r="T3754" i="8"/>
  <c r="T3747" i="8"/>
  <c r="W3741" i="8"/>
  <c r="AC3736" i="8"/>
  <c r="T3734" i="8"/>
  <c r="AC3729" i="8"/>
  <c r="W3720" i="8"/>
  <c r="AC3718" i="8"/>
  <c r="AC3713" i="8"/>
  <c r="T3706" i="8"/>
  <c r="W3700" i="8"/>
  <c r="AC3697" i="8"/>
  <c r="AC3693" i="8"/>
  <c r="W3692" i="8"/>
  <c r="W3691" i="8"/>
  <c r="W3690" i="8"/>
  <c r="W3689" i="8"/>
  <c r="W3688" i="8"/>
  <c r="W3687" i="8"/>
  <c r="W3686" i="8"/>
  <c r="W3685" i="8"/>
  <c r="W3684" i="8"/>
  <c r="W3683" i="8"/>
  <c r="W3682" i="8"/>
  <c r="W3681" i="8"/>
  <c r="W3680" i="8"/>
  <c r="W3679" i="8"/>
  <c r="W3678" i="8"/>
  <c r="W3677" i="8"/>
  <c r="W3676" i="8"/>
  <c r="W3675" i="8"/>
  <c r="W3674" i="8"/>
  <c r="W3673" i="8"/>
  <c r="W3672" i="8"/>
  <c r="W3671" i="8"/>
  <c r="W3670" i="8"/>
  <c r="W3669" i="8"/>
  <c r="W3668" i="8"/>
  <c r="W3667" i="8"/>
  <c r="W3666" i="8"/>
  <c r="W3665" i="8"/>
  <c r="W3664" i="8"/>
  <c r="W3663" i="8"/>
  <c r="W3662" i="8"/>
  <c r="W3661" i="8"/>
  <c r="W3660" i="8"/>
  <c r="W3659" i="8"/>
  <c r="W3658" i="8"/>
  <c r="W3657" i="8"/>
  <c r="W3656" i="8"/>
  <c r="W3655" i="8"/>
  <c r="W3654" i="8"/>
  <c r="W3653" i="8"/>
  <c r="W3652" i="8"/>
  <c r="W3651" i="8"/>
  <c r="W3650" i="8"/>
  <c r="W3649" i="8"/>
  <c r="W3648" i="8"/>
  <c r="W3647" i="8"/>
  <c r="W3646" i="8"/>
  <c r="W3645" i="8"/>
  <c r="W3644" i="8"/>
  <c r="W3643" i="8"/>
  <c r="W3642" i="8"/>
  <c r="W3641" i="8"/>
  <c r="W3640" i="8"/>
  <c r="W3639" i="8"/>
  <c r="W3638" i="8"/>
  <c r="W3637" i="8"/>
  <c r="W3636" i="8"/>
  <c r="W3635" i="8"/>
  <c r="W3634" i="8"/>
  <c r="W3633" i="8"/>
  <c r="W3632" i="8"/>
  <c r="W3631" i="8"/>
  <c r="W3630" i="8"/>
  <c r="W3629" i="8"/>
  <c r="W3628" i="8"/>
  <c r="W3627" i="8"/>
  <c r="W3626" i="8"/>
  <c r="W3625" i="8"/>
  <c r="W3624" i="8"/>
  <c r="W3623" i="8"/>
  <c r="W3622" i="8"/>
  <c r="W3621" i="8"/>
  <c r="W3620" i="8"/>
  <c r="W3619" i="8"/>
  <c r="W3618" i="8"/>
  <c r="W3617" i="8"/>
  <c r="W3616" i="8"/>
  <c r="W3615" i="8"/>
  <c r="W3614" i="8"/>
  <c r="W3613" i="8"/>
  <c r="W3612" i="8"/>
  <c r="W3611" i="8"/>
  <c r="W3610" i="8"/>
  <c r="W3609" i="8"/>
  <c r="W3608" i="8"/>
  <c r="W3607" i="8"/>
  <c r="W3606" i="8"/>
  <c r="W3605" i="8"/>
  <c r="W3746" i="8"/>
  <c r="W3736" i="8"/>
  <c r="W3729" i="8"/>
  <c r="T3727" i="8"/>
  <c r="AC3722" i="8"/>
  <c r="W3718" i="8"/>
  <c r="W3713" i="8"/>
  <c r="AC3710" i="8"/>
  <c r="T3703" i="8"/>
  <c r="W3697" i="8"/>
  <c r="W3693" i="8"/>
  <c r="T3801" i="8"/>
  <c r="T3793" i="8"/>
  <c r="T3785" i="8"/>
  <c r="T3777" i="8"/>
  <c r="T3769" i="8"/>
  <c r="T3761" i="8"/>
  <c r="T3753" i="8"/>
  <c r="T3741" i="8"/>
  <c r="AC3731" i="8"/>
  <c r="W3722" i="8"/>
  <c r="T3720" i="8"/>
  <c r="AC3716" i="8"/>
  <c r="W3710" i="8"/>
  <c r="AC3707" i="8"/>
  <c r="T3700" i="8"/>
  <c r="T3692" i="8"/>
  <c r="T3691" i="8"/>
  <c r="T3690" i="8"/>
  <c r="T3689" i="8"/>
  <c r="T3688" i="8"/>
  <c r="T3687" i="8"/>
  <c r="T3686" i="8"/>
  <c r="T3685" i="8"/>
  <c r="T3684" i="8"/>
  <c r="T3683" i="8"/>
  <c r="T3682" i="8"/>
  <c r="T3681" i="8"/>
  <c r="T3680" i="8"/>
  <c r="T3679" i="8"/>
  <c r="T3678" i="8"/>
  <c r="T3677" i="8"/>
  <c r="T3676" i="8"/>
  <c r="T3675" i="8"/>
  <c r="T3674" i="8"/>
  <c r="T3673" i="8"/>
  <c r="T3672" i="8"/>
  <c r="T3671" i="8"/>
  <c r="T3670" i="8"/>
  <c r="T3669" i="8"/>
  <c r="T3668" i="8"/>
  <c r="T3667" i="8"/>
  <c r="T3666" i="8"/>
  <c r="T3665" i="8"/>
  <c r="T3664" i="8"/>
  <c r="T3663" i="8"/>
  <c r="T3662" i="8"/>
  <c r="T3661" i="8"/>
  <c r="T3660" i="8"/>
  <c r="T3659" i="8"/>
  <c r="T3658" i="8"/>
  <c r="T3657" i="8"/>
  <c r="T3656" i="8"/>
  <c r="T3655" i="8"/>
  <c r="T3654" i="8"/>
  <c r="T3653" i="8"/>
  <c r="T3652" i="8"/>
  <c r="T3651" i="8"/>
  <c r="T3650" i="8"/>
  <c r="T3649" i="8"/>
  <c r="T3648" i="8"/>
  <c r="T3647" i="8"/>
  <c r="T3646" i="8"/>
  <c r="T3645" i="8"/>
  <c r="T3644" i="8"/>
  <c r="T3643" i="8"/>
  <c r="T3642" i="8"/>
  <c r="T3641" i="8"/>
  <c r="T3640" i="8"/>
  <c r="T3639" i="8"/>
  <c r="T3638" i="8"/>
  <c r="T3637" i="8"/>
  <c r="T3636" i="8"/>
  <c r="T3635" i="8"/>
  <c r="T3634" i="8"/>
  <c r="T3633" i="8"/>
  <c r="T3632" i="8"/>
  <c r="T3746" i="8"/>
  <c r="W3740" i="8"/>
  <c r="T3736" i="8"/>
  <c r="W3731" i="8"/>
  <c r="T3729" i="8"/>
  <c r="AC3724" i="8"/>
  <c r="T3718" i="8"/>
  <c r="W3716" i="8"/>
  <c r="T3713" i="8"/>
  <c r="W3707" i="8"/>
  <c r="AC3704" i="8"/>
  <c r="T3697" i="8"/>
  <c r="AC3694" i="8"/>
  <c r="T3693" i="8"/>
  <c r="R3692" i="8"/>
  <c r="R3691" i="8"/>
  <c r="R3690" i="8"/>
  <c r="R3689" i="8"/>
  <c r="R3688" i="8"/>
  <c r="R3687" i="8"/>
  <c r="R3686" i="8"/>
  <c r="R3685" i="8"/>
  <c r="R3684" i="8"/>
  <c r="R3683" i="8"/>
  <c r="R3682" i="8"/>
  <c r="R3681" i="8"/>
  <c r="R3680" i="8"/>
  <c r="R3679" i="8"/>
  <c r="R3678" i="8"/>
  <c r="R3677" i="8"/>
  <c r="R3676" i="8"/>
  <c r="R3675" i="8"/>
  <c r="R3674" i="8"/>
  <c r="R3673" i="8"/>
  <c r="R3672" i="8"/>
  <c r="R3671" i="8"/>
  <c r="R3670" i="8"/>
  <c r="R3669" i="8"/>
  <c r="R3668" i="8"/>
  <c r="R3667" i="8"/>
  <c r="R3666" i="8"/>
  <c r="R3665" i="8"/>
  <c r="R3664" i="8"/>
  <c r="R3663" i="8"/>
  <c r="R3662" i="8"/>
  <c r="R3661" i="8"/>
  <c r="R3660" i="8"/>
  <c r="R3659" i="8"/>
  <c r="R3658" i="8"/>
  <c r="R3657" i="8"/>
  <c r="R3656" i="8"/>
  <c r="R3655" i="8"/>
  <c r="R3654" i="8"/>
  <c r="R3653" i="8"/>
  <c r="R3652" i="8"/>
  <c r="R3651" i="8"/>
  <c r="R3650" i="8"/>
  <c r="R3649" i="8"/>
  <c r="R3648" i="8"/>
  <c r="R3647" i="8"/>
  <c r="R3646" i="8"/>
  <c r="R3645" i="8"/>
  <c r="R3644" i="8"/>
  <c r="R3643" i="8"/>
  <c r="R3642" i="8"/>
  <c r="R3641" i="8"/>
  <c r="T3800" i="8"/>
  <c r="T3792" i="8"/>
  <c r="T3784" i="8"/>
  <c r="T3776" i="8"/>
  <c r="T3768" i="8"/>
  <c r="T3760" i="8"/>
  <c r="T3752" i="8"/>
  <c r="W3745" i="8"/>
  <c r="AC3733" i="8"/>
  <c r="W3724" i="8"/>
  <c r="T3722" i="8"/>
  <c r="T3710" i="8"/>
  <c r="W3704" i="8"/>
  <c r="AC3701" i="8"/>
  <c r="W3694" i="8"/>
  <c r="R3693" i="8"/>
  <c r="T3740" i="8"/>
  <c r="W3733" i="8"/>
  <c r="T3731" i="8"/>
  <c r="AC3726" i="8"/>
  <c r="T3716" i="8"/>
  <c r="T3707" i="8"/>
  <c r="W3701" i="8"/>
  <c r="AC3698" i="8"/>
  <c r="T3799" i="8"/>
  <c r="T3791" i="8"/>
  <c r="T3783" i="8"/>
  <c r="T3775" i="8"/>
  <c r="T3767" i="8"/>
  <c r="T3759" i="8"/>
  <c r="T3751" i="8"/>
  <c r="T3745" i="8"/>
  <c r="W3739" i="8"/>
  <c r="AC3735" i="8"/>
  <c r="W3726" i="8"/>
  <c r="T3724" i="8"/>
  <c r="AC3714" i="8"/>
  <c r="AC3711" i="8"/>
  <c r="T3704" i="8"/>
  <c r="W3698" i="8"/>
  <c r="T3694" i="8"/>
  <c r="W3744" i="8"/>
  <c r="W3735" i="8"/>
  <c r="T3733" i="8"/>
  <c r="AC3728" i="8"/>
  <c r="AC3719" i="8"/>
  <c r="W3714" i="8"/>
  <c r="W3711" i="8"/>
  <c r="AC3708" i="8"/>
  <c r="T3701" i="8"/>
  <c r="AC3695" i="8"/>
  <c r="R3694" i="8"/>
  <c r="T3744" i="8"/>
  <c r="W3721" i="8"/>
  <c r="R3632" i="8"/>
  <c r="R3630" i="8"/>
  <c r="R3628" i="8"/>
  <c r="R3626" i="8"/>
  <c r="R3624" i="8"/>
  <c r="R3622" i="8"/>
  <c r="R3620" i="8"/>
  <c r="R3618" i="8"/>
  <c r="R3616" i="8"/>
  <c r="R3614" i="8"/>
  <c r="R3612" i="8"/>
  <c r="R3610" i="8"/>
  <c r="R3608" i="8"/>
  <c r="T3606" i="8"/>
  <c r="R3603" i="8"/>
  <c r="AC3600" i="8"/>
  <c r="R3599" i="8"/>
  <c r="AC3596" i="8"/>
  <c r="T3595" i="8"/>
  <c r="T3594" i="8"/>
  <c r="T3593" i="8"/>
  <c r="T3592" i="8"/>
  <c r="T3591" i="8"/>
  <c r="T3590" i="8"/>
  <c r="T3589" i="8"/>
  <c r="T3588" i="8"/>
  <c r="T3587" i="8"/>
  <c r="T3586" i="8"/>
  <c r="T3585" i="8"/>
  <c r="T3584" i="8"/>
  <c r="T3583" i="8"/>
  <c r="T3582" i="8"/>
  <c r="T3581" i="8"/>
  <c r="T3580" i="8"/>
  <c r="T3579" i="8"/>
  <c r="T3578" i="8"/>
  <c r="T3577" i="8"/>
  <c r="T3576" i="8"/>
  <c r="T3575" i="8"/>
  <c r="T3574" i="8"/>
  <c r="T3573" i="8"/>
  <c r="T3572" i="8"/>
  <c r="T3571" i="8"/>
  <c r="T3570" i="8"/>
  <c r="T3569" i="8"/>
  <c r="T3568" i="8"/>
  <c r="T3567" i="8"/>
  <c r="T3566" i="8"/>
  <c r="T3565" i="8"/>
  <c r="T3564" i="8"/>
  <c r="T3563" i="8"/>
  <c r="T3562" i="8"/>
  <c r="T3561" i="8"/>
  <c r="T3560" i="8"/>
  <c r="T3559" i="8"/>
  <c r="T3558" i="8"/>
  <c r="T3557" i="8"/>
  <c r="T3556" i="8"/>
  <c r="T3555" i="8"/>
  <c r="T3554" i="8"/>
  <c r="T3553" i="8"/>
  <c r="T3552" i="8"/>
  <c r="T3551" i="8"/>
  <c r="T3550" i="8"/>
  <c r="T3549" i="8"/>
  <c r="T3548" i="8"/>
  <c r="T3547" i="8"/>
  <c r="T3546" i="8"/>
  <c r="T3545" i="8"/>
  <c r="T3544" i="8"/>
  <c r="T3543" i="8"/>
  <c r="T3542" i="8"/>
  <c r="T3541" i="8"/>
  <c r="T3540" i="8"/>
  <c r="T3539" i="8"/>
  <c r="T3538" i="8"/>
  <c r="T3537" i="8"/>
  <c r="T3536" i="8"/>
  <c r="T3535" i="8"/>
  <c r="T3534" i="8"/>
  <c r="T3533" i="8"/>
  <c r="T3532" i="8"/>
  <c r="T3531" i="8"/>
  <c r="T3530" i="8"/>
  <c r="T3529" i="8"/>
  <c r="T3528" i="8"/>
  <c r="T3527" i="8"/>
  <c r="T3526" i="8"/>
  <c r="T3525" i="8"/>
  <c r="T3524" i="8"/>
  <c r="T3523" i="8"/>
  <c r="T3522" i="8"/>
  <c r="T3521" i="8"/>
  <c r="T3520" i="8"/>
  <c r="T3519" i="8"/>
  <c r="T3518" i="8"/>
  <c r="T3517" i="8"/>
  <c r="T3516" i="8"/>
  <c r="T3515" i="8"/>
  <c r="T3514" i="8"/>
  <c r="T3513" i="8"/>
  <c r="T3512" i="8"/>
  <c r="T3511" i="8"/>
  <c r="T3510" i="8"/>
  <c r="T3509" i="8"/>
  <c r="T3508" i="8"/>
  <c r="T3507" i="8"/>
  <c r="T3506" i="8"/>
  <c r="T3798" i="8"/>
  <c r="T3739" i="8"/>
  <c r="W3719" i="8"/>
  <c r="W3695" i="8"/>
  <c r="R3606" i="8"/>
  <c r="AC3604" i="8"/>
  <c r="W3600" i="8"/>
  <c r="W3596" i="8"/>
  <c r="R3595" i="8"/>
  <c r="R3594" i="8"/>
  <c r="R3593" i="8"/>
  <c r="R3592" i="8"/>
  <c r="R3591" i="8"/>
  <c r="R3590" i="8"/>
  <c r="R3589" i="8"/>
  <c r="R3588" i="8"/>
  <c r="R3587" i="8"/>
  <c r="R3586" i="8"/>
  <c r="R3585" i="8"/>
  <c r="R3584" i="8"/>
  <c r="R3583" i="8"/>
  <c r="R3582" i="8"/>
  <c r="R3581" i="8"/>
  <c r="R3580" i="8"/>
  <c r="R3579" i="8"/>
  <c r="R3578" i="8"/>
  <c r="R3577" i="8"/>
  <c r="R3576" i="8"/>
  <c r="R3575" i="8"/>
  <c r="R3574" i="8"/>
  <c r="R3573" i="8"/>
  <c r="R3572" i="8"/>
  <c r="R3571" i="8"/>
  <c r="R3570" i="8"/>
  <c r="R3569" i="8"/>
  <c r="R3568" i="8"/>
  <c r="R3567" i="8"/>
  <c r="R3566" i="8"/>
  <c r="R3565" i="8"/>
  <c r="R3564" i="8"/>
  <c r="R3563" i="8"/>
  <c r="R3562" i="8"/>
  <c r="R3561" i="8"/>
  <c r="R3560" i="8"/>
  <c r="R3559" i="8"/>
  <c r="R3558" i="8"/>
  <c r="R3557" i="8"/>
  <c r="R3556" i="8"/>
  <c r="R3555" i="8"/>
  <c r="R3554" i="8"/>
  <c r="R3553" i="8"/>
  <c r="R3552" i="8"/>
  <c r="R3551" i="8"/>
  <c r="R3550" i="8"/>
  <c r="R3549" i="8"/>
  <c r="R3548" i="8"/>
  <c r="R3547" i="8"/>
  <c r="R3546" i="8"/>
  <c r="R3545" i="8"/>
  <c r="R3544" i="8"/>
  <c r="R3543" i="8"/>
  <c r="R3542" i="8"/>
  <c r="R3541" i="8"/>
  <c r="R3540" i="8"/>
  <c r="R3539" i="8"/>
  <c r="R3538" i="8"/>
  <c r="R3537" i="8"/>
  <c r="R3536" i="8"/>
  <c r="R3535" i="8"/>
  <c r="R3534" i="8"/>
  <c r="R3533" i="8"/>
  <c r="R3532" i="8"/>
  <c r="R3531" i="8"/>
  <c r="R3530" i="8"/>
  <c r="R3529" i="8"/>
  <c r="R3528" i="8"/>
  <c r="R3527" i="8"/>
  <c r="R3526" i="8"/>
  <c r="R3525" i="8"/>
  <c r="R3524" i="8"/>
  <c r="R3523" i="8"/>
  <c r="R3522" i="8"/>
  <c r="R3521" i="8"/>
  <c r="R3520" i="8"/>
  <c r="R3519" i="8"/>
  <c r="R3518" i="8"/>
  <c r="R3517" i="8"/>
  <c r="R3516" i="8"/>
  <c r="R3515" i="8"/>
  <c r="R3514" i="8"/>
  <c r="R3513" i="8"/>
  <c r="R3512" i="8"/>
  <c r="R3511" i="8"/>
  <c r="R3510" i="8"/>
  <c r="R3509" i="8"/>
  <c r="R3508" i="8"/>
  <c r="R3507" i="8"/>
  <c r="R3506" i="8"/>
  <c r="W3738" i="8"/>
  <c r="R3634" i="8"/>
  <c r="W3604" i="8"/>
  <c r="T3790" i="8"/>
  <c r="AC3705" i="8"/>
  <c r="T3600" i="8"/>
  <c r="T3596" i="8"/>
  <c r="T3735" i="8"/>
  <c r="AC3717" i="8"/>
  <c r="W3705" i="8"/>
  <c r="R3636" i="8"/>
  <c r="T3604" i="8"/>
  <c r="AC3601" i="8"/>
  <c r="R3600" i="8"/>
  <c r="AC3597" i="8"/>
  <c r="R3596" i="8"/>
  <c r="T3782" i="8"/>
  <c r="R3604" i="8"/>
  <c r="W3601" i="8"/>
  <c r="W3597" i="8"/>
  <c r="R3638" i="8"/>
  <c r="T3774" i="8"/>
  <c r="T3631" i="8"/>
  <c r="T3629" i="8"/>
  <c r="T3627" i="8"/>
  <c r="T3625" i="8"/>
  <c r="T3623" i="8"/>
  <c r="T3621" i="8"/>
  <c r="T3619" i="8"/>
  <c r="T3617" i="8"/>
  <c r="T3615" i="8"/>
  <c r="T3613" i="8"/>
  <c r="T3611" i="8"/>
  <c r="T3609" i="8"/>
  <c r="T3607" i="8"/>
  <c r="T3601" i="8"/>
  <c r="T3597" i="8"/>
  <c r="AC3730" i="8"/>
  <c r="T3714" i="8"/>
  <c r="AC3702" i="8"/>
  <c r="R3640" i="8"/>
  <c r="R3631" i="8"/>
  <c r="R3629" i="8"/>
  <c r="R3627" i="8"/>
  <c r="R3625" i="8"/>
  <c r="R3623" i="8"/>
  <c r="R3621" i="8"/>
  <c r="R3619" i="8"/>
  <c r="R3617" i="8"/>
  <c r="R3615" i="8"/>
  <c r="R3613" i="8"/>
  <c r="R3611" i="8"/>
  <c r="R3609" i="8"/>
  <c r="R3607" i="8"/>
  <c r="AC3602" i="8"/>
  <c r="R3601" i="8"/>
  <c r="AC3598" i="8"/>
  <c r="R3597" i="8"/>
  <c r="T3766" i="8"/>
  <c r="W3728" i="8"/>
  <c r="R3633" i="8"/>
  <c r="T3605" i="8"/>
  <c r="W3602" i="8"/>
  <c r="W3598" i="8"/>
  <c r="R3605" i="8"/>
  <c r="T3758" i="8"/>
  <c r="T3726" i="8"/>
  <c r="R3635" i="8"/>
  <c r="T3602" i="8"/>
  <c r="T3598" i="8"/>
  <c r="T3711" i="8"/>
  <c r="AC3603" i="8"/>
  <c r="R3602" i="8"/>
  <c r="AC3599" i="8"/>
  <c r="R3598" i="8"/>
  <c r="AC3721" i="8"/>
  <c r="W3708" i="8"/>
  <c r="R3639" i="8"/>
  <c r="T3630" i="8"/>
  <c r="T3628" i="8"/>
  <c r="T3626" i="8"/>
  <c r="T3624" i="8"/>
  <c r="T3622" i="8"/>
  <c r="T3620" i="8"/>
  <c r="T3618" i="8"/>
  <c r="T3616" i="8"/>
  <c r="T3614" i="8"/>
  <c r="T3612" i="8"/>
  <c r="T3610" i="8"/>
  <c r="T3608" i="8"/>
  <c r="T3603" i="8"/>
  <c r="T3599" i="8"/>
  <c r="W3592" i="8"/>
  <c r="W3584" i="8"/>
  <c r="W3576" i="8"/>
  <c r="AC3564" i="8"/>
  <c r="W3559" i="8"/>
  <c r="W3515" i="8"/>
  <c r="W3506" i="8"/>
  <c r="R3505" i="8"/>
  <c r="R3504" i="8"/>
  <c r="R3503" i="8"/>
  <c r="R3502" i="8"/>
  <c r="R3501" i="8"/>
  <c r="R3500" i="8"/>
  <c r="R3499" i="8"/>
  <c r="R3498" i="8"/>
  <c r="R3497" i="8"/>
  <c r="R3496" i="8"/>
  <c r="R3495" i="8"/>
  <c r="R3494" i="8"/>
  <c r="R3493" i="8"/>
  <c r="R3492" i="8"/>
  <c r="R3491" i="8"/>
  <c r="R3490" i="8"/>
  <c r="R3489" i="8"/>
  <c r="R3488" i="8"/>
  <c r="R3487" i="8"/>
  <c r="R3486" i="8"/>
  <c r="R3485" i="8"/>
  <c r="R3484" i="8"/>
  <c r="R3483" i="8"/>
  <c r="R3482" i="8"/>
  <c r="X3482" i="8" s="1"/>
  <c r="R3481" i="8"/>
  <c r="R3480" i="8"/>
  <c r="R3479" i="8"/>
  <c r="R3478" i="8"/>
  <c r="R3477" i="8"/>
  <c r="R3476" i="8"/>
  <c r="R3475" i="8"/>
  <c r="R3474" i="8"/>
  <c r="R3473" i="8"/>
  <c r="R3472" i="8"/>
  <c r="R3471" i="8"/>
  <c r="R3470" i="8"/>
  <c r="R3469" i="8"/>
  <c r="R3468" i="8"/>
  <c r="R3467" i="8"/>
  <c r="R3466" i="8"/>
  <c r="R3465" i="8"/>
  <c r="R3464" i="8"/>
  <c r="R3463" i="8"/>
  <c r="R3462" i="8"/>
  <c r="R3461" i="8"/>
  <c r="R3460" i="8"/>
  <c r="R3459" i="8"/>
  <c r="R3458" i="8"/>
  <c r="R3457" i="8"/>
  <c r="R3456" i="8"/>
  <c r="R3455" i="8"/>
  <c r="R3454" i="8"/>
  <c r="R3453" i="8"/>
  <c r="R3452" i="8"/>
  <c r="R3451" i="8"/>
  <c r="R3450" i="8"/>
  <c r="R3449" i="8"/>
  <c r="R3448" i="8"/>
  <c r="R3447" i="8"/>
  <c r="R3446" i="8"/>
  <c r="R3445" i="8"/>
  <c r="R3444" i="8"/>
  <c r="R3443" i="8"/>
  <c r="R3442" i="8"/>
  <c r="R3441" i="8"/>
  <c r="R3440" i="8"/>
  <c r="R3439" i="8"/>
  <c r="R3438" i="8"/>
  <c r="R3437" i="8"/>
  <c r="R3436" i="8"/>
  <c r="R3435" i="8"/>
  <c r="R3434" i="8"/>
  <c r="R3433" i="8"/>
  <c r="R3432" i="8"/>
  <c r="T3750" i="8"/>
  <c r="AC3591" i="8"/>
  <c r="AC3583" i="8"/>
  <c r="AC3575" i="8"/>
  <c r="AC3569" i="8"/>
  <c r="W3564" i="8"/>
  <c r="AC3553" i="8"/>
  <c r="AC3549" i="8"/>
  <c r="W3591" i="8"/>
  <c r="W3583" i="8"/>
  <c r="W3575" i="8"/>
  <c r="W3569" i="8"/>
  <c r="AC3558" i="8"/>
  <c r="W3553" i="8"/>
  <c r="W3549" i="8"/>
  <c r="AC3513" i="8"/>
  <c r="W3599" i="8"/>
  <c r="AC3590" i="8"/>
  <c r="AC3582" i="8"/>
  <c r="AC3574" i="8"/>
  <c r="AC3563" i="8"/>
  <c r="W3558" i="8"/>
  <c r="W3513" i="8"/>
  <c r="AC3510" i="8"/>
  <c r="W3590" i="8"/>
  <c r="W3582" i="8"/>
  <c r="W3574" i="8"/>
  <c r="AC3568" i="8"/>
  <c r="W3563" i="8"/>
  <c r="AC3552" i="8"/>
  <c r="W3510" i="8"/>
  <c r="AC3507" i="8"/>
  <c r="AC3589" i="8"/>
  <c r="AC3581" i="8"/>
  <c r="AC3573" i="8"/>
  <c r="W3568" i="8"/>
  <c r="AC3557" i="8"/>
  <c r="W3552" i="8"/>
  <c r="AC3546" i="8"/>
  <c r="AC3544" i="8"/>
  <c r="AC3542" i="8"/>
  <c r="AC3540" i="8"/>
  <c r="AC3538" i="8"/>
  <c r="AC3536" i="8"/>
  <c r="AC3534" i="8"/>
  <c r="AC3532" i="8"/>
  <c r="AC3530" i="8"/>
  <c r="AC3528" i="8"/>
  <c r="AC3526" i="8"/>
  <c r="AC3524" i="8"/>
  <c r="AC3522" i="8"/>
  <c r="AC3520" i="8"/>
  <c r="AC3518" i="8"/>
  <c r="W3507" i="8"/>
  <c r="W3589" i="8"/>
  <c r="W3581" i="8"/>
  <c r="W3573" i="8"/>
  <c r="AC3562" i="8"/>
  <c r="W3557" i="8"/>
  <c r="W3546" i="8"/>
  <c r="W3544" i="8"/>
  <c r="W3542" i="8"/>
  <c r="W3540" i="8"/>
  <c r="W3538" i="8"/>
  <c r="W3536" i="8"/>
  <c r="W3534" i="8"/>
  <c r="W3532" i="8"/>
  <c r="W3530" i="8"/>
  <c r="W3528" i="8"/>
  <c r="W3526" i="8"/>
  <c r="W3524" i="8"/>
  <c r="W3522" i="8"/>
  <c r="W3520" i="8"/>
  <c r="W3518" i="8"/>
  <c r="AC3516" i="8"/>
  <c r="T3698" i="8"/>
  <c r="AC3588" i="8"/>
  <c r="AC3580" i="8"/>
  <c r="AC3567" i="8"/>
  <c r="W3562" i="8"/>
  <c r="AC3551" i="8"/>
  <c r="AC3548" i="8"/>
  <c r="W3516" i="8"/>
  <c r="W3588" i="8"/>
  <c r="W3580" i="8"/>
  <c r="AC3572" i="8"/>
  <c r="W3567" i="8"/>
  <c r="AC3556" i="8"/>
  <c r="W3551" i="8"/>
  <c r="W3548" i="8"/>
  <c r="AC3514" i="8"/>
  <c r="AC3511" i="8"/>
  <c r="AC3595" i="8"/>
  <c r="AC3587" i="8"/>
  <c r="AC3579" i="8"/>
  <c r="W3572" i="8"/>
  <c r="AC3561" i="8"/>
  <c r="W3556" i="8"/>
  <c r="W3514" i="8"/>
  <c r="W3511" i="8"/>
  <c r="AC3508" i="8"/>
  <c r="W3595" i="8"/>
  <c r="W3587" i="8"/>
  <c r="W3579" i="8"/>
  <c r="AC3566" i="8"/>
  <c r="W3561" i="8"/>
  <c r="W3508" i="8"/>
  <c r="R3637" i="8"/>
  <c r="AC3594" i="8"/>
  <c r="AC3586" i="8"/>
  <c r="AC3578" i="8"/>
  <c r="AC3571" i="8"/>
  <c r="W3566" i="8"/>
  <c r="AC3555" i="8"/>
  <c r="W3594" i="8"/>
  <c r="W3586" i="8"/>
  <c r="W3578" i="8"/>
  <c r="W3571" i="8"/>
  <c r="AC3560" i="8"/>
  <c r="W3555" i="8"/>
  <c r="AC3550" i="8"/>
  <c r="AC3505" i="8"/>
  <c r="AC3504" i="8"/>
  <c r="AC3503" i="8"/>
  <c r="AC3502" i="8"/>
  <c r="AC3501" i="8"/>
  <c r="AC3500" i="8"/>
  <c r="AC3499" i="8"/>
  <c r="AC3498" i="8"/>
  <c r="AC3497" i="8"/>
  <c r="AC3496" i="8"/>
  <c r="AC3495" i="8"/>
  <c r="AC3494" i="8"/>
  <c r="AC3493" i="8"/>
  <c r="AC3492" i="8"/>
  <c r="AC3491" i="8"/>
  <c r="AC3490" i="8"/>
  <c r="AC3489" i="8"/>
  <c r="AC3488" i="8"/>
  <c r="AC3487" i="8"/>
  <c r="AC3486" i="8"/>
  <c r="AC3485" i="8"/>
  <c r="AC3484" i="8"/>
  <c r="AC3483" i="8"/>
  <c r="AC3482" i="8"/>
  <c r="AC3481" i="8"/>
  <c r="AC3480" i="8"/>
  <c r="AC3479" i="8"/>
  <c r="AC3478" i="8"/>
  <c r="AC3477" i="8"/>
  <c r="AC3476" i="8"/>
  <c r="AC3475" i="8"/>
  <c r="W3603" i="8"/>
  <c r="AC3593" i="8"/>
  <c r="AC3585" i="8"/>
  <c r="AC3577" i="8"/>
  <c r="AC3565" i="8"/>
  <c r="W3560" i="8"/>
  <c r="W3550" i="8"/>
  <c r="AC3547" i="8"/>
  <c r="AC3545" i="8"/>
  <c r="AC3543" i="8"/>
  <c r="AC3541" i="8"/>
  <c r="AC3539" i="8"/>
  <c r="AC3537" i="8"/>
  <c r="AC3535" i="8"/>
  <c r="AC3533" i="8"/>
  <c r="AC3531" i="8"/>
  <c r="AC3529" i="8"/>
  <c r="AC3527" i="8"/>
  <c r="AC3525" i="8"/>
  <c r="AC3523" i="8"/>
  <c r="AC3521" i="8"/>
  <c r="AC3519" i="8"/>
  <c r="AC3517" i="8"/>
  <c r="AC3512" i="8"/>
  <c r="W3505" i="8"/>
  <c r="W3504" i="8"/>
  <c r="W3503" i="8"/>
  <c r="W3502" i="8"/>
  <c r="W3501" i="8"/>
  <c r="W3500" i="8"/>
  <c r="W3499" i="8"/>
  <c r="W3498" i="8"/>
  <c r="W3497" i="8"/>
  <c r="W3496" i="8"/>
  <c r="W3495" i="8"/>
  <c r="W3494" i="8"/>
  <c r="W3493" i="8"/>
  <c r="W3492" i="8"/>
  <c r="W3491" i="8"/>
  <c r="W3490" i="8"/>
  <c r="W3489" i="8"/>
  <c r="W3488" i="8"/>
  <c r="W3487" i="8"/>
  <c r="W3486" i="8"/>
  <c r="W3485" i="8"/>
  <c r="W3484" i="8"/>
  <c r="W3483" i="8"/>
  <c r="W3482" i="8"/>
  <c r="W3481" i="8"/>
  <c r="W3480" i="8"/>
  <c r="W3479" i="8"/>
  <c r="W3478" i="8"/>
  <c r="W3477" i="8"/>
  <c r="W3476" i="8"/>
  <c r="W3475" i="8"/>
  <c r="W3474" i="8"/>
  <c r="W3473" i="8"/>
  <c r="W3472" i="8"/>
  <c r="W3471" i="8"/>
  <c r="W3470" i="8"/>
  <c r="W3469" i="8"/>
  <c r="W3468" i="8"/>
  <c r="W3467" i="8"/>
  <c r="W3466" i="8"/>
  <c r="W3465" i="8"/>
  <c r="W3464" i="8"/>
  <c r="W3463" i="8"/>
  <c r="W3462" i="8"/>
  <c r="W3461" i="8"/>
  <c r="W3460" i="8"/>
  <c r="W3459" i="8"/>
  <c r="W3458" i="8"/>
  <c r="W3457" i="8"/>
  <c r="W3456" i="8"/>
  <c r="AC3592" i="8"/>
  <c r="AC3584" i="8"/>
  <c r="AC3576" i="8"/>
  <c r="W3570" i="8"/>
  <c r="AC3559" i="8"/>
  <c r="W3554" i="8"/>
  <c r="AC3515" i="8"/>
  <c r="W3509" i="8"/>
  <c r="AC3506" i="8"/>
  <c r="T3505" i="8"/>
  <c r="T3504" i="8"/>
  <c r="T3503" i="8"/>
  <c r="T3502" i="8"/>
  <c r="T3501" i="8"/>
  <c r="T3500" i="8"/>
  <c r="T3499" i="8"/>
  <c r="T3498" i="8"/>
  <c r="T3497" i="8"/>
  <c r="T3496" i="8"/>
  <c r="T3495" i="8"/>
  <c r="T3494" i="8"/>
  <c r="T3493" i="8"/>
  <c r="T3492" i="8"/>
  <c r="T3491" i="8"/>
  <c r="T3490" i="8"/>
  <c r="T3489" i="8"/>
  <c r="T3488" i="8"/>
  <c r="W3541" i="8"/>
  <c r="T3477" i="8"/>
  <c r="AC3472" i="8"/>
  <c r="T3466" i="8"/>
  <c r="AC3456" i="8"/>
  <c r="AC3444" i="8"/>
  <c r="T3439" i="8"/>
  <c r="W3437" i="8"/>
  <c r="AC3432" i="8"/>
  <c r="W3428" i="8"/>
  <c r="R3427" i="8"/>
  <c r="AC3423" i="8"/>
  <c r="T3422" i="8"/>
  <c r="W3539" i="8"/>
  <c r="AC3509" i="8"/>
  <c r="T3482" i="8"/>
  <c r="T3469" i="8"/>
  <c r="AC3459" i="8"/>
  <c r="AC3451" i="8"/>
  <c r="T3446" i="8"/>
  <c r="W3444" i="8"/>
  <c r="W3432" i="8"/>
  <c r="W3423" i="8"/>
  <c r="R3422" i="8"/>
  <c r="W3537" i="8"/>
  <c r="T3487" i="8"/>
  <c r="T3472" i="8"/>
  <c r="AC3462" i="8"/>
  <c r="T3456" i="8"/>
  <c r="W3451" i="8"/>
  <c r="AC3442" i="8"/>
  <c r="T3437" i="8"/>
  <c r="AC3435" i="8"/>
  <c r="T3428" i="8"/>
  <c r="W3535" i="8"/>
  <c r="T3476" i="8"/>
  <c r="AC3465" i="8"/>
  <c r="T3459" i="8"/>
  <c r="AC3453" i="8"/>
  <c r="AC3449" i="8"/>
  <c r="T3444" i="8"/>
  <c r="W3442" i="8"/>
  <c r="W3435" i="8"/>
  <c r="T3432" i="8"/>
  <c r="AC3429" i="8"/>
  <c r="R3428" i="8"/>
  <c r="AC3424" i="8"/>
  <c r="T3423" i="8"/>
  <c r="W3533" i="8"/>
  <c r="T3481" i="8"/>
  <c r="AC3468" i="8"/>
  <c r="T3462" i="8"/>
  <c r="W3453" i="8"/>
  <c r="T3451" i="8"/>
  <c r="W3449" i="8"/>
  <c r="AC3440" i="8"/>
  <c r="W3429" i="8"/>
  <c r="W3424" i="8"/>
  <c r="R3423" i="8"/>
  <c r="W3593" i="8"/>
  <c r="W3531" i="8"/>
  <c r="T3486" i="8"/>
  <c r="AC3471" i="8"/>
  <c r="T3465" i="8"/>
  <c r="AC3455" i="8"/>
  <c r="AC3447" i="8"/>
  <c r="T3442" i="8"/>
  <c r="W3440" i="8"/>
  <c r="T3435" i="8"/>
  <c r="AC3419" i="8"/>
  <c r="AC3418" i="8"/>
  <c r="AC3417" i="8"/>
  <c r="AC3416" i="8"/>
  <c r="AC3415" i="8"/>
  <c r="AC3414" i="8"/>
  <c r="AC3413" i="8"/>
  <c r="AC3412" i="8"/>
  <c r="AC3411" i="8"/>
  <c r="AC3410" i="8"/>
  <c r="AC3409" i="8"/>
  <c r="AC3408" i="8"/>
  <c r="AC3407" i="8"/>
  <c r="AC3406" i="8"/>
  <c r="AC3405" i="8"/>
  <c r="AC3404" i="8"/>
  <c r="AC3403" i="8"/>
  <c r="AC3402" i="8"/>
  <c r="AC3401" i="8"/>
  <c r="AC3400" i="8"/>
  <c r="AC3399" i="8"/>
  <c r="AC3398" i="8"/>
  <c r="AC3397" i="8"/>
  <c r="AC3396" i="8"/>
  <c r="AC3395" i="8"/>
  <c r="AC3394" i="8"/>
  <c r="AC3393" i="8"/>
  <c r="AC3392" i="8"/>
  <c r="AC3391" i="8"/>
  <c r="AC3390" i="8"/>
  <c r="AC3389" i="8"/>
  <c r="AC3388" i="8"/>
  <c r="AC3387" i="8"/>
  <c r="AC3386" i="8"/>
  <c r="AC3385" i="8"/>
  <c r="AC3384" i="8"/>
  <c r="AC3383" i="8"/>
  <c r="AC3382" i="8"/>
  <c r="AC3381" i="8"/>
  <c r="AC3380" i="8"/>
  <c r="AC3379" i="8"/>
  <c r="AC3378" i="8"/>
  <c r="AC3377" i="8"/>
  <c r="AC3376" i="8"/>
  <c r="AC3375" i="8"/>
  <c r="AC3374" i="8"/>
  <c r="AC3373" i="8"/>
  <c r="AC3372" i="8"/>
  <c r="AC3371" i="8"/>
  <c r="AC3370" i="8"/>
  <c r="AC3369" i="8"/>
  <c r="AC3368" i="8"/>
  <c r="AC3367" i="8"/>
  <c r="AC3366" i="8"/>
  <c r="AC3365" i="8"/>
  <c r="AC3364" i="8"/>
  <c r="AC3363" i="8"/>
  <c r="AC3362" i="8"/>
  <c r="AC3361" i="8"/>
  <c r="AC3360" i="8"/>
  <c r="AC3359" i="8"/>
  <c r="AC3358" i="8"/>
  <c r="AC3357" i="8"/>
  <c r="AC3356" i="8"/>
  <c r="AC3355" i="8"/>
  <c r="AC3354" i="8"/>
  <c r="AC3353" i="8"/>
  <c r="AC3352" i="8"/>
  <c r="AC3351" i="8"/>
  <c r="AC3350" i="8"/>
  <c r="AC3349" i="8"/>
  <c r="AC3348" i="8"/>
  <c r="AC3347" i="8"/>
  <c r="AC3346" i="8"/>
  <c r="AC3345" i="8"/>
  <c r="AC3344" i="8"/>
  <c r="AC3343" i="8"/>
  <c r="AC3342" i="8"/>
  <c r="AC3341" i="8"/>
  <c r="AC3340" i="8"/>
  <c r="AC3339" i="8"/>
  <c r="AC3338" i="8"/>
  <c r="AC3337" i="8"/>
  <c r="AC3336" i="8"/>
  <c r="AC3335" i="8"/>
  <c r="AC3334" i="8"/>
  <c r="AC3333" i="8"/>
  <c r="AC3332" i="8"/>
  <c r="AC3331" i="8"/>
  <c r="AC3330" i="8"/>
  <c r="AC3329" i="8"/>
  <c r="AC3328" i="8"/>
  <c r="AC3327" i="8"/>
  <c r="AC3326" i="8"/>
  <c r="AC3325" i="8"/>
  <c r="W3585" i="8"/>
  <c r="W3529" i="8"/>
  <c r="T3475" i="8"/>
  <c r="T3468" i="8"/>
  <c r="AC3458" i="8"/>
  <c r="W3455" i="8"/>
  <c r="T3453" i="8"/>
  <c r="T3449" i="8"/>
  <c r="W3447" i="8"/>
  <c r="AC3438" i="8"/>
  <c r="AC3433" i="8"/>
  <c r="T3429" i="8"/>
  <c r="AC3425" i="8"/>
  <c r="T3424" i="8"/>
  <c r="W3419" i="8"/>
  <c r="W3418" i="8"/>
  <c r="W3417" i="8"/>
  <c r="W3416" i="8"/>
  <c r="W3415" i="8"/>
  <c r="W3414" i="8"/>
  <c r="W3413" i="8"/>
  <c r="W3412" i="8"/>
  <c r="W3411" i="8"/>
  <c r="W3410" i="8"/>
  <c r="W3409" i="8"/>
  <c r="W3408" i="8"/>
  <c r="W3407" i="8"/>
  <c r="W3406" i="8"/>
  <c r="W3405" i="8"/>
  <c r="W3404" i="8"/>
  <c r="W3403" i="8"/>
  <c r="W3402" i="8"/>
  <c r="W3401" i="8"/>
  <c r="W3400" i="8"/>
  <c r="W3399" i="8"/>
  <c r="W3398" i="8"/>
  <c r="W3397" i="8"/>
  <c r="W3396" i="8"/>
  <c r="W3395" i="8"/>
  <c r="W3394" i="8"/>
  <c r="W3393" i="8"/>
  <c r="W3392" i="8"/>
  <c r="W3391" i="8"/>
  <c r="W3390" i="8"/>
  <c r="W3389" i="8"/>
  <c r="W3388" i="8"/>
  <c r="W3387" i="8"/>
  <c r="W3386" i="8"/>
  <c r="W3385" i="8"/>
  <c r="W3384" i="8"/>
  <c r="W3383" i="8"/>
  <c r="W3382" i="8"/>
  <c r="W3381" i="8"/>
  <c r="W3380" i="8"/>
  <c r="W3379" i="8"/>
  <c r="W3378" i="8"/>
  <c r="W3377" i="8"/>
  <c r="W3376" i="8"/>
  <c r="W3375" i="8"/>
  <c r="W3374" i="8"/>
  <c r="W3373" i="8"/>
  <c r="W3372" i="8"/>
  <c r="W3371" i="8"/>
  <c r="W3370" i="8"/>
  <c r="W3369" i="8"/>
  <c r="W3368" i="8"/>
  <c r="W3367" i="8"/>
  <c r="W3366" i="8"/>
  <c r="W3365" i="8"/>
  <c r="W3364" i="8"/>
  <c r="W3363" i="8"/>
  <c r="W3362" i="8"/>
  <c r="W3361" i="8"/>
  <c r="W3360" i="8"/>
  <c r="W3359" i="8"/>
  <c r="W3358" i="8"/>
  <c r="W3357" i="8"/>
  <c r="W3356" i="8"/>
  <c r="W3355" i="8"/>
  <c r="W3354" i="8"/>
  <c r="W3353" i="8"/>
  <c r="W3352" i="8"/>
  <c r="W3351" i="8"/>
  <c r="W3350" i="8"/>
  <c r="W3349" i="8"/>
  <c r="W3348" i="8"/>
  <c r="W3347" i="8"/>
  <c r="W3346" i="8"/>
  <c r="W3345" i="8"/>
  <c r="W3344" i="8"/>
  <c r="W3343" i="8"/>
  <c r="W3342" i="8"/>
  <c r="W3341" i="8"/>
  <c r="W3340" i="8"/>
  <c r="W3339" i="8"/>
  <c r="W3338" i="8"/>
  <c r="W3337" i="8"/>
  <c r="W3336" i="8"/>
  <c r="W3335" i="8"/>
  <c r="W3334" i="8"/>
  <c r="W3333" i="8"/>
  <c r="W3332" i="8"/>
  <c r="W3331" i="8"/>
  <c r="W3330" i="8"/>
  <c r="W3329" i="8"/>
  <c r="W3328" i="8"/>
  <c r="W3327" i="8"/>
  <c r="W3326" i="8"/>
  <c r="W3325" i="8"/>
  <c r="W3577" i="8"/>
  <c r="W3527" i="8"/>
  <c r="T3480" i="8"/>
  <c r="T3471" i="8"/>
  <c r="AC3461" i="8"/>
  <c r="AC3445" i="8"/>
  <c r="T3440" i="8"/>
  <c r="W3438" i="8"/>
  <c r="W3433" i="8"/>
  <c r="AC3430" i="8"/>
  <c r="R3429" i="8"/>
  <c r="W3425" i="8"/>
  <c r="R3424" i="8"/>
  <c r="AC3420" i="8"/>
  <c r="AC3570" i="8"/>
  <c r="W3525" i="8"/>
  <c r="T3485" i="8"/>
  <c r="AC3474" i="8"/>
  <c r="AC3464" i="8"/>
  <c r="T3458" i="8"/>
  <c r="T3455" i="8"/>
  <c r="T3447" i="8"/>
  <c r="W3445" i="8"/>
  <c r="AC3436" i="8"/>
  <c r="W3430" i="8"/>
  <c r="W3420" i="8"/>
  <c r="T3419" i="8"/>
  <c r="T3418" i="8"/>
  <c r="T3417" i="8"/>
  <c r="T3416" i="8"/>
  <c r="T3415" i="8"/>
  <c r="T3414" i="8"/>
  <c r="T3413" i="8"/>
  <c r="T3412" i="8"/>
  <c r="T3411" i="8"/>
  <c r="T3410" i="8"/>
  <c r="T3409" i="8"/>
  <c r="T3408" i="8"/>
  <c r="T3407" i="8"/>
  <c r="T3406" i="8"/>
  <c r="T3405" i="8"/>
  <c r="T3404" i="8"/>
  <c r="T3403" i="8"/>
  <c r="T3402" i="8"/>
  <c r="T3401" i="8"/>
  <c r="T3400" i="8"/>
  <c r="T3399" i="8"/>
  <c r="T3398" i="8"/>
  <c r="T3397" i="8"/>
  <c r="T3396" i="8"/>
  <c r="T3395" i="8"/>
  <c r="T3394" i="8"/>
  <c r="T3393" i="8"/>
  <c r="T3392" i="8"/>
  <c r="T3391" i="8"/>
  <c r="T3390" i="8"/>
  <c r="T3389" i="8"/>
  <c r="T3388" i="8"/>
  <c r="T3387" i="8"/>
  <c r="T3386" i="8"/>
  <c r="T3385" i="8"/>
  <c r="T3384" i="8"/>
  <c r="T3383" i="8"/>
  <c r="T3382" i="8"/>
  <c r="T3381" i="8"/>
  <c r="T3380" i="8"/>
  <c r="T3379" i="8"/>
  <c r="T3378" i="8"/>
  <c r="T3377" i="8"/>
  <c r="T3376" i="8"/>
  <c r="T3375" i="8"/>
  <c r="T3374" i="8"/>
  <c r="T3373" i="8"/>
  <c r="T3372" i="8"/>
  <c r="T3371" i="8"/>
  <c r="T3370" i="8"/>
  <c r="T3369" i="8"/>
  <c r="T3368" i="8"/>
  <c r="T3367" i="8"/>
  <c r="T3366" i="8"/>
  <c r="W3565" i="8"/>
  <c r="W3523" i="8"/>
  <c r="AC3467" i="8"/>
  <c r="T3461" i="8"/>
  <c r="AC3443" i="8"/>
  <c r="T3438" i="8"/>
  <c r="W3436" i="8"/>
  <c r="T3433" i="8"/>
  <c r="AC3426" i="8"/>
  <c r="T3425" i="8"/>
  <c r="R3419" i="8"/>
  <c r="R3418" i="8"/>
  <c r="U3418" i="8" s="1"/>
  <c r="R3417" i="8"/>
  <c r="R3416" i="8"/>
  <c r="U3416" i="8" s="1"/>
  <c r="R3415" i="8"/>
  <c r="R3414" i="8"/>
  <c r="U3414" i="8" s="1"/>
  <c r="R3413" i="8"/>
  <c r="R3412" i="8"/>
  <c r="R3411" i="8"/>
  <c r="R3410" i="8"/>
  <c r="R3409" i="8"/>
  <c r="U3409" i="8" s="1"/>
  <c r="R3408" i="8"/>
  <c r="U3408" i="8" s="1"/>
  <c r="R3407" i="8"/>
  <c r="R3406" i="8"/>
  <c r="U3406" i="8" s="1"/>
  <c r="R3405" i="8"/>
  <c r="R3404" i="8"/>
  <c r="U3404" i="8" s="1"/>
  <c r="R3403" i="8"/>
  <c r="U3403" i="8" s="1"/>
  <c r="R3402" i="8"/>
  <c r="U3402" i="8" s="1"/>
  <c r="R3401" i="8"/>
  <c r="R3400" i="8"/>
  <c r="U3400" i="8" s="1"/>
  <c r="R3399" i="8"/>
  <c r="U3399" i="8" s="1"/>
  <c r="R3398" i="8"/>
  <c r="U3398" i="8" s="1"/>
  <c r="R3397" i="8"/>
  <c r="R3396" i="8"/>
  <c r="R3395" i="8"/>
  <c r="R3394" i="8"/>
  <c r="U3394" i="8" s="1"/>
  <c r="R3393" i="8"/>
  <c r="R3392" i="8"/>
  <c r="U3392" i="8" s="1"/>
  <c r="R3391" i="8"/>
  <c r="U3391" i="8" s="1"/>
  <c r="R3390" i="8"/>
  <c r="U3390" i="8" s="1"/>
  <c r="R3389" i="8"/>
  <c r="U3389" i="8" s="1"/>
  <c r="R3388" i="8"/>
  <c r="U3388" i="8" s="1"/>
  <c r="R3387" i="8"/>
  <c r="R3386" i="8"/>
  <c r="R3385" i="8"/>
  <c r="R3384" i="8"/>
  <c r="U3384" i="8" s="1"/>
  <c r="R3383" i="8"/>
  <c r="U3383" i="8" s="1"/>
  <c r="R3382" i="8"/>
  <c r="R3381" i="8"/>
  <c r="R3380" i="8"/>
  <c r="R3379" i="8"/>
  <c r="R3378" i="8"/>
  <c r="U3378" i="8" s="1"/>
  <c r="R3377" i="8"/>
  <c r="U3377" i="8" s="1"/>
  <c r="R3376" i="8"/>
  <c r="U3376" i="8" s="1"/>
  <c r="R3375" i="8"/>
  <c r="U3375" i="8" s="1"/>
  <c r="R3374" i="8"/>
  <c r="U3374" i="8" s="1"/>
  <c r="R3373" i="8"/>
  <c r="U3373" i="8" s="1"/>
  <c r="R3372" i="8"/>
  <c r="R3371" i="8"/>
  <c r="R3370" i="8"/>
  <c r="R3369" i="8"/>
  <c r="R3368" i="8"/>
  <c r="R3367" i="8"/>
  <c r="U3367" i="8" s="1"/>
  <c r="R3366" i="8"/>
  <c r="U3366" i="8" s="1"/>
  <c r="R3365" i="8"/>
  <c r="R3364" i="8"/>
  <c r="R3363" i="8"/>
  <c r="R3362" i="8"/>
  <c r="R3361" i="8"/>
  <c r="R3360" i="8"/>
  <c r="R3359" i="8"/>
  <c r="R3358" i="8"/>
  <c r="R3357" i="8"/>
  <c r="R3356" i="8"/>
  <c r="R3355" i="8"/>
  <c r="R3354" i="8"/>
  <c r="W3521" i="8"/>
  <c r="T3479" i="8"/>
  <c r="T3474" i="8"/>
  <c r="AC3470" i="8"/>
  <c r="T3464" i="8"/>
  <c r="AC3452" i="8"/>
  <c r="AC3450" i="8"/>
  <c r="T3445" i="8"/>
  <c r="W3443" i="8"/>
  <c r="T3430" i="8"/>
  <c r="W3426" i="8"/>
  <c r="R3425" i="8"/>
  <c r="AC3421" i="8"/>
  <c r="T3420" i="8"/>
  <c r="AC3554" i="8"/>
  <c r="W3519" i="8"/>
  <c r="T3484" i="8"/>
  <c r="T3467" i="8"/>
  <c r="AC3457" i="8"/>
  <c r="W3452" i="8"/>
  <c r="W3450" i="8"/>
  <c r="AC3441" i="8"/>
  <c r="T3436" i="8"/>
  <c r="AC3431" i="8"/>
  <c r="R3430" i="8"/>
  <c r="W3421" i="8"/>
  <c r="R3420" i="8"/>
  <c r="W3517" i="8"/>
  <c r="AC3473" i="8"/>
  <c r="T3470" i="8"/>
  <c r="AC3460" i="8"/>
  <c r="AC3454" i="8"/>
  <c r="AC3448" i="8"/>
  <c r="T3443" i="8"/>
  <c r="W3441" i="8"/>
  <c r="AC3434" i="8"/>
  <c r="W3431" i="8"/>
  <c r="AC3427" i="8"/>
  <c r="T3426" i="8"/>
  <c r="W3543" i="8"/>
  <c r="W3512" i="8"/>
  <c r="AC3469" i="8"/>
  <c r="T3463" i="8"/>
  <c r="T3454" i="8"/>
  <c r="T3448" i="8"/>
  <c r="W3446" i="8"/>
  <c r="AC3437" i="8"/>
  <c r="T3434" i="8"/>
  <c r="R3431" i="8"/>
  <c r="AC3428" i="8"/>
  <c r="T3427" i="8"/>
  <c r="R3329" i="8"/>
  <c r="W3547" i="8"/>
  <c r="AC3422" i="8"/>
  <c r="T3359" i="8"/>
  <c r="T3327" i="8"/>
  <c r="W3545" i="8"/>
  <c r="AC3466" i="8"/>
  <c r="AC3446" i="8"/>
  <c r="W3422" i="8"/>
  <c r="T3352" i="8"/>
  <c r="T3350" i="8"/>
  <c r="T3348" i="8"/>
  <c r="T3346" i="8"/>
  <c r="T3344" i="8"/>
  <c r="T3342" i="8"/>
  <c r="T3340" i="8"/>
  <c r="T3338" i="8"/>
  <c r="T3336" i="8"/>
  <c r="T3334" i="8"/>
  <c r="R3327" i="8"/>
  <c r="AC3324" i="8"/>
  <c r="AC3323" i="8"/>
  <c r="AC3322" i="8"/>
  <c r="AC3321" i="8"/>
  <c r="AC3320" i="8"/>
  <c r="AC3319" i="8"/>
  <c r="AC3318" i="8"/>
  <c r="AC3317" i="8"/>
  <c r="AC3316" i="8"/>
  <c r="AC3315" i="8"/>
  <c r="AC3314" i="8"/>
  <c r="AC3313" i="8"/>
  <c r="AC3312" i="8"/>
  <c r="AC3311" i="8"/>
  <c r="AC3310" i="8"/>
  <c r="AC3309" i="8"/>
  <c r="AC3308" i="8"/>
  <c r="AC3307" i="8"/>
  <c r="AC3306" i="8"/>
  <c r="AC3305" i="8"/>
  <c r="AC3304" i="8"/>
  <c r="AC3303" i="8"/>
  <c r="AC3302" i="8"/>
  <c r="AC3301" i="8"/>
  <c r="AC3300" i="8"/>
  <c r="AC3299" i="8"/>
  <c r="AC3298" i="8"/>
  <c r="AC3297" i="8"/>
  <c r="AC3296" i="8"/>
  <c r="AC3295" i="8"/>
  <c r="AC3294" i="8"/>
  <c r="AC3293" i="8"/>
  <c r="AC3292" i="8"/>
  <c r="AC3291" i="8"/>
  <c r="AC3290" i="8"/>
  <c r="AC3289" i="8"/>
  <c r="AC3288" i="8"/>
  <c r="AC3287" i="8"/>
  <c r="AC3286" i="8"/>
  <c r="AC3285" i="8"/>
  <c r="AC3284" i="8"/>
  <c r="AC3283" i="8"/>
  <c r="AC3282" i="8"/>
  <c r="AC3281" i="8"/>
  <c r="AC3280" i="8"/>
  <c r="AC3279" i="8"/>
  <c r="AC3278" i="8"/>
  <c r="AC3277" i="8"/>
  <c r="AC3276" i="8"/>
  <c r="AC3275" i="8"/>
  <c r="AC3274" i="8"/>
  <c r="AC3273" i="8"/>
  <c r="AC3272" i="8"/>
  <c r="AC3271" i="8"/>
  <c r="AC3270" i="8"/>
  <c r="AC3269" i="8"/>
  <c r="AC3268" i="8"/>
  <c r="AC3267" i="8"/>
  <c r="AC3266" i="8"/>
  <c r="AC3265" i="8"/>
  <c r="AC3264" i="8"/>
  <c r="AC3263" i="8"/>
  <c r="AC3262" i="8"/>
  <c r="AC3261" i="8"/>
  <c r="AC3260" i="8"/>
  <c r="AC3259" i="8"/>
  <c r="AC3258" i="8"/>
  <c r="AC3257" i="8"/>
  <c r="AC3256" i="8"/>
  <c r="AC3255" i="8"/>
  <c r="AC3254" i="8"/>
  <c r="AC3253" i="8"/>
  <c r="AC3252" i="8"/>
  <c r="AC3251" i="8"/>
  <c r="AC3250" i="8"/>
  <c r="AC3249" i="8"/>
  <c r="AC3248" i="8"/>
  <c r="AC3247" i="8"/>
  <c r="AC3246" i="8"/>
  <c r="AC3245" i="8"/>
  <c r="AC3244" i="8"/>
  <c r="AC3243" i="8"/>
  <c r="AC3242" i="8"/>
  <c r="AC3241" i="8"/>
  <c r="AC3240" i="8"/>
  <c r="AC3239" i="8"/>
  <c r="AC3238" i="8"/>
  <c r="AC3237" i="8"/>
  <c r="AC3236" i="8"/>
  <c r="AC3235" i="8"/>
  <c r="AC3234" i="8"/>
  <c r="AC3233" i="8"/>
  <c r="AC3232" i="8"/>
  <c r="AC3231" i="8"/>
  <c r="AC3230" i="8"/>
  <c r="AC3229" i="8"/>
  <c r="AC3228" i="8"/>
  <c r="AC3227" i="8"/>
  <c r="AC3226" i="8"/>
  <c r="AC3225" i="8"/>
  <c r="AC3224" i="8"/>
  <c r="AC3223" i="8"/>
  <c r="AC3222" i="8"/>
  <c r="AC3221" i="8"/>
  <c r="AC3220" i="8"/>
  <c r="AC3219" i="8"/>
  <c r="AC3218" i="8"/>
  <c r="AC3217" i="8"/>
  <c r="AC3216" i="8"/>
  <c r="AC3215" i="8"/>
  <c r="AC3214" i="8"/>
  <c r="AC3213" i="8"/>
  <c r="AC3212" i="8"/>
  <c r="AC3211" i="8"/>
  <c r="AC3210" i="8"/>
  <c r="AC3209" i="8"/>
  <c r="AC3208" i="8"/>
  <c r="AC3207" i="8"/>
  <c r="AC3206" i="8"/>
  <c r="AC3205" i="8"/>
  <c r="AC3204" i="8"/>
  <c r="AC3203" i="8"/>
  <c r="AC3202" i="8"/>
  <c r="AC3201" i="8"/>
  <c r="AC3200" i="8"/>
  <c r="AC3199" i="8"/>
  <c r="AC3198" i="8"/>
  <c r="AC3197" i="8"/>
  <c r="AC3196" i="8"/>
  <c r="AC3195" i="8"/>
  <c r="AC3194" i="8"/>
  <c r="AC3193" i="8"/>
  <c r="AC3192" i="8"/>
  <c r="AC3191" i="8"/>
  <c r="AC3190" i="8"/>
  <c r="AC3463" i="8"/>
  <c r="T3421" i="8"/>
  <c r="T3364" i="8"/>
  <c r="T3354" i="8"/>
  <c r="R3352" i="8"/>
  <c r="R3350" i="8"/>
  <c r="R3348" i="8"/>
  <c r="R3346" i="8"/>
  <c r="R3344" i="8"/>
  <c r="R3342" i="8"/>
  <c r="R3340" i="8"/>
  <c r="R3338" i="8"/>
  <c r="R3336" i="8"/>
  <c r="R3334" i="8"/>
  <c r="W3324" i="8"/>
  <c r="W3323" i="8"/>
  <c r="W3322" i="8"/>
  <c r="W3321" i="8"/>
  <c r="W3320" i="8"/>
  <c r="W3319" i="8"/>
  <c r="W3318" i="8"/>
  <c r="W3317" i="8"/>
  <c r="W3316" i="8"/>
  <c r="W3315" i="8"/>
  <c r="W3314" i="8"/>
  <c r="W3313" i="8"/>
  <c r="W3312" i="8"/>
  <c r="W3311" i="8"/>
  <c r="W3310" i="8"/>
  <c r="W3309" i="8"/>
  <c r="W3308" i="8"/>
  <c r="W3307" i="8"/>
  <c r="W3306" i="8"/>
  <c r="W3305" i="8"/>
  <c r="W3304" i="8"/>
  <c r="W3303" i="8"/>
  <c r="W3302" i="8"/>
  <c r="W3301" i="8"/>
  <c r="W3300" i="8"/>
  <c r="W3299" i="8"/>
  <c r="W3298" i="8"/>
  <c r="W3297" i="8"/>
  <c r="W3296" i="8"/>
  <c r="W3295" i="8"/>
  <c r="W3294" i="8"/>
  <c r="W3293" i="8"/>
  <c r="W3292" i="8"/>
  <c r="W3291" i="8"/>
  <c r="W3290" i="8"/>
  <c r="W3289" i="8"/>
  <c r="W3288" i="8"/>
  <c r="W3287" i="8"/>
  <c r="W3286" i="8"/>
  <c r="W3285" i="8"/>
  <c r="W3284" i="8"/>
  <c r="W3283" i="8"/>
  <c r="W3282" i="8"/>
  <c r="W3281" i="8"/>
  <c r="W3280" i="8"/>
  <c r="W3279" i="8"/>
  <c r="W3278" i="8"/>
  <c r="W3277" i="8"/>
  <c r="W3276" i="8"/>
  <c r="W3275" i="8"/>
  <c r="W3274" i="8"/>
  <c r="W3273" i="8"/>
  <c r="W3272" i="8"/>
  <c r="W3271" i="8"/>
  <c r="W3270" i="8"/>
  <c r="W3269" i="8"/>
  <c r="W3268" i="8"/>
  <c r="W3267" i="8"/>
  <c r="W3266" i="8"/>
  <c r="W3265" i="8"/>
  <c r="W3264" i="8"/>
  <c r="W3263" i="8"/>
  <c r="W3262" i="8"/>
  <c r="W3261" i="8"/>
  <c r="W3260" i="8"/>
  <c r="W3259" i="8"/>
  <c r="W3258" i="8"/>
  <c r="W3257" i="8"/>
  <c r="W3256" i="8"/>
  <c r="W3255" i="8"/>
  <c r="W3254" i="8"/>
  <c r="W3253" i="8"/>
  <c r="W3252" i="8"/>
  <c r="W3251" i="8"/>
  <c r="W3250" i="8"/>
  <c r="W3249" i="8"/>
  <c r="W3248" i="8"/>
  <c r="W3247" i="8"/>
  <c r="W3246" i="8"/>
  <c r="W3245" i="8"/>
  <c r="W3244" i="8"/>
  <c r="W3243" i="8"/>
  <c r="W3242" i="8"/>
  <c r="W3241" i="8"/>
  <c r="W3240" i="8"/>
  <c r="W3239" i="8"/>
  <c r="W3238" i="8"/>
  <c r="W3237" i="8"/>
  <c r="W3236" i="8"/>
  <c r="W3235" i="8"/>
  <c r="W3234" i="8"/>
  <c r="W3233" i="8"/>
  <c r="W3232" i="8"/>
  <c r="W3231" i="8"/>
  <c r="W3230" i="8"/>
  <c r="W3229" i="8"/>
  <c r="W3228" i="8"/>
  <c r="W3227" i="8"/>
  <c r="W3226" i="8"/>
  <c r="W3225" i="8"/>
  <c r="W3224" i="8"/>
  <c r="W3223" i="8"/>
  <c r="W3222" i="8"/>
  <c r="W3221" i="8"/>
  <c r="W3220" i="8"/>
  <c r="W3219" i="8"/>
  <c r="W3218" i="8"/>
  <c r="W3217" i="8"/>
  <c r="W3216" i="8"/>
  <c r="W3215" i="8"/>
  <c r="W3214" i="8"/>
  <c r="W3213" i="8"/>
  <c r="W3212" i="8"/>
  <c r="W3211" i="8"/>
  <c r="W3210" i="8"/>
  <c r="W3209" i="8"/>
  <c r="W3208" i="8"/>
  <c r="W3207" i="8"/>
  <c r="W3206" i="8"/>
  <c r="W3205" i="8"/>
  <c r="W3204" i="8"/>
  <c r="W3203" i="8"/>
  <c r="W3202" i="8"/>
  <c r="W3201" i="8"/>
  <c r="W3200" i="8"/>
  <c r="W3199" i="8"/>
  <c r="W3198" i="8"/>
  <c r="W3197" i="8"/>
  <c r="W3196" i="8"/>
  <c r="W3195" i="8"/>
  <c r="W3194" i="8"/>
  <c r="W3193" i="8"/>
  <c r="W3192" i="8"/>
  <c r="W3191" i="8"/>
  <c r="W3190" i="8"/>
  <c r="T3431" i="8"/>
  <c r="R3421" i="8"/>
  <c r="T3332" i="8"/>
  <c r="T3361" i="8"/>
  <c r="T3356" i="8"/>
  <c r="R3332" i="8"/>
  <c r="T3325" i="8"/>
  <c r="T3324" i="8"/>
  <c r="T3323" i="8"/>
  <c r="T3322" i="8"/>
  <c r="T3321" i="8"/>
  <c r="T3320" i="8"/>
  <c r="T3319" i="8"/>
  <c r="T3318" i="8"/>
  <c r="T3317" i="8"/>
  <c r="T3316" i="8"/>
  <c r="T3315" i="8"/>
  <c r="T3314" i="8"/>
  <c r="T3313" i="8"/>
  <c r="T3312" i="8"/>
  <c r="T3311" i="8"/>
  <c r="T3310" i="8"/>
  <c r="T3309" i="8"/>
  <c r="T3308" i="8"/>
  <c r="T3307" i="8"/>
  <c r="T3306" i="8"/>
  <c r="T3305" i="8"/>
  <c r="T3304" i="8"/>
  <c r="T3303" i="8"/>
  <c r="T3302" i="8"/>
  <c r="T3301" i="8"/>
  <c r="T3300" i="8"/>
  <c r="T3299" i="8"/>
  <c r="T3298" i="8"/>
  <c r="T3297" i="8"/>
  <c r="T3296" i="8"/>
  <c r="T3295" i="8"/>
  <c r="T3294" i="8"/>
  <c r="T3293" i="8"/>
  <c r="T3292" i="8"/>
  <c r="T3291" i="8"/>
  <c r="T3290" i="8"/>
  <c r="T3289" i="8"/>
  <c r="T3288" i="8"/>
  <c r="T3287" i="8"/>
  <c r="T3286" i="8"/>
  <c r="T3285" i="8"/>
  <c r="T3284" i="8"/>
  <c r="T3283" i="8"/>
  <c r="T3282" i="8"/>
  <c r="T3281" i="8"/>
  <c r="T3280" i="8"/>
  <c r="T3279" i="8"/>
  <c r="T3278" i="8"/>
  <c r="T3277" i="8"/>
  <c r="T3276" i="8"/>
  <c r="T3275" i="8"/>
  <c r="T3274" i="8"/>
  <c r="T3273" i="8"/>
  <c r="T3272" i="8"/>
  <c r="T3271" i="8"/>
  <c r="T3270" i="8"/>
  <c r="T3269" i="8"/>
  <c r="T3268" i="8"/>
  <c r="T3267" i="8"/>
  <c r="T3266" i="8"/>
  <c r="T3265" i="8"/>
  <c r="T3264" i="8"/>
  <c r="T3263" i="8"/>
  <c r="T3262" i="8"/>
  <c r="T3261" i="8"/>
  <c r="T3260" i="8"/>
  <c r="T3259" i="8"/>
  <c r="T3258" i="8"/>
  <c r="T3257" i="8"/>
  <c r="T3256" i="8"/>
  <c r="T3255" i="8"/>
  <c r="T3254" i="8"/>
  <c r="T3253" i="8"/>
  <c r="T3252" i="8"/>
  <c r="T3251" i="8"/>
  <c r="T3250" i="8"/>
  <c r="T3249" i="8"/>
  <c r="T3248" i="8"/>
  <c r="T3247" i="8"/>
  <c r="T3246" i="8"/>
  <c r="T3245" i="8"/>
  <c r="T3244" i="8"/>
  <c r="T3243" i="8"/>
  <c r="T3242" i="8"/>
  <c r="T3241" i="8"/>
  <c r="T3240" i="8"/>
  <c r="T3239" i="8"/>
  <c r="T3238" i="8"/>
  <c r="T3237" i="8"/>
  <c r="T3236" i="8"/>
  <c r="T3235" i="8"/>
  <c r="T3234" i="8"/>
  <c r="T3233" i="8"/>
  <c r="T3232" i="8"/>
  <c r="T3231" i="8"/>
  <c r="T3230" i="8"/>
  <c r="T3229" i="8"/>
  <c r="T3228" i="8"/>
  <c r="T3227" i="8"/>
  <c r="T3226" i="8"/>
  <c r="T3225" i="8"/>
  <c r="T3224" i="8"/>
  <c r="T3223" i="8"/>
  <c r="T3222" i="8"/>
  <c r="T3221" i="8"/>
  <c r="T3220" i="8"/>
  <c r="T3219" i="8"/>
  <c r="T3218" i="8"/>
  <c r="T3217" i="8"/>
  <c r="T3216" i="8"/>
  <c r="T3215" i="8"/>
  <c r="T3214" i="8"/>
  <c r="T3213" i="8"/>
  <c r="T3212" i="8"/>
  <c r="T3211" i="8"/>
  <c r="T3210" i="8"/>
  <c r="T3209" i="8"/>
  <c r="T3208" i="8"/>
  <c r="T3207" i="8"/>
  <c r="T3206" i="8"/>
  <c r="T3205" i="8"/>
  <c r="T3204" i="8"/>
  <c r="T3203" i="8"/>
  <c r="T3202" i="8"/>
  <c r="T3201" i="8"/>
  <c r="T3200" i="8"/>
  <c r="T3199" i="8"/>
  <c r="T3198" i="8"/>
  <c r="T3197" i="8"/>
  <c r="T3196" i="8"/>
  <c r="T3195" i="8"/>
  <c r="T3194" i="8"/>
  <c r="T3193" i="8"/>
  <c r="T3192" i="8"/>
  <c r="T3191" i="8"/>
  <c r="T3190" i="8"/>
  <c r="T3460" i="8"/>
  <c r="T3330" i="8"/>
  <c r="R3325" i="8"/>
  <c r="R3324" i="8"/>
  <c r="R3323" i="8"/>
  <c r="R3322" i="8"/>
  <c r="R3321" i="8"/>
  <c r="R3320" i="8"/>
  <c r="R3319" i="8"/>
  <c r="R3318" i="8"/>
  <c r="R3317" i="8"/>
  <c r="R3316" i="8"/>
  <c r="R3315" i="8"/>
  <c r="R3314" i="8"/>
  <c r="R3313" i="8"/>
  <c r="R3312" i="8"/>
  <c r="R3311" i="8"/>
  <c r="R3310" i="8"/>
  <c r="R3309" i="8"/>
  <c r="R3308" i="8"/>
  <c r="R3307" i="8"/>
  <c r="R3306" i="8"/>
  <c r="R3305" i="8"/>
  <c r="R3304" i="8"/>
  <c r="R3303" i="8"/>
  <c r="R3302" i="8"/>
  <c r="R3301" i="8"/>
  <c r="R3300" i="8"/>
  <c r="R3299" i="8"/>
  <c r="R3298" i="8"/>
  <c r="R3297" i="8"/>
  <c r="R3296" i="8"/>
  <c r="R3295" i="8"/>
  <c r="R3294" i="8"/>
  <c r="R3293" i="8"/>
  <c r="R3292" i="8"/>
  <c r="R3291" i="8"/>
  <c r="R3290" i="8"/>
  <c r="R3289" i="8"/>
  <c r="R3288" i="8"/>
  <c r="R3287" i="8"/>
  <c r="R3286" i="8"/>
  <c r="R3285" i="8"/>
  <c r="R3284" i="8"/>
  <c r="R3283" i="8"/>
  <c r="R3282" i="8"/>
  <c r="R3281" i="8"/>
  <c r="R3280" i="8"/>
  <c r="R3279" i="8"/>
  <c r="R3278" i="8"/>
  <c r="R3277" i="8"/>
  <c r="R3276" i="8"/>
  <c r="R3275" i="8"/>
  <c r="R3274" i="8"/>
  <c r="R3273" i="8"/>
  <c r="R3272" i="8"/>
  <c r="R3271" i="8"/>
  <c r="R3270" i="8"/>
  <c r="R3269" i="8"/>
  <c r="R3268" i="8"/>
  <c r="R3267" i="8"/>
  <c r="R3266" i="8"/>
  <c r="R3265" i="8"/>
  <c r="R3264" i="8"/>
  <c r="R3263" i="8"/>
  <c r="R3262" i="8"/>
  <c r="R3261" i="8"/>
  <c r="R3260" i="8"/>
  <c r="R3259" i="8"/>
  <c r="R3258" i="8"/>
  <c r="R3257" i="8"/>
  <c r="R3256" i="8"/>
  <c r="R3255" i="8"/>
  <c r="R3254" i="8"/>
  <c r="R3253" i="8"/>
  <c r="R3252" i="8"/>
  <c r="R3251" i="8"/>
  <c r="R3250" i="8"/>
  <c r="R3249" i="8"/>
  <c r="R3248" i="8"/>
  <c r="R3247" i="8"/>
  <c r="R3246" i="8"/>
  <c r="R3245" i="8"/>
  <c r="R3244" i="8"/>
  <c r="R3243" i="8"/>
  <c r="R3242" i="8"/>
  <c r="R3241" i="8"/>
  <c r="R3240" i="8"/>
  <c r="R3239" i="8"/>
  <c r="R3238" i="8"/>
  <c r="R3237" i="8"/>
  <c r="R3236" i="8"/>
  <c r="R3235" i="8"/>
  <c r="R3234" i="8"/>
  <c r="R3233" i="8"/>
  <c r="R3232" i="8"/>
  <c r="R3231" i="8"/>
  <c r="R3230" i="8"/>
  <c r="R3229" i="8"/>
  <c r="R3228" i="8"/>
  <c r="R3227" i="8"/>
  <c r="R3226" i="8"/>
  <c r="R3225" i="8"/>
  <c r="R3224" i="8"/>
  <c r="R3223" i="8"/>
  <c r="R3222" i="8"/>
  <c r="R3221" i="8"/>
  <c r="R3220" i="8"/>
  <c r="R3219" i="8"/>
  <c r="R3218" i="8"/>
  <c r="R3217" i="8"/>
  <c r="R3216" i="8"/>
  <c r="R3215" i="8"/>
  <c r="R3214" i="8"/>
  <c r="R3213" i="8"/>
  <c r="R3212" i="8"/>
  <c r="R3211" i="8"/>
  <c r="R3210" i="8"/>
  <c r="R3209" i="8"/>
  <c r="R3208" i="8"/>
  <c r="R3207" i="8"/>
  <c r="R3206" i="8"/>
  <c r="R3205" i="8"/>
  <c r="R3204" i="8"/>
  <c r="R3203" i="8"/>
  <c r="R3202" i="8"/>
  <c r="R3201" i="8"/>
  <c r="R3200" i="8"/>
  <c r="R3199" i="8"/>
  <c r="R3198" i="8"/>
  <c r="R3197" i="8"/>
  <c r="R3196" i="8"/>
  <c r="R3195" i="8"/>
  <c r="R3194" i="8"/>
  <c r="T3457" i="8"/>
  <c r="T3358" i="8"/>
  <c r="R3330" i="8"/>
  <c r="T3441" i="8"/>
  <c r="T3328" i="8"/>
  <c r="W3454" i="8"/>
  <c r="AC3439" i="8"/>
  <c r="W3427" i="8"/>
  <c r="T3363" i="8"/>
  <c r="R3328" i="8"/>
  <c r="T3483" i="8"/>
  <c r="W3439" i="8"/>
  <c r="T3353" i="8"/>
  <c r="T3351" i="8"/>
  <c r="T3349" i="8"/>
  <c r="T3347" i="8"/>
  <c r="T3345" i="8"/>
  <c r="T3343" i="8"/>
  <c r="T3341" i="8"/>
  <c r="T3339" i="8"/>
  <c r="T3337" i="8"/>
  <c r="T3335" i="8"/>
  <c r="T3478" i="8"/>
  <c r="T3452" i="8"/>
  <c r="R3426" i="8"/>
  <c r="T3360" i="8"/>
  <c r="R3353" i="8"/>
  <c r="R3351" i="8"/>
  <c r="R3349" i="8"/>
  <c r="R3347" i="8"/>
  <c r="R3345" i="8"/>
  <c r="R3343" i="8"/>
  <c r="R3341" i="8"/>
  <c r="R3339" i="8"/>
  <c r="R3337" i="8"/>
  <c r="R3335" i="8"/>
  <c r="T3333" i="8"/>
  <c r="T3326" i="8"/>
  <c r="T3355" i="8"/>
  <c r="R3333" i="8"/>
  <c r="R3326" i="8"/>
  <c r="W3448" i="8"/>
  <c r="W3434" i="8"/>
  <c r="T3362" i="8"/>
  <c r="T3329" i="8"/>
  <c r="AC3189" i="8"/>
  <c r="R3188" i="8"/>
  <c r="W3189" i="8"/>
  <c r="T3473" i="8"/>
  <c r="R3192" i="8"/>
  <c r="T3189" i="8"/>
  <c r="T3450" i="8"/>
  <c r="R3189" i="8"/>
  <c r="R3190" i="8"/>
  <c r="T3365" i="8"/>
  <c r="T3331" i="8"/>
  <c r="R3331" i="8"/>
  <c r="R3193" i="8"/>
  <c r="AC3186" i="8"/>
  <c r="AC3185" i="8"/>
  <c r="AC3184" i="8"/>
  <c r="AC3183" i="8"/>
  <c r="AC3182" i="8"/>
  <c r="AC3181" i="8"/>
  <c r="AC3180" i="8"/>
  <c r="AC3179" i="8"/>
  <c r="AC3178" i="8"/>
  <c r="AC3177" i="8"/>
  <c r="AC3176" i="8"/>
  <c r="AC3175" i="8"/>
  <c r="AC3174" i="8"/>
  <c r="AC3173" i="8"/>
  <c r="AC3172" i="8"/>
  <c r="AC3171" i="8"/>
  <c r="AC3170" i="8"/>
  <c r="AC3169" i="8"/>
  <c r="AC3168" i="8"/>
  <c r="AC3167" i="8"/>
  <c r="AC3166" i="8"/>
  <c r="AC3165" i="8"/>
  <c r="AC3164" i="8"/>
  <c r="AC3163" i="8"/>
  <c r="AC3162" i="8"/>
  <c r="AC3161" i="8"/>
  <c r="AC3160" i="8"/>
  <c r="AC3159" i="8"/>
  <c r="AC3158" i="8"/>
  <c r="AC3157" i="8"/>
  <c r="AC3156" i="8"/>
  <c r="AC3155" i="8"/>
  <c r="AC3154" i="8"/>
  <c r="AC3153" i="8"/>
  <c r="AC3152" i="8"/>
  <c r="AC3151" i="8"/>
  <c r="AC3150" i="8"/>
  <c r="AC3149" i="8"/>
  <c r="AC3148" i="8"/>
  <c r="AC3147" i="8"/>
  <c r="AC3146" i="8"/>
  <c r="AC3145" i="8"/>
  <c r="AC3144" i="8"/>
  <c r="AC3143" i="8"/>
  <c r="AC3142" i="8"/>
  <c r="AC3141" i="8"/>
  <c r="AC3140" i="8"/>
  <c r="AC3139" i="8"/>
  <c r="AC3138" i="8"/>
  <c r="AC3137" i="8"/>
  <c r="AC3136" i="8"/>
  <c r="AC3135" i="8"/>
  <c r="AC3134" i="8"/>
  <c r="AC3133" i="8"/>
  <c r="AC3132" i="8"/>
  <c r="AC3131" i="8"/>
  <c r="AC3130" i="8"/>
  <c r="AC3129" i="8"/>
  <c r="AC3128" i="8"/>
  <c r="AC3127" i="8"/>
  <c r="AC3126" i="8"/>
  <c r="AC3125" i="8"/>
  <c r="AC3124" i="8"/>
  <c r="AC3123" i="8"/>
  <c r="AC3122" i="8"/>
  <c r="AC3121" i="8"/>
  <c r="AC3120" i="8"/>
  <c r="AC3119" i="8"/>
  <c r="AC3118" i="8"/>
  <c r="AC3117" i="8"/>
  <c r="AC3116" i="8"/>
  <c r="AC3115" i="8"/>
  <c r="AC3114" i="8"/>
  <c r="AC3113" i="8"/>
  <c r="AC3112" i="8"/>
  <c r="AC3111" i="8"/>
  <c r="AC3110" i="8"/>
  <c r="AC3109" i="8"/>
  <c r="AC3108" i="8"/>
  <c r="AC3107" i="8"/>
  <c r="AC3106" i="8"/>
  <c r="AC3105" i="8"/>
  <c r="AC3104" i="8"/>
  <c r="AC3103" i="8"/>
  <c r="AC3102" i="8"/>
  <c r="AC3101" i="8"/>
  <c r="AC3100" i="8"/>
  <c r="AC3099" i="8"/>
  <c r="AC3098" i="8"/>
  <c r="AC3097" i="8"/>
  <c r="AC3096" i="8"/>
  <c r="AC3095" i="8"/>
  <c r="AC3094" i="8"/>
  <c r="AC3093" i="8"/>
  <c r="AC3092" i="8"/>
  <c r="AC3091" i="8"/>
  <c r="AC3090" i="8"/>
  <c r="AC3089" i="8"/>
  <c r="AC3088" i="8"/>
  <c r="AC3087" i="8"/>
  <c r="AC3086" i="8"/>
  <c r="AC3085" i="8"/>
  <c r="AC3084" i="8"/>
  <c r="AC3083" i="8"/>
  <c r="AC3082" i="8"/>
  <c r="AC3081" i="8"/>
  <c r="AC3187" i="8"/>
  <c r="W3186" i="8"/>
  <c r="W3185" i="8"/>
  <c r="W3184" i="8"/>
  <c r="W3183" i="8"/>
  <c r="W3182" i="8"/>
  <c r="W3181" i="8"/>
  <c r="W3180" i="8"/>
  <c r="W3179" i="8"/>
  <c r="W3178" i="8"/>
  <c r="W3177" i="8"/>
  <c r="W3176" i="8"/>
  <c r="W3175" i="8"/>
  <c r="W3174" i="8"/>
  <c r="W3173" i="8"/>
  <c r="W3172" i="8"/>
  <c r="W3171" i="8"/>
  <c r="W3170" i="8"/>
  <c r="W3169" i="8"/>
  <c r="W3168" i="8"/>
  <c r="W3167" i="8"/>
  <c r="W3166" i="8"/>
  <c r="W3165" i="8"/>
  <c r="W3164" i="8"/>
  <c r="W3163" i="8"/>
  <c r="W3162" i="8"/>
  <c r="W3161" i="8"/>
  <c r="W3160" i="8"/>
  <c r="W3159" i="8"/>
  <c r="W3158" i="8"/>
  <c r="W3157" i="8"/>
  <c r="W3156" i="8"/>
  <c r="W3155" i="8"/>
  <c r="W3154" i="8"/>
  <c r="W3153" i="8"/>
  <c r="W3152" i="8"/>
  <c r="W3151" i="8"/>
  <c r="W3150" i="8"/>
  <c r="W3149" i="8"/>
  <c r="W3148" i="8"/>
  <c r="W3147" i="8"/>
  <c r="W3146" i="8"/>
  <c r="W3145" i="8"/>
  <c r="W3144" i="8"/>
  <c r="W3143" i="8"/>
  <c r="W3142" i="8"/>
  <c r="W3141" i="8"/>
  <c r="W3140" i="8"/>
  <c r="W3139" i="8"/>
  <c r="W3138" i="8"/>
  <c r="W3137" i="8"/>
  <c r="W3136" i="8"/>
  <c r="W3135" i="8"/>
  <c r="W3134" i="8"/>
  <c r="W3133" i="8"/>
  <c r="W3132" i="8"/>
  <c r="W3131" i="8"/>
  <c r="W3130" i="8"/>
  <c r="W3129" i="8"/>
  <c r="W3128" i="8"/>
  <c r="W3127" i="8"/>
  <c r="W3126" i="8"/>
  <c r="W3125" i="8"/>
  <c r="W3124" i="8"/>
  <c r="W3123" i="8"/>
  <c r="W3122" i="8"/>
  <c r="W3121" i="8"/>
  <c r="W3120" i="8"/>
  <c r="W3119" i="8"/>
  <c r="W3118" i="8"/>
  <c r="W3117" i="8"/>
  <c r="W3116" i="8"/>
  <c r="W3115" i="8"/>
  <c r="W3114" i="8"/>
  <c r="W3113" i="8"/>
  <c r="W3112" i="8"/>
  <c r="W3111" i="8"/>
  <c r="W3110" i="8"/>
  <c r="W3109" i="8"/>
  <c r="W3108" i="8"/>
  <c r="W3107" i="8"/>
  <c r="W3106" i="8"/>
  <c r="W3105" i="8"/>
  <c r="W3104" i="8"/>
  <c r="W3103" i="8"/>
  <c r="W3102" i="8"/>
  <c r="W3101" i="8"/>
  <c r="W3100" i="8"/>
  <c r="W3099" i="8"/>
  <c r="W3098" i="8"/>
  <c r="W3097" i="8"/>
  <c r="W3096" i="8"/>
  <c r="W3095" i="8"/>
  <c r="W3094" i="8"/>
  <c r="W3093" i="8"/>
  <c r="W3092" i="8"/>
  <c r="W3187" i="8"/>
  <c r="R3191" i="8"/>
  <c r="T3187" i="8"/>
  <c r="T3186" i="8"/>
  <c r="T3185" i="8"/>
  <c r="T3184" i="8"/>
  <c r="T3183" i="8"/>
  <c r="T3182" i="8"/>
  <c r="T3181" i="8"/>
  <c r="T3180" i="8"/>
  <c r="T3179" i="8"/>
  <c r="T3178" i="8"/>
  <c r="T3177" i="8"/>
  <c r="T3176" i="8"/>
  <c r="T3175" i="8"/>
  <c r="T3174" i="8"/>
  <c r="T3173" i="8"/>
  <c r="T3172" i="8"/>
  <c r="T3171" i="8"/>
  <c r="T3170" i="8"/>
  <c r="T3169" i="8"/>
  <c r="T3168" i="8"/>
  <c r="T3167" i="8"/>
  <c r="T3166" i="8"/>
  <c r="T3165" i="8"/>
  <c r="T3164" i="8"/>
  <c r="T3163" i="8"/>
  <c r="T3162" i="8"/>
  <c r="T3161" i="8"/>
  <c r="T3160" i="8"/>
  <c r="T3159" i="8"/>
  <c r="T3158" i="8"/>
  <c r="T3157" i="8"/>
  <c r="T3156" i="8"/>
  <c r="T3155" i="8"/>
  <c r="T3154" i="8"/>
  <c r="T3153" i="8"/>
  <c r="T3152" i="8"/>
  <c r="T3151" i="8"/>
  <c r="T3150" i="8"/>
  <c r="T3149" i="8"/>
  <c r="T3148" i="8"/>
  <c r="T3147" i="8"/>
  <c r="T3146" i="8"/>
  <c r="T3145" i="8"/>
  <c r="T3144" i="8"/>
  <c r="T3143" i="8"/>
  <c r="T3142" i="8"/>
  <c r="T3141" i="8"/>
  <c r="T3140" i="8"/>
  <c r="T3139" i="8"/>
  <c r="T3138" i="8"/>
  <c r="T3137" i="8"/>
  <c r="T3136" i="8"/>
  <c r="T3135" i="8"/>
  <c r="T3134" i="8"/>
  <c r="T3133" i="8"/>
  <c r="T3132" i="8"/>
  <c r="T3131" i="8"/>
  <c r="T3130" i="8"/>
  <c r="T3129" i="8"/>
  <c r="T3128" i="8"/>
  <c r="T3127" i="8"/>
  <c r="T3126" i="8"/>
  <c r="T3125" i="8"/>
  <c r="T3124" i="8"/>
  <c r="T3123" i="8"/>
  <c r="T3122" i="8"/>
  <c r="T3121" i="8"/>
  <c r="T3120" i="8"/>
  <c r="T3119" i="8"/>
  <c r="T3118" i="8"/>
  <c r="T3117" i="8"/>
  <c r="T3116" i="8"/>
  <c r="T3115" i="8"/>
  <c r="T3114" i="8"/>
  <c r="T3113" i="8"/>
  <c r="T3112" i="8"/>
  <c r="T3111" i="8"/>
  <c r="T3110" i="8"/>
  <c r="T3109" i="8"/>
  <c r="T3108" i="8"/>
  <c r="T3107" i="8"/>
  <c r="T3106" i="8"/>
  <c r="T3105" i="8"/>
  <c r="T3104" i="8"/>
  <c r="T3103" i="8"/>
  <c r="T3102" i="8"/>
  <c r="AC3188" i="8"/>
  <c r="R3187" i="8"/>
  <c r="R3186" i="8"/>
  <c r="R3185" i="8"/>
  <c r="R3184" i="8"/>
  <c r="R3183" i="8"/>
  <c r="R3182" i="8"/>
  <c r="R3181" i="8"/>
  <c r="R3180" i="8"/>
  <c r="R3179" i="8"/>
  <c r="R3178" i="8"/>
  <c r="R3177" i="8"/>
  <c r="R3176" i="8"/>
  <c r="R3175" i="8"/>
  <c r="R3174" i="8"/>
  <c r="R3173" i="8"/>
  <c r="R3172" i="8"/>
  <c r="R3171" i="8"/>
  <c r="R3170" i="8"/>
  <c r="R3169" i="8"/>
  <c r="R3168" i="8"/>
  <c r="R3167" i="8"/>
  <c r="R3166" i="8"/>
  <c r="R3165" i="8"/>
  <c r="R3164" i="8"/>
  <c r="R3163" i="8"/>
  <c r="R3162" i="8"/>
  <c r="R3161" i="8"/>
  <c r="R3160" i="8"/>
  <c r="R3159" i="8"/>
  <c r="R3158" i="8"/>
  <c r="R3157" i="8"/>
  <c r="R3156" i="8"/>
  <c r="R3155" i="8"/>
  <c r="R3154" i="8"/>
  <c r="R3153" i="8"/>
  <c r="R3152" i="8"/>
  <c r="R3151" i="8"/>
  <c r="R3150" i="8"/>
  <c r="R3149" i="8"/>
  <c r="R3148" i="8"/>
  <c r="R3147" i="8"/>
  <c r="R3146" i="8"/>
  <c r="R3145" i="8"/>
  <c r="R3144" i="8"/>
  <c r="R3143" i="8"/>
  <c r="R3142" i="8"/>
  <c r="R3141" i="8"/>
  <c r="R3140" i="8"/>
  <c r="R3139" i="8"/>
  <c r="R3138" i="8"/>
  <c r="R3137" i="8"/>
  <c r="R3136" i="8"/>
  <c r="R3135" i="8"/>
  <c r="R3134" i="8"/>
  <c r="R3133" i="8"/>
  <c r="R3132" i="8"/>
  <c r="R3131" i="8"/>
  <c r="R3130" i="8"/>
  <c r="R3129" i="8"/>
  <c r="R3128" i="8"/>
  <c r="R3127" i="8"/>
  <c r="R3126" i="8"/>
  <c r="R3125" i="8"/>
  <c r="R3124" i="8"/>
  <c r="R3123" i="8"/>
  <c r="R3122" i="8"/>
  <c r="R3121" i="8"/>
  <c r="R3120" i="8"/>
  <c r="R3119" i="8"/>
  <c r="R3118" i="8"/>
  <c r="R3117" i="8"/>
  <c r="R3116" i="8"/>
  <c r="R3115" i="8"/>
  <c r="R3114" i="8"/>
  <c r="R3113" i="8"/>
  <c r="R3112" i="8"/>
  <c r="R3111" i="8"/>
  <c r="R3110" i="8"/>
  <c r="R3109" i="8"/>
  <c r="R3108" i="8"/>
  <c r="R3107" i="8"/>
  <c r="R3106" i="8"/>
  <c r="R3105" i="8"/>
  <c r="R3104" i="8"/>
  <c r="R3103" i="8"/>
  <c r="T3094" i="8"/>
  <c r="W3091" i="8"/>
  <c r="T3089" i="8"/>
  <c r="T3080" i="8"/>
  <c r="T3078" i="8"/>
  <c r="T3076" i="8"/>
  <c r="T3074" i="8"/>
  <c r="T3072" i="8"/>
  <c r="T3070" i="8"/>
  <c r="T3068" i="8"/>
  <c r="AC3064" i="8"/>
  <c r="AC3057" i="8"/>
  <c r="AC3056" i="8"/>
  <c r="AC3055" i="8"/>
  <c r="AC3054" i="8"/>
  <c r="AC3053" i="8"/>
  <c r="AC3052" i="8"/>
  <c r="AC3051" i="8"/>
  <c r="AC3050" i="8"/>
  <c r="AC3049" i="8"/>
  <c r="AC3048" i="8"/>
  <c r="AC3047" i="8"/>
  <c r="AC3046" i="8"/>
  <c r="AC3045" i="8"/>
  <c r="AC3044" i="8"/>
  <c r="AC3043" i="8"/>
  <c r="AC3042" i="8"/>
  <c r="AC3041" i="8"/>
  <c r="AC3040" i="8"/>
  <c r="AC3039" i="8"/>
  <c r="AC3038" i="8"/>
  <c r="AC3037" i="8"/>
  <c r="AC3036" i="8"/>
  <c r="AC3035" i="8"/>
  <c r="AC3034" i="8"/>
  <c r="AC3033" i="8"/>
  <c r="AC3032" i="8"/>
  <c r="AC3031" i="8"/>
  <c r="AC3030" i="8"/>
  <c r="AC3029" i="8"/>
  <c r="AC3028" i="8"/>
  <c r="AC3027" i="8"/>
  <c r="AC3026" i="8"/>
  <c r="AC3025" i="8"/>
  <c r="AC3024" i="8"/>
  <c r="AC3023" i="8"/>
  <c r="AC3022" i="8"/>
  <c r="AC3021" i="8"/>
  <c r="AC3020" i="8"/>
  <c r="AC3019" i="8"/>
  <c r="AC3018" i="8"/>
  <c r="AC3017" i="8"/>
  <c r="AC3016" i="8"/>
  <c r="AC3015" i="8"/>
  <c r="AC3014" i="8"/>
  <c r="AC3013" i="8"/>
  <c r="AC3012" i="8"/>
  <c r="AC3011" i="8"/>
  <c r="AC3010" i="8"/>
  <c r="AC3009" i="8"/>
  <c r="AC3008" i="8"/>
  <c r="AC3007" i="8"/>
  <c r="AC3006" i="8"/>
  <c r="AC3005" i="8"/>
  <c r="AC3004" i="8"/>
  <c r="AC3003" i="8"/>
  <c r="AC3002" i="8"/>
  <c r="AC3001" i="8"/>
  <c r="AC3000" i="8"/>
  <c r="AC2999" i="8"/>
  <c r="AC2998" i="8"/>
  <c r="AC2997" i="8"/>
  <c r="AC2996" i="8"/>
  <c r="AC2995" i="8"/>
  <c r="AC2994" i="8"/>
  <c r="AC2993" i="8"/>
  <c r="AC2992" i="8"/>
  <c r="AC2991" i="8"/>
  <c r="AC2990" i="8"/>
  <c r="AC2989" i="8"/>
  <c r="AC2988" i="8"/>
  <c r="AC2987" i="8"/>
  <c r="AC2986" i="8"/>
  <c r="AC2985" i="8"/>
  <c r="AC2984" i="8"/>
  <c r="AC2983" i="8"/>
  <c r="AC2982" i="8"/>
  <c r="AC2981" i="8"/>
  <c r="AC2980" i="8"/>
  <c r="AC2979" i="8"/>
  <c r="AC2978" i="8"/>
  <c r="AC2977" i="8"/>
  <c r="AC2976" i="8"/>
  <c r="AC2975" i="8"/>
  <c r="AC2974" i="8"/>
  <c r="AC2973" i="8"/>
  <c r="AC2972" i="8"/>
  <c r="AC2971" i="8"/>
  <c r="AC2970" i="8"/>
  <c r="AC2969" i="8"/>
  <c r="AC2968" i="8"/>
  <c r="AC2967" i="8"/>
  <c r="AC2966" i="8"/>
  <c r="AC2965" i="8"/>
  <c r="AC2964" i="8"/>
  <c r="AC2963" i="8"/>
  <c r="AC2962" i="8"/>
  <c r="AC2961" i="8"/>
  <c r="AC2960" i="8"/>
  <c r="AC2959" i="8"/>
  <c r="AC2958" i="8"/>
  <c r="AC2957" i="8"/>
  <c r="AC2956" i="8"/>
  <c r="AC2955" i="8"/>
  <c r="AC2954" i="8"/>
  <c r="AC2953" i="8"/>
  <c r="AC2952" i="8"/>
  <c r="AC2951" i="8"/>
  <c r="AC2950" i="8"/>
  <c r="AC2949" i="8"/>
  <c r="AC2948" i="8"/>
  <c r="AC2947" i="8"/>
  <c r="AC2946" i="8"/>
  <c r="AC2945" i="8"/>
  <c r="AC2944" i="8"/>
  <c r="AC2943" i="8"/>
  <c r="AC2942" i="8"/>
  <c r="AC2941" i="8"/>
  <c r="AC2940" i="8"/>
  <c r="AC2939" i="8"/>
  <c r="AC2938" i="8"/>
  <c r="AC2937" i="8"/>
  <c r="AC2936" i="8"/>
  <c r="AC2935" i="8"/>
  <c r="AC2934" i="8"/>
  <c r="AC2933" i="8"/>
  <c r="AC2932" i="8"/>
  <c r="AC2931" i="8"/>
  <c r="AC2930" i="8"/>
  <c r="AC2929" i="8"/>
  <c r="AC2928" i="8"/>
  <c r="T3097" i="8"/>
  <c r="R3094" i="8"/>
  <c r="R3089" i="8"/>
  <c r="W3084" i="8"/>
  <c r="T3082" i="8"/>
  <c r="R3080" i="8"/>
  <c r="R3078" i="8"/>
  <c r="R3076" i="8"/>
  <c r="R3074" i="8"/>
  <c r="R3072" i="8"/>
  <c r="R3070" i="8"/>
  <c r="R3068" i="8"/>
  <c r="T3066" i="8"/>
  <c r="W3064" i="8"/>
  <c r="W3057" i="8"/>
  <c r="W3056" i="8"/>
  <c r="W3055" i="8"/>
  <c r="W3054" i="8"/>
  <c r="W3053" i="8"/>
  <c r="W3052" i="8"/>
  <c r="W3051" i="8"/>
  <c r="W3050" i="8"/>
  <c r="W3049" i="8"/>
  <c r="W3048" i="8"/>
  <c r="W3047" i="8"/>
  <c r="W3046" i="8"/>
  <c r="W3045" i="8"/>
  <c r="W3044" i="8"/>
  <c r="W3043" i="8"/>
  <c r="W3042" i="8"/>
  <c r="W3041" i="8"/>
  <c r="W3040" i="8"/>
  <c r="W3039" i="8"/>
  <c r="W3038" i="8"/>
  <c r="W3037" i="8"/>
  <c r="W3036" i="8"/>
  <c r="W3035" i="8"/>
  <c r="W3034" i="8"/>
  <c r="W3033" i="8"/>
  <c r="W3032" i="8"/>
  <c r="W3031" i="8"/>
  <c r="W3030" i="8"/>
  <c r="W3029" i="8"/>
  <c r="W3028" i="8"/>
  <c r="W3027" i="8"/>
  <c r="W3026" i="8"/>
  <c r="W3025" i="8"/>
  <c r="W3024" i="8"/>
  <c r="W3023" i="8"/>
  <c r="W3022" i="8"/>
  <c r="W3021" i="8"/>
  <c r="W3020" i="8"/>
  <c r="W3019" i="8"/>
  <c r="W3018" i="8"/>
  <c r="W3017" i="8"/>
  <c r="W3016" i="8"/>
  <c r="W3015" i="8"/>
  <c r="W3014" i="8"/>
  <c r="W3013" i="8"/>
  <c r="W3012" i="8"/>
  <c r="W3011" i="8"/>
  <c r="W3010" i="8"/>
  <c r="W3009" i="8"/>
  <c r="W3008" i="8"/>
  <c r="W3007" i="8"/>
  <c r="W3006" i="8"/>
  <c r="W3005" i="8"/>
  <c r="W3004" i="8"/>
  <c r="W3003" i="8"/>
  <c r="W3002" i="8"/>
  <c r="W3001" i="8"/>
  <c r="W3000" i="8"/>
  <c r="W2999" i="8"/>
  <c r="W2998" i="8"/>
  <c r="W2997" i="8"/>
  <c r="W2996" i="8"/>
  <c r="W2995" i="8"/>
  <c r="W2994" i="8"/>
  <c r="W2993" i="8"/>
  <c r="W2992" i="8"/>
  <c r="W2991" i="8"/>
  <c r="W2990" i="8"/>
  <c r="W2989" i="8"/>
  <c r="W2988" i="8"/>
  <c r="W2987" i="8"/>
  <c r="W2986" i="8"/>
  <c r="W2985" i="8"/>
  <c r="W2984" i="8"/>
  <c r="W2983" i="8"/>
  <c r="W2982" i="8"/>
  <c r="W2981" i="8"/>
  <c r="W2980" i="8"/>
  <c r="W2979" i="8"/>
  <c r="W2978" i="8"/>
  <c r="W2977" i="8"/>
  <c r="W2976" i="8"/>
  <c r="W2975" i="8"/>
  <c r="W2974" i="8"/>
  <c r="W2973" i="8"/>
  <c r="W2972" i="8"/>
  <c r="W2971" i="8"/>
  <c r="W2970" i="8"/>
  <c r="W2969" i="8"/>
  <c r="W2968" i="8"/>
  <c r="W2967" i="8"/>
  <c r="W2966" i="8"/>
  <c r="W2965" i="8"/>
  <c r="W2964" i="8"/>
  <c r="W2963" i="8"/>
  <c r="W2962" i="8"/>
  <c r="W2961" i="8"/>
  <c r="W2960" i="8"/>
  <c r="W2959" i="8"/>
  <c r="W2958" i="8"/>
  <c r="W2957" i="8"/>
  <c r="W2956" i="8"/>
  <c r="W2955" i="8"/>
  <c r="W2954" i="8"/>
  <c r="W2953" i="8"/>
  <c r="W2952" i="8"/>
  <c r="W2951" i="8"/>
  <c r="W2950" i="8"/>
  <c r="W2949" i="8"/>
  <c r="W2948" i="8"/>
  <c r="W2947" i="8"/>
  <c r="W2946" i="8"/>
  <c r="W2945" i="8"/>
  <c r="W2944" i="8"/>
  <c r="W2943" i="8"/>
  <c r="W2942" i="8"/>
  <c r="W2941" i="8"/>
  <c r="W2940" i="8"/>
  <c r="W2939" i="8"/>
  <c r="W2938" i="8"/>
  <c r="W2937" i="8"/>
  <c r="W2936" i="8"/>
  <c r="W2935" i="8"/>
  <c r="W2934" i="8"/>
  <c r="W2933" i="8"/>
  <c r="W2932" i="8"/>
  <c r="W2931" i="8"/>
  <c r="W2930" i="8"/>
  <c r="W2929" i="8"/>
  <c r="W2928" i="8"/>
  <c r="T3100" i="8"/>
  <c r="R3097" i="8"/>
  <c r="T3091" i="8"/>
  <c r="R3082" i="8"/>
  <c r="R3066" i="8"/>
  <c r="AC3062" i="8"/>
  <c r="AC3058" i="8"/>
  <c r="T3357" i="8"/>
  <c r="R3100" i="8"/>
  <c r="R3091" i="8"/>
  <c r="W3086" i="8"/>
  <c r="T3084" i="8"/>
  <c r="T3064" i="8"/>
  <c r="W3062" i="8"/>
  <c r="W3058" i="8"/>
  <c r="T3057" i="8"/>
  <c r="T3056" i="8"/>
  <c r="T3055" i="8"/>
  <c r="T3054" i="8"/>
  <c r="T3053" i="8"/>
  <c r="T3052" i="8"/>
  <c r="T3051" i="8"/>
  <c r="T3050" i="8"/>
  <c r="T3049" i="8"/>
  <c r="T3048" i="8"/>
  <c r="T3047" i="8"/>
  <c r="T3046" i="8"/>
  <c r="T3045" i="8"/>
  <c r="T3044" i="8"/>
  <c r="T3043" i="8"/>
  <c r="T3042" i="8"/>
  <c r="T3041" i="8"/>
  <c r="T3040" i="8"/>
  <c r="T3039" i="8"/>
  <c r="T3038" i="8"/>
  <c r="T3037" i="8"/>
  <c r="T3036" i="8"/>
  <c r="T3035" i="8"/>
  <c r="T3034" i="8"/>
  <c r="T3033" i="8"/>
  <c r="T3032" i="8"/>
  <c r="T3031" i="8"/>
  <c r="T3030" i="8"/>
  <c r="T3029" i="8"/>
  <c r="T3028" i="8"/>
  <c r="T3027" i="8"/>
  <c r="T3026" i="8"/>
  <c r="T3025" i="8"/>
  <c r="T3024" i="8"/>
  <c r="T3023" i="8"/>
  <c r="T3022" i="8"/>
  <c r="T3021" i="8"/>
  <c r="T3020" i="8"/>
  <c r="T3019" i="8"/>
  <c r="T3018" i="8"/>
  <c r="T3017" i="8"/>
  <c r="T3016" i="8"/>
  <c r="T3015" i="8"/>
  <c r="T3014" i="8"/>
  <c r="T3013" i="8"/>
  <c r="T3012" i="8"/>
  <c r="T3011" i="8"/>
  <c r="T3010" i="8"/>
  <c r="T3009" i="8"/>
  <c r="T3008" i="8"/>
  <c r="T3007" i="8"/>
  <c r="T3006" i="8"/>
  <c r="T3005" i="8"/>
  <c r="T3004" i="8"/>
  <c r="T3003" i="8"/>
  <c r="T3002" i="8"/>
  <c r="T3001" i="8"/>
  <c r="T3000" i="8"/>
  <c r="T2999" i="8"/>
  <c r="T2998" i="8"/>
  <c r="T2997" i="8"/>
  <c r="T2996" i="8"/>
  <c r="T2995" i="8"/>
  <c r="T2994" i="8"/>
  <c r="T2993" i="8"/>
  <c r="T2992" i="8"/>
  <c r="T2991" i="8"/>
  <c r="T2990" i="8"/>
  <c r="T2989" i="8"/>
  <c r="T2988" i="8"/>
  <c r="T2987" i="8"/>
  <c r="T2986" i="8"/>
  <c r="T2985" i="8"/>
  <c r="T2984" i="8"/>
  <c r="T2983" i="8"/>
  <c r="T2982" i="8"/>
  <c r="T2981" i="8"/>
  <c r="T2980" i="8"/>
  <c r="T2979" i="8"/>
  <c r="T2978" i="8"/>
  <c r="T2977" i="8"/>
  <c r="T2976" i="8"/>
  <c r="T2975" i="8"/>
  <c r="T2974" i="8"/>
  <c r="T2973" i="8"/>
  <c r="T2972" i="8"/>
  <c r="T2971" i="8"/>
  <c r="T2970" i="8"/>
  <c r="T2969" i="8"/>
  <c r="T2968" i="8"/>
  <c r="T2967" i="8"/>
  <c r="T2966" i="8"/>
  <c r="T2965" i="8"/>
  <c r="T2964" i="8"/>
  <c r="T2963" i="8"/>
  <c r="T2962" i="8"/>
  <c r="T2961" i="8"/>
  <c r="T2960" i="8"/>
  <c r="T2959" i="8"/>
  <c r="T2958" i="8"/>
  <c r="T2957" i="8"/>
  <c r="T2956" i="8"/>
  <c r="T2955" i="8"/>
  <c r="T2954" i="8"/>
  <c r="T2953" i="8"/>
  <c r="T2952" i="8"/>
  <c r="T2951" i="8"/>
  <c r="T2950" i="8"/>
  <c r="T2949" i="8"/>
  <c r="T2948" i="8"/>
  <c r="T2947" i="8"/>
  <c r="T2946" i="8"/>
  <c r="T2945" i="8"/>
  <c r="T2944" i="8"/>
  <c r="T2943" i="8"/>
  <c r="T2942" i="8"/>
  <c r="T2941" i="8"/>
  <c r="T2940" i="8"/>
  <c r="T2939" i="8"/>
  <c r="T2938" i="8"/>
  <c r="T2937" i="8"/>
  <c r="T2936" i="8"/>
  <c r="T2935" i="8"/>
  <c r="T2934" i="8"/>
  <c r="T2933" i="8"/>
  <c r="T2932" i="8"/>
  <c r="T2931" i="8"/>
  <c r="T2930" i="8"/>
  <c r="T2929" i="8"/>
  <c r="R3084" i="8"/>
  <c r="R3064" i="8"/>
  <c r="AC3059" i="8"/>
  <c r="R3057" i="8"/>
  <c r="R3056" i="8"/>
  <c r="R3055" i="8"/>
  <c r="R3054" i="8"/>
  <c r="R3053" i="8"/>
  <c r="R3052" i="8"/>
  <c r="R3051" i="8"/>
  <c r="R3050" i="8"/>
  <c r="R3049" i="8"/>
  <c r="R3048" i="8"/>
  <c r="R3047" i="8"/>
  <c r="R3046" i="8"/>
  <c r="R3045" i="8"/>
  <c r="R3044" i="8"/>
  <c r="R3043" i="8"/>
  <c r="R3042" i="8"/>
  <c r="R3041" i="8"/>
  <c r="R3040" i="8"/>
  <c r="R3039" i="8"/>
  <c r="R3038" i="8"/>
  <c r="R3037" i="8"/>
  <c r="R3036" i="8"/>
  <c r="R3035" i="8"/>
  <c r="R3034" i="8"/>
  <c r="R3033" i="8"/>
  <c r="R3032" i="8"/>
  <c r="R3031" i="8"/>
  <c r="R3030" i="8"/>
  <c r="R3029" i="8"/>
  <c r="R3028" i="8"/>
  <c r="R3027" i="8"/>
  <c r="R3026" i="8"/>
  <c r="R3025" i="8"/>
  <c r="R3024" i="8"/>
  <c r="R3023" i="8"/>
  <c r="R3022" i="8"/>
  <c r="R3021" i="8"/>
  <c r="R3020" i="8"/>
  <c r="R3019" i="8"/>
  <c r="R3018" i="8"/>
  <c r="R3017" i="8"/>
  <c r="R3016" i="8"/>
  <c r="R3015" i="8"/>
  <c r="R3014" i="8"/>
  <c r="R3013" i="8"/>
  <c r="R3012" i="8"/>
  <c r="R3011" i="8"/>
  <c r="R3010" i="8"/>
  <c r="R3009" i="8"/>
  <c r="R3008" i="8"/>
  <c r="R3007" i="8"/>
  <c r="R3006" i="8"/>
  <c r="R3005" i="8"/>
  <c r="R3004" i="8"/>
  <c r="R3003" i="8"/>
  <c r="R3002" i="8"/>
  <c r="R3001" i="8"/>
  <c r="R3000" i="8"/>
  <c r="R2999" i="8"/>
  <c r="R2998" i="8"/>
  <c r="R2997" i="8"/>
  <c r="R2996" i="8"/>
  <c r="R2995" i="8"/>
  <c r="R2994" i="8"/>
  <c r="R2993" i="8"/>
  <c r="R2992" i="8"/>
  <c r="R2991" i="8"/>
  <c r="R2990" i="8"/>
  <c r="R2989" i="8"/>
  <c r="R2988" i="8"/>
  <c r="R2987" i="8"/>
  <c r="R2986" i="8"/>
  <c r="R2985" i="8"/>
  <c r="R2984" i="8"/>
  <c r="R2983" i="8"/>
  <c r="R2982" i="8"/>
  <c r="R2981" i="8"/>
  <c r="R2980" i="8"/>
  <c r="R2979" i="8"/>
  <c r="R2978" i="8"/>
  <c r="R2977" i="8"/>
  <c r="R2976" i="8"/>
  <c r="R2975" i="8"/>
  <c r="R2974" i="8"/>
  <c r="R2973" i="8"/>
  <c r="R2972" i="8"/>
  <c r="R2971" i="8"/>
  <c r="R2970" i="8"/>
  <c r="R2969" i="8"/>
  <c r="R2968" i="8"/>
  <c r="R2967" i="8"/>
  <c r="R2966" i="8"/>
  <c r="R2965" i="8"/>
  <c r="R2964" i="8"/>
  <c r="R2963" i="8"/>
  <c r="R2962" i="8"/>
  <c r="R2961" i="8"/>
  <c r="R2960" i="8"/>
  <c r="R2959" i="8"/>
  <c r="R2958" i="8"/>
  <c r="R2957" i="8"/>
  <c r="R2956" i="8"/>
  <c r="R2955" i="8"/>
  <c r="R2954" i="8"/>
  <c r="R2953" i="8"/>
  <c r="R2952" i="8"/>
  <c r="R2951" i="8"/>
  <c r="R2950" i="8"/>
  <c r="R2949" i="8"/>
  <c r="R2948" i="8"/>
  <c r="R2947" i="8"/>
  <c r="T3093" i="8"/>
  <c r="W3088" i="8"/>
  <c r="T3086" i="8"/>
  <c r="AC3079" i="8"/>
  <c r="AC3077" i="8"/>
  <c r="AC3075" i="8"/>
  <c r="AC3073" i="8"/>
  <c r="AC3071" i="8"/>
  <c r="AC3069" i="8"/>
  <c r="AC3067" i="8"/>
  <c r="T3062" i="8"/>
  <c r="W3059" i="8"/>
  <c r="T3058" i="8"/>
  <c r="T3096" i="8"/>
  <c r="R3093" i="8"/>
  <c r="R3086" i="8"/>
  <c r="W3081" i="8"/>
  <c r="W3079" i="8"/>
  <c r="W3077" i="8"/>
  <c r="W3075" i="8"/>
  <c r="W3073" i="8"/>
  <c r="W3071" i="8"/>
  <c r="W3069" i="8"/>
  <c r="W3067" i="8"/>
  <c r="R3062" i="8"/>
  <c r="AC3060" i="8"/>
  <c r="R3058" i="8"/>
  <c r="T3099" i="8"/>
  <c r="R3096" i="8"/>
  <c r="W3090" i="8"/>
  <c r="T3088" i="8"/>
  <c r="AC3065" i="8"/>
  <c r="W3060" i="8"/>
  <c r="T3059" i="8"/>
  <c r="R3099" i="8"/>
  <c r="R3088" i="8"/>
  <c r="W3083" i="8"/>
  <c r="T3081" i="8"/>
  <c r="T3079" i="8"/>
  <c r="T3077" i="8"/>
  <c r="T3075" i="8"/>
  <c r="T3073" i="8"/>
  <c r="T3071" i="8"/>
  <c r="T3069" i="8"/>
  <c r="T3067" i="8"/>
  <c r="W3065" i="8"/>
  <c r="R3059" i="8"/>
  <c r="R3102" i="8"/>
  <c r="T3090" i="8"/>
  <c r="R3081" i="8"/>
  <c r="R3079" i="8"/>
  <c r="R3077" i="8"/>
  <c r="R3075" i="8"/>
  <c r="R3073" i="8"/>
  <c r="R3071" i="8"/>
  <c r="R3069" i="8"/>
  <c r="R3067" i="8"/>
  <c r="AC3063" i="8"/>
  <c r="T3060" i="8"/>
  <c r="R3090" i="8"/>
  <c r="W3085" i="8"/>
  <c r="T3083" i="8"/>
  <c r="T3065" i="8"/>
  <c r="W3063" i="8"/>
  <c r="R3060" i="8"/>
  <c r="T3095" i="8"/>
  <c r="T3092" i="8"/>
  <c r="R3083" i="8"/>
  <c r="R3065" i="8"/>
  <c r="AC3061" i="8"/>
  <c r="T3098" i="8"/>
  <c r="R3095" i="8"/>
  <c r="R3092" i="8"/>
  <c r="W3087" i="8"/>
  <c r="T3085" i="8"/>
  <c r="T3063" i="8"/>
  <c r="W3061" i="8"/>
  <c r="W3188" i="8"/>
  <c r="T3101" i="8"/>
  <c r="R3098" i="8"/>
  <c r="R3085" i="8"/>
  <c r="AC3080" i="8"/>
  <c r="AC3078" i="8"/>
  <c r="AC3076" i="8"/>
  <c r="AC3074" i="8"/>
  <c r="AC3072" i="8"/>
  <c r="AC3070" i="8"/>
  <c r="AC3068" i="8"/>
  <c r="R3063" i="8"/>
  <c r="R2944" i="8"/>
  <c r="R2936" i="8"/>
  <c r="T2928" i="8"/>
  <c r="W3078" i="8"/>
  <c r="R2928" i="8"/>
  <c r="R2939" i="8"/>
  <c r="R2931" i="8"/>
  <c r="W3076" i="8"/>
  <c r="T3061" i="8"/>
  <c r="R3061" i="8"/>
  <c r="R2942" i="8"/>
  <c r="R2934" i="8"/>
  <c r="W3074" i="8"/>
  <c r="R2945" i="8"/>
  <c r="R2937" i="8"/>
  <c r="R2929" i="8"/>
  <c r="AC2924" i="8"/>
  <c r="AC2923" i="8"/>
  <c r="AC2922" i="8"/>
  <c r="AC2921" i="8"/>
  <c r="AC2920" i="8"/>
  <c r="AC2919" i="8"/>
  <c r="AC2918" i="8"/>
  <c r="AC2917" i="8"/>
  <c r="AC2916" i="8"/>
  <c r="AC2915" i="8"/>
  <c r="AC2914" i="8"/>
  <c r="AC2913" i="8"/>
  <c r="AC2912" i="8"/>
  <c r="AC2911" i="8"/>
  <c r="AC2910" i="8"/>
  <c r="AC2909" i="8"/>
  <c r="AC2908" i="8"/>
  <c r="AC2907" i="8"/>
  <c r="AC2906" i="8"/>
  <c r="AC2905" i="8"/>
  <c r="AC2904" i="8"/>
  <c r="AC2903" i="8"/>
  <c r="AC2902" i="8"/>
  <c r="AC2901" i="8"/>
  <c r="AC2900" i="8"/>
  <c r="AC2899" i="8"/>
  <c r="AC2898" i="8"/>
  <c r="AC2897" i="8"/>
  <c r="AC2896" i="8"/>
  <c r="AC2895" i="8"/>
  <c r="AC2894" i="8"/>
  <c r="AC2893" i="8"/>
  <c r="AC2892" i="8"/>
  <c r="AC2891" i="8"/>
  <c r="AC2890" i="8"/>
  <c r="AC2889" i="8"/>
  <c r="AC2888" i="8"/>
  <c r="AC2887" i="8"/>
  <c r="AC2886" i="8"/>
  <c r="AC2885" i="8"/>
  <c r="AC2884" i="8"/>
  <c r="AC2883" i="8"/>
  <c r="AC2882" i="8"/>
  <c r="AC2881" i="8"/>
  <c r="AC2880" i="8"/>
  <c r="AC2879" i="8"/>
  <c r="AC2878" i="8"/>
  <c r="AC2877" i="8"/>
  <c r="AC2876" i="8"/>
  <c r="AC2875" i="8"/>
  <c r="AC2874" i="8"/>
  <c r="AC2873" i="8"/>
  <c r="AC2872" i="8"/>
  <c r="AC2871" i="8"/>
  <c r="AC2870" i="8"/>
  <c r="AC2869" i="8"/>
  <c r="AC2868" i="8"/>
  <c r="AC2867" i="8"/>
  <c r="AC2866" i="8"/>
  <c r="AC2865" i="8"/>
  <c r="AC2864" i="8"/>
  <c r="AC2863" i="8"/>
  <c r="AC2862" i="8"/>
  <c r="AC2861" i="8"/>
  <c r="AC2860" i="8"/>
  <c r="AC2859" i="8"/>
  <c r="AC2858" i="8"/>
  <c r="AC2857" i="8"/>
  <c r="AC2856" i="8"/>
  <c r="AC2855" i="8"/>
  <c r="AC2854" i="8"/>
  <c r="AC2853" i="8"/>
  <c r="AC2852" i="8"/>
  <c r="AC2851" i="8"/>
  <c r="AC2850" i="8"/>
  <c r="AC2849" i="8"/>
  <c r="AC2848" i="8"/>
  <c r="AC2847" i="8"/>
  <c r="AC2846" i="8"/>
  <c r="AC2845" i="8"/>
  <c r="AC2844" i="8"/>
  <c r="AC2843" i="8"/>
  <c r="AC2842" i="8"/>
  <c r="AC2841" i="8"/>
  <c r="AC2840" i="8"/>
  <c r="AC2839" i="8"/>
  <c r="AC2838" i="8"/>
  <c r="AC2837" i="8"/>
  <c r="AC2836" i="8"/>
  <c r="AC2835" i="8"/>
  <c r="AC2834" i="8"/>
  <c r="AC2833" i="8"/>
  <c r="AC2832" i="8"/>
  <c r="AC2831" i="8"/>
  <c r="AC2830" i="8"/>
  <c r="AC2829" i="8"/>
  <c r="AC2828" i="8"/>
  <c r="AC2827" i="8"/>
  <c r="AC2826" i="8"/>
  <c r="AC2825" i="8"/>
  <c r="AC2824" i="8"/>
  <c r="AC2823" i="8"/>
  <c r="AC2822" i="8"/>
  <c r="AC2821" i="8"/>
  <c r="AC2820" i="8"/>
  <c r="AC2819" i="8"/>
  <c r="AC2818" i="8"/>
  <c r="AC2817" i="8"/>
  <c r="AC2816" i="8"/>
  <c r="AC2815" i="8"/>
  <c r="AC2814" i="8"/>
  <c r="AC2813" i="8"/>
  <c r="AC2812" i="8"/>
  <c r="AC2811" i="8"/>
  <c r="AC2810" i="8"/>
  <c r="AC2809" i="8"/>
  <c r="AC2808" i="8"/>
  <c r="AC2807" i="8"/>
  <c r="AC2806" i="8"/>
  <c r="AC2805" i="8"/>
  <c r="AC2804" i="8"/>
  <c r="AC2803" i="8"/>
  <c r="AC2802" i="8"/>
  <c r="AC2801" i="8"/>
  <c r="AC2800" i="8"/>
  <c r="AC2799" i="8"/>
  <c r="AC2798" i="8"/>
  <c r="AC2797" i="8"/>
  <c r="W3089" i="8"/>
  <c r="W3072" i="8"/>
  <c r="W2924" i="8"/>
  <c r="W2923" i="8"/>
  <c r="W2922" i="8"/>
  <c r="W2921" i="8"/>
  <c r="W2920" i="8"/>
  <c r="W2919" i="8"/>
  <c r="W2918" i="8"/>
  <c r="W2917" i="8"/>
  <c r="W2916" i="8"/>
  <c r="W2915" i="8"/>
  <c r="W2914" i="8"/>
  <c r="W2913" i="8"/>
  <c r="W2912" i="8"/>
  <c r="W2911" i="8"/>
  <c r="W2910" i="8"/>
  <c r="W2909" i="8"/>
  <c r="W2908" i="8"/>
  <c r="W2907" i="8"/>
  <c r="W2906" i="8"/>
  <c r="W2905" i="8"/>
  <c r="W2904" i="8"/>
  <c r="W2903" i="8"/>
  <c r="W2902" i="8"/>
  <c r="W2901" i="8"/>
  <c r="W2900" i="8"/>
  <c r="W2899" i="8"/>
  <c r="W2898" i="8"/>
  <c r="W2897" i="8"/>
  <c r="W2896" i="8"/>
  <c r="W2895" i="8"/>
  <c r="W2894" i="8"/>
  <c r="W2893" i="8"/>
  <c r="W2892" i="8"/>
  <c r="W2891" i="8"/>
  <c r="W2890" i="8"/>
  <c r="W2889" i="8"/>
  <c r="W2888" i="8"/>
  <c r="W2887" i="8"/>
  <c r="W2886" i="8"/>
  <c r="W2885" i="8"/>
  <c r="W2884" i="8"/>
  <c r="W2883" i="8"/>
  <c r="W2882" i="8"/>
  <c r="W2881" i="8"/>
  <c r="W2880" i="8"/>
  <c r="W2879" i="8"/>
  <c r="W2878" i="8"/>
  <c r="W2877" i="8"/>
  <c r="W2876" i="8"/>
  <c r="W2875" i="8"/>
  <c r="W2874" i="8"/>
  <c r="W2873" i="8"/>
  <c r="W2872" i="8"/>
  <c r="W2871" i="8"/>
  <c r="W2870" i="8"/>
  <c r="W2869" i="8"/>
  <c r="W2868" i="8"/>
  <c r="W2867" i="8"/>
  <c r="W2866" i="8"/>
  <c r="W2865" i="8"/>
  <c r="W2864" i="8"/>
  <c r="W2863" i="8"/>
  <c r="W2862" i="8"/>
  <c r="W2861" i="8"/>
  <c r="W2860" i="8"/>
  <c r="W2859" i="8"/>
  <c r="W2858" i="8"/>
  <c r="W2857" i="8"/>
  <c r="W2856" i="8"/>
  <c r="W2855" i="8"/>
  <c r="W2854" i="8"/>
  <c r="W2853" i="8"/>
  <c r="W2852" i="8"/>
  <c r="W2851" i="8"/>
  <c r="W2850" i="8"/>
  <c r="W2849" i="8"/>
  <c r="W2848" i="8"/>
  <c r="W2847" i="8"/>
  <c r="W2846" i="8"/>
  <c r="W2845" i="8"/>
  <c r="W2844" i="8"/>
  <c r="W2843" i="8"/>
  <c r="W2842" i="8"/>
  <c r="W2841" i="8"/>
  <c r="W2840" i="8"/>
  <c r="W2839" i="8"/>
  <c r="W2838" i="8"/>
  <c r="W2837" i="8"/>
  <c r="W2836" i="8"/>
  <c r="W2835" i="8"/>
  <c r="W2834" i="8"/>
  <c r="W2833" i="8"/>
  <c r="W2832" i="8"/>
  <c r="W2831" i="8"/>
  <c r="W2830" i="8"/>
  <c r="W2829" i="8"/>
  <c r="W2828" i="8"/>
  <c r="W2827" i="8"/>
  <c r="W2826" i="8"/>
  <c r="W2825" i="8"/>
  <c r="W2824" i="8"/>
  <c r="W2823" i="8"/>
  <c r="W2822" i="8"/>
  <c r="W2821" i="8"/>
  <c r="W2820" i="8"/>
  <c r="W2819" i="8"/>
  <c r="W2818" i="8"/>
  <c r="W2817" i="8"/>
  <c r="W2816" i="8"/>
  <c r="W2815" i="8"/>
  <c r="W2814" i="8"/>
  <c r="W2813" i="8"/>
  <c r="W2812" i="8"/>
  <c r="W2811" i="8"/>
  <c r="W2810" i="8"/>
  <c r="W2809" i="8"/>
  <c r="W2808" i="8"/>
  <c r="W2807" i="8"/>
  <c r="W2806" i="8"/>
  <c r="W2805" i="8"/>
  <c r="W2804" i="8"/>
  <c r="W2803" i="8"/>
  <c r="W2802" i="8"/>
  <c r="W2801" i="8"/>
  <c r="W2800" i="8"/>
  <c r="W2799" i="8"/>
  <c r="W2798" i="8"/>
  <c r="W2797" i="8"/>
  <c r="R2940" i="8"/>
  <c r="R2932" i="8"/>
  <c r="AC2925" i="8"/>
  <c r="T3188" i="8"/>
  <c r="T3087" i="8"/>
  <c r="W3070" i="8"/>
  <c r="W2925" i="8"/>
  <c r="T2924" i="8"/>
  <c r="T2923" i="8"/>
  <c r="T2922" i="8"/>
  <c r="T2921" i="8"/>
  <c r="T2920" i="8"/>
  <c r="T2919" i="8"/>
  <c r="T2918" i="8"/>
  <c r="T2917" i="8"/>
  <c r="T2916" i="8"/>
  <c r="T2915" i="8"/>
  <c r="T2914" i="8"/>
  <c r="T2913" i="8"/>
  <c r="T2912" i="8"/>
  <c r="T2911" i="8"/>
  <c r="T2910" i="8"/>
  <c r="T2909" i="8"/>
  <c r="T2908" i="8"/>
  <c r="T2907" i="8"/>
  <c r="T2906" i="8"/>
  <c r="T2905" i="8"/>
  <c r="T2904" i="8"/>
  <c r="T2903" i="8"/>
  <c r="T2902" i="8"/>
  <c r="T2901" i="8"/>
  <c r="T2900" i="8"/>
  <c r="T2899" i="8"/>
  <c r="T2898" i="8"/>
  <c r="T2897" i="8"/>
  <c r="T2896" i="8"/>
  <c r="T2895" i="8"/>
  <c r="T2894" i="8"/>
  <c r="T2893" i="8"/>
  <c r="T2892" i="8"/>
  <c r="T2891" i="8"/>
  <c r="T2890" i="8"/>
  <c r="T2889" i="8"/>
  <c r="T2888" i="8"/>
  <c r="T2887" i="8"/>
  <c r="T2886" i="8"/>
  <c r="T2885" i="8"/>
  <c r="T2884" i="8"/>
  <c r="T2883" i="8"/>
  <c r="T2882" i="8"/>
  <c r="T2881" i="8"/>
  <c r="T2880" i="8"/>
  <c r="T2879" i="8"/>
  <c r="T2878" i="8"/>
  <c r="T2877" i="8"/>
  <c r="T2876" i="8"/>
  <c r="T2875" i="8"/>
  <c r="T2874" i="8"/>
  <c r="T2873" i="8"/>
  <c r="T2872" i="8"/>
  <c r="T2871" i="8"/>
  <c r="T2870" i="8"/>
  <c r="T2869" i="8"/>
  <c r="T2868" i="8"/>
  <c r="T2867" i="8"/>
  <c r="T2866" i="8"/>
  <c r="T2865" i="8"/>
  <c r="T2864" i="8"/>
  <c r="T2863" i="8"/>
  <c r="T2862" i="8"/>
  <c r="T2861" i="8"/>
  <c r="T2860" i="8"/>
  <c r="T2859" i="8"/>
  <c r="T2858" i="8"/>
  <c r="T2857" i="8"/>
  <c r="T2856" i="8"/>
  <c r="T2855" i="8"/>
  <c r="T2854" i="8"/>
  <c r="T2853" i="8"/>
  <c r="T2852" i="8"/>
  <c r="T2851" i="8"/>
  <c r="T2850" i="8"/>
  <c r="T2849" i="8"/>
  <c r="T2848" i="8"/>
  <c r="T2847" i="8"/>
  <c r="T2846" i="8"/>
  <c r="T2845" i="8"/>
  <c r="T2844" i="8"/>
  <c r="T2843" i="8"/>
  <c r="T2842" i="8"/>
  <c r="T2841" i="8"/>
  <c r="T2840" i="8"/>
  <c r="T2839" i="8"/>
  <c r="T2838" i="8"/>
  <c r="T2837" i="8"/>
  <c r="T2836" i="8"/>
  <c r="T2835" i="8"/>
  <c r="T2834" i="8"/>
  <c r="T2833" i="8"/>
  <c r="R3087" i="8"/>
  <c r="R2943" i="8"/>
  <c r="U2943" i="8" s="1"/>
  <c r="R2935" i="8"/>
  <c r="AC2926" i="8"/>
  <c r="T2925" i="8"/>
  <c r="R2924" i="8"/>
  <c r="R2923" i="8"/>
  <c r="R2922" i="8"/>
  <c r="R2921" i="8"/>
  <c r="R2920" i="8"/>
  <c r="R2919" i="8"/>
  <c r="R2918" i="8"/>
  <c r="R2917" i="8"/>
  <c r="R2916" i="8"/>
  <c r="R2915" i="8"/>
  <c r="R2914" i="8"/>
  <c r="R2913" i="8"/>
  <c r="R2912" i="8"/>
  <c r="R2911" i="8"/>
  <c r="R2910" i="8"/>
  <c r="R2909" i="8"/>
  <c r="R2908" i="8"/>
  <c r="R2907" i="8"/>
  <c r="R2906" i="8"/>
  <c r="R2905" i="8"/>
  <c r="R2904" i="8"/>
  <c r="R2903" i="8"/>
  <c r="R2902" i="8"/>
  <c r="R2901" i="8"/>
  <c r="R2900" i="8"/>
  <c r="R2899" i="8"/>
  <c r="R2898" i="8"/>
  <c r="R2897" i="8"/>
  <c r="R2896" i="8"/>
  <c r="R2895" i="8"/>
  <c r="R2894" i="8"/>
  <c r="R2893" i="8"/>
  <c r="R2892" i="8"/>
  <c r="R2891" i="8"/>
  <c r="R2890" i="8"/>
  <c r="R2889" i="8"/>
  <c r="R2888" i="8"/>
  <c r="R2887" i="8"/>
  <c r="R2886" i="8"/>
  <c r="R2885" i="8"/>
  <c r="R2884" i="8"/>
  <c r="R2883" i="8"/>
  <c r="R2882" i="8"/>
  <c r="R2881" i="8"/>
  <c r="R2880" i="8"/>
  <c r="R2879" i="8"/>
  <c r="R2878" i="8"/>
  <c r="R2877" i="8"/>
  <c r="R2876" i="8"/>
  <c r="R2875" i="8"/>
  <c r="R2874" i="8"/>
  <c r="R2873" i="8"/>
  <c r="R2872" i="8"/>
  <c r="R2871" i="8"/>
  <c r="R2870" i="8"/>
  <c r="R2869" i="8"/>
  <c r="R2868" i="8"/>
  <c r="R2867" i="8"/>
  <c r="R2866" i="8"/>
  <c r="R2865" i="8"/>
  <c r="R2864" i="8"/>
  <c r="R2863" i="8"/>
  <c r="R2862" i="8"/>
  <c r="R2861" i="8"/>
  <c r="R2860" i="8"/>
  <c r="R2859" i="8"/>
  <c r="R2858" i="8"/>
  <c r="R2857" i="8"/>
  <c r="R2856" i="8"/>
  <c r="R2855" i="8"/>
  <c r="R2854" i="8"/>
  <c r="R2853" i="8"/>
  <c r="R2852" i="8"/>
  <c r="R2851" i="8"/>
  <c r="R2850" i="8"/>
  <c r="R2849" i="8"/>
  <c r="R2848" i="8"/>
  <c r="R2847" i="8"/>
  <c r="R2846" i="8"/>
  <c r="R2845" i="8"/>
  <c r="R2844" i="8"/>
  <c r="R2843" i="8"/>
  <c r="R2842" i="8"/>
  <c r="R2841" i="8"/>
  <c r="R2840" i="8"/>
  <c r="R2839" i="8"/>
  <c r="R2838" i="8"/>
  <c r="R2837" i="8"/>
  <c r="R2836" i="8"/>
  <c r="R2835" i="8"/>
  <c r="R2834" i="8"/>
  <c r="R2833" i="8"/>
  <c r="R2832" i="8"/>
  <c r="R2831" i="8"/>
  <c r="R2830" i="8"/>
  <c r="W3068" i="8"/>
  <c r="W2926" i="8"/>
  <c r="R2925" i="8"/>
  <c r="R2946" i="8"/>
  <c r="R2938" i="8"/>
  <c r="R2930" i="8"/>
  <c r="AC2927" i="8"/>
  <c r="T2926" i="8"/>
  <c r="R2827" i="8"/>
  <c r="R2820" i="8"/>
  <c r="T2813" i="8"/>
  <c r="T2822" i="8"/>
  <c r="R2813" i="8"/>
  <c r="R2822" i="8"/>
  <c r="T2815" i="8"/>
  <c r="T2829" i="8"/>
  <c r="T2824" i="8"/>
  <c r="R2815" i="8"/>
  <c r="T2832" i="8"/>
  <c r="R2829" i="8"/>
  <c r="R2824" i="8"/>
  <c r="T2817" i="8"/>
  <c r="T2826" i="8"/>
  <c r="R2817" i="8"/>
  <c r="R3101" i="8"/>
  <c r="W2927" i="8"/>
  <c r="R2826" i="8"/>
  <c r="T2819" i="8"/>
  <c r="T2810" i="8"/>
  <c r="T2808" i="8"/>
  <c r="T2806" i="8"/>
  <c r="T2804" i="8"/>
  <c r="T2802" i="8"/>
  <c r="T2800" i="8"/>
  <c r="T2798" i="8"/>
  <c r="T2927" i="8"/>
  <c r="R2819" i="8"/>
  <c r="T2812" i="8"/>
  <c r="R2810" i="8"/>
  <c r="R2808" i="8"/>
  <c r="R2806" i="8"/>
  <c r="R2804" i="8"/>
  <c r="R2802" i="8"/>
  <c r="R2800" i="8"/>
  <c r="R2798" i="8"/>
  <c r="W3082" i="8"/>
  <c r="R2927" i="8"/>
  <c r="T2821" i="8"/>
  <c r="R2812" i="8"/>
  <c r="W3080" i="8"/>
  <c r="R2926" i="8"/>
  <c r="T2831" i="8"/>
  <c r="T2828" i="8"/>
  <c r="R2821" i="8"/>
  <c r="T2814" i="8"/>
  <c r="AC3066" i="8"/>
  <c r="R2828" i="8"/>
  <c r="T2823" i="8"/>
  <c r="R2814" i="8"/>
  <c r="AC2796" i="8"/>
  <c r="AC2795" i="8"/>
  <c r="AC2794" i="8"/>
  <c r="AC2793" i="8"/>
  <c r="AC2792" i="8"/>
  <c r="AC2791" i="8"/>
  <c r="AC2790" i="8"/>
  <c r="AC2789" i="8"/>
  <c r="AC2788" i="8"/>
  <c r="AC2787" i="8"/>
  <c r="AC2786" i="8"/>
  <c r="AC2785" i="8"/>
  <c r="AC2784" i="8"/>
  <c r="AC2783" i="8"/>
  <c r="AC2782" i="8"/>
  <c r="AC2781" i="8"/>
  <c r="AC2780" i="8"/>
  <c r="AC2779" i="8"/>
  <c r="AC2778" i="8"/>
  <c r="AC2777" i="8"/>
  <c r="AC2776" i="8"/>
  <c r="AC2775" i="8"/>
  <c r="AC2774" i="8"/>
  <c r="AC2773" i="8"/>
  <c r="AC2772" i="8"/>
  <c r="AC2771" i="8"/>
  <c r="AC2770" i="8"/>
  <c r="AC2769" i="8"/>
  <c r="AC2768" i="8"/>
  <c r="AC2767" i="8"/>
  <c r="AC2766" i="8"/>
  <c r="AC2765" i="8"/>
  <c r="AC2764" i="8"/>
  <c r="AC2763" i="8"/>
  <c r="AC2762" i="8"/>
  <c r="AC2761" i="8"/>
  <c r="AC2760" i="8"/>
  <c r="AC2759" i="8"/>
  <c r="AC2758" i="8"/>
  <c r="AC2757" i="8"/>
  <c r="AC2756" i="8"/>
  <c r="AC2755" i="8"/>
  <c r="AC2754" i="8"/>
  <c r="AC2753" i="8"/>
  <c r="AC2752" i="8"/>
  <c r="AC2751" i="8"/>
  <c r="AC2750" i="8"/>
  <c r="AC2749" i="8"/>
  <c r="AC2748" i="8"/>
  <c r="AC2747" i="8"/>
  <c r="AC2746" i="8"/>
  <c r="AC2745" i="8"/>
  <c r="AC2744" i="8"/>
  <c r="AC2743" i="8"/>
  <c r="AC2742" i="8"/>
  <c r="AC2741" i="8"/>
  <c r="AC2740" i="8"/>
  <c r="AC2739" i="8"/>
  <c r="AC2738" i="8"/>
  <c r="AC2737" i="8"/>
  <c r="AC2736" i="8"/>
  <c r="AC2735" i="8"/>
  <c r="AC2734" i="8"/>
  <c r="AC2733" i="8"/>
  <c r="AC2732" i="8"/>
  <c r="AC2731" i="8"/>
  <c r="AC2730" i="8"/>
  <c r="AC2729" i="8"/>
  <c r="AC2728" i="8"/>
  <c r="AC2727" i="8"/>
  <c r="AC2726" i="8"/>
  <c r="AC2725" i="8"/>
  <c r="AC2724" i="8"/>
  <c r="AC2723" i="8"/>
  <c r="AC2722" i="8"/>
  <c r="AC2721" i="8"/>
  <c r="AC2720" i="8"/>
  <c r="AC2719" i="8"/>
  <c r="AC2718" i="8"/>
  <c r="AC2717" i="8"/>
  <c r="AC2716" i="8"/>
  <c r="R2825" i="8"/>
  <c r="T2818" i="8"/>
  <c r="T2796" i="8"/>
  <c r="T2795" i="8"/>
  <c r="T2794" i="8"/>
  <c r="T2793" i="8"/>
  <c r="T2792" i="8"/>
  <c r="T2791" i="8"/>
  <c r="T2790" i="8"/>
  <c r="T2789" i="8"/>
  <c r="T2788" i="8"/>
  <c r="T2787" i="8"/>
  <c r="T2786" i="8"/>
  <c r="T2785" i="8"/>
  <c r="T2784" i="8"/>
  <c r="T2783" i="8"/>
  <c r="T2782" i="8"/>
  <c r="T2781" i="8"/>
  <c r="T2780" i="8"/>
  <c r="T2779" i="8"/>
  <c r="T2778" i="8"/>
  <c r="T2777" i="8"/>
  <c r="T2776" i="8"/>
  <c r="T2775" i="8"/>
  <c r="T2774" i="8"/>
  <c r="T2773" i="8"/>
  <c r="T2772" i="8"/>
  <c r="T2771" i="8"/>
  <c r="T2770" i="8"/>
  <c r="T2769" i="8"/>
  <c r="T2768" i="8"/>
  <c r="T2767" i="8"/>
  <c r="T2766" i="8"/>
  <c r="T2765" i="8"/>
  <c r="T2764" i="8"/>
  <c r="T2763" i="8"/>
  <c r="T2762" i="8"/>
  <c r="T2761" i="8"/>
  <c r="T2760" i="8"/>
  <c r="T2759" i="8"/>
  <c r="T2758" i="8"/>
  <c r="T2757" i="8"/>
  <c r="T2756" i="8"/>
  <c r="T2755" i="8"/>
  <c r="T2754" i="8"/>
  <c r="T2753" i="8"/>
  <c r="T2752" i="8"/>
  <c r="T2751" i="8"/>
  <c r="T2750" i="8"/>
  <c r="T2749" i="8"/>
  <c r="T2748" i="8"/>
  <c r="T2747" i="8"/>
  <c r="T2746" i="8"/>
  <c r="T2745" i="8"/>
  <c r="T2744" i="8"/>
  <c r="T2743" i="8"/>
  <c r="T2742" i="8"/>
  <c r="T2741" i="8"/>
  <c r="T2740" i="8"/>
  <c r="T2739" i="8"/>
  <c r="T2738" i="8"/>
  <c r="T2737" i="8"/>
  <c r="T2736" i="8"/>
  <c r="T2735" i="8"/>
  <c r="T2734" i="8"/>
  <c r="T2733" i="8"/>
  <c r="T2732" i="8"/>
  <c r="T2731" i="8"/>
  <c r="T2730" i="8"/>
  <c r="T2729" i="8"/>
  <c r="T2728" i="8"/>
  <c r="T2727" i="8"/>
  <c r="T2726" i="8"/>
  <c r="T2725" i="8"/>
  <c r="T2724" i="8"/>
  <c r="T2723" i="8"/>
  <c r="T2722" i="8"/>
  <c r="T2721" i="8"/>
  <c r="T2720" i="8"/>
  <c r="T2719" i="8"/>
  <c r="T2718" i="8"/>
  <c r="T2717" i="8"/>
  <c r="T2716" i="8"/>
  <c r="T2827" i="8"/>
  <c r="T2820" i="8"/>
  <c r="R2811" i="8"/>
  <c r="R2809" i="8"/>
  <c r="R2807" i="8"/>
  <c r="R2805" i="8"/>
  <c r="R2803" i="8"/>
  <c r="R2801" i="8"/>
  <c r="R2799" i="8"/>
  <c r="R2797" i="8"/>
  <c r="R2790" i="8"/>
  <c r="W2784" i="8"/>
  <c r="R2774" i="8"/>
  <c r="W2768" i="8"/>
  <c r="R2758" i="8"/>
  <c r="W2752" i="8"/>
  <c r="R2742" i="8"/>
  <c r="W2736" i="8"/>
  <c r="R2726" i="8"/>
  <c r="W2720" i="8"/>
  <c r="W2715" i="8"/>
  <c r="T2710" i="8"/>
  <c r="W2707" i="8"/>
  <c r="W2702" i="8"/>
  <c r="T2700" i="8"/>
  <c r="AC2695" i="8"/>
  <c r="AC2693" i="8"/>
  <c r="AC2691" i="8"/>
  <c r="T2686" i="8"/>
  <c r="W2684" i="8"/>
  <c r="R2681" i="8"/>
  <c r="AC2679" i="8"/>
  <c r="R2673" i="8"/>
  <c r="AC2671" i="8"/>
  <c r="W3066" i="8"/>
  <c r="R2941" i="8"/>
  <c r="R2795" i="8"/>
  <c r="W2789" i="8"/>
  <c r="R2779" i="8"/>
  <c r="W2773" i="8"/>
  <c r="R2763" i="8"/>
  <c r="W2757" i="8"/>
  <c r="R2747" i="8"/>
  <c r="W2741" i="8"/>
  <c r="R2731" i="8"/>
  <c r="W2725" i="8"/>
  <c r="AC2712" i="8"/>
  <c r="R2710" i="8"/>
  <c r="AC2704" i="8"/>
  <c r="R2700" i="8"/>
  <c r="W2695" i="8"/>
  <c r="W2693" i="8"/>
  <c r="W2691" i="8"/>
  <c r="R2686" i="8"/>
  <c r="W2679" i="8"/>
  <c r="T2676" i="8"/>
  <c r="W2671" i="8"/>
  <c r="T2668" i="8"/>
  <c r="T2803" i="8"/>
  <c r="W2794" i="8"/>
  <c r="R2784" i="8"/>
  <c r="W2778" i="8"/>
  <c r="R2768" i="8"/>
  <c r="W2762" i="8"/>
  <c r="R2752" i="8"/>
  <c r="W2746" i="8"/>
  <c r="R2736" i="8"/>
  <c r="W2730" i="8"/>
  <c r="R2720" i="8"/>
  <c r="T2715" i="8"/>
  <c r="W2712" i="8"/>
  <c r="T2707" i="8"/>
  <c r="W2704" i="8"/>
  <c r="T2702" i="8"/>
  <c r="AC2697" i="8"/>
  <c r="AC2689" i="8"/>
  <c r="T2684" i="8"/>
  <c r="AC2682" i="8"/>
  <c r="R2676" i="8"/>
  <c r="AC2674" i="8"/>
  <c r="R2668" i="8"/>
  <c r="R2933" i="8"/>
  <c r="T2825" i="8"/>
  <c r="R2789" i="8"/>
  <c r="W2783" i="8"/>
  <c r="R2773" i="8"/>
  <c r="W2767" i="8"/>
  <c r="R2757" i="8"/>
  <c r="W2751" i="8"/>
  <c r="R2741" i="8"/>
  <c r="W2735" i="8"/>
  <c r="R2725" i="8"/>
  <c r="W2719" i="8"/>
  <c r="R2715" i="8"/>
  <c r="AC2709" i="8"/>
  <c r="R2707" i="8"/>
  <c r="R2702" i="8"/>
  <c r="W2697" i="8"/>
  <c r="T2695" i="8"/>
  <c r="T2693" i="8"/>
  <c r="T2691" i="8"/>
  <c r="W2689" i="8"/>
  <c r="R2684" i="8"/>
  <c r="W2682" i="8"/>
  <c r="T2679" i="8"/>
  <c r="W2674" i="8"/>
  <c r="T2671" i="8"/>
  <c r="R2794" i="8"/>
  <c r="W2788" i="8"/>
  <c r="R2778" i="8"/>
  <c r="W2772" i="8"/>
  <c r="R2762" i="8"/>
  <c r="W2756" i="8"/>
  <c r="R2746" i="8"/>
  <c r="U2746" i="8" s="1"/>
  <c r="W2740" i="8"/>
  <c r="R2730" i="8"/>
  <c r="X2730" i="8" s="1"/>
  <c r="W2724" i="8"/>
  <c r="T2712" i="8"/>
  <c r="W2709" i="8"/>
  <c r="T2704" i="8"/>
  <c r="AC2699" i="8"/>
  <c r="R2695" i="8"/>
  <c r="R2693" i="8"/>
  <c r="R2691" i="8"/>
  <c r="AC2687" i="8"/>
  <c r="R2679" i="8"/>
  <c r="AC2677" i="8"/>
  <c r="R2671" i="8"/>
  <c r="AC2669" i="8"/>
  <c r="AC2666" i="8"/>
  <c r="AC2665" i="8"/>
  <c r="AC2664" i="8"/>
  <c r="AC2663" i="8"/>
  <c r="AC2662" i="8"/>
  <c r="AC2661" i="8"/>
  <c r="AC2660" i="8"/>
  <c r="AC2659" i="8"/>
  <c r="AC2658" i="8"/>
  <c r="AC2657" i="8"/>
  <c r="AC2656" i="8"/>
  <c r="AC2655" i="8"/>
  <c r="AC2654" i="8"/>
  <c r="AC2653" i="8"/>
  <c r="AC2652" i="8"/>
  <c r="AC2651" i="8"/>
  <c r="AC2650" i="8"/>
  <c r="AC2649" i="8"/>
  <c r="AC2648" i="8"/>
  <c r="AC2647" i="8"/>
  <c r="AC2646" i="8"/>
  <c r="AC2645" i="8"/>
  <c r="AC2644" i="8"/>
  <c r="AC2643" i="8"/>
  <c r="AC2642" i="8"/>
  <c r="AC2641" i="8"/>
  <c r="AC2640" i="8"/>
  <c r="AC2639" i="8"/>
  <c r="AC2638" i="8"/>
  <c r="AC2637" i="8"/>
  <c r="AC2636" i="8"/>
  <c r="AC2635" i="8"/>
  <c r="AC2634" i="8"/>
  <c r="AC2633" i="8"/>
  <c r="AC2632" i="8"/>
  <c r="AC2631" i="8"/>
  <c r="AC2630" i="8"/>
  <c r="AC2629" i="8"/>
  <c r="AC2628" i="8"/>
  <c r="AC2627" i="8"/>
  <c r="AC2626" i="8"/>
  <c r="AC2625" i="8"/>
  <c r="AC2624" i="8"/>
  <c r="AC2623" i="8"/>
  <c r="AC2622" i="8"/>
  <c r="AC2621" i="8"/>
  <c r="AC2620" i="8"/>
  <c r="AC2619" i="8"/>
  <c r="AC2618" i="8"/>
  <c r="AC2617" i="8"/>
  <c r="AC2616" i="8"/>
  <c r="AC2615" i="8"/>
  <c r="AC2614" i="8"/>
  <c r="AC2613" i="8"/>
  <c r="AC2612" i="8"/>
  <c r="AC2611" i="8"/>
  <c r="AC2610" i="8"/>
  <c r="AC2609" i="8"/>
  <c r="AC2608" i="8"/>
  <c r="AC2607" i="8"/>
  <c r="AC2606" i="8"/>
  <c r="AC2605" i="8"/>
  <c r="AC2604" i="8"/>
  <c r="AC2603" i="8"/>
  <c r="AC2602" i="8"/>
  <c r="AC2601" i="8"/>
  <c r="AC2600" i="8"/>
  <c r="AC2599" i="8"/>
  <c r="AC2598" i="8"/>
  <c r="AC2597" i="8"/>
  <c r="AC2596" i="8"/>
  <c r="AC2595" i="8"/>
  <c r="AC2594" i="8"/>
  <c r="AC2593" i="8"/>
  <c r="AC2592" i="8"/>
  <c r="AC2591" i="8"/>
  <c r="AC2590" i="8"/>
  <c r="AC2589" i="8"/>
  <c r="AC2588" i="8"/>
  <c r="AC2587" i="8"/>
  <c r="AC2586" i="8"/>
  <c r="AC2585" i="8"/>
  <c r="AC2584" i="8"/>
  <c r="AC2583" i="8"/>
  <c r="AC2582" i="8"/>
  <c r="AC2581" i="8"/>
  <c r="AC2580" i="8"/>
  <c r="AC2579" i="8"/>
  <c r="AC2578" i="8"/>
  <c r="AC2577" i="8"/>
  <c r="AC2576" i="8"/>
  <c r="AC2575" i="8"/>
  <c r="AC2574" i="8"/>
  <c r="AC2573" i="8"/>
  <c r="AC2572" i="8"/>
  <c r="AC2571" i="8"/>
  <c r="AC2570" i="8"/>
  <c r="AC2569" i="8"/>
  <c r="AC2568" i="8"/>
  <c r="AC2567" i="8"/>
  <c r="AC2566" i="8"/>
  <c r="AC2565" i="8"/>
  <c r="AC2564" i="8"/>
  <c r="AC2563" i="8"/>
  <c r="AC2562" i="8"/>
  <c r="AC2561" i="8"/>
  <c r="AC2560" i="8"/>
  <c r="AC2559" i="8"/>
  <c r="AC2558" i="8"/>
  <c r="AC2557" i="8"/>
  <c r="AC2556" i="8"/>
  <c r="AC2555" i="8"/>
  <c r="AC2554" i="8"/>
  <c r="AC2553" i="8"/>
  <c r="AC2552" i="8"/>
  <c r="AC2551" i="8"/>
  <c r="AC2550" i="8"/>
  <c r="AC2549" i="8"/>
  <c r="AC2548" i="8"/>
  <c r="AC2547" i="8"/>
  <c r="AC2546" i="8"/>
  <c r="AC2545" i="8"/>
  <c r="AC2544" i="8"/>
  <c r="AC2543" i="8"/>
  <c r="AC2542" i="8"/>
  <c r="AC2541" i="8"/>
  <c r="AC2540" i="8"/>
  <c r="AC2539" i="8"/>
  <c r="AC2538" i="8"/>
  <c r="AC2537" i="8"/>
  <c r="AC2536" i="8"/>
  <c r="AC2535" i="8"/>
  <c r="AC2534" i="8"/>
  <c r="AC2533" i="8"/>
  <c r="AC2532" i="8"/>
  <c r="AC2531" i="8"/>
  <c r="AC2530" i="8"/>
  <c r="AC2529" i="8"/>
  <c r="AC2528" i="8"/>
  <c r="AC2527" i="8"/>
  <c r="AC2526" i="8"/>
  <c r="AC2525" i="8"/>
  <c r="AC2524" i="8"/>
  <c r="AC2523" i="8"/>
  <c r="AC2522" i="8"/>
  <c r="AC2521" i="8"/>
  <c r="AC2520" i="8"/>
  <c r="AC2519" i="8"/>
  <c r="AC2518" i="8"/>
  <c r="AC2517" i="8"/>
  <c r="AC2516" i="8"/>
  <c r="R2823" i="8"/>
  <c r="T2801" i="8"/>
  <c r="W2793" i="8"/>
  <c r="R2783" i="8"/>
  <c r="W2777" i="8"/>
  <c r="R2767" i="8"/>
  <c r="W2761" i="8"/>
  <c r="R2751" i="8"/>
  <c r="W2745" i="8"/>
  <c r="R2735" i="8"/>
  <c r="W2729" i="8"/>
  <c r="R2719" i="8"/>
  <c r="AC2714" i="8"/>
  <c r="R2712" i="8"/>
  <c r="U2712" i="8" s="1"/>
  <c r="AC2706" i="8"/>
  <c r="R2704" i="8"/>
  <c r="W2699" i="8"/>
  <c r="T2697" i="8"/>
  <c r="T2689" i="8"/>
  <c r="W2687" i="8"/>
  <c r="T2682" i="8"/>
  <c r="W2677" i="8"/>
  <c r="T2674" i="8"/>
  <c r="W2669" i="8"/>
  <c r="W2666" i="8"/>
  <c r="W2665" i="8"/>
  <c r="W2664" i="8"/>
  <c r="W2663" i="8"/>
  <c r="W2662" i="8"/>
  <c r="W2661" i="8"/>
  <c r="W2660" i="8"/>
  <c r="W2659" i="8"/>
  <c r="W2658" i="8"/>
  <c r="W2657" i="8"/>
  <c r="W2656" i="8"/>
  <c r="W2655" i="8"/>
  <c r="W2654" i="8"/>
  <c r="W2653" i="8"/>
  <c r="W2652" i="8"/>
  <c r="W2651" i="8"/>
  <c r="W2650" i="8"/>
  <c r="W2649" i="8"/>
  <c r="W2648" i="8"/>
  <c r="W2647" i="8"/>
  <c r="W2646" i="8"/>
  <c r="W2645" i="8"/>
  <c r="W2644" i="8"/>
  <c r="W2643" i="8"/>
  <c r="W2642" i="8"/>
  <c r="W2641" i="8"/>
  <c r="W2640" i="8"/>
  <c r="W2639" i="8"/>
  <c r="W2638" i="8"/>
  <c r="W2637" i="8"/>
  <c r="W2636" i="8"/>
  <c r="W2635" i="8"/>
  <c r="W2634" i="8"/>
  <c r="W2633" i="8"/>
  <c r="W2632" i="8"/>
  <c r="W2631" i="8"/>
  <c r="W2630" i="8"/>
  <c r="W2629" i="8"/>
  <c r="W2628" i="8"/>
  <c r="W2627" i="8"/>
  <c r="W2626" i="8"/>
  <c r="W2625" i="8"/>
  <c r="W2624" i="8"/>
  <c r="W2623" i="8"/>
  <c r="W2622" i="8"/>
  <c r="W2621" i="8"/>
  <c r="W2620" i="8"/>
  <c r="W2619" i="8"/>
  <c r="W2618" i="8"/>
  <c r="W2617" i="8"/>
  <c r="W2616" i="8"/>
  <c r="W2615" i="8"/>
  <c r="W2614" i="8"/>
  <c r="W2613" i="8"/>
  <c r="W2612" i="8"/>
  <c r="W2611" i="8"/>
  <c r="W2610" i="8"/>
  <c r="W2609" i="8"/>
  <c r="W2608" i="8"/>
  <c r="W2607" i="8"/>
  <c r="W2606" i="8"/>
  <c r="W2605" i="8"/>
  <c r="W2604" i="8"/>
  <c r="W2603" i="8"/>
  <c r="W2602" i="8"/>
  <c r="W2601" i="8"/>
  <c r="W2600" i="8"/>
  <c r="W2599" i="8"/>
  <c r="W2598" i="8"/>
  <c r="W2597" i="8"/>
  <c r="W2596" i="8"/>
  <c r="W2595" i="8"/>
  <c r="W2594" i="8"/>
  <c r="W2593" i="8"/>
  <c r="W2592" i="8"/>
  <c r="W2591" i="8"/>
  <c r="W2590" i="8"/>
  <c r="W2589" i="8"/>
  <c r="W2588" i="8"/>
  <c r="W2587" i="8"/>
  <c r="W2586" i="8"/>
  <c r="W2585" i="8"/>
  <c r="W2584" i="8"/>
  <c r="W2583" i="8"/>
  <c r="W2582" i="8"/>
  <c r="W2581" i="8"/>
  <c r="W2580" i="8"/>
  <c r="W2579" i="8"/>
  <c r="W2578" i="8"/>
  <c r="W2577" i="8"/>
  <c r="W2576" i="8"/>
  <c r="W2575" i="8"/>
  <c r="W2574" i="8"/>
  <c r="W2573" i="8"/>
  <c r="W2572" i="8"/>
  <c r="W2571" i="8"/>
  <c r="W2570" i="8"/>
  <c r="W2569" i="8"/>
  <c r="W2568" i="8"/>
  <c r="W2567" i="8"/>
  <c r="W2566" i="8"/>
  <c r="W2565" i="8"/>
  <c r="W2564" i="8"/>
  <c r="W2563" i="8"/>
  <c r="W2562" i="8"/>
  <c r="W2561" i="8"/>
  <c r="W2560" i="8"/>
  <c r="W2559" i="8"/>
  <c r="W2558" i="8"/>
  <c r="W2557" i="8"/>
  <c r="W2556" i="8"/>
  <c r="W2555" i="8"/>
  <c r="W2554" i="8"/>
  <c r="W2553" i="8"/>
  <c r="W2552" i="8"/>
  <c r="W2551" i="8"/>
  <c r="W2550" i="8"/>
  <c r="W2549" i="8"/>
  <c r="W2548" i="8"/>
  <c r="W2547" i="8"/>
  <c r="W2546" i="8"/>
  <c r="W2545" i="8"/>
  <c r="W2544" i="8"/>
  <c r="W2543" i="8"/>
  <c r="W2542" i="8"/>
  <c r="W2541" i="8"/>
  <c r="W2540" i="8"/>
  <c r="W2539" i="8"/>
  <c r="W2538" i="8"/>
  <c r="W2537" i="8"/>
  <c r="W2536" i="8"/>
  <c r="W2535" i="8"/>
  <c r="W2534" i="8"/>
  <c r="W2533" i="8"/>
  <c r="W2532" i="8"/>
  <c r="W2531" i="8"/>
  <c r="W2530" i="8"/>
  <c r="W2529" i="8"/>
  <c r="W2528" i="8"/>
  <c r="W2527" i="8"/>
  <c r="W2526" i="8"/>
  <c r="W2525" i="8"/>
  <c r="W2524" i="8"/>
  <c r="W2523" i="8"/>
  <c r="W2522" i="8"/>
  <c r="W2521" i="8"/>
  <c r="W2520" i="8"/>
  <c r="W2519" i="8"/>
  <c r="W2518" i="8"/>
  <c r="W2517" i="8"/>
  <c r="W2516" i="8"/>
  <c r="T2811" i="8"/>
  <c r="R2788" i="8"/>
  <c r="W2782" i="8"/>
  <c r="R2772" i="8"/>
  <c r="W2766" i="8"/>
  <c r="R2756" i="8"/>
  <c r="W2750" i="8"/>
  <c r="R2740" i="8"/>
  <c r="W2734" i="8"/>
  <c r="R2724" i="8"/>
  <c r="W2718" i="8"/>
  <c r="W2714" i="8"/>
  <c r="T2709" i="8"/>
  <c r="W2706" i="8"/>
  <c r="AC2701" i="8"/>
  <c r="R2697" i="8"/>
  <c r="R2689" i="8"/>
  <c r="AC2685" i="8"/>
  <c r="R2682" i="8"/>
  <c r="AC2680" i="8"/>
  <c r="R2674" i="8"/>
  <c r="AC2672" i="8"/>
  <c r="R2793" i="8"/>
  <c r="W2787" i="8"/>
  <c r="R2777" i="8"/>
  <c r="W2771" i="8"/>
  <c r="R2761" i="8"/>
  <c r="W2755" i="8"/>
  <c r="R2745" i="8"/>
  <c r="W2739" i="8"/>
  <c r="R2729" i="8"/>
  <c r="W2723" i="8"/>
  <c r="AC2711" i="8"/>
  <c r="R2709" i="8"/>
  <c r="W2701" i="8"/>
  <c r="T2699" i="8"/>
  <c r="T2687" i="8"/>
  <c r="W2685" i="8"/>
  <c r="W2680" i="8"/>
  <c r="T2677" i="8"/>
  <c r="W2672" i="8"/>
  <c r="T2669" i="8"/>
  <c r="T2666" i="8"/>
  <c r="T2665" i="8"/>
  <c r="T2664" i="8"/>
  <c r="T2663" i="8"/>
  <c r="T2662" i="8"/>
  <c r="T2661" i="8"/>
  <c r="T2660" i="8"/>
  <c r="T2659" i="8"/>
  <c r="T2658" i="8"/>
  <c r="T2657" i="8"/>
  <c r="T2656" i="8"/>
  <c r="T2655" i="8"/>
  <c r="T2654" i="8"/>
  <c r="T2653" i="8"/>
  <c r="T2652" i="8"/>
  <c r="T2651" i="8"/>
  <c r="T2650" i="8"/>
  <c r="T2649" i="8"/>
  <c r="T2648" i="8"/>
  <c r="T2647" i="8"/>
  <c r="T2646" i="8"/>
  <c r="T2645" i="8"/>
  <c r="T2644" i="8"/>
  <c r="T2643" i="8"/>
  <c r="T2642" i="8"/>
  <c r="T2641" i="8"/>
  <c r="T2640" i="8"/>
  <c r="T2639" i="8"/>
  <c r="T2638" i="8"/>
  <c r="T2637" i="8"/>
  <c r="T2636" i="8"/>
  <c r="T2635" i="8"/>
  <c r="T2634" i="8"/>
  <c r="T2633" i="8"/>
  <c r="T2632" i="8"/>
  <c r="T2631" i="8"/>
  <c r="T2630" i="8"/>
  <c r="T2629" i="8"/>
  <c r="T2628" i="8"/>
  <c r="T2627" i="8"/>
  <c r="T2626" i="8"/>
  <c r="T2625" i="8"/>
  <c r="T2624" i="8"/>
  <c r="T2623" i="8"/>
  <c r="T2622" i="8"/>
  <c r="T2621" i="8"/>
  <c r="T2620" i="8"/>
  <c r="T2619" i="8"/>
  <c r="T2618" i="8"/>
  <c r="T2617" i="8"/>
  <c r="T2616" i="8"/>
  <c r="T2615" i="8"/>
  <c r="T2614" i="8"/>
  <c r="T2613" i="8"/>
  <c r="T2612" i="8"/>
  <c r="T2611" i="8"/>
  <c r="T2610" i="8"/>
  <c r="T2609" i="8"/>
  <c r="T2608" i="8"/>
  <c r="T2607" i="8"/>
  <c r="T2606" i="8"/>
  <c r="T2605" i="8"/>
  <c r="T2604" i="8"/>
  <c r="T2603" i="8"/>
  <c r="T2602" i="8"/>
  <c r="T2601" i="8"/>
  <c r="T2600" i="8"/>
  <c r="T2599" i="8"/>
  <c r="T2598" i="8"/>
  <c r="T2597" i="8"/>
  <c r="T2596" i="8"/>
  <c r="T2595" i="8"/>
  <c r="T2594" i="8"/>
  <c r="T2593" i="8"/>
  <c r="T2592" i="8"/>
  <c r="T2591" i="8"/>
  <c r="T2590" i="8"/>
  <c r="T2589" i="8"/>
  <c r="T2588" i="8"/>
  <c r="T2587" i="8"/>
  <c r="T2586" i="8"/>
  <c r="T2585" i="8"/>
  <c r="T2584" i="8"/>
  <c r="T2583" i="8"/>
  <c r="T2582" i="8"/>
  <c r="T2581" i="8"/>
  <c r="T2580" i="8"/>
  <c r="T2579" i="8"/>
  <c r="T2578" i="8"/>
  <c r="T2577" i="8"/>
  <c r="T2576" i="8"/>
  <c r="T2575" i="8"/>
  <c r="T2574" i="8"/>
  <c r="T2573" i="8"/>
  <c r="T2572" i="8"/>
  <c r="T2571" i="8"/>
  <c r="T2570" i="8"/>
  <c r="T2569" i="8"/>
  <c r="T2568" i="8"/>
  <c r="T2567" i="8"/>
  <c r="T2566" i="8"/>
  <c r="T2565" i="8"/>
  <c r="T2564" i="8"/>
  <c r="T2563" i="8"/>
  <c r="T2562" i="8"/>
  <c r="T2561" i="8"/>
  <c r="T2560" i="8"/>
  <c r="T2559" i="8"/>
  <c r="T2558" i="8"/>
  <c r="T2557" i="8"/>
  <c r="T2556" i="8"/>
  <c r="T2555" i="8"/>
  <c r="T2554" i="8"/>
  <c r="T2553" i="8"/>
  <c r="T2552" i="8"/>
  <c r="T2551" i="8"/>
  <c r="T2550" i="8"/>
  <c r="T2549" i="8"/>
  <c r="T2548" i="8"/>
  <c r="T2547" i="8"/>
  <c r="T2546" i="8"/>
  <c r="T2545" i="8"/>
  <c r="T2544" i="8"/>
  <c r="T2543" i="8"/>
  <c r="T2542" i="8"/>
  <c r="T2541" i="8"/>
  <c r="T2540" i="8"/>
  <c r="T2539" i="8"/>
  <c r="T2538" i="8"/>
  <c r="T2537" i="8"/>
  <c r="T2536" i="8"/>
  <c r="T2535" i="8"/>
  <c r="T2534" i="8"/>
  <c r="T2533" i="8"/>
  <c r="T2532" i="8"/>
  <c r="T2531" i="8"/>
  <c r="T2530" i="8"/>
  <c r="T2529" i="8"/>
  <c r="T2528" i="8"/>
  <c r="T2527" i="8"/>
  <c r="T2526" i="8"/>
  <c r="T2525" i="8"/>
  <c r="T2524" i="8"/>
  <c r="T2523" i="8"/>
  <c r="T2522" i="8"/>
  <c r="T2799" i="8"/>
  <c r="W2792" i="8"/>
  <c r="R2782" i="8"/>
  <c r="W2776" i="8"/>
  <c r="R2766" i="8"/>
  <c r="W2760" i="8"/>
  <c r="R2750" i="8"/>
  <c r="W2744" i="8"/>
  <c r="R2734" i="8"/>
  <c r="W2728" i="8"/>
  <c r="R2718" i="8"/>
  <c r="T2714" i="8"/>
  <c r="W2711" i="8"/>
  <c r="T2706" i="8"/>
  <c r="AC2703" i="8"/>
  <c r="R2699" i="8"/>
  <c r="AC2694" i="8"/>
  <c r="AC2692" i="8"/>
  <c r="R2687" i="8"/>
  <c r="AC2683" i="8"/>
  <c r="R2677" i="8"/>
  <c r="AC2675" i="8"/>
  <c r="R2669" i="8"/>
  <c r="AC2667" i="8"/>
  <c r="R2666" i="8"/>
  <c r="R2665" i="8"/>
  <c r="R2664" i="8"/>
  <c r="R2663" i="8"/>
  <c r="R2662" i="8"/>
  <c r="R2661" i="8"/>
  <c r="R2660" i="8"/>
  <c r="R2659" i="8"/>
  <c r="R2658" i="8"/>
  <c r="R2657" i="8"/>
  <c r="R2656" i="8"/>
  <c r="R2655" i="8"/>
  <c r="R2654" i="8"/>
  <c r="R2653" i="8"/>
  <c r="R2652" i="8"/>
  <c r="R2651" i="8"/>
  <c r="R2650" i="8"/>
  <c r="R2649" i="8"/>
  <c r="R2648" i="8"/>
  <c r="R2647" i="8"/>
  <c r="R2646" i="8"/>
  <c r="R2645" i="8"/>
  <c r="R2644" i="8"/>
  <c r="R2643" i="8"/>
  <c r="R2642" i="8"/>
  <c r="R2641" i="8"/>
  <c r="R2640" i="8"/>
  <c r="R2639" i="8"/>
  <c r="R2638" i="8"/>
  <c r="R2637" i="8"/>
  <c r="R2636" i="8"/>
  <c r="R2635" i="8"/>
  <c r="R2634" i="8"/>
  <c r="R2633" i="8"/>
  <c r="R2632" i="8"/>
  <c r="R2631" i="8"/>
  <c r="R2630" i="8"/>
  <c r="R2629" i="8"/>
  <c r="R2628" i="8"/>
  <c r="R2627" i="8"/>
  <c r="R2626" i="8"/>
  <c r="R2625" i="8"/>
  <c r="R2624" i="8"/>
  <c r="R2623" i="8"/>
  <c r="R2622" i="8"/>
  <c r="R2621" i="8"/>
  <c r="R2620" i="8"/>
  <c r="R2619" i="8"/>
  <c r="R2618" i="8"/>
  <c r="R2617" i="8"/>
  <c r="R2616" i="8"/>
  <c r="R2615" i="8"/>
  <c r="R2614" i="8"/>
  <c r="R2613" i="8"/>
  <c r="R2612" i="8"/>
  <c r="R2611" i="8"/>
  <c r="R2610" i="8"/>
  <c r="R2609" i="8"/>
  <c r="R2608" i="8"/>
  <c r="R2607" i="8"/>
  <c r="R2606" i="8"/>
  <c r="R2605" i="8"/>
  <c r="R2604" i="8"/>
  <c r="R2603" i="8"/>
  <c r="R2602" i="8"/>
  <c r="R2601" i="8"/>
  <c r="R2600" i="8"/>
  <c r="R2599" i="8"/>
  <c r="R2598" i="8"/>
  <c r="R2597" i="8"/>
  <c r="R2596" i="8"/>
  <c r="R2595" i="8"/>
  <c r="R2594" i="8"/>
  <c r="R2593" i="8"/>
  <c r="R2592" i="8"/>
  <c r="R2591" i="8"/>
  <c r="R2590" i="8"/>
  <c r="R2589" i="8"/>
  <c r="R2588" i="8"/>
  <c r="R2587" i="8"/>
  <c r="R2586" i="8"/>
  <c r="R2585" i="8"/>
  <c r="R2584" i="8"/>
  <c r="R2583" i="8"/>
  <c r="R2582" i="8"/>
  <c r="R2581" i="8"/>
  <c r="R2580" i="8"/>
  <c r="R2579" i="8"/>
  <c r="R2578" i="8"/>
  <c r="R2577" i="8"/>
  <c r="R2576" i="8"/>
  <c r="R2575" i="8"/>
  <c r="R2574" i="8"/>
  <c r="R2573" i="8"/>
  <c r="R2572" i="8"/>
  <c r="R2571" i="8"/>
  <c r="R2570" i="8"/>
  <c r="R2569" i="8"/>
  <c r="R2568" i="8"/>
  <c r="R2567" i="8"/>
  <c r="R2566" i="8"/>
  <c r="R2565" i="8"/>
  <c r="R2564" i="8"/>
  <c r="R2563" i="8"/>
  <c r="R2562" i="8"/>
  <c r="R2561" i="8"/>
  <c r="R2560" i="8"/>
  <c r="R2559" i="8"/>
  <c r="R2558" i="8"/>
  <c r="R2557" i="8"/>
  <c r="R2556" i="8"/>
  <c r="R2555" i="8"/>
  <c r="R2554" i="8"/>
  <c r="R2553" i="8"/>
  <c r="R2552" i="8"/>
  <c r="R2551" i="8"/>
  <c r="R2550" i="8"/>
  <c r="R2549" i="8"/>
  <c r="R2548" i="8"/>
  <c r="R2547" i="8"/>
  <c r="R2546" i="8"/>
  <c r="R2545" i="8"/>
  <c r="T2809" i="8"/>
  <c r="R2787" i="8"/>
  <c r="W2781" i="8"/>
  <c r="R2771" i="8"/>
  <c r="W2765" i="8"/>
  <c r="R2755" i="8"/>
  <c r="W2749" i="8"/>
  <c r="R2739" i="8"/>
  <c r="W2733" i="8"/>
  <c r="R2723" i="8"/>
  <c r="W2717" i="8"/>
  <c r="R2714" i="8"/>
  <c r="AC2708" i="8"/>
  <c r="R2706" i="8"/>
  <c r="W2703" i="8"/>
  <c r="T2701" i="8"/>
  <c r="AC2696" i="8"/>
  <c r="W2694" i="8"/>
  <c r="W2692" i="8"/>
  <c r="AC2690" i="8"/>
  <c r="T2685" i="8"/>
  <c r="W2683" i="8"/>
  <c r="T2680" i="8"/>
  <c r="W2675" i="8"/>
  <c r="T2672" i="8"/>
  <c r="W2667" i="8"/>
  <c r="R2792" i="8"/>
  <c r="W2786" i="8"/>
  <c r="R2776" i="8"/>
  <c r="W2770" i="8"/>
  <c r="R2760" i="8"/>
  <c r="W2754" i="8"/>
  <c r="R2744" i="8"/>
  <c r="W2738" i="8"/>
  <c r="R2728" i="8"/>
  <c r="W2722" i="8"/>
  <c r="T2711" i="8"/>
  <c r="W2708" i="8"/>
  <c r="R2701" i="8"/>
  <c r="W2696" i="8"/>
  <c r="W2690" i="8"/>
  <c r="R2685" i="8"/>
  <c r="R2680" i="8"/>
  <c r="AC2678" i="8"/>
  <c r="R2672" i="8"/>
  <c r="AC2670" i="8"/>
  <c r="T2797" i="8"/>
  <c r="W2791" i="8"/>
  <c r="R2781" i="8"/>
  <c r="W2775" i="8"/>
  <c r="R2765" i="8"/>
  <c r="W2759" i="8"/>
  <c r="R2749" i="8"/>
  <c r="W2743" i="8"/>
  <c r="R2733" i="8"/>
  <c r="W2727" i="8"/>
  <c r="R2717" i="8"/>
  <c r="AC2713" i="8"/>
  <c r="R2711" i="8"/>
  <c r="AC2705" i="8"/>
  <c r="T2703" i="8"/>
  <c r="AC2698" i="8"/>
  <c r="T2694" i="8"/>
  <c r="T2692" i="8"/>
  <c r="AC2688" i="8"/>
  <c r="T2683" i="8"/>
  <c r="W2678" i="8"/>
  <c r="T2675" i="8"/>
  <c r="W2670" i="8"/>
  <c r="T2667" i="8"/>
  <c r="T2807" i="8"/>
  <c r="W2796" i="8"/>
  <c r="R2786" i="8"/>
  <c r="W2780" i="8"/>
  <c r="R2770" i="8"/>
  <c r="W2764" i="8"/>
  <c r="R2754" i="8"/>
  <c r="W2748" i="8"/>
  <c r="R2738" i="8"/>
  <c r="W2732" i="8"/>
  <c r="R2722" i="8"/>
  <c r="W2716" i="8"/>
  <c r="W2713" i="8"/>
  <c r="T2708" i="8"/>
  <c r="W2705" i="8"/>
  <c r="R2703" i="8"/>
  <c r="W2698" i="8"/>
  <c r="T2696" i="8"/>
  <c r="R2694" i="8"/>
  <c r="R2692" i="8"/>
  <c r="T2690" i="8"/>
  <c r="W2688" i="8"/>
  <c r="R2683" i="8"/>
  <c r="AC2681" i="8"/>
  <c r="R2675" i="8"/>
  <c r="AC2673" i="8"/>
  <c r="R2667" i="8"/>
  <c r="R2818" i="8"/>
  <c r="R2791" i="8"/>
  <c r="W2785" i="8"/>
  <c r="R2775" i="8"/>
  <c r="W2769" i="8"/>
  <c r="R2759" i="8"/>
  <c r="W2753" i="8"/>
  <c r="R2743" i="8"/>
  <c r="W2737" i="8"/>
  <c r="R2727" i="8"/>
  <c r="W2721" i="8"/>
  <c r="AC2710" i="8"/>
  <c r="R2708" i="8"/>
  <c r="AC2700" i="8"/>
  <c r="R2696" i="8"/>
  <c r="R2690" i="8"/>
  <c r="AC2686" i="8"/>
  <c r="W2681" i="8"/>
  <c r="T2678" i="8"/>
  <c r="W2673" i="8"/>
  <c r="T2670" i="8"/>
  <c r="W2795" i="8"/>
  <c r="R2753" i="8"/>
  <c r="R2713" i="8"/>
  <c r="R2521" i="8"/>
  <c r="R2516" i="8"/>
  <c r="R2515" i="8"/>
  <c r="R2514" i="8"/>
  <c r="R2513" i="8"/>
  <c r="R2512" i="8"/>
  <c r="R2511" i="8"/>
  <c r="R2510" i="8"/>
  <c r="R2509" i="8"/>
  <c r="R2508" i="8"/>
  <c r="R2507" i="8"/>
  <c r="R2506" i="8"/>
  <c r="R2505" i="8"/>
  <c r="R2504" i="8"/>
  <c r="R2503" i="8"/>
  <c r="R2502" i="8"/>
  <c r="R2501" i="8"/>
  <c r="R2500" i="8"/>
  <c r="R2499" i="8"/>
  <c r="R2498" i="8"/>
  <c r="R2497" i="8"/>
  <c r="R2496" i="8"/>
  <c r="R2495" i="8"/>
  <c r="R2494" i="8"/>
  <c r="R2493" i="8"/>
  <c r="R2492" i="8"/>
  <c r="R2491" i="8"/>
  <c r="R2490" i="8"/>
  <c r="R2489" i="8"/>
  <c r="R2488" i="8"/>
  <c r="R2487" i="8"/>
  <c r="R2486" i="8"/>
  <c r="R2485" i="8"/>
  <c r="R2484" i="8"/>
  <c r="R2483" i="8"/>
  <c r="R2482" i="8"/>
  <c r="R2481" i="8"/>
  <c r="R2480" i="8"/>
  <c r="R2479" i="8"/>
  <c r="R2478" i="8"/>
  <c r="R2477" i="8"/>
  <c r="R2476" i="8"/>
  <c r="R2475" i="8"/>
  <c r="R2474" i="8"/>
  <c r="R2473" i="8"/>
  <c r="R2472" i="8"/>
  <c r="R2471" i="8"/>
  <c r="R2470" i="8"/>
  <c r="R2469" i="8"/>
  <c r="R2468" i="8"/>
  <c r="R2467" i="8"/>
  <c r="R2466" i="8"/>
  <c r="R2465" i="8"/>
  <c r="R2464" i="8"/>
  <c r="R2463" i="8"/>
  <c r="R2462" i="8"/>
  <c r="R2461" i="8"/>
  <c r="R2460" i="8"/>
  <c r="R2459" i="8"/>
  <c r="R2458" i="8"/>
  <c r="R2457" i="8"/>
  <c r="R2456" i="8"/>
  <c r="R2455" i="8"/>
  <c r="R2454" i="8"/>
  <c r="R2453" i="8"/>
  <c r="R2452" i="8"/>
  <c r="R2451" i="8"/>
  <c r="R2450" i="8"/>
  <c r="R2449" i="8"/>
  <c r="R2448" i="8"/>
  <c r="R2447" i="8"/>
  <c r="R2446" i="8"/>
  <c r="R2445" i="8"/>
  <c r="R2444" i="8"/>
  <c r="R2443" i="8"/>
  <c r="R2442" i="8"/>
  <c r="R2441" i="8"/>
  <c r="R2440" i="8"/>
  <c r="R2439" i="8"/>
  <c r="R2438" i="8"/>
  <c r="R2437" i="8"/>
  <c r="R2436" i="8"/>
  <c r="R2435" i="8"/>
  <c r="R2434" i="8"/>
  <c r="R2433" i="8"/>
  <c r="R2432" i="8"/>
  <c r="R2431" i="8"/>
  <c r="R2430" i="8"/>
  <c r="R2429" i="8"/>
  <c r="R2428" i="8"/>
  <c r="R2427" i="8"/>
  <c r="R2426" i="8"/>
  <c r="R2425" i="8"/>
  <c r="R2424" i="8"/>
  <c r="R2423" i="8"/>
  <c r="R2422" i="8"/>
  <c r="R2421" i="8"/>
  <c r="R2420" i="8"/>
  <c r="R2419" i="8"/>
  <c r="R2418" i="8"/>
  <c r="R2417" i="8"/>
  <c r="R2416" i="8"/>
  <c r="R2415" i="8"/>
  <c r="R2414" i="8"/>
  <c r="R2413" i="8"/>
  <c r="R2412" i="8"/>
  <c r="R2411" i="8"/>
  <c r="R2410" i="8"/>
  <c r="R2409" i="8"/>
  <c r="R2408" i="8"/>
  <c r="R2407" i="8"/>
  <c r="R2406" i="8"/>
  <c r="R2405" i="8"/>
  <c r="R2404" i="8"/>
  <c r="R2403" i="8"/>
  <c r="R2402" i="8"/>
  <c r="R2401" i="8"/>
  <c r="R2400" i="8"/>
  <c r="R2399" i="8"/>
  <c r="R2398" i="8"/>
  <c r="R2397" i="8"/>
  <c r="R2396" i="8"/>
  <c r="R2395" i="8"/>
  <c r="R2394" i="8"/>
  <c r="R2393" i="8"/>
  <c r="R2392" i="8"/>
  <c r="R2391" i="8"/>
  <c r="R2390" i="8"/>
  <c r="R2389" i="8"/>
  <c r="R2388" i="8"/>
  <c r="R2387" i="8"/>
  <c r="R2386" i="8"/>
  <c r="R2385" i="8"/>
  <c r="R2384" i="8"/>
  <c r="R2383" i="8"/>
  <c r="R2382" i="8"/>
  <c r="R2381" i="8"/>
  <c r="R2380" i="8"/>
  <c r="R2379" i="8"/>
  <c r="R2378" i="8"/>
  <c r="R2377" i="8"/>
  <c r="R2376" i="8"/>
  <c r="R2375" i="8"/>
  <c r="R2374" i="8"/>
  <c r="R2373" i="8"/>
  <c r="R2372" i="8"/>
  <c r="R2371" i="8"/>
  <c r="R2370" i="8"/>
  <c r="R2369" i="8"/>
  <c r="R2368" i="8"/>
  <c r="R2367" i="8"/>
  <c r="R2366" i="8"/>
  <c r="R2365" i="8"/>
  <c r="R2364" i="8"/>
  <c r="R2363" i="8"/>
  <c r="R2362" i="8"/>
  <c r="R2361" i="8"/>
  <c r="R2360" i="8"/>
  <c r="R2359" i="8"/>
  <c r="R2358" i="8"/>
  <c r="R2357" i="8"/>
  <c r="R2356" i="8"/>
  <c r="R2355" i="8"/>
  <c r="R2354" i="8"/>
  <c r="R2353" i="8"/>
  <c r="R2352" i="8"/>
  <c r="W2790" i="8"/>
  <c r="R2748" i="8"/>
  <c r="W2710" i="8"/>
  <c r="R2678" i="8"/>
  <c r="T2519" i="8"/>
  <c r="W2747" i="8"/>
  <c r="R2519" i="8"/>
  <c r="W2742" i="8"/>
  <c r="AC2676" i="8"/>
  <c r="R2785" i="8"/>
  <c r="AC2707" i="8"/>
  <c r="W2676" i="8"/>
  <c r="R2780" i="8"/>
  <c r="U2780" i="8" s="1"/>
  <c r="T2705" i="8"/>
  <c r="T2688" i="8"/>
  <c r="T2517" i="8"/>
  <c r="W2779" i="8"/>
  <c r="R2737" i="8"/>
  <c r="R2705" i="8"/>
  <c r="R2688" i="8"/>
  <c r="R2517" i="8"/>
  <c r="W2774" i="8"/>
  <c r="R2732" i="8"/>
  <c r="W2686" i="8"/>
  <c r="R2544" i="8"/>
  <c r="U2544" i="8" s="1"/>
  <c r="R2542" i="8"/>
  <c r="R2540" i="8"/>
  <c r="R2538" i="8"/>
  <c r="R2536" i="8"/>
  <c r="R2534" i="8"/>
  <c r="R2532" i="8"/>
  <c r="R2530" i="8"/>
  <c r="R2528" i="8"/>
  <c r="R2526" i="8"/>
  <c r="R2524" i="8"/>
  <c r="R2522" i="8"/>
  <c r="W2731" i="8"/>
  <c r="AC2702" i="8"/>
  <c r="T2673" i="8"/>
  <c r="T2520" i="8"/>
  <c r="T2830" i="8"/>
  <c r="W2726" i="8"/>
  <c r="W2700" i="8"/>
  <c r="R2520" i="8"/>
  <c r="R2769" i="8"/>
  <c r="AC2684" i="8"/>
  <c r="T2816" i="8"/>
  <c r="R2764" i="8"/>
  <c r="T2698" i="8"/>
  <c r="R2670" i="8"/>
  <c r="T2518" i="8"/>
  <c r="R2816" i="8"/>
  <c r="W2763" i="8"/>
  <c r="R2721" i="8"/>
  <c r="R2698" i="8"/>
  <c r="R2518" i="8"/>
  <c r="AC2515" i="8"/>
  <c r="AC2514" i="8"/>
  <c r="AC2513" i="8"/>
  <c r="AC2512" i="8"/>
  <c r="AC2511" i="8"/>
  <c r="AC2510" i="8"/>
  <c r="AC2509" i="8"/>
  <c r="AC2508" i="8"/>
  <c r="AC2507" i="8"/>
  <c r="AC2506" i="8"/>
  <c r="AC2505" i="8"/>
  <c r="AC2504" i="8"/>
  <c r="AC2503" i="8"/>
  <c r="AC2502" i="8"/>
  <c r="AC2501" i="8"/>
  <c r="AC2500" i="8"/>
  <c r="AC2499" i="8"/>
  <c r="AC2498" i="8"/>
  <c r="AC2497" i="8"/>
  <c r="AC2496" i="8"/>
  <c r="AC2495" i="8"/>
  <c r="AC2494" i="8"/>
  <c r="AC2493" i="8"/>
  <c r="AC2492" i="8"/>
  <c r="AC2491" i="8"/>
  <c r="AC2490" i="8"/>
  <c r="AC2489" i="8"/>
  <c r="AC2488" i="8"/>
  <c r="AC2487" i="8"/>
  <c r="AC2486" i="8"/>
  <c r="AC2485" i="8"/>
  <c r="AC2484" i="8"/>
  <c r="AC2483" i="8"/>
  <c r="AC2482" i="8"/>
  <c r="AC2481" i="8"/>
  <c r="AC2480" i="8"/>
  <c r="AC2479" i="8"/>
  <c r="AC2478" i="8"/>
  <c r="AC2477" i="8"/>
  <c r="AC2476" i="8"/>
  <c r="AC2475" i="8"/>
  <c r="AC2474" i="8"/>
  <c r="AC2473" i="8"/>
  <c r="AC2472" i="8"/>
  <c r="AC2471" i="8"/>
  <c r="AC2470" i="8"/>
  <c r="AC2469" i="8"/>
  <c r="AC2468" i="8"/>
  <c r="AC2467" i="8"/>
  <c r="AC2466" i="8"/>
  <c r="AC2465" i="8"/>
  <c r="AC2464" i="8"/>
  <c r="AC2463" i="8"/>
  <c r="AC2462" i="8"/>
  <c r="AC2461" i="8"/>
  <c r="AC2460" i="8"/>
  <c r="AC2459" i="8"/>
  <c r="AC2458" i="8"/>
  <c r="AC2457" i="8"/>
  <c r="AC2456" i="8"/>
  <c r="AC2455" i="8"/>
  <c r="AC2454" i="8"/>
  <c r="AC2453" i="8"/>
  <c r="AC2452" i="8"/>
  <c r="AC2451" i="8"/>
  <c r="AC2450" i="8"/>
  <c r="AC2449" i="8"/>
  <c r="AC2448" i="8"/>
  <c r="AC2447" i="8"/>
  <c r="AC2446" i="8"/>
  <c r="AC2445" i="8"/>
  <c r="AC2444" i="8"/>
  <c r="AC2443" i="8"/>
  <c r="AC2442" i="8"/>
  <c r="AC2441" i="8"/>
  <c r="AC2440" i="8"/>
  <c r="AC2439" i="8"/>
  <c r="AC2438" i="8"/>
  <c r="AC2437" i="8"/>
  <c r="AC2436" i="8"/>
  <c r="AC2435" i="8"/>
  <c r="AC2434" i="8"/>
  <c r="AC2433" i="8"/>
  <c r="AC2432" i="8"/>
  <c r="AC2431" i="8"/>
  <c r="AC2430" i="8"/>
  <c r="AC2429" i="8"/>
  <c r="AC2428" i="8"/>
  <c r="AC2427" i="8"/>
  <c r="AC2426" i="8"/>
  <c r="AC2425" i="8"/>
  <c r="AC2424" i="8"/>
  <c r="AC2423" i="8"/>
  <c r="AC2422" i="8"/>
  <c r="AC2421" i="8"/>
  <c r="AC2420" i="8"/>
  <c r="AC2419" i="8"/>
  <c r="AC2418" i="8"/>
  <c r="AC2417" i="8"/>
  <c r="AC2416" i="8"/>
  <c r="AC2415" i="8"/>
  <c r="AC2414" i="8"/>
  <c r="AC2413" i="8"/>
  <c r="AC2412" i="8"/>
  <c r="AC2411" i="8"/>
  <c r="AC2410" i="8"/>
  <c r="AC2409" i="8"/>
  <c r="AC2408" i="8"/>
  <c r="AC2407" i="8"/>
  <c r="AC2406" i="8"/>
  <c r="AC2405" i="8"/>
  <c r="AC2404" i="8"/>
  <c r="AC2403" i="8"/>
  <c r="AC2402" i="8"/>
  <c r="AC2401" i="8"/>
  <c r="AC2400" i="8"/>
  <c r="AC2399" i="8"/>
  <c r="AC2398" i="8"/>
  <c r="AC2397" i="8"/>
  <c r="AC2396" i="8"/>
  <c r="AC2395" i="8"/>
  <c r="AC2394" i="8"/>
  <c r="AC2393" i="8"/>
  <c r="AC2392" i="8"/>
  <c r="AC2391" i="8"/>
  <c r="AC2390" i="8"/>
  <c r="AC2389" i="8"/>
  <c r="AC2388" i="8"/>
  <c r="AC2387" i="8"/>
  <c r="AC2386" i="8"/>
  <c r="AC2385" i="8"/>
  <c r="AC2384" i="8"/>
  <c r="AC2668" i="8"/>
  <c r="R2527" i="8"/>
  <c r="T2506" i="8"/>
  <c r="W2500" i="8"/>
  <c r="T2490" i="8"/>
  <c r="W2484" i="8"/>
  <c r="T2474" i="8"/>
  <c r="W2468" i="8"/>
  <c r="T2458" i="8"/>
  <c r="W2452" i="8"/>
  <c r="T2442" i="8"/>
  <c r="W2436" i="8"/>
  <c r="T2426" i="8"/>
  <c r="W2420" i="8"/>
  <c r="T2410" i="8"/>
  <c r="W2404" i="8"/>
  <c r="T2394" i="8"/>
  <c r="W2388" i="8"/>
  <c r="W2379" i="8"/>
  <c r="T2377" i="8"/>
  <c r="T2353" i="8"/>
  <c r="W2668" i="8"/>
  <c r="R2537" i="8"/>
  <c r="T2511" i="8"/>
  <c r="W2505" i="8"/>
  <c r="T2495" i="8"/>
  <c r="W2489" i="8"/>
  <c r="T2479" i="8"/>
  <c r="W2473" i="8"/>
  <c r="T2463" i="8"/>
  <c r="W2457" i="8"/>
  <c r="T2447" i="8"/>
  <c r="W2441" i="8"/>
  <c r="T2431" i="8"/>
  <c r="W2425" i="8"/>
  <c r="T2415" i="8"/>
  <c r="W2409" i="8"/>
  <c r="T2399" i="8"/>
  <c r="W2393" i="8"/>
  <c r="AC2381" i="8"/>
  <c r="T2805" i="8"/>
  <c r="T2516" i="8"/>
  <c r="W2510" i="8"/>
  <c r="T2500" i="8"/>
  <c r="W2494" i="8"/>
  <c r="T2484" i="8"/>
  <c r="W2478" i="8"/>
  <c r="T2468" i="8"/>
  <c r="W2462" i="8"/>
  <c r="T2452" i="8"/>
  <c r="W2446" i="8"/>
  <c r="T2436" i="8"/>
  <c r="W2430" i="8"/>
  <c r="T2420" i="8"/>
  <c r="W2414" i="8"/>
  <c r="T2404" i="8"/>
  <c r="W2398" i="8"/>
  <c r="T2388" i="8"/>
  <c r="W2381" i="8"/>
  <c r="T2379" i="8"/>
  <c r="AC2374" i="8"/>
  <c r="AC2372" i="8"/>
  <c r="AC2370" i="8"/>
  <c r="AC2368" i="8"/>
  <c r="AC2366" i="8"/>
  <c r="AC2364" i="8"/>
  <c r="AC2362" i="8"/>
  <c r="AC2360" i="8"/>
  <c r="AC2358" i="8"/>
  <c r="AC2356" i="8"/>
  <c r="AC2354" i="8"/>
  <c r="R2796" i="8"/>
  <c r="R2525" i="8"/>
  <c r="W2515" i="8"/>
  <c r="T2505" i="8"/>
  <c r="W2499" i="8"/>
  <c r="T2489" i="8"/>
  <c r="W2483" i="8"/>
  <c r="T2473" i="8"/>
  <c r="W2467" i="8"/>
  <c r="T2457" i="8"/>
  <c r="W2451" i="8"/>
  <c r="T2441" i="8"/>
  <c r="W2435" i="8"/>
  <c r="T2425" i="8"/>
  <c r="W2419" i="8"/>
  <c r="T2409" i="8"/>
  <c r="W2403" i="8"/>
  <c r="T2393" i="8"/>
  <c r="W2387" i="8"/>
  <c r="AC2383" i="8"/>
  <c r="W2374" i="8"/>
  <c r="W2372" i="8"/>
  <c r="W2370" i="8"/>
  <c r="W2368" i="8"/>
  <c r="W2366" i="8"/>
  <c r="W2364" i="8"/>
  <c r="W2362" i="8"/>
  <c r="W2360" i="8"/>
  <c r="W2358" i="8"/>
  <c r="W2356" i="8"/>
  <c r="W2354" i="8"/>
  <c r="W2758" i="8"/>
  <c r="R2535" i="8"/>
  <c r="T2510" i="8"/>
  <c r="W2504" i="8"/>
  <c r="T2494" i="8"/>
  <c r="W2488" i="8"/>
  <c r="T2478" i="8"/>
  <c r="W2472" i="8"/>
  <c r="T2462" i="8"/>
  <c r="W2456" i="8"/>
  <c r="T2446" i="8"/>
  <c r="W2440" i="8"/>
  <c r="T2430" i="8"/>
  <c r="W2424" i="8"/>
  <c r="T2414" i="8"/>
  <c r="W2408" i="8"/>
  <c r="T2398" i="8"/>
  <c r="W2392" i="8"/>
  <c r="W2383" i="8"/>
  <c r="T2381" i="8"/>
  <c r="AC2376" i="8"/>
  <c r="AC2351" i="8"/>
  <c r="AC2350" i="8"/>
  <c r="AC2349" i="8"/>
  <c r="AC2348" i="8"/>
  <c r="AC2347" i="8"/>
  <c r="AC2346" i="8"/>
  <c r="AC2345" i="8"/>
  <c r="AC2344" i="8"/>
  <c r="AC2343" i="8"/>
  <c r="AC2342" i="8"/>
  <c r="AC2341" i="8"/>
  <c r="AC2340" i="8"/>
  <c r="AC2339" i="8"/>
  <c r="AC2338" i="8"/>
  <c r="AC2337" i="8"/>
  <c r="AC2336" i="8"/>
  <c r="AC2335" i="8"/>
  <c r="AC2334" i="8"/>
  <c r="AC2333" i="8"/>
  <c r="AC2332" i="8"/>
  <c r="AC2331" i="8"/>
  <c r="AC2330" i="8"/>
  <c r="AC2329" i="8"/>
  <c r="AC2328" i="8"/>
  <c r="AC2327" i="8"/>
  <c r="AC2326" i="8"/>
  <c r="AC2325" i="8"/>
  <c r="AC2324" i="8"/>
  <c r="AC2323" i="8"/>
  <c r="AC2322" i="8"/>
  <c r="AC2321" i="8"/>
  <c r="AC2320" i="8"/>
  <c r="AC2319" i="8"/>
  <c r="AC2318" i="8"/>
  <c r="AC2317" i="8"/>
  <c r="AC2316" i="8"/>
  <c r="AC2315" i="8"/>
  <c r="AC2314" i="8"/>
  <c r="AC2313" i="8"/>
  <c r="AC2312" i="8"/>
  <c r="AC2311" i="8"/>
  <c r="AC2310" i="8"/>
  <c r="AC2309" i="8"/>
  <c r="AC2308" i="8"/>
  <c r="AC2307" i="8"/>
  <c r="AC2306" i="8"/>
  <c r="AC2305" i="8"/>
  <c r="AC2304" i="8"/>
  <c r="AC2303" i="8"/>
  <c r="AC2302" i="8"/>
  <c r="AC2301" i="8"/>
  <c r="AC2300" i="8"/>
  <c r="AC2299" i="8"/>
  <c r="AC2298" i="8"/>
  <c r="AC2297" i="8"/>
  <c r="AC2296" i="8"/>
  <c r="AC2295" i="8"/>
  <c r="AC2294" i="8"/>
  <c r="AC2293" i="8"/>
  <c r="AC2292" i="8"/>
  <c r="AC2291" i="8"/>
  <c r="AC2290" i="8"/>
  <c r="AC2289" i="8"/>
  <c r="AC2288" i="8"/>
  <c r="AC2287" i="8"/>
  <c r="AC2286" i="8"/>
  <c r="AC2285" i="8"/>
  <c r="AC2284" i="8"/>
  <c r="AC2283" i="8"/>
  <c r="AC2282" i="8"/>
  <c r="AC2281" i="8"/>
  <c r="AC2280" i="8"/>
  <c r="AC2279" i="8"/>
  <c r="AC2278" i="8"/>
  <c r="AC2277" i="8"/>
  <c r="AC2276" i="8"/>
  <c r="AC2275" i="8"/>
  <c r="AC2274" i="8"/>
  <c r="AC2273" i="8"/>
  <c r="AC2272" i="8"/>
  <c r="AC2271" i="8"/>
  <c r="AC2270" i="8"/>
  <c r="AC2269" i="8"/>
  <c r="AC2268" i="8"/>
  <c r="AC2267" i="8"/>
  <c r="AC2266" i="8"/>
  <c r="AC2265" i="8"/>
  <c r="AC2264" i="8"/>
  <c r="AC2263" i="8"/>
  <c r="AC2262" i="8"/>
  <c r="AC2261" i="8"/>
  <c r="AC2260" i="8"/>
  <c r="AC2259" i="8"/>
  <c r="AC2258" i="8"/>
  <c r="AC2257" i="8"/>
  <c r="AC2256" i="8"/>
  <c r="AC2255" i="8"/>
  <c r="AC2254" i="8"/>
  <c r="AC2253" i="8"/>
  <c r="AC2252" i="8"/>
  <c r="AC2251" i="8"/>
  <c r="AC2250" i="8"/>
  <c r="AC2249" i="8"/>
  <c r="AC2248" i="8"/>
  <c r="AC2247" i="8"/>
  <c r="AC2246" i="8"/>
  <c r="AC2245" i="8"/>
  <c r="AC2244" i="8"/>
  <c r="AC2243" i="8"/>
  <c r="AC2242" i="8"/>
  <c r="AC2241" i="8"/>
  <c r="AC2240" i="8"/>
  <c r="AC2239" i="8"/>
  <c r="AC2238" i="8"/>
  <c r="AC2237" i="8"/>
  <c r="AC2236" i="8"/>
  <c r="AC2235" i="8"/>
  <c r="AC2234" i="8"/>
  <c r="AC2233" i="8"/>
  <c r="AC2232" i="8"/>
  <c r="AC2231" i="8"/>
  <c r="AC2230" i="8"/>
  <c r="AC2229" i="8"/>
  <c r="AC2228" i="8"/>
  <c r="AC2227" i="8"/>
  <c r="AC2226" i="8"/>
  <c r="AC2225" i="8"/>
  <c r="AC2224" i="8"/>
  <c r="AC2223" i="8"/>
  <c r="AC2222" i="8"/>
  <c r="AC2221" i="8"/>
  <c r="AC2220" i="8"/>
  <c r="AC2219" i="8"/>
  <c r="AC2218" i="8"/>
  <c r="AC2217" i="8"/>
  <c r="AC2216" i="8"/>
  <c r="AC2215" i="8"/>
  <c r="AC2214" i="8"/>
  <c r="AC2213" i="8"/>
  <c r="AC2212" i="8"/>
  <c r="AC2211" i="8"/>
  <c r="AC2210" i="8"/>
  <c r="AC2209" i="8"/>
  <c r="AC2208" i="8"/>
  <c r="AC2207" i="8"/>
  <c r="AC2206" i="8"/>
  <c r="AC2205" i="8"/>
  <c r="AC2204" i="8"/>
  <c r="AC2203" i="8"/>
  <c r="AC2202" i="8"/>
  <c r="AC2201" i="8"/>
  <c r="AC2200" i="8"/>
  <c r="AC2199" i="8"/>
  <c r="T2515" i="8"/>
  <c r="W2509" i="8"/>
  <c r="T2499" i="8"/>
  <c r="W2493" i="8"/>
  <c r="T2483" i="8"/>
  <c r="W2477" i="8"/>
  <c r="T2467" i="8"/>
  <c r="W2461" i="8"/>
  <c r="T2451" i="8"/>
  <c r="W2445" i="8"/>
  <c r="T2435" i="8"/>
  <c r="W2429" i="8"/>
  <c r="T2419" i="8"/>
  <c r="W2413" i="8"/>
  <c r="T2403" i="8"/>
  <c r="W2397" i="8"/>
  <c r="T2387" i="8"/>
  <c r="W2376" i="8"/>
  <c r="T2374" i="8"/>
  <c r="T2372" i="8"/>
  <c r="T2370" i="8"/>
  <c r="T2368" i="8"/>
  <c r="T2366" i="8"/>
  <c r="T2364" i="8"/>
  <c r="T2362" i="8"/>
  <c r="T2360" i="8"/>
  <c r="T2358" i="8"/>
  <c r="T2356" i="8"/>
  <c r="T2354" i="8"/>
  <c r="W2351" i="8"/>
  <c r="W2350" i="8"/>
  <c r="W2349" i="8"/>
  <c r="W2348" i="8"/>
  <c r="W2347" i="8"/>
  <c r="W2346" i="8"/>
  <c r="W2345" i="8"/>
  <c r="W2344" i="8"/>
  <c r="W2343" i="8"/>
  <c r="W2342" i="8"/>
  <c r="W2341" i="8"/>
  <c r="W2340" i="8"/>
  <c r="W2339" i="8"/>
  <c r="W2338" i="8"/>
  <c r="W2337" i="8"/>
  <c r="W2336" i="8"/>
  <c r="W2335" i="8"/>
  <c r="W2334" i="8"/>
  <c r="W2333" i="8"/>
  <c r="W2332" i="8"/>
  <c r="W2331" i="8"/>
  <c r="W2330" i="8"/>
  <c r="W2329" i="8"/>
  <c r="W2328" i="8"/>
  <c r="W2327" i="8"/>
  <c r="W2326" i="8"/>
  <c r="W2325" i="8"/>
  <c r="W2324" i="8"/>
  <c r="W2323" i="8"/>
  <c r="W2322" i="8"/>
  <c r="W2321" i="8"/>
  <c r="W2320" i="8"/>
  <c r="W2319" i="8"/>
  <c r="W2318" i="8"/>
  <c r="W2317" i="8"/>
  <c r="W2316" i="8"/>
  <c r="W2315" i="8"/>
  <c r="W2314" i="8"/>
  <c r="W2313" i="8"/>
  <c r="W2312" i="8"/>
  <c r="W2311" i="8"/>
  <c r="W2310" i="8"/>
  <c r="W2309" i="8"/>
  <c r="W2308" i="8"/>
  <c r="W2307" i="8"/>
  <c r="W2306" i="8"/>
  <c r="W2305" i="8"/>
  <c r="W2304" i="8"/>
  <c r="W2303" i="8"/>
  <c r="W2302" i="8"/>
  <c r="W2301" i="8"/>
  <c r="W2300" i="8"/>
  <c r="W2299" i="8"/>
  <c r="W2298" i="8"/>
  <c r="W2297" i="8"/>
  <c r="W2296" i="8"/>
  <c r="W2295" i="8"/>
  <c r="W2294" i="8"/>
  <c r="W2293" i="8"/>
  <c r="W2292" i="8"/>
  <c r="W2291" i="8"/>
  <c r="W2290" i="8"/>
  <c r="W2289" i="8"/>
  <c r="W2288" i="8"/>
  <c r="W2287" i="8"/>
  <c r="W2286" i="8"/>
  <c r="W2285" i="8"/>
  <c r="W2284" i="8"/>
  <c r="W2283" i="8"/>
  <c r="W2282" i="8"/>
  <c r="W2281" i="8"/>
  <c r="W2280" i="8"/>
  <c r="W2279" i="8"/>
  <c r="W2278" i="8"/>
  <c r="W2277" i="8"/>
  <c r="W2276" i="8"/>
  <c r="W2275" i="8"/>
  <c r="W2274" i="8"/>
  <c r="W2273" i="8"/>
  <c r="W2272" i="8"/>
  <c r="W2271" i="8"/>
  <c r="W2270" i="8"/>
  <c r="W2269" i="8"/>
  <c r="W2268" i="8"/>
  <c r="W2267" i="8"/>
  <c r="W2266" i="8"/>
  <c r="W2265" i="8"/>
  <c r="W2264" i="8"/>
  <c r="W2263" i="8"/>
  <c r="W2262" i="8"/>
  <c r="W2261" i="8"/>
  <c r="W2260" i="8"/>
  <c r="W2259" i="8"/>
  <c r="W2258" i="8"/>
  <c r="W2257" i="8"/>
  <c r="W2256" i="8"/>
  <c r="W2255" i="8"/>
  <c r="W2254" i="8"/>
  <c r="W2253" i="8"/>
  <c r="W2252" i="8"/>
  <c r="W2251" i="8"/>
  <c r="W2250" i="8"/>
  <c r="W2249" i="8"/>
  <c r="W2248" i="8"/>
  <c r="W2247" i="8"/>
  <c r="W2246" i="8"/>
  <c r="W2245" i="8"/>
  <c r="W2244" i="8"/>
  <c r="W2243" i="8"/>
  <c r="W2242" i="8"/>
  <c r="W2241" i="8"/>
  <c r="W2240" i="8"/>
  <c r="W2239" i="8"/>
  <c r="W2238" i="8"/>
  <c r="W2237" i="8"/>
  <c r="W2236" i="8"/>
  <c r="W2235" i="8"/>
  <c r="W2234" i="8"/>
  <c r="W2233" i="8"/>
  <c r="W2232" i="8"/>
  <c r="W2231" i="8"/>
  <c r="W2230" i="8"/>
  <c r="W2229" i="8"/>
  <c r="W2228" i="8"/>
  <c r="W2227" i="8"/>
  <c r="W2226" i="8"/>
  <c r="W2225" i="8"/>
  <c r="W2224" i="8"/>
  <c r="W2223" i="8"/>
  <c r="W2222" i="8"/>
  <c r="W2221" i="8"/>
  <c r="W2220" i="8"/>
  <c r="W2219" i="8"/>
  <c r="W2218" i="8"/>
  <c r="W2217" i="8"/>
  <c r="W2216" i="8"/>
  <c r="W2215" i="8"/>
  <c r="W2214" i="8"/>
  <c r="W2213" i="8"/>
  <c r="W2212" i="8"/>
  <c r="W2211" i="8"/>
  <c r="W2210" i="8"/>
  <c r="W2209" i="8"/>
  <c r="W2208" i="8"/>
  <c r="W2207" i="8"/>
  <c r="W2206" i="8"/>
  <c r="W2205" i="8"/>
  <c r="W2204" i="8"/>
  <c r="W2203" i="8"/>
  <c r="W2202" i="8"/>
  <c r="W2201" i="8"/>
  <c r="W2200" i="8"/>
  <c r="W2199" i="8"/>
  <c r="R2523" i="8"/>
  <c r="W2514" i="8"/>
  <c r="T2504" i="8"/>
  <c r="W2498" i="8"/>
  <c r="T2488" i="8"/>
  <c r="W2482" i="8"/>
  <c r="T2472" i="8"/>
  <c r="W2466" i="8"/>
  <c r="T2456" i="8"/>
  <c r="W2450" i="8"/>
  <c r="T2440" i="8"/>
  <c r="W2434" i="8"/>
  <c r="T2424" i="8"/>
  <c r="W2418" i="8"/>
  <c r="T2408" i="8"/>
  <c r="W2402" i="8"/>
  <c r="T2392" i="8"/>
  <c r="W2386" i="8"/>
  <c r="T2383" i="8"/>
  <c r="AC2378" i="8"/>
  <c r="R2716" i="8"/>
  <c r="R2533" i="8"/>
  <c r="T2509" i="8"/>
  <c r="W2503" i="8"/>
  <c r="T2493" i="8"/>
  <c r="W2487" i="8"/>
  <c r="T2477" i="8"/>
  <c r="W2471" i="8"/>
  <c r="T2461" i="8"/>
  <c r="W2455" i="8"/>
  <c r="T2445" i="8"/>
  <c r="W2439" i="8"/>
  <c r="T2429" i="8"/>
  <c r="W2423" i="8"/>
  <c r="T2413" i="8"/>
  <c r="W2407" i="8"/>
  <c r="T2397" i="8"/>
  <c r="W2391" i="8"/>
  <c r="W2378" i="8"/>
  <c r="T2376" i="8"/>
  <c r="T2351" i="8"/>
  <c r="T2350" i="8"/>
  <c r="T2349" i="8"/>
  <c r="T2348" i="8"/>
  <c r="T2347" i="8"/>
  <c r="T2346" i="8"/>
  <c r="T2345" i="8"/>
  <c r="T2344" i="8"/>
  <c r="T2343" i="8"/>
  <c r="T2342" i="8"/>
  <c r="T2341" i="8"/>
  <c r="T2340" i="8"/>
  <c r="T2339" i="8"/>
  <c r="T2338" i="8"/>
  <c r="T2337" i="8"/>
  <c r="T2336" i="8"/>
  <c r="T2335" i="8"/>
  <c r="T2334" i="8"/>
  <c r="T2333" i="8"/>
  <c r="T2332" i="8"/>
  <c r="T2331" i="8"/>
  <c r="T2330" i="8"/>
  <c r="T2329" i="8"/>
  <c r="T2328" i="8"/>
  <c r="T2327" i="8"/>
  <c r="T2326" i="8"/>
  <c r="T2325" i="8"/>
  <c r="T2324" i="8"/>
  <c r="T2323" i="8"/>
  <c r="T2322" i="8"/>
  <c r="T2321" i="8"/>
  <c r="T2320" i="8"/>
  <c r="T2319" i="8"/>
  <c r="T2318" i="8"/>
  <c r="T2317" i="8"/>
  <c r="T2316" i="8"/>
  <c r="T2315" i="8"/>
  <c r="T2314" i="8"/>
  <c r="T2313" i="8"/>
  <c r="T2312" i="8"/>
  <c r="T2311" i="8"/>
  <c r="T2310" i="8"/>
  <c r="T2309" i="8"/>
  <c r="T2308" i="8"/>
  <c r="T2307" i="8"/>
  <c r="T2306" i="8"/>
  <c r="T2305" i="8"/>
  <c r="T2304" i="8"/>
  <c r="T2303" i="8"/>
  <c r="T2302" i="8"/>
  <c r="T2301" i="8"/>
  <c r="T2300" i="8"/>
  <c r="T2299" i="8"/>
  <c r="T2298" i="8"/>
  <c r="T2297" i="8"/>
  <c r="T2296" i="8"/>
  <c r="T2295" i="8"/>
  <c r="T2294" i="8"/>
  <c r="T2293" i="8"/>
  <c r="T2292" i="8"/>
  <c r="T2291" i="8"/>
  <c r="T2290" i="8"/>
  <c r="T2289" i="8"/>
  <c r="T2288" i="8"/>
  <c r="T2287" i="8"/>
  <c r="T2286" i="8"/>
  <c r="T2285" i="8"/>
  <c r="T2284" i="8"/>
  <c r="T2283" i="8"/>
  <c r="T2282" i="8"/>
  <c r="T2281" i="8"/>
  <c r="T2280" i="8"/>
  <c r="T2279" i="8"/>
  <c r="T2278" i="8"/>
  <c r="T2277" i="8"/>
  <c r="T2276" i="8"/>
  <c r="T2275" i="8"/>
  <c r="T2274" i="8"/>
  <c r="T2273" i="8"/>
  <c r="T2272" i="8"/>
  <c r="T2271" i="8"/>
  <c r="T2270" i="8"/>
  <c r="T2269" i="8"/>
  <c r="T2268" i="8"/>
  <c r="T2267" i="8"/>
  <c r="T2266" i="8"/>
  <c r="T2265" i="8"/>
  <c r="T2264" i="8"/>
  <c r="T2263" i="8"/>
  <c r="T2262" i="8"/>
  <c r="T2261" i="8"/>
  <c r="T2260" i="8"/>
  <c r="T2259" i="8"/>
  <c r="T2258" i="8"/>
  <c r="T2257" i="8"/>
  <c r="T2256" i="8"/>
  <c r="T2255" i="8"/>
  <c r="T2254" i="8"/>
  <c r="T2253" i="8"/>
  <c r="T2252" i="8"/>
  <c r="T2251" i="8"/>
  <c r="T2250" i="8"/>
  <c r="T2249" i="8"/>
  <c r="T2248" i="8"/>
  <c r="T2247" i="8"/>
  <c r="T2246" i="8"/>
  <c r="T2245" i="8"/>
  <c r="T2244" i="8"/>
  <c r="T2243" i="8"/>
  <c r="T2242" i="8"/>
  <c r="T2241" i="8"/>
  <c r="T2240" i="8"/>
  <c r="T2239" i="8"/>
  <c r="T2238" i="8"/>
  <c r="T2237" i="8"/>
  <c r="T2236" i="8"/>
  <c r="T2235" i="8"/>
  <c r="T2234" i="8"/>
  <c r="T2233" i="8"/>
  <c r="T2232" i="8"/>
  <c r="T2231" i="8"/>
  <c r="T2230" i="8"/>
  <c r="T2229" i="8"/>
  <c r="T2228" i="8"/>
  <c r="T2227" i="8"/>
  <c r="T2226" i="8"/>
  <c r="T2225" i="8"/>
  <c r="T2224" i="8"/>
  <c r="T2223" i="8"/>
  <c r="AC2715" i="8"/>
  <c r="R2543" i="8"/>
  <c r="T2514" i="8"/>
  <c r="W2508" i="8"/>
  <c r="T2498" i="8"/>
  <c r="W2492" i="8"/>
  <c r="T2482" i="8"/>
  <c r="W2476" i="8"/>
  <c r="T2466" i="8"/>
  <c r="W2460" i="8"/>
  <c r="T2450" i="8"/>
  <c r="W2444" i="8"/>
  <c r="T2434" i="8"/>
  <c r="W2428" i="8"/>
  <c r="T2418" i="8"/>
  <c r="W2412" i="8"/>
  <c r="T2402" i="8"/>
  <c r="W2396" i="8"/>
  <c r="T2386" i="8"/>
  <c r="AC2380" i="8"/>
  <c r="AC2352" i="8"/>
  <c r="R2351" i="8"/>
  <c r="R2350" i="8"/>
  <c r="R2349" i="8"/>
  <c r="R2348" i="8"/>
  <c r="R2347" i="8"/>
  <c r="R2346" i="8"/>
  <c r="R2345" i="8"/>
  <c r="R2344" i="8"/>
  <c r="R2343" i="8"/>
  <c r="R2342" i="8"/>
  <c r="R2341" i="8"/>
  <c r="R2340" i="8"/>
  <c r="R2339" i="8"/>
  <c r="R2338" i="8"/>
  <c r="R2337" i="8"/>
  <c r="R2336" i="8"/>
  <c r="R2335" i="8"/>
  <c r="R2334" i="8"/>
  <c r="R2333" i="8"/>
  <c r="R2332" i="8"/>
  <c r="R2331" i="8"/>
  <c r="R2330" i="8"/>
  <c r="R2329" i="8"/>
  <c r="R2328" i="8"/>
  <c r="R2327" i="8"/>
  <c r="R2326" i="8"/>
  <c r="R2325" i="8"/>
  <c r="R2324" i="8"/>
  <c r="R2323" i="8"/>
  <c r="R2322" i="8"/>
  <c r="R2321" i="8"/>
  <c r="R2320" i="8"/>
  <c r="R2319" i="8"/>
  <c r="R2318" i="8"/>
  <c r="R2317" i="8"/>
  <c r="R2316" i="8"/>
  <c r="R2315" i="8"/>
  <c r="R2314" i="8"/>
  <c r="R2313" i="8"/>
  <c r="R2312" i="8"/>
  <c r="R2311" i="8"/>
  <c r="R2310" i="8"/>
  <c r="R2309" i="8"/>
  <c r="R2308" i="8"/>
  <c r="R2307" i="8"/>
  <c r="R2306" i="8"/>
  <c r="R2305" i="8"/>
  <c r="R2304" i="8"/>
  <c r="R2303" i="8"/>
  <c r="R2302" i="8"/>
  <c r="R2301" i="8"/>
  <c r="R2300" i="8"/>
  <c r="R2299" i="8"/>
  <c r="R2298" i="8"/>
  <c r="R2297" i="8"/>
  <c r="R2296" i="8"/>
  <c r="R2295" i="8"/>
  <c r="R2294" i="8"/>
  <c r="R2293" i="8"/>
  <c r="R2292" i="8"/>
  <c r="R2291" i="8"/>
  <c r="R2290" i="8"/>
  <c r="R2289" i="8"/>
  <c r="R2288" i="8"/>
  <c r="R2287" i="8"/>
  <c r="R2286" i="8"/>
  <c r="R2285" i="8"/>
  <c r="R2284" i="8"/>
  <c r="R2283" i="8"/>
  <c r="R2282" i="8"/>
  <c r="R2281" i="8"/>
  <c r="R2280" i="8"/>
  <c r="R2279" i="8"/>
  <c r="R2278" i="8"/>
  <c r="R2277" i="8"/>
  <c r="R2276" i="8"/>
  <c r="R2275" i="8"/>
  <c r="R2274" i="8"/>
  <c r="R2273" i="8"/>
  <c r="R2272" i="8"/>
  <c r="R2271" i="8"/>
  <c r="R2270" i="8"/>
  <c r="R2269" i="8"/>
  <c r="R2268" i="8"/>
  <c r="R2267" i="8"/>
  <c r="R2266" i="8"/>
  <c r="R2265" i="8"/>
  <c r="R2264" i="8"/>
  <c r="R2263" i="8"/>
  <c r="R2262" i="8"/>
  <c r="R2261" i="8"/>
  <c r="R2260" i="8"/>
  <c r="R2259" i="8"/>
  <c r="R2258" i="8"/>
  <c r="R2257" i="8"/>
  <c r="R2256" i="8"/>
  <c r="R2255" i="8"/>
  <c r="R2254" i="8"/>
  <c r="R2253" i="8"/>
  <c r="R2252" i="8"/>
  <c r="R2251" i="8"/>
  <c r="R2250" i="8"/>
  <c r="R2249" i="8"/>
  <c r="R2248" i="8"/>
  <c r="R2247" i="8"/>
  <c r="R2246" i="8"/>
  <c r="R2245" i="8"/>
  <c r="R2244" i="8"/>
  <c r="R2243" i="8"/>
  <c r="R2242" i="8"/>
  <c r="R2241" i="8"/>
  <c r="R2240" i="8"/>
  <c r="R2239" i="8"/>
  <c r="R2238" i="8"/>
  <c r="R2237" i="8"/>
  <c r="R2236" i="8"/>
  <c r="R2235" i="8"/>
  <c r="R2234" i="8"/>
  <c r="R2233" i="8"/>
  <c r="R2232" i="8"/>
  <c r="R2231" i="8"/>
  <c r="R2230" i="8"/>
  <c r="R2229" i="8"/>
  <c r="R2228" i="8"/>
  <c r="R2227" i="8"/>
  <c r="R2226" i="8"/>
  <c r="R2225" i="8"/>
  <c r="R2224" i="8"/>
  <c r="R2223" i="8"/>
  <c r="R2222" i="8"/>
  <c r="R2221" i="8"/>
  <c r="R2220" i="8"/>
  <c r="R2219" i="8"/>
  <c r="X2219" i="8" s="1"/>
  <c r="R2218" i="8"/>
  <c r="R2217" i="8"/>
  <c r="R2216" i="8"/>
  <c r="R2215" i="8"/>
  <c r="T2713" i="8"/>
  <c r="T2521" i="8"/>
  <c r="W2513" i="8"/>
  <c r="T2503" i="8"/>
  <c r="W2497" i="8"/>
  <c r="T2487" i="8"/>
  <c r="W2481" i="8"/>
  <c r="T2471" i="8"/>
  <c r="W2465" i="8"/>
  <c r="T2455" i="8"/>
  <c r="W2449" i="8"/>
  <c r="T2439" i="8"/>
  <c r="W2433" i="8"/>
  <c r="T2423" i="8"/>
  <c r="W2417" i="8"/>
  <c r="T2407" i="8"/>
  <c r="W2401" i="8"/>
  <c r="T2391" i="8"/>
  <c r="W2385" i="8"/>
  <c r="W2380" i="8"/>
  <c r="T2378" i="8"/>
  <c r="W2352" i="8"/>
  <c r="R2531" i="8"/>
  <c r="T2508" i="8"/>
  <c r="W2502" i="8"/>
  <c r="T2492" i="8"/>
  <c r="W2486" i="8"/>
  <c r="T2476" i="8"/>
  <c r="W2470" i="8"/>
  <c r="T2460" i="8"/>
  <c r="W2454" i="8"/>
  <c r="T2444" i="8"/>
  <c r="W2438" i="8"/>
  <c r="T2428" i="8"/>
  <c r="W2422" i="8"/>
  <c r="T2412" i="8"/>
  <c r="W2406" i="8"/>
  <c r="T2396" i="8"/>
  <c r="W2390" i="8"/>
  <c r="AC2382" i="8"/>
  <c r="AC2373" i="8"/>
  <c r="AC2371" i="8"/>
  <c r="AC2369" i="8"/>
  <c r="AC2367" i="8"/>
  <c r="AC2365" i="8"/>
  <c r="AC2363" i="8"/>
  <c r="AC2361" i="8"/>
  <c r="AC2359" i="8"/>
  <c r="AC2357" i="8"/>
  <c r="AC2355" i="8"/>
  <c r="R2541" i="8"/>
  <c r="T2513" i="8"/>
  <c r="W2507" i="8"/>
  <c r="T2497" i="8"/>
  <c r="W2491" i="8"/>
  <c r="T2481" i="8"/>
  <c r="W2475" i="8"/>
  <c r="T2465" i="8"/>
  <c r="W2459" i="8"/>
  <c r="T2449" i="8"/>
  <c r="W2443" i="8"/>
  <c r="T2433" i="8"/>
  <c r="W2427" i="8"/>
  <c r="T2417" i="8"/>
  <c r="W2411" i="8"/>
  <c r="T2401" i="8"/>
  <c r="W2395" i="8"/>
  <c r="T2385" i="8"/>
  <c r="W2382" i="8"/>
  <c r="T2380" i="8"/>
  <c r="AC2375" i="8"/>
  <c r="W2373" i="8"/>
  <c r="W2371" i="8"/>
  <c r="W2369" i="8"/>
  <c r="W2367" i="8"/>
  <c r="W2365" i="8"/>
  <c r="W2363" i="8"/>
  <c r="W2361" i="8"/>
  <c r="W2359" i="8"/>
  <c r="W2357" i="8"/>
  <c r="W2355" i="8"/>
  <c r="T2352" i="8"/>
  <c r="W2512" i="8"/>
  <c r="T2502" i="8"/>
  <c r="W2496" i="8"/>
  <c r="T2486" i="8"/>
  <c r="W2480" i="8"/>
  <c r="T2470" i="8"/>
  <c r="W2464" i="8"/>
  <c r="T2454" i="8"/>
  <c r="W2448" i="8"/>
  <c r="T2438" i="8"/>
  <c r="W2432" i="8"/>
  <c r="T2422" i="8"/>
  <c r="W2416" i="8"/>
  <c r="T2406" i="8"/>
  <c r="W2400" i="8"/>
  <c r="T2390" i="8"/>
  <c r="W2375" i="8"/>
  <c r="W2511" i="8"/>
  <c r="T2501" i="8"/>
  <c r="W2495" i="8"/>
  <c r="T2485" i="8"/>
  <c r="W2479" i="8"/>
  <c r="T2469" i="8"/>
  <c r="W2463" i="8"/>
  <c r="T2453" i="8"/>
  <c r="W2447" i="8"/>
  <c r="T2437" i="8"/>
  <c r="W2431" i="8"/>
  <c r="T2421" i="8"/>
  <c r="W2415" i="8"/>
  <c r="T2405" i="8"/>
  <c r="W2399" i="8"/>
  <c r="T2389" i="8"/>
  <c r="T2384" i="8"/>
  <c r="AC2379" i="8"/>
  <c r="T2512" i="8"/>
  <c r="W2426" i="8"/>
  <c r="T2212" i="8"/>
  <c r="R2205" i="8"/>
  <c r="W2198" i="8"/>
  <c r="T2507" i="8"/>
  <c r="W2421" i="8"/>
  <c r="T2382" i="8"/>
  <c r="T2365" i="8"/>
  <c r="R2212" i="8"/>
  <c r="T2203" i="8"/>
  <c r="T2198" i="8"/>
  <c r="T2197" i="8"/>
  <c r="T2196" i="8"/>
  <c r="T2195" i="8"/>
  <c r="T2194" i="8"/>
  <c r="T2193" i="8"/>
  <c r="T2192" i="8"/>
  <c r="T2191" i="8"/>
  <c r="T2190" i="8"/>
  <c r="T2189" i="8"/>
  <c r="T2188" i="8"/>
  <c r="T2187" i="8"/>
  <c r="T2186" i="8"/>
  <c r="T2185" i="8"/>
  <c r="T2184" i="8"/>
  <c r="T2183" i="8"/>
  <c r="T2182" i="8"/>
  <c r="T2181" i="8"/>
  <c r="T2180" i="8"/>
  <c r="T2179" i="8"/>
  <c r="T2178" i="8"/>
  <c r="T2177" i="8"/>
  <c r="T2176" i="8"/>
  <c r="T2175" i="8"/>
  <c r="T2174" i="8"/>
  <c r="T2173" i="8"/>
  <c r="T2172" i="8"/>
  <c r="T2171" i="8"/>
  <c r="T2170" i="8"/>
  <c r="T2169" i="8"/>
  <c r="T2168" i="8"/>
  <c r="T2167" i="8"/>
  <c r="T2166" i="8"/>
  <c r="T2165" i="8"/>
  <c r="T2164" i="8"/>
  <c r="T2163" i="8"/>
  <c r="T2162" i="8"/>
  <c r="T2161" i="8"/>
  <c r="T2160" i="8"/>
  <c r="T2159" i="8"/>
  <c r="T2158" i="8"/>
  <c r="T2157" i="8"/>
  <c r="T2156" i="8"/>
  <c r="T2155" i="8"/>
  <c r="T2154" i="8"/>
  <c r="T2153" i="8"/>
  <c r="T2152" i="8"/>
  <c r="T2151" i="8"/>
  <c r="T2150" i="8"/>
  <c r="T2149" i="8"/>
  <c r="T2148" i="8"/>
  <c r="T2147" i="8"/>
  <c r="T2146" i="8"/>
  <c r="T2145" i="8"/>
  <c r="T2144" i="8"/>
  <c r="T2143" i="8"/>
  <c r="T2142" i="8"/>
  <c r="T2141" i="8"/>
  <c r="T2140" i="8"/>
  <c r="T2139" i="8"/>
  <c r="T2138" i="8"/>
  <c r="T2137" i="8"/>
  <c r="T2136" i="8"/>
  <c r="T2135" i="8"/>
  <c r="T2134" i="8"/>
  <c r="T2133" i="8"/>
  <c r="T2132" i="8"/>
  <c r="T2131" i="8"/>
  <c r="T2130" i="8"/>
  <c r="T2129" i="8"/>
  <c r="T2128" i="8"/>
  <c r="T2127" i="8"/>
  <c r="T2126" i="8"/>
  <c r="T2125" i="8"/>
  <c r="T2124" i="8"/>
  <c r="T2123" i="8"/>
  <c r="T2122" i="8"/>
  <c r="T2121" i="8"/>
  <c r="T2120" i="8"/>
  <c r="T2119" i="8"/>
  <c r="T2118" i="8"/>
  <c r="T2117" i="8"/>
  <c r="T2116" i="8"/>
  <c r="T2115" i="8"/>
  <c r="T2114" i="8"/>
  <c r="T2113" i="8"/>
  <c r="T2112" i="8"/>
  <c r="T2111" i="8"/>
  <c r="T2110" i="8"/>
  <c r="T2109" i="8"/>
  <c r="T2108" i="8"/>
  <c r="T2107" i="8"/>
  <c r="T2106" i="8"/>
  <c r="T2105" i="8"/>
  <c r="T2104" i="8"/>
  <c r="T2103" i="8"/>
  <c r="T2102" i="8"/>
  <c r="T2101" i="8"/>
  <c r="T2100" i="8"/>
  <c r="T2099" i="8"/>
  <c r="T2098" i="8"/>
  <c r="T2097" i="8"/>
  <c r="T2096" i="8"/>
  <c r="T2095" i="8"/>
  <c r="T2094" i="8"/>
  <c r="T2093" i="8"/>
  <c r="T2092" i="8"/>
  <c r="T2091" i="8"/>
  <c r="T2090" i="8"/>
  <c r="T2089" i="8"/>
  <c r="T2088" i="8"/>
  <c r="T2087" i="8"/>
  <c r="T2086" i="8"/>
  <c r="T2085" i="8"/>
  <c r="T2084" i="8"/>
  <c r="T2083" i="8"/>
  <c r="T2082" i="8"/>
  <c r="T2081" i="8"/>
  <c r="T2080" i="8"/>
  <c r="T2079" i="8"/>
  <c r="T2078" i="8"/>
  <c r="T2077" i="8"/>
  <c r="T2076" i="8"/>
  <c r="T2075" i="8"/>
  <c r="T2074" i="8"/>
  <c r="T2073" i="8"/>
  <c r="T2072" i="8"/>
  <c r="T2071" i="8"/>
  <c r="T2070" i="8"/>
  <c r="T2069" i="8"/>
  <c r="T2068" i="8"/>
  <c r="T2067" i="8"/>
  <c r="T2066" i="8"/>
  <c r="T2065" i="8"/>
  <c r="T2064" i="8"/>
  <c r="T2063" i="8"/>
  <c r="T2062" i="8"/>
  <c r="T2061" i="8"/>
  <c r="T2060" i="8"/>
  <c r="T2059" i="8"/>
  <c r="T2058" i="8"/>
  <c r="T2057" i="8"/>
  <c r="T2056" i="8"/>
  <c r="T2055" i="8"/>
  <c r="T2054" i="8"/>
  <c r="T2053" i="8"/>
  <c r="T2052" i="8"/>
  <c r="T2051" i="8"/>
  <c r="T2050" i="8"/>
  <c r="T2049" i="8"/>
  <c r="T2048" i="8"/>
  <c r="T2047" i="8"/>
  <c r="T2046" i="8"/>
  <c r="T2045" i="8"/>
  <c r="T2044" i="8"/>
  <c r="T2043" i="8"/>
  <c r="T2042" i="8"/>
  <c r="T2041" i="8"/>
  <c r="T2040" i="8"/>
  <c r="T2039" i="8"/>
  <c r="T2038" i="8"/>
  <c r="T2037" i="8"/>
  <c r="T2036" i="8"/>
  <c r="T2035" i="8"/>
  <c r="T2034" i="8"/>
  <c r="T2033" i="8"/>
  <c r="T2032" i="8"/>
  <c r="T2031" i="8"/>
  <c r="T2030" i="8"/>
  <c r="T2029" i="8"/>
  <c r="T2028" i="8"/>
  <c r="T2027" i="8"/>
  <c r="T2026" i="8"/>
  <c r="T2025" i="8"/>
  <c r="T2024" i="8"/>
  <c r="T2023" i="8"/>
  <c r="T2022" i="8"/>
  <c r="T2021" i="8"/>
  <c r="T2020" i="8"/>
  <c r="T2019" i="8"/>
  <c r="T2018" i="8"/>
  <c r="T2017" i="8"/>
  <c r="T2016" i="8"/>
  <c r="T2015" i="8"/>
  <c r="T2014" i="8"/>
  <c r="T2013" i="8"/>
  <c r="T2012" i="8"/>
  <c r="T2011" i="8"/>
  <c r="T2010" i="8"/>
  <c r="T2009" i="8"/>
  <c r="T2008" i="8"/>
  <c r="T2007" i="8"/>
  <c r="T2006" i="8"/>
  <c r="T2005" i="8"/>
  <c r="T2004" i="8"/>
  <c r="T2003" i="8"/>
  <c r="T2002" i="8"/>
  <c r="T2001" i="8"/>
  <c r="T2000" i="8"/>
  <c r="T1999" i="8"/>
  <c r="T1998" i="8"/>
  <c r="T1997" i="8"/>
  <c r="T1996" i="8"/>
  <c r="T1995" i="8"/>
  <c r="T1994" i="8"/>
  <c r="T1993" i="8"/>
  <c r="T1992" i="8"/>
  <c r="T1991" i="8"/>
  <c r="T1990" i="8"/>
  <c r="T1989" i="8"/>
  <c r="T1988" i="8"/>
  <c r="T1987" i="8"/>
  <c r="T1986" i="8"/>
  <c r="T1985" i="8"/>
  <c r="T1984" i="8"/>
  <c r="T1983" i="8"/>
  <c r="T1982" i="8"/>
  <c r="T1981" i="8"/>
  <c r="T1980" i="8"/>
  <c r="T1979" i="8"/>
  <c r="T1978" i="8"/>
  <c r="T1977" i="8"/>
  <c r="T1976" i="8"/>
  <c r="T1975" i="8"/>
  <c r="T1974" i="8"/>
  <c r="T1973" i="8"/>
  <c r="T1972" i="8"/>
  <c r="T1971" i="8"/>
  <c r="T1970" i="8"/>
  <c r="T1969" i="8"/>
  <c r="T1968" i="8"/>
  <c r="T1967" i="8"/>
  <c r="T1966" i="8"/>
  <c r="T1965" i="8"/>
  <c r="T1964" i="8"/>
  <c r="T1963" i="8"/>
  <c r="T1962" i="8"/>
  <c r="T1961" i="8"/>
  <c r="T1960" i="8"/>
  <c r="T1959" i="8"/>
  <c r="T1958" i="8"/>
  <c r="T1957" i="8"/>
  <c r="T1956" i="8"/>
  <c r="T1955" i="8"/>
  <c r="T1954" i="8"/>
  <c r="T1953" i="8"/>
  <c r="T1952" i="8"/>
  <c r="T1951" i="8"/>
  <c r="T1950" i="8"/>
  <c r="T1949" i="8"/>
  <c r="T1948" i="8"/>
  <c r="T1947" i="8"/>
  <c r="T1946" i="8"/>
  <c r="T1945" i="8"/>
  <c r="T1944" i="8"/>
  <c r="T1943" i="8"/>
  <c r="T1942" i="8"/>
  <c r="T1941" i="8"/>
  <c r="T1940" i="8"/>
  <c r="T1939" i="8"/>
  <c r="T1938" i="8"/>
  <c r="T1937" i="8"/>
  <c r="T1936" i="8"/>
  <c r="T1935" i="8"/>
  <c r="T1934" i="8"/>
  <c r="T1933" i="8"/>
  <c r="T1932" i="8"/>
  <c r="T1931" i="8"/>
  <c r="T1930" i="8"/>
  <c r="T1929" i="8"/>
  <c r="T1928" i="8"/>
  <c r="T1927" i="8"/>
  <c r="T1926" i="8"/>
  <c r="T1925" i="8"/>
  <c r="T1924" i="8"/>
  <c r="T1923" i="8"/>
  <c r="T1922" i="8"/>
  <c r="T1921" i="8"/>
  <c r="T1920" i="8"/>
  <c r="T1919" i="8"/>
  <c r="T1918" i="8"/>
  <c r="T1917" i="8"/>
  <c r="T1916" i="8"/>
  <c r="T1915" i="8"/>
  <c r="T1914" i="8"/>
  <c r="T1913" i="8"/>
  <c r="T1912" i="8"/>
  <c r="T1911" i="8"/>
  <c r="T1910" i="8"/>
  <c r="T1909" i="8"/>
  <c r="T1908" i="8"/>
  <c r="T1907" i="8"/>
  <c r="T1906" i="8"/>
  <c r="T1905" i="8"/>
  <c r="T1904" i="8"/>
  <c r="T1903" i="8"/>
  <c r="T1902" i="8"/>
  <c r="T1901" i="8"/>
  <c r="T1900" i="8"/>
  <c r="T1899" i="8"/>
  <c r="T2681" i="8"/>
  <c r="W2506" i="8"/>
  <c r="T2464" i="8"/>
  <c r="T2210" i="8"/>
  <c r="R2203" i="8"/>
  <c r="R2198" i="8"/>
  <c r="R2197" i="8"/>
  <c r="R2196" i="8"/>
  <c r="R2195" i="8"/>
  <c r="R2194" i="8"/>
  <c r="R2193" i="8"/>
  <c r="R2192" i="8"/>
  <c r="R2191" i="8"/>
  <c r="R2190" i="8"/>
  <c r="R2189" i="8"/>
  <c r="R2188" i="8"/>
  <c r="R2187" i="8"/>
  <c r="R2186" i="8"/>
  <c r="R2185" i="8"/>
  <c r="R2184" i="8"/>
  <c r="R2183" i="8"/>
  <c r="R2182" i="8"/>
  <c r="R2181" i="8"/>
  <c r="R2180" i="8"/>
  <c r="R2179" i="8"/>
  <c r="R2178" i="8"/>
  <c r="R2177" i="8"/>
  <c r="R2176" i="8"/>
  <c r="R2175" i="8"/>
  <c r="R2174" i="8"/>
  <c r="R2173" i="8"/>
  <c r="R2172" i="8"/>
  <c r="R2171" i="8"/>
  <c r="R2170" i="8"/>
  <c r="R2169" i="8"/>
  <c r="R2168" i="8"/>
  <c r="R2167" i="8"/>
  <c r="R2166" i="8"/>
  <c r="R2165" i="8"/>
  <c r="R2164" i="8"/>
  <c r="R2163" i="8"/>
  <c r="R2162" i="8"/>
  <c r="R2161" i="8"/>
  <c r="R2160" i="8"/>
  <c r="R2159" i="8"/>
  <c r="R2158" i="8"/>
  <c r="R2157" i="8"/>
  <c r="R2156" i="8"/>
  <c r="R2155" i="8"/>
  <c r="R2154" i="8"/>
  <c r="R2153" i="8"/>
  <c r="R2152" i="8"/>
  <c r="R2151" i="8"/>
  <c r="R2150" i="8"/>
  <c r="R2149" i="8"/>
  <c r="R2148" i="8"/>
  <c r="R2147" i="8"/>
  <c r="R2146" i="8"/>
  <c r="R2145" i="8"/>
  <c r="R2144" i="8"/>
  <c r="R2143" i="8"/>
  <c r="R2142" i="8"/>
  <c r="R2141" i="8"/>
  <c r="R2140" i="8"/>
  <c r="R2139" i="8"/>
  <c r="R2138" i="8"/>
  <c r="R2137" i="8"/>
  <c r="R2136" i="8"/>
  <c r="R2135" i="8"/>
  <c r="R2134" i="8"/>
  <c r="R2133" i="8"/>
  <c r="R2132" i="8"/>
  <c r="R2131" i="8"/>
  <c r="R2130" i="8"/>
  <c r="R2129" i="8"/>
  <c r="R2128" i="8"/>
  <c r="R2127" i="8"/>
  <c r="R2126" i="8"/>
  <c r="R2125" i="8"/>
  <c r="R2124" i="8"/>
  <c r="R2123" i="8"/>
  <c r="R2122" i="8"/>
  <c r="R2121" i="8"/>
  <c r="R2120" i="8"/>
  <c r="R2119" i="8"/>
  <c r="R2118" i="8"/>
  <c r="R2117" i="8"/>
  <c r="R2116" i="8"/>
  <c r="R2115" i="8"/>
  <c r="R2114" i="8"/>
  <c r="R2113" i="8"/>
  <c r="R2112" i="8"/>
  <c r="R2111" i="8"/>
  <c r="R2110" i="8"/>
  <c r="R2109" i="8"/>
  <c r="R2108" i="8"/>
  <c r="R2107" i="8"/>
  <c r="R2106" i="8"/>
  <c r="R2105" i="8"/>
  <c r="R2104" i="8"/>
  <c r="R2103" i="8"/>
  <c r="R2102" i="8"/>
  <c r="R2101" i="8"/>
  <c r="R2100" i="8"/>
  <c r="R2099" i="8"/>
  <c r="R2098" i="8"/>
  <c r="R2097" i="8"/>
  <c r="R2096" i="8"/>
  <c r="R2095" i="8"/>
  <c r="R2094" i="8"/>
  <c r="R2093" i="8"/>
  <c r="R2092" i="8"/>
  <c r="R2091" i="8"/>
  <c r="R2090" i="8"/>
  <c r="R2089" i="8"/>
  <c r="R2088" i="8"/>
  <c r="R2087" i="8"/>
  <c r="R2086" i="8"/>
  <c r="R2085" i="8"/>
  <c r="R2084" i="8"/>
  <c r="R2083" i="8"/>
  <c r="R2082" i="8"/>
  <c r="R2081" i="8"/>
  <c r="R2080" i="8"/>
  <c r="R2079" i="8"/>
  <c r="R2078" i="8"/>
  <c r="R2077" i="8"/>
  <c r="X2077" i="8" s="1"/>
  <c r="R2076" i="8"/>
  <c r="R2075" i="8"/>
  <c r="R2074" i="8"/>
  <c r="R2073" i="8"/>
  <c r="R2072" i="8"/>
  <c r="R2071" i="8"/>
  <c r="R2070" i="8"/>
  <c r="R2069" i="8"/>
  <c r="R2068" i="8"/>
  <c r="R2067" i="8"/>
  <c r="R2066" i="8"/>
  <c r="R2065" i="8"/>
  <c r="R2064" i="8"/>
  <c r="R2063" i="8"/>
  <c r="R2062" i="8"/>
  <c r="R2061" i="8"/>
  <c r="R2060" i="8"/>
  <c r="X2060" i="8" s="1"/>
  <c r="R2059" i="8"/>
  <c r="R2058" i="8"/>
  <c r="R2057" i="8"/>
  <c r="R2056" i="8"/>
  <c r="R2055" i="8"/>
  <c r="R2054" i="8"/>
  <c r="R2053" i="8"/>
  <c r="R2052" i="8"/>
  <c r="R2051" i="8"/>
  <c r="R2050" i="8"/>
  <c r="R2049" i="8"/>
  <c r="R2048" i="8"/>
  <c r="R2047" i="8"/>
  <c r="R2046" i="8"/>
  <c r="R2045" i="8"/>
  <c r="R2044" i="8"/>
  <c r="R2043" i="8"/>
  <c r="R2042" i="8"/>
  <c r="R2041" i="8"/>
  <c r="R2040" i="8"/>
  <c r="R2039" i="8"/>
  <c r="R2038" i="8"/>
  <c r="R2037" i="8"/>
  <c r="R2036" i="8"/>
  <c r="R2035" i="8"/>
  <c r="R2034" i="8"/>
  <c r="R2033" i="8"/>
  <c r="R2032" i="8"/>
  <c r="R2031" i="8"/>
  <c r="R2030" i="8"/>
  <c r="R2029" i="8"/>
  <c r="R2028" i="8"/>
  <c r="R2027" i="8"/>
  <c r="R2026" i="8"/>
  <c r="R2025" i="8"/>
  <c r="R2024" i="8"/>
  <c r="R2023" i="8"/>
  <c r="R2022" i="8"/>
  <c r="R2021" i="8"/>
  <c r="R2020" i="8"/>
  <c r="R2019" i="8"/>
  <c r="R2018" i="8"/>
  <c r="R2017" i="8"/>
  <c r="R2016" i="8"/>
  <c r="R2015" i="8"/>
  <c r="R2014" i="8"/>
  <c r="R2013" i="8"/>
  <c r="R2012" i="8"/>
  <c r="R2011" i="8"/>
  <c r="R2010" i="8"/>
  <c r="R2009" i="8"/>
  <c r="R2008" i="8"/>
  <c r="R2007" i="8"/>
  <c r="R2006" i="8"/>
  <c r="R2005" i="8"/>
  <c r="R2004" i="8"/>
  <c r="R2003" i="8"/>
  <c r="R2002" i="8"/>
  <c r="R2001" i="8"/>
  <c r="R2000" i="8"/>
  <c r="R1999" i="8"/>
  <c r="R1998" i="8"/>
  <c r="R1997" i="8"/>
  <c r="R1996" i="8"/>
  <c r="R1995" i="8"/>
  <c r="R1994" i="8"/>
  <c r="R1993" i="8"/>
  <c r="R1992" i="8"/>
  <c r="R1991" i="8"/>
  <c r="R1990" i="8"/>
  <c r="R1989" i="8"/>
  <c r="R1988" i="8"/>
  <c r="R1987" i="8"/>
  <c r="R1986" i="8"/>
  <c r="R1985" i="8"/>
  <c r="R1984" i="8"/>
  <c r="R1983" i="8"/>
  <c r="R1982" i="8"/>
  <c r="R1981" i="8"/>
  <c r="R1980" i="8"/>
  <c r="R1979" i="8"/>
  <c r="X1979" i="8" s="1"/>
  <c r="R1978" i="8"/>
  <c r="R1977" i="8"/>
  <c r="R1976" i="8"/>
  <c r="R1975" i="8"/>
  <c r="R1974" i="8"/>
  <c r="R1973" i="8"/>
  <c r="R1972" i="8"/>
  <c r="R1971" i="8"/>
  <c r="R1970" i="8"/>
  <c r="R1969" i="8"/>
  <c r="R1968" i="8"/>
  <c r="R1967" i="8"/>
  <c r="R1966" i="8"/>
  <c r="R1965" i="8"/>
  <c r="R1964" i="8"/>
  <c r="R1963" i="8"/>
  <c r="R1962" i="8"/>
  <c r="R1961" i="8"/>
  <c r="R1960" i="8"/>
  <c r="R1959" i="8"/>
  <c r="R1958" i="8"/>
  <c r="R1957" i="8"/>
  <c r="R1956" i="8"/>
  <c r="R1955" i="8"/>
  <c r="R1954" i="8"/>
  <c r="R1953" i="8"/>
  <c r="R1952" i="8"/>
  <c r="R1951" i="8"/>
  <c r="R1950" i="8"/>
  <c r="R1949" i="8"/>
  <c r="R1948" i="8"/>
  <c r="R1947" i="8"/>
  <c r="R1946" i="8"/>
  <c r="R1945" i="8"/>
  <c r="R1944" i="8"/>
  <c r="R1943" i="8"/>
  <c r="R1942" i="8"/>
  <c r="R1941" i="8"/>
  <c r="R1940" i="8"/>
  <c r="R1939" i="8"/>
  <c r="R1938" i="8"/>
  <c r="R1937" i="8"/>
  <c r="R1936" i="8"/>
  <c r="R1935" i="8"/>
  <c r="R1934" i="8"/>
  <c r="R1933" i="8"/>
  <c r="X1933" i="8" s="1"/>
  <c r="R1932" i="8"/>
  <c r="R1931" i="8"/>
  <c r="R1930" i="8"/>
  <c r="R1929" i="8"/>
  <c r="R1928" i="8"/>
  <c r="R1927" i="8"/>
  <c r="R1926" i="8"/>
  <c r="R1925" i="8"/>
  <c r="R1924" i="8"/>
  <c r="R1923" i="8"/>
  <c r="R1922" i="8"/>
  <c r="R1921" i="8"/>
  <c r="R1920" i="8"/>
  <c r="R1919" i="8"/>
  <c r="R1918" i="8"/>
  <c r="R1917" i="8"/>
  <c r="R1916" i="8"/>
  <c r="R1915" i="8"/>
  <c r="R1914" i="8"/>
  <c r="R1913" i="8"/>
  <c r="R1912" i="8"/>
  <c r="R1911" i="8"/>
  <c r="R1910" i="8"/>
  <c r="R1909" i="8"/>
  <c r="R1908" i="8"/>
  <c r="R1907" i="8"/>
  <c r="R1906" i="8"/>
  <c r="R1905" i="8"/>
  <c r="R1904" i="8"/>
  <c r="R1903" i="8"/>
  <c r="R1902" i="8"/>
  <c r="R1901" i="8"/>
  <c r="R1900" i="8"/>
  <c r="X1900" i="8" s="1"/>
  <c r="R1899" i="8"/>
  <c r="W2501" i="8"/>
  <c r="T2459" i="8"/>
  <c r="T2363" i="8"/>
  <c r="R2210" i="8"/>
  <c r="T2201" i="8"/>
  <c r="W2458" i="8"/>
  <c r="T2416" i="8"/>
  <c r="T2208" i="8"/>
  <c r="R2201" i="8"/>
  <c r="W2453" i="8"/>
  <c r="T2411" i="8"/>
  <c r="AC2377" i="8"/>
  <c r="T2361" i="8"/>
  <c r="R2208" i="8"/>
  <c r="T2199" i="8"/>
  <c r="T2496" i="8"/>
  <c r="W2410" i="8"/>
  <c r="W2377" i="8"/>
  <c r="T2221" i="8"/>
  <c r="T2219" i="8"/>
  <c r="T2217" i="8"/>
  <c r="T2215" i="8"/>
  <c r="T2206" i="8"/>
  <c r="R2199" i="8"/>
  <c r="T2491" i="8"/>
  <c r="W2405" i="8"/>
  <c r="T2359" i="8"/>
  <c r="T2213" i="8"/>
  <c r="R2206" i="8"/>
  <c r="W2490" i="8"/>
  <c r="T2448" i="8"/>
  <c r="T2375" i="8"/>
  <c r="R2213" i="8"/>
  <c r="T2204" i="8"/>
  <c r="W2485" i="8"/>
  <c r="T2443" i="8"/>
  <c r="T2373" i="8"/>
  <c r="T2357" i="8"/>
  <c r="T2211" i="8"/>
  <c r="R2204" i="8"/>
  <c r="R2539" i="8"/>
  <c r="W2442" i="8"/>
  <c r="T2400" i="8"/>
  <c r="R2211" i="8"/>
  <c r="T2202" i="8"/>
  <c r="R2529" i="8"/>
  <c r="U2529" i="8" s="1"/>
  <c r="W2437" i="8"/>
  <c r="T2395" i="8"/>
  <c r="T2371" i="8"/>
  <c r="T2355" i="8"/>
  <c r="T2209" i="8"/>
  <c r="R2202" i="8"/>
  <c r="T2480" i="8"/>
  <c r="W2394" i="8"/>
  <c r="R2209" i="8"/>
  <c r="T2200" i="8"/>
  <c r="AC2353" i="8"/>
  <c r="R2214" i="8"/>
  <c r="AC2196" i="8"/>
  <c r="W2191" i="8"/>
  <c r="AC2180" i="8"/>
  <c r="W2175" i="8"/>
  <c r="AC2164" i="8"/>
  <c r="W2159" i="8"/>
  <c r="AC2148" i="8"/>
  <c r="W2143" i="8"/>
  <c r="AC2132" i="8"/>
  <c r="W2127" i="8"/>
  <c r="AC2116" i="8"/>
  <c r="W2111" i="8"/>
  <c r="AC2100" i="8"/>
  <c r="W2095" i="8"/>
  <c r="AC2084" i="8"/>
  <c r="W2079" i="8"/>
  <c r="AC2068" i="8"/>
  <c r="W2063" i="8"/>
  <c r="AC2052" i="8"/>
  <c r="W2047" i="8"/>
  <c r="AC2036" i="8"/>
  <c r="W2031" i="8"/>
  <c r="AC2020" i="8"/>
  <c r="W2015" i="8"/>
  <c r="AC2004" i="8"/>
  <c r="W1999" i="8"/>
  <c r="AC1988" i="8"/>
  <c r="W1983" i="8"/>
  <c r="AC1972" i="8"/>
  <c r="W1967" i="8"/>
  <c r="AC1956" i="8"/>
  <c r="W1951" i="8"/>
  <c r="AC1940" i="8"/>
  <c r="W1935" i="8"/>
  <c r="W1925" i="8"/>
  <c r="AC1918" i="8"/>
  <c r="W1915" i="8"/>
  <c r="W1899" i="8"/>
  <c r="W2353" i="8"/>
  <c r="W2196" i="8"/>
  <c r="AC2185" i="8"/>
  <c r="W2180" i="8"/>
  <c r="AC2169" i="8"/>
  <c r="W2164" i="8"/>
  <c r="AC2153" i="8"/>
  <c r="W2148" i="8"/>
  <c r="AC2137" i="8"/>
  <c r="W2132" i="8"/>
  <c r="AC2121" i="8"/>
  <c r="W2116" i="8"/>
  <c r="AC2105" i="8"/>
  <c r="W2100" i="8"/>
  <c r="AC2089" i="8"/>
  <c r="W2084" i="8"/>
  <c r="AC2073" i="8"/>
  <c r="W2068" i="8"/>
  <c r="AC2057" i="8"/>
  <c r="W2052" i="8"/>
  <c r="AC2041" i="8"/>
  <c r="W2036" i="8"/>
  <c r="AC2025" i="8"/>
  <c r="W2020" i="8"/>
  <c r="AC2009" i="8"/>
  <c r="W2004" i="8"/>
  <c r="AC1993" i="8"/>
  <c r="W1988" i="8"/>
  <c r="AC1977" i="8"/>
  <c r="W1972" i="8"/>
  <c r="AC1961" i="8"/>
  <c r="W1956" i="8"/>
  <c r="AC1945" i="8"/>
  <c r="W1940" i="8"/>
  <c r="AC1929" i="8"/>
  <c r="AC1921" i="8"/>
  <c r="W1918" i="8"/>
  <c r="AC1901" i="8"/>
  <c r="AC2190" i="8"/>
  <c r="W2185" i="8"/>
  <c r="AC2174" i="8"/>
  <c r="W2169" i="8"/>
  <c r="AC2158" i="8"/>
  <c r="W2153" i="8"/>
  <c r="AC2142" i="8"/>
  <c r="W2137" i="8"/>
  <c r="AC2126" i="8"/>
  <c r="W2121" i="8"/>
  <c r="AC2110" i="8"/>
  <c r="W2105" i="8"/>
  <c r="AC2094" i="8"/>
  <c r="W2089" i="8"/>
  <c r="AC2078" i="8"/>
  <c r="W2073" i="8"/>
  <c r="AC2062" i="8"/>
  <c r="W2057" i="8"/>
  <c r="AC2046" i="8"/>
  <c r="W2041" i="8"/>
  <c r="AC2030" i="8"/>
  <c r="W2025" i="8"/>
  <c r="AC2014" i="8"/>
  <c r="W2009" i="8"/>
  <c r="AC1998" i="8"/>
  <c r="W1993" i="8"/>
  <c r="AC1982" i="8"/>
  <c r="W1977" i="8"/>
  <c r="AC1966" i="8"/>
  <c r="W1961" i="8"/>
  <c r="AC1950" i="8"/>
  <c r="W1945" i="8"/>
  <c r="AC1934" i="8"/>
  <c r="W1929" i="8"/>
  <c r="W1921" i="8"/>
  <c r="AC1908" i="8"/>
  <c r="W1901" i="8"/>
  <c r="T2222" i="8"/>
  <c r="AC2195" i="8"/>
  <c r="W2190" i="8"/>
  <c r="AC2179" i="8"/>
  <c r="W2174" i="8"/>
  <c r="AC2163" i="8"/>
  <c r="W2158" i="8"/>
  <c r="AC2147" i="8"/>
  <c r="W2142" i="8"/>
  <c r="AC2131" i="8"/>
  <c r="W2126" i="8"/>
  <c r="AC2115" i="8"/>
  <c r="W2110" i="8"/>
  <c r="AC2099" i="8"/>
  <c r="W2094" i="8"/>
  <c r="AC2083" i="8"/>
  <c r="W2078" i="8"/>
  <c r="AC2067" i="8"/>
  <c r="W2062" i="8"/>
  <c r="AC2051" i="8"/>
  <c r="W2046" i="8"/>
  <c r="AC2035" i="8"/>
  <c r="W2030" i="8"/>
  <c r="AC2019" i="8"/>
  <c r="W2014" i="8"/>
  <c r="AC2003" i="8"/>
  <c r="W1998" i="8"/>
  <c r="AC1987" i="8"/>
  <c r="W1982" i="8"/>
  <c r="AC1971" i="8"/>
  <c r="W1966" i="8"/>
  <c r="AC1955" i="8"/>
  <c r="W1950" i="8"/>
  <c r="AC1939" i="8"/>
  <c r="W1934" i="8"/>
  <c r="AC1924" i="8"/>
  <c r="AC1911" i="8"/>
  <c r="W1908" i="8"/>
  <c r="AC1903" i="8"/>
  <c r="T2475" i="8"/>
  <c r="W2195" i="8"/>
  <c r="AC2184" i="8"/>
  <c r="W2179" i="8"/>
  <c r="AC2168" i="8"/>
  <c r="W2163" i="8"/>
  <c r="AC2152" i="8"/>
  <c r="W2147" i="8"/>
  <c r="AC2136" i="8"/>
  <c r="W2131" i="8"/>
  <c r="AC2120" i="8"/>
  <c r="W2115" i="8"/>
  <c r="AC2104" i="8"/>
  <c r="W2099" i="8"/>
  <c r="AC2088" i="8"/>
  <c r="W2083" i="8"/>
  <c r="AC2072" i="8"/>
  <c r="W2067" i="8"/>
  <c r="AC2056" i="8"/>
  <c r="W2051" i="8"/>
  <c r="AC2040" i="8"/>
  <c r="W2035" i="8"/>
  <c r="AC2024" i="8"/>
  <c r="W2019" i="8"/>
  <c r="AC2008" i="8"/>
  <c r="W2003" i="8"/>
  <c r="AC1992" i="8"/>
  <c r="W1987" i="8"/>
  <c r="AC1976" i="8"/>
  <c r="W1971" i="8"/>
  <c r="AC1960" i="8"/>
  <c r="W1955" i="8"/>
  <c r="AC1944" i="8"/>
  <c r="W1939" i="8"/>
  <c r="AC1928" i="8"/>
  <c r="W1924" i="8"/>
  <c r="AC1914" i="8"/>
  <c r="W1911" i="8"/>
  <c r="W1903" i="8"/>
  <c r="W2474" i="8"/>
  <c r="AC2189" i="8"/>
  <c r="W2184" i="8"/>
  <c r="AC2173" i="8"/>
  <c r="W2168" i="8"/>
  <c r="AC2157" i="8"/>
  <c r="W2152" i="8"/>
  <c r="AC2141" i="8"/>
  <c r="W2136" i="8"/>
  <c r="AC2125" i="8"/>
  <c r="W2120" i="8"/>
  <c r="AC2109" i="8"/>
  <c r="W2104" i="8"/>
  <c r="AC2093" i="8"/>
  <c r="W2088" i="8"/>
  <c r="AC2077" i="8"/>
  <c r="W2072" i="8"/>
  <c r="AC2061" i="8"/>
  <c r="W2056" i="8"/>
  <c r="AC2045" i="8"/>
  <c r="W2040" i="8"/>
  <c r="AC2029" i="8"/>
  <c r="W2024" i="8"/>
  <c r="AC2013" i="8"/>
  <c r="W2008" i="8"/>
  <c r="AC1997" i="8"/>
  <c r="W1992" i="8"/>
  <c r="AC1981" i="8"/>
  <c r="W1976" i="8"/>
  <c r="AC1965" i="8"/>
  <c r="W1960" i="8"/>
  <c r="AC1949" i="8"/>
  <c r="W1944" i="8"/>
  <c r="AC1933" i="8"/>
  <c r="W1928" i="8"/>
  <c r="AC1917" i="8"/>
  <c r="W1914" i="8"/>
  <c r="AC1905" i="8"/>
  <c r="W2469" i="8"/>
  <c r="T2220" i="8"/>
  <c r="R2200" i="8"/>
  <c r="AC2194" i="8"/>
  <c r="W2189" i="8"/>
  <c r="AC2178" i="8"/>
  <c r="W2173" i="8"/>
  <c r="AC2162" i="8"/>
  <c r="W2157" i="8"/>
  <c r="AC2146" i="8"/>
  <c r="W2141" i="8"/>
  <c r="AC2130" i="8"/>
  <c r="W2125" i="8"/>
  <c r="AC2114" i="8"/>
  <c r="W2109" i="8"/>
  <c r="AC2098" i="8"/>
  <c r="W2093" i="8"/>
  <c r="AC2082" i="8"/>
  <c r="W2077" i="8"/>
  <c r="AC2066" i="8"/>
  <c r="W2061" i="8"/>
  <c r="AC2050" i="8"/>
  <c r="W2045" i="8"/>
  <c r="AC2034" i="8"/>
  <c r="W2029" i="8"/>
  <c r="AC2018" i="8"/>
  <c r="W2013" i="8"/>
  <c r="AC2002" i="8"/>
  <c r="W1997" i="8"/>
  <c r="AC1986" i="8"/>
  <c r="W1981" i="8"/>
  <c r="AC1970" i="8"/>
  <c r="W1965" i="8"/>
  <c r="AC1954" i="8"/>
  <c r="W1949" i="8"/>
  <c r="AC1938" i="8"/>
  <c r="W1933" i="8"/>
  <c r="AC1920" i="8"/>
  <c r="W1917" i="8"/>
  <c r="W1905" i="8"/>
  <c r="AC1898" i="8"/>
  <c r="AC1897" i="8"/>
  <c r="AC1896" i="8"/>
  <c r="AC1895" i="8"/>
  <c r="AC1894" i="8"/>
  <c r="AC1893" i="8"/>
  <c r="AC1892" i="8"/>
  <c r="AC1891" i="8"/>
  <c r="AC1890" i="8"/>
  <c r="AC1889" i="8"/>
  <c r="AC1888" i="8"/>
  <c r="AC1887" i="8"/>
  <c r="AC1886" i="8"/>
  <c r="AC1885" i="8"/>
  <c r="AC1884" i="8"/>
  <c r="AC1883" i="8"/>
  <c r="AC1882" i="8"/>
  <c r="AC1881" i="8"/>
  <c r="AC1880" i="8"/>
  <c r="AC1879" i="8"/>
  <c r="AC1878" i="8"/>
  <c r="AC1877" i="8"/>
  <c r="AC1876" i="8"/>
  <c r="AC1875" i="8"/>
  <c r="AC1874" i="8"/>
  <c r="AC1873" i="8"/>
  <c r="AC1872" i="8"/>
  <c r="AC1871" i="8"/>
  <c r="AC1870" i="8"/>
  <c r="AC1869" i="8"/>
  <c r="AC1868" i="8"/>
  <c r="AC1867" i="8"/>
  <c r="AC1866" i="8"/>
  <c r="AC1865" i="8"/>
  <c r="AC1864" i="8"/>
  <c r="AC1863" i="8"/>
  <c r="AC1862" i="8"/>
  <c r="AC1861" i="8"/>
  <c r="AC1860" i="8"/>
  <c r="AC1859" i="8"/>
  <c r="AC1858" i="8"/>
  <c r="AC1857" i="8"/>
  <c r="AC1856" i="8"/>
  <c r="AC1855" i="8"/>
  <c r="AC1854" i="8"/>
  <c r="AC1853" i="8"/>
  <c r="AC1852" i="8"/>
  <c r="AC1851" i="8"/>
  <c r="AC1850" i="8"/>
  <c r="AC1849" i="8"/>
  <c r="AC1848" i="8"/>
  <c r="AC1847" i="8"/>
  <c r="AC1846" i="8"/>
  <c r="AC1845" i="8"/>
  <c r="AC1844" i="8"/>
  <c r="AC1843" i="8"/>
  <c r="AC1842" i="8"/>
  <c r="AC1841" i="8"/>
  <c r="AC1840" i="8"/>
  <c r="AC1839" i="8"/>
  <c r="AC1838" i="8"/>
  <c r="AC1837" i="8"/>
  <c r="AC1836" i="8"/>
  <c r="AC1835" i="8"/>
  <c r="AC1834" i="8"/>
  <c r="AC1833" i="8"/>
  <c r="AC1832" i="8"/>
  <c r="AC1831" i="8"/>
  <c r="AC1830" i="8"/>
  <c r="AC1829" i="8"/>
  <c r="AC1828" i="8"/>
  <c r="AC1827" i="8"/>
  <c r="AC1826" i="8"/>
  <c r="AC1825" i="8"/>
  <c r="AC1824" i="8"/>
  <c r="AC1823" i="8"/>
  <c r="AC1822" i="8"/>
  <c r="AC1821" i="8"/>
  <c r="AC1820" i="8"/>
  <c r="AC1819" i="8"/>
  <c r="AC1818" i="8"/>
  <c r="AC1817" i="8"/>
  <c r="AC1816" i="8"/>
  <c r="AC1815" i="8"/>
  <c r="AC1814" i="8"/>
  <c r="AC1813" i="8"/>
  <c r="AC1812" i="8"/>
  <c r="AC1811" i="8"/>
  <c r="AC1810" i="8"/>
  <c r="AC1809" i="8"/>
  <c r="AC1808" i="8"/>
  <c r="AC1807" i="8"/>
  <c r="AC1806" i="8"/>
  <c r="AC1805" i="8"/>
  <c r="AC1804" i="8"/>
  <c r="AC1803" i="8"/>
  <c r="AC1802" i="8"/>
  <c r="AC1801" i="8"/>
  <c r="AC1800" i="8"/>
  <c r="AC1799" i="8"/>
  <c r="AC1798" i="8"/>
  <c r="AC1797" i="8"/>
  <c r="AC1796" i="8"/>
  <c r="AC1795" i="8"/>
  <c r="AC1794" i="8"/>
  <c r="AC1793" i="8"/>
  <c r="AC1792" i="8"/>
  <c r="AC1791" i="8"/>
  <c r="AC1790" i="8"/>
  <c r="AC1789" i="8"/>
  <c r="AC1788" i="8"/>
  <c r="AC1787" i="8"/>
  <c r="AC1786" i="8"/>
  <c r="AC1785" i="8"/>
  <c r="AC1784" i="8"/>
  <c r="AC1783" i="8"/>
  <c r="AC1782" i="8"/>
  <c r="AC1781" i="8"/>
  <c r="AC1780" i="8"/>
  <c r="AC1779" i="8"/>
  <c r="AC1778" i="8"/>
  <c r="AC1777" i="8"/>
  <c r="AC1776" i="8"/>
  <c r="AC1775" i="8"/>
  <c r="AC1774" i="8"/>
  <c r="AC1773" i="8"/>
  <c r="AC1772" i="8"/>
  <c r="AC1771" i="8"/>
  <c r="AC1770" i="8"/>
  <c r="AC1769" i="8"/>
  <c r="AC1768" i="8"/>
  <c r="AC1767" i="8"/>
  <c r="AC1766" i="8"/>
  <c r="AC1765" i="8"/>
  <c r="AC1764" i="8"/>
  <c r="AC1763" i="8"/>
  <c r="W2194" i="8"/>
  <c r="AC2183" i="8"/>
  <c r="W2178" i="8"/>
  <c r="AC2167" i="8"/>
  <c r="W2162" i="8"/>
  <c r="AC2151" i="8"/>
  <c r="W2146" i="8"/>
  <c r="AC2135" i="8"/>
  <c r="W2130" i="8"/>
  <c r="AC2119" i="8"/>
  <c r="W2114" i="8"/>
  <c r="AC2103" i="8"/>
  <c r="W2098" i="8"/>
  <c r="AC2087" i="8"/>
  <c r="W2082" i="8"/>
  <c r="AC2071" i="8"/>
  <c r="W2066" i="8"/>
  <c r="AC2055" i="8"/>
  <c r="W2050" i="8"/>
  <c r="AC2039" i="8"/>
  <c r="W2034" i="8"/>
  <c r="AC2023" i="8"/>
  <c r="W2018" i="8"/>
  <c r="AC2007" i="8"/>
  <c r="W2002" i="8"/>
  <c r="AC1991" i="8"/>
  <c r="W1986" i="8"/>
  <c r="AC1975" i="8"/>
  <c r="W1970" i="8"/>
  <c r="AC1959" i="8"/>
  <c r="W1954" i="8"/>
  <c r="AC1943" i="8"/>
  <c r="W1938" i="8"/>
  <c r="AC1927" i="8"/>
  <c r="AC1923" i="8"/>
  <c r="W1920" i="8"/>
  <c r="AC1907" i="8"/>
  <c r="W1898" i="8"/>
  <c r="W1897" i="8"/>
  <c r="W1896" i="8"/>
  <c r="W1895" i="8"/>
  <c r="W1894" i="8"/>
  <c r="W1893" i="8"/>
  <c r="W1892" i="8"/>
  <c r="W1891" i="8"/>
  <c r="W1890" i="8"/>
  <c r="W1889" i="8"/>
  <c r="W1888" i="8"/>
  <c r="W1887" i="8"/>
  <c r="W1886" i="8"/>
  <c r="W1885" i="8"/>
  <c r="W1884" i="8"/>
  <c r="W1883" i="8"/>
  <c r="W1882" i="8"/>
  <c r="W1881" i="8"/>
  <c r="W1880" i="8"/>
  <c r="W1879" i="8"/>
  <c r="W1878" i="8"/>
  <c r="W1877" i="8"/>
  <c r="W1876" i="8"/>
  <c r="W1875" i="8"/>
  <c r="W1874" i="8"/>
  <c r="W1873" i="8"/>
  <c r="W1872" i="8"/>
  <c r="W1871" i="8"/>
  <c r="W1870" i="8"/>
  <c r="W1869" i="8"/>
  <c r="W1868" i="8"/>
  <c r="W1867" i="8"/>
  <c r="W1866" i="8"/>
  <c r="W1865" i="8"/>
  <c r="W1864" i="8"/>
  <c r="W1863" i="8"/>
  <c r="W1862" i="8"/>
  <c r="W1861" i="8"/>
  <c r="W1860" i="8"/>
  <c r="W1859" i="8"/>
  <c r="W1858" i="8"/>
  <c r="W1857" i="8"/>
  <c r="W1856" i="8"/>
  <c r="W1855" i="8"/>
  <c r="W1854" i="8"/>
  <c r="W1853" i="8"/>
  <c r="W1852" i="8"/>
  <c r="W1851" i="8"/>
  <c r="W1850" i="8"/>
  <c r="W1849" i="8"/>
  <c r="W1848" i="8"/>
  <c r="W1847" i="8"/>
  <c r="W1846" i="8"/>
  <c r="W1845" i="8"/>
  <c r="W1844" i="8"/>
  <c r="W1843" i="8"/>
  <c r="W1842" i="8"/>
  <c r="W1841" i="8"/>
  <c r="W1840" i="8"/>
  <c r="W1839" i="8"/>
  <c r="W1838" i="8"/>
  <c r="W1837" i="8"/>
  <c r="W1836" i="8"/>
  <c r="W1835" i="8"/>
  <c r="W1834" i="8"/>
  <c r="W1833" i="8"/>
  <c r="W1832" i="8"/>
  <c r="W1831" i="8"/>
  <c r="W1830" i="8"/>
  <c r="W1829" i="8"/>
  <c r="W1828" i="8"/>
  <c r="W1827" i="8"/>
  <c r="W1826" i="8"/>
  <c r="W1825" i="8"/>
  <c r="W1824" i="8"/>
  <c r="W1823" i="8"/>
  <c r="W1822" i="8"/>
  <c r="W1821" i="8"/>
  <c r="W1820" i="8"/>
  <c r="W1819" i="8"/>
  <c r="W1818" i="8"/>
  <c r="W1817" i="8"/>
  <c r="W1816" i="8"/>
  <c r="W1815" i="8"/>
  <c r="W1814" i="8"/>
  <c r="W1813" i="8"/>
  <c r="W1812" i="8"/>
  <c r="W1811" i="8"/>
  <c r="W1810" i="8"/>
  <c r="W1809" i="8"/>
  <c r="W1808" i="8"/>
  <c r="W1807" i="8"/>
  <c r="W1806" i="8"/>
  <c r="W1805" i="8"/>
  <c r="W1804" i="8"/>
  <c r="W1803" i="8"/>
  <c r="W1802" i="8"/>
  <c r="W1801" i="8"/>
  <c r="W1800" i="8"/>
  <c r="W1799" i="8"/>
  <c r="W1798" i="8"/>
  <c r="W1797" i="8"/>
  <c r="W1796" i="8"/>
  <c r="W1795" i="8"/>
  <c r="W1794" i="8"/>
  <c r="W1793" i="8"/>
  <c r="W1792" i="8"/>
  <c r="W1791" i="8"/>
  <c r="W1790" i="8"/>
  <c r="W1789" i="8"/>
  <c r="W1788" i="8"/>
  <c r="W1787" i="8"/>
  <c r="W1786" i="8"/>
  <c r="W1785" i="8"/>
  <c r="W1784" i="8"/>
  <c r="W1783" i="8"/>
  <c r="W1782" i="8"/>
  <c r="W1781" i="8"/>
  <c r="W1780" i="8"/>
  <c r="W1779" i="8"/>
  <c r="W1778" i="8"/>
  <c r="W1777" i="8"/>
  <c r="W1776" i="8"/>
  <c r="W1775" i="8"/>
  <c r="W1774" i="8"/>
  <c r="W1773" i="8"/>
  <c r="W1772" i="8"/>
  <c r="W1771" i="8"/>
  <c r="W1770" i="8"/>
  <c r="W1769" i="8"/>
  <c r="W1768" i="8"/>
  <c r="W1767" i="8"/>
  <c r="W1766" i="8"/>
  <c r="W1765" i="8"/>
  <c r="W1764" i="8"/>
  <c r="W1763" i="8"/>
  <c r="T2432" i="8"/>
  <c r="AC2188" i="8"/>
  <c r="W2183" i="8"/>
  <c r="AC2172" i="8"/>
  <c r="W2167" i="8"/>
  <c r="AC2156" i="8"/>
  <c r="W2151" i="8"/>
  <c r="AC2140" i="8"/>
  <c r="W2135" i="8"/>
  <c r="AC2124" i="8"/>
  <c r="W2119" i="8"/>
  <c r="AC2108" i="8"/>
  <c r="W2103" i="8"/>
  <c r="AC2092" i="8"/>
  <c r="W2087" i="8"/>
  <c r="AC2076" i="8"/>
  <c r="W2071" i="8"/>
  <c r="AC2060" i="8"/>
  <c r="W2055" i="8"/>
  <c r="AC2044" i="8"/>
  <c r="W2039" i="8"/>
  <c r="AC2028" i="8"/>
  <c r="W2023" i="8"/>
  <c r="AC2012" i="8"/>
  <c r="W2007" i="8"/>
  <c r="AC1996" i="8"/>
  <c r="W1991" i="8"/>
  <c r="AC1980" i="8"/>
  <c r="W1975" i="8"/>
  <c r="AC1964" i="8"/>
  <c r="W1959" i="8"/>
  <c r="AC1948" i="8"/>
  <c r="W1943" i="8"/>
  <c r="AC1932" i="8"/>
  <c r="W1927" i="8"/>
  <c r="W1923" i="8"/>
  <c r="AC1910" i="8"/>
  <c r="W1907" i="8"/>
  <c r="AC1900" i="8"/>
  <c r="T2427" i="8"/>
  <c r="T2218" i="8"/>
  <c r="AC2193" i="8"/>
  <c r="W2188" i="8"/>
  <c r="AC2177" i="8"/>
  <c r="W2172" i="8"/>
  <c r="AC2161" i="8"/>
  <c r="W2156" i="8"/>
  <c r="AC2145" i="8"/>
  <c r="W2140" i="8"/>
  <c r="AC2129" i="8"/>
  <c r="W2124" i="8"/>
  <c r="AC2113" i="8"/>
  <c r="W2108" i="8"/>
  <c r="AC2097" i="8"/>
  <c r="W2092" i="8"/>
  <c r="AC2081" i="8"/>
  <c r="W2076" i="8"/>
  <c r="AC2065" i="8"/>
  <c r="W2060" i="8"/>
  <c r="AC2049" i="8"/>
  <c r="W2044" i="8"/>
  <c r="AC2033" i="8"/>
  <c r="W2028" i="8"/>
  <c r="AC2017" i="8"/>
  <c r="W2012" i="8"/>
  <c r="AC2001" i="8"/>
  <c r="W1996" i="8"/>
  <c r="AC1985" i="8"/>
  <c r="W1980" i="8"/>
  <c r="AC1969" i="8"/>
  <c r="W1964" i="8"/>
  <c r="AC1953" i="8"/>
  <c r="W1948" i="8"/>
  <c r="AC1937" i="8"/>
  <c r="W1932" i="8"/>
  <c r="AC1913" i="8"/>
  <c r="W1910" i="8"/>
  <c r="W1900" i="8"/>
  <c r="T1898" i="8"/>
  <c r="T1897" i="8"/>
  <c r="T1896" i="8"/>
  <c r="T1895" i="8"/>
  <c r="T1894" i="8"/>
  <c r="T1893" i="8"/>
  <c r="T1892" i="8"/>
  <c r="T1891" i="8"/>
  <c r="T1890" i="8"/>
  <c r="T1889" i="8"/>
  <c r="T1888" i="8"/>
  <c r="T1887" i="8"/>
  <c r="T1886" i="8"/>
  <c r="T1885" i="8"/>
  <c r="T1884" i="8"/>
  <c r="T1883" i="8"/>
  <c r="T1882" i="8"/>
  <c r="T1881" i="8"/>
  <c r="T1880" i="8"/>
  <c r="T1879" i="8"/>
  <c r="T1878" i="8"/>
  <c r="T1877" i="8"/>
  <c r="T1876" i="8"/>
  <c r="T1875" i="8"/>
  <c r="T1874" i="8"/>
  <c r="T1873" i="8"/>
  <c r="T1872" i="8"/>
  <c r="T1871" i="8"/>
  <c r="T1870" i="8"/>
  <c r="T1869" i="8"/>
  <c r="T1868" i="8"/>
  <c r="T1867" i="8"/>
  <c r="T1866" i="8"/>
  <c r="T1865" i="8"/>
  <c r="T1864" i="8"/>
  <c r="T1863" i="8"/>
  <c r="T1862" i="8"/>
  <c r="T1861" i="8"/>
  <c r="T1860" i="8"/>
  <c r="T1859" i="8"/>
  <c r="T1858" i="8"/>
  <c r="T1857" i="8"/>
  <c r="T1856" i="8"/>
  <c r="T1855" i="8"/>
  <c r="T1854" i="8"/>
  <c r="T1853" i="8"/>
  <c r="T1852" i="8"/>
  <c r="T1851" i="8"/>
  <c r="T1850" i="8"/>
  <c r="T1849" i="8"/>
  <c r="T1848" i="8"/>
  <c r="T1847" i="8"/>
  <c r="T1846" i="8"/>
  <c r="T1845" i="8"/>
  <c r="T1844" i="8"/>
  <c r="T1843" i="8"/>
  <c r="T1842" i="8"/>
  <c r="T1841" i="8"/>
  <c r="T1840" i="8"/>
  <c r="T1839" i="8"/>
  <c r="T1838" i="8"/>
  <c r="T1837" i="8"/>
  <c r="T1836" i="8"/>
  <c r="T1835" i="8"/>
  <c r="T1834" i="8"/>
  <c r="T1833" i="8"/>
  <c r="T1832" i="8"/>
  <c r="T1831" i="8"/>
  <c r="T1830" i="8"/>
  <c r="T1829" i="8"/>
  <c r="T1828" i="8"/>
  <c r="T1827" i="8"/>
  <c r="T1826" i="8"/>
  <c r="T1825" i="8"/>
  <c r="T1824" i="8"/>
  <c r="T1823" i="8"/>
  <c r="T1822" i="8"/>
  <c r="T1821" i="8"/>
  <c r="T1820" i="8"/>
  <c r="T1819" i="8"/>
  <c r="T1818" i="8"/>
  <c r="T1817" i="8"/>
  <c r="T1816" i="8"/>
  <c r="T1815" i="8"/>
  <c r="T1814" i="8"/>
  <c r="T1813" i="8"/>
  <c r="T1812" i="8"/>
  <c r="T1811" i="8"/>
  <c r="T1810" i="8"/>
  <c r="T1809" i="8"/>
  <c r="T1808" i="8"/>
  <c r="T1807" i="8"/>
  <c r="T1806" i="8"/>
  <c r="T1805" i="8"/>
  <c r="T1804" i="8"/>
  <c r="W2389" i="8"/>
  <c r="T2207" i="8"/>
  <c r="W2193" i="8"/>
  <c r="AC2182" i="8"/>
  <c r="W2177" i="8"/>
  <c r="AC2166" i="8"/>
  <c r="W2161" i="8"/>
  <c r="AC2150" i="8"/>
  <c r="W2145" i="8"/>
  <c r="AC2134" i="8"/>
  <c r="W2129" i="8"/>
  <c r="AC2118" i="8"/>
  <c r="W2113" i="8"/>
  <c r="AC2102" i="8"/>
  <c r="W2097" i="8"/>
  <c r="AC2086" i="8"/>
  <c r="W2081" i="8"/>
  <c r="AC2070" i="8"/>
  <c r="W2065" i="8"/>
  <c r="AC2054" i="8"/>
  <c r="W2049" i="8"/>
  <c r="AC2038" i="8"/>
  <c r="W2033" i="8"/>
  <c r="AC2022" i="8"/>
  <c r="W2017" i="8"/>
  <c r="AC2006" i="8"/>
  <c r="W2001" i="8"/>
  <c r="AC1990" i="8"/>
  <c r="W1985" i="8"/>
  <c r="AC1974" i="8"/>
  <c r="W1969" i="8"/>
  <c r="AC1958" i="8"/>
  <c r="W1953" i="8"/>
  <c r="AC1942" i="8"/>
  <c r="W1937" i="8"/>
  <c r="AC1916" i="8"/>
  <c r="W1913" i="8"/>
  <c r="AC1902" i="8"/>
  <c r="R1898" i="8"/>
  <c r="R1897" i="8"/>
  <c r="R1896" i="8"/>
  <c r="R1895" i="8"/>
  <c r="R1894" i="8"/>
  <c r="R1893" i="8"/>
  <c r="R1892" i="8"/>
  <c r="R1891" i="8"/>
  <c r="R1890" i="8"/>
  <c r="R1889" i="8"/>
  <c r="R1888" i="8"/>
  <c r="R1887" i="8"/>
  <c r="R1886" i="8"/>
  <c r="R1885" i="8"/>
  <c r="R1884" i="8"/>
  <c r="X1884" i="8" s="1"/>
  <c r="R1883" i="8"/>
  <c r="R1882" i="8"/>
  <c r="R1881" i="8"/>
  <c r="R1880" i="8"/>
  <c r="R1879" i="8"/>
  <c r="R1878" i="8"/>
  <c r="R1877" i="8"/>
  <c r="R1876" i="8"/>
  <c r="R1875" i="8"/>
  <c r="R1874" i="8"/>
  <c r="R1873" i="8"/>
  <c r="R1872" i="8"/>
  <c r="R1871" i="8"/>
  <c r="R1870" i="8"/>
  <c r="R1869" i="8"/>
  <c r="R1868" i="8"/>
  <c r="R1867" i="8"/>
  <c r="R1866" i="8"/>
  <c r="R1865" i="8"/>
  <c r="R1864" i="8"/>
  <c r="R1863" i="8"/>
  <c r="R1862" i="8"/>
  <c r="R1861" i="8"/>
  <c r="R1860" i="8"/>
  <c r="R1859" i="8"/>
  <c r="R1858" i="8"/>
  <c r="R1857" i="8"/>
  <c r="R1856" i="8"/>
  <c r="R1855" i="8"/>
  <c r="R1854" i="8"/>
  <c r="R1853" i="8"/>
  <c r="X1853" i="8" s="1"/>
  <c r="R1852" i="8"/>
  <c r="R1851" i="8"/>
  <c r="R1850" i="8"/>
  <c r="R1849" i="8"/>
  <c r="R1848" i="8"/>
  <c r="R1847" i="8"/>
  <c r="R1846" i="8"/>
  <c r="R1845" i="8"/>
  <c r="R1844" i="8"/>
  <c r="R1843" i="8"/>
  <c r="R1842" i="8"/>
  <c r="R1841" i="8"/>
  <c r="R1840" i="8"/>
  <c r="R1839" i="8"/>
  <c r="R1838" i="8"/>
  <c r="X1838" i="8" s="1"/>
  <c r="R1837" i="8"/>
  <c r="R1836" i="8"/>
  <c r="X1836" i="8" s="1"/>
  <c r="R1835" i="8"/>
  <c r="R1834" i="8"/>
  <c r="R1833" i="8"/>
  <c r="R1832" i="8"/>
  <c r="R1831" i="8"/>
  <c r="R1830" i="8"/>
  <c r="R1829" i="8"/>
  <c r="R1828" i="8"/>
  <c r="R1827" i="8"/>
  <c r="X1827" i="8" s="1"/>
  <c r="R1826" i="8"/>
  <c r="R1825" i="8"/>
  <c r="R1824" i="8"/>
  <c r="R1823" i="8"/>
  <c r="R1822" i="8"/>
  <c r="X1822" i="8" s="1"/>
  <c r="R1821" i="8"/>
  <c r="R1820" i="8"/>
  <c r="R1819" i="8"/>
  <c r="R1818" i="8"/>
  <c r="R1817" i="8"/>
  <c r="R1816" i="8"/>
  <c r="R1815" i="8"/>
  <c r="R1814" i="8"/>
  <c r="R1813" i="8"/>
  <c r="R1812" i="8"/>
  <c r="R1811" i="8"/>
  <c r="R1810" i="8"/>
  <c r="R1809" i="8"/>
  <c r="R1808" i="8"/>
  <c r="R1807" i="8"/>
  <c r="R1806" i="8"/>
  <c r="R1805" i="8"/>
  <c r="R1804" i="8"/>
  <c r="R1803" i="8"/>
  <c r="R1802" i="8"/>
  <c r="R1801" i="8"/>
  <c r="R1800" i="8"/>
  <c r="R2207" i="8"/>
  <c r="AC2198" i="8"/>
  <c r="AC2187" i="8"/>
  <c r="W2182" i="8"/>
  <c r="AC2171" i="8"/>
  <c r="W2166" i="8"/>
  <c r="AC2155" i="8"/>
  <c r="W2150" i="8"/>
  <c r="AC2139" i="8"/>
  <c r="W2134" i="8"/>
  <c r="AC2123" i="8"/>
  <c r="W2118" i="8"/>
  <c r="AC2107" i="8"/>
  <c r="W2102" i="8"/>
  <c r="AC2091" i="8"/>
  <c r="W2086" i="8"/>
  <c r="AC2075" i="8"/>
  <c r="W2070" i="8"/>
  <c r="AC2059" i="8"/>
  <c r="W2054" i="8"/>
  <c r="AC2043" i="8"/>
  <c r="W2038" i="8"/>
  <c r="AC2027" i="8"/>
  <c r="W2022" i="8"/>
  <c r="AC2011" i="8"/>
  <c r="W2006" i="8"/>
  <c r="AC1995" i="8"/>
  <c r="W1990" i="8"/>
  <c r="AC1979" i="8"/>
  <c r="W1974" i="8"/>
  <c r="AC1963" i="8"/>
  <c r="W1958" i="8"/>
  <c r="AC1947" i="8"/>
  <c r="W1942" i="8"/>
  <c r="AC1931" i="8"/>
  <c r="AC1926" i="8"/>
  <c r="AC1919" i="8"/>
  <c r="W1916" i="8"/>
  <c r="W1902" i="8"/>
  <c r="T2369" i="8"/>
  <c r="AC2197" i="8"/>
  <c r="W2192" i="8"/>
  <c r="AC2181" i="8"/>
  <c r="W2176" i="8"/>
  <c r="AC2165" i="8"/>
  <c r="W2160" i="8"/>
  <c r="AC2149" i="8"/>
  <c r="W2144" i="8"/>
  <c r="AC2133" i="8"/>
  <c r="W2128" i="8"/>
  <c r="AC2117" i="8"/>
  <c r="W2112" i="8"/>
  <c r="AC2101" i="8"/>
  <c r="W2096" i="8"/>
  <c r="AC2085" i="8"/>
  <c r="W2080" i="8"/>
  <c r="AC2069" i="8"/>
  <c r="W2064" i="8"/>
  <c r="AC2053" i="8"/>
  <c r="W2048" i="8"/>
  <c r="AC2037" i="8"/>
  <c r="W2032" i="8"/>
  <c r="AC2021" i="8"/>
  <c r="W2016" i="8"/>
  <c r="AC2005" i="8"/>
  <c r="W2000" i="8"/>
  <c r="AC1989" i="8"/>
  <c r="W1984" i="8"/>
  <c r="AC1973" i="8"/>
  <c r="W1968" i="8"/>
  <c r="AC1957" i="8"/>
  <c r="W1952" i="8"/>
  <c r="AC1941" i="8"/>
  <c r="W1936" i="8"/>
  <c r="W1922" i="8"/>
  <c r="AC1909" i="8"/>
  <c r="W1904" i="8"/>
  <c r="T2367" i="8"/>
  <c r="T2214" i="8"/>
  <c r="T2205" i="8"/>
  <c r="AC2191" i="8"/>
  <c r="W2186" i="8"/>
  <c r="AC2175" i="8"/>
  <c r="W2170" i="8"/>
  <c r="AC2159" i="8"/>
  <c r="W2154" i="8"/>
  <c r="AC2143" i="8"/>
  <c r="W2138" i="8"/>
  <c r="AC2127" i="8"/>
  <c r="W2122" i="8"/>
  <c r="AC2111" i="8"/>
  <c r="W2106" i="8"/>
  <c r="AC2095" i="8"/>
  <c r="W2090" i="8"/>
  <c r="AC2079" i="8"/>
  <c r="W2074" i="8"/>
  <c r="AC2063" i="8"/>
  <c r="W2058" i="8"/>
  <c r="AC2047" i="8"/>
  <c r="W2042" i="8"/>
  <c r="AC2031" i="8"/>
  <c r="W2026" i="8"/>
  <c r="AC2015" i="8"/>
  <c r="W2010" i="8"/>
  <c r="AC1999" i="8"/>
  <c r="W1994" i="8"/>
  <c r="AC1983" i="8"/>
  <c r="W1978" i="8"/>
  <c r="AC1967" i="8"/>
  <c r="W1962" i="8"/>
  <c r="AC1951" i="8"/>
  <c r="W1946" i="8"/>
  <c r="AC1935" i="8"/>
  <c r="W1930" i="8"/>
  <c r="AC1925" i="8"/>
  <c r="AC1915" i="8"/>
  <c r="W1912" i="8"/>
  <c r="W1906" i="8"/>
  <c r="AC1899" i="8"/>
  <c r="W2197" i="8"/>
  <c r="AC2154" i="8"/>
  <c r="W2069" i="8"/>
  <c r="AC2026" i="8"/>
  <c r="W1941" i="8"/>
  <c r="W1909" i="8"/>
  <c r="R1795" i="8"/>
  <c r="R1793" i="8"/>
  <c r="R1791" i="8"/>
  <c r="R1789" i="8"/>
  <c r="R1787" i="8"/>
  <c r="R1785" i="8"/>
  <c r="R1783" i="8"/>
  <c r="R1781" i="8"/>
  <c r="R1779" i="8"/>
  <c r="R1777" i="8"/>
  <c r="R1775" i="8"/>
  <c r="X1775" i="8" s="1"/>
  <c r="R1773" i="8"/>
  <c r="T1771" i="8"/>
  <c r="R1764" i="8"/>
  <c r="W1761" i="8"/>
  <c r="T1759" i="8"/>
  <c r="R1758" i="8"/>
  <c r="W2384" i="8"/>
  <c r="AC2192" i="8"/>
  <c r="W2107" i="8"/>
  <c r="AC2064" i="8"/>
  <c r="W1979" i="8"/>
  <c r="AC1936" i="8"/>
  <c r="T1800" i="8"/>
  <c r="T1797" i="8"/>
  <c r="R1771" i="8"/>
  <c r="AC1762" i="8"/>
  <c r="T1760" i="8"/>
  <c r="R1759" i="8"/>
  <c r="W2149" i="8"/>
  <c r="AC2106" i="8"/>
  <c r="W2021" i="8"/>
  <c r="AC1978" i="8"/>
  <c r="AC1906" i="8"/>
  <c r="R1797" i="8"/>
  <c r="T1769" i="8"/>
  <c r="W1762" i="8"/>
  <c r="T1761" i="8"/>
  <c r="R1760" i="8"/>
  <c r="W2187" i="8"/>
  <c r="AC2144" i="8"/>
  <c r="W2059" i="8"/>
  <c r="AC2016" i="8"/>
  <c r="W1931" i="8"/>
  <c r="AC1904" i="8"/>
  <c r="R1769" i="8"/>
  <c r="R1761" i="8"/>
  <c r="AC2186" i="8"/>
  <c r="W2101" i="8"/>
  <c r="AC2058" i="8"/>
  <c r="W1973" i="8"/>
  <c r="AC1930" i="8"/>
  <c r="T1767" i="8"/>
  <c r="T1762" i="8"/>
  <c r="W2139" i="8"/>
  <c r="AC2096" i="8"/>
  <c r="W2011" i="8"/>
  <c r="AC1968" i="8"/>
  <c r="W1926" i="8"/>
  <c r="T1799" i="8"/>
  <c r="R1767" i="8"/>
  <c r="R1762" i="8"/>
  <c r="W2181" i="8"/>
  <c r="AC2138" i="8"/>
  <c r="W2053" i="8"/>
  <c r="AC2010" i="8"/>
  <c r="R1799" i="8"/>
  <c r="T1765" i="8"/>
  <c r="AC2176" i="8"/>
  <c r="W2091" i="8"/>
  <c r="AC2048" i="8"/>
  <c r="W1963" i="8"/>
  <c r="AC1922" i="8"/>
  <c r="T1803" i="8"/>
  <c r="T1796" i="8"/>
  <c r="T1794" i="8"/>
  <c r="T1792" i="8"/>
  <c r="T1790" i="8"/>
  <c r="T1788" i="8"/>
  <c r="T1786" i="8"/>
  <c r="T1784" i="8"/>
  <c r="T1782" i="8"/>
  <c r="T1780" i="8"/>
  <c r="T1778" i="8"/>
  <c r="T1776" i="8"/>
  <c r="T1774" i="8"/>
  <c r="T1772" i="8"/>
  <c r="R1765" i="8"/>
  <c r="W2133" i="8"/>
  <c r="AC2090" i="8"/>
  <c r="W2005" i="8"/>
  <c r="AC1962" i="8"/>
  <c r="R1796" i="8"/>
  <c r="R1794" i="8"/>
  <c r="R1792" i="8"/>
  <c r="R1790" i="8"/>
  <c r="R1788" i="8"/>
  <c r="R1786" i="8"/>
  <c r="R1784" i="8"/>
  <c r="R1782" i="8"/>
  <c r="R1780" i="8"/>
  <c r="R1778" i="8"/>
  <c r="R1776" i="8"/>
  <c r="R1774" i="8"/>
  <c r="R1772" i="8"/>
  <c r="T1763" i="8"/>
  <c r="W2171" i="8"/>
  <c r="AC2128" i="8"/>
  <c r="W2043" i="8"/>
  <c r="AC2000" i="8"/>
  <c r="W1919" i="8"/>
  <c r="T1770" i="8"/>
  <c r="R1763" i="8"/>
  <c r="AC2170" i="8"/>
  <c r="W2085" i="8"/>
  <c r="AC2042" i="8"/>
  <c r="W1957" i="8"/>
  <c r="T1802" i="8"/>
  <c r="R1770" i="8"/>
  <c r="AC1756" i="8"/>
  <c r="AC1755" i="8"/>
  <c r="AC1754" i="8"/>
  <c r="AC1753" i="8"/>
  <c r="AC1752" i="8"/>
  <c r="AC1751" i="8"/>
  <c r="AC1750" i="8"/>
  <c r="AC1749" i="8"/>
  <c r="AC1748" i="8"/>
  <c r="AC1747" i="8"/>
  <c r="AC1746" i="8"/>
  <c r="AC1745" i="8"/>
  <c r="AC1744" i="8"/>
  <c r="AC1743" i="8"/>
  <c r="AC1742" i="8"/>
  <c r="AC1741" i="8"/>
  <c r="AC1740" i="8"/>
  <c r="AC1739" i="8"/>
  <c r="AC1738" i="8"/>
  <c r="AC1737" i="8"/>
  <c r="AC1736" i="8"/>
  <c r="AC1735" i="8"/>
  <c r="AC1734" i="8"/>
  <c r="AC1733" i="8"/>
  <c r="AC1732" i="8"/>
  <c r="AC1731" i="8"/>
  <c r="AC1730" i="8"/>
  <c r="AC1729" i="8"/>
  <c r="AC1728" i="8"/>
  <c r="AC1727" i="8"/>
  <c r="AC1726" i="8"/>
  <c r="AC1725" i="8"/>
  <c r="AC1724" i="8"/>
  <c r="AC1723" i="8"/>
  <c r="AC1722" i="8"/>
  <c r="AC1721" i="8"/>
  <c r="AC1720" i="8"/>
  <c r="AC1719" i="8"/>
  <c r="AC1718" i="8"/>
  <c r="AC1717" i="8"/>
  <c r="AC1716" i="8"/>
  <c r="AC1715" i="8"/>
  <c r="AC1714" i="8"/>
  <c r="AC1713" i="8"/>
  <c r="AC1712" i="8"/>
  <c r="AC1711" i="8"/>
  <c r="AC1710" i="8"/>
  <c r="AC1709" i="8"/>
  <c r="AC1708" i="8"/>
  <c r="AC1707" i="8"/>
  <c r="AC1706" i="8"/>
  <c r="AC1705" i="8"/>
  <c r="AC1704" i="8"/>
  <c r="AC1703" i="8"/>
  <c r="AC1702" i="8"/>
  <c r="AC1701" i="8"/>
  <c r="AC1700" i="8"/>
  <c r="AC1699" i="8"/>
  <c r="AC1698" i="8"/>
  <c r="AC1697" i="8"/>
  <c r="AC1696" i="8"/>
  <c r="AC1695" i="8"/>
  <c r="AC1694" i="8"/>
  <c r="AC1693" i="8"/>
  <c r="AC1692" i="8"/>
  <c r="AC1691" i="8"/>
  <c r="AC1690" i="8"/>
  <c r="AC1689" i="8"/>
  <c r="AC1688" i="8"/>
  <c r="AC1687" i="8"/>
  <c r="AC1686" i="8"/>
  <c r="AC1685" i="8"/>
  <c r="AC1684" i="8"/>
  <c r="AC1683" i="8"/>
  <c r="AC1682" i="8"/>
  <c r="AC1681" i="8"/>
  <c r="AC1680" i="8"/>
  <c r="AC1679" i="8"/>
  <c r="AC1678" i="8"/>
  <c r="AC1677" i="8"/>
  <c r="AC1676" i="8"/>
  <c r="AC1675" i="8"/>
  <c r="AC1674" i="8"/>
  <c r="AC1673" i="8"/>
  <c r="AC1672" i="8"/>
  <c r="AC1671" i="8"/>
  <c r="AC1670" i="8"/>
  <c r="AC1669" i="8"/>
  <c r="AC1668" i="8"/>
  <c r="AC1667" i="8"/>
  <c r="AC1666" i="8"/>
  <c r="AC1665" i="8"/>
  <c r="AC1664" i="8"/>
  <c r="AC1663" i="8"/>
  <c r="AC1662" i="8"/>
  <c r="AC1661" i="8"/>
  <c r="AC1660" i="8"/>
  <c r="AC1659" i="8"/>
  <c r="AC1658" i="8"/>
  <c r="AC1657" i="8"/>
  <c r="AC1656" i="8"/>
  <c r="AC1655" i="8"/>
  <c r="AC1654" i="8"/>
  <c r="AC1653" i="8"/>
  <c r="AC1652" i="8"/>
  <c r="AC1651" i="8"/>
  <c r="AC1650" i="8"/>
  <c r="AC1649" i="8"/>
  <c r="AC1648" i="8"/>
  <c r="AC1647" i="8"/>
  <c r="AC1646" i="8"/>
  <c r="AC1645" i="8"/>
  <c r="AC1644" i="8"/>
  <c r="AC1643" i="8"/>
  <c r="AC1642" i="8"/>
  <c r="AC1641" i="8"/>
  <c r="AC1640" i="8"/>
  <c r="AC1639" i="8"/>
  <c r="AC1638" i="8"/>
  <c r="AC1637" i="8"/>
  <c r="AC1636" i="8"/>
  <c r="AC1635" i="8"/>
  <c r="AC1634" i="8"/>
  <c r="AC1633" i="8"/>
  <c r="AC1632" i="8"/>
  <c r="AC1631" i="8"/>
  <c r="AC1630" i="8"/>
  <c r="AC1629" i="8"/>
  <c r="AC1628" i="8"/>
  <c r="AC1627" i="8"/>
  <c r="AC1626" i="8"/>
  <c r="AC1625" i="8"/>
  <c r="AC1624" i="8"/>
  <c r="AC1623" i="8"/>
  <c r="AC1622" i="8"/>
  <c r="AC1621" i="8"/>
  <c r="AC1620" i="8"/>
  <c r="AC1619" i="8"/>
  <c r="AC1618" i="8"/>
  <c r="AC1617" i="8"/>
  <c r="AC1616" i="8"/>
  <c r="AC1615" i="8"/>
  <c r="AC1614" i="8"/>
  <c r="AC1613" i="8"/>
  <c r="AC1612" i="8"/>
  <c r="AC1611" i="8"/>
  <c r="AC1610" i="8"/>
  <c r="AC1609" i="8"/>
  <c r="AC1608" i="8"/>
  <c r="AC1607" i="8"/>
  <c r="AC1606" i="8"/>
  <c r="AC1605" i="8"/>
  <c r="AC1604" i="8"/>
  <c r="AC1603" i="8"/>
  <c r="AC1602" i="8"/>
  <c r="AC1601" i="8"/>
  <c r="AC1600" i="8"/>
  <c r="AC1599" i="8"/>
  <c r="AC1598" i="8"/>
  <c r="AC1597" i="8"/>
  <c r="AC1596" i="8"/>
  <c r="AC1595" i="8"/>
  <c r="AC1594" i="8"/>
  <c r="AC1593" i="8"/>
  <c r="AC1592" i="8"/>
  <c r="AC1591" i="8"/>
  <c r="AC1590" i="8"/>
  <c r="AC1589" i="8"/>
  <c r="AC1588" i="8"/>
  <c r="AC1587" i="8"/>
  <c r="AC1586" i="8"/>
  <c r="AC1585" i="8"/>
  <c r="AC1584" i="8"/>
  <c r="AC1583" i="8"/>
  <c r="AC1582" i="8"/>
  <c r="AC1581" i="8"/>
  <c r="AC1580" i="8"/>
  <c r="AC1579" i="8"/>
  <c r="AC1578" i="8"/>
  <c r="AC1577" i="8"/>
  <c r="AC1576" i="8"/>
  <c r="AC1575" i="8"/>
  <c r="AC1574" i="8"/>
  <c r="AC1573" i="8"/>
  <c r="AC1572" i="8"/>
  <c r="AC1571" i="8"/>
  <c r="AC1570" i="8"/>
  <c r="AC1569" i="8"/>
  <c r="AC1568" i="8"/>
  <c r="AC1567" i="8"/>
  <c r="AC1566" i="8"/>
  <c r="AC1565" i="8"/>
  <c r="AC1564" i="8"/>
  <c r="AC1563" i="8"/>
  <c r="AC1562" i="8"/>
  <c r="AC1561" i="8"/>
  <c r="AC1560" i="8"/>
  <c r="AC1559" i="8"/>
  <c r="AC1558" i="8"/>
  <c r="AC1557" i="8"/>
  <c r="AC1556" i="8"/>
  <c r="AC1555" i="8"/>
  <c r="AC1554" i="8"/>
  <c r="AC1553" i="8"/>
  <c r="AC1552" i="8"/>
  <c r="AC1551" i="8"/>
  <c r="AC1550" i="8"/>
  <c r="AC1549" i="8"/>
  <c r="AC1548" i="8"/>
  <c r="AC1547" i="8"/>
  <c r="AC1546" i="8"/>
  <c r="AC1545" i="8"/>
  <c r="AC1544" i="8"/>
  <c r="AC1543" i="8"/>
  <c r="AC1542" i="8"/>
  <c r="AC1541" i="8"/>
  <c r="AC1540" i="8"/>
  <c r="AC1539" i="8"/>
  <c r="AC1538" i="8"/>
  <c r="AC1537" i="8"/>
  <c r="AC1536" i="8"/>
  <c r="AC1535" i="8"/>
  <c r="AC1534" i="8"/>
  <c r="AC1533" i="8"/>
  <c r="AC1532" i="8"/>
  <c r="AC1531" i="8"/>
  <c r="AC1530" i="8"/>
  <c r="AC1529" i="8"/>
  <c r="AC1528" i="8"/>
  <c r="AC1527" i="8"/>
  <c r="AC1526" i="8"/>
  <c r="AC1525" i="8"/>
  <c r="AC1524" i="8"/>
  <c r="AC1523" i="8"/>
  <c r="AC1522" i="8"/>
  <c r="AC1521" i="8"/>
  <c r="AC1520" i="8"/>
  <c r="AC1519" i="8"/>
  <c r="AC1518" i="8"/>
  <c r="AC1517" i="8"/>
  <c r="AC1516" i="8"/>
  <c r="AC1515" i="8"/>
  <c r="T2216" i="8"/>
  <c r="W2123" i="8"/>
  <c r="AC2080" i="8"/>
  <c r="W1995" i="8"/>
  <c r="AC1952" i="8"/>
  <c r="T1798" i="8"/>
  <c r="T1768" i="8"/>
  <c r="AC1757" i="8"/>
  <c r="W1756" i="8"/>
  <c r="W1755" i="8"/>
  <c r="W1754" i="8"/>
  <c r="W1753" i="8"/>
  <c r="W1752" i="8"/>
  <c r="W1751" i="8"/>
  <c r="W1750" i="8"/>
  <c r="W1749" i="8"/>
  <c r="W1748" i="8"/>
  <c r="W1747" i="8"/>
  <c r="W1746" i="8"/>
  <c r="W1745" i="8"/>
  <c r="W1744" i="8"/>
  <c r="W1743" i="8"/>
  <c r="W1742" i="8"/>
  <c r="W1741" i="8"/>
  <c r="W1740" i="8"/>
  <c r="W1739" i="8"/>
  <c r="W1738" i="8"/>
  <c r="W1737" i="8"/>
  <c r="W1736" i="8"/>
  <c r="W1735" i="8"/>
  <c r="W1734" i="8"/>
  <c r="W1733" i="8"/>
  <c r="W1732" i="8"/>
  <c r="W1731" i="8"/>
  <c r="W1730" i="8"/>
  <c r="W1729" i="8"/>
  <c r="W1728" i="8"/>
  <c r="W1727" i="8"/>
  <c r="W1726" i="8"/>
  <c r="W1725" i="8"/>
  <c r="W1724" i="8"/>
  <c r="W1723" i="8"/>
  <c r="W1722" i="8"/>
  <c r="W1721" i="8"/>
  <c r="W1720" i="8"/>
  <c r="W1719" i="8"/>
  <c r="W1718" i="8"/>
  <c r="W1717" i="8"/>
  <c r="W1716" i="8"/>
  <c r="W1715" i="8"/>
  <c r="W1714" i="8"/>
  <c r="W1713" i="8"/>
  <c r="W1712" i="8"/>
  <c r="W1711" i="8"/>
  <c r="W1710" i="8"/>
  <c r="W1709" i="8"/>
  <c r="W1708" i="8"/>
  <c r="W1707" i="8"/>
  <c r="W1706" i="8"/>
  <c r="W1705" i="8"/>
  <c r="W1704" i="8"/>
  <c r="W1703" i="8"/>
  <c r="W1702" i="8"/>
  <c r="W1701" i="8"/>
  <c r="W1700" i="8"/>
  <c r="W1699" i="8"/>
  <c r="W1698" i="8"/>
  <c r="W1697" i="8"/>
  <c r="W1696" i="8"/>
  <c r="W1695" i="8"/>
  <c r="W1694" i="8"/>
  <c r="W1693" i="8"/>
  <c r="W1692" i="8"/>
  <c r="W1691" i="8"/>
  <c r="W1690" i="8"/>
  <c r="W1689" i="8"/>
  <c r="W1688" i="8"/>
  <c r="W1687" i="8"/>
  <c r="W1686" i="8"/>
  <c r="W1685" i="8"/>
  <c r="W1684" i="8"/>
  <c r="W1683" i="8"/>
  <c r="W1682" i="8"/>
  <c r="W1681" i="8"/>
  <c r="W1680" i="8"/>
  <c r="W1679" i="8"/>
  <c r="W1678" i="8"/>
  <c r="W1677" i="8"/>
  <c r="W1676" i="8"/>
  <c r="W1675" i="8"/>
  <c r="W1674" i="8"/>
  <c r="W1673" i="8"/>
  <c r="W1672" i="8"/>
  <c r="W1671" i="8"/>
  <c r="W1670" i="8"/>
  <c r="W1669" i="8"/>
  <c r="W1668" i="8"/>
  <c r="W1667" i="8"/>
  <c r="W1666" i="8"/>
  <c r="W1665" i="8"/>
  <c r="W1664" i="8"/>
  <c r="W1663" i="8"/>
  <c r="W1662" i="8"/>
  <c r="W1661" i="8"/>
  <c r="W1660" i="8"/>
  <c r="W1659" i="8"/>
  <c r="W1658" i="8"/>
  <c r="W1657" i="8"/>
  <c r="W1656" i="8"/>
  <c r="W1655" i="8"/>
  <c r="W1654" i="8"/>
  <c r="W1653" i="8"/>
  <c r="W1652" i="8"/>
  <c r="W1651" i="8"/>
  <c r="W1650" i="8"/>
  <c r="W1649" i="8"/>
  <c r="W1648" i="8"/>
  <c r="W1647" i="8"/>
  <c r="W1646" i="8"/>
  <c r="W1645" i="8"/>
  <c r="W1644" i="8"/>
  <c r="W1643" i="8"/>
  <c r="W1642" i="8"/>
  <c r="W1641" i="8"/>
  <c r="W1640" i="8"/>
  <c r="W1639" i="8"/>
  <c r="W1638" i="8"/>
  <c r="W1637" i="8"/>
  <c r="W1636" i="8"/>
  <c r="W1635" i="8"/>
  <c r="W1634" i="8"/>
  <c r="W1633" i="8"/>
  <c r="W1632" i="8"/>
  <c r="W1631" i="8"/>
  <c r="W1630" i="8"/>
  <c r="W1629" i="8"/>
  <c r="W1628" i="8"/>
  <c r="W1627" i="8"/>
  <c r="W1626" i="8"/>
  <c r="W1625" i="8"/>
  <c r="W1624" i="8"/>
  <c r="W1623" i="8"/>
  <c r="W1622" i="8"/>
  <c r="W1621" i="8"/>
  <c r="W1620" i="8"/>
  <c r="W1619" i="8"/>
  <c r="W1618" i="8"/>
  <c r="W1617" i="8"/>
  <c r="W1616" i="8"/>
  <c r="W1615" i="8"/>
  <c r="W1614" i="8"/>
  <c r="W1613" i="8"/>
  <c r="W1612" i="8"/>
  <c r="W1611" i="8"/>
  <c r="W1610" i="8"/>
  <c r="W1609" i="8"/>
  <c r="W1608" i="8"/>
  <c r="W1607" i="8"/>
  <c r="W1606" i="8"/>
  <c r="W1605" i="8"/>
  <c r="W1604" i="8"/>
  <c r="W1603" i="8"/>
  <c r="W1602" i="8"/>
  <c r="W1601" i="8"/>
  <c r="W1600" i="8"/>
  <c r="W1599" i="8"/>
  <c r="W1598" i="8"/>
  <c r="W1597" i="8"/>
  <c r="W1596" i="8"/>
  <c r="W1595" i="8"/>
  <c r="W1594" i="8"/>
  <c r="W1593" i="8"/>
  <c r="W1592" i="8"/>
  <c r="W1591" i="8"/>
  <c r="W1590" i="8"/>
  <c r="W1589" i="8"/>
  <c r="W1588" i="8"/>
  <c r="W1587" i="8"/>
  <c r="W1586" i="8"/>
  <c r="W1585" i="8"/>
  <c r="W1584" i="8"/>
  <c r="W1583" i="8"/>
  <c r="W1582" i="8"/>
  <c r="W1581" i="8"/>
  <c r="W1580" i="8"/>
  <c r="W1579" i="8"/>
  <c r="W1578" i="8"/>
  <c r="W1577" i="8"/>
  <c r="W1576" i="8"/>
  <c r="W1575" i="8"/>
  <c r="W1574" i="8"/>
  <c r="W1573" i="8"/>
  <c r="W1572" i="8"/>
  <c r="W1571" i="8"/>
  <c r="W1570" i="8"/>
  <c r="W1569" i="8"/>
  <c r="W1568" i="8"/>
  <c r="W1567" i="8"/>
  <c r="W1566" i="8"/>
  <c r="W1565" i="8"/>
  <c r="W1564" i="8"/>
  <c r="W1563" i="8"/>
  <c r="W1562" i="8"/>
  <c r="W1561" i="8"/>
  <c r="W1560" i="8"/>
  <c r="W1559" i="8"/>
  <c r="W1558" i="8"/>
  <c r="W1557" i="8"/>
  <c r="W1556" i="8"/>
  <c r="W1555" i="8"/>
  <c r="W1554" i="8"/>
  <c r="W1553" i="8"/>
  <c r="W1552" i="8"/>
  <c r="W1551" i="8"/>
  <c r="W1550" i="8"/>
  <c r="W1549" i="8"/>
  <c r="W1548" i="8"/>
  <c r="W1547" i="8"/>
  <c r="W1546" i="8"/>
  <c r="W1545" i="8"/>
  <c r="W1544" i="8"/>
  <c r="W1543" i="8"/>
  <c r="W1542" i="8"/>
  <c r="W1541" i="8"/>
  <c r="W1540" i="8"/>
  <c r="W1539" i="8"/>
  <c r="W1538" i="8"/>
  <c r="W1537" i="8"/>
  <c r="W1536" i="8"/>
  <c r="W1535" i="8"/>
  <c r="W1534" i="8"/>
  <c r="W1533" i="8"/>
  <c r="W1532" i="8"/>
  <c r="W1531" i="8"/>
  <c r="W1530" i="8"/>
  <c r="W1529" i="8"/>
  <c r="W1528" i="8"/>
  <c r="W1527" i="8"/>
  <c r="W1526" i="8"/>
  <c r="W1525" i="8"/>
  <c r="W1524" i="8"/>
  <c r="W1523" i="8"/>
  <c r="W1522" i="8"/>
  <c r="W1521" i="8"/>
  <c r="W1520" i="8"/>
  <c r="W1519" i="8"/>
  <c r="W1518" i="8"/>
  <c r="W1517" i="8"/>
  <c r="W1516" i="8"/>
  <c r="W1515" i="8"/>
  <c r="W1514" i="8"/>
  <c r="W1513" i="8"/>
  <c r="W1512" i="8"/>
  <c r="W1511" i="8"/>
  <c r="W1510" i="8"/>
  <c r="W1509" i="8"/>
  <c r="W1508" i="8"/>
  <c r="W1507" i="8"/>
  <c r="W1506" i="8"/>
  <c r="W1505" i="8"/>
  <c r="W1504" i="8"/>
  <c r="W1503" i="8"/>
  <c r="W1502" i="8"/>
  <c r="W1501" i="8"/>
  <c r="W2165" i="8"/>
  <c r="AC2122" i="8"/>
  <c r="W2037" i="8"/>
  <c r="AC1994" i="8"/>
  <c r="R1798" i="8"/>
  <c r="R1768" i="8"/>
  <c r="AC1758" i="8"/>
  <c r="W1757" i="8"/>
  <c r="AC2160" i="8"/>
  <c r="W2075" i="8"/>
  <c r="AC2032" i="8"/>
  <c r="W1947" i="8"/>
  <c r="T1801" i="8"/>
  <c r="T1766" i="8"/>
  <c r="AC1759" i="8"/>
  <c r="W1758" i="8"/>
  <c r="T1756" i="8"/>
  <c r="T1755" i="8"/>
  <c r="T1754" i="8"/>
  <c r="T1753" i="8"/>
  <c r="T1752" i="8"/>
  <c r="T1751" i="8"/>
  <c r="T1750" i="8"/>
  <c r="T1749" i="8"/>
  <c r="T1748" i="8"/>
  <c r="T1747" i="8"/>
  <c r="T1746" i="8"/>
  <c r="T1745" i="8"/>
  <c r="T1744" i="8"/>
  <c r="T1743" i="8"/>
  <c r="T1742" i="8"/>
  <c r="T1741" i="8"/>
  <c r="T1740" i="8"/>
  <c r="T1739" i="8"/>
  <c r="T1738" i="8"/>
  <c r="T1737" i="8"/>
  <c r="T1736" i="8"/>
  <c r="T1735" i="8"/>
  <c r="T1734" i="8"/>
  <c r="T1733" i="8"/>
  <c r="T1732" i="8"/>
  <c r="T1731" i="8"/>
  <c r="T1730" i="8"/>
  <c r="T1729" i="8"/>
  <c r="T1728" i="8"/>
  <c r="T1727" i="8"/>
  <c r="T1726" i="8"/>
  <c r="T1725" i="8"/>
  <c r="T1724" i="8"/>
  <c r="T1723" i="8"/>
  <c r="T1722" i="8"/>
  <c r="T1721" i="8"/>
  <c r="T1720" i="8"/>
  <c r="T1719" i="8"/>
  <c r="T1718" i="8"/>
  <c r="T1717" i="8"/>
  <c r="T1716" i="8"/>
  <c r="T1715" i="8"/>
  <c r="T1714" i="8"/>
  <c r="T1713" i="8"/>
  <c r="T1712" i="8"/>
  <c r="T1711" i="8"/>
  <c r="T1710" i="8"/>
  <c r="T1709" i="8"/>
  <c r="T1708" i="8"/>
  <c r="T1707" i="8"/>
  <c r="T1706" i="8"/>
  <c r="T1705" i="8"/>
  <c r="T1704" i="8"/>
  <c r="T1703" i="8"/>
  <c r="T1702" i="8"/>
  <c r="T1701" i="8"/>
  <c r="T1700" i="8"/>
  <c r="T1699" i="8"/>
  <c r="T1698" i="8"/>
  <c r="T1697" i="8"/>
  <c r="T1696" i="8"/>
  <c r="T1695" i="8"/>
  <c r="T1694" i="8"/>
  <c r="T1693" i="8"/>
  <c r="T1692" i="8"/>
  <c r="T1691" i="8"/>
  <c r="T1690" i="8"/>
  <c r="T1689" i="8"/>
  <c r="T1688" i="8"/>
  <c r="T1687" i="8"/>
  <c r="T1686" i="8"/>
  <c r="T1685" i="8"/>
  <c r="T1684" i="8"/>
  <c r="T1683" i="8"/>
  <c r="T1682" i="8"/>
  <c r="T1681" i="8"/>
  <c r="T1680" i="8"/>
  <c r="T1679" i="8"/>
  <c r="T1678" i="8"/>
  <c r="T1677" i="8"/>
  <c r="T1676" i="8"/>
  <c r="T1675" i="8"/>
  <c r="T1674" i="8"/>
  <c r="T1673" i="8"/>
  <c r="T1672" i="8"/>
  <c r="T1671" i="8"/>
  <c r="T1670" i="8"/>
  <c r="T1669" i="8"/>
  <c r="T1668" i="8"/>
  <c r="T1667" i="8"/>
  <c r="T1666" i="8"/>
  <c r="T1665" i="8"/>
  <c r="T1664" i="8"/>
  <c r="T1663" i="8"/>
  <c r="T1662" i="8"/>
  <c r="T1661" i="8"/>
  <c r="T1660" i="8"/>
  <c r="T1659" i="8"/>
  <c r="T1658" i="8"/>
  <c r="T1657" i="8"/>
  <c r="T1656" i="8"/>
  <c r="T1655" i="8"/>
  <c r="T1654" i="8"/>
  <c r="T1653" i="8"/>
  <c r="T1652" i="8"/>
  <c r="T1651" i="8"/>
  <c r="T1650" i="8"/>
  <c r="T1649" i="8"/>
  <c r="T1648" i="8"/>
  <c r="T1647" i="8"/>
  <c r="T1646" i="8"/>
  <c r="T1645" i="8"/>
  <c r="T1644" i="8"/>
  <c r="T1643" i="8"/>
  <c r="T1642" i="8"/>
  <c r="T1641" i="8"/>
  <c r="T1640" i="8"/>
  <c r="T1639" i="8"/>
  <c r="T1638" i="8"/>
  <c r="T1637" i="8"/>
  <c r="T1636" i="8"/>
  <c r="T1635" i="8"/>
  <c r="T1634" i="8"/>
  <c r="T1633" i="8"/>
  <c r="T1632" i="8"/>
  <c r="T1631" i="8"/>
  <c r="T1630" i="8"/>
  <c r="T1629" i="8"/>
  <c r="T1628" i="8"/>
  <c r="T1627" i="8"/>
  <c r="T1626" i="8"/>
  <c r="T1625" i="8"/>
  <c r="T1624" i="8"/>
  <c r="T1623" i="8"/>
  <c r="T1622" i="8"/>
  <c r="T1621" i="8"/>
  <c r="T1620" i="8"/>
  <c r="T1619" i="8"/>
  <c r="T1618" i="8"/>
  <c r="T1617" i="8"/>
  <c r="T1616" i="8"/>
  <c r="T1615" i="8"/>
  <c r="T1614" i="8"/>
  <c r="T1613" i="8"/>
  <c r="T1612" i="8"/>
  <c r="T1611" i="8"/>
  <c r="T1610" i="8"/>
  <c r="T1609" i="8"/>
  <c r="T1608" i="8"/>
  <c r="T1607" i="8"/>
  <c r="T1606" i="8"/>
  <c r="T1605" i="8"/>
  <c r="T1604" i="8"/>
  <c r="T1603" i="8"/>
  <c r="T1602" i="8"/>
  <c r="T1601" i="8"/>
  <c r="T1600" i="8"/>
  <c r="T1599" i="8"/>
  <c r="T1598" i="8"/>
  <c r="T1597" i="8"/>
  <c r="T1596" i="8"/>
  <c r="T1595" i="8"/>
  <c r="T1594" i="8"/>
  <c r="T1593" i="8"/>
  <c r="T1592" i="8"/>
  <c r="T1591" i="8"/>
  <c r="T1590" i="8"/>
  <c r="T1589" i="8"/>
  <c r="T1588" i="8"/>
  <c r="T1587" i="8"/>
  <c r="T1586" i="8"/>
  <c r="T1585" i="8"/>
  <c r="T1584" i="8"/>
  <c r="T1583" i="8"/>
  <c r="T1582" i="8"/>
  <c r="T1581" i="8"/>
  <c r="T1580" i="8"/>
  <c r="T1579" i="8"/>
  <c r="T1578" i="8"/>
  <c r="T1577" i="8"/>
  <c r="T1576" i="8"/>
  <c r="T1575" i="8"/>
  <c r="T1574" i="8"/>
  <c r="T1573" i="8"/>
  <c r="T1572" i="8"/>
  <c r="T1571" i="8"/>
  <c r="T1570" i="8"/>
  <c r="T1569" i="8"/>
  <c r="T1568" i="8"/>
  <c r="T1567" i="8"/>
  <c r="T1566" i="8"/>
  <c r="T1565" i="8"/>
  <c r="T1564" i="8"/>
  <c r="T1563" i="8"/>
  <c r="T1562" i="8"/>
  <c r="T1561" i="8"/>
  <c r="T1560" i="8"/>
  <c r="T1559" i="8"/>
  <c r="T1558" i="8"/>
  <c r="T1557" i="8"/>
  <c r="T1556" i="8"/>
  <c r="T1555" i="8"/>
  <c r="T1554" i="8"/>
  <c r="T1553" i="8"/>
  <c r="T1552" i="8"/>
  <c r="T1551" i="8"/>
  <c r="T1550" i="8"/>
  <c r="T1549" i="8"/>
  <c r="T1548" i="8"/>
  <c r="T1547" i="8"/>
  <c r="T1546" i="8"/>
  <c r="T1545" i="8"/>
  <c r="T1544" i="8"/>
  <c r="T1543" i="8"/>
  <c r="T1542" i="8"/>
  <c r="T1541" i="8"/>
  <c r="T1540" i="8"/>
  <c r="T1539" i="8"/>
  <c r="T1538" i="8"/>
  <c r="T1537" i="8"/>
  <c r="T1536" i="8"/>
  <c r="T1535" i="8"/>
  <c r="T1534" i="8"/>
  <c r="T1533" i="8"/>
  <c r="T1532" i="8"/>
  <c r="T1531" i="8"/>
  <c r="T1530" i="8"/>
  <c r="T1529" i="8"/>
  <c r="T1528" i="8"/>
  <c r="T1527" i="8"/>
  <c r="T1526" i="8"/>
  <c r="T1525" i="8"/>
  <c r="T1524" i="8"/>
  <c r="T1523" i="8"/>
  <c r="T1522" i="8"/>
  <c r="T1521" i="8"/>
  <c r="T1520" i="8"/>
  <c r="T1519" i="8"/>
  <c r="T1518" i="8"/>
  <c r="T1517" i="8"/>
  <c r="W2155" i="8"/>
  <c r="AC2112" i="8"/>
  <c r="W2027" i="8"/>
  <c r="AC1984" i="8"/>
  <c r="T1795" i="8"/>
  <c r="T1793" i="8"/>
  <c r="T1791" i="8"/>
  <c r="T1789" i="8"/>
  <c r="T1787" i="8"/>
  <c r="T1785" i="8"/>
  <c r="T1783" i="8"/>
  <c r="T1781" i="8"/>
  <c r="T1779" i="8"/>
  <c r="T1777" i="8"/>
  <c r="T1775" i="8"/>
  <c r="T1773" i="8"/>
  <c r="T1764" i="8"/>
  <c r="AC1761" i="8"/>
  <c r="W1760" i="8"/>
  <c r="T1758" i="8"/>
  <c r="R1757" i="8"/>
  <c r="R1754" i="8"/>
  <c r="R1738" i="8"/>
  <c r="R1722" i="8"/>
  <c r="R1706" i="8"/>
  <c r="R1690" i="8"/>
  <c r="R1674" i="8"/>
  <c r="R1658" i="8"/>
  <c r="R1642" i="8"/>
  <c r="R1626" i="8"/>
  <c r="R1610" i="8"/>
  <c r="X1610" i="8" s="1"/>
  <c r="R1594" i="8"/>
  <c r="R1578" i="8"/>
  <c r="R1513" i="8"/>
  <c r="AC1506" i="8"/>
  <c r="AC1497" i="8"/>
  <c r="R1495" i="8"/>
  <c r="T1482" i="8"/>
  <c r="W1480" i="8"/>
  <c r="R1475" i="8"/>
  <c r="AC1473" i="8"/>
  <c r="W1470" i="8"/>
  <c r="R1753" i="8"/>
  <c r="R1737" i="8"/>
  <c r="R1721" i="8"/>
  <c r="R1705" i="8"/>
  <c r="R1689" i="8"/>
  <c r="R1673" i="8"/>
  <c r="R1657" i="8"/>
  <c r="R1641" i="8"/>
  <c r="R1625" i="8"/>
  <c r="R1609" i="8"/>
  <c r="U1609" i="8" s="1"/>
  <c r="R1593" i="8"/>
  <c r="R1577" i="8"/>
  <c r="R1567" i="8"/>
  <c r="R1559" i="8"/>
  <c r="R1551" i="8"/>
  <c r="R1543" i="8"/>
  <c r="R1535" i="8"/>
  <c r="R1527" i="8"/>
  <c r="T1516" i="8"/>
  <c r="AC1509" i="8"/>
  <c r="T1503" i="8"/>
  <c r="T1500" i="8"/>
  <c r="W1497" i="8"/>
  <c r="T1492" i="8"/>
  <c r="R1482" i="8"/>
  <c r="AC1478" i="8"/>
  <c r="W1473" i="8"/>
  <c r="T1466" i="8"/>
  <c r="T1462" i="8"/>
  <c r="R1752" i="8"/>
  <c r="R1736" i="8"/>
  <c r="R1720" i="8"/>
  <c r="R1704" i="8"/>
  <c r="R1688" i="8"/>
  <c r="R1672" i="8"/>
  <c r="R1656" i="8"/>
  <c r="R1640" i="8"/>
  <c r="R1624" i="8"/>
  <c r="R1608" i="8"/>
  <c r="R1592" i="8"/>
  <c r="R1576" i="8"/>
  <c r="R1521" i="8"/>
  <c r="R1516" i="8"/>
  <c r="AC1512" i="8"/>
  <c r="T1506" i="8"/>
  <c r="R1503" i="8"/>
  <c r="R1500" i="8"/>
  <c r="AC1494" i="8"/>
  <c r="R1492" i="8"/>
  <c r="AC1489" i="8"/>
  <c r="AC1487" i="8"/>
  <c r="AC1485" i="8"/>
  <c r="T1480" i="8"/>
  <c r="W1478" i="8"/>
  <c r="T1470" i="8"/>
  <c r="AC1467" i="8"/>
  <c r="R1466" i="8"/>
  <c r="AC1463" i="8"/>
  <c r="R1462" i="8"/>
  <c r="W2117" i="8"/>
  <c r="R1751" i="8"/>
  <c r="R1735" i="8"/>
  <c r="R1719" i="8"/>
  <c r="R1703" i="8"/>
  <c r="R1687" i="8"/>
  <c r="R1671" i="8"/>
  <c r="R1655" i="8"/>
  <c r="R1639" i="8"/>
  <c r="R1623" i="8"/>
  <c r="R1607" i="8"/>
  <c r="R1591" i="8"/>
  <c r="R1575" i="8"/>
  <c r="R1566" i="8"/>
  <c r="R1558" i="8"/>
  <c r="R1550" i="8"/>
  <c r="R1542" i="8"/>
  <c r="R1534" i="8"/>
  <c r="R1526" i="8"/>
  <c r="T1509" i="8"/>
  <c r="R1506" i="8"/>
  <c r="T1497" i="8"/>
  <c r="W1494" i="8"/>
  <c r="W1489" i="8"/>
  <c r="W1487" i="8"/>
  <c r="W1485" i="8"/>
  <c r="R1480" i="8"/>
  <c r="AC1476" i="8"/>
  <c r="T1473" i="8"/>
  <c r="R1470" i="8"/>
  <c r="W1467" i="8"/>
  <c r="W1463" i="8"/>
  <c r="AC2074" i="8"/>
  <c r="R1750" i="8"/>
  <c r="U1750" i="8" s="1"/>
  <c r="R1734" i="8"/>
  <c r="R1718" i="8"/>
  <c r="R1702" i="8"/>
  <c r="R1686" i="8"/>
  <c r="R1670" i="8"/>
  <c r="R1654" i="8"/>
  <c r="R1638" i="8"/>
  <c r="R1622" i="8"/>
  <c r="R1606" i="8"/>
  <c r="R1590" i="8"/>
  <c r="R1574" i="8"/>
  <c r="T1512" i="8"/>
  <c r="R1509" i="8"/>
  <c r="AC1502" i="8"/>
  <c r="AC1499" i="8"/>
  <c r="R1497" i="8"/>
  <c r="AC1491" i="8"/>
  <c r="AC1483" i="8"/>
  <c r="T1478" i="8"/>
  <c r="W1476" i="8"/>
  <c r="R1473" i="8"/>
  <c r="AC1471" i="8"/>
  <c r="R1749" i="8"/>
  <c r="R1733" i="8"/>
  <c r="R1717" i="8"/>
  <c r="R1701" i="8"/>
  <c r="R1685" i="8"/>
  <c r="R1669" i="8"/>
  <c r="R1653" i="8"/>
  <c r="R1637" i="8"/>
  <c r="R1621" i="8"/>
  <c r="R1605" i="8"/>
  <c r="R1589" i="8"/>
  <c r="U1589" i="8" s="1"/>
  <c r="R1573" i="8"/>
  <c r="R1565" i="8"/>
  <c r="R1557" i="8"/>
  <c r="R1549" i="8"/>
  <c r="R1541" i="8"/>
  <c r="R1533" i="8"/>
  <c r="R1520" i="8"/>
  <c r="T1515" i="8"/>
  <c r="R1512" i="8"/>
  <c r="AC1505" i="8"/>
  <c r="W1499" i="8"/>
  <c r="T1494" i="8"/>
  <c r="W1491" i="8"/>
  <c r="T1489" i="8"/>
  <c r="T1487" i="8"/>
  <c r="T1485" i="8"/>
  <c r="W1483" i="8"/>
  <c r="R1478" i="8"/>
  <c r="W1471" i="8"/>
  <c r="T1467" i="8"/>
  <c r="T1463" i="8"/>
  <c r="W1989" i="8"/>
  <c r="R1766" i="8"/>
  <c r="R1748" i="8"/>
  <c r="R1732" i="8"/>
  <c r="R1716" i="8"/>
  <c r="R1700" i="8"/>
  <c r="R1684" i="8"/>
  <c r="R1668" i="8"/>
  <c r="R1652" i="8"/>
  <c r="R1636" i="8"/>
  <c r="R1620" i="8"/>
  <c r="R1604" i="8"/>
  <c r="R1588" i="8"/>
  <c r="R1525" i="8"/>
  <c r="R1515" i="8"/>
  <c r="AC1508" i="8"/>
  <c r="T1502" i="8"/>
  <c r="AC1496" i="8"/>
  <c r="R1494" i="8"/>
  <c r="R1489" i="8"/>
  <c r="R1487" i="8"/>
  <c r="R1485" i="8"/>
  <c r="AC1481" i="8"/>
  <c r="T1476" i="8"/>
  <c r="AC1474" i="8"/>
  <c r="AC1468" i="8"/>
  <c r="R1467" i="8"/>
  <c r="AC1464" i="8"/>
  <c r="R1463" i="8"/>
  <c r="AC1946" i="8"/>
  <c r="R1747" i="8"/>
  <c r="R1731" i="8"/>
  <c r="R1715" i="8"/>
  <c r="R1699" i="8"/>
  <c r="R1683" i="8"/>
  <c r="R1667" i="8"/>
  <c r="R1651" i="8"/>
  <c r="R1635" i="8"/>
  <c r="R1619" i="8"/>
  <c r="R1603" i="8"/>
  <c r="R1587" i="8"/>
  <c r="R1572" i="8"/>
  <c r="X1572" i="8" s="1"/>
  <c r="R1564" i="8"/>
  <c r="R1556" i="8"/>
  <c r="R1548" i="8"/>
  <c r="R1540" i="8"/>
  <c r="R1532" i="8"/>
  <c r="AC1511" i="8"/>
  <c r="T1505" i="8"/>
  <c r="R1502" i="8"/>
  <c r="T1499" i="8"/>
  <c r="W1496" i="8"/>
  <c r="T1491" i="8"/>
  <c r="T1483" i="8"/>
  <c r="W1481" i="8"/>
  <c r="R1476" i="8"/>
  <c r="U1476" i="8" s="1"/>
  <c r="W1474" i="8"/>
  <c r="T1471" i="8"/>
  <c r="W1468" i="8"/>
  <c r="W1464" i="8"/>
  <c r="AC1460" i="8"/>
  <c r="AC1459" i="8"/>
  <c r="AC1458" i="8"/>
  <c r="AC1457" i="8"/>
  <c r="AC1456" i="8"/>
  <c r="AC1455" i="8"/>
  <c r="AC1454" i="8"/>
  <c r="AC1453" i="8"/>
  <c r="AC1452" i="8"/>
  <c r="AC1451" i="8"/>
  <c r="AC1450" i="8"/>
  <c r="AC1449" i="8"/>
  <c r="AC1448" i="8"/>
  <c r="AC1447" i="8"/>
  <c r="AC1446" i="8"/>
  <c r="AC1445" i="8"/>
  <c r="AC1444" i="8"/>
  <c r="AC1443" i="8"/>
  <c r="AC1442" i="8"/>
  <c r="AC1441" i="8"/>
  <c r="AC1440" i="8"/>
  <c r="AC1439" i="8"/>
  <c r="AC1438" i="8"/>
  <c r="AC1437" i="8"/>
  <c r="AC1436" i="8"/>
  <c r="AC1435" i="8"/>
  <c r="AC1434" i="8"/>
  <c r="AC1433" i="8"/>
  <c r="AC1432" i="8"/>
  <c r="AC1431" i="8"/>
  <c r="AC1430" i="8"/>
  <c r="AC1429" i="8"/>
  <c r="AC1428" i="8"/>
  <c r="AC1427" i="8"/>
  <c r="AC1426" i="8"/>
  <c r="AC1425" i="8"/>
  <c r="AC1424" i="8"/>
  <c r="AC1423" i="8"/>
  <c r="AC1422" i="8"/>
  <c r="AC1421" i="8"/>
  <c r="AC1420" i="8"/>
  <c r="AC1419" i="8"/>
  <c r="AC1418" i="8"/>
  <c r="AC1417" i="8"/>
  <c r="AC1416" i="8"/>
  <c r="AC1415" i="8"/>
  <c r="AC1414" i="8"/>
  <c r="AC1413" i="8"/>
  <c r="AC1412" i="8"/>
  <c r="AC1411" i="8"/>
  <c r="AC1410" i="8"/>
  <c r="AC1409" i="8"/>
  <c r="AC1408" i="8"/>
  <c r="AC1407" i="8"/>
  <c r="AC1406" i="8"/>
  <c r="AC1405" i="8"/>
  <c r="AC1404" i="8"/>
  <c r="AC1403" i="8"/>
  <c r="AC1402" i="8"/>
  <c r="AC1401" i="8"/>
  <c r="AC1400" i="8"/>
  <c r="AC1399" i="8"/>
  <c r="AC1398" i="8"/>
  <c r="AC1397" i="8"/>
  <c r="AC1396" i="8"/>
  <c r="AC1395" i="8"/>
  <c r="AC1394" i="8"/>
  <c r="AC1393" i="8"/>
  <c r="AC1392" i="8"/>
  <c r="AC1391" i="8"/>
  <c r="AC1390" i="8"/>
  <c r="AC1389" i="8"/>
  <c r="AC1388" i="8"/>
  <c r="AC1387" i="8"/>
  <c r="AC1386" i="8"/>
  <c r="AC1385" i="8"/>
  <c r="AC1384" i="8"/>
  <c r="AC1383" i="8"/>
  <c r="AC1382" i="8"/>
  <c r="AC1381" i="8"/>
  <c r="AC1380" i="8"/>
  <c r="AC1379" i="8"/>
  <c r="AC1378" i="8"/>
  <c r="AC1377" i="8"/>
  <c r="AC1376" i="8"/>
  <c r="AC1375" i="8"/>
  <c r="AC1374" i="8"/>
  <c r="AC1373" i="8"/>
  <c r="AC1372" i="8"/>
  <c r="AC1371" i="8"/>
  <c r="AC1370" i="8"/>
  <c r="AC1369" i="8"/>
  <c r="AC1368" i="8"/>
  <c r="AC1367" i="8"/>
  <c r="AC1366" i="8"/>
  <c r="AC1365" i="8"/>
  <c r="AC1364" i="8"/>
  <c r="AC1363" i="8"/>
  <c r="AC1362" i="8"/>
  <c r="AC1361" i="8"/>
  <c r="AC1360" i="8"/>
  <c r="AC1359" i="8"/>
  <c r="AC1358" i="8"/>
  <c r="AC1357" i="8"/>
  <c r="AC1356" i="8"/>
  <c r="AC1355" i="8"/>
  <c r="AC1354" i="8"/>
  <c r="AC1353" i="8"/>
  <c r="AC1352" i="8"/>
  <c r="AC1351" i="8"/>
  <c r="AC1350" i="8"/>
  <c r="AC1349" i="8"/>
  <c r="AC1348" i="8"/>
  <c r="AC1347" i="8"/>
  <c r="AC1346" i="8"/>
  <c r="AC1345" i="8"/>
  <c r="AC1344" i="8"/>
  <c r="AC1343" i="8"/>
  <c r="AC1342" i="8"/>
  <c r="AC1341" i="8"/>
  <c r="AC1340" i="8"/>
  <c r="AC1339" i="8"/>
  <c r="AC1338" i="8"/>
  <c r="AC1337" i="8"/>
  <c r="AC1336" i="8"/>
  <c r="AC1335" i="8"/>
  <c r="AC1334" i="8"/>
  <c r="AC1333" i="8"/>
  <c r="AC1332" i="8"/>
  <c r="AC1331" i="8"/>
  <c r="AC1330" i="8"/>
  <c r="AC1329" i="8"/>
  <c r="AC1328" i="8"/>
  <c r="AC1327" i="8"/>
  <c r="AC1326" i="8"/>
  <c r="AC1325" i="8"/>
  <c r="AC1324" i="8"/>
  <c r="AC1323" i="8"/>
  <c r="AC1322" i="8"/>
  <c r="AC1321" i="8"/>
  <c r="AC1320" i="8"/>
  <c r="AC1319" i="8"/>
  <c r="AC1318" i="8"/>
  <c r="AC1317" i="8"/>
  <c r="AC1316" i="8"/>
  <c r="AC1315" i="8"/>
  <c r="AC1314" i="8"/>
  <c r="AC1313" i="8"/>
  <c r="AC1312" i="8"/>
  <c r="AC1311" i="8"/>
  <c r="AC1310" i="8"/>
  <c r="AC1309" i="8"/>
  <c r="AC1308" i="8"/>
  <c r="AC1307" i="8"/>
  <c r="AC1306" i="8"/>
  <c r="AC1305" i="8"/>
  <c r="AC1304" i="8"/>
  <c r="AC1303" i="8"/>
  <c r="AC1302" i="8"/>
  <c r="AC1301" i="8"/>
  <c r="AC1300" i="8"/>
  <c r="AC1299" i="8"/>
  <c r="AC1298" i="8"/>
  <c r="AC1297" i="8"/>
  <c r="AC1296" i="8"/>
  <c r="AC1295" i="8"/>
  <c r="AC1294" i="8"/>
  <c r="AC1293" i="8"/>
  <c r="AC1292" i="8"/>
  <c r="AC1291" i="8"/>
  <c r="AC1290" i="8"/>
  <c r="AC1289" i="8"/>
  <c r="AC1288" i="8"/>
  <c r="AC1287" i="8"/>
  <c r="AC1286" i="8"/>
  <c r="AC1285" i="8"/>
  <c r="AC1284" i="8"/>
  <c r="AC1283" i="8"/>
  <c r="AC1282" i="8"/>
  <c r="AC1281" i="8"/>
  <c r="AC1280" i="8"/>
  <c r="AC1279" i="8"/>
  <c r="AC1278" i="8"/>
  <c r="AC1277" i="8"/>
  <c r="AC1276" i="8"/>
  <c r="AC1275" i="8"/>
  <c r="AC1274" i="8"/>
  <c r="AC1273" i="8"/>
  <c r="AC1272" i="8"/>
  <c r="AC1271" i="8"/>
  <c r="AC1270" i="8"/>
  <c r="AC1269" i="8"/>
  <c r="AC1268" i="8"/>
  <c r="AC1267" i="8"/>
  <c r="AC1266" i="8"/>
  <c r="AC1265" i="8"/>
  <c r="AC1264" i="8"/>
  <c r="AC1263" i="8"/>
  <c r="AC1262" i="8"/>
  <c r="AC1261" i="8"/>
  <c r="AC1260" i="8"/>
  <c r="AC1259" i="8"/>
  <c r="AC1258" i="8"/>
  <c r="AC1257" i="8"/>
  <c r="AC1256" i="8"/>
  <c r="AC1255" i="8"/>
  <c r="AC1254" i="8"/>
  <c r="AC1253" i="8"/>
  <c r="AC1252" i="8"/>
  <c r="AC1251" i="8"/>
  <c r="AC1250" i="8"/>
  <c r="AC1249" i="8"/>
  <c r="AC1248" i="8"/>
  <c r="AC1247" i="8"/>
  <c r="AC1246" i="8"/>
  <c r="AC1245" i="8"/>
  <c r="AC1244" i="8"/>
  <c r="AC1243" i="8"/>
  <c r="AC1242" i="8"/>
  <c r="AC1241" i="8"/>
  <c r="AC1240" i="8"/>
  <c r="AC1239" i="8"/>
  <c r="AC1238" i="8"/>
  <c r="AC1237" i="8"/>
  <c r="AC1236" i="8"/>
  <c r="AC1235" i="8"/>
  <c r="AC1234" i="8"/>
  <c r="AC1233" i="8"/>
  <c r="AC1232" i="8"/>
  <c r="AC1231" i="8"/>
  <c r="AC1230" i="8"/>
  <c r="AC1229" i="8"/>
  <c r="AC1228" i="8"/>
  <c r="AC1227" i="8"/>
  <c r="AC1226" i="8"/>
  <c r="AC1225" i="8"/>
  <c r="AC1224" i="8"/>
  <c r="AC1223" i="8"/>
  <c r="AC1222" i="8"/>
  <c r="AC1221" i="8"/>
  <c r="AC1220" i="8"/>
  <c r="AC1219" i="8"/>
  <c r="AC1218" i="8"/>
  <c r="AC1217" i="8"/>
  <c r="AC1216" i="8"/>
  <c r="AC1215" i="8"/>
  <c r="AC1214" i="8"/>
  <c r="AC1213" i="8"/>
  <c r="AC1212" i="8"/>
  <c r="AC1211" i="8"/>
  <c r="AC1210" i="8"/>
  <c r="AC1209" i="8"/>
  <c r="AC1208" i="8"/>
  <c r="AC1207" i="8"/>
  <c r="AC1206" i="8"/>
  <c r="AC1205" i="8"/>
  <c r="AC1204" i="8"/>
  <c r="AC1203" i="8"/>
  <c r="AC1202" i="8"/>
  <c r="AC1201" i="8"/>
  <c r="AC1200" i="8"/>
  <c r="AC1199" i="8"/>
  <c r="AC1198" i="8"/>
  <c r="AC1197" i="8"/>
  <c r="AC1196" i="8"/>
  <c r="AC1195" i="8"/>
  <c r="AC1194" i="8"/>
  <c r="AC1193" i="8"/>
  <c r="AC1192" i="8"/>
  <c r="AC1191" i="8"/>
  <c r="AC1190" i="8"/>
  <c r="AC1189" i="8"/>
  <c r="AC1188" i="8"/>
  <c r="AC1187" i="8"/>
  <c r="AC1186" i="8"/>
  <c r="AC1185" i="8"/>
  <c r="AC1184" i="8"/>
  <c r="AC1183" i="8"/>
  <c r="AC1182" i="8"/>
  <c r="AC1181" i="8"/>
  <c r="AC1180" i="8"/>
  <c r="AC1179" i="8"/>
  <c r="AC1178" i="8"/>
  <c r="AC1912" i="8"/>
  <c r="R1746" i="8"/>
  <c r="R1730" i="8"/>
  <c r="R1714" i="8"/>
  <c r="R1698" i="8"/>
  <c r="R1682" i="8"/>
  <c r="R1666" i="8"/>
  <c r="U1666" i="8" s="1"/>
  <c r="R1650" i="8"/>
  <c r="R1634" i="8"/>
  <c r="R1618" i="8"/>
  <c r="R1602" i="8"/>
  <c r="R1586" i="8"/>
  <c r="R1519" i="8"/>
  <c r="AC1514" i="8"/>
  <c r="T1508" i="8"/>
  <c r="R1505" i="8"/>
  <c r="R1499" i="8"/>
  <c r="AC1493" i="8"/>
  <c r="R1491" i="8"/>
  <c r="R1483" i="8"/>
  <c r="AC1479" i="8"/>
  <c r="R1471" i="8"/>
  <c r="W1460" i="8"/>
  <c r="W1459" i="8"/>
  <c r="W1458" i="8"/>
  <c r="W1457" i="8"/>
  <c r="W1456" i="8"/>
  <c r="W1455" i="8"/>
  <c r="W1454" i="8"/>
  <c r="W1453" i="8"/>
  <c r="W1452" i="8"/>
  <c r="W1451" i="8"/>
  <c r="W1450" i="8"/>
  <c r="W1449" i="8"/>
  <c r="W1448" i="8"/>
  <c r="W1447" i="8"/>
  <c r="W1446" i="8"/>
  <c r="W1445" i="8"/>
  <c r="W1444" i="8"/>
  <c r="W1443" i="8"/>
  <c r="W1442" i="8"/>
  <c r="W1441" i="8"/>
  <c r="W1440" i="8"/>
  <c r="W1439" i="8"/>
  <c r="W1438" i="8"/>
  <c r="W1437" i="8"/>
  <c r="W1436" i="8"/>
  <c r="W1435" i="8"/>
  <c r="W1434" i="8"/>
  <c r="W1433" i="8"/>
  <c r="W1432" i="8"/>
  <c r="W1431" i="8"/>
  <c r="W1430" i="8"/>
  <c r="W1429" i="8"/>
  <c r="W1428" i="8"/>
  <c r="W1427" i="8"/>
  <c r="W1426" i="8"/>
  <c r="W1425" i="8"/>
  <c r="W1424" i="8"/>
  <c r="W1423" i="8"/>
  <c r="W1422" i="8"/>
  <c r="W1421" i="8"/>
  <c r="W1420" i="8"/>
  <c r="W1419" i="8"/>
  <c r="W1418" i="8"/>
  <c r="W1417" i="8"/>
  <c r="W1416" i="8"/>
  <c r="W1415" i="8"/>
  <c r="W1414" i="8"/>
  <c r="W1413" i="8"/>
  <c r="W1412" i="8"/>
  <c r="W1411" i="8"/>
  <c r="W1410" i="8"/>
  <c r="W1409" i="8"/>
  <c r="W1408" i="8"/>
  <c r="W1407" i="8"/>
  <c r="W1406" i="8"/>
  <c r="W1405" i="8"/>
  <c r="W1404" i="8"/>
  <c r="W1403" i="8"/>
  <c r="W1402" i="8"/>
  <c r="W1401" i="8"/>
  <c r="W1400" i="8"/>
  <c r="W1399" i="8"/>
  <c r="W1398" i="8"/>
  <c r="W1397" i="8"/>
  <c r="W1396" i="8"/>
  <c r="W1395" i="8"/>
  <c r="W1394" i="8"/>
  <c r="W1393" i="8"/>
  <c r="W1392" i="8"/>
  <c r="W1391" i="8"/>
  <c r="W1390" i="8"/>
  <c r="W1389" i="8"/>
  <c r="W1388" i="8"/>
  <c r="W1387" i="8"/>
  <c r="W1386" i="8"/>
  <c r="W1385" i="8"/>
  <c r="W1384" i="8"/>
  <c r="W1383" i="8"/>
  <c r="W1382" i="8"/>
  <c r="W1381" i="8"/>
  <c r="W1380" i="8"/>
  <c r="W1379" i="8"/>
  <c r="W1378" i="8"/>
  <c r="W1377" i="8"/>
  <c r="W1376" i="8"/>
  <c r="W1375" i="8"/>
  <c r="W1374" i="8"/>
  <c r="W1373" i="8"/>
  <c r="W1372" i="8"/>
  <c r="W1371" i="8"/>
  <c r="W1370" i="8"/>
  <c r="W1369" i="8"/>
  <c r="W1368" i="8"/>
  <c r="W1367" i="8"/>
  <c r="W1366" i="8"/>
  <c r="W1365" i="8"/>
  <c r="W1364" i="8"/>
  <c r="W1363" i="8"/>
  <c r="W1362" i="8"/>
  <c r="W1361" i="8"/>
  <c r="W1360" i="8"/>
  <c r="W1359" i="8"/>
  <c r="W1358" i="8"/>
  <c r="W1357" i="8"/>
  <c r="W1356" i="8"/>
  <c r="W1355" i="8"/>
  <c r="W1354" i="8"/>
  <c r="W1353" i="8"/>
  <c r="W1352" i="8"/>
  <c r="W1351" i="8"/>
  <c r="W1350" i="8"/>
  <c r="W1349" i="8"/>
  <c r="W1348" i="8"/>
  <c r="W1347" i="8"/>
  <c r="W1346" i="8"/>
  <c r="W1345" i="8"/>
  <c r="W1344" i="8"/>
  <c r="W1343" i="8"/>
  <c r="W1342" i="8"/>
  <c r="W1341" i="8"/>
  <c r="W1340" i="8"/>
  <c r="W1339" i="8"/>
  <c r="W1338" i="8"/>
  <c r="W1337" i="8"/>
  <c r="W1336" i="8"/>
  <c r="W1335" i="8"/>
  <c r="W1334" i="8"/>
  <c r="W1333" i="8"/>
  <c r="W1332" i="8"/>
  <c r="W1331" i="8"/>
  <c r="W1330" i="8"/>
  <c r="W1329" i="8"/>
  <c r="W1328" i="8"/>
  <c r="W1327" i="8"/>
  <c r="W1326" i="8"/>
  <c r="W1325" i="8"/>
  <c r="W1324" i="8"/>
  <c r="W1323" i="8"/>
  <c r="W1322" i="8"/>
  <c r="W1321" i="8"/>
  <c r="W1320" i="8"/>
  <c r="W1319" i="8"/>
  <c r="W1318" i="8"/>
  <c r="W1317" i="8"/>
  <c r="W1316" i="8"/>
  <c r="W1315" i="8"/>
  <c r="W1314" i="8"/>
  <c r="W1313" i="8"/>
  <c r="W1312" i="8"/>
  <c r="W1311" i="8"/>
  <c r="W1310" i="8"/>
  <c r="W1309" i="8"/>
  <c r="W1308" i="8"/>
  <c r="W1307" i="8"/>
  <c r="W1306" i="8"/>
  <c r="W1305" i="8"/>
  <c r="W1304" i="8"/>
  <c r="W1303" i="8"/>
  <c r="W1302" i="8"/>
  <c r="W1301" i="8"/>
  <c r="W1300" i="8"/>
  <c r="W1299" i="8"/>
  <c r="W1298" i="8"/>
  <c r="W1297" i="8"/>
  <c r="W1296" i="8"/>
  <c r="W1295" i="8"/>
  <c r="W1294" i="8"/>
  <c r="W1293" i="8"/>
  <c r="W1292" i="8"/>
  <c r="W1291" i="8"/>
  <c r="W1290" i="8"/>
  <c r="W1289" i="8"/>
  <c r="W1288" i="8"/>
  <c r="W1287" i="8"/>
  <c r="W1286" i="8"/>
  <c r="W1285" i="8"/>
  <c r="W1284" i="8"/>
  <c r="W1283" i="8"/>
  <c r="W1282" i="8"/>
  <c r="W1281" i="8"/>
  <c r="W1280" i="8"/>
  <c r="W1279" i="8"/>
  <c r="W1278" i="8"/>
  <c r="W1277" i="8"/>
  <c r="W1276" i="8"/>
  <c r="W1275" i="8"/>
  <c r="W1274" i="8"/>
  <c r="W1273" i="8"/>
  <c r="W1272" i="8"/>
  <c r="W1271" i="8"/>
  <c r="W1270" i="8"/>
  <c r="W1269" i="8"/>
  <c r="W1268" i="8"/>
  <c r="W1267" i="8"/>
  <c r="W1266" i="8"/>
  <c r="W1265" i="8"/>
  <c r="W1264" i="8"/>
  <c r="W1263" i="8"/>
  <c r="W1262" i="8"/>
  <c r="W1261" i="8"/>
  <c r="W1260" i="8"/>
  <c r="W1259" i="8"/>
  <c r="W1258" i="8"/>
  <c r="W1257" i="8"/>
  <c r="W1256" i="8"/>
  <c r="W1255" i="8"/>
  <c r="W1254" i="8"/>
  <c r="W1253" i="8"/>
  <c r="W1252" i="8"/>
  <c r="W1251" i="8"/>
  <c r="W1250" i="8"/>
  <c r="W1249" i="8"/>
  <c r="W1248" i="8"/>
  <c r="W1247" i="8"/>
  <c r="W1246" i="8"/>
  <c r="W1245" i="8"/>
  <c r="W1244" i="8"/>
  <c r="W1243" i="8"/>
  <c r="W1242" i="8"/>
  <c r="W1241" i="8"/>
  <c r="W1240" i="8"/>
  <c r="W1239" i="8"/>
  <c r="W1238" i="8"/>
  <c r="W1237" i="8"/>
  <c r="W1236" i="8"/>
  <c r="W1235" i="8"/>
  <c r="W1234" i="8"/>
  <c r="W1233" i="8"/>
  <c r="W1232" i="8"/>
  <c r="W1231" i="8"/>
  <c r="W1230" i="8"/>
  <c r="W1229" i="8"/>
  <c r="W1228" i="8"/>
  <c r="W1227" i="8"/>
  <c r="W1226" i="8"/>
  <c r="W1225" i="8"/>
  <c r="W1224" i="8"/>
  <c r="W1223" i="8"/>
  <c r="W1222" i="8"/>
  <c r="W1221" i="8"/>
  <c r="W1220" i="8"/>
  <c r="W1219" i="8"/>
  <c r="W1218" i="8"/>
  <c r="W1217" i="8"/>
  <c r="W1216" i="8"/>
  <c r="W1215" i="8"/>
  <c r="W1214" i="8"/>
  <c r="W1213" i="8"/>
  <c r="W1212" i="8"/>
  <c r="W1211" i="8"/>
  <c r="W1210" i="8"/>
  <c r="W1209" i="8"/>
  <c r="W1208" i="8"/>
  <c r="W1207" i="8"/>
  <c r="W1206" i="8"/>
  <c r="W1205" i="8"/>
  <c r="W1204" i="8"/>
  <c r="W1203" i="8"/>
  <c r="W1202" i="8"/>
  <c r="W1201" i="8"/>
  <c r="W1200" i="8"/>
  <c r="W1199" i="8"/>
  <c r="W1198" i="8"/>
  <c r="W1197" i="8"/>
  <c r="W1196" i="8"/>
  <c r="W1195" i="8"/>
  <c r="W1194" i="8"/>
  <c r="W1193" i="8"/>
  <c r="W1192" i="8"/>
  <c r="W1191" i="8"/>
  <c r="W1190" i="8"/>
  <c r="W1189" i="8"/>
  <c r="W1188" i="8"/>
  <c r="W1187" i="8"/>
  <c r="W1186" i="8"/>
  <c r="W1185" i="8"/>
  <c r="W1184" i="8"/>
  <c r="W1183" i="8"/>
  <c r="W1182" i="8"/>
  <c r="W1181" i="8"/>
  <c r="W1180" i="8"/>
  <c r="R1745" i="8"/>
  <c r="R1729" i="8"/>
  <c r="R1713" i="8"/>
  <c r="R1697" i="8"/>
  <c r="R1681" i="8"/>
  <c r="R1665" i="8"/>
  <c r="R1649" i="8"/>
  <c r="R1633" i="8"/>
  <c r="R1617" i="8"/>
  <c r="U1617" i="8" s="1"/>
  <c r="R1601" i="8"/>
  <c r="R1585" i="8"/>
  <c r="R1571" i="8"/>
  <c r="R1563" i="8"/>
  <c r="R1555" i="8"/>
  <c r="R1547" i="8"/>
  <c r="U1547" i="8" s="1"/>
  <c r="R1539" i="8"/>
  <c r="R1531" i="8"/>
  <c r="R1524" i="8"/>
  <c r="X1524" i="8" s="1"/>
  <c r="T1511" i="8"/>
  <c r="R1508" i="8"/>
  <c r="AC1501" i="8"/>
  <c r="T1496" i="8"/>
  <c r="W1493" i="8"/>
  <c r="T1481" i="8"/>
  <c r="W1479" i="8"/>
  <c r="T1474" i="8"/>
  <c r="T1468" i="8"/>
  <c r="T1464" i="8"/>
  <c r="AC1760" i="8"/>
  <c r="R1744" i="8"/>
  <c r="R1728" i="8"/>
  <c r="R1712" i="8"/>
  <c r="R1696" i="8"/>
  <c r="R1680" i="8"/>
  <c r="R1664" i="8"/>
  <c r="R1648" i="8"/>
  <c r="R1632" i="8"/>
  <c r="R1616" i="8"/>
  <c r="R1600" i="8"/>
  <c r="R1584" i="8"/>
  <c r="T1514" i="8"/>
  <c r="R1511" i="8"/>
  <c r="AC1504" i="8"/>
  <c r="AC1498" i="8"/>
  <c r="R1496" i="8"/>
  <c r="AC1488" i="8"/>
  <c r="AC1486" i="8"/>
  <c r="R1481" i="8"/>
  <c r="AC1477" i="8"/>
  <c r="R1474" i="8"/>
  <c r="AC1472" i="8"/>
  <c r="AC1469" i="8"/>
  <c r="R1468" i="8"/>
  <c r="AC1465" i="8"/>
  <c r="R1464" i="8"/>
  <c r="AC1461" i="8"/>
  <c r="T1460" i="8"/>
  <c r="T1459" i="8"/>
  <c r="T1458" i="8"/>
  <c r="T1457" i="8"/>
  <c r="T1456" i="8"/>
  <c r="T1455" i="8"/>
  <c r="T1454" i="8"/>
  <c r="T1453" i="8"/>
  <c r="T1452" i="8"/>
  <c r="T1451" i="8"/>
  <c r="T1450" i="8"/>
  <c r="T1449" i="8"/>
  <c r="T1448" i="8"/>
  <c r="T1447" i="8"/>
  <c r="T1446" i="8"/>
  <c r="T1445" i="8"/>
  <c r="T1444" i="8"/>
  <c r="T1443" i="8"/>
  <c r="T1442" i="8"/>
  <c r="T1441" i="8"/>
  <c r="T1440" i="8"/>
  <c r="T1439" i="8"/>
  <c r="T1438" i="8"/>
  <c r="T1437" i="8"/>
  <c r="T1436" i="8"/>
  <c r="T1435" i="8"/>
  <c r="T1434" i="8"/>
  <c r="T1433" i="8"/>
  <c r="T1432" i="8"/>
  <c r="T1431" i="8"/>
  <c r="T1430" i="8"/>
  <c r="T1429" i="8"/>
  <c r="T1428" i="8"/>
  <c r="T1427" i="8"/>
  <c r="T1426" i="8"/>
  <c r="T1425" i="8"/>
  <c r="T1424" i="8"/>
  <c r="T1423" i="8"/>
  <c r="T1422" i="8"/>
  <c r="T1421" i="8"/>
  <c r="T1420" i="8"/>
  <c r="T1419" i="8"/>
  <c r="T1418" i="8"/>
  <c r="T1417" i="8"/>
  <c r="T1416" i="8"/>
  <c r="T1415" i="8"/>
  <c r="T1414" i="8"/>
  <c r="T1413" i="8"/>
  <c r="T1412" i="8"/>
  <c r="T1411" i="8"/>
  <c r="T1410" i="8"/>
  <c r="T1409" i="8"/>
  <c r="T1408" i="8"/>
  <c r="T1407" i="8"/>
  <c r="T1406" i="8"/>
  <c r="T1405" i="8"/>
  <c r="T1404" i="8"/>
  <c r="T1403" i="8"/>
  <c r="T1402" i="8"/>
  <c r="T1401" i="8"/>
  <c r="T1400" i="8"/>
  <c r="T1399" i="8"/>
  <c r="T1398" i="8"/>
  <c r="T1397" i="8"/>
  <c r="T1396" i="8"/>
  <c r="T1395" i="8"/>
  <c r="T1394" i="8"/>
  <c r="T1393" i="8"/>
  <c r="T1392" i="8"/>
  <c r="T1391" i="8"/>
  <c r="T1390" i="8"/>
  <c r="T1389" i="8"/>
  <c r="T1388" i="8"/>
  <c r="T1387" i="8"/>
  <c r="T1386" i="8"/>
  <c r="T1385" i="8"/>
  <c r="T1384" i="8"/>
  <c r="T1383" i="8"/>
  <c r="T1382" i="8"/>
  <c r="T1381" i="8"/>
  <c r="T1380" i="8"/>
  <c r="T1379" i="8"/>
  <c r="T1378" i="8"/>
  <c r="T1377" i="8"/>
  <c r="T1376" i="8"/>
  <c r="T1375" i="8"/>
  <c r="T1374" i="8"/>
  <c r="T1373" i="8"/>
  <c r="T1372" i="8"/>
  <c r="T1371" i="8"/>
  <c r="T1370" i="8"/>
  <c r="T1369" i="8"/>
  <c r="T1368" i="8"/>
  <c r="T1367" i="8"/>
  <c r="T1366" i="8"/>
  <c r="T1365" i="8"/>
  <c r="T1364" i="8"/>
  <c r="T1363" i="8"/>
  <c r="T1362" i="8"/>
  <c r="T1361" i="8"/>
  <c r="T1360" i="8"/>
  <c r="T1359" i="8"/>
  <c r="T1358" i="8"/>
  <c r="T1357" i="8"/>
  <c r="T1356" i="8"/>
  <c r="T1355" i="8"/>
  <c r="T1354" i="8"/>
  <c r="T1353" i="8"/>
  <c r="T1352" i="8"/>
  <c r="T1351" i="8"/>
  <c r="T1350" i="8"/>
  <c r="T1349" i="8"/>
  <c r="T1348" i="8"/>
  <c r="T1347" i="8"/>
  <c r="T1346" i="8"/>
  <c r="T1345" i="8"/>
  <c r="T1344" i="8"/>
  <c r="T1343" i="8"/>
  <c r="T1342" i="8"/>
  <c r="T1341" i="8"/>
  <c r="T1340" i="8"/>
  <c r="T1339" i="8"/>
  <c r="T1338" i="8"/>
  <c r="T1337" i="8"/>
  <c r="T1336" i="8"/>
  <c r="T1335" i="8"/>
  <c r="T1334" i="8"/>
  <c r="T1333" i="8"/>
  <c r="T1332" i="8"/>
  <c r="T1331" i="8"/>
  <c r="T1330" i="8"/>
  <c r="T1329" i="8"/>
  <c r="T1328" i="8"/>
  <c r="T1327" i="8"/>
  <c r="T1326" i="8"/>
  <c r="T1325" i="8"/>
  <c r="T1324" i="8"/>
  <c r="T1323" i="8"/>
  <c r="T1322" i="8"/>
  <c r="T1321" i="8"/>
  <c r="T1320" i="8"/>
  <c r="T1319" i="8"/>
  <c r="T1318" i="8"/>
  <c r="T1317" i="8"/>
  <c r="T1316" i="8"/>
  <c r="T1315" i="8"/>
  <c r="T1314" i="8"/>
  <c r="T1313" i="8"/>
  <c r="T1312" i="8"/>
  <c r="T1311" i="8"/>
  <c r="T1310" i="8"/>
  <c r="T1309" i="8"/>
  <c r="T1308" i="8"/>
  <c r="T1307" i="8"/>
  <c r="T1306" i="8"/>
  <c r="T1305" i="8"/>
  <c r="T1304" i="8"/>
  <c r="T1303" i="8"/>
  <c r="T1302" i="8"/>
  <c r="T1301" i="8"/>
  <c r="T1300" i="8"/>
  <c r="T1299" i="8"/>
  <c r="T1298" i="8"/>
  <c r="T1297" i="8"/>
  <c r="T1296" i="8"/>
  <c r="T1295" i="8"/>
  <c r="T1294" i="8"/>
  <c r="T1293" i="8"/>
  <c r="T1292" i="8"/>
  <c r="T1291" i="8"/>
  <c r="T1290" i="8"/>
  <c r="T1289" i="8"/>
  <c r="T1288" i="8"/>
  <c r="T1287" i="8"/>
  <c r="T1286" i="8"/>
  <c r="T1285" i="8"/>
  <c r="T1284" i="8"/>
  <c r="T1283" i="8"/>
  <c r="T1282" i="8"/>
  <c r="T1281" i="8"/>
  <c r="T1280" i="8"/>
  <c r="T1279" i="8"/>
  <c r="T1278" i="8"/>
  <c r="T1277" i="8"/>
  <c r="T1276" i="8"/>
  <c r="T1275" i="8"/>
  <c r="T1274" i="8"/>
  <c r="T1273" i="8"/>
  <c r="T1272" i="8"/>
  <c r="T1271" i="8"/>
  <c r="T1270" i="8"/>
  <c r="T1269" i="8"/>
  <c r="T1268" i="8"/>
  <c r="T1267" i="8"/>
  <c r="T1266" i="8"/>
  <c r="T1265" i="8"/>
  <c r="T1264" i="8"/>
  <c r="T1263" i="8"/>
  <c r="T1262" i="8"/>
  <c r="T1261" i="8"/>
  <c r="T1260" i="8"/>
  <c r="T1259" i="8"/>
  <c r="T1258" i="8"/>
  <c r="T1257" i="8"/>
  <c r="T1256" i="8"/>
  <c r="T1255" i="8"/>
  <c r="T1254" i="8"/>
  <c r="T1253" i="8"/>
  <c r="T1252" i="8"/>
  <c r="T1251" i="8"/>
  <c r="T1250" i="8"/>
  <c r="T1249" i="8"/>
  <c r="T1248" i="8"/>
  <c r="T1247" i="8"/>
  <c r="T1246" i="8"/>
  <c r="T1245" i="8"/>
  <c r="T1244" i="8"/>
  <c r="T1243" i="8"/>
  <c r="T1242" i="8"/>
  <c r="T1241" i="8"/>
  <c r="T1240" i="8"/>
  <c r="T1239" i="8"/>
  <c r="T1238" i="8"/>
  <c r="T1237" i="8"/>
  <c r="T1236" i="8"/>
  <c r="T1235" i="8"/>
  <c r="T1234" i="8"/>
  <c r="T1233" i="8"/>
  <c r="T1232" i="8"/>
  <c r="T1231" i="8"/>
  <c r="T1230" i="8"/>
  <c r="T1229" i="8"/>
  <c r="T1228" i="8"/>
  <c r="T1227" i="8"/>
  <c r="T1226" i="8"/>
  <c r="T1225" i="8"/>
  <c r="T1224" i="8"/>
  <c r="T1223" i="8"/>
  <c r="T1222" i="8"/>
  <c r="T1221" i="8"/>
  <c r="T1220" i="8"/>
  <c r="T1219" i="8"/>
  <c r="T1218" i="8"/>
  <c r="T1217" i="8"/>
  <c r="T1216" i="8"/>
  <c r="T1215" i="8"/>
  <c r="T1214" i="8"/>
  <c r="T1213" i="8"/>
  <c r="T1212" i="8"/>
  <c r="T1211" i="8"/>
  <c r="T1210" i="8"/>
  <c r="T1209" i="8"/>
  <c r="T1208" i="8"/>
  <c r="T1207" i="8"/>
  <c r="T1206" i="8"/>
  <c r="T1205" i="8"/>
  <c r="T1204" i="8"/>
  <c r="T1203" i="8"/>
  <c r="T1202" i="8"/>
  <c r="T1201" i="8"/>
  <c r="T1200" i="8"/>
  <c r="T1199" i="8"/>
  <c r="T1198" i="8"/>
  <c r="T1197" i="8"/>
  <c r="T1196" i="8"/>
  <c r="T1195" i="8"/>
  <c r="T1194" i="8"/>
  <c r="T1193" i="8"/>
  <c r="W1759" i="8"/>
  <c r="R1743" i="8"/>
  <c r="R1727" i="8"/>
  <c r="R1711" i="8"/>
  <c r="R1695" i="8"/>
  <c r="R1679" i="8"/>
  <c r="R1663" i="8"/>
  <c r="U1663" i="8" s="1"/>
  <c r="R1647" i="8"/>
  <c r="R1631" i="8"/>
  <c r="R1615" i="8"/>
  <c r="R1599" i="8"/>
  <c r="X1599" i="8" s="1"/>
  <c r="R1583" i="8"/>
  <c r="R1570" i="8"/>
  <c r="R1562" i="8"/>
  <c r="R1554" i="8"/>
  <c r="R1546" i="8"/>
  <c r="R1538" i="8"/>
  <c r="R1530" i="8"/>
  <c r="R1518" i="8"/>
  <c r="R1514" i="8"/>
  <c r="AC1507" i="8"/>
  <c r="T1501" i="8"/>
  <c r="W1498" i="8"/>
  <c r="T1493" i="8"/>
  <c r="AC1490" i="8"/>
  <c r="W1488" i="8"/>
  <c r="W1486" i="8"/>
  <c r="AC1484" i="8"/>
  <c r="T1479" i="8"/>
  <c r="W1477" i="8"/>
  <c r="W1472" i="8"/>
  <c r="W1469" i="8"/>
  <c r="W1465" i="8"/>
  <c r="W1461" i="8"/>
  <c r="R1460" i="8"/>
  <c r="R1459" i="8"/>
  <c r="R1458" i="8"/>
  <c r="R1457" i="8"/>
  <c r="R1456" i="8"/>
  <c r="R1455" i="8"/>
  <c r="R1454" i="8"/>
  <c r="R1453" i="8"/>
  <c r="R1452" i="8"/>
  <c r="R1451" i="8"/>
  <c r="R1450" i="8"/>
  <c r="R1449" i="8"/>
  <c r="R1448" i="8"/>
  <c r="R1447" i="8"/>
  <c r="R1446" i="8"/>
  <c r="R1445" i="8"/>
  <c r="R1444" i="8"/>
  <c r="R1443" i="8"/>
  <c r="R1442" i="8"/>
  <c r="R1441" i="8"/>
  <c r="R1440" i="8"/>
  <c r="R1439" i="8"/>
  <c r="R1438" i="8"/>
  <c r="R1437" i="8"/>
  <c r="R1436" i="8"/>
  <c r="R1435" i="8"/>
  <c r="R1434" i="8"/>
  <c r="R1433" i="8"/>
  <c r="R1432" i="8"/>
  <c r="R1431" i="8"/>
  <c r="R1430" i="8"/>
  <c r="R1429" i="8"/>
  <c r="R1428" i="8"/>
  <c r="R1427" i="8"/>
  <c r="R1426" i="8"/>
  <c r="R1425" i="8"/>
  <c r="R1424" i="8"/>
  <c r="R1423" i="8"/>
  <c r="R1422" i="8"/>
  <c r="R1421" i="8"/>
  <c r="R1420" i="8"/>
  <c r="R1419" i="8"/>
  <c r="R1418" i="8"/>
  <c r="R1417" i="8"/>
  <c r="R1416" i="8"/>
  <c r="R1415" i="8"/>
  <c r="R1414" i="8"/>
  <c r="R1413" i="8"/>
  <c r="R1412" i="8"/>
  <c r="R1411" i="8"/>
  <c r="R1410" i="8"/>
  <c r="R1409" i="8"/>
  <c r="R1408" i="8"/>
  <c r="R1407" i="8"/>
  <c r="R1406" i="8"/>
  <c r="R1405" i="8"/>
  <c r="R1404" i="8"/>
  <c r="R1403" i="8"/>
  <c r="R1402" i="8"/>
  <c r="R1401" i="8"/>
  <c r="R1400" i="8"/>
  <c r="R1399" i="8"/>
  <c r="R1398" i="8"/>
  <c r="R1397" i="8"/>
  <c r="R1396" i="8"/>
  <c r="R1395" i="8"/>
  <c r="R1394" i="8"/>
  <c r="R1393" i="8"/>
  <c r="R1392" i="8"/>
  <c r="R1391" i="8"/>
  <c r="R1390" i="8"/>
  <c r="R1389" i="8"/>
  <c r="X1389" i="8" s="1"/>
  <c r="R1388" i="8"/>
  <c r="R1387" i="8"/>
  <c r="R1386" i="8"/>
  <c r="R1385" i="8"/>
  <c r="R1384" i="8"/>
  <c r="R1383" i="8"/>
  <c r="R1382" i="8"/>
  <c r="R1381" i="8"/>
  <c r="R1380" i="8"/>
  <c r="R1379" i="8"/>
  <c r="R1378" i="8"/>
  <c r="R1377" i="8"/>
  <c r="R1376" i="8"/>
  <c r="R1375" i="8"/>
  <c r="R1374" i="8"/>
  <c r="R1373" i="8"/>
  <c r="R1372" i="8"/>
  <c r="R1371" i="8"/>
  <c r="R1370" i="8"/>
  <c r="R1369" i="8"/>
  <c r="R1368" i="8"/>
  <c r="R1367" i="8"/>
  <c r="R1366" i="8"/>
  <c r="R1365" i="8"/>
  <c r="X1365" i="8" s="1"/>
  <c r="R1364" i="8"/>
  <c r="R1363" i="8"/>
  <c r="R1362" i="8"/>
  <c r="R1361" i="8"/>
  <c r="R1360" i="8"/>
  <c r="R1359" i="8"/>
  <c r="R1358" i="8"/>
  <c r="R1357" i="8"/>
  <c r="R1356" i="8"/>
  <c r="R1355" i="8"/>
  <c r="R1354" i="8"/>
  <c r="R1353" i="8"/>
  <c r="R1352" i="8"/>
  <c r="R1351" i="8"/>
  <c r="R1350" i="8"/>
  <c r="R1349" i="8"/>
  <c r="X1349" i="8" s="1"/>
  <c r="R1348" i="8"/>
  <c r="R1347" i="8"/>
  <c r="R1346" i="8"/>
  <c r="R1345" i="8"/>
  <c r="R1344" i="8"/>
  <c r="R1343" i="8"/>
  <c r="R1342" i="8"/>
  <c r="R1341" i="8"/>
  <c r="R1340" i="8"/>
  <c r="R1339" i="8"/>
  <c r="R1338" i="8"/>
  <c r="R1337" i="8"/>
  <c r="R1336" i="8"/>
  <c r="R1335" i="8"/>
  <c r="R1334" i="8"/>
  <c r="R1333" i="8"/>
  <c r="R1332" i="8"/>
  <c r="R1331" i="8"/>
  <c r="R1330" i="8"/>
  <c r="R1329" i="8"/>
  <c r="R1328" i="8"/>
  <c r="R1327" i="8"/>
  <c r="R1326" i="8"/>
  <c r="R1325" i="8"/>
  <c r="R1324" i="8"/>
  <c r="R1323" i="8"/>
  <c r="R1322" i="8"/>
  <c r="R1321" i="8"/>
  <c r="R1320" i="8"/>
  <c r="R1319" i="8"/>
  <c r="R1318" i="8"/>
  <c r="R1317" i="8"/>
  <c r="R1316" i="8"/>
  <c r="R1315" i="8"/>
  <c r="R1314" i="8"/>
  <c r="R1313" i="8"/>
  <c r="R1312" i="8"/>
  <c r="R1311" i="8"/>
  <c r="R1310" i="8"/>
  <c r="R1309" i="8"/>
  <c r="R1308" i="8"/>
  <c r="R1307" i="8"/>
  <c r="R1306" i="8"/>
  <c r="R1305" i="8"/>
  <c r="R1304" i="8"/>
  <c r="R1303" i="8"/>
  <c r="R1302" i="8"/>
  <c r="R1301" i="8"/>
  <c r="R1300" i="8"/>
  <c r="R1299" i="8"/>
  <c r="X1299" i="8" s="1"/>
  <c r="R1298" i="8"/>
  <c r="R1297" i="8"/>
  <c r="R1296" i="8"/>
  <c r="R1295" i="8"/>
  <c r="R1294" i="8"/>
  <c r="R1293" i="8"/>
  <c r="R1292" i="8"/>
  <c r="R1291" i="8"/>
  <c r="R1290" i="8"/>
  <c r="R1289" i="8"/>
  <c r="R1288" i="8"/>
  <c r="R1287" i="8"/>
  <c r="R1286" i="8"/>
  <c r="R1285" i="8"/>
  <c r="X1285" i="8" s="1"/>
  <c r="R1284" i="8"/>
  <c r="R1283" i="8"/>
  <c r="R1282" i="8"/>
  <c r="R1281" i="8"/>
  <c r="R1280" i="8"/>
  <c r="R1279" i="8"/>
  <c r="R1278" i="8"/>
  <c r="R1277" i="8"/>
  <c r="R1276" i="8"/>
  <c r="R1275" i="8"/>
  <c r="R1274" i="8"/>
  <c r="R1273" i="8"/>
  <c r="R1272" i="8"/>
  <c r="R1271" i="8"/>
  <c r="R1270" i="8"/>
  <c r="R1269" i="8"/>
  <c r="R1268" i="8"/>
  <c r="R1267" i="8"/>
  <c r="R1266" i="8"/>
  <c r="R1265" i="8"/>
  <c r="R1264" i="8"/>
  <c r="R1263" i="8"/>
  <c r="R1262" i="8"/>
  <c r="R1261" i="8"/>
  <c r="R1260" i="8"/>
  <c r="R1259" i="8"/>
  <c r="R1258" i="8"/>
  <c r="R1257" i="8"/>
  <c r="R1256" i="8"/>
  <c r="R1255" i="8"/>
  <c r="R1254" i="8"/>
  <c r="R1253" i="8"/>
  <c r="R1252" i="8"/>
  <c r="R1251" i="8"/>
  <c r="R1250" i="8"/>
  <c r="R1249" i="8"/>
  <c r="R1248" i="8"/>
  <c r="R1247" i="8"/>
  <c r="R1246" i="8"/>
  <c r="R1245" i="8"/>
  <c r="R1244" i="8"/>
  <c r="R1243" i="8"/>
  <c r="R1242" i="8"/>
  <c r="R1241" i="8"/>
  <c r="R1240" i="8"/>
  <c r="R1239" i="8"/>
  <c r="R1238" i="8"/>
  <c r="R1237" i="8"/>
  <c r="R1236" i="8"/>
  <c r="R1235" i="8"/>
  <c r="R1234" i="8"/>
  <c r="R1233" i="8"/>
  <c r="R1232" i="8"/>
  <c r="R1231" i="8"/>
  <c r="R1230" i="8"/>
  <c r="R1229" i="8"/>
  <c r="R1228" i="8"/>
  <c r="R1227" i="8"/>
  <c r="R1226" i="8"/>
  <c r="R1225" i="8"/>
  <c r="R1224" i="8"/>
  <c r="R1223" i="8"/>
  <c r="R1222" i="8"/>
  <c r="R1221" i="8"/>
  <c r="R1220" i="8"/>
  <c r="R1219" i="8"/>
  <c r="R1218" i="8"/>
  <c r="R1217" i="8"/>
  <c r="R1216" i="8"/>
  <c r="R1215" i="8"/>
  <c r="R1214" i="8"/>
  <c r="R1213" i="8"/>
  <c r="R1212" i="8"/>
  <c r="R1211" i="8"/>
  <c r="R1210" i="8"/>
  <c r="R1209" i="8"/>
  <c r="R1208" i="8"/>
  <c r="R1207" i="8"/>
  <c r="R1206" i="8"/>
  <c r="R1205" i="8"/>
  <c r="X1205" i="8" s="1"/>
  <c r="R1204" i="8"/>
  <c r="R1203" i="8"/>
  <c r="R1202" i="8"/>
  <c r="R1201" i="8"/>
  <c r="R1200" i="8"/>
  <c r="X1200" i="8" s="1"/>
  <c r="R1199" i="8"/>
  <c r="R1198" i="8"/>
  <c r="R1197" i="8"/>
  <c r="R1196" i="8"/>
  <c r="R1195" i="8"/>
  <c r="R1194" i="8"/>
  <c r="R1193" i="8"/>
  <c r="R1192" i="8"/>
  <c r="R1191" i="8"/>
  <c r="R1190" i="8"/>
  <c r="R1189" i="8"/>
  <c r="X1189" i="8" s="1"/>
  <c r="R1188" i="8"/>
  <c r="R1187" i="8"/>
  <c r="R1186" i="8"/>
  <c r="R1185" i="8"/>
  <c r="R1184" i="8"/>
  <c r="R1183" i="8"/>
  <c r="R1182" i="8"/>
  <c r="R1181" i="8"/>
  <c r="R1180" i="8"/>
  <c r="R1179" i="8"/>
  <c r="R1178" i="8"/>
  <c r="R1177" i="8"/>
  <c r="R1742" i="8"/>
  <c r="R1726" i="8"/>
  <c r="R1710" i="8"/>
  <c r="R1694" i="8"/>
  <c r="R1678" i="8"/>
  <c r="R1662" i="8"/>
  <c r="R1646" i="8"/>
  <c r="R1630" i="8"/>
  <c r="R1614" i="8"/>
  <c r="R1598" i="8"/>
  <c r="U1598" i="8" s="1"/>
  <c r="R1582" i="8"/>
  <c r="R1523" i="8"/>
  <c r="AC1510" i="8"/>
  <c r="T1504" i="8"/>
  <c r="R1501" i="8"/>
  <c r="AC1495" i="8"/>
  <c r="R1493" i="8"/>
  <c r="W1490" i="8"/>
  <c r="W1484" i="8"/>
  <c r="R1479" i="8"/>
  <c r="AC1475" i="8"/>
  <c r="T1757" i="8"/>
  <c r="R1741" i="8"/>
  <c r="R1725" i="8"/>
  <c r="R1709" i="8"/>
  <c r="R1693" i="8"/>
  <c r="R1677" i="8"/>
  <c r="R1661" i="8"/>
  <c r="R1645" i="8"/>
  <c r="R1629" i="8"/>
  <c r="R1613" i="8"/>
  <c r="R1597" i="8"/>
  <c r="R1581" i="8"/>
  <c r="X1581" i="8" s="1"/>
  <c r="R1569" i="8"/>
  <c r="R1561" i="8"/>
  <c r="R1553" i="8"/>
  <c r="R1545" i="8"/>
  <c r="R1537" i="8"/>
  <c r="R1529" i="8"/>
  <c r="AC1513" i="8"/>
  <c r="T1507" i="8"/>
  <c r="R1504" i="8"/>
  <c r="T1498" i="8"/>
  <c r="W1495" i="8"/>
  <c r="T1488" i="8"/>
  <c r="T1486" i="8"/>
  <c r="AC1482" i="8"/>
  <c r="T1477" i="8"/>
  <c r="W1475" i="8"/>
  <c r="T1472" i="8"/>
  <c r="T1469" i="8"/>
  <c r="T1465" i="8"/>
  <c r="T1461" i="8"/>
  <c r="R1755" i="8"/>
  <c r="R1739" i="8"/>
  <c r="R1723" i="8"/>
  <c r="X1723" i="8" s="1"/>
  <c r="R1707" i="8"/>
  <c r="R1691" i="8"/>
  <c r="R1675" i="8"/>
  <c r="R1659" i="8"/>
  <c r="R1643" i="8"/>
  <c r="U1643" i="8" s="1"/>
  <c r="R1627" i="8"/>
  <c r="R1611" i="8"/>
  <c r="R1595" i="8"/>
  <c r="R1579" i="8"/>
  <c r="R1568" i="8"/>
  <c r="R1560" i="8"/>
  <c r="R1552" i="8"/>
  <c r="R1544" i="8"/>
  <c r="R1536" i="8"/>
  <c r="R1528" i="8"/>
  <c r="R1522" i="8"/>
  <c r="T1513" i="8"/>
  <c r="R1510" i="8"/>
  <c r="AC1503" i="8"/>
  <c r="W1500" i="8"/>
  <c r="T1495" i="8"/>
  <c r="W1492" i="8"/>
  <c r="R1490" i="8"/>
  <c r="R1484" i="8"/>
  <c r="AC1480" i="8"/>
  <c r="T1475" i="8"/>
  <c r="AC1470" i="8"/>
  <c r="W1466" i="8"/>
  <c r="W1462" i="8"/>
  <c r="R1488" i="8"/>
  <c r="AC1462" i="8"/>
  <c r="T1190" i="8"/>
  <c r="T1186" i="8"/>
  <c r="T1182" i="8"/>
  <c r="W1176" i="8"/>
  <c r="W1174" i="8"/>
  <c r="W1172" i="8"/>
  <c r="W1170" i="8"/>
  <c r="W1168" i="8"/>
  <c r="R1163" i="8"/>
  <c r="AC1161" i="8"/>
  <c r="AC1158" i="8"/>
  <c r="R1486" i="8"/>
  <c r="R1461" i="8"/>
  <c r="AC1166" i="8"/>
  <c r="W1161" i="8"/>
  <c r="W1158" i="8"/>
  <c r="T1484" i="8"/>
  <c r="W1178" i="8"/>
  <c r="T1176" i="8"/>
  <c r="T1174" i="8"/>
  <c r="T1172" i="8"/>
  <c r="T1170" i="8"/>
  <c r="T1168" i="8"/>
  <c r="W1166" i="8"/>
  <c r="R1756" i="8"/>
  <c r="W1482" i="8"/>
  <c r="R1176" i="8"/>
  <c r="R1174" i="8"/>
  <c r="R1172" i="8"/>
  <c r="R1170" i="8"/>
  <c r="R1168" i="8"/>
  <c r="AC1164" i="8"/>
  <c r="T1161" i="8"/>
  <c r="T1158" i="8"/>
  <c r="R1740" i="8"/>
  <c r="T1189" i="8"/>
  <c r="T1185" i="8"/>
  <c r="T1181" i="8"/>
  <c r="T1178" i="8"/>
  <c r="T1166" i="8"/>
  <c r="W1164" i="8"/>
  <c r="R1161" i="8"/>
  <c r="R1158" i="8"/>
  <c r="R1724" i="8"/>
  <c r="R1166" i="8"/>
  <c r="AC1159" i="8"/>
  <c r="R1708" i="8"/>
  <c r="R1517" i="8"/>
  <c r="R1477" i="8"/>
  <c r="T1164" i="8"/>
  <c r="AC1162" i="8"/>
  <c r="W1159" i="8"/>
  <c r="R1692" i="8"/>
  <c r="U1692" i="8" s="1"/>
  <c r="AC1175" i="8"/>
  <c r="AC1173" i="8"/>
  <c r="AC1171" i="8"/>
  <c r="AC1169" i="8"/>
  <c r="R1164" i="8"/>
  <c r="W1162" i="8"/>
  <c r="R1676" i="8"/>
  <c r="T1510" i="8"/>
  <c r="T1192" i="8"/>
  <c r="T1188" i="8"/>
  <c r="T1184" i="8"/>
  <c r="T1180" i="8"/>
  <c r="AC1177" i="8"/>
  <c r="W1175" i="8"/>
  <c r="W1173" i="8"/>
  <c r="W1171" i="8"/>
  <c r="W1169" i="8"/>
  <c r="AC1167" i="8"/>
  <c r="T1159" i="8"/>
  <c r="R1660" i="8"/>
  <c r="R1507" i="8"/>
  <c r="R1472" i="8"/>
  <c r="U1472" i="8" s="1"/>
  <c r="W1177" i="8"/>
  <c r="W1167" i="8"/>
  <c r="T1162" i="8"/>
  <c r="R1159" i="8"/>
  <c r="R1644" i="8"/>
  <c r="T1175" i="8"/>
  <c r="T1173" i="8"/>
  <c r="T1171" i="8"/>
  <c r="T1169" i="8"/>
  <c r="AC1165" i="8"/>
  <c r="R1162" i="8"/>
  <c r="AC1160" i="8"/>
  <c r="AC1156" i="8"/>
  <c r="AC1155" i="8"/>
  <c r="AC1154" i="8"/>
  <c r="AC1153" i="8"/>
  <c r="AC1152" i="8"/>
  <c r="AC1151" i="8"/>
  <c r="AC1150" i="8"/>
  <c r="AC1149" i="8"/>
  <c r="AC1148" i="8"/>
  <c r="AC1147" i="8"/>
  <c r="AC1146" i="8"/>
  <c r="AC1145" i="8"/>
  <c r="AC1144" i="8"/>
  <c r="AC1143" i="8"/>
  <c r="AC1142" i="8"/>
  <c r="AC1141" i="8"/>
  <c r="AC1140" i="8"/>
  <c r="AC1139" i="8"/>
  <c r="AC1138" i="8"/>
  <c r="AC1137" i="8"/>
  <c r="AC1136" i="8"/>
  <c r="AC1135" i="8"/>
  <c r="AC1134" i="8"/>
  <c r="AC1133" i="8"/>
  <c r="AC1132" i="8"/>
  <c r="AC1131" i="8"/>
  <c r="AC1130" i="8"/>
  <c r="AC1129" i="8"/>
  <c r="AC1128" i="8"/>
  <c r="AC1127" i="8"/>
  <c r="AC1126" i="8"/>
  <c r="AC1125" i="8"/>
  <c r="AC1124" i="8"/>
  <c r="AC1123" i="8"/>
  <c r="AC1122" i="8"/>
  <c r="AC1121" i="8"/>
  <c r="AC1120" i="8"/>
  <c r="AC1119" i="8"/>
  <c r="AC1118" i="8"/>
  <c r="AC1117" i="8"/>
  <c r="AC1116" i="8"/>
  <c r="AC1115" i="8"/>
  <c r="AC1114" i="8"/>
  <c r="AC1113" i="8"/>
  <c r="AC1112" i="8"/>
  <c r="AC1111" i="8"/>
  <c r="AC1110" i="8"/>
  <c r="AC1109" i="8"/>
  <c r="AC1108" i="8"/>
  <c r="AC1107" i="8"/>
  <c r="AC1106" i="8"/>
  <c r="AC1105" i="8"/>
  <c r="AC1104" i="8"/>
  <c r="AC1103" i="8"/>
  <c r="AC1102" i="8"/>
  <c r="AC1101" i="8"/>
  <c r="AC1100" i="8"/>
  <c r="AC1099" i="8"/>
  <c r="AC1098" i="8"/>
  <c r="AC1097" i="8"/>
  <c r="AC1096" i="8"/>
  <c r="AC1095" i="8"/>
  <c r="AC1094" i="8"/>
  <c r="AC1093" i="8"/>
  <c r="AC1092" i="8"/>
  <c r="AC1091" i="8"/>
  <c r="AC1090" i="8"/>
  <c r="AC1089" i="8"/>
  <c r="AC1088" i="8"/>
  <c r="AC1087" i="8"/>
  <c r="AC1086" i="8"/>
  <c r="AC1085" i="8"/>
  <c r="AC1084" i="8"/>
  <c r="AC1083" i="8"/>
  <c r="AC1082" i="8"/>
  <c r="AC1081" i="8"/>
  <c r="AC1080" i="8"/>
  <c r="AC1079" i="8"/>
  <c r="AC1078" i="8"/>
  <c r="AC1077" i="8"/>
  <c r="AC1076" i="8"/>
  <c r="AC1075" i="8"/>
  <c r="AC1074" i="8"/>
  <c r="AC1073" i="8"/>
  <c r="AC1072" i="8"/>
  <c r="AC1071" i="8"/>
  <c r="AC1070" i="8"/>
  <c r="AC1069" i="8"/>
  <c r="AC1068" i="8"/>
  <c r="AC1067" i="8"/>
  <c r="AC1066" i="8"/>
  <c r="AC1065" i="8"/>
  <c r="AC1064" i="8"/>
  <c r="AC1063" i="8"/>
  <c r="AC1062" i="8"/>
  <c r="AC1061" i="8"/>
  <c r="AC1060" i="8"/>
  <c r="AC1059" i="8"/>
  <c r="AC1058" i="8"/>
  <c r="AC1057" i="8"/>
  <c r="AC1056" i="8"/>
  <c r="AC1055" i="8"/>
  <c r="AC1054" i="8"/>
  <c r="AC1053" i="8"/>
  <c r="AC1052" i="8"/>
  <c r="AC1051" i="8"/>
  <c r="AC1050" i="8"/>
  <c r="AC1049" i="8"/>
  <c r="AC1048" i="8"/>
  <c r="AC1047" i="8"/>
  <c r="AC1046" i="8"/>
  <c r="AC1045" i="8"/>
  <c r="AC1044" i="8"/>
  <c r="AC1043" i="8"/>
  <c r="AC1042" i="8"/>
  <c r="AC1041" i="8"/>
  <c r="AC1040" i="8"/>
  <c r="AC1039" i="8"/>
  <c r="AC1038" i="8"/>
  <c r="AC1037" i="8"/>
  <c r="AC1036" i="8"/>
  <c r="AC1035" i="8"/>
  <c r="AC1034" i="8"/>
  <c r="AC1033" i="8"/>
  <c r="AC1032" i="8"/>
  <c r="AC1031" i="8"/>
  <c r="AC1030" i="8"/>
  <c r="AC1029" i="8"/>
  <c r="AC1028" i="8"/>
  <c r="AC1027" i="8"/>
  <c r="AC1026" i="8"/>
  <c r="AC1025" i="8"/>
  <c r="AC1024" i="8"/>
  <c r="AC1023" i="8"/>
  <c r="AC1022" i="8"/>
  <c r="AC1021" i="8"/>
  <c r="AC1020" i="8"/>
  <c r="AC1019" i="8"/>
  <c r="AC1018" i="8"/>
  <c r="AC1017" i="8"/>
  <c r="AC1016" i="8"/>
  <c r="AC1015" i="8"/>
  <c r="AC1014" i="8"/>
  <c r="AC1013" i="8"/>
  <c r="AC1012" i="8"/>
  <c r="AC1011" i="8"/>
  <c r="AC1010" i="8"/>
  <c r="AC1009" i="8"/>
  <c r="AC1008" i="8"/>
  <c r="AC1007" i="8"/>
  <c r="AC1006" i="8"/>
  <c r="AC1005" i="8"/>
  <c r="AC1004" i="8"/>
  <c r="AC1003" i="8"/>
  <c r="AC1002" i="8"/>
  <c r="AC1001" i="8"/>
  <c r="AC1000" i="8"/>
  <c r="AC999" i="8"/>
  <c r="AC998" i="8"/>
  <c r="AC997" i="8"/>
  <c r="AC996" i="8"/>
  <c r="AC995" i="8"/>
  <c r="AC994" i="8"/>
  <c r="AC993" i="8"/>
  <c r="AC992" i="8"/>
  <c r="AC991" i="8"/>
  <c r="AC990" i="8"/>
  <c r="AC989" i="8"/>
  <c r="AC988" i="8"/>
  <c r="AC987" i="8"/>
  <c r="AC986" i="8"/>
  <c r="AC985" i="8"/>
  <c r="AC984" i="8"/>
  <c r="AC983" i="8"/>
  <c r="AC982" i="8"/>
  <c r="AC981" i="8"/>
  <c r="AC980" i="8"/>
  <c r="AC979" i="8"/>
  <c r="AC978" i="8"/>
  <c r="AC977" i="8"/>
  <c r="AC976" i="8"/>
  <c r="AC975" i="8"/>
  <c r="AC974" i="8"/>
  <c r="AC973" i="8"/>
  <c r="AC972" i="8"/>
  <c r="AC971" i="8"/>
  <c r="AC970" i="8"/>
  <c r="AC969" i="8"/>
  <c r="AC968" i="8"/>
  <c r="AC967" i="8"/>
  <c r="AC966" i="8"/>
  <c r="AC965" i="8"/>
  <c r="AC964" i="8"/>
  <c r="AC963" i="8"/>
  <c r="AC962" i="8"/>
  <c r="AC961" i="8"/>
  <c r="AC960" i="8"/>
  <c r="AC959" i="8"/>
  <c r="AC958" i="8"/>
  <c r="AC957" i="8"/>
  <c r="AC956" i="8"/>
  <c r="AC955" i="8"/>
  <c r="AC954" i="8"/>
  <c r="AC953" i="8"/>
  <c r="AC952" i="8"/>
  <c r="AC951" i="8"/>
  <c r="AC950" i="8"/>
  <c r="AC949" i="8"/>
  <c r="AC948" i="8"/>
  <c r="AC947" i="8"/>
  <c r="AC946" i="8"/>
  <c r="AC945" i="8"/>
  <c r="AC944" i="8"/>
  <c r="AC943" i="8"/>
  <c r="AC942" i="8"/>
  <c r="AC941" i="8"/>
  <c r="AC940" i="8"/>
  <c r="AC939" i="8"/>
  <c r="AC938" i="8"/>
  <c r="AC937" i="8"/>
  <c r="AC936" i="8"/>
  <c r="AC935" i="8"/>
  <c r="AC934" i="8"/>
  <c r="AC933" i="8"/>
  <c r="AC932" i="8"/>
  <c r="AC931" i="8"/>
  <c r="AC930" i="8"/>
  <c r="AC929" i="8"/>
  <c r="AC928" i="8"/>
  <c r="AC927" i="8"/>
  <c r="AC926" i="8"/>
  <c r="AC925" i="8"/>
  <c r="AC924" i="8"/>
  <c r="AC923" i="8"/>
  <c r="AC922" i="8"/>
  <c r="AC921" i="8"/>
  <c r="AC920" i="8"/>
  <c r="AC919" i="8"/>
  <c r="AC918" i="8"/>
  <c r="AC917" i="8"/>
  <c r="AC916" i="8"/>
  <c r="AC915" i="8"/>
  <c r="AC914" i="8"/>
  <c r="AC913" i="8"/>
  <c r="AC912" i="8"/>
  <c r="AC911" i="8"/>
  <c r="AC910" i="8"/>
  <c r="AC909" i="8"/>
  <c r="AC908" i="8"/>
  <c r="AC907" i="8"/>
  <c r="AC906" i="8"/>
  <c r="AC905" i="8"/>
  <c r="AC904" i="8"/>
  <c r="AC903" i="8"/>
  <c r="AC902" i="8"/>
  <c r="AC901" i="8"/>
  <c r="AC900" i="8"/>
  <c r="AC899" i="8"/>
  <c r="AC898" i="8"/>
  <c r="AC897" i="8"/>
  <c r="AC896" i="8"/>
  <c r="AC895" i="8"/>
  <c r="AC894" i="8"/>
  <c r="AC893" i="8"/>
  <c r="R1628" i="8"/>
  <c r="AC1500" i="8"/>
  <c r="R1469" i="8"/>
  <c r="T1177" i="8"/>
  <c r="R1175" i="8"/>
  <c r="R1173" i="8"/>
  <c r="X1173" i="8" s="1"/>
  <c r="R1171" i="8"/>
  <c r="R1169" i="8"/>
  <c r="T1167" i="8"/>
  <c r="W1165" i="8"/>
  <c r="W1160" i="8"/>
  <c r="AC1157" i="8"/>
  <c r="W1156" i="8"/>
  <c r="W1155" i="8"/>
  <c r="W1154" i="8"/>
  <c r="W1153" i="8"/>
  <c r="W1152" i="8"/>
  <c r="W1151" i="8"/>
  <c r="W1150" i="8"/>
  <c r="W1149" i="8"/>
  <c r="W1148" i="8"/>
  <c r="W1147" i="8"/>
  <c r="W1146" i="8"/>
  <c r="W1145" i="8"/>
  <c r="W1144" i="8"/>
  <c r="W1143" i="8"/>
  <c r="W1142" i="8"/>
  <c r="W1141" i="8"/>
  <c r="W1140" i="8"/>
  <c r="W1139" i="8"/>
  <c r="W1138" i="8"/>
  <c r="W1137" i="8"/>
  <c r="W1136" i="8"/>
  <c r="W1135" i="8"/>
  <c r="W1134" i="8"/>
  <c r="W1133" i="8"/>
  <c r="W1132" i="8"/>
  <c r="W1131" i="8"/>
  <c r="W1130" i="8"/>
  <c r="W1129" i="8"/>
  <c r="W1128" i="8"/>
  <c r="W1127" i="8"/>
  <c r="W1126" i="8"/>
  <c r="W1125" i="8"/>
  <c r="W1124" i="8"/>
  <c r="W1123" i="8"/>
  <c r="W1122" i="8"/>
  <c r="W1121" i="8"/>
  <c r="W1120" i="8"/>
  <c r="W1119" i="8"/>
  <c r="W1118" i="8"/>
  <c r="W1117" i="8"/>
  <c r="W1116" i="8"/>
  <c r="W1115" i="8"/>
  <c r="W1114" i="8"/>
  <c r="W1113" i="8"/>
  <c r="W1112" i="8"/>
  <c r="W1111" i="8"/>
  <c r="W1110" i="8"/>
  <c r="W1109" i="8"/>
  <c r="W1108" i="8"/>
  <c r="W1107" i="8"/>
  <c r="W1106" i="8"/>
  <c r="W1105" i="8"/>
  <c r="W1104" i="8"/>
  <c r="W1103" i="8"/>
  <c r="W1102" i="8"/>
  <c r="W1101" i="8"/>
  <c r="W1100" i="8"/>
  <c r="W1099" i="8"/>
  <c r="W1098" i="8"/>
  <c r="W1097" i="8"/>
  <c r="W1096" i="8"/>
  <c r="W1095" i="8"/>
  <c r="W1094" i="8"/>
  <c r="W1093" i="8"/>
  <c r="W1092" i="8"/>
  <c r="W1091" i="8"/>
  <c r="W1090" i="8"/>
  <c r="W1089" i="8"/>
  <c r="W1088" i="8"/>
  <c r="W1087" i="8"/>
  <c r="W1086" i="8"/>
  <c r="W1085" i="8"/>
  <c r="W1084" i="8"/>
  <c r="W1083" i="8"/>
  <c r="W1082" i="8"/>
  <c r="W1081" i="8"/>
  <c r="W1080" i="8"/>
  <c r="W1079" i="8"/>
  <c r="W1078" i="8"/>
  <c r="W1077" i="8"/>
  <c r="W1076" i="8"/>
  <c r="W1075" i="8"/>
  <c r="W1074" i="8"/>
  <c r="W1073" i="8"/>
  <c r="W1072" i="8"/>
  <c r="W1071" i="8"/>
  <c r="W1070" i="8"/>
  <c r="W1069" i="8"/>
  <c r="W1068" i="8"/>
  <c r="W1067" i="8"/>
  <c r="W1066" i="8"/>
  <c r="W1065" i="8"/>
  <c r="W1064" i="8"/>
  <c r="W1063" i="8"/>
  <c r="W1062" i="8"/>
  <c r="W1061" i="8"/>
  <c r="W1060" i="8"/>
  <c r="W1059" i="8"/>
  <c r="W1058" i="8"/>
  <c r="W1057" i="8"/>
  <c r="W1056" i="8"/>
  <c r="W1055" i="8"/>
  <c r="W1054" i="8"/>
  <c r="W1053" i="8"/>
  <c r="W1052" i="8"/>
  <c r="W1051" i="8"/>
  <c r="W1050" i="8"/>
  <c r="W1049" i="8"/>
  <c r="W1048" i="8"/>
  <c r="W1047" i="8"/>
  <c r="W1046" i="8"/>
  <c r="W1045" i="8"/>
  <c r="W1044" i="8"/>
  <c r="W1043" i="8"/>
  <c r="W1042" i="8"/>
  <c r="W1041" i="8"/>
  <c r="W1040" i="8"/>
  <c r="W1039" i="8"/>
  <c r="W1038" i="8"/>
  <c r="W1037" i="8"/>
  <c r="W1036" i="8"/>
  <c r="W1035" i="8"/>
  <c r="W1034" i="8"/>
  <c r="W1033" i="8"/>
  <c r="W1032" i="8"/>
  <c r="W1031" i="8"/>
  <c r="W1030" i="8"/>
  <c r="W1029" i="8"/>
  <c r="W1028" i="8"/>
  <c r="W1027" i="8"/>
  <c r="W1026" i="8"/>
  <c r="W1025" i="8"/>
  <c r="W1024" i="8"/>
  <c r="W1023" i="8"/>
  <c r="W1022" i="8"/>
  <c r="W1021" i="8"/>
  <c r="W1020" i="8"/>
  <c r="W1019" i="8"/>
  <c r="W1018" i="8"/>
  <c r="W1017" i="8"/>
  <c r="W1016" i="8"/>
  <c r="W1015" i="8"/>
  <c r="W1014" i="8"/>
  <c r="W1013" i="8"/>
  <c r="W1012" i="8"/>
  <c r="W1011" i="8"/>
  <c r="W1010" i="8"/>
  <c r="W1009" i="8"/>
  <c r="W1008" i="8"/>
  <c r="W1007" i="8"/>
  <c r="W1006" i="8"/>
  <c r="W1005" i="8"/>
  <c r="W1004" i="8"/>
  <c r="W1003" i="8"/>
  <c r="W1002" i="8"/>
  <c r="W1001" i="8"/>
  <c r="W1000" i="8"/>
  <c r="W999" i="8"/>
  <c r="W998" i="8"/>
  <c r="W997" i="8"/>
  <c r="W996" i="8"/>
  <c r="W995" i="8"/>
  <c r="W994" i="8"/>
  <c r="W993" i="8"/>
  <c r="W992" i="8"/>
  <c r="W991" i="8"/>
  <c r="W990" i="8"/>
  <c r="W989" i="8"/>
  <c r="W988" i="8"/>
  <c r="W987" i="8"/>
  <c r="W986" i="8"/>
  <c r="W985" i="8"/>
  <c r="W984" i="8"/>
  <c r="W983" i="8"/>
  <c r="W982" i="8"/>
  <c r="W981" i="8"/>
  <c r="W980" i="8"/>
  <c r="W979" i="8"/>
  <c r="W978" i="8"/>
  <c r="W977" i="8"/>
  <c r="W976" i="8"/>
  <c r="W975" i="8"/>
  <c r="W974" i="8"/>
  <c r="W973" i="8"/>
  <c r="W972" i="8"/>
  <c r="W971" i="8"/>
  <c r="W970" i="8"/>
  <c r="W969" i="8"/>
  <c r="W968" i="8"/>
  <c r="W967" i="8"/>
  <c r="W966" i="8"/>
  <c r="W965" i="8"/>
  <c r="W964" i="8"/>
  <c r="W963" i="8"/>
  <c r="W962" i="8"/>
  <c r="W961" i="8"/>
  <c r="W960" i="8"/>
  <c r="W959" i="8"/>
  <c r="W958" i="8"/>
  <c r="W957" i="8"/>
  <c r="W956" i="8"/>
  <c r="W955" i="8"/>
  <c r="W954" i="8"/>
  <c r="W953" i="8"/>
  <c r="W952" i="8"/>
  <c r="W951" i="8"/>
  <c r="W950" i="8"/>
  <c r="W949" i="8"/>
  <c r="W948" i="8"/>
  <c r="W947" i="8"/>
  <c r="W946" i="8"/>
  <c r="W945" i="8"/>
  <c r="W944" i="8"/>
  <c r="W943" i="8"/>
  <c r="W942" i="8"/>
  <c r="W941" i="8"/>
  <c r="W940" i="8"/>
  <c r="W939" i="8"/>
  <c r="W938" i="8"/>
  <c r="W937" i="8"/>
  <c r="W936" i="8"/>
  <c r="W935" i="8"/>
  <c r="W934" i="8"/>
  <c r="W933" i="8"/>
  <c r="W932" i="8"/>
  <c r="W931" i="8"/>
  <c r="W930" i="8"/>
  <c r="W929" i="8"/>
  <c r="W928" i="8"/>
  <c r="W927" i="8"/>
  <c r="W926" i="8"/>
  <c r="W925" i="8"/>
  <c r="W924" i="8"/>
  <c r="W923" i="8"/>
  <c r="W922" i="8"/>
  <c r="W921" i="8"/>
  <c r="W920" i="8"/>
  <c r="W919" i="8"/>
  <c r="W918" i="8"/>
  <c r="W917" i="8"/>
  <c r="W916" i="8"/>
  <c r="W915" i="8"/>
  <c r="W914" i="8"/>
  <c r="W913" i="8"/>
  <c r="W912" i="8"/>
  <c r="W911" i="8"/>
  <c r="W910" i="8"/>
  <c r="W909" i="8"/>
  <c r="W908" i="8"/>
  <c r="W907" i="8"/>
  <c r="W906" i="8"/>
  <c r="W905" i="8"/>
  <c r="W904" i="8"/>
  <c r="W903" i="8"/>
  <c r="W902" i="8"/>
  <c r="W901" i="8"/>
  <c r="W900" i="8"/>
  <c r="W899" i="8"/>
  <c r="W898" i="8"/>
  <c r="W897" i="8"/>
  <c r="W896" i="8"/>
  <c r="W895" i="8"/>
  <c r="W894" i="8"/>
  <c r="W893" i="8"/>
  <c r="W892" i="8"/>
  <c r="W891" i="8"/>
  <c r="W890" i="8"/>
  <c r="W889" i="8"/>
  <c r="W888" i="8"/>
  <c r="W887" i="8"/>
  <c r="W886" i="8"/>
  <c r="W885" i="8"/>
  <c r="W884" i="8"/>
  <c r="W883" i="8"/>
  <c r="W882" i="8"/>
  <c r="W881" i="8"/>
  <c r="W880" i="8"/>
  <c r="W879" i="8"/>
  <c r="W878" i="8"/>
  <c r="W877" i="8"/>
  <c r="W876" i="8"/>
  <c r="W875" i="8"/>
  <c r="W874" i="8"/>
  <c r="W873" i="8"/>
  <c r="W872" i="8"/>
  <c r="W871" i="8"/>
  <c r="W870" i="8"/>
  <c r="W869" i="8"/>
  <c r="W868" i="8"/>
  <c r="W867" i="8"/>
  <c r="W866" i="8"/>
  <c r="W865" i="8"/>
  <c r="W864" i="8"/>
  <c r="W863" i="8"/>
  <c r="W862" i="8"/>
  <c r="W861" i="8"/>
  <c r="W860" i="8"/>
  <c r="W859" i="8"/>
  <c r="W858" i="8"/>
  <c r="W857" i="8"/>
  <c r="W856" i="8"/>
  <c r="W855" i="8"/>
  <c r="R1612" i="8"/>
  <c r="R1498" i="8"/>
  <c r="T1191" i="8"/>
  <c r="T1187" i="8"/>
  <c r="T1183" i="8"/>
  <c r="W1179" i="8"/>
  <c r="R1167" i="8"/>
  <c r="AC1163" i="8"/>
  <c r="W1157" i="8"/>
  <c r="T1490" i="8"/>
  <c r="AC1176" i="8"/>
  <c r="AC1174" i="8"/>
  <c r="AC1172" i="8"/>
  <c r="AC1170" i="8"/>
  <c r="AC1168" i="8"/>
  <c r="T1163" i="8"/>
  <c r="R1157" i="8"/>
  <c r="T1179" i="8"/>
  <c r="R1153" i="8"/>
  <c r="R1145" i="8"/>
  <c r="R1137" i="8"/>
  <c r="R1129" i="8"/>
  <c r="R1121" i="8"/>
  <c r="R1113" i="8"/>
  <c r="R1105" i="8"/>
  <c r="R1097" i="8"/>
  <c r="R1089" i="8"/>
  <c r="R1081" i="8"/>
  <c r="R1073" i="8"/>
  <c r="R1065" i="8"/>
  <c r="R1057" i="8"/>
  <c r="R1049" i="8"/>
  <c r="R1041" i="8"/>
  <c r="R1033" i="8"/>
  <c r="R1025" i="8"/>
  <c r="R1017" i="8"/>
  <c r="R1009" i="8"/>
  <c r="R1001" i="8"/>
  <c r="R993" i="8"/>
  <c r="R985" i="8"/>
  <c r="R977" i="8"/>
  <c r="R969" i="8"/>
  <c r="X969" i="8" s="1"/>
  <c r="R961" i="8"/>
  <c r="R953" i="8"/>
  <c r="X953" i="8" s="1"/>
  <c r="R945" i="8"/>
  <c r="R937" i="8"/>
  <c r="R929" i="8"/>
  <c r="R921" i="8"/>
  <c r="R913" i="8"/>
  <c r="R905" i="8"/>
  <c r="R897" i="8"/>
  <c r="T890" i="8"/>
  <c r="R885" i="8"/>
  <c r="AC879" i="8"/>
  <c r="T874" i="8"/>
  <c r="T869" i="8"/>
  <c r="T862" i="8"/>
  <c r="R859" i="8"/>
  <c r="R853" i="8"/>
  <c r="W851" i="8"/>
  <c r="W850" i="8"/>
  <c r="W849" i="8"/>
  <c r="W848" i="8"/>
  <c r="W847" i="8"/>
  <c r="W846" i="8"/>
  <c r="W845" i="8"/>
  <c r="W844" i="8"/>
  <c r="W843" i="8"/>
  <c r="W842" i="8"/>
  <c r="W841" i="8"/>
  <c r="W840" i="8"/>
  <c r="W839" i="8"/>
  <c r="W838" i="8"/>
  <c r="W837" i="8"/>
  <c r="W836" i="8"/>
  <c r="W835" i="8"/>
  <c r="W834" i="8"/>
  <c r="W833" i="8"/>
  <c r="W832" i="8"/>
  <c r="W831" i="8"/>
  <c r="W830" i="8"/>
  <c r="W829" i="8"/>
  <c r="W828" i="8"/>
  <c r="W827" i="8"/>
  <c r="W826" i="8"/>
  <c r="W825" i="8"/>
  <c r="W824" i="8"/>
  <c r="W823" i="8"/>
  <c r="W822" i="8"/>
  <c r="W821" i="8"/>
  <c r="W820" i="8"/>
  <c r="W819" i="8"/>
  <c r="W818" i="8"/>
  <c r="W817" i="8"/>
  <c r="W816" i="8"/>
  <c r="W815" i="8"/>
  <c r="W814" i="8"/>
  <c r="W813" i="8"/>
  <c r="W812" i="8"/>
  <c r="W811" i="8"/>
  <c r="W810" i="8"/>
  <c r="W809" i="8"/>
  <c r="W808" i="8"/>
  <c r="W807" i="8"/>
  <c r="W806" i="8"/>
  <c r="W805" i="8"/>
  <c r="W804" i="8"/>
  <c r="W803" i="8"/>
  <c r="W802" i="8"/>
  <c r="W801" i="8"/>
  <c r="W800" i="8"/>
  <c r="W799" i="8"/>
  <c r="W798" i="8"/>
  <c r="W797" i="8"/>
  <c r="W796" i="8"/>
  <c r="W795" i="8"/>
  <c r="W794" i="8"/>
  <c r="W793" i="8"/>
  <c r="W792" i="8"/>
  <c r="W791" i="8"/>
  <c r="W790" i="8"/>
  <c r="W789" i="8"/>
  <c r="W788" i="8"/>
  <c r="W787" i="8"/>
  <c r="W786" i="8"/>
  <c r="W785" i="8"/>
  <c r="W784" i="8"/>
  <c r="W783" i="8"/>
  <c r="W782" i="8"/>
  <c r="W781" i="8"/>
  <c r="W780" i="8"/>
  <c r="W779" i="8"/>
  <c r="W778" i="8"/>
  <c r="W777" i="8"/>
  <c r="W776" i="8"/>
  <c r="W775" i="8"/>
  <c r="W774" i="8"/>
  <c r="W773" i="8"/>
  <c r="W772" i="8"/>
  <c r="W771" i="8"/>
  <c r="W770" i="8"/>
  <c r="W769" i="8"/>
  <c r="W768" i="8"/>
  <c r="W767" i="8"/>
  <c r="W766" i="8"/>
  <c r="W765" i="8"/>
  <c r="W764" i="8"/>
  <c r="W763" i="8"/>
  <c r="W762" i="8"/>
  <c r="W761" i="8"/>
  <c r="W760" i="8"/>
  <c r="W759" i="8"/>
  <c r="W758" i="8"/>
  <c r="W757" i="8"/>
  <c r="W756" i="8"/>
  <c r="W755" i="8"/>
  <c r="W754" i="8"/>
  <c r="W753" i="8"/>
  <c r="W752" i="8"/>
  <c r="W751" i="8"/>
  <c r="W750" i="8"/>
  <c r="W749" i="8"/>
  <c r="W748" i="8"/>
  <c r="W747" i="8"/>
  <c r="W746" i="8"/>
  <c r="W745" i="8"/>
  <c r="W744" i="8"/>
  <c r="W743" i="8"/>
  <c r="W742" i="8"/>
  <c r="W741" i="8"/>
  <c r="W740" i="8"/>
  <c r="W739" i="8"/>
  <c r="W738" i="8"/>
  <c r="W737" i="8"/>
  <c r="W736" i="8"/>
  <c r="W735" i="8"/>
  <c r="W734" i="8"/>
  <c r="W733" i="8"/>
  <c r="W732" i="8"/>
  <c r="W731" i="8"/>
  <c r="W730" i="8"/>
  <c r="W729" i="8"/>
  <c r="W728" i="8"/>
  <c r="W727" i="8"/>
  <c r="W726" i="8"/>
  <c r="W725" i="8"/>
  <c r="W724" i="8"/>
  <c r="W723" i="8"/>
  <c r="W722" i="8"/>
  <c r="W721" i="8"/>
  <c r="W720" i="8"/>
  <c r="W719" i="8"/>
  <c r="W718" i="8"/>
  <c r="W717" i="8"/>
  <c r="W716" i="8"/>
  <c r="W715" i="8"/>
  <c r="W714" i="8"/>
  <c r="W713" i="8"/>
  <c r="W712" i="8"/>
  <c r="W711" i="8"/>
  <c r="W710" i="8"/>
  <c r="W709" i="8"/>
  <c r="W708" i="8"/>
  <c r="W707" i="8"/>
  <c r="W706" i="8"/>
  <c r="W705" i="8"/>
  <c r="W704" i="8"/>
  <c r="W703" i="8"/>
  <c r="W702" i="8"/>
  <c r="W701" i="8"/>
  <c r="W700" i="8"/>
  <c r="W699" i="8"/>
  <c r="W698" i="8"/>
  <c r="W697" i="8"/>
  <c r="W696" i="8"/>
  <c r="W695" i="8"/>
  <c r="W694" i="8"/>
  <c r="W693" i="8"/>
  <c r="W692" i="8"/>
  <c r="W691" i="8"/>
  <c r="W690" i="8"/>
  <c r="W689" i="8"/>
  <c r="W688" i="8"/>
  <c r="W687" i="8"/>
  <c r="W686" i="8"/>
  <c r="W685" i="8"/>
  <c r="W684" i="8"/>
  <c r="W683" i="8"/>
  <c r="W682" i="8"/>
  <c r="W681" i="8"/>
  <c r="W680" i="8"/>
  <c r="W679" i="8"/>
  <c r="W678" i="8"/>
  <c r="W677" i="8"/>
  <c r="W676" i="8"/>
  <c r="W675" i="8"/>
  <c r="W674" i="8"/>
  <c r="W673" i="8"/>
  <c r="W672" i="8"/>
  <c r="W671" i="8"/>
  <c r="W670" i="8"/>
  <c r="W669" i="8"/>
  <c r="W668" i="8"/>
  <c r="W667" i="8"/>
  <c r="W666" i="8"/>
  <c r="W665" i="8"/>
  <c r="W664" i="8"/>
  <c r="W663" i="8"/>
  <c r="W662" i="8"/>
  <c r="W661" i="8"/>
  <c r="W660" i="8"/>
  <c r="W659" i="8"/>
  <c r="W658" i="8"/>
  <c r="W657" i="8"/>
  <c r="W656" i="8"/>
  <c r="W655" i="8"/>
  <c r="W654" i="8"/>
  <c r="W653" i="8"/>
  <c r="W652" i="8"/>
  <c r="W651" i="8"/>
  <c r="W650" i="8"/>
  <c r="W649" i="8"/>
  <c r="W648" i="8"/>
  <c r="W647" i="8"/>
  <c r="W646" i="8"/>
  <c r="W645" i="8"/>
  <c r="W644" i="8"/>
  <c r="W643" i="8"/>
  <c r="W642" i="8"/>
  <c r="W641" i="8"/>
  <c r="W640" i="8"/>
  <c r="W639" i="8"/>
  <c r="W638" i="8"/>
  <c r="W637" i="8"/>
  <c r="W636" i="8"/>
  <c r="W635" i="8"/>
  <c r="W634" i="8"/>
  <c r="W633" i="8"/>
  <c r="W632" i="8"/>
  <c r="W631" i="8"/>
  <c r="W630" i="8"/>
  <c r="W629" i="8"/>
  <c r="W628" i="8"/>
  <c r="W627" i="8"/>
  <c r="W626" i="8"/>
  <c r="W625" i="8"/>
  <c r="W624" i="8"/>
  <c r="W623" i="8"/>
  <c r="W622" i="8"/>
  <c r="W621" i="8"/>
  <c r="W620" i="8"/>
  <c r="W619" i="8"/>
  <c r="W618" i="8"/>
  <c r="W617" i="8"/>
  <c r="W616" i="8"/>
  <c r="W615" i="8"/>
  <c r="W614" i="8"/>
  <c r="W613" i="8"/>
  <c r="W612" i="8"/>
  <c r="W611" i="8"/>
  <c r="W610" i="8"/>
  <c r="W609" i="8"/>
  <c r="W608" i="8"/>
  <c r="W607" i="8"/>
  <c r="W606" i="8"/>
  <c r="W605" i="8"/>
  <c r="W604" i="8"/>
  <c r="W603" i="8"/>
  <c r="W602" i="8"/>
  <c r="W601" i="8"/>
  <c r="W600" i="8"/>
  <c r="W599" i="8"/>
  <c r="W598" i="8"/>
  <c r="W597" i="8"/>
  <c r="W596" i="8"/>
  <c r="W595" i="8"/>
  <c r="W594" i="8"/>
  <c r="W593" i="8"/>
  <c r="W592" i="8"/>
  <c r="W591" i="8"/>
  <c r="W590" i="8"/>
  <c r="W589" i="8"/>
  <c r="W588" i="8"/>
  <c r="W587" i="8"/>
  <c r="W586" i="8"/>
  <c r="W585" i="8"/>
  <c r="W584" i="8"/>
  <c r="W583" i="8"/>
  <c r="W582" i="8"/>
  <c r="W581" i="8"/>
  <c r="W580" i="8"/>
  <c r="W579" i="8"/>
  <c r="W578" i="8"/>
  <c r="W577" i="8"/>
  <c r="W576" i="8"/>
  <c r="W575" i="8"/>
  <c r="W574" i="8"/>
  <c r="W573" i="8"/>
  <c r="W572" i="8"/>
  <c r="W571" i="8"/>
  <c r="W570" i="8"/>
  <c r="W569" i="8"/>
  <c r="W568" i="8"/>
  <c r="W567" i="8"/>
  <c r="W566" i="8"/>
  <c r="W565" i="8"/>
  <c r="W564" i="8"/>
  <c r="W563" i="8"/>
  <c r="W562" i="8"/>
  <c r="W561" i="8"/>
  <c r="W560" i="8"/>
  <c r="W559" i="8"/>
  <c r="W558" i="8"/>
  <c r="W557" i="8"/>
  <c r="W556" i="8"/>
  <c r="W555" i="8"/>
  <c r="W554" i="8"/>
  <c r="W553" i="8"/>
  <c r="W552" i="8"/>
  <c r="W551" i="8"/>
  <c r="W550" i="8"/>
  <c r="W549" i="8"/>
  <c r="W548" i="8"/>
  <c r="W547" i="8"/>
  <c r="W546" i="8"/>
  <c r="W545" i="8"/>
  <c r="W544" i="8"/>
  <c r="W543" i="8"/>
  <c r="W542" i="8"/>
  <c r="W541" i="8"/>
  <c r="W540" i="8"/>
  <c r="W539" i="8"/>
  <c r="W538" i="8"/>
  <c r="W537" i="8"/>
  <c r="W536" i="8"/>
  <c r="W535" i="8"/>
  <c r="W534" i="8"/>
  <c r="W533" i="8"/>
  <c r="R1596" i="8"/>
  <c r="T1152" i="8"/>
  <c r="T1144" i="8"/>
  <c r="T1136" i="8"/>
  <c r="T1128" i="8"/>
  <c r="T1120" i="8"/>
  <c r="T1112" i="8"/>
  <c r="T1104" i="8"/>
  <c r="T1096" i="8"/>
  <c r="T1088" i="8"/>
  <c r="T1080" i="8"/>
  <c r="T1072" i="8"/>
  <c r="T1064" i="8"/>
  <c r="T1056" i="8"/>
  <c r="T1048" i="8"/>
  <c r="T1040" i="8"/>
  <c r="T1032" i="8"/>
  <c r="T1024" i="8"/>
  <c r="T1016" i="8"/>
  <c r="T1008" i="8"/>
  <c r="T1000" i="8"/>
  <c r="T992" i="8"/>
  <c r="T984" i="8"/>
  <c r="T976" i="8"/>
  <c r="T968" i="8"/>
  <c r="T960" i="8"/>
  <c r="T952" i="8"/>
  <c r="T944" i="8"/>
  <c r="T936" i="8"/>
  <c r="T928" i="8"/>
  <c r="T920" i="8"/>
  <c r="T912" i="8"/>
  <c r="T904" i="8"/>
  <c r="T896" i="8"/>
  <c r="R890" i="8"/>
  <c r="AC884" i="8"/>
  <c r="T879" i="8"/>
  <c r="R874" i="8"/>
  <c r="R869" i="8"/>
  <c r="T865" i="8"/>
  <c r="R862" i="8"/>
  <c r="AC855" i="8"/>
  <c r="R1580" i="8"/>
  <c r="R1152" i="8"/>
  <c r="R1144" i="8"/>
  <c r="R1136" i="8"/>
  <c r="R1128" i="8"/>
  <c r="R1120" i="8"/>
  <c r="R1112" i="8"/>
  <c r="R1104" i="8"/>
  <c r="R1096" i="8"/>
  <c r="R1088" i="8"/>
  <c r="R1080" i="8"/>
  <c r="R1072" i="8"/>
  <c r="R1064" i="8"/>
  <c r="R1056" i="8"/>
  <c r="R1048" i="8"/>
  <c r="R1040" i="8"/>
  <c r="R1032" i="8"/>
  <c r="R1024" i="8"/>
  <c r="R1016" i="8"/>
  <c r="R1008" i="8"/>
  <c r="R1000" i="8"/>
  <c r="R992" i="8"/>
  <c r="R984" i="8"/>
  <c r="R976" i="8"/>
  <c r="R968" i="8"/>
  <c r="R960" i="8"/>
  <c r="R952" i="8"/>
  <c r="R944" i="8"/>
  <c r="R936" i="8"/>
  <c r="R928" i="8"/>
  <c r="R920" i="8"/>
  <c r="R912" i="8"/>
  <c r="R904" i="8"/>
  <c r="R896" i="8"/>
  <c r="AC889" i="8"/>
  <c r="T884" i="8"/>
  <c r="R879" i="8"/>
  <c r="AC873" i="8"/>
  <c r="AC868" i="8"/>
  <c r="R865" i="8"/>
  <c r="AC858" i="8"/>
  <c r="AC852" i="8"/>
  <c r="T851" i="8"/>
  <c r="T850" i="8"/>
  <c r="T849" i="8"/>
  <c r="T848" i="8"/>
  <c r="T847" i="8"/>
  <c r="T846" i="8"/>
  <c r="T845" i="8"/>
  <c r="T844" i="8"/>
  <c r="T843" i="8"/>
  <c r="T842" i="8"/>
  <c r="T841" i="8"/>
  <c r="T840" i="8"/>
  <c r="T839" i="8"/>
  <c r="T838" i="8"/>
  <c r="T837" i="8"/>
  <c r="T836" i="8"/>
  <c r="T835" i="8"/>
  <c r="T834" i="8"/>
  <c r="T833" i="8"/>
  <c r="T832" i="8"/>
  <c r="T831" i="8"/>
  <c r="T830" i="8"/>
  <c r="T829" i="8"/>
  <c r="T828" i="8"/>
  <c r="T827" i="8"/>
  <c r="T826" i="8"/>
  <c r="T825" i="8"/>
  <c r="T824" i="8"/>
  <c r="T823" i="8"/>
  <c r="T822" i="8"/>
  <c r="T821" i="8"/>
  <c r="T820" i="8"/>
  <c r="T819" i="8"/>
  <c r="T818" i="8"/>
  <c r="T817" i="8"/>
  <c r="T816" i="8"/>
  <c r="T815" i="8"/>
  <c r="T814" i="8"/>
  <c r="T813" i="8"/>
  <c r="T812" i="8"/>
  <c r="T811" i="8"/>
  <c r="T810" i="8"/>
  <c r="T809" i="8"/>
  <c r="T808" i="8"/>
  <c r="T807" i="8"/>
  <c r="T806" i="8"/>
  <c r="T805" i="8"/>
  <c r="T804" i="8"/>
  <c r="T803" i="8"/>
  <c r="T802" i="8"/>
  <c r="T801" i="8"/>
  <c r="T800" i="8"/>
  <c r="T799" i="8"/>
  <c r="T798" i="8"/>
  <c r="T797" i="8"/>
  <c r="T796" i="8"/>
  <c r="T795" i="8"/>
  <c r="T794" i="8"/>
  <c r="T793" i="8"/>
  <c r="T792" i="8"/>
  <c r="T791" i="8"/>
  <c r="T790" i="8"/>
  <c r="T789" i="8"/>
  <c r="T788" i="8"/>
  <c r="T787" i="8"/>
  <c r="T786" i="8"/>
  <c r="T785" i="8"/>
  <c r="T784" i="8"/>
  <c r="T783" i="8"/>
  <c r="T782" i="8"/>
  <c r="T781" i="8"/>
  <c r="T780" i="8"/>
  <c r="T779" i="8"/>
  <c r="T778" i="8"/>
  <c r="T777" i="8"/>
  <c r="T776" i="8"/>
  <c r="T775" i="8"/>
  <c r="T774" i="8"/>
  <c r="T773" i="8"/>
  <c r="T772" i="8"/>
  <c r="T771" i="8"/>
  <c r="T770" i="8"/>
  <c r="T769" i="8"/>
  <c r="T768" i="8"/>
  <c r="T767" i="8"/>
  <c r="T766" i="8"/>
  <c r="T765" i="8"/>
  <c r="T764" i="8"/>
  <c r="T763" i="8"/>
  <c r="T762" i="8"/>
  <c r="T761" i="8"/>
  <c r="T760" i="8"/>
  <c r="T759" i="8"/>
  <c r="T758" i="8"/>
  <c r="T757" i="8"/>
  <c r="T756" i="8"/>
  <c r="T755" i="8"/>
  <c r="T754" i="8"/>
  <c r="T753" i="8"/>
  <c r="T752" i="8"/>
  <c r="T751" i="8"/>
  <c r="T750" i="8"/>
  <c r="T749" i="8"/>
  <c r="T748" i="8"/>
  <c r="T747" i="8"/>
  <c r="T746" i="8"/>
  <c r="T745" i="8"/>
  <c r="T744" i="8"/>
  <c r="T743" i="8"/>
  <c r="T742" i="8"/>
  <c r="T741" i="8"/>
  <c r="T740" i="8"/>
  <c r="T739" i="8"/>
  <c r="T738" i="8"/>
  <c r="T737" i="8"/>
  <c r="T736" i="8"/>
  <c r="T735" i="8"/>
  <c r="T734" i="8"/>
  <c r="T733" i="8"/>
  <c r="T732" i="8"/>
  <c r="T731" i="8"/>
  <c r="T730" i="8"/>
  <c r="T729" i="8"/>
  <c r="T728" i="8"/>
  <c r="T727" i="8"/>
  <c r="T726" i="8"/>
  <c r="T725" i="8"/>
  <c r="T724" i="8"/>
  <c r="T723" i="8"/>
  <c r="T722" i="8"/>
  <c r="T721" i="8"/>
  <c r="T720" i="8"/>
  <c r="T719" i="8"/>
  <c r="T718" i="8"/>
  <c r="T717" i="8"/>
  <c r="T716" i="8"/>
  <c r="T715" i="8"/>
  <c r="T714" i="8"/>
  <c r="T713" i="8"/>
  <c r="T712" i="8"/>
  <c r="T711" i="8"/>
  <c r="T710" i="8"/>
  <c r="T709" i="8"/>
  <c r="T708" i="8"/>
  <c r="T707" i="8"/>
  <c r="T706" i="8"/>
  <c r="T705" i="8"/>
  <c r="T704" i="8"/>
  <c r="T703" i="8"/>
  <c r="T702" i="8"/>
  <c r="T701" i="8"/>
  <c r="T700" i="8"/>
  <c r="T699" i="8"/>
  <c r="T698" i="8"/>
  <c r="T697" i="8"/>
  <c r="T696" i="8"/>
  <c r="T695" i="8"/>
  <c r="T694" i="8"/>
  <c r="T693" i="8"/>
  <c r="T692" i="8"/>
  <c r="T691" i="8"/>
  <c r="T690" i="8"/>
  <c r="T689" i="8"/>
  <c r="T688" i="8"/>
  <c r="T687" i="8"/>
  <c r="T686" i="8"/>
  <c r="T685" i="8"/>
  <c r="T684" i="8"/>
  <c r="T683" i="8"/>
  <c r="T682" i="8"/>
  <c r="T681" i="8"/>
  <c r="T680" i="8"/>
  <c r="T679" i="8"/>
  <c r="T678" i="8"/>
  <c r="T677" i="8"/>
  <c r="T676" i="8"/>
  <c r="T675" i="8"/>
  <c r="T674" i="8"/>
  <c r="T673" i="8"/>
  <c r="T672" i="8"/>
  <c r="T671" i="8"/>
  <c r="T670" i="8"/>
  <c r="T669" i="8"/>
  <c r="T668" i="8"/>
  <c r="T667" i="8"/>
  <c r="T666" i="8"/>
  <c r="T665" i="8"/>
  <c r="T664" i="8"/>
  <c r="T663" i="8"/>
  <c r="T662" i="8"/>
  <c r="T661" i="8"/>
  <c r="T660" i="8"/>
  <c r="T659" i="8"/>
  <c r="T658" i="8"/>
  <c r="T657" i="8"/>
  <c r="T656" i="8"/>
  <c r="T655" i="8"/>
  <c r="T654" i="8"/>
  <c r="T653" i="8"/>
  <c r="T652" i="8"/>
  <c r="T651" i="8"/>
  <c r="T650" i="8"/>
  <c r="T649" i="8"/>
  <c r="T648" i="8"/>
  <c r="T647" i="8"/>
  <c r="T646" i="8"/>
  <c r="T645" i="8"/>
  <c r="T644" i="8"/>
  <c r="T643" i="8"/>
  <c r="T642" i="8"/>
  <c r="T641" i="8"/>
  <c r="T640" i="8"/>
  <c r="T639" i="8"/>
  <c r="T638" i="8"/>
  <c r="T637" i="8"/>
  <c r="T636" i="8"/>
  <c r="T635" i="8"/>
  <c r="T634" i="8"/>
  <c r="T633" i="8"/>
  <c r="T632" i="8"/>
  <c r="T631" i="8"/>
  <c r="T630" i="8"/>
  <c r="T629" i="8"/>
  <c r="T628" i="8"/>
  <c r="T627" i="8"/>
  <c r="T626" i="8"/>
  <c r="T625" i="8"/>
  <c r="T624" i="8"/>
  <c r="T623" i="8"/>
  <c r="T622" i="8"/>
  <c r="T621" i="8"/>
  <c r="T620" i="8"/>
  <c r="T619" i="8"/>
  <c r="T618" i="8"/>
  <c r="T617" i="8"/>
  <c r="T616" i="8"/>
  <c r="T615" i="8"/>
  <c r="T614" i="8"/>
  <c r="T613" i="8"/>
  <c r="T612" i="8"/>
  <c r="T611" i="8"/>
  <c r="T610" i="8"/>
  <c r="T609" i="8"/>
  <c r="T608" i="8"/>
  <c r="T607" i="8"/>
  <c r="T606" i="8"/>
  <c r="T605" i="8"/>
  <c r="T604" i="8"/>
  <c r="T603" i="8"/>
  <c r="T602" i="8"/>
  <c r="T601" i="8"/>
  <c r="T600" i="8"/>
  <c r="T599" i="8"/>
  <c r="T598" i="8"/>
  <c r="T597" i="8"/>
  <c r="T596" i="8"/>
  <c r="T595" i="8"/>
  <c r="T594" i="8"/>
  <c r="T593" i="8"/>
  <c r="T592" i="8"/>
  <c r="T591" i="8"/>
  <c r="T590" i="8"/>
  <c r="T589" i="8"/>
  <c r="T588" i="8"/>
  <c r="T587" i="8"/>
  <c r="T586" i="8"/>
  <c r="T585" i="8"/>
  <c r="T584" i="8"/>
  <c r="T583" i="8"/>
  <c r="T582" i="8"/>
  <c r="T581" i="8"/>
  <c r="T580" i="8"/>
  <c r="T579" i="8"/>
  <c r="T578" i="8"/>
  <c r="T577" i="8"/>
  <c r="T576" i="8"/>
  <c r="T575" i="8"/>
  <c r="T574" i="8"/>
  <c r="T573" i="8"/>
  <c r="T572" i="8"/>
  <c r="T571" i="8"/>
  <c r="T570" i="8"/>
  <c r="T569" i="8"/>
  <c r="T568" i="8"/>
  <c r="T567" i="8"/>
  <c r="T566" i="8"/>
  <c r="T565" i="8"/>
  <c r="T564" i="8"/>
  <c r="T563" i="8"/>
  <c r="T562" i="8"/>
  <c r="T561" i="8"/>
  <c r="T560" i="8"/>
  <c r="T559" i="8"/>
  <c r="T558" i="8"/>
  <c r="T557" i="8"/>
  <c r="T556" i="8"/>
  <c r="T555" i="8"/>
  <c r="T554" i="8"/>
  <c r="T553" i="8"/>
  <c r="T552" i="8"/>
  <c r="T551" i="8"/>
  <c r="T550" i="8"/>
  <c r="T549" i="8"/>
  <c r="T548" i="8"/>
  <c r="T547" i="8"/>
  <c r="T546" i="8"/>
  <c r="T545" i="8"/>
  <c r="T544" i="8"/>
  <c r="T543" i="8"/>
  <c r="T542" i="8"/>
  <c r="T541" i="8"/>
  <c r="T540" i="8"/>
  <c r="T539" i="8"/>
  <c r="T538" i="8"/>
  <c r="T537" i="8"/>
  <c r="T536" i="8"/>
  <c r="T535" i="8"/>
  <c r="T534" i="8"/>
  <c r="T533" i="8"/>
  <c r="T1160" i="8"/>
  <c r="T1151" i="8"/>
  <c r="T1143" i="8"/>
  <c r="T1135" i="8"/>
  <c r="T1127" i="8"/>
  <c r="T1119" i="8"/>
  <c r="T1111" i="8"/>
  <c r="T1103" i="8"/>
  <c r="T1095" i="8"/>
  <c r="T1087" i="8"/>
  <c r="T1079" i="8"/>
  <c r="T1071" i="8"/>
  <c r="T1063" i="8"/>
  <c r="T1055" i="8"/>
  <c r="T1047" i="8"/>
  <c r="T1039" i="8"/>
  <c r="T1031" i="8"/>
  <c r="T1023" i="8"/>
  <c r="T1015" i="8"/>
  <c r="T1007" i="8"/>
  <c r="T999" i="8"/>
  <c r="T991" i="8"/>
  <c r="T983" i="8"/>
  <c r="T975" i="8"/>
  <c r="T967" i="8"/>
  <c r="T959" i="8"/>
  <c r="T951" i="8"/>
  <c r="T943" i="8"/>
  <c r="T935" i="8"/>
  <c r="T927" i="8"/>
  <c r="T919" i="8"/>
  <c r="T911" i="8"/>
  <c r="T903" i="8"/>
  <c r="T895" i="8"/>
  <c r="T889" i="8"/>
  <c r="R884" i="8"/>
  <c r="AC878" i="8"/>
  <c r="T873" i="8"/>
  <c r="AC861" i="8"/>
  <c r="T855" i="8"/>
  <c r="W852" i="8"/>
  <c r="R851" i="8"/>
  <c r="R850" i="8"/>
  <c r="R849" i="8"/>
  <c r="R848" i="8"/>
  <c r="R847" i="8"/>
  <c r="R846" i="8"/>
  <c r="R845" i="8"/>
  <c r="R844" i="8"/>
  <c r="R843" i="8"/>
  <c r="R842" i="8"/>
  <c r="R841" i="8"/>
  <c r="R840" i="8"/>
  <c r="R839" i="8"/>
  <c r="R838" i="8"/>
  <c r="R837" i="8"/>
  <c r="X837" i="8" s="1"/>
  <c r="R836" i="8"/>
  <c r="R835" i="8"/>
  <c r="R834" i="8"/>
  <c r="R833" i="8"/>
  <c r="R832" i="8"/>
  <c r="R831" i="8"/>
  <c r="R830" i="8"/>
  <c r="R829" i="8"/>
  <c r="R828" i="8"/>
  <c r="R827" i="8"/>
  <c r="R826" i="8"/>
  <c r="R825" i="8"/>
  <c r="R824" i="8"/>
  <c r="R823" i="8"/>
  <c r="R822" i="8"/>
  <c r="R821" i="8"/>
  <c r="R820" i="8"/>
  <c r="R819" i="8"/>
  <c r="R818" i="8"/>
  <c r="R817" i="8"/>
  <c r="R816" i="8"/>
  <c r="R815" i="8"/>
  <c r="R814" i="8"/>
  <c r="R813" i="8"/>
  <c r="R812" i="8"/>
  <c r="R811" i="8"/>
  <c r="R810" i="8"/>
  <c r="R809" i="8"/>
  <c r="R808" i="8"/>
  <c r="R807" i="8"/>
  <c r="R806" i="8"/>
  <c r="R805" i="8"/>
  <c r="R804" i="8"/>
  <c r="R803" i="8"/>
  <c r="R802" i="8"/>
  <c r="R801" i="8"/>
  <c r="R800" i="8"/>
  <c r="R799" i="8"/>
  <c r="X799" i="8" s="1"/>
  <c r="R798" i="8"/>
  <c r="R797" i="8"/>
  <c r="R796" i="8"/>
  <c r="R795" i="8"/>
  <c r="R794" i="8"/>
  <c r="R793" i="8"/>
  <c r="R792" i="8"/>
  <c r="R791" i="8"/>
  <c r="R790" i="8"/>
  <c r="R789" i="8"/>
  <c r="R788" i="8"/>
  <c r="R787" i="8"/>
  <c r="R786" i="8"/>
  <c r="R785" i="8"/>
  <c r="R784" i="8"/>
  <c r="R783" i="8"/>
  <c r="R782" i="8"/>
  <c r="R781" i="8"/>
  <c r="R780" i="8"/>
  <c r="R779" i="8"/>
  <c r="R778" i="8"/>
  <c r="R777" i="8"/>
  <c r="R776" i="8"/>
  <c r="R775" i="8"/>
  <c r="R774" i="8"/>
  <c r="R773" i="8"/>
  <c r="R772" i="8"/>
  <c r="R771" i="8"/>
  <c r="R770" i="8"/>
  <c r="R769" i="8"/>
  <c r="R768" i="8"/>
  <c r="R767" i="8"/>
  <c r="X767" i="8" s="1"/>
  <c r="R766" i="8"/>
  <c r="R765" i="8"/>
  <c r="R764" i="8"/>
  <c r="R763" i="8"/>
  <c r="R762" i="8"/>
  <c r="R761" i="8"/>
  <c r="R760" i="8"/>
  <c r="R759" i="8"/>
  <c r="R758" i="8"/>
  <c r="R757" i="8"/>
  <c r="R756" i="8"/>
  <c r="R755" i="8"/>
  <c r="R754" i="8"/>
  <c r="R753" i="8"/>
  <c r="R752" i="8"/>
  <c r="R751" i="8"/>
  <c r="R750" i="8"/>
  <c r="R749" i="8"/>
  <c r="R748" i="8"/>
  <c r="R747" i="8"/>
  <c r="X747" i="8" s="1"/>
  <c r="R746" i="8"/>
  <c r="R745" i="8"/>
  <c r="R744" i="8"/>
  <c r="R743" i="8"/>
  <c r="R742" i="8"/>
  <c r="R741" i="8"/>
  <c r="R740" i="8"/>
  <c r="R739" i="8"/>
  <c r="R738" i="8"/>
  <c r="R737" i="8"/>
  <c r="R736" i="8"/>
  <c r="R735" i="8"/>
  <c r="R734" i="8"/>
  <c r="R733" i="8"/>
  <c r="R732" i="8"/>
  <c r="R731" i="8"/>
  <c r="R730" i="8"/>
  <c r="R729" i="8"/>
  <c r="R728" i="8"/>
  <c r="R727" i="8"/>
  <c r="R726" i="8"/>
  <c r="R725" i="8"/>
  <c r="R724" i="8"/>
  <c r="R723" i="8"/>
  <c r="R722" i="8"/>
  <c r="R721" i="8"/>
  <c r="R720" i="8"/>
  <c r="R719" i="8"/>
  <c r="R718" i="8"/>
  <c r="R717" i="8"/>
  <c r="R716" i="8"/>
  <c r="R715" i="8"/>
  <c r="R714" i="8"/>
  <c r="R713" i="8"/>
  <c r="R712" i="8"/>
  <c r="R711" i="8"/>
  <c r="R710" i="8"/>
  <c r="R709" i="8"/>
  <c r="R708" i="8"/>
  <c r="R707" i="8"/>
  <c r="R706" i="8"/>
  <c r="R705" i="8"/>
  <c r="R704" i="8"/>
  <c r="R703" i="8"/>
  <c r="R702" i="8"/>
  <c r="R701" i="8"/>
  <c r="R700" i="8"/>
  <c r="R699" i="8"/>
  <c r="R698" i="8"/>
  <c r="R697" i="8"/>
  <c r="R696" i="8"/>
  <c r="R695" i="8"/>
  <c r="R694" i="8"/>
  <c r="R693" i="8"/>
  <c r="R692" i="8"/>
  <c r="R691" i="8"/>
  <c r="R690" i="8"/>
  <c r="R689" i="8"/>
  <c r="R688" i="8"/>
  <c r="X688" i="8" s="1"/>
  <c r="R687" i="8"/>
  <c r="R686" i="8"/>
  <c r="R685" i="8"/>
  <c r="R684" i="8"/>
  <c r="R683" i="8"/>
  <c r="R682" i="8"/>
  <c r="R681" i="8"/>
  <c r="R680" i="8"/>
  <c r="R679" i="8"/>
  <c r="R678" i="8"/>
  <c r="R677" i="8"/>
  <c r="X677" i="8" s="1"/>
  <c r="R676" i="8"/>
  <c r="R675" i="8"/>
  <c r="R674" i="8"/>
  <c r="R673" i="8"/>
  <c r="R672" i="8"/>
  <c r="R671" i="8"/>
  <c r="R670" i="8"/>
  <c r="R669" i="8"/>
  <c r="R668" i="8"/>
  <c r="R667" i="8"/>
  <c r="R666" i="8"/>
  <c r="R665" i="8"/>
  <c r="R664" i="8"/>
  <c r="R663" i="8"/>
  <c r="R662" i="8"/>
  <c r="R661" i="8"/>
  <c r="R660" i="8"/>
  <c r="R659" i="8"/>
  <c r="R658" i="8"/>
  <c r="R657" i="8"/>
  <c r="R656" i="8"/>
  <c r="R655" i="8"/>
  <c r="R654" i="8"/>
  <c r="R653" i="8"/>
  <c r="R652" i="8"/>
  <c r="R651" i="8"/>
  <c r="R650" i="8"/>
  <c r="R649" i="8"/>
  <c r="R648" i="8"/>
  <c r="R647" i="8"/>
  <c r="R646" i="8"/>
  <c r="R645" i="8"/>
  <c r="R644" i="8"/>
  <c r="R643" i="8"/>
  <c r="R642" i="8"/>
  <c r="R641" i="8"/>
  <c r="R640" i="8"/>
  <c r="R639" i="8"/>
  <c r="R638" i="8"/>
  <c r="R637" i="8"/>
  <c r="R636" i="8"/>
  <c r="R635" i="8"/>
  <c r="R634" i="8"/>
  <c r="R633" i="8"/>
  <c r="R632" i="8"/>
  <c r="R631" i="8"/>
  <c r="R630" i="8"/>
  <c r="R629" i="8"/>
  <c r="R628" i="8"/>
  <c r="R627" i="8"/>
  <c r="R626" i="8"/>
  <c r="R625" i="8"/>
  <c r="R624" i="8"/>
  <c r="R623" i="8"/>
  <c r="R622" i="8"/>
  <c r="R621" i="8"/>
  <c r="R620" i="8"/>
  <c r="R619" i="8"/>
  <c r="R618" i="8"/>
  <c r="R617" i="8"/>
  <c r="R616" i="8"/>
  <c r="R615" i="8"/>
  <c r="R614" i="8"/>
  <c r="R613" i="8"/>
  <c r="R612" i="8"/>
  <c r="R611" i="8"/>
  <c r="R610" i="8"/>
  <c r="R609" i="8"/>
  <c r="R608" i="8"/>
  <c r="R607" i="8"/>
  <c r="R606" i="8"/>
  <c r="R605" i="8"/>
  <c r="R604" i="8"/>
  <c r="R603" i="8"/>
  <c r="R602" i="8"/>
  <c r="R601" i="8"/>
  <c r="R600" i="8"/>
  <c r="R599" i="8"/>
  <c r="R598" i="8"/>
  <c r="R597" i="8"/>
  <c r="R596" i="8"/>
  <c r="R595" i="8"/>
  <c r="R594" i="8"/>
  <c r="R593" i="8"/>
  <c r="R592" i="8"/>
  <c r="R591" i="8"/>
  <c r="R590" i="8"/>
  <c r="R589" i="8"/>
  <c r="R588" i="8"/>
  <c r="R587" i="8"/>
  <c r="R586" i="8"/>
  <c r="R585" i="8"/>
  <c r="R584" i="8"/>
  <c r="R583" i="8"/>
  <c r="R582" i="8"/>
  <c r="R581" i="8"/>
  <c r="R580" i="8"/>
  <c r="R579" i="8"/>
  <c r="R578" i="8"/>
  <c r="R577" i="8"/>
  <c r="R576" i="8"/>
  <c r="R575" i="8"/>
  <c r="R574" i="8"/>
  <c r="R573" i="8"/>
  <c r="R572" i="8"/>
  <c r="R571" i="8"/>
  <c r="R570" i="8"/>
  <c r="R569" i="8"/>
  <c r="R568" i="8"/>
  <c r="R567" i="8"/>
  <c r="R566" i="8"/>
  <c r="R565" i="8"/>
  <c r="R564" i="8"/>
  <c r="R563" i="8"/>
  <c r="R562" i="8"/>
  <c r="R561" i="8"/>
  <c r="R560" i="8"/>
  <c r="R559" i="8"/>
  <c r="R558" i="8"/>
  <c r="R557" i="8"/>
  <c r="R556" i="8"/>
  <c r="R555" i="8"/>
  <c r="R554" i="8"/>
  <c r="R553" i="8"/>
  <c r="R552" i="8"/>
  <c r="R551" i="8"/>
  <c r="R550" i="8"/>
  <c r="R549" i="8"/>
  <c r="R548" i="8"/>
  <c r="X548" i="8" s="1"/>
  <c r="R547" i="8"/>
  <c r="R546" i="8"/>
  <c r="R545" i="8"/>
  <c r="R544" i="8"/>
  <c r="R543" i="8"/>
  <c r="R542" i="8"/>
  <c r="R541" i="8"/>
  <c r="R540" i="8"/>
  <c r="R539" i="8"/>
  <c r="R538" i="8"/>
  <c r="R537" i="8"/>
  <c r="R536" i="8"/>
  <c r="R535" i="8"/>
  <c r="R534" i="8"/>
  <c r="R533" i="8"/>
  <c r="AC1492" i="8"/>
  <c r="R1160" i="8"/>
  <c r="R1151" i="8"/>
  <c r="R1143" i="8"/>
  <c r="R1135" i="8"/>
  <c r="R1127" i="8"/>
  <c r="R1119" i="8"/>
  <c r="R1111" i="8"/>
  <c r="R1103" i="8"/>
  <c r="R1095" i="8"/>
  <c r="R1087" i="8"/>
  <c r="R1079" i="8"/>
  <c r="R1071" i="8"/>
  <c r="R1063" i="8"/>
  <c r="R1055" i="8"/>
  <c r="R1047" i="8"/>
  <c r="R1039" i="8"/>
  <c r="R1031" i="8"/>
  <c r="R1023" i="8"/>
  <c r="R1015" i="8"/>
  <c r="R1007" i="8"/>
  <c r="R999" i="8"/>
  <c r="R991" i="8"/>
  <c r="R983" i="8"/>
  <c r="R975" i="8"/>
  <c r="R967" i="8"/>
  <c r="R959" i="8"/>
  <c r="R951" i="8"/>
  <c r="R943" i="8"/>
  <c r="R935" i="8"/>
  <c r="R927" i="8"/>
  <c r="R919" i="8"/>
  <c r="R911" i="8"/>
  <c r="R903" i="8"/>
  <c r="R895" i="8"/>
  <c r="R889" i="8"/>
  <c r="AC883" i="8"/>
  <c r="T878" i="8"/>
  <c r="R873" i="8"/>
  <c r="T868" i="8"/>
  <c r="AC864" i="8"/>
  <c r="T858" i="8"/>
  <c r="R855" i="8"/>
  <c r="AC1466" i="8"/>
  <c r="T1150" i="8"/>
  <c r="T1142" i="8"/>
  <c r="T1134" i="8"/>
  <c r="T1126" i="8"/>
  <c r="T1118" i="8"/>
  <c r="T1110" i="8"/>
  <c r="T1102" i="8"/>
  <c r="T1094" i="8"/>
  <c r="T1086" i="8"/>
  <c r="T1078" i="8"/>
  <c r="T1070" i="8"/>
  <c r="T1062" i="8"/>
  <c r="T1054" i="8"/>
  <c r="T1046" i="8"/>
  <c r="T1038" i="8"/>
  <c r="T1030" i="8"/>
  <c r="T1022" i="8"/>
  <c r="T1014" i="8"/>
  <c r="T1006" i="8"/>
  <c r="T998" i="8"/>
  <c r="T990" i="8"/>
  <c r="T982" i="8"/>
  <c r="T974" i="8"/>
  <c r="T966" i="8"/>
  <c r="T958" i="8"/>
  <c r="T950" i="8"/>
  <c r="T942" i="8"/>
  <c r="T934" i="8"/>
  <c r="T926" i="8"/>
  <c r="T918" i="8"/>
  <c r="T910" i="8"/>
  <c r="T902" i="8"/>
  <c r="T894" i="8"/>
  <c r="AC888" i="8"/>
  <c r="T883" i="8"/>
  <c r="R878" i="8"/>
  <c r="AC872" i="8"/>
  <c r="R868" i="8"/>
  <c r="T861" i="8"/>
  <c r="R858" i="8"/>
  <c r="T852" i="8"/>
  <c r="R1465" i="8"/>
  <c r="R1150" i="8"/>
  <c r="R1142" i="8"/>
  <c r="R1134" i="8"/>
  <c r="R1126" i="8"/>
  <c r="R1118" i="8"/>
  <c r="R1110" i="8"/>
  <c r="R1102" i="8"/>
  <c r="R1094" i="8"/>
  <c r="R1086" i="8"/>
  <c r="R1078" i="8"/>
  <c r="R1070" i="8"/>
  <c r="R1062" i="8"/>
  <c r="R1054" i="8"/>
  <c r="R1046" i="8"/>
  <c r="R1038" i="8"/>
  <c r="R1030" i="8"/>
  <c r="R1022" i="8"/>
  <c r="R1014" i="8"/>
  <c r="R1006" i="8"/>
  <c r="R998" i="8"/>
  <c r="R990" i="8"/>
  <c r="R982" i="8"/>
  <c r="R974" i="8"/>
  <c r="R966" i="8"/>
  <c r="R958" i="8"/>
  <c r="R950" i="8"/>
  <c r="R942" i="8"/>
  <c r="X942" i="8" s="1"/>
  <c r="R934" i="8"/>
  <c r="R926" i="8"/>
  <c r="R918" i="8"/>
  <c r="R910" i="8"/>
  <c r="X910" i="8" s="1"/>
  <c r="R902" i="8"/>
  <c r="R894" i="8"/>
  <c r="T888" i="8"/>
  <c r="R883" i="8"/>
  <c r="AC877" i="8"/>
  <c r="T872" i="8"/>
  <c r="AC867" i="8"/>
  <c r="T864" i="8"/>
  <c r="R861" i="8"/>
  <c r="AC854" i="8"/>
  <c r="R852" i="8"/>
  <c r="T1149" i="8"/>
  <c r="T1141" i="8"/>
  <c r="T1133" i="8"/>
  <c r="T1125" i="8"/>
  <c r="T1117" i="8"/>
  <c r="T1109" i="8"/>
  <c r="T1101" i="8"/>
  <c r="T1093" i="8"/>
  <c r="T1085" i="8"/>
  <c r="T1077" i="8"/>
  <c r="T1069" i="8"/>
  <c r="T1061" i="8"/>
  <c r="T1053" i="8"/>
  <c r="T1045" i="8"/>
  <c r="T1037" i="8"/>
  <c r="T1029" i="8"/>
  <c r="T1021" i="8"/>
  <c r="T1013" i="8"/>
  <c r="T1005" i="8"/>
  <c r="T997" i="8"/>
  <c r="T989" i="8"/>
  <c r="T981" i="8"/>
  <c r="T973" i="8"/>
  <c r="T965" i="8"/>
  <c r="T957" i="8"/>
  <c r="T949" i="8"/>
  <c r="T941" i="8"/>
  <c r="T933" i="8"/>
  <c r="T925" i="8"/>
  <c r="T917" i="8"/>
  <c r="T909" i="8"/>
  <c r="T901" i="8"/>
  <c r="T893" i="8"/>
  <c r="R888" i="8"/>
  <c r="AC882" i="8"/>
  <c r="T877" i="8"/>
  <c r="R872" i="8"/>
  <c r="R864" i="8"/>
  <c r="AC857" i="8"/>
  <c r="W854" i="8"/>
  <c r="T1157" i="8"/>
  <c r="R1149" i="8"/>
  <c r="R1141" i="8"/>
  <c r="R1133" i="8"/>
  <c r="R1125" i="8"/>
  <c r="R1117" i="8"/>
  <c r="R1109" i="8"/>
  <c r="R1101" i="8"/>
  <c r="R1093" i="8"/>
  <c r="X1093" i="8" s="1"/>
  <c r="R1085" i="8"/>
  <c r="R1077" i="8"/>
  <c r="R1069" i="8"/>
  <c r="R1061" i="8"/>
  <c r="R1053" i="8"/>
  <c r="R1045" i="8"/>
  <c r="R1037" i="8"/>
  <c r="R1029" i="8"/>
  <c r="R1021" i="8"/>
  <c r="R1013" i="8"/>
  <c r="R1005" i="8"/>
  <c r="R997" i="8"/>
  <c r="R989" i="8"/>
  <c r="R981" i="8"/>
  <c r="R973" i="8"/>
  <c r="R965" i="8"/>
  <c r="R957" i="8"/>
  <c r="R949" i="8"/>
  <c r="R941" i="8"/>
  <c r="R933" i="8"/>
  <c r="R925" i="8"/>
  <c r="R917" i="8"/>
  <c r="R909" i="8"/>
  <c r="R901" i="8"/>
  <c r="R893" i="8"/>
  <c r="AC887" i="8"/>
  <c r="T882" i="8"/>
  <c r="R877" i="8"/>
  <c r="AC871" i="8"/>
  <c r="T867" i="8"/>
  <c r="AC860" i="8"/>
  <c r="T1156" i="8"/>
  <c r="T1148" i="8"/>
  <c r="T1140" i="8"/>
  <c r="T1132" i="8"/>
  <c r="T1124" i="8"/>
  <c r="T1116" i="8"/>
  <c r="T1108" i="8"/>
  <c r="T1100" i="8"/>
  <c r="T1092" i="8"/>
  <c r="T1084" i="8"/>
  <c r="T1076" i="8"/>
  <c r="T1068" i="8"/>
  <c r="T1060" i="8"/>
  <c r="T1052" i="8"/>
  <c r="T1044" i="8"/>
  <c r="T1036" i="8"/>
  <c r="T1028" i="8"/>
  <c r="T1020" i="8"/>
  <c r="T1012" i="8"/>
  <c r="T1004" i="8"/>
  <c r="T996" i="8"/>
  <c r="T988" i="8"/>
  <c r="T980" i="8"/>
  <c r="T972" i="8"/>
  <c r="T964" i="8"/>
  <c r="T956" i="8"/>
  <c r="T948" i="8"/>
  <c r="T940" i="8"/>
  <c r="T932" i="8"/>
  <c r="T924" i="8"/>
  <c r="T916" i="8"/>
  <c r="T908" i="8"/>
  <c r="T900" i="8"/>
  <c r="AC892" i="8"/>
  <c r="T887" i="8"/>
  <c r="R882" i="8"/>
  <c r="AC876" i="8"/>
  <c r="T871" i="8"/>
  <c r="R867" i="8"/>
  <c r="AC863" i="8"/>
  <c r="T857" i="8"/>
  <c r="T854" i="8"/>
  <c r="R1156" i="8"/>
  <c r="R1148" i="8"/>
  <c r="R1140" i="8"/>
  <c r="R1132" i="8"/>
  <c r="R1124" i="8"/>
  <c r="R1116" i="8"/>
  <c r="R1108" i="8"/>
  <c r="R1100" i="8"/>
  <c r="R1092" i="8"/>
  <c r="R1084" i="8"/>
  <c r="R1076" i="8"/>
  <c r="R1068" i="8"/>
  <c r="R1060" i="8"/>
  <c r="R1052" i="8"/>
  <c r="R1044" i="8"/>
  <c r="R1036" i="8"/>
  <c r="R1028" i="8"/>
  <c r="R1020" i="8"/>
  <c r="R1012" i="8"/>
  <c r="R1004" i="8"/>
  <c r="R996" i="8"/>
  <c r="R988" i="8"/>
  <c r="R980" i="8"/>
  <c r="R972" i="8"/>
  <c r="R964" i="8"/>
  <c r="R956" i="8"/>
  <c r="R948" i="8"/>
  <c r="R940" i="8"/>
  <c r="R932" i="8"/>
  <c r="R924" i="8"/>
  <c r="R916" i="8"/>
  <c r="R908" i="8"/>
  <c r="X908" i="8" s="1"/>
  <c r="R900" i="8"/>
  <c r="T892" i="8"/>
  <c r="R887" i="8"/>
  <c r="AC881" i="8"/>
  <c r="T876" i="8"/>
  <c r="R871" i="8"/>
  <c r="AC866" i="8"/>
  <c r="T860" i="8"/>
  <c r="R857" i="8"/>
  <c r="R854" i="8"/>
  <c r="T1155" i="8"/>
  <c r="T1147" i="8"/>
  <c r="T1139" i="8"/>
  <c r="T1131" i="8"/>
  <c r="T1123" i="8"/>
  <c r="T1115" i="8"/>
  <c r="T1107" i="8"/>
  <c r="T1099" i="8"/>
  <c r="T1091" i="8"/>
  <c r="T1083" i="8"/>
  <c r="T1075" i="8"/>
  <c r="T1067" i="8"/>
  <c r="T1059" i="8"/>
  <c r="T1051" i="8"/>
  <c r="T1043" i="8"/>
  <c r="T1035" i="8"/>
  <c r="T1027" i="8"/>
  <c r="T1019" i="8"/>
  <c r="T1011" i="8"/>
  <c r="T1003" i="8"/>
  <c r="T995" i="8"/>
  <c r="T987" i="8"/>
  <c r="T979" i="8"/>
  <c r="T971" i="8"/>
  <c r="T963" i="8"/>
  <c r="T955" i="8"/>
  <c r="T947" i="8"/>
  <c r="T939" i="8"/>
  <c r="T931" i="8"/>
  <c r="T923" i="8"/>
  <c r="T915" i="8"/>
  <c r="T907" i="8"/>
  <c r="T899" i="8"/>
  <c r="R892" i="8"/>
  <c r="AC886" i="8"/>
  <c r="T881" i="8"/>
  <c r="R876" i="8"/>
  <c r="AC870" i="8"/>
  <c r="T863" i="8"/>
  <c r="R860" i="8"/>
  <c r="R1155" i="8"/>
  <c r="R1147" i="8"/>
  <c r="R1139" i="8"/>
  <c r="R1131" i="8"/>
  <c r="R1123" i="8"/>
  <c r="R1115" i="8"/>
  <c r="R1107" i="8"/>
  <c r="R1099" i="8"/>
  <c r="R1091" i="8"/>
  <c r="R1083" i="8"/>
  <c r="R1075" i="8"/>
  <c r="R1067" i="8"/>
  <c r="R1059" i="8"/>
  <c r="R1051" i="8"/>
  <c r="R1043" i="8"/>
  <c r="R1035" i="8"/>
  <c r="R1027" i="8"/>
  <c r="R1019" i="8"/>
  <c r="R1011" i="8"/>
  <c r="R1003" i="8"/>
  <c r="R995" i="8"/>
  <c r="R987" i="8"/>
  <c r="R979" i="8"/>
  <c r="R971" i="8"/>
  <c r="R963" i="8"/>
  <c r="R955" i="8"/>
  <c r="R947" i="8"/>
  <c r="R939" i="8"/>
  <c r="R931" i="8"/>
  <c r="R923" i="8"/>
  <c r="R915" i="8"/>
  <c r="R907" i="8"/>
  <c r="R899" i="8"/>
  <c r="AC891" i="8"/>
  <c r="T886" i="8"/>
  <c r="R881" i="8"/>
  <c r="AC875" i="8"/>
  <c r="T870" i="8"/>
  <c r="T866" i="8"/>
  <c r="R863" i="8"/>
  <c r="AC856" i="8"/>
  <c r="AC853" i="8"/>
  <c r="W1163" i="8"/>
  <c r="T1153" i="8"/>
  <c r="T1145" i="8"/>
  <c r="T1137" i="8"/>
  <c r="T1129" i="8"/>
  <c r="T1121" i="8"/>
  <c r="T1113" i="8"/>
  <c r="T1105" i="8"/>
  <c r="T1097" i="8"/>
  <c r="T1089" i="8"/>
  <c r="T1081" i="8"/>
  <c r="T1073" i="8"/>
  <c r="T1065" i="8"/>
  <c r="T1057" i="8"/>
  <c r="T1049" i="8"/>
  <c r="T1041" i="8"/>
  <c r="T1033" i="8"/>
  <c r="T1025" i="8"/>
  <c r="T1017" i="8"/>
  <c r="T1009" i="8"/>
  <c r="T1001" i="8"/>
  <c r="T993" i="8"/>
  <c r="T985" i="8"/>
  <c r="T977" i="8"/>
  <c r="T969" i="8"/>
  <c r="T961" i="8"/>
  <c r="T953" i="8"/>
  <c r="T945" i="8"/>
  <c r="T937" i="8"/>
  <c r="T929" i="8"/>
  <c r="T921" i="8"/>
  <c r="T913" i="8"/>
  <c r="T905" i="8"/>
  <c r="T897" i="8"/>
  <c r="AC890" i="8"/>
  <c r="T885" i="8"/>
  <c r="R880" i="8"/>
  <c r="AC874" i="8"/>
  <c r="AC865" i="8"/>
  <c r="T859" i="8"/>
  <c r="R856" i="8"/>
  <c r="T853" i="8"/>
  <c r="AC851" i="8"/>
  <c r="AC850" i="8"/>
  <c r="AC849" i="8"/>
  <c r="AC848" i="8"/>
  <c r="AC847" i="8"/>
  <c r="AC846" i="8"/>
  <c r="AC845" i="8"/>
  <c r="AC844" i="8"/>
  <c r="AC843" i="8"/>
  <c r="AC842" i="8"/>
  <c r="AC841" i="8"/>
  <c r="AC840" i="8"/>
  <c r="AC839" i="8"/>
  <c r="AC838" i="8"/>
  <c r="AC837" i="8"/>
  <c r="AC836" i="8"/>
  <c r="AC835" i="8"/>
  <c r="AC834" i="8"/>
  <c r="AC833" i="8"/>
  <c r="AC832" i="8"/>
  <c r="AC831" i="8"/>
  <c r="AC830" i="8"/>
  <c r="AC829" i="8"/>
  <c r="AC828" i="8"/>
  <c r="AC827" i="8"/>
  <c r="AC826" i="8"/>
  <c r="AC825" i="8"/>
  <c r="AC824" i="8"/>
  <c r="AC823" i="8"/>
  <c r="AC822" i="8"/>
  <c r="AC821" i="8"/>
  <c r="AC820" i="8"/>
  <c r="AC819" i="8"/>
  <c r="AC818" i="8"/>
  <c r="AC817" i="8"/>
  <c r="AC816" i="8"/>
  <c r="AC815" i="8"/>
  <c r="AC814" i="8"/>
  <c r="AC813" i="8"/>
  <c r="AC812" i="8"/>
  <c r="AC811" i="8"/>
  <c r="AC810" i="8"/>
  <c r="AC809" i="8"/>
  <c r="AC808" i="8"/>
  <c r="AC807" i="8"/>
  <c r="AC806" i="8"/>
  <c r="AC805" i="8"/>
  <c r="AC804" i="8"/>
  <c r="AC803" i="8"/>
  <c r="AC802" i="8"/>
  <c r="AC801" i="8"/>
  <c r="AC800" i="8"/>
  <c r="AC799" i="8"/>
  <c r="AC798" i="8"/>
  <c r="AC797" i="8"/>
  <c r="AC796" i="8"/>
  <c r="AC795" i="8"/>
  <c r="AC794" i="8"/>
  <c r="AC793" i="8"/>
  <c r="AC792" i="8"/>
  <c r="AC791" i="8"/>
  <c r="AC790" i="8"/>
  <c r="AC789" i="8"/>
  <c r="AC788" i="8"/>
  <c r="AC787" i="8"/>
  <c r="AC786" i="8"/>
  <c r="AC785" i="8"/>
  <c r="AC784" i="8"/>
  <c r="AC783" i="8"/>
  <c r="AC782" i="8"/>
  <c r="AC781" i="8"/>
  <c r="AC780" i="8"/>
  <c r="AC779" i="8"/>
  <c r="AC778" i="8"/>
  <c r="AC777" i="8"/>
  <c r="AC776" i="8"/>
  <c r="AC775" i="8"/>
  <c r="AC774" i="8"/>
  <c r="AC773" i="8"/>
  <c r="AC772" i="8"/>
  <c r="AC771" i="8"/>
  <c r="AC770" i="8"/>
  <c r="AC769" i="8"/>
  <c r="AC768" i="8"/>
  <c r="AC767" i="8"/>
  <c r="AC766" i="8"/>
  <c r="AC765" i="8"/>
  <c r="AC764" i="8"/>
  <c r="AC763" i="8"/>
  <c r="AC762" i="8"/>
  <c r="AC761" i="8"/>
  <c r="AC760" i="8"/>
  <c r="AC759" i="8"/>
  <c r="AC758" i="8"/>
  <c r="AC757" i="8"/>
  <c r="AC756" i="8"/>
  <c r="AC755" i="8"/>
  <c r="AC754" i="8"/>
  <c r="AC753" i="8"/>
  <c r="AC752" i="8"/>
  <c r="AC751" i="8"/>
  <c r="AC750" i="8"/>
  <c r="AC749" i="8"/>
  <c r="AC748" i="8"/>
  <c r="AC747" i="8"/>
  <c r="AC746" i="8"/>
  <c r="AC745" i="8"/>
  <c r="AC744" i="8"/>
  <c r="AC743" i="8"/>
  <c r="AC742" i="8"/>
  <c r="AC741" i="8"/>
  <c r="AC740" i="8"/>
  <c r="AC739" i="8"/>
  <c r="AC738" i="8"/>
  <c r="AC737" i="8"/>
  <c r="AC736" i="8"/>
  <c r="AC735" i="8"/>
  <c r="AC734" i="8"/>
  <c r="AC733" i="8"/>
  <c r="AC732" i="8"/>
  <c r="AC731" i="8"/>
  <c r="AC730" i="8"/>
  <c r="AC729" i="8"/>
  <c r="AC728" i="8"/>
  <c r="AC727" i="8"/>
  <c r="AC726" i="8"/>
  <c r="AC725" i="8"/>
  <c r="AC724" i="8"/>
  <c r="AC723" i="8"/>
  <c r="AC722" i="8"/>
  <c r="AC721" i="8"/>
  <c r="AC720" i="8"/>
  <c r="AC719" i="8"/>
  <c r="AC718" i="8"/>
  <c r="AC717" i="8"/>
  <c r="AC716" i="8"/>
  <c r="AC715" i="8"/>
  <c r="AC714" i="8"/>
  <c r="AC713" i="8"/>
  <c r="AC712" i="8"/>
  <c r="AC711" i="8"/>
  <c r="AC710" i="8"/>
  <c r="AC709" i="8"/>
  <c r="AC708" i="8"/>
  <c r="AC707" i="8"/>
  <c r="AC706" i="8"/>
  <c r="AC705" i="8"/>
  <c r="AC704" i="8"/>
  <c r="AC703" i="8"/>
  <c r="AC702" i="8"/>
  <c r="AC701" i="8"/>
  <c r="AC700" i="8"/>
  <c r="AC699" i="8"/>
  <c r="AC698" i="8"/>
  <c r="AC697" i="8"/>
  <c r="AC696" i="8"/>
  <c r="AC695" i="8"/>
  <c r="AC694" i="8"/>
  <c r="AC693" i="8"/>
  <c r="AC692" i="8"/>
  <c r="AC691" i="8"/>
  <c r="AC690" i="8"/>
  <c r="AC689" i="8"/>
  <c r="AC688" i="8"/>
  <c r="AC687" i="8"/>
  <c r="AC686" i="8"/>
  <c r="AC685" i="8"/>
  <c r="AC684" i="8"/>
  <c r="AC683" i="8"/>
  <c r="AC682" i="8"/>
  <c r="AC681" i="8"/>
  <c r="AC680" i="8"/>
  <c r="AC679" i="8"/>
  <c r="AC678" i="8"/>
  <c r="AC677" i="8"/>
  <c r="AC676" i="8"/>
  <c r="AC675" i="8"/>
  <c r="AC674" i="8"/>
  <c r="AC673" i="8"/>
  <c r="AC672" i="8"/>
  <c r="AC671" i="8"/>
  <c r="AC670" i="8"/>
  <c r="AC669" i="8"/>
  <c r="AC668" i="8"/>
  <c r="AC667" i="8"/>
  <c r="AC666" i="8"/>
  <c r="AC665" i="8"/>
  <c r="AC664" i="8"/>
  <c r="AC663" i="8"/>
  <c r="AC662" i="8"/>
  <c r="AC661" i="8"/>
  <c r="AC660" i="8"/>
  <c r="AC659" i="8"/>
  <c r="AC658" i="8"/>
  <c r="AC657" i="8"/>
  <c r="AC656" i="8"/>
  <c r="AC655" i="8"/>
  <c r="AC654" i="8"/>
  <c r="AC653" i="8"/>
  <c r="AC652" i="8"/>
  <c r="AC651" i="8"/>
  <c r="AC650" i="8"/>
  <c r="AC649" i="8"/>
  <c r="AC648" i="8"/>
  <c r="AC647" i="8"/>
  <c r="AC646" i="8"/>
  <c r="AC645" i="8"/>
  <c r="AC644" i="8"/>
  <c r="AC643" i="8"/>
  <c r="AC642" i="8"/>
  <c r="AC641" i="8"/>
  <c r="AC640" i="8"/>
  <c r="AC639" i="8"/>
  <c r="AC638" i="8"/>
  <c r="AC637" i="8"/>
  <c r="AC636" i="8"/>
  <c r="AC635" i="8"/>
  <c r="AC634" i="8"/>
  <c r="AC633" i="8"/>
  <c r="AC632" i="8"/>
  <c r="AC631" i="8"/>
  <c r="AC630" i="8"/>
  <c r="AC629" i="8"/>
  <c r="AC628" i="8"/>
  <c r="AC627" i="8"/>
  <c r="AC626" i="8"/>
  <c r="AC625" i="8"/>
  <c r="AC624" i="8"/>
  <c r="AC623" i="8"/>
  <c r="AC622" i="8"/>
  <c r="AC621" i="8"/>
  <c r="AC620" i="8"/>
  <c r="AC619" i="8"/>
  <c r="AC618" i="8"/>
  <c r="AC617" i="8"/>
  <c r="AC616" i="8"/>
  <c r="AC615" i="8"/>
  <c r="AC614" i="8"/>
  <c r="AC613" i="8"/>
  <c r="AC612" i="8"/>
  <c r="AC611" i="8"/>
  <c r="AC610" i="8"/>
  <c r="AC609" i="8"/>
  <c r="AC608" i="8"/>
  <c r="AC607" i="8"/>
  <c r="AC606" i="8"/>
  <c r="AC605" i="8"/>
  <c r="AC604" i="8"/>
  <c r="AC603" i="8"/>
  <c r="R1130" i="8"/>
  <c r="R1066" i="8"/>
  <c r="R1002" i="8"/>
  <c r="R938" i="8"/>
  <c r="T880" i="8"/>
  <c r="AC600" i="8"/>
  <c r="AC596" i="8"/>
  <c r="AC592" i="8"/>
  <c r="AC588" i="8"/>
  <c r="AC584" i="8"/>
  <c r="AC580" i="8"/>
  <c r="AC576" i="8"/>
  <c r="AC560" i="8"/>
  <c r="AC557" i="8"/>
  <c r="AC550" i="8"/>
  <c r="W531" i="8"/>
  <c r="R530" i="8"/>
  <c r="W523" i="8"/>
  <c r="R522" i="8"/>
  <c r="W515" i="8"/>
  <c r="R514" i="8"/>
  <c r="W507" i="8"/>
  <c r="R506" i="8"/>
  <c r="T1122" i="8"/>
  <c r="T1058" i="8"/>
  <c r="T994" i="8"/>
  <c r="T930" i="8"/>
  <c r="T875" i="8"/>
  <c r="AC563" i="8"/>
  <c r="AC543" i="8"/>
  <c r="T531" i="8"/>
  <c r="AC524" i="8"/>
  <c r="T523" i="8"/>
  <c r="AC516" i="8"/>
  <c r="T515" i="8"/>
  <c r="AC508" i="8"/>
  <c r="T507" i="8"/>
  <c r="R1122" i="8"/>
  <c r="R1058" i="8"/>
  <c r="R994" i="8"/>
  <c r="R930" i="8"/>
  <c r="R875" i="8"/>
  <c r="AC566" i="8"/>
  <c r="AC552" i="8"/>
  <c r="R531" i="8"/>
  <c r="W524" i="8"/>
  <c r="R523" i="8"/>
  <c r="X523" i="8" s="1"/>
  <c r="W516" i="8"/>
  <c r="R515" i="8"/>
  <c r="W508" i="8"/>
  <c r="R507" i="8"/>
  <c r="X507" i="8" s="1"/>
  <c r="T1114" i="8"/>
  <c r="T1050" i="8"/>
  <c r="T986" i="8"/>
  <c r="T922" i="8"/>
  <c r="R870" i="8"/>
  <c r="AC569" i="8"/>
  <c r="AC545" i="8"/>
  <c r="AC536" i="8"/>
  <c r="AC534" i="8"/>
  <c r="AC532" i="8"/>
  <c r="AC525" i="8"/>
  <c r="T524" i="8"/>
  <c r="AC517" i="8"/>
  <c r="T516" i="8"/>
  <c r="AC509" i="8"/>
  <c r="T508" i="8"/>
  <c r="R1114" i="8"/>
  <c r="R1050" i="8"/>
  <c r="U1050" i="8" s="1"/>
  <c r="R986" i="8"/>
  <c r="R922" i="8"/>
  <c r="U922" i="8" s="1"/>
  <c r="AC869" i="8"/>
  <c r="AC599" i="8"/>
  <c r="AC595" i="8"/>
  <c r="AC591" i="8"/>
  <c r="AC587" i="8"/>
  <c r="AC583" i="8"/>
  <c r="AC579" i="8"/>
  <c r="AC572" i="8"/>
  <c r="AC554" i="8"/>
  <c r="AC538" i="8"/>
  <c r="W532" i="8"/>
  <c r="W525" i="8"/>
  <c r="R524" i="8"/>
  <c r="W517" i="8"/>
  <c r="R516" i="8"/>
  <c r="W509" i="8"/>
  <c r="R508" i="8"/>
  <c r="T1106" i="8"/>
  <c r="T1042" i="8"/>
  <c r="T978" i="8"/>
  <c r="T914" i="8"/>
  <c r="R866" i="8"/>
  <c r="AC575" i="8"/>
  <c r="AC559" i="8"/>
  <c r="AC547" i="8"/>
  <c r="T532" i="8"/>
  <c r="AC526" i="8"/>
  <c r="T525" i="8"/>
  <c r="AC518" i="8"/>
  <c r="T517" i="8"/>
  <c r="AC510" i="8"/>
  <c r="T509" i="8"/>
  <c r="R1106" i="8"/>
  <c r="R1042" i="8"/>
  <c r="R978" i="8"/>
  <c r="R914" i="8"/>
  <c r="AC562" i="8"/>
  <c r="AC556" i="8"/>
  <c r="AC540" i="8"/>
  <c r="R532" i="8"/>
  <c r="W526" i="8"/>
  <c r="R525" i="8"/>
  <c r="W518" i="8"/>
  <c r="R517" i="8"/>
  <c r="W510" i="8"/>
  <c r="R509" i="8"/>
  <c r="T1165" i="8"/>
  <c r="T1098" i="8"/>
  <c r="T1034" i="8"/>
  <c r="T970" i="8"/>
  <c r="T906" i="8"/>
  <c r="AC565" i="8"/>
  <c r="AC549" i="8"/>
  <c r="AC527" i="8"/>
  <c r="T526" i="8"/>
  <c r="AC519" i="8"/>
  <c r="T518" i="8"/>
  <c r="AC511" i="8"/>
  <c r="T510" i="8"/>
  <c r="R1165" i="8"/>
  <c r="R1098" i="8"/>
  <c r="R1034" i="8"/>
  <c r="R970" i="8"/>
  <c r="R906" i="8"/>
  <c r="AC862" i="8"/>
  <c r="AC602" i="8"/>
  <c r="AC598" i="8"/>
  <c r="AC594" i="8"/>
  <c r="AC590" i="8"/>
  <c r="AC586" i="8"/>
  <c r="AC582" i="8"/>
  <c r="AC578" i="8"/>
  <c r="AC568" i="8"/>
  <c r="AC542" i="8"/>
  <c r="W527" i="8"/>
  <c r="R526" i="8"/>
  <c r="W519" i="8"/>
  <c r="R518" i="8"/>
  <c r="W511" i="8"/>
  <c r="R510" i="8"/>
  <c r="T1154" i="8"/>
  <c r="T1090" i="8"/>
  <c r="T1026" i="8"/>
  <c r="T962" i="8"/>
  <c r="T898" i="8"/>
  <c r="AC859" i="8"/>
  <c r="AC571" i="8"/>
  <c r="AC551" i="8"/>
  <c r="AC528" i="8"/>
  <c r="T527" i="8"/>
  <c r="AC520" i="8"/>
  <c r="T519" i="8"/>
  <c r="AC512" i="8"/>
  <c r="T511" i="8"/>
  <c r="AC504" i="8"/>
  <c r="AC503" i="8"/>
  <c r="AC502" i="8"/>
  <c r="AC501" i="8"/>
  <c r="AC500" i="8"/>
  <c r="AC499" i="8"/>
  <c r="AC498" i="8"/>
  <c r="AC497" i="8"/>
  <c r="AC496" i="8"/>
  <c r="AC495" i="8"/>
  <c r="AC494" i="8"/>
  <c r="AC493" i="8"/>
  <c r="AC492" i="8"/>
  <c r="AC491" i="8"/>
  <c r="AC490" i="8"/>
  <c r="AC489" i="8"/>
  <c r="AC488" i="8"/>
  <c r="AC487" i="8"/>
  <c r="AC486" i="8"/>
  <c r="AC485" i="8"/>
  <c r="AC484" i="8"/>
  <c r="AC483" i="8"/>
  <c r="AC482" i="8"/>
  <c r="AC481" i="8"/>
  <c r="AC480" i="8"/>
  <c r="AC479" i="8"/>
  <c r="AC478" i="8"/>
  <c r="AC477" i="8"/>
  <c r="AC476" i="8"/>
  <c r="AC475" i="8"/>
  <c r="AC474" i="8"/>
  <c r="AC473" i="8"/>
  <c r="AC472" i="8"/>
  <c r="AC471" i="8"/>
  <c r="AC470" i="8"/>
  <c r="AC469" i="8"/>
  <c r="AC468" i="8"/>
  <c r="AC467" i="8"/>
  <c r="AC466" i="8"/>
  <c r="AC465" i="8"/>
  <c r="AC464" i="8"/>
  <c r="AC463" i="8"/>
  <c r="AC462" i="8"/>
  <c r="AC461" i="8"/>
  <c r="AC460" i="8"/>
  <c r="AC459" i="8"/>
  <c r="AC458" i="8"/>
  <c r="AC457" i="8"/>
  <c r="AC456" i="8"/>
  <c r="AC455" i="8"/>
  <c r="AC454" i="8"/>
  <c r="AC453" i="8"/>
  <c r="AC452" i="8"/>
  <c r="AC451" i="8"/>
  <c r="AC450" i="8"/>
  <c r="AC449" i="8"/>
  <c r="AC448" i="8"/>
  <c r="AC447" i="8"/>
  <c r="AC446" i="8"/>
  <c r="AC445" i="8"/>
  <c r="AC444" i="8"/>
  <c r="AC443" i="8"/>
  <c r="AC442" i="8"/>
  <c r="AC441" i="8"/>
  <c r="AC440" i="8"/>
  <c r="AC439" i="8"/>
  <c r="AC438" i="8"/>
  <c r="AC437" i="8"/>
  <c r="AC436" i="8"/>
  <c r="AC435" i="8"/>
  <c r="AC434" i="8"/>
  <c r="AC433" i="8"/>
  <c r="AC432" i="8"/>
  <c r="AC431" i="8"/>
  <c r="AC430" i="8"/>
  <c r="AC429" i="8"/>
  <c r="AC428" i="8"/>
  <c r="AC427" i="8"/>
  <c r="AC426" i="8"/>
  <c r="AC425" i="8"/>
  <c r="AC424" i="8"/>
  <c r="AC423" i="8"/>
  <c r="AC422" i="8"/>
  <c r="AC421" i="8"/>
  <c r="AC420" i="8"/>
  <c r="AC419" i="8"/>
  <c r="AC418" i="8"/>
  <c r="AC417" i="8"/>
  <c r="AC416" i="8"/>
  <c r="AC415" i="8"/>
  <c r="AC414" i="8"/>
  <c r="AC413" i="8"/>
  <c r="AC412" i="8"/>
  <c r="AC411" i="8"/>
  <c r="AC410" i="8"/>
  <c r="AC409" i="8"/>
  <c r="AC408" i="8"/>
  <c r="AC407" i="8"/>
  <c r="AC406" i="8"/>
  <c r="AC405" i="8"/>
  <c r="AC404" i="8"/>
  <c r="AC403" i="8"/>
  <c r="AC402" i="8"/>
  <c r="AC401" i="8"/>
  <c r="AC400" i="8"/>
  <c r="AC399" i="8"/>
  <c r="AC398" i="8"/>
  <c r="AC397" i="8"/>
  <c r="AC396" i="8"/>
  <c r="AC395" i="8"/>
  <c r="AC394" i="8"/>
  <c r="AC393" i="8"/>
  <c r="AC392" i="8"/>
  <c r="AC391" i="8"/>
  <c r="AC390" i="8"/>
  <c r="AC389" i="8"/>
  <c r="AC388" i="8"/>
  <c r="AC387" i="8"/>
  <c r="AC386" i="8"/>
  <c r="AC385" i="8"/>
  <c r="AC384" i="8"/>
  <c r="AC383" i="8"/>
  <c r="AC382" i="8"/>
  <c r="AC381" i="8"/>
  <c r="AC380" i="8"/>
  <c r="AC379" i="8"/>
  <c r="AC378" i="8"/>
  <c r="AC377" i="8"/>
  <c r="AC376" i="8"/>
  <c r="AC375" i="8"/>
  <c r="AC374" i="8"/>
  <c r="AC373" i="8"/>
  <c r="AC372" i="8"/>
  <c r="AC371" i="8"/>
  <c r="AC370" i="8"/>
  <c r="AC369" i="8"/>
  <c r="AC368" i="8"/>
  <c r="AC367" i="8"/>
  <c r="AC366" i="8"/>
  <c r="AC365" i="8"/>
  <c r="AC364" i="8"/>
  <c r="AC363" i="8"/>
  <c r="AC362" i="8"/>
  <c r="AC361" i="8"/>
  <c r="AC360" i="8"/>
  <c r="AC359" i="8"/>
  <c r="AC358" i="8"/>
  <c r="AC357" i="8"/>
  <c r="AC356" i="8"/>
  <c r="AC355" i="8"/>
  <c r="AC354" i="8"/>
  <c r="AC353" i="8"/>
  <c r="AC352" i="8"/>
  <c r="AC351" i="8"/>
  <c r="AC350" i="8"/>
  <c r="AC349" i="8"/>
  <c r="AC348" i="8"/>
  <c r="AC347" i="8"/>
  <c r="AC346" i="8"/>
  <c r="AC345" i="8"/>
  <c r="AC344" i="8"/>
  <c r="AC343" i="8"/>
  <c r="AC342" i="8"/>
  <c r="AC341" i="8"/>
  <c r="AC340" i="8"/>
  <c r="AC339" i="8"/>
  <c r="AC338" i="8"/>
  <c r="AC337" i="8"/>
  <c r="AC336" i="8"/>
  <c r="AC335" i="8"/>
  <c r="AC334" i="8"/>
  <c r="AC333" i="8"/>
  <c r="AC332" i="8"/>
  <c r="AC331" i="8"/>
  <c r="AC330" i="8"/>
  <c r="AC329" i="8"/>
  <c r="AC328" i="8"/>
  <c r="AC327" i="8"/>
  <c r="AC326" i="8"/>
  <c r="AC325" i="8"/>
  <c r="AC324" i="8"/>
  <c r="AC323" i="8"/>
  <c r="AC322" i="8"/>
  <c r="AC321" i="8"/>
  <c r="AC320" i="8"/>
  <c r="AC319" i="8"/>
  <c r="AC318" i="8"/>
  <c r="AC317" i="8"/>
  <c r="AC316" i="8"/>
  <c r="AC315" i="8"/>
  <c r="AC314" i="8"/>
  <c r="AC313" i="8"/>
  <c r="AC312" i="8"/>
  <c r="AC311" i="8"/>
  <c r="AC310" i="8"/>
  <c r="AC309" i="8"/>
  <c r="AC308" i="8"/>
  <c r="AC307" i="8"/>
  <c r="AC306" i="8"/>
  <c r="AC305" i="8"/>
  <c r="AC304" i="8"/>
  <c r="AC303" i="8"/>
  <c r="AC302" i="8"/>
  <c r="AC301" i="8"/>
  <c r="AC300" i="8"/>
  <c r="AC299" i="8"/>
  <c r="AC298" i="8"/>
  <c r="AC297" i="8"/>
  <c r="AC296" i="8"/>
  <c r="AC295" i="8"/>
  <c r="AC294" i="8"/>
  <c r="AC293" i="8"/>
  <c r="AC292" i="8"/>
  <c r="AC291" i="8"/>
  <c r="AC290" i="8"/>
  <c r="AC289" i="8"/>
  <c r="AC288" i="8"/>
  <c r="AC287" i="8"/>
  <c r="AC286" i="8"/>
  <c r="AC285" i="8"/>
  <c r="AC284" i="8"/>
  <c r="AC283" i="8"/>
  <c r="AC282" i="8"/>
  <c r="AC281" i="8"/>
  <c r="AC280" i="8"/>
  <c r="AC279" i="8"/>
  <c r="AC278" i="8"/>
  <c r="AC277" i="8"/>
  <c r="AC276" i="8"/>
  <c r="AC275" i="8"/>
  <c r="AC274" i="8"/>
  <c r="AC273" i="8"/>
  <c r="AC272" i="8"/>
  <c r="AC271" i="8"/>
  <c r="AC270" i="8"/>
  <c r="AC269" i="8"/>
  <c r="AC268" i="8"/>
  <c r="AC267" i="8"/>
  <c r="AC266" i="8"/>
  <c r="AC265" i="8"/>
  <c r="AC264" i="8"/>
  <c r="AC263" i="8"/>
  <c r="AC262" i="8"/>
  <c r="AC261" i="8"/>
  <c r="AC260" i="8"/>
  <c r="AC259" i="8"/>
  <c r="AC258" i="8"/>
  <c r="AC257" i="8"/>
  <c r="AC256" i="8"/>
  <c r="AC255" i="8"/>
  <c r="AC254" i="8"/>
  <c r="AC253" i="8"/>
  <c r="AC252" i="8"/>
  <c r="AC251" i="8"/>
  <c r="AC250" i="8"/>
  <c r="AC249" i="8"/>
  <c r="AC248" i="8"/>
  <c r="R1154" i="8"/>
  <c r="R1090" i="8"/>
  <c r="R1026" i="8"/>
  <c r="R962" i="8"/>
  <c r="R898" i="8"/>
  <c r="AC574" i="8"/>
  <c r="AC558" i="8"/>
  <c r="AC544" i="8"/>
  <c r="W528" i="8"/>
  <c r="R527" i="8"/>
  <c r="W520" i="8"/>
  <c r="R519" i="8"/>
  <c r="W512" i="8"/>
  <c r="R511" i="8"/>
  <c r="W504" i="8"/>
  <c r="W503" i="8"/>
  <c r="W502" i="8"/>
  <c r="W501" i="8"/>
  <c r="W500" i="8"/>
  <c r="W499" i="8"/>
  <c r="W498" i="8"/>
  <c r="W497" i="8"/>
  <c r="W496" i="8"/>
  <c r="W495" i="8"/>
  <c r="W494" i="8"/>
  <c r="W493" i="8"/>
  <c r="W492" i="8"/>
  <c r="W491" i="8"/>
  <c r="W490" i="8"/>
  <c r="W489" i="8"/>
  <c r="W488" i="8"/>
  <c r="W487" i="8"/>
  <c r="W486" i="8"/>
  <c r="W485" i="8"/>
  <c r="W484" i="8"/>
  <c r="W483" i="8"/>
  <c r="W482" i="8"/>
  <c r="W481" i="8"/>
  <c r="W480" i="8"/>
  <c r="W479" i="8"/>
  <c r="W478" i="8"/>
  <c r="W477" i="8"/>
  <c r="W476" i="8"/>
  <c r="W475" i="8"/>
  <c r="W474" i="8"/>
  <c r="W473" i="8"/>
  <c r="W472" i="8"/>
  <c r="W471" i="8"/>
  <c r="W470" i="8"/>
  <c r="W469" i="8"/>
  <c r="W468" i="8"/>
  <c r="W467" i="8"/>
  <c r="W466" i="8"/>
  <c r="W465" i="8"/>
  <c r="W464" i="8"/>
  <c r="W463" i="8"/>
  <c r="W462" i="8"/>
  <c r="W461" i="8"/>
  <c r="W460" i="8"/>
  <c r="W459" i="8"/>
  <c r="W458" i="8"/>
  <c r="W457" i="8"/>
  <c r="W456" i="8"/>
  <c r="W455" i="8"/>
  <c r="W454" i="8"/>
  <c r="W453" i="8"/>
  <c r="W452" i="8"/>
  <c r="W451" i="8"/>
  <c r="W450" i="8"/>
  <c r="W449" i="8"/>
  <c r="W448" i="8"/>
  <c r="W447" i="8"/>
  <c r="W446" i="8"/>
  <c r="W445" i="8"/>
  <c r="W444" i="8"/>
  <c r="W443" i="8"/>
  <c r="W442" i="8"/>
  <c r="W441" i="8"/>
  <c r="W440" i="8"/>
  <c r="W439" i="8"/>
  <c r="W438" i="8"/>
  <c r="W437" i="8"/>
  <c r="W436" i="8"/>
  <c r="W435" i="8"/>
  <c r="W434" i="8"/>
  <c r="W433" i="8"/>
  <c r="W432" i="8"/>
  <c r="W431" i="8"/>
  <c r="W430" i="8"/>
  <c r="W429" i="8"/>
  <c r="W428" i="8"/>
  <c r="W427" i="8"/>
  <c r="W426" i="8"/>
  <c r="W425" i="8"/>
  <c r="W424" i="8"/>
  <c r="W423" i="8"/>
  <c r="W422" i="8"/>
  <c r="W421" i="8"/>
  <c r="W420" i="8"/>
  <c r="W419" i="8"/>
  <c r="W418" i="8"/>
  <c r="W417" i="8"/>
  <c r="W416" i="8"/>
  <c r="W415" i="8"/>
  <c r="W414" i="8"/>
  <c r="W413" i="8"/>
  <c r="W412" i="8"/>
  <c r="W411" i="8"/>
  <c r="W410" i="8"/>
  <c r="W409" i="8"/>
  <c r="W408" i="8"/>
  <c r="W407" i="8"/>
  <c r="W406" i="8"/>
  <c r="W405" i="8"/>
  <c r="W404" i="8"/>
  <c r="W403" i="8"/>
  <c r="W402" i="8"/>
  <c r="W401" i="8"/>
  <c r="W400" i="8"/>
  <c r="W399" i="8"/>
  <c r="W398" i="8"/>
  <c r="W397" i="8"/>
  <c r="W396" i="8"/>
  <c r="W395" i="8"/>
  <c r="W394" i="8"/>
  <c r="W393" i="8"/>
  <c r="W392" i="8"/>
  <c r="W391" i="8"/>
  <c r="W390" i="8"/>
  <c r="W389" i="8"/>
  <c r="W388" i="8"/>
  <c r="W387" i="8"/>
  <c r="W386" i="8"/>
  <c r="W385" i="8"/>
  <c r="W384" i="8"/>
  <c r="W383" i="8"/>
  <c r="W382" i="8"/>
  <c r="W381" i="8"/>
  <c r="W380" i="8"/>
  <c r="W379" i="8"/>
  <c r="W378" i="8"/>
  <c r="W377" i="8"/>
  <c r="W376" i="8"/>
  <c r="W375" i="8"/>
  <c r="W374" i="8"/>
  <c r="W373" i="8"/>
  <c r="W372" i="8"/>
  <c r="W371" i="8"/>
  <c r="W370" i="8"/>
  <c r="W369" i="8"/>
  <c r="W368" i="8"/>
  <c r="W367" i="8"/>
  <c r="W366" i="8"/>
  <c r="W365" i="8"/>
  <c r="W364" i="8"/>
  <c r="W363" i="8"/>
  <c r="W362" i="8"/>
  <c r="W361" i="8"/>
  <c r="W360" i="8"/>
  <c r="W359" i="8"/>
  <c r="W358" i="8"/>
  <c r="W357" i="8"/>
  <c r="W356" i="8"/>
  <c r="W355" i="8"/>
  <c r="W354" i="8"/>
  <c r="W353" i="8"/>
  <c r="W352" i="8"/>
  <c r="W351" i="8"/>
  <c r="W350" i="8"/>
  <c r="W349" i="8"/>
  <c r="W348" i="8"/>
  <c r="W347" i="8"/>
  <c r="W346" i="8"/>
  <c r="W345" i="8"/>
  <c r="W344" i="8"/>
  <c r="W343" i="8"/>
  <c r="W342" i="8"/>
  <c r="W341" i="8"/>
  <c r="W340" i="8"/>
  <c r="W339" i="8"/>
  <c r="W338" i="8"/>
  <c r="W337" i="8"/>
  <c r="W336" i="8"/>
  <c r="W335" i="8"/>
  <c r="W334" i="8"/>
  <c r="W333" i="8"/>
  <c r="W332" i="8"/>
  <c r="W331" i="8"/>
  <c r="W330" i="8"/>
  <c r="W329" i="8"/>
  <c r="W328" i="8"/>
  <c r="W327" i="8"/>
  <c r="W326" i="8"/>
  <c r="W325" i="8"/>
  <c r="W324" i="8"/>
  <c r="W323" i="8"/>
  <c r="W322" i="8"/>
  <c r="W321" i="8"/>
  <c r="W320" i="8"/>
  <c r="W319" i="8"/>
  <c r="W318" i="8"/>
  <c r="W317" i="8"/>
  <c r="W316" i="8"/>
  <c r="W315" i="8"/>
  <c r="W314" i="8"/>
  <c r="W313" i="8"/>
  <c r="W312" i="8"/>
  <c r="W311" i="8"/>
  <c r="W310" i="8"/>
  <c r="W309" i="8"/>
  <c r="W308" i="8"/>
  <c r="W307" i="8"/>
  <c r="W306" i="8"/>
  <c r="W305" i="8"/>
  <c r="W304" i="8"/>
  <c r="W303" i="8"/>
  <c r="W302" i="8"/>
  <c r="W301" i="8"/>
  <c r="W300" i="8"/>
  <c r="W299" i="8"/>
  <c r="W298" i="8"/>
  <c r="W297" i="8"/>
  <c r="W296" i="8"/>
  <c r="W295" i="8"/>
  <c r="W294" i="8"/>
  <c r="W293" i="8"/>
  <c r="W292" i="8"/>
  <c r="W291" i="8"/>
  <c r="W290" i="8"/>
  <c r="W289" i="8"/>
  <c r="W288" i="8"/>
  <c r="W287" i="8"/>
  <c r="W286" i="8"/>
  <c r="W285" i="8"/>
  <c r="W284" i="8"/>
  <c r="W283" i="8"/>
  <c r="W282" i="8"/>
  <c r="W281" i="8"/>
  <c r="W280" i="8"/>
  <c r="W279" i="8"/>
  <c r="W278" i="8"/>
  <c r="W277" i="8"/>
  <c r="W276" i="8"/>
  <c r="W275" i="8"/>
  <c r="W274" i="8"/>
  <c r="W273" i="8"/>
  <c r="W272" i="8"/>
  <c r="W271" i="8"/>
  <c r="W270" i="8"/>
  <c r="W269" i="8"/>
  <c r="W268" i="8"/>
  <c r="W267" i="8"/>
  <c r="W266" i="8"/>
  <c r="W265" i="8"/>
  <c r="W264" i="8"/>
  <c r="W263" i="8"/>
  <c r="W262" i="8"/>
  <c r="W261" i="8"/>
  <c r="W260" i="8"/>
  <c r="W259" i="8"/>
  <c r="W258" i="8"/>
  <c r="W257" i="8"/>
  <c r="W256" i="8"/>
  <c r="W255" i="8"/>
  <c r="W254" i="8"/>
  <c r="W253" i="8"/>
  <c r="W252" i="8"/>
  <c r="W251" i="8"/>
  <c r="W250" i="8"/>
  <c r="W249" i="8"/>
  <c r="T1146" i="8"/>
  <c r="T1082" i="8"/>
  <c r="T1018" i="8"/>
  <c r="T954" i="8"/>
  <c r="T891" i="8"/>
  <c r="AC561" i="8"/>
  <c r="AC553" i="8"/>
  <c r="AC537" i="8"/>
  <c r="AC535" i="8"/>
  <c r="AC533" i="8"/>
  <c r="AC529" i="8"/>
  <c r="T528" i="8"/>
  <c r="AC521" i="8"/>
  <c r="T520" i="8"/>
  <c r="AC513" i="8"/>
  <c r="T512" i="8"/>
  <c r="AC505" i="8"/>
  <c r="R1146" i="8"/>
  <c r="R1082" i="8"/>
  <c r="R1018" i="8"/>
  <c r="R954" i="8"/>
  <c r="R891" i="8"/>
  <c r="T856" i="8"/>
  <c r="AC601" i="8"/>
  <c r="AC597" i="8"/>
  <c r="AC593" i="8"/>
  <c r="AC589" i="8"/>
  <c r="AC585" i="8"/>
  <c r="AC581" i="8"/>
  <c r="AC577" i="8"/>
  <c r="AC564" i="8"/>
  <c r="AC546" i="8"/>
  <c r="W529" i="8"/>
  <c r="R528" i="8"/>
  <c r="W521" i="8"/>
  <c r="R520" i="8"/>
  <c r="W513" i="8"/>
  <c r="R512" i="8"/>
  <c r="W505" i="8"/>
  <c r="T504" i="8"/>
  <c r="T503" i="8"/>
  <c r="T502" i="8"/>
  <c r="T501" i="8"/>
  <c r="T500" i="8"/>
  <c r="T499" i="8"/>
  <c r="T498" i="8"/>
  <c r="T497" i="8"/>
  <c r="T496" i="8"/>
  <c r="T495" i="8"/>
  <c r="T494" i="8"/>
  <c r="T493" i="8"/>
  <c r="T492" i="8"/>
  <c r="T491" i="8"/>
  <c r="T490" i="8"/>
  <c r="T489" i="8"/>
  <c r="T488" i="8"/>
  <c r="T487" i="8"/>
  <c r="T486" i="8"/>
  <c r="T485" i="8"/>
  <c r="T484" i="8"/>
  <c r="T483" i="8"/>
  <c r="T482" i="8"/>
  <c r="T481" i="8"/>
  <c r="T480" i="8"/>
  <c r="T479" i="8"/>
  <c r="T478" i="8"/>
  <c r="T477" i="8"/>
  <c r="T476" i="8"/>
  <c r="T475" i="8"/>
  <c r="T474" i="8"/>
  <c r="T473" i="8"/>
  <c r="T472" i="8"/>
  <c r="T471" i="8"/>
  <c r="T470" i="8"/>
  <c r="T469" i="8"/>
  <c r="T468" i="8"/>
  <c r="T467" i="8"/>
  <c r="T466" i="8"/>
  <c r="T465" i="8"/>
  <c r="T464" i="8"/>
  <c r="T463" i="8"/>
  <c r="T462" i="8"/>
  <c r="T461" i="8"/>
  <c r="T460" i="8"/>
  <c r="T459" i="8"/>
  <c r="T458" i="8"/>
  <c r="T457" i="8"/>
  <c r="T456" i="8"/>
  <c r="T455" i="8"/>
  <c r="T454" i="8"/>
  <c r="T453" i="8"/>
  <c r="T452" i="8"/>
  <c r="T451" i="8"/>
  <c r="T450" i="8"/>
  <c r="T449" i="8"/>
  <c r="T448" i="8"/>
  <c r="T447" i="8"/>
  <c r="T446" i="8"/>
  <c r="T445" i="8"/>
  <c r="T444" i="8"/>
  <c r="T443" i="8"/>
  <c r="T442" i="8"/>
  <c r="T441" i="8"/>
  <c r="T440" i="8"/>
  <c r="T439" i="8"/>
  <c r="T438" i="8"/>
  <c r="T437" i="8"/>
  <c r="T436" i="8"/>
  <c r="T435" i="8"/>
  <c r="T434" i="8"/>
  <c r="T433" i="8"/>
  <c r="T432" i="8"/>
  <c r="T431" i="8"/>
  <c r="T430" i="8"/>
  <c r="T429" i="8"/>
  <c r="T428" i="8"/>
  <c r="T427" i="8"/>
  <c r="T426" i="8"/>
  <c r="T425" i="8"/>
  <c r="T424" i="8"/>
  <c r="T423" i="8"/>
  <c r="T422" i="8"/>
  <c r="T421" i="8"/>
  <c r="T420" i="8"/>
  <c r="T419" i="8"/>
  <c r="T418" i="8"/>
  <c r="T417" i="8"/>
  <c r="T416" i="8"/>
  <c r="T415" i="8"/>
  <c r="T414" i="8"/>
  <c r="T413" i="8"/>
  <c r="T412" i="8"/>
  <c r="T411" i="8"/>
  <c r="T410" i="8"/>
  <c r="T409" i="8"/>
  <c r="T408" i="8"/>
  <c r="T407" i="8"/>
  <c r="T406" i="8"/>
  <c r="T405" i="8"/>
  <c r="T404" i="8"/>
  <c r="T403" i="8"/>
  <c r="T402" i="8"/>
  <c r="T401" i="8"/>
  <c r="T400" i="8"/>
  <c r="T399" i="8"/>
  <c r="T398" i="8"/>
  <c r="T397" i="8"/>
  <c r="T396" i="8"/>
  <c r="T395" i="8"/>
  <c r="T394" i="8"/>
  <c r="T393" i="8"/>
  <c r="T392" i="8"/>
  <c r="T391" i="8"/>
  <c r="T390" i="8"/>
  <c r="T389" i="8"/>
  <c r="T1138" i="8"/>
  <c r="T1074" i="8"/>
  <c r="T1010" i="8"/>
  <c r="T946" i="8"/>
  <c r="R886" i="8"/>
  <c r="W853" i="8"/>
  <c r="AC567" i="8"/>
  <c r="AC555" i="8"/>
  <c r="AC539" i="8"/>
  <c r="AC530" i="8"/>
  <c r="T529" i="8"/>
  <c r="AC522" i="8"/>
  <c r="T521" i="8"/>
  <c r="AC514" i="8"/>
  <c r="T513" i="8"/>
  <c r="AC506" i="8"/>
  <c r="T505" i="8"/>
  <c r="R504" i="8"/>
  <c r="R503" i="8"/>
  <c r="R502" i="8"/>
  <c r="R501" i="8"/>
  <c r="R500" i="8"/>
  <c r="R499" i="8"/>
  <c r="R498" i="8"/>
  <c r="R497" i="8"/>
  <c r="R496" i="8"/>
  <c r="X496" i="8" s="1"/>
  <c r="R495" i="8"/>
  <c r="R494" i="8"/>
  <c r="R493" i="8"/>
  <c r="R492" i="8"/>
  <c r="R491" i="8"/>
  <c r="R490" i="8"/>
  <c r="R489" i="8"/>
  <c r="R488" i="8"/>
  <c r="R487" i="8"/>
  <c r="R486" i="8"/>
  <c r="X486" i="8" s="1"/>
  <c r="R485" i="8"/>
  <c r="R484" i="8"/>
  <c r="R483" i="8"/>
  <c r="R482" i="8"/>
  <c r="R481" i="8"/>
  <c r="R480" i="8"/>
  <c r="R479" i="8"/>
  <c r="R478" i="8"/>
  <c r="R477" i="8"/>
  <c r="R476" i="8"/>
  <c r="R475" i="8"/>
  <c r="R474" i="8"/>
  <c r="R473" i="8"/>
  <c r="R472" i="8"/>
  <c r="R471" i="8"/>
  <c r="R470" i="8"/>
  <c r="R469" i="8"/>
  <c r="R468" i="8"/>
  <c r="R467" i="8"/>
  <c r="R466" i="8"/>
  <c r="R465" i="8"/>
  <c r="R464" i="8"/>
  <c r="R463" i="8"/>
  <c r="R462" i="8"/>
  <c r="R461" i="8"/>
  <c r="R460" i="8"/>
  <c r="R459" i="8"/>
  <c r="R458" i="8"/>
  <c r="R457" i="8"/>
  <c r="R456" i="8"/>
  <c r="R455" i="8"/>
  <c r="R454" i="8"/>
  <c r="R453" i="8"/>
  <c r="R452" i="8"/>
  <c r="R451" i="8"/>
  <c r="R450" i="8"/>
  <c r="R449" i="8"/>
  <c r="R448" i="8"/>
  <c r="R447" i="8"/>
  <c r="R446" i="8"/>
  <c r="R445" i="8"/>
  <c r="R444" i="8"/>
  <c r="R443" i="8"/>
  <c r="R442" i="8"/>
  <c r="R441" i="8"/>
  <c r="R440" i="8"/>
  <c r="R439" i="8"/>
  <c r="R438" i="8"/>
  <c r="R437" i="8"/>
  <c r="R436" i="8"/>
  <c r="R435" i="8"/>
  <c r="R434" i="8"/>
  <c r="R433" i="8"/>
  <c r="R432" i="8"/>
  <c r="R431" i="8"/>
  <c r="R430" i="8"/>
  <c r="R429" i="8"/>
  <c r="R428" i="8"/>
  <c r="R427" i="8"/>
  <c r="R426" i="8"/>
  <c r="R425" i="8"/>
  <c r="R424" i="8"/>
  <c r="R423" i="8"/>
  <c r="R422" i="8"/>
  <c r="R421" i="8"/>
  <c r="X421" i="8" s="1"/>
  <c r="R420" i="8"/>
  <c r="R419" i="8"/>
  <c r="R418" i="8"/>
  <c r="R417" i="8"/>
  <c r="R416" i="8"/>
  <c r="R415" i="8"/>
  <c r="R414" i="8"/>
  <c r="R413" i="8"/>
  <c r="R412" i="8"/>
  <c r="R411" i="8"/>
  <c r="R410" i="8"/>
  <c r="R409" i="8"/>
  <c r="R408" i="8"/>
  <c r="R407" i="8"/>
  <c r="R406" i="8"/>
  <c r="R405" i="8"/>
  <c r="R404" i="8"/>
  <c r="R403" i="8"/>
  <c r="R402" i="8"/>
  <c r="R401" i="8"/>
  <c r="R400" i="8"/>
  <c r="R399" i="8"/>
  <c r="R398" i="8"/>
  <c r="X398" i="8" s="1"/>
  <c r="R397" i="8"/>
  <c r="R396" i="8"/>
  <c r="R395" i="8"/>
  <c r="R394" i="8"/>
  <c r="R393" i="8"/>
  <c r="R392" i="8"/>
  <c r="R391" i="8"/>
  <c r="R390" i="8"/>
  <c r="R389" i="8"/>
  <c r="R388" i="8"/>
  <c r="R387" i="8"/>
  <c r="R386" i="8"/>
  <c r="R385" i="8"/>
  <c r="R384" i="8"/>
  <c r="R383" i="8"/>
  <c r="R382" i="8"/>
  <c r="R381" i="8"/>
  <c r="R380" i="8"/>
  <c r="R379" i="8"/>
  <c r="R378" i="8"/>
  <c r="R377" i="8"/>
  <c r="R376" i="8"/>
  <c r="R375" i="8"/>
  <c r="R374" i="8"/>
  <c r="R373" i="8"/>
  <c r="X373" i="8" s="1"/>
  <c r="R372" i="8"/>
  <c r="R371" i="8"/>
  <c r="R370" i="8"/>
  <c r="R369" i="8"/>
  <c r="R368" i="8"/>
  <c r="R367" i="8"/>
  <c r="R366" i="8"/>
  <c r="R365" i="8"/>
  <c r="R364" i="8"/>
  <c r="R363" i="8"/>
  <c r="R362" i="8"/>
  <c r="R361" i="8"/>
  <c r="R360" i="8"/>
  <c r="R359" i="8"/>
  <c r="R358" i="8"/>
  <c r="R357" i="8"/>
  <c r="R356" i="8"/>
  <c r="R355" i="8"/>
  <c r="R354" i="8"/>
  <c r="R353" i="8"/>
  <c r="R352" i="8"/>
  <c r="R351" i="8"/>
  <c r="R350" i="8"/>
  <c r="R349" i="8"/>
  <c r="R348" i="8"/>
  <c r="R347" i="8"/>
  <c r="R346" i="8"/>
  <c r="R345" i="8"/>
  <c r="R344" i="8"/>
  <c r="R343" i="8"/>
  <c r="R342" i="8"/>
  <c r="R341" i="8"/>
  <c r="R340" i="8"/>
  <c r="R339" i="8"/>
  <c r="R338" i="8"/>
  <c r="R337" i="8"/>
  <c r="R336" i="8"/>
  <c r="R335" i="8"/>
  <c r="R334" i="8"/>
  <c r="R333" i="8"/>
  <c r="R332" i="8"/>
  <c r="R331" i="8"/>
  <c r="R330" i="8"/>
  <c r="R329" i="8"/>
  <c r="R328" i="8"/>
  <c r="R327" i="8"/>
  <c r="R326" i="8"/>
  <c r="R325" i="8"/>
  <c r="X325" i="8" s="1"/>
  <c r="R324" i="8"/>
  <c r="R323" i="8"/>
  <c r="R322" i="8"/>
  <c r="R321" i="8"/>
  <c r="R320" i="8"/>
  <c r="T1130" i="8"/>
  <c r="T1066" i="8"/>
  <c r="T1002" i="8"/>
  <c r="T938" i="8"/>
  <c r="AC880" i="8"/>
  <c r="AC573" i="8"/>
  <c r="AC541" i="8"/>
  <c r="AC531" i="8"/>
  <c r="T530" i="8"/>
  <c r="AC523" i="8"/>
  <c r="T522" i="8"/>
  <c r="AC515" i="8"/>
  <c r="T514" i="8"/>
  <c r="AC507" i="8"/>
  <c r="T506" i="8"/>
  <c r="R529" i="8"/>
  <c r="T385" i="8"/>
  <c r="T377" i="8"/>
  <c r="T369" i="8"/>
  <c r="T361" i="8"/>
  <c r="T353" i="8"/>
  <c r="T336" i="8"/>
  <c r="T320" i="8"/>
  <c r="R316" i="8"/>
  <c r="R312" i="8"/>
  <c r="R308" i="8"/>
  <c r="R304" i="8"/>
  <c r="R300" i="8"/>
  <c r="R296" i="8"/>
  <c r="T283" i="8"/>
  <c r="R280" i="8"/>
  <c r="R271" i="8"/>
  <c r="R263" i="8"/>
  <c r="R255" i="8"/>
  <c r="R140" i="8"/>
  <c r="T139" i="8"/>
  <c r="W137" i="8"/>
  <c r="AC136" i="8"/>
  <c r="R124" i="8"/>
  <c r="T123" i="8"/>
  <c r="W121" i="8"/>
  <c r="AC120" i="8"/>
  <c r="R108" i="8"/>
  <c r="T107" i="8"/>
  <c r="W105" i="8"/>
  <c r="AC104" i="8"/>
  <c r="R92" i="8"/>
  <c r="T91" i="8"/>
  <c r="W89" i="8"/>
  <c r="AC88" i="8"/>
  <c r="R76" i="8"/>
  <c r="T75" i="8"/>
  <c r="W73" i="8"/>
  <c r="AC72" i="8"/>
  <c r="R60" i="8"/>
  <c r="T59" i="8"/>
  <c r="W57" i="8"/>
  <c r="AC56" i="8"/>
  <c r="R44" i="8"/>
  <c r="T43" i="8"/>
  <c r="W41" i="8"/>
  <c r="AC40" i="8"/>
  <c r="R28" i="8"/>
  <c r="T27" i="8"/>
  <c r="W25" i="8"/>
  <c r="AC24" i="8"/>
  <c r="R12" i="8"/>
  <c r="T11" i="8"/>
  <c r="W9" i="8"/>
  <c r="AC8" i="8"/>
  <c r="AC61" i="8"/>
  <c r="AC29" i="8"/>
  <c r="R309" i="8"/>
  <c r="T238" i="8"/>
  <c r="T226" i="8"/>
  <c r="T215" i="8"/>
  <c r="T204" i="8"/>
  <c r="T193" i="8"/>
  <c r="T183" i="8"/>
  <c r="T172" i="8"/>
  <c r="T162" i="8"/>
  <c r="T150" i="8"/>
  <c r="W77" i="8"/>
  <c r="AC12" i="8"/>
  <c r="T45" i="8"/>
  <c r="R14" i="8"/>
  <c r="R1138" i="8"/>
  <c r="U1138" i="8" s="1"/>
  <c r="T341" i="8"/>
  <c r="T325" i="8"/>
  <c r="T286" i="8"/>
  <c r="R283" i="8"/>
  <c r="T268" i="8"/>
  <c r="T260" i="8"/>
  <c r="T252" i="8"/>
  <c r="R139" i="8"/>
  <c r="T138" i="8"/>
  <c r="W136" i="8"/>
  <c r="AC135" i="8"/>
  <c r="R123" i="8"/>
  <c r="T122" i="8"/>
  <c r="W120" i="8"/>
  <c r="AC119" i="8"/>
  <c r="R107" i="8"/>
  <c r="T106" i="8"/>
  <c r="W104" i="8"/>
  <c r="AC103" i="8"/>
  <c r="R91" i="8"/>
  <c r="T90" i="8"/>
  <c r="W88" i="8"/>
  <c r="AC87" i="8"/>
  <c r="R75" i="8"/>
  <c r="T74" i="8"/>
  <c r="W72" i="8"/>
  <c r="AC71" i="8"/>
  <c r="R59" i="8"/>
  <c r="T58" i="8"/>
  <c r="W56" i="8"/>
  <c r="AC55" i="8"/>
  <c r="R43" i="8"/>
  <c r="T42" i="8"/>
  <c r="W40" i="8"/>
  <c r="AC39" i="8"/>
  <c r="R27" i="8"/>
  <c r="T26" i="8"/>
  <c r="W24" i="8"/>
  <c r="AC23" i="8"/>
  <c r="R11" i="8"/>
  <c r="T10" i="8"/>
  <c r="W8" i="8"/>
  <c r="AC7" i="8"/>
  <c r="T309" i="8"/>
  <c r="T64" i="8"/>
  <c r="AC45" i="8"/>
  <c r="T240" i="8"/>
  <c r="T231" i="8"/>
  <c r="T223" i="8"/>
  <c r="T213" i="8"/>
  <c r="T203" i="8"/>
  <c r="T194" i="8"/>
  <c r="T184" i="8"/>
  <c r="T175" i="8"/>
  <c r="T166" i="8"/>
  <c r="T155" i="8"/>
  <c r="T146" i="8"/>
  <c r="T111" i="8"/>
  <c r="AC92" i="8"/>
  <c r="R46" i="8"/>
  <c r="AC10" i="8"/>
  <c r="R1074" i="8"/>
  <c r="T384" i="8"/>
  <c r="T376" i="8"/>
  <c r="T368" i="8"/>
  <c r="T360" i="8"/>
  <c r="T352" i="8"/>
  <c r="T346" i="8"/>
  <c r="T330" i="8"/>
  <c r="T289" i="8"/>
  <c r="R286" i="8"/>
  <c r="R268" i="8"/>
  <c r="R260" i="8"/>
  <c r="R252" i="8"/>
  <c r="R138" i="8"/>
  <c r="T137" i="8"/>
  <c r="W135" i="8"/>
  <c r="AC134" i="8"/>
  <c r="R122" i="8"/>
  <c r="T121" i="8"/>
  <c r="W119" i="8"/>
  <c r="AC118" i="8"/>
  <c r="R106" i="8"/>
  <c r="T105" i="8"/>
  <c r="W103" i="8"/>
  <c r="AC102" i="8"/>
  <c r="R90" i="8"/>
  <c r="T89" i="8"/>
  <c r="W87" i="8"/>
  <c r="AC86" i="8"/>
  <c r="R74" i="8"/>
  <c r="T73" i="8"/>
  <c r="W71" i="8"/>
  <c r="AC70" i="8"/>
  <c r="R58" i="8"/>
  <c r="T57" i="8"/>
  <c r="W55" i="8"/>
  <c r="AC54" i="8"/>
  <c r="R42" i="8"/>
  <c r="T41" i="8"/>
  <c r="W39" i="8"/>
  <c r="AC38" i="8"/>
  <c r="R26" i="8"/>
  <c r="T25" i="8"/>
  <c r="W23" i="8"/>
  <c r="AC22" i="8"/>
  <c r="R10" i="8"/>
  <c r="T9" i="8"/>
  <c r="W7" i="8"/>
  <c r="AC6" i="8"/>
  <c r="T269" i="8"/>
  <c r="T253" i="8"/>
  <c r="R113" i="8"/>
  <c r="T16" i="8"/>
  <c r="R305" i="8"/>
  <c r="T235" i="8"/>
  <c r="T224" i="8"/>
  <c r="T212" i="8"/>
  <c r="T199" i="8"/>
  <c r="T189" i="8"/>
  <c r="T179" i="8"/>
  <c r="T169" i="8"/>
  <c r="T157" i="8"/>
  <c r="T147" i="8"/>
  <c r="R128" i="8"/>
  <c r="W109" i="8"/>
  <c r="R1010" i="8"/>
  <c r="T335" i="8"/>
  <c r="T319" i="8"/>
  <c r="T315" i="8"/>
  <c r="T311" i="8"/>
  <c r="T307" i="8"/>
  <c r="T303" i="8"/>
  <c r="T299" i="8"/>
  <c r="T292" i="8"/>
  <c r="R289" i="8"/>
  <c r="T276" i="8"/>
  <c r="T273" i="8"/>
  <c r="T265" i="8"/>
  <c r="T257" i="8"/>
  <c r="T249" i="8"/>
  <c r="R137" i="8"/>
  <c r="T136" i="8"/>
  <c r="W134" i="8"/>
  <c r="AC133" i="8"/>
  <c r="R121" i="8"/>
  <c r="T120" i="8"/>
  <c r="W118" i="8"/>
  <c r="AC117" i="8"/>
  <c r="R105" i="8"/>
  <c r="T104" i="8"/>
  <c r="W102" i="8"/>
  <c r="AC101" i="8"/>
  <c r="R89" i="8"/>
  <c r="T88" i="8"/>
  <c r="W86" i="8"/>
  <c r="AC85" i="8"/>
  <c r="R73" i="8"/>
  <c r="T72" i="8"/>
  <c r="W70" i="8"/>
  <c r="AC69" i="8"/>
  <c r="R57" i="8"/>
  <c r="T56" i="8"/>
  <c r="W54" i="8"/>
  <c r="AC53" i="8"/>
  <c r="R41" i="8"/>
  <c r="T40" i="8"/>
  <c r="W38" i="8"/>
  <c r="AC37" i="8"/>
  <c r="R25" i="8"/>
  <c r="T24" i="8"/>
  <c r="W22" i="8"/>
  <c r="AC21" i="8"/>
  <c r="R9" i="8"/>
  <c r="T8" i="8"/>
  <c r="W6" i="8"/>
  <c r="AC5" i="8"/>
  <c r="T327" i="8"/>
  <c r="T301" i="8"/>
  <c r="T112" i="8"/>
  <c r="T96" i="8"/>
  <c r="R65" i="8"/>
  <c r="R49" i="8"/>
  <c r="R33" i="8"/>
  <c r="R317" i="8"/>
  <c r="T247" i="8"/>
  <c r="T233" i="8"/>
  <c r="T221" i="8"/>
  <c r="T207" i="8"/>
  <c r="T191" i="8"/>
  <c r="T176" i="8"/>
  <c r="T161" i="8"/>
  <c r="T148" i="8"/>
  <c r="AC124" i="8"/>
  <c r="W93" i="8"/>
  <c r="AC76" i="8"/>
  <c r="R64" i="8"/>
  <c r="W43" i="8"/>
  <c r="AC26" i="8"/>
  <c r="R946" i="8"/>
  <c r="W506" i="8"/>
  <c r="T383" i="8"/>
  <c r="T375" i="8"/>
  <c r="T367" i="8"/>
  <c r="T359" i="8"/>
  <c r="T351" i="8"/>
  <c r="T340" i="8"/>
  <c r="T324" i="8"/>
  <c r="R319" i="8"/>
  <c r="R315" i="8"/>
  <c r="R311" i="8"/>
  <c r="U311" i="8" s="1"/>
  <c r="R307" i="8"/>
  <c r="U307" i="8" s="1"/>
  <c r="R303" i="8"/>
  <c r="U303" i="8" s="1"/>
  <c r="R299" i="8"/>
  <c r="T295" i="8"/>
  <c r="R292" i="8"/>
  <c r="T279" i="8"/>
  <c r="R276" i="8"/>
  <c r="R273" i="8"/>
  <c r="R265" i="8"/>
  <c r="R257" i="8"/>
  <c r="R249" i="8"/>
  <c r="R136" i="8"/>
  <c r="U136" i="8" s="1"/>
  <c r="T135" i="8"/>
  <c r="W133" i="8"/>
  <c r="AC132" i="8"/>
  <c r="R120" i="8"/>
  <c r="T119" i="8"/>
  <c r="W117" i="8"/>
  <c r="AC116" i="8"/>
  <c r="R104" i="8"/>
  <c r="U104" i="8" s="1"/>
  <c r="T103" i="8"/>
  <c r="W101" i="8"/>
  <c r="AC100" i="8"/>
  <c r="R88" i="8"/>
  <c r="U88" i="8" s="1"/>
  <c r="T87" i="8"/>
  <c r="W85" i="8"/>
  <c r="AC84" i="8"/>
  <c r="R72" i="8"/>
  <c r="U72" i="8" s="1"/>
  <c r="T71" i="8"/>
  <c r="W69" i="8"/>
  <c r="AC68" i="8"/>
  <c r="R56" i="8"/>
  <c r="T55" i="8"/>
  <c r="W53" i="8"/>
  <c r="AC52" i="8"/>
  <c r="R40" i="8"/>
  <c r="X40" i="8" s="1"/>
  <c r="T39" i="8"/>
  <c r="W37" i="8"/>
  <c r="AC36" i="8"/>
  <c r="R24" i="8"/>
  <c r="U24" i="8" s="1"/>
  <c r="T23" i="8"/>
  <c r="W21" i="8"/>
  <c r="AC20" i="8"/>
  <c r="R8" i="8"/>
  <c r="U8" i="8" s="1"/>
  <c r="T7" i="8"/>
  <c r="W5" i="8"/>
  <c r="T305" i="8"/>
  <c r="T128" i="8"/>
  <c r="AC109" i="8"/>
  <c r="AC93" i="8"/>
  <c r="W78" i="8"/>
  <c r="W14" i="8"/>
  <c r="T243" i="8"/>
  <c r="T230" i="8"/>
  <c r="T220" i="8"/>
  <c r="T208" i="8"/>
  <c r="T197" i="8"/>
  <c r="T187" i="8"/>
  <c r="T178" i="8"/>
  <c r="T167" i="8"/>
  <c r="T156" i="8"/>
  <c r="T145" i="8"/>
  <c r="W125" i="8"/>
  <c r="T79" i="8"/>
  <c r="AC60" i="8"/>
  <c r="R48" i="8"/>
  <c r="AC28" i="8"/>
  <c r="R30" i="8"/>
  <c r="AC885" i="8"/>
  <c r="R505" i="8"/>
  <c r="T345" i="8"/>
  <c r="T329" i="8"/>
  <c r="R295" i="8"/>
  <c r="T282" i="8"/>
  <c r="R279" i="8"/>
  <c r="T270" i="8"/>
  <c r="T262" i="8"/>
  <c r="T254" i="8"/>
  <c r="R135" i="8"/>
  <c r="T134" i="8"/>
  <c r="W132" i="8"/>
  <c r="AC131" i="8"/>
  <c r="R119" i="8"/>
  <c r="T118" i="8"/>
  <c r="W116" i="8"/>
  <c r="AC115" i="8"/>
  <c r="R103" i="8"/>
  <c r="T102" i="8"/>
  <c r="W100" i="8"/>
  <c r="AC99" i="8"/>
  <c r="R87" i="8"/>
  <c r="T86" i="8"/>
  <c r="W84" i="8"/>
  <c r="AC83" i="8"/>
  <c r="R71" i="8"/>
  <c r="T70" i="8"/>
  <c r="W68" i="8"/>
  <c r="AC67" i="8"/>
  <c r="R55" i="8"/>
  <c r="T54" i="8"/>
  <c r="W52" i="8"/>
  <c r="AC51" i="8"/>
  <c r="R39" i="8"/>
  <c r="T38" i="8"/>
  <c r="W36" i="8"/>
  <c r="AC35" i="8"/>
  <c r="R23" i="8"/>
  <c r="T22" i="8"/>
  <c r="W20" i="8"/>
  <c r="AC19" i="8"/>
  <c r="R7" i="8"/>
  <c r="X7" i="8" s="1"/>
  <c r="T6" i="8"/>
  <c r="T284" i="8"/>
  <c r="AC141" i="8"/>
  <c r="R17" i="8"/>
  <c r="T287" i="8"/>
  <c r="T248" i="8"/>
  <c r="T232" i="8"/>
  <c r="T217" i="8"/>
  <c r="T202" i="8"/>
  <c r="T188" i="8"/>
  <c r="T173" i="8"/>
  <c r="T158" i="8"/>
  <c r="T127" i="8"/>
  <c r="R112" i="8"/>
  <c r="R32" i="8"/>
  <c r="R62" i="8"/>
  <c r="T29" i="8"/>
  <c r="T13" i="8"/>
  <c r="AC548" i="8"/>
  <c r="W522" i="8"/>
  <c r="T382" i="8"/>
  <c r="T374" i="8"/>
  <c r="T366" i="8"/>
  <c r="T358" i="8"/>
  <c r="T350" i="8"/>
  <c r="T334" i="8"/>
  <c r="T285" i="8"/>
  <c r="R282" i="8"/>
  <c r="R270" i="8"/>
  <c r="U270" i="8" s="1"/>
  <c r="R262" i="8"/>
  <c r="R254" i="8"/>
  <c r="R134" i="8"/>
  <c r="T133" i="8"/>
  <c r="W131" i="8"/>
  <c r="AC130" i="8"/>
  <c r="R118" i="8"/>
  <c r="T117" i="8"/>
  <c r="W115" i="8"/>
  <c r="AC114" i="8"/>
  <c r="R102" i="8"/>
  <c r="T101" i="8"/>
  <c r="W99" i="8"/>
  <c r="AC98" i="8"/>
  <c r="R86" i="8"/>
  <c r="T85" i="8"/>
  <c r="W83" i="8"/>
  <c r="AC82" i="8"/>
  <c r="R70" i="8"/>
  <c r="T69" i="8"/>
  <c r="W67" i="8"/>
  <c r="AC66" i="8"/>
  <c r="R54" i="8"/>
  <c r="T53" i="8"/>
  <c r="W51" i="8"/>
  <c r="AC50" i="8"/>
  <c r="R38" i="8"/>
  <c r="T37" i="8"/>
  <c r="W35" i="8"/>
  <c r="AC34" i="8"/>
  <c r="R22" i="8"/>
  <c r="T21" i="8"/>
  <c r="W19" i="8"/>
  <c r="AC18" i="8"/>
  <c r="R6" i="8"/>
  <c r="T5" i="8"/>
  <c r="T343" i="8"/>
  <c r="T313" i="8"/>
  <c r="T261" i="8"/>
  <c r="R129" i="8"/>
  <c r="W110" i="8"/>
  <c r="W94" i="8"/>
  <c r="AC77" i="8"/>
  <c r="T241" i="8"/>
  <c r="T228" i="8"/>
  <c r="T216" i="8"/>
  <c r="T205" i="8"/>
  <c r="T195" i="8"/>
  <c r="T185" i="8"/>
  <c r="T174" i="8"/>
  <c r="T165" i="8"/>
  <c r="T153" i="8"/>
  <c r="W141" i="8"/>
  <c r="AC108" i="8"/>
  <c r="R96" i="8"/>
  <c r="T47" i="8"/>
  <c r="T15" i="8"/>
  <c r="R521" i="8"/>
  <c r="T339" i="8"/>
  <c r="T323" i="8"/>
  <c r="T318" i="8"/>
  <c r="T314" i="8"/>
  <c r="T310" i="8"/>
  <c r="T306" i="8"/>
  <c r="T302" i="8"/>
  <c r="T298" i="8"/>
  <c r="T288" i="8"/>
  <c r="R285" i="8"/>
  <c r="T267" i="8"/>
  <c r="T259" i="8"/>
  <c r="T251" i="8"/>
  <c r="R133" i="8"/>
  <c r="X133" i="8" s="1"/>
  <c r="T132" i="8"/>
  <c r="W130" i="8"/>
  <c r="AC129" i="8"/>
  <c r="R117" i="8"/>
  <c r="T116" i="8"/>
  <c r="W114" i="8"/>
  <c r="AC113" i="8"/>
  <c r="R101" i="8"/>
  <c r="T100" i="8"/>
  <c r="W98" i="8"/>
  <c r="AC97" i="8"/>
  <c r="R85" i="8"/>
  <c r="T84" i="8"/>
  <c r="W82" i="8"/>
  <c r="AC81" i="8"/>
  <c r="R69" i="8"/>
  <c r="X69" i="8" s="1"/>
  <c r="T68" i="8"/>
  <c r="W66" i="8"/>
  <c r="AC65" i="8"/>
  <c r="R53" i="8"/>
  <c r="T52" i="8"/>
  <c r="W50" i="8"/>
  <c r="AC49" i="8"/>
  <c r="R37" i="8"/>
  <c r="T36" i="8"/>
  <c r="W34" i="8"/>
  <c r="AC33" i="8"/>
  <c r="R21" i="8"/>
  <c r="T20" i="8"/>
  <c r="W18" i="8"/>
  <c r="AC17" i="8"/>
  <c r="R5" i="8"/>
  <c r="T317" i="8"/>
  <c r="R81" i="8"/>
  <c r="T48" i="8"/>
  <c r="T387" i="8"/>
  <c r="T363" i="8"/>
  <c r="T332" i="8"/>
  <c r="R301" i="8"/>
  <c r="R284" i="8"/>
  <c r="R253" i="8"/>
  <c r="T242" i="8"/>
  <c r="T234" i="8"/>
  <c r="T225" i="8"/>
  <c r="T218" i="8"/>
  <c r="T209" i="8"/>
  <c r="T200" i="8"/>
  <c r="T190" i="8"/>
  <c r="T181" i="8"/>
  <c r="T171" i="8"/>
  <c r="T164" i="8"/>
  <c r="T154" i="8"/>
  <c r="T144" i="8"/>
  <c r="T95" i="8"/>
  <c r="T63" i="8"/>
  <c r="AC44" i="8"/>
  <c r="R16" i="8"/>
  <c r="T381" i="8"/>
  <c r="T373" i="8"/>
  <c r="T365" i="8"/>
  <c r="T357" i="8"/>
  <c r="T344" i="8"/>
  <c r="T328" i="8"/>
  <c r="R318" i="8"/>
  <c r="R314" i="8"/>
  <c r="R310" i="8"/>
  <c r="R306" i="8"/>
  <c r="R302" i="8"/>
  <c r="R298" i="8"/>
  <c r="T291" i="8"/>
  <c r="R288" i="8"/>
  <c r="T275" i="8"/>
  <c r="R267" i="8"/>
  <c r="R259" i="8"/>
  <c r="R251" i="8"/>
  <c r="R132" i="8"/>
  <c r="T131" i="8"/>
  <c r="W129" i="8"/>
  <c r="AC128" i="8"/>
  <c r="R116" i="8"/>
  <c r="T115" i="8"/>
  <c r="W113" i="8"/>
  <c r="AC112" i="8"/>
  <c r="R100" i="8"/>
  <c r="T99" i="8"/>
  <c r="W97" i="8"/>
  <c r="AC96" i="8"/>
  <c r="R84" i="8"/>
  <c r="T83" i="8"/>
  <c r="W81" i="8"/>
  <c r="AC80" i="8"/>
  <c r="R68" i="8"/>
  <c r="T67" i="8"/>
  <c r="W65" i="8"/>
  <c r="AC64" i="8"/>
  <c r="R52" i="8"/>
  <c r="T51" i="8"/>
  <c r="W49" i="8"/>
  <c r="AC48" i="8"/>
  <c r="R36" i="8"/>
  <c r="T35" i="8"/>
  <c r="W33" i="8"/>
  <c r="AC32" i="8"/>
  <c r="R20" i="8"/>
  <c r="T19" i="8"/>
  <c r="W17" i="8"/>
  <c r="AC16" i="8"/>
  <c r="R281" i="8"/>
  <c r="AC125" i="8"/>
  <c r="T80" i="8"/>
  <c r="W30" i="8"/>
  <c r="T244" i="8"/>
  <c r="T210" i="8"/>
  <c r="T180" i="8"/>
  <c r="T151" i="8"/>
  <c r="W61" i="8"/>
  <c r="T31" i="8"/>
  <c r="W59" i="8"/>
  <c r="T349" i="8"/>
  <c r="T333" i="8"/>
  <c r="T294" i="8"/>
  <c r="R291" i="8"/>
  <c r="X291" i="8" s="1"/>
  <c r="T278" i="8"/>
  <c r="R275" i="8"/>
  <c r="T272" i="8"/>
  <c r="T264" i="8"/>
  <c r="T256" i="8"/>
  <c r="AC247" i="8"/>
  <c r="AC246" i="8"/>
  <c r="AC245" i="8"/>
  <c r="AC244" i="8"/>
  <c r="AC243" i="8"/>
  <c r="AC242" i="8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C220" i="8"/>
  <c r="AC219" i="8"/>
  <c r="AC218" i="8"/>
  <c r="AC217" i="8"/>
  <c r="AC216" i="8"/>
  <c r="AC215" i="8"/>
  <c r="AC214" i="8"/>
  <c r="AC213" i="8"/>
  <c r="AC212" i="8"/>
  <c r="AC211" i="8"/>
  <c r="AC210" i="8"/>
  <c r="AC209" i="8"/>
  <c r="AC208" i="8"/>
  <c r="AC207" i="8"/>
  <c r="AC206" i="8"/>
  <c r="AC205" i="8"/>
  <c r="AC204" i="8"/>
  <c r="AC203" i="8"/>
  <c r="AC202" i="8"/>
  <c r="AC201" i="8"/>
  <c r="AC200" i="8"/>
  <c r="AC199" i="8"/>
  <c r="AC198" i="8"/>
  <c r="AC197" i="8"/>
  <c r="AC196" i="8"/>
  <c r="AC195" i="8"/>
  <c r="AC194" i="8"/>
  <c r="AC193" i="8"/>
  <c r="AC192" i="8"/>
  <c r="AC191" i="8"/>
  <c r="AC190" i="8"/>
  <c r="AC189" i="8"/>
  <c r="AC188" i="8"/>
  <c r="AC187" i="8"/>
  <c r="AC186" i="8"/>
  <c r="AC185" i="8"/>
  <c r="AC184" i="8"/>
  <c r="AC183" i="8"/>
  <c r="AC182" i="8"/>
  <c r="AC181" i="8"/>
  <c r="AC180" i="8"/>
  <c r="AC179" i="8"/>
  <c r="AC178" i="8"/>
  <c r="AC177" i="8"/>
  <c r="AC176" i="8"/>
  <c r="AC175" i="8"/>
  <c r="AC174" i="8"/>
  <c r="AC173" i="8"/>
  <c r="AC172" i="8"/>
  <c r="AC171" i="8"/>
  <c r="AC170" i="8"/>
  <c r="AC169" i="8"/>
  <c r="AC168" i="8"/>
  <c r="AC167" i="8"/>
  <c r="AC166" i="8"/>
  <c r="AC165" i="8"/>
  <c r="AC164" i="8"/>
  <c r="AC163" i="8"/>
  <c r="AC162" i="8"/>
  <c r="AC161" i="8"/>
  <c r="AC160" i="8"/>
  <c r="AC159" i="8"/>
  <c r="AC158" i="8"/>
  <c r="AC157" i="8"/>
  <c r="AC156" i="8"/>
  <c r="AC155" i="8"/>
  <c r="AC154" i="8"/>
  <c r="AC153" i="8"/>
  <c r="AC152" i="8"/>
  <c r="AC151" i="8"/>
  <c r="AC150" i="8"/>
  <c r="AC149" i="8"/>
  <c r="AC148" i="8"/>
  <c r="AC147" i="8"/>
  <c r="AC146" i="8"/>
  <c r="AC145" i="8"/>
  <c r="AC144" i="8"/>
  <c r="AC143" i="8"/>
  <c r="R131" i="8"/>
  <c r="X131" i="8" s="1"/>
  <c r="T130" i="8"/>
  <c r="W128" i="8"/>
  <c r="AC127" i="8"/>
  <c r="R115" i="8"/>
  <c r="T114" i="8"/>
  <c r="W112" i="8"/>
  <c r="AC111" i="8"/>
  <c r="R99" i="8"/>
  <c r="T98" i="8"/>
  <c r="W96" i="8"/>
  <c r="AC95" i="8"/>
  <c r="R83" i="8"/>
  <c r="T82" i="8"/>
  <c r="W80" i="8"/>
  <c r="AC79" i="8"/>
  <c r="R67" i="8"/>
  <c r="T66" i="8"/>
  <c r="W64" i="8"/>
  <c r="AC63" i="8"/>
  <c r="R51" i="8"/>
  <c r="T50" i="8"/>
  <c r="W48" i="8"/>
  <c r="AC47" i="8"/>
  <c r="R35" i="8"/>
  <c r="T34" i="8"/>
  <c r="W32" i="8"/>
  <c r="AC31" i="8"/>
  <c r="R19" i="8"/>
  <c r="T18" i="8"/>
  <c r="W16" i="8"/>
  <c r="AC15" i="8"/>
  <c r="T297" i="8"/>
  <c r="W126" i="8"/>
  <c r="R97" i="8"/>
  <c r="W62" i="8"/>
  <c r="AC13" i="8"/>
  <c r="T371" i="8"/>
  <c r="T355" i="8"/>
  <c r="R297" i="8"/>
  <c r="R269" i="8"/>
  <c r="T246" i="8"/>
  <c r="T236" i="8"/>
  <c r="T227" i="8"/>
  <c r="T219" i="8"/>
  <c r="T211" i="8"/>
  <c r="T201" i="8"/>
  <c r="T192" i="8"/>
  <c r="T182" i="8"/>
  <c r="T170" i="8"/>
  <c r="T159" i="8"/>
  <c r="T149" i="8"/>
  <c r="AC140" i="8"/>
  <c r="W45" i="8"/>
  <c r="W29" i="8"/>
  <c r="W13" i="8"/>
  <c r="W11" i="8"/>
  <c r="T388" i="8"/>
  <c r="T380" i="8"/>
  <c r="T372" i="8"/>
  <c r="T364" i="8"/>
  <c r="T356" i="8"/>
  <c r="T338" i="8"/>
  <c r="T322" i="8"/>
  <c r="R294" i="8"/>
  <c r="T281" i="8"/>
  <c r="R278" i="8"/>
  <c r="U278" i="8" s="1"/>
  <c r="R272" i="8"/>
  <c r="R264" i="8"/>
  <c r="R256" i="8"/>
  <c r="W248" i="8"/>
  <c r="W247" i="8"/>
  <c r="W246" i="8"/>
  <c r="W245" i="8"/>
  <c r="W244" i="8"/>
  <c r="W243" i="8"/>
  <c r="W242" i="8"/>
  <c r="W241" i="8"/>
  <c r="W240" i="8"/>
  <c r="W239" i="8"/>
  <c r="W238" i="8"/>
  <c r="W237" i="8"/>
  <c r="W236" i="8"/>
  <c r="W235" i="8"/>
  <c r="W234" i="8"/>
  <c r="W233" i="8"/>
  <c r="W232" i="8"/>
  <c r="W231" i="8"/>
  <c r="W230" i="8"/>
  <c r="W229" i="8"/>
  <c r="W228" i="8"/>
  <c r="W227" i="8"/>
  <c r="W226" i="8"/>
  <c r="W225" i="8"/>
  <c r="W224" i="8"/>
  <c r="W223" i="8"/>
  <c r="W222" i="8"/>
  <c r="W221" i="8"/>
  <c r="W220" i="8"/>
  <c r="W219" i="8"/>
  <c r="W218" i="8"/>
  <c r="W217" i="8"/>
  <c r="W216" i="8"/>
  <c r="W215" i="8"/>
  <c r="W214" i="8"/>
  <c r="W213" i="8"/>
  <c r="W212" i="8"/>
  <c r="W211" i="8"/>
  <c r="W210" i="8"/>
  <c r="W209" i="8"/>
  <c r="W208" i="8"/>
  <c r="W207" i="8"/>
  <c r="W206" i="8"/>
  <c r="W205" i="8"/>
  <c r="W204" i="8"/>
  <c r="W203" i="8"/>
  <c r="W202" i="8"/>
  <c r="W201" i="8"/>
  <c r="W200" i="8"/>
  <c r="W199" i="8"/>
  <c r="W198" i="8"/>
  <c r="W197" i="8"/>
  <c r="W196" i="8"/>
  <c r="W195" i="8"/>
  <c r="W194" i="8"/>
  <c r="W193" i="8"/>
  <c r="W192" i="8"/>
  <c r="W191" i="8"/>
  <c r="W190" i="8"/>
  <c r="W189" i="8"/>
  <c r="W188" i="8"/>
  <c r="W187" i="8"/>
  <c r="W186" i="8"/>
  <c r="W185" i="8"/>
  <c r="W184" i="8"/>
  <c r="W183" i="8"/>
  <c r="W182" i="8"/>
  <c r="W181" i="8"/>
  <c r="W180" i="8"/>
  <c r="W179" i="8"/>
  <c r="W178" i="8"/>
  <c r="W177" i="8"/>
  <c r="W176" i="8"/>
  <c r="W175" i="8"/>
  <c r="W174" i="8"/>
  <c r="W173" i="8"/>
  <c r="W172" i="8"/>
  <c r="W171" i="8"/>
  <c r="W170" i="8"/>
  <c r="W169" i="8"/>
  <c r="W168" i="8"/>
  <c r="W167" i="8"/>
  <c r="W166" i="8"/>
  <c r="W165" i="8"/>
  <c r="W164" i="8"/>
  <c r="W163" i="8"/>
  <c r="W162" i="8"/>
  <c r="W161" i="8"/>
  <c r="W160" i="8"/>
  <c r="W159" i="8"/>
  <c r="W158" i="8"/>
  <c r="W157" i="8"/>
  <c r="W156" i="8"/>
  <c r="W155" i="8"/>
  <c r="W154" i="8"/>
  <c r="W153" i="8"/>
  <c r="W152" i="8"/>
  <c r="W151" i="8"/>
  <c r="W150" i="8"/>
  <c r="W149" i="8"/>
  <c r="W148" i="8"/>
  <c r="W147" i="8"/>
  <c r="W146" i="8"/>
  <c r="W145" i="8"/>
  <c r="W144" i="8"/>
  <c r="W143" i="8"/>
  <c r="AC142" i="8"/>
  <c r="R130" i="8"/>
  <c r="U130" i="8" s="1"/>
  <c r="T129" i="8"/>
  <c r="W127" i="8"/>
  <c r="AC126" i="8"/>
  <c r="R114" i="8"/>
  <c r="U114" i="8" s="1"/>
  <c r="T113" i="8"/>
  <c r="W111" i="8"/>
  <c r="AC110" i="8"/>
  <c r="R98" i="8"/>
  <c r="U98" i="8" s="1"/>
  <c r="T97" i="8"/>
  <c r="W95" i="8"/>
  <c r="AC94" i="8"/>
  <c r="R82" i="8"/>
  <c r="T81" i="8"/>
  <c r="W79" i="8"/>
  <c r="AC78" i="8"/>
  <c r="R66" i="8"/>
  <c r="U66" i="8" s="1"/>
  <c r="T65" i="8"/>
  <c r="W63" i="8"/>
  <c r="AC62" i="8"/>
  <c r="R50" i="8"/>
  <c r="U50" i="8" s="1"/>
  <c r="T49" i="8"/>
  <c r="W47" i="8"/>
  <c r="AC46" i="8"/>
  <c r="R34" i="8"/>
  <c r="U34" i="8" s="1"/>
  <c r="T33" i="8"/>
  <c r="W31" i="8"/>
  <c r="AC30" i="8"/>
  <c r="R18" i="8"/>
  <c r="U18" i="8" s="1"/>
  <c r="T17" i="8"/>
  <c r="W15" i="8"/>
  <c r="AC14" i="8"/>
  <c r="W142" i="8"/>
  <c r="W46" i="8"/>
  <c r="T379" i="8"/>
  <c r="T348" i="8"/>
  <c r="R313" i="8"/>
  <c r="U313" i="8" s="1"/>
  <c r="R261" i="8"/>
  <c r="U261" i="8" s="1"/>
  <c r="T245" i="8"/>
  <c r="T237" i="8"/>
  <c r="T229" i="8"/>
  <c r="T222" i="8"/>
  <c r="T214" i="8"/>
  <c r="T206" i="8"/>
  <c r="T196" i="8"/>
  <c r="T186" i="8"/>
  <c r="T177" i="8"/>
  <c r="T168" i="8"/>
  <c r="T160" i="8"/>
  <c r="T152" i="8"/>
  <c r="T143" i="8"/>
  <c r="R80" i="8"/>
  <c r="W514" i="8"/>
  <c r="T337" i="8"/>
  <c r="T321" i="8"/>
  <c r="T290" i="8"/>
  <c r="R287" i="8"/>
  <c r="T274" i="8"/>
  <c r="T266" i="8"/>
  <c r="T258" i="8"/>
  <c r="T250" i="8"/>
  <c r="R248" i="8"/>
  <c r="R247" i="8"/>
  <c r="R246" i="8"/>
  <c r="R245" i="8"/>
  <c r="X245" i="8" s="1"/>
  <c r="R244" i="8"/>
  <c r="R243" i="8"/>
  <c r="R242" i="8"/>
  <c r="R241" i="8"/>
  <c r="R240" i="8"/>
  <c r="R239" i="8"/>
  <c r="R238" i="8"/>
  <c r="X238" i="8" s="1"/>
  <c r="R237" i="8"/>
  <c r="R236" i="8"/>
  <c r="R235" i="8"/>
  <c r="R234" i="8"/>
  <c r="R233" i="8"/>
  <c r="R232" i="8"/>
  <c r="R231" i="8"/>
  <c r="R230" i="8"/>
  <c r="R229" i="8"/>
  <c r="R228" i="8"/>
  <c r="R227" i="8"/>
  <c r="R226" i="8"/>
  <c r="R225" i="8"/>
  <c r="R224" i="8"/>
  <c r="R223" i="8"/>
  <c r="R222" i="8"/>
  <c r="R221" i="8"/>
  <c r="R220" i="8"/>
  <c r="U220" i="8" s="1"/>
  <c r="R219" i="8"/>
  <c r="R218" i="8"/>
  <c r="R217" i="8"/>
  <c r="R216" i="8"/>
  <c r="R215" i="8"/>
  <c r="R214" i="8"/>
  <c r="R213" i="8"/>
  <c r="R212" i="8"/>
  <c r="R211" i="8"/>
  <c r="R210" i="8"/>
  <c r="R209" i="8"/>
  <c r="U209" i="8" s="1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U194" i="8" s="1"/>
  <c r="R193" i="8"/>
  <c r="R192" i="8"/>
  <c r="R191" i="8"/>
  <c r="R190" i="8"/>
  <c r="R189" i="8"/>
  <c r="R188" i="8"/>
  <c r="R187" i="8"/>
  <c r="R186" i="8"/>
  <c r="R185" i="8"/>
  <c r="R184" i="8"/>
  <c r="R183" i="8"/>
  <c r="R182" i="8"/>
  <c r="U182" i="8" s="1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U167" i="8" s="1"/>
  <c r="R166" i="8"/>
  <c r="R165" i="8"/>
  <c r="X165" i="8" s="1"/>
  <c r="R164" i="8"/>
  <c r="R163" i="8"/>
  <c r="R162" i="8"/>
  <c r="R161" i="8"/>
  <c r="X161" i="8" s="1"/>
  <c r="R160" i="8"/>
  <c r="R159" i="8"/>
  <c r="R158" i="8"/>
  <c r="R157" i="8"/>
  <c r="R156" i="8"/>
  <c r="R155" i="8"/>
  <c r="R154" i="8"/>
  <c r="R153" i="8"/>
  <c r="R152" i="8"/>
  <c r="R151" i="8"/>
  <c r="R150" i="8"/>
  <c r="R149" i="8"/>
  <c r="X149" i="8" s="1"/>
  <c r="R148" i="8"/>
  <c r="R147" i="8"/>
  <c r="R146" i="8"/>
  <c r="R145" i="8"/>
  <c r="R144" i="8"/>
  <c r="R143" i="8"/>
  <c r="T142" i="8"/>
  <c r="W140" i="8"/>
  <c r="AC139" i="8"/>
  <c r="R127" i="8"/>
  <c r="T126" i="8"/>
  <c r="W124" i="8"/>
  <c r="AC123" i="8"/>
  <c r="R111" i="8"/>
  <c r="T110" i="8"/>
  <c r="W108" i="8"/>
  <c r="AC107" i="8"/>
  <c r="R95" i="8"/>
  <c r="T94" i="8"/>
  <c r="W92" i="8"/>
  <c r="AC91" i="8"/>
  <c r="R79" i="8"/>
  <c r="T78" i="8"/>
  <c r="W76" i="8"/>
  <c r="AC75" i="8"/>
  <c r="R63" i="8"/>
  <c r="T62" i="8"/>
  <c r="W60" i="8"/>
  <c r="AC59" i="8"/>
  <c r="R47" i="8"/>
  <c r="T46" i="8"/>
  <c r="W44" i="8"/>
  <c r="AC43" i="8"/>
  <c r="R31" i="8"/>
  <c r="T30" i="8"/>
  <c r="W28" i="8"/>
  <c r="AC27" i="8"/>
  <c r="R15" i="8"/>
  <c r="T14" i="8"/>
  <c r="W12" i="8"/>
  <c r="AC11" i="8"/>
  <c r="AC570" i="8"/>
  <c r="R513" i="8"/>
  <c r="T386" i="8"/>
  <c r="T378" i="8"/>
  <c r="T370" i="8"/>
  <c r="T362" i="8"/>
  <c r="T354" i="8"/>
  <c r="T342" i="8"/>
  <c r="T326" i="8"/>
  <c r="T293" i="8"/>
  <c r="R290" i="8"/>
  <c r="T277" i="8"/>
  <c r="R274" i="8"/>
  <c r="R266" i="8"/>
  <c r="R258" i="8"/>
  <c r="R250" i="8"/>
  <c r="R142" i="8"/>
  <c r="T141" i="8"/>
  <c r="W139" i="8"/>
  <c r="AC138" i="8"/>
  <c r="R126" i="8"/>
  <c r="T125" i="8"/>
  <c r="W123" i="8"/>
  <c r="AC122" i="8"/>
  <c r="R110" i="8"/>
  <c r="T109" i="8"/>
  <c r="W107" i="8"/>
  <c r="AC106" i="8"/>
  <c r="R94" i="8"/>
  <c r="T93" i="8"/>
  <c r="W91" i="8"/>
  <c r="AC90" i="8"/>
  <c r="R78" i="8"/>
  <c r="T77" i="8"/>
  <c r="W75" i="8"/>
  <c r="AC74" i="8"/>
  <c r="T61" i="8"/>
  <c r="AC58" i="8"/>
  <c r="AC42" i="8"/>
  <c r="W27" i="8"/>
  <c r="W530" i="8"/>
  <c r="T347" i="8"/>
  <c r="T331" i="8"/>
  <c r="T316" i="8"/>
  <c r="T312" i="8"/>
  <c r="T308" i="8"/>
  <c r="T304" i="8"/>
  <c r="T300" i="8"/>
  <c r="T296" i="8"/>
  <c r="R293" i="8"/>
  <c r="T280" i="8"/>
  <c r="R277" i="8"/>
  <c r="T271" i="8"/>
  <c r="T263" i="8"/>
  <c r="T255" i="8"/>
  <c r="R141" i="8"/>
  <c r="T140" i="8"/>
  <c r="W138" i="8"/>
  <c r="AC137" i="8"/>
  <c r="R125" i="8"/>
  <c r="T124" i="8"/>
  <c r="W122" i="8"/>
  <c r="AC121" i="8"/>
  <c r="R109" i="8"/>
  <c r="T108" i="8"/>
  <c r="W106" i="8"/>
  <c r="AC105" i="8"/>
  <c r="R93" i="8"/>
  <c r="T92" i="8"/>
  <c r="W90" i="8"/>
  <c r="AC89" i="8"/>
  <c r="R77" i="8"/>
  <c r="T76" i="8"/>
  <c r="W74" i="8"/>
  <c r="AC73" i="8"/>
  <c r="R61" i="8"/>
  <c r="T60" i="8"/>
  <c r="W58" i="8"/>
  <c r="AC57" i="8"/>
  <c r="R45" i="8"/>
  <c r="T44" i="8"/>
  <c r="W42" i="8"/>
  <c r="AC41" i="8"/>
  <c r="R29" i="8"/>
  <c r="T28" i="8"/>
  <c r="W26" i="8"/>
  <c r="AC25" i="8"/>
  <c r="R13" i="8"/>
  <c r="T12" i="8"/>
  <c r="W10" i="8"/>
  <c r="AC9" i="8"/>
  <c r="T32" i="8"/>
  <c r="T239" i="8"/>
  <c r="T198" i="8"/>
  <c r="T163" i="8"/>
  <c r="R4" i="8"/>
  <c r="AT2260" i="8"/>
  <c r="AT2276" i="8"/>
  <c r="AT2292" i="8"/>
  <c r="AT2308" i="8"/>
  <c r="AT2324" i="8"/>
  <c r="AT2340" i="8"/>
  <c r="AT2377" i="8"/>
  <c r="AT2393" i="8"/>
  <c r="AT2441" i="8"/>
  <c r="AT2457" i="8"/>
  <c r="AT2473" i="8"/>
  <c r="AT117" i="8"/>
  <c r="AT118" i="8"/>
  <c r="AT75" i="8"/>
  <c r="AT143" i="8"/>
  <c r="AT159" i="8"/>
  <c r="AT175" i="8"/>
  <c r="AT191" i="8"/>
  <c r="AT207" i="8"/>
  <c r="AT223" i="8"/>
  <c r="AT239" i="8"/>
  <c r="AT137" i="8"/>
  <c r="AT116" i="8"/>
  <c r="AT545" i="8"/>
  <c r="AT535" i="8"/>
  <c r="AT280" i="8"/>
  <c r="AT296" i="8"/>
  <c r="AT312" i="8"/>
  <c r="AT557" i="8"/>
  <c r="AT765" i="8"/>
  <c r="AT781" i="8"/>
  <c r="AT797" i="8"/>
  <c r="AT813" i="8"/>
  <c r="AT829" i="8"/>
  <c r="AT845" i="8"/>
  <c r="AT606" i="8"/>
  <c r="AT910" i="8"/>
  <c r="AT926" i="8"/>
  <c r="AT942" i="8"/>
  <c r="AT958" i="8"/>
  <c r="AT974" i="8"/>
  <c r="AT990" i="8"/>
  <c r="AT1006" i="8"/>
  <c r="AT1022" i="8"/>
  <c r="AT1038" i="8"/>
  <c r="AT1054" i="8"/>
  <c r="AT1070" i="8"/>
  <c r="AT1086" i="8"/>
  <c r="AT1102" i="8"/>
  <c r="AT1118" i="8"/>
  <c r="AT1134" i="8"/>
  <c r="AT1150" i="8"/>
  <c r="AT1462" i="8"/>
  <c r="AT1168" i="8"/>
  <c r="AT1184" i="8"/>
  <c r="AT1200" i="8"/>
  <c r="AT1216" i="8"/>
  <c r="AT1232" i="8"/>
  <c r="AT1248" i="8"/>
  <c r="AT1264" i="8"/>
  <c r="AT1280" i="8"/>
  <c r="AT1296" i="8"/>
  <c r="AT1312" i="8"/>
  <c r="AT1328" i="8"/>
  <c r="AT1344" i="8"/>
  <c r="AT1360" i="8"/>
  <c r="AT1376" i="8"/>
  <c r="AT1392" i="8"/>
  <c r="AT1408" i="8"/>
  <c r="AT1424" i="8"/>
  <c r="AT1440" i="8"/>
  <c r="AT1456" i="8"/>
  <c r="AT1761" i="8"/>
  <c r="AT1486" i="8"/>
  <c r="AT53" i="8"/>
  <c r="AT40" i="8"/>
  <c r="AT132" i="8"/>
  <c r="AT196" i="8"/>
  <c r="AT977" i="8"/>
  <c r="AT993" i="8"/>
  <c r="AT1009" i="8"/>
  <c r="AT1025" i="8"/>
  <c r="AT1041" i="8"/>
  <c r="AT1057" i="8"/>
  <c r="AT1073" i="8"/>
  <c r="AT1089" i="8"/>
  <c r="AT1105" i="8"/>
  <c r="AT1121" i="8"/>
  <c r="AT1137" i="8"/>
  <c r="AT1153" i="8"/>
  <c r="AT1488" i="8"/>
  <c r="AT58" i="8"/>
  <c r="AT51" i="8"/>
  <c r="AT34" i="8"/>
  <c r="AT551" i="8"/>
  <c r="AT1473" i="8"/>
  <c r="AT115" i="8"/>
  <c r="AT91" i="8"/>
  <c r="AT105" i="8"/>
  <c r="AT180" i="8"/>
  <c r="AT228" i="8"/>
  <c r="AT507" i="8"/>
  <c r="AT69" i="8"/>
  <c r="AT54" i="8"/>
  <c r="AT269" i="8"/>
  <c r="AT27" i="8"/>
  <c r="AT268" i="8"/>
  <c r="AT515" i="8"/>
  <c r="AT546" i="8"/>
  <c r="AT7" i="8"/>
  <c r="AT136" i="8"/>
  <c r="AT130" i="8"/>
  <c r="AT67" i="8"/>
  <c r="AT563" i="8"/>
  <c r="AT531" i="8"/>
  <c r="AT612" i="8"/>
  <c r="AT644" i="8"/>
  <c r="AT676" i="8"/>
  <c r="AT708" i="8"/>
  <c r="AT740" i="8"/>
  <c r="AT772" i="8"/>
  <c r="AT804" i="8"/>
  <c r="AT836" i="8"/>
  <c r="AT1174" i="8"/>
  <c r="AT1190" i="8"/>
  <c r="AT1206" i="8"/>
  <c r="AT1475" i="8"/>
  <c r="AT259" i="8"/>
  <c r="AT134" i="8"/>
  <c r="AT112" i="8"/>
  <c r="AT164" i="8"/>
  <c r="AT107" i="8"/>
  <c r="AT128" i="8"/>
  <c r="AT508" i="8"/>
  <c r="AT74" i="8"/>
  <c r="AT568" i="8"/>
  <c r="AT580" i="8"/>
  <c r="AT596" i="8"/>
  <c r="AT628" i="8"/>
  <c r="AT660" i="8"/>
  <c r="AT692" i="8"/>
  <c r="AT724" i="8"/>
  <c r="AT756" i="8"/>
  <c r="AT788" i="8"/>
  <c r="AT820" i="8"/>
  <c r="AT73" i="8"/>
  <c r="AT244" i="8"/>
  <c r="AT577" i="8"/>
  <c r="AT103" i="8"/>
  <c r="AT233" i="8"/>
  <c r="AT97" i="8"/>
  <c r="AT120" i="8"/>
  <c r="AT262" i="8"/>
  <c r="AT133" i="8"/>
  <c r="AV4" i="8"/>
  <c r="AS4" i="8"/>
  <c r="AT4" i="8" s="1"/>
  <c r="AT93" i="8"/>
  <c r="AT148" i="8"/>
  <c r="AT212" i="8"/>
  <c r="AT86" i="8"/>
  <c r="AT22" i="8"/>
  <c r="AT43" i="8"/>
  <c r="AT111" i="8"/>
  <c r="AT153" i="8"/>
  <c r="AT169" i="8"/>
  <c r="AT185" i="8"/>
  <c r="AT201" i="8"/>
  <c r="AT217" i="8"/>
  <c r="AT64" i="8"/>
  <c r="AT517" i="8"/>
  <c r="AT598" i="8"/>
  <c r="AT5" i="8"/>
  <c r="AT1471" i="8"/>
  <c r="AT1479" i="8"/>
  <c r="AT248" i="8"/>
  <c r="AT514" i="8"/>
  <c r="AT101" i="8"/>
  <c r="AT76" i="8"/>
  <c r="AT100" i="8"/>
  <c r="AT522" i="8"/>
  <c r="AT538" i="8"/>
  <c r="AT39" i="8"/>
  <c r="AT106" i="8"/>
  <c r="AT47" i="8"/>
  <c r="AT157" i="8"/>
  <c r="AT173" i="8"/>
  <c r="AT189" i="8"/>
  <c r="AT205" i="8"/>
  <c r="AT221" i="8"/>
  <c r="AT237" i="8"/>
  <c r="AT33" i="8"/>
  <c r="AT99" i="8"/>
  <c r="AT20" i="8"/>
  <c r="AT530" i="8"/>
  <c r="AT529" i="8"/>
  <c r="AT278" i="8"/>
  <c r="AT294" i="8"/>
  <c r="AT310" i="8"/>
  <c r="AT326" i="8"/>
  <c r="AT342" i="8"/>
  <c r="AT358" i="8"/>
  <c r="AT374" i="8"/>
  <c r="AT390" i="8"/>
  <c r="AT406" i="8"/>
  <c r="AT422" i="8"/>
  <c r="AT438" i="8"/>
  <c r="AT454" i="8"/>
  <c r="AT470" i="8"/>
  <c r="AT486" i="8"/>
  <c r="AT502" i="8"/>
  <c r="AT586" i="8"/>
  <c r="AT618" i="8"/>
  <c r="AT634" i="8"/>
  <c r="AT650" i="8"/>
  <c r="AT666" i="8"/>
  <c r="AT682" i="8"/>
  <c r="AT698" i="8"/>
  <c r="AT714" i="8"/>
  <c r="AT730" i="8"/>
  <c r="AT746" i="8"/>
  <c r="AT762" i="8"/>
  <c r="AT778" i="8"/>
  <c r="AT794" i="8"/>
  <c r="AT810" i="8"/>
  <c r="AT826" i="8"/>
  <c r="AT842" i="8"/>
  <c r="AT328" i="8"/>
  <c r="AT344" i="8"/>
  <c r="AT360" i="8"/>
  <c r="AT376" i="8"/>
  <c r="AT392" i="8"/>
  <c r="AT408" i="8"/>
  <c r="AT424" i="8"/>
  <c r="AT440" i="8"/>
  <c r="AT456" i="8"/>
  <c r="AT472" i="8"/>
  <c r="AT488" i="8"/>
  <c r="AT504" i="8"/>
  <c r="AT554" i="8"/>
  <c r="AT588" i="8"/>
  <c r="AT604" i="8"/>
  <c r="AT860" i="8"/>
  <c r="AT876" i="8"/>
  <c r="AT892" i="8"/>
  <c r="AT908" i="8"/>
  <c r="AT924" i="8"/>
  <c r="AT940" i="8"/>
  <c r="AT956" i="8"/>
  <c r="AT972" i="8"/>
  <c r="AT988" i="8"/>
  <c r="AT1004" i="8"/>
  <c r="AT1020" i="8"/>
  <c r="AT1036" i="8"/>
  <c r="AT1052" i="8"/>
  <c r="AT1068" i="8"/>
  <c r="AT1084" i="8"/>
  <c r="AT1100" i="8"/>
  <c r="AT1116" i="8"/>
  <c r="AT1132" i="8"/>
  <c r="AT1148" i="8"/>
  <c r="AT1483" i="8"/>
  <c r="AT1909" i="8"/>
  <c r="AT1771" i="8"/>
  <c r="AT1787" i="8"/>
  <c r="AT1803" i="8"/>
  <c r="AT1819" i="8"/>
  <c r="AT1835" i="8"/>
  <c r="AT1851" i="8"/>
  <c r="AT1867" i="8"/>
  <c r="AT1883" i="8"/>
  <c r="AT1914" i="8"/>
  <c r="AT1932" i="8"/>
  <c r="AT1948" i="8"/>
  <c r="AT1964" i="8"/>
  <c r="AT1980" i="8"/>
  <c r="AT1996" i="8"/>
  <c r="AT2012" i="8"/>
  <c r="AT2028" i="8"/>
  <c r="AT2044" i="8"/>
  <c r="AT2060" i="8"/>
  <c r="AT2076" i="8"/>
  <c r="AT2092" i="8"/>
  <c r="AT2108" i="8"/>
  <c r="AT2124" i="8"/>
  <c r="AT2140" i="8"/>
  <c r="AT2156" i="8"/>
  <c r="AT2172" i="8"/>
  <c r="AT2188" i="8"/>
  <c r="AT2365" i="8"/>
  <c r="AT2229" i="8"/>
  <c r="AT2261" i="8"/>
  <c r="AT2277" i="8"/>
  <c r="AT2293" i="8"/>
  <c r="AT2309" i="8"/>
  <c r="AT2325" i="8"/>
  <c r="AT2341" i="8"/>
  <c r="AT2531" i="8"/>
  <c r="AT2563" i="8"/>
  <c r="AT2579" i="8"/>
  <c r="AT2611" i="8"/>
  <c r="AT2627" i="8"/>
  <c r="AT2643" i="8"/>
  <c r="AT2659" i="8"/>
  <c r="AT2934" i="8"/>
  <c r="AT2976" i="8"/>
  <c r="AT3060" i="8"/>
  <c r="AT3268" i="8"/>
  <c r="AT3448" i="8"/>
  <c r="AT3410" i="8"/>
  <c r="AT3440" i="8"/>
  <c r="AT3531" i="8"/>
  <c r="AT2214" i="8"/>
  <c r="AT2230" i="8"/>
  <c r="AT2246" i="8"/>
  <c r="AT2262" i="8"/>
  <c r="AT2278" i="8"/>
  <c r="AT2294" i="8"/>
  <c r="AT2310" i="8"/>
  <c r="AT2326" i="8"/>
  <c r="AT2342" i="8"/>
  <c r="AT2517" i="8"/>
  <c r="AT2532" i="8"/>
  <c r="AT2548" i="8"/>
  <c r="AT2580" i="8"/>
  <c r="AT2596" i="8"/>
  <c r="AT2612" i="8"/>
  <c r="AT2628" i="8"/>
  <c r="AT2644" i="8"/>
  <c r="AT2790" i="8"/>
  <c r="AT2928" i="8"/>
  <c r="AT2954" i="8"/>
  <c r="AT2875" i="8"/>
  <c r="AT2891" i="8"/>
  <c r="AT2907" i="8"/>
  <c r="AT2923" i="8"/>
  <c r="AT2942" i="8"/>
  <c r="AT2977" i="8"/>
  <c r="AT3214" i="8"/>
  <c r="AT3226" i="8"/>
  <c r="AT3287" i="8"/>
  <c r="AT3250" i="8"/>
  <c r="AT3276" i="8"/>
  <c r="AT3507" i="8"/>
  <c r="AT3577" i="8"/>
  <c r="AT3593" i="8"/>
  <c r="AT1485" i="8"/>
  <c r="AT1773" i="8"/>
  <c r="AT1789" i="8"/>
  <c r="AT1805" i="8"/>
  <c r="AT1821" i="8"/>
  <c r="AT1837" i="8"/>
  <c r="AT1853" i="8"/>
  <c r="AT1869" i="8"/>
  <c r="AT1885" i="8"/>
  <c r="AT2174" i="8"/>
  <c r="AT2190" i="8"/>
  <c r="AT2199" i="8"/>
  <c r="AT2215" i="8"/>
  <c r="AT2231" i="8"/>
  <c r="AT2247" i="8"/>
  <c r="AT2263" i="8"/>
  <c r="AT2279" i="8"/>
  <c r="AT2295" i="8"/>
  <c r="AT2311" i="8"/>
  <c r="AT2327" i="8"/>
  <c r="AT2343" i="8"/>
  <c r="AT2533" i="8"/>
  <c r="AT2549" i="8"/>
  <c r="AT2565" i="8"/>
  <c r="AT2581" i="8"/>
  <c r="AT2597" i="8"/>
  <c r="AT2613" i="8"/>
  <c r="AT2629" i="8"/>
  <c r="AT2645" i="8"/>
  <c r="AT2661" i="8"/>
  <c r="AT2743" i="8"/>
  <c r="AT2759" i="8"/>
  <c r="AT2775" i="8"/>
  <c r="AT2791" i="8"/>
  <c r="AT3058" i="8"/>
  <c r="AT2956" i="8"/>
  <c r="AT2860" i="8"/>
  <c r="AT2876" i="8"/>
  <c r="AT2892" i="8"/>
  <c r="AT2908" i="8"/>
  <c r="AT2924" i="8"/>
  <c r="AT2978" i="8"/>
  <c r="AT3042" i="8"/>
  <c r="AT3218" i="8"/>
  <c r="AT3295" i="8"/>
  <c r="AT3284" i="8"/>
  <c r="AT3423" i="8"/>
  <c r="AT3470" i="8"/>
  <c r="AT3426" i="8"/>
  <c r="AT3535" i="8"/>
  <c r="AT3478" i="8"/>
  <c r="AT3494" i="8"/>
  <c r="AT3526" i="8"/>
  <c r="AT2353" i="8"/>
  <c r="AT2200" i="8"/>
  <c r="AT2216" i="8"/>
  <c r="AT2248" i="8"/>
  <c r="AT2264" i="8"/>
  <c r="AT2280" i="8"/>
  <c r="AT2296" i="8"/>
  <c r="AT2312" i="8"/>
  <c r="AT2328" i="8"/>
  <c r="AT2344" i="8"/>
  <c r="AT2534" i="8"/>
  <c r="AT2550" i="8"/>
  <c r="AT2582" i="8"/>
  <c r="AT2598" i="8"/>
  <c r="AT2614" i="8"/>
  <c r="AT2630" i="8"/>
  <c r="AT2646" i="8"/>
  <c r="AT2944" i="8"/>
  <c r="AT2929" i="8"/>
  <c r="AT2979" i="8"/>
  <c r="AT2995" i="8"/>
  <c r="AT3011" i="8"/>
  <c r="AT3027" i="8"/>
  <c r="AT3043" i="8"/>
  <c r="AT3189" i="8"/>
  <c r="AT3195" i="8"/>
  <c r="AT3266" i="8"/>
  <c r="AT3206" i="8"/>
  <c r="AT3292" i="8"/>
  <c r="AT3454" i="8"/>
  <c r="AT3462" i="8"/>
  <c r="AT3528" i="8"/>
  <c r="AT11" i="8"/>
  <c r="AT28" i="8"/>
  <c r="AT79" i="8"/>
  <c r="AT147" i="8"/>
  <c r="AT163" i="8"/>
  <c r="AT179" i="8"/>
  <c r="AT195" i="8"/>
  <c r="AT211" i="8"/>
  <c r="AT227" i="8"/>
  <c r="AT243" i="8"/>
  <c r="AT32" i="8"/>
  <c r="AT265" i="8"/>
  <c r="AT131" i="8"/>
  <c r="AT52" i="8"/>
  <c r="AT252" i="8"/>
  <c r="AT553" i="8"/>
  <c r="AT544" i="8"/>
  <c r="AT284" i="8"/>
  <c r="AT300" i="8"/>
  <c r="AT316" i="8"/>
  <c r="AT332" i="8"/>
  <c r="AT348" i="8"/>
  <c r="AT364" i="8"/>
  <c r="AT380" i="8"/>
  <c r="AT396" i="8"/>
  <c r="AT412" i="8"/>
  <c r="AT428" i="8"/>
  <c r="AT444" i="8"/>
  <c r="AT460" i="8"/>
  <c r="AT476" i="8"/>
  <c r="AT492" i="8"/>
  <c r="AT549" i="8"/>
  <c r="AT576" i="8"/>
  <c r="AT592" i="8"/>
  <c r="AT608" i="8"/>
  <c r="AT624" i="8"/>
  <c r="AT640" i="8"/>
  <c r="AT656" i="8"/>
  <c r="AT672" i="8"/>
  <c r="AT688" i="8"/>
  <c r="AT704" i="8"/>
  <c r="AT720" i="8"/>
  <c r="AT736" i="8"/>
  <c r="AT752" i="8"/>
  <c r="AT768" i="8"/>
  <c r="AT784" i="8"/>
  <c r="AT800" i="8"/>
  <c r="AT816" i="8"/>
  <c r="AT832" i="8"/>
  <c r="AT848" i="8"/>
  <c r="AT864" i="8"/>
  <c r="AT880" i="8"/>
  <c r="AT896" i="8"/>
  <c r="AT912" i="8"/>
  <c r="AT928" i="8"/>
  <c r="AT944" i="8"/>
  <c r="AT960" i="8"/>
  <c r="AT976" i="8"/>
  <c r="AT992" i="8"/>
  <c r="AT1008" i="8"/>
  <c r="AT1024" i="8"/>
  <c r="AT1040" i="8"/>
  <c r="AT1056" i="8"/>
  <c r="AT1072" i="8"/>
  <c r="AT1088" i="8"/>
  <c r="AT1104" i="8"/>
  <c r="AT1120" i="8"/>
  <c r="AT1136" i="8"/>
  <c r="AT1152" i="8"/>
  <c r="AT1170" i="8"/>
  <c r="AT1186" i="8"/>
  <c r="AT1202" i="8"/>
  <c r="AT1218" i="8"/>
  <c r="AT1234" i="8"/>
  <c r="AT1250" i="8"/>
  <c r="AT1266" i="8"/>
  <c r="AT1282" i="8"/>
  <c r="AT1298" i="8"/>
  <c r="AT1314" i="8"/>
  <c r="AT1330" i="8"/>
  <c r="AT1346" i="8"/>
  <c r="AT1362" i="8"/>
  <c r="AT1378" i="8"/>
  <c r="AT1394" i="8"/>
  <c r="AT1410" i="8"/>
  <c r="AT1426" i="8"/>
  <c r="AT1442" i="8"/>
  <c r="AT1458" i="8"/>
  <c r="AT1487" i="8"/>
  <c r="AT1775" i="8"/>
  <c r="AT1791" i="8"/>
  <c r="AT1807" i="8"/>
  <c r="AT1823" i="8"/>
  <c r="AT1839" i="8"/>
  <c r="AT1855" i="8"/>
  <c r="AT1871" i="8"/>
  <c r="AT1887" i="8"/>
  <c r="AT1936" i="8"/>
  <c r="AT1952" i="8"/>
  <c r="AT1968" i="8"/>
  <c r="AT1984" i="8"/>
  <c r="AT2000" i="8"/>
  <c r="AT2016" i="8"/>
  <c r="AT2032" i="8"/>
  <c r="AT2048" i="8"/>
  <c r="AT2064" i="8"/>
  <c r="AT2080" i="8"/>
  <c r="AT2096" i="8"/>
  <c r="AT2112" i="8"/>
  <c r="AT2128" i="8"/>
  <c r="AT2144" i="8"/>
  <c r="AT2160" i="8"/>
  <c r="AT2176" i="8"/>
  <c r="AT2192" i="8"/>
  <c r="AT2201" i="8"/>
  <c r="AT2217" i="8"/>
  <c r="AT2249" i="8"/>
  <c r="AT2265" i="8"/>
  <c r="AT2281" i="8"/>
  <c r="AT2297" i="8"/>
  <c r="AT2313" i="8"/>
  <c r="AT2329" i="8"/>
  <c r="AT2345" i="8"/>
  <c r="AT2519" i="8"/>
  <c r="AT2535" i="8"/>
  <c r="AT2551" i="8"/>
  <c r="AT2583" i="8"/>
  <c r="AT2599" i="8"/>
  <c r="AT2615" i="8"/>
  <c r="AT2631" i="8"/>
  <c r="AT2647" i="8"/>
  <c r="AT2953" i="8"/>
  <c r="AT2697" i="8"/>
  <c r="AT2713" i="8"/>
  <c r="AT2729" i="8"/>
  <c r="AT2745" i="8"/>
  <c r="AT2761" i="8"/>
  <c r="AT2777" i="8"/>
  <c r="AT2793" i="8"/>
  <c r="AT3253" i="8"/>
  <c r="AT3064" i="8"/>
  <c r="AT3080" i="8"/>
  <c r="AT3096" i="8"/>
  <c r="AT3112" i="8"/>
  <c r="AT3128" i="8"/>
  <c r="AT3144" i="8"/>
  <c r="AT3160" i="8"/>
  <c r="AT3176" i="8"/>
  <c r="AT3243" i="8"/>
  <c r="AT3192" i="8"/>
  <c r="AT3300" i="8"/>
  <c r="AT3443" i="8"/>
  <c r="AT3334" i="8"/>
  <c r="AT3350" i="8"/>
  <c r="AT3366" i="8"/>
  <c r="AT3382" i="8"/>
  <c r="AT3398" i="8"/>
  <c r="AT3414" i="8"/>
  <c r="AT3509" i="8"/>
  <c r="AT3480" i="8"/>
  <c r="AT3496" i="8"/>
  <c r="AT3514" i="8"/>
  <c r="AT3530" i="8"/>
  <c r="AT3696" i="8"/>
  <c r="AT2202" i="8"/>
  <c r="AT2218" i="8"/>
  <c r="AT2234" i="8"/>
  <c r="AT2250" i="8"/>
  <c r="AT2266" i="8"/>
  <c r="AT2282" i="8"/>
  <c r="AT2298" i="8"/>
  <c r="AT2314" i="8"/>
  <c r="AT2330" i="8"/>
  <c r="AT2346" i="8"/>
  <c r="AT2584" i="8"/>
  <c r="AT2600" i="8"/>
  <c r="AT2632" i="8"/>
  <c r="AT2648" i="8"/>
  <c r="AT2664" i="8"/>
  <c r="AT2730" i="8"/>
  <c r="AT2746" i="8"/>
  <c r="AT2762" i="8"/>
  <c r="AT2778" i="8"/>
  <c r="AT2794" i="8"/>
  <c r="AT3045" i="8"/>
  <c r="AT3245" i="8"/>
  <c r="AT3246" i="8"/>
  <c r="AT3319" i="8"/>
  <c r="AT3249" i="8"/>
  <c r="AT3282" i="8"/>
  <c r="AT3199" i="8"/>
  <c r="AT3308" i="8"/>
  <c r="AT3432" i="8"/>
  <c r="AT3422" i="8"/>
  <c r="AT3481" i="8"/>
  <c r="AT3497" i="8"/>
  <c r="AT3532" i="8"/>
  <c r="AT3565" i="8"/>
  <c r="AT3581" i="8"/>
  <c r="AT2251" i="8"/>
  <c r="AT2267" i="8"/>
  <c r="AT2283" i="8"/>
  <c r="AT2299" i="8"/>
  <c r="AT2315" i="8"/>
  <c r="AT2331" i="8"/>
  <c r="AT2347" i="8"/>
  <c r="AT2569" i="8"/>
  <c r="AT2947" i="8"/>
  <c r="AT2864" i="8"/>
  <c r="AT2880" i="8"/>
  <c r="AT2896" i="8"/>
  <c r="AT2912" i="8"/>
  <c r="AT2998" i="8"/>
  <c r="AT3014" i="8"/>
  <c r="AT3030" i="8"/>
  <c r="AT3046" i="8"/>
  <c r="AT3309" i="8"/>
  <c r="AT3194" i="8"/>
  <c r="AT3191" i="8"/>
  <c r="AT3209" i="8"/>
  <c r="AT3066" i="8"/>
  <c r="AT3082" i="8"/>
  <c r="AT3098" i="8"/>
  <c r="AT3114" i="8"/>
  <c r="AT3130" i="8"/>
  <c r="AT3146" i="8"/>
  <c r="AT3162" i="8"/>
  <c r="AT3178" i="8"/>
  <c r="AT3234" i="8"/>
  <c r="AT3259" i="8"/>
  <c r="AT3316" i="8"/>
  <c r="AT3441" i="8"/>
  <c r="AT3534" i="8"/>
  <c r="AT3550" i="8"/>
  <c r="AT3566" i="8"/>
  <c r="AT3582" i="8"/>
  <c r="AT3703" i="8"/>
  <c r="AT95" i="8"/>
  <c r="AT150" i="8"/>
  <c r="AT166" i="8"/>
  <c r="AT182" i="8"/>
  <c r="AT198" i="8"/>
  <c r="AT214" i="8"/>
  <c r="AT230" i="8"/>
  <c r="AT246" i="8"/>
  <c r="AT48" i="8"/>
  <c r="AT81" i="8"/>
  <c r="AT72" i="8"/>
  <c r="AT68" i="8"/>
  <c r="AT523" i="8"/>
  <c r="AT548" i="8"/>
  <c r="AT287" i="8"/>
  <c r="AT303" i="8"/>
  <c r="AT319" i="8"/>
  <c r="AT335" i="8"/>
  <c r="AT351" i="8"/>
  <c r="AT367" i="8"/>
  <c r="AT383" i="8"/>
  <c r="AT399" i="8"/>
  <c r="AT415" i="8"/>
  <c r="AT431" i="8"/>
  <c r="AT447" i="8"/>
  <c r="AT463" i="8"/>
  <c r="AT479" i="8"/>
  <c r="AT495" i="8"/>
  <c r="AT579" i="8"/>
  <c r="AT595" i="8"/>
  <c r="AT851" i="8"/>
  <c r="AT867" i="8"/>
  <c r="AT883" i="8"/>
  <c r="AT899" i="8"/>
  <c r="AT915" i="8"/>
  <c r="AT931" i="8"/>
  <c r="AT947" i="8"/>
  <c r="AT963" i="8"/>
  <c r="AT979" i="8"/>
  <c r="AT995" i="8"/>
  <c r="AT1011" i="8"/>
  <c r="AT1027" i="8"/>
  <c r="AT1043" i="8"/>
  <c r="AT1059" i="8"/>
  <c r="AT1075" i="8"/>
  <c r="AT1091" i="8"/>
  <c r="AT1107" i="8"/>
  <c r="AT1123" i="8"/>
  <c r="AT1139" i="8"/>
  <c r="AT1155" i="8"/>
  <c r="AT1460" i="8"/>
  <c r="AT1464" i="8"/>
  <c r="AT1921" i="8"/>
  <c r="AT1906" i="8"/>
  <c r="AT1778" i="8"/>
  <c r="AT1794" i="8"/>
  <c r="AT1810" i="8"/>
  <c r="AT1826" i="8"/>
  <c r="AT1842" i="8"/>
  <c r="AT1858" i="8"/>
  <c r="AT1874" i="8"/>
  <c r="AT1890" i="8"/>
  <c r="AT1908" i="8"/>
  <c r="AT1923" i="8"/>
  <c r="AT1939" i="8"/>
  <c r="AT1955" i="8"/>
  <c r="AT1971" i="8"/>
  <c r="AT1987" i="8"/>
  <c r="AT2003" i="8"/>
  <c r="AT2019" i="8"/>
  <c r="AT2035" i="8"/>
  <c r="AT2051" i="8"/>
  <c r="AT2067" i="8"/>
  <c r="AT2083" i="8"/>
  <c r="AT2099" i="8"/>
  <c r="AT2115" i="8"/>
  <c r="AT2131" i="8"/>
  <c r="AT2147" i="8"/>
  <c r="AT2163" i="8"/>
  <c r="AT2179" i="8"/>
  <c r="AT2195" i="8"/>
  <c r="AT2204" i="8"/>
  <c r="AT2220" i="8"/>
  <c r="AT2236" i="8"/>
  <c r="AT2252" i="8"/>
  <c r="AT2268" i="8"/>
  <c r="AT2284" i="8"/>
  <c r="AT2300" i="8"/>
  <c r="AT2316" i="8"/>
  <c r="AT2332" i="8"/>
  <c r="AT2348" i="8"/>
  <c r="AT2522" i="8"/>
  <c r="AT2538" i="8"/>
  <c r="AT2554" i="8"/>
  <c r="AT2570" i="8"/>
  <c r="AT2586" i="8"/>
  <c r="AT2602" i="8"/>
  <c r="AT2618" i="8"/>
  <c r="AT2634" i="8"/>
  <c r="AT2650" i="8"/>
  <c r="AT2666" i="8"/>
  <c r="AT2700" i="8"/>
  <c r="AT2716" i="8"/>
  <c r="AT2732" i="8"/>
  <c r="AT2748" i="8"/>
  <c r="AT2764" i="8"/>
  <c r="AT2780" i="8"/>
  <c r="AT2957" i="8"/>
  <c r="AT2966" i="8"/>
  <c r="AT2967" i="8"/>
  <c r="AT3211" i="8"/>
  <c r="AT3265" i="8"/>
  <c r="AT3238" i="8"/>
  <c r="AT3235" i="8"/>
  <c r="AT3439" i="8"/>
  <c r="AT3607" i="8"/>
  <c r="AT3623" i="8"/>
  <c r="AT3639" i="8"/>
  <c r="AT3655" i="8"/>
  <c r="AT3671" i="8"/>
  <c r="AT3687" i="8"/>
  <c r="AT1875" i="8"/>
  <c r="AT1891" i="8"/>
  <c r="AT2205" i="8"/>
  <c r="AT2221" i="8"/>
  <c r="AT2253" i="8"/>
  <c r="AT2269" i="8"/>
  <c r="AT2285" i="8"/>
  <c r="AT2301" i="8"/>
  <c r="AT2317" i="8"/>
  <c r="AT2333" i="8"/>
  <c r="AT2349" i="8"/>
  <c r="AT2539" i="8"/>
  <c r="AT2571" i="8"/>
  <c r="AT2587" i="8"/>
  <c r="AT2603" i="8"/>
  <c r="AT2619" i="8"/>
  <c r="AT2635" i="8"/>
  <c r="AT2651" i="8"/>
  <c r="AT2968" i="8"/>
  <c r="AT2984" i="8"/>
  <c r="AT3000" i="8"/>
  <c r="AT3016" i="8"/>
  <c r="AT3032" i="8"/>
  <c r="AT3048" i="8"/>
  <c r="AT3270" i="8"/>
  <c r="AT3198" i="8"/>
  <c r="AT3264" i="8"/>
  <c r="AT3213" i="8"/>
  <c r="AT3068" i="8"/>
  <c r="AT3084" i="8"/>
  <c r="AT3100" i="8"/>
  <c r="AT3116" i="8"/>
  <c r="AT3132" i="8"/>
  <c r="AT3148" i="8"/>
  <c r="AT3164" i="8"/>
  <c r="AT3180" i="8"/>
  <c r="AT3306" i="8"/>
  <c r="AT3220" i="8"/>
  <c r="AT3512" i="8"/>
  <c r="AT3694" i="8"/>
  <c r="AT123" i="8"/>
  <c r="AT140" i="8"/>
  <c r="AT152" i="8"/>
  <c r="AT168" i="8"/>
  <c r="AT184" i="8"/>
  <c r="AT200" i="8"/>
  <c r="AT216" i="8"/>
  <c r="AT232" i="8"/>
  <c r="AT250" i="8"/>
  <c r="AT509" i="8"/>
  <c r="AT543" i="8"/>
  <c r="AT541" i="8"/>
  <c r="AT289" i="8"/>
  <c r="AT305" i="8"/>
  <c r="AT321" i="8"/>
  <c r="AT337" i="8"/>
  <c r="AT353" i="8"/>
  <c r="AT369" i="8"/>
  <c r="AT385" i="8"/>
  <c r="AT401" i="8"/>
  <c r="AT417" i="8"/>
  <c r="AT433" i="8"/>
  <c r="AT449" i="8"/>
  <c r="AT465" i="8"/>
  <c r="AT481" i="8"/>
  <c r="AT497" i="8"/>
  <c r="AT581" i="8"/>
  <c r="AT597" i="8"/>
  <c r="AT613" i="8"/>
  <c r="AT629" i="8"/>
  <c r="AT645" i="8"/>
  <c r="AT661" i="8"/>
  <c r="AT677" i="8"/>
  <c r="AT693" i="8"/>
  <c r="AT709" i="8"/>
  <c r="AT725" i="8"/>
  <c r="AT741" i="8"/>
  <c r="AT757" i="8"/>
  <c r="AT773" i="8"/>
  <c r="AT789" i="8"/>
  <c r="AT805" i="8"/>
  <c r="AT821" i="8"/>
  <c r="AT837" i="8"/>
  <c r="AT853" i="8"/>
  <c r="AT869" i="8"/>
  <c r="AT885" i="8"/>
  <c r="AT901" i="8"/>
  <c r="AT917" i="8"/>
  <c r="AT933" i="8"/>
  <c r="AT949" i="8"/>
  <c r="AT965" i="8"/>
  <c r="AT981" i="8"/>
  <c r="AT997" i="8"/>
  <c r="AT1013" i="8"/>
  <c r="AT1029" i="8"/>
  <c r="AT1045" i="8"/>
  <c r="AT1061" i="8"/>
  <c r="AT1077" i="8"/>
  <c r="AT1093" i="8"/>
  <c r="AT1109" i="8"/>
  <c r="AT1125" i="8"/>
  <c r="AT1141" i="8"/>
  <c r="AT1175" i="8"/>
  <c r="AT1191" i="8"/>
  <c r="AT1207" i="8"/>
  <c r="AT1223" i="8"/>
  <c r="AT1239" i="8"/>
  <c r="AT1255" i="8"/>
  <c r="AT1271" i="8"/>
  <c r="AT1287" i="8"/>
  <c r="AT1303" i="8"/>
  <c r="AT1319" i="8"/>
  <c r="AT1335" i="8"/>
  <c r="AT1351" i="8"/>
  <c r="AT1367" i="8"/>
  <c r="AT1383" i="8"/>
  <c r="AT1399" i="8"/>
  <c r="AT1415" i="8"/>
  <c r="AT1431" i="8"/>
  <c r="AT1447" i="8"/>
  <c r="AT1476" i="8"/>
  <c r="AT1764" i="8"/>
  <c r="AT1780" i="8"/>
  <c r="AT1796" i="8"/>
  <c r="AT1812" i="8"/>
  <c r="AT1828" i="8"/>
  <c r="AT1844" i="8"/>
  <c r="AT1860" i="8"/>
  <c r="AT1876" i="8"/>
  <c r="AT1892" i="8"/>
  <c r="AT1925" i="8"/>
  <c r="AT1941" i="8"/>
  <c r="AT1957" i="8"/>
  <c r="AT1973" i="8"/>
  <c r="AT1989" i="8"/>
  <c r="AT2005" i="8"/>
  <c r="AT2021" i="8"/>
  <c r="AT2037" i="8"/>
  <c r="AT2053" i="8"/>
  <c r="AT2069" i="8"/>
  <c r="AT2085" i="8"/>
  <c r="AT2101" i="8"/>
  <c r="AT2117" i="8"/>
  <c r="AT2133" i="8"/>
  <c r="AT2149" i="8"/>
  <c r="AT2165" i="8"/>
  <c r="AT2181" i="8"/>
  <c r="AT2197" i="8"/>
  <c r="AT2206" i="8"/>
  <c r="AT2222" i="8"/>
  <c r="AT2254" i="8"/>
  <c r="AT2270" i="8"/>
  <c r="AT2286" i="8"/>
  <c r="AT2302" i="8"/>
  <c r="AT2318" i="8"/>
  <c r="AT2334" i="8"/>
  <c r="AT2350" i="8"/>
  <c r="AT2524" i="8"/>
  <c r="AT2540" i="8"/>
  <c r="AT2556" i="8"/>
  <c r="AT2572" i="8"/>
  <c r="AT2588" i="8"/>
  <c r="AT2604" i="8"/>
  <c r="AT2620" i="8"/>
  <c r="AT2636" i="8"/>
  <c r="AT2652" i="8"/>
  <c r="AT2686" i="8"/>
  <c r="AT2702" i="8"/>
  <c r="AT2718" i="8"/>
  <c r="AT2734" i="8"/>
  <c r="AT2750" i="8"/>
  <c r="AT2766" i="8"/>
  <c r="AT2782" i="8"/>
  <c r="AT2969" i="8"/>
  <c r="AT3278" i="8"/>
  <c r="AT3272" i="8"/>
  <c r="AT3314" i="8"/>
  <c r="AT3436" i="8"/>
  <c r="AT3485" i="8"/>
  <c r="AT3501" i="8"/>
  <c r="AT3721" i="8"/>
  <c r="AT3737" i="8"/>
  <c r="AT3753" i="8"/>
  <c r="AT3769" i="8"/>
  <c r="AT3785" i="8"/>
  <c r="AT3801" i="8"/>
  <c r="AT1913" i="8"/>
  <c r="AT1926" i="8"/>
  <c r="AT2223" i="8"/>
  <c r="AT2239" i="8"/>
  <c r="AT2255" i="8"/>
  <c r="AT2271" i="8"/>
  <c r="AT2287" i="8"/>
  <c r="AT2303" i="8"/>
  <c r="AT2319" i="8"/>
  <c r="AT2335" i="8"/>
  <c r="AT2351" i="8"/>
  <c r="AT2681" i="8"/>
  <c r="AT2541" i="8"/>
  <c r="AT2557" i="8"/>
  <c r="AT2589" i="8"/>
  <c r="AT2605" i="8"/>
  <c r="AT2621" i="8"/>
  <c r="AT2637" i="8"/>
  <c r="AT2653" i="8"/>
  <c r="AT2963" i="8"/>
  <c r="AT2783" i="8"/>
  <c r="AT2804" i="8"/>
  <c r="AT2820" i="8"/>
  <c r="AT2836" i="8"/>
  <c r="AT2852" i="8"/>
  <c r="AT2868" i="8"/>
  <c r="AT2884" i="8"/>
  <c r="AT2900" i="8"/>
  <c r="AT2916" i="8"/>
  <c r="AT2970" i="8"/>
  <c r="AT2986" i="8"/>
  <c r="AT3002" i="8"/>
  <c r="AT3018" i="8"/>
  <c r="AT3034" i="8"/>
  <c r="AT3050" i="8"/>
  <c r="AT3286" i="8"/>
  <c r="AT3221" i="8"/>
  <c r="AT3289" i="8"/>
  <c r="AT3322" i="8"/>
  <c r="AT3291" i="8"/>
  <c r="AT3469" i="8"/>
  <c r="AT3428" i="8"/>
  <c r="AT3486" i="8"/>
  <c r="AT3502" i="8"/>
  <c r="AT3542" i="8"/>
  <c r="AT3570" i="8"/>
  <c r="AT3586" i="8"/>
  <c r="AT90" i="8"/>
  <c r="AT70" i="8"/>
  <c r="AT264" i="8"/>
  <c r="AT31" i="8"/>
  <c r="AT154" i="8"/>
  <c r="AT170" i="8"/>
  <c r="AT186" i="8"/>
  <c r="AT202" i="8"/>
  <c r="AT218" i="8"/>
  <c r="AT234" i="8"/>
  <c r="AT17" i="8"/>
  <c r="AT83" i="8"/>
  <c r="AT41" i="8"/>
  <c r="AT525" i="8"/>
  <c r="AT506" i="8"/>
  <c r="AT505" i="8"/>
  <c r="AT275" i="8"/>
  <c r="AT291" i="8"/>
  <c r="AT307" i="8"/>
  <c r="AT323" i="8"/>
  <c r="AT339" i="8"/>
  <c r="AT355" i="8"/>
  <c r="AT371" i="8"/>
  <c r="AT387" i="8"/>
  <c r="AT403" i="8"/>
  <c r="AT419" i="8"/>
  <c r="AT435" i="8"/>
  <c r="AT451" i="8"/>
  <c r="AT467" i="8"/>
  <c r="AT483" i="8"/>
  <c r="AT499" i="8"/>
  <c r="AT542" i="8"/>
  <c r="AT547" i="8"/>
  <c r="AT583" i="8"/>
  <c r="AT599" i="8"/>
  <c r="AT615" i="8"/>
  <c r="AT631" i="8"/>
  <c r="AT647" i="8"/>
  <c r="AT663" i="8"/>
  <c r="AT679" i="8"/>
  <c r="AT695" i="8"/>
  <c r="AT711" i="8"/>
  <c r="AT727" i="8"/>
  <c r="AT743" i="8"/>
  <c r="AT759" i="8"/>
  <c r="AT775" i="8"/>
  <c r="AT791" i="8"/>
  <c r="AT807" i="8"/>
  <c r="AT823" i="8"/>
  <c r="AT839" i="8"/>
  <c r="AT855" i="8"/>
  <c r="AT871" i="8"/>
  <c r="AT887" i="8"/>
  <c r="AT903" i="8"/>
  <c r="AT919" i="8"/>
  <c r="AT935" i="8"/>
  <c r="AT951" i="8"/>
  <c r="AT967" i="8"/>
  <c r="AT983" i="8"/>
  <c r="AT999" i="8"/>
  <c r="AT1015" i="8"/>
  <c r="AT1031" i="8"/>
  <c r="AT1047" i="8"/>
  <c r="AT1063" i="8"/>
  <c r="AT1079" i="8"/>
  <c r="AT1095" i="8"/>
  <c r="AT1111" i="8"/>
  <c r="AT1127" i="8"/>
  <c r="AT1143" i="8"/>
  <c r="AT1159" i="8"/>
  <c r="AT1161" i="8"/>
  <c r="AT1177" i="8"/>
  <c r="AT1193" i="8"/>
  <c r="AT1209" i="8"/>
  <c r="AT1225" i="8"/>
  <c r="AT1241" i="8"/>
  <c r="AT1257" i="8"/>
  <c r="AT1273" i="8"/>
  <c r="AT1289" i="8"/>
  <c r="AT1305" i="8"/>
  <c r="AT1321" i="8"/>
  <c r="AT1337" i="8"/>
  <c r="AT1353" i="8"/>
  <c r="AT1369" i="8"/>
  <c r="AT1385" i="8"/>
  <c r="AT1401" i="8"/>
  <c r="AT1417" i="8"/>
  <c r="AT1433" i="8"/>
  <c r="AT1449" i="8"/>
  <c r="AT1918" i="8"/>
  <c r="AT1478" i="8"/>
  <c r="AT1915" i="8"/>
  <c r="AT1766" i="8"/>
  <c r="AT1782" i="8"/>
  <c r="AT1798" i="8"/>
  <c r="AT1814" i="8"/>
  <c r="AT1830" i="8"/>
  <c r="AT1846" i="8"/>
  <c r="AT1862" i="8"/>
  <c r="AT1878" i="8"/>
  <c r="AT1894" i="8"/>
  <c r="AT1927" i="8"/>
  <c r="AT1943" i="8"/>
  <c r="AT1959" i="8"/>
  <c r="AT1975" i="8"/>
  <c r="AT1991" i="8"/>
  <c r="AT2007" i="8"/>
  <c r="AT2023" i="8"/>
  <c r="AT2039" i="8"/>
  <c r="AT2055" i="8"/>
  <c r="AT2071" i="8"/>
  <c r="AT2087" i="8"/>
  <c r="AT2103" i="8"/>
  <c r="AT2119" i="8"/>
  <c r="AT2135" i="8"/>
  <c r="AT2151" i="8"/>
  <c r="AT2167" i="8"/>
  <c r="AT2183" i="8"/>
  <c r="AT2358" i="8"/>
  <c r="AT2224" i="8"/>
  <c r="AT2240" i="8"/>
  <c r="AT2256" i="8"/>
  <c r="AT2272" i="8"/>
  <c r="AT2288" i="8"/>
  <c r="AT2304" i="8"/>
  <c r="AT2320" i="8"/>
  <c r="AT2336" i="8"/>
  <c r="AT2526" i="8"/>
  <c r="AT2542" i="8"/>
  <c r="AT2558" i="8"/>
  <c r="AT2574" i="8"/>
  <c r="AT2590" i="8"/>
  <c r="AT2606" i="8"/>
  <c r="AT2622" i="8"/>
  <c r="AT2638" i="8"/>
  <c r="AT2654" i="8"/>
  <c r="AT2688" i="8"/>
  <c r="AT2704" i="8"/>
  <c r="AT2720" i="8"/>
  <c r="AT2736" i="8"/>
  <c r="AT2752" i="8"/>
  <c r="AT2768" i="8"/>
  <c r="AT2784" i="8"/>
  <c r="AT2805" i="8"/>
  <c r="AT2821" i="8"/>
  <c r="AT2837" i="8"/>
  <c r="AT2853" i="8"/>
  <c r="AT2869" i="8"/>
  <c r="AT2885" i="8"/>
  <c r="AT2901" i="8"/>
  <c r="AT2917" i="8"/>
  <c r="AT2971" i="8"/>
  <c r="AT3059" i="8"/>
  <c r="AT3297" i="8"/>
  <c r="AT3325" i="8"/>
  <c r="AT3341" i="8"/>
  <c r="AT3357" i="8"/>
  <c r="AT3373" i="8"/>
  <c r="AT3389" i="8"/>
  <c r="AT3405" i="8"/>
  <c r="AT3503" i="8"/>
  <c r="AT3544" i="8"/>
  <c r="AT3627" i="8"/>
  <c r="AT3643" i="8"/>
  <c r="AT3659" i="8"/>
  <c r="AT3675" i="8"/>
  <c r="AT3691" i="8"/>
  <c r="AT2225" i="8"/>
  <c r="AT2257" i="8"/>
  <c r="AT2273" i="8"/>
  <c r="AT2289" i="8"/>
  <c r="AT2305" i="8"/>
  <c r="AT2321" i="8"/>
  <c r="AT2337" i="8"/>
  <c r="AT2559" i="8"/>
  <c r="AT2575" i="8"/>
  <c r="AT2607" i="8"/>
  <c r="AT2623" i="8"/>
  <c r="AT2639" i="8"/>
  <c r="AT2655" i="8"/>
  <c r="AT2949" i="8"/>
  <c r="AT2972" i="8"/>
  <c r="AT3208" i="8"/>
  <c r="AT3247" i="8"/>
  <c r="AT3187" i="8"/>
  <c r="AT3296" i="8"/>
  <c r="AT3072" i="8"/>
  <c r="AT3088" i="8"/>
  <c r="AT3104" i="8"/>
  <c r="AT3120" i="8"/>
  <c r="AT3136" i="8"/>
  <c r="AT3152" i="8"/>
  <c r="AT3168" i="8"/>
  <c r="AT3184" i="8"/>
  <c r="AT3222" i="8"/>
  <c r="AT3307" i="8"/>
  <c r="AT3427" i="8"/>
  <c r="AT3420" i="8"/>
  <c r="AT3326" i="8"/>
  <c r="AT3342" i="8"/>
  <c r="AT3358" i="8"/>
  <c r="AT3374" i="8"/>
  <c r="AT3390" i="8"/>
  <c r="AT3406" i="8"/>
  <c r="AT3523" i="8"/>
  <c r="AT3546" i="8"/>
  <c r="AT1905" i="8"/>
  <c r="AT2210" i="8"/>
  <c r="AT2242" i="8"/>
  <c r="AT2258" i="8"/>
  <c r="AT2274" i="8"/>
  <c r="AT2290" i="8"/>
  <c r="AT2306" i="8"/>
  <c r="AT2322" i="8"/>
  <c r="AT2338" i="8"/>
  <c r="AT2528" i="8"/>
  <c r="AT2544" i="8"/>
  <c r="AT2560" i="8"/>
  <c r="AT2576" i="8"/>
  <c r="AT2592" i="8"/>
  <c r="AT2608" i="8"/>
  <c r="AT2624" i="8"/>
  <c r="AT2943" i="8"/>
  <c r="AT2973" i="8"/>
  <c r="AT2989" i="8"/>
  <c r="AT3005" i="8"/>
  <c r="AT3021" i="8"/>
  <c r="AT3037" i="8"/>
  <c r="AT3053" i="8"/>
  <c r="AT3285" i="8"/>
  <c r="AT3236" i="8"/>
  <c r="AT3310" i="8"/>
  <c r="AT3304" i="8"/>
  <c r="AT3153" i="8"/>
  <c r="AT3169" i="8"/>
  <c r="AT3185" i="8"/>
  <c r="AT3315" i="8"/>
  <c r="AT3244" i="8"/>
  <c r="AT3429" i="8"/>
  <c r="AT3391" i="8"/>
  <c r="AT3407" i="8"/>
  <c r="AT3447" i="8"/>
  <c r="AT3557" i="8"/>
  <c r="AT3573" i="8"/>
  <c r="AT3589" i="8"/>
  <c r="AT3757" i="8"/>
  <c r="AT3773" i="8"/>
  <c r="AT3789" i="8"/>
  <c r="AT858" i="8"/>
  <c r="AT874" i="8"/>
  <c r="AT890" i="8"/>
  <c r="AT906" i="8"/>
  <c r="AT922" i="8"/>
  <c r="AT938" i="8"/>
  <c r="AT954" i="8"/>
  <c r="AT970" i="8"/>
  <c r="AT986" i="8"/>
  <c r="AT1002" i="8"/>
  <c r="AT1018" i="8"/>
  <c r="AT1034" i="8"/>
  <c r="AT1050" i="8"/>
  <c r="AT1066" i="8"/>
  <c r="AT1082" i="8"/>
  <c r="AT1098" i="8"/>
  <c r="AT1114" i="8"/>
  <c r="AT1130" i="8"/>
  <c r="AT1146" i="8"/>
  <c r="AT1164" i="8"/>
  <c r="AT1180" i="8"/>
  <c r="AT1196" i="8"/>
  <c r="AT1212" i="8"/>
  <c r="AT1228" i="8"/>
  <c r="AT1244" i="8"/>
  <c r="AT1260" i="8"/>
  <c r="AT1276" i="8"/>
  <c r="AT1292" i="8"/>
  <c r="AT1308" i="8"/>
  <c r="AT1324" i="8"/>
  <c r="AT1340" i="8"/>
  <c r="AT1356" i="8"/>
  <c r="AT1372" i="8"/>
  <c r="AT1388" i="8"/>
  <c r="AT1404" i="8"/>
  <c r="AT1420" i="8"/>
  <c r="AT1436" i="8"/>
  <c r="AT1452" i="8"/>
  <c r="AT1481" i="8"/>
  <c r="AT1920" i="8"/>
  <c r="AT1911" i="8"/>
  <c r="AT1930" i="8"/>
  <c r="AT1946" i="8"/>
  <c r="AT1962" i="8"/>
  <c r="AT1978" i="8"/>
  <c r="AT1994" i="8"/>
  <c r="AT2010" i="8"/>
  <c r="AT2026" i="8"/>
  <c r="AT2042" i="8"/>
  <c r="AT2058" i="8"/>
  <c r="AT2074" i="8"/>
  <c r="AT2090" i="8"/>
  <c r="AT2106" i="8"/>
  <c r="AT2122" i="8"/>
  <c r="AT2138" i="8"/>
  <c r="AT2154" i="8"/>
  <c r="AT2170" i="8"/>
  <c r="AT2186" i="8"/>
  <c r="AT2361" i="8"/>
  <c r="AT2211" i="8"/>
  <c r="AT2227" i="8"/>
  <c r="AT2243" i="8"/>
  <c r="AT2259" i="8"/>
  <c r="AT2275" i="8"/>
  <c r="AT2291" i="8"/>
  <c r="AT2307" i="8"/>
  <c r="AT2323" i="8"/>
  <c r="AT2339" i="8"/>
  <c r="AT2529" i="8"/>
  <c r="AT2545" i="8"/>
  <c r="AT2561" i="8"/>
  <c r="AT2577" i="8"/>
  <c r="AT2593" i="8"/>
  <c r="AT2609" i="8"/>
  <c r="AT2625" i="8"/>
  <c r="AT2641" i="8"/>
  <c r="AT2657" i="8"/>
  <c r="AT2691" i="8"/>
  <c r="AT2707" i="8"/>
  <c r="AT2723" i="8"/>
  <c r="AT2739" i="8"/>
  <c r="AT2755" i="8"/>
  <c r="AT2771" i="8"/>
  <c r="AT2787" i="8"/>
  <c r="AT2930" i="8"/>
  <c r="AT2925" i="8"/>
  <c r="AT2974" i="8"/>
  <c r="AT2990" i="8"/>
  <c r="AT3006" i="8"/>
  <c r="AT3022" i="8"/>
  <c r="AT3038" i="8"/>
  <c r="AT3054" i="8"/>
  <c r="AT3240" i="8"/>
  <c r="AT3318" i="8"/>
  <c r="AT3312" i="8"/>
  <c r="AT3662" i="8"/>
  <c r="AT3678" i="8"/>
  <c r="B2" i="8"/>
  <c r="B4" i="8" a="1"/>
  <c r="C2" i="8"/>
  <c r="B4" i="8" l="1"/>
  <c r="AH340" i="8"/>
  <c r="AH849" i="8"/>
  <c r="AH971" i="8"/>
  <c r="AH1201" i="8"/>
  <c r="AH1457" i="8"/>
  <c r="AH1606" i="8"/>
  <c r="AH1781" i="8"/>
  <c r="AH2120" i="8"/>
  <c r="AH2371" i="8"/>
  <c r="AH2208" i="8"/>
  <c r="AH2224" i="8"/>
  <c r="AH2240" i="8"/>
  <c r="AH2256" i="8"/>
  <c r="AH2272" i="8"/>
  <c r="AH2405" i="8"/>
  <c r="AH2421" i="8"/>
  <c r="AH2437" i="8"/>
  <c r="AH2453" i="8"/>
  <c r="AH2469" i="8"/>
  <c r="AH2485" i="8"/>
  <c r="AH2501" i="8"/>
  <c r="AH2667" i="8"/>
  <c r="AH2530" i="8"/>
  <c r="AH2546" i="8"/>
  <c r="AH2562" i="8"/>
  <c r="AH2578" i="8"/>
  <c r="AH2594" i="8"/>
  <c r="AH2610" i="8"/>
  <c r="AH2626" i="8"/>
  <c r="AH2642" i="8"/>
  <c r="AH2658" i="8"/>
  <c r="AH2695" i="8"/>
  <c r="AH2719" i="8"/>
  <c r="AH2735" i="8"/>
  <c r="AH2751" i="8"/>
  <c r="AH2767" i="8"/>
  <c r="AH2783" i="8"/>
  <c r="AH2811" i="8"/>
  <c r="AH2827" i="8"/>
  <c r="AH2843" i="8"/>
  <c r="AH2859" i="8"/>
  <c r="AH2875" i="8"/>
  <c r="AH2891" i="8"/>
  <c r="AH2907" i="8"/>
  <c r="AH2923" i="8"/>
  <c r="AH2931" i="8"/>
  <c r="AH2947" i="8"/>
  <c r="AH2963" i="8"/>
  <c r="AH2979" i="8"/>
  <c r="AH2995" i="8"/>
  <c r="AH3011" i="8"/>
  <c r="AH3027" i="8"/>
  <c r="AH3043" i="8"/>
  <c r="AH3089" i="8"/>
  <c r="AH3105" i="8"/>
  <c r="AH3121" i="8"/>
  <c r="AH3137" i="8"/>
  <c r="AH3153" i="8"/>
  <c r="AH3169" i="8"/>
  <c r="AH3185" i="8"/>
  <c r="AH3201" i="8"/>
  <c r="AH3217" i="8"/>
  <c r="AH3233" i="8"/>
  <c r="AH3249" i="8"/>
  <c r="AH3265" i="8"/>
  <c r="AH3281" i="8"/>
  <c r="AH3297" i="8"/>
  <c r="AH3313" i="8"/>
  <c r="AH3457" i="8"/>
  <c r="AH3570" i="8"/>
  <c r="AH3329" i="8"/>
  <c r="AH3345" i="8"/>
  <c r="AH3361" i="8"/>
  <c r="AH3377" i="8"/>
  <c r="AH3393" i="8"/>
  <c r="AH3409" i="8"/>
  <c r="AH3521" i="8"/>
  <c r="AH3565" i="8"/>
  <c r="AH3486" i="8"/>
  <c r="AH3502" i="8"/>
  <c r="AH3594" i="8"/>
  <c r="AH3595" i="8"/>
  <c r="AH3588" i="8"/>
  <c r="AH3534" i="8"/>
  <c r="AH3558" i="8"/>
  <c r="AH3599" i="8"/>
  <c r="AH3719" i="8"/>
  <c r="AH3701" i="8"/>
  <c r="AH3716" i="8"/>
  <c r="AH3697" i="8"/>
  <c r="AH3619" i="8"/>
  <c r="AH3635" i="8"/>
  <c r="AH3651" i="8"/>
  <c r="AH3667" i="8"/>
  <c r="AH3683" i="8"/>
  <c r="AH3696" i="8"/>
  <c r="AH3752" i="8"/>
  <c r="AH3768" i="8"/>
  <c r="AH3784" i="8"/>
  <c r="AH3800" i="8"/>
  <c r="AH196" i="8"/>
  <c r="AH65" i="8"/>
  <c r="AH100" i="8"/>
  <c r="AH86" i="8"/>
  <c r="AH260" i="8"/>
  <c r="AH484" i="8"/>
  <c r="AH625" i="8"/>
  <c r="AH785" i="8"/>
  <c r="AH1067" i="8"/>
  <c r="AH1686" i="8"/>
  <c r="AH2053" i="8"/>
  <c r="AH1986" i="8"/>
  <c r="AH121" i="8"/>
  <c r="AH165" i="8"/>
  <c r="AH197" i="8"/>
  <c r="AH229" i="8"/>
  <c r="AH114" i="8"/>
  <c r="AH115" i="8"/>
  <c r="AH37" i="8"/>
  <c r="AH530" i="8"/>
  <c r="AH277" i="8"/>
  <c r="AH309" i="8"/>
  <c r="AH341" i="8"/>
  <c r="AH373" i="8"/>
  <c r="AH405" i="8"/>
  <c r="AH437" i="8"/>
  <c r="AH469" i="8"/>
  <c r="AH501" i="8"/>
  <c r="AH602" i="8"/>
  <c r="AH599" i="8"/>
  <c r="AH588" i="8"/>
  <c r="AH626" i="8"/>
  <c r="AH658" i="8"/>
  <c r="AH690" i="8"/>
  <c r="AH722" i="8"/>
  <c r="AH754" i="8"/>
  <c r="AH786" i="8"/>
  <c r="AH818" i="8"/>
  <c r="AH850" i="8"/>
  <c r="AH924" i="8"/>
  <c r="AH956" i="8"/>
  <c r="AH988" i="8"/>
  <c r="AH1020" i="8"/>
  <c r="AH1052" i="8"/>
  <c r="AH1084" i="8"/>
  <c r="AH1116" i="8"/>
  <c r="AH1148" i="8"/>
  <c r="AH1164" i="8"/>
  <c r="AH1462" i="8"/>
  <c r="AH1507" i="8"/>
  <c r="AH1202" i="8"/>
  <c r="AH1234" i="8"/>
  <c r="AH1266" i="8"/>
  <c r="AH1298" i="8"/>
  <c r="AH1330" i="8"/>
  <c r="AH1362" i="8"/>
  <c r="AH1394" i="8"/>
  <c r="AH1442" i="8"/>
  <c r="AH1543" i="8"/>
  <c r="AH1575" i="8"/>
  <c r="AH1607" i="8"/>
  <c r="AH1639" i="8"/>
  <c r="AH1671" i="8"/>
  <c r="AH1719" i="8"/>
  <c r="AH1904" i="8"/>
  <c r="AH2017" i="8"/>
  <c r="AH1948" i="8"/>
  <c r="AH2076" i="8"/>
  <c r="AH1766" i="8"/>
  <c r="AH1782" i="8"/>
  <c r="AH1798" i="8"/>
  <c r="AH1814" i="8"/>
  <c r="AH1830" i="8"/>
  <c r="AH1846" i="8"/>
  <c r="AH1862" i="8"/>
  <c r="AH1878" i="8"/>
  <c r="AH1894" i="8"/>
  <c r="AH2377" i="8"/>
  <c r="AH2373" i="8"/>
  <c r="AH2209" i="8"/>
  <c r="AH2225" i="8"/>
  <c r="AH2241" i="8"/>
  <c r="AH2257" i="8"/>
  <c r="AH2273" i="8"/>
  <c r="AH2289" i="8"/>
  <c r="AH2305" i="8"/>
  <c r="AH2321" i="8"/>
  <c r="AH2337" i="8"/>
  <c r="AH2390" i="8"/>
  <c r="AH2406" i="8"/>
  <c r="AH2422" i="8"/>
  <c r="AH2438" i="8"/>
  <c r="AH2454" i="8"/>
  <c r="AH2470" i="8"/>
  <c r="AH2486" i="8"/>
  <c r="AH2502" i="8"/>
  <c r="AH2702" i="8"/>
  <c r="AH2685" i="8"/>
  <c r="AH2531" i="8"/>
  <c r="AH2547" i="8"/>
  <c r="AH2563" i="8"/>
  <c r="AH2579" i="8"/>
  <c r="AH2595" i="8"/>
  <c r="AH2611" i="8"/>
  <c r="AH2627" i="8"/>
  <c r="AH2643" i="8"/>
  <c r="AH2659" i="8"/>
  <c r="AH2699" i="8"/>
  <c r="AH2720" i="8"/>
  <c r="AH2736" i="8"/>
  <c r="AH2752" i="8"/>
  <c r="AH2768" i="8"/>
  <c r="AH2784" i="8"/>
  <c r="AH3066" i="8"/>
  <c r="AH2812" i="8"/>
  <c r="AH2828" i="8"/>
  <c r="AH2844" i="8"/>
  <c r="AH2860" i="8"/>
  <c r="AH2876" i="8"/>
  <c r="AH2892" i="8"/>
  <c r="AH2908" i="8"/>
  <c r="AH2924" i="8"/>
  <c r="AH3063" i="8"/>
  <c r="AH3060" i="8"/>
  <c r="AH3067" i="8"/>
  <c r="AH2932" i="8"/>
  <c r="AH2948" i="8"/>
  <c r="AH2964" i="8"/>
  <c r="AH2980" i="8"/>
  <c r="AH2996" i="8"/>
  <c r="AH3012" i="8"/>
  <c r="AH3028" i="8"/>
  <c r="AH3044" i="8"/>
  <c r="AH3090" i="8"/>
  <c r="AH3106" i="8"/>
  <c r="AH3122" i="8"/>
  <c r="AH3138" i="8"/>
  <c r="AH3154" i="8"/>
  <c r="AH3170" i="8"/>
  <c r="AH3186" i="8"/>
  <c r="AH3202" i="8"/>
  <c r="AH3218" i="8"/>
  <c r="AH3234" i="8"/>
  <c r="AH3250" i="8"/>
  <c r="AH3266" i="8"/>
  <c r="AH3282" i="8"/>
  <c r="AH3298" i="8"/>
  <c r="AH3314" i="8"/>
  <c r="AH3428" i="8"/>
  <c r="AH3420" i="8"/>
  <c r="AH3433" i="8"/>
  <c r="AH3330" i="8"/>
  <c r="AH3346" i="8"/>
  <c r="AH3362" i="8"/>
  <c r="AH3378" i="8"/>
  <c r="AH3394" i="8"/>
  <c r="AH3410" i="8"/>
  <c r="AH3471" i="8"/>
  <c r="AH3424" i="8"/>
  <c r="AH3442" i="8"/>
  <c r="AH3509" i="8"/>
  <c r="AH3523" i="8"/>
  <c r="AH3577" i="8"/>
  <c r="AH3487" i="8"/>
  <c r="AH3503" i="8"/>
  <c r="AH3511" i="8"/>
  <c r="AH3536" i="8"/>
  <c r="AH3568" i="8"/>
  <c r="AH3598" i="8"/>
  <c r="AH3717" i="8"/>
  <c r="AH3728" i="8"/>
  <c r="AH3620" i="8"/>
  <c r="AH3636" i="8"/>
  <c r="AH3652" i="8"/>
  <c r="AH3668" i="8"/>
  <c r="AH3684" i="8"/>
  <c r="AH3715" i="8"/>
  <c r="AH3753" i="8"/>
  <c r="AH3769" i="8"/>
  <c r="AH3785" i="8"/>
  <c r="AH3801" i="8"/>
  <c r="AH228" i="8"/>
  <c r="AH372" i="8"/>
  <c r="AH545" i="8"/>
  <c r="AH817" i="8"/>
  <c r="AH955" i="8"/>
  <c r="AH1361" i="8"/>
  <c r="AH1702" i="8"/>
  <c r="AH1813" i="8"/>
  <c r="AH57" i="8"/>
  <c r="AH149" i="8"/>
  <c r="AH181" i="8"/>
  <c r="AH213" i="8"/>
  <c r="AH245" i="8"/>
  <c r="AH50" i="8"/>
  <c r="AH51" i="8"/>
  <c r="AH101" i="8"/>
  <c r="AH261" i="8"/>
  <c r="AH293" i="8"/>
  <c r="AH325" i="8"/>
  <c r="AH357" i="8"/>
  <c r="AH389" i="8"/>
  <c r="AH421" i="8"/>
  <c r="AH453" i="8"/>
  <c r="AH485" i="8"/>
  <c r="AH569" i="8"/>
  <c r="AH610" i="8"/>
  <c r="AH642" i="8"/>
  <c r="AH674" i="8"/>
  <c r="AH706" i="8"/>
  <c r="AH738" i="8"/>
  <c r="AH770" i="8"/>
  <c r="AH802" i="8"/>
  <c r="AH834" i="8"/>
  <c r="AH892" i="8"/>
  <c r="AH889" i="8"/>
  <c r="AH908" i="8"/>
  <c r="AH940" i="8"/>
  <c r="AH972" i="8"/>
  <c r="AH1004" i="8"/>
  <c r="AH1036" i="8"/>
  <c r="AH1068" i="8"/>
  <c r="AH1100" i="8"/>
  <c r="AH1132" i="8"/>
  <c r="AH1186" i="8"/>
  <c r="AH1218" i="8"/>
  <c r="AH1250" i="8"/>
  <c r="AH1282" i="8"/>
  <c r="AH1314" i="8"/>
  <c r="AH1346" i="8"/>
  <c r="AH1378" i="8"/>
  <c r="AH1410" i="8"/>
  <c r="AH1426" i="8"/>
  <c r="AH1458" i="8"/>
  <c r="AH1489" i="8"/>
  <c r="AH1527" i="8"/>
  <c r="AH1559" i="8"/>
  <c r="AH1591" i="8"/>
  <c r="AH1623" i="8"/>
  <c r="AH1655" i="8"/>
  <c r="AH1687" i="8"/>
  <c r="AH1703" i="8"/>
  <c r="AH1735" i="8"/>
  <c r="AH1751" i="8"/>
  <c r="AH2145" i="8"/>
  <c r="AH46" i="8"/>
  <c r="AH110" i="8"/>
  <c r="AH150" i="8"/>
  <c r="AH166" i="8"/>
  <c r="AH182" i="8"/>
  <c r="AH198" i="8"/>
  <c r="AH214" i="8"/>
  <c r="AH230" i="8"/>
  <c r="AH246" i="8"/>
  <c r="AH885" i="8"/>
  <c r="AH539" i="8"/>
  <c r="AH262" i="8"/>
  <c r="AH278" i="8"/>
  <c r="AH294" i="8"/>
  <c r="AH310" i="8"/>
  <c r="AH326" i="8"/>
  <c r="AH342" i="8"/>
  <c r="AH358" i="8"/>
  <c r="AH374" i="8"/>
  <c r="AH390" i="8"/>
  <c r="AH406" i="8"/>
  <c r="AH422" i="8"/>
  <c r="AH438" i="8"/>
  <c r="AH454" i="8"/>
  <c r="AH470" i="8"/>
  <c r="AH486" i="8"/>
  <c r="AH502" i="8"/>
  <c r="AH862" i="8"/>
  <c r="AH869" i="8"/>
  <c r="AH592" i="8"/>
  <c r="AH611" i="8"/>
  <c r="AH627" i="8"/>
  <c r="AH643" i="8"/>
  <c r="AH659" i="8"/>
  <c r="AH675" i="8"/>
  <c r="AH691" i="8"/>
  <c r="AH707" i="8"/>
  <c r="AH723" i="8"/>
  <c r="AH739" i="8"/>
  <c r="AH755" i="8"/>
  <c r="AH771" i="8"/>
  <c r="AH787" i="8"/>
  <c r="AH803" i="8"/>
  <c r="AH819" i="8"/>
  <c r="AH835" i="8"/>
  <c r="AH851" i="8"/>
  <c r="AH875" i="8"/>
  <c r="AH866" i="8"/>
  <c r="AH872" i="8"/>
  <c r="AH1492" i="8"/>
  <c r="AH879" i="8"/>
  <c r="AH893" i="8"/>
  <c r="AH909" i="8"/>
  <c r="AH925" i="8"/>
  <c r="AH941" i="8"/>
  <c r="AH957" i="8"/>
  <c r="AH973" i="8"/>
  <c r="AH989" i="8"/>
  <c r="AH1005" i="8"/>
  <c r="AH1021" i="8"/>
  <c r="AH1037" i="8"/>
  <c r="AH1053" i="8"/>
  <c r="AH1069" i="8"/>
  <c r="AH1085" i="8"/>
  <c r="AH1101" i="8"/>
  <c r="AH1117" i="8"/>
  <c r="AH1133" i="8"/>
  <c r="AH1149" i="8"/>
  <c r="AH1461" i="8"/>
  <c r="AH1187" i="8"/>
  <c r="AH1203" i="8"/>
  <c r="AH1219" i="8"/>
  <c r="AH1235" i="8"/>
  <c r="AH1251" i="8"/>
  <c r="AH1267" i="8"/>
  <c r="AH1283" i="8"/>
  <c r="AH1299" i="8"/>
  <c r="AH1315" i="8"/>
  <c r="AH1331" i="8"/>
  <c r="AH1347" i="8"/>
  <c r="AH1363" i="8"/>
  <c r="AH1379" i="8"/>
  <c r="AH1395" i="8"/>
  <c r="AH1411" i="8"/>
  <c r="AH1427" i="8"/>
  <c r="AH1443" i="8"/>
  <c r="AH1459" i="8"/>
  <c r="AH1946" i="8"/>
  <c r="AH2032" i="8"/>
  <c r="AH2080" i="8"/>
  <c r="AH1528" i="8"/>
  <c r="AH1544" i="8"/>
  <c r="AH1560" i="8"/>
  <c r="AH1576" i="8"/>
  <c r="AH1592" i="8"/>
  <c r="AH1608" i="8"/>
  <c r="AH1624" i="8"/>
  <c r="AH1640" i="8"/>
  <c r="AH1656" i="8"/>
  <c r="AH1672" i="8"/>
  <c r="AH1688" i="8"/>
  <c r="AH1704" i="8"/>
  <c r="AH1720" i="8"/>
  <c r="AH1736" i="8"/>
  <c r="AH1752" i="8"/>
  <c r="AH2128" i="8"/>
  <c r="AH1962" i="8"/>
  <c r="AH2154" i="8"/>
  <c r="AH1999" i="8"/>
  <c r="AH2127" i="8"/>
  <c r="AH1941" i="8"/>
  <c r="AH2069" i="8"/>
  <c r="AH2197" i="8"/>
  <c r="AH2011" i="8"/>
  <c r="AH2139" i="8"/>
  <c r="AH1942" i="8"/>
  <c r="AH2070" i="8"/>
  <c r="AH1975" i="8"/>
  <c r="AH2103" i="8"/>
  <c r="AH1767" i="8"/>
  <c r="AH1783" i="8"/>
  <c r="AH1799" i="8"/>
  <c r="AH1815" i="8"/>
  <c r="AH1831" i="8"/>
  <c r="AH1847" i="8"/>
  <c r="AH1863" i="8"/>
  <c r="AH1879" i="8"/>
  <c r="AH1895" i="8"/>
  <c r="AH2002" i="8"/>
  <c r="AH2130" i="8"/>
  <c r="AH1933" i="8"/>
  <c r="AH2061" i="8"/>
  <c r="AH2189" i="8"/>
  <c r="AH2008" i="8"/>
  <c r="AH2136" i="8"/>
  <c r="AH1955" i="8"/>
  <c r="AH2083" i="8"/>
  <c r="AH2030" i="8"/>
  <c r="AH2158" i="8"/>
  <c r="AH1993" i="8"/>
  <c r="AH2121" i="8"/>
  <c r="AH1940" i="8"/>
  <c r="AH2068" i="8"/>
  <c r="AH2196" i="8"/>
  <c r="AH2382" i="8"/>
  <c r="AH2210" i="8"/>
  <c r="AH2226" i="8"/>
  <c r="AH2242" i="8"/>
  <c r="AH2258" i="8"/>
  <c r="AH2274" i="8"/>
  <c r="AH2290" i="8"/>
  <c r="AH2306" i="8"/>
  <c r="AH2322" i="8"/>
  <c r="AH2338" i="8"/>
  <c r="AH2391" i="8"/>
  <c r="AH2407" i="8"/>
  <c r="AH2423" i="8"/>
  <c r="AH2439" i="8"/>
  <c r="AH2455" i="8"/>
  <c r="AH2471" i="8"/>
  <c r="AH2487" i="8"/>
  <c r="AH2503" i="8"/>
  <c r="AH2690" i="8"/>
  <c r="AH2675" i="8"/>
  <c r="AH2711" i="8"/>
  <c r="AH2516" i="8"/>
  <c r="AH2532" i="8"/>
  <c r="AH2548" i="8"/>
  <c r="AH2564" i="8"/>
  <c r="AH2580" i="8"/>
  <c r="AH2596" i="8"/>
  <c r="AH2612" i="8"/>
  <c r="AH2628" i="8"/>
  <c r="AH2644" i="8"/>
  <c r="AH2660" i="8"/>
  <c r="AH2721" i="8"/>
  <c r="AH2737" i="8"/>
  <c r="AH2753" i="8"/>
  <c r="AH2769" i="8"/>
  <c r="AH2785" i="8"/>
  <c r="AH2927" i="8"/>
  <c r="AH2797" i="8"/>
  <c r="AH2813" i="8"/>
  <c r="AH2829" i="8"/>
  <c r="AH2845" i="8"/>
  <c r="AH2861" i="8"/>
  <c r="AH2877" i="8"/>
  <c r="AH2893" i="8"/>
  <c r="AH2909" i="8"/>
  <c r="AH3069" i="8"/>
  <c r="AH2933" i="8"/>
  <c r="AH2949" i="8"/>
  <c r="AH2965" i="8"/>
  <c r="AH2981" i="8"/>
  <c r="AH2997" i="8"/>
  <c r="AH3013" i="8"/>
  <c r="AH3029" i="8"/>
  <c r="AH3045" i="8"/>
  <c r="AH3091" i="8"/>
  <c r="AH3107" i="8"/>
  <c r="AH3123" i="8"/>
  <c r="AH3139" i="8"/>
  <c r="AH3155" i="8"/>
  <c r="AH3171" i="8"/>
  <c r="AH3203" i="8"/>
  <c r="AH3219" i="8"/>
  <c r="AH3235" i="8"/>
  <c r="AH3251" i="8"/>
  <c r="AH3267" i="8"/>
  <c r="AH3283" i="8"/>
  <c r="AH3299" i="8"/>
  <c r="AH3315" i="8"/>
  <c r="AH3448" i="8"/>
  <c r="AH3438" i="8"/>
  <c r="AH3331" i="8"/>
  <c r="AH3347" i="8"/>
  <c r="AH3363" i="8"/>
  <c r="AH3379" i="8"/>
  <c r="AH3395" i="8"/>
  <c r="AH3411" i="8"/>
  <c r="AH3506" i="8"/>
  <c r="AH3525" i="8"/>
  <c r="AH3585" i="8"/>
  <c r="AH3488" i="8"/>
  <c r="AH3504" i="8"/>
  <c r="AH3514" i="8"/>
  <c r="AH3516" i="8"/>
  <c r="AH3538" i="8"/>
  <c r="AH3603" i="8"/>
  <c r="AH3702" i="8"/>
  <c r="AH3722" i="8"/>
  <c r="AH3605" i="8"/>
  <c r="AH3621" i="8"/>
  <c r="AH3637" i="8"/>
  <c r="AH3653" i="8"/>
  <c r="AH3669" i="8"/>
  <c r="AH3685" i="8"/>
  <c r="AH3738" i="8"/>
  <c r="AH3754" i="8"/>
  <c r="AH3770" i="8"/>
  <c r="AH3786" i="8"/>
  <c r="AH3802" i="8"/>
  <c r="AH2016" i="8"/>
  <c r="AH1762" i="8"/>
  <c r="AH2033" i="8"/>
  <c r="AH2161" i="8"/>
  <c r="AH1964" i="8"/>
  <c r="AH2092" i="8"/>
  <c r="AH1768" i="8"/>
  <c r="AH1784" i="8"/>
  <c r="AH1800" i="8"/>
  <c r="AH1816" i="8"/>
  <c r="AH1832" i="8"/>
  <c r="AH1848" i="8"/>
  <c r="AH1864" i="8"/>
  <c r="AH1880" i="8"/>
  <c r="AH1896" i="8"/>
  <c r="AH1908" i="8"/>
  <c r="AH2375" i="8"/>
  <c r="AH2352" i="8"/>
  <c r="AH2211" i="8"/>
  <c r="AH2227" i="8"/>
  <c r="AH2243" i="8"/>
  <c r="AH2259" i="8"/>
  <c r="AH2275" i="8"/>
  <c r="AH2291" i="8"/>
  <c r="AH2307" i="8"/>
  <c r="AH2323" i="8"/>
  <c r="AH2339" i="8"/>
  <c r="AH2381" i="8"/>
  <c r="AH2392" i="8"/>
  <c r="AH2408" i="8"/>
  <c r="AH2424" i="8"/>
  <c r="AH2440" i="8"/>
  <c r="AH2456" i="8"/>
  <c r="AH2472" i="8"/>
  <c r="AH2488" i="8"/>
  <c r="AH2504" i="8"/>
  <c r="AH2706" i="8"/>
  <c r="AH2517" i="8"/>
  <c r="AH2533" i="8"/>
  <c r="AH2549" i="8"/>
  <c r="AH2565" i="8"/>
  <c r="AH2581" i="8"/>
  <c r="AH2597" i="8"/>
  <c r="AH2613" i="8"/>
  <c r="AH2629" i="8"/>
  <c r="AH2645" i="8"/>
  <c r="AH2661" i="8"/>
  <c r="AH2722" i="8"/>
  <c r="AH2738" i="8"/>
  <c r="AH2754" i="8"/>
  <c r="AH2770" i="8"/>
  <c r="AH2786" i="8"/>
  <c r="AH2798" i="8"/>
  <c r="AH2814" i="8"/>
  <c r="AH2830" i="8"/>
  <c r="AH2846" i="8"/>
  <c r="AH2862" i="8"/>
  <c r="AH2878" i="8"/>
  <c r="AH2894" i="8"/>
  <c r="AH2910" i="8"/>
  <c r="AH3068" i="8"/>
  <c r="AH3071" i="8"/>
  <c r="AH2934" i="8"/>
  <c r="AH2950" i="8"/>
  <c r="AH2966" i="8"/>
  <c r="AH2982" i="8"/>
  <c r="AH2998" i="8"/>
  <c r="AH3014" i="8"/>
  <c r="AH3030" i="8"/>
  <c r="AH3046" i="8"/>
  <c r="AH3092" i="8"/>
  <c r="AH3108" i="8"/>
  <c r="AH3124" i="8"/>
  <c r="AH3140" i="8"/>
  <c r="AH3156" i="8"/>
  <c r="AH3172" i="8"/>
  <c r="AH3204" i="8"/>
  <c r="AH3220" i="8"/>
  <c r="AH3236" i="8"/>
  <c r="AH3252" i="8"/>
  <c r="AH3268" i="8"/>
  <c r="AH3284" i="8"/>
  <c r="AH3300" i="8"/>
  <c r="AH3316" i="8"/>
  <c r="AH3454" i="8"/>
  <c r="AH3332" i="8"/>
  <c r="AH3348" i="8"/>
  <c r="AH3364" i="8"/>
  <c r="AH3380" i="8"/>
  <c r="AH3396" i="8"/>
  <c r="AH3412" i="8"/>
  <c r="AH3429" i="8"/>
  <c r="AH3527" i="8"/>
  <c r="AH3593" i="8"/>
  <c r="AH3489" i="8"/>
  <c r="AH3505" i="8"/>
  <c r="AH3562" i="8"/>
  <c r="AH3540" i="8"/>
  <c r="AH3602" i="8"/>
  <c r="AH3694" i="8"/>
  <c r="AH3731" i="8"/>
  <c r="AH3713" i="8"/>
  <c r="AH3606" i="8"/>
  <c r="AH3622" i="8"/>
  <c r="AH3638" i="8"/>
  <c r="AH3654" i="8"/>
  <c r="AH3670" i="8"/>
  <c r="AH3686" i="8"/>
  <c r="AH3725" i="8"/>
  <c r="AH3712" i="8"/>
  <c r="AH3739" i="8"/>
  <c r="AH3755" i="8"/>
  <c r="AH3771" i="8"/>
  <c r="AH3787" i="8"/>
  <c r="AH3803" i="8"/>
  <c r="AH561" i="8"/>
  <c r="AH452" i="8"/>
  <c r="AH689" i="8"/>
  <c r="AH1115" i="8"/>
  <c r="AH1297" i="8"/>
  <c r="AH1511" i="8"/>
  <c r="AH1734" i="8"/>
  <c r="AH2173" i="8"/>
  <c r="AH151" i="8"/>
  <c r="AH231" i="8"/>
  <c r="AH87" i="8"/>
  <c r="AH343" i="8"/>
  <c r="AH612" i="8"/>
  <c r="AH724" i="8"/>
  <c r="AH836" i="8"/>
  <c r="AH958" i="8"/>
  <c r="AH1086" i="8"/>
  <c r="AH1236" i="8"/>
  <c r="AH1332" i="8"/>
  <c r="AH1460" i="8"/>
  <c r="AH1529" i="8"/>
  <c r="AH1561" i="8"/>
  <c r="AH1593" i="8"/>
  <c r="AH1753" i="8"/>
  <c r="AH27" i="8"/>
  <c r="AH216" i="8"/>
  <c r="AH17" i="8"/>
  <c r="AH102" i="8"/>
  <c r="AH248" i="8"/>
  <c r="AH296" i="8"/>
  <c r="AH328" i="8"/>
  <c r="AH376" i="8"/>
  <c r="AH440" i="8"/>
  <c r="AH472" i="8"/>
  <c r="AH488" i="8"/>
  <c r="AH510" i="8"/>
  <c r="AH600" i="8"/>
  <c r="AH629" i="8"/>
  <c r="AH661" i="8"/>
  <c r="AH693" i="8"/>
  <c r="AH725" i="8"/>
  <c r="AH773" i="8"/>
  <c r="AH805" i="8"/>
  <c r="AH854" i="8"/>
  <c r="AH855" i="8"/>
  <c r="AH895" i="8"/>
  <c r="AH927" i="8"/>
  <c r="AH943" i="8"/>
  <c r="AH975" i="8"/>
  <c r="AH1007" i="8"/>
  <c r="AH1039" i="8"/>
  <c r="AH1071" i="8"/>
  <c r="AH1087" i="8"/>
  <c r="AH1119" i="8"/>
  <c r="AH1135" i="8"/>
  <c r="AH1151" i="8"/>
  <c r="AH1465" i="8"/>
  <c r="AH1205" i="8"/>
  <c r="AH1237" i="8"/>
  <c r="AH1269" i="8"/>
  <c r="AH1301" i="8"/>
  <c r="AH1333" i="8"/>
  <c r="AH1381" i="8"/>
  <c r="AH1483" i="8"/>
  <c r="AH1530" i="8"/>
  <c r="AH1546" i="8"/>
  <c r="AH1562" i="8"/>
  <c r="AH1578" i="8"/>
  <c r="AH1594" i="8"/>
  <c r="AH1610" i="8"/>
  <c r="AH1626" i="8"/>
  <c r="AH1642" i="8"/>
  <c r="AH1658" i="8"/>
  <c r="AH1674" i="8"/>
  <c r="AH1690" i="8"/>
  <c r="AH1706" i="8"/>
  <c r="AH1722" i="8"/>
  <c r="AH1738" i="8"/>
  <c r="AH1754" i="8"/>
  <c r="AH2090" i="8"/>
  <c r="AH1968" i="8"/>
  <c r="AH1899" i="8"/>
  <c r="AH2015" i="8"/>
  <c r="AH2143" i="8"/>
  <c r="AH1957" i="8"/>
  <c r="AH2085" i="8"/>
  <c r="AH2027" i="8"/>
  <c r="AH2155" i="8"/>
  <c r="AH1958" i="8"/>
  <c r="AH2086" i="8"/>
  <c r="AH1991" i="8"/>
  <c r="AH2119" i="8"/>
  <c r="AH1769" i="8"/>
  <c r="AH1785" i="8"/>
  <c r="AH1801" i="8"/>
  <c r="AH1817" i="8"/>
  <c r="AH1833" i="8"/>
  <c r="AH1849" i="8"/>
  <c r="AH1865" i="8"/>
  <c r="AH1881" i="8"/>
  <c r="AH1897" i="8"/>
  <c r="AH2018" i="8"/>
  <c r="AH2146" i="8"/>
  <c r="AH1949" i="8"/>
  <c r="AH2077" i="8"/>
  <c r="AH2024" i="8"/>
  <c r="AH2152" i="8"/>
  <c r="AH1971" i="8"/>
  <c r="AH2099" i="8"/>
  <c r="AH2046" i="8"/>
  <c r="AH2174" i="8"/>
  <c r="AH2009" i="8"/>
  <c r="AH2137" i="8"/>
  <c r="AH1956" i="8"/>
  <c r="AH2084" i="8"/>
  <c r="AH2353" i="8"/>
  <c r="AH2380" i="8"/>
  <c r="AH2212" i="8"/>
  <c r="AH2228" i="8"/>
  <c r="AH2244" i="8"/>
  <c r="AH2260" i="8"/>
  <c r="AH2276" i="8"/>
  <c r="AH2292" i="8"/>
  <c r="AH2308" i="8"/>
  <c r="AH2324" i="8"/>
  <c r="AH2340" i="8"/>
  <c r="AH2354" i="8"/>
  <c r="AH2393" i="8"/>
  <c r="AH2409" i="8"/>
  <c r="AH2425" i="8"/>
  <c r="AH2441" i="8"/>
  <c r="AH2457" i="8"/>
  <c r="AH2473" i="8"/>
  <c r="AH2489" i="8"/>
  <c r="AH2505" i="8"/>
  <c r="AH2686" i="8"/>
  <c r="AH2683" i="8"/>
  <c r="AH2701" i="8"/>
  <c r="AH2518" i="8"/>
  <c r="AH2534" i="8"/>
  <c r="AH2550" i="8"/>
  <c r="AH2566" i="8"/>
  <c r="AH2582" i="8"/>
  <c r="AH2598" i="8"/>
  <c r="AH2614" i="8"/>
  <c r="AH2630" i="8"/>
  <c r="AH2646" i="8"/>
  <c r="AH2662" i="8"/>
  <c r="AH2723" i="8"/>
  <c r="AH2739" i="8"/>
  <c r="AH2755" i="8"/>
  <c r="AH2771" i="8"/>
  <c r="AH2787" i="8"/>
  <c r="AH2799" i="8"/>
  <c r="AH2815" i="8"/>
  <c r="AH2831" i="8"/>
  <c r="AH2847" i="8"/>
  <c r="AH2863" i="8"/>
  <c r="AH2879" i="8"/>
  <c r="AH2895" i="8"/>
  <c r="AH2911" i="8"/>
  <c r="AH3070" i="8"/>
  <c r="AH3073" i="8"/>
  <c r="AH2935" i="8"/>
  <c r="AH2951" i="8"/>
  <c r="AH2967" i="8"/>
  <c r="AH2983" i="8"/>
  <c r="AH2999" i="8"/>
  <c r="AH3015" i="8"/>
  <c r="AH3031" i="8"/>
  <c r="AH3047" i="8"/>
  <c r="AH3093" i="8"/>
  <c r="AH3109" i="8"/>
  <c r="AH3125" i="8"/>
  <c r="AH3141" i="8"/>
  <c r="AH3157" i="8"/>
  <c r="AH3173" i="8"/>
  <c r="AH3463" i="8"/>
  <c r="AH3205" i="8"/>
  <c r="AH3221" i="8"/>
  <c r="AH3237" i="8"/>
  <c r="AH3253" i="8"/>
  <c r="AH3269" i="8"/>
  <c r="AH3285" i="8"/>
  <c r="AH3301" i="8"/>
  <c r="AH3317" i="8"/>
  <c r="AH3437" i="8"/>
  <c r="AH3460" i="8"/>
  <c r="AH3554" i="8"/>
  <c r="AH3333" i="8"/>
  <c r="AH3349" i="8"/>
  <c r="AH3365" i="8"/>
  <c r="AH3381" i="8"/>
  <c r="AH3397" i="8"/>
  <c r="AH3413" i="8"/>
  <c r="AH3462" i="8"/>
  <c r="AH3423" i="8"/>
  <c r="AH3515" i="8"/>
  <c r="AH3529" i="8"/>
  <c r="AH3490" i="8"/>
  <c r="AH3550" i="8"/>
  <c r="AH3566" i="8"/>
  <c r="AH3542" i="8"/>
  <c r="AH3730" i="8"/>
  <c r="AH3718" i="8"/>
  <c r="AH3607" i="8"/>
  <c r="AH3623" i="8"/>
  <c r="AH3639" i="8"/>
  <c r="AH3655" i="8"/>
  <c r="AH3671" i="8"/>
  <c r="AH3687" i="8"/>
  <c r="AH3706" i="8"/>
  <c r="AH3740" i="8"/>
  <c r="AH3756" i="8"/>
  <c r="AH3772" i="8"/>
  <c r="AH3788" i="8"/>
  <c r="AH3804" i="8"/>
  <c r="AH244" i="8"/>
  <c r="AH308" i="8"/>
  <c r="AH598" i="8"/>
  <c r="AH673" i="8"/>
  <c r="AH1083" i="8"/>
  <c r="AH1513" i="8"/>
  <c r="AH1217" i="8"/>
  <c r="AH1409" i="8"/>
  <c r="AH1638" i="8"/>
  <c r="AH2123" i="8"/>
  <c r="AH2087" i="8"/>
  <c r="AH40" i="8"/>
  <c r="AH391" i="8"/>
  <c r="AH628" i="8"/>
  <c r="AH756" i="8"/>
  <c r="AH910" i="8"/>
  <c r="AH1284" i="8"/>
  <c r="AH1444" i="8"/>
  <c r="AH1657" i="8"/>
  <c r="AH128" i="8"/>
  <c r="AH280" i="8"/>
  <c r="AH344" i="8"/>
  <c r="AH408" i="8"/>
  <c r="AH456" i="8"/>
  <c r="AH504" i="8"/>
  <c r="AH613" i="8"/>
  <c r="AH645" i="8"/>
  <c r="AH677" i="8"/>
  <c r="AH709" i="8"/>
  <c r="AH741" i="8"/>
  <c r="AH757" i="8"/>
  <c r="AH789" i="8"/>
  <c r="AH821" i="8"/>
  <c r="AH837" i="8"/>
  <c r="AH861" i="8"/>
  <c r="AH911" i="8"/>
  <c r="AH959" i="8"/>
  <c r="AH991" i="8"/>
  <c r="AH1023" i="8"/>
  <c r="AH1055" i="8"/>
  <c r="AH1103" i="8"/>
  <c r="AH1479" i="8"/>
  <c r="AH1189" i="8"/>
  <c r="AH1221" i="8"/>
  <c r="AH1253" i="8"/>
  <c r="AH1285" i="8"/>
  <c r="AH1317" i="8"/>
  <c r="AH1349" i="8"/>
  <c r="AH1365" i="8"/>
  <c r="AH1397" i="8"/>
  <c r="AH1413" i="8"/>
  <c r="AH1429" i="8"/>
  <c r="AH1445" i="8"/>
  <c r="AH1464" i="8"/>
  <c r="AH1473" i="8"/>
  <c r="AH2160" i="8"/>
  <c r="AH9" i="8"/>
  <c r="AH73" i="8"/>
  <c r="AH137" i="8"/>
  <c r="AH153" i="8"/>
  <c r="AH169" i="8"/>
  <c r="AH185" i="8"/>
  <c r="AH201" i="8"/>
  <c r="AH217" i="8"/>
  <c r="AH233" i="8"/>
  <c r="AH108" i="8"/>
  <c r="AH66" i="8"/>
  <c r="AH130" i="8"/>
  <c r="AH548" i="8"/>
  <c r="AH141" i="8"/>
  <c r="AH67" i="8"/>
  <c r="AH131" i="8"/>
  <c r="AH93" i="8"/>
  <c r="AH53" i="8"/>
  <c r="AH117" i="8"/>
  <c r="AH515" i="8"/>
  <c r="AH505" i="8"/>
  <c r="AH249" i="8"/>
  <c r="AH265" i="8"/>
  <c r="AH281" i="8"/>
  <c r="AH297" i="8"/>
  <c r="AH313" i="8"/>
  <c r="AH329" i="8"/>
  <c r="AH345" i="8"/>
  <c r="AH361" i="8"/>
  <c r="AH377" i="8"/>
  <c r="AH393" i="8"/>
  <c r="AH409" i="8"/>
  <c r="AH425" i="8"/>
  <c r="AH441" i="8"/>
  <c r="AH457" i="8"/>
  <c r="AH473" i="8"/>
  <c r="AH489" i="8"/>
  <c r="AH614" i="8"/>
  <c r="AH630" i="8"/>
  <c r="AH646" i="8"/>
  <c r="AH662" i="8"/>
  <c r="AH678" i="8"/>
  <c r="AH694" i="8"/>
  <c r="AH710" i="8"/>
  <c r="AH726" i="8"/>
  <c r="AH742" i="8"/>
  <c r="AH758" i="8"/>
  <c r="AH774" i="8"/>
  <c r="AH790" i="8"/>
  <c r="AH806" i="8"/>
  <c r="AH822" i="8"/>
  <c r="AH838" i="8"/>
  <c r="AH891" i="8"/>
  <c r="AH881" i="8"/>
  <c r="AH871" i="8"/>
  <c r="AH888" i="8"/>
  <c r="AH896" i="8"/>
  <c r="AH912" i="8"/>
  <c r="AH928" i="8"/>
  <c r="AH944" i="8"/>
  <c r="AH960" i="8"/>
  <c r="AH976" i="8"/>
  <c r="AH992" i="8"/>
  <c r="AH1008" i="8"/>
  <c r="AH1024" i="8"/>
  <c r="AH1040" i="8"/>
  <c r="AH1056" i="8"/>
  <c r="AH1072" i="8"/>
  <c r="AH1088" i="8"/>
  <c r="AH1104" i="8"/>
  <c r="AH1120" i="8"/>
  <c r="AH1136" i="8"/>
  <c r="AH1152" i="8"/>
  <c r="AH1470" i="8"/>
  <c r="AH1501" i="8"/>
  <c r="AH1190" i="8"/>
  <c r="AH1206" i="8"/>
  <c r="AH1222" i="8"/>
  <c r="AH1238" i="8"/>
  <c r="AH1254" i="8"/>
  <c r="AH1270" i="8"/>
  <c r="AH1286" i="8"/>
  <c r="AH1302" i="8"/>
  <c r="AH1318" i="8"/>
  <c r="AH1334" i="8"/>
  <c r="AH1350" i="8"/>
  <c r="AH1366" i="8"/>
  <c r="AH1382" i="8"/>
  <c r="AH1398" i="8"/>
  <c r="AH1414" i="8"/>
  <c r="AH1430" i="8"/>
  <c r="AH1446" i="8"/>
  <c r="AH1491" i="8"/>
  <c r="AH1515" i="8"/>
  <c r="AH1531" i="8"/>
  <c r="AH1547" i="8"/>
  <c r="AH1563" i="8"/>
  <c r="AH1579" i="8"/>
  <c r="AH1595" i="8"/>
  <c r="AH1611" i="8"/>
  <c r="AH1627" i="8"/>
  <c r="AH1643" i="8"/>
  <c r="AH1659" i="8"/>
  <c r="AH1675" i="8"/>
  <c r="AH1691" i="8"/>
  <c r="AH1707" i="8"/>
  <c r="AH1723" i="8"/>
  <c r="AH1739" i="8"/>
  <c r="AH1755" i="8"/>
  <c r="AH1922" i="8"/>
  <c r="AH2144" i="8"/>
  <c r="AH1913" i="8"/>
  <c r="AH2049" i="8"/>
  <c r="AH2177" i="8"/>
  <c r="AH1980" i="8"/>
  <c r="AH2108" i="8"/>
  <c r="AH1770" i="8"/>
  <c r="AH1786" i="8"/>
  <c r="AH1802" i="8"/>
  <c r="AH1818" i="8"/>
  <c r="AH1834" i="8"/>
  <c r="AH1850" i="8"/>
  <c r="AH1866" i="8"/>
  <c r="AH1882" i="8"/>
  <c r="AH1898" i="8"/>
  <c r="AH2379" i="8"/>
  <c r="AH2213" i="8"/>
  <c r="AH2229" i="8"/>
  <c r="AH2245" i="8"/>
  <c r="AH2261" i="8"/>
  <c r="AH2277" i="8"/>
  <c r="AH2293" i="8"/>
  <c r="AH2309" i="8"/>
  <c r="AH2325" i="8"/>
  <c r="AH2341" i="8"/>
  <c r="AH2356" i="8"/>
  <c r="AH2394" i="8"/>
  <c r="AH2410" i="8"/>
  <c r="AH2426" i="8"/>
  <c r="AH2442" i="8"/>
  <c r="AH2458" i="8"/>
  <c r="AH2474" i="8"/>
  <c r="AH2490" i="8"/>
  <c r="AH2506" i="8"/>
  <c r="AH2688" i="8"/>
  <c r="AH2696" i="8"/>
  <c r="AH2714" i="8"/>
  <c r="AH2519" i="8"/>
  <c r="AH2535" i="8"/>
  <c r="AH2551" i="8"/>
  <c r="AH2567" i="8"/>
  <c r="AH2583" i="8"/>
  <c r="AH2599" i="8"/>
  <c r="AH2615" i="8"/>
  <c r="AH2631" i="8"/>
  <c r="AH2647" i="8"/>
  <c r="AH2663" i="8"/>
  <c r="AH2724" i="8"/>
  <c r="AH2740" i="8"/>
  <c r="AH2756" i="8"/>
  <c r="AH2772" i="8"/>
  <c r="AH2788" i="8"/>
  <c r="AH2800" i="8"/>
  <c r="AH2816" i="8"/>
  <c r="AH2832" i="8"/>
  <c r="AH2848" i="8"/>
  <c r="AH2864" i="8"/>
  <c r="AH2880" i="8"/>
  <c r="AH2896" i="8"/>
  <c r="AH2912" i="8"/>
  <c r="AH3072" i="8"/>
  <c r="AH3061" i="8"/>
  <c r="AH3075" i="8"/>
  <c r="AH2936" i="8"/>
  <c r="AH2952" i="8"/>
  <c r="AH2968" i="8"/>
  <c r="AH2984" i="8"/>
  <c r="AH3000" i="8"/>
  <c r="AH3016" i="8"/>
  <c r="AH3032" i="8"/>
  <c r="AH3048" i="8"/>
  <c r="AH3094" i="8"/>
  <c r="AH3110" i="8"/>
  <c r="AH3126" i="8"/>
  <c r="AH3142" i="8"/>
  <c r="AH3158" i="8"/>
  <c r="AH3174" i="8"/>
  <c r="AH3439" i="8"/>
  <c r="AH3190" i="8"/>
  <c r="AH3206" i="8"/>
  <c r="AH3222" i="8"/>
  <c r="AH3238" i="8"/>
  <c r="AH3254" i="8"/>
  <c r="AH3270" i="8"/>
  <c r="AH3286" i="8"/>
  <c r="AH3302" i="8"/>
  <c r="AH3318" i="8"/>
  <c r="AH3430" i="8"/>
  <c r="AH3334" i="8"/>
  <c r="AH3350" i="8"/>
  <c r="AH3366" i="8"/>
  <c r="AH3382" i="8"/>
  <c r="AH3398" i="8"/>
  <c r="AH3414" i="8"/>
  <c r="AH3531" i="8"/>
  <c r="AH3475" i="8"/>
  <c r="AH3491" i="8"/>
  <c r="AH3556" i="8"/>
  <c r="AH3544" i="8"/>
  <c r="AH3510" i="8"/>
  <c r="AH3549" i="8"/>
  <c r="AH3705" i="8"/>
  <c r="AH3733" i="8"/>
  <c r="AH3704" i="8"/>
  <c r="AH3608" i="8"/>
  <c r="AH3624" i="8"/>
  <c r="AH3640" i="8"/>
  <c r="AH3656" i="8"/>
  <c r="AH3672" i="8"/>
  <c r="AH3688" i="8"/>
  <c r="AH3703" i="8"/>
  <c r="AH3741" i="8"/>
  <c r="AH3757" i="8"/>
  <c r="AH3773" i="8"/>
  <c r="AH3789" i="8"/>
  <c r="AH11" i="8"/>
  <c r="AH112" i="8"/>
  <c r="AH22" i="8"/>
  <c r="AH388" i="8"/>
  <c r="AH753" i="8"/>
  <c r="AH1019" i="8"/>
  <c r="AH1393" i="8"/>
  <c r="AH1526" i="8"/>
  <c r="AH1718" i="8"/>
  <c r="AH2181" i="8"/>
  <c r="AH1765" i="8"/>
  <c r="AH2114" i="8"/>
  <c r="AH2067" i="8"/>
  <c r="AH2180" i="8"/>
  <c r="AH2336" i="8"/>
  <c r="AH47" i="8"/>
  <c r="AH423" i="8"/>
  <c r="AH660" i="8"/>
  <c r="AH772" i="8"/>
  <c r="AH942" i="8"/>
  <c r="AH1134" i="8"/>
  <c r="AH1268" i="8"/>
  <c r="AH1428" i="8"/>
  <c r="AH1673" i="8"/>
  <c r="AH168" i="8"/>
  <c r="AH567" i="8"/>
  <c r="AH392" i="8"/>
  <c r="AH140" i="8"/>
  <c r="AH218" i="8"/>
  <c r="AH330" i="8"/>
  <c r="AH442" i="8"/>
  <c r="AH508" i="8"/>
  <c r="AH663" i="8"/>
  <c r="AH775" i="8"/>
  <c r="AH1157" i="8"/>
  <c r="AH993" i="8"/>
  <c r="AH1469" i="8"/>
  <c r="AH1191" i="8"/>
  <c r="AH1303" i="8"/>
  <c r="AH1367" i="8"/>
  <c r="AH1468" i="8"/>
  <c r="AH1758" i="8"/>
  <c r="AH1516" i="8"/>
  <c r="AH1532" i="8"/>
  <c r="AH1548" i="8"/>
  <c r="AH1564" i="8"/>
  <c r="AH1580" i="8"/>
  <c r="AH1596" i="8"/>
  <c r="AH1612" i="8"/>
  <c r="AH1628" i="8"/>
  <c r="AH1644" i="8"/>
  <c r="AH1660" i="8"/>
  <c r="AH1676" i="8"/>
  <c r="AH1692" i="8"/>
  <c r="AH1708" i="8"/>
  <c r="AH1724" i="8"/>
  <c r="AH1740" i="8"/>
  <c r="AH1756" i="8"/>
  <c r="AH2096" i="8"/>
  <c r="AH2031" i="8"/>
  <c r="AH2159" i="8"/>
  <c r="AH1973" i="8"/>
  <c r="AH2101" i="8"/>
  <c r="AH1919" i="8"/>
  <c r="AH2043" i="8"/>
  <c r="AH2171" i="8"/>
  <c r="AH1974" i="8"/>
  <c r="AH2102" i="8"/>
  <c r="AH2007" i="8"/>
  <c r="AH2135" i="8"/>
  <c r="AH1771" i="8"/>
  <c r="AH1787" i="8"/>
  <c r="AH1803" i="8"/>
  <c r="AH1819" i="8"/>
  <c r="AH1835" i="8"/>
  <c r="AH1851" i="8"/>
  <c r="AH1867" i="8"/>
  <c r="AH1883" i="8"/>
  <c r="AH2034" i="8"/>
  <c r="AH2162" i="8"/>
  <c r="AH1965" i="8"/>
  <c r="AH2093" i="8"/>
  <c r="AH1914" i="8"/>
  <c r="AH2040" i="8"/>
  <c r="AH2168" i="8"/>
  <c r="AH1987" i="8"/>
  <c r="AH2115" i="8"/>
  <c r="AH1934" i="8"/>
  <c r="AH2062" i="8"/>
  <c r="AH2190" i="8"/>
  <c r="AH2025" i="8"/>
  <c r="AH2153" i="8"/>
  <c r="AH1972" i="8"/>
  <c r="AH2100" i="8"/>
  <c r="AH2214" i="8"/>
  <c r="AH2230" i="8"/>
  <c r="AH2246" i="8"/>
  <c r="AH2262" i="8"/>
  <c r="AH2278" i="8"/>
  <c r="AH2294" i="8"/>
  <c r="AH2310" i="8"/>
  <c r="AH2326" i="8"/>
  <c r="AH2342" i="8"/>
  <c r="AH2358" i="8"/>
  <c r="AH2395" i="8"/>
  <c r="AH2411" i="8"/>
  <c r="AH2427" i="8"/>
  <c r="AH2443" i="8"/>
  <c r="AH2459" i="8"/>
  <c r="AH2475" i="8"/>
  <c r="AH2491" i="8"/>
  <c r="AH2507" i="8"/>
  <c r="AH2673" i="8"/>
  <c r="AH2692" i="8"/>
  <c r="AH2520" i="8"/>
  <c r="AH2536" i="8"/>
  <c r="AH2552" i="8"/>
  <c r="AH2568" i="8"/>
  <c r="AH2584" i="8"/>
  <c r="AH2600" i="8"/>
  <c r="AH2616" i="8"/>
  <c r="AH2632" i="8"/>
  <c r="AH2648" i="8"/>
  <c r="AH2664" i="8"/>
  <c r="AH2725" i="8"/>
  <c r="AH2741" i="8"/>
  <c r="AH2757" i="8"/>
  <c r="AH2773" i="8"/>
  <c r="AH2789" i="8"/>
  <c r="AH2801" i="8"/>
  <c r="AH2817" i="8"/>
  <c r="AH2833" i="8"/>
  <c r="AH2849" i="8"/>
  <c r="AH2865" i="8"/>
  <c r="AH2881" i="8"/>
  <c r="AH2897" i="8"/>
  <c r="AH2913" i="8"/>
  <c r="AH3074" i="8"/>
  <c r="AH3077" i="8"/>
  <c r="AH3058" i="8"/>
  <c r="AH2937" i="8"/>
  <c r="AH2953" i="8"/>
  <c r="AH2969" i="8"/>
  <c r="AH2985" i="8"/>
  <c r="AH3001" i="8"/>
  <c r="AH3017" i="8"/>
  <c r="AH3033" i="8"/>
  <c r="AH3049" i="8"/>
  <c r="AH3095" i="8"/>
  <c r="AH3111" i="8"/>
  <c r="AH3127" i="8"/>
  <c r="AH3143" i="8"/>
  <c r="AH3159" i="8"/>
  <c r="AH3175" i="8"/>
  <c r="AH3191" i="8"/>
  <c r="AH3207" i="8"/>
  <c r="AH3223" i="8"/>
  <c r="AH3239" i="8"/>
  <c r="AH3255" i="8"/>
  <c r="AH3271" i="8"/>
  <c r="AH3287" i="8"/>
  <c r="AH3303" i="8"/>
  <c r="AH3319" i="8"/>
  <c r="AH3473" i="8"/>
  <c r="AH3421" i="8"/>
  <c r="AH3426" i="8"/>
  <c r="AH3335" i="8"/>
  <c r="AH3351" i="8"/>
  <c r="AH3367" i="8"/>
  <c r="AH3383" i="8"/>
  <c r="AH3399" i="8"/>
  <c r="AH3415" i="8"/>
  <c r="AH3559" i="8"/>
  <c r="AH3533" i="8"/>
  <c r="AH3476" i="8"/>
  <c r="AH3492" i="8"/>
  <c r="AH3560" i="8"/>
  <c r="AH3546" i="8"/>
  <c r="AH3553" i="8"/>
  <c r="AH3604" i="8"/>
  <c r="AH3596" i="8"/>
  <c r="AH3698" i="8"/>
  <c r="AH3729" i="8"/>
  <c r="AH3609" i="8"/>
  <c r="AH3625" i="8"/>
  <c r="AH3641" i="8"/>
  <c r="AH3657" i="8"/>
  <c r="AH3673" i="8"/>
  <c r="AH3689" i="8"/>
  <c r="AH3737" i="8"/>
  <c r="AH3732" i="8"/>
  <c r="AH3742" i="8"/>
  <c r="AH3758" i="8"/>
  <c r="AH3774" i="8"/>
  <c r="AH3790" i="8"/>
  <c r="AH500" i="8"/>
  <c r="AH737" i="8"/>
  <c r="AH987" i="8"/>
  <c r="AH1313" i="8"/>
  <c r="AH1670" i="8"/>
  <c r="AH2026" i="8"/>
  <c r="AH1861" i="8"/>
  <c r="AH2105" i="8"/>
  <c r="AH2304" i="8"/>
  <c r="AH111" i="8"/>
  <c r="AH247" i="8"/>
  <c r="AH407" i="8"/>
  <c r="AH676" i="8"/>
  <c r="AH1006" i="8"/>
  <c r="AH1118" i="8"/>
  <c r="AH1220" i="8"/>
  <c r="AH1348" i="8"/>
  <c r="AH1721" i="8"/>
  <c r="AH200" i="8"/>
  <c r="AH109" i="8"/>
  <c r="AH314" i="8"/>
  <c r="AH426" i="8"/>
  <c r="AH512" i="8"/>
  <c r="AH647" i="8"/>
  <c r="AH759" i="8"/>
  <c r="AH977" i="8"/>
  <c r="AH1089" i="8"/>
  <c r="AH1239" i="8"/>
  <c r="AH1399" i="8"/>
  <c r="AH63" i="8"/>
  <c r="AH127" i="8"/>
  <c r="AH155" i="8"/>
  <c r="AH171" i="8"/>
  <c r="AH187" i="8"/>
  <c r="AH203" i="8"/>
  <c r="AH219" i="8"/>
  <c r="AH235" i="8"/>
  <c r="AH39" i="8"/>
  <c r="AH103" i="8"/>
  <c r="AH56" i="8"/>
  <c r="AH120" i="8"/>
  <c r="AH523" i="8"/>
  <c r="AH564" i="8"/>
  <c r="AH513" i="8"/>
  <c r="AH251" i="8"/>
  <c r="AH267" i="8"/>
  <c r="AH283" i="8"/>
  <c r="AH299" i="8"/>
  <c r="AH315" i="8"/>
  <c r="AH331" i="8"/>
  <c r="AH347" i="8"/>
  <c r="AH363" i="8"/>
  <c r="AH379" i="8"/>
  <c r="AH395" i="8"/>
  <c r="AH411" i="8"/>
  <c r="AH427" i="8"/>
  <c r="AH443" i="8"/>
  <c r="AH459" i="8"/>
  <c r="AH475" i="8"/>
  <c r="AH491" i="8"/>
  <c r="AH616" i="8"/>
  <c r="AH632" i="8"/>
  <c r="AH648" i="8"/>
  <c r="AH664" i="8"/>
  <c r="AH680" i="8"/>
  <c r="AH696" i="8"/>
  <c r="AH712" i="8"/>
  <c r="AH728" i="8"/>
  <c r="AH744" i="8"/>
  <c r="AH760" i="8"/>
  <c r="AH776" i="8"/>
  <c r="AH792" i="8"/>
  <c r="AH808" i="8"/>
  <c r="AH824" i="8"/>
  <c r="AH840" i="8"/>
  <c r="AH874" i="8"/>
  <c r="AH867" i="8"/>
  <c r="AH1466" i="8"/>
  <c r="AH898" i="8"/>
  <c r="AH914" i="8"/>
  <c r="AH930" i="8"/>
  <c r="AH946" i="8"/>
  <c r="AH962" i="8"/>
  <c r="AH978" i="8"/>
  <c r="AH994" i="8"/>
  <c r="AH1010" i="8"/>
  <c r="AH1026" i="8"/>
  <c r="AH1042" i="8"/>
  <c r="AH1058" i="8"/>
  <c r="AH1074" i="8"/>
  <c r="AH1090" i="8"/>
  <c r="AH1106" i="8"/>
  <c r="AH1122" i="8"/>
  <c r="AH1138" i="8"/>
  <c r="AH1154" i="8"/>
  <c r="AH1161" i="8"/>
  <c r="AH1480" i="8"/>
  <c r="AH1472" i="8"/>
  <c r="AH1493" i="8"/>
  <c r="AH1192" i="8"/>
  <c r="AH1208" i="8"/>
  <c r="AH1224" i="8"/>
  <c r="AH1240" i="8"/>
  <c r="AH1256" i="8"/>
  <c r="AH1272" i="8"/>
  <c r="AH1288" i="8"/>
  <c r="AH1304" i="8"/>
  <c r="AH1320" i="8"/>
  <c r="AH1336" i="8"/>
  <c r="AH1352" i="8"/>
  <c r="AH1368" i="8"/>
  <c r="AH1384" i="8"/>
  <c r="AH1400" i="8"/>
  <c r="AH1416" i="8"/>
  <c r="AH1432" i="8"/>
  <c r="AH1448" i="8"/>
  <c r="AH1474" i="8"/>
  <c r="AH1499" i="8"/>
  <c r="AH2074" i="8"/>
  <c r="AH1512" i="8"/>
  <c r="AH1517" i="8"/>
  <c r="AH1533" i="8"/>
  <c r="AH1549" i="8"/>
  <c r="AH1565" i="8"/>
  <c r="AH1581" i="8"/>
  <c r="AH1597" i="8"/>
  <c r="AH1613" i="8"/>
  <c r="AH1629" i="8"/>
  <c r="AH1645" i="8"/>
  <c r="AH1661" i="8"/>
  <c r="AH1677" i="8"/>
  <c r="AH1693" i="8"/>
  <c r="AH1709" i="8"/>
  <c r="AH1725" i="8"/>
  <c r="AH1741" i="8"/>
  <c r="AH2048" i="8"/>
  <c r="AH1936" i="8"/>
  <c r="AH1915" i="8"/>
  <c r="AH1926" i="8"/>
  <c r="AH1937" i="8"/>
  <c r="AH2065" i="8"/>
  <c r="AH2193" i="8"/>
  <c r="AH1996" i="8"/>
  <c r="AH2124" i="8"/>
  <c r="AH1772" i="8"/>
  <c r="AH1788" i="8"/>
  <c r="AH1804" i="8"/>
  <c r="AH1820" i="8"/>
  <c r="AH1836" i="8"/>
  <c r="AH1852" i="8"/>
  <c r="AH1868" i="8"/>
  <c r="AH1884" i="8"/>
  <c r="AH1901" i="8"/>
  <c r="AH2715" i="8"/>
  <c r="AH2199" i="8"/>
  <c r="AH2215" i="8"/>
  <c r="AH2231" i="8"/>
  <c r="AH2247" i="8"/>
  <c r="AH2263" i="8"/>
  <c r="AH2279" i="8"/>
  <c r="AH2295" i="8"/>
  <c r="AH2311" i="8"/>
  <c r="AH2327" i="8"/>
  <c r="AH2343" i="8"/>
  <c r="AH2360" i="8"/>
  <c r="AH2396" i="8"/>
  <c r="AH2412" i="8"/>
  <c r="AH2428" i="8"/>
  <c r="AH2444" i="8"/>
  <c r="AH2460" i="8"/>
  <c r="AH2476" i="8"/>
  <c r="AH2492" i="8"/>
  <c r="AH2508" i="8"/>
  <c r="AH2700" i="8"/>
  <c r="AH2694" i="8"/>
  <c r="AH2521" i="8"/>
  <c r="AH2537" i="8"/>
  <c r="AH2553" i="8"/>
  <c r="AH2569" i="8"/>
  <c r="AH2585" i="8"/>
  <c r="AH2601" i="8"/>
  <c r="AH2617" i="8"/>
  <c r="AH2633" i="8"/>
  <c r="AH2649" i="8"/>
  <c r="AH2665" i="8"/>
  <c r="AH2726" i="8"/>
  <c r="AH2742" i="8"/>
  <c r="AH2758" i="8"/>
  <c r="AH2774" i="8"/>
  <c r="AH2790" i="8"/>
  <c r="AH2802" i="8"/>
  <c r="AH2818" i="8"/>
  <c r="AH2834" i="8"/>
  <c r="AH2850" i="8"/>
  <c r="AH2866" i="8"/>
  <c r="AH2882" i="8"/>
  <c r="AH2898" i="8"/>
  <c r="AH2914" i="8"/>
  <c r="AH3076" i="8"/>
  <c r="AH3079" i="8"/>
  <c r="AH3062" i="8"/>
  <c r="AH2938" i="8"/>
  <c r="AH2954" i="8"/>
  <c r="AH2970" i="8"/>
  <c r="AH2986" i="8"/>
  <c r="AH3002" i="8"/>
  <c r="AH3018" i="8"/>
  <c r="AH3034" i="8"/>
  <c r="AH3050" i="8"/>
  <c r="AH3187" i="8"/>
  <c r="AH3096" i="8"/>
  <c r="AH3112" i="8"/>
  <c r="AH3128" i="8"/>
  <c r="AH3144" i="8"/>
  <c r="AH3160" i="8"/>
  <c r="AH3176" i="8"/>
  <c r="AH3192" i="8"/>
  <c r="AH3208" i="8"/>
  <c r="AH3224" i="8"/>
  <c r="AH3240" i="8"/>
  <c r="AH3256" i="8"/>
  <c r="AH3272" i="8"/>
  <c r="AH3288" i="8"/>
  <c r="AH3304" i="8"/>
  <c r="AH3320" i="8"/>
  <c r="AH3436" i="8"/>
  <c r="AH3458" i="8"/>
  <c r="AH3336" i="8"/>
  <c r="AH3352" i="8"/>
  <c r="AH3368" i="8"/>
  <c r="AH3384" i="8"/>
  <c r="AH3400" i="8"/>
  <c r="AH3416" i="8"/>
  <c r="AH3432" i="8"/>
  <c r="AH3535" i="8"/>
  <c r="AH3477" i="8"/>
  <c r="AH3493" i="8"/>
  <c r="AH3572" i="8"/>
  <c r="AH3610" i="8"/>
  <c r="AH3626" i="8"/>
  <c r="AH3642" i="8"/>
  <c r="AH3658" i="8"/>
  <c r="AH3674" i="8"/>
  <c r="AH3690" i="8"/>
  <c r="AH3743" i="8"/>
  <c r="AH3759" i="8"/>
  <c r="AH3775" i="8"/>
  <c r="AH3791" i="8"/>
  <c r="AH292" i="8"/>
  <c r="AH721" i="8"/>
  <c r="AH1500" i="8"/>
  <c r="AH1131" i="8"/>
  <c r="AH1329" i="8"/>
  <c r="AH1471" i="8"/>
  <c r="AH1622" i="8"/>
  <c r="AH1983" i="8"/>
  <c r="AH1877" i="8"/>
  <c r="AH2014" i="8"/>
  <c r="AH215" i="8"/>
  <c r="AH23" i="8"/>
  <c r="AH375" i="8"/>
  <c r="AH503" i="8"/>
  <c r="AH692" i="8"/>
  <c r="AH804" i="8"/>
  <c r="AH1022" i="8"/>
  <c r="AH1364" i="8"/>
  <c r="AH1625" i="8"/>
  <c r="AH28" i="8"/>
  <c r="AH38" i="8"/>
  <c r="AH13" i="8"/>
  <c r="AH186" i="8"/>
  <c r="AH362" i="8"/>
  <c r="AH679" i="8"/>
  <c r="AH823" i="8"/>
  <c r="AH913" i="8"/>
  <c r="AH1025" i="8"/>
  <c r="AH1121" i="8"/>
  <c r="AH1158" i="8"/>
  <c r="AH1207" i="8"/>
  <c r="AH1319" i="8"/>
  <c r="AH1415" i="8"/>
  <c r="AH122" i="8"/>
  <c r="AH43" i="8"/>
  <c r="AH107" i="8"/>
  <c r="AH156" i="8"/>
  <c r="AH172" i="8"/>
  <c r="AH188" i="8"/>
  <c r="AH204" i="8"/>
  <c r="AH220" i="8"/>
  <c r="AH236" i="8"/>
  <c r="AH16" i="8"/>
  <c r="AH80" i="8"/>
  <c r="AH33" i="8"/>
  <c r="AH97" i="8"/>
  <c r="AH68" i="8"/>
  <c r="AH132" i="8"/>
  <c r="AH124" i="8"/>
  <c r="AH54" i="8"/>
  <c r="AH118" i="8"/>
  <c r="AH577" i="8"/>
  <c r="AH252" i="8"/>
  <c r="AH268" i="8"/>
  <c r="AH284" i="8"/>
  <c r="AH300" i="8"/>
  <c r="AH316" i="8"/>
  <c r="AH332" i="8"/>
  <c r="AH348" i="8"/>
  <c r="AH364" i="8"/>
  <c r="AH380" i="8"/>
  <c r="AH396" i="8"/>
  <c r="AH412" i="8"/>
  <c r="AH428" i="8"/>
  <c r="AH444" i="8"/>
  <c r="AH460" i="8"/>
  <c r="AH476" i="8"/>
  <c r="AH492" i="8"/>
  <c r="AH520" i="8"/>
  <c r="AH526" i="8"/>
  <c r="AH509" i="8"/>
  <c r="AH516" i="8"/>
  <c r="AH617" i="8"/>
  <c r="AH633" i="8"/>
  <c r="AH649" i="8"/>
  <c r="AH665" i="8"/>
  <c r="AH681" i="8"/>
  <c r="AH697" i="8"/>
  <c r="AH713" i="8"/>
  <c r="AH729" i="8"/>
  <c r="AH745" i="8"/>
  <c r="AH761" i="8"/>
  <c r="AH777" i="8"/>
  <c r="AH793" i="8"/>
  <c r="AH809" i="8"/>
  <c r="AH825" i="8"/>
  <c r="AH841" i="8"/>
  <c r="AH887" i="8"/>
  <c r="AH899" i="8"/>
  <c r="AH915" i="8"/>
  <c r="AH931" i="8"/>
  <c r="AH947" i="8"/>
  <c r="AH963" i="8"/>
  <c r="AH979" i="8"/>
  <c r="AH995" i="8"/>
  <c r="AH1011" i="8"/>
  <c r="AH1027" i="8"/>
  <c r="AH1043" i="8"/>
  <c r="AH1059" i="8"/>
  <c r="AH1075" i="8"/>
  <c r="AH1091" i="8"/>
  <c r="AH1107" i="8"/>
  <c r="AH1123" i="8"/>
  <c r="AH1139" i="8"/>
  <c r="AH1155" i="8"/>
  <c r="AH1169" i="8"/>
  <c r="AH1495" i="8"/>
  <c r="AH1912" i="8"/>
  <c r="AH1193" i="8"/>
  <c r="AH1209" i="8"/>
  <c r="AH1225" i="8"/>
  <c r="AH1241" i="8"/>
  <c r="AH1257" i="8"/>
  <c r="AH1273" i="8"/>
  <c r="AH1289" i="8"/>
  <c r="AH1305" i="8"/>
  <c r="AH1321" i="8"/>
  <c r="AH1337" i="8"/>
  <c r="AH1353" i="8"/>
  <c r="AH1369" i="8"/>
  <c r="AH1385" i="8"/>
  <c r="AH1401" i="8"/>
  <c r="AH1417" i="8"/>
  <c r="AH1433" i="8"/>
  <c r="AH1449" i="8"/>
  <c r="AH1502" i="8"/>
  <c r="AH1518" i="8"/>
  <c r="AH1534" i="8"/>
  <c r="AH1550" i="8"/>
  <c r="AH1566" i="8"/>
  <c r="AH1582" i="8"/>
  <c r="AH1598" i="8"/>
  <c r="AH1614" i="8"/>
  <c r="AH1630" i="8"/>
  <c r="AH1646" i="8"/>
  <c r="AH1662" i="8"/>
  <c r="AH1678" i="8"/>
  <c r="AH1694" i="8"/>
  <c r="AH1710" i="8"/>
  <c r="AH1726" i="8"/>
  <c r="AH1742" i="8"/>
  <c r="AH1925" i="8"/>
  <c r="AH2047" i="8"/>
  <c r="AH2175" i="8"/>
  <c r="AH1989" i="8"/>
  <c r="AH2117" i="8"/>
  <c r="AH1931" i="8"/>
  <c r="AH2059" i="8"/>
  <c r="AH2187" i="8"/>
  <c r="AH1990" i="8"/>
  <c r="AH2118" i="8"/>
  <c r="AH2023" i="8"/>
  <c r="AH2151" i="8"/>
  <c r="AH1773" i="8"/>
  <c r="AH1789" i="8"/>
  <c r="AH1805" i="8"/>
  <c r="AH1821" i="8"/>
  <c r="AH1837" i="8"/>
  <c r="AH1853" i="8"/>
  <c r="AH1869" i="8"/>
  <c r="AH1885" i="8"/>
  <c r="AH1920" i="8"/>
  <c r="AH2050" i="8"/>
  <c r="AH2178" i="8"/>
  <c r="AH1981" i="8"/>
  <c r="AH2109" i="8"/>
  <c r="AH1928" i="8"/>
  <c r="AH2056" i="8"/>
  <c r="AH2184" i="8"/>
  <c r="AH2003" i="8"/>
  <c r="AH2131" i="8"/>
  <c r="AH1950" i="8"/>
  <c r="AH2078" i="8"/>
  <c r="AH2041" i="8"/>
  <c r="AH2169" i="8"/>
  <c r="AH1988" i="8"/>
  <c r="AH2116" i="8"/>
  <c r="AH2355" i="8"/>
  <c r="AH2200" i="8"/>
  <c r="AH2216" i="8"/>
  <c r="AH2232" i="8"/>
  <c r="AH2248" i="8"/>
  <c r="AH2264" i="8"/>
  <c r="AH2280" i="8"/>
  <c r="AH2296" i="8"/>
  <c r="AH2312" i="8"/>
  <c r="AH2328" i="8"/>
  <c r="AH2344" i="8"/>
  <c r="AH2362" i="8"/>
  <c r="AH2397" i="8"/>
  <c r="AH2413" i="8"/>
  <c r="AH2429" i="8"/>
  <c r="AH2445" i="8"/>
  <c r="AH2461" i="8"/>
  <c r="AH2477" i="8"/>
  <c r="AH2493" i="8"/>
  <c r="AH2509" i="8"/>
  <c r="AH2681" i="8"/>
  <c r="AH2698" i="8"/>
  <c r="AH2670" i="8"/>
  <c r="AH2522" i="8"/>
  <c r="AH2538" i="8"/>
  <c r="AH2554" i="8"/>
  <c r="AH2570" i="8"/>
  <c r="AH2586" i="8"/>
  <c r="AH2602" i="8"/>
  <c r="AH2618" i="8"/>
  <c r="AH2634" i="8"/>
  <c r="AH2650" i="8"/>
  <c r="AH2666" i="8"/>
  <c r="AH2671" i="8"/>
  <c r="AH2727" i="8"/>
  <c r="AH2743" i="8"/>
  <c r="AH2759" i="8"/>
  <c r="AH2775" i="8"/>
  <c r="AH2791" i="8"/>
  <c r="AH2803" i="8"/>
  <c r="AH2819" i="8"/>
  <c r="AH2835" i="8"/>
  <c r="AH2851" i="8"/>
  <c r="AH2867" i="8"/>
  <c r="AH2883" i="8"/>
  <c r="AH2899" i="8"/>
  <c r="AH2915" i="8"/>
  <c r="AH3078" i="8"/>
  <c r="AH2939" i="8"/>
  <c r="AH2955" i="8"/>
  <c r="AH2971" i="8"/>
  <c r="AH2987" i="8"/>
  <c r="AH3003" i="8"/>
  <c r="AH3019" i="8"/>
  <c r="AH3035" i="8"/>
  <c r="AH3051" i="8"/>
  <c r="AH3081" i="8"/>
  <c r="AH3097" i="8"/>
  <c r="AH3113" i="8"/>
  <c r="AH3129" i="8"/>
  <c r="AH3145" i="8"/>
  <c r="AH3161" i="8"/>
  <c r="AH3177" i="8"/>
  <c r="AH3193" i="8"/>
  <c r="AH3209" i="8"/>
  <c r="AH3225" i="8"/>
  <c r="AH3241" i="8"/>
  <c r="AH3257" i="8"/>
  <c r="AH3273" i="8"/>
  <c r="AH3289" i="8"/>
  <c r="AH3305" i="8"/>
  <c r="AH3321" i="8"/>
  <c r="AH3446" i="8"/>
  <c r="AH3337" i="8"/>
  <c r="AH3353" i="8"/>
  <c r="AH3369" i="8"/>
  <c r="AH3385" i="8"/>
  <c r="AH3401" i="8"/>
  <c r="AH3417" i="8"/>
  <c r="AH3440" i="8"/>
  <c r="AH3449" i="8"/>
  <c r="AH3576" i="8"/>
  <c r="AH3537" i="8"/>
  <c r="AH3478" i="8"/>
  <c r="AH3494" i="8"/>
  <c r="AH3508" i="8"/>
  <c r="AH3518" i="8"/>
  <c r="AH3557" i="8"/>
  <c r="AH3563" i="8"/>
  <c r="AH3569" i="8"/>
  <c r="AH3600" i="8"/>
  <c r="AH3711" i="8"/>
  <c r="AH3736" i="8"/>
  <c r="AH3611" i="8"/>
  <c r="AH3627" i="8"/>
  <c r="AH3643" i="8"/>
  <c r="AH3659" i="8"/>
  <c r="AH3675" i="8"/>
  <c r="AH3691" i="8"/>
  <c r="AH3727" i="8"/>
  <c r="AH3744" i="8"/>
  <c r="AH3760" i="8"/>
  <c r="AH3776" i="8"/>
  <c r="AH3792" i="8"/>
  <c r="AH75" i="8"/>
  <c r="AH164" i="8"/>
  <c r="AH420" i="8"/>
  <c r="AH584" i="8"/>
  <c r="AH882" i="8"/>
  <c r="AH939" i="8"/>
  <c r="AH1265" i="8"/>
  <c r="AH1441" i="8"/>
  <c r="AH1558" i="8"/>
  <c r="AH1917" i="8"/>
  <c r="AH199" i="8"/>
  <c r="AH507" i="8"/>
  <c r="AH555" i="8"/>
  <c r="AH295" i="8"/>
  <c r="AH644" i="8"/>
  <c r="AH990" i="8"/>
  <c r="AH1102" i="8"/>
  <c r="AH1166" i="8"/>
  <c r="AH1204" i="8"/>
  <c r="AH1380" i="8"/>
  <c r="AH1689" i="8"/>
  <c r="AH81" i="8"/>
  <c r="AH116" i="8"/>
  <c r="AH264" i="8"/>
  <c r="AH202" i="8"/>
  <c r="AH250" i="8"/>
  <c r="AH346" i="8"/>
  <c r="AH458" i="8"/>
  <c r="AH711" i="8"/>
  <c r="AH839" i="8"/>
  <c r="AH929" i="8"/>
  <c r="AH1041" i="8"/>
  <c r="AH1137" i="8"/>
  <c r="AH1223" i="8"/>
  <c r="AH1335" i="8"/>
  <c r="AH1431" i="8"/>
  <c r="AH25" i="8"/>
  <c r="AH89" i="8"/>
  <c r="AH42" i="8"/>
  <c r="AH157" i="8"/>
  <c r="AH173" i="8"/>
  <c r="AH189" i="8"/>
  <c r="AH205" i="8"/>
  <c r="AH221" i="8"/>
  <c r="AH237" i="8"/>
  <c r="AH18" i="8"/>
  <c r="AH82" i="8"/>
  <c r="AH19" i="8"/>
  <c r="AH83" i="8"/>
  <c r="AH5" i="8"/>
  <c r="AH69" i="8"/>
  <c r="AH133" i="8"/>
  <c r="AH29" i="8"/>
  <c r="AH531" i="8"/>
  <c r="AH581" i="8"/>
  <c r="AH521" i="8"/>
  <c r="AH253" i="8"/>
  <c r="AH269" i="8"/>
  <c r="AH285" i="8"/>
  <c r="AH301" i="8"/>
  <c r="AH317" i="8"/>
  <c r="AH333" i="8"/>
  <c r="AH349" i="8"/>
  <c r="AH365" i="8"/>
  <c r="AH381" i="8"/>
  <c r="AH397" i="8"/>
  <c r="AH413" i="8"/>
  <c r="AH429" i="8"/>
  <c r="AH445" i="8"/>
  <c r="AH461" i="8"/>
  <c r="AH477" i="8"/>
  <c r="AH493" i="8"/>
  <c r="AH542" i="8"/>
  <c r="AH511" i="8"/>
  <c r="AH538" i="8"/>
  <c r="AH618" i="8"/>
  <c r="AH634" i="8"/>
  <c r="AH650" i="8"/>
  <c r="AH666" i="8"/>
  <c r="AH682" i="8"/>
  <c r="AH698" i="8"/>
  <c r="AH714" i="8"/>
  <c r="AH730" i="8"/>
  <c r="AH746" i="8"/>
  <c r="AH762" i="8"/>
  <c r="AH778" i="8"/>
  <c r="AH794" i="8"/>
  <c r="AH810" i="8"/>
  <c r="AH826" i="8"/>
  <c r="AH842" i="8"/>
  <c r="AH870" i="8"/>
  <c r="AH877" i="8"/>
  <c r="AH1168" i="8"/>
  <c r="AH900" i="8"/>
  <c r="AH916" i="8"/>
  <c r="AH932" i="8"/>
  <c r="AH948" i="8"/>
  <c r="AH964" i="8"/>
  <c r="AH980" i="8"/>
  <c r="AH996" i="8"/>
  <c r="AH1012" i="8"/>
  <c r="AH1028" i="8"/>
  <c r="AH1044" i="8"/>
  <c r="AH1060" i="8"/>
  <c r="AH1076" i="8"/>
  <c r="AH1092" i="8"/>
  <c r="AH1108" i="8"/>
  <c r="AH1124" i="8"/>
  <c r="AH1140" i="8"/>
  <c r="AH1156" i="8"/>
  <c r="AH1171" i="8"/>
  <c r="AH1482" i="8"/>
  <c r="AH1477" i="8"/>
  <c r="AH1178" i="8"/>
  <c r="AH1194" i="8"/>
  <c r="AH1210" i="8"/>
  <c r="AH1226" i="8"/>
  <c r="AH1242" i="8"/>
  <c r="AH1258" i="8"/>
  <c r="AH1274" i="8"/>
  <c r="AH1290" i="8"/>
  <c r="AH1306" i="8"/>
  <c r="AH1322" i="8"/>
  <c r="AH1338" i="8"/>
  <c r="AH1354" i="8"/>
  <c r="AH1370" i="8"/>
  <c r="AH1386" i="8"/>
  <c r="AH1402" i="8"/>
  <c r="AH1418" i="8"/>
  <c r="AH1434" i="8"/>
  <c r="AH1450" i="8"/>
  <c r="AH1481" i="8"/>
  <c r="AH1463" i="8"/>
  <c r="AH1478" i="8"/>
  <c r="AH1497" i="8"/>
  <c r="AH1984" i="8"/>
  <c r="AH1994" i="8"/>
  <c r="AH1519" i="8"/>
  <c r="AH1535" i="8"/>
  <c r="AH1551" i="8"/>
  <c r="AH1567" i="8"/>
  <c r="AH1583" i="8"/>
  <c r="AH1599" i="8"/>
  <c r="AH1615" i="8"/>
  <c r="AH1631" i="8"/>
  <c r="AH1647" i="8"/>
  <c r="AH1663" i="8"/>
  <c r="AH1679" i="8"/>
  <c r="AH1695" i="8"/>
  <c r="AH1711" i="8"/>
  <c r="AH1727" i="8"/>
  <c r="AH1743" i="8"/>
  <c r="AH2176" i="8"/>
  <c r="AH2064" i="8"/>
  <c r="AH2198" i="8"/>
  <c r="AH1953" i="8"/>
  <c r="AH2081" i="8"/>
  <c r="AH2012" i="8"/>
  <c r="AH2140" i="8"/>
  <c r="AH1907" i="8"/>
  <c r="AH1774" i="8"/>
  <c r="AH1790" i="8"/>
  <c r="AH1806" i="8"/>
  <c r="AH1822" i="8"/>
  <c r="AH1838" i="8"/>
  <c r="AH1854" i="8"/>
  <c r="AH1870" i="8"/>
  <c r="AH1886" i="8"/>
  <c r="AH1921" i="8"/>
  <c r="AH2357" i="8"/>
  <c r="AH2201" i="8"/>
  <c r="AH2217" i="8"/>
  <c r="AH2233" i="8"/>
  <c r="AH2249" i="8"/>
  <c r="AH2265" i="8"/>
  <c r="AH2281" i="8"/>
  <c r="AH2297" i="8"/>
  <c r="AH2313" i="8"/>
  <c r="AH2329" i="8"/>
  <c r="AH2345" i="8"/>
  <c r="AH2364" i="8"/>
  <c r="AH2398" i="8"/>
  <c r="AH2414" i="8"/>
  <c r="AH2430" i="8"/>
  <c r="AH2446" i="8"/>
  <c r="AH2462" i="8"/>
  <c r="AH2478" i="8"/>
  <c r="AH2494" i="8"/>
  <c r="AH2510" i="8"/>
  <c r="AH2684" i="8"/>
  <c r="AH2710" i="8"/>
  <c r="AH2708" i="8"/>
  <c r="AH2703" i="8"/>
  <c r="AH2523" i="8"/>
  <c r="AH2539" i="8"/>
  <c r="AH2555" i="8"/>
  <c r="AH2571" i="8"/>
  <c r="AH2587" i="8"/>
  <c r="AH2603" i="8"/>
  <c r="AH2619" i="8"/>
  <c r="AH2635" i="8"/>
  <c r="AH2651" i="8"/>
  <c r="AH2669" i="8"/>
  <c r="AH2704" i="8"/>
  <c r="AH2728" i="8"/>
  <c r="AH2744" i="8"/>
  <c r="AH2760" i="8"/>
  <c r="AH2776" i="8"/>
  <c r="AH2792" i="8"/>
  <c r="AH2926" i="8"/>
  <c r="AH2804" i="8"/>
  <c r="AH2820" i="8"/>
  <c r="AH2836" i="8"/>
  <c r="AH2852" i="8"/>
  <c r="AH2868" i="8"/>
  <c r="AH2884" i="8"/>
  <c r="AH2900" i="8"/>
  <c r="AH2916" i="8"/>
  <c r="AH3080" i="8"/>
  <c r="AH2940" i="8"/>
  <c r="AH2956" i="8"/>
  <c r="AH2972" i="8"/>
  <c r="AH2988" i="8"/>
  <c r="AH3004" i="8"/>
  <c r="AH3020" i="8"/>
  <c r="AH3036" i="8"/>
  <c r="AH3052" i="8"/>
  <c r="AH3082" i="8"/>
  <c r="AH3098" i="8"/>
  <c r="AH3114" i="8"/>
  <c r="AH3130" i="8"/>
  <c r="AH3146" i="8"/>
  <c r="AH3162" i="8"/>
  <c r="AH3178" i="8"/>
  <c r="AH3194" i="8"/>
  <c r="AH3210" i="8"/>
  <c r="AH3226" i="8"/>
  <c r="AH3242" i="8"/>
  <c r="AH3258" i="8"/>
  <c r="AH3274" i="8"/>
  <c r="AH3290" i="8"/>
  <c r="AH3306" i="8"/>
  <c r="AH3322" i="8"/>
  <c r="AH3466" i="8"/>
  <c r="AH3469" i="8"/>
  <c r="AH3445" i="8"/>
  <c r="AH3338" i="8"/>
  <c r="AH3354" i="8"/>
  <c r="AH3370" i="8"/>
  <c r="AH3386" i="8"/>
  <c r="AH3402" i="8"/>
  <c r="AH3418" i="8"/>
  <c r="AH3453" i="8"/>
  <c r="AH3584" i="8"/>
  <c r="AH3539" i="8"/>
  <c r="AH3479" i="8"/>
  <c r="AH3495" i="8"/>
  <c r="AH3520" i="8"/>
  <c r="AH3574" i="8"/>
  <c r="AH3575" i="8"/>
  <c r="AH3714" i="8"/>
  <c r="AH3612" i="8"/>
  <c r="AH3628" i="8"/>
  <c r="AH3644" i="8"/>
  <c r="AH3660" i="8"/>
  <c r="AH3676" i="8"/>
  <c r="AH3692" i="8"/>
  <c r="AH3734" i="8"/>
  <c r="AH3745" i="8"/>
  <c r="AH3761" i="8"/>
  <c r="AH3777" i="8"/>
  <c r="AH3793" i="8"/>
  <c r="AH148" i="8"/>
  <c r="AH356" i="8"/>
  <c r="AH595" i="8"/>
  <c r="AH801" i="8"/>
  <c r="AH1003" i="8"/>
  <c r="AH1249" i="8"/>
  <c r="AH1959" i="8"/>
  <c r="AH2288" i="8"/>
  <c r="AH263" i="8"/>
  <c r="AH439" i="8"/>
  <c r="AH740" i="8"/>
  <c r="AH860" i="8"/>
  <c r="AH926" i="8"/>
  <c r="AH1070" i="8"/>
  <c r="AH1159" i="8"/>
  <c r="AH1316" i="8"/>
  <c r="AH1494" i="8"/>
  <c r="AH1641" i="8"/>
  <c r="AH232" i="8"/>
  <c r="AH52" i="8"/>
  <c r="AH360" i="8"/>
  <c r="AH170" i="8"/>
  <c r="AH60" i="8"/>
  <c r="AH76" i="8"/>
  <c r="AH298" i="8"/>
  <c r="AH410" i="8"/>
  <c r="AH490" i="8"/>
  <c r="AH518" i="8"/>
  <c r="AH615" i="8"/>
  <c r="AH727" i="8"/>
  <c r="AH807" i="8"/>
  <c r="AH878" i="8"/>
  <c r="AH897" i="8"/>
  <c r="AH1009" i="8"/>
  <c r="AH1105" i="8"/>
  <c r="AH1255" i="8"/>
  <c r="AH1351" i="8"/>
  <c r="AH1447" i="8"/>
  <c r="AH58" i="8"/>
  <c r="AH14" i="8"/>
  <c r="AH78" i="8"/>
  <c r="AH142" i="8"/>
  <c r="AH158" i="8"/>
  <c r="AH174" i="8"/>
  <c r="AH190" i="8"/>
  <c r="AH206" i="8"/>
  <c r="AH222" i="8"/>
  <c r="AH238" i="8"/>
  <c r="AH61" i="8"/>
  <c r="AH541" i="8"/>
  <c r="AH585" i="8"/>
  <c r="AH254" i="8"/>
  <c r="AH270" i="8"/>
  <c r="AH286" i="8"/>
  <c r="AH302" i="8"/>
  <c r="AH318" i="8"/>
  <c r="AH334" i="8"/>
  <c r="AH350" i="8"/>
  <c r="AH366" i="8"/>
  <c r="AH382" i="8"/>
  <c r="AH398" i="8"/>
  <c r="AH414" i="8"/>
  <c r="AH430" i="8"/>
  <c r="AH446" i="8"/>
  <c r="AH462" i="8"/>
  <c r="AH478" i="8"/>
  <c r="AH494" i="8"/>
  <c r="AH528" i="8"/>
  <c r="AH568" i="8"/>
  <c r="AH547" i="8"/>
  <c r="AH554" i="8"/>
  <c r="AH517" i="8"/>
  <c r="AH524" i="8"/>
  <c r="AH603" i="8"/>
  <c r="AH619" i="8"/>
  <c r="AH635" i="8"/>
  <c r="AH651" i="8"/>
  <c r="AH667" i="8"/>
  <c r="AH683" i="8"/>
  <c r="AH699" i="8"/>
  <c r="AH715" i="8"/>
  <c r="AH731" i="8"/>
  <c r="AH747" i="8"/>
  <c r="AH763" i="8"/>
  <c r="AH779" i="8"/>
  <c r="AH795" i="8"/>
  <c r="AH811" i="8"/>
  <c r="AH827" i="8"/>
  <c r="AH843" i="8"/>
  <c r="AH890" i="8"/>
  <c r="AH864" i="8"/>
  <c r="AH852" i="8"/>
  <c r="AH884" i="8"/>
  <c r="AH1170" i="8"/>
  <c r="AH901" i="8"/>
  <c r="AH917" i="8"/>
  <c r="AH933" i="8"/>
  <c r="AH949" i="8"/>
  <c r="AH965" i="8"/>
  <c r="AH981" i="8"/>
  <c r="AH997" i="8"/>
  <c r="AH1013" i="8"/>
  <c r="AH1029" i="8"/>
  <c r="AH1045" i="8"/>
  <c r="AH1061" i="8"/>
  <c r="AH1077" i="8"/>
  <c r="AH1093" i="8"/>
  <c r="AH1109" i="8"/>
  <c r="AH1125" i="8"/>
  <c r="AH1141" i="8"/>
  <c r="AH1160" i="8"/>
  <c r="AH1167" i="8"/>
  <c r="AH1173" i="8"/>
  <c r="AH1484" i="8"/>
  <c r="AH1179" i="8"/>
  <c r="AH1195" i="8"/>
  <c r="AH1211" i="8"/>
  <c r="AH1227" i="8"/>
  <c r="AH1243" i="8"/>
  <c r="AH1259" i="8"/>
  <c r="AH1275" i="8"/>
  <c r="AH1291" i="8"/>
  <c r="AH1307" i="8"/>
  <c r="AH1323" i="8"/>
  <c r="AH1339" i="8"/>
  <c r="AH1355" i="8"/>
  <c r="AH1371" i="8"/>
  <c r="AH1387" i="8"/>
  <c r="AH1403" i="8"/>
  <c r="AH1419" i="8"/>
  <c r="AH1435" i="8"/>
  <c r="AH1451" i="8"/>
  <c r="AH1506" i="8"/>
  <c r="AH1520" i="8"/>
  <c r="AH1536" i="8"/>
  <c r="AH1552" i="8"/>
  <c r="AH1568" i="8"/>
  <c r="AH1584" i="8"/>
  <c r="AH1600" i="8"/>
  <c r="AH1616" i="8"/>
  <c r="AH1632" i="8"/>
  <c r="AH1648" i="8"/>
  <c r="AH1664" i="8"/>
  <c r="AH1680" i="8"/>
  <c r="AH1696" i="8"/>
  <c r="AH1712" i="8"/>
  <c r="AH1728" i="8"/>
  <c r="AH1744" i="8"/>
  <c r="AH2042" i="8"/>
  <c r="AH1930" i="8"/>
  <c r="AH1935" i="8"/>
  <c r="AH2063" i="8"/>
  <c r="AH2191" i="8"/>
  <c r="AH2005" i="8"/>
  <c r="AH2133" i="8"/>
  <c r="AH1947" i="8"/>
  <c r="AH2075" i="8"/>
  <c r="AH2006" i="8"/>
  <c r="AH2134" i="8"/>
  <c r="AH1900" i="8"/>
  <c r="AH2039" i="8"/>
  <c r="AH2167" i="8"/>
  <c r="AH1775" i="8"/>
  <c r="AH1791" i="8"/>
  <c r="AH1807" i="8"/>
  <c r="AH1823" i="8"/>
  <c r="AH1839" i="8"/>
  <c r="AH1855" i="8"/>
  <c r="AH1871" i="8"/>
  <c r="AH1887" i="8"/>
  <c r="AH1938" i="8"/>
  <c r="AH2066" i="8"/>
  <c r="AH2194" i="8"/>
  <c r="AH1997" i="8"/>
  <c r="AH2125" i="8"/>
  <c r="AH1944" i="8"/>
  <c r="AH2072" i="8"/>
  <c r="AH2019" i="8"/>
  <c r="AH2147" i="8"/>
  <c r="AH1966" i="8"/>
  <c r="AH2094" i="8"/>
  <c r="AH1929" i="8"/>
  <c r="AH2057" i="8"/>
  <c r="AH2185" i="8"/>
  <c r="AH2004" i="8"/>
  <c r="AH2132" i="8"/>
  <c r="AH2359" i="8"/>
  <c r="AH2202" i="8"/>
  <c r="AH2218" i="8"/>
  <c r="AH2234" i="8"/>
  <c r="AH2250" i="8"/>
  <c r="AH2266" i="8"/>
  <c r="AH2282" i="8"/>
  <c r="AH2298" i="8"/>
  <c r="AH2314" i="8"/>
  <c r="AH2330" i="8"/>
  <c r="AH2346" i="8"/>
  <c r="AH2366" i="8"/>
  <c r="AH2668" i="8"/>
  <c r="AH2399" i="8"/>
  <c r="AH2415" i="8"/>
  <c r="AH2431" i="8"/>
  <c r="AH2447" i="8"/>
  <c r="AH2463" i="8"/>
  <c r="AH2479" i="8"/>
  <c r="AH2495" i="8"/>
  <c r="AH2511" i="8"/>
  <c r="AH2705" i="8"/>
  <c r="AH2678" i="8"/>
  <c r="AH2524" i="8"/>
  <c r="AH2540" i="8"/>
  <c r="AH2556" i="8"/>
  <c r="AH2572" i="8"/>
  <c r="AH2588" i="8"/>
  <c r="AH2604" i="8"/>
  <c r="AH2620" i="8"/>
  <c r="AH2636" i="8"/>
  <c r="AH2652" i="8"/>
  <c r="AH2674" i="8"/>
  <c r="AH2679" i="8"/>
  <c r="AH2729" i="8"/>
  <c r="AH2745" i="8"/>
  <c r="AH2761" i="8"/>
  <c r="AH2777" i="8"/>
  <c r="AH2793" i="8"/>
  <c r="AH2805" i="8"/>
  <c r="AH2821" i="8"/>
  <c r="AH2837" i="8"/>
  <c r="AH2853" i="8"/>
  <c r="AH2869" i="8"/>
  <c r="AH2885" i="8"/>
  <c r="AH2901" i="8"/>
  <c r="AH2917" i="8"/>
  <c r="AH3059" i="8"/>
  <c r="AH2941" i="8"/>
  <c r="AH2957" i="8"/>
  <c r="AH2973" i="8"/>
  <c r="AH2989" i="8"/>
  <c r="AH3005" i="8"/>
  <c r="AH3021" i="8"/>
  <c r="AH3037" i="8"/>
  <c r="AH3053" i="8"/>
  <c r="AH3083" i="8"/>
  <c r="AH3099" i="8"/>
  <c r="AH3115" i="8"/>
  <c r="AH3131" i="8"/>
  <c r="AH3147" i="8"/>
  <c r="AH3163" i="8"/>
  <c r="AH3179" i="8"/>
  <c r="AH3195" i="8"/>
  <c r="AH3211" i="8"/>
  <c r="AH3227" i="8"/>
  <c r="AH3243" i="8"/>
  <c r="AH3259" i="8"/>
  <c r="AH3275" i="8"/>
  <c r="AH3291" i="8"/>
  <c r="AH3307" i="8"/>
  <c r="AH3323" i="8"/>
  <c r="AH3443" i="8"/>
  <c r="AH3461" i="8"/>
  <c r="AH3339" i="8"/>
  <c r="AH3355" i="8"/>
  <c r="AH3371" i="8"/>
  <c r="AH3387" i="8"/>
  <c r="AH3403" i="8"/>
  <c r="AH3419" i="8"/>
  <c r="AH3444" i="8"/>
  <c r="AH3592" i="8"/>
  <c r="AH3541" i="8"/>
  <c r="AH3480" i="8"/>
  <c r="AH3496" i="8"/>
  <c r="AH3522" i="8"/>
  <c r="AH3573" i="8"/>
  <c r="AH3582" i="8"/>
  <c r="AH3583" i="8"/>
  <c r="AH3564" i="8"/>
  <c r="AH3726" i="8"/>
  <c r="AH3724" i="8"/>
  <c r="AH3613" i="8"/>
  <c r="AH3629" i="8"/>
  <c r="AH3645" i="8"/>
  <c r="AH3661" i="8"/>
  <c r="AH3677" i="8"/>
  <c r="AH3699" i="8"/>
  <c r="AH3746" i="8"/>
  <c r="AH3762" i="8"/>
  <c r="AH3778" i="8"/>
  <c r="AH3794" i="8"/>
  <c r="AH180" i="8"/>
  <c r="AH36" i="8"/>
  <c r="AH468" i="8"/>
  <c r="AH609" i="8"/>
  <c r="AH769" i="8"/>
  <c r="AH1051" i="8"/>
  <c r="AH1377" i="8"/>
  <c r="AH1487" i="8"/>
  <c r="AH1797" i="8"/>
  <c r="AH2142" i="8"/>
  <c r="AH2389" i="8"/>
  <c r="AH311" i="8"/>
  <c r="AH487" i="8"/>
  <c r="AH788" i="8"/>
  <c r="AH894" i="8"/>
  <c r="AH1038" i="8"/>
  <c r="AH1475" i="8"/>
  <c r="AH1252" i="8"/>
  <c r="AH1396" i="8"/>
  <c r="AH1705" i="8"/>
  <c r="AH91" i="8"/>
  <c r="AH184" i="8"/>
  <c r="AH312" i="8"/>
  <c r="AH234" i="8"/>
  <c r="AH546" i="8"/>
  <c r="AH266" i="8"/>
  <c r="AH378" i="8"/>
  <c r="AH695" i="8"/>
  <c r="AH791" i="8"/>
  <c r="AH945" i="8"/>
  <c r="AH1057" i="8"/>
  <c r="AH1153" i="8"/>
  <c r="AH1287" i="8"/>
  <c r="AH1383" i="8"/>
  <c r="AH15" i="8"/>
  <c r="AH79" i="8"/>
  <c r="AH143" i="8"/>
  <c r="AH159" i="8"/>
  <c r="AH175" i="8"/>
  <c r="AH191" i="8"/>
  <c r="AH207" i="8"/>
  <c r="AH223" i="8"/>
  <c r="AH239" i="8"/>
  <c r="AH44" i="8"/>
  <c r="AH55" i="8"/>
  <c r="AH119" i="8"/>
  <c r="AH8" i="8"/>
  <c r="AH72" i="8"/>
  <c r="AH136" i="8"/>
  <c r="AH573" i="8"/>
  <c r="AH506" i="8"/>
  <c r="AH589" i="8"/>
  <c r="AH529" i="8"/>
  <c r="AH255" i="8"/>
  <c r="AH271" i="8"/>
  <c r="AH287" i="8"/>
  <c r="AH303" i="8"/>
  <c r="AH319" i="8"/>
  <c r="AH335" i="8"/>
  <c r="AH351" i="8"/>
  <c r="AH367" i="8"/>
  <c r="AH383" i="8"/>
  <c r="AH399" i="8"/>
  <c r="AH415" i="8"/>
  <c r="AH431" i="8"/>
  <c r="AH447" i="8"/>
  <c r="AH463" i="8"/>
  <c r="AH479" i="8"/>
  <c r="AH495" i="8"/>
  <c r="AH551" i="8"/>
  <c r="AH578" i="8"/>
  <c r="AH519" i="8"/>
  <c r="AH559" i="8"/>
  <c r="AH572" i="8"/>
  <c r="AH550" i="8"/>
  <c r="AH604" i="8"/>
  <c r="AH620" i="8"/>
  <c r="AH636" i="8"/>
  <c r="AH652" i="8"/>
  <c r="AH668" i="8"/>
  <c r="AH684" i="8"/>
  <c r="AH700" i="8"/>
  <c r="AH716" i="8"/>
  <c r="AH732" i="8"/>
  <c r="AH748" i="8"/>
  <c r="AH764" i="8"/>
  <c r="AH780" i="8"/>
  <c r="AH796" i="8"/>
  <c r="AH812" i="8"/>
  <c r="AH828" i="8"/>
  <c r="AH844" i="8"/>
  <c r="AH863" i="8"/>
  <c r="AH858" i="8"/>
  <c r="AH1172" i="8"/>
  <c r="AH902" i="8"/>
  <c r="AH918" i="8"/>
  <c r="AH934" i="8"/>
  <c r="AH950" i="8"/>
  <c r="AH966" i="8"/>
  <c r="AH982" i="8"/>
  <c r="AH998" i="8"/>
  <c r="AH1014" i="8"/>
  <c r="AH1030" i="8"/>
  <c r="AH1046" i="8"/>
  <c r="AH1062" i="8"/>
  <c r="AH1078" i="8"/>
  <c r="AH1094" i="8"/>
  <c r="AH1110" i="8"/>
  <c r="AH1126" i="8"/>
  <c r="AH1142" i="8"/>
  <c r="AH1175" i="8"/>
  <c r="AH1510" i="8"/>
  <c r="AH1486" i="8"/>
  <c r="AH1514" i="8"/>
  <c r="AH1180" i="8"/>
  <c r="AH1196" i="8"/>
  <c r="AH1212" i="8"/>
  <c r="AH1228" i="8"/>
  <c r="AH1244" i="8"/>
  <c r="AH1260" i="8"/>
  <c r="AH1276" i="8"/>
  <c r="AH1292" i="8"/>
  <c r="AH1308" i="8"/>
  <c r="AH1324" i="8"/>
  <c r="AH1340" i="8"/>
  <c r="AH1356" i="8"/>
  <c r="AH1372" i="8"/>
  <c r="AH1388" i="8"/>
  <c r="AH1404" i="8"/>
  <c r="AH1420" i="8"/>
  <c r="AH1436" i="8"/>
  <c r="AH1452" i="8"/>
  <c r="AH1505" i="8"/>
  <c r="AH1467" i="8"/>
  <c r="AH1761" i="8"/>
  <c r="AH2112" i="8"/>
  <c r="AH2122" i="8"/>
  <c r="AH1521" i="8"/>
  <c r="AH1537" i="8"/>
  <c r="AH1553" i="8"/>
  <c r="AH1569" i="8"/>
  <c r="AH1585" i="8"/>
  <c r="AH1601" i="8"/>
  <c r="AH1617" i="8"/>
  <c r="AH1633" i="8"/>
  <c r="AH1649" i="8"/>
  <c r="AH1665" i="8"/>
  <c r="AH1681" i="8"/>
  <c r="AH1697" i="8"/>
  <c r="AH1713" i="8"/>
  <c r="AH1729" i="8"/>
  <c r="AH1745" i="8"/>
  <c r="AH2192" i="8"/>
  <c r="AH1969" i="8"/>
  <c r="AH2097" i="8"/>
  <c r="AH2028" i="8"/>
  <c r="AH2156" i="8"/>
  <c r="AH1923" i="8"/>
  <c r="AH1776" i="8"/>
  <c r="AH1792" i="8"/>
  <c r="AH1808" i="8"/>
  <c r="AH1824" i="8"/>
  <c r="AH1840" i="8"/>
  <c r="AH1856" i="8"/>
  <c r="AH1872" i="8"/>
  <c r="AH1888" i="8"/>
  <c r="AH1903" i="8"/>
  <c r="AH2361" i="8"/>
  <c r="AH2203" i="8"/>
  <c r="AH2219" i="8"/>
  <c r="AH2235" i="8"/>
  <c r="AH2251" i="8"/>
  <c r="AH2267" i="8"/>
  <c r="AH2283" i="8"/>
  <c r="AH2299" i="8"/>
  <c r="AH2315" i="8"/>
  <c r="AH2331" i="8"/>
  <c r="AH2347" i="8"/>
  <c r="AH2368" i="8"/>
  <c r="AH2384" i="8"/>
  <c r="AH2400" i="8"/>
  <c r="AH2416" i="8"/>
  <c r="AH2432" i="8"/>
  <c r="AH2448" i="8"/>
  <c r="AH2464" i="8"/>
  <c r="AH2480" i="8"/>
  <c r="AH2496" i="8"/>
  <c r="AH2512" i="8"/>
  <c r="AH2525" i="8"/>
  <c r="AH2541" i="8"/>
  <c r="AH2557" i="8"/>
  <c r="AH2573" i="8"/>
  <c r="AH2589" i="8"/>
  <c r="AH2605" i="8"/>
  <c r="AH2621" i="8"/>
  <c r="AH2637" i="8"/>
  <c r="AH2653" i="8"/>
  <c r="AH2677" i="8"/>
  <c r="AH2709" i="8"/>
  <c r="AH2712" i="8"/>
  <c r="AH2730" i="8"/>
  <c r="AH2746" i="8"/>
  <c r="AH2762" i="8"/>
  <c r="AH2778" i="8"/>
  <c r="AH2794" i="8"/>
  <c r="AH2806" i="8"/>
  <c r="AH2822" i="8"/>
  <c r="AH2838" i="8"/>
  <c r="AH2854" i="8"/>
  <c r="AH2870" i="8"/>
  <c r="AH2886" i="8"/>
  <c r="AH2902" i="8"/>
  <c r="AH2918" i="8"/>
  <c r="AH3065" i="8"/>
  <c r="AH2942" i="8"/>
  <c r="AH2958" i="8"/>
  <c r="AH2974" i="8"/>
  <c r="AH2990" i="8"/>
  <c r="AH3006" i="8"/>
  <c r="AH3022" i="8"/>
  <c r="AH3038" i="8"/>
  <c r="AH3054" i="8"/>
  <c r="AH3084" i="8"/>
  <c r="AH3100" i="8"/>
  <c r="AH3116" i="8"/>
  <c r="AH3132" i="8"/>
  <c r="AH3148" i="8"/>
  <c r="AH3164" i="8"/>
  <c r="AH3180" i="8"/>
  <c r="AH3196" i="8"/>
  <c r="AH3212" i="8"/>
  <c r="AH3228" i="8"/>
  <c r="AH3244" i="8"/>
  <c r="AH3260" i="8"/>
  <c r="AH3276" i="8"/>
  <c r="AH3292" i="8"/>
  <c r="AH3308" i="8"/>
  <c r="AH3324" i="8"/>
  <c r="AH3431" i="8"/>
  <c r="AH3340" i="8"/>
  <c r="AH3356" i="8"/>
  <c r="AH3372" i="8"/>
  <c r="AH3388" i="8"/>
  <c r="AH3404" i="8"/>
  <c r="AH3465" i="8"/>
  <c r="AH3456" i="8"/>
  <c r="AH3543" i="8"/>
  <c r="AH3481" i="8"/>
  <c r="AH3497" i="8"/>
  <c r="AH3555" i="8"/>
  <c r="AH3548" i="8"/>
  <c r="AH3524" i="8"/>
  <c r="AH3581" i="8"/>
  <c r="AH3590" i="8"/>
  <c r="AH3591" i="8"/>
  <c r="AH3597" i="8"/>
  <c r="AH3695" i="8"/>
  <c r="AH3614" i="8"/>
  <c r="AH3630" i="8"/>
  <c r="AH3646" i="8"/>
  <c r="AH3662" i="8"/>
  <c r="AH3678" i="8"/>
  <c r="AH3700" i="8"/>
  <c r="AH3747" i="8"/>
  <c r="AH3763" i="8"/>
  <c r="AH3779" i="8"/>
  <c r="AH3795" i="8"/>
  <c r="AH90" i="8"/>
  <c r="AH77" i="8"/>
  <c r="AH436" i="8"/>
  <c r="AH657" i="8"/>
  <c r="AH1099" i="8"/>
  <c r="AH1345" i="8"/>
  <c r="AH1952" i="8"/>
  <c r="AH1916" i="8"/>
  <c r="AH1939" i="8"/>
  <c r="AH167" i="8"/>
  <c r="AH26" i="8"/>
  <c r="AH104" i="8"/>
  <c r="AH359" i="8"/>
  <c r="AH471" i="8"/>
  <c r="AH596" i="8"/>
  <c r="AH708" i="8"/>
  <c r="AH820" i="8"/>
  <c r="AH974" i="8"/>
  <c r="AH1054" i="8"/>
  <c r="AH1150" i="8"/>
  <c r="AH1188" i="8"/>
  <c r="AH1300" i="8"/>
  <c r="AH1412" i="8"/>
  <c r="AH1545" i="8"/>
  <c r="AH1577" i="8"/>
  <c r="AH1609" i="8"/>
  <c r="AH1737" i="8"/>
  <c r="AH106" i="8"/>
  <c r="AH152" i="8"/>
  <c r="AH64" i="8"/>
  <c r="AH424" i="8"/>
  <c r="AH62" i="8"/>
  <c r="AH126" i="8"/>
  <c r="AH154" i="8"/>
  <c r="AH125" i="8"/>
  <c r="AH282" i="8"/>
  <c r="AH394" i="8"/>
  <c r="AH474" i="8"/>
  <c r="AH631" i="8"/>
  <c r="AH743" i="8"/>
  <c r="AH865" i="8"/>
  <c r="AH961" i="8"/>
  <c r="AH1073" i="8"/>
  <c r="AH1271" i="8"/>
  <c r="AH74" i="8"/>
  <c r="AH138" i="8"/>
  <c r="AH59" i="8"/>
  <c r="AH123" i="8"/>
  <c r="AH144" i="8"/>
  <c r="AH160" i="8"/>
  <c r="AH176" i="8"/>
  <c r="AH192" i="8"/>
  <c r="AH208" i="8"/>
  <c r="AH224" i="8"/>
  <c r="AH240" i="8"/>
  <c r="AH32" i="8"/>
  <c r="AH96" i="8"/>
  <c r="AH49" i="8"/>
  <c r="AH113" i="8"/>
  <c r="AH20" i="8"/>
  <c r="AH84" i="8"/>
  <c r="AH6" i="8"/>
  <c r="AH70" i="8"/>
  <c r="AH134" i="8"/>
  <c r="AH45" i="8"/>
  <c r="AH880" i="8"/>
  <c r="AH593" i="8"/>
  <c r="AH533" i="8"/>
  <c r="AH544" i="8"/>
  <c r="AH256" i="8"/>
  <c r="AH272" i="8"/>
  <c r="AH288" i="8"/>
  <c r="AH304" i="8"/>
  <c r="AH320" i="8"/>
  <c r="AH336" i="8"/>
  <c r="AH352" i="8"/>
  <c r="AH368" i="8"/>
  <c r="AH384" i="8"/>
  <c r="AH400" i="8"/>
  <c r="AH416" i="8"/>
  <c r="AH432" i="8"/>
  <c r="AH448" i="8"/>
  <c r="AH464" i="8"/>
  <c r="AH480" i="8"/>
  <c r="AH496" i="8"/>
  <c r="AH571" i="8"/>
  <c r="AH582" i="8"/>
  <c r="AH540" i="8"/>
  <c r="AH575" i="8"/>
  <c r="AH579" i="8"/>
  <c r="AH525" i="8"/>
  <c r="AH543" i="8"/>
  <c r="AH557" i="8"/>
  <c r="AH605" i="8"/>
  <c r="AH621" i="8"/>
  <c r="AH637" i="8"/>
  <c r="AH653" i="8"/>
  <c r="AH669" i="8"/>
  <c r="AH685" i="8"/>
  <c r="AH701" i="8"/>
  <c r="AH717" i="8"/>
  <c r="AH733" i="8"/>
  <c r="AH749" i="8"/>
  <c r="AH765" i="8"/>
  <c r="AH781" i="8"/>
  <c r="AH797" i="8"/>
  <c r="AH813" i="8"/>
  <c r="AH829" i="8"/>
  <c r="AH845" i="8"/>
  <c r="AH886" i="8"/>
  <c r="AH857" i="8"/>
  <c r="AH1174" i="8"/>
  <c r="AH903" i="8"/>
  <c r="AH919" i="8"/>
  <c r="AH935" i="8"/>
  <c r="AH951" i="8"/>
  <c r="AH967" i="8"/>
  <c r="AH983" i="8"/>
  <c r="AH999" i="8"/>
  <c r="AH1015" i="8"/>
  <c r="AH1031" i="8"/>
  <c r="AH1047" i="8"/>
  <c r="AH1063" i="8"/>
  <c r="AH1079" i="8"/>
  <c r="AH1095" i="8"/>
  <c r="AH1111" i="8"/>
  <c r="AH1127" i="8"/>
  <c r="AH1143" i="8"/>
  <c r="AH1165" i="8"/>
  <c r="AH1488" i="8"/>
  <c r="AH1181" i="8"/>
  <c r="AH1197" i="8"/>
  <c r="AH1213" i="8"/>
  <c r="AH1229" i="8"/>
  <c r="AH1245" i="8"/>
  <c r="AH1261" i="8"/>
  <c r="AH1277" i="8"/>
  <c r="AH1293" i="8"/>
  <c r="AH1309" i="8"/>
  <c r="AH1325" i="8"/>
  <c r="AH1341" i="8"/>
  <c r="AH1357" i="8"/>
  <c r="AH1373" i="8"/>
  <c r="AH1389" i="8"/>
  <c r="AH1405" i="8"/>
  <c r="AH1421" i="8"/>
  <c r="AH1437" i="8"/>
  <c r="AH1453" i="8"/>
  <c r="AH1476" i="8"/>
  <c r="AH1522" i="8"/>
  <c r="AH1538" i="8"/>
  <c r="AH1554" i="8"/>
  <c r="AH1570" i="8"/>
  <c r="AH1586" i="8"/>
  <c r="AH1602" i="8"/>
  <c r="AH1618" i="8"/>
  <c r="AH1634" i="8"/>
  <c r="AH1650" i="8"/>
  <c r="AH1666" i="8"/>
  <c r="AH1682" i="8"/>
  <c r="AH1698" i="8"/>
  <c r="AH1714" i="8"/>
  <c r="AH1730" i="8"/>
  <c r="AH1746" i="8"/>
  <c r="AH2170" i="8"/>
  <c r="AH2010" i="8"/>
  <c r="AH2058" i="8"/>
  <c r="AH1906" i="8"/>
  <c r="AH1951" i="8"/>
  <c r="AH2079" i="8"/>
  <c r="AH2021" i="8"/>
  <c r="AH2149" i="8"/>
  <c r="AH1963" i="8"/>
  <c r="AH2091" i="8"/>
  <c r="AH2022" i="8"/>
  <c r="AH2150" i="8"/>
  <c r="AH1910" i="8"/>
  <c r="AH1927" i="8"/>
  <c r="AH2055" i="8"/>
  <c r="AH2183" i="8"/>
  <c r="AH1777" i="8"/>
  <c r="AH1793" i="8"/>
  <c r="AH1809" i="8"/>
  <c r="AH1825" i="8"/>
  <c r="AH1841" i="8"/>
  <c r="AH1857" i="8"/>
  <c r="AH1873" i="8"/>
  <c r="AH1889" i="8"/>
  <c r="AH1954" i="8"/>
  <c r="AH2082" i="8"/>
  <c r="AH2013" i="8"/>
  <c r="AH2141" i="8"/>
  <c r="AH1960" i="8"/>
  <c r="AH2088" i="8"/>
  <c r="AH2035" i="8"/>
  <c r="AH2163" i="8"/>
  <c r="AH1982" i="8"/>
  <c r="AH2110" i="8"/>
  <c r="AH1945" i="8"/>
  <c r="AH2073" i="8"/>
  <c r="AH2020" i="8"/>
  <c r="AH2148" i="8"/>
  <c r="AH2363" i="8"/>
  <c r="AH2204" i="8"/>
  <c r="AH2220" i="8"/>
  <c r="AH2236" i="8"/>
  <c r="AH2252" i="8"/>
  <c r="AH2268" i="8"/>
  <c r="AH2284" i="8"/>
  <c r="AH2300" i="8"/>
  <c r="AH2316" i="8"/>
  <c r="AH2332" i="8"/>
  <c r="AH2348" i="8"/>
  <c r="AH2370" i="8"/>
  <c r="AH2385" i="8"/>
  <c r="AH2401" i="8"/>
  <c r="AH2417" i="8"/>
  <c r="AH2433" i="8"/>
  <c r="AH2449" i="8"/>
  <c r="AH2465" i="8"/>
  <c r="AH2481" i="8"/>
  <c r="AH2497" i="8"/>
  <c r="AH2513" i="8"/>
  <c r="AH2707" i="8"/>
  <c r="AH2713" i="8"/>
  <c r="AH2526" i="8"/>
  <c r="AH2542" i="8"/>
  <c r="AH2558" i="8"/>
  <c r="AH2574" i="8"/>
  <c r="AH2590" i="8"/>
  <c r="AH2606" i="8"/>
  <c r="AH2622" i="8"/>
  <c r="AH2638" i="8"/>
  <c r="AH2654" i="8"/>
  <c r="AH2682" i="8"/>
  <c r="AH2731" i="8"/>
  <c r="AH2747" i="8"/>
  <c r="AH2763" i="8"/>
  <c r="AH2779" i="8"/>
  <c r="AH2795" i="8"/>
  <c r="AH2807" i="8"/>
  <c r="AH2823" i="8"/>
  <c r="AH2839" i="8"/>
  <c r="AH2855" i="8"/>
  <c r="AH2871" i="8"/>
  <c r="AH2887" i="8"/>
  <c r="AH2903" i="8"/>
  <c r="AH2919" i="8"/>
  <c r="AH2943" i="8"/>
  <c r="AH2959" i="8"/>
  <c r="AH2975" i="8"/>
  <c r="AH2991" i="8"/>
  <c r="AH3007" i="8"/>
  <c r="AH3023" i="8"/>
  <c r="AH3039" i="8"/>
  <c r="AH3055" i="8"/>
  <c r="AH3085" i="8"/>
  <c r="AH3101" i="8"/>
  <c r="AH3117" i="8"/>
  <c r="AH3133" i="8"/>
  <c r="AH3149" i="8"/>
  <c r="AH3165" i="8"/>
  <c r="AH3181" i="8"/>
  <c r="AH3197" i="8"/>
  <c r="AH3213" i="8"/>
  <c r="AH3229" i="8"/>
  <c r="AH3245" i="8"/>
  <c r="AH3261" i="8"/>
  <c r="AH3277" i="8"/>
  <c r="AH3293" i="8"/>
  <c r="AH3309" i="8"/>
  <c r="AH3450" i="8"/>
  <c r="AH3467" i="8"/>
  <c r="AH3464" i="8"/>
  <c r="AH3325" i="8"/>
  <c r="AH3341" i="8"/>
  <c r="AH3357" i="8"/>
  <c r="AH3373" i="8"/>
  <c r="AH3389" i="8"/>
  <c r="AH3405" i="8"/>
  <c r="AH3545" i="8"/>
  <c r="AH3482" i="8"/>
  <c r="AH3498" i="8"/>
  <c r="AH3561" i="8"/>
  <c r="AH3551" i="8"/>
  <c r="AH3526" i="8"/>
  <c r="AH3589" i="8"/>
  <c r="AH3735" i="8"/>
  <c r="AH3615" i="8"/>
  <c r="AH3631" i="8"/>
  <c r="AH3647" i="8"/>
  <c r="AH3663" i="8"/>
  <c r="AH3679" i="8"/>
  <c r="AH3748" i="8"/>
  <c r="AH3764" i="8"/>
  <c r="AH3780" i="8"/>
  <c r="AH3796" i="8"/>
  <c r="AH48" i="8"/>
  <c r="AH404" i="8"/>
  <c r="AH833" i="8"/>
  <c r="AH1163" i="8"/>
  <c r="AH1035" i="8"/>
  <c r="AH1185" i="8"/>
  <c r="AH1425" i="8"/>
  <c r="AH1590" i="8"/>
  <c r="AH1750" i="8"/>
  <c r="AH1995" i="8"/>
  <c r="AH1845" i="8"/>
  <c r="AH2045" i="8"/>
  <c r="AH1977" i="8"/>
  <c r="AH2320" i="8"/>
  <c r="AH327" i="8"/>
  <c r="AH41" i="8"/>
  <c r="AH145" i="8"/>
  <c r="AH193" i="8"/>
  <c r="AH241" i="8"/>
  <c r="AH98" i="8"/>
  <c r="AH35" i="8"/>
  <c r="AH10" i="8"/>
  <c r="AH535" i="8"/>
  <c r="AH257" i="8"/>
  <c r="AH305" i="8"/>
  <c r="AH353" i="8"/>
  <c r="AH401" i="8"/>
  <c r="AH449" i="8"/>
  <c r="AH586" i="8"/>
  <c r="AH532" i="8"/>
  <c r="AH560" i="8"/>
  <c r="AH638" i="8"/>
  <c r="AH686" i="8"/>
  <c r="AH718" i="8"/>
  <c r="AH782" i="8"/>
  <c r="AH830" i="8"/>
  <c r="AH1176" i="8"/>
  <c r="AH904" i="8"/>
  <c r="AH920" i="8"/>
  <c r="AH936" i="8"/>
  <c r="AH952" i="8"/>
  <c r="AH968" i="8"/>
  <c r="AH984" i="8"/>
  <c r="AH1000" i="8"/>
  <c r="AH1016" i="8"/>
  <c r="AH1032" i="8"/>
  <c r="AH1048" i="8"/>
  <c r="AH1064" i="8"/>
  <c r="AH1080" i="8"/>
  <c r="AH1096" i="8"/>
  <c r="AH1112" i="8"/>
  <c r="AH1128" i="8"/>
  <c r="AH1144" i="8"/>
  <c r="AH1503" i="8"/>
  <c r="AH1490" i="8"/>
  <c r="AH1760" i="8"/>
  <c r="AH1182" i="8"/>
  <c r="AH1198" i="8"/>
  <c r="AH1214" i="8"/>
  <c r="AH1230" i="8"/>
  <c r="AH1246" i="8"/>
  <c r="AH1262" i="8"/>
  <c r="AH1278" i="8"/>
  <c r="AH1294" i="8"/>
  <c r="AH1310" i="8"/>
  <c r="AH1326" i="8"/>
  <c r="AH1342" i="8"/>
  <c r="AH1358" i="8"/>
  <c r="AH1374" i="8"/>
  <c r="AH1390" i="8"/>
  <c r="AH1406" i="8"/>
  <c r="AH1422" i="8"/>
  <c r="AH1438" i="8"/>
  <c r="AH1454" i="8"/>
  <c r="AH1757" i="8"/>
  <c r="AH1523" i="8"/>
  <c r="AH1539" i="8"/>
  <c r="AH1555" i="8"/>
  <c r="AH1571" i="8"/>
  <c r="AH1587" i="8"/>
  <c r="AH1603" i="8"/>
  <c r="AH1619" i="8"/>
  <c r="AH1635" i="8"/>
  <c r="AH1651" i="8"/>
  <c r="AH1667" i="8"/>
  <c r="AH1683" i="8"/>
  <c r="AH1699" i="8"/>
  <c r="AH1715" i="8"/>
  <c r="AH1731" i="8"/>
  <c r="AH1747" i="8"/>
  <c r="AH1978" i="8"/>
  <c r="AH1985" i="8"/>
  <c r="AH2113" i="8"/>
  <c r="AH2044" i="8"/>
  <c r="AH2172" i="8"/>
  <c r="AH1778" i="8"/>
  <c r="AH1794" i="8"/>
  <c r="AH1810" i="8"/>
  <c r="AH1826" i="8"/>
  <c r="AH1842" i="8"/>
  <c r="AH1858" i="8"/>
  <c r="AH1874" i="8"/>
  <c r="AH1890" i="8"/>
  <c r="AH1911" i="8"/>
  <c r="AH2365" i="8"/>
  <c r="AH2378" i="8"/>
  <c r="AH2205" i="8"/>
  <c r="AH2221" i="8"/>
  <c r="AH2237" i="8"/>
  <c r="AH2253" i="8"/>
  <c r="AH2269" i="8"/>
  <c r="AH2285" i="8"/>
  <c r="AH2301" i="8"/>
  <c r="AH2317" i="8"/>
  <c r="AH2333" i="8"/>
  <c r="AH2349" i="8"/>
  <c r="AH2372" i="8"/>
  <c r="AH2386" i="8"/>
  <c r="AH2402" i="8"/>
  <c r="AH2418" i="8"/>
  <c r="AH2434" i="8"/>
  <c r="AH2450" i="8"/>
  <c r="AH2466" i="8"/>
  <c r="AH2482" i="8"/>
  <c r="AH2498" i="8"/>
  <c r="AH2514" i="8"/>
  <c r="AH2672" i="8"/>
  <c r="AH2527" i="8"/>
  <c r="AH2543" i="8"/>
  <c r="AH2559" i="8"/>
  <c r="AH2575" i="8"/>
  <c r="AH2591" i="8"/>
  <c r="AH2607" i="8"/>
  <c r="AH2623" i="8"/>
  <c r="AH2639" i="8"/>
  <c r="AH2655" i="8"/>
  <c r="AH2687" i="8"/>
  <c r="AH2716" i="8"/>
  <c r="AH2732" i="8"/>
  <c r="AH2748" i="8"/>
  <c r="AH2764" i="8"/>
  <c r="AH2780" i="8"/>
  <c r="AH2796" i="8"/>
  <c r="AH2925" i="8"/>
  <c r="AH2808" i="8"/>
  <c r="AH2824" i="8"/>
  <c r="AH2840" i="8"/>
  <c r="AH2856" i="8"/>
  <c r="AH2872" i="8"/>
  <c r="AH2888" i="8"/>
  <c r="AH2904" i="8"/>
  <c r="AH2920" i="8"/>
  <c r="AH2928" i="8"/>
  <c r="AH2944" i="8"/>
  <c r="AH2960" i="8"/>
  <c r="AH2976" i="8"/>
  <c r="AH2992" i="8"/>
  <c r="AH3008" i="8"/>
  <c r="AH3024" i="8"/>
  <c r="AH3040" i="8"/>
  <c r="AH3056" i="8"/>
  <c r="AH3086" i="8"/>
  <c r="AH3102" i="8"/>
  <c r="AH3118" i="8"/>
  <c r="AH3134" i="8"/>
  <c r="AH3150" i="8"/>
  <c r="AH3166" i="8"/>
  <c r="AH3182" i="8"/>
  <c r="AH3198" i="8"/>
  <c r="AH3214" i="8"/>
  <c r="AH3230" i="8"/>
  <c r="AH3246" i="8"/>
  <c r="AH3262" i="8"/>
  <c r="AH3278" i="8"/>
  <c r="AH3294" i="8"/>
  <c r="AH3310" i="8"/>
  <c r="AH3422" i="8"/>
  <c r="AH3427" i="8"/>
  <c r="AH3441" i="8"/>
  <c r="AH3452" i="8"/>
  <c r="AH3474" i="8"/>
  <c r="AH3326" i="8"/>
  <c r="AH3342" i="8"/>
  <c r="AH3358" i="8"/>
  <c r="AH3374" i="8"/>
  <c r="AH3390" i="8"/>
  <c r="AH3406" i="8"/>
  <c r="AH3468" i="8"/>
  <c r="AH3451" i="8"/>
  <c r="AH3472" i="8"/>
  <c r="AH3512" i="8"/>
  <c r="AH3547" i="8"/>
  <c r="AH3483" i="8"/>
  <c r="AH3499" i="8"/>
  <c r="AH3571" i="8"/>
  <c r="AH3528" i="8"/>
  <c r="AH3507" i="8"/>
  <c r="AH3513" i="8"/>
  <c r="AH3601" i="8"/>
  <c r="AH3708" i="8"/>
  <c r="AH3616" i="8"/>
  <c r="AH3632" i="8"/>
  <c r="AH3648" i="8"/>
  <c r="AH3664" i="8"/>
  <c r="AH3680" i="8"/>
  <c r="AH3749" i="8"/>
  <c r="AH3765" i="8"/>
  <c r="AH3781" i="8"/>
  <c r="AH3797" i="8"/>
  <c r="AH212" i="8"/>
  <c r="AH324" i="8"/>
  <c r="AH705" i="8"/>
  <c r="AH923" i="8"/>
  <c r="AH1233" i="8"/>
  <c r="AH1542" i="8"/>
  <c r="AH1654" i="8"/>
  <c r="AH2000" i="8"/>
  <c r="AH2111" i="8"/>
  <c r="AH2182" i="8"/>
  <c r="AH1829" i="8"/>
  <c r="AH1992" i="8"/>
  <c r="AH2052" i="8"/>
  <c r="AH2376" i="8"/>
  <c r="AH455" i="8"/>
  <c r="AH105" i="8"/>
  <c r="AH161" i="8"/>
  <c r="AH209" i="8"/>
  <c r="AH34" i="8"/>
  <c r="AH21" i="8"/>
  <c r="AH12" i="8"/>
  <c r="AH514" i="8"/>
  <c r="AH273" i="8"/>
  <c r="AH321" i="8"/>
  <c r="AH369" i="8"/>
  <c r="AH417" i="8"/>
  <c r="AH465" i="8"/>
  <c r="AH497" i="8"/>
  <c r="AH527" i="8"/>
  <c r="AH583" i="8"/>
  <c r="AH563" i="8"/>
  <c r="AH622" i="8"/>
  <c r="AH670" i="8"/>
  <c r="AH750" i="8"/>
  <c r="AH814" i="8"/>
  <c r="AH162" i="8"/>
  <c r="AH194" i="8"/>
  <c r="AH226" i="8"/>
  <c r="AH537" i="8"/>
  <c r="AH574" i="8"/>
  <c r="AH258" i="8"/>
  <c r="AH274" i="8"/>
  <c r="AH290" i="8"/>
  <c r="AH306" i="8"/>
  <c r="AH322" i="8"/>
  <c r="AH338" i="8"/>
  <c r="AH354" i="8"/>
  <c r="AH370" i="8"/>
  <c r="AH386" i="8"/>
  <c r="AH402" i="8"/>
  <c r="AH418" i="8"/>
  <c r="AH434" i="8"/>
  <c r="AH450" i="8"/>
  <c r="AH466" i="8"/>
  <c r="AH482" i="8"/>
  <c r="AH498" i="8"/>
  <c r="AH590" i="8"/>
  <c r="AH549" i="8"/>
  <c r="AH562" i="8"/>
  <c r="AH587" i="8"/>
  <c r="AH534" i="8"/>
  <c r="AH552" i="8"/>
  <c r="AH576" i="8"/>
  <c r="AH607" i="8"/>
  <c r="AH623" i="8"/>
  <c r="AH639" i="8"/>
  <c r="AH655" i="8"/>
  <c r="AH671" i="8"/>
  <c r="AH687" i="8"/>
  <c r="AH703" i="8"/>
  <c r="AH719" i="8"/>
  <c r="AH735" i="8"/>
  <c r="AH751" i="8"/>
  <c r="AH767" i="8"/>
  <c r="AH783" i="8"/>
  <c r="AH799" i="8"/>
  <c r="AH815" i="8"/>
  <c r="AH831" i="8"/>
  <c r="AH847" i="8"/>
  <c r="AH856" i="8"/>
  <c r="AH876" i="8"/>
  <c r="AH883" i="8"/>
  <c r="AH873" i="8"/>
  <c r="AH905" i="8"/>
  <c r="AH921" i="8"/>
  <c r="AH937" i="8"/>
  <c r="AH953" i="8"/>
  <c r="AH969" i="8"/>
  <c r="AH985" i="8"/>
  <c r="AH1001" i="8"/>
  <c r="AH1017" i="8"/>
  <c r="AH1033" i="8"/>
  <c r="AH1049" i="8"/>
  <c r="AH1065" i="8"/>
  <c r="AH1081" i="8"/>
  <c r="AH1097" i="8"/>
  <c r="AH1113" i="8"/>
  <c r="AH1129" i="8"/>
  <c r="AH1145" i="8"/>
  <c r="AH1162" i="8"/>
  <c r="AH1498" i="8"/>
  <c r="AH1183" i="8"/>
  <c r="AH1199" i="8"/>
  <c r="AH1215" i="8"/>
  <c r="AH1231" i="8"/>
  <c r="AH1247" i="8"/>
  <c r="AH1263" i="8"/>
  <c r="AH1279" i="8"/>
  <c r="AH1295" i="8"/>
  <c r="AH1311" i="8"/>
  <c r="AH1327" i="8"/>
  <c r="AH1343" i="8"/>
  <c r="AH1359" i="8"/>
  <c r="AH1375" i="8"/>
  <c r="AH1391" i="8"/>
  <c r="AH1407" i="8"/>
  <c r="AH1423" i="8"/>
  <c r="AH1439" i="8"/>
  <c r="AH1455" i="8"/>
  <c r="AH1496" i="8"/>
  <c r="AH1759" i="8"/>
  <c r="AH1524" i="8"/>
  <c r="AH1540" i="8"/>
  <c r="AH1556" i="8"/>
  <c r="AH1572" i="8"/>
  <c r="AH1588" i="8"/>
  <c r="AH1604" i="8"/>
  <c r="AH1620" i="8"/>
  <c r="AH1636" i="8"/>
  <c r="AH1652" i="8"/>
  <c r="AH1668" i="8"/>
  <c r="AH1684" i="8"/>
  <c r="AH1700" i="8"/>
  <c r="AH1716" i="8"/>
  <c r="AH1732" i="8"/>
  <c r="AH1748" i="8"/>
  <c r="AH2138" i="8"/>
  <c r="AH2186" i="8"/>
  <c r="AH1967" i="8"/>
  <c r="AH2095" i="8"/>
  <c r="AH2037" i="8"/>
  <c r="AH2165" i="8"/>
  <c r="AH1979" i="8"/>
  <c r="AH2107" i="8"/>
  <c r="AH1902" i="8"/>
  <c r="AH2038" i="8"/>
  <c r="AH2166" i="8"/>
  <c r="AH1943" i="8"/>
  <c r="AH2071" i="8"/>
  <c r="AH1763" i="8"/>
  <c r="AH1779" i="8"/>
  <c r="AH1795" i="8"/>
  <c r="AH1811" i="8"/>
  <c r="AH1827" i="8"/>
  <c r="AH1843" i="8"/>
  <c r="AH1859" i="8"/>
  <c r="AH1875" i="8"/>
  <c r="AH1891" i="8"/>
  <c r="AH1970" i="8"/>
  <c r="AH2098" i="8"/>
  <c r="AH1905" i="8"/>
  <c r="AH2029" i="8"/>
  <c r="AH2157" i="8"/>
  <c r="AH1976" i="8"/>
  <c r="AH2104" i="8"/>
  <c r="AH1924" i="8"/>
  <c r="AH2051" i="8"/>
  <c r="AH2179" i="8"/>
  <c r="AH1998" i="8"/>
  <c r="AH2126" i="8"/>
  <c r="AH1961" i="8"/>
  <c r="AH2089" i="8"/>
  <c r="AH2036" i="8"/>
  <c r="AH2164" i="8"/>
  <c r="AH2367" i="8"/>
  <c r="AH2206" i="8"/>
  <c r="AH2222" i="8"/>
  <c r="AH2238" i="8"/>
  <c r="AH2254" i="8"/>
  <c r="AH2270" i="8"/>
  <c r="AH2286" i="8"/>
  <c r="AH2302" i="8"/>
  <c r="AH2318" i="8"/>
  <c r="AH2334" i="8"/>
  <c r="AH2350" i="8"/>
  <c r="AH2374" i="8"/>
  <c r="AH2387" i="8"/>
  <c r="AH2403" i="8"/>
  <c r="AH2419" i="8"/>
  <c r="AH2435" i="8"/>
  <c r="AH2451" i="8"/>
  <c r="AH2467" i="8"/>
  <c r="AH2483" i="8"/>
  <c r="AH2499" i="8"/>
  <c r="AH2515" i="8"/>
  <c r="AH2676" i="8"/>
  <c r="AH2528" i="8"/>
  <c r="AH2544" i="8"/>
  <c r="AH2560" i="8"/>
  <c r="AH2576" i="8"/>
  <c r="AH2592" i="8"/>
  <c r="AH2608" i="8"/>
  <c r="AH2624" i="8"/>
  <c r="AH2640" i="8"/>
  <c r="AH2656" i="8"/>
  <c r="AH2689" i="8"/>
  <c r="AH2691" i="8"/>
  <c r="AH2717" i="8"/>
  <c r="AH2733" i="8"/>
  <c r="AH2749" i="8"/>
  <c r="AH2765" i="8"/>
  <c r="AH2781" i="8"/>
  <c r="AH2809" i="8"/>
  <c r="AH2825" i="8"/>
  <c r="AH2841" i="8"/>
  <c r="AH2857" i="8"/>
  <c r="AH2873" i="8"/>
  <c r="AH2889" i="8"/>
  <c r="AH2905" i="8"/>
  <c r="AH2921" i="8"/>
  <c r="AH2929" i="8"/>
  <c r="AH2945" i="8"/>
  <c r="AH2961" i="8"/>
  <c r="AH2977" i="8"/>
  <c r="AH2993" i="8"/>
  <c r="AH3009" i="8"/>
  <c r="AH3025" i="8"/>
  <c r="AH3041" i="8"/>
  <c r="AH3057" i="8"/>
  <c r="AH3087" i="8"/>
  <c r="AH3103" i="8"/>
  <c r="AH3119" i="8"/>
  <c r="AH3135" i="8"/>
  <c r="AH3151" i="8"/>
  <c r="AH3167" i="8"/>
  <c r="AH3183" i="8"/>
  <c r="AH3189" i="8"/>
  <c r="AH3199" i="8"/>
  <c r="AH3215" i="8"/>
  <c r="AH3231" i="8"/>
  <c r="AH3247" i="8"/>
  <c r="AH3263" i="8"/>
  <c r="AH3279" i="8"/>
  <c r="AH3295" i="8"/>
  <c r="AH3311" i="8"/>
  <c r="AH3327" i="8"/>
  <c r="AH3343" i="8"/>
  <c r="AH3359" i="8"/>
  <c r="AH3375" i="8"/>
  <c r="AH3391" i="8"/>
  <c r="AH3407" i="8"/>
  <c r="AH3447" i="8"/>
  <c r="AH3459" i="8"/>
  <c r="AH3517" i="8"/>
  <c r="AH3484" i="8"/>
  <c r="AH3500" i="8"/>
  <c r="AH3578" i="8"/>
  <c r="AH3579" i="8"/>
  <c r="AH3567" i="8"/>
  <c r="AH3530" i="8"/>
  <c r="AH3721" i="8"/>
  <c r="AH3707" i="8"/>
  <c r="AH3617" i="8"/>
  <c r="AH3633" i="8"/>
  <c r="AH3649" i="8"/>
  <c r="AH3665" i="8"/>
  <c r="AH3681" i="8"/>
  <c r="AH3750" i="8"/>
  <c r="AH3766" i="8"/>
  <c r="AH3782" i="8"/>
  <c r="AH3798" i="8"/>
  <c r="AH139" i="8"/>
  <c r="AH129" i="8"/>
  <c r="AH276" i="8"/>
  <c r="AH641" i="8"/>
  <c r="AH907" i="8"/>
  <c r="AH1147" i="8"/>
  <c r="AH1281" i="8"/>
  <c r="AH1508" i="8"/>
  <c r="AH1574" i="8"/>
  <c r="AH2054" i="8"/>
  <c r="AH1893" i="8"/>
  <c r="AH2195" i="8"/>
  <c r="AH2383" i="8"/>
  <c r="AH183" i="8"/>
  <c r="AH279" i="8"/>
  <c r="AH177" i="8"/>
  <c r="AH225" i="8"/>
  <c r="AH99" i="8"/>
  <c r="AH85" i="8"/>
  <c r="AH597" i="8"/>
  <c r="AH558" i="8"/>
  <c r="AH289" i="8"/>
  <c r="AH337" i="8"/>
  <c r="AH385" i="8"/>
  <c r="AH433" i="8"/>
  <c r="AH481" i="8"/>
  <c r="AH859" i="8"/>
  <c r="AH556" i="8"/>
  <c r="AH606" i="8"/>
  <c r="AH654" i="8"/>
  <c r="AH702" i="8"/>
  <c r="AH734" i="8"/>
  <c r="AH766" i="8"/>
  <c r="AH798" i="8"/>
  <c r="AH846" i="8"/>
  <c r="AH853" i="8"/>
  <c r="AH868" i="8"/>
  <c r="AH30" i="8"/>
  <c r="AH94" i="8"/>
  <c r="AH146" i="8"/>
  <c r="AH178" i="8"/>
  <c r="AH210" i="8"/>
  <c r="AH242" i="8"/>
  <c r="AH601" i="8"/>
  <c r="AH570" i="8"/>
  <c r="AH31" i="8"/>
  <c r="AH95" i="8"/>
  <c r="AH147" i="8"/>
  <c r="AH163" i="8"/>
  <c r="AH179" i="8"/>
  <c r="AH195" i="8"/>
  <c r="AH211" i="8"/>
  <c r="AH227" i="8"/>
  <c r="AH243" i="8"/>
  <c r="AH92" i="8"/>
  <c r="AH7" i="8"/>
  <c r="AH71" i="8"/>
  <c r="AH135" i="8"/>
  <c r="AH24" i="8"/>
  <c r="AH88" i="8"/>
  <c r="AH522" i="8"/>
  <c r="AH553" i="8"/>
  <c r="AH259" i="8"/>
  <c r="AH275" i="8"/>
  <c r="AH291" i="8"/>
  <c r="AH307" i="8"/>
  <c r="AH323" i="8"/>
  <c r="AH339" i="8"/>
  <c r="AH355" i="8"/>
  <c r="AH371" i="8"/>
  <c r="AH387" i="8"/>
  <c r="AH403" i="8"/>
  <c r="AH419" i="8"/>
  <c r="AH435" i="8"/>
  <c r="AH451" i="8"/>
  <c r="AH467" i="8"/>
  <c r="AH483" i="8"/>
  <c r="AH499" i="8"/>
  <c r="AH594" i="8"/>
  <c r="AH565" i="8"/>
  <c r="AH591" i="8"/>
  <c r="AH536" i="8"/>
  <c r="AH566" i="8"/>
  <c r="AH580" i="8"/>
  <c r="AH608" i="8"/>
  <c r="AH624" i="8"/>
  <c r="AH640" i="8"/>
  <c r="AH656" i="8"/>
  <c r="AH672" i="8"/>
  <c r="AH688" i="8"/>
  <c r="AH704" i="8"/>
  <c r="AH720" i="8"/>
  <c r="AH736" i="8"/>
  <c r="AH752" i="8"/>
  <c r="AH768" i="8"/>
  <c r="AH784" i="8"/>
  <c r="AH800" i="8"/>
  <c r="AH816" i="8"/>
  <c r="AH832" i="8"/>
  <c r="AH848" i="8"/>
  <c r="AH906" i="8"/>
  <c r="AH922" i="8"/>
  <c r="AH938" i="8"/>
  <c r="AH954" i="8"/>
  <c r="AH970" i="8"/>
  <c r="AH986" i="8"/>
  <c r="AH1002" i="8"/>
  <c r="AH1018" i="8"/>
  <c r="AH1034" i="8"/>
  <c r="AH1050" i="8"/>
  <c r="AH1066" i="8"/>
  <c r="AH1082" i="8"/>
  <c r="AH1098" i="8"/>
  <c r="AH1114" i="8"/>
  <c r="AH1130" i="8"/>
  <c r="AH1146" i="8"/>
  <c r="AH1177" i="8"/>
  <c r="AH1504" i="8"/>
  <c r="AH1184" i="8"/>
  <c r="AH1200" i="8"/>
  <c r="AH1216" i="8"/>
  <c r="AH1232" i="8"/>
  <c r="AH1248" i="8"/>
  <c r="AH1264" i="8"/>
  <c r="AH1280" i="8"/>
  <c r="AH1296" i="8"/>
  <c r="AH1312" i="8"/>
  <c r="AH1328" i="8"/>
  <c r="AH1344" i="8"/>
  <c r="AH1360" i="8"/>
  <c r="AH1376" i="8"/>
  <c r="AH1392" i="8"/>
  <c r="AH1408" i="8"/>
  <c r="AH1424" i="8"/>
  <c r="AH1440" i="8"/>
  <c r="AH1456" i="8"/>
  <c r="AH1485" i="8"/>
  <c r="AH1509" i="8"/>
  <c r="AH1525" i="8"/>
  <c r="AH1541" i="8"/>
  <c r="AH1557" i="8"/>
  <c r="AH1573" i="8"/>
  <c r="AH1589" i="8"/>
  <c r="AH1605" i="8"/>
  <c r="AH1621" i="8"/>
  <c r="AH1637" i="8"/>
  <c r="AH1653" i="8"/>
  <c r="AH1669" i="8"/>
  <c r="AH1685" i="8"/>
  <c r="AH1701" i="8"/>
  <c r="AH1717" i="8"/>
  <c r="AH1733" i="8"/>
  <c r="AH1749" i="8"/>
  <c r="AH2106" i="8"/>
  <c r="AH1909" i="8"/>
  <c r="AH2001" i="8"/>
  <c r="AH2129" i="8"/>
  <c r="AH1932" i="8"/>
  <c r="AH2060" i="8"/>
  <c r="AH2188" i="8"/>
  <c r="AH1764" i="8"/>
  <c r="AH1780" i="8"/>
  <c r="AH1796" i="8"/>
  <c r="AH1812" i="8"/>
  <c r="AH1828" i="8"/>
  <c r="AH1844" i="8"/>
  <c r="AH1860" i="8"/>
  <c r="AH1876" i="8"/>
  <c r="AH1892" i="8"/>
  <c r="AH1918" i="8"/>
  <c r="AH2369" i="8"/>
  <c r="AH2207" i="8"/>
  <c r="AH2223" i="8"/>
  <c r="AH2239" i="8"/>
  <c r="AH2255" i="8"/>
  <c r="AH2271" i="8"/>
  <c r="AH2287" i="8"/>
  <c r="AH2303" i="8"/>
  <c r="AH2319" i="8"/>
  <c r="AH2335" i="8"/>
  <c r="AH2351" i="8"/>
  <c r="AH2388" i="8"/>
  <c r="AH2404" i="8"/>
  <c r="AH2420" i="8"/>
  <c r="AH2436" i="8"/>
  <c r="AH2452" i="8"/>
  <c r="AH2468" i="8"/>
  <c r="AH2484" i="8"/>
  <c r="AH2500" i="8"/>
  <c r="AH2680" i="8"/>
  <c r="AH2529" i="8"/>
  <c r="AH2545" i="8"/>
  <c r="AH2561" i="8"/>
  <c r="AH2577" i="8"/>
  <c r="AH2593" i="8"/>
  <c r="AH2609" i="8"/>
  <c r="AH2625" i="8"/>
  <c r="AH2641" i="8"/>
  <c r="AH2657" i="8"/>
  <c r="AH2697" i="8"/>
  <c r="AH2693" i="8"/>
  <c r="AH2718" i="8"/>
  <c r="AH2734" i="8"/>
  <c r="AH2750" i="8"/>
  <c r="AH2766" i="8"/>
  <c r="AH2782" i="8"/>
  <c r="AH2810" i="8"/>
  <c r="AH2826" i="8"/>
  <c r="AH2842" i="8"/>
  <c r="AH2858" i="8"/>
  <c r="AH2874" i="8"/>
  <c r="AH2890" i="8"/>
  <c r="AH2906" i="8"/>
  <c r="AH2922" i="8"/>
  <c r="AH2930" i="8"/>
  <c r="AH2946" i="8"/>
  <c r="AH2962" i="8"/>
  <c r="AH2978" i="8"/>
  <c r="AH2994" i="8"/>
  <c r="AH3010" i="8"/>
  <c r="AH3026" i="8"/>
  <c r="AH3042" i="8"/>
  <c r="AH3064" i="8"/>
  <c r="AH3188" i="8"/>
  <c r="AH3088" i="8"/>
  <c r="AH3104" i="8"/>
  <c r="AH3120" i="8"/>
  <c r="AH3136" i="8"/>
  <c r="AH3152" i="8"/>
  <c r="AH3168" i="8"/>
  <c r="AH3184" i="8"/>
  <c r="AH3200" i="8"/>
  <c r="AH3216" i="8"/>
  <c r="AH3232" i="8"/>
  <c r="AH3248" i="8"/>
  <c r="AH3264" i="8"/>
  <c r="AH3280" i="8"/>
  <c r="AH3296" i="8"/>
  <c r="AH3312" i="8"/>
  <c r="AH3434" i="8"/>
  <c r="AH3470" i="8"/>
  <c r="AH3425" i="8"/>
  <c r="AH3328" i="8"/>
  <c r="AH3344" i="8"/>
  <c r="AH3360" i="8"/>
  <c r="AH3376" i="8"/>
  <c r="AH3392" i="8"/>
  <c r="AH3408" i="8"/>
  <c r="AH3455" i="8"/>
  <c r="AH3435" i="8"/>
  <c r="AH3519" i="8"/>
  <c r="AH3485" i="8"/>
  <c r="AH3501" i="8"/>
  <c r="AH3586" i="8"/>
  <c r="AH3587" i="8"/>
  <c r="AH3580" i="8"/>
  <c r="AH3532" i="8"/>
  <c r="AH3552" i="8"/>
  <c r="AH3710" i="8"/>
  <c r="AH3693" i="8"/>
  <c r="AH3618" i="8"/>
  <c r="AH3634" i="8"/>
  <c r="AH3650" i="8"/>
  <c r="AH3666" i="8"/>
  <c r="AH3682" i="8"/>
  <c r="AH3720" i="8"/>
  <c r="AH3709" i="8"/>
  <c r="AH3723" i="8"/>
  <c r="AH3751" i="8"/>
  <c r="AH3767" i="8"/>
  <c r="AH3783" i="8"/>
  <c r="AH3799" i="8"/>
  <c r="X1889" i="8"/>
  <c r="Y1889" i="8" s="1"/>
  <c r="Z1889" i="8" s="1"/>
  <c r="AG1889" i="8" s="1"/>
  <c r="X2539" i="8"/>
  <c r="X2909" i="8"/>
  <c r="Y2909" i="8" s="1"/>
  <c r="Z2909" i="8" s="1"/>
  <c r="AG2909" i="8" s="1"/>
  <c r="AI2909" i="8" s="1"/>
  <c r="X2210" i="8"/>
  <c r="Y2210" i="8" s="1"/>
  <c r="Z2210" i="8" s="1"/>
  <c r="AG2210" i="8" s="1"/>
  <c r="AI2210" i="8" s="1"/>
  <c r="X1377" i="8"/>
  <c r="Y1377" i="8" s="1"/>
  <c r="Z1377" i="8" s="1"/>
  <c r="AG1377" i="8" s="1"/>
  <c r="U1556" i="8"/>
  <c r="X2187" i="8"/>
  <c r="X2698" i="8"/>
  <c r="Y2698" i="8" s="1"/>
  <c r="Z2698" i="8" s="1"/>
  <c r="AG2698" i="8" s="1"/>
  <c r="AI2698" i="8" s="1"/>
  <c r="U3372" i="8"/>
  <c r="U3371" i="8"/>
  <c r="U3387" i="8"/>
  <c r="U3419" i="8"/>
  <c r="U2704" i="8"/>
  <c r="Y1827" i="8"/>
  <c r="Z1827" i="8" s="1"/>
  <c r="AG1827" i="8" s="1"/>
  <c r="U3410" i="8"/>
  <c r="U3415" i="8"/>
  <c r="U3412" i="8"/>
  <c r="U3380" i="8"/>
  <c r="U3396" i="8"/>
  <c r="U3397" i="8"/>
  <c r="U3381" i="8"/>
  <c r="U3413" i="8"/>
  <c r="Y2187" i="8"/>
  <c r="Z2187" i="8" s="1"/>
  <c r="AG2187" i="8" s="1"/>
  <c r="AI2187" i="8" s="1"/>
  <c r="Y523" i="8"/>
  <c r="Z523" i="8" s="1"/>
  <c r="AG523" i="8" s="1"/>
  <c r="AI523" i="8" s="1"/>
  <c r="Y1979" i="8"/>
  <c r="Z1979" i="8" s="1"/>
  <c r="AG1979" i="8" s="1"/>
  <c r="AI1979" i="8" s="1"/>
  <c r="U1709" i="8"/>
  <c r="U82" i="8"/>
  <c r="X511" i="8"/>
  <c r="Y511" i="8" s="1"/>
  <c r="Z511" i="8" s="1"/>
  <c r="AG511" i="8" s="1"/>
  <c r="Y767" i="8"/>
  <c r="Z767" i="8" s="1"/>
  <c r="AG767" i="8" s="1"/>
  <c r="Y799" i="8"/>
  <c r="Z799" i="8" s="1"/>
  <c r="AG799" i="8" s="1"/>
  <c r="AI799" i="8" s="1"/>
  <c r="V3805" i="8"/>
  <c r="Y1933" i="8"/>
  <c r="Z1933" i="8" s="1"/>
  <c r="AG1933" i="8" s="1"/>
  <c r="Y238" i="8"/>
  <c r="Z238" i="8" s="1"/>
  <c r="AG238" i="8" s="1"/>
  <c r="Y953" i="8"/>
  <c r="Z953" i="8" s="1"/>
  <c r="AG953" i="8" s="1"/>
  <c r="AI953" i="8" s="1"/>
  <c r="Y969" i="8"/>
  <c r="Z969" i="8" s="1"/>
  <c r="AG969" i="8" s="1"/>
  <c r="Y1610" i="8"/>
  <c r="Z1610" i="8" s="1"/>
  <c r="AG1610" i="8" s="1"/>
  <c r="AI1610" i="8" s="1"/>
  <c r="Y1836" i="8"/>
  <c r="Z1836" i="8" s="1"/>
  <c r="AG1836" i="8" s="1"/>
  <c r="AI1836" i="8" s="1"/>
  <c r="Y1884" i="8"/>
  <c r="Z1884" i="8" s="1"/>
  <c r="AG1884" i="8" s="1"/>
  <c r="AI1884" i="8" s="1"/>
  <c r="Y1853" i="8"/>
  <c r="Z1853" i="8" s="1"/>
  <c r="AG1853" i="8" s="1"/>
  <c r="AI1853" i="8" s="1"/>
  <c r="U3521" i="8"/>
  <c r="U3537" i="8"/>
  <c r="U3553" i="8"/>
  <c r="U3569" i="8"/>
  <c r="U3585" i="8"/>
  <c r="U3386" i="8"/>
  <c r="Y40" i="8"/>
  <c r="Z40" i="8" s="1"/>
  <c r="AG40" i="8" s="1"/>
  <c r="Y69" i="8"/>
  <c r="Z69" i="8" s="1"/>
  <c r="AG69" i="8" s="1"/>
  <c r="AI69" i="8" s="1"/>
  <c r="Y133" i="8"/>
  <c r="Z133" i="8" s="1"/>
  <c r="AG133" i="8" s="1"/>
  <c r="AI133" i="8" s="1"/>
  <c r="Y688" i="8"/>
  <c r="Z688" i="8" s="1"/>
  <c r="AG688" i="8" s="1"/>
  <c r="AI688" i="8" s="1"/>
  <c r="Y2539" i="8"/>
  <c r="Z2539" i="8" s="1"/>
  <c r="AG2539" i="8" s="1"/>
  <c r="AI2539" i="8" s="1"/>
  <c r="Y1723" i="8"/>
  <c r="Z1723" i="8" s="1"/>
  <c r="AG1723" i="8" s="1"/>
  <c r="AI1723" i="8" s="1"/>
  <c r="Y1173" i="8"/>
  <c r="Z1173" i="8" s="1"/>
  <c r="AG1173" i="8" s="1"/>
  <c r="AI1173" i="8" s="1"/>
  <c r="Y677" i="8"/>
  <c r="Z677" i="8" s="1"/>
  <c r="AG677" i="8" s="1"/>
  <c r="AI677" i="8" s="1"/>
  <c r="Y837" i="8"/>
  <c r="Z837" i="8" s="1"/>
  <c r="AG837" i="8" s="1"/>
  <c r="AI837" i="8" s="1"/>
  <c r="Y1299" i="8"/>
  <c r="Z1299" i="8" s="1"/>
  <c r="AG1299" i="8" s="1"/>
  <c r="AI1299" i="8" s="1"/>
  <c r="Y398" i="8"/>
  <c r="Z398" i="8" s="1"/>
  <c r="AG398" i="8" s="1"/>
  <c r="Y1389" i="8"/>
  <c r="Z1389" i="8" s="1"/>
  <c r="AG1389" i="8" s="1"/>
  <c r="Y2077" i="8"/>
  <c r="Z2077" i="8" s="1"/>
  <c r="AG2077" i="8" s="1"/>
  <c r="AI2077" i="8" s="1"/>
  <c r="Y1822" i="8"/>
  <c r="Z1822" i="8" s="1"/>
  <c r="AG1822" i="8" s="1"/>
  <c r="AI1822" i="8" s="1"/>
  <c r="Y1838" i="8"/>
  <c r="Z1838" i="8" s="1"/>
  <c r="AG1838" i="8" s="1"/>
  <c r="AI1838" i="8" s="1"/>
  <c r="X2154" i="8"/>
  <c r="Y2154" i="8" s="1"/>
  <c r="Z2154" i="8" s="1"/>
  <c r="AG2154" i="8" s="1"/>
  <c r="AI2154" i="8" s="1"/>
  <c r="X2800" i="8"/>
  <c r="Y2800" i="8" s="1"/>
  <c r="Z2800" i="8" s="1"/>
  <c r="AG2800" i="8" s="1"/>
  <c r="AI2800" i="8" s="1"/>
  <c r="X3195" i="8"/>
  <c r="Y3195" i="8" s="1"/>
  <c r="Z3195" i="8" s="1"/>
  <c r="AG3195" i="8" s="1"/>
  <c r="Y496" i="8"/>
  <c r="Z496" i="8" s="1"/>
  <c r="AG496" i="8" s="1"/>
  <c r="Y548" i="8"/>
  <c r="Z548" i="8" s="1"/>
  <c r="AG548" i="8" s="1"/>
  <c r="Y1200" i="8"/>
  <c r="Z1200" i="8" s="1"/>
  <c r="AG1200" i="8" s="1"/>
  <c r="AI1200" i="8" s="1"/>
  <c r="X2092" i="8"/>
  <c r="Y2092" i="8" s="1"/>
  <c r="Z2092" i="8" s="1"/>
  <c r="AG2092" i="8" s="1"/>
  <c r="AI2092" i="8" s="1"/>
  <c r="X1821" i="8"/>
  <c r="Y1821" i="8" s="1"/>
  <c r="Z1821" i="8" s="1"/>
  <c r="AG1821" i="8" s="1"/>
  <c r="AI1821" i="8" s="1"/>
  <c r="X2797" i="8"/>
  <c r="Y2797" i="8" s="1"/>
  <c r="Z2797" i="8" s="1"/>
  <c r="AG2797" i="8" s="1"/>
  <c r="U262" i="8"/>
  <c r="X1268" i="8"/>
  <c r="Y1268" i="8" s="1"/>
  <c r="Z1268" i="8" s="1"/>
  <c r="AG1268" i="8" s="1"/>
  <c r="AI1268" i="8" s="1"/>
  <c r="Y3482" i="8"/>
  <c r="Z3482" i="8" s="1"/>
  <c r="AG3482" i="8" s="1"/>
  <c r="Y1093" i="8"/>
  <c r="Z1093" i="8" s="1"/>
  <c r="AG1093" i="8" s="1"/>
  <c r="U3395" i="8"/>
  <c r="U3411" i="8"/>
  <c r="U3379" i="8"/>
  <c r="U319" i="8"/>
  <c r="U1676" i="8"/>
  <c r="U1724" i="8"/>
  <c r="U2541" i="8"/>
  <c r="U254" i="8"/>
  <c r="Y149" i="8"/>
  <c r="Z149" i="8" s="1"/>
  <c r="AG149" i="8" s="1"/>
  <c r="Y165" i="8"/>
  <c r="Z165" i="8" s="1"/>
  <c r="AG165" i="8" s="1"/>
  <c r="AI165" i="8" s="1"/>
  <c r="Y161" i="8"/>
  <c r="Z161" i="8" s="1"/>
  <c r="AG161" i="8" s="1"/>
  <c r="AI161" i="8" s="1"/>
  <c r="Y908" i="8"/>
  <c r="Z908" i="8" s="1"/>
  <c r="AG908" i="8" s="1"/>
  <c r="AI908" i="8" s="1"/>
  <c r="Y7" i="8"/>
  <c r="Z7" i="8" s="1"/>
  <c r="AG7" i="8" s="1"/>
  <c r="AI7" i="8" s="1"/>
  <c r="Y131" i="8"/>
  <c r="Z131" i="8" s="1"/>
  <c r="AG131" i="8" s="1"/>
  <c r="AI131" i="8" s="1"/>
  <c r="Y910" i="8"/>
  <c r="Z910" i="8" s="1"/>
  <c r="AG910" i="8" s="1"/>
  <c r="AI910" i="8" s="1"/>
  <c r="Y942" i="8"/>
  <c r="Z942" i="8" s="1"/>
  <c r="AG942" i="8" s="1"/>
  <c r="Y291" i="8"/>
  <c r="Z291" i="8" s="1"/>
  <c r="AG291" i="8" s="1"/>
  <c r="Y245" i="8"/>
  <c r="Z245" i="8" s="1"/>
  <c r="AG245" i="8" s="1"/>
  <c r="AI245" i="8" s="1"/>
  <c r="Y325" i="8"/>
  <c r="Z325" i="8" s="1"/>
  <c r="AG325" i="8" s="1"/>
  <c r="AI325" i="8" s="1"/>
  <c r="Y373" i="8"/>
  <c r="Z373" i="8" s="1"/>
  <c r="AG373" i="8" s="1"/>
  <c r="Y421" i="8"/>
  <c r="Z421" i="8" s="1"/>
  <c r="AG421" i="8" s="1"/>
  <c r="Y486" i="8"/>
  <c r="Z486" i="8" s="1"/>
  <c r="AG486" i="8" s="1"/>
  <c r="Y1189" i="8"/>
  <c r="Z1189" i="8" s="1"/>
  <c r="AG1189" i="8" s="1"/>
  <c r="AI1189" i="8" s="1"/>
  <c r="Y1205" i="8"/>
  <c r="Z1205" i="8" s="1"/>
  <c r="AG1205" i="8" s="1"/>
  <c r="AI1205" i="8" s="1"/>
  <c r="Y1285" i="8"/>
  <c r="Z1285" i="8" s="1"/>
  <c r="AG1285" i="8" s="1"/>
  <c r="AI1285" i="8" s="1"/>
  <c r="Y1349" i="8"/>
  <c r="Z1349" i="8" s="1"/>
  <c r="AG1349" i="8" s="1"/>
  <c r="AI1349" i="8" s="1"/>
  <c r="Y1365" i="8"/>
  <c r="Z1365" i="8" s="1"/>
  <c r="AG1365" i="8" s="1"/>
  <c r="AI1365" i="8" s="1"/>
  <c r="Y507" i="8"/>
  <c r="Z507" i="8" s="1"/>
  <c r="AG507" i="8" s="1"/>
  <c r="AI507" i="8" s="1"/>
  <c r="Y747" i="8"/>
  <c r="Z747" i="8" s="1"/>
  <c r="AG747" i="8" s="1"/>
  <c r="AI747" i="8" s="1"/>
  <c r="Y1581" i="8"/>
  <c r="Z1581" i="8" s="1"/>
  <c r="AG1581" i="8" s="1"/>
  <c r="AI1581" i="8" s="1"/>
  <c r="Y1775" i="8"/>
  <c r="Z1775" i="8" s="1"/>
  <c r="AG1775" i="8" s="1"/>
  <c r="AI1775" i="8" s="1"/>
  <c r="Y1599" i="8"/>
  <c r="Z1599" i="8" s="1"/>
  <c r="AG1599" i="8" s="1"/>
  <c r="Y1900" i="8"/>
  <c r="Z1900" i="8" s="1"/>
  <c r="AG1900" i="8" s="1"/>
  <c r="Y1524" i="8"/>
  <c r="Z1524" i="8" s="1"/>
  <c r="AG1524" i="8" s="1"/>
  <c r="AI1524" i="8" s="1"/>
  <c r="Y1572" i="8"/>
  <c r="Z1572" i="8" s="1"/>
  <c r="AG1572" i="8" s="1"/>
  <c r="Y2219" i="8"/>
  <c r="Z2219" i="8" s="1"/>
  <c r="AG2219" i="8" s="1"/>
  <c r="Y2060" i="8"/>
  <c r="Z2060" i="8" s="1"/>
  <c r="AG2060" i="8" s="1"/>
  <c r="Y2730" i="8"/>
  <c r="Z2730" i="8" s="1"/>
  <c r="AG2730" i="8" s="1"/>
  <c r="X3320" i="8"/>
  <c r="Y3320" i="8" s="1"/>
  <c r="Z3320" i="8" s="1"/>
  <c r="AG3320" i="8" s="1"/>
  <c r="X3211" i="8"/>
  <c r="Y3211" i="8" s="1"/>
  <c r="Z3211" i="8" s="1"/>
  <c r="AG3211" i="8" s="1"/>
  <c r="X3175" i="8"/>
  <c r="Y3175" i="8" s="1"/>
  <c r="Z3175" i="8" s="1"/>
  <c r="AG3175" i="8" s="1"/>
  <c r="AI3175" i="8" s="1"/>
  <c r="X3248" i="8"/>
  <c r="Y3248" i="8" s="1"/>
  <c r="Z3248" i="8" s="1"/>
  <c r="AG3248" i="8" s="1"/>
  <c r="AI3248" i="8" s="1"/>
  <c r="X3470" i="8"/>
  <c r="Y3470" i="8" s="1"/>
  <c r="Z3470" i="8" s="1"/>
  <c r="AG3470" i="8" s="1"/>
  <c r="X2655" i="8"/>
  <c r="Y2655" i="8" s="1"/>
  <c r="Z2655" i="8" s="1"/>
  <c r="AG2655" i="8" s="1"/>
  <c r="AI2655" i="8" s="1"/>
  <c r="X3732" i="8"/>
  <c r="Y3732" i="8" s="1"/>
  <c r="Z3732" i="8" s="1"/>
  <c r="AG3732" i="8" s="1"/>
  <c r="U120" i="8"/>
  <c r="U253" i="8"/>
  <c r="X3710" i="8"/>
  <c r="Y3710" i="8" s="1"/>
  <c r="Z3710" i="8" s="1"/>
  <c r="AG3710" i="8" s="1"/>
  <c r="U1614" i="8"/>
  <c r="X3802" i="8"/>
  <c r="Y3802" i="8" s="1"/>
  <c r="Z3802" i="8" s="1"/>
  <c r="AG3802" i="8" s="1"/>
  <c r="X3722" i="8"/>
  <c r="Y3722" i="8" s="1"/>
  <c r="Z3722" i="8" s="1"/>
  <c r="AG3722" i="8" s="1"/>
  <c r="AI3722" i="8" s="1"/>
  <c r="U1646" i="8"/>
  <c r="U1662" i="8"/>
  <c r="U1694" i="8"/>
  <c r="U3202" i="8"/>
  <c r="U3218" i="8"/>
  <c r="U3234" i="8"/>
  <c r="U3250" i="8"/>
  <c r="U3266" i="8"/>
  <c r="U3282" i="8"/>
  <c r="U3298" i="8"/>
  <c r="U3314" i="8"/>
  <c r="X3669" i="8"/>
  <c r="Y3669" i="8" s="1"/>
  <c r="Z3669" i="8" s="1"/>
  <c r="AG3669" i="8" s="1"/>
  <c r="AI3669" i="8" s="1"/>
  <c r="X3574" i="8"/>
  <c r="Y3574" i="8" s="1"/>
  <c r="Z3574" i="8" s="1"/>
  <c r="AG3574" i="8" s="1"/>
  <c r="AI3574" i="8" s="1"/>
  <c r="X3318" i="8"/>
  <c r="Y3318" i="8" s="1"/>
  <c r="Z3318" i="8" s="1"/>
  <c r="AG3318" i="8" s="1"/>
  <c r="X2583" i="8"/>
  <c r="Y2583" i="8" s="1"/>
  <c r="Z2583" i="8" s="1"/>
  <c r="AG2583" i="8" s="1"/>
  <c r="AI2583" i="8" s="1"/>
  <c r="X3015" i="8"/>
  <c r="Y3015" i="8" s="1"/>
  <c r="Z3015" i="8" s="1"/>
  <c r="AG3015" i="8" s="1"/>
  <c r="AI3015" i="8" s="1"/>
  <c r="X3299" i="8"/>
  <c r="Y3299" i="8" s="1"/>
  <c r="Z3299" i="8" s="1"/>
  <c r="AG3299" i="8" s="1"/>
  <c r="X2438" i="8"/>
  <c r="Y2438" i="8" s="1"/>
  <c r="Z2438" i="8" s="1"/>
  <c r="AG2438" i="8" s="1"/>
  <c r="AI2438" i="8" s="1"/>
  <c r="X3634" i="8"/>
  <c r="Y3634" i="8" s="1"/>
  <c r="Z3634" i="8" s="1"/>
  <c r="AG3634" i="8" s="1"/>
  <c r="X3378" i="8"/>
  <c r="Y3378" i="8" s="1"/>
  <c r="Z3378" i="8" s="1"/>
  <c r="AG3378" i="8" s="1"/>
  <c r="X3444" i="8"/>
  <c r="Y3444" i="8" s="1"/>
  <c r="Z3444" i="8" s="1"/>
  <c r="AG3444" i="8" s="1"/>
  <c r="X3457" i="8"/>
  <c r="Y3457" i="8" s="1"/>
  <c r="Z3457" i="8" s="1"/>
  <c r="AG3457" i="8" s="1"/>
  <c r="AI3457" i="8" s="1"/>
  <c r="X3122" i="8"/>
  <c r="Y3122" i="8" s="1"/>
  <c r="Z3122" i="8" s="1"/>
  <c r="AG3122" i="8" s="1"/>
  <c r="AI3122" i="8" s="1"/>
  <c r="X3509" i="8"/>
  <c r="Y3509" i="8" s="1"/>
  <c r="Z3509" i="8" s="1"/>
  <c r="AG3509" i="8" s="1"/>
  <c r="AI3509" i="8" s="1"/>
  <c r="X3440" i="8"/>
  <c r="Y3440" i="8" s="1"/>
  <c r="Z3440" i="8" s="1"/>
  <c r="AG3440" i="8" s="1"/>
  <c r="X3080" i="8"/>
  <c r="Y3080" i="8" s="1"/>
  <c r="Z3080" i="8" s="1"/>
  <c r="AG3080" i="8" s="1"/>
  <c r="X3461" i="8"/>
  <c r="Y3461" i="8" s="1"/>
  <c r="Z3461" i="8" s="1"/>
  <c r="AG3461" i="8" s="1"/>
  <c r="AI3461" i="8" s="1"/>
  <c r="X3535" i="8"/>
  <c r="Y3535" i="8" s="1"/>
  <c r="Z3535" i="8" s="1"/>
  <c r="AG3535" i="8" s="1"/>
  <c r="X2278" i="8"/>
  <c r="Y2278" i="8" s="1"/>
  <c r="Z2278" i="8" s="1"/>
  <c r="AG2278" i="8" s="1"/>
  <c r="AI2278" i="8" s="1"/>
  <c r="X3774" i="8"/>
  <c r="Y3774" i="8" s="1"/>
  <c r="Z3774" i="8" s="1"/>
  <c r="AG3774" i="8" s="1"/>
  <c r="AI3774" i="8" s="1"/>
  <c r="X3310" i="8"/>
  <c r="Y3310" i="8" s="1"/>
  <c r="Z3310" i="8" s="1"/>
  <c r="AG3310" i="8" s="1"/>
  <c r="AI3310" i="8" s="1"/>
  <c r="X2519" i="8"/>
  <c r="Y2519" i="8" s="1"/>
  <c r="Z2519" i="8" s="1"/>
  <c r="AG2519" i="8" s="1"/>
  <c r="X3791" i="8"/>
  <c r="Y3791" i="8" s="1"/>
  <c r="Z3791" i="8" s="1"/>
  <c r="AG3791" i="8" s="1"/>
  <c r="X3325" i="8"/>
  <c r="Y3325" i="8" s="1"/>
  <c r="Z3325" i="8" s="1"/>
  <c r="AG3325" i="8" s="1"/>
  <c r="AI3325" i="8" s="1"/>
  <c r="X2646" i="8"/>
  <c r="Y2646" i="8" s="1"/>
  <c r="Z2646" i="8" s="1"/>
  <c r="AG2646" i="8" s="1"/>
  <c r="AI2646" i="8" s="1"/>
  <c r="X3619" i="8"/>
  <c r="Y3619" i="8" s="1"/>
  <c r="Z3619" i="8" s="1"/>
  <c r="AG3619" i="8" s="1"/>
  <c r="AI3619" i="8" s="1"/>
  <c r="X3676" i="8"/>
  <c r="Y3676" i="8" s="1"/>
  <c r="Z3676" i="8" s="1"/>
  <c r="AG3676" i="8" s="1"/>
  <c r="X3420" i="8"/>
  <c r="Y3420" i="8" s="1"/>
  <c r="Z3420" i="8" s="1"/>
  <c r="AG3420" i="8" s="1"/>
  <c r="AI3420" i="8" s="1"/>
  <c r="X3042" i="8"/>
  <c r="Y3042" i="8" s="1"/>
  <c r="Z3042" i="8" s="1"/>
  <c r="AG3042" i="8" s="1"/>
  <c r="AI3042" i="8" s="1"/>
  <c r="X3094" i="8"/>
  <c r="Y3094" i="8" s="1"/>
  <c r="Z3094" i="8" s="1"/>
  <c r="AG3094" i="8" s="1"/>
  <c r="AI3094" i="8" s="1"/>
  <c r="X3661" i="8"/>
  <c r="Y3661" i="8" s="1"/>
  <c r="Z3661" i="8" s="1"/>
  <c r="AG3661" i="8" s="1"/>
  <c r="X3563" i="8"/>
  <c r="Y3563" i="8" s="1"/>
  <c r="Z3563" i="8" s="1"/>
  <c r="AG3563" i="8" s="1"/>
  <c r="AI3563" i="8" s="1"/>
  <c r="X3307" i="8"/>
  <c r="Y3307" i="8" s="1"/>
  <c r="Z3307" i="8" s="1"/>
  <c r="AG3307" i="8" s="1"/>
  <c r="AI3307" i="8" s="1"/>
  <c r="X2502" i="8"/>
  <c r="Y2502" i="8" s="1"/>
  <c r="Z2502" i="8" s="1"/>
  <c r="AG2502" i="8" s="1"/>
  <c r="AI2502" i="8" s="1"/>
  <c r="X3778" i="8"/>
  <c r="Y3778" i="8" s="1"/>
  <c r="Z3778" i="8" s="1"/>
  <c r="AG3778" i="8" s="1"/>
  <c r="AI3778" i="8" s="1"/>
  <c r="X3642" i="8"/>
  <c r="Y3642" i="8" s="1"/>
  <c r="Z3642" i="8" s="1"/>
  <c r="AG3642" i="8" s="1"/>
  <c r="X3386" i="8"/>
  <c r="Y3386" i="8" s="1"/>
  <c r="Z3386" i="8" s="1"/>
  <c r="AG3386" i="8" s="1"/>
  <c r="X2949" i="8"/>
  <c r="Y2949" i="8" s="1"/>
  <c r="Z2949" i="8" s="1"/>
  <c r="AG2949" i="8" s="1"/>
  <c r="AI2949" i="8" s="1"/>
  <c r="X2311" i="8"/>
  <c r="Y2311" i="8" s="1"/>
  <c r="Z2311" i="8" s="1"/>
  <c r="AG2311" i="8" s="1"/>
  <c r="AI2311" i="8" s="1"/>
  <c r="X3641" i="8"/>
  <c r="Y3641" i="8" s="1"/>
  <c r="Z3641" i="8" s="1"/>
  <c r="AG3641" i="8" s="1"/>
  <c r="AI3641" i="8" s="1"/>
  <c r="X3385" i="8"/>
  <c r="Y3385" i="8" s="1"/>
  <c r="Z3385" i="8" s="1"/>
  <c r="AG3385" i="8" s="1"/>
  <c r="AI3385" i="8" s="1"/>
  <c r="X2947" i="8"/>
  <c r="Y2947" i="8" s="1"/>
  <c r="Z2947" i="8" s="1"/>
  <c r="AG2947" i="8" s="1"/>
  <c r="X3364" i="8"/>
  <c r="Y3364" i="8" s="1"/>
  <c r="Z3364" i="8" s="1"/>
  <c r="AG3364" i="8" s="1"/>
  <c r="AI3364" i="8" s="1"/>
  <c r="X3740" i="8"/>
  <c r="Y3740" i="8" s="1"/>
  <c r="Z3740" i="8" s="1"/>
  <c r="AG3740" i="8" s="1"/>
  <c r="AI3740" i="8" s="1"/>
  <c r="X3656" i="8"/>
  <c r="Y3656" i="8" s="1"/>
  <c r="Z3656" i="8" s="1"/>
  <c r="AG3656" i="8" s="1"/>
  <c r="AI3656" i="8" s="1"/>
  <c r="X3400" i="8"/>
  <c r="Y3400" i="8" s="1"/>
  <c r="Z3400" i="8" s="1"/>
  <c r="AG3400" i="8" s="1"/>
  <c r="AI3400" i="8" s="1"/>
  <c r="X2983" i="8"/>
  <c r="Y2983" i="8" s="1"/>
  <c r="Z2983" i="8" s="1"/>
  <c r="AG2983" i="8" s="1"/>
  <c r="AI2983" i="8" s="1"/>
  <c r="X3412" i="8"/>
  <c r="Y3412" i="8" s="1"/>
  <c r="Z3412" i="8" s="1"/>
  <c r="AG3412" i="8" s="1"/>
  <c r="AI3412" i="8" s="1"/>
  <c r="X3769" i="8"/>
  <c r="Y3769" i="8" s="1"/>
  <c r="Z3769" i="8" s="1"/>
  <c r="AG3769" i="8" s="1"/>
  <c r="AI3769" i="8" s="1"/>
  <c r="X3591" i="8"/>
  <c r="Y3591" i="8" s="1"/>
  <c r="Z3591" i="8" s="1"/>
  <c r="AG3591" i="8" s="1"/>
  <c r="AI3591" i="8" s="1"/>
  <c r="X3335" i="8"/>
  <c r="Y3335" i="8" s="1"/>
  <c r="Z3335" i="8" s="1"/>
  <c r="AG3335" i="8" s="1"/>
  <c r="AI3335" i="8" s="1"/>
  <c r="X2726" i="8"/>
  <c r="Y2726" i="8" s="1"/>
  <c r="Z2726" i="8" s="1"/>
  <c r="AG2726" i="8" s="1"/>
  <c r="AI2726" i="8" s="1"/>
  <c r="X2664" i="8"/>
  <c r="Y2664" i="8" s="1"/>
  <c r="Z2664" i="8" s="1"/>
  <c r="AG2664" i="8" s="1"/>
  <c r="X2408" i="8"/>
  <c r="Y2408" i="8" s="1"/>
  <c r="Z2408" i="8" s="1"/>
  <c r="AG2408" i="8" s="1"/>
  <c r="AI2408" i="8" s="1"/>
  <c r="X1212" i="8"/>
  <c r="Y1212" i="8" s="1"/>
  <c r="Z1212" i="8" s="1"/>
  <c r="AG1212" i="8" s="1"/>
  <c r="AI1212" i="8" s="1"/>
  <c r="X2629" i="8"/>
  <c r="Y2629" i="8" s="1"/>
  <c r="Z2629" i="8" s="1"/>
  <c r="AG2629" i="8" s="1"/>
  <c r="AI2629" i="8" s="1"/>
  <c r="X2373" i="8"/>
  <c r="Y2373" i="8" s="1"/>
  <c r="Z2373" i="8" s="1"/>
  <c r="AG2373" i="8" s="1"/>
  <c r="AI2373" i="8" s="1"/>
  <c r="X2067" i="8"/>
  <c r="Y2067" i="8" s="1"/>
  <c r="Z2067" i="8" s="1"/>
  <c r="AG2067" i="8" s="1"/>
  <c r="AI2067" i="8" s="1"/>
  <c r="X768" i="8"/>
  <c r="Y768" i="8" s="1"/>
  <c r="Z768" i="8" s="1"/>
  <c r="AG768" i="8" s="1"/>
  <c r="AI768" i="8" s="1"/>
  <c r="X2820" i="8"/>
  <c r="Y2820" i="8" s="1"/>
  <c r="Z2820" i="8" s="1"/>
  <c r="AG2820" i="8" s="1"/>
  <c r="AI2820" i="8" s="1"/>
  <c r="X2564" i="8"/>
  <c r="Y2564" i="8" s="1"/>
  <c r="Z2564" i="8" s="1"/>
  <c r="AG2564" i="8" s="1"/>
  <c r="AI2564" i="8" s="1"/>
  <c r="X2308" i="8"/>
  <c r="Y2308" i="8" s="1"/>
  <c r="Z2308" i="8" s="1"/>
  <c r="AG2308" i="8" s="1"/>
  <c r="AI2308" i="8" s="1"/>
  <c r="X1928" i="8"/>
  <c r="Y1928" i="8" s="1"/>
  <c r="Z1928" i="8" s="1"/>
  <c r="AG1928" i="8" s="1"/>
  <c r="AI1928" i="8" s="1"/>
  <c r="X2883" i="8"/>
  <c r="Y2883" i="8" s="1"/>
  <c r="Z2883" i="8" s="1"/>
  <c r="AG2883" i="8" s="1"/>
  <c r="AI2883" i="8" s="1"/>
  <c r="X2627" i="8"/>
  <c r="Y2627" i="8" s="1"/>
  <c r="Z2627" i="8" s="1"/>
  <c r="AG2627" i="8" s="1"/>
  <c r="AI2627" i="8" s="1"/>
  <c r="X2371" i="8"/>
  <c r="Y2371" i="8" s="1"/>
  <c r="Z2371" i="8" s="1"/>
  <c r="AG2371" i="8" s="1"/>
  <c r="AI2371" i="8" s="1"/>
  <c r="X738" i="8"/>
  <c r="Y738" i="8" s="1"/>
  <c r="Z738" i="8" s="1"/>
  <c r="AG738" i="8" s="1"/>
  <c r="AI738" i="8" s="1"/>
  <c r="X2690" i="8"/>
  <c r="Y2690" i="8" s="1"/>
  <c r="Z2690" i="8" s="1"/>
  <c r="AG2690" i="8" s="1"/>
  <c r="AI2690" i="8" s="1"/>
  <c r="X2434" i="8"/>
  <c r="Y2434" i="8" s="1"/>
  <c r="Z2434" i="8" s="1"/>
  <c r="AG2434" i="8" s="1"/>
  <c r="X2433" i="8"/>
  <c r="Y2433" i="8" s="1"/>
  <c r="Z2433" i="8" s="1"/>
  <c r="AG2433" i="8" s="1"/>
  <c r="AI2433" i="8" s="1"/>
  <c r="X2169" i="8"/>
  <c r="Y2169" i="8" s="1"/>
  <c r="Z2169" i="8" s="1"/>
  <c r="AG2169" i="8" s="1"/>
  <c r="AI2169" i="8" s="1"/>
  <c r="X3024" i="8"/>
  <c r="Y3024" i="8" s="1"/>
  <c r="Z3024" i="8" s="1"/>
  <c r="AG3024" i="8" s="1"/>
  <c r="AI3024" i="8" s="1"/>
  <c r="X2768" i="8"/>
  <c r="Y2768" i="8" s="1"/>
  <c r="Z2768" i="8" s="1"/>
  <c r="AG2768" i="8" s="1"/>
  <c r="AI2768" i="8" s="1"/>
  <c r="U935" i="8"/>
  <c r="U1063" i="8"/>
  <c r="U1710" i="8"/>
  <c r="U1726" i="8"/>
  <c r="X3798" i="8"/>
  <c r="Y3798" i="8" s="1"/>
  <c r="Z3798" i="8" s="1"/>
  <c r="AG3798" i="8" s="1"/>
  <c r="AI3798" i="8" s="1"/>
  <c r="X3777" i="8"/>
  <c r="Y3777" i="8" s="1"/>
  <c r="Z3777" i="8" s="1"/>
  <c r="AG3777" i="8" s="1"/>
  <c r="X2065" i="8"/>
  <c r="Y2065" i="8" s="1"/>
  <c r="Z2065" i="8" s="1"/>
  <c r="AG2065" i="8" s="1"/>
  <c r="AI2065" i="8" s="1"/>
  <c r="X2173" i="8"/>
  <c r="Y2173" i="8" s="1"/>
  <c r="Z2173" i="8" s="1"/>
  <c r="AG2173" i="8" s="1"/>
  <c r="AI2173" i="8" s="1"/>
  <c r="X1480" i="8"/>
  <c r="Y1480" i="8" s="1"/>
  <c r="Z1480" i="8" s="1"/>
  <c r="AG1480" i="8" s="1"/>
  <c r="X2689" i="8"/>
  <c r="Y2689" i="8" s="1"/>
  <c r="Z2689" i="8" s="1"/>
  <c r="AG2689" i="8" s="1"/>
  <c r="AI2689" i="8" s="1"/>
  <c r="X2512" i="8"/>
  <c r="Y2512" i="8" s="1"/>
  <c r="Z2512" i="8" s="1"/>
  <c r="AG2512" i="8" s="1"/>
  <c r="AI2512" i="8" s="1"/>
  <c r="X2930" i="8"/>
  <c r="Y2930" i="8" s="1"/>
  <c r="Z2930" i="8" s="1"/>
  <c r="AG2930" i="8" s="1"/>
  <c r="U64" i="8"/>
  <c r="U535" i="8"/>
  <c r="U551" i="8"/>
  <c r="U567" i="8"/>
  <c r="U583" i="8"/>
  <c r="X2531" i="8"/>
  <c r="Y2531" i="8" s="1"/>
  <c r="Z2531" i="8" s="1"/>
  <c r="AG2531" i="8" s="1"/>
  <c r="AI2531" i="8" s="1"/>
  <c r="U1741" i="8"/>
  <c r="X3782" i="8"/>
  <c r="Y3782" i="8" s="1"/>
  <c r="Z3782" i="8" s="1"/>
  <c r="AG3782" i="8" s="1"/>
  <c r="X3793" i="8"/>
  <c r="Y3793" i="8" s="1"/>
  <c r="Z3793" i="8" s="1"/>
  <c r="AG3793" i="8" s="1"/>
  <c r="AI3793" i="8" s="1"/>
  <c r="X3741" i="8"/>
  <c r="Y3741" i="8" s="1"/>
  <c r="Z3741" i="8" s="1"/>
  <c r="AG3741" i="8" s="1"/>
  <c r="AI3741" i="8" s="1"/>
  <c r="X3745" i="8"/>
  <c r="Y3745" i="8" s="1"/>
  <c r="Z3745" i="8" s="1"/>
  <c r="AG3745" i="8" s="1"/>
  <c r="AI3745" i="8" s="1"/>
  <c r="X1746" i="8"/>
  <c r="Y1746" i="8" s="1"/>
  <c r="Z1746" i="8" s="1"/>
  <c r="AG1746" i="8" s="1"/>
  <c r="X3766" i="8"/>
  <c r="Y3766" i="8" s="1"/>
  <c r="Z3766" i="8" s="1"/>
  <c r="AG3766" i="8" s="1"/>
  <c r="X3600" i="8"/>
  <c r="Y3600" i="8" s="1"/>
  <c r="Z3600" i="8" s="1"/>
  <c r="AG3600" i="8" s="1"/>
  <c r="AI3600" i="8" s="1"/>
  <c r="X3718" i="8"/>
  <c r="Y3718" i="8" s="1"/>
  <c r="Z3718" i="8" s="1"/>
  <c r="AG3718" i="8" s="1"/>
  <c r="AI3718" i="8" s="1"/>
  <c r="X3696" i="8"/>
  <c r="Y3696" i="8" s="1"/>
  <c r="Z3696" i="8" s="1"/>
  <c r="AG3696" i="8" s="1"/>
  <c r="AI3696" i="8" s="1"/>
  <c r="X3716" i="8"/>
  <c r="Y3716" i="8" s="1"/>
  <c r="Z3716" i="8" s="1"/>
  <c r="AG3716" i="8" s="1"/>
  <c r="AI3716" i="8" s="1"/>
  <c r="X3454" i="8"/>
  <c r="Y3454" i="8" s="1"/>
  <c r="Z3454" i="8" s="1"/>
  <c r="AG3454" i="8" s="1"/>
  <c r="AI3454" i="8" s="1"/>
  <c r="X3790" i="8"/>
  <c r="Y3790" i="8" s="1"/>
  <c r="Z3790" i="8" s="1"/>
  <c r="AG3790" i="8" s="1"/>
  <c r="AI3790" i="8" s="1"/>
  <c r="X3707" i="8"/>
  <c r="Y3707" i="8" s="1"/>
  <c r="Z3707" i="8" s="1"/>
  <c r="AG3707" i="8" s="1"/>
  <c r="X3773" i="8"/>
  <c r="Y3773" i="8" s="1"/>
  <c r="Z3773" i="8" s="1"/>
  <c r="AG3773" i="8" s="1"/>
  <c r="X3702" i="8"/>
  <c r="Y3702" i="8" s="1"/>
  <c r="Z3702" i="8" s="1"/>
  <c r="AG3702" i="8" s="1"/>
  <c r="X3761" i="8"/>
  <c r="Y3761" i="8" s="1"/>
  <c r="Z3761" i="8" s="1"/>
  <c r="AG3761" i="8" s="1"/>
  <c r="AI3761" i="8" s="1"/>
  <c r="X2755" i="8"/>
  <c r="Y2755" i="8" s="1"/>
  <c r="Z2755" i="8" s="1"/>
  <c r="AG2755" i="8" s="1"/>
  <c r="AI2755" i="8" s="1"/>
  <c r="X1397" i="8"/>
  <c r="Y1397" i="8" s="1"/>
  <c r="Z1397" i="8" s="1"/>
  <c r="AG1397" i="8" s="1"/>
  <c r="AI1397" i="8" s="1"/>
  <c r="X3748" i="8"/>
  <c r="Y3748" i="8" s="1"/>
  <c r="Z3748" i="8" s="1"/>
  <c r="AG3748" i="8" s="1"/>
  <c r="AI3748" i="8" s="1"/>
  <c r="X3630" i="8"/>
  <c r="Y3630" i="8" s="1"/>
  <c r="Z3630" i="8" s="1"/>
  <c r="AG3630" i="8" s="1"/>
  <c r="AI3630" i="8" s="1"/>
  <c r="X3583" i="8"/>
  <c r="Y3583" i="8" s="1"/>
  <c r="Z3583" i="8" s="1"/>
  <c r="AG3583" i="8" s="1"/>
  <c r="AI3583" i="8" s="1"/>
  <c r="X3728" i="8"/>
  <c r="Y3728" i="8" s="1"/>
  <c r="Z3728" i="8" s="1"/>
  <c r="AG3728" i="8" s="1"/>
  <c r="X1750" i="8"/>
  <c r="Y1750" i="8" s="1"/>
  <c r="Z1750" i="8" s="1"/>
  <c r="AG1750" i="8" s="1"/>
  <c r="X3713" i="8"/>
  <c r="Y3713" i="8" s="1"/>
  <c r="Z3713" i="8" s="1"/>
  <c r="AG3713" i="8" s="1"/>
  <c r="AI3713" i="8" s="1"/>
  <c r="X3709" i="8"/>
  <c r="Y3709" i="8" s="1"/>
  <c r="Z3709" i="8" s="1"/>
  <c r="AG3709" i="8" s="1"/>
  <c r="X3650" i="8"/>
  <c r="Y3650" i="8" s="1"/>
  <c r="Z3650" i="8" s="1"/>
  <c r="AG3650" i="8" s="1"/>
  <c r="X3780" i="8"/>
  <c r="Y3780" i="8" s="1"/>
  <c r="Z3780" i="8" s="1"/>
  <c r="AG3780" i="8" s="1"/>
  <c r="AI3780" i="8" s="1"/>
  <c r="X3717" i="8"/>
  <c r="Y3717" i="8" s="1"/>
  <c r="Z3717" i="8" s="1"/>
  <c r="AG3717" i="8" s="1"/>
  <c r="X3779" i="8"/>
  <c r="Y3779" i="8" s="1"/>
  <c r="Z3779" i="8" s="1"/>
  <c r="AG3779" i="8" s="1"/>
  <c r="X3692" i="8"/>
  <c r="Y3692" i="8" s="1"/>
  <c r="Z3692" i="8" s="1"/>
  <c r="AG3692" i="8" s="1"/>
  <c r="X3757" i="8"/>
  <c r="Y3757" i="8" s="1"/>
  <c r="Z3757" i="8" s="1"/>
  <c r="AG3757" i="8" s="1"/>
  <c r="X3658" i="8"/>
  <c r="Y3658" i="8" s="1"/>
  <c r="Z3658" i="8" s="1"/>
  <c r="AG3658" i="8" s="1"/>
  <c r="AI3658" i="8" s="1"/>
  <c r="X3689" i="8"/>
  <c r="Y3689" i="8" s="1"/>
  <c r="Z3689" i="8" s="1"/>
  <c r="AG3689" i="8" s="1"/>
  <c r="AI3689" i="8" s="1"/>
  <c r="X3706" i="8"/>
  <c r="Y3706" i="8" s="1"/>
  <c r="Z3706" i="8" s="1"/>
  <c r="AG3706" i="8" s="1"/>
  <c r="AI3706" i="8" s="1"/>
  <c r="X2256" i="8"/>
  <c r="Y2256" i="8" s="1"/>
  <c r="Z2256" i="8" s="1"/>
  <c r="AG2256" i="8" s="1"/>
  <c r="AI2256" i="8" s="1"/>
  <c r="X1795" i="8"/>
  <c r="Y1795" i="8" s="1"/>
  <c r="Z1795" i="8" s="1"/>
  <c r="AG1795" i="8" s="1"/>
  <c r="X3231" i="8"/>
  <c r="Y3231" i="8" s="1"/>
  <c r="Z3231" i="8" s="1"/>
  <c r="AG3231" i="8" s="1"/>
  <c r="X2975" i="8"/>
  <c r="Y2975" i="8" s="1"/>
  <c r="Z2975" i="8" s="1"/>
  <c r="AG2975" i="8" s="1"/>
  <c r="AI2975" i="8" s="1"/>
  <c r="X2719" i="8"/>
  <c r="Y2719" i="8" s="1"/>
  <c r="Z2719" i="8" s="1"/>
  <c r="AG2719" i="8" s="1"/>
  <c r="AI2719" i="8" s="1"/>
  <c r="X2463" i="8"/>
  <c r="Y2463" i="8" s="1"/>
  <c r="Z2463" i="8" s="1"/>
  <c r="AG2463" i="8" s="1"/>
  <c r="AI2463" i="8" s="1"/>
  <c r="X2207" i="8"/>
  <c r="Y2207" i="8" s="1"/>
  <c r="Z2207" i="8" s="1"/>
  <c r="AG2207" i="8" s="1"/>
  <c r="X1639" i="8"/>
  <c r="Y1639" i="8" s="1"/>
  <c r="Z1639" i="8" s="1"/>
  <c r="AG1639" i="8" s="1"/>
  <c r="AI1639" i="8" s="1"/>
  <c r="X3182" i="8"/>
  <c r="Y3182" i="8" s="1"/>
  <c r="Z3182" i="8" s="1"/>
  <c r="AG3182" i="8" s="1"/>
  <c r="AI3182" i="8" s="1"/>
  <c r="X2926" i="8"/>
  <c r="Y2926" i="8" s="1"/>
  <c r="Z2926" i="8" s="1"/>
  <c r="AG2926" i="8" s="1"/>
  <c r="AI2926" i="8" s="1"/>
  <c r="X2670" i="8"/>
  <c r="Y2670" i="8" s="1"/>
  <c r="Z2670" i="8" s="1"/>
  <c r="AG2670" i="8" s="1"/>
  <c r="AI2670" i="8" s="1"/>
  <c r="X2414" i="8"/>
  <c r="Y2414" i="8" s="1"/>
  <c r="Z2414" i="8" s="1"/>
  <c r="AG2414" i="8" s="1"/>
  <c r="AI2414" i="8" s="1"/>
  <c r="X2136" i="8"/>
  <c r="Y2136" i="8" s="1"/>
  <c r="Z2136" i="8" s="1"/>
  <c r="AG2136" i="8" s="1"/>
  <c r="AI2136" i="8" s="1"/>
  <c r="X1286" i="8"/>
  <c r="Y1286" i="8" s="1"/>
  <c r="Z1286" i="8" s="1"/>
  <c r="AG1286" i="8" s="1"/>
  <c r="AI1286" i="8" s="1"/>
  <c r="X3133" i="8"/>
  <c r="Y3133" i="8" s="1"/>
  <c r="Z3133" i="8" s="1"/>
  <c r="AG3133" i="8" s="1"/>
  <c r="AI3133" i="8" s="1"/>
  <c r="X2877" i="8"/>
  <c r="Y2877" i="8" s="1"/>
  <c r="Z2877" i="8" s="1"/>
  <c r="AG2877" i="8" s="1"/>
  <c r="AI2877" i="8" s="1"/>
  <c r="X2621" i="8"/>
  <c r="Y2621" i="8" s="1"/>
  <c r="Z2621" i="8" s="1"/>
  <c r="AG2621" i="8" s="1"/>
  <c r="AI2621" i="8" s="1"/>
  <c r="X2052" i="8"/>
  <c r="Y2052" i="8" s="1"/>
  <c r="Z2052" i="8" s="1"/>
  <c r="AG2052" i="8" s="1"/>
  <c r="AI2052" i="8" s="1"/>
  <c r="X655" i="8"/>
  <c r="Y655" i="8" s="1"/>
  <c r="Z655" i="8" s="1"/>
  <c r="AG655" i="8" s="1"/>
  <c r="X3068" i="8"/>
  <c r="Y3068" i="8" s="1"/>
  <c r="Z3068" i="8" s="1"/>
  <c r="AG3068" i="8" s="1"/>
  <c r="AI3068" i="8" s="1"/>
  <c r="X2812" i="8"/>
  <c r="Y2812" i="8" s="1"/>
  <c r="Z2812" i="8" s="1"/>
  <c r="AG2812" i="8" s="1"/>
  <c r="AI2812" i="8" s="1"/>
  <c r="X2556" i="8"/>
  <c r="Y2556" i="8" s="1"/>
  <c r="Z2556" i="8" s="1"/>
  <c r="AG2556" i="8" s="1"/>
  <c r="AI2556" i="8" s="1"/>
  <c r="X2300" i="8"/>
  <c r="Y2300" i="8" s="1"/>
  <c r="Z2300" i="8" s="1"/>
  <c r="AG2300" i="8" s="1"/>
  <c r="X1910" i="8"/>
  <c r="Y1910" i="8" s="1"/>
  <c r="Z1910" i="8" s="1"/>
  <c r="AG1910" i="8" s="1"/>
  <c r="AI1910" i="8" s="1"/>
  <c r="X3275" i="8"/>
  <c r="Y3275" i="8" s="1"/>
  <c r="Z3275" i="8" s="1"/>
  <c r="AG3275" i="8" s="1"/>
  <c r="AI3275" i="8" s="1"/>
  <c r="X3019" i="8"/>
  <c r="Y3019" i="8" s="1"/>
  <c r="Z3019" i="8" s="1"/>
  <c r="AG3019" i="8" s="1"/>
  <c r="AI3019" i="8" s="1"/>
  <c r="X2763" i="8"/>
  <c r="Y2763" i="8" s="1"/>
  <c r="Z2763" i="8" s="1"/>
  <c r="AG2763" i="8" s="1"/>
  <c r="X2507" i="8"/>
  <c r="Y2507" i="8" s="1"/>
  <c r="Z2507" i="8" s="1"/>
  <c r="AG2507" i="8" s="1"/>
  <c r="AI2507" i="8" s="1"/>
  <c r="X2251" i="8"/>
  <c r="Y2251" i="8" s="1"/>
  <c r="Z2251" i="8" s="1"/>
  <c r="AG2251" i="8" s="1"/>
  <c r="AI2251" i="8" s="1"/>
  <c r="X1781" i="8"/>
  <c r="Y1781" i="8" s="1"/>
  <c r="Z1781" i="8" s="1"/>
  <c r="AG1781" i="8" s="1"/>
  <c r="AI1781" i="8" s="1"/>
  <c r="X3226" i="8"/>
  <c r="Y3226" i="8" s="1"/>
  <c r="Z3226" i="8" s="1"/>
  <c r="AG3226" i="8" s="1"/>
  <c r="AI3226" i="8" s="1"/>
  <c r="X2970" i="8"/>
  <c r="Y2970" i="8" s="1"/>
  <c r="Z2970" i="8" s="1"/>
  <c r="AG2970" i="8" s="1"/>
  <c r="X2714" i="8"/>
  <c r="Y2714" i="8" s="1"/>
  <c r="Z2714" i="8" s="1"/>
  <c r="AG2714" i="8" s="1"/>
  <c r="AI2714" i="8" s="1"/>
  <c r="X2458" i="8"/>
  <c r="Y2458" i="8" s="1"/>
  <c r="Z2458" i="8" s="1"/>
  <c r="AG2458" i="8" s="1"/>
  <c r="AI2458" i="8" s="1"/>
  <c r="X2202" i="8"/>
  <c r="Y2202" i="8" s="1"/>
  <c r="Z2202" i="8" s="1"/>
  <c r="AG2202" i="8" s="1"/>
  <c r="AI2202" i="8" s="1"/>
  <c r="X1608" i="8"/>
  <c r="Y1608" i="8" s="1"/>
  <c r="Z1608" i="8" s="1"/>
  <c r="AG1608" i="8" s="1"/>
  <c r="AI1608" i="8" s="1"/>
  <c r="X2665" i="8"/>
  <c r="Y2665" i="8" s="1"/>
  <c r="Z2665" i="8" s="1"/>
  <c r="AG2665" i="8" s="1"/>
  <c r="AI2665" i="8" s="1"/>
  <c r="X2409" i="8"/>
  <c r="Y2409" i="8" s="1"/>
  <c r="Z2409" i="8" s="1"/>
  <c r="AG2409" i="8" s="1"/>
  <c r="X2131" i="8"/>
  <c r="Y2131" i="8" s="1"/>
  <c r="Z2131" i="8" s="1"/>
  <c r="AG2131" i="8" s="1"/>
  <c r="AI2131" i="8" s="1"/>
  <c r="X1234" i="8"/>
  <c r="Y1234" i="8" s="1"/>
  <c r="Z1234" i="8" s="1"/>
  <c r="AG1234" i="8" s="1"/>
  <c r="AI1234" i="8" s="1"/>
  <c r="X1264" i="8"/>
  <c r="Y1264" i="8" s="1"/>
  <c r="Z1264" i="8" s="1"/>
  <c r="AG1264" i="8" s="1"/>
  <c r="X852" i="8"/>
  <c r="Y852" i="8" s="1"/>
  <c r="Z852" i="8" s="1"/>
  <c r="AG852" i="8" s="1"/>
  <c r="AI852" i="8" s="1"/>
  <c r="X380" i="8"/>
  <c r="Y380" i="8" s="1"/>
  <c r="Z380" i="8" s="1"/>
  <c r="AG380" i="8" s="1"/>
  <c r="AI380" i="8" s="1"/>
  <c r="X1542" i="8"/>
  <c r="Y1542" i="8" s="1"/>
  <c r="Z1542" i="8" s="1"/>
  <c r="AG1542" i="8" s="1"/>
  <c r="X1233" i="8"/>
  <c r="Y1233" i="8" s="1"/>
  <c r="Z1233" i="8" s="1"/>
  <c r="AG1233" i="8" s="1"/>
  <c r="X820" i="8"/>
  <c r="Y820" i="8" s="1"/>
  <c r="Z820" i="8" s="1"/>
  <c r="AG820" i="8" s="1"/>
  <c r="AI820" i="8" s="1"/>
  <c r="X336" i="8"/>
  <c r="Y336" i="8" s="1"/>
  <c r="Z336" i="8" s="1"/>
  <c r="AG336" i="8" s="1"/>
  <c r="AI336" i="8" s="1"/>
  <c r="X1525" i="8"/>
  <c r="Y1525" i="8" s="1"/>
  <c r="Z1525" i="8" s="1"/>
  <c r="AG1525" i="8" s="1"/>
  <c r="AI1525" i="8" s="1"/>
  <c r="X1204" i="8"/>
  <c r="Y1204" i="8" s="1"/>
  <c r="Z1204" i="8" s="1"/>
  <c r="AG1204" i="8" s="1"/>
  <c r="AI1204" i="8" s="1"/>
  <c r="X795" i="8"/>
  <c r="Y795" i="8" s="1"/>
  <c r="Z795" i="8" s="1"/>
  <c r="AG795" i="8" s="1"/>
  <c r="AI795" i="8" s="1"/>
  <c r="X292" i="8"/>
  <c r="Y292" i="8" s="1"/>
  <c r="Z292" i="8" s="1"/>
  <c r="AG292" i="8" s="1"/>
  <c r="AI292" i="8" s="1"/>
  <c r="X1860" i="8"/>
  <c r="Y1860" i="8" s="1"/>
  <c r="Z1860" i="8" s="1"/>
  <c r="AG1860" i="8" s="1"/>
  <c r="X1331" i="8"/>
  <c r="Y1331" i="8" s="1"/>
  <c r="Z1331" i="8" s="1"/>
  <c r="AG1331" i="8" s="1"/>
  <c r="AI1331" i="8" s="1"/>
  <c r="X924" i="8"/>
  <c r="Y924" i="8" s="1"/>
  <c r="Z924" i="8" s="1"/>
  <c r="AG924" i="8" s="1"/>
  <c r="AI924" i="8" s="1"/>
  <c r="X476" i="8"/>
  <c r="Y476" i="8" s="1"/>
  <c r="Z476" i="8" s="1"/>
  <c r="AG476" i="8" s="1"/>
  <c r="X1715" i="8"/>
  <c r="Y1715" i="8" s="1"/>
  <c r="Z1715" i="8" s="1"/>
  <c r="AG1715" i="8" s="1"/>
  <c r="AI1715" i="8" s="1"/>
  <c r="X1459" i="8"/>
  <c r="Y1459" i="8" s="1"/>
  <c r="Z1459" i="8" s="1"/>
  <c r="AG1459" i="8" s="1"/>
  <c r="AI1459" i="8" s="1"/>
  <c r="X1101" i="8"/>
  <c r="Y1101" i="8" s="1"/>
  <c r="Z1101" i="8" s="1"/>
  <c r="AG1101" i="8" s="1"/>
  <c r="AI1101" i="8" s="1"/>
  <c r="X674" i="8"/>
  <c r="Y674" i="8" s="1"/>
  <c r="Z674" i="8" s="1"/>
  <c r="AG674" i="8" s="1"/>
  <c r="AI674" i="8" s="1"/>
  <c r="X145" i="8"/>
  <c r="Y145" i="8" s="1"/>
  <c r="Z145" i="8" s="1"/>
  <c r="AG145" i="8" s="1"/>
  <c r="X1794" i="8"/>
  <c r="Y1794" i="8" s="1"/>
  <c r="Z1794" i="8" s="1"/>
  <c r="AG1794" i="8" s="1"/>
  <c r="X1538" i="8"/>
  <c r="Y1538" i="8" s="1"/>
  <c r="Z1538" i="8" s="1"/>
  <c r="AG1538" i="8" s="1"/>
  <c r="AI1538" i="8" s="1"/>
  <c r="X1228" i="8"/>
  <c r="Y1228" i="8" s="1"/>
  <c r="Z1228" i="8" s="1"/>
  <c r="AG1228" i="8" s="1"/>
  <c r="AI1228" i="8" s="1"/>
  <c r="X816" i="8"/>
  <c r="Y816" i="8" s="1"/>
  <c r="Z816" i="8" s="1"/>
  <c r="AG816" i="8" s="1"/>
  <c r="AI816" i="8" s="1"/>
  <c r="X1601" i="8"/>
  <c r="Y1601" i="8" s="1"/>
  <c r="Z1601" i="8" s="1"/>
  <c r="AG1601" i="8" s="1"/>
  <c r="AI1601" i="8" s="1"/>
  <c r="X1328" i="8"/>
  <c r="Y1328" i="8" s="1"/>
  <c r="Z1328" i="8" s="1"/>
  <c r="AG1328" i="8" s="1"/>
  <c r="AI1328" i="8" s="1"/>
  <c r="X916" i="8"/>
  <c r="Y916" i="8" s="1"/>
  <c r="Z916" i="8" s="1"/>
  <c r="AG916" i="8" s="1"/>
  <c r="AI916" i="8" s="1"/>
  <c r="X2128" i="8"/>
  <c r="Y2128" i="8" s="1"/>
  <c r="Z2128" i="8" s="1"/>
  <c r="AG2128" i="8" s="1"/>
  <c r="AI2128" i="8" s="1"/>
  <c r="X1872" i="8"/>
  <c r="Y1872" i="8" s="1"/>
  <c r="Z1872" i="8" s="1"/>
  <c r="AG1872" i="8" s="1"/>
  <c r="AI1872" i="8" s="1"/>
  <c r="X1350" i="8"/>
  <c r="Y1350" i="8" s="1"/>
  <c r="Z1350" i="8" s="1"/>
  <c r="AG1350" i="8" s="1"/>
  <c r="AI1350" i="8" s="1"/>
  <c r="X943" i="8"/>
  <c r="Y943" i="8" s="1"/>
  <c r="Z943" i="8" s="1"/>
  <c r="AG943" i="8" s="1"/>
  <c r="X498" i="8"/>
  <c r="Y498" i="8" s="1"/>
  <c r="Z498" i="8" s="1"/>
  <c r="AG498" i="8" s="1"/>
  <c r="X2143" i="8"/>
  <c r="Y2143" i="8" s="1"/>
  <c r="Z2143" i="8" s="1"/>
  <c r="AG2143" i="8" s="1"/>
  <c r="AI2143" i="8" s="1"/>
  <c r="X1887" i="8"/>
  <c r="Y1887" i="8" s="1"/>
  <c r="Z1887" i="8" s="1"/>
  <c r="AG1887" i="8" s="1"/>
  <c r="X1631" i="8"/>
  <c r="Y1631" i="8" s="1"/>
  <c r="Z1631" i="8" s="1"/>
  <c r="AG1631" i="8" s="1"/>
  <c r="AI1631" i="8" s="1"/>
  <c r="X1375" i="8"/>
  <c r="Y1375" i="8" s="1"/>
  <c r="Z1375" i="8" s="1"/>
  <c r="AG1375" i="8" s="1"/>
  <c r="AI1375" i="8" s="1"/>
  <c r="X964" i="8"/>
  <c r="Y964" i="8" s="1"/>
  <c r="Z964" i="8" s="1"/>
  <c r="AG964" i="8" s="1"/>
  <c r="AI964" i="8" s="1"/>
  <c r="X527" i="8"/>
  <c r="Y527" i="8" s="1"/>
  <c r="Z527" i="8" s="1"/>
  <c r="AG527" i="8" s="1"/>
  <c r="AI527" i="8" s="1"/>
  <c r="X2158" i="8"/>
  <c r="Y2158" i="8" s="1"/>
  <c r="Z2158" i="8" s="1"/>
  <c r="AG2158" i="8" s="1"/>
  <c r="AI2158" i="8" s="1"/>
  <c r="X1902" i="8"/>
  <c r="Y1902" i="8" s="1"/>
  <c r="Z1902" i="8" s="1"/>
  <c r="AG1902" i="8" s="1"/>
  <c r="AI1902" i="8" s="1"/>
  <c r="X1646" i="8"/>
  <c r="Y1646" i="8" s="1"/>
  <c r="Z1646" i="8" s="1"/>
  <c r="AG1646" i="8" s="1"/>
  <c r="AI1646" i="8" s="1"/>
  <c r="X1390" i="8"/>
  <c r="Y1390" i="8" s="1"/>
  <c r="Z1390" i="8" s="1"/>
  <c r="AG1390" i="8" s="1"/>
  <c r="X991" i="8"/>
  <c r="Y991" i="8" s="1"/>
  <c r="Z991" i="8" s="1"/>
  <c r="AG991" i="8" s="1"/>
  <c r="AI991" i="8" s="1"/>
  <c r="X2157" i="8"/>
  <c r="Y2157" i="8" s="1"/>
  <c r="Z2157" i="8" s="1"/>
  <c r="AG2157" i="8" s="1"/>
  <c r="X1901" i="8"/>
  <c r="Y1901" i="8" s="1"/>
  <c r="Z1901" i="8" s="1"/>
  <c r="AG1901" i="8" s="1"/>
  <c r="AI1901" i="8" s="1"/>
  <c r="U3417" i="8"/>
  <c r="U3385" i="8"/>
  <c r="U3401" i="8"/>
  <c r="X3590" i="8"/>
  <c r="Y3590" i="8" s="1"/>
  <c r="Z3590" i="8" s="1"/>
  <c r="AG3590" i="8" s="1"/>
  <c r="AI3590" i="8" s="1"/>
  <c r="X3334" i="8"/>
  <c r="Y3334" i="8" s="1"/>
  <c r="Z3334" i="8" s="1"/>
  <c r="AG3334" i="8" s="1"/>
  <c r="AI3334" i="8" s="1"/>
  <c r="X2711" i="8"/>
  <c r="Y2711" i="8" s="1"/>
  <c r="Z2711" i="8" s="1"/>
  <c r="AG2711" i="8" s="1"/>
  <c r="X3125" i="8"/>
  <c r="Y3125" i="8" s="1"/>
  <c r="Z3125" i="8" s="1"/>
  <c r="AG3125" i="8" s="1"/>
  <c r="AI3125" i="8" s="1"/>
  <c r="X3315" i="8"/>
  <c r="Y3315" i="8" s="1"/>
  <c r="Z3315" i="8" s="1"/>
  <c r="AG3315" i="8" s="1"/>
  <c r="AI3315" i="8" s="1"/>
  <c r="X2566" i="8"/>
  <c r="Y2566" i="8" s="1"/>
  <c r="Z2566" i="8" s="1"/>
  <c r="AG2566" i="8" s="1"/>
  <c r="AI2566" i="8" s="1"/>
  <c r="X3394" i="8"/>
  <c r="Y3394" i="8" s="1"/>
  <c r="Z3394" i="8" s="1"/>
  <c r="AG3394" i="8" s="1"/>
  <c r="AI3394" i="8" s="1"/>
  <c r="X2967" i="8"/>
  <c r="Y2967" i="8" s="1"/>
  <c r="Z2967" i="8" s="1"/>
  <c r="AG2967" i="8" s="1"/>
  <c r="AI2967" i="8" s="1"/>
  <c r="X3473" i="8"/>
  <c r="Y3473" i="8" s="1"/>
  <c r="Z3473" i="8" s="1"/>
  <c r="AG3473" i="8" s="1"/>
  <c r="X3154" i="8"/>
  <c r="Y3154" i="8" s="1"/>
  <c r="Z3154" i="8" s="1"/>
  <c r="AG3154" i="8" s="1"/>
  <c r="X3456" i="8"/>
  <c r="Y3456" i="8" s="1"/>
  <c r="Z3456" i="8" s="1"/>
  <c r="AG3456" i="8" s="1"/>
  <c r="AI3456" i="8" s="1"/>
  <c r="X3121" i="8"/>
  <c r="Y3121" i="8" s="1"/>
  <c r="Z3121" i="8" s="1"/>
  <c r="AG3121" i="8" s="1"/>
  <c r="AI3121" i="8" s="1"/>
  <c r="X3573" i="8"/>
  <c r="Y3573" i="8" s="1"/>
  <c r="Z3573" i="8" s="1"/>
  <c r="AG3573" i="8" s="1"/>
  <c r="AI3573" i="8" s="1"/>
  <c r="X3551" i="8"/>
  <c r="Y3551" i="8" s="1"/>
  <c r="Z3551" i="8" s="1"/>
  <c r="AG3551" i="8" s="1"/>
  <c r="X3292" i="8"/>
  <c r="Y3292" i="8" s="1"/>
  <c r="Z3292" i="8" s="1"/>
  <c r="AG3292" i="8" s="1"/>
  <c r="AI3292" i="8" s="1"/>
  <c r="X2406" i="8"/>
  <c r="Y2406" i="8" s="1"/>
  <c r="Z2406" i="8" s="1"/>
  <c r="AG2406" i="8" s="1"/>
  <c r="X3743" i="8"/>
  <c r="Y3743" i="8" s="1"/>
  <c r="Z3743" i="8" s="1"/>
  <c r="AG3743" i="8" s="1"/>
  <c r="AI3743" i="8" s="1"/>
  <c r="X3326" i="8"/>
  <c r="Y3326" i="8" s="1"/>
  <c r="Z3326" i="8" s="1"/>
  <c r="AG3326" i="8" s="1"/>
  <c r="X2647" i="8"/>
  <c r="Y2647" i="8" s="1"/>
  <c r="Z2647" i="8" s="1"/>
  <c r="AG2647" i="8" s="1"/>
  <c r="AI2647" i="8" s="1"/>
  <c r="X3712" i="8"/>
  <c r="Y3712" i="8" s="1"/>
  <c r="Z3712" i="8" s="1"/>
  <c r="AG3712" i="8" s="1"/>
  <c r="AI3712" i="8" s="1"/>
  <c r="X3341" i="8"/>
  <c r="Y3341" i="8" s="1"/>
  <c r="Z3341" i="8" s="1"/>
  <c r="AG3341" i="8" s="1"/>
  <c r="AI3341" i="8" s="1"/>
  <c r="X2774" i="8"/>
  <c r="Y2774" i="8" s="1"/>
  <c r="Z2774" i="8" s="1"/>
  <c r="AG2774" i="8" s="1"/>
  <c r="AI2774" i="8" s="1"/>
  <c r="X3436" i="8"/>
  <c r="Y3436" i="8" s="1"/>
  <c r="Z3436" i="8" s="1"/>
  <c r="AG3436" i="8" s="1"/>
  <c r="AI3436" i="8" s="1"/>
  <c r="X3076" i="8"/>
  <c r="Y3076" i="8" s="1"/>
  <c r="Z3076" i="8" s="1"/>
  <c r="AG3076" i="8" s="1"/>
  <c r="AI3076" i="8" s="1"/>
  <c r="X3381" i="8"/>
  <c r="Y3381" i="8" s="1"/>
  <c r="Z3381" i="8" s="1"/>
  <c r="AG3381" i="8" s="1"/>
  <c r="X3579" i="8"/>
  <c r="Y3579" i="8" s="1"/>
  <c r="Z3579" i="8" s="1"/>
  <c r="AG3579" i="8" s="1"/>
  <c r="AI3579" i="8" s="1"/>
  <c r="X3323" i="8"/>
  <c r="Y3323" i="8" s="1"/>
  <c r="Z3323" i="8" s="1"/>
  <c r="AG3323" i="8" s="1"/>
  <c r="AI3323" i="8" s="1"/>
  <c r="X2630" i="8"/>
  <c r="Y2630" i="8" s="1"/>
  <c r="Z2630" i="8" s="1"/>
  <c r="AG2630" i="8" s="1"/>
  <c r="AI2630" i="8" s="1"/>
  <c r="X3635" i="8"/>
  <c r="Y3635" i="8" s="1"/>
  <c r="Z3635" i="8" s="1"/>
  <c r="AG3635" i="8" s="1"/>
  <c r="AI3635" i="8" s="1"/>
  <c r="X3402" i="8"/>
  <c r="Y3402" i="8" s="1"/>
  <c r="Z3402" i="8" s="1"/>
  <c r="AG3402" i="8" s="1"/>
  <c r="X2994" i="8"/>
  <c r="Y2994" i="8" s="1"/>
  <c r="Z2994" i="8" s="1"/>
  <c r="AG2994" i="8" s="1"/>
  <c r="AI2994" i="8" s="1"/>
  <c r="X3316" i="8"/>
  <c r="Y3316" i="8" s="1"/>
  <c r="Z3316" i="8" s="1"/>
  <c r="AG3316" i="8" s="1"/>
  <c r="X3401" i="8"/>
  <c r="Y3401" i="8" s="1"/>
  <c r="Z3401" i="8" s="1"/>
  <c r="AG3401" i="8" s="1"/>
  <c r="AI3401" i="8" s="1"/>
  <c r="X2984" i="8"/>
  <c r="Y2984" i="8" s="1"/>
  <c r="Z2984" i="8" s="1"/>
  <c r="AG2984" i="8" s="1"/>
  <c r="AI2984" i="8" s="1"/>
  <c r="X3508" i="8"/>
  <c r="Y3508" i="8" s="1"/>
  <c r="Z3508" i="8" s="1"/>
  <c r="AG3508" i="8" s="1"/>
  <c r="AI3508" i="8" s="1"/>
  <c r="X3581" i="8"/>
  <c r="Y3581" i="8" s="1"/>
  <c r="Z3581" i="8" s="1"/>
  <c r="AG3581" i="8" s="1"/>
  <c r="X3672" i="8"/>
  <c r="Y3672" i="8" s="1"/>
  <c r="Z3672" i="8" s="1"/>
  <c r="AG3672" i="8" s="1"/>
  <c r="AI3672" i="8" s="1"/>
  <c r="X3416" i="8"/>
  <c r="Y3416" i="8" s="1"/>
  <c r="Z3416" i="8" s="1"/>
  <c r="AG3416" i="8" s="1"/>
  <c r="AI3416" i="8" s="1"/>
  <c r="X3029" i="8"/>
  <c r="Y3029" i="8" s="1"/>
  <c r="Z3029" i="8" s="1"/>
  <c r="AG3029" i="8" s="1"/>
  <c r="X3636" i="8"/>
  <c r="Y3636" i="8" s="1"/>
  <c r="Z3636" i="8" s="1"/>
  <c r="AG3636" i="8" s="1"/>
  <c r="AI3636" i="8" s="1"/>
  <c r="X3607" i="8"/>
  <c r="Y3607" i="8" s="1"/>
  <c r="Z3607" i="8" s="1"/>
  <c r="AG3607" i="8" s="1"/>
  <c r="AI3607" i="8" s="1"/>
  <c r="X3351" i="8"/>
  <c r="Y3351" i="8" s="1"/>
  <c r="Z3351" i="8" s="1"/>
  <c r="AG3351" i="8" s="1"/>
  <c r="AI3351" i="8" s="1"/>
  <c r="X2824" i="8"/>
  <c r="Y2824" i="8" s="1"/>
  <c r="Z2824" i="8" s="1"/>
  <c r="AG2824" i="8" s="1"/>
  <c r="AI2824" i="8" s="1"/>
  <c r="X2680" i="8"/>
  <c r="Y2680" i="8" s="1"/>
  <c r="Z2680" i="8" s="1"/>
  <c r="AG2680" i="8" s="1"/>
  <c r="X1974" i="8"/>
  <c r="Y1974" i="8" s="1"/>
  <c r="Z1974" i="8" s="1"/>
  <c r="AG1974" i="8" s="1"/>
  <c r="AI1974" i="8" s="1"/>
  <c r="X3084" i="8"/>
  <c r="Y3084" i="8" s="1"/>
  <c r="Z3084" i="8" s="1"/>
  <c r="AG3084" i="8" s="1"/>
  <c r="AI3084" i="8" s="1"/>
  <c r="X2161" i="8"/>
  <c r="Y2161" i="8" s="1"/>
  <c r="Z2161" i="8" s="1"/>
  <c r="AG2161" i="8" s="1"/>
  <c r="X1232" i="8"/>
  <c r="Y1232" i="8" s="1"/>
  <c r="Z1232" i="8" s="1"/>
  <c r="AG1232" i="8" s="1"/>
  <c r="AI1232" i="8" s="1"/>
  <c r="X2945" i="8"/>
  <c r="Y2945" i="8" s="1"/>
  <c r="Z2945" i="8" s="1"/>
  <c r="AG2945" i="8" s="1"/>
  <c r="AI2945" i="8" s="1"/>
  <c r="X1479" i="8"/>
  <c r="Y1479" i="8" s="1"/>
  <c r="Z1479" i="8" s="1"/>
  <c r="AG1479" i="8" s="1"/>
  <c r="AI1479" i="8" s="1"/>
  <c r="X2365" i="8"/>
  <c r="Y2365" i="8" s="1"/>
  <c r="Z2365" i="8" s="1"/>
  <c r="AG2365" i="8" s="1"/>
  <c r="X3177" i="8"/>
  <c r="Y3177" i="8" s="1"/>
  <c r="Z3177" i="8" s="1"/>
  <c r="AG3177" i="8" s="1"/>
  <c r="AI3177" i="8" s="1"/>
  <c r="X2921" i="8"/>
  <c r="Y2921" i="8" s="1"/>
  <c r="Z2921" i="8" s="1"/>
  <c r="AG2921" i="8" s="1"/>
  <c r="AI2921" i="8" s="1"/>
  <c r="X323" i="8"/>
  <c r="Y323" i="8" s="1"/>
  <c r="Z323" i="8" s="1"/>
  <c r="AG323" i="8" s="1"/>
  <c r="AI323" i="8" s="1"/>
  <c r="X1857" i="8"/>
  <c r="Y1857" i="8" s="1"/>
  <c r="Z1857" i="8" s="1"/>
  <c r="AG1857" i="8" s="1"/>
  <c r="AI1857" i="8" s="1"/>
  <c r="X467" i="8"/>
  <c r="Y467" i="8" s="1"/>
  <c r="Z467" i="8" s="1"/>
  <c r="AG467" i="8" s="1"/>
  <c r="AI467" i="8" s="1"/>
  <c r="X1616" i="8"/>
  <c r="Y1616" i="8" s="1"/>
  <c r="Z1616" i="8" s="1"/>
  <c r="AG1616" i="8" s="1"/>
  <c r="AI1616" i="8" s="1"/>
  <c r="X555" i="8"/>
  <c r="Y555" i="8" s="1"/>
  <c r="Z555" i="8" s="1"/>
  <c r="AG555" i="8" s="1"/>
  <c r="AI555" i="8" s="1"/>
  <c r="X3266" i="8"/>
  <c r="Y3266" i="8" s="1"/>
  <c r="Z3266" i="8" s="1"/>
  <c r="AG3266" i="8" s="1"/>
  <c r="AI3266" i="8" s="1"/>
  <c r="X2130" i="8"/>
  <c r="Y2130" i="8" s="1"/>
  <c r="Z2130" i="8" s="1"/>
  <c r="AG2130" i="8" s="1"/>
  <c r="AI2130" i="8" s="1"/>
  <c r="X2035" i="8"/>
  <c r="Y2035" i="8" s="1"/>
  <c r="Z2035" i="8" s="1"/>
  <c r="AG2035" i="8" s="1"/>
  <c r="AI2035" i="8" s="1"/>
  <c r="X1749" i="8"/>
  <c r="Y1749" i="8" s="1"/>
  <c r="Z1749" i="8" s="1"/>
  <c r="AG1749" i="8" s="1"/>
  <c r="U226" i="8"/>
  <c r="X226" i="8"/>
  <c r="Y226" i="8" s="1"/>
  <c r="Z226" i="8" s="1"/>
  <c r="AG226" i="8" s="1"/>
  <c r="X3542" i="8"/>
  <c r="Y3542" i="8" s="1"/>
  <c r="Z3542" i="8" s="1"/>
  <c r="AG3542" i="8" s="1"/>
  <c r="AI3542" i="8" s="1"/>
  <c r="X3280" i="8"/>
  <c r="Y3280" i="8" s="1"/>
  <c r="Z3280" i="8" s="1"/>
  <c r="AG3280" i="8" s="1"/>
  <c r="AI3280" i="8" s="1"/>
  <c r="X2327" i="8"/>
  <c r="Y2327" i="8" s="1"/>
  <c r="Z2327" i="8" s="1"/>
  <c r="AG2327" i="8" s="1"/>
  <c r="AI2327" i="8" s="1"/>
  <c r="X3555" i="8"/>
  <c r="Y3555" i="8" s="1"/>
  <c r="Z3555" i="8" s="1"/>
  <c r="AG3555" i="8" s="1"/>
  <c r="X3240" i="8"/>
  <c r="Y3240" i="8" s="1"/>
  <c r="Z3240" i="8" s="1"/>
  <c r="AG3240" i="8" s="1"/>
  <c r="X2180" i="8"/>
  <c r="Y2180" i="8" s="1"/>
  <c r="Z2180" i="8" s="1"/>
  <c r="AG2180" i="8" s="1"/>
  <c r="X3602" i="8"/>
  <c r="Y3602" i="8" s="1"/>
  <c r="Z3602" i="8" s="1"/>
  <c r="AG3602" i="8" s="1"/>
  <c r="X3346" i="8"/>
  <c r="Y3346" i="8" s="1"/>
  <c r="Z3346" i="8" s="1"/>
  <c r="AG3346" i="8" s="1"/>
  <c r="AI3346" i="8" s="1"/>
  <c r="X2807" i="8"/>
  <c r="Y2807" i="8" s="1"/>
  <c r="Z2807" i="8" s="1"/>
  <c r="AG2807" i="8" s="1"/>
  <c r="AI2807" i="8" s="1"/>
  <c r="X3683" i="8"/>
  <c r="Y3683" i="8" s="1"/>
  <c r="Z3683" i="8" s="1"/>
  <c r="AG3683" i="8" s="1"/>
  <c r="X3425" i="8"/>
  <c r="Y3425" i="8" s="1"/>
  <c r="Z3425" i="8" s="1"/>
  <c r="AG3425" i="8" s="1"/>
  <c r="AI3425" i="8" s="1"/>
  <c r="X3047" i="8"/>
  <c r="Y3047" i="8" s="1"/>
  <c r="Z3047" i="8" s="1"/>
  <c r="AG3047" i="8" s="1"/>
  <c r="AI3047" i="8" s="1"/>
  <c r="X3060" i="8"/>
  <c r="Y3060" i="8" s="1"/>
  <c r="Z3060" i="8" s="1"/>
  <c r="AG3060" i="8" s="1"/>
  <c r="AI3060" i="8" s="1"/>
  <c r="X3408" i="8"/>
  <c r="Y3408" i="8" s="1"/>
  <c r="Z3408" i="8" s="1"/>
  <c r="AG3408" i="8" s="1"/>
  <c r="AI3408" i="8" s="1"/>
  <c r="X3010" i="8"/>
  <c r="Y3010" i="8" s="1"/>
  <c r="Z3010" i="8" s="1"/>
  <c r="AG3010" i="8" s="1"/>
  <c r="X2886" i="8"/>
  <c r="Y2886" i="8" s="1"/>
  <c r="Z2886" i="8" s="1"/>
  <c r="AG2886" i="8" s="1"/>
  <c r="AI2886" i="8" s="1"/>
  <c r="X3503" i="8"/>
  <c r="Y3503" i="8" s="1"/>
  <c r="Z3503" i="8" s="1"/>
  <c r="AG3503" i="8" s="1"/>
  <c r="AI3503" i="8" s="1"/>
  <c r="X3206" i="8"/>
  <c r="Y3206" i="8" s="1"/>
  <c r="Z3206" i="8" s="1"/>
  <c r="AG3206" i="8" s="1"/>
  <c r="AI3206" i="8" s="1"/>
  <c r="X1848" i="8"/>
  <c r="Y1848" i="8" s="1"/>
  <c r="Z1848" i="8" s="1"/>
  <c r="AG1848" i="8" s="1"/>
  <c r="AI1848" i="8" s="1"/>
  <c r="X3534" i="8"/>
  <c r="Y3534" i="8" s="1"/>
  <c r="Z3534" i="8" s="1"/>
  <c r="AG3534" i="8" s="1"/>
  <c r="AI3534" i="8" s="1"/>
  <c r="X3265" i="8"/>
  <c r="Y3265" i="8" s="1"/>
  <c r="Z3265" i="8" s="1"/>
  <c r="AG3265" i="8" s="1"/>
  <c r="AI3265" i="8" s="1"/>
  <c r="X2263" i="8"/>
  <c r="Y2263" i="8" s="1"/>
  <c r="Z2263" i="8" s="1"/>
  <c r="AG2263" i="8" s="1"/>
  <c r="AI2263" i="8" s="1"/>
  <c r="X3662" i="8"/>
  <c r="Y3662" i="8" s="1"/>
  <c r="Z3662" i="8" s="1"/>
  <c r="AG3662" i="8" s="1"/>
  <c r="AI3662" i="8" s="1"/>
  <c r="X3287" i="8"/>
  <c r="Y3287" i="8" s="1"/>
  <c r="Z3287" i="8" s="1"/>
  <c r="AG3287" i="8" s="1"/>
  <c r="AI3287" i="8" s="1"/>
  <c r="X2390" i="8"/>
  <c r="Y2390" i="8" s="1"/>
  <c r="Z2390" i="8" s="1"/>
  <c r="AG2390" i="8" s="1"/>
  <c r="AI2390" i="8" s="1"/>
  <c r="X3644" i="8"/>
  <c r="Y3644" i="8" s="1"/>
  <c r="Z3644" i="8" s="1"/>
  <c r="AG3644" i="8" s="1"/>
  <c r="AI3644" i="8" s="1"/>
  <c r="X3388" i="8"/>
  <c r="Y3388" i="8" s="1"/>
  <c r="Z3388" i="8" s="1"/>
  <c r="AG3388" i="8" s="1"/>
  <c r="AI3388" i="8" s="1"/>
  <c r="X3796" i="8"/>
  <c r="Y3796" i="8" s="1"/>
  <c r="Z3796" i="8" s="1"/>
  <c r="AG3796" i="8" s="1"/>
  <c r="AI3796" i="8" s="1"/>
  <c r="X3531" i="8"/>
  <c r="Y3531" i="8" s="1"/>
  <c r="Z3531" i="8" s="1"/>
  <c r="AG3531" i="8" s="1"/>
  <c r="AI3531" i="8" s="1"/>
  <c r="X3609" i="8"/>
  <c r="Y3609" i="8" s="1"/>
  <c r="Z3609" i="8" s="1"/>
  <c r="AG3609" i="8" s="1"/>
  <c r="AI3609" i="8" s="1"/>
  <c r="X3353" i="8"/>
  <c r="Y3353" i="8" s="1"/>
  <c r="Z3353" i="8" s="1"/>
  <c r="AG3353" i="8" s="1"/>
  <c r="AI3353" i="8" s="1"/>
  <c r="X2838" i="8"/>
  <c r="Y2838" i="8" s="1"/>
  <c r="Z2838" i="8" s="1"/>
  <c r="AG2838" i="8" s="1"/>
  <c r="AI2838" i="8" s="1"/>
  <c r="X2978" i="8"/>
  <c r="Y2978" i="8" s="1"/>
  <c r="Z2978" i="8" s="1"/>
  <c r="AG2978" i="8" s="1"/>
  <c r="AI2978" i="8" s="1"/>
  <c r="X3624" i="8"/>
  <c r="Y3624" i="8" s="1"/>
  <c r="Z3624" i="8" s="1"/>
  <c r="AG3624" i="8" s="1"/>
  <c r="AI3624" i="8" s="1"/>
  <c r="X3587" i="8"/>
  <c r="Y3587" i="8" s="1"/>
  <c r="Z3587" i="8" s="1"/>
  <c r="AG3587" i="8" s="1"/>
  <c r="AI3587" i="8" s="1"/>
  <c r="X3673" i="8"/>
  <c r="Y3673" i="8" s="1"/>
  <c r="Z3673" i="8" s="1"/>
  <c r="AG3673" i="8" s="1"/>
  <c r="AI3673" i="8" s="1"/>
  <c r="X3559" i="8"/>
  <c r="Y3559" i="8" s="1"/>
  <c r="Z3559" i="8" s="1"/>
  <c r="AG3559" i="8" s="1"/>
  <c r="AI3559" i="8" s="1"/>
  <c r="X3303" i="8"/>
  <c r="Y3303" i="8" s="1"/>
  <c r="Z3303" i="8" s="1"/>
  <c r="AG3303" i="8" s="1"/>
  <c r="AI3303" i="8" s="1"/>
  <c r="X2532" i="8"/>
  <c r="Y2532" i="8" s="1"/>
  <c r="Z2532" i="8" s="1"/>
  <c r="AG2532" i="8" s="1"/>
  <c r="AI2532" i="8" s="1"/>
  <c r="X2005" i="8"/>
  <c r="Y2005" i="8" s="1"/>
  <c r="Z2005" i="8" s="1"/>
  <c r="AG2005" i="8" s="1"/>
  <c r="X2657" i="8"/>
  <c r="Y2657" i="8" s="1"/>
  <c r="Z2657" i="8" s="1"/>
  <c r="AG2657" i="8" s="1"/>
  <c r="X2401" i="8"/>
  <c r="Y2401" i="8" s="1"/>
  <c r="Z2401" i="8" s="1"/>
  <c r="AG2401" i="8" s="1"/>
  <c r="AI2401" i="8" s="1"/>
  <c r="X2736" i="8"/>
  <c r="Y2736" i="8" s="1"/>
  <c r="Z2736" i="8" s="1"/>
  <c r="AG2736" i="8" s="1"/>
  <c r="AI2736" i="8" s="1"/>
  <c r="X2943" i="8"/>
  <c r="Y2943" i="8" s="1"/>
  <c r="Z2943" i="8" s="1"/>
  <c r="AG2943" i="8" s="1"/>
  <c r="AI2943" i="8" s="1"/>
  <c r="X2894" i="8"/>
  <c r="Y2894" i="8" s="1"/>
  <c r="Z2894" i="8" s="1"/>
  <c r="AG2894" i="8" s="1"/>
  <c r="AI2894" i="8" s="1"/>
  <c r="X2638" i="8"/>
  <c r="Y2638" i="8" s="1"/>
  <c r="Z2638" i="8" s="1"/>
  <c r="AG2638" i="8" s="1"/>
  <c r="AI2638" i="8" s="1"/>
  <c r="X2083" i="8"/>
  <c r="Y2083" i="8" s="1"/>
  <c r="Z2083" i="8" s="1"/>
  <c r="AG2083" i="8" s="1"/>
  <c r="AI2083" i="8" s="1"/>
  <c r="X2731" i="8"/>
  <c r="Y2731" i="8" s="1"/>
  <c r="Z2731" i="8" s="1"/>
  <c r="AG2731" i="8" s="1"/>
  <c r="AI2731" i="8" s="1"/>
  <c r="X2162" i="8"/>
  <c r="Y2162" i="8" s="1"/>
  <c r="Z2162" i="8" s="1"/>
  <c r="AG2162" i="8" s="1"/>
  <c r="AI2162" i="8" s="1"/>
  <c r="X2889" i="8"/>
  <c r="Y2889" i="8" s="1"/>
  <c r="Z2889" i="8" s="1"/>
  <c r="AG2889" i="8" s="1"/>
  <c r="AI2889" i="8" s="1"/>
  <c r="X2071" i="8"/>
  <c r="Y2071" i="8" s="1"/>
  <c r="Z2071" i="8" s="1"/>
  <c r="AG2071" i="8" s="1"/>
  <c r="X1683" i="8"/>
  <c r="Y1683" i="8" s="1"/>
  <c r="Z1683" i="8" s="1"/>
  <c r="AG1683" i="8" s="1"/>
  <c r="X1051" i="8"/>
  <c r="Y1051" i="8" s="1"/>
  <c r="Z1051" i="8" s="1"/>
  <c r="AG1051" i="8" s="1"/>
  <c r="AI1051" i="8" s="1"/>
  <c r="X1825" i="8"/>
  <c r="Y1825" i="8" s="1"/>
  <c r="Z1825" i="8" s="1"/>
  <c r="AG1825" i="8" s="1"/>
  <c r="AI1825" i="8" s="1"/>
  <c r="U56" i="8"/>
  <c r="X56" i="8"/>
  <c r="Y56" i="8" s="1"/>
  <c r="Z56" i="8" s="1"/>
  <c r="AG56" i="8" s="1"/>
  <c r="AI56" i="8" s="1"/>
  <c r="X3526" i="8"/>
  <c r="Y3526" i="8" s="1"/>
  <c r="Z3526" i="8" s="1"/>
  <c r="AG3526" i="8" s="1"/>
  <c r="AI3526" i="8" s="1"/>
  <c r="X3250" i="8"/>
  <c r="Y3250" i="8" s="1"/>
  <c r="Z3250" i="8" s="1"/>
  <c r="AG3250" i="8" s="1"/>
  <c r="AI3250" i="8" s="1"/>
  <c r="X2199" i="8"/>
  <c r="Y2199" i="8" s="1"/>
  <c r="Z2199" i="8" s="1"/>
  <c r="AG2199" i="8" s="1"/>
  <c r="X3507" i="8"/>
  <c r="Y3507" i="8" s="1"/>
  <c r="Z3507" i="8" s="1"/>
  <c r="AG3507" i="8" s="1"/>
  <c r="X3217" i="8"/>
  <c r="Y3217" i="8" s="1"/>
  <c r="Z3217" i="8" s="1"/>
  <c r="AG3217" i="8" s="1"/>
  <c r="X1939" i="8"/>
  <c r="Y1939" i="8" s="1"/>
  <c r="Z1939" i="8" s="1"/>
  <c r="AG1939" i="8" s="1"/>
  <c r="AI1939" i="8" s="1"/>
  <c r="X3586" i="8"/>
  <c r="Y3586" i="8" s="1"/>
  <c r="Z3586" i="8" s="1"/>
  <c r="AG3586" i="8" s="1"/>
  <c r="AI3586" i="8" s="1"/>
  <c r="X3330" i="8"/>
  <c r="Y3330" i="8" s="1"/>
  <c r="Z3330" i="8" s="1"/>
  <c r="AG3330" i="8" s="1"/>
  <c r="AI3330" i="8" s="1"/>
  <c r="X2679" i="8"/>
  <c r="Y2679" i="8" s="1"/>
  <c r="Z2679" i="8" s="1"/>
  <c r="AG2679" i="8" s="1"/>
  <c r="AI2679" i="8" s="1"/>
  <c r="X3409" i="8"/>
  <c r="Y3409" i="8" s="1"/>
  <c r="Z3409" i="8" s="1"/>
  <c r="AG3409" i="8" s="1"/>
  <c r="AI3409" i="8" s="1"/>
  <c r="X3011" i="8"/>
  <c r="Y3011" i="8" s="1"/>
  <c r="Z3011" i="8" s="1"/>
  <c r="AG3011" i="8" s="1"/>
  <c r="AI3011" i="8" s="1"/>
  <c r="X3524" i="8"/>
  <c r="Y3524" i="8" s="1"/>
  <c r="Z3524" i="8" s="1"/>
  <c r="AG3524" i="8" s="1"/>
  <c r="AI3524" i="8" s="1"/>
  <c r="X3392" i="8"/>
  <c r="Y3392" i="8" s="1"/>
  <c r="Z3392" i="8" s="1"/>
  <c r="AG3392" i="8" s="1"/>
  <c r="X2965" i="8"/>
  <c r="Y2965" i="8" s="1"/>
  <c r="Z2965" i="8" s="1"/>
  <c r="AG2965" i="8" s="1"/>
  <c r="AI2965" i="8" s="1"/>
  <c r="X3487" i="8"/>
  <c r="Y3487" i="8" s="1"/>
  <c r="Z3487" i="8" s="1"/>
  <c r="AG3487" i="8" s="1"/>
  <c r="AI3487" i="8" s="1"/>
  <c r="X3176" i="8"/>
  <c r="Y3176" i="8" s="1"/>
  <c r="Z3176" i="8" s="1"/>
  <c r="AG3176" i="8" s="1"/>
  <c r="AI3176" i="8" s="1"/>
  <c r="X1185" i="8"/>
  <c r="Y1185" i="8" s="1"/>
  <c r="Z1185" i="8" s="1"/>
  <c r="AG1185" i="8" s="1"/>
  <c r="X3518" i="8"/>
  <c r="Y3518" i="8" s="1"/>
  <c r="Z3518" i="8" s="1"/>
  <c r="AG3518" i="8" s="1"/>
  <c r="AI3518" i="8" s="1"/>
  <c r="X3235" i="8"/>
  <c r="Y3235" i="8" s="1"/>
  <c r="Z3235" i="8" s="1"/>
  <c r="AG3235" i="8" s="1"/>
  <c r="AI3235" i="8" s="1"/>
  <c r="X2099" i="8"/>
  <c r="Y2099" i="8" s="1"/>
  <c r="Z2099" i="8" s="1"/>
  <c r="AG2099" i="8" s="1"/>
  <c r="AI2099" i="8" s="1"/>
  <c r="X3264" i="8"/>
  <c r="Y3264" i="8" s="1"/>
  <c r="Z3264" i="8" s="1"/>
  <c r="AG3264" i="8" s="1"/>
  <c r="X2262" i="8"/>
  <c r="Y2262" i="8" s="1"/>
  <c r="Z2262" i="8" s="1"/>
  <c r="AG2262" i="8" s="1"/>
  <c r="AI2262" i="8" s="1"/>
  <c r="X3776" i="8"/>
  <c r="Y3776" i="8" s="1"/>
  <c r="Z3776" i="8" s="1"/>
  <c r="AG3776" i="8" s="1"/>
  <c r="AI3776" i="8" s="1"/>
  <c r="X3628" i="8"/>
  <c r="Y3628" i="8" s="1"/>
  <c r="Z3628" i="8" s="1"/>
  <c r="AG3628" i="8" s="1"/>
  <c r="AI3628" i="8" s="1"/>
  <c r="X3372" i="8"/>
  <c r="Y3372" i="8" s="1"/>
  <c r="Z3372" i="8" s="1"/>
  <c r="AG3372" i="8" s="1"/>
  <c r="AI3372" i="8" s="1"/>
  <c r="X2914" i="8"/>
  <c r="Y2914" i="8" s="1"/>
  <c r="Z2914" i="8" s="1"/>
  <c r="AG2914" i="8" s="1"/>
  <c r="AI2914" i="8" s="1"/>
  <c r="X3588" i="8"/>
  <c r="Y3588" i="8" s="1"/>
  <c r="Z3588" i="8" s="1"/>
  <c r="AG3588" i="8" s="1"/>
  <c r="AI3588" i="8" s="1"/>
  <c r="X3771" i="8"/>
  <c r="Y3771" i="8" s="1"/>
  <c r="Z3771" i="8" s="1"/>
  <c r="AG3771" i="8" s="1"/>
  <c r="AI3771" i="8" s="1"/>
  <c r="X3515" i="8"/>
  <c r="Y3515" i="8" s="1"/>
  <c r="Z3515" i="8" s="1"/>
  <c r="AG3515" i="8" s="1"/>
  <c r="AI3515" i="8" s="1"/>
  <c r="X3232" i="8"/>
  <c r="Y3232" i="8" s="1"/>
  <c r="Z3232" i="8" s="1"/>
  <c r="AG3232" i="8" s="1"/>
  <c r="AI3232" i="8" s="1"/>
  <c r="X2068" i="8"/>
  <c r="Y2068" i="8" s="1"/>
  <c r="Z2068" i="8" s="1"/>
  <c r="AG2068" i="8" s="1"/>
  <c r="AI2068" i="8" s="1"/>
  <c r="X3775" i="8"/>
  <c r="Y3775" i="8" s="1"/>
  <c r="Z3775" i="8" s="1"/>
  <c r="AG3775" i="8" s="1"/>
  <c r="AI3775" i="8" s="1"/>
  <c r="X3594" i="8"/>
  <c r="Y3594" i="8" s="1"/>
  <c r="Z3594" i="8" s="1"/>
  <c r="AG3594" i="8" s="1"/>
  <c r="AI3594" i="8" s="1"/>
  <c r="X3338" i="8"/>
  <c r="Y3338" i="8" s="1"/>
  <c r="Z3338" i="8" s="1"/>
  <c r="AG3338" i="8" s="1"/>
  <c r="AI3338" i="8" s="1"/>
  <c r="X2743" i="8"/>
  <c r="Y2743" i="8" s="1"/>
  <c r="Z2743" i="8" s="1"/>
  <c r="AG2743" i="8" s="1"/>
  <c r="AI2743" i="8" s="1"/>
  <c r="X3593" i="8"/>
  <c r="Y3593" i="8" s="1"/>
  <c r="Z3593" i="8" s="1"/>
  <c r="AG3593" i="8" s="1"/>
  <c r="AI3593" i="8" s="1"/>
  <c r="X3337" i="8"/>
  <c r="Y3337" i="8" s="1"/>
  <c r="Z3337" i="8" s="1"/>
  <c r="AG3337" i="8" s="1"/>
  <c r="AI3337" i="8" s="1"/>
  <c r="X2742" i="8"/>
  <c r="Y2742" i="8" s="1"/>
  <c r="Z2742" i="8" s="1"/>
  <c r="AG2742" i="8" s="1"/>
  <c r="X3795" i="8"/>
  <c r="Y3795" i="8" s="1"/>
  <c r="Z3795" i="8" s="1"/>
  <c r="AG3795" i="8" s="1"/>
  <c r="X3785" i="8"/>
  <c r="Y3785" i="8" s="1"/>
  <c r="Z3785" i="8" s="1"/>
  <c r="AG3785" i="8" s="1"/>
  <c r="AI3785" i="8" s="1"/>
  <c r="X3608" i="8"/>
  <c r="Y3608" i="8" s="1"/>
  <c r="Z3608" i="8" s="1"/>
  <c r="AG3608" i="8" s="1"/>
  <c r="AI3608" i="8" s="1"/>
  <c r="X3352" i="8"/>
  <c r="Y3352" i="8" s="1"/>
  <c r="Z3352" i="8" s="1"/>
  <c r="AG3352" i="8" s="1"/>
  <c r="AI3352" i="8" s="1"/>
  <c r="X2837" i="8"/>
  <c r="Y2837" i="8" s="1"/>
  <c r="Z2837" i="8" s="1"/>
  <c r="AG2837" i="8" s="1"/>
  <c r="AI2837" i="8" s="1"/>
  <c r="X3682" i="8"/>
  <c r="Y3682" i="8" s="1"/>
  <c r="Z3682" i="8" s="1"/>
  <c r="AG3682" i="8" s="1"/>
  <c r="X3799" i="8"/>
  <c r="Y3799" i="8" s="1"/>
  <c r="Z3799" i="8" s="1"/>
  <c r="AG3799" i="8" s="1"/>
  <c r="AI3799" i="8" s="1"/>
  <c r="X3543" i="8"/>
  <c r="Y3543" i="8" s="1"/>
  <c r="Z3543" i="8" s="1"/>
  <c r="AG3543" i="8" s="1"/>
  <c r="AI3543" i="8" s="1"/>
  <c r="X3281" i="8"/>
  <c r="Y3281" i="8" s="1"/>
  <c r="Z3281" i="8" s="1"/>
  <c r="AG3281" i="8" s="1"/>
  <c r="AI3281" i="8" s="1"/>
  <c r="X2342" i="8"/>
  <c r="Y2342" i="8" s="1"/>
  <c r="Z2342" i="8" s="1"/>
  <c r="AG2342" i="8" s="1"/>
  <c r="AI2342" i="8" s="1"/>
  <c r="X2616" i="8"/>
  <c r="Y2616" i="8" s="1"/>
  <c r="Z2616" i="8" s="1"/>
  <c r="AG2616" i="8" s="1"/>
  <c r="AI2616" i="8" s="1"/>
  <c r="X2360" i="8"/>
  <c r="Y2360" i="8" s="1"/>
  <c r="Z2360" i="8" s="1"/>
  <c r="AG2360" i="8" s="1"/>
  <c r="AI2360" i="8" s="1"/>
  <c r="X2040" i="8"/>
  <c r="Y2040" i="8" s="1"/>
  <c r="Z2040" i="8" s="1"/>
  <c r="AG2040" i="8" s="1"/>
  <c r="AI2040" i="8" s="1"/>
  <c r="X572" i="8"/>
  <c r="Y572" i="8" s="1"/>
  <c r="Z572" i="8" s="1"/>
  <c r="AG572" i="8" s="1"/>
  <c r="X2581" i="8"/>
  <c r="Y2581" i="8" s="1"/>
  <c r="Z2581" i="8" s="1"/>
  <c r="AG2581" i="8" s="1"/>
  <c r="AI2581" i="8" s="1"/>
  <c r="X2325" i="8"/>
  <c r="Y2325" i="8" s="1"/>
  <c r="Z2325" i="8" s="1"/>
  <c r="AG2325" i="8" s="1"/>
  <c r="AI2325" i="8" s="1"/>
  <c r="X1975" i="8"/>
  <c r="Y1975" i="8" s="1"/>
  <c r="Z1975" i="8" s="1"/>
  <c r="AG1975" i="8" s="1"/>
  <c r="X3028" i="8"/>
  <c r="Y3028" i="8" s="1"/>
  <c r="Z3028" i="8" s="1"/>
  <c r="AG3028" i="8" s="1"/>
  <c r="AI3028" i="8" s="1"/>
  <c r="X2772" i="8"/>
  <c r="Y2772" i="8" s="1"/>
  <c r="Z2772" i="8" s="1"/>
  <c r="AG2772" i="8" s="1"/>
  <c r="AI2772" i="8" s="1"/>
  <c r="X2516" i="8"/>
  <c r="Y2516" i="8" s="1"/>
  <c r="Z2516" i="8" s="1"/>
  <c r="AG2516" i="8" s="1"/>
  <c r="X2260" i="8"/>
  <c r="Y2260" i="8" s="1"/>
  <c r="Z2260" i="8" s="1"/>
  <c r="AG2260" i="8" s="1"/>
  <c r="AI2260" i="8" s="1"/>
  <c r="X1800" i="8"/>
  <c r="Y1800" i="8" s="1"/>
  <c r="Z1800" i="8" s="1"/>
  <c r="AG1800" i="8" s="1"/>
  <c r="AI1800" i="8" s="1"/>
  <c r="X2835" i="8"/>
  <c r="Y2835" i="8" s="1"/>
  <c r="Z2835" i="8" s="1"/>
  <c r="AG2835" i="8" s="1"/>
  <c r="AI2835" i="8" s="1"/>
  <c r="X2579" i="8"/>
  <c r="Y2579" i="8" s="1"/>
  <c r="Z2579" i="8" s="1"/>
  <c r="AG2579" i="8" s="1"/>
  <c r="AI2579" i="8" s="1"/>
  <c r="X2323" i="8"/>
  <c r="Y2323" i="8" s="1"/>
  <c r="Z2323" i="8" s="1"/>
  <c r="AG2323" i="8" s="1"/>
  <c r="AI2323" i="8" s="1"/>
  <c r="X1973" i="8"/>
  <c r="Y1973" i="8" s="1"/>
  <c r="Z1973" i="8" s="1"/>
  <c r="AG1973" i="8" s="1"/>
  <c r="X2898" i="8"/>
  <c r="Y2898" i="8" s="1"/>
  <c r="Z2898" i="8" s="1"/>
  <c r="AG2898" i="8" s="1"/>
  <c r="AI2898" i="8" s="1"/>
  <c r="X2642" i="8"/>
  <c r="Y2642" i="8" s="1"/>
  <c r="Z2642" i="8" s="1"/>
  <c r="AG2642" i="8" s="1"/>
  <c r="AI2642" i="8" s="1"/>
  <c r="X2386" i="8"/>
  <c r="Y2386" i="8" s="1"/>
  <c r="Z2386" i="8" s="1"/>
  <c r="AG2386" i="8" s="1"/>
  <c r="X2087" i="8"/>
  <c r="Y2087" i="8" s="1"/>
  <c r="Z2087" i="8" s="1"/>
  <c r="AG2087" i="8" s="1"/>
  <c r="AI2087" i="8" s="1"/>
  <c r="X929" i="8"/>
  <c r="Y929" i="8" s="1"/>
  <c r="Z929" i="8" s="1"/>
  <c r="AG929" i="8" s="1"/>
  <c r="AI929" i="8" s="1"/>
  <c r="X2897" i="8"/>
  <c r="Y2897" i="8" s="1"/>
  <c r="Z2897" i="8" s="1"/>
  <c r="AG2897" i="8" s="1"/>
  <c r="AI2897" i="8" s="1"/>
  <c r="X2641" i="8"/>
  <c r="Y2641" i="8" s="1"/>
  <c r="Z2641" i="8" s="1"/>
  <c r="AG2641" i="8" s="1"/>
  <c r="X2385" i="8"/>
  <c r="Y2385" i="8" s="1"/>
  <c r="Z2385" i="8" s="1"/>
  <c r="AG2385" i="8" s="1"/>
  <c r="AI2385" i="8" s="1"/>
  <c r="X2086" i="8"/>
  <c r="Y2086" i="8" s="1"/>
  <c r="Z2086" i="8" s="1"/>
  <c r="AG2086" i="8" s="1"/>
  <c r="AI2086" i="8" s="1"/>
  <c r="X928" i="8"/>
  <c r="Y928" i="8" s="1"/>
  <c r="Z928" i="8" s="1"/>
  <c r="AG928" i="8" s="1"/>
  <c r="AI928" i="8" s="1"/>
  <c r="X2976" i="8"/>
  <c r="Y2976" i="8" s="1"/>
  <c r="Z2976" i="8" s="1"/>
  <c r="AG2976" i="8" s="1"/>
  <c r="X2720" i="8"/>
  <c r="Y2720" i="8" s="1"/>
  <c r="Z2720" i="8" s="1"/>
  <c r="AG2720" i="8" s="1"/>
  <c r="AI2720" i="8" s="1"/>
  <c r="X2464" i="8"/>
  <c r="Y2464" i="8" s="1"/>
  <c r="Z2464" i="8" s="1"/>
  <c r="AG2464" i="8" s="1"/>
  <c r="X2208" i="8"/>
  <c r="Y2208" i="8" s="1"/>
  <c r="Z2208" i="8" s="1"/>
  <c r="AG2208" i="8" s="1"/>
  <c r="AI2208" i="8" s="1"/>
  <c r="X1640" i="8"/>
  <c r="Y1640" i="8" s="1"/>
  <c r="Z1640" i="8" s="1"/>
  <c r="AG1640" i="8" s="1"/>
  <c r="AI1640" i="8" s="1"/>
  <c r="X3183" i="8"/>
  <c r="Y3183" i="8" s="1"/>
  <c r="Z3183" i="8" s="1"/>
  <c r="AG3183" i="8" s="1"/>
  <c r="AI3183" i="8" s="1"/>
  <c r="X2927" i="8"/>
  <c r="Y2927" i="8" s="1"/>
  <c r="Z2927" i="8" s="1"/>
  <c r="AG2927" i="8" s="1"/>
  <c r="X2671" i="8"/>
  <c r="Y2671" i="8" s="1"/>
  <c r="Z2671" i="8" s="1"/>
  <c r="AG2671" i="8" s="1"/>
  <c r="X2415" i="8"/>
  <c r="Y2415" i="8" s="1"/>
  <c r="Z2415" i="8" s="1"/>
  <c r="AG2415" i="8" s="1"/>
  <c r="X2137" i="8"/>
  <c r="Y2137" i="8" s="1"/>
  <c r="Z2137" i="8" s="1"/>
  <c r="AG2137" i="8" s="1"/>
  <c r="X1312" i="8"/>
  <c r="Y1312" i="8" s="1"/>
  <c r="Z1312" i="8" s="1"/>
  <c r="AG1312" i="8" s="1"/>
  <c r="AI1312" i="8" s="1"/>
  <c r="X3134" i="8"/>
  <c r="Y3134" i="8" s="1"/>
  <c r="Z3134" i="8" s="1"/>
  <c r="AG3134" i="8" s="1"/>
  <c r="X2878" i="8"/>
  <c r="Y2878" i="8" s="1"/>
  <c r="Z2878" i="8" s="1"/>
  <c r="AG2878" i="8" s="1"/>
  <c r="AI2878" i="8" s="1"/>
  <c r="X2622" i="8"/>
  <c r="Y2622" i="8" s="1"/>
  <c r="Z2622" i="8" s="1"/>
  <c r="AG2622" i="8" s="1"/>
  <c r="AI2622" i="8" s="1"/>
  <c r="X2366" i="8"/>
  <c r="Y2366" i="8" s="1"/>
  <c r="Z2366" i="8" s="1"/>
  <c r="AG2366" i="8" s="1"/>
  <c r="AI2366" i="8" s="1"/>
  <c r="X2053" i="8"/>
  <c r="Y2053" i="8" s="1"/>
  <c r="Z2053" i="8" s="1"/>
  <c r="AG2053" i="8" s="1"/>
  <c r="X656" i="8"/>
  <c r="Y656" i="8" s="1"/>
  <c r="Z656" i="8" s="1"/>
  <c r="AG656" i="8" s="1"/>
  <c r="AI656" i="8" s="1"/>
  <c r="X3085" i="8"/>
  <c r="Y3085" i="8" s="1"/>
  <c r="Z3085" i="8" s="1"/>
  <c r="AG3085" i="8" s="1"/>
  <c r="AI3085" i="8" s="1"/>
  <c r="X2829" i="8"/>
  <c r="Y2829" i="8" s="1"/>
  <c r="Z2829" i="8" s="1"/>
  <c r="AG2829" i="8" s="1"/>
  <c r="AI2829" i="8" s="1"/>
  <c r="X2573" i="8"/>
  <c r="Y2573" i="8" s="1"/>
  <c r="Z2573" i="8" s="1"/>
  <c r="AG2573" i="8" s="1"/>
  <c r="X2317" i="8"/>
  <c r="Y2317" i="8" s="1"/>
  <c r="Z2317" i="8" s="1"/>
  <c r="AG2317" i="8" s="1"/>
  <c r="AI2317" i="8" s="1"/>
  <c r="X1957" i="8"/>
  <c r="Y1957" i="8" s="1"/>
  <c r="Z1957" i="8" s="1"/>
  <c r="AG1957" i="8" s="1"/>
  <c r="AI1957" i="8" s="1"/>
  <c r="X3276" i="8"/>
  <c r="Y3276" i="8" s="1"/>
  <c r="Z3276" i="8" s="1"/>
  <c r="AG3276" i="8" s="1"/>
  <c r="X3020" i="8"/>
  <c r="Y3020" i="8" s="1"/>
  <c r="Z3020" i="8" s="1"/>
  <c r="AG3020" i="8" s="1"/>
  <c r="AI3020" i="8" s="1"/>
  <c r="X2764" i="8"/>
  <c r="Y2764" i="8" s="1"/>
  <c r="Z2764" i="8" s="1"/>
  <c r="AG2764" i="8" s="1"/>
  <c r="AI2764" i="8" s="1"/>
  <c r="X2508" i="8"/>
  <c r="Y2508" i="8" s="1"/>
  <c r="Z2508" i="8" s="1"/>
  <c r="AG2508" i="8" s="1"/>
  <c r="AI2508" i="8" s="1"/>
  <c r="X2252" i="8"/>
  <c r="Y2252" i="8" s="1"/>
  <c r="Z2252" i="8" s="1"/>
  <c r="AG2252" i="8" s="1"/>
  <c r="X1782" i="8"/>
  <c r="Y1782" i="8" s="1"/>
  <c r="Z1782" i="8" s="1"/>
  <c r="AG1782" i="8" s="1"/>
  <c r="AI1782" i="8" s="1"/>
  <c r="X3227" i="8"/>
  <c r="Y3227" i="8" s="1"/>
  <c r="Z3227" i="8" s="1"/>
  <c r="AG3227" i="8" s="1"/>
  <c r="AI3227" i="8" s="1"/>
  <c r="X2971" i="8"/>
  <c r="Y2971" i="8" s="1"/>
  <c r="Z2971" i="8" s="1"/>
  <c r="AG2971" i="8" s="1"/>
  <c r="X2715" i="8"/>
  <c r="Y2715" i="8" s="1"/>
  <c r="Z2715" i="8" s="1"/>
  <c r="AG2715" i="8" s="1"/>
  <c r="AI2715" i="8" s="1"/>
  <c r="X2459" i="8"/>
  <c r="Y2459" i="8" s="1"/>
  <c r="Z2459" i="8" s="1"/>
  <c r="AG2459" i="8" s="1"/>
  <c r="AI2459" i="8" s="1"/>
  <c r="X2203" i="8"/>
  <c r="Y2203" i="8" s="1"/>
  <c r="Z2203" i="8" s="1"/>
  <c r="AG2203" i="8" s="1"/>
  <c r="X1609" i="8"/>
  <c r="Y1609" i="8" s="1"/>
  <c r="Z1609" i="8" s="1"/>
  <c r="AG1609" i="8" s="1"/>
  <c r="AI1609" i="8" s="1"/>
  <c r="X3178" i="8"/>
  <c r="Y3178" i="8" s="1"/>
  <c r="Z3178" i="8" s="1"/>
  <c r="AG3178" i="8" s="1"/>
  <c r="X2922" i="8"/>
  <c r="Y2922" i="8" s="1"/>
  <c r="Z2922" i="8" s="1"/>
  <c r="AG2922" i="8" s="1"/>
  <c r="X2666" i="8"/>
  <c r="Y2666" i="8" s="1"/>
  <c r="Z2666" i="8" s="1"/>
  <c r="AG2666" i="8" s="1"/>
  <c r="AI2666" i="8" s="1"/>
  <c r="X2410" i="8"/>
  <c r="Y2410" i="8" s="1"/>
  <c r="Z2410" i="8" s="1"/>
  <c r="AG2410" i="8" s="1"/>
  <c r="AI2410" i="8" s="1"/>
  <c r="X2132" i="8"/>
  <c r="Y2132" i="8" s="1"/>
  <c r="Z2132" i="8" s="1"/>
  <c r="AG2132" i="8" s="1"/>
  <c r="X1235" i="8"/>
  <c r="Y1235" i="8" s="1"/>
  <c r="Z1235" i="8" s="1"/>
  <c r="AG1235" i="8" s="1"/>
  <c r="AI1235" i="8" s="1"/>
  <c r="X3129" i="8"/>
  <c r="Y3129" i="8" s="1"/>
  <c r="Z3129" i="8" s="1"/>
  <c r="AG3129" i="8" s="1"/>
  <c r="AI3129" i="8" s="1"/>
  <c r="X2873" i="8"/>
  <c r="Y2873" i="8" s="1"/>
  <c r="Z2873" i="8" s="1"/>
  <c r="AG2873" i="8" s="1"/>
  <c r="AI2873" i="8" s="1"/>
  <c r="X2617" i="8"/>
  <c r="Y2617" i="8" s="1"/>
  <c r="Z2617" i="8" s="1"/>
  <c r="AG2617" i="8" s="1"/>
  <c r="AI2617" i="8" s="1"/>
  <c r="X2361" i="8"/>
  <c r="Y2361" i="8" s="1"/>
  <c r="Z2361" i="8" s="1"/>
  <c r="AG2361" i="8" s="1"/>
  <c r="AI2361" i="8" s="1"/>
  <c r="X2041" i="8"/>
  <c r="Y2041" i="8" s="1"/>
  <c r="Z2041" i="8" s="1"/>
  <c r="AG2041" i="8" s="1"/>
  <c r="AI2041" i="8" s="1"/>
  <c r="X595" i="8"/>
  <c r="Y595" i="8" s="1"/>
  <c r="Z595" i="8" s="1"/>
  <c r="AG595" i="8" s="1"/>
  <c r="AI595" i="8" s="1"/>
  <c r="X1186" i="8"/>
  <c r="Y1186" i="8" s="1"/>
  <c r="Z1186" i="8" s="1"/>
  <c r="AG1186" i="8" s="1"/>
  <c r="AI1186" i="8" s="1"/>
  <c r="X770" i="8"/>
  <c r="Y770" i="8" s="1"/>
  <c r="Z770" i="8" s="1"/>
  <c r="AG770" i="8" s="1"/>
  <c r="AI770" i="8" s="1"/>
  <c r="X269" i="8"/>
  <c r="Y269" i="8" s="1"/>
  <c r="Z269" i="8" s="1"/>
  <c r="AG269" i="8" s="1"/>
  <c r="X1494" i="8"/>
  <c r="Y1494" i="8" s="1"/>
  <c r="Z1494" i="8" s="1"/>
  <c r="AG1494" i="8" s="1"/>
  <c r="AI1494" i="8" s="1"/>
  <c r="X1155" i="8"/>
  <c r="Y1155" i="8" s="1"/>
  <c r="Z1155" i="8" s="1"/>
  <c r="AG1155" i="8" s="1"/>
  <c r="X737" i="8"/>
  <c r="Y737" i="8" s="1"/>
  <c r="Z737" i="8" s="1"/>
  <c r="AG737" i="8" s="1"/>
  <c r="AI737" i="8" s="1"/>
  <c r="X225" i="8"/>
  <c r="Y225" i="8" s="1"/>
  <c r="Z225" i="8" s="1"/>
  <c r="AG225" i="8" s="1"/>
  <c r="X1477" i="8"/>
  <c r="Y1477" i="8" s="1"/>
  <c r="Z1477" i="8" s="1"/>
  <c r="AG1477" i="8" s="1"/>
  <c r="AI1477" i="8" s="1"/>
  <c r="X1131" i="8"/>
  <c r="Y1131" i="8" s="1"/>
  <c r="Z1131" i="8" s="1"/>
  <c r="AG1131" i="8" s="1"/>
  <c r="X706" i="8"/>
  <c r="Y706" i="8" s="1"/>
  <c r="Z706" i="8" s="1"/>
  <c r="AG706" i="8" s="1"/>
  <c r="AI706" i="8" s="1"/>
  <c r="X188" i="8"/>
  <c r="Y188" i="8" s="1"/>
  <c r="Z188" i="8" s="1"/>
  <c r="AG188" i="8" s="1"/>
  <c r="AI188" i="8" s="1"/>
  <c r="X1812" i="8"/>
  <c r="Y1812" i="8" s="1"/>
  <c r="Z1812" i="8" s="1"/>
  <c r="AG1812" i="8" s="1"/>
  <c r="X1556" i="8"/>
  <c r="Y1556" i="8" s="1"/>
  <c r="Z1556" i="8" s="1"/>
  <c r="AG1556" i="8" s="1"/>
  <c r="AI1556" i="8" s="1"/>
  <c r="X1254" i="8"/>
  <c r="Y1254" i="8" s="1"/>
  <c r="Z1254" i="8" s="1"/>
  <c r="AG1254" i="8" s="1"/>
  <c r="X847" i="8"/>
  <c r="Y847" i="8" s="1"/>
  <c r="Z847" i="8" s="1"/>
  <c r="AG847" i="8" s="1"/>
  <c r="AI847" i="8" s="1"/>
  <c r="X368" i="8"/>
  <c r="Y368" i="8" s="1"/>
  <c r="Z368" i="8" s="1"/>
  <c r="AG368" i="8" s="1"/>
  <c r="AI368" i="8" s="1"/>
  <c r="X1667" i="8"/>
  <c r="Y1667" i="8" s="1"/>
  <c r="Z1667" i="8" s="1"/>
  <c r="AG1667" i="8" s="1"/>
  <c r="X1411" i="8"/>
  <c r="Y1411" i="8" s="1"/>
  <c r="Z1411" i="8" s="1"/>
  <c r="AG1411" i="8" s="1"/>
  <c r="AI1411" i="8" s="1"/>
  <c r="X1024" i="8"/>
  <c r="Y1024" i="8" s="1"/>
  <c r="Z1024" i="8" s="1"/>
  <c r="AG1024" i="8" s="1"/>
  <c r="AI1024" i="8" s="1"/>
  <c r="X591" i="8"/>
  <c r="Y591" i="8" s="1"/>
  <c r="Z591" i="8" s="1"/>
  <c r="AG591" i="8" s="1"/>
  <c r="X34" i="8"/>
  <c r="Y34" i="8" s="1"/>
  <c r="Z34" i="8" s="1"/>
  <c r="AG34" i="8" s="1"/>
  <c r="AI34" i="8" s="1"/>
  <c r="X1490" i="8"/>
  <c r="Y1490" i="8" s="1"/>
  <c r="Z1490" i="8" s="1"/>
  <c r="AG1490" i="8" s="1"/>
  <c r="X1151" i="8"/>
  <c r="Y1151" i="8" s="1"/>
  <c r="Z1151" i="8" s="1"/>
  <c r="AG1151" i="8" s="1"/>
  <c r="AI1151" i="8" s="1"/>
  <c r="X732" i="8"/>
  <c r="Y732" i="8" s="1"/>
  <c r="Z732" i="8" s="1"/>
  <c r="AG732" i="8" s="1"/>
  <c r="AI732" i="8" s="1"/>
  <c r="X212" i="8"/>
  <c r="Y212" i="8" s="1"/>
  <c r="Z212" i="8" s="1"/>
  <c r="AG212" i="8" s="1"/>
  <c r="AI212" i="8" s="1"/>
  <c r="X1809" i="8"/>
  <c r="Y1809" i="8" s="1"/>
  <c r="Z1809" i="8" s="1"/>
  <c r="AG1809" i="8" s="1"/>
  <c r="AI1809" i="8" s="1"/>
  <c r="X1553" i="8"/>
  <c r="Y1553" i="8" s="1"/>
  <c r="Z1553" i="8" s="1"/>
  <c r="AG1553" i="8" s="1"/>
  <c r="AI1553" i="8" s="1"/>
  <c r="X1250" i="8"/>
  <c r="Y1250" i="8" s="1"/>
  <c r="Z1250" i="8" s="1"/>
  <c r="AG1250" i="8" s="1"/>
  <c r="AI1250" i="8" s="1"/>
  <c r="X843" i="8"/>
  <c r="Y843" i="8" s="1"/>
  <c r="Z843" i="8" s="1"/>
  <c r="AG843" i="8" s="1"/>
  <c r="AI843" i="8" s="1"/>
  <c r="X356" i="8"/>
  <c r="Y356" i="8" s="1"/>
  <c r="Z356" i="8" s="1"/>
  <c r="AG356" i="8" s="1"/>
  <c r="AI356" i="8" s="1"/>
  <c r="X2080" i="8"/>
  <c r="Y2080" i="8" s="1"/>
  <c r="Z2080" i="8" s="1"/>
  <c r="AG2080" i="8" s="1"/>
  <c r="AI2080" i="8" s="1"/>
  <c r="X1824" i="8"/>
  <c r="Y1824" i="8" s="1"/>
  <c r="Z1824" i="8" s="1"/>
  <c r="AG1824" i="8" s="1"/>
  <c r="AI1824" i="8" s="1"/>
  <c r="X1568" i="8"/>
  <c r="Y1568" i="8" s="1"/>
  <c r="Z1568" i="8" s="1"/>
  <c r="AG1568" i="8" s="1"/>
  <c r="AI1568" i="8" s="1"/>
  <c r="X865" i="8"/>
  <c r="Y865" i="8" s="1"/>
  <c r="Z865" i="8" s="1"/>
  <c r="AG865" i="8" s="1"/>
  <c r="AI865" i="8" s="1"/>
  <c r="X1839" i="8"/>
  <c r="Y1839" i="8" s="1"/>
  <c r="Z1839" i="8" s="1"/>
  <c r="AG1839" i="8" s="1"/>
  <c r="AI1839" i="8" s="1"/>
  <c r="X464" i="8"/>
  <c r="Y464" i="8" s="1"/>
  <c r="Z464" i="8" s="1"/>
  <c r="AG464" i="8" s="1"/>
  <c r="AI464" i="8" s="1"/>
  <c r="X2109" i="8"/>
  <c r="Y2109" i="8" s="1"/>
  <c r="Z2109" i="8" s="1"/>
  <c r="AG2109" i="8" s="1"/>
  <c r="AI2109" i="8" s="1"/>
  <c r="X546" i="8"/>
  <c r="Y546" i="8" s="1"/>
  <c r="Z546" i="8" s="1"/>
  <c r="AG546" i="8" s="1"/>
  <c r="X1930" i="8"/>
  <c r="Y1930" i="8" s="1"/>
  <c r="Z1930" i="8" s="1"/>
  <c r="AG1930" i="8" s="1"/>
  <c r="AI1930" i="8" s="1"/>
  <c r="X869" i="8"/>
  <c r="Y869" i="8" s="1"/>
  <c r="Z869" i="8" s="1"/>
  <c r="AG869" i="8" s="1"/>
  <c r="AI869" i="8" s="1"/>
  <c r="X3510" i="8"/>
  <c r="Y3510" i="8" s="1"/>
  <c r="Z3510" i="8" s="1"/>
  <c r="AG3510" i="8" s="1"/>
  <c r="AI3510" i="8" s="1"/>
  <c r="X3220" i="8"/>
  <c r="Y3220" i="8" s="1"/>
  <c r="Z3220" i="8" s="1"/>
  <c r="AG3220" i="8" s="1"/>
  <c r="AI3220" i="8" s="1"/>
  <c r="X1977" i="8"/>
  <c r="Y1977" i="8" s="1"/>
  <c r="Z1977" i="8" s="1"/>
  <c r="AG1977" i="8" s="1"/>
  <c r="AI1977" i="8" s="1"/>
  <c r="X3491" i="8"/>
  <c r="Y3491" i="8" s="1"/>
  <c r="Z3491" i="8" s="1"/>
  <c r="AG3491" i="8" s="1"/>
  <c r="X3187" i="8"/>
  <c r="Y3187" i="8" s="1"/>
  <c r="Z3187" i="8" s="1"/>
  <c r="AG3187" i="8" s="1"/>
  <c r="AI3187" i="8" s="1"/>
  <c r="X1497" i="8"/>
  <c r="Y1497" i="8" s="1"/>
  <c r="Z1497" i="8" s="1"/>
  <c r="AG1497" i="8" s="1"/>
  <c r="AI1497" i="8" s="1"/>
  <c r="X3570" i="8"/>
  <c r="Y3570" i="8" s="1"/>
  <c r="Z3570" i="8" s="1"/>
  <c r="AG3570" i="8" s="1"/>
  <c r="AI3570" i="8" s="1"/>
  <c r="X3314" i="8"/>
  <c r="Y3314" i="8" s="1"/>
  <c r="Z3314" i="8" s="1"/>
  <c r="AG3314" i="8" s="1"/>
  <c r="AI3314" i="8" s="1"/>
  <c r="X2551" i="8"/>
  <c r="Y2551" i="8" s="1"/>
  <c r="Z2551" i="8" s="1"/>
  <c r="AG2551" i="8" s="1"/>
  <c r="AI2551" i="8" s="1"/>
  <c r="X3649" i="8"/>
  <c r="Y3649" i="8" s="1"/>
  <c r="Z3649" i="8" s="1"/>
  <c r="AG3649" i="8" s="1"/>
  <c r="AI3649" i="8" s="1"/>
  <c r="X3393" i="8"/>
  <c r="Y3393" i="8" s="1"/>
  <c r="Z3393" i="8" s="1"/>
  <c r="AG3393" i="8" s="1"/>
  <c r="AI3393" i="8" s="1"/>
  <c r="X2966" i="8"/>
  <c r="Y2966" i="8" s="1"/>
  <c r="Z2966" i="8" s="1"/>
  <c r="AG2966" i="8" s="1"/>
  <c r="AI2966" i="8" s="1"/>
  <c r="X1511" i="8"/>
  <c r="Y1511" i="8" s="1"/>
  <c r="Z1511" i="8" s="1"/>
  <c r="AG1511" i="8" s="1"/>
  <c r="AI1511" i="8" s="1"/>
  <c r="X3376" i="8"/>
  <c r="Y3376" i="8" s="1"/>
  <c r="Z3376" i="8" s="1"/>
  <c r="AG3376" i="8" s="1"/>
  <c r="X2919" i="8"/>
  <c r="Y2919" i="8" s="1"/>
  <c r="Z2919" i="8" s="1"/>
  <c r="AG2919" i="8" s="1"/>
  <c r="AI2919" i="8" s="1"/>
  <c r="X3556" i="8"/>
  <c r="Y3556" i="8" s="1"/>
  <c r="Z3556" i="8" s="1"/>
  <c r="AG3556" i="8" s="1"/>
  <c r="X3471" i="8"/>
  <c r="Y3471" i="8" s="1"/>
  <c r="Z3471" i="8" s="1"/>
  <c r="AG3471" i="8" s="1"/>
  <c r="AI3471" i="8" s="1"/>
  <c r="X3144" i="8"/>
  <c r="Y3144" i="8" s="1"/>
  <c r="Z3144" i="8" s="1"/>
  <c r="AG3144" i="8" s="1"/>
  <c r="AI3144" i="8" s="1"/>
  <c r="X3637" i="8"/>
  <c r="Y3637" i="8" s="1"/>
  <c r="Z3637" i="8" s="1"/>
  <c r="AG3637" i="8" s="1"/>
  <c r="AI3637" i="8" s="1"/>
  <c r="X3502" i="8"/>
  <c r="Y3502" i="8" s="1"/>
  <c r="Z3502" i="8" s="1"/>
  <c r="AG3502" i="8" s="1"/>
  <c r="AI3502" i="8" s="1"/>
  <c r="X3205" i="8"/>
  <c r="Y3205" i="8" s="1"/>
  <c r="Z3205" i="8" s="1"/>
  <c r="AG3205" i="8" s="1"/>
  <c r="AI3205" i="8" s="1"/>
  <c r="X1813" i="8"/>
  <c r="Y1813" i="8" s="1"/>
  <c r="Z1813" i="8" s="1"/>
  <c r="AG1813" i="8" s="1"/>
  <c r="AI1813" i="8" s="1"/>
  <c r="X3613" i="8"/>
  <c r="Y3613" i="8" s="1"/>
  <c r="Z3613" i="8" s="1"/>
  <c r="AG3613" i="8" s="1"/>
  <c r="AI3613" i="8" s="1"/>
  <c r="X3234" i="8"/>
  <c r="Y3234" i="8" s="1"/>
  <c r="Z3234" i="8" s="1"/>
  <c r="AG3234" i="8" s="1"/>
  <c r="AI3234" i="8" s="1"/>
  <c r="X2098" i="8"/>
  <c r="Y2098" i="8" s="1"/>
  <c r="Z2098" i="8" s="1"/>
  <c r="AG2098" i="8" s="1"/>
  <c r="X3632" i="8"/>
  <c r="Y3632" i="8" s="1"/>
  <c r="Z3632" i="8" s="1"/>
  <c r="AG3632" i="8" s="1"/>
  <c r="AI3632" i="8" s="1"/>
  <c r="X3612" i="8"/>
  <c r="Y3612" i="8" s="1"/>
  <c r="Z3612" i="8" s="1"/>
  <c r="AG3612" i="8" s="1"/>
  <c r="AI3612" i="8" s="1"/>
  <c r="X3356" i="8"/>
  <c r="Y3356" i="8" s="1"/>
  <c r="Z3356" i="8" s="1"/>
  <c r="AG3356" i="8" s="1"/>
  <c r="AI3356" i="8" s="1"/>
  <c r="X2853" i="8"/>
  <c r="Y2853" i="8" s="1"/>
  <c r="Z2853" i="8" s="1"/>
  <c r="AG2853" i="8" s="1"/>
  <c r="AI2853" i="8" s="1"/>
  <c r="X3332" i="8"/>
  <c r="Y3332" i="8" s="1"/>
  <c r="Z3332" i="8" s="1"/>
  <c r="AG3332" i="8" s="1"/>
  <c r="AI3332" i="8" s="1"/>
  <c r="X3755" i="8"/>
  <c r="Y3755" i="8" s="1"/>
  <c r="Z3755" i="8" s="1"/>
  <c r="AG3755" i="8" s="1"/>
  <c r="AI3755" i="8" s="1"/>
  <c r="X3499" i="8"/>
  <c r="Y3499" i="8" s="1"/>
  <c r="Z3499" i="8" s="1"/>
  <c r="AG3499" i="8" s="1"/>
  <c r="AI3499" i="8" s="1"/>
  <c r="X3202" i="8"/>
  <c r="Y3202" i="8" s="1"/>
  <c r="Z3202" i="8" s="1"/>
  <c r="AG3202" i="8" s="1"/>
  <c r="AI3202" i="8" s="1"/>
  <c r="X1766" i="8"/>
  <c r="Y1766" i="8" s="1"/>
  <c r="Z1766" i="8" s="1"/>
  <c r="AG1766" i="8" s="1"/>
  <c r="AI1766" i="8" s="1"/>
  <c r="X3631" i="8"/>
  <c r="Y3631" i="8" s="1"/>
  <c r="Z3631" i="8" s="1"/>
  <c r="AG3631" i="8" s="1"/>
  <c r="X3578" i="8"/>
  <c r="Y3578" i="8" s="1"/>
  <c r="Z3578" i="8" s="1"/>
  <c r="AG3578" i="8" s="1"/>
  <c r="AI3578" i="8" s="1"/>
  <c r="X3322" i="8"/>
  <c r="Y3322" i="8" s="1"/>
  <c r="Z3322" i="8" s="1"/>
  <c r="AG3322" i="8" s="1"/>
  <c r="AI3322" i="8" s="1"/>
  <c r="X2615" i="8"/>
  <c r="Y2615" i="8" s="1"/>
  <c r="Z2615" i="8" s="1"/>
  <c r="AG2615" i="8" s="1"/>
  <c r="AI2615" i="8" s="1"/>
  <c r="X3577" i="8"/>
  <c r="Y3577" i="8" s="1"/>
  <c r="Z3577" i="8" s="1"/>
  <c r="AG3577" i="8" s="1"/>
  <c r="AI3577" i="8" s="1"/>
  <c r="X3321" i="8"/>
  <c r="Y3321" i="8" s="1"/>
  <c r="Z3321" i="8" s="1"/>
  <c r="AG3321" i="8" s="1"/>
  <c r="AI3321" i="8" s="1"/>
  <c r="X2614" i="8"/>
  <c r="Y2614" i="8" s="1"/>
  <c r="Z2614" i="8" s="1"/>
  <c r="AG2614" i="8" s="1"/>
  <c r="X3523" i="8"/>
  <c r="Y3523" i="8" s="1"/>
  <c r="Z3523" i="8" s="1"/>
  <c r="AG3523" i="8" s="1"/>
  <c r="AI3523" i="8" s="1"/>
  <c r="X3753" i="8"/>
  <c r="Y3753" i="8" s="1"/>
  <c r="Z3753" i="8" s="1"/>
  <c r="AG3753" i="8" s="1"/>
  <c r="AI3753" i="8" s="1"/>
  <c r="X3592" i="8"/>
  <c r="Y3592" i="8" s="1"/>
  <c r="Z3592" i="8" s="1"/>
  <c r="AG3592" i="8" s="1"/>
  <c r="AI3592" i="8" s="1"/>
  <c r="X3336" i="8"/>
  <c r="Y3336" i="8" s="1"/>
  <c r="Z3336" i="8" s="1"/>
  <c r="AG3336" i="8" s="1"/>
  <c r="AI3336" i="8" s="1"/>
  <c r="X2727" i="8"/>
  <c r="Y2727" i="8" s="1"/>
  <c r="Z2727" i="8" s="1"/>
  <c r="AG2727" i="8" s="1"/>
  <c r="X3744" i="8"/>
  <c r="Y3744" i="8" s="1"/>
  <c r="Z3744" i="8" s="1"/>
  <c r="AG3744" i="8" s="1"/>
  <c r="AI3744" i="8" s="1"/>
  <c r="X3783" i="8"/>
  <c r="Y3783" i="8" s="1"/>
  <c r="Z3783" i="8" s="1"/>
  <c r="AG3783" i="8" s="1"/>
  <c r="AI3783" i="8" s="1"/>
  <c r="X3527" i="8"/>
  <c r="Y3527" i="8" s="1"/>
  <c r="Z3527" i="8" s="1"/>
  <c r="AG3527" i="8" s="1"/>
  <c r="AI3527" i="8" s="1"/>
  <c r="X3251" i="8"/>
  <c r="Y3251" i="8" s="1"/>
  <c r="Z3251" i="8" s="1"/>
  <c r="AG3251" i="8" s="1"/>
  <c r="AI3251" i="8" s="1"/>
  <c r="X2214" i="8"/>
  <c r="Y2214" i="8" s="1"/>
  <c r="Z2214" i="8" s="1"/>
  <c r="AG2214" i="8" s="1"/>
  <c r="AI2214" i="8" s="1"/>
  <c r="X2600" i="8"/>
  <c r="Y2600" i="8" s="1"/>
  <c r="Z2600" i="8" s="1"/>
  <c r="AG2600" i="8" s="1"/>
  <c r="AI2600" i="8" s="1"/>
  <c r="X2344" i="8"/>
  <c r="Y2344" i="8" s="1"/>
  <c r="Z2344" i="8" s="1"/>
  <c r="AG2344" i="8" s="1"/>
  <c r="AI2344" i="8" s="1"/>
  <c r="X2017" i="8"/>
  <c r="Y2017" i="8" s="1"/>
  <c r="Z2017" i="8" s="1"/>
  <c r="AG2017" i="8" s="1"/>
  <c r="AI2017" i="8" s="1"/>
  <c r="X304" i="8"/>
  <c r="Y304" i="8" s="1"/>
  <c r="Z304" i="8" s="1"/>
  <c r="AG304" i="8" s="1"/>
  <c r="AI304" i="8" s="1"/>
  <c r="X2565" i="8"/>
  <c r="Y2565" i="8" s="1"/>
  <c r="Z2565" i="8" s="1"/>
  <c r="AG2565" i="8" s="1"/>
  <c r="AI2565" i="8" s="1"/>
  <c r="X2309" i="8"/>
  <c r="Y2309" i="8" s="1"/>
  <c r="Z2309" i="8" s="1"/>
  <c r="AG2309" i="8" s="1"/>
  <c r="AI2309" i="8" s="1"/>
  <c r="X1929" i="8"/>
  <c r="Y1929" i="8" s="1"/>
  <c r="Z1929" i="8" s="1"/>
  <c r="AG1929" i="8" s="1"/>
  <c r="AI1929" i="8" s="1"/>
  <c r="X3012" i="8"/>
  <c r="Y3012" i="8" s="1"/>
  <c r="Z3012" i="8" s="1"/>
  <c r="AG3012" i="8" s="1"/>
  <c r="AI3012" i="8" s="1"/>
  <c r="X2756" i="8"/>
  <c r="Y2756" i="8" s="1"/>
  <c r="Z2756" i="8" s="1"/>
  <c r="AG2756" i="8" s="1"/>
  <c r="X2500" i="8"/>
  <c r="Y2500" i="8" s="1"/>
  <c r="Z2500" i="8" s="1"/>
  <c r="AG2500" i="8" s="1"/>
  <c r="AI2500" i="8" s="1"/>
  <c r="X2244" i="8"/>
  <c r="Y2244" i="8" s="1"/>
  <c r="Z2244" i="8" s="1"/>
  <c r="AG2244" i="8" s="1"/>
  <c r="AI2244" i="8" s="1"/>
  <c r="X1753" i="8"/>
  <c r="Y1753" i="8" s="1"/>
  <c r="Z1753" i="8" s="1"/>
  <c r="AG1753" i="8" s="1"/>
  <c r="AI1753" i="8" s="1"/>
  <c r="X2819" i="8"/>
  <c r="Y2819" i="8" s="1"/>
  <c r="Z2819" i="8" s="1"/>
  <c r="AG2819" i="8" s="1"/>
  <c r="AI2819" i="8" s="1"/>
  <c r="X2563" i="8"/>
  <c r="Y2563" i="8" s="1"/>
  <c r="Z2563" i="8" s="1"/>
  <c r="AG2563" i="8" s="1"/>
  <c r="AI2563" i="8" s="1"/>
  <c r="X2307" i="8"/>
  <c r="Y2307" i="8" s="1"/>
  <c r="Z2307" i="8" s="1"/>
  <c r="AG2307" i="8" s="1"/>
  <c r="AI2307" i="8" s="1"/>
  <c r="X1927" i="8"/>
  <c r="Y1927" i="8" s="1"/>
  <c r="Z1927" i="8" s="1"/>
  <c r="AG1927" i="8" s="1"/>
  <c r="AI1927" i="8" s="1"/>
  <c r="X2882" i="8"/>
  <c r="Y2882" i="8" s="1"/>
  <c r="Z2882" i="8" s="1"/>
  <c r="AG2882" i="8" s="1"/>
  <c r="AI2882" i="8" s="1"/>
  <c r="X2626" i="8"/>
  <c r="Y2626" i="8" s="1"/>
  <c r="Z2626" i="8" s="1"/>
  <c r="AG2626" i="8" s="1"/>
  <c r="AI2626" i="8" s="1"/>
  <c r="X2370" i="8"/>
  <c r="Y2370" i="8" s="1"/>
  <c r="Z2370" i="8" s="1"/>
  <c r="AG2370" i="8" s="1"/>
  <c r="AI2370" i="8" s="1"/>
  <c r="X2057" i="8"/>
  <c r="Y2057" i="8" s="1"/>
  <c r="Z2057" i="8" s="1"/>
  <c r="AG2057" i="8" s="1"/>
  <c r="AI2057" i="8" s="1"/>
  <c r="X715" i="8"/>
  <c r="Y715" i="8" s="1"/>
  <c r="Z715" i="8" s="1"/>
  <c r="AG715" i="8" s="1"/>
  <c r="AI715" i="8" s="1"/>
  <c r="X2881" i="8"/>
  <c r="Y2881" i="8" s="1"/>
  <c r="Z2881" i="8" s="1"/>
  <c r="AG2881" i="8" s="1"/>
  <c r="AI2881" i="8" s="1"/>
  <c r="X2625" i="8"/>
  <c r="Y2625" i="8" s="1"/>
  <c r="Z2625" i="8" s="1"/>
  <c r="AG2625" i="8" s="1"/>
  <c r="X2862" i="8"/>
  <c r="Y2862" i="8" s="1"/>
  <c r="Z2862" i="8" s="1"/>
  <c r="AG2862" i="8" s="1"/>
  <c r="AI2862" i="8" s="1"/>
  <c r="X2920" i="8"/>
  <c r="Y2920" i="8" s="1"/>
  <c r="Z2920" i="8" s="1"/>
  <c r="AG2920" i="8" s="1"/>
  <c r="AI2920" i="8" s="1"/>
  <c r="X3478" i="8"/>
  <c r="Y3478" i="8" s="1"/>
  <c r="Z3478" i="8" s="1"/>
  <c r="AG3478" i="8" s="1"/>
  <c r="AI3478" i="8" s="1"/>
  <c r="X3159" i="8"/>
  <c r="Y3159" i="8" s="1"/>
  <c r="Z3159" i="8" s="1"/>
  <c r="AG3159" i="8" s="1"/>
  <c r="AI3159" i="8" s="1"/>
  <c r="X3781" i="8"/>
  <c r="Y3781" i="8" s="1"/>
  <c r="Z3781" i="8" s="1"/>
  <c r="AG3781" i="8" s="1"/>
  <c r="AI3781" i="8" s="1"/>
  <c r="X3580" i="8"/>
  <c r="Y3580" i="8" s="1"/>
  <c r="Z3580" i="8" s="1"/>
  <c r="AG3580" i="8" s="1"/>
  <c r="AI3580" i="8" s="1"/>
  <c r="X3603" i="8"/>
  <c r="Y3603" i="8" s="1"/>
  <c r="Z3603" i="8" s="1"/>
  <c r="AG3603" i="8" s="1"/>
  <c r="X3284" i="8"/>
  <c r="Y3284" i="8" s="1"/>
  <c r="Z3284" i="8" s="1"/>
  <c r="AG3284" i="8" s="1"/>
  <c r="AI3284" i="8" s="1"/>
  <c r="X3191" i="8"/>
  <c r="Y3191" i="8" s="1"/>
  <c r="Z3191" i="8" s="1"/>
  <c r="AG3191" i="8" s="1"/>
  <c r="AI3191" i="8" s="1"/>
  <c r="X2787" i="8"/>
  <c r="Y2787" i="8" s="1"/>
  <c r="Z2787" i="8" s="1"/>
  <c r="AG2787" i="8" s="1"/>
  <c r="AI2787" i="8" s="1"/>
  <c r="X2145" i="8"/>
  <c r="Y2145" i="8" s="1"/>
  <c r="Z2145" i="8" s="1"/>
  <c r="AG2145" i="8" s="1"/>
  <c r="AI2145" i="8" s="1"/>
  <c r="X3293" i="8"/>
  <c r="Y3293" i="8" s="1"/>
  <c r="Z3293" i="8" s="1"/>
  <c r="AG3293" i="8" s="1"/>
  <c r="X1108" i="8"/>
  <c r="Y1108" i="8" s="1"/>
  <c r="Z1108" i="8" s="1"/>
  <c r="AG1108" i="8" s="1"/>
  <c r="X1604" i="8"/>
  <c r="Y1604" i="8" s="1"/>
  <c r="Z1604" i="8" s="1"/>
  <c r="AG1604" i="8" s="1"/>
  <c r="AI1604" i="8" s="1"/>
  <c r="X3462" i="8"/>
  <c r="Y3462" i="8" s="1"/>
  <c r="Z3462" i="8" s="1"/>
  <c r="AG3462" i="8" s="1"/>
  <c r="AI3462" i="8" s="1"/>
  <c r="X3127" i="8"/>
  <c r="Y3127" i="8" s="1"/>
  <c r="Z3127" i="8" s="1"/>
  <c r="AG3127" i="8" s="1"/>
  <c r="AI3127" i="8" s="1"/>
  <c r="X3525" i="8"/>
  <c r="Y3525" i="8" s="1"/>
  <c r="Z3525" i="8" s="1"/>
  <c r="AG3525" i="8" s="1"/>
  <c r="AI3525" i="8" s="1"/>
  <c r="X3443" i="8"/>
  <c r="Y3443" i="8" s="1"/>
  <c r="Z3443" i="8" s="1"/>
  <c r="AG3443" i="8" s="1"/>
  <c r="AI3443" i="8" s="1"/>
  <c r="X3092" i="8"/>
  <c r="Y3092" i="8" s="1"/>
  <c r="Z3092" i="8" s="1"/>
  <c r="AG3092" i="8" s="1"/>
  <c r="AI3092" i="8" s="1"/>
  <c r="X3249" i="8"/>
  <c r="Y3249" i="8" s="1"/>
  <c r="Z3249" i="8" s="1"/>
  <c r="AG3249" i="8" s="1"/>
  <c r="AI3249" i="8" s="1"/>
  <c r="X3522" i="8"/>
  <c r="Y3522" i="8" s="1"/>
  <c r="Z3522" i="8" s="1"/>
  <c r="AG3522" i="8" s="1"/>
  <c r="X3239" i="8"/>
  <c r="Y3239" i="8" s="1"/>
  <c r="Z3239" i="8" s="1"/>
  <c r="AG3239" i="8" s="1"/>
  <c r="X2152" i="8"/>
  <c r="Y2152" i="8" s="1"/>
  <c r="Z2152" i="8" s="1"/>
  <c r="AG2152" i="8" s="1"/>
  <c r="AI2152" i="8" s="1"/>
  <c r="X3601" i="8"/>
  <c r="Y3601" i="8" s="1"/>
  <c r="Z3601" i="8" s="1"/>
  <c r="AG3601" i="8" s="1"/>
  <c r="X3345" i="8"/>
  <c r="Y3345" i="8" s="1"/>
  <c r="Z3345" i="8" s="1"/>
  <c r="AG3345" i="8" s="1"/>
  <c r="AI3345" i="8" s="1"/>
  <c r="X2806" i="8"/>
  <c r="Y2806" i="8" s="1"/>
  <c r="Z2806" i="8" s="1"/>
  <c r="AG2806" i="8" s="1"/>
  <c r="AI2806" i="8" s="1"/>
  <c r="X3328" i="8"/>
  <c r="Y3328" i="8" s="1"/>
  <c r="Z3328" i="8" s="1"/>
  <c r="AG3328" i="8" s="1"/>
  <c r="AI3328" i="8" s="1"/>
  <c r="X2663" i="8"/>
  <c r="Y2663" i="8" s="1"/>
  <c r="Z2663" i="8" s="1"/>
  <c r="AG2663" i="8" s="1"/>
  <c r="AI2663" i="8" s="1"/>
  <c r="X3093" i="8"/>
  <c r="Y3093" i="8" s="1"/>
  <c r="Z3093" i="8" s="1"/>
  <c r="AG3093" i="8" s="1"/>
  <c r="AI3093" i="8" s="1"/>
  <c r="X3423" i="8"/>
  <c r="Y3423" i="8" s="1"/>
  <c r="Z3423" i="8" s="1"/>
  <c r="AG3423" i="8" s="1"/>
  <c r="AI3423" i="8" s="1"/>
  <c r="X3045" i="8"/>
  <c r="Y3045" i="8" s="1"/>
  <c r="Z3045" i="8" s="1"/>
  <c r="AG3045" i="8" s="1"/>
  <c r="X3111" i="8"/>
  <c r="Y3111" i="8" s="1"/>
  <c r="Z3111" i="8" s="1"/>
  <c r="AG3111" i="8" s="1"/>
  <c r="AI3111" i="8" s="1"/>
  <c r="X3493" i="8"/>
  <c r="Y3493" i="8" s="1"/>
  <c r="Z3493" i="8" s="1"/>
  <c r="AG3493" i="8" s="1"/>
  <c r="AI3493" i="8" s="1"/>
  <c r="X3469" i="8"/>
  <c r="Y3469" i="8" s="1"/>
  <c r="Z3469" i="8" s="1"/>
  <c r="AG3469" i="8" s="1"/>
  <c r="AI3469" i="8" s="1"/>
  <c r="X3142" i="8"/>
  <c r="Y3142" i="8" s="1"/>
  <c r="Z3142" i="8" s="1"/>
  <c r="AG3142" i="8" s="1"/>
  <c r="AI3142" i="8" s="1"/>
  <c r="X3589" i="8"/>
  <c r="Y3589" i="8" s="1"/>
  <c r="Z3589" i="8" s="1"/>
  <c r="AG3589" i="8" s="1"/>
  <c r="X3564" i="8"/>
  <c r="Y3564" i="8" s="1"/>
  <c r="Z3564" i="8" s="1"/>
  <c r="AG3564" i="8" s="1"/>
  <c r="AI3564" i="8" s="1"/>
  <c r="X3308" i="8"/>
  <c r="Y3308" i="8" s="1"/>
  <c r="Z3308" i="8" s="1"/>
  <c r="AG3308" i="8" s="1"/>
  <c r="AI3308" i="8" s="1"/>
  <c r="X2503" i="8"/>
  <c r="Y2503" i="8" s="1"/>
  <c r="Z2503" i="8" s="1"/>
  <c r="AG2503" i="8" s="1"/>
  <c r="AI2503" i="8" s="1"/>
  <c r="X3714" i="8"/>
  <c r="Y3714" i="8" s="1"/>
  <c r="Z3714" i="8" s="1"/>
  <c r="AG3714" i="8" s="1"/>
  <c r="AI3714" i="8" s="1"/>
  <c r="X3451" i="8"/>
  <c r="Y3451" i="8" s="1"/>
  <c r="Z3451" i="8" s="1"/>
  <c r="AG3451" i="8" s="1"/>
  <c r="AI3451" i="8" s="1"/>
  <c r="X3108" i="8"/>
  <c r="Y3108" i="8" s="1"/>
  <c r="Z3108" i="8" s="1"/>
  <c r="AG3108" i="8" s="1"/>
  <c r="AI3108" i="8" s="1"/>
  <c r="X3445" i="8"/>
  <c r="Y3445" i="8" s="1"/>
  <c r="Z3445" i="8" s="1"/>
  <c r="AG3445" i="8" s="1"/>
  <c r="AI3445" i="8" s="1"/>
  <c r="X3530" i="8"/>
  <c r="Y3530" i="8" s="1"/>
  <c r="Z3530" i="8" s="1"/>
  <c r="AG3530" i="8" s="1"/>
  <c r="X3254" i="8"/>
  <c r="Y3254" i="8" s="1"/>
  <c r="Z3254" i="8" s="1"/>
  <c r="AG3254" i="8" s="1"/>
  <c r="AI3254" i="8" s="1"/>
  <c r="X2231" i="8"/>
  <c r="Y2231" i="8" s="1"/>
  <c r="Z2231" i="8" s="1"/>
  <c r="AG2231" i="8" s="1"/>
  <c r="AI2231" i="8" s="1"/>
  <c r="X3566" i="8"/>
  <c r="Y3566" i="8" s="1"/>
  <c r="Z3566" i="8" s="1"/>
  <c r="AG3566" i="8" s="1"/>
  <c r="AI3566" i="8" s="1"/>
  <c r="X3529" i="8"/>
  <c r="Y3529" i="8" s="1"/>
  <c r="Z3529" i="8" s="1"/>
  <c r="AG3529" i="8" s="1"/>
  <c r="AI3529" i="8" s="1"/>
  <c r="X3253" i="8"/>
  <c r="Y3253" i="8" s="1"/>
  <c r="Z3253" i="8" s="1"/>
  <c r="AG3253" i="8" s="1"/>
  <c r="AI3253" i="8" s="1"/>
  <c r="X2230" i="8"/>
  <c r="Y2230" i="8" s="1"/>
  <c r="Z2230" i="8" s="1"/>
  <c r="AG2230" i="8" s="1"/>
  <c r="AI2230" i="8" s="1"/>
  <c r="X3664" i="8"/>
  <c r="Y3664" i="8" s="1"/>
  <c r="Z3664" i="8" s="1"/>
  <c r="AG3664" i="8" s="1"/>
  <c r="X3800" i="8"/>
  <c r="Y3800" i="8" s="1"/>
  <c r="Z3800" i="8" s="1"/>
  <c r="AG3800" i="8" s="1"/>
  <c r="AI3800" i="8" s="1"/>
  <c r="X3544" i="8"/>
  <c r="Y3544" i="8" s="1"/>
  <c r="Z3544" i="8" s="1"/>
  <c r="AG3544" i="8" s="1"/>
  <c r="AI3544" i="8" s="1"/>
  <c r="X3282" i="8"/>
  <c r="Y3282" i="8" s="1"/>
  <c r="Z3282" i="8" s="1"/>
  <c r="AG3282" i="8" s="1"/>
  <c r="AI3282" i="8" s="1"/>
  <c r="X2343" i="8"/>
  <c r="Y2343" i="8" s="1"/>
  <c r="Z2343" i="8" s="1"/>
  <c r="AG2343" i="8" s="1"/>
  <c r="AI2343" i="8" s="1"/>
  <c r="X3735" i="8"/>
  <c r="Y3735" i="8" s="1"/>
  <c r="Z3735" i="8" s="1"/>
  <c r="AG3735" i="8" s="1"/>
  <c r="X3479" i="8"/>
  <c r="Y3479" i="8" s="1"/>
  <c r="Z3479" i="8" s="1"/>
  <c r="AG3479" i="8" s="1"/>
  <c r="X3160" i="8"/>
  <c r="Y3160" i="8" s="1"/>
  <c r="Z3160" i="8" s="1"/>
  <c r="AG3160" i="8" s="1"/>
  <c r="AI3160" i="8" s="1"/>
  <c r="X268" i="8"/>
  <c r="Y268" i="8" s="1"/>
  <c r="Z268" i="8" s="1"/>
  <c r="AG268" i="8" s="1"/>
  <c r="AI268" i="8" s="1"/>
  <c r="X2552" i="8"/>
  <c r="Y2552" i="8" s="1"/>
  <c r="Z2552" i="8" s="1"/>
  <c r="AG2552" i="8" s="1"/>
  <c r="AI2552" i="8" s="1"/>
  <c r="X2296" i="8"/>
  <c r="Y2296" i="8" s="1"/>
  <c r="Z2296" i="8" s="1"/>
  <c r="AG2296" i="8" s="1"/>
  <c r="X1896" i="8"/>
  <c r="Y1896" i="8" s="1"/>
  <c r="Z1896" i="8" s="1"/>
  <c r="AG1896" i="8" s="1"/>
  <c r="AI1896" i="8" s="1"/>
  <c r="X2773" i="8"/>
  <c r="Y2773" i="8" s="1"/>
  <c r="Z2773" i="8" s="1"/>
  <c r="AG2773" i="8" s="1"/>
  <c r="AI2773" i="8" s="1"/>
  <c r="X2517" i="8"/>
  <c r="Y2517" i="8" s="1"/>
  <c r="Z2517" i="8" s="1"/>
  <c r="AG2517" i="8" s="1"/>
  <c r="AI2517" i="8" s="1"/>
  <c r="X2261" i="8"/>
  <c r="Y2261" i="8" s="1"/>
  <c r="Z2261" i="8" s="1"/>
  <c r="AG2261" i="8" s="1"/>
  <c r="AI2261" i="8" s="1"/>
  <c r="X1801" i="8"/>
  <c r="Y1801" i="8" s="1"/>
  <c r="Z1801" i="8" s="1"/>
  <c r="AG1801" i="8" s="1"/>
  <c r="AI1801" i="8" s="1"/>
  <c r="X2964" i="8"/>
  <c r="Y2964" i="8" s="1"/>
  <c r="Z2964" i="8" s="1"/>
  <c r="AG2964" i="8" s="1"/>
  <c r="AI2964" i="8" s="1"/>
  <c r="X2708" i="8"/>
  <c r="Y2708" i="8" s="1"/>
  <c r="Z2708" i="8" s="1"/>
  <c r="AG2708" i="8" s="1"/>
  <c r="X2452" i="8"/>
  <c r="Y2452" i="8" s="1"/>
  <c r="Z2452" i="8" s="1"/>
  <c r="AG2452" i="8" s="1"/>
  <c r="AI2452" i="8" s="1"/>
  <c r="X2196" i="8"/>
  <c r="Y2196" i="8" s="1"/>
  <c r="Z2196" i="8" s="1"/>
  <c r="AG2196" i="8" s="1"/>
  <c r="AI2196" i="8" s="1"/>
  <c r="X1576" i="8"/>
  <c r="Y1576" i="8" s="1"/>
  <c r="Z1576" i="8" s="1"/>
  <c r="AG1576" i="8" s="1"/>
  <c r="AI1576" i="8" s="1"/>
  <c r="X2771" i="8"/>
  <c r="Y2771" i="8" s="1"/>
  <c r="Z2771" i="8" s="1"/>
  <c r="AG2771" i="8" s="1"/>
  <c r="AI2771" i="8" s="1"/>
  <c r="X2515" i="8"/>
  <c r="Y2515" i="8" s="1"/>
  <c r="Z2515" i="8" s="1"/>
  <c r="AG2515" i="8" s="1"/>
  <c r="AI2515" i="8" s="1"/>
  <c r="X2259" i="8"/>
  <c r="Y2259" i="8" s="1"/>
  <c r="Z2259" i="8" s="1"/>
  <c r="AG2259" i="8" s="1"/>
  <c r="AI2259" i="8" s="1"/>
  <c r="X1799" i="8"/>
  <c r="Y1799" i="8" s="1"/>
  <c r="Z1799" i="8" s="1"/>
  <c r="AG1799" i="8" s="1"/>
  <c r="AI1799" i="8" s="1"/>
  <c r="X2834" i="8"/>
  <c r="Y2834" i="8" s="1"/>
  <c r="Z2834" i="8" s="1"/>
  <c r="AG2834" i="8" s="1"/>
  <c r="AI2834" i="8" s="1"/>
  <c r="X2578" i="8"/>
  <c r="Y2578" i="8" s="1"/>
  <c r="Z2578" i="8" s="1"/>
  <c r="AG2578" i="8" s="1"/>
  <c r="AI2578" i="8" s="1"/>
  <c r="X2322" i="8"/>
  <c r="Y2322" i="8" s="1"/>
  <c r="Z2322" i="8" s="1"/>
  <c r="AG2322" i="8" s="1"/>
  <c r="AI2322" i="8" s="1"/>
  <c r="X1971" i="8"/>
  <c r="Y1971" i="8" s="1"/>
  <c r="Z1971" i="8" s="1"/>
  <c r="AG1971" i="8" s="1"/>
  <c r="AI1971" i="8" s="1"/>
  <c r="X3089" i="8"/>
  <c r="Y3089" i="8" s="1"/>
  <c r="Z3089" i="8" s="1"/>
  <c r="AG3089" i="8" s="1"/>
  <c r="AI3089" i="8" s="1"/>
  <c r="X2833" i="8"/>
  <c r="Y2833" i="8" s="1"/>
  <c r="Z2833" i="8" s="1"/>
  <c r="AG2833" i="8" s="1"/>
  <c r="AI2833" i="8" s="1"/>
  <c r="X2577" i="8"/>
  <c r="Y2577" i="8" s="1"/>
  <c r="Z2577" i="8" s="1"/>
  <c r="AG2577" i="8" s="1"/>
  <c r="AI2577" i="8" s="1"/>
  <c r="X2321" i="8"/>
  <c r="Y2321" i="8" s="1"/>
  <c r="Z2321" i="8" s="1"/>
  <c r="AG2321" i="8" s="1"/>
  <c r="AI2321" i="8" s="1"/>
  <c r="X1961" i="8"/>
  <c r="Y1961" i="8" s="1"/>
  <c r="Z1961" i="8" s="1"/>
  <c r="AG1961" i="8" s="1"/>
  <c r="X3168" i="8"/>
  <c r="Y3168" i="8" s="1"/>
  <c r="Z3168" i="8" s="1"/>
  <c r="AG3168" i="8" s="1"/>
  <c r="X2912" i="8"/>
  <c r="Y2912" i="8" s="1"/>
  <c r="Z2912" i="8" s="1"/>
  <c r="AG2912" i="8" s="1"/>
  <c r="AI2912" i="8" s="1"/>
  <c r="X2656" i="8"/>
  <c r="Y2656" i="8" s="1"/>
  <c r="Z2656" i="8" s="1"/>
  <c r="AG2656" i="8" s="1"/>
  <c r="AI2656" i="8" s="1"/>
  <c r="X2400" i="8"/>
  <c r="Y2400" i="8" s="1"/>
  <c r="Z2400" i="8" s="1"/>
  <c r="AG2400" i="8" s="1"/>
  <c r="AI2400" i="8" s="1"/>
  <c r="X2115" i="8"/>
  <c r="Y2115" i="8" s="1"/>
  <c r="Z2115" i="8" s="1"/>
  <c r="AG2115" i="8" s="1"/>
  <c r="AI2115" i="8" s="1"/>
  <c r="X1107" i="8"/>
  <c r="Y1107" i="8" s="1"/>
  <c r="Z1107" i="8" s="1"/>
  <c r="AG1107" i="8" s="1"/>
  <c r="AI1107" i="8" s="1"/>
  <c r="X3119" i="8"/>
  <c r="Y3119" i="8" s="1"/>
  <c r="Z3119" i="8" s="1"/>
  <c r="AG3119" i="8" s="1"/>
  <c r="X2863" i="8"/>
  <c r="Y2863" i="8" s="1"/>
  <c r="Z2863" i="8" s="1"/>
  <c r="AG2863" i="8" s="1"/>
  <c r="AI2863" i="8" s="1"/>
  <c r="X2607" i="8"/>
  <c r="Y2607" i="8" s="1"/>
  <c r="Z2607" i="8" s="1"/>
  <c r="AG2607" i="8" s="1"/>
  <c r="X2351" i="8"/>
  <c r="Y2351" i="8" s="1"/>
  <c r="Z2351" i="8" s="1"/>
  <c r="AG2351" i="8" s="1"/>
  <c r="X2024" i="8"/>
  <c r="Y2024" i="8" s="1"/>
  <c r="Z2024" i="8" s="1"/>
  <c r="AG2024" i="8" s="1"/>
  <c r="AI2024" i="8" s="1"/>
  <c r="X448" i="8"/>
  <c r="Y448" i="8" s="1"/>
  <c r="Z448" i="8" s="1"/>
  <c r="AG448" i="8" s="1"/>
  <c r="AI448" i="8" s="1"/>
  <c r="X3070" i="8"/>
  <c r="Y3070" i="8" s="1"/>
  <c r="Z3070" i="8" s="1"/>
  <c r="AG3070" i="8" s="1"/>
  <c r="AI3070" i="8" s="1"/>
  <c r="X2814" i="8"/>
  <c r="Y2814" i="8" s="1"/>
  <c r="Z2814" i="8" s="1"/>
  <c r="AG2814" i="8" s="1"/>
  <c r="AI2814" i="8" s="1"/>
  <c r="X2558" i="8"/>
  <c r="Y2558" i="8" s="1"/>
  <c r="Z2558" i="8" s="1"/>
  <c r="AG2558" i="8" s="1"/>
  <c r="AI2558" i="8" s="1"/>
  <c r="X2302" i="8"/>
  <c r="Y2302" i="8" s="1"/>
  <c r="Z2302" i="8" s="1"/>
  <c r="AG2302" i="8" s="1"/>
  <c r="X1912" i="8"/>
  <c r="Y1912" i="8" s="1"/>
  <c r="Z1912" i="8" s="1"/>
  <c r="AG1912" i="8" s="1"/>
  <c r="AI1912" i="8" s="1"/>
  <c r="X3277" i="8"/>
  <c r="Y3277" i="8" s="1"/>
  <c r="Z3277" i="8" s="1"/>
  <c r="AG3277" i="8" s="1"/>
  <c r="AI3277" i="8" s="1"/>
  <c r="X3021" i="8"/>
  <c r="Y3021" i="8" s="1"/>
  <c r="Z3021" i="8" s="1"/>
  <c r="AG3021" i="8" s="1"/>
  <c r="X2765" i="8"/>
  <c r="Y2765" i="8" s="1"/>
  <c r="Z2765" i="8" s="1"/>
  <c r="AG2765" i="8" s="1"/>
  <c r="AI2765" i="8" s="1"/>
  <c r="X2509" i="8"/>
  <c r="Y2509" i="8" s="1"/>
  <c r="Z2509" i="8" s="1"/>
  <c r="AG2509" i="8" s="1"/>
  <c r="AI2509" i="8" s="1"/>
  <c r="X2253" i="8"/>
  <c r="Y2253" i="8" s="1"/>
  <c r="Z2253" i="8" s="1"/>
  <c r="AG2253" i="8" s="1"/>
  <c r="AI2253" i="8" s="1"/>
  <c r="X1783" i="8"/>
  <c r="Y1783" i="8" s="1"/>
  <c r="Z1783" i="8" s="1"/>
  <c r="AG1783" i="8" s="1"/>
  <c r="AI1783" i="8" s="1"/>
  <c r="X3212" i="8"/>
  <c r="Y3212" i="8" s="1"/>
  <c r="Z3212" i="8" s="1"/>
  <c r="AG3212" i="8" s="1"/>
  <c r="AI3212" i="8" s="1"/>
  <c r="X2956" i="8"/>
  <c r="Y2956" i="8" s="1"/>
  <c r="Z2956" i="8" s="1"/>
  <c r="AG2956" i="8" s="1"/>
  <c r="AI2956" i="8" s="1"/>
  <c r="X2700" i="8"/>
  <c r="Y2700" i="8" s="1"/>
  <c r="Z2700" i="8" s="1"/>
  <c r="AG2700" i="8" s="1"/>
  <c r="AI2700" i="8" s="1"/>
  <c r="X2444" i="8"/>
  <c r="Y2444" i="8" s="1"/>
  <c r="Z2444" i="8" s="1"/>
  <c r="AG2444" i="8" s="1"/>
  <c r="AI2444" i="8" s="1"/>
  <c r="X2188" i="8"/>
  <c r="Y2188" i="8" s="1"/>
  <c r="Z2188" i="8" s="1"/>
  <c r="AG2188" i="8" s="1"/>
  <c r="AI2188" i="8" s="1"/>
  <c r="X1529" i="8"/>
  <c r="Y1529" i="8" s="1"/>
  <c r="Z1529" i="8" s="1"/>
  <c r="AG1529" i="8" s="1"/>
  <c r="AI1529" i="8" s="1"/>
  <c r="X3163" i="8"/>
  <c r="Y3163" i="8" s="1"/>
  <c r="Z3163" i="8" s="1"/>
  <c r="AG3163" i="8" s="1"/>
  <c r="AI3163" i="8" s="1"/>
  <c r="X2907" i="8"/>
  <c r="Y2907" i="8" s="1"/>
  <c r="Z2907" i="8" s="1"/>
  <c r="AG2907" i="8" s="1"/>
  <c r="AI2907" i="8" s="1"/>
  <c r="X2651" i="8"/>
  <c r="Y2651" i="8" s="1"/>
  <c r="Z2651" i="8" s="1"/>
  <c r="AG2651" i="8" s="1"/>
  <c r="X2395" i="8"/>
  <c r="Y2395" i="8" s="1"/>
  <c r="Z2395" i="8" s="1"/>
  <c r="AG2395" i="8" s="1"/>
  <c r="AI2395" i="8" s="1"/>
  <c r="X2103" i="8"/>
  <c r="Y2103" i="8" s="1"/>
  <c r="Z2103" i="8" s="1"/>
  <c r="AG2103" i="8" s="1"/>
  <c r="AI2103" i="8" s="1"/>
  <c r="X1056" i="8"/>
  <c r="Y1056" i="8" s="1"/>
  <c r="Z1056" i="8" s="1"/>
  <c r="AG1056" i="8" s="1"/>
  <c r="AI1056" i="8" s="1"/>
  <c r="X3114" i="8"/>
  <c r="Y3114" i="8" s="1"/>
  <c r="Z3114" i="8" s="1"/>
  <c r="AG3114" i="8" s="1"/>
  <c r="AI3114" i="8" s="1"/>
  <c r="X2858" i="8"/>
  <c r="Y2858" i="8" s="1"/>
  <c r="Z2858" i="8" s="1"/>
  <c r="AG2858" i="8" s="1"/>
  <c r="AI2858" i="8" s="1"/>
  <c r="X2602" i="8"/>
  <c r="Y2602" i="8" s="1"/>
  <c r="Z2602" i="8" s="1"/>
  <c r="AG2602" i="8" s="1"/>
  <c r="AI2602" i="8" s="1"/>
  <c r="X2346" i="8"/>
  <c r="Y2346" i="8" s="1"/>
  <c r="Z2346" i="8" s="1"/>
  <c r="AG2346" i="8" s="1"/>
  <c r="AI2346" i="8" s="1"/>
  <c r="X2019" i="8"/>
  <c r="Y2019" i="8" s="1"/>
  <c r="Z2019" i="8" s="1"/>
  <c r="AG2019" i="8" s="1"/>
  <c r="AI2019" i="8" s="1"/>
  <c r="X338" i="8"/>
  <c r="Y338" i="8" s="1"/>
  <c r="Z338" i="8" s="1"/>
  <c r="AG338" i="8" s="1"/>
  <c r="AI338" i="8" s="1"/>
  <c r="X3065" i="8"/>
  <c r="Y3065" i="8" s="1"/>
  <c r="Z3065" i="8" s="1"/>
  <c r="AG3065" i="8" s="1"/>
  <c r="AI3065" i="8" s="1"/>
  <c r="X2809" i="8"/>
  <c r="Y2809" i="8" s="1"/>
  <c r="Z2809" i="8" s="1"/>
  <c r="AG2809" i="8" s="1"/>
  <c r="X2553" i="8"/>
  <c r="Y2553" i="8" s="1"/>
  <c r="Z2553" i="8" s="1"/>
  <c r="AG2553" i="8" s="1"/>
  <c r="AI2553" i="8" s="1"/>
  <c r="X2297" i="8"/>
  <c r="Y2297" i="8" s="1"/>
  <c r="Z2297" i="8" s="1"/>
  <c r="AG2297" i="8" s="1"/>
  <c r="AI2297" i="8" s="1"/>
  <c r="X1897" i="8"/>
  <c r="Y1897" i="8" s="1"/>
  <c r="Z1897" i="8" s="1"/>
  <c r="AG1897" i="8" s="1"/>
  <c r="AI1897" i="8" s="1"/>
  <c r="X1449" i="8"/>
  <c r="Y1449" i="8" s="1"/>
  <c r="Z1449" i="8" s="1"/>
  <c r="AG1449" i="8" s="1"/>
  <c r="AI1449" i="8" s="1"/>
  <c r="X1085" i="8"/>
  <c r="Y1085" i="8" s="1"/>
  <c r="Z1085" i="8" s="1"/>
  <c r="AG1085" i="8" s="1"/>
  <c r="AI1085" i="8" s="1"/>
  <c r="X657" i="8"/>
  <c r="Y657" i="8" s="1"/>
  <c r="Z657" i="8" s="1"/>
  <c r="AG657" i="8" s="1"/>
  <c r="AI657" i="8" s="1"/>
  <c r="X124" i="8"/>
  <c r="Y124" i="8" s="1"/>
  <c r="Z124" i="8" s="1"/>
  <c r="AG124" i="8" s="1"/>
  <c r="AI124" i="8" s="1"/>
  <c r="X1430" i="8"/>
  <c r="Y1430" i="8" s="1"/>
  <c r="Z1430" i="8" s="1"/>
  <c r="AG1430" i="8" s="1"/>
  <c r="AI1430" i="8" s="1"/>
  <c r="X1055" i="8"/>
  <c r="Y1055" i="8" s="1"/>
  <c r="Z1055" i="8" s="1"/>
  <c r="AG1055" i="8" s="1"/>
  <c r="X624" i="8"/>
  <c r="Y624" i="8" s="1"/>
  <c r="Z624" i="8" s="1"/>
  <c r="AG624" i="8" s="1"/>
  <c r="X80" i="8"/>
  <c r="Y80" i="8" s="1"/>
  <c r="Z80" i="8" s="1"/>
  <c r="AG80" i="8" s="1"/>
  <c r="AI80" i="8" s="1"/>
  <c r="X1413" i="8"/>
  <c r="Y1413" i="8" s="1"/>
  <c r="Z1413" i="8" s="1"/>
  <c r="AG1413" i="8" s="1"/>
  <c r="AI1413" i="8" s="1"/>
  <c r="X1026" i="8"/>
  <c r="Y1026" i="8" s="1"/>
  <c r="Z1026" i="8" s="1"/>
  <c r="AG1026" i="8" s="1"/>
  <c r="AI1026" i="8" s="1"/>
  <c r="X593" i="8"/>
  <c r="Y593" i="8" s="1"/>
  <c r="Z593" i="8" s="1"/>
  <c r="AG593" i="8" s="1"/>
  <c r="AI593" i="8" s="1"/>
  <c r="X36" i="8"/>
  <c r="Y36" i="8" s="1"/>
  <c r="Z36" i="8" s="1"/>
  <c r="AG36" i="8" s="1"/>
  <c r="AI36" i="8" s="1"/>
  <c r="X1748" i="8"/>
  <c r="Y1748" i="8" s="1"/>
  <c r="Z1748" i="8" s="1"/>
  <c r="AG1748" i="8" s="1"/>
  <c r="X1492" i="8"/>
  <c r="Y1492" i="8" s="1"/>
  <c r="Z1492" i="8" s="1"/>
  <c r="AG1492" i="8" s="1"/>
  <c r="AI1492" i="8" s="1"/>
  <c r="X1153" i="8"/>
  <c r="Y1153" i="8" s="1"/>
  <c r="Z1153" i="8" s="1"/>
  <c r="AG1153" i="8" s="1"/>
  <c r="X735" i="8"/>
  <c r="Y735" i="8" s="1"/>
  <c r="Z735" i="8" s="1"/>
  <c r="AG735" i="8" s="1"/>
  <c r="X221" i="8"/>
  <c r="Y221" i="8" s="1"/>
  <c r="Z221" i="8" s="1"/>
  <c r="AG221" i="8" s="1"/>
  <c r="AI221" i="8" s="1"/>
  <c r="X1603" i="8"/>
  <c r="Y1603" i="8" s="1"/>
  <c r="Z1603" i="8" s="1"/>
  <c r="AG1603" i="8" s="1"/>
  <c r="AI1603" i="8" s="1"/>
  <c r="X1330" i="8"/>
  <c r="Y1330" i="8" s="1"/>
  <c r="Z1330" i="8" s="1"/>
  <c r="AG1330" i="8" s="1"/>
  <c r="AI1330" i="8" s="1"/>
  <c r="X923" i="8"/>
  <c r="Y923" i="8" s="1"/>
  <c r="Z923" i="8" s="1"/>
  <c r="AG923" i="8" s="1"/>
  <c r="X475" i="8"/>
  <c r="Y475" i="8" s="1"/>
  <c r="Z475" i="8" s="1"/>
  <c r="AG475" i="8" s="1"/>
  <c r="X1938" i="8"/>
  <c r="Y1938" i="8" s="1"/>
  <c r="Z1938" i="8" s="1"/>
  <c r="AG1938" i="8" s="1"/>
  <c r="X1682" i="8"/>
  <c r="Y1682" i="8" s="1"/>
  <c r="Z1682" i="8" s="1"/>
  <c r="AG1682" i="8" s="1"/>
  <c r="AI1682" i="8" s="1"/>
  <c r="X1426" i="8"/>
  <c r="Y1426" i="8" s="1"/>
  <c r="Z1426" i="8" s="1"/>
  <c r="AG1426" i="8" s="1"/>
  <c r="AI1426" i="8" s="1"/>
  <c r="X1046" i="8"/>
  <c r="Y1046" i="8" s="1"/>
  <c r="Z1046" i="8" s="1"/>
  <c r="AG1046" i="8" s="1"/>
  <c r="AI1046" i="8" s="1"/>
  <c r="X619" i="8"/>
  <c r="Y619" i="8" s="1"/>
  <c r="Z619" i="8" s="1"/>
  <c r="AG619" i="8" s="1"/>
  <c r="X67" i="8"/>
  <c r="Y67" i="8" s="1"/>
  <c r="Z67" i="8" s="1"/>
  <c r="AG67" i="8" s="1"/>
  <c r="X1745" i="8"/>
  <c r="Y1745" i="8" s="1"/>
  <c r="Z1745" i="8" s="1"/>
  <c r="AG1745" i="8" s="1"/>
  <c r="AI1745" i="8" s="1"/>
  <c r="X1489" i="8"/>
  <c r="Y1489" i="8" s="1"/>
  <c r="Z1489" i="8" s="1"/>
  <c r="AG1489" i="8" s="1"/>
  <c r="X1149" i="8"/>
  <c r="Y1149" i="8" s="1"/>
  <c r="Z1149" i="8" s="1"/>
  <c r="AG1149" i="8" s="1"/>
  <c r="AI1149" i="8" s="1"/>
  <c r="X731" i="8"/>
  <c r="Y731" i="8" s="1"/>
  <c r="Z731" i="8" s="1"/>
  <c r="AG731" i="8" s="1"/>
  <c r="AI731" i="8" s="1"/>
  <c r="X211" i="8"/>
  <c r="Y211" i="8" s="1"/>
  <c r="Z211" i="8" s="1"/>
  <c r="AG211" i="8" s="1"/>
  <c r="AI211" i="8" s="1"/>
  <c r="X2016" i="8"/>
  <c r="Y2016" i="8" s="1"/>
  <c r="Z2016" i="8" s="1"/>
  <c r="AG2016" i="8" s="1"/>
  <c r="AI2016" i="8" s="1"/>
  <c r="X1760" i="8"/>
  <c r="Y1760" i="8" s="1"/>
  <c r="Z1760" i="8" s="1"/>
  <c r="AG1760" i="8" s="1"/>
  <c r="AI1760" i="8" s="1"/>
  <c r="X1504" i="8"/>
  <c r="Y1504" i="8" s="1"/>
  <c r="Z1504" i="8" s="1"/>
  <c r="AG1504" i="8" s="1"/>
  <c r="X1171" i="8"/>
  <c r="Y1171" i="8" s="1"/>
  <c r="Z1171" i="8" s="1"/>
  <c r="AG1171" i="8" s="1"/>
  <c r="AI1171" i="8" s="1"/>
  <c r="X754" i="8"/>
  <c r="Y754" i="8" s="1"/>
  <c r="Z754" i="8" s="1"/>
  <c r="AG754" i="8" s="1"/>
  <c r="AI754" i="8" s="1"/>
  <c r="X244" i="8"/>
  <c r="Y244" i="8" s="1"/>
  <c r="Z244" i="8" s="1"/>
  <c r="AG244" i="8" s="1"/>
  <c r="AI244" i="8" s="1"/>
  <c r="X3446" i="8"/>
  <c r="Y3446" i="8" s="1"/>
  <c r="Z3446" i="8" s="1"/>
  <c r="AG3446" i="8" s="1"/>
  <c r="AI3446" i="8" s="1"/>
  <c r="X3095" i="8"/>
  <c r="Y3095" i="8" s="1"/>
  <c r="Z3095" i="8" s="1"/>
  <c r="AG3095" i="8" s="1"/>
  <c r="AI3095" i="8" s="1"/>
  <c r="X3365" i="8"/>
  <c r="Y3365" i="8" s="1"/>
  <c r="Z3365" i="8" s="1"/>
  <c r="AG3365" i="8" s="1"/>
  <c r="X3427" i="8"/>
  <c r="Y3427" i="8" s="1"/>
  <c r="Z3427" i="8" s="1"/>
  <c r="AG3427" i="8" s="1"/>
  <c r="AI3427" i="8" s="1"/>
  <c r="X3058" i="8"/>
  <c r="Y3058" i="8" s="1"/>
  <c r="Z3058" i="8" s="1"/>
  <c r="AG3058" i="8" s="1"/>
  <c r="AI3058" i="8" s="1"/>
  <c r="X2710" i="8"/>
  <c r="Y2710" i="8" s="1"/>
  <c r="Z2710" i="8" s="1"/>
  <c r="AG2710" i="8" s="1"/>
  <c r="AI2710" i="8" s="1"/>
  <c r="X3506" i="8"/>
  <c r="Y3506" i="8" s="1"/>
  <c r="Z3506" i="8" s="1"/>
  <c r="AG3506" i="8" s="1"/>
  <c r="AI3506" i="8" s="1"/>
  <c r="X3216" i="8"/>
  <c r="Y3216" i="8" s="1"/>
  <c r="Z3216" i="8" s="1"/>
  <c r="AG3216" i="8" s="1"/>
  <c r="X1895" i="8"/>
  <c r="Y1895" i="8" s="1"/>
  <c r="Z1895" i="8" s="1"/>
  <c r="AG1895" i="8" s="1"/>
  <c r="AI1895" i="8" s="1"/>
  <c r="X3585" i="8"/>
  <c r="Y3585" i="8" s="1"/>
  <c r="Z3585" i="8" s="1"/>
  <c r="AG3585" i="8" s="1"/>
  <c r="AI3585" i="8" s="1"/>
  <c r="X3329" i="8"/>
  <c r="Y3329" i="8" s="1"/>
  <c r="Z3329" i="8" s="1"/>
  <c r="AG3329" i="8" s="1"/>
  <c r="AI3329" i="8" s="1"/>
  <c r="X2678" i="8"/>
  <c r="Y2678" i="8" s="1"/>
  <c r="Z2678" i="8" s="1"/>
  <c r="AG2678" i="8" s="1"/>
  <c r="AI2678" i="8" s="1"/>
  <c r="X3568" i="8"/>
  <c r="Y3568" i="8" s="1"/>
  <c r="Z3568" i="8" s="1"/>
  <c r="AG3568" i="8" s="1"/>
  <c r="AI3568" i="8" s="1"/>
  <c r="X3312" i="8"/>
  <c r="Y3312" i="8" s="1"/>
  <c r="Z3312" i="8" s="1"/>
  <c r="AG3312" i="8" s="1"/>
  <c r="AI3312" i="8" s="1"/>
  <c r="X2535" i="8"/>
  <c r="Y2535" i="8" s="1"/>
  <c r="Z2535" i="8" s="1"/>
  <c r="AG2535" i="8" s="1"/>
  <c r="AI2535" i="8" s="1"/>
  <c r="X3059" i="8"/>
  <c r="Y3059" i="8" s="1"/>
  <c r="Z3059" i="8" s="1"/>
  <c r="AG3059" i="8" s="1"/>
  <c r="X3407" i="8"/>
  <c r="Y3407" i="8" s="1"/>
  <c r="Z3407" i="8" s="1"/>
  <c r="AG3407" i="8" s="1"/>
  <c r="X3000" i="8"/>
  <c r="Y3000" i="8" s="1"/>
  <c r="Z3000" i="8" s="1"/>
  <c r="AG3000" i="8" s="1"/>
  <c r="AI3000" i="8" s="1"/>
  <c r="X3540" i="8"/>
  <c r="Y3540" i="8" s="1"/>
  <c r="Z3540" i="8" s="1"/>
  <c r="AG3540" i="8" s="1"/>
  <c r="AI3540" i="8" s="1"/>
  <c r="X3438" i="8"/>
  <c r="Y3438" i="8" s="1"/>
  <c r="Z3438" i="8" s="1"/>
  <c r="AG3438" i="8" s="1"/>
  <c r="X3078" i="8"/>
  <c r="Y3078" i="8" s="1"/>
  <c r="Z3078" i="8" s="1"/>
  <c r="AG3078" i="8" s="1"/>
  <c r="AI3078" i="8" s="1"/>
  <c r="X3016" i="8"/>
  <c r="Y3016" i="8" s="1"/>
  <c r="Z3016" i="8" s="1"/>
  <c r="AG3016" i="8" s="1"/>
  <c r="AI3016" i="8" s="1"/>
  <c r="X3453" i="8"/>
  <c r="Y3453" i="8" s="1"/>
  <c r="Z3453" i="8" s="1"/>
  <c r="AG3453" i="8" s="1"/>
  <c r="AI3453" i="8" s="1"/>
  <c r="X3110" i="8"/>
  <c r="Y3110" i="8" s="1"/>
  <c r="Z3110" i="8" s="1"/>
  <c r="AG3110" i="8" s="1"/>
  <c r="AI3110" i="8" s="1"/>
  <c r="X3301" i="8"/>
  <c r="Y3301" i="8" s="1"/>
  <c r="Z3301" i="8" s="1"/>
  <c r="AG3301" i="8" s="1"/>
  <c r="AI3301" i="8" s="1"/>
  <c r="X3548" i="8"/>
  <c r="Y3548" i="8" s="1"/>
  <c r="Z3548" i="8" s="1"/>
  <c r="AG3548" i="8" s="1"/>
  <c r="X3286" i="8"/>
  <c r="Y3286" i="8" s="1"/>
  <c r="Z3286" i="8" s="1"/>
  <c r="AG3286" i="8" s="1"/>
  <c r="AI3286" i="8" s="1"/>
  <c r="X2375" i="8"/>
  <c r="Y2375" i="8" s="1"/>
  <c r="Z2375" i="8" s="1"/>
  <c r="AG2375" i="8" s="1"/>
  <c r="AI2375" i="8" s="1"/>
  <c r="X3691" i="8"/>
  <c r="Y3691" i="8" s="1"/>
  <c r="Z3691" i="8" s="1"/>
  <c r="AG3691" i="8" s="1"/>
  <c r="X3435" i="8"/>
  <c r="Y3435" i="8" s="1"/>
  <c r="Z3435" i="8" s="1"/>
  <c r="AG3435" i="8" s="1"/>
  <c r="AI3435" i="8" s="1"/>
  <c r="X3075" i="8"/>
  <c r="Y3075" i="8" s="1"/>
  <c r="Z3075" i="8" s="1"/>
  <c r="AG3075" i="8" s="1"/>
  <c r="AI3075" i="8" s="1"/>
  <c r="X3219" i="8"/>
  <c r="Y3219" i="8" s="1"/>
  <c r="Z3219" i="8" s="1"/>
  <c r="AG3219" i="8" s="1"/>
  <c r="AI3219" i="8" s="1"/>
  <c r="X3677" i="8"/>
  <c r="Y3677" i="8" s="1"/>
  <c r="Z3677" i="8" s="1"/>
  <c r="AG3677" i="8" s="1"/>
  <c r="AI3677" i="8" s="1"/>
  <c r="X3514" i="8"/>
  <c r="Y3514" i="8" s="1"/>
  <c r="Z3514" i="8" s="1"/>
  <c r="AG3514" i="8" s="1"/>
  <c r="AI3514" i="8" s="1"/>
  <c r="X3224" i="8"/>
  <c r="Y3224" i="8" s="1"/>
  <c r="Z3224" i="8" s="1"/>
  <c r="AG3224" i="8" s="1"/>
  <c r="X2039" i="8"/>
  <c r="Y2039" i="8" s="1"/>
  <c r="Z2039" i="8" s="1"/>
  <c r="AG2039" i="8" s="1"/>
  <c r="AI2039" i="8" s="1"/>
  <c r="X3693" i="8"/>
  <c r="Y3693" i="8" s="1"/>
  <c r="Z3693" i="8" s="1"/>
  <c r="AG3693" i="8" s="1"/>
  <c r="AI3693" i="8" s="1"/>
  <c r="X3513" i="8"/>
  <c r="Y3513" i="8" s="1"/>
  <c r="Z3513" i="8" s="1"/>
  <c r="AG3513" i="8" s="1"/>
  <c r="X3223" i="8"/>
  <c r="Y3223" i="8" s="1"/>
  <c r="Z3223" i="8" s="1"/>
  <c r="AG3223" i="8" s="1"/>
  <c r="AI3223" i="8" s="1"/>
  <c r="X2038" i="8"/>
  <c r="Y2038" i="8" s="1"/>
  <c r="Z2038" i="8" s="1"/>
  <c r="AG2038" i="8" s="1"/>
  <c r="AI2038" i="8" s="1"/>
  <c r="X3727" i="8"/>
  <c r="Y3727" i="8" s="1"/>
  <c r="Z3727" i="8" s="1"/>
  <c r="AG3727" i="8" s="1"/>
  <c r="AI3727" i="8" s="1"/>
  <c r="X3784" i="8"/>
  <c r="Y3784" i="8" s="1"/>
  <c r="Z3784" i="8" s="1"/>
  <c r="AG3784" i="8" s="1"/>
  <c r="AI3784" i="8" s="1"/>
  <c r="X3528" i="8"/>
  <c r="Y3528" i="8" s="1"/>
  <c r="Z3528" i="8" s="1"/>
  <c r="AG3528" i="8" s="1"/>
  <c r="AI3528" i="8" s="1"/>
  <c r="X3252" i="8"/>
  <c r="Y3252" i="8" s="1"/>
  <c r="Z3252" i="8" s="1"/>
  <c r="AG3252" i="8" s="1"/>
  <c r="AI3252" i="8" s="1"/>
  <c r="X2215" i="8"/>
  <c r="Y2215" i="8" s="1"/>
  <c r="Z2215" i="8" s="1"/>
  <c r="AG2215" i="8" s="1"/>
  <c r="X3694" i="8"/>
  <c r="Y3694" i="8" s="1"/>
  <c r="Z3694" i="8" s="1"/>
  <c r="AG3694" i="8" s="1"/>
  <c r="X3719" i="8"/>
  <c r="Y3719" i="8" s="1"/>
  <c r="Z3719" i="8" s="1"/>
  <c r="AG3719" i="8" s="1"/>
  <c r="AI3719" i="8" s="1"/>
  <c r="X3463" i="8"/>
  <c r="Y3463" i="8" s="1"/>
  <c r="Z3463" i="8" s="1"/>
  <c r="AG3463" i="8" s="1"/>
  <c r="AI3463" i="8" s="1"/>
  <c r="X3128" i="8"/>
  <c r="Y3128" i="8" s="1"/>
  <c r="Z3128" i="8" s="1"/>
  <c r="AG3128" i="8" s="1"/>
  <c r="AI3128" i="8" s="1"/>
  <c r="X2792" i="8"/>
  <c r="Y2792" i="8" s="1"/>
  <c r="Z2792" i="8" s="1"/>
  <c r="AG2792" i="8" s="1"/>
  <c r="AI2792" i="8" s="1"/>
  <c r="X2536" i="8"/>
  <c r="Y2536" i="8" s="1"/>
  <c r="Z2536" i="8" s="1"/>
  <c r="AG2536" i="8" s="1"/>
  <c r="AI2536" i="8" s="1"/>
  <c r="X2280" i="8"/>
  <c r="Y2280" i="8" s="1"/>
  <c r="Z2280" i="8" s="1"/>
  <c r="AG2280" i="8" s="1"/>
  <c r="AI2280" i="8" s="1"/>
  <c r="X1859" i="8"/>
  <c r="Y1859" i="8" s="1"/>
  <c r="Z1859" i="8" s="1"/>
  <c r="AG1859" i="8" s="1"/>
  <c r="AI1859" i="8" s="1"/>
  <c r="X2757" i="8"/>
  <c r="Y2757" i="8" s="1"/>
  <c r="Z2757" i="8" s="1"/>
  <c r="AG2757" i="8" s="1"/>
  <c r="X2501" i="8"/>
  <c r="Y2501" i="8" s="1"/>
  <c r="Z2501" i="8" s="1"/>
  <c r="AG2501" i="8" s="1"/>
  <c r="AI2501" i="8" s="1"/>
  <c r="X2245" i="8"/>
  <c r="Y2245" i="8" s="1"/>
  <c r="Z2245" i="8" s="1"/>
  <c r="AG2245" i="8" s="1"/>
  <c r="AI2245" i="8" s="1"/>
  <c r="X1765" i="8"/>
  <c r="Y1765" i="8" s="1"/>
  <c r="Z1765" i="8" s="1"/>
  <c r="AG1765" i="8" s="1"/>
  <c r="AI1765" i="8" s="1"/>
  <c r="X2948" i="8"/>
  <c r="Y2948" i="8" s="1"/>
  <c r="Z2948" i="8" s="1"/>
  <c r="AG2948" i="8" s="1"/>
  <c r="AI2948" i="8" s="1"/>
  <c r="X2692" i="8"/>
  <c r="Y2692" i="8" s="1"/>
  <c r="Z2692" i="8" s="1"/>
  <c r="AG2692" i="8" s="1"/>
  <c r="AI2692" i="8" s="1"/>
  <c r="X2436" i="8"/>
  <c r="Y2436" i="8" s="1"/>
  <c r="Z2436" i="8" s="1"/>
  <c r="AG2436" i="8" s="1"/>
  <c r="AI2436" i="8" s="1"/>
  <c r="X2178" i="8"/>
  <c r="Y2178" i="8" s="1"/>
  <c r="Z2178" i="8" s="1"/>
  <c r="AG2178" i="8" s="1"/>
  <c r="X1495" i="8"/>
  <c r="Y1495" i="8" s="1"/>
  <c r="Z1495" i="8" s="1"/>
  <c r="AG1495" i="8" s="1"/>
  <c r="AI1495" i="8" s="1"/>
  <c r="X2499" i="8"/>
  <c r="Y2499" i="8" s="1"/>
  <c r="Z2499" i="8" s="1"/>
  <c r="AG2499" i="8" s="1"/>
  <c r="AI2499" i="8" s="1"/>
  <c r="X2243" i="8"/>
  <c r="Y2243" i="8" s="1"/>
  <c r="Z2243" i="8" s="1"/>
  <c r="AG2243" i="8" s="1"/>
  <c r="AI2243" i="8" s="1"/>
  <c r="X1752" i="8"/>
  <c r="Y1752" i="8" s="1"/>
  <c r="Z1752" i="8" s="1"/>
  <c r="AG1752" i="8" s="1"/>
  <c r="AI1752" i="8" s="1"/>
  <c r="X2818" i="8"/>
  <c r="Y2818" i="8" s="1"/>
  <c r="Z2818" i="8" s="1"/>
  <c r="AG2818" i="8" s="1"/>
  <c r="AI2818" i="8" s="1"/>
  <c r="X2562" i="8"/>
  <c r="Y2562" i="8" s="1"/>
  <c r="Z2562" i="8" s="1"/>
  <c r="AG2562" i="8" s="1"/>
  <c r="AI2562" i="8" s="1"/>
  <c r="X2306" i="8"/>
  <c r="Y2306" i="8" s="1"/>
  <c r="Z2306" i="8" s="1"/>
  <c r="AG2306" i="8" s="1"/>
  <c r="AI2306" i="8" s="1"/>
  <c r="X1926" i="8"/>
  <c r="Y1926" i="8" s="1"/>
  <c r="Z1926" i="8" s="1"/>
  <c r="AG1926" i="8" s="1"/>
  <c r="X3073" i="8"/>
  <c r="Y3073" i="8" s="1"/>
  <c r="Z3073" i="8" s="1"/>
  <c r="AG3073" i="8" s="1"/>
  <c r="AI3073" i="8" s="1"/>
  <c r="X2817" i="8"/>
  <c r="Y2817" i="8" s="1"/>
  <c r="Z2817" i="8" s="1"/>
  <c r="AG2817" i="8" s="1"/>
  <c r="AI2817" i="8" s="1"/>
  <c r="X2561" i="8"/>
  <c r="Y2561" i="8" s="1"/>
  <c r="Z2561" i="8" s="1"/>
  <c r="AG2561" i="8" s="1"/>
  <c r="X2305" i="8"/>
  <c r="Y2305" i="8" s="1"/>
  <c r="Z2305" i="8" s="1"/>
  <c r="AG2305" i="8" s="1"/>
  <c r="AI2305" i="8" s="1"/>
  <c r="X1925" i="8"/>
  <c r="Y1925" i="8" s="1"/>
  <c r="Z1925" i="8" s="1"/>
  <c r="AG1925" i="8" s="1"/>
  <c r="AI1925" i="8" s="1"/>
  <c r="X3152" i="8"/>
  <c r="Y3152" i="8" s="1"/>
  <c r="Z3152" i="8" s="1"/>
  <c r="AG3152" i="8" s="1"/>
  <c r="X2896" i="8"/>
  <c r="Y2896" i="8" s="1"/>
  <c r="Z2896" i="8" s="1"/>
  <c r="AG2896" i="8" s="1"/>
  <c r="AI2896" i="8" s="1"/>
  <c r="X2640" i="8"/>
  <c r="Y2640" i="8" s="1"/>
  <c r="Z2640" i="8" s="1"/>
  <c r="AG2640" i="8" s="1"/>
  <c r="AI2640" i="8" s="1"/>
  <c r="X2384" i="8"/>
  <c r="Y2384" i="8" s="1"/>
  <c r="Z2384" i="8" s="1"/>
  <c r="AG2384" i="8" s="1"/>
  <c r="AI2384" i="8" s="1"/>
  <c r="X2085" i="8"/>
  <c r="Y2085" i="8" s="1"/>
  <c r="Z2085" i="8" s="1"/>
  <c r="AG2085" i="8" s="1"/>
  <c r="AI2085" i="8" s="1"/>
  <c r="X902" i="8"/>
  <c r="Y902" i="8" s="1"/>
  <c r="Z902" i="8" s="1"/>
  <c r="AG902" i="8" s="1"/>
  <c r="AI902" i="8" s="1"/>
  <c r="X3103" i="8"/>
  <c r="Y3103" i="8" s="1"/>
  <c r="Z3103" i="8" s="1"/>
  <c r="AG3103" i="8" s="1"/>
  <c r="AI3103" i="8" s="1"/>
  <c r="X2847" i="8"/>
  <c r="Y2847" i="8" s="1"/>
  <c r="Z2847" i="8" s="1"/>
  <c r="AG2847" i="8" s="1"/>
  <c r="AI2847" i="8" s="1"/>
  <c r="X2591" i="8"/>
  <c r="Y2591" i="8" s="1"/>
  <c r="Z2591" i="8" s="1"/>
  <c r="AG2591" i="8" s="1"/>
  <c r="AI2591" i="8" s="1"/>
  <c r="X2335" i="8"/>
  <c r="Y2335" i="8" s="1"/>
  <c r="Z2335" i="8" s="1"/>
  <c r="AG2335" i="8" s="1"/>
  <c r="AI2335" i="8" s="1"/>
  <c r="X2001" i="8"/>
  <c r="Y2001" i="8" s="1"/>
  <c r="Z2001" i="8" s="1"/>
  <c r="AG2001" i="8" s="1"/>
  <c r="X156" i="8"/>
  <c r="Y156" i="8" s="1"/>
  <c r="Z156" i="8" s="1"/>
  <c r="AG156" i="8" s="1"/>
  <c r="AI156" i="8" s="1"/>
  <c r="X3054" i="8"/>
  <c r="Y3054" i="8" s="1"/>
  <c r="Z3054" i="8" s="1"/>
  <c r="AG3054" i="8" s="1"/>
  <c r="AI3054" i="8" s="1"/>
  <c r="X2798" i="8"/>
  <c r="Y2798" i="8" s="1"/>
  <c r="Z2798" i="8" s="1"/>
  <c r="AG2798" i="8" s="1"/>
  <c r="AI2798" i="8" s="1"/>
  <c r="X2542" i="8"/>
  <c r="Y2542" i="8" s="1"/>
  <c r="Z2542" i="8" s="1"/>
  <c r="AG2542" i="8" s="1"/>
  <c r="AI2542" i="8" s="1"/>
  <c r="X2286" i="8"/>
  <c r="Y2286" i="8" s="1"/>
  <c r="Z2286" i="8" s="1"/>
  <c r="AG2286" i="8" s="1"/>
  <c r="X1875" i="8"/>
  <c r="Y1875" i="8" s="1"/>
  <c r="Z1875" i="8" s="1"/>
  <c r="AG1875" i="8" s="1"/>
  <c r="AI1875" i="8" s="1"/>
  <c r="X3261" i="8"/>
  <c r="Y3261" i="8" s="1"/>
  <c r="Z3261" i="8" s="1"/>
  <c r="AG3261" i="8" s="1"/>
  <c r="AI3261" i="8" s="1"/>
  <c r="X3005" i="8"/>
  <c r="Y3005" i="8" s="1"/>
  <c r="Z3005" i="8" s="1"/>
  <c r="AG3005" i="8" s="1"/>
  <c r="AI3005" i="8" s="1"/>
  <c r="X2749" i="8"/>
  <c r="Y2749" i="8" s="1"/>
  <c r="Z2749" i="8" s="1"/>
  <c r="AG2749" i="8" s="1"/>
  <c r="AI2749" i="8" s="1"/>
  <c r="X2493" i="8"/>
  <c r="Y2493" i="8" s="1"/>
  <c r="Z2493" i="8" s="1"/>
  <c r="AG2493" i="8" s="1"/>
  <c r="X2237" i="8"/>
  <c r="Y2237" i="8" s="1"/>
  <c r="Z2237" i="8" s="1"/>
  <c r="AG2237" i="8" s="1"/>
  <c r="AI2237" i="8" s="1"/>
  <c r="X1735" i="8"/>
  <c r="Y1735" i="8" s="1"/>
  <c r="Z1735" i="8" s="1"/>
  <c r="AG1735" i="8" s="1"/>
  <c r="AI1735" i="8" s="1"/>
  <c r="X3196" i="8"/>
  <c r="Y3196" i="8" s="1"/>
  <c r="Z3196" i="8" s="1"/>
  <c r="AG3196" i="8" s="1"/>
  <c r="AI3196" i="8" s="1"/>
  <c r="X2940" i="8"/>
  <c r="Y2940" i="8" s="1"/>
  <c r="Z2940" i="8" s="1"/>
  <c r="AG2940" i="8" s="1"/>
  <c r="AI2940" i="8" s="1"/>
  <c r="X2684" i="8"/>
  <c r="Y2684" i="8" s="1"/>
  <c r="Z2684" i="8" s="1"/>
  <c r="AG2684" i="8" s="1"/>
  <c r="AI2684" i="8" s="1"/>
  <c r="X2428" i="8"/>
  <c r="Y2428" i="8" s="1"/>
  <c r="Z2428" i="8" s="1"/>
  <c r="AG2428" i="8" s="1"/>
  <c r="AI2428" i="8" s="1"/>
  <c r="X2164" i="8"/>
  <c r="Y2164" i="8" s="1"/>
  <c r="Z2164" i="8" s="1"/>
  <c r="AG2164" i="8" s="1"/>
  <c r="AI2164" i="8" s="1"/>
  <c r="X1432" i="8"/>
  <c r="Y1432" i="8" s="1"/>
  <c r="Z1432" i="8" s="1"/>
  <c r="AG1432" i="8" s="1"/>
  <c r="AI1432" i="8" s="1"/>
  <c r="X3147" i="8"/>
  <c r="Y3147" i="8" s="1"/>
  <c r="Z3147" i="8" s="1"/>
  <c r="AG3147" i="8" s="1"/>
  <c r="AI3147" i="8" s="1"/>
  <c r="X2891" i="8"/>
  <c r="Y2891" i="8" s="1"/>
  <c r="Z2891" i="8" s="1"/>
  <c r="AG2891" i="8" s="1"/>
  <c r="AI2891" i="8" s="1"/>
  <c r="X2635" i="8"/>
  <c r="Y2635" i="8" s="1"/>
  <c r="Z2635" i="8" s="1"/>
  <c r="AG2635" i="8" s="1"/>
  <c r="AI2635" i="8" s="1"/>
  <c r="X2379" i="8"/>
  <c r="Y2379" i="8" s="1"/>
  <c r="Z2379" i="8" s="1"/>
  <c r="AG2379" i="8" s="1"/>
  <c r="AI2379" i="8" s="1"/>
  <c r="X2073" i="8"/>
  <c r="Y2073" i="8" s="1"/>
  <c r="Z2073" i="8" s="1"/>
  <c r="AG2073" i="8" s="1"/>
  <c r="AI2073" i="8" s="1"/>
  <c r="X850" i="8"/>
  <c r="Y850" i="8" s="1"/>
  <c r="Z850" i="8" s="1"/>
  <c r="AG850" i="8" s="1"/>
  <c r="AI850" i="8" s="1"/>
  <c r="X3098" i="8"/>
  <c r="Y3098" i="8" s="1"/>
  <c r="Z3098" i="8" s="1"/>
  <c r="AG3098" i="8" s="1"/>
  <c r="AI3098" i="8" s="1"/>
  <c r="X2842" i="8"/>
  <c r="Y2842" i="8" s="1"/>
  <c r="Z2842" i="8" s="1"/>
  <c r="AG2842" i="8" s="1"/>
  <c r="X2586" i="8"/>
  <c r="Y2586" i="8" s="1"/>
  <c r="Z2586" i="8" s="1"/>
  <c r="AG2586" i="8" s="1"/>
  <c r="AI2586" i="8" s="1"/>
  <c r="X2330" i="8"/>
  <c r="Y2330" i="8" s="1"/>
  <c r="Z2330" i="8" s="1"/>
  <c r="AG2330" i="8" s="1"/>
  <c r="AI2330" i="8" s="1"/>
  <c r="X1989" i="8"/>
  <c r="Y1989" i="8" s="1"/>
  <c r="Z1989" i="8" s="1"/>
  <c r="AG1989" i="8" s="1"/>
  <c r="AI1989" i="8" s="1"/>
  <c r="X48" i="8"/>
  <c r="Y48" i="8" s="1"/>
  <c r="Z48" i="8" s="1"/>
  <c r="AG48" i="8" s="1"/>
  <c r="AI48" i="8" s="1"/>
  <c r="X3049" i="8"/>
  <c r="Y3049" i="8" s="1"/>
  <c r="Z3049" i="8" s="1"/>
  <c r="AG3049" i="8" s="1"/>
  <c r="AI3049" i="8" s="1"/>
  <c r="X2793" i="8"/>
  <c r="Y2793" i="8" s="1"/>
  <c r="Z2793" i="8" s="1"/>
  <c r="AG2793" i="8" s="1"/>
  <c r="AI2793" i="8" s="1"/>
  <c r="X2537" i="8"/>
  <c r="Y2537" i="8" s="1"/>
  <c r="Z2537" i="8" s="1"/>
  <c r="AG2537" i="8" s="1"/>
  <c r="AI2537" i="8" s="1"/>
  <c r="X2281" i="8"/>
  <c r="Y2281" i="8" s="1"/>
  <c r="Z2281" i="8" s="1"/>
  <c r="AG2281" i="8" s="1"/>
  <c r="X1861" i="8"/>
  <c r="Y1861" i="8" s="1"/>
  <c r="Z1861" i="8" s="1"/>
  <c r="AG1861" i="8" s="1"/>
  <c r="AI1861" i="8" s="1"/>
  <c r="X1433" i="8"/>
  <c r="Y1433" i="8" s="1"/>
  <c r="Z1433" i="8" s="1"/>
  <c r="AG1433" i="8" s="1"/>
  <c r="AI1433" i="8" s="1"/>
  <c r="X1058" i="8"/>
  <c r="Y1058" i="8" s="1"/>
  <c r="Z1058" i="8" s="1"/>
  <c r="AG1058" i="8" s="1"/>
  <c r="AI1058" i="8" s="1"/>
  <c r="X627" i="8"/>
  <c r="Y627" i="8" s="1"/>
  <c r="Z627" i="8" s="1"/>
  <c r="AG627" i="8" s="1"/>
  <c r="AI627" i="8" s="1"/>
  <c r="X83" i="8"/>
  <c r="Y83" i="8" s="1"/>
  <c r="Z83" i="8" s="1"/>
  <c r="AG83" i="8" s="1"/>
  <c r="AI83" i="8" s="1"/>
  <c r="X1414" i="8"/>
  <c r="Y1414" i="8" s="1"/>
  <c r="Z1414" i="8" s="1"/>
  <c r="AG1414" i="8" s="1"/>
  <c r="AI1414" i="8" s="1"/>
  <c r="X1027" i="8"/>
  <c r="Y1027" i="8" s="1"/>
  <c r="Z1027" i="8" s="1"/>
  <c r="AG1027" i="8" s="1"/>
  <c r="AI1027" i="8" s="1"/>
  <c r="X594" i="8"/>
  <c r="Y594" i="8" s="1"/>
  <c r="Z594" i="8" s="1"/>
  <c r="AG594" i="8" s="1"/>
  <c r="AI594" i="8" s="1"/>
  <c r="X44" i="8"/>
  <c r="Y44" i="8" s="1"/>
  <c r="Z44" i="8" s="1"/>
  <c r="AG44" i="8" s="1"/>
  <c r="AI44" i="8" s="1"/>
  <c r="X1003" i="8"/>
  <c r="Y1003" i="8" s="1"/>
  <c r="Z1003" i="8" s="1"/>
  <c r="AG1003" i="8" s="1"/>
  <c r="AI1003" i="8" s="1"/>
  <c r="X563" i="8"/>
  <c r="Y563" i="8" s="1"/>
  <c r="Z563" i="8" s="1"/>
  <c r="AG563" i="8" s="1"/>
  <c r="AI563" i="8" s="1"/>
  <c r="X1988" i="8"/>
  <c r="Y1988" i="8" s="1"/>
  <c r="Z1988" i="8" s="1"/>
  <c r="AG1988" i="8" s="1"/>
  <c r="AI1988" i="8" s="1"/>
  <c r="X1732" i="8"/>
  <c r="Y1732" i="8" s="1"/>
  <c r="Z1732" i="8" s="1"/>
  <c r="AG1732" i="8" s="1"/>
  <c r="AI1732" i="8" s="1"/>
  <c r="X1476" i="8"/>
  <c r="Y1476" i="8" s="1"/>
  <c r="Z1476" i="8" s="1"/>
  <c r="AG1476" i="8" s="1"/>
  <c r="X1126" i="8"/>
  <c r="Y1126" i="8" s="1"/>
  <c r="Z1126" i="8" s="1"/>
  <c r="AG1126" i="8" s="1"/>
  <c r="AI1126" i="8" s="1"/>
  <c r="X705" i="8"/>
  <c r="Y705" i="8" s="1"/>
  <c r="Z705" i="8" s="1"/>
  <c r="AG705" i="8" s="1"/>
  <c r="AI705" i="8" s="1"/>
  <c r="X180" i="8"/>
  <c r="Y180" i="8" s="1"/>
  <c r="Z180" i="8" s="1"/>
  <c r="AG180" i="8" s="1"/>
  <c r="AI180" i="8" s="1"/>
  <c r="X1587" i="8"/>
  <c r="Y1587" i="8" s="1"/>
  <c r="Z1587" i="8" s="1"/>
  <c r="AG1587" i="8" s="1"/>
  <c r="AI1587" i="8" s="1"/>
  <c r="X1307" i="8"/>
  <c r="Y1307" i="8" s="1"/>
  <c r="Z1307" i="8" s="1"/>
  <c r="AG1307" i="8" s="1"/>
  <c r="X896" i="8"/>
  <c r="Y896" i="8" s="1"/>
  <c r="Z896" i="8" s="1"/>
  <c r="AG896" i="8" s="1"/>
  <c r="AI896" i="8" s="1"/>
  <c r="X435" i="8"/>
  <c r="Y435" i="8" s="1"/>
  <c r="Z435" i="8" s="1"/>
  <c r="AG435" i="8" s="1"/>
  <c r="AI435" i="8" s="1"/>
  <c r="X1922" i="8"/>
  <c r="Y1922" i="8" s="1"/>
  <c r="Z1922" i="8" s="1"/>
  <c r="AG1922" i="8" s="1"/>
  <c r="AI1922" i="8" s="1"/>
  <c r="X1666" i="8"/>
  <c r="Y1666" i="8" s="1"/>
  <c r="Z1666" i="8" s="1"/>
  <c r="AG1666" i="8" s="1"/>
  <c r="X1410" i="8"/>
  <c r="Y1410" i="8" s="1"/>
  <c r="Z1410" i="8" s="1"/>
  <c r="AG1410" i="8" s="1"/>
  <c r="AI1410" i="8" s="1"/>
  <c r="X1023" i="8"/>
  <c r="Y1023" i="8" s="1"/>
  <c r="Z1023" i="8" s="1"/>
  <c r="AG1023" i="8" s="1"/>
  <c r="AI1023" i="8" s="1"/>
  <c r="X589" i="8"/>
  <c r="Y589" i="8" s="1"/>
  <c r="Z589" i="8" s="1"/>
  <c r="AG589" i="8" s="1"/>
  <c r="AI589" i="8" s="1"/>
  <c r="X33" i="8"/>
  <c r="Y33" i="8" s="1"/>
  <c r="Z33" i="8" s="1"/>
  <c r="AG33" i="8" s="1"/>
  <c r="AI33" i="8" s="1"/>
  <c r="X1729" i="8"/>
  <c r="Y1729" i="8" s="1"/>
  <c r="Z1729" i="8" s="1"/>
  <c r="AG1729" i="8" s="1"/>
  <c r="AI1729" i="8" s="1"/>
  <c r="X1473" i="8"/>
  <c r="Y1473" i="8" s="1"/>
  <c r="Z1473" i="8" s="1"/>
  <c r="AG1473" i="8" s="1"/>
  <c r="X1122" i="8"/>
  <c r="Y1122" i="8" s="1"/>
  <c r="Z1122" i="8" s="1"/>
  <c r="AG1122" i="8" s="1"/>
  <c r="AI1122" i="8" s="1"/>
  <c r="X701" i="8"/>
  <c r="Y701" i="8" s="1"/>
  <c r="Z701" i="8" s="1"/>
  <c r="AG701" i="8" s="1"/>
  <c r="AI701" i="8" s="1"/>
  <c r="X177" i="8"/>
  <c r="Y177" i="8" s="1"/>
  <c r="Z177" i="8" s="1"/>
  <c r="AG177" i="8" s="1"/>
  <c r="AI177" i="8" s="1"/>
  <c r="X2000" i="8"/>
  <c r="Y2000" i="8" s="1"/>
  <c r="Z2000" i="8" s="1"/>
  <c r="AG2000" i="8" s="1"/>
  <c r="AI2000" i="8" s="1"/>
  <c r="X1744" i="8"/>
  <c r="Y1744" i="8" s="1"/>
  <c r="Z1744" i="8" s="1"/>
  <c r="AG1744" i="8" s="1"/>
  <c r="AI1744" i="8" s="1"/>
  <c r="X1488" i="8"/>
  <c r="Y1488" i="8" s="1"/>
  <c r="Z1488" i="8" s="1"/>
  <c r="AG1488" i="8" s="1"/>
  <c r="AI1488" i="8" s="1"/>
  <c r="X1148" i="8"/>
  <c r="Y1148" i="8" s="1"/>
  <c r="Z1148" i="8" s="1"/>
  <c r="AG1148" i="8" s="1"/>
  <c r="AI1148" i="8" s="1"/>
  <c r="X724" i="8"/>
  <c r="Y724" i="8" s="1"/>
  <c r="Z724" i="8" s="1"/>
  <c r="AG724" i="8" s="1"/>
  <c r="AI724" i="8" s="1"/>
  <c r="X210" i="8"/>
  <c r="Y210" i="8" s="1"/>
  <c r="Z210" i="8" s="1"/>
  <c r="AG210" i="8" s="1"/>
  <c r="AI210" i="8" s="1"/>
  <c r="X2015" i="8"/>
  <c r="Y2015" i="8" s="1"/>
  <c r="Z2015" i="8" s="1"/>
  <c r="AG2015" i="8" s="1"/>
  <c r="AI2015" i="8" s="1"/>
  <c r="X1759" i="8"/>
  <c r="Y1759" i="8" s="1"/>
  <c r="Z1759" i="8" s="1"/>
  <c r="AG1759" i="8" s="1"/>
  <c r="AI1759" i="8" s="1"/>
  <c r="X1196" i="8"/>
  <c r="Y1196" i="8" s="1"/>
  <c r="Z1196" i="8" s="1"/>
  <c r="AG1196" i="8" s="1"/>
  <c r="AI1196" i="8" s="1"/>
  <c r="U1677" i="8"/>
  <c r="X1677" i="8"/>
  <c r="Y1677" i="8" s="1"/>
  <c r="Z1677" i="8" s="1"/>
  <c r="AG1677" i="8" s="1"/>
  <c r="AI1677" i="8" s="1"/>
  <c r="X3686" i="8"/>
  <c r="Y3686" i="8" s="1"/>
  <c r="Z3686" i="8" s="1"/>
  <c r="AG3686" i="8" s="1"/>
  <c r="AI3686" i="8" s="1"/>
  <c r="X3430" i="8"/>
  <c r="Y3430" i="8" s="1"/>
  <c r="Z3430" i="8" s="1"/>
  <c r="AG3430" i="8" s="1"/>
  <c r="AI3430" i="8" s="1"/>
  <c r="X3061" i="8"/>
  <c r="Y3061" i="8" s="1"/>
  <c r="Z3061" i="8" s="1"/>
  <c r="AG3061" i="8" s="1"/>
  <c r="AI3061" i="8" s="1"/>
  <c r="X3126" i="8"/>
  <c r="Y3126" i="8" s="1"/>
  <c r="Z3126" i="8" s="1"/>
  <c r="AG3126" i="8" s="1"/>
  <c r="AI3126" i="8" s="1"/>
  <c r="X3411" i="8"/>
  <c r="Y3411" i="8" s="1"/>
  <c r="Z3411" i="8" s="1"/>
  <c r="AG3411" i="8" s="1"/>
  <c r="AI3411" i="8" s="1"/>
  <c r="X3014" i="8"/>
  <c r="Y3014" i="8" s="1"/>
  <c r="Z3014" i="8" s="1"/>
  <c r="AG3014" i="8" s="1"/>
  <c r="X3652" i="8"/>
  <c r="Y3652" i="8" s="1"/>
  <c r="Z3652" i="8" s="1"/>
  <c r="AG3652" i="8" s="1"/>
  <c r="AI3652" i="8" s="1"/>
  <c r="X3490" i="8"/>
  <c r="Y3490" i="8" s="1"/>
  <c r="Z3490" i="8" s="1"/>
  <c r="AG3490" i="8" s="1"/>
  <c r="AI3490" i="8" s="1"/>
  <c r="X3186" i="8"/>
  <c r="Y3186" i="8" s="1"/>
  <c r="Z3186" i="8" s="1"/>
  <c r="AG3186" i="8" s="1"/>
  <c r="AI3186" i="8" s="1"/>
  <c r="X1399" i="8"/>
  <c r="Y1399" i="8" s="1"/>
  <c r="Z1399" i="8" s="1"/>
  <c r="AG1399" i="8" s="1"/>
  <c r="AI1399" i="8" s="1"/>
  <c r="X3569" i="8"/>
  <c r="Y3569" i="8" s="1"/>
  <c r="Z3569" i="8" s="1"/>
  <c r="AG3569" i="8" s="1"/>
  <c r="AI3569" i="8" s="1"/>
  <c r="X3313" i="8"/>
  <c r="Y3313" i="8" s="1"/>
  <c r="Z3313" i="8" s="1"/>
  <c r="AG3313" i="8" s="1"/>
  <c r="AI3313" i="8" s="1"/>
  <c r="X2550" i="8"/>
  <c r="Y2550" i="8" s="1"/>
  <c r="Z2550" i="8" s="1"/>
  <c r="AG2550" i="8" s="1"/>
  <c r="AI2550" i="8" s="1"/>
  <c r="X3552" i="8"/>
  <c r="Y3552" i="8" s="1"/>
  <c r="Z3552" i="8" s="1"/>
  <c r="AG3552" i="8" s="1"/>
  <c r="AI3552" i="8" s="1"/>
  <c r="X3296" i="8"/>
  <c r="Y3296" i="8" s="1"/>
  <c r="Z3296" i="8" s="1"/>
  <c r="AG3296" i="8" s="1"/>
  <c r="AI3296" i="8" s="1"/>
  <c r="X2407" i="8"/>
  <c r="Y2407" i="8" s="1"/>
  <c r="Z2407" i="8" s="1"/>
  <c r="AG2407" i="8" s="1"/>
  <c r="AI2407" i="8" s="1"/>
  <c r="X3763" i="8"/>
  <c r="Y3763" i="8" s="1"/>
  <c r="Z3763" i="8" s="1"/>
  <c r="AG3763" i="8" s="1"/>
  <c r="AI3763" i="8" s="1"/>
  <c r="X3391" i="8"/>
  <c r="Y3391" i="8" s="1"/>
  <c r="Z3391" i="8" s="1"/>
  <c r="AG3391" i="8" s="1"/>
  <c r="AI3391" i="8" s="1"/>
  <c r="X2963" i="8"/>
  <c r="Y2963" i="8" s="1"/>
  <c r="Z2963" i="8" s="1"/>
  <c r="AG2963" i="8" s="1"/>
  <c r="AI2963" i="8" s="1"/>
  <c r="X3348" i="8"/>
  <c r="Y3348" i="8" s="1"/>
  <c r="Z3348" i="8" s="1"/>
  <c r="AG3348" i="8" s="1"/>
  <c r="AI3348" i="8" s="1"/>
  <c r="X3422" i="8"/>
  <c r="Y3422" i="8" s="1"/>
  <c r="Z3422" i="8" s="1"/>
  <c r="AG3422" i="8" s="1"/>
  <c r="AI3422" i="8" s="1"/>
  <c r="X3044" i="8"/>
  <c r="Y3044" i="8" s="1"/>
  <c r="Z3044" i="8" s="1"/>
  <c r="AG3044" i="8" s="1"/>
  <c r="AI3044" i="8" s="1"/>
  <c r="X3437" i="8"/>
  <c r="Y3437" i="8" s="1"/>
  <c r="Z3437" i="8" s="1"/>
  <c r="AG3437" i="8" s="1"/>
  <c r="AI3437" i="8" s="1"/>
  <c r="X3077" i="8"/>
  <c r="Y3077" i="8" s="1"/>
  <c r="Z3077" i="8" s="1"/>
  <c r="AG3077" i="8" s="1"/>
  <c r="AI3077" i="8" s="1"/>
  <c r="X2326" i="8"/>
  <c r="Y2326" i="8" s="1"/>
  <c r="Z2326" i="8" s="1"/>
  <c r="AG2326" i="8" s="1"/>
  <c r="AI2326" i="8" s="1"/>
  <c r="X3532" i="8"/>
  <c r="Y3532" i="8" s="1"/>
  <c r="Z3532" i="8" s="1"/>
  <c r="AG3532" i="8" s="1"/>
  <c r="AI3532" i="8" s="1"/>
  <c r="X3256" i="8"/>
  <c r="Y3256" i="8" s="1"/>
  <c r="Z3256" i="8" s="1"/>
  <c r="AG3256" i="8" s="1"/>
  <c r="AI3256" i="8" s="1"/>
  <c r="X2247" i="8"/>
  <c r="Y2247" i="8" s="1"/>
  <c r="Z2247" i="8" s="1"/>
  <c r="AG2247" i="8" s="1"/>
  <c r="AI2247" i="8" s="1"/>
  <c r="X3760" i="8"/>
  <c r="Y3760" i="8" s="1"/>
  <c r="Z3760" i="8" s="1"/>
  <c r="AG3760" i="8" s="1"/>
  <c r="AI3760" i="8" s="1"/>
  <c r="X3675" i="8"/>
  <c r="Y3675" i="8" s="1"/>
  <c r="Z3675" i="8" s="1"/>
  <c r="AG3675" i="8" s="1"/>
  <c r="AI3675" i="8" s="1"/>
  <c r="X3419" i="8"/>
  <c r="Y3419" i="8" s="1"/>
  <c r="Z3419" i="8" s="1"/>
  <c r="AG3419" i="8" s="1"/>
  <c r="X3032" i="8"/>
  <c r="Y3032" i="8" s="1"/>
  <c r="Z3032" i="8" s="1"/>
  <c r="AG3032" i="8" s="1"/>
  <c r="AI3032" i="8" s="1"/>
  <c r="X2582" i="8"/>
  <c r="Y2582" i="8" s="1"/>
  <c r="Z2582" i="8" s="1"/>
  <c r="AG2582" i="8" s="1"/>
  <c r="AI2582" i="8" s="1"/>
  <c r="X3597" i="8"/>
  <c r="Y3597" i="8" s="1"/>
  <c r="Z3597" i="8" s="1"/>
  <c r="AG3597" i="8" s="1"/>
  <c r="X3498" i="8"/>
  <c r="Y3498" i="8" s="1"/>
  <c r="Z3498" i="8" s="1"/>
  <c r="AG3498" i="8" s="1"/>
  <c r="AI3498" i="8" s="1"/>
  <c r="X3201" i="8"/>
  <c r="Y3201" i="8" s="1"/>
  <c r="Z3201" i="8" s="1"/>
  <c r="AG3201" i="8" s="1"/>
  <c r="AI3201" i="8" s="1"/>
  <c r="X1718" i="8"/>
  <c r="Y1718" i="8" s="1"/>
  <c r="Z1718" i="8" s="1"/>
  <c r="AG1718" i="8" s="1"/>
  <c r="AI1718" i="8" s="1"/>
  <c r="X3549" i="8"/>
  <c r="Y3549" i="8" s="1"/>
  <c r="Z3549" i="8" s="1"/>
  <c r="AG3549" i="8" s="1"/>
  <c r="AI3549" i="8" s="1"/>
  <c r="X3497" i="8"/>
  <c r="Y3497" i="8" s="1"/>
  <c r="Z3497" i="8" s="1"/>
  <c r="AG3497" i="8" s="1"/>
  <c r="AI3497" i="8" s="1"/>
  <c r="X3200" i="8"/>
  <c r="Y3200" i="8" s="1"/>
  <c r="Z3200" i="8" s="1"/>
  <c r="AG3200" i="8" s="1"/>
  <c r="AI3200" i="8" s="1"/>
  <c r="X1717" i="8"/>
  <c r="Y1717" i="8" s="1"/>
  <c r="Z1717" i="8" s="1"/>
  <c r="AG1717" i="8" s="1"/>
  <c r="X3768" i="8"/>
  <c r="Y3768" i="8" s="1"/>
  <c r="Z3768" i="8" s="1"/>
  <c r="AG3768" i="8" s="1"/>
  <c r="AI3768" i="8" s="1"/>
  <c r="X3512" i="8"/>
  <c r="Y3512" i="8" s="1"/>
  <c r="Z3512" i="8" s="1"/>
  <c r="AG3512" i="8" s="1"/>
  <c r="AI3512" i="8" s="1"/>
  <c r="X3222" i="8"/>
  <c r="Y3222" i="8" s="1"/>
  <c r="Z3222" i="8" s="1"/>
  <c r="AG3222" i="8" s="1"/>
  <c r="X2009" i="8"/>
  <c r="Y2009" i="8" s="1"/>
  <c r="Z2009" i="8" s="1"/>
  <c r="AG2009" i="8" s="1"/>
  <c r="X3582" i="8"/>
  <c r="Y3582" i="8" s="1"/>
  <c r="Z3582" i="8" s="1"/>
  <c r="AG3582" i="8" s="1"/>
  <c r="AI3582" i="8" s="1"/>
  <c r="X3703" i="8"/>
  <c r="Y3703" i="8" s="1"/>
  <c r="Z3703" i="8" s="1"/>
  <c r="AG3703" i="8" s="1"/>
  <c r="AI3703" i="8" s="1"/>
  <c r="X3447" i="8"/>
  <c r="Y3447" i="8" s="1"/>
  <c r="Z3447" i="8" s="1"/>
  <c r="AG3447" i="8" s="1"/>
  <c r="AI3447" i="8" s="1"/>
  <c r="X3096" i="8"/>
  <c r="Y3096" i="8" s="1"/>
  <c r="Z3096" i="8" s="1"/>
  <c r="AG3096" i="8" s="1"/>
  <c r="AI3096" i="8" s="1"/>
  <c r="X2776" i="8"/>
  <c r="Y2776" i="8" s="1"/>
  <c r="Z2776" i="8" s="1"/>
  <c r="AG2776" i="8" s="1"/>
  <c r="X2520" i="8"/>
  <c r="Y2520" i="8" s="1"/>
  <c r="Z2520" i="8" s="1"/>
  <c r="AG2520" i="8" s="1"/>
  <c r="AI2520" i="8" s="1"/>
  <c r="X2264" i="8"/>
  <c r="Y2264" i="8" s="1"/>
  <c r="Z2264" i="8" s="1"/>
  <c r="AG2264" i="8" s="1"/>
  <c r="AI2264" i="8" s="1"/>
  <c r="X1814" i="8"/>
  <c r="Y1814" i="8" s="1"/>
  <c r="Z1814" i="8" s="1"/>
  <c r="AG1814" i="8" s="1"/>
  <c r="AI1814" i="8" s="1"/>
  <c r="X2741" i="8"/>
  <c r="Y2741" i="8" s="1"/>
  <c r="Z2741" i="8" s="1"/>
  <c r="AG2741" i="8" s="1"/>
  <c r="X2485" i="8"/>
  <c r="Y2485" i="8" s="1"/>
  <c r="Z2485" i="8" s="1"/>
  <c r="AG2485" i="8" s="1"/>
  <c r="AI2485" i="8" s="1"/>
  <c r="X2229" i="8"/>
  <c r="Y2229" i="8" s="1"/>
  <c r="Z2229" i="8" s="1"/>
  <c r="AG2229" i="8" s="1"/>
  <c r="X1705" i="8"/>
  <c r="Y1705" i="8" s="1"/>
  <c r="Z1705" i="8" s="1"/>
  <c r="AG1705" i="8" s="1"/>
  <c r="AI1705" i="8" s="1"/>
  <c r="X2932" i="8"/>
  <c r="Y2932" i="8" s="1"/>
  <c r="Z2932" i="8" s="1"/>
  <c r="AG2932" i="8" s="1"/>
  <c r="AI2932" i="8" s="1"/>
  <c r="X2676" i="8"/>
  <c r="Y2676" i="8" s="1"/>
  <c r="Z2676" i="8" s="1"/>
  <c r="AG2676" i="8" s="1"/>
  <c r="X2420" i="8"/>
  <c r="Y2420" i="8" s="1"/>
  <c r="Z2420" i="8" s="1"/>
  <c r="AG2420" i="8" s="1"/>
  <c r="AI2420" i="8" s="1"/>
  <c r="X2149" i="8"/>
  <c r="Y2149" i="8" s="1"/>
  <c r="Z2149" i="8" s="1"/>
  <c r="AG2149" i="8" s="1"/>
  <c r="AI2149" i="8" s="1"/>
  <c r="X1363" i="8"/>
  <c r="Y1363" i="8" s="1"/>
  <c r="Z1363" i="8" s="1"/>
  <c r="AG1363" i="8" s="1"/>
  <c r="AI1363" i="8" s="1"/>
  <c r="X2739" i="8"/>
  <c r="Y2739" i="8" s="1"/>
  <c r="Z2739" i="8" s="1"/>
  <c r="AG2739" i="8" s="1"/>
  <c r="AI2739" i="8" s="1"/>
  <c r="X2483" i="8"/>
  <c r="Y2483" i="8" s="1"/>
  <c r="Z2483" i="8" s="1"/>
  <c r="AG2483" i="8" s="1"/>
  <c r="AI2483" i="8" s="1"/>
  <c r="X2227" i="8"/>
  <c r="Y2227" i="8" s="1"/>
  <c r="Z2227" i="8" s="1"/>
  <c r="AG2227" i="8" s="1"/>
  <c r="X1703" i="8"/>
  <c r="Y1703" i="8" s="1"/>
  <c r="Z1703" i="8" s="1"/>
  <c r="AG1703" i="8" s="1"/>
  <c r="AI1703" i="8" s="1"/>
  <c r="X2802" i="8"/>
  <c r="Y2802" i="8" s="1"/>
  <c r="Z2802" i="8" s="1"/>
  <c r="AG2802" i="8" s="1"/>
  <c r="AI2802" i="8" s="1"/>
  <c r="X2546" i="8"/>
  <c r="Y2546" i="8" s="1"/>
  <c r="Z2546" i="8" s="1"/>
  <c r="AG2546" i="8" s="1"/>
  <c r="AI2546" i="8" s="1"/>
  <c r="X2290" i="8"/>
  <c r="Y2290" i="8" s="1"/>
  <c r="Z2290" i="8" s="1"/>
  <c r="AG2290" i="8" s="1"/>
  <c r="AI2290" i="8" s="1"/>
  <c r="X1880" i="8"/>
  <c r="Y1880" i="8" s="1"/>
  <c r="Z1880" i="8" s="1"/>
  <c r="AG1880" i="8" s="1"/>
  <c r="AI1880" i="8" s="1"/>
  <c r="X3057" i="8"/>
  <c r="Y3057" i="8" s="1"/>
  <c r="Z3057" i="8" s="1"/>
  <c r="AG3057" i="8" s="1"/>
  <c r="X2801" i="8"/>
  <c r="Y2801" i="8" s="1"/>
  <c r="Z2801" i="8" s="1"/>
  <c r="AG2801" i="8" s="1"/>
  <c r="AI2801" i="8" s="1"/>
  <c r="X2545" i="8"/>
  <c r="Y2545" i="8" s="1"/>
  <c r="Z2545" i="8" s="1"/>
  <c r="AG2545" i="8" s="1"/>
  <c r="AI2545" i="8" s="1"/>
  <c r="X2289" i="8"/>
  <c r="Y2289" i="8" s="1"/>
  <c r="Z2289" i="8" s="1"/>
  <c r="AG2289" i="8" s="1"/>
  <c r="AI2289" i="8" s="1"/>
  <c r="X1879" i="8"/>
  <c r="Y1879" i="8" s="1"/>
  <c r="Z1879" i="8" s="1"/>
  <c r="AG1879" i="8" s="1"/>
  <c r="AI1879" i="8" s="1"/>
  <c r="X3136" i="8"/>
  <c r="Y3136" i="8" s="1"/>
  <c r="Z3136" i="8" s="1"/>
  <c r="AG3136" i="8" s="1"/>
  <c r="AI3136" i="8" s="1"/>
  <c r="X2880" i="8"/>
  <c r="Y2880" i="8" s="1"/>
  <c r="Z2880" i="8" s="1"/>
  <c r="AG2880" i="8" s="1"/>
  <c r="AI2880" i="8" s="1"/>
  <c r="X2624" i="8"/>
  <c r="Y2624" i="8" s="1"/>
  <c r="Z2624" i="8" s="1"/>
  <c r="AG2624" i="8" s="1"/>
  <c r="AI2624" i="8" s="1"/>
  <c r="X2368" i="8"/>
  <c r="Y2368" i="8" s="1"/>
  <c r="Z2368" i="8" s="1"/>
  <c r="AG2368" i="8" s="1"/>
  <c r="AI2368" i="8" s="1"/>
  <c r="X2055" i="8"/>
  <c r="Y2055" i="8" s="1"/>
  <c r="Z2055" i="8" s="1"/>
  <c r="AG2055" i="8" s="1"/>
  <c r="AI2055" i="8" s="1"/>
  <c r="X685" i="8"/>
  <c r="Y685" i="8" s="1"/>
  <c r="Z685" i="8" s="1"/>
  <c r="AG685" i="8" s="1"/>
  <c r="AI685" i="8" s="1"/>
  <c r="X3087" i="8"/>
  <c r="Y3087" i="8" s="1"/>
  <c r="Z3087" i="8" s="1"/>
  <c r="AG3087" i="8" s="1"/>
  <c r="X2831" i="8"/>
  <c r="Y2831" i="8" s="1"/>
  <c r="Z2831" i="8" s="1"/>
  <c r="AG2831" i="8" s="1"/>
  <c r="AI2831" i="8" s="1"/>
  <c r="X2575" i="8"/>
  <c r="Y2575" i="8" s="1"/>
  <c r="Z2575" i="8" s="1"/>
  <c r="AG2575" i="8" s="1"/>
  <c r="AI2575" i="8" s="1"/>
  <c r="X2319" i="8"/>
  <c r="Y2319" i="8" s="1"/>
  <c r="Z2319" i="8" s="1"/>
  <c r="AG2319" i="8" s="1"/>
  <c r="AI2319" i="8" s="1"/>
  <c r="X1959" i="8"/>
  <c r="Y1959" i="8" s="1"/>
  <c r="Z1959" i="8" s="1"/>
  <c r="AG1959" i="8" s="1"/>
  <c r="AI1959" i="8" s="1"/>
  <c r="X3294" i="8"/>
  <c r="Y3294" i="8" s="1"/>
  <c r="Z3294" i="8" s="1"/>
  <c r="AG3294" i="8" s="1"/>
  <c r="AI3294" i="8" s="1"/>
  <c r="X3038" i="8"/>
  <c r="Y3038" i="8" s="1"/>
  <c r="Z3038" i="8" s="1"/>
  <c r="AG3038" i="8" s="1"/>
  <c r="AI3038" i="8" s="1"/>
  <c r="X2782" i="8"/>
  <c r="Y2782" i="8" s="1"/>
  <c r="Z2782" i="8" s="1"/>
  <c r="AG2782" i="8" s="1"/>
  <c r="AI2782" i="8" s="1"/>
  <c r="X2526" i="8"/>
  <c r="Y2526" i="8" s="1"/>
  <c r="Z2526" i="8" s="1"/>
  <c r="AG2526" i="8" s="1"/>
  <c r="AI2526" i="8" s="1"/>
  <c r="X2270" i="8"/>
  <c r="Y2270" i="8" s="1"/>
  <c r="Z2270" i="8" s="1"/>
  <c r="AG2270" i="8" s="1"/>
  <c r="X1830" i="8"/>
  <c r="Y1830" i="8" s="1"/>
  <c r="Z1830" i="8" s="1"/>
  <c r="AG1830" i="8" s="1"/>
  <c r="AI1830" i="8" s="1"/>
  <c r="X3245" i="8"/>
  <c r="Y3245" i="8" s="1"/>
  <c r="Z3245" i="8" s="1"/>
  <c r="AG3245" i="8" s="1"/>
  <c r="AI3245" i="8" s="1"/>
  <c r="X2989" i="8"/>
  <c r="Y2989" i="8" s="1"/>
  <c r="Z2989" i="8" s="1"/>
  <c r="AG2989" i="8" s="1"/>
  <c r="AI2989" i="8" s="1"/>
  <c r="X2733" i="8"/>
  <c r="Y2733" i="8" s="1"/>
  <c r="Z2733" i="8" s="1"/>
  <c r="AG2733" i="8" s="1"/>
  <c r="AI2733" i="8" s="1"/>
  <c r="X2477" i="8"/>
  <c r="Y2477" i="8" s="1"/>
  <c r="Z2477" i="8" s="1"/>
  <c r="AG2477" i="8" s="1"/>
  <c r="X2221" i="8"/>
  <c r="Y2221" i="8" s="1"/>
  <c r="Z2221" i="8" s="1"/>
  <c r="AG2221" i="8" s="1"/>
  <c r="X1686" i="8"/>
  <c r="Y1686" i="8" s="1"/>
  <c r="Z1686" i="8" s="1"/>
  <c r="AG1686" i="8" s="1"/>
  <c r="X3180" i="8"/>
  <c r="Y3180" i="8" s="1"/>
  <c r="Z3180" i="8" s="1"/>
  <c r="AG3180" i="8" s="1"/>
  <c r="AI3180" i="8" s="1"/>
  <c r="X2924" i="8"/>
  <c r="Y2924" i="8" s="1"/>
  <c r="Z2924" i="8" s="1"/>
  <c r="AG2924" i="8" s="1"/>
  <c r="X2668" i="8"/>
  <c r="Y2668" i="8" s="1"/>
  <c r="Z2668" i="8" s="1"/>
  <c r="AG2668" i="8" s="1"/>
  <c r="AI2668" i="8" s="1"/>
  <c r="X2412" i="8"/>
  <c r="Y2412" i="8" s="1"/>
  <c r="Z2412" i="8" s="1"/>
  <c r="AG2412" i="8" s="1"/>
  <c r="AI2412" i="8" s="1"/>
  <c r="X2134" i="8"/>
  <c r="Y2134" i="8" s="1"/>
  <c r="Z2134" i="8" s="1"/>
  <c r="AG2134" i="8" s="1"/>
  <c r="AI2134" i="8" s="1"/>
  <c r="X1263" i="8"/>
  <c r="Y1263" i="8" s="1"/>
  <c r="Z1263" i="8" s="1"/>
  <c r="AG1263" i="8" s="1"/>
  <c r="X3131" i="8"/>
  <c r="Y3131" i="8" s="1"/>
  <c r="Z3131" i="8" s="1"/>
  <c r="AG3131" i="8" s="1"/>
  <c r="AI3131" i="8" s="1"/>
  <c r="X2875" i="8"/>
  <c r="Y2875" i="8" s="1"/>
  <c r="Z2875" i="8" s="1"/>
  <c r="AG2875" i="8" s="1"/>
  <c r="AI2875" i="8" s="1"/>
  <c r="X2619" i="8"/>
  <c r="Y2619" i="8" s="1"/>
  <c r="Z2619" i="8" s="1"/>
  <c r="AG2619" i="8" s="1"/>
  <c r="AI2619" i="8" s="1"/>
  <c r="X2363" i="8"/>
  <c r="Y2363" i="8" s="1"/>
  <c r="Z2363" i="8" s="1"/>
  <c r="AG2363" i="8" s="1"/>
  <c r="AI2363" i="8" s="1"/>
  <c r="X2050" i="8"/>
  <c r="Y2050" i="8" s="1"/>
  <c r="Z2050" i="8" s="1"/>
  <c r="AG2050" i="8" s="1"/>
  <c r="X625" i="8"/>
  <c r="Y625" i="8" s="1"/>
  <c r="Z625" i="8" s="1"/>
  <c r="AG625" i="8" s="1"/>
  <c r="AI625" i="8" s="1"/>
  <c r="X3082" i="8"/>
  <c r="Y3082" i="8" s="1"/>
  <c r="Z3082" i="8" s="1"/>
  <c r="AG3082" i="8" s="1"/>
  <c r="AI3082" i="8" s="1"/>
  <c r="X2826" i="8"/>
  <c r="Y2826" i="8" s="1"/>
  <c r="Z2826" i="8" s="1"/>
  <c r="AG2826" i="8" s="1"/>
  <c r="AI2826" i="8" s="1"/>
  <c r="X2570" i="8"/>
  <c r="Y2570" i="8" s="1"/>
  <c r="Z2570" i="8" s="1"/>
  <c r="AG2570" i="8" s="1"/>
  <c r="AI2570" i="8" s="1"/>
  <c r="X2314" i="8"/>
  <c r="Y2314" i="8" s="1"/>
  <c r="Z2314" i="8" s="1"/>
  <c r="AG2314" i="8" s="1"/>
  <c r="AI2314" i="8" s="1"/>
  <c r="X1944" i="8"/>
  <c r="Y1944" i="8" s="1"/>
  <c r="Z1944" i="8" s="1"/>
  <c r="AG1944" i="8" s="1"/>
  <c r="X3289" i="8"/>
  <c r="Y3289" i="8" s="1"/>
  <c r="Z3289" i="8" s="1"/>
  <c r="AG3289" i="8" s="1"/>
  <c r="AI3289" i="8" s="1"/>
  <c r="X3033" i="8"/>
  <c r="Y3033" i="8" s="1"/>
  <c r="Z3033" i="8" s="1"/>
  <c r="AG3033" i="8" s="1"/>
  <c r="AI3033" i="8" s="1"/>
  <c r="X2777" i="8"/>
  <c r="Y2777" i="8" s="1"/>
  <c r="Z2777" i="8" s="1"/>
  <c r="AG2777" i="8" s="1"/>
  <c r="X2521" i="8"/>
  <c r="Y2521" i="8" s="1"/>
  <c r="Z2521" i="8" s="1"/>
  <c r="AG2521" i="8" s="1"/>
  <c r="AI2521" i="8" s="1"/>
  <c r="X2265" i="8"/>
  <c r="Y2265" i="8" s="1"/>
  <c r="Z2265" i="8" s="1"/>
  <c r="AG2265" i="8" s="1"/>
  <c r="AI2265" i="8" s="1"/>
  <c r="X1815" i="8"/>
  <c r="Y1815" i="8" s="1"/>
  <c r="Z1815" i="8" s="1"/>
  <c r="AG1815" i="8" s="1"/>
  <c r="AI1815" i="8" s="1"/>
  <c r="X1417" i="8"/>
  <c r="Y1417" i="8" s="1"/>
  <c r="Z1417" i="8" s="1"/>
  <c r="AG1417" i="8" s="1"/>
  <c r="AI1417" i="8" s="1"/>
  <c r="X1035" i="8"/>
  <c r="Y1035" i="8" s="1"/>
  <c r="Z1035" i="8" s="1"/>
  <c r="AG1035" i="8" s="1"/>
  <c r="AI1035" i="8" s="1"/>
  <c r="X603" i="8"/>
  <c r="Y603" i="8" s="1"/>
  <c r="Z603" i="8" s="1"/>
  <c r="AG603" i="8" s="1"/>
  <c r="X49" i="8"/>
  <c r="Y49" i="8" s="1"/>
  <c r="Z49" i="8" s="1"/>
  <c r="AG49" i="8" s="1"/>
  <c r="AI49" i="8" s="1"/>
  <c r="X1398" i="8"/>
  <c r="Y1398" i="8" s="1"/>
  <c r="Z1398" i="8" s="1"/>
  <c r="AG1398" i="8" s="1"/>
  <c r="AI1398" i="8" s="1"/>
  <c r="X1004" i="8"/>
  <c r="Y1004" i="8" s="1"/>
  <c r="Z1004" i="8" s="1"/>
  <c r="AG1004" i="8" s="1"/>
  <c r="AI1004" i="8" s="1"/>
  <c r="X564" i="8"/>
  <c r="Y564" i="8" s="1"/>
  <c r="Z564" i="8" s="1"/>
  <c r="AG564" i="8" s="1"/>
  <c r="X1637" i="8"/>
  <c r="Y1637" i="8" s="1"/>
  <c r="Z1637" i="8" s="1"/>
  <c r="AG1637" i="8" s="1"/>
  <c r="AI1637" i="8" s="1"/>
  <c r="X1381" i="8"/>
  <c r="Y1381" i="8" s="1"/>
  <c r="Z1381" i="8" s="1"/>
  <c r="AG1381" i="8" s="1"/>
  <c r="AI1381" i="8" s="1"/>
  <c r="X976" i="8"/>
  <c r="Y976" i="8" s="1"/>
  <c r="Z976" i="8" s="1"/>
  <c r="AG976" i="8" s="1"/>
  <c r="AI976" i="8" s="1"/>
  <c r="X539" i="8"/>
  <c r="Y539" i="8" s="1"/>
  <c r="Z539" i="8" s="1"/>
  <c r="AG539" i="8" s="1"/>
  <c r="AI539" i="8" s="1"/>
  <c r="X1972" i="8"/>
  <c r="Y1972" i="8" s="1"/>
  <c r="Z1972" i="8" s="1"/>
  <c r="AG1972" i="8" s="1"/>
  <c r="AI1972" i="8" s="1"/>
  <c r="X1716" i="8"/>
  <c r="Y1716" i="8" s="1"/>
  <c r="Z1716" i="8" s="1"/>
  <c r="AG1716" i="8" s="1"/>
  <c r="X1460" i="8"/>
  <c r="Y1460" i="8" s="1"/>
  <c r="Z1460" i="8" s="1"/>
  <c r="AG1460" i="8" s="1"/>
  <c r="AI1460" i="8" s="1"/>
  <c r="X1103" i="8"/>
  <c r="Y1103" i="8" s="1"/>
  <c r="Z1103" i="8" s="1"/>
  <c r="AG1103" i="8" s="1"/>
  <c r="AI1103" i="8" s="1"/>
  <c r="X675" i="8"/>
  <c r="Y675" i="8" s="1"/>
  <c r="Z675" i="8" s="1"/>
  <c r="AG675" i="8" s="1"/>
  <c r="AI675" i="8" s="1"/>
  <c r="X146" i="8"/>
  <c r="Y146" i="8" s="1"/>
  <c r="Z146" i="8" s="1"/>
  <c r="AG146" i="8" s="1"/>
  <c r="AI146" i="8" s="1"/>
  <c r="X1571" i="8"/>
  <c r="Y1571" i="8" s="1"/>
  <c r="Z1571" i="8" s="1"/>
  <c r="AG1571" i="8" s="1"/>
  <c r="AI1571" i="8" s="1"/>
  <c r="X1280" i="8"/>
  <c r="Y1280" i="8" s="1"/>
  <c r="Z1280" i="8" s="1"/>
  <c r="AG1280" i="8" s="1"/>
  <c r="AI1280" i="8" s="1"/>
  <c r="X868" i="8"/>
  <c r="Y868" i="8" s="1"/>
  <c r="Z868" i="8" s="1"/>
  <c r="AG868" i="8" s="1"/>
  <c r="AI868" i="8" s="1"/>
  <c r="X401" i="8"/>
  <c r="Y401" i="8" s="1"/>
  <c r="Z401" i="8" s="1"/>
  <c r="AG401" i="8" s="1"/>
  <c r="AI401" i="8" s="1"/>
  <c r="X1906" i="8"/>
  <c r="Y1906" i="8" s="1"/>
  <c r="Z1906" i="8" s="1"/>
  <c r="AG1906" i="8" s="1"/>
  <c r="AI1906" i="8" s="1"/>
  <c r="X1650" i="8"/>
  <c r="Y1650" i="8" s="1"/>
  <c r="Z1650" i="8" s="1"/>
  <c r="AG1650" i="8" s="1"/>
  <c r="AI1650" i="8" s="1"/>
  <c r="X1394" i="8"/>
  <c r="Y1394" i="8" s="1"/>
  <c r="Z1394" i="8" s="1"/>
  <c r="AG1394" i="8" s="1"/>
  <c r="AI1394" i="8" s="1"/>
  <c r="X995" i="8"/>
  <c r="Y995" i="8" s="1"/>
  <c r="Z995" i="8" s="1"/>
  <c r="AG995" i="8" s="1"/>
  <c r="AI995" i="8" s="1"/>
  <c r="X560" i="8"/>
  <c r="Y560" i="8" s="1"/>
  <c r="Z560" i="8" s="1"/>
  <c r="AG560" i="8" s="1"/>
  <c r="AI560" i="8" s="1"/>
  <c r="X1969" i="8"/>
  <c r="Y1969" i="8" s="1"/>
  <c r="Z1969" i="8" s="1"/>
  <c r="AG1969" i="8" s="1"/>
  <c r="X1713" i="8"/>
  <c r="Y1713" i="8" s="1"/>
  <c r="Z1713" i="8" s="1"/>
  <c r="AG1713" i="8" s="1"/>
  <c r="AI1713" i="8" s="1"/>
  <c r="X1457" i="8"/>
  <c r="Y1457" i="8" s="1"/>
  <c r="Z1457" i="8" s="1"/>
  <c r="AG1457" i="8" s="1"/>
  <c r="AI1457" i="8" s="1"/>
  <c r="X1099" i="8"/>
  <c r="Y1099" i="8" s="1"/>
  <c r="Z1099" i="8" s="1"/>
  <c r="AG1099" i="8" s="1"/>
  <c r="X672" i="8"/>
  <c r="Y672" i="8" s="1"/>
  <c r="Z672" i="8" s="1"/>
  <c r="AG672" i="8" s="1"/>
  <c r="AI672" i="8" s="1"/>
  <c r="X141" i="8"/>
  <c r="Y141" i="8" s="1"/>
  <c r="Z141" i="8" s="1"/>
  <c r="AG141" i="8" s="1"/>
  <c r="AI141" i="8" s="1"/>
  <c r="X1984" i="8"/>
  <c r="Y1984" i="8" s="1"/>
  <c r="Z1984" i="8" s="1"/>
  <c r="AG1984" i="8" s="1"/>
  <c r="AI1984" i="8" s="1"/>
  <c r="X1728" i="8"/>
  <c r="Y1728" i="8" s="1"/>
  <c r="Z1728" i="8" s="1"/>
  <c r="AG1728" i="8" s="1"/>
  <c r="AI1728" i="8" s="1"/>
  <c r="X1472" i="8"/>
  <c r="Y1472" i="8" s="1"/>
  <c r="Z1472" i="8" s="1"/>
  <c r="AG1472" i="8" s="1"/>
  <c r="AI1472" i="8" s="1"/>
  <c r="X1121" i="8"/>
  <c r="Y1121" i="8" s="1"/>
  <c r="Z1121" i="8" s="1"/>
  <c r="AG1121" i="8" s="1"/>
  <c r="AI1121" i="8" s="1"/>
  <c r="X700" i="8"/>
  <c r="Y700" i="8" s="1"/>
  <c r="Z700" i="8" s="1"/>
  <c r="AG700" i="8" s="1"/>
  <c r="AI700" i="8" s="1"/>
  <c r="X176" i="8"/>
  <c r="Y176" i="8" s="1"/>
  <c r="Z176" i="8" s="1"/>
  <c r="AG176" i="8" s="1"/>
  <c r="AI176" i="8" s="1"/>
  <c r="X1999" i="8"/>
  <c r="Y1999" i="8" s="1"/>
  <c r="Z1999" i="8" s="1"/>
  <c r="AG1999" i="8" s="1"/>
  <c r="AI1999" i="8" s="1"/>
  <c r="X1743" i="8"/>
  <c r="Y1743" i="8" s="1"/>
  <c r="Z1743" i="8" s="1"/>
  <c r="AG1743" i="8" s="1"/>
  <c r="AI1743" i="8" s="1"/>
  <c r="X1487" i="8"/>
  <c r="Y1487" i="8" s="1"/>
  <c r="Z1487" i="8" s="1"/>
  <c r="AG1487" i="8" s="1"/>
  <c r="AI1487" i="8" s="1"/>
  <c r="X1147" i="8"/>
  <c r="Y1147" i="8" s="1"/>
  <c r="Z1147" i="8" s="1"/>
  <c r="AG1147" i="8" s="1"/>
  <c r="X723" i="8"/>
  <c r="Y723" i="8" s="1"/>
  <c r="Z723" i="8" s="1"/>
  <c r="AG723" i="8" s="1"/>
  <c r="X209" i="8"/>
  <c r="Y209" i="8" s="1"/>
  <c r="Z209" i="8" s="1"/>
  <c r="AG209" i="8" s="1"/>
  <c r="AI209" i="8" s="1"/>
  <c r="X2014" i="8"/>
  <c r="Y2014" i="8" s="1"/>
  <c r="Z2014" i="8" s="1"/>
  <c r="AG2014" i="8" s="1"/>
  <c r="AI2014" i="8" s="1"/>
  <c r="X1758" i="8"/>
  <c r="Y1758" i="8" s="1"/>
  <c r="Z1758" i="8" s="1"/>
  <c r="AG1758" i="8" s="1"/>
  <c r="AI1758" i="8" s="1"/>
  <c r="X1502" i="8"/>
  <c r="Y1502" i="8" s="1"/>
  <c r="Z1502" i="8" s="1"/>
  <c r="AG1502" i="8" s="1"/>
  <c r="AI1502" i="8" s="1"/>
  <c r="X1169" i="8"/>
  <c r="Y1169" i="8" s="1"/>
  <c r="Z1169" i="8" s="1"/>
  <c r="AG1169" i="8" s="1"/>
  <c r="AI1169" i="8" s="1"/>
  <c r="X752" i="8"/>
  <c r="Y752" i="8" s="1"/>
  <c r="Z752" i="8" s="1"/>
  <c r="AG752" i="8" s="1"/>
  <c r="AI752" i="8" s="1"/>
  <c r="X242" i="8"/>
  <c r="Y242" i="8" s="1"/>
  <c r="Z242" i="8" s="1"/>
  <c r="AG242" i="8" s="1"/>
  <c r="AI242" i="8" s="1"/>
  <c r="X2013" i="8"/>
  <c r="Y2013" i="8" s="1"/>
  <c r="Z2013" i="8" s="1"/>
  <c r="AG2013" i="8" s="1"/>
  <c r="X1757" i="8"/>
  <c r="Y1757" i="8" s="1"/>
  <c r="Z1757" i="8" s="1"/>
  <c r="AG1757" i="8" s="1"/>
  <c r="AI1757" i="8" s="1"/>
  <c r="X1501" i="8"/>
  <c r="Y1501" i="8" s="1"/>
  <c r="Z1501" i="8" s="1"/>
  <c r="AG1501" i="8" s="1"/>
  <c r="AI1501" i="8" s="1"/>
  <c r="X1168" i="8"/>
  <c r="Y1168" i="8" s="1"/>
  <c r="Z1168" i="8" s="1"/>
  <c r="AG1168" i="8" s="1"/>
  <c r="AI1168" i="8" s="1"/>
  <c r="X751" i="8"/>
  <c r="Y751" i="8" s="1"/>
  <c r="Z751" i="8" s="1"/>
  <c r="AG751" i="8" s="1"/>
  <c r="AI751" i="8" s="1"/>
  <c r="X241" i="8"/>
  <c r="Y241" i="8" s="1"/>
  <c r="Z241" i="8" s="1"/>
  <c r="AG241" i="8" s="1"/>
  <c r="AI241" i="8" s="1"/>
  <c r="X2028" i="8"/>
  <c r="Y2028" i="8" s="1"/>
  <c r="Z2028" i="8" s="1"/>
  <c r="AG2028" i="8" s="1"/>
  <c r="AI2028" i="8" s="1"/>
  <c r="X1772" i="8"/>
  <c r="Y1772" i="8" s="1"/>
  <c r="Z1772" i="8" s="1"/>
  <c r="AG1772" i="8" s="1"/>
  <c r="AI1772" i="8" s="1"/>
  <c r="X1516" i="8"/>
  <c r="Y1516" i="8" s="1"/>
  <c r="Z1516" i="8" s="1"/>
  <c r="AG1516" i="8" s="1"/>
  <c r="AI1516" i="8" s="1"/>
  <c r="X1190" i="8"/>
  <c r="Y1190" i="8" s="1"/>
  <c r="Z1190" i="8" s="1"/>
  <c r="AG1190" i="8" s="1"/>
  <c r="AI1190" i="8" s="1"/>
  <c r="X779" i="8"/>
  <c r="Y779" i="8" s="1"/>
  <c r="Z779" i="8" s="1"/>
  <c r="AG779" i="8" s="1"/>
  <c r="AI779" i="8" s="1"/>
  <c r="X274" i="8"/>
  <c r="Y274" i="8" s="1"/>
  <c r="Z274" i="8" s="1"/>
  <c r="AG274" i="8" s="1"/>
  <c r="AI274" i="8" s="1"/>
  <c r="X2059" i="8"/>
  <c r="Y2059" i="8" s="1"/>
  <c r="Z2059" i="8" s="1"/>
  <c r="AG2059" i="8" s="1"/>
  <c r="X1578" i="8"/>
  <c r="Y1578" i="8" s="1"/>
  <c r="Z1578" i="8" s="1"/>
  <c r="AG1578" i="8" s="1"/>
  <c r="AI1578" i="8" s="1"/>
  <c r="X1278" i="8"/>
  <c r="Y1278" i="8" s="1"/>
  <c r="Z1278" i="8" s="1"/>
  <c r="AG1278" i="8" s="1"/>
  <c r="AI1278" i="8" s="1"/>
  <c r="X1098" i="8"/>
  <c r="Y1098" i="8" s="1"/>
  <c r="Z1098" i="8" s="1"/>
  <c r="AG1098" i="8" s="1"/>
  <c r="AI1098" i="8" s="1"/>
  <c r="X330" i="8"/>
  <c r="Y330" i="8" s="1"/>
  <c r="Z330" i="8" s="1"/>
  <c r="AG330" i="8" s="1"/>
  <c r="X1288" i="8"/>
  <c r="Y1288" i="8" s="1"/>
  <c r="Z1288" i="8" s="1"/>
  <c r="AG1288" i="8" s="1"/>
  <c r="AI1288" i="8" s="1"/>
  <c r="X264" i="8"/>
  <c r="Y264" i="8" s="1"/>
  <c r="Z264" i="8" s="1"/>
  <c r="AG264" i="8" s="1"/>
  <c r="AI264" i="8" s="1"/>
  <c r="X1029" i="8"/>
  <c r="Y1029" i="8" s="1"/>
  <c r="Z1029" i="8" s="1"/>
  <c r="AG1029" i="8" s="1"/>
  <c r="AI1029" i="8" s="1"/>
  <c r="X3670" i="8"/>
  <c r="Y3670" i="8" s="1"/>
  <c r="Z3670" i="8" s="1"/>
  <c r="AG3670" i="8" s="1"/>
  <c r="AI3670" i="8" s="1"/>
  <c r="X3414" i="8"/>
  <c r="Y3414" i="8" s="1"/>
  <c r="Z3414" i="8" s="1"/>
  <c r="AG3414" i="8" s="1"/>
  <c r="AI3414" i="8" s="1"/>
  <c r="X3026" i="8"/>
  <c r="Y3026" i="8" s="1"/>
  <c r="Z3026" i="8" s="1"/>
  <c r="AG3026" i="8" s="1"/>
  <c r="AI3026" i="8" s="1"/>
  <c r="X2822" i="8"/>
  <c r="Y2822" i="8" s="1"/>
  <c r="Z2822" i="8" s="1"/>
  <c r="AG2822" i="8" s="1"/>
  <c r="AI2822" i="8" s="1"/>
  <c r="X3395" i="8"/>
  <c r="Y3395" i="8" s="1"/>
  <c r="Z3395" i="8" s="1"/>
  <c r="AG3395" i="8" s="1"/>
  <c r="AI3395" i="8" s="1"/>
  <c r="X2968" i="8"/>
  <c r="Y2968" i="8" s="1"/>
  <c r="Z2968" i="8" s="1"/>
  <c r="AG2968" i="8" s="1"/>
  <c r="X3396" i="8"/>
  <c r="Y3396" i="8" s="1"/>
  <c r="Z3396" i="8" s="1"/>
  <c r="AG3396" i="8" s="1"/>
  <c r="AI3396" i="8" s="1"/>
  <c r="X3474" i="8"/>
  <c r="Y3474" i="8" s="1"/>
  <c r="Z3474" i="8" s="1"/>
  <c r="AG3474" i="8" s="1"/>
  <c r="AI3474" i="8" s="1"/>
  <c r="X3155" i="8"/>
  <c r="Y3155" i="8" s="1"/>
  <c r="Z3155" i="8" s="1"/>
  <c r="AG3155" i="8" s="1"/>
  <c r="AI3155" i="8" s="1"/>
  <c r="X3733" i="8"/>
  <c r="Y3733" i="8" s="1"/>
  <c r="Z3733" i="8" s="1"/>
  <c r="AG3733" i="8" s="1"/>
  <c r="AI3733" i="8" s="1"/>
  <c r="X3553" i="8"/>
  <c r="Y3553" i="8" s="1"/>
  <c r="Z3553" i="8" s="1"/>
  <c r="AG3553" i="8" s="1"/>
  <c r="AI3553" i="8" s="1"/>
  <c r="X3297" i="8"/>
  <c r="Y3297" i="8" s="1"/>
  <c r="Z3297" i="8" s="1"/>
  <c r="AG3297" i="8" s="1"/>
  <c r="AI3297" i="8" s="1"/>
  <c r="X2422" i="8"/>
  <c r="Y2422" i="8" s="1"/>
  <c r="Z2422" i="8" s="1"/>
  <c r="AG2422" i="8" s="1"/>
  <c r="X3616" i="8"/>
  <c r="Y3616" i="8" s="1"/>
  <c r="Z3616" i="8" s="1"/>
  <c r="AG3616" i="8" s="1"/>
  <c r="AI3616" i="8" s="1"/>
  <c r="X3481" i="8"/>
  <c r="Y3481" i="8" s="1"/>
  <c r="Z3481" i="8" s="1"/>
  <c r="AG3481" i="8" s="1"/>
  <c r="AI3481" i="8" s="1"/>
  <c r="X3170" i="8"/>
  <c r="Y3170" i="8" s="1"/>
  <c r="Z3170" i="8" s="1"/>
  <c r="AG3170" i="8" s="1"/>
  <c r="AI3170" i="8" s="1"/>
  <c r="X3071" i="8"/>
  <c r="Y3071" i="8" s="1"/>
  <c r="Z3071" i="8" s="1"/>
  <c r="AG3071" i="8" s="1"/>
  <c r="AI3071" i="8" s="1"/>
  <c r="X3654" i="8"/>
  <c r="Y3654" i="8" s="1"/>
  <c r="Z3654" i="8" s="1"/>
  <c r="AG3654" i="8" s="1"/>
  <c r="AI3654" i="8" s="1"/>
  <c r="X3398" i="8"/>
  <c r="Y3398" i="8" s="1"/>
  <c r="Z3398" i="8" s="1"/>
  <c r="AG3398" i="8" s="1"/>
  <c r="AI3398" i="8" s="1"/>
  <c r="X2981" i="8"/>
  <c r="Y2981" i="8" s="1"/>
  <c r="Z2981" i="8" s="1"/>
  <c r="AG2981" i="8" s="1"/>
  <c r="AI2981" i="8" s="1"/>
  <c r="X3764" i="8"/>
  <c r="Y3764" i="8" s="1"/>
  <c r="Z3764" i="8" s="1"/>
  <c r="AG3764" i="8" s="1"/>
  <c r="AI3764" i="8" s="1"/>
  <c r="X3379" i="8"/>
  <c r="Y3379" i="8" s="1"/>
  <c r="Z3379" i="8" s="1"/>
  <c r="AG3379" i="8" s="1"/>
  <c r="AI3379" i="8" s="1"/>
  <c r="X2931" i="8"/>
  <c r="Y2931" i="8" s="1"/>
  <c r="Z2931" i="8" s="1"/>
  <c r="AG2931" i="8" s="1"/>
  <c r="X2181" i="8"/>
  <c r="Y2181" i="8" s="1"/>
  <c r="Z2181" i="8" s="1"/>
  <c r="AG2181" i="8" s="1"/>
  <c r="AI2181" i="8" s="1"/>
  <c r="X3458" i="8"/>
  <c r="Y3458" i="8" s="1"/>
  <c r="Z3458" i="8" s="1"/>
  <c r="AG3458" i="8" s="1"/>
  <c r="AI3458" i="8" s="1"/>
  <c r="X3123" i="8"/>
  <c r="Y3123" i="8" s="1"/>
  <c r="Z3123" i="8" s="1"/>
  <c r="AG3123" i="8" s="1"/>
  <c r="AI3123" i="8" s="1"/>
  <c r="X3541" i="8"/>
  <c r="Y3541" i="8" s="1"/>
  <c r="Z3541" i="8" s="1"/>
  <c r="AG3541" i="8" s="1"/>
  <c r="AI3541" i="8" s="1"/>
  <c r="X3537" i="8"/>
  <c r="Y3537" i="8" s="1"/>
  <c r="Z3537" i="8" s="1"/>
  <c r="AG3537" i="8" s="1"/>
  <c r="X3268" i="8"/>
  <c r="Y3268" i="8" s="1"/>
  <c r="Z3268" i="8" s="1"/>
  <c r="AG3268" i="8" s="1"/>
  <c r="AI3268" i="8" s="1"/>
  <c r="X2294" i="8"/>
  <c r="Y2294" i="8" s="1"/>
  <c r="Z2294" i="8" s="1"/>
  <c r="AG2294" i="8" s="1"/>
  <c r="AI2294" i="8" s="1"/>
  <c r="X3520" i="8"/>
  <c r="Y3520" i="8" s="1"/>
  <c r="Z3520" i="8" s="1"/>
  <c r="AG3520" i="8" s="1"/>
  <c r="AI3520" i="8" s="1"/>
  <c r="X3237" i="8"/>
  <c r="Y3237" i="8" s="1"/>
  <c r="Z3237" i="8" s="1"/>
  <c r="AG3237" i="8" s="1"/>
  <c r="AI3237" i="8" s="1"/>
  <c r="X2129" i="8"/>
  <c r="Y2129" i="8" s="1"/>
  <c r="Z2129" i="8" s="1"/>
  <c r="AG2129" i="8" s="1"/>
  <c r="AI2129" i="8" s="1"/>
  <c r="X3665" i="8"/>
  <c r="Y3665" i="8" s="1"/>
  <c r="Z3665" i="8" s="1"/>
  <c r="AG3665" i="8" s="1"/>
  <c r="AI3665" i="8" s="1"/>
  <c r="X3359" i="8"/>
  <c r="Y3359" i="8" s="1"/>
  <c r="Z3359" i="8" s="1"/>
  <c r="AG3359" i="8" s="1"/>
  <c r="AI3359" i="8" s="1"/>
  <c r="X2856" i="8"/>
  <c r="Y2856" i="8" s="1"/>
  <c r="Z2856" i="8" s="1"/>
  <c r="AG2856" i="8" s="1"/>
  <c r="AI2856" i="8" s="1"/>
  <c r="X2885" i="8"/>
  <c r="Y2885" i="8" s="1"/>
  <c r="Z2885" i="8" s="1"/>
  <c r="AG2885" i="8" s="1"/>
  <c r="AI2885" i="8" s="1"/>
  <c r="X3390" i="8"/>
  <c r="Y3390" i="8" s="1"/>
  <c r="Z3390" i="8" s="1"/>
  <c r="AG3390" i="8" s="1"/>
  <c r="AI3390" i="8" s="1"/>
  <c r="X2962" i="8"/>
  <c r="Y2962" i="8" s="1"/>
  <c r="Z2962" i="8" s="1"/>
  <c r="AG2962" i="8" s="1"/>
  <c r="AI2962" i="8" s="1"/>
  <c r="X2695" i="8"/>
  <c r="Y2695" i="8" s="1"/>
  <c r="Z2695" i="8" s="1"/>
  <c r="AG2695" i="8" s="1"/>
  <c r="AI2695" i="8" s="1"/>
  <c r="X3405" i="8"/>
  <c r="Y3405" i="8" s="1"/>
  <c r="Z3405" i="8" s="1"/>
  <c r="AG3405" i="8" s="1"/>
  <c r="AI3405" i="8" s="1"/>
  <c r="X2998" i="8"/>
  <c r="Y2998" i="8" s="1"/>
  <c r="Z2998" i="8" s="1"/>
  <c r="AG2998" i="8" s="1"/>
  <c r="X3572" i="8"/>
  <c r="Y3572" i="8" s="1"/>
  <c r="Z3572" i="8" s="1"/>
  <c r="AG3572" i="8" s="1"/>
  <c r="AI3572" i="8" s="1"/>
  <c r="X3645" i="8"/>
  <c r="Y3645" i="8" s="1"/>
  <c r="Z3645" i="8" s="1"/>
  <c r="AG3645" i="8" s="1"/>
  <c r="AI3645" i="8" s="1"/>
  <c r="X3500" i="8"/>
  <c r="Y3500" i="8" s="1"/>
  <c r="Z3500" i="8" s="1"/>
  <c r="AG3500" i="8" s="1"/>
  <c r="AI3500" i="8" s="1"/>
  <c r="X3203" i="8"/>
  <c r="Y3203" i="8" s="1"/>
  <c r="Z3203" i="8" s="1"/>
  <c r="AG3203" i="8" s="1"/>
  <c r="AI3203" i="8" s="1"/>
  <c r="X1767" i="8"/>
  <c r="Y1767" i="8" s="1"/>
  <c r="Z1767" i="8" s="1"/>
  <c r="AG1767" i="8" s="1"/>
  <c r="AI1767" i="8" s="1"/>
  <c r="X3695" i="8"/>
  <c r="Y3695" i="8" s="1"/>
  <c r="Z3695" i="8" s="1"/>
  <c r="AG3695" i="8" s="1"/>
  <c r="AI3695" i="8" s="1"/>
  <c r="X3643" i="8"/>
  <c r="Y3643" i="8" s="1"/>
  <c r="Z3643" i="8" s="1"/>
  <c r="AG3643" i="8" s="1"/>
  <c r="AI3643" i="8" s="1"/>
  <c r="X3387" i="8"/>
  <c r="Y3387" i="8" s="1"/>
  <c r="Z3387" i="8" s="1"/>
  <c r="AG3387" i="8" s="1"/>
  <c r="AI3387" i="8" s="1"/>
  <c r="X2950" i="8"/>
  <c r="Y2950" i="8" s="1"/>
  <c r="Z2950" i="8" s="1"/>
  <c r="AG2950" i="8" s="1"/>
  <c r="AI2950" i="8" s="1"/>
  <c r="X3492" i="8"/>
  <c r="Y3492" i="8" s="1"/>
  <c r="Z3492" i="8" s="1"/>
  <c r="AG3492" i="8" s="1"/>
  <c r="AI3492" i="8" s="1"/>
  <c r="X3466" i="8"/>
  <c r="Y3466" i="8" s="1"/>
  <c r="Z3466" i="8" s="1"/>
  <c r="AG3466" i="8" s="1"/>
  <c r="AI3466" i="8" s="1"/>
  <c r="X3139" i="8"/>
  <c r="Y3139" i="8" s="1"/>
  <c r="Z3139" i="8" s="1"/>
  <c r="AG3139" i="8" s="1"/>
  <c r="AI3139" i="8" s="1"/>
  <c r="X3701" i="8"/>
  <c r="Y3701" i="8" s="1"/>
  <c r="Z3701" i="8" s="1"/>
  <c r="AG3701" i="8" s="1"/>
  <c r="AI3701" i="8" s="1"/>
  <c r="X3787" i="8"/>
  <c r="Y3787" i="8" s="1"/>
  <c r="Z3787" i="8" s="1"/>
  <c r="AG3787" i="8" s="1"/>
  <c r="AI3787" i="8" s="1"/>
  <c r="X3465" i="8"/>
  <c r="Y3465" i="8" s="1"/>
  <c r="Z3465" i="8" s="1"/>
  <c r="AG3465" i="8" s="1"/>
  <c r="AI3465" i="8" s="1"/>
  <c r="X3138" i="8"/>
  <c r="Y3138" i="8" s="1"/>
  <c r="Z3138" i="8" s="1"/>
  <c r="AG3138" i="8" s="1"/>
  <c r="AI3138" i="8" s="1"/>
  <c r="X3685" i="8"/>
  <c r="Y3685" i="8" s="1"/>
  <c r="Z3685" i="8" s="1"/>
  <c r="AG3685" i="8" s="1"/>
  <c r="AI3685" i="8" s="1"/>
  <c r="X3614" i="8"/>
  <c r="Y3614" i="8" s="1"/>
  <c r="Z3614" i="8" s="1"/>
  <c r="AG3614" i="8" s="1"/>
  <c r="AI3614" i="8" s="1"/>
  <c r="X3736" i="8"/>
  <c r="Y3736" i="8" s="1"/>
  <c r="Z3736" i="8" s="1"/>
  <c r="AG3736" i="8" s="1"/>
  <c r="AI3736" i="8" s="1"/>
  <c r="X3480" i="8"/>
  <c r="Y3480" i="8" s="1"/>
  <c r="Z3480" i="8" s="1"/>
  <c r="AG3480" i="8" s="1"/>
  <c r="AI3480" i="8" s="1"/>
  <c r="X3169" i="8"/>
  <c r="Y3169" i="8" s="1"/>
  <c r="Z3169" i="8" s="1"/>
  <c r="AG3169" i="8" s="1"/>
  <c r="AI3169" i="8" s="1"/>
  <c r="X301" i="8"/>
  <c r="Y301" i="8" s="1"/>
  <c r="Z301" i="8" s="1"/>
  <c r="AG301" i="8" s="1"/>
  <c r="AI301" i="8" s="1"/>
  <c r="X3533" i="8"/>
  <c r="Y3533" i="8" s="1"/>
  <c r="Z3533" i="8" s="1"/>
  <c r="AG3533" i="8" s="1"/>
  <c r="X3671" i="8"/>
  <c r="Y3671" i="8" s="1"/>
  <c r="Z3671" i="8" s="1"/>
  <c r="AG3671" i="8" s="1"/>
  <c r="AI3671" i="8" s="1"/>
  <c r="X3415" i="8"/>
  <c r="Y3415" i="8" s="1"/>
  <c r="Z3415" i="8" s="1"/>
  <c r="AG3415" i="8" s="1"/>
  <c r="AI3415" i="8" s="1"/>
  <c r="X3027" i="8"/>
  <c r="Y3027" i="8" s="1"/>
  <c r="Z3027" i="8" s="1"/>
  <c r="AG3027" i="8" s="1"/>
  <c r="AI3027" i="8" s="1"/>
  <c r="X2744" i="8"/>
  <c r="Y2744" i="8" s="1"/>
  <c r="Z2744" i="8" s="1"/>
  <c r="AG2744" i="8" s="1"/>
  <c r="AI2744" i="8" s="1"/>
  <c r="X2488" i="8"/>
  <c r="Y2488" i="8" s="1"/>
  <c r="Z2488" i="8" s="1"/>
  <c r="AG2488" i="8" s="1"/>
  <c r="X2232" i="8"/>
  <c r="Y2232" i="8" s="1"/>
  <c r="Z2232" i="8" s="1"/>
  <c r="AG2232" i="8" s="1"/>
  <c r="AI2232" i="8" s="1"/>
  <c r="X1719" i="8"/>
  <c r="Y1719" i="8" s="1"/>
  <c r="Z1719" i="8" s="1"/>
  <c r="AG1719" i="8" s="1"/>
  <c r="AI1719" i="8" s="1"/>
  <c r="X2709" i="8"/>
  <c r="Y2709" i="8" s="1"/>
  <c r="Z2709" i="8" s="1"/>
  <c r="AG2709" i="8" s="1"/>
  <c r="AI2709" i="8" s="1"/>
  <c r="X2453" i="8"/>
  <c r="Y2453" i="8" s="1"/>
  <c r="Z2453" i="8" s="1"/>
  <c r="AG2453" i="8" s="1"/>
  <c r="AI2453" i="8" s="1"/>
  <c r="X2197" i="8"/>
  <c r="Y2197" i="8" s="1"/>
  <c r="Z2197" i="8" s="1"/>
  <c r="AG2197" i="8" s="1"/>
  <c r="AI2197" i="8" s="1"/>
  <c r="X1577" i="8"/>
  <c r="Y1577" i="8" s="1"/>
  <c r="Z1577" i="8" s="1"/>
  <c r="AG1577" i="8" s="1"/>
  <c r="AI1577" i="8" s="1"/>
  <c r="X2900" i="8"/>
  <c r="Y2900" i="8" s="1"/>
  <c r="Z2900" i="8" s="1"/>
  <c r="AG2900" i="8" s="1"/>
  <c r="AI2900" i="8" s="1"/>
  <c r="X2644" i="8"/>
  <c r="Y2644" i="8" s="1"/>
  <c r="Z2644" i="8" s="1"/>
  <c r="AG2644" i="8" s="1"/>
  <c r="AI2644" i="8" s="1"/>
  <c r="X2388" i="8"/>
  <c r="Y2388" i="8" s="1"/>
  <c r="Z2388" i="8" s="1"/>
  <c r="AG2388" i="8" s="1"/>
  <c r="X2089" i="8"/>
  <c r="Y2089" i="8" s="1"/>
  <c r="Z2089" i="8" s="1"/>
  <c r="AG2089" i="8" s="1"/>
  <c r="AI2089" i="8" s="1"/>
  <c r="X956" i="8"/>
  <c r="Y956" i="8" s="1"/>
  <c r="Z956" i="8" s="1"/>
  <c r="AG956" i="8" s="1"/>
  <c r="AI956" i="8" s="1"/>
  <c r="X2707" i="8"/>
  <c r="Y2707" i="8" s="1"/>
  <c r="Z2707" i="8" s="1"/>
  <c r="AG2707" i="8" s="1"/>
  <c r="X2451" i="8"/>
  <c r="Y2451" i="8" s="1"/>
  <c r="Z2451" i="8" s="1"/>
  <c r="AG2451" i="8" s="1"/>
  <c r="AI2451" i="8" s="1"/>
  <c r="X2195" i="8"/>
  <c r="Y2195" i="8" s="1"/>
  <c r="Z2195" i="8" s="1"/>
  <c r="AG2195" i="8" s="1"/>
  <c r="X1575" i="8"/>
  <c r="Y1575" i="8" s="1"/>
  <c r="Z1575" i="8" s="1"/>
  <c r="AG1575" i="8" s="1"/>
  <c r="AI1575" i="8" s="1"/>
  <c r="X2770" i="8"/>
  <c r="Y2770" i="8" s="1"/>
  <c r="Z2770" i="8" s="1"/>
  <c r="AG2770" i="8" s="1"/>
  <c r="X2514" i="8"/>
  <c r="Y2514" i="8" s="1"/>
  <c r="Z2514" i="8" s="1"/>
  <c r="AG2514" i="8" s="1"/>
  <c r="AI2514" i="8" s="1"/>
  <c r="X2258" i="8"/>
  <c r="Y2258" i="8" s="1"/>
  <c r="Z2258" i="8" s="1"/>
  <c r="AG2258" i="8" s="1"/>
  <c r="X1798" i="8"/>
  <c r="Y1798" i="8" s="1"/>
  <c r="Z1798" i="8" s="1"/>
  <c r="AG1798" i="8" s="1"/>
  <c r="AI1798" i="8" s="1"/>
  <c r="X3025" i="8"/>
  <c r="Y3025" i="8" s="1"/>
  <c r="Z3025" i="8" s="1"/>
  <c r="AG3025" i="8" s="1"/>
  <c r="AI3025" i="8" s="1"/>
  <c r="X2769" i="8"/>
  <c r="Y2769" i="8" s="1"/>
  <c r="Z2769" i="8" s="1"/>
  <c r="AG2769" i="8" s="1"/>
  <c r="AI2769" i="8" s="1"/>
  <c r="X2513" i="8"/>
  <c r="Y2513" i="8" s="1"/>
  <c r="Z2513" i="8" s="1"/>
  <c r="AG2513" i="8" s="1"/>
  <c r="X2257" i="8"/>
  <c r="Y2257" i="8" s="1"/>
  <c r="Z2257" i="8" s="1"/>
  <c r="AG2257" i="8" s="1"/>
  <c r="AI2257" i="8" s="1"/>
  <c r="X1797" i="8"/>
  <c r="Y1797" i="8" s="1"/>
  <c r="Z1797" i="8" s="1"/>
  <c r="AG1797" i="8" s="1"/>
  <c r="AI1797" i="8" s="1"/>
  <c r="X3104" i="8"/>
  <c r="Y3104" i="8" s="1"/>
  <c r="Z3104" i="8" s="1"/>
  <c r="AG3104" i="8" s="1"/>
  <c r="AI3104" i="8" s="1"/>
  <c r="X2848" i="8"/>
  <c r="Y2848" i="8" s="1"/>
  <c r="Z2848" i="8" s="1"/>
  <c r="AG2848" i="8" s="1"/>
  <c r="AI2848" i="8" s="1"/>
  <c r="X2592" i="8"/>
  <c r="Y2592" i="8" s="1"/>
  <c r="Z2592" i="8" s="1"/>
  <c r="AG2592" i="8" s="1"/>
  <c r="AI2592" i="8" s="1"/>
  <c r="X2336" i="8"/>
  <c r="Y2336" i="8" s="1"/>
  <c r="Z2336" i="8" s="1"/>
  <c r="AG2336" i="8" s="1"/>
  <c r="X2002" i="8"/>
  <c r="Y2002" i="8" s="1"/>
  <c r="Z2002" i="8" s="1"/>
  <c r="AG2002" i="8" s="1"/>
  <c r="AI2002" i="8" s="1"/>
  <c r="X157" i="8"/>
  <c r="Y157" i="8" s="1"/>
  <c r="Z157" i="8" s="1"/>
  <c r="AG157" i="8" s="1"/>
  <c r="AI157" i="8" s="1"/>
  <c r="X3055" i="8"/>
  <c r="Y3055" i="8" s="1"/>
  <c r="Z3055" i="8" s="1"/>
  <c r="AG3055" i="8" s="1"/>
  <c r="X2799" i="8"/>
  <c r="Y2799" i="8" s="1"/>
  <c r="Z2799" i="8" s="1"/>
  <c r="AG2799" i="8" s="1"/>
  <c r="AI2799" i="8" s="1"/>
  <c r="X2543" i="8"/>
  <c r="Y2543" i="8" s="1"/>
  <c r="Z2543" i="8" s="1"/>
  <c r="AG2543" i="8" s="1"/>
  <c r="AI2543" i="8" s="1"/>
  <c r="X2287" i="8"/>
  <c r="Y2287" i="8" s="1"/>
  <c r="Z2287" i="8" s="1"/>
  <c r="AG2287" i="8" s="1"/>
  <c r="AI2287" i="8" s="1"/>
  <c r="X1877" i="8"/>
  <c r="Y1877" i="8" s="1"/>
  <c r="Z1877" i="8" s="1"/>
  <c r="AG1877" i="8" s="1"/>
  <c r="AI1877" i="8" s="1"/>
  <c r="X3262" i="8"/>
  <c r="Y3262" i="8" s="1"/>
  <c r="Z3262" i="8" s="1"/>
  <c r="AG3262" i="8" s="1"/>
  <c r="AI3262" i="8" s="1"/>
  <c r="X3006" i="8"/>
  <c r="Y3006" i="8" s="1"/>
  <c r="Z3006" i="8" s="1"/>
  <c r="AG3006" i="8" s="1"/>
  <c r="X2750" i="8"/>
  <c r="Y2750" i="8" s="1"/>
  <c r="Z2750" i="8" s="1"/>
  <c r="AG2750" i="8" s="1"/>
  <c r="X2494" i="8"/>
  <c r="Y2494" i="8" s="1"/>
  <c r="Z2494" i="8" s="1"/>
  <c r="AG2494" i="8" s="1"/>
  <c r="AI2494" i="8" s="1"/>
  <c r="X2238" i="8"/>
  <c r="Y2238" i="8" s="1"/>
  <c r="Z2238" i="8" s="1"/>
  <c r="AG2238" i="8" s="1"/>
  <c r="AI2238" i="8" s="1"/>
  <c r="X1736" i="8"/>
  <c r="Y1736" i="8" s="1"/>
  <c r="Z1736" i="8" s="1"/>
  <c r="AG1736" i="8" s="1"/>
  <c r="AI1736" i="8" s="1"/>
  <c r="X3213" i="8"/>
  <c r="Y3213" i="8" s="1"/>
  <c r="Z3213" i="8" s="1"/>
  <c r="AG3213" i="8" s="1"/>
  <c r="AI3213" i="8" s="1"/>
  <c r="X2957" i="8"/>
  <c r="Y2957" i="8" s="1"/>
  <c r="Z2957" i="8" s="1"/>
  <c r="AG2957" i="8" s="1"/>
  <c r="AI2957" i="8" s="1"/>
  <c r="X2701" i="8"/>
  <c r="Y2701" i="8" s="1"/>
  <c r="Z2701" i="8" s="1"/>
  <c r="AG2701" i="8" s="1"/>
  <c r="AI2701" i="8" s="1"/>
  <c r="X2445" i="8"/>
  <c r="Y2445" i="8" s="1"/>
  <c r="Z2445" i="8" s="1"/>
  <c r="AG2445" i="8" s="1"/>
  <c r="AI2445" i="8" s="1"/>
  <c r="X2189" i="8"/>
  <c r="Y2189" i="8" s="1"/>
  <c r="Z2189" i="8" s="1"/>
  <c r="AG2189" i="8" s="1"/>
  <c r="X1543" i="8"/>
  <c r="Y1543" i="8" s="1"/>
  <c r="Z1543" i="8" s="1"/>
  <c r="AG1543" i="8" s="1"/>
  <c r="X3148" i="8"/>
  <c r="Y3148" i="8" s="1"/>
  <c r="Z3148" i="8" s="1"/>
  <c r="AG3148" i="8" s="1"/>
  <c r="AI3148" i="8" s="1"/>
  <c r="X2892" i="8"/>
  <c r="Y2892" i="8" s="1"/>
  <c r="Z2892" i="8" s="1"/>
  <c r="AG2892" i="8" s="1"/>
  <c r="AI2892" i="8" s="1"/>
  <c r="X2636" i="8"/>
  <c r="Y2636" i="8" s="1"/>
  <c r="Z2636" i="8" s="1"/>
  <c r="AG2636" i="8" s="1"/>
  <c r="AI2636" i="8" s="1"/>
  <c r="X2380" i="8"/>
  <c r="Y2380" i="8" s="1"/>
  <c r="Z2380" i="8" s="1"/>
  <c r="AG2380" i="8" s="1"/>
  <c r="AI2380" i="8" s="1"/>
  <c r="X2081" i="8"/>
  <c r="Y2081" i="8" s="1"/>
  <c r="Z2081" i="8" s="1"/>
  <c r="AG2081" i="8" s="1"/>
  <c r="AI2081" i="8" s="1"/>
  <c r="X851" i="8"/>
  <c r="Y851" i="8" s="1"/>
  <c r="Z851" i="8" s="1"/>
  <c r="AG851" i="8" s="1"/>
  <c r="AI851" i="8" s="1"/>
  <c r="X3099" i="8"/>
  <c r="Y3099" i="8" s="1"/>
  <c r="Z3099" i="8" s="1"/>
  <c r="AG3099" i="8" s="1"/>
  <c r="AI3099" i="8" s="1"/>
  <c r="X2843" i="8"/>
  <c r="Y2843" i="8" s="1"/>
  <c r="Z2843" i="8" s="1"/>
  <c r="AG2843" i="8" s="1"/>
  <c r="AI2843" i="8" s="1"/>
  <c r="X2587" i="8"/>
  <c r="Y2587" i="8" s="1"/>
  <c r="Z2587" i="8" s="1"/>
  <c r="AG2587" i="8" s="1"/>
  <c r="AI2587" i="8" s="1"/>
  <c r="X2331" i="8"/>
  <c r="Y2331" i="8" s="1"/>
  <c r="Z2331" i="8" s="1"/>
  <c r="AG2331" i="8" s="1"/>
  <c r="AI2331" i="8" s="1"/>
  <c r="X1990" i="8"/>
  <c r="Y1990" i="8" s="1"/>
  <c r="Z1990" i="8" s="1"/>
  <c r="AG1990" i="8" s="1"/>
  <c r="AI1990" i="8" s="1"/>
  <c r="X2745" i="8"/>
  <c r="Y2745" i="8" s="1"/>
  <c r="Z2745" i="8" s="1"/>
  <c r="AG2745" i="8" s="1"/>
  <c r="AI2745" i="8" s="1"/>
  <c r="X1684" i="8"/>
  <c r="Y1684" i="8" s="1"/>
  <c r="Z1684" i="8" s="1"/>
  <c r="AG1684" i="8" s="1"/>
  <c r="AI1684" i="8" s="1"/>
  <c r="X1874" i="8"/>
  <c r="Y1874" i="8" s="1"/>
  <c r="Z1874" i="8" s="1"/>
  <c r="AG1874" i="8" s="1"/>
  <c r="X1351" i="8"/>
  <c r="Y1351" i="8" s="1"/>
  <c r="Z1351" i="8" s="1"/>
  <c r="AG1351" i="8" s="1"/>
  <c r="AI1351" i="8" s="1"/>
  <c r="X3638" i="8"/>
  <c r="Y3638" i="8" s="1"/>
  <c r="Z3638" i="8" s="1"/>
  <c r="AG3638" i="8" s="1"/>
  <c r="AI3638" i="8" s="1"/>
  <c r="X3382" i="8"/>
  <c r="Y3382" i="8" s="1"/>
  <c r="Z3382" i="8" s="1"/>
  <c r="AG3382" i="8" s="1"/>
  <c r="AI3382" i="8" s="1"/>
  <c r="X2935" i="8"/>
  <c r="Y2935" i="8" s="1"/>
  <c r="Z2935" i="8" s="1"/>
  <c r="AG2935" i="8" s="1"/>
  <c r="AI2935" i="8" s="1"/>
  <c r="X3604" i="8"/>
  <c r="Y3604" i="8" s="1"/>
  <c r="Z3604" i="8" s="1"/>
  <c r="AG3604" i="8" s="1"/>
  <c r="AI3604" i="8" s="1"/>
  <c r="X3363" i="8"/>
  <c r="Y3363" i="8" s="1"/>
  <c r="Z3363" i="8" s="1"/>
  <c r="AG3363" i="8" s="1"/>
  <c r="AI3363" i="8" s="1"/>
  <c r="X2872" i="8"/>
  <c r="Y2872" i="8" s="1"/>
  <c r="Z2872" i="8" s="1"/>
  <c r="AG2872" i="8" s="1"/>
  <c r="AI2872" i="8" s="1"/>
  <c r="X3715" i="8"/>
  <c r="Y3715" i="8" s="1"/>
  <c r="Z3715" i="8" s="1"/>
  <c r="AG3715" i="8" s="1"/>
  <c r="AI3715" i="8" s="1"/>
  <c r="X3442" i="8"/>
  <c r="Y3442" i="8" s="1"/>
  <c r="Z3442" i="8" s="1"/>
  <c r="AG3442" i="8" s="1"/>
  <c r="AI3442" i="8" s="1"/>
  <c r="X3091" i="8"/>
  <c r="Y3091" i="8" s="1"/>
  <c r="Z3091" i="8" s="1"/>
  <c r="AG3091" i="8" s="1"/>
  <c r="AI3091" i="8" s="1"/>
  <c r="X3413" i="8"/>
  <c r="Y3413" i="8" s="1"/>
  <c r="Z3413" i="8" s="1"/>
  <c r="AG3413" i="8" s="1"/>
  <c r="AI3413" i="8" s="1"/>
  <c r="X3521" i="8"/>
  <c r="Y3521" i="8" s="1"/>
  <c r="Z3521" i="8" s="1"/>
  <c r="AG3521" i="8" s="1"/>
  <c r="AI3521" i="8" s="1"/>
  <c r="X3238" i="8"/>
  <c r="Y3238" i="8" s="1"/>
  <c r="Z3238" i="8" s="1"/>
  <c r="AG3238" i="8" s="1"/>
  <c r="AI3238" i="8" s="1"/>
  <c r="X2151" i="8"/>
  <c r="Y2151" i="8" s="1"/>
  <c r="Z2151" i="8" s="1"/>
  <c r="AG2151" i="8" s="1"/>
  <c r="AI2151" i="8" s="1"/>
  <c r="X3504" i="8"/>
  <c r="Y3504" i="8" s="1"/>
  <c r="Z3504" i="8" s="1"/>
  <c r="AG3504" i="8" s="1"/>
  <c r="AI3504" i="8" s="1"/>
  <c r="X3207" i="8"/>
  <c r="Y3207" i="8" s="1"/>
  <c r="Z3207" i="8" s="1"/>
  <c r="AG3207" i="8" s="1"/>
  <c r="AI3207" i="8" s="1"/>
  <c r="X1849" i="8"/>
  <c r="Y1849" i="8" s="1"/>
  <c r="Z1849" i="8" s="1"/>
  <c r="AG1849" i="8" s="1"/>
  <c r="AI1849" i="8" s="1"/>
  <c r="X3343" i="8"/>
  <c r="Y3343" i="8" s="1"/>
  <c r="Z3343" i="8" s="1"/>
  <c r="AG3343" i="8" s="1"/>
  <c r="AI3343" i="8" s="1"/>
  <c r="X2790" i="8"/>
  <c r="Y2790" i="8" s="1"/>
  <c r="Z2790" i="8" s="1"/>
  <c r="AG2790" i="8" s="1"/>
  <c r="AI2790" i="8" s="1"/>
  <c r="X3571" i="8"/>
  <c r="Y3571" i="8" s="1"/>
  <c r="Z3571" i="8" s="1"/>
  <c r="AG3571" i="8" s="1"/>
  <c r="AI3571" i="8" s="1"/>
  <c r="X3374" i="8"/>
  <c r="Y3374" i="8" s="1"/>
  <c r="Z3374" i="8" s="1"/>
  <c r="AG3374" i="8" s="1"/>
  <c r="AI3374" i="8" s="1"/>
  <c r="X2917" i="8"/>
  <c r="Y2917" i="8" s="1"/>
  <c r="Z2917" i="8" s="1"/>
  <c r="AG2917" i="8" s="1"/>
  <c r="AI2917" i="8" s="1"/>
  <c r="X3651" i="8"/>
  <c r="Y3651" i="8" s="1"/>
  <c r="Z3651" i="8" s="1"/>
  <c r="AG3651" i="8" s="1"/>
  <c r="AI3651" i="8" s="1"/>
  <c r="X3389" i="8"/>
  <c r="Y3389" i="8" s="1"/>
  <c r="Z3389" i="8" s="1"/>
  <c r="AG3389" i="8" s="1"/>
  <c r="AI3389" i="8" s="1"/>
  <c r="X2952" i="8"/>
  <c r="Y2952" i="8" s="1"/>
  <c r="Z2952" i="8" s="1"/>
  <c r="AG2952" i="8" s="1"/>
  <c r="X3428" i="8"/>
  <c r="Y3428" i="8" s="1"/>
  <c r="Z3428" i="8" s="1"/>
  <c r="AG3428" i="8" s="1"/>
  <c r="AI3428" i="8" s="1"/>
  <c r="X3517" i="8"/>
  <c r="Y3517" i="8" s="1"/>
  <c r="Z3517" i="8" s="1"/>
  <c r="AG3517" i="8" s="1"/>
  <c r="AI3517" i="8" s="1"/>
  <c r="X3484" i="8"/>
  <c r="Y3484" i="8" s="1"/>
  <c r="Z3484" i="8" s="1"/>
  <c r="AG3484" i="8" s="1"/>
  <c r="AI3484" i="8" s="1"/>
  <c r="X3173" i="8"/>
  <c r="Y3173" i="8" s="1"/>
  <c r="Z3173" i="8" s="1"/>
  <c r="AG3173" i="8" s="1"/>
  <c r="AI3173" i="8" s="1"/>
  <c r="X797" i="8"/>
  <c r="Y797" i="8" s="1"/>
  <c r="Z797" i="8" s="1"/>
  <c r="AG797" i="8" s="1"/>
  <c r="AI797" i="8" s="1"/>
  <c r="X3599" i="8"/>
  <c r="Y3599" i="8" s="1"/>
  <c r="Z3599" i="8" s="1"/>
  <c r="AG3599" i="8" s="1"/>
  <c r="AI3599" i="8" s="1"/>
  <c r="X3627" i="8"/>
  <c r="Y3627" i="8" s="1"/>
  <c r="Z3627" i="8" s="1"/>
  <c r="AG3627" i="8" s="1"/>
  <c r="AI3627" i="8" s="1"/>
  <c r="X3371" i="8"/>
  <c r="Y3371" i="8" s="1"/>
  <c r="Z3371" i="8" s="1"/>
  <c r="AG3371" i="8" s="1"/>
  <c r="AI3371" i="8" s="1"/>
  <c r="X2904" i="8"/>
  <c r="Y2904" i="8" s="1"/>
  <c r="Z2904" i="8" s="1"/>
  <c r="AG2904" i="8" s="1"/>
  <c r="X3271" i="8"/>
  <c r="Y3271" i="8" s="1"/>
  <c r="Z3271" i="8" s="1"/>
  <c r="AG3271" i="8" s="1"/>
  <c r="AI3271" i="8" s="1"/>
  <c r="X3450" i="8"/>
  <c r="Y3450" i="8" s="1"/>
  <c r="Z3450" i="8" s="1"/>
  <c r="AG3450" i="8" s="1"/>
  <c r="X3107" i="8"/>
  <c r="Y3107" i="8" s="1"/>
  <c r="Z3107" i="8" s="1"/>
  <c r="AG3107" i="8" s="1"/>
  <c r="AI3107" i="8" s="1"/>
  <c r="X3317" i="8"/>
  <c r="Y3317" i="8" s="1"/>
  <c r="Z3317" i="8" s="1"/>
  <c r="AG3317" i="8" s="1"/>
  <c r="AI3317" i="8" s="1"/>
  <c r="X3770" i="8"/>
  <c r="Y3770" i="8" s="1"/>
  <c r="Z3770" i="8" s="1"/>
  <c r="AG3770" i="8" s="1"/>
  <c r="AI3770" i="8" s="1"/>
  <c r="X3449" i="8"/>
  <c r="Y3449" i="8" s="1"/>
  <c r="Z3449" i="8" s="1"/>
  <c r="AG3449" i="8" s="1"/>
  <c r="AI3449" i="8" s="1"/>
  <c r="X3106" i="8"/>
  <c r="Y3106" i="8" s="1"/>
  <c r="Z3106" i="8" s="1"/>
  <c r="AG3106" i="8" s="1"/>
  <c r="AI3106" i="8" s="1"/>
  <c r="X3429" i="8"/>
  <c r="Y3429" i="8" s="1"/>
  <c r="Z3429" i="8" s="1"/>
  <c r="AG3429" i="8" s="1"/>
  <c r="AI3429" i="8" s="1"/>
  <c r="X3720" i="8"/>
  <c r="Y3720" i="8" s="1"/>
  <c r="Z3720" i="8" s="1"/>
  <c r="AG3720" i="8" s="1"/>
  <c r="AI3720" i="8" s="1"/>
  <c r="X3464" i="8"/>
  <c r="Y3464" i="8" s="1"/>
  <c r="Z3464" i="8" s="1"/>
  <c r="AG3464" i="8" s="1"/>
  <c r="AI3464" i="8" s="1"/>
  <c r="X3137" i="8"/>
  <c r="Y3137" i="8" s="1"/>
  <c r="Z3137" i="8" s="1"/>
  <c r="AG3137" i="8" s="1"/>
  <c r="AI3137" i="8" s="1"/>
  <c r="X3653" i="8"/>
  <c r="Y3653" i="8" s="1"/>
  <c r="Z3653" i="8" s="1"/>
  <c r="AG3653" i="8" s="1"/>
  <c r="AI3653" i="8" s="1"/>
  <c r="X3724" i="8"/>
  <c r="Y3724" i="8" s="1"/>
  <c r="Z3724" i="8" s="1"/>
  <c r="AG3724" i="8" s="1"/>
  <c r="AI3724" i="8" s="1"/>
  <c r="X3655" i="8"/>
  <c r="Y3655" i="8" s="1"/>
  <c r="Z3655" i="8" s="1"/>
  <c r="AG3655" i="8" s="1"/>
  <c r="X3399" i="8"/>
  <c r="Y3399" i="8" s="1"/>
  <c r="Z3399" i="8" s="1"/>
  <c r="AG3399" i="8" s="1"/>
  <c r="AI3399" i="8" s="1"/>
  <c r="X2982" i="8"/>
  <c r="Y2982" i="8" s="1"/>
  <c r="Z2982" i="8" s="1"/>
  <c r="AG2982" i="8" s="1"/>
  <c r="AI2982" i="8" s="1"/>
  <c r="X2728" i="8"/>
  <c r="Y2728" i="8" s="1"/>
  <c r="Z2728" i="8" s="1"/>
  <c r="AG2728" i="8" s="1"/>
  <c r="AI2728" i="8" s="1"/>
  <c r="X2472" i="8"/>
  <c r="Y2472" i="8" s="1"/>
  <c r="Z2472" i="8" s="1"/>
  <c r="AG2472" i="8" s="1"/>
  <c r="AI2472" i="8" s="1"/>
  <c r="X2216" i="8"/>
  <c r="Y2216" i="8" s="1"/>
  <c r="Z2216" i="8" s="1"/>
  <c r="AG2216" i="8" s="1"/>
  <c r="X1670" i="8"/>
  <c r="Y1670" i="8" s="1"/>
  <c r="Z1670" i="8" s="1"/>
  <c r="AG1670" i="8" s="1"/>
  <c r="AI1670" i="8" s="1"/>
  <c r="X2693" i="8"/>
  <c r="Y2693" i="8" s="1"/>
  <c r="Z2693" i="8" s="1"/>
  <c r="AG2693" i="8" s="1"/>
  <c r="AI2693" i="8" s="1"/>
  <c r="X2437" i="8"/>
  <c r="Y2437" i="8" s="1"/>
  <c r="Z2437" i="8" s="1"/>
  <c r="AG2437" i="8" s="1"/>
  <c r="AI2437" i="8" s="1"/>
  <c r="X2179" i="8"/>
  <c r="Y2179" i="8" s="1"/>
  <c r="Z2179" i="8" s="1"/>
  <c r="AG2179" i="8" s="1"/>
  <c r="AI2179" i="8" s="1"/>
  <c r="X1496" i="8"/>
  <c r="Y1496" i="8" s="1"/>
  <c r="Z1496" i="8" s="1"/>
  <c r="AG1496" i="8" s="1"/>
  <c r="AI1496" i="8" s="1"/>
  <c r="X2884" i="8"/>
  <c r="Y2884" i="8" s="1"/>
  <c r="Z2884" i="8" s="1"/>
  <c r="AG2884" i="8" s="1"/>
  <c r="AI2884" i="8" s="1"/>
  <c r="X2628" i="8"/>
  <c r="Y2628" i="8" s="1"/>
  <c r="Z2628" i="8" s="1"/>
  <c r="AG2628" i="8" s="1"/>
  <c r="AI2628" i="8" s="1"/>
  <c r="X2372" i="8"/>
  <c r="Y2372" i="8" s="1"/>
  <c r="Z2372" i="8" s="1"/>
  <c r="AG2372" i="8" s="1"/>
  <c r="AI2372" i="8" s="1"/>
  <c r="X2066" i="8"/>
  <c r="Y2066" i="8" s="1"/>
  <c r="Z2066" i="8" s="1"/>
  <c r="AG2066" i="8" s="1"/>
  <c r="AI2066" i="8" s="1"/>
  <c r="X739" i="8"/>
  <c r="Y739" i="8" s="1"/>
  <c r="Z739" i="8" s="1"/>
  <c r="AG739" i="8" s="1"/>
  <c r="AI739" i="8" s="1"/>
  <c r="X2691" i="8"/>
  <c r="Y2691" i="8" s="1"/>
  <c r="Z2691" i="8" s="1"/>
  <c r="AG2691" i="8" s="1"/>
  <c r="AI2691" i="8" s="1"/>
  <c r="X2435" i="8"/>
  <c r="Y2435" i="8" s="1"/>
  <c r="Z2435" i="8" s="1"/>
  <c r="AG2435" i="8" s="1"/>
  <c r="AI2435" i="8" s="1"/>
  <c r="X2177" i="8"/>
  <c r="Y2177" i="8" s="1"/>
  <c r="Z2177" i="8" s="1"/>
  <c r="AG2177" i="8" s="1"/>
  <c r="AI2177" i="8" s="1"/>
  <c r="X1481" i="8"/>
  <c r="Y1481" i="8" s="1"/>
  <c r="Z1481" i="8" s="1"/>
  <c r="AG1481" i="8" s="1"/>
  <c r="AI1481" i="8" s="1"/>
  <c r="X2754" i="8"/>
  <c r="Y2754" i="8" s="1"/>
  <c r="Z2754" i="8" s="1"/>
  <c r="AG2754" i="8" s="1"/>
  <c r="AI2754" i="8" s="1"/>
  <c r="X2498" i="8"/>
  <c r="Y2498" i="8" s="1"/>
  <c r="Z2498" i="8" s="1"/>
  <c r="AG2498" i="8" s="1"/>
  <c r="AI2498" i="8" s="1"/>
  <c r="X2242" i="8"/>
  <c r="Y2242" i="8" s="1"/>
  <c r="Z2242" i="8" s="1"/>
  <c r="AG2242" i="8" s="1"/>
  <c r="AI2242" i="8" s="1"/>
  <c r="X1751" i="8"/>
  <c r="Y1751" i="8" s="1"/>
  <c r="Z1751" i="8" s="1"/>
  <c r="AG1751" i="8" s="1"/>
  <c r="AI1751" i="8" s="1"/>
  <c r="X3009" i="8"/>
  <c r="Y3009" i="8" s="1"/>
  <c r="Z3009" i="8" s="1"/>
  <c r="AG3009" i="8" s="1"/>
  <c r="AI3009" i="8" s="1"/>
  <c r="X2753" i="8"/>
  <c r="Y2753" i="8" s="1"/>
  <c r="Z2753" i="8" s="1"/>
  <c r="AG2753" i="8" s="1"/>
  <c r="AI2753" i="8" s="1"/>
  <c r="X2497" i="8"/>
  <c r="Y2497" i="8" s="1"/>
  <c r="Z2497" i="8" s="1"/>
  <c r="AG2497" i="8" s="1"/>
  <c r="AI2497" i="8" s="1"/>
  <c r="X2241" i="8"/>
  <c r="Y2241" i="8" s="1"/>
  <c r="Z2241" i="8" s="1"/>
  <c r="AG2241" i="8" s="1"/>
  <c r="AI2241" i="8" s="1"/>
  <c r="X3088" i="8"/>
  <c r="Y3088" i="8" s="1"/>
  <c r="Z3088" i="8" s="1"/>
  <c r="AG3088" i="8" s="1"/>
  <c r="AI3088" i="8" s="1"/>
  <c r="X3132" i="8"/>
  <c r="Y3132" i="8" s="1"/>
  <c r="Z3132" i="8" s="1"/>
  <c r="AG3132" i="8" s="1"/>
  <c r="AI3132" i="8" s="1"/>
  <c r="X3083" i="8"/>
  <c r="Y3083" i="8" s="1"/>
  <c r="Z3083" i="8" s="1"/>
  <c r="AG3083" i="8" s="1"/>
  <c r="AI3083" i="8" s="1"/>
  <c r="X1523" i="8"/>
  <c r="Y1523" i="8" s="1"/>
  <c r="Z1523" i="8" s="1"/>
  <c r="AG1523" i="8" s="1"/>
  <c r="X1409" i="8"/>
  <c r="Y1409" i="8" s="1"/>
  <c r="Z1409" i="8" s="1"/>
  <c r="AG1409" i="8" s="1"/>
  <c r="X206" i="8"/>
  <c r="Y206" i="8" s="1"/>
  <c r="Z206" i="8" s="1"/>
  <c r="AG206" i="8" s="1"/>
  <c r="AI206" i="8" s="1"/>
  <c r="U3368" i="8"/>
  <c r="X3368" i="8"/>
  <c r="Y3368" i="8" s="1"/>
  <c r="Z3368" i="8" s="1"/>
  <c r="AG3368" i="8" s="1"/>
  <c r="AI3368" i="8" s="1"/>
  <c r="X3622" i="8"/>
  <c r="Y3622" i="8" s="1"/>
  <c r="Z3622" i="8" s="1"/>
  <c r="AG3622" i="8" s="1"/>
  <c r="AI3622" i="8" s="1"/>
  <c r="X3366" i="8"/>
  <c r="Y3366" i="8" s="1"/>
  <c r="Z3366" i="8" s="1"/>
  <c r="AG3366" i="8" s="1"/>
  <c r="AI3366" i="8" s="1"/>
  <c r="X2887" i="8"/>
  <c r="Y2887" i="8" s="1"/>
  <c r="Z2887" i="8" s="1"/>
  <c r="AG2887" i="8" s="1"/>
  <c r="AI2887" i="8" s="1"/>
  <c r="X3460" i="8"/>
  <c r="Y3460" i="8" s="1"/>
  <c r="Z3460" i="8" s="1"/>
  <c r="AG3460" i="8" s="1"/>
  <c r="AI3460" i="8" s="1"/>
  <c r="X3347" i="8"/>
  <c r="Y3347" i="8" s="1"/>
  <c r="Z3347" i="8" s="1"/>
  <c r="AG3347" i="8" s="1"/>
  <c r="AI3347" i="8" s="1"/>
  <c r="X2808" i="8"/>
  <c r="Y2808" i="8" s="1"/>
  <c r="Z2808" i="8" s="1"/>
  <c r="AG2808" i="8" s="1"/>
  <c r="AI2808" i="8" s="1"/>
  <c r="X3762" i="8"/>
  <c r="Y3762" i="8" s="1"/>
  <c r="Z3762" i="8" s="1"/>
  <c r="AG3762" i="8" s="1"/>
  <c r="AI3762" i="8" s="1"/>
  <c r="X3426" i="8"/>
  <c r="Y3426" i="8" s="1"/>
  <c r="Z3426" i="8" s="1"/>
  <c r="AG3426" i="8" s="1"/>
  <c r="AI3426" i="8" s="1"/>
  <c r="X3048" i="8"/>
  <c r="Y3048" i="8" s="1"/>
  <c r="Z3048" i="8" s="1"/>
  <c r="AG3048" i="8" s="1"/>
  <c r="AI3048" i="8" s="1"/>
  <c r="X3189" i="8"/>
  <c r="Y3189" i="8" s="1"/>
  <c r="Z3189" i="8" s="1"/>
  <c r="AG3189" i="8" s="1"/>
  <c r="AI3189" i="8" s="1"/>
  <c r="X3505" i="8"/>
  <c r="Y3505" i="8" s="1"/>
  <c r="Z3505" i="8" s="1"/>
  <c r="AG3505" i="8" s="1"/>
  <c r="AI3505" i="8" s="1"/>
  <c r="X3208" i="8"/>
  <c r="Y3208" i="8" s="1"/>
  <c r="Z3208" i="8" s="1"/>
  <c r="AG3208" i="8" s="1"/>
  <c r="AI3208" i="8" s="1"/>
  <c r="X1894" i="8"/>
  <c r="Y1894" i="8" s="1"/>
  <c r="Z1894" i="8" s="1"/>
  <c r="AG1894" i="8" s="1"/>
  <c r="AI1894" i="8" s="1"/>
  <c r="X3488" i="8"/>
  <c r="Y3488" i="8" s="1"/>
  <c r="Z3488" i="8" s="1"/>
  <c r="AG3488" i="8" s="1"/>
  <c r="AI3488" i="8" s="1"/>
  <c r="X3184" i="8"/>
  <c r="Y3184" i="8" s="1"/>
  <c r="Z3184" i="8" s="1"/>
  <c r="AG3184" i="8" s="1"/>
  <c r="X1211" i="8"/>
  <c r="Y1211" i="8" s="1"/>
  <c r="Z1211" i="8" s="1"/>
  <c r="AG1211" i="8" s="1"/>
  <c r="AI1211" i="8" s="1"/>
  <c r="X3663" i="8"/>
  <c r="Y3663" i="8" s="1"/>
  <c r="Z3663" i="8" s="1"/>
  <c r="AG3663" i="8" s="1"/>
  <c r="AI3663" i="8" s="1"/>
  <c r="X3327" i="8"/>
  <c r="Y3327" i="8" s="1"/>
  <c r="Z3327" i="8" s="1"/>
  <c r="AG3327" i="8" s="1"/>
  <c r="X2662" i="8"/>
  <c r="Y2662" i="8" s="1"/>
  <c r="Z2662" i="8" s="1"/>
  <c r="AG2662" i="8" s="1"/>
  <c r="AI2662" i="8" s="1"/>
  <c r="X3358" i="8"/>
  <c r="Y3358" i="8" s="1"/>
  <c r="Z3358" i="8" s="1"/>
  <c r="AG3358" i="8" s="1"/>
  <c r="AI3358" i="8" s="1"/>
  <c r="X2855" i="8"/>
  <c r="Y2855" i="8" s="1"/>
  <c r="Z2855" i="8" s="1"/>
  <c r="AG2855" i="8" s="1"/>
  <c r="AI2855" i="8" s="1"/>
  <c r="X3794" i="8"/>
  <c r="Y3794" i="8" s="1"/>
  <c r="Z3794" i="8" s="1"/>
  <c r="AG3794" i="8" s="1"/>
  <c r="X3373" i="8"/>
  <c r="Y3373" i="8" s="1"/>
  <c r="Z3373" i="8" s="1"/>
  <c r="AG3373" i="8" s="1"/>
  <c r="AI3373" i="8" s="1"/>
  <c r="X2915" i="8"/>
  <c r="Y2915" i="8" s="1"/>
  <c r="Z2915" i="8" s="1"/>
  <c r="AG2915" i="8" s="1"/>
  <c r="AI2915" i="8" s="1"/>
  <c r="X3756" i="8"/>
  <c r="Y3756" i="8" s="1"/>
  <c r="Z3756" i="8" s="1"/>
  <c r="AG3756" i="8" s="1"/>
  <c r="AI3756" i="8" s="1"/>
  <c r="X3468" i="8"/>
  <c r="Y3468" i="8" s="1"/>
  <c r="Z3468" i="8" s="1"/>
  <c r="AG3468" i="8" s="1"/>
  <c r="X3141" i="8"/>
  <c r="Y3141" i="8" s="1"/>
  <c r="Z3141" i="8" s="1"/>
  <c r="AG3141" i="8" s="1"/>
  <c r="AI3141" i="8" s="1"/>
  <c r="X3797" i="8"/>
  <c r="Y3797" i="8" s="1"/>
  <c r="Z3797" i="8" s="1"/>
  <c r="AG3797" i="8" s="1"/>
  <c r="AI3797" i="8" s="1"/>
  <c r="X3678" i="8"/>
  <c r="Y3678" i="8" s="1"/>
  <c r="Z3678" i="8" s="1"/>
  <c r="AG3678" i="8" s="1"/>
  <c r="AI3678" i="8" s="1"/>
  <c r="X3611" i="8"/>
  <c r="Y3611" i="8" s="1"/>
  <c r="Z3611" i="8" s="1"/>
  <c r="AG3611" i="8" s="1"/>
  <c r="AI3611" i="8" s="1"/>
  <c r="X3355" i="8"/>
  <c r="Y3355" i="8" s="1"/>
  <c r="Z3355" i="8" s="1"/>
  <c r="AG3355" i="8" s="1"/>
  <c r="AI3355" i="8" s="1"/>
  <c r="X2840" i="8"/>
  <c r="Y2840" i="8" s="1"/>
  <c r="Z2840" i="8" s="1"/>
  <c r="AG2840" i="8" s="1"/>
  <c r="AI2840" i="8" s="1"/>
  <c r="X2821" i="8"/>
  <c r="Y2821" i="8" s="1"/>
  <c r="Z2821" i="8" s="1"/>
  <c r="AG2821" i="8" s="1"/>
  <c r="AI2821" i="8" s="1"/>
  <c r="X3690" i="8"/>
  <c r="Y3690" i="8" s="1"/>
  <c r="Z3690" i="8" s="1"/>
  <c r="AG3690" i="8" s="1"/>
  <c r="AI3690" i="8" s="1"/>
  <c r="X3434" i="8"/>
  <c r="Y3434" i="8" s="1"/>
  <c r="Z3434" i="8" s="1"/>
  <c r="AG3434" i="8" s="1"/>
  <c r="AI3434" i="8" s="1"/>
  <c r="X3074" i="8"/>
  <c r="Y3074" i="8" s="1"/>
  <c r="Z3074" i="8" s="1"/>
  <c r="AG3074" i="8" s="1"/>
  <c r="AI3074" i="8" s="1"/>
  <c r="X1591" i="8"/>
  <c r="Y1591" i="8" s="1"/>
  <c r="Z1591" i="8" s="1"/>
  <c r="AG1591" i="8" s="1"/>
  <c r="AI1591" i="8" s="1"/>
  <c r="X3801" i="8"/>
  <c r="Y3801" i="8" s="1"/>
  <c r="Z3801" i="8" s="1"/>
  <c r="AG3801" i="8" s="1"/>
  <c r="AI3801" i="8" s="1"/>
  <c r="X3433" i="8"/>
  <c r="Y3433" i="8" s="1"/>
  <c r="Z3433" i="8" s="1"/>
  <c r="AG3433" i="8" s="1"/>
  <c r="AI3433" i="8" s="1"/>
  <c r="X3064" i="8"/>
  <c r="Y3064" i="8" s="1"/>
  <c r="Z3064" i="8" s="1"/>
  <c r="AG3064" i="8" s="1"/>
  <c r="AI3064" i="8" s="1"/>
  <c r="X2198" i="8"/>
  <c r="Y2198" i="8" s="1"/>
  <c r="Z2198" i="8" s="1"/>
  <c r="AG2198" i="8" s="1"/>
  <c r="X3704" i="8"/>
  <c r="Y3704" i="8" s="1"/>
  <c r="Z3704" i="8" s="1"/>
  <c r="AG3704" i="8" s="1"/>
  <c r="AI3704" i="8" s="1"/>
  <c r="X3448" i="8"/>
  <c r="Y3448" i="8" s="1"/>
  <c r="Z3448" i="8" s="1"/>
  <c r="AG3448" i="8" s="1"/>
  <c r="X3105" i="8"/>
  <c r="Y3105" i="8" s="1"/>
  <c r="Z3105" i="8" s="1"/>
  <c r="AG3105" i="8" s="1"/>
  <c r="AI3105" i="8" s="1"/>
  <c r="X3333" i="8"/>
  <c r="Y3333" i="8" s="1"/>
  <c r="Z3333" i="8" s="1"/>
  <c r="AG3333" i="8" s="1"/>
  <c r="AI3333" i="8" s="1"/>
  <c r="X3803" i="8"/>
  <c r="Y3803" i="8" s="1"/>
  <c r="Z3803" i="8" s="1"/>
  <c r="AG3803" i="8" s="1"/>
  <c r="X3639" i="8"/>
  <c r="Y3639" i="8" s="1"/>
  <c r="Z3639" i="8" s="1"/>
  <c r="AG3639" i="8" s="1"/>
  <c r="X3383" i="8"/>
  <c r="Y3383" i="8" s="1"/>
  <c r="Z3383" i="8" s="1"/>
  <c r="AG3383" i="8" s="1"/>
  <c r="AI3383" i="8" s="1"/>
  <c r="X2936" i="8"/>
  <c r="Y2936" i="8" s="1"/>
  <c r="Z2936" i="8" s="1"/>
  <c r="AG2936" i="8" s="1"/>
  <c r="AI2936" i="8" s="1"/>
  <c r="X2712" i="8"/>
  <c r="Y2712" i="8" s="1"/>
  <c r="Z2712" i="8" s="1"/>
  <c r="AG2712" i="8" s="1"/>
  <c r="AI2712" i="8" s="1"/>
  <c r="X2456" i="8"/>
  <c r="Y2456" i="8" s="1"/>
  <c r="Z2456" i="8" s="1"/>
  <c r="AG2456" i="8" s="1"/>
  <c r="AI2456" i="8" s="1"/>
  <c r="X2200" i="8"/>
  <c r="Y2200" i="8" s="1"/>
  <c r="Z2200" i="8" s="1"/>
  <c r="AG2200" i="8" s="1"/>
  <c r="X1593" i="8"/>
  <c r="Y1593" i="8" s="1"/>
  <c r="Z1593" i="8" s="1"/>
  <c r="AG1593" i="8" s="1"/>
  <c r="AI1593" i="8" s="1"/>
  <c r="X2677" i="8"/>
  <c r="Y2677" i="8" s="1"/>
  <c r="Z2677" i="8" s="1"/>
  <c r="AG2677" i="8" s="1"/>
  <c r="AI2677" i="8" s="1"/>
  <c r="X2421" i="8"/>
  <c r="Y2421" i="8" s="1"/>
  <c r="Z2421" i="8" s="1"/>
  <c r="AG2421" i="8" s="1"/>
  <c r="AI2421" i="8" s="1"/>
  <c r="X2150" i="8"/>
  <c r="Y2150" i="8" s="1"/>
  <c r="Z2150" i="8" s="1"/>
  <c r="AG2150" i="8" s="1"/>
  <c r="X1383" i="8"/>
  <c r="Y1383" i="8" s="1"/>
  <c r="Z1383" i="8" s="1"/>
  <c r="AG1383" i="8" s="1"/>
  <c r="AI1383" i="8" s="1"/>
  <c r="X2868" i="8"/>
  <c r="Y2868" i="8" s="1"/>
  <c r="Z2868" i="8" s="1"/>
  <c r="AG2868" i="8" s="1"/>
  <c r="AI2868" i="8" s="1"/>
  <c r="X2612" i="8"/>
  <c r="Y2612" i="8" s="1"/>
  <c r="Z2612" i="8" s="1"/>
  <c r="AG2612" i="8" s="1"/>
  <c r="AI2612" i="8" s="1"/>
  <c r="X2356" i="8"/>
  <c r="Y2356" i="8" s="1"/>
  <c r="Z2356" i="8" s="1"/>
  <c r="AG2356" i="8" s="1"/>
  <c r="AI2356" i="8" s="1"/>
  <c r="X2036" i="8"/>
  <c r="Y2036" i="8" s="1"/>
  <c r="Z2036" i="8" s="1"/>
  <c r="AG2036" i="8" s="1"/>
  <c r="AI2036" i="8" s="1"/>
  <c r="X513" i="8"/>
  <c r="Y513" i="8" s="1"/>
  <c r="Z513" i="8" s="1"/>
  <c r="AG513" i="8" s="1"/>
  <c r="X2675" i="8"/>
  <c r="Y2675" i="8" s="1"/>
  <c r="Z2675" i="8" s="1"/>
  <c r="AG2675" i="8" s="1"/>
  <c r="AI2675" i="8" s="1"/>
  <c r="X2419" i="8"/>
  <c r="Y2419" i="8" s="1"/>
  <c r="Z2419" i="8" s="1"/>
  <c r="AG2419" i="8" s="1"/>
  <c r="AI2419" i="8" s="1"/>
  <c r="X2148" i="8"/>
  <c r="Y2148" i="8" s="1"/>
  <c r="Z2148" i="8" s="1"/>
  <c r="AG2148" i="8" s="1"/>
  <c r="AI2148" i="8" s="1"/>
  <c r="X1362" i="8"/>
  <c r="Y1362" i="8" s="1"/>
  <c r="Z1362" i="8" s="1"/>
  <c r="AG1362" i="8" s="1"/>
  <c r="AI1362" i="8" s="1"/>
  <c r="X2738" i="8"/>
  <c r="Y2738" i="8" s="1"/>
  <c r="Z2738" i="8" s="1"/>
  <c r="AG2738" i="8" s="1"/>
  <c r="AI2738" i="8" s="1"/>
  <c r="X2482" i="8"/>
  <c r="Y2482" i="8" s="1"/>
  <c r="Z2482" i="8" s="1"/>
  <c r="AG2482" i="8" s="1"/>
  <c r="X2226" i="8"/>
  <c r="Y2226" i="8" s="1"/>
  <c r="Z2226" i="8" s="1"/>
  <c r="AG2226" i="8" s="1"/>
  <c r="AI2226" i="8" s="1"/>
  <c r="X1702" i="8"/>
  <c r="Y1702" i="8" s="1"/>
  <c r="Z1702" i="8" s="1"/>
  <c r="AG1702" i="8" s="1"/>
  <c r="AI1702" i="8" s="1"/>
  <c r="X2993" i="8"/>
  <c r="Y2993" i="8" s="1"/>
  <c r="Z2993" i="8" s="1"/>
  <c r="AG2993" i="8" s="1"/>
  <c r="AI2993" i="8" s="1"/>
  <c r="X2737" i="8"/>
  <c r="Y2737" i="8" s="1"/>
  <c r="Z2737" i="8" s="1"/>
  <c r="AG2737" i="8" s="1"/>
  <c r="AI2737" i="8" s="1"/>
  <c r="X2481" i="8"/>
  <c r="Y2481" i="8" s="1"/>
  <c r="Z2481" i="8" s="1"/>
  <c r="AG2481" i="8" s="1"/>
  <c r="AI2481" i="8" s="1"/>
  <c r="X2225" i="8"/>
  <c r="Y2225" i="8" s="1"/>
  <c r="Z2225" i="8" s="1"/>
  <c r="AG2225" i="8" s="1"/>
  <c r="AI2225" i="8" s="1"/>
  <c r="X1701" i="8"/>
  <c r="Y1701" i="8" s="1"/>
  <c r="Z1701" i="8" s="1"/>
  <c r="AG1701" i="8" s="1"/>
  <c r="X3072" i="8"/>
  <c r="Y3072" i="8" s="1"/>
  <c r="Z3072" i="8" s="1"/>
  <c r="AG3072" i="8" s="1"/>
  <c r="AI3072" i="8" s="1"/>
  <c r="X2816" i="8"/>
  <c r="Y2816" i="8" s="1"/>
  <c r="Z2816" i="8" s="1"/>
  <c r="AG2816" i="8" s="1"/>
  <c r="AI2816" i="8" s="1"/>
  <c r="X2560" i="8"/>
  <c r="Y2560" i="8" s="1"/>
  <c r="Z2560" i="8" s="1"/>
  <c r="AG2560" i="8" s="1"/>
  <c r="AI2560" i="8" s="1"/>
  <c r="X2304" i="8"/>
  <c r="Y2304" i="8" s="1"/>
  <c r="Z2304" i="8" s="1"/>
  <c r="AG2304" i="8" s="1"/>
  <c r="AI2304" i="8" s="1"/>
  <c r="X1923" i="8"/>
  <c r="Y1923" i="8" s="1"/>
  <c r="Z1923" i="8" s="1"/>
  <c r="AG1923" i="8" s="1"/>
  <c r="AI1923" i="8" s="1"/>
  <c r="X3279" i="8"/>
  <c r="Y3279" i="8" s="1"/>
  <c r="Z3279" i="8" s="1"/>
  <c r="AG3279" i="8" s="1"/>
  <c r="AI3279" i="8" s="1"/>
  <c r="X3023" i="8"/>
  <c r="Y3023" i="8" s="1"/>
  <c r="Z3023" i="8" s="1"/>
  <c r="AG3023" i="8" s="1"/>
  <c r="AI3023" i="8" s="1"/>
  <c r="X2767" i="8"/>
  <c r="Y2767" i="8" s="1"/>
  <c r="Z2767" i="8" s="1"/>
  <c r="AG2767" i="8" s="1"/>
  <c r="AI2767" i="8" s="1"/>
  <c r="X2511" i="8"/>
  <c r="Y2511" i="8" s="1"/>
  <c r="Z2511" i="8" s="1"/>
  <c r="AG2511" i="8" s="1"/>
  <c r="AI2511" i="8" s="1"/>
  <c r="X2255" i="8"/>
  <c r="Y2255" i="8" s="1"/>
  <c r="Z2255" i="8" s="1"/>
  <c r="AG2255" i="8" s="1"/>
  <c r="AI2255" i="8" s="1"/>
  <c r="X1785" i="8"/>
  <c r="Y1785" i="8" s="1"/>
  <c r="Z1785" i="8" s="1"/>
  <c r="AG1785" i="8" s="1"/>
  <c r="AI1785" i="8" s="1"/>
  <c r="X3116" i="8"/>
  <c r="Y3116" i="8" s="1"/>
  <c r="Z3116" i="8" s="1"/>
  <c r="AG3116" i="8" s="1"/>
  <c r="AI3116" i="8" s="1"/>
  <c r="X1763" i="8"/>
  <c r="Y1763" i="8" s="1"/>
  <c r="Z1763" i="8" s="1"/>
  <c r="AG1763" i="8" s="1"/>
  <c r="X3300" i="8"/>
  <c r="Y3300" i="8" s="1"/>
  <c r="Z3300" i="8" s="1"/>
  <c r="AG3300" i="8" s="1"/>
  <c r="AI3300" i="8" s="1"/>
  <c r="X3749" i="8"/>
  <c r="Y3749" i="8" s="1"/>
  <c r="Z3749" i="8" s="1"/>
  <c r="AG3749" i="8" s="1"/>
  <c r="AI3749" i="8" s="1"/>
  <c r="X3567" i="8"/>
  <c r="Y3567" i="8" s="1"/>
  <c r="Z3567" i="8" s="1"/>
  <c r="AG3567" i="8" s="1"/>
  <c r="AI3567" i="8" s="1"/>
  <c r="X3648" i="8"/>
  <c r="Y3648" i="8" s="1"/>
  <c r="Z3648" i="8" s="1"/>
  <c r="AG3648" i="8" s="1"/>
  <c r="AI3648" i="8" s="1"/>
  <c r="X2369" i="8"/>
  <c r="Y2369" i="8" s="1"/>
  <c r="Z2369" i="8" s="1"/>
  <c r="AG2369" i="8" s="1"/>
  <c r="AI2369" i="8" s="1"/>
  <c r="X2056" i="8"/>
  <c r="Y2056" i="8" s="1"/>
  <c r="Z2056" i="8" s="1"/>
  <c r="AG2056" i="8" s="1"/>
  <c r="AI2056" i="8" s="1"/>
  <c r="X708" i="8"/>
  <c r="Y708" i="8" s="1"/>
  <c r="Z708" i="8" s="1"/>
  <c r="AG708" i="8" s="1"/>
  <c r="X2960" i="8"/>
  <c r="Y2960" i="8" s="1"/>
  <c r="Z2960" i="8" s="1"/>
  <c r="AG2960" i="8" s="1"/>
  <c r="AI2960" i="8" s="1"/>
  <c r="X2704" i="8"/>
  <c r="Y2704" i="8" s="1"/>
  <c r="Z2704" i="8" s="1"/>
  <c r="AG2704" i="8" s="1"/>
  <c r="AI2704" i="8" s="1"/>
  <c r="X2448" i="8"/>
  <c r="Y2448" i="8" s="1"/>
  <c r="Z2448" i="8" s="1"/>
  <c r="AG2448" i="8" s="1"/>
  <c r="AI2448" i="8" s="1"/>
  <c r="X2192" i="8"/>
  <c r="Y2192" i="8" s="1"/>
  <c r="Z2192" i="8" s="1"/>
  <c r="AG2192" i="8" s="1"/>
  <c r="AI2192" i="8" s="1"/>
  <c r="X1559" i="8"/>
  <c r="Y1559" i="8" s="1"/>
  <c r="Z1559" i="8" s="1"/>
  <c r="AG1559" i="8" s="1"/>
  <c r="AI1559" i="8" s="1"/>
  <c r="X3167" i="8"/>
  <c r="Y3167" i="8" s="1"/>
  <c r="Z3167" i="8" s="1"/>
  <c r="AG3167" i="8" s="1"/>
  <c r="X2911" i="8"/>
  <c r="Y2911" i="8" s="1"/>
  <c r="Z2911" i="8" s="1"/>
  <c r="AG2911" i="8" s="1"/>
  <c r="X2399" i="8"/>
  <c r="Y2399" i="8" s="1"/>
  <c r="Z2399" i="8" s="1"/>
  <c r="AG2399" i="8" s="1"/>
  <c r="AI2399" i="8" s="1"/>
  <c r="X2114" i="8"/>
  <c r="Y2114" i="8" s="1"/>
  <c r="Z2114" i="8" s="1"/>
  <c r="AG2114" i="8" s="1"/>
  <c r="AI2114" i="8" s="1"/>
  <c r="X1106" i="8"/>
  <c r="Y1106" i="8" s="1"/>
  <c r="Z1106" i="8" s="1"/>
  <c r="AG1106" i="8" s="1"/>
  <c r="X3118" i="8"/>
  <c r="Y3118" i="8" s="1"/>
  <c r="Z3118" i="8" s="1"/>
  <c r="AG3118" i="8" s="1"/>
  <c r="AI3118" i="8" s="1"/>
  <c r="X2606" i="8"/>
  <c r="Y2606" i="8" s="1"/>
  <c r="Z2606" i="8" s="1"/>
  <c r="AG2606" i="8" s="1"/>
  <c r="AI2606" i="8" s="1"/>
  <c r="X2350" i="8"/>
  <c r="Y2350" i="8" s="1"/>
  <c r="Z2350" i="8" s="1"/>
  <c r="AG2350" i="8" s="1"/>
  <c r="AI2350" i="8" s="1"/>
  <c r="X2557" i="8"/>
  <c r="Y2557" i="8" s="1"/>
  <c r="Z2557" i="8" s="1"/>
  <c r="AG2557" i="8" s="1"/>
  <c r="AI2557" i="8" s="1"/>
  <c r="X3162" i="8"/>
  <c r="Y3162" i="8" s="1"/>
  <c r="Z3162" i="8" s="1"/>
  <c r="AG3162" i="8" s="1"/>
  <c r="AI3162" i="8" s="1"/>
  <c r="X2018" i="8"/>
  <c r="Y2018" i="8" s="1"/>
  <c r="Z2018" i="8" s="1"/>
  <c r="AG2018" i="8" s="1"/>
  <c r="AI2018" i="8" s="1"/>
  <c r="X332" i="8"/>
  <c r="Y332" i="8" s="1"/>
  <c r="Z332" i="8" s="1"/>
  <c r="AG332" i="8" s="1"/>
  <c r="AI332" i="8" s="1"/>
  <c r="X1651" i="8"/>
  <c r="Y1651" i="8" s="1"/>
  <c r="Z1651" i="8" s="1"/>
  <c r="AG1651" i="8" s="1"/>
  <c r="AI1651" i="8" s="1"/>
  <c r="X1227" i="8"/>
  <c r="Y1227" i="8" s="1"/>
  <c r="Z1227" i="8" s="1"/>
  <c r="AG1227" i="8" s="1"/>
  <c r="AI1227" i="8" s="1"/>
  <c r="X815" i="8"/>
  <c r="Y815" i="8" s="1"/>
  <c r="Z815" i="8" s="1"/>
  <c r="AG815" i="8" s="1"/>
  <c r="AI815" i="8" s="1"/>
  <c r="X2064" i="8"/>
  <c r="Y2064" i="8" s="1"/>
  <c r="Z2064" i="8" s="1"/>
  <c r="AG2064" i="8" s="1"/>
  <c r="X2094" i="8"/>
  <c r="Y2094" i="8" s="1"/>
  <c r="Z2094" i="8" s="1"/>
  <c r="AG2094" i="8" s="1"/>
  <c r="AI2094" i="8" s="1"/>
  <c r="X420" i="8"/>
  <c r="Y420" i="8" s="1"/>
  <c r="Z420" i="8" s="1"/>
  <c r="AG420" i="8" s="1"/>
  <c r="AI420" i="8" s="1"/>
  <c r="X1852" i="8"/>
  <c r="Y1852" i="8" s="1"/>
  <c r="Z1852" i="8" s="1"/>
  <c r="AG1852" i="8" s="1"/>
  <c r="AI1852" i="8" s="1"/>
  <c r="X1109" i="8"/>
  <c r="Y1109" i="8" s="1"/>
  <c r="Z1109" i="8" s="1"/>
  <c r="AG1109" i="8" s="1"/>
  <c r="AI1109" i="8" s="1"/>
  <c r="X853" i="8"/>
  <c r="Y853" i="8" s="1"/>
  <c r="Z853" i="8" s="1"/>
  <c r="AG853" i="8" s="1"/>
  <c r="AI853" i="8" s="1"/>
  <c r="X3750" i="8"/>
  <c r="Y3750" i="8" s="1"/>
  <c r="Z3750" i="8" s="1"/>
  <c r="AG3750" i="8" s="1"/>
  <c r="AI3750" i="8" s="1"/>
  <c r="X3494" i="8"/>
  <c r="Y3494" i="8" s="1"/>
  <c r="Z3494" i="8" s="1"/>
  <c r="AG3494" i="8" s="1"/>
  <c r="AI3494" i="8" s="1"/>
  <c r="X3190" i="8"/>
  <c r="Y3190" i="8" s="1"/>
  <c r="Z3190" i="8" s="1"/>
  <c r="AG3190" i="8" s="1"/>
  <c r="AI3190" i="8" s="1"/>
  <c r="X1592" i="8"/>
  <c r="Y1592" i="8" s="1"/>
  <c r="Z1592" i="8" s="1"/>
  <c r="AG1592" i="8" s="1"/>
  <c r="AI1592" i="8" s="1"/>
  <c r="X3475" i="8"/>
  <c r="Y3475" i="8" s="1"/>
  <c r="Z3475" i="8" s="1"/>
  <c r="AG3475" i="8" s="1"/>
  <c r="AI3475" i="8" s="1"/>
  <c r="X3156" i="8"/>
  <c r="Y3156" i="8" s="1"/>
  <c r="Z3156" i="8" s="1"/>
  <c r="AG3156" i="8" s="1"/>
  <c r="AI3156" i="8" s="1"/>
  <c r="X3621" i="8"/>
  <c r="Y3621" i="8" s="1"/>
  <c r="Z3621" i="8" s="1"/>
  <c r="AG3621" i="8" s="1"/>
  <c r="AI3621" i="8" s="1"/>
  <c r="X3554" i="8"/>
  <c r="Y3554" i="8" s="1"/>
  <c r="Z3554" i="8" s="1"/>
  <c r="AG3554" i="8" s="1"/>
  <c r="AI3554" i="8" s="1"/>
  <c r="X3298" i="8"/>
  <c r="Y3298" i="8" s="1"/>
  <c r="Z3298" i="8" s="1"/>
  <c r="AG3298" i="8" s="1"/>
  <c r="AI3298" i="8" s="1"/>
  <c r="X2423" i="8"/>
  <c r="Y2423" i="8" s="1"/>
  <c r="Z2423" i="8" s="1"/>
  <c r="AG2423" i="8" s="1"/>
  <c r="AI2423" i="8" s="1"/>
  <c r="X3633" i="8"/>
  <c r="Y3633" i="8" s="1"/>
  <c r="Z3633" i="8" s="1"/>
  <c r="AG3633" i="8" s="1"/>
  <c r="AI3633" i="8" s="1"/>
  <c r="X3377" i="8"/>
  <c r="Y3377" i="8" s="1"/>
  <c r="Z3377" i="8" s="1"/>
  <c r="AG3377" i="8" s="1"/>
  <c r="AI3377" i="8" s="1"/>
  <c r="X3699" i="8"/>
  <c r="Y3699" i="8" s="1"/>
  <c r="Z3699" i="8" s="1"/>
  <c r="AG3699" i="8" s="1"/>
  <c r="AI3699" i="8" s="1"/>
  <c r="X3360" i="8"/>
  <c r="Y3360" i="8" s="1"/>
  <c r="Z3360" i="8" s="1"/>
  <c r="AG3360" i="8" s="1"/>
  <c r="AI3360" i="8" s="1"/>
  <c r="X2869" i="8"/>
  <c r="Y2869" i="8" s="1"/>
  <c r="Z2869" i="8" s="1"/>
  <c r="AG2869" i="8" s="1"/>
  <c r="AI2869" i="8" s="1"/>
  <c r="X3380" i="8"/>
  <c r="Y3380" i="8" s="1"/>
  <c r="Z3380" i="8" s="1"/>
  <c r="AG3380" i="8" s="1"/>
  <c r="AI3380" i="8" s="1"/>
  <c r="X3455" i="8"/>
  <c r="Y3455" i="8" s="1"/>
  <c r="Z3455" i="8" s="1"/>
  <c r="AG3455" i="8" s="1"/>
  <c r="AI3455" i="8" s="1"/>
  <c r="X3112" i="8"/>
  <c r="Y3112" i="8" s="1"/>
  <c r="Z3112" i="8" s="1"/>
  <c r="AG3112" i="8" s="1"/>
  <c r="AI3112" i="8" s="1"/>
  <c r="X3486" i="8"/>
  <c r="Y3486" i="8" s="1"/>
  <c r="Z3486" i="8" s="1"/>
  <c r="AG3486" i="8" s="1"/>
  <c r="X3501" i="8"/>
  <c r="Y3501" i="8" s="1"/>
  <c r="Z3501" i="8" s="1"/>
  <c r="AG3501" i="8" s="1"/>
  <c r="AI3501" i="8" s="1"/>
  <c r="X3204" i="8"/>
  <c r="Y3204" i="8" s="1"/>
  <c r="Z3204" i="8" s="1"/>
  <c r="AG3204" i="8" s="1"/>
  <c r="AI3204" i="8" s="1"/>
  <c r="X1811" i="8"/>
  <c r="Y1811" i="8" s="1"/>
  <c r="Z1811" i="8" s="1"/>
  <c r="AG1811" i="8" s="1"/>
  <c r="AI1811" i="8" s="1"/>
  <c r="X3759" i="8"/>
  <c r="Y3759" i="8" s="1"/>
  <c r="Z3759" i="8" s="1"/>
  <c r="AG3759" i="8" s="1"/>
  <c r="AI3759" i="8" s="1"/>
  <c r="X3596" i="8"/>
  <c r="Y3596" i="8" s="1"/>
  <c r="Z3596" i="8" s="1"/>
  <c r="AG3596" i="8" s="1"/>
  <c r="AI3596" i="8" s="1"/>
  <c r="X3340" i="8"/>
  <c r="Y3340" i="8" s="1"/>
  <c r="Z3340" i="8" s="1"/>
  <c r="AG3340" i="8" s="1"/>
  <c r="X3739" i="8"/>
  <c r="Y3739" i="8" s="1"/>
  <c r="Z3739" i="8" s="1"/>
  <c r="AG3739" i="8" s="1"/>
  <c r="AI3739" i="8" s="1"/>
  <c r="X3483" i="8"/>
  <c r="Y3483" i="8" s="1"/>
  <c r="Z3483" i="8" s="1"/>
  <c r="AG3483" i="8" s="1"/>
  <c r="AI3483" i="8" s="1"/>
  <c r="X3172" i="8"/>
  <c r="Y3172" i="8" s="1"/>
  <c r="Z3172" i="8" s="1"/>
  <c r="AG3172" i="8" s="1"/>
  <c r="AI3172" i="8" s="1"/>
  <c r="X3758" i="8"/>
  <c r="Y3758" i="8" s="1"/>
  <c r="Z3758" i="8" s="1"/>
  <c r="AG3758" i="8" s="1"/>
  <c r="AI3758" i="8" s="1"/>
  <c r="X3647" i="8"/>
  <c r="Y3647" i="8" s="1"/>
  <c r="Z3647" i="8" s="1"/>
  <c r="AG3647" i="8" s="1"/>
  <c r="AI3647" i="8" s="1"/>
  <c r="X3561" i="8"/>
  <c r="Y3561" i="8" s="1"/>
  <c r="Z3561" i="8" s="1"/>
  <c r="AG3561" i="8" s="1"/>
  <c r="AI3561" i="8" s="1"/>
  <c r="X3729" i="8"/>
  <c r="Y3729" i="8" s="1"/>
  <c r="Z3729" i="8" s="1"/>
  <c r="AG3729" i="8" s="1"/>
  <c r="AI3729" i="8" s="1"/>
  <c r="X3576" i="8"/>
  <c r="Y3576" i="8" s="1"/>
  <c r="Z3576" i="8" s="1"/>
  <c r="AG3576" i="8" s="1"/>
  <c r="X2599" i="8"/>
  <c r="Y2599" i="8" s="1"/>
  <c r="Z2599" i="8" s="1"/>
  <c r="AG2599" i="8" s="1"/>
  <c r="AI2599" i="8" s="1"/>
  <c r="X3584" i="8"/>
  <c r="Y3584" i="8" s="1"/>
  <c r="Z3584" i="8" s="1"/>
  <c r="AG3584" i="8" s="1"/>
  <c r="AI3584" i="8" s="1"/>
  <c r="X2328" i="8"/>
  <c r="Y2328" i="8" s="1"/>
  <c r="Z2328" i="8" s="1"/>
  <c r="AG2328" i="8" s="1"/>
  <c r="AI2328" i="8" s="1"/>
  <c r="X2805" i="8"/>
  <c r="Y2805" i="8" s="1"/>
  <c r="Z2805" i="8" s="1"/>
  <c r="AG2805" i="8" s="1"/>
  <c r="AI2805" i="8" s="1"/>
  <c r="X2740" i="8"/>
  <c r="Y2740" i="8" s="1"/>
  <c r="Z2740" i="8" s="1"/>
  <c r="AG2740" i="8" s="1"/>
  <c r="X2484" i="8"/>
  <c r="Y2484" i="8" s="1"/>
  <c r="Z2484" i="8" s="1"/>
  <c r="AG2484" i="8" s="1"/>
  <c r="X2228" i="8"/>
  <c r="Y2228" i="8" s="1"/>
  <c r="Z2228" i="8" s="1"/>
  <c r="AG2228" i="8" s="1"/>
  <c r="AI2228" i="8" s="1"/>
  <c r="X2803" i="8"/>
  <c r="Y2803" i="8" s="1"/>
  <c r="Z2803" i="8" s="1"/>
  <c r="AG2803" i="8" s="1"/>
  <c r="AI2803" i="8" s="1"/>
  <c r="X2291" i="8"/>
  <c r="Y2291" i="8" s="1"/>
  <c r="Z2291" i="8" s="1"/>
  <c r="AG2291" i="8" s="1"/>
  <c r="AI2291" i="8" s="1"/>
  <c r="X2866" i="8"/>
  <c r="Y2866" i="8" s="1"/>
  <c r="Z2866" i="8" s="1"/>
  <c r="AG2866" i="8" s="1"/>
  <c r="AI2866" i="8" s="1"/>
  <c r="X2354" i="8"/>
  <c r="Y2354" i="8" s="1"/>
  <c r="Z2354" i="8" s="1"/>
  <c r="AG2354" i="8" s="1"/>
  <c r="AI2354" i="8" s="1"/>
  <c r="X2944" i="8"/>
  <c r="Y2944" i="8" s="1"/>
  <c r="Z2944" i="8" s="1"/>
  <c r="AG2944" i="8" s="1"/>
  <c r="AI2944" i="8" s="1"/>
  <c r="X2688" i="8"/>
  <c r="Y2688" i="8" s="1"/>
  <c r="Z2688" i="8" s="1"/>
  <c r="AG2688" i="8" s="1"/>
  <c r="AI2688" i="8" s="1"/>
  <c r="X3151" i="8"/>
  <c r="Y3151" i="8" s="1"/>
  <c r="Z3151" i="8" s="1"/>
  <c r="AG3151" i="8" s="1"/>
  <c r="AI3151" i="8" s="1"/>
  <c r="X2895" i="8"/>
  <c r="Y2895" i="8" s="1"/>
  <c r="Z2895" i="8" s="1"/>
  <c r="AG2895" i="8" s="1"/>
  <c r="AI2895" i="8" s="1"/>
  <c r="X3102" i="8"/>
  <c r="Y3102" i="8" s="1"/>
  <c r="Z3102" i="8" s="1"/>
  <c r="AG3102" i="8" s="1"/>
  <c r="AI3102" i="8" s="1"/>
  <c r="X116" i="8"/>
  <c r="Y116" i="8" s="1"/>
  <c r="Z116" i="8" s="1"/>
  <c r="AG116" i="8" s="1"/>
  <c r="AI116" i="8" s="1"/>
  <c r="X3053" i="8"/>
  <c r="Y3053" i="8" s="1"/>
  <c r="Z3053" i="8" s="1"/>
  <c r="AG3053" i="8" s="1"/>
  <c r="AI3053" i="8" s="1"/>
  <c r="X2988" i="8"/>
  <c r="Y2988" i="8" s="1"/>
  <c r="Z2988" i="8" s="1"/>
  <c r="AG2988" i="8" s="1"/>
  <c r="AI2988" i="8" s="1"/>
  <c r="X2732" i="8"/>
  <c r="Y2732" i="8" s="1"/>
  <c r="Z2732" i="8" s="1"/>
  <c r="AG2732" i="8" s="1"/>
  <c r="AI2732" i="8" s="1"/>
  <c r="X3146" i="8"/>
  <c r="Y3146" i="8" s="1"/>
  <c r="Z3146" i="8" s="1"/>
  <c r="AG3146" i="8" s="1"/>
  <c r="AI3146" i="8" s="1"/>
  <c r="X2841" i="8"/>
  <c r="Y2841" i="8" s="1"/>
  <c r="Z2841" i="8" s="1"/>
  <c r="AG2841" i="8" s="1"/>
  <c r="AI2841" i="8" s="1"/>
  <c r="X1445" i="8"/>
  <c r="Y1445" i="8" s="1"/>
  <c r="Z1445" i="8" s="1"/>
  <c r="AG1445" i="8" s="1"/>
  <c r="AI1445" i="8" s="1"/>
  <c r="X652" i="8"/>
  <c r="Y652" i="8" s="1"/>
  <c r="Z652" i="8" s="1"/>
  <c r="AG652" i="8" s="1"/>
  <c r="AI652" i="8" s="1"/>
  <c r="X144" i="8"/>
  <c r="Y144" i="8" s="1"/>
  <c r="Z144" i="8" s="1"/>
  <c r="AG144" i="8" s="1"/>
  <c r="AI144" i="8" s="1"/>
  <c r="X1777" i="8"/>
  <c r="Y1777" i="8" s="1"/>
  <c r="Z1777" i="8" s="1"/>
  <c r="AG1777" i="8" s="1"/>
  <c r="X1222" i="8"/>
  <c r="Y1222" i="8" s="1"/>
  <c r="Z1222" i="8" s="1"/>
  <c r="AG1222" i="8" s="1"/>
  <c r="AI1222" i="8" s="1"/>
  <c r="X813" i="8"/>
  <c r="Y813" i="8" s="1"/>
  <c r="Z813" i="8" s="1"/>
  <c r="AG813" i="8" s="1"/>
  <c r="AI813" i="8" s="1"/>
  <c r="X3734" i="8"/>
  <c r="Y3734" i="8" s="1"/>
  <c r="Z3734" i="8" s="1"/>
  <c r="AG3734" i="8" s="1"/>
  <c r="AI3734" i="8" s="1"/>
  <c r="X3459" i="8"/>
  <c r="Y3459" i="8" s="1"/>
  <c r="Z3459" i="8" s="1"/>
  <c r="AG3459" i="8" s="1"/>
  <c r="AI3459" i="8" s="1"/>
  <c r="X3124" i="8"/>
  <c r="Y3124" i="8" s="1"/>
  <c r="Z3124" i="8" s="1"/>
  <c r="AG3124" i="8" s="1"/>
  <c r="AI3124" i="8" s="1"/>
  <c r="X3477" i="8"/>
  <c r="Y3477" i="8" s="1"/>
  <c r="Z3477" i="8" s="1"/>
  <c r="AG3477" i="8" s="1"/>
  <c r="AI3477" i="8" s="1"/>
  <c r="X3538" i="8"/>
  <c r="Y3538" i="8" s="1"/>
  <c r="Z3538" i="8" s="1"/>
  <c r="AG3538" i="8" s="1"/>
  <c r="AI3538" i="8" s="1"/>
  <c r="X3269" i="8"/>
  <c r="Y3269" i="8" s="1"/>
  <c r="Z3269" i="8" s="1"/>
  <c r="AG3269" i="8" s="1"/>
  <c r="AI3269" i="8" s="1"/>
  <c r="X2295" i="8"/>
  <c r="Y2295" i="8" s="1"/>
  <c r="Z2295" i="8" s="1"/>
  <c r="AG2295" i="8" s="1"/>
  <c r="AI2295" i="8" s="1"/>
  <c r="X3617" i="8"/>
  <c r="Y3617" i="8" s="1"/>
  <c r="Z3617" i="8" s="1"/>
  <c r="AG3617" i="8" s="1"/>
  <c r="AI3617" i="8" s="1"/>
  <c r="X3361" i="8"/>
  <c r="Y3361" i="8" s="1"/>
  <c r="Z3361" i="8" s="1"/>
  <c r="AG3361" i="8" s="1"/>
  <c r="AI3361" i="8" s="1"/>
  <c r="X2870" i="8"/>
  <c r="Y2870" i="8" s="1"/>
  <c r="Z2870" i="8" s="1"/>
  <c r="AG2870" i="8" s="1"/>
  <c r="AI2870" i="8" s="1"/>
  <c r="X3730" i="8"/>
  <c r="Y3730" i="8" s="1"/>
  <c r="Z3730" i="8" s="1"/>
  <c r="AG3730" i="8" s="1"/>
  <c r="AI3730" i="8" s="1"/>
  <c r="X3344" i="8"/>
  <c r="Y3344" i="8" s="1"/>
  <c r="Z3344" i="8" s="1"/>
  <c r="AG3344" i="8" s="1"/>
  <c r="AI3344" i="8" s="1"/>
  <c r="X2791" i="8"/>
  <c r="Y2791" i="8" s="1"/>
  <c r="Z2791" i="8" s="1"/>
  <c r="AG2791" i="8" s="1"/>
  <c r="AI2791" i="8" s="1"/>
  <c r="X3218" i="8"/>
  <c r="Y3218" i="8" s="1"/>
  <c r="Z3218" i="8" s="1"/>
  <c r="AG3218" i="8" s="1"/>
  <c r="AI3218" i="8" s="1"/>
  <c r="X3439" i="8"/>
  <c r="Y3439" i="8" s="1"/>
  <c r="Z3439" i="8" s="1"/>
  <c r="AG3439" i="8" s="1"/>
  <c r="AI3439" i="8" s="1"/>
  <c r="X3079" i="8"/>
  <c r="Y3079" i="8" s="1"/>
  <c r="Z3079" i="8" s="1"/>
  <c r="AG3079" i="8" s="1"/>
  <c r="AI3079" i="8" s="1"/>
  <c r="X2454" i="8"/>
  <c r="Y2454" i="8" s="1"/>
  <c r="Z2454" i="8" s="1"/>
  <c r="AG2454" i="8" s="1"/>
  <c r="AI2454" i="8" s="1"/>
  <c r="X3143" i="8"/>
  <c r="Y3143" i="8" s="1"/>
  <c r="Z3143" i="8" s="1"/>
  <c r="AG3143" i="8" s="1"/>
  <c r="AI3143" i="8" s="1"/>
  <c r="X3765" i="8"/>
  <c r="Y3765" i="8" s="1"/>
  <c r="Z3765" i="8" s="1"/>
  <c r="AG3765" i="8" s="1"/>
  <c r="AI3765" i="8" s="1"/>
  <c r="X3485" i="8"/>
  <c r="Y3485" i="8" s="1"/>
  <c r="Z3485" i="8" s="1"/>
  <c r="AG3485" i="8" s="1"/>
  <c r="X3174" i="8"/>
  <c r="Y3174" i="8" s="1"/>
  <c r="Z3174" i="8" s="1"/>
  <c r="AG3174" i="8" s="1"/>
  <c r="AI3174" i="8" s="1"/>
  <c r="X979" i="8"/>
  <c r="Y979" i="8" s="1"/>
  <c r="Z979" i="8" s="1"/>
  <c r="AG979" i="8" s="1"/>
  <c r="AI979" i="8" s="1"/>
  <c r="X3679" i="8"/>
  <c r="Y3679" i="8" s="1"/>
  <c r="Z3679" i="8" s="1"/>
  <c r="AG3679" i="8" s="1"/>
  <c r="X3324" i="8"/>
  <c r="Y3324" i="8" s="1"/>
  <c r="Z3324" i="8" s="1"/>
  <c r="AG3324" i="8" s="1"/>
  <c r="AI3324" i="8" s="1"/>
  <c r="X2631" i="8"/>
  <c r="Y2631" i="8" s="1"/>
  <c r="Z2631" i="8" s="1"/>
  <c r="AG2631" i="8" s="1"/>
  <c r="AI2631" i="8" s="1"/>
  <c r="X3723" i="8"/>
  <c r="Y3723" i="8" s="1"/>
  <c r="Z3723" i="8" s="1"/>
  <c r="AG3723" i="8" s="1"/>
  <c r="X3467" i="8"/>
  <c r="Y3467" i="8" s="1"/>
  <c r="Z3467" i="8" s="1"/>
  <c r="AG3467" i="8" s="1"/>
  <c r="AI3467" i="8" s="1"/>
  <c r="X3140" i="8"/>
  <c r="Y3140" i="8" s="1"/>
  <c r="Z3140" i="8" s="1"/>
  <c r="AG3140" i="8" s="1"/>
  <c r="AI3140" i="8" s="1"/>
  <c r="X3605" i="8"/>
  <c r="Y3605" i="8" s="1"/>
  <c r="Z3605" i="8" s="1"/>
  <c r="AG3605" i="8" s="1"/>
  <c r="AI3605" i="8" s="1"/>
  <c r="X3598" i="8"/>
  <c r="Y3598" i="8" s="1"/>
  <c r="Z3598" i="8" s="1"/>
  <c r="AG3598" i="8" s="1"/>
  <c r="AI3598" i="8" s="1"/>
  <c r="X3546" i="8"/>
  <c r="Y3546" i="8" s="1"/>
  <c r="Z3546" i="8" s="1"/>
  <c r="AG3546" i="8" s="1"/>
  <c r="AI3546" i="8" s="1"/>
  <c r="X2359" i="8"/>
  <c r="Y2359" i="8" s="1"/>
  <c r="Z2359" i="8" s="1"/>
  <c r="AG2359" i="8" s="1"/>
  <c r="X3726" i="8"/>
  <c r="Y3726" i="8" s="1"/>
  <c r="Z3726" i="8" s="1"/>
  <c r="AG3726" i="8" s="1"/>
  <c r="AI3726" i="8" s="1"/>
  <c r="X3545" i="8"/>
  <c r="Y3545" i="8" s="1"/>
  <c r="Z3545" i="8" s="1"/>
  <c r="AG3545" i="8" s="1"/>
  <c r="AI3545" i="8" s="1"/>
  <c r="X3283" i="8"/>
  <c r="Y3283" i="8" s="1"/>
  <c r="Z3283" i="8" s="1"/>
  <c r="AG3283" i="8" s="1"/>
  <c r="AI3283" i="8" s="1"/>
  <c r="X2358" i="8"/>
  <c r="Y2358" i="8" s="1"/>
  <c r="Z2358" i="8" s="1"/>
  <c r="AG2358" i="8" s="1"/>
  <c r="AI2358" i="8" s="1"/>
  <c r="X3792" i="8"/>
  <c r="Y3792" i="8" s="1"/>
  <c r="Z3792" i="8" s="1"/>
  <c r="AG3792" i="8" s="1"/>
  <c r="AI3792" i="8" s="1"/>
  <c r="X3657" i="8"/>
  <c r="Y3657" i="8" s="1"/>
  <c r="Z3657" i="8" s="1"/>
  <c r="AG3657" i="8" s="1"/>
  <c r="AI3657" i="8" s="1"/>
  <c r="X3560" i="8"/>
  <c r="Y3560" i="8" s="1"/>
  <c r="Z3560" i="8" s="1"/>
  <c r="AG3560" i="8" s="1"/>
  <c r="AI3560" i="8" s="1"/>
  <c r="X3304" i="8"/>
  <c r="Y3304" i="8" s="1"/>
  <c r="Z3304" i="8" s="1"/>
  <c r="AG3304" i="8" s="1"/>
  <c r="AI3304" i="8" s="1"/>
  <c r="X2471" i="8"/>
  <c r="Y2471" i="8" s="1"/>
  <c r="Z2471" i="8" s="1"/>
  <c r="AG2471" i="8" s="1"/>
  <c r="AI2471" i="8" s="1"/>
  <c r="X3711" i="8"/>
  <c r="Y3711" i="8" s="1"/>
  <c r="Z3711" i="8" s="1"/>
  <c r="AG3711" i="8" s="1"/>
  <c r="AI3711" i="8" s="1"/>
  <c r="X3751" i="8"/>
  <c r="Y3751" i="8" s="1"/>
  <c r="Z3751" i="8" s="1"/>
  <c r="AG3751" i="8" s="1"/>
  <c r="AI3751" i="8" s="1"/>
  <c r="X3495" i="8"/>
  <c r="Y3495" i="8" s="1"/>
  <c r="Z3495" i="8" s="1"/>
  <c r="AG3495" i="8" s="1"/>
  <c r="AI3495" i="8" s="1"/>
  <c r="X1657" i="8"/>
  <c r="Y1657" i="8" s="1"/>
  <c r="Z1657" i="8" s="1"/>
  <c r="AG1657" i="8" s="1"/>
  <c r="AI1657" i="8" s="1"/>
  <c r="X2568" i="8"/>
  <c r="Y2568" i="8" s="1"/>
  <c r="Z2568" i="8" s="1"/>
  <c r="AG2568" i="8" s="1"/>
  <c r="AI2568" i="8" s="1"/>
  <c r="X2312" i="8"/>
  <c r="Y2312" i="8" s="1"/>
  <c r="Z2312" i="8" s="1"/>
  <c r="AG2312" i="8" s="1"/>
  <c r="AI2312" i="8" s="1"/>
  <c r="X1942" i="8"/>
  <c r="Y1942" i="8" s="1"/>
  <c r="Z1942" i="8" s="1"/>
  <c r="AG1942" i="8" s="1"/>
  <c r="AI1942" i="8" s="1"/>
  <c r="X2789" i="8"/>
  <c r="Y2789" i="8" s="1"/>
  <c r="Z2789" i="8" s="1"/>
  <c r="AG2789" i="8" s="1"/>
  <c r="AI2789" i="8" s="1"/>
  <c r="X2533" i="8"/>
  <c r="Y2533" i="8" s="1"/>
  <c r="Z2533" i="8" s="1"/>
  <c r="AG2533" i="8" s="1"/>
  <c r="AI2533" i="8" s="1"/>
  <c r="X2277" i="8"/>
  <c r="Y2277" i="8" s="1"/>
  <c r="Z2277" i="8" s="1"/>
  <c r="AG2277" i="8" s="1"/>
  <c r="AI2277" i="8" s="1"/>
  <c r="X1847" i="8"/>
  <c r="Y1847" i="8" s="1"/>
  <c r="Z1847" i="8" s="1"/>
  <c r="AG1847" i="8" s="1"/>
  <c r="AI1847" i="8" s="1"/>
  <c r="X2980" i="8"/>
  <c r="Y2980" i="8" s="1"/>
  <c r="Z2980" i="8" s="1"/>
  <c r="AG2980" i="8" s="1"/>
  <c r="AI2980" i="8" s="1"/>
  <c r="X2724" i="8"/>
  <c r="Y2724" i="8" s="1"/>
  <c r="Z2724" i="8" s="1"/>
  <c r="AG2724" i="8" s="1"/>
  <c r="AI2724" i="8" s="1"/>
  <c r="X2468" i="8"/>
  <c r="Y2468" i="8" s="1"/>
  <c r="Z2468" i="8" s="1"/>
  <c r="AG2468" i="8" s="1"/>
  <c r="AI2468" i="8" s="1"/>
  <c r="X2212" i="8"/>
  <c r="Y2212" i="8" s="1"/>
  <c r="Z2212" i="8" s="1"/>
  <c r="AG2212" i="8" s="1"/>
  <c r="AI2212" i="8" s="1"/>
  <c r="X1655" i="8"/>
  <c r="Y1655" i="8" s="1"/>
  <c r="Z1655" i="8" s="1"/>
  <c r="AG1655" i="8" s="1"/>
  <c r="AI1655" i="8" s="1"/>
  <c r="X2275" i="8"/>
  <c r="Y2275" i="8" s="1"/>
  <c r="Z2275" i="8" s="1"/>
  <c r="AG2275" i="8" s="1"/>
  <c r="AI2275" i="8" s="1"/>
  <c r="X1845" i="8"/>
  <c r="Y1845" i="8" s="1"/>
  <c r="Z1845" i="8" s="1"/>
  <c r="AG1845" i="8" s="1"/>
  <c r="AI1845" i="8" s="1"/>
  <c r="X2850" i="8"/>
  <c r="Y2850" i="8" s="1"/>
  <c r="Z2850" i="8" s="1"/>
  <c r="AG2850" i="8" s="1"/>
  <c r="AI2850" i="8" s="1"/>
  <c r="X2594" i="8"/>
  <c r="Y2594" i="8" s="1"/>
  <c r="Z2594" i="8" s="1"/>
  <c r="AG2594" i="8" s="1"/>
  <c r="AI2594" i="8" s="1"/>
  <c r="X2338" i="8"/>
  <c r="Y2338" i="8" s="1"/>
  <c r="Z2338" i="8" s="1"/>
  <c r="AG2338" i="8" s="1"/>
  <c r="AI2338" i="8" s="1"/>
  <c r="X2004" i="8"/>
  <c r="Y2004" i="8" s="1"/>
  <c r="Z2004" i="8" s="1"/>
  <c r="AG2004" i="8" s="1"/>
  <c r="AI2004" i="8" s="1"/>
  <c r="X193" i="8"/>
  <c r="Y193" i="8" s="1"/>
  <c r="Z193" i="8" s="1"/>
  <c r="AG193" i="8" s="1"/>
  <c r="AI193" i="8" s="1"/>
  <c r="X2849" i="8"/>
  <c r="Y2849" i="8" s="1"/>
  <c r="Z2849" i="8" s="1"/>
  <c r="AG2849" i="8" s="1"/>
  <c r="AI2849" i="8" s="1"/>
  <c r="X2593" i="8"/>
  <c r="Y2593" i="8" s="1"/>
  <c r="Z2593" i="8" s="1"/>
  <c r="AG2593" i="8" s="1"/>
  <c r="AI2593" i="8" s="1"/>
  <c r="X2337" i="8"/>
  <c r="Y2337" i="8" s="1"/>
  <c r="Z2337" i="8" s="1"/>
  <c r="AG2337" i="8" s="1"/>
  <c r="AI2337" i="8" s="1"/>
  <c r="X2003" i="8"/>
  <c r="Y2003" i="8" s="1"/>
  <c r="Z2003" i="8" s="1"/>
  <c r="AG2003" i="8" s="1"/>
  <c r="AI2003" i="8" s="1"/>
  <c r="X192" i="8"/>
  <c r="Y192" i="8" s="1"/>
  <c r="Z192" i="8" s="1"/>
  <c r="AG192" i="8" s="1"/>
  <c r="AI192" i="8" s="1"/>
  <c r="X2928" i="8"/>
  <c r="Y2928" i="8" s="1"/>
  <c r="Z2928" i="8" s="1"/>
  <c r="AG2928" i="8" s="1"/>
  <c r="AI2928" i="8" s="1"/>
  <c r="X2672" i="8"/>
  <c r="Y2672" i="8" s="1"/>
  <c r="Z2672" i="8" s="1"/>
  <c r="AG2672" i="8" s="1"/>
  <c r="AI2672" i="8" s="1"/>
  <c r="X2416" i="8"/>
  <c r="Y2416" i="8" s="1"/>
  <c r="Z2416" i="8" s="1"/>
  <c r="AG2416" i="8" s="1"/>
  <c r="AI2416" i="8" s="1"/>
  <c r="X1313" i="8"/>
  <c r="Y1313" i="8" s="1"/>
  <c r="Z1313" i="8" s="1"/>
  <c r="AG1313" i="8" s="1"/>
  <c r="AI1313" i="8" s="1"/>
  <c r="X3135" i="8"/>
  <c r="Y3135" i="8" s="1"/>
  <c r="Z3135" i="8" s="1"/>
  <c r="AG3135" i="8" s="1"/>
  <c r="AI3135" i="8" s="1"/>
  <c r="X2879" i="8"/>
  <c r="Y2879" i="8" s="1"/>
  <c r="Z2879" i="8" s="1"/>
  <c r="AG2879" i="8" s="1"/>
  <c r="AI2879" i="8" s="1"/>
  <c r="X2623" i="8"/>
  <c r="Y2623" i="8" s="1"/>
  <c r="Z2623" i="8" s="1"/>
  <c r="AG2623" i="8" s="1"/>
  <c r="X2367" i="8"/>
  <c r="Y2367" i="8" s="1"/>
  <c r="Z2367" i="8" s="1"/>
  <c r="AG2367" i="8" s="1"/>
  <c r="AI2367" i="8" s="1"/>
  <c r="X2054" i="8"/>
  <c r="Y2054" i="8" s="1"/>
  <c r="Z2054" i="8" s="1"/>
  <c r="AG2054" i="8" s="1"/>
  <c r="AI2054" i="8" s="1"/>
  <c r="X684" i="8"/>
  <c r="Y684" i="8" s="1"/>
  <c r="Z684" i="8" s="1"/>
  <c r="AG684" i="8" s="1"/>
  <c r="AI684" i="8" s="1"/>
  <c r="X3086" i="8"/>
  <c r="Y3086" i="8" s="1"/>
  <c r="Z3086" i="8" s="1"/>
  <c r="AG3086" i="8" s="1"/>
  <c r="AI3086" i="8" s="1"/>
  <c r="X2830" i="8"/>
  <c r="Y2830" i="8" s="1"/>
  <c r="Z2830" i="8" s="1"/>
  <c r="AG2830" i="8" s="1"/>
  <c r="AI2830" i="8" s="1"/>
  <c r="X2574" i="8"/>
  <c r="Y2574" i="8" s="1"/>
  <c r="Z2574" i="8" s="1"/>
  <c r="AG2574" i="8" s="1"/>
  <c r="X2318" i="8"/>
  <c r="Y2318" i="8" s="1"/>
  <c r="Z2318" i="8" s="1"/>
  <c r="AG2318" i="8" s="1"/>
  <c r="AI2318" i="8" s="1"/>
  <c r="X1958" i="8"/>
  <c r="Y1958" i="8" s="1"/>
  <c r="Z1958" i="8" s="1"/>
  <c r="AG1958" i="8" s="1"/>
  <c r="AI1958" i="8" s="1"/>
  <c r="X3037" i="8"/>
  <c r="Y3037" i="8" s="1"/>
  <c r="Z3037" i="8" s="1"/>
  <c r="AG3037" i="8" s="1"/>
  <c r="AI3037" i="8" s="1"/>
  <c r="X2781" i="8"/>
  <c r="Y2781" i="8" s="1"/>
  <c r="Z2781" i="8" s="1"/>
  <c r="AG2781" i="8" s="1"/>
  <c r="AI2781" i="8" s="1"/>
  <c r="X2525" i="8"/>
  <c r="Y2525" i="8" s="1"/>
  <c r="Z2525" i="8" s="1"/>
  <c r="AG2525" i="8" s="1"/>
  <c r="AI2525" i="8" s="1"/>
  <c r="X2269" i="8"/>
  <c r="Y2269" i="8" s="1"/>
  <c r="Z2269" i="8" s="1"/>
  <c r="AG2269" i="8" s="1"/>
  <c r="AI2269" i="8" s="1"/>
  <c r="X1829" i="8"/>
  <c r="Y1829" i="8" s="1"/>
  <c r="Z1829" i="8" s="1"/>
  <c r="AG1829" i="8" s="1"/>
  <c r="AI1829" i="8" s="1"/>
  <c r="X3228" i="8"/>
  <c r="Y3228" i="8" s="1"/>
  <c r="Z3228" i="8" s="1"/>
  <c r="AG3228" i="8" s="1"/>
  <c r="AI3228" i="8" s="1"/>
  <c r="X2972" i="8"/>
  <c r="Y2972" i="8" s="1"/>
  <c r="Z2972" i="8" s="1"/>
  <c r="AG2972" i="8" s="1"/>
  <c r="AI2972" i="8" s="1"/>
  <c r="X2716" i="8"/>
  <c r="Y2716" i="8" s="1"/>
  <c r="Z2716" i="8" s="1"/>
  <c r="AG2716" i="8" s="1"/>
  <c r="AI2716" i="8" s="1"/>
  <c r="X2460" i="8"/>
  <c r="Y2460" i="8" s="1"/>
  <c r="Z2460" i="8" s="1"/>
  <c r="AG2460" i="8" s="1"/>
  <c r="AI2460" i="8" s="1"/>
  <c r="X2204" i="8"/>
  <c r="Y2204" i="8" s="1"/>
  <c r="Z2204" i="8" s="1"/>
  <c r="AG2204" i="8" s="1"/>
  <c r="AI2204" i="8" s="1"/>
  <c r="X1623" i="8"/>
  <c r="Y1623" i="8" s="1"/>
  <c r="Z1623" i="8" s="1"/>
  <c r="AG1623" i="8" s="1"/>
  <c r="AI1623" i="8" s="1"/>
  <c r="X3179" i="8"/>
  <c r="Y3179" i="8" s="1"/>
  <c r="Z3179" i="8" s="1"/>
  <c r="AG3179" i="8" s="1"/>
  <c r="AI3179" i="8" s="1"/>
  <c r="X2923" i="8"/>
  <c r="Y2923" i="8" s="1"/>
  <c r="Z2923" i="8" s="1"/>
  <c r="AG2923" i="8" s="1"/>
  <c r="AI2923" i="8" s="1"/>
  <c r="X2667" i="8"/>
  <c r="Y2667" i="8" s="1"/>
  <c r="Z2667" i="8" s="1"/>
  <c r="AG2667" i="8" s="1"/>
  <c r="AI2667" i="8" s="1"/>
  <c r="X2411" i="8"/>
  <c r="Y2411" i="8" s="1"/>
  <c r="Z2411" i="8" s="1"/>
  <c r="AG2411" i="8" s="1"/>
  <c r="AI2411" i="8" s="1"/>
  <c r="X2133" i="8"/>
  <c r="Y2133" i="8" s="1"/>
  <c r="Z2133" i="8" s="1"/>
  <c r="AG2133" i="8" s="1"/>
  <c r="AI2133" i="8" s="1"/>
  <c r="X1261" i="8"/>
  <c r="Y1261" i="8" s="1"/>
  <c r="Z1261" i="8" s="1"/>
  <c r="AG1261" i="8" s="1"/>
  <c r="AI1261" i="8" s="1"/>
  <c r="X3130" i="8"/>
  <c r="Y3130" i="8" s="1"/>
  <c r="Z3130" i="8" s="1"/>
  <c r="AG3130" i="8" s="1"/>
  <c r="AI3130" i="8" s="1"/>
  <c r="X2874" i="8"/>
  <c r="Y2874" i="8" s="1"/>
  <c r="Z2874" i="8" s="1"/>
  <c r="AG2874" i="8" s="1"/>
  <c r="AI2874" i="8" s="1"/>
  <c r="X2618" i="8"/>
  <c r="Y2618" i="8" s="1"/>
  <c r="Z2618" i="8" s="1"/>
  <c r="AG2618" i="8" s="1"/>
  <c r="AI2618" i="8" s="1"/>
  <c r="X2362" i="8"/>
  <c r="Y2362" i="8" s="1"/>
  <c r="Z2362" i="8" s="1"/>
  <c r="AG2362" i="8" s="1"/>
  <c r="AI2362" i="8" s="1"/>
  <c r="X2049" i="8"/>
  <c r="Y2049" i="8" s="1"/>
  <c r="Z2049" i="8" s="1"/>
  <c r="AG2049" i="8" s="1"/>
  <c r="AI2049" i="8" s="1"/>
  <c r="X596" i="8"/>
  <c r="Y596" i="8" s="1"/>
  <c r="Z596" i="8" s="1"/>
  <c r="AG596" i="8" s="1"/>
  <c r="X3081" i="8"/>
  <c r="Y3081" i="8" s="1"/>
  <c r="Z3081" i="8" s="1"/>
  <c r="AG3081" i="8" s="1"/>
  <c r="AI3081" i="8" s="1"/>
  <c r="X2825" i="8"/>
  <c r="Y2825" i="8" s="1"/>
  <c r="Z2825" i="8" s="1"/>
  <c r="AG2825" i="8" s="1"/>
  <c r="X2569" i="8"/>
  <c r="Y2569" i="8" s="1"/>
  <c r="Z2569" i="8" s="1"/>
  <c r="AG2569" i="8" s="1"/>
  <c r="AI2569" i="8" s="1"/>
  <c r="X2313" i="8"/>
  <c r="Y2313" i="8" s="1"/>
  <c r="Z2313" i="8" s="1"/>
  <c r="AG2313" i="8" s="1"/>
  <c r="AI2313" i="8" s="1"/>
  <c r="X1943" i="8"/>
  <c r="Y1943" i="8" s="1"/>
  <c r="Z1943" i="8" s="1"/>
  <c r="AG1943" i="8" s="1"/>
  <c r="AI1943" i="8" s="1"/>
  <c r="X1465" i="8"/>
  <c r="Y1465" i="8" s="1"/>
  <c r="Z1465" i="8" s="1"/>
  <c r="AG1465" i="8" s="1"/>
  <c r="AI1465" i="8" s="1"/>
  <c r="X687" i="8"/>
  <c r="Y687" i="8" s="1"/>
  <c r="Z687" i="8" s="1"/>
  <c r="AG687" i="8" s="1"/>
  <c r="X160" i="8"/>
  <c r="Y160" i="8" s="1"/>
  <c r="Z160" i="8" s="1"/>
  <c r="AG160" i="8" s="1"/>
  <c r="AI160" i="8" s="1"/>
  <c r="X1446" i="8"/>
  <c r="Y1446" i="8" s="1"/>
  <c r="Z1446" i="8" s="1"/>
  <c r="AG1446" i="8" s="1"/>
  <c r="AI1446" i="8" s="1"/>
  <c r="X1078" i="8"/>
  <c r="Y1078" i="8" s="1"/>
  <c r="Z1078" i="8" s="1"/>
  <c r="AG1078" i="8" s="1"/>
  <c r="X653" i="8"/>
  <c r="Y653" i="8" s="1"/>
  <c r="Z653" i="8" s="1"/>
  <c r="AG653" i="8" s="1"/>
  <c r="AI653" i="8" s="1"/>
  <c r="X114" i="8"/>
  <c r="Y114" i="8" s="1"/>
  <c r="Z114" i="8" s="1"/>
  <c r="AG114" i="8" s="1"/>
  <c r="AI114" i="8" s="1"/>
  <c r="X1357" i="8"/>
  <c r="Y1357" i="8" s="1"/>
  <c r="Z1357" i="8" s="1"/>
  <c r="AG1357" i="8" s="1"/>
  <c r="AI1357" i="8" s="1"/>
  <c r="X1698" i="8"/>
  <c r="Y1698" i="8" s="1"/>
  <c r="Z1698" i="8" s="1"/>
  <c r="AG1698" i="8" s="1"/>
  <c r="AI1698" i="8" s="1"/>
  <c r="X1761" i="8"/>
  <c r="Y1761" i="8" s="1"/>
  <c r="Z1761" i="8" s="1"/>
  <c r="AG1761" i="8" s="1"/>
  <c r="AI1761" i="8" s="1"/>
  <c r="X2047" i="8"/>
  <c r="Y2047" i="8" s="1"/>
  <c r="Z2047" i="8" s="1"/>
  <c r="AG2047" i="8" s="1"/>
  <c r="AI2047" i="8" s="1"/>
  <c r="X353" i="8"/>
  <c r="Y353" i="8" s="1"/>
  <c r="Z353" i="8" s="1"/>
  <c r="AG353" i="8" s="1"/>
  <c r="AI353" i="8" s="1"/>
  <c r="X1549" i="8"/>
  <c r="Y1549" i="8" s="1"/>
  <c r="Z1549" i="8" s="1"/>
  <c r="AG1549" i="8" s="1"/>
  <c r="X1267" i="8"/>
  <c r="Y1267" i="8" s="1"/>
  <c r="Z1267" i="8" s="1"/>
  <c r="AG1267" i="8" s="1"/>
  <c r="AI1267" i="8" s="1"/>
  <c r="X385" i="8"/>
  <c r="Y385" i="8" s="1"/>
  <c r="Z385" i="8" s="1"/>
  <c r="AG385" i="8" s="1"/>
  <c r="AI385" i="8" s="1"/>
  <c r="X479" i="8"/>
  <c r="Y479" i="8" s="1"/>
  <c r="Z479" i="8" s="1"/>
  <c r="AG479" i="8" s="1"/>
  <c r="AI479" i="8" s="1"/>
  <c r="X1146" i="8"/>
  <c r="Y1146" i="8" s="1"/>
  <c r="Z1146" i="8" s="1"/>
  <c r="AG1146" i="8" s="1"/>
  <c r="AI1146" i="8" s="1"/>
  <c r="X890" i="8"/>
  <c r="Y890" i="8" s="1"/>
  <c r="Z890" i="8" s="1"/>
  <c r="AG890" i="8" s="1"/>
  <c r="X217" i="8"/>
  <c r="Y217" i="8" s="1"/>
  <c r="Z217" i="8" s="1"/>
  <c r="AG217" i="8" s="1"/>
  <c r="AI217" i="8" s="1"/>
  <c r="X824" i="8"/>
  <c r="Y824" i="8" s="1"/>
  <c r="Z824" i="8" s="1"/>
  <c r="AG824" i="8" s="1"/>
  <c r="AI824" i="8" s="1"/>
  <c r="X1175" i="8"/>
  <c r="Y1175" i="8" s="1"/>
  <c r="Z1175" i="8" s="1"/>
  <c r="AG1175" i="8" s="1"/>
  <c r="AI1175" i="8" s="1"/>
  <c r="X309" i="8"/>
  <c r="Y309" i="8" s="1"/>
  <c r="Z309" i="8" s="1"/>
  <c r="AG309" i="8" s="1"/>
  <c r="AI309" i="8" s="1"/>
  <c r="X2031" i="8"/>
  <c r="Y2031" i="8" s="1"/>
  <c r="Z2031" i="8" s="1"/>
  <c r="AG2031" i="8" s="1"/>
  <c r="AI2031" i="8" s="1"/>
  <c r="X1519" i="8"/>
  <c r="Y1519" i="8" s="1"/>
  <c r="Z1519" i="8" s="1"/>
  <c r="AG1519" i="8" s="1"/>
  <c r="X1197" i="8"/>
  <c r="Y1197" i="8" s="1"/>
  <c r="Z1197" i="8" s="1"/>
  <c r="AG1197" i="8" s="1"/>
  <c r="AI1197" i="8" s="1"/>
  <c r="X783" i="8"/>
  <c r="Y783" i="8" s="1"/>
  <c r="Z783" i="8" s="1"/>
  <c r="AG783" i="8" s="1"/>
  <c r="X284" i="8"/>
  <c r="Y284" i="8" s="1"/>
  <c r="Z284" i="8" s="1"/>
  <c r="AG284" i="8" s="1"/>
  <c r="AI284" i="8" s="1"/>
  <c r="X2046" i="8"/>
  <c r="Y2046" i="8" s="1"/>
  <c r="Z2046" i="8" s="1"/>
  <c r="AG2046" i="8" s="1"/>
  <c r="AI2046" i="8" s="1"/>
  <c r="X1219" i="8"/>
  <c r="Y1219" i="8" s="1"/>
  <c r="Z1219" i="8" s="1"/>
  <c r="AG1219" i="8" s="1"/>
  <c r="AI1219" i="8" s="1"/>
  <c r="X1804" i="8"/>
  <c r="Y1804" i="8" s="1"/>
  <c r="Z1804" i="8" s="1"/>
  <c r="AG1804" i="8" s="1"/>
  <c r="AI1804" i="8" s="1"/>
  <c r="X833" i="8"/>
  <c r="Y833" i="8" s="1"/>
  <c r="Z833" i="8" s="1"/>
  <c r="AG833" i="8" s="1"/>
  <c r="AI833" i="8" s="1"/>
  <c r="X349" i="8"/>
  <c r="Y349" i="8" s="1"/>
  <c r="Z349" i="8" s="1"/>
  <c r="AG349" i="8" s="1"/>
  <c r="AI349" i="8" s="1"/>
  <c r="X874" i="8"/>
  <c r="Y874" i="8" s="1"/>
  <c r="Z874" i="8" s="1"/>
  <c r="AG874" i="8" s="1"/>
  <c r="X1320" i="8"/>
  <c r="Y1320" i="8" s="1"/>
  <c r="Z1320" i="8" s="1"/>
  <c r="AG1320" i="8" s="1"/>
  <c r="X1159" i="8"/>
  <c r="Y1159" i="8" s="1"/>
  <c r="Z1159" i="8" s="1"/>
  <c r="AG1159" i="8" s="1"/>
  <c r="AI1159" i="8" s="1"/>
  <c r="X1503" i="8"/>
  <c r="Y1503" i="8" s="1"/>
  <c r="Z1503" i="8" s="1"/>
  <c r="AG1503" i="8" s="1"/>
  <c r="X1170" i="8"/>
  <c r="Y1170" i="8" s="1"/>
  <c r="Z1170" i="8" s="1"/>
  <c r="AG1170" i="8" s="1"/>
  <c r="AI1170" i="8" s="1"/>
  <c r="X753" i="8"/>
  <c r="Y753" i="8" s="1"/>
  <c r="Z753" i="8" s="1"/>
  <c r="AG753" i="8" s="1"/>
  <c r="AI753" i="8" s="1"/>
  <c r="X243" i="8"/>
  <c r="Y243" i="8" s="1"/>
  <c r="Z243" i="8" s="1"/>
  <c r="AG243" i="8" s="1"/>
  <c r="X2030" i="8"/>
  <c r="Y2030" i="8" s="1"/>
  <c r="Z2030" i="8" s="1"/>
  <c r="AG2030" i="8" s="1"/>
  <c r="AI2030" i="8" s="1"/>
  <c r="X1774" i="8"/>
  <c r="Y1774" i="8" s="1"/>
  <c r="Z1774" i="8" s="1"/>
  <c r="AG1774" i="8" s="1"/>
  <c r="AI1774" i="8" s="1"/>
  <c r="X1518" i="8"/>
  <c r="Y1518" i="8" s="1"/>
  <c r="Z1518" i="8" s="1"/>
  <c r="AG1518" i="8" s="1"/>
  <c r="AI1518" i="8" s="1"/>
  <c r="X781" i="8"/>
  <c r="Y781" i="8" s="1"/>
  <c r="Z781" i="8" s="1"/>
  <c r="AG781" i="8" s="1"/>
  <c r="AI781" i="8" s="1"/>
  <c r="X276" i="8"/>
  <c r="Y276" i="8" s="1"/>
  <c r="Z276" i="8" s="1"/>
  <c r="AG276" i="8" s="1"/>
  <c r="AI276" i="8" s="1"/>
  <c r="X2029" i="8"/>
  <c r="Y2029" i="8" s="1"/>
  <c r="Z2029" i="8" s="1"/>
  <c r="AG2029" i="8" s="1"/>
  <c r="AI2029" i="8" s="1"/>
  <c r="X1773" i="8"/>
  <c r="Y1773" i="8" s="1"/>
  <c r="Z1773" i="8" s="1"/>
  <c r="AG1773" i="8" s="1"/>
  <c r="AI1773" i="8" s="1"/>
  <c r="X1517" i="8"/>
  <c r="Y1517" i="8" s="1"/>
  <c r="Z1517" i="8" s="1"/>
  <c r="AG1517" i="8" s="1"/>
  <c r="AI1517" i="8" s="1"/>
  <c r="X1195" i="8"/>
  <c r="Y1195" i="8" s="1"/>
  <c r="Z1195" i="8" s="1"/>
  <c r="AG1195" i="8" s="1"/>
  <c r="AI1195" i="8" s="1"/>
  <c r="X1217" i="8"/>
  <c r="Y1217" i="8" s="1"/>
  <c r="Z1217" i="8" s="1"/>
  <c r="AG1217" i="8" s="1"/>
  <c r="X1819" i="8"/>
  <c r="Y1819" i="8" s="1"/>
  <c r="Z1819" i="8" s="1"/>
  <c r="AG1819" i="8" s="1"/>
  <c r="AI1819" i="8" s="1"/>
  <c r="X447" i="8"/>
  <c r="Y447" i="8" s="1"/>
  <c r="Z447" i="8" s="1"/>
  <c r="AG447" i="8" s="1"/>
  <c r="AI447" i="8" s="1"/>
  <c r="X1294" i="8"/>
  <c r="Y1294" i="8" s="1"/>
  <c r="Z1294" i="8" s="1"/>
  <c r="AG1294" i="8" s="1"/>
  <c r="AI1294" i="8" s="1"/>
  <c r="X782" i="8"/>
  <c r="Y782" i="8" s="1"/>
  <c r="Z782" i="8" s="1"/>
  <c r="AG782" i="8" s="1"/>
  <c r="AI782" i="8" s="1"/>
  <c r="X270" i="8"/>
  <c r="Y270" i="8" s="1"/>
  <c r="Z270" i="8" s="1"/>
  <c r="AG270" i="8" s="1"/>
  <c r="AI270" i="8" s="1"/>
  <c r="X1114" i="8"/>
  <c r="Y1114" i="8" s="1"/>
  <c r="Z1114" i="8" s="1"/>
  <c r="AG1114" i="8" s="1"/>
  <c r="AI1114" i="8" s="1"/>
  <c r="X346" i="8"/>
  <c r="Y346" i="8" s="1"/>
  <c r="Z346" i="8" s="1"/>
  <c r="AG346" i="8" s="1"/>
  <c r="X185" i="8"/>
  <c r="Y185" i="8" s="1"/>
  <c r="Z185" i="8" s="1"/>
  <c r="AG185" i="8" s="1"/>
  <c r="AI185" i="8" s="1"/>
  <c r="X280" i="8"/>
  <c r="Y280" i="8" s="1"/>
  <c r="Z280" i="8" s="1"/>
  <c r="AG280" i="8" s="1"/>
  <c r="AI280" i="8" s="1"/>
  <c r="X1143" i="8"/>
  <c r="Y1143" i="8" s="1"/>
  <c r="Z1143" i="8" s="1"/>
  <c r="AG1143" i="8" s="1"/>
  <c r="X119" i="8"/>
  <c r="Y119" i="8" s="1"/>
  <c r="Z119" i="8" s="1"/>
  <c r="AG119" i="8" s="1"/>
  <c r="AI119" i="8" s="1"/>
  <c r="X21" i="8"/>
  <c r="Y21" i="8" s="1"/>
  <c r="Z21" i="8" s="1"/>
  <c r="AG21" i="8" s="1"/>
  <c r="AI21" i="8" s="1"/>
  <c r="X3536" i="8"/>
  <c r="Y3536" i="8" s="1"/>
  <c r="Z3536" i="8" s="1"/>
  <c r="AG3536" i="8" s="1"/>
  <c r="AI3536" i="8" s="1"/>
  <c r="X3267" i="8"/>
  <c r="Y3267" i="8" s="1"/>
  <c r="Z3267" i="8" s="1"/>
  <c r="AG3267" i="8" s="1"/>
  <c r="AI3267" i="8" s="1"/>
  <c r="X2279" i="8"/>
  <c r="Y2279" i="8" s="1"/>
  <c r="Z2279" i="8" s="1"/>
  <c r="AG2279" i="8" s="1"/>
  <c r="AI2279" i="8" s="1"/>
  <c r="X3539" i="8"/>
  <c r="Y3539" i="8" s="1"/>
  <c r="Z3539" i="8" s="1"/>
  <c r="AG3539" i="8" s="1"/>
  <c r="AI3539" i="8" s="1"/>
  <c r="X3375" i="8"/>
  <c r="Y3375" i="8" s="1"/>
  <c r="Z3375" i="8" s="1"/>
  <c r="AG3375" i="8" s="1"/>
  <c r="AI3375" i="8" s="1"/>
  <c r="X2918" i="8"/>
  <c r="Y2918" i="8" s="1"/>
  <c r="Z2918" i="8" s="1"/>
  <c r="AG2918" i="8" s="1"/>
  <c r="AI2918" i="8" s="1"/>
  <c r="X3157" i="8"/>
  <c r="Y3157" i="8" s="1"/>
  <c r="Z3157" i="8" s="1"/>
  <c r="AG3157" i="8" s="1"/>
  <c r="X3406" i="8"/>
  <c r="Y3406" i="8" s="1"/>
  <c r="Z3406" i="8" s="1"/>
  <c r="AG3406" i="8" s="1"/>
  <c r="AI3406" i="8" s="1"/>
  <c r="X2999" i="8"/>
  <c r="Y2999" i="8" s="1"/>
  <c r="Z2999" i="8" s="1"/>
  <c r="AG2999" i="8" s="1"/>
  <c r="AI2999" i="8" s="1"/>
  <c r="X3476" i="8"/>
  <c r="Y3476" i="8" s="1"/>
  <c r="Z3476" i="8" s="1"/>
  <c r="AG3476" i="8" s="1"/>
  <c r="X3421" i="8"/>
  <c r="Y3421" i="8" s="1"/>
  <c r="Z3421" i="8" s="1"/>
  <c r="AG3421" i="8" s="1"/>
  <c r="AI3421" i="8" s="1"/>
  <c r="X3043" i="8"/>
  <c r="Y3043" i="8" s="1"/>
  <c r="Z3043" i="8" s="1"/>
  <c r="AG3043" i="8" s="1"/>
  <c r="AI3043" i="8" s="1"/>
  <c r="X3684" i="8"/>
  <c r="Y3684" i="8" s="1"/>
  <c r="Z3684" i="8" s="1"/>
  <c r="AG3684" i="8" s="1"/>
  <c r="AI3684" i="8" s="1"/>
  <c r="X3789" i="8"/>
  <c r="Y3789" i="8" s="1"/>
  <c r="Z3789" i="8" s="1"/>
  <c r="AG3789" i="8" s="1"/>
  <c r="AI3789" i="8" s="1"/>
  <c r="X3516" i="8"/>
  <c r="Y3516" i="8" s="1"/>
  <c r="Z3516" i="8" s="1"/>
  <c r="AG3516" i="8" s="1"/>
  <c r="AI3516" i="8" s="1"/>
  <c r="X3233" i="8"/>
  <c r="Y3233" i="8" s="1"/>
  <c r="Z3233" i="8" s="1"/>
  <c r="AG3233" i="8" s="1"/>
  <c r="X2069" i="8"/>
  <c r="Y2069" i="8" s="1"/>
  <c r="Z2069" i="8" s="1"/>
  <c r="AG2069" i="8" s="1"/>
  <c r="AI2069" i="8" s="1"/>
  <c r="X3659" i="8"/>
  <c r="Y3659" i="8" s="1"/>
  <c r="Z3659" i="8" s="1"/>
  <c r="AG3659" i="8" s="1"/>
  <c r="AI3659" i="8" s="1"/>
  <c r="X3403" i="8"/>
  <c r="Y3403" i="8" s="1"/>
  <c r="Z3403" i="8" s="1"/>
  <c r="AG3403" i="8" s="1"/>
  <c r="AI3403" i="8" s="1"/>
  <c r="X2995" i="8"/>
  <c r="Y2995" i="8" s="1"/>
  <c r="Z2995" i="8" s="1"/>
  <c r="AG2995" i="8" s="1"/>
  <c r="AI2995" i="8" s="1"/>
  <c r="X3668" i="8"/>
  <c r="Y3668" i="8" s="1"/>
  <c r="Z3668" i="8" s="1"/>
  <c r="AG3668" i="8" s="1"/>
  <c r="AI3668" i="8" s="1"/>
  <c r="X3804" i="8"/>
  <c r="Y3804" i="8" s="1"/>
  <c r="Z3804" i="8" s="1"/>
  <c r="AG3804" i="8" s="1"/>
  <c r="AI3804" i="8" s="1"/>
  <c r="X3171" i="8"/>
  <c r="Y3171" i="8" s="1"/>
  <c r="Z3171" i="8" s="1"/>
  <c r="AG3171" i="8" s="1"/>
  <c r="AI3171" i="8" s="1"/>
  <c r="X571" i="8"/>
  <c r="Y571" i="8" s="1"/>
  <c r="Z571" i="8" s="1"/>
  <c r="AG571" i="8" s="1"/>
  <c r="AI571" i="8" s="1"/>
  <c r="X3772" i="8"/>
  <c r="Y3772" i="8" s="1"/>
  <c r="Z3772" i="8" s="1"/>
  <c r="AG3772" i="8" s="1"/>
  <c r="AI3772" i="8" s="1"/>
  <c r="X543" i="8"/>
  <c r="Y543" i="8" s="1"/>
  <c r="Z543" i="8" s="1"/>
  <c r="AG543" i="8" s="1"/>
  <c r="AI543" i="8" s="1"/>
  <c r="X3742" i="8"/>
  <c r="Y3742" i="8" s="1"/>
  <c r="Z3742" i="8" s="1"/>
  <c r="AG3742" i="8" s="1"/>
  <c r="AI3742" i="8" s="1"/>
  <c r="X3752" i="8"/>
  <c r="Y3752" i="8" s="1"/>
  <c r="Z3752" i="8" s="1"/>
  <c r="AG3752" i="8" s="1"/>
  <c r="AI3752" i="8" s="1"/>
  <c r="X3496" i="8"/>
  <c r="Y3496" i="8" s="1"/>
  <c r="Z3496" i="8" s="1"/>
  <c r="AG3496" i="8" s="1"/>
  <c r="AI3496" i="8" s="1"/>
  <c r="X3192" i="8"/>
  <c r="Y3192" i="8" s="1"/>
  <c r="Z3192" i="8" s="1"/>
  <c r="AG3192" i="8" s="1"/>
  <c r="AI3192" i="8" s="1"/>
  <c r="X1669" i="8"/>
  <c r="Y1669" i="8" s="1"/>
  <c r="Z1669" i="8" s="1"/>
  <c r="AG1669" i="8" s="1"/>
  <c r="AI1669" i="8" s="1"/>
  <c r="X3725" i="8"/>
  <c r="Y3725" i="8" s="1"/>
  <c r="Z3725" i="8" s="1"/>
  <c r="AG3725" i="8" s="1"/>
  <c r="AI3725" i="8" s="1"/>
  <c r="X3687" i="8"/>
  <c r="Y3687" i="8" s="1"/>
  <c r="Z3687" i="8" s="1"/>
  <c r="AG3687" i="8" s="1"/>
  <c r="AI3687" i="8" s="1"/>
  <c r="X3431" i="8"/>
  <c r="Y3431" i="8" s="1"/>
  <c r="Z3431" i="8" s="1"/>
  <c r="AG3431" i="8" s="1"/>
  <c r="AI3431" i="8" s="1"/>
  <c r="X3062" i="8"/>
  <c r="Y3062" i="8" s="1"/>
  <c r="Z3062" i="8" s="1"/>
  <c r="AG3062" i="8" s="1"/>
  <c r="AI3062" i="8" s="1"/>
  <c r="X2760" i="8"/>
  <c r="Y2760" i="8" s="1"/>
  <c r="Z2760" i="8" s="1"/>
  <c r="AG2760" i="8" s="1"/>
  <c r="AI2760" i="8" s="1"/>
  <c r="X2504" i="8"/>
  <c r="Y2504" i="8" s="1"/>
  <c r="Z2504" i="8" s="1"/>
  <c r="AG2504" i="8" s="1"/>
  <c r="X2248" i="8"/>
  <c r="Y2248" i="8" s="1"/>
  <c r="Z2248" i="8" s="1"/>
  <c r="AG2248" i="8" s="1"/>
  <c r="AI2248" i="8" s="1"/>
  <c r="X1768" i="8"/>
  <c r="Y1768" i="8" s="1"/>
  <c r="Z1768" i="8" s="1"/>
  <c r="AG1768" i="8" s="1"/>
  <c r="AI1768" i="8" s="1"/>
  <c r="X2725" i="8"/>
  <c r="Y2725" i="8" s="1"/>
  <c r="Z2725" i="8" s="1"/>
  <c r="AG2725" i="8" s="1"/>
  <c r="AI2725" i="8" s="1"/>
  <c r="X2469" i="8"/>
  <c r="Y2469" i="8" s="1"/>
  <c r="Z2469" i="8" s="1"/>
  <c r="AG2469" i="8" s="1"/>
  <c r="AI2469" i="8" s="1"/>
  <c r="X2213" i="8"/>
  <c r="Y2213" i="8" s="1"/>
  <c r="Z2213" i="8" s="1"/>
  <c r="AG2213" i="8" s="1"/>
  <c r="X1656" i="8"/>
  <c r="Y1656" i="8" s="1"/>
  <c r="Z1656" i="8" s="1"/>
  <c r="AG1656" i="8" s="1"/>
  <c r="AI1656" i="8" s="1"/>
  <c r="X2916" i="8"/>
  <c r="Y2916" i="8" s="1"/>
  <c r="Z2916" i="8" s="1"/>
  <c r="AG2916" i="8" s="1"/>
  <c r="X2660" i="8"/>
  <c r="Y2660" i="8" s="1"/>
  <c r="Z2660" i="8" s="1"/>
  <c r="AG2660" i="8" s="1"/>
  <c r="AI2660" i="8" s="1"/>
  <c r="X2404" i="8"/>
  <c r="Y2404" i="8" s="1"/>
  <c r="Z2404" i="8" s="1"/>
  <c r="AG2404" i="8" s="1"/>
  <c r="X2119" i="8"/>
  <c r="Y2119" i="8" s="1"/>
  <c r="Z2119" i="8" s="1"/>
  <c r="AG2119" i="8" s="1"/>
  <c r="AI2119" i="8" s="1"/>
  <c r="X1158" i="8"/>
  <c r="Y1158" i="8" s="1"/>
  <c r="Z1158" i="8" s="1"/>
  <c r="AG1158" i="8" s="1"/>
  <c r="AI1158" i="8" s="1"/>
  <c r="X2723" i="8"/>
  <c r="Y2723" i="8" s="1"/>
  <c r="Z2723" i="8" s="1"/>
  <c r="AG2723" i="8" s="1"/>
  <c r="AI2723" i="8" s="1"/>
  <c r="X2467" i="8"/>
  <c r="Y2467" i="8" s="1"/>
  <c r="Z2467" i="8" s="1"/>
  <c r="AG2467" i="8" s="1"/>
  <c r="AI2467" i="8" s="1"/>
  <c r="X2211" i="8"/>
  <c r="Y2211" i="8" s="1"/>
  <c r="Z2211" i="8" s="1"/>
  <c r="AG2211" i="8" s="1"/>
  <c r="X1654" i="8"/>
  <c r="Y1654" i="8" s="1"/>
  <c r="Z1654" i="8" s="1"/>
  <c r="AG1654" i="8" s="1"/>
  <c r="AI1654" i="8" s="1"/>
  <c r="X2786" i="8"/>
  <c r="Y2786" i="8" s="1"/>
  <c r="Z2786" i="8" s="1"/>
  <c r="AG2786" i="8" s="1"/>
  <c r="X2530" i="8"/>
  <c r="Y2530" i="8" s="1"/>
  <c r="Z2530" i="8" s="1"/>
  <c r="AG2530" i="8" s="1"/>
  <c r="AI2530" i="8" s="1"/>
  <c r="X2274" i="8"/>
  <c r="Y2274" i="8" s="1"/>
  <c r="Z2274" i="8" s="1"/>
  <c r="AG2274" i="8" s="1"/>
  <c r="AI2274" i="8" s="1"/>
  <c r="X1843" i="8"/>
  <c r="Y1843" i="8" s="1"/>
  <c r="Z1843" i="8" s="1"/>
  <c r="AG1843" i="8" s="1"/>
  <c r="X3041" i="8"/>
  <c r="Y3041" i="8" s="1"/>
  <c r="Z3041" i="8" s="1"/>
  <c r="AG3041" i="8" s="1"/>
  <c r="AI3041" i="8" s="1"/>
  <c r="X2785" i="8"/>
  <c r="Y2785" i="8" s="1"/>
  <c r="Z2785" i="8" s="1"/>
  <c r="AG2785" i="8" s="1"/>
  <c r="AI2785" i="8" s="1"/>
  <c r="X2529" i="8"/>
  <c r="Y2529" i="8" s="1"/>
  <c r="Z2529" i="8" s="1"/>
  <c r="AG2529" i="8" s="1"/>
  <c r="AI2529" i="8" s="1"/>
  <c r="X2273" i="8"/>
  <c r="Y2273" i="8" s="1"/>
  <c r="Z2273" i="8" s="1"/>
  <c r="AG2273" i="8" s="1"/>
  <c r="AI2273" i="8" s="1"/>
  <c r="X1833" i="8"/>
  <c r="Y1833" i="8" s="1"/>
  <c r="Z1833" i="8" s="1"/>
  <c r="AG1833" i="8" s="1"/>
  <c r="X3120" i="8"/>
  <c r="Y3120" i="8" s="1"/>
  <c r="Z3120" i="8" s="1"/>
  <c r="AG3120" i="8" s="1"/>
  <c r="AI3120" i="8" s="1"/>
  <c r="X2864" i="8"/>
  <c r="Y2864" i="8" s="1"/>
  <c r="Z2864" i="8" s="1"/>
  <c r="AG2864" i="8" s="1"/>
  <c r="AI2864" i="8" s="1"/>
  <c r="X2608" i="8"/>
  <c r="Y2608" i="8" s="1"/>
  <c r="Z2608" i="8" s="1"/>
  <c r="AG2608" i="8" s="1"/>
  <c r="AI2608" i="8" s="1"/>
  <c r="X2352" i="8"/>
  <c r="Y2352" i="8" s="1"/>
  <c r="Z2352" i="8" s="1"/>
  <c r="AG2352" i="8" s="1"/>
  <c r="AI2352" i="8" s="1"/>
  <c r="X2025" i="8"/>
  <c r="Y2025" i="8" s="1"/>
  <c r="Z2025" i="8" s="1"/>
  <c r="AG2025" i="8" s="1"/>
  <c r="AI2025" i="8" s="1"/>
  <c r="X449" i="8"/>
  <c r="Y449" i="8" s="1"/>
  <c r="Z449" i="8" s="1"/>
  <c r="AG449" i="8" s="1"/>
  <c r="X2815" i="8"/>
  <c r="Y2815" i="8" s="1"/>
  <c r="Z2815" i="8" s="1"/>
  <c r="AG2815" i="8" s="1"/>
  <c r="AI2815" i="8" s="1"/>
  <c r="X2559" i="8"/>
  <c r="Y2559" i="8" s="1"/>
  <c r="Z2559" i="8" s="1"/>
  <c r="AG2559" i="8" s="1"/>
  <c r="AI2559" i="8" s="1"/>
  <c r="X2303" i="8"/>
  <c r="Y2303" i="8" s="1"/>
  <c r="Z2303" i="8" s="1"/>
  <c r="AG2303" i="8" s="1"/>
  <c r="AI2303" i="8" s="1"/>
  <c r="X1913" i="8"/>
  <c r="Y1913" i="8" s="1"/>
  <c r="Z1913" i="8" s="1"/>
  <c r="AG1913" i="8" s="1"/>
  <c r="AI1913" i="8" s="1"/>
  <c r="X3278" i="8"/>
  <c r="Y3278" i="8" s="1"/>
  <c r="Z3278" i="8" s="1"/>
  <c r="AG3278" i="8" s="1"/>
  <c r="AI3278" i="8" s="1"/>
  <c r="X3022" i="8"/>
  <c r="Y3022" i="8" s="1"/>
  <c r="Z3022" i="8" s="1"/>
  <c r="AG3022" i="8" s="1"/>
  <c r="AI3022" i="8" s="1"/>
  <c r="X2766" i="8"/>
  <c r="Y2766" i="8" s="1"/>
  <c r="Z2766" i="8" s="1"/>
  <c r="AG2766" i="8" s="1"/>
  <c r="AI2766" i="8" s="1"/>
  <c r="X2510" i="8"/>
  <c r="Y2510" i="8" s="1"/>
  <c r="Z2510" i="8" s="1"/>
  <c r="AG2510" i="8" s="1"/>
  <c r="AI2510" i="8" s="1"/>
  <c r="X2254" i="8"/>
  <c r="Y2254" i="8" s="1"/>
  <c r="Z2254" i="8" s="1"/>
  <c r="AG2254" i="8" s="1"/>
  <c r="AI2254" i="8" s="1"/>
  <c r="X1784" i="8"/>
  <c r="Y1784" i="8" s="1"/>
  <c r="Z1784" i="8" s="1"/>
  <c r="AG1784" i="8" s="1"/>
  <c r="AI1784" i="8" s="1"/>
  <c r="X3229" i="8"/>
  <c r="Y3229" i="8" s="1"/>
  <c r="Z3229" i="8" s="1"/>
  <c r="AG3229" i="8" s="1"/>
  <c r="AI3229" i="8" s="1"/>
  <c r="X2973" i="8"/>
  <c r="Y2973" i="8" s="1"/>
  <c r="Z2973" i="8" s="1"/>
  <c r="AG2973" i="8" s="1"/>
  <c r="AI2973" i="8" s="1"/>
  <c r="X2717" i="8"/>
  <c r="Y2717" i="8" s="1"/>
  <c r="Z2717" i="8" s="1"/>
  <c r="AG2717" i="8" s="1"/>
  <c r="AI2717" i="8" s="1"/>
  <c r="X2461" i="8"/>
  <c r="Y2461" i="8" s="1"/>
  <c r="Z2461" i="8" s="1"/>
  <c r="AG2461" i="8" s="1"/>
  <c r="AI2461" i="8" s="1"/>
  <c r="X2205" i="8"/>
  <c r="Y2205" i="8" s="1"/>
  <c r="Z2205" i="8" s="1"/>
  <c r="AG2205" i="8" s="1"/>
  <c r="AI2205" i="8" s="1"/>
  <c r="X1624" i="8"/>
  <c r="Y1624" i="8" s="1"/>
  <c r="Z1624" i="8" s="1"/>
  <c r="AG1624" i="8" s="1"/>
  <c r="AI1624" i="8" s="1"/>
  <c r="X3164" i="8"/>
  <c r="Y3164" i="8" s="1"/>
  <c r="Z3164" i="8" s="1"/>
  <c r="AG3164" i="8" s="1"/>
  <c r="AI3164" i="8" s="1"/>
  <c r="X2908" i="8"/>
  <c r="Y2908" i="8" s="1"/>
  <c r="Z2908" i="8" s="1"/>
  <c r="AG2908" i="8" s="1"/>
  <c r="AI2908" i="8" s="1"/>
  <c r="X2652" i="8"/>
  <c r="Y2652" i="8" s="1"/>
  <c r="Z2652" i="8" s="1"/>
  <c r="AG2652" i="8" s="1"/>
  <c r="AI2652" i="8" s="1"/>
  <c r="X2396" i="8"/>
  <c r="Y2396" i="8" s="1"/>
  <c r="Z2396" i="8" s="1"/>
  <c r="AG2396" i="8" s="1"/>
  <c r="AI2396" i="8" s="1"/>
  <c r="X2104" i="8"/>
  <c r="Y2104" i="8" s="1"/>
  <c r="Z2104" i="8" s="1"/>
  <c r="AG2104" i="8" s="1"/>
  <c r="X1057" i="8"/>
  <c r="Y1057" i="8" s="1"/>
  <c r="Z1057" i="8" s="1"/>
  <c r="AG1057" i="8" s="1"/>
  <c r="AI1057" i="8" s="1"/>
  <c r="X3115" i="8"/>
  <c r="Y3115" i="8" s="1"/>
  <c r="Z3115" i="8" s="1"/>
  <c r="AG3115" i="8" s="1"/>
  <c r="AI3115" i="8" s="1"/>
  <c r="X2859" i="8"/>
  <c r="Y2859" i="8" s="1"/>
  <c r="Z2859" i="8" s="1"/>
  <c r="AG2859" i="8" s="1"/>
  <c r="AI2859" i="8" s="1"/>
  <c r="X2603" i="8"/>
  <c r="Y2603" i="8" s="1"/>
  <c r="Z2603" i="8" s="1"/>
  <c r="AG2603" i="8" s="1"/>
  <c r="AI2603" i="8" s="1"/>
  <c r="X2347" i="8"/>
  <c r="Y2347" i="8" s="1"/>
  <c r="Z2347" i="8" s="1"/>
  <c r="AG2347" i="8" s="1"/>
  <c r="AI2347" i="8" s="1"/>
  <c r="X2020" i="8"/>
  <c r="Y2020" i="8" s="1"/>
  <c r="Z2020" i="8" s="1"/>
  <c r="AG2020" i="8" s="1"/>
  <c r="AI2020" i="8" s="1"/>
  <c r="X371" i="8"/>
  <c r="Y371" i="8" s="1"/>
  <c r="Z371" i="8" s="1"/>
  <c r="AG371" i="8" s="1"/>
  <c r="X3066" i="8"/>
  <c r="Y3066" i="8" s="1"/>
  <c r="Z3066" i="8" s="1"/>
  <c r="AG3066" i="8" s="1"/>
  <c r="AI3066" i="8" s="1"/>
  <c r="X2810" i="8"/>
  <c r="Y2810" i="8" s="1"/>
  <c r="Z2810" i="8" s="1"/>
  <c r="AG2810" i="8" s="1"/>
  <c r="AI2810" i="8" s="1"/>
  <c r="X2554" i="8"/>
  <c r="Y2554" i="8" s="1"/>
  <c r="Z2554" i="8" s="1"/>
  <c r="AG2554" i="8" s="1"/>
  <c r="AI2554" i="8" s="1"/>
  <c r="X2298" i="8"/>
  <c r="Y2298" i="8" s="1"/>
  <c r="Z2298" i="8" s="1"/>
  <c r="AG2298" i="8" s="1"/>
  <c r="AI2298" i="8" s="1"/>
  <c r="X1907" i="8"/>
  <c r="Y1907" i="8" s="1"/>
  <c r="Z1907" i="8" s="1"/>
  <c r="AG1907" i="8" s="1"/>
  <c r="AI1907" i="8" s="1"/>
  <c r="X3273" i="8"/>
  <c r="Y3273" i="8" s="1"/>
  <c r="Z3273" i="8" s="1"/>
  <c r="AG3273" i="8" s="1"/>
  <c r="AI3273" i="8" s="1"/>
  <c r="X3017" i="8"/>
  <c r="Y3017" i="8" s="1"/>
  <c r="Z3017" i="8" s="1"/>
  <c r="AG3017" i="8" s="1"/>
  <c r="AI3017" i="8" s="1"/>
  <c r="X2761" i="8"/>
  <c r="Y2761" i="8" s="1"/>
  <c r="Z2761" i="8" s="1"/>
  <c r="AG2761" i="8" s="1"/>
  <c r="AI2761" i="8" s="1"/>
  <c r="X2505" i="8"/>
  <c r="Y2505" i="8" s="1"/>
  <c r="Z2505" i="8" s="1"/>
  <c r="AG2505" i="8" s="1"/>
  <c r="AI2505" i="8" s="1"/>
  <c r="X2249" i="8"/>
  <c r="Y2249" i="8" s="1"/>
  <c r="Z2249" i="8" s="1"/>
  <c r="AG2249" i="8" s="1"/>
  <c r="AI2249" i="8" s="1"/>
  <c r="X1769" i="8"/>
  <c r="Y1769" i="8" s="1"/>
  <c r="Z1769" i="8" s="1"/>
  <c r="AG1769" i="8" s="1"/>
  <c r="AI1769" i="8" s="1"/>
  <c r="X1401" i="8"/>
  <c r="Y1401" i="8" s="1"/>
  <c r="Z1401" i="8" s="1"/>
  <c r="AG1401" i="8" s="1"/>
  <c r="AI1401" i="8" s="1"/>
  <c r="X1008" i="8"/>
  <c r="Y1008" i="8" s="1"/>
  <c r="Z1008" i="8" s="1"/>
  <c r="AG1008" i="8" s="1"/>
  <c r="X573" i="8"/>
  <c r="Y573" i="8" s="1"/>
  <c r="Z573" i="8" s="1"/>
  <c r="AG573" i="8" s="1"/>
  <c r="AI573" i="8" s="1"/>
  <c r="X1638" i="8"/>
  <c r="Y1638" i="8" s="1"/>
  <c r="Z1638" i="8" s="1"/>
  <c r="AG1638" i="8" s="1"/>
  <c r="AI1638" i="8" s="1"/>
  <c r="X1382" i="8"/>
  <c r="Y1382" i="8" s="1"/>
  <c r="Z1382" i="8" s="1"/>
  <c r="AG1382" i="8" s="1"/>
  <c r="AI1382" i="8" s="1"/>
  <c r="X977" i="8"/>
  <c r="Y977" i="8" s="1"/>
  <c r="Z977" i="8" s="1"/>
  <c r="AG977" i="8" s="1"/>
  <c r="AI977" i="8" s="1"/>
  <c r="X540" i="8"/>
  <c r="Y540" i="8" s="1"/>
  <c r="Z540" i="8" s="1"/>
  <c r="AG540" i="8" s="1"/>
  <c r="AI540" i="8" s="1"/>
  <c r="X1621" i="8"/>
  <c r="Y1621" i="8" s="1"/>
  <c r="Z1621" i="8" s="1"/>
  <c r="AG1621" i="8" s="1"/>
  <c r="AI1621" i="8" s="1"/>
  <c r="X1360" i="8"/>
  <c r="Y1360" i="8" s="1"/>
  <c r="Z1360" i="8" s="1"/>
  <c r="AG1360" i="8" s="1"/>
  <c r="AI1360" i="8" s="1"/>
  <c r="X948" i="8"/>
  <c r="Y948" i="8" s="1"/>
  <c r="Z948" i="8" s="1"/>
  <c r="AG948" i="8" s="1"/>
  <c r="AI948" i="8" s="1"/>
  <c r="X509" i="8"/>
  <c r="Y509" i="8" s="1"/>
  <c r="Z509" i="8" s="1"/>
  <c r="AG509" i="8" s="1"/>
  <c r="AI509" i="8" s="1"/>
  <c r="X1956" i="8"/>
  <c r="Y1956" i="8" s="1"/>
  <c r="Z1956" i="8" s="1"/>
  <c r="AG1956" i="8" s="1"/>
  <c r="AI1956" i="8" s="1"/>
  <c r="X1700" i="8"/>
  <c r="Y1700" i="8" s="1"/>
  <c r="Z1700" i="8" s="1"/>
  <c r="AG1700" i="8" s="1"/>
  <c r="X1444" i="8"/>
  <c r="Y1444" i="8" s="1"/>
  <c r="Z1444" i="8" s="1"/>
  <c r="AG1444" i="8" s="1"/>
  <c r="AI1444" i="8" s="1"/>
  <c r="X1075" i="8"/>
  <c r="Y1075" i="8" s="1"/>
  <c r="Z1075" i="8" s="1"/>
  <c r="AG1075" i="8" s="1"/>
  <c r="X651" i="8"/>
  <c r="Y651" i="8" s="1"/>
  <c r="Z651" i="8" s="1"/>
  <c r="AG651" i="8" s="1"/>
  <c r="AI651" i="8" s="1"/>
  <c r="X112" i="8"/>
  <c r="Y112" i="8" s="1"/>
  <c r="Z112" i="8" s="1"/>
  <c r="AG112" i="8" s="1"/>
  <c r="AI112" i="8" s="1"/>
  <c r="X1555" i="8"/>
  <c r="Y1555" i="8" s="1"/>
  <c r="Z1555" i="8" s="1"/>
  <c r="AG1555" i="8" s="1"/>
  <c r="AI1555" i="8" s="1"/>
  <c r="X1252" i="8"/>
  <c r="Y1252" i="8" s="1"/>
  <c r="Z1252" i="8" s="1"/>
  <c r="AG1252" i="8" s="1"/>
  <c r="AI1252" i="8" s="1"/>
  <c r="X845" i="8"/>
  <c r="Y845" i="8" s="1"/>
  <c r="Z845" i="8" s="1"/>
  <c r="AG845" i="8" s="1"/>
  <c r="AI845" i="8" s="1"/>
  <c r="X365" i="8"/>
  <c r="Y365" i="8" s="1"/>
  <c r="Z365" i="8" s="1"/>
  <c r="AG365" i="8" s="1"/>
  <c r="AI365" i="8" s="1"/>
  <c r="X1890" i="8"/>
  <c r="Y1890" i="8" s="1"/>
  <c r="Z1890" i="8" s="1"/>
  <c r="AG1890" i="8" s="1"/>
  <c r="X1634" i="8"/>
  <c r="Y1634" i="8" s="1"/>
  <c r="Z1634" i="8" s="1"/>
  <c r="AG1634" i="8" s="1"/>
  <c r="AI1634" i="8" s="1"/>
  <c r="X1378" i="8"/>
  <c r="Y1378" i="8" s="1"/>
  <c r="Z1378" i="8" s="1"/>
  <c r="AG1378" i="8" s="1"/>
  <c r="AI1378" i="8" s="1"/>
  <c r="X972" i="8"/>
  <c r="Y972" i="8" s="1"/>
  <c r="Z972" i="8" s="1"/>
  <c r="AG972" i="8" s="1"/>
  <c r="X530" i="8"/>
  <c r="Y530" i="8" s="1"/>
  <c r="Z530" i="8" s="1"/>
  <c r="AG530" i="8" s="1"/>
  <c r="AI530" i="8" s="1"/>
  <c r="X1953" i="8"/>
  <c r="Y1953" i="8" s="1"/>
  <c r="Z1953" i="8" s="1"/>
  <c r="AG1953" i="8" s="1"/>
  <c r="AI1953" i="8" s="1"/>
  <c r="X1697" i="8"/>
  <c r="Y1697" i="8" s="1"/>
  <c r="Z1697" i="8" s="1"/>
  <c r="AG1697" i="8" s="1"/>
  <c r="AI1697" i="8" s="1"/>
  <c r="X1441" i="8"/>
  <c r="Y1441" i="8" s="1"/>
  <c r="Z1441" i="8" s="1"/>
  <c r="AG1441" i="8" s="1"/>
  <c r="AI1441" i="8" s="1"/>
  <c r="X1072" i="8"/>
  <c r="Y1072" i="8" s="1"/>
  <c r="Z1072" i="8" s="1"/>
  <c r="AG1072" i="8" s="1"/>
  <c r="AI1072" i="8" s="1"/>
  <c r="X642" i="8"/>
  <c r="Y642" i="8" s="1"/>
  <c r="Z642" i="8" s="1"/>
  <c r="AG642" i="8" s="1"/>
  <c r="AI642" i="8" s="1"/>
  <c r="X100" i="8"/>
  <c r="Y100" i="8" s="1"/>
  <c r="Z100" i="8" s="1"/>
  <c r="AG100" i="8" s="1"/>
  <c r="AI100" i="8" s="1"/>
  <c r="X1968" i="8"/>
  <c r="Y1968" i="8" s="1"/>
  <c r="Z1968" i="8" s="1"/>
  <c r="AG1968" i="8" s="1"/>
  <c r="X1712" i="8"/>
  <c r="Y1712" i="8" s="1"/>
  <c r="Z1712" i="8" s="1"/>
  <c r="AG1712" i="8" s="1"/>
  <c r="AI1712" i="8" s="1"/>
  <c r="X1456" i="8"/>
  <c r="Y1456" i="8" s="1"/>
  <c r="Z1456" i="8" s="1"/>
  <c r="AG1456" i="8" s="1"/>
  <c r="AI1456" i="8" s="1"/>
  <c r="X1094" i="8"/>
  <c r="Y1094" i="8" s="1"/>
  <c r="Z1094" i="8" s="1"/>
  <c r="AG1094" i="8" s="1"/>
  <c r="X671" i="8"/>
  <c r="Y671" i="8" s="1"/>
  <c r="Z671" i="8" s="1"/>
  <c r="AG671" i="8" s="1"/>
  <c r="AI671" i="8" s="1"/>
  <c r="X140" i="8"/>
  <c r="Y140" i="8" s="1"/>
  <c r="Z140" i="8" s="1"/>
  <c r="AG140" i="8" s="1"/>
  <c r="AI140" i="8" s="1"/>
  <c r="X1983" i="8"/>
  <c r="Y1983" i="8" s="1"/>
  <c r="Z1983" i="8" s="1"/>
  <c r="AG1983" i="8" s="1"/>
  <c r="AI1983" i="8" s="1"/>
  <c r="X1727" i="8"/>
  <c r="Y1727" i="8" s="1"/>
  <c r="Z1727" i="8" s="1"/>
  <c r="AG1727" i="8" s="1"/>
  <c r="AI1727" i="8" s="1"/>
  <c r="X1471" i="8"/>
  <c r="Y1471" i="8" s="1"/>
  <c r="Z1471" i="8" s="1"/>
  <c r="AG1471" i="8" s="1"/>
  <c r="AI1471" i="8" s="1"/>
  <c r="X1120" i="8"/>
  <c r="Y1120" i="8" s="1"/>
  <c r="Z1120" i="8" s="1"/>
  <c r="AG1120" i="8" s="1"/>
  <c r="AI1120" i="8" s="1"/>
  <c r="X699" i="8"/>
  <c r="Y699" i="8" s="1"/>
  <c r="Z699" i="8" s="1"/>
  <c r="AG699" i="8" s="1"/>
  <c r="AI699" i="8" s="1"/>
  <c r="X1998" i="8"/>
  <c r="Y1998" i="8" s="1"/>
  <c r="Z1998" i="8" s="1"/>
  <c r="AG1998" i="8" s="1"/>
  <c r="AI1998" i="8" s="1"/>
  <c r="X1742" i="8"/>
  <c r="Y1742" i="8" s="1"/>
  <c r="Z1742" i="8" s="1"/>
  <c r="AG1742" i="8" s="1"/>
  <c r="AI1742" i="8" s="1"/>
  <c r="X1486" i="8"/>
  <c r="Y1486" i="8" s="1"/>
  <c r="Z1486" i="8" s="1"/>
  <c r="AG1486" i="8" s="1"/>
  <c r="AI1486" i="8" s="1"/>
  <c r="X208" i="8"/>
  <c r="Y208" i="8" s="1"/>
  <c r="Z208" i="8" s="1"/>
  <c r="AG208" i="8" s="1"/>
  <c r="X802" i="8"/>
  <c r="Y802" i="8" s="1"/>
  <c r="Z802" i="8" s="1"/>
  <c r="AG802" i="8" s="1"/>
  <c r="AI802" i="8" s="1"/>
  <c r="X381" i="8"/>
  <c r="Y381" i="8" s="1"/>
  <c r="Z381" i="8" s="1"/>
  <c r="AG381" i="8" s="1"/>
  <c r="AI381" i="8" s="1"/>
  <c r="X1262" i="8"/>
  <c r="Y1262" i="8" s="1"/>
  <c r="Z1262" i="8" s="1"/>
  <c r="AG1262" i="8" s="1"/>
  <c r="AI1262" i="8" s="1"/>
  <c r="X81" i="8"/>
  <c r="Y81" i="8" s="1"/>
  <c r="Z81" i="8" s="1"/>
  <c r="AG81" i="8" s="1"/>
  <c r="AI81" i="8" s="1"/>
  <c r="X3050" i="8"/>
  <c r="Y3050" i="8" s="1"/>
  <c r="Z3050" i="8" s="1"/>
  <c r="AG3050" i="8" s="1"/>
  <c r="AI3050" i="8" s="1"/>
  <c r="X2794" i="8"/>
  <c r="Y2794" i="8" s="1"/>
  <c r="Z2794" i="8" s="1"/>
  <c r="AG2794" i="8" s="1"/>
  <c r="AI2794" i="8" s="1"/>
  <c r="X2538" i="8"/>
  <c r="Y2538" i="8" s="1"/>
  <c r="Z2538" i="8" s="1"/>
  <c r="AG2538" i="8" s="1"/>
  <c r="AI2538" i="8" s="1"/>
  <c r="X2282" i="8"/>
  <c r="Y2282" i="8" s="1"/>
  <c r="Z2282" i="8" s="1"/>
  <c r="AG2282" i="8" s="1"/>
  <c r="AI2282" i="8" s="1"/>
  <c r="X1862" i="8"/>
  <c r="Y1862" i="8" s="1"/>
  <c r="Z1862" i="8" s="1"/>
  <c r="AG1862" i="8" s="1"/>
  <c r="X3257" i="8"/>
  <c r="Y3257" i="8" s="1"/>
  <c r="Z3257" i="8" s="1"/>
  <c r="AG3257" i="8" s="1"/>
  <c r="AI3257" i="8" s="1"/>
  <c r="X3001" i="8"/>
  <c r="Y3001" i="8" s="1"/>
  <c r="Z3001" i="8" s="1"/>
  <c r="AG3001" i="8" s="1"/>
  <c r="AI3001" i="8" s="1"/>
  <c r="X2489" i="8"/>
  <c r="Y2489" i="8" s="1"/>
  <c r="Z2489" i="8" s="1"/>
  <c r="AG2489" i="8" s="1"/>
  <c r="AI2489" i="8" s="1"/>
  <c r="X2233" i="8"/>
  <c r="Y2233" i="8" s="1"/>
  <c r="Z2233" i="8" s="1"/>
  <c r="AG2233" i="8" s="1"/>
  <c r="AI2233" i="8" s="1"/>
  <c r="X1720" i="8"/>
  <c r="Y1720" i="8" s="1"/>
  <c r="Z1720" i="8" s="1"/>
  <c r="AG1720" i="8" s="1"/>
  <c r="AI1720" i="8" s="1"/>
  <c r="X1385" i="8"/>
  <c r="Y1385" i="8" s="1"/>
  <c r="Z1385" i="8" s="1"/>
  <c r="AG1385" i="8" s="1"/>
  <c r="AI1385" i="8" s="1"/>
  <c r="X980" i="8"/>
  <c r="Y980" i="8" s="1"/>
  <c r="Z980" i="8" s="1"/>
  <c r="AG980" i="8" s="1"/>
  <c r="AI980" i="8" s="1"/>
  <c r="X544" i="8"/>
  <c r="Y544" i="8" s="1"/>
  <c r="Z544" i="8" s="1"/>
  <c r="AG544" i="8" s="1"/>
  <c r="X1622" i="8"/>
  <c r="Y1622" i="8" s="1"/>
  <c r="Z1622" i="8" s="1"/>
  <c r="AG1622" i="8" s="1"/>
  <c r="AI1622" i="8" s="1"/>
  <c r="X1361" i="8"/>
  <c r="Y1361" i="8" s="1"/>
  <c r="Z1361" i="8" s="1"/>
  <c r="AG1361" i="8" s="1"/>
  <c r="X950" i="8"/>
  <c r="Y950" i="8" s="1"/>
  <c r="Z950" i="8" s="1"/>
  <c r="AG950" i="8" s="1"/>
  <c r="AI950" i="8" s="1"/>
  <c r="X1605" i="8"/>
  <c r="Y1605" i="8" s="1"/>
  <c r="Z1605" i="8" s="1"/>
  <c r="AG1605" i="8" s="1"/>
  <c r="AI1605" i="8" s="1"/>
  <c r="X1332" i="8"/>
  <c r="Y1332" i="8" s="1"/>
  <c r="Z1332" i="8" s="1"/>
  <c r="AG1332" i="8" s="1"/>
  <c r="AI1332" i="8" s="1"/>
  <c r="X925" i="8"/>
  <c r="Y925" i="8" s="1"/>
  <c r="Z925" i="8" s="1"/>
  <c r="AG925" i="8" s="1"/>
  <c r="X477" i="8"/>
  <c r="Y477" i="8" s="1"/>
  <c r="Z477" i="8" s="1"/>
  <c r="AG477" i="8" s="1"/>
  <c r="AI477" i="8" s="1"/>
  <c r="X1940" i="8"/>
  <c r="Y1940" i="8" s="1"/>
  <c r="Z1940" i="8" s="1"/>
  <c r="AG1940" i="8" s="1"/>
  <c r="AI1940" i="8" s="1"/>
  <c r="X1428" i="8"/>
  <c r="Y1428" i="8" s="1"/>
  <c r="Z1428" i="8" s="1"/>
  <c r="AG1428" i="8" s="1"/>
  <c r="AI1428" i="8" s="1"/>
  <c r="X1052" i="8"/>
  <c r="Y1052" i="8" s="1"/>
  <c r="Z1052" i="8" s="1"/>
  <c r="AG1052" i="8" s="1"/>
  <c r="AI1052" i="8" s="1"/>
  <c r="X621" i="8"/>
  <c r="Y621" i="8" s="1"/>
  <c r="Z621" i="8" s="1"/>
  <c r="AG621" i="8" s="1"/>
  <c r="X76" i="8"/>
  <c r="Y76" i="8" s="1"/>
  <c r="Z76" i="8" s="1"/>
  <c r="AG76" i="8" s="1"/>
  <c r="AI76" i="8" s="1"/>
  <c r="X1539" i="8"/>
  <c r="Y1539" i="8" s="1"/>
  <c r="Z1539" i="8" s="1"/>
  <c r="AG1539" i="8" s="1"/>
  <c r="AI1539" i="8" s="1"/>
  <c r="X1229" i="8"/>
  <c r="Y1229" i="8" s="1"/>
  <c r="Z1229" i="8" s="1"/>
  <c r="AG1229" i="8" s="1"/>
  <c r="AI1229" i="8" s="1"/>
  <c r="X817" i="8"/>
  <c r="Y817" i="8" s="1"/>
  <c r="Z817" i="8" s="1"/>
  <c r="AG817" i="8" s="1"/>
  <c r="AI817" i="8" s="1"/>
  <c r="X324" i="8"/>
  <c r="Y324" i="8" s="1"/>
  <c r="Z324" i="8" s="1"/>
  <c r="AG324" i="8" s="1"/>
  <c r="AI324" i="8" s="1"/>
  <c r="X1618" i="8"/>
  <c r="Y1618" i="8" s="1"/>
  <c r="Z1618" i="8" s="1"/>
  <c r="AG1618" i="8" s="1"/>
  <c r="AI1618" i="8" s="1"/>
  <c r="X1356" i="8"/>
  <c r="Y1356" i="8" s="1"/>
  <c r="Z1356" i="8" s="1"/>
  <c r="AG1356" i="8" s="1"/>
  <c r="AI1356" i="8" s="1"/>
  <c r="X945" i="8"/>
  <c r="Y945" i="8" s="1"/>
  <c r="Z945" i="8" s="1"/>
  <c r="AG945" i="8" s="1"/>
  <c r="AI945" i="8" s="1"/>
  <c r="X500" i="8"/>
  <c r="Y500" i="8" s="1"/>
  <c r="Z500" i="8" s="1"/>
  <c r="AG500" i="8" s="1"/>
  <c r="AI500" i="8" s="1"/>
  <c r="X1937" i="8"/>
  <c r="Y1937" i="8" s="1"/>
  <c r="Z1937" i="8" s="1"/>
  <c r="AG1937" i="8" s="1"/>
  <c r="X1681" i="8"/>
  <c r="Y1681" i="8" s="1"/>
  <c r="Z1681" i="8" s="1"/>
  <c r="AG1681" i="8" s="1"/>
  <c r="AI1681" i="8" s="1"/>
  <c r="X1425" i="8"/>
  <c r="Y1425" i="8" s="1"/>
  <c r="Z1425" i="8" s="1"/>
  <c r="AG1425" i="8" s="1"/>
  <c r="X1044" i="8"/>
  <c r="Y1044" i="8" s="1"/>
  <c r="Z1044" i="8" s="1"/>
  <c r="AG1044" i="8" s="1"/>
  <c r="AI1044" i="8" s="1"/>
  <c r="X612" i="8"/>
  <c r="Y612" i="8" s="1"/>
  <c r="Z612" i="8" s="1"/>
  <c r="AG612" i="8" s="1"/>
  <c r="AI612" i="8" s="1"/>
  <c r="X66" i="8"/>
  <c r="Y66" i="8" s="1"/>
  <c r="Z66" i="8" s="1"/>
  <c r="AG66" i="8" s="1"/>
  <c r="AI66" i="8" s="1"/>
  <c r="X1952" i="8"/>
  <c r="Y1952" i="8" s="1"/>
  <c r="Z1952" i="8" s="1"/>
  <c r="AG1952" i="8" s="1"/>
  <c r="AI1952" i="8" s="1"/>
  <c r="X1696" i="8"/>
  <c r="Y1696" i="8" s="1"/>
  <c r="Z1696" i="8" s="1"/>
  <c r="AG1696" i="8" s="1"/>
  <c r="AI1696" i="8" s="1"/>
  <c r="X1440" i="8"/>
  <c r="Y1440" i="8" s="1"/>
  <c r="Z1440" i="8" s="1"/>
  <c r="AG1440" i="8" s="1"/>
  <c r="AI1440" i="8" s="1"/>
  <c r="X1071" i="8"/>
  <c r="Y1071" i="8" s="1"/>
  <c r="Z1071" i="8" s="1"/>
  <c r="AG1071" i="8" s="1"/>
  <c r="AI1071" i="8" s="1"/>
  <c r="X641" i="8"/>
  <c r="Y641" i="8" s="1"/>
  <c r="Z641" i="8" s="1"/>
  <c r="AG641" i="8" s="1"/>
  <c r="AI641" i="8" s="1"/>
  <c r="X99" i="8"/>
  <c r="Y99" i="8" s="1"/>
  <c r="Z99" i="8" s="1"/>
  <c r="AG99" i="8" s="1"/>
  <c r="AI99" i="8" s="1"/>
  <c r="X1967" i="8"/>
  <c r="Y1967" i="8" s="1"/>
  <c r="Z1967" i="8" s="1"/>
  <c r="AG1967" i="8" s="1"/>
  <c r="X1711" i="8"/>
  <c r="Y1711" i="8" s="1"/>
  <c r="Z1711" i="8" s="1"/>
  <c r="AG1711" i="8" s="1"/>
  <c r="AI1711" i="8" s="1"/>
  <c r="X1455" i="8"/>
  <c r="Y1455" i="8" s="1"/>
  <c r="Z1455" i="8" s="1"/>
  <c r="AG1455" i="8" s="1"/>
  <c r="AI1455" i="8" s="1"/>
  <c r="X1092" i="8"/>
  <c r="Y1092" i="8" s="1"/>
  <c r="Z1092" i="8" s="1"/>
  <c r="AG1092" i="8" s="1"/>
  <c r="X669" i="8"/>
  <c r="Y669" i="8" s="1"/>
  <c r="Z669" i="8" s="1"/>
  <c r="AG669" i="8" s="1"/>
  <c r="AI669" i="8" s="1"/>
  <c r="X132" i="8"/>
  <c r="Y132" i="8" s="1"/>
  <c r="Z132" i="8" s="1"/>
  <c r="AG132" i="8" s="1"/>
  <c r="AI132" i="8" s="1"/>
  <c r="X1982" i="8"/>
  <c r="Y1982" i="8" s="1"/>
  <c r="Z1982" i="8" s="1"/>
  <c r="AG1982" i="8" s="1"/>
  <c r="X1726" i="8"/>
  <c r="Y1726" i="8" s="1"/>
  <c r="Z1726" i="8" s="1"/>
  <c r="AG1726" i="8" s="1"/>
  <c r="AI1726" i="8" s="1"/>
  <c r="X1470" i="8"/>
  <c r="Y1470" i="8" s="1"/>
  <c r="Z1470" i="8" s="1"/>
  <c r="AG1470" i="8" s="1"/>
  <c r="AI1470" i="8" s="1"/>
  <c r="X1119" i="8"/>
  <c r="Y1119" i="8" s="1"/>
  <c r="Z1119" i="8" s="1"/>
  <c r="AG1119" i="8" s="1"/>
  <c r="AI1119" i="8" s="1"/>
  <c r="X692" i="8"/>
  <c r="Y692" i="8" s="1"/>
  <c r="Z692" i="8" s="1"/>
  <c r="AG692" i="8" s="1"/>
  <c r="AI692" i="8" s="1"/>
  <c r="X172" i="8"/>
  <c r="Y172" i="8" s="1"/>
  <c r="Z172" i="8" s="1"/>
  <c r="AG172" i="8" s="1"/>
  <c r="AI172" i="8" s="1"/>
  <c r="X1981" i="8"/>
  <c r="Y1981" i="8" s="1"/>
  <c r="Z1981" i="8" s="1"/>
  <c r="AG1981" i="8" s="1"/>
  <c r="AI1981" i="8" s="1"/>
  <c r="X1725" i="8"/>
  <c r="Y1725" i="8" s="1"/>
  <c r="Z1725" i="8" s="1"/>
  <c r="AG1725" i="8" s="1"/>
  <c r="AI1725" i="8" s="1"/>
  <c r="X1469" i="8"/>
  <c r="Y1469" i="8" s="1"/>
  <c r="Z1469" i="8" s="1"/>
  <c r="AG1469" i="8" s="1"/>
  <c r="AI1469" i="8" s="1"/>
  <c r="X1117" i="8"/>
  <c r="Y1117" i="8" s="1"/>
  <c r="Z1117" i="8" s="1"/>
  <c r="AG1117" i="8" s="1"/>
  <c r="AI1117" i="8" s="1"/>
  <c r="X691" i="8"/>
  <c r="Y691" i="8" s="1"/>
  <c r="Z691" i="8" s="1"/>
  <c r="AG691" i="8" s="1"/>
  <c r="AI691" i="8" s="1"/>
  <c r="X164" i="8"/>
  <c r="Y164" i="8" s="1"/>
  <c r="Z164" i="8" s="1"/>
  <c r="AG164" i="8" s="1"/>
  <c r="AI164" i="8" s="1"/>
  <c r="X1996" i="8"/>
  <c r="Y1996" i="8" s="1"/>
  <c r="Z1996" i="8" s="1"/>
  <c r="AG1996" i="8" s="1"/>
  <c r="AI1996" i="8" s="1"/>
  <c r="X1740" i="8"/>
  <c r="Y1740" i="8" s="1"/>
  <c r="Z1740" i="8" s="1"/>
  <c r="AG1740" i="8" s="1"/>
  <c r="AI1740" i="8" s="1"/>
  <c r="X1484" i="8"/>
  <c r="Y1484" i="8" s="1"/>
  <c r="Z1484" i="8" s="1"/>
  <c r="AG1484" i="8" s="1"/>
  <c r="AI1484" i="8" s="1"/>
  <c r="X1139" i="8"/>
  <c r="Y1139" i="8" s="1"/>
  <c r="Z1139" i="8" s="1"/>
  <c r="AG1139" i="8" s="1"/>
  <c r="AI1139" i="8" s="1"/>
  <c r="X720" i="8"/>
  <c r="Y720" i="8" s="1"/>
  <c r="Z720" i="8" s="1"/>
  <c r="AG720" i="8" s="1"/>
  <c r="X204" i="8"/>
  <c r="Y204" i="8" s="1"/>
  <c r="Z204" i="8" s="1"/>
  <c r="AG204" i="8" s="1"/>
  <c r="AI204" i="8" s="1"/>
  <c r="X2027" i="8"/>
  <c r="Y2027" i="8" s="1"/>
  <c r="Z2027" i="8" s="1"/>
  <c r="AG2027" i="8" s="1"/>
  <c r="AI2027" i="8" s="1"/>
  <c r="X1771" i="8"/>
  <c r="Y1771" i="8" s="1"/>
  <c r="Z1771" i="8" s="1"/>
  <c r="AG1771" i="8" s="1"/>
  <c r="AI1771" i="8" s="1"/>
  <c r="X1515" i="8"/>
  <c r="Y1515" i="8" s="1"/>
  <c r="Z1515" i="8" s="1"/>
  <c r="AG1515" i="8" s="1"/>
  <c r="AI1515" i="8" s="1"/>
  <c r="X1188" i="8"/>
  <c r="Y1188" i="8" s="1"/>
  <c r="Z1188" i="8" s="1"/>
  <c r="AG1188" i="8" s="1"/>
  <c r="AI1188" i="8" s="1"/>
  <c r="X772" i="8"/>
  <c r="Y772" i="8" s="1"/>
  <c r="Z772" i="8" s="1"/>
  <c r="AG772" i="8" s="1"/>
  <c r="AI772" i="8" s="1"/>
  <c r="X273" i="8"/>
  <c r="Y273" i="8" s="1"/>
  <c r="Z273" i="8" s="1"/>
  <c r="AG273" i="8" s="1"/>
  <c r="AI273" i="8" s="1"/>
  <c r="X2058" i="8"/>
  <c r="Y2058" i="8" s="1"/>
  <c r="Z2058" i="8" s="1"/>
  <c r="AG2058" i="8" s="1"/>
  <c r="AI2058" i="8" s="1"/>
  <c r="X1802" i="8"/>
  <c r="Y1802" i="8" s="1"/>
  <c r="Z1802" i="8" s="1"/>
  <c r="AG1802" i="8" s="1"/>
  <c r="AI1802" i="8" s="1"/>
  <c r="X1546" i="8"/>
  <c r="Y1546" i="8" s="1"/>
  <c r="Z1546" i="8" s="1"/>
  <c r="AG1546" i="8" s="1"/>
  <c r="AI1546" i="8" s="1"/>
  <c r="X1238" i="8"/>
  <c r="Y1238" i="8" s="1"/>
  <c r="Z1238" i="8" s="1"/>
  <c r="AG1238" i="8" s="1"/>
  <c r="X831" i="8"/>
  <c r="Y831" i="8" s="1"/>
  <c r="Z831" i="8" s="1"/>
  <c r="AG831" i="8" s="1"/>
  <c r="AI831" i="8" s="1"/>
  <c r="X340" i="8"/>
  <c r="Y340" i="8" s="1"/>
  <c r="Z340" i="8" s="1"/>
  <c r="AG340" i="8" s="1"/>
  <c r="AI340" i="8" s="1"/>
  <c r="X399" i="8"/>
  <c r="Y399" i="8" s="1"/>
  <c r="Z399" i="8" s="1"/>
  <c r="AG399" i="8" s="1"/>
  <c r="AI399" i="8" s="1"/>
  <c r="X143" i="8"/>
  <c r="Y143" i="8" s="1"/>
  <c r="Z143" i="8" s="1"/>
  <c r="AG143" i="8" s="1"/>
  <c r="AI143" i="8" s="1"/>
  <c r="X1246" i="8"/>
  <c r="Y1246" i="8" s="1"/>
  <c r="Z1246" i="8" s="1"/>
  <c r="AG1246" i="8" s="1"/>
  <c r="AI1246" i="8" s="1"/>
  <c r="X990" i="8"/>
  <c r="Y990" i="8" s="1"/>
  <c r="Z990" i="8" s="1"/>
  <c r="AG990" i="8" s="1"/>
  <c r="AI990" i="8" s="1"/>
  <c r="X734" i="8"/>
  <c r="Y734" i="8" s="1"/>
  <c r="Z734" i="8" s="1"/>
  <c r="AG734" i="8" s="1"/>
  <c r="AI734" i="8" s="1"/>
  <c r="X478" i="8"/>
  <c r="Y478" i="8" s="1"/>
  <c r="Z478" i="8" s="1"/>
  <c r="AG478" i="8" s="1"/>
  <c r="AI478" i="8" s="1"/>
  <c r="X222" i="8"/>
  <c r="Y222" i="8" s="1"/>
  <c r="Z222" i="8" s="1"/>
  <c r="AG222" i="8" s="1"/>
  <c r="AI222" i="8" s="1"/>
  <c r="X459" i="8"/>
  <c r="Y459" i="8" s="1"/>
  <c r="Z459" i="8" s="1"/>
  <c r="AG459" i="8" s="1"/>
  <c r="AI459" i="8" s="1"/>
  <c r="X203" i="8"/>
  <c r="Y203" i="8" s="1"/>
  <c r="Z203" i="8" s="1"/>
  <c r="AG203" i="8" s="1"/>
  <c r="AI203" i="8" s="1"/>
  <c r="X1322" i="8"/>
  <c r="Y1322" i="8" s="1"/>
  <c r="Z1322" i="8" s="1"/>
  <c r="AG1322" i="8" s="1"/>
  <c r="X1066" i="8"/>
  <c r="Y1066" i="8" s="1"/>
  <c r="Z1066" i="8" s="1"/>
  <c r="AG1066" i="8" s="1"/>
  <c r="AI1066" i="8" s="1"/>
  <c r="X810" i="8"/>
  <c r="Y810" i="8" s="1"/>
  <c r="Z810" i="8" s="1"/>
  <c r="AG810" i="8" s="1"/>
  <c r="AI810" i="8" s="1"/>
  <c r="X554" i="8"/>
  <c r="Y554" i="8" s="1"/>
  <c r="Z554" i="8" s="1"/>
  <c r="AG554" i="8" s="1"/>
  <c r="AI554" i="8" s="1"/>
  <c r="X298" i="8"/>
  <c r="Y298" i="8" s="1"/>
  <c r="Z298" i="8" s="1"/>
  <c r="AG298" i="8" s="1"/>
  <c r="AI298" i="8" s="1"/>
  <c r="X42" i="8"/>
  <c r="Y42" i="8" s="1"/>
  <c r="Z42" i="8" s="1"/>
  <c r="AG42" i="8" s="1"/>
  <c r="AI42" i="8" s="1"/>
  <c r="X1161" i="8"/>
  <c r="Y1161" i="8" s="1"/>
  <c r="Z1161" i="8" s="1"/>
  <c r="AG1161" i="8" s="1"/>
  <c r="AI1161" i="8" s="1"/>
  <c r="X905" i="8"/>
  <c r="Y905" i="8" s="1"/>
  <c r="Z905" i="8" s="1"/>
  <c r="AG905" i="8" s="1"/>
  <c r="AI905" i="8" s="1"/>
  <c r="X649" i="8"/>
  <c r="Y649" i="8" s="1"/>
  <c r="Z649" i="8" s="1"/>
  <c r="AG649" i="8" s="1"/>
  <c r="AI649" i="8" s="1"/>
  <c r="X393" i="8"/>
  <c r="Y393" i="8" s="1"/>
  <c r="Z393" i="8" s="1"/>
  <c r="AG393" i="8" s="1"/>
  <c r="X137" i="8"/>
  <c r="Y137" i="8" s="1"/>
  <c r="Z137" i="8" s="1"/>
  <c r="AG137" i="8" s="1"/>
  <c r="AI137" i="8" s="1"/>
  <c r="X1256" i="8"/>
  <c r="Y1256" i="8" s="1"/>
  <c r="Z1256" i="8" s="1"/>
  <c r="AG1256" i="8" s="1"/>
  <c r="AI1256" i="8" s="1"/>
  <c r="X1000" i="8"/>
  <c r="Y1000" i="8" s="1"/>
  <c r="Z1000" i="8" s="1"/>
  <c r="AG1000" i="8" s="1"/>
  <c r="AI1000" i="8" s="1"/>
  <c r="X744" i="8"/>
  <c r="Y744" i="8" s="1"/>
  <c r="Z744" i="8" s="1"/>
  <c r="AG744" i="8" s="1"/>
  <c r="AI744" i="8" s="1"/>
  <c r="X488" i="8"/>
  <c r="Y488" i="8" s="1"/>
  <c r="Z488" i="8" s="1"/>
  <c r="AG488" i="8" s="1"/>
  <c r="AI488" i="8" s="1"/>
  <c r="X232" i="8"/>
  <c r="Y232" i="8" s="1"/>
  <c r="Z232" i="8" s="1"/>
  <c r="AG232" i="8" s="1"/>
  <c r="AI232" i="8" s="1"/>
  <c r="X1095" i="8"/>
  <c r="Y1095" i="8" s="1"/>
  <c r="Z1095" i="8" s="1"/>
  <c r="AG1095" i="8" s="1"/>
  <c r="AI1095" i="8" s="1"/>
  <c r="X839" i="8"/>
  <c r="Y839" i="8" s="1"/>
  <c r="Z839" i="8" s="1"/>
  <c r="AG839" i="8" s="1"/>
  <c r="AI839" i="8" s="1"/>
  <c r="X583" i="8"/>
  <c r="Y583" i="8" s="1"/>
  <c r="Z583" i="8" s="1"/>
  <c r="AG583" i="8" s="1"/>
  <c r="AI583" i="8" s="1"/>
  <c r="X327" i="8"/>
  <c r="Y327" i="8" s="1"/>
  <c r="Z327" i="8" s="1"/>
  <c r="AG327" i="8" s="1"/>
  <c r="AI327" i="8" s="1"/>
  <c r="X71" i="8"/>
  <c r="Y71" i="8" s="1"/>
  <c r="Z71" i="8" s="1"/>
  <c r="AG71" i="8" s="1"/>
  <c r="AI71" i="8" s="1"/>
  <c r="X646" i="8"/>
  <c r="Y646" i="8" s="1"/>
  <c r="Z646" i="8" s="1"/>
  <c r="AG646" i="8" s="1"/>
  <c r="AI646" i="8" s="1"/>
  <c r="X390" i="8"/>
  <c r="Y390" i="8" s="1"/>
  <c r="Z390" i="8" s="1"/>
  <c r="AG390" i="8" s="1"/>
  <c r="AI390" i="8" s="1"/>
  <c r="X134" i="8"/>
  <c r="Y134" i="8" s="1"/>
  <c r="Z134" i="8" s="1"/>
  <c r="AG134" i="8" s="1"/>
  <c r="X1253" i="8"/>
  <c r="Y1253" i="8" s="1"/>
  <c r="Z1253" i="8" s="1"/>
  <c r="AG1253" i="8" s="1"/>
  <c r="AI1253" i="8" s="1"/>
  <c r="X997" i="8"/>
  <c r="Y997" i="8" s="1"/>
  <c r="Z997" i="8" s="1"/>
  <c r="AG997" i="8" s="1"/>
  <c r="AI997" i="8" s="1"/>
  <c r="X741" i="8"/>
  <c r="Y741" i="8" s="1"/>
  <c r="Z741" i="8" s="1"/>
  <c r="AG741" i="8" s="1"/>
  <c r="AI741" i="8" s="1"/>
  <c r="X485" i="8"/>
  <c r="Y485" i="8" s="1"/>
  <c r="Z485" i="8" s="1"/>
  <c r="AG485" i="8" s="1"/>
  <c r="AI485" i="8" s="1"/>
  <c r="X229" i="8"/>
  <c r="Y229" i="8" s="1"/>
  <c r="Z229" i="8" s="1"/>
  <c r="AG229" i="8" s="1"/>
  <c r="AI229" i="8" s="1"/>
  <c r="X2832" i="8"/>
  <c r="Y2832" i="8" s="1"/>
  <c r="Z2832" i="8" s="1"/>
  <c r="AG2832" i="8" s="1"/>
  <c r="AI2832" i="8" s="1"/>
  <c r="X2576" i="8"/>
  <c r="Y2576" i="8" s="1"/>
  <c r="Z2576" i="8" s="1"/>
  <c r="AG2576" i="8" s="1"/>
  <c r="AI2576" i="8" s="1"/>
  <c r="X2320" i="8"/>
  <c r="Y2320" i="8" s="1"/>
  <c r="Z2320" i="8" s="1"/>
  <c r="AG2320" i="8" s="1"/>
  <c r="AI2320" i="8" s="1"/>
  <c r="X1960" i="8"/>
  <c r="Y1960" i="8" s="1"/>
  <c r="Z1960" i="8" s="1"/>
  <c r="AG1960" i="8" s="1"/>
  <c r="AI1960" i="8" s="1"/>
  <c r="X3295" i="8"/>
  <c r="Y3295" i="8" s="1"/>
  <c r="Z3295" i="8" s="1"/>
  <c r="AG3295" i="8" s="1"/>
  <c r="AI3295" i="8" s="1"/>
  <c r="X3039" i="8"/>
  <c r="Y3039" i="8" s="1"/>
  <c r="Z3039" i="8" s="1"/>
  <c r="AG3039" i="8" s="1"/>
  <c r="X2783" i="8"/>
  <c r="Y2783" i="8" s="1"/>
  <c r="Z2783" i="8" s="1"/>
  <c r="AG2783" i="8" s="1"/>
  <c r="AI2783" i="8" s="1"/>
  <c r="X2527" i="8"/>
  <c r="Y2527" i="8" s="1"/>
  <c r="Z2527" i="8" s="1"/>
  <c r="AG2527" i="8" s="1"/>
  <c r="AI2527" i="8" s="1"/>
  <c r="X2271" i="8"/>
  <c r="Y2271" i="8" s="1"/>
  <c r="Z2271" i="8" s="1"/>
  <c r="AG2271" i="8" s="1"/>
  <c r="AI2271" i="8" s="1"/>
  <c r="X1831" i="8"/>
  <c r="Y1831" i="8" s="1"/>
  <c r="Z1831" i="8" s="1"/>
  <c r="AG1831" i="8" s="1"/>
  <c r="AI1831" i="8" s="1"/>
  <c r="X3246" i="8"/>
  <c r="Y3246" i="8" s="1"/>
  <c r="Z3246" i="8" s="1"/>
  <c r="AG3246" i="8" s="1"/>
  <c r="X2990" i="8"/>
  <c r="Y2990" i="8" s="1"/>
  <c r="Z2990" i="8" s="1"/>
  <c r="AG2990" i="8" s="1"/>
  <c r="X2734" i="8"/>
  <c r="Y2734" i="8" s="1"/>
  <c r="Z2734" i="8" s="1"/>
  <c r="AG2734" i="8" s="1"/>
  <c r="AI2734" i="8" s="1"/>
  <c r="X2478" i="8"/>
  <c r="Y2478" i="8" s="1"/>
  <c r="Z2478" i="8" s="1"/>
  <c r="AG2478" i="8" s="1"/>
  <c r="X2222" i="8"/>
  <c r="Y2222" i="8" s="1"/>
  <c r="Z2222" i="8" s="1"/>
  <c r="AG2222" i="8" s="1"/>
  <c r="AI2222" i="8" s="1"/>
  <c r="X1687" i="8"/>
  <c r="Y1687" i="8" s="1"/>
  <c r="Z1687" i="8" s="1"/>
  <c r="AG1687" i="8" s="1"/>
  <c r="AI1687" i="8" s="1"/>
  <c r="X3197" i="8"/>
  <c r="Y3197" i="8" s="1"/>
  <c r="Z3197" i="8" s="1"/>
  <c r="AG3197" i="8" s="1"/>
  <c r="AI3197" i="8" s="1"/>
  <c r="X2941" i="8"/>
  <c r="Y2941" i="8" s="1"/>
  <c r="Z2941" i="8" s="1"/>
  <c r="AG2941" i="8" s="1"/>
  <c r="X2685" i="8"/>
  <c r="Y2685" i="8" s="1"/>
  <c r="Z2685" i="8" s="1"/>
  <c r="AG2685" i="8" s="1"/>
  <c r="AI2685" i="8" s="1"/>
  <c r="X2429" i="8"/>
  <c r="Y2429" i="8" s="1"/>
  <c r="Z2429" i="8" s="1"/>
  <c r="AG2429" i="8" s="1"/>
  <c r="AI2429" i="8" s="1"/>
  <c r="X2165" i="8"/>
  <c r="Y2165" i="8" s="1"/>
  <c r="Z2165" i="8" s="1"/>
  <c r="AG2165" i="8" s="1"/>
  <c r="AI2165" i="8" s="1"/>
  <c r="X1447" i="8"/>
  <c r="Y1447" i="8" s="1"/>
  <c r="Z1447" i="8" s="1"/>
  <c r="AG1447" i="8" s="1"/>
  <c r="AI1447" i="8" s="1"/>
  <c r="X2876" i="8"/>
  <c r="Y2876" i="8" s="1"/>
  <c r="Z2876" i="8" s="1"/>
  <c r="AG2876" i="8" s="1"/>
  <c r="AI2876" i="8" s="1"/>
  <c r="X2620" i="8"/>
  <c r="Y2620" i="8" s="1"/>
  <c r="Z2620" i="8" s="1"/>
  <c r="AG2620" i="8" s="1"/>
  <c r="AI2620" i="8" s="1"/>
  <c r="X2364" i="8"/>
  <c r="Y2364" i="8" s="1"/>
  <c r="Z2364" i="8" s="1"/>
  <c r="AG2364" i="8" s="1"/>
  <c r="AI2364" i="8" s="1"/>
  <c r="X2051" i="8"/>
  <c r="Y2051" i="8" s="1"/>
  <c r="Z2051" i="8" s="1"/>
  <c r="AG2051" i="8" s="1"/>
  <c r="AI2051" i="8" s="1"/>
  <c r="X626" i="8"/>
  <c r="Y626" i="8" s="1"/>
  <c r="Z626" i="8" s="1"/>
  <c r="AG626" i="8" s="1"/>
  <c r="AI626" i="8" s="1"/>
  <c r="X2827" i="8"/>
  <c r="Y2827" i="8" s="1"/>
  <c r="Z2827" i="8" s="1"/>
  <c r="AG2827" i="8" s="1"/>
  <c r="AI2827" i="8" s="1"/>
  <c r="X2571" i="8"/>
  <c r="Y2571" i="8" s="1"/>
  <c r="Z2571" i="8" s="1"/>
  <c r="AG2571" i="8" s="1"/>
  <c r="AI2571" i="8" s="1"/>
  <c r="X2315" i="8"/>
  <c r="Y2315" i="8" s="1"/>
  <c r="Z2315" i="8" s="1"/>
  <c r="AG2315" i="8" s="1"/>
  <c r="AI2315" i="8" s="1"/>
  <c r="X1945" i="8"/>
  <c r="Y1945" i="8" s="1"/>
  <c r="Z1945" i="8" s="1"/>
  <c r="AG1945" i="8" s="1"/>
  <c r="AI1945" i="8" s="1"/>
  <c r="X3290" i="8"/>
  <c r="Y3290" i="8" s="1"/>
  <c r="Z3290" i="8" s="1"/>
  <c r="AG3290" i="8" s="1"/>
  <c r="AI3290" i="8" s="1"/>
  <c r="X3034" i="8"/>
  <c r="Y3034" i="8" s="1"/>
  <c r="Z3034" i="8" s="1"/>
  <c r="AG3034" i="8" s="1"/>
  <c r="AI3034" i="8" s="1"/>
  <c r="X2778" i="8"/>
  <c r="Y2778" i="8" s="1"/>
  <c r="Z2778" i="8" s="1"/>
  <c r="AG2778" i="8" s="1"/>
  <c r="AI2778" i="8" s="1"/>
  <c r="X2522" i="8"/>
  <c r="Y2522" i="8" s="1"/>
  <c r="Z2522" i="8" s="1"/>
  <c r="AG2522" i="8" s="1"/>
  <c r="AI2522" i="8" s="1"/>
  <c r="X2266" i="8"/>
  <c r="Y2266" i="8" s="1"/>
  <c r="Z2266" i="8" s="1"/>
  <c r="AG2266" i="8" s="1"/>
  <c r="AI2266" i="8" s="1"/>
  <c r="X1816" i="8"/>
  <c r="Y1816" i="8" s="1"/>
  <c r="Z1816" i="8" s="1"/>
  <c r="AG1816" i="8" s="1"/>
  <c r="AI1816" i="8" s="1"/>
  <c r="X3241" i="8"/>
  <c r="Y3241" i="8" s="1"/>
  <c r="Z3241" i="8" s="1"/>
  <c r="AG3241" i="8" s="1"/>
  <c r="X2985" i="8"/>
  <c r="Y2985" i="8" s="1"/>
  <c r="Z2985" i="8" s="1"/>
  <c r="AG2985" i="8" s="1"/>
  <c r="AI2985" i="8" s="1"/>
  <c r="X2729" i="8"/>
  <c r="Y2729" i="8" s="1"/>
  <c r="Z2729" i="8" s="1"/>
  <c r="AG2729" i="8" s="1"/>
  <c r="AI2729" i="8" s="1"/>
  <c r="X2473" i="8"/>
  <c r="Y2473" i="8" s="1"/>
  <c r="Z2473" i="8" s="1"/>
  <c r="AG2473" i="8" s="1"/>
  <c r="AI2473" i="8" s="1"/>
  <c r="X2217" i="8"/>
  <c r="Y2217" i="8" s="1"/>
  <c r="Z2217" i="8" s="1"/>
  <c r="AG2217" i="8" s="1"/>
  <c r="AI2217" i="8" s="1"/>
  <c r="X1671" i="8"/>
  <c r="Y1671" i="8" s="1"/>
  <c r="Z1671" i="8" s="1"/>
  <c r="AG1671" i="8" s="1"/>
  <c r="AI1671" i="8" s="1"/>
  <c r="X1364" i="8"/>
  <c r="Y1364" i="8" s="1"/>
  <c r="Z1364" i="8" s="1"/>
  <c r="AG1364" i="8" s="1"/>
  <c r="AI1364" i="8" s="1"/>
  <c r="X957" i="8"/>
  <c r="Y957" i="8" s="1"/>
  <c r="Z957" i="8" s="1"/>
  <c r="AG957" i="8" s="1"/>
  <c r="AI957" i="8" s="1"/>
  <c r="X514" i="8"/>
  <c r="Y514" i="8" s="1"/>
  <c r="Z514" i="8" s="1"/>
  <c r="AG514" i="8" s="1"/>
  <c r="X1606" i="8"/>
  <c r="Y1606" i="8" s="1"/>
  <c r="Z1606" i="8" s="1"/>
  <c r="AG1606" i="8" s="1"/>
  <c r="AI1606" i="8" s="1"/>
  <c r="X1334" i="8"/>
  <c r="Y1334" i="8" s="1"/>
  <c r="Z1334" i="8" s="1"/>
  <c r="AG1334" i="8" s="1"/>
  <c r="AI1334" i="8" s="1"/>
  <c r="X927" i="8"/>
  <c r="Y927" i="8" s="1"/>
  <c r="Z927" i="8" s="1"/>
  <c r="AG927" i="8" s="1"/>
  <c r="AI927" i="8" s="1"/>
  <c r="X480" i="8"/>
  <c r="Y480" i="8" s="1"/>
  <c r="Z480" i="8" s="1"/>
  <c r="AG480" i="8" s="1"/>
  <c r="AI480" i="8" s="1"/>
  <c r="X1589" i="8"/>
  <c r="Y1589" i="8" s="1"/>
  <c r="Z1589" i="8" s="1"/>
  <c r="AG1589" i="8" s="1"/>
  <c r="AI1589" i="8" s="1"/>
  <c r="X1309" i="8"/>
  <c r="Y1309" i="8" s="1"/>
  <c r="Z1309" i="8" s="1"/>
  <c r="AG1309" i="8" s="1"/>
  <c r="AI1309" i="8" s="1"/>
  <c r="X898" i="8"/>
  <c r="Y898" i="8" s="1"/>
  <c r="Z898" i="8" s="1"/>
  <c r="AG898" i="8" s="1"/>
  <c r="AI898" i="8" s="1"/>
  <c r="X444" i="8"/>
  <c r="Y444" i="8" s="1"/>
  <c r="Z444" i="8" s="1"/>
  <c r="AG444" i="8" s="1"/>
  <c r="AI444" i="8" s="1"/>
  <c r="X1924" i="8"/>
  <c r="Y1924" i="8" s="1"/>
  <c r="Z1924" i="8" s="1"/>
  <c r="AG1924" i="8" s="1"/>
  <c r="X1668" i="8"/>
  <c r="Y1668" i="8" s="1"/>
  <c r="Z1668" i="8" s="1"/>
  <c r="AG1668" i="8" s="1"/>
  <c r="AI1668" i="8" s="1"/>
  <c r="X1412" i="8"/>
  <c r="Y1412" i="8" s="1"/>
  <c r="Z1412" i="8" s="1"/>
  <c r="AG1412" i="8" s="1"/>
  <c r="AI1412" i="8" s="1"/>
  <c r="X1025" i="8"/>
  <c r="Y1025" i="8" s="1"/>
  <c r="Z1025" i="8" s="1"/>
  <c r="AG1025" i="8" s="1"/>
  <c r="AI1025" i="8" s="1"/>
  <c r="X592" i="8"/>
  <c r="Y592" i="8" s="1"/>
  <c r="Z592" i="8" s="1"/>
  <c r="AG592" i="8" s="1"/>
  <c r="AI592" i="8" s="1"/>
  <c r="X35" i="8"/>
  <c r="Y35" i="8" s="1"/>
  <c r="Z35" i="8" s="1"/>
  <c r="AG35" i="8" s="1"/>
  <c r="AI35" i="8" s="1"/>
  <c r="X1202" i="8"/>
  <c r="Y1202" i="8" s="1"/>
  <c r="Z1202" i="8" s="1"/>
  <c r="AG1202" i="8" s="1"/>
  <c r="AI1202" i="8" s="1"/>
  <c r="X787" i="8"/>
  <c r="Y787" i="8" s="1"/>
  <c r="Z787" i="8" s="1"/>
  <c r="AG787" i="8" s="1"/>
  <c r="AI787" i="8" s="1"/>
  <c r="X290" i="8"/>
  <c r="Y290" i="8" s="1"/>
  <c r="Z290" i="8" s="1"/>
  <c r="AG290" i="8" s="1"/>
  <c r="X1858" i="8"/>
  <c r="Y1858" i="8" s="1"/>
  <c r="Z1858" i="8" s="1"/>
  <c r="AG1858" i="8" s="1"/>
  <c r="AI1858" i="8" s="1"/>
  <c r="X1602" i="8"/>
  <c r="Y1602" i="8" s="1"/>
  <c r="Z1602" i="8" s="1"/>
  <c r="AG1602" i="8" s="1"/>
  <c r="AI1602" i="8" s="1"/>
  <c r="X1329" i="8"/>
  <c r="Y1329" i="8" s="1"/>
  <c r="Z1329" i="8" s="1"/>
  <c r="AG1329" i="8" s="1"/>
  <c r="AI1329" i="8" s="1"/>
  <c r="X918" i="8"/>
  <c r="Y918" i="8" s="1"/>
  <c r="Z918" i="8" s="1"/>
  <c r="AG918" i="8" s="1"/>
  <c r="AI918" i="8" s="1"/>
  <c r="X468" i="8"/>
  <c r="Y468" i="8" s="1"/>
  <c r="Z468" i="8" s="1"/>
  <c r="AG468" i="8" s="1"/>
  <c r="AI468" i="8" s="1"/>
  <c r="X1921" i="8"/>
  <c r="Y1921" i="8" s="1"/>
  <c r="Z1921" i="8" s="1"/>
  <c r="AG1921" i="8" s="1"/>
  <c r="AI1921" i="8" s="1"/>
  <c r="X1665" i="8"/>
  <c r="Y1665" i="8" s="1"/>
  <c r="Z1665" i="8" s="1"/>
  <c r="AG1665" i="8" s="1"/>
  <c r="AI1665" i="8" s="1"/>
  <c r="X1021" i="8"/>
  <c r="Y1021" i="8" s="1"/>
  <c r="Z1021" i="8" s="1"/>
  <c r="AG1021" i="8" s="1"/>
  <c r="AI1021" i="8" s="1"/>
  <c r="X588" i="8"/>
  <c r="Y588" i="8" s="1"/>
  <c r="Z588" i="8" s="1"/>
  <c r="AG588" i="8" s="1"/>
  <c r="AI588" i="8" s="1"/>
  <c r="X32" i="8"/>
  <c r="Y32" i="8" s="1"/>
  <c r="Z32" i="8" s="1"/>
  <c r="AG32" i="8" s="1"/>
  <c r="AI32" i="8" s="1"/>
  <c r="X1936" i="8"/>
  <c r="Y1936" i="8" s="1"/>
  <c r="Z1936" i="8" s="1"/>
  <c r="AG1936" i="8" s="1"/>
  <c r="AI1936" i="8" s="1"/>
  <c r="X1680" i="8"/>
  <c r="Y1680" i="8" s="1"/>
  <c r="Z1680" i="8" s="1"/>
  <c r="AG1680" i="8" s="1"/>
  <c r="AI1680" i="8" s="1"/>
  <c r="X1424" i="8"/>
  <c r="Y1424" i="8" s="1"/>
  <c r="Z1424" i="8" s="1"/>
  <c r="AG1424" i="8" s="1"/>
  <c r="X1043" i="8"/>
  <c r="Y1043" i="8" s="1"/>
  <c r="Z1043" i="8" s="1"/>
  <c r="AG1043" i="8" s="1"/>
  <c r="AI1043" i="8" s="1"/>
  <c r="X611" i="8"/>
  <c r="Y611" i="8" s="1"/>
  <c r="Z611" i="8" s="1"/>
  <c r="AG611" i="8" s="1"/>
  <c r="AI611" i="8" s="1"/>
  <c r="X65" i="8"/>
  <c r="Y65" i="8" s="1"/>
  <c r="Z65" i="8" s="1"/>
  <c r="AG65" i="8" s="1"/>
  <c r="AI65" i="8" s="1"/>
  <c r="X1951" i="8"/>
  <c r="Y1951" i="8" s="1"/>
  <c r="Z1951" i="8" s="1"/>
  <c r="AG1951" i="8" s="1"/>
  <c r="AI1951" i="8" s="1"/>
  <c r="X1695" i="8"/>
  <c r="Y1695" i="8" s="1"/>
  <c r="Z1695" i="8" s="1"/>
  <c r="AG1695" i="8" s="1"/>
  <c r="AI1695" i="8" s="1"/>
  <c r="X1439" i="8"/>
  <c r="Y1439" i="8" s="1"/>
  <c r="Z1439" i="8" s="1"/>
  <c r="AG1439" i="8" s="1"/>
  <c r="X1069" i="8"/>
  <c r="Y1069" i="8" s="1"/>
  <c r="Z1069" i="8" s="1"/>
  <c r="AG1069" i="8" s="1"/>
  <c r="AI1069" i="8" s="1"/>
  <c r="X640" i="8"/>
  <c r="Y640" i="8" s="1"/>
  <c r="Z640" i="8" s="1"/>
  <c r="AG640" i="8" s="1"/>
  <c r="X98" i="8"/>
  <c r="Y98" i="8" s="1"/>
  <c r="Z98" i="8" s="1"/>
  <c r="AG98" i="8" s="1"/>
  <c r="AI98" i="8" s="1"/>
  <c r="X1966" i="8"/>
  <c r="Y1966" i="8" s="1"/>
  <c r="Z1966" i="8" s="1"/>
  <c r="AG1966" i="8" s="1"/>
  <c r="AI1966" i="8" s="1"/>
  <c r="X1710" i="8"/>
  <c r="Y1710" i="8" s="1"/>
  <c r="Z1710" i="8" s="1"/>
  <c r="AG1710" i="8" s="1"/>
  <c r="AI1710" i="8" s="1"/>
  <c r="X1454" i="8"/>
  <c r="Y1454" i="8" s="1"/>
  <c r="Z1454" i="8" s="1"/>
  <c r="AG1454" i="8" s="1"/>
  <c r="AI1454" i="8" s="1"/>
  <c r="X1091" i="8"/>
  <c r="Y1091" i="8" s="1"/>
  <c r="Z1091" i="8" s="1"/>
  <c r="AG1091" i="8" s="1"/>
  <c r="AI1091" i="8" s="1"/>
  <c r="X668" i="8"/>
  <c r="Y668" i="8" s="1"/>
  <c r="Z668" i="8" s="1"/>
  <c r="AG668" i="8" s="1"/>
  <c r="AI668" i="8" s="1"/>
  <c r="X1965" i="8"/>
  <c r="Y1965" i="8" s="1"/>
  <c r="Z1965" i="8" s="1"/>
  <c r="AG1965" i="8" s="1"/>
  <c r="AI1965" i="8" s="1"/>
  <c r="X1709" i="8"/>
  <c r="Y1709" i="8" s="1"/>
  <c r="Z1709" i="8" s="1"/>
  <c r="AG1709" i="8" s="1"/>
  <c r="AI1709" i="8" s="1"/>
  <c r="X1453" i="8"/>
  <c r="Y1453" i="8" s="1"/>
  <c r="Z1453" i="8" s="1"/>
  <c r="AG1453" i="8" s="1"/>
  <c r="AI1453" i="8" s="1"/>
  <c r="X1090" i="8"/>
  <c r="Y1090" i="8" s="1"/>
  <c r="Z1090" i="8" s="1"/>
  <c r="AG1090" i="8" s="1"/>
  <c r="X667" i="8"/>
  <c r="Y667" i="8" s="1"/>
  <c r="Z667" i="8" s="1"/>
  <c r="AG667" i="8" s="1"/>
  <c r="AI667" i="8" s="1"/>
  <c r="X130" i="8"/>
  <c r="Y130" i="8" s="1"/>
  <c r="Z130" i="8" s="1"/>
  <c r="AG130" i="8" s="1"/>
  <c r="AI130" i="8" s="1"/>
  <c r="X1980" i="8"/>
  <c r="Y1980" i="8" s="1"/>
  <c r="Z1980" i="8" s="1"/>
  <c r="AG1980" i="8" s="1"/>
  <c r="AI1980" i="8" s="1"/>
  <c r="X1724" i="8"/>
  <c r="Y1724" i="8" s="1"/>
  <c r="Z1724" i="8" s="1"/>
  <c r="AG1724" i="8" s="1"/>
  <c r="AI1724" i="8" s="1"/>
  <c r="X1468" i="8"/>
  <c r="Y1468" i="8" s="1"/>
  <c r="Z1468" i="8" s="1"/>
  <c r="AG1468" i="8" s="1"/>
  <c r="AI1468" i="8" s="1"/>
  <c r="X1116" i="8"/>
  <c r="Y1116" i="8" s="1"/>
  <c r="Z1116" i="8" s="1"/>
  <c r="AG1116" i="8" s="1"/>
  <c r="AI1116" i="8" s="1"/>
  <c r="X690" i="8"/>
  <c r="Y690" i="8" s="1"/>
  <c r="Z690" i="8" s="1"/>
  <c r="AG690" i="8" s="1"/>
  <c r="AI690" i="8" s="1"/>
  <c r="X163" i="8"/>
  <c r="Y163" i="8" s="1"/>
  <c r="Z163" i="8" s="1"/>
  <c r="AG163" i="8" s="1"/>
  <c r="AI163" i="8" s="1"/>
  <c r="X2011" i="8"/>
  <c r="Y2011" i="8" s="1"/>
  <c r="Z2011" i="8" s="1"/>
  <c r="AG2011" i="8" s="1"/>
  <c r="AI2011" i="8" s="1"/>
  <c r="X1755" i="8"/>
  <c r="Y1755" i="8" s="1"/>
  <c r="Z1755" i="8" s="1"/>
  <c r="AG1755" i="8" s="1"/>
  <c r="AI1755" i="8" s="1"/>
  <c r="X1499" i="8"/>
  <c r="Y1499" i="8" s="1"/>
  <c r="Z1499" i="8" s="1"/>
  <c r="AG1499" i="8" s="1"/>
  <c r="AI1499" i="8" s="1"/>
  <c r="X1165" i="8"/>
  <c r="Y1165" i="8" s="1"/>
  <c r="Z1165" i="8" s="1"/>
  <c r="AG1165" i="8" s="1"/>
  <c r="AI1165" i="8" s="1"/>
  <c r="X748" i="8"/>
  <c r="Y748" i="8" s="1"/>
  <c r="Z748" i="8" s="1"/>
  <c r="AG748" i="8" s="1"/>
  <c r="AI748" i="8" s="1"/>
  <c r="X237" i="8"/>
  <c r="Y237" i="8" s="1"/>
  <c r="Z237" i="8" s="1"/>
  <c r="AG237" i="8" s="1"/>
  <c r="AI237" i="8" s="1"/>
  <c r="X2042" i="8"/>
  <c r="Y2042" i="8" s="1"/>
  <c r="Z2042" i="8" s="1"/>
  <c r="AG2042" i="8" s="1"/>
  <c r="AI2042" i="8" s="1"/>
  <c r="X1786" i="8"/>
  <c r="Y1786" i="8" s="1"/>
  <c r="Z1786" i="8" s="1"/>
  <c r="AG1786" i="8" s="1"/>
  <c r="AI1786" i="8" s="1"/>
  <c r="X1530" i="8"/>
  <c r="Y1530" i="8" s="1"/>
  <c r="Z1530" i="8" s="1"/>
  <c r="AG1530" i="8" s="1"/>
  <c r="X1215" i="8"/>
  <c r="Y1215" i="8" s="1"/>
  <c r="Z1215" i="8" s="1"/>
  <c r="AG1215" i="8" s="1"/>
  <c r="AI1215" i="8" s="1"/>
  <c r="X801" i="8"/>
  <c r="Y801" i="8" s="1"/>
  <c r="Z801" i="8" s="1"/>
  <c r="AG801" i="8" s="1"/>
  <c r="AI801" i="8" s="1"/>
  <c r="X306" i="8"/>
  <c r="Y306" i="8" s="1"/>
  <c r="Z306" i="8" s="1"/>
  <c r="AG306" i="8" s="1"/>
  <c r="AI306" i="8" s="1"/>
  <c r="X383" i="8"/>
  <c r="Y383" i="8" s="1"/>
  <c r="Z383" i="8" s="1"/>
  <c r="AG383" i="8" s="1"/>
  <c r="AI383" i="8" s="1"/>
  <c r="X127" i="8"/>
  <c r="Y127" i="8" s="1"/>
  <c r="Z127" i="8" s="1"/>
  <c r="AG127" i="8" s="1"/>
  <c r="AI127" i="8" s="1"/>
  <c r="X1230" i="8"/>
  <c r="Y1230" i="8" s="1"/>
  <c r="Z1230" i="8" s="1"/>
  <c r="AG1230" i="8" s="1"/>
  <c r="X974" i="8"/>
  <c r="Y974" i="8" s="1"/>
  <c r="Z974" i="8" s="1"/>
  <c r="AG974" i="8" s="1"/>
  <c r="AI974" i="8" s="1"/>
  <c r="X718" i="8"/>
  <c r="Y718" i="8" s="1"/>
  <c r="Z718" i="8" s="1"/>
  <c r="AG718" i="8" s="1"/>
  <c r="AI718" i="8" s="1"/>
  <c r="X462" i="8"/>
  <c r="Y462" i="8" s="1"/>
  <c r="Z462" i="8" s="1"/>
  <c r="AG462" i="8" s="1"/>
  <c r="AI462" i="8" s="1"/>
  <c r="X443" i="8"/>
  <c r="Y443" i="8" s="1"/>
  <c r="Z443" i="8" s="1"/>
  <c r="AG443" i="8" s="1"/>
  <c r="AI443" i="8" s="1"/>
  <c r="X187" i="8"/>
  <c r="Y187" i="8" s="1"/>
  <c r="Z187" i="8" s="1"/>
  <c r="AG187" i="8" s="1"/>
  <c r="AI187" i="8" s="1"/>
  <c r="X1306" i="8"/>
  <c r="Y1306" i="8" s="1"/>
  <c r="Z1306" i="8" s="1"/>
  <c r="AG1306" i="8" s="1"/>
  <c r="X1050" i="8"/>
  <c r="Y1050" i="8" s="1"/>
  <c r="Z1050" i="8" s="1"/>
  <c r="AG1050" i="8" s="1"/>
  <c r="AI1050" i="8" s="1"/>
  <c r="X794" i="8"/>
  <c r="Y794" i="8" s="1"/>
  <c r="Z794" i="8" s="1"/>
  <c r="AG794" i="8" s="1"/>
  <c r="AI794" i="8" s="1"/>
  <c r="X538" i="8"/>
  <c r="Y538" i="8" s="1"/>
  <c r="Z538" i="8" s="1"/>
  <c r="AG538" i="8" s="1"/>
  <c r="X282" i="8"/>
  <c r="Y282" i="8" s="1"/>
  <c r="Z282" i="8" s="1"/>
  <c r="AG282" i="8" s="1"/>
  <c r="AI282" i="8" s="1"/>
  <c r="X26" i="8"/>
  <c r="Y26" i="8" s="1"/>
  <c r="Z26" i="8" s="1"/>
  <c r="AG26" i="8" s="1"/>
  <c r="AI26" i="8" s="1"/>
  <c r="X1145" i="8"/>
  <c r="Y1145" i="8" s="1"/>
  <c r="Z1145" i="8" s="1"/>
  <c r="AG1145" i="8" s="1"/>
  <c r="AI1145" i="8" s="1"/>
  <c r="X889" i="8"/>
  <c r="Y889" i="8" s="1"/>
  <c r="Z889" i="8" s="1"/>
  <c r="AG889" i="8" s="1"/>
  <c r="AI889" i="8" s="1"/>
  <c r="X633" i="8"/>
  <c r="Y633" i="8" s="1"/>
  <c r="Z633" i="8" s="1"/>
  <c r="AG633" i="8" s="1"/>
  <c r="AI633" i="8" s="1"/>
  <c r="X377" i="8"/>
  <c r="Y377" i="8" s="1"/>
  <c r="Z377" i="8" s="1"/>
  <c r="AG377" i="8" s="1"/>
  <c r="AI377" i="8" s="1"/>
  <c r="X121" i="8"/>
  <c r="Y121" i="8" s="1"/>
  <c r="Z121" i="8" s="1"/>
  <c r="AG121" i="8" s="1"/>
  <c r="AI121" i="8" s="1"/>
  <c r="X1240" i="8"/>
  <c r="Y1240" i="8" s="1"/>
  <c r="Z1240" i="8" s="1"/>
  <c r="AG1240" i="8" s="1"/>
  <c r="AI1240" i="8" s="1"/>
  <c r="X984" i="8"/>
  <c r="Y984" i="8" s="1"/>
  <c r="Z984" i="8" s="1"/>
  <c r="AG984" i="8" s="1"/>
  <c r="AI984" i="8" s="1"/>
  <c r="X728" i="8"/>
  <c r="Y728" i="8" s="1"/>
  <c r="Z728" i="8" s="1"/>
  <c r="AG728" i="8" s="1"/>
  <c r="AI728" i="8" s="1"/>
  <c r="X472" i="8"/>
  <c r="Y472" i="8" s="1"/>
  <c r="Z472" i="8" s="1"/>
  <c r="AG472" i="8" s="1"/>
  <c r="AI472" i="8" s="1"/>
  <c r="X216" i="8"/>
  <c r="Y216" i="8" s="1"/>
  <c r="Z216" i="8" s="1"/>
  <c r="AG216" i="8" s="1"/>
  <c r="AI216" i="8" s="1"/>
  <c r="X1335" i="8"/>
  <c r="Y1335" i="8" s="1"/>
  <c r="Z1335" i="8" s="1"/>
  <c r="AG1335" i="8" s="1"/>
  <c r="AI1335" i="8" s="1"/>
  <c r="X1079" i="8"/>
  <c r="Y1079" i="8" s="1"/>
  <c r="Z1079" i="8" s="1"/>
  <c r="AG1079" i="8" s="1"/>
  <c r="AI1079" i="8" s="1"/>
  <c r="X823" i="8"/>
  <c r="Y823" i="8" s="1"/>
  <c r="Z823" i="8" s="1"/>
  <c r="AG823" i="8" s="1"/>
  <c r="AI823" i="8" s="1"/>
  <c r="X567" i="8"/>
  <c r="Y567" i="8" s="1"/>
  <c r="Z567" i="8" s="1"/>
  <c r="AG567" i="8" s="1"/>
  <c r="AI567" i="8" s="1"/>
  <c r="X311" i="8"/>
  <c r="Y311" i="8" s="1"/>
  <c r="Z311" i="8" s="1"/>
  <c r="AG311" i="8" s="1"/>
  <c r="AI311" i="8" s="1"/>
  <c r="X55" i="8"/>
  <c r="Y55" i="8" s="1"/>
  <c r="Z55" i="8" s="1"/>
  <c r="AG55" i="8" s="1"/>
  <c r="AI55" i="8" s="1"/>
  <c r="X630" i="8"/>
  <c r="Y630" i="8" s="1"/>
  <c r="Z630" i="8" s="1"/>
  <c r="AG630" i="8" s="1"/>
  <c r="AI630" i="8" s="1"/>
  <c r="X374" i="8"/>
  <c r="Y374" i="8" s="1"/>
  <c r="Z374" i="8" s="1"/>
  <c r="AG374" i="8" s="1"/>
  <c r="AI374" i="8" s="1"/>
  <c r="X118" i="8"/>
  <c r="Y118" i="8" s="1"/>
  <c r="Z118" i="8" s="1"/>
  <c r="AG118" i="8" s="1"/>
  <c r="X1237" i="8"/>
  <c r="Y1237" i="8" s="1"/>
  <c r="Z1237" i="8" s="1"/>
  <c r="AG1237" i="8" s="1"/>
  <c r="AI1237" i="8" s="1"/>
  <c r="X981" i="8"/>
  <c r="Y981" i="8" s="1"/>
  <c r="Z981" i="8" s="1"/>
  <c r="AG981" i="8" s="1"/>
  <c r="AI981" i="8" s="1"/>
  <c r="X725" i="8"/>
  <c r="Y725" i="8" s="1"/>
  <c r="Z725" i="8" s="1"/>
  <c r="AG725" i="8" s="1"/>
  <c r="AI725" i="8" s="1"/>
  <c r="X469" i="8"/>
  <c r="Y469" i="8" s="1"/>
  <c r="Z469" i="8" s="1"/>
  <c r="AG469" i="8" s="1"/>
  <c r="X213" i="8"/>
  <c r="Y213" i="8" s="1"/>
  <c r="Z213" i="8" s="1"/>
  <c r="AG213" i="8" s="1"/>
  <c r="AI213" i="8" s="1"/>
  <c r="X3230" i="8"/>
  <c r="Y3230" i="8" s="1"/>
  <c r="Z3230" i="8" s="1"/>
  <c r="AG3230" i="8" s="1"/>
  <c r="AI3230" i="8" s="1"/>
  <c r="X2974" i="8"/>
  <c r="Y2974" i="8" s="1"/>
  <c r="Z2974" i="8" s="1"/>
  <c r="AG2974" i="8" s="1"/>
  <c r="AI2974" i="8" s="1"/>
  <c r="X2718" i="8"/>
  <c r="Y2718" i="8" s="1"/>
  <c r="Z2718" i="8" s="1"/>
  <c r="AG2718" i="8" s="1"/>
  <c r="AI2718" i="8" s="1"/>
  <c r="X2462" i="8"/>
  <c r="Y2462" i="8" s="1"/>
  <c r="Z2462" i="8" s="1"/>
  <c r="AG2462" i="8" s="1"/>
  <c r="X2206" i="8"/>
  <c r="Y2206" i="8" s="1"/>
  <c r="Z2206" i="8" s="1"/>
  <c r="AG2206" i="8" s="1"/>
  <c r="AI2206" i="8" s="1"/>
  <c r="X1625" i="8"/>
  <c r="Y1625" i="8" s="1"/>
  <c r="Z1625" i="8" s="1"/>
  <c r="AG1625" i="8" s="1"/>
  <c r="X3181" i="8"/>
  <c r="Y3181" i="8" s="1"/>
  <c r="Z3181" i="8" s="1"/>
  <c r="AG3181" i="8" s="1"/>
  <c r="AI3181" i="8" s="1"/>
  <c r="X2925" i="8"/>
  <c r="Y2925" i="8" s="1"/>
  <c r="Z2925" i="8" s="1"/>
  <c r="AG2925" i="8" s="1"/>
  <c r="AI2925" i="8" s="1"/>
  <c r="X2669" i="8"/>
  <c r="Y2669" i="8" s="1"/>
  <c r="Z2669" i="8" s="1"/>
  <c r="AG2669" i="8" s="1"/>
  <c r="X2413" i="8"/>
  <c r="Y2413" i="8" s="1"/>
  <c r="Z2413" i="8" s="1"/>
  <c r="AG2413" i="8" s="1"/>
  <c r="AI2413" i="8" s="1"/>
  <c r="X2135" i="8"/>
  <c r="Y2135" i="8" s="1"/>
  <c r="Z2135" i="8" s="1"/>
  <c r="AG2135" i="8" s="1"/>
  <c r="AI2135" i="8" s="1"/>
  <c r="X1284" i="8"/>
  <c r="Y1284" i="8" s="1"/>
  <c r="Z1284" i="8" s="1"/>
  <c r="AG1284" i="8" s="1"/>
  <c r="AI1284" i="8" s="1"/>
  <c r="X2860" i="8"/>
  <c r="Y2860" i="8" s="1"/>
  <c r="Z2860" i="8" s="1"/>
  <c r="AG2860" i="8" s="1"/>
  <c r="AI2860" i="8" s="1"/>
  <c r="X2604" i="8"/>
  <c r="Y2604" i="8" s="1"/>
  <c r="Z2604" i="8" s="1"/>
  <c r="AG2604" i="8" s="1"/>
  <c r="AI2604" i="8" s="1"/>
  <c r="X2348" i="8"/>
  <c r="Y2348" i="8" s="1"/>
  <c r="Z2348" i="8" s="1"/>
  <c r="AG2348" i="8" s="1"/>
  <c r="AI2348" i="8" s="1"/>
  <c r="X2021" i="8"/>
  <c r="Y2021" i="8" s="1"/>
  <c r="Z2021" i="8" s="1"/>
  <c r="AG2021" i="8" s="1"/>
  <c r="AI2021" i="8" s="1"/>
  <c r="X372" i="8"/>
  <c r="Y372" i="8" s="1"/>
  <c r="Z372" i="8" s="1"/>
  <c r="AG372" i="8" s="1"/>
  <c r="AI372" i="8" s="1"/>
  <c r="X3067" i="8"/>
  <c r="Y3067" i="8" s="1"/>
  <c r="Z3067" i="8" s="1"/>
  <c r="AG3067" i="8" s="1"/>
  <c r="AI3067" i="8" s="1"/>
  <c r="X2811" i="8"/>
  <c r="Y2811" i="8" s="1"/>
  <c r="Z2811" i="8" s="1"/>
  <c r="AG2811" i="8" s="1"/>
  <c r="AI2811" i="8" s="1"/>
  <c r="X2555" i="8"/>
  <c r="Y2555" i="8" s="1"/>
  <c r="Z2555" i="8" s="1"/>
  <c r="AG2555" i="8" s="1"/>
  <c r="AI2555" i="8" s="1"/>
  <c r="X2299" i="8"/>
  <c r="Y2299" i="8" s="1"/>
  <c r="Z2299" i="8" s="1"/>
  <c r="AG2299" i="8" s="1"/>
  <c r="AI2299" i="8" s="1"/>
  <c r="X1909" i="8"/>
  <c r="Y1909" i="8" s="1"/>
  <c r="Z1909" i="8" s="1"/>
  <c r="AG1909" i="8" s="1"/>
  <c r="AI1909" i="8" s="1"/>
  <c r="X3274" i="8"/>
  <c r="Y3274" i="8" s="1"/>
  <c r="Z3274" i="8" s="1"/>
  <c r="AG3274" i="8" s="1"/>
  <c r="AI3274" i="8" s="1"/>
  <c r="X3018" i="8"/>
  <c r="Y3018" i="8" s="1"/>
  <c r="Z3018" i="8" s="1"/>
  <c r="AG3018" i="8" s="1"/>
  <c r="AI3018" i="8" s="1"/>
  <c r="X2762" i="8"/>
  <c r="Y2762" i="8" s="1"/>
  <c r="Z2762" i="8" s="1"/>
  <c r="AG2762" i="8" s="1"/>
  <c r="X2506" i="8"/>
  <c r="Y2506" i="8" s="1"/>
  <c r="Z2506" i="8" s="1"/>
  <c r="AG2506" i="8" s="1"/>
  <c r="X2250" i="8"/>
  <c r="Y2250" i="8" s="1"/>
  <c r="Z2250" i="8" s="1"/>
  <c r="AG2250" i="8" s="1"/>
  <c r="AI2250" i="8" s="1"/>
  <c r="X1779" i="8"/>
  <c r="Y1779" i="8" s="1"/>
  <c r="Z1779" i="8" s="1"/>
  <c r="AG1779" i="8" s="1"/>
  <c r="AI1779" i="8" s="1"/>
  <c r="X3225" i="8"/>
  <c r="Y3225" i="8" s="1"/>
  <c r="Z3225" i="8" s="1"/>
  <c r="AG3225" i="8" s="1"/>
  <c r="X2969" i="8"/>
  <c r="Y2969" i="8" s="1"/>
  <c r="Z2969" i="8" s="1"/>
  <c r="AG2969" i="8" s="1"/>
  <c r="X2713" i="8"/>
  <c r="Y2713" i="8" s="1"/>
  <c r="Z2713" i="8" s="1"/>
  <c r="AG2713" i="8" s="1"/>
  <c r="AI2713" i="8" s="1"/>
  <c r="X2457" i="8"/>
  <c r="Y2457" i="8" s="1"/>
  <c r="Z2457" i="8" s="1"/>
  <c r="AG2457" i="8" s="1"/>
  <c r="AI2457" i="8" s="1"/>
  <c r="X2201" i="8"/>
  <c r="Y2201" i="8" s="1"/>
  <c r="Z2201" i="8" s="1"/>
  <c r="AG2201" i="8" s="1"/>
  <c r="X1607" i="8"/>
  <c r="Y1607" i="8" s="1"/>
  <c r="Z1607" i="8" s="1"/>
  <c r="AG1607" i="8" s="1"/>
  <c r="AI1607" i="8" s="1"/>
  <c r="X1341" i="8"/>
  <c r="Y1341" i="8" s="1"/>
  <c r="Z1341" i="8" s="1"/>
  <c r="AG1341" i="8" s="1"/>
  <c r="AI1341" i="8" s="1"/>
  <c r="X930" i="8"/>
  <c r="Y930" i="8" s="1"/>
  <c r="Z930" i="8" s="1"/>
  <c r="AG930" i="8" s="1"/>
  <c r="AI930" i="8" s="1"/>
  <c r="X483" i="8"/>
  <c r="Y483" i="8" s="1"/>
  <c r="Z483" i="8" s="1"/>
  <c r="AG483" i="8" s="1"/>
  <c r="AI483" i="8" s="1"/>
  <c r="X1590" i="8"/>
  <c r="Y1590" i="8" s="1"/>
  <c r="Z1590" i="8" s="1"/>
  <c r="AG1590" i="8" s="1"/>
  <c r="AI1590" i="8" s="1"/>
  <c r="X1311" i="8"/>
  <c r="Y1311" i="8" s="1"/>
  <c r="Z1311" i="8" s="1"/>
  <c r="AG1311" i="8" s="1"/>
  <c r="AI1311" i="8" s="1"/>
  <c r="X899" i="8"/>
  <c r="Y899" i="8" s="1"/>
  <c r="Z899" i="8" s="1"/>
  <c r="AG899" i="8" s="1"/>
  <c r="AI899" i="8" s="1"/>
  <c r="X445" i="8"/>
  <c r="Y445" i="8" s="1"/>
  <c r="Z445" i="8" s="1"/>
  <c r="AG445" i="8" s="1"/>
  <c r="AI445" i="8" s="1"/>
  <c r="X1573" i="8"/>
  <c r="Y1573" i="8" s="1"/>
  <c r="Z1573" i="8" s="1"/>
  <c r="AG1573" i="8" s="1"/>
  <c r="AI1573" i="8" s="1"/>
  <c r="X1282" i="8"/>
  <c r="Y1282" i="8" s="1"/>
  <c r="Z1282" i="8" s="1"/>
  <c r="AG1282" i="8" s="1"/>
  <c r="AI1282" i="8" s="1"/>
  <c r="X875" i="8"/>
  <c r="Y875" i="8" s="1"/>
  <c r="Z875" i="8" s="1"/>
  <c r="AG875" i="8" s="1"/>
  <c r="AI875" i="8" s="1"/>
  <c r="X403" i="8"/>
  <c r="Y403" i="8" s="1"/>
  <c r="Z403" i="8" s="1"/>
  <c r="AG403" i="8" s="1"/>
  <c r="AI403" i="8" s="1"/>
  <c r="X1908" i="8"/>
  <c r="Y1908" i="8" s="1"/>
  <c r="Z1908" i="8" s="1"/>
  <c r="AG1908" i="8" s="1"/>
  <c r="AI1908" i="8" s="1"/>
  <c r="X1652" i="8"/>
  <c r="Y1652" i="8" s="1"/>
  <c r="Z1652" i="8" s="1"/>
  <c r="AG1652" i="8" s="1"/>
  <c r="AI1652" i="8" s="1"/>
  <c r="X1396" i="8"/>
  <c r="Y1396" i="8" s="1"/>
  <c r="Z1396" i="8" s="1"/>
  <c r="AG1396" i="8" s="1"/>
  <c r="AI1396" i="8" s="1"/>
  <c r="X998" i="8"/>
  <c r="Y998" i="8" s="1"/>
  <c r="Z998" i="8" s="1"/>
  <c r="AG998" i="8" s="1"/>
  <c r="AI998" i="8" s="1"/>
  <c r="X562" i="8"/>
  <c r="Y562" i="8" s="1"/>
  <c r="Z562" i="8" s="1"/>
  <c r="AG562" i="8" s="1"/>
  <c r="X1507" i="8"/>
  <c r="Y1507" i="8" s="1"/>
  <c r="Z1507" i="8" s="1"/>
  <c r="AG1507" i="8" s="1"/>
  <c r="AI1507" i="8" s="1"/>
  <c r="X1179" i="8"/>
  <c r="Y1179" i="8" s="1"/>
  <c r="Z1179" i="8" s="1"/>
  <c r="AG1179" i="8" s="1"/>
  <c r="AI1179" i="8" s="1"/>
  <c r="X763" i="8"/>
  <c r="Y763" i="8" s="1"/>
  <c r="Z763" i="8" s="1"/>
  <c r="AG763" i="8" s="1"/>
  <c r="AI763" i="8" s="1"/>
  <c r="X256" i="8"/>
  <c r="Y256" i="8" s="1"/>
  <c r="Z256" i="8" s="1"/>
  <c r="AG256" i="8" s="1"/>
  <c r="AI256" i="8" s="1"/>
  <c r="X1842" i="8"/>
  <c r="Y1842" i="8" s="1"/>
  <c r="Z1842" i="8" s="1"/>
  <c r="AG1842" i="8" s="1"/>
  <c r="AI1842" i="8" s="1"/>
  <c r="X1586" i="8"/>
  <c r="Y1586" i="8" s="1"/>
  <c r="Z1586" i="8" s="1"/>
  <c r="AG1586" i="8" s="1"/>
  <c r="AI1586" i="8" s="1"/>
  <c r="X1302" i="8"/>
  <c r="Y1302" i="8" s="1"/>
  <c r="Z1302" i="8" s="1"/>
  <c r="AG1302" i="8" s="1"/>
  <c r="AI1302" i="8" s="1"/>
  <c r="X895" i="8"/>
  <c r="Y895" i="8" s="1"/>
  <c r="Z895" i="8" s="1"/>
  <c r="AG895" i="8" s="1"/>
  <c r="AI895" i="8" s="1"/>
  <c r="X434" i="8"/>
  <c r="Y434" i="8" s="1"/>
  <c r="Z434" i="8" s="1"/>
  <c r="AG434" i="8" s="1"/>
  <c r="AI434" i="8" s="1"/>
  <c r="X1905" i="8"/>
  <c r="Y1905" i="8" s="1"/>
  <c r="Z1905" i="8" s="1"/>
  <c r="AG1905" i="8" s="1"/>
  <c r="AI1905" i="8" s="1"/>
  <c r="X1649" i="8"/>
  <c r="Y1649" i="8" s="1"/>
  <c r="Z1649" i="8" s="1"/>
  <c r="AG1649" i="8" s="1"/>
  <c r="AI1649" i="8" s="1"/>
  <c r="X1393" i="8"/>
  <c r="Y1393" i="8" s="1"/>
  <c r="Z1393" i="8" s="1"/>
  <c r="AG1393" i="8" s="1"/>
  <c r="AI1393" i="8" s="1"/>
  <c r="X994" i="8"/>
  <c r="Y994" i="8" s="1"/>
  <c r="Z994" i="8" s="1"/>
  <c r="AG994" i="8" s="1"/>
  <c r="AI994" i="8" s="1"/>
  <c r="X559" i="8"/>
  <c r="Y559" i="8" s="1"/>
  <c r="Z559" i="8" s="1"/>
  <c r="AG559" i="8" s="1"/>
  <c r="AI559" i="8" s="1"/>
  <c r="X2176" i="8"/>
  <c r="Y2176" i="8" s="1"/>
  <c r="Z2176" i="8" s="1"/>
  <c r="AG2176" i="8" s="1"/>
  <c r="AI2176" i="8" s="1"/>
  <c r="X1920" i="8"/>
  <c r="Y1920" i="8" s="1"/>
  <c r="Z1920" i="8" s="1"/>
  <c r="AG1920" i="8" s="1"/>
  <c r="AI1920" i="8" s="1"/>
  <c r="X1664" i="8"/>
  <c r="Y1664" i="8" s="1"/>
  <c r="Z1664" i="8" s="1"/>
  <c r="AG1664" i="8" s="1"/>
  <c r="AI1664" i="8" s="1"/>
  <c r="X1408" i="8"/>
  <c r="Y1408" i="8" s="1"/>
  <c r="Z1408" i="8" s="1"/>
  <c r="AG1408" i="8" s="1"/>
  <c r="AI1408" i="8" s="1"/>
  <c r="X1020" i="8"/>
  <c r="Y1020" i="8" s="1"/>
  <c r="Z1020" i="8" s="1"/>
  <c r="AG1020" i="8" s="1"/>
  <c r="X587" i="8"/>
  <c r="Y587" i="8" s="1"/>
  <c r="Z587" i="8" s="1"/>
  <c r="AG587" i="8" s="1"/>
  <c r="AI587" i="8" s="1"/>
  <c r="X29" i="8"/>
  <c r="Y29" i="8" s="1"/>
  <c r="Z29" i="8" s="1"/>
  <c r="AG29" i="8" s="1"/>
  <c r="AI29" i="8" s="1"/>
  <c r="X1935" i="8"/>
  <c r="Y1935" i="8" s="1"/>
  <c r="Z1935" i="8" s="1"/>
  <c r="AG1935" i="8" s="1"/>
  <c r="AI1935" i="8" s="1"/>
  <c r="X1679" i="8"/>
  <c r="Y1679" i="8" s="1"/>
  <c r="Z1679" i="8" s="1"/>
  <c r="AG1679" i="8" s="1"/>
  <c r="AI1679" i="8" s="1"/>
  <c r="X1423" i="8"/>
  <c r="Y1423" i="8" s="1"/>
  <c r="Z1423" i="8" s="1"/>
  <c r="AG1423" i="8" s="1"/>
  <c r="AI1423" i="8" s="1"/>
  <c r="X1042" i="8"/>
  <c r="Y1042" i="8" s="1"/>
  <c r="Z1042" i="8" s="1"/>
  <c r="AG1042" i="8" s="1"/>
  <c r="AI1042" i="8" s="1"/>
  <c r="X610" i="8"/>
  <c r="Y610" i="8" s="1"/>
  <c r="Z610" i="8" s="1"/>
  <c r="AG610" i="8" s="1"/>
  <c r="AI610" i="8" s="1"/>
  <c r="X64" i="8"/>
  <c r="Y64" i="8" s="1"/>
  <c r="Z64" i="8" s="1"/>
  <c r="AG64" i="8" s="1"/>
  <c r="AI64" i="8" s="1"/>
  <c r="X1950" i="8"/>
  <c r="Y1950" i="8" s="1"/>
  <c r="Z1950" i="8" s="1"/>
  <c r="AG1950" i="8" s="1"/>
  <c r="AI1950" i="8" s="1"/>
  <c r="X1694" i="8"/>
  <c r="Y1694" i="8" s="1"/>
  <c r="Z1694" i="8" s="1"/>
  <c r="AG1694" i="8" s="1"/>
  <c r="AI1694" i="8" s="1"/>
  <c r="X1438" i="8"/>
  <c r="Y1438" i="8" s="1"/>
  <c r="Z1438" i="8" s="1"/>
  <c r="AG1438" i="8" s="1"/>
  <c r="AI1438" i="8" s="1"/>
  <c r="X1068" i="8"/>
  <c r="Y1068" i="8" s="1"/>
  <c r="Z1068" i="8" s="1"/>
  <c r="AG1068" i="8" s="1"/>
  <c r="AI1068" i="8" s="1"/>
  <c r="X639" i="8"/>
  <c r="Y639" i="8" s="1"/>
  <c r="Z639" i="8" s="1"/>
  <c r="AG639" i="8" s="1"/>
  <c r="AI639" i="8" s="1"/>
  <c r="X97" i="8"/>
  <c r="Y97" i="8" s="1"/>
  <c r="Z97" i="8" s="1"/>
  <c r="AG97" i="8" s="1"/>
  <c r="AI97" i="8" s="1"/>
  <c r="X1949" i="8"/>
  <c r="Y1949" i="8" s="1"/>
  <c r="Z1949" i="8" s="1"/>
  <c r="AG1949" i="8" s="1"/>
  <c r="AI1949" i="8" s="1"/>
  <c r="X1693" i="8"/>
  <c r="Y1693" i="8" s="1"/>
  <c r="Z1693" i="8" s="1"/>
  <c r="AG1693" i="8" s="1"/>
  <c r="AI1693" i="8" s="1"/>
  <c r="X1437" i="8"/>
  <c r="Y1437" i="8" s="1"/>
  <c r="Z1437" i="8" s="1"/>
  <c r="AG1437" i="8" s="1"/>
  <c r="AI1437" i="8" s="1"/>
  <c r="X1067" i="8"/>
  <c r="Y1067" i="8" s="1"/>
  <c r="Z1067" i="8" s="1"/>
  <c r="AG1067" i="8" s="1"/>
  <c r="AI1067" i="8" s="1"/>
  <c r="X637" i="8"/>
  <c r="Y637" i="8" s="1"/>
  <c r="Z637" i="8" s="1"/>
  <c r="AG637" i="8" s="1"/>
  <c r="X96" i="8"/>
  <c r="Y96" i="8" s="1"/>
  <c r="Z96" i="8" s="1"/>
  <c r="AG96" i="8" s="1"/>
  <c r="AI96" i="8" s="1"/>
  <c r="X1964" i="8"/>
  <c r="Y1964" i="8" s="1"/>
  <c r="Z1964" i="8" s="1"/>
  <c r="AG1964" i="8" s="1"/>
  <c r="AI1964" i="8" s="1"/>
  <c r="X1708" i="8"/>
  <c r="Y1708" i="8" s="1"/>
  <c r="Z1708" i="8" s="1"/>
  <c r="AG1708" i="8" s="1"/>
  <c r="AI1708" i="8" s="1"/>
  <c r="X1452" i="8"/>
  <c r="Y1452" i="8" s="1"/>
  <c r="Z1452" i="8" s="1"/>
  <c r="AG1452" i="8" s="1"/>
  <c r="AI1452" i="8" s="1"/>
  <c r="X1089" i="8"/>
  <c r="Y1089" i="8" s="1"/>
  <c r="Z1089" i="8" s="1"/>
  <c r="AG1089" i="8" s="1"/>
  <c r="X660" i="8"/>
  <c r="Y660" i="8" s="1"/>
  <c r="Z660" i="8" s="1"/>
  <c r="AG660" i="8" s="1"/>
  <c r="AI660" i="8" s="1"/>
  <c r="X129" i="8"/>
  <c r="Y129" i="8" s="1"/>
  <c r="Z129" i="8" s="1"/>
  <c r="AG129" i="8" s="1"/>
  <c r="AI129" i="8" s="1"/>
  <c r="X1995" i="8"/>
  <c r="Y1995" i="8" s="1"/>
  <c r="Z1995" i="8" s="1"/>
  <c r="AG1995" i="8" s="1"/>
  <c r="AI1995" i="8" s="1"/>
  <c r="X1739" i="8"/>
  <c r="Y1739" i="8" s="1"/>
  <c r="Z1739" i="8" s="1"/>
  <c r="AG1739" i="8" s="1"/>
  <c r="AI1739" i="8" s="1"/>
  <c r="X1483" i="8"/>
  <c r="Y1483" i="8" s="1"/>
  <c r="Z1483" i="8" s="1"/>
  <c r="AG1483" i="8" s="1"/>
  <c r="X1138" i="8"/>
  <c r="Y1138" i="8" s="1"/>
  <c r="Z1138" i="8" s="1"/>
  <c r="AG1138" i="8" s="1"/>
  <c r="AI1138" i="8" s="1"/>
  <c r="X719" i="8"/>
  <c r="Y719" i="8" s="1"/>
  <c r="Z719" i="8" s="1"/>
  <c r="AG719" i="8" s="1"/>
  <c r="AI719" i="8" s="1"/>
  <c r="X196" i="8"/>
  <c r="Y196" i="8" s="1"/>
  <c r="Z196" i="8" s="1"/>
  <c r="AG196" i="8" s="1"/>
  <c r="AI196" i="8" s="1"/>
  <c r="X2026" i="8"/>
  <c r="Y2026" i="8" s="1"/>
  <c r="Z2026" i="8" s="1"/>
  <c r="AG2026" i="8" s="1"/>
  <c r="AI2026" i="8" s="1"/>
  <c r="X1770" i="8"/>
  <c r="Y1770" i="8" s="1"/>
  <c r="Z1770" i="8" s="1"/>
  <c r="AG1770" i="8" s="1"/>
  <c r="AI1770" i="8" s="1"/>
  <c r="X1514" i="8"/>
  <c r="Y1514" i="8" s="1"/>
  <c r="Z1514" i="8" s="1"/>
  <c r="AG1514" i="8" s="1"/>
  <c r="AI1514" i="8" s="1"/>
  <c r="X1187" i="8"/>
  <c r="Y1187" i="8" s="1"/>
  <c r="Z1187" i="8" s="1"/>
  <c r="AG1187" i="8" s="1"/>
  <c r="X771" i="8"/>
  <c r="Y771" i="8" s="1"/>
  <c r="Z771" i="8" s="1"/>
  <c r="AG771" i="8" s="1"/>
  <c r="AI771" i="8" s="1"/>
  <c r="X272" i="8"/>
  <c r="Y272" i="8" s="1"/>
  <c r="Z272" i="8" s="1"/>
  <c r="AG272" i="8" s="1"/>
  <c r="AI272" i="8" s="1"/>
  <c r="X367" i="8"/>
  <c r="Y367" i="8" s="1"/>
  <c r="Z367" i="8" s="1"/>
  <c r="AG367" i="8" s="1"/>
  <c r="AI367" i="8" s="1"/>
  <c r="X111" i="8"/>
  <c r="Y111" i="8" s="1"/>
  <c r="Z111" i="8" s="1"/>
  <c r="AG111" i="8" s="1"/>
  <c r="AI111" i="8" s="1"/>
  <c r="X1214" i="8"/>
  <c r="Y1214" i="8" s="1"/>
  <c r="Z1214" i="8" s="1"/>
  <c r="AG1214" i="8" s="1"/>
  <c r="AI1214" i="8" s="1"/>
  <c r="X958" i="8"/>
  <c r="Y958" i="8" s="1"/>
  <c r="Z958" i="8" s="1"/>
  <c r="AG958" i="8" s="1"/>
  <c r="X702" i="8"/>
  <c r="Y702" i="8" s="1"/>
  <c r="Z702" i="8" s="1"/>
  <c r="AG702" i="8" s="1"/>
  <c r="AI702" i="8" s="1"/>
  <c r="X446" i="8"/>
  <c r="Y446" i="8" s="1"/>
  <c r="Z446" i="8" s="1"/>
  <c r="AG446" i="8" s="1"/>
  <c r="AI446" i="8" s="1"/>
  <c r="X190" i="8"/>
  <c r="Y190" i="8" s="1"/>
  <c r="Z190" i="8" s="1"/>
  <c r="AG190" i="8" s="1"/>
  <c r="AI190" i="8" s="1"/>
  <c r="X427" i="8"/>
  <c r="Y427" i="8" s="1"/>
  <c r="Z427" i="8" s="1"/>
  <c r="AG427" i="8" s="1"/>
  <c r="AI427" i="8" s="1"/>
  <c r="X171" i="8"/>
  <c r="Y171" i="8" s="1"/>
  <c r="Z171" i="8" s="1"/>
  <c r="AG171" i="8" s="1"/>
  <c r="AI171" i="8" s="1"/>
  <c r="X1290" i="8"/>
  <c r="Y1290" i="8" s="1"/>
  <c r="Z1290" i="8" s="1"/>
  <c r="AG1290" i="8" s="1"/>
  <c r="AI1290" i="8" s="1"/>
  <c r="X1034" i="8"/>
  <c r="Y1034" i="8" s="1"/>
  <c r="Z1034" i="8" s="1"/>
  <c r="AG1034" i="8" s="1"/>
  <c r="AI1034" i="8" s="1"/>
  <c r="X778" i="8"/>
  <c r="Y778" i="8" s="1"/>
  <c r="Z778" i="8" s="1"/>
  <c r="AG778" i="8" s="1"/>
  <c r="AI778" i="8" s="1"/>
  <c r="X522" i="8"/>
  <c r="Y522" i="8" s="1"/>
  <c r="Z522" i="8" s="1"/>
  <c r="AG522" i="8" s="1"/>
  <c r="AI522" i="8" s="1"/>
  <c r="X266" i="8"/>
  <c r="Y266" i="8" s="1"/>
  <c r="Z266" i="8" s="1"/>
  <c r="AG266" i="8" s="1"/>
  <c r="X10" i="8"/>
  <c r="Y10" i="8" s="1"/>
  <c r="Z10" i="8" s="1"/>
  <c r="AG10" i="8" s="1"/>
  <c r="AI10" i="8" s="1"/>
  <c r="X1129" i="8"/>
  <c r="Y1129" i="8" s="1"/>
  <c r="Z1129" i="8" s="1"/>
  <c r="AG1129" i="8" s="1"/>
  <c r="AI1129" i="8" s="1"/>
  <c r="X873" i="8"/>
  <c r="Y873" i="8" s="1"/>
  <c r="Z873" i="8" s="1"/>
  <c r="AG873" i="8" s="1"/>
  <c r="AI873" i="8" s="1"/>
  <c r="X617" i="8"/>
  <c r="Y617" i="8" s="1"/>
  <c r="Z617" i="8" s="1"/>
  <c r="AG617" i="8" s="1"/>
  <c r="AI617" i="8" s="1"/>
  <c r="X361" i="8"/>
  <c r="Y361" i="8" s="1"/>
  <c r="Z361" i="8" s="1"/>
  <c r="AG361" i="8" s="1"/>
  <c r="AI361" i="8" s="1"/>
  <c r="X105" i="8"/>
  <c r="Y105" i="8" s="1"/>
  <c r="Z105" i="8" s="1"/>
  <c r="AG105" i="8" s="1"/>
  <c r="AI105" i="8" s="1"/>
  <c r="X1224" i="8"/>
  <c r="Y1224" i="8" s="1"/>
  <c r="Z1224" i="8" s="1"/>
  <c r="AG1224" i="8" s="1"/>
  <c r="AI1224" i="8" s="1"/>
  <c r="X968" i="8"/>
  <c r="Y968" i="8" s="1"/>
  <c r="Z968" i="8" s="1"/>
  <c r="AG968" i="8" s="1"/>
  <c r="AI968" i="8" s="1"/>
  <c r="X712" i="8"/>
  <c r="Y712" i="8" s="1"/>
  <c r="Z712" i="8" s="1"/>
  <c r="AG712" i="8" s="1"/>
  <c r="AI712" i="8" s="1"/>
  <c r="X456" i="8"/>
  <c r="Y456" i="8" s="1"/>
  <c r="Z456" i="8" s="1"/>
  <c r="AG456" i="8" s="1"/>
  <c r="X200" i="8"/>
  <c r="Y200" i="8" s="1"/>
  <c r="Z200" i="8" s="1"/>
  <c r="AG200" i="8" s="1"/>
  <c r="AI200" i="8" s="1"/>
  <c r="X1319" i="8"/>
  <c r="Y1319" i="8" s="1"/>
  <c r="Z1319" i="8" s="1"/>
  <c r="AG1319" i="8" s="1"/>
  <c r="AI1319" i="8" s="1"/>
  <c r="X1063" i="8"/>
  <c r="Y1063" i="8" s="1"/>
  <c r="Z1063" i="8" s="1"/>
  <c r="AG1063" i="8" s="1"/>
  <c r="AI1063" i="8" s="1"/>
  <c r="X807" i="8"/>
  <c r="Y807" i="8" s="1"/>
  <c r="Z807" i="8" s="1"/>
  <c r="AG807" i="8" s="1"/>
  <c r="AI807" i="8" s="1"/>
  <c r="X551" i="8"/>
  <c r="Y551" i="8" s="1"/>
  <c r="Z551" i="8" s="1"/>
  <c r="AG551" i="8" s="1"/>
  <c r="AI551" i="8" s="1"/>
  <c r="X295" i="8"/>
  <c r="Y295" i="8" s="1"/>
  <c r="Z295" i="8" s="1"/>
  <c r="AG295" i="8" s="1"/>
  <c r="AI295" i="8" s="1"/>
  <c r="X39" i="8"/>
  <c r="Y39" i="8" s="1"/>
  <c r="Z39" i="8" s="1"/>
  <c r="AG39" i="8" s="1"/>
  <c r="AI39" i="8" s="1"/>
  <c r="X614" i="8"/>
  <c r="Y614" i="8" s="1"/>
  <c r="Z614" i="8" s="1"/>
  <c r="AG614" i="8" s="1"/>
  <c r="AI614" i="8" s="1"/>
  <c r="X358" i="8"/>
  <c r="Y358" i="8" s="1"/>
  <c r="Z358" i="8" s="1"/>
  <c r="AG358" i="8" s="1"/>
  <c r="AI358" i="8" s="1"/>
  <c r="X102" i="8"/>
  <c r="Y102" i="8" s="1"/>
  <c r="Z102" i="8" s="1"/>
  <c r="AG102" i="8" s="1"/>
  <c r="AI102" i="8" s="1"/>
  <c r="X1221" i="8"/>
  <c r="Y1221" i="8" s="1"/>
  <c r="Z1221" i="8" s="1"/>
  <c r="AG1221" i="8" s="1"/>
  <c r="AI1221" i="8" s="1"/>
  <c r="X965" i="8"/>
  <c r="Y965" i="8" s="1"/>
  <c r="Z965" i="8" s="1"/>
  <c r="AG965" i="8" s="1"/>
  <c r="AI965" i="8" s="1"/>
  <c r="X709" i="8"/>
  <c r="Y709" i="8" s="1"/>
  <c r="Z709" i="8" s="1"/>
  <c r="AG709" i="8" s="1"/>
  <c r="AI709" i="8" s="1"/>
  <c r="X453" i="8"/>
  <c r="Y453" i="8" s="1"/>
  <c r="Z453" i="8" s="1"/>
  <c r="AG453" i="8" s="1"/>
  <c r="AI453" i="8" s="1"/>
  <c r="X197" i="8"/>
  <c r="Y197" i="8" s="1"/>
  <c r="Z197" i="8" s="1"/>
  <c r="AG197" i="8" s="1"/>
  <c r="AI197" i="8" s="1"/>
  <c r="X5" i="8"/>
  <c r="Y5" i="8" s="1"/>
  <c r="Z5" i="8" s="1"/>
  <c r="AG5" i="8" s="1"/>
  <c r="AI5" i="8" s="1"/>
  <c r="X3606" i="8"/>
  <c r="Y3606" i="8" s="1"/>
  <c r="Z3606" i="8" s="1"/>
  <c r="AG3606" i="8" s="1"/>
  <c r="AI3606" i="8" s="1"/>
  <c r="X3350" i="8"/>
  <c r="Y3350" i="8" s="1"/>
  <c r="Z3350" i="8" s="1"/>
  <c r="AG3350" i="8" s="1"/>
  <c r="AI3350" i="8" s="1"/>
  <c r="X2823" i="8"/>
  <c r="Y2823" i="8" s="1"/>
  <c r="Z2823" i="8" s="1"/>
  <c r="AG2823" i="8" s="1"/>
  <c r="AI2823" i="8" s="1"/>
  <c r="X3331" i="8"/>
  <c r="Y3331" i="8" s="1"/>
  <c r="Z3331" i="8" s="1"/>
  <c r="AG3331" i="8" s="1"/>
  <c r="AI3331" i="8" s="1"/>
  <c r="X2694" i="8"/>
  <c r="Y2694" i="8" s="1"/>
  <c r="Z2694" i="8" s="1"/>
  <c r="AG2694" i="8" s="1"/>
  <c r="AI2694" i="8" s="1"/>
  <c r="X3666" i="8"/>
  <c r="Y3666" i="8" s="1"/>
  <c r="Z3666" i="8" s="1"/>
  <c r="AG3666" i="8" s="1"/>
  <c r="AI3666" i="8" s="1"/>
  <c r="X3410" i="8"/>
  <c r="Y3410" i="8" s="1"/>
  <c r="Z3410" i="8" s="1"/>
  <c r="AG3410" i="8" s="1"/>
  <c r="AI3410" i="8" s="1"/>
  <c r="X3013" i="8"/>
  <c r="Y3013" i="8" s="1"/>
  <c r="Z3013" i="8" s="1"/>
  <c r="AG3013" i="8" s="1"/>
  <c r="AI3013" i="8" s="1"/>
  <c r="X2979" i="8"/>
  <c r="Y2979" i="8" s="1"/>
  <c r="Z2979" i="8" s="1"/>
  <c r="AG2979" i="8" s="1"/>
  <c r="AI2979" i="8" s="1"/>
  <c r="X3489" i="8"/>
  <c r="Y3489" i="8" s="1"/>
  <c r="Z3489" i="8" s="1"/>
  <c r="AG3489" i="8" s="1"/>
  <c r="AI3489" i="8" s="1"/>
  <c r="X3185" i="8"/>
  <c r="Y3185" i="8" s="1"/>
  <c r="Z3185" i="8" s="1"/>
  <c r="AG3185" i="8" s="1"/>
  <c r="AI3185" i="8" s="1"/>
  <c r="X1384" i="8"/>
  <c r="Y1384" i="8" s="1"/>
  <c r="Z1384" i="8" s="1"/>
  <c r="AG1384" i="8" s="1"/>
  <c r="AI1384" i="8" s="1"/>
  <c r="X3472" i="8"/>
  <c r="Y3472" i="8" s="1"/>
  <c r="Z3472" i="8" s="1"/>
  <c r="AG3472" i="8" s="1"/>
  <c r="AI3472" i="8" s="1"/>
  <c r="X3153" i="8"/>
  <c r="Y3153" i="8" s="1"/>
  <c r="Z3153" i="8" s="1"/>
  <c r="AG3153" i="8" s="1"/>
  <c r="AI3153" i="8" s="1"/>
  <c r="X3311" i="8"/>
  <c r="Y3311" i="8" s="1"/>
  <c r="Z3311" i="8" s="1"/>
  <c r="AG3311" i="8" s="1"/>
  <c r="X2534" i="8"/>
  <c r="Y2534" i="8" s="1"/>
  <c r="Z2534" i="8" s="1"/>
  <c r="AG2534" i="8" s="1"/>
  <c r="AI2534" i="8" s="1"/>
  <c r="X3342" i="8"/>
  <c r="Y3342" i="8" s="1"/>
  <c r="Z3342" i="8" s="1"/>
  <c r="AG3342" i="8" s="1"/>
  <c r="X2775" i="8"/>
  <c r="Y2775" i="8" s="1"/>
  <c r="Z2775" i="8" s="1"/>
  <c r="AG2775" i="8" s="1"/>
  <c r="AI2775" i="8" s="1"/>
  <c r="X3681" i="8"/>
  <c r="Y3681" i="8" s="1"/>
  <c r="Z3681" i="8" s="1"/>
  <c r="AG3681" i="8" s="1"/>
  <c r="X2854" i="8"/>
  <c r="Y2854" i="8" s="1"/>
  <c r="Z2854" i="8" s="1"/>
  <c r="AG2854" i="8" s="1"/>
  <c r="AI2854" i="8" s="1"/>
  <c r="X3708" i="8"/>
  <c r="Y3708" i="8" s="1"/>
  <c r="Z3708" i="8" s="1"/>
  <c r="AG3708" i="8" s="1"/>
  <c r="AI3708" i="8" s="1"/>
  <c r="X3452" i="8"/>
  <c r="Y3452" i="8" s="1"/>
  <c r="Z3452" i="8" s="1"/>
  <c r="AG3452" i="8" s="1"/>
  <c r="AI3452" i="8" s="1"/>
  <c r="X3109" i="8"/>
  <c r="Y3109" i="8" s="1"/>
  <c r="Z3109" i="8" s="1"/>
  <c r="AG3109" i="8" s="1"/>
  <c r="AI3109" i="8" s="1"/>
  <c r="X3550" i="8"/>
  <c r="Y3550" i="8" s="1"/>
  <c r="Z3550" i="8" s="1"/>
  <c r="AG3550" i="8" s="1"/>
  <c r="AI3550" i="8" s="1"/>
  <c r="X3339" i="8"/>
  <c r="Y3339" i="8" s="1"/>
  <c r="Z3339" i="8" s="1"/>
  <c r="AG3339" i="8" s="1"/>
  <c r="AI3339" i="8" s="1"/>
  <c r="X3747" i="8"/>
  <c r="Y3747" i="8" s="1"/>
  <c r="Z3747" i="8" s="1"/>
  <c r="AG3747" i="8" s="1"/>
  <c r="AI3747" i="8" s="1"/>
  <c r="X3030" i="8"/>
  <c r="Y3030" i="8" s="1"/>
  <c r="Z3030" i="8" s="1"/>
  <c r="AG3030" i="8" s="1"/>
  <c r="AI3030" i="8" s="1"/>
  <c r="X3629" i="8"/>
  <c r="Y3629" i="8" s="1"/>
  <c r="Z3629" i="8" s="1"/>
  <c r="AG3629" i="8" s="1"/>
  <c r="AI3629" i="8" s="1"/>
  <c r="X3623" i="8"/>
  <c r="Y3623" i="8" s="1"/>
  <c r="Z3623" i="8" s="1"/>
  <c r="AG3623" i="8" s="1"/>
  <c r="AI3623" i="8" s="1"/>
  <c r="X2120" i="8"/>
  <c r="Y2120" i="8" s="1"/>
  <c r="Z2120" i="8" s="1"/>
  <c r="AG2120" i="8" s="1"/>
  <c r="AI2120" i="8" s="1"/>
  <c r="X2006" i="8"/>
  <c r="Y2006" i="8" s="1"/>
  <c r="Z2006" i="8" s="1"/>
  <c r="AG2006" i="8" s="1"/>
  <c r="AI2006" i="8" s="1"/>
  <c r="X227" i="8"/>
  <c r="Y227" i="8" s="1"/>
  <c r="Z227" i="8" s="1"/>
  <c r="AG227" i="8" s="1"/>
  <c r="AI227" i="8" s="1"/>
  <c r="X2403" i="8"/>
  <c r="Y2403" i="8" s="1"/>
  <c r="Z2403" i="8" s="1"/>
  <c r="AG2403" i="8" s="1"/>
  <c r="AI2403" i="8" s="1"/>
  <c r="X2118" i="8"/>
  <c r="Y2118" i="8" s="1"/>
  <c r="Z2118" i="8" s="1"/>
  <c r="AG2118" i="8" s="1"/>
  <c r="AI2118" i="8" s="1"/>
  <c r="X2722" i="8"/>
  <c r="Y2722" i="8" s="1"/>
  <c r="Z2722" i="8" s="1"/>
  <c r="AG2722" i="8" s="1"/>
  <c r="AI2722" i="8" s="1"/>
  <c r="X2466" i="8"/>
  <c r="Y2466" i="8" s="1"/>
  <c r="Z2466" i="8" s="1"/>
  <c r="AG2466" i="8" s="1"/>
  <c r="AI2466" i="8" s="1"/>
  <c r="X2977" i="8"/>
  <c r="Y2977" i="8" s="1"/>
  <c r="Z2977" i="8" s="1"/>
  <c r="AG2977" i="8" s="1"/>
  <c r="AI2977" i="8" s="1"/>
  <c r="X2465" i="8"/>
  <c r="Y2465" i="8" s="1"/>
  <c r="Z2465" i="8" s="1"/>
  <c r="AG2465" i="8" s="1"/>
  <c r="AI2465" i="8" s="1"/>
  <c r="X3056" i="8"/>
  <c r="Y3056" i="8" s="1"/>
  <c r="Z3056" i="8" s="1"/>
  <c r="AG3056" i="8" s="1"/>
  <c r="AI3056" i="8" s="1"/>
  <c r="X2288" i="8"/>
  <c r="Y2288" i="8" s="1"/>
  <c r="Z2288" i="8" s="1"/>
  <c r="AG2288" i="8" s="1"/>
  <c r="AI2288" i="8" s="1"/>
  <c r="X3263" i="8"/>
  <c r="Y3263" i="8" s="1"/>
  <c r="Z3263" i="8" s="1"/>
  <c r="AG3263" i="8" s="1"/>
  <c r="AI3263" i="8" s="1"/>
  <c r="X3214" i="8"/>
  <c r="Y3214" i="8" s="1"/>
  <c r="Z3214" i="8" s="1"/>
  <c r="AG3214" i="8" s="1"/>
  <c r="AI3214" i="8" s="1"/>
  <c r="X2958" i="8"/>
  <c r="Y2958" i="8" s="1"/>
  <c r="Z2958" i="8" s="1"/>
  <c r="AG2958" i="8" s="1"/>
  <c r="AI2958" i="8" s="1"/>
  <c r="X2702" i="8"/>
  <c r="Y2702" i="8" s="1"/>
  <c r="Z2702" i="8" s="1"/>
  <c r="AG2702" i="8" s="1"/>
  <c r="AI2702" i="8" s="1"/>
  <c r="X3165" i="8"/>
  <c r="Y3165" i="8" s="1"/>
  <c r="Z3165" i="8" s="1"/>
  <c r="AG3165" i="8" s="1"/>
  <c r="AI3165" i="8" s="1"/>
  <c r="X2397" i="8"/>
  <c r="Y2397" i="8" s="1"/>
  <c r="Z2397" i="8" s="1"/>
  <c r="AG2397" i="8" s="1"/>
  <c r="AI2397" i="8" s="1"/>
  <c r="X2795" i="8"/>
  <c r="Y2795" i="8" s="1"/>
  <c r="Z2795" i="8" s="1"/>
  <c r="AG2795" i="8" s="1"/>
  <c r="X3258" i="8"/>
  <c r="Y3258" i="8" s="1"/>
  <c r="Z3258" i="8" s="1"/>
  <c r="AG3258" i="8" s="1"/>
  <c r="AI3258" i="8" s="1"/>
  <c r="X3002" i="8"/>
  <c r="Y3002" i="8" s="1"/>
  <c r="Z3002" i="8" s="1"/>
  <c r="AG3002" i="8" s="1"/>
  <c r="AI3002" i="8" s="1"/>
  <c r="X1314" i="8"/>
  <c r="Y1314" i="8" s="1"/>
  <c r="Z1314" i="8" s="1"/>
  <c r="AG1314" i="8" s="1"/>
  <c r="AI1314" i="8" s="1"/>
  <c r="X1259" i="8"/>
  <c r="Y1259" i="8" s="1"/>
  <c r="Z1259" i="8" s="1"/>
  <c r="AG1259" i="8" s="1"/>
  <c r="AI1259" i="8" s="1"/>
  <c r="X1491" i="8"/>
  <c r="Y1491" i="8" s="1"/>
  <c r="Z1491" i="8" s="1"/>
  <c r="AG1491" i="8" s="1"/>
  <c r="AI1491" i="8" s="1"/>
  <c r="X1826" i="8"/>
  <c r="Y1826" i="8" s="1"/>
  <c r="Z1826" i="8" s="1"/>
  <c r="AG1826" i="8" s="1"/>
  <c r="AI1826" i="8" s="1"/>
  <c r="X867" i="8"/>
  <c r="Y867" i="8" s="1"/>
  <c r="Z867" i="8" s="1"/>
  <c r="AG867" i="8" s="1"/>
  <c r="AI867" i="8" s="1"/>
  <c r="X1407" i="8"/>
  <c r="Y1407" i="8" s="1"/>
  <c r="Z1407" i="8" s="1"/>
  <c r="AG1407" i="8" s="1"/>
  <c r="AI1407" i="8" s="1"/>
  <c r="X1019" i="8"/>
  <c r="Y1019" i="8" s="1"/>
  <c r="Z1019" i="8" s="1"/>
  <c r="AG1019" i="8" s="1"/>
  <c r="AI1019" i="8" s="1"/>
  <c r="X2424" i="8"/>
  <c r="Y2424" i="8" s="1"/>
  <c r="Z2424" i="8" s="1"/>
  <c r="AG2424" i="8" s="1"/>
  <c r="AI2424" i="8" s="1"/>
  <c r="X2153" i="8"/>
  <c r="Y2153" i="8" s="1"/>
  <c r="Z2153" i="8" s="1"/>
  <c r="AG2153" i="8" s="1"/>
  <c r="AI2153" i="8" s="1"/>
  <c r="X1400" i="8"/>
  <c r="Y1400" i="8" s="1"/>
  <c r="Z1400" i="8" s="1"/>
  <c r="AG1400" i="8" s="1"/>
  <c r="AI1400" i="8" s="1"/>
  <c r="X2645" i="8"/>
  <c r="Y2645" i="8" s="1"/>
  <c r="Z2645" i="8" s="1"/>
  <c r="AG2645" i="8" s="1"/>
  <c r="AI2645" i="8" s="1"/>
  <c r="X2389" i="8"/>
  <c r="Y2389" i="8" s="1"/>
  <c r="Z2389" i="8" s="1"/>
  <c r="AG2389" i="8" s="1"/>
  <c r="X2097" i="8"/>
  <c r="Y2097" i="8" s="1"/>
  <c r="Z2097" i="8" s="1"/>
  <c r="AG2097" i="8" s="1"/>
  <c r="X978" i="8"/>
  <c r="Y978" i="8" s="1"/>
  <c r="Z978" i="8" s="1"/>
  <c r="AG978" i="8" s="1"/>
  <c r="AI978" i="8" s="1"/>
  <c r="X2836" i="8"/>
  <c r="Y2836" i="8" s="1"/>
  <c r="Z2836" i="8" s="1"/>
  <c r="AG2836" i="8" s="1"/>
  <c r="AI2836" i="8" s="1"/>
  <c r="X2580" i="8"/>
  <c r="Y2580" i="8" s="1"/>
  <c r="Z2580" i="8" s="1"/>
  <c r="AG2580" i="8" s="1"/>
  <c r="AI2580" i="8" s="1"/>
  <c r="X2324" i="8"/>
  <c r="Y2324" i="8" s="1"/>
  <c r="Z2324" i="8" s="1"/>
  <c r="AG2324" i="8" s="1"/>
  <c r="AI2324" i="8" s="1"/>
  <c r="X2899" i="8"/>
  <c r="Y2899" i="8" s="1"/>
  <c r="Z2899" i="8" s="1"/>
  <c r="AG2899" i="8" s="1"/>
  <c r="AI2899" i="8" s="1"/>
  <c r="X2643" i="8"/>
  <c r="Y2643" i="8" s="1"/>
  <c r="Z2643" i="8" s="1"/>
  <c r="AG2643" i="8" s="1"/>
  <c r="X2387" i="8"/>
  <c r="Y2387" i="8" s="1"/>
  <c r="Z2387" i="8" s="1"/>
  <c r="AG2387" i="8" s="1"/>
  <c r="AI2387" i="8" s="1"/>
  <c r="X2088" i="8"/>
  <c r="Y2088" i="8" s="1"/>
  <c r="Z2088" i="8" s="1"/>
  <c r="AG2088" i="8" s="1"/>
  <c r="AI2088" i="8" s="1"/>
  <c r="X955" i="8"/>
  <c r="Y955" i="8" s="1"/>
  <c r="Z955" i="8" s="1"/>
  <c r="AG955" i="8" s="1"/>
  <c r="AI955" i="8" s="1"/>
  <c r="X2706" i="8"/>
  <c r="Y2706" i="8" s="1"/>
  <c r="Z2706" i="8" s="1"/>
  <c r="AG2706" i="8" s="1"/>
  <c r="AI2706" i="8" s="1"/>
  <c r="X2450" i="8"/>
  <c r="Y2450" i="8" s="1"/>
  <c r="Z2450" i="8" s="1"/>
  <c r="AG2450" i="8" s="1"/>
  <c r="AI2450" i="8" s="1"/>
  <c r="X2194" i="8"/>
  <c r="Y2194" i="8" s="1"/>
  <c r="Z2194" i="8" s="1"/>
  <c r="AG2194" i="8" s="1"/>
  <c r="AI2194" i="8" s="1"/>
  <c r="X1561" i="8"/>
  <c r="Y1561" i="8" s="1"/>
  <c r="Z1561" i="8" s="1"/>
  <c r="AG1561" i="8" s="1"/>
  <c r="AI1561" i="8" s="1"/>
  <c r="X2961" i="8"/>
  <c r="Y2961" i="8" s="1"/>
  <c r="Z2961" i="8" s="1"/>
  <c r="AG2961" i="8" s="1"/>
  <c r="AI2961" i="8" s="1"/>
  <c r="X2705" i="8"/>
  <c r="Y2705" i="8" s="1"/>
  <c r="Z2705" i="8" s="1"/>
  <c r="AG2705" i="8" s="1"/>
  <c r="AI2705" i="8" s="1"/>
  <c r="X2449" i="8"/>
  <c r="Y2449" i="8" s="1"/>
  <c r="Z2449" i="8" s="1"/>
  <c r="AG2449" i="8" s="1"/>
  <c r="AI2449" i="8" s="1"/>
  <c r="X2193" i="8"/>
  <c r="Y2193" i="8" s="1"/>
  <c r="Z2193" i="8" s="1"/>
  <c r="AG2193" i="8" s="1"/>
  <c r="AI2193" i="8" s="1"/>
  <c r="X1560" i="8"/>
  <c r="Y1560" i="8" s="1"/>
  <c r="Z1560" i="8" s="1"/>
  <c r="AG1560" i="8" s="1"/>
  <c r="AI1560" i="8" s="1"/>
  <c r="X3040" i="8"/>
  <c r="Y3040" i="8" s="1"/>
  <c r="Z3040" i="8" s="1"/>
  <c r="AG3040" i="8" s="1"/>
  <c r="AI3040" i="8" s="1"/>
  <c r="X2784" i="8"/>
  <c r="Y2784" i="8" s="1"/>
  <c r="Z2784" i="8" s="1"/>
  <c r="AG2784" i="8" s="1"/>
  <c r="AI2784" i="8" s="1"/>
  <c r="X2528" i="8"/>
  <c r="Y2528" i="8" s="1"/>
  <c r="Z2528" i="8" s="1"/>
  <c r="AG2528" i="8" s="1"/>
  <c r="X2272" i="8"/>
  <c r="Y2272" i="8" s="1"/>
  <c r="Z2272" i="8" s="1"/>
  <c r="AG2272" i="8" s="1"/>
  <c r="X1832" i="8"/>
  <c r="Y1832" i="8" s="1"/>
  <c r="Z1832" i="8" s="1"/>
  <c r="AG1832" i="8" s="1"/>
  <c r="AI1832" i="8" s="1"/>
  <c r="X3247" i="8"/>
  <c r="Y3247" i="8" s="1"/>
  <c r="Z3247" i="8" s="1"/>
  <c r="AG3247" i="8" s="1"/>
  <c r="AI3247" i="8" s="1"/>
  <c r="X2991" i="8"/>
  <c r="Y2991" i="8" s="1"/>
  <c r="Z2991" i="8" s="1"/>
  <c r="AG2991" i="8" s="1"/>
  <c r="AI2991" i="8" s="1"/>
  <c r="X2735" i="8"/>
  <c r="Y2735" i="8" s="1"/>
  <c r="Z2735" i="8" s="1"/>
  <c r="AG2735" i="8" s="1"/>
  <c r="AI2735" i="8" s="1"/>
  <c r="X2479" i="8"/>
  <c r="Y2479" i="8" s="1"/>
  <c r="Z2479" i="8" s="1"/>
  <c r="AG2479" i="8" s="1"/>
  <c r="AI2479" i="8" s="1"/>
  <c r="X2223" i="8"/>
  <c r="Y2223" i="8" s="1"/>
  <c r="Z2223" i="8" s="1"/>
  <c r="AG2223" i="8" s="1"/>
  <c r="AI2223" i="8" s="1"/>
  <c r="X1688" i="8"/>
  <c r="Y1688" i="8" s="1"/>
  <c r="Z1688" i="8" s="1"/>
  <c r="AG1688" i="8" s="1"/>
  <c r="X3198" i="8"/>
  <c r="Y3198" i="8" s="1"/>
  <c r="Z3198" i="8" s="1"/>
  <c r="AG3198" i="8" s="1"/>
  <c r="AI3198" i="8" s="1"/>
  <c r="X2942" i="8"/>
  <c r="Y2942" i="8" s="1"/>
  <c r="Z2942" i="8" s="1"/>
  <c r="AG2942" i="8" s="1"/>
  <c r="AI2942" i="8" s="1"/>
  <c r="X2686" i="8"/>
  <c r="Y2686" i="8" s="1"/>
  <c r="Z2686" i="8" s="1"/>
  <c r="AG2686" i="8" s="1"/>
  <c r="AI2686" i="8" s="1"/>
  <c r="X2430" i="8"/>
  <c r="Y2430" i="8" s="1"/>
  <c r="Z2430" i="8" s="1"/>
  <c r="AG2430" i="8" s="1"/>
  <c r="AI2430" i="8" s="1"/>
  <c r="X2166" i="8"/>
  <c r="Y2166" i="8" s="1"/>
  <c r="Z2166" i="8" s="1"/>
  <c r="AG2166" i="8" s="1"/>
  <c r="AI2166" i="8" s="1"/>
  <c r="X1448" i="8"/>
  <c r="Y1448" i="8" s="1"/>
  <c r="Z1448" i="8" s="1"/>
  <c r="AG1448" i="8" s="1"/>
  <c r="AI1448" i="8" s="1"/>
  <c r="X3149" i="8"/>
  <c r="Y3149" i="8" s="1"/>
  <c r="Z3149" i="8" s="1"/>
  <c r="AG3149" i="8" s="1"/>
  <c r="AI3149" i="8" s="1"/>
  <c r="X2893" i="8"/>
  <c r="Y2893" i="8" s="1"/>
  <c r="Z2893" i="8" s="1"/>
  <c r="AG2893" i="8" s="1"/>
  <c r="AI2893" i="8" s="1"/>
  <c r="X2637" i="8"/>
  <c r="Y2637" i="8" s="1"/>
  <c r="Z2637" i="8" s="1"/>
  <c r="AG2637" i="8" s="1"/>
  <c r="AI2637" i="8" s="1"/>
  <c r="X2381" i="8"/>
  <c r="Y2381" i="8" s="1"/>
  <c r="Z2381" i="8" s="1"/>
  <c r="AG2381" i="8" s="1"/>
  <c r="AI2381" i="8" s="1"/>
  <c r="X2082" i="8"/>
  <c r="Y2082" i="8" s="1"/>
  <c r="Z2082" i="8" s="1"/>
  <c r="AG2082" i="8" s="1"/>
  <c r="AI2082" i="8" s="1"/>
  <c r="X877" i="8"/>
  <c r="Y877" i="8" s="1"/>
  <c r="Z877" i="8" s="1"/>
  <c r="AG877" i="8" s="1"/>
  <c r="AI877" i="8" s="1"/>
  <c r="X2828" i="8"/>
  <c r="Y2828" i="8" s="1"/>
  <c r="Z2828" i="8" s="1"/>
  <c r="AG2828" i="8" s="1"/>
  <c r="AI2828" i="8" s="1"/>
  <c r="X2572" i="8"/>
  <c r="Y2572" i="8" s="1"/>
  <c r="Z2572" i="8" s="1"/>
  <c r="AG2572" i="8" s="1"/>
  <c r="AI2572" i="8" s="1"/>
  <c r="X2316" i="8"/>
  <c r="Y2316" i="8" s="1"/>
  <c r="Z2316" i="8" s="1"/>
  <c r="AG2316" i="8" s="1"/>
  <c r="AI2316" i="8" s="1"/>
  <c r="X1955" i="8"/>
  <c r="Y1955" i="8" s="1"/>
  <c r="Z1955" i="8" s="1"/>
  <c r="AG1955" i="8" s="1"/>
  <c r="AI1955" i="8" s="1"/>
  <c r="X3291" i="8"/>
  <c r="Y3291" i="8" s="1"/>
  <c r="Z3291" i="8" s="1"/>
  <c r="AG3291" i="8" s="1"/>
  <c r="AI3291" i="8" s="1"/>
  <c r="X3035" i="8"/>
  <c r="Y3035" i="8" s="1"/>
  <c r="Z3035" i="8" s="1"/>
  <c r="AG3035" i="8" s="1"/>
  <c r="AI3035" i="8" s="1"/>
  <c r="X2779" i="8"/>
  <c r="Y2779" i="8" s="1"/>
  <c r="Z2779" i="8" s="1"/>
  <c r="AG2779" i="8" s="1"/>
  <c r="X2523" i="8"/>
  <c r="Y2523" i="8" s="1"/>
  <c r="Z2523" i="8" s="1"/>
  <c r="AG2523" i="8" s="1"/>
  <c r="AI2523" i="8" s="1"/>
  <c r="X2267" i="8"/>
  <c r="Y2267" i="8" s="1"/>
  <c r="Z2267" i="8" s="1"/>
  <c r="AG2267" i="8" s="1"/>
  <c r="AI2267" i="8" s="1"/>
  <c r="X1817" i="8"/>
  <c r="Y1817" i="8" s="1"/>
  <c r="Z1817" i="8" s="1"/>
  <c r="AG1817" i="8" s="1"/>
  <c r="X3242" i="8"/>
  <c r="Y3242" i="8" s="1"/>
  <c r="Z3242" i="8" s="1"/>
  <c r="AG3242" i="8" s="1"/>
  <c r="AI3242" i="8" s="1"/>
  <c r="X2986" i="8"/>
  <c r="Y2986" i="8" s="1"/>
  <c r="Z2986" i="8" s="1"/>
  <c r="AG2986" i="8" s="1"/>
  <c r="AI2986" i="8" s="1"/>
  <c r="X2474" i="8"/>
  <c r="Y2474" i="8" s="1"/>
  <c r="Z2474" i="8" s="1"/>
  <c r="AG2474" i="8" s="1"/>
  <c r="AI2474" i="8" s="1"/>
  <c r="X2218" i="8"/>
  <c r="Y2218" i="8" s="1"/>
  <c r="Z2218" i="8" s="1"/>
  <c r="AG2218" i="8" s="1"/>
  <c r="AI2218" i="8" s="1"/>
  <c r="X1672" i="8"/>
  <c r="Y1672" i="8" s="1"/>
  <c r="Z1672" i="8" s="1"/>
  <c r="AG1672" i="8" s="1"/>
  <c r="AI1672" i="8" s="1"/>
  <c r="X3193" i="8"/>
  <c r="Y3193" i="8" s="1"/>
  <c r="Z3193" i="8" s="1"/>
  <c r="AG3193" i="8" s="1"/>
  <c r="AI3193" i="8" s="1"/>
  <c r="X2937" i="8"/>
  <c r="Y2937" i="8" s="1"/>
  <c r="Z2937" i="8" s="1"/>
  <c r="AG2937" i="8" s="1"/>
  <c r="AI2937" i="8" s="1"/>
  <c r="X2681" i="8"/>
  <c r="Y2681" i="8" s="1"/>
  <c r="Z2681" i="8" s="1"/>
  <c r="AG2681" i="8" s="1"/>
  <c r="AI2681" i="8" s="1"/>
  <c r="X2425" i="8"/>
  <c r="Y2425" i="8" s="1"/>
  <c r="Z2425" i="8" s="1"/>
  <c r="AG2425" i="8" s="1"/>
  <c r="AI2425" i="8" s="1"/>
  <c r="X1415" i="8"/>
  <c r="Y1415" i="8" s="1"/>
  <c r="Z1415" i="8" s="1"/>
  <c r="AG1415" i="8" s="1"/>
  <c r="AI1415" i="8" s="1"/>
  <c r="X1291" i="8"/>
  <c r="Y1291" i="8" s="1"/>
  <c r="Z1291" i="8" s="1"/>
  <c r="AG1291" i="8" s="1"/>
  <c r="X880" i="8"/>
  <c r="Y880" i="8" s="1"/>
  <c r="Z880" i="8" s="1"/>
  <c r="AG880" i="8" s="1"/>
  <c r="AI880" i="8" s="1"/>
  <c r="X416" i="8"/>
  <c r="Y416" i="8" s="1"/>
  <c r="Z416" i="8" s="1"/>
  <c r="AG416" i="8" s="1"/>
  <c r="X1558" i="8"/>
  <c r="Y1558" i="8" s="1"/>
  <c r="Z1558" i="8" s="1"/>
  <c r="AG1558" i="8" s="1"/>
  <c r="AI1558" i="8" s="1"/>
  <c r="X1260" i="8"/>
  <c r="Y1260" i="8" s="1"/>
  <c r="Z1260" i="8" s="1"/>
  <c r="AG1260" i="8" s="1"/>
  <c r="AI1260" i="8" s="1"/>
  <c r="X849" i="8"/>
  <c r="Y849" i="8" s="1"/>
  <c r="Z849" i="8" s="1"/>
  <c r="AG849" i="8" s="1"/>
  <c r="AI849" i="8" s="1"/>
  <c r="X370" i="8"/>
  <c r="Y370" i="8" s="1"/>
  <c r="Z370" i="8" s="1"/>
  <c r="AG370" i="8" s="1"/>
  <c r="AI370" i="8" s="1"/>
  <c r="X1541" i="8"/>
  <c r="Y1541" i="8" s="1"/>
  <c r="Z1541" i="8" s="1"/>
  <c r="AG1541" i="8" s="1"/>
  <c r="X819" i="8"/>
  <c r="Y819" i="8" s="1"/>
  <c r="Z819" i="8" s="1"/>
  <c r="AG819" i="8" s="1"/>
  <c r="AI819" i="8" s="1"/>
  <c r="X333" i="8"/>
  <c r="Y333" i="8" s="1"/>
  <c r="Z333" i="8" s="1"/>
  <c r="AG333" i="8" s="1"/>
  <c r="AI333" i="8" s="1"/>
  <c r="X1876" i="8"/>
  <c r="Y1876" i="8" s="1"/>
  <c r="Z1876" i="8" s="1"/>
  <c r="AG1876" i="8" s="1"/>
  <c r="AI1876" i="8" s="1"/>
  <c r="X1620" i="8"/>
  <c r="Y1620" i="8" s="1"/>
  <c r="Z1620" i="8" s="1"/>
  <c r="AG1620" i="8" s="1"/>
  <c r="AI1620" i="8" s="1"/>
  <c r="X1359" i="8"/>
  <c r="Y1359" i="8" s="1"/>
  <c r="Z1359" i="8" s="1"/>
  <c r="AG1359" i="8" s="1"/>
  <c r="AI1359" i="8" s="1"/>
  <c r="X947" i="8"/>
  <c r="Y947" i="8" s="1"/>
  <c r="Z947" i="8" s="1"/>
  <c r="AG947" i="8" s="1"/>
  <c r="AI947" i="8" s="1"/>
  <c r="X508" i="8"/>
  <c r="Y508" i="8" s="1"/>
  <c r="Z508" i="8" s="1"/>
  <c r="AG508" i="8" s="1"/>
  <c r="AI508" i="8" s="1"/>
  <c r="X1731" i="8"/>
  <c r="Y1731" i="8" s="1"/>
  <c r="Z1731" i="8" s="1"/>
  <c r="AG1731" i="8" s="1"/>
  <c r="AI1731" i="8" s="1"/>
  <c r="X1475" i="8"/>
  <c r="Y1475" i="8" s="1"/>
  <c r="Z1475" i="8" s="1"/>
  <c r="AG1475" i="8" s="1"/>
  <c r="AI1475" i="8" s="1"/>
  <c r="X1124" i="8"/>
  <c r="Y1124" i="8" s="1"/>
  <c r="Z1124" i="8" s="1"/>
  <c r="AG1124" i="8" s="1"/>
  <c r="AI1124" i="8" s="1"/>
  <c r="X704" i="8"/>
  <c r="Y704" i="8" s="1"/>
  <c r="Z704" i="8" s="1"/>
  <c r="AG704" i="8" s="1"/>
  <c r="AI704" i="8" s="1"/>
  <c r="X179" i="8"/>
  <c r="Y179" i="8" s="1"/>
  <c r="Z179" i="8" s="1"/>
  <c r="AG179" i="8" s="1"/>
  <c r="AI179" i="8" s="1"/>
  <c r="X1810" i="8"/>
  <c r="Y1810" i="8" s="1"/>
  <c r="Z1810" i="8" s="1"/>
  <c r="AG1810" i="8" s="1"/>
  <c r="AI1810" i="8" s="1"/>
  <c r="X1554" i="8"/>
  <c r="Y1554" i="8" s="1"/>
  <c r="Z1554" i="8" s="1"/>
  <c r="AG1554" i="8" s="1"/>
  <c r="AI1554" i="8" s="1"/>
  <c r="X1251" i="8"/>
  <c r="Y1251" i="8" s="1"/>
  <c r="Z1251" i="8" s="1"/>
  <c r="AG1251" i="8" s="1"/>
  <c r="AI1251" i="8" s="1"/>
  <c r="X844" i="8"/>
  <c r="Y844" i="8" s="1"/>
  <c r="Z844" i="8" s="1"/>
  <c r="AG844" i="8" s="1"/>
  <c r="X364" i="8"/>
  <c r="Y364" i="8" s="1"/>
  <c r="Z364" i="8" s="1"/>
  <c r="AG364" i="8" s="1"/>
  <c r="AI364" i="8" s="1"/>
  <c r="X1873" i="8"/>
  <c r="Y1873" i="8" s="1"/>
  <c r="Z1873" i="8" s="1"/>
  <c r="AG1873" i="8" s="1"/>
  <c r="AI1873" i="8" s="1"/>
  <c r="X1617" i="8"/>
  <c r="Y1617" i="8" s="1"/>
  <c r="Z1617" i="8" s="1"/>
  <c r="AG1617" i="8" s="1"/>
  <c r="AI1617" i="8" s="1"/>
  <c r="X1355" i="8"/>
  <c r="Y1355" i="8" s="1"/>
  <c r="Z1355" i="8" s="1"/>
  <c r="AG1355" i="8" s="1"/>
  <c r="AI1355" i="8" s="1"/>
  <c r="X944" i="8"/>
  <c r="Y944" i="8" s="1"/>
  <c r="Z944" i="8" s="1"/>
  <c r="AG944" i="8" s="1"/>
  <c r="AI944" i="8" s="1"/>
  <c r="X499" i="8"/>
  <c r="Y499" i="8" s="1"/>
  <c r="Z499" i="8" s="1"/>
  <c r="AG499" i="8" s="1"/>
  <c r="AI499" i="8" s="1"/>
  <c r="X2144" i="8"/>
  <c r="Y2144" i="8" s="1"/>
  <c r="Z2144" i="8" s="1"/>
  <c r="AG2144" i="8" s="1"/>
  <c r="X1888" i="8"/>
  <c r="Y1888" i="8" s="1"/>
  <c r="Z1888" i="8" s="1"/>
  <c r="AG1888" i="8" s="1"/>
  <c r="AI1888" i="8" s="1"/>
  <c r="X1632" i="8"/>
  <c r="Y1632" i="8" s="1"/>
  <c r="Z1632" i="8" s="1"/>
  <c r="AG1632" i="8" s="1"/>
  <c r="AI1632" i="8" s="1"/>
  <c r="X1376" i="8"/>
  <c r="Y1376" i="8" s="1"/>
  <c r="Z1376" i="8" s="1"/>
  <c r="AG1376" i="8" s="1"/>
  <c r="AI1376" i="8" s="1"/>
  <c r="X966" i="8"/>
  <c r="Y966" i="8" s="1"/>
  <c r="Z966" i="8" s="1"/>
  <c r="AG966" i="8" s="1"/>
  <c r="AI966" i="8" s="1"/>
  <c r="X528" i="8"/>
  <c r="Y528" i="8" s="1"/>
  <c r="Z528" i="8" s="1"/>
  <c r="AG528" i="8" s="1"/>
  <c r="AI528" i="8" s="1"/>
  <c r="X2159" i="8"/>
  <c r="Y2159" i="8" s="1"/>
  <c r="Z2159" i="8" s="1"/>
  <c r="AG2159" i="8" s="1"/>
  <c r="AI2159" i="8" s="1"/>
  <c r="X1903" i="8"/>
  <c r="Y1903" i="8" s="1"/>
  <c r="Z1903" i="8" s="1"/>
  <c r="AG1903" i="8" s="1"/>
  <c r="AI1903" i="8" s="1"/>
  <c r="X1647" i="8"/>
  <c r="Y1647" i="8" s="1"/>
  <c r="Z1647" i="8" s="1"/>
  <c r="AG1647" i="8" s="1"/>
  <c r="AI1647" i="8" s="1"/>
  <c r="X1391" i="8"/>
  <c r="Y1391" i="8" s="1"/>
  <c r="Z1391" i="8" s="1"/>
  <c r="AG1391" i="8" s="1"/>
  <c r="AI1391" i="8" s="1"/>
  <c r="X992" i="8"/>
  <c r="Y992" i="8" s="1"/>
  <c r="Z992" i="8" s="1"/>
  <c r="AG992" i="8" s="1"/>
  <c r="X556" i="8"/>
  <c r="Y556" i="8" s="1"/>
  <c r="Z556" i="8" s="1"/>
  <c r="AG556" i="8" s="1"/>
  <c r="AI556" i="8" s="1"/>
  <c r="X2174" i="8"/>
  <c r="Y2174" i="8" s="1"/>
  <c r="Z2174" i="8" s="1"/>
  <c r="AG2174" i="8" s="1"/>
  <c r="AI2174" i="8" s="1"/>
  <c r="X1918" i="8"/>
  <c r="Y1918" i="8" s="1"/>
  <c r="Z1918" i="8" s="1"/>
  <c r="AG1918" i="8" s="1"/>
  <c r="AI1918" i="8" s="1"/>
  <c r="X1662" i="8"/>
  <c r="Y1662" i="8" s="1"/>
  <c r="Z1662" i="8" s="1"/>
  <c r="AG1662" i="8" s="1"/>
  <c r="AI1662" i="8" s="1"/>
  <c r="X1406" i="8"/>
  <c r="Y1406" i="8" s="1"/>
  <c r="Z1406" i="8" s="1"/>
  <c r="AG1406" i="8" s="1"/>
  <c r="X1014" i="8"/>
  <c r="Y1014" i="8" s="1"/>
  <c r="Z1014" i="8" s="1"/>
  <c r="AG1014" i="8" s="1"/>
  <c r="AI1014" i="8" s="1"/>
  <c r="X579" i="8"/>
  <c r="Y579" i="8" s="1"/>
  <c r="Z579" i="8" s="1"/>
  <c r="AG579" i="8" s="1"/>
  <c r="AI579" i="8" s="1"/>
  <c r="X20" i="8"/>
  <c r="Y20" i="8" s="1"/>
  <c r="Z20" i="8" s="1"/>
  <c r="AG20" i="8" s="1"/>
  <c r="AI20" i="8" s="1"/>
  <c r="X1917" i="8"/>
  <c r="Y1917" i="8" s="1"/>
  <c r="Z1917" i="8" s="1"/>
  <c r="AG1917" i="8" s="1"/>
  <c r="X1661" i="8"/>
  <c r="Y1661" i="8" s="1"/>
  <c r="Z1661" i="8" s="1"/>
  <c r="AG1661" i="8" s="1"/>
  <c r="AI1661" i="8" s="1"/>
  <c r="X1405" i="8"/>
  <c r="Y1405" i="8" s="1"/>
  <c r="Z1405" i="8" s="1"/>
  <c r="AG1405" i="8" s="1"/>
  <c r="AI1405" i="8" s="1"/>
  <c r="X1012" i="8"/>
  <c r="Y1012" i="8" s="1"/>
  <c r="Z1012" i="8" s="1"/>
  <c r="AG1012" i="8" s="1"/>
  <c r="AI1012" i="8" s="1"/>
  <c r="X578" i="8"/>
  <c r="Y578" i="8" s="1"/>
  <c r="Z578" i="8" s="1"/>
  <c r="AG578" i="8" s="1"/>
  <c r="AI578" i="8" s="1"/>
  <c r="X19" i="8"/>
  <c r="Y19" i="8" s="1"/>
  <c r="Z19" i="8" s="1"/>
  <c r="AG19" i="8" s="1"/>
  <c r="AI19" i="8" s="1"/>
  <c r="X1932" i="8"/>
  <c r="Y1932" i="8" s="1"/>
  <c r="Z1932" i="8" s="1"/>
  <c r="AG1932" i="8" s="1"/>
  <c r="AI1932" i="8" s="1"/>
  <c r="X1676" i="8"/>
  <c r="Y1676" i="8" s="1"/>
  <c r="Z1676" i="8" s="1"/>
  <c r="AG1676" i="8" s="1"/>
  <c r="AI1676" i="8" s="1"/>
  <c r="X1420" i="8"/>
  <c r="Y1420" i="8" s="1"/>
  <c r="Z1420" i="8" s="1"/>
  <c r="AG1420" i="8" s="1"/>
  <c r="AI1420" i="8" s="1"/>
  <c r="X1039" i="8"/>
  <c r="Y1039" i="8" s="1"/>
  <c r="Z1039" i="8" s="1"/>
  <c r="AG1039" i="8" s="1"/>
  <c r="AI1039" i="8" s="1"/>
  <c r="X607" i="8"/>
  <c r="Y607" i="8" s="1"/>
  <c r="Z607" i="8" s="1"/>
  <c r="AG607" i="8" s="1"/>
  <c r="AI607" i="8" s="1"/>
  <c r="X52" i="8"/>
  <c r="Y52" i="8" s="1"/>
  <c r="Z52" i="8" s="1"/>
  <c r="AG52" i="8" s="1"/>
  <c r="AI52" i="8" s="1"/>
  <c r="X1963" i="8"/>
  <c r="Y1963" i="8" s="1"/>
  <c r="Z1963" i="8" s="1"/>
  <c r="AG1963" i="8" s="1"/>
  <c r="AI1963" i="8" s="1"/>
  <c r="X1707" i="8"/>
  <c r="Y1707" i="8" s="1"/>
  <c r="Z1707" i="8" s="1"/>
  <c r="AG1707" i="8" s="1"/>
  <c r="AI1707" i="8" s="1"/>
  <c r="X1451" i="8"/>
  <c r="Y1451" i="8" s="1"/>
  <c r="Z1451" i="8" s="1"/>
  <c r="AG1451" i="8" s="1"/>
  <c r="AI1451" i="8" s="1"/>
  <c r="X1088" i="8"/>
  <c r="Y1088" i="8" s="1"/>
  <c r="Z1088" i="8" s="1"/>
  <c r="AG1088" i="8" s="1"/>
  <c r="AI1088" i="8" s="1"/>
  <c r="X659" i="8"/>
  <c r="Y659" i="8" s="1"/>
  <c r="Z659" i="8" s="1"/>
  <c r="AG659" i="8" s="1"/>
  <c r="AI659" i="8" s="1"/>
  <c r="X128" i="8"/>
  <c r="Y128" i="8" s="1"/>
  <c r="Z128" i="8" s="1"/>
  <c r="AG128" i="8" s="1"/>
  <c r="AI128" i="8" s="1"/>
  <c r="X1994" i="8"/>
  <c r="Y1994" i="8" s="1"/>
  <c r="Z1994" i="8" s="1"/>
  <c r="AG1994" i="8" s="1"/>
  <c r="AI1994" i="8" s="1"/>
  <c r="X1738" i="8"/>
  <c r="Y1738" i="8" s="1"/>
  <c r="Z1738" i="8" s="1"/>
  <c r="AG1738" i="8" s="1"/>
  <c r="AI1738" i="8" s="1"/>
  <c r="X1482" i="8"/>
  <c r="Y1482" i="8" s="1"/>
  <c r="Z1482" i="8" s="1"/>
  <c r="AG1482" i="8" s="1"/>
  <c r="AI1482" i="8" s="1"/>
  <c r="X1137" i="8"/>
  <c r="Y1137" i="8" s="1"/>
  <c r="Z1137" i="8" s="1"/>
  <c r="AG1137" i="8" s="1"/>
  <c r="AI1137" i="8" s="1"/>
  <c r="X717" i="8"/>
  <c r="Y717" i="8" s="1"/>
  <c r="Z717" i="8" s="1"/>
  <c r="AG717" i="8" s="1"/>
  <c r="AI717" i="8" s="1"/>
  <c r="X195" i="8"/>
  <c r="Y195" i="8" s="1"/>
  <c r="Z195" i="8" s="1"/>
  <c r="AG195" i="8" s="1"/>
  <c r="AI195" i="8" s="1"/>
  <c r="X335" i="8"/>
  <c r="Y335" i="8" s="1"/>
  <c r="Z335" i="8" s="1"/>
  <c r="AG335" i="8" s="1"/>
  <c r="X79" i="8"/>
  <c r="Y79" i="8" s="1"/>
  <c r="Z79" i="8" s="1"/>
  <c r="AG79" i="8" s="1"/>
  <c r="AI79" i="8" s="1"/>
  <c r="X1182" i="8"/>
  <c r="Y1182" i="8" s="1"/>
  <c r="Z1182" i="8" s="1"/>
  <c r="AG1182" i="8" s="1"/>
  <c r="AI1182" i="8" s="1"/>
  <c r="X926" i="8"/>
  <c r="Y926" i="8" s="1"/>
  <c r="Z926" i="8" s="1"/>
  <c r="AG926" i="8" s="1"/>
  <c r="AI926" i="8" s="1"/>
  <c r="X670" i="8"/>
  <c r="Y670" i="8" s="1"/>
  <c r="Z670" i="8" s="1"/>
  <c r="AG670" i="8" s="1"/>
  <c r="AI670" i="8" s="1"/>
  <c r="X414" i="8"/>
  <c r="Y414" i="8" s="1"/>
  <c r="Z414" i="8" s="1"/>
  <c r="AG414" i="8" s="1"/>
  <c r="AI414" i="8" s="1"/>
  <c r="X158" i="8"/>
  <c r="Y158" i="8" s="1"/>
  <c r="Z158" i="8" s="1"/>
  <c r="AG158" i="8" s="1"/>
  <c r="X395" i="8"/>
  <c r="Y395" i="8" s="1"/>
  <c r="Z395" i="8" s="1"/>
  <c r="AG395" i="8" s="1"/>
  <c r="AI395" i="8" s="1"/>
  <c r="X139" i="8"/>
  <c r="Y139" i="8" s="1"/>
  <c r="Z139" i="8" s="1"/>
  <c r="AG139" i="8" s="1"/>
  <c r="AI139" i="8" s="1"/>
  <c r="X1258" i="8"/>
  <c r="Y1258" i="8" s="1"/>
  <c r="Z1258" i="8" s="1"/>
  <c r="AG1258" i="8" s="1"/>
  <c r="AI1258" i="8" s="1"/>
  <c r="X1002" i="8"/>
  <c r="Y1002" i="8" s="1"/>
  <c r="Z1002" i="8" s="1"/>
  <c r="AG1002" i="8" s="1"/>
  <c r="AI1002" i="8" s="1"/>
  <c r="X746" i="8"/>
  <c r="Y746" i="8" s="1"/>
  <c r="Z746" i="8" s="1"/>
  <c r="AG746" i="8" s="1"/>
  <c r="AI746" i="8" s="1"/>
  <c r="X490" i="8"/>
  <c r="Y490" i="8" s="1"/>
  <c r="Z490" i="8" s="1"/>
  <c r="AG490" i="8" s="1"/>
  <c r="X234" i="8"/>
  <c r="Y234" i="8" s="1"/>
  <c r="Z234" i="8" s="1"/>
  <c r="AG234" i="8" s="1"/>
  <c r="AI234" i="8" s="1"/>
  <c r="X1353" i="8"/>
  <c r="Y1353" i="8" s="1"/>
  <c r="Z1353" i="8" s="1"/>
  <c r="AG1353" i="8" s="1"/>
  <c r="AI1353" i="8" s="1"/>
  <c r="X1097" i="8"/>
  <c r="Y1097" i="8" s="1"/>
  <c r="Z1097" i="8" s="1"/>
  <c r="AG1097" i="8" s="1"/>
  <c r="AI1097" i="8" s="1"/>
  <c r="X329" i="8"/>
  <c r="Y329" i="8" s="1"/>
  <c r="Z329" i="8" s="1"/>
  <c r="AG329" i="8" s="1"/>
  <c r="AI329" i="8" s="1"/>
  <c r="X168" i="8"/>
  <c r="Y168" i="8" s="1"/>
  <c r="Z168" i="8" s="1"/>
  <c r="AG168" i="8" s="1"/>
  <c r="AI168" i="8" s="1"/>
  <c r="X3158" i="8"/>
  <c r="Y3158" i="8" s="1"/>
  <c r="Z3158" i="8" s="1"/>
  <c r="AG3158" i="8" s="1"/>
  <c r="AI3158" i="8" s="1"/>
  <c r="X3558" i="8"/>
  <c r="Y3558" i="8" s="1"/>
  <c r="Z3558" i="8" s="1"/>
  <c r="AG3558" i="8" s="1"/>
  <c r="AI3558" i="8" s="1"/>
  <c r="X3302" i="8"/>
  <c r="Y3302" i="8" s="1"/>
  <c r="Z3302" i="8" s="1"/>
  <c r="AG3302" i="8" s="1"/>
  <c r="AI3302" i="8" s="1"/>
  <c r="X2455" i="8"/>
  <c r="Y2455" i="8" s="1"/>
  <c r="Z2455" i="8" s="1"/>
  <c r="AG2455" i="8" s="1"/>
  <c r="AI2455" i="8" s="1"/>
  <c r="X3731" i="8"/>
  <c r="Y3731" i="8" s="1"/>
  <c r="Z3731" i="8" s="1"/>
  <c r="AG3731" i="8" s="1"/>
  <c r="AI3731" i="8" s="1"/>
  <c r="X3270" i="8"/>
  <c r="Y3270" i="8" s="1"/>
  <c r="Z3270" i="8" s="1"/>
  <c r="AG3270" i="8" s="1"/>
  <c r="AI3270" i="8" s="1"/>
  <c r="X2310" i="8"/>
  <c r="Y2310" i="8" s="1"/>
  <c r="Z2310" i="8" s="1"/>
  <c r="AG2310" i="8" s="1"/>
  <c r="AI2310" i="8" s="1"/>
  <c r="X3618" i="8"/>
  <c r="Y3618" i="8" s="1"/>
  <c r="Z3618" i="8" s="1"/>
  <c r="AG3618" i="8" s="1"/>
  <c r="AI3618" i="8" s="1"/>
  <c r="X3362" i="8"/>
  <c r="Y3362" i="8" s="1"/>
  <c r="Z3362" i="8" s="1"/>
  <c r="AG3362" i="8" s="1"/>
  <c r="X2871" i="8"/>
  <c r="Y2871" i="8" s="1"/>
  <c r="Z2871" i="8" s="1"/>
  <c r="AG2871" i="8" s="1"/>
  <c r="AI2871" i="8" s="1"/>
  <c r="X1941" i="8"/>
  <c r="Y1941" i="8" s="1"/>
  <c r="Z1941" i="8" s="1"/>
  <c r="AG1941" i="8" s="1"/>
  <c r="AI1941" i="8" s="1"/>
  <c r="X3441" i="8"/>
  <c r="Y3441" i="8" s="1"/>
  <c r="Z3441" i="8" s="1"/>
  <c r="AG3441" i="8" s="1"/>
  <c r="AI3441" i="8" s="1"/>
  <c r="X3090" i="8"/>
  <c r="Y3090" i="8" s="1"/>
  <c r="Z3090" i="8" s="1"/>
  <c r="AG3090" i="8" s="1"/>
  <c r="AI3090" i="8" s="1"/>
  <c r="X3397" i="8"/>
  <c r="Y3397" i="8" s="1"/>
  <c r="Z3397" i="8" s="1"/>
  <c r="AG3397" i="8" s="1"/>
  <c r="AI3397" i="8" s="1"/>
  <c r="X3424" i="8"/>
  <c r="Y3424" i="8" s="1"/>
  <c r="Z3424" i="8" s="1"/>
  <c r="AG3424" i="8" s="1"/>
  <c r="AI3424" i="8" s="1"/>
  <c r="X3046" i="8"/>
  <c r="Y3046" i="8" s="1"/>
  <c r="Z3046" i="8" s="1"/>
  <c r="AG3046" i="8" s="1"/>
  <c r="AI3046" i="8" s="1"/>
  <c r="X3272" i="8"/>
  <c r="Y3272" i="8" s="1"/>
  <c r="Z3272" i="8" s="1"/>
  <c r="AG3272" i="8" s="1"/>
  <c r="AI3272" i="8" s="1"/>
  <c r="X3519" i="8"/>
  <c r="Y3519" i="8" s="1"/>
  <c r="Z3519" i="8" s="1"/>
  <c r="AG3519" i="8" s="1"/>
  <c r="AI3519" i="8" s="1"/>
  <c r="X3236" i="8"/>
  <c r="Y3236" i="8" s="1"/>
  <c r="Z3236" i="8" s="1"/>
  <c r="AG3236" i="8" s="1"/>
  <c r="AI3236" i="8" s="1"/>
  <c r="X2121" i="8"/>
  <c r="Y2121" i="8" s="1"/>
  <c r="Z2121" i="8" s="1"/>
  <c r="AG2121" i="8" s="1"/>
  <c r="AI2121" i="8" s="1"/>
  <c r="X3646" i="8"/>
  <c r="Y3646" i="8" s="1"/>
  <c r="Z3646" i="8" s="1"/>
  <c r="AG3646" i="8" s="1"/>
  <c r="AI3646" i="8" s="1"/>
  <c r="X3288" i="8"/>
  <c r="Y3288" i="8" s="1"/>
  <c r="Z3288" i="8" s="1"/>
  <c r="AG3288" i="8" s="1"/>
  <c r="AI3288" i="8" s="1"/>
  <c r="X2391" i="8"/>
  <c r="Y2391" i="8" s="1"/>
  <c r="Z2391" i="8" s="1"/>
  <c r="AG2391" i="8" s="1"/>
  <c r="AI2391" i="8" s="1"/>
  <c r="X3615" i="8"/>
  <c r="Y3615" i="8" s="1"/>
  <c r="Z3615" i="8" s="1"/>
  <c r="AG3615" i="8" s="1"/>
  <c r="AI3615" i="8" s="1"/>
  <c r="X3309" i="8"/>
  <c r="Y3309" i="8" s="1"/>
  <c r="Z3309" i="8" s="1"/>
  <c r="AG3309" i="8" s="1"/>
  <c r="X2518" i="8"/>
  <c r="Y2518" i="8" s="1"/>
  <c r="Z2518" i="8" s="1"/>
  <c r="AG2518" i="8" s="1"/>
  <c r="AI2518" i="8" s="1"/>
  <c r="X3746" i="8"/>
  <c r="Y3746" i="8" s="1"/>
  <c r="Z3746" i="8" s="1"/>
  <c r="AG3746" i="8" s="1"/>
  <c r="AI3746" i="8" s="1"/>
  <c r="X3660" i="8"/>
  <c r="Y3660" i="8" s="1"/>
  <c r="Z3660" i="8" s="1"/>
  <c r="AG3660" i="8" s="1"/>
  <c r="AI3660" i="8" s="1"/>
  <c r="X3404" i="8"/>
  <c r="Y3404" i="8" s="1"/>
  <c r="Z3404" i="8" s="1"/>
  <c r="AG3404" i="8" s="1"/>
  <c r="AI3404" i="8" s="1"/>
  <c r="X2997" i="8"/>
  <c r="Y2997" i="8" s="1"/>
  <c r="Z2997" i="8" s="1"/>
  <c r="AG2997" i="8" s="1"/>
  <c r="AI2997" i="8" s="1"/>
  <c r="X2934" i="8"/>
  <c r="Y2934" i="8" s="1"/>
  <c r="Z2934" i="8" s="1"/>
  <c r="AG2934" i="8" s="1"/>
  <c r="AI2934" i="8" s="1"/>
  <c r="X3565" i="8"/>
  <c r="Y3565" i="8" s="1"/>
  <c r="Z3565" i="8" s="1"/>
  <c r="AG3565" i="8" s="1"/>
  <c r="X3547" i="8"/>
  <c r="Y3547" i="8" s="1"/>
  <c r="Z3547" i="8" s="1"/>
  <c r="AG3547" i="8" s="1"/>
  <c r="AI3547" i="8" s="1"/>
  <c r="X3285" i="8"/>
  <c r="Y3285" i="8" s="1"/>
  <c r="Z3285" i="8" s="1"/>
  <c r="AG3285" i="8" s="1"/>
  <c r="AI3285" i="8" s="1"/>
  <c r="X2374" i="8"/>
  <c r="Y2374" i="8" s="1"/>
  <c r="Z2374" i="8" s="1"/>
  <c r="AG2374" i="8" s="1"/>
  <c r="AI2374" i="8" s="1"/>
  <c r="X3697" i="8"/>
  <c r="Y3697" i="8" s="1"/>
  <c r="Z3697" i="8" s="1"/>
  <c r="AG3697" i="8" s="1"/>
  <c r="AI3697" i="8" s="1"/>
  <c r="X3626" i="8"/>
  <c r="Y3626" i="8" s="1"/>
  <c r="Z3626" i="8" s="1"/>
  <c r="AG3626" i="8" s="1"/>
  <c r="AI3626" i="8" s="1"/>
  <c r="X3370" i="8"/>
  <c r="Y3370" i="8" s="1"/>
  <c r="Z3370" i="8" s="1"/>
  <c r="AG3370" i="8" s="1"/>
  <c r="AI3370" i="8" s="1"/>
  <c r="X2903" i="8"/>
  <c r="Y2903" i="8" s="1"/>
  <c r="Z2903" i="8" s="1"/>
  <c r="AG2903" i="8" s="1"/>
  <c r="AI2903" i="8" s="1"/>
  <c r="X3667" i="8"/>
  <c r="Y3667" i="8" s="1"/>
  <c r="Z3667" i="8" s="1"/>
  <c r="AG3667" i="8" s="1"/>
  <c r="X3625" i="8"/>
  <c r="Y3625" i="8" s="1"/>
  <c r="Z3625" i="8" s="1"/>
  <c r="AG3625" i="8" s="1"/>
  <c r="AI3625" i="8" s="1"/>
  <c r="X3369" i="8"/>
  <c r="Y3369" i="8" s="1"/>
  <c r="Z3369" i="8" s="1"/>
  <c r="AG3369" i="8" s="1"/>
  <c r="AI3369" i="8" s="1"/>
  <c r="X2902" i="8"/>
  <c r="Y2902" i="8" s="1"/>
  <c r="Z2902" i="8" s="1"/>
  <c r="AG2902" i="8" s="1"/>
  <c r="AI2902" i="8" s="1"/>
  <c r="X3188" i="8"/>
  <c r="Y3188" i="8" s="1"/>
  <c r="Z3188" i="8" s="1"/>
  <c r="AG3188" i="8" s="1"/>
  <c r="AI3188" i="8" s="1"/>
  <c r="X3786" i="8"/>
  <c r="Y3786" i="8" s="1"/>
  <c r="Z3786" i="8" s="1"/>
  <c r="AG3786" i="8" s="1"/>
  <c r="AI3786" i="8" s="1"/>
  <c r="X3640" i="8"/>
  <c r="Y3640" i="8" s="1"/>
  <c r="Z3640" i="8" s="1"/>
  <c r="AG3640" i="8" s="1"/>
  <c r="AI3640" i="8" s="1"/>
  <c r="X3384" i="8"/>
  <c r="Y3384" i="8" s="1"/>
  <c r="Z3384" i="8" s="1"/>
  <c r="AG3384" i="8" s="1"/>
  <c r="AI3384" i="8" s="1"/>
  <c r="X2946" i="8"/>
  <c r="Y2946" i="8" s="1"/>
  <c r="Z2946" i="8" s="1"/>
  <c r="AG2946" i="8" s="1"/>
  <c r="AI2946" i="8" s="1"/>
  <c r="X2439" i="8"/>
  <c r="Y2439" i="8" s="1"/>
  <c r="Z2439" i="8" s="1"/>
  <c r="AG2439" i="8" s="1"/>
  <c r="AI2439" i="8" s="1"/>
  <c r="X3721" i="8"/>
  <c r="Y3721" i="8" s="1"/>
  <c r="Z3721" i="8" s="1"/>
  <c r="AG3721" i="8" s="1"/>
  <c r="X3575" i="8"/>
  <c r="Y3575" i="8" s="1"/>
  <c r="Z3575" i="8" s="1"/>
  <c r="AG3575" i="8" s="1"/>
  <c r="AI3575" i="8" s="1"/>
  <c r="X3319" i="8"/>
  <c r="Y3319" i="8" s="1"/>
  <c r="Z3319" i="8" s="1"/>
  <c r="AG3319" i="8" s="1"/>
  <c r="AI3319" i="8" s="1"/>
  <c r="X2598" i="8"/>
  <c r="Y2598" i="8" s="1"/>
  <c r="Z2598" i="8" s="1"/>
  <c r="AG2598" i="8" s="1"/>
  <c r="X2648" i="8"/>
  <c r="Y2648" i="8" s="1"/>
  <c r="Z2648" i="8" s="1"/>
  <c r="AG2648" i="8" s="1"/>
  <c r="AI2648" i="8" s="1"/>
  <c r="X2392" i="8"/>
  <c r="Y2392" i="8" s="1"/>
  <c r="Z2392" i="8" s="1"/>
  <c r="AG2392" i="8" s="1"/>
  <c r="AI2392" i="8" s="1"/>
  <c r="X2100" i="8"/>
  <c r="Y2100" i="8" s="1"/>
  <c r="Z2100" i="8" s="1"/>
  <c r="AG2100" i="8" s="1"/>
  <c r="X1007" i="8"/>
  <c r="Y1007" i="8" s="1"/>
  <c r="Z1007" i="8" s="1"/>
  <c r="AG1007" i="8" s="1"/>
  <c r="AI1007" i="8" s="1"/>
  <c r="X2613" i="8"/>
  <c r="Y2613" i="8" s="1"/>
  <c r="Z2613" i="8" s="1"/>
  <c r="AG2613" i="8" s="1"/>
  <c r="AI2613" i="8" s="1"/>
  <c r="X2357" i="8"/>
  <c r="Y2357" i="8" s="1"/>
  <c r="Z2357" i="8" s="1"/>
  <c r="AG2357" i="8" s="1"/>
  <c r="X2037" i="8"/>
  <c r="Y2037" i="8" s="1"/>
  <c r="Z2037" i="8" s="1"/>
  <c r="AG2037" i="8" s="1"/>
  <c r="AI2037" i="8" s="1"/>
  <c r="X541" i="8"/>
  <c r="Y541" i="8" s="1"/>
  <c r="Z541" i="8" s="1"/>
  <c r="AG541" i="8" s="1"/>
  <c r="AI541" i="8" s="1"/>
  <c r="X2804" i="8"/>
  <c r="Y2804" i="8" s="1"/>
  <c r="Z2804" i="8" s="1"/>
  <c r="AG2804" i="8" s="1"/>
  <c r="AI2804" i="8" s="1"/>
  <c r="X2548" i="8"/>
  <c r="Y2548" i="8" s="1"/>
  <c r="Z2548" i="8" s="1"/>
  <c r="AG2548" i="8" s="1"/>
  <c r="AI2548" i="8" s="1"/>
  <c r="X2292" i="8"/>
  <c r="Y2292" i="8" s="1"/>
  <c r="Z2292" i="8" s="1"/>
  <c r="AG2292" i="8" s="1"/>
  <c r="AI2292" i="8" s="1"/>
  <c r="X1891" i="8"/>
  <c r="Y1891" i="8" s="1"/>
  <c r="Z1891" i="8" s="1"/>
  <c r="AG1891" i="8" s="1"/>
  <c r="AI1891" i="8" s="1"/>
  <c r="X2867" i="8"/>
  <c r="Y2867" i="8" s="1"/>
  <c r="Z2867" i="8" s="1"/>
  <c r="AG2867" i="8" s="1"/>
  <c r="AI2867" i="8" s="1"/>
  <c r="X2611" i="8"/>
  <c r="Y2611" i="8" s="1"/>
  <c r="Z2611" i="8" s="1"/>
  <c r="AG2611" i="8" s="1"/>
  <c r="AI2611" i="8" s="1"/>
  <c r="X2355" i="8"/>
  <c r="Y2355" i="8" s="1"/>
  <c r="Z2355" i="8" s="1"/>
  <c r="AG2355" i="8" s="1"/>
  <c r="AI2355" i="8" s="1"/>
  <c r="X512" i="8"/>
  <c r="Y512" i="8" s="1"/>
  <c r="Z512" i="8" s="1"/>
  <c r="AG512" i="8" s="1"/>
  <c r="AI512" i="8" s="1"/>
  <c r="X2674" i="8"/>
  <c r="Y2674" i="8" s="1"/>
  <c r="Z2674" i="8" s="1"/>
  <c r="AG2674" i="8" s="1"/>
  <c r="X2418" i="8"/>
  <c r="Y2418" i="8" s="1"/>
  <c r="Z2418" i="8" s="1"/>
  <c r="AG2418" i="8" s="1"/>
  <c r="AI2418" i="8" s="1"/>
  <c r="X2147" i="8"/>
  <c r="Y2147" i="8" s="1"/>
  <c r="Z2147" i="8" s="1"/>
  <c r="AG2147" i="8" s="1"/>
  <c r="AI2147" i="8" s="1"/>
  <c r="X1340" i="8"/>
  <c r="Y1340" i="8" s="1"/>
  <c r="Z1340" i="8" s="1"/>
  <c r="AG1340" i="8" s="1"/>
  <c r="AI1340" i="8" s="1"/>
  <c r="X2929" i="8"/>
  <c r="Y2929" i="8" s="1"/>
  <c r="Z2929" i="8" s="1"/>
  <c r="AG2929" i="8" s="1"/>
  <c r="AI2929" i="8" s="1"/>
  <c r="X2673" i="8"/>
  <c r="Y2673" i="8" s="1"/>
  <c r="Z2673" i="8" s="1"/>
  <c r="AG2673" i="8" s="1"/>
  <c r="AI2673" i="8" s="1"/>
  <c r="X2417" i="8"/>
  <c r="Y2417" i="8" s="1"/>
  <c r="Z2417" i="8" s="1"/>
  <c r="AG2417" i="8" s="1"/>
  <c r="AI2417" i="8" s="1"/>
  <c r="X2146" i="8"/>
  <c r="Y2146" i="8" s="1"/>
  <c r="Z2146" i="8" s="1"/>
  <c r="AG2146" i="8" s="1"/>
  <c r="AI2146" i="8" s="1"/>
  <c r="X1339" i="8"/>
  <c r="Y1339" i="8" s="1"/>
  <c r="Z1339" i="8" s="1"/>
  <c r="AG1339" i="8" s="1"/>
  <c r="AI1339" i="8" s="1"/>
  <c r="X3008" i="8"/>
  <c r="Y3008" i="8" s="1"/>
  <c r="Z3008" i="8" s="1"/>
  <c r="AG3008" i="8" s="1"/>
  <c r="AI3008" i="8" s="1"/>
  <c r="X2752" i="8"/>
  <c r="Y2752" i="8" s="1"/>
  <c r="Z2752" i="8" s="1"/>
  <c r="AG2752" i="8" s="1"/>
  <c r="AI2752" i="8" s="1"/>
  <c r="X2496" i="8"/>
  <c r="Y2496" i="8" s="1"/>
  <c r="Z2496" i="8" s="1"/>
  <c r="AG2496" i="8" s="1"/>
  <c r="X2240" i="8"/>
  <c r="Y2240" i="8" s="1"/>
  <c r="Z2240" i="8" s="1"/>
  <c r="AG2240" i="8" s="1"/>
  <c r="AI2240" i="8" s="1"/>
  <c r="X3215" i="8"/>
  <c r="Y3215" i="8" s="1"/>
  <c r="Z3215" i="8" s="1"/>
  <c r="AG3215" i="8" s="1"/>
  <c r="AI3215" i="8" s="1"/>
  <c r="X2959" i="8"/>
  <c r="Y2959" i="8" s="1"/>
  <c r="Z2959" i="8" s="1"/>
  <c r="AG2959" i="8" s="1"/>
  <c r="AI2959" i="8" s="1"/>
  <c r="X2703" i="8"/>
  <c r="Y2703" i="8" s="1"/>
  <c r="Z2703" i="8" s="1"/>
  <c r="AG2703" i="8" s="1"/>
  <c r="AI2703" i="8" s="1"/>
  <c r="X2447" i="8"/>
  <c r="Y2447" i="8" s="1"/>
  <c r="Z2447" i="8" s="1"/>
  <c r="AG2447" i="8" s="1"/>
  <c r="X2191" i="8"/>
  <c r="Y2191" i="8" s="1"/>
  <c r="Z2191" i="8" s="1"/>
  <c r="AG2191" i="8" s="1"/>
  <c r="AI2191" i="8" s="1"/>
  <c r="X1545" i="8"/>
  <c r="Y1545" i="8" s="1"/>
  <c r="Z1545" i="8" s="1"/>
  <c r="AG1545" i="8" s="1"/>
  <c r="AI1545" i="8" s="1"/>
  <c r="X3166" i="8"/>
  <c r="Y3166" i="8" s="1"/>
  <c r="Z3166" i="8" s="1"/>
  <c r="AG3166" i="8" s="1"/>
  <c r="X2910" i="8"/>
  <c r="Y2910" i="8" s="1"/>
  <c r="Z2910" i="8" s="1"/>
  <c r="AG2910" i="8" s="1"/>
  <c r="AI2910" i="8" s="1"/>
  <c r="X2654" i="8"/>
  <c r="Y2654" i="8" s="1"/>
  <c r="Z2654" i="8" s="1"/>
  <c r="AG2654" i="8" s="1"/>
  <c r="AI2654" i="8" s="1"/>
  <c r="X2398" i="8"/>
  <c r="Y2398" i="8" s="1"/>
  <c r="Z2398" i="8" s="1"/>
  <c r="AG2398" i="8" s="1"/>
  <c r="AI2398" i="8" s="1"/>
  <c r="X2113" i="8"/>
  <c r="Y2113" i="8" s="1"/>
  <c r="Z2113" i="8" s="1"/>
  <c r="AG2113" i="8" s="1"/>
  <c r="AI2113" i="8" s="1"/>
  <c r="X1084" i="8"/>
  <c r="Y1084" i="8" s="1"/>
  <c r="Z1084" i="8" s="1"/>
  <c r="AG1084" i="8" s="1"/>
  <c r="AI1084" i="8" s="1"/>
  <c r="X3117" i="8"/>
  <c r="Y3117" i="8" s="1"/>
  <c r="Z3117" i="8" s="1"/>
  <c r="AG3117" i="8" s="1"/>
  <c r="AI3117" i="8" s="1"/>
  <c r="X2861" i="8"/>
  <c r="Y2861" i="8" s="1"/>
  <c r="Z2861" i="8" s="1"/>
  <c r="AG2861" i="8" s="1"/>
  <c r="AI2861" i="8" s="1"/>
  <c r="X2605" i="8"/>
  <c r="Y2605" i="8" s="1"/>
  <c r="Z2605" i="8" s="1"/>
  <c r="AG2605" i="8" s="1"/>
  <c r="AI2605" i="8" s="1"/>
  <c r="X2349" i="8"/>
  <c r="Y2349" i="8" s="1"/>
  <c r="Z2349" i="8" s="1"/>
  <c r="AG2349" i="8" s="1"/>
  <c r="AI2349" i="8" s="1"/>
  <c r="X2022" i="8"/>
  <c r="Y2022" i="8" s="1"/>
  <c r="Z2022" i="8" s="1"/>
  <c r="AG2022" i="8" s="1"/>
  <c r="X412" i="8"/>
  <c r="Y412" i="8" s="1"/>
  <c r="Z412" i="8" s="1"/>
  <c r="AG412" i="8" s="1"/>
  <c r="AI412" i="8" s="1"/>
  <c r="X3052" i="8"/>
  <c r="Y3052" i="8" s="1"/>
  <c r="Z3052" i="8" s="1"/>
  <c r="AG3052" i="8" s="1"/>
  <c r="AI3052" i="8" s="1"/>
  <c r="X2796" i="8"/>
  <c r="Y2796" i="8" s="1"/>
  <c r="Z2796" i="8" s="1"/>
  <c r="AG2796" i="8" s="1"/>
  <c r="AI2796" i="8" s="1"/>
  <c r="X2540" i="8"/>
  <c r="Y2540" i="8" s="1"/>
  <c r="Z2540" i="8" s="1"/>
  <c r="AG2540" i="8" s="1"/>
  <c r="AI2540" i="8" s="1"/>
  <c r="X2284" i="8"/>
  <c r="Y2284" i="8" s="1"/>
  <c r="Z2284" i="8" s="1"/>
  <c r="AG2284" i="8" s="1"/>
  <c r="AI2284" i="8" s="1"/>
  <c r="X1864" i="8"/>
  <c r="Y1864" i="8" s="1"/>
  <c r="Z1864" i="8" s="1"/>
  <c r="AG1864" i="8" s="1"/>
  <c r="AI1864" i="8" s="1"/>
  <c r="X3259" i="8"/>
  <c r="Y3259" i="8" s="1"/>
  <c r="Z3259" i="8" s="1"/>
  <c r="AG3259" i="8" s="1"/>
  <c r="AI3259" i="8" s="1"/>
  <c r="X3003" i="8"/>
  <c r="Y3003" i="8" s="1"/>
  <c r="Z3003" i="8" s="1"/>
  <c r="AG3003" i="8" s="1"/>
  <c r="AI3003" i="8" s="1"/>
  <c r="X2747" i="8"/>
  <c r="Y2747" i="8" s="1"/>
  <c r="Z2747" i="8" s="1"/>
  <c r="AG2747" i="8" s="1"/>
  <c r="AI2747" i="8" s="1"/>
  <c r="X2491" i="8"/>
  <c r="Y2491" i="8" s="1"/>
  <c r="Z2491" i="8" s="1"/>
  <c r="AG2491" i="8" s="1"/>
  <c r="X2235" i="8"/>
  <c r="Y2235" i="8" s="1"/>
  <c r="Z2235" i="8" s="1"/>
  <c r="AG2235" i="8" s="1"/>
  <c r="X1733" i="8"/>
  <c r="Y1733" i="8" s="1"/>
  <c r="Z1733" i="8" s="1"/>
  <c r="AG1733" i="8" s="1"/>
  <c r="AI1733" i="8" s="1"/>
  <c r="X3210" i="8"/>
  <c r="Y3210" i="8" s="1"/>
  <c r="Z3210" i="8" s="1"/>
  <c r="AG3210" i="8" s="1"/>
  <c r="AI3210" i="8" s="1"/>
  <c r="X2954" i="8"/>
  <c r="Y2954" i="8" s="1"/>
  <c r="Z2954" i="8" s="1"/>
  <c r="AG2954" i="8" s="1"/>
  <c r="AI2954" i="8" s="1"/>
  <c r="X2442" i="8"/>
  <c r="Y2442" i="8" s="1"/>
  <c r="Z2442" i="8" s="1"/>
  <c r="AG2442" i="8" s="1"/>
  <c r="AI2442" i="8" s="1"/>
  <c r="X2184" i="8"/>
  <c r="Y2184" i="8" s="1"/>
  <c r="Z2184" i="8" s="1"/>
  <c r="AG2184" i="8" s="1"/>
  <c r="AI2184" i="8" s="1"/>
  <c r="X1527" i="8"/>
  <c r="Y1527" i="8" s="1"/>
  <c r="Z1527" i="8" s="1"/>
  <c r="AG1527" i="8" s="1"/>
  <c r="AI1527" i="8" s="1"/>
  <c r="X3161" i="8"/>
  <c r="Y3161" i="8" s="1"/>
  <c r="Z3161" i="8" s="1"/>
  <c r="AG3161" i="8" s="1"/>
  <c r="AI3161" i="8" s="1"/>
  <c r="X2905" i="8"/>
  <c r="Y2905" i="8" s="1"/>
  <c r="Z2905" i="8" s="1"/>
  <c r="AG2905" i="8" s="1"/>
  <c r="X2649" i="8"/>
  <c r="Y2649" i="8" s="1"/>
  <c r="Z2649" i="8" s="1"/>
  <c r="AG2649" i="8" s="1"/>
  <c r="AI2649" i="8" s="1"/>
  <c r="X2393" i="8"/>
  <c r="Y2393" i="8" s="1"/>
  <c r="Z2393" i="8" s="1"/>
  <c r="AG2393" i="8" s="1"/>
  <c r="X2101" i="8"/>
  <c r="Y2101" i="8" s="1"/>
  <c r="Z2101" i="8" s="1"/>
  <c r="AG2101" i="8" s="1"/>
  <c r="X1028" i="8"/>
  <c r="Y1028" i="8" s="1"/>
  <c r="Z1028" i="8" s="1"/>
  <c r="AG1028" i="8" s="1"/>
  <c r="AI1028" i="8" s="1"/>
  <c r="X1236" i="8"/>
  <c r="Y1236" i="8" s="1"/>
  <c r="Z1236" i="8" s="1"/>
  <c r="AG1236" i="8" s="1"/>
  <c r="AI1236" i="8" s="1"/>
  <c r="X829" i="8"/>
  <c r="Y829" i="8" s="1"/>
  <c r="Z829" i="8" s="1"/>
  <c r="AG829" i="8" s="1"/>
  <c r="AI829" i="8" s="1"/>
  <c r="X339" i="8"/>
  <c r="Y339" i="8" s="1"/>
  <c r="Z339" i="8" s="1"/>
  <c r="AG339" i="8" s="1"/>
  <c r="AI339" i="8" s="1"/>
  <c r="X1526" i="8"/>
  <c r="Y1526" i="8" s="1"/>
  <c r="Z1526" i="8" s="1"/>
  <c r="AG1526" i="8" s="1"/>
  <c r="AI1526" i="8" s="1"/>
  <c r="X1206" i="8"/>
  <c r="Y1206" i="8" s="1"/>
  <c r="Z1206" i="8" s="1"/>
  <c r="AG1206" i="8" s="1"/>
  <c r="AI1206" i="8" s="1"/>
  <c r="X796" i="8"/>
  <c r="Y796" i="8" s="1"/>
  <c r="Z796" i="8" s="1"/>
  <c r="AG796" i="8" s="1"/>
  <c r="AI796" i="8" s="1"/>
  <c r="X300" i="8"/>
  <c r="Y300" i="8" s="1"/>
  <c r="Z300" i="8" s="1"/>
  <c r="AG300" i="8" s="1"/>
  <c r="AI300" i="8" s="1"/>
  <c r="X1509" i="8"/>
  <c r="Y1509" i="8" s="1"/>
  <c r="Z1509" i="8" s="1"/>
  <c r="AG1509" i="8" s="1"/>
  <c r="AI1509" i="8" s="1"/>
  <c r="X1181" i="8"/>
  <c r="Y1181" i="8" s="1"/>
  <c r="Z1181" i="8" s="1"/>
  <c r="AG1181" i="8" s="1"/>
  <c r="AI1181" i="8" s="1"/>
  <c r="X765" i="8"/>
  <c r="Y765" i="8" s="1"/>
  <c r="Z765" i="8" s="1"/>
  <c r="AG765" i="8" s="1"/>
  <c r="AI765" i="8" s="1"/>
  <c r="X258" i="8"/>
  <c r="Y258" i="8" s="1"/>
  <c r="Z258" i="8" s="1"/>
  <c r="AG258" i="8" s="1"/>
  <c r="AI258" i="8" s="1"/>
  <c r="X1844" i="8"/>
  <c r="Y1844" i="8" s="1"/>
  <c r="Z1844" i="8" s="1"/>
  <c r="AG1844" i="8" s="1"/>
  <c r="X1588" i="8"/>
  <c r="Y1588" i="8" s="1"/>
  <c r="Z1588" i="8" s="1"/>
  <c r="AG1588" i="8" s="1"/>
  <c r="AI1588" i="8" s="1"/>
  <c r="X1308" i="8"/>
  <c r="Y1308" i="8" s="1"/>
  <c r="Z1308" i="8" s="1"/>
  <c r="AG1308" i="8" s="1"/>
  <c r="X897" i="8"/>
  <c r="Y897" i="8" s="1"/>
  <c r="Z897" i="8" s="1"/>
  <c r="AG897" i="8" s="1"/>
  <c r="AI897" i="8" s="1"/>
  <c r="X436" i="8"/>
  <c r="Y436" i="8" s="1"/>
  <c r="Z436" i="8" s="1"/>
  <c r="AG436" i="8" s="1"/>
  <c r="AI436" i="8" s="1"/>
  <c r="X1699" i="8"/>
  <c r="Y1699" i="8" s="1"/>
  <c r="Z1699" i="8" s="1"/>
  <c r="AG1699" i="8" s="1"/>
  <c r="X1443" i="8"/>
  <c r="Y1443" i="8" s="1"/>
  <c r="Z1443" i="8" s="1"/>
  <c r="AG1443" i="8" s="1"/>
  <c r="X1074" i="8"/>
  <c r="Y1074" i="8" s="1"/>
  <c r="Z1074" i="8" s="1"/>
  <c r="AG1074" i="8" s="1"/>
  <c r="AI1074" i="8" s="1"/>
  <c r="X644" i="8"/>
  <c r="Y644" i="8" s="1"/>
  <c r="Z644" i="8" s="1"/>
  <c r="AG644" i="8" s="1"/>
  <c r="AI644" i="8" s="1"/>
  <c r="X109" i="8"/>
  <c r="Y109" i="8" s="1"/>
  <c r="Z109" i="8" s="1"/>
  <c r="AG109" i="8" s="1"/>
  <c r="AI109" i="8" s="1"/>
  <c r="X1778" i="8"/>
  <c r="Y1778" i="8" s="1"/>
  <c r="Z1778" i="8" s="1"/>
  <c r="AG1778" i="8" s="1"/>
  <c r="AI1778" i="8" s="1"/>
  <c r="X1522" i="8"/>
  <c r="Y1522" i="8" s="1"/>
  <c r="Z1522" i="8" s="1"/>
  <c r="AG1522" i="8" s="1"/>
  <c r="AI1522" i="8" s="1"/>
  <c r="X1201" i="8"/>
  <c r="Y1201" i="8" s="1"/>
  <c r="Z1201" i="8" s="1"/>
  <c r="AG1201" i="8" s="1"/>
  <c r="AI1201" i="8" s="1"/>
  <c r="X786" i="8"/>
  <c r="Y786" i="8" s="1"/>
  <c r="Z786" i="8" s="1"/>
  <c r="AG786" i="8" s="1"/>
  <c r="AI786" i="8" s="1"/>
  <c r="X2112" i="8"/>
  <c r="Y2112" i="8" s="1"/>
  <c r="Z2112" i="8" s="1"/>
  <c r="AG2112" i="8" s="1"/>
  <c r="AI2112" i="8" s="1"/>
  <c r="X1373" i="8"/>
  <c r="Y1373" i="8" s="1"/>
  <c r="Z1373" i="8" s="1"/>
  <c r="AG1373" i="8" s="1"/>
  <c r="X1931" i="8"/>
  <c r="Y1931" i="8" s="1"/>
  <c r="Z1931" i="8" s="1"/>
  <c r="AG1931" i="8" s="1"/>
  <c r="X125" i="8"/>
  <c r="Y125" i="8" s="1"/>
  <c r="Z125" i="8" s="1"/>
  <c r="AG125" i="8" s="1"/>
  <c r="AI125" i="8" s="1"/>
  <c r="X173" i="8"/>
  <c r="Y173" i="8" s="1"/>
  <c r="Z173" i="8" s="1"/>
  <c r="AG173" i="8" s="1"/>
  <c r="AI173" i="8" s="1"/>
  <c r="X1142" i="8"/>
  <c r="Y1142" i="8" s="1"/>
  <c r="Z1142" i="8" s="1"/>
  <c r="AG1142" i="8" s="1"/>
  <c r="AI1142" i="8" s="1"/>
  <c r="X722" i="8"/>
  <c r="Y722" i="8" s="1"/>
  <c r="Z722" i="8" s="1"/>
  <c r="AG722" i="8" s="1"/>
  <c r="AI722" i="8" s="1"/>
  <c r="X1997" i="8"/>
  <c r="Y1997" i="8" s="1"/>
  <c r="Z1997" i="8" s="1"/>
  <c r="AG1997" i="8" s="1"/>
  <c r="AI1997" i="8" s="1"/>
  <c r="X1741" i="8"/>
  <c r="Y1741" i="8" s="1"/>
  <c r="Z1741" i="8" s="1"/>
  <c r="AG1741" i="8" s="1"/>
  <c r="AI1741" i="8" s="1"/>
  <c r="X1485" i="8"/>
  <c r="Y1485" i="8" s="1"/>
  <c r="Z1485" i="8" s="1"/>
  <c r="AG1485" i="8" s="1"/>
  <c r="AI1485" i="8" s="1"/>
  <c r="X1140" i="8"/>
  <c r="Y1140" i="8" s="1"/>
  <c r="Z1140" i="8" s="1"/>
  <c r="AG1140" i="8" s="1"/>
  <c r="AI1140" i="8" s="1"/>
  <c r="X721" i="8"/>
  <c r="Y721" i="8" s="1"/>
  <c r="Z721" i="8" s="1"/>
  <c r="AG721" i="8" s="1"/>
  <c r="AI721" i="8" s="1"/>
  <c r="X205" i="8"/>
  <c r="Y205" i="8" s="1"/>
  <c r="Z205" i="8" s="1"/>
  <c r="AG205" i="8" s="1"/>
  <c r="X2012" i="8"/>
  <c r="Y2012" i="8" s="1"/>
  <c r="Z2012" i="8" s="1"/>
  <c r="AG2012" i="8" s="1"/>
  <c r="AI2012" i="8" s="1"/>
  <c r="X1756" i="8"/>
  <c r="Y1756" i="8" s="1"/>
  <c r="Z1756" i="8" s="1"/>
  <c r="AG1756" i="8" s="1"/>
  <c r="AI1756" i="8" s="1"/>
  <c r="X1500" i="8"/>
  <c r="Y1500" i="8" s="1"/>
  <c r="Z1500" i="8" s="1"/>
  <c r="AG1500" i="8" s="1"/>
  <c r="X1167" i="8"/>
  <c r="Y1167" i="8" s="1"/>
  <c r="Z1167" i="8" s="1"/>
  <c r="AG1167" i="8" s="1"/>
  <c r="AI1167" i="8" s="1"/>
  <c r="X749" i="8"/>
  <c r="Y749" i="8" s="1"/>
  <c r="Z749" i="8" s="1"/>
  <c r="AG749" i="8" s="1"/>
  <c r="AI749" i="8" s="1"/>
  <c r="X240" i="8"/>
  <c r="Y240" i="8" s="1"/>
  <c r="Z240" i="8" s="1"/>
  <c r="AG240" i="8" s="1"/>
  <c r="AI240" i="8" s="1"/>
  <c r="X2043" i="8"/>
  <c r="Y2043" i="8" s="1"/>
  <c r="Z2043" i="8" s="1"/>
  <c r="AG2043" i="8" s="1"/>
  <c r="AI2043" i="8" s="1"/>
  <c r="X1787" i="8"/>
  <c r="Y1787" i="8" s="1"/>
  <c r="Z1787" i="8" s="1"/>
  <c r="AG1787" i="8" s="1"/>
  <c r="AI1787" i="8" s="1"/>
  <c r="X1531" i="8"/>
  <c r="Y1531" i="8" s="1"/>
  <c r="Z1531" i="8" s="1"/>
  <c r="AG1531" i="8" s="1"/>
  <c r="X1216" i="8"/>
  <c r="Y1216" i="8" s="1"/>
  <c r="Z1216" i="8" s="1"/>
  <c r="AG1216" i="8" s="1"/>
  <c r="AI1216" i="8" s="1"/>
  <c r="X307" i="8"/>
  <c r="Y307" i="8" s="1"/>
  <c r="Z307" i="8" s="1"/>
  <c r="AG307" i="8" s="1"/>
  <c r="AI307" i="8" s="1"/>
  <c r="X2074" i="8"/>
  <c r="Y2074" i="8" s="1"/>
  <c r="Z2074" i="8" s="1"/>
  <c r="AG2074" i="8" s="1"/>
  <c r="AI2074" i="8" s="1"/>
  <c r="X1818" i="8"/>
  <c r="Y1818" i="8" s="1"/>
  <c r="Z1818" i="8" s="1"/>
  <c r="AG1818" i="8" s="1"/>
  <c r="AI1818" i="8" s="1"/>
  <c r="X1562" i="8"/>
  <c r="Y1562" i="8" s="1"/>
  <c r="Z1562" i="8" s="1"/>
  <c r="AG1562" i="8" s="1"/>
  <c r="AI1562" i="8" s="1"/>
  <c r="X1265" i="8"/>
  <c r="Y1265" i="8" s="1"/>
  <c r="Z1265" i="8" s="1"/>
  <c r="AG1265" i="8" s="1"/>
  <c r="AI1265" i="8" s="1"/>
  <c r="X854" i="8"/>
  <c r="Y854" i="8" s="1"/>
  <c r="Z854" i="8" s="1"/>
  <c r="AG854" i="8" s="1"/>
  <c r="AI854" i="8" s="1"/>
  <c r="X415" i="8"/>
  <c r="Y415" i="8" s="1"/>
  <c r="Z415" i="8" s="1"/>
  <c r="AG415" i="8" s="1"/>
  <c r="AI415" i="8" s="1"/>
  <c r="X159" i="8"/>
  <c r="Y159" i="8" s="1"/>
  <c r="Z159" i="8" s="1"/>
  <c r="AG159" i="8" s="1"/>
  <c r="AI159" i="8" s="1"/>
  <c r="X1006" i="8"/>
  <c r="Y1006" i="8" s="1"/>
  <c r="Z1006" i="8" s="1"/>
  <c r="AG1006" i="8" s="1"/>
  <c r="AI1006" i="8" s="1"/>
  <c r="X750" i="8"/>
  <c r="Y750" i="8" s="1"/>
  <c r="Z750" i="8" s="1"/>
  <c r="AG750" i="8" s="1"/>
  <c r="AI750" i="8" s="1"/>
  <c r="X494" i="8"/>
  <c r="Y494" i="8" s="1"/>
  <c r="Z494" i="8" s="1"/>
  <c r="AG494" i="8" s="1"/>
  <c r="AI494" i="8" s="1"/>
  <c r="X12" i="8"/>
  <c r="Y12" i="8" s="1"/>
  <c r="Z12" i="8" s="1"/>
  <c r="AG12" i="8" s="1"/>
  <c r="X219" i="8"/>
  <c r="Y219" i="8" s="1"/>
  <c r="Z219" i="8" s="1"/>
  <c r="AG219" i="8" s="1"/>
  <c r="AI219" i="8" s="1"/>
  <c r="X1338" i="8"/>
  <c r="Y1338" i="8" s="1"/>
  <c r="Z1338" i="8" s="1"/>
  <c r="AG1338" i="8" s="1"/>
  <c r="AI1338" i="8" s="1"/>
  <c r="X1082" i="8"/>
  <c r="Y1082" i="8" s="1"/>
  <c r="Z1082" i="8" s="1"/>
  <c r="AG1082" i="8" s="1"/>
  <c r="AI1082" i="8" s="1"/>
  <c r="X826" i="8"/>
  <c r="Y826" i="8" s="1"/>
  <c r="Z826" i="8" s="1"/>
  <c r="AG826" i="8" s="1"/>
  <c r="AI826" i="8" s="1"/>
  <c r="X570" i="8"/>
  <c r="Y570" i="8" s="1"/>
  <c r="Z570" i="8" s="1"/>
  <c r="AG570" i="8" s="1"/>
  <c r="AI570" i="8" s="1"/>
  <c r="X314" i="8"/>
  <c r="Y314" i="8" s="1"/>
  <c r="Z314" i="8" s="1"/>
  <c r="AG314" i="8" s="1"/>
  <c r="AI314" i="8" s="1"/>
  <c r="X58" i="8"/>
  <c r="Y58" i="8" s="1"/>
  <c r="Z58" i="8" s="1"/>
  <c r="AG58" i="8" s="1"/>
  <c r="AI58" i="8" s="1"/>
  <c r="X1177" i="8"/>
  <c r="Y1177" i="8" s="1"/>
  <c r="Z1177" i="8" s="1"/>
  <c r="AG1177" i="8" s="1"/>
  <c r="AI1177" i="8" s="1"/>
  <c r="X921" i="8"/>
  <c r="Y921" i="8" s="1"/>
  <c r="Z921" i="8" s="1"/>
  <c r="AG921" i="8" s="1"/>
  <c r="X665" i="8"/>
  <c r="Y665" i="8" s="1"/>
  <c r="Z665" i="8" s="1"/>
  <c r="AG665" i="8" s="1"/>
  <c r="AI665" i="8" s="1"/>
  <c r="X409" i="8"/>
  <c r="Y409" i="8" s="1"/>
  <c r="Z409" i="8" s="1"/>
  <c r="AG409" i="8" s="1"/>
  <c r="X153" i="8"/>
  <c r="Y153" i="8" s="1"/>
  <c r="Z153" i="8" s="1"/>
  <c r="AG153" i="8" s="1"/>
  <c r="AI153" i="8" s="1"/>
  <c r="X1272" i="8"/>
  <c r="Y1272" i="8" s="1"/>
  <c r="Z1272" i="8" s="1"/>
  <c r="AG1272" i="8" s="1"/>
  <c r="AI1272" i="8" s="1"/>
  <c r="X1016" i="8"/>
  <c r="Y1016" i="8" s="1"/>
  <c r="Z1016" i="8" s="1"/>
  <c r="AG1016" i="8" s="1"/>
  <c r="AI1016" i="8" s="1"/>
  <c r="X760" i="8"/>
  <c r="Y760" i="8" s="1"/>
  <c r="Z760" i="8" s="1"/>
  <c r="AG760" i="8" s="1"/>
  <c r="AI760" i="8" s="1"/>
  <c r="X504" i="8"/>
  <c r="Y504" i="8" s="1"/>
  <c r="Z504" i="8" s="1"/>
  <c r="AG504" i="8" s="1"/>
  <c r="AI504" i="8" s="1"/>
  <c r="X501" i="8"/>
  <c r="Y501" i="8" s="1"/>
  <c r="Z501" i="8" s="1"/>
  <c r="AG501" i="8" s="1"/>
  <c r="AI501" i="8" s="1"/>
  <c r="X3357" i="8"/>
  <c r="Y3357" i="8" s="1"/>
  <c r="Z3357" i="8" s="1"/>
  <c r="AG3357" i="8" s="1"/>
  <c r="AI3357" i="8" s="1"/>
  <c r="X2933" i="8"/>
  <c r="Y2933" i="8" s="1"/>
  <c r="Z2933" i="8" s="1"/>
  <c r="AG2933" i="8" s="1"/>
  <c r="AI2933" i="8" s="1"/>
  <c r="X3557" i="8"/>
  <c r="Y3557" i="8" s="1"/>
  <c r="Z3557" i="8" s="1"/>
  <c r="AG3557" i="8" s="1"/>
  <c r="AI3557" i="8" s="1"/>
  <c r="X3595" i="8"/>
  <c r="Y3595" i="8" s="1"/>
  <c r="Z3595" i="8" s="1"/>
  <c r="AG3595" i="8" s="1"/>
  <c r="AI3595" i="8" s="1"/>
  <c r="X2758" i="8"/>
  <c r="Y2758" i="8" s="1"/>
  <c r="Z2758" i="8" s="1"/>
  <c r="AG2758" i="8" s="1"/>
  <c r="X3674" i="8"/>
  <c r="Y3674" i="8" s="1"/>
  <c r="Z3674" i="8" s="1"/>
  <c r="AG3674" i="8" s="1"/>
  <c r="AI3674" i="8" s="1"/>
  <c r="X3418" i="8"/>
  <c r="Y3418" i="8" s="1"/>
  <c r="Z3418" i="8" s="1"/>
  <c r="AG3418" i="8" s="1"/>
  <c r="AI3418" i="8" s="1"/>
  <c r="X3031" i="8"/>
  <c r="Y3031" i="8" s="1"/>
  <c r="Z3031" i="8" s="1"/>
  <c r="AG3031" i="8" s="1"/>
  <c r="AI3031" i="8" s="1"/>
  <c r="X3620" i="8"/>
  <c r="Y3620" i="8" s="1"/>
  <c r="Z3620" i="8" s="1"/>
  <c r="AG3620" i="8" s="1"/>
  <c r="AI3620" i="8" s="1"/>
  <c r="X3737" i="8"/>
  <c r="Y3737" i="8" s="1"/>
  <c r="Z3737" i="8" s="1"/>
  <c r="AG3737" i="8" s="1"/>
  <c r="AI3737" i="8" s="1"/>
  <c r="X3417" i="8"/>
  <c r="Y3417" i="8" s="1"/>
  <c r="Z3417" i="8" s="1"/>
  <c r="AG3417" i="8" s="1"/>
  <c r="AI3417" i="8" s="1"/>
  <c r="X3700" i="8"/>
  <c r="Y3700" i="8" s="1"/>
  <c r="Z3700" i="8" s="1"/>
  <c r="AG3700" i="8" s="1"/>
  <c r="AI3700" i="8" s="1"/>
  <c r="X3688" i="8"/>
  <c r="Y3688" i="8" s="1"/>
  <c r="Z3688" i="8" s="1"/>
  <c r="AG3688" i="8" s="1"/>
  <c r="AI3688" i="8" s="1"/>
  <c r="X3432" i="8"/>
  <c r="Y3432" i="8" s="1"/>
  <c r="Z3432" i="8" s="1"/>
  <c r="AG3432" i="8" s="1"/>
  <c r="AI3432" i="8" s="1"/>
  <c r="X3063" i="8"/>
  <c r="Y3063" i="8" s="1"/>
  <c r="Z3063" i="8" s="1"/>
  <c r="AG3063" i="8" s="1"/>
  <c r="X1976" i="8"/>
  <c r="Y1976" i="8" s="1"/>
  <c r="Z1976" i="8" s="1"/>
  <c r="AG1976" i="8" s="1"/>
  <c r="AI1976" i="8" s="1"/>
  <c r="X3754" i="8"/>
  <c r="Y3754" i="8" s="1"/>
  <c r="Z3754" i="8" s="1"/>
  <c r="AG3754" i="8" s="1"/>
  <c r="AI3754" i="8" s="1"/>
  <c r="X3367" i="8"/>
  <c r="Y3367" i="8" s="1"/>
  <c r="Z3367" i="8" s="1"/>
  <c r="AG3367" i="8" s="1"/>
  <c r="AI3367" i="8" s="1"/>
  <c r="X2888" i="8"/>
  <c r="Y2888" i="8" s="1"/>
  <c r="Z2888" i="8" s="1"/>
  <c r="AG2888" i="8" s="1"/>
  <c r="X2696" i="8"/>
  <c r="Y2696" i="8" s="1"/>
  <c r="Z2696" i="8" s="1"/>
  <c r="AG2696" i="8" s="1"/>
  <c r="AI2696" i="8" s="1"/>
  <c r="X2440" i="8"/>
  <c r="Y2440" i="8" s="1"/>
  <c r="Z2440" i="8" s="1"/>
  <c r="AG2440" i="8" s="1"/>
  <c r="AI2440" i="8" s="1"/>
  <c r="X2182" i="8"/>
  <c r="Y2182" i="8" s="1"/>
  <c r="Z2182" i="8" s="1"/>
  <c r="AG2182" i="8" s="1"/>
  <c r="AI2182" i="8" s="1"/>
  <c r="X1512" i="8"/>
  <c r="Y1512" i="8" s="1"/>
  <c r="Z1512" i="8" s="1"/>
  <c r="AG1512" i="8" s="1"/>
  <c r="AI1512" i="8" s="1"/>
  <c r="X2661" i="8"/>
  <c r="Y2661" i="8" s="1"/>
  <c r="Z2661" i="8" s="1"/>
  <c r="AG2661" i="8" s="1"/>
  <c r="AI2661" i="8" s="1"/>
  <c r="X2405" i="8"/>
  <c r="Y2405" i="8" s="1"/>
  <c r="Z2405" i="8" s="1"/>
  <c r="AG2405" i="8" s="1"/>
  <c r="X1184" i="8"/>
  <c r="Y1184" i="8" s="1"/>
  <c r="Z1184" i="8" s="1"/>
  <c r="AG1184" i="8" s="1"/>
  <c r="X2852" i="8"/>
  <c r="Y2852" i="8" s="1"/>
  <c r="Z2852" i="8" s="1"/>
  <c r="AG2852" i="8" s="1"/>
  <c r="AI2852" i="8" s="1"/>
  <c r="X2596" i="8"/>
  <c r="Y2596" i="8" s="1"/>
  <c r="Z2596" i="8" s="1"/>
  <c r="AG2596" i="8" s="1"/>
  <c r="AI2596" i="8" s="1"/>
  <c r="X2340" i="8"/>
  <c r="Y2340" i="8" s="1"/>
  <c r="Z2340" i="8" s="1"/>
  <c r="AG2340" i="8" s="1"/>
  <c r="AI2340" i="8" s="1"/>
  <c r="X2659" i="8"/>
  <c r="Y2659" i="8" s="1"/>
  <c r="Z2659" i="8" s="1"/>
  <c r="AG2659" i="8" s="1"/>
  <c r="X1156" i="8"/>
  <c r="Y1156" i="8" s="1"/>
  <c r="Z1156" i="8" s="1"/>
  <c r="AG1156" i="8" s="1"/>
  <c r="AI1156" i="8" s="1"/>
  <c r="X1653" i="8"/>
  <c r="Y1653" i="8" s="1"/>
  <c r="Z1653" i="8" s="1"/>
  <c r="AG1653" i="8" s="1"/>
  <c r="AI1653" i="8" s="1"/>
  <c r="X2721" i="8"/>
  <c r="Y2721" i="8" s="1"/>
  <c r="Z2721" i="8" s="1"/>
  <c r="AG2721" i="8" s="1"/>
  <c r="AI2721" i="8" s="1"/>
  <c r="X2209" i="8"/>
  <c r="Y2209" i="8" s="1"/>
  <c r="Z2209" i="8" s="1"/>
  <c r="AG2209" i="8" s="1"/>
  <c r="AI2209" i="8" s="1"/>
  <c r="X1641" i="8"/>
  <c r="Y1641" i="8" s="1"/>
  <c r="Z1641" i="8" s="1"/>
  <c r="AG1641" i="8" s="1"/>
  <c r="AI1641" i="8" s="1"/>
  <c r="X2544" i="8"/>
  <c r="Y2544" i="8" s="1"/>
  <c r="Z2544" i="8" s="1"/>
  <c r="AG2544" i="8" s="1"/>
  <c r="X1878" i="8"/>
  <c r="Y1878" i="8" s="1"/>
  <c r="Z1878" i="8" s="1"/>
  <c r="AG1878" i="8" s="1"/>
  <c r="AI1878" i="8" s="1"/>
  <c r="X3007" i="8"/>
  <c r="Y3007" i="8" s="1"/>
  <c r="Z3007" i="8" s="1"/>
  <c r="AG3007" i="8" s="1"/>
  <c r="AI3007" i="8" s="1"/>
  <c r="X2751" i="8"/>
  <c r="Y2751" i="8" s="1"/>
  <c r="Z2751" i="8" s="1"/>
  <c r="AG2751" i="8" s="1"/>
  <c r="AI2751" i="8" s="1"/>
  <c r="X2495" i="8"/>
  <c r="Y2495" i="8" s="1"/>
  <c r="Z2495" i="8" s="1"/>
  <c r="AG2495" i="8" s="1"/>
  <c r="AI2495" i="8" s="1"/>
  <c r="X2239" i="8"/>
  <c r="Y2239" i="8" s="1"/>
  <c r="Z2239" i="8" s="1"/>
  <c r="AG2239" i="8" s="1"/>
  <c r="AI2239" i="8" s="1"/>
  <c r="X1737" i="8"/>
  <c r="Y1737" i="8" s="1"/>
  <c r="Z1737" i="8" s="1"/>
  <c r="AG1737" i="8" s="1"/>
  <c r="AI1737" i="8" s="1"/>
  <c r="X2446" i="8"/>
  <c r="Y2446" i="8" s="1"/>
  <c r="Z2446" i="8" s="1"/>
  <c r="AG2446" i="8" s="1"/>
  <c r="AI2446" i="8" s="1"/>
  <c r="X2190" i="8"/>
  <c r="Y2190" i="8" s="1"/>
  <c r="Z2190" i="8" s="1"/>
  <c r="AG2190" i="8" s="1"/>
  <c r="AI2190" i="8" s="1"/>
  <c r="X1544" i="8"/>
  <c r="Y1544" i="8" s="1"/>
  <c r="Z1544" i="8" s="1"/>
  <c r="AG1544" i="8" s="1"/>
  <c r="AI1544" i="8" s="1"/>
  <c r="X2653" i="8"/>
  <c r="Y2653" i="8" s="1"/>
  <c r="Z2653" i="8" s="1"/>
  <c r="AG2653" i="8" s="1"/>
  <c r="AI2653" i="8" s="1"/>
  <c r="X2105" i="8"/>
  <c r="Y2105" i="8" s="1"/>
  <c r="Z2105" i="8" s="1"/>
  <c r="AG2105" i="8" s="1"/>
  <c r="AI2105" i="8" s="1"/>
  <c r="X1083" i="8"/>
  <c r="Y1083" i="8" s="1"/>
  <c r="Z1083" i="8" s="1"/>
  <c r="AG1083" i="8" s="1"/>
  <c r="AI1083" i="8" s="1"/>
  <c r="X3100" i="8"/>
  <c r="Y3100" i="8" s="1"/>
  <c r="Z3100" i="8" s="1"/>
  <c r="AG3100" i="8" s="1"/>
  <c r="AI3100" i="8" s="1"/>
  <c r="X2844" i="8"/>
  <c r="Y2844" i="8" s="1"/>
  <c r="Z2844" i="8" s="1"/>
  <c r="AG2844" i="8" s="1"/>
  <c r="AI2844" i="8" s="1"/>
  <c r="X2588" i="8"/>
  <c r="Y2588" i="8" s="1"/>
  <c r="Z2588" i="8" s="1"/>
  <c r="AG2588" i="8" s="1"/>
  <c r="AI2588" i="8" s="1"/>
  <c r="X2332" i="8"/>
  <c r="Y2332" i="8" s="1"/>
  <c r="Z2332" i="8" s="1"/>
  <c r="AG2332" i="8" s="1"/>
  <c r="AI2332" i="8" s="1"/>
  <c r="X1991" i="8"/>
  <c r="Y1991" i="8" s="1"/>
  <c r="Z1991" i="8" s="1"/>
  <c r="AG1991" i="8" s="1"/>
  <c r="AI1991" i="8" s="1"/>
  <c r="X82" i="8"/>
  <c r="Y82" i="8" s="1"/>
  <c r="Z82" i="8" s="1"/>
  <c r="AG82" i="8" s="1"/>
  <c r="AI82" i="8" s="1"/>
  <c r="X3051" i="8"/>
  <c r="Y3051" i="8" s="1"/>
  <c r="Z3051" i="8" s="1"/>
  <c r="AG3051" i="8" s="1"/>
  <c r="AI3051" i="8" s="1"/>
  <c r="X2283" i="8"/>
  <c r="Y2283" i="8" s="1"/>
  <c r="Z2283" i="8" s="1"/>
  <c r="AG2283" i="8" s="1"/>
  <c r="AI2283" i="8" s="1"/>
  <c r="X1863" i="8"/>
  <c r="Y1863" i="8" s="1"/>
  <c r="Z1863" i="8" s="1"/>
  <c r="AG1863" i="8" s="1"/>
  <c r="AI1863" i="8" s="1"/>
  <c r="X2746" i="8"/>
  <c r="Y2746" i="8" s="1"/>
  <c r="Z2746" i="8" s="1"/>
  <c r="AG2746" i="8" s="1"/>
  <c r="AI2746" i="8" s="1"/>
  <c r="X2490" i="8"/>
  <c r="Y2490" i="8" s="1"/>
  <c r="Z2490" i="8" s="1"/>
  <c r="AG2490" i="8" s="1"/>
  <c r="X2234" i="8"/>
  <c r="Y2234" i="8" s="1"/>
  <c r="Z2234" i="8" s="1"/>
  <c r="AG2234" i="8" s="1"/>
  <c r="AI2234" i="8" s="1"/>
  <c r="X1721" i="8"/>
  <c r="Y1721" i="8" s="1"/>
  <c r="Z1721" i="8" s="1"/>
  <c r="AG1721" i="8" s="1"/>
  <c r="AI1721" i="8" s="1"/>
  <c r="X3209" i="8"/>
  <c r="Y3209" i="8" s="1"/>
  <c r="Z3209" i="8" s="1"/>
  <c r="AG3209" i="8" s="1"/>
  <c r="AI3209" i="8" s="1"/>
  <c r="X2953" i="8"/>
  <c r="Y2953" i="8" s="1"/>
  <c r="Z2953" i="8" s="1"/>
  <c r="AG2953" i="8" s="1"/>
  <c r="X2697" i="8"/>
  <c r="Y2697" i="8" s="1"/>
  <c r="Z2697" i="8" s="1"/>
  <c r="AG2697" i="8" s="1"/>
  <c r="AI2697" i="8" s="1"/>
  <c r="X2441" i="8"/>
  <c r="Y2441" i="8" s="1"/>
  <c r="Z2441" i="8" s="1"/>
  <c r="AG2441" i="8" s="1"/>
  <c r="AI2441" i="8" s="1"/>
  <c r="X2183" i="8"/>
  <c r="Y2183" i="8" s="1"/>
  <c r="Z2183" i="8" s="1"/>
  <c r="AG2183" i="8" s="1"/>
  <c r="AI2183" i="8" s="1"/>
  <c r="X1513" i="8"/>
  <c r="Y1513" i="8" s="1"/>
  <c r="Z1513" i="8" s="1"/>
  <c r="AG1513" i="8" s="1"/>
  <c r="AI1513" i="8" s="1"/>
  <c r="X907" i="8"/>
  <c r="Y907" i="8" s="1"/>
  <c r="Z907" i="8" s="1"/>
  <c r="AG907" i="8" s="1"/>
  <c r="AI907" i="8" s="1"/>
  <c r="X450" i="8"/>
  <c r="Y450" i="8" s="1"/>
  <c r="Z450" i="8" s="1"/>
  <c r="AG450" i="8" s="1"/>
  <c r="X1574" i="8"/>
  <c r="Y1574" i="8" s="1"/>
  <c r="Z1574" i="8" s="1"/>
  <c r="AG1574" i="8" s="1"/>
  <c r="AI1574" i="8" s="1"/>
  <c r="X1283" i="8"/>
  <c r="Y1283" i="8" s="1"/>
  <c r="Z1283" i="8" s="1"/>
  <c r="AG1283" i="8" s="1"/>
  <c r="AI1283" i="8" s="1"/>
  <c r="X876" i="8"/>
  <c r="Y876" i="8" s="1"/>
  <c r="Z876" i="8" s="1"/>
  <c r="AG876" i="8" s="1"/>
  <c r="AI876" i="8" s="1"/>
  <c r="X404" i="8"/>
  <c r="Y404" i="8" s="1"/>
  <c r="Z404" i="8" s="1"/>
  <c r="AG404" i="8" s="1"/>
  <c r="AI404" i="8" s="1"/>
  <c r="X1557" i="8"/>
  <c r="Y1557" i="8" s="1"/>
  <c r="Z1557" i="8" s="1"/>
  <c r="AG1557" i="8" s="1"/>
  <c r="AI1557" i="8" s="1"/>
  <c r="X848" i="8"/>
  <c r="Y848" i="8" s="1"/>
  <c r="Z848" i="8" s="1"/>
  <c r="AG848" i="8" s="1"/>
  <c r="AI848" i="8" s="1"/>
  <c r="X369" i="8"/>
  <c r="Y369" i="8" s="1"/>
  <c r="Z369" i="8" s="1"/>
  <c r="AG369" i="8" s="1"/>
  <c r="AI369" i="8" s="1"/>
  <c r="X1892" i="8"/>
  <c r="Y1892" i="8" s="1"/>
  <c r="Z1892" i="8" s="1"/>
  <c r="AG1892" i="8" s="1"/>
  <c r="AI1892" i="8" s="1"/>
  <c r="X1636" i="8"/>
  <c r="Y1636" i="8" s="1"/>
  <c r="Z1636" i="8" s="1"/>
  <c r="AG1636" i="8" s="1"/>
  <c r="AI1636" i="8" s="1"/>
  <c r="X1380" i="8"/>
  <c r="Y1380" i="8" s="1"/>
  <c r="Z1380" i="8" s="1"/>
  <c r="AG1380" i="8" s="1"/>
  <c r="AI1380" i="8" s="1"/>
  <c r="X975" i="8"/>
  <c r="Y975" i="8" s="1"/>
  <c r="Z975" i="8" s="1"/>
  <c r="AG975" i="8" s="1"/>
  <c r="X532" i="8"/>
  <c r="Y532" i="8" s="1"/>
  <c r="Z532" i="8" s="1"/>
  <c r="AG532" i="8" s="1"/>
  <c r="AI532" i="8" s="1"/>
  <c r="X1747" i="8"/>
  <c r="Y1747" i="8" s="1"/>
  <c r="Z1747" i="8" s="1"/>
  <c r="AG1747" i="8" s="1"/>
  <c r="AI1747" i="8" s="1"/>
  <c r="X1152" i="8"/>
  <c r="Y1152" i="8" s="1"/>
  <c r="Z1152" i="8" s="1"/>
  <c r="AG1152" i="8" s="1"/>
  <c r="AI1152" i="8" s="1"/>
  <c r="X733" i="8"/>
  <c r="Y733" i="8" s="1"/>
  <c r="Z733" i="8" s="1"/>
  <c r="AG733" i="8" s="1"/>
  <c r="AI733" i="8" s="1"/>
  <c r="X220" i="8"/>
  <c r="Y220" i="8" s="1"/>
  <c r="Z220" i="8" s="1"/>
  <c r="AG220" i="8" s="1"/>
  <c r="AI220" i="8" s="1"/>
  <c r="X1570" i="8"/>
  <c r="Y1570" i="8" s="1"/>
  <c r="Z1570" i="8" s="1"/>
  <c r="AG1570" i="8" s="1"/>
  <c r="AI1570" i="8" s="1"/>
  <c r="X1279" i="8"/>
  <c r="Y1279" i="8" s="1"/>
  <c r="Z1279" i="8" s="1"/>
  <c r="AG1279" i="8" s="1"/>
  <c r="AI1279" i="8" s="1"/>
  <c r="X400" i="8"/>
  <c r="Y400" i="8" s="1"/>
  <c r="Z400" i="8" s="1"/>
  <c r="AG400" i="8" s="1"/>
  <c r="X1633" i="8"/>
  <c r="Y1633" i="8" s="1"/>
  <c r="Z1633" i="8" s="1"/>
  <c r="AG1633" i="8" s="1"/>
  <c r="AI1633" i="8" s="1"/>
  <c r="X971" i="8"/>
  <c r="Y971" i="8" s="1"/>
  <c r="Z971" i="8" s="1"/>
  <c r="AG971" i="8" s="1"/>
  <c r="AI971" i="8" s="1"/>
  <c r="X529" i="8"/>
  <c r="Y529" i="8" s="1"/>
  <c r="Z529" i="8" s="1"/>
  <c r="AG529" i="8" s="1"/>
  <c r="AI529" i="8" s="1"/>
  <c r="X2160" i="8"/>
  <c r="Y2160" i="8" s="1"/>
  <c r="Z2160" i="8" s="1"/>
  <c r="AG2160" i="8" s="1"/>
  <c r="X1904" i="8"/>
  <c r="Y1904" i="8" s="1"/>
  <c r="Z1904" i="8" s="1"/>
  <c r="AG1904" i="8" s="1"/>
  <c r="AI1904" i="8" s="1"/>
  <c r="X1648" i="8"/>
  <c r="Y1648" i="8" s="1"/>
  <c r="Z1648" i="8" s="1"/>
  <c r="AG1648" i="8" s="1"/>
  <c r="AI1648" i="8" s="1"/>
  <c r="X1392" i="8"/>
  <c r="Y1392" i="8" s="1"/>
  <c r="Z1392" i="8" s="1"/>
  <c r="AG1392" i="8" s="1"/>
  <c r="AI1392" i="8" s="1"/>
  <c r="X993" i="8"/>
  <c r="Y993" i="8" s="1"/>
  <c r="Z993" i="8" s="1"/>
  <c r="AG993" i="8" s="1"/>
  <c r="AI993" i="8" s="1"/>
  <c r="X557" i="8"/>
  <c r="Y557" i="8" s="1"/>
  <c r="Z557" i="8" s="1"/>
  <c r="AG557" i="8" s="1"/>
  <c r="AI557" i="8" s="1"/>
  <c r="X2175" i="8"/>
  <c r="Y2175" i="8" s="1"/>
  <c r="Z2175" i="8" s="1"/>
  <c r="AG2175" i="8" s="1"/>
  <c r="AI2175" i="8" s="1"/>
  <c r="X1919" i="8"/>
  <c r="Y1919" i="8" s="1"/>
  <c r="Z1919" i="8" s="1"/>
  <c r="AG1919" i="8" s="1"/>
  <c r="AI1919" i="8" s="1"/>
  <c r="X1663" i="8"/>
  <c r="Y1663" i="8" s="1"/>
  <c r="Z1663" i="8" s="1"/>
  <c r="AG1663" i="8" s="1"/>
  <c r="AI1663" i="8" s="1"/>
  <c r="X580" i="8"/>
  <c r="Y580" i="8" s="1"/>
  <c r="Z580" i="8" s="1"/>
  <c r="AG580" i="8" s="1"/>
  <c r="AI580" i="8" s="1"/>
  <c r="X28" i="8"/>
  <c r="Y28" i="8" s="1"/>
  <c r="Z28" i="8" s="1"/>
  <c r="AG28" i="8" s="1"/>
  <c r="X1934" i="8"/>
  <c r="Y1934" i="8" s="1"/>
  <c r="Z1934" i="8" s="1"/>
  <c r="AG1934" i="8" s="1"/>
  <c r="AI1934" i="8" s="1"/>
  <c r="X1678" i="8"/>
  <c r="Y1678" i="8" s="1"/>
  <c r="Z1678" i="8" s="1"/>
  <c r="AG1678" i="8" s="1"/>
  <c r="AI1678" i="8" s="1"/>
  <c r="X1422" i="8"/>
  <c r="Y1422" i="8" s="1"/>
  <c r="Z1422" i="8" s="1"/>
  <c r="AG1422" i="8" s="1"/>
  <c r="AI1422" i="8" s="1"/>
  <c r="X1040" i="8"/>
  <c r="Y1040" i="8" s="1"/>
  <c r="Z1040" i="8" s="1"/>
  <c r="AG1040" i="8" s="1"/>
  <c r="AI1040" i="8" s="1"/>
  <c r="X689" i="8"/>
  <c r="Y689" i="8" s="1"/>
  <c r="Z689" i="8" s="1"/>
  <c r="AG689" i="8" s="1"/>
  <c r="AI689" i="8" s="1"/>
  <c r="X2010" i="8"/>
  <c r="Y2010" i="8" s="1"/>
  <c r="Z2010" i="8" s="1"/>
  <c r="AG2010" i="8" s="1"/>
  <c r="AI2010" i="8" s="1"/>
  <c r="X430" i="8"/>
  <c r="Y430" i="8" s="1"/>
  <c r="Z430" i="8" s="1"/>
  <c r="AG430" i="8" s="1"/>
  <c r="AI430" i="8" s="1"/>
  <c r="X841" i="8"/>
  <c r="Y841" i="8" s="1"/>
  <c r="Z841" i="8" s="1"/>
  <c r="AG841" i="8" s="1"/>
  <c r="AI841" i="8" s="1"/>
  <c r="X585" i="8"/>
  <c r="Y585" i="8" s="1"/>
  <c r="Z585" i="8" s="1"/>
  <c r="AG585" i="8" s="1"/>
  <c r="AI585" i="8" s="1"/>
  <c r="X73" i="8"/>
  <c r="Y73" i="8" s="1"/>
  <c r="Z73" i="8" s="1"/>
  <c r="AG73" i="8" s="1"/>
  <c r="AI73" i="8" s="1"/>
  <c r="X1192" i="8"/>
  <c r="Y1192" i="8" s="1"/>
  <c r="Z1192" i="8" s="1"/>
  <c r="AG1192" i="8" s="1"/>
  <c r="AI1192" i="8" s="1"/>
  <c r="X936" i="8"/>
  <c r="Y936" i="8" s="1"/>
  <c r="Z936" i="8" s="1"/>
  <c r="AG936" i="8" s="1"/>
  <c r="AI936" i="8" s="1"/>
  <c r="X680" i="8"/>
  <c r="Y680" i="8" s="1"/>
  <c r="Z680" i="8" s="1"/>
  <c r="AG680" i="8" s="1"/>
  <c r="AI680" i="8" s="1"/>
  <c r="X424" i="8"/>
  <c r="Y424" i="8" s="1"/>
  <c r="Z424" i="8" s="1"/>
  <c r="AG424" i="8" s="1"/>
  <c r="X1287" i="8"/>
  <c r="Y1287" i="8" s="1"/>
  <c r="Z1287" i="8" s="1"/>
  <c r="AG1287" i="8" s="1"/>
  <c r="AI1287" i="8" s="1"/>
  <c r="X1031" i="8"/>
  <c r="Y1031" i="8" s="1"/>
  <c r="Z1031" i="8" s="1"/>
  <c r="AG1031" i="8" s="1"/>
  <c r="AI1031" i="8" s="1"/>
  <c r="X775" i="8"/>
  <c r="Y775" i="8" s="1"/>
  <c r="Z775" i="8" s="1"/>
  <c r="AG775" i="8" s="1"/>
  <c r="AI775" i="8" s="1"/>
  <c r="X933" i="8"/>
  <c r="Y933" i="8" s="1"/>
  <c r="Z933" i="8" s="1"/>
  <c r="AG933" i="8" s="1"/>
  <c r="AI933" i="8" s="1"/>
  <c r="X2172" i="8"/>
  <c r="Y2172" i="8" s="1"/>
  <c r="Z2172" i="8" s="1"/>
  <c r="AG2172" i="8" s="1"/>
  <c r="AI2172" i="8" s="1"/>
  <c r="X1011" i="8"/>
  <c r="Y1011" i="8" s="1"/>
  <c r="Z1011" i="8" s="1"/>
  <c r="AG1011" i="8" s="1"/>
  <c r="AI1011" i="8" s="1"/>
  <c r="X1722" i="8"/>
  <c r="Y1722" i="8" s="1"/>
  <c r="Z1722" i="8" s="1"/>
  <c r="AG1722" i="8" s="1"/>
  <c r="AI1722" i="8" s="1"/>
  <c r="X319" i="8"/>
  <c r="Y319" i="8" s="1"/>
  <c r="Z319" i="8" s="1"/>
  <c r="AG319" i="8" s="1"/>
  <c r="X63" i="8"/>
  <c r="Y63" i="8" s="1"/>
  <c r="Z63" i="8" s="1"/>
  <c r="AG63" i="8" s="1"/>
  <c r="AI63" i="8" s="1"/>
  <c r="X289" i="8"/>
  <c r="Y289" i="8" s="1"/>
  <c r="Z289" i="8" s="1"/>
  <c r="AG289" i="8" s="1"/>
  <c r="X1841" i="8"/>
  <c r="Y1841" i="8" s="1"/>
  <c r="Z1841" i="8" s="1"/>
  <c r="AG1841" i="8" s="1"/>
  <c r="AI1841" i="8" s="1"/>
  <c r="X1585" i="8"/>
  <c r="Y1585" i="8" s="1"/>
  <c r="Z1585" i="8" s="1"/>
  <c r="AG1585" i="8" s="1"/>
  <c r="AI1585" i="8" s="1"/>
  <c r="X1300" i="8"/>
  <c r="Y1300" i="8" s="1"/>
  <c r="Z1300" i="8" s="1"/>
  <c r="AG1300" i="8" s="1"/>
  <c r="AI1300" i="8" s="1"/>
  <c r="X893" i="8"/>
  <c r="Y893" i="8" s="1"/>
  <c r="Z893" i="8" s="1"/>
  <c r="AG893" i="8" s="1"/>
  <c r="AI893" i="8" s="1"/>
  <c r="X433" i="8"/>
  <c r="Y433" i="8" s="1"/>
  <c r="Z433" i="8" s="1"/>
  <c r="AG433" i="8" s="1"/>
  <c r="AI433" i="8" s="1"/>
  <c r="X1856" i="8"/>
  <c r="Y1856" i="8" s="1"/>
  <c r="Z1856" i="8" s="1"/>
  <c r="AG1856" i="8" s="1"/>
  <c r="AI1856" i="8" s="1"/>
  <c r="X1600" i="8"/>
  <c r="Y1600" i="8" s="1"/>
  <c r="Z1600" i="8" s="1"/>
  <c r="AG1600" i="8" s="1"/>
  <c r="X1327" i="8"/>
  <c r="Y1327" i="8" s="1"/>
  <c r="Z1327" i="8" s="1"/>
  <c r="AG1327" i="8" s="1"/>
  <c r="AI1327" i="8" s="1"/>
  <c r="X915" i="8"/>
  <c r="Y915" i="8" s="1"/>
  <c r="Z915" i="8" s="1"/>
  <c r="AG915" i="8" s="1"/>
  <c r="AI915" i="8" s="1"/>
  <c r="X466" i="8"/>
  <c r="Y466" i="8" s="1"/>
  <c r="Z466" i="8" s="1"/>
  <c r="AG466" i="8" s="1"/>
  <c r="X2127" i="8"/>
  <c r="Y2127" i="8" s="1"/>
  <c r="Z2127" i="8" s="1"/>
  <c r="AG2127" i="8" s="1"/>
  <c r="AI2127" i="8" s="1"/>
  <c r="X1871" i="8"/>
  <c r="Y1871" i="8" s="1"/>
  <c r="Z1871" i="8" s="1"/>
  <c r="AG1871" i="8" s="1"/>
  <c r="AI1871" i="8" s="1"/>
  <c r="X1615" i="8"/>
  <c r="Y1615" i="8" s="1"/>
  <c r="Z1615" i="8" s="1"/>
  <c r="AG1615" i="8" s="1"/>
  <c r="AI1615" i="8" s="1"/>
  <c r="X1348" i="8"/>
  <c r="Y1348" i="8" s="1"/>
  <c r="Z1348" i="8" s="1"/>
  <c r="AG1348" i="8" s="1"/>
  <c r="AI1348" i="8" s="1"/>
  <c r="X941" i="8"/>
  <c r="Y941" i="8" s="1"/>
  <c r="Z941" i="8" s="1"/>
  <c r="AG941" i="8" s="1"/>
  <c r="AI941" i="8" s="1"/>
  <c r="X497" i="8"/>
  <c r="Y497" i="8" s="1"/>
  <c r="Z497" i="8" s="1"/>
  <c r="AG497" i="8" s="1"/>
  <c r="AI497" i="8" s="1"/>
  <c r="X2142" i="8"/>
  <c r="Y2142" i="8" s="1"/>
  <c r="Z2142" i="8" s="1"/>
  <c r="AG2142" i="8" s="1"/>
  <c r="X1886" i="8"/>
  <c r="Y1886" i="8" s="1"/>
  <c r="Z1886" i="8" s="1"/>
  <c r="AG1886" i="8" s="1"/>
  <c r="AI1886" i="8" s="1"/>
  <c r="X1630" i="8"/>
  <c r="Y1630" i="8" s="1"/>
  <c r="Z1630" i="8" s="1"/>
  <c r="AG1630" i="8" s="1"/>
  <c r="AI1630" i="8" s="1"/>
  <c r="X1374" i="8"/>
  <c r="Y1374" i="8" s="1"/>
  <c r="Z1374" i="8" s="1"/>
  <c r="AG1374" i="8" s="1"/>
  <c r="AI1374" i="8" s="1"/>
  <c r="X963" i="8"/>
  <c r="Y963" i="8" s="1"/>
  <c r="Z963" i="8" s="1"/>
  <c r="AG963" i="8" s="1"/>
  <c r="AI963" i="8" s="1"/>
  <c r="X525" i="8"/>
  <c r="Y525" i="8" s="1"/>
  <c r="Z525" i="8" s="1"/>
  <c r="AG525" i="8" s="1"/>
  <c r="AI525" i="8" s="1"/>
  <c r="X2141" i="8"/>
  <c r="Y2141" i="8" s="1"/>
  <c r="Z2141" i="8" s="1"/>
  <c r="AG2141" i="8" s="1"/>
  <c r="X1885" i="8"/>
  <c r="Y1885" i="8" s="1"/>
  <c r="Z1885" i="8" s="1"/>
  <c r="AG1885" i="8" s="1"/>
  <c r="AI1885" i="8" s="1"/>
  <c r="X1629" i="8"/>
  <c r="Y1629" i="8" s="1"/>
  <c r="Z1629" i="8" s="1"/>
  <c r="AG1629" i="8" s="1"/>
  <c r="AI1629" i="8" s="1"/>
  <c r="X962" i="8"/>
  <c r="Y962" i="8" s="1"/>
  <c r="Z962" i="8" s="1"/>
  <c r="AG962" i="8" s="1"/>
  <c r="AI962" i="8" s="1"/>
  <c r="X524" i="8"/>
  <c r="Y524" i="8" s="1"/>
  <c r="Z524" i="8" s="1"/>
  <c r="AG524" i="8" s="1"/>
  <c r="AI524" i="8" s="1"/>
  <c r="X2156" i="8"/>
  <c r="Y2156" i="8" s="1"/>
  <c r="Z2156" i="8" s="1"/>
  <c r="AG2156" i="8" s="1"/>
  <c r="AI2156" i="8" s="1"/>
  <c r="X1644" i="8"/>
  <c r="Y1644" i="8" s="1"/>
  <c r="Z1644" i="8" s="1"/>
  <c r="AG1644" i="8" s="1"/>
  <c r="AI1644" i="8" s="1"/>
  <c r="X1388" i="8"/>
  <c r="Y1388" i="8" s="1"/>
  <c r="Z1388" i="8" s="1"/>
  <c r="AG1388" i="8" s="1"/>
  <c r="AI1388" i="8" s="1"/>
  <c r="X988" i="8"/>
  <c r="Y988" i="8" s="1"/>
  <c r="Z988" i="8" s="1"/>
  <c r="AG988" i="8" s="1"/>
  <c r="X547" i="8"/>
  <c r="Y547" i="8" s="1"/>
  <c r="Z547" i="8" s="1"/>
  <c r="AG547" i="8" s="1"/>
  <c r="AI547" i="8" s="1"/>
  <c r="X1675" i="8"/>
  <c r="Y1675" i="8" s="1"/>
  <c r="Z1675" i="8" s="1"/>
  <c r="AG1675" i="8" s="1"/>
  <c r="AI1675" i="8" s="1"/>
  <c r="X1419" i="8"/>
  <c r="Y1419" i="8" s="1"/>
  <c r="Z1419" i="8" s="1"/>
  <c r="AG1419" i="8" s="1"/>
  <c r="AI1419" i="8" s="1"/>
  <c r="X1037" i="8"/>
  <c r="Y1037" i="8" s="1"/>
  <c r="Z1037" i="8" s="1"/>
  <c r="AG1037" i="8" s="1"/>
  <c r="AI1037" i="8" s="1"/>
  <c r="X605" i="8"/>
  <c r="Y605" i="8" s="1"/>
  <c r="Z605" i="8" s="1"/>
  <c r="AG605" i="8" s="1"/>
  <c r="AI605" i="8" s="1"/>
  <c r="X51" i="8"/>
  <c r="Y51" i="8" s="1"/>
  <c r="Z51" i="8" s="1"/>
  <c r="AG51" i="8" s="1"/>
  <c r="AI51" i="8" s="1"/>
  <c r="X1962" i="8"/>
  <c r="Y1962" i="8" s="1"/>
  <c r="Z1962" i="8" s="1"/>
  <c r="AG1962" i="8" s="1"/>
  <c r="AI1962" i="8" s="1"/>
  <c r="X1706" i="8"/>
  <c r="Y1706" i="8" s="1"/>
  <c r="Z1706" i="8" s="1"/>
  <c r="AG1706" i="8" s="1"/>
  <c r="AI1706" i="8" s="1"/>
  <c r="X1450" i="8"/>
  <c r="Y1450" i="8" s="1"/>
  <c r="Z1450" i="8" s="1"/>
  <c r="AG1450" i="8" s="1"/>
  <c r="AI1450" i="8" s="1"/>
  <c r="X1087" i="8"/>
  <c r="Y1087" i="8" s="1"/>
  <c r="Z1087" i="8" s="1"/>
  <c r="AG1087" i="8" s="1"/>
  <c r="AI1087" i="8" s="1"/>
  <c r="X658" i="8"/>
  <c r="Y658" i="8" s="1"/>
  <c r="Z658" i="8" s="1"/>
  <c r="AG658" i="8" s="1"/>
  <c r="AI658" i="8" s="1"/>
  <c r="X303" i="8"/>
  <c r="Y303" i="8" s="1"/>
  <c r="Z303" i="8" s="1"/>
  <c r="AG303" i="8" s="1"/>
  <c r="AI303" i="8" s="1"/>
  <c r="X47" i="8"/>
  <c r="Y47" i="8" s="1"/>
  <c r="Z47" i="8" s="1"/>
  <c r="AG47" i="8" s="1"/>
  <c r="AI47" i="8" s="1"/>
  <c r="X1150" i="8"/>
  <c r="Y1150" i="8" s="1"/>
  <c r="Z1150" i="8" s="1"/>
  <c r="AG1150" i="8" s="1"/>
  <c r="AI1150" i="8" s="1"/>
  <c r="X894" i="8"/>
  <c r="Y894" i="8" s="1"/>
  <c r="Z894" i="8" s="1"/>
  <c r="AG894" i="8" s="1"/>
  <c r="AI894" i="8" s="1"/>
  <c r="X638" i="8"/>
  <c r="Y638" i="8" s="1"/>
  <c r="Z638" i="8" s="1"/>
  <c r="AG638" i="8" s="1"/>
  <c r="AI638" i="8" s="1"/>
  <c r="X382" i="8"/>
  <c r="Y382" i="8" s="1"/>
  <c r="Z382" i="8" s="1"/>
  <c r="AG382" i="8" s="1"/>
  <c r="AI382" i="8" s="1"/>
  <c r="X126" i="8"/>
  <c r="Y126" i="8" s="1"/>
  <c r="Z126" i="8" s="1"/>
  <c r="AG126" i="8" s="1"/>
  <c r="AI126" i="8" s="1"/>
  <c r="X363" i="8"/>
  <c r="Y363" i="8" s="1"/>
  <c r="Z363" i="8" s="1"/>
  <c r="AG363" i="8" s="1"/>
  <c r="AI363" i="8" s="1"/>
  <c r="X107" i="8"/>
  <c r="Y107" i="8" s="1"/>
  <c r="Z107" i="8" s="1"/>
  <c r="AG107" i="8" s="1"/>
  <c r="X1226" i="8"/>
  <c r="Y1226" i="8" s="1"/>
  <c r="Z1226" i="8" s="1"/>
  <c r="AG1226" i="8" s="1"/>
  <c r="AI1226" i="8" s="1"/>
  <c r="X970" i="8"/>
  <c r="Y970" i="8" s="1"/>
  <c r="Z970" i="8" s="1"/>
  <c r="AG970" i="8" s="1"/>
  <c r="AI970" i="8" s="1"/>
  <c r="X714" i="8"/>
  <c r="Y714" i="8" s="1"/>
  <c r="Z714" i="8" s="1"/>
  <c r="AG714" i="8" s="1"/>
  <c r="AI714" i="8" s="1"/>
  <c r="X458" i="8"/>
  <c r="Y458" i="8" s="1"/>
  <c r="Z458" i="8" s="1"/>
  <c r="AG458" i="8" s="1"/>
  <c r="AI458" i="8" s="1"/>
  <c r="X202" i="8"/>
  <c r="Y202" i="8" s="1"/>
  <c r="Z202" i="8" s="1"/>
  <c r="AG202" i="8" s="1"/>
  <c r="AI202" i="8" s="1"/>
  <c r="X1321" i="8"/>
  <c r="Y1321" i="8" s="1"/>
  <c r="Z1321" i="8" s="1"/>
  <c r="AG1321" i="8" s="1"/>
  <c r="AI1321" i="8" s="1"/>
  <c r="X1065" i="8"/>
  <c r="Y1065" i="8" s="1"/>
  <c r="Z1065" i="8" s="1"/>
  <c r="AG1065" i="8" s="1"/>
  <c r="AI1065" i="8" s="1"/>
  <c r="X809" i="8"/>
  <c r="Y809" i="8" s="1"/>
  <c r="Z809" i="8" s="1"/>
  <c r="AG809" i="8" s="1"/>
  <c r="AI809" i="8" s="1"/>
  <c r="X553" i="8"/>
  <c r="Y553" i="8" s="1"/>
  <c r="Z553" i="8" s="1"/>
  <c r="AG553" i="8" s="1"/>
  <c r="AI553" i="8" s="1"/>
  <c r="X297" i="8"/>
  <c r="Y297" i="8" s="1"/>
  <c r="Z297" i="8" s="1"/>
  <c r="AG297" i="8" s="1"/>
  <c r="AI297" i="8" s="1"/>
  <c r="X41" i="8"/>
  <c r="Y41" i="8" s="1"/>
  <c r="Z41" i="8" s="1"/>
  <c r="AG41" i="8" s="1"/>
  <c r="AI41" i="8" s="1"/>
  <c r="X1160" i="8"/>
  <c r="Y1160" i="8" s="1"/>
  <c r="Z1160" i="8" s="1"/>
  <c r="AG1160" i="8" s="1"/>
  <c r="AI1160" i="8" s="1"/>
  <c r="X904" i="8"/>
  <c r="Y904" i="8" s="1"/>
  <c r="Z904" i="8" s="1"/>
  <c r="AG904" i="8" s="1"/>
  <c r="X648" i="8"/>
  <c r="Y648" i="8" s="1"/>
  <c r="Z648" i="8" s="1"/>
  <c r="AG648" i="8" s="1"/>
  <c r="AI648" i="8" s="1"/>
  <c r="X392" i="8"/>
  <c r="Y392" i="8" s="1"/>
  <c r="Z392" i="8" s="1"/>
  <c r="AG392" i="8" s="1"/>
  <c r="AI392" i="8" s="1"/>
  <c r="X2951" i="8"/>
  <c r="Y2951" i="8" s="1"/>
  <c r="Z2951" i="8" s="1"/>
  <c r="AG2951" i="8" s="1"/>
  <c r="AI2951" i="8" s="1"/>
  <c r="X3788" i="8"/>
  <c r="Y3788" i="8" s="1"/>
  <c r="Z3788" i="8" s="1"/>
  <c r="AG3788" i="8" s="1"/>
  <c r="AI3788" i="8" s="1"/>
  <c r="X3255" i="8"/>
  <c r="Y3255" i="8" s="1"/>
  <c r="Z3255" i="8" s="1"/>
  <c r="AG3255" i="8" s="1"/>
  <c r="X2246" i="8"/>
  <c r="Y2246" i="8" s="1"/>
  <c r="Z2246" i="8" s="1"/>
  <c r="AG2246" i="8" s="1"/>
  <c r="AI2246" i="8" s="1"/>
  <c r="X3680" i="8"/>
  <c r="Y3680" i="8" s="1"/>
  <c r="Z3680" i="8" s="1"/>
  <c r="AG3680" i="8" s="1"/>
  <c r="AI3680" i="8" s="1"/>
  <c r="X3610" i="8"/>
  <c r="Y3610" i="8" s="1"/>
  <c r="Z3610" i="8" s="1"/>
  <c r="AG3610" i="8" s="1"/>
  <c r="AI3610" i="8" s="1"/>
  <c r="X3354" i="8"/>
  <c r="Y3354" i="8" s="1"/>
  <c r="Z3354" i="8" s="1"/>
  <c r="AG3354" i="8" s="1"/>
  <c r="AI3354" i="8" s="1"/>
  <c r="X2839" i="8"/>
  <c r="Y2839" i="8" s="1"/>
  <c r="Z2839" i="8" s="1"/>
  <c r="AG2839" i="8" s="1"/>
  <c r="AI2839" i="8" s="1"/>
  <c r="X3698" i="8"/>
  <c r="Y3698" i="8" s="1"/>
  <c r="Z3698" i="8" s="1"/>
  <c r="AG3698" i="8" s="1"/>
  <c r="AI3698" i="8" s="1"/>
  <c r="X3738" i="8"/>
  <c r="Y3738" i="8" s="1"/>
  <c r="Z3738" i="8" s="1"/>
  <c r="AG3738" i="8" s="1"/>
  <c r="AI3738" i="8" s="1"/>
  <c r="X2901" i="8"/>
  <c r="Y2901" i="8" s="1"/>
  <c r="Z2901" i="8" s="1"/>
  <c r="AG2901" i="8" s="1"/>
  <c r="AI2901" i="8" s="1"/>
  <c r="X2470" i="8"/>
  <c r="Y2470" i="8" s="1"/>
  <c r="Z2470" i="8" s="1"/>
  <c r="AG2470" i="8" s="1"/>
  <c r="AI2470" i="8" s="1"/>
  <c r="X2632" i="8"/>
  <c r="Y2632" i="8" s="1"/>
  <c r="Z2632" i="8" s="1"/>
  <c r="AG2632" i="8" s="1"/>
  <c r="AI2632" i="8" s="1"/>
  <c r="X2376" i="8"/>
  <c r="Y2376" i="8" s="1"/>
  <c r="Z2376" i="8" s="1"/>
  <c r="AG2376" i="8" s="1"/>
  <c r="AI2376" i="8" s="1"/>
  <c r="X2070" i="8"/>
  <c r="Y2070" i="8" s="1"/>
  <c r="Z2070" i="8" s="1"/>
  <c r="AG2070" i="8" s="1"/>
  <c r="X2597" i="8"/>
  <c r="Y2597" i="8" s="1"/>
  <c r="Z2597" i="8" s="1"/>
  <c r="AG2597" i="8" s="1"/>
  <c r="AI2597" i="8" s="1"/>
  <c r="X2341" i="8"/>
  <c r="Y2341" i="8" s="1"/>
  <c r="Z2341" i="8" s="1"/>
  <c r="AG2341" i="8" s="1"/>
  <c r="AI2341" i="8" s="1"/>
  <c r="X2007" i="8"/>
  <c r="Y2007" i="8" s="1"/>
  <c r="Z2007" i="8" s="1"/>
  <c r="AG2007" i="8" s="1"/>
  <c r="AI2007" i="8" s="1"/>
  <c r="X260" i="8"/>
  <c r="Y260" i="8" s="1"/>
  <c r="Z260" i="8" s="1"/>
  <c r="AG260" i="8" s="1"/>
  <c r="AI260" i="8" s="1"/>
  <c r="X2788" i="8"/>
  <c r="Y2788" i="8" s="1"/>
  <c r="Z2788" i="8" s="1"/>
  <c r="AG2788" i="8" s="1"/>
  <c r="AI2788" i="8" s="1"/>
  <c r="X2276" i="8"/>
  <c r="Y2276" i="8" s="1"/>
  <c r="Z2276" i="8" s="1"/>
  <c r="AG2276" i="8" s="1"/>
  <c r="AI2276" i="8" s="1"/>
  <c r="X1846" i="8"/>
  <c r="Y1846" i="8" s="1"/>
  <c r="Z1846" i="8" s="1"/>
  <c r="AG1846" i="8" s="1"/>
  <c r="X2851" i="8"/>
  <c r="Y2851" i="8" s="1"/>
  <c r="Z2851" i="8" s="1"/>
  <c r="AG2851" i="8" s="1"/>
  <c r="AI2851" i="8" s="1"/>
  <c r="X2595" i="8"/>
  <c r="Y2595" i="8" s="1"/>
  <c r="Z2595" i="8" s="1"/>
  <c r="AG2595" i="8" s="1"/>
  <c r="AI2595" i="8" s="1"/>
  <c r="X2339" i="8"/>
  <c r="Y2339" i="8" s="1"/>
  <c r="Z2339" i="8" s="1"/>
  <c r="AG2339" i="8" s="1"/>
  <c r="AI2339" i="8" s="1"/>
  <c r="X2658" i="8"/>
  <c r="Y2658" i="8" s="1"/>
  <c r="Z2658" i="8" s="1"/>
  <c r="AG2658" i="8" s="1"/>
  <c r="X2402" i="8"/>
  <c r="Y2402" i="8" s="1"/>
  <c r="Z2402" i="8" s="1"/>
  <c r="AG2402" i="8" s="1"/>
  <c r="AI2402" i="8" s="1"/>
  <c r="X2117" i="8"/>
  <c r="Y2117" i="8" s="1"/>
  <c r="Z2117" i="8" s="1"/>
  <c r="AG2117" i="8" s="1"/>
  <c r="AI2117" i="8" s="1"/>
  <c r="X1135" i="8"/>
  <c r="Y1135" i="8" s="1"/>
  <c r="Z1135" i="8" s="1"/>
  <c r="AG1135" i="8" s="1"/>
  <c r="AI1135" i="8" s="1"/>
  <c r="X2913" i="8"/>
  <c r="Y2913" i="8" s="1"/>
  <c r="Z2913" i="8" s="1"/>
  <c r="AG2913" i="8" s="1"/>
  <c r="AI2913" i="8" s="1"/>
  <c r="X2116" i="8"/>
  <c r="Y2116" i="8" s="1"/>
  <c r="Z2116" i="8" s="1"/>
  <c r="AG2116" i="8" s="1"/>
  <c r="AI2116" i="8" s="1"/>
  <c r="X1133" i="8"/>
  <c r="Y1133" i="8" s="1"/>
  <c r="Z1133" i="8" s="1"/>
  <c r="AG1133" i="8" s="1"/>
  <c r="AI1133" i="8" s="1"/>
  <c r="X2992" i="8"/>
  <c r="Y2992" i="8" s="1"/>
  <c r="Z2992" i="8" s="1"/>
  <c r="AG2992" i="8" s="1"/>
  <c r="AI2992" i="8" s="1"/>
  <c r="X2480" i="8"/>
  <c r="Y2480" i="8" s="1"/>
  <c r="Z2480" i="8" s="1"/>
  <c r="AG2480" i="8" s="1"/>
  <c r="X2224" i="8"/>
  <c r="Y2224" i="8" s="1"/>
  <c r="Z2224" i="8" s="1"/>
  <c r="AG2224" i="8" s="1"/>
  <c r="AI2224" i="8" s="1"/>
  <c r="X1689" i="8"/>
  <c r="Y1689" i="8" s="1"/>
  <c r="Z1689" i="8" s="1"/>
  <c r="AG1689" i="8" s="1"/>
  <c r="AI1689" i="8" s="1"/>
  <c r="X3199" i="8"/>
  <c r="Y3199" i="8" s="1"/>
  <c r="Z3199" i="8" s="1"/>
  <c r="AG3199" i="8" s="1"/>
  <c r="AI3199" i="8" s="1"/>
  <c r="X2687" i="8"/>
  <c r="Y2687" i="8" s="1"/>
  <c r="Z2687" i="8" s="1"/>
  <c r="AG2687" i="8" s="1"/>
  <c r="AI2687" i="8" s="1"/>
  <c r="X2431" i="8"/>
  <c r="Y2431" i="8" s="1"/>
  <c r="Z2431" i="8" s="1"/>
  <c r="AG2431" i="8" s="1"/>
  <c r="X2167" i="8"/>
  <c r="Y2167" i="8" s="1"/>
  <c r="Z2167" i="8" s="1"/>
  <c r="AG2167" i="8" s="1"/>
  <c r="AI2167" i="8" s="1"/>
  <c r="X1463" i="8"/>
  <c r="Y1463" i="8" s="1"/>
  <c r="Z1463" i="8" s="1"/>
  <c r="AG1463" i="8" s="1"/>
  <c r="AI1463" i="8" s="1"/>
  <c r="X3150" i="8"/>
  <c r="Y3150" i="8" s="1"/>
  <c r="Z3150" i="8" s="1"/>
  <c r="AG3150" i="8" s="1"/>
  <c r="AI3150" i="8" s="1"/>
  <c r="X2382" i="8"/>
  <c r="Y2382" i="8" s="1"/>
  <c r="Z2382" i="8" s="1"/>
  <c r="AG2382" i="8" s="1"/>
  <c r="AI2382" i="8" s="1"/>
  <c r="X879" i="8"/>
  <c r="Y879" i="8" s="1"/>
  <c r="Z879" i="8" s="1"/>
  <c r="AG879" i="8" s="1"/>
  <c r="AI879" i="8" s="1"/>
  <c r="X3101" i="8"/>
  <c r="Y3101" i="8" s="1"/>
  <c r="Z3101" i="8" s="1"/>
  <c r="AG3101" i="8" s="1"/>
  <c r="AI3101" i="8" s="1"/>
  <c r="X2845" i="8"/>
  <c r="Y2845" i="8" s="1"/>
  <c r="Z2845" i="8" s="1"/>
  <c r="AG2845" i="8" s="1"/>
  <c r="AI2845" i="8" s="1"/>
  <c r="X2589" i="8"/>
  <c r="Y2589" i="8" s="1"/>
  <c r="Z2589" i="8" s="1"/>
  <c r="AG2589" i="8" s="1"/>
  <c r="AI2589" i="8" s="1"/>
  <c r="X2333" i="8"/>
  <c r="Y2333" i="8" s="1"/>
  <c r="Z2333" i="8" s="1"/>
  <c r="AG2333" i="8" s="1"/>
  <c r="AI2333" i="8" s="1"/>
  <c r="X1992" i="8"/>
  <c r="Y1992" i="8" s="1"/>
  <c r="Z1992" i="8" s="1"/>
  <c r="AG1992" i="8" s="1"/>
  <c r="AI1992" i="8" s="1"/>
  <c r="X115" i="8"/>
  <c r="Y115" i="8" s="1"/>
  <c r="Z115" i="8" s="1"/>
  <c r="AG115" i="8" s="1"/>
  <c r="AI115" i="8" s="1"/>
  <c r="X3036" i="8"/>
  <c r="Y3036" i="8" s="1"/>
  <c r="Z3036" i="8" s="1"/>
  <c r="AG3036" i="8" s="1"/>
  <c r="AI3036" i="8" s="1"/>
  <c r="X2780" i="8"/>
  <c r="Y2780" i="8" s="1"/>
  <c r="Z2780" i="8" s="1"/>
  <c r="AG2780" i="8" s="1"/>
  <c r="AI2780" i="8" s="1"/>
  <c r="X2524" i="8"/>
  <c r="Y2524" i="8" s="1"/>
  <c r="Z2524" i="8" s="1"/>
  <c r="AG2524" i="8" s="1"/>
  <c r="AI2524" i="8" s="1"/>
  <c r="X2268" i="8"/>
  <c r="Y2268" i="8" s="1"/>
  <c r="Z2268" i="8" s="1"/>
  <c r="AG2268" i="8" s="1"/>
  <c r="X3243" i="8"/>
  <c r="Y3243" i="8" s="1"/>
  <c r="Z3243" i="8" s="1"/>
  <c r="AG3243" i="8" s="1"/>
  <c r="AI3243" i="8" s="1"/>
  <c r="X2987" i="8"/>
  <c r="Y2987" i="8" s="1"/>
  <c r="Z2987" i="8" s="1"/>
  <c r="AG2987" i="8" s="1"/>
  <c r="AI2987" i="8" s="1"/>
  <c r="X2475" i="8"/>
  <c r="Y2475" i="8" s="1"/>
  <c r="Z2475" i="8" s="1"/>
  <c r="AG2475" i="8" s="1"/>
  <c r="X1673" i="8"/>
  <c r="Y1673" i="8" s="1"/>
  <c r="Z1673" i="8" s="1"/>
  <c r="AG1673" i="8" s="1"/>
  <c r="AI1673" i="8" s="1"/>
  <c r="X3194" i="8"/>
  <c r="Y3194" i="8" s="1"/>
  <c r="Z3194" i="8" s="1"/>
  <c r="AG3194" i="8" s="1"/>
  <c r="AI3194" i="8" s="1"/>
  <c r="X2938" i="8"/>
  <c r="Y2938" i="8" s="1"/>
  <c r="Z2938" i="8" s="1"/>
  <c r="AG2938" i="8" s="1"/>
  <c r="AI2938" i="8" s="1"/>
  <c r="X2682" i="8"/>
  <c r="Y2682" i="8" s="1"/>
  <c r="Z2682" i="8" s="1"/>
  <c r="AG2682" i="8" s="1"/>
  <c r="AI2682" i="8" s="1"/>
  <c r="X2426" i="8"/>
  <c r="Y2426" i="8" s="1"/>
  <c r="Z2426" i="8" s="1"/>
  <c r="AG2426" i="8" s="1"/>
  <c r="AI2426" i="8" s="1"/>
  <c r="X1416" i="8"/>
  <c r="Y1416" i="8" s="1"/>
  <c r="Z1416" i="8" s="1"/>
  <c r="AG1416" i="8" s="1"/>
  <c r="AI1416" i="8" s="1"/>
  <c r="X3145" i="8"/>
  <c r="Y3145" i="8" s="1"/>
  <c r="Z3145" i="8" s="1"/>
  <c r="AG3145" i="8" s="1"/>
  <c r="AI3145" i="8" s="1"/>
  <c r="X2633" i="8"/>
  <c r="Y2633" i="8" s="1"/>
  <c r="Z2633" i="8" s="1"/>
  <c r="AG2633" i="8" s="1"/>
  <c r="AI2633" i="8" s="1"/>
  <c r="X2377" i="8"/>
  <c r="Y2377" i="8" s="1"/>
  <c r="Z2377" i="8" s="1"/>
  <c r="AG2377" i="8" s="1"/>
  <c r="AI2377" i="8" s="1"/>
  <c r="X827" i="8"/>
  <c r="Y827" i="8" s="1"/>
  <c r="Z827" i="8" s="1"/>
  <c r="AG827" i="8" s="1"/>
  <c r="AI827" i="8" s="1"/>
  <c r="X1213" i="8"/>
  <c r="Y1213" i="8" s="1"/>
  <c r="Z1213" i="8" s="1"/>
  <c r="AG1213" i="8" s="1"/>
  <c r="AI1213" i="8" s="1"/>
  <c r="X800" i="8"/>
  <c r="Y800" i="8" s="1"/>
  <c r="Z800" i="8" s="1"/>
  <c r="AG800" i="8" s="1"/>
  <c r="AI800" i="8" s="1"/>
  <c r="X305" i="8"/>
  <c r="Y305" i="8" s="1"/>
  <c r="Z305" i="8" s="1"/>
  <c r="AG305" i="8" s="1"/>
  <c r="AI305" i="8" s="1"/>
  <c r="X1510" i="8"/>
  <c r="Y1510" i="8" s="1"/>
  <c r="Z1510" i="8" s="1"/>
  <c r="AG1510" i="8" s="1"/>
  <c r="AI1510" i="8" s="1"/>
  <c r="X1183" i="8"/>
  <c r="Y1183" i="8" s="1"/>
  <c r="Z1183" i="8" s="1"/>
  <c r="AG1183" i="8" s="1"/>
  <c r="X259" i="8"/>
  <c r="Y259" i="8" s="1"/>
  <c r="Z259" i="8" s="1"/>
  <c r="AG259" i="8" s="1"/>
  <c r="AI259" i="8" s="1"/>
  <c r="X1493" i="8"/>
  <c r="Y1493" i="8" s="1"/>
  <c r="Z1493" i="8" s="1"/>
  <c r="AG1493" i="8" s="1"/>
  <c r="AI1493" i="8" s="1"/>
  <c r="X1154" i="8"/>
  <c r="Y1154" i="8" s="1"/>
  <c r="Z1154" i="8" s="1"/>
  <c r="AG1154" i="8" s="1"/>
  <c r="AI1154" i="8" s="1"/>
  <c r="X736" i="8"/>
  <c r="Y736" i="8" s="1"/>
  <c r="Z736" i="8" s="1"/>
  <c r="AG736" i="8" s="1"/>
  <c r="AI736" i="8" s="1"/>
  <c r="X224" i="8"/>
  <c r="Y224" i="8" s="1"/>
  <c r="Z224" i="8" s="1"/>
  <c r="AG224" i="8" s="1"/>
  <c r="AI224" i="8" s="1"/>
  <c r="X1828" i="8"/>
  <c r="Y1828" i="8" s="1"/>
  <c r="Z1828" i="8" s="1"/>
  <c r="AG1828" i="8" s="1"/>
  <c r="AI1828" i="8" s="1"/>
  <c r="X1281" i="8"/>
  <c r="Y1281" i="8" s="1"/>
  <c r="Z1281" i="8" s="1"/>
  <c r="AG1281" i="8" s="1"/>
  <c r="X870" i="8"/>
  <c r="Y870" i="8" s="1"/>
  <c r="Z870" i="8" s="1"/>
  <c r="AG870" i="8" s="1"/>
  <c r="X402" i="8"/>
  <c r="Y402" i="8" s="1"/>
  <c r="Z402" i="8" s="1"/>
  <c r="AG402" i="8" s="1"/>
  <c r="AI402" i="8" s="1"/>
  <c r="X1427" i="8"/>
  <c r="Y1427" i="8" s="1"/>
  <c r="Z1427" i="8" s="1"/>
  <c r="AG1427" i="8" s="1"/>
  <c r="X620" i="8"/>
  <c r="Y620" i="8" s="1"/>
  <c r="Z620" i="8" s="1"/>
  <c r="AG620" i="8" s="1"/>
  <c r="AI620" i="8" s="1"/>
  <c r="X68" i="8"/>
  <c r="Y68" i="8" s="1"/>
  <c r="Z68" i="8" s="1"/>
  <c r="AG68" i="8" s="1"/>
  <c r="AI68" i="8" s="1"/>
  <c r="X1762" i="8"/>
  <c r="Y1762" i="8" s="1"/>
  <c r="Z1762" i="8" s="1"/>
  <c r="AG1762" i="8" s="1"/>
  <c r="AI1762" i="8" s="1"/>
  <c r="X1506" i="8"/>
  <c r="Y1506" i="8" s="1"/>
  <c r="Z1506" i="8" s="1"/>
  <c r="AG1506" i="8" s="1"/>
  <c r="AI1506" i="8" s="1"/>
  <c r="X1174" i="8"/>
  <c r="Y1174" i="8" s="1"/>
  <c r="Z1174" i="8" s="1"/>
  <c r="AG1174" i="8" s="1"/>
  <c r="X756" i="8"/>
  <c r="Y756" i="8" s="1"/>
  <c r="Z756" i="8" s="1"/>
  <c r="AG756" i="8" s="1"/>
  <c r="AI756" i="8" s="1"/>
  <c r="X253" i="8"/>
  <c r="Y253" i="8" s="1"/>
  <c r="Z253" i="8" s="1"/>
  <c r="AG253" i="8" s="1"/>
  <c r="AI253" i="8" s="1"/>
  <c r="X1569" i="8"/>
  <c r="Y1569" i="8" s="1"/>
  <c r="Z1569" i="8" s="1"/>
  <c r="AG1569" i="8" s="1"/>
  <c r="AI1569" i="8" s="1"/>
  <c r="X1277" i="8"/>
  <c r="Y1277" i="8" s="1"/>
  <c r="Z1277" i="8" s="1"/>
  <c r="AG1277" i="8" s="1"/>
  <c r="AI1277" i="8" s="1"/>
  <c r="X866" i="8"/>
  <c r="Y866" i="8" s="1"/>
  <c r="Z866" i="8" s="1"/>
  <c r="AG866" i="8" s="1"/>
  <c r="AI866" i="8" s="1"/>
  <c r="X397" i="8"/>
  <c r="Y397" i="8" s="1"/>
  <c r="Z397" i="8" s="1"/>
  <c r="AG397" i="8" s="1"/>
  <c r="AI397" i="8" s="1"/>
  <c r="X2096" i="8"/>
  <c r="Y2096" i="8" s="1"/>
  <c r="Z2096" i="8" s="1"/>
  <c r="AG2096" i="8" s="1"/>
  <c r="AI2096" i="8" s="1"/>
  <c r="X1840" i="8"/>
  <c r="Y1840" i="8" s="1"/>
  <c r="Z1840" i="8" s="1"/>
  <c r="AG1840" i="8" s="1"/>
  <c r="AI1840" i="8" s="1"/>
  <c r="X1584" i="8"/>
  <c r="Y1584" i="8" s="1"/>
  <c r="Z1584" i="8" s="1"/>
  <c r="AG1584" i="8" s="1"/>
  <c r="X892" i="8"/>
  <c r="Y892" i="8" s="1"/>
  <c r="Z892" i="8" s="1"/>
  <c r="AG892" i="8" s="1"/>
  <c r="AI892" i="8" s="1"/>
  <c r="X432" i="8"/>
  <c r="Y432" i="8" s="1"/>
  <c r="Z432" i="8" s="1"/>
  <c r="AG432" i="8" s="1"/>
  <c r="AI432" i="8" s="1"/>
  <c r="X2111" i="8"/>
  <c r="Y2111" i="8" s="1"/>
  <c r="Z2111" i="8" s="1"/>
  <c r="AG2111" i="8" s="1"/>
  <c r="AI2111" i="8" s="1"/>
  <c r="X1855" i="8"/>
  <c r="Y1855" i="8" s="1"/>
  <c r="Z1855" i="8" s="1"/>
  <c r="AG1855" i="8" s="1"/>
  <c r="AI1855" i="8" s="1"/>
  <c r="X1325" i="8"/>
  <c r="Y1325" i="8" s="1"/>
  <c r="Z1325" i="8" s="1"/>
  <c r="AG1325" i="8" s="1"/>
  <c r="AI1325" i="8" s="1"/>
  <c r="X914" i="8"/>
  <c r="Y914" i="8" s="1"/>
  <c r="Z914" i="8" s="1"/>
  <c r="AG914" i="8" s="1"/>
  <c r="AI914" i="8" s="1"/>
  <c r="X465" i="8"/>
  <c r="Y465" i="8" s="1"/>
  <c r="Z465" i="8" s="1"/>
  <c r="AG465" i="8" s="1"/>
  <c r="AI465" i="8" s="1"/>
  <c r="X1347" i="8"/>
  <c r="Y1347" i="8" s="1"/>
  <c r="Z1347" i="8" s="1"/>
  <c r="AG1347" i="8" s="1"/>
  <c r="AI1347" i="8" s="1"/>
  <c r="X2125" i="8"/>
  <c r="Y2125" i="8" s="1"/>
  <c r="Z2125" i="8" s="1"/>
  <c r="AG2125" i="8" s="1"/>
  <c r="AI2125" i="8" s="1"/>
  <c r="X961" i="8"/>
  <c r="Y961" i="8" s="1"/>
  <c r="Z961" i="8" s="1"/>
  <c r="AG961" i="8" s="1"/>
  <c r="AI961" i="8" s="1"/>
  <c r="X1690" i="8"/>
  <c r="Y1690" i="8" s="1"/>
  <c r="Z1690" i="8" s="1"/>
  <c r="AG1690" i="8" s="1"/>
  <c r="AI1690" i="8" s="1"/>
  <c r="X287" i="8"/>
  <c r="Y287" i="8" s="1"/>
  <c r="Z287" i="8" s="1"/>
  <c r="AG287" i="8" s="1"/>
  <c r="AI287" i="8" s="1"/>
  <c r="X1276" i="8"/>
  <c r="Y1276" i="8" s="1"/>
  <c r="Z1276" i="8" s="1"/>
  <c r="AG1276" i="8" s="1"/>
  <c r="AI1276" i="8" s="1"/>
  <c r="X396" i="8"/>
  <c r="Y396" i="8" s="1"/>
  <c r="Z396" i="8" s="1"/>
  <c r="AG396" i="8" s="1"/>
  <c r="AI396" i="8" s="1"/>
  <c r="X2095" i="8"/>
  <c r="Y2095" i="8" s="1"/>
  <c r="Z2095" i="8" s="1"/>
  <c r="AG2095" i="8" s="1"/>
  <c r="AI2095" i="8" s="1"/>
  <c r="X1583" i="8"/>
  <c r="Y1583" i="8" s="1"/>
  <c r="Z1583" i="8" s="1"/>
  <c r="AG1583" i="8" s="1"/>
  <c r="AI1583" i="8" s="1"/>
  <c r="X1298" i="8"/>
  <c r="Y1298" i="8" s="1"/>
  <c r="Z1298" i="8" s="1"/>
  <c r="AG1298" i="8" s="1"/>
  <c r="AI1298" i="8" s="1"/>
  <c r="X891" i="8"/>
  <c r="Y891" i="8" s="1"/>
  <c r="Z891" i="8" s="1"/>
  <c r="AG891" i="8" s="1"/>
  <c r="AI891" i="8" s="1"/>
  <c r="X429" i="8"/>
  <c r="Y429" i="8" s="1"/>
  <c r="Z429" i="8" s="1"/>
  <c r="AG429" i="8" s="1"/>
  <c r="AI429" i="8" s="1"/>
  <c r="X2110" i="8"/>
  <c r="Y2110" i="8" s="1"/>
  <c r="Z2110" i="8" s="1"/>
  <c r="AG2110" i="8" s="1"/>
  <c r="AI2110" i="8" s="1"/>
  <c r="X1854" i="8"/>
  <c r="Y1854" i="8" s="1"/>
  <c r="Z1854" i="8" s="1"/>
  <c r="AG1854" i="8" s="1"/>
  <c r="AI1854" i="8" s="1"/>
  <c r="X1598" i="8"/>
  <c r="Y1598" i="8" s="1"/>
  <c r="Z1598" i="8" s="1"/>
  <c r="AG1598" i="8" s="1"/>
  <c r="X1324" i="8"/>
  <c r="Y1324" i="8" s="1"/>
  <c r="Z1324" i="8" s="1"/>
  <c r="AG1324" i="8" s="1"/>
  <c r="AI1324" i="8" s="1"/>
  <c r="X913" i="8"/>
  <c r="Y913" i="8" s="1"/>
  <c r="Z913" i="8" s="1"/>
  <c r="AG913" i="8" s="1"/>
  <c r="AI913" i="8" s="1"/>
  <c r="X1597" i="8"/>
  <c r="Y1597" i="8" s="1"/>
  <c r="Z1597" i="8" s="1"/>
  <c r="AG1597" i="8" s="1"/>
  <c r="AI1597" i="8" s="1"/>
  <c r="X1323" i="8"/>
  <c r="Y1323" i="8" s="1"/>
  <c r="Z1323" i="8" s="1"/>
  <c r="AG1323" i="8" s="1"/>
  <c r="AI1323" i="8" s="1"/>
  <c r="X912" i="8"/>
  <c r="Y912" i="8" s="1"/>
  <c r="Z912" i="8" s="1"/>
  <c r="AG912" i="8" s="1"/>
  <c r="AI912" i="8" s="1"/>
  <c r="X461" i="8"/>
  <c r="Y461" i="8" s="1"/>
  <c r="Z461" i="8" s="1"/>
  <c r="AG461" i="8" s="1"/>
  <c r="AI461" i="8" s="1"/>
  <c r="X2124" i="8"/>
  <c r="Y2124" i="8" s="1"/>
  <c r="Z2124" i="8" s="1"/>
  <c r="AG2124" i="8" s="1"/>
  <c r="AI2124" i="8" s="1"/>
  <c r="X1868" i="8"/>
  <c r="Y1868" i="8" s="1"/>
  <c r="Z1868" i="8" s="1"/>
  <c r="AG1868" i="8" s="1"/>
  <c r="AI1868" i="8" s="1"/>
  <c r="X1612" i="8"/>
  <c r="Y1612" i="8" s="1"/>
  <c r="Z1612" i="8" s="1"/>
  <c r="AG1612" i="8" s="1"/>
  <c r="AI1612" i="8" s="1"/>
  <c r="X1345" i="8"/>
  <c r="Y1345" i="8" s="1"/>
  <c r="Z1345" i="8" s="1"/>
  <c r="AG1345" i="8" s="1"/>
  <c r="AI1345" i="8" s="1"/>
  <c r="X934" i="8"/>
  <c r="Y934" i="8" s="1"/>
  <c r="Z934" i="8" s="1"/>
  <c r="AG934" i="8" s="1"/>
  <c r="AI934" i="8" s="1"/>
  <c r="X492" i="8"/>
  <c r="Y492" i="8" s="1"/>
  <c r="Z492" i="8" s="1"/>
  <c r="AG492" i="8" s="1"/>
  <c r="X2155" i="8"/>
  <c r="Y2155" i="8" s="1"/>
  <c r="Z2155" i="8" s="1"/>
  <c r="AG2155" i="8" s="1"/>
  <c r="AI2155" i="8" s="1"/>
  <c r="X1899" i="8"/>
  <c r="Y1899" i="8" s="1"/>
  <c r="Z1899" i="8" s="1"/>
  <c r="AG1899" i="8" s="1"/>
  <c r="AI1899" i="8" s="1"/>
  <c r="X1643" i="8"/>
  <c r="Y1643" i="8" s="1"/>
  <c r="Z1643" i="8" s="1"/>
  <c r="AG1643" i="8" s="1"/>
  <c r="AI1643" i="8" s="1"/>
  <c r="X1387" i="8"/>
  <c r="Y1387" i="8" s="1"/>
  <c r="Z1387" i="8" s="1"/>
  <c r="AG1387" i="8" s="1"/>
  <c r="AI1387" i="8" s="1"/>
  <c r="X987" i="8"/>
  <c r="Y987" i="8" s="1"/>
  <c r="Z987" i="8" s="1"/>
  <c r="AG987" i="8" s="1"/>
  <c r="AI987" i="8" s="1"/>
  <c r="X2186" i="8"/>
  <c r="Y2186" i="8" s="1"/>
  <c r="Z2186" i="8" s="1"/>
  <c r="AG2186" i="8" s="1"/>
  <c r="AI2186" i="8" s="1"/>
  <c r="X1674" i="8"/>
  <c r="Y1674" i="8" s="1"/>
  <c r="Z1674" i="8" s="1"/>
  <c r="AG1674" i="8" s="1"/>
  <c r="AI1674" i="8" s="1"/>
  <c r="X1418" i="8"/>
  <c r="Y1418" i="8" s="1"/>
  <c r="Z1418" i="8" s="1"/>
  <c r="AG1418" i="8" s="1"/>
  <c r="AI1418" i="8" s="1"/>
  <c r="X1036" i="8"/>
  <c r="Y1036" i="8" s="1"/>
  <c r="Z1036" i="8" s="1"/>
  <c r="AG1036" i="8" s="1"/>
  <c r="AI1036" i="8" s="1"/>
  <c r="X604" i="8"/>
  <c r="Y604" i="8" s="1"/>
  <c r="Z604" i="8" s="1"/>
  <c r="AG604" i="8" s="1"/>
  <c r="AI604" i="8" s="1"/>
  <c r="X50" i="8"/>
  <c r="Y50" i="8" s="1"/>
  <c r="Z50" i="8" s="1"/>
  <c r="AG50" i="8" s="1"/>
  <c r="AI50" i="8" s="1"/>
  <c r="X271" i="8"/>
  <c r="Y271" i="8" s="1"/>
  <c r="Z271" i="8" s="1"/>
  <c r="AG271" i="8" s="1"/>
  <c r="AI271" i="8" s="1"/>
  <c r="X15" i="8"/>
  <c r="Y15" i="8" s="1"/>
  <c r="Z15" i="8" s="1"/>
  <c r="AG15" i="8" s="1"/>
  <c r="AI15" i="8" s="1"/>
  <c r="X1118" i="8"/>
  <c r="Y1118" i="8" s="1"/>
  <c r="Z1118" i="8" s="1"/>
  <c r="AG1118" i="8" s="1"/>
  <c r="AI1118" i="8" s="1"/>
  <c r="X862" i="8"/>
  <c r="Y862" i="8" s="1"/>
  <c r="Z862" i="8" s="1"/>
  <c r="AG862" i="8" s="1"/>
  <c r="AI862" i="8" s="1"/>
  <c r="X606" i="8"/>
  <c r="Y606" i="8" s="1"/>
  <c r="Z606" i="8" s="1"/>
  <c r="AG606" i="8" s="1"/>
  <c r="AI606" i="8" s="1"/>
  <c r="X350" i="8"/>
  <c r="Y350" i="8" s="1"/>
  <c r="Z350" i="8" s="1"/>
  <c r="AG350" i="8" s="1"/>
  <c r="X94" i="8"/>
  <c r="Y94" i="8" s="1"/>
  <c r="Z94" i="8" s="1"/>
  <c r="AG94" i="8" s="1"/>
  <c r="X331" i="8"/>
  <c r="Y331" i="8" s="1"/>
  <c r="Z331" i="8" s="1"/>
  <c r="AG331" i="8" s="1"/>
  <c r="AI331" i="8" s="1"/>
  <c r="X75" i="8"/>
  <c r="Y75" i="8" s="1"/>
  <c r="Z75" i="8" s="1"/>
  <c r="AG75" i="8" s="1"/>
  <c r="AI75" i="8" s="1"/>
  <c r="X1194" i="8"/>
  <c r="Y1194" i="8" s="1"/>
  <c r="Z1194" i="8" s="1"/>
  <c r="AG1194" i="8" s="1"/>
  <c r="AI1194" i="8" s="1"/>
  <c r="X938" i="8"/>
  <c r="Y938" i="8" s="1"/>
  <c r="Z938" i="8" s="1"/>
  <c r="AG938" i="8" s="1"/>
  <c r="X682" i="8"/>
  <c r="Y682" i="8" s="1"/>
  <c r="Z682" i="8" s="1"/>
  <c r="AG682" i="8" s="1"/>
  <c r="AI682" i="8" s="1"/>
  <c r="X426" i="8"/>
  <c r="Y426" i="8" s="1"/>
  <c r="Z426" i="8" s="1"/>
  <c r="AG426" i="8" s="1"/>
  <c r="AI426" i="8" s="1"/>
  <c r="X170" i="8"/>
  <c r="Y170" i="8" s="1"/>
  <c r="Z170" i="8" s="1"/>
  <c r="AG170" i="8" s="1"/>
  <c r="AI170" i="8" s="1"/>
  <c r="X1289" i="8"/>
  <c r="Y1289" i="8" s="1"/>
  <c r="Z1289" i="8" s="1"/>
  <c r="AG1289" i="8" s="1"/>
  <c r="X1033" i="8"/>
  <c r="Y1033" i="8" s="1"/>
  <c r="Z1033" i="8" s="1"/>
  <c r="AG1033" i="8" s="1"/>
  <c r="AI1033" i="8" s="1"/>
  <c r="X777" i="8"/>
  <c r="Y777" i="8" s="1"/>
  <c r="Z777" i="8" s="1"/>
  <c r="AG777" i="8" s="1"/>
  <c r="X521" i="8"/>
  <c r="Y521" i="8" s="1"/>
  <c r="Z521" i="8" s="1"/>
  <c r="AG521" i="8" s="1"/>
  <c r="AI521" i="8" s="1"/>
  <c r="X265" i="8"/>
  <c r="Y265" i="8" s="1"/>
  <c r="Z265" i="8" s="1"/>
  <c r="AG265" i="8" s="1"/>
  <c r="AI265" i="8" s="1"/>
  <c r="X9" i="8"/>
  <c r="Y9" i="8" s="1"/>
  <c r="Z9" i="8" s="1"/>
  <c r="AG9" i="8" s="1"/>
  <c r="AI9" i="8" s="1"/>
  <c r="X1128" i="8"/>
  <c r="Y1128" i="8" s="1"/>
  <c r="Z1128" i="8" s="1"/>
  <c r="AG1128" i="8" s="1"/>
  <c r="AI1128" i="8" s="1"/>
  <c r="X872" i="8"/>
  <c r="Y872" i="8" s="1"/>
  <c r="Z872" i="8" s="1"/>
  <c r="AG872" i="8" s="1"/>
  <c r="AI872" i="8" s="1"/>
  <c r="X616" i="8"/>
  <c r="Y616" i="8" s="1"/>
  <c r="Z616" i="8" s="1"/>
  <c r="AG616" i="8" s="1"/>
  <c r="AI616" i="8" s="1"/>
  <c r="X360" i="8"/>
  <c r="Y360" i="8" s="1"/>
  <c r="Z360" i="8" s="1"/>
  <c r="AG360" i="8" s="1"/>
  <c r="AI360" i="8" s="1"/>
  <c r="X104" i="8"/>
  <c r="Y104" i="8" s="1"/>
  <c r="Z104" i="8" s="1"/>
  <c r="AG104" i="8" s="1"/>
  <c r="AI104" i="8" s="1"/>
  <c r="X1223" i="8"/>
  <c r="Y1223" i="8" s="1"/>
  <c r="Z1223" i="8" s="1"/>
  <c r="AG1223" i="8" s="1"/>
  <c r="AI1223" i="8" s="1"/>
  <c r="X967" i="8"/>
  <c r="Y967" i="8" s="1"/>
  <c r="Z967" i="8" s="1"/>
  <c r="AG967" i="8" s="1"/>
  <c r="AI967" i="8" s="1"/>
  <c r="X711" i="8"/>
  <c r="Y711" i="8" s="1"/>
  <c r="Z711" i="8" s="1"/>
  <c r="AG711" i="8" s="1"/>
  <c r="AI711" i="8" s="1"/>
  <c r="X455" i="8"/>
  <c r="Y455" i="8" s="1"/>
  <c r="Z455" i="8" s="1"/>
  <c r="AG455" i="8" s="1"/>
  <c r="AI455" i="8" s="1"/>
  <c r="X199" i="8"/>
  <c r="Y199" i="8" s="1"/>
  <c r="Z199" i="8" s="1"/>
  <c r="AG199" i="8" s="1"/>
  <c r="AI199" i="8" s="1"/>
  <c r="X774" i="8"/>
  <c r="Y774" i="8" s="1"/>
  <c r="Z774" i="8" s="1"/>
  <c r="AG774" i="8" s="1"/>
  <c r="X518" i="8"/>
  <c r="Y518" i="8" s="1"/>
  <c r="Z518" i="8" s="1"/>
  <c r="AG518" i="8" s="1"/>
  <c r="AI518" i="8" s="1"/>
  <c r="X262" i="8"/>
  <c r="Y262" i="8" s="1"/>
  <c r="Z262" i="8" s="1"/>
  <c r="AG262" i="8" s="1"/>
  <c r="AI262" i="8" s="1"/>
  <c r="X6" i="8"/>
  <c r="Y6" i="8" s="1"/>
  <c r="Z6" i="8" s="1"/>
  <c r="AG6" i="8" s="1"/>
  <c r="AI6" i="8" s="1"/>
  <c r="X1125" i="8"/>
  <c r="Y1125" i="8" s="1"/>
  <c r="Z1125" i="8" s="1"/>
  <c r="AG1125" i="8" s="1"/>
  <c r="AI1125" i="8" s="1"/>
  <c r="X613" i="8"/>
  <c r="Y613" i="8" s="1"/>
  <c r="Z613" i="8" s="1"/>
  <c r="AG613" i="8" s="1"/>
  <c r="AI613" i="8" s="1"/>
  <c r="X357" i="8"/>
  <c r="Y357" i="8" s="1"/>
  <c r="Z357" i="8" s="1"/>
  <c r="AG357" i="8" s="1"/>
  <c r="AI357" i="8" s="1"/>
  <c r="X101" i="8"/>
  <c r="Y101" i="8" s="1"/>
  <c r="Z101" i="8" s="1"/>
  <c r="AG101" i="8" s="1"/>
  <c r="AI101" i="8" s="1"/>
  <c r="X2023" i="8"/>
  <c r="Y2023" i="8" s="1"/>
  <c r="Z2023" i="8" s="1"/>
  <c r="AG2023" i="8" s="1"/>
  <c r="AI2023" i="8" s="1"/>
  <c r="X413" i="8"/>
  <c r="Y413" i="8" s="1"/>
  <c r="Z413" i="8" s="1"/>
  <c r="AG413" i="8" s="1"/>
  <c r="AI413" i="8" s="1"/>
  <c r="X3069" i="8"/>
  <c r="Y3069" i="8" s="1"/>
  <c r="Z3069" i="8" s="1"/>
  <c r="AG3069" i="8" s="1"/>
  <c r="AI3069" i="8" s="1"/>
  <c r="X2813" i="8"/>
  <c r="Y2813" i="8" s="1"/>
  <c r="Z2813" i="8" s="1"/>
  <c r="AG2813" i="8" s="1"/>
  <c r="AI2813" i="8" s="1"/>
  <c r="X2301" i="8"/>
  <c r="Y2301" i="8" s="1"/>
  <c r="Z2301" i="8" s="1"/>
  <c r="AG2301" i="8" s="1"/>
  <c r="AI2301" i="8" s="1"/>
  <c r="X1911" i="8"/>
  <c r="Y1911" i="8" s="1"/>
  <c r="Z1911" i="8" s="1"/>
  <c r="AG1911" i="8" s="1"/>
  <c r="AI1911" i="8" s="1"/>
  <c r="X3260" i="8"/>
  <c r="Y3260" i="8" s="1"/>
  <c r="Z3260" i="8" s="1"/>
  <c r="AG3260" i="8" s="1"/>
  <c r="AI3260" i="8" s="1"/>
  <c r="X3004" i="8"/>
  <c r="Y3004" i="8" s="1"/>
  <c r="Z3004" i="8" s="1"/>
  <c r="AG3004" i="8" s="1"/>
  <c r="AI3004" i="8" s="1"/>
  <c r="X2748" i="8"/>
  <c r="Y2748" i="8" s="1"/>
  <c r="Z2748" i="8" s="1"/>
  <c r="AG2748" i="8" s="1"/>
  <c r="AI2748" i="8" s="1"/>
  <c r="X2492" i="8"/>
  <c r="Y2492" i="8" s="1"/>
  <c r="Z2492" i="8" s="1"/>
  <c r="AG2492" i="8" s="1"/>
  <c r="X2236" i="8"/>
  <c r="Y2236" i="8" s="1"/>
  <c r="Z2236" i="8" s="1"/>
  <c r="AG2236" i="8" s="1"/>
  <c r="AI2236" i="8" s="1"/>
  <c r="X1734" i="8"/>
  <c r="Y1734" i="8" s="1"/>
  <c r="Z1734" i="8" s="1"/>
  <c r="AG1734" i="8" s="1"/>
  <c r="AI1734" i="8" s="1"/>
  <c r="X2955" i="8"/>
  <c r="Y2955" i="8" s="1"/>
  <c r="Z2955" i="8" s="1"/>
  <c r="AG2955" i="8" s="1"/>
  <c r="X2699" i="8"/>
  <c r="Y2699" i="8" s="1"/>
  <c r="Z2699" i="8" s="1"/>
  <c r="AG2699" i="8" s="1"/>
  <c r="AI2699" i="8" s="1"/>
  <c r="X2443" i="8"/>
  <c r="Y2443" i="8" s="1"/>
  <c r="Z2443" i="8" s="1"/>
  <c r="AG2443" i="8" s="1"/>
  <c r="AI2443" i="8" s="1"/>
  <c r="X2185" i="8"/>
  <c r="Y2185" i="8" s="1"/>
  <c r="Z2185" i="8" s="1"/>
  <c r="AG2185" i="8" s="1"/>
  <c r="AI2185" i="8" s="1"/>
  <c r="X1528" i="8"/>
  <c r="Y1528" i="8" s="1"/>
  <c r="Z1528" i="8" s="1"/>
  <c r="AG1528" i="8" s="1"/>
  <c r="AI1528" i="8" s="1"/>
  <c r="X2906" i="8"/>
  <c r="Y2906" i="8" s="1"/>
  <c r="Z2906" i="8" s="1"/>
  <c r="AG2906" i="8" s="1"/>
  <c r="AI2906" i="8" s="1"/>
  <c r="X2650" i="8"/>
  <c r="Y2650" i="8" s="1"/>
  <c r="Z2650" i="8" s="1"/>
  <c r="AG2650" i="8" s="1"/>
  <c r="AI2650" i="8" s="1"/>
  <c r="X2394" i="8"/>
  <c r="Y2394" i="8" s="1"/>
  <c r="Z2394" i="8" s="1"/>
  <c r="AG2394" i="8" s="1"/>
  <c r="AI2394" i="8" s="1"/>
  <c r="X2102" i="8"/>
  <c r="Y2102" i="8" s="1"/>
  <c r="Z2102" i="8" s="1"/>
  <c r="AG2102" i="8" s="1"/>
  <c r="AI2102" i="8" s="1"/>
  <c r="X1030" i="8"/>
  <c r="Y1030" i="8" s="1"/>
  <c r="Z1030" i="8" s="1"/>
  <c r="AG1030" i="8" s="1"/>
  <c r="AI1030" i="8" s="1"/>
  <c r="X3113" i="8"/>
  <c r="Y3113" i="8" s="1"/>
  <c r="Z3113" i="8" s="1"/>
  <c r="AG3113" i="8" s="1"/>
  <c r="AI3113" i="8" s="1"/>
  <c r="X2857" i="8"/>
  <c r="Y2857" i="8" s="1"/>
  <c r="Z2857" i="8" s="1"/>
  <c r="AG2857" i="8" s="1"/>
  <c r="AI2857" i="8" s="1"/>
  <c r="X2601" i="8"/>
  <c r="Y2601" i="8" s="1"/>
  <c r="Z2601" i="8" s="1"/>
  <c r="AG2601" i="8" s="1"/>
  <c r="AI2601" i="8" s="1"/>
  <c r="X2345" i="8"/>
  <c r="Y2345" i="8" s="1"/>
  <c r="Z2345" i="8" s="1"/>
  <c r="AG2345" i="8" s="1"/>
  <c r="AI2345" i="8" s="1"/>
  <c r="X337" i="8"/>
  <c r="Y337" i="8" s="1"/>
  <c r="Z337" i="8" s="1"/>
  <c r="AG337" i="8" s="1"/>
  <c r="X1163" i="8"/>
  <c r="Y1163" i="8" s="1"/>
  <c r="Z1163" i="8" s="1"/>
  <c r="AG1163" i="8" s="1"/>
  <c r="AI1163" i="8" s="1"/>
  <c r="X740" i="8"/>
  <c r="Y740" i="8" s="1"/>
  <c r="Z740" i="8" s="1"/>
  <c r="AG740" i="8" s="1"/>
  <c r="X228" i="8"/>
  <c r="Y228" i="8" s="1"/>
  <c r="Z228" i="8" s="1"/>
  <c r="AG228" i="8" s="1"/>
  <c r="AI228" i="8" s="1"/>
  <c r="X1478" i="8"/>
  <c r="Y1478" i="8" s="1"/>
  <c r="Z1478" i="8" s="1"/>
  <c r="AG1478" i="8" s="1"/>
  <c r="AI1478" i="8" s="1"/>
  <c r="X1132" i="8"/>
  <c r="Y1132" i="8" s="1"/>
  <c r="Z1132" i="8" s="1"/>
  <c r="AG1132" i="8" s="1"/>
  <c r="AI1132" i="8" s="1"/>
  <c r="X707" i="8"/>
  <c r="Y707" i="8" s="1"/>
  <c r="Z707" i="8" s="1"/>
  <c r="AG707" i="8" s="1"/>
  <c r="X189" i="8"/>
  <c r="Y189" i="8" s="1"/>
  <c r="Z189" i="8" s="1"/>
  <c r="AG189" i="8" s="1"/>
  <c r="X1461" i="8"/>
  <c r="Y1461" i="8" s="1"/>
  <c r="Z1461" i="8" s="1"/>
  <c r="AG1461" i="8" s="1"/>
  <c r="X1104" i="8"/>
  <c r="Y1104" i="8" s="1"/>
  <c r="Z1104" i="8" s="1"/>
  <c r="AG1104" i="8" s="1"/>
  <c r="AI1104" i="8" s="1"/>
  <c r="X676" i="8"/>
  <c r="Y676" i="8" s="1"/>
  <c r="Z676" i="8" s="1"/>
  <c r="AG676" i="8" s="1"/>
  <c r="AI676" i="8" s="1"/>
  <c r="X147" i="8"/>
  <c r="Y147" i="8" s="1"/>
  <c r="Z147" i="8" s="1"/>
  <c r="AG147" i="8" s="1"/>
  <c r="AI147" i="8" s="1"/>
  <c r="X1796" i="8"/>
  <c r="Y1796" i="8" s="1"/>
  <c r="Z1796" i="8" s="1"/>
  <c r="AG1796" i="8" s="1"/>
  <c r="AI1796" i="8" s="1"/>
  <c r="X1540" i="8"/>
  <c r="Y1540" i="8" s="1"/>
  <c r="Z1540" i="8" s="1"/>
  <c r="AG1540" i="8" s="1"/>
  <c r="AI1540" i="8" s="1"/>
  <c r="X1231" i="8"/>
  <c r="Y1231" i="8" s="1"/>
  <c r="Z1231" i="8" s="1"/>
  <c r="AG1231" i="8" s="1"/>
  <c r="AI1231" i="8" s="1"/>
  <c r="X818" i="8"/>
  <c r="Y818" i="8" s="1"/>
  <c r="Z818" i="8" s="1"/>
  <c r="AG818" i="8" s="1"/>
  <c r="AI818" i="8" s="1"/>
  <c r="X1395" i="8"/>
  <c r="Y1395" i="8" s="1"/>
  <c r="Z1395" i="8" s="1"/>
  <c r="AG1395" i="8" s="1"/>
  <c r="AI1395" i="8" s="1"/>
  <c r="X996" i="8"/>
  <c r="Y996" i="8" s="1"/>
  <c r="Z996" i="8" s="1"/>
  <c r="AG996" i="8" s="1"/>
  <c r="AI996" i="8" s="1"/>
  <c r="X561" i="8"/>
  <c r="Y561" i="8" s="1"/>
  <c r="Z561" i="8" s="1"/>
  <c r="AG561" i="8" s="1"/>
  <c r="X1986" i="8"/>
  <c r="Y1986" i="8" s="1"/>
  <c r="Z1986" i="8" s="1"/>
  <c r="AG1986" i="8" s="1"/>
  <c r="AI1986" i="8" s="1"/>
  <c r="X1730" i="8"/>
  <c r="Y1730" i="8" s="1"/>
  <c r="Z1730" i="8" s="1"/>
  <c r="AG1730" i="8" s="1"/>
  <c r="AI1730" i="8" s="1"/>
  <c r="X1474" i="8"/>
  <c r="Y1474" i="8" s="1"/>
  <c r="Z1474" i="8" s="1"/>
  <c r="AG1474" i="8" s="1"/>
  <c r="AI1474" i="8" s="1"/>
  <c r="X1123" i="8"/>
  <c r="Y1123" i="8" s="1"/>
  <c r="Z1123" i="8" s="1"/>
  <c r="AG1123" i="8" s="1"/>
  <c r="AI1123" i="8" s="1"/>
  <c r="X703" i="8"/>
  <c r="Y703" i="8" s="1"/>
  <c r="Z703" i="8" s="1"/>
  <c r="AG703" i="8" s="1"/>
  <c r="X178" i="8"/>
  <c r="Y178" i="8" s="1"/>
  <c r="Z178" i="8" s="1"/>
  <c r="AG178" i="8" s="1"/>
  <c r="AI178" i="8" s="1"/>
  <c r="X1793" i="8"/>
  <c r="Y1793" i="8" s="1"/>
  <c r="Z1793" i="8" s="1"/>
  <c r="AG1793" i="8" s="1"/>
  <c r="AI1793" i="8" s="1"/>
  <c r="X1537" i="8"/>
  <c r="Y1537" i="8" s="1"/>
  <c r="Z1537" i="8" s="1"/>
  <c r="AG1537" i="8" s="1"/>
  <c r="X322" i="8"/>
  <c r="Y322" i="8" s="1"/>
  <c r="Z322" i="8" s="1"/>
  <c r="AG322" i="8" s="1"/>
  <c r="AI322" i="8" s="1"/>
  <c r="X1808" i="8"/>
  <c r="Y1808" i="8" s="1"/>
  <c r="Z1808" i="8" s="1"/>
  <c r="AG1808" i="8" s="1"/>
  <c r="AI1808" i="8" s="1"/>
  <c r="X1552" i="8"/>
  <c r="Y1552" i="8" s="1"/>
  <c r="Z1552" i="8" s="1"/>
  <c r="AG1552" i="8" s="1"/>
  <c r="AI1552" i="8" s="1"/>
  <c r="X1249" i="8"/>
  <c r="Y1249" i="8" s="1"/>
  <c r="Z1249" i="8" s="1"/>
  <c r="AG1249" i="8" s="1"/>
  <c r="AI1249" i="8" s="1"/>
  <c r="X838" i="8"/>
  <c r="Y838" i="8" s="1"/>
  <c r="Z838" i="8" s="1"/>
  <c r="AG838" i="8" s="1"/>
  <c r="AI838" i="8" s="1"/>
  <c r="X355" i="8"/>
  <c r="Y355" i="8" s="1"/>
  <c r="Z355" i="8" s="1"/>
  <c r="AG355" i="8" s="1"/>
  <c r="AI355" i="8" s="1"/>
  <c r="X2079" i="8"/>
  <c r="Y2079" i="8" s="1"/>
  <c r="Z2079" i="8" s="1"/>
  <c r="AG2079" i="8" s="1"/>
  <c r="AI2079" i="8" s="1"/>
  <c r="X1823" i="8"/>
  <c r="Y1823" i="8" s="1"/>
  <c r="Z1823" i="8" s="1"/>
  <c r="AG1823" i="8" s="1"/>
  <c r="AI1823" i="8" s="1"/>
  <c r="X1567" i="8"/>
  <c r="Y1567" i="8" s="1"/>
  <c r="Z1567" i="8" s="1"/>
  <c r="AG1567" i="8" s="1"/>
  <c r="AI1567" i="8" s="1"/>
  <c r="X1275" i="8"/>
  <c r="Y1275" i="8" s="1"/>
  <c r="Z1275" i="8" s="1"/>
  <c r="AG1275" i="8" s="1"/>
  <c r="AI1275" i="8" s="1"/>
  <c r="X864" i="8"/>
  <c r="Y864" i="8" s="1"/>
  <c r="Z864" i="8" s="1"/>
  <c r="AG864" i="8" s="1"/>
  <c r="X388" i="8"/>
  <c r="Y388" i="8" s="1"/>
  <c r="Z388" i="8" s="1"/>
  <c r="AG388" i="8" s="1"/>
  <c r="AI388" i="8" s="1"/>
  <c r="X1582" i="8"/>
  <c r="Y1582" i="8" s="1"/>
  <c r="Z1582" i="8" s="1"/>
  <c r="AG1582" i="8" s="1"/>
  <c r="X1297" i="8"/>
  <c r="Y1297" i="8" s="1"/>
  <c r="Z1297" i="8" s="1"/>
  <c r="AG1297" i="8" s="1"/>
  <c r="AI1297" i="8" s="1"/>
  <c r="X886" i="8"/>
  <c r="Y886" i="8" s="1"/>
  <c r="Z886" i="8" s="1"/>
  <c r="AG886" i="8" s="1"/>
  <c r="AI886" i="8" s="1"/>
  <c r="X428" i="8"/>
  <c r="Y428" i="8" s="1"/>
  <c r="Z428" i="8" s="1"/>
  <c r="AG428" i="8" s="1"/>
  <c r="AI428" i="8" s="1"/>
  <c r="X2093" i="8"/>
  <c r="Y2093" i="8" s="1"/>
  <c r="Z2093" i="8" s="1"/>
  <c r="AG2093" i="8" s="1"/>
  <c r="AI2093" i="8" s="1"/>
  <c r="X1837" i="8"/>
  <c r="Y1837" i="8" s="1"/>
  <c r="Z1837" i="8" s="1"/>
  <c r="AG1837" i="8" s="1"/>
  <c r="AI1837" i="8" s="1"/>
  <c r="X1296" i="8"/>
  <c r="Y1296" i="8" s="1"/>
  <c r="Z1296" i="8" s="1"/>
  <c r="AG1296" i="8" s="1"/>
  <c r="AI1296" i="8" s="1"/>
  <c r="X884" i="8"/>
  <c r="Y884" i="8" s="1"/>
  <c r="Z884" i="8" s="1"/>
  <c r="AG884" i="8" s="1"/>
  <c r="AI884" i="8" s="1"/>
  <c r="X2108" i="8"/>
  <c r="Y2108" i="8" s="1"/>
  <c r="Z2108" i="8" s="1"/>
  <c r="AG2108" i="8" s="1"/>
  <c r="AI2108" i="8" s="1"/>
  <c r="X1596" i="8"/>
  <c r="Y1596" i="8" s="1"/>
  <c r="Z1596" i="8" s="1"/>
  <c r="AG1596" i="8" s="1"/>
  <c r="AI1596" i="8" s="1"/>
  <c r="X1318" i="8"/>
  <c r="Y1318" i="8" s="1"/>
  <c r="Z1318" i="8" s="1"/>
  <c r="AG1318" i="8" s="1"/>
  <c r="AI1318" i="8" s="1"/>
  <c r="X911" i="8"/>
  <c r="Y911" i="8" s="1"/>
  <c r="Z911" i="8" s="1"/>
  <c r="AG911" i="8" s="1"/>
  <c r="AI911" i="8" s="1"/>
  <c r="X460" i="8"/>
  <c r="Y460" i="8" s="1"/>
  <c r="Z460" i="8" s="1"/>
  <c r="AG460" i="8" s="1"/>
  <c r="AI460" i="8" s="1"/>
  <c r="X2139" i="8"/>
  <c r="Y2139" i="8" s="1"/>
  <c r="Z2139" i="8" s="1"/>
  <c r="AG2139" i="8" s="1"/>
  <c r="AI2139" i="8" s="1"/>
  <c r="X1883" i="8"/>
  <c r="Y1883" i="8" s="1"/>
  <c r="Z1883" i="8" s="1"/>
  <c r="AG1883" i="8" s="1"/>
  <c r="X1627" i="8"/>
  <c r="Y1627" i="8" s="1"/>
  <c r="Z1627" i="8" s="1"/>
  <c r="AG1627" i="8" s="1"/>
  <c r="AI1627" i="8" s="1"/>
  <c r="X1371" i="8"/>
  <c r="Y1371" i="8" s="1"/>
  <c r="Z1371" i="8" s="1"/>
  <c r="AG1371" i="8" s="1"/>
  <c r="AI1371" i="8" s="1"/>
  <c r="X960" i="8"/>
  <c r="Y960" i="8" s="1"/>
  <c r="Z960" i="8" s="1"/>
  <c r="AG960" i="8" s="1"/>
  <c r="AI960" i="8" s="1"/>
  <c r="X516" i="8"/>
  <c r="Y516" i="8" s="1"/>
  <c r="Z516" i="8" s="1"/>
  <c r="AG516" i="8" s="1"/>
  <c r="AI516" i="8" s="1"/>
  <c r="X2170" i="8"/>
  <c r="Y2170" i="8" s="1"/>
  <c r="Z2170" i="8" s="1"/>
  <c r="AG2170" i="8" s="1"/>
  <c r="AI2170" i="8" s="1"/>
  <c r="X1914" i="8"/>
  <c r="Y1914" i="8" s="1"/>
  <c r="Z1914" i="8" s="1"/>
  <c r="AG1914" i="8" s="1"/>
  <c r="AI1914" i="8" s="1"/>
  <c r="X1658" i="8"/>
  <c r="Y1658" i="8" s="1"/>
  <c r="Z1658" i="8" s="1"/>
  <c r="AG1658" i="8" s="1"/>
  <c r="AI1658" i="8" s="1"/>
  <c r="X1402" i="8"/>
  <c r="Y1402" i="8" s="1"/>
  <c r="Z1402" i="8" s="1"/>
  <c r="AG1402" i="8" s="1"/>
  <c r="AI1402" i="8" s="1"/>
  <c r="X1009" i="8"/>
  <c r="Y1009" i="8" s="1"/>
  <c r="Z1009" i="8" s="1"/>
  <c r="AG1009" i="8" s="1"/>
  <c r="AI1009" i="8" s="1"/>
  <c r="X575" i="8"/>
  <c r="Y575" i="8" s="1"/>
  <c r="Z575" i="8" s="1"/>
  <c r="AG575" i="8" s="1"/>
  <c r="AI575" i="8" s="1"/>
  <c r="X16" i="8"/>
  <c r="Y16" i="8" s="1"/>
  <c r="Z16" i="8" s="1"/>
  <c r="AG16" i="8" s="1"/>
  <c r="AI16" i="8" s="1"/>
  <c r="X255" i="8"/>
  <c r="Y255" i="8" s="1"/>
  <c r="Z255" i="8" s="1"/>
  <c r="AG255" i="8" s="1"/>
  <c r="AI255" i="8" s="1"/>
  <c r="X1358" i="8"/>
  <c r="Y1358" i="8" s="1"/>
  <c r="Z1358" i="8" s="1"/>
  <c r="AG1358" i="8" s="1"/>
  <c r="AI1358" i="8" s="1"/>
  <c r="X1102" i="8"/>
  <c r="Y1102" i="8" s="1"/>
  <c r="Z1102" i="8" s="1"/>
  <c r="AG1102" i="8" s="1"/>
  <c r="AI1102" i="8" s="1"/>
  <c r="X846" i="8"/>
  <c r="Y846" i="8" s="1"/>
  <c r="Z846" i="8" s="1"/>
  <c r="AG846" i="8" s="1"/>
  <c r="AI846" i="8" s="1"/>
  <c r="X590" i="8"/>
  <c r="Y590" i="8" s="1"/>
  <c r="Z590" i="8" s="1"/>
  <c r="AG590" i="8" s="1"/>
  <c r="AI590" i="8" s="1"/>
  <c r="X334" i="8"/>
  <c r="Y334" i="8" s="1"/>
  <c r="Z334" i="8" s="1"/>
  <c r="AG334" i="8" s="1"/>
  <c r="AI334" i="8" s="1"/>
  <c r="X78" i="8"/>
  <c r="Y78" i="8" s="1"/>
  <c r="Z78" i="8" s="1"/>
  <c r="AG78" i="8" s="1"/>
  <c r="AI78" i="8" s="1"/>
  <c r="X315" i="8"/>
  <c r="Y315" i="8" s="1"/>
  <c r="Z315" i="8" s="1"/>
  <c r="AG315" i="8" s="1"/>
  <c r="AI315" i="8" s="1"/>
  <c r="X59" i="8"/>
  <c r="Y59" i="8" s="1"/>
  <c r="Z59" i="8" s="1"/>
  <c r="AG59" i="8" s="1"/>
  <c r="X1178" i="8"/>
  <c r="Y1178" i="8" s="1"/>
  <c r="Z1178" i="8" s="1"/>
  <c r="AG1178" i="8" s="1"/>
  <c r="AI1178" i="8" s="1"/>
  <c r="X922" i="8"/>
  <c r="Y922" i="8" s="1"/>
  <c r="Z922" i="8" s="1"/>
  <c r="AG922" i="8" s="1"/>
  <c r="X666" i="8"/>
  <c r="Y666" i="8" s="1"/>
  <c r="Z666" i="8" s="1"/>
  <c r="AG666" i="8" s="1"/>
  <c r="AI666" i="8" s="1"/>
  <c r="X410" i="8"/>
  <c r="Y410" i="8" s="1"/>
  <c r="Z410" i="8" s="1"/>
  <c r="AG410" i="8" s="1"/>
  <c r="X154" i="8"/>
  <c r="Y154" i="8" s="1"/>
  <c r="Z154" i="8" s="1"/>
  <c r="AG154" i="8" s="1"/>
  <c r="AI154" i="8" s="1"/>
  <c r="X1273" i="8"/>
  <c r="Y1273" i="8" s="1"/>
  <c r="Z1273" i="8" s="1"/>
  <c r="AG1273" i="8" s="1"/>
  <c r="AI1273" i="8" s="1"/>
  <c r="X1017" i="8"/>
  <c r="Y1017" i="8" s="1"/>
  <c r="Z1017" i="8" s="1"/>
  <c r="AG1017" i="8" s="1"/>
  <c r="AI1017" i="8" s="1"/>
  <c r="X761" i="8"/>
  <c r="Y761" i="8" s="1"/>
  <c r="Z761" i="8" s="1"/>
  <c r="AG761" i="8" s="1"/>
  <c r="AI761" i="8" s="1"/>
  <c r="X505" i="8"/>
  <c r="Y505" i="8" s="1"/>
  <c r="Z505" i="8" s="1"/>
  <c r="AG505" i="8" s="1"/>
  <c r="AI505" i="8" s="1"/>
  <c r="X249" i="8"/>
  <c r="Y249" i="8" s="1"/>
  <c r="Z249" i="8" s="1"/>
  <c r="AG249" i="8" s="1"/>
  <c r="AI249" i="8" s="1"/>
  <c r="X1368" i="8"/>
  <c r="Y1368" i="8" s="1"/>
  <c r="Z1368" i="8" s="1"/>
  <c r="AG1368" i="8" s="1"/>
  <c r="AI1368" i="8" s="1"/>
  <c r="X1112" i="8"/>
  <c r="Y1112" i="8" s="1"/>
  <c r="Z1112" i="8" s="1"/>
  <c r="AG1112" i="8" s="1"/>
  <c r="AI1112" i="8" s="1"/>
  <c r="X856" i="8"/>
  <c r="Y856" i="8" s="1"/>
  <c r="Z856" i="8" s="1"/>
  <c r="AG856" i="8" s="1"/>
  <c r="AI856" i="8" s="1"/>
  <c r="X600" i="8"/>
  <c r="Y600" i="8" s="1"/>
  <c r="Z600" i="8" s="1"/>
  <c r="AG600" i="8" s="1"/>
  <c r="AI600" i="8" s="1"/>
  <c r="X344" i="8"/>
  <c r="Y344" i="8" s="1"/>
  <c r="Z344" i="8" s="1"/>
  <c r="AG344" i="8" s="1"/>
  <c r="AI344" i="8" s="1"/>
  <c r="X88" i="8"/>
  <c r="Y88" i="8" s="1"/>
  <c r="Z88" i="8" s="1"/>
  <c r="AG88" i="8" s="1"/>
  <c r="AI88" i="8" s="1"/>
  <c r="X1207" i="8"/>
  <c r="Y1207" i="8" s="1"/>
  <c r="Z1207" i="8" s="1"/>
  <c r="AG1207" i="8" s="1"/>
  <c r="AI1207" i="8" s="1"/>
  <c r="X951" i="8"/>
  <c r="Y951" i="8" s="1"/>
  <c r="Z951" i="8" s="1"/>
  <c r="AG951" i="8" s="1"/>
  <c r="AI951" i="8" s="1"/>
  <c r="X695" i="8"/>
  <c r="Y695" i="8" s="1"/>
  <c r="Z695" i="8" s="1"/>
  <c r="AG695" i="8" s="1"/>
  <c r="AI695" i="8" s="1"/>
  <c r="X439" i="8"/>
  <c r="Y439" i="8" s="1"/>
  <c r="Z439" i="8" s="1"/>
  <c r="AG439" i="8" s="1"/>
  <c r="X183" i="8"/>
  <c r="Y183" i="8" s="1"/>
  <c r="Z183" i="8" s="1"/>
  <c r="AG183" i="8" s="1"/>
  <c r="AI183" i="8" s="1"/>
  <c r="X758" i="8"/>
  <c r="Y758" i="8" s="1"/>
  <c r="Z758" i="8" s="1"/>
  <c r="AG758" i="8" s="1"/>
  <c r="X502" i="8"/>
  <c r="Y502" i="8" s="1"/>
  <c r="Z502" i="8" s="1"/>
  <c r="AG502" i="8" s="1"/>
  <c r="AI502" i="8" s="1"/>
  <c r="X246" i="8"/>
  <c r="Y246" i="8" s="1"/>
  <c r="Z246" i="8" s="1"/>
  <c r="AG246" i="8" s="1"/>
  <c r="AI246" i="8" s="1"/>
  <c r="X597" i="8"/>
  <c r="Y597" i="8" s="1"/>
  <c r="Z597" i="8" s="1"/>
  <c r="AG597" i="8" s="1"/>
  <c r="AI597" i="8" s="1"/>
  <c r="X341" i="8"/>
  <c r="Y341" i="8" s="1"/>
  <c r="Z341" i="8" s="1"/>
  <c r="AG341" i="8" s="1"/>
  <c r="AI341" i="8" s="1"/>
  <c r="X85" i="8"/>
  <c r="Y85" i="8" s="1"/>
  <c r="Z85" i="8" s="1"/>
  <c r="AG85" i="8" s="1"/>
  <c r="AI85" i="8" s="1"/>
  <c r="X3349" i="8"/>
  <c r="Y3349" i="8" s="1"/>
  <c r="Z3349" i="8" s="1"/>
  <c r="AG3349" i="8" s="1"/>
  <c r="AI3349" i="8" s="1"/>
  <c r="X1005" i="8"/>
  <c r="Y1005" i="8" s="1"/>
  <c r="Z1005" i="8" s="1"/>
  <c r="AG1005" i="8" s="1"/>
  <c r="AI1005" i="8" s="1"/>
  <c r="X2759" i="8"/>
  <c r="Y2759" i="8" s="1"/>
  <c r="Z2759" i="8" s="1"/>
  <c r="AG2759" i="8" s="1"/>
  <c r="AI2759" i="8" s="1"/>
  <c r="X2567" i="8"/>
  <c r="Y2567" i="8" s="1"/>
  <c r="Z2567" i="8" s="1"/>
  <c r="AG2567" i="8" s="1"/>
  <c r="AI2567" i="8" s="1"/>
  <c r="X769" i="8"/>
  <c r="Y769" i="8" s="1"/>
  <c r="Z769" i="8" s="1"/>
  <c r="AG769" i="8" s="1"/>
  <c r="AI769" i="8" s="1"/>
  <c r="X3562" i="8"/>
  <c r="Y3562" i="8" s="1"/>
  <c r="Z3562" i="8" s="1"/>
  <c r="AG3562" i="8" s="1"/>
  <c r="AI3562" i="8" s="1"/>
  <c r="X3306" i="8"/>
  <c r="Y3306" i="8" s="1"/>
  <c r="Z3306" i="8" s="1"/>
  <c r="AG3306" i="8" s="1"/>
  <c r="AI3306" i="8" s="1"/>
  <c r="X2487" i="8"/>
  <c r="Y2487" i="8" s="1"/>
  <c r="Z2487" i="8" s="1"/>
  <c r="AG2487" i="8" s="1"/>
  <c r="AI2487" i="8" s="1"/>
  <c r="X3305" i="8"/>
  <c r="Y3305" i="8" s="1"/>
  <c r="Z3305" i="8" s="1"/>
  <c r="AG3305" i="8" s="1"/>
  <c r="AI3305" i="8" s="1"/>
  <c r="X2486" i="8"/>
  <c r="Y2486" i="8" s="1"/>
  <c r="Z2486" i="8" s="1"/>
  <c r="AG2486" i="8" s="1"/>
  <c r="AI2486" i="8" s="1"/>
  <c r="X3705" i="8"/>
  <c r="Y3705" i="8" s="1"/>
  <c r="Z3705" i="8" s="1"/>
  <c r="AG3705" i="8" s="1"/>
  <c r="AI3705" i="8" s="1"/>
  <c r="X3767" i="8"/>
  <c r="Y3767" i="8" s="1"/>
  <c r="Z3767" i="8" s="1"/>
  <c r="AG3767" i="8" s="1"/>
  <c r="AI3767" i="8" s="1"/>
  <c r="X3511" i="8"/>
  <c r="Y3511" i="8" s="1"/>
  <c r="Z3511" i="8" s="1"/>
  <c r="AG3511" i="8" s="1"/>
  <c r="AI3511" i="8" s="1"/>
  <c r="X3221" i="8"/>
  <c r="Y3221" i="8" s="1"/>
  <c r="Z3221" i="8" s="1"/>
  <c r="AG3221" i="8" s="1"/>
  <c r="AI3221" i="8" s="1"/>
  <c r="X2008" i="8"/>
  <c r="Y2008" i="8" s="1"/>
  <c r="Z2008" i="8" s="1"/>
  <c r="AG2008" i="8" s="1"/>
  <c r="X2584" i="8"/>
  <c r="Y2584" i="8" s="1"/>
  <c r="Z2584" i="8" s="1"/>
  <c r="AG2584" i="8" s="1"/>
  <c r="AI2584" i="8" s="1"/>
  <c r="X1985" i="8"/>
  <c r="Y1985" i="8" s="1"/>
  <c r="Z1985" i="8" s="1"/>
  <c r="AG1985" i="8" s="1"/>
  <c r="AI1985" i="8" s="1"/>
  <c r="X2549" i="8"/>
  <c r="Y2549" i="8" s="1"/>
  <c r="Z2549" i="8" s="1"/>
  <c r="AG2549" i="8" s="1"/>
  <c r="AI2549" i="8" s="1"/>
  <c r="X2293" i="8"/>
  <c r="Y2293" i="8" s="1"/>
  <c r="Z2293" i="8" s="1"/>
  <c r="AG2293" i="8" s="1"/>
  <c r="AI2293" i="8" s="1"/>
  <c r="X1893" i="8"/>
  <c r="Y1893" i="8" s="1"/>
  <c r="Z1893" i="8" s="1"/>
  <c r="AG1893" i="8" s="1"/>
  <c r="AI1893" i="8" s="1"/>
  <c r="X2996" i="8"/>
  <c r="Y2996" i="8" s="1"/>
  <c r="Z2996" i="8" s="1"/>
  <c r="AG2996" i="8" s="1"/>
  <c r="AI2996" i="8" s="1"/>
  <c r="X1704" i="8"/>
  <c r="Y1704" i="8" s="1"/>
  <c r="Z1704" i="8" s="1"/>
  <c r="AG1704" i="8" s="1"/>
  <c r="X2547" i="8"/>
  <c r="Y2547" i="8" s="1"/>
  <c r="Z2547" i="8" s="1"/>
  <c r="AG2547" i="8" s="1"/>
  <c r="AI2547" i="8" s="1"/>
  <c r="X1881" i="8"/>
  <c r="Y1881" i="8" s="1"/>
  <c r="Z1881" i="8" s="1"/>
  <c r="AG1881" i="8" s="1"/>
  <c r="AI1881" i="8" s="1"/>
  <c r="X2610" i="8"/>
  <c r="Y2610" i="8" s="1"/>
  <c r="Z2610" i="8" s="1"/>
  <c r="AG2610" i="8" s="1"/>
  <c r="AI2610" i="8" s="1"/>
  <c r="X2034" i="8"/>
  <c r="Y2034" i="8" s="1"/>
  <c r="Z2034" i="8" s="1"/>
  <c r="AG2034" i="8" s="1"/>
  <c r="X482" i="8"/>
  <c r="Y482" i="8" s="1"/>
  <c r="Z482" i="8" s="1"/>
  <c r="AG482" i="8" s="1"/>
  <c r="AI482" i="8" s="1"/>
  <c r="X2865" i="8"/>
  <c r="Y2865" i="8" s="1"/>
  <c r="Z2865" i="8" s="1"/>
  <c r="AG2865" i="8" s="1"/>
  <c r="AI2865" i="8" s="1"/>
  <c r="X2609" i="8"/>
  <c r="Y2609" i="8" s="1"/>
  <c r="Z2609" i="8" s="1"/>
  <c r="AG2609" i="8" s="1"/>
  <c r="AI2609" i="8" s="1"/>
  <c r="X2353" i="8"/>
  <c r="Y2353" i="8" s="1"/>
  <c r="Z2353" i="8" s="1"/>
  <c r="AG2353" i="8" s="1"/>
  <c r="AI2353" i="8" s="1"/>
  <c r="X2033" i="8"/>
  <c r="Y2033" i="8" s="1"/>
  <c r="Z2033" i="8" s="1"/>
  <c r="AG2033" i="8" s="1"/>
  <c r="X481" i="8"/>
  <c r="Y481" i="8" s="1"/>
  <c r="Z481" i="8" s="1"/>
  <c r="AG481" i="8" s="1"/>
  <c r="AI481" i="8" s="1"/>
  <c r="X2432" i="8"/>
  <c r="Y2432" i="8" s="1"/>
  <c r="Z2432" i="8" s="1"/>
  <c r="AG2432" i="8" s="1"/>
  <c r="AI2432" i="8" s="1"/>
  <c r="X2168" i="8"/>
  <c r="Y2168" i="8" s="1"/>
  <c r="Z2168" i="8" s="1"/>
  <c r="AG2168" i="8" s="1"/>
  <c r="AI2168" i="8" s="1"/>
  <c r="X1464" i="8"/>
  <c r="Y1464" i="8" s="1"/>
  <c r="Z1464" i="8" s="1"/>
  <c r="AG1464" i="8" s="1"/>
  <c r="AI1464" i="8" s="1"/>
  <c r="X2639" i="8"/>
  <c r="Y2639" i="8" s="1"/>
  <c r="Z2639" i="8" s="1"/>
  <c r="AG2639" i="8" s="1"/>
  <c r="X2383" i="8"/>
  <c r="Y2383" i="8" s="1"/>
  <c r="Z2383" i="8" s="1"/>
  <c r="AG2383" i="8" s="1"/>
  <c r="AI2383" i="8" s="1"/>
  <c r="X2084" i="8"/>
  <c r="Y2084" i="8" s="1"/>
  <c r="Z2084" i="8" s="1"/>
  <c r="AG2084" i="8" s="1"/>
  <c r="AI2084" i="8" s="1"/>
  <c r="X900" i="8"/>
  <c r="Y900" i="8" s="1"/>
  <c r="Z900" i="8" s="1"/>
  <c r="AG900" i="8" s="1"/>
  <c r="AI900" i="8" s="1"/>
  <c r="X2846" i="8"/>
  <c r="Y2846" i="8" s="1"/>
  <c r="Z2846" i="8" s="1"/>
  <c r="AG2846" i="8" s="1"/>
  <c r="AI2846" i="8" s="1"/>
  <c r="X2590" i="8"/>
  <c r="Y2590" i="8" s="1"/>
  <c r="Z2590" i="8" s="1"/>
  <c r="AG2590" i="8" s="1"/>
  <c r="AI2590" i="8" s="1"/>
  <c r="X2334" i="8"/>
  <c r="Y2334" i="8" s="1"/>
  <c r="Z2334" i="8" s="1"/>
  <c r="AG2334" i="8" s="1"/>
  <c r="AI2334" i="8" s="1"/>
  <c r="X1993" i="8"/>
  <c r="Y1993" i="8" s="1"/>
  <c r="Z1993" i="8" s="1"/>
  <c r="AG1993" i="8" s="1"/>
  <c r="AI1993" i="8" s="1"/>
  <c r="X2541" i="8"/>
  <c r="Y2541" i="8" s="1"/>
  <c r="Z2541" i="8" s="1"/>
  <c r="AG2541" i="8" s="1"/>
  <c r="AI2541" i="8" s="1"/>
  <c r="X2285" i="8"/>
  <c r="Y2285" i="8" s="1"/>
  <c r="Z2285" i="8" s="1"/>
  <c r="AG2285" i="8" s="1"/>
  <c r="AI2285" i="8" s="1"/>
  <c r="X1865" i="8"/>
  <c r="Y1865" i="8" s="1"/>
  <c r="Z1865" i="8" s="1"/>
  <c r="AG1865" i="8" s="1"/>
  <c r="AI1865" i="8" s="1"/>
  <c r="X3244" i="8"/>
  <c r="Y3244" i="8" s="1"/>
  <c r="Z3244" i="8" s="1"/>
  <c r="AG3244" i="8" s="1"/>
  <c r="AI3244" i="8" s="1"/>
  <c r="X2476" i="8"/>
  <c r="Y2476" i="8" s="1"/>
  <c r="Z2476" i="8" s="1"/>
  <c r="AG2476" i="8" s="1"/>
  <c r="X2220" i="8"/>
  <c r="Y2220" i="8" s="1"/>
  <c r="Z2220" i="8" s="1"/>
  <c r="AG2220" i="8" s="1"/>
  <c r="AI2220" i="8" s="1"/>
  <c r="X1685" i="8"/>
  <c r="Y1685" i="8" s="1"/>
  <c r="Z1685" i="8" s="1"/>
  <c r="AG1685" i="8" s="1"/>
  <c r="AI1685" i="8" s="1"/>
  <c r="X2939" i="8"/>
  <c r="Y2939" i="8" s="1"/>
  <c r="Z2939" i="8" s="1"/>
  <c r="AG2939" i="8" s="1"/>
  <c r="AI2939" i="8" s="1"/>
  <c r="X2683" i="8"/>
  <c r="Y2683" i="8" s="1"/>
  <c r="Z2683" i="8" s="1"/>
  <c r="AG2683" i="8" s="1"/>
  <c r="AI2683" i="8" s="1"/>
  <c r="X2427" i="8"/>
  <c r="Y2427" i="8" s="1"/>
  <c r="Z2427" i="8" s="1"/>
  <c r="AG2427" i="8" s="1"/>
  <c r="AI2427" i="8" s="1"/>
  <c r="X2163" i="8"/>
  <c r="Y2163" i="8" s="1"/>
  <c r="Z2163" i="8" s="1"/>
  <c r="AG2163" i="8" s="1"/>
  <c r="AI2163" i="8" s="1"/>
  <c r="X1431" i="8"/>
  <c r="Y1431" i="8" s="1"/>
  <c r="Z1431" i="8" s="1"/>
  <c r="AG1431" i="8" s="1"/>
  <c r="AI1431" i="8" s="1"/>
  <c r="X2890" i="8"/>
  <c r="Y2890" i="8" s="1"/>
  <c r="Z2890" i="8" s="1"/>
  <c r="AG2890" i="8" s="1"/>
  <c r="AI2890" i="8" s="1"/>
  <c r="X2634" i="8"/>
  <c r="Y2634" i="8" s="1"/>
  <c r="Z2634" i="8" s="1"/>
  <c r="AG2634" i="8" s="1"/>
  <c r="AI2634" i="8" s="1"/>
  <c r="X2378" i="8"/>
  <c r="Y2378" i="8" s="1"/>
  <c r="Z2378" i="8" s="1"/>
  <c r="AG2378" i="8" s="1"/>
  <c r="AI2378" i="8" s="1"/>
  <c r="X2072" i="8"/>
  <c r="Y2072" i="8" s="1"/>
  <c r="Z2072" i="8" s="1"/>
  <c r="AG2072" i="8" s="1"/>
  <c r="AI2072" i="8" s="1"/>
  <c r="X828" i="8"/>
  <c r="Y828" i="8" s="1"/>
  <c r="Z828" i="8" s="1"/>
  <c r="AG828" i="8" s="1"/>
  <c r="X3097" i="8"/>
  <c r="Y3097" i="8" s="1"/>
  <c r="Z3097" i="8" s="1"/>
  <c r="AG3097" i="8" s="1"/>
  <c r="AI3097" i="8" s="1"/>
  <c r="X2585" i="8"/>
  <c r="Y2585" i="8" s="1"/>
  <c r="Z2585" i="8" s="1"/>
  <c r="AG2585" i="8" s="1"/>
  <c r="AI2585" i="8" s="1"/>
  <c r="X2329" i="8"/>
  <c r="Y2329" i="8" s="1"/>
  <c r="Z2329" i="8" s="1"/>
  <c r="AG2329" i="8" s="1"/>
  <c r="AI2329" i="8" s="1"/>
  <c r="X1987" i="8"/>
  <c r="Y1987" i="8" s="1"/>
  <c r="Z1987" i="8" s="1"/>
  <c r="AG1987" i="8" s="1"/>
  <c r="AI1987" i="8" s="1"/>
  <c r="X45" i="8"/>
  <c r="Y45" i="8" s="1"/>
  <c r="Z45" i="8" s="1"/>
  <c r="AG45" i="8" s="1"/>
  <c r="AI45" i="8" s="1"/>
  <c r="X1136" i="8"/>
  <c r="Y1136" i="8" s="1"/>
  <c r="Z1136" i="8" s="1"/>
  <c r="AG1136" i="8" s="1"/>
  <c r="AI1136" i="8" s="1"/>
  <c r="X716" i="8"/>
  <c r="Y716" i="8" s="1"/>
  <c r="Z716" i="8" s="1"/>
  <c r="AG716" i="8" s="1"/>
  <c r="AI716" i="8" s="1"/>
  <c r="X194" i="8"/>
  <c r="Y194" i="8" s="1"/>
  <c r="Z194" i="8" s="1"/>
  <c r="AG194" i="8" s="1"/>
  <c r="X1462" i="8"/>
  <c r="Y1462" i="8" s="1"/>
  <c r="Z1462" i="8" s="1"/>
  <c r="AG1462" i="8" s="1"/>
  <c r="AI1462" i="8" s="1"/>
  <c r="X1105" i="8"/>
  <c r="Y1105" i="8" s="1"/>
  <c r="Z1105" i="8" s="1"/>
  <c r="AG1105" i="8" s="1"/>
  <c r="AI1105" i="8" s="1"/>
  <c r="X683" i="8"/>
  <c r="Y683" i="8" s="1"/>
  <c r="Z683" i="8" s="1"/>
  <c r="AG683" i="8" s="1"/>
  <c r="AI683" i="8" s="1"/>
  <c r="X148" i="8"/>
  <c r="Y148" i="8" s="1"/>
  <c r="Z148" i="8" s="1"/>
  <c r="AG148" i="8" s="1"/>
  <c r="AI148" i="8" s="1"/>
  <c r="X1076" i="8"/>
  <c r="Y1076" i="8" s="1"/>
  <c r="Z1076" i="8" s="1"/>
  <c r="AG1076" i="8" s="1"/>
  <c r="AI1076" i="8" s="1"/>
  <c r="X113" i="8"/>
  <c r="Y113" i="8" s="1"/>
  <c r="Z113" i="8" s="1"/>
  <c r="AG113" i="8" s="1"/>
  <c r="AI113" i="8" s="1"/>
  <c r="X1780" i="8"/>
  <c r="Y1780" i="8" s="1"/>
  <c r="Z1780" i="8" s="1"/>
  <c r="AG1780" i="8" s="1"/>
  <c r="AI1780" i="8" s="1"/>
  <c r="X1203" i="8"/>
  <c r="Y1203" i="8" s="1"/>
  <c r="Z1203" i="8" s="1"/>
  <c r="AG1203" i="8" s="1"/>
  <c r="AI1203" i="8" s="1"/>
  <c r="X788" i="8"/>
  <c r="Y788" i="8" s="1"/>
  <c r="Z788" i="8" s="1"/>
  <c r="AG788" i="8" s="1"/>
  <c r="AI788" i="8" s="1"/>
  <c r="X1635" i="8"/>
  <c r="Y1635" i="8" s="1"/>
  <c r="Z1635" i="8" s="1"/>
  <c r="AG1635" i="8" s="1"/>
  <c r="AI1635" i="8" s="1"/>
  <c r="X1379" i="8"/>
  <c r="Y1379" i="8" s="1"/>
  <c r="Z1379" i="8" s="1"/>
  <c r="AG1379" i="8" s="1"/>
  <c r="AI1379" i="8" s="1"/>
  <c r="X973" i="8"/>
  <c r="Y973" i="8" s="1"/>
  <c r="Z973" i="8" s="1"/>
  <c r="AG973" i="8" s="1"/>
  <c r="AI973" i="8" s="1"/>
  <c r="X531" i="8"/>
  <c r="Y531" i="8" s="1"/>
  <c r="Z531" i="8" s="1"/>
  <c r="AG531" i="8" s="1"/>
  <c r="AI531" i="8" s="1"/>
  <c r="X1970" i="8"/>
  <c r="Y1970" i="8" s="1"/>
  <c r="Z1970" i="8" s="1"/>
  <c r="AG1970" i="8" s="1"/>
  <c r="AI1970" i="8" s="1"/>
  <c r="X1714" i="8"/>
  <c r="Y1714" i="8" s="1"/>
  <c r="Z1714" i="8" s="1"/>
  <c r="AG1714" i="8" s="1"/>
  <c r="AI1714" i="8" s="1"/>
  <c r="X1458" i="8"/>
  <c r="Y1458" i="8" s="1"/>
  <c r="Z1458" i="8" s="1"/>
  <c r="AG1458" i="8" s="1"/>
  <c r="X1100" i="8"/>
  <c r="Y1100" i="8" s="1"/>
  <c r="Z1100" i="8" s="1"/>
  <c r="AG1100" i="8" s="1"/>
  <c r="AI1100" i="8" s="1"/>
  <c r="X673" i="8"/>
  <c r="Y673" i="8" s="1"/>
  <c r="Z673" i="8" s="1"/>
  <c r="AG673" i="8" s="1"/>
  <c r="AI673" i="8" s="1"/>
  <c r="X1521" i="8"/>
  <c r="Y1521" i="8" s="1"/>
  <c r="Z1521" i="8" s="1"/>
  <c r="AG1521" i="8" s="1"/>
  <c r="X785" i="8"/>
  <c r="Y785" i="8" s="1"/>
  <c r="Z785" i="8" s="1"/>
  <c r="AG785" i="8" s="1"/>
  <c r="AI785" i="8" s="1"/>
  <c r="X288" i="8"/>
  <c r="Y288" i="8" s="1"/>
  <c r="Z288" i="8" s="1"/>
  <c r="AG288" i="8" s="1"/>
  <c r="AI288" i="8" s="1"/>
  <c r="X2048" i="8"/>
  <c r="Y2048" i="8" s="1"/>
  <c r="Z2048" i="8" s="1"/>
  <c r="AG2048" i="8" s="1"/>
  <c r="AI2048" i="8" s="1"/>
  <c r="X1792" i="8"/>
  <c r="Y1792" i="8" s="1"/>
  <c r="Z1792" i="8" s="1"/>
  <c r="AG1792" i="8" s="1"/>
  <c r="AI1792" i="8" s="1"/>
  <c r="X1536" i="8"/>
  <c r="Y1536" i="8" s="1"/>
  <c r="Z1536" i="8" s="1"/>
  <c r="AG1536" i="8" s="1"/>
  <c r="AI1536" i="8" s="1"/>
  <c r="X321" i="8"/>
  <c r="Y321" i="8" s="1"/>
  <c r="Z321" i="8" s="1"/>
  <c r="AG321" i="8" s="1"/>
  <c r="AI321" i="8" s="1"/>
  <c r="X2063" i="8"/>
  <c r="Y2063" i="8" s="1"/>
  <c r="Z2063" i="8" s="1"/>
  <c r="AG2063" i="8" s="1"/>
  <c r="AI2063" i="8" s="1"/>
  <c r="X1807" i="8"/>
  <c r="Y1807" i="8" s="1"/>
  <c r="Z1807" i="8" s="1"/>
  <c r="AG1807" i="8" s="1"/>
  <c r="AI1807" i="8" s="1"/>
  <c r="X1551" i="8"/>
  <c r="Y1551" i="8" s="1"/>
  <c r="Z1551" i="8" s="1"/>
  <c r="AG1551" i="8" s="1"/>
  <c r="AI1551" i="8" s="1"/>
  <c r="X1248" i="8"/>
  <c r="Y1248" i="8" s="1"/>
  <c r="Z1248" i="8" s="1"/>
  <c r="AG1248" i="8" s="1"/>
  <c r="AI1248" i="8" s="1"/>
  <c r="X836" i="8"/>
  <c r="Y836" i="8" s="1"/>
  <c r="Z836" i="8" s="1"/>
  <c r="AG836" i="8" s="1"/>
  <c r="AI836" i="8" s="1"/>
  <c r="X354" i="8"/>
  <c r="Y354" i="8" s="1"/>
  <c r="Z354" i="8" s="1"/>
  <c r="AG354" i="8" s="1"/>
  <c r="AI354" i="8" s="1"/>
  <c r="X2078" i="8"/>
  <c r="Y2078" i="8" s="1"/>
  <c r="Z2078" i="8" s="1"/>
  <c r="AG2078" i="8" s="1"/>
  <c r="AI2078" i="8" s="1"/>
  <c r="X1566" i="8"/>
  <c r="Y1566" i="8" s="1"/>
  <c r="Z1566" i="8" s="1"/>
  <c r="AG1566" i="8" s="1"/>
  <c r="AI1566" i="8" s="1"/>
  <c r="X1270" i="8"/>
  <c r="Y1270" i="8" s="1"/>
  <c r="Z1270" i="8" s="1"/>
  <c r="AG1270" i="8" s="1"/>
  <c r="AI1270" i="8" s="1"/>
  <c r="X491" i="8"/>
  <c r="Y491" i="8" s="1"/>
  <c r="Z491" i="8" s="1"/>
  <c r="AG491" i="8" s="1"/>
  <c r="X1642" i="8"/>
  <c r="Y1642" i="8" s="1"/>
  <c r="Z1642" i="8" s="1"/>
  <c r="AG1642" i="8" s="1"/>
  <c r="AI1642" i="8" s="1"/>
  <c r="X982" i="8"/>
  <c r="Y982" i="8" s="1"/>
  <c r="Z982" i="8" s="1"/>
  <c r="AG982" i="8" s="1"/>
  <c r="AI982" i="8" s="1"/>
  <c r="X1429" i="8"/>
  <c r="Y1429" i="8" s="1"/>
  <c r="Z1429" i="8" s="1"/>
  <c r="AG1429" i="8" s="1"/>
  <c r="AI1429" i="8" s="1"/>
  <c r="X1053" i="8"/>
  <c r="Y1053" i="8" s="1"/>
  <c r="Z1053" i="8" s="1"/>
  <c r="AG1053" i="8" s="1"/>
  <c r="AI1053" i="8" s="1"/>
  <c r="X623" i="8"/>
  <c r="Y623" i="8" s="1"/>
  <c r="Z623" i="8" s="1"/>
  <c r="AG623" i="8" s="1"/>
  <c r="AI623" i="8" s="1"/>
  <c r="X77" i="8"/>
  <c r="Y77" i="8" s="1"/>
  <c r="Z77" i="8" s="1"/>
  <c r="AG77" i="8" s="1"/>
  <c r="AI77" i="8" s="1"/>
  <c r="X1764" i="8"/>
  <c r="Y1764" i="8" s="1"/>
  <c r="Z1764" i="8" s="1"/>
  <c r="AG1764" i="8" s="1"/>
  <c r="AI1764" i="8" s="1"/>
  <c r="X1508" i="8"/>
  <c r="Y1508" i="8" s="1"/>
  <c r="Z1508" i="8" s="1"/>
  <c r="AG1508" i="8" s="1"/>
  <c r="AI1508" i="8" s="1"/>
  <c r="X1180" i="8"/>
  <c r="Y1180" i="8" s="1"/>
  <c r="Z1180" i="8" s="1"/>
  <c r="AG1180" i="8" s="1"/>
  <c r="AI1180" i="8" s="1"/>
  <c r="X764" i="8"/>
  <c r="Y764" i="8" s="1"/>
  <c r="Z764" i="8" s="1"/>
  <c r="AG764" i="8" s="1"/>
  <c r="AI764" i="8" s="1"/>
  <c r="X257" i="8"/>
  <c r="Y257" i="8" s="1"/>
  <c r="Z257" i="8" s="1"/>
  <c r="AG257" i="8" s="1"/>
  <c r="AI257" i="8" s="1"/>
  <c r="X1619" i="8"/>
  <c r="Y1619" i="8" s="1"/>
  <c r="Z1619" i="8" s="1"/>
  <c r="AG1619" i="8" s="1"/>
  <c r="AI1619" i="8" s="1"/>
  <c r="X946" i="8"/>
  <c r="Y946" i="8" s="1"/>
  <c r="Z946" i="8" s="1"/>
  <c r="AG946" i="8" s="1"/>
  <c r="AI946" i="8" s="1"/>
  <c r="X1954" i="8"/>
  <c r="Y1954" i="8" s="1"/>
  <c r="Z1954" i="8" s="1"/>
  <c r="AG1954" i="8" s="1"/>
  <c r="AI1954" i="8" s="1"/>
  <c r="X1442" i="8"/>
  <c r="Y1442" i="8" s="1"/>
  <c r="Z1442" i="8" s="1"/>
  <c r="AG1442" i="8" s="1"/>
  <c r="X1073" i="8"/>
  <c r="Y1073" i="8" s="1"/>
  <c r="Z1073" i="8" s="1"/>
  <c r="AG1073" i="8" s="1"/>
  <c r="AI1073" i="8" s="1"/>
  <c r="X643" i="8"/>
  <c r="Y643" i="8" s="1"/>
  <c r="Z643" i="8" s="1"/>
  <c r="AG643" i="8" s="1"/>
  <c r="AI643" i="8" s="1"/>
  <c r="X108" i="8"/>
  <c r="Y108" i="8" s="1"/>
  <c r="Z108" i="8" s="1"/>
  <c r="AG108" i="8" s="1"/>
  <c r="AI108" i="8" s="1"/>
  <c r="X1505" i="8"/>
  <c r="Y1505" i="8" s="1"/>
  <c r="Z1505" i="8" s="1"/>
  <c r="AG1505" i="8" s="1"/>
  <c r="AI1505" i="8" s="1"/>
  <c r="X1172" i="8"/>
  <c r="Y1172" i="8" s="1"/>
  <c r="Z1172" i="8" s="1"/>
  <c r="AG1172" i="8" s="1"/>
  <c r="AI1172" i="8" s="1"/>
  <c r="X755" i="8"/>
  <c r="Y755" i="8" s="1"/>
  <c r="Z755" i="8" s="1"/>
  <c r="AG755" i="8" s="1"/>
  <c r="AI755" i="8" s="1"/>
  <c r="X252" i="8"/>
  <c r="Y252" i="8" s="1"/>
  <c r="Z252" i="8" s="1"/>
  <c r="AG252" i="8" s="1"/>
  <c r="AI252" i="8" s="1"/>
  <c r="X2032" i="8"/>
  <c r="Y2032" i="8" s="1"/>
  <c r="Z2032" i="8" s="1"/>
  <c r="AG2032" i="8" s="1"/>
  <c r="AI2032" i="8" s="1"/>
  <c r="X1776" i="8"/>
  <c r="Y1776" i="8" s="1"/>
  <c r="Z1776" i="8" s="1"/>
  <c r="AG1776" i="8" s="1"/>
  <c r="AI1776" i="8" s="1"/>
  <c r="X1520" i="8"/>
  <c r="Y1520" i="8" s="1"/>
  <c r="Z1520" i="8" s="1"/>
  <c r="AG1520" i="8" s="1"/>
  <c r="AI1520" i="8" s="1"/>
  <c r="X1199" i="8"/>
  <c r="Y1199" i="8" s="1"/>
  <c r="Z1199" i="8" s="1"/>
  <c r="AG1199" i="8" s="1"/>
  <c r="AI1199" i="8" s="1"/>
  <c r="X784" i="8"/>
  <c r="Y784" i="8" s="1"/>
  <c r="Z784" i="8" s="1"/>
  <c r="AG784" i="8" s="1"/>
  <c r="AI784" i="8" s="1"/>
  <c r="X285" i="8"/>
  <c r="Y285" i="8" s="1"/>
  <c r="Z285" i="8" s="1"/>
  <c r="AG285" i="8" s="1"/>
  <c r="X1791" i="8"/>
  <c r="Y1791" i="8" s="1"/>
  <c r="Z1791" i="8" s="1"/>
  <c r="AG1791" i="8" s="1"/>
  <c r="AI1791" i="8" s="1"/>
  <c r="X1535" i="8"/>
  <c r="Y1535" i="8" s="1"/>
  <c r="Z1535" i="8" s="1"/>
  <c r="AG1535" i="8" s="1"/>
  <c r="X1220" i="8"/>
  <c r="Y1220" i="8" s="1"/>
  <c r="Z1220" i="8" s="1"/>
  <c r="AG1220" i="8" s="1"/>
  <c r="AI1220" i="8" s="1"/>
  <c r="X812" i="8"/>
  <c r="Y812" i="8" s="1"/>
  <c r="Z812" i="8" s="1"/>
  <c r="AG812" i="8" s="1"/>
  <c r="AI812" i="8" s="1"/>
  <c r="X320" i="8"/>
  <c r="Y320" i="8" s="1"/>
  <c r="Z320" i="8" s="1"/>
  <c r="AG320" i="8" s="1"/>
  <c r="AI320" i="8" s="1"/>
  <c r="X2062" i="8"/>
  <c r="Y2062" i="8" s="1"/>
  <c r="Z2062" i="8" s="1"/>
  <c r="AG2062" i="8" s="1"/>
  <c r="AI2062" i="8" s="1"/>
  <c r="X1806" i="8"/>
  <c r="Y1806" i="8" s="1"/>
  <c r="Z1806" i="8" s="1"/>
  <c r="AG1806" i="8" s="1"/>
  <c r="AI1806" i="8" s="1"/>
  <c r="X1550" i="8"/>
  <c r="Y1550" i="8" s="1"/>
  <c r="Z1550" i="8" s="1"/>
  <c r="AG1550" i="8" s="1"/>
  <c r="AI1550" i="8" s="1"/>
  <c r="X1247" i="8"/>
  <c r="Y1247" i="8" s="1"/>
  <c r="Z1247" i="8" s="1"/>
  <c r="AG1247" i="8" s="1"/>
  <c r="AI1247" i="8" s="1"/>
  <c r="X835" i="8"/>
  <c r="Y835" i="8" s="1"/>
  <c r="Z835" i="8" s="1"/>
  <c r="AG835" i="8" s="1"/>
  <c r="AI835" i="8" s="1"/>
  <c r="X2061" i="8"/>
  <c r="Y2061" i="8" s="1"/>
  <c r="Z2061" i="8" s="1"/>
  <c r="AG2061" i="8" s="1"/>
  <c r="AI2061" i="8" s="1"/>
  <c r="X1805" i="8"/>
  <c r="Y1805" i="8" s="1"/>
  <c r="Z1805" i="8" s="1"/>
  <c r="AG1805" i="8" s="1"/>
  <c r="AI1805" i="8" s="1"/>
  <c r="X1245" i="8"/>
  <c r="Y1245" i="8" s="1"/>
  <c r="Z1245" i="8" s="1"/>
  <c r="AG1245" i="8" s="1"/>
  <c r="AI1245" i="8" s="1"/>
  <c r="X834" i="8"/>
  <c r="Y834" i="8" s="1"/>
  <c r="Z834" i="8" s="1"/>
  <c r="AG834" i="8" s="1"/>
  <c r="AI834" i="8" s="1"/>
  <c r="X352" i="8"/>
  <c r="Y352" i="8" s="1"/>
  <c r="Z352" i="8" s="1"/>
  <c r="AG352" i="8" s="1"/>
  <c r="AI352" i="8" s="1"/>
  <c r="X2076" i="8"/>
  <c r="Y2076" i="8" s="1"/>
  <c r="Z2076" i="8" s="1"/>
  <c r="AG2076" i="8" s="1"/>
  <c r="AI2076" i="8" s="1"/>
  <c r="X1820" i="8"/>
  <c r="Y1820" i="8" s="1"/>
  <c r="Z1820" i="8" s="1"/>
  <c r="AG1820" i="8" s="1"/>
  <c r="AI1820" i="8" s="1"/>
  <c r="X1564" i="8"/>
  <c r="Y1564" i="8" s="1"/>
  <c r="Z1564" i="8" s="1"/>
  <c r="AG1564" i="8" s="1"/>
  <c r="X860" i="8"/>
  <c r="Y860" i="8" s="1"/>
  <c r="Z860" i="8" s="1"/>
  <c r="AG860" i="8" s="1"/>
  <c r="AI860" i="8" s="1"/>
  <c r="X2107" i="8"/>
  <c r="Y2107" i="8" s="1"/>
  <c r="Z2107" i="8" s="1"/>
  <c r="AG2107" i="8" s="1"/>
  <c r="AI2107" i="8" s="1"/>
  <c r="X1851" i="8"/>
  <c r="Y1851" i="8" s="1"/>
  <c r="Z1851" i="8" s="1"/>
  <c r="AG1851" i="8" s="1"/>
  <c r="AI1851" i="8" s="1"/>
  <c r="X1595" i="8"/>
  <c r="Y1595" i="8" s="1"/>
  <c r="Z1595" i="8" s="1"/>
  <c r="AG1595" i="8" s="1"/>
  <c r="AI1595" i="8" s="1"/>
  <c r="X1316" i="8"/>
  <c r="Y1316" i="8" s="1"/>
  <c r="Z1316" i="8" s="1"/>
  <c r="AG1316" i="8" s="1"/>
  <c r="AI1316" i="8" s="1"/>
  <c r="X909" i="8"/>
  <c r="Y909" i="8" s="1"/>
  <c r="Z909" i="8" s="1"/>
  <c r="AG909" i="8" s="1"/>
  <c r="X452" i="8"/>
  <c r="Y452" i="8" s="1"/>
  <c r="Z452" i="8" s="1"/>
  <c r="AG452" i="8" s="1"/>
  <c r="AI452" i="8" s="1"/>
  <c r="X2138" i="8"/>
  <c r="Y2138" i="8" s="1"/>
  <c r="Z2138" i="8" s="1"/>
  <c r="AG2138" i="8" s="1"/>
  <c r="AI2138" i="8" s="1"/>
  <c r="X1882" i="8"/>
  <c r="Y1882" i="8" s="1"/>
  <c r="Z1882" i="8" s="1"/>
  <c r="AG1882" i="8" s="1"/>
  <c r="AI1882" i="8" s="1"/>
  <c r="X1626" i="8"/>
  <c r="Y1626" i="8" s="1"/>
  <c r="Z1626" i="8" s="1"/>
  <c r="AG1626" i="8" s="1"/>
  <c r="AI1626" i="8" s="1"/>
  <c r="X1366" i="8"/>
  <c r="Y1366" i="8" s="1"/>
  <c r="Z1366" i="8" s="1"/>
  <c r="AG1366" i="8" s="1"/>
  <c r="AI1366" i="8" s="1"/>
  <c r="X959" i="8"/>
  <c r="Y959" i="8" s="1"/>
  <c r="Z959" i="8" s="1"/>
  <c r="AG959" i="8" s="1"/>
  <c r="AI959" i="8" s="1"/>
  <c r="X515" i="8"/>
  <c r="Y515" i="8" s="1"/>
  <c r="Z515" i="8" s="1"/>
  <c r="AG515" i="8" s="1"/>
  <c r="AI515" i="8" s="1"/>
  <c r="X223" i="8"/>
  <c r="Y223" i="8" s="1"/>
  <c r="Z223" i="8" s="1"/>
  <c r="AG223" i="8" s="1"/>
  <c r="X1326" i="8"/>
  <c r="Y1326" i="8" s="1"/>
  <c r="Z1326" i="8" s="1"/>
  <c r="AG1326" i="8" s="1"/>
  <c r="AI1326" i="8" s="1"/>
  <c r="X1070" i="8"/>
  <c r="Y1070" i="8" s="1"/>
  <c r="Z1070" i="8" s="1"/>
  <c r="AG1070" i="8" s="1"/>
  <c r="AI1070" i="8" s="1"/>
  <c r="X814" i="8"/>
  <c r="Y814" i="8" s="1"/>
  <c r="Z814" i="8" s="1"/>
  <c r="AG814" i="8" s="1"/>
  <c r="AI814" i="8" s="1"/>
  <c r="X558" i="8"/>
  <c r="Y558" i="8" s="1"/>
  <c r="Z558" i="8" s="1"/>
  <c r="AG558" i="8" s="1"/>
  <c r="AI558" i="8" s="1"/>
  <c r="X302" i="8"/>
  <c r="Y302" i="8" s="1"/>
  <c r="Z302" i="8" s="1"/>
  <c r="AG302" i="8" s="1"/>
  <c r="AI302" i="8" s="1"/>
  <c r="X46" i="8"/>
  <c r="Y46" i="8" s="1"/>
  <c r="Z46" i="8" s="1"/>
  <c r="AG46" i="8" s="1"/>
  <c r="AI46" i="8" s="1"/>
  <c r="X283" i="8"/>
  <c r="Y283" i="8" s="1"/>
  <c r="Z283" i="8" s="1"/>
  <c r="AG283" i="8" s="1"/>
  <c r="AI283" i="8" s="1"/>
  <c r="X27" i="8"/>
  <c r="Y27" i="8" s="1"/>
  <c r="Z27" i="8" s="1"/>
  <c r="AG27" i="8" s="1"/>
  <c r="AI27" i="8" s="1"/>
  <c r="X634" i="8"/>
  <c r="Y634" i="8" s="1"/>
  <c r="Z634" i="8" s="1"/>
  <c r="AG634" i="8" s="1"/>
  <c r="AI634" i="8" s="1"/>
  <c r="X378" i="8"/>
  <c r="Y378" i="8" s="1"/>
  <c r="Z378" i="8" s="1"/>
  <c r="AG378" i="8" s="1"/>
  <c r="X122" i="8"/>
  <c r="Y122" i="8" s="1"/>
  <c r="Z122" i="8" s="1"/>
  <c r="AG122" i="8" s="1"/>
  <c r="AI122" i="8" s="1"/>
  <c r="X1241" i="8"/>
  <c r="Y1241" i="8" s="1"/>
  <c r="Z1241" i="8" s="1"/>
  <c r="AG1241" i="8" s="1"/>
  <c r="AI1241" i="8" s="1"/>
  <c r="X985" i="8"/>
  <c r="Y985" i="8" s="1"/>
  <c r="Z985" i="8" s="1"/>
  <c r="AG985" i="8" s="1"/>
  <c r="AI985" i="8" s="1"/>
  <c r="X729" i="8"/>
  <c r="Y729" i="8" s="1"/>
  <c r="Z729" i="8" s="1"/>
  <c r="AG729" i="8" s="1"/>
  <c r="AI729" i="8" s="1"/>
  <c r="X473" i="8"/>
  <c r="Y473" i="8" s="1"/>
  <c r="Z473" i="8" s="1"/>
  <c r="AG473" i="8" s="1"/>
  <c r="AI473" i="8" s="1"/>
  <c r="X1336" i="8"/>
  <c r="Y1336" i="8" s="1"/>
  <c r="Z1336" i="8" s="1"/>
  <c r="AG1336" i="8" s="1"/>
  <c r="AI1336" i="8" s="1"/>
  <c r="X1080" i="8"/>
  <c r="Y1080" i="8" s="1"/>
  <c r="Z1080" i="8" s="1"/>
  <c r="AG1080" i="8" s="1"/>
  <c r="AI1080" i="8" s="1"/>
  <c r="X568" i="8"/>
  <c r="Y568" i="8" s="1"/>
  <c r="Z568" i="8" s="1"/>
  <c r="AG568" i="8" s="1"/>
  <c r="AI568" i="8" s="1"/>
  <c r="X312" i="8"/>
  <c r="Y312" i="8" s="1"/>
  <c r="Z312" i="8" s="1"/>
  <c r="AG312" i="8" s="1"/>
  <c r="AI312" i="8" s="1"/>
  <c r="X919" i="8"/>
  <c r="Y919" i="8" s="1"/>
  <c r="Z919" i="8" s="1"/>
  <c r="AG919" i="8" s="1"/>
  <c r="AI919" i="8" s="1"/>
  <c r="X663" i="8"/>
  <c r="Y663" i="8" s="1"/>
  <c r="Z663" i="8" s="1"/>
  <c r="AG663" i="8" s="1"/>
  <c r="AI663" i="8" s="1"/>
  <c r="X407" i="8"/>
  <c r="Y407" i="8" s="1"/>
  <c r="Z407" i="8" s="1"/>
  <c r="AG407" i="8" s="1"/>
  <c r="AI407" i="8" s="1"/>
  <c r="X151" i="8"/>
  <c r="Y151" i="8" s="1"/>
  <c r="Z151" i="8" s="1"/>
  <c r="AG151" i="8" s="1"/>
  <c r="AI151" i="8" s="1"/>
  <c r="X726" i="8"/>
  <c r="Y726" i="8" s="1"/>
  <c r="Z726" i="8" s="1"/>
  <c r="AG726" i="8" s="1"/>
  <c r="AI726" i="8" s="1"/>
  <c r="X470" i="8"/>
  <c r="Y470" i="8" s="1"/>
  <c r="Z470" i="8" s="1"/>
  <c r="AG470" i="8" s="1"/>
  <c r="AI470" i="8" s="1"/>
  <c r="X214" i="8"/>
  <c r="Y214" i="8" s="1"/>
  <c r="Z214" i="8" s="1"/>
  <c r="AG214" i="8" s="1"/>
  <c r="AI214" i="8" s="1"/>
  <c r="X1333" i="8"/>
  <c r="Y1333" i="8" s="1"/>
  <c r="Z1333" i="8" s="1"/>
  <c r="AG1333" i="8" s="1"/>
  <c r="AI1333" i="8" s="1"/>
  <c r="X1077" i="8"/>
  <c r="Y1077" i="8" s="1"/>
  <c r="Z1077" i="8" s="1"/>
  <c r="AG1077" i="8" s="1"/>
  <c r="X821" i="8"/>
  <c r="Y821" i="8" s="1"/>
  <c r="Z821" i="8" s="1"/>
  <c r="AG821" i="8" s="1"/>
  <c r="AI821" i="8" s="1"/>
  <c r="X565" i="8"/>
  <c r="Y565" i="8" s="1"/>
  <c r="Z565" i="8" s="1"/>
  <c r="AG565" i="8" s="1"/>
  <c r="AI565" i="8" s="1"/>
  <c r="X53" i="8"/>
  <c r="Y53" i="8" s="1"/>
  <c r="Z53" i="8" s="1"/>
  <c r="AG53" i="8" s="1"/>
  <c r="AI53" i="8" s="1"/>
  <c r="X1790" i="8"/>
  <c r="Y1790" i="8" s="1"/>
  <c r="Z1790" i="8" s="1"/>
  <c r="AG1790" i="8" s="1"/>
  <c r="AI1790" i="8" s="1"/>
  <c r="X1534" i="8"/>
  <c r="Y1534" i="8" s="1"/>
  <c r="Z1534" i="8" s="1"/>
  <c r="AG1534" i="8" s="1"/>
  <c r="AI1534" i="8" s="1"/>
  <c r="X811" i="8"/>
  <c r="Y811" i="8" s="1"/>
  <c r="Z811" i="8" s="1"/>
  <c r="AG811" i="8" s="1"/>
  <c r="AI811" i="8" s="1"/>
  <c r="X317" i="8"/>
  <c r="Y317" i="8" s="1"/>
  <c r="Z317" i="8" s="1"/>
  <c r="AG317" i="8" s="1"/>
  <c r="AI317" i="8" s="1"/>
  <c r="X2045" i="8"/>
  <c r="Y2045" i="8" s="1"/>
  <c r="Z2045" i="8" s="1"/>
  <c r="AG2045" i="8" s="1"/>
  <c r="AI2045" i="8" s="1"/>
  <c r="X1789" i="8"/>
  <c r="Y1789" i="8" s="1"/>
  <c r="Z1789" i="8" s="1"/>
  <c r="AG1789" i="8" s="1"/>
  <c r="AI1789" i="8" s="1"/>
  <c r="X1533" i="8"/>
  <c r="Y1533" i="8" s="1"/>
  <c r="Z1533" i="8" s="1"/>
  <c r="AG1533" i="8" s="1"/>
  <c r="AI1533" i="8" s="1"/>
  <c r="X1218" i="8"/>
  <c r="Y1218" i="8" s="1"/>
  <c r="Z1218" i="8" s="1"/>
  <c r="AG1218" i="8" s="1"/>
  <c r="AI1218" i="8" s="1"/>
  <c r="X804" i="8"/>
  <c r="Y804" i="8" s="1"/>
  <c r="Z804" i="8" s="1"/>
  <c r="AG804" i="8" s="1"/>
  <c r="AI804" i="8" s="1"/>
  <c r="X316" i="8"/>
  <c r="Y316" i="8" s="1"/>
  <c r="Z316" i="8" s="1"/>
  <c r="AG316" i="8" s="1"/>
  <c r="AI316" i="8" s="1"/>
  <c r="X1548" i="8"/>
  <c r="Y1548" i="8" s="1"/>
  <c r="Z1548" i="8" s="1"/>
  <c r="AG1548" i="8" s="1"/>
  <c r="AI1548" i="8" s="1"/>
  <c r="X1244" i="8"/>
  <c r="Y1244" i="8" s="1"/>
  <c r="Z1244" i="8" s="1"/>
  <c r="AG1244" i="8" s="1"/>
  <c r="AI1244" i="8" s="1"/>
  <c r="X2091" i="8"/>
  <c r="Y2091" i="8" s="1"/>
  <c r="Z2091" i="8" s="1"/>
  <c r="AG2091" i="8" s="1"/>
  <c r="AI2091" i="8" s="1"/>
  <c r="X1835" i="8"/>
  <c r="Y1835" i="8" s="1"/>
  <c r="Z1835" i="8" s="1"/>
  <c r="AG1835" i="8" s="1"/>
  <c r="AI1835" i="8" s="1"/>
  <c r="X1579" i="8"/>
  <c r="Y1579" i="8" s="1"/>
  <c r="Z1579" i="8" s="1"/>
  <c r="AG1579" i="8" s="1"/>
  <c r="AI1579" i="8" s="1"/>
  <c r="X1293" i="8"/>
  <c r="Y1293" i="8" s="1"/>
  <c r="Z1293" i="8" s="1"/>
  <c r="AG1293" i="8" s="1"/>
  <c r="AI1293" i="8" s="1"/>
  <c r="X882" i="8"/>
  <c r="Y882" i="8" s="1"/>
  <c r="Z882" i="8" s="1"/>
  <c r="AG882" i="8" s="1"/>
  <c r="AI882" i="8" s="1"/>
  <c r="X418" i="8"/>
  <c r="Y418" i="8" s="1"/>
  <c r="Z418" i="8" s="1"/>
  <c r="AG418" i="8" s="1"/>
  <c r="AI418" i="8" s="1"/>
  <c r="X2122" i="8"/>
  <c r="Y2122" i="8" s="1"/>
  <c r="Z2122" i="8" s="1"/>
  <c r="AG2122" i="8" s="1"/>
  <c r="AI2122" i="8" s="1"/>
  <c r="X1866" i="8"/>
  <c r="Y1866" i="8" s="1"/>
  <c r="Z1866" i="8" s="1"/>
  <c r="AG1866" i="8" s="1"/>
  <c r="AI1866" i="8" s="1"/>
  <c r="X1343" i="8"/>
  <c r="Y1343" i="8" s="1"/>
  <c r="Z1343" i="8" s="1"/>
  <c r="AG1343" i="8" s="1"/>
  <c r="AI1343" i="8" s="1"/>
  <c r="X931" i="8"/>
  <c r="Y931" i="8" s="1"/>
  <c r="Z931" i="8" s="1"/>
  <c r="AG931" i="8" s="1"/>
  <c r="AI931" i="8" s="1"/>
  <c r="X484" i="8"/>
  <c r="Y484" i="8" s="1"/>
  <c r="Z484" i="8" s="1"/>
  <c r="AG484" i="8" s="1"/>
  <c r="AI484" i="8" s="1"/>
  <c r="X463" i="8"/>
  <c r="Y463" i="8" s="1"/>
  <c r="Z463" i="8" s="1"/>
  <c r="AG463" i="8" s="1"/>
  <c r="AI463" i="8" s="1"/>
  <c r="X207" i="8"/>
  <c r="Y207" i="8" s="1"/>
  <c r="Z207" i="8" s="1"/>
  <c r="AG207" i="8" s="1"/>
  <c r="AI207" i="8" s="1"/>
  <c r="X1310" i="8"/>
  <c r="Y1310" i="8" s="1"/>
  <c r="Z1310" i="8" s="1"/>
  <c r="AG1310" i="8" s="1"/>
  <c r="AI1310" i="8" s="1"/>
  <c r="X1054" i="8"/>
  <c r="Y1054" i="8" s="1"/>
  <c r="Z1054" i="8" s="1"/>
  <c r="AG1054" i="8" s="1"/>
  <c r="AI1054" i="8" s="1"/>
  <c r="X798" i="8"/>
  <c r="Y798" i="8" s="1"/>
  <c r="Z798" i="8" s="1"/>
  <c r="AG798" i="8" s="1"/>
  <c r="AI798" i="8" s="1"/>
  <c r="X542" i="8"/>
  <c r="Y542" i="8" s="1"/>
  <c r="Z542" i="8" s="1"/>
  <c r="AG542" i="8" s="1"/>
  <c r="AI542" i="8" s="1"/>
  <c r="X286" i="8"/>
  <c r="Y286" i="8" s="1"/>
  <c r="Z286" i="8" s="1"/>
  <c r="AG286" i="8" s="1"/>
  <c r="AI286" i="8" s="1"/>
  <c r="X30" i="8"/>
  <c r="Y30" i="8" s="1"/>
  <c r="Z30" i="8" s="1"/>
  <c r="AG30" i="8" s="1"/>
  <c r="X267" i="8"/>
  <c r="Y267" i="8" s="1"/>
  <c r="Z267" i="8" s="1"/>
  <c r="AG267" i="8" s="1"/>
  <c r="AI267" i="8" s="1"/>
  <c r="X11" i="8"/>
  <c r="Y11" i="8" s="1"/>
  <c r="Z11" i="8" s="1"/>
  <c r="AG11" i="8" s="1"/>
  <c r="AI11" i="8" s="1"/>
  <c r="X1130" i="8"/>
  <c r="Y1130" i="8" s="1"/>
  <c r="Z1130" i="8" s="1"/>
  <c r="AG1130" i="8" s="1"/>
  <c r="AI1130" i="8" s="1"/>
  <c r="X618" i="8"/>
  <c r="Y618" i="8" s="1"/>
  <c r="Z618" i="8" s="1"/>
  <c r="AG618" i="8" s="1"/>
  <c r="AI618" i="8" s="1"/>
  <c r="X362" i="8"/>
  <c r="Y362" i="8" s="1"/>
  <c r="Z362" i="8" s="1"/>
  <c r="AG362" i="8" s="1"/>
  <c r="AI362" i="8" s="1"/>
  <c r="X106" i="8"/>
  <c r="Y106" i="8" s="1"/>
  <c r="Z106" i="8" s="1"/>
  <c r="AG106" i="8" s="1"/>
  <c r="AI106" i="8" s="1"/>
  <c r="X1225" i="8"/>
  <c r="Y1225" i="8" s="1"/>
  <c r="Z1225" i="8" s="1"/>
  <c r="AG1225" i="8" s="1"/>
  <c r="AI1225" i="8" s="1"/>
  <c r="X713" i="8"/>
  <c r="Y713" i="8" s="1"/>
  <c r="Z713" i="8" s="1"/>
  <c r="AG713" i="8" s="1"/>
  <c r="AI713" i="8" s="1"/>
  <c r="X457" i="8"/>
  <c r="Y457" i="8" s="1"/>
  <c r="Z457" i="8" s="1"/>
  <c r="AG457" i="8" s="1"/>
  <c r="AI457" i="8" s="1"/>
  <c r="X201" i="8"/>
  <c r="Y201" i="8" s="1"/>
  <c r="Z201" i="8" s="1"/>
  <c r="AG201" i="8" s="1"/>
  <c r="AI201" i="8" s="1"/>
  <c r="X1064" i="8"/>
  <c r="Y1064" i="8" s="1"/>
  <c r="Z1064" i="8" s="1"/>
  <c r="AG1064" i="8" s="1"/>
  <c r="AI1064" i="8" s="1"/>
  <c r="X808" i="8"/>
  <c r="Y808" i="8" s="1"/>
  <c r="Z808" i="8" s="1"/>
  <c r="AG808" i="8" s="1"/>
  <c r="AI808" i="8" s="1"/>
  <c r="X552" i="8"/>
  <c r="Y552" i="8" s="1"/>
  <c r="Z552" i="8" s="1"/>
  <c r="AG552" i="8" s="1"/>
  <c r="AI552" i="8" s="1"/>
  <c r="X296" i="8"/>
  <c r="Y296" i="8" s="1"/>
  <c r="Z296" i="8" s="1"/>
  <c r="AG296" i="8" s="1"/>
  <c r="AI296" i="8" s="1"/>
  <c r="X903" i="8"/>
  <c r="Y903" i="8" s="1"/>
  <c r="Z903" i="8" s="1"/>
  <c r="AG903" i="8" s="1"/>
  <c r="AI903" i="8" s="1"/>
  <c r="X647" i="8"/>
  <c r="Y647" i="8" s="1"/>
  <c r="Z647" i="8" s="1"/>
  <c r="AG647" i="8" s="1"/>
  <c r="AI647" i="8" s="1"/>
  <c r="X391" i="8"/>
  <c r="Y391" i="8" s="1"/>
  <c r="Z391" i="8" s="1"/>
  <c r="AG391" i="8" s="1"/>
  <c r="AI391" i="8" s="1"/>
  <c r="X135" i="8"/>
  <c r="Y135" i="8" s="1"/>
  <c r="Z135" i="8" s="1"/>
  <c r="AG135" i="8" s="1"/>
  <c r="AI135" i="8" s="1"/>
  <c r="X710" i="8"/>
  <c r="Y710" i="8" s="1"/>
  <c r="Z710" i="8" s="1"/>
  <c r="AG710" i="8" s="1"/>
  <c r="AI710" i="8" s="1"/>
  <c r="X454" i="8"/>
  <c r="Y454" i="8" s="1"/>
  <c r="Z454" i="8" s="1"/>
  <c r="AG454" i="8" s="1"/>
  <c r="AI454" i="8" s="1"/>
  <c r="X198" i="8"/>
  <c r="Y198" i="8" s="1"/>
  <c r="Z198" i="8" s="1"/>
  <c r="AG198" i="8" s="1"/>
  <c r="X1317" i="8"/>
  <c r="Y1317" i="8" s="1"/>
  <c r="Z1317" i="8" s="1"/>
  <c r="AG1317" i="8" s="1"/>
  <c r="AI1317" i="8" s="1"/>
  <c r="X1061" i="8"/>
  <c r="Y1061" i="8" s="1"/>
  <c r="Z1061" i="8" s="1"/>
  <c r="AG1061" i="8" s="1"/>
  <c r="AI1061" i="8" s="1"/>
  <c r="X805" i="8"/>
  <c r="Y805" i="8" s="1"/>
  <c r="Z805" i="8" s="1"/>
  <c r="AG805" i="8" s="1"/>
  <c r="AI805" i="8" s="1"/>
  <c r="X549" i="8"/>
  <c r="Y549" i="8" s="1"/>
  <c r="Z549" i="8" s="1"/>
  <c r="AG549" i="8" s="1"/>
  <c r="AI549" i="8" s="1"/>
  <c r="X293" i="8"/>
  <c r="Y293" i="8" s="1"/>
  <c r="Z293" i="8" s="1"/>
  <c r="AG293" i="8" s="1"/>
  <c r="AI293" i="8" s="1"/>
  <c r="X37" i="8"/>
  <c r="Y37" i="8" s="1"/>
  <c r="Z37" i="8" s="1"/>
  <c r="AG37" i="8" s="1"/>
  <c r="AI37" i="8" s="1"/>
  <c r="X780" i="8"/>
  <c r="Y780" i="8" s="1"/>
  <c r="Z780" i="8" s="1"/>
  <c r="AG780" i="8" s="1"/>
  <c r="AI780" i="8" s="1"/>
  <c r="X275" i="8"/>
  <c r="Y275" i="8" s="1"/>
  <c r="Z275" i="8" s="1"/>
  <c r="AG275" i="8" s="1"/>
  <c r="AI275" i="8" s="1"/>
  <c r="X2044" i="8"/>
  <c r="Y2044" i="8" s="1"/>
  <c r="Z2044" i="8" s="1"/>
  <c r="AG2044" i="8" s="1"/>
  <c r="AI2044" i="8" s="1"/>
  <c r="X1788" i="8"/>
  <c r="Y1788" i="8" s="1"/>
  <c r="Z1788" i="8" s="1"/>
  <c r="AG1788" i="8" s="1"/>
  <c r="AI1788" i="8" s="1"/>
  <c r="X1532" i="8"/>
  <c r="Y1532" i="8" s="1"/>
  <c r="Z1532" i="8" s="1"/>
  <c r="AG1532" i="8" s="1"/>
  <c r="AI1532" i="8" s="1"/>
  <c r="X803" i="8"/>
  <c r="Y803" i="8" s="1"/>
  <c r="Z803" i="8" s="1"/>
  <c r="AG803" i="8" s="1"/>
  <c r="AI803" i="8" s="1"/>
  <c r="X308" i="8"/>
  <c r="Y308" i="8" s="1"/>
  <c r="Z308" i="8" s="1"/>
  <c r="AG308" i="8" s="1"/>
  <c r="AI308" i="8" s="1"/>
  <c r="X2075" i="8"/>
  <c r="Y2075" i="8" s="1"/>
  <c r="Z2075" i="8" s="1"/>
  <c r="AG2075" i="8" s="1"/>
  <c r="AI2075" i="8" s="1"/>
  <c r="X1563" i="8"/>
  <c r="Y1563" i="8" s="1"/>
  <c r="Z1563" i="8" s="1"/>
  <c r="AG1563" i="8" s="1"/>
  <c r="AI1563" i="8" s="1"/>
  <c r="X1266" i="8"/>
  <c r="Y1266" i="8" s="1"/>
  <c r="Z1266" i="8" s="1"/>
  <c r="AG1266" i="8" s="1"/>
  <c r="AI1266" i="8" s="1"/>
  <c r="X859" i="8"/>
  <c r="Y859" i="8" s="1"/>
  <c r="Z859" i="8" s="1"/>
  <c r="AG859" i="8" s="1"/>
  <c r="AI859" i="8" s="1"/>
  <c r="X384" i="8"/>
  <c r="Y384" i="8" s="1"/>
  <c r="Z384" i="8" s="1"/>
  <c r="AG384" i="8" s="1"/>
  <c r="AI384" i="8" s="1"/>
  <c r="X2106" i="8"/>
  <c r="Y2106" i="8" s="1"/>
  <c r="Z2106" i="8" s="1"/>
  <c r="AG2106" i="8" s="1"/>
  <c r="AI2106" i="8" s="1"/>
  <c r="X1850" i="8"/>
  <c r="Y1850" i="8" s="1"/>
  <c r="Z1850" i="8" s="1"/>
  <c r="AG1850" i="8" s="1"/>
  <c r="AI1850" i="8" s="1"/>
  <c r="X1594" i="8"/>
  <c r="Y1594" i="8" s="1"/>
  <c r="Z1594" i="8" s="1"/>
  <c r="AG1594" i="8" s="1"/>
  <c r="AI1594" i="8" s="1"/>
  <c r="X1315" i="8"/>
  <c r="Y1315" i="8" s="1"/>
  <c r="Z1315" i="8" s="1"/>
  <c r="AG1315" i="8" s="1"/>
  <c r="AI1315" i="8" s="1"/>
  <c r="X451" i="8"/>
  <c r="Y451" i="8" s="1"/>
  <c r="Z451" i="8" s="1"/>
  <c r="AG451" i="8" s="1"/>
  <c r="AI451" i="8" s="1"/>
  <c r="X191" i="8"/>
  <c r="Y191" i="8" s="1"/>
  <c r="Z191" i="8" s="1"/>
  <c r="AG191" i="8" s="1"/>
  <c r="AI191" i="8" s="1"/>
  <c r="X1038" i="8"/>
  <c r="Y1038" i="8" s="1"/>
  <c r="Z1038" i="8" s="1"/>
  <c r="AG1038" i="8" s="1"/>
  <c r="AI1038" i="8" s="1"/>
  <c r="X526" i="8"/>
  <c r="Y526" i="8" s="1"/>
  <c r="Z526" i="8" s="1"/>
  <c r="AG526" i="8" s="1"/>
  <c r="AI526" i="8" s="1"/>
  <c r="X14" i="8"/>
  <c r="Y14" i="8" s="1"/>
  <c r="Z14" i="8" s="1"/>
  <c r="AG14" i="8" s="1"/>
  <c r="AI14" i="8" s="1"/>
  <c r="X251" i="8"/>
  <c r="Y251" i="8" s="1"/>
  <c r="Z251" i="8" s="1"/>
  <c r="AG251" i="8" s="1"/>
  <c r="AI251" i="8" s="1"/>
  <c r="X1370" i="8"/>
  <c r="Y1370" i="8" s="1"/>
  <c r="Z1370" i="8" s="1"/>
  <c r="AG1370" i="8" s="1"/>
  <c r="AI1370" i="8" s="1"/>
  <c r="X858" i="8"/>
  <c r="Y858" i="8" s="1"/>
  <c r="Z858" i="8" s="1"/>
  <c r="AG858" i="8" s="1"/>
  <c r="AI858" i="8" s="1"/>
  <c r="X602" i="8"/>
  <c r="Y602" i="8" s="1"/>
  <c r="Z602" i="8" s="1"/>
  <c r="AG602" i="8" s="1"/>
  <c r="AI602" i="8" s="1"/>
  <c r="X90" i="8"/>
  <c r="Y90" i="8" s="1"/>
  <c r="Z90" i="8" s="1"/>
  <c r="AG90" i="8" s="1"/>
  <c r="AI90" i="8" s="1"/>
  <c r="X1209" i="8"/>
  <c r="Y1209" i="8" s="1"/>
  <c r="Z1209" i="8" s="1"/>
  <c r="AG1209" i="8" s="1"/>
  <c r="AI1209" i="8" s="1"/>
  <c r="X697" i="8"/>
  <c r="Y697" i="8" s="1"/>
  <c r="Z697" i="8" s="1"/>
  <c r="AG697" i="8" s="1"/>
  <c r="AI697" i="8" s="1"/>
  <c r="X441" i="8"/>
  <c r="Y441" i="8" s="1"/>
  <c r="Z441" i="8" s="1"/>
  <c r="AG441" i="8" s="1"/>
  <c r="AI441" i="8" s="1"/>
  <c r="X1304" i="8"/>
  <c r="Y1304" i="8" s="1"/>
  <c r="Z1304" i="8" s="1"/>
  <c r="AG1304" i="8" s="1"/>
  <c r="X1048" i="8"/>
  <c r="Y1048" i="8" s="1"/>
  <c r="Z1048" i="8" s="1"/>
  <c r="AG1048" i="8" s="1"/>
  <c r="AI1048" i="8" s="1"/>
  <c r="X792" i="8"/>
  <c r="Y792" i="8" s="1"/>
  <c r="Z792" i="8" s="1"/>
  <c r="AG792" i="8" s="1"/>
  <c r="AI792" i="8" s="1"/>
  <c r="X536" i="8"/>
  <c r="Y536" i="8" s="1"/>
  <c r="Z536" i="8" s="1"/>
  <c r="AG536" i="8" s="1"/>
  <c r="AI536" i="8" s="1"/>
  <c r="X24" i="8"/>
  <c r="Y24" i="8" s="1"/>
  <c r="Z24" i="8" s="1"/>
  <c r="AG24" i="8" s="1"/>
  <c r="AI24" i="8" s="1"/>
  <c r="X887" i="8"/>
  <c r="Y887" i="8" s="1"/>
  <c r="Z887" i="8" s="1"/>
  <c r="AG887" i="8" s="1"/>
  <c r="AI887" i="8" s="1"/>
  <c r="X631" i="8"/>
  <c r="Y631" i="8" s="1"/>
  <c r="Z631" i="8" s="1"/>
  <c r="AG631" i="8" s="1"/>
  <c r="AI631" i="8" s="1"/>
  <c r="X375" i="8"/>
  <c r="Y375" i="8" s="1"/>
  <c r="Z375" i="8" s="1"/>
  <c r="AG375" i="8" s="1"/>
  <c r="AI375" i="8" s="1"/>
  <c r="X694" i="8"/>
  <c r="Y694" i="8" s="1"/>
  <c r="Z694" i="8" s="1"/>
  <c r="AG694" i="8" s="1"/>
  <c r="AI694" i="8" s="1"/>
  <c r="X438" i="8"/>
  <c r="Y438" i="8" s="1"/>
  <c r="Z438" i="8" s="1"/>
  <c r="AG438" i="8" s="1"/>
  <c r="AI438" i="8" s="1"/>
  <c r="X182" i="8"/>
  <c r="Y182" i="8" s="1"/>
  <c r="Z182" i="8" s="1"/>
  <c r="AG182" i="8" s="1"/>
  <c r="X1301" i="8"/>
  <c r="Y1301" i="8" s="1"/>
  <c r="Z1301" i="8" s="1"/>
  <c r="AG1301" i="8" s="1"/>
  <c r="AI1301" i="8" s="1"/>
  <c r="X1045" i="8"/>
  <c r="Y1045" i="8" s="1"/>
  <c r="Z1045" i="8" s="1"/>
  <c r="AG1045" i="8" s="1"/>
  <c r="AI1045" i="8" s="1"/>
  <c r="X789" i="8"/>
  <c r="Y789" i="8" s="1"/>
  <c r="Z789" i="8" s="1"/>
  <c r="AG789" i="8" s="1"/>
  <c r="AI789" i="8" s="1"/>
  <c r="X533" i="8"/>
  <c r="Y533" i="8" s="1"/>
  <c r="Z533" i="8" s="1"/>
  <c r="AG533" i="8" s="1"/>
  <c r="AI533" i="8" s="1"/>
  <c r="X277" i="8"/>
  <c r="Y277" i="8" s="1"/>
  <c r="Z277" i="8" s="1"/>
  <c r="AG277" i="8" s="1"/>
  <c r="AI277" i="8" s="1"/>
  <c r="X1803" i="8"/>
  <c r="Y1803" i="8" s="1"/>
  <c r="Z1803" i="8" s="1"/>
  <c r="AG1803" i="8" s="1"/>
  <c r="AI1803" i="8" s="1"/>
  <c r="X1547" i="8"/>
  <c r="Y1547" i="8" s="1"/>
  <c r="Z1547" i="8" s="1"/>
  <c r="AG1547" i="8" s="1"/>
  <c r="X1243" i="8"/>
  <c r="Y1243" i="8" s="1"/>
  <c r="Z1243" i="8" s="1"/>
  <c r="AG1243" i="8" s="1"/>
  <c r="AI1243" i="8" s="1"/>
  <c r="X832" i="8"/>
  <c r="Y832" i="8" s="1"/>
  <c r="Z832" i="8" s="1"/>
  <c r="AG832" i="8" s="1"/>
  <c r="AI832" i="8" s="1"/>
  <c r="X348" i="8"/>
  <c r="Y348" i="8" s="1"/>
  <c r="Z348" i="8" s="1"/>
  <c r="AG348" i="8" s="1"/>
  <c r="AI348" i="8" s="1"/>
  <c r="X2090" i="8"/>
  <c r="Y2090" i="8" s="1"/>
  <c r="Z2090" i="8" s="1"/>
  <c r="AG2090" i="8" s="1"/>
  <c r="X1834" i="8"/>
  <c r="Y1834" i="8" s="1"/>
  <c r="Z1834" i="8" s="1"/>
  <c r="AG1834" i="8" s="1"/>
  <c r="AI1834" i="8" s="1"/>
  <c r="X1292" i="8"/>
  <c r="Y1292" i="8" s="1"/>
  <c r="Z1292" i="8" s="1"/>
  <c r="AG1292" i="8" s="1"/>
  <c r="X881" i="8"/>
  <c r="Y881" i="8" s="1"/>
  <c r="Z881" i="8" s="1"/>
  <c r="AG881" i="8" s="1"/>
  <c r="AI881" i="8" s="1"/>
  <c r="X417" i="8"/>
  <c r="Y417" i="8" s="1"/>
  <c r="Z417" i="8" s="1"/>
  <c r="AG417" i="8" s="1"/>
  <c r="AI417" i="8" s="1"/>
  <c r="X431" i="8"/>
  <c r="Y431" i="8" s="1"/>
  <c r="Z431" i="8" s="1"/>
  <c r="AG431" i="8" s="1"/>
  <c r="AI431" i="8" s="1"/>
  <c r="X175" i="8"/>
  <c r="Y175" i="8" s="1"/>
  <c r="Z175" i="8" s="1"/>
  <c r="AG175" i="8" s="1"/>
  <c r="AI175" i="8" s="1"/>
  <c r="X1022" i="8"/>
  <c r="Y1022" i="8" s="1"/>
  <c r="Z1022" i="8" s="1"/>
  <c r="AG1022" i="8" s="1"/>
  <c r="AI1022" i="8" s="1"/>
  <c r="X766" i="8"/>
  <c r="Y766" i="8" s="1"/>
  <c r="Z766" i="8" s="1"/>
  <c r="AG766" i="8" s="1"/>
  <c r="AI766" i="8" s="1"/>
  <c r="X510" i="8"/>
  <c r="Y510" i="8" s="1"/>
  <c r="Z510" i="8" s="1"/>
  <c r="AG510" i="8" s="1"/>
  <c r="AI510" i="8" s="1"/>
  <c r="X254" i="8"/>
  <c r="Y254" i="8" s="1"/>
  <c r="Z254" i="8" s="1"/>
  <c r="AG254" i="8" s="1"/>
  <c r="AI254" i="8" s="1"/>
  <c r="X13" i="8"/>
  <c r="Y13" i="8" s="1"/>
  <c r="Z13" i="8" s="1"/>
  <c r="AG13" i="8" s="1"/>
  <c r="AI13" i="8" s="1"/>
  <c r="X235" i="8"/>
  <c r="Y235" i="8" s="1"/>
  <c r="Z235" i="8" s="1"/>
  <c r="AG235" i="8" s="1"/>
  <c r="AI235" i="8" s="1"/>
  <c r="X1354" i="8"/>
  <c r="Y1354" i="8" s="1"/>
  <c r="Z1354" i="8" s="1"/>
  <c r="AG1354" i="8" s="1"/>
  <c r="AI1354" i="8" s="1"/>
  <c r="X842" i="8"/>
  <c r="Y842" i="8" s="1"/>
  <c r="Z842" i="8" s="1"/>
  <c r="AG842" i="8" s="1"/>
  <c r="X586" i="8"/>
  <c r="Y586" i="8" s="1"/>
  <c r="Z586" i="8" s="1"/>
  <c r="AG586" i="8" s="1"/>
  <c r="AI586" i="8" s="1"/>
  <c r="X74" i="8"/>
  <c r="Y74" i="8" s="1"/>
  <c r="Z74" i="8" s="1"/>
  <c r="AG74" i="8" s="1"/>
  <c r="AI74" i="8" s="1"/>
  <c r="X1193" i="8"/>
  <c r="Y1193" i="8" s="1"/>
  <c r="Z1193" i="8" s="1"/>
  <c r="AG1193" i="8" s="1"/>
  <c r="AI1193" i="8" s="1"/>
  <c r="X937" i="8"/>
  <c r="Y937" i="8" s="1"/>
  <c r="Z937" i="8" s="1"/>
  <c r="AG937" i="8" s="1"/>
  <c r="X681" i="8"/>
  <c r="Y681" i="8" s="1"/>
  <c r="Z681" i="8" s="1"/>
  <c r="AG681" i="8" s="1"/>
  <c r="AI681" i="8" s="1"/>
  <c r="X425" i="8"/>
  <c r="Y425" i="8" s="1"/>
  <c r="Z425" i="8" s="1"/>
  <c r="AG425" i="8" s="1"/>
  <c r="AI425" i="8" s="1"/>
  <c r="X169" i="8"/>
  <c r="Y169" i="8" s="1"/>
  <c r="Z169" i="8" s="1"/>
  <c r="AG169" i="8" s="1"/>
  <c r="AI169" i="8" s="1"/>
  <c r="X1032" i="8"/>
  <c r="Y1032" i="8" s="1"/>
  <c r="Z1032" i="8" s="1"/>
  <c r="AG1032" i="8" s="1"/>
  <c r="AI1032" i="8" s="1"/>
  <c r="X776" i="8"/>
  <c r="Y776" i="8" s="1"/>
  <c r="Z776" i="8" s="1"/>
  <c r="AG776" i="8" s="1"/>
  <c r="AI776" i="8" s="1"/>
  <c r="X520" i="8"/>
  <c r="Y520" i="8" s="1"/>
  <c r="Z520" i="8" s="1"/>
  <c r="AG520" i="8" s="1"/>
  <c r="AI520" i="8" s="1"/>
  <c r="X8" i="8"/>
  <c r="Y8" i="8" s="1"/>
  <c r="Z8" i="8" s="1"/>
  <c r="AG8" i="8" s="1"/>
  <c r="AI8" i="8" s="1"/>
  <c r="X1127" i="8"/>
  <c r="Y1127" i="8" s="1"/>
  <c r="Z1127" i="8" s="1"/>
  <c r="AG1127" i="8" s="1"/>
  <c r="X871" i="8"/>
  <c r="Y871" i="8" s="1"/>
  <c r="Z871" i="8" s="1"/>
  <c r="AG871" i="8" s="1"/>
  <c r="AI871" i="8" s="1"/>
  <c r="X615" i="8"/>
  <c r="Y615" i="8" s="1"/>
  <c r="Z615" i="8" s="1"/>
  <c r="AG615" i="8" s="1"/>
  <c r="AI615" i="8" s="1"/>
  <c r="X359" i="8"/>
  <c r="Y359" i="8" s="1"/>
  <c r="Z359" i="8" s="1"/>
  <c r="AG359" i="8" s="1"/>
  <c r="AI359" i="8" s="1"/>
  <c r="X103" i="8"/>
  <c r="Y103" i="8" s="1"/>
  <c r="Z103" i="8" s="1"/>
  <c r="AG103" i="8" s="1"/>
  <c r="AI103" i="8" s="1"/>
  <c r="X678" i="8"/>
  <c r="Y678" i="8" s="1"/>
  <c r="Z678" i="8" s="1"/>
  <c r="AG678" i="8" s="1"/>
  <c r="AI678" i="8" s="1"/>
  <c r="X422" i="8"/>
  <c r="Y422" i="8" s="1"/>
  <c r="Z422" i="8" s="1"/>
  <c r="AG422" i="8" s="1"/>
  <c r="X166" i="8"/>
  <c r="Y166" i="8" s="1"/>
  <c r="Z166" i="8" s="1"/>
  <c r="AG166" i="8" s="1"/>
  <c r="AI166" i="8" s="1"/>
  <c r="X773" i="8"/>
  <c r="Y773" i="8" s="1"/>
  <c r="Z773" i="8" s="1"/>
  <c r="AG773" i="8" s="1"/>
  <c r="AI773" i="8" s="1"/>
  <c r="X517" i="8"/>
  <c r="Y517" i="8" s="1"/>
  <c r="Z517" i="8" s="1"/>
  <c r="AG517" i="8" s="1"/>
  <c r="AI517" i="8" s="1"/>
  <c r="X261" i="8"/>
  <c r="Y261" i="8" s="1"/>
  <c r="Z261" i="8" s="1"/>
  <c r="AG261" i="8" s="1"/>
  <c r="AI261" i="8" s="1"/>
  <c r="X248" i="8"/>
  <c r="Y248" i="8" s="1"/>
  <c r="Z248" i="8" s="1"/>
  <c r="AG248" i="8" s="1"/>
  <c r="AI248" i="8" s="1"/>
  <c r="X1367" i="8"/>
  <c r="Y1367" i="8" s="1"/>
  <c r="Z1367" i="8" s="1"/>
  <c r="AG1367" i="8" s="1"/>
  <c r="AI1367" i="8" s="1"/>
  <c r="X1111" i="8"/>
  <c r="Y1111" i="8" s="1"/>
  <c r="Z1111" i="8" s="1"/>
  <c r="AG1111" i="8" s="1"/>
  <c r="AI1111" i="8" s="1"/>
  <c r="X855" i="8"/>
  <c r="Y855" i="8" s="1"/>
  <c r="Z855" i="8" s="1"/>
  <c r="AG855" i="8" s="1"/>
  <c r="AI855" i="8" s="1"/>
  <c r="X599" i="8"/>
  <c r="Y599" i="8" s="1"/>
  <c r="Z599" i="8" s="1"/>
  <c r="AG599" i="8" s="1"/>
  <c r="AI599" i="8" s="1"/>
  <c r="X343" i="8"/>
  <c r="Y343" i="8" s="1"/>
  <c r="Z343" i="8" s="1"/>
  <c r="AG343" i="8" s="1"/>
  <c r="AI343" i="8" s="1"/>
  <c r="X87" i="8"/>
  <c r="Y87" i="8" s="1"/>
  <c r="Z87" i="8" s="1"/>
  <c r="AG87" i="8" s="1"/>
  <c r="AI87" i="8" s="1"/>
  <c r="X662" i="8"/>
  <c r="Y662" i="8" s="1"/>
  <c r="Z662" i="8" s="1"/>
  <c r="AG662" i="8" s="1"/>
  <c r="AI662" i="8" s="1"/>
  <c r="X406" i="8"/>
  <c r="Y406" i="8" s="1"/>
  <c r="Z406" i="8" s="1"/>
  <c r="AG406" i="8" s="1"/>
  <c r="X150" i="8"/>
  <c r="Y150" i="8" s="1"/>
  <c r="Z150" i="8" s="1"/>
  <c r="AG150" i="8" s="1"/>
  <c r="AI150" i="8" s="1"/>
  <c r="X1269" i="8"/>
  <c r="Y1269" i="8" s="1"/>
  <c r="Z1269" i="8" s="1"/>
  <c r="AG1269" i="8" s="1"/>
  <c r="AI1269" i="8" s="1"/>
  <c r="X1013" i="8"/>
  <c r="Y1013" i="8" s="1"/>
  <c r="Z1013" i="8" s="1"/>
  <c r="AG1013" i="8" s="1"/>
  <c r="AI1013" i="8" s="1"/>
  <c r="X757" i="8"/>
  <c r="Y757" i="8" s="1"/>
  <c r="Z757" i="8" s="1"/>
  <c r="AG757" i="8" s="1"/>
  <c r="AI757" i="8" s="1"/>
  <c r="X1041" i="8"/>
  <c r="Y1041" i="8" s="1"/>
  <c r="Z1041" i="8" s="1"/>
  <c r="AG1041" i="8" s="1"/>
  <c r="AI1041" i="8" s="1"/>
  <c r="X609" i="8"/>
  <c r="Y609" i="8" s="1"/>
  <c r="Z609" i="8" s="1"/>
  <c r="AG609" i="8" s="1"/>
  <c r="AI609" i="8" s="1"/>
  <c r="X61" i="8"/>
  <c r="Y61" i="8" s="1"/>
  <c r="Z61" i="8" s="1"/>
  <c r="AG61" i="8" s="1"/>
  <c r="AI61" i="8" s="1"/>
  <c r="X1421" i="8"/>
  <c r="Y1421" i="8" s="1"/>
  <c r="Z1421" i="8" s="1"/>
  <c r="AG1421" i="8" s="1"/>
  <c r="AI1421" i="8" s="1"/>
  <c r="X608" i="8"/>
  <c r="Y608" i="8" s="1"/>
  <c r="Z608" i="8" s="1"/>
  <c r="AG608" i="8" s="1"/>
  <c r="AI608" i="8" s="1"/>
  <c r="X60" i="8"/>
  <c r="Y60" i="8" s="1"/>
  <c r="Z60" i="8" s="1"/>
  <c r="AG60" i="8" s="1"/>
  <c r="AI60" i="8" s="1"/>
  <c r="X1948" i="8"/>
  <c r="Y1948" i="8" s="1"/>
  <c r="Z1948" i="8" s="1"/>
  <c r="AG1948" i="8" s="1"/>
  <c r="AI1948" i="8" s="1"/>
  <c r="X1692" i="8"/>
  <c r="Y1692" i="8" s="1"/>
  <c r="Z1692" i="8" s="1"/>
  <c r="AG1692" i="8" s="1"/>
  <c r="AI1692" i="8" s="1"/>
  <c r="X1436" i="8"/>
  <c r="Y1436" i="8" s="1"/>
  <c r="Z1436" i="8" s="1"/>
  <c r="AG1436" i="8" s="1"/>
  <c r="AI1436" i="8" s="1"/>
  <c r="X1062" i="8"/>
  <c r="Y1062" i="8" s="1"/>
  <c r="Z1062" i="8" s="1"/>
  <c r="AG1062" i="8" s="1"/>
  <c r="AI1062" i="8" s="1"/>
  <c r="X636" i="8"/>
  <c r="Y636" i="8" s="1"/>
  <c r="Z636" i="8" s="1"/>
  <c r="AG636" i="8" s="1"/>
  <c r="AI636" i="8" s="1"/>
  <c r="X93" i="8"/>
  <c r="Y93" i="8" s="1"/>
  <c r="Z93" i="8" s="1"/>
  <c r="AG93" i="8" s="1"/>
  <c r="AI93" i="8" s="1"/>
  <c r="X1467" i="8"/>
  <c r="Y1467" i="8" s="1"/>
  <c r="Z1467" i="8" s="1"/>
  <c r="AG1467" i="8" s="1"/>
  <c r="AI1467" i="8" s="1"/>
  <c r="X1115" i="8"/>
  <c r="Y1115" i="8" s="1"/>
  <c r="Z1115" i="8" s="1"/>
  <c r="AG1115" i="8" s="1"/>
  <c r="AI1115" i="8" s="1"/>
  <c r="X162" i="8"/>
  <c r="Y162" i="8" s="1"/>
  <c r="Z162" i="8" s="1"/>
  <c r="AG162" i="8" s="1"/>
  <c r="AI162" i="8" s="1"/>
  <c r="X1754" i="8"/>
  <c r="Y1754" i="8" s="1"/>
  <c r="Z1754" i="8" s="1"/>
  <c r="AG1754" i="8" s="1"/>
  <c r="AI1754" i="8" s="1"/>
  <c r="X1498" i="8"/>
  <c r="Y1498" i="8" s="1"/>
  <c r="Z1498" i="8" s="1"/>
  <c r="AG1498" i="8" s="1"/>
  <c r="X1164" i="8"/>
  <c r="Y1164" i="8" s="1"/>
  <c r="Z1164" i="8" s="1"/>
  <c r="AG1164" i="8" s="1"/>
  <c r="AI1164" i="8" s="1"/>
  <c r="X236" i="8"/>
  <c r="Y236" i="8" s="1"/>
  <c r="Z236" i="8" s="1"/>
  <c r="AG236" i="8" s="1"/>
  <c r="AI236" i="8" s="1"/>
  <c r="X351" i="8"/>
  <c r="Y351" i="8" s="1"/>
  <c r="Z351" i="8" s="1"/>
  <c r="AG351" i="8" s="1"/>
  <c r="AI351" i="8" s="1"/>
  <c r="X95" i="8"/>
  <c r="Y95" i="8" s="1"/>
  <c r="Z95" i="8" s="1"/>
  <c r="AG95" i="8" s="1"/>
  <c r="AI95" i="8" s="1"/>
  <c r="X1198" i="8"/>
  <c r="Y1198" i="8" s="1"/>
  <c r="Z1198" i="8" s="1"/>
  <c r="AG1198" i="8" s="1"/>
  <c r="AI1198" i="8" s="1"/>
  <c r="X686" i="8"/>
  <c r="Y686" i="8" s="1"/>
  <c r="Z686" i="8" s="1"/>
  <c r="AG686" i="8" s="1"/>
  <c r="AI686" i="8" s="1"/>
  <c r="X174" i="8"/>
  <c r="Y174" i="8" s="1"/>
  <c r="Z174" i="8" s="1"/>
  <c r="AG174" i="8" s="1"/>
  <c r="AI174" i="8" s="1"/>
  <c r="X411" i="8"/>
  <c r="Y411" i="8" s="1"/>
  <c r="Z411" i="8" s="1"/>
  <c r="AG411" i="8" s="1"/>
  <c r="AI411" i="8" s="1"/>
  <c r="X155" i="8"/>
  <c r="Y155" i="8" s="1"/>
  <c r="Z155" i="8" s="1"/>
  <c r="AG155" i="8" s="1"/>
  <c r="AI155" i="8" s="1"/>
  <c r="X1274" i="8"/>
  <c r="Y1274" i="8" s="1"/>
  <c r="Z1274" i="8" s="1"/>
  <c r="AG1274" i="8" s="1"/>
  <c r="AI1274" i="8" s="1"/>
  <c r="X1018" i="8"/>
  <c r="Y1018" i="8" s="1"/>
  <c r="Z1018" i="8" s="1"/>
  <c r="AG1018" i="8" s="1"/>
  <c r="AI1018" i="8" s="1"/>
  <c r="X762" i="8"/>
  <c r="Y762" i="8" s="1"/>
  <c r="Z762" i="8" s="1"/>
  <c r="AG762" i="8" s="1"/>
  <c r="AI762" i="8" s="1"/>
  <c r="X506" i="8"/>
  <c r="Y506" i="8" s="1"/>
  <c r="Z506" i="8" s="1"/>
  <c r="AG506" i="8" s="1"/>
  <c r="AI506" i="8" s="1"/>
  <c r="X250" i="8"/>
  <c r="Y250" i="8" s="1"/>
  <c r="Z250" i="8" s="1"/>
  <c r="AG250" i="8" s="1"/>
  <c r="X1369" i="8"/>
  <c r="Y1369" i="8" s="1"/>
  <c r="Z1369" i="8" s="1"/>
  <c r="AG1369" i="8" s="1"/>
  <c r="AI1369" i="8" s="1"/>
  <c r="X1113" i="8"/>
  <c r="Y1113" i="8" s="1"/>
  <c r="Z1113" i="8" s="1"/>
  <c r="AG1113" i="8" s="1"/>
  <c r="AI1113" i="8" s="1"/>
  <c r="X857" i="8"/>
  <c r="Y857" i="8" s="1"/>
  <c r="Z857" i="8" s="1"/>
  <c r="AG857" i="8" s="1"/>
  <c r="X601" i="8"/>
  <c r="Y601" i="8" s="1"/>
  <c r="Z601" i="8" s="1"/>
  <c r="AG601" i="8" s="1"/>
  <c r="AI601" i="8" s="1"/>
  <c r="X345" i="8"/>
  <c r="Y345" i="8" s="1"/>
  <c r="Z345" i="8" s="1"/>
  <c r="AG345" i="8" s="1"/>
  <c r="AI345" i="8" s="1"/>
  <c r="X89" i="8"/>
  <c r="Y89" i="8" s="1"/>
  <c r="Z89" i="8" s="1"/>
  <c r="AG89" i="8" s="1"/>
  <c r="AI89" i="8" s="1"/>
  <c r="X1208" i="8"/>
  <c r="Y1208" i="8" s="1"/>
  <c r="Z1208" i="8" s="1"/>
  <c r="AG1208" i="8" s="1"/>
  <c r="AI1208" i="8" s="1"/>
  <c r="X952" i="8"/>
  <c r="Y952" i="8" s="1"/>
  <c r="Z952" i="8" s="1"/>
  <c r="AG952" i="8" s="1"/>
  <c r="AI952" i="8" s="1"/>
  <c r="X696" i="8"/>
  <c r="Y696" i="8" s="1"/>
  <c r="Z696" i="8" s="1"/>
  <c r="AG696" i="8" s="1"/>
  <c r="AI696" i="8" s="1"/>
  <c r="X440" i="8"/>
  <c r="Y440" i="8" s="1"/>
  <c r="Z440" i="8" s="1"/>
  <c r="AG440" i="8" s="1"/>
  <c r="AI440" i="8" s="1"/>
  <c r="X184" i="8"/>
  <c r="Y184" i="8" s="1"/>
  <c r="Z184" i="8" s="1"/>
  <c r="AG184" i="8" s="1"/>
  <c r="AI184" i="8" s="1"/>
  <c r="X1303" i="8"/>
  <c r="Y1303" i="8" s="1"/>
  <c r="Z1303" i="8" s="1"/>
  <c r="AG1303" i="8" s="1"/>
  <c r="AI1303" i="8" s="1"/>
  <c r="X1047" i="8"/>
  <c r="Y1047" i="8" s="1"/>
  <c r="Z1047" i="8" s="1"/>
  <c r="AG1047" i="8" s="1"/>
  <c r="AI1047" i="8" s="1"/>
  <c r="X791" i="8"/>
  <c r="Y791" i="8" s="1"/>
  <c r="Z791" i="8" s="1"/>
  <c r="AG791" i="8" s="1"/>
  <c r="AI791" i="8" s="1"/>
  <c r="X535" i="8"/>
  <c r="Y535" i="8" s="1"/>
  <c r="Z535" i="8" s="1"/>
  <c r="AG535" i="8" s="1"/>
  <c r="X279" i="8"/>
  <c r="Y279" i="8" s="1"/>
  <c r="Z279" i="8" s="1"/>
  <c r="AG279" i="8" s="1"/>
  <c r="AI279" i="8" s="1"/>
  <c r="X23" i="8"/>
  <c r="Y23" i="8" s="1"/>
  <c r="Z23" i="8" s="1"/>
  <c r="AG23" i="8" s="1"/>
  <c r="AI23" i="8" s="1"/>
  <c r="X598" i="8"/>
  <c r="Y598" i="8" s="1"/>
  <c r="Z598" i="8" s="1"/>
  <c r="AG598" i="8" s="1"/>
  <c r="AI598" i="8" s="1"/>
  <c r="X342" i="8"/>
  <c r="Y342" i="8" s="1"/>
  <c r="Z342" i="8" s="1"/>
  <c r="AG342" i="8" s="1"/>
  <c r="AI342" i="8" s="1"/>
  <c r="X86" i="8"/>
  <c r="Y86" i="8" s="1"/>
  <c r="Z86" i="8" s="1"/>
  <c r="AG86" i="8" s="1"/>
  <c r="AI86" i="8" s="1"/>
  <c r="X949" i="8"/>
  <c r="Y949" i="8" s="1"/>
  <c r="Z949" i="8" s="1"/>
  <c r="AG949" i="8" s="1"/>
  <c r="AI949" i="8" s="1"/>
  <c r="X693" i="8"/>
  <c r="Y693" i="8" s="1"/>
  <c r="Z693" i="8" s="1"/>
  <c r="AG693" i="8" s="1"/>
  <c r="AI693" i="8" s="1"/>
  <c r="X437" i="8"/>
  <c r="Y437" i="8" s="1"/>
  <c r="Z437" i="8" s="1"/>
  <c r="AG437" i="8" s="1"/>
  <c r="X181" i="8"/>
  <c r="Y181" i="8" s="1"/>
  <c r="Z181" i="8" s="1"/>
  <c r="AG181" i="8" s="1"/>
  <c r="AI181" i="8" s="1"/>
  <c r="X519" i="8"/>
  <c r="Y519" i="8" s="1"/>
  <c r="Z519" i="8" s="1"/>
  <c r="AG519" i="8" s="1"/>
  <c r="AI519" i="8" s="1"/>
  <c r="X263" i="8"/>
  <c r="Y263" i="8" s="1"/>
  <c r="Z263" i="8" s="1"/>
  <c r="AG263" i="8" s="1"/>
  <c r="AI263" i="8" s="1"/>
  <c r="X582" i="8"/>
  <c r="Y582" i="8" s="1"/>
  <c r="Z582" i="8" s="1"/>
  <c r="AG582" i="8" s="1"/>
  <c r="AI582" i="8" s="1"/>
  <c r="X326" i="8"/>
  <c r="Y326" i="8" s="1"/>
  <c r="Z326" i="8" s="1"/>
  <c r="AG326" i="8" s="1"/>
  <c r="AI326" i="8" s="1"/>
  <c r="X70" i="8"/>
  <c r="Y70" i="8" s="1"/>
  <c r="Z70" i="8" s="1"/>
  <c r="AG70" i="8" s="1"/>
  <c r="X1645" i="8"/>
  <c r="Y1645" i="8" s="1"/>
  <c r="Z1645" i="8" s="1"/>
  <c r="AG1645" i="8" s="1"/>
  <c r="AI1645" i="8" s="1"/>
  <c r="X989" i="8"/>
  <c r="Y989" i="8" s="1"/>
  <c r="Z989" i="8" s="1"/>
  <c r="AG989" i="8" s="1"/>
  <c r="AI989" i="8" s="1"/>
  <c r="X1916" i="8"/>
  <c r="Y1916" i="8" s="1"/>
  <c r="Z1916" i="8" s="1"/>
  <c r="AG1916" i="8" s="1"/>
  <c r="AI1916" i="8" s="1"/>
  <c r="X1660" i="8"/>
  <c r="Y1660" i="8" s="1"/>
  <c r="Z1660" i="8" s="1"/>
  <c r="AG1660" i="8" s="1"/>
  <c r="AI1660" i="8" s="1"/>
  <c r="X1404" i="8"/>
  <c r="Y1404" i="8" s="1"/>
  <c r="Z1404" i="8" s="1"/>
  <c r="AG1404" i="8" s="1"/>
  <c r="AI1404" i="8" s="1"/>
  <c r="X577" i="8"/>
  <c r="Y577" i="8" s="1"/>
  <c r="Z577" i="8" s="1"/>
  <c r="AG577" i="8" s="1"/>
  <c r="X18" i="8"/>
  <c r="Y18" i="8" s="1"/>
  <c r="Z18" i="8" s="1"/>
  <c r="AG18" i="8" s="1"/>
  <c r="AI18" i="8" s="1"/>
  <c r="X1947" i="8"/>
  <c r="Y1947" i="8" s="1"/>
  <c r="Z1947" i="8" s="1"/>
  <c r="AG1947" i="8" s="1"/>
  <c r="AI1947" i="8" s="1"/>
  <c r="X1691" i="8"/>
  <c r="Y1691" i="8" s="1"/>
  <c r="Z1691" i="8" s="1"/>
  <c r="AG1691" i="8" s="1"/>
  <c r="AI1691" i="8" s="1"/>
  <c r="X1435" i="8"/>
  <c r="Y1435" i="8" s="1"/>
  <c r="Z1435" i="8" s="1"/>
  <c r="AG1435" i="8" s="1"/>
  <c r="AI1435" i="8" s="1"/>
  <c r="X1060" i="8"/>
  <c r="Y1060" i="8" s="1"/>
  <c r="Z1060" i="8" s="1"/>
  <c r="AG1060" i="8" s="1"/>
  <c r="AI1060" i="8" s="1"/>
  <c r="X635" i="8"/>
  <c r="Y635" i="8" s="1"/>
  <c r="Z635" i="8" s="1"/>
  <c r="AG635" i="8" s="1"/>
  <c r="AI635" i="8" s="1"/>
  <c r="X92" i="8"/>
  <c r="Y92" i="8" s="1"/>
  <c r="Z92" i="8" s="1"/>
  <c r="AG92" i="8" s="1"/>
  <c r="AI92" i="8" s="1"/>
  <c r="X1978" i="8"/>
  <c r="Y1978" i="8" s="1"/>
  <c r="Z1978" i="8" s="1"/>
  <c r="AG1978" i="8" s="1"/>
  <c r="AI1978" i="8" s="1"/>
  <c r="X1466" i="8"/>
  <c r="Y1466" i="8" s="1"/>
  <c r="Z1466" i="8" s="1"/>
  <c r="AG1466" i="8" s="1"/>
  <c r="AI1466" i="8" s="1"/>
  <c r="X1110" i="8"/>
  <c r="Y1110" i="8" s="1"/>
  <c r="Z1110" i="8" s="1"/>
  <c r="AG1110" i="8" s="1"/>
  <c r="AI1110" i="8" s="1"/>
  <c r="X1166" i="8"/>
  <c r="Y1166" i="8" s="1"/>
  <c r="Z1166" i="8" s="1"/>
  <c r="AG1166" i="8" s="1"/>
  <c r="AI1166" i="8" s="1"/>
  <c r="X654" i="8"/>
  <c r="Y654" i="8" s="1"/>
  <c r="Z654" i="8" s="1"/>
  <c r="AG654" i="8" s="1"/>
  <c r="AI654" i="8" s="1"/>
  <c r="X142" i="8"/>
  <c r="Y142" i="8" s="1"/>
  <c r="Z142" i="8" s="1"/>
  <c r="AG142" i="8" s="1"/>
  <c r="X379" i="8"/>
  <c r="Y379" i="8" s="1"/>
  <c r="Z379" i="8" s="1"/>
  <c r="AG379" i="8" s="1"/>
  <c r="AI379" i="8" s="1"/>
  <c r="X123" i="8"/>
  <c r="Y123" i="8" s="1"/>
  <c r="Z123" i="8" s="1"/>
  <c r="AG123" i="8" s="1"/>
  <c r="X1242" i="8"/>
  <c r="Y1242" i="8" s="1"/>
  <c r="Z1242" i="8" s="1"/>
  <c r="AG1242" i="8" s="1"/>
  <c r="AI1242" i="8" s="1"/>
  <c r="X986" i="8"/>
  <c r="Y986" i="8" s="1"/>
  <c r="Z986" i="8" s="1"/>
  <c r="AG986" i="8" s="1"/>
  <c r="AI986" i="8" s="1"/>
  <c r="X730" i="8"/>
  <c r="Y730" i="8" s="1"/>
  <c r="Z730" i="8" s="1"/>
  <c r="AG730" i="8" s="1"/>
  <c r="AI730" i="8" s="1"/>
  <c r="X474" i="8"/>
  <c r="Y474" i="8" s="1"/>
  <c r="Z474" i="8" s="1"/>
  <c r="AG474" i="8" s="1"/>
  <c r="AI474" i="8" s="1"/>
  <c r="X218" i="8"/>
  <c r="Y218" i="8" s="1"/>
  <c r="Z218" i="8" s="1"/>
  <c r="AG218" i="8" s="1"/>
  <c r="AI218" i="8" s="1"/>
  <c r="X1337" i="8"/>
  <c r="Y1337" i="8" s="1"/>
  <c r="Z1337" i="8" s="1"/>
  <c r="AG1337" i="8" s="1"/>
  <c r="AI1337" i="8" s="1"/>
  <c r="X1081" i="8"/>
  <c r="Y1081" i="8" s="1"/>
  <c r="Z1081" i="8" s="1"/>
  <c r="AG1081" i="8" s="1"/>
  <c r="AI1081" i="8" s="1"/>
  <c r="X825" i="8"/>
  <c r="Y825" i="8" s="1"/>
  <c r="Z825" i="8" s="1"/>
  <c r="AG825" i="8" s="1"/>
  <c r="AI825" i="8" s="1"/>
  <c r="X569" i="8"/>
  <c r="Y569" i="8" s="1"/>
  <c r="Z569" i="8" s="1"/>
  <c r="AG569" i="8" s="1"/>
  <c r="AI569" i="8" s="1"/>
  <c r="X313" i="8"/>
  <c r="Y313" i="8" s="1"/>
  <c r="Z313" i="8" s="1"/>
  <c r="AG313" i="8" s="1"/>
  <c r="AI313" i="8" s="1"/>
  <c r="X57" i="8"/>
  <c r="Y57" i="8" s="1"/>
  <c r="Z57" i="8" s="1"/>
  <c r="AG57" i="8" s="1"/>
  <c r="AI57" i="8" s="1"/>
  <c r="X1176" i="8"/>
  <c r="Y1176" i="8" s="1"/>
  <c r="Z1176" i="8" s="1"/>
  <c r="AG1176" i="8" s="1"/>
  <c r="AI1176" i="8" s="1"/>
  <c r="X920" i="8"/>
  <c r="Y920" i="8" s="1"/>
  <c r="Z920" i="8" s="1"/>
  <c r="AG920" i="8" s="1"/>
  <c r="X664" i="8"/>
  <c r="Y664" i="8" s="1"/>
  <c r="Z664" i="8" s="1"/>
  <c r="AG664" i="8" s="1"/>
  <c r="AI664" i="8" s="1"/>
  <c r="X408" i="8"/>
  <c r="Y408" i="8" s="1"/>
  <c r="Z408" i="8" s="1"/>
  <c r="AG408" i="8" s="1"/>
  <c r="X152" i="8"/>
  <c r="Y152" i="8" s="1"/>
  <c r="Z152" i="8" s="1"/>
  <c r="AG152" i="8" s="1"/>
  <c r="AI152" i="8" s="1"/>
  <c r="X1271" i="8"/>
  <c r="Y1271" i="8" s="1"/>
  <c r="Z1271" i="8" s="1"/>
  <c r="AG1271" i="8" s="1"/>
  <c r="AI1271" i="8" s="1"/>
  <c r="X1015" i="8"/>
  <c r="Y1015" i="8" s="1"/>
  <c r="Z1015" i="8" s="1"/>
  <c r="AG1015" i="8" s="1"/>
  <c r="AI1015" i="8" s="1"/>
  <c r="X759" i="8"/>
  <c r="Y759" i="8" s="1"/>
  <c r="Z759" i="8" s="1"/>
  <c r="AG759" i="8" s="1"/>
  <c r="AI759" i="8" s="1"/>
  <c r="X503" i="8"/>
  <c r="Y503" i="8" s="1"/>
  <c r="Z503" i="8" s="1"/>
  <c r="AG503" i="8" s="1"/>
  <c r="AI503" i="8" s="1"/>
  <c r="X247" i="8"/>
  <c r="Y247" i="8" s="1"/>
  <c r="Z247" i="8" s="1"/>
  <c r="AG247" i="8" s="1"/>
  <c r="X822" i="8"/>
  <c r="Y822" i="8" s="1"/>
  <c r="Z822" i="8" s="1"/>
  <c r="AG822" i="8" s="1"/>
  <c r="AI822" i="8" s="1"/>
  <c r="X566" i="8"/>
  <c r="Y566" i="8" s="1"/>
  <c r="Z566" i="8" s="1"/>
  <c r="AG566" i="8" s="1"/>
  <c r="AI566" i="8" s="1"/>
  <c r="X310" i="8"/>
  <c r="Y310" i="8" s="1"/>
  <c r="Z310" i="8" s="1"/>
  <c r="AG310" i="8" s="1"/>
  <c r="AI310" i="8" s="1"/>
  <c r="X54" i="8"/>
  <c r="Y54" i="8" s="1"/>
  <c r="Z54" i="8" s="1"/>
  <c r="AG54" i="8" s="1"/>
  <c r="AI54" i="8" s="1"/>
  <c r="X917" i="8"/>
  <c r="Y917" i="8" s="1"/>
  <c r="Z917" i="8" s="1"/>
  <c r="AG917" i="8" s="1"/>
  <c r="AI917" i="8" s="1"/>
  <c r="X661" i="8"/>
  <c r="Y661" i="8" s="1"/>
  <c r="Z661" i="8" s="1"/>
  <c r="AG661" i="8" s="1"/>
  <c r="AI661" i="8" s="1"/>
  <c r="X405" i="8"/>
  <c r="Y405" i="8" s="1"/>
  <c r="Z405" i="8" s="1"/>
  <c r="AG405" i="8" s="1"/>
  <c r="AI405" i="8" s="1"/>
  <c r="X136" i="8"/>
  <c r="Y136" i="8" s="1"/>
  <c r="Z136" i="8" s="1"/>
  <c r="AG136" i="8" s="1"/>
  <c r="AI136" i="8" s="1"/>
  <c r="X1255" i="8"/>
  <c r="Y1255" i="8" s="1"/>
  <c r="Z1255" i="8" s="1"/>
  <c r="AG1255" i="8" s="1"/>
  <c r="AI1255" i="8" s="1"/>
  <c r="X999" i="8"/>
  <c r="Y999" i="8" s="1"/>
  <c r="Z999" i="8" s="1"/>
  <c r="AG999" i="8" s="1"/>
  <c r="AI999" i="8" s="1"/>
  <c r="X743" i="8"/>
  <c r="Y743" i="8" s="1"/>
  <c r="Z743" i="8" s="1"/>
  <c r="AG743" i="8" s="1"/>
  <c r="AI743" i="8" s="1"/>
  <c r="X487" i="8"/>
  <c r="Y487" i="8" s="1"/>
  <c r="Z487" i="8" s="1"/>
  <c r="AG487" i="8" s="1"/>
  <c r="AI487" i="8" s="1"/>
  <c r="X231" i="8"/>
  <c r="Y231" i="8" s="1"/>
  <c r="Z231" i="8" s="1"/>
  <c r="AG231" i="8" s="1"/>
  <c r="AI231" i="8" s="1"/>
  <c r="X806" i="8"/>
  <c r="Y806" i="8" s="1"/>
  <c r="Z806" i="8" s="1"/>
  <c r="AG806" i="8" s="1"/>
  <c r="AI806" i="8" s="1"/>
  <c r="X550" i="8"/>
  <c r="Y550" i="8" s="1"/>
  <c r="Z550" i="8" s="1"/>
  <c r="AG550" i="8" s="1"/>
  <c r="X294" i="8"/>
  <c r="Y294" i="8" s="1"/>
  <c r="Z294" i="8" s="1"/>
  <c r="AG294" i="8" s="1"/>
  <c r="AI294" i="8" s="1"/>
  <c r="X38" i="8"/>
  <c r="Y38" i="8" s="1"/>
  <c r="Z38" i="8" s="1"/>
  <c r="AG38" i="8" s="1"/>
  <c r="AI38" i="8" s="1"/>
  <c r="X1157" i="8"/>
  <c r="Y1157" i="8" s="1"/>
  <c r="Z1157" i="8" s="1"/>
  <c r="AG1157" i="8" s="1"/>
  <c r="AI1157" i="8" s="1"/>
  <c r="X901" i="8"/>
  <c r="Y901" i="8" s="1"/>
  <c r="Z901" i="8" s="1"/>
  <c r="AG901" i="8" s="1"/>
  <c r="AI901" i="8" s="1"/>
  <c r="X645" i="8"/>
  <c r="Y645" i="8" s="1"/>
  <c r="Z645" i="8" s="1"/>
  <c r="AG645" i="8" s="1"/>
  <c r="AI645" i="8" s="1"/>
  <c r="X389" i="8"/>
  <c r="Y389" i="8" s="1"/>
  <c r="Z389" i="8" s="1"/>
  <c r="AG389" i="8" s="1"/>
  <c r="X2126" i="8"/>
  <c r="Y2126" i="8" s="1"/>
  <c r="Z2126" i="8" s="1"/>
  <c r="AG2126" i="8" s="1"/>
  <c r="AI2126" i="8" s="1"/>
  <c r="X1870" i="8"/>
  <c r="Y1870" i="8" s="1"/>
  <c r="Z1870" i="8" s="1"/>
  <c r="AG1870" i="8" s="1"/>
  <c r="AI1870" i="8" s="1"/>
  <c r="X1614" i="8"/>
  <c r="Y1614" i="8" s="1"/>
  <c r="Z1614" i="8" s="1"/>
  <c r="AG1614" i="8" s="1"/>
  <c r="AI1614" i="8" s="1"/>
  <c r="X940" i="8"/>
  <c r="Y940" i="8" s="1"/>
  <c r="Z940" i="8" s="1"/>
  <c r="AG940" i="8" s="1"/>
  <c r="X1869" i="8"/>
  <c r="Y1869" i="8" s="1"/>
  <c r="Z1869" i="8" s="1"/>
  <c r="AG1869" i="8" s="1"/>
  <c r="AI1869" i="8" s="1"/>
  <c r="X1613" i="8"/>
  <c r="Y1613" i="8" s="1"/>
  <c r="Z1613" i="8" s="1"/>
  <c r="AG1613" i="8" s="1"/>
  <c r="AI1613" i="8" s="1"/>
  <c r="X1346" i="8"/>
  <c r="Y1346" i="8" s="1"/>
  <c r="Z1346" i="8" s="1"/>
  <c r="AG1346" i="8" s="1"/>
  <c r="AI1346" i="8" s="1"/>
  <c r="X939" i="8"/>
  <c r="Y939" i="8" s="1"/>
  <c r="Z939" i="8" s="1"/>
  <c r="AG939" i="8" s="1"/>
  <c r="AI939" i="8" s="1"/>
  <c r="X493" i="8"/>
  <c r="Y493" i="8" s="1"/>
  <c r="Z493" i="8" s="1"/>
  <c r="AG493" i="8" s="1"/>
  <c r="AI493" i="8" s="1"/>
  <c r="X2140" i="8"/>
  <c r="Y2140" i="8" s="1"/>
  <c r="Z2140" i="8" s="1"/>
  <c r="AG2140" i="8" s="1"/>
  <c r="AI2140" i="8" s="1"/>
  <c r="X1628" i="8"/>
  <c r="Y1628" i="8" s="1"/>
  <c r="Z1628" i="8" s="1"/>
  <c r="AG1628" i="8" s="1"/>
  <c r="AI1628" i="8" s="1"/>
  <c r="X1372" i="8"/>
  <c r="Y1372" i="8" s="1"/>
  <c r="Z1372" i="8" s="1"/>
  <c r="AG1372" i="8" s="1"/>
  <c r="AI1372" i="8" s="1"/>
  <c r="X2171" i="8"/>
  <c r="Y2171" i="8" s="1"/>
  <c r="Z2171" i="8" s="1"/>
  <c r="AG2171" i="8" s="1"/>
  <c r="AI2171" i="8" s="1"/>
  <c r="X1915" i="8"/>
  <c r="Y1915" i="8" s="1"/>
  <c r="Z1915" i="8" s="1"/>
  <c r="AG1915" i="8" s="1"/>
  <c r="AI1915" i="8" s="1"/>
  <c r="X1659" i="8"/>
  <c r="Y1659" i="8" s="1"/>
  <c r="Z1659" i="8" s="1"/>
  <c r="AG1659" i="8" s="1"/>
  <c r="AI1659" i="8" s="1"/>
  <c r="X1403" i="8"/>
  <c r="Y1403" i="8" s="1"/>
  <c r="Z1403" i="8" s="1"/>
  <c r="AG1403" i="8" s="1"/>
  <c r="AI1403" i="8" s="1"/>
  <c r="X1010" i="8"/>
  <c r="Y1010" i="8" s="1"/>
  <c r="Z1010" i="8" s="1"/>
  <c r="AG1010" i="8" s="1"/>
  <c r="AI1010" i="8" s="1"/>
  <c r="X576" i="8"/>
  <c r="Y576" i="8" s="1"/>
  <c r="Z576" i="8" s="1"/>
  <c r="AG576" i="8" s="1"/>
  <c r="AI576" i="8" s="1"/>
  <c r="X17" i="8"/>
  <c r="Y17" i="8" s="1"/>
  <c r="Z17" i="8" s="1"/>
  <c r="AG17" i="8" s="1"/>
  <c r="AI17" i="8" s="1"/>
  <c r="X1946" i="8"/>
  <c r="Y1946" i="8" s="1"/>
  <c r="Z1946" i="8" s="1"/>
  <c r="AG1946" i="8" s="1"/>
  <c r="AI1946" i="8" s="1"/>
  <c r="X1434" i="8"/>
  <c r="Y1434" i="8" s="1"/>
  <c r="Z1434" i="8" s="1"/>
  <c r="AG1434" i="8" s="1"/>
  <c r="AI1434" i="8" s="1"/>
  <c r="X1059" i="8"/>
  <c r="Y1059" i="8" s="1"/>
  <c r="Z1059" i="8" s="1"/>
  <c r="AG1059" i="8" s="1"/>
  <c r="X628" i="8"/>
  <c r="Y628" i="8" s="1"/>
  <c r="Z628" i="8" s="1"/>
  <c r="AG628" i="8" s="1"/>
  <c r="AI628" i="8" s="1"/>
  <c r="X84" i="8"/>
  <c r="Y84" i="8" s="1"/>
  <c r="Z84" i="8" s="1"/>
  <c r="AG84" i="8" s="1"/>
  <c r="AI84" i="8" s="1"/>
  <c r="X31" i="8"/>
  <c r="Y31" i="8" s="1"/>
  <c r="Z31" i="8" s="1"/>
  <c r="AG31" i="8" s="1"/>
  <c r="AI31" i="8" s="1"/>
  <c r="X1134" i="8"/>
  <c r="Y1134" i="8" s="1"/>
  <c r="Z1134" i="8" s="1"/>
  <c r="AG1134" i="8" s="1"/>
  <c r="AI1134" i="8" s="1"/>
  <c r="X878" i="8"/>
  <c r="Y878" i="8" s="1"/>
  <c r="Z878" i="8" s="1"/>
  <c r="AG878" i="8" s="1"/>
  <c r="AI878" i="8" s="1"/>
  <c r="X622" i="8"/>
  <c r="Y622" i="8" s="1"/>
  <c r="Z622" i="8" s="1"/>
  <c r="AG622" i="8" s="1"/>
  <c r="AI622" i="8" s="1"/>
  <c r="X366" i="8"/>
  <c r="Y366" i="8" s="1"/>
  <c r="Z366" i="8" s="1"/>
  <c r="AG366" i="8" s="1"/>
  <c r="X110" i="8"/>
  <c r="Y110" i="8" s="1"/>
  <c r="Z110" i="8" s="1"/>
  <c r="AG110" i="8" s="1"/>
  <c r="AI110" i="8" s="1"/>
  <c r="X347" i="8"/>
  <c r="Y347" i="8" s="1"/>
  <c r="Z347" i="8" s="1"/>
  <c r="AG347" i="8" s="1"/>
  <c r="AI347" i="8" s="1"/>
  <c r="X91" i="8"/>
  <c r="Y91" i="8" s="1"/>
  <c r="Z91" i="8" s="1"/>
  <c r="AG91" i="8" s="1"/>
  <c r="AI91" i="8" s="1"/>
  <c r="X1210" i="8"/>
  <c r="Y1210" i="8" s="1"/>
  <c r="Z1210" i="8" s="1"/>
  <c r="AG1210" i="8" s="1"/>
  <c r="AI1210" i="8" s="1"/>
  <c r="X954" i="8"/>
  <c r="Y954" i="8" s="1"/>
  <c r="Z954" i="8" s="1"/>
  <c r="AG954" i="8" s="1"/>
  <c r="AI954" i="8" s="1"/>
  <c r="X698" i="8"/>
  <c r="Y698" i="8" s="1"/>
  <c r="Z698" i="8" s="1"/>
  <c r="AG698" i="8" s="1"/>
  <c r="AI698" i="8" s="1"/>
  <c r="X442" i="8"/>
  <c r="Y442" i="8" s="1"/>
  <c r="Z442" i="8" s="1"/>
  <c r="AG442" i="8" s="1"/>
  <c r="X186" i="8"/>
  <c r="Y186" i="8" s="1"/>
  <c r="Z186" i="8" s="1"/>
  <c r="AG186" i="8" s="1"/>
  <c r="AI186" i="8" s="1"/>
  <c r="X1305" i="8"/>
  <c r="Y1305" i="8" s="1"/>
  <c r="Z1305" i="8" s="1"/>
  <c r="AG1305" i="8" s="1"/>
  <c r="X1049" i="8"/>
  <c r="Y1049" i="8" s="1"/>
  <c r="Z1049" i="8" s="1"/>
  <c r="AG1049" i="8" s="1"/>
  <c r="AI1049" i="8" s="1"/>
  <c r="X793" i="8"/>
  <c r="Y793" i="8" s="1"/>
  <c r="Z793" i="8" s="1"/>
  <c r="AG793" i="8" s="1"/>
  <c r="X537" i="8"/>
  <c r="Y537" i="8" s="1"/>
  <c r="Z537" i="8" s="1"/>
  <c r="AG537" i="8" s="1"/>
  <c r="AI537" i="8" s="1"/>
  <c r="X281" i="8"/>
  <c r="Y281" i="8" s="1"/>
  <c r="Z281" i="8" s="1"/>
  <c r="AG281" i="8" s="1"/>
  <c r="AI281" i="8" s="1"/>
  <c r="X25" i="8"/>
  <c r="Y25" i="8" s="1"/>
  <c r="Z25" i="8" s="1"/>
  <c r="AG25" i="8" s="1"/>
  <c r="AI25" i="8" s="1"/>
  <c r="X1144" i="8"/>
  <c r="Y1144" i="8" s="1"/>
  <c r="Z1144" i="8" s="1"/>
  <c r="AG1144" i="8" s="1"/>
  <c r="AI1144" i="8" s="1"/>
  <c r="X888" i="8"/>
  <c r="Y888" i="8" s="1"/>
  <c r="Z888" i="8" s="1"/>
  <c r="AG888" i="8" s="1"/>
  <c r="AI888" i="8" s="1"/>
  <c r="X632" i="8"/>
  <c r="Y632" i="8" s="1"/>
  <c r="Z632" i="8" s="1"/>
  <c r="AG632" i="8" s="1"/>
  <c r="AI632" i="8" s="1"/>
  <c r="X376" i="8"/>
  <c r="Y376" i="8" s="1"/>
  <c r="Z376" i="8" s="1"/>
  <c r="AG376" i="8" s="1"/>
  <c r="X120" i="8"/>
  <c r="Y120" i="8" s="1"/>
  <c r="Z120" i="8" s="1"/>
  <c r="AG120" i="8" s="1"/>
  <c r="AI120" i="8" s="1"/>
  <c r="X1239" i="8"/>
  <c r="Y1239" i="8" s="1"/>
  <c r="Z1239" i="8" s="1"/>
  <c r="AG1239" i="8" s="1"/>
  <c r="X983" i="8"/>
  <c r="Y983" i="8" s="1"/>
  <c r="Z983" i="8" s="1"/>
  <c r="AG983" i="8" s="1"/>
  <c r="AI983" i="8" s="1"/>
  <c r="X727" i="8"/>
  <c r="Y727" i="8" s="1"/>
  <c r="Z727" i="8" s="1"/>
  <c r="AG727" i="8" s="1"/>
  <c r="AI727" i="8" s="1"/>
  <c r="X471" i="8"/>
  <c r="Y471" i="8" s="1"/>
  <c r="Z471" i="8" s="1"/>
  <c r="AG471" i="8" s="1"/>
  <c r="AI471" i="8" s="1"/>
  <c r="X215" i="8"/>
  <c r="Y215" i="8" s="1"/>
  <c r="Z215" i="8" s="1"/>
  <c r="AG215" i="8" s="1"/>
  <c r="AI215" i="8" s="1"/>
  <c r="X790" i="8"/>
  <c r="Y790" i="8" s="1"/>
  <c r="Z790" i="8" s="1"/>
  <c r="AG790" i="8" s="1"/>
  <c r="AI790" i="8" s="1"/>
  <c r="X534" i="8"/>
  <c r="Y534" i="8" s="1"/>
  <c r="Z534" i="8" s="1"/>
  <c r="AG534" i="8" s="1"/>
  <c r="AI534" i="8" s="1"/>
  <c r="X278" i="8"/>
  <c r="Y278" i="8" s="1"/>
  <c r="Z278" i="8" s="1"/>
  <c r="AG278" i="8" s="1"/>
  <c r="AI278" i="8" s="1"/>
  <c r="X22" i="8"/>
  <c r="Y22" i="8" s="1"/>
  <c r="Z22" i="8" s="1"/>
  <c r="AG22" i="8" s="1"/>
  <c r="AI22" i="8" s="1"/>
  <c r="X1141" i="8"/>
  <c r="Y1141" i="8" s="1"/>
  <c r="Z1141" i="8" s="1"/>
  <c r="AG1141" i="8" s="1"/>
  <c r="AI1141" i="8" s="1"/>
  <c r="X885" i="8"/>
  <c r="Y885" i="8" s="1"/>
  <c r="Z885" i="8" s="1"/>
  <c r="AG885" i="8" s="1"/>
  <c r="AI885" i="8" s="1"/>
  <c r="X629" i="8"/>
  <c r="Y629" i="8" s="1"/>
  <c r="Z629" i="8" s="1"/>
  <c r="AG629" i="8" s="1"/>
  <c r="AI629" i="8" s="1"/>
  <c r="X117" i="8"/>
  <c r="Y117" i="8" s="1"/>
  <c r="Z117" i="8" s="1"/>
  <c r="AG117" i="8" s="1"/>
  <c r="AI117" i="8" s="1"/>
  <c r="X863" i="8"/>
  <c r="Y863" i="8" s="1"/>
  <c r="Z863" i="8" s="1"/>
  <c r="AG863" i="8" s="1"/>
  <c r="AI863" i="8" s="1"/>
  <c r="X387" i="8"/>
  <c r="Y387" i="8" s="1"/>
  <c r="Z387" i="8" s="1"/>
  <c r="AG387" i="8" s="1"/>
  <c r="X1565" i="8"/>
  <c r="Y1565" i="8" s="1"/>
  <c r="Z1565" i="8" s="1"/>
  <c r="AG1565" i="8" s="1"/>
  <c r="X861" i="8"/>
  <c r="Y861" i="8" s="1"/>
  <c r="Z861" i="8" s="1"/>
  <c r="AG861" i="8" s="1"/>
  <c r="AI861" i="8" s="1"/>
  <c r="X386" i="8"/>
  <c r="Y386" i="8" s="1"/>
  <c r="Z386" i="8" s="1"/>
  <c r="AG386" i="8" s="1"/>
  <c r="AI386" i="8" s="1"/>
  <c r="X1580" i="8"/>
  <c r="Y1580" i="8" s="1"/>
  <c r="Z1580" i="8" s="1"/>
  <c r="AG1580" i="8" s="1"/>
  <c r="X1295" i="8"/>
  <c r="Y1295" i="8" s="1"/>
  <c r="Z1295" i="8" s="1"/>
  <c r="AG1295" i="8" s="1"/>
  <c r="AI1295" i="8" s="1"/>
  <c r="X883" i="8"/>
  <c r="Y883" i="8" s="1"/>
  <c r="Z883" i="8" s="1"/>
  <c r="AG883" i="8" s="1"/>
  <c r="AI883" i="8" s="1"/>
  <c r="X419" i="8"/>
  <c r="Y419" i="8" s="1"/>
  <c r="Z419" i="8" s="1"/>
  <c r="AG419" i="8" s="1"/>
  <c r="AI419" i="8" s="1"/>
  <c r="X2123" i="8"/>
  <c r="Y2123" i="8" s="1"/>
  <c r="Z2123" i="8" s="1"/>
  <c r="AG2123" i="8" s="1"/>
  <c r="AI2123" i="8" s="1"/>
  <c r="X1867" i="8"/>
  <c r="Y1867" i="8" s="1"/>
  <c r="Z1867" i="8" s="1"/>
  <c r="AG1867" i="8" s="1"/>
  <c r="AI1867" i="8" s="1"/>
  <c r="X1611" i="8"/>
  <c r="Y1611" i="8" s="1"/>
  <c r="Z1611" i="8" s="1"/>
  <c r="AG1611" i="8" s="1"/>
  <c r="AI1611" i="8" s="1"/>
  <c r="X1344" i="8"/>
  <c r="Y1344" i="8" s="1"/>
  <c r="Z1344" i="8" s="1"/>
  <c r="AG1344" i="8" s="1"/>
  <c r="AI1344" i="8" s="1"/>
  <c r="X932" i="8"/>
  <c r="Y932" i="8" s="1"/>
  <c r="Z932" i="8" s="1"/>
  <c r="AG932" i="8" s="1"/>
  <c r="AI932" i="8" s="1"/>
  <c r="X1898" i="8"/>
  <c r="Y1898" i="8" s="1"/>
  <c r="Z1898" i="8" s="1"/>
  <c r="AG1898" i="8" s="1"/>
  <c r="AI1898" i="8" s="1"/>
  <c r="X1386" i="8"/>
  <c r="Y1386" i="8" s="1"/>
  <c r="Z1386" i="8" s="1"/>
  <c r="AG1386" i="8" s="1"/>
  <c r="AI1386" i="8" s="1"/>
  <c r="X545" i="8"/>
  <c r="Y545" i="8" s="1"/>
  <c r="Z545" i="8" s="1"/>
  <c r="AG545" i="8" s="1"/>
  <c r="AI545" i="8" s="1"/>
  <c r="X495" i="8"/>
  <c r="Y495" i="8" s="1"/>
  <c r="Z495" i="8" s="1"/>
  <c r="AG495" i="8" s="1"/>
  <c r="AI495" i="8" s="1"/>
  <c r="X239" i="8"/>
  <c r="Y239" i="8" s="1"/>
  <c r="Z239" i="8" s="1"/>
  <c r="AG239" i="8" s="1"/>
  <c r="X1342" i="8"/>
  <c r="Y1342" i="8" s="1"/>
  <c r="Z1342" i="8" s="1"/>
  <c r="AG1342" i="8" s="1"/>
  <c r="AI1342" i="8" s="1"/>
  <c r="X1086" i="8"/>
  <c r="Y1086" i="8" s="1"/>
  <c r="Z1086" i="8" s="1"/>
  <c r="AG1086" i="8" s="1"/>
  <c r="X830" i="8"/>
  <c r="Y830" i="8" s="1"/>
  <c r="Z830" i="8" s="1"/>
  <c r="AG830" i="8" s="1"/>
  <c r="AI830" i="8" s="1"/>
  <c r="X574" i="8"/>
  <c r="Y574" i="8" s="1"/>
  <c r="Z574" i="8" s="1"/>
  <c r="AG574" i="8" s="1"/>
  <c r="AI574" i="8" s="1"/>
  <c r="X318" i="8"/>
  <c r="Y318" i="8" s="1"/>
  <c r="Z318" i="8" s="1"/>
  <c r="AG318" i="8" s="1"/>
  <c r="AI318" i="8" s="1"/>
  <c r="X62" i="8"/>
  <c r="Y62" i="8" s="1"/>
  <c r="Z62" i="8" s="1"/>
  <c r="AG62" i="8" s="1"/>
  <c r="X299" i="8"/>
  <c r="Y299" i="8" s="1"/>
  <c r="Z299" i="8" s="1"/>
  <c r="AG299" i="8" s="1"/>
  <c r="AI299" i="8" s="1"/>
  <c r="X43" i="8"/>
  <c r="Y43" i="8" s="1"/>
  <c r="Z43" i="8" s="1"/>
  <c r="AG43" i="8" s="1"/>
  <c r="X1162" i="8"/>
  <c r="Y1162" i="8" s="1"/>
  <c r="Z1162" i="8" s="1"/>
  <c r="AG1162" i="8" s="1"/>
  <c r="AI1162" i="8" s="1"/>
  <c r="X906" i="8"/>
  <c r="Y906" i="8" s="1"/>
  <c r="Z906" i="8" s="1"/>
  <c r="AG906" i="8" s="1"/>
  <c r="AI906" i="8" s="1"/>
  <c r="X650" i="8"/>
  <c r="Y650" i="8" s="1"/>
  <c r="Z650" i="8" s="1"/>
  <c r="AG650" i="8" s="1"/>
  <c r="AI650" i="8" s="1"/>
  <c r="X394" i="8"/>
  <c r="Y394" i="8" s="1"/>
  <c r="Z394" i="8" s="1"/>
  <c r="AG394" i="8" s="1"/>
  <c r="AI394" i="8" s="1"/>
  <c r="X138" i="8"/>
  <c r="Y138" i="8" s="1"/>
  <c r="Z138" i="8" s="1"/>
  <c r="AG138" i="8" s="1"/>
  <c r="AI138" i="8" s="1"/>
  <c r="X1257" i="8"/>
  <c r="Y1257" i="8" s="1"/>
  <c r="Z1257" i="8" s="1"/>
  <c r="AG1257" i="8" s="1"/>
  <c r="AI1257" i="8" s="1"/>
  <c r="X1001" i="8"/>
  <c r="Y1001" i="8" s="1"/>
  <c r="Z1001" i="8" s="1"/>
  <c r="AG1001" i="8" s="1"/>
  <c r="AI1001" i="8" s="1"/>
  <c r="X745" i="8"/>
  <c r="Y745" i="8" s="1"/>
  <c r="Z745" i="8" s="1"/>
  <c r="AG745" i="8" s="1"/>
  <c r="AI745" i="8" s="1"/>
  <c r="X489" i="8"/>
  <c r="Y489" i="8" s="1"/>
  <c r="Z489" i="8" s="1"/>
  <c r="AG489" i="8" s="1"/>
  <c r="AI489" i="8" s="1"/>
  <c r="X233" i="8"/>
  <c r="Y233" i="8" s="1"/>
  <c r="Z233" i="8" s="1"/>
  <c r="AG233" i="8" s="1"/>
  <c r="AI233" i="8" s="1"/>
  <c r="X1352" i="8"/>
  <c r="Y1352" i="8" s="1"/>
  <c r="Z1352" i="8" s="1"/>
  <c r="AG1352" i="8" s="1"/>
  <c r="AI1352" i="8" s="1"/>
  <c r="X1096" i="8"/>
  <c r="Y1096" i="8" s="1"/>
  <c r="Z1096" i="8" s="1"/>
  <c r="AG1096" i="8" s="1"/>
  <c r="AI1096" i="8" s="1"/>
  <c r="X840" i="8"/>
  <c r="Y840" i="8" s="1"/>
  <c r="Z840" i="8" s="1"/>
  <c r="AG840" i="8" s="1"/>
  <c r="X584" i="8"/>
  <c r="Y584" i="8" s="1"/>
  <c r="Z584" i="8" s="1"/>
  <c r="AG584" i="8" s="1"/>
  <c r="AI584" i="8" s="1"/>
  <c r="X328" i="8"/>
  <c r="Y328" i="8" s="1"/>
  <c r="Z328" i="8" s="1"/>
  <c r="AG328" i="8" s="1"/>
  <c r="AI328" i="8" s="1"/>
  <c r="X72" i="8"/>
  <c r="Y72" i="8" s="1"/>
  <c r="Z72" i="8" s="1"/>
  <c r="AG72" i="8" s="1"/>
  <c r="AI72" i="8" s="1"/>
  <c r="X1191" i="8"/>
  <c r="Y1191" i="8" s="1"/>
  <c r="Z1191" i="8" s="1"/>
  <c r="AG1191" i="8" s="1"/>
  <c r="AI1191" i="8" s="1"/>
  <c r="X935" i="8"/>
  <c r="Y935" i="8" s="1"/>
  <c r="Z935" i="8" s="1"/>
  <c r="AG935" i="8" s="1"/>
  <c r="AI935" i="8" s="1"/>
  <c r="X679" i="8"/>
  <c r="Y679" i="8" s="1"/>
  <c r="Z679" i="8" s="1"/>
  <c r="AG679" i="8" s="1"/>
  <c r="AI679" i="8" s="1"/>
  <c r="X423" i="8"/>
  <c r="Y423" i="8" s="1"/>
  <c r="Z423" i="8" s="1"/>
  <c r="AG423" i="8" s="1"/>
  <c r="AI423" i="8" s="1"/>
  <c r="X167" i="8"/>
  <c r="Y167" i="8" s="1"/>
  <c r="Z167" i="8" s="1"/>
  <c r="AG167" i="8" s="1"/>
  <c r="AI167" i="8" s="1"/>
  <c r="X742" i="8"/>
  <c r="Y742" i="8" s="1"/>
  <c r="Z742" i="8" s="1"/>
  <c r="AG742" i="8" s="1"/>
  <c r="AI742" i="8" s="1"/>
  <c r="X230" i="8"/>
  <c r="Y230" i="8" s="1"/>
  <c r="Z230" i="8" s="1"/>
  <c r="AG230" i="8" s="1"/>
  <c r="AI230" i="8" s="1"/>
  <c r="X581" i="8"/>
  <c r="Y581" i="8" s="1"/>
  <c r="Z581" i="8" s="1"/>
  <c r="AG581" i="8" s="1"/>
  <c r="AI581" i="8" s="1"/>
  <c r="U3674" i="8"/>
  <c r="U1552" i="8"/>
  <c r="U1530" i="8"/>
  <c r="U2524" i="8"/>
  <c r="U236" i="8"/>
  <c r="U3393" i="8"/>
  <c r="U2716" i="8"/>
  <c r="U190" i="8"/>
  <c r="U292" i="8"/>
  <c r="U1904" i="8"/>
  <c r="U1920" i="8"/>
  <c r="U1936" i="8"/>
  <c r="U1952" i="8"/>
  <c r="U1968" i="8"/>
  <c r="U1984" i="8"/>
  <c r="U2000" i="8"/>
  <c r="U2016" i="8"/>
  <c r="U2032" i="8"/>
  <c r="U2048" i="8"/>
  <c r="U2064" i="8"/>
  <c r="U2080" i="8"/>
  <c r="U2096" i="8"/>
  <c r="U2112" i="8"/>
  <c r="U2128" i="8"/>
  <c r="U2144" i="8"/>
  <c r="U2160" i="8"/>
  <c r="U2176" i="8"/>
  <c r="U2192" i="8"/>
  <c r="U3370" i="8"/>
  <c r="U3071" i="8"/>
  <c r="U1604" i="8"/>
  <c r="U861" i="8"/>
  <c r="U1632" i="8"/>
  <c r="U1503" i="8"/>
  <c r="U1616" i="8"/>
  <c r="U162" i="8"/>
  <c r="U887" i="8"/>
  <c r="U1012" i="8"/>
  <c r="U1140" i="8"/>
  <c r="U974" i="8"/>
  <c r="U1102" i="8"/>
  <c r="U928" i="8"/>
  <c r="U1056" i="8"/>
  <c r="U1568" i="8"/>
  <c r="U1648" i="8"/>
  <c r="U164" i="8"/>
  <c r="U1696" i="8"/>
  <c r="U111" i="8"/>
  <c r="U151" i="8"/>
  <c r="U247" i="8"/>
  <c r="U169" i="8"/>
  <c r="U217" i="8"/>
  <c r="U1478" i="8"/>
  <c r="U299" i="8"/>
  <c r="U1901" i="8"/>
  <c r="U1917" i="8"/>
  <c r="U1933" i="8"/>
  <c r="U1949" i="8"/>
  <c r="U1965" i="8"/>
  <c r="U1981" i="8"/>
  <c r="U1997" i="8"/>
  <c r="U2013" i="8"/>
  <c r="U2029" i="8"/>
  <c r="U2045" i="8"/>
  <c r="U2061" i="8"/>
  <c r="U2077" i="8"/>
  <c r="U2093" i="8"/>
  <c r="U2109" i="8"/>
  <c r="U2125" i="8"/>
  <c r="U2141" i="8"/>
  <c r="U2157" i="8"/>
  <c r="U2173" i="8"/>
  <c r="U2189" i="8"/>
  <c r="U2836" i="8"/>
  <c r="U2852" i="8"/>
  <c r="U2868" i="8"/>
  <c r="U2884" i="8"/>
  <c r="U2900" i="8"/>
  <c r="U2916" i="8"/>
  <c r="U273" i="8"/>
  <c r="U854" i="8"/>
  <c r="U956" i="8"/>
  <c r="U1084" i="8"/>
  <c r="U918" i="8"/>
  <c r="U1046" i="8"/>
  <c r="U858" i="8"/>
  <c r="U879" i="8"/>
  <c r="U1000" i="8"/>
  <c r="U1128" i="8"/>
  <c r="U1705" i="8"/>
  <c r="U2747" i="8"/>
  <c r="U2804" i="8"/>
  <c r="U3197" i="8"/>
  <c r="U3213" i="8"/>
  <c r="U3229" i="8"/>
  <c r="U3245" i="8"/>
  <c r="U3261" i="8"/>
  <c r="U3277" i="8"/>
  <c r="U3293" i="8"/>
  <c r="U3309" i="8"/>
  <c r="U3325" i="8"/>
  <c r="U3658" i="8"/>
  <c r="U1706" i="8"/>
  <c r="U2225" i="8"/>
  <c r="U2241" i="8"/>
  <c r="U2257" i="8"/>
  <c r="U2273" i="8"/>
  <c r="U1627" i="8"/>
  <c r="U1629" i="8"/>
  <c r="U3654" i="8"/>
  <c r="U3670" i="8"/>
  <c r="U3686" i="8"/>
  <c r="U29" i="8"/>
  <c r="U1693" i="8"/>
  <c r="U2674" i="8"/>
  <c r="U1638" i="8"/>
  <c r="U3405" i="8"/>
  <c r="U238" i="8"/>
  <c r="U314" i="8"/>
  <c r="U946" i="8"/>
  <c r="U139" i="8"/>
  <c r="U401" i="8"/>
  <c r="U417" i="8"/>
  <c r="U433" i="8"/>
  <c r="U449" i="8"/>
  <c r="U465" i="8"/>
  <c r="U481" i="8"/>
  <c r="U497" i="8"/>
  <c r="U1536" i="8"/>
  <c r="U2525" i="8"/>
  <c r="U2557" i="8"/>
  <c r="U2573" i="8"/>
  <c r="U2589" i="8"/>
  <c r="U2605" i="8"/>
  <c r="U2621" i="8"/>
  <c r="U2637" i="8"/>
  <c r="U2653" i="8"/>
  <c r="U3601" i="8"/>
  <c r="U3562" i="8"/>
  <c r="U3578" i="8"/>
  <c r="U3594" i="8"/>
  <c r="U1600" i="8"/>
  <c r="U451" i="8"/>
  <c r="U467" i="8"/>
  <c r="U483" i="8"/>
  <c r="U499" i="8"/>
  <c r="U516" i="8"/>
  <c r="U1166" i="8"/>
  <c r="U1479" i="8"/>
  <c r="U1809" i="8"/>
  <c r="U1825" i="8"/>
  <c r="U1841" i="8"/>
  <c r="U1857" i="8"/>
  <c r="U1873" i="8"/>
  <c r="U1889" i="8"/>
  <c r="U2539" i="8"/>
  <c r="U2818" i="8"/>
  <c r="U3516" i="8"/>
  <c r="U3532" i="8"/>
  <c r="U3548" i="8"/>
  <c r="U3564" i="8"/>
  <c r="U3580" i="8"/>
  <c r="U1114" i="8"/>
  <c r="U225" i="8"/>
  <c r="U1019" i="8"/>
  <c r="U1147" i="8"/>
  <c r="U599" i="8"/>
  <c r="U615" i="8"/>
  <c r="U631" i="8"/>
  <c r="U647" i="8"/>
  <c r="U663" i="8"/>
  <c r="U679" i="8"/>
  <c r="U695" i="8"/>
  <c r="U711" i="8"/>
  <c r="U727" i="8"/>
  <c r="U743" i="8"/>
  <c r="U759" i="8"/>
  <c r="U775" i="8"/>
  <c r="U791" i="8"/>
  <c r="U807" i="8"/>
  <c r="U823" i="8"/>
  <c r="U839" i="8"/>
  <c r="U1734" i="8"/>
  <c r="U1526" i="8"/>
  <c r="U3638" i="8"/>
  <c r="U3639" i="8"/>
  <c r="U948" i="8"/>
  <c r="U1076" i="8"/>
  <c r="U872" i="8"/>
  <c r="U910" i="8"/>
  <c r="U1038" i="8"/>
  <c r="U992" i="8"/>
  <c r="U1120" i="8"/>
  <c r="U3196" i="8"/>
  <c r="U3212" i="8"/>
  <c r="U3228" i="8"/>
  <c r="U3244" i="8"/>
  <c r="U2376" i="8"/>
  <c r="U2940" i="8"/>
  <c r="U315" i="8"/>
  <c r="U3640" i="8"/>
  <c r="U3407" i="8"/>
  <c r="U520" i="8"/>
  <c r="U1704" i="8"/>
  <c r="U2223" i="8"/>
  <c r="U2239" i="8"/>
  <c r="U2255" i="8"/>
  <c r="U2271" i="8"/>
  <c r="U2287" i="8"/>
  <c r="U2303" i="8"/>
  <c r="U2319" i="8"/>
  <c r="U2335" i="8"/>
  <c r="U3530" i="8"/>
  <c r="U3546" i="8"/>
  <c r="U339" i="8"/>
  <c r="U2201" i="8"/>
  <c r="U2705" i="8"/>
  <c r="U2429" i="8"/>
  <c r="U2956" i="8"/>
  <c r="U2972" i="8"/>
  <c r="U2988" i="8"/>
  <c r="U48" i="8"/>
  <c r="U1174" i="8"/>
  <c r="U1560" i="8"/>
  <c r="U1190" i="8"/>
  <c r="U1752" i="8"/>
  <c r="U529" i="8"/>
  <c r="U1026" i="8"/>
  <c r="U1042" i="8"/>
  <c r="U1670" i="8"/>
  <c r="U1806" i="8"/>
  <c r="U1822" i="8"/>
  <c r="U1838" i="8"/>
  <c r="U1854" i="8"/>
  <c r="U1870" i="8"/>
  <c r="U1886" i="8"/>
  <c r="U3382" i="8"/>
  <c r="U222" i="8"/>
  <c r="U1018" i="8"/>
  <c r="U994" i="8"/>
  <c r="U1203" i="8"/>
  <c r="U1219" i="8"/>
  <c r="U1235" i="8"/>
  <c r="U1251" i="8"/>
  <c r="U1267" i="8"/>
  <c r="U1283" i="8"/>
  <c r="U1299" i="8"/>
  <c r="U1315" i="8"/>
  <c r="U1331" i="8"/>
  <c r="U1347" i="8"/>
  <c r="U1363" i="8"/>
  <c r="U1379" i="8"/>
  <c r="U1395" i="8"/>
  <c r="U1411" i="8"/>
  <c r="U1427" i="8"/>
  <c r="U1443" i="8"/>
  <c r="U1459" i="8"/>
  <c r="U1584" i="8"/>
  <c r="U1686" i="8"/>
  <c r="U1687" i="8"/>
  <c r="U1807" i="8"/>
  <c r="U1823" i="8"/>
  <c r="U1839" i="8"/>
  <c r="U1855" i="8"/>
  <c r="U1871" i="8"/>
  <c r="U1887" i="8"/>
  <c r="U2954" i="8"/>
  <c r="U2970" i="8"/>
  <c r="U2986" i="8"/>
  <c r="U3002" i="8"/>
  <c r="U3018" i="8"/>
  <c r="U3034" i="8"/>
  <c r="U3050" i="8"/>
  <c r="U3514" i="8"/>
  <c r="U274" i="8"/>
  <c r="U906" i="8"/>
  <c r="U1463" i="8"/>
  <c r="U2697" i="8"/>
  <c r="U1718" i="8"/>
  <c r="U2938" i="8"/>
  <c r="U1907" i="8"/>
  <c r="U1923" i="8"/>
  <c r="U1939" i="8"/>
  <c r="U1955" i="8"/>
  <c r="U1971" i="8"/>
  <c r="U1987" i="8"/>
  <c r="U2003" i="8"/>
  <c r="U2019" i="8"/>
  <c r="U2035" i="8"/>
  <c r="U2051" i="8"/>
  <c r="U2067" i="8"/>
  <c r="U2083" i="8"/>
  <c r="U2099" i="8"/>
  <c r="U2115" i="8"/>
  <c r="U2131" i="8"/>
  <c r="U2147" i="8"/>
  <c r="U2163" i="8"/>
  <c r="U2179" i="8"/>
  <c r="U2195" i="8"/>
  <c r="U2670" i="8"/>
  <c r="U2667" i="8"/>
  <c r="U2722" i="8"/>
  <c r="U2744" i="8"/>
  <c r="U3581" i="8"/>
  <c r="U951" i="8"/>
  <c r="U1079" i="8"/>
  <c r="U884" i="8"/>
  <c r="U915" i="8"/>
  <c r="U1043" i="8"/>
  <c r="U538" i="8"/>
  <c r="U554" i="8"/>
  <c r="U570" i="8"/>
  <c r="U586" i="8"/>
  <c r="U602" i="8"/>
  <c r="U618" i="8"/>
  <c r="U634" i="8"/>
  <c r="U650" i="8"/>
  <c r="U666" i="8"/>
  <c r="U682" i="8"/>
  <c r="U698" i="8"/>
  <c r="U714" i="8"/>
  <c r="U730" i="8"/>
  <c r="U746" i="8"/>
  <c r="U762" i="8"/>
  <c r="U778" i="8"/>
  <c r="U794" i="8"/>
  <c r="U810" i="8"/>
  <c r="U826" i="8"/>
  <c r="U842" i="8"/>
  <c r="U1680" i="8"/>
  <c r="U1501" i="8"/>
  <c r="U1712" i="8"/>
  <c r="U2231" i="8"/>
  <c r="U2247" i="8"/>
  <c r="U2263" i="8"/>
  <c r="U2279" i="8"/>
  <c r="U2295" i="8"/>
  <c r="U2311" i="8"/>
  <c r="U2327" i="8"/>
  <c r="U2343" i="8"/>
  <c r="U2536" i="8"/>
  <c r="U394" i="8"/>
  <c r="U410" i="8"/>
  <c r="U426" i="8"/>
  <c r="U442" i="8"/>
  <c r="U458" i="8"/>
  <c r="U1744" i="8"/>
  <c r="U866" i="8"/>
  <c r="U1175" i="8"/>
  <c r="U2786" i="8"/>
  <c r="U2717" i="8"/>
  <c r="U3589" i="8"/>
  <c r="U544" i="8"/>
  <c r="U560" i="8"/>
  <c r="U576" i="8"/>
  <c r="U592" i="8"/>
  <c r="U608" i="8"/>
  <c r="U624" i="8"/>
  <c r="U640" i="8"/>
  <c r="U656" i="8"/>
  <c r="U672" i="8"/>
  <c r="U688" i="8"/>
  <c r="U704" i="8"/>
  <c r="U720" i="8"/>
  <c r="U736" i="8"/>
  <c r="U752" i="8"/>
  <c r="U768" i="8"/>
  <c r="U784" i="8"/>
  <c r="U800" i="8"/>
  <c r="U816" i="8"/>
  <c r="U832" i="8"/>
  <c r="U848" i="8"/>
  <c r="U1520" i="8"/>
  <c r="U1622" i="8"/>
  <c r="U1790" i="8"/>
  <c r="U389" i="8"/>
  <c r="U421" i="8"/>
  <c r="U437" i="8"/>
  <c r="U453" i="8"/>
  <c r="U469" i="8"/>
  <c r="U485" i="8"/>
  <c r="U524" i="8"/>
  <c r="U1675" i="8"/>
  <c r="U1198" i="8"/>
  <c r="U1214" i="8"/>
  <c r="U1230" i="8"/>
  <c r="U1246" i="8"/>
  <c r="U1262" i="8"/>
  <c r="U1278" i="8"/>
  <c r="U1294" i="8"/>
  <c r="U1310" i="8"/>
  <c r="U1326" i="8"/>
  <c r="U1342" i="8"/>
  <c r="U1358" i="8"/>
  <c r="U1374" i="8"/>
  <c r="U1390" i="8"/>
  <c r="U1406" i="8"/>
  <c r="U1422" i="8"/>
  <c r="U1438" i="8"/>
  <c r="U1454" i="8"/>
  <c r="U1563" i="8"/>
  <c r="U1691" i="8"/>
  <c r="U3260" i="8"/>
  <c r="U3276" i="8"/>
  <c r="U3292" i="8"/>
  <c r="U3308" i="8"/>
  <c r="U3324" i="8"/>
  <c r="U1707" i="8"/>
  <c r="U83" i="8"/>
  <c r="U1739" i="8"/>
  <c r="U3110" i="8"/>
  <c r="U3126" i="8"/>
  <c r="U1093" i="8"/>
  <c r="U911" i="8"/>
  <c r="U612" i="8"/>
  <c r="U724" i="8"/>
  <c r="U804" i="8"/>
  <c r="U820" i="8"/>
  <c r="U836" i="8"/>
  <c r="U1488" i="8"/>
  <c r="U1755" i="8"/>
  <c r="U1492" i="8"/>
  <c r="U2351" i="8"/>
  <c r="U19" i="8"/>
  <c r="U269" i="8"/>
  <c r="U965" i="8"/>
  <c r="U1039" i="8"/>
  <c r="U548" i="8"/>
  <c r="U564" i="8"/>
  <c r="U580" i="8"/>
  <c r="U596" i="8"/>
  <c r="U628" i="8"/>
  <c r="U644" i="8"/>
  <c r="U660" i="8"/>
  <c r="U676" i="8"/>
  <c r="U692" i="8"/>
  <c r="U708" i="8"/>
  <c r="U740" i="8"/>
  <c r="U756" i="8"/>
  <c r="U772" i="8"/>
  <c r="U788" i="8"/>
  <c r="U1544" i="8"/>
  <c r="U3004" i="8"/>
  <c r="U3020" i="8"/>
  <c r="U3036" i="8"/>
  <c r="U161" i="8"/>
  <c r="U177" i="8"/>
  <c r="U405" i="8"/>
  <c r="U501" i="8"/>
  <c r="U3518" i="8"/>
  <c r="U1579" i="8"/>
  <c r="U345" i="8"/>
  <c r="U527" i="8"/>
  <c r="U1625" i="8"/>
  <c r="U2769" i="8"/>
  <c r="U2403" i="8"/>
  <c r="U2467" i="8"/>
  <c r="U2671" i="8"/>
  <c r="U3085" i="8"/>
  <c r="U3060" i="8"/>
  <c r="U3430" i="8"/>
  <c r="U3507" i="8"/>
  <c r="U3523" i="8"/>
  <c r="U3539" i="8"/>
  <c r="U3555" i="8"/>
  <c r="U3571" i="8"/>
  <c r="U3587" i="8"/>
  <c r="U1074" i="8"/>
  <c r="U1657" i="8"/>
  <c r="U2405" i="8"/>
  <c r="U1494" i="8"/>
  <c r="U1673" i="8"/>
  <c r="U2785" i="8"/>
  <c r="U2743" i="8"/>
  <c r="U2731" i="8"/>
  <c r="U3509" i="8"/>
  <c r="U3525" i="8"/>
  <c r="U3541" i="8"/>
  <c r="U3557" i="8"/>
  <c r="U3573" i="8"/>
  <c r="U154" i="8"/>
  <c r="U170" i="8"/>
  <c r="U202" i="8"/>
  <c r="U298" i="8"/>
  <c r="U265" i="8"/>
  <c r="U59" i="8"/>
  <c r="U123" i="8"/>
  <c r="U381" i="8"/>
  <c r="U1689" i="8"/>
  <c r="U2219" i="8"/>
  <c r="U2455" i="8"/>
  <c r="U2753" i="8"/>
  <c r="U3641" i="8"/>
  <c r="U3657" i="8"/>
  <c r="U3673" i="8"/>
  <c r="U3689" i="8"/>
  <c r="U3643" i="8"/>
  <c r="U3659" i="8"/>
  <c r="U3675" i="8"/>
  <c r="U3691" i="8"/>
  <c r="U987" i="8"/>
  <c r="U1115" i="8"/>
  <c r="U547" i="8"/>
  <c r="U563" i="8"/>
  <c r="U579" i="8"/>
  <c r="U595" i="8"/>
  <c r="U611" i="8"/>
  <c r="U627" i="8"/>
  <c r="U643" i="8"/>
  <c r="U659" i="8"/>
  <c r="U675" i="8"/>
  <c r="U691" i="8"/>
  <c r="U707" i="8"/>
  <c r="U723" i="8"/>
  <c r="U739" i="8"/>
  <c r="U755" i="8"/>
  <c r="U771" i="8"/>
  <c r="U787" i="8"/>
  <c r="U803" i="8"/>
  <c r="U819" i="8"/>
  <c r="U835" i="8"/>
  <c r="U851" i="8"/>
  <c r="U1167" i="8"/>
  <c r="U1529" i="8"/>
  <c r="U1737" i="8"/>
  <c r="U1767" i="8"/>
  <c r="U2211" i="8"/>
  <c r="U2721" i="8"/>
  <c r="U2775" i="8"/>
  <c r="U2669" i="8"/>
  <c r="U2823" i="8"/>
  <c r="U2763" i="8"/>
  <c r="U3068" i="8"/>
  <c r="U3637" i="8"/>
  <c r="U266" i="8"/>
  <c r="U174" i="8"/>
  <c r="U33" i="8"/>
  <c r="U11" i="8"/>
  <c r="U75" i="8"/>
  <c r="U28" i="8"/>
  <c r="U92" i="8"/>
  <c r="U280" i="8"/>
  <c r="U321" i="8"/>
  <c r="U385" i="8"/>
  <c r="U508" i="8"/>
  <c r="U1001" i="8"/>
  <c r="U1129" i="8"/>
  <c r="U1159" i="8"/>
  <c r="U1168" i="8"/>
  <c r="U1711" i="8"/>
  <c r="U1540" i="8"/>
  <c r="U1753" i="8"/>
  <c r="U1773" i="8"/>
  <c r="U2517" i="8"/>
  <c r="U2395" i="8"/>
  <c r="U2443" i="8"/>
  <c r="U2459" i="8"/>
  <c r="U2689" i="8"/>
  <c r="U2801" i="8"/>
  <c r="U2929" i="8"/>
  <c r="U3063" i="8"/>
  <c r="U3067" i="8"/>
  <c r="U3062" i="8"/>
  <c r="U3193" i="8"/>
  <c r="U3328" i="8"/>
  <c r="U3424" i="8"/>
  <c r="U3428" i="8"/>
  <c r="U3645" i="8"/>
  <c r="U3661" i="8"/>
  <c r="U1545" i="8"/>
  <c r="U3438" i="8"/>
  <c r="U3515" i="8"/>
  <c r="U3531" i="8"/>
  <c r="U3547" i="8"/>
  <c r="U3563" i="8"/>
  <c r="U3579" i="8"/>
  <c r="U3595" i="8"/>
  <c r="U3646" i="8"/>
  <c r="U3662" i="8"/>
  <c r="U3678" i="8"/>
  <c r="U208" i="8"/>
  <c r="U3647" i="8"/>
  <c r="U3663" i="8"/>
  <c r="U3679" i="8"/>
  <c r="U986" i="8"/>
  <c r="U145" i="8"/>
  <c r="U241" i="8"/>
  <c r="U300" i="8"/>
  <c r="U356" i="8"/>
  <c r="U372" i="8"/>
  <c r="U1004" i="8"/>
  <c r="U1132" i="8"/>
  <c r="U966" i="8"/>
  <c r="U1094" i="8"/>
  <c r="U920" i="8"/>
  <c r="U1048" i="8"/>
  <c r="U862" i="8"/>
  <c r="U1561" i="8"/>
  <c r="U1468" i="8"/>
  <c r="U2737" i="8"/>
  <c r="U2795" i="8"/>
  <c r="U3203" i="8"/>
  <c r="U3219" i="8"/>
  <c r="U3235" i="8"/>
  <c r="U3251" i="8"/>
  <c r="U3267" i="8"/>
  <c r="U242" i="8"/>
  <c r="U341" i="8"/>
  <c r="U877" i="8"/>
  <c r="U997" i="8"/>
  <c r="U943" i="8"/>
  <c r="U1071" i="8"/>
  <c r="U2543" i="8"/>
  <c r="U2431" i="8"/>
  <c r="U2545" i="8"/>
  <c r="U2561" i="8"/>
  <c r="U2941" i="8"/>
  <c r="U3519" i="8"/>
  <c r="U3535" i="8"/>
  <c r="U3551" i="8"/>
  <c r="U3567" i="8"/>
  <c r="U3583" i="8"/>
  <c r="U3606" i="8"/>
  <c r="U1484" i="8"/>
  <c r="U1474" i="8"/>
  <c r="U1516" i="8"/>
  <c r="U1910" i="8"/>
  <c r="U1926" i="8"/>
  <c r="U1942" i="8"/>
  <c r="U1958" i="8"/>
  <c r="U1974" i="8"/>
  <c r="U1990" i="8"/>
  <c r="U2006" i="8"/>
  <c r="U2022" i="8"/>
  <c r="U2038" i="8"/>
  <c r="U2054" i="8"/>
  <c r="U2070" i="8"/>
  <c r="U2086" i="8"/>
  <c r="U2102" i="8"/>
  <c r="U2118" i="8"/>
  <c r="U2134" i="8"/>
  <c r="U2150" i="8"/>
  <c r="U2166" i="8"/>
  <c r="U2182" i="8"/>
  <c r="U2198" i="8"/>
  <c r="U2845" i="8"/>
  <c r="U2861" i="8"/>
  <c r="U2877" i="8"/>
  <c r="U2893" i="8"/>
  <c r="U2909" i="8"/>
  <c r="U3061" i="8"/>
  <c r="U3536" i="8"/>
  <c r="U3552" i="8"/>
  <c r="U3568" i="8"/>
  <c r="U125" i="8"/>
  <c r="U54" i="8"/>
  <c r="U118" i="8"/>
  <c r="U65" i="8"/>
  <c r="U528" i="8"/>
  <c r="U981" i="8"/>
  <c r="U1109" i="8"/>
  <c r="U927" i="8"/>
  <c r="U1055" i="8"/>
  <c r="U1461" i="8"/>
  <c r="U1189" i="8"/>
  <c r="U1736" i="8"/>
  <c r="U3113" i="8"/>
  <c r="U3129" i="8"/>
  <c r="U3145" i="8"/>
  <c r="U3161" i="8"/>
  <c r="U3177" i="8"/>
  <c r="U3333" i="8"/>
  <c r="U1779" i="8"/>
  <c r="U2204" i="8"/>
  <c r="U2199" i="8"/>
  <c r="U2226" i="8"/>
  <c r="U2242" i="8"/>
  <c r="U2258" i="8"/>
  <c r="U2274" i="8"/>
  <c r="U2290" i="8"/>
  <c r="U2306" i="8"/>
  <c r="U2322" i="8"/>
  <c r="U2338" i="8"/>
  <c r="U2526" i="8"/>
  <c r="U2748" i="8"/>
  <c r="U2366" i="8"/>
  <c r="U2382" i="8"/>
  <c r="U2494" i="8"/>
  <c r="U2690" i="8"/>
  <c r="U2781" i="8"/>
  <c r="U2560" i="8"/>
  <c r="U2576" i="8"/>
  <c r="U2592" i="8"/>
  <c r="U2946" i="8"/>
  <c r="U3517" i="8"/>
  <c r="U3533" i="8"/>
  <c r="U3549" i="8"/>
  <c r="U3565" i="8"/>
  <c r="U1098" i="8"/>
  <c r="U938" i="8"/>
  <c r="U536" i="8"/>
  <c r="U552" i="8"/>
  <c r="U568" i="8"/>
  <c r="U584" i="8"/>
  <c r="U600" i="8"/>
  <c r="U616" i="8"/>
  <c r="U632" i="8"/>
  <c r="U648" i="8"/>
  <c r="U664" i="8"/>
  <c r="U680" i="8"/>
  <c r="U696" i="8"/>
  <c r="U712" i="8"/>
  <c r="U728" i="8"/>
  <c r="U1498" i="8"/>
  <c r="U1491" i="8"/>
  <c r="U1774" i="8"/>
  <c r="U1811" i="8"/>
  <c r="U1827" i="8"/>
  <c r="U1843" i="8"/>
  <c r="U1859" i="8"/>
  <c r="U1875" i="8"/>
  <c r="U1891" i="8"/>
  <c r="U2528" i="8"/>
  <c r="U2447" i="8"/>
  <c r="U3611" i="8"/>
  <c r="U3534" i="8"/>
  <c r="U3550" i="8"/>
  <c r="U3369" i="8"/>
  <c r="U1254" i="8"/>
  <c r="U1366" i="8"/>
  <c r="U1414" i="8"/>
  <c r="U283" i="8"/>
  <c r="U325" i="8"/>
  <c r="U373" i="8"/>
  <c r="U2959" i="8"/>
  <c r="U2975" i="8"/>
  <c r="U2991" i="8"/>
  <c r="U3007" i="8"/>
  <c r="U3023" i="8"/>
  <c r="U3039" i="8"/>
  <c r="U3055" i="8"/>
  <c r="U1382" i="8"/>
  <c r="U2465" i="8"/>
  <c r="U3099" i="8"/>
  <c r="U3520" i="8"/>
  <c r="U1270" i="8"/>
  <c r="U2754" i="8"/>
  <c r="U3082" i="8"/>
  <c r="U3330" i="8"/>
  <c r="U3652" i="8"/>
  <c r="U3668" i="8"/>
  <c r="U3684" i="8"/>
  <c r="U1334" i="8"/>
  <c r="U60" i="8"/>
  <c r="U901" i="8"/>
  <c r="U1029" i="8"/>
  <c r="U975" i="8"/>
  <c r="U1103" i="8"/>
  <c r="U937" i="8"/>
  <c r="U1065" i="8"/>
  <c r="U1195" i="8"/>
  <c r="U1211" i="8"/>
  <c r="U1227" i="8"/>
  <c r="U1243" i="8"/>
  <c r="U1259" i="8"/>
  <c r="U1275" i="8"/>
  <c r="U1291" i="8"/>
  <c r="U1307" i="8"/>
  <c r="U1323" i="8"/>
  <c r="U1339" i="8"/>
  <c r="U1355" i="8"/>
  <c r="U1371" i="8"/>
  <c r="U1387" i="8"/>
  <c r="U1403" i="8"/>
  <c r="U1419" i="8"/>
  <c r="U1435" i="8"/>
  <c r="U1451" i="8"/>
  <c r="U1539" i="8"/>
  <c r="U1635" i="8"/>
  <c r="U1576" i="8"/>
  <c r="U1912" i="8"/>
  <c r="U1928" i="8"/>
  <c r="U1944" i="8"/>
  <c r="U1960" i="8"/>
  <c r="U1976" i="8"/>
  <c r="U1992" i="8"/>
  <c r="U2008" i="8"/>
  <c r="U2024" i="8"/>
  <c r="U2040" i="8"/>
  <c r="U2056" i="8"/>
  <c r="U2072" i="8"/>
  <c r="U2088" i="8"/>
  <c r="U2104" i="8"/>
  <c r="U2120" i="8"/>
  <c r="U2136" i="8"/>
  <c r="U2152" i="8"/>
  <c r="U2168" i="8"/>
  <c r="U2184" i="8"/>
  <c r="U2847" i="8"/>
  <c r="U2863" i="8"/>
  <c r="U2879" i="8"/>
  <c r="U2895" i="8"/>
  <c r="U2911" i="8"/>
  <c r="U3694" i="8"/>
  <c r="U3653" i="8"/>
  <c r="U3669" i="8"/>
  <c r="U3685" i="8"/>
  <c r="U3696" i="8"/>
  <c r="U1286" i="8"/>
  <c r="U1446" i="8"/>
  <c r="U166" i="8"/>
  <c r="U16" i="8"/>
  <c r="U1206" i="8"/>
  <c r="U294" i="8"/>
  <c r="U152" i="8"/>
  <c r="U168" i="8"/>
  <c r="U216" i="8"/>
  <c r="U288" i="8"/>
  <c r="U282" i="8"/>
  <c r="U249" i="8"/>
  <c r="U1659" i="8"/>
  <c r="U1661" i="8"/>
  <c r="U1523" i="8"/>
  <c r="U1555" i="8"/>
  <c r="U1667" i="8"/>
  <c r="U1732" i="8"/>
  <c r="U1608" i="8"/>
  <c r="U1578" i="8"/>
  <c r="U1801" i="8"/>
  <c r="U2217" i="8"/>
  <c r="U2540" i="8"/>
  <c r="U3087" i="8"/>
  <c r="U2939" i="8"/>
  <c r="U3655" i="8"/>
  <c r="U3671" i="8"/>
  <c r="U3687" i="8"/>
  <c r="U193" i="8"/>
  <c r="U509" i="8"/>
  <c r="U1318" i="8"/>
  <c r="U3106" i="8"/>
  <c r="U3122" i="8"/>
  <c r="U3138" i="8"/>
  <c r="U3154" i="8"/>
  <c r="U3170" i="8"/>
  <c r="U3186" i="8"/>
  <c r="U3345" i="8"/>
  <c r="U3195" i="8"/>
  <c r="U3211" i="8"/>
  <c r="U3227" i="8"/>
  <c r="U3243" i="8"/>
  <c r="U1222" i="8"/>
  <c r="U1398" i="8"/>
  <c r="U413" i="8"/>
  <c r="U477" i="8"/>
  <c r="U1571" i="8"/>
  <c r="U1640" i="8"/>
  <c r="U461" i="8"/>
  <c r="U187" i="8"/>
  <c r="U863" i="8"/>
  <c r="U941" i="8"/>
  <c r="U1069" i="8"/>
  <c r="U889" i="8"/>
  <c r="U1015" i="8"/>
  <c r="U1143" i="8"/>
  <c r="U1200" i="8"/>
  <c r="U1216" i="8"/>
  <c r="U1232" i="8"/>
  <c r="U1248" i="8"/>
  <c r="U1264" i="8"/>
  <c r="U1280" i="8"/>
  <c r="U1296" i="8"/>
  <c r="U1312" i="8"/>
  <c r="U1328" i="8"/>
  <c r="U1344" i="8"/>
  <c r="U1360" i="8"/>
  <c r="U1376" i="8"/>
  <c r="U1392" i="8"/>
  <c r="U1408" i="8"/>
  <c r="U1424" i="8"/>
  <c r="U1440" i="8"/>
  <c r="U1456" i="8"/>
  <c r="U1715" i="8"/>
  <c r="U1533" i="8"/>
  <c r="U1656" i="8"/>
  <c r="U1761" i="8"/>
  <c r="U2392" i="8"/>
  <c r="U2733" i="8"/>
  <c r="U3636" i="8"/>
  <c r="U3642" i="8"/>
  <c r="U1238" i="8"/>
  <c r="U1350" i="8"/>
  <c r="U1430" i="8"/>
  <c r="U234" i="8"/>
  <c r="U429" i="8"/>
  <c r="U493" i="8"/>
  <c r="U3198" i="8"/>
  <c r="U3214" i="8"/>
  <c r="U3230" i="8"/>
  <c r="U3246" i="8"/>
  <c r="U3262" i="8"/>
  <c r="U3278" i="8"/>
  <c r="U3294" i="8"/>
  <c r="U3310" i="8"/>
  <c r="U3435" i="8"/>
  <c r="U3451" i="8"/>
  <c r="U40" i="8"/>
  <c r="U1302" i="8"/>
  <c r="U295" i="8"/>
  <c r="U46" i="8"/>
  <c r="U397" i="8"/>
  <c r="U445" i="8"/>
  <c r="U173" i="8"/>
  <c r="U287" i="8"/>
  <c r="U505" i="8"/>
  <c r="U1517" i="8"/>
  <c r="U1528" i="8"/>
  <c r="U1747" i="8"/>
  <c r="U1515" i="8"/>
  <c r="U1549" i="8"/>
  <c r="U1473" i="8"/>
  <c r="U1688" i="8"/>
  <c r="U1658" i="8"/>
  <c r="U1796" i="8"/>
  <c r="U1759" i="8"/>
  <c r="U2205" i="8"/>
  <c r="U2442" i="8"/>
  <c r="U2506" i="8"/>
  <c r="U2749" i="8"/>
  <c r="U2556" i="8"/>
  <c r="U2572" i="8"/>
  <c r="U2588" i="8"/>
  <c r="U2604" i="8"/>
  <c r="U2808" i="8"/>
  <c r="U2817" i="8"/>
  <c r="U3199" i="8"/>
  <c r="U3215" i="8"/>
  <c r="U3231" i="8"/>
  <c r="U3247" i="8"/>
  <c r="U3263" i="8"/>
  <c r="U3279" i="8"/>
  <c r="U3513" i="8"/>
  <c r="U3529" i="8"/>
  <c r="U3545" i="8"/>
  <c r="U3561" i="8"/>
  <c r="U3577" i="8"/>
  <c r="U3593" i="8"/>
  <c r="U1196" i="8"/>
  <c r="U1212" i="8"/>
  <c r="U1228" i="8"/>
  <c r="U1244" i="8"/>
  <c r="U1260" i="8"/>
  <c r="U1276" i="8"/>
  <c r="U1292" i="8"/>
  <c r="U1308" i="8"/>
  <c r="U1324" i="8"/>
  <c r="U1340" i="8"/>
  <c r="U1356" i="8"/>
  <c r="U1045" i="8"/>
  <c r="U380" i="8"/>
  <c r="U1582" i="8"/>
  <c r="U1758" i="8"/>
  <c r="U2542" i="8"/>
  <c r="U2454" i="8"/>
  <c r="U2713" i="8"/>
  <c r="U2552" i="8"/>
  <c r="U2568" i="8"/>
  <c r="U2584" i="8"/>
  <c r="U2600" i="8"/>
  <c r="U2616" i="8"/>
  <c r="U2632" i="8"/>
  <c r="U2648" i="8"/>
  <c r="U2664" i="8"/>
  <c r="U2718" i="8"/>
  <c r="U2784" i="8"/>
  <c r="U2834" i="8"/>
  <c r="U2850" i="8"/>
  <c r="U2866" i="8"/>
  <c r="U2882" i="8"/>
  <c r="U2898" i="8"/>
  <c r="U3432" i="8"/>
  <c r="U3656" i="8"/>
  <c r="U3672" i="8"/>
  <c r="U3688" i="8"/>
  <c r="U3347" i="8"/>
  <c r="U917" i="8"/>
  <c r="U1119" i="8"/>
  <c r="U1749" i="8"/>
  <c r="U2734" i="8"/>
  <c r="U873" i="8"/>
  <c r="U991" i="8"/>
  <c r="U320" i="8"/>
  <c r="U957" i="8"/>
  <c r="U1085" i="8"/>
  <c r="U903" i="8"/>
  <c r="U1031" i="8"/>
  <c r="U1160" i="8"/>
  <c r="U1628" i="8"/>
  <c r="U1644" i="8"/>
  <c r="U1532" i="8"/>
  <c r="U2394" i="8"/>
  <c r="U2410" i="8"/>
  <c r="U2620" i="8"/>
  <c r="U2636" i="8"/>
  <c r="U2652" i="8"/>
  <c r="U2750" i="8"/>
  <c r="U2709" i="8"/>
  <c r="U2944" i="8"/>
  <c r="U3142" i="8"/>
  <c r="U3158" i="8"/>
  <c r="U3174" i="8"/>
  <c r="U3353" i="8"/>
  <c r="U3295" i="8"/>
  <c r="U3311" i="8"/>
  <c r="U3436" i="8"/>
  <c r="U3468" i="8"/>
  <c r="U3500" i="8"/>
  <c r="U3620" i="8"/>
  <c r="U3644" i="8"/>
  <c r="U3660" i="8"/>
  <c r="U3676" i="8"/>
  <c r="U3692" i="8"/>
  <c r="U3709" i="8"/>
  <c r="U3725" i="8"/>
  <c r="U3741" i="8"/>
  <c r="U3757" i="8"/>
  <c r="U3773" i="8"/>
  <c r="U3789" i="8"/>
  <c r="U35" i="8"/>
  <c r="U337" i="8"/>
  <c r="U980" i="8"/>
  <c r="U942" i="8"/>
  <c r="U1024" i="8"/>
  <c r="U1708" i="8"/>
  <c r="U1525" i="8"/>
  <c r="U1557" i="8"/>
  <c r="U1535" i="8"/>
  <c r="U1674" i="8"/>
  <c r="U2379" i="8"/>
  <c r="U2427" i="8"/>
  <c r="U2810" i="8"/>
  <c r="U3092" i="8"/>
  <c r="U3200" i="8"/>
  <c r="U3216" i="8"/>
  <c r="U3232" i="8"/>
  <c r="U3248" i="8"/>
  <c r="U3264" i="8"/>
  <c r="U3280" i="8"/>
  <c r="U3296" i="8"/>
  <c r="U3312" i="8"/>
  <c r="U3677" i="8"/>
  <c r="U158" i="8"/>
  <c r="U206" i="8"/>
  <c r="U99" i="8"/>
  <c r="U289" i="8"/>
  <c r="U268" i="8"/>
  <c r="U353" i="8"/>
  <c r="U369" i="8"/>
  <c r="U995" i="8"/>
  <c r="U1123" i="8"/>
  <c r="U1108" i="8"/>
  <c r="U1070" i="8"/>
  <c r="U896" i="8"/>
  <c r="U1152" i="8"/>
  <c r="U159" i="8"/>
  <c r="U402" i="8"/>
  <c r="U418" i="8"/>
  <c r="U434" i="8"/>
  <c r="U450" i="8"/>
  <c r="U466" i="8"/>
  <c r="U482" i="8"/>
  <c r="U498" i="8"/>
  <c r="U2796" i="8"/>
  <c r="U3426" i="8"/>
  <c r="U726" i="8"/>
  <c r="U742" i="8"/>
  <c r="U758" i="8"/>
  <c r="U774" i="8"/>
  <c r="U790" i="8"/>
  <c r="U806" i="8"/>
  <c r="U822" i="8"/>
  <c r="U838" i="8"/>
  <c r="U1172" i="8"/>
  <c r="U2289" i="8"/>
  <c r="U2305" i="8"/>
  <c r="U2321" i="8"/>
  <c r="U2493" i="8"/>
  <c r="U2824" i="8"/>
  <c r="U3052" i="8"/>
  <c r="U3100" i="8"/>
  <c r="U2608" i="8"/>
  <c r="U2624" i="8"/>
  <c r="U2640" i="8"/>
  <c r="U2720" i="8"/>
  <c r="U2842" i="8"/>
  <c r="U2858" i="8"/>
  <c r="U3114" i="8"/>
  <c r="U3130" i="8"/>
  <c r="U3146" i="8"/>
  <c r="U3162" i="8"/>
  <c r="U3566" i="8"/>
  <c r="U3582" i="8"/>
  <c r="U1125" i="8"/>
  <c r="U3458" i="8"/>
  <c r="U2960" i="8"/>
  <c r="U2976" i="8"/>
  <c r="U2992" i="8"/>
  <c r="U165" i="8"/>
  <c r="U213" i="8"/>
  <c r="U291" i="8"/>
  <c r="U2714" i="8"/>
  <c r="U2762" i="8"/>
  <c r="U3339" i="8"/>
  <c r="U3506" i="8"/>
  <c r="U3522" i="8"/>
  <c r="U3538" i="8"/>
  <c r="U3554" i="8"/>
  <c r="U3570" i="8"/>
  <c r="U3586" i="8"/>
  <c r="U36" i="8"/>
  <c r="U302" i="8"/>
  <c r="U117" i="8"/>
  <c r="U10" i="8"/>
  <c r="U138" i="8"/>
  <c r="U366" i="8"/>
  <c r="U398" i="8"/>
  <c r="U430" i="8"/>
  <c r="U446" i="8"/>
  <c r="U462" i="8"/>
  <c r="U478" i="8"/>
  <c r="U1537" i="8"/>
  <c r="U1187" i="8"/>
  <c r="U1514" i="8"/>
  <c r="U1633" i="8"/>
  <c r="U1553" i="8"/>
  <c r="U1665" i="8"/>
  <c r="U324" i="8"/>
  <c r="U388" i="8"/>
  <c r="U404" i="8"/>
  <c r="U420" i="8"/>
  <c r="U436" i="8"/>
  <c r="U452" i="8"/>
  <c r="U468" i="8"/>
  <c r="U484" i="8"/>
  <c r="U500" i="8"/>
  <c r="U518" i="8"/>
  <c r="U514" i="8"/>
  <c r="U989" i="8"/>
  <c r="U1117" i="8"/>
  <c r="U1486" i="8"/>
  <c r="U1681" i="8"/>
  <c r="U1483" i="8"/>
  <c r="U1564" i="8"/>
  <c r="U970" i="8"/>
  <c r="U511" i="8"/>
  <c r="U1569" i="8"/>
  <c r="U1207" i="8"/>
  <c r="U1223" i="8"/>
  <c r="U1239" i="8"/>
  <c r="U1255" i="8"/>
  <c r="U1271" i="8"/>
  <c r="U1090" i="8"/>
  <c r="U1106" i="8"/>
  <c r="U256" i="8"/>
  <c r="U146" i="8"/>
  <c r="U178" i="8"/>
  <c r="U91" i="8"/>
  <c r="U304" i="8"/>
  <c r="U1155" i="8"/>
  <c r="U110" i="8"/>
  <c r="U31" i="8"/>
  <c r="U95" i="8"/>
  <c r="U147" i="8"/>
  <c r="U163" i="8"/>
  <c r="U179" i="8"/>
  <c r="U80" i="8"/>
  <c r="U264" i="8"/>
  <c r="U27" i="8"/>
  <c r="U44" i="8"/>
  <c r="U886" i="8"/>
  <c r="U1027" i="8"/>
  <c r="U244" i="8"/>
  <c r="U108" i="8"/>
  <c r="U899" i="8"/>
  <c r="U229" i="8"/>
  <c r="U245" i="8"/>
  <c r="U32" i="8"/>
  <c r="U113" i="8"/>
  <c r="U316" i="8"/>
  <c r="U328" i="8"/>
  <c r="U360" i="8"/>
  <c r="U376" i="8"/>
  <c r="U870" i="8"/>
  <c r="U124" i="8"/>
  <c r="U126" i="8"/>
  <c r="U47" i="8"/>
  <c r="U1197" i="8"/>
  <c r="U1213" i="8"/>
  <c r="U1229" i="8"/>
  <c r="U1245" i="8"/>
  <c r="U1261" i="8"/>
  <c r="U1277" i="8"/>
  <c r="U1293" i="8"/>
  <c r="U1309" i="8"/>
  <c r="U1325" i="8"/>
  <c r="U1341" i="8"/>
  <c r="U1357" i="8"/>
  <c r="U1373" i="8"/>
  <c r="U1389" i="8"/>
  <c r="U1405" i="8"/>
  <c r="U1421" i="8"/>
  <c r="U1437" i="8"/>
  <c r="U1453" i="8"/>
  <c r="U1512" i="8"/>
  <c r="U277" i="8"/>
  <c r="U200" i="8"/>
  <c r="U232" i="8"/>
  <c r="U23" i="8"/>
  <c r="U87" i="8"/>
  <c r="U279" i="8"/>
  <c r="U9" i="8"/>
  <c r="U73" i="8"/>
  <c r="U137" i="8"/>
  <c r="U363" i="8"/>
  <c r="U395" i="8"/>
  <c r="U411" i="8"/>
  <c r="U427" i="8"/>
  <c r="U443" i="8"/>
  <c r="U459" i="8"/>
  <c r="U475" i="8"/>
  <c r="U491" i="8"/>
  <c r="U947" i="8"/>
  <c r="U1075" i="8"/>
  <c r="U867" i="8"/>
  <c r="U542" i="8"/>
  <c r="U558" i="8"/>
  <c r="U574" i="8"/>
  <c r="U590" i="8"/>
  <c r="U606" i="8"/>
  <c r="U622" i="8"/>
  <c r="U638" i="8"/>
  <c r="U654" i="8"/>
  <c r="U670" i="8"/>
  <c r="U686" i="8"/>
  <c r="U702" i="8"/>
  <c r="U718" i="8"/>
  <c r="U734" i="8"/>
  <c r="U750" i="8"/>
  <c r="U766" i="8"/>
  <c r="U782" i="8"/>
  <c r="U798" i="8"/>
  <c r="U814" i="8"/>
  <c r="U830" i="8"/>
  <c r="U846" i="8"/>
  <c r="U185" i="8"/>
  <c r="U1740" i="8"/>
  <c r="U1510" i="8"/>
  <c r="U1504" i="8"/>
  <c r="U171" i="8"/>
  <c r="U100" i="8"/>
  <c r="U53" i="8"/>
  <c r="U74" i="8"/>
  <c r="U382" i="8"/>
  <c r="U414" i="8"/>
  <c r="U494" i="8"/>
  <c r="U1184" i="8"/>
  <c r="U1585" i="8"/>
  <c r="U252" i="8"/>
  <c r="U546" i="8"/>
  <c r="U562" i="8"/>
  <c r="U578" i="8"/>
  <c r="U594" i="8"/>
  <c r="U610" i="8"/>
  <c r="U626" i="8"/>
  <c r="U642" i="8"/>
  <c r="U658" i="8"/>
  <c r="U674" i="8"/>
  <c r="U690" i="8"/>
  <c r="U706" i="8"/>
  <c r="U722" i="8"/>
  <c r="U738" i="8"/>
  <c r="U754" i="8"/>
  <c r="U770" i="8"/>
  <c r="U786" i="8"/>
  <c r="U802" i="8"/>
  <c r="U818" i="8"/>
  <c r="U834" i="8"/>
  <c r="U1731" i="8"/>
  <c r="U2741" i="8"/>
  <c r="U2363" i="8"/>
  <c r="U2475" i="8"/>
  <c r="U2491" i="8"/>
  <c r="U2507" i="8"/>
  <c r="U2771" i="8"/>
  <c r="U2757" i="8"/>
  <c r="U2839" i="8"/>
  <c r="U2855" i="8"/>
  <c r="U2871" i="8"/>
  <c r="U2887" i="8"/>
  <c r="U2903" i="8"/>
  <c r="U2919" i="8"/>
  <c r="U3070" i="8"/>
  <c r="U3111" i="8"/>
  <c r="U3127" i="8"/>
  <c r="U3143" i="8"/>
  <c r="U3159" i="8"/>
  <c r="U3175" i="8"/>
  <c r="U3431" i="8"/>
  <c r="U3437" i="8"/>
  <c r="U3453" i="8"/>
  <c r="U3469" i="8"/>
  <c r="U3485" i="8"/>
  <c r="U3501" i="8"/>
  <c r="U3622" i="8"/>
  <c r="U3726" i="8"/>
  <c r="U3742" i="8"/>
  <c r="U3758" i="8"/>
  <c r="U3774" i="8"/>
  <c r="U3790" i="8"/>
  <c r="U2337" i="8"/>
  <c r="U2787" i="8"/>
  <c r="U2773" i="8"/>
  <c r="U3074" i="8"/>
  <c r="U3429" i="8"/>
  <c r="U3439" i="8"/>
  <c r="U3455" i="8"/>
  <c r="U3471" i="8"/>
  <c r="U3503" i="8"/>
  <c r="U3607" i="8"/>
  <c r="U1467" i="8"/>
  <c r="U1620" i="8"/>
  <c r="U1475" i="8"/>
  <c r="U1722" i="8"/>
  <c r="U1810" i="8"/>
  <c r="U1826" i="8"/>
  <c r="U1842" i="8"/>
  <c r="U1858" i="8"/>
  <c r="U1874" i="8"/>
  <c r="U1890" i="8"/>
  <c r="U2398" i="8"/>
  <c r="U2414" i="8"/>
  <c r="U2430" i="8"/>
  <c r="U2446" i="8"/>
  <c r="U2462" i="8"/>
  <c r="U2478" i="8"/>
  <c r="U2656" i="8"/>
  <c r="U2687" i="8"/>
  <c r="U2782" i="8"/>
  <c r="U2807" i="8"/>
  <c r="U2829" i="8"/>
  <c r="U2874" i="8"/>
  <c r="U2890" i="8"/>
  <c r="U2906" i="8"/>
  <c r="U2922" i="8"/>
  <c r="U3073" i="8"/>
  <c r="U2957" i="8"/>
  <c r="U2973" i="8"/>
  <c r="U2989" i="8"/>
  <c r="U3005" i="8"/>
  <c r="U3021" i="8"/>
  <c r="U3037" i="8"/>
  <c r="U3053" i="8"/>
  <c r="U3076" i="8"/>
  <c r="U3178" i="8"/>
  <c r="U3283" i="8"/>
  <c r="U3299" i="8"/>
  <c r="U3315" i="8"/>
  <c r="U3356" i="8"/>
  <c r="U3423" i="8"/>
  <c r="U3427" i="8"/>
  <c r="U3440" i="8"/>
  <c r="U3456" i="8"/>
  <c r="U3488" i="8"/>
  <c r="U3504" i="8"/>
  <c r="U3609" i="8"/>
  <c r="U3648" i="8"/>
  <c r="U3664" i="8"/>
  <c r="U3680" i="8"/>
  <c r="U1287" i="8"/>
  <c r="U1303" i="8"/>
  <c r="U1319" i="8"/>
  <c r="U1335" i="8"/>
  <c r="U1351" i="8"/>
  <c r="U1367" i="8"/>
  <c r="U1383" i="8"/>
  <c r="U1399" i="8"/>
  <c r="U1415" i="8"/>
  <c r="U1431" i="8"/>
  <c r="U1447" i="8"/>
  <c r="U1546" i="8"/>
  <c r="U1508" i="8"/>
  <c r="U1697" i="8"/>
  <c r="U1572" i="8"/>
  <c r="U1636" i="8"/>
  <c r="U1738" i="8"/>
  <c r="U1765" i="8"/>
  <c r="U2209" i="8"/>
  <c r="U2227" i="8"/>
  <c r="U2243" i="8"/>
  <c r="U2259" i="8"/>
  <c r="U2275" i="8"/>
  <c r="U2291" i="8"/>
  <c r="U2307" i="8"/>
  <c r="U2323" i="8"/>
  <c r="U2339" i="8"/>
  <c r="U2511" i="8"/>
  <c r="U2577" i="8"/>
  <c r="U2593" i="8"/>
  <c r="U2609" i="8"/>
  <c r="U2625" i="8"/>
  <c r="U2641" i="8"/>
  <c r="U2657" i="8"/>
  <c r="U2730" i="8"/>
  <c r="U2789" i="8"/>
  <c r="U2925" i="8"/>
  <c r="U3065" i="8"/>
  <c r="U2958" i="8"/>
  <c r="U2974" i="8"/>
  <c r="U2990" i="8"/>
  <c r="U3006" i="8"/>
  <c r="U3022" i="8"/>
  <c r="U3038" i="8"/>
  <c r="U3054" i="8"/>
  <c r="U3191" i="8"/>
  <c r="U3204" i="8"/>
  <c r="U3220" i="8"/>
  <c r="U3236" i="8"/>
  <c r="U3252" i="8"/>
  <c r="U3268" i="8"/>
  <c r="U3284" i="8"/>
  <c r="U3300" i="8"/>
  <c r="U3316" i="8"/>
  <c r="U3457" i="8"/>
  <c r="U3473" i="8"/>
  <c r="U3635" i="8"/>
  <c r="U211" i="8"/>
  <c r="U227" i="8"/>
  <c r="U281" i="8"/>
  <c r="U285" i="8"/>
  <c r="U305" i="8"/>
  <c r="U42" i="8"/>
  <c r="U106" i="8"/>
  <c r="U342" i="8"/>
  <c r="U358" i="8"/>
  <c r="U390" i="8"/>
  <c r="U406" i="8"/>
  <c r="U422" i="8"/>
  <c r="U438" i="8"/>
  <c r="U454" i="8"/>
  <c r="U470" i="8"/>
  <c r="U486" i="8"/>
  <c r="U502" i="8"/>
  <c r="U526" i="8"/>
  <c r="U1165" i="8"/>
  <c r="U517" i="8"/>
  <c r="U507" i="8"/>
  <c r="U1002" i="8"/>
  <c r="U907" i="8"/>
  <c r="U1035" i="8"/>
  <c r="U860" i="8"/>
  <c r="U1020" i="8"/>
  <c r="U1148" i="8"/>
  <c r="U1005" i="8"/>
  <c r="U1133" i="8"/>
  <c r="U982" i="8"/>
  <c r="U1110" i="8"/>
  <c r="U537" i="8"/>
  <c r="U553" i="8"/>
  <c r="U569" i="8"/>
  <c r="U585" i="8"/>
  <c r="U601" i="8"/>
  <c r="U617" i="8"/>
  <c r="U633" i="8"/>
  <c r="U649" i="8"/>
  <c r="U665" i="8"/>
  <c r="U681" i="8"/>
  <c r="U697" i="8"/>
  <c r="U713" i="8"/>
  <c r="U729" i="8"/>
  <c r="U745" i="8"/>
  <c r="U761" i="8"/>
  <c r="U777" i="8"/>
  <c r="U793" i="8"/>
  <c r="U809" i="8"/>
  <c r="U825" i="8"/>
  <c r="U841" i="8"/>
  <c r="U936" i="8"/>
  <c r="U1064" i="8"/>
  <c r="U869" i="8"/>
  <c r="U913" i="8"/>
  <c r="U1041" i="8"/>
  <c r="U1157" i="8"/>
  <c r="U1612" i="8"/>
  <c r="U1507" i="8"/>
  <c r="U1164" i="8"/>
  <c r="U1161" i="8"/>
  <c r="U1581" i="8"/>
  <c r="U1493" i="8"/>
  <c r="U1742" i="8"/>
  <c r="U1192" i="8"/>
  <c r="U1208" i="8"/>
  <c r="U1224" i="8"/>
  <c r="U1240" i="8"/>
  <c r="U1256" i="8"/>
  <c r="U1272" i="8"/>
  <c r="U1288" i="8"/>
  <c r="U1304" i="8"/>
  <c r="U1320" i="8"/>
  <c r="U1336" i="8"/>
  <c r="U1352" i="8"/>
  <c r="U1368" i="8"/>
  <c r="U1384" i="8"/>
  <c r="U1400" i="8"/>
  <c r="U1416" i="8"/>
  <c r="U1432" i="8"/>
  <c r="U1448" i="8"/>
  <c r="U1664" i="8"/>
  <c r="U1713" i="8"/>
  <c r="U1587" i="8"/>
  <c r="U1652" i="8"/>
  <c r="U1621" i="8"/>
  <c r="U1542" i="8"/>
  <c r="U1577" i="8"/>
  <c r="U1754" i="8"/>
  <c r="U1768" i="8"/>
  <c r="U1770" i="8"/>
  <c r="U1776" i="8"/>
  <c r="U1812" i="8"/>
  <c r="U1828" i="8"/>
  <c r="U1844" i="8"/>
  <c r="U1860" i="8"/>
  <c r="U1876" i="8"/>
  <c r="U1892" i="8"/>
  <c r="U1909" i="8"/>
  <c r="U1925" i="8"/>
  <c r="U1941" i="8"/>
  <c r="U1957" i="8"/>
  <c r="U1973" i="8"/>
  <c r="U1989" i="8"/>
  <c r="U2005" i="8"/>
  <c r="U2021" i="8"/>
  <c r="U2037" i="8"/>
  <c r="U2053" i="8"/>
  <c r="U2069" i="8"/>
  <c r="U2085" i="8"/>
  <c r="U2101" i="8"/>
  <c r="U2117" i="8"/>
  <c r="U2133" i="8"/>
  <c r="U2149" i="8"/>
  <c r="U2165" i="8"/>
  <c r="U2181" i="8"/>
  <c r="U2197" i="8"/>
  <c r="U2228" i="8"/>
  <c r="U2244" i="8"/>
  <c r="U2260" i="8"/>
  <c r="U2276" i="8"/>
  <c r="U2292" i="8"/>
  <c r="U2308" i="8"/>
  <c r="U2324" i="8"/>
  <c r="U2340" i="8"/>
  <c r="U2764" i="8"/>
  <c r="U2530" i="8"/>
  <c r="U2352" i="8"/>
  <c r="U2368" i="8"/>
  <c r="U2384" i="8"/>
  <c r="U2416" i="8"/>
  <c r="U2432" i="8"/>
  <c r="U2464" i="8"/>
  <c r="U2480" i="8"/>
  <c r="U2512" i="8"/>
  <c r="U2738" i="8"/>
  <c r="U2760" i="8"/>
  <c r="U2546" i="8"/>
  <c r="U2562" i="8"/>
  <c r="U2578" i="8"/>
  <c r="U2594" i="8"/>
  <c r="U2610" i="8"/>
  <c r="U2626" i="8"/>
  <c r="U2642" i="8"/>
  <c r="U2658" i="8"/>
  <c r="U2736" i="8"/>
  <c r="U2726" i="8"/>
  <c r="U2815" i="8"/>
  <c r="U2844" i="8"/>
  <c r="U2860" i="8"/>
  <c r="U2876" i="8"/>
  <c r="U2892" i="8"/>
  <c r="U2908" i="8"/>
  <c r="U2924" i="8"/>
  <c r="U2942" i="8"/>
  <c r="U3077" i="8"/>
  <c r="U3088" i="8"/>
  <c r="U3189" i="8"/>
  <c r="U3358" i="8"/>
  <c r="U3613" i="8"/>
  <c r="U3632" i="8"/>
  <c r="U855" i="8"/>
  <c r="U1603" i="8"/>
  <c r="U2933" i="8"/>
  <c r="U2812" i="8"/>
  <c r="U3066" i="8"/>
  <c r="U3584" i="8"/>
  <c r="U3651" i="8"/>
  <c r="U3667" i="8"/>
  <c r="U3683" i="8"/>
  <c r="U908" i="8"/>
  <c r="U1036" i="8"/>
  <c r="U998" i="8"/>
  <c r="U1126" i="8"/>
  <c r="U952" i="8"/>
  <c r="U1080" i="8"/>
  <c r="U1619" i="8"/>
  <c r="U2202" i="8"/>
  <c r="U2498" i="8"/>
  <c r="U2702" i="8"/>
  <c r="U2668" i="8"/>
  <c r="U2673" i="8"/>
  <c r="U2846" i="8"/>
  <c r="U2862" i="8"/>
  <c r="U2878" i="8"/>
  <c r="U2894" i="8"/>
  <c r="U2910" i="8"/>
  <c r="U3118" i="8"/>
  <c r="U3134" i="8"/>
  <c r="U3150" i="8"/>
  <c r="U3166" i="8"/>
  <c r="U3182" i="8"/>
  <c r="U3207" i="8"/>
  <c r="U3223" i="8"/>
  <c r="U3239" i="8"/>
  <c r="U3255" i="8"/>
  <c r="U3271" i="8"/>
  <c r="U3287" i="8"/>
  <c r="U3303" i="8"/>
  <c r="U2549" i="8"/>
  <c r="U2565" i="8"/>
  <c r="U2581" i="8"/>
  <c r="U2597" i="8"/>
  <c r="U2613" i="8"/>
  <c r="U2629" i="8"/>
  <c r="U2645" i="8"/>
  <c r="U2661" i="8"/>
  <c r="U2935" i="8"/>
  <c r="U199" i="8"/>
  <c r="U215" i="8"/>
  <c r="U231" i="8"/>
  <c r="U37" i="8"/>
  <c r="U101" i="8"/>
  <c r="U1010" i="8"/>
  <c r="U58" i="8"/>
  <c r="U122" i="8"/>
  <c r="U330" i="8"/>
  <c r="U362" i="8"/>
  <c r="U474" i="8"/>
  <c r="U490" i="8"/>
  <c r="U532" i="8"/>
  <c r="U523" i="8"/>
  <c r="U939" i="8"/>
  <c r="U1067" i="8"/>
  <c r="U924" i="8"/>
  <c r="U1052" i="8"/>
  <c r="U909" i="8"/>
  <c r="U1037" i="8"/>
  <c r="U1014" i="8"/>
  <c r="U1142" i="8"/>
  <c r="U983" i="8"/>
  <c r="U1111" i="8"/>
  <c r="U541" i="8"/>
  <c r="U557" i="8"/>
  <c r="U573" i="8"/>
  <c r="U589" i="8"/>
  <c r="U605" i="8"/>
  <c r="U621" i="8"/>
  <c r="U637" i="8"/>
  <c r="U653" i="8"/>
  <c r="U669" i="8"/>
  <c r="U685" i="8"/>
  <c r="U701" i="8"/>
  <c r="U717" i="8"/>
  <c r="U733" i="8"/>
  <c r="U749" i="8"/>
  <c r="U765" i="8"/>
  <c r="U781" i="8"/>
  <c r="U797" i="8"/>
  <c r="U813" i="8"/>
  <c r="U829" i="8"/>
  <c r="U845" i="8"/>
  <c r="U968" i="8"/>
  <c r="U1096" i="8"/>
  <c r="U890" i="8"/>
  <c r="U945" i="8"/>
  <c r="U1073" i="8"/>
  <c r="U1171" i="8"/>
  <c r="U1162" i="8"/>
  <c r="U1645" i="8"/>
  <c r="U1180" i="8"/>
  <c r="U1372" i="8"/>
  <c r="U1388" i="8"/>
  <c r="U1404" i="8"/>
  <c r="U1420" i="8"/>
  <c r="U1436" i="8"/>
  <c r="U1452" i="8"/>
  <c r="U1728" i="8"/>
  <c r="U1651" i="8"/>
  <c r="U1592" i="8"/>
  <c r="U1641" i="8"/>
  <c r="U1816" i="8"/>
  <c r="U1832" i="8"/>
  <c r="U1848" i="8"/>
  <c r="U1864" i="8"/>
  <c r="U1880" i="8"/>
  <c r="U1896" i="8"/>
  <c r="U2533" i="8"/>
  <c r="U2538" i="8"/>
  <c r="U2372" i="8"/>
  <c r="U2404" i="8"/>
  <c r="U2452" i="8"/>
  <c r="U2770" i="8"/>
  <c r="U2792" i="8"/>
  <c r="U2931" i="8"/>
  <c r="U3102" i="8"/>
  <c r="U2947" i="8"/>
  <c r="U2963" i="8"/>
  <c r="U2979" i="8"/>
  <c r="U2995" i="8"/>
  <c r="U3011" i="8"/>
  <c r="U3027" i="8"/>
  <c r="U3064" i="8"/>
  <c r="U2373" i="8"/>
  <c r="U2485" i="8"/>
  <c r="U2521" i="8"/>
  <c r="U2723" i="8"/>
  <c r="U2778" i="8"/>
  <c r="U3059" i="8"/>
  <c r="U3093" i="8"/>
  <c r="U2948" i="8"/>
  <c r="U2964" i="8"/>
  <c r="U2980" i="8"/>
  <c r="U2996" i="8"/>
  <c r="U3012" i="8"/>
  <c r="U3028" i="8"/>
  <c r="U3044" i="8"/>
  <c r="U3105" i="8"/>
  <c r="U3121" i="8"/>
  <c r="U3137" i="8"/>
  <c r="U3153" i="8"/>
  <c r="U3169" i="8"/>
  <c r="U3185" i="8"/>
  <c r="U3343" i="8"/>
  <c r="U3327" i="8"/>
  <c r="U3623" i="8"/>
  <c r="U1465" i="8"/>
  <c r="U1596" i="8"/>
  <c r="U853" i="8"/>
  <c r="U961" i="8"/>
  <c r="U1089" i="8"/>
  <c r="U1496" i="8"/>
  <c r="U1683" i="8"/>
  <c r="U1748" i="8"/>
  <c r="U1606" i="8"/>
  <c r="U1624" i="8"/>
  <c r="U1594" i="8"/>
  <c r="U1763" i="8"/>
  <c r="U1795" i="8"/>
  <c r="U1802" i="8"/>
  <c r="U1899" i="8"/>
  <c r="U1915" i="8"/>
  <c r="U1931" i="8"/>
  <c r="U1947" i="8"/>
  <c r="U1963" i="8"/>
  <c r="U1979" i="8"/>
  <c r="U1995" i="8"/>
  <c r="U2011" i="8"/>
  <c r="U2027" i="8"/>
  <c r="U2043" i="8"/>
  <c r="U2059" i="8"/>
  <c r="U2075" i="8"/>
  <c r="U2091" i="8"/>
  <c r="U2107" i="8"/>
  <c r="U2123" i="8"/>
  <c r="U2139" i="8"/>
  <c r="U2155" i="8"/>
  <c r="U2171" i="8"/>
  <c r="U2187" i="8"/>
  <c r="U2218" i="8"/>
  <c r="U2234" i="8"/>
  <c r="U2250" i="8"/>
  <c r="U2266" i="8"/>
  <c r="U2282" i="8"/>
  <c r="U2298" i="8"/>
  <c r="U2314" i="8"/>
  <c r="U2330" i="8"/>
  <c r="U2346" i="8"/>
  <c r="U2358" i="8"/>
  <c r="U2374" i="8"/>
  <c r="U2390" i="8"/>
  <c r="U2406" i="8"/>
  <c r="U2422" i="8"/>
  <c r="U2774" i="8"/>
  <c r="U2914" i="8"/>
  <c r="U2928" i="8"/>
  <c r="U2949" i="8"/>
  <c r="U2965" i="8"/>
  <c r="U2981" i="8"/>
  <c r="U2997" i="8"/>
  <c r="U3013" i="8"/>
  <c r="U3029" i="8"/>
  <c r="U3045" i="8"/>
  <c r="U3188" i="8"/>
  <c r="U3259" i="8"/>
  <c r="U3275" i="8"/>
  <c r="U3291" i="8"/>
  <c r="U3307" i="8"/>
  <c r="U3323" i="8"/>
  <c r="U3346" i="8"/>
  <c r="U3448" i="8"/>
  <c r="U3464" i="8"/>
  <c r="U3480" i="8"/>
  <c r="U3496" i="8"/>
  <c r="U3633" i="8"/>
  <c r="U3625" i="8"/>
  <c r="U1183" i="8"/>
  <c r="U1199" i="8"/>
  <c r="U1215" i="8"/>
  <c r="U1231" i="8"/>
  <c r="U1247" i="8"/>
  <c r="U1263" i="8"/>
  <c r="U1279" i="8"/>
  <c r="U1295" i="8"/>
  <c r="U1311" i="8"/>
  <c r="U1327" i="8"/>
  <c r="U1343" i="8"/>
  <c r="U1359" i="8"/>
  <c r="U1375" i="8"/>
  <c r="U1391" i="8"/>
  <c r="U1407" i="8"/>
  <c r="U1423" i="8"/>
  <c r="U1439" i="8"/>
  <c r="U1455" i="8"/>
  <c r="U1699" i="8"/>
  <c r="U1610" i="8"/>
  <c r="U1803" i="8"/>
  <c r="U1819" i="8"/>
  <c r="U1835" i="8"/>
  <c r="U1851" i="8"/>
  <c r="U1867" i="8"/>
  <c r="U1883" i="8"/>
  <c r="U1900" i="8"/>
  <c r="U1916" i="8"/>
  <c r="U1932" i="8"/>
  <c r="U1948" i="8"/>
  <c r="U1964" i="8"/>
  <c r="U1980" i="8"/>
  <c r="U1996" i="8"/>
  <c r="U2012" i="8"/>
  <c r="U2028" i="8"/>
  <c r="U2044" i="8"/>
  <c r="U2060" i="8"/>
  <c r="U2076" i="8"/>
  <c r="U2092" i="8"/>
  <c r="U2108" i="8"/>
  <c r="U2124" i="8"/>
  <c r="U2140" i="8"/>
  <c r="U2156" i="8"/>
  <c r="U2172" i="8"/>
  <c r="U2188" i="8"/>
  <c r="U2235" i="8"/>
  <c r="U2251" i="8"/>
  <c r="U2267" i="8"/>
  <c r="U2283" i="8"/>
  <c r="U2299" i="8"/>
  <c r="U2315" i="8"/>
  <c r="U2331" i="8"/>
  <c r="U2347" i="8"/>
  <c r="U2391" i="8"/>
  <c r="U2407" i="8"/>
  <c r="U2423" i="8"/>
  <c r="U2739" i="8"/>
  <c r="U2794" i="8"/>
  <c r="U2725" i="8"/>
  <c r="U2802" i="8"/>
  <c r="U2835" i="8"/>
  <c r="U2851" i="8"/>
  <c r="U2867" i="8"/>
  <c r="U2883" i="8"/>
  <c r="U2899" i="8"/>
  <c r="U2915" i="8"/>
  <c r="U2932" i="8"/>
  <c r="U3421" i="8"/>
  <c r="U3465" i="8"/>
  <c r="U3497" i="8"/>
  <c r="U3510" i="8"/>
  <c r="U3526" i="8"/>
  <c r="U3542" i="8"/>
  <c r="U3558" i="8"/>
  <c r="U3574" i="8"/>
  <c r="U3590" i="8"/>
  <c r="U1626" i="8"/>
  <c r="U1792" i="8"/>
  <c r="U1804" i="8"/>
  <c r="U1820" i="8"/>
  <c r="U1836" i="8"/>
  <c r="U1852" i="8"/>
  <c r="U1868" i="8"/>
  <c r="U1884" i="8"/>
  <c r="U2456" i="8"/>
  <c r="U2554" i="8"/>
  <c r="U2570" i="8"/>
  <c r="U2586" i="8"/>
  <c r="U2602" i="8"/>
  <c r="U2618" i="8"/>
  <c r="U2634" i="8"/>
  <c r="U2650" i="8"/>
  <c r="U2666" i="8"/>
  <c r="U3090" i="8"/>
  <c r="U2951" i="8"/>
  <c r="U2967" i="8"/>
  <c r="U2983" i="8"/>
  <c r="U2999" i="8"/>
  <c r="U3015" i="8"/>
  <c r="U3031" i="8"/>
  <c r="U3047" i="8"/>
  <c r="E141" i="8"/>
  <c r="E125" i="8"/>
  <c r="E109" i="8"/>
  <c r="E93" i="8"/>
  <c r="E77" i="8"/>
  <c r="E61" i="8"/>
  <c r="E45" i="8"/>
  <c r="E29" i="8"/>
  <c r="E13" i="8"/>
  <c r="E5" i="8"/>
  <c r="E98" i="8"/>
  <c r="E50" i="8"/>
  <c r="E140" i="8"/>
  <c r="E124" i="8"/>
  <c r="E108" i="8"/>
  <c r="E92" i="8"/>
  <c r="E76" i="8"/>
  <c r="E60" i="8"/>
  <c r="E44" i="8"/>
  <c r="E28" i="8"/>
  <c r="E12" i="8"/>
  <c r="E130" i="8"/>
  <c r="E65" i="8"/>
  <c r="E49" i="8"/>
  <c r="E139" i="8"/>
  <c r="E123" i="8"/>
  <c r="E107" i="8"/>
  <c r="E91" i="8"/>
  <c r="E75" i="8"/>
  <c r="E59" i="8"/>
  <c r="E43" i="8"/>
  <c r="E27" i="8"/>
  <c r="E11" i="8"/>
  <c r="E66" i="8"/>
  <c r="E81" i="8"/>
  <c r="E33" i="8"/>
  <c r="E17" i="8"/>
  <c r="E138" i="8"/>
  <c r="E122" i="8"/>
  <c r="E106" i="8"/>
  <c r="E90" i="8"/>
  <c r="E74" i="8"/>
  <c r="E58" i="8"/>
  <c r="E42" i="8"/>
  <c r="E26" i="8"/>
  <c r="E10" i="8"/>
  <c r="E82" i="8"/>
  <c r="E63" i="8"/>
  <c r="E15" i="8"/>
  <c r="E137" i="8"/>
  <c r="E121" i="8"/>
  <c r="E105" i="8"/>
  <c r="E89" i="8"/>
  <c r="E73" i="8"/>
  <c r="E57" i="8"/>
  <c r="E41" i="8"/>
  <c r="E25" i="8"/>
  <c r="E9" i="8"/>
  <c r="E136" i="8"/>
  <c r="E120" i="8"/>
  <c r="E104" i="8"/>
  <c r="E88" i="8"/>
  <c r="E72" i="8"/>
  <c r="E56" i="8"/>
  <c r="E40" i="8"/>
  <c r="E24" i="8"/>
  <c r="E8" i="8"/>
  <c r="E34" i="8"/>
  <c r="E97" i="8"/>
  <c r="E135" i="8"/>
  <c r="E119" i="8"/>
  <c r="E103" i="8"/>
  <c r="E87" i="8"/>
  <c r="E71" i="8"/>
  <c r="E55" i="8"/>
  <c r="E39" i="8"/>
  <c r="E23" i="8"/>
  <c r="E7" i="8"/>
  <c r="E31" i="8"/>
  <c r="E134" i="8"/>
  <c r="E118" i="8"/>
  <c r="E102" i="8"/>
  <c r="E86" i="8"/>
  <c r="E70" i="8"/>
  <c r="E54" i="8"/>
  <c r="E38" i="8"/>
  <c r="E22" i="8"/>
  <c r="E6" i="8"/>
  <c r="E114" i="8"/>
  <c r="E133" i="8"/>
  <c r="E117" i="8"/>
  <c r="E101" i="8"/>
  <c r="E85" i="8"/>
  <c r="E69" i="8"/>
  <c r="E53" i="8"/>
  <c r="E37" i="8"/>
  <c r="E21" i="8"/>
  <c r="E132" i="8"/>
  <c r="E116" i="8"/>
  <c r="E100" i="8"/>
  <c r="E84" i="8"/>
  <c r="E68" i="8"/>
  <c r="E52" i="8"/>
  <c r="E36" i="8"/>
  <c r="E20" i="8"/>
  <c r="E113" i="8"/>
  <c r="E131" i="8"/>
  <c r="E115" i="8"/>
  <c r="E99" i="8"/>
  <c r="E83" i="8"/>
  <c r="E67" i="8"/>
  <c r="E51" i="8"/>
  <c r="E35" i="8"/>
  <c r="E19" i="8"/>
  <c r="E18" i="8"/>
  <c r="E128" i="8"/>
  <c r="E112" i="8"/>
  <c r="E96" i="8"/>
  <c r="E80" i="8"/>
  <c r="E64" i="8"/>
  <c r="E48" i="8"/>
  <c r="E32" i="8"/>
  <c r="E16" i="8"/>
  <c r="E143" i="8"/>
  <c r="E127" i="8"/>
  <c r="E111" i="8"/>
  <c r="E95" i="8"/>
  <c r="E79" i="8"/>
  <c r="E47" i="8"/>
  <c r="E142" i="8"/>
  <c r="E126" i="8"/>
  <c r="E110" i="8"/>
  <c r="E94" i="8"/>
  <c r="E78" i="8"/>
  <c r="E62" i="8"/>
  <c r="E46" i="8"/>
  <c r="E30" i="8"/>
  <c r="E14" i="8"/>
  <c r="E129" i="8"/>
  <c r="U86" i="8"/>
  <c r="AE70" i="8"/>
  <c r="AD70" i="8"/>
  <c r="AE30" i="8"/>
  <c r="AD30" i="8"/>
  <c r="AE162" i="8"/>
  <c r="AD162" i="8"/>
  <c r="AE194" i="8"/>
  <c r="AD194" i="8"/>
  <c r="AE242" i="8"/>
  <c r="AD242" i="8"/>
  <c r="U12" i="8"/>
  <c r="U349" i="8"/>
  <c r="AE258" i="8"/>
  <c r="AD258" i="8"/>
  <c r="AE290" i="8"/>
  <c r="AD290" i="8"/>
  <c r="AE338" i="8"/>
  <c r="AD338" i="8"/>
  <c r="AE482" i="8"/>
  <c r="AD482" i="8"/>
  <c r="AE57" i="8"/>
  <c r="AD57" i="8"/>
  <c r="AE121" i="8"/>
  <c r="AD121" i="8"/>
  <c r="U258" i="8"/>
  <c r="U157" i="8"/>
  <c r="U189" i="8"/>
  <c r="U205" i="8"/>
  <c r="U221" i="8"/>
  <c r="U237" i="8"/>
  <c r="AE149" i="8"/>
  <c r="AD149" i="8"/>
  <c r="AE165" i="8"/>
  <c r="AD165" i="8"/>
  <c r="AE181" i="8"/>
  <c r="AD181" i="8"/>
  <c r="AE197" i="8"/>
  <c r="AD197" i="8"/>
  <c r="AE213" i="8"/>
  <c r="AD213" i="8"/>
  <c r="AE229" i="8"/>
  <c r="AD229" i="8"/>
  <c r="AE245" i="8"/>
  <c r="AD245" i="8"/>
  <c r="U310" i="8"/>
  <c r="U81" i="8"/>
  <c r="U521" i="8"/>
  <c r="AE50" i="8"/>
  <c r="AD50" i="8"/>
  <c r="AE114" i="8"/>
  <c r="AD114" i="8"/>
  <c r="AE51" i="8"/>
  <c r="AD51" i="8"/>
  <c r="AE115" i="8"/>
  <c r="AD115" i="8"/>
  <c r="U317" i="8"/>
  <c r="AE37" i="8"/>
  <c r="AD37" i="8"/>
  <c r="AE101" i="8"/>
  <c r="AD101" i="8"/>
  <c r="U260" i="8"/>
  <c r="U271" i="8"/>
  <c r="U336" i="8"/>
  <c r="U352" i="8"/>
  <c r="U368" i="8"/>
  <c r="U384" i="8"/>
  <c r="U400" i="8"/>
  <c r="U416" i="8"/>
  <c r="U432" i="8"/>
  <c r="U448" i="8"/>
  <c r="U464" i="8"/>
  <c r="U480" i="8"/>
  <c r="U496" i="8"/>
  <c r="AE530" i="8"/>
  <c r="AD530" i="8"/>
  <c r="U954" i="8"/>
  <c r="AE261" i="8"/>
  <c r="AD261" i="8"/>
  <c r="AE277" i="8"/>
  <c r="AD277" i="8"/>
  <c r="AE293" i="8"/>
  <c r="AD293" i="8"/>
  <c r="AE309" i="8"/>
  <c r="AD309" i="8"/>
  <c r="AE325" i="8"/>
  <c r="AD325" i="8"/>
  <c r="AE341" i="8"/>
  <c r="AD341" i="8"/>
  <c r="AE357" i="8"/>
  <c r="AD357" i="8"/>
  <c r="AE373" i="8"/>
  <c r="AD373" i="8"/>
  <c r="AE389" i="8"/>
  <c r="AD389" i="8"/>
  <c r="AE405" i="8"/>
  <c r="AD405" i="8"/>
  <c r="AE421" i="8"/>
  <c r="AD421" i="8"/>
  <c r="AE437" i="8"/>
  <c r="AD437" i="8"/>
  <c r="AE453" i="8"/>
  <c r="AD453" i="8"/>
  <c r="AE469" i="8"/>
  <c r="AD469" i="8"/>
  <c r="AE485" i="8"/>
  <c r="AD485" i="8"/>
  <c r="AE501" i="8"/>
  <c r="AD501" i="8"/>
  <c r="AE602" i="8"/>
  <c r="AD602" i="8"/>
  <c r="AE599" i="8"/>
  <c r="AD599" i="8"/>
  <c r="AE569" i="8"/>
  <c r="AD569" i="8"/>
  <c r="U930" i="8"/>
  <c r="AD588" i="8"/>
  <c r="AE588" i="8"/>
  <c r="AE610" i="8"/>
  <c r="AD610" i="8"/>
  <c r="AE626" i="8"/>
  <c r="AD626" i="8"/>
  <c r="AE642" i="8"/>
  <c r="AD642" i="8"/>
  <c r="AE658" i="8"/>
  <c r="AD658" i="8"/>
  <c r="AE674" i="8"/>
  <c r="AD674" i="8"/>
  <c r="AE690" i="8"/>
  <c r="AD690" i="8"/>
  <c r="AE706" i="8"/>
  <c r="AD706" i="8"/>
  <c r="AE722" i="8"/>
  <c r="AD722" i="8"/>
  <c r="AE738" i="8"/>
  <c r="AD738" i="8"/>
  <c r="AE754" i="8"/>
  <c r="AD754" i="8"/>
  <c r="AE770" i="8"/>
  <c r="AD770" i="8"/>
  <c r="AE786" i="8"/>
  <c r="AD786" i="8"/>
  <c r="AE802" i="8"/>
  <c r="AD802" i="8"/>
  <c r="AE818" i="8"/>
  <c r="AD818" i="8"/>
  <c r="AE834" i="8"/>
  <c r="AD834" i="8"/>
  <c r="AE850" i="8"/>
  <c r="AD850" i="8"/>
  <c r="U972" i="8"/>
  <c r="U1100" i="8"/>
  <c r="AE892" i="8"/>
  <c r="AD892" i="8"/>
  <c r="U888" i="8"/>
  <c r="U934" i="8"/>
  <c r="U1062" i="8"/>
  <c r="U868" i="8"/>
  <c r="AE889" i="8"/>
  <c r="AD889" i="8"/>
  <c r="U1016" i="8"/>
  <c r="U1144" i="8"/>
  <c r="U993" i="8"/>
  <c r="U1121" i="8"/>
  <c r="AE908" i="8"/>
  <c r="AD908" i="8"/>
  <c r="AE924" i="8"/>
  <c r="AD924" i="8"/>
  <c r="AE940" i="8"/>
  <c r="AD940" i="8"/>
  <c r="AE956" i="8"/>
  <c r="AD956" i="8"/>
  <c r="AE972" i="8"/>
  <c r="AD972" i="8"/>
  <c r="AE988" i="8"/>
  <c r="AD988" i="8"/>
  <c r="AE1004" i="8"/>
  <c r="AD1004" i="8"/>
  <c r="AE1020" i="8"/>
  <c r="AD1020" i="8"/>
  <c r="AE1036" i="8"/>
  <c r="AD1036" i="8"/>
  <c r="AE1052" i="8"/>
  <c r="AD1052" i="8"/>
  <c r="AE1068" i="8"/>
  <c r="AD1068" i="8"/>
  <c r="AE1084" i="8"/>
  <c r="AD1084" i="8"/>
  <c r="AE1100" i="8"/>
  <c r="AD1100" i="8"/>
  <c r="AE1116" i="8"/>
  <c r="AD1116" i="8"/>
  <c r="AE1132" i="8"/>
  <c r="AD1132" i="8"/>
  <c r="AE1148" i="8"/>
  <c r="AD1148" i="8"/>
  <c r="AE1164" i="8"/>
  <c r="AD1164" i="8"/>
  <c r="AE1462" i="8"/>
  <c r="AD1462" i="8"/>
  <c r="U1186" i="8"/>
  <c r="U1202" i="8"/>
  <c r="U1218" i="8"/>
  <c r="U1234" i="8"/>
  <c r="U1250" i="8"/>
  <c r="U1266" i="8"/>
  <c r="U1282" i="8"/>
  <c r="U1298" i="8"/>
  <c r="U1314" i="8"/>
  <c r="U1330" i="8"/>
  <c r="U1346" i="8"/>
  <c r="U1362" i="8"/>
  <c r="U1378" i="8"/>
  <c r="U1394" i="8"/>
  <c r="U1410" i="8"/>
  <c r="U1426" i="8"/>
  <c r="U1442" i="8"/>
  <c r="U1458" i="8"/>
  <c r="AE1507" i="8"/>
  <c r="AD1507" i="8"/>
  <c r="U1695" i="8"/>
  <c r="U1650" i="8"/>
  <c r="AE1186" i="8"/>
  <c r="AD1186" i="8"/>
  <c r="AE1202" i="8"/>
  <c r="AD1202" i="8"/>
  <c r="AE1218" i="8"/>
  <c r="AD1218" i="8"/>
  <c r="AE1234" i="8"/>
  <c r="AD1234" i="8"/>
  <c r="AE1250" i="8"/>
  <c r="AD1250" i="8"/>
  <c r="AE1266" i="8"/>
  <c r="AD1266" i="8"/>
  <c r="AE1282" i="8"/>
  <c r="AD1282" i="8"/>
  <c r="AE1298" i="8"/>
  <c r="AD1298" i="8"/>
  <c r="AE1314" i="8"/>
  <c r="AD1314" i="8"/>
  <c r="AE1330" i="8"/>
  <c r="AD1330" i="8"/>
  <c r="AE1346" i="8"/>
  <c r="AD1346" i="8"/>
  <c r="AE1362" i="8"/>
  <c r="AD1362" i="8"/>
  <c r="AE1378" i="8"/>
  <c r="AD1378" i="8"/>
  <c r="AE1394" i="8"/>
  <c r="AD1394" i="8"/>
  <c r="AE1410" i="8"/>
  <c r="AD1410" i="8"/>
  <c r="AE1426" i="8"/>
  <c r="AD1426" i="8"/>
  <c r="AE1442" i="8"/>
  <c r="AD1442" i="8"/>
  <c r="AE1458" i="8"/>
  <c r="AD1458" i="8"/>
  <c r="U1671" i="8"/>
  <c r="AD1489" i="8"/>
  <c r="AE1489" i="8"/>
  <c r="U1527" i="8"/>
  <c r="AE1527" i="8"/>
  <c r="AD1527" i="8"/>
  <c r="AE1543" i="8"/>
  <c r="AD1543" i="8"/>
  <c r="AE1559" i="8"/>
  <c r="AD1559" i="8"/>
  <c r="AE1575" i="8"/>
  <c r="AD1575" i="8"/>
  <c r="AE1591" i="8"/>
  <c r="AD1591" i="8"/>
  <c r="AE1607" i="8"/>
  <c r="AD1607" i="8"/>
  <c r="AE1623" i="8"/>
  <c r="AD1623" i="8"/>
  <c r="AE1639" i="8"/>
  <c r="AD1639" i="8"/>
  <c r="AE1655" i="8"/>
  <c r="AD1655" i="8"/>
  <c r="AE1671" i="8"/>
  <c r="AD1671" i="8"/>
  <c r="AE1687" i="8"/>
  <c r="AD1687" i="8"/>
  <c r="AE1703" i="8"/>
  <c r="AD1703" i="8"/>
  <c r="AE1719" i="8"/>
  <c r="AD1719" i="8"/>
  <c r="AE1735" i="8"/>
  <c r="AD1735" i="8"/>
  <c r="AE1751" i="8"/>
  <c r="AD1751" i="8"/>
  <c r="AE1904" i="8"/>
  <c r="AD1904" i="8"/>
  <c r="AE2017" i="8"/>
  <c r="AD2017" i="8"/>
  <c r="AE2145" i="8"/>
  <c r="AD2145" i="8"/>
  <c r="AE1948" i="8"/>
  <c r="AD1948" i="8"/>
  <c r="AE2076" i="8"/>
  <c r="AD2076" i="8"/>
  <c r="AE1766" i="8"/>
  <c r="AD1766" i="8"/>
  <c r="AE1782" i="8"/>
  <c r="AD1782" i="8"/>
  <c r="AE1798" i="8"/>
  <c r="AD1798" i="8"/>
  <c r="AE1814" i="8"/>
  <c r="AD1814" i="8"/>
  <c r="AE1830" i="8"/>
  <c r="AD1830" i="8"/>
  <c r="AE1846" i="8"/>
  <c r="AD1846" i="8"/>
  <c r="AE1862" i="8"/>
  <c r="AD1862" i="8"/>
  <c r="AE1878" i="8"/>
  <c r="AD1878" i="8"/>
  <c r="AE1894" i="8"/>
  <c r="AD1894" i="8"/>
  <c r="AE2377" i="8"/>
  <c r="AD2377" i="8"/>
  <c r="U1903" i="8"/>
  <c r="U1919" i="8"/>
  <c r="U1935" i="8"/>
  <c r="U1951" i="8"/>
  <c r="U1967" i="8"/>
  <c r="U1983" i="8"/>
  <c r="U1999" i="8"/>
  <c r="U2015" i="8"/>
  <c r="U2031" i="8"/>
  <c r="U2047" i="8"/>
  <c r="U2063" i="8"/>
  <c r="U2079" i="8"/>
  <c r="U2095" i="8"/>
  <c r="U2111" i="8"/>
  <c r="U2127" i="8"/>
  <c r="U2143" i="8"/>
  <c r="U2159" i="8"/>
  <c r="U2175" i="8"/>
  <c r="U2191" i="8"/>
  <c r="AE2373" i="8"/>
  <c r="AD2373" i="8"/>
  <c r="U2222" i="8"/>
  <c r="U2238" i="8"/>
  <c r="U2254" i="8"/>
  <c r="U2270" i="8"/>
  <c r="U2286" i="8"/>
  <c r="U2302" i="8"/>
  <c r="U2318" i="8"/>
  <c r="U2334" i="8"/>
  <c r="U2350" i="8"/>
  <c r="AE2209" i="8"/>
  <c r="AD2209" i="8"/>
  <c r="AE2225" i="8"/>
  <c r="AD2225" i="8"/>
  <c r="AE2241" i="8"/>
  <c r="AD2241" i="8"/>
  <c r="AE2257" i="8"/>
  <c r="AD2257" i="8"/>
  <c r="AE2273" i="8"/>
  <c r="AD2273" i="8"/>
  <c r="AE2289" i="8"/>
  <c r="AD2289" i="8"/>
  <c r="AE2305" i="8"/>
  <c r="AD2305" i="8"/>
  <c r="AE2321" i="8"/>
  <c r="AD2321" i="8"/>
  <c r="AE2337" i="8"/>
  <c r="AD2337" i="8"/>
  <c r="AE2390" i="8"/>
  <c r="AD2390" i="8"/>
  <c r="AE2406" i="8"/>
  <c r="AD2406" i="8"/>
  <c r="AE2422" i="8"/>
  <c r="AD2422" i="8"/>
  <c r="AE2438" i="8"/>
  <c r="AD2438" i="8"/>
  <c r="AE2454" i="8"/>
  <c r="AD2454" i="8"/>
  <c r="AE2470" i="8"/>
  <c r="AD2470" i="8"/>
  <c r="AE2486" i="8"/>
  <c r="AD2486" i="8"/>
  <c r="AE2502" i="8"/>
  <c r="AD2502" i="8"/>
  <c r="AD2702" i="8"/>
  <c r="AE2702" i="8"/>
  <c r="U2362" i="8"/>
  <c r="U2378" i="8"/>
  <c r="U2426" i="8"/>
  <c r="U2458" i="8"/>
  <c r="U2474" i="8"/>
  <c r="U2490" i="8"/>
  <c r="AE2685" i="8"/>
  <c r="AD2685" i="8"/>
  <c r="U2788" i="8"/>
  <c r="AE2531" i="8"/>
  <c r="AD2531" i="8"/>
  <c r="AE2547" i="8"/>
  <c r="AD2547" i="8"/>
  <c r="AE2563" i="8"/>
  <c r="AD2563" i="8"/>
  <c r="AE2579" i="8"/>
  <c r="AD2579" i="8"/>
  <c r="AE2595" i="8"/>
  <c r="AD2595" i="8"/>
  <c r="AE2611" i="8"/>
  <c r="AD2611" i="8"/>
  <c r="AE2627" i="8"/>
  <c r="AD2627" i="8"/>
  <c r="AE2643" i="8"/>
  <c r="AD2643" i="8"/>
  <c r="AE2659" i="8"/>
  <c r="AD2659" i="8"/>
  <c r="AD2699" i="8"/>
  <c r="AE2699" i="8"/>
  <c r="U2799" i="8"/>
  <c r="AE2720" i="8"/>
  <c r="AD2720" i="8"/>
  <c r="AE2736" i="8"/>
  <c r="AD2736" i="8"/>
  <c r="AE2752" i="8"/>
  <c r="AD2752" i="8"/>
  <c r="AE2768" i="8"/>
  <c r="AD2768" i="8"/>
  <c r="AE2784" i="8"/>
  <c r="AD2784" i="8"/>
  <c r="AE3066" i="8"/>
  <c r="AD3066" i="8"/>
  <c r="U2838" i="8"/>
  <c r="U2854" i="8"/>
  <c r="U2870" i="8"/>
  <c r="U2886" i="8"/>
  <c r="U2902" i="8"/>
  <c r="U2918" i="8"/>
  <c r="AE2812" i="8"/>
  <c r="AD2812" i="8"/>
  <c r="AE2828" i="8"/>
  <c r="AD2828" i="8"/>
  <c r="AE2844" i="8"/>
  <c r="AD2844" i="8"/>
  <c r="AE2860" i="8"/>
  <c r="AD2860" i="8"/>
  <c r="AE2876" i="8"/>
  <c r="AD2876" i="8"/>
  <c r="AE2892" i="8"/>
  <c r="AD2892" i="8"/>
  <c r="AE2908" i="8"/>
  <c r="AD2908" i="8"/>
  <c r="AE2924" i="8"/>
  <c r="AD2924" i="8"/>
  <c r="AE3063" i="8"/>
  <c r="AD3063" i="8"/>
  <c r="AE3060" i="8"/>
  <c r="AD3060" i="8"/>
  <c r="AE3067" i="8"/>
  <c r="AD3067" i="8"/>
  <c r="U2953" i="8"/>
  <c r="U2969" i="8"/>
  <c r="U2985" i="8"/>
  <c r="U3001" i="8"/>
  <c r="U3017" i="8"/>
  <c r="U3033" i="8"/>
  <c r="U3049" i="8"/>
  <c r="AE2932" i="8"/>
  <c r="AD2932" i="8"/>
  <c r="AE2948" i="8"/>
  <c r="AD2948" i="8"/>
  <c r="AE2964" i="8"/>
  <c r="AD2964" i="8"/>
  <c r="AE2980" i="8"/>
  <c r="AD2980" i="8"/>
  <c r="AE2996" i="8"/>
  <c r="AD2996" i="8"/>
  <c r="AE3012" i="8"/>
  <c r="AD3012" i="8"/>
  <c r="AE3028" i="8"/>
  <c r="AD3028" i="8"/>
  <c r="AE3044" i="8"/>
  <c r="AD3044" i="8"/>
  <c r="AE3090" i="8"/>
  <c r="AD3090" i="8"/>
  <c r="AE3106" i="8"/>
  <c r="AD3106" i="8"/>
  <c r="AE3122" i="8"/>
  <c r="AD3122" i="8"/>
  <c r="AE3138" i="8"/>
  <c r="AD3138" i="8"/>
  <c r="AE3154" i="8"/>
  <c r="AD3154" i="8"/>
  <c r="AE3170" i="8"/>
  <c r="AD3170" i="8"/>
  <c r="AE3186" i="8"/>
  <c r="AD3186" i="8"/>
  <c r="AE3202" i="8"/>
  <c r="AD3202" i="8"/>
  <c r="AE3218" i="8"/>
  <c r="AD3218" i="8"/>
  <c r="AE3234" i="8"/>
  <c r="AD3234" i="8"/>
  <c r="AE3250" i="8"/>
  <c r="AD3250" i="8"/>
  <c r="AE3266" i="8"/>
  <c r="AD3266" i="8"/>
  <c r="AE3282" i="8"/>
  <c r="AD3282" i="8"/>
  <c r="AE3298" i="8"/>
  <c r="AD3298" i="8"/>
  <c r="AE3314" i="8"/>
  <c r="AD3314" i="8"/>
  <c r="AE3428" i="8"/>
  <c r="AD3428" i="8"/>
  <c r="AE3420" i="8"/>
  <c r="AD3420" i="8"/>
  <c r="AE3433" i="8"/>
  <c r="AD3433" i="8"/>
  <c r="AE3330" i="8"/>
  <c r="AD3330" i="8"/>
  <c r="AE3346" i="8"/>
  <c r="AD3346" i="8"/>
  <c r="AE3362" i="8"/>
  <c r="AD3362" i="8"/>
  <c r="AE3378" i="8"/>
  <c r="AD3378" i="8"/>
  <c r="AE3394" i="8"/>
  <c r="AD3394" i="8"/>
  <c r="AE3410" i="8"/>
  <c r="AD3410" i="8"/>
  <c r="AD3471" i="8"/>
  <c r="AE3471" i="8"/>
  <c r="AE3424" i="8"/>
  <c r="AD3424" i="8"/>
  <c r="AE3442" i="8"/>
  <c r="AD3442" i="8"/>
  <c r="AE3509" i="8"/>
  <c r="AD3509" i="8"/>
  <c r="AE3523" i="8"/>
  <c r="AD3523" i="8"/>
  <c r="AE3577" i="8"/>
  <c r="AD3577" i="8"/>
  <c r="AD3487" i="8"/>
  <c r="AE3487" i="8"/>
  <c r="AE3503" i="8"/>
  <c r="AD3503" i="8"/>
  <c r="AE3511" i="8"/>
  <c r="AD3511" i="8"/>
  <c r="AE3536" i="8"/>
  <c r="AD3536" i="8"/>
  <c r="AE3568" i="8"/>
  <c r="AD3568" i="8"/>
  <c r="U3452" i="8"/>
  <c r="U3484" i="8"/>
  <c r="U3602" i="8"/>
  <c r="AE3598" i="8"/>
  <c r="AD3598" i="8"/>
  <c r="AE3717" i="8"/>
  <c r="AD3717" i="8"/>
  <c r="AE3728" i="8"/>
  <c r="AD3728" i="8"/>
  <c r="AE3620" i="8"/>
  <c r="AD3620" i="8"/>
  <c r="AE3636" i="8"/>
  <c r="AD3636" i="8"/>
  <c r="AE3652" i="8"/>
  <c r="AD3652" i="8"/>
  <c r="AE3668" i="8"/>
  <c r="AD3668" i="8"/>
  <c r="AE3684" i="8"/>
  <c r="AD3684" i="8"/>
  <c r="AE3715" i="8"/>
  <c r="AD3715" i="8"/>
  <c r="AE3753" i="8"/>
  <c r="AD3753" i="8"/>
  <c r="AE3769" i="8"/>
  <c r="AD3769" i="8"/>
  <c r="AE3785" i="8"/>
  <c r="AD3785" i="8"/>
  <c r="AE3801" i="8"/>
  <c r="AD3801" i="8"/>
  <c r="AE150" i="8"/>
  <c r="AD150" i="8"/>
  <c r="AD755" i="8"/>
  <c r="AE755" i="8"/>
  <c r="AE872" i="8"/>
  <c r="AD872" i="8"/>
  <c r="AE893" i="8"/>
  <c r="AD893" i="8"/>
  <c r="AE925" i="8"/>
  <c r="AD925" i="8"/>
  <c r="AE957" i="8"/>
  <c r="AD957" i="8"/>
  <c r="AE989" i="8"/>
  <c r="AD989" i="8"/>
  <c r="AE1021" i="8"/>
  <c r="AD1021" i="8"/>
  <c r="AE1053" i="8"/>
  <c r="AD1053" i="8"/>
  <c r="AE1085" i="8"/>
  <c r="AD1085" i="8"/>
  <c r="AE1203" i="8"/>
  <c r="AD1203" i="8"/>
  <c r="AE1235" i="8"/>
  <c r="AD1235" i="8"/>
  <c r="AE1267" i="8"/>
  <c r="AD1267" i="8"/>
  <c r="AE1299" i="8"/>
  <c r="AD1299" i="8"/>
  <c r="AE1331" i="8"/>
  <c r="AD1331" i="8"/>
  <c r="AE1379" i="8"/>
  <c r="AD1379" i="8"/>
  <c r="AE1411" i="8"/>
  <c r="AD1411" i="8"/>
  <c r="AE2032" i="8"/>
  <c r="AD2032" i="8"/>
  <c r="AE1528" i="8"/>
  <c r="AD1528" i="8"/>
  <c r="AE1560" i="8"/>
  <c r="AD1560" i="8"/>
  <c r="AE1592" i="8"/>
  <c r="AD1592" i="8"/>
  <c r="AE1624" i="8"/>
  <c r="AD1624" i="8"/>
  <c r="AE1656" i="8"/>
  <c r="AD1656" i="8"/>
  <c r="AE1688" i="8"/>
  <c r="AD1688" i="8"/>
  <c r="AE1720" i="8"/>
  <c r="AD1720" i="8"/>
  <c r="AE1752" i="8"/>
  <c r="AD1752" i="8"/>
  <c r="AE1962" i="8"/>
  <c r="AD1962" i="8"/>
  <c r="AE2154" i="8"/>
  <c r="AD2154" i="8"/>
  <c r="AE1999" i="8"/>
  <c r="AD1999" i="8"/>
  <c r="AE1941" i="8"/>
  <c r="AD1941" i="8"/>
  <c r="AE2069" i="8"/>
  <c r="AD2069" i="8"/>
  <c r="AE2011" i="8"/>
  <c r="AD2011" i="8"/>
  <c r="AE2139" i="8"/>
  <c r="AD2139" i="8"/>
  <c r="AE1942" i="8"/>
  <c r="AD1942" i="8"/>
  <c r="AE2070" i="8"/>
  <c r="AD2070" i="8"/>
  <c r="AE1975" i="8"/>
  <c r="AD1975" i="8"/>
  <c r="AE1767" i="8"/>
  <c r="AD1767" i="8"/>
  <c r="AE1799" i="8"/>
  <c r="AD1799" i="8"/>
  <c r="AE1831" i="8"/>
  <c r="AD1831" i="8"/>
  <c r="AE1847" i="8"/>
  <c r="AD1847" i="8"/>
  <c r="AE1879" i="8"/>
  <c r="AD1879" i="8"/>
  <c r="AE2002" i="8"/>
  <c r="AD2002" i="8"/>
  <c r="AE1933" i="8"/>
  <c r="AD1933" i="8"/>
  <c r="AE2189" i="8"/>
  <c r="AD2189" i="8"/>
  <c r="AE2136" i="8"/>
  <c r="AD2136" i="8"/>
  <c r="AE1955" i="8"/>
  <c r="AD1955" i="8"/>
  <c r="AE2083" i="8"/>
  <c r="AD2083" i="8"/>
  <c r="AE2030" i="8"/>
  <c r="AD2030" i="8"/>
  <c r="AE1993" i="8"/>
  <c r="AD1993" i="8"/>
  <c r="AE2121" i="8"/>
  <c r="AD2121" i="8"/>
  <c r="AE2068" i="8"/>
  <c r="AD2068" i="8"/>
  <c r="AE2196" i="8"/>
  <c r="AD2196" i="8"/>
  <c r="AE2382" i="8"/>
  <c r="AD2382" i="8"/>
  <c r="AE2210" i="8"/>
  <c r="AD2210" i="8"/>
  <c r="AE2242" i="8"/>
  <c r="AD2242" i="8"/>
  <c r="AE2290" i="8"/>
  <c r="AD2290" i="8"/>
  <c r="AE2391" i="8"/>
  <c r="AD2391" i="8"/>
  <c r="AE2423" i="8"/>
  <c r="AD2423" i="8"/>
  <c r="AE2455" i="8"/>
  <c r="AD2455" i="8"/>
  <c r="U2411" i="8"/>
  <c r="AE2690" i="8"/>
  <c r="AD2690" i="8"/>
  <c r="AE2675" i="8"/>
  <c r="AD2675" i="8"/>
  <c r="AE2711" i="8"/>
  <c r="AD2711" i="8"/>
  <c r="AE2516" i="8"/>
  <c r="AD2516" i="8"/>
  <c r="AE2532" i="8"/>
  <c r="AD2532" i="8"/>
  <c r="AE2548" i="8"/>
  <c r="AD2548" i="8"/>
  <c r="AE2564" i="8"/>
  <c r="AD2564" i="8"/>
  <c r="AE2580" i="8"/>
  <c r="AD2580" i="8"/>
  <c r="AE2596" i="8"/>
  <c r="AD2596" i="8"/>
  <c r="AE2612" i="8"/>
  <c r="AD2612" i="8"/>
  <c r="AE2628" i="8"/>
  <c r="AD2628" i="8"/>
  <c r="AE2644" i="8"/>
  <c r="AD2644" i="8"/>
  <c r="AE2660" i="8"/>
  <c r="AD2660" i="8"/>
  <c r="AE2721" i="8"/>
  <c r="AD2721" i="8"/>
  <c r="AE2737" i="8"/>
  <c r="AD2737" i="8"/>
  <c r="AE2753" i="8"/>
  <c r="AD2753" i="8"/>
  <c r="AE2769" i="8"/>
  <c r="AD2769" i="8"/>
  <c r="AE2785" i="8"/>
  <c r="AD2785" i="8"/>
  <c r="AE2927" i="8"/>
  <c r="AD2927" i="8"/>
  <c r="AE2797" i="8"/>
  <c r="AD2797" i="8"/>
  <c r="AE2813" i="8"/>
  <c r="AD2813" i="8"/>
  <c r="AE2829" i="8"/>
  <c r="AD2829" i="8"/>
  <c r="AE2845" i="8"/>
  <c r="AD2845" i="8"/>
  <c r="AE2861" i="8"/>
  <c r="AD2861" i="8"/>
  <c r="AE2877" i="8"/>
  <c r="AD2877" i="8"/>
  <c r="AE2893" i="8"/>
  <c r="AD2893" i="8"/>
  <c r="AE2909" i="8"/>
  <c r="AD2909" i="8"/>
  <c r="AE3069" i="8"/>
  <c r="AD3069" i="8"/>
  <c r="AE2933" i="8"/>
  <c r="AD2933" i="8"/>
  <c r="AE2949" i="8"/>
  <c r="AD2949" i="8"/>
  <c r="AE2965" i="8"/>
  <c r="AD2965" i="8"/>
  <c r="AE2981" i="8"/>
  <c r="AD2981" i="8"/>
  <c r="AE2997" i="8"/>
  <c r="AD2997" i="8"/>
  <c r="AE3013" i="8"/>
  <c r="AD3013" i="8"/>
  <c r="AE3029" i="8"/>
  <c r="AD3029" i="8"/>
  <c r="AE3045" i="8"/>
  <c r="AD3045" i="8"/>
  <c r="AE3091" i="8"/>
  <c r="AD3091" i="8"/>
  <c r="AE3107" i="8"/>
  <c r="AD3107" i="8"/>
  <c r="AE3123" i="8"/>
  <c r="AD3123" i="8"/>
  <c r="AE3139" i="8"/>
  <c r="AD3139" i="8"/>
  <c r="AE3155" i="8"/>
  <c r="AD3155" i="8"/>
  <c r="AE3171" i="8"/>
  <c r="AD3171" i="8"/>
  <c r="AE3203" i="8"/>
  <c r="AD3203" i="8"/>
  <c r="AE3219" i="8"/>
  <c r="AD3219" i="8"/>
  <c r="AE3235" i="8"/>
  <c r="AD3235" i="8"/>
  <c r="AE3251" i="8"/>
  <c r="AD3251" i="8"/>
  <c r="AE3267" i="8"/>
  <c r="AD3267" i="8"/>
  <c r="AE3283" i="8"/>
  <c r="AD3283" i="8"/>
  <c r="AE3299" i="8"/>
  <c r="AD3299" i="8"/>
  <c r="AE3315" i="8"/>
  <c r="AD3315" i="8"/>
  <c r="AE3448" i="8"/>
  <c r="AD3448" i="8"/>
  <c r="AE3438" i="8"/>
  <c r="AD3438" i="8"/>
  <c r="AE3331" i="8"/>
  <c r="AD3331" i="8"/>
  <c r="AE3347" i="8"/>
  <c r="AD3347" i="8"/>
  <c r="AE3363" i="8"/>
  <c r="AD3363" i="8"/>
  <c r="AE3379" i="8"/>
  <c r="AD3379" i="8"/>
  <c r="AE3395" i="8"/>
  <c r="AD3395" i="8"/>
  <c r="AE3411" i="8"/>
  <c r="AD3411" i="8"/>
  <c r="AE3506" i="8"/>
  <c r="AD3506" i="8"/>
  <c r="AE3525" i="8"/>
  <c r="AD3525" i="8"/>
  <c r="AE3585" i="8"/>
  <c r="AD3585" i="8"/>
  <c r="AD3488" i="8"/>
  <c r="AE3488" i="8"/>
  <c r="AE3504" i="8"/>
  <c r="AD3504" i="8"/>
  <c r="AE3514" i="8"/>
  <c r="AD3514" i="8"/>
  <c r="AE3516" i="8"/>
  <c r="AD3516" i="8"/>
  <c r="AE3538" i="8"/>
  <c r="AD3538" i="8"/>
  <c r="AE3603" i="8"/>
  <c r="AD3603" i="8"/>
  <c r="AE3702" i="8"/>
  <c r="AD3702" i="8"/>
  <c r="AE3722" i="8"/>
  <c r="AD3722" i="8"/>
  <c r="AE3605" i="8"/>
  <c r="AD3605" i="8"/>
  <c r="AE3621" i="8"/>
  <c r="AD3621" i="8"/>
  <c r="AE3637" i="8"/>
  <c r="AD3637" i="8"/>
  <c r="AE3653" i="8"/>
  <c r="AD3653" i="8"/>
  <c r="AE3669" i="8"/>
  <c r="AD3669" i="8"/>
  <c r="AE3685" i="8"/>
  <c r="AD3685" i="8"/>
  <c r="AE3738" i="8"/>
  <c r="AD3738" i="8"/>
  <c r="AE3754" i="8"/>
  <c r="AD3754" i="8"/>
  <c r="AE3770" i="8"/>
  <c r="AD3770" i="8"/>
  <c r="AE3786" i="8"/>
  <c r="AD3786" i="8"/>
  <c r="AE3802" i="8"/>
  <c r="AD3802" i="8"/>
  <c r="U3710" i="8"/>
  <c r="U94" i="8"/>
  <c r="U15" i="8"/>
  <c r="U79" i="8"/>
  <c r="U143" i="8"/>
  <c r="U175" i="8"/>
  <c r="U191" i="8"/>
  <c r="U207" i="8"/>
  <c r="U223" i="8"/>
  <c r="U239" i="8"/>
  <c r="U297" i="8"/>
  <c r="AE47" i="8"/>
  <c r="AD47" i="8"/>
  <c r="AE111" i="8"/>
  <c r="AD111" i="8"/>
  <c r="AE151" i="8"/>
  <c r="AD151" i="8"/>
  <c r="AE167" i="8"/>
  <c r="AD167" i="8"/>
  <c r="AE183" i="8"/>
  <c r="AD183" i="8"/>
  <c r="AE199" i="8"/>
  <c r="AD199" i="8"/>
  <c r="AE215" i="8"/>
  <c r="AD215" i="8"/>
  <c r="AE231" i="8"/>
  <c r="AD231" i="8"/>
  <c r="AE247" i="8"/>
  <c r="AD247" i="8"/>
  <c r="U52" i="8"/>
  <c r="U116" i="8"/>
  <c r="U318" i="8"/>
  <c r="U5" i="8"/>
  <c r="U69" i="8"/>
  <c r="U133" i="8"/>
  <c r="U129" i="8"/>
  <c r="U30" i="8"/>
  <c r="AE26" i="8"/>
  <c r="AD26" i="8"/>
  <c r="U49" i="8"/>
  <c r="U26" i="8"/>
  <c r="U90" i="8"/>
  <c r="U286" i="8"/>
  <c r="AD23" i="8"/>
  <c r="AE23" i="8"/>
  <c r="AD87" i="8"/>
  <c r="AE87" i="8"/>
  <c r="AE40" i="8"/>
  <c r="AD40" i="8"/>
  <c r="AE104" i="8"/>
  <c r="AD104" i="8"/>
  <c r="AE507" i="8"/>
  <c r="AD507" i="8"/>
  <c r="U322" i="8"/>
  <c r="U338" i="8"/>
  <c r="U354" i="8"/>
  <c r="U370" i="8"/>
  <c r="U386" i="8"/>
  <c r="AE555" i="8"/>
  <c r="AD555" i="8"/>
  <c r="U1082" i="8"/>
  <c r="U1154" i="8"/>
  <c r="AE263" i="8"/>
  <c r="AD263" i="8"/>
  <c r="AE279" i="8"/>
  <c r="AD279" i="8"/>
  <c r="AE295" i="8"/>
  <c r="AD295" i="8"/>
  <c r="AE311" i="8"/>
  <c r="AD311" i="8"/>
  <c r="AE327" i="8"/>
  <c r="AD327" i="8"/>
  <c r="AE343" i="8"/>
  <c r="AD343" i="8"/>
  <c r="AE359" i="8"/>
  <c r="AD359" i="8"/>
  <c r="AE375" i="8"/>
  <c r="AD375" i="8"/>
  <c r="AE391" i="8"/>
  <c r="AD391" i="8"/>
  <c r="AE407" i="8"/>
  <c r="AD407" i="8"/>
  <c r="AE423" i="8"/>
  <c r="AD423" i="8"/>
  <c r="AE439" i="8"/>
  <c r="AD439" i="8"/>
  <c r="AE455" i="8"/>
  <c r="AD455" i="8"/>
  <c r="AE471" i="8"/>
  <c r="AD471" i="8"/>
  <c r="AE487" i="8"/>
  <c r="AD487" i="8"/>
  <c r="AE503" i="8"/>
  <c r="AD503" i="8"/>
  <c r="U510" i="8"/>
  <c r="U1058" i="8"/>
  <c r="U506" i="8"/>
  <c r="AD596" i="8"/>
  <c r="AE596" i="8"/>
  <c r="AE612" i="8"/>
  <c r="AD612" i="8"/>
  <c r="AE628" i="8"/>
  <c r="AD628" i="8"/>
  <c r="AE644" i="8"/>
  <c r="AD644" i="8"/>
  <c r="AE660" i="8"/>
  <c r="AD660" i="8"/>
  <c r="AE676" i="8"/>
  <c r="AD676" i="8"/>
  <c r="AE692" i="8"/>
  <c r="AD692" i="8"/>
  <c r="AE708" i="8"/>
  <c r="AD708" i="8"/>
  <c r="AE724" i="8"/>
  <c r="AD724" i="8"/>
  <c r="AE740" i="8"/>
  <c r="AD740" i="8"/>
  <c r="AE756" i="8"/>
  <c r="AD756" i="8"/>
  <c r="AE772" i="8"/>
  <c r="AD772" i="8"/>
  <c r="AE788" i="8"/>
  <c r="AD788" i="8"/>
  <c r="AE804" i="8"/>
  <c r="AD804" i="8"/>
  <c r="AE820" i="8"/>
  <c r="AD820" i="8"/>
  <c r="AE836" i="8"/>
  <c r="AD836" i="8"/>
  <c r="U881" i="8"/>
  <c r="U1003" i="8"/>
  <c r="U1131" i="8"/>
  <c r="U871" i="8"/>
  <c r="U988" i="8"/>
  <c r="U1116" i="8"/>
  <c r="AE860" i="8"/>
  <c r="AD860" i="8"/>
  <c r="U973" i="8"/>
  <c r="U1101" i="8"/>
  <c r="U852" i="8"/>
  <c r="U950" i="8"/>
  <c r="U1078" i="8"/>
  <c r="U878" i="8"/>
  <c r="U919" i="8"/>
  <c r="U1047" i="8"/>
  <c r="U533" i="8"/>
  <c r="U549" i="8"/>
  <c r="U565" i="8"/>
  <c r="U581" i="8"/>
  <c r="U597" i="8"/>
  <c r="U613" i="8"/>
  <c r="U629" i="8"/>
  <c r="U645" i="8"/>
  <c r="U661" i="8"/>
  <c r="U677" i="8"/>
  <c r="U693" i="8"/>
  <c r="U709" i="8"/>
  <c r="U725" i="8"/>
  <c r="U741" i="8"/>
  <c r="U757" i="8"/>
  <c r="U773" i="8"/>
  <c r="U789" i="8"/>
  <c r="U805" i="8"/>
  <c r="U821" i="8"/>
  <c r="U837" i="8"/>
  <c r="U904" i="8"/>
  <c r="U1032" i="8"/>
  <c r="U1580" i="8"/>
  <c r="U885" i="8"/>
  <c r="U1009" i="8"/>
  <c r="U1137" i="8"/>
  <c r="AE894" i="8"/>
  <c r="AD894" i="8"/>
  <c r="AE910" i="8"/>
  <c r="AD910" i="8"/>
  <c r="AE926" i="8"/>
  <c r="AD926" i="8"/>
  <c r="AE942" i="8"/>
  <c r="AD942" i="8"/>
  <c r="AE958" i="8"/>
  <c r="AD958" i="8"/>
  <c r="AE974" i="8"/>
  <c r="AD974" i="8"/>
  <c r="AE990" i="8"/>
  <c r="AD990" i="8"/>
  <c r="AE1006" i="8"/>
  <c r="AD1006" i="8"/>
  <c r="AE1022" i="8"/>
  <c r="AD1022" i="8"/>
  <c r="AE1038" i="8"/>
  <c r="AD1038" i="8"/>
  <c r="AE1054" i="8"/>
  <c r="AD1054" i="8"/>
  <c r="AE1070" i="8"/>
  <c r="AD1070" i="8"/>
  <c r="AE1086" i="8"/>
  <c r="AD1086" i="8"/>
  <c r="AE1102" i="8"/>
  <c r="AD1102" i="8"/>
  <c r="AE1118" i="8"/>
  <c r="AD1118" i="8"/>
  <c r="AE1134" i="8"/>
  <c r="AD1134" i="8"/>
  <c r="AE1150" i="8"/>
  <c r="AD1150" i="8"/>
  <c r="AD1159" i="8"/>
  <c r="AE1159" i="8"/>
  <c r="U1170" i="8"/>
  <c r="AE1166" i="8"/>
  <c r="AD1166" i="8"/>
  <c r="AD1475" i="8"/>
  <c r="AE1475" i="8"/>
  <c r="U1678" i="8"/>
  <c r="U1188" i="8"/>
  <c r="U1204" i="8"/>
  <c r="U1220" i="8"/>
  <c r="U1236" i="8"/>
  <c r="U1252" i="8"/>
  <c r="U1268" i="8"/>
  <c r="U1284" i="8"/>
  <c r="U1300" i="8"/>
  <c r="U1316" i="8"/>
  <c r="U1332" i="8"/>
  <c r="U1348" i="8"/>
  <c r="U1364" i="8"/>
  <c r="U1380" i="8"/>
  <c r="U1396" i="8"/>
  <c r="U1412" i="8"/>
  <c r="U1428" i="8"/>
  <c r="U1444" i="8"/>
  <c r="U1460" i="8"/>
  <c r="U1518" i="8"/>
  <c r="U1727" i="8"/>
  <c r="U1464" i="8"/>
  <c r="U1649" i="8"/>
  <c r="U1471" i="8"/>
  <c r="U1682" i="8"/>
  <c r="AE1188" i="8"/>
  <c r="AD1188" i="8"/>
  <c r="AE1204" i="8"/>
  <c r="AD1204" i="8"/>
  <c r="AE1220" i="8"/>
  <c r="AD1220" i="8"/>
  <c r="AE1236" i="8"/>
  <c r="AD1236" i="8"/>
  <c r="AE1252" i="8"/>
  <c r="AD1252" i="8"/>
  <c r="AE1268" i="8"/>
  <c r="AD1268" i="8"/>
  <c r="AE1284" i="8"/>
  <c r="AD1284" i="8"/>
  <c r="AE1300" i="8"/>
  <c r="AD1300" i="8"/>
  <c r="AE1316" i="8"/>
  <c r="AD1316" i="8"/>
  <c r="AE1332" i="8"/>
  <c r="AD1332" i="8"/>
  <c r="AE1348" i="8"/>
  <c r="AD1348" i="8"/>
  <c r="AE1364" i="8"/>
  <c r="AD1364" i="8"/>
  <c r="AE1380" i="8"/>
  <c r="AD1380" i="8"/>
  <c r="AE1396" i="8"/>
  <c r="AD1396" i="8"/>
  <c r="AE1412" i="8"/>
  <c r="AD1412" i="8"/>
  <c r="AE1428" i="8"/>
  <c r="AD1428" i="8"/>
  <c r="AE1444" i="8"/>
  <c r="AD1444" i="8"/>
  <c r="AE1460" i="8"/>
  <c r="AD1460" i="8"/>
  <c r="U1548" i="8"/>
  <c r="U1588" i="8"/>
  <c r="U1565" i="8"/>
  <c r="U1702" i="8"/>
  <c r="U1506" i="8"/>
  <c r="U1703" i="8"/>
  <c r="AE1494" i="8"/>
  <c r="AD1494" i="8"/>
  <c r="U1720" i="8"/>
  <c r="U1543" i="8"/>
  <c r="U1690" i="8"/>
  <c r="AE1529" i="8"/>
  <c r="AD1529" i="8"/>
  <c r="AE1545" i="8"/>
  <c r="AD1545" i="8"/>
  <c r="AE1561" i="8"/>
  <c r="AD1561" i="8"/>
  <c r="AE1577" i="8"/>
  <c r="AD1577" i="8"/>
  <c r="AE1593" i="8"/>
  <c r="AD1593" i="8"/>
  <c r="AE1609" i="8"/>
  <c r="AD1609" i="8"/>
  <c r="AE1625" i="8"/>
  <c r="AD1625" i="8"/>
  <c r="AE1641" i="8"/>
  <c r="AD1641" i="8"/>
  <c r="AE1657" i="8"/>
  <c r="AD1657" i="8"/>
  <c r="AE1673" i="8"/>
  <c r="AD1673" i="8"/>
  <c r="AE1689" i="8"/>
  <c r="AD1689" i="8"/>
  <c r="AE1705" i="8"/>
  <c r="AD1705" i="8"/>
  <c r="AE1721" i="8"/>
  <c r="AD1721" i="8"/>
  <c r="AE1737" i="8"/>
  <c r="AD1737" i="8"/>
  <c r="AE1753" i="8"/>
  <c r="AD1753" i="8"/>
  <c r="AE2016" i="8"/>
  <c r="AD2016" i="8"/>
  <c r="AE1762" i="8"/>
  <c r="AD1762" i="8"/>
  <c r="U1775" i="8"/>
  <c r="U1808" i="8"/>
  <c r="U1824" i="8"/>
  <c r="U1840" i="8"/>
  <c r="U1856" i="8"/>
  <c r="U1872" i="8"/>
  <c r="U1888" i="8"/>
  <c r="AE2033" i="8"/>
  <c r="AD2033" i="8"/>
  <c r="AE2161" i="8"/>
  <c r="AD2161" i="8"/>
  <c r="AE1964" i="8"/>
  <c r="AD1964" i="8"/>
  <c r="AE2092" i="8"/>
  <c r="AD2092" i="8"/>
  <c r="AE1768" i="8"/>
  <c r="AD1768" i="8"/>
  <c r="AE1784" i="8"/>
  <c r="AD1784" i="8"/>
  <c r="AE1800" i="8"/>
  <c r="AD1800" i="8"/>
  <c r="AE1816" i="8"/>
  <c r="AD1816" i="8"/>
  <c r="AE1832" i="8"/>
  <c r="AD1832" i="8"/>
  <c r="AE1848" i="8"/>
  <c r="AD1848" i="8"/>
  <c r="AE1864" i="8"/>
  <c r="AD1864" i="8"/>
  <c r="AE1880" i="8"/>
  <c r="AD1880" i="8"/>
  <c r="AE1896" i="8"/>
  <c r="AD1896" i="8"/>
  <c r="AE1908" i="8"/>
  <c r="AD1908" i="8"/>
  <c r="U2214" i="8"/>
  <c r="U1905" i="8"/>
  <c r="U1921" i="8"/>
  <c r="U1937" i="8"/>
  <c r="U1953" i="8"/>
  <c r="U1969" i="8"/>
  <c r="U1985" i="8"/>
  <c r="U2001" i="8"/>
  <c r="U2017" i="8"/>
  <c r="U2033" i="8"/>
  <c r="U2049" i="8"/>
  <c r="U2065" i="8"/>
  <c r="U2081" i="8"/>
  <c r="U2097" i="8"/>
  <c r="U2113" i="8"/>
  <c r="U2129" i="8"/>
  <c r="U2145" i="8"/>
  <c r="U2161" i="8"/>
  <c r="U2177" i="8"/>
  <c r="U2193" i="8"/>
  <c r="AE2375" i="8"/>
  <c r="AD2375" i="8"/>
  <c r="U2531" i="8"/>
  <c r="U2224" i="8"/>
  <c r="U2240" i="8"/>
  <c r="U2256" i="8"/>
  <c r="U2272" i="8"/>
  <c r="U2288" i="8"/>
  <c r="U2304" i="8"/>
  <c r="U2320" i="8"/>
  <c r="U2336" i="8"/>
  <c r="AE2352" i="8"/>
  <c r="AD2352" i="8"/>
  <c r="AE2211" i="8"/>
  <c r="AD2211" i="8"/>
  <c r="AE2227" i="8"/>
  <c r="AD2227" i="8"/>
  <c r="AE2243" i="8"/>
  <c r="AD2243" i="8"/>
  <c r="AE2259" i="8"/>
  <c r="AD2259" i="8"/>
  <c r="AE2275" i="8"/>
  <c r="AD2275" i="8"/>
  <c r="AE2291" i="8"/>
  <c r="AD2291" i="8"/>
  <c r="AE2307" i="8"/>
  <c r="AD2307" i="8"/>
  <c r="AE2323" i="8"/>
  <c r="AD2323" i="8"/>
  <c r="AE2339" i="8"/>
  <c r="AD2339" i="8"/>
  <c r="U2535" i="8"/>
  <c r="AD2381" i="8"/>
  <c r="AE2381" i="8"/>
  <c r="AE2392" i="8"/>
  <c r="AD2392" i="8"/>
  <c r="AE2408" i="8"/>
  <c r="AD2408" i="8"/>
  <c r="AE2424" i="8"/>
  <c r="AD2424" i="8"/>
  <c r="AE2440" i="8"/>
  <c r="AD2440" i="8"/>
  <c r="AE2456" i="8"/>
  <c r="AD2456" i="8"/>
  <c r="AE2472" i="8"/>
  <c r="AD2472" i="8"/>
  <c r="AE2488" i="8"/>
  <c r="AD2488" i="8"/>
  <c r="AE2504" i="8"/>
  <c r="AD2504" i="8"/>
  <c r="U2816" i="8"/>
  <c r="U2522" i="8"/>
  <c r="U2688" i="8"/>
  <c r="U2678" i="8"/>
  <c r="U2364" i="8"/>
  <c r="U2380" i="8"/>
  <c r="U2396" i="8"/>
  <c r="U2412" i="8"/>
  <c r="U2428" i="8"/>
  <c r="U2444" i="8"/>
  <c r="U2460" i="8"/>
  <c r="U2476" i="8"/>
  <c r="U2492" i="8"/>
  <c r="U2508" i="8"/>
  <c r="U2791" i="8"/>
  <c r="U2765" i="8"/>
  <c r="U2728" i="8"/>
  <c r="U2558" i="8"/>
  <c r="U2574" i="8"/>
  <c r="U2590" i="8"/>
  <c r="U2606" i="8"/>
  <c r="U2622" i="8"/>
  <c r="U2638" i="8"/>
  <c r="U2654" i="8"/>
  <c r="U2677" i="8"/>
  <c r="U2766" i="8"/>
  <c r="AE2706" i="8"/>
  <c r="AD2706" i="8"/>
  <c r="AE2517" i="8"/>
  <c r="AD2517" i="8"/>
  <c r="AE2533" i="8"/>
  <c r="AD2533" i="8"/>
  <c r="AE2549" i="8"/>
  <c r="AD2549" i="8"/>
  <c r="AE2565" i="8"/>
  <c r="AD2565" i="8"/>
  <c r="AE2581" i="8"/>
  <c r="AD2581" i="8"/>
  <c r="AE2597" i="8"/>
  <c r="AD2597" i="8"/>
  <c r="AE2613" i="8"/>
  <c r="AD2613" i="8"/>
  <c r="AE2629" i="8"/>
  <c r="AD2629" i="8"/>
  <c r="AE2645" i="8"/>
  <c r="AD2645" i="8"/>
  <c r="AE2661" i="8"/>
  <c r="AD2661" i="8"/>
  <c r="U2684" i="8"/>
  <c r="U2779" i="8"/>
  <c r="U2803" i="8"/>
  <c r="AE2722" i="8"/>
  <c r="AD2722" i="8"/>
  <c r="AE2738" i="8"/>
  <c r="AD2738" i="8"/>
  <c r="AE2754" i="8"/>
  <c r="AD2754" i="8"/>
  <c r="AE2770" i="8"/>
  <c r="AD2770" i="8"/>
  <c r="AE2786" i="8"/>
  <c r="AD2786" i="8"/>
  <c r="U2821" i="8"/>
  <c r="U2930" i="8"/>
  <c r="U2840" i="8"/>
  <c r="U2856" i="8"/>
  <c r="U2872" i="8"/>
  <c r="U2888" i="8"/>
  <c r="U2904" i="8"/>
  <c r="U2920" i="8"/>
  <c r="AE2798" i="8"/>
  <c r="AD2798" i="8"/>
  <c r="AE2814" i="8"/>
  <c r="AD2814" i="8"/>
  <c r="AE2830" i="8"/>
  <c r="AD2830" i="8"/>
  <c r="AE2846" i="8"/>
  <c r="AD2846" i="8"/>
  <c r="AE2862" i="8"/>
  <c r="AD2862" i="8"/>
  <c r="AE2878" i="8"/>
  <c r="AD2878" i="8"/>
  <c r="AE2894" i="8"/>
  <c r="AD2894" i="8"/>
  <c r="AE2910" i="8"/>
  <c r="AD2910" i="8"/>
  <c r="U2937" i="8"/>
  <c r="AE3068" i="8"/>
  <c r="AD3068" i="8"/>
  <c r="U3095" i="8"/>
  <c r="U3069" i="8"/>
  <c r="AE3071" i="8"/>
  <c r="AD3071" i="8"/>
  <c r="U2955" i="8"/>
  <c r="U2971" i="8"/>
  <c r="U2987" i="8"/>
  <c r="U3003" i="8"/>
  <c r="U3019" i="8"/>
  <c r="U3035" i="8"/>
  <c r="U3051" i="8"/>
  <c r="U3091" i="8"/>
  <c r="U3072" i="8"/>
  <c r="AE2934" i="8"/>
  <c r="AD2934" i="8"/>
  <c r="AE2950" i="8"/>
  <c r="AD2950" i="8"/>
  <c r="AE2966" i="8"/>
  <c r="AD2966" i="8"/>
  <c r="AD2982" i="8"/>
  <c r="AE2982" i="8"/>
  <c r="AD2998" i="8"/>
  <c r="AE2998" i="8"/>
  <c r="AD3014" i="8"/>
  <c r="AE3014" i="8"/>
  <c r="AD3030" i="8"/>
  <c r="AE3030" i="8"/>
  <c r="AD3046" i="8"/>
  <c r="AE3046" i="8"/>
  <c r="U3112" i="8"/>
  <c r="U3128" i="8"/>
  <c r="U3144" i="8"/>
  <c r="U3160" i="8"/>
  <c r="U3176" i="8"/>
  <c r="AE3092" i="8"/>
  <c r="AD3092" i="8"/>
  <c r="AE3108" i="8"/>
  <c r="AD3108" i="8"/>
  <c r="AE3124" i="8"/>
  <c r="AD3124" i="8"/>
  <c r="AE3140" i="8"/>
  <c r="AD3140" i="8"/>
  <c r="AE3156" i="8"/>
  <c r="AD3156" i="8"/>
  <c r="AE3172" i="8"/>
  <c r="AD3172" i="8"/>
  <c r="U3331" i="8"/>
  <c r="U3326" i="8"/>
  <c r="U3201" i="8"/>
  <c r="U3217" i="8"/>
  <c r="U3233" i="8"/>
  <c r="U3249" i="8"/>
  <c r="U3265" i="8"/>
  <c r="U3281" i="8"/>
  <c r="U3297" i="8"/>
  <c r="U3313" i="8"/>
  <c r="AE3204" i="8"/>
  <c r="AD3204" i="8"/>
  <c r="AE3220" i="8"/>
  <c r="AD3220" i="8"/>
  <c r="AE3236" i="8"/>
  <c r="AD3236" i="8"/>
  <c r="AE3252" i="8"/>
  <c r="AD3252" i="8"/>
  <c r="AE3268" i="8"/>
  <c r="AD3268" i="8"/>
  <c r="AE3284" i="8"/>
  <c r="AD3284" i="8"/>
  <c r="AE3300" i="8"/>
  <c r="AD3300" i="8"/>
  <c r="AE3316" i="8"/>
  <c r="AD3316" i="8"/>
  <c r="AD3454" i="8"/>
  <c r="AE3454" i="8"/>
  <c r="U3354" i="8"/>
  <c r="AE3332" i="8"/>
  <c r="AD3332" i="8"/>
  <c r="AE3348" i="8"/>
  <c r="AD3348" i="8"/>
  <c r="AE3364" i="8"/>
  <c r="AD3364" i="8"/>
  <c r="AE3380" i="8"/>
  <c r="AD3380" i="8"/>
  <c r="AE3396" i="8"/>
  <c r="AD3396" i="8"/>
  <c r="AE3412" i="8"/>
  <c r="AD3412" i="8"/>
  <c r="AE3429" i="8"/>
  <c r="AD3429" i="8"/>
  <c r="AE3527" i="8"/>
  <c r="AD3527" i="8"/>
  <c r="AE3593" i="8"/>
  <c r="AD3593" i="8"/>
  <c r="AD3489" i="8"/>
  <c r="AE3489" i="8"/>
  <c r="AE3505" i="8"/>
  <c r="AD3505" i="8"/>
  <c r="AE3562" i="8"/>
  <c r="AD3562" i="8"/>
  <c r="AE3540" i="8"/>
  <c r="AD3540" i="8"/>
  <c r="U3454" i="8"/>
  <c r="U3470" i="8"/>
  <c r="U3486" i="8"/>
  <c r="U3502" i="8"/>
  <c r="AE3602" i="8"/>
  <c r="AD3602" i="8"/>
  <c r="U3624" i="8"/>
  <c r="AE3694" i="8"/>
  <c r="AD3694" i="8"/>
  <c r="AE3731" i="8"/>
  <c r="AD3731" i="8"/>
  <c r="AE3713" i="8"/>
  <c r="AD3713" i="8"/>
  <c r="AE3606" i="8"/>
  <c r="AD3606" i="8"/>
  <c r="AE3622" i="8"/>
  <c r="AD3622" i="8"/>
  <c r="AE3638" i="8"/>
  <c r="AD3638" i="8"/>
  <c r="AE3654" i="8"/>
  <c r="AD3654" i="8"/>
  <c r="AE3670" i="8"/>
  <c r="AD3670" i="8"/>
  <c r="AE3686" i="8"/>
  <c r="AD3686" i="8"/>
  <c r="AE3725" i="8"/>
  <c r="AD3725" i="8"/>
  <c r="AD3712" i="8"/>
  <c r="AE3712" i="8"/>
  <c r="AE3739" i="8"/>
  <c r="AD3739" i="8"/>
  <c r="AE3755" i="8"/>
  <c r="AD3755" i="8"/>
  <c r="AE3771" i="8"/>
  <c r="AD3771" i="8"/>
  <c r="AE3787" i="8"/>
  <c r="AD3787" i="8"/>
  <c r="AE3803" i="8"/>
  <c r="AD3803" i="8"/>
  <c r="U3711" i="8"/>
  <c r="U3727" i="8"/>
  <c r="U3743" i="8"/>
  <c r="U3759" i="8"/>
  <c r="U3775" i="8"/>
  <c r="U3791" i="8"/>
  <c r="AE885" i="8"/>
  <c r="AD885" i="8"/>
  <c r="AE342" i="8"/>
  <c r="AD342" i="8"/>
  <c r="AE422" i="8"/>
  <c r="AD422" i="8"/>
  <c r="AE502" i="8"/>
  <c r="AD502" i="8"/>
  <c r="AD592" i="8"/>
  <c r="AE592" i="8"/>
  <c r="AD691" i="8"/>
  <c r="AE691" i="8"/>
  <c r="AD803" i="8"/>
  <c r="AE803" i="8"/>
  <c r="AE866" i="8"/>
  <c r="AD866" i="8"/>
  <c r="AE909" i="8"/>
  <c r="AD909" i="8"/>
  <c r="AE941" i="8"/>
  <c r="AD941" i="8"/>
  <c r="AE973" i="8"/>
  <c r="AD973" i="8"/>
  <c r="AE1005" i="8"/>
  <c r="AD1005" i="8"/>
  <c r="AE1037" i="8"/>
  <c r="AD1037" i="8"/>
  <c r="AE1069" i="8"/>
  <c r="AD1069" i="8"/>
  <c r="AE1101" i="8"/>
  <c r="AD1101" i="8"/>
  <c r="AE1117" i="8"/>
  <c r="AD1117" i="8"/>
  <c r="AE1133" i="8"/>
  <c r="AD1133" i="8"/>
  <c r="AE1149" i="8"/>
  <c r="AD1149" i="8"/>
  <c r="AE1461" i="8"/>
  <c r="AD1461" i="8"/>
  <c r="AE1187" i="8"/>
  <c r="AD1187" i="8"/>
  <c r="AE1219" i="8"/>
  <c r="AD1219" i="8"/>
  <c r="AE1251" i="8"/>
  <c r="AD1251" i="8"/>
  <c r="AE1283" i="8"/>
  <c r="AD1283" i="8"/>
  <c r="AE1315" i="8"/>
  <c r="AD1315" i="8"/>
  <c r="AE1347" i="8"/>
  <c r="AD1347" i="8"/>
  <c r="AE1363" i="8"/>
  <c r="AD1363" i="8"/>
  <c r="AE1395" i="8"/>
  <c r="AD1395" i="8"/>
  <c r="AE1427" i="8"/>
  <c r="AD1427" i="8"/>
  <c r="AE1443" i="8"/>
  <c r="AD1443" i="8"/>
  <c r="AE1459" i="8"/>
  <c r="AD1459" i="8"/>
  <c r="AE1946" i="8"/>
  <c r="AD1946" i="8"/>
  <c r="AE2080" i="8"/>
  <c r="AD2080" i="8"/>
  <c r="AE1544" i="8"/>
  <c r="AD1544" i="8"/>
  <c r="AE1576" i="8"/>
  <c r="AD1576" i="8"/>
  <c r="AE1608" i="8"/>
  <c r="AD1608" i="8"/>
  <c r="AE1640" i="8"/>
  <c r="AD1640" i="8"/>
  <c r="AE1672" i="8"/>
  <c r="AD1672" i="8"/>
  <c r="AE1704" i="8"/>
  <c r="AD1704" i="8"/>
  <c r="AE1736" i="8"/>
  <c r="AD1736" i="8"/>
  <c r="AE2128" i="8"/>
  <c r="AD2128" i="8"/>
  <c r="AE2127" i="8"/>
  <c r="AD2127" i="8"/>
  <c r="AE2197" i="8"/>
  <c r="AD2197" i="8"/>
  <c r="AE2103" i="8"/>
  <c r="AD2103" i="8"/>
  <c r="AE1783" i="8"/>
  <c r="AD1783" i="8"/>
  <c r="AE1815" i="8"/>
  <c r="AD1815" i="8"/>
  <c r="AE1863" i="8"/>
  <c r="AD1863" i="8"/>
  <c r="AE1895" i="8"/>
  <c r="AD1895" i="8"/>
  <c r="AE2130" i="8"/>
  <c r="AD2130" i="8"/>
  <c r="AE2061" i="8"/>
  <c r="AD2061" i="8"/>
  <c r="AE2008" i="8"/>
  <c r="AD2008" i="8"/>
  <c r="AE2158" i="8"/>
  <c r="AD2158" i="8"/>
  <c r="AE1940" i="8"/>
  <c r="AD1940" i="8"/>
  <c r="AE2226" i="8"/>
  <c r="AD2226" i="8"/>
  <c r="AE2258" i="8"/>
  <c r="AD2258" i="8"/>
  <c r="AE2274" i="8"/>
  <c r="AD2274" i="8"/>
  <c r="AE2306" i="8"/>
  <c r="AD2306" i="8"/>
  <c r="AE2322" i="8"/>
  <c r="AD2322" i="8"/>
  <c r="AE2338" i="8"/>
  <c r="AD2338" i="8"/>
  <c r="AE2407" i="8"/>
  <c r="AD2407" i="8"/>
  <c r="AE2439" i="8"/>
  <c r="AD2439" i="8"/>
  <c r="AE2471" i="8"/>
  <c r="AD2471" i="8"/>
  <c r="AE2487" i="8"/>
  <c r="AD2487" i="8"/>
  <c r="AE2503" i="8"/>
  <c r="AD2503" i="8"/>
  <c r="U61" i="8"/>
  <c r="AE106" i="8"/>
  <c r="AD106" i="8"/>
  <c r="AD27" i="8"/>
  <c r="AE27" i="8"/>
  <c r="AE91" i="8"/>
  <c r="AD91" i="8"/>
  <c r="U144" i="8"/>
  <c r="U160" i="8"/>
  <c r="U176" i="8"/>
  <c r="U192" i="8"/>
  <c r="U224" i="8"/>
  <c r="U240" i="8"/>
  <c r="AE152" i="8"/>
  <c r="AD152" i="8"/>
  <c r="AE168" i="8"/>
  <c r="AD168" i="8"/>
  <c r="AE184" i="8"/>
  <c r="AD184" i="8"/>
  <c r="AE200" i="8"/>
  <c r="AD200" i="8"/>
  <c r="AE216" i="8"/>
  <c r="AD216" i="8"/>
  <c r="AE232" i="8"/>
  <c r="AD232" i="8"/>
  <c r="AE64" i="8"/>
  <c r="AD64" i="8"/>
  <c r="AE128" i="8"/>
  <c r="AD128" i="8"/>
  <c r="AE17" i="8"/>
  <c r="AD17" i="8"/>
  <c r="AE81" i="8"/>
  <c r="AD81" i="8"/>
  <c r="U96" i="8"/>
  <c r="U17" i="8"/>
  <c r="U55" i="8"/>
  <c r="U119" i="8"/>
  <c r="AD28" i="8"/>
  <c r="AE28" i="8"/>
  <c r="AE52" i="8"/>
  <c r="AD52" i="8"/>
  <c r="AE116" i="8"/>
  <c r="AD116" i="8"/>
  <c r="U41" i="8"/>
  <c r="U105" i="8"/>
  <c r="AE38" i="8"/>
  <c r="AD38" i="8"/>
  <c r="AE102" i="8"/>
  <c r="AD102" i="8"/>
  <c r="U296" i="8"/>
  <c r="U323" i="8"/>
  <c r="U355" i="8"/>
  <c r="U371" i="8"/>
  <c r="U387" i="8"/>
  <c r="U403" i="8"/>
  <c r="U419" i="8"/>
  <c r="U435" i="8"/>
  <c r="AE567" i="8"/>
  <c r="AD567" i="8"/>
  <c r="U1146" i="8"/>
  <c r="AE248" i="8"/>
  <c r="AD248" i="8"/>
  <c r="AE264" i="8"/>
  <c r="AD264" i="8"/>
  <c r="AE280" i="8"/>
  <c r="AD280" i="8"/>
  <c r="AE296" i="8"/>
  <c r="AD296" i="8"/>
  <c r="AE312" i="8"/>
  <c r="AD312" i="8"/>
  <c r="AE328" i="8"/>
  <c r="AD328" i="8"/>
  <c r="AE344" i="8"/>
  <c r="AD344" i="8"/>
  <c r="AE360" i="8"/>
  <c r="AD360" i="8"/>
  <c r="AE376" i="8"/>
  <c r="AD376" i="8"/>
  <c r="AE392" i="8"/>
  <c r="AD392" i="8"/>
  <c r="AE408" i="8"/>
  <c r="AD408" i="8"/>
  <c r="AE424" i="8"/>
  <c r="AD424" i="8"/>
  <c r="AE440" i="8"/>
  <c r="AD440" i="8"/>
  <c r="AE456" i="8"/>
  <c r="AD456" i="8"/>
  <c r="AE472" i="8"/>
  <c r="AD472" i="8"/>
  <c r="AE488" i="8"/>
  <c r="AD488" i="8"/>
  <c r="AE504" i="8"/>
  <c r="AD504" i="8"/>
  <c r="AE510" i="8"/>
  <c r="AD510" i="8"/>
  <c r="U1122" i="8"/>
  <c r="AD600" i="8"/>
  <c r="AE600" i="8"/>
  <c r="AE613" i="8"/>
  <c r="AD613" i="8"/>
  <c r="AE629" i="8"/>
  <c r="AD629" i="8"/>
  <c r="AE645" i="8"/>
  <c r="AD645" i="8"/>
  <c r="AE661" i="8"/>
  <c r="AD661" i="8"/>
  <c r="AE677" i="8"/>
  <c r="AD677" i="8"/>
  <c r="AE693" i="8"/>
  <c r="AD693" i="8"/>
  <c r="AE709" i="8"/>
  <c r="AD709" i="8"/>
  <c r="AE725" i="8"/>
  <c r="AD725" i="8"/>
  <c r="AE741" i="8"/>
  <c r="AD741" i="8"/>
  <c r="AE757" i="8"/>
  <c r="AD757" i="8"/>
  <c r="AE773" i="8"/>
  <c r="AD773" i="8"/>
  <c r="AE789" i="8"/>
  <c r="AD789" i="8"/>
  <c r="AE805" i="8"/>
  <c r="AD805" i="8"/>
  <c r="AE821" i="8"/>
  <c r="AD821" i="8"/>
  <c r="AE837" i="8"/>
  <c r="AD837" i="8"/>
  <c r="U856" i="8"/>
  <c r="U1011" i="8"/>
  <c r="U1139" i="8"/>
  <c r="U996" i="8"/>
  <c r="U1124" i="8"/>
  <c r="AE854" i="8"/>
  <c r="AD854" i="8"/>
  <c r="U958" i="8"/>
  <c r="U1086" i="8"/>
  <c r="U534" i="8"/>
  <c r="U550" i="8"/>
  <c r="U566" i="8"/>
  <c r="U582" i="8"/>
  <c r="U598" i="8"/>
  <c r="U614" i="8"/>
  <c r="U630" i="8"/>
  <c r="U646" i="8"/>
  <c r="U662" i="8"/>
  <c r="U678" i="8"/>
  <c r="U694" i="8"/>
  <c r="U710" i="8"/>
  <c r="AE861" i="8"/>
  <c r="AD861" i="8"/>
  <c r="U912" i="8"/>
  <c r="U1040" i="8"/>
  <c r="AE855" i="8"/>
  <c r="AD855" i="8"/>
  <c r="U1017" i="8"/>
  <c r="U1145" i="8"/>
  <c r="AE895" i="8"/>
  <c r="AD895" i="8"/>
  <c r="AE911" i="8"/>
  <c r="AD911" i="8"/>
  <c r="AE927" i="8"/>
  <c r="AD927" i="8"/>
  <c r="AE943" i="8"/>
  <c r="AD943" i="8"/>
  <c r="AE959" i="8"/>
  <c r="AD959" i="8"/>
  <c r="AE975" i="8"/>
  <c r="AD975" i="8"/>
  <c r="AE991" i="8"/>
  <c r="AD991" i="8"/>
  <c r="AE1007" i="8"/>
  <c r="AD1007" i="8"/>
  <c r="AE1023" i="8"/>
  <c r="AD1023" i="8"/>
  <c r="AE1039" i="8"/>
  <c r="AD1039" i="8"/>
  <c r="AE1055" i="8"/>
  <c r="AD1055" i="8"/>
  <c r="AE1071" i="8"/>
  <c r="AD1071" i="8"/>
  <c r="AE1087" i="8"/>
  <c r="AD1087" i="8"/>
  <c r="AE1103" i="8"/>
  <c r="AD1103" i="8"/>
  <c r="AE1119" i="8"/>
  <c r="AD1119" i="8"/>
  <c r="AE1135" i="8"/>
  <c r="AD1135" i="8"/>
  <c r="AE1151" i="8"/>
  <c r="AD1151" i="8"/>
  <c r="U1205" i="8"/>
  <c r="U1221" i="8"/>
  <c r="U1237" i="8"/>
  <c r="U1253" i="8"/>
  <c r="U1269" i="8"/>
  <c r="U1285" i="8"/>
  <c r="U1301" i="8"/>
  <c r="U1317" i="8"/>
  <c r="U1333" i="8"/>
  <c r="U1349" i="8"/>
  <c r="U1365" i="8"/>
  <c r="U1381" i="8"/>
  <c r="U1397" i="8"/>
  <c r="U1413" i="8"/>
  <c r="U1429" i="8"/>
  <c r="U1445" i="8"/>
  <c r="U1743" i="8"/>
  <c r="AE1465" i="8"/>
  <c r="AD1465" i="8"/>
  <c r="AD1479" i="8"/>
  <c r="AE1479" i="8"/>
  <c r="U1698" i="8"/>
  <c r="AE1189" i="8"/>
  <c r="AD1189" i="8"/>
  <c r="AE1205" i="8"/>
  <c r="AD1205" i="8"/>
  <c r="AE1221" i="8"/>
  <c r="AD1221" i="8"/>
  <c r="AE1237" i="8"/>
  <c r="AD1237" i="8"/>
  <c r="AE1253" i="8"/>
  <c r="AD1253" i="8"/>
  <c r="AE1269" i="8"/>
  <c r="AD1269" i="8"/>
  <c r="AE1285" i="8"/>
  <c r="AD1285" i="8"/>
  <c r="AE1301" i="8"/>
  <c r="AD1301" i="8"/>
  <c r="AE1317" i="8"/>
  <c r="AD1317" i="8"/>
  <c r="AE1333" i="8"/>
  <c r="AD1333" i="8"/>
  <c r="AE1349" i="8"/>
  <c r="AD1349" i="8"/>
  <c r="AE1365" i="8"/>
  <c r="AD1365" i="8"/>
  <c r="AE1381" i="8"/>
  <c r="AD1381" i="8"/>
  <c r="AE1397" i="8"/>
  <c r="AD1397" i="8"/>
  <c r="AE1413" i="8"/>
  <c r="AD1413" i="8"/>
  <c r="AE1429" i="8"/>
  <c r="AD1429" i="8"/>
  <c r="AE1445" i="8"/>
  <c r="AD1445" i="8"/>
  <c r="AE1464" i="8"/>
  <c r="AD1464" i="8"/>
  <c r="U1573" i="8"/>
  <c r="AD1483" i="8"/>
  <c r="AE1483" i="8"/>
  <c r="U1719" i="8"/>
  <c r="U1500" i="8"/>
  <c r="U1551" i="8"/>
  <c r="AD1473" i="8"/>
  <c r="AE1473" i="8"/>
  <c r="AE2160" i="8"/>
  <c r="AD2160" i="8"/>
  <c r="AE1530" i="8"/>
  <c r="AD1530" i="8"/>
  <c r="AE1546" i="8"/>
  <c r="AD1546" i="8"/>
  <c r="AE1562" i="8"/>
  <c r="AD1562" i="8"/>
  <c r="AE1578" i="8"/>
  <c r="AD1578" i="8"/>
  <c r="AE1594" i="8"/>
  <c r="AD1594" i="8"/>
  <c r="AE1610" i="8"/>
  <c r="AD1610" i="8"/>
  <c r="AE1626" i="8"/>
  <c r="AD1626" i="8"/>
  <c r="AE1642" i="8"/>
  <c r="AD1642" i="8"/>
  <c r="AE1658" i="8"/>
  <c r="AD1658" i="8"/>
  <c r="AE1674" i="8"/>
  <c r="AD1674" i="8"/>
  <c r="AE1690" i="8"/>
  <c r="AD1690" i="8"/>
  <c r="AE1706" i="8"/>
  <c r="AD1706" i="8"/>
  <c r="AE1722" i="8"/>
  <c r="AD1722" i="8"/>
  <c r="AE1738" i="8"/>
  <c r="AD1738" i="8"/>
  <c r="AE1754" i="8"/>
  <c r="AD1754" i="8"/>
  <c r="AE2090" i="8"/>
  <c r="AD2090" i="8"/>
  <c r="AE1968" i="8"/>
  <c r="AD1968" i="8"/>
  <c r="U1771" i="8"/>
  <c r="U1777" i="8"/>
  <c r="AE1899" i="8"/>
  <c r="AD1899" i="8"/>
  <c r="AE2015" i="8"/>
  <c r="AD2015" i="8"/>
  <c r="AE2143" i="8"/>
  <c r="AD2143" i="8"/>
  <c r="AE1957" i="8"/>
  <c r="AD1957" i="8"/>
  <c r="AE2085" i="8"/>
  <c r="AD2085" i="8"/>
  <c r="AE2027" i="8"/>
  <c r="AD2027" i="8"/>
  <c r="AE2155" i="8"/>
  <c r="AD2155" i="8"/>
  <c r="AE1958" i="8"/>
  <c r="AD1958" i="8"/>
  <c r="AE2086" i="8"/>
  <c r="AD2086" i="8"/>
  <c r="AE1991" i="8"/>
  <c r="AD1991" i="8"/>
  <c r="AE2119" i="8"/>
  <c r="AD2119" i="8"/>
  <c r="AE1769" i="8"/>
  <c r="AD1769" i="8"/>
  <c r="AE1785" i="8"/>
  <c r="AD1785" i="8"/>
  <c r="AE1801" i="8"/>
  <c r="AD1801" i="8"/>
  <c r="AE1817" i="8"/>
  <c r="AD1817" i="8"/>
  <c r="AE1833" i="8"/>
  <c r="AD1833" i="8"/>
  <c r="AE1849" i="8"/>
  <c r="AD1849" i="8"/>
  <c r="AE1865" i="8"/>
  <c r="AD1865" i="8"/>
  <c r="AE1881" i="8"/>
  <c r="AD1881" i="8"/>
  <c r="AE1897" i="8"/>
  <c r="AD1897" i="8"/>
  <c r="AE2018" i="8"/>
  <c r="AD2018" i="8"/>
  <c r="AE2146" i="8"/>
  <c r="AD2146" i="8"/>
  <c r="AE1949" i="8"/>
  <c r="AD1949" i="8"/>
  <c r="AE2077" i="8"/>
  <c r="AD2077" i="8"/>
  <c r="AE2024" i="8"/>
  <c r="AD2024" i="8"/>
  <c r="AE2152" i="8"/>
  <c r="AD2152" i="8"/>
  <c r="AE1971" i="8"/>
  <c r="AD1971" i="8"/>
  <c r="AE2099" i="8"/>
  <c r="AD2099" i="8"/>
  <c r="AE2046" i="8"/>
  <c r="AD2046" i="8"/>
  <c r="AE2174" i="8"/>
  <c r="AD2174" i="8"/>
  <c r="AE2009" i="8"/>
  <c r="AD2009" i="8"/>
  <c r="AE2137" i="8"/>
  <c r="AD2137" i="8"/>
  <c r="AE1956" i="8"/>
  <c r="AD1956" i="8"/>
  <c r="AE2084" i="8"/>
  <c r="AD2084" i="8"/>
  <c r="AE2353" i="8"/>
  <c r="AD2353" i="8"/>
  <c r="U1906" i="8"/>
  <c r="U1922" i="8"/>
  <c r="U1938" i="8"/>
  <c r="U1954" i="8"/>
  <c r="U1970" i="8"/>
  <c r="U1986" i="8"/>
  <c r="U2002" i="8"/>
  <c r="U2018" i="8"/>
  <c r="U2034" i="8"/>
  <c r="U2050" i="8"/>
  <c r="U2066" i="8"/>
  <c r="U2082" i="8"/>
  <c r="U2098" i="8"/>
  <c r="U2114" i="8"/>
  <c r="U2130" i="8"/>
  <c r="U2146" i="8"/>
  <c r="U2162" i="8"/>
  <c r="U2178" i="8"/>
  <c r="U2194" i="8"/>
  <c r="AE2380" i="8"/>
  <c r="AD2380" i="8"/>
  <c r="AE2212" i="8"/>
  <c r="AD2212" i="8"/>
  <c r="AE2228" i="8"/>
  <c r="AD2228" i="8"/>
  <c r="AE2244" i="8"/>
  <c r="AD2244" i="8"/>
  <c r="AE2260" i="8"/>
  <c r="AD2260" i="8"/>
  <c r="AE2276" i="8"/>
  <c r="AD2276" i="8"/>
  <c r="AE2292" i="8"/>
  <c r="AD2292" i="8"/>
  <c r="AE2308" i="8"/>
  <c r="AD2308" i="8"/>
  <c r="AE2324" i="8"/>
  <c r="AD2324" i="8"/>
  <c r="AE2340" i="8"/>
  <c r="AD2340" i="8"/>
  <c r="AE2354" i="8"/>
  <c r="AD2354" i="8"/>
  <c r="U2537" i="8"/>
  <c r="AE2393" i="8"/>
  <c r="AD2393" i="8"/>
  <c r="AE2409" i="8"/>
  <c r="AD2409" i="8"/>
  <c r="AE2425" i="8"/>
  <c r="AD2425" i="8"/>
  <c r="AE2441" i="8"/>
  <c r="AD2441" i="8"/>
  <c r="AE2457" i="8"/>
  <c r="AD2457" i="8"/>
  <c r="AE2473" i="8"/>
  <c r="AD2473" i="8"/>
  <c r="AE2489" i="8"/>
  <c r="AD2489" i="8"/>
  <c r="AE2505" i="8"/>
  <c r="AD2505" i="8"/>
  <c r="U2365" i="8"/>
  <c r="U2381" i="8"/>
  <c r="U2397" i="8"/>
  <c r="U2413" i="8"/>
  <c r="U2445" i="8"/>
  <c r="U2461" i="8"/>
  <c r="U2477" i="8"/>
  <c r="U2509" i="8"/>
  <c r="AE2686" i="8"/>
  <c r="AD2686" i="8"/>
  <c r="U2559" i="8"/>
  <c r="U2575" i="8"/>
  <c r="U2591" i="8"/>
  <c r="U2607" i="8"/>
  <c r="U2623" i="8"/>
  <c r="U2639" i="8"/>
  <c r="U2655" i="8"/>
  <c r="AE2683" i="8"/>
  <c r="AD2683" i="8"/>
  <c r="U2729" i="8"/>
  <c r="AD2701" i="8"/>
  <c r="AE2701" i="8"/>
  <c r="AE2518" i="8"/>
  <c r="AD2518" i="8"/>
  <c r="AE2534" i="8"/>
  <c r="AD2534" i="8"/>
  <c r="AE2550" i="8"/>
  <c r="AD2550" i="8"/>
  <c r="AE2566" i="8"/>
  <c r="AD2566" i="8"/>
  <c r="AE2582" i="8"/>
  <c r="AD2582" i="8"/>
  <c r="AE2598" i="8"/>
  <c r="AD2598" i="8"/>
  <c r="AE2614" i="8"/>
  <c r="AD2614" i="8"/>
  <c r="AE2630" i="8"/>
  <c r="AD2630" i="8"/>
  <c r="AE2646" i="8"/>
  <c r="AD2646" i="8"/>
  <c r="AE2662" i="8"/>
  <c r="AD2662" i="8"/>
  <c r="U2686" i="8"/>
  <c r="U2805" i="8"/>
  <c r="AE2723" i="8"/>
  <c r="AD2723" i="8"/>
  <c r="AE2739" i="8"/>
  <c r="AD2739" i="8"/>
  <c r="AE2755" i="8"/>
  <c r="AD2755" i="8"/>
  <c r="AE2771" i="8"/>
  <c r="AD2771" i="8"/>
  <c r="AE2787" i="8"/>
  <c r="AD2787" i="8"/>
  <c r="U2819" i="8"/>
  <c r="U2841" i="8"/>
  <c r="U2857" i="8"/>
  <c r="U2873" i="8"/>
  <c r="U2889" i="8"/>
  <c r="U2905" i="8"/>
  <c r="U2921" i="8"/>
  <c r="AE2799" i="8"/>
  <c r="AD2799" i="8"/>
  <c r="AE2815" i="8"/>
  <c r="AD2815" i="8"/>
  <c r="AE2831" i="8"/>
  <c r="AD2831" i="8"/>
  <c r="AE2847" i="8"/>
  <c r="AD2847" i="8"/>
  <c r="AE2863" i="8"/>
  <c r="AD2863" i="8"/>
  <c r="AE2879" i="8"/>
  <c r="AD2879" i="8"/>
  <c r="AE2895" i="8"/>
  <c r="AD2895" i="8"/>
  <c r="AE2911" i="8"/>
  <c r="AD2911" i="8"/>
  <c r="U2945" i="8"/>
  <c r="AE3070" i="8"/>
  <c r="AD3070" i="8"/>
  <c r="AE3073" i="8"/>
  <c r="AD3073" i="8"/>
  <c r="AE2935" i="8"/>
  <c r="AD2935" i="8"/>
  <c r="AE2951" i="8"/>
  <c r="AD2951" i="8"/>
  <c r="AE2967" i="8"/>
  <c r="AD2967" i="8"/>
  <c r="AE2983" i="8"/>
  <c r="AD2983" i="8"/>
  <c r="AE2999" i="8"/>
  <c r="AD2999" i="8"/>
  <c r="AD3015" i="8"/>
  <c r="AE3015" i="8"/>
  <c r="AE3031" i="8"/>
  <c r="AD3031" i="8"/>
  <c r="AE3047" i="8"/>
  <c r="AD3047" i="8"/>
  <c r="AE3093" i="8"/>
  <c r="AD3093" i="8"/>
  <c r="AE3109" i="8"/>
  <c r="AD3109" i="8"/>
  <c r="AE3125" i="8"/>
  <c r="AD3125" i="8"/>
  <c r="AE3141" i="8"/>
  <c r="AD3141" i="8"/>
  <c r="AE3157" i="8"/>
  <c r="AD3157" i="8"/>
  <c r="AE3173" i="8"/>
  <c r="AD3173" i="8"/>
  <c r="AD3463" i="8"/>
  <c r="AE3463" i="8"/>
  <c r="AE3205" i="8"/>
  <c r="AD3205" i="8"/>
  <c r="AE3221" i="8"/>
  <c r="AD3221" i="8"/>
  <c r="AE3237" i="8"/>
  <c r="AD3237" i="8"/>
  <c r="AE3253" i="8"/>
  <c r="AD3253" i="8"/>
  <c r="AE3269" i="8"/>
  <c r="AD3269" i="8"/>
  <c r="AE3285" i="8"/>
  <c r="AD3285" i="8"/>
  <c r="AE3301" i="8"/>
  <c r="AD3301" i="8"/>
  <c r="AE3317" i="8"/>
  <c r="AD3317" i="8"/>
  <c r="AE3437" i="8"/>
  <c r="AD3437" i="8"/>
  <c r="AD3460" i="8"/>
  <c r="AE3460" i="8"/>
  <c r="AE3554" i="8"/>
  <c r="AD3554" i="8"/>
  <c r="U3355" i="8"/>
  <c r="AE3333" i="8"/>
  <c r="AD3333" i="8"/>
  <c r="AE3349" i="8"/>
  <c r="AD3349" i="8"/>
  <c r="AE3365" i="8"/>
  <c r="AD3365" i="8"/>
  <c r="AE3381" i="8"/>
  <c r="AD3381" i="8"/>
  <c r="AE3397" i="8"/>
  <c r="AD3397" i="8"/>
  <c r="AE3413" i="8"/>
  <c r="AD3413" i="8"/>
  <c r="AD3462" i="8"/>
  <c r="AE3462" i="8"/>
  <c r="AD3423" i="8"/>
  <c r="AE3423" i="8"/>
  <c r="AE3515" i="8"/>
  <c r="AD3515" i="8"/>
  <c r="AE3529" i="8"/>
  <c r="AD3529" i="8"/>
  <c r="AD3490" i="8"/>
  <c r="AE3490" i="8"/>
  <c r="AE3550" i="8"/>
  <c r="AD3550" i="8"/>
  <c r="AE3566" i="8"/>
  <c r="AD3566" i="8"/>
  <c r="AE3542" i="8"/>
  <c r="AD3542" i="8"/>
  <c r="U3487" i="8"/>
  <c r="AE3730" i="8"/>
  <c r="AD3730" i="8"/>
  <c r="U3626" i="8"/>
  <c r="AE3718" i="8"/>
  <c r="AD3718" i="8"/>
  <c r="AE3607" i="8"/>
  <c r="AD3607" i="8"/>
  <c r="AE3623" i="8"/>
  <c r="AD3623" i="8"/>
  <c r="AE3639" i="8"/>
  <c r="AD3639" i="8"/>
  <c r="AE3655" i="8"/>
  <c r="AD3655" i="8"/>
  <c r="AE3671" i="8"/>
  <c r="AD3671" i="8"/>
  <c r="AE3687" i="8"/>
  <c r="AD3687" i="8"/>
  <c r="AE3706" i="8"/>
  <c r="AD3706" i="8"/>
  <c r="AE3740" i="8"/>
  <c r="AD3740" i="8"/>
  <c r="AE3756" i="8"/>
  <c r="AD3756" i="8"/>
  <c r="AE3772" i="8"/>
  <c r="AD3772" i="8"/>
  <c r="AE3788" i="8"/>
  <c r="AD3788" i="8"/>
  <c r="AE3804" i="8"/>
  <c r="AD3804" i="8"/>
  <c r="U3712" i="8"/>
  <c r="U3728" i="8"/>
  <c r="U3744" i="8"/>
  <c r="U3760" i="8"/>
  <c r="U3776" i="8"/>
  <c r="U3792" i="8"/>
  <c r="AE310" i="8"/>
  <c r="AD310" i="8"/>
  <c r="AE406" i="8"/>
  <c r="AD406" i="8"/>
  <c r="AE862" i="8"/>
  <c r="AD862" i="8"/>
  <c r="AD723" i="8"/>
  <c r="AE723" i="8"/>
  <c r="AD9" i="8"/>
  <c r="AE9" i="8"/>
  <c r="AE73" i="8"/>
  <c r="AD73" i="8"/>
  <c r="AE137" i="8"/>
  <c r="AD137" i="8"/>
  <c r="U290" i="8"/>
  <c r="AE153" i="8"/>
  <c r="AD153" i="8"/>
  <c r="AE169" i="8"/>
  <c r="AD169" i="8"/>
  <c r="AE185" i="8"/>
  <c r="AD185" i="8"/>
  <c r="AE201" i="8"/>
  <c r="AD201" i="8"/>
  <c r="AE217" i="8"/>
  <c r="AD217" i="8"/>
  <c r="AE233" i="8"/>
  <c r="AD233" i="8"/>
  <c r="AD108" i="8"/>
  <c r="AE108" i="8"/>
  <c r="AE66" i="8"/>
  <c r="AD66" i="8"/>
  <c r="AE130" i="8"/>
  <c r="AD130" i="8"/>
  <c r="AE548" i="8"/>
  <c r="AD548" i="8"/>
  <c r="AE141" i="8"/>
  <c r="AD141" i="8"/>
  <c r="AE67" i="8"/>
  <c r="AD67" i="8"/>
  <c r="AE131" i="8"/>
  <c r="AD131" i="8"/>
  <c r="AE93" i="8"/>
  <c r="AD93" i="8"/>
  <c r="AE53" i="8"/>
  <c r="AD53" i="8"/>
  <c r="AE117" i="8"/>
  <c r="AD117" i="8"/>
  <c r="AE515" i="8"/>
  <c r="AD515" i="8"/>
  <c r="U340" i="8"/>
  <c r="AE505" i="8"/>
  <c r="AD505" i="8"/>
  <c r="AE249" i="8"/>
  <c r="AD249" i="8"/>
  <c r="AE265" i="8"/>
  <c r="AD265" i="8"/>
  <c r="AE281" i="8"/>
  <c r="AD281" i="8"/>
  <c r="AE297" i="8"/>
  <c r="AD297" i="8"/>
  <c r="AE313" i="8"/>
  <c r="AD313" i="8"/>
  <c r="AE329" i="8"/>
  <c r="AD329" i="8"/>
  <c r="AE345" i="8"/>
  <c r="AD345" i="8"/>
  <c r="AE361" i="8"/>
  <c r="AD361" i="8"/>
  <c r="AE377" i="8"/>
  <c r="AD377" i="8"/>
  <c r="AE393" i="8"/>
  <c r="AD393" i="8"/>
  <c r="AE409" i="8"/>
  <c r="AD409" i="8"/>
  <c r="AE425" i="8"/>
  <c r="AD425" i="8"/>
  <c r="AE441" i="8"/>
  <c r="AD441" i="8"/>
  <c r="AE457" i="8"/>
  <c r="AD457" i="8"/>
  <c r="AE473" i="8"/>
  <c r="AD473" i="8"/>
  <c r="AE489" i="8"/>
  <c r="AD489" i="8"/>
  <c r="U1034" i="8"/>
  <c r="AE614" i="8"/>
  <c r="AD614" i="8"/>
  <c r="AE630" i="8"/>
  <c r="AD630" i="8"/>
  <c r="AE646" i="8"/>
  <c r="AD646" i="8"/>
  <c r="AE662" i="8"/>
  <c r="AD662" i="8"/>
  <c r="AE678" i="8"/>
  <c r="AD678" i="8"/>
  <c r="AE694" i="8"/>
  <c r="AD694" i="8"/>
  <c r="AE710" i="8"/>
  <c r="AD710" i="8"/>
  <c r="AE726" i="8"/>
  <c r="AD726" i="8"/>
  <c r="AE742" i="8"/>
  <c r="AD742" i="8"/>
  <c r="AE758" i="8"/>
  <c r="AD758" i="8"/>
  <c r="AE774" i="8"/>
  <c r="AD774" i="8"/>
  <c r="AE790" i="8"/>
  <c r="AD790" i="8"/>
  <c r="AE806" i="8"/>
  <c r="AD806" i="8"/>
  <c r="AE822" i="8"/>
  <c r="AD822" i="8"/>
  <c r="AE838" i="8"/>
  <c r="AD838" i="8"/>
  <c r="AE891" i="8"/>
  <c r="AD891" i="8"/>
  <c r="AE881" i="8"/>
  <c r="AD881" i="8"/>
  <c r="AE871" i="8"/>
  <c r="AD871" i="8"/>
  <c r="AE888" i="8"/>
  <c r="AD888" i="8"/>
  <c r="U897" i="8"/>
  <c r="U1025" i="8"/>
  <c r="U1153" i="8"/>
  <c r="AE896" i="8"/>
  <c r="AD896" i="8"/>
  <c r="AE912" i="8"/>
  <c r="AD912" i="8"/>
  <c r="AE928" i="8"/>
  <c r="AD928" i="8"/>
  <c r="AE944" i="8"/>
  <c r="AD944" i="8"/>
  <c r="AE960" i="8"/>
  <c r="AD960" i="8"/>
  <c r="AE976" i="8"/>
  <c r="AD976" i="8"/>
  <c r="AE992" i="8"/>
  <c r="AD992" i="8"/>
  <c r="AE1008" i="8"/>
  <c r="AD1008" i="8"/>
  <c r="AE1024" i="8"/>
  <c r="AD1024" i="8"/>
  <c r="AE1040" i="8"/>
  <c r="AD1040" i="8"/>
  <c r="AE1056" i="8"/>
  <c r="AD1056" i="8"/>
  <c r="AE1072" i="8"/>
  <c r="AD1072" i="8"/>
  <c r="AE1088" i="8"/>
  <c r="AD1088" i="8"/>
  <c r="AE1104" i="8"/>
  <c r="AD1104" i="8"/>
  <c r="AE1120" i="8"/>
  <c r="AD1120" i="8"/>
  <c r="AE1136" i="8"/>
  <c r="AD1136" i="8"/>
  <c r="AE1152" i="8"/>
  <c r="AD1152" i="8"/>
  <c r="AE1470" i="8"/>
  <c r="AD1470" i="8"/>
  <c r="U1538" i="8"/>
  <c r="AE1501" i="8"/>
  <c r="AD1501" i="8"/>
  <c r="U1714" i="8"/>
  <c r="AE1190" i="8"/>
  <c r="AD1190" i="8"/>
  <c r="AE1206" i="8"/>
  <c r="AD1206" i="8"/>
  <c r="AE1222" i="8"/>
  <c r="AD1222" i="8"/>
  <c r="AE1238" i="8"/>
  <c r="AD1238" i="8"/>
  <c r="AE1254" i="8"/>
  <c r="AD1254" i="8"/>
  <c r="AE1270" i="8"/>
  <c r="AD1270" i="8"/>
  <c r="AE1286" i="8"/>
  <c r="AD1286" i="8"/>
  <c r="AE1302" i="8"/>
  <c r="AD1302" i="8"/>
  <c r="AE1318" i="8"/>
  <c r="AD1318" i="8"/>
  <c r="AE1334" i="8"/>
  <c r="AD1334" i="8"/>
  <c r="AE1350" i="8"/>
  <c r="AD1350" i="8"/>
  <c r="AE1366" i="8"/>
  <c r="AD1366" i="8"/>
  <c r="AE1382" i="8"/>
  <c r="AD1382" i="8"/>
  <c r="AE1398" i="8"/>
  <c r="AD1398" i="8"/>
  <c r="AE1414" i="8"/>
  <c r="AD1414" i="8"/>
  <c r="AE1430" i="8"/>
  <c r="AD1430" i="8"/>
  <c r="AE1446" i="8"/>
  <c r="AD1446" i="8"/>
  <c r="AE1491" i="8"/>
  <c r="AD1491" i="8"/>
  <c r="U1735" i="8"/>
  <c r="U1559" i="8"/>
  <c r="AE1515" i="8"/>
  <c r="AD1515" i="8"/>
  <c r="AE1531" i="8"/>
  <c r="AD1531" i="8"/>
  <c r="AE1547" i="8"/>
  <c r="AD1547" i="8"/>
  <c r="AE1563" i="8"/>
  <c r="AD1563" i="8"/>
  <c r="AE1579" i="8"/>
  <c r="AD1579" i="8"/>
  <c r="AE1595" i="8"/>
  <c r="AD1595" i="8"/>
  <c r="AE1611" i="8"/>
  <c r="AD1611" i="8"/>
  <c r="AE1627" i="8"/>
  <c r="AD1627" i="8"/>
  <c r="AE1643" i="8"/>
  <c r="AD1643" i="8"/>
  <c r="AE1659" i="8"/>
  <c r="AD1659" i="8"/>
  <c r="AE1675" i="8"/>
  <c r="AD1675" i="8"/>
  <c r="AE1691" i="8"/>
  <c r="AD1691" i="8"/>
  <c r="AE1707" i="8"/>
  <c r="AD1707" i="8"/>
  <c r="AE1723" i="8"/>
  <c r="AD1723" i="8"/>
  <c r="AE1739" i="8"/>
  <c r="AD1739" i="8"/>
  <c r="AE1755" i="8"/>
  <c r="AD1755" i="8"/>
  <c r="U1772" i="8"/>
  <c r="AE1922" i="8"/>
  <c r="AD1922" i="8"/>
  <c r="AE2144" i="8"/>
  <c r="AD2144" i="8"/>
  <c r="AE1913" i="8"/>
  <c r="AD1913" i="8"/>
  <c r="AE2049" i="8"/>
  <c r="AD2049" i="8"/>
  <c r="AE2177" i="8"/>
  <c r="AD2177" i="8"/>
  <c r="AE1980" i="8"/>
  <c r="AD1980" i="8"/>
  <c r="AE2108" i="8"/>
  <c r="AD2108" i="8"/>
  <c r="AE1770" i="8"/>
  <c r="AD1770" i="8"/>
  <c r="AE1786" i="8"/>
  <c r="AD1786" i="8"/>
  <c r="AE1802" i="8"/>
  <c r="AD1802" i="8"/>
  <c r="AE1818" i="8"/>
  <c r="AD1818" i="8"/>
  <c r="AE1834" i="8"/>
  <c r="AD1834" i="8"/>
  <c r="AE1850" i="8"/>
  <c r="AD1850" i="8"/>
  <c r="AE1866" i="8"/>
  <c r="AD1866" i="8"/>
  <c r="AE1882" i="8"/>
  <c r="AD1882" i="8"/>
  <c r="AE1898" i="8"/>
  <c r="AD1898" i="8"/>
  <c r="AE2379" i="8"/>
  <c r="AD2379" i="8"/>
  <c r="AE2213" i="8"/>
  <c r="AD2213" i="8"/>
  <c r="AE2229" i="8"/>
  <c r="AD2229" i="8"/>
  <c r="AE2245" i="8"/>
  <c r="AD2245" i="8"/>
  <c r="AE2261" i="8"/>
  <c r="AD2261" i="8"/>
  <c r="AE2277" i="8"/>
  <c r="AD2277" i="8"/>
  <c r="AE2293" i="8"/>
  <c r="AD2293" i="8"/>
  <c r="AE2309" i="8"/>
  <c r="AD2309" i="8"/>
  <c r="AE2325" i="8"/>
  <c r="AD2325" i="8"/>
  <c r="AE2341" i="8"/>
  <c r="AD2341" i="8"/>
  <c r="AE2356" i="8"/>
  <c r="AD2356" i="8"/>
  <c r="AE2394" i="8"/>
  <c r="AD2394" i="8"/>
  <c r="AE2410" i="8"/>
  <c r="AD2410" i="8"/>
  <c r="AE2426" i="8"/>
  <c r="AD2426" i="8"/>
  <c r="AE2442" i="8"/>
  <c r="AD2442" i="8"/>
  <c r="AE2458" i="8"/>
  <c r="AD2458" i="8"/>
  <c r="AE2474" i="8"/>
  <c r="AD2474" i="8"/>
  <c r="AE2490" i="8"/>
  <c r="AD2490" i="8"/>
  <c r="AE2506" i="8"/>
  <c r="AD2506" i="8"/>
  <c r="U2510" i="8"/>
  <c r="AE2688" i="8"/>
  <c r="AD2688" i="8"/>
  <c r="AD2696" i="8"/>
  <c r="AE2696" i="8"/>
  <c r="AE2714" i="8"/>
  <c r="AD2714" i="8"/>
  <c r="AE2519" i="8"/>
  <c r="AD2519" i="8"/>
  <c r="AE2535" i="8"/>
  <c r="AD2535" i="8"/>
  <c r="AE2551" i="8"/>
  <c r="AD2551" i="8"/>
  <c r="AE2567" i="8"/>
  <c r="AD2567" i="8"/>
  <c r="AE2583" i="8"/>
  <c r="AD2583" i="8"/>
  <c r="AE2599" i="8"/>
  <c r="AD2599" i="8"/>
  <c r="AE2615" i="8"/>
  <c r="AD2615" i="8"/>
  <c r="AE2631" i="8"/>
  <c r="AD2631" i="8"/>
  <c r="AE2647" i="8"/>
  <c r="AD2647" i="8"/>
  <c r="AE2663" i="8"/>
  <c r="AD2663" i="8"/>
  <c r="AE2724" i="8"/>
  <c r="AD2724" i="8"/>
  <c r="AE2740" i="8"/>
  <c r="AD2740" i="8"/>
  <c r="AE2756" i="8"/>
  <c r="AD2756" i="8"/>
  <c r="AE2772" i="8"/>
  <c r="AD2772" i="8"/>
  <c r="AE2788" i="8"/>
  <c r="AD2788" i="8"/>
  <c r="AE2800" i="8"/>
  <c r="AD2800" i="8"/>
  <c r="AE2816" i="8"/>
  <c r="AD2816" i="8"/>
  <c r="AE2832" i="8"/>
  <c r="AD2832" i="8"/>
  <c r="AE2848" i="8"/>
  <c r="AD2848" i="8"/>
  <c r="AE2864" i="8"/>
  <c r="AD2864" i="8"/>
  <c r="AE2880" i="8"/>
  <c r="AD2880" i="8"/>
  <c r="AE2896" i="8"/>
  <c r="AD2896" i="8"/>
  <c r="AE2912" i="8"/>
  <c r="AD2912" i="8"/>
  <c r="AE3072" i="8"/>
  <c r="AD3072" i="8"/>
  <c r="AE3061" i="8"/>
  <c r="AD3061" i="8"/>
  <c r="AE3075" i="8"/>
  <c r="AD3075" i="8"/>
  <c r="AE2936" i="8"/>
  <c r="AD2936" i="8"/>
  <c r="AE2952" i="8"/>
  <c r="AD2952" i="8"/>
  <c r="AE2968" i="8"/>
  <c r="AD2968" i="8"/>
  <c r="AE2984" i="8"/>
  <c r="AD2984" i="8"/>
  <c r="AE3000" i="8"/>
  <c r="AD3000" i="8"/>
  <c r="AE3016" i="8"/>
  <c r="AD3016" i="8"/>
  <c r="AE3032" i="8"/>
  <c r="AD3032" i="8"/>
  <c r="AE3048" i="8"/>
  <c r="AD3048" i="8"/>
  <c r="AE3094" i="8"/>
  <c r="AD3094" i="8"/>
  <c r="AE3110" i="8"/>
  <c r="AD3110" i="8"/>
  <c r="AE3126" i="8"/>
  <c r="AD3126" i="8"/>
  <c r="AE3142" i="8"/>
  <c r="AD3142" i="8"/>
  <c r="AE3158" i="8"/>
  <c r="AD3158" i="8"/>
  <c r="AE3174" i="8"/>
  <c r="AD3174" i="8"/>
  <c r="AE3439" i="8"/>
  <c r="AD3439" i="8"/>
  <c r="AE3190" i="8"/>
  <c r="AD3190" i="8"/>
  <c r="AE3206" i="8"/>
  <c r="AD3206" i="8"/>
  <c r="AE3222" i="8"/>
  <c r="AD3222" i="8"/>
  <c r="AE3238" i="8"/>
  <c r="AD3238" i="8"/>
  <c r="AE3254" i="8"/>
  <c r="AD3254" i="8"/>
  <c r="AE3270" i="8"/>
  <c r="AD3270" i="8"/>
  <c r="AE3286" i="8"/>
  <c r="AD3286" i="8"/>
  <c r="AE3302" i="8"/>
  <c r="AD3302" i="8"/>
  <c r="AE3318" i="8"/>
  <c r="AD3318" i="8"/>
  <c r="AE3430" i="8"/>
  <c r="AD3430" i="8"/>
  <c r="AE3334" i="8"/>
  <c r="AD3334" i="8"/>
  <c r="AE3350" i="8"/>
  <c r="AD3350" i="8"/>
  <c r="AE3366" i="8"/>
  <c r="AD3366" i="8"/>
  <c r="AE3382" i="8"/>
  <c r="AD3382" i="8"/>
  <c r="AE3398" i="8"/>
  <c r="AD3398" i="8"/>
  <c r="AE3414" i="8"/>
  <c r="AD3414" i="8"/>
  <c r="AE3531" i="8"/>
  <c r="AD3531" i="8"/>
  <c r="AD3475" i="8"/>
  <c r="AE3475" i="8"/>
  <c r="AD3491" i="8"/>
  <c r="AE3491" i="8"/>
  <c r="AE3556" i="8"/>
  <c r="AD3556" i="8"/>
  <c r="AE3544" i="8"/>
  <c r="AD3544" i="8"/>
  <c r="AE3510" i="8"/>
  <c r="AD3510" i="8"/>
  <c r="AD3549" i="8"/>
  <c r="AE3549" i="8"/>
  <c r="U3472" i="8"/>
  <c r="AE3705" i="8"/>
  <c r="AD3705" i="8"/>
  <c r="U3628" i="8"/>
  <c r="AE3733" i="8"/>
  <c r="AD3733" i="8"/>
  <c r="AE3704" i="8"/>
  <c r="AD3704" i="8"/>
  <c r="AE3608" i="8"/>
  <c r="AD3608" i="8"/>
  <c r="AE3624" i="8"/>
  <c r="AD3624" i="8"/>
  <c r="AE3640" i="8"/>
  <c r="AD3640" i="8"/>
  <c r="AE3656" i="8"/>
  <c r="AD3656" i="8"/>
  <c r="AE3672" i="8"/>
  <c r="AD3672" i="8"/>
  <c r="AE3688" i="8"/>
  <c r="AD3688" i="8"/>
  <c r="AE3703" i="8"/>
  <c r="AD3703" i="8"/>
  <c r="AE3741" i="8"/>
  <c r="AD3741" i="8"/>
  <c r="AE3757" i="8"/>
  <c r="AD3757" i="8"/>
  <c r="AE3773" i="8"/>
  <c r="AD3773" i="8"/>
  <c r="AE3789" i="8"/>
  <c r="AD3789" i="8"/>
  <c r="U3697" i="8"/>
  <c r="U3713" i="8"/>
  <c r="U3729" i="8"/>
  <c r="U3745" i="8"/>
  <c r="U3761" i="8"/>
  <c r="U3777" i="8"/>
  <c r="U3793" i="8"/>
  <c r="AE470" i="8"/>
  <c r="AD470" i="8"/>
  <c r="AE807" i="8"/>
  <c r="AD807" i="8"/>
  <c r="U744" i="8"/>
  <c r="U760" i="8"/>
  <c r="U776" i="8"/>
  <c r="U792" i="8"/>
  <c r="U808" i="8"/>
  <c r="U824" i="8"/>
  <c r="U840" i="8"/>
  <c r="AE878" i="8"/>
  <c r="AD878" i="8"/>
  <c r="U905" i="8"/>
  <c r="U1033" i="8"/>
  <c r="AD1157" i="8"/>
  <c r="AE1157" i="8"/>
  <c r="AE897" i="8"/>
  <c r="AD897" i="8"/>
  <c r="AE913" i="8"/>
  <c r="AD913" i="8"/>
  <c r="AE929" i="8"/>
  <c r="AD929" i="8"/>
  <c r="AE945" i="8"/>
  <c r="AD945" i="8"/>
  <c r="AE961" i="8"/>
  <c r="AD961" i="8"/>
  <c r="AE977" i="8"/>
  <c r="AD977" i="8"/>
  <c r="AE993" i="8"/>
  <c r="AD993" i="8"/>
  <c r="AE1009" i="8"/>
  <c r="AD1009" i="8"/>
  <c r="AE1025" i="8"/>
  <c r="AD1025" i="8"/>
  <c r="AE1041" i="8"/>
  <c r="AD1041" i="8"/>
  <c r="AE1057" i="8"/>
  <c r="AD1057" i="8"/>
  <c r="AE1073" i="8"/>
  <c r="AD1073" i="8"/>
  <c r="AE1089" i="8"/>
  <c r="AD1089" i="8"/>
  <c r="AE1105" i="8"/>
  <c r="AD1105" i="8"/>
  <c r="AE1121" i="8"/>
  <c r="AD1121" i="8"/>
  <c r="AE1137" i="8"/>
  <c r="AD1137" i="8"/>
  <c r="AE1153" i="8"/>
  <c r="AD1153" i="8"/>
  <c r="U1158" i="8"/>
  <c r="U1176" i="8"/>
  <c r="AD1158" i="8"/>
  <c r="AE1158" i="8"/>
  <c r="U1191" i="8"/>
  <c r="AE1469" i="8"/>
  <c r="AD1469" i="8"/>
  <c r="U1730" i="8"/>
  <c r="AE1191" i="8"/>
  <c r="AD1191" i="8"/>
  <c r="AE1207" i="8"/>
  <c r="AD1207" i="8"/>
  <c r="AE1223" i="8"/>
  <c r="AD1223" i="8"/>
  <c r="AE1239" i="8"/>
  <c r="AD1239" i="8"/>
  <c r="AE1255" i="8"/>
  <c r="AD1255" i="8"/>
  <c r="AE1271" i="8"/>
  <c r="AD1271" i="8"/>
  <c r="AE1287" i="8"/>
  <c r="AD1287" i="8"/>
  <c r="AE1303" i="8"/>
  <c r="AD1303" i="8"/>
  <c r="AE1319" i="8"/>
  <c r="AD1319" i="8"/>
  <c r="AE1335" i="8"/>
  <c r="AD1335" i="8"/>
  <c r="AE1351" i="8"/>
  <c r="AD1351" i="8"/>
  <c r="AE1367" i="8"/>
  <c r="AD1367" i="8"/>
  <c r="AE1383" i="8"/>
  <c r="AD1383" i="8"/>
  <c r="AE1399" i="8"/>
  <c r="AD1399" i="8"/>
  <c r="AE1415" i="8"/>
  <c r="AD1415" i="8"/>
  <c r="AE1431" i="8"/>
  <c r="AD1431" i="8"/>
  <c r="AE1447" i="8"/>
  <c r="AD1447" i="8"/>
  <c r="AE1468" i="8"/>
  <c r="AD1468" i="8"/>
  <c r="U1605" i="8"/>
  <c r="U1497" i="8"/>
  <c r="U1534" i="8"/>
  <c r="U1751" i="8"/>
  <c r="U1567" i="8"/>
  <c r="AE1758" i="8"/>
  <c r="AD1758" i="8"/>
  <c r="AE1516" i="8"/>
  <c r="AD1516" i="8"/>
  <c r="AE1532" i="8"/>
  <c r="AD1532" i="8"/>
  <c r="AE1548" i="8"/>
  <c r="AD1548" i="8"/>
  <c r="AE1564" i="8"/>
  <c r="AD1564" i="8"/>
  <c r="AE1580" i="8"/>
  <c r="AD1580" i="8"/>
  <c r="AE1596" i="8"/>
  <c r="AD1596" i="8"/>
  <c r="AE1612" i="8"/>
  <c r="AD1612" i="8"/>
  <c r="AE1628" i="8"/>
  <c r="AD1628" i="8"/>
  <c r="AE1644" i="8"/>
  <c r="AD1644" i="8"/>
  <c r="AE1660" i="8"/>
  <c r="AD1660" i="8"/>
  <c r="AE1676" i="8"/>
  <c r="AD1676" i="8"/>
  <c r="AE1692" i="8"/>
  <c r="AD1692" i="8"/>
  <c r="AE1708" i="8"/>
  <c r="AD1708" i="8"/>
  <c r="AE1724" i="8"/>
  <c r="AD1724" i="8"/>
  <c r="AE1740" i="8"/>
  <c r="AD1740" i="8"/>
  <c r="AE1756" i="8"/>
  <c r="AD1756" i="8"/>
  <c r="AE2096" i="8"/>
  <c r="AD2096" i="8"/>
  <c r="U1781" i="8"/>
  <c r="AE2031" i="8"/>
  <c r="AD2031" i="8"/>
  <c r="AE2159" i="8"/>
  <c r="AD2159" i="8"/>
  <c r="AE1973" i="8"/>
  <c r="AD1973" i="8"/>
  <c r="AE2101" i="8"/>
  <c r="AD2101" i="8"/>
  <c r="AE1919" i="8"/>
  <c r="AD1919" i="8"/>
  <c r="AE2043" i="8"/>
  <c r="AD2043" i="8"/>
  <c r="AE2171" i="8"/>
  <c r="AD2171" i="8"/>
  <c r="AE1974" i="8"/>
  <c r="AD1974" i="8"/>
  <c r="AE2102" i="8"/>
  <c r="AD2102" i="8"/>
  <c r="AE2007" i="8"/>
  <c r="AD2007" i="8"/>
  <c r="AE2135" i="8"/>
  <c r="AD2135" i="8"/>
  <c r="AE1771" i="8"/>
  <c r="AD1771" i="8"/>
  <c r="AE1787" i="8"/>
  <c r="AD1787" i="8"/>
  <c r="AE1803" i="8"/>
  <c r="AD1803" i="8"/>
  <c r="AE1819" i="8"/>
  <c r="AD1819" i="8"/>
  <c r="AE1835" i="8"/>
  <c r="AD1835" i="8"/>
  <c r="AE1851" i="8"/>
  <c r="AD1851" i="8"/>
  <c r="AE1867" i="8"/>
  <c r="AD1867" i="8"/>
  <c r="AE1883" i="8"/>
  <c r="AD1883" i="8"/>
  <c r="AE2034" i="8"/>
  <c r="AD2034" i="8"/>
  <c r="AE2162" i="8"/>
  <c r="AD2162" i="8"/>
  <c r="AE1965" i="8"/>
  <c r="AD1965" i="8"/>
  <c r="AE2093" i="8"/>
  <c r="AD2093" i="8"/>
  <c r="AE1914" i="8"/>
  <c r="AD1914" i="8"/>
  <c r="AE2040" i="8"/>
  <c r="AD2040" i="8"/>
  <c r="AE2168" i="8"/>
  <c r="AD2168" i="8"/>
  <c r="AE1987" i="8"/>
  <c r="AD1987" i="8"/>
  <c r="AE2115" i="8"/>
  <c r="AD2115" i="8"/>
  <c r="AE1934" i="8"/>
  <c r="AD1934" i="8"/>
  <c r="AE2062" i="8"/>
  <c r="AD2062" i="8"/>
  <c r="AE2190" i="8"/>
  <c r="AD2190" i="8"/>
  <c r="AE2025" i="8"/>
  <c r="AD2025" i="8"/>
  <c r="AE2153" i="8"/>
  <c r="AD2153" i="8"/>
  <c r="AE1972" i="8"/>
  <c r="AD1972" i="8"/>
  <c r="AE2100" i="8"/>
  <c r="AD2100" i="8"/>
  <c r="U1908" i="8"/>
  <c r="U1924" i="8"/>
  <c r="U1940" i="8"/>
  <c r="U1956" i="8"/>
  <c r="U1972" i="8"/>
  <c r="U1988" i="8"/>
  <c r="U2004" i="8"/>
  <c r="U2020" i="8"/>
  <c r="U2036" i="8"/>
  <c r="U2052" i="8"/>
  <c r="U2068" i="8"/>
  <c r="U2084" i="8"/>
  <c r="U2100" i="8"/>
  <c r="U2116" i="8"/>
  <c r="U2132" i="8"/>
  <c r="U2148" i="8"/>
  <c r="U2164" i="8"/>
  <c r="U2180" i="8"/>
  <c r="U2196" i="8"/>
  <c r="AE2214" i="8"/>
  <c r="AD2214" i="8"/>
  <c r="AE2230" i="8"/>
  <c r="AD2230" i="8"/>
  <c r="AE2246" i="8"/>
  <c r="AD2246" i="8"/>
  <c r="AE2262" i="8"/>
  <c r="AD2262" i="8"/>
  <c r="AE2278" i="8"/>
  <c r="AD2278" i="8"/>
  <c r="AE2294" i="8"/>
  <c r="AD2294" i="8"/>
  <c r="AE2310" i="8"/>
  <c r="AD2310" i="8"/>
  <c r="AE2326" i="8"/>
  <c r="AD2326" i="8"/>
  <c r="AE2342" i="8"/>
  <c r="AD2342" i="8"/>
  <c r="AE2358" i="8"/>
  <c r="AD2358" i="8"/>
  <c r="AE2395" i="8"/>
  <c r="AD2395" i="8"/>
  <c r="AE2411" i="8"/>
  <c r="AD2411" i="8"/>
  <c r="AE2427" i="8"/>
  <c r="AD2427" i="8"/>
  <c r="AE2443" i="8"/>
  <c r="AD2443" i="8"/>
  <c r="AE2459" i="8"/>
  <c r="AD2459" i="8"/>
  <c r="AE2475" i="8"/>
  <c r="AD2475" i="8"/>
  <c r="AE2491" i="8"/>
  <c r="AD2491" i="8"/>
  <c r="AE2507" i="8"/>
  <c r="AD2507" i="8"/>
  <c r="U2367" i="8"/>
  <c r="U2383" i="8"/>
  <c r="U2399" i="8"/>
  <c r="U2415" i="8"/>
  <c r="U2463" i="8"/>
  <c r="U2479" i="8"/>
  <c r="U2495" i="8"/>
  <c r="U2696" i="8"/>
  <c r="AE2673" i="8"/>
  <c r="AD2673" i="8"/>
  <c r="AD2692" i="8"/>
  <c r="AE2692" i="8"/>
  <c r="U2745" i="8"/>
  <c r="U2719" i="8"/>
  <c r="AE2520" i="8"/>
  <c r="AD2520" i="8"/>
  <c r="AE2536" i="8"/>
  <c r="AD2536" i="8"/>
  <c r="AE2552" i="8"/>
  <c r="AD2552" i="8"/>
  <c r="AE2568" i="8"/>
  <c r="AD2568" i="8"/>
  <c r="AE2584" i="8"/>
  <c r="AD2584" i="8"/>
  <c r="AE2600" i="8"/>
  <c r="AD2600" i="8"/>
  <c r="AE2616" i="8"/>
  <c r="AD2616" i="8"/>
  <c r="AE2632" i="8"/>
  <c r="AD2632" i="8"/>
  <c r="AE2648" i="8"/>
  <c r="AD2648" i="8"/>
  <c r="AE2664" i="8"/>
  <c r="AD2664" i="8"/>
  <c r="U2809" i="8"/>
  <c r="AE2725" i="8"/>
  <c r="AD2725" i="8"/>
  <c r="AE2741" i="8"/>
  <c r="AD2741" i="8"/>
  <c r="AE2757" i="8"/>
  <c r="AD2757" i="8"/>
  <c r="AE2773" i="8"/>
  <c r="AD2773" i="8"/>
  <c r="AE2789" i="8"/>
  <c r="AD2789" i="8"/>
  <c r="U2926" i="8"/>
  <c r="U2843" i="8"/>
  <c r="U2859" i="8"/>
  <c r="U2875" i="8"/>
  <c r="U2891" i="8"/>
  <c r="U2907" i="8"/>
  <c r="U2923" i="8"/>
  <c r="AE2801" i="8"/>
  <c r="AD2801" i="8"/>
  <c r="AE2817" i="8"/>
  <c r="AD2817" i="8"/>
  <c r="AE2833" i="8"/>
  <c r="AD2833" i="8"/>
  <c r="AE2849" i="8"/>
  <c r="AD2849" i="8"/>
  <c r="AE2865" i="8"/>
  <c r="AD2865" i="8"/>
  <c r="AE2881" i="8"/>
  <c r="AD2881" i="8"/>
  <c r="AE2897" i="8"/>
  <c r="AD2897" i="8"/>
  <c r="AE2913" i="8"/>
  <c r="AD2913" i="8"/>
  <c r="U2934" i="8"/>
  <c r="AE3074" i="8"/>
  <c r="AD3074" i="8"/>
  <c r="U3075" i="8"/>
  <c r="AE3077" i="8"/>
  <c r="AD3077" i="8"/>
  <c r="AE3058" i="8"/>
  <c r="AD3058" i="8"/>
  <c r="U3078" i="8"/>
  <c r="AE2937" i="8"/>
  <c r="AD2937" i="8"/>
  <c r="AE2953" i="8"/>
  <c r="AD2953" i="8"/>
  <c r="AE2969" i="8"/>
  <c r="AD2969" i="8"/>
  <c r="AE2985" i="8"/>
  <c r="AD2985" i="8"/>
  <c r="AE3001" i="8"/>
  <c r="AD3001" i="8"/>
  <c r="AE3017" i="8"/>
  <c r="AD3017" i="8"/>
  <c r="AE3033" i="8"/>
  <c r="AD3033" i="8"/>
  <c r="AE3049" i="8"/>
  <c r="AD3049" i="8"/>
  <c r="U3115" i="8"/>
  <c r="U3131" i="8"/>
  <c r="U3147" i="8"/>
  <c r="U3163" i="8"/>
  <c r="U3179" i="8"/>
  <c r="AE3095" i="8"/>
  <c r="AD3095" i="8"/>
  <c r="AE3111" i="8"/>
  <c r="AD3111" i="8"/>
  <c r="AE3127" i="8"/>
  <c r="AD3127" i="8"/>
  <c r="AE3143" i="8"/>
  <c r="AD3143" i="8"/>
  <c r="AE3159" i="8"/>
  <c r="AD3159" i="8"/>
  <c r="AE3175" i="8"/>
  <c r="AD3175" i="8"/>
  <c r="U3190" i="8"/>
  <c r="AE3191" i="8"/>
  <c r="AD3191" i="8"/>
  <c r="AE3207" i="8"/>
  <c r="AD3207" i="8"/>
  <c r="AE3223" i="8"/>
  <c r="AD3223" i="8"/>
  <c r="AE3239" i="8"/>
  <c r="AD3239" i="8"/>
  <c r="AE3255" i="8"/>
  <c r="AD3255" i="8"/>
  <c r="AE3271" i="8"/>
  <c r="AD3271" i="8"/>
  <c r="AE3287" i="8"/>
  <c r="AD3287" i="8"/>
  <c r="AE3303" i="8"/>
  <c r="AD3303" i="8"/>
  <c r="AE3319" i="8"/>
  <c r="AD3319" i="8"/>
  <c r="AD3473" i="8"/>
  <c r="AE3473" i="8"/>
  <c r="AE3421" i="8"/>
  <c r="AD3421" i="8"/>
  <c r="U3357" i="8"/>
  <c r="AE3426" i="8"/>
  <c r="AD3426" i="8"/>
  <c r="AE3335" i="8"/>
  <c r="AD3335" i="8"/>
  <c r="AE3351" i="8"/>
  <c r="AD3351" i="8"/>
  <c r="AE3367" i="8"/>
  <c r="AD3367" i="8"/>
  <c r="AE3383" i="8"/>
  <c r="AD3383" i="8"/>
  <c r="AE3399" i="8"/>
  <c r="AD3399" i="8"/>
  <c r="AE3415" i="8"/>
  <c r="AD3415" i="8"/>
  <c r="AE3559" i="8"/>
  <c r="AD3559" i="8"/>
  <c r="AE3533" i="8"/>
  <c r="AD3533" i="8"/>
  <c r="AD3476" i="8"/>
  <c r="AE3476" i="8"/>
  <c r="AD3492" i="8"/>
  <c r="AE3492" i="8"/>
  <c r="AE3560" i="8"/>
  <c r="AD3560" i="8"/>
  <c r="AE3546" i="8"/>
  <c r="AD3546" i="8"/>
  <c r="AE3553" i="8"/>
  <c r="AD3553" i="8"/>
  <c r="U3441" i="8"/>
  <c r="U3489" i="8"/>
  <c r="U3505" i="8"/>
  <c r="AE3604" i="8"/>
  <c r="AD3604" i="8"/>
  <c r="AE3596" i="8"/>
  <c r="AD3596" i="8"/>
  <c r="U3630" i="8"/>
  <c r="AE3698" i="8"/>
  <c r="AD3698" i="8"/>
  <c r="U3649" i="8"/>
  <c r="U3665" i="8"/>
  <c r="U3681" i="8"/>
  <c r="AE3729" i="8"/>
  <c r="AD3729" i="8"/>
  <c r="AE3609" i="8"/>
  <c r="AD3609" i="8"/>
  <c r="AE3625" i="8"/>
  <c r="AD3625" i="8"/>
  <c r="AE3641" i="8"/>
  <c r="AD3641" i="8"/>
  <c r="AE3657" i="8"/>
  <c r="AD3657" i="8"/>
  <c r="AE3673" i="8"/>
  <c r="AD3673" i="8"/>
  <c r="AE3689" i="8"/>
  <c r="AD3689" i="8"/>
  <c r="AE3737" i="8"/>
  <c r="AD3737" i="8"/>
  <c r="AD3732" i="8"/>
  <c r="AE3732" i="8"/>
  <c r="AE3742" i="8"/>
  <c r="AD3742" i="8"/>
  <c r="AE3758" i="8"/>
  <c r="AD3758" i="8"/>
  <c r="AE3774" i="8"/>
  <c r="AD3774" i="8"/>
  <c r="AE3790" i="8"/>
  <c r="AD3790" i="8"/>
  <c r="U3698" i="8"/>
  <c r="U3714" i="8"/>
  <c r="U3730" i="8"/>
  <c r="U3746" i="8"/>
  <c r="U3762" i="8"/>
  <c r="U3778" i="8"/>
  <c r="U3794" i="8"/>
  <c r="AE166" i="8"/>
  <c r="AD166" i="8"/>
  <c r="AD819" i="8"/>
  <c r="AE819" i="8"/>
  <c r="AD60" i="8"/>
  <c r="AE60" i="8"/>
  <c r="AE266" i="8"/>
  <c r="AD266" i="8"/>
  <c r="AE362" i="8"/>
  <c r="AD362" i="8"/>
  <c r="AD508" i="8"/>
  <c r="AE508" i="8"/>
  <c r="U272" i="8"/>
  <c r="AE63" i="8"/>
  <c r="AD63" i="8"/>
  <c r="AE203" i="8"/>
  <c r="AD203" i="8"/>
  <c r="U21" i="8"/>
  <c r="AE1741" i="8"/>
  <c r="AD1741" i="8"/>
  <c r="AE1772" i="8"/>
  <c r="AD1772" i="8"/>
  <c r="AE1804" i="8"/>
  <c r="AD1804" i="8"/>
  <c r="AE1836" i="8"/>
  <c r="AD1836" i="8"/>
  <c r="AE1868" i="8"/>
  <c r="AD1868" i="8"/>
  <c r="AE1884" i="8"/>
  <c r="AD1884" i="8"/>
  <c r="AD1901" i="8"/>
  <c r="AE1901" i="8"/>
  <c r="AE2715" i="8"/>
  <c r="AD2715" i="8"/>
  <c r="AE2199" i="8"/>
  <c r="AD2199" i="8"/>
  <c r="AE2215" i="8"/>
  <c r="AD2215" i="8"/>
  <c r="AE2231" i="8"/>
  <c r="AD2231" i="8"/>
  <c r="AE2247" i="8"/>
  <c r="AD2247" i="8"/>
  <c r="AE2263" i="8"/>
  <c r="AD2263" i="8"/>
  <c r="AE2279" i="8"/>
  <c r="AD2279" i="8"/>
  <c r="AE2295" i="8"/>
  <c r="AD2295" i="8"/>
  <c r="AE2311" i="8"/>
  <c r="AD2311" i="8"/>
  <c r="AE2327" i="8"/>
  <c r="AD2327" i="8"/>
  <c r="AE2343" i="8"/>
  <c r="AD2343" i="8"/>
  <c r="AE2360" i="8"/>
  <c r="AD2360" i="8"/>
  <c r="AE2396" i="8"/>
  <c r="AD2396" i="8"/>
  <c r="AE2412" i="8"/>
  <c r="AD2412" i="8"/>
  <c r="AE2428" i="8"/>
  <c r="AD2428" i="8"/>
  <c r="AE2444" i="8"/>
  <c r="AD2444" i="8"/>
  <c r="AE2460" i="8"/>
  <c r="AD2460" i="8"/>
  <c r="AE2476" i="8"/>
  <c r="AD2476" i="8"/>
  <c r="AE2492" i="8"/>
  <c r="AD2492" i="8"/>
  <c r="AE2508" i="8"/>
  <c r="AD2508" i="8"/>
  <c r="U2400" i="8"/>
  <c r="U2448" i="8"/>
  <c r="U2496" i="8"/>
  <c r="AD2700" i="8"/>
  <c r="AE2700" i="8"/>
  <c r="U2675" i="8"/>
  <c r="AD2694" i="8"/>
  <c r="AE2694" i="8"/>
  <c r="AE2521" i="8"/>
  <c r="AD2521" i="8"/>
  <c r="AE2537" i="8"/>
  <c r="AD2537" i="8"/>
  <c r="AE2553" i="8"/>
  <c r="AD2553" i="8"/>
  <c r="AE2569" i="8"/>
  <c r="AD2569" i="8"/>
  <c r="AE2585" i="8"/>
  <c r="AD2585" i="8"/>
  <c r="AE2601" i="8"/>
  <c r="AD2601" i="8"/>
  <c r="AE2617" i="8"/>
  <c r="AD2617" i="8"/>
  <c r="AE2633" i="8"/>
  <c r="AD2633" i="8"/>
  <c r="AE2649" i="8"/>
  <c r="AD2649" i="8"/>
  <c r="AE2665" i="8"/>
  <c r="AD2665" i="8"/>
  <c r="U2811" i="8"/>
  <c r="AE2726" i="8"/>
  <c r="AD2726" i="8"/>
  <c r="AE2742" i="8"/>
  <c r="AD2742" i="8"/>
  <c r="AE2758" i="8"/>
  <c r="AD2758" i="8"/>
  <c r="AE2774" i="8"/>
  <c r="AD2774" i="8"/>
  <c r="AE2790" i="8"/>
  <c r="AD2790" i="8"/>
  <c r="AE2802" i="8"/>
  <c r="AD2802" i="8"/>
  <c r="AE2818" i="8"/>
  <c r="AD2818" i="8"/>
  <c r="AE2834" i="8"/>
  <c r="AD2834" i="8"/>
  <c r="AE2850" i="8"/>
  <c r="AD2850" i="8"/>
  <c r="AE2866" i="8"/>
  <c r="AD2866" i="8"/>
  <c r="AE2882" i="8"/>
  <c r="AD2882" i="8"/>
  <c r="AE2898" i="8"/>
  <c r="AD2898" i="8"/>
  <c r="AE2914" i="8"/>
  <c r="AD2914" i="8"/>
  <c r="AE3076" i="8"/>
  <c r="AD3076" i="8"/>
  <c r="U3083" i="8"/>
  <c r="AE3079" i="8"/>
  <c r="AD3079" i="8"/>
  <c r="AE3062" i="8"/>
  <c r="AD3062" i="8"/>
  <c r="U3080" i="8"/>
  <c r="AE2938" i="8"/>
  <c r="AD2938" i="8"/>
  <c r="AE2954" i="8"/>
  <c r="AD2954" i="8"/>
  <c r="AE2970" i="8"/>
  <c r="AD2970" i="8"/>
  <c r="AE2986" i="8"/>
  <c r="AD2986" i="8"/>
  <c r="AE3002" i="8"/>
  <c r="AD3002" i="8"/>
  <c r="AE3018" i="8"/>
  <c r="AD3018" i="8"/>
  <c r="AE3034" i="8"/>
  <c r="AD3034" i="8"/>
  <c r="AE3050" i="8"/>
  <c r="AD3050" i="8"/>
  <c r="U3116" i="8"/>
  <c r="U3132" i="8"/>
  <c r="U3148" i="8"/>
  <c r="U3164" i="8"/>
  <c r="U3180" i="8"/>
  <c r="AE3187" i="8"/>
  <c r="AD3187" i="8"/>
  <c r="AE3096" i="8"/>
  <c r="AD3096" i="8"/>
  <c r="AE3112" i="8"/>
  <c r="AD3112" i="8"/>
  <c r="AE3128" i="8"/>
  <c r="AD3128" i="8"/>
  <c r="AE3144" i="8"/>
  <c r="AD3144" i="8"/>
  <c r="AE3160" i="8"/>
  <c r="AD3160" i="8"/>
  <c r="AE3176" i="8"/>
  <c r="AD3176" i="8"/>
  <c r="U3205" i="8"/>
  <c r="U3221" i="8"/>
  <c r="U3237" i="8"/>
  <c r="U3253" i="8"/>
  <c r="U3269" i="8"/>
  <c r="U3285" i="8"/>
  <c r="U3301" i="8"/>
  <c r="U3317" i="8"/>
  <c r="U3334" i="8"/>
  <c r="AE3192" i="8"/>
  <c r="AD3192" i="8"/>
  <c r="AE3208" i="8"/>
  <c r="AD3208" i="8"/>
  <c r="AE3224" i="8"/>
  <c r="AD3224" i="8"/>
  <c r="AE3240" i="8"/>
  <c r="AD3240" i="8"/>
  <c r="AE3256" i="8"/>
  <c r="AD3256" i="8"/>
  <c r="AE3272" i="8"/>
  <c r="AD3272" i="8"/>
  <c r="AE3288" i="8"/>
  <c r="AD3288" i="8"/>
  <c r="AE3304" i="8"/>
  <c r="AD3304" i="8"/>
  <c r="AE3320" i="8"/>
  <c r="AD3320" i="8"/>
  <c r="U3425" i="8"/>
  <c r="AE3436" i="8"/>
  <c r="AD3436" i="8"/>
  <c r="AD3458" i="8"/>
  <c r="AE3458" i="8"/>
  <c r="AE3336" i="8"/>
  <c r="AD3336" i="8"/>
  <c r="AE3352" i="8"/>
  <c r="AD3352" i="8"/>
  <c r="AE3368" i="8"/>
  <c r="AD3368" i="8"/>
  <c r="AE3384" i="8"/>
  <c r="AD3384" i="8"/>
  <c r="AE3400" i="8"/>
  <c r="AD3400" i="8"/>
  <c r="AE3416" i="8"/>
  <c r="AD3416" i="8"/>
  <c r="AD3432" i="8"/>
  <c r="AE3432" i="8"/>
  <c r="AE3535" i="8"/>
  <c r="AD3535" i="8"/>
  <c r="AD3477" i="8"/>
  <c r="AE3477" i="8"/>
  <c r="AD3493" i="8"/>
  <c r="AE3493" i="8"/>
  <c r="AE3572" i="8"/>
  <c r="AD3572" i="8"/>
  <c r="U3442" i="8"/>
  <c r="U3474" i="8"/>
  <c r="U3490" i="8"/>
  <c r="U3599" i="8"/>
  <c r="U3650" i="8"/>
  <c r="U3666" i="8"/>
  <c r="U3682" i="8"/>
  <c r="AE3610" i="8"/>
  <c r="AD3610" i="8"/>
  <c r="AE3626" i="8"/>
  <c r="AD3626" i="8"/>
  <c r="AE3642" i="8"/>
  <c r="AD3642" i="8"/>
  <c r="AE3658" i="8"/>
  <c r="AD3658" i="8"/>
  <c r="AE3674" i="8"/>
  <c r="AD3674" i="8"/>
  <c r="AE3690" i="8"/>
  <c r="AD3690" i="8"/>
  <c r="AE3743" i="8"/>
  <c r="AD3743" i="8"/>
  <c r="AE3759" i="8"/>
  <c r="AD3759" i="8"/>
  <c r="AE3775" i="8"/>
  <c r="AD3775" i="8"/>
  <c r="AE3791" i="8"/>
  <c r="AD3791" i="8"/>
  <c r="U3699" i="8"/>
  <c r="U3715" i="8"/>
  <c r="U3731" i="8"/>
  <c r="U3747" i="8"/>
  <c r="U3763" i="8"/>
  <c r="U3779" i="8"/>
  <c r="U3795" i="8"/>
  <c r="AE46" i="8"/>
  <c r="AD46" i="8"/>
  <c r="AE214" i="8"/>
  <c r="AD214" i="8"/>
  <c r="AE326" i="8"/>
  <c r="AD326" i="8"/>
  <c r="AE486" i="8"/>
  <c r="AD486" i="8"/>
  <c r="U210" i="8"/>
  <c r="AE170" i="8"/>
  <c r="AD170" i="8"/>
  <c r="AE647" i="8"/>
  <c r="AD647" i="8"/>
  <c r="AE711" i="8"/>
  <c r="AD711" i="8"/>
  <c r="AE823" i="8"/>
  <c r="AD823" i="8"/>
  <c r="U243" i="8"/>
  <c r="AE155" i="8"/>
  <c r="AD155" i="8"/>
  <c r="AE187" i="8"/>
  <c r="AD187" i="8"/>
  <c r="AE219" i="8"/>
  <c r="AD219" i="8"/>
  <c r="AE235" i="8"/>
  <c r="AD235" i="8"/>
  <c r="U132" i="8"/>
  <c r="AD103" i="8"/>
  <c r="AE103" i="8"/>
  <c r="AD56" i="8"/>
  <c r="AE56" i="8"/>
  <c r="AE120" i="8"/>
  <c r="AD120" i="8"/>
  <c r="U326" i="8"/>
  <c r="AE564" i="8"/>
  <c r="AD564" i="8"/>
  <c r="AE513" i="8"/>
  <c r="AD513" i="8"/>
  <c r="AE267" i="8"/>
  <c r="AD267" i="8"/>
  <c r="AE299" i="8"/>
  <c r="AD299" i="8"/>
  <c r="AE331" i="8"/>
  <c r="AD331" i="8"/>
  <c r="AE379" i="8"/>
  <c r="AD379" i="8"/>
  <c r="AE411" i="8"/>
  <c r="AD411" i="8"/>
  <c r="AE443" i="8"/>
  <c r="AD443" i="8"/>
  <c r="AE475" i="8"/>
  <c r="AD475" i="8"/>
  <c r="U522" i="8"/>
  <c r="AE616" i="8"/>
  <c r="AD616" i="8"/>
  <c r="AE632" i="8"/>
  <c r="AD632" i="8"/>
  <c r="AE648" i="8"/>
  <c r="AD648" i="8"/>
  <c r="AE664" i="8"/>
  <c r="AD664" i="8"/>
  <c r="AE680" i="8"/>
  <c r="AD680" i="8"/>
  <c r="AE696" i="8"/>
  <c r="AD696" i="8"/>
  <c r="AE712" i="8"/>
  <c r="AD712" i="8"/>
  <c r="AE728" i="8"/>
  <c r="AD728" i="8"/>
  <c r="AE744" i="8"/>
  <c r="AD744" i="8"/>
  <c r="AE760" i="8"/>
  <c r="AD760" i="8"/>
  <c r="AE776" i="8"/>
  <c r="AD776" i="8"/>
  <c r="AE792" i="8"/>
  <c r="AD792" i="8"/>
  <c r="AE808" i="8"/>
  <c r="AD808" i="8"/>
  <c r="AE824" i="8"/>
  <c r="AD824" i="8"/>
  <c r="AE840" i="8"/>
  <c r="AD840" i="8"/>
  <c r="AE874" i="8"/>
  <c r="AD874" i="8"/>
  <c r="AE867" i="8"/>
  <c r="AD867" i="8"/>
  <c r="AE1466" i="8"/>
  <c r="AD1466" i="8"/>
  <c r="AE898" i="8"/>
  <c r="AD898" i="8"/>
  <c r="AE914" i="8"/>
  <c r="AD914" i="8"/>
  <c r="AE930" i="8"/>
  <c r="AD930" i="8"/>
  <c r="AE946" i="8"/>
  <c r="AD946" i="8"/>
  <c r="AE962" i="8"/>
  <c r="AD962" i="8"/>
  <c r="AE978" i="8"/>
  <c r="AD978" i="8"/>
  <c r="AE994" i="8"/>
  <c r="AD994" i="8"/>
  <c r="AE1010" i="8"/>
  <c r="AD1010" i="8"/>
  <c r="AE1026" i="8"/>
  <c r="AD1026" i="8"/>
  <c r="AE1042" i="8"/>
  <c r="AD1042" i="8"/>
  <c r="AE1058" i="8"/>
  <c r="AD1058" i="8"/>
  <c r="AE1074" i="8"/>
  <c r="AD1074" i="8"/>
  <c r="AE1090" i="8"/>
  <c r="AD1090" i="8"/>
  <c r="AE1106" i="8"/>
  <c r="AD1106" i="8"/>
  <c r="AE1122" i="8"/>
  <c r="AD1122" i="8"/>
  <c r="AE1138" i="8"/>
  <c r="AD1138" i="8"/>
  <c r="AE1154" i="8"/>
  <c r="AD1154" i="8"/>
  <c r="AD1161" i="8"/>
  <c r="AE1161" i="8"/>
  <c r="AD1480" i="8"/>
  <c r="AE1480" i="8"/>
  <c r="U1554" i="8"/>
  <c r="AD1472" i="8"/>
  <c r="AE1472" i="8"/>
  <c r="AE1493" i="8"/>
  <c r="AD1493" i="8"/>
  <c r="U1746" i="8"/>
  <c r="AE1192" i="8"/>
  <c r="AD1192" i="8"/>
  <c r="AE1208" i="8"/>
  <c r="AD1208" i="8"/>
  <c r="AE1224" i="8"/>
  <c r="AD1224" i="8"/>
  <c r="AE1240" i="8"/>
  <c r="AD1240" i="8"/>
  <c r="AE1256" i="8"/>
  <c r="AD1256" i="8"/>
  <c r="AE1272" i="8"/>
  <c r="AD1272" i="8"/>
  <c r="AE1288" i="8"/>
  <c r="AD1288" i="8"/>
  <c r="AE1304" i="8"/>
  <c r="AD1304" i="8"/>
  <c r="AE1320" i="8"/>
  <c r="AD1320" i="8"/>
  <c r="AE1336" i="8"/>
  <c r="AD1336" i="8"/>
  <c r="AE1352" i="8"/>
  <c r="AD1352" i="8"/>
  <c r="AE1368" i="8"/>
  <c r="AD1368" i="8"/>
  <c r="AE1384" i="8"/>
  <c r="AD1384" i="8"/>
  <c r="AE1400" i="8"/>
  <c r="AD1400" i="8"/>
  <c r="AE1416" i="8"/>
  <c r="AD1416" i="8"/>
  <c r="AE1432" i="8"/>
  <c r="AD1432" i="8"/>
  <c r="AE1448" i="8"/>
  <c r="AD1448" i="8"/>
  <c r="AD1474" i="8"/>
  <c r="AE1474" i="8"/>
  <c r="AE1499" i="8"/>
  <c r="AD1499" i="8"/>
  <c r="AE2074" i="8"/>
  <c r="AD2074" i="8"/>
  <c r="AE1512" i="8"/>
  <c r="AD1512" i="8"/>
  <c r="AE1517" i="8"/>
  <c r="AD1517" i="8"/>
  <c r="AE1533" i="8"/>
  <c r="AD1533" i="8"/>
  <c r="AE1549" i="8"/>
  <c r="AD1549" i="8"/>
  <c r="AE1565" i="8"/>
  <c r="AD1565" i="8"/>
  <c r="AE1581" i="8"/>
  <c r="AD1581" i="8"/>
  <c r="AE1597" i="8"/>
  <c r="AD1597" i="8"/>
  <c r="AE1613" i="8"/>
  <c r="AD1613" i="8"/>
  <c r="AE1629" i="8"/>
  <c r="AD1629" i="8"/>
  <c r="AE1645" i="8"/>
  <c r="AD1645" i="8"/>
  <c r="AE1661" i="8"/>
  <c r="AD1661" i="8"/>
  <c r="AE1677" i="8"/>
  <c r="AD1677" i="8"/>
  <c r="AE1693" i="8"/>
  <c r="AD1693" i="8"/>
  <c r="AE1709" i="8"/>
  <c r="AD1709" i="8"/>
  <c r="AE1725" i="8"/>
  <c r="AD1725" i="8"/>
  <c r="AE2048" i="8"/>
  <c r="AD2048" i="8"/>
  <c r="U1760" i="8"/>
  <c r="AE1936" i="8"/>
  <c r="AD1936" i="8"/>
  <c r="U1783" i="8"/>
  <c r="AE1915" i="8"/>
  <c r="AD1915" i="8"/>
  <c r="AE1926" i="8"/>
  <c r="AD1926" i="8"/>
  <c r="AE1937" i="8"/>
  <c r="AD1937" i="8"/>
  <c r="AE2065" i="8"/>
  <c r="AD2065" i="8"/>
  <c r="AE2193" i="8"/>
  <c r="AD2193" i="8"/>
  <c r="AE1996" i="8"/>
  <c r="AD1996" i="8"/>
  <c r="AE2124" i="8"/>
  <c r="AD2124" i="8"/>
  <c r="AE1788" i="8"/>
  <c r="AD1788" i="8"/>
  <c r="AE1820" i="8"/>
  <c r="AD1820" i="8"/>
  <c r="AE1852" i="8"/>
  <c r="AD1852" i="8"/>
  <c r="U13" i="8"/>
  <c r="U77" i="8"/>
  <c r="U141" i="8"/>
  <c r="AE122" i="8"/>
  <c r="AD122" i="8"/>
  <c r="AD43" i="8"/>
  <c r="AE43" i="8"/>
  <c r="AD107" i="8"/>
  <c r="AE107" i="8"/>
  <c r="U148" i="8"/>
  <c r="U180" i="8"/>
  <c r="U196" i="8"/>
  <c r="U212" i="8"/>
  <c r="U228" i="8"/>
  <c r="U97" i="8"/>
  <c r="AE156" i="8"/>
  <c r="AD156" i="8"/>
  <c r="AE172" i="8"/>
  <c r="AD172" i="8"/>
  <c r="AE188" i="8"/>
  <c r="AD188" i="8"/>
  <c r="AE204" i="8"/>
  <c r="AD204" i="8"/>
  <c r="AE220" i="8"/>
  <c r="AD220" i="8"/>
  <c r="AE236" i="8"/>
  <c r="AD236" i="8"/>
  <c r="AE16" i="8"/>
  <c r="AD16" i="8"/>
  <c r="AE80" i="8"/>
  <c r="AD80" i="8"/>
  <c r="U251" i="8"/>
  <c r="AE33" i="8"/>
  <c r="AD33" i="8"/>
  <c r="AE97" i="8"/>
  <c r="AD97" i="8"/>
  <c r="U6" i="8"/>
  <c r="U70" i="8"/>
  <c r="U134" i="8"/>
  <c r="U62" i="8"/>
  <c r="U7" i="8"/>
  <c r="U71" i="8"/>
  <c r="U135" i="8"/>
  <c r="AE68" i="8"/>
  <c r="AD68" i="8"/>
  <c r="AE132" i="8"/>
  <c r="AD132" i="8"/>
  <c r="AD124" i="8"/>
  <c r="AE124" i="8"/>
  <c r="U57" i="8"/>
  <c r="U121" i="8"/>
  <c r="AE54" i="8"/>
  <c r="AD54" i="8"/>
  <c r="AE118" i="8"/>
  <c r="AD118" i="8"/>
  <c r="U309" i="8"/>
  <c r="U312" i="8"/>
  <c r="U327" i="8"/>
  <c r="U343" i="8"/>
  <c r="U359" i="8"/>
  <c r="U375" i="8"/>
  <c r="U391" i="8"/>
  <c r="U407" i="8"/>
  <c r="U423" i="8"/>
  <c r="U439" i="8"/>
  <c r="U455" i="8"/>
  <c r="U471" i="8"/>
  <c r="U487" i="8"/>
  <c r="U503" i="8"/>
  <c r="AE577" i="8"/>
  <c r="AD577" i="8"/>
  <c r="U519" i="8"/>
  <c r="AE252" i="8"/>
  <c r="AD252" i="8"/>
  <c r="AE268" i="8"/>
  <c r="AD268" i="8"/>
  <c r="AE284" i="8"/>
  <c r="AD284" i="8"/>
  <c r="AE300" i="8"/>
  <c r="AD300" i="8"/>
  <c r="AE316" i="8"/>
  <c r="AD316" i="8"/>
  <c r="AE332" i="8"/>
  <c r="AD332" i="8"/>
  <c r="AE348" i="8"/>
  <c r="AD348" i="8"/>
  <c r="AE364" i="8"/>
  <c r="AD364" i="8"/>
  <c r="AE380" i="8"/>
  <c r="AD380" i="8"/>
  <c r="AE396" i="8"/>
  <c r="AD396" i="8"/>
  <c r="AE412" i="8"/>
  <c r="AD412" i="8"/>
  <c r="AE428" i="8"/>
  <c r="AD428" i="8"/>
  <c r="AE444" i="8"/>
  <c r="AD444" i="8"/>
  <c r="AE460" i="8"/>
  <c r="AD460" i="8"/>
  <c r="AE476" i="8"/>
  <c r="AD476" i="8"/>
  <c r="AE492" i="8"/>
  <c r="AD492" i="8"/>
  <c r="AE520" i="8"/>
  <c r="AD520" i="8"/>
  <c r="AE526" i="8"/>
  <c r="AD526" i="8"/>
  <c r="AE509" i="8"/>
  <c r="AD509" i="8"/>
  <c r="AD516" i="8"/>
  <c r="AE516" i="8"/>
  <c r="U1066" i="8"/>
  <c r="AE617" i="8"/>
  <c r="AD617" i="8"/>
  <c r="AE633" i="8"/>
  <c r="AD633" i="8"/>
  <c r="AE649" i="8"/>
  <c r="AD649" i="8"/>
  <c r="AE665" i="8"/>
  <c r="AD665" i="8"/>
  <c r="AE681" i="8"/>
  <c r="AD681" i="8"/>
  <c r="AE697" i="8"/>
  <c r="AD697" i="8"/>
  <c r="AE713" i="8"/>
  <c r="AD713" i="8"/>
  <c r="AE729" i="8"/>
  <c r="AD729" i="8"/>
  <c r="AE745" i="8"/>
  <c r="AD745" i="8"/>
  <c r="AE761" i="8"/>
  <c r="AD761" i="8"/>
  <c r="AE777" i="8"/>
  <c r="AD777" i="8"/>
  <c r="AE793" i="8"/>
  <c r="AD793" i="8"/>
  <c r="AE809" i="8"/>
  <c r="AD809" i="8"/>
  <c r="AE825" i="8"/>
  <c r="AD825" i="8"/>
  <c r="AE841" i="8"/>
  <c r="AD841" i="8"/>
  <c r="U880" i="8"/>
  <c r="U900" i="8"/>
  <c r="U1028" i="8"/>
  <c r="U1156" i="8"/>
  <c r="AE887" i="8"/>
  <c r="AD887" i="8"/>
  <c r="U1013" i="8"/>
  <c r="U1141" i="8"/>
  <c r="U990" i="8"/>
  <c r="U1118" i="8"/>
  <c r="U959" i="8"/>
  <c r="U1087" i="8"/>
  <c r="U944" i="8"/>
  <c r="U1072" i="8"/>
  <c r="U874" i="8"/>
  <c r="U921" i="8"/>
  <c r="U1049" i="8"/>
  <c r="AE899" i="8"/>
  <c r="AD899" i="8"/>
  <c r="AE915" i="8"/>
  <c r="AD915" i="8"/>
  <c r="AE931" i="8"/>
  <c r="AD931" i="8"/>
  <c r="AE947" i="8"/>
  <c r="AD947" i="8"/>
  <c r="AE963" i="8"/>
  <c r="AD963" i="8"/>
  <c r="AE979" i="8"/>
  <c r="AD979" i="8"/>
  <c r="AE995" i="8"/>
  <c r="AD995" i="8"/>
  <c r="AE1011" i="8"/>
  <c r="AD1011" i="8"/>
  <c r="AE1027" i="8"/>
  <c r="AD1027" i="8"/>
  <c r="AE1043" i="8"/>
  <c r="AD1043" i="8"/>
  <c r="AE1059" i="8"/>
  <c r="AD1059" i="8"/>
  <c r="AE1075" i="8"/>
  <c r="AD1075" i="8"/>
  <c r="AE1091" i="8"/>
  <c r="AD1091" i="8"/>
  <c r="AE1107" i="8"/>
  <c r="AD1107" i="8"/>
  <c r="AE1123" i="8"/>
  <c r="AD1123" i="8"/>
  <c r="AE1139" i="8"/>
  <c r="AD1139" i="8"/>
  <c r="AE1155" i="8"/>
  <c r="AD1155" i="8"/>
  <c r="U1660" i="8"/>
  <c r="AE1169" i="8"/>
  <c r="AD1169" i="8"/>
  <c r="U1756" i="8"/>
  <c r="U1163" i="8"/>
  <c r="U1595" i="8"/>
  <c r="U1597" i="8"/>
  <c r="AE1495" i="8"/>
  <c r="AD1495" i="8"/>
  <c r="U1177" i="8"/>
  <c r="U1193" i="8"/>
  <c r="U1209" i="8"/>
  <c r="U1225" i="8"/>
  <c r="U1241" i="8"/>
  <c r="U1257" i="8"/>
  <c r="U1273" i="8"/>
  <c r="U1289" i="8"/>
  <c r="U1305" i="8"/>
  <c r="U1321" i="8"/>
  <c r="U1337" i="8"/>
  <c r="U1353" i="8"/>
  <c r="U1369" i="8"/>
  <c r="U1385" i="8"/>
  <c r="U1401" i="8"/>
  <c r="U1417" i="8"/>
  <c r="U1433" i="8"/>
  <c r="U1449" i="8"/>
  <c r="U1562" i="8"/>
  <c r="U1524" i="8"/>
  <c r="U1729" i="8"/>
  <c r="U1499" i="8"/>
  <c r="AE1912" i="8"/>
  <c r="AD1912" i="8"/>
  <c r="AE1193" i="8"/>
  <c r="AD1193" i="8"/>
  <c r="AE1209" i="8"/>
  <c r="AD1209" i="8"/>
  <c r="AE1225" i="8"/>
  <c r="AD1225" i="8"/>
  <c r="AE1241" i="8"/>
  <c r="AD1241" i="8"/>
  <c r="AE1257" i="8"/>
  <c r="AD1257" i="8"/>
  <c r="AE1273" i="8"/>
  <c r="AD1273" i="8"/>
  <c r="AE1289" i="8"/>
  <c r="AD1289" i="8"/>
  <c r="AE1305" i="8"/>
  <c r="AD1305" i="8"/>
  <c r="AE1321" i="8"/>
  <c r="AD1321" i="8"/>
  <c r="AE1337" i="8"/>
  <c r="AD1337" i="8"/>
  <c r="AE1353" i="8"/>
  <c r="AD1353" i="8"/>
  <c r="AE1369" i="8"/>
  <c r="AD1369" i="8"/>
  <c r="AE1385" i="8"/>
  <c r="AD1385" i="8"/>
  <c r="AE1401" i="8"/>
  <c r="AD1401" i="8"/>
  <c r="AE1417" i="8"/>
  <c r="AD1417" i="8"/>
  <c r="AE1433" i="8"/>
  <c r="AD1433" i="8"/>
  <c r="AE1449" i="8"/>
  <c r="AD1449" i="8"/>
  <c r="U1668" i="8"/>
  <c r="U1637" i="8"/>
  <c r="AE1502" i="8"/>
  <c r="AD1502" i="8"/>
  <c r="U1550" i="8"/>
  <c r="U1462" i="8"/>
  <c r="U1593" i="8"/>
  <c r="U1495" i="8"/>
  <c r="U1757" i="8"/>
  <c r="U1798" i="8"/>
  <c r="AE1518" i="8"/>
  <c r="AD1518" i="8"/>
  <c r="AE1534" i="8"/>
  <c r="AD1534" i="8"/>
  <c r="AE1550" i="8"/>
  <c r="AD1550" i="8"/>
  <c r="AE1566" i="8"/>
  <c r="AD1566" i="8"/>
  <c r="AE1582" i="8"/>
  <c r="AD1582" i="8"/>
  <c r="AE1598" i="8"/>
  <c r="AD1598" i="8"/>
  <c r="AE1614" i="8"/>
  <c r="AD1614" i="8"/>
  <c r="AE1630" i="8"/>
  <c r="AD1630" i="8"/>
  <c r="AE1646" i="8"/>
  <c r="AD1646" i="8"/>
  <c r="AE1662" i="8"/>
  <c r="AD1662" i="8"/>
  <c r="AE1678" i="8"/>
  <c r="AD1678" i="8"/>
  <c r="AE1694" i="8"/>
  <c r="AD1694" i="8"/>
  <c r="AE1710" i="8"/>
  <c r="AD1710" i="8"/>
  <c r="AE1726" i="8"/>
  <c r="AD1726" i="8"/>
  <c r="AE1742" i="8"/>
  <c r="AD1742" i="8"/>
  <c r="U1778" i="8"/>
  <c r="U1785" i="8"/>
  <c r="AE1925" i="8"/>
  <c r="AD1925" i="8"/>
  <c r="AE2047" i="8"/>
  <c r="AD2047" i="8"/>
  <c r="AE2175" i="8"/>
  <c r="AD2175" i="8"/>
  <c r="AE1989" i="8"/>
  <c r="AD1989" i="8"/>
  <c r="AE2117" i="8"/>
  <c r="AD2117" i="8"/>
  <c r="AE1931" i="8"/>
  <c r="AD1931" i="8"/>
  <c r="AE2059" i="8"/>
  <c r="AD2059" i="8"/>
  <c r="AE2187" i="8"/>
  <c r="AD2187" i="8"/>
  <c r="U1813" i="8"/>
  <c r="U1829" i="8"/>
  <c r="U1845" i="8"/>
  <c r="U1861" i="8"/>
  <c r="U1877" i="8"/>
  <c r="U1893" i="8"/>
  <c r="AE1990" i="8"/>
  <c r="AD1990" i="8"/>
  <c r="AE2118" i="8"/>
  <c r="AD2118" i="8"/>
  <c r="AE2023" i="8"/>
  <c r="AD2023" i="8"/>
  <c r="AE2151" i="8"/>
  <c r="AD2151" i="8"/>
  <c r="AE1773" i="8"/>
  <c r="AD1773" i="8"/>
  <c r="AE1789" i="8"/>
  <c r="AD1789" i="8"/>
  <c r="AE1805" i="8"/>
  <c r="AD1805" i="8"/>
  <c r="AE1821" i="8"/>
  <c r="AD1821" i="8"/>
  <c r="AE1837" i="8"/>
  <c r="AD1837" i="8"/>
  <c r="AE1853" i="8"/>
  <c r="AD1853" i="8"/>
  <c r="AE1869" i="8"/>
  <c r="AD1869" i="8"/>
  <c r="AE1885" i="8"/>
  <c r="AD1885" i="8"/>
  <c r="AE1920" i="8"/>
  <c r="AD1920" i="8"/>
  <c r="AE2050" i="8"/>
  <c r="AD2050" i="8"/>
  <c r="AE2178" i="8"/>
  <c r="AD2178" i="8"/>
  <c r="AE1981" i="8"/>
  <c r="AD1981" i="8"/>
  <c r="AE2109" i="8"/>
  <c r="AD2109" i="8"/>
  <c r="AE1928" i="8"/>
  <c r="AD1928" i="8"/>
  <c r="AE2056" i="8"/>
  <c r="AD2056" i="8"/>
  <c r="AE2184" i="8"/>
  <c r="AD2184" i="8"/>
  <c r="AE2003" i="8"/>
  <c r="AD2003" i="8"/>
  <c r="AE2131" i="8"/>
  <c r="AD2131" i="8"/>
  <c r="AE1950" i="8"/>
  <c r="AD1950" i="8"/>
  <c r="AE2078" i="8"/>
  <c r="AD2078" i="8"/>
  <c r="AE2041" i="8"/>
  <c r="AD2041" i="8"/>
  <c r="AE2169" i="8"/>
  <c r="AD2169" i="8"/>
  <c r="AE1988" i="8"/>
  <c r="AD1988" i="8"/>
  <c r="AE2116" i="8"/>
  <c r="AD2116" i="8"/>
  <c r="AE2355" i="8"/>
  <c r="AD2355" i="8"/>
  <c r="U2229" i="8"/>
  <c r="U2245" i="8"/>
  <c r="U2261" i="8"/>
  <c r="U2277" i="8"/>
  <c r="U2293" i="8"/>
  <c r="U2309" i="8"/>
  <c r="U2325" i="8"/>
  <c r="U2341" i="8"/>
  <c r="AE2200" i="8"/>
  <c r="AD2200" i="8"/>
  <c r="AE2216" i="8"/>
  <c r="AD2216" i="8"/>
  <c r="AE2232" i="8"/>
  <c r="AD2232" i="8"/>
  <c r="AE2248" i="8"/>
  <c r="AD2248" i="8"/>
  <c r="AE2264" i="8"/>
  <c r="AD2264" i="8"/>
  <c r="AE2280" i="8"/>
  <c r="AD2280" i="8"/>
  <c r="AE2296" i="8"/>
  <c r="AD2296" i="8"/>
  <c r="AE2312" i="8"/>
  <c r="AD2312" i="8"/>
  <c r="AE2328" i="8"/>
  <c r="AD2328" i="8"/>
  <c r="AE2344" i="8"/>
  <c r="AD2344" i="8"/>
  <c r="AE2362" i="8"/>
  <c r="AD2362" i="8"/>
  <c r="AE2397" i="8"/>
  <c r="AD2397" i="8"/>
  <c r="AE2413" i="8"/>
  <c r="AD2413" i="8"/>
  <c r="AE2429" i="8"/>
  <c r="AD2429" i="8"/>
  <c r="AE2445" i="8"/>
  <c r="AD2445" i="8"/>
  <c r="AE2461" i="8"/>
  <c r="AD2461" i="8"/>
  <c r="AE2477" i="8"/>
  <c r="AD2477" i="8"/>
  <c r="AE2493" i="8"/>
  <c r="AD2493" i="8"/>
  <c r="AE2509" i="8"/>
  <c r="AD2509" i="8"/>
  <c r="U2532" i="8"/>
  <c r="U2353" i="8"/>
  <c r="U2369" i="8"/>
  <c r="U2385" i="8"/>
  <c r="U2401" i="8"/>
  <c r="U2417" i="8"/>
  <c r="U2433" i="8"/>
  <c r="U2449" i="8"/>
  <c r="U2481" i="8"/>
  <c r="U2497" i="8"/>
  <c r="U2513" i="8"/>
  <c r="U2708" i="8"/>
  <c r="AE2681" i="8"/>
  <c r="AD2681" i="8"/>
  <c r="AD2698" i="8"/>
  <c r="AE2698" i="8"/>
  <c r="AE2670" i="8"/>
  <c r="AD2670" i="8"/>
  <c r="U2706" i="8"/>
  <c r="U2547" i="8"/>
  <c r="U2563" i="8"/>
  <c r="U2579" i="8"/>
  <c r="U2595" i="8"/>
  <c r="U2611" i="8"/>
  <c r="U2627" i="8"/>
  <c r="U2643" i="8"/>
  <c r="U2659" i="8"/>
  <c r="U2699" i="8"/>
  <c r="U2761" i="8"/>
  <c r="U2735" i="8"/>
  <c r="AE2522" i="8"/>
  <c r="AD2522" i="8"/>
  <c r="AE2538" i="8"/>
  <c r="AD2538" i="8"/>
  <c r="AE2554" i="8"/>
  <c r="AD2554" i="8"/>
  <c r="AE2570" i="8"/>
  <c r="AD2570" i="8"/>
  <c r="AE2586" i="8"/>
  <c r="AD2586" i="8"/>
  <c r="AE2602" i="8"/>
  <c r="AD2602" i="8"/>
  <c r="AE2618" i="8"/>
  <c r="AD2618" i="8"/>
  <c r="AE2634" i="8"/>
  <c r="AD2634" i="8"/>
  <c r="AE2650" i="8"/>
  <c r="AD2650" i="8"/>
  <c r="AE2666" i="8"/>
  <c r="AD2666" i="8"/>
  <c r="U2700" i="8"/>
  <c r="AE2671" i="8"/>
  <c r="AD2671" i="8"/>
  <c r="AE2727" i="8"/>
  <c r="AD2727" i="8"/>
  <c r="AE2743" i="8"/>
  <c r="AD2743" i="8"/>
  <c r="AE2759" i="8"/>
  <c r="AD2759" i="8"/>
  <c r="AE2775" i="8"/>
  <c r="AD2775" i="8"/>
  <c r="AE2791" i="8"/>
  <c r="AD2791" i="8"/>
  <c r="AE2803" i="8"/>
  <c r="AD2803" i="8"/>
  <c r="AE2819" i="8"/>
  <c r="AD2819" i="8"/>
  <c r="AE2835" i="8"/>
  <c r="AD2835" i="8"/>
  <c r="AE2851" i="8"/>
  <c r="AD2851" i="8"/>
  <c r="AE2867" i="8"/>
  <c r="AD2867" i="8"/>
  <c r="AE2883" i="8"/>
  <c r="AD2883" i="8"/>
  <c r="AE2899" i="8"/>
  <c r="AD2899" i="8"/>
  <c r="AE2915" i="8"/>
  <c r="AD2915" i="8"/>
  <c r="AE3078" i="8"/>
  <c r="AD3078" i="8"/>
  <c r="U3079" i="8"/>
  <c r="U3008" i="8"/>
  <c r="U3024" i="8"/>
  <c r="U3040" i="8"/>
  <c r="U3056" i="8"/>
  <c r="AE2939" i="8"/>
  <c r="AD2939" i="8"/>
  <c r="AE2955" i="8"/>
  <c r="AD2955" i="8"/>
  <c r="AD2971" i="8"/>
  <c r="AE2971" i="8"/>
  <c r="AE2987" i="8"/>
  <c r="AD2987" i="8"/>
  <c r="AE3003" i="8"/>
  <c r="AD3003" i="8"/>
  <c r="AE3019" i="8"/>
  <c r="AD3019" i="8"/>
  <c r="AE3035" i="8"/>
  <c r="AD3035" i="8"/>
  <c r="AE3051" i="8"/>
  <c r="AD3051" i="8"/>
  <c r="U3117" i="8"/>
  <c r="U3133" i="8"/>
  <c r="U3149" i="8"/>
  <c r="U3165" i="8"/>
  <c r="U3181" i="8"/>
  <c r="AE3081" i="8"/>
  <c r="AD3081" i="8"/>
  <c r="AE3097" i="8"/>
  <c r="AD3097" i="8"/>
  <c r="AE3113" i="8"/>
  <c r="AD3113" i="8"/>
  <c r="AE3129" i="8"/>
  <c r="AD3129" i="8"/>
  <c r="AE3145" i="8"/>
  <c r="AD3145" i="8"/>
  <c r="AE3161" i="8"/>
  <c r="AD3161" i="8"/>
  <c r="AE3177" i="8"/>
  <c r="AD3177" i="8"/>
  <c r="U3335" i="8"/>
  <c r="U3206" i="8"/>
  <c r="U3222" i="8"/>
  <c r="U3238" i="8"/>
  <c r="U3254" i="8"/>
  <c r="U3270" i="8"/>
  <c r="U3286" i="8"/>
  <c r="U3302" i="8"/>
  <c r="U3318" i="8"/>
  <c r="U3336" i="8"/>
  <c r="AE3193" i="8"/>
  <c r="AD3193" i="8"/>
  <c r="AE3209" i="8"/>
  <c r="AD3209" i="8"/>
  <c r="AE3225" i="8"/>
  <c r="AD3225" i="8"/>
  <c r="AE3241" i="8"/>
  <c r="AD3241" i="8"/>
  <c r="AE3257" i="8"/>
  <c r="AD3257" i="8"/>
  <c r="AE3273" i="8"/>
  <c r="AD3273" i="8"/>
  <c r="AE3289" i="8"/>
  <c r="AD3289" i="8"/>
  <c r="AE3305" i="8"/>
  <c r="AD3305" i="8"/>
  <c r="AE3321" i="8"/>
  <c r="AD3321" i="8"/>
  <c r="AE3446" i="8"/>
  <c r="AD3446" i="8"/>
  <c r="U3420" i="8"/>
  <c r="U3359" i="8"/>
  <c r="AE3337" i="8"/>
  <c r="AD3337" i="8"/>
  <c r="AE3353" i="8"/>
  <c r="AD3353" i="8"/>
  <c r="AE3369" i="8"/>
  <c r="AD3369" i="8"/>
  <c r="AE3385" i="8"/>
  <c r="AD3385" i="8"/>
  <c r="AE3401" i="8"/>
  <c r="AD3401" i="8"/>
  <c r="AE3417" i="8"/>
  <c r="AD3417" i="8"/>
  <c r="AE3440" i="8"/>
  <c r="AD3440" i="8"/>
  <c r="AE3449" i="8"/>
  <c r="AD3449" i="8"/>
  <c r="U3422" i="8"/>
  <c r="AE3576" i="8"/>
  <c r="AD3576" i="8"/>
  <c r="AE3537" i="8"/>
  <c r="AD3537" i="8"/>
  <c r="AD3478" i="8"/>
  <c r="AE3478" i="8"/>
  <c r="AD3494" i="8"/>
  <c r="AE3494" i="8"/>
  <c r="AE3508" i="8"/>
  <c r="AD3508" i="8"/>
  <c r="AE3518" i="8"/>
  <c r="AD3518" i="8"/>
  <c r="AE3557" i="8"/>
  <c r="AD3557" i="8"/>
  <c r="AE3563" i="8"/>
  <c r="AD3563" i="8"/>
  <c r="AE3569" i="8"/>
  <c r="AD3569" i="8"/>
  <c r="U3443" i="8"/>
  <c r="U3459" i="8"/>
  <c r="U3475" i="8"/>
  <c r="U3491" i="8"/>
  <c r="U3615" i="8"/>
  <c r="U3604" i="8"/>
  <c r="U3634" i="8"/>
  <c r="AE3600" i="8"/>
  <c r="AD3600" i="8"/>
  <c r="AE3711" i="8"/>
  <c r="AD3711" i="8"/>
  <c r="AE3736" i="8"/>
  <c r="AD3736" i="8"/>
  <c r="AE3611" i="8"/>
  <c r="AD3611" i="8"/>
  <c r="AE3627" i="8"/>
  <c r="AD3627" i="8"/>
  <c r="AE3643" i="8"/>
  <c r="AD3643" i="8"/>
  <c r="AE3659" i="8"/>
  <c r="AD3659" i="8"/>
  <c r="AE3675" i="8"/>
  <c r="AD3675" i="8"/>
  <c r="AE3691" i="8"/>
  <c r="AD3691" i="8"/>
  <c r="AE3727" i="8"/>
  <c r="AD3727" i="8"/>
  <c r="AE3744" i="8"/>
  <c r="AD3744" i="8"/>
  <c r="AE3760" i="8"/>
  <c r="AD3760" i="8"/>
  <c r="AE3776" i="8"/>
  <c r="AD3776" i="8"/>
  <c r="AE3792" i="8"/>
  <c r="AD3792" i="8"/>
  <c r="U3700" i="8"/>
  <c r="U3716" i="8"/>
  <c r="U3732" i="8"/>
  <c r="U3748" i="8"/>
  <c r="U3764" i="8"/>
  <c r="U3780" i="8"/>
  <c r="U3796" i="8"/>
  <c r="AE581" i="8"/>
  <c r="AD581" i="8"/>
  <c r="AE521" i="8"/>
  <c r="AD521" i="8"/>
  <c r="AE253" i="8"/>
  <c r="AD253" i="8"/>
  <c r="AE269" i="8"/>
  <c r="AD269" i="8"/>
  <c r="AE285" i="8"/>
  <c r="AD285" i="8"/>
  <c r="AE301" i="8"/>
  <c r="AD301" i="8"/>
  <c r="AE317" i="8"/>
  <c r="AD317" i="8"/>
  <c r="AE333" i="8"/>
  <c r="AD333" i="8"/>
  <c r="AE349" i="8"/>
  <c r="AD349" i="8"/>
  <c r="AE365" i="8"/>
  <c r="AD365" i="8"/>
  <c r="AE381" i="8"/>
  <c r="AD381" i="8"/>
  <c r="AE397" i="8"/>
  <c r="AD397" i="8"/>
  <c r="AE413" i="8"/>
  <c r="AD413" i="8"/>
  <c r="AE429" i="8"/>
  <c r="AD429" i="8"/>
  <c r="AE445" i="8"/>
  <c r="AD445" i="8"/>
  <c r="AE461" i="8"/>
  <c r="AD461" i="8"/>
  <c r="AE477" i="8"/>
  <c r="AD477" i="8"/>
  <c r="AE493" i="8"/>
  <c r="AD493" i="8"/>
  <c r="AE542" i="8"/>
  <c r="AD542" i="8"/>
  <c r="AE511" i="8"/>
  <c r="AD511" i="8"/>
  <c r="U525" i="8"/>
  <c r="AE538" i="8"/>
  <c r="AD538" i="8"/>
  <c r="U515" i="8"/>
  <c r="U530" i="8"/>
  <c r="U1130" i="8"/>
  <c r="AE618" i="8"/>
  <c r="AD618" i="8"/>
  <c r="AE634" i="8"/>
  <c r="AD634" i="8"/>
  <c r="AE650" i="8"/>
  <c r="AD650" i="8"/>
  <c r="AE666" i="8"/>
  <c r="AD666" i="8"/>
  <c r="AE682" i="8"/>
  <c r="AD682" i="8"/>
  <c r="AE698" i="8"/>
  <c r="AD698" i="8"/>
  <c r="AE714" i="8"/>
  <c r="AD714" i="8"/>
  <c r="AE730" i="8"/>
  <c r="AD730" i="8"/>
  <c r="AE746" i="8"/>
  <c r="AD746" i="8"/>
  <c r="AE762" i="8"/>
  <c r="AD762" i="8"/>
  <c r="AE778" i="8"/>
  <c r="AD778" i="8"/>
  <c r="AE794" i="8"/>
  <c r="AD794" i="8"/>
  <c r="AE810" i="8"/>
  <c r="AD810" i="8"/>
  <c r="AE826" i="8"/>
  <c r="AD826" i="8"/>
  <c r="AE842" i="8"/>
  <c r="AD842" i="8"/>
  <c r="U923" i="8"/>
  <c r="U1051" i="8"/>
  <c r="AE870" i="8"/>
  <c r="AD870" i="8"/>
  <c r="U893" i="8"/>
  <c r="U1021" i="8"/>
  <c r="U1149" i="8"/>
  <c r="AE877" i="8"/>
  <c r="AD877" i="8"/>
  <c r="U967" i="8"/>
  <c r="U1095" i="8"/>
  <c r="U539" i="8"/>
  <c r="U555" i="8"/>
  <c r="U571" i="8"/>
  <c r="U587" i="8"/>
  <c r="U603" i="8"/>
  <c r="U619" i="8"/>
  <c r="U635" i="8"/>
  <c r="U651" i="8"/>
  <c r="U667" i="8"/>
  <c r="U683" i="8"/>
  <c r="U699" i="8"/>
  <c r="U715" i="8"/>
  <c r="U731" i="8"/>
  <c r="U747" i="8"/>
  <c r="U763" i="8"/>
  <c r="U779" i="8"/>
  <c r="U795" i="8"/>
  <c r="U811" i="8"/>
  <c r="U827" i="8"/>
  <c r="U843" i="8"/>
  <c r="U929" i="8"/>
  <c r="U1057" i="8"/>
  <c r="AE1168" i="8"/>
  <c r="AD1168" i="8"/>
  <c r="AE900" i="8"/>
  <c r="AD900" i="8"/>
  <c r="AE916" i="8"/>
  <c r="AD916" i="8"/>
  <c r="AE932" i="8"/>
  <c r="AD932" i="8"/>
  <c r="AE948" i="8"/>
  <c r="AD948" i="8"/>
  <c r="AE964" i="8"/>
  <c r="AD964" i="8"/>
  <c r="AE980" i="8"/>
  <c r="AD980" i="8"/>
  <c r="AE996" i="8"/>
  <c r="AD996" i="8"/>
  <c r="AE1012" i="8"/>
  <c r="AD1012" i="8"/>
  <c r="AE1028" i="8"/>
  <c r="AD1028" i="8"/>
  <c r="AE1044" i="8"/>
  <c r="AD1044" i="8"/>
  <c r="AE1060" i="8"/>
  <c r="AD1060" i="8"/>
  <c r="AE1076" i="8"/>
  <c r="AD1076" i="8"/>
  <c r="AE1092" i="8"/>
  <c r="AD1092" i="8"/>
  <c r="AE1108" i="8"/>
  <c r="AD1108" i="8"/>
  <c r="AE1124" i="8"/>
  <c r="AD1124" i="8"/>
  <c r="AE1140" i="8"/>
  <c r="AD1140" i="8"/>
  <c r="AE1156" i="8"/>
  <c r="AD1156" i="8"/>
  <c r="AE1171" i="8"/>
  <c r="AD1171" i="8"/>
  <c r="U1490" i="8"/>
  <c r="U1611" i="8"/>
  <c r="AD1482" i="8"/>
  <c r="AE1482" i="8"/>
  <c r="U1613" i="8"/>
  <c r="U1178" i="8"/>
  <c r="U1194" i="8"/>
  <c r="U1210" i="8"/>
  <c r="U1226" i="8"/>
  <c r="U1242" i="8"/>
  <c r="U1258" i="8"/>
  <c r="U1274" i="8"/>
  <c r="U1290" i="8"/>
  <c r="U1306" i="8"/>
  <c r="U1322" i="8"/>
  <c r="U1338" i="8"/>
  <c r="U1354" i="8"/>
  <c r="U1370" i="8"/>
  <c r="U1386" i="8"/>
  <c r="U1402" i="8"/>
  <c r="U1418" i="8"/>
  <c r="U1434" i="8"/>
  <c r="U1450" i="8"/>
  <c r="U1570" i="8"/>
  <c r="AD1477" i="8"/>
  <c r="AE1477" i="8"/>
  <c r="U1531" i="8"/>
  <c r="U1745" i="8"/>
  <c r="U1505" i="8"/>
  <c r="AE1178" i="8"/>
  <c r="AD1178" i="8"/>
  <c r="AE1194" i="8"/>
  <c r="AD1194" i="8"/>
  <c r="AE1210" i="8"/>
  <c r="AD1210" i="8"/>
  <c r="AE1226" i="8"/>
  <c r="AD1226" i="8"/>
  <c r="AE1242" i="8"/>
  <c r="AD1242" i="8"/>
  <c r="AE1258" i="8"/>
  <c r="AD1258" i="8"/>
  <c r="AE1274" i="8"/>
  <c r="AD1274" i="8"/>
  <c r="AE1290" i="8"/>
  <c r="AD1290" i="8"/>
  <c r="AE1306" i="8"/>
  <c r="AD1306" i="8"/>
  <c r="AE1322" i="8"/>
  <c r="AD1322" i="8"/>
  <c r="AE1338" i="8"/>
  <c r="AD1338" i="8"/>
  <c r="AE1354" i="8"/>
  <c r="AD1354" i="8"/>
  <c r="AE1370" i="8"/>
  <c r="AD1370" i="8"/>
  <c r="AE1386" i="8"/>
  <c r="AD1386" i="8"/>
  <c r="AE1402" i="8"/>
  <c r="AD1402" i="8"/>
  <c r="AE1418" i="8"/>
  <c r="AD1418" i="8"/>
  <c r="AE1434" i="8"/>
  <c r="AD1434" i="8"/>
  <c r="AE1450" i="8"/>
  <c r="AD1450" i="8"/>
  <c r="AD1481" i="8"/>
  <c r="AE1481" i="8"/>
  <c r="U1684" i="8"/>
  <c r="U1653" i="8"/>
  <c r="U1509" i="8"/>
  <c r="U1558" i="8"/>
  <c r="AE1463" i="8"/>
  <c r="AD1463" i="8"/>
  <c r="U1521" i="8"/>
  <c r="AD1478" i="8"/>
  <c r="AE1478" i="8"/>
  <c r="AE1497" i="8"/>
  <c r="AD1497" i="8"/>
  <c r="AE1984" i="8"/>
  <c r="AD1984" i="8"/>
  <c r="AE1994" i="8"/>
  <c r="AD1994" i="8"/>
  <c r="AE1519" i="8"/>
  <c r="AD1519" i="8"/>
  <c r="AE1535" i="8"/>
  <c r="AD1535" i="8"/>
  <c r="AE1551" i="8"/>
  <c r="AD1551" i="8"/>
  <c r="AE1567" i="8"/>
  <c r="AD1567" i="8"/>
  <c r="AE1583" i="8"/>
  <c r="AD1583" i="8"/>
  <c r="AE1599" i="8"/>
  <c r="AD1599" i="8"/>
  <c r="AE1615" i="8"/>
  <c r="AD1615" i="8"/>
  <c r="AE1631" i="8"/>
  <c r="AD1631" i="8"/>
  <c r="AE1647" i="8"/>
  <c r="AD1647" i="8"/>
  <c r="AE1663" i="8"/>
  <c r="AD1663" i="8"/>
  <c r="AE1679" i="8"/>
  <c r="AD1679" i="8"/>
  <c r="AE1695" i="8"/>
  <c r="AD1695" i="8"/>
  <c r="AE1711" i="8"/>
  <c r="AD1711" i="8"/>
  <c r="AE1727" i="8"/>
  <c r="AD1727" i="8"/>
  <c r="AE1743" i="8"/>
  <c r="AD1743" i="8"/>
  <c r="U1780" i="8"/>
  <c r="AE2176" i="8"/>
  <c r="AD2176" i="8"/>
  <c r="AE2064" i="8"/>
  <c r="AD2064" i="8"/>
  <c r="U1787" i="8"/>
  <c r="AE2198" i="8"/>
  <c r="AD2198" i="8"/>
  <c r="U1814" i="8"/>
  <c r="U1830" i="8"/>
  <c r="U1846" i="8"/>
  <c r="U1862" i="8"/>
  <c r="U1878" i="8"/>
  <c r="U1894" i="8"/>
  <c r="AE1953" i="8"/>
  <c r="AD1953" i="8"/>
  <c r="AE2081" i="8"/>
  <c r="AD2081" i="8"/>
  <c r="AE2012" i="8"/>
  <c r="AD2012" i="8"/>
  <c r="AE2140" i="8"/>
  <c r="AD2140" i="8"/>
  <c r="AE1907" i="8"/>
  <c r="AD1907" i="8"/>
  <c r="AE1774" i="8"/>
  <c r="AD1774" i="8"/>
  <c r="AE1790" i="8"/>
  <c r="AD1790" i="8"/>
  <c r="AE1806" i="8"/>
  <c r="AD1806" i="8"/>
  <c r="AE1822" i="8"/>
  <c r="AD1822" i="8"/>
  <c r="AE1838" i="8"/>
  <c r="AD1838" i="8"/>
  <c r="AE1854" i="8"/>
  <c r="AD1854" i="8"/>
  <c r="AE1870" i="8"/>
  <c r="AD1870" i="8"/>
  <c r="AE1886" i="8"/>
  <c r="AD1886" i="8"/>
  <c r="AE1921" i="8"/>
  <c r="AD1921" i="8"/>
  <c r="U2210" i="8"/>
  <c r="U1911" i="8"/>
  <c r="U1927" i="8"/>
  <c r="U1943" i="8"/>
  <c r="U1959" i="8"/>
  <c r="U1975" i="8"/>
  <c r="U1991" i="8"/>
  <c r="U2007" i="8"/>
  <c r="U2023" i="8"/>
  <c r="U2039" i="8"/>
  <c r="U2055" i="8"/>
  <c r="U2071" i="8"/>
  <c r="U2087" i="8"/>
  <c r="U2103" i="8"/>
  <c r="U2119" i="8"/>
  <c r="U2135" i="8"/>
  <c r="U2151" i="8"/>
  <c r="U2167" i="8"/>
  <c r="U2183" i="8"/>
  <c r="U2203" i="8"/>
  <c r="AE2357" i="8"/>
  <c r="AD2357" i="8"/>
  <c r="U2230" i="8"/>
  <c r="U2246" i="8"/>
  <c r="U2262" i="8"/>
  <c r="U2278" i="8"/>
  <c r="U2294" i="8"/>
  <c r="U2310" i="8"/>
  <c r="U2326" i="8"/>
  <c r="U2342" i="8"/>
  <c r="AE2201" i="8"/>
  <c r="AD2201" i="8"/>
  <c r="AE2217" i="8"/>
  <c r="AD2217" i="8"/>
  <c r="AE2233" i="8"/>
  <c r="AD2233" i="8"/>
  <c r="AE2249" i="8"/>
  <c r="AD2249" i="8"/>
  <c r="AE2265" i="8"/>
  <c r="AD2265" i="8"/>
  <c r="AE2281" i="8"/>
  <c r="AD2281" i="8"/>
  <c r="AE2297" i="8"/>
  <c r="AD2297" i="8"/>
  <c r="AE2313" i="8"/>
  <c r="AD2313" i="8"/>
  <c r="AE2329" i="8"/>
  <c r="AD2329" i="8"/>
  <c r="AE2345" i="8"/>
  <c r="AD2345" i="8"/>
  <c r="AE2364" i="8"/>
  <c r="AD2364" i="8"/>
  <c r="U2527" i="8"/>
  <c r="AE2398" i="8"/>
  <c r="AD2398" i="8"/>
  <c r="AE2414" i="8"/>
  <c r="AD2414" i="8"/>
  <c r="AE2430" i="8"/>
  <c r="AD2430" i="8"/>
  <c r="AE2446" i="8"/>
  <c r="AD2446" i="8"/>
  <c r="AE2462" i="8"/>
  <c r="AD2462" i="8"/>
  <c r="AE2478" i="8"/>
  <c r="AD2478" i="8"/>
  <c r="AE2494" i="8"/>
  <c r="AD2494" i="8"/>
  <c r="AE2510" i="8"/>
  <c r="AD2510" i="8"/>
  <c r="AE2684" i="8"/>
  <c r="AD2684" i="8"/>
  <c r="U2534" i="8"/>
  <c r="U2354" i="8"/>
  <c r="U2370" i="8"/>
  <c r="U2386" i="8"/>
  <c r="U2402" i="8"/>
  <c r="U2418" i="8"/>
  <c r="U2434" i="8"/>
  <c r="U2450" i="8"/>
  <c r="U2466" i="8"/>
  <c r="U2482" i="8"/>
  <c r="U2514" i="8"/>
  <c r="AE2710" i="8"/>
  <c r="AD2710" i="8"/>
  <c r="U2683" i="8"/>
  <c r="U2672" i="8"/>
  <c r="U2776" i="8"/>
  <c r="AE2708" i="8"/>
  <c r="AD2708" i="8"/>
  <c r="U2548" i="8"/>
  <c r="U2564" i="8"/>
  <c r="U2580" i="8"/>
  <c r="U2596" i="8"/>
  <c r="U2612" i="8"/>
  <c r="U2628" i="8"/>
  <c r="U2644" i="8"/>
  <c r="U2660" i="8"/>
  <c r="AD2703" i="8"/>
  <c r="AE2703" i="8"/>
  <c r="U2724" i="8"/>
  <c r="AE2523" i="8"/>
  <c r="AD2523" i="8"/>
  <c r="AE2539" i="8"/>
  <c r="AD2539" i="8"/>
  <c r="AE2555" i="8"/>
  <c r="AD2555" i="8"/>
  <c r="AE2571" i="8"/>
  <c r="AD2571" i="8"/>
  <c r="AE2587" i="8"/>
  <c r="AD2587" i="8"/>
  <c r="AE2603" i="8"/>
  <c r="AD2603" i="8"/>
  <c r="AE2619" i="8"/>
  <c r="AD2619" i="8"/>
  <c r="AE2635" i="8"/>
  <c r="AD2635" i="8"/>
  <c r="AE2651" i="8"/>
  <c r="AD2651" i="8"/>
  <c r="AE2669" i="8"/>
  <c r="AD2669" i="8"/>
  <c r="U2752" i="8"/>
  <c r="AE2704" i="8"/>
  <c r="AD2704" i="8"/>
  <c r="U2742" i="8"/>
  <c r="AE2728" i="8"/>
  <c r="AD2728" i="8"/>
  <c r="AE2744" i="8"/>
  <c r="AD2744" i="8"/>
  <c r="AE2760" i="8"/>
  <c r="AD2760" i="8"/>
  <c r="AE2776" i="8"/>
  <c r="AD2776" i="8"/>
  <c r="AE2792" i="8"/>
  <c r="AD2792" i="8"/>
  <c r="U2830" i="8"/>
  <c r="AE2926" i="8"/>
  <c r="AD2926" i="8"/>
  <c r="AE2804" i="8"/>
  <c r="AD2804" i="8"/>
  <c r="AE2820" i="8"/>
  <c r="AD2820" i="8"/>
  <c r="AE2836" i="8"/>
  <c r="AD2836" i="8"/>
  <c r="AE2852" i="8"/>
  <c r="AD2852" i="8"/>
  <c r="AE2868" i="8"/>
  <c r="AD2868" i="8"/>
  <c r="AE2884" i="8"/>
  <c r="AD2884" i="8"/>
  <c r="AE2900" i="8"/>
  <c r="AD2900" i="8"/>
  <c r="AE2916" i="8"/>
  <c r="AD2916" i="8"/>
  <c r="AE3080" i="8"/>
  <c r="AD3080" i="8"/>
  <c r="U3081" i="8"/>
  <c r="U2961" i="8"/>
  <c r="U2977" i="8"/>
  <c r="U2993" i="8"/>
  <c r="U3009" i="8"/>
  <c r="U3025" i="8"/>
  <c r="U3041" i="8"/>
  <c r="U3057" i="8"/>
  <c r="AE2940" i="8"/>
  <c r="AD2940" i="8"/>
  <c r="AE2956" i="8"/>
  <c r="AD2956" i="8"/>
  <c r="AE2972" i="8"/>
  <c r="AD2972" i="8"/>
  <c r="AE2988" i="8"/>
  <c r="AD2988" i="8"/>
  <c r="AE3004" i="8"/>
  <c r="AD3004" i="8"/>
  <c r="AE3020" i="8"/>
  <c r="AD3020" i="8"/>
  <c r="AE3036" i="8"/>
  <c r="AD3036" i="8"/>
  <c r="AE3052" i="8"/>
  <c r="AD3052" i="8"/>
  <c r="AE3082" i="8"/>
  <c r="AD3082" i="8"/>
  <c r="AE3098" i="8"/>
  <c r="AD3098" i="8"/>
  <c r="AE3114" i="8"/>
  <c r="AD3114" i="8"/>
  <c r="AE3130" i="8"/>
  <c r="AD3130" i="8"/>
  <c r="AE3146" i="8"/>
  <c r="AD3146" i="8"/>
  <c r="AE3162" i="8"/>
  <c r="AD3162" i="8"/>
  <c r="AE3178" i="8"/>
  <c r="AD3178" i="8"/>
  <c r="U3337" i="8"/>
  <c r="U3319" i="8"/>
  <c r="U3338" i="8"/>
  <c r="AE3194" i="8"/>
  <c r="AD3194" i="8"/>
  <c r="AE3210" i="8"/>
  <c r="AD3210" i="8"/>
  <c r="AE3226" i="8"/>
  <c r="AD3226" i="8"/>
  <c r="AE3242" i="8"/>
  <c r="AD3242" i="8"/>
  <c r="AE3258" i="8"/>
  <c r="AD3258" i="8"/>
  <c r="AE3274" i="8"/>
  <c r="AD3274" i="8"/>
  <c r="AE3290" i="8"/>
  <c r="AD3290" i="8"/>
  <c r="AE3306" i="8"/>
  <c r="AD3306" i="8"/>
  <c r="AE3322" i="8"/>
  <c r="AD3322" i="8"/>
  <c r="AD3466" i="8"/>
  <c r="AE3466" i="8"/>
  <c r="AD3469" i="8"/>
  <c r="AE3469" i="8"/>
  <c r="U3360" i="8"/>
  <c r="AE3445" i="8"/>
  <c r="AD3445" i="8"/>
  <c r="AE3338" i="8"/>
  <c r="AD3338" i="8"/>
  <c r="AE3354" i="8"/>
  <c r="AD3354" i="8"/>
  <c r="AE3370" i="8"/>
  <c r="AD3370" i="8"/>
  <c r="AE3386" i="8"/>
  <c r="AD3386" i="8"/>
  <c r="AE3402" i="8"/>
  <c r="AD3402" i="8"/>
  <c r="AE3418" i="8"/>
  <c r="AD3418" i="8"/>
  <c r="AD3453" i="8"/>
  <c r="AE3453" i="8"/>
  <c r="AE3584" i="8"/>
  <c r="AD3584" i="8"/>
  <c r="AE3539" i="8"/>
  <c r="AD3539" i="8"/>
  <c r="AD3479" i="8"/>
  <c r="AE3479" i="8"/>
  <c r="AD3495" i="8"/>
  <c r="AE3495" i="8"/>
  <c r="AE3520" i="8"/>
  <c r="AD3520" i="8"/>
  <c r="AE3574" i="8"/>
  <c r="AD3574" i="8"/>
  <c r="AE3575" i="8"/>
  <c r="AD3575" i="8"/>
  <c r="U3444" i="8"/>
  <c r="U3460" i="8"/>
  <c r="U3476" i="8"/>
  <c r="U3492" i="8"/>
  <c r="U3605" i="8"/>
  <c r="U3617" i="8"/>
  <c r="U3603" i="8"/>
  <c r="AE3714" i="8"/>
  <c r="AD3714" i="8"/>
  <c r="AE3612" i="8"/>
  <c r="AD3612" i="8"/>
  <c r="AE3628" i="8"/>
  <c r="AD3628" i="8"/>
  <c r="AE3644" i="8"/>
  <c r="AD3644" i="8"/>
  <c r="AE3660" i="8"/>
  <c r="AD3660" i="8"/>
  <c r="AE3676" i="8"/>
  <c r="AD3676" i="8"/>
  <c r="AE3692" i="8"/>
  <c r="AD3692" i="8"/>
  <c r="AE3734" i="8"/>
  <c r="AD3734" i="8"/>
  <c r="AE3745" i="8"/>
  <c r="AD3745" i="8"/>
  <c r="AE3761" i="8"/>
  <c r="AD3761" i="8"/>
  <c r="AE3777" i="8"/>
  <c r="AD3777" i="8"/>
  <c r="AE3793" i="8"/>
  <c r="AD3793" i="8"/>
  <c r="U3701" i="8"/>
  <c r="U3717" i="8"/>
  <c r="U3733" i="8"/>
  <c r="U3749" i="8"/>
  <c r="U3765" i="8"/>
  <c r="U3781" i="8"/>
  <c r="U3797" i="8"/>
  <c r="AE198" i="8"/>
  <c r="AD198" i="8"/>
  <c r="AE358" i="8"/>
  <c r="AD358" i="8"/>
  <c r="AE454" i="8"/>
  <c r="AD454" i="8"/>
  <c r="AD611" i="8"/>
  <c r="AE611" i="8"/>
  <c r="AD675" i="8"/>
  <c r="AE675" i="8"/>
  <c r="AD771" i="8"/>
  <c r="AE771" i="8"/>
  <c r="AE1492" i="8"/>
  <c r="AD1492" i="8"/>
  <c r="AE126" i="8"/>
  <c r="AD126" i="8"/>
  <c r="AE154" i="8"/>
  <c r="AD154" i="8"/>
  <c r="AE218" i="8"/>
  <c r="AD218" i="8"/>
  <c r="AE314" i="8"/>
  <c r="AD314" i="8"/>
  <c r="AE394" i="8"/>
  <c r="AD394" i="8"/>
  <c r="AE458" i="8"/>
  <c r="AD458" i="8"/>
  <c r="AE512" i="8"/>
  <c r="AD512" i="8"/>
  <c r="AE679" i="8"/>
  <c r="AD679" i="8"/>
  <c r="AE727" i="8"/>
  <c r="AD727" i="8"/>
  <c r="AE775" i="8"/>
  <c r="AD775" i="8"/>
  <c r="AE839" i="8"/>
  <c r="AD839" i="8"/>
  <c r="U195" i="8"/>
  <c r="AE127" i="8"/>
  <c r="AD127" i="8"/>
  <c r="AE171" i="8"/>
  <c r="AD171" i="8"/>
  <c r="U275" i="8"/>
  <c r="U68" i="8"/>
  <c r="U85" i="8"/>
  <c r="AD39" i="8"/>
  <c r="AE39" i="8"/>
  <c r="U308" i="8"/>
  <c r="AE523" i="8"/>
  <c r="AD523" i="8"/>
  <c r="U374" i="8"/>
  <c r="AE251" i="8"/>
  <c r="AD251" i="8"/>
  <c r="AE283" i="8"/>
  <c r="AD283" i="8"/>
  <c r="AE315" i="8"/>
  <c r="AD315" i="8"/>
  <c r="AE347" i="8"/>
  <c r="AD347" i="8"/>
  <c r="AE363" i="8"/>
  <c r="AD363" i="8"/>
  <c r="AE395" i="8"/>
  <c r="AD395" i="8"/>
  <c r="AE427" i="8"/>
  <c r="AD427" i="8"/>
  <c r="AE459" i="8"/>
  <c r="AD459" i="8"/>
  <c r="AE491" i="8"/>
  <c r="AD491" i="8"/>
  <c r="AD25" i="8"/>
  <c r="AE25" i="8"/>
  <c r="AE89" i="8"/>
  <c r="AD89" i="8"/>
  <c r="AE42" i="8"/>
  <c r="AD42" i="8"/>
  <c r="U149" i="8"/>
  <c r="U181" i="8"/>
  <c r="U197" i="8"/>
  <c r="AE157" i="8"/>
  <c r="AD157" i="8"/>
  <c r="AE173" i="8"/>
  <c r="AD173" i="8"/>
  <c r="AE189" i="8"/>
  <c r="AD189" i="8"/>
  <c r="AE205" i="8"/>
  <c r="AD205" i="8"/>
  <c r="AE221" i="8"/>
  <c r="AD221" i="8"/>
  <c r="AE237" i="8"/>
  <c r="AD237" i="8"/>
  <c r="U259" i="8"/>
  <c r="AE18" i="8"/>
  <c r="AD18" i="8"/>
  <c r="AE82" i="8"/>
  <c r="AD82" i="8"/>
  <c r="AE19" i="8"/>
  <c r="AD19" i="8"/>
  <c r="AE83" i="8"/>
  <c r="AD83" i="8"/>
  <c r="AE5" i="8"/>
  <c r="AD5" i="8"/>
  <c r="AE69" i="8"/>
  <c r="AD69" i="8"/>
  <c r="AE133" i="8"/>
  <c r="AD133" i="8"/>
  <c r="AE29" i="8"/>
  <c r="AD29" i="8"/>
  <c r="AE531" i="8"/>
  <c r="AD531" i="8"/>
  <c r="U344" i="8"/>
  <c r="U392" i="8"/>
  <c r="U408" i="8"/>
  <c r="U424" i="8"/>
  <c r="U440" i="8"/>
  <c r="U456" i="8"/>
  <c r="U472" i="8"/>
  <c r="U488" i="8"/>
  <c r="U504" i="8"/>
  <c r="AE58" i="8"/>
  <c r="AD58" i="8"/>
  <c r="U150" i="8"/>
  <c r="U198" i="8"/>
  <c r="U214" i="8"/>
  <c r="U230" i="8"/>
  <c r="U246" i="8"/>
  <c r="AE14" i="8"/>
  <c r="AD14" i="8"/>
  <c r="AE78" i="8"/>
  <c r="AD78" i="8"/>
  <c r="AE142" i="8"/>
  <c r="AD142" i="8"/>
  <c r="U67" i="8"/>
  <c r="U131" i="8"/>
  <c r="AE158" i="8"/>
  <c r="AD158" i="8"/>
  <c r="AE174" i="8"/>
  <c r="AD174" i="8"/>
  <c r="AE190" i="8"/>
  <c r="AD190" i="8"/>
  <c r="AE206" i="8"/>
  <c r="AD206" i="8"/>
  <c r="AE222" i="8"/>
  <c r="AD222" i="8"/>
  <c r="AE238" i="8"/>
  <c r="AD238" i="8"/>
  <c r="U267" i="8"/>
  <c r="U112" i="8"/>
  <c r="U43" i="8"/>
  <c r="U107" i="8"/>
  <c r="AE61" i="8"/>
  <c r="AD61" i="8"/>
  <c r="AE541" i="8"/>
  <c r="AD541" i="8"/>
  <c r="U329" i="8"/>
  <c r="U361" i="8"/>
  <c r="U377" i="8"/>
  <c r="U393" i="8"/>
  <c r="U409" i="8"/>
  <c r="U425" i="8"/>
  <c r="U441" i="8"/>
  <c r="U457" i="8"/>
  <c r="U473" i="8"/>
  <c r="U489" i="8"/>
  <c r="AE585" i="8"/>
  <c r="AD585" i="8"/>
  <c r="AE254" i="8"/>
  <c r="AD254" i="8"/>
  <c r="AE270" i="8"/>
  <c r="AD270" i="8"/>
  <c r="AE286" i="8"/>
  <c r="AD286" i="8"/>
  <c r="AE302" i="8"/>
  <c r="AD302" i="8"/>
  <c r="AE318" i="8"/>
  <c r="AD318" i="8"/>
  <c r="AE334" i="8"/>
  <c r="AD334" i="8"/>
  <c r="AE350" i="8"/>
  <c r="AD350" i="8"/>
  <c r="AE366" i="8"/>
  <c r="AD366" i="8"/>
  <c r="AE382" i="8"/>
  <c r="AD382" i="8"/>
  <c r="AE398" i="8"/>
  <c r="AD398" i="8"/>
  <c r="AE414" i="8"/>
  <c r="AD414" i="8"/>
  <c r="AE430" i="8"/>
  <c r="AD430" i="8"/>
  <c r="AE446" i="8"/>
  <c r="AD446" i="8"/>
  <c r="AE462" i="8"/>
  <c r="AD462" i="8"/>
  <c r="AE478" i="8"/>
  <c r="AD478" i="8"/>
  <c r="AE494" i="8"/>
  <c r="AD494" i="8"/>
  <c r="AE528" i="8"/>
  <c r="AD528" i="8"/>
  <c r="AE568" i="8"/>
  <c r="AD568" i="8"/>
  <c r="AE547" i="8"/>
  <c r="AD547" i="8"/>
  <c r="AE554" i="8"/>
  <c r="AD554" i="8"/>
  <c r="AE517" i="8"/>
  <c r="AD517" i="8"/>
  <c r="AD524" i="8"/>
  <c r="AE524" i="8"/>
  <c r="AE603" i="8"/>
  <c r="AD603" i="8"/>
  <c r="AD619" i="8"/>
  <c r="AE619" i="8"/>
  <c r="AD635" i="8"/>
  <c r="AE635" i="8"/>
  <c r="AD651" i="8"/>
  <c r="AE651" i="8"/>
  <c r="AD667" i="8"/>
  <c r="AE667" i="8"/>
  <c r="AD683" i="8"/>
  <c r="AE683" i="8"/>
  <c r="AD699" i="8"/>
  <c r="AE699" i="8"/>
  <c r="AD715" i="8"/>
  <c r="AE715" i="8"/>
  <c r="AD731" i="8"/>
  <c r="AE731" i="8"/>
  <c r="AD747" i="8"/>
  <c r="AE747" i="8"/>
  <c r="AD763" i="8"/>
  <c r="AE763" i="8"/>
  <c r="AD779" i="8"/>
  <c r="AE779" i="8"/>
  <c r="AD795" i="8"/>
  <c r="AE795" i="8"/>
  <c r="AD811" i="8"/>
  <c r="AE811" i="8"/>
  <c r="AD827" i="8"/>
  <c r="AE827" i="8"/>
  <c r="AD843" i="8"/>
  <c r="AE843" i="8"/>
  <c r="AE890" i="8"/>
  <c r="AD890" i="8"/>
  <c r="U931" i="8"/>
  <c r="U1059" i="8"/>
  <c r="U876" i="8"/>
  <c r="U916" i="8"/>
  <c r="U1044" i="8"/>
  <c r="U883" i="8"/>
  <c r="U1006" i="8"/>
  <c r="U1134" i="8"/>
  <c r="AE864" i="8"/>
  <c r="AD864" i="8"/>
  <c r="U540" i="8"/>
  <c r="U556" i="8"/>
  <c r="U572" i="8"/>
  <c r="U588" i="8"/>
  <c r="U604" i="8"/>
  <c r="U620" i="8"/>
  <c r="U636" i="8"/>
  <c r="U652" i="8"/>
  <c r="U668" i="8"/>
  <c r="U684" i="8"/>
  <c r="U700" i="8"/>
  <c r="U716" i="8"/>
  <c r="U732" i="8"/>
  <c r="U748" i="8"/>
  <c r="U764" i="8"/>
  <c r="U780" i="8"/>
  <c r="U796" i="8"/>
  <c r="U812" i="8"/>
  <c r="U828" i="8"/>
  <c r="U844" i="8"/>
  <c r="AE852" i="8"/>
  <c r="AD852" i="8"/>
  <c r="U960" i="8"/>
  <c r="U1088" i="8"/>
  <c r="AE884" i="8"/>
  <c r="AD884" i="8"/>
  <c r="AE1170" i="8"/>
  <c r="AD1170" i="8"/>
  <c r="U1169" i="8"/>
  <c r="AE901" i="8"/>
  <c r="AD901" i="8"/>
  <c r="AE917" i="8"/>
  <c r="AD917" i="8"/>
  <c r="AE933" i="8"/>
  <c r="AD933" i="8"/>
  <c r="AE949" i="8"/>
  <c r="AD949" i="8"/>
  <c r="AE965" i="8"/>
  <c r="AD965" i="8"/>
  <c r="AE981" i="8"/>
  <c r="AD981" i="8"/>
  <c r="AE997" i="8"/>
  <c r="AD997" i="8"/>
  <c r="AE1013" i="8"/>
  <c r="AD1013" i="8"/>
  <c r="AE1029" i="8"/>
  <c r="AD1029" i="8"/>
  <c r="AE1045" i="8"/>
  <c r="AD1045" i="8"/>
  <c r="AE1061" i="8"/>
  <c r="AD1061" i="8"/>
  <c r="AE1077" i="8"/>
  <c r="AD1077" i="8"/>
  <c r="AE1093" i="8"/>
  <c r="AD1093" i="8"/>
  <c r="AE1109" i="8"/>
  <c r="AD1109" i="8"/>
  <c r="AE1125" i="8"/>
  <c r="AD1125" i="8"/>
  <c r="AE1141" i="8"/>
  <c r="AD1141" i="8"/>
  <c r="AD1160" i="8"/>
  <c r="AE1160" i="8"/>
  <c r="AE1167" i="8"/>
  <c r="AD1167" i="8"/>
  <c r="AE1173" i="8"/>
  <c r="AD1173" i="8"/>
  <c r="U1179" i="8"/>
  <c r="AD1484" i="8"/>
  <c r="AE1484" i="8"/>
  <c r="U1583" i="8"/>
  <c r="U1481" i="8"/>
  <c r="AE1179" i="8"/>
  <c r="AD1179" i="8"/>
  <c r="AE1195" i="8"/>
  <c r="AD1195" i="8"/>
  <c r="AE1211" i="8"/>
  <c r="AD1211" i="8"/>
  <c r="AE1227" i="8"/>
  <c r="AD1227" i="8"/>
  <c r="AE1243" i="8"/>
  <c r="AD1243" i="8"/>
  <c r="AE1259" i="8"/>
  <c r="AD1259" i="8"/>
  <c r="AE1275" i="8"/>
  <c r="AD1275" i="8"/>
  <c r="AE1291" i="8"/>
  <c r="AD1291" i="8"/>
  <c r="AE1307" i="8"/>
  <c r="AD1307" i="8"/>
  <c r="AE1323" i="8"/>
  <c r="AD1323" i="8"/>
  <c r="AE1339" i="8"/>
  <c r="AD1339" i="8"/>
  <c r="AE1355" i="8"/>
  <c r="AD1355" i="8"/>
  <c r="AE1371" i="8"/>
  <c r="AD1371" i="8"/>
  <c r="AE1387" i="8"/>
  <c r="AD1387" i="8"/>
  <c r="AE1403" i="8"/>
  <c r="AD1403" i="8"/>
  <c r="AE1419" i="8"/>
  <c r="AD1419" i="8"/>
  <c r="AE1435" i="8"/>
  <c r="AD1435" i="8"/>
  <c r="AE1451" i="8"/>
  <c r="AD1451" i="8"/>
  <c r="U1485" i="8"/>
  <c r="U1700" i="8"/>
  <c r="U1669" i="8"/>
  <c r="U1470" i="8"/>
  <c r="U1566" i="8"/>
  <c r="U1466" i="8"/>
  <c r="U1482" i="8"/>
  <c r="AE1506" i="8"/>
  <c r="AD1506" i="8"/>
  <c r="AE1520" i="8"/>
  <c r="AD1520" i="8"/>
  <c r="AE1536" i="8"/>
  <c r="AD1536" i="8"/>
  <c r="AE1552" i="8"/>
  <c r="AD1552" i="8"/>
  <c r="AE1568" i="8"/>
  <c r="AD1568" i="8"/>
  <c r="AE1584" i="8"/>
  <c r="AD1584" i="8"/>
  <c r="AE1600" i="8"/>
  <c r="AD1600" i="8"/>
  <c r="AE1616" i="8"/>
  <c r="AD1616" i="8"/>
  <c r="AE1632" i="8"/>
  <c r="AD1632" i="8"/>
  <c r="AE1648" i="8"/>
  <c r="AD1648" i="8"/>
  <c r="AE1664" i="8"/>
  <c r="AD1664" i="8"/>
  <c r="AE1680" i="8"/>
  <c r="AD1680" i="8"/>
  <c r="AE1696" i="8"/>
  <c r="AD1696" i="8"/>
  <c r="AE1712" i="8"/>
  <c r="AD1712" i="8"/>
  <c r="AE1728" i="8"/>
  <c r="AD1728" i="8"/>
  <c r="AE1744" i="8"/>
  <c r="AD1744" i="8"/>
  <c r="AE2042" i="8"/>
  <c r="AD2042" i="8"/>
  <c r="U1782" i="8"/>
  <c r="AE1930" i="8"/>
  <c r="AD1930" i="8"/>
  <c r="U1789" i="8"/>
  <c r="AE1935" i="8"/>
  <c r="AD1935" i="8"/>
  <c r="AE2063" i="8"/>
  <c r="AD2063" i="8"/>
  <c r="AE2191" i="8"/>
  <c r="AD2191" i="8"/>
  <c r="AE2005" i="8"/>
  <c r="AD2005" i="8"/>
  <c r="AE2133" i="8"/>
  <c r="AD2133" i="8"/>
  <c r="AE1947" i="8"/>
  <c r="AD1947" i="8"/>
  <c r="AE2075" i="8"/>
  <c r="AD2075" i="8"/>
  <c r="U2207" i="8"/>
  <c r="U1815" i="8"/>
  <c r="U1831" i="8"/>
  <c r="U1847" i="8"/>
  <c r="U1863" i="8"/>
  <c r="U1879" i="8"/>
  <c r="U1895" i="8"/>
  <c r="AE2006" i="8"/>
  <c r="AD2006" i="8"/>
  <c r="AE2134" i="8"/>
  <c r="AD2134" i="8"/>
  <c r="AE1900" i="8"/>
  <c r="AD1900" i="8"/>
  <c r="AE2039" i="8"/>
  <c r="AD2039" i="8"/>
  <c r="AE2167" i="8"/>
  <c r="AD2167" i="8"/>
  <c r="AE1775" i="8"/>
  <c r="AD1775" i="8"/>
  <c r="AE1791" i="8"/>
  <c r="AD1791" i="8"/>
  <c r="AE1807" i="8"/>
  <c r="AD1807" i="8"/>
  <c r="AE1823" i="8"/>
  <c r="AD1823" i="8"/>
  <c r="AE1839" i="8"/>
  <c r="AD1839" i="8"/>
  <c r="AE1855" i="8"/>
  <c r="AD1855" i="8"/>
  <c r="AE1871" i="8"/>
  <c r="AD1871" i="8"/>
  <c r="AE1887" i="8"/>
  <c r="AD1887" i="8"/>
  <c r="AE1938" i="8"/>
  <c r="AD1938" i="8"/>
  <c r="AE2066" i="8"/>
  <c r="AD2066" i="8"/>
  <c r="AE2194" i="8"/>
  <c r="AD2194" i="8"/>
  <c r="AE1997" i="8"/>
  <c r="AD1997" i="8"/>
  <c r="AE2125" i="8"/>
  <c r="AD2125" i="8"/>
  <c r="AE1944" i="8"/>
  <c r="AD1944" i="8"/>
  <c r="AE2072" i="8"/>
  <c r="AD2072" i="8"/>
  <c r="AE2019" i="8"/>
  <c r="AD2019" i="8"/>
  <c r="AE2147" i="8"/>
  <c r="AD2147" i="8"/>
  <c r="AE1966" i="8"/>
  <c r="AD1966" i="8"/>
  <c r="AE2094" i="8"/>
  <c r="AD2094" i="8"/>
  <c r="AE1929" i="8"/>
  <c r="AD1929" i="8"/>
  <c r="AE2057" i="8"/>
  <c r="AD2057" i="8"/>
  <c r="AE2185" i="8"/>
  <c r="AD2185" i="8"/>
  <c r="AE2004" i="8"/>
  <c r="AD2004" i="8"/>
  <c r="AE2132" i="8"/>
  <c r="AD2132" i="8"/>
  <c r="AE2359" i="8"/>
  <c r="AD2359" i="8"/>
  <c r="U2215" i="8"/>
  <c r="AE2202" i="8"/>
  <c r="AD2202" i="8"/>
  <c r="AE2218" i="8"/>
  <c r="AD2218" i="8"/>
  <c r="AE2234" i="8"/>
  <c r="AD2234" i="8"/>
  <c r="AE2250" i="8"/>
  <c r="AD2250" i="8"/>
  <c r="AE2266" i="8"/>
  <c r="AD2266" i="8"/>
  <c r="AE2282" i="8"/>
  <c r="AD2282" i="8"/>
  <c r="AE2298" i="8"/>
  <c r="AD2298" i="8"/>
  <c r="AE2314" i="8"/>
  <c r="AD2314" i="8"/>
  <c r="AE2330" i="8"/>
  <c r="AD2330" i="8"/>
  <c r="AE2346" i="8"/>
  <c r="AD2346" i="8"/>
  <c r="AE2366" i="8"/>
  <c r="AD2366" i="8"/>
  <c r="AE2668" i="8"/>
  <c r="AD2668" i="8"/>
  <c r="AE2399" i="8"/>
  <c r="AD2399" i="8"/>
  <c r="AE2415" i="8"/>
  <c r="AD2415" i="8"/>
  <c r="AE2431" i="8"/>
  <c r="AD2431" i="8"/>
  <c r="AE2447" i="8"/>
  <c r="AD2447" i="8"/>
  <c r="AE2463" i="8"/>
  <c r="AD2463" i="8"/>
  <c r="AE2479" i="8"/>
  <c r="AD2479" i="8"/>
  <c r="AE2495" i="8"/>
  <c r="AD2495" i="8"/>
  <c r="AE2511" i="8"/>
  <c r="AD2511" i="8"/>
  <c r="U2355" i="8"/>
  <c r="U2371" i="8"/>
  <c r="U2387" i="8"/>
  <c r="U2419" i="8"/>
  <c r="U2435" i="8"/>
  <c r="U2451" i="8"/>
  <c r="U2483" i="8"/>
  <c r="U2499" i="8"/>
  <c r="U2515" i="8"/>
  <c r="AE2705" i="8"/>
  <c r="AD2705" i="8"/>
  <c r="AE2678" i="8"/>
  <c r="AD2678" i="8"/>
  <c r="U2777" i="8"/>
  <c r="U2751" i="8"/>
  <c r="AE2524" i="8"/>
  <c r="AD2524" i="8"/>
  <c r="AE2540" i="8"/>
  <c r="AD2540" i="8"/>
  <c r="AE2556" i="8"/>
  <c r="AD2556" i="8"/>
  <c r="AE2572" i="8"/>
  <c r="AD2572" i="8"/>
  <c r="AE2588" i="8"/>
  <c r="AD2588" i="8"/>
  <c r="AE2604" i="8"/>
  <c r="AD2604" i="8"/>
  <c r="AE2620" i="8"/>
  <c r="AD2620" i="8"/>
  <c r="AE2636" i="8"/>
  <c r="AD2636" i="8"/>
  <c r="AE2652" i="8"/>
  <c r="AD2652" i="8"/>
  <c r="U2707" i="8"/>
  <c r="AE2674" i="8"/>
  <c r="AD2674" i="8"/>
  <c r="U2710" i="8"/>
  <c r="AD2679" i="8"/>
  <c r="AE2679" i="8"/>
  <c r="AE2729" i="8"/>
  <c r="AD2729" i="8"/>
  <c r="AE2745" i="8"/>
  <c r="AD2745" i="8"/>
  <c r="AE2761" i="8"/>
  <c r="AD2761" i="8"/>
  <c r="AE2777" i="8"/>
  <c r="AD2777" i="8"/>
  <c r="AE2793" i="8"/>
  <c r="AD2793" i="8"/>
  <c r="U2927" i="8"/>
  <c r="U2831" i="8"/>
  <c r="AE2805" i="8"/>
  <c r="AD2805" i="8"/>
  <c r="AE2821" i="8"/>
  <c r="AD2821" i="8"/>
  <c r="AE2837" i="8"/>
  <c r="AD2837" i="8"/>
  <c r="AE2853" i="8"/>
  <c r="AD2853" i="8"/>
  <c r="AE2869" i="8"/>
  <c r="AD2869" i="8"/>
  <c r="AE2885" i="8"/>
  <c r="AD2885" i="8"/>
  <c r="AE2901" i="8"/>
  <c r="AD2901" i="8"/>
  <c r="AE2917" i="8"/>
  <c r="AD2917" i="8"/>
  <c r="U2962" i="8"/>
  <c r="U2978" i="8"/>
  <c r="U2994" i="8"/>
  <c r="U3010" i="8"/>
  <c r="U3026" i="8"/>
  <c r="U3042" i="8"/>
  <c r="AE3059" i="8"/>
  <c r="AD3059" i="8"/>
  <c r="U3089" i="8"/>
  <c r="AE2941" i="8"/>
  <c r="AD2941" i="8"/>
  <c r="AE2957" i="8"/>
  <c r="AD2957" i="8"/>
  <c r="AE2973" i="8"/>
  <c r="AD2973" i="8"/>
  <c r="AE2989" i="8"/>
  <c r="AD2989" i="8"/>
  <c r="AE3005" i="8"/>
  <c r="AD3005" i="8"/>
  <c r="AE3021" i="8"/>
  <c r="AD3021" i="8"/>
  <c r="AE3037" i="8"/>
  <c r="AD3037" i="8"/>
  <c r="AE3053" i="8"/>
  <c r="AD3053" i="8"/>
  <c r="U3103" i="8"/>
  <c r="U3119" i="8"/>
  <c r="U3135" i="8"/>
  <c r="U3151" i="8"/>
  <c r="U3167" i="8"/>
  <c r="U3183" i="8"/>
  <c r="AE3083" i="8"/>
  <c r="AD3083" i="8"/>
  <c r="AE3099" i="8"/>
  <c r="AD3099" i="8"/>
  <c r="AE3115" i="8"/>
  <c r="AD3115" i="8"/>
  <c r="AE3131" i="8"/>
  <c r="AD3131" i="8"/>
  <c r="AE3147" i="8"/>
  <c r="AD3147" i="8"/>
  <c r="AE3163" i="8"/>
  <c r="AD3163" i="8"/>
  <c r="AE3179" i="8"/>
  <c r="AD3179" i="8"/>
  <c r="U3192" i="8"/>
  <c r="U3208" i="8"/>
  <c r="U3224" i="8"/>
  <c r="U3240" i="8"/>
  <c r="U3256" i="8"/>
  <c r="U3272" i="8"/>
  <c r="U3288" i="8"/>
  <c r="U3304" i="8"/>
  <c r="U3320" i="8"/>
  <c r="U3332" i="8"/>
  <c r="U3340" i="8"/>
  <c r="AE3195" i="8"/>
  <c r="AD3195" i="8"/>
  <c r="AE3211" i="8"/>
  <c r="AD3211" i="8"/>
  <c r="AE3227" i="8"/>
  <c r="AD3227" i="8"/>
  <c r="AE3243" i="8"/>
  <c r="AD3243" i="8"/>
  <c r="AE3259" i="8"/>
  <c r="AD3259" i="8"/>
  <c r="AE3275" i="8"/>
  <c r="AD3275" i="8"/>
  <c r="AE3291" i="8"/>
  <c r="AD3291" i="8"/>
  <c r="AE3307" i="8"/>
  <c r="AD3307" i="8"/>
  <c r="AE3323" i="8"/>
  <c r="AD3323" i="8"/>
  <c r="U3361" i="8"/>
  <c r="AE3443" i="8"/>
  <c r="AD3443" i="8"/>
  <c r="AD3461" i="8"/>
  <c r="AE3461" i="8"/>
  <c r="AE3339" i="8"/>
  <c r="AD3339" i="8"/>
  <c r="AE3355" i="8"/>
  <c r="AD3355" i="8"/>
  <c r="AE3371" i="8"/>
  <c r="AD3371" i="8"/>
  <c r="AE3387" i="8"/>
  <c r="AD3387" i="8"/>
  <c r="AE3403" i="8"/>
  <c r="AD3403" i="8"/>
  <c r="AE3419" i="8"/>
  <c r="AD3419" i="8"/>
  <c r="AD3444" i="8"/>
  <c r="AE3444" i="8"/>
  <c r="AE3592" i="8"/>
  <c r="AD3592" i="8"/>
  <c r="AE3541" i="8"/>
  <c r="AD3541" i="8"/>
  <c r="AD3480" i="8"/>
  <c r="AE3480" i="8"/>
  <c r="AD3496" i="8"/>
  <c r="AE3496" i="8"/>
  <c r="AE3522" i="8"/>
  <c r="AD3522" i="8"/>
  <c r="AE3573" i="8"/>
  <c r="AD3573" i="8"/>
  <c r="AE3582" i="8"/>
  <c r="AD3582" i="8"/>
  <c r="AE3583" i="8"/>
  <c r="AD3583" i="8"/>
  <c r="U3445" i="8"/>
  <c r="U3461" i="8"/>
  <c r="U3477" i="8"/>
  <c r="U3493" i="8"/>
  <c r="AE3564" i="8"/>
  <c r="AD3564" i="8"/>
  <c r="U3619" i="8"/>
  <c r="U3596" i="8"/>
  <c r="AE3726" i="8"/>
  <c r="AD3726" i="8"/>
  <c r="AE3724" i="8"/>
  <c r="AD3724" i="8"/>
  <c r="AE3613" i="8"/>
  <c r="AD3613" i="8"/>
  <c r="AE3629" i="8"/>
  <c r="AD3629" i="8"/>
  <c r="AE3645" i="8"/>
  <c r="AD3645" i="8"/>
  <c r="AE3661" i="8"/>
  <c r="AD3661" i="8"/>
  <c r="AE3677" i="8"/>
  <c r="AD3677" i="8"/>
  <c r="AE3699" i="8"/>
  <c r="AD3699" i="8"/>
  <c r="AE3746" i="8"/>
  <c r="AD3746" i="8"/>
  <c r="AE3762" i="8"/>
  <c r="AD3762" i="8"/>
  <c r="AE3778" i="8"/>
  <c r="AD3778" i="8"/>
  <c r="AE3794" i="8"/>
  <c r="AD3794" i="8"/>
  <c r="U3702" i="8"/>
  <c r="U3718" i="8"/>
  <c r="U3734" i="8"/>
  <c r="U3750" i="8"/>
  <c r="U3766" i="8"/>
  <c r="U3782" i="8"/>
  <c r="U3798" i="8"/>
  <c r="AE390" i="8"/>
  <c r="AD390" i="8"/>
  <c r="AD659" i="8"/>
  <c r="AE659" i="8"/>
  <c r="AE879" i="8"/>
  <c r="AD879" i="8"/>
  <c r="AE62" i="8"/>
  <c r="AD62" i="8"/>
  <c r="AE13" i="8"/>
  <c r="AD13" i="8"/>
  <c r="AE202" i="8"/>
  <c r="AD202" i="8"/>
  <c r="AE546" i="8"/>
  <c r="AD546" i="8"/>
  <c r="AE298" i="8"/>
  <c r="AD298" i="8"/>
  <c r="AE426" i="8"/>
  <c r="AD426" i="8"/>
  <c r="AE631" i="8"/>
  <c r="AD631" i="8"/>
  <c r="AE865" i="8"/>
  <c r="AD865" i="8"/>
  <c r="U183" i="8"/>
  <c r="AE15" i="8"/>
  <c r="AD15" i="8"/>
  <c r="AE143" i="8"/>
  <c r="AD143" i="8"/>
  <c r="AE159" i="8"/>
  <c r="AD159" i="8"/>
  <c r="AE191" i="8"/>
  <c r="AD191" i="8"/>
  <c r="AE207" i="8"/>
  <c r="AD207" i="8"/>
  <c r="AE223" i="8"/>
  <c r="AD223" i="8"/>
  <c r="AE239" i="8"/>
  <c r="AD239" i="8"/>
  <c r="U20" i="8"/>
  <c r="U84" i="8"/>
  <c r="AD44" i="8"/>
  <c r="AE44" i="8"/>
  <c r="AD55" i="8"/>
  <c r="AE55" i="8"/>
  <c r="AD119" i="8"/>
  <c r="AE119" i="8"/>
  <c r="U14" i="8"/>
  <c r="AE8" i="8"/>
  <c r="AD8" i="8"/>
  <c r="AE72" i="8"/>
  <c r="AD72" i="8"/>
  <c r="AE136" i="8"/>
  <c r="AD136" i="8"/>
  <c r="AE573" i="8"/>
  <c r="AD573" i="8"/>
  <c r="U346" i="8"/>
  <c r="U378" i="8"/>
  <c r="AE506" i="8"/>
  <c r="AD506" i="8"/>
  <c r="AE589" i="8"/>
  <c r="AD589" i="8"/>
  <c r="AE529" i="8"/>
  <c r="AD529" i="8"/>
  <c r="AE255" i="8"/>
  <c r="AD255" i="8"/>
  <c r="AE271" i="8"/>
  <c r="AD271" i="8"/>
  <c r="AE287" i="8"/>
  <c r="AD287" i="8"/>
  <c r="AE303" i="8"/>
  <c r="AD303" i="8"/>
  <c r="AE319" i="8"/>
  <c r="AD319" i="8"/>
  <c r="AE335" i="8"/>
  <c r="AD335" i="8"/>
  <c r="AE351" i="8"/>
  <c r="AD351" i="8"/>
  <c r="AE367" i="8"/>
  <c r="AD367" i="8"/>
  <c r="AE383" i="8"/>
  <c r="AD383" i="8"/>
  <c r="AE399" i="8"/>
  <c r="AD399" i="8"/>
  <c r="AE415" i="8"/>
  <c r="AD415" i="8"/>
  <c r="AE431" i="8"/>
  <c r="AD431" i="8"/>
  <c r="AE447" i="8"/>
  <c r="AD447" i="8"/>
  <c r="AE463" i="8"/>
  <c r="AD463" i="8"/>
  <c r="AE479" i="8"/>
  <c r="AD479" i="8"/>
  <c r="AE495" i="8"/>
  <c r="AD495" i="8"/>
  <c r="AE551" i="8"/>
  <c r="AD551" i="8"/>
  <c r="AE578" i="8"/>
  <c r="AD578" i="8"/>
  <c r="AE519" i="8"/>
  <c r="AD519" i="8"/>
  <c r="AE559" i="8"/>
  <c r="AD559" i="8"/>
  <c r="AE572" i="8"/>
  <c r="AD572" i="8"/>
  <c r="AD550" i="8"/>
  <c r="AE550" i="8"/>
  <c r="AE604" i="8"/>
  <c r="AD604" i="8"/>
  <c r="AE620" i="8"/>
  <c r="AD620" i="8"/>
  <c r="AE636" i="8"/>
  <c r="AD636" i="8"/>
  <c r="AE652" i="8"/>
  <c r="AD652" i="8"/>
  <c r="AE668" i="8"/>
  <c r="AD668" i="8"/>
  <c r="AE684" i="8"/>
  <c r="AD684" i="8"/>
  <c r="AE700" i="8"/>
  <c r="AD700" i="8"/>
  <c r="AE716" i="8"/>
  <c r="AD716" i="8"/>
  <c r="AE732" i="8"/>
  <c r="AD732" i="8"/>
  <c r="AE748" i="8"/>
  <c r="AD748" i="8"/>
  <c r="AE764" i="8"/>
  <c r="AD764" i="8"/>
  <c r="AE780" i="8"/>
  <c r="AD780" i="8"/>
  <c r="AE796" i="8"/>
  <c r="AD796" i="8"/>
  <c r="AE812" i="8"/>
  <c r="AD812" i="8"/>
  <c r="AE828" i="8"/>
  <c r="AD828" i="8"/>
  <c r="AE844" i="8"/>
  <c r="AD844" i="8"/>
  <c r="AE863" i="8"/>
  <c r="AD863" i="8"/>
  <c r="AE858" i="8"/>
  <c r="AD858" i="8"/>
  <c r="AE1172" i="8"/>
  <c r="AD1172" i="8"/>
  <c r="AE902" i="8"/>
  <c r="AD902" i="8"/>
  <c r="AE918" i="8"/>
  <c r="AD918" i="8"/>
  <c r="AE934" i="8"/>
  <c r="AD934" i="8"/>
  <c r="AE950" i="8"/>
  <c r="AD950" i="8"/>
  <c r="AE966" i="8"/>
  <c r="AD966" i="8"/>
  <c r="AE982" i="8"/>
  <c r="AD982" i="8"/>
  <c r="AE998" i="8"/>
  <c r="AD998" i="8"/>
  <c r="AE1014" i="8"/>
  <c r="AD1014" i="8"/>
  <c r="AE1030" i="8"/>
  <c r="AD1030" i="8"/>
  <c r="AE1046" i="8"/>
  <c r="AD1046" i="8"/>
  <c r="AE1062" i="8"/>
  <c r="AD1062" i="8"/>
  <c r="AE1078" i="8"/>
  <c r="AD1078" i="8"/>
  <c r="AE1094" i="8"/>
  <c r="AD1094" i="8"/>
  <c r="AE1110" i="8"/>
  <c r="AD1110" i="8"/>
  <c r="AE1126" i="8"/>
  <c r="AD1126" i="8"/>
  <c r="AE1142" i="8"/>
  <c r="AD1142" i="8"/>
  <c r="AE1175" i="8"/>
  <c r="AD1175" i="8"/>
  <c r="AE1510" i="8"/>
  <c r="AD1510" i="8"/>
  <c r="U1599" i="8"/>
  <c r="AD1486" i="8"/>
  <c r="AE1486" i="8"/>
  <c r="AE1514" i="8"/>
  <c r="AD1514" i="8"/>
  <c r="AE1180" i="8"/>
  <c r="AD1180" i="8"/>
  <c r="AE1196" i="8"/>
  <c r="AD1196" i="8"/>
  <c r="AE1212" i="8"/>
  <c r="AD1212" i="8"/>
  <c r="AE1228" i="8"/>
  <c r="AD1228" i="8"/>
  <c r="AE1244" i="8"/>
  <c r="AD1244" i="8"/>
  <c r="AE1260" i="8"/>
  <c r="AD1260" i="8"/>
  <c r="AE1276" i="8"/>
  <c r="AD1276" i="8"/>
  <c r="AE1292" i="8"/>
  <c r="AD1292" i="8"/>
  <c r="AE1308" i="8"/>
  <c r="AD1308" i="8"/>
  <c r="AE1324" i="8"/>
  <c r="AD1324" i="8"/>
  <c r="AE1340" i="8"/>
  <c r="AD1340" i="8"/>
  <c r="AE1356" i="8"/>
  <c r="AD1356" i="8"/>
  <c r="AE1372" i="8"/>
  <c r="AD1372" i="8"/>
  <c r="AE1388" i="8"/>
  <c r="AD1388" i="8"/>
  <c r="AE1404" i="8"/>
  <c r="AD1404" i="8"/>
  <c r="AE1420" i="8"/>
  <c r="AD1420" i="8"/>
  <c r="AE1436" i="8"/>
  <c r="AD1436" i="8"/>
  <c r="AE1452" i="8"/>
  <c r="AD1452" i="8"/>
  <c r="U1487" i="8"/>
  <c r="U1716" i="8"/>
  <c r="AE1505" i="8"/>
  <c r="AD1505" i="8"/>
  <c r="U1685" i="8"/>
  <c r="U1574" i="8"/>
  <c r="U1575" i="8"/>
  <c r="AE1467" i="8"/>
  <c r="AD1467" i="8"/>
  <c r="U1513" i="8"/>
  <c r="AE1761" i="8"/>
  <c r="AD1761" i="8"/>
  <c r="AE2112" i="8"/>
  <c r="AD2112" i="8"/>
  <c r="AE2122" i="8"/>
  <c r="AD2122" i="8"/>
  <c r="AE1521" i="8"/>
  <c r="AD1521" i="8"/>
  <c r="AE1537" i="8"/>
  <c r="AD1537" i="8"/>
  <c r="AE1553" i="8"/>
  <c r="AD1553" i="8"/>
  <c r="AE1569" i="8"/>
  <c r="AD1569" i="8"/>
  <c r="AE1585" i="8"/>
  <c r="AD1585" i="8"/>
  <c r="AE1601" i="8"/>
  <c r="AD1601" i="8"/>
  <c r="AE1617" i="8"/>
  <c r="AD1617" i="8"/>
  <c r="AE1633" i="8"/>
  <c r="AD1633" i="8"/>
  <c r="AE1649" i="8"/>
  <c r="AD1649" i="8"/>
  <c r="AE1665" i="8"/>
  <c r="AD1665" i="8"/>
  <c r="AE1681" i="8"/>
  <c r="AD1681" i="8"/>
  <c r="AE1697" i="8"/>
  <c r="AD1697" i="8"/>
  <c r="AE1713" i="8"/>
  <c r="AD1713" i="8"/>
  <c r="AE1729" i="8"/>
  <c r="AD1729" i="8"/>
  <c r="AE1745" i="8"/>
  <c r="AD1745" i="8"/>
  <c r="U1784" i="8"/>
  <c r="U1799" i="8"/>
  <c r="U1797" i="8"/>
  <c r="AE2192" i="8"/>
  <c r="AD2192" i="8"/>
  <c r="U1791" i="8"/>
  <c r="U1800" i="8"/>
  <c r="AE1969" i="8"/>
  <c r="AD1969" i="8"/>
  <c r="AE2097" i="8"/>
  <c r="AD2097" i="8"/>
  <c r="AE2028" i="8"/>
  <c r="AD2028" i="8"/>
  <c r="AE2156" i="8"/>
  <c r="AD2156" i="8"/>
  <c r="AE1923" i="8"/>
  <c r="AD1923" i="8"/>
  <c r="AE1776" i="8"/>
  <c r="AD1776" i="8"/>
  <c r="AE1792" i="8"/>
  <c r="AD1792" i="8"/>
  <c r="AE1808" i="8"/>
  <c r="AD1808" i="8"/>
  <c r="AE1824" i="8"/>
  <c r="AD1824" i="8"/>
  <c r="AE1840" i="8"/>
  <c r="AD1840" i="8"/>
  <c r="AE1856" i="8"/>
  <c r="AD1856" i="8"/>
  <c r="AE1872" i="8"/>
  <c r="AD1872" i="8"/>
  <c r="AE1888" i="8"/>
  <c r="AD1888" i="8"/>
  <c r="U2200" i="8"/>
  <c r="AE1903" i="8"/>
  <c r="AD1903" i="8"/>
  <c r="U1913" i="8"/>
  <c r="U1929" i="8"/>
  <c r="U1945" i="8"/>
  <c r="U1961" i="8"/>
  <c r="U1977" i="8"/>
  <c r="U1993" i="8"/>
  <c r="U2009" i="8"/>
  <c r="U2025" i="8"/>
  <c r="U2041" i="8"/>
  <c r="U2057" i="8"/>
  <c r="U2073" i="8"/>
  <c r="U2089" i="8"/>
  <c r="U2105" i="8"/>
  <c r="U2121" i="8"/>
  <c r="U2137" i="8"/>
  <c r="U2153" i="8"/>
  <c r="U2169" i="8"/>
  <c r="U2185" i="8"/>
  <c r="U2212" i="8"/>
  <c r="AE2361" i="8"/>
  <c r="AD2361" i="8"/>
  <c r="U2216" i="8"/>
  <c r="U2232" i="8"/>
  <c r="U2248" i="8"/>
  <c r="U2264" i="8"/>
  <c r="U2280" i="8"/>
  <c r="U2296" i="8"/>
  <c r="U2312" i="8"/>
  <c r="U2328" i="8"/>
  <c r="U2344" i="8"/>
  <c r="AE2203" i="8"/>
  <c r="AD2203" i="8"/>
  <c r="AE2219" i="8"/>
  <c r="AD2219" i="8"/>
  <c r="AE2235" i="8"/>
  <c r="AD2235" i="8"/>
  <c r="AE2251" i="8"/>
  <c r="AD2251" i="8"/>
  <c r="AE2267" i="8"/>
  <c r="AD2267" i="8"/>
  <c r="AE2283" i="8"/>
  <c r="AD2283" i="8"/>
  <c r="AE2299" i="8"/>
  <c r="AD2299" i="8"/>
  <c r="AE2315" i="8"/>
  <c r="AD2315" i="8"/>
  <c r="AE2331" i="8"/>
  <c r="AD2331" i="8"/>
  <c r="AE2347" i="8"/>
  <c r="AD2347" i="8"/>
  <c r="AE2368" i="8"/>
  <c r="AD2368" i="8"/>
  <c r="AD2384" i="8"/>
  <c r="AE2384" i="8"/>
  <c r="AE2400" i="8"/>
  <c r="AD2400" i="8"/>
  <c r="AE2416" i="8"/>
  <c r="AD2416" i="8"/>
  <c r="AE2432" i="8"/>
  <c r="AD2432" i="8"/>
  <c r="AE2448" i="8"/>
  <c r="AD2448" i="8"/>
  <c r="AE2464" i="8"/>
  <c r="AD2464" i="8"/>
  <c r="AE2480" i="8"/>
  <c r="AD2480" i="8"/>
  <c r="AE2496" i="8"/>
  <c r="AD2496" i="8"/>
  <c r="AE2512" i="8"/>
  <c r="AD2512" i="8"/>
  <c r="U2520" i="8"/>
  <c r="U2356" i="8"/>
  <c r="U2388" i="8"/>
  <c r="U2420" i="8"/>
  <c r="U2436" i="8"/>
  <c r="U2468" i="8"/>
  <c r="U2484" i="8"/>
  <c r="U2500" i="8"/>
  <c r="U2516" i="8"/>
  <c r="U2727" i="8"/>
  <c r="U2711" i="8"/>
  <c r="U2680" i="8"/>
  <c r="U2550" i="8"/>
  <c r="U2566" i="8"/>
  <c r="U2582" i="8"/>
  <c r="U2598" i="8"/>
  <c r="U2614" i="8"/>
  <c r="U2630" i="8"/>
  <c r="U2646" i="8"/>
  <c r="U2662" i="8"/>
  <c r="U2740" i="8"/>
  <c r="AE2525" i="8"/>
  <c r="AD2525" i="8"/>
  <c r="AE2541" i="8"/>
  <c r="AD2541" i="8"/>
  <c r="AE2557" i="8"/>
  <c r="AD2557" i="8"/>
  <c r="AE2573" i="8"/>
  <c r="AD2573" i="8"/>
  <c r="AE2589" i="8"/>
  <c r="AD2589" i="8"/>
  <c r="AE2605" i="8"/>
  <c r="AD2605" i="8"/>
  <c r="AE2621" i="8"/>
  <c r="AD2621" i="8"/>
  <c r="AE2637" i="8"/>
  <c r="AD2637" i="8"/>
  <c r="AE2653" i="8"/>
  <c r="AD2653" i="8"/>
  <c r="AE2677" i="8"/>
  <c r="AD2677" i="8"/>
  <c r="AE2709" i="8"/>
  <c r="AD2709" i="8"/>
  <c r="U2676" i="8"/>
  <c r="U2768" i="8"/>
  <c r="AE2712" i="8"/>
  <c r="AD2712" i="8"/>
  <c r="U2681" i="8"/>
  <c r="U2758" i="8"/>
  <c r="AE2730" i="8"/>
  <c r="AD2730" i="8"/>
  <c r="AE2746" i="8"/>
  <c r="AD2746" i="8"/>
  <c r="AE2762" i="8"/>
  <c r="AD2762" i="8"/>
  <c r="AE2778" i="8"/>
  <c r="AD2778" i="8"/>
  <c r="AE2794" i="8"/>
  <c r="AD2794" i="8"/>
  <c r="U2822" i="8"/>
  <c r="U2832" i="8"/>
  <c r="U2848" i="8"/>
  <c r="U2864" i="8"/>
  <c r="U2880" i="8"/>
  <c r="U2896" i="8"/>
  <c r="U2912" i="8"/>
  <c r="AE2806" i="8"/>
  <c r="AD2806" i="8"/>
  <c r="AE2822" i="8"/>
  <c r="AD2822" i="8"/>
  <c r="AE2838" i="8"/>
  <c r="AD2838" i="8"/>
  <c r="AE2854" i="8"/>
  <c r="AD2854" i="8"/>
  <c r="AE2870" i="8"/>
  <c r="AD2870" i="8"/>
  <c r="AE2886" i="8"/>
  <c r="AD2886" i="8"/>
  <c r="AE2902" i="8"/>
  <c r="AD2902" i="8"/>
  <c r="AE2918" i="8"/>
  <c r="AD2918" i="8"/>
  <c r="U3098" i="8"/>
  <c r="AE3065" i="8"/>
  <c r="AD3065" i="8"/>
  <c r="U3086" i="8"/>
  <c r="U3043" i="8"/>
  <c r="U3097" i="8"/>
  <c r="U3094" i="8"/>
  <c r="AE2942" i="8"/>
  <c r="AD2942" i="8"/>
  <c r="AE2958" i="8"/>
  <c r="AD2958" i="8"/>
  <c r="AE2974" i="8"/>
  <c r="AD2974" i="8"/>
  <c r="AD2990" i="8"/>
  <c r="AE2990" i="8"/>
  <c r="AD3006" i="8"/>
  <c r="AE3006" i="8"/>
  <c r="AD3022" i="8"/>
  <c r="AE3022" i="8"/>
  <c r="AD3038" i="8"/>
  <c r="AE3038" i="8"/>
  <c r="AD3054" i="8"/>
  <c r="AE3054" i="8"/>
  <c r="U3104" i="8"/>
  <c r="U3120" i="8"/>
  <c r="U3136" i="8"/>
  <c r="U3152" i="8"/>
  <c r="U3168" i="8"/>
  <c r="U3184" i="8"/>
  <c r="AE3084" i="8"/>
  <c r="AD3084" i="8"/>
  <c r="AE3100" i="8"/>
  <c r="AD3100" i="8"/>
  <c r="AE3116" i="8"/>
  <c r="AD3116" i="8"/>
  <c r="AE3132" i="8"/>
  <c r="AD3132" i="8"/>
  <c r="AE3148" i="8"/>
  <c r="AD3148" i="8"/>
  <c r="AE3164" i="8"/>
  <c r="AD3164" i="8"/>
  <c r="AE3180" i="8"/>
  <c r="AD3180" i="8"/>
  <c r="U3341" i="8"/>
  <c r="U3209" i="8"/>
  <c r="U3225" i="8"/>
  <c r="U3241" i="8"/>
  <c r="U3257" i="8"/>
  <c r="U3273" i="8"/>
  <c r="U3289" i="8"/>
  <c r="U3305" i="8"/>
  <c r="U3321" i="8"/>
  <c r="U3342" i="8"/>
  <c r="AE3196" i="8"/>
  <c r="AD3196" i="8"/>
  <c r="AE3212" i="8"/>
  <c r="AD3212" i="8"/>
  <c r="AE3228" i="8"/>
  <c r="AD3228" i="8"/>
  <c r="AE3244" i="8"/>
  <c r="AD3244" i="8"/>
  <c r="AE3260" i="8"/>
  <c r="AD3260" i="8"/>
  <c r="AE3276" i="8"/>
  <c r="AD3276" i="8"/>
  <c r="AE3292" i="8"/>
  <c r="AD3292" i="8"/>
  <c r="AE3308" i="8"/>
  <c r="AD3308" i="8"/>
  <c r="AE3324" i="8"/>
  <c r="AD3324" i="8"/>
  <c r="AE3431" i="8"/>
  <c r="AD3431" i="8"/>
  <c r="U3362" i="8"/>
  <c r="AE3340" i="8"/>
  <c r="AD3340" i="8"/>
  <c r="AE3356" i="8"/>
  <c r="AD3356" i="8"/>
  <c r="AE3372" i="8"/>
  <c r="AD3372" i="8"/>
  <c r="AE3388" i="8"/>
  <c r="AD3388" i="8"/>
  <c r="AE3404" i="8"/>
  <c r="AD3404" i="8"/>
  <c r="AD3465" i="8"/>
  <c r="AE3465" i="8"/>
  <c r="AD3456" i="8"/>
  <c r="AE3456" i="8"/>
  <c r="AE3543" i="8"/>
  <c r="AD3543" i="8"/>
  <c r="AD3481" i="8"/>
  <c r="AE3481" i="8"/>
  <c r="AD3497" i="8"/>
  <c r="AE3497" i="8"/>
  <c r="AE3555" i="8"/>
  <c r="AD3555" i="8"/>
  <c r="AE3548" i="8"/>
  <c r="AD3548" i="8"/>
  <c r="AE3524" i="8"/>
  <c r="AD3524" i="8"/>
  <c r="AE3581" i="8"/>
  <c r="AD3581" i="8"/>
  <c r="AE3590" i="8"/>
  <c r="AD3590" i="8"/>
  <c r="AE3591" i="8"/>
  <c r="AD3591" i="8"/>
  <c r="U3446" i="8"/>
  <c r="U3462" i="8"/>
  <c r="U3478" i="8"/>
  <c r="U3494" i="8"/>
  <c r="U3621" i="8"/>
  <c r="AE3597" i="8"/>
  <c r="AD3597" i="8"/>
  <c r="U3608" i="8"/>
  <c r="AE3695" i="8"/>
  <c r="AD3695" i="8"/>
  <c r="AE3614" i="8"/>
  <c r="AD3614" i="8"/>
  <c r="AE3630" i="8"/>
  <c r="AD3630" i="8"/>
  <c r="AE3646" i="8"/>
  <c r="AD3646" i="8"/>
  <c r="AE3662" i="8"/>
  <c r="AD3662" i="8"/>
  <c r="AE3678" i="8"/>
  <c r="AD3678" i="8"/>
  <c r="AE3700" i="8"/>
  <c r="AD3700" i="8"/>
  <c r="AE3747" i="8"/>
  <c r="AD3747" i="8"/>
  <c r="AE3763" i="8"/>
  <c r="AD3763" i="8"/>
  <c r="AE3779" i="8"/>
  <c r="AD3779" i="8"/>
  <c r="AE3795" i="8"/>
  <c r="AD3795" i="8"/>
  <c r="U3703" i="8"/>
  <c r="U3719" i="8"/>
  <c r="U3735" i="8"/>
  <c r="U3751" i="8"/>
  <c r="U3767" i="8"/>
  <c r="U3783" i="8"/>
  <c r="U3799" i="8"/>
  <c r="U865" i="8"/>
  <c r="U976" i="8"/>
  <c r="U1104" i="8"/>
  <c r="U953" i="8"/>
  <c r="U1081" i="8"/>
  <c r="AE1174" i="8"/>
  <c r="AD1174" i="8"/>
  <c r="U1173" i="8"/>
  <c r="AE903" i="8"/>
  <c r="AD903" i="8"/>
  <c r="AE919" i="8"/>
  <c r="AD919" i="8"/>
  <c r="AE935" i="8"/>
  <c r="AD935" i="8"/>
  <c r="AE951" i="8"/>
  <c r="AD951" i="8"/>
  <c r="AE967" i="8"/>
  <c r="AD967" i="8"/>
  <c r="AE983" i="8"/>
  <c r="AD983" i="8"/>
  <c r="AE999" i="8"/>
  <c r="AD999" i="8"/>
  <c r="AE1015" i="8"/>
  <c r="AD1015" i="8"/>
  <c r="AE1031" i="8"/>
  <c r="AD1031" i="8"/>
  <c r="AE1047" i="8"/>
  <c r="AD1047" i="8"/>
  <c r="AE1063" i="8"/>
  <c r="AD1063" i="8"/>
  <c r="AE1079" i="8"/>
  <c r="AD1079" i="8"/>
  <c r="AE1095" i="8"/>
  <c r="AD1095" i="8"/>
  <c r="AE1111" i="8"/>
  <c r="AD1111" i="8"/>
  <c r="AE1127" i="8"/>
  <c r="AD1127" i="8"/>
  <c r="AE1143" i="8"/>
  <c r="AD1143" i="8"/>
  <c r="AE1165" i="8"/>
  <c r="AD1165" i="8"/>
  <c r="U1181" i="8"/>
  <c r="U1615" i="8"/>
  <c r="AD1488" i="8"/>
  <c r="AE1488" i="8"/>
  <c r="U1519" i="8"/>
  <c r="AE1181" i="8"/>
  <c r="AD1181" i="8"/>
  <c r="AE1197" i="8"/>
  <c r="AD1197" i="8"/>
  <c r="AE1213" i="8"/>
  <c r="AD1213" i="8"/>
  <c r="AE1229" i="8"/>
  <c r="AD1229" i="8"/>
  <c r="AE1245" i="8"/>
  <c r="AD1245" i="8"/>
  <c r="AE1261" i="8"/>
  <c r="AD1261" i="8"/>
  <c r="AE1277" i="8"/>
  <c r="AD1277" i="8"/>
  <c r="AE1293" i="8"/>
  <c r="AD1293" i="8"/>
  <c r="AE1309" i="8"/>
  <c r="AD1309" i="8"/>
  <c r="AE1325" i="8"/>
  <c r="AD1325" i="8"/>
  <c r="AE1341" i="8"/>
  <c r="AD1341" i="8"/>
  <c r="AE1357" i="8"/>
  <c r="AD1357" i="8"/>
  <c r="AE1373" i="8"/>
  <c r="AD1373" i="8"/>
  <c r="AE1389" i="8"/>
  <c r="AD1389" i="8"/>
  <c r="AE1405" i="8"/>
  <c r="AD1405" i="8"/>
  <c r="AE1421" i="8"/>
  <c r="AD1421" i="8"/>
  <c r="AE1437" i="8"/>
  <c r="AD1437" i="8"/>
  <c r="AE1453" i="8"/>
  <c r="AD1453" i="8"/>
  <c r="U1489" i="8"/>
  <c r="U1701" i="8"/>
  <c r="U1590" i="8"/>
  <c r="AD1476" i="8"/>
  <c r="AE1476" i="8"/>
  <c r="U1591" i="8"/>
  <c r="AE1522" i="8"/>
  <c r="AD1522" i="8"/>
  <c r="AE1538" i="8"/>
  <c r="AD1538" i="8"/>
  <c r="AE1554" i="8"/>
  <c r="AD1554" i="8"/>
  <c r="AE1570" i="8"/>
  <c r="AD1570" i="8"/>
  <c r="AE1586" i="8"/>
  <c r="AD1586" i="8"/>
  <c r="AE1602" i="8"/>
  <c r="AD1602" i="8"/>
  <c r="AE1618" i="8"/>
  <c r="AD1618" i="8"/>
  <c r="AE1634" i="8"/>
  <c r="AD1634" i="8"/>
  <c r="AE1650" i="8"/>
  <c r="AD1650" i="8"/>
  <c r="AE1666" i="8"/>
  <c r="AD1666" i="8"/>
  <c r="AE1682" i="8"/>
  <c r="AD1682" i="8"/>
  <c r="AE1698" i="8"/>
  <c r="AD1698" i="8"/>
  <c r="AE1714" i="8"/>
  <c r="AD1714" i="8"/>
  <c r="AE1730" i="8"/>
  <c r="AD1730" i="8"/>
  <c r="AE1746" i="8"/>
  <c r="AD1746" i="8"/>
  <c r="AE2170" i="8"/>
  <c r="AD2170" i="8"/>
  <c r="U1786" i="8"/>
  <c r="AE2010" i="8"/>
  <c r="AD2010" i="8"/>
  <c r="AE2058" i="8"/>
  <c r="AD2058" i="8"/>
  <c r="AD1906" i="8"/>
  <c r="AE1906" i="8"/>
  <c r="U1793" i="8"/>
  <c r="AE1951" i="8"/>
  <c r="AD1951" i="8"/>
  <c r="AE2079" i="8"/>
  <c r="AD2079" i="8"/>
  <c r="AE2021" i="8"/>
  <c r="AD2021" i="8"/>
  <c r="AE2149" i="8"/>
  <c r="AD2149" i="8"/>
  <c r="AE1963" i="8"/>
  <c r="AD1963" i="8"/>
  <c r="AE2091" i="8"/>
  <c r="AD2091" i="8"/>
  <c r="U1817" i="8"/>
  <c r="U1833" i="8"/>
  <c r="U1849" i="8"/>
  <c r="U1865" i="8"/>
  <c r="U1881" i="8"/>
  <c r="U1897" i="8"/>
  <c r="AE2022" i="8"/>
  <c r="AD2022" i="8"/>
  <c r="AE2150" i="8"/>
  <c r="AD2150" i="8"/>
  <c r="AE1910" i="8"/>
  <c r="AD1910" i="8"/>
  <c r="AE1927" i="8"/>
  <c r="AD1927" i="8"/>
  <c r="AE2055" i="8"/>
  <c r="AD2055" i="8"/>
  <c r="AE2183" i="8"/>
  <c r="AD2183" i="8"/>
  <c r="AE1777" i="8"/>
  <c r="AD1777" i="8"/>
  <c r="AE1793" i="8"/>
  <c r="AD1793" i="8"/>
  <c r="AE1809" i="8"/>
  <c r="AD1809" i="8"/>
  <c r="AE1825" i="8"/>
  <c r="AD1825" i="8"/>
  <c r="AE1841" i="8"/>
  <c r="AD1841" i="8"/>
  <c r="AE1857" i="8"/>
  <c r="AD1857" i="8"/>
  <c r="AE1873" i="8"/>
  <c r="AD1873" i="8"/>
  <c r="AE1889" i="8"/>
  <c r="AD1889" i="8"/>
  <c r="AE1954" i="8"/>
  <c r="AD1954" i="8"/>
  <c r="AE2082" i="8"/>
  <c r="AD2082" i="8"/>
  <c r="AE2013" i="8"/>
  <c r="AD2013" i="8"/>
  <c r="AE2141" i="8"/>
  <c r="AD2141" i="8"/>
  <c r="AE1960" i="8"/>
  <c r="AD1960" i="8"/>
  <c r="AE2088" i="8"/>
  <c r="AD2088" i="8"/>
  <c r="AE2035" i="8"/>
  <c r="AD2035" i="8"/>
  <c r="AE2163" i="8"/>
  <c r="AD2163" i="8"/>
  <c r="AE1982" i="8"/>
  <c r="AD1982" i="8"/>
  <c r="AE2110" i="8"/>
  <c r="AD2110" i="8"/>
  <c r="AE1945" i="8"/>
  <c r="AD1945" i="8"/>
  <c r="AE2073" i="8"/>
  <c r="AD2073" i="8"/>
  <c r="AE2020" i="8"/>
  <c r="AD2020" i="8"/>
  <c r="AE2148" i="8"/>
  <c r="AD2148" i="8"/>
  <c r="U2213" i="8"/>
  <c r="U1914" i="8"/>
  <c r="U1930" i="8"/>
  <c r="U1946" i="8"/>
  <c r="U1962" i="8"/>
  <c r="U1978" i="8"/>
  <c r="U1994" i="8"/>
  <c r="U2010" i="8"/>
  <c r="U2026" i="8"/>
  <c r="U2042" i="8"/>
  <c r="U2058" i="8"/>
  <c r="U2074" i="8"/>
  <c r="U2090" i="8"/>
  <c r="U2106" i="8"/>
  <c r="U2122" i="8"/>
  <c r="U2138" i="8"/>
  <c r="U2154" i="8"/>
  <c r="U2170" i="8"/>
  <c r="U2186" i="8"/>
  <c r="AE2363" i="8"/>
  <c r="AD2363" i="8"/>
  <c r="U2233" i="8"/>
  <c r="U2249" i="8"/>
  <c r="U2265" i="8"/>
  <c r="U2281" i="8"/>
  <c r="U2297" i="8"/>
  <c r="U2313" i="8"/>
  <c r="U2329" i="8"/>
  <c r="U2345" i="8"/>
  <c r="AE2204" i="8"/>
  <c r="AD2204" i="8"/>
  <c r="AE2220" i="8"/>
  <c r="AD2220" i="8"/>
  <c r="AE2236" i="8"/>
  <c r="AD2236" i="8"/>
  <c r="AE2252" i="8"/>
  <c r="AD2252" i="8"/>
  <c r="AE2268" i="8"/>
  <c r="AD2268" i="8"/>
  <c r="AE2284" i="8"/>
  <c r="AD2284" i="8"/>
  <c r="AE2300" i="8"/>
  <c r="AD2300" i="8"/>
  <c r="AE2316" i="8"/>
  <c r="AD2316" i="8"/>
  <c r="AE2332" i="8"/>
  <c r="AD2332" i="8"/>
  <c r="AE2348" i="8"/>
  <c r="AD2348" i="8"/>
  <c r="AE2370" i="8"/>
  <c r="AD2370" i="8"/>
  <c r="AE2385" i="8"/>
  <c r="AD2385" i="8"/>
  <c r="AE2401" i="8"/>
  <c r="AD2401" i="8"/>
  <c r="AE2417" i="8"/>
  <c r="AD2417" i="8"/>
  <c r="AE2433" i="8"/>
  <c r="AD2433" i="8"/>
  <c r="AE2449" i="8"/>
  <c r="AD2449" i="8"/>
  <c r="AE2465" i="8"/>
  <c r="AD2465" i="8"/>
  <c r="AE2481" i="8"/>
  <c r="AD2481" i="8"/>
  <c r="AE2497" i="8"/>
  <c r="AD2497" i="8"/>
  <c r="AE2513" i="8"/>
  <c r="AD2513" i="8"/>
  <c r="AE2707" i="8"/>
  <c r="AD2707" i="8"/>
  <c r="U2357" i="8"/>
  <c r="U2389" i="8"/>
  <c r="U2421" i="8"/>
  <c r="U2437" i="8"/>
  <c r="U2453" i="8"/>
  <c r="U2469" i="8"/>
  <c r="U2501" i="8"/>
  <c r="U2692" i="8"/>
  <c r="AE2713" i="8"/>
  <c r="AD2713" i="8"/>
  <c r="U2685" i="8"/>
  <c r="U2551" i="8"/>
  <c r="U2567" i="8"/>
  <c r="U2583" i="8"/>
  <c r="U2599" i="8"/>
  <c r="U2615" i="8"/>
  <c r="U2631" i="8"/>
  <c r="U2647" i="8"/>
  <c r="U2663" i="8"/>
  <c r="U2793" i="8"/>
  <c r="U2767" i="8"/>
  <c r="AE2526" i="8"/>
  <c r="AD2526" i="8"/>
  <c r="AE2542" i="8"/>
  <c r="AD2542" i="8"/>
  <c r="AE2558" i="8"/>
  <c r="AD2558" i="8"/>
  <c r="AE2574" i="8"/>
  <c r="AD2574" i="8"/>
  <c r="AE2590" i="8"/>
  <c r="AD2590" i="8"/>
  <c r="AE2606" i="8"/>
  <c r="AD2606" i="8"/>
  <c r="AE2622" i="8"/>
  <c r="AD2622" i="8"/>
  <c r="AE2638" i="8"/>
  <c r="AD2638" i="8"/>
  <c r="AE2654" i="8"/>
  <c r="AD2654" i="8"/>
  <c r="U2679" i="8"/>
  <c r="U2715" i="8"/>
  <c r="AE2682" i="8"/>
  <c r="AD2682" i="8"/>
  <c r="U2825" i="8"/>
  <c r="AE2731" i="8"/>
  <c r="AD2731" i="8"/>
  <c r="AE2747" i="8"/>
  <c r="AD2747" i="8"/>
  <c r="AE2763" i="8"/>
  <c r="AD2763" i="8"/>
  <c r="AE2779" i="8"/>
  <c r="AD2779" i="8"/>
  <c r="AE2795" i="8"/>
  <c r="AD2795" i="8"/>
  <c r="U2798" i="8"/>
  <c r="U2813" i="8"/>
  <c r="U2833" i="8"/>
  <c r="U2849" i="8"/>
  <c r="U2865" i="8"/>
  <c r="U2881" i="8"/>
  <c r="U2897" i="8"/>
  <c r="U2913" i="8"/>
  <c r="AE2807" i="8"/>
  <c r="AD2807" i="8"/>
  <c r="AE2823" i="8"/>
  <c r="AD2823" i="8"/>
  <c r="AE2839" i="8"/>
  <c r="AD2839" i="8"/>
  <c r="AE2855" i="8"/>
  <c r="AD2855" i="8"/>
  <c r="AE2871" i="8"/>
  <c r="AD2871" i="8"/>
  <c r="AE2887" i="8"/>
  <c r="AD2887" i="8"/>
  <c r="AE2903" i="8"/>
  <c r="AD2903" i="8"/>
  <c r="AE2919" i="8"/>
  <c r="AD2919" i="8"/>
  <c r="U3084" i="8"/>
  <c r="AE2943" i="8"/>
  <c r="AD2943" i="8"/>
  <c r="AE2959" i="8"/>
  <c r="AD2959" i="8"/>
  <c r="AE2975" i="8"/>
  <c r="AD2975" i="8"/>
  <c r="AE2991" i="8"/>
  <c r="AD2991" i="8"/>
  <c r="AD3007" i="8"/>
  <c r="AE3007" i="8"/>
  <c r="AE3023" i="8"/>
  <c r="AD3023" i="8"/>
  <c r="AE3039" i="8"/>
  <c r="AD3039" i="8"/>
  <c r="AE3055" i="8"/>
  <c r="AD3055" i="8"/>
  <c r="AE3085" i="8"/>
  <c r="AD3085" i="8"/>
  <c r="AE3101" i="8"/>
  <c r="AD3101" i="8"/>
  <c r="AE3117" i="8"/>
  <c r="AD3117" i="8"/>
  <c r="AE3133" i="8"/>
  <c r="AD3133" i="8"/>
  <c r="AE3149" i="8"/>
  <c r="AD3149" i="8"/>
  <c r="AE3165" i="8"/>
  <c r="AD3165" i="8"/>
  <c r="AE3181" i="8"/>
  <c r="AD3181" i="8"/>
  <c r="U3194" i="8"/>
  <c r="U3210" i="8"/>
  <c r="U3226" i="8"/>
  <c r="U3242" i="8"/>
  <c r="U3258" i="8"/>
  <c r="U3274" i="8"/>
  <c r="U3290" i="8"/>
  <c r="U3306" i="8"/>
  <c r="U3322" i="8"/>
  <c r="U3344" i="8"/>
  <c r="AE3197" i="8"/>
  <c r="AD3197" i="8"/>
  <c r="AE3213" i="8"/>
  <c r="AD3213" i="8"/>
  <c r="AE3229" i="8"/>
  <c r="AD3229" i="8"/>
  <c r="AE3245" i="8"/>
  <c r="AD3245" i="8"/>
  <c r="AE3261" i="8"/>
  <c r="AD3261" i="8"/>
  <c r="AE3277" i="8"/>
  <c r="AD3277" i="8"/>
  <c r="AE3293" i="8"/>
  <c r="AD3293" i="8"/>
  <c r="AE3309" i="8"/>
  <c r="AD3309" i="8"/>
  <c r="AE3450" i="8"/>
  <c r="AD3450" i="8"/>
  <c r="U3363" i="8"/>
  <c r="AD3467" i="8"/>
  <c r="AE3467" i="8"/>
  <c r="AD3464" i="8"/>
  <c r="AE3464" i="8"/>
  <c r="AE3325" i="8"/>
  <c r="AD3325" i="8"/>
  <c r="AE3341" i="8"/>
  <c r="AD3341" i="8"/>
  <c r="AE3357" i="8"/>
  <c r="AD3357" i="8"/>
  <c r="AE3373" i="8"/>
  <c r="AD3373" i="8"/>
  <c r="AE3389" i="8"/>
  <c r="AD3389" i="8"/>
  <c r="AE3405" i="8"/>
  <c r="AD3405" i="8"/>
  <c r="AE3545" i="8"/>
  <c r="AD3545" i="8"/>
  <c r="AD3482" i="8"/>
  <c r="AE3482" i="8"/>
  <c r="AE3498" i="8"/>
  <c r="AD3498" i="8"/>
  <c r="AE3561" i="8"/>
  <c r="AD3561" i="8"/>
  <c r="AE3551" i="8"/>
  <c r="AD3551" i="8"/>
  <c r="AE3526" i="8"/>
  <c r="AD3526" i="8"/>
  <c r="AE3589" i="8"/>
  <c r="AD3589" i="8"/>
  <c r="U3447" i="8"/>
  <c r="U3463" i="8"/>
  <c r="U3479" i="8"/>
  <c r="U3495" i="8"/>
  <c r="U3600" i="8"/>
  <c r="U3508" i="8"/>
  <c r="U3524" i="8"/>
  <c r="U3540" i="8"/>
  <c r="U3556" i="8"/>
  <c r="U3572" i="8"/>
  <c r="U3588" i="8"/>
  <c r="U3610" i="8"/>
  <c r="AE3735" i="8"/>
  <c r="AD3735" i="8"/>
  <c r="AE3615" i="8"/>
  <c r="AD3615" i="8"/>
  <c r="AE3631" i="8"/>
  <c r="AD3631" i="8"/>
  <c r="AE3647" i="8"/>
  <c r="AD3647" i="8"/>
  <c r="AE3663" i="8"/>
  <c r="AD3663" i="8"/>
  <c r="AE3679" i="8"/>
  <c r="AD3679" i="8"/>
  <c r="AE3748" i="8"/>
  <c r="AD3748" i="8"/>
  <c r="AE3764" i="8"/>
  <c r="AD3764" i="8"/>
  <c r="AE3780" i="8"/>
  <c r="AD3780" i="8"/>
  <c r="AE3796" i="8"/>
  <c r="AD3796" i="8"/>
  <c r="U3704" i="8"/>
  <c r="U3720" i="8"/>
  <c r="U3736" i="8"/>
  <c r="U3752" i="8"/>
  <c r="U3768" i="8"/>
  <c r="U3784" i="8"/>
  <c r="U3800" i="8"/>
  <c r="AE262" i="8"/>
  <c r="AD262" i="8"/>
  <c r="AD627" i="8"/>
  <c r="AE627" i="8"/>
  <c r="AD707" i="8"/>
  <c r="AE707" i="8"/>
  <c r="AD851" i="8"/>
  <c r="AE851" i="8"/>
  <c r="U115" i="8"/>
  <c r="AE234" i="8"/>
  <c r="AD234" i="8"/>
  <c r="AE250" i="8"/>
  <c r="AD250" i="8"/>
  <c r="AE346" i="8"/>
  <c r="AD346" i="8"/>
  <c r="AE474" i="8"/>
  <c r="AD474" i="8"/>
  <c r="AE695" i="8"/>
  <c r="AD695" i="8"/>
  <c r="AE791" i="8"/>
  <c r="AD791" i="8"/>
  <c r="AE79" i="8"/>
  <c r="AD79" i="8"/>
  <c r="AE175" i="8"/>
  <c r="AD175" i="8"/>
  <c r="U284" i="8"/>
  <c r="AE59" i="8"/>
  <c r="AD59" i="8"/>
  <c r="AE123" i="8"/>
  <c r="AD123" i="8"/>
  <c r="AE160" i="8"/>
  <c r="AD160" i="8"/>
  <c r="AE192" i="8"/>
  <c r="AD192" i="8"/>
  <c r="AE224" i="8"/>
  <c r="AD224" i="8"/>
  <c r="AE49" i="8"/>
  <c r="AD49" i="8"/>
  <c r="AE84" i="8"/>
  <c r="AD84" i="8"/>
  <c r="AE880" i="8"/>
  <c r="AD880" i="8"/>
  <c r="U331" i="8"/>
  <c r="U347" i="8"/>
  <c r="U379" i="8"/>
  <c r="AE593" i="8"/>
  <c r="AD593" i="8"/>
  <c r="AE533" i="8"/>
  <c r="AD533" i="8"/>
  <c r="AE544" i="8"/>
  <c r="AD544" i="8"/>
  <c r="AE256" i="8"/>
  <c r="AD256" i="8"/>
  <c r="AE272" i="8"/>
  <c r="AD272" i="8"/>
  <c r="AE288" i="8"/>
  <c r="AD288" i="8"/>
  <c r="AE304" i="8"/>
  <c r="AD304" i="8"/>
  <c r="AE320" i="8"/>
  <c r="AD320" i="8"/>
  <c r="AE336" i="8"/>
  <c r="AD336" i="8"/>
  <c r="AE352" i="8"/>
  <c r="AD352" i="8"/>
  <c r="AE368" i="8"/>
  <c r="AD368" i="8"/>
  <c r="AE384" i="8"/>
  <c r="AD384" i="8"/>
  <c r="AE400" i="8"/>
  <c r="AD400" i="8"/>
  <c r="AE416" i="8"/>
  <c r="AD416" i="8"/>
  <c r="AE432" i="8"/>
  <c r="AD432" i="8"/>
  <c r="AE448" i="8"/>
  <c r="AD448" i="8"/>
  <c r="AE464" i="8"/>
  <c r="AD464" i="8"/>
  <c r="AE480" i="8"/>
  <c r="AD480" i="8"/>
  <c r="AE496" i="8"/>
  <c r="AD496" i="8"/>
  <c r="AE571" i="8"/>
  <c r="AD571" i="8"/>
  <c r="AE582" i="8"/>
  <c r="AD582" i="8"/>
  <c r="AE540" i="8"/>
  <c r="AD540" i="8"/>
  <c r="AE575" i="8"/>
  <c r="AD575" i="8"/>
  <c r="AE579" i="8"/>
  <c r="AD579" i="8"/>
  <c r="AE525" i="8"/>
  <c r="AD525" i="8"/>
  <c r="AD543" i="8"/>
  <c r="AE543" i="8"/>
  <c r="AD557" i="8"/>
  <c r="AE557" i="8"/>
  <c r="AE605" i="8"/>
  <c r="AD605" i="8"/>
  <c r="AE621" i="8"/>
  <c r="AD621" i="8"/>
  <c r="AE637" i="8"/>
  <c r="AD637" i="8"/>
  <c r="AE653" i="8"/>
  <c r="AD653" i="8"/>
  <c r="AE669" i="8"/>
  <c r="AD669" i="8"/>
  <c r="AE685" i="8"/>
  <c r="AD685" i="8"/>
  <c r="AE701" i="8"/>
  <c r="AD701" i="8"/>
  <c r="AE717" i="8"/>
  <c r="AD717" i="8"/>
  <c r="AE733" i="8"/>
  <c r="AD733" i="8"/>
  <c r="AE749" i="8"/>
  <c r="AD749" i="8"/>
  <c r="AE765" i="8"/>
  <c r="AD765" i="8"/>
  <c r="AE781" i="8"/>
  <c r="AD781" i="8"/>
  <c r="AE797" i="8"/>
  <c r="AD797" i="8"/>
  <c r="AE813" i="8"/>
  <c r="AD813" i="8"/>
  <c r="AE829" i="8"/>
  <c r="AD829" i="8"/>
  <c r="AE845" i="8"/>
  <c r="AD845" i="8"/>
  <c r="AE886" i="8"/>
  <c r="AD886" i="8"/>
  <c r="U932" i="8"/>
  <c r="U1060" i="8"/>
  <c r="AE857" i="8"/>
  <c r="AD857" i="8"/>
  <c r="U894" i="8"/>
  <c r="U1022" i="8"/>
  <c r="U1150" i="8"/>
  <c r="AD41" i="8"/>
  <c r="AE41" i="8"/>
  <c r="AE105" i="8"/>
  <c r="AD105" i="8"/>
  <c r="U153" i="8"/>
  <c r="U201" i="8"/>
  <c r="U233" i="8"/>
  <c r="AE145" i="8"/>
  <c r="AD145" i="8"/>
  <c r="AE161" i="8"/>
  <c r="AD161" i="8"/>
  <c r="AE177" i="8"/>
  <c r="AD177" i="8"/>
  <c r="AE193" i="8"/>
  <c r="AD193" i="8"/>
  <c r="AE209" i="8"/>
  <c r="AD209" i="8"/>
  <c r="AE225" i="8"/>
  <c r="AD225" i="8"/>
  <c r="AE241" i="8"/>
  <c r="AD241" i="8"/>
  <c r="AE34" i="8"/>
  <c r="AD34" i="8"/>
  <c r="AE98" i="8"/>
  <c r="AD98" i="8"/>
  <c r="AE35" i="8"/>
  <c r="AD35" i="8"/>
  <c r="AE99" i="8"/>
  <c r="AD99" i="8"/>
  <c r="U257" i="8"/>
  <c r="AE21" i="8"/>
  <c r="AD21" i="8"/>
  <c r="AE85" i="8"/>
  <c r="AD85" i="8"/>
  <c r="U128" i="8"/>
  <c r="AE10" i="8"/>
  <c r="AD10" i="8"/>
  <c r="AD12" i="8"/>
  <c r="AE12" i="8"/>
  <c r="U332" i="8"/>
  <c r="U348" i="8"/>
  <c r="U364" i="8"/>
  <c r="U396" i="8"/>
  <c r="U412" i="8"/>
  <c r="U428" i="8"/>
  <c r="U444" i="8"/>
  <c r="U460" i="8"/>
  <c r="U476" i="8"/>
  <c r="U492" i="8"/>
  <c r="AE514" i="8"/>
  <c r="AD514" i="8"/>
  <c r="AE597" i="8"/>
  <c r="AD597" i="8"/>
  <c r="AE535" i="8"/>
  <c r="AD535" i="8"/>
  <c r="AE558" i="8"/>
  <c r="AD558" i="8"/>
  <c r="AE257" i="8"/>
  <c r="AD257" i="8"/>
  <c r="AE273" i="8"/>
  <c r="AD273" i="8"/>
  <c r="AE289" i="8"/>
  <c r="AD289" i="8"/>
  <c r="AE305" i="8"/>
  <c r="AD305" i="8"/>
  <c r="AE321" i="8"/>
  <c r="AD321" i="8"/>
  <c r="AE337" i="8"/>
  <c r="AD337" i="8"/>
  <c r="AE353" i="8"/>
  <c r="AD353" i="8"/>
  <c r="AE369" i="8"/>
  <c r="AD369" i="8"/>
  <c r="AE385" i="8"/>
  <c r="AD385" i="8"/>
  <c r="AE401" i="8"/>
  <c r="AD401" i="8"/>
  <c r="AE417" i="8"/>
  <c r="AD417" i="8"/>
  <c r="AE433" i="8"/>
  <c r="AD433" i="8"/>
  <c r="AE449" i="8"/>
  <c r="AD449" i="8"/>
  <c r="AE465" i="8"/>
  <c r="AD465" i="8"/>
  <c r="AE481" i="8"/>
  <c r="AD481" i="8"/>
  <c r="AE497" i="8"/>
  <c r="AD497" i="8"/>
  <c r="AE859" i="8"/>
  <c r="AD859" i="8"/>
  <c r="AE586" i="8"/>
  <c r="AD586" i="8"/>
  <c r="AE527" i="8"/>
  <c r="AD527" i="8"/>
  <c r="AE556" i="8"/>
  <c r="AD556" i="8"/>
  <c r="AE583" i="8"/>
  <c r="AD583" i="8"/>
  <c r="AE532" i="8"/>
  <c r="AD532" i="8"/>
  <c r="U531" i="8"/>
  <c r="AD563" i="8"/>
  <c r="AE563" i="8"/>
  <c r="AD560" i="8"/>
  <c r="AE560" i="8"/>
  <c r="AE606" i="8"/>
  <c r="AD606" i="8"/>
  <c r="AE622" i="8"/>
  <c r="AD622" i="8"/>
  <c r="AE638" i="8"/>
  <c r="AD638" i="8"/>
  <c r="AE654" i="8"/>
  <c r="AD654" i="8"/>
  <c r="AE670" i="8"/>
  <c r="AD670" i="8"/>
  <c r="AE686" i="8"/>
  <c r="AD686" i="8"/>
  <c r="AE702" i="8"/>
  <c r="AD702" i="8"/>
  <c r="AE718" i="8"/>
  <c r="AD718" i="8"/>
  <c r="AE734" i="8"/>
  <c r="AD734" i="8"/>
  <c r="AE750" i="8"/>
  <c r="AD750" i="8"/>
  <c r="AE766" i="8"/>
  <c r="AD766" i="8"/>
  <c r="AE782" i="8"/>
  <c r="AD782" i="8"/>
  <c r="AE798" i="8"/>
  <c r="AD798" i="8"/>
  <c r="AE814" i="8"/>
  <c r="AD814" i="8"/>
  <c r="AE830" i="8"/>
  <c r="AD830" i="8"/>
  <c r="AE846" i="8"/>
  <c r="AD846" i="8"/>
  <c r="AE853" i="8"/>
  <c r="AD853" i="8"/>
  <c r="U955" i="8"/>
  <c r="U1083" i="8"/>
  <c r="U892" i="8"/>
  <c r="U940" i="8"/>
  <c r="U1068" i="8"/>
  <c r="U925" i="8"/>
  <c r="U1053" i="8"/>
  <c r="U864" i="8"/>
  <c r="U902" i="8"/>
  <c r="U1030" i="8"/>
  <c r="U999" i="8"/>
  <c r="U1127" i="8"/>
  <c r="U543" i="8"/>
  <c r="U559" i="8"/>
  <c r="U575" i="8"/>
  <c r="U591" i="8"/>
  <c r="U607" i="8"/>
  <c r="U623" i="8"/>
  <c r="U639" i="8"/>
  <c r="U655" i="8"/>
  <c r="U671" i="8"/>
  <c r="U687" i="8"/>
  <c r="U703" i="8"/>
  <c r="U719" i="8"/>
  <c r="U735" i="8"/>
  <c r="U751" i="8"/>
  <c r="U767" i="8"/>
  <c r="U783" i="8"/>
  <c r="U799" i="8"/>
  <c r="U815" i="8"/>
  <c r="U831" i="8"/>
  <c r="U847" i="8"/>
  <c r="AE868" i="8"/>
  <c r="AD868" i="8"/>
  <c r="U984" i="8"/>
  <c r="U1112" i="8"/>
  <c r="AE1176" i="8"/>
  <c r="AD1176" i="8"/>
  <c r="AE904" i="8"/>
  <c r="AD904" i="8"/>
  <c r="AE920" i="8"/>
  <c r="AD920" i="8"/>
  <c r="AE936" i="8"/>
  <c r="AD936" i="8"/>
  <c r="AE952" i="8"/>
  <c r="AD952" i="8"/>
  <c r="AE968" i="8"/>
  <c r="AD968" i="8"/>
  <c r="AE984" i="8"/>
  <c r="AD984" i="8"/>
  <c r="AE1000" i="8"/>
  <c r="AD1000" i="8"/>
  <c r="AE1016" i="8"/>
  <c r="AD1016" i="8"/>
  <c r="AE1032" i="8"/>
  <c r="AD1032" i="8"/>
  <c r="AE1048" i="8"/>
  <c r="AD1048" i="8"/>
  <c r="AE1064" i="8"/>
  <c r="AD1064" i="8"/>
  <c r="AE1080" i="8"/>
  <c r="AD1080" i="8"/>
  <c r="AE1096" i="8"/>
  <c r="AD1096" i="8"/>
  <c r="AE1112" i="8"/>
  <c r="AD1112" i="8"/>
  <c r="AE1128" i="8"/>
  <c r="AD1128" i="8"/>
  <c r="AE1144" i="8"/>
  <c r="AD1144" i="8"/>
  <c r="AE1503" i="8"/>
  <c r="AD1503" i="8"/>
  <c r="U1182" i="8"/>
  <c r="AD1490" i="8"/>
  <c r="AE1490" i="8"/>
  <c r="U1631" i="8"/>
  <c r="AE1760" i="8"/>
  <c r="AD1760" i="8"/>
  <c r="U1586" i="8"/>
  <c r="AE1182" i="8"/>
  <c r="AD1182" i="8"/>
  <c r="AE1198" i="8"/>
  <c r="AD1198" i="8"/>
  <c r="AE1214" i="8"/>
  <c r="AD1214" i="8"/>
  <c r="AE1230" i="8"/>
  <c r="AD1230" i="8"/>
  <c r="AE1246" i="8"/>
  <c r="AD1246" i="8"/>
  <c r="AE1262" i="8"/>
  <c r="AD1262" i="8"/>
  <c r="AE1278" i="8"/>
  <c r="AD1278" i="8"/>
  <c r="AE1294" i="8"/>
  <c r="AD1294" i="8"/>
  <c r="AE1310" i="8"/>
  <c r="AD1310" i="8"/>
  <c r="AE1326" i="8"/>
  <c r="AD1326" i="8"/>
  <c r="AE1342" i="8"/>
  <c r="AD1342" i="8"/>
  <c r="AE1358" i="8"/>
  <c r="AD1358" i="8"/>
  <c r="AE1374" i="8"/>
  <c r="AD1374" i="8"/>
  <c r="AE1390" i="8"/>
  <c r="AD1390" i="8"/>
  <c r="AE1406" i="8"/>
  <c r="AD1406" i="8"/>
  <c r="AE1422" i="8"/>
  <c r="AD1422" i="8"/>
  <c r="AE1438" i="8"/>
  <c r="AD1438" i="8"/>
  <c r="AE1454" i="8"/>
  <c r="AD1454" i="8"/>
  <c r="U1717" i="8"/>
  <c r="U1480" i="8"/>
  <c r="U1607" i="8"/>
  <c r="AE1757" i="8"/>
  <c r="AD1757" i="8"/>
  <c r="AE1523" i="8"/>
  <c r="AD1523" i="8"/>
  <c r="AE1539" i="8"/>
  <c r="AD1539" i="8"/>
  <c r="AE1555" i="8"/>
  <c r="AD1555" i="8"/>
  <c r="AE1571" i="8"/>
  <c r="AD1571" i="8"/>
  <c r="AE1587" i="8"/>
  <c r="AD1587" i="8"/>
  <c r="AE1603" i="8"/>
  <c r="AD1603" i="8"/>
  <c r="AE1619" i="8"/>
  <c r="AD1619" i="8"/>
  <c r="AE1635" i="8"/>
  <c r="AD1635" i="8"/>
  <c r="AE1651" i="8"/>
  <c r="AD1651" i="8"/>
  <c r="AE1667" i="8"/>
  <c r="AD1667" i="8"/>
  <c r="AE1683" i="8"/>
  <c r="AD1683" i="8"/>
  <c r="AE1699" i="8"/>
  <c r="AD1699" i="8"/>
  <c r="AE1715" i="8"/>
  <c r="AD1715" i="8"/>
  <c r="AE1731" i="8"/>
  <c r="AD1731" i="8"/>
  <c r="AE1747" i="8"/>
  <c r="AD1747" i="8"/>
  <c r="U1788" i="8"/>
  <c r="AE1978" i="8"/>
  <c r="AD1978" i="8"/>
  <c r="U1818" i="8"/>
  <c r="U1834" i="8"/>
  <c r="U1850" i="8"/>
  <c r="U1866" i="8"/>
  <c r="U1882" i="8"/>
  <c r="U1898" i="8"/>
  <c r="AE1985" i="8"/>
  <c r="AD1985" i="8"/>
  <c r="AE2113" i="8"/>
  <c r="AD2113" i="8"/>
  <c r="AE2044" i="8"/>
  <c r="AD2044" i="8"/>
  <c r="AE2172" i="8"/>
  <c r="AD2172" i="8"/>
  <c r="AE1778" i="8"/>
  <c r="AD1778" i="8"/>
  <c r="AE1794" i="8"/>
  <c r="AD1794" i="8"/>
  <c r="AE1810" i="8"/>
  <c r="AD1810" i="8"/>
  <c r="AE1826" i="8"/>
  <c r="AD1826" i="8"/>
  <c r="AE1842" i="8"/>
  <c r="AD1842" i="8"/>
  <c r="AE1858" i="8"/>
  <c r="AD1858" i="8"/>
  <c r="AE1874" i="8"/>
  <c r="AD1874" i="8"/>
  <c r="AE1890" i="8"/>
  <c r="AD1890" i="8"/>
  <c r="AE1911" i="8"/>
  <c r="AD1911" i="8"/>
  <c r="AE2365" i="8"/>
  <c r="AD2365" i="8"/>
  <c r="AE2378" i="8"/>
  <c r="AD2378" i="8"/>
  <c r="AE2205" i="8"/>
  <c r="AD2205" i="8"/>
  <c r="AE2221" i="8"/>
  <c r="AD2221" i="8"/>
  <c r="AE2237" i="8"/>
  <c r="AD2237" i="8"/>
  <c r="AE2253" i="8"/>
  <c r="AD2253" i="8"/>
  <c r="AE2269" i="8"/>
  <c r="AD2269" i="8"/>
  <c r="AE2285" i="8"/>
  <c r="AD2285" i="8"/>
  <c r="AE2301" i="8"/>
  <c r="AD2301" i="8"/>
  <c r="AE2317" i="8"/>
  <c r="AD2317" i="8"/>
  <c r="AE2333" i="8"/>
  <c r="AD2333" i="8"/>
  <c r="AE2349" i="8"/>
  <c r="AD2349" i="8"/>
  <c r="AE2372" i="8"/>
  <c r="AD2372" i="8"/>
  <c r="AE2386" i="8"/>
  <c r="AD2386" i="8"/>
  <c r="AE2402" i="8"/>
  <c r="AD2402" i="8"/>
  <c r="AE2418" i="8"/>
  <c r="AD2418" i="8"/>
  <c r="AE2434" i="8"/>
  <c r="AD2434" i="8"/>
  <c r="AE2450" i="8"/>
  <c r="AD2450" i="8"/>
  <c r="AE2466" i="8"/>
  <c r="AD2466" i="8"/>
  <c r="AE2482" i="8"/>
  <c r="AD2482" i="8"/>
  <c r="AE2498" i="8"/>
  <c r="AD2498" i="8"/>
  <c r="AE2514" i="8"/>
  <c r="AD2514" i="8"/>
  <c r="U2438" i="8"/>
  <c r="U2470" i="8"/>
  <c r="U2486" i="8"/>
  <c r="U2502" i="8"/>
  <c r="U2694" i="8"/>
  <c r="AE2672" i="8"/>
  <c r="AD2672" i="8"/>
  <c r="U2756" i="8"/>
  <c r="AE2527" i="8"/>
  <c r="AD2527" i="8"/>
  <c r="AE2543" i="8"/>
  <c r="AD2543" i="8"/>
  <c r="AE2559" i="8"/>
  <c r="AD2559" i="8"/>
  <c r="AE2575" i="8"/>
  <c r="AD2575" i="8"/>
  <c r="AE2591" i="8"/>
  <c r="AD2591" i="8"/>
  <c r="AE2607" i="8"/>
  <c r="AD2607" i="8"/>
  <c r="AE2623" i="8"/>
  <c r="AD2623" i="8"/>
  <c r="AE2639" i="8"/>
  <c r="AD2639" i="8"/>
  <c r="AE2655" i="8"/>
  <c r="AD2655" i="8"/>
  <c r="AE2687" i="8"/>
  <c r="AD2687" i="8"/>
  <c r="AE2716" i="8"/>
  <c r="AD2716" i="8"/>
  <c r="AE2732" i="8"/>
  <c r="AD2732" i="8"/>
  <c r="AE2748" i="8"/>
  <c r="AD2748" i="8"/>
  <c r="AE2764" i="8"/>
  <c r="AD2764" i="8"/>
  <c r="AE2780" i="8"/>
  <c r="AD2780" i="8"/>
  <c r="AE2796" i="8"/>
  <c r="AD2796" i="8"/>
  <c r="U2800" i="8"/>
  <c r="AE2925" i="8"/>
  <c r="AD2925" i="8"/>
  <c r="AE2808" i="8"/>
  <c r="AD2808" i="8"/>
  <c r="AE2824" i="8"/>
  <c r="AD2824" i="8"/>
  <c r="AE2840" i="8"/>
  <c r="AD2840" i="8"/>
  <c r="AE2856" i="8"/>
  <c r="AD2856" i="8"/>
  <c r="AE2872" i="8"/>
  <c r="AD2872" i="8"/>
  <c r="AE2888" i="8"/>
  <c r="AD2888" i="8"/>
  <c r="AE2904" i="8"/>
  <c r="AD2904" i="8"/>
  <c r="AE2920" i="8"/>
  <c r="AD2920" i="8"/>
  <c r="AE2928" i="8"/>
  <c r="AD2928" i="8"/>
  <c r="AE2944" i="8"/>
  <c r="AD2944" i="8"/>
  <c r="AE2960" i="8"/>
  <c r="AD2960" i="8"/>
  <c r="AD2976" i="8"/>
  <c r="AE2976" i="8"/>
  <c r="AE2992" i="8"/>
  <c r="AD2992" i="8"/>
  <c r="AE3008" i="8"/>
  <c r="AD3008" i="8"/>
  <c r="AE3024" i="8"/>
  <c r="AD3024" i="8"/>
  <c r="AE3040" i="8"/>
  <c r="AD3040" i="8"/>
  <c r="AE3056" i="8"/>
  <c r="AD3056" i="8"/>
  <c r="AE3086" i="8"/>
  <c r="AD3086" i="8"/>
  <c r="AE3102" i="8"/>
  <c r="AD3102" i="8"/>
  <c r="AE3118" i="8"/>
  <c r="AD3118" i="8"/>
  <c r="AE3134" i="8"/>
  <c r="AD3134" i="8"/>
  <c r="AE3150" i="8"/>
  <c r="AD3150" i="8"/>
  <c r="AE3166" i="8"/>
  <c r="AD3166" i="8"/>
  <c r="AE3182" i="8"/>
  <c r="AD3182" i="8"/>
  <c r="AE3198" i="8"/>
  <c r="AD3198" i="8"/>
  <c r="AE3214" i="8"/>
  <c r="AD3214" i="8"/>
  <c r="AE3230" i="8"/>
  <c r="AD3230" i="8"/>
  <c r="AE3246" i="8"/>
  <c r="AD3246" i="8"/>
  <c r="AE3262" i="8"/>
  <c r="AD3262" i="8"/>
  <c r="AE3278" i="8"/>
  <c r="AD3278" i="8"/>
  <c r="AE3294" i="8"/>
  <c r="AD3294" i="8"/>
  <c r="AE3310" i="8"/>
  <c r="AD3310" i="8"/>
  <c r="AE3422" i="8"/>
  <c r="AD3422" i="8"/>
  <c r="AE3427" i="8"/>
  <c r="AD3427" i="8"/>
  <c r="AE3441" i="8"/>
  <c r="AD3441" i="8"/>
  <c r="AD3452" i="8"/>
  <c r="AE3452" i="8"/>
  <c r="U3364" i="8"/>
  <c r="AD3474" i="8"/>
  <c r="AE3474" i="8"/>
  <c r="AE3326" i="8"/>
  <c r="AD3326" i="8"/>
  <c r="AE3342" i="8"/>
  <c r="AD3342" i="8"/>
  <c r="AE3358" i="8"/>
  <c r="AD3358" i="8"/>
  <c r="AE3374" i="8"/>
  <c r="AD3374" i="8"/>
  <c r="AE3390" i="8"/>
  <c r="AD3390" i="8"/>
  <c r="AE3406" i="8"/>
  <c r="AD3406" i="8"/>
  <c r="AD3468" i="8"/>
  <c r="AE3468" i="8"/>
  <c r="AD3451" i="8"/>
  <c r="AE3451" i="8"/>
  <c r="AD3472" i="8"/>
  <c r="AE3472" i="8"/>
  <c r="AE3512" i="8"/>
  <c r="AD3512" i="8"/>
  <c r="AE3547" i="8"/>
  <c r="AD3547" i="8"/>
  <c r="AD3483" i="8"/>
  <c r="AE3483" i="8"/>
  <c r="AE3499" i="8"/>
  <c r="AD3499" i="8"/>
  <c r="AE3571" i="8"/>
  <c r="AD3571" i="8"/>
  <c r="AE3528" i="8"/>
  <c r="AD3528" i="8"/>
  <c r="AE3507" i="8"/>
  <c r="AD3507" i="8"/>
  <c r="AE3513" i="8"/>
  <c r="AD3513" i="8"/>
  <c r="AE3601" i="8"/>
  <c r="AD3601" i="8"/>
  <c r="U3612" i="8"/>
  <c r="AE3708" i="8"/>
  <c r="AD3708" i="8"/>
  <c r="AE3616" i="8"/>
  <c r="AD3616" i="8"/>
  <c r="AE3632" i="8"/>
  <c r="AD3632" i="8"/>
  <c r="AE3648" i="8"/>
  <c r="AD3648" i="8"/>
  <c r="AE3664" i="8"/>
  <c r="AD3664" i="8"/>
  <c r="AE3680" i="8"/>
  <c r="AD3680" i="8"/>
  <c r="AE3749" i="8"/>
  <c r="AD3749" i="8"/>
  <c r="AE3765" i="8"/>
  <c r="AD3765" i="8"/>
  <c r="AE3781" i="8"/>
  <c r="AD3781" i="8"/>
  <c r="AE3797" i="8"/>
  <c r="AD3797" i="8"/>
  <c r="U3705" i="8"/>
  <c r="U3721" i="8"/>
  <c r="U3737" i="8"/>
  <c r="U3753" i="8"/>
  <c r="U3769" i="8"/>
  <c r="U3785" i="8"/>
  <c r="U3801" i="8"/>
  <c r="AE110" i="8"/>
  <c r="AD110" i="8"/>
  <c r="AE230" i="8"/>
  <c r="AD230" i="8"/>
  <c r="AE539" i="8"/>
  <c r="AD539" i="8"/>
  <c r="AE278" i="8"/>
  <c r="AD278" i="8"/>
  <c r="AE374" i="8"/>
  <c r="AD374" i="8"/>
  <c r="AD739" i="8"/>
  <c r="AE739" i="8"/>
  <c r="AD140" i="8"/>
  <c r="AE140" i="8"/>
  <c r="AE282" i="8"/>
  <c r="AD282" i="8"/>
  <c r="AE378" i="8"/>
  <c r="AD378" i="8"/>
  <c r="AE442" i="8"/>
  <c r="AD442" i="8"/>
  <c r="AE490" i="8"/>
  <c r="AD490" i="8"/>
  <c r="AE518" i="8"/>
  <c r="AD518" i="8"/>
  <c r="AE759" i="8"/>
  <c r="AD759" i="8"/>
  <c r="AE178" i="8"/>
  <c r="AD178" i="8"/>
  <c r="AE226" i="8"/>
  <c r="AD226" i="8"/>
  <c r="AE601" i="8"/>
  <c r="AD601" i="8"/>
  <c r="AE354" i="8"/>
  <c r="AD354" i="8"/>
  <c r="AE386" i="8"/>
  <c r="AD386" i="8"/>
  <c r="AE418" i="8"/>
  <c r="AD418" i="8"/>
  <c r="AE450" i="8"/>
  <c r="AD450" i="8"/>
  <c r="AE498" i="8"/>
  <c r="AD498" i="8"/>
  <c r="AE590" i="8"/>
  <c r="AD590" i="8"/>
  <c r="AE549" i="8"/>
  <c r="AD549" i="8"/>
  <c r="AE587" i="8"/>
  <c r="AD587" i="8"/>
  <c r="AE534" i="8"/>
  <c r="AD534" i="8"/>
  <c r="AE552" i="8"/>
  <c r="AD552" i="8"/>
  <c r="AD576" i="8"/>
  <c r="AE576" i="8"/>
  <c r="AE607" i="8"/>
  <c r="AD607" i="8"/>
  <c r="AE623" i="8"/>
  <c r="AD623" i="8"/>
  <c r="AE639" i="8"/>
  <c r="AD639" i="8"/>
  <c r="AE655" i="8"/>
  <c r="AD655" i="8"/>
  <c r="AE671" i="8"/>
  <c r="AD671" i="8"/>
  <c r="AE687" i="8"/>
  <c r="AD687" i="8"/>
  <c r="AE703" i="8"/>
  <c r="AD703" i="8"/>
  <c r="AE719" i="8"/>
  <c r="AD719" i="8"/>
  <c r="AE735" i="8"/>
  <c r="AD735" i="8"/>
  <c r="AE751" i="8"/>
  <c r="AD751" i="8"/>
  <c r="AE767" i="8"/>
  <c r="AD767" i="8"/>
  <c r="AE783" i="8"/>
  <c r="AD783" i="8"/>
  <c r="AE799" i="8"/>
  <c r="AD799" i="8"/>
  <c r="AE815" i="8"/>
  <c r="AD815" i="8"/>
  <c r="AE831" i="8"/>
  <c r="AD831" i="8"/>
  <c r="AE847" i="8"/>
  <c r="AD847" i="8"/>
  <c r="AE856" i="8"/>
  <c r="AD856" i="8"/>
  <c r="U1091" i="8"/>
  <c r="AE876" i="8"/>
  <c r="AD876" i="8"/>
  <c r="U933" i="8"/>
  <c r="U1061" i="8"/>
  <c r="AE883" i="8"/>
  <c r="AD883" i="8"/>
  <c r="U1007" i="8"/>
  <c r="U1135" i="8"/>
  <c r="AE873" i="8"/>
  <c r="AD873" i="8"/>
  <c r="U859" i="8"/>
  <c r="U969" i="8"/>
  <c r="U1097" i="8"/>
  <c r="AE905" i="8"/>
  <c r="AD905" i="8"/>
  <c r="AE921" i="8"/>
  <c r="AD921" i="8"/>
  <c r="AE937" i="8"/>
  <c r="AD937" i="8"/>
  <c r="AE953" i="8"/>
  <c r="AD953" i="8"/>
  <c r="AE969" i="8"/>
  <c r="AD969" i="8"/>
  <c r="AE985" i="8"/>
  <c r="AD985" i="8"/>
  <c r="AE1001" i="8"/>
  <c r="AD1001" i="8"/>
  <c r="AE1017" i="8"/>
  <c r="AD1017" i="8"/>
  <c r="AE1033" i="8"/>
  <c r="AD1033" i="8"/>
  <c r="AE1049" i="8"/>
  <c r="AD1049" i="8"/>
  <c r="AE1065" i="8"/>
  <c r="AD1065" i="8"/>
  <c r="AE1081" i="8"/>
  <c r="AD1081" i="8"/>
  <c r="AE1097" i="8"/>
  <c r="AD1097" i="8"/>
  <c r="AE1113" i="8"/>
  <c r="AD1113" i="8"/>
  <c r="AE1129" i="8"/>
  <c r="AD1129" i="8"/>
  <c r="AE1145" i="8"/>
  <c r="AD1145" i="8"/>
  <c r="AD1162" i="8"/>
  <c r="AE1162" i="8"/>
  <c r="U1647" i="8"/>
  <c r="AE1498" i="8"/>
  <c r="AD1498" i="8"/>
  <c r="U1602" i="8"/>
  <c r="AE1183" i="8"/>
  <c r="AD1183" i="8"/>
  <c r="AE1199" i="8"/>
  <c r="AD1199" i="8"/>
  <c r="AE1215" i="8"/>
  <c r="AD1215" i="8"/>
  <c r="AE1231" i="8"/>
  <c r="AD1231" i="8"/>
  <c r="AE1247" i="8"/>
  <c r="AD1247" i="8"/>
  <c r="AE1263" i="8"/>
  <c r="AD1263" i="8"/>
  <c r="AE1279" i="8"/>
  <c r="AD1279" i="8"/>
  <c r="AE1295" i="8"/>
  <c r="AD1295" i="8"/>
  <c r="AE1311" i="8"/>
  <c r="AD1311" i="8"/>
  <c r="AE1327" i="8"/>
  <c r="AD1327" i="8"/>
  <c r="AE1343" i="8"/>
  <c r="AD1343" i="8"/>
  <c r="AE1359" i="8"/>
  <c r="AD1359" i="8"/>
  <c r="AE1375" i="8"/>
  <c r="AD1375" i="8"/>
  <c r="AE1391" i="8"/>
  <c r="AD1391" i="8"/>
  <c r="AE1407" i="8"/>
  <c r="AD1407" i="8"/>
  <c r="AE1423" i="8"/>
  <c r="AD1423" i="8"/>
  <c r="AE1439" i="8"/>
  <c r="AD1439" i="8"/>
  <c r="AE1455" i="8"/>
  <c r="AD1455" i="8"/>
  <c r="U1502" i="8"/>
  <c r="AE1496" i="8"/>
  <c r="AD1496" i="8"/>
  <c r="U1766" i="8"/>
  <c r="U1733" i="8"/>
  <c r="U1623" i="8"/>
  <c r="AE1759" i="8"/>
  <c r="AD1759" i="8"/>
  <c r="AE1524" i="8"/>
  <c r="AD1524" i="8"/>
  <c r="AE1540" i="8"/>
  <c r="AD1540" i="8"/>
  <c r="AE1556" i="8"/>
  <c r="AD1556" i="8"/>
  <c r="AE1572" i="8"/>
  <c r="AD1572" i="8"/>
  <c r="AE1588" i="8"/>
  <c r="AD1588" i="8"/>
  <c r="AE1604" i="8"/>
  <c r="AD1604" i="8"/>
  <c r="AE1620" i="8"/>
  <c r="AD1620" i="8"/>
  <c r="AE1636" i="8"/>
  <c r="AD1636" i="8"/>
  <c r="AE1652" i="8"/>
  <c r="AD1652" i="8"/>
  <c r="AE1668" i="8"/>
  <c r="AD1668" i="8"/>
  <c r="AE1684" i="8"/>
  <c r="AD1684" i="8"/>
  <c r="AE1700" i="8"/>
  <c r="AD1700" i="8"/>
  <c r="AE1716" i="8"/>
  <c r="AD1716" i="8"/>
  <c r="AE1732" i="8"/>
  <c r="AD1732" i="8"/>
  <c r="AE1748" i="8"/>
  <c r="AD1748" i="8"/>
  <c r="AE2138" i="8"/>
  <c r="AD2138" i="8"/>
  <c r="AE2186" i="8"/>
  <c r="AD2186" i="8"/>
  <c r="AE1967" i="8"/>
  <c r="AD1967" i="8"/>
  <c r="AE2095" i="8"/>
  <c r="AD2095" i="8"/>
  <c r="AE2037" i="8"/>
  <c r="AD2037" i="8"/>
  <c r="AE2165" i="8"/>
  <c r="AD2165" i="8"/>
  <c r="AE1979" i="8"/>
  <c r="AD1979" i="8"/>
  <c r="AE2107" i="8"/>
  <c r="AD2107" i="8"/>
  <c r="AE1902" i="8"/>
  <c r="AD1902" i="8"/>
  <c r="AE2038" i="8"/>
  <c r="AD2038" i="8"/>
  <c r="AE2166" i="8"/>
  <c r="AD2166" i="8"/>
  <c r="AE1943" i="8"/>
  <c r="AD1943" i="8"/>
  <c r="AE2071" i="8"/>
  <c r="AD2071" i="8"/>
  <c r="AE1763" i="8"/>
  <c r="AD1763" i="8"/>
  <c r="AE1779" i="8"/>
  <c r="AD1779" i="8"/>
  <c r="AE1795" i="8"/>
  <c r="AD1795" i="8"/>
  <c r="AE1811" i="8"/>
  <c r="AD1811" i="8"/>
  <c r="AE1827" i="8"/>
  <c r="AD1827" i="8"/>
  <c r="AE1843" i="8"/>
  <c r="AD1843" i="8"/>
  <c r="AE1859" i="8"/>
  <c r="AD1859" i="8"/>
  <c r="AE1875" i="8"/>
  <c r="AD1875" i="8"/>
  <c r="AE1891" i="8"/>
  <c r="AD1891" i="8"/>
  <c r="AE1970" i="8"/>
  <c r="AD1970" i="8"/>
  <c r="AE2098" i="8"/>
  <c r="AD2098" i="8"/>
  <c r="AE1905" i="8"/>
  <c r="AD1905" i="8"/>
  <c r="AE2029" i="8"/>
  <c r="AD2029" i="8"/>
  <c r="AE2157" i="8"/>
  <c r="AD2157" i="8"/>
  <c r="AE1976" i="8"/>
  <c r="AD1976" i="8"/>
  <c r="AE2104" i="8"/>
  <c r="AD2104" i="8"/>
  <c r="AE1924" i="8"/>
  <c r="AD1924" i="8"/>
  <c r="AE2051" i="8"/>
  <c r="AD2051" i="8"/>
  <c r="AE2179" i="8"/>
  <c r="AD2179" i="8"/>
  <c r="AE1998" i="8"/>
  <c r="AD1998" i="8"/>
  <c r="AE2126" i="8"/>
  <c r="AD2126" i="8"/>
  <c r="AE1961" i="8"/>
  <c r="AD1961" i="8"/>
  <c r="AE2089" i="8"/>
  <c r="AD2089" i="8"/>
  <c r="AE2036" i="8"/>
  <c r="AD2036" i="8"/>
  <c r="AE2164" i="8"/>
  <c r="AD2164" i="8"/>
  <c r="AE2367" i="8"/>
  <c r="AD2367" i="8"/>
  <c r="AE2206" i="8"/>
  <c r="AD2206" i="8"/>
  <c r="AE2222" i="8"/>
  <c r="AD2222" i="8"/>
  <c r="AE2238" i="8"/>
  <c r="AD2238" i="8"/>
  <c r="AE2254" i="8"/>
  <c r="AD2254" i="8"/>
  <c r="AE2270" i="8"/>
  <c r="AD2270" i="8"/>
  <c r="AE2286" i="8"/>
  <c r="AD2286" i="8"/>
  <c r="AE2302" i="8"/>
  <c r="AD2302" i="8"/>
  <c r="AE2318" i="8"/>
  <c r="AD2318" i="8"/>
  <c r="AE2334" i="8"/>
  <c r="AD2334" i="8"/>
  <c r="AE2350" i="8"/>
  <c r="AD2350" i="8"/>
  <c r="AE2374" i="8"/>
  <c r="AD2374" i="8"/>
  <c r="AE2387" i="8"/>
  <c r="AD2387" i="8"/>
  <c r="AE2403" i="8"/>
  <c r="AD2403" i="8"/>
  <c r="AE2419" i="8"/>
  <c r="AD2419" i="8"/>
  <c r="AE2435" i="8"/>
  <c r="AD2435" i="8"/>
  <c r="AE2451" i="8"/>
  <c r="AD2451" i="8"/>
  <c r="AE2467" i="8"/>
  <c r="AD2467" i="8"/>
  <c r="AE2483" i="8"/>
  <c r="AD2483" i="8"/>
  <c r="AE2499" i="8"/>
  <c r="AD2499" i="8"/>
  <c r="AE2515" i="8"/>
  <c r="AD2515" i="8"/>
  <c r="AE2676" i="8"/>
  <c r="AD2676" i="8"/>
  <c r="U2359" i="8"/>
  <c r="U2375" i="8"/>
  <c r="U2439" i="8"/>
  <c r="U2471" i="8"/>
  <c r="U2487" i="8"/>
  <c r="U2503" i="8"/>
  <c r="U2553" i="8"/>
  <c r="U2569" i="8"/>
  <c r="U2585" i="8"/>
  <c r="U2601" i="8"/>
  <c r="U2617" i="8"/>
  <c r="U2633" i="8"/>
  <c r="U2649" i="8"/>
  <c r="U2665" i="8"/>
  <c r="U2783" i="8"/>
  <c r="AE2528" i="8"/>
  <c r="AD2528" i="8"/>
  <c r="AE2544" i="8"/>
  <c r="AD2544" i="8"/>
  <c r="AE2560" i="8"/>
  <c r="AD2560" i="8"/>
  <c r="AE2576" i="8"/>
  <c r="AD2576" i="8"/>
  <c r="AE2592" i="8"/>
  <c r="AD2592" i="8"/>
  <c r="AE2608" i="8"/>
  <c r="AD2608" i="8"/>
  <c r="AE2624" i="8"/>
  <c r="AD2624" i="8"/>
  <c r="AE2640" i="8"/>
  <c r="AD2640" i="8"/>
  <c r="AE2656" i="8"/>
  <c r="AD2656" i="8"/>
  <c r="U2691" i="8"/>
  <c r="AE2689" i="8"/>
  <c r="AD2689" i="8"/>
  <c r="AD2691" i="8"/>
  <c r="AE2691" i="8"/>
  <c r="AE2717" i="8"/>
  <c r="AD2717" i="8"/>
  <c r="AE2733" i="8"/>
  <c r="AD2733" i="8"/>
  <c r="AE2749" i="8"/>
  <c r="AD2749" i="8"/>
  <c r="AE2765" i="8"/>
  <c r="AD2765" i="8"/>
  <c r="AE2781" i="8"/>
  <c r="AD2781" i="8"/>
  <c r="U2814" i="8"/>
  <c r="U2826" i="8"/>
  <c r="AE2809" i="8"/>
  <c r="AD2809" i="8"/>
  <c r="AE2825" i="8"/>
  <c r="AD2825" i="8"/>
  <c r="AE2841" i="8"/>
  <c r="AD2841" i="8"/>
  <c r="AE2857" i="8"/>
  <c r="AD2857" i="8"/>
  <c r="AE2873" i="8"/>
  <c r="AD2873" i="8"/>
  <c r="AE2889" i="8"/>
  <c r="AD2889" i="8"/>
  <c r="AE2905" i="8"/>
  <c r="AD2905" i="8"/>
  <c r="AE2921" i="8"/>
  <c r="AD2921" i="8"/>
  <c r="U3096" i="8"/>
  <c r="U2950" i="8"/>
  <c r="U2966" i="8"/>
  <c r="U2982" i="8"/>
  <c r="U2998" i="8"/>
  <c r="U3014" i="8"/>
  <c r="U3030" i="8"/>
  <c r="U3046" i="8"/>
  <c r="AE2929" i="8"/>
  <c r="AD2929" i="8"/>
  <c r="AE2945" i="8"/>
  <c r="AD2945" i="8"/>
  <c r="AE2961" i="8"/>
  <c r="AD2961" i="8"/>
  <c r="AE2977" i="8"/>
  <c r="AD2977" i="8"/>
  <c r="AE2993" i="8"/>
  <c r="AD2993" i="8"/>
  <c r="AE3009" i="8"/>
  <c r="AD3009" i="8"/>
  <c r="AE3025" i="8"/>
  <c r="AD3025" i="8"/>
  <c r="AE3041" i="8"/>
  <c r="AD3041" i="8"/>
  <c r="AE3057" i="8"/>
  <c r="AD3057" i="8"/>
  <c r="U3107" i="8"/>
  <c r="U3123" i="8"/>
  <c r="U3139" i="8"/>
  <c r="U3155" i="8"/>
  <c r="U3171" i="8"/>
  <c r="U3187" i="8"/>
  <c r="AE3087" i="8"/>
  <c r="AD3087" i="8"/>
  <c r="AE3103" i="8"/>
  <c r="AD3103" i="8"/>
  <c r="AE3119" i="8"/>
  <c r="AD3119" i="8"/>
  <c r="AE3135" i="8"/>
  <c r="AD3135" i="8"/>
  <c r="AE3151" i="8"/>
  <c r="AD3151" i="8"/>
  <c r="AE3167" i="8"/>
  <c r="AD3167" i="8"/>
  <c r="AE3183" i="8"/>
  <c r="AD3183" i="8"/>
  <c r="AE3189" i="8"/>
  <c r="AD3189" i="8"/>
  <c r="U3348" i="8"/>
  <c r="AE3199" i="8"/>
  <c r="AD3199" i="8"/>
  <c r="AE3215" i="8"/>
  <c r="AD3215" i="8"/>
  <c r="AE3231" i="8"/>
  <c r="AD3231" i="8"/>
  <c r="AE3247" i="8"/>
  <c r="AD3247" i="8"/>
  <c r="AE3263" i="8"/>
  <c r="AD3263" i="8"/>
  <c r="AE3279" i="8"/>
  <c r="AD3279" i="8"/>
  <c r="AE3295" i="8"/>
  <c r="AD3295" i="8"/>
  <c r="AE3311" i="8"/>
  <c r="AD3311" i="8"/>
  <c r="U3365" i="8"/>
  <c r="AE3327" i="8"/>
  <c r="AD3327" i="8"/>
  <c r="AE3343" i="8"/>
  <c r="AD3343" i="8"/>
  <c r="AE3359" i="8"/>
  <c r="AD3359" i="8"/>
  <c r="AE3375" i="8"/>
  <c r="AD3375" i="8"/>
  <c r="AE3391" i="8"/>
  <c r="AD3391" i="8"/>
  <c r="AE3407" i="8"/>
  <c r="AD3407" i="8"/>
  <c r="AE3447" i="8"/>
  <c r="AD3447" i="8"/>
  <c r="AD3459" i="8"/>
  <c r="AE3459" i="8"/>
  <c r="AE3517" i="8"/>
  <c r="AD3517" i="8"/>
  <c r="AD3484" i="8"/>
  <c r="AE3484" i="8"/>
  <c r="AE3500" i="8"/>
  <c r="AD3500" i="8"/>
  <c r="AE3578" i="8"/>
  <c r="AD3578" i="8"/>
  <c r="AE3579" i="8"/>
  <c r="AD3579" i="8"/>
  <c r="AE3567" i="8"/>
  <c r="AD3567" i="8"/>
  <c r="AE3530" i="8"/>
  <c r="AD3530" i="8"/>
  <c r="U3433" i="8"/>
  <c r="U3449" i="8"/>
  <c r="U3481" i="8"/>
  <c r="AE3721" i="8"/>
  <c r="AD3721" i="8"/>
  <c r="U3627" i="8"/>
  <c r="U3614" i="8"/>
  <c r="U3693" i="8"/>
  <c r="AE3707" i="8"/>
  <c r="AD3707" i="8"/>
  <c r="AE3617" i="8"/>
  <c r="AD3617" i="8"/>
  <c r="AE3633" i="8"/>
  <c r="AD3633" i="8"/>
  <c r="AE3649" i="8"/>
  <c r="AD3649" i="8"/>
  <c r="AE3665" i="8"/>
  <c r="AD3665" i="8"/>
  <c r="AE3681" i="8"/>
  <c r="AD3681" i="8"/>
  <c r="AE3750" i="8"/>
  <c r="AD3750" i="8"/>
  <c r="AE3766" i="8"/>
  <c r="AD3766" i="8"/>
  <c r="AE3782" i="8"/>
  <c r="AD3782" i="8"/>
  <c r="AE3798" i="8"/>
  <c r="AD3798" i="8"/>
  <c r="U3706" i="8"/>
  <c r="U3722" i="8"/>
  <c r="U3738" i="8"/>
  <c r="U3754" i="8"/>
  <c r="U3770" i="8"/>
  <c r="U3786" i="8"/>
  <c r="U3802" i="8"/>
  <c r="AE182" i="8"/>
  <c r="AD182" i="8"/>
  <c r="AE294" i="8"/>
  <c r="AD294" i="8"/>
  <c r="AE438" i="8"/>
  <c r="AD438" i="8"/>
  <c r="AE869" i="8"/>
  <c r="AD869" i="8"/>
  <c r="AD835" i="8"/>
  <c r="AE835" i="8"/>
  <c r="AE330" i="8"/>
  <c r="AD330" i="8"/>
  <c r="AE663" i="8"/>
  <c r="AD663" i="8"/>
  <c r="AE74" i="8"/>
  <c r="AD74" i="8"/>
  <c r="AE6" i="8"/>
  <c r="AD6" i="8"/>
  <c r="U293" i="8"/>
  <c r="AE146" i="8"/>
  <c r="AD146" i="8"/>
  <c r="AE210" i="8"/>
  <c r="AD210" i="8"/>
  <c r="U76" i="8"/>
  <c r="U365" i="8"/>
  <c r="U127" i="8"/>
  <c r="U203" i="8"/>
  <c r="U235" i="8"/>
  <c r="AE147" i="8"/>
  <c r="AD147" i="8"/>
  <c r="AE179" i="8"/>
  <c r="AD179" i="8"/>
  <c r="AE227" i="8"/>
  <c r="AD227" i="8"/>
  <c r="U255" i="8"/>
  <c r="U334" i="8"/>
  <c r="U350" i="8"/>
  <c r="AE259" i="8"/>
  <c r="AD259" i="8"/>
  <c r="AE291" i="8"/>
  <c r="AD291" i="8"/>
  <c r="AE323" i="8"/>
  <c r="AD323" i="8"/>
  <c r="AE355" i="8"/>
  <c r="AD355" i="8"/>
  <c r="AE387" i="8"/>
  <c r="AD387" i="8"/>
  <c r="AE419" i="8"/>
  <c r="AD419" i="8"/>
  <c r="AE451" i="8"/>
  <c r="AD451" i="8"/>
  <c r="AE483" i="8"/>
  <c r="AD483" i="8"/>
  <c r="AE594" i="8"/>
  <c r="AD594" i="8"/>
  <c r="AE565" i="8"/>
  <c r="AD565" i="8"/>
  <c r="AE536" i="8"/>
  <c r="AD536" i="8"/>
  <c r="AE608" i="8"/>
  <c r="AD608" i="8"/>
  <c r="AE640" i="8"/>
  <c r="AD640" i="8"/>
  <c r="AE672" i="8"/>
  <c r="AD672" i="8"/>
  <c r="AE704" i="8"/>
  <c r="AD704" i="8"/>
  <c r="AE736" i="8"/>
  <c r="AD736" i="8"/>
  <c r="AE768" i="8"/>
  <c r="AD768" i="8"/>
  <c r="AE800" i="8"/>
  <c r="AD800" i="8"/>
  <c r="AE816" i="8"/>
  <c r="AD816" i="8"/>
  <c r="AE848" i="8"/>
  <c r="AD848" i="8"/>
  <c r="U971" i="8"/>
  <c r="U882" i="8"/>
  <c r="U561" i="8"/>
  <c r="U593" i="8"/>
  <c r="U625" i="8"/>
  <c r="U657" i="8"/>
  <c r="U689" i="8"/>
  <c r="U737" i="8"/>
  <c r="U769" i="8"/>
  <c r="U801" i="8"/>
  <c r="U833" i="8"/>
  <c r="U977" i="8"/>
  <c r="AE906" i="8"/>
  <c r="AD906" i="8"/>
  <c r="AE954" i="8"/>
  <c r="AD954" i="8"/>
  <c r="AE986" i="8"/>
  <c r="AD986" i="8"/>
  <c r="AE1018" i="8"/>
  <c r="AD1018" i="8"/>
  <c r="AE1050" i="8"/>
  <c r="AD1050" i="8"/>
  <c r="AE1082" i="8"/>
  <c r="AD1082" i="8"/>
  <c r="AE1130" i="8"/>
  <c r="AD1130" i="8"/>
  <c r="AE1525" i="8"/>
  <c r="AD1525" i="8"/>
  <c r="AE1541" i="8"/>
  <c r="AD1541" i="8"/>
  <c r="AE1557" i="8"/>
  <c r="AD1557" i="8"/>
  <c r="AE1573" i="8"/>
  <c r="AD1573" i="8"/>
  <c r="AE1589" i="8"/>
  <c r="AD1589" i="8"/>
  <c r="AE1605" i="8"/>
  <c r="AD1605" i="8"/>
  <c r="AE1621" i="8"/>
  <c r="AD1621" i="8"/>
  <c r="AE1637" i="8"/>
  <c r="AD1637" i="8"/>
  <c r="AE1653" i="8"/>
  <c r="AD1653" i="8"/>
  <c r="AE1669" i="8"/>
  <c r="AD1669" i="8"/>
  <c r="AE1685" i="8"/>
  <c r="AD1685" i="8"/>
  <c r="AE1701" i="8"/>
  <c r="AD1701" i="8"/>
  <c r="AE1717" i="8"/>
  <c r="AD1717" i="8"/>
  <c r="AE1733" i="8"/>
  <c r="AD1733" i="8"/>
  <c r="AE1749" i="8"/>
  <c r="AD1749" i="8"/>
  <c r="AE2106" i="8"/>
  <c r="AD2106" i="8"/>
  <c r="AE1909" i="8"/>
  <c r="AD1909" i="8"/>
  <c r="AE2001" i="8"/>
  <c r="AD2001" i="8"/>
  <c r="AE2129" i="8"/>
  <c r="AD2129" i="8"/>
  <c r="AE1932" i="8"/>
  <c r="AD1932" i="8"/>
  <c r="AE2060" i="8"/>
  <c r="AD2060" i="8"/>
  <c r="AE2188" i="8"/>
  <c r="AD2188" i="8"/>
  <c r="AE1764" i="8"/>
  <c r="AD1764" i="8"/>
  <c r="AE1780" i="8"/>
  <c r="AD1780" i="8"/>
  <c r="AE1796" i="8"/>
  <c r="AD1796" i="8"/>
  <c r="AE1812" i="8"/>
  <c r="AD1812" i="8"/>
  <c r="AE1828" i="8"/>
  <c r="AD1828" i="8"/>
  <c r="AE1844" i="8"/>
  <c r="AD1844" i="8"/>
  <c r="AE1860" i="8"/>
  <c r="AD1860" i="8"/>
  <c r="AE1876" i="8"/>
  <c r="AD1876" i="8"/>
  <c r="AE1892" i="8"/>
  <c r="AD1892" i="8"/>
  <c r="AE1918" i="8"/>
  <c r="AD1918" i="8"/>
  <c r="U2208" i="8"/>
  <c r="AE2369" i="8"/>
  <c r="AD2369" i="8"/>
  <c r="U2220" i="8"/>
  <c r="U2236" i="8"/>
  <c r="U2252" i="8"/>
  <c r="U2268" i="8"/>
  <c r="U2284" i="8"/>
  <c r="U2300" i="8"/>
  <c r="U2316" i="8"/>
  <c r="U2332" i="8"/>
  <c r="U2348" i="8"/>
  <c r="AE2207" i="8"/>
  <c r="AD2207" i="8"/>
  <c r="AE2223" i="8"/>
  <c r="AD2223" i="8"/>
  <c r="AE2239" i="8"/>
  <c r="AD2239" i="8"/>
  <c r="AE2255" i="8"/>
  <c r="AD2255" i="8"/>
  <c r="AE2271" i="8"/>
  <c r="AD2271" i="8"/>
  <c r="AE2287" i="8"/>
  <c r="AD2287" i="8"/>
  <c r="AE2303" i="8"/>
  <c r="AD2303" i="8"/>
  <c r="AE2319" i="8"/>
  <c r="AD2319" i="8"/>
  <c r="AE2335" i="8"/>
  <c r="AD2335" i="8"/>
  <c r="AE2351" i="8"/>
  <c r="AD2351" i="8"/>
  <c r="AE2388" i="8"/>
  <c r="AD2388" i="8"/>
  <c r="AE2404" i="8"/>
  <c r="AD2404" i="8"/>
  <c r="AE2420" i="8"/>
  <c r="AD2420" i="8"/>
  <c r="AE2436" i="8"/>
  <c r="AD2436" i="8"/>
  <c r="AE2452" i="8"/>
  <c r="AD2452" i="8"/>
  <c r="AE2468" i="8"/>
  <c r="AD2468" i="8"/>
  <c r="AE2484" i="8"/>
  <c r="AD2484" i="8"/>
  <c r="AE2500" i="8"/>
  <c r="AD2500" i="8"/>
  <c r="U2518" i="8"/>
  <c r="U2360" i="8"/>
  <c r="U2408" i="8"/>
  <c r="U2424" i="8"/>
  <c r="U2440" i="8"/>
  <c r="U2472" i="8"/>
  <c r="U2488" i="8"/>
  <c r="U2504" i="8"/>
  <c r="U2759" i="8"/>
  <c r="U2701" i="8"/>
  <c r="AE2680" i="8"/>
  <c r="AD2680" i="8"/>
  <c r="U2772" i="8"/>
  <c r="AE2529" i="8"/>
  <c r="AD2529" i="8"/>
  <c r="AE2545" i="8"/>
  <c r="AD2545" i="8"/>
  <c r="AE2561" i="8"/>
  <c r="AD2561" i="8"/>
  <c r="AE2577" i="8"/>
  <c r="AD2577" i="8"/>
  <c r="AE2593" i="8"/>
  <c r="AD2593" i="8"/>
  <c r="AE2609" i="8"/>
  <c r="AD2609" i="8"/>
  <c r="AE2625" i="8"/>
  <c r="AD2625" i="8"/>
  <c r="AE2641" i="8"/>
  <c r="AD2641" i="8"/>
  <c r="AE2657" i="8"/>
  <c r="AD2657" i="8"/>
  <c r="U2693" i="8"/>
  <c r="AD2697" i="8"/>
  <c r="AE2697" i="8"/>
  <c r="AD2693" i="8"/>
  <c r="AE2693" i="8"/>
  <c r="U2790" i="8"/>
  <c r="AE2718" i="8"/>
  <c r="AD2718" i="8"/>
  <c r="AE2734" i="8"/>
  <c r="AD2734" i="8"/>
  <c r="AE2750" i="8"/>
  <c r="AD2750" i="8"/>
  <c r="AE2766" i="8"/>
  <c r="AD2766" i="8"/>
  <c r="AE2782" i="8"/>
  <c r="AD2782" i="8"/>
  <c r="U2820" i="8"/>
  <c r="AE2810" i="8"/>
  <c r="AD2810" i="8"/>
  <c r="AE2826" i="8"/>
  <c r="AD2826" i="8"/>
  <c r="AE2842" i="8"/>
  <c r="AD2842" i="8"/>
  <c r="AE2858" i="8"/>
  <c r="AD2858" i="8"/>
  <c r="AE2874" i="8"/>
  <c r="AD2874" i="8"/>
  <c r="AE2890" i="8"/>
  <c r="AD2890" i="8"/>
  <c r="AE2906" i="8"/>
  <c r="AD2906" i="8"/>
  <c r="AE2922" i="8"/>
  <c r="AD2922" i="8"/>
  <c r="AE2930" i="8"/>
  <c r="AD2930" i="8"/>
  <c r="AE2946" i="8"/>
  <c r="AD2946" i="8"/>
  <c r="AE2962" i="8"/>
  <c r="AD2962" i="8"/>
  <c r="AE2978" i="8"/>
  <c r="AD2978" i="8"/>
  <c r="AE2994" i="8"/>
  <c r="AD2994" i="8"/>
  <c r="AE3010" i="8"/>
  <c r="AD3010" i="8"/>
  <c r="AE3026" i="8"/>
  <c r="AD3026" i="8"/>
  <c r="AE3042" i="8"/>
  <c r="AD3042" i="8"/>
  <c r="AD3064" i="8"/>
  <c r="AE3064" i="8"/>
  <c r="U3108" i="8"/>
  <c r="U3124" i="8"/>
  <c r="U3140" i="8"/>
  <c r="U3156" i="8"/>
  <c r="U3172" i="8"/>
  <c r="AE3188" i="8"/>
  <c r="AD3188" i="8"/>
  <c r="AE3088" i="8"/>
  <c r="AD3088" i="8"/>
  <c r="AE3104" i="8"/>
  <c r="AD3104" i="8"/>
  <c r="AE3120" i="8"/>
  <c r="AD3120" i="8"/>
  <c r="AE3136" i="8"/>
  <c r="AD3136" i="8"/>
  <c r="AE3152" i="8"/>
  <c r="AD3152" i="8"/>
  <c r="AE3168" i="8"/>
  <c r="AD3168" i="8"/>
  <c r="AE3184" i="8"/>
  <c r="AD3184" i="8"/>
  <c r="U3349" i="8"/>
  <c r="U3350" i="8"/>
  <c r="AE3200" i="8"/>
  <c r="AD3200" i="8"/>
  <c r="AE3216" i="8"/>
  <c r="AD3216" i="8"/>
  <c r="AE3232" i="8"/>
  <c r="AD3232" i="8"/>
  <c r="AE3248" i="8"/>
  <c r="AD3248" i="8"/>
  <c r="AE3264" i="8"/>
  <c r="AD3264" i="8"/>
  <c r="AE3280" i="8"/>
  <c r="AD3280" i="8"/>
  <c r="AE3296" i="8"/>
  <c r="AD3296" i="8"/>
  <c r="AE3312" i="8"/>
  <c r="AD3312" i="8"/>
  <c r="U3329" i="8"/>
  <c r="AE3434" i="8"/>
  <c r="AD3434" i="8"/>
  <c r="AD3470" i="8"/>
  <c r="AE3470" i="8"/>
  <c r="AE3425" i="8"/>
  <c r="AD3425" i="8"/>
  <c r="AE3328" i="8"/>
  <c r="AD3328" i="8"/>
  <c r="AE3344" i="8"/>
  <c r="AD3344" i="8"/>
  <c r="AE3360" i="8"/>
  <c r="AD3360" i="8"/>
  <c r="AE3376" i="8"/>
  <c r="AD3376" i="8"/>
  <c r="AE3392" i="8"/>
  <c r="AD3392" i="8"/>
  <c r="AE3408" i="8"/>
  <c r="AD3408" i="8"/>
  <c r="AD3455" i="8"/>
  <c r="AE3455" i="8"/>
  <c r="AE3435" i="8"/>
  <c r="AD3435" i="8"/>
  <c r="AE3519" i="8"/>
  <c r="AD3519" i="8"/>
  <c r="AD3485" i="8"/>
  <c r="AE3485" i="8"/>
  <c r="AE3501" i="8"/>
  <c r="AD3501" i="8"/>
  <c r="AE3586" i="8"/>
  <c r="AD3586" i="8"/>
  <c r="AE3587" i="8"/>
  <c r="AD3587" i="8"/>
  <c r="AE3580" i="8"/>
  <c r="AD3580" i="8"/>
  <c r="AE3532" i="8"/>
  <c r="AD3532" i="8"/>
  <c r="AE3552" i="8"/>
  <c r="AD3552" i="8"/>
  <c r="U3434" i="8"/>
  <c r="U3450" i="8"/>
  <c r="U3466" i="8"/>
  <c r="U3482" i="8"/>
  <c r="U3498" i="8"/>
  <c r="U3598" i="8"/>
  <c r="U3629" i="8"/>
  <c r="U3511" i="8"/>
  <c r="U3527" i="8"/>
  <c r="U3543" i="8"/>
  <c r="U3559" i="8"/>
  <c r="U3575" i="8"/>
  <c r="U3591" i="8"/>
  <c r="U3616" i="8"/>
  <c r="U3690" i="8"/>
  <c r="AE3710" i="8"/>
  <c r="AD3710" i="8"/>
  <c r="AE3693" i="8"/>
  <c r="AD3693" i="8"/>
  <c r="AE3618" i="8"/>
  <c r="AD3618" i="8"/>
  <c r="AE3634" i="8"/>
  <c r="AD3634" i="8"/>
  <c r="AE3650" i="8"/>
  <c r="AD3650" i="8"/>
  <c r="AE3666" i="8"/>
  <c r="AD3666" i="8"/>
  <c r="AE3682" i="8"/>
  <c r="AD3682" i="8"/>
  <c r="AE3720" i="8"/>
  <c r="AD3720" i="8"/>
  <c r="AE3709" i="8"/>
  <c r="AD3709" i="8"/>
  <c r="U3695" i="8"/>
  <c r="AE3723" i="8"/>
  <c r="AD3723" i="8"/>
  <c r="AE3751" i="8"/>
  <c r="AD3751" i="8"/>
  <c r="AE3767" i="8"/>
  <c r="AD3767" i="8"/>
  <c r="AE3783" i="8"/>
  <c r="AD3783" i="8"/>
  <c r="AE3799" i="8"/>
  <c r="AD3799" i="8"/>
  <c r="U3707" i="8"/>
  <c r="U3723" i="8"/>
  <c r="U3739" i="8"/>
  <c r="U3755" i="8"/>
  <c r="U3771" i="8"/>
  <c r="U3787" i="8"/>
  <c r="U3803" i="8"/>
  <c r="AE246" i="8"/>
  <c r="AD246" i="8"/>
  <c r="AD643" i="8"/>
  <c r="AE643" i="8"/>
  <c r="AD787" i="8"/>
  <c r="AE787" i="8"/>
  <c r="AE875" i="8"/>
  <c r="AD875" i="8"/>
  <c r="U51" i="8"/>
  <c r="AE186" i="8"/>
  <c r="AD186" i="8"/>
  <c r="AE125" i="8"/>
  <c r="AD125" i="8"/>
  <c r="AE109" i="8"/>
  <c r="AD109" i="8"/>
  <c r="AD76" i="8"/>
  <c r="AE76" i="8"/>
  <c r="U357" i="8"/>
  <c r="AE410" i="8"/>
  <c r="AD410" i="8"/>
  <c r="AE615" i="8"/>
  <c r="AD615" i="8"/>
  <c r="AE743" i="8"/>
  <c r="AD743" i="8"/>
  <c r="U93" i="8"/>
  <c r="AE138" i="8"/>
  <c r="AD138" i="8"/>
  <c r="U184" i="8"/>
  <c r="U248" i="8"/>
  <c r="AE144" i="8"/>
  <c r="AD144" i="8"/>
  <c r="AE176" i="8"/>
  <c r="AD176" i="8"/>
  <c r="AE208" i="8"/>
  <c r="AD208" i="8"/>
  <c r="AE240" i="8"/>
  <c r="AD240" i="8"/>
  <c r="AE32" i="8"/>
  <c r="AD32" i="8"/>
  <c r="AE96" i="8"/>
  <c r="AD96" i="8"/>
  <c r="U301" i="8"/>
  <c r="AE113" i="8"/>
  <c r="AD113" i="8"/>
  <c r="U22" i="8"/>
  <c r="AE20" i="8"/>
  <c r="AD20" i="8"/>
  <c r="AE134" i="8"/>
  <c r="AD134" i="8"/>
  <c r="AE45" i="8"/>
  <c r="AD45" i="8"/>
  <c r="U513" i="8"/>
  <c r="U186" i="8"/>
  <c r="U218" i="8"/>
  <c r="AE94" i="8"/>
  <c r="AD94" i="8"/>
  <c r="U140" i="8"/>
  <c r="U333" i="8"/>
  <c r="AE537" i="8"/>
  <c r="AD537" i="8"/>
  <c r="AE574" i="8"/>
  <c r="AD574" i="8"/>
  <c r="AE274" i="8"/>
  <c r="AD274" i="8"/>
  <c r="AE306" i="8"/>
  <c r="AD306" i="8"/>
  <c r="AE322" i="8"/>
  <c r="AD322" i="8"/>
  <c r="AE370" i="8"/>
  <c r="AD370" i="8"/>
  <c r="AE402" i="8"/>
  <c r="AD402" i="8"/>
  <c r="AE434" i="8"/>
  <c r="AD434" i="8"/>
  <c r="AE466" i="8"/>
  <c r="AD466" i="8"/>
  <c r="AE562" i="8"/>
  <c r="AD562" i="8"/>
  <c r="U963" i="8"/>
  <c r="AC4" i="8"/>
  <c r="W4" i="8"/>
  <c r="T4" i="8"/>
  <c r="U4" i="8" s="1"/>
  <c r="U78" i="8"/>
  <c r="U142" i="8"/>
  <c r="AE570" i="8"/>
  <c r="AD570" i="8"/>
  <c r="U63" i="8"/>
  <c r="U155" i="8"/>
  <c r="U219" i="8"/>
  <c r="AE31" i="8"/>
  <c r="AD31" i="8"/>
  <c r="AE95" i="8"/>
  <c r="AD95" i="8"/>
  <c r="AE163" i="8"/>
  <c r="AD163" i="8"/>
  <c r="AE195" i="8"/>
  <c r="AD195" i="8"/>
  <c r="AE211" i="8"/>
  <c r="AD211" i="8"/>
  <c r="AE243" i="8"/>
  <c r="AD243" i="8"/>
  <c r="AD92" i="8"/>
  <c r="AE92" i="8"/>
  <c r="AD7" i="8"/>
  <c r="AE7" i="8"/>
  <c r="AD71" i="8"/>
  <c r="AE71" i="8"/>
  <c r="AD135" i="8"/>
  <c r="AE135" i="8"/>
  <c r="AD24" i="8"/>
  <c r="AE24" i="8"/>
  <c r="AE88" i="8"/>
  <c r="AD88" i="8"/>
  <c r="AE522" i="8"/>
  <c r="AD522" i="8"/>
  <c r="AE553" i="8"/>
  <c r="AD553" i="8"/>
  <c r="U898" i="8"/>
  <c r="AE275" i="8"/>
  <c r="AD275" i="8"/>
  <c r="AE307" i="8"/>
  <c r="AD307" i="8"/>
  <c r="AE339" i="8"/>
  <c r="AD339" i="8"/>
  <c r="AE371" i="8"/>
  <c r="AD371" i="8"/>
  <c r="AE403" i="8"/>
  <c r="AD403" i="8"/>
  <c r="AE435" i="8"/>
  <c r="AD435" i="8"/>
  <c r="AE467" i="8"/>
  <c r="AD467" i="8"/>
  <c r="AE499" i="8"/>
  <c r="AD499" i="8"/>
  <c r="U914" i="8"/>
  <c r="AE591" i="8"/>
  <c r="AD591" i="8"/>
  <c r="AE566" i="8"/>
  <c r="AD566" i="8"/>
  <c r="AD580" i="8"/>
  <c r="AE580" i="8"/>
  <c r="AE624" i="8"/>
  <c r="AD624" i="8"/>
  <c r="AE656" i="8"/>
  <c r="AD656" i="8"/>
  <c r="AE688" i="8"/>
  <c r="AD688" i="8"/>
  <c r="AE720" i="8"/>
  <c r="AD720" i="8"/>
  <c r="AE752" i="8"/>
  <c r="AD752" i="8"/>
  <c r="AE784" i="8"/>
  <c r="AD784" i="8"/>
  <c r="AE832" i="8"/>
  <c r="AD832" i="8"/>
  <c r="U1099" i="8"/>
  <c r="U545" i="8"/>
  <c r="U577" i="8"/>
  <c r="U609" i="8"/>
  <c r="U641" i="8"/>
  <c r="U673" i="8"/>
  <c r="U705" i="8"/>
  <c r="U721" i="8"/>
  <c r="U753" i="8"/>
  <c r="U785" i="8"/>
  <c r="U817" i="8"/>
  <c r="U849" i="8"/>
  <c r="U1105" i="8"/>
  <c r="U1469" i="8"/>
  <c r="AE922" i="8"/>
  <c r="AD922" i="8"/>
  <c r="AE938" i="8"/>
  <c r="AD938" i="8"/>
  <c r="AE970" i="8"/>
  <c r="AD970" i="8"/>
  <c r="AE1002" i="8"/>
  <c r="AD1002" i="8"/>
  <c r="AE1034" i="8"/>
  <c r="AD1034" i="8"/>
  <c r="AE1066" i="8"/>
  <c r="AD1066" i="8"/>
  <c r="AE1098" i="8"/>
  <c r="AD1098" i="8"/>
  <c r="AE1114" i="8"/>
  <c r="AD1114" i="8"/>
  <c r="AE1146" i="8"/>
  <c r="AD1146" i="8"/>
  <c r="AE1177" i="8"/>
  <c r="AD1177" i="8"/>
  <c r="AE1504" i="8"/>
  <c r="AD1504" i="8"/>
  <c r="U1618" i="8"/>
  <c r="AE1184" i="8"/>
  <c r="AD1184" i="8"/>
  <c r="AE1200" i="8"/>
  <c r="AD1200" i="8"/>
  <c r="AE1216" i="8"/>
  <c r="AD1216" i="8"/>
  <c r="AE1232" i="8"/>
  <c r="AD1232" i="8"/>
  <c r="AE1248" i="8"/>
  <c r="AD1248" i="8"/>
  <c r="AE1264" i="8"/>
  <c r="AD1264" i="8"/>
  <c r="AE1280" i="8"/>
  <c r="AD1280" i="8"/>
  <c r="AE1296" i="8"/>
  <c r="AD1296" i="8"/>
  <c r="AE1312" i="8"/>
  <c r="AD1312" i="8"/>
  <c r="AE1328" i="8"/>
  <c r="AD1328" i="8"/>
  <c r="AE1344" i="8"/>
  <c r="AD1344" i="8"/>
  <c r="AE1360" i="8"/>
  <c r="AD1360" i="8"/>
  <c r="AE1376" i="8"/>
  <c r="AD1376" i="8"/>
  <c r="AE1392" i="8"/>
  <c r="AD1392" i="8"/>
  <c r="AE1408" i="8"/>
  <c r="AD1408" i="8"/>
  <c r="AE1424" i="8"/>
  <c r="AD1424" i="8"/>
  <c r="AE1440" i="8"/>
  <c r="AD1440" i="8"/>
  <c r="AE1456" i="8"/>
  <c r="AD1456" i="8"/>
  <c r="U1639" i="8"/>
  <c r="AD1485" i="8"/>
  <c r="AE1485" i="8"/>
  <c r="AE1509" i="8"/>
  <c r="AD1509" i="8"/>
  <c r="U45" i="8"/>
  <c r="U109" i="8"/>
  <c r="AE90" i="8"/>
  <c r="AD90" i="8"/>
  <c r="U250" i="8"/>
  <c r="AE11" i="8"/>
  <c r="AD11" i="8"/>
  <c r="AE75" i="8"/>
  <c r="AD75" i="8"/>
  <c r="AE139" i="8"/>
  <c r="AD139" i="8"/>
  <c r="U156" i="8"/>
  <c r="U172" i="8"/>
  <c r="U188" i="8"/>
  <c r="U204" i="8"/>
  <c r="AE148" i="8"/>
  <c r="AD148" i="8"/>
  <c r="AE164" i="8"/>
  <c r="AD164" i="8"/>
  <c r="AE180" i="8"/>
  <c r="AD180" i="8"/>
  <c r="AE196" i="8"/>
  <c r="AD196" i="8"/>
  <c r="AE212" i="8"/>
  <c r="AD212" i="8"/>
  <c r="AE228" i="8"/>
  <c r="AD228" i="8"/>
  <c r="AE244" i="8"/>
  <c r="AD244" i="8"/>
  <c r="AE48" i="8"/>
  <c r="AD48" i="8"/>
  <c r="AE112" i="8"/>
  <c r="AD112" i="8"/>
  <c r="U306" i="8"/>
  <c r="AE65" i="8"/>
  <c r="AD65" i="8"/>
  <c r="AE129" i="8"/>
  <c r="AD129" i="8"/>
  <c r="AE77" i="8"/>
  <c r="AD77" i="8"/>
  <c r="U38" i="8"/>
  <c r="U102" i="8"/>
  <c r="U39" i="8"/>
  <c r="U103" i="8"/>
  <c r="AE36" i="8"/>
  <c r="AD36" i="8"/>
  <c r="AE100" i="8"/>
  <c r="AD100" i="8"/>
  <c r="U276" i="8"/>
  <c r="U25" i="8"/>
  <c r="U89" i="8"/>
  <c r="AE22" i="8"/>
  <c r="AD22" i="8"/>
  <c r="AE86" i="8"/>
  <c r="AD86" i="8"/>
  <c r="U263" i="8"/>
  <c r="U335" i="8"/>
  <c r="U351" i="8"/>
  <c r="U367" i="8"/>
  <c r="U383" i="8"/>
  <c r="U399" i="8"/>
  <c r="U415" i="8"/>
  <c r="U431" i="8"/>
  <c r="U447" i="8"/>
  <c r="U463" i="8"/>
  <c r="U479" i="8"/>
  <c r="U495" i="8"/>
  <c r="U512" i="8"/>
  <c r="U891" i="8"/>
  <c r="AE561" i="8"/>
  <c r="AD561" i="8"/>
  <c r="U962" i="8"/>
  <c r="AE260" i="8"/>
  <c r="AD260" i="8"/>
  <c r="AE276" i="8"/>
  <c r="AD276" i="8"/>
  <c r="AE292" i="8"/>
  <c r="AD292" i="8"/>
  <c r="AE308" i="8"/>
  <c r="AD308" i="8"/>
  <c r="AE324" i="8"/>
  <c r="AD324" i="8"/>
  <c r="AE340" i="8"/>
  <c r="AD340" i="8"/>
  <c r="AE356" i="8"/>
  <c r="AD356" i="8"/>
  <c r="AE372" i="8"/>
  <c r="AD372" i="8"/>
  <c r="AE388" i="8"/>
  <c r="AD388" i="8"/>
  <c r="AE404" i="8"/>
  <c r="AD404" i="8"/>
  <c r="AE420" i="8"/>
  <c r="AD420" i="8"/>
  <c r="AE436" i="8"/>
  <c r="AD436" i="8"/>
  <c r="AE452" i="8"/>
  <c r="AD452" i="8"/>
  <c r="AE468" i="8"/>
  <c r="AD468" i="8"/>
  <c r="AE484" i="8"/>
  <c r="AD484" i="8"/>
  <c r="AE500" i="8"/>
  <c r="AD500" i="8"/>
  <c r="AE598" i="8"/>
  <c r="AD598" i="8"/>
  <c r="U978" i="8"/>
  <c r="AE595" i="8"/>
  <c r="AD595" i="8"/>
  <c r="AE545" i="8"/>
  <c r="AD545" i="8"/>
  <c r="U875" i="8"/>
  <c r="AD584" i="8"/>
  <c r="AE584" i="8"/>
  <c r="AE609" i="8"/>
  <c r="AD609" i="8"/>
  <c r="AE625" i="8"/>
  <c r="AD625" i="8"/>
  <c r="AE641" i="8"/>
  <c r="AD641" i="8"/>
  <c r="AE657" i="8"/>
  <c r="AD657" i="8"/>
  <c r="AE673" i="8"/>
  <c r="AD673" i="8"/>
  <c r="AE689" i="8"/>
  <c r="AD689" i="8"/>
  <c r="AE705" i="8"/>
  <c r="AD705" i="8"/>
  <c r="AE721" i="8"/>
  <c r="AD721" i="8"/>
  <c r="AE737" i="8"/>
  <c r="AD737" i="8"/>
  <c r="AE753" i="8"/>
  <c r="AD753" i="8"/>
  <c r="AE769" i="8"/>
  <c r="AD769" i="8"/>
  <c r="AE785" i="8"/>
  <c r="AD785" i="8"/>
  <c r="AE801" i="8"/>
  <c r="AD801" i="8"/>
  <c r="AE817" i="8"/>
  <c r="AD817" i="8"/>
  <c r="AE833" i="8"/>
  <c r="AD833" i="8"/>
  <c r="AE849" i="8"/>
  <c r="AD849" i="8"/>
  <c r="U979" i="8"/>
  <c r="U1107" i="8"/>
  <c r="U857" i="8"/>
  <c r="U964" i="8"/>
  <c r="U1092" i="8"/>
  <c r="U949" i="8"/>
  <c r="U1077" i="8"/>
  <c r="AE882" i="8"/>
  <c r="AD882" i="8"/>
  <c r="U926" i="8"/>
  <c r="U1054" i="8"/>
  <c r="U895" i="8"/>
  <c r="U1023" i="8"/>
  <c r="U1151" i="8"/>
  <c r="U850" i="8"/>
  <c r="U1008" i="8"/>
  <c r="U1136" i="8"/>
  <c r="U985" i="8"/>
  <c r="U1113" i="8"/>
  <c r="AE1163" i="8"/>
  <c r="AD1163" i="8"/>
  <c r="AE1500" i="8"/>
  <c r="AD1500" i="8"/>
  <c r="AE907" i="8"/>
  <c r="AD907" i="8"/>
  <c r="AE923" i="8"/>
  <c r="AD923" i="8"/>
  <c r="AE939" i="8"/>
  <c r="AD939" i="8"/>
  <c r="AE955" i="8"/>
  <c r="AD955" i="8"/>
  <c r="AE971" i="8"/>
  <c r="AD971" i="8"/>
  <c r="AE987" i="8"/>
  <c r="AD987" i="8"/>
  <c r="AE1003" i="8"/>
  <c r="AD1003" i="8"/>
  <c r="AE1019" i="8"/>
  <c r="AD1019" i="8"/>
  <c r="AE1035" i="8"/>
  <c r="AD1035" i="8"/>
  <c r="AE1051" i="8"/>
  <c r="AD1051" i="8"/>
  <c r="AE1067" i="8"/>
  <c r="AD1067" i="8"/>
  <c r="AE1083" i="8"/>
  <c r="AD1083" i="8"/>
  <c r="AE1099" i="8"/>
  <c r="AD1099" i="8"/>
  <c r="AE1115" i="8"/>
  <c r="AD1115" i="8"/>
  <c r="AE1131" i="8"/>
  <c r="AD1131" i="8"/>
  <c r="AE1147" i="8"/>
  <c r="AD1147" i="8"/>
  <c r="U1477" i="8"/>
  <c r="U1522" i="8"/>
  <c r="U1723" i="8"/>
  <c r="AE1513" i="8"/>
  <c r="AD1513" i="8"/>
  <c r="U1725" i="8"/>
  <c r="U1630" i="8"/>
  <c r="U1185" i="8"/>
  <c r="U1201" i="8"/>
  <c r="U1217" i="8"/>
  <c r="U1233" i="8"/>
  <c r="U1249" i="8"/>
  <c r="U1265" i="8"/>
  <c r="U1281" i="8"/>
  <c r="U1297" i="8"/>
  <c r="U1313" i="8"/>
  <c r="U1329" i="8"/>
  <c r="U1345" i="8"/>
  <c r="U1361" i="8"/>
  <c r="U1377" i="8"/>
  <c r="U1393" i="8"/>
  <c r="U1409" i="8"/>
  <c r="U1425" i="8"/>
  <c r="U1441" i="8"/>
  <c r="U1457" i="8"/>
  <c r="U1679" i="8"/>
  <c r="U1511" i="8"/>
  <c r="U1601" i="8"/>
  <c r="U1634" i="8"/>
  <c r="AE1185" i="8"/>
  <c r="AD1185" i="8"/>
  <c r="AE1201" i="8"/>
  <c r="AD1201" i="8"/>
  <c r="AE1217" i="8"/>
  <c r="AD1217" i="8"/>
  <c r="AE1233" i="8"/>
  <c r="AD1233" i="8"/>
  <c r="AE1249" i="8"/>
  <c r="AD1249" i="8"/>
  <c r="AE1265" i="8"/>
  <c r="AD1265" i="8"/>
  <c r="AE1281" i="8"/>
  <c r="AD1281" i="8"/>
  <c r="AE1297" i="8"/>
  <c r="AD1297" i="8"/>
  <c r="AE1313" i="8"/>
  <c r="AD1313" i="8"/>
  <c r="AE1329" i="8"/>
  <c r="AD1329" i="8"/>
  <c r="AE1345" i="8"/>
  <c r="AD1345" i="8"/>
  <c r="AE1361" i="8"/>
  <c r="AD1361" i="8"/>
  <c r="AE1377" i="8"/>
  <c r="AD1377" i="8"/>
  <c r="AE1393" i="8"/>
  <c r="AD1393" i="8"/>
  <c r="AE1409" i="8"/>
  <c r="AD1409" i="8"/>
  <c r="AE1425" i="8"/>
  <c r="AD1425" i="8"/>
  <c r="AE1441" i="8"/>
  <c r="AD1441" i="8"/>
  <c r="AE1457" i="8"/>
  <c r="AD1457" i="8"/>
  <c r="AE1511" i="8"/>
  <c r="AD1511" i="8"/>
  <c r="AE1508" i="8"/>
  <c r="AD1508" i="8"/>
  <c r="U1541" i="8"/>
  <c r="AD1471" i="8"/>
  <c r="AE1471" i="8"/>
  <c r="U1654" i="8"/>
  <c r="U1655" i="8"/>
  <c r="AD1487" i="8"/>
  <c r="AE1487" i="8"/>
  <c r="U1672" i="8"/>
  <c r="U1721" i="8"/>
  <c r="U1642" i="8"/>
  <c r="AE1952" i="8"/>
  <c r="AD1952" i="8"/>
  <c r="AE1526" i="8"/>
  <c r="AD1526" i="8"/>
  <c r="AE1542" i="8"/>
  <c r="AD1542" i="8"/>
  <c r="AE1558" i="8"/>
  <c r="AD1558" i="8"/>
  <c r="AE1574" i="8"/>
  <c r="AD1574" i="8"/>
  <c r="AE1590" i="8"/>
  <c r="AD1590" i="8"/>
  <c r="AE1606" i="8"/>
  <c r="AD1606" i="8"/>
  <c r="AE1622" i="8"/>
  <c r="AD1622" i="8"/>
  <c r="AE1638" i="8"/>
  <c r="AD1638" i="8"/>
  <c r="AE1654" i="8"/>
  <c r="AD1654" i="8"/>
  <c r="AE1670" i="8"/>
  <c r="AD1670" i="8"/>
  <c r="AE1686" i="8"/>
  <c r="AD1686" i="8"/>
  <c r="AE1702" i="8"/>
  <c r="AD1702" i="8"/>
  <c r="AE1718" i="8"/>
  <c r="AD1718" i="8"/>
  <c r="AE1734" i="8"/>
  <c r="AD1734" i="8"/>
  <c r="AE1750" i="8"/>
  <c r="AD1750" i="8"/>
  <c r="AE2000" i="8"/>
  <c r="AD2000" i="8"/>
  <c r="U1794" i="8"/>
  <c r="U1762" i="8"/>
  <c r="U1769" i="8"/>
  <c r="U1764" i="8"/>
  <c r="AE2026" i="8"/>
  <c r="AD2026" i="8"/>
  <c r="AE1983" i="8"/>
  <c r="AD1983" i="8"/>
  <c r="AE2111" i="8"/>
  <c r="AD2111" i="8"/>
  <c r="AE2053" i="8"/>
  <c r="AD2053" i="8"/>
  <c r="AE2181" i="8"/>
  <c r="AD2181" i="8"/>
  <c r="AE1995" i="8"/>
  <c r="AD1995" i="8"/>
  <c r="AE2123" i="8"/>
  <c r="AD2123" i="8"/>
  <c r="U1805" i="8"/>
  <c r="U1821" i="8"/>
  <c r="U1837" i="8"/>
  <c r="U1853" i="8"/>
  <c r="U1869" i="8"/>
  <c r="U1885" i="8"/>
  <c r="AE1916" i="8"/>
  <c r="AD1916" i="8"/>
  <c r="AE2054" i="8"/>
  <c r="AD2054" i="8"/>
  <c r="AE2182" i="8"/>
  <c r="AD2182" i="8"/>
  <c r="AE1959" i="8"/>
  <c r="AD1959" i="8"/>
  <c r="AE2087" i="8"/>
  <c r="AD2087" i="8"/>
  <c r="AE1765" i="8"/>
  <c r="AD1765" i="8"/>
  <c r="AE1781" i="8"/>
  <c r="AD1781" i="8"/>
  <c r="AE1797" i="8"/>
  <c r="AD1797" i="8"/>
  <c r="AE1813" i="8"/>
  <c r="AD1813" i="8"/>
  <c r="AE1829" i="8"/>
  <c r="AD1829" i="8"/>
  <c r="AE1845" i="8"/>
  <c r="AD1845" i="8"/>
  <c r="AE1861" i="8"/>
  <c r="AD1861" i="8"/>
  <c r="AE1877" i="8"/>
  <c r="AD1877" i="8"/>
  <c r="AE1893" i="8"/>
  <c r="AD1893" i="8"/>
  <c r="AE1986" i="8"/>
  <c r="AD1986" i="8"/>
  <c r="AE2114" i="8"/>
  <c r="AD2114" i="8"/>
  <c r="AE1917" i="8"/>
  <c r="AD1917" i="8"/>
  <c r="AE2045" i="8"/>
  <c r="AD2045" i="8"/>
  <c r="AE2173" i="8"/>
  <c r="AD2173" i="8"/>
  <c r="AE1992" i="8"/>
  <c r="AD1992" i="8"/>
  <c r="AE2120" i="8"/>
  <c r="AD2120" i="8"/>
  <c r="AE1939" i="8"/>
  <c r="AD1939" i="8"/>
  <c r="AE2067" i="8"/>
  <c r="AD2067" i="8"/>
  <c r="AE2195" i="8"/>
  <c r="AD2195" i="8"/>
  <c r="AE2014" i="8"/>
  <c r="AD2014" i="8"/>
  <c r="AE2142" i="8"/>
  <c r="AD2142" i="8"/>
  <c r="AE1977" i="8"/>
  <c r="AD1977" i="8"/>
  <c r="AE2105" i="8"/>
  <c r="AD2105" i="8"/>
  <c r="AE2052" i="8"/>
  <c r="AD2052" i="8"/>
  <c r="AE2180" i="8"/>
  <c r="AD2180" i="8"/>
  <c r="U2206" i="8"/>
  <c r="U1902" i="8"/>
  <c r="U1918" i="8"/>
  <c r="U1934" i="8"/>
  <c r="U1950" i="8"/>
  <c r="U1966" i="8"/>
  <c r="U1982" i="8"/>
  <c r="U1998" i="8"/>
  <c r="U2014" i="8"/>
  <c r="U2030" i="8"/>
  <c r="U2046" i="8"/>
  <c r="U2062" i="8"/>
  <c r="U2078" i="8"/>
  <c r="U2094" i="8"/>
  <c r="U2110" i="8"/>
  <c r="U2126" i="8"/>
  <c r="U2142" i="8"/>
  <c r="U2158" i="8"/>
  <c r="U2174" i="8"/>
  <c r="U2190" i="8"/>
  <c r="AE2371" i="8"/>
  <c r="AD2371" i="8"/>
  <c r="U2221" i="8"/>
  <c r="U2237" i="8"/>
  <c r="U2253" i="8"/>
  <c r="U2269" i="8"/>
  <c r="U2285" i="8"/>
  <c r="U2301" i="8"/>
  <c r="U2317" i="8"/>
  <c r="U2333" i="8"/>
  <c r="U2349" i="8"/>
  <c r="U2523" i="8"/>
  <c r="AE2208" i="8"/>
  <c r="AD2208" i="8"/>
  <c r="AE2224" i="8"/>
  <c r="AD2224" i="8"/>
  <c r="AE2240" i="8"/>
  <c r="AD2240" i="8"/>
  <c r="AE2256" i="8"/>
  <c r="AD2256" i="8"/>
  <c r="AE2272" i="8"/>
  <c r="AD2272" i="8"/>
  <c r="AE2288" i="8"/>
  <c r="AD2288" i="8"/>
  <c r="AE2304" i="8"/>
  <c r="AD2304" i="8"/>
  <c r="AE2320" i="8"/>
  <c r="AD2320" i="8"/>
  <c r="AE2336" i="8"/>
  <c r="AD2336" i="8"/>
  <c r="AE2376" i="8"/>
  <c r="AD2376" i="8"/>
  <c r="AE2383" i="8"/>
  <c r="AD2383" i="8"/>
  <c r="AE2389" i="8"/>
  <c r="AD2389" i="8"/>
  <c r="AE2405" i="8"/>
  <c r="AD2405" i="8"/>
  <c r="AE2421" i="8"/>
  <c r="AD2421" i="8"/>
  <c r="AE2437" i="8"/>
  <c r="AD2437" i="8"/>
  <c r="AE2453" i="8"/>
  <c r="AD2453" i="8"/>
  <c r="AE2469" i="8"/>
  <c r="AD2469" i="8"/>
  <c r="AE2485" i="8"/>
  <c r="AD2485" i="8"/>
  <c r="AE2501" i="8"/>
  <c r="AD2501" i="8"/>
  <c r="U2698" i="8"/>
  <c r="U2732" i="8"/>
  <c r="U2519" i="8"/>
  <c r="U2361" i="8"/>
  <c r="U2377" i="8"/>
  <c r="U2393" i="8"/>
  <c r="U2409" i="8"/>
  <c r="U2425" i="8"/>
  <c r="U2441" i="8"/>
  <c r="U2457" i="8"/>
  <c r="U2473" i="8"/>
  <c r="U2489" i="8"/>
  <c r="U2505" i="8"/>
  <c r="U2703" i="8"/>
  <c r="U2755" i="8"/>
  <c r="U2555" i="8"/>
  <c r="U2571" i="8"/>
  <c r="U2587" i="8"/>
  <c r="U2603" i="8"/>
  <c r="U2619" i="8"/>
  <c r="U2635" i="8"/>
  <c r="U2651" i="8"/>
  <c r="AE2667" i="8"/>
  <c r="AD2667" i="8"/>
  <c r="U2682" i="8"/>
  <c r="AE2530" i="8"/>
  <c r="AD2530" i="8"/>
  <c r="AE2546" i="8"/>
  <c r="AD2546" i="8"/>
  <c r="AE2562" i="8"/>
  <c r="AD2562" i="8"/>
  <c r="AE2578" i="8"/>
  <c r="AD2578" i="8"/>
  <c r="AE2594" i="8"/>
  <c r="AD2594" i="8"/>
  <c r="AE2610" i="8"/>
  <c r="AD2610" i="8"/>
  <c r="AE2626" i="8"/>
  <c r="AD2626" i="8"/>
  <c r="AE2642" i="8"/>
  <c r="AD2642" i="8"/>
  <c r="AE2658" i="8"/>
  <c r="AD2658" i="8"/>
  <c r="U2695" i="8"/>
  <c r="AD2695" i="8"/>
  <c r="AE2695" i="8"/>
  <c r="U2797" i="8"/>
  <c r="AE2719" i="8"/>
  <c r="AD2719" i="8"/>
  <c r="AE2735" i="8"/>
  <c r="AD2735" i="8"/>
  <c r="AE2751" i="8"/>
  <c r="AD2751" i="8"/>
  <c r="AE2767" i="8"/>
  <c r="AD2767" i="8"/>
  <c r="AE2783" i="8"/>
  <c r="AD2783" i="8"/>
  <c r="U2828" i="8"/>
  <c r="U2806" i="8"/>
  <c r="U3101" i="8"/>
  <c r="U2827" i="8"/>
  <c r="U2837" i="8"/>
  <c r="U2853" i="8"/>
  <c r="U2869" i="8"/>
  <c r="U2885" i="8"/>
  <c r="U2901" i="8"/>
  <c r="U2917" i="8"/>
  <c r="AE2811" i="8"/>
  <c r="AD2811" i="8"/>
  <c r="AE2827" i="8"/>
  <c r="AD2827" i="8"/>
  <c r="AE2843" i="8"/>
  <c r="AD2843" i="8"/>
  <c r="AE2859" i="8"/>
  <c r="AD2859" i="8"/>
  <c r="AE2875" i="8"/>
  <c r="AD2875" i="8"/>
  <c r="AE2891" i="8"/>
  <c r="AD2891" i="8"/>
  <c r="AE2907" i="8"/>
  <c r="AD2907" i="8"/>
  <c r="AE2923" i="8"/>
  <c r="AD2923" i="8"/>
  <c r="U2936" i="8"/>
  <c r="U3058" i="8"/>
  <c r="U2952" i="8"/>
  <c r="U2968" i="8"/>
  <c r="U2984" i="8"/>
  <c r="U3000" i="8"/>
  <c r="U3016" i="8"/>
  <c r="U3032" i="8"/>
  <c r="U3048" i="8"/>
  <c r="AE2931" i="8"/>
  <c r="AD2931" i="8"/>
  <c r="AE2947" i="8"/>
  <c r="AD2947" i="8"/>
  <c r="AE2963" i="8"/>
  <c r="AD2963" i="8"/>
  <c r="AE2979" i="8"/>
  <c r="AD2979" i="8"/>
  <c r="AE2995" i="8"/>
  <c r="AD2995" i="8"/>
  <c r="AE3011" i="8"/>
  <c r="AD3011" i="8"/>
  <c r="AE3027" i="8"/>
  <c r="AD3027" i="8"/>
  <c r="AE3043" i="8"/>
  <c r="AD3043" i="8"/>
  <c r="U3109" i="8"/>
  <c r="U3125" i="8"/>
  <c r="U3141" i="8"/>
  <c r="U3157" i="8"/>
  <c r="U3173" i="8"/>
  <c r="AE3089" i="8"/>
  <c r="AD3089" i="8"/>
  <c r="AE3105" i="8"/>
  <c r="AD3105" i="8"/>
  <c r="AE3121" i="8"/>
  <c r="AD3121" i="8"/>
  <c r="AE3137" i="8"/>
  <c r="AD3137" i="8"/>
  <c r="AE3153" i="8"/>
  <c r="AD3153" i="8"/>
  <c r="AE3169" i="8"/>
  <c r="AD3169" i="8"/>
  <c r="AE3185" i="8"/>
  <c r="AD3185" i="8"/>
  <c r="U3351" i="8"/>
  <c r="U3352" i="8"/>
  <c r="AE3201" i="8"/>
  <c r="AD3201" i="8"/>
  <c r="AE3217" i="8"/>
  <c r="AD3217" i="8"/>
  <c r="AE3233" i="8"/>
  <c r="AD3233" i="8"/>
  <c r="AE3249" i="8"/>
  <c r="AD3249" i="8"/>
  <c r="AE3265" i="8"/>
  <c r="AD3265" i="8"/>
  <c r="AE3281" i="8"/>
  <c r="AD3281" i="8"/>
  <c r="AE3297" i="8"/>
  <c r="AD3297" i="8"/>
  <c r="AE3313" i="8"/>
  <c r="AD3313" i="8"/>
  <c r="AD3457" i="8"/>
  <c r="AE3457" i="8"/>
  <c r="AE3570" i="8"/>
  <c r="AD3570" i="8"/>
  <c r="AE3329" i="8"/>
  <c r="AD3329" i="8"/>
  <c r="AE3345" i="8"/>
  <c r="AD3345" i="8"/>
  <c r="AE3361" i="8"/>
  <c r="AD3361" i="8"/>
  <c r="AE3377" i="8"/>
  <c r="AD3377" i="8"/>
  <c r="AE3393" i="8"/>
  <c r="AD3393" i="8"/>
  <c r="AE3409" i="8"/>
  <c r="AD3409" i="8"/>
  <c r="AE3521" i="8"/>
  <c r="AD3521" i="8"/>
  <c r="AE3565" i="8"/>
  <c r="AD3565" i="8"/>
  <c r="AD3486" i="8"/>
  <c r="AE3486" i="8"/>
  <c r="AE3502" i="8"/>
  <c r="AD3502" i="8"/>
  <c r="AE3594" i="8"/>
  <c r="AD3594" i="8"/>
  <c r="AE3595" i="8"/>
  <c r="AD3595" i="8"/>
  <c r="AE3588" i="8"/>
  <c r="AD3588" i="8"/>
  <c r="AE3534" i="8"/>
  <c r="AD3534" i="8"/>
  <c r="AE3558" i="8"/>
  <c r="AD3558" i="8"/>
  <c r="U3467" i="8"/>
  <c r="U3483" i="8"/>
  <c r="U3499" i="8"/>
  <c r="AE3599" i="8"/>
  <c r="AD3599" i="8"/>
  <c r="U3597" i="8"/>
  <c r="U3631" i="8"/>
  <c r="U3512" i="8"/>
  <c r="U3528" i="8"/>
  <c r="U3544" i="8"/>
  <c r="U3560" i="8"/>
  <c r="U3576" i="8"/>
  <c r="U3592" i="8"/>
  <c r="U3618" i="8"/>
  <c r="AE3719" i="8"/>
  <c r="AD3719" i="8"/>
  <c r="AE3701" i="8"/>
  <c r="AD3701" i="8"/>
  <c r="AE3716" i="8"/>
  <c r="AD3716" i="8"/>
  <c r="AE3697" i="8"/>
  <c r="AD3697" i="8"/>
  <c r="AE3619" i="8"/>
  <c r="AD3619" i="8"/>
  <c r="AE3635" i="8"/>
  <c r="AD3635" i="8"/>
  <c r="AE3651" i="8"/>
  <c r="AD3651" i="8"/>
  <c r="AE3667" i="8"/>
  <c r="AD3667" i="8"/>
  <c r="AE3683" i="8"/>
  <c r="AD3683" i="8"/>
  <c r="AD3696" i="8"/>
  <c r="AE3696" i="8"/>
  <c r="AE3752" i="8"/>
  <c r="AD3752" i="8"/>
  <c r="AE3768" i="8"/>
  <c r="AD3768" i="8"/>
  <c r="AE3784" i="8"/>
  <c r="AD3784" i="8"/>
  <c r="AE3800" i="8"/>
  <c r="AD3800" i="8"/>
  <c r="U3708" i="8"/>
  <c r="U3724" i="8"/>
  <c r="U3740" i="8"/>
  <c r="U3756" i="8"/>
  <c r="U3772" i="8"/>
  <c r="U3788" i="8"/>
  <c r="U3804" i="8"/>
  <c r="AI366" i="8" l="1"/>
  <c r="AI2658" i="8"/>
  <c r="AI1184" i="8"/>
  <c r="AI409" i="8"/>
  <c r="AI2496" i="8"/>
  <c r="AI2506" i="8"/>
  <c r="AI1439" i="8"/>
  <c r="AI2941" i="8"/>
  <c r="AI1106" i="8"/>
  <c r="AI2198" i="8"/>
  <c r="AI1938" i="8"/>
  <c r="AI1055" i="8"/>
  <c r="AI3735" i="8"/>
  <c r="AI3601" i="8"/>
  <c r="AI3683" i="8"/>
  <c r="AI3080" i="8"/>
  <c r="AI3732" i="8"/>
  <c r="AI491" i="8"/>
  <c r="AI2405" i="8"/>
  <c r="AI205" i="8"/>
  <c r="AI1187" i="8"/>
  <c r="AI2762" i="8"/>
  <c r="AI2669" i="8"/>
  <c r="AI2786" i="8"/>
  <c r="AI2504" i="8"/>
  <c r="AI1320" i="8"/>
  <c r="AI1763" i="8"/>
  <c r="AI2150" i="8"/>
  <c r="AI2493" i="8"/>
  <c r="AI1131" i="8"/>
  <c r="AI3276" i="8"/>
  <c r="AI3381" i="8"/>
  <c r="AI2797" i="8"/>
  <c r="AI198" i="8"/>
  <c r="AI1704" i="8"/>
  <c r="AI1537" i="8"/>
  <c r="AI938" i="8"/>
  <c r="AI1183" i="8"/>
  <c r="AI466" i="8"/>
  <c r="AI335" i="8"/>
  <c r="AI637" i="8"/>
  <c r="AI874" i="8"/>
  <c r="AI2422" i="8"/>
  <c r="AI3694" i="8"/>
  <c r="AI3556" i="8"/>
  <c r="AI2970" i="8"/>
  <c r="AI550" i="8"/>
  <c r="AI1535" i="8"/>
  <c r="AI1174" i="8"/>
  <c r="AI2235" i="8"/>
  <c r="AI1530" i="8"/>
  <c r="AI972" i="8"/>
  <c r="AI2359" i="8"/>
  <c r="AI2911" i="8"/>
  <c r="AI3537" i="8"/>
  <c r="AI2178" i="8"/>
  <c r="AI2215" i="8"/>
  <c r="AI3691" i="8"/>
  <c r="AI2639" i="8"/>
  <c r="AI1598" i="8"/>
  <c r="AI2268" i="8"/>
  <c r="AI28" i="8"/>
  <c r="AI2491" i="8"/>
  <c r="AI844" i="8"/>
  <c r="AI538" i="8"/>
  <c r="AI514" i="8"/>
  <c r="AI2478" i="8"/>
  <c r="AI1862" i="8"/>
  <c r="AI3006" i="8"/>
  <c r="AI2302" i="8"/>
  <c r="AI2727" i="8"/>
  <c r="AI1490" i="8"/>
  <c r="AI793" i="8"/>
  <c r="AI285" i="8"/>
  <c r="AI703" i="8"/>
  <c r="AI2141" i="8"/>
  <c r="AI1600" i="8"/>
  <c r="AI2758" i="8"/>
  <c r="AI1443" i="8"/>
  <c r="AI1020" i="8"/>
  <c r="AI1425" i="8"/>
  <c r="AI1717" i="8"/>
  <c r="AI3392" i="8"/>
  <c r="AI3240" i="8"/>
  <c r="AI3702" i="8"/>
  <c r="AI3444" i="8"/>
  <c r="AI3211" i="8"/>
  <c r="AI577" i="8"/>
  <c r="AI94" i="8"/>
  <c r="AI2544" i="8"/>
  <c r="AI1699" i="8"/>
  <c r="AI490" i="8"/>
  <c r="AI3342" i="8"/>
  <c r="AI925" i="8"/>
  <c r="AI1890" i="8"/>
  <c r="AI3233" i="8"/>
  <c r="AI2825" i="8"/>
  <c r="AI2059" i="8"/>
  <c r="AI2229" i="8"/>
  <c r="AI1307" i="8"/>
  <c r="AI3548" i="8"/>
  <c r="AI2756" i="8"/>
  <c r="AI1542" i="8"/>
  <c r="AI3692" i="8"/>
  <c r="AI3773" i="8"/>
  <c r="AI2947" i="8"/>
  <c r="AI3378" i="8"/>
  <c r="AI62" i="8"/>
  <c r="AI1305" i="8"/>
  <c r="AI123" i="8"/>
  <c r="AI937" i="8"/>
  <c r="AI864" i="8"/>
  <c r="AI3255" i="8"/>
  <c r="AI456" i="8"/>
  <c r="AI134" i="8"/>
  <c r="AI1937" i="8"/>
  <c r="AI3327" i="8"/>
  <c r="AI2216" i="8"/>
  <c r="AI3707" i="8"/>
  <c r="AI492" i="8"/>
  <c r="AI2101" i="8"/>
  <c r="AI3166" i="8"/>
  <c r="AI2795" i="8"/>
  <c r="AI1094" i="8"/>
  <c r="AI2404" i="8"/>
  <c r="AI1143" i="8"/>
  <c r="AI3450" i="8"/>
  <c r="AI1716" i="8"/>
  <c r="AI3014" i="8"/>
  <c r="AI2053" i="8"/>
  <c r="AI2516" i="8"/>
  <c r="AI421" i="8"/>
  <c r="AI442" i="8"/>
  <c r="AI422" i="8"/>
  <c r="AI2008" i="8"/>
  <c r="AI107" i="8"/>
  <c r="AI1308" i="8"/>
  <c r="AI416" i="8"/>
  <c r="AI2097" i="8"/>
  <c r="AI2201" i="8"/>
  <c r="AI1833" i="8"/>
  <c r="AI2968" i="8"/>
  <c r="AI1489" i="8"/>
  <c r="AI3045" i="8"/>
  <c r="AI2614" i="8"/>
  <c r="AI1580" i="8"/>
  <c r="AI920" i="8"/>
  <c r="AI535" i="8"/>
  <c r="AI561" i="8"/>
  <c r="AI740" i="8"/>
  <c r="AI870" i="8"/>
  <c r="AI975" i="8"/>
  <c r="AI2389" i="8"/>
  <c r="AI1361" i="8"/>
  <c r="AI1008" i="8"/>
  <c r="AI708" i="8"/>
  <c r="AI3184" i="8"/>
  <c r="AI2904" i="8"/>
  <c r="AI1543" i="8"/>
  <c r="AI3055" i="8"/>
  <c r="AI723" i="8"/>
  <c r="AI2757" i="8"/>
  <c r="AI2971" i="8"/>
  <c r="AI226" i="8"/>
  <c r="AI3316" i="8"/>
  <c r="AI1086" i="8"/>
  <c r="AI378" i="8"/>
  <c r="AI1281" i="8"/>
  <c r="AI3063" i="8"/>
  <c r="AI2447" i="8"/>
  <c r="AI2674" i="8"/>
  <c r="AI469" i="8"/>
  <c r="AI1924" i="8"/>
  <c r="AI1968" i="8"/>
  <c r="AI346" i="8"/>
  <c r="AI513" i="8"/>
  <c r="AI1108" i="8"/>
  <c r="AI1975" i="8"/>
  <c r="AI3795" i="8"/>
  <c r="AI2161" i="8"/>
  <c r="AI1239" i="8"/>
  <c r="AI337" i="8"/>
  <c r="AI2659" i="8"/>
  <c r="AI158" i="8"/>
  <c r="AI2969" i="8"/>
  <c r="AI3241" i="8"/>
  <c r="AI3476" i="8"/>
  <c r="AI1409" i="8"/>
  <c r="AI3655" i="8"/>
  <c r="AI3087" i="8"/>
  <c r="AI3438" i="8"/>
  <c r="AI619" i="8"/>
  <c r="AI1254" i="8"/>
  <c r="AI3402" i="8"/>
  <c r="AI2409" i="8"/>
  <c r="AI239" i="8"/>
  <c r="AI1565" i="8"/>
  <c r="AI1547" i="8"/>
  <c r="AI2492" i="8"/>
  <c r="AI1075" i="8"/>
  <c r="AI3486" i="8"/>
  <c r="AI2336" i="8"/>
  <c r="AI2707" i="8"/>
  <c r="AI2227" i="8"/>
  <c r="AI1093" i="8"/>
  <c r="AI1389" i="8"/>
  <c r="AI387" i="8"/>
  <c r="AI2034" i="8"/>
  <c r="AI774" i="8"/>
  <c r="AI2160" i="8"/>
  <c r="AI1406" i="8"/>
  <c r="AI640" i="8"/>
  <c r="AI1322" i="8"/>
  <c r="AI2137" i="8"/>
  <c r="AI3728" i="8"/>
  <c r="AI2415" i="8"/>
  <c r="AI923" i="8"/>
  <c r="AI2270" i="8"/>
  <c r="AI2676" i="8"/>
  <c r="AI546" i="8"/>
  <c r="AI3152" i="8"/>
  <c r="AI2464" i="8"/>
  <c r="AI2203" i="8"/>
  <c r="AI2763" i="8"/>
  <c r="AI2625" i="8"/>
  <c r="AI1667" i="8"/>
  <c r="AI2351" i="8"/>
  <c r="AI2607" i="8"/>
  <c r="AI3530" i="8"/>
  <c r="AI3293" i="8"/>
  <c r="AI3134" i="8"/>
  <c r="AI3507" i="8"/>
  <c r="AI439" i="8"/>
  <c r="AI410" i="8"/>
  <c r="AI2490" i="8"/>
  <c r="AI3157" i="8"/>
  <c r="AI1521" i="8"/>
  <c r="AI2475" i="8"/>
  <c r="AI3565" i="8"/>
  <c r="AI247" i="8"/>
  <c r="AI437" i="8"/>
  <c r="AI1442" i="8"/>
  <c r="AI400" i="8"/>
  <c r="AI921" i="8"/>
  <c r="AI1217" i="8"/>
  <c r="AI330" i="8"/>
  <c r="AI603" i="8"/>
  <c r="AI3222" i="8"/>
  <c r="AI1564" i="8"/>
  <c r="AI992" i="8"/>
  <c r="AI2272" i="8"/>
  <c r="AI2643" i="8"/>
  <c r="AI2211" i="8"/>
  <c r="AI3782" i="8"/>
  <c r="AI182" i="8"/>
  <c r="AI1458" i="8"/>
  <c r="AI1461" i="8"/>
  <c r="AI1846" i="8"/>
  <c r="AI1090" i="8"/>
  <c r="AI43" i="8"/>
  <c r="AI223" i="8"/>
  <c r="AI1582" i="8"/>
  <c r="AI189" i="8"/>
  <c r="AI393" i="8"/>
  <c r="AI2998" i="8"/>
  <c r="AI707" i="8"/>
  <c r="AI1817" i="8"/>
  <c r="AI1059" i="8"/>
  <c r="AI1292" i="8"/>
  <c r="AI1883" i="8"/>
  <c r="AI350" i="8"/>
  <c r="AI2258" i="8"/>
  <c r="AI840" i="8"/>
  <c r="AI408" i="8"/>
  <c r="AI2476" i="8"/>
  <c r="AI1427" i="8"/>
  <c r="AI1531" i="8"/>
  <c r="AI3362" i="8"/>
  <c r="AI1483" i="8"/>
  <c r="AI2931" i="8"/>
  <c r="AI2561" i="8"/>
  <c r="AI2060" i="8"/>
  <c r="AI940" i="8"/>
  <c r="AI142" i="8"/>
  <c r="AI250" i="8"/>
  <c r="AI2090" i="8"/>
  <c r="AI1077" i="8"/>
  <c r="AI2033" i="8"/>
  <c r="AI2393" i="8"/>
  <c r="AI2100" i="8"/>
  <c r="AI3667" i="8"/>
  <c r="AI2770" i="8"/>
  <c r="AI2488" i="8"/>
  <c r="AI2098" i="8"/>
  <c r="AI2955" i="8"/>
  <c r="AI1584" i="8"/>
  <c r="AI1917" i="8"/>
  <c r="AI1238" i="8"/>
  <c r="AI2916" i="8"/>
  <c r="AI2740" i="8"/>
  <c r="AI3639" i="8"/>
  <c r="AI2924" i="8"/>
  <c r="AI842" i="8"/>
  <c r="AI2070" i="8"/>
  <c r="AI2953" i="8"/>
  <c r="AI1931" i="8"/>
  <c r="AI958" i="8"/>
  <c r="AI3803" i="8"/>
  <c r="AI2189" i="8"/>
  <c r="AI70" i="8"/>
  <c r="AI406" i="8"/>
  <c r="AI828" i="8"/>
  <c r="AI777" i="8"/>
  <c r="AI2598" i="8"/>
  <c r="AI1688" i="8"/>
  <c r="AI2213" i="8"/>
  <c r="AI1686" i="8"/>
  <c r="AI389" i="8"/>
  <c r="AI909" i="8"/>
  <c r="AI758" i="8"/>
  <c r="AI988" i="8"/>
  <c r="AI2144" i="8"/>
  <c r="AI1089" i="8"/>
  <c r="AI376" i="8"/>
  <c r="AI1304" i="8"/>
  <c r="AI1289" i="8"/>
  <c r="AI1500" i="8"/>
  <c r="AI3448" i="8"/>
  <c r="AI1127" i="8"/>
  <c r="AI3721" i="8"/>
  <c r="AI118" i="8"/>
  <c r="AI1700" i="8"/>
  <c r="AI1503" i="8"/>
  <c r="AI3485" i="8"/>
  <c r="AI3576" i="8"/>
  <c r="AI3468" i="8"/>
  <c r="AI3419" i="8"/>
  <c r="AI3407" i="8"/>
  <c r="AI3479" i="8"/>
  <c r="AI922" i="8"/>
  <c r="AI266" i="8"/>
  <c r="AI621" i="8"/>
  <c r="AI890" i="8"/>
  <c r="AI687" i="8"/>
  <c r="AI2574" i="8"/>
  <c r="AI2050" i="8"/>
  <c r="AI2009" i="8"/>
  <c r="AI3021" i="8"/>
  <c r="AI3473" i="8"/>
  <c r="AI59" i="8"/>
  <c r="AI2431" i="8"/>
  <c r="AI290" i="8"/>
  <c r="AI449" i="8"/>
  <c r="AI3794" i="8"/>
  <c r="AI2952" i="8"/>
  <c r="AI2750" i="8"/>
  <c r="AI2513" i="8"/>
  <c r="AI3522" i="8"/>
  <c r="AI3602" i="8"/>
  <c r="AI3029" i="8"/>
  <c r="AI194" i="8"/>
  <c r="AI1541" i="8"/>
  <c r="AI2528" i="8"/>
  <c r="AI3681" i="8"/>
  <c r="AI1625" i="8"/>
  <c r="AI3167" i="8"/>
  <c r="AI1961" i="8"/>
  <c r="AI2708" i="8"/>
  <c r="AI2573" i="8"/>
  <c r="AI450" i="8"/>
  <c r="AI720" i="8"/>
  <c r="AI1982" i="8"/>
  <c r="AI1777" i="8"/>
  <c r="AI2064" i="8"/>
  <c r="AI2482" i="8"/>
  <c r="AI2200" i="8"/>
  <c r="AI3664" i="8"/>
  <c r="AI1155" i="8"/>
  <c r="AI857" i="8"/>
  <c r="AI424" i="8"/>
  <c r="AI2357" i="8"/>
  <c r="AI2462" i="8"/>
  <c r="AI1424" i="8"/>
  <c r="AI2990" i="8"/>
  <c r="AI1549" i="8"/>
  <c r="AI1263" i="8"/>
  <c r="AI3320" i="8"/>
  <c r="AI1498" i="8"/>
  <c r="AI30" i="8"/>
  <c r="AI2888" i="8"/>
  <c r="AI1306" i="8"/>
  <c r="AI3246" i="8"/>
  <c r="AI371" i="8"/>
  <c r="AI2623" i="8"/>
  <c r="AI3340" i="8"/>
  <c r="AI1099" i="8"/>
  <c r="AI1153" i="8"/>
  <c r="AI2976" i="8"/>
  <c r="AI2480" i="8"/>
  <c r="AI3309" i="8"/>
  <c r="AI3311" i="8"/>
  <c r="AI562" i="8"/>
  <c r="AI1092" i="8"/>
  <c r="AI596" i="8"/>
  <c r="AI2777" i="8"/>
  <c r="AI2741" i="8"/>
  <c r="AI2779" i="8"/>
  <c r="AI783" i="8"/>
  <c r="AI3723" i="8"/>
  <c r="AI2484" i="8"/>
  <c r="AI2281" i="8"/>
  <c r="AI2142" i="8"/>
  <c r="AI12" i="8"/>
  <c r="AI1844" i="8"/>
  <c r="AI2905" i="8"/>
  <c r="AI1291" i="8"/>
  <c r="AI1967" i="8"/>
  <c r="AI1519" i="8"/>
  <c r="AI2195" i="8"/>
  <c r="AI1944" i="8"/>
  <c r="AI1476" i="8"/>
  <c r="AI2001" i="8"/>
  <c r="AI2296" i="8"/>
  <c r="AI3010" i="8"/>
  <c r="AI2207" i="8"/>
  <c r="AI904" i="8"/>
  <c r="AI289" i="8"/>
  <c r="AI1373" i="8"/>
  <c r="AI3039" i="8"/>
  <c r="AI544" i="8"/>
  <c r="AI243" i="8"/>
  <c r="AI3679" i="8"/>
  <c r="AI2776" i="8"/>
  <c r="AI3597" i="8"/>
  <c r="AI1900" i="8"/>
  <c r="AI3225" i="8"/>
  <c r="AI1230" i="8"/>
  <c r="AI208" i="8"/>
  <c r="AI1523" i="8"/>
  <c r="AI2221" i="8"/>
  <c r="AI3264" i="8"/>
  <c r="AI942" i="8"/>
  <c r="AI319" i="8"/>
  <c r="AI2022" i="8"/>
  <c r="AI2104" i="8"/>
  <c r="AI1843" i="8"/>
  <c r="AI1078" i="8"/>
  <c r="AI3533" i="8"/>
  <c r="AI564" i="8"/>
  <c r="AI2477" i="8"/>
  <c r="AI1480" i="8"/>
  <c r="AI3239" i="8"/>
  <c r="AI1973" i="8"/>
  <c r="AI2651" i="8"/>
  <c r="AI1377" i="8"/>
  <c r="AI3178" i="8"/>
  <c r="AI3757" i="8"/>
  <c r="AI3676" i="8"/>
  <c r="AI2711" i="8"/>
  <c r="AI2730" i="8"/>
  <c r="AI149" i="8"/>
  <c r="AI238" i="8"/>
  <c r="AI1889" i="8"/>
  <c r="AI1264" i="8"/>
  <c r="AI3791" i="8"/>
  <c r="AI3299" i="8"/>
  <c r="AI496" i="8"/>
  <c r="AI1933" i="8"/>
  <c r="AI1969" i="8"/>
  <c r="AI2406" i="8"/>
  <c r="AI2519" i="8"/>
  <c r="AI486" i="8"/>
  <c r="AI1926" i="8"/>
  <c r="AI67" i="8"/>
  <c r="AI943" i="8"/>
  <c r="AI3709" i="8"/>
  <c r="AI2664" i="8"/>
  <c r="AI3802" i="8"/>
  <c r="AI40" i="8"/>
  <c r="AI1827" i="8"/>
  <c r="AI1473" i="8"/>
  <c r="AI3642" i="8"/>
  <c r="AI3318" i="8"/>
  <c r="AI373" i="8"/>
  <c r="AI767" i="8"/>
  <c r="AI3224" i="8"/>
  <c r="AI3365" i="8"/>
  <c r="AI3217" i="8"/>
  <c r="AI3491" i="8"/>
  <c r="AI1746" i="8"/>
  <c r="AI1599" i="8"/>
  <c r="AI3154" i="8"/>
  <c r="AI475" i="8"/>
  <c r="AI3603" i="8"/>
  <c r="AI2927" i="8"/>
  <c r="AI3777" i="8"/>
  <c r="AI2013" i="8"/>
  <c r="AI1666" i="8"/>
  <c r="AI2005" i="8"/>
  <c r="AI2180" i="8"/>
  <c r="AI1233" i="8"/>
  <c r="AI269" i="8"/>
  <c r="AI3717" i="8"/>
  <c r="AI548" i="8"/>
  <c r="AI2742" i="8"/>
  <c r="AI3551" i="8"/>
  <c r="AI1572" i="8"/>
  <c r="AI1812" i="8"/>
  <c r="AI2680" i="8"/>
  <c r="AI2157" i="8"/>
  <c r="AI3766" i="8"/>
  <c r="AI2199" i="8"/>
  <c r="AI655" i="8"/>
  <c r="AI2671" i="8"/>
  <c r="AI3440" i="8"/>
  <c r="AI1794" i="8"/>
  <c r="AI591" i="8"/>
  <c r="AI145" i="8"/>
  <c r="AI3710" i="8"/>
  <c r="AI3231" i="8"/>
  <c r="AI2842" i="8"/>
  <c r="AI3470" i="8"/>
  <c r="AI225" i="8"/>
  <c r="AI3482" i="8"/>
  <c r="AI3589" i="8"/>
  <c r="AI3376" i="8"/>
  <c r="AI2922" i="8"/>
  <c r="AI2286" i="8"/>
  <c r="AI735" i="8"/>
  <c r="AI3682" i="8"/>
  <c r="AI1683" i="8"/>
  <c r="AI3555" i="8"/>
  <c r="AI3581" i="8"/>
  <c r="AI511" i="8"/>
  <c r="AI3057" i="8"/>
  <c r="AI2071" i="8"/>
  <c r="AI2365" i="8"/>
  <c r="AI3779" i="8"/>
  <c r="AI3216" i="8"/>
  <c r="AI3326" i="8"/>
  <c r="AI1887" i="8"/>
  <c r="AI969" i="8"/>
  <c r="AI1748" i="8"/>
  <c r="AI2809" i="8"/>
  <c r="AI3513" i="8"/>
  <c r="AI498" i="8"/>
  <c r="AI3650" i="8"/>
  <c r="AI1147" i="8"/>
  <c r="AI2641" i="8"/>
  <c r="AI476" i="8"/>
  <c r="AI2300" i="8"/>
  <c r="AI2930" i="8"/>
  <c r="AI2434" i="8"/>
  <c r="AI3386" i="8"/>
  <c r="AI2219" i="8"/>
  <c r="AI1874" i="8"/>
  <c r="AI1749" i="8"/>
  <c r="AI3195" i="8"/>
  <c r="AI3119" i="8"/>
  <c r="AI2252" i="8"/>
  <c r="AI1750" i="8"/>
  <c r="AI1701" i="8"/>
  <c r="AI572" i="8"/>
  <c r="AI1860" i="8"/>
  <c r="AI3535" i="8"/>
  <c r="AI624" i="8"/>
  <c r="AI3631" i="8"/>
  <c r="AI2386" i="8"/>
  <c r="AI2388" i="8"/>
  <c r="AI3059" i="8"/>
  <c r="AI1390" i="8"/>
  <c r="AI1795" i="8"/>
  <c r="AI2132" i="8"/>
  <c r="AI1185" i="8"/>
  <c r="AI2657" i="8"/>
  <c r="AI3661" i="8"/>
  <c r="AI291" i="8"/>
  <c r="AI1504" i="8"/>
  <c r="AI3168" i="8"/>
  <c r="AI398" i="8"/>
  <c r="AI3634" i="8"/>
  <c r="AF3626" i="8"/>
  <c r="AF3397" i="8"/>
  <c r="AF3463" i="8"/>
  <c r="AF1424" i="8"/>
  <c r="AF1296" i="8"/>
  <c r="AF403" i="8"/>
  <c r="AF3693" i="8"/>
  <c r="AF3152" i="8"/>
  <c r="AF2369" i="8"/>
  <c r="AF476" i="8"/>
  <c r="AF348" i="8"/>
  <c r="AF2193" i="8"/>
  <c r="AF1725" i="8"/>
  <c r="AF1597" i="8"/>
  <c r="AF1499" i="8"/>
  <c r="AF1352" i="8"/>
  <c r="AF1224" i="8"/>
  <c r="AF1154" i="8"/>
  <c r="AF1026" i="8"/>
  <c r="AF898" i="8"/>
  <c r="AF776" i="8"/>
  <c r="AF648" i="8"/>
  <c r="AF170" i="8"/>
  <c r="AF3642" i="8"/>
  <c r="AF3256" i="8"/>
  <c r="AF2970" i="8"/>
  <c r="AF2898" i="8"/>
  <c r="AF2774" i="8"/>
  <c r="AF3689" i="8"/>
  <c r="AF3049" i="8"/>
  <c r="AF2789" i="8"/>
  <c r="AF1934" i="8"/>
  <c r="AF2162" i="8"/>
  <c r="AF1787" i="8"/>
  <c r="AF1919" i="8"/>
  <c r="AF1367" i="8"/>
  <c r="AF1239" i="8"/>
  <c r="AF1153" i="8"/>
  <c r="AF1025" i="8"/>
  <c r="AF897" i="8"/>
  <c r="AF3704" i="8"/>
  <c r="AF3334" i="8"/>
  <c r="AF3222" i="8"/>
  <c r="AF3110" i="8"/>
  <c r="AF2952" i="8"/>
  <c r="AF2864" i="8"/>
  <c r="AF2740" i="8"/>
  <c r="AF2567" i="8"/>
  <c r="AF1675" i="8"/>
  <c r="AF1547" i="8"/>
  <c r="AF1398" i="8"/>
  <c r="AF1270" i="8"/>
  <c r="AF1470" i="8"/>
  <c r="AF1040" i="8"/>
  <c r="AF912" i="8"/>
  <c r="AF473" i="8"/>
  <c r="AF345" i="8"/>
  <c r="AF310" i="8"/>
  <c r="AF3740" i="8"/>
  <c r="AF3718" i="8"/>
  <c r="AF3515" i="8"/>
  <c r="AF2879" i="8"/>
  <c r="AF2308" i="8"/>
  <c r="AF709" i="8"/>
  <c r="AF102" i="8"/>
  <c r="AF81" i="8"/>
  <c r="AF168" i="8"/>
  <c r="AF3505" i="8"/>
  <c r="AF3364" i="8"/>
  <c r="AF2950" i="8"/>
  <c r="AF2814" i="8"/>
  <c r="AF391" i="8"/>
  <c r="AF3802" i="8"/>
  <c r="AF3637" i="8"/>
  <c r="AF3514" i="8"/>
  <c r="AF3379" i="8"/>
  <c r="AF3283" i="8"/>
  <c r="AF3139" i="8"/>
  <c r="AF2981" i="8"/>
  <c r="AF2861" i="8"/>
  <c r="AF2753" i="8"/>
  <c r="AF2580" i="8"/>
  <c r="AF3523" i="8"/>
  <c r="AF3362" i="8"/>
  <c r="AF3282" i="8"/>
  <c r="AF3154" i="8"/>
  <c r="AF3477" i="8"/>
  <c r="AF3045" i="8"/>
  <c r="AF3069" i="8"/>
  <c r="AF2644" i="8"/>
  <c r="AF2516" i="8"/>
  <c r="AF3511" i="8"/>
  <c r="AF3420" i="8"/>
  <c r="AF3218" i="8"/>
  <c r="AF3090" i="8"/>
  <c r="AF2563" i="8"/>
  <c r="AF569" i="8"/>
  <c r="AF421" i="8"/>
  <c r="AF293" i="8"/>
  <c r="AF2501" i="8"/>
  <c r="AF1710" i="8"/>
  <c r="AF1502" i="8"/>
  <c r="AF1353" i="8"/>
  <c r="AF1225" i="8"/>
  <c r="AF793" i="8"/>
  <c r="AF220" i="8"/>
  <c r="AF3572" i="8"/>
  <c r="AF3368" i="8"/>
  <c r="AF3096" i="8"/>
  <c r="AF112" i="8"/>
  <c r="AF3741" i="8"/>
  <c r="AF3476" i="8"/>
  <c r="AF779" i="8"/>
  <c r="AF43" i="8"/>
  <c r="AF3493" i="8"/>
  <c r="AF485" i="8"/>
  <c r="AF357" i="8"/>
  <c r="AF37" i="8"/>
  <c r="AF229" i="8"/>
  <c r="AF242" i="8"/>
  <c r="AF3483" i="8"/>
  <c r="AF3280" i="8"/>
  <c r="AF330" i="8"/>
  <c r="AF3295" i="8"/>
  <c r="AF2656" i="8"/>
  <c r="AF2528" i="8"/>
  <c r="AF1661" i="8"/>
  <c r="AF1288" i="8"/>
  <c r="AF962" i="8"/>
  <c r="AF3743" i="8"/>
  <c r="AF3320" i="8"/>
  <c r="AF3192" i="8"/>
  <c r="AF165" i="8"/>
  <c r="AF3468" i="8"/>
  <c r="AF543" i="8"/>
  <c r="AF2698" i="8"/>
  <c r="AF1472" i="8"/>
  <c r="AF819" i="8"/>
  <c r="AF2381" i="8"/>
  <c r="AF2388" i="8"/>
  <c r="AF1796" i="8"/>
  <c r="AF1653" i="8"/>
  <c r="AF1525" i="8"/>
  <c r="AF800" i="8"/>
  <c r="AF565" i="8"/>
  <c r="AF3167" i="8"/>
  <c r="AF2515" i="8"/>
  <c r="AF2387" i="8"/>
  <c r="AF2254" i="8"/>
  <c r="AF3263" i="8"/>
  <c r="AF1042" i="8"/>
  <c r="AF914" i="8"/>
  <c r="AF792" i="8"/>
  <c r="AF647" i="8"/>
  <c r="AF2914" i="8"/>
  <c r="AF3757" i="8"/>
  <c r="AF3556" i="8"/>
  <c r="AF1533" i="8"/>
  <c r="AF2561" i="8"/>
  <c r="AF379" i="8"/>
  <c r="AF2062" i="8"/>
  <c r="AF1965" i="8"/>
  <c r="AF1041" i="8"/>
  <c r="AF3238" i="8"/>
  <c r="AF3126" i="8"/>
  <c r="AF1056" i="8"/>
  <c r="AF928" i="8"/>
  <c r="AF3349" i="8"/>
  <c r="AF3455" i="8"/>
  <c r="AF3470" i="8"/>
  <c r="AF1162" i="8"/>
  <c r="AF611" i="8"/>
  <c r="AF3712" i="8"/>
  <c r="AF3599" i="8"/>
  <c r="AF3011" i="8"/>
  <c r="AF2667" i="8"/>
  <c r="AF2437" i="8"/>
  <c r="AF2304" i="8"/>
  <c r="AF2052" i="8"/>
  <c r="AF1877" i="8"/>
  <c r="AF2087" i="8"/>
  <c r="AF2123" i="8"/>
  <c r="AF1654" i="8"/>
  <c r="AF1526" i="8"/>
  <c r="AF1511" i="8"/>
  <c r="AF1345" i="8"/>
  <c r="AF801" i="8"/>
  <c r="AF673" i="8"/>
  <c r="AF404" i="8"/>
  <c r="AF276" i="8"/>
  <c r="AF240" i="8"/>
  <c r="AF3767" i="8"/>
  <c r="AF3586" i="8"/>
  <c r="AF2978" i="8"/>
  <c r="AF2858" i="8"/>
  <c r="AF2436" i="8"/>
  <c r="AF2287" i="8"/>
  <c r="AF1844" i="8"/>
  <c r="AF1701" i="8"/>
  <c r="AF1573" i="8"/>
  <c r="AF986" i="8"/>
  <c r="AF3087" i="8"/>
  <c r="AF2809" i="8"/>
  <c r="AF2689" i="8"/>
  <c r="AF2435" i="8"/>
  <c r="AF2302" i="8"/>
  <c r="AF2164" i="8"/>
  <c r="AF1763" i="8"/>
  <c r="AF1343" i="8"/>
  <c r="AF1215" i="8"/>
  <c r="AF815" i="8"/>
  <c r="AF687" i="8"/>
  <c r="AF534" i="8"/>
  <c r="AF354" i="8"/>
  <c r="AF3513" i="8"/>
  <c r="AF2639" i="8"/>
  <c r="AF2450" i="8"/>
  <c r="AF497" i="8"/>
  <c r="AF98" i="8"/>
  <c r="AF145" i="8"/>
  <c r="AF886" i="8"/>
  <c r="AF733" i="8"/>
  <c r="AF605" i="8"/>
  <c r="AF384" i="8"/>
  <c r="AF791" i="8"/>
  <c r="AF3551" i="8"/>
  <c r="AF2839" i="8"/>
  <c r="AF2779" i="8"/>
  <c r="AF2433" i="8"/>
  <c r="AF1127" i="8"/>
  <c r="AF999" i="8"/>
  <c r="AF3132" i="8"/>
  <c r="AF2762" i="8"/>
  <c r="AF2653" i="8"/>
  <c r="AF1888" i="8"/>
  <c r="AF1110" i="8"/>
  <c r="AF982" i="8"/>
  <c r="AF3160" i="8"/>
  <c r="AF2508" i="8"/>
  <c r="AF2360" i="8"/>
  <c r="AF2231" i="8"/>
  <c r="AF1804" i="8"/>
  <c r="AF3533" i="8"/>
  <c r="AF3426" i="8"/>
  <c r="AF2443" i="8"/>
  <c r="AF1564" i="8"/>
  <c r="AF3221" i="8"/>
  <c r="AF3093" i="8"/>
  <c r="AF2935" i="8"/>
  <c r="AF2771" i="8"/>
  <c r="AF2084" i="8"/>
  <c r="AF1349" i="8"/>
  <c r="AF1221" i="8"/>
  <c r="AF1119" i="8"/>
  <c r="AF3068" i="8"/>
  <c r="AF1768" i="8"/>
  <c r="AF1444" i="8"/>
  <c r="AF1316" i="8"/>
  <c r="AF2455" i="8"/>
  <c r="AF3067" i="8"/>
  <c r="AF2844" i="8"/>
  <c r="AF2438" i="8"/>
  <c r="AF1846" i="8"/>
  <c r="AF2145" i="8"/>
  <c r="AF1671" i="8"/>
  <c r="AF1543" i="8"/>
  <c r="AF1394" i="8"/>
  <c r="AF1068" i="8"/>
  <c r="AF940" i="8"/>
  <c r="AF892" i="8"/>
  <c r="AF754" i="8"/>
  <c r="AF1217" i="8"/>
  <c r="AF3764" i="8"/>
  <c r="AF2569" i="8"/>
  <c r="AF3462" i="8"/>
  <c r="AF3618" i="8"/>
  <c r="AF3168" i="8"/>
  <c r="AF2577" i="8"/>
  <c r="AF338" i="8"/>
  <c r="AF76" i="8"/>
  <c r="AF3485" i="8"/>
  <c r="AF2693" i="8"/>
  <c r="AF140" i="8"/>
  <c r="AF827" i="8"/>
  <c r="AF699" i="8"/>
  <c r="AF39" i="8"/>
  <c r="AF71" i="8"/>
  <c r="AF3287" i="8"/>
  <c r="AF2995" i="8"/>
  <c r="AF2421" i="8"/>
  <c r="AF2288" i="8"/>
  <c r="AF2105" i="8"/>
  <c r="AF1992" i="8"/>
  <c r="AF1861" i="8"/>
  <c r="AF1959" i="8"/>
  <c r="AF1995" i="8"/>
  <c r="AF2000" i="8"/>
  <c r="AF1638" i="8"/>
  <c r="AF1952" i="8"/>
  <c r="AF1201" i="8"/>
  <c r="AF306" i="8"/>
  <c r="AF246" i="8"/>
  <c r="AF2389" i="8"/>
  <c r="AF2256" i="8"/>
  <c r="AF2142" i="8"/>
  <c r="AF2045" i="8"/>
  <c r="AF1829" i="8"/>
  <c r="AF2054" i="8"/>
  <c r="AF2053" i="8"/>
  <c r="AF1734" i="8"/>
  <c r="AF1606" i="8"/>
  <c r="AF1425" i="8"/>
  <c r="AF1297" i="8"/>
  <c r="AF753" i="8"/>
  <c r="AF625" i="8"/>
  <c r="AF484" i="8"/>
  <c r="AF356" i="8"/>
  <c r="AF1504" i="8"/>
  <c r="AF970" i="8"/>
  <c r="AF624" i="8"/>
  <c r="AF163" i="8"/>
  <c r="AF144" i="8"/>
  <c r="AF109" i="8"/>
  <c r="AF3519" i="8"/>
  <c r="AF3328" i="8"/>
  <c r="AF2930" i="8"/>
  <c r="AF2810" i="8"/>
  <c r="AF1909" i="8"/>
  <c r="AF2545" i="8"/>
  <c r="AF2624" i="8"/>
  <c r="AF2383" i="8"/>
  <c r="AF2240" i="8"/>
  <c r="AF2371" i="8"/>
  <c r="AF2014" i="8"/>
  <c r="AF1917" i="8"/>
  <c r="AF1813" i="8"/>
  <c r="AF1916" i="8"/>
  <c r="AF2111" i="8"/>
  <c r="AF1409" i="8"/>
  <c r="AF1281" i="8"/>
  <c r="AF609" i="8"/>
  <c r="AF468" i="8"/>
  <c r="AF1177" i="8"/>
  <c r="AF938" i="8"/>
  <c r="AF95" i="8"/>
  <c r="AF125" i="8"/>
  <c r="AF3651" i="8"/>
  <c r="AF3588" i="8"/>
  <c r="AF3393" i="8"/>
  <c r="AF3297" i="8"/>
  <c r="AF3185" i="8"/>
  <c r="AF2891" i="8"/>
  <c r="AF2562" i="8"/>
  <c r="AF1099" i="8"/>
  <c r="AF971" i="8"/>
  <c r="AF1392" i="8"/>
  <c r="AF1264" i="8"/>
  <c r="AF339" i="8"/>
  <c r="AF466" i="8"/>
  <c r="AF3720" i="8"/>
  <c r="AF3232" i="8"/>
  <c r="AF3120" i="8"/>
  <c r="AF2782" i="8"/>
  <c r="AF2657" i="8"/>
  <c r="AF2529" i="8"/>
  <c r="AF2695" i="8"/>
  <c r="AF1509" i="8"/>
  <c r="AF1114" i="8"/>
  <c r="AF784" i="8"/>
  <c r="AF2188" i="8"/>
  <c r="AF1605" i="8"/>
  <c r="AF704" i="8"/>
  <c r="AF3750" i="8"/>
  <c r="AF3343" i="8"/>
  <c r="AF3119" i="8"/>
  <c r="AF2841" i="8"/>
  <c r="AF2467" i="8"/>
  <c r="AF2334" i="8"/>
  <c r="AF7" i="8"/>
  <c r="AF3027" i="8"/>
  <c r="AF2453" i="8"/>
  <c r="AF2320" i="8"/>
  <c r="AF2180" i="8"/>
  <c r="AF1939" i="8"/>
  <c r="AF1893" i="8"/>
  <c r="AF1765" i="8"/>
  <c r="AF1670" i="8"/>
  <c r="AF1542" i="8"/>
  <c r="AF1508" i="8"/>
  <c r="AF1361" i="8"/>
  <c r="AF1233" i="8"/>
  <c r="AF1513" i="8"/>
  <c r="AF817" i="8"/>
  <c r="AF689" i="8"/>
  <c r="AF420" i="8"/>
  <c r="AF292" i="8"/>
  <c r="AF36" i="8"/>
  <c r="AF3768" i="8"/>
  <c r="AF3697" i="8"/>
  <c r="AF3502" i="8"/>
  <c r="AF3345" i="8"/>
  <c r="AF3249" i="8"/>
  <c r="AF3137" i="8"/>
  <c r="AF2843" i="8"/>
  <c r="AF2783" i="8"/>
  <c r="AF2642" i="8"/>
  <c r="AF1344" i="8"/>
  <c r="AF1216" i="8"/>
  <c r="AF124" i="8"/>
  <c r="AF627" i="8"/>
  <c r="AF883" i="8"/>
  <c r="AF3664" i="8"/>
  <c r="AF3262" i="8"/>
  <c r="AF3134" i="8"/>
  <c r="AF2992" i="8"/>
  <c r="AF2872" i="8"/>
  <c r="AF1651" i="8"/>
  <c r="AF1523" i="8"/>
  <c r="AF1048" i="8"/>
  <c r="AF920" i="8"/>
  <c r="AF814" i="8"/>
  <c r="AF686" i="8"/>
  <c r="AF192" i="8"/>
  <c r="AF262" i="8"/>
  <c r="AF3261" i="8"/>
  <c r="AF3085" i="8"/>
  <c r="AF2943" i="8"/>
  <c r="AF2606" i="8"/>
  <c r="AF2110" i="8"/>
  <c r="AF2082" i="8"/>
  <c r="AF1793" i="8"/>
  <c r="AF1951" i="8"/>
  <c r="AF1714" i="8"/>
  <c r="AF1586" i="8"/>
  <c r="AF1453" i="8"/>
  <c r="AF1325" i="8"/>
  <c r="AF1197" i="8"/>
  <c r="AF3747" i="8"/>
  <c r="AF3548" i="8"/>
  <c r="AF3388" i="8"/>
  <c r="AF2806" i="8"/>
  <c r="AF2416" i="8"/>
  <c r="AF2283" i="8"/>
  <c r="AF1729" i="8"/>
  <c r="AF1601" i="8"/>
  <c r="AF1761" i="8"/>
  <c r="AF1420" i="8"/>
  <c r="AF1292" i="8"/>
  <c r="AF1514" i="8"/>
  <c r="AF15" i="8"/>
  <c r="AF3794" i="8"/>
  <c r="AF3629" i="8"/>
  <c r="AF3583" i="8"/>
  <c r="AF3443" i="8"/>
  <c r="AF2957" i="8"/>
  <c r="AF2511" i="8"/>
  <c r="AF2668" i="8"/>
  <c r="AF2250" i="8"/>
  <c r="AF2133" i="8"/>
  <c r="AF1744" i="8"/>
  <c r="AF1616" i="8"/>
  <c r="AF1173" i="8"/>
  <c r="AF1061" i="8"/>
  <c r="AF933" i="8"/>
  <c r="AF157" i="8"/>
  <c r="AF3258" i="8"/>
  <c r="AF2728" i="8"/>
  <c r="AF2587" i="8"/>
  <c r="AF2313" i="8"/>
  <c r="AF1886" i="8"/>
  <c r="AF1907" i="8"/>
  <c r="AF2198" i="8"/>
  <c r="AF1551" i="8"/>
  <c r="AF1108" i="8"/>
  <c r="AF980" i="8"/>
  <c r="AF538" i="8"/>
  <c r="AF3659" i="8"/>
  <c r="AF3385" i="8"/>
  <c r="AF3289" i="8"/>
  <c r="AF1123" i="8"/>
  <c r="AF509" i="8"/>
  <c r="AF412" i="8"/>
  <c r="AF284" i="8"/>
  <c r="AF1820" i="8"/>
  <c r="AF1915" i="8"/>
  <c r="AF1961" i="8"/>
  <c r="AF2157" i="8"/>
  <c r="AF1843" i="8"/>
  <c r="AF1967" i="8"/>
  <c r="AF1668" i="8"/>
  <c r="AF1540" i="8"/>
  <c r="AF1423" i="8"/>
  <c r="AF1295" i="8"/>
  <c r="AF1065" i="8"/>
  <c r="AF767" i="8"/>
  <c r="AF639" i="8"/>
  <c r="AF590" i="8"/>
  <c r="AF3571" i="8"/>
  <c r="AF2748" i="8"/>
  <c r="AF2591" i="8"/>
  <c r="AF2402" i="8"/>
  <c r="AF2269" i="8"/>
  <c r="AF1890" i="8"/>
  <c r="AF1358" i="8"/>
  <c r="AF1230" i="8"/>
  <c r="AF583" i="8"/>
  <c r="AF449" i="8"/>
  <c r="AF321" i="8"/>
  <c r="AF813" i="8"/>
  <c r="AF685" i="8"/>
  <c r="AF525" i="8"/>
  <c r="AF464" i="8"/>
  <c r="AF336" i="8"/>
  <c r="AF2919" i="8"/>
  <c r="AF2731" i="8"/>
  <c r="AF2513" i="8"/>
  <c r="AF2385" i="8"/>
  <c r="AF2252" i="8"/>
  <c r="AF2363" i="8"/>
  <c r="AF1079" i="8"/>
  <c r="AF951" i="8"/>
  <c r="AF3260" i="8"/>
  <c r="AF1062" i="8"/>
  <c r="AF934" i="8"/>
  <c r="AF812" i="8"/>
  <c r="AF684" i="8"/>
  <c r="AF559" i="8"/>
  <c r="AF431" i="8"/>
  <c r="AF303" i="8"/>
  <c r="AF865" i="8"/>
  <c r="AF3323" i="8"/>
  <c r="AF3195" i="8"/>
  <c r="AF2869" i="8"/>
  <c r="AF2761" i="8"/>
  <c r="AF2620" i="8"/>
  <c r="AF1929" i="8"/>
  <c r="AF1997" i="8"/>
  <c r="AF1823" i="8"/>
  <c r="AF1355" i="8"/>
  <c r="AF1227" i="8"/>
  <c r="AF864" i="8"/>
  <c r="AF430" i="8"/>
  <c r="AF302" i="8"/>
  <c r="AF531" i="8"/>
  <c r="AF3130" i="8"/>
  <c r="AF2988" i="8"/>
  <c r="AF1354" i="8"/>
  <c r="AF1226" i="8"/>
  <c r="AF810" i="8"/>
  <c r="AF511" i="8"/>
  <c r="AF2987" i="8"/>
  <c r="AF2634" i="8"/>
  <c r="AF2681" i="8"/>
  <c r="AF2493" i="8"/>
  <c r="AF2344" i="8"/>
  <c r="AF2216" i="8"/>
  <c r="AF1988" i="8"/>
  <c r="AF2056" i="8"/>
  <c r="AF1869" i="8"/>
  <c r="AF2023" i="8"/>
  <c r="AF1931" i="8"/>
  <c r="AF1726" i="8"/>
  <c r="AF1369" i="8"/>
  <c r="AF1241" i="8"/>
  <c r="AF1495" i="8"/>
  <c r="AF809" i="8"/>
  <c r="AF681" i="8"/>
  <c r="AF1936" i="8"/>
  <c r="AF3384" i="8"/>
  <c r="AF3112" i="8"/>
  <c r="AF1498" i="8"/>
  <c r="AF876" i="8"/>
  <c r="AF3632" i="8"/>
  <c r="AF3441" i="8"/>
  <c r="AF3230" i="8"/>
  <c r="AF3102" i="8"/>
  <c r="AF2960" i="8"/>
  <c r="AF2840" i="8"/>
  <c r="AF1747" i="8"/>
  <c r="AF1619" i="8"/>
  <c r="AF1144" i="8"/>
  <c r="AF1016" i="8"/>
  <c r="AF1176" i="8"/>
  <c r="AF782" i="8"/>
  <c r="AF654" i="8"/>
  <c r="AF85" i="8"/>
  <c r="AF123" i="8"/>
  <c r="AF3229" i="8"/>
  <c r="AF3181" i="8"/>
  <c r="AF1554" i="8"/>
  <c r="AF1421" i="8"/>
  <c r="AF1293" i="8"/>
  <c r="AF2902" i="8"/>
  <c r="AF2512" i="8"/>
  <c r="AF2251" i="8"/>
  <c r="AF1388" i="8"/>
  <c r="AF1260" i="8"/>
  <c r="AF239" i="8"/>
  <c r="AF3762" i="8"/>
  <c r="AF3724" i="8"/>
  <c r="AF3147" i="8"/>
  <c r="AF3053" i="8"/>
  <c r="AF2479" i="8"/>
  <c r="AF2346" i="8"/>
  <c r="AF2191" i="8"/>
  <c r="AF1712" i="8"/>
  <c r="AF3660" i="8"/>
  <c r="AF2555" i="8"/>
  <c r="AF1854" i="8"/>
  <c r="AF2012" i="8"/>
  <c r="AF1647" i="8"/>
  <c r="AF1519" i="8"/>
  <c r="AF3776" i="8"/>
  <c r="AF3353" i="8"/>
  <c r="AF3257" i="8"/>
  <c r="AF3081" i="8"/>
  <c r="AF41" i="8"/>
  <c r="AF547" i="8"/>
  <c r="AF414" i="8"/>
  <c r="AF286" i="8"/>
  <c r="AF190" i="8"/>
  <c r="AF29" i="8"/>
  <c r="AF42" i="8"/>
  <c r="AF458" i="8"/>
  <c r="AF3575" i="8"/>
  <c r="AF3418" i="8"/>
  <c r="AF2972" i="8"/>
  <c r="AF2916" i="8"/>
  <c r="AF2926" i="8"/>
  <c r="AF2414" i="8"/>
  <c r="AF2176" i="8"/>
  <c r="AF1338" i="8"/>
  <c r="AF1210" i="8"/>
  <c r="AF1482" i="8"/>
  <c r="AF794" i="8"/>
  <c r="AF666" i="8"/>
  <c r="AF542" i="8"/>
  <c r="AF381" i="8"/>
  <c r="AF253" i="8"/>
  <c r="AF3569" i="8"/>
  <c r="AF2618" i="8"/>
  <c r="AF2477" i="8"/>
  <c r="AF2328" i="8"/>
  <c r="AF2200" i="8"/>
  <c r="AF2169" i="8"/>
  <c r="AF1928" i="8"/>
  <c r="AF1853" i="8"/>
  <c r="AF2118" i="8"/>
  <c r="AF2117" i="8"/>
  <c r="AF1582" i="8"/>
  <c r="AF3797" i="8"/>
  <c r="AF3616" i="8"/>
  <c r="AF3214" i="8"/>
  <c r="AF3086" i="8"/>
  <c r="AF2944" i="8"/>
  <c r="AF2824" i="8"/>
  <c r="AF1731" i="8"/>
  <c r="AF1603" i="8"/>
  <c r="AF1128" i="8"/>
  <c r="AF1000" i="8"/>
  <c r="AF766" i="8"/>
  <c r="AF638" i="8"/>
  <c r="AF21" i="8"/>
  <c r="AF3467" i="8"/>
  <c r="AF3213" i="8"/>
  <c r="AF3165" i="8"/>
  <c r="AF3023" i="8"/>
  <c r="AF2682" i="8"/>
  <c r="AF2558" i="8"/>
  <c r="AF2035" i="8"/>
  <c r="AF1873" i="8"/>
  <c r="AF2055" i="8"/>
  <c r="AF2091" i="8"/>
  <c r="AF1666" i="8"/>
  <c r="AF1538" i="8"/>
  <c r="AF1405" i="8"/>
  <c r="AF3662" i="8"/>
  <c r="AF3340" i="8"/>
  <c r="AF2886" i="8"/>
  <c r="AF2496" i="8"/>
  <c r="AF1681" i="8"/>
  <c r="AF1553" i="8"/>
  <c r="AF1372" i="8"/>
  <c r="AF1244" i="8"/>
  <c r="AF223" i="8"/>
  <c r="AF3746" i="8"/>
  <c r="AF3726" i="8"/>
  <c r="AF3522" i="8"/>
  <c r="AF3387" i="8"/>
  <c r="AF2463" i="8"/>
  <c r="AF2330" i="8"/>
  <c r="AF2202" i="8"/>
  <c r="AF2063" i="8"/>
  <c r="AF1696" i="8"/>
  <c r="AF1568" i="8"/>
  <c r="AF1141" i="8"/>
  <c r="AF1013" i="8"/>
  <c r="AF237" i="8"/>
  <c r="AF171" i="8"/>
  <c r="AF3793" i="8"/>
  <c r="AF2265" i="8"/>
  <c r="AF1838" i="8"/>
  <c r="AF1994" i="8"/>
  <c r="AF1481" i="8"/>
  <c r="AF932" i="8"/>
  <c r="AF877" i="8"/>
  <c r="AF3337" i="8"/>
  <c r="AF3241" i="8"/>
  <c r="AF2883" i="8"/>
  <c r="AF2759" i="8"/>
  <c r="AF1075" i="8"/>
  <c r="AF947" i="8"/>
  <c r="AF492" i="8"/>
  <c r="AF2048" i="8"/>
  <c r="AF1613" i="8"/>
  <c r="AF2074" i="8"/>
  <c r="AF1368" i="8"/>
  <c r="AF1161" i="8"/>
  <c r="AF103" i="8"/>
  <c r="AF2206" i="8"/>
  <c r="AF2179" i="8"/>
  <c r="AF2098" i="8"/>
  <c r="AF1795" i="8"/>
  <c r="AF1748" i="8"/>
  <c r="AF1620" i="8"/>
  <c r="AF1375" i="8"/>
  <c r="AF1247" i="8"/>
  <c r="AF1017" i="8"/>
  <c r="AF847" i="8"/>
  <c r="AF719" i="8"/>
  <c r="AF418" i="8"/>
  <c r="AF490" i="8"/>
  <c r="AF539" i="8"/>
  <c r="AF3547" i="8"/>
  <c r="AF3358" i="8"/>
  <c r="AF2687" i="8"/>
  <c r="AF2543" i="8"/>
  <c r="AF2482" i="8"/>
  <c r="AF2349" i="8"/>
  <c r="AF2221" i="8"/>
  <c r="AF1842" i="8"/>
  <c r="AF1985" i="8"/>
  <c r="AF1438" i="8"/>
  <c r="AF586" i="8"/>
  <c r="AF401" i="8"/>
  <c r="AF99" i="8"/>
  <c r="AF177" i="8"/>
  <c r="AF857" i="8"/>
  <c r="AF765" i="8"/>
  <c r="AF637" i="8"/>
  <c r="AF540" i="8"/>
  <c r="AF416" i="8"/>
  <c r="AF288" i="8"/>
  <c r="AF175" i="8"/>
  <c r="AF3796" i="8"/>
  <c r="AF3615" i="8"/>
  <c r="AF3589" i="8"/>
  <c r="AF2871" i="8"/>
  <c r="AF2465" i="8"/>
  <c r="AF2332" i="8"/>
  <c r="AF2204" i="8"/>
  <c r="AF1165" i="8"/>
  <c r="AF1031" i="8"/>
  <c r="AF903" i="8"/>
  <c r="AF3431" i="8"/>
  <c r="AF3212" i="8"/>
  <c r="AF3164" i="8"/>
  <c r="AF2942" i="8"/>
  <c r="AF2794" i="8"/>
  <c r="AF2709" i="8"/>
  <c r="AF2557" i="8"/>
  <c r="AF2192" i="8"/>
  <c r="AF1142" i="8"/>
  <c r="AF1014" i="8"/>
  <c r="AF1172" i="8"/>
  <c r="AF764" i="8"/>
  <c r="AF636" i="8"/>
  <c r="AF383" i="8"/>
  <c r="AF255" i="8"/>
  <c r="AF8" i="8"/>
  <c r="AF298" i="8"/>
  <c r="AF3275" i="8"/>
  <c r="AF2821" i="8"/>
  <c r="AF2572" i="8"/>
  <c r="AF2359" i="8"/>
  <c r="AF2147" i="8"/>
  <c r="AF1938" i="8"/>
  <c r="AF1775" i="8"/>
  <c r="AF1434" i="8"/>
  <c r="AF762" i="8"/>
  <c r="AF634" i="8"/>
  <c r="AF2445" i="8"/>
  <c r="AF2296" i="8"/>
  <c r="AF2078" i="8"/>
  <c r="AF1981" i="8"/>
  <c r="AF2175" i="8"/>
  <c r="AF1678" i="8"/>
  <c r="AF1550" i="8"/>
  <c r="AF887" i="8"/>
  <c r="AF761" i="8"/>
  <c r="AF633" i="8"/>
  <c r="AF299" i="8"/>
  <c r="AF235" i="8"/>
  <c r="AF191" i="8"/>
  <c r="AF3564" i="8"/>
  <c r="AF3355" i="8"/>
  <c r="AF3099" i="8"/>
  <c r="AF3005" i="8"/>
  <c r="AF2431" i="8"/>
  <c r="AF2298" i="8"/>
  <c r="AF1664" i="8"/>
  <c r="AF1536" i="8"/>
  <c r="AF1109" i="8"/>
  <c r="AF981" i="8"/>
  <c r="AF205" i="8"/>
  <c r="AF3761" i="8"/>
  <c r="AF3612" i="8"/>
  <c r="AF3306" i="8"/>
  <c r="AF2776" i="8"/>
  <c r="AF2635" i="8"/>
  <c r="AF2710" i="8"/>
  <c r="AF2364" i="8"/>
  <c r="AF2233" i="8"/>
  <c r="AF1806" i="8"/>
  <c r="AF1727" i="8"/>
  <c r="AF1599" i="8"/>
  <c r="AF1497" i="8"/>
  <c r="AF1156" i="8"/>
  <c r="AF1028" i="8"/>
  <c r="AF900" i="8"/>
  <c r="AF3727" i="8"/>
  <c r="AF3711" i="8"/>
  <c r="AF3440" i="8"/>
  <c r="AF3446" i="8"/>
  <c r="AF3209" i="8"/>
  <c r="AF3161" i="8"/>
  <c r="AF2851" i="8"/>
  <c r="AF2727" i="8"/>
  <c r="AF1043" i="8"/>
  <c r="AF2065" i="8"/>
  <c r="AF1709" i="8"/>
  <c r="AF1581" i="8"/>
  <c r="AF1208" i="8"/>
  <c r="AF1138" i="8"/>
  <c r="AF1010" i="8"/>
  <c r="AF1466" i="8"/>
  <c r="AF760" i="8"/>
  <c r="AF632" i="8"/>
  <c r="AF3240" i="8"/>
  <c r="AF2882" i="8"/>
  <c r="AF851" i="8"/>
  <c r="AF3456" i="8"/>
  <c r="AF2282" i="8"/>
  <c r="AF1648" i="8"/>
  <c r="AF189" i="8"/>
  <c r="AF3745" i="8"/>
  <c r="AF3714" i="8"/>
  <c r="AF3290" i="8"/>
  <c r="AF2760" i="8"/>
  <c r="AF2619" i="8"/>
  <c r="AF2703" i="8"/>
  <c r="AF2345" i="8"/>
  <c r="AF2217" i="8"/>
  <c r="AF1790" i="8"/>
  <c r="AF1711" i="8"/>
  <c r="AF1583" i="8"/>
  <c r="AF1140" i="8"/>
  <c r="AF1012" i="8"/>
  <c r="AF1168" i="8"/>
  <c r="AF3691" i="8"/>
  <c r="AF3600" i="8"/>
  <c r="AF3417" i="8"/>
  <c r="AF3321" i="8"/>
  <c r="AF3193" i="8"/>
  <c r="AF3145" i="8"/>
  <c r="AF2835" i="8"/>
  <c r="AF2671" i="8"/>
  <c r="AF1155" i="8"/>
  <c r="AF1027" i="8"/>
  <c r="AF899" i="8"/>
  <c r="AF444" i="8"/>
  <c r="AF316" i="8"/>
  <c r="AF33" i="8"/>
  <c r="AF1937" i="8"/>
  <c r="AF1693" i="8"/>
  <c r="AF1565" i="8"/>
  <c r="AF1448" i="8"/>
  <c r="AF1320" i="8"/>
  <c r="AF1192" i="8"/>
  <c r="AF1122" i="8"/>
  <c r="AF994" i="8"/>
  <c r="AF867" i="8"/>
  <c r="AF744" i="8"/>
  <c r="AF616" i="8"/>
  <c r="AF3775" i="8"/>
  <c r="AF3610" i="8"/>
  <c r="AF3458" i="8"/>
  <c r="AF2938" i="8"/>
  <c r="AF2866" i="8"/>
  <c r="AF2742" i="8"/>
  <c r="AF991" i="8"/>
  <c r="AF488" i="8"/>
  <c r="AF2391" i="8"/>
  <c r="AF1993" i="8"/>
  <c r="AF1879" i="8"/>
  <c r="AF2139" i="8"/>
  <c r="AF1411" i="8"/>
  <c r="AF1053" i="8"/>
  <c r="AF150" i="8"/>
  <c r="AF3063" i="8"/>
  <c r="AF2812" i="8"/>
  <c r="AF2406" i="8"/>
  <c r="AF1814" i="8"/>
  <c r="AF1904" i="8"/>
  <c r="AF1639" i="8"/>
  <c r="AF1234" i="8"/>
  <c r="AF1164" i="8"/>
  <c r="AF1036" i="8"/>
  <c r="AF908" i="8"/>
  <c r="AF850" i="8"/>
  <c r="AF722" i="8"/>
  <c r="AF108" i="8"/>
  <c r="AF3460" i="8"/>
  <c r="AF592" i="8"/>
  <c r="AF3030" i="8"/>
  <c r="AF1489" i="8"/>
  <c r="AF3758" i="8"/>
  <c r="AF3625" i="8"/>
  <c r="AF3223" i="8"/>
  <c r="AF2985" i="8"/>
  <c r="AF2725" i="8"/>
  <c r="AF2153" i="8"/>
  <c r="AF2040" i="8"/>
  <c r="AF1851" i="8"/>
  <c r="AF2102" i="8"/>
  <c r="AF2031" i="8"/>
  <c r="AF1431" i="8"/>
  <c r="AF1303" i="8"/>
  <c r="AF1089" i="8"/>
  <c r="AF961" i="8"/>
  <c r="AF3656" i="8"/>
  <c r="AF3398" i="8"/>
  <c r="AF3286" i="8"/>
  <c r="AF3174" i="8"/>
  <c r="AF3016" i="8"/>
  <c r="AF3072" i="8"/>
  <c r="AF2800" i="8"/>
  <c r="AF2631" i="8"/>
  <c r="AF1334" i="8"/>
  <c r="AF1104" i="8"/>
  <c r="AF976" i="8"/>
  <c r="AF409" i="8"/>
  <c r="AF281" i="8"/>
  <c r="AF3804" i="8"/>
  <c r="AF3655" i="8"/>
  <c r="AF3566" i="8"/>
  <c r="AF2815" i="8"/>
  <c r="AF2244" i="8"/>
  <c r="AF773" i="8"/>
  <c r="AF645" i="8"/>
  <c r="AF52" i="8"/>
  <c r="AF232" i="8"/>
  <c r="AF3429" i="8"/>
  <c r="AF2243" i="8"/>
  <c r="AF1737" i="8"/>
  <c r="AF1609" i="8"/>
  <c r="AF455" i="8"/>
  <c r="AF3738" i="8"/>
  <c r="AF3702" i="8"/>
  <c r="AF3525" i="8"/>
  <c r="AF3219" i="8"/>
  <c r="AF2649" i="8"/>
  <c r="AF2521" i="8"/>
  <c r="AF2460" i="8"/>
  <c r="AF2311" i="8"/>
  <c r="AF2715" i="8"/>
  <c r="AF166" i="8"/>
  <c r="AF2664" i="8"/>
  <c r="AF2536" i="8"/>
  <c r="AF2395" i="8"/>
  <c r="AF2246" i="8"/>
  <c r="AF2096" i="8"/>
  <c r="AF1644" i="8"/>
  <c r="AF881" i="8"/>
  <c r="AF742" i="8"/>
  <c r="AF614" i="8"/>
  <c r="AF67" i="8"/>
  <c r="AF201" i="8"/>
  <c r="AF3301" i="8"/>
  <c r="AF2723" i="8"/>
  <c r="AF2566" i="8"/>
  <c r="AF2009" i="8"/>
  <c r="AF1949" i="8"/>
  <c r="AF1817" i="8"/>
  <c r="AF2155" i="8"/>
  <c r="AF1968" i="8"/>
  <c r="AF1658" i="8"/>
  <c r="AF1530" i="8"/>
  <c r="AF1429" i="8"/>
  <c r="AF1301" i="8"/>
  <c r="AF2338" i="8"/>
  <c r="AF2008" i="8"/>
  <c r="AF2197" i="8"/>
  <c r="AF1576" i="8"/>
  <c r="AF1363" i="8"/>
  <c r="AF1149" i="8"/>
  <c r="AF941" i="8"/>
  <c r="AF342" i="8"/>
  <c r="AF3755" i="8"/>
  <c r="AF3622" i="8"/>
  <c r="AF3300" i="8"/>
  <c r="AF3108" i="8"/>
  <c r="AF2645" i="8"/>
  <c r="AF2517" i="8"/>
  <c r="AF2488" i="8"/>
  <c r="AF1364" i="8"/>
  <c r="AF1236" i="8"/>
  <c r="AF2210" i="8"/>
  <c r="AF1955" i="8"/>
  <c r="AF1624" i="8"/>
  <c r="AF1299" i="8"/>
  <c r="AF957" i="8"/>
  <c r="AF3769" i="8"/>
  <c r="AF3728" i="8"/>
  <c r="AF2486" i="8"/>
  <c r="AF2321" i="8"/>
  <c r="AF1894" i="8"/>
  <c r="AF1766" i="8"/>
  <c r="AF1719" i="8"/>
  <c r="AF1442" i="8"/>
  <c r="AF1314" i="8"/>
  <c r="AF1186" i="8"/>
  <c r="AF1116" i="8"/>
  <c r="AF988" i="8"/>
  <c r="AF889" i="8"/>
  <c r="AF802" i="8"/>
  <c r="AF674" i="8"/>
  <c r="AF2633" i="8"/>
  <c r="AF2444" i="8"/>
  <c r="AF2295" i="8"/>
  <c r="AF3546" i="8"/>
  <c r="AF3383" i="8"/>
  <c r="AF2881" i="8"/>
  <c r="AF2648" i="8"/>
  <c r="AF2520" i="8"/>
  <c r="AF2507" i="8"/>
  <c r="AF2358" i="8"/>
  <c r="AF2230" i="8"/>
  <c r="AF1756" i="8"/>
  <c r="AF1628" i="8"/>
  <c r="AF1758" i="8"/>
  <c r="AF2394" i="8"/>
  <c r="AF2245" i="8"/>
  <c r="AF1834" i="8"/>
  <c r="AF2049" i="8"/>
  <c r="AF1501" i="8"/>
  <c r="AF891" i="8"/>
  <c r="AF726" i="8"/>
  <c r="AF141" i="8"/>
  <c r="AF3285" i="8"/>
  <c r="AF3157" i="8"/>
  <c r="AF2999" i="8"/>
  <c r="AF2550" i="8"/>
  <c r="AF2473" i="8"/>
  <c r="AF2174" i="8"/>
  <c r="AF2146" i="8"/>
  <c r="AF1801" i="8"/>
  <c r="AF2027" i="8"/>
  <c r="AF1642" i="8"/>
  <c r="AF2160" i="8"/>
  <c r="AF1413" i="8"/>
  <c r="AF1285" i="8"/>
  <c r="AF1055" i="8"/>
  <c r="AF927" i="8"/>
  <c r="AF424" i="8"/>
  <c r="AF27" i="8"/>
  <c r="AF2322" i="8"/>
  <c r="AF2061" i="8"/>
  <c r="AF2127" i="8"/>
  <c r="AF1544" i="8"/>
  <c r="AF1347" i="8"/>
  <c r="AF1133" i="8"/>
  <c r="AF909" i="8"/>
  <c r="AF885" i="8"/>
  <c r="AF3739" i="8"/>
  <c r="AF3284" i="8"/>
  <c r="AF3092" i="8"/>
  <c r="AF3071" i="8"/>
  <c r="AF2629" i="8"/>
  <c r="AF2706" i="8"/>
  <c r="AF2472" i="8"/>
  <c r="AF1800" i="8"/>
  <c r="AF1348" i="8"/>
  <c r="AF1220" i="8"/>
  <c r="AF1070" i="8"/>
  <c r="AF942" i="8"/>
  <c r="AF724" i="8"/>
  <c r="AF104" i="8"/>
  <c r="AF167" i="8"/>
  <c r="AF2382" i="8"/>
  <c r="AF2136" i="8"/>
  <c r="AF1767" i="8"/>
  <c r="AF1999" i="8"/>
  <c r="AF1592" i="8"/>
  <c r="AF1267" i="8"/>
  <c r="AF925" i="8"/>
  <c r="AF3753" i="8"/>
  <c r="AF3717" i="8"/>
  <c r="AF2876" i="8"/>
  <c r="AF3066" i="8"/>
  <c r="AF2470" i="8"/>
  <c r="AF2305" i="8"/>
  <c r="AF1878" i="8"/>
  <c r="AF2076" i="8"/>
  <c r="AF1703" i="8"/>
  <c r="AF1575" i="8"/>
  <c r="AF1426" i="8"/>
  <c r="AF1298" i="8"/>
  <c r="AF1100" i="8"/>
  <c r="AF972" i="8"/>
  <c r="AF786" i="8"/>
  <c r="AF658" i="8"/>
  <c r="AF3303" i="8"/>
  <c r="AF361" i="8"/>
  <c r="AF505" i="8"/>
  <c r="AF406" i="8"/>
  <c r="AF3756" i="8"/>
  <c r="AF3529" i="8"/>
  <c r="AF2895" i="8"/>
  <c r="AF407" i="8"/>
  <c r="AF3516" i="8"/>
  <c r="AF3395" i="8"/>
  <c r="AF3299" i="8"/>
  <c r="AF3155" i="8"/>
  <c r="AF2997" i="8"/>
  <c r="AF3378" i="8"/>
  <c r="AF3298" i="8"/>
  <c r="AF3560" i="8"/>
  <c r="AF1039" i="8"/>
  <c r="AF911" i="8"/>
  <c r="AF600" i="8"/>
  <c r="AF408" i="8"/>
  <c r="AF2306" i="8"/>
  <c r="AF2130" i="8"/>
  <c r="AF2613" i="8"/>
  <c r="AF1908" i="8"/>
  <c r="AF1784" i="8"/>
  <c r="AF1460" i="8"/>
  <c r="AF1332" i="8"/>
  <c r="AF1204" i="8"/>
  <c r="AF1054" i="8"/>
  <c r="AF926" i="8"/>
  <c r="AF836" i="8"/>
  <c r="AF708" i="8"/>
  <c r="AF40" i="8"/>
  <c r="AF2196" i="8"/>
  <c r="AF2189" i="8"/>
  <c r="AF1975" i="8"/>
  <c r="AF2154" i="8"/>
  <c r="AF1560" i="8"/>
  <c r="AF1235" i="8"/>
  <c r="AF893" i="8"/>
  <c r="AF3715" i="8"/>
  <c r="AF3598" i="8"/>
  <c r="AF2860" i="8"/>
  <c r="AF2784" i="8"/>
  <c r="AF2685" i="8"/>
  <c r="AF2454" i="8"/>
  <c r="AF2289" i="8"/>
  <c r="AF1862" i="8"/>
  <c r="AF1948" i="8"/>
  <c r="AF1687" i="8"/>
  <c r="AF1559" i="8"/>
  <c r="AF1410" i="8"/>
  <c r="AF1282" i="8"/>
  <c r="AF1507" i="8"/>
  <c r="AF1084" i="8"/>
  <c r="AF956" i="8"/>
  <c r="AF770" i="8"/>
  <c r="AF642" i="8"/>
  <c r="AF3698" i="8"/>
  <c r="AF3351" i="8"/>
  <c r="AF3253" i="8"/>
  <c r="AF3125" i="8"/>
  <c r="AF2646" i="8"/>
  <c r="AF2518" i="8"/>
  <c r="AF2099" i="8"/>
  <c r="AF1769" i="8"/>
  <c r="AF1738" i="8"/>
  <c r="AF1610" i="8"/>
  <c r="AF1381" i="8"/>
  <c r="AF1253" i="8"/>
  <c r="AF1151" i="8"/>
  <c r="AF1023" i="8"/>
  <c r="AF895" i="8"/>
  <c r="AF510" i="8"/>
  <c r="AF392" i="8"/>
  <c r="AF2503" i="8"/>
  <c r="AF2274" i="8"/>
  <c r="AF1895" i="8"/>
  <c r="AF2758" i="8"/>
  <c r="AF508" i="8"/>
  <c r="AF3492" i="8"/>
  <c r="AF3271" i="8"/>
  <c r="AF3033" i="8"/>
  <c r="AF2773" i="8"/>
  <c r="AF2692" i="8"/>
  <c r="AF2115" i="8"/>
  <c r="AF2034" i="8"/>
  <c r="AF1771" i="8"/>
  <c r="AF2101" i="8"/>
  <c r="AF1351" i="8"/>
  <c r="AF1223" i="8"/>
  <c r="AF1137" i="8"/>
  <c r="AF3703" i="8"/>
  <c r="AF3733" i="8"/>
  <c r="AF3430" i="8"/>
  <c r="AF3206" i="8"/>
  <c r="AF3094" i="8"/>
  <c r="AF2936" i="8"/>
  <c r="AF2848" i="8"/>
  <c r="AF2724" i="8"/>
  <c r="AF2551" i="8"/>
  <c r="AF1659" i="8"/>
  <c r="AF1531" i="8"/>
  <c r="AF1382" i="8"/>
  <c r="AF1254" i="8"/>
  <c r="AF1152" i="8"/>
  <c r="AF1024" i="8"/>
  <c r="AF896" i="8"/>
  <c r="AF457" i="8"/>
  <c r="AF329" i="8"/>
  <c r="AF3706" i="8"/>
  <c r="AF2863" i="8"/>
  <c r="AF2292" i="8"/>
  <c r="AF821" i="8"/>
  <c r="AF38" i="8"/>
  <c r="AF17" i="8"/>
  <c r="AF152" i="8"/>
  <c r="AF803" i="8"/>
  <c r="AF2798" i="8"/>
  <c r="AF2738" i="8"/>
  <c r="AF2291" i="8"/>
  <c r="AF1762" i="8"/>
  <c r="AF1657" i="8"/>
  <c r="AF1159" i="8"/>
  <c r="AF503" i="8"/>
  <c r="AF375" i="8"/>
  <c r="AF87" i="8"/>
  <c r="AF3786" i="8"/>
  <c r="AF3621" i="8"/>
  <c r="AF3504" i="8"/>
  <c r="AF3363" i="8"/>
  <c r="AF3267" i="8"/>
  <c r="AF3123" i="8"/>
  <c r="AF2965" i="8"/>
  <c r="AF2845" i="8"/>
  <c r="AF2737" i="8"/>
  <c r="AF2564" i="8"/>
  <c r="AF3509" i="8"/>
  <c r="AF3346" i="8"/>
  <c r="AF3266" i="8"/>
  <c r="AF3138" i="8"/>
  <c r="AF2611" i="8"/>
  <c r="AF341" i="8"/>
  <c r="AF213" i="8"/>
  <c r="AF121" i="8"/>
  <c r="AF194" i="8"/>
  <c r="AF2396" i="8"/>
  <c r="AF2247" i="8"/>
  <c r="AF3335" i="8"/>
  <c r="AF3143" i="8"/>
  <c r="AF2600" i="8"/>
  <c r="AF2673" i="8"/>
  <c r="AF2459" i="8"/>
  <c r="AF2310" i="8"/>
  <c r="AF2474" i="8"/>
  <c r="AF2325" i="8"/>
  <c r="AF2379" i="8"/>
  <c r="AF806" i="8"/>
  <c r="AF117" i="8"/>
  <c r="AF66" i="8"/>
  <c r="AF3730" i="8"/>
  <c r="AF3554" i="8"/>
  <c r="AF3237" i="8"/>
  <c r="AF3109" i="8"/>
  <c r="AF2787" i="8"/>
  <c r="AF2353" i="8"/>
  <c r="AF1971" i="8"/>
  <c r="AF1881" i="8"/>
  <c r="AF2119" i="8"/>
  <c r="AF2143" i="8"/>
  <c r="AF1722" i="8"/>
  <c r="AF1594" i="8"/>
  <c r="AF1237" i="8"/>
  <c r="AF1135" i="8"/>
  <c r="AF504" i="8"/>
  <c r="AF2487" i="8"/>
  <c r="AF2258" i="8"/>
  <c r="AF1863" i="8"/>
  <c r="AF1704" i="8"/>
  <c r="AF1459" i="8"/>
  <c r="AF1251" i="8"/>
  <c r="AF1069" i="8"/>
  <c r="AF3694" i="8"/>
  <c r="AF3236" i="8"/>
  <c r="AF2581" i="8"/>
  <c r="AF1428" i="8"/>
  <c r="AF1300" i="8"/>
  <c r="AF1150" i="8"/>
  <c r="AF1022" i="8"/>
  <c r="AF804" i="8"/>
  <c r="AF676" i="8"/>
  <c r="AF2002" i="8"/>
  <c r="AF1942" i="8"/>
  <c r="AF1752" i="8"/>
  <c r="AF2032" i="8"/>
  <c r="AF1085" i="8"/>
  <c r="AF3060" i="8"/>
  <c r="AF2828" i="8"/>
  <c r="AF2752" i="8"/>
  <c r="AF2422" i="8"/>
  <c r="AF1830" i="8"/>
  <c r="AF2017" i="8"/>
  <c r="AF1655" i="8"/>
  <c r="AF1527" i="8"/>
  <c r="AF1378" i="8"/>
  <c r="AF1250" i="8"/>
  <c r="AF1462" i="8"/>
  <c r="AF1052" i="8"/>
  <c r="AF924" i="8"/>
  <c r="AF3790" i="8"/>
  <c r="AF3657" i="8"/>
  <c r="AF3596" i="8"/>
  <c r="AF3255" i="8"/>
  <c r="AF2100" i="8"/>
  <c r="AF1987" i="8"/>
  <c r="AF1883" i="8"/>
  <c r="AF2135" i="8"/>
  <c r="AF1973" i="8"/>
  <c r="AF1468" i="8"/>
  <c r="AF1335" i="8"/>
  <c r="AF1207" i="8"/>
  <c r="AF1121" i="8"/>
  <c r="AF3688" i="8"/>
  <c r="AF3531" i="8"/>
  <c r="AF3318" i="8"/>
  <c r="AF3190" i="8"/>
  <c r="AF3048" i="8"/>
  <c r="AF3075" i="8"/>
  <c r="AF2832" i="8"/>
  <c r="AF1643" i="8"/>
  <c r="AF1515" i="8"/>
  <c r="AF1366" i="8"/>
  <c r="AF1238" i="8"/>
  <c r="AF1136" i="8"/>
  <c r="AF441" i="8"/>
  <c r="AF2701" i="8"/>
  <c r="AF2276" i="8"/>
  <c r="AF3593" i="8"/>
  <c r="AF3332" i="8"/>
  <c r="AF2910" i="8"/>
  <c r="AF2722" i="8"/>
  <c r="AF23" i="8"/>
  <c r="AF3770" i="8"/>
  <c r="AF3605" i="8"/>
  <c r="AF3347" i="8"/>
  <c r="AF3251" i="8"/>
  <c r="AF3107" i="8"/>
  <c r="AF2949" i="8"/>
  <c r="AF2829" i="8"/>
  <c r="AF2721" i="8"/>
  <c r="AF2548" i="8"/>
  <c r="AF3568" i="8"/>
  <c r="AF3442" i="8"/>
  <c r="AF3330" i="8"/>
  <c r="AF3250" i="8"/>
  <c r="AF3122" i="8"/>
  <c r="AF2640" i="8"/>
  <c r="AF3648" i="8"/>
  <c r="AF3118" i="8"/>
  <c r="AF1635" i="8"/>
  <c r="AF1757" i="8"/>
  <c r="AF1503" i="8"/>
  <c r="AF1032" i="8"/>
  <c r="AF904" i="8"/>
  <c r="AF798" i="8"/>
  <c r="AF670" i="8"/>
  <c r="AF105" i="8"/>
  <c r="AF160" i="8"/>
  <c r="AF3245" i="8"/>
  <c r="AF3055" i="8"/>
  <c r="AF2590" i="8"/>
  <c r="AF1698" i="8"/>
  <c r="AF1437" i="8"/>
  <c r="AF1309" i="8"/>
  <c r="AF3555" i="8"/>
  <c r="AF3372" i="8"/>
  <c r="AF1167" i="8"/>
  <c r="AF1045" i="8"/>
  <c r="AF917" i="8"/>
  <c r="AF3242" i="8"/>
  <c r="AF2571" i="8"/>
  <c r="AF2297" i="8"/>
  <c r="AF1870" i="8"/>
  <c r="AF2140" i="8"/>
  <c r="AF1092" i="8"/>
  <c r="AF3792" i="8"/>
  <c r="AF3369" i="8"/>
  <c r="AF3097" i="8"/>
  <c r="AF2915" i="8"/>
  <c r="AF3667" i="8"/>
  <c r="AF3534" i="8"/>
  <c r="AF2907" i="8"/>
  <c r="AF2719" i="8"/>
  <c r="AF2578" i="8"/>
  <c r="AF3709" i="8"/>
  <c r="AF3710" i="8"/>
  <c r="AF1702" i="8"/>
  <c r="AF1574" i="8"/>
  <c r="AF849" i="8"/>
  <c r="AF721" i="8"/>
  <c r="AF452" i="8"/>
  <c r="AF324" i="8"/>
  <c r="AF1471" i="8"/>
  <c r="AF2120" i="8"/>
  <c r="AF3486" i="8"/>
  <c r="AF785" i="8"/>
  <c r="AF657" i="8"/>
  <c r="AF598" i="8"/>
  <c r="AF388" i="8"/>
  <c r="AF260" i="8"/>
  <c r="AF643" i="8"/>
  <c r="AF3457" i="8"/>
  <c r="AF1440" i="8"/>
  <c r="AF1312" i="8"/>
  <c r="AF1184" i="8"/>
  <c r="AF435" i="8"/>
  <c r="AF2979" i="8"/>
  <c r="AF2405" i="8"/>
  <c r="AF2272" i="8"/>
  <c r="AF1977" i="8"/>
  <c r="AF2173" i="8"/>
  <c r="AF1845" i="8"/>
  <c r="AF2181" i="8"/>
  <c r="AF1750" i="8"/>
  <c r="AF1622" i="8"/>
  <c r="AF1441" i="8"/>
  <c r="AF1313" i="8"/>
  <c r="AF1185" i="8"/>
  <c r="AF769" i="8"/>
  <c r="AF641" i="8"/>
  <c r="AF500" i="8"/>
  <c r="AF372" i="8"/>
  <c r="AF77" i="8"/>
  <c r="AF2227" i="8"/>
  <c r="AF1721" i="8"/>
  <c r="AF439" i="8"/>
  <c r="AF311" i="8"/>
  <c r="AF3685" i="8"/>
  <c r="AF3603" i="8"/>
  <c r="AF3506" i="8"/>
  <c r="AF3448" i="8"/>
  <c r="AF3203" i="8"/>
  <c r="AF3029" i="8"/>
  <c r="AF2909" i="8"/>
  <c r="AF2927" i="8"/>
  <c r="AF2628" i="8"/>
  <c r="AF2711" i="8"/>
  <c r="AF3503" i="8"/>
  <c r="AF3410" i="8"/>
  <c r="AF3428" i="8"/>
  <c r="AF3202" i="8"/>
  <c r="AF3044" i="8"/>
  <c r="AF2547" i="8"/>
  <c r="AF599" i="8"/>
  <c r="AF405" i="8"/>
  <c r="AF277" i="8"/>
  <c r="AF149" i="8"/>
  <c r="AF290" i="8"/>
  <c r="AF3064" i="8"/>
  <c r="AF869" i="8"/>
  <c r="AF3482" i="8"/>
  <c r="AF1906" i="8"/>
  <c r="AF2990" i="8"/>
  <c r="AF3552" i="8"/>
  <c r="AF3435" i="8"/>
  <c r="AF3425" i="8"/>
  <c r="AF3042" i="8"/>
  <c r="AF2922" i="8"/>
  <c r="AF2500" i="8"/>
  <c r="AF2351" i="8"/>
  <c r="AF2223" i="8"/>
  <c r="AF1918" i="8"/>
  <c r="AF1780" i="8"/>
  <c r="AF2106" i="8"/>
  <c r="AF1637" i="8"/>
  <c r="AF1130" i="8"/>
  <c r="AF768" i="8"/>
  <c r="AF594" i="8"/>
  <c r="AF259" i="8"/>
  <c r="AF210" i="8"/>
  <c r="AF3782" i="8"/>
  <c r="AF3707" i="8"/>
  <c r="AF3578" i="8"/>
  <c r="AF3151" i="8"/>
  <c r="AF3057" i="8"/>
  <c r="AF2929" i="8"/>
  <c r="AF2873" i="8"/>
  <c r="AF2749" i="8"/>
  <c r="AF2499" i="8"/>
  <c r="AF2374" i="8"/>
  <c r="AF2238" i="8"/>
  <c r="AF2126" i="8"/>
  <c r="AF2029" i="8"/>
  <c r="AF1827" i="8"/>
  <c r="AF2038" i="8"/>
  <c r="AF2186" i="8"/>
  <c r="AF1652" i="8"/>
  <c r="AF1524" i="8"/>
  <c r="AF1407" i="8"/>
  <c r="AF751" i="8"/>
  <c r="AF623" i="8"/>
  <c r="AF498" i="8"/>
  <c r="AF759" i="8"/>
  <c r="AF374" i="8"/>
  <c r="AF3499" i="8"/>
  <c r="AF3390" i="8"/>
  <c r="AF2732" i="8"/>
  <c r="AF2514" i="8"/>
  <c r="AF2386" i="8"/>
  <c r="AF2253" i="8"/>
  <c r="AF1874" i="8"/>
  <c r="AF2044" i="8"/>
  <c r="AF1342" i="8"/>
  <c r="AF556" i="8"/>
  <c r="AF797" i="8"/>
  <c r="AF669" i="8"/>
  <c r="AF579" i="8"/>
  <c r="AF448" i="8"/>
  <c r="AF320" i="8"/>
  <c r="AF250" i="8"/>
  <c r="AF3647" i="8"/>
  <c r="AF3545" i="8"/>
  <c r="AF2903" i="8"/>
  <c r="AF2497" i="8"/>
  <c r="AF2370" i="8"/>
  <c r="AF2058" i="8"/>
  <c r="AF1063" i="8"/>
  <c r="AF935" i="8"/>
  <c r="AF3244" i="8"/>
  <c r="AF2974" i="8"/>
  <c r="AF2712" i="8"/>
  <c r="AF2589" i="8"/>
  <c r="AF2361" i="8"/>
  <c r="AF1824" i="8"/>
  <c r="AF1510" i="8"/>
  <c r="AF1046" i="8"/>
  <c r="AF918" i="8"/>
  <c r="AF796" i="8"/>
  <c r="AF668" i="8"/>
  <c r="AF519" i="8"/>
  <c r="AF415" i="8"/>
  <c r="AF287" i="8"/>
  <c r="AF136" i="8"/>
  <c r="AF631" i="8"/>
  <c r="AF3307" i="8"/>
  <c r="AF3114" i="8"/>
  <c r="AF2708" i="8"/>
  <c r="AF296" i="8"/>
  <c r="AF3644" i="8"/>
  <c r="AF3210" i="8"/>
  <c r="AF2669" i="8"/>
  <c r="AF1631" i="8"/>
  <c r="AF1060" i="8"/>
  <c r="AF364" i="8"/>
  <c r="AF1996" i="8"/>
  <c r="AF1240" i="8"/>
  <c r="AF664" i="8"/>
  <c r="AF2986" i="8"/>
  <c r="AF1803" i="8"/>
  <c r="AF1383" i="8"/>
  <c r="AF1255" i="8"/>
  <c r="AF913" i="8"/>
  <c r="AF3608" i="8"/>
  <c r="AF3350" i="8"/>
  <c r="AF2968" i="8"/>
  <c r="AF2756" i="8"/>
  <c r="AF2583" i="8"/>
  <c r="AF3607" i="8"/>
  <c r="AF2380" i="8"/>
  <c r="AF2830" i="8"/>
  <c r="AF2323" i="8"/>
  <c r="AF2352" i="8"/>
  <c r="AF1689" i="8"/>
  <c r="AF1561" i="8"/>
  <c r="AF1166" i="8"/>
  <c r="AF3653" i="8"/>
  <c r="AF2877" i="8"/>
  <c r="AF2769" i="8"/>
  <c r="AF2596" i="8"/>
  <c r="AF3170" i="8"/>
  <c r="AF2643" i="8"/>
  <c r="AF101" i="8"/>
  <c r="AF3532" i="8"/>
  <c r="AF2484" i="8"/>
  <c r="AF2335" i="8"/>
  <c r="AF1175" i="8"/>
  <c r="AF1030" i="8"/>
  <c r="AF902" i="8"/>
  <c r="AF780" i="8"/>
  <c r="AF1451" i="8"/>
  <c r="AF568" i="8"/>
  <c r="AF398" i="8"/>
  <c r="AF270" i="8"/>
  <c r="AF541" i="8"/>
  <c r="AF174" i="8"/>
  <c r="AF89" i="8"/>
  <c r="AF315" i="8"/>
  <c r="AF394" i="8"/>
  <c r="AF3574" i="8"/>
  <c r="AF2956" i="8"/>
  <c r="AF2900" i="8"/>
  <c r="AF2684" i="8"/>
  <c r="AF2398" i="8"/>
  <c r="AF1473" i="8"/>
  <c r="AF2996" i="8"/>
  <c r="AF1733" i="8"/>
  <c r="AF3496" i="8"/>
  <c r="AF1435" i="8"/>
  <c r="AF1307" i="8"/>
  <c r="AF1179" i="8"/>
  <c r="AF528" i="8"/>
  <c r="AF382" i="8"/>
  <c r="AF254" i="8"/>
  <c r="AF61" i="8"/>
  <c r="AF158" i="8"/>
  <c r="AF283" i="8"/>
  <c r="AF454" i="8"/>
  <c r="AF3520" i="8"/>
  <c r="AF2940" i="8"/>
  <c r="AF1306" i="8"/>
  <c r="AF349" i="8"/>
  <c r="AF581" i="8"/>
  <c r="AF2939" i="8"/>
  <c r="AF1449" i="8"/>
  <c r="AF1193" i="8"/>
  <c r="AF1169" i="8"/>
  <c r="AF188" i="8"/>
  <c r="AF2440" i="8"/>
  <c r="AF3348" i="8"/>
  <c r="AF2585" i="8"/>
  <c r="AF1836" i="8"/>
  <c r="AF362" i="8"/>
  <c r="AF3077" i="8"/>
  <c r="AF2833" i="8"/>
  <c r="AF1708" i="8"/>
  <c r="AF1580" i="8"/>
  <c r="AF678" i="8"/>
  <c r="AF2630" i="8"/>
  <c r="AF1365" i="8"/>
  <c r="AF1007" i="8"/>
  <c r="AF3172" i="8"/>
  <c r="AF1520" i="8"/>
  <c r="AF1093" i="8"/>
  <c r="AF965" i="8"/>
  <c r="AF619" i="8"/>
  <c r="AF3495" i="8"/>
  <c r="AF3224" i="8"/>
  <c r="AF993" i="8"/>
  <c r="AF1891" i="8"/>
  <c r="AF2796" i="8"/>
  <c r="AF2317" i="8"/>
  <c r="AF369" i="8"/>
  <c r="AF558" i="8"/>
  <c r="AF571" i="8"/>
  <c r="AF256" i="8"/>
  <c r="AF3357" i="8"/>
  <c r="AF2300" i="8"/>
  <c r="AF3308" i="8"/>
  <c r="AF2525" i="8"/>
  <c r="AF1923" i="8"/>
  <c r="AF863" i="8"/>
  <c r="AF732" i="8"/>
  <c r="AF604" i="8"/>
  <c r="AF479" i="8"/>
  <c r="AF351" i="8"/>
  <c r="AF589" i="8"/>
  <c r="AF202" i="8"/>
  <c r="AF3243" i="8"/>
  <c r="AF2917" i="8"/>
  <c r="AF2540" i="8"/>
  <c r="AF852" i="8"/>
  <c r="AF603" i="8"/>
  <c r="AF478" i="8"/>
  <c r="AF350" i="8"/>
  <c r="AF142" i="8"/>
  <c r="AF83" i="8"/>
  <c r="AF459" i="8"/>
  <c r="AF775" i="8"/>
  <c r="AF154" i="8"/>
  <c r="AF198" i="8"/>
  <c r="AF3354" i="8"/>
  <c r="AF3178" i="8"/>
  <c r="AF3036" i="8"/>
  <c r="AF2852" i="8"/>
  <c r="AF2478" i="8"/>
  <c r="AF1402" i="8"/>
  <c r="AF1274" i="8"/>
  <c r="AF730" i="8"/>
  <c r="AF445" i="8"/>
  <c r="AF317" i="8"/>
  <c r="AF3508" i="8"/>
  <c r="AF2554" i="8"/>
  <c r="AF2131" i="8"/>
  <c r="AF2050" i="8"/>
  <c r="AF1925" i="8"/>
  <c r="AF1646" i="8"/>
  <c r="AF1518" i="8"/>
  <c r="AF1417" i="8"/>
  <c r="AF729" i="8"/>
  <c r="AF3127" i="8"/>
  <c r="AF2152" i="8"/>
  <c r="AF1483" i="8"/>
  <c r="AF855" i="8"/>
  <c r="AF1362" i="8"/>
  <c r="AF563" i="8"/>
  <c r="AF55" i="8"/>
  <c r="AF3461" i="8"/>
  <c r="AF1477" i="8"/>
  <c r="AF516" i="8"/>
  <c r="AF3179" i="8"/>
  <c r="AF2932" i="8"/>
  <c r="AF1490" i="8"/>
  <c r="AF3022" i="8"/>
  <c r="AF3233" i="8"/>
  <c r="AF3121" i="8"/>
  <c r="AF2827" i="8"/>
  <c r="AF1035" i="8"/>
  <c r="AF907" i="8"/>
  <c r="AF882" i="8"/>
  <c r="AF228" i="8"/>
  <c r="AF139" i="8"/>
  <c r="AF1456" i="8"/>
  <c r="AF1328" i="8"/>
  <c r="AF1200" i="8"/>
  <c r="AF467" i="8"/>
  <c r="AF322" i="8"/>
  <c r="AF410" i="8"/>
  <c r="AF3634" i="8"/>
  <c r="AF3296" i="8"/>
  <c r="AF3184" i="8"/>
  <c r="AF2718" i="8"/>
  <c r="AF2593" i="8"/>
  <c r="AF147" i="8"/>
  <c r="AF663" i="8"/>
  <c r="AF3459" i="8"/>
  <c r="AF2544" i="8"/>
  <c r="AF3680" i="8"/>
  <c r="AF3472" i="8"/>
  <c r="AF3278" i="8"/>
  <c r="AF3150" i="8"/>
  <c r="AF3008" i="8"/>
  <c r="AF2888" i="8"/>
  <c r="AF2672" i="8"/>
  <c r="AF1667" i="8"/>
  <c r="AF1539" i="8"/>
  <c r="AF1064" i="8"/>
  <c r="AF936" i="8"/>
  <c r="AF830" i="8"/>
  <c r="AF702" i="8"/>
  <c r="AF224" i="8"/>
  <c r="AF3277" i="8"/>
  <c r="AF3101" i="8"/>
  <c r="AF2622" i="8"/>
  <c r="AF1945" i="8"/>
  <c r="AF2013" i="8"/>
  <c r="AF1809" i="8"/>
  <c r="AF2022" i="8"/>
  <c r="AF2079" i="8"/>
  <c r="AF1730" i="8"/>
  <c r="AF1602" i="8"/>
  <c r="AF1341" i="8"/>
  <c r="AF1213" i="8"/>
  <c r="AF3763" i="8"/>
  <c r="AF3695" i="8"/>
  <c r="AF3524" i="8"/>
  <c r="AF3404" i="8"/>
  <c r="AF2432" i="8"/>
  <c r="AF2299" i="8"/>
  <c r="AF1745" i="8"/>
  <c r="AF1617" i="8"/>
  <c r="AF2112" i="8"/>
  <c r="AF1436" i="8"/>
  <c r="AF1180" i="8"/>
  <c r="AF143" i="8"/>
  <c r="AF3645" i="8"/>
  <c r="AF3592" i="8"/>
  <c r="AF2973" i="8"/>
  <c r="AF2399" i="8"/>
  <c r="AF2266" i="8"/>
  <c r="AF1947" i="8"/>
  <c r="AF2042" i="8"/>
  <c r="AF1632" i="8"/>
  <c r="AF1506" i="8"/>
  <c r="AF3696" i="8"/>
  <c r="AF2182" i="8"/>
  <c r="AF3451" i="8"/>
  <c r="AF274" i="8"/>
  <c r="AF3264" i="8"/>
  <c r="AF3279" i="8"/>
  <c r="AF3246" i="8"/>
  <c r="AF2856" i="8"/>
  <c r="AF1982" i="8"/>
  <c r="AF1954" i="8"/>
  <c r="AF1777" i="8"/>
  <c r="AF1570" i="8"/>
  <c r="AF1181" i="8"/>
  <c r="AF3700" i="8"/>
  <c r="AF3006" i="8"/>
  <c r="AF2918" i="8"/>
  <c r="AF2400" i="8"/>
  <c r="AF2267" i="8"/>
  <c r="AF1713" i="8"/>
  <c r="AF1585" i="8"/>
  <c r="AF1404" i="8"/>
  <c r="AF1276" i="8"/>
  <c r="AF3778" i="8"/>
  <c r="AF3613" i="8"/>
  <c r="AF3582" i="8"/>
  <c r="AF3419" i="8"/>
  <c r="AF3163" i="8"/>
  <c r="AF2941" i="8"/>
  <c r="AF2495" i="8"/>
  <c r="AF2366" i="8"/>
  <c r="AF2234" i="8"/>
  <c r="AF2005" i="8"/>
  <c r="AF1728" i="8"/>
  <c r="AF1600" i="8"/>
  <c r="AF557" i="8"/>
  <c r="AF2963" i="8"/>
  <c r="AF129" i="8"/>
  <c r="AF3579" i="8"/>
  <c r="AF3391" i="8"/>
  <c r="AF2945" i="8"/>
  <c r="AF2166" i="8"/>
  <c r="AF937" i="8"/>
  <c r="AF2172" i="8"/>
  <c r="AF514" i="8"/>
  <c r="AF1840" i="8"/>
  <c r="AF573" i="8"/>
  <c r="AF879" i="8"/>
  <c r="AF2678" i="8"/>
  <c r="AF180" i="8"/>
  <c r="AF1487" i="8"/>
  <c r="AF90" i="8"/>
  <c r="AF3497" i="8"/>
  <c r="AF3059" i="8"/>
  <c r="AF2853" i="8"/>
  <c r="AF2745" i="8"/>
  <c r="AF2604" i="8"/>
  <c r="AF2705" i="8"/>
  <c r="AF2094" i="8"/>
  <c r="AF2194" i="8"/>
  <c r="AF1807" i="8"/>
  <c r="AF3474" i="8"/>
  <c r="AF537" i="8"/>
  <c r="AF2608" i="8"/>
  <c r="AF3427" i="8"/>
  <c r="AF659" i="8"/>
  <c r="AF12" i="8"/>
  <c r="AF2931" i="8"/>
  <c r="AF2485" i="8"/>
  <c r="AF2376" i="8"/>
  <c r="AF2224" i="8"/>
  <c r="AF2195" i="8"/>
  <c r="AF2114" i="8"/>
  <c r="AF1797" i="8"/>
  <c r="AF1983" i="8"/>
  <c r="AF2207" i="8"/>
  <c r="AF1892" i="8"/>
  <c r="AF2483" i="8"/>
  <c r="AF2350" i="8"/>
  <c r="AF2222" i="8"/>
  <c r="AF1998" i="8"/>
  <c r="AF2138" i="8"/>
  <c r="AF1636" i="8"/>
  <c r="AF1759" i="8"/>
  <c r="AF1391" i="8"/>
  <c r="AF1263" i="8"/>
  <c r="AF1033" i="8"/>
  <c r="AF148" i="8"/>
  <c r="AF550" i="8"/>
  <c r="AF1050" i="8"/>
  <c r="AF451" i="8"/>
  <c r="AF3025" i="8"/>
  <c r="AF2717" i="8"/>
  <c r="AF2107" i="8"/>
  <c r="AF1145" i="8"/>
  <c r="AF1310" i="8"/>
  <c r="AF1182" i="8"/>
  <c r="AF273" i="8"/>
  <c r="AF3389" i="8"/>
  <c r="AF3007" i="8"/>
  <c r="AF1792" i="8"/>
  <c r="AF551" i="8"/>
  <c r="AF3784" i="8"/>
  <c r="AF3619" i="8"/>
  <c r="AF3594" i="8"/>
  <c r="AF3361" i="8"/>
  <c r="AF3265" i="8"/>
  <c r="AF3153" i="8"/>
  <c r="AF1067" i="8"/>
  <c r="AF939" i="8"/>
  <c r="AF545" i="8"/>
  <c r="AF48" i="8"/>
  <c r="AF1360" i="8"/>
  <c r="AF1232" i="8"/>
  <c r="AF275" i="8"/>
  <c r="AF402" i="8"/>
  <c r="AF94" i="8"/>
  <c r="AF743" i="8"/>
  <c r="AF875" i="8"/>
  <c r="AF3666" i="8"/>
  <c r="AF3200" i="8"/>
  <c r="AF3088" i="8"/>
  <c r="AF2750" i="8"/>
  <c r="AF2625" i="8"/>
  <c r="AF227" i="8"/>
  <c r="AF6" i="8"/>
  <c r="AF182" i="8"/>
  <c r="AF3721" i="8"/>
  <c r="AF3215" i="8"/>
  <c r="AF2576" i="8"/>
  <c r="AF3765" i="8"/>
  <c r="AF3310" i="8"/>
  <c r="AF3182" i="8"/>
  <c r="AF3040" i="8"/>
  <c r="AF2920" i="8"/>
  <c r="AF2925" i="8"/>
  <c r="AF1699" i="8"/>
  <c r="AF1096" i="8"/>
  <c r="AF968" i="8"/>
  <c r="AF853" i="8"/>
  <c r="AF734" i="8"/>
  <c r="AF84" i="8"/>
  <c r="AF3309" i="8"/>
  <c r="AF3133" i="8"/>
  <c r="AF2991" i="8"/>
  <c r="AF2654" i="8"/>
  <c r="AF2526" i="8"/>
  <c r="AF2020" i="8"/>
  <c r="AF1960" i="8"/>
  <c r="AF1841" i="8"/>
  <c r="AF1910" i="8"/>
  <c r="AF2149" i="8"/>
  <c r="AF2170" i="8"/>
  <c r="AF1634" i="8"/>
  <c r="AF1373" i="8"/>
  <c r="AF1245" i="8"/>
  <c r="AF3795" i="8"/>
  <c r="AF3630" i="8"/>
  <c r="AF3590" i="8"/>
  <c r="AF2854" i="8"/>
  <c r="AF2464" i="8"/>
  <c r="AF2331" i="8"/>
  <c r="AF2203" i="8"/>
  <c r="AF1903" i="8"/>
  <c r="AF1649" i="8"/>
  <c r="AF1521" i="8"/>
  <c r="AF1340" i="8"/>
  <c r="AF1212" i="8"/>
  <c r="AF3677" i="8"/>
  <c r="AF1485" i="8"/>
  <c r="AF499" i="8"/>
  <c r="AF92" i="8"/>
  <c r="AF570" i="8"/>
  <c r="AF370" i="8"/>
  <c r="AF615" i="8"/>
  <c r="AF3650" i="8"/>
  <c r="AF3312" i="8"/>
  <c r="AF3188" i="8"/>
  <c r="AF2734" i="8"/>
  <c r="AF2609" i="8"/>
  <c r="AF179" i="8"/>
  <c r="AF74" i="8"/>
  <c r="AF3199" i="8"/>
  <c r="AF2691" i="8"/>
  <c r="AF2560" i="8"/>
  <c r="AF1496" i="8"/>
  <c r="AF873" i="8"/>
  <c r="AF3749" i="8"/>
  <c r="AF3294" i="8"/>
  <c r="AF3166" i="8"/>
  <c r="AF3024" i="8"/>
  <c r="AF2904" i="8"/>
  <c r="AF1683" i="8"/>
  <c r="AF1555" i="8"/>
  <c r="AF1760" i="8"/>
  <c r="AF1080" i="8"/>
  <c r="AF952" i="8"/>
  <c r="AF846" i="8"/>
  <c r="AF718" i="8"/>
  <c r="AF49" i="8"/>
  <c r="AF3293" i="8"/>
  <c r="AF3117" i="8"/>
  <c r="AF2975" i="8"/>
  <c r="AF2638" i="8"/>
  <c r="AF2073" i="8"/>
  <c r="AF2141" i="8"/>
  <c r="AF1825" i="8"/>
  <c r="AF2150" i="8"/>
  <c r="AF2021" i="8"/>
  <c r="AF1746" i="8"/>
  <c r="AF1618" i="8"/>
  <c r="AF1476" i="8"/>
  <c r="AF1357" i="8"/>
  <c r="AF1229" i="8"/>
  <c r="AF1174" i="8"/>
  <c r="AF3779" i="8"/>
  <c r="AF3614" i="8"/>
  <c r="AF3581" i="8"/>
  <c r="AF3054" i="8"/>
  <c r="AF2838" i="8"/>
  <c r="AF2448" i="8"/>
  <c r="AF2315" i="8"/>
  <c r="AF1633" i="8"/>
  <c r="AF2122" i="8"/>
  <c r="AF1452" i="8"/>
  <c r="AF1324" i="8"/>
  <c r="AF1196" i="8"/>
  <c r="AF159" i="8"/>
  <c r="AF3661" i="8"/>
  <c r="AF3541" i="8"/>
  <c r="AF3339" i="8"/>
  <c r="AF3083" i="8"/>
  <c r="AF2989" i="8"/>
  <c r="AF2674" i="8"/>
  <c r="AF2415" i="8"/>
  <c r="AF2075" i="8"/>
  <c r="AF2004" i="8"/>
  <c r="AF2072" i="8"/>
  <c r="AF1871" i="8"/>
  <c r="AF2039" i="8"/>
  <c r="AF1403" i="8"/>
  <c r="AF1275" i="8"/>
  <c r="AF1077" i="8"/>
  <c r="AF3734" i="8"/>
  <c r="AF3274" i="8"/>
  <c r="AF2744" i="8"/>
  <c r="AF2603" i="8"/>
  <c r="AF2329" i="8"/>
  <c r="AF2201" i="8"/>
  <c r="AF1921" i="8"/>
  <c r="AF1774" i="8"/>
  <c r="AF1695" i="8"/>
  <c r="AF1567" i="8"/>
  <c r="AF1124" i="8"/>
  <c r="AF996" i="8"/>
  <c r="AF3675" i="8"/>
  <c r="AF3401" i="8"/>
  <c r="AF3305" i="8"/>
  <c r="AF3129" i="8"/>
  <c r="AF2819" i="8"/>
  <c r="AF1139" i="8"/>
  <c r="AF1011" i="8"/>
  <c r="AF428" i="8"/>
  <c r="AF300" i="8"/>
  <c r="AF1852" i="8"/>
  <c r="AF1926" i="8"/>
  <c r="AF1677" i="8"/>
  <c r="AF1549" i="8"/>
  <c r="AF1432" i="8"/>
  <c r="AF1304" i="8"/>
  <c r="AF1106" i="8"/>
  <c r="AF978" i="8"/>
  <c r="AF874" i="8"/>
  <c r="AF728" i="8"/>
  <c r="AF3759" i="8"/>
  <c r="AF3208" i="8"/>
  <c r="AF3050" i="8"/>
  <c r="AF2850" i="8"/>
  <c r="AF2726" i="8"/>
  <c r="AF3774" i="8"/>
  <c r="AF3641" i="8"/>
  <c r="AF3239" i="8"/>
  <c r="AF3001" i="8"/>
  <c r="AF3074" i="8"/>
  <c r="AF2741" i="8"/>
  <c r="AF1972" i="8"/>
  <c r="AF2168" i="8"/>
  <c r="AF1867" i="8"/>
  <c r="AF2007" i="8"/>
  <c r="AF2159" i="8"/>
  <c r="AF1447" i="8"/>
  <c r="AF1319" i="8"/>
  <c r="AF1191" i="8"/>
  <c r="AF1105" i="8"/>
  <c r="AF977" i="8"/>
  <c r="AF878" i="8"/>
  <c r="AF3414" i="8"/>
  <c r="AF3302" i="8"/>
  <c r="AF3439" i="8"/>
  <c r="AF3032" i="8"/>
  <c r="AF3061" i="8"/>
  <c r="AF1755" i="8"/>
  <c r="AF1627" i="8"/>
  <c r="AF1350" i="8"/>
  <c r="AF1222" i="8"/>
  <c r="AF1120" i="8"/>
  <c r="AF992" i="8"/>
  <c r="AF425" i="8"/>
  <c r="AF297" i="8"/>
  <c r="AF73" i="8"/>
  <c r="AF3671" i="8"/>
  <c r="AF3542" i="8"/>
  <c r="AF3413" i="8"/>
  <c r="AF2831" i="8"/>
  <c r="AF2683" i="8"/>
  <c r="AF2260" i="8"/>
  <c r="AF789" i="8"/>
  <c r="AF661" i="8"/>
  <c r="AF567" i="8"/>
  <c r="AF3602" i="8"/>
  <c r="AF3527" i="8"/>
  <c r="AF2894" i="8"/>
  <c r="AF2259" i="8"/>
  <c r="AF1753" i="8"/>
  <c r="AF1625" i="8"/>
  <c r="AF471" i="8"/>
  <c r="AF343" i="8"/>
  <c r="AF843" i="8"/>
  <c r="AF715" i="8"/>
  <c r="AF524" i="8"/>
  <c r="AF3692" i="8"/>
  <c r="AF1679" i="8"/>
  <c r="AF3494" i="8"/>
  <c r="AF3113" i="8"/>
  <c r="AF3078" i="8"/>
  <c r="AF2803" i="8"/>
  <c r="AF995" i="8"/>
  <c r="AF1416" i="8"/>
  <c r="AF1090" i="8"/>
  <c r="AF840" i="8"/>
  <c r="AF712" i="8"/>
  <c r="AF3034" i="8"/>
  <c r="AF2834" i="8"/>
  <c r="AF60" i="8"/>
  <c r="AF3421" i="8"/>
  <c r="AF2714" i="8"/>
  <c r="AF1739" i="8"/>
  <c r="AF1611" i="8"/>
  <c r="AF1491" i="8"/>
  <c r="AF1206" i="8"/>
  <c r="AF3454" i="8"/>
  <c r="AF2878" i="8"/>
  <c r="AF327" i="8"/>
  <c r="AF3438" i="8"/>
  <c r="AF2797" i="8"/>
  <c r="AF2702" i="8"/>
  <c r="AF70" i="8"/>
  <c r="AF3676" i="8"/>
  <c r="AF1663" i="8"/>
  <c r="AF1535" i="8"/>
  <c r="AF964" i="8"/>
  <c r="AF3643" i="8"/>
  <c r="AF3478" i="8"/>
  <c r="AF3273" i="8"/>
  <c r="AF2791" i="8"/>
  <c r="AF1107" i="8"/>
  <c r="AF979" i="8"/>
  <c r="AF526" i="8"/>
  <c r="AF396" i="8"/>
  <c r="AF268" i="8"/>
  <c r="AF1788" i="8"/>
  <c r="AF1645" i="8"/>
  <c r="AF1517" i="8"/>
  <c r="AF1400" i="8"/>
  <c r="AF1272" i="8"/>
  <c r="AF1074" i="8"/>
  <c r="AF946" i="8"/>
  <c r="AF824" i="8"/>
  <c r="AF696" i="8"/>
  <c r="AF120" i="8"/>
  <c r="AF823" i="8"/>
  <c r="AF3690" i="8"/>
  <c r="AF3304" i="8"/>
  <c r="AF3018" i="8"/>
  <c r="AF2818" i="8"/>
  <c r="AF3742" i="8"/>
  <c r="AF3609" i="8"/>
  <c r="AF3207" i="8"/>
  <c r="AF2969" i="8"/>
  <c r="AF2025" i="8"/>
  <c r="AF1914" i="8"/>
  <c r="AF1835" i="8"/>
  <c r="AF1974" i="8"/>
  <c r="AF1415" i="8"/>
  <c r="AF1287" i="8"/>
  <c r="AF1073" i="8"/>
  <c r="AF945" i="8"/>
  <c r="AF3789" i="8"/>
  <c r="AF3640" i="8"/>
  <c r="AF3510" i="8"/>
  <c r="AF3382" i="8"/>
  <c r="AF3270" i="8"/>
  <c r="AF3158" i="8"/>
  <c r="AF3000" i="8"/>
  <c r="AF2912" i="8"/>
  <c r="AF2788" i="8"/>
  <c r="AF2615" i="8"/>
  <c r="AF1723" i="8"/>
  <c r="AF1595" i="8"/>
  <c r="AF1446" i="8"/>
  <c r="AF1318" i="8"/>
  <c r="AF1190" i="8"/>
  <c r="AF1088" i="8"/>
  <c r="AF960" i="8"/>
  <c r="AF393" i="8"/>
  <c r="AF265" i="8"/>
  <c r="AF3788" i="8"/>
  <c r="AF3639" i="8"/>
  <c r="AF3550" i="8"/>
  <c r="AF3381" i="8"/>
  <c r="AF2799" i="8"/>
  <c r="AF2354" i="8"/>
  <c r="AF2228" i="8"/>
  <c r="AF757" i="8"/>
  <c r="AF629" i="8"/>
  <c r="AF216" i="8"/>
  <c r="AF91" i="8"/>
  <c r="AF3412" i="8"/>
  <c r="AF2862" i="8"/>
  <c r="AF1593" i="8"/>
  <c r="AF554" i="8"/>
  <c r="AF206" i="8"/>
  <c r="AF18" i="8"/>
  <c r="AF363" i="8"/>
  <c r="AF512" i="8"/>
  <c r="AF2064" i="8"/>
  <c r="AF397" i="8"/>
  <c r="AF1799" i="8"/>
  <c r="AF1941" i="8"/>
  <c r="AF2892" i="8"/>
  <c r="AF1591" i="8"/>
  <c r="AF771" i="8"/>
  <c r="AF347" i="8"/>
  <c r="AF3469" i="8"/>
  <c r="AF665" i="8"/>
  <c r="AF1480" i="8"/>
  <c r="AF56" i="8"/>
  <c r="AF3732" i="8"/>
  <c r="AF1158" i="8"/>
  <c r="AF185" i="8"/>
  <c r="AF3490" i="8"/>
  <c r="AF2090" i="8"/>
  <c r="AF1479" i="8"/>
  <c r="AF3606" i="8"/>
  <c r="AF2982" i="8"/>
  <c r="AF1475" i="8"/>
  <c r="AF3487" i="8"/>
  <c r="AF2880" i="8"/>
  <c r="AF489" i="8"/>
  <c r="AF2324" i="8"/>
  <c r="AF3577" i="8"/>
  <c r="AF3012" i="8"/>
  <c r="AF501" i="8"/>
  <c r="AF373" i="8"/>
  <c r="AF245" i="8"/>
  <c r="AF3402" i="8"/>
  <c r="AF3098" i="8"/>
  <c r="AF280" i="8"/>
  <c r="AF151" i="8"/>
  <c r="AF530" i="8"/>
  <c r="AF651" i="8"/>
  <c r="AF3333" i="8"/>
  <c r="AF837" i="8"/>
  <c r="AF263" i="8"/>
  <c r="AF884" i="8"/>
  <c r="AF69" i="8"/>
  <c r="AF314" i="8"/>
  <c r="AF3386" i="8"/>
  <c r="AF3082" i="8"/>
  <c r="AF2884" i="8"/>
  <c r="AF2510" i="8"/>
  <c r="AF1178" i="8"/>
  <c r="AF477" i="8"/>
  <c r="AF3557" i="8"/>
  <c r="AF2586" i="8"/>
  <c r="AF1821" i="8"/>
  <c r="AF1321" i="8"/>
  <c r="AF54" i="8"/>
  <c r="AF122" i="8"/>
  <c r="AF3159" i="8"/>
  <c r="AF1724" i="8"/>
  <c r="AF1596" i="8"/>
  <c r="AF2967" i="8"/>
  <c r="AF264" i="8"/>
  <c r="AF2597" i="8"/>
  <c r="AF1896" i="8"/>
  <c r="AF1266" i="8"/>
  <c r="AF626" i="8"/>
  <c r="AF1336" i="8"/>
  <c r="AF3791" i="8"/>
  <c r="AF2954" i="8"/>
  <c r="AF2980" i="8"/>
  <c r="AF469" i="8"/>
  <c r="AF1157" i="8"/>
  <c r="AF3686" i="8"/>
  <c r="AF3668" i="8"/>
  <c r="AF738" i="8"/>
  <c r="AF747" i="8"/>
  <c r="AF2964" i="8"/>
  <c r="AF890" i="8"/>
  <c r="AF156" i="8"/>
  <c r="AF3436" i="8"/>
  <c r="AF266" i="8"/>
  <c r="AF3705" i="8"/>
  <c r="AF2614" i="8"/>
  <c r="AF360" i="8"/>
  <c r="AF51" i="8"/>
  <c r="AF3701" i="8"/>
  <c r="AF3565" i="8"/>
  <c r="AF3570" i="8"/>
  <c r="AF3217" i="8"/>
  <c r="AF3105" i="8"/>
  <c r="AF2811" i="8"/>
  <c r="AF2751" i="8"/>
  <c r="AF2610" i="8"/>
  <c r="AF1147" i="8"/>
  <c r="AF1019" i="8"/>
  <c r="AF1500" i="8"/>
  <c r="AF212" i="8"/>
  <c r="AF75" i="8"/>
  <c r="AF1034" i="8"/>
  <c r="AF688" i="8"/>
  <c r="AF522" i="8"/>
  <c r="AF211" i="8"/>
  <c r="AF45" i="8"/>
  <c r="AF208" i="8"/>
  <c r="AF3751" i="8"/>
  <c r="AF3501" i="8"/>
  <c r="AF3360" i="8"/>
  <c r="AF2962" i="8"/>
  <c r="AF2842" i="8"/>
  <c r="AF2420" i="8"/>
  <c r="AF2271" i="8"/>
  <c r="AF1828" i="8"/>
  <c r="AF2129" i="8"/>
  <c r="AF1685" i="8"/>
  <c r="AF1557" i="8"/>
  <c r="AF954" i="8"/>
  <c r="AF848" i="8"/>
  <c r="AF608" i="8"/>
  <c r="AF355" i="8"/>
  <c r="AF3649" i="8"/>
  <c r="AF3530" i="8"/>
  <c r="AF3447" i="8"/>
  <c r="AF3189" i="8"/>
  <c r="AF2977" i="8"/>
  <c r="AF2921" i="8"/>
  <c r="AF2419" i="8"/>
  <c r="AF2286" i="8"/>
  <c r="AF2036" i="8"/>
  <c r="AF2104" i="8"/>
  <c r="AF1875" i="8"/>
  <c r="AF2071" i="8"/>
  <c r="AF2037" i="8"/>
  <c r="AF1700" i="8"/>
  <c r="AF1572" i="8"/>
  <c r="AF1455" i="8"/>
  <c r="AF1327" i="8"/>
  <c r="AF1199" i="8"/>
  <c r="AF1097" i="8"/>
  <c r="AF969" i="8"/>
  <c r="AF799" i="8"/>
  <c r="AF671" i="8"/>
  <c r="AF587" i="8"/>
  <c r="AF601" i="8"/>
  <c r="AF282" i="8"/>
  <c r="AF3507" i="8"/>
  <c r="AF2780" i="8"/>
  <c r="AF2623" i="8"/>
  <c r="AF2434" i="8"/>
  <c r="AF2301" i="8"/>
  <c r="AF2365" i="8"/>
  <c r="AF1794" i="8"/>
  <c r="AF1390" i="8"/>
  <c r="AF1262" i="8"/>
  <c r="AF481" i="8"/>
  <c r="AF353" i="8"/>
  <c r="AF535" i="8"/>
  <c r="AF34" i="8"/>
  <c r="AF845" i="8"/>
  <c r="AF717" i="8"/>
  <c r="AF496" i="8"/>
  <c r="AF368" i="8"/>
  <c r="AF544" i="8"/>
  <c r="AF695" i="8"/>
  <c r="AF3748" i="8"/>
  <c r="AF3561" i="8"/>
  <c r="AF3341" i="8"/>
  <c r="AF2823" i="8"/>
  <c r="AF2763" i="8"/>
  <c r="AF2417" i="8"/>
  <c r="AF2284" i="8"/>
  <c r="AF1111" i="8"/>
  <c r="AF983" i="8"/>
  <c r="AF3292" i="8"/>
  <c r="AF3116" i="8"/>
  <c r="AF3065" i="8"/>
  <c r="AF2746" i="8"/>
  <c r="AF2637" i="8"/>
  <c r="AF1872" i="8"/>
  <c r="AF2156" i="8"/>
  <c r="AF1094" i="8"/>
  <c r="AF966" i="8"/>
  <c r="AF844" i="8"/>
  <c r="AF716" i="8"/>
  <c r="AF463" i="8"/>
  <c r="AF335" i="8"/>
  <c r="AF506" i="8"/>
  <c r="AF13" i="8"/>
  <c r="AF3227" i="8"/>
  <c r="AF2901" i="8"/>
  <c r="AF2793" i="8"/>
  <c r="AF2652" i="8"/>
  <c r="AF2524" i="8"/>
  <c r="AF2185" i="8"/>
  <c r="AF1944" i="8"/>
  <c r="AF1855" i="8"/>
  <c r="AF1900" i="8"/>
  <c r="AF1387" i="8"/>
  <c r="AF1259" i="8"/>
  <c r="AF462" i="8"/>
  <c r="AF334" i="8"/>
  <c r="AF238" i="8"/>
  <c r="AF78" i="8"/>
  <c r="AF19" i="8"/>
  <c r="AF427" i="8"/>
  <c r="AF727" i="8"/>
  <c r="AF126" i="8"/>
  <c r="AF3539" i="8"/>
  <c r="AF3338" i="8"/>
  <c r="AF3162" i="8"/>
  <c r="AF3020" i="8"/>
  <c r="AF2836" i="8"/>
  <c r="AF2462" i="8"/>
  <c r="AF1463" i="8"/>
  <c r="AF1386" i="8"/>
  <c r="AF1258" i="8"/>
  <c r="AF842" i="8"/>
  <c r="AF714" i="8"/>
  <c r="AF429" i="8"/>
  <c r="AF301" i="8"/>
  <c r="AF3019" i="8"/>
  <c r="AF2666" i="8"/>
  <c r="AF2538" i="8"/>
  <c r="AF2670" i="8"/>
  <c r="AF2397" i="8"/>
  <c r="AF2248" i="8"/>
  <c r="AF2355" i="8"/>
  <c r="AF2003" i="8"/>
  <c r="AF1920" i="8"/>
  <c r="AF1773" i="8"/>
  <c r="AF2187" i="8"/>
  <c r="AF1630" i="8"/>
  <c r="AF1401" i="8"/>
  <c r="AF1273" i="8"/>
  <c r="AF841" i="8"/>
  <c r="AF713" i="8"/>
  <c r="AF132" i="8"/>
  <c r="AF80" i="8"/>
  <c r="AF1493" i="8"/>
  <c r="AF475" i="8"/>
  <c r="AF564" i="8"/>
  <c r="AF155" i="8"/>
  <c r="AF214" i="8"/>
  <c r="AF3416" i="8"/>
  <c r="AF3144" i="8"/>
  <c r="AF3062" i="8"/>
  <c r="AF2553" i="8"/>
  <c r="AF2492" i="8"/>
  <c r="AF2343" i="8"/>
  <c r="AF2215" i="8"/>
  <c r="AF1772" i="8"/>
  <c r="AF3559" i="8"/>
  <c r="AF3111" i="8"/>
  <c r="AF2801" i="8"/>
  <c r="AF2568" i="8"/>
  <c r="AF2427" i="8"/>
  <c r="AF2278" i="8"/>
  <c r="AF1676" i="8"/>
  <c r="AF1548" i="8"/>
  <c r="AF2442" i="8"/>
  <c r="AF2293" i="8"/>
  <c r="AF1882" i="8"/>
  <c r="AF2108" i="8"/>
  <c r="AF888" i="8"/>
  <c r="AF774" i="8"/>
  <c r="AF646" i="8"/>
  <c r="AF93" i="8"/>
  <c r="AF233" i="8"/>
  <c r="AF3437" i="8"/>
  <c r="AF3205" i="8"/>
  <c r="AF3047" i="8"/>
  <c r="AF3073" i="8"/>
  <c r="AF2755" i="8"/>
  <c r="AF2598" i="8"/>
  <c r="AF2393" i="8"/>
  <c r="AF1956" i="8"/>
  <c r="AF2024" i="8"/>
  <c r="AF1849" i="8"/>
  <c r="AF2086" i="8"/>
  <c r="AF1899" i="8"/>
  <c r="AF1690" i="8"/>
  <c r="AF1562" i="8"/>
  <c r="AF1464" i="8"/>
  <c r="AF1333" i="8"/>
  <c r="AF1205" i="8"/>
  <c r="AF1103" i="8"/>
  <c r="AF975" i="8"/>
  <c r="AF472" i="8"/>
  <c r="AF344" i="8"/>
  <c r="AF2439" i="8"/>
  <c r="AF1940" i="8"/>
  <c r="AF1783" i="8"/>
  <c r="AF1640" i="8"/>
  <c r="AF1427" i="8"/>
  <c r="AF1187" i="8"/>
  <c r="AF1005" i="8"/>
  <c r="AF502" i="8"/>
  <c r="AF3787" i="8"/>
  <c r="AF3654" i="8"/>
  <c r="AF3204" i="8"/>
  <c r="AF3140" i="8"/>
  <c r="AF2549" i="8"/>
  <c r="AF2392" i="8"/>
  <c r="AF1848" i="8"/>
  <c r="AF2161" i="8"/>
  <c r="AF1494" i="8"/>
  <c r="AF1396" i="8"/>
  <c r="AF1268" i="8"/>
  <c r="AF1118" i="8"/>
  <c r="AF990" i="8"/>
  <c r="AF860" i="8"/>
  <c r="AF772" i="8"/>
  <c r="AF644" i="8"/>
  <c r="AF215" i="8"/>
  <c r="AF2290" i="8"/>
  <c r="AF2030" i="8"/>
  <c r="AF1847" i="8"/>
  <c r="AF2011" i="8"/>
  <c r="AF1688" i="8"/>
  <c r="AF1379" i="8"/>
  <c r="AF1021" i="8"/>
  <c r="AF3801" i="8"/>
  <c r="AF3636" i="8"/>
  <c r="AF2924" i="8"/>
  <c r="AF2720" i="8"/>
  <c r="AF2390" i="8"/>
  <c r="AF2225" i="8"/>
  <c r="AF1798" i="8"/>
  <c r="AF1751" i="8"/>
  <c r="AF1623" i="8"/>
  <c r="AF1346" i="8"/>
  <c r="AF1218" i="8"/>
  <c r="AF1148" i="8"/>
  <c r="AF1020" i="8"/>
  <c r="AF834" i="8"/>
  <c r="AF706" i="8"/>
  <c r="AF114" i="8"/>
  <c r="AF3683" i="8"/>
  <c r="AF3719" i="8"/>
  <c r="AF3558" i="8"/>
  <c r="AF3521" i="8"/>
  <c r="AF3201" i="8"/>
  <c r="AF3089" i="8"/>
  <c r="AF2923" i="8"/>
  <c r="AF2735" i="8"/>
  <c r="AF2594" i="8"/>
  <c r="AF1131" i="8"/>
  <c r="AF1003" i="8"/>
  <c r="AF1163" i="8"/>
  <c r="AF561" i="8"/>
  <c r="AF86" i="8"/>
  <c r="AF196" i="8"/>
  <c r="AF11" i="8"/>
  <c r="AF1002" i="8"/>
  <c r="AF656" i="8"/>
  <c r="AF88" i="8"/>
  <c r="AF195" i="8"/>
  <c r="AF134" i="8"/>
  <c r="AF176" i="8"/>
  <c r="AF3723" i="8"/>
  <c r="AF3344" i="8"/>
  <c r="AF2946" i="8"/>
  <c r="AF2826" i="8"/>
  <c r="AF2404" i="8"/>
  <c r="AF2255" i="8"/>
  <c r="AF1812" i="8"/>
  <c r="AF2001" i="8"/>
  <c r="AF1669" i="8"/>
  <c r="AF1541" i="8"/>
  <c r="AF906" i="8"/>
  <c r="AF816" i="8"/>
  <c r="AF536" i="8"/>
  <c r="AF323" i="8"/>
  <c r="AF3633" i="8"/>
  <c r="AF3567" i="8"/>
  <c r="AF3407" i="8"/>
  <c r="AF3183" i="8"/>
  <c r="AF2961" i="8"/>
  <c r="AF2905" i="8"/>
  <c r="AF2781" i="8"/>
  <c r="AF2676" i="8"/>
  <c r="AF2403" i="8"/>
  <c r="AF2270" i="8"/>
  <c r="AF2089" i="8"/>
  <c r="AF1976" i="8"/>
  <c r="AF1859" i="8"/>
  <c r="AF1943" i="8"/>
  <c r="AF2095" i="8"/>
  <c r="AF1684" i="8"/>
  <c r="AF1556" i="8"/>
  <c r="AF1439" i="8"/>
  <c r="AF1311" i="8"/>
  <c r="AF1183" i="8"/>
  <c r="AF1081" i="8"/>
  <c r="AF953" i="8"/>
  <c r="AF783" i="8"/>
  <c r="AF655" i="8"/>
  <c r="AF549" i="8"/>
  <c r="AF226" i="8"/>
  <c r="AF3528" i="8"/>
  <c r="AF2764" i="8"/>
  <c r="AF2607" i="8"/>
  <c r="AF2418" i="8"/>
  <c r="AF2285" i="8"/>
  <c r="AF1911" i="8"/>
  <c r="AF1778" i="8"/>
  <c r="AF1978" i="8"/>
  <c r="AF1374" i="8"/>
  <c r="AF1246" i="8"/>
  <c r="AF532" i="8"/>
  <c r="AF465" i="8"/>
  <c r="AF337" i="8"/>
  <c r="AF597" i="8"/>
  <c r="AF10" i="8"/>
  <c r="AF241" i="8"/>
  <c r="AF829" i="8"/>
  <c r="AF701" i="8"/>
  <c r="AF480" i="8"/>
  <c r="AF352" i="8"/>
  <c r="AF533" i="8"/>
  <c r="AF474" i="8"/>
  <c r="AF3679" i="8"/>
  <c r="AF3498" i="8"/>
  <c r="AF3325" i="8"/>
  <c r="AF2807" i="8"/>
  <c r="AF2747" i="8"/>
  <c r="AF2707" i="8"/>
  <c r="AF2401" i="8"/>
  <c r="AF2268" i="8"/>
  <c r="AF1095" i="8"/>
  <c r="AF967" i="8"/>
  <c r="AF3597" i="8"/>
  <c r="AF3276" i="8"/>
  <c r="AF3100" i="8"/>
  <c r="AF2730" i="8"/>
  <c r="AF2621" i="8"/>
  <c r="AF1856" i="8"/>
  <c r="AF2028" i="8"/>
  <c r="AF1078" i="8"/>
  <c r="AF950" i="8"/>
  <c r="AF828" i="8"/>
  <c r="AF700" i="8"/>
  <c r="AF572" i="8"/>
  <c r="AF447" i="8"/>
  <c r="AF319" i="8"/>
  <c r="AF44" i="8"/>
  <c r="AF62" i="8"/>
  <c r="AF3444" i="8"/>
  <c r="AF3211" i="8"/>
  <c r="AF2885" i="8"/>
  <c r="AF2777" i="8"/>
  <c r="AF2636" i="8"/>
  <c r="AF2057" i="8"/>
  <c r="AF2125" i="8"/>
  <c r="AF1839" i="8"/>
  <c r="AF2134" i="8"/>
  <c r="AF1371" i="8"/>
  <c r="AF1243" i="8"/>
  <c r="AF517" i="8"/>
  <c r="AF446" i="8"/>
  <c r="AF318" i="8"/>
  <c r="AF222" i="8"/>
  <c r="AF14" i="8"/>
  <c r="AF82" i="8"/>
  <c r="AF395" i="8"/>
  <c r="AF679" i="8"/>
  <c r="AF1492" i="8"/>
  <c r="AF3584" i="8"/>
  <c r="AF3445" i="8"/>
  <c r="AF3146" i="8"/>
  <c r="AF3004" i="8"/>
  <c r="AF2820" i="8"/>
  <c r="AF2446" i="8"/>
  <c r="AF1370" i="8"/>
  <c r="AF1242" i="8"/>
  <c r="AF826" i="8"/>
  <c r="AF698" i="8"/>
  <c r="AF413" i="8"/>
  <c r="AF285" i="8"/>
  <c r="AF3003" i="8"/>
  <c r="AF2650" i="8"/>
  <c r="AF2522" i="8"/>
  <c r="AF2509" i="8"/>
  <c r="AF2362" i="8"/>
  <c r="AF2232" i="8"/>
  <c r="AF2116" i="8"/>
  <c r="AF2184" i="8"/>
  <c r="AF1885" i="8"/>
  <c r="AF2151" i="8"/>
  <c r="AF2059" i="8"/>
  <c r="AF1742" i="8"/>
  <c r="AF1614" i="8"/>
  <c r="AF1385" i="8"/>
  <c r="AF1257" i="8"/>
  <c r="AF825" i="8"/>
  <c r="AF697" i="8"/>
  <c r="AF68" i="8"/>
  <c r="AF16" i="8"/>
  <c r="AF443" i="8"/>
  <c r="AF46" i="8"/>
  <c r="AF3400" i="8"/>
  <c r="AF3128" i="8"/>
  <c r="AF3079" i="8"/>
  <c r="AF2665" i="8"/>
  <c r="AF2537" i="8"/>
  <c r="AF2476" i="8"/>
  <c r="AF2327" i="8"/>
  <c r="AF2199" i="8"/>
  <c r="AF1741" i="8"/>
  <c r="AF3415" i="8"/>
  <c r="AF3095" i="8"/>
  <c r="AF2913" i="8"/>
  <c r="AF2552" i="8"/>
  <c r="AF2411" i="8"/>
  <c r="AF2262" i="8"/>
  <c r="AF1660" i="8"/>
  <c r="AF1532" i="8"/>
  <c r="AF1469" i="8"/>
  <c r="AF3549" i="8"/>
  <c r="AF2426" i="8"/>
  <c r="AF2277" i="8"/>
  <c r="AF1866" i="8"/>
  <c r="AF1980" i="8"/>
  <c r="AF871" i="8"/>
  <c r="AF758" i="8"/>
  <c r="AF630" i="8"/>
  <c r="AF131" i="8"/>
  <c r="AF217" i="8"/>
  <c r="AF9" i="8"/>
  <c r="AF3317" i="8"/>
  <c r="AF3031" i="8"/>
  <c r="AF3070" i="8"/>
  <c r="AF2739" i="8"/>
  <c r="AF2582" i="8"/>
  <c r="AF2505" i="8"/>
  <c r="AF2137" i="8"/>
  <c r="AF2077" i="8"/>
  <c r="AF1833" i="8"/>
  <c r="AF1958" i="8"/>
  <c r="AF1674" i="8"/>
  <c r="AF1546" i="8"/>
  <c r="AF1445" i="8"/>
  <c r="AF1317" i="8"/>
  <c r="AF1189" i="8"/>
  <c r="AF1087" i="8"/>
  <c r="AF959" i="8"/>
  <c r="AF861" i="8"/>
  <c r="AF854" i="8"/>
  <c r="AF456" i="8"/>
  <c r="AF328" i="8"/>
  <c r="AF2407" i="8"/>
  <c r="AF2158" i="8"/>
  <c r="AF2103" i="8"/>
  <c r="AF1608" i="8"/>
  <c r="AF1395" i="8"/>
  <c r="AF1461" i="8"/>
  <c r="AF973" i="8"/>
  <c r="AF422" i="8"/>
  <c r="AF3771" i="8"/>
  <c r="AF3638" i="8"/>
  <c r="AF3316" i="8"/>
  <c r="AF3124" i="8"/>
  <c r="AF3014" i="8"/>
  <c r="AF2661" i="8"/>
  <c r="AF2533" i="8"/>
  <c r="AF2504" i="8"/>
  <c r="AF2375" i="8"/>
  <c r="AF1832" i="8"/>
  <c r="AF2033" i="8"/>
  <c r="AF1380" i="8"/>
  <c r="AF1252" i="8"/>
  <c r="AF1102" i="8"/>
  <c r="AF974" i="8"/>
  <c r="AF756" i="8"/>
  <c r="AF628" i="8"/>
  <c r="AF26" i="8"/>
  <c r="AF199" i="8"/>
  <c r="AF2242" i="8"/>
  <c r="AF2083" i="8"/>
  <c r="AF1831" i="8"/>
  <c r="AF2069" i="8"/>
  <c r="AF1656" i="8"/>
  <c r="AF1331" i="8"/>
  <c r="AF989" i="8"/>
  <c r="AF3785" i="8"/>
  <c r="AF3620" i="8"/>
  <c r="AF3471" i="8"/>
  <c r="AF2908" i="8"/>
  <c r="AF2502" i="8"/>
  <c r="AF2337" i="8"/>
  <c r="AF2209" i="8"/>
  <c r="AF2377" i="8"/>
  <c r="AF1782" i="8"/>
  <c r="AF1735" i="8"/>
  <c r="AF1607" i="8"/>
  <c r="AF1458" i="8"/>
  <c r="AF1330" i="8"/>
  <c r="AF1202" i="8"/>
  <c r="AF1132" i="8"/>
  <c r="AF1004" i="8"/>
  <c r="AF818" i="8"/>
  <c r="AF690" i="8"/>
  <c r="AF50" i="8"/>
  <c r="AF3409" i="8"/>
  <c r="AF3313" i="8"/>
  <c r="AF1115" i="8"/>
  <c r="AF987" i="8"/>
  <c r="AF22" i="8"/>
  <c r="AF20" i="8"/>
  <c r="AF2239" i="8"/>
  <c r="AF291" i="8"/>
  <c r="AF835" i="8"/>
  <c r="AF3798" i="8"/>
  <c r="AF3617" i="8"/>
  <c r="AF2889" i="8"/>
  <c r="AF2765" i="8"/>
  <c r="AF178" i="8"/>
  <c r="AF3406" i="8"/>
  <c r="AF3452" i="8"/>
  <c r="AF2976" i="8"/>
  <c r="AF225" i="8"/>
  <c r="AF593" i="8"/>
  <c r="AF346" i="8"/>
  <c r="AF3663" i="8"/>
  <c r="AF3084" i="8"/>
  <c r="AF2605" i="8"/>
  <c r="AF2097" i="8"/>
  <c r="AF1467" i="8"/>
  <c r="AF1486" i="8"/>
  <c r="AF2006" i="8"/>
  <c r="AF3080" i="8"/>
  <c r="AF2804" i="8"/>
  <c r="AF2704" i="8"/>
  <c r="AF2430" i="8"/>
  <c r="AF682" i="8"/>
  <c r="AF269" i="8"/>
  <c r="AF3537" i="8"/>
  <c r="AF1598" i="8"/>
  <c r="AF236" i="8"/>
  <c r="AF411" i="8"/>
  <c r="AF3553" i="8"/>
  <c r="AF3399" i="8"/>
  <c r="AF3473" i="8"/>
  <c r="AF2897" i="8"/>
  <c r="AF1516" i="8"/>
  <c r="AF2696" i="8"/>
  <c r="AF2410" i="8"/>
  <c r="AF2261" i="8"/>
  <c r="AF1850" i="8"/>
  <c r="AF2177" i="8"/>
  <c r="AF723" i="8"/>
  <c r="AF3173" i="8"/>
  <c r="AF2489" i="8"/>
  <c r="AF1071" i="8"/>
  <c r="AF943" i="8"/>
  <c r="AF440" i="8"/>
  <c r="AF312" i="8"/>
  <c r="AF28" i="8"/>
  <c r="AF2998" i="8"/>
  <c r="AF1816" i="8"/>
  <c r="AF1086" i="8"/>
  <c r="AF958" i="8"/>
  <c r="AF740" i="8"/>
  <c r="AF612" i="8"/>
  <c r="AF507" i="8"/>
  <c r="AF183" i="8"/>
  <c r="AF2699" i="8"/>
  <c r="AF2947" i="8"/>
  <c r="AF1718" i="8"/>
  <c r="AF1590" i="8"/>
  <c r="AF737" i="8"/>
  <c r="AF340" i="8"/>
  <c r="AF65" i="8"/>
  <c r="AF1408" i="8"/>
  <c r="AF1280" i="8"/>
  <c r="AF371" i="8"/>
  <c r="AF24" i="8"/>
  <c r="AF562" i="8"/>
  <c r="AF574" i="8"/>
  <c r="AF3248" i="8"/>
  <c r="AF3136" i="8"/>
  <c r="AF2697" i="8"/>
  <c r="AF739" i="8"/>
  <c r="AF3464" i="8"/>
  <c r="AF3039" i="8"/>
  <c r="AF2574" i="8"/>
  <c r="AF2163" i="8"/>
  <c r="AF1889" i="8"/>
  <c r="AF2183" i="8"/>
  <c r="AF1682" i="8"/>
  <c r="AF3678" i="8"/>
  <c r="AF3356" i="8"/>
  <c r="AF1697" i="8"/>
  <c r="AF1569" i="8"/>
  <c r="AF3573" i="8"/>
  <c r="AF3403" i="8"/>
  <c r="AF2218" i="8"/>
  <c r="AF1584" i="8"/>
  <c r="AF1029" i="8"/>
  <c r="AF901" i="8"/>
  <c r="AF811" i="8"/>
  <c r="AF683" i="8"/>
  <c r="AF3453" i="8"/>
  <c r="AF3226" i="8"/>
  <c r="AF2281" i="8"/>
  <c r="AF1076" i="8"/>
  <c r="AF948" i="8"/>
  <c r="AF3627" i="8"/>
  <c r="AF2899" i="8"/>
  <c r="AF2775" i="8"/>
  <c r="AF1091" i="8"/>
  <c r="AF963" i="8"/>
  <c r="AF520" i="8"/>
  <c r="AF380" i="8"/>
  <c r="AF252" i="8"/>
  <c r="AF2124" i="8"/>
  <c r="AF1629" i="8"/>
  <c r="AF1512" i="8"/>
  <c r="AF1384" i="8"/>
  <c r="AF1256" i="8"/>
  <c r="AF1058" i="8"/>
  <c r="AF930" i="8"/>
  <c r="AF808" i="8"/>
  <c r="AF680" i="8"/>
  <c r="AF711" i="8"/>
  <c r="AF3674" i="8"/>
  <c r="AF3288" i="8"/>
  <c r="AF3002" i="8"/>
  <c r="AF3076" i="8"/>
  <c r="AF2802" i="8"/>
  <c r="AF203" i="8"/>
  <c r="AF3729" i="8"/>
  <c r="AF3319" i="8"/>
  <c r="AF3191" i="8"/>
  <c r="AF2953" i="8"/>
  <c r="AF2190" i="8"/>
  <c r="AF2093" i="8"/>
  <c r="AF1819" i="8"/>
  <c r="AF2171" i="8"/>
  <c r="AF1399" i="8"/>
  <c r="AF1271" i="8"/>
  <c r="AF1057" i="8"/>
  <c r="AF929" i="8"/>
  <c r="AF3773" i="8"/>
  <c r="AF3624" i="8"/>
  <c r="AF3544" i="8"/>
  <c r="AF3366" i="8"/>
  <c r="AF3254" i="8"/>
  <c r="AF3142" i="8"/>
  <c r="AF2984" i="8"/>
  <c r="AF2896" i="8"/>
  <c r="AF2772" i="8"/>
  <c r="AF2599" i="8"/>
  <c r="AF2688" i="8"/>
  <c r="AF1707" i="8"/>
  <c r="AF1579" i="8"/>
  <c r="AF1430" i="8"/>
  <c r="AF1302" i="8"/>
  <c r="AF1072" i="8"/>
  <c r="AF944" i="8"/>
  <c r="AF377" i="8"/>
  <c r="AF249" i="8"/>
  <c r="AF862" i="8"/>
  <c r="AF3772" i="8"/>
  <c r="AF3623" i="8"/>
  <c r="AF3365" i="8"/>
  <c r="AF3015" i="8"/>
  <c r="AF2911" i="8"/>
  <c r="AF2340" i="8"/>
  <c r="AF2212" i="8"/>
  <c r="AF741" i="8"/>
  <c r="AF613" i="8"/>
  <c r="AF200" i="8"/>
  <c r="AF3540" i="8"/>
  <c r="AF3396" i="8"/>
  <c r="AF2846" i="8"/>
  <c r="AF2786" i="8"/>
  <c r="AF2339" i="8"/>
  <c r="AF2211" i="8"/>
  <c r="AF1705" i="8"/>
  <c r="AF1577" i="8"/>
  <c r="AF423" i="8"/>
  <c r="AF295" i="8"/>
  <c r="AF3669" i="8"/>
  <c r="AF3538" i="8"/>
  <c r="AF3411" i="8"/>
  <c r="AF3315" i="8"/>
  <c r="AF3171" i="8"/>
  <c r="AF3013" i="8"/>
  <c r="AF2893" i="8"/>
  <c r="AF2785" i="8"/>
  <c r="AF2612" i="8"/>
  <c r="AF2675" i="8"/>
  <c r="AF3394" i="8"/>
  <c r="AF3314" i="8"/>
  <c r="AF3186" i="8"/>
  <c r="AF3028" i="8"/>
  <c r="AF2659" i="8"/>
  <c r="AF2531" i="8"/>
  <c r="AF602" i="8"/>
  <c r="AF389" i="8"/>
  <c r="AF261" i="8"/>
  <c r="AF258" i="8"/>
  <c r="AF164" i="8"/>
  <c r="AF3375" i="8"/>
  <c r="AF1279" i="8"/>
  <c r="AF1049" i="8"/>
  <c r="AF921" i="8"/>
  <c r="AF2575" i="8"/>
  <c r="AF1214" i="8"/>
  <c r="AF433" i="8"/>
  <c r="AF305" i="8"/>
  <c r="AF209" i="8"/>
  <c r="AF2236" i="8"/>
  <c r="AF2384" i="8"/>
  <c r="AF1969" i="8"/>
  <c r="AF1339" i="8"/>
  <c r="AF1211" i="8"/>
  <c r="AF1160" i="8"/>
  <c r="AF3576" i="8"/>
  <c r="AF1393" i="8"/>
  <c r="AF1265" i="8"/>
  <c r="AF580" i="8"/>
  <c r="AF135" i="8"/>
  <c r="AF113" i="8"/>
  <c r="AF438" i="8"/>
  <c r="AF3247" i="8"/>
  <c r="AF59" i="8"/>
  <c r="AF1277" i="8"/>
  <c r="AF1488" i="8"/>
  <c r="AF2368" i="8"/>
  <c r="AF2235" i="8"/>
  <c r="AF3131" i="8"/>
  <c r="AF3037" i="8"/>
  <c r="AF795" i="8"/>
  <c r="AF667" i="8"/>
  <c r="AF675" i="8"/>
  <c r="AF2539" i="8"/>
  <c r="AF2081" i="8"/>
  <c r="AF3760" i="8"/>
  <c r="AF3611" i="8"/>
  <c r="AF2971" i="8"/>
  <c r="AF107" i="8"/>
  <c r="AF3658" i="8"/>
  <c r="AF3272" i="8"/>
  <c r="AF2790" i="8"/>
  <c r="AF2694" i="8"/>
  <c r="AF1901" i="8"/>
  <c r="AF63" i="8"/>
  <c r="AF3737" i="8"/>
  <c r="AF2937" i="8"/>
  <c r="AF2043" i="8"/>
  <c r="AF1691" i="8"/>
  <c r="AF1563" i="8"/>
  <c r="AF1414" i="8"/>
  <c r="AF1286" i="8"/>
  <c r="AF1465" i="8"/>
  <c r="AF725" i="8"/>
  <c r="AF184" i="8"/>
  <c r="AF106" i="8"/>
  <c r="AF3562" i="8"/>
  <c r="AF3380" i="8"/>
  <c r="AF2966" i="8"/>
  <c r="AF2770" i="8"/>
  <c r="AF596" i="8"/>
  <c r="AF279" i="8"/>
  <c r="AF2690" i="8"/>
  <c r="AF3800" i="8"/>
  <c r="AF3635" i="8"/>
  <c r="AF3595" i="8"/>
  <c r="AF3377" i="8"/>
  <c r="AF3281" i="8"/>
  <c r="AF3169" i="8"/>
  <c r="AF2875" i="8"/>
  <c r="AF2546" i="8"/>
  <c r="AF1083" i="8"/>
  <c r="AF955" i="8"/>
  <c r="AF584" i="8"/>
  <c r="AF1146" i="8"/>
  <c r="AF922" i="8"/>
  <c r="AF832" i="8"/>
  <c r="AF566" i="8"/>
  <c r="AF31" i="8"/>
  <c r="AF138" i="8"/>
  <c r="AF186" i="8"/>
  <c r="AF3026" i="8"/>
  <c r="AF2906" i="8"/>
  <c r="AF1764" i="8"/>
  <c r="AF1749" i="8"/>
  <c r="AF1621" i="8"/>
  <c r="AF1082" i="8"/>
  <c r="AF736" i="8"/>
  <c r="AF483" i="8"/>
  <c r="AF146" i="8"/>
  <c r="AF3766" i="8"/>
  <c r="AF3500" i="8"/>
  <c r="AF3359" i="8"/>
  <c r="AF3135" i="8"/>
  <c r="AF3041" i="8"/>
  <c r="AF2857" i="8"/>
  <c r="AF2733" i="8"/>
  <c r="AF1905" i="8"/>
  <c r="AF1811" i="8"/>
  <c r="AF1902" i="8"/>
  <c r="AF905" i="8"/>
  <c r="AF856" i="8"/>
  <c r="AF735" i="8"/>
  <c r="AF607" i="8"/>
  <c r="AF450" i="8"/>
  <c r="AF518" i="8"/>
  <c r="AF278" i="8"/>
  <c r="AF3374" i="8"/>
  <c r="AF2716" i="8"/>
  <c r="AF2559" i="8"/>
  <c r="AF2498" i="8"/>
  <c r="AF2372" i="8"/>
  <c r="AF2237" i="8"/>
  <c r="AF1858" i="8"/>
  <c r="AF2113" i="8"/>
  <c r="AF1454" i="8"/>
  <c r="AF1326" i="8"/>
  <c r="AF1198" i="8"/>
  <c r="AF527" i="8"/>
  <c r="AF417" i="8"/>
  <c r="AF289" i="8"/>
  <c r="AF193" i="8"/>
  <c r="AF781" i="8"/>
  <c r="AF653" i="8"/>
  <c r="AF575" i="8"/>
  <c r="AF432" i="8"/>
  <c r="AF304" i="8"/>
  <c r="AF234" i="8"/>
  <c r="AF3631" i="8"/>
  <c r="AF3405" i="8"/>
  <c r="AF2887" i="8"/>
  <c r="AF2713" i="8"/>
  <c r="AF2481" i="8"/>
  <c r="AF2348" i="8"/>
  <c r="AF2220" i="8"/>
  <c r="AF2010" i="8"/>
  <c r="AF1047" i="8"/>
  <c r="AF919" i="8"/>
  <c r="AF3481" i="8"/>
  <c r="AF3228" i="8"/>
  <c r="AF3180" i="8"/>
  <c r="AF2958" i="8"/>
  <c r="AF2573" i="8"/>
  <c r="AF1808" i="8"/>
  <c r="AF652" i="8"/>
  <c r="AF578" i="8"/>
  <c r="AF399" i="8"/>
  <c r="AF271" i="8"/>
  <c r="AF72" i="8"/>
  <c r="AF426" i="8"/>
  <c r="AF390" i="8"/>
  <c r="AF3291" i="8"/>
  <c r="AF2837" i="8"/>
  <c r="AF2729" i="8"/>
  <c r="AF2588" i="8"/>
  <c r="AF1966" i="8"/>
  <c r="AF2066" i="8"/>
  <c r="AF1791" i="8"/>
  <c r="AF1323" i="8"/>
  <c r="AF1195" i="8"/>
  <c r="AF1170" i="8"/>
  <c r="AF133" i="8"/>
  <c r="AF3466" i="8"/>
  <c r="AF1450" i="8"/>
  <c r="AF1322" i="8"/>
  <c r="AF1194" i="8"/>
  <c r="AF778" i="8"/>
  <c r="AF650" i="8"/>
  <c r="AF493" i="8"/>
  <c r="AF365" i="8"/>
  <c r="AF521" i="8"/>
  <c r="AF3563" i="8"/>
  <c r="AF2955" i="8"/>
  <c r="AF2602" i="8"/>
  <c r="AF2461" i="8"/>
  <c r="AF2312" i="8"/>
  <c r="AF2041" i="8"/>
  <c r="AF2109" i="8"/>
  <c r="AF1837" i="8"/>
  <c r="AF1990" i="8"/>
  <c r="AF1989" i="8"/>
  <c r="AF1694" i="8"/>
  <c r="AF1566" i="8"/>
  <c r="AF1337" i="8"/>
  <c r="AF1209" i="8"/>
  <c r="AF777" i="8"/>
  <c r="AF649" i="8"/>
  <c r="AF577" i="8"/>
  <c r="AF118" i="8"/>
  <c r="AF204" i="8"/>
  <c r="AF331" i="8"/>
  <c r="AF3352" i="8"/>
  <c r="AF3187" i="8"/>
  <c r="AF2617" i="8"/>
  <c r="AF2428" i="8"/>
  <c r="AF2279" i="8"/>
  <c r="AF1884" i="8"/>
  <c r="AF3367" i="8"/>
  <c r="AF3175" i="8"/>
  <c r="AF2865" i="8"/>
  <c r="AF2632" i="8"/>
  <c r="AF2491" i="8"/>
  <c r="AF2342" i="8"/>
  <c r="AF2214" i="8"/>
  <c r="AF1740" i="8"/>
  <c r="AF1612" i="8"/>
  <c r="AF807" i="8"/>
  <c r="AF2506" i="8"/>
  <c r="AF2356" i="8"/>
  <c r="AF2229" i="8"/>
  <c r="AF1818" i="8"/>
  <c r="AF1913" i="8"/>
  <c r="AF838" i="8"/>
  <c r="AF710" i="8"/>
  <c r="AF548" i="8"/>
  <c r="AF169" i="8"/>
  <c r="AF3269" i="8"/>
  <c r="AF3141" i="8"/>
  <c r="AF2983" i="8"/>
  <c r="AF2662" i="8"/>
  <c r="AF2534" i="8"/>
  <c r="AF2686" i="8"/>
  <c r="AF2457" i="8"/>
  <c r="AF2046" i="8"/>
  <c r="AF2018" i="8"/>
  <c r="AF1785" i="8"/>
  <c r="AF2085" i="8"/>
  <c r="AF1754" i="8"/>
  <c r="AF1626" i="8"/>
  <c r="AF1397" i="8"/>
  <c r="AF1269" i="8"/>
  <c r="AF2128" i="8"/>
  <c r="AF2080" i="8"/>
  <c r="AF1315" i="8"/>
  <c r="AF1117" i="8"/>
  <c r="AF866" i="8"/>
  <c r="AF3713" i="8"/>
  <c r="AF3268" i="8"/>
  <c r="AF2456" i="8"/>
  <c r="AE4" i="8"/>
  <c r="AD4" i="8"/>
  <c r="AF3043" i="8"/>
  <c r="AF2469" i="8"/>
  <c r="AF2336" i="8"/>
  <c r="AF2208" i="8"/>
  <c r="AF2067" i="8"/>
  <c r="AF1986" i="8"/>
  <c r="AF1781" i="8"/>
  <c r="AF2026" i="8"/>
  <c r="AF1686" i="8"/>
  <c r="AF1558" i="8"/>
  <c r="AF1377" i="8"/>
  <c r="AF1249" i="8"/>
  <c r="AF833" i="8"/>
  <c r="AF705" i="8"/>
  <c r="AF436" i="8"/>
  <c r="AF308" i="8"/>
  <c r="AF100" i="8"/>
  <c r="AF1376" i="8"/>
  <c r="AF1248" i="8"/>
  <c r="AF307" i="8"/>
  <c r="AF434" i="8"/>
  <c r="AF3682" i="8"/>
  <c r="AF3216" i="8"/>
  <c r="AF3104" i="8"/>
  <c r="AF2766" i="8"/>
  <c r="AF2641" i="8"/>
  <c r="AF294" i="8"/>
  <c r="AF3231" i="8"/>
  <c r="AF2592" i="8"/>
  <c r="AF3781" i="8"/>
  <c r="AF3708" i="8"/>
  <c r="AF3422" i="8"/>
  <c r="AF3198" i="8"/>
  <c r="AF3056" i="8"/>
  <c r="AF2928" i="8"/>
  <c r="AF2808" i="8"/>
  <c r="AF1715" i="8"/>
  <c r="AF1587" i="8"/>
  <c r="AF1112" i="8"/>
  <c r="AF984" i="8"/>
  <c r="AF868" i="8"/>
  <c r="AF750" i="8"/>
  <c r="AF622" i="8"/>
  <c r="AF880" i="8"/>
  <c r="AF3450" i="8"/>
  <c r="AF3197" i="8"/>
  <c r="AF3149" i="8"/>
  <c r="AF2542" i="8"/>
  <c r="AF2148" i="8"/>
  <c r="AF2088" i="8"/>
  <c r="AF1857" i="8"/>
  <c r="AF1927" i="8"/>
  <c r="AF1963" i="8"/>
  <c r="AF1650" i="8"/>
  <c r="AF1522" i="8"/>
  <c r="AF1389" i="8"/>
  <c r="AF1261" i="8"/>
  <c r="AF3646" i="8"/>
  <c r="AF3591" i="8"/>
  <c r="AF3543" i="8"/>
  <c r="AF2870" i="8"/>
  <c r="AF2480" i="8"/>
  <c r="AF2347" i="8"/>
  <c r="AF2219" i="8"/>
  <c r="AF1665" i="8"/>
  <c r="AF1537" i="8"/>
  <c r="AF1505" i="8"/>
  <c r="AF1356" i="8"/>
  <c r="AF1228" i="8"/>
  <c r="AF207" i="8"/>
  <c r="AF3699" i="8"/>
  <c r="AF3371" i="8"/>
  <c r="AF3115" i="8"/>
  <c r="AF3021" i="8"/>
  <c r="AF2447" i="8"/>
  <c r="AF2314" i="8"/>
  <c r="AF1935" i="8"/>
  <c r="AF1680" i="8"/>
  <c r="AF1552" i="8"/>
  <c r="AF1125" i="8"/>
  <c r="AF997" i="8"/>
  <c r="AF58" i="8"/>
  <c r="AF221" i="8"/>
  <c r="AF127" i="8"/>
  <c r="AF3777" i="8"/>
  <c r="AF3628" i="8"/>
  <c r="AF3322" i="8"/>
  <c r="AF3194" i="8"/>
  <c r="AF2792" i="8"/>
  <c r="AF2651" i="8"/>
  <c r="AF2523" i="8"/>
  <c r="AF2249" i="8"/>
  <c r="AF2357" i="8"/>
  <c r="AF1822" i="8"/>
  <c r="AF1953" i="8"/>
  <c r="AF1743" i="8"/>
  <c r="AF1615" i="8"/>
  <c r="AF1984" i="8"/>
  <c r="AF1171" i="8"/>
  <c r="AF1044" i="8"/>
  <c r="AF916" i="8"/>
  <c r="AF3744" i="8"/>
  <c r="AF3736" i="8"/>
  <c r="AF3449" i="8"/>
  <c r="AF3225" i="8"/>
  <c r="AF3177" i="8"/>
  <c r="AF2867" i="8"/>
  <c r="AF2743" i="8"/>
  <c r="AF1059" i="8"/>
  <c r="AF931" i="8"/>
  <c r="AF2754" i="8"/>
  <c r="AF2307" i="8"/>
  <c r="AF1673" i="8"/>
  <c r="AF1545" i="8"/>
  <c r="AF2627" i="8"/>
  <c r="AF2859" i="8"/>
  <c r="AF2658" i="8"/>
  <c r="AF2530" i="8"/>
  <c r="AF591" i="8"/>
  <c r="AF96" i="8"/>
  <c r="AF3799" i="8"/>
  <c r="AF3580" i="8"/>
  <c r="AF3408" i="8"/>
  <c r="AF3434" i="8"/>
  <c r="AF3010" i="8"/>
  <c r="AF2890" i="8"/>
  <c r="AF2680" i="8"/>
  <c r="AF2468" i="8"/>
  <c r="AF2319" i="8"/>
  <c r="AF1876" i="8"/>
  <c r="AF3336" i="8"/>
  <c r="AF2601" i="8"/>
  <c r="AF2700" i="8"/>
  <c r="AF2412" i="8"/>
  <c r="AF2263" i="8"/>
  <c r="AF1868" i="8"/>
  <c r="AF3058" i="8"/>
  <c r="AF2849" i="8"/>
  <c r="AF2616" i="8"/>
  <c r="AF2475" i="8"/>
  <c r="AF2326" i="8"/>
  <c r="AF470" i="8"/>
  <c r="AF3491" i="8"/>
  <c r="AF2490" i="8"/>
  <c r="AF2341" i="8"/>
  <c r="AF2213" i="8"/>
  <c r="AF1802" i="8"/>
  <c r="AF2144" i="8"/>
  <c r="AF822" i="8"/>
  <c r="AF694" i="8"/>
  <c r="AF515" i="8"/>
  <c r="AF130" i="8"/>
  <c r="AF153" i="8"/>
  <c r="AF2441" i="8"/>
  <c r="AF1897" i="8"/>
  <c r="AF1957" i="8"/>
  <c r="AF1736" i="8"/>
  <c r="AF1946" i="8"/>
  <c r="AF1283" i="8"/>
  <c r="AF1101" i="8"/>
  <c r="AF3725" i="8"/>
  <c r="AF3731" i="8"/>
  <c r="AF3252" i="8"/>
  <c r="AF1188" i="8"/>
  <c r="AF1038" i="8"/>
  <c r="AF910" i="8"/>
  <c r="AF820" i="8"/>
  <c r="AF692" i="8"/>
  <c r="AF111" i="8"/>
  <c r="AF2068" i="8"/>
  <c r="AF1933" i="8"/>
  <c r="AF2070" i="8"/>
  <c r="AF1962" i="8"/>
  <c r="AF1528" i="8"/>
  <c r="AF1203" i="8"/>
  <c r="AF872" i="8"/>
  <c r="AF3684" i="8"/>
  <c r="AF2768" i="8"/>
  <c r="AF2273" i="8"/>
  <c r="AF3484" i="8"/>
  <c r="AF576" i="8"/>
  <c r="AF1571" i="8"/>
  <c r="AF606" i="8"/>
  <c r="AF2679" i="8"/>
  <c r="AF763" i="8"/>
  <c r="AF635" i="8"/>
  <c r="AF25" i="8"/>
  <c r="AF915" i="8"/>
  <c r="AF460" i="8"/>
  <c r="AF332" i="8"/>
  <c r="AF97" i="8"/>
  <c r="AF3673" i="8"/>
  <c r="AF1009" i="8"/>
  <c r="AF693" i="8"/>
  <c r="AF2934" i="8"/>
  <c r="AF1529" i="8"/>
  <c r="AF1051" i="8"/>
  <c r="AF923" i="8"/>
  <c r="AF595" i="8"/>
  <c r="AF244" i="8"/>
  <c r="AF1098" i="8"/>
  <c r="AF752" i="8"/>
  <c r="AF32" i="8"/>
  <c r="AF3783" i="8"/>
  <c r="AF3587" i="8"/>
  <c r="AF3392" i="8"/>
  <c r="AF2994" i="8"/>
  <c r="AF2874" i="8"/>
  <c r="AF2452" i="8"/>
  <c r="AF2303" i="8"/>
  <c r="AF1860" i="8"/>
  <c r="AF2060" i="8"/>
  <c r="AF1717" i="8"/>
  <c r="AF1589" i="8"/>
  <c r="AF1018" i="8"/>
  <c r="AF672" i="8"/>
  <c r="AF419" i="8"/>
  <c r="AF3681" i="8"/>
  <c r="AF3517" i="8"/>
  <c r="AF3327" i="8"/>
  <c r="AF3103" i="8"/>
  <c r="AF3009" i="8"/>
  <c r="AF2825" i="8"/>
  <c r="AF2451" i="8"/>
  <c r="AF2318" i="8"/>
  <c r="AF2367" i="8"/>
  <c r="AF2051" i="8"/>
  <c r="AF1970" i="8"/>
  <c r="AF1779" i="8"/>
  <c r="AF1979" i="8"/>
  <c r="AF1732" i="8"/>
  <c r="AF1604" i="8"/>
  <c r="AF1359" i="8"/>
  <c r="AF1231" i="8"/>
  <c r="AF1129" i="8"/>
  <c r="AF1001" i="8"/>
  <c r="AF831" i="8"/>
  <c r="AF703" i="8"/>
  <c r="AF552" i="8"/>
  <c r="AF386" i="8"/>
  <c r="AF442" i="8"/>
  <c r="AF230" i="8"/>
  <c r="AF3601" i="8"/>
  <c r="AF3512" i="8"/>
  <c r="AF3342" i="8"/>
  <c r="AF2655" i="8"/>
  <c r="AF2527" i="8"/>
  <c r="AF2466" i="8"/>
  <c r="AF2333" i="8"/>
  <c r="AF2205" i="8"/>
  <c r="AF1826" i="8"/>
  <c r="AF1422" i="8"/>
  <c r="AF1294" i="8"/>
  <c r="AF859" i="8"/>
  <c r="AF385" i="8"/>
  <c r="AF257" i="8"/>
  <c r="AF35" i="8"/>
  <c r="AF161" i="8"/>
  <c r="AF749" i="8"/>
  <c r="AF621" i="8"/>
  <c r="AF582" i="8"/>
  <c r="AF400" i="8"/>
  <c r="AF272" i="8"/>
  <c r="AF79" i="8"/>
  <c r="AF3780" i="8"/>
  <c r="AF3735" i="8"/>
  <c r="AF3526" i="8"/>
  <c r="AF3373" i="8"/>
  <c r="AF2855" i="8"/>
  <c r="AF2795" i="8"/>
  <c r="AF2449" i="8"/>
  <c r="AF2316" i="8"/>
  <c r="AF1143" i="8"/>
  <c r="AF1015" i="8"/>
  <c r="AF3324" i="8"/>
  <c r="AF3196" i="8"/>
  <c r="AF3148" i="8"/>
  <c r="AF2778" i="8"/>
  <c r="AF2677" i="8"/>
  <c r="AF2541" i="8"/>
  <c r="AF1776" i="8"/>
  <c r="AF1126" i="8"/>
  <c r="AF998" i="8"/>
  <c r="AF858" i="8"/>
  <c r="AF748" i="8"/>
  <c r="AF620" i="8"/>
  <c r="AF495" i="8"/>
  <c r="AF367" i="8"/>
  <c r="AF529" i="8"/>
  <c r="AF546" i="8"/>
  <c r="AF3480" i="8"/>
  <c r="AF3259" i="8"/>
  <c r="AF2805" i="8"/>
  <c r="AF2556" i="8"/>
  <c r="AF2132" i="8"/>
  <c r="AF2019" i="8"/>
  <c r="AF1887" i="8"/>
  <c r="AF2167" i="8"/>
  <c r="AF1930" i="8"/>
  <c r="AF1419" i="8"/>
  <c r="AF1291" i="8"/>
  <c r="AF494" i="8"/>
  <c r="AF366" i="8"/>
  <c r="AF585" i="8"/>
  <c r="AF5" i="8"/>
  <c r="AF491" i="8"/>
  <c r="AF251" i="8"/>
  <c r="AF839" i="8"/>
  <c r="AF218" i="8"/>
  <c r="AF358" i="8"/>
  <c r="AF3370" i="8"/>
  <c r="AF3052" i="8"/>
  <c r="AF2868" i="8"/>
  <c r="AF2494" i="8"/>
  <c r="AF1418" i="8"/>
  <c r="AF1290" i="8"/>
  <c r="AF870" i="8"/>
  <c r="AF746" i="8"/>
  <c r="AF618" i="8"/>
  <c r="AF461" i="8"/>
  <c r="AF333" i="8"/>
  <c r="AF3518" i="8"/>
  <c r="AF3051" i="8"/>
  <c r="AF2570" i="8"/>
  <c r="AF2429" i="8"/>
  <c r="AF2280" i="8"/>
  <c r="AF1950" i="8"/>
  <c r="AF2178" i="8"/>
  <c r="AF1805" i="8"/>
  <c r="AF2047" i="8"/>
  <c r="AF1662" i="8"/>
  <c r="AF1534" i="8"/>
  <c r="AF1433" i="8"/>
  <c r="AF1305" i="8"/>
  <c r="AF1912" i="8"/>
  <c r="AF745" i="8"/>
  <c r="AF617" i="8"/>
  <c r="AF172" i="8"/>
  <c r="AF1474" i="8"/>
  <c r="AF267" i="8"/>
  <c r="AF219" i="8"/>
  <c r="AF486" i="8"/>
  <c r="AF3535" i="8"/>
  <c r="AF3176" i="8"/>
  <c r="AF3475" i="8"/>
  <c r="AF1786" i="8"/>
  <c r="AF1922" i="8"/>
  <c r="AF3423" i="8"/>
  <c r="AF2951" i="8"/>
  <c r="AF2425" i="8"/>
  <c r="AF376" i="8"/>
  <c r="AF248" i="8"/>
  <c r="AF3489" i="8"/>
  <c r="AF2424" i="8"/>
  <c r="AF1880" i="8"/>
  <c r="AF2092" i="8"/>
  <c r="AF894" i="8"/>
  <c r="AF247" i="8"/>
  <c r="AF47" i="8"/>
  <c r="AF2423" i="8"/>
  <c r="AF2121" i="8"/>
  <c r="AF2257" i="8"/>
  <c r="AF610" i="8"/>
  <c r="AF115" i="8"/>
  <c r="AF3017" i="8"/>
  <c r="AF2757" i="8"/>
  <c r="AF2663" i="8"/>
  <c r="AF2535" i="8"/>
  <c r="AF1008" i="8"/>
  <c r="AF313" i="8"/>
  <c r="AF137" i="8"/>
  <c r="AF3687" i="8"/>
  <c r="AF2847" i="8"/>
  <c r="AF805" i="8"/>
  <c r="AF677" i="8"/>
  <c r="AF128" i="8"/>
  <c r="AF691" i="8"/>
  <c r="AF2275" i="8"/>
  <c r="AF2016" i="8"/>
  <c r="AF1641" i="8"/>
  <c r="AF487" i="8"/>
  <c r="AF359" i="8"/>
  <c r="AF555" i="8"/>
  <c r="AF755" i="8"/>
  <c r="AF2595" i="8"/>
  <c r="AF2373" i="8"/>
  <c r="AF453" i="8"/>
  <c r="AF325" i="8"/>
  <c r="AF197" i="8"/>
  <c r="AF57" i="8"/>
  <c r="AF162" i="8"/>
  <c r="AF3752" i="8"/>
  <c r="AF3716" i="8"/>
  <c r="AF3329" i="8"/>
  <c r="AF2767" i="8"/>
  <c r="AF2626" i="8"/>
  <c r="AF1066" i="8"/>
  <c r="AF720" i="8"/>
  <c r="AF553" i="8"/>
  <c r="AF243" i="8"/>
  <c r="AF787" i="8"/>
  <c r="AF3376" i="8"/>
  <c r="AF1932" i="8"/>
  <c r="AF640" i="8"/>
  <c r="AF387" i="8"/>
  <c r="AF3665" i="8"/>
  <c r="AF2993" i="8"/>
  <c r="AF1924" i="8"/>
  <c r="AF2165" i="8"/>
  <c r="AF1716" i="8"/>
  <c r="AF1588" i="8"/>
  <c r="AF1113" i="8"/>
  <c r="AF985" i="8"/>
  <c r="AF378" i="8"/>
  <c r="AF110" i="8"/>
  <c r="AF3326" i="8"/>
  <c r="AF2378" i="8"/>
  <c r="AF1810" i="8"/>
  <c r="AF1406" i="8"/>
  <c r="AF1278" i="8"/>
  <c r="AF560" i="8"/>
  <c r="AF707" i="8"/>
  <c r="AF3465" i="8"/>
  <c r="AF119" i="8"/>
  <c r="AF1478" i="8"/>
  <c r="AF3035" i="8"/>
  <c r="AF2413" i="8"/>
  <c r="AF2264" i="8"/>
  <c r="AF1789" i="8"/>
  <c r="AF1289" i="8"/>
  <c r="AF513" i="8"/>
  <c r="AF187" i="8"/>
  <c r="AF326" i="8"/>
  <c r="AF2817" i="8"/>
  <c r="AF2584" i="8"/>
  <c r="AF2294" i="8"/>
  <c r="AF1692" i="8"/>
  <c r="AF2458" i="8"/>
  <c r="AF2309" i="8"/>
  <c r="AF1898" i="8"/>
  <c r="AF1770" i="8"/>
  <c r="AF790" i="8"/>
  <c r="AF662" i="8"/>
  <c r="AF53" i="8"/>
  <c r="AF2409" i="8"/>
  <c r="AF1865" i="8"/>
  <c r="AF1991" i="8"/>
  <c r="AF2015" i="8"/>
  <c r="AF1706" i="8"/>
  <c r="AF1578" i="8"/>
  <c r="AF2471" i="8"/>
  <c r="AF2226" i="8"/>
  <c r="AF1815" i="8"/>
  <c r="AF1672" i="8"/>
  <c r="AF1443" i="8"/>
  <c r="AF1219" i="8"/>
  <c r="AF1037" i="8"/>
  <c r="AF3803" i="8"/>
  <c r="AF3670" i="8"/>
  <c r="AF3220" i="8"/>
  <c r="AF3156" i="8"/>
  <c r="AF3046" i="8"/>
  <c r="AF2565" i="8"/>
  <c r="AF2408" i="8"/>
  <c r="AF1864" i="8"/>
  <c r="AF1964" i="8"/>
  <c r="AF1412" i="8"/>
  <c r="AF1284" i="8"/>
  <c r="AF1134" i="8"/>
  <c r="AF1006" i="8"/>
  <c r="AF788" i="8"/>
  <c r="AF660" i="8"/>
  <c r="AF231" i="8"/>
  <c r="AF3488" i="8"/>
  <c r="AF1720" i="8"/>
  <c r="AF3652" i="8"/>
  <c r="AF2736" i="8"/>
  <c r="AF2241" i="8"/>
  <c r="AF1457" i="8"/>
  <c r="AF1329" i="8"/>
  <c r="AF3311" i="8"/>
  <c r="AF2959" i="8"/>
  <c r="AF3038" i="8"/>
  <c r="AF2822" i="8"/>
  <c r="AF1308" i="8"/>
  <c r="AF1484" i="8"/>
  <c r="AF949" i="8"/>
  <c r="AF731" i="8"/>
  <c r="AF173" i="8"/>
  <c r="AF523" i="8"/>
  <c r="AF3479" i="8"/>
  <c r="AF3432" i="8"/>
  <c r="AF3604" i="8"/>
  <c r="AF3672" i="8"/>
  <c r="AF2816" i="8"/>
  <c r="AF2647" i="8"/>
  <c r="AF2519" i="8"/>
  <c r="AF116" i="8"/>
  <c r="AF64" i="8"/>
  <c r="AF3754" i="8"/>
  <c r="AF3722" i="8"/>
  <c r="AF3585" i="8"/>
  <c r="AF3331" i="8"/>
  <c r="AF3235" i="8"/>
  <c r="AF3091" i="8"/>
  <c r="AF2933" i="8"/>
  <c r="AF2813" i="8"/>
  <c r="AF2660" i="8"/>
  <c r="AF2532" i="8"/>
  <c r="AF3536" i="8"/>
  <c r="AF3424" i="8"/>
  <c r="AF3433" i="8"/>
  <c r="AF3234" i="8"/>
  <c r="AF3106" i="8"/>
  <c r="AF2948" i="8"/>
  <c r="AF2579" i="8"/>
  <c r="AF588" i="8"/>
  <c r="AF437" i="8"/>
  <c r="AF309" i="8"/>
  <c r="AF181" i="8"/>
  <c r="AF482" i="8"/>
  <c r="AF30" i="8"/>
  <c r="AF4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<sst xmlns="http://schemas.openxmlformats.org/spreadsheetml/2006/main" count="407" uniqueCount="217">
  <si>
    <t>Bid</t>
  </si>
  <si>
    <t>Bid yield</t>
  </si>
  <si>
    <t>Ask</t>
  </si>
  <si>
    <t>Ask yield</t>
  </si>
  <si>
    <t>Last Price</t>
  </si>
  <si>
    <t>Last yield</t>
  </si>
  <si>
    <t>Gross Basis (32nd)</t>
  </si>
  <si>
    <t>IRR</t>
    <phoneticPr fontId="3" type="noConversion"/>
  </si>
  <si>
    <t>Net  Basis (32nd)</t>
  </si>
  <si>
    <t xml:space="preserve">Modified Duration </t>
  </si>
  <si>
    <t>Convexity</t>
  </si>
  <si>
    <t>Estimated 1bp Movemrnt</t>
  </si>
  <si>
    <t>Maturity</t>
    <phoneticPr fontId="2" type="noConversion"/>
  </si>
  <si>
    <t>Coupon</t>
    <phoneticPr fontId="2" type="noConversion"/>
  </si>
  <si>
    <t>First Cpn Dt</t>
  </si>
  <si>
    <t>Issue Dt</t>
  </si>
  <si>
    <t>Fut Dlv Dt Last</t>
  </si>
  <si>
    <t>Fut Last Trade Dt</t>
  </si>
  <si>
    <t>Next Cash Flow Dt</t>
  </si>
  <si>
    <t>Futures    PV01</t>
    <phoneticPr fontId="2" type="noConversion"/>
  </si>
  <si>
    <t>Px Close 1d</t>
  </si>
  <si>
    <t>yield 1d</t>
    <phoneticPr fontId="2" type="noConversion"/>
  </si>
  <si>
    <t>1D Yield Change</t>
    <phoneticPr fontId="2" type="noConversion"/>
  </si>
  <si>
    <t>Chg Net 1d</t>
    <phoneticPr fontId="2" type="noConversion"/>
  </si>
  <si>
    <t>BP CHG</t>
    <phoneticPr fontId="2" type="noConversion"/>
  </si>
  <si>
    <t>PX_CLOSE_1D</t>
  </si>
  <si>
    <t>FUT_DLVRBLE_BNDS_CUSIPS</t>
    <phoneticPr fontId="2" type="noConversion"/>
  </si>
  <si>
    <t>CF</t>
    <phoneticPr fontId="2" type="noConversion"/>
  </si>
  <si>
    <t>PX_LAST</t>
  </si>
  <si>
    <t>Date</t>
  </si>
  <si>
    <t>#N/A N/A</t>
  </si>
  <si>
    <t>PX_Last</t>
    <phoneticPr fontId="2" type="noConversion"/>
  </si>
  <si>
    <t>open</t>
    <phoneticPr fontId="2" type="noConversion"/>
  </si>
  <si>
    <t>Carry to delivery</t>
    <phoneticPr fontId="2" type="noConversion"/>
  </si>
  <si>
    <t>CTD</t>
    <phoneticPr fontId="2" type="noConversion"/>
  </si>
  <si>
    <t>TY</t>
    <phoneticPr fontId="2" type="noConversion"/>
  </si>
  <si>
    <t>FUT_CTD_CUSIP</t>
    <phoneticPr fontId="2" type="noConversion"/>
  </si>
  <si>
    <t>FUT_CTD_NET_BASIS</t>
    <phoneticPr fontId="2" type="noConversion"/>
  </si>
  <si>
    <t>FUT_IMPLIED_REPO_RT</t>
    <phoneticPr fontId="2" type="noConversion"/>
  </si>
  <si>
    <t>USSOA Index</t>
    <phoneticPr fontId="2" type="noConversion"/>
  </si>
  <si>
    <t>US</t>
    <phoneticPr fontId="2" type="noConversion"/>
  </si>
  <si>
    <t>FV</t>
    <phoneticPr fontId="2" type="noConversion"/>
  </si>
  <si>
    <t>TU</t>
    <phoneticPr fontId="2" type="noConversion"/>
  </si>
  <si>
    <t>UXY</t>
    <phoneticPr fontId="2" type="noConversion"/>
  </si>
  <si>
    <t>WN</t>
    <phoneticPr fontId="2" type="noConversion"/>
  </si>
  <si>
    <t>FUT_DLV_DT_LAST</t>
  </si>
  <si>
    <t>Next  Coupon Date</t>
    <phoneticPr fontId="2" type="noConversion"/>
  </si>
  <si>
    <t>Accrual Interest now</t>
    <phoneticPr fontId="3" type="noConversion"/>
  </si>
  <si>
    <t>Accrual Interest Delivery Date</t>
    <phoneticPr fontId="3" type="noConversion"/>
  </si>
  <si>
    <t>Mid</t>
    <phoneticPr fontId="2" type="noConversion"/>
  </si>
  <si>
    <t>FUT_CNVS_FACTOR</t>
    <phoneticPr fontId="2" type="noConversion"/>
  </si>
  <si>
    <t>T_PLUS_1_SETTLE_DT</t>
    <phoneticPr fontId="2" type="noConversion"/>
  </si>
  <si>
    <t>TY</t>
  </si>
  <si>
    <t>PX_last</t>
    <phoneticPr fontId="2" type="noConversion"/>
  </si>
  <si>
    <t>列標籤</t>
  </si>
  <si>
    <t>9128282R</t>
  </si>
  <si>
    <t>9128283F</t>
  </si>
  <si>
    <t>9128283J</t>
  </si>
  <si>
    <t>9128283W</t>
  </si>
  <si>
    <t>9128283Z</t>
  </si>
  <si>
    <t>9128284N</t>
  </si>
  <si>
    <t>9128284R</t>
  </si>
  <si>
    <t>9128284V</t>
  </si>
  <si>
    <t>9128284Z</t>
  </si>
  <si>
    <t>9128285C</t>
  </si>
  <si>
    <t>9128285J</t>
  </si>
  <si>
    <t>9128285M</t>
  </si>
  <si>
    <t>9128285T</t>
  </si>
  <si>
    <t>9128286A</t>
  </si>
  <si>
    <t>9128286B</t>
  </si>
  <si>
    <t>9128286S</t>
  </si>
  <si>
    <t>9128287B</t>
  </si>
  <si>
    <t>912828A4</t>
  </si>
  <si>
    <t>912828B6</t>
  </si>
  <si>
    <t>912828D5</t>
  </si>
  <si>
    <t>912828D7</t>
  </si>
  <si>
    <t>912828F2</t>
  </si>
  <si>
    <t>912828F9</t>
  </si>
  <si>
    <t>912828G3</t>
  </si>
  <si>
    <t>912828G8</t>
  </si>
  <si>
    <t>912828HZ</t>
  </si>
  <si>
    <t>912828J4</t>
  </si>
  <si>
    <t>912828JH</t>
  </si>
  <si>
    <t>912828JR</t>
  </si>
  <si>
    <t>912828KD</t>
  </si>
  <si>
    <t>912828KQ</t>
  </si>
  <si>
    <t>912828L2</t>
  </si>
  <si>
    <t>912828LJ</t>
  </si>
  <si>
    <t>912828LY</t>
  </si>
  <si>
    <t>912828M8</t>
  </si>
  <si>
    <t>912828MP</t>
  </si>
  <si>
    <t>912828N3</t>
  </si>
  <si>
    <t>912828ND</t>
  </si>
  <si>
    <t>912828NT</t>
  </si>
  <si>
    <t>912828PC</t>
  </si>
  <si>
    <t>912828PX</t>
  </si>
  <si>
    <t>912828QN</t>
  </si>
  <si>
    <t>912828R2</t>
  </si>
  <si>
    <t>912828R6</t>
  </si>
  <si>
    <t>912828U2</t>
  </si>
  <si>
    <t>912828V9</t>
  </si>
  <si>
    <t>912828VB</t>
  </si>
  <si>
    <t>912828VS</t>
  </si>
  <si>
    <t>912828VV</t>
  </si>
  <si>
    <t>912828WE</t>
  </si>
  <si>
    <t>912828WJ</t>
  </si>
  <si>
    <t>912828WY</t>
  </si>
  <si>
    <t>912828X8</t>
  </si>
  <si>
    <t>912828XD</t>
  </si>
  <si>
    <t>912828XG</t>
  </si>
  <si>
    <t>912828XQ</t>
  </si>
  <si>
    <t>912828Y7</t>
  </si>
  <si>
    <t>912828Y9</t>
  </si>
  <si>
    <t>91282CEM</t>
  </si>
  <si>
    <t>91282CES</t>
  </si>
  <si>
    <t>91282CEV</t>
  </si>
  <si>
    <t>91282CFL</t>
  </si>
  <si>
    <t>91282CFT</t>
  </si>
  <si>
    <t>91282CFV</t>
  </si>
  <si>
    <t>91282CGB</t>
  </si>
  <si>
    <t>91282CGS</t>
  </si>
  <si>
    <t>91282CHF</t>
  </si>
  <si>
    <t>91282CHW</t>
  </si>
  <si>
    <t>91282CHZ</t>
  </si>
  <si>
    <t>91282CJG</t>
  </si>
  <si>
    <t>91282CJX</t>
  </si>
  <si>
    <t>91282CKC</t>
  </si>
  <si>
    <t>91282CKN</t>
  </si>
  <si>
    <t>91282CKU</t>
  </si>
  <si>
    <t>91282CKW</t>
  </si>
  <si>
    <t>91282CLD</t>
  </si>
  <si>
    <t>91282CLJ</t>
  </si>
  <si>
    <t>91282CLU</t>
  </si>
  <si>
    <t>91282CLZ</t>
  </si>
  <si>
    <t>91282CMC</t>
  </si>
  <si>
    <t>91282CMK</t>
  </si>
  <si>
    <t>91282CMR</t>
  </si>
  <si>
    <t>91282CNF</t>
  </si>
  <si>
    <t>91282CNR</t>
  </si>
  <si>
    <t>91282CNW</t>
  </si>
  <si>
    <t>91282CPM</t>
  </si>
  <si>
    <t>91282CPY</t>
  </si>
  <si>
    <t>91282CQC</t>
  </si>
  <si>
    <t>91282CQT</t>
  </si>
  <si>
    <t>(空白)</t>
  </si>
  <si>
    <t>總計</t>
  </si>
  <si>
    <t>91282CRC</t>
  </si>
  <si>
    <t>91282CHT</t>
  </si>
  <si>
    <t>91282CQN</t>
  </si>
  <si>
    <t>91282CQF</t>
  </si>
  <si>
    <t>91282CHC</t>
  </si>
  <si>
    <t>91282CGM</t>
  </si>
  <si>
    <t>91282CPQ</t>
  </si>
  <si>
    <t>91282CNJ</t>
  </si>
  <si>
    <t>91282CFF</t>
  </si>
  <si>
    <t>91282CNA</t>
  </si>
  <si>
    <t>91282CMT</t>
  </si>
  <si>
    <t>91282CEP</t>
  </si>
  <si>
    <t>91282CDY</t>
  </si>
  <si>
    <t>91282CLM</t>
  </si>
  <si>
    <t>91282CDJ</t>
  </si>
  <si>
    <t>91282CCS</t>
  </si>
  <si>
    <t>91282CKF</t>
  </si>
  <si>
    <t>91282CCB</t>
  </si>
  <si>
    <t>91282CJQ</t>
  </si>
  <si>
    <t>91282CAV</t>
  </si>
  <si>
    <t>91282CHJ</t>
  </si>
  <si>
    <t>91282CHR</t>
  </si>
  <si>
    <t>91282CAE</t>
  </si>
  <si>
    <t>912828ZQ</t>
  </si>
  <si>
    <t>912828Z9</t>
  </si>
  <si>
    <t>912828YS</t>
  </si>
  <si>
    <t>912828YB</t>
  </si>
  <si>
    <t>91282CEE</t>
  </si>
  <si>
    <t>9128286T</t>
  </si>
  <si>
    <t>912828YX</t>
  </si>
  <si>
    <t>9128282A</t>
  </si>
  <si>
    <t>9128286L</t>
  </si>
  <si>
    <t>912828R3</t>
  </si>
  <si>
    <t>912828P4</t>
  </si>
  <si>
    <t>912828M5</t>
  </si>
  <si>
    <t>912828XZ</t>
  </si>
  <si>
    <t>912828K7</t>
  </si>
  <si>
    <t>9128284M</t>
  </si>
  <si>
    <t>9128284F</t>
  </si>
  <si>
    <t>912828XB</t>
  </si>
  <si>
    <t>9128283V</t>
  </si>
  <si>
    <t>9128283P</t>
  </si>
  <si>
    <t>912828J2</t>
  </si>
  <si>
    <t>912828UN</t>
  </si>
  <si>
    <t>912828M4</t>
  </si>
  <si>
    <t>912828TY</t>
  </si>
  <si>
    <t>912828L5</t>
  </si>
  <si>
    <t>912828TJ</t>
  </si>
  <si>
    <t>912828WZ</t>
  </si>
  <si>
    <t>912828SV</t>
  </si>
  <si>
    <t>912828J7</t>
  </si>
  <si>
    <t>912828SF</t>
  </si>
  <si>
    <t>912828RR</t>
  </si>
  <si>
    <t>912828RC</t>
  </si>
  <si>
    <t>91282CJJ</t>
  </si>
  <si>
    <t>91282CBL</t>
  </si>
  <si>
    <t>USSOC Index</t>
    <phoneticPr fontId="2" type="noConversion"/>
  </si>
  <si>
    <t>SOFR</t>
    <phoneticPr fontId="2" type="noConversion"/>
  </si>
  <si>
    <t>Future Delievry Date</t>
    <phoneticPr fontId="2" type="noConversion"/>
  </si>
  <si>
    <t>IRR</t>
    <phoneticPr fontId="2" type="noConversion"/>
  </si>
  <si>
    <t>Net Basis</t>
    <phoneticPr fontId="2" type="noConversion"/>
  </si>
  <si>
    <t>CF</t>
    <phoneticPr fontId="2" type="noConversion"/>
  </si>
  <si>
    <t>Coupon of CTD</t>
    <phoneticPr fontId="2" type="noConversion"/>
  </si>
  <si>
    <t>Maturity of CTD</t>
    <phoneticPr fontId="2" type="noConversion"/>
  </si>
  <si>
    <t>CTD Price</t>
    <phoneticPr fontId="2" type="noConversion"/>
  </si>
  <si>
    <t>AI(t+1)</t>
    <phoneticPr fontId="2" type="noConversion"/>
  </si>
  <si>
    <t>AI(D)</t>
    <phoneticPr fontId="2" type="noConversion"/>
  </si>
  <si>
    <t>Next Coupon Date of CTD</t>
    <phoneticPr fontId="2" type="noConversion"/>
  </si>
  <si>
    <t>USGG7YR Index</t>
    <phoneticPr fontId="2" type="noConversion"/>
  </si>
  <si>
    <t>Market Calendar</t>
    <phoneticPr fontId="2" type="noConversion"/>
  </si>
  <si>
    <t>Theoretical Calendar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</si>
</sst>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76" formatCode="mm/dd/yy"/>
    <numFmt numFmtId="177" formatCode="&quot;$&quot;#,##0.0"/>
    <numFmt numFmtId="178" formatCode="#\ ??/64"/>
    <numFmt numFmtId="179" formatCode="#\ ??/320"/>
    <numFmt numFmtId="180" formatCode="0.0000%"/>
    <numFmt numFmtId="181" formatCode="_-&quot;NT$&quot;* #,##0.00_-;\-&quot;NT$&quot;* #,##0.00_-;_-&quot;NT$&quot;* &quot;-&quot;??_-;_-@_-"/>
    <numFmt numFmtId="182" formatCode="0.00_);[Red]\(0.00\)"/>
    <numFmt numFmtId="183" formatCode="#,##0.00_ "/>
    <numFmt numFmtId="184" formatCode="#\ ??/8"/>
    <numFmt numFmtId="185" formatCode="0.0000_ "/>
    <numFmt numFmtId="186" formatCode="0.00_ ;[Red]\-0.00\ "/>
    <numFmt numFmtId="187" formatCode="0.00_ "/>
  </numFmts>
  <fonts count="17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</font>
    <font>
      <sz val="12"/>
      <name val="微軟正黑體"/>
      <family val="2"/>
      <charset val="136"/>
    </font>
    <font>
      <sz val="11"/>
      <name val="微軟正黑體"/>
      <family val="2"/>
      <charset val="136"/>
    </font>
    <font>
      <b/>
      <sz val="12"/>
      <color theme="8" tint="0.39997558519241921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1"/>
      <color indexed="56"/>
      <name val="微軟正黑體"/>
      <family val="2"/>
      <charset val="136"/>
    </font>
    <font>
      <b/>
      <sz val="12"/>
      <name val="微軟正黑體"/>
      <family val="2"/>
      <charset val="136"/>
    </font>
    <font>
      <sz val="10"/>
      <name val="微軟正黑體"/>
      <family val="2"/>
      <charset val="136"/>
    </font>
    <font>
      <sz val="11"/>
      <color indexed="20"/>
      <name val="微軟正黑體"/>
      <family val="2"/>
      <charset val="136"/>
    </font>
    <font>
      <b/>
      <sz val="10"/>
      <color theme="8" tint="0.39997558519241921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2"/>
      <color indexed="12"/>
      <name val="微軟正黑體"/>
      <family val="2"/>
      <charset val="136"/>
    </font>
    <font>
      <b/>
      <sz val="12"/>
      <name val="新細明體"/>
      <family val="1"/>
      <charset val="136"/>
    </font>
    <font>
      <b/>
      <sz val="12"/>
      <color rgb="FF0000FF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>
      <alignment vertical="center"/>
    </xf>
  </cellStyleXfs>
  <cellXfs count="5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86" fontId="0" fillId="0" borderId="0" xfId="0" applyNumberFormat="1"/>
    <xf numFmtId="0" fontId="4" fillId="0" borderId="0" xfId="0" applyFont="1"/>
    <xf numFmtId="178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wrapText="1"/>
    </xf>
    <xf numFmtId="181" fontId="5" fillId="0" borderId="0" xfId="1" applyNumberFormat="1" applyFont="1" applyAlignment="1">
      <alignment horizontal="center" vertical="center" wrapText="1"/>
    </xf>
    <xf numFmtId="14" fontId="4" fillId="0" borderId="0" xfId="0" applyNumberFormat="1" applyFont="1"/>
    <xf numFmtId="0" fontId="6" fillId="0" borderId="0" xfId="0" applyFont="1"/>
    <xf numFmtId="0" fontId="7" fillId="4" borderId="0" xfId="0" applyFont="1" applyFill="1"/>
    <xf numFmtId="179" fontId="8" fillId="0" borderId="0" xfId="0" applyNumberFormat="1" applyFont="1" applyAlignment="1">
      <alignment horizontal="center" vertical="center"/>
    </xf>
    <xf numFmtId="182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176" fontId="10" fillId="2" borderId="1" xfId="0" applyNumberFormat="1" applyFont="1" applyFill="1" applyBorder="1" applyAlignment="1">
      <alignment horizontal="center" vertical="center" wrapText="1"/>
    </xf>
    <xf numFmtId="176" fontId="10" fillId="2" borderId="3" xfId="0" applyNumberFormat="1" applyFont="1" applyFill="1" applyBorder="1" applyAlignment="1">
      <alignment horizontal="center" vertical="center" wrapText="1"/>
    </xf>
    <xf numFmtId="176" fontId="10" fillId="2" borderId="4" xfId="0" applyNumberFormat="1" applyFont="1" applyFill="1" applyBorder="1" applyAlignment="1">
      <alignment horizontal="center" vertical="center" wrapText="1"/>
    </xf>
    <xf numFmtId="177" fontId="10" fillId="3" borderId="6" xfId="0" applyNumberFormat="1" applyFont="1" applyFill="1" applyBorder="1" applyAlignment="1">
      <alignment horizontal="center" vertical="center" wrapText="1"/>
    </xf>
    <xf numFmtId="178" fontId="10" fillId="3" borderId="6" xfId="0" applyNumberFormat="1" applyFont="1" applyFill="1" applyBorder="1" applyAlignment="1">
      <alignment horizontal="center" vertical="center" wrapText="1"/>
    </xf>
    <xf numFmtId="184" fontId="8" fillId="0" borderId="0" xfId="0" applyNumberFormat="1" applyFont="1" applyAlignment="1">
      <alignment horizontal="center" vertical="center"/>
    </xf>
    <xf numFmtId="180" fontId="11" fillId="0" borderId="0" xfId="0" applyNumberFormat="1" applyFont="1" applyAlignment="1">
      <alignment horizontal="center" vertical="center"/>
    </xf>
    <xf numFmtId="176" fontId="10" fillId="2" borderId="2" xfId="0" applyNumberFormat="1" applyFont="1" applyFill="1" applyBorder="1" applyAlignment="1">
      <alignment horizontal="center" vertical="center" wrapText="1"/>
    </xf>
    <xf numFmtId="14" fontId="10" fillId="2" borderId="4" xfId="0" applyNumberFormat="1" applyFont="1" applyFill="1" applyBorder="1" applyAlignment="1">
      <alignment horizontal="center" vertical="center" wrapText="1"/>
    </xf>
    <xf numFmtId="176" fontId="10" fillId="2" borderId="5" xfId="0" applyNumberFormat="1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185" fontId="8" fillId="0" borderId="0" xfId="0" applyNumberFormat="1" applyFont="1" applyAlignment="1">
      <alignment horizontal="center" vertical="center"/>
    </xf>
    <xf numFmtId="180" fontId="13" fillId="0" borderId="0" xfId="0" applyNumberFormat="1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10" fontId="4" fillId="0" borderId="0" xfId="2" applyNumberFormat="1" applyFont="1" applyAlignment="1"/>
    <xf numFmtId="10" fontId="6" fillId="0" borderId="0" xfId="0" applyNumberFormat="1" applyFont="1"/>
    <xf numFmtId="183" fontId="14" fillId="0" borderId="0" xfId="0" applyNumberFormat="1" applyFont="1"/>
    <xf numFmtId="0" fontId="8" fillId="0" borderId="0" xfId="0" applyFont="1" applyAlignment="1">
      <alignment horizontal="left" vertical="center"/>
    </xf>
    <xf numFmtId="179" fontId="6" fillId="0" borderId="0" xfId="0" applyNumberFormat="1" applyFont="1"/>
    <xf numFmtId="0" fontId="4" fillId="0" borderId="0" xfId="0" applyNumberFormat="1" applyFont="1"/>
    <xf numFmtId="0" fontId="8" fillId="0" borderId="0" xfId="0" applyNumberFormat="1" applyFont="1" applyAlignment="1">
      <alignment horizontal="center" vertical="center"/>
    </xf>
    <xf numFmtId="0" fontId="10" fillId="3" borderId="6" xfId="0" applyNumberFormat="1" applyFont="1" applyFill="1" applyBorder="1" applyAlignment="1">
      <alignment horizontal="center" vertical="center" wrapText="1"/>
    </xf>
    <xf numFmtId="0" fontId="10" fillId="2" borderId="1" xfId="0" applyNumberFormat="1" applyFont="1" applyFill="1" applyBorder="1" applyAlignment="1">
      <alignment horizontal="center" vertical="center" wrapText="1"/>
    </xf>
    <xf numFmtId="18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86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179" fontId="0" fillId="0" borderId="0" xfId="0" applyNumberFormat="1"/>
    <xf numFmtId="179" fontId="0" fillId="0" borderId="0" xfId="0" applyNumberForma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86" fontId="15" fillId="0" borderId="0" xfId="0" applyNumberFormat="1" applyFont="1"/>
    <xf numFmtId="186" fontId="16" fillId="0" borderId="0" xfId="0" applyNumberFormat="1" applyFont="1"/>
    <xf numFmtId="186" fontId="16" fillId="0" borderId="0" xfId="0" applyNumberFormat="1" applyFont="1" applyAlignment="1">
      <alignment wrapText="1"/>
    </xf>
  </cellXfs>
  <cellStyles count="3">
    <cellStyle name="一般" xfId="0" builtinId="0"/>
    <cellStyle name="一般_Bond-Link" xfId="1" xr:uid="{4CB22292-267A-4AA5-B1A2-AC4C02C2D367}"/>
    <cellStyle name="百分比" xfId="2" builtinId="5"/>
  </cellStyles>
  <dxfs count="3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82A05D85-FEDE-4EF6-9238-8FFB053FFD10}"/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98.84375</v>
        <stp/>
        <stp>BDP|11660055607845021685|22</stp>
        <stp>91282CKQ Govt</stp>
        <stp>Bid</stp>
        <tr r="J12" s="2"/>
      </tp>
      <tp>
        <v>99.90625</v>
        <stp/>
        <stp>BDP|10711650479791232703|22</stp>
        <stp>91282CJJ Govt</stp>
        <stp>Ask</stp>
        <tr r="L10" s="2"/>
      </tp>
      <tp>
        <v>98.875</v>
        <stp/>
        <stp>BDP|18032566172186822042|22</stp>
        <stp>91282CKQ Govt</stp>
        <stp>Ask</stp>
        <tr r="L12" s="2"/>
      </tp>
      <tp>
        <v>98.609375</v>
        <stp/>
        <stp>BDP|14266432475053820684|22</stp>
        <stp>91282CQT Govt</stp>
        <stp>Last Price</stp>
        <tr r="G5" s="2"/>
      </tp>
      <tp>
        <v>95.421875</v>
        <stp/>
        <stp>BDP|12116210467939162674|22</stp>
        <stp>91282CLF Govt</stp>
        <stp>Ask</stp>
        <tr r="L13" s="2"/>
      </tp>
      <tp>
        <v>93.5078125</v>
        <stp/>
        <stp>BDP|10348010949480829957|22</stp>
        <stp>91282CHC Govt</stp>
        <stp>Bid</stp>
        <tr r="J8" s="2"/>
      </tp>
      <tp>
        <v>96.578125</v>
        <stp/>
        <stp>BDP|14207918612556357829|22</stp>
        <stp>91282CJZ Govt</stp>
        <stp>Bid</stp>
        <tr r="J11" s="2"/>
      </tp>
      <tp t="s">
        <v>#N/A Requesting Data...3871982256</v>
        <stp/>
        <stp>BDP|12095715663969858034</stp>
        <tr r="G128" s="11"/>
      </tp>
      <tp t="s">
        <v>#N/A N/A</v>
        <stp/>
        <stp>BDP|17144861569010009364</stp>
        <tr r="C65" s="11"/>
        <tr r="H59" s="11"/>
      </tp>
      <tp t="s">
        <v>#N/A Requesting Data...3393975475</v>
        <stp/>
        <stp>BDP|12292127980188341986</stp>
        <tr r="L45" s="11"/>
        <tr r="G106" s="11"/>
      </tp>
      <tp t="s">
        <v>#N/A N/A</v>
        <stp/>
        <stp>BDP|17212592081969587958</stp>
        <tr r="C68" s="11"/>
        <tr r="H62" s="11"/>
      </tp>
      <tp t="s">
        <v>#N/A N/A</v>
        <stp/>
        <stp>BDP|12655965859406143254</stp>
        <tr r="H132" s="11"/>
      </tp>
      <tp t="s">
        <v>#N/A Requesting Data...3907609192</v>
        <stp/>
        <stp>BDP|17996637984544913780</stp>
        <tr r="B82" s="11"/>
        <tr r="G74" s="11"/>
      </tp>
      <tp t="s">
        <v>#N/A Requesting Data...3724970738</v>
        <stp/>
        <stp>BDP|11776241696583960325</stp>
        <tr r="B39" s="11"/>
        <tr r="G35" s="11"/>
      </tp>
      <tp t="s">
        <v>#N/A N/A</v>
        <stp/>
        <stp>BDP|13597451566503630817</stp>
        <tr r="C29" s="11"/>
      </tp>
      <tp t="s">
        <v>#N/A Requesting Data...4160339776</v>
        <stp/>
        <stp>BDP|14489744830533108920</stp>
        <tr r="L3" s="11"/>
        <tr r="B3" s="11"/>
        <tr r="G3" s="11"/>
      </tp>
      <tp t="s">
        <v>#N/A N/A</v>
        <stp/>
        <stp>BDP|10399899760611036580</stp>
        <tr r="G8" s="2"/>
      </tp>
      <tp t="s">
        <v>#N/A N/A</v>
        <stp/>
        <stp>BDP|14707641257509833485</stp>
        <tr r="G13" s="2"/>
      </tp>
      <tp t="s">
        <v>#N/A Requesting Data...4073026388</v>
        <stp/>
        <stp>BDP|18351763282408401546</stp>
        <tr r="L65" s="11"/>
        <tr r="B93" s="11"/>
        <tr r="G136" s="11"/>
      </tp>
      <tp t="s">
        <v>#N/A N/A</v>
        <stp/>
        <stp>BDP|13338939873987223078</stp>
        <tr r="I12" s="2"/>
      </tp>
      <tp t="s">
        <v>#N/A Requesting Data...3318624155</v>
        <stp/>
        <stp>BDP|12148971106856497659</stp>
        <tr r="L58" s="11"/>
        <tr r="G129" s="11"/>
      </tp>
      <tp t="s">
        <v>#N/A N/A</v>
        <stp/>
        <stp>BDP|17688619325068687054</stp>
        <tr r="M46" s="11"/>
        <tr r="H107" s="11"/>
      </tp>
      <tp t="s">
        <v>#N/A N/A</v>
        <stp/>
        <stp>BDP|15658369195827404329</stp>
        <tr r="C79" s="11"/>
      </tp>
      <tp t="s">
        <v>#N/A Requesting Data...3252348027</v>
        <stp/>
        <stp>BDP|17663739330918751007</stp>
        <tr r="L55" s="11"/>
        <tr r="G124" s="11"/>
      </tp>
      <tp t="s">
        <v>#N/A N/A</v>
        <stp/>
        <stp>BDP|16548310315876752934</stp>
        <tr r="F13" s="2"/>
      </tp>
      <tp t="s">
        <v>#N/A Requesting Data...4029569166</v>
        <stp/>
        <stp>BDP|13123557333127008904</stp>
        <tr r="B20" s="11"/>
        <tr r="G19" s="11"/>
      </tp>
      <tp t="s">
        <v>#N/A Requesting Data...3232683130</v>
        <stp/>
        <stp>BDP|17825675992642557261</stp>
        <tr r="B23" s="11"/>
      </tp>
      <tp t="s">
        <v>#N/A N/A</v>
        <stp/>
        <stp>BDP|12886191563175449879</stp>
        <tr r="M63" s="11"/>
      </tp>
      <tp t="s">
        <v>#N/A Requesting Data...3343460975</v>
        <stp/>
        <stp>BDP|10936859206050167099</stp>
        <tr r="G98" s="11"/>
      </tp>
      <tp t="s">
        <v>#N/A N/A</v>
        <stp/>
        <stp>BDP|16497301235199702722</stp>
        <tr r="M50" s="11"/>
        <tr r="H114" s="11"/>
      </tp>
      <tp t="s">
        <v>#N/A Requesting Data...3946826110</v>
        <stp/>
        <stp>BDP|12658928162071430448</stp>
        <tr r="B57" s="11"/>
        <tr r="G52" s="11"/>
      </tp>
      <tp>
        <v>98.609375</v>
        <stp/>
        <stp>BDP|16234745769544876127|22</stp>
        <stp>91282CQT Govt</stp>
        <stp>Ask</stp>
        <tr r="L16" s="2"/>
      </tp>
      <tp t="s">
        <v>#N/A Requesting Data...3821554596</v>
        <stp/>
        <stp>BDP|12692893904123234003</stp>
        <tr r="L24" s="11"/>
        <tr r="B47" s="11"/>
        <tr r="G42" s="11"/>
      </tp>
      <tp t="s">
        <v>#N/A Requesting Data...3715160359</v>
        <stp/>
        <stp>BDP|17330789383106959795</stp>
        <tr r="G100" s="11"/>
      </tp>
      <tp t="s">
        <v>#N/A Requesting Data...3596876489</v>
        <stp/>
        <stp>BDP|17428735908848426162</stp>
        <tr r="G120" s="11"/>
      </tp>
      <tp t="s">
        <v>#N/A Requesting Data...3647516876</v>
        <stp/>
        <stp>BDP|11952330435639244129</stp>
        <tr r="L56" s="11"/>
        <tr r="G125" s="11"/>
      </tp>
      <tp t="s">
        <v>#N/A N/A</v>
        <stp/>
        <stp>BDP|17141312878208357247</stp>
        <tr r="M38" s="11"/>
        <tr r="H94" s="11"/>
      </tp>
      <tp t="s">
        <v>#N/A Requesting Data...3326817822</v>
        <stp/>
        <stp>BDP|11473380982845265623</stp>
        <tr r="G122" s="11"/>
      </tp>
      <tp t="s">
        <v>#N/A N/A</v>
        <stp/>
        <stp>BDP|15727218516539276630</stp>
        <tr r="H84" s="11"/>
      </tp>
      <tp t="s">
        <v>#N/A N/A</v>
        <stp/>
        <stp>BDP|18443420510281387572</stp>
        <tr r="N12" s="2"/>
      </tp>
      <tp t="s">
        <v>#N/A Requesting Data...3305271895</v>
        <stp/>
        <stp>BDP|16504755482165194519</stp>
        <tr r="B81" s="11"/>
        <tr r="G73" s="11"/>
      </tp>
      <tp t="s">
        <v>#N/A N/A</v>
        <stp/>
        <stp>BDP|16780483485175879671</stp>
        <tr r="C84" s="11"/>
      </tp>
      <tp t="s">
        <v>#N/A N/A</v>
        <stp/>
        <stp>BDP|15829964274430616546</stp>
        <tr r="C83" s="11"/>
        <tr r="H75" s="11"/>
      </tp>
      <tp t="s">
        <v>#N/A Requesting Data...4073812838</v>
        <stp/>
        <stp>BDP|16508191687502345329</stp>
        <tr r="L9" s="11"/>
        <tr r="B17" s="11"/>
        <tr r="G16" s="11"/>
      </tp>
      <tp t="s">
        <v>#N/A N/A</v>
        <stp/>
        <stp>BDP|12188927188418115571</stp>
        <tr r="C16" s="11"/>
        <tr r="H15" s="11"/>
      </tp>
      <tp t="s">
        <v>#N/A N/A</v>
        <stp/>
        <stp>BDP|17342896666566915196</stp>
        <tr r="E13" s="2"/>
      </tp>
      <tp t="s">
        <v>#N/A Requesting Data...3443008901</v>
        <stp/>
        <stp>BDP|17212158926649712395</stp>
        <tr r="B65" s="11"/>
        <tr r="G59" s="11"/>
      </tp>
      <tp t="s">
        <v>#N/A Requesting Data...3453635897</v>
        <stp/>
        <stp>BDP|11523263078092165842</stp>
        <tr r="B80" s="11"/>
        <tr r="G72" s="11"/>
      </tp>
      <tp t="s">
        <v>#N/A Requesting Data...3520162084</v>
        <stp/>
        <stp>BDP|18053523723683905289</stp>
        <tr r="G95" s="11"/>
      </tp>
      <tp t="s">
        <v>#N/A Requesting Data...3250993178</v>
        <stp/>
        <stp>BDP|11398724399189216895</stp>
        <tr r="B74" s="11"/>
        <tr r="G68" s="11"/>
      </tp>
      <tp t="s">
        <v>#N/A N/A</v>
        <stp/>
        <stp>BDP|11202757215639754012</stp>
        <tr r="C81" s="11"/>
        <tr r="H73" s="11"/>
      </tp>
      <tp t="s">
        <v>#N/A N/A</v>
        <stp/>
        <stp>BDP|11683715564848063645</stp>
        <tr r="C88" s="11"/>
      </tp>
      <tp t="s">
        <v>#N/A N/A</v>
        <stp/>
        <stp>BDP|10135600436878118307</stp>
        <tr r="H16" s="2"/>
      </tp>
      <tp t="s">
        <v>#N/A N/A</v>
        <stp/>
        <stp>BDH|18157243260550476245</stp>
        <tr r="L4" s="8"/>
      </tp>
      <tp t="s">
        <v>#N/A Requesting Data...4245040402</v>
        <stp/>
        <stp>BDP|18321793726442396070</stp>
        <tr r="B46" s="11"/>
        <tr r="G41" s="11"/>
      </tp>
      <tp t="s">
        <v>#N/A Requesting Data...3305656126</v>
        <stp/>
        <stp>BDP|14662922277282966725</stp>
        <tr r="L37" s="11"/>
        <tr r="G93" s="11"/>
      </tp>
      <tp t="s">
        <v>#N/A Requesting Data...4131190994</v>
        <stp/>
        <stp>BDP|13622138280511803401</stp>
        <tr r="L34" s="11"/>
        <tr r="G86" s="11"/>
      </tp>
      <tp t="s">
        <v>#N/A N/A</v>
        <stp/>
        <stp>BDP|18170281742752557312</stp>
        <tr r="M15" s="11"/>
        <tr r="C33" s="11"/>
        <tr r="H29" s="11"/>
      </tp>
      <tp t="s">
        <v>#N/A Requesting Data...3612858483</v>
        <stp/>
        <stp>BDP|12114757155136842976</stp>
        <tr r="L50" s="11"/>
        <tr r="G114" s="11"/>
      </tp>
      <tp t="s">
        <v>#N/A N/A</v>
        <stp/>
        <stp>BDP|14925432139785134936</stp>
        <tr r="N9" s="2"/>
      </tp>
      <tp t="s">
        <v>#N/A Requesting Data...4180752318</v>
        <stp/>
        <stp>BDP|16822998042057566350</stp>
        <tr r="L63" s="11"/>
      </tp>
      <tp t="s">
        <v>#N/A N/A</v>
        <stp/>
        <stp>BDP|18304163745983279107</stp>
        <tr r="F14" s="2"/>
      </tp>
      <tp t="s">
        <v>#N/A Requesting Data...3739488351</v>
        <stp/>
        <stp>BDP|12195855978947336595</stp>
        <tr r="L59" s="11"/>
        <tr r="G131" s="11"/>
      </tp>
      <tp t="s">
        <v>#N/A Requesting Data...3997082449</v>
        <stp/>
        <stp>BDP|18111956057608825035</stp>
        <tr r="B60" s="11"/>
        <tr r="G55" s="11"/>
      </tp>
      <tp t="s">
        <v>#N/A Requesting Data...3771460570</v>
        <stp/>
        <stp>BDP|17355530301269870726</stp>
        <tr r="B85" s="11"/>
        <tr r="G76" s="11"/>
      </tp>
      <tp t="s">
        <v>#N/A N/A</v>
        <stp/>
        <stp>BDP|13496876705816286191</stp>
        <tr r="H113" s="11"/>
      </tp>
      <tp t="s">
        <v>#N/A N/A</v>
        <stp/>
        <stp>BDP|12226764745594611985</stp>
        <tr r="C39" s="11"/>
        <tr r="H35" s="11"/>
      </tp>
      <tp t="s">
        <v>#N/A N/A</v>
        <stp/>
        <stp>BDP|14882725150003890937</stp>
        <tr r="E14" s="2"/>
      </tp>
      <tp t="s">
        <v>#N/A N/A</v>
        <stp/>
        <stp>BDP|10039945738736870045</stp>
        <tr r="N18" s="2"/>
      </tp>
      <tp t="s">
        <v>#N/A Requesting Data...4111814434</v>
        <stp/>
        <stp>BDP|10296474234919702262</stp>
        <tr r="B76" s="11"/>
        <tr r="G70" s="11"/>
      </tp>
      <tp t="s">
        <v>#N/A N/A</v>
        <stp/>
        <stp>BDP|11092345202476573863</stp>
        <tr r="H18" s="2"/>
      </tp>
      <tp t="s">
        <v>#N/A Requesting Data...3485024331</v>
        <stp/>
        <stp>BDP|17623301630563876899</stp>
        <tr r="B11" s="11"/>
        <tr r="G10" s="11"/>
      </tp>
      <tp t="s">
        <v>#N/A N/A</v>
        <stp/>
        <stp>BDP|17003876869340837501</stp>
        <tr r="M10" s="11"/>
        <tr r="C21" s="11"/>
        <tr r="H20" s="11"/>
      </tp>
      <tp t="s">
        <v>#N/A N/A</v>
        <stp/>
        <stp>BDP|13074431485166663564</stp>
        <tr r="N14" s="2"/>
      </tp>
      <tp t="s">
        <v>#N/A Requesting Data...4099831428</v>
        <stp/>
        <stp>BDP|11612884551367526635</stp>
        <tr r="B87" s="11"/>
        <tr r="G78" s="11"/>
      </tp>
      <tp t="s">
        <v>#N/A N/A</v>
        <stp/>
        <stp>BDP|10383955814047862222</stp>
        <tr r="M6" s="11"/>
        <tr r="C8" s="11"/>
        <tr r="H7" s="11"/>
      </tp>
      <tp t="s">
        <v>#N/A N/A</v>
        <stp/>
        <stp>BDP|10402172994900984528</stp>
        <tr r="M29" s="11"/>
        <tr r="C53" s="11"/>
        <tr r="H48" s="11"/>
      </tp>
      <tp t="s">
        <v>#N/A Requesting Data...4063156762</v>
        <stp/>
        <stp>BDP|10226703019578777306</stp>
        <tr r="L4" s="11"/>
        <tr r="B4" s="11"/>
        <tr r="G4" s="11"/>
      </tp>
      <tp t="s">
        <v>#N/A N/A</v>
        <stp/>
        <stp>BDP|10640862250039655969</stp>
        <tr r="C56" s="11"/>
        <tr r="H51" s="11"/>
      </tp>
      <tp t="s">
        <v>#N/A N/A</v>
        <stp/>
        <stp>BDP|11099008953600287923</stp>
        <tr r="M30" s="11"/>
        <tr r="C55" s="11"/>
        <tr r="H50" s="11"/>
      </tp>
      <tp t="s">
        <v>#N/A N/A</v>
        <stp/>
        <stp>BDP|17051306984154018575</stp>
        <tr r="H9" s="2"/>
      </tp>
      <tp t="s">
        <v>#N/A N/A</v>
        <stp/>
        <stp>BDP|15366929215281258140</stp>
        <tr r="H15" s="2"/>
      </tp>
      <tp t="s">
        <v>#N/A N/A</v>
        <stp/>
        <stp>BDP|13657110896803455526</stp>
        <tr r="F12" s="2"/>
      </tp>
      <tp t="s">
        <v>#N/A N/A</v>
        <stp/>
        <stp>BDP|16812922987297038257</stp>
        <tr r="C62" s="11"/>
      </tp>
      <tp t="s">
        <v>#N/A Requesting Data...3635801466</v>
        <stp/>
        <stp>BDP|15987190871341393080</stp>
        <tr r="L49" s="11"/>
        <tr r="G112" s="11"/>
      </tp>
      <tp t="s">
        <v>#N/A N/A</v>
        <stp/>
        <stp>BDP|13580451698845627929</stp>
        <tr r="M41" s="11"/>
        <tr r="H99" s="11"/>
      </tp>
      <tp t="s">
        <v>#N/A Requesting Data...3428670375</v>
        <stp/>
        <stp>BDP|12356646625672640681</stp>
        <tr r="B9" s="11"/>
        <tr r="G8" s="11"/>
      </tp>
      <tp t="s">
        <v>#N/A N/A</v>
        <stp/>
        <stp>BDP|12622336612103208146</stp>
        <tr r="M64" s="11"/>
      </tp>
      <tp t="s">
        <v>#N/A N/A</v>
        <stp/>
        <stp>BDP|14632588494589878320</stp>
        <tr r="C60" s="11"/>
        <tr r="H55" s="11"/>
      </tp>
      <tp t="s">
        <v>#N/A N/A</v>
        <stp/>
        <stp>BDP|17292786798079148200</stp>
        <tr r="C18" s="11"/>
        <tr r="H17" s="11"/>
      </tp>
      <tp t="s">
        <v>#N/A N/A</v>
        <stp/>
        <stp>BDP|18370378787780395131</stp>
        <tr r="C54" s="11"/>
        <tr r="H49" s="11"/>
      </tp>
      <tp t="s">
        <v>#N/A N/A</v>
        <stp/>
        <stp>BDP|14070770846485305016</stp>
        <tr r="H12" s="2"/>
      </tp>
      <tp t="s">
        <v>#N/A Requesting Data...3805195645</v>
        <stp/>
        <stp>BDP|15185657062785439254</stp>
        <tr r="B18" s="11"/>
        <tr r="G17" s="11"/>
      </tp>
      <tp t="s">
        <v>#N/A N/A</v>
        <stp/>
        <stp>BDP|17431270603215060264</stp>
        <tr r="M37" s="11"/>
        <tr r="H93" s="11"/>
      </tp>
      <tp t="s">
        <v>#N/A Requesting Data...3461048832</v>
        <stp/>
        <stp>BDP|10814520007384926326</stp>
        <tr r="B70" s="11"/>
        <tr r="G64" s="11"/>
      </tp>
      <tp t="s">
        <v>#N/A N/A</v>
        <stp/>
        <stp>BDP|13385134807160660194</stp>
        <tr r="M51" s="11"/>
        <tr r="H115" s="11"/>
      </tp>
      <tp t="s">
        <v>#N/A N/A</v>
        <stp/>
        <stp>BDP|15852984689603465452</stp>
        <tr r="I10" s="2"/>
      </tp>
      <tp t="s">
        <v>#N/A N/A</v>
        <stp/>
        <stp>BDP|17828453885430388802</stp>
        <tr r="M52" s="11"/>
        <tr r="H116" s="11"/>
      </tp>
      <tp t="s">
        <v>#N/A Requesting Data...3803171523</v>
        <stp/>
        <stp>BDP|14040611728750662352</stp>
        <tr r="L7" s="11"/>
        <tr r="B10" s="11"/>
        <tr r="G9" s="11"/>
      </tp>
      <tp t="s">
        <v>#N/A N/A</v>
        <stp/>
        <stp>BDP|11713038762536204286</stp>
        <tr r="I18" s="2"/>
      </tp>
      <tp t="s">
        <v>#N/A Requesting Data...4201935927</v>
        <stp/>
        <stp>BDP|12287430197078976437</stp>
        <tr r="L47" s="11"/>
        <tr r="G108" s="11"/>
      </tp>
      <tp t="s">
        <v>#N/A N/A</v>
        <stp/>
        <stp>BDP|13174836997040295192</stp>
        <tr r="H122" s="11"/>
      </tp>
      <tp t="s">
        <v>#N/A N/A</v>
        <stp/>
        <stp>BDP|15707649078707381089</stp>
        <tr r="C5" s="11"/>
      </tp>
      <tp t="s">
        <v>#N/A N/A</v>
        <stp/>
        <stp>BDP|14787221625504774321</stp>
        <tr r="C91" s="11"/>
        <tr r="H80" s="11"/>
      </tp>
      <tp t="e">
        <v>#N/A</v>
        <stp/>
        <stp>BDS|12184145229214240686</stp>
        <tr r="B8" s="2"/>
      </tp>
      <tp t="s">
        <v>#N/A N/A</v>
        <stp/>
        <stp>BDP|10626038931900501059</stp>
        <tr r="M45" s="11"/>
        <tr r="H106" s="11"/>
      </tp>
      <tp t="s">
        <v>#N/A N/A</v>
        <stp/>
        <stp>BDP|17440010968827159583</stp>
        <tr r="C71" s="11"/>
        <tr r="H65" s="11"/>
      </tp>
      <tp t="s">
        <v>#N/A N/A</v>
        <stp/>
        <stp>BDP|14084256802922406774</stp>
        <tr r="M32" s="11"/>
        <tr r="C92" s="11"/>
        <tr r="H81" s="11"/>
      </tp>
      <tp t="s">
        <v>#N/A Requesting Data...4117653933</v>
        <stp/>
        <stp>BDP|16313647645852129553</stp>
        <tr r="B63" s="11"/>
        <tr r="G57" s="11"/>
      </tp>
      <tp t="s">
        <v>#N/A N/A</v>
        <stp/>
        <stp>BDH|15974177974730980098</stp>
        <tr r="AK4" s="8"/>
      </tp>
      <tp t="s">
        <v>#N/A N/A</v>
        <stp/>
        <stp>BDP|14729842881146789286</stp>
        <tr r="N10" s="2"/>
      </tp>
      <tp t="s">
        <v>#N/A N/A</v>
        <stp/>
        <stp>BDP|13200005491788649293</stp>
        <tr r="H100" s="11"/>
      </tp>
      <tp t="s">
        <v>#N/A N/A</v>
        <stp/>
        <stp>BDP|15587265138232748636</stp>
        <tr r="H109" s="11"/>
      </tp>
      <tp t="s">
        <v>#N/A N/A</v>
        <stp/>
        <stp>BDP|15616809688605623065</stp>
        <tr r="M2" s="8"/>
      </tp>
      <tp t="s">
        <v>#N/A Requesting Data...3906968226</v>
        <stp/>
        <stp>BDP|16225263940971219176</stp>
        <tr r="B28" s="11"/>
      </tp>
      <tp t="s">
        <v>#N/A N/A</v>
        <stp/>
        <stp>BDP|14020459529371434381</stp>
        <tr r="C63" s="11"/>
        <tr r="H57" s="11"/>
      </tp>
      <tp t="s">
        <v>#N/A N/A</v>
        <stp/>
        <stp>BDP|16606292649762439225</stp>
        <tr r="N17" s="2"/>
      </tp>
      <tp t="s">
        <v>#N/A N/A</v>
        <stp/>
        <stp>BDP|13049055948587450092</stp>
        <tr r="M65" s="11"/>
        <tr r="C93" s="11"/>
        <tr r="H136" s="11"/>
      </tp>
      <tp t="s">
        <v>#N/A Requesting Data...3587042264</v>
        <stp/>
        <stp>BDP|15424239364014231523</stp>
        <tr r="L18" s="11"/>
        <tr r="B38" s="11"/>
        <tr r="G34" s="11"/>
      </tp>
      <tp t="s">
        <v>#N/A N/A</v>
        <stp/>
        <stp>BDP|15940693193442840883</stp>
        <tr r="C19" s="11"/>
        <tr r="H18" s="11"/>
      </tp>
      <tp t="s">
        <v>#N/A N/A</v>
        <stp/>
        <stp>BDP|16825077368463332376</stp>
        <tr r="C77" s="11"/>
        <tr r="H71" s="11"/>
      </tp>
      <tp t="s">
        <v>#N/A Requesting Data...3907228032</v>
        <stp/>
        <stp>BDP|14011405103929568944</stp>
        <tr r="B68" s="11"/>
        <tr r="G62" s="11"/>
      </tp>
      <tp t="s">
        <v>#N/A N/A</v>
        <stp/>
        <stp>BDP|16905285590625034846</stp>
        <tr r="C51" s="11"/>
        <tr r="H46" s="11"/>
      </tp>
      <tp t="s">
        <v>#N/A N/A</v>
        <stp/>
        <stp>BDP|17374161781108384637</stp>
        <tr r="C89" s="11"/>
        <tr r="H79" s="11"/>
      </tp>
      <tp t="s">
        <v>#N/A N/A</v>
        <stp/>
        <stp>BDP|18298884759973634614</stp>
        <tr r="C11" s="11"/>
        <tr r="H10" s="11"/>
      </tp>
      <tp t="s">
        <v>#N/A N/A</v>
        <stp/>
        <stp>BDP|11772638991717461885</stp>
        <tr r="M62" s="11"/>
        <tr r="H135" s="11"/>
      </tp>
      <tp t="s">
        <v>#N/A N/A</v>
        <stp/>
        <stp>BDP|16929046305156113127</stp>
        <tr r="C61" s="11"/>
        <tr r="H56" s="11"/>
      </tp>
      <tp t="s">
        <v>#N/A Requesting Data...4232155630</v>
        <stp/>
        <stp>BDP|11277162325742347188</stp>
        <tr r="L6" s="11"/>
        <tr r="B8" s="11"/>
        <tr r="G7" s="11"/>
      </tp>
      <tp t="s">
        <v>#N/A N/A</v>
        <stp/>
        <stp>BDP|10961744961050380031</stp>
        <tr r="H14" s="2"/>
      </tp>
      <tp t="s">
        <v>#N/A Requesting Data...4003758304</v>
        <stp/>
        <stp>BDP|14411289211470635676</stp>
        <tr r="G111" s="11"/>
      </tp>
      <tp t="s">
        <v>#N/A Requesting Data...3448809261</v>
        <stp/>
        <stp>BDP|11048543147730561196</stp>
        <tr r="L27" s="11"/>
        <tr r="B50" s="11"/>
        <tr r="G45" s="11"/>
      </tp>
      <tp t="s">
        <v>#N/A N/A</v>
        <stp/>
        <stp>BDP|15827227150587336482</stp>
        <tr r="C67" s="11"/>
        <tr r="H61" s="11"/>
      </tp>
      <tp t="s">
        <v>#N/A N/A</v>
        <stp/>
        <stp>BDP|15912320418002053400</stp>
        <tr r="M44" s="11"/>
        <tr r="H105" s="11"/>
      </tp>
      <tp t="s">
        <v>#N/A Requesting Data...3491766793</v>
        <stp/>
        <stp>BDP|16356002224927158234</stp>
        <tr r="L29" s="11"/>
        <tr r="B53" s="11"/>
        <tr r="G48" s="11"/>
      </tp>
      <tp t="s">
        <v>#N/A N/A</v>
        <stp/>
        <stp>BDP|14402101246298473823</stp>
        <tr r="F10" s="2"/>
      </tp>
      <tp t="s">
        <v>#N/A N/A</v>
        <stp/>
        <stp>BDP|11850385026204504577</stp>
        <tr r="C74" s="11"/>
        <tr r="H68" s="11"/>
      </tp>
      <tp t="s">
        <v>#N/A N/A</v>
        <stp/>
        <stp>BDP|11105740821412128727</stp>
        <tr r="I13" s="2"/>
      </tp>
      <tp t="s">
        <v>#N/A N/A</v>
        <stp/>
        <stp>BDP|17165173257421080374</stp>
        <tr r="H102" s="11"/>
      </tp>
      <tp>
        <v>98.6953125</v>
        <stp/>
        <stp>BDP|11897268754496930796|22</stp>
        <stp>91282CQF Govt</stp>
        <stp>Ask</stp>
        <tr r="L14" s="2"/>
      </tp>
      <tp t="s">
        <v>#N/A N/A</v>
        <stp/>
        <stp>BDP|15334368171327820052</stp>
        <tr r="H120" s="11"/>
      </tp>
      <tp t="s">
        <v>#N/A Requesting Data...3735564630</v>
        <stp/>
        <stp>BDP|18252661219461031852</stp>
        <tr r="L31" s="11"/>
        <tr r="B66" s="11"/>
        <tr r="G60" s="11"/>
      </tp>
      <tp t="s">
        <v>#N/A N/A</v>
        <stp/>
        <stp>BDP|10433052765133451383</stp>
        <tr r="C87" s="11"/>
        <tr r="H78" s="11"/>
      </tp>
      <tp t="s">
        <v>#N/A Requesting Data...4238130530</v>
        <stp/>
        <stp>BDP|15777410191978421687</stp>
        <tr r="L42" s="11"/>
        <tr r="G101" s="11"/>
      </tp>
      <tp t="s">
        <v>#N/A Requesting Data...4243224087</v>
        <stp/>
        <stp>BDP|13379763086918903260</stp>
        <tr r="G82" s="11"/>
      </tp>
      <tp t="s">
        <v>#N/A N/A</v>
        <stp/>
        <stp>BDP|11100083603217655021</stp>
        <tr r="M34" s="11"/>
        <tr r="H86" s="11"/>
      </tp>
      <tp t="s">
        <v>#N/A Requesting Data...3764206768</v>
        <stp/>
        <stp>BDP|17468243263790726541</stp>
        <tr r="L41" s="11"/>
        <tr r="G99" s="11"/>
      </tp>
      <tp t="s">
        <v>#N/A N/A</v>
        <stp/>
        <stp>BDP|17328336268483938739</stp>
        <tr r="M3" s="11"/>
        <tr r="C3" s="11"/>
        <tr r="H3" s="11"/>
      </tp>
      <tp t="s">
        <v>#N/A N/A</v>
        <stp/>
        <stp>BDP|14420093154970973753</stp>
        <tr r="C46" s="11"/>
        <tr r="H41" s="11"/>
      </tp>
      <tp t="s">
        <v>#N/A N/A</v>
        <stp/>
        <stp>BDP|14080658168212025090</stp>
        <tr r="M28" s="11"/>
        <tr r="C52" s="11"/>
        <tr r="H47" s="11"/>
      </tp>
      <tp t="s">
        <v>#N/A Requesting Data...3435928760</v>
        <stp/>
        <stp>BDP|13006941296652718720</stp>
        <tr r="L23" s="11"/>
        <tr r="B44" s="11"/>
        <tr r="G40" s="11"/>
      </tp>
      <tp t="s">
        <v>#N/A N/A</v>
        <stp/>
        <stp>BDP|11225020459027907568</stp>
        <tr r="M22" s="11"/>
        <tr r="C43" s="11"/>
        <tr r="H39" s="11"/>
      </tp>
      <tp t="s">
        <v>#N/A N/A</v>
        <stp/>
        <stp>BDP|14587943150997409930</stp>
        <tr r="M60" s="11"/>
        <tr r="H133" s="11"/>
      </tp>
      <tp t="s">
        <v>#N/A Requesting Data...4197253661</v>
        <stp/>
        <stp>BDP|13212510307058906940</stp>
        <tr r="G117" s="11"/>
      </tp>
      <tp t="s">
        <v>#N/A N/A</v>
        <stp/>
        <stp>BDP|13465053505422935671</stp>
        <tr r="N13" s="2"/>
      </tp>
      <tp t="s">
        <v>#N/A Requesting Data...3913451651</v>
        <stp/>
        <stp>BDP|15991202235717550473</stp>
        <tr r="L53" s="11"/>
        <tr r="G118" s="11"/>
      </tp>
      <tp t="s">
        <v>#N/A N/A</v>
        <stp/>
        <stp>BDP|18179533292145694677</stp>
        <tr r="E17" s="2"/>
      </tp>
      <tp t="s">
        <v>#N/A Requesting Data...3940804881</v>
        <stp/>
        <stp>BDP|17033997919438641076</stp>
        <tr r="B5" s="11"/>
      </tp>
      <tp t="s">
        <v>#N/A N/A</v>
        <stp/>
        <stp>BDP|12585826278438403284</stp>
        <tr r="N8" s="2"/>
      </tp>
      <tp t="s">
        <v>#N/A N/A</v>
        <stp/>
        <stp>BDP|17676439136893199411</stp>
        <tr r="M36" s="11"/>
        <tr r="H90" s="11"/>
      </tp>
      <tp t="s">
        <v>#N/A N/A</v>
        <stp/>
        <stp>BDP|16380118350200428548</stp>
        <tr r="I14" s="2"/>
      </tp>
      <tp t="s">
        <v>#N/A Requesting Data...3904300675</v>
        <stp/>
        <stp>BDP|13948083394644991992</stp>
        <tr r="B29" s="11"/>
      </tp>
      <tp t="s">
        <v>#N/A N/A</v>
        <stp/>
        <stp>BDP|16322245972125761179</stp>
        <tr r="G18" s="2"/>
      </tp>
      <tp t="s">
        <v>#N/A N/A</v>
        <stp/>
        <stp>BDP|17348275289298994214</stp>
        <tr r="H10" s="2"/>
      </tp>
      <tp t="s">
        <v>#N/A Requesting Data...4177322756</v>
        <stp/>
        <stp>BDP|17441905834703577911</stp>
        <tr r="G102" s="11"/>
      </tp>
      <tp t="s">
        <v>#N/A N/A</v>
        <stp/>
        <stp>BDP|13320686788499076355</stp>
        <tr r="M182" s="11"/>
        <tr r="M66" s="11"/>
        <tr r="M67" s="11"/>
        <tr r="M68" s="11"/>
        <tr r="M69" s="11"/>
        <tr r="M70" s="11"/>
        <tr r="M71" s="11"/>
        <tr r="M72" s="11"/>
        <tr r="M73" s="11"/>
        <tr r="M74" s="11"/>
        <tr r="M75" s="11"/>
        <tr r="M76" s="11"/>
        <tr r="M77" s="11"/>
        <tr r="M78" s="11"/>
        <tr r="M79" s="11"/>
        <tr r="M80" s="11"/>
        <tr r="M81" s="11"/>
        <tr r="M82" s="11"/>
        <tr r="M83" s="11"/>
        <tr r="M84" s="11"/>
        <tr r="M85" s="11"/>
        <tr r="M86" s="11"/>
        <tr r="M87" s="11"/>
        <tr r="M88" s="11"/>
        <tr r="M89" s="11"/>
        <tr r="M90" s="11"/>
        <tr r="M91" s="11"/>
        <tr r="M92" s="11"/>
        <tr r="M93" s="11"/>
        <tr r="C94" s="11"/>
        <tr r="M94" s="11"/>
        <tr r="C95" s="11"/>
        <tr r="M95" s="11"/>
        <tr r="C96" s="11"/>
        <tr r="M96" s="11"/>
        <tr r="C97" s="11"/>
        <tr r="M97" s="11"/>
        <tr r="C98" s="11"/>
        <tr r="M98" s="11"/>
        <tr r="C99" s="11"/>
        <tr r="M99" s="11"/>
        <tr r="C100" s="11"/>
        <tr r="M100" s="11"/>
        <tr r="C101" s="11"/>
        <tr r="M101" s="11"/>
        <tr r="C102" s="11"/>
        <tr r="M102" s="11"/>
        <tr r="C103" s="11"/>
        <tr r="M103" s="11"/>
        <tr r="C104" s="11"/>
        <tr r="M104" s="11"/>
        <tr r="C105" s="11"/>
        <tr r="M105" s="11"/>
        <tr r="C106" s="11"/>
        <tr r="M106" s="11"/>
        <tr r="C107" s="11"/>
        <tr r="M107" s="11"/>
        <tr r="C108" s="11"/>
        <tr r="M108" s="11"/>
        <tr r="C109" s="11"/>
        <tr r="M109" s="11"/>
        <tr r="C110" s="11"/>
        <tr r="M110" s="11"/>
        <tr r="C111" s="11"/>
        <tr r="M111" s="11"/>
        <tr r="C112" s="11"/>
        <tr r="M112" s="11"/>
        <tr r="C113" s="11"/>
        <tr r="M113" s="11"/>
        <tr r="C114" s="11"/>
        <tr r="M114" s="11"/>
        <tr r="C115" s="11"/>
        <tr r="M115" s="11"/>
        <tr r="C116" s="11"/>
        <tr r="M116" s="11"/>
        <tr r="C117" s="11"/>
        <tr r="M117" s="11"/>
        <tr r="C118" s="11"/>
        <tr r="M118" s="11"/>
        <tr r="C119" s="11"/>
        <tr r="M119" s="11"/>
        <tr r="C120" s="11"/>
        <tr r="M120" s="11"/>
        <tr r="C121" s="11"/>
        <tr r="M121" s="11"/>
        <tr r="C122" s="11"/>
        <tr r="M122" s="11"/>
        <tr r="C123" s="11"/>
        <tr r="M123" s="11"/>
        <tr r="C124" s="11"/>
        <tr r="M124" s="11"/>
        <tr r="C125" s="11"/>
        <tr r="M125" s="11"/>
        <tr r="C126" s="11"/>
        <tr r="M126" s="11"/>
        <tr r="C127" s="11"/>
        <tr r="M127" s="11"/>
        <tr r="C128" s="11"/>
        <tr r="M128" s="11"/>
        <tr r="C129" s="11"/>
        <tr r="M129" s="11"/>
        <tr r="C130" s="11"/>
        <tr r="M130" s="11"/>
        <tr r="C131" s="11"/>
        <tr r="M131" s="11"/>
        <tr r="C132" s="11"/>
        <tr r="M132" s="11"/>
        <tr r="C133" s="11"/>
        <tr r="M133" s="11"/>
        <tr r="C134" s="11"/>
        <tr r="M134" s="11"/>
        <tr r="C135" s="11"/>
        <tr r="M135" s="11"/>
        <tr r="C136" s="11"/>
        <tr r="M136" s="11"/>
        <tr r="C137" s="11"/>
        <tr r="H137" s="11"/>
        <tr r="M137" s="11"/>
        <tr r="C138" s="11"/>
        <tr r="H138" s="11"/>
        <tr r="M138" s="11"/>
        <tr r="C139" s="11"/>
        <tr r="H139" s="11"/>
        <tr r="M139" s="11"/>
        <tr r="C140" s="11"/>
        <tr r="H140" s="11"/>
        <tr r="M140" s="11"/>
        <tr r="C141" s="11"/>
        <tr r="H141" s="11"/>
        <tr r="M141" s="11"/>
        <tr r="C142" s="11"/>
        <tr r="H142" s="11"/>
        <tr r="M142" s="11"/>
        <tr r="C143" s="11"/>
        <tr r="H143" s="11"/>
        <tr r="M143" s="11"/>
        <tr r="C144" s="11"/>
        <tr r="H144" s="11"/>
        <tr r="M144" s="11"/>
        <tr r="C145" s="11"/>
        <tr r="H145" s="11"/>
        <tr r="M145" s="11"/>
        <tr r="C146" s="11"/>
        <tr r="H146" s="11"/>
        <tr r="M146" s="11"/>
        <tr r="C147" s="11"/>
        <tr r="H147" s="11"/>
        <tr r="M147" s="11"/>
        <tr r="C148" s="11"/>
        <tr r="H148" s="11"/>
        <tr r="M148" s="11"/>
        <tr r="C149" s="11"/>
        <tr r="H149" s="11"/>
        <tr r="M149" s="11"/>
        <tr r="C150" s="11"/>
        <tr r="H150" s="11"/>
        <tr r="M150" s="11"/>
        <tr r="C151" s="11"/>
        <tr r="H151" s="11"/>
        <tr r="M151" s="11"/>
        <tr r="C152" s="11"/>
        <tr r="H152" s="11"/>
        <tr r="M152" s="11"/>
        <tr r="C153" s="11"/>
        <tr r="H153" s="11"/>
        <tr r="M153" s="11"/>
        <tr r="C154" s="11"/>
        <tr r="H154" s="11"/>
        <tr r="M154" s="11"/>
        <tr r="C155" s="11"/>
        <tr r="H155" s="11"/>
        <tr r="M155" s="11"/>
        <tr r="C156" s="11"/>
        <tr r="H156" s="11"/>
        <tr r="M156" s="11"/>
        <tr r="C157" s="11"/>
        <tr r="H157" s="11"/>
        <tr r="M157" s="11"/>
        <tr r="C158" s="11"/>
        <tr r="H158" s="11"/>
        <tr r="M158" s="11"/>
        <tr r="C159" s="11"/>
        <tr r="H159" s="11"/>
        <tr r="M159" s="11"/>
        <tr r="C160" s="11"/>
        <tr r="H160" s="11"/>
        <tr r="M160" s="11"/>
        <tr r="C161" s="11"/>
        <tr r="H161" s="11"/>
        <tr r="M161" s="11"/>
        <tr r="C162" s="11"/>
        <tr r="H162" s="11"/>
        <tr r="M162" s="11"/>
        <tr r="C163" s="11"/>
        <tr r="H163" s="11"/>
        <tr r="M163" s="11"/>
        <tr r="C164" s="11"/>
        <tr r="H164" s="11"/>
        <tr r="M164" s="11"/>
        <tr r="C165" s="11"/>
        <tr r="H165" s="11"/>
        <tr r="M165" s="11"/>
        <tr r="C166" s="11"/>
        <tr r="H166" s="11"/>
        <tr r="M166" s="11"/>
        <tr r="C167" s="11"/>
        <tr r="H167" s="11"/>
        <tr r="M167" s="11"/>
        <tr r="C168" s="11"/>
        <tr r="H168" s="11"/>
        <tr r="M168" s="11"/>
        <tr r="C169" s="11"/>
        <tr r="H169" s="11"/>
        <tr r="M169" s="11"/>
        <tr r="C170" s="11"/>
        <tr r="H170" s="11"/>
        <tr r="M170" s="11"/>
        <tr r="C171" s="11"/>
        <tr r="H171" s="11"/>
        <tr r="M171" s="11"/>
        <tr r="C172" s="11"/>
        <tr r="H172" s="11"/>
        <tr r="M172" s="11"/>
        <tr r="C173" s="11"/>
        <tr r="H173" s="11"/>
        <tr r="M173" s="11"/>
        <tr r="C174" s="11"/>
        <tr r="H174" s="11"/>
        <tr r="M174" s="11"/>
        <tr r="C175" s="11"/>
        <tr r="H175" s="11"/>
        <tr r="M175" s="11"/>
        <tr r="C176" s="11"/>
        <tr r="H176" s="11"/>
        <tr r="M176" s="11"/>
        <tr r="C177" s="11"/>
        <tr r="H177" s="11"/>
        <tr r="M177" s="11"/>
        <tr r="C178" s="11"/>
        <tr r="H178" s="11"/>
        <tr r="M178" s="11"/>
        <tr r="C179" s="11"/>
        <tr r="H179" s="11"/>
        <tr r="M179" s="11"/>
        <tr r="C180" s="11"/>
        <tr r="H180" s="11"/>
        <tr r="M180" s="11"/>
        <tr r="C181" s="11"/>
        <tr r="H181" s="11"/>
        <tr r="M181" s="11"/>
        <tr r="C182" s="11"/>
        <tr r="H182" s="11"/>
      </tp>
      <tp t="s">
        <v>#N/A N/A</v>
        <stp/>
        <stp>BDP|14904588003341283761</stp>
        <tr r="G17" s="2"/>
      </tp>
      <tp t="s">
        <v>#N/A N/A</v>
        <stp/>
        <stp>BDH|10465978546302094871</stp>
        <tr r="F4" s="8"/>
      </tp>
      <tp t="s">
        <v>#N/A N/A</v>
        <stp/>
        <stp>BDP|15408066128483306016</stp>
        <tr r="H98" s="11"/>
      </tp>
      <tp t="s">
        <v>#N/A N/A</v>
        <stp/>
        <stp>BDP|11350046899645371967</stp>
        <tr r="C69" s="11"/>
        <tr r="H63" s="11"/>
      </tp>
      <tp t="s">
        <v>#N/A N/A</v>
        <stp/>
        <stp>BDP|12891938876658087011</stp>
        <tr r="C45" s="11"/>
      </tp>
      <tp t="s">
        <v>#N/A Requesting Data...4039022238</v>
        <stp/>
        <stp>BDP|14173965187700906178</stp>
        <tr r="B86" s="11"/>
        <tr r="G77" s="11"/>
      </tp>
      <tp t="s">
        <v>#N/A N/A</v>
        <stp/>
        <stp>BDP|16738929055276800888</stp>
        <tr r="M19" s="11"/>
        <tr r="C40" s="11"/>
        <tr r="H36" s="11"/>
      </tp>
      <tp t="s">
        <v>#N/A Requesting Data...3985830996</v>
        <stp/>
        <stp>BDP|14934830266647941961</stp>
        <tr r="G132" s="11"/>
      </tp>
      <tp t="s">
        <v>#N/A N/A</v>
        <stp/>
        <stp>BDP|16293207462697235102</stp>
        <tr r="M59" s="11"/>
        <tr r="H131" s="11"/>
      </tp>
      <tp t="s">
        <v>#N/A Requesting Data...3502485749</v>
        <stp/>
        <stp>BDP|13103255842659115850</stp>
        <tr r="L64" s="11"/>
      </tp>
      <tp t="s">
        <v>#N/A Requesting Data...4228443727</v>
        <stp/>
        <stp>BDP|14559127210362484276</stp>
        <tr r="L17" s="11"/>
        <tr r="B36" s="11"/>
        <tr r="G32" s="11"/>
      </tp>
      <tp t="s">
        <v>#N/A N/A</v>
        <stp/>
        <stp>BDP|17747725267426174456</stp>
        <tr r="M43" s="11"/>
        <tr r="H104" s="11"/>
      </tp>
      <tp t="s">
        <v>#N/A Requesting Data...4076878333</v>
        <stp/>
        <stp>BDP|10254798373926891381</stp>
        <tr r="B69" s="11"/>
        <tr r="G63" s="11"/>
      </tp>
      <tp t="s">
        <v>#N/A N/A</v>
        <stp/>
        <stp>BDP|11460688318065997656</stp>
        <tr r="C27" s="11"/>
        <tr r="H25" s="11"/>
      </tp>
      <tp t="s">
        <v>#N/A N/A</v>
        <stp/>
        <stp>BDP|13923657624153750176</stp>
        <tr r="C28" s="11"/>
      </tp>
      <tp t="s">
        <v>#N/A Requesting Data...3902110626</v>
        <stp/>
        <stp>BDP|11109760895653950935</stp>
        <tr r="L30" s="11"/>
        <tr r="B55" s="11"/>
        <tr r="G50" s="11"/>
      </tp>
      <tp t="s">
        <v>#N/A N/A</v>
        <stp/>
        <stp>BDP|10589673278462549605</stp>
        <tr r="C30" s="11"/>
        <tr r="H26" s="11"/>
      </tp>
      <tp t="s">
        <v>#N/A N/A</v>
        <stp/>
        <stp>BDP|16761738199524205917</stp>
        <tr r="E16" s="2"/>
      </tp>
      <tp t="s">
        <v>#N/A N/A</v>
        <stp/>
        <stp>BDP|10524304033333919615</stp>
        <tr r="F9" s="2"/>
      </tp>
      <tp t="s">
        <v>#N/A N/A</v>
        <stp/>
        <stp>BDP|16837247622017787487</stp>
        <tr r="F18" s="2"/>
      </tp>
      <tp t="s">
        <v>#N/A N/A</v>
        <stp/>
        <stp>BDP|12057014424553193655</stp>
        <tr r="G12" s="2"/>
      </tp>
      <tp t="s">
        <v>#N/A N/A</v>
        <stp/>
        <stp>BDP|14300729651897009407</stp>
        <tr r="C13" s="11"/>
        <tr r="H12" s="11"/>
      </tp>
      <tp t="s">
        <v>#N/A N/A</v>
        <stp/>
        <stp>BDP|10962162568176249410</stp>
        <tr r="M40" s="11"/>
        <tr r="H97" s="11"/>
      </tp>
    </main>
    <main first="bofaddin.rtdserver">
      <tp>
        <v>108.625</v>
        <stp/>
        <stp>BDP|4685601046029046725|22</stp>
        <stp>TYU6 Comdty</stp>
        <stp>Last Price</stp>
        <tr r="F2" s="2"/>
      </tp>
      <tp>
        <v>96.609375</v>
        <stp/>
        <stp>BDP|196872590234679347|22</stp>
        <stp>91282CJZ Govt</stp>
        <stp>Ask</stp>
        <tr r="L11" s="2"/>
      </tp>
      <tp>
        <v>99.2421875</v>
        <stp/>
        <stp>BDP|595628894399498465|22</stp>
        <stp>91282CRC Govt</stp>
        <stp>Ask</stp>
        <tr r="L18" s="2"/>
      </tp>
      <tp t="s">
        <v>#N/A N/A</v>
        <stp/>
        <stp>BDP|8920023221897759175</stp>
        <tr r="C80" s="11"/>
        <tr r="H72" s="11"/>
      </tp>
      <tp t="s">
        <v>#N/A N/A</v>
        <stp/>
        <stp>BDP|3835993458102823192</stp>
        <tr r="M25" s="11"/>
        <tr r="C48" s="11"/>
        <tr r="H43" s="11"/>
      </tp>
      <tp t="s">
        <v>#N/A Requesting Data...4067022021</v>
        <stp/>
        <stp>BDP|9906126566626733449</stp>
        <tr r="B72" s="11"/>
        <tr r="G66" s="11"/>
      </tp>
      <tp t="s">
        <v>#N/A N/A</v>
        <stp/>
        <stp>BDP|1237578962936350881</stp>
        <tr r="E8" s="2"/>
      </tp>
      <tp t="s">
        <v>#N/A Requesting Data...3781221421</v>
        <stp/>
        <stp>BDP|4810203714083991851</stp>
        <tr r="L35" s="11"/>
        <tr r="G87" s="11"/>
      </tp>
      <tp t="s">
        <v>#N/A N/A</v>
        <stp/>
        <stp>BDP|4057793938609162517</stp>
        <tr r="M48" s="11"/>
        <tr r="H110" s="11"/>
      </tp>
      <tp t="s">
        <v>#N/A N/A</v>
        <stp/>
        <stp>BDP|3735747730292185938</stp>
        <tr r="AL2" s="8"/>
      </tp>
      <tp t="s">
        <v>#N/A N/A</v>
        <stp/>
        <stp>BDH|3866616688987252658</stp>
        <tr r="H4" s="8"/>
      </tp>
      <tp t="s">
        <v>#N/A N/A</v>
        <stp/>
        <stp>BDP|6782357478517844962</stp>
        <tr r="H92" s="11"/>
      </tp>
      <tp t="s">
        <v>#N/A N/A</v>
        <stp/>
        <stp>BDP|5836664148072702941</stp>
        <tr r="C15" s="11"/>
        <tr r="H14" s="11"/>
      </tp>
      <tp t="s">
        <v>#N/A Requesting Data...3762653331</v>
        <stp/>
        <stp>BDP|1539955609540370528</stp>
        <tr r="L14" s="11"/>
        <tr r="B32" s="11"/>
        <tr r="G28" s="11"/>
      </tp>
      <tp t="s">
        <v>#N/A Requesting Data...3986193252</v>
        <stp/>
        <stp>BDP|3315799244395729861</stp>
        <tr r="L60" s="11"/>
        <tr r="G133" s="11"/>
      </tp>
      <tp t="s">
        <v>#N/A Requesting Data...4006029008</v>
        <stp/>
        <stp>BDP|3397578985341932270</stp>
        <tr r="L32" s="11"/>
        <tr r="B92" s="11"/>
        <tr r="G81" s="11"/>
      </tp>
      <tp t="s">
        <v>#N/A Requesting Data...3802298534</v>
        <stp/>
        <stp>BDP|4854058138412040882</stp>
        <tr r="G89" s="11"/>
      </tp>
      <tp t="s">
        <v>#N/A N/A</v>
        <stp/>
        <stp>BDP|8054111642666392623</stp>
        <tr r="C59" s="11"/>
        <tr r="H54" s="11"/>
      </tp>
      <tp t="s">
        <v>#N/A N/A</v>
        <stp/>
        <stp>BDP|2422382483196577288</stp>
        <tr r="C34" s="11"/>
        <tr r="H30" s="11"/>
      </tp>
      <tp t="s">
        <v>#N/A N/A</v>
        <stp/>
        <stp>BDP|1004915341195738468</stp>
        <tr r="H13" s="2"/>
      </tp>
      <tp t="s">
        <v>#N/A Requesting Data...3905030789</v>
        <stp/>
        <stp>BDP|7328200898420685188</stp>
        <tr r="L33" s="11"/>
        <tr r="G83" s="11"/>
      </tp>
      <tp>
        <v>4.493779182434082</v>
        <stp/>
        <stp>BDP|3894649247322492395|22</stp>
        <stp>91282CQW Govt</stp>
        <stp>Ask yield</stp>
        <tr r="M17" s="2"/>
      </tp>
      <tp t="s">
        <v>#N/A N/A</v>
        <stp/>
        <stp>BDP|1692413583217838450</stp>
        <tr r="C76" s="11"/>
        <tr r="H70" s="11"/>
      </tp>
      <tp t="s">
        <v>#N/A N/A</v>
        <stp/>
        <stp>BDP|8867163700662939595</stp>
        <tr r="C12" s="11"/>
        <tr r="H11" s="11"/>
      </tp>
      <tp t="s">
        <v>#N/A N/A</v>
        <stp/>
        <stp>BDP|7129533340299724174</stp>
        <tr r="M20" s="11"/>
        <tr r="C41" s="11"/>
        <tr r="H37" s="11"/>
      </tp>
      <tp t="s">
        <v>#N/A N/A</v>
        <stp/>
        <stp>BDH|4533690238156787916</stp>
        <tr r="B4" s="8"/>
      </tp>
      <tp t="s">
        <v>#N/A N/A</v>
        <stp/>
        <stp>BDP|8007570306882671105</stp>
        <tr r="M42" s="11"/>
        <tr r="H101" s="11"/>
      </tp>
      <tp t="s">
        <v>#N/A Requesting Data...4202539870</v>
        <stp/>
        <stp>BDP|8007806221738716417</stp>
        <tr r="L20" s="11"/>
        <tr r="B41" s="11"/>
        <tr r="G37" s="11"/>
      </tp>
      <tp t="s">
        <v>#N/A N/A</v>
        <stp/>
        <stp>BDP|3488615431770276826</stp>
        <tr r="C9" s="11"/>
        <tr r="H8" s="11"/>
      </tp>
      <tp t="s">
        <v>#N/A Requesting Data...4141485878</v>
        <stp/>
        <stp>BDP|2030470483486799672</stp>
        <tr r="L57" s="11"/>
        <tr r="G127" s="11"/>
      </tp>
      <tp t="s">
        <v>#N/A N/A</v>
        <stp/>
        <stp>BDP|3025862878955340656</stp>
        <tr r="M18" s="11"/>
        <tr r="C38" s="11"/>
        <tr r="H34" s="11"/>
      </tp>
      <tp t="s">
        <v>#N/A Requesting Data...4024057077</v>
        <stp/>
        <stp>BDP|4418860840503971439</stp>
        <tr r="B7" s="11"/>
        <tr r="G6" s="11"/>
      </tp>
      <tp t="s">
        <v>#N/A N/A</v>
        <stp/>
        <stp>BDP|4602013286583053096</stp>
        <tr r="H117" s="11"/>
      </tp>
      <tp t="s">
        <v>#N/A N/A</v>
        <stp/>
        <stp>BDP|3044254278851747839</stp>
        <tr r="M14" s="11"/>
        <tr r="C32" s="11"/>
        <tr r="H28" s="11"/>
      </tp>
      <tp t="s">
        <v>#N/A Requesting Data...3911140252</v>
        <stp/>
        <stp>BDP|3744090827439389777</stp>
        <tr r="B90" s="11"/>
      </tp>
      <tp t="s">
        <v>#N/A Requesting Data...3866090756</v>
        <stp/>
        <stp>BDP|4544467898234278247</stp>
        <tr r="L46" s="11"/>
        <tr r="G107" s="11"/>
      </tp>
      <tp t="s">
        <v>#N/A Requesting Data...4237721045</v>
        <stp/>
        <stp>BDP|2392639357776425806</stp>
        <tr r="B13" s="11"/>
        <tr r="G12" s="11"/>
      </tp>
      <tp t="s">
        <v>#N/A N/A</v>
        <stp/>
        <stp>BDP|8815783566387368160</stp>
        <tr r="I11" s="2"/>
      </tp>
      <tp t="s">
        <v>#N/A Requesting Data...3826840960</v>
        <stp/>
        <stp>BDP|3420963288688224587</stp>
        <tr r="L19" s="11"/>
        <tr r="B40" s="11"/>
        <tr r="G36" s="11"/>
      </tp>
      <tp t="s">
        <v>#N/A Requesting Data...3960556660</v>
        <stp/>
        <stp>BDP|1870635869946358875</stp>
        <tr r="L15" s="11"/>
        <tr r="B33" s="11"/>
        <tr r="G29" s="11"/>
      </tp>
      <tp t="s">
        <v>#N/A N/A</v>
        <stp/>
        <stp>BDP|5468634464948093258</stp>
        <tr r="E9" s="2"/>
      </tp>
      <tp t="s">
        <v>#N/A Requesting Data...3987555459</v>
        <stp/>
        <stp>BDP|8052622013256535623</stp>
        <tr r="B88" s="11"/>
      </tp>
      <tp t="s">
        <v>#N/A N/A</v>
        <stp/>
        <stp>BDP|4436401572919411170</stp>
        <tr r="E18" s="2"/>
      </tp>
      <tp t="s">
        <v>#N/A N/A</v>
        <stp/>
        <stp>BDP|1207868474151034056</stp>
        <tr r="H111" s="11"/>
      </tp>
      <tp>
        <v>4.5691251754760742</v>
        <stp/>
        <stp>BDP|4541255903047153493|22</stp>
        <stp>91282CLF Govt</stp>
        <stp>Bid yield</stp>
        <tr r="K13" s="2"/>
      </tp>
      <tp t="s">
        <v>#N/A N/A</v>
        <stp/>
        <stp>BDP|3104821831471810122</stp>
        <tr r="M8" s="11"/>
        <tr r="C14" s="11"/>
        <tr r="H13" s="11"/>
      </tp>
      <tp t="s">
        <v>#N/A Requesting Data...4095869760</v>
        <stp/>
        <stp>BDP|3875962327168338838</stp>
        <tr r="L13" s="11"/>
        <tr r="B31" s="11"/>
        <tr r="G27" s="11"/>
      </tp>
      <tp t="s">
        <v>#N/A N/A</v>
        <stp/>
        <stp>BDP|8623231869554338067</stp>
        <tr r="I9" s="2"/>
      </tp>
      <tp t="s">
        <v>#N/A N/A</v>
        <stp/>
        <stp>BDP|4576984276394557628</stp>
        <tr r="H95" s="11"/>
      </tp>
      <tp t="s">
        <v>#N/A N/A</v>
        <stp/>
        <stp>BDP|1035735797976864108</stp>
        <tr r="N11" s="2"/>
      </tp>
      <tp t="s">
        <v>#N/A Requesting Data...4193725113</v>
        <stp/>
        <stp>BDP|7952451947148759710</stp>
        <tr r="L10" s="11"/>
        <tr r="B21" s="11"/>
        <tr r="G20" s="11"/>
      </tp>
      <tp t="s">
        <v>#N/A Requesting Data...4082985381</v>
        <stp/>
        <stp>BDP|3097495052029519338</stp>
        <tr r="B45" s="11"/>
      </tp>
      <tp t="s">
        <v>#N/A Requesting Data...3965892043</v>
        <stp/>
        <stp>BDP|3429257254078384467</stp>
        <tr r="B16" s="11"/>
        <tr r="G15" s="11"/>
      </tp>
      <tp t="s">
        <v>#N/A N/A</v>
        <stp/>
        <stp>BDP|6585344382017660226</stp>
        <tr r="M33" s="11"/>
        <tr r="H83" s="11"/>
      </tp>
      <tp t="s">
        <v>#N/A Requesting Data...4183251738</v>
        <stp/>
        <stp>BDP|1619049814000593840</stp>
        <tr r="B71" s="11"/>
        <tr r="G65" s="11"/>
      </tp>
      <tp>
        <v>4.4919443130493164</v>
        <stp/>
        <stp>BDP|1722172903206755485|22</stp>
        <stp>91282CQT Govt</stp>
        <stp>Bid yield</stp>
        <tr r="K16" s="2"/>
      </tp>
      <tp t="s">
        <v>#N/A N/A</v>
        <stp/>
        <stp>BDP|2663563146412601894</stp>
        <tr r="M24" s="11"/>
        <tr r="C47" s="11"/>
        <tr r="H42" s="11"/>
      </tp>
      <tp t="s">
        <v>#N/A N/A</v>
        <stp/>
        <stp>BDP|5326289280002755458</stp>
        <tr r="C58" s="11"/>
        <tr r="H53" s="11"/>
      </tp>
      <tp t="s">
        <v>#N/A Requesting Data...4242141542</v>
        <stp/>
        <stp>BDP|4706437023879022297</stp>
        <tr r="B37" s="11"/>
        <tr r="G33" s="11"/>
      </tp>
      <tp t="s">
        <v>#N/A N/A</v>
        <stp/>
        <stp>BDP|4993991122087851151</stp>
        <tr r="I15" s="2"/>
      </tp>
      <tp t="s">
        <v>#N/A Requesting Data...4276768122</v>
        <stp/>
        <stp>BDP|6292316760862978854</stp>
        <tr r="L52" s="11"/>
        <tr r="G116" s="11"/>
      </tp>
      <tp t="s">
        <v>#N/A N/A</v>
        <stp/>
        <stp>BDP|9544206059336675173</stp>
        <tr r="M39" s="11"/>
        <tr r="H96" s="11"/>
      </tp>
      <tp t="s">
        <v>#N/A Requesting Data...4112676133</v>
        <stp/>
        <stp>BDP|5148820978662118186</stp>
        <tr r="L39" s="11"/>
        <tr r="G96" s="11"/>
      </tp>
      <tp t="s">
        <v>#N/A N/A</v>
        <stp/>
        <stp>BDP|3901756609284114961</stp>
        <tr r="G14" s="2"/>
      </tp>
      <tp t="s">
        <v>#N/A Requesting Data...4204712467</v>
        <stp/>
        <stp>BDP|1794212685953334161</stp>
        <tr r="L8" s="11"/>
        <tr r="B14" s="11"/>
        <tr r="G13" s="11"/>
      </tp>
      <tp t="s">
        <v>#N/A N/A</v>
        <stp/>
        <stp>BDP|2653857621435616434</stp>
        <tr r="M16" s="11"/>
        <tr r="C35" s="11"/>
        <tr r="H31" s="11"/>
      </tp>
      <tp t="s">
        <v>#N/A N/A</v>
        <stp/>
        <stp>BDP|9789694929754371007</stp>
        <tr r="C85" s="11"/>
        <tr r="H76" s="11"/>
      </tp>
      <tp t="s">
        <v>#N/A Requesting Data...4182416845</v>
        <stp/>
        <stp>BDP|4391223300098152758</stp>
        <tr r="B64" s="11"/>
        <tr r="G58" s="11"/>
      </tp>
      <tp>
        <v>4.5521726608276367</v>
        <stp/>
        <stp>BDP|5833395879944902896|22</stp>
        <stp>91282CKQ Govt</stp>
        <stp>Bid yield</stp>
        <tr r="K12" s="2"/>
      </tp>
      <tp t="s">
        <v>#N/A Requesting Data...4216121874</v>
        <stp/>
        <stp>BDP|5818675810301456916</stp>
        <tr r="L36" s="11"/>
        <tr r="G90" s="11"/>
      </tp>
      <tp t="s">
        <v>#N/A N/A</v>
        <stp/>
        <stp>BDP|9835796696318819564</stp>
        <tr r="M53" s="11"/>
        <tr r="H118" s="11"/>
      </tp>
      <tp t="s">
        <v>#N/A Requesting Data...4289152325</v>
        <stp/>
        <stp>BDP|6358981845375225423</stp>
        <tr r="G103" s="11"/>
      </tp>
      <tp t="s">
        <v>#N/A Requesting Data...4254457026</v>
        <stp/>
        <stp>BDP|2600195934833593922</stp>
        <tr r="G126" s="11"/>
      </tp>
      <tp t="s">
        <v>#N/A Requesting Data...4204490196</v>
        <stp/>
        <stp>BDP|4139317747691711823</stp>
        <tr r="B19" s="11"/>
        <tr r="G18" s="11"/>
      </tp>
      <tp t="s">
        <v>#N/A Requesting Data...4251733067</v>
        <stp/>
        <stp>BDP|9760131616905578643</stp>
        <tr r="B34" s="11"/>
        <tr r="G30" s="11"/>
      </tp>
      <tp t="s">
        <v>#N/A N/A</v>
        <stp/>
        <stp>BDP|4204601844564016862</stp>
        <tr r="M13" s="11"/>
        <tr r="C31" s="11"/>
        <tr r="H27" s="11"/>
      </tp>
      <tp t="s">
        <v>#N/A N/A</v>
        <stp/>
        <stp>BDP|3064282488682250121</stp>
        <tr r="C25" s="11"/>
        <tr r="H23" s="11"/>
      </tp>
      <tp t="s">
        <v>#N/A Requesting Data...4261812964</v>
        <stp/>
        <stp>BDP|7425434883876353707</stp>
        <tr r="G123" s="11"/>
      </tp>
      <tp t="s">
        <v>#N/A Requesting Data...4221142954</v>
        <stp/>
        <stp>BDP|2383059360456621870</stp>
        <tr r="B27" s="11"/>
        <tr r="G25" s="11"/>
      </tp>
      <tp t="s">
        <v>#N/A N/A</v>
        <stp/>
        <stp>BDP|3555830464326258174</stp>
        <tr r="M57" s="11"/>
        <tr r="H127" s="11"/>
      </tp>
      <tp t="s">
        <v>#N/A Requesting Data...4224910175</v>
        <stp/>
        <stp>BDP|9612778895698530541</stp>
        <tr r="L62" s="11"/>
        <tr r="G135" s="11"/>
      </tp>
      <tp>
        <v>4.4953489303588867</v>
        <stp/>
        <stp>BDP|6930657138246709270|22</stp>
        <stp>91282CHC Govt</stp>
        <stp>Bid yield</stp>
        <tr r="K8" s="2"/>
      </tp>
      <tp t="s">
        <v>#N/A Requesting Data...4220637835</v>
        <stp/>
        <stp>BDP|5481284925806789847</stp>
        <tr r="L54" s="11"/>
        <tr r="G121" s="11"/>
      </tp>
      <tp t="s">
        <v>#N/A Requesting Data...4292980084</v>
        <stp/>
        <stp>BDP|4873663886371460040</stp>
        <tr r="B62" s="11"/>
      </tp>
      <tp t="s">
        <v>#N/A Requesting Data...4282617414</v>
        <stp/>
        <stp>BDP|6439099283860610552</stp>
        <tr r="C2" s="8"/>
        <tr r="H2" s="2"/>
      </tp>
      <tp t="s">
        <v>#N/A N/A</v>
        <stp/>
        <stp>BDP|5952550842507119823</stp>
        <tr r="M7" s="11"/>
        <tr r="C10" s="11"/>
        <tr r="H9" s="11"/>
      </tp>
      <tp t="s">
        <v>#N/A Requesting Data...4270004490</v>
        <stp/>
        <stp>BDP|6619126637109235605</stp>
        <tr r="B84" s="11"/>
      </tp>
      <tp t="s">
        <v>#N/A Requesting Data...4251228085</v>
        <stp/>
        <stp>BDP|6069323347003151950</stp>
        <tr r="L44" s="11"/>
        <tr r="G105" s="11"/>
      </tp>
      <tp t="s">
        <v>#N/A Requesting Data...4274469740</v>
        <stp/>
        <stp>BDP|6797857652248776812</stp>
        <tr r="L28" s="11"/>
        <tr r="B52" s="11"/>
        <tr r="G47" s="11"/>
      </tp>
      <tp t="s">
        <v>#N/A Requesting Data...4246233567</v>
        <stp/>
        <stp>BDP|1127930377812441674</stp>
        <tr r="L11" s="11"/>
        <tr r="B22" s="11"/>
        <tr r="G21" s="11"/>
      </tp>
      <tp t="s">
        <v>#N/A N/A</v>
        <stp/>
        <stp>BDP|6567506916358764138</stp>
        <tr r="E10" s="2"/>
      </tp>
      <tp t="s">
        <v>#N/A N/A</v>
        <stp/>
        <stp>BDP|5578306595763191752</stp>
        <tr r="G9" s="2"/>
      </tp>
      <tp t="s">
        <v>#N/A N/A</v>
        <stp/>
        <stp>BDP|5549524575844782815</stp>
        <tr r="C64" s="11"/>
        <tr r="H58" s="11"/>
      </tp>
      <tp t="s">
        <v>#N/A N/A</v>
        <stp/>
        <stp>BDP|9419829426779031152</stp>
        <tr r="M27" s="11"/>
        <tr r="C50" s="11"/>
        <tr r="H45" s="11"/>
      </tp>
      <tp t="s">
        <v>#N/A N/A</v>
        <stp/>
        <stp>BDP|7185286033533592156</stp>
        <tr r="M54" s="11"/>
        <tr r="H121" s="11"/>
      </tp>
      <tp t="s">
        <v>#N/A N/A</v>
        <stp/>
        <stp>BDP|2832044961897291768</stp>
        <tr r="F5" s="2"/>
        <tr r="I16" s="2"/>
      </tp>
      <tp t="s">
        <v>#N/A Requesting Data...4274595347</v>
        <stp/>
        <stp>BDP|9527745875484999910</stp>
        <tr r="B73" s="11"/>
        <tr r="G67" s="11"/>
      </tp>
      <tp t="s">
        <v>#N/A N/A</v>
        <stp/>
        <stp>BDP|7705258331111711389</stp>
        <tr r="M61" s="11"/>
        <tr r="H134" s="11"/>
      </tp>
      <tp t="s">
        <v>#N/A Requesting Data...4279074194</v>
        <stp/>
        <stp>BDP|4078117629534691728</stp>
        <tr r="B51" s="11"/>
        <tr r="G46" s="11"/>
      </tp>
      <tp t="s">
        <v>#N/A N/A</v>
        <stp/>
        <stp>BDP|3520746356226052359</stp>
        <tr r="I17" s="2"/>
      </tp>
      <tp t="s">
        <v>#N/A Requesting Data...4284149920</v>
        <stp/>
        <stp>BDP|6413477947304745609</stp>
        <tr r="B58" s="11"/>
        <tr r="G53" s="11"/>
      </tp>
      <tp t="s">
        <v>#N/A N/A</v>
        <stp/>
        <stp>BDP|5525081615762859248</stp>
        <tr r="F17" s="2"/>
      </tp>
      <tp t="s">
        <v>#N/A N/A</v>
        <stp/>
        <stp>BDP|2214515176776384223</stp>
        <tr r="H82" s="11"/>
      </tp>
      <tp>
        <v>4.5108003616333008</v>
        <stp/>
        <stp>BDP|2433617167017401763|22</stp>
        <stp>91282CHT Govt</stp>
        <stp>Bid yield</stp>
        <tr r="K9" s="2"/>
      </tp>
      <tp>
        <v>4.4820213317871094</v>
        <stp/>
        <stp>BDP|9413047791258323986|22</stp>
        <stp>91282CQF Govt</stp>
        <stp>Bid yield</stp>
        <tr r="K14" s="2"/>
      </tp>
      <tp t="s">
        <v>#N/A Requesting Data...4274991425</v>
        <stp/>
        <stp>BDP|3803482398819064232</stp>
        <tr r="B61" s="11"/>
        <tr r="G56" s="11"/>
      </tp>
      <tp t="s">
        <v>#N/A Requesting Data...4287069682</v>
        <stp/>
        <stp>BDP|4926100405306637617</stp>
        <tr r="G109" s="11"/>
      </tp>
      <tp t="s">
        <v>#N/A N/A</v>
        <stp/>
        <stp>BDP|9675738626421992831</stp>
        <tr r="M5" s="11"/>
        <tr r="C6" s="11"/>
        <tr r="H5" s="11"/>
      </tp>
      <tp t="s">
        <v>#N/A N/A</v>
        <stp/>
        <stp>BDP|6137502004236503097</stp>
        <tr r="M49" s="11"/>
        <tr r="H112" s="11"/>
      </tp>
      <tp t="s">
        <v>#N/A Requesting Data...4264992564</v>
        <stp/>
        <stp>BDP|1721437764300743690</stp>
        <tr r="G130" s="11"/>
      </tp>
      <tp t="s">
        <v>#N/A N/A</v>
        <stp/>
        <stp>BDP|2084075287089789691</stp>
        <tr r="G16" s="2"/>
      </tp>
      <tp t="s">
        <v>#N/A N/A</v>
        <stp/>
        <stp>BDP|4174512040877534789</stp>
        <tr r="H89" s="11"/>
      </tp>
      <tp t="s">
        <v>#N/A Requesting Data...4294041198</v>
        <stp/>
        <stp>BDP|9332120534177721900</stp>
        <tr r="B54" s="11"/>
        <tr r="G49" s="11"/>
      </tp>
      <tp t="s">
        <v>#N/A N/A</v>
        <stp/>
        <stp>BDP|7097486179813124225</stp>
        <tr r="C75" s="11"/>
        <tr r="H69" s="11"/>
      </tp>
      <tp t="s">
        <v>#N/A N/A</v>
        <stp/>
        <stp>BDP|1194666857125774259</stp>
        <tr r="F15" s="2"/>
      </tp>
      <tp t="s">
        <v>#N/A N/A</v>
        <stp/>
        <stp>BDP|7518135402902233151</stp>
        <tr r="C86" s="11"/>
        <tr r="H77" s="11"/>
      </tp>
      <tp t="s">
        <v>#N/A Requesting Data...4285904740</v>
        <stp/>
        <stp>BDP|1596458850061752447</stp>
        <tr r="G92" s="11"/>
      </tp>
      <tp t="s">
        <v>#N/A Requesting Data...4272446790</v>
        <stp/>
        <stp>BDP|6789100236135323432</stp>
        <tr r="B75" s="11"/>
        <tr r="G69" s="11"/>
      </tp>
      <tp t="s">
        <v>#N/A Requesting Data...4286015026</v>
        <stp/>
        <stp>BDP|3116236531481662645</stp>
        <tr r="L12" s="11"/>
        <tr r="B26" s="11"/>
        <tr r="G24" s="11"/>
      </tp>
      <tp t="s">
        <v>#N/A Requesting Data...4280421555</v>
        <stp/>
        <stp>BDP|1842979533088483691</stp>
        <tr r="L38" s="11"/>
        <tr r="G94" s="11"/>
      </tp>
      <tp t="s">
        <v>#N/A N/A</v>
        <stp/>
        <stp>BDP|7081227830496631527</stp>
        <tr r="C23" s="11"/>
      </tp>
      <tp t="s">
        <v>#N/A Requesting Data...4284964808</v>
        <stp/>
        <stp>BDP|6147165703403012123</stp>
        <tr r="B15" s="11"/>
        <tr r="G14" s="11"/>
      </tp>
      <tp t="s">
        <v>#N/A Requesting Data...4290727959</v>
        <stp/>
        <stp>BDP|2750924881533698562</stp>
        <tr r="L48" s="11"/>
        <tr r="G110" s="11"/>
      </tp>
      <tp t="s">
        <v>#N/A Requesting Data...4290538444</v>
        <stp/>
        <stp>BDP|4079151330554583753</stp>
        <tr r="B89" s="11"/>
        <tr r="G79" s="11"/>
      </tp>
      <tp t="s">
        <v>#N/A N/A</v>
        <stp/>
        <stp>BDP|3207039433637619215</stp>
        <tr r="E5" s="2"/>
        <tr r="F16" s="2"/>
      </tp>
      <tp t="s">
        <v>#N/A N/A</v>
        <stp/>
        <stp>BDP|2805789374001066618</stp>
        <tr r="H123" s="11"/>
      </tp>
      <tp t="s">
        <v>#N/A N/A</v>
        <stp/>
        <stp>BDP|8561525451729556799</stp>
        <tr r="N15" s="2"/>
      </tp>
      <tp t="s">
        <v>#N/A Requesting Data...4286151800</v>
        <stp/>
        <stp>BDP|9071637252845264999</stp>
        <tr r="G84" s="11"/>
      </tp>
      <tp t="s">
        <v>#N/A Requesting Data...4289625815</v>
        <stp/>
        <stp>BDP|7805137474917954080</stp>
        <tr r="G91" s="11"/>
      </tp>
      <tp t="s">
        <v>#N/A Requesting Data...4293209673</v>
        <stp/>
        <stp>BDP|4671002196552706990</stp>
        <tr r="G2" s="2"/>
      </tp>
      <tp t="s">
        <v>#N/A N/A</v>
        <stp/>
        <stp>BDP|2160285559936678591</stp>
        <tr r="BD2" s="8"/>
      </tp>
      <tp t="s">
        <v>#N/A N/A</v>
        <stp/>
        <stp>BDP|4823544472897992782</stp>
        <tr r="H103" s="11"/>
      </tp>
      <tp t="s">
        <v>#N/A N/A</v>
        <stp/>
        <stp>BDP|4859477833982592757</stp>
        <tr r="C73" s="11"/>
        <tr r="H67" s="11"/>
      </tp>
      <tp t="s">
        <v>#N/A N/A</v>
        <stp/>
        <stp>BDP|5347515809097312147</stp>
        <tr r="F8" s="2"/>
      </tp>
      <tp t="s">
        <v>#N/A N/A</v>
        <stp/>
        <stp>BDP|2514939776542148825</stp>
        <tr r="M21" s="11"/>
        <tr r="C42" s="11"/>
        <tr r="H38" s="11"/>
      </tp>
      <tp t="s">
        <v>#N/A N/A</v>
        <stp/>
        <stp>BDP|8067533908182150993</stp>
        <tr r="G10" s="2"/>
      </tp>
      <tp t="s">
        <v>#N/A N/A</v>
        <stp/>
        <stp>BDP|1340248528253672496</stp>
        <tr r="C20" s="11"/>
        <tr r="H19" s="11"/>
      </tp>
      <tp t="s">
        <v>#N/A N/A</v>
        <stp/>
        <stp>BDP|3808434432041061393</stp>
        <tr r="M12" s="11"/>
        <tr r="C26" s="11"/>
        <tr r="H24" s="11"/>
      </tp>
      <tp t="s">
        <v>#N/A Requesting Data...4085279361</v>
        <stp/>
        <stp>BDP|9313772296499712845</stp>
        <tr r="J2" s="2"/>
      </tp>
      <tp t="s">
        <v>#N/A N/A</v>
        <stp/>
        <stp>BDP|4946735107384902154</stp>
        <tr r="H17" s="2"/>
      </tp>
      <tp t="s">
        <v>#N/A N/A</v>
        <stp/>
        <stp>BDP|4548221002424713451</stp>
        <tr r="H85" s="11"/>
      </tp>
      <tp t="s">
        <v>#N/A Requesting Data...106836320</v>
        <stp/>
        <stp>BDP|7862460574513346030</stp>
        <tr r="L22" s="11"/>
        <tr r="B43" s="11"/>
        <tr r="G39" s="11"/>
      </tp>
      <tp t="s">
        <v>#N/A Requesting Data...2273574210</v>
        <stp/>
        <stp>BDP|6497655238444655061</stp>
        <tr r="B91" s="11"/>
        <tr r="G80" s="11"/>
      </tp>
      <tp t="s">
        <v>#N/A N/A</v>
        <stp/>
        <stp>BDP|4969769133557271072</stp>
        <tr r="E15" s="2"/>
      </tp>
      <tp t="s">
        <v>#N/A N/A</v>
        <stp/>
        <stp>BDP|9326827414867900059</stp>
        <tr r="C78" s="11"/>
      </tp>
      <tp t="s">
        <v>#N/A N/A</v>
        <stp/>
        <stp>BDP|2608036046142845353</stp>
        <tr r="M56" s="11"/>
        <tr r="H125" s="11"/>
      </tp>
      <tp t="s">
        <v>#N/A N/A</v>
        <stp/>
        <stp>BDP|2271517978801583622</stp>
        <tr r="G11" s="2"/>
      </tp>
      <tp t="s">
        <v>#N/A Requesting Data...3798730499</v>
        <stp/>
        <stp>BDP|2360988235176004928</stp>
        <tr r="G119" s="11"/>
      </tp>
      <tp t="s">
        <v>#N/A N/A</v>
        <stp/>
        <stp>BDP|8638084260260821959</stp>
        <tr r="M58" s="11"/>
        <tr r="H129" s="11"/>
      </tp>
      <tp t="s">
        <v>#N/A N/A</v>
        <stp/>
        <stp>BDP|3273042872494301742</stp>
        <tr r="G15" s="2"/>
      </tp>
      <tp t="s">
        <v>#N/A N/A</v>
        <stp/>
        <stp>BDP|8481811634243741712</stp>
        <tr r="C72" s="11"/>
        <tr r="H66" s="11"/>
      </tp>
      <tp t="s">
        <v>#N/A N/A</v>
        <stp/>
        <stp>BDP|3579373435146687262</stp>
        <tr r="M9" s="11"/>
        <tr r="C17" s="11"/>
        <tr r="H16" s="11"/>
      </tp>
      <tp t="s">
        <v>#N/A N/A</v>
        <stp/>
        <stp>BDP|4044453273251023115</stp>
        <tr r="C37" s="11"/>
        <tr r="H33" s="11"/>
      </tp>
      <tp t="s">
        <v>#N/A N/A</v>
        <stp/>
        <stp>BDP|2620625753110347602</stp>
        <tr r="F11" s="2"/>
      </tp>
      <tp t="s">
        <v>#N/A N/A</v>
        <stp/>
        <stp>BDP|4945156348455770368</stp>
        <tr r="M55" s="11"/>
        <tr r="H124" s="11"/>
      </tp>
      <tp t="s">
        <v>#N/A N/A</v>
        <stp/>
        <stp>BDP|5314057517526083292</stp>
        <tr r="H8" s="2"/>
      </tp>
      <tp t="s">
        <v>#N/A Requesting Data...3278940233</v>
        <stp/>
        <stp>BDP|1201470139016323069</stp>
        <tr r="B77" s="11"/>
        <tr r="G71" s="11"/>
      </tp>
      <tp t="s">
        <v>#N/A Requesting Data...637859870</v>
        <stp/>
        <stp>BDP|4520348450531925317</stp>
        <tr r="G113" s="11"/>
      </tp>
      <tp t="s">
        <v>#N/A Requesting Data...1778924131</v>
        <stp/>
        <stp>BDP|1012597956563589237</stp>
        <tr r="B83" s="11"/>
        <tr r="G75" s="11"/>
      </tp>
      <tp t="s">
        <v>#N/A N/A</v>
        <stp/>
        <stp>BDP|1338847519978271038</stp>
        <tr r="E11" s="2"/>
      </tp>
      <tp t="s">
        <v>#N/A N/A</v>
        <stp/>
        <stp>BDP|3785808046209526690</stp>
        <tr r="M4" s="11"/>
        <tr r="C4" s="11"/>
        <tr r="H4" s="11"/>
      </tp>
      <tp t="s">
        <v>#N/A N/A</v>
        <stp/>
        <stp>BDP|3140387927702033030</stp>
        <tr r="L182" s="11"/>
        <tr r="L66" s="11"/>
        <tr r="L67" s="11"/>
        <tr r="L68" s="11"/>
        <tr r="L69" s="11"/>
        <tr r="L70" s="11"/>
        <tr r="L71" s="11"/>
        <tr r="L72" s="11"/>
        <tr r="L73" s="11"/>
        <tr r="L74" s="11"/>
        <tr r="L75" s="11"/>
        <tr r="L76" s="11"/>
        <tr r="L77" s="11"/>
        <tr r="L78" s="11"/>
        <tr r="L79" s="11"/>
        <tr r="L80" s="11"/>
        <tr r="L81" s="11"/>
        <tr r="L82" s="11"/>
        <tr r="L83" s="11"/>
        <tr r="L84" s="11"/>
        <tr r="L85" s="11"/>
        <tr r="L86" s="11"/>
        <tr r="L87" s="11"/>
        <tr r="L88" s="11"/>
        <tr r="L89" s="11"/>
        <tr r="L90" s="11"/>
        <tr r="L91" s="11"/>
        <tr r="L92" s="11"/>
        <tr r="L93" s="11"/>
        <tr r="B94" s="11"/>
        <tr r="L94" s="11"/>
        <tr r="B95" s="11"/>
        <tr r="L95" s="11"/>
        <tr r="B96" s="11"/>
        <tr r="L96" s="11"/>
        <tr r="B97" s="11"/>
        <tr r="L97" s="11"/>
        <tr r="B98" s="11"/>
        <tr r="L98" s="11"/>
        <tr r="B99" s="11"/>
        <tr r="L99" s="11"/>
        <tr r="B100" s="11"/>
        <tr r="L100" s="11"/>
        <tr r="B101" s="11"/>
        <tr r="L101" s="11"/>
        <tr r="B102" s="11"/>
        <tr r="L102" s="11"/>
        <tr r="B103" s="11"/>
        <tr r="L103" s="11"/>
        <tr r="B104" s="11"/>
        <tr r="L104" s="11"/>
        <tr r="B105" s="11"/>
        <tr r="L105" s="11"/>
        <tr r="B106" s="11"/>
        <tr r="L106" s="11"/>
        <tr r="B107" s="11"/>
        <tr r="L107" s="11"/>
        <tr r="B108" s="11"/>
        <tr r="L108" s="11"/>
        <tr r="B109" s="11"/>
        <tr r="L109" s="11"/>
        <tr r="B110" s="11"/>
        <tr r="L110" s="11"/>
        <tr r="B111" s="11"/>
        <tr r="L111" s="11"/>
        <tr r="B112" s="11"/>
        <tr r="L112" s="11"/>
        <tr r="B113" s="11"/>
        <tr r="L113" s="11"/>
        <tr r="B114" s="11"/>
        <tr r="L114" s="11"/>
        <tr r="B115" s="11"/>
        <tr r="L115" s="11"/>
        <tr r="B116" s="11"/>
        <tr r="L116" s="11"/>
        <tr r="B117" s="11"/>
        <tr r="L117" s="11"/>
        <tr r="B118" s="11"/>
        <tr r="L118" s="11"/>
        <tr r="B119" s="11"/>
        <tr r="L119" s="11"/>
        <tr r="B120" s="11"/>
        <tr r="L120" s="11"/>
        <tr r="B121" s="11"/>
        <tr r="L121" s="11"/>
        <tr r="B122" s="11"/>
        <tr r="L122" s="11"/>
        <tr r="B123" s="11"/>
        <tr r="L123" s="11"/>
        <tr r="B124" s="11"/>
        <tr r="L124" s="11"/>
        <tr r="B125" s="11"/>
        <tr r="L125" s="11"/>
        <tr r="B126" s="11"/>
        <tr r="L126" s="11"/>
        <tr r="B127" s="11"/>
        <tr r="L127" s="11"/>
        <tr r="B128" s="11"/>
        <tr r="L128" s="11"/>
        <tr r="B129" s="11"/>
        <tr r="L129" s="11"/>
        <tr r="B130" s="11"/>
        <tr r="L130" s="11"/>
        <tr r="B131" s="11"/>
        <tr r="L131" s="11"/>
        <tr r="B132" s="11"/>
        <tr r="L132" s="11"/>
        <tr r="B133" s="11"/>
        <tr r="L133" s="11"/>
        <tr r="B134" s="11"/>
        <tr r="L134" s="11"/>
        <tr r="B135" s="11"/>
        <tr r="L135" s="11"/>
        <tr r="B136" s="11"/>
        <tr r="L136" s="11"/>
        <tr r="B137" s="11"/>
        <tr r="G137" s="11"/>
        <tr r="L137" s="11"/>
        <tr r="B138" s="11"/>
        <tr r="G138" s="11"/>
        <tr r="L138" s="11"/>
        <tr r="B139" s="11"/>
        <tr r="G139" s="11"/>
        <tr r="L139" s="11"/>
        <tr r="B140" s="11"/>
        <tr r="G140" s="11"/>
        <tr r="L140" s="11"/>
        <tr r="B141" s="11"/>
        <tr r="G141" s="11"/>
        <tr r="L141" s="11"/>
        <tr r="B142" s="11"/>
        <tr r="G142" s="11"/>
        <tr r="L142" s="11"/>
        <tr r="B143" s="11"/>
        <tr r="G143" s="11"/>
        <tr r="L143" s="11"/>
        <tr r="B144" s="11"/>
        <tr r="G144" s="11"/>
        <tr r="L144" s="11"/>
        <tr r="B145" s="11"/>
        <tr r="G145" s="11"/>
        <tr r="L145" s="11"/>
        <tr r="B146" s="11"/>
        <tr r="G146" s="11"/>
        <tr r="L146" s="11"/>
        <tr r="B147" s="11"/>
        <tr r="G147" s="11"/>
        <tr r="L147" s="11"/>
        <tr r="B148" s="11"/>
        <tr r="G148" s="11"/>
        <tr r="L148" s="11"/>
        <tr r="B149" s="11"/>
        <tr r="G149" s="11"/>
        <tr r="L149" s="11"/>
        <tr r="B150" s="11"/>
        <tr r="G150" s="11"/>
        <tr r="L150" s="11"/>
        <tr r="B151" s="11"/>
        <tr r="G151" s="11"/>
        <tr r="L151" s="11"/>
        <tr r="B152" s="11"/>
        <tr r="G152" s="11"/>
        <tr r="L152" s="11"/>
        <tr r="B153" s="11"/>
        <tr r="G153" s="11"/>
        <tr r="L153" s="11"/>
        <tr r="B154" s="11"/>
        <tr r="G154" s="11"/>
        <tr r="L154" s="11"/>
        <tr r="B155" s="11"/>
        <tr r="G155" s="11"/>
        <tr r="L155" s="11"/>
        <tr r="B156" s="11"/>
        <tr r="G156" s="11"/>
        <tr r="L156" s="11"/>
        <tr r="B157" s="11"/>
        <tr r="G157" s="11"/>
        <tr r="L157" s="11"/>
        <tr r="B158" s="11"/>
        <tr r="G158" s="11"/>
        <tr r="L158" s="11"/>
        <tr r="B159" s="11"/>
        <tr r="G159" s="11"/>
        <tr r="L159" s="11"/>
        <tr r="B160" s="11"/>
        <tr r="G160" s="11"/>
        <tr r="L160" s="11"/>
        <tr r="B161" s="11"/>
        <tr r="G161" s="11"/>
        <tr r="L161" s="11"/>
        <tr r="B162" s="11"/>
        <tr r="G162" s="11"/>
        <tr r="L162" s="11"/>
        <tr r="B163" s="11"/>
        <tr r="G163" s="11"/>
        <tr r="L163" s="11"/>
        <tr r="B164" s="11"/>
        <tr r="G164" s="11"/>
        <tr r="L164" s="11"/>
        <tr r="B165" s="11"/>
        <tr r="G165" s="11"/>
        <tr r="L165" s="11"/>
        <tr r="B166" s="11"/>
        <tr r="G166" s="11"/>
        <tr r="L166" s="11"/>
        <tr r="B167" s="11"/>
        <tr r="G167" s="11"/>
        <tr r="L167" s="11"/>
        <tr r="B168" s="11"/>
        <tr r="G168" s="11"/>
        <tr r="L168" s="11"/>
        <tr r="B169" s="11"/>
        <tr r="G169" s="11"/>
        <tr r="L169" s="11"/>
        <tr r="B170" s="11"/>
        <tr r="G170" s="11"/>
        <tr r="L170" s="11"/>
        <tr r="B171" s="11"/>
        <tr r="G171" s="11"/>
        <tr r="L171" s="11"/>
        <tr r="B172" s="11"/>
        <tr r="G172" s="11"/>
        <tr r="L172" s="11"/>
        <tr r="B173" s="11"/>
        <tr r="G173" s="11"/>
        <tr r="L173" s="11"/>
        <tr r="B174" s="11"/>
        <tr r="G174" s="11"/>
        <tr r="L174" s="11"/>
        <tr r="B175" s="11"/>
        <tr r="G175" s="11"/>
        <tr r="L175" s="11"/>
        <tr r="B176" s="11"/>
        <tr r="G176" s="11"/>
        <tr r="L176" s="11"/>
        <tr r="B177" s="11"/>
        <tr r="G177" s="11"/>
        <tr r="L177" s="11"/>
        <tr r="B178" s="11"/>
        <tr r="G178" s="11"/>
        <tr r="L178" s="11"/>
        <tr r="B179" s="11"/>
        <tr r="G179" s="11"/>
        <tr r="L179" s="11"/>
        <tr r="B180" s="11"/>
        <tr r="G180" s="11"/>
        <tr r="L180" s="11"/>
        <tr r="B181" s="11"/>
        <tr r="G181" s="11"/>
        <tr r="L181" s="11"/>
        <tr r="B182" s="11"/>
        <tr r="G182" s="11"/>
      </tp>
      <tp t="s">
        <v>#N/A N/A</v>
        <stp/>
        <stp>BDH|7064417421853313213</stp>
        <tr r="BC4" s="8"/>
      </tp>
      <tp t="s">
        <v>#N/A Requesting Data...1406215567</v>
        <stp/>
        <stp>BDP|7676554271285141032</stp>
        <tr r="B59" s="11"/>
        <tr r="G54" s="11"/>
      </tp>
      <tp t="s">
        <v>#N/A Requesting Data...2374295555</v>
        <stp/>
        <stp>BDP|1071062253644261068</stp>
        <tr r="L5" s="11"/>
        <tr r="B6" s="11"/>
        <tr r="G5" s="11"/>
      </tp>
      <tp>
        <v>4.4778804779052734</v>
        <stp/>
        <stp>BDP|8652339069499692776|22</stp>
        <stp>91282CQF Govt</stp>
        <stp>Ask yield</stp>
        <tr r="M14" s="2"/>
      </tp>
      <tp t="s">
        <v>#N/A N/A</v>
        <stp/>
        <stp>BDP|9439351555707952963</stp>
        <tr r="M23" s="11"/>
        <tr r="C44" s="11"/>
        <tr r="H40" s="11"/>
      </tp>
      <tp t="s">
        <v>#N/A N/A</v>
        <stp/>
        <stp>BDP|2776265526466835573</stp>
        <tr r="M17" s="11"/>
        <tr r="C36" s="11"/>
        <tr r="H32" s="11"/>
      </tp>
      <tp t="s">
        <v>#N/A Requesting Data...3170832643</v>
        <stp/>
        <stp>BDP|7908425069742965655</stp>
        <tr r="B25" s="11"/>
        <tr r="G23" s="11"/>
      </tp>
      <tp t="s">
        <v>#N/A Requesting Data...2725135411</v>
        <stp/>
        <stp>BDP|3512343362696582188</stp>
        <tr r="B12" s="11"/>
        <tr r="G11" s="11"/>
      </tp>
      <tp t="s">
        <v>#N/A Requesting Data...3117760331</v>
        <stp/>
        <stp>BDP|2264768675243696082</stp>
        <tr r="L43" s="11"/>
        <tr r="G104" s="11"/>
      </tp>
      <tp t="s">
        <v>#N/A Requesting Data...2089656419</v>
        <stp/>
        <stp>BDP|6465909825714281818</stp>
        <tr r="L61" s="11"/>
        <tr r="G134" s="11"/>
      </tp>
      <tp t="s">
        <v>#N/A N/A</v>
        <stp/>
        <stp>BDP|3358048450426715118</stp>
        <tr r="H88" s="11"/>
      </tp>
      <tp t="s">
        <v>#N/A N/A</v>
        <stp/>
        <stp>BDP|5624483740083889734</stp>
        <tr r="C24" s="11"/>
        <tr r="H22" s="11"/>
      </tp>
      <tp t="s">
        <v>#N/A Requesting Data...3006006901</v>
        <stp/>
        <stp>BDP|1076439950096285490</stp>
        <tr r="G85" s="11"/>
      </tp>
      <tp t="s">
        <v>#N/A N/A</v>
        <stp/>
        <stp>BDP|5759216136554153289</stp>
        <tr r="M31" s="11"/>
        <tr r="C66" s="11"/>
        <tr r="H60" s="11"/>
      </tp>
      <tp t="s">
        <v>#N/A N/A</v>
        <stp/>
        <stp>BDP|2900126204812244349</stp>
        <tr r="C7" s="11"/>
        <tr r="H6" s="11"/>
      </tp>
      <tp t="s">
        <v>#N/A N/A</v>
        <stp/>
        <stp>BDP|1971374706714338460</stp>
        <tr r="M11" s="11"/>
        <tr r="C22" s="11"/>
        <tr r="H21" s="11"/>
      </tp>
      <tp t="s">
        <v>#N/A Requesting Data...2520116045</v>
        <stp/>
        <stp>BDP|2713187008411509009</stp>
        <tr r="B24" s="11"/>
        <tr r="G22" s="11"/>
      </tp>
      <tp t="s">
        <v>#N/A N/A</v>
        <stp/>
        <stp>BDP|5892424352904203291</stp>
        <tr r="H130" s="11"/>
      </tp>
      <tp t="s">
        <v>#N/A N/A</v>
        <stp/>
        <stp>BDP|6436322249593983003</stp>
        <tr r="M5" s="2"/>
      </tp>
      <tp t="s">
        <v>#N/A N/A</v>
        <stp/>
        <stp>BDP|3292298425408854902</stp>
        <tr r="N16" s="2"/>
      </tp>
      <tp t="s">
        <v>#N/A N/A</v>
        <stp/>
        <stp>BDP|4354518777100457451</stp>
        <tr r="I8" s="2"/>
      </tp>
      <tp t="s">
        <v>#N/A Requesting Data...929438342</v>
        <stp/>
        <stp>BDP|3049793501481878750</stp>
        <tr r="B78" s="11"/>
      </tp>
      <tp t="s">
        <v>#N/A N/A</v>
        <stp/>
        <stp>BDP|6757995766629604341</stp>
        <tr r="C70" s="11"/>
        <tr r="H64" s="11"/>
      </tp>
      <tp t="s">
        <v>#N/A Requesting Data...1796037032</v>
        <stp/>
        <stp>BDP|8288974709022295055</stp>
        <tr r="L25" s="11"/>
        <tr r="B48" s="11"/>
        <tr r="G43" s="11"/>
      </tp>
      <tp t="s">
        <v>#N/A Requesting Data...3369515318</v>
        <stp/>
        <stp>BDP|6228009279186212408</stp>
        <tr r="L51" s="11"/>
        <tr r="G115" s="11"/>
      </tp>
      <tp t="s">
        <v>#N/A N/A</v>
        <stp/>
        <stp>BDP|3310047548915428156</stp>
        <tr r="H126" s="11"/>
      </tp>
      <tp t="s">
        <v>#N/A N/A</v>
        <stp/>
        <stp>BDP|8362569684030780684</stp>
        <tr r="M47" s="11"/>
        <tr r="H108" s="11"/>
      </tp>
      <tp t="s">
        <v>#N/A N/A</v>
        <stp/>
        <stp>BDP|7541290463133448365</stp>
        <tr r="C82" s="11"/>
        <tr r="H74" s="11"/>
      </tp>
      <tp t="s">
        <v>#N/A Requesting Data...2367975944</v>
        <stp/>
        <stp>BDP|2001763155605628663</stp>
        <tr r="B30" s="11"/>
        <tr r="G26" s="11"/>
      </tp>
      <tp t="s">
        <v>#N/A N/A</v>
        <stp/>
        <stp>BDP|5030057475549228834</stp>
        <tr r="H11" s="2"/>
      </tp>
      <tp t="s">
        <v>#N/A N/A</v>
        <stp/>
        <stp>BDP|5706103034492097648</stp>
        <tr r="H119" s="11"/>
      </tp>
      <tp t="s">
        <v>#N/A Requesting Data...2689962669</v>
        <stp/>
        <stp>BDP|6742279936715335117</stp>
        <tr r="G88" s="11"/>
      </tp>
      <tp t="s">
        <v>#N/A N/A</v>
        <stp/>
        <stp>BDP|1185164669810201587</stp>
        <tr r="M35" s="11"/>
        <tr r="H87" s="11"/>
      </tp>
      <tp t="s">
        <v>#N/A Requesting Data...1537583314</v>
        <stp/>
        <stp>BDP|3696915051274436878</stp>
        <tr r="B67" s="11"/>
        <tr r="G61" s="11"/>
      </tp>
      <tp t="s">
        <v>#N/A N/A</v>
        <stp/>
        <stp>BDP|32306311638352387</stp>
        <tr r="C90" s="11"/>
      </tp>
      <tp t="s">
        <v>#N/A Requesting Data...2133408472</v>
        <stp/>
        <stp>BDP|36597932408594536</stp>
        <tr r="B79" s="11"/>
      </tp>
      <tp t="s">
        <v>#N/A Requesting Data...3874812098</v>
        <stp/>
        <stp>BDP|13121782463854656</stp>
        <tr r="L21" s="11"/>
        <tr r="B42" s="11"/>
        <tr r="G38" s="11"/>
      </tp>
      <tp>
        <v>3.6401500000000002</v>
        <stp/>
        <stp>BDP|2100018600430612352|22</stp>
        <stp>USSOA Index</stp>
        <stp>Last Price</stp>
        <tr r="Q2" s="2"/>
      </tp>
      <tp t="s">
        <v>#N/A N/A</v>
        <stp/>
        <stp>BDP|497240494117369808</stp>
        <tr r="H91" s="11"/>
      </tp>
      <tp>
        <v>4.5038003921508789</v>
        <stp/>
        <stp>BDP|14073861061598604252|22</stp>
        <stp>91282CRC Govt</stp>
        <stp>Bid yield</stp>
        <tr r="K18" s="2"/>
      </tp>
      <tp>
        <v>4.5618934631347656</v>
        <stp/>
        <stp>BDP|14429093550848689913|22</stp>
        <stp>91282CLF Govt</stp>
        <stp>Ask yield</stp>
        <tr r="M13" s="2"/>
      </tp>
      <tp>
        <v>98.5625</v>
        <stp/>
        <stp>BDP|2627383991270193998|22</stp>
        <stp>91282CQW Govt</stp>
        <stp>Ask</stp>
        <tr r="L17" s="2"/>
      </tp>
      <tp>
        <v>97.9140625</v>
        <stp/>
        <stp>BDP|6246519701543573304|22</stp>
        <stp>91282CQN Govt</stp>
        <stp>Ask</stp>
        <tr r="L15" s="2"/>
      </tp>
      <tp>
        <v>4.4859838485717773</v>
        <stp/>
        <stp>BDP|12139089735785385110|22</stp>
        <stp>91282CQN Govt</stp>
        <stp>Ask yield</stp>
        <tr r="M15" s="2"/>
      </tp>
      <tp t="s">
        <v>#N/A N/A</v>
        <stp/>
        <stp>BDP|533661247465623652</stp>
        <tr r="H128" s="11"/>
      </tp>
      <tp t="s">
        <v>#N/A Requesting Data...3158455726</v>
        <stp/>
        <stp>BDP|943553966123940001</stp>
        <tr r="L26" s="11"/>
        <tr r="B49" s="11"/>
        <tr r="G44" s="11"/>
      </tp>
      <tp>
        <v>98.5859375</v>
        <stp/>
        <stp>BDP|3746823473265602107|22</stp>
        <stp>91282CQT Govt</stp>
        <stp>Bid</stp>
        <tr r="J16" s="2"/>
      </tp>
      <tp t="s">
        <v>#N/A N/A</v>
        <stp/>
        <stp>BDP|790610309642616625</stp>
        <tr r="C57" s="11"/>
        <tr r="H52" s="11"/>
      </tp>
      <tp t="s">
        <v>#N/A N/A</v>
        <stp/>
        <stp>BDP|710704009880266584</stp>
        <tr r="M26" s="11"/>
        <tr r="C49" s="11"/>
        <tr r="H44" s="11"/>
      </tp>
      <tp>
        <v>99.234375</v>
        <stp/>
        <stp>BDP|2471199190101971397|22</stp>
        <stp>91282CRC Govt</stp>
        <stp>Bid</stp>
        <tr r="J18" s="2"/>
      </tp>
      <tp>
        <v>4.4901008605957031</v>
        <stp/>
        <stp>BDP|18302508695654036836|22</stp>
        <stp>91282CQN Govt</stp>
        <stp>Bid yield</stp>
        <tr r="K15" s="2"/>
      </tp>
      <tp>
        <v>4.541229248046875</v>
        <stp/>
        <stp>BDP|14730493720668426289|22</stp>
        <stp>91282CJZ Govt</stp>
        <stp>Bid yield</stp>
        <tr r="K11" s="2"/>
      </tp>
      <tp>
        <v>4.5142450332641602</v>
        <stp/>
        <stp>BDP|11898148117733802682|22</stp>
        <stp>91282CJJ Govt</stp>
        <stp>Ask yield</stp>
        <tr r="M10" s="2"/>
      </tp>
      <tp>
        <v>4.4991369247436523</v>
        <stp/>
        <stp>BDP|10942543630940235108|22</stp>
        <stp>91282CQW Govt</stp>
        <stp>Bid yield</stp>
        <tr r="K17" s="2"/>
      </tp>
      <tp>
        <v>97.890625</v>
        <stp/>
        <stp>BDP|3191328970192998572|22</stp>
        <stp>91282CQN Govt</stp>
        <stp>Bid</stp>
        <tr r="J15" s="2"/>
      </tp>
      <tp>
        <v>4.4878864288330078</v>
        <stp/>
        <stp>BDP|10333592876004070869|22</stp>
        <stp>91282CQT Govt</stp>
        <stp>Ask yield</stp>
        <tr r="M16" s="2"/>
      </tp>
      <tp>
        <v>4.5361843109130859</v>
        <stp/>
        <stp>BDP|15083954156498080174|22</stp>
        <stp>91282CJZ Govt</stp>
        <stp>Ask yield</stp>
        <tr r="M11" s="2"/>
      </tp>
      <tp>
        <v>4.5041093826293945</v>
        <stp/>
        <stp>BDP|11574605663000409611|22</stp>
        <stp>91282CHT Govt</stp>
        <stp>Ask yield</stp>
        <tr r="M9" s="2"/>
      </tp>
      <tp>
        <v>98.53125</v>
        <stp/>
        <stp>BDP|4715354198425264526|22</stp>
        <stp>91282CQW Govt</stp>
        <stp>Bid</stp>
        <tr r="J17" s="2"/>
      </tp>
      <tp t="s">
        <v>#N/A N/A</v>
        <stp/>
        <stp>BDP|155805520550017224</stp>
        <tr r="E12" s="2"/>
      </tp>
      <tp>
        <v>98.671875</v>
        <stp/>
        <stp>BDP|4351783177330358673|22</stp>
        <stp>91282CQF Govt</stp>
        <stp>Bid</stp>
        <tr r="J14" s="2"/>
      </tp>
      <tp t="s">
        <v>#N/A Requesting Data...4103697974</v>
        <stp/>
        <stp>BDP|701498314499250766</stp>
        <tr r="L16" s="11"/>
        <tr r="B35" s="11"/>
        <tr r="G31" s="11"/>
      </tp>
      <tp t="s">
        <v>#N/A Requesting Data...941102060</v>
        <stp/>
        <stp>BDP|463608792180355429</stp>
        <tr r="B56" s="11"/>
        <tr r="G51" s="11"/>
      </tp>
      <tp t="s">
        <v>#N/A Requesting Data...1302265274</v>
        <stp/>
        <stp>BDP|333862154947289108</stp>
        <tr r="L40" s="11"/>
        <tr r="G97" s="11"/>
      </tp>
      <tp>
        <v>4.5206022262573242</v>
        <stp/>
        <stp>BDP|17211367257852507372|22</stp>
        <stp>91282CJJ Govt</stp>
        <stp>Bid yield</stp>
        <tr r="K10" s="2"/>
      </tp>
      <tp>
        <v>4.4883394241333008</v>
        <stp/>
        <stp>BDP|10923640962215465266|22</stp>
        <stp>91282CHC Govt</stp>
        <stp>Ask yield</stp>
        <tr r="M8" s="2"/>
      </tp>
      <tp>
        <v>4.5024795532226563</v>
        <stp/>
        <stp>BDP|14626488306988412601|22</stp>
        <stp>91282CRC Govt</stp>
        <stp>Ask yield</stp>
        <tr r="M18" s="2"/>
      </tp>
      <tp>
        <v>4.547327995300293</v>
        <stp/>
        <stp>BDP|15119324052867010749|22</stp>
        <stp>91282CKQ Govt</stp>
        <stp>Ask yield</stp>
        <tr r="M12" s="2"/>
      </tp>
      <tp>
        <v>96.2421875</v>
        <stp/>
        <stp>BDP|3927309457351281803|22</stp>
        <stp>91282CHT Govt</stp>
        <stp>Ask</stp>
        <tr r="L9" s="2"/>
      </tp>
      <tp>
        <v>93.546875</v>
        <stp/>
        <stp>BDP|1932019809806987657|22</stp>
        <stp>91282CHC Govt</stp>
        <stp>Ask</stp>
        <tr r="L8" s="2"/>
      </tp>
      <tp>
        <v>99.8671875</v>
        <stp/>
        <stp>BDP|4818128304720597936|22</stp>
        <stp>91282CJJ Govt</stp>
        <stp>Bid</stp>
        <tr r="J10" s="2"/>
      </tp>
      <tp>
        <v>96.203125</v>
        <stp/>
        <stp>BDP|2752351777942481270|22</stp>
        <stp>91282CHT Govt</stp>
        <stp>Bid</stp>
        <tr r="J9" s="2"/>
      </tp>
      <tp>
        <v>95.375</v>
        <stp/>
        <stp>BDP|4223247036517115712|22</stp>
        <stp>91282CLF Govt</stp>
        <stp>Bid</stp>
        <tr r="J1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周伯彥" refreshedDate="46233.744542476852" createdVersion="8" refreshedVersion="8" minRefreshableVersion="3" recordCount="3884" xr:uid="{D5AD765A-BD40-4A3D-976D-A48F217917B8}">
  <cacheSource type="worksheet">
    <worksheetSource ref="M3:P10000" sheet="TY_CTD"/>
  </cacheSource>
  <cacheFields count="4">
    <cacheField name="FUT_CTD_CUSIP" numFmtId="0">
      <sharedItems containsBlank="1" count="91">
        <s v="91282CQT"/>
        <s v="91282CQC"/>
        <s v="91282CPY"/>
        <s v="91282CPM"/>
        <s v="91282CFV"/>
        <s v="91282CNW"/>
        <s v="91282CNR"/>
        <s v="#N/A N/A"/>
        <s v="91282CNF"/>
        <s v="91282CMK"/>
        <s v="91282CMC"/>
        <s v="91282CMR"/>
        <s v="91282CLZ"/>
        <s v="91282CLU"/>
        <s v="91282CLJ"/>
        <s v="91282CLD"/>
        <s v="91282CKW"/>
        <s v="91282CKN"/>
        <s v="91282CKU"/>
        <s v="91282CKC"/>
        <s v="91282CJX"/>
        <s v="91282CJG"/>
        <s v="91282CHZ"/>
        <s v="91282CHW"/>
        <s v="91282CHF"/>
        <s v="91282CGS"/>
        <s v="91282CGB"/>
        <s v="91282CFT"/>
        <s v="91282CFL"/>
        <s v="91282CEV"/>
        <s v="91282CEM"/>
        <s v="91282CES"/>
        <s v="9128286B"/>
        <s v="9128285M"/>
        <s v="9128284V"/>
        <s v="9128284N"/>
        <s v="9128283W"/>
        <s v="9128283F"/>
        <s v="9128282R"/>
        <s v="912828X8"/>
        <s v="912828V9"/>
        <s v="912828U2"/>
        <s v="912828Y9"/>
        <s v="9128287B"/>
        <s v="9128286S"/>
        <s v="9128285T"/>
        <s v="9128286A"/>
        <s v="9128285C"/>
        <s v="9128285J"/>
        <s v="912828Y7"/>
        <s v="9128284Z"/>
        <s v="9128284R"/>
        <s v="9128283Z"/>
        <s v="9128283J"/>
        <s v="912828G3"/>
        <s v="912828D5"/>
        <s v="912828WJ"/>
        <s v="912828B6"/>
        <s v="912828WE"/>
        <s v="912828VS"/>
        <s v="912828VB"/>
        <s v="912828R6"/>
        <s v="912828R2"/>
        <s v="912828N3"/>
        <s v="912828M8"/>
        <s v="912828L2"/>
        <s v="912828XG"/>
        <s v="912828XQ"/>
        <s v="912828XD"/>
        <s v="912828G8"/>
        <s v="912828J4"/>
        <s v="912828F2"/>
        <s v="912828F9"/>
        <s v="912828WY"/>
        <s v="912828D7"/>
        <s v="912828QN"/>
        <s v="912828PX"/>
        <s v="912828PC"/>
        <s v="912828A4"/>
        <s v="912828VV"/>
        <s v="912828NT"/>
        <s v="912828ND"/>
        <s v="912828MP"/>
        <s v="912828LY"/>
        <s v="912828LJ"/>
        <s v="912828KQ"/>
        <s v="912828KD"/>
        <s v="912828JR"/>
        <s v="912828JH"/>
        <s v="912828HZ"/>
        <m/>
      </sharedItems>
    </cacheField>
    <cacheField name="FUT_CTD_NET_BASIS" numFmtId="0">
      <sharedItems containsBlank="1" containsMixedTypes="1" containsNumber="1" minValue="-25.525099999999998" maxValue="27.051100000000002"/>
    </cacheField>
    <cacheField name="FUT_IMPLIED_REPO_RT" numFmtId="0">
      <sharedItems containsBlank="1" containsMixedTypes="1" containsNumber="1" minValue="-31.761600000000001" maxValue="31.571159999999999"/>
    </cacheField>
    <cacheField name="FUT_CNVS_FACTOR" numFmtId="0">
      <sharedItems containsBlank="1" containsMixedTypes="1" containsNumber="1" minValue="0.76739999999999997" maxValue="0.94020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周伯彥" refreshedDate="46233.745947453703" createdVersion="8" refreshedVersion="8" minRefreshableVersion="3" recordCount="3884" xr:uid="{04120FEB-1072-45B7-B120-FC3BDA3D0D9E}">
  <cacheSource type="worksheet">
    <worksheetSource ref="AL3:AO10000" sheet="TY_CTD"/>
  </cacheSource>
  <cacheFields count="4">
    <cacheField name="FUT_CTD_CUSIP" numFmtId="0">
      <sharedItems containsBlank="1" count="134">
        <s v="91282CRC"/>
        <s v="91282CHT"/>
        <s v="91282CQT"/>
        <s v="91282CQN"/>
        <s v="91282CQF"/>
        <s v="91282CHC"/>
        <s v="91282CPY"/>
        <s v="91282CGM"/>
        <s v="91282CPQ"/>
        <s v="91282CFV"/>
        <s v="#N/A N/A"/>
        <s v="91282CNW"/>
        <s v="91282CNR"/>
        <s v="91282CNJ"/>
        <s v="91282CFF"/>
        <s v="91282CNF"/>
        <s v="91282CNA"/>
        <s v="91282CMT"/>
        <s v="91282CEP"/>
        <s v="91282CMC"/>
        <s v="91282CMK"/>
        <s v="91282CDY"/>
        <s v="91282CLZ"/>
        <s v="91282CLU"/>
        <s v="91282CLM"/>
        <s v="91282CDJ"/>
        <s v="91282CKW"/>
        <s v="91282CCS"/>
        <s v="91282CKU"/>
        <s v="91282CKN"/>
        <s v="91282CKF"/>
        <s v="91282CCB"/>
        <s v="91282CKC"/>
        <s v="91282CJX"/>
        <s v="91282CJQ"/>
        <s v="91282CJG"/>
        <s v="91282CHZ"/>
        <s v="91282CAV"/>
        <s v="91282CHW"/>
        <s v="91282CHJ"/>
        <s v="91282CHR"/>
        <s v="91282CAE"/>
        <s v="91282CGS"/>
        <s v="91282CHF"/>
        <s v="912828ZQ"/>
        <s v="91282CGB"/>
        <s v="912828Z9"/>
        <s v="91282CFL"/>
        <s v="91282CFT"/>
        <s v="912828YS"/>
        <s v="91282CEV"/>
        <s v="912828YB"/>
        <s v="91282CEM"/>
        <s v="91282CEE"/>
        <s v="9128286T"/>
        <s v="9128286B"/>
        <s v="9128285M"/>
        <s v="9128284V"/>
        <s v="9128284N"/>
        <s v="9128283W"/>
        <s v="9128283F"/>
        <s v="9128282R"/>
        <s v="912828X8"/>
        <s v="912828V9"/>
        <s v="912828YX"/>
        <s v="912828U2"/>
        <s v="912828Y9"/>
        <s v="9128287B"/>
        <s v="9128282A"/>
        <s v="9128286S"/>
        <s v="9128286L"/>
        <s v="912828R3"/>
        <s v="9128285T"/>
        <s v="9128286A"/>
        <s v="912828P4"/>
        <s v="9128285C"/>
        <s v="9128285J"/>
        <s v="912828M5"/>
        <s v="912828Y7"/>
        <s v="9128284Z"/>
        <s v="912828XZ"/>
        <s v="912828K7"/>
        <s v="9128284R"/>
        <s v="9128284M"/>
        <s v="9128284F"/>
        <s v="912828XB"/>
        <s v="9128283Z"/>
        <s v="9128283V"/>
        <s v="9128283P"/>
        <s v="912828J2"/>
        <s v="912828G3"/>
        <s v="912828D5"/>
        <s v="912828WJ"/>
        <s v="912828B6"/>
        <s v="912828WE"/>
        <s v="912828VS"/>
        <s v="912828R6"/>
        <s v="912828VB"/>
        <s v="912828N3"/>
        <s v="912828UN"/>
        <s v="912828M8"/>
        <s v="912828M4"/>
        <s v="912828TY"/>
        <s v="912828L5"/>
        <s v="912828XG"/>
        <s v="912828L2"/>
        <s v="912828XQ"/>
        <s v="912828TJ"/>
        <s v="912828XD"/>
        <s v="912828WZ"/>
        <s v="912828SV"/>
        <s v="912828J7"/>
        <s v="912828G8"/>
        <s v="912828SF"/>
        <s v="912828F2"/>
        <s v="912828F9"/>
        <s v="912828RR"/>
        <s v="912828WY"/>
        <s v="912828RC"/>
        <s v="912828QN"/>
        <s v="912828PX"/>
        <s v="912828A4"/>
        <s v="912828PC"/>
        <s v="912828VV"/>
        <s v="912828NT"/>
        <s v="912828ND"/>
        <s v="912828MP"/>
        <s v="912828LY"/>
        <s v="912828LJ"/>
        <s v="912828KQ"/>
        <s v="912828KD"/>
        <s v="912828JR"/>
        <s v="912828JH"/>
        <m/>
      </sharedItems>
    </cacheField>
    <cacheField name="FUT_CTD_NET_BASIS" numFmtId="0">
      <sharedItems containsBlank="1" containsMixedTypes="1" containsNumber="1" minValue="-20.741099999999999" maxValue="44.301400000000001"/>
    </cacheField>
    <cacheField name="FUT_IMPLIED_REPO_RT" numFmtId="0">
      <sharedItems containsBlank="1" containsMixedTypes="1" containsNumber="1" minValue="-0.65691999999999995" maxValue="5.4710599999999996"/>
    </cacheField>
    <cacheField name="FUT_CNVS_FACTOR" numFmtId="0">
      <sharedItems containsBlank="1" containsMixedTypes="1" containsNumber="1" minValue="0.71419999999999995" maxValue="0.94020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周伯彥" refreshedDate="46234.45890578704" createdVersion="8" refreshedVersion="8" minRefreshableVersion="3" recordCount="3806" xr:uid="{1BCF2C4B-4603-45E8-9BFD-AE71BC1FD40A}">
  <cacheSource type="worksheet">
    <worksheetSource ref="BD3:BG10000" sheet="TY_CTD"/>
  </cacheSource>
  <cacheFields count="4">
    <cacheField name="FUT_CTD_CUSIP" numFmtId="0">
      <sharedItems containsBlank="1" count="63">
        <s v="91282CJJ"/>
        <s v="91282CHT"/>
        <s v="91282CHC"/>
        <s v="91282CGM"/>
        <s v="#N/A N/A"/>
        <s v="91282CFV"/>
        <s v="91282CFF"/>
        <s v="91282CEP"/>
        <s v="91282CDY"/>
        <s v="91282CDJ"/>
        <s v="91282CCS"/>
        <s v="91282CCB"/>
        <s v="91282CBL"/>
        <s v="91282CAV"/>
        <s v="91282CAE"/>
        <s v="912828ZQ"/>
        <s v="912828Z9"/>
        <s v="912828YS"/>
        <s v="912828YB"/>
        <s v="9128286T"/>
        <s v="9128286B"/>
        <s v="9128285M"/>
        <s v="9128284V"/>
        <s v="9128284N"/>
        <s v="9128283W"/>
        <s v="9128283F"/>
        <s v="9128282R"/>
        <s v="912828X8"/>
        <s v="912828V9"/>
        <s v="912828U2"/>
        <s v="9128282A"/>
        <s v="912828R3"/>
        <s v="912828P4"/>
        <s v="912828M5"/>
        <s v="912828K7"/>
        <s v="912828XB"/>
        <s v="912828J2"/>
        <s v="912828G3"/>
        <s v="912828D5"/>
        <s v="912828WJ"/>
        <s v="912828B6"/>
        <s v="912828WE"/>
        <s v="912828VS"/>
        <s v="912828VB"/>
        <s v="912828UN"/>
        <s v="912828TY"/>
        <s v="912828TJ"/>
        <s v="912828SV"/>
        <s v="912828SF"/>
        <s v="912828RR"/>
        <s v="912828RC"/>
        <s v="912828QN"/>
        <s v="912828PX"/>
        <s v="912828PC"/>
        <s v="912828NT"/>
        <s v="912828ND"/>
        <s v="912828MP"/>
        <s v="912828LY"/>
        <s v="912828LJ"/>
        <s v="912828KQ"/>
        <s v="912828KD"/>
        <s v="912828JR"/>
        <m/>
      </sharedItems>
    </cacheField>
    <cacheField name="FUT_CTD_NET_BASIS" numFmtId="0">
      <sharedItems containsBlank="1" containsMixedTypes="1" containsNumber="1" minValue="-53.177999999999997" maxValue="43.082799999999999"/>
    </cacheField>
    <cacheField name="FUT_IMPLIED_REPO_RT" numFmtId="0">
      <sharedItems containsBlank="1" containsMixedTypes="1" containsNumber="1" minValue="-1.14062" maxValue="5.2566100000000002"/>
    </cacheField>
    <cacheField name="FUT_CNVS_FACTOR" numFmtId="0">
      <sharedItems containsBlank="1" containsMixedTypes="1" containsNumber="1" minValue="0.71419999999999995" maxValue="0.9202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4">
  <r>
    <x v="0"/>
    <s v="#N/A N/A"/>
    <s v="#N/A N/A"/>
    <n v="0.90690000000000004"/>
  </r>
  <r>
    <x v="0"/>
    <n v="-0.44429999999999997"/>
    <n v="3.7791600000000001"/>
    <n v="0.90690000000000004"/>
  </r>
  <r>
    <x v="0"/>
    <n v="-0.47589999999999999"/>
    <n v="3.8588"/>
    <n v="0.90690000000000004"/>
  </r>
  <r>
    <x v="0"/>
    <n v="-0.38579999999999998"/>
    <n v="3.8637199999999998"/>
    <n v="0.90690000000000004"/>
  </r>
  <r>
    <x v="0"/>
    <n v="1.55E-2"/>
    <n v="3.7894800000000002"/>
    <n v="0.90690000000000004"/>
  </r>
  <r>
    <x v="0"/>
    <n v="0.60419999999999996"/>
    <n v="3.68289"/>
    <n v="0.90690000000000004"/>
  </r>
  <r>
    <x v="0"/>
    <n v="0.49790000000000001"/>
    <n v="3.6838899999999999"/>
    <n v="0.90690000000000004"/>
  </r>
  <r>
    <x v="0"/>
    <n v="0.50190000000000001"/>
    <n v="3.6598999999999999"/>
    <n v="0.90690000000000004"/>
  </r>
  <r>
    <x v="0"/>
    <n v="0.49399999999999999"/>
    <n v="3.6364100000000001"/>
    <n v="0.90690000000000004"/>
  </r>
  <r>
    <x v="0"/>
    <n v="-0.3014"/>
    <n v="3.7558600000000002"/>
    <n v="0.90690000000000004"/>
  </r>
  <r>
    <x v="0"/>
    <n v="-0.38440000000000002"/>
    <n v="3.7595100000000001"/>
    <n v="0.90690000000000004"/>
  </r>
  <r>
    <x v="0"/>
    <n v="-0.45490000000000003"/>
    <n v="3.7654899999999998"/>
    <n v="0.90690000000000004"/>
  </r>
  <r>
    <x v="0"/>
    <n v="-6.88E-2"/>
    <n v="3.7276600000000002"/>
    <n v="0.90690000000000004"/>
  </r>
  <r>
    <x v="0"/>
    <n v="0.29949999999999999"/>
    <n v="3.7272699999999999"/>
    <n v="0.90690000000000004"/>
  </r>
  <r>
    <x v="0"/>
    <n v="0.125"/>
    <n v="3.7259199999999999"/>
    <n v="0.90690000000000004"/>
  </r>
  <r>
    <x v="0"/>
    <n v="-0.41930000000000001"/>
    <n v="3.7785799999999998"/>
    <n v="0.90690000000000004"/>
  </r>
  <r>
    <x v="0"/>
    <n v="0.3039"/>
    <n v="3.6957499999999999"/>
    <n v="0.90690000000000004"/>
  </r>
  <r>
    <x v="0"/>
    <n v="-0.4491"/>
    <n v="3.7958599999999998"/>
    <n v="0.90690000000000004"/>
  </r>
  <r>
    <x v="0"/>
    <n v="-0.28939999999999999"/>
    <n v="3.7660300000000002"/>
    <n v="0.90690000000000004"/>
  </r>
  <r>
    <x v="0"/>
    <n v="-0.13389999999999999"/>
    <n v="3.73197"/>
    <n v="0.90690000000000004"/>
  </r>
  <r>
    <x v="0"/>
    <n v="-9.7100000000000006E-2"/>
    <n v="3.7538200000000002"/>
    <n v="0.90690000000000004"/>
  </r>
  <r>
    <x v="0"/>
    <n v="0.38640000000000002"/>
    <n v="3.69468"/>
    <n v="0.90690000000000004"/>
  </r>
  <r>
    <x v="0"/>
    <n v="0.2419"/>
    <n v="3.70451"/>
    <n v="0.90690000000000004"/>
  </r>
  <r>
    <x v="0"/>
    <n v="-0.64270000000000005"/>
    <n v="3.8004600000000002"/>
    <n v="0.90690000000000004"/>
  </r>
  <r>
    <x v="0"/>
    <n v="-0.97919999999999996"/>
    <n v="3.8501599999999998"/>
    <n v="0.90690000000000004"/>
  </r>
  <r>
    <x v="0"/>
    <n v="-0.7581"/>
    <n v="3.8313700000000002"/>
    <n v="0.90690000000000004"/>
  </r>
  <r>
    <x v="0"/>
    <n v="-0.80449999999999999"/>
    <n v="3.8410700000000002"/>
    <n v="0.90690000000000004"/>
  </r>
  <r>
    <x v="0"/>
    <n v="-0.54959999999999998"/>
    <n v="3.8117999999999999"/>
    <n v="0.90690000000000004"/>
  </r>
  <r>
    <x v="1"/>
    <n v="-1.1400999999999999"/>
    <n v="5.2652400000000004"/>
    <n v="0.88039999999999996"/>
  </r>
  <r>
    <x v="2"/>
    <n v="1.1540999999999999"/>
    <n v="2.5431499999999998"/>
    <n v="0.89370000000000005"/>
  </r>
  <r>
    <x v="2"/>
    <n v="0.89239999999999997"/>
    <n v="2.8399899999999998"/>
    <n v="0.89370000000000005"/>
  </r>
  <r>
    <x v="1"/>
    <n v="0.72509999999999997"/>
    <n v="3.0226000000000002"/>
    <n v="0.88039999999999996"/>
  </r>
  <r>
    <x v="1"/>
    <n v="0.48180000000000001"/>
    <n v="3.2499699999999998"/>
    <n v="0.88039999999999996"/>
  </r>
  <r>
    <x v="1"/>
    <n v="0.54869999999999997"/>
    <n v="3.2675000000000001"/>
    <n v="0.88039999999999996"/>
  </r>
  <r>
    <x v="1"/>
    <n v="0.71079999999999999"/>
    <n v="3.1769799999999999"/>
    <n v="0.88039999999999996"/>
  </r>
  <r>
    <x v="2"/>
    <n v="0.74039999999999995"/>
    <n v="3.1994400000000001"/>
    <n v="0.89370000000000005"/>
  </r>
  <r>
    <x v="1"/>
    <n v="1.2744"/>
    <n v="2.91621"/>
    <n v="0.88039999999999996"/>
  </r>
  <r>
    <x v="1"/>
    <n v="1.1754"/>
    <n v="2.9912899999999998"/>
    <n v="0.88039999999999996"/>
  </r>
  <r>
    <x v="2"/>
    <n v="0.79090000000000005"/>
    <n v="3.2508699999999999"/>
    <n v="0.89370000000000005"/>
  </r>
  <r>
    <x v="2"/>
    <n v="0.5585"/>
    <n v="3.3599299999999999"/>
    <n v="0.89370000000000005"/>
  </r>
  <r>
    <x v="2"/>
    <n v="0.59309999999999996"/>
    <n v="3.35703"/>
    <n v="0.89370000000000005"/>
  </r>
  <r>
    <x v="1"/>
    <n v="0.60799999999999998"/>
    <n v="3.36233"/>
    <n v="0.88039999999999996"/>
  </r>
  <r>
    <x v="1"/>
    <n v="0.45540000000000003"/>
    <n v="3.43425"/>
    <n v="0.88039999999999996"/>
  </r>
  <r>
    <x v="2"/>
    <n v="0.78769999999999996"/>
    <n v="3.3423099999999999"/>
    <n v="0.89370000000000005"/>
  </r>
  <r>
    <x v="1"/>
    <n v="0.50360000000000005"/>
    <n v="3.4468200000000002"/>
    <n v="0.88039999999999996"/>
  </r>
  <r>
    <x v="2"/>
    <n v="0.45529999999999998"/>
    <n v="3.46916"/>
    <n v="0.89370000000000005"/>
  </r>
  <r>
    <x v="1"/>
    <n v="1.1447000000000001"/>
    <n v="3.2404899999999999"/>
    <n v="0.88039999999999996"/>
  </r>
  <r>
    <x v="1"/>
    <n v="0.74950000000000006"/>
    <n v="3.3898299999999999"/>
    <n v="0.88039999999999996"/>
  </r>
  <r>
    <x v="1"/>
    <n v="0.82840000000000003"/>
    <n v="3.3488000000000002"/>
    <n v="0.88039999999999996"/>
  </r>
  <r>
    <x v="1"/>
    <n v="0.52929999999999999"/>
    <n v="3.43554"/>
    <n v="0.88039999999999996"/>
  </r>
  <r>
    <x v="1"/>
    <n v="0.80689999999999995"/>
    <n v="3.3803399999999999"/>
    <n v="0.88039999999999996"/>
  </r>
  <r>
    <x v="1"/>
    <n v="0.67889999999999995"/>
    <n v="3.42658"/>
    <n v="0.88039999999999996"/>
  </r>
  <r>
    <x v="1"/>
    <n v="0.37619999999999998"/>
    <n v="3.5253399999999999"/>
    <n v="0.88039999999999996"/>
  </r>
  <r>
    <x v="2"/>
    <n v="0.90300000000000002"/>
    <n v="3.4135800000000001"/>
    <n v="0.89370000000000005"/>
  </r>
  <r>
    <x v="2"/>
    <n v="0.74570000000000003"/>
    <n v="3.45913"/>
    <n v="0.89370000000000005"/>
  </r>
  <r>
    <x v="2"/>
    <n v="0.54349999999999998"/>
    <n v="3.51064"/>
    <n v="0.89370000000000005"/>
  </r>
  <r>
    <x v="2"/>
    <n v="0.23089999999999999"/>
    <n v="3.5844"/>
    <n v="0.89370000000000005"/>
  </r>
  <r>
    <x v="2"/>
    <n v="0.56769999999999998"/>
    <n v="3.5184000000000002"/>
    <n v="0.89370000000000005"/>
  </r>
  <r>
    <x v="2"/>
    <n v="0.30509999999999998"/>
    <n v="3.5798399999999999"/>
    <n v="0.89370000000000005"/>
  </r>
  <r>
    <x v="2"/>
    <n v="0.42859999999999998"/>
    <n v="3.5589300000000001"/>
    <n v="0.89370000000000005"/>
  </r>
  <r>
    <x v="2"/>
    <n v="0.79320000000000002"/>
    <n v="3.48828"/>
    <n v="0.89370000000000005"/>
  </r>
  <r>
    <x v="2"/>
    <n v="0.68679999999999997"/>
    <n v="3.5137200000000002"/>
    <n v="0.89370000000000005"/>
  </r>
  <r>
    <x v="2"/>
    <n v="0.19139999999999999"/>
    <n v="3.61694"/>
    <n v="0.89370000000000005"/>
  </r>
  <r>
    <x v="2"/>
    <n v="0.84899999999999998"/>
    <n v="3.50014"/>
    <n v="0.89370000000000005"/>
  </r>
  <r>
    <x v="2"/>
    <n v="0.34939999999999999"/>
    <n v="3.5929000000000002"/>
    <n v="0.89370000000000005"/>
  </r>
  <r>
    <x v="2"/>
    <n v="0.44490000000000002"/>
    <n v="3.5786500000000001"/>
    <n v="0.89370000000000005"/>
  </r>
  <r>
    <x v="2"/>
    <n v="0.1135"/>
    <n v="3.64296"/>
    <n v="0.89370000000000005"/>
  </r>
  <r>
    <x v="2"/>
    <n v="0.1714"/>
    <n v="3.6361699999999999"/>
    <n v="0.89370000000000005"/>
  </r>
  <r>
    <x v="2"/>
    <n v="-3.85E-2"/>
    <n v="3.6675399999999998"/>
    <n v="0.89370000000000005"/>
  </r>
  <r>
    <x v="2"/>
    <n v="0.2437"/>
    <n v="3.6221100000000002"/>
    <n v="0.89370000000000005"/>
  </r>
  <r>
    <x v="2"/>
    <n v="-6.6E-3"/>
    <n v="3.66039"/>
    <n v="0.89370000000000005"/>
  </r>
  <r>
    <x v="2"/>
    <n v="0.19550000000000001"/>
    <n v="3.6291600000000002"/>
    <n v="0.89370000000000005"/>
  </r>
  <r>
    <x v="2"/>
    <n v="0.34339999999999998"/>
    <n v="3.6137899999999998"/>
    <n v="0.89370000000000005"/>
  </r>
  <r>
    <x v="2"/>
    <n v="0.3478"/>
    <n v="3.61761"/>
    <n v="0.89370000000000005"/>
  </r>
  <r>
    <x v="2"/>
    <n v="0.46879999999999999"/>
    <n v="3.6044399999999999"/>
    <n v="0.89370000000000005"/>
  </r>
  <r>
    <x v="2"/>
    <n v="-0.1285"/>
    <n v="3.69381"/>
    <n v="0.89370000000000005"/>
  </r>
  <r>
    <x v="2"/>
    <n v="-0.20319999999999999"/>
    <n v="3.6992099999999999"/>
    <n v="0.89370000000000005"/>
  </r>
  <r>
    <x v="2"/>
    <n v="0.20880000000000001"/>
    <n v="3.6390600000000002"/>
    <n v="0.89370000000000005"/>
  </r>
  <r>
    <x v="2"/>
    <n v="-0.31929999999999997"/>
    <n v="3.71251"/>
    <n v="0.89370000000000005"/>
  </r>
  <r>
    <x v="2"/>
    <n v="-0.19259999999999999"/>
    <n v="3.69774"/>
    <n v="0.89370000000000005"/>
  </r>
  <r>
    <x v="1"/>
    <n v="0.1009"/>
    <n v="3.6623999999999999"/>
    <n v="0.88039999999999996"/>
  </r>
  <r>
    <x v="1"/>
    <n v="0.84789999999999999"/>
    <n v="3.5595300000000001"/>
    <n v="0.88039999999999996"/>
  </r>
  <r>
    <x v="2"/>
    <n v="-0.16420000000000001"/>
    <n v="3.69591"/>
    <n v="0.89370000000000005"/>
  </r>
  <r>
    <x v="2"/>
    <n v="-0.38069999999999998"/>
    <n v="3.7248299999999999"/>
    <n v="0.89370000000000005"/>
  </r>
  <r>
    <x v="2"/>
    <n v="-0.18060000000000001"/>
    <n v="3.6991800000000001"/>
    <n v="0.89370000000000005"/>
  </r>
  <r>
    <x v="2"/>
    <n v="-0.51980000000000004"/>
    <n v="3.74762"/>
    <n v="0.89370000000000005"/>
  </r>
  <r>
    <x v="2"/>
    <n v="-0.42030000000000001"/>
    <n v="3.73949"/>
    <n v="0.89370000000000005"/>
  </r>
  <r>
    <x v="1"/>
    <n v="8.5300000000000001E-2"/>
    <n v="3.6915200000000001"/>
    <n v="0.88039999999999996"/>
  </r>
  <r>
    <x v="2"/>
    <n v="-0.2177"/>
    <n v="3.7280500000000001"/>
    <n v="0.89370000000000005"/>
  </r>
  <r>
    <x v="2"/>
    <n v="7.3300000000000004E-2"/>
    <n v="3.6990500000000002"/>
    <n v="0.89370000000000005"/>
  </r>
  <r>
    <x v="2"/>
    <n v="-0.1115"/>
    <n v="3.7207599999999998"/>
    <n v="0.89370000000000005"/>
  </r>
  <r>
    <x v="3"/>
    <n v="-2.5232999999999999"/>
    <n v="7.2649699999999999"/>
    <n v="0.88039999999999996"/>
  </r>
  <r>
    <x v="4"/>
    <n v="0.92220000000000002"/>
    <n v="2.7440899999999999"/>
    <n v="0.90029999999999999"/>
  </r>
  <r>
    <x v="4"/>
    <n v="0.44590000000000002"/>
    <n v="3.2619400000000001"/>
    <n v="0.90029999999999999"/>
  </r>
  <r>
    <x v="4"/>
    <n v="0.375"/>
    <n v="3.3522099999999999"/>
    <n v="0.90029999999999999"/>
  </r>
  <r>
    <x v="4"/>
    <n v="-1.0999999999999999E-2"/>
    <n v="3.6789100000000001"/>
    <n v="0.90029999999999999"/>
  </r>
  <r>
    <x v="4"/>
    <n v="0.45079999999999998"/>
    <n v="3.3425099999999999"/>
    <n v="0.90029999999999999"/>
  </r>
  <r>
    <x v="4"/>
    <n v="0.3508"/>
    <n v="3.4578799999999998"/>
    <n v="0.90029999999999999"/>
  </r>
  <r>
    <x v="4"/>
    <n v="0.14349999999999999"/>
    <n v="3.59016"/>
    <n v="0.90029999999999999"/>
  </r>
  <r>
    <x v="4"/>
    <n v="8.6599999999999996E-2"/>
    <n v="3.6275200000000001"/>
    <n v="0.90029999999999999"/>
  </r>
  <r>
    <x v="4"/>
    <n v="0.24740000000000001"/>
    <n v="3.5436200000000002"/>
    <n v="0.90029999999999999"/>
  </r>
  <r>
    <x v="4"/>
    <n v="0.46829999999999999"/>
    <n v="3.4378600000000001"/>
    <n v="0.90029999999999999"/>
  </r>
  <r>
    <x v="4"/>
    <n v="0.40350000000000003"/>
    <n v="3.4879899999999999"/>
    <n v="0.90029999999999999"/>
  </r>
  <r>
    <x v="4"/>
    <n v="0.46389999999999998"/>
    <n v="3.4744600000000001"/>
    <n v="0.90029999999999999"/>
  </r>
  <r>
    <x v="4"/>
    <n v="0.60619999999999996"/>
    <n v="3.4272900000000002"/>
    <n v="0.90029999999999999"/>
  </r>
  <r>
    <x v="4"/>
    <n v="0.72340000000000004"/>
    <n v="3.3874900000000001"/>
    <n v="0.90029999999999999"/>
  </r>
  <r>
    <x v="4"/>
    <n v="0.98109999999999997"/>
    <n v="3.2962600000000002"/>
    <n v="0.90029999999999999"/>
  </r>
  <r>
    <x v="4"/>
    <n v="0.47320000000000001"/>
    <n v="3.5065200000000001"/>
    <n v="0.90029999999999999"/>
  </r>
  <r>
    <x v="4"/>
    <n v="0.62709999999999999"/>
    <n v="3.4617300000000002"/>
    <n v="0.90029999999999999"/>
  </r>
  <r>
    <x v="4"/>
    <n v="0.51549999999999996"/>
    <n v="3.5058099999999999"/>
    <n v="0.90029999999999999"/>
  </r>
  <r>
    <x v="4"/>
    <n v="0.25979999999999998"/>
    <n v="3.5952899999999999"/>
    <n v="0.90029999999999999"/>
  </r>
  <r>
    <x v="4"/>
    <n v="0.28210000000000002"/>
    <n v="3.5879699999999999"/>
    <n v="0.90029999999999999"/>
  </r>
  <r>
    <x v="4"/>
    <n v="0.28670000000000001"/>
    <n v="3.5917599999999998"/>
    <n v="0.90029999999999999"/>
  </r>
  <r>
    <x v="4"/>
    <n v="0.22439999999999999"/>
    <n v="3.61544"/>
    <n v="0.90029999999999999"/>
  </r>
  <r>
    <x v="4"/>
    <n v="0.23910000000000001"/>
    <n v="3.6071900000000001"/>
    <n v="0.90029999999999999"/>
  </r>
  <r>
    <x v="4"/>
    <n v="0.33889999999999998"/>
    <n v="3.5760100000000001"/>
    <n v="0.90029999999999999"/>
  </r>
  <r>
    <x v="4"/>
    <n v="-2.5000000000000001E-2"/>
    <n v="3.6714699999999998"/>
    <n v="0.90029999999999999"/>
  </r>
  <r>
    <x v="4"/>
    <n v="0.70669999999999999"/>
    <n v="3.49444"/>
    <n v="0.90029999999999999"/>
  </r>
  <r>
    <x v="4"/>
    <n v="0.45440000000000003"/>
    <n v="3.5561699999999998"/>
    <n v="0.90029999999999999"/>
  </r>
  <r>
    <x v="4"/>
    <n v="0.82379999999999998"/>
    <n v="3.4741900000000001"/>
    <n v="0.90029999999999999"/>
  </r>
  <r>
    <x v="4"/>
    <n v="0.54179999999999995"/>
    <n v="3.5431300000000001"/>
    <n v="0.90029999999999999"/>
  </r>
  <r>
    <x v="4"/>
    <n v="-2.5999999999999999E-3"/>
    <n v="3.6650299999999998"/>
    <n v="0.90029999999999999"/>
  </r>
  <r>
    <x v="4"/>
    <n v="0.25040000000000001"/>
    <n v="3.6156100000000002"/>
    <n v="0.90029999999999999"/>
  </r>
  <r>
    <x v="4"/>
    <n v="0.69359999999999999"/>
    <n v="3.5331700000000001"/>
    <n v="0.90029999999999999"/>
  </r>
  <r>
    <x v="4"/>
    <n v="0.13950000000000001"/>
    <n v="3.6420699999999999"/>
    <n v="0.90029999999999999"/>
  </r>
  <r>
    <x v="4"/>
    <n v="0.88349999999999995"/>
    <n v="3.496"/>
    <n v="0.90029999999999999"/>
  </r>
  <r>
    <x v="4"/>
    <n v="0.37709999999999999"/>
    <n v="3.5972599999999999"/>
    <n v="0.90029999999999999"/>
  </r>
  <r>
    <x v="4"/>
    <n v="0.1351"/>
    <n v="3.6482299999999999"/>
    <n v="0.90029999999999999"/>
  </r>
  <r>
    <x v="4"/>
    <n v="0.62039999999999995"/>
    <n v="3.56033"/>
    <n v="0.90029999999999999"/>
  </r>
  <r>
    <x v="4"/>
    <n v="0.21179999999999999"/>
    <n v="3.63802"/>
    <n v="0.90029999999999999"/>
  </r>
  <r>
    <x v="4"/>
    <n v="0.14419999999999999"/>
    <n v="3.6495899999999999"/>
    <n v="0.90029999999999999"/>
  </r>
  <r>
    <x v="4"/>
    <n v="0.26169999999999999"/>
    <n v="3.62934"/>
    <n v="0.90029999999999999"/>
  </r>
  <r>
    <x v="4"/>
    <n v="-5.1200000000000002E-2"/>
    <n v="3.6831499999999999"/>
    <n v="0.90029999999999999"/>
  </r>
  <r>
    <x v="4"/>
    <n v="0.13109999999999999"/>
    <n v="3.6558600000000001"/>
    <n v="0.90029999999999999"/>
  </r>
  <r>
    <x v="4"/>
    <n v="0.18310000000000001"/>
    <n v="3.6436000000000002"/>
    <n v="0.90029999999999999"/>
  </r>
  <r>
    <x v="4"/>
    <n v="0.14349999999999999"/>
    <n v="3.6524700000000001"/>
    <n v="0.90029999999999999"/>
  </r>
  <r>
    <x v="4"/>
    <n v="0.47170000000000001"/>
    <n v="3.6056300000000001"/>
    <n v="0.90029999999999999"/>
  </r>
  <r>
    <x v="4"/>
    <n v="0.27250000000000002"/>
    <n v="3.6393399999999998"/>
    <n v="0.90029999999999999"/>
  </r>
  <r>
    <x v="4"/>
    <n v="-0.1988"/>
    <n v="3.7065600000000001"/>
    <n v="0.90029999999999999"/>
  </r>
  <r>
    <x v="4"/>
    <n v="-0.48060000000000003"/>
    <n v="3.7447400000000002"/>
    <n v="0.90029999999999999"/>
  </r>
  <r>
    <x v="4"/>
    <n v="0.38030000000000003"/>
    <n v="3.60406"/>
    <n v="0.90029999999999999"/>
  </r>
  <r>
    <x v="4"/>
    <n v="1.1999999999999999E-3"/>
    <n v="3.6607500000000002"/>
    <n v="0.90029999999999999"/>
  </r>
  <r>
    <x v="4"/>
    <n v="6.1800000000000001E-2"/>
    <n v="3.6461999999999999"/>
    <n v="0.90029999999999999"/>
  </r>
  <r>
    <x v="4"/>
    <n v="-0.18590000000000001"/>
    <n v="3.6750699999999998"/>
    <n v="0.90029999999999999"/>
  </r>
  <r>
    <x v="4"/>
    <n v="1.9599999999999999E-2"/>
    <n v="3.64689"/>
    <n v="0.90029999999999999"/>
  </r>
  <r>
    <x v="4"/>
    <n v="0.2447"/>
    <n v="3.6226600000000002"/>
    <n v="0.90029999999999999"/>
  </r>
  <r>
    <x v="4"/>
    <n v="-0.60629999999999995"/>
    <n v="3.7309999999999999"/>
    <n v="0.90029999999999999"/>
  </r>
  <r>
    <x v="4"/>
    <n v="-0.29570000000000002"/>
    <n v="3.7019199999999999"/>
    <n v="0.90029999999999999"/>
  </r>
  <r>
    <x v="3"/>
    <n v="-0.62919999999999998"/>
    <n v="3.7481100000000001"/>
    <n v="0.88039999999999996"/>
  </r>
  <r>
    <x v="4"/>
    <n v="-0.49769999999999998"/>
    <n v="3.7408199999999998"/>
    <n v="0.90029999999999999"/>
  </r>
  <r>
    <x v="4"/>
    <n v="-0.23810000000000001"/>
    <n v="3.7201"/>
    <n v="0.90029999999999999"/>
  </r>
  <r>
    <x v="4"/>
    <n v="-0.64190000000000003"/>
    <n v="3.76207"/>
    <n v="0.90029999999999999"/>
  </r>
  <r>
    <x v="5"/>
    <n v="-0.50680000000000003"/>
    <n v="4.3844900000000004"/>
    <n v="0.88700000000000001"/>
  </r>
  <r>
    <x v="5"/>
    <n v="-0.14849999999999999"/>
    <n v="3.9106800000000002"/>
    <n v="0.88700000000000001"/>
  </r>
  <r>
    <x v="5"/>
    <n v="0.34989999999999999"/>
    <n v="3.45065"/>
    <n v="0.88700000000000001"/>
  </r>
  <r>
    <x v="5"/>
    <n v="0.40339999999999998"/>
    <n v="3.4308800000000002"/>
    <n v="0.88700000000000001"/>
  </r>
  <r>
    <x v="5"/>
    <n v="3.1E-2"/>
    <n v="3.72187"/>
    <n v="0.88700000000000001"/>
  </r>
  <r>
    <x v="5"/>
    <n v="0.63429999999999997"/>
    <n v="3.3109799999999998"/>
    <n v="0.88700000000000001"/>
  </r>
  <r>
    <x v="5"/>
    <n v="8.0600000000000005E-2"/>
    <n v="3.7014"/>
    <n v="0.88700000000000001"/>
  </r>
  <r>
    <x v="5"/>
    <n v="1.1706000000000001"/>
    <n v="3.10277"/>
    <n v="0.88700000000000001"/>
  </r>
  <r>
    <x v="5"/>
    <n v="0.76249999999999996"/>
    <n v="3.3818600000000001"/>
    <n v="0.88700000000000001"/>
  </r>
  <r>
    <x v="5"/>
    <n v="0.82379999999999998"/>
    <n v="3.36415"/>
    <n v="0.88700000000000001"/>
  </r>
  <r>
    <x v="5"/>
    <n v="0.77400000000000002"/>
    <n v="3.4236399999999998"/>
    <n v="0.88700000000000001"/>
  </r>
  <r>
    <x v="5"/>
    <n v="0.51800000000000002"/>
    <n v="3.57823"/>
    <n v="0.88700000000000001"/>
  </r>
  <r>
    <x v="5"/>
    <n v="0.94069999999999998"/>
    <n v="3.4295200000000001"/>
    <n v="0.88700000000000001"/>
  </r>
  <r>
    <x v="5"/>
    <n v="0.67200000000000004"/>
    <n v="3.56453"/>
    <n v="0.88700000000000001"/>
  </r>
  <r>
    <x v="5"/>
    <n v="0.4945"/>
    <n v="3.6620699999999999"/>
    <n v="0.88700000000000001"/>
  </r>
  <r>
    <x v="5"/>
    <n v="0.35010000000000002"/>
    <n v="3.7438099999999999"/>
    <n v="0.88700000000000001"/>
  </r>
  <r>
    <x v="5"/>
    <n v="0.62960000000000005"/>
    <n v="3.6640299999999999"/>
    <n v="0.88700000000000001"/>
  </r>
  <r>
    <x v="5"/>
    <n v="0.75070000000000003"/>
    <n v="3.6532100000000001"/>
    <n v="0.88700000000000001"/>
  </r>
  <r>
    <x v="5"/>
    <n v="0.81899999999999995"/>
    <n v="3.65408"/>
    <n v="0.88700000000000001"/>
  </r>
  <r>
    <x v="6"/>
    <n v="0.59940000000000004"/>
    <n v="3.7492899999999998"/>
    <n v="0.89370000000000005"/>
  </r>
  <r>
    <x v="5"/>
    <n v="1.1455"/>
    <n v="3.6323300000000001"/>
    <n v="0.88700000000000001"/>
  </r>
  <r>
    <x v="5"/>
    <n v="0.46150000000000002"/>
    <n v="3.8281800000000001"/>
    <n v="0.88700000000000001"/>
  </r>
  <r>
    <x v="5"/>
    <n v="0.2666"/>
    <n v="3.86822"/>
    <n v="0.88700000000000001"/>
  </r>
  <r>
    <x v="5"/>
    <n v="0.78779999999999994"/>
    <n v="3.7439100000000001"/>
    <n v="0.88700000000000001"/>
  </r>
  <r>
    <x v="5"/>
    <n v="0.86919999999999997"/>
    <n v="3.72363"/>
    <n v="0.88700000000000001"/>
  </r>
  <r>
    <x v="5"/>
    <n v="0.2661"/>
    <n v="3.8791899999999999"/>
    <n v="0.88700000000000001"/>
  </r>
  <r>
    <x v="5"/>
    <n v="0.62919999999999998"/>
    <n v="3.78938"/>
    <n v="0.88700000000000001"/>
  </r>
  <r>
    <x v="7"/>
    <s v="#N/A N/A"/>
    <s v="#N/A N/A"/>
    <s v="#N/A N/A"/>
  </r>
  <r>
    <x v="5"/>
    <n v="0.42859999999999998"/>
    <n v="3.8305099999999999"/>
    <n v="0.88700000000000001"/>
  </r>
  <r>
    <x v="6"/>
    <n v="0.29609999999999997"/>
    <n v="3.8586200000000002"/>
    <n v="0.89370000000000005"/>
  </r>
  <r>
    <x v="5"/>
    <n v="0.40760000000000002"/>
    <n v="3.8255699999999999"/>
    <n v="0.88700000000000001"/>
  </r>
  <r>
    <x v="6"/>
    <n v="0.45590000000000003"/>
    <n v="3.8376700000000001"/>
    <n v="0.89370000000000005"/>
  </r>
  <r>
    <x v="6"/>
    <n v="0.59650000000000003"/>
    <n v="3.8149600000000001"/>
    <n v="0.89370000000000005"/>
  </r>
  <r>
    <x v="6"/>
    <n v="0.27960000000000002"/>
    <n v="3.8921199999999998"/>
    <n v="0.89370000000000005"/>
  </r>
  <r>
    <x v="6"/>
    <n v="0.80320000000000003"/>
    <n v="3.79583"/>
    <n v="0.89370000000000005"/>
  </r>
  <r>
    <x v="6"/>
    <n v="-0.1535"/>
    <n v="3.9615900000000002"/>
    <n v="0.89370000000000005"/>
  </r>
  <r>
    <x v="5"/>
    <n v="-1.2999999999999999E-2"/>
    <n v="3.9558800000000001"/>
    <n v="0.88700000000000001"/>
  </r>
  <r>
    <x v="5"/>
    <n v="-0.24779999999999999"/>
    <n v="3.92869"/>
    <n v="0.88700000000000001"/>
  </r>
  <r>
    <x v="5"/>
    <n v="-0.32750000000000001"/>
    <n v="3.95845"/>
    <n v="0.88700000000000001"/>
  </r>
  <r>
    <x v="5"/>
    <n v="0.2472"/>
    <n v="3.8600300000000001"/>
    <n v="0.88700000000000001"/>
  </r>
  <r>
    <x v="5"/>
    <n v="-5.0500000000000003E-2"/>
    <n v="3.9121299999999999"/>
    <n v="0.88700000000000001"/>
  </r>
  <r>
    <x v="5"/>
    <n v="0.30320000000000003"/>
    <n v="3.8790399999999998"/>
    <n v="0.88700000000000001"/>
  </r>
  <r>
    <x v="5"/>
    <n v="0.17430000000000001"/>
    <n v="3.9069400000000001"/>
    <n v="0.88700000000000001"/>
  </r>
  <r>
    <x v="6"/>
    <n v="-0.46039999999999998"/>
    <n v="3.9925099999999998"/>
    <n v="0.89370000000000005"/>
  </r>
  <r>
    <x v="5"/>
    <n v="-2.29E-2"/>
    <n v="3.9170500000000001"/>
    <n v="0.88700000000000001"/>
  </r>
  <r>
    <x v="5"/>
    <n v="-0.49159999999999998"/>
    <n v="3.97641"/>
    <n v="0.88700000000000001"/>
  </r>
  <r>
    <x v="5"/>
    <n v="-0.19819999999999999"/>
    <n v="3.9725100000000002"/>
    <n v="0.88700000000000001"/>
  </r>
  <r>
    <x v="5"/>
    <n v="-7.0400000000000004E-2"/>
    <n v="3.9472299999999998"/>
    <n v="0.88700000000000001"/>
  </r>
  <r>
    <x v="7"/>
    <s v="#N/A N/A"/>
    <s v="#N/A N/A"/>
    <s v="#N/A N/A"/>
  </r>
  <r>
    <x v="5"/>
    <n v="-0.12759999999999999"/>
    <n v="3.9494699999999998"/>
    <n v="0.88700000000000001"/>
  </r>
  <r>
    <x v="5"/>
    <n v="-0.59240000000000004"/>
    <n v="4.01952"/>
    <n v="0.88700000000000001"/>
  </r>
  <r>
    <x v="5"/>
    <n v="-0.49609999999999999"/>
    <n v="4.0199100000000003"/>
    <n v="0.88700000000000001"/>
  </r>
  <r>
    <x v="5"/>
    <n v="-0.7046"/>
    <n v="4.0529500000000001"/>
    <n v="0.88700000000000001"/>
  </r>
  <r>
    <x v="5"/>
    <n v="-0.24840000000000001"/>
    <n v="3.9964900000000001"/>
    <n v="0.88700000000000001"/>
  </r>
  <r>
    <x v="5"/>
    <n v="-0.14910000000000001"/>
    <n v="3.9831500000000002"/>
    <n v="0.88700000000000001"/>
  </r>
  <r>
    <x v="5"/>
    <n v="-0.20430000000000001"/>
    <n v="3.9830899999999998"/>
    <n v="0.88700000000000001"/>
  </r>
  <r>
    <x v="5"/>
    <n v="-0.53190000000000004"/>
    <n v="4.02006"/>
    <n v="0.88700000000000001"/>
  </r>
  <r>
    <x v="5"/>
    <n v="0.30590000000000001"/>
    <n v="3.9362699999999999"/>
    <n v="0.88700000000000001"/>
  </r>
  <r>
    <x v="5"/>
    <n v="-0.57289999999999996"/>
    <n v="4.0516800000000002"/>
    <n v="0.88700000000000001"/>
  </r>
  <r>
    <x v="5"/>
    <n v="-0.9929"/>
    <n v="4.1083100000000004"/>
    <n v="0.88700000000000001"/>
  </r>
  <r>
    <x v="5"/>
    <n v="-0.59919999999999995"/>
    <n v="4.0728999999999997"/>
    <n v="0.88700000000000001"/>
  </r>
  <r>
    <x v="5"/>
    <n v="-0.38229999999999997"/>
    <n v="4.04453"/>
    <n v="0.88700000000000001"/>
  </r>
  <r>
    <x v="5"/>
    <n v="-1.0846"/>
    <n v="4.1101000000000001"/>
    <n v="0.88700000000000001"/>
  </r>
  <r>
    <x v="5"/>
    <n v="-0.68269999999999997"/>
    <n v="4.0706600000000002"/>
    <n v="0.88700000000000001"/>
  </r>
  <r>
    <x v="8"/>
    <n v="-2.3812000000000002"/>
    <n v="7.41317"/>
    <n v="0.90029999999999999"/>
  </r>
  <r>
    <x v="8"/>
    <n v="0.13880000000000001"/>
    <n v="4.02712"/>
    <n v="0.90029999999999999"/>
  </r>
  <r>
    <x v="8"/>
    <n v="1.0501"/>
    <n v="3.19529"/>
    <n v="0.90029999999999999"/>
  </r>
  <r>
    <x v="8"/>
    <n v="0.42149999999999999"/>
    <n v="3.7887499999999998"/>
    <n v="0.90029999999999999"/>
  </r>
  <r>
    <x v="8"/>
    <n v="1.1223000000000001"/>
    <n v="3.2953000000000001"/>
    <n v="0.90029999999999999"/>
  </r>
  <r>
    <x v="8"/>
    <n v="0.15740000000000001"/>
    <n v="4.0692300000000001"/>
    <n v="0.90029999999999999"/>
  </r>
  <r>
    <x v="8"/>
    <n v="0.8397"/>
    <n v="3.6745399999999999"/>
    <n v="0.90029999999999999"/>
  </r>
  <r>
    <x v="8"/>
    <n v="1.1814"/>
    <n v="3.5452499999999998"/>
    <n v="0.90029999999999999"/>
  </r>
  <r>
    <x v="8"/>
    <n v="0.55030000000000001"/>
    <n v="3.92624"/>
    <n v="0.90029999999999999"/>
  </r>
  <r>
    <x v="8"/>
    <n v="0.68840000000000001"/>
    <n v="3.8695400000000002"/>
    <n v="0.90029999999999999"/>
  </r>
  <r>
    <x v="8"/>
    <n v="0.752"/>
    <n v="3.85181"/>
    <n v="0.90029999999999999"/>
  </r>
  <r>
    <x v="8"/>
    <n v="1.1292"/>
    <n v="3.7466200000000001"/>
    <n v="0.90029999999999999"/>
  </r>
  <r>
    <x v="8"/>
    <n v="0.94069999999999998"/>
    <n v="3.86755"/>
    <n v="0.90029999999999999"/>
  </r>
  <r>
    <x v="8"/>
    <n v="1.4833000000000001"/>
    <n v="3.6598899999999999"/>
    <n v="0.90029999999999999"/>
  </r>
  <r>
    <x v="8"/>
    <n v="1.5628"/>
    <n v="3.6627000000000001"/>
    <n v="0.90029999999999999"/>
  </r>
  <r>
    <x v="8"/>
    <n v="1.4333"/>
    <n v="3.7859799999999999"/>
    <n v="0.90029999999999999"/>
  </r>
  <r>
    <x v="8"/>
    <n v="1.1041000000000001"/>
    <n v="3.9302199999999998"/>
    <n v="0.90029999999999999"/>
  </r>
  <r>
    <x v="8"/>
    <n v="0.99560000000000004"/>
    <n v="3.9863599999999999"/>
    <n v="0.90029999999999999"/>
  </r>
  <r>
    <x v="8"/>
    <n v="1.2605"/>
    <n v="3.9152800000000001"/>
    <n v="0.90029999999999999"/>
  </r>
  <r>
    <x v="8"/>
    <n v="0.87570000000000003"/>
    <n v="4.0503099999999996"/>
    <n v="0.90029999999999999"/>
  </r>
  <r>
    <x v="8"/>
    <n v="1.4951000000000001"/>
    <n v="3.8947400000000001"/>
    <n v="0.90029999999999999"/>
  </r>
  <r>
    <x v="8"/>
    <n v="1.0627"/>
    <n v="4.0271100000000004"/>
    <n v="0.90029999999999999"/>
  </r>
  <r>
    <x v="8"/>
    <n v="1.2637"/>
    <n v="3.9750999999999999"/>
    <n v="0.90029999999999999"/>
  </r>
  <r>
    <x v="8"/>
    <n v="0.95279999999999998"/>
    <n v="4.0639399999999997"/>
    <n v="0.90029999999999999"/>
  </r>
  <r>
    <x v="8"/>
    <n v="1.2773000000000001"/>
    <n v="3.9955599999999998"/>
    <n v="0.90029999999999999"/>
  </r>
  <r>
    <x v="8"/>
    <n v="1.4683999999999999"/>
    <n v="3.9543300000000001"/>
    <n v="0.90029999999999999"/>
  </r>
  <r>
    <x v="8"/>
    <n v="0.74229999999999996"/>
    <n v="4.13246"/>
    <n v="0.90029999999999999"/>
  </r>
  <r>
    <x v="8"/>
    <n v="0.61760000000000004"/>
    <n v="4.1770500000000004"/>
    <n v="0.90029999999999999"/>
  </r>
  <r>
    <x v="8"/>
    <n v="0.4199"/>
    <n v="4.2279999999999998"/>
    <n v="0.90029999999999999"/>
  </r>
  <r>
    <x v="8"/>
    <n v="0.70920000000000005"/>
    <n v="4.1591300000000002"/>
    <n v="0.90029999999999999"/>
  </r>
  <r>
    <x v="8"/>
    <n v="1.1268"/>
    <n v="4.0686600000000004"/>
    <n v="0.90029999999999999"/>
  </r>
  <r>
    <x v="8"/>
    <n v="1.1561999999999999"/>
    <n v="4.0732100000000004"/>
    <n v="0.90029999999999999"/>
  </r>
  <r>
    <x v="8"/>
    <n v="0.90349999999999997"/>
    <n v="4.1305699999999996"/>
    <n v="0.90029999999999999"/>
  </r>
  <r>
    <x v="8"/>
    <n v="0.66390000000000005"/>
    <n v="4.1753299999999998"/>
    <n v="0.90029999999999999"/>
  </r>
  <r>
    <x v="8"/>
    <n v="0.6109"/>
    <n v="4.1879"/>
    <n v="0.90029999999999999"/>
  </r>
  <r>
    <x v="8"/>
    <n v="0.98160000000000003"/>
    <n v="4.15456"/>
    <n v="0.90029999999999999"/>
  </r>
  <r>
    <x v="8"/>
    <n v="1.3315999999999999"/>
    <n v="4.0998200000000002"/>
    <n v="0.90029999999999999"/>
  </r>
  <r>
    <x v="8"/>
    <n v="0.50819999999999999"/>
    <n v="4.2406199999999998"/>
    <n v="0.90029999999999999"/>
  </r>
  <r>
    <x v="8"/>
    <n v="1.0436000000000001"/>
    <n v="4.1516200000000003"/>
    <n v="0.90029999999999999"/>
  </r>
  <r>
    <x v="8"/>
    <n v="0.34810000000000002"/>
    <n v="4.2836699999999999"/>
    <n v="0.90029999999999999"/>
  </r>
  <r>
    <x v="8"/>
    <n v="0.87790000000000001"/>
    <n v="4.1951999999999998"/>
    <n v="0.90029999999999999"/>
  </r>
  <r>
    <x v="8"/>
    <n v="1.0410999999999999"/>
    <n v="4.17021"/>
    <n v="0.90029999999999999"/>
  </r>
  <r>
    <x v="8"/>
    <n v="0.39660000000000001"/>
    <n v="4.2770299999999999"/>
    <n v="0.90029999999999999"/>
  </r>
  <r>
    <x v="8"/>
    <n v="0.68459999999999999"/>
    <n v="4.2336099999999997"/>
    <n v="0.90029999999999999"/>
  </r>
  <r>
    <x v="8"/>
    <n v="0.7913"/>
    <n v="4.2143800000000002"/>
    <n v="0.90029999999999999"/>
  </r>
  <r>
    <x v="8"/>
    <n v="0.49809999999999999"/>
    <n v="4.2721299999999998"/>
    <n v="0.90029999999999999"/>
  </r>
  <r>
    <x v="8"/>
    <n v="0.90569999999999995"/>
    <n v="4.21279"/>
    <n v="0.90029999999999999"/>
  </r>
  <r>
    <x v="8"/>
    <n v="0.75719999999999998"/>
    <n v="4.2389200000000002"/>
    <n v="0.90029999999999999"/>
  </r>
  <r>
    <x v="8"/>
    <n v="0.38850000000000001"/>
    <n v="4.2852899999999998"/>
    <n v="0.90029999999999999"/>
  </r>
  <r>
    <x v="8"/>
    <n v="0.68420000000000003"/>
    <n v="4.2337499999999997"/>
    <n v="0.90029999999999999"/>
  </r>
  <r>
    <x v="8"/>
    <n v="-1.8499999999999999E-2"/>
    <n v="4.3358999999999996"/>
    <n v="0.90029999999999999"/>
  </r>
  <r>
    <x v="8"/>
    <n v="0.17130000000000001"/>
    <n v="4.3098999999999998"/>
    <n v="0.90029999999999999"/>
  </r>
  <r>
    <x v="8"/>
    <n v="0.57850000000000001"/>
    <n v="4.2640799999999999"/>
    <n v="0.90029999999999999"/>
  </r>
  <r>
    <x v="8"/>
    <n v="0.54630000000000001"/>
    <n v="4.2634800000000004"/>
    <n v="0.90029999999999999"/>
  </r>
  <r>
    <x v="8"/>
    <n v="2.3912"/>
    <n v="4.25732"/>
    <n v="0.90029999999999999"/>
  </r>
  <r>
    <x v="8"/>
    <n v="-0.28820000000000001"/>
    <n v="4.3228400000000002"/>
    <n v="0.90029999999999999"/>
  </r>
  <r>
    <x v="8"/>
    <n v="0.68330000000000002"/>
    <n v="4.2174699999999996"/>
    <n v="0.90029999999999999"/>
  </r>
  <r>
    <x v="8"/>
    <n v="0.13420000000000001"/>
    <n v="4.2863199999999999"/>
    <n v="0.90029999999999999"/>
  </r>
  <r>
    <x v="8"/>
    <n v="1.7299999999999999E-2"/>
    <n v="4.2951499999999996"/>
    <n v="0.90029999999999999"/>
  </r>
  <r>
    <x v="8"/>
    <n v="-0.2581"/>
    <n v="4.3220400000000003"/>
    <n v="0.90029999999999999"/>
  </r>
  <r>
    <x v="8"/>
    <n v="-0.39219999999999999"/>
    <n v="4.3372999999999999"/>
    <n v="0.90029999999999999"/>
  </r>
  <r>
    <x v="8"/>
    <n v="-0.38919999999999999"/>
    <n v="4.3477600000000001"/>
    <n v="0.90029999999999999"/>
  </r>
  <r>
    <x v="8"/>
    <n v="-0.60099999999999998"/>
    <n v="4.3697499999999998"/>
    <n v="0.90029999999999999"/>
  </r>
  <r>
    <x v="8"/>
    <n v="-0.1384"/>
    <n v="4.3273999999999999"/>
    <n v="0.90029999999999999"/>
  </r>
  <r>
    <x v="9"/>
    <n v="-6.3532999999999999"/>
    <n v="11.256600000000001"/>
    <n v="0.91359999999999997"/>
  </r>
  <r>
    <x v="10"/>
    <n v="1.0705"/>
    <n v="3.3515899999999998"/>
    <n v="0.92020000000000002"/>
  </r>
  <r>
    <x v="9"/>
    <n v="1.0979000000000001"/>
    <n v="3.3870200000000001"/>
    <n v="0.91359999999999997"/>
  </r>
  <r>
    <x v="9"/>
    <n v="0.44629999999999997"/>
    <n v="3.9576799999999999"/>
    <n v="0.91359999999999997"/>
  </r>
  <r>
    <x v="10"/>
    <n v="0.5907"/>
    <n v="3.9316300000000002"/>
    <n v="0.92020000000000002"/>
  </r>
  <r>
    <x v="9"/>
    <n v="0.64370000000000005"/>
    <n v="3.9132699999999998"/>
    <n v="0.91359999999999997"/>
  </r>
  <r>
    <x v="9"/>
    <n v="0.8266"/>
    <n v="3.8288000000000002"/>
    <n v="0.91359999999999997"/>
  </r>
  <r>
    <x v="9"/>
    <n v="0.70009999999999994"/>
    <n v="3.9235199999999999"/>
    <n v="0.91359999999999997"/>
  </r>
  <r>
    <x v="9"/>
    <n v="1.0398000000000001"/>
    <n v="3.76281"/>
    <n v="0.91359999999999997"/>
  </r>
  <r>
    <x v="10"/>
    <n v="1.3927"/>
    <n v="3.6786300000000001"/>
    <n v="0.92020000000000002"/>
  </r>
  <r>
    <x v="9"/>
    <n v="0.83819999999999995"/>
    <n v="3.9392299999999998"/>
    <n v="0.91359999999999997"/>
  </r>
  <r>
    <x v="9"/>
    <n v="1.0310999999999999"/>
    <n v="3.875"/>
    <n v="0.91359999999999997"/>
  </r>
  <r>
    <x v="9"/>
    <n v="1.0831999999999999"/>
    <n v="3.8723000000000001"/>
    <n v="0.91359999999999997"/>
  </r>
  <r>
    <x v="9"/>
    <n v="1.8136000000000001"/>
    <n v="3.60622"/>
    <n v="0.91359999999999997"/>
  </r>
  <r>
    <x v="9"/>
    <n v="1.6141000000000001"/>
    <n v="3.74675"/>
    <n v="0.91359999999999997"/>
  </r>
  <r>
    <x v="9"/>
    <n v="0.91700000000000004"/>
    <n v="4.00725"/>
    <n v="0.91359999999999997"/>
  </r>
  <r>
    <x v="9"/>
    <n v="1.2793000000000001"/>
    <n v="3.8973200000000001"/>
    <n v="0.91359999999999997"/>
  </r>
  <r>
    <x v="11"/>
    <n v="2.0838999999999999"/>
    <n v="3.6358799999999998"/>
    <n v="0.90029999999999999"/>
  </r>
  <r>
    <x v="9"/>
    <n v="1.8213999999999999"/>
    <n v="3.7953399999999999"/>
    <n v="0.91359999999999997"/>
  </r>
  <r>
    <x v="9"/>
    <n v="1.3627"/>
    <n v="3.93588"/>
    <n v="0.91359999999999997"/>
  </r>
  <r>
    <x v="9"/>
    <n v="0.89910000000000001"/>
    <n v="4.0740699999999999"/>
    <n v="0.91359999999999997"/>
  </r>
  <r>
    <x v="9"/>
    <n v="1.2319"/>
    <n v="3.99302"/>
    <n v="0.91359999999999997"/>
  </r>
  <r>
    <x v="9"/>
    <n v="0.77410000000000001"/>
    <n v="4.1200200000000002"/>
    <n v="0.91359999999999997"/>
  </r>
  <r>
    <x v="9"/>
    <n v="1.0716000000000001"/>
    <n v="4.0639799999999999"/>
    <n v="0.91359999999999997"/>
  </r>
  <r>
    <x v="9"/>
    <n v="0.52210000000000001"/>
    <n v="4.2021699999999997"/>
    <n v="0.91359999999999997"/>
  </r>
  <r>
    <x v="9"/>
    <n v="0.76880000000000004"/>
    <n v="4.1495899999999999"/>
    <n v="0.91359999999999997"/>
  </r>
  <r>
    <x v="9"/>
    <n v="0.8226"/>
    <n v="4.1413500000000001"/>
    <n v="0.91359999999999997"/>
  </r>
  <r>
    <x v="9"/>
    <n v="0.72719999999999996"/>
    <n v="4.1620400000000002"/>
    <n v="0.91359999999999997"/>
  </r>
  <r>
    <x v="9"/>
    <n v="0.69810000000000005"/>
    <n v="4.1780999999999997"/>
    <n v="0.91359999999999997"/>
  </r>
  <r>
    <x v="9"/>
    <n v="0.91520000000000001"/>
    <n v="4.1368900000000002"/>
    <n v="0.91359999999999997"/>
  </r>
  <r>
    <x v="9"/>
    <n v="0.71809999999999996"/>
    <n v="4.1777100000000003"/>
    <n v="0.91359999999999997"/>
  </r>
  <r>
    <x v="9"/>
    <n v="0.4975"/>
    <n v="4.2264799999999996"/>
    <n v="0.91359999999999997"/>
  </r>
  <r>
    <x v="9"/>
    <n v="0.28149999999999997"/>
    <n v="4.2715500000000004"/>
    <n v="0.91359999999999997"/>
  </r>
  <r>
    <x v="10"/>
    <n v="0.23849999999999999"/>
    <n v="4.25814"/>
    <n v="0.92020000000000002"/>
  </r>
  <r>
    <x v="10"/>
    <n v="0.25940000000000002"/>
    <n v="4.2603400000000002"/>
    <n v="0.92020000000000002"/>
  </r>
  <r>
    <x v="10"/>
    <n v="5.6300000000000003E-2"/>
    <n v="4.29169"/>
    <n v="0.92020000000000002"/>
  </r>
  <r>
    <x v="10"/>
    <n v="-0.10589999999999999"/>
    <n v="4.32559"/>
    <n v="0.92020000000000002"/>
  </r>
  <r>
    <x v="9"/>
    <n v="-0.23599999999999999"/>
    <n v="4.3460400000000003"/>
    <n v="0.91359999999999997"/>
  </r>
  <r>
    <x v="9"/>
    <n v="-0.12089999999999999"/>
    <n v="4.3236600000000003"/>
    <n v="0.91359999999999997"/>
  </r>
  <r>
    <x v="9"/>
    <n v="-0.2571"/>
    <n v="4.3538399999999999"/>
    <n v="0.91359999999999997"/>
  </r>
  <r>
    <x v="9"/>
    <n v="0.17799999999999999"/>
    <n v="4.2839400000000003"/>
    <n v="0.91359999999999997"/>
  </r>
  <r>
    <x v="9"/>
    <n v="-0.28449999999999998"/>
    <n v="4.3568199999999999"/>
    <n v="0.91359999999999997"/>
  </r>
  <r>
    <x v="10"/>
    <n v="-0.14810000000000001"/>
    <n v="4.33371"/>
    <n v="0.92020000000000002"/>
  </r>
  <r>
    <x v="10"/>
    <n v="-7.5800000000000006E-2"/>
    <n v="4.3048200000000003"/>
    <n v="0.92020000000000002"/>
  </r>
  <r>
    <x v="9"/>
    <n v="-4.02E-2"/>
    <n v="4.3068600000000004"/>
    <n v="0.91359999999999997"/>
  </r>
  <r>
    <x v="9"/>
    <n v="-2.0400000000000001E-2"/>
    <n v="4.3060299999999998"/>
    <n v="0.91359999999999997"/>
  </r>
  <r>
    <x v="9"/>
    <n v="0.3397"/>
    <n v="4.2446000000000002"/>
    <n v="0.91359999999999997"/>
  </r>
  <r>
    <x v="9"/>
    <n v="-0.72030000000000005"/>
    <n v="4.3724600000000002"/>
    <n v="0.91359999999999997"/>
  </r>
  <r>
    <x v="10"/>
    <n v="0.40720000000000001"/>
    <n v="4.2542999999999997"/>
    <n v="0.92020000000000002"/>
  </r>
  <r>
    <x v="9"/>
    <n v="-1.5398000000000001"/>
    <n v="4.4151899999999999"/>
    <n v="0.91359999999999997"/>
  </r>
  <r>
    <x v="10"/>
    <n v="-1.1951000000000001"/>
    <n v="4.39872"/>
    <n v="0.92020000000000002"/>
  </r>
  <r>
    <x v="10"/>
    <n v="-0.98409999999999997"/>
    <n v="4.35853"/>
    <n v="0.92020000000000002"/>
  </r>
  <r>
    <x v="10"/>
    <n v="0.12620000000000001"/>
    <n v="4.2519999999999998"/>
    <n v="0.92020000000000002"/>
  </r>
  <r>
    <x v="10"/>
    <n v="-0.44369999999999998"/>
    <n v="4.3469100000000003"/>
    <n v="0.92020000000000002"/>
  </r>
  <r>
    <x v="10"/>
    <n v="-0.72360000000000002"/>
    <n v="4.3710500000000003"/>
    <n v="0.92020000000000002"/>
  </r>
  <r>
    <x v="10"/>
    <n v="0.20760000000000001"/>
    <n v="4.2628199999999996"/>
    <n v="0.92020000000000002"/>
  </r>
  <r>
    <x v="10"/>
    <n v="-0.37559999999999999"/>
    <n v="4.3298199999999998"/>
    <n v="0.92020000000000002"/>
  </r>
  <r>
    <x v="9"/>
    <n v="-6.9599999999999995E-2"/>
    <n v="4.3086599999999997"/>
    <n v="0.91359999999999997"/>
  </r>
  <r>
    <x v="9"/>
    <n v="-0.1535"/>
    <n v="4.3164899999999999"/>
    <n v="0.91359999999999997"/>
  </r>
  <r>
    <x v="10"/>
    <n v="-5.3900000000000003E-2"/>
    <n v="4.3102"/>
    <n v="0.92020000000000002"/>
  </r>
  <r>
    <x v="10"/>
    <n v="-0.16300000000000001"/>
    <n v="4.3211500000000003"/>
    <n v="0.92020000000000002"/>
  </r>
  <r>
    <x v="10"/>
    <n v="-0.2049"/>
    <n v="4.3126600000000002"/>
    <n v="0.92020000000000002"/>
  </r>
  <r>
    <x v="12"/>
    <n v="0.89439999999999997"/>
    <n v="3.3227500000000001"/>
    <n v="0.90029999999999999"/>
  </r>
  <r>
    <x v="12"/>
    <n v="0.86550000000000005"/>
    <n v="3.4418199999999999"/>
    <n v="0.90029999999999999"/>
  </r>
  <r>
    <x v="12"/>
    <n v="0.73740000000000006"/>
    <n v="3.63598"/>
    <n v="0.90029999999999999"/>
  </r>
  <r>
    <x v="12"/>
    <n v="0.65259999999999996"/>
    <n v="3.7578800000000001"/>
    <n v="0.90029999999999999"/>
  </r>
  <r>
    <x v="12"/>
    <n v="1.2870999999999999"/>
    <n v="3.2982999999999998"/>
    <n v="0.90029999999999999"/>
  </r>
  <r>
    <x v="12"/>
    <n v="1.7598"/>
    <n v="3.1630400000000001"/>
    <n v="0.90029999999999999"/>
  </r>
  <r>
    <x v="12"/>
    <n v="0.87390000000000001"/>
    <n v="3.7764899999999999"/>
    <n v="0.90029999999999999"/>
  </r>
  <r>
    <x v="12"/>
    <n v="1.5162"/>
    <n v="3.4334199999999999"/>
    <n v="0.90029999999999999"/>
  </r>
  <r>
    <x v="12"/>
    <n v="1.5727"/>
    <n v="3.4521799999999998"/>
    <n v="0.90029999999999999"/>
  </r>
  <r>
    <x v="12"/>
    <n v="1.7099"/>
    <n v="3.4190499999999999"/>
    <n v="0.90029999999999999"/>
  </r>
  <r>
    <x v="12"/>
    <n v="1.034"/>
    <n v="3.8431000000000002"/>
    <n v="0.90029999999999999"/>
  </r>
  <r>
    <x v="12"/>
    <n v="1.2734000000000001"/>
    <n v="3.7596599999999998"/>
    <n v="0.90029999999999999"/>
  </r>
  <r>
    <x v="13"/>
    <n v="1.4966999999999999"/>
    <n v="3.6837800000000001"/>
    <n v="0.90029999999999999"/>
  </r>
  <r>
    <x v="12"/>
    <n v="1.5354000000000001"/>
    <n v="3.6829999999999998"/>
    <n v="0.90029999999999999"/>
  </r>
  <r>
    <x v="13"/>
    <n v="1.53"/>
    <n v="3.7145600000000001"/>
    <n v="0.90029999999999999"/>
  </r>
  <r>
    <x v="12"/>
    <n v="1.6379999999999999"/>
    <n v="3.73386"/>
    <n v="0.90029999999999999"/>
  </r>
  <r>
    <x v="13"/>
    <n v="1.4103000000000001"/>
    <n v="3.8343500000000001"/>
    <n v="0.90029999999999999"/>
  </r>
  <r>
    <x v="13"/>
    <n v="0.84770000000000001"/>
    <n v="4.0375100000000002"/>
    <n v="0.90029999999999999"/>
  </r>
  <r>
    <x v="12"/>
    <n v="0.77159999999999995"/>
    <n v="4.0684699999999996"/>
    <n v="0.90029999999999999"/>
  </r>
  <r>
    <x v="12"/>
    <n v="0.65990000000000004"/>
    <n v="4.1080199999999998"/>
    <n v="0.90029999999999999"/>
  </r>
  <r>
    <x v="12"/>
    <n v="1.0075000000000001"/>
    <n v="4.0211100000000002"/>
    <n v="0.90029999999999999"/>
  </r>
  <r>
    <x v="12"/>
    <n v="0.81159999999999999"/>
    <n v="4.0894000000000004"/>
    <n v="0.90029999999999999"/>
  </r>
  <r>
    <x v="12"/>
    <n v="0.95169999999999999"/>
    <n v="4.0521799999999999"/>
    <n v="0.90029999999999999"/>
  </r>
  <r>
    <x v="12"/>
    <n v="0.51539999999999997"/>
    <n v="4.1768000000000001"/>
    <n v="0.90029999999999999"/>
  </r>
  <r>
    <x v="12"/>
    <n v="0.4239"/>
    <n v="4.2105600000000001"/>
    <n v="0.90029999999999999"/>
  </r>
  <r>
    <x v="12"/>
    <n v="1.0980000000000001"/>
    <n v="4.04643"/>
    <n v="0.90029999999999999"/>
  </r>
  <r>
    <x v="12"/>
    <n v="0.9123"/>
    <n v="4.0985199999999997"/>
    <n v="0.90029999999999999"/>
  </r>
  <r>
    <x v="12"/>
    <n v="1.3105"/>
    <n v="4.0070699999999997"/>
    <n v="0.90029999999999999"/>
  </r>
  <r>
    <x v="12"/>
    <n v="1.3839999999999999"/>
    <n v="3.9976600000000002"/>
    <n v="0.90029999999999999"/>
  </r>
  <r>
    <x v="12"/>
    <n v="1.5607"/>
    <n v="3.9719799999999998"/>
    <n v="0.90029999999999999"/>
  </r>
  <r>
    <x v="12"/>
    <n v="1.1437999999999999"/>
    <n v="4.0655400000000004"/>
    <n v="0.90029999999999999"/>
  </r>
  <r>
    <x v="12"/>
    <n v="0.81320000000000003"/>
    <n v="4.13842"/>
    <n v="0.90029999999999999"/>
  </r>
  <r>
    <x v="12"/>
    <n v="1.4755"/>
    <n v="4.0016600000000002"/>
    <n v="0.90029999999999999"/>
  </r>
  <r>
    <x v="12"/>
    <n v="1.1228"/>
    <n v="4.08026"/>
    <n v="0.90029999999999999"/>
  </r>
  <r>
    <x v="12"/>
    <n v="1.5019"/>
    <n v="4.0219100000000001"/>
    <n v="0.90029999999999999"/>
  </r>
  <r>
    <x v="12"/>
    <n v="1.5617000000000001"/>
    <n v="4.0145600000000004"/>
    <n v="0.90029999999999999"/>
  </r>
  <r>
    <x v="12"/>
    <n v="0.80189999999999995"/>
    <n v="4.1553500000000003"/>
    <n v="0.90029999999999999"/>
  </r>
  <r>
    <x v="12"/>
    <n v="0.74219999999999997"/>
    <n v="4.1690899999999997"/>
    <n v="0.90029999999999999"/>
  </r>
  <r>
    <x v="12"/>
    <n v="0.93700000000000006"/>
    <n v="4.1389899999999997"/>
    <n v="0.90029999999999999"/>
  </r>
  <r>
    <x v="12"/>
    <n v="1.1564000000000001"/>
    <n v="4.1093299999999999"/>
    <n v="0.90029999999999999"/>
  </r>
  <r>
    <x v="12"/>
    <n v="0.81359999999999999"/>
    <n v="4.1725500000000002"/>
    <n v="0.90029999999999999"/>
  </r>
  <r>
    <x v="12"/>
    <n v="0.89"/>
    <n v="4.1579300000000003"/>
    <n v="0.90029999999999999"/>
  </r>
  <r>
    <x v="12"/>
    <n v="1.2273000000000001"/>
    <n v="4.0982500000000002"/>
    <n v="0.90029999999999999"/>
  </r>
  <r>
    <x v="12"/>
    <n v="1.4851000000000001"/>
    <n v="4.0689900000000003"/>
    <n v="0.90029999999999999"/>
  </r>
  <r>
    <x v="12"/>
    <n v="1.0221"/>
    <n v="4.1430499999999997"/>
    <n v="0.90029999999999999"/>
  </r>
  <r>
    <x v="12"/>
    <n v="1.7228000000000001"/>
    <n v="4.0395200000000004"/>
    <n v="0.90029999999999999"/>
  </r>
  <r>
    <x v="12"/>
    <n v="1.3251999999999999"/>
    <n v="4.1080800000000002"/>
    <n v="0.90029999999999999"/>
  </r>
  <r>
    <x v="12"/>
    <n v="1.865"/>
    <n v="4.0281599999999997"/>
    <n v="0.90029999999999999"/>
  </r>
  <r>
    <x v="12"/>
    <n v="0.64900000000000002"/>
    <n v="4.2020799999999996"/>
    <n v="0.90029999999999999"/>
  </r>
  <r>
    <x v="12"/>
    <n v="0.90180000000000005"/>
    <n v="4.1690899999999997"/>
    <n v="0.90029999999999999"/>
  </r>
  <r>
    <x v="12"/>
    <n v="0.51039999999999996"/>
    <n v="4.2252000000000001"/>
    <n v="0.90029999999999999"/>
  </r>
  <r>
    <x v="12"/>
    <n v="0.2288"/>
    <n v="4.2606000000000002"/>
    <n v="0.90029999999999999"/>
  </r>
  <r>
    <x v="12"/>
    <n v="0.63429999999999997"/>
    <n v="4.2073499999999999"/>
    <n v="0.90029999999999999"/>
  </r>
  <r>
    <x v="12"/>
    <n v="0.2636"/>
    <n v="4.2603400000000002"/>
    <n v="0.90029999999999999"/>
  </r>
  <r>
    <x v="12"/>
    <n v="0.61950000000000005"/>
    <n v="4.2224700000000004"/>
    <n v="0.90029999999999999"/>
  </r>
  <r>
    <x v="12"/>
    <n v="0.42270000000000002"/>
    <n v="4.2522200000000003"/>
    <n v="0.90029999999999999"/>
  </r>
  <r>
    <x v="12"/>
    <n v="-0.36630000000000001"/>
    <n v="4.3609499999999999"/>
    <n v="0.90029999999999999"/>
  </r>
  <r>
    <x v="12"/>
    <n v="-0.53710000000000002"/>
    <n v="4.38497"/>
    <n v="0.90029999999999999"/>
  </r>
  <r>
    <x v="12"/>
    <n v="-0.28589999999999999"/>
    <n v="4.3621600000000003"/>
    <n v="0.90029999999999999"/>
  </r>
  <r>
    <x v="12"/>
    <n v="0.37559999999999999"/>
    <n v="4.2789999999999999"/>
    <n v="0.90029999999999999"/>
  </r>
  <r>
    <x v="12"/>
    <n v="0.66210000000000002"/>
    <n v="4.2475100000000001"/>
    <n v="0.90029999999999999"/>
  </r>
  <r>
    <x v="14"/>
    <n v="-1.9E-3"/>
    <n v="4.3489399999999998"/>
    <n v="0.88039999999999996"/>
  </r>
  <r>
    <x v="14"/>
    <n v="1.4351"/>
    <n v="2.9650599999999998"/>
    <n v="0.88039999999999996"/>
  </r>
  <r>
    <x v="15"/>
    <n v="1.0154000000000001"/>
    <n v="3.5013299999999998"/>
    <n v="0.90029999999999999"/>
  </r>
  <r>
    <x v="15"/>
    <n v="1.8182"/>
    <n v="2.9402300000000001"/>
    <n v="0.90029999999999999"/>
  </r>
  <r>
    <x v="14"/>
    <n v="1.1052"/>
    <n v="3.5558000000000001"/>
    <n v="0.88039999999999996"/>
  </r>
  <r>
    <x v="15"/>
    <n v="1.6097999999999999"/>
    <n v="3.41791"/>
    <n v="0.90029999999999999"/>
  </r>
  <r>
    <x v="15"/>
    <n v="1.6767000000000001"/>
    <n v="3.4712000000000001"/>
    <n v="0.90029999999999999"/>
  </r>
  <r>
    <x v="16"/>
    <n v="2.1034999999999999"/>
    <n v="3.3328700000000002"/>
    <n v="0.90690000000000004"/>
  </r>
  <r>
    <x v="16"/>
    <n v="1.7144999999999999"/>
    <n v="3.5929899999999999"/>
    <n v="0.90690000000000004"/>
  </r>
  <r>
    <x v="16"/>
    <n v="1.052"/>
    <n v="3.9588999999999999"/>
    <n v="0.90690000000000004"/>
  </r>
  <r>
    <x v="16"/>
    <n v="1.3984000000000001"/>
    <n v="3.8878400000000002"/>
    <n v="0.90690000000000004"/>
  </r>
  <r>
    <x v="16"/>
    <n v="1.6214"/>
    <n v="3.8336000000000001"/>
    <n v="0.90690000000000004"/>
  </r>
  <r>
    <x v="16"/>
    <n v="1.7809999999999999"/>
    <n v="3.8057300000000001"/>
    <n v="0.90690000000000004"/>
  </r>
  <r>
    <x v="16"/>
    <n v="1.2457"/>
    <n v="4.0385999999999997"/>
    <n v="0.90690000000000004"/>
  </r>
  <r>
    <x v="16"/>
    <n v="1.5221"/>
    <n v="3.9668199999999998"/>
    <n v="0.90690000000000004"/>
  </r>
  <r>
    <x v="16"/>
    <n v="2.7711000000000001"/>
    <n v="3.5854200000000001"/>
    <n v="0.90690000000000004"/>
  </r>
  <r>
    <x v="16"/>
    <n v="1.1113"/>
    <n v="4.1853600000000002"/>
    <n v="0.90690000000000004"/>
  </r>
  <r>
    <x v="16"/>
    <n v="2.3559000000000001"/>
    <n v="3.8268800000000001"/>
    <n v="0.90690000000000004"/>
  </r>
  <r>
    <x v="14"/>
    <n v="2.4552"/>
    <n v="3.7905600000000002"/>
    <n v="0.88039999999999996"/>
  </r>
  <r>
    <x v="14"/>
    <n v="3.0659000000000001"/>
    <n v="3.6619799999999998"/>
    <n v="0.88039999999999996"/>
  </r>
  <r>
    <x v="14"/>
    <n v="2.3990999999999998"/>
    <n v="3.8872599999999999"/>
    <n v="0.88039999999999996"/>
  </r>
  <r>
    <x v="14"/>
    <n v="2.5689000000000002"/>
    <n v="3.8534199999999998"/>
    <n v="0.88039999999999996"/>
  </r>
  <r>
    <x v="14"/>
    <n v="2.798"/>
    <n v="3.81535"/>
    <n v="0.88039999999999996"/>
  </r>
  <r>
    <x v="15"/>
    <n v="2.5184000000000002"/>
    <n v="3.9239299999999999"/>
    <n v="0.90029999999999999"/>
  </r>
  <r>
    <x v="15"/>
    <n v="3.6892999999999998"/>
    <n v="3.6737500000000001"/>
    <n v="0.90029999999999999"/>
  </r>
  <r>
    <x v="15"/>
    <n v="2.7846000000000002"/>
    <n v="3.9029400000000001"/>
    <n v="0.90029999999999999"/>
  </r>
  <r>
    <x v="15"/>
    <n v="2.3711000000000002"/>
    <n v="4.0244999999999997"/>
    <n v="0.90029999999999999"/>
  </r>
  <r>
    <x v="7"/>
    <s v="#N/A N/A"/>
    <s v="#N/A N/A"/>
    <s v="#N/A N/A"/>
  </r>
  <r>
    <x v="15"/>
    <n v="2.2892999999999999"/>
    <n v="4.0539699999999996"/>
    <n v="0.90029999999999999"/>
  </r>
  <r>
    <x v="15"/>
    <n v="2.6109"/>
    <n v="4.0133299999999998"/>
    <n v="0.90029999999999999"/>
  </r>
  <r>
    <x v="14"/>
    <n v="2.1928000000000001"/>
    <n v="4.1067299999999998"/>
    <n v="0.88039999999999996"/>
  </r>
  <r>
    <x v="16"/>
    <n v="1.8634999999999999"/>
    <n v="4.2084700000000002"/>
    <n v="0.90690000000000004"/>
  </r>
  <r>
    <x v="15"/>
    <n v="1.9382999999999999"/>
    <n v="4.2005800000000004"/>
    <n v="0.90029999999999999"/>
  </r>
  <r>
    <x v="15"/>
    <n v="1.9047000000000001"/>
    <n v="4.2198200000000003"/>
    <n v="0.90029999999999999"/>
  </r>
  <r>
    <x v="16"/>
    <n v="1.8735999999999999"/>
    <n v="4.2571500000000002"/>
    <n v="0.90690000000000004"/>
  </r>
  <r>
    <x v="16"/>
    <n v="1.2630999999999999"/>
    <n v="4.3924000000000003"/>
    <n v="0.90690000000000004"/>
  </r>
  <r>
    <x v="15"/>
    <n v="1.7673000000000001"/>
    <n v="4.3079799999999997"/>
    <n v="0.90029999999999999"/>
  </r>
  <r>
    <x v="16"/>
    <n v="1.9475"/>
    <n v="4.2952300000000001"/>
    <n v="0.90690000000000004"/>
  </r>
  <r>
    <x v="16"/>
    <n v="1.6660999999999999"/>
    <n v="4.3532500000000001"/>
    <n v="0.90690000000000004"/>
  </r>
  <r>
    <x v="15"/>
    <n v="1.4845999999999999"/>
    <n v="4.4026300000000003"/>
    <n v="0.90029999999999999"/>
  </r>
  <r>
    <x v="16"/>
    <n v="1.9376"/>
    <n v="4.3555799999999998"/>
    <n v="0.90690000000000004"/>
  </r>
  <r>
    <x v="16"/>
    <n v="1.5124"/>
    <n v="4.4311100000000003"/>
    <n v="0.90690000000000004"/>
  </r>
  <r>
    <x v="16"/>
    <n v="1.7000999999999999"/>
    <n v="4.4177499999999998"/>
    <n v="0.90690000000000004"/>
  </r>
  <r>
    <x v="16"/>
    <n v="1.4466000000000001"/>
    <n v="4.44902"/>
    <n v="0.90690000000000004"/>
  </r>
  <r>
    <x v="16"/>
    <n v="1.5966"/>
    <n v="4.4419700000000004"/>
    <n v="0.90690000000000004"/>
  </r>
  <r>
    <x v="16"/>
    <n v="1.7244999999999999"/>
    <n v="4.4267399999999997"/>
    <n v="0.90690000000000004"/>
  </r>
  <r>
    <x v="16"/>
    <n v="1.4362999999999999"/>
    <n v="4.4661200000000001"/>
    <n v="0.90690000000000004"/>
  </r>
  <r>
    <x v="7"/>
    <s v="#N/A N/A"/>
    <s v="#N/A N/A"/>
    <s v="#N/A N/A"/>
  </r>
  <r>
    <x v="16"/>
    <n v="1.4809000000000001"/>
    <n v="4.4768600000000003"/>
    <n v="0.90690000000000004"/>
  </r>
  <r>
    <x v="16"/>
    <n v="1.1374"/>
    <n v="4.5335000000000001"/>
    <n v="0.90690000000000004"/>
  </r>
  <r>
    <x v="16"/>
    <n v="0.70509999999999995"/>
    <n v="4.6080199999999998"/>
    <n v="0.90690000000000004"/>
  </r>
  <r>
    <x v="16"/>
    <n v="1.0802"/>
    <n v="4.5524500000000003"/>
    <n v="0.90690000000000004"/>
  </r>
  <r>
    <x v="16"/>
    <n v="0.73480000000000001"/>
    <n v="4.60555"/>
    <n v="0.90690000000000004"/>
  </r>
  <r>
    <x v="16"/>
    <n v="0.75970000000000004"/>
    <n v="4.5757099999999999"/>
    <n v="0.90690000000000004"/>
  </r>
  <r>
    <x v="16"/>
    <n v="0.44950000000000001"/>
    <n v="4.5577300000000003"/>
    <n v="0.90690000000000004"/>
  </r>
  <r>
    <x v="16"/>
    <n v="0.73880000000000001"/>
    <n v="4.5271999999999997"/>
    <n v="0.90690000000000004"/>
  </r>
  <r>
    <x v="16"/>
    <n v="0.22320000000000001"/>
    <n v="4.5962199999999998"/>
    <n v="0.90690000000000004"/>
  </r>
  <r>
    <x v="16"/>
    <n v="0.53280000000000005"/>
    <n v="4.5714699999999997"/>
    <n v="0.90690000000000004"/>
  </r>
  <r>
    <x v="16"/>
    <n v="-0.26469999999999999"/>
    <n v="4.6243499999999997"/>
    <n v="0.90690000000000004"/>
  </r>
  <r>
    <x v="16"/>
    <n v="0.38290000000000002"/>
    <n v="4.55809"/>
    <n v="0.90690000000000004"/>
  </r>
  <r>
    <x v="16"/>
    <n v="-2.7400000000000001E-2"/>
    <n v="4.6129699999999998"/>
    <n v="0.90690000000000004"/>
  </r>
  <r>
    <x v="16"/>
    <n v="-0.3881"/>
    <n v="4.6639799999999996"/>
    <n v="0.90690000000000004"/>
  </r>
  <r>
    <x v="16"/>
    <n v="-2.4E-2"/>
    <n v="4.6306000000000003"/>
    <n v="0.90690000000000004"/>
  </r>
  <r>
    <x v="16"/>
    <n v="0.38729999999999998"/>
    <n v="4.5957100000000004"/>
    <n v="0.90690000000000004"/>
  </r>
  <r>
    <x v="17"/>
    <n v="0.56040000000000001"/>
    <n v="4.2648599999999997"/>
    <n v="0.92689999999999995"/>
  </r>
  <r>
    <x v="17"/>
    <n v="1.373"/>
    <n v="3.5529700000000002"/>
    <n v="0.92689999999999995"/>
  </r>
  <r>
    <x v="17"/>
    <n v="0.2205"/>
    <n v="4.7636799999999999"/>
    <n v="0.92689999999999995"/>
  </r>
  <r>
    <x v="17"/>
    <n v="0.70530000000000004"/>
    <n v="4.4182300000000003"/>
    <n v="0.92689999999999995"/>
  </r>
  <r>
    <x v="17"/>
    <n v="1.5076000000000001"/>
    <n v="3.9365399999999999"/>
    <n v="0.92689999999999995"/>
  </r>
  <r>
    <x v="17"/>
    <n v="0.73219999999999996"/>
    <n v="4.6317599999999999"/>
    <n v="0.92689999999999995"/>
  </r>
  <r>
    <x v="17"/>
    <n v="2.6939000000000002"/>
    <n v="3.6091899999999999"/>
    <n v="0.92689999999999995"/>
  </r>
  <r>
    <x v="17"/>
    <n v="2.0988000000000002"/>
    <n v="4.0025399999999998"/>
    <n v="0.92689999999999995"/>
  </r>
  <r>
    <x v="17"/>
    <n v="2.7364000000000002"/>
    <n v="3.7382300000000002"/>
    <n v="0.92689999999999995"/>
  </r>
  <r>
    <x v="17"/>
    <n v="1.8364"/>
    <n v="4.2592800000000004"/>
    <n v="0.92689999999999995"/>
  </r>
  <r>
    <x v="17"/>
    <n v="2.3872"/>
    <n v="4.1143700000000001"/>
    <n v="0.92689999999999995"/>
  </r>
  <r>
    <x v="17"/>
    <n v="3.0653999999999999"/>
    <n v="3.9044500000000002"/>
    <n v="0.92689999999999995"/>
  </r>
  <r>
    <x v="17"/>
    <n v="2.8344"/>
    <n v="4.0495999999999999"/>
    <n v="0.92689999999999995"/>
  </r>
  <r>
    <x v="17"/>
    <n v="2.8868"/>
    <n v="4.0810300000000002"/>
    <n v="0.92689999999999995"/>
  </r>
  <r>
    <x v="17"/>
    <n v="3.8885999999999998"/>
    <n v="3.8834200000000001"/>
    <n v="0.92689999999999995"/>
  </r>
  <r>
    <x v="17"/>
    <n v="2.6080000000000001"/>
    <n v="4.3796200000000001"/>
    <n v="0.92689999999999995"/>
  </r>
  <r>
    <x v="17"/>
    <n v="3.6958000000000002"/>
    <n v="4.0670700000000002"/>
    <n v="0.92689999999999995"/>
  </r>
  <r>
    <x v="17"/>
    <n v="3.4731000000000001"/>
    <n v="4.1691900000000004"/>
    <n v="0.92689999999999995"/>
  </r>
  <r>
    <x v="17"/>
    <n v="3.3751000000000002"/>
    <n v="4.2412000000000001"/>
    <n v="0.92689999999999995"/>
  </r>
  <r>
    <x v="17"/>
    <n v="3.1535000000000002"/>
    <n v="4.3830799999999996"/>
    <n v="0.92689999999999995"/>
  </r>
  <r>
    <x v="17"/>
    <n v="2.8035999999999999"/>
    <n v="4.5224099999999998"/>
    <n v="0.92689999999999995"/>
  </r>
  <r>
    <x v="17"/>
    <n v="2.5718999999999999"/>
    <n v="4.5996199999999998"/>
    <n v="0.92689999999999995"/>
  </r>
  <r>
    <x v="17"/>
    <n v="2.7953999999999999"/>
    <n v="4.5547800000000001"/>
    <n v="0.92689999999999995"/>
  </r>
  <r>
    <x v="17"/>
    <n v="2.6568000000000001"/>
    <n v="4.6174299999999997"/>
    <n v="0.92689999999999995"/>
  </r>
  <r>
    <x v="17"/>
    <n v="2.5101"/>
    <n v="4.6882799999999998"/>
    <n v="0.92689999999999995"/>
  </r>
  <r>
    <x v="17"/>
    <n v="2.6650999999999998"/>
    <n v="4.6696099999999996"/>
    <n v="0.92689999999999995"/>
  </r>
  <r>
    <x v="17"/>
    <n v="2.3593000000000002"/>
    <n v="4.7409999999999997"/>
    <n v="0.92689999999999995"/>
  </r>
  <r>
    <x v="17"/>
    <n v="2.4358"/>
    <n v="4.7285399999999997"/>
    <n v="0.92689999999999995"/>
  </r>
  <r>
    <x v="17"/>
    <n v="2.3212999999999999"/>
    <n v="4.7651000000000003"/>
    <n v="0.92689999999999995"/>
  </r>
  <r>
    <x v="18"/>
    <n v="1.9943"/>
    <n v="4.83188"/>
    <n v="0.92689999999999995"/>
  </r>
  <r>
    <x v="18"/>
    <n v="1.6564000000000001"/>
    <n v="4.9042399999999997"/>
    <n v="0.92689999999999995"/>
  </r>
  <r>
    <x v="17"/>
    <n v="1.7305999999999999"/>
    <n v="4.8969899999999997"/>
    <n v="0.92689999999999995"/>
  </r>
  <r>
    <x v="17"/>
    <n v="2.4714999999999998"/>
    <n v="4.7392700000000003"/>
    <n v="0.92689999999999995"/>
  </r>
  <r>
    <x v="18"/>
    <n v="2.1417000000000002"/>
    <n v="4.8361799999999997"/>
    <n v="0.92689999999999995"/>
  </r>
  <r>
    <x v="17"/>
    <n v="1.6597999999999999"/>
    <n v="4.9713700000000003"/>
    <n v="0.92689999999999995"/>
  </r>
  <r>
    <x v="17"/>
    <n v="2.0571999999999999"/>
    <n v="4.93858"/>
    <n v="0.92689999999999995"/>
  </r>
  <r>
    <x v="17"/>
    <n v="1.4649000000000001"/>
    <n v="5.0441200000000004"/>
    <n v="0.92689999999999995"/>
  </r>
  <r>
    <x v="17"/>
    <n v="1.5130999999999999"/>
    <n v="5.0457700000000001"/>
    <n v="0.92689999999999995"/>
  </r>
  <r>
    <x v="18"/>
    <n v="1.4815"/>
    <n v="5.0539899999999998"/>
    <n v="0.92689999999999995"/>
  </r>
  <r>
    <x v="18"/>
    <n v="2.1505999999999998"/>
    <n v="4.9521199999999999"/>
    <n v="0.92689999999999995"/>
  </r>
  <r>
    <x v="18"/>
    <n v="1.9661"/>
    <n v="4.9981299999999997"/>
    <n v="0.92689999999999995"/>
  </r>
  <r>
    <x v="18"/>
    <n v="1.6244000000000001"/>
    <n v="5.06609"/>
    <n v="0.92689999999999995"/>
  </r>
  <r>
    <x v="18"/>
    <n v="1.2974000000000001"/>
    <n v="5.1226399999999996"/>
    <n v="0.92689999999999995"/>
  </r>
  <r>
    <x v="18"/>
    <n v="1.6821999999999999"/>
    <n v="5.0672499999999996"/>
    <n v="0.92689999999999995"/>
  </r>
  <r>
    <x v="18"/>
    <n v="1.4137999999999999"/>
    <n v="5.1130000000000004"/>
    <n v="0.92689999999999995"/>
  </r>
  <r>
    <x v="17"/>
    <n v="2.4350999999999998"/>
    <n v="4.9755900000000004"/>
    <n v="0.92689999999999995"/>
  </r>
  <r>
    <x v="17"/>
    <n v="1.6580999999999999"/>
    <n v="5.0824100000000003"/>
    <n v="0.92689999999999995"/>
  </r>
  <r>
    <x v="17"/>
    <n v="1.8"/>
    <n v="5.0609200000000003"/>
    <n v="0.92689999999999995"/>
  </r>
  <r>
    <x v="18"/>
    <n v="1.6039000000000001"/>
    <n v="5.0894899999999996"/>
    <n v="0.92689999999999995"/>
  </r>
  <r>
    <x v="18"/>
    <n v="1.6883999999999999"/>
    <n v="5.0772500000000003"/>
    <n v="0.92689999999999995"/>
  </r>
  <r>
    <x v="18"/>
    <n v="1.0692999999999999"/>
    <n v="5.1724500000000004"/>
    <n v="0.92689999999999995"/>
  </r>
  <r>
    <x v="18"/>
    <n v="1.9125000000000001"/>
    <n v="5.0630300000000004"/>
    <n v="0.92689999999999995"/>
  </r>
  <r>
    <x v="18"/>
    <n v="1.9615"/>
    <n v="5.0555599999999998"/>
    <n v="0.92689999999999995"/>
  </r>
  <r>
    <x v="18"/>
    <n v="2.0552999999999999"/>
    <n v="5.0431299999999997"/>
    <n v="0.92689999999999995"/>
  </r>
  <r>
    <x v="18"/>
    <n v="1.7658"/>
    <n v="5.08941"/>
    <n v="0.92689999999999995"/>
  </r>
  <r>
    <x v="17"/>
    <n v="1.2271000000000001"/>
    <n v="5.1663600000000001"/>
    <n v="0.92689999999999995"/>
  </r>
  <r>
    <x v="18"/>
    <n v="1.1731"/>
    <n v="5.1789800000000001"/>
    <n v="0.92689999999999995"/>
  </r>
  <r>
    <x v="18"/>
    <n v="1.4562999999999999"/>
    <n v="5.1460600000000003"/>
    <n v="0.92689999999999995"/>
  </r>
  <r>
    <x v="17"/>
    <n v="1.7979000000000001"/>
    <n v="5.1146700000000003"/>
    <n v="0.92689999999999995"/>
  </r>
  <r>
    <x v="18"/>
    <n v="1.0228999999999999"/>
    <n v="5.2116300000000004"/>
    <n v="0.92689999999999995"/>
  </r>
  <r>
    <x v="17"/>
    <n v="0.97099999999999997"/>
    <n v="5.22323"/>
    <n v="0.92689999999999995"/>
  </r>
  <r>
    <x v="18"/>
    <n v="0.99850000000000005"/>
    <n v="5.2217000000000002"/>
    <n v="0.92689999999999995"/>
  </r>
  <r>
    <x v="17"/>
    <n v="0.89490000000000003"/>
    <n v="5.2367900000000001"/>
    <n v="0.92689999999999995"/>
  </r>
  <r>
    <x v="17"/>
    <n v="1.2892999999999999"/>
    <n v="5.1995199999999997"/>
    <n v="0.92689999999999995"/>
  </r>
  <r>
    <x v="19"/>
    <n v="1.5456000000000001"/>
    <n v="3.18824"/>
    <n v="0.90690000000000004"/>
  </r>
  <r>
    <x v="19"/>
    <n v="1.9952000000000001"/>
    <n v="3.11246"/>
    <n v="0.90690000000000004"/>
  </r>
  <r>
    <x v="19"/>
    <n v="3.3338999999999999"/>
    <n v="1.9729099999999999"/>
    <n v="0.90690000000000004"/>
  </r>
  <r>
    <x v="19"/>
    <n v="2.0148999999999999"/>
    <n v="3.7299500000000001"/>
    <n v="0.90690000000000004"/>
  </r>
  <r>
    <x v="19"/>
    <n v="1.9323999999999999"/>
    <n v="3.8904800000000002"/>
    <n v="0.90690000000000004"/>
  </r>
  <r>
    <x v="19"/>
    <n v="1.7521"/>
    <n v="4.0960900000000002"/>
    <n v="0.90690000000000004"/>
  </r>
  <r>
    <x v="19"/>
    <n v="2.476"/>
    <n v="3.6835399999999998"/>
    <n v="0.90690000000000004"/>
  </r>
  <r>
    <x v="19"/>
    <n v="1.7452000000000001"/>
    <n v="4.2347799999999998"/>
    <n v="0.90690000000000004"/>
  </r>
  <r>
    <x v="19"/>
    <n v="2.6711999999999998"/>
    <n v="3.9062600000000001"/>
    <n v="0.90690000000000004"/>
  </r>
  <r>
    <x v="19"/>
    <n v="2.5348000000000002"/>
    <n v="4.0377700000000001"/>
    <n v="0.90690000000000004"/>
  </r>
  <r>
    <x v="19"/>
    <n v="2.7786"/>
    <n v="3.9723999999999999"/>
    <n v="0.90690000000000004"/>
  </r>
  <r>
    <x v="19"/>
    <n v="2.9874999999999998"/>
    <n v="3.9257900000000001"/>
    <n v="0.90690000000000004"/>
  </r>
  <r>
    <x v="19"/>
    <n v="3.2309999999999999"/>
    <n v="3.8636300000000001"/>
    <n v="0.90690000000000004"/>
  </r>
  <r>
    <x v="19"/>
    <n v="3.2629999999999999"/>
    <n v="4.0069699999999999"/>
    <n v="0.90690000000000004"/>
  </r>
  <r>
    <x v="19"/>
    <n v="3.4066000000000001"/>
    <n v="3.9897300000000002"/>
    <n v="0.90690000000000004"/>
  </r>
  <r>
    <x v="20"/>
    <n v="2.7645"/>
    <n v="4.2700300000000002"/>
    <n v="0.89370000000000005"/>
  </r>
  <r>
    <x v="19"/>
    <n v="3.0082"/>
    <n v="4.2289899999999996"/>
    <n v="0.90690000000000004"/>
  </r>
  <r>
    <x v="20"/>
    <n v="2.8149000000000002"/>
    <n v="4.4080399999999997"/>
    <n v="0.89370000000000005"/>
  </r>
  <r>
    <x v="19"/>
    <n v="3.0291000000000001"/>
    <n v="4.3761299999999999"/>
    <n v="0.90690000000000004"/>
  </r>
  <r>
    <x v="19"/>
    <n v="2.7608000000000001"/>
    <n v="4.4833100000000004"/>
    <n v="0.90690000000000004"/>
  </r>
  <r>
    <x v="19"/>
    <n v="2.4194"/>
    <n v="4.6059700000000001"/>
    <n v="0.90690000000000004"/>
  </r>
  <r>
    <x v="19"/>
    <n v="2.8113999999999999"/>
    <n v="4.5098099999999999"/>
    <n v="0.90690000000000004"/>
  </r>
  <r>
    <x v="19"/>
    <n v="3.0531000000000001"/>
    <n v="4.5056900000000004"/>
    <n v="0.90690000000000004"/>
  </r>
  <r>
    <x v="19"/>
    <n v="2.3919000000000001"/>
    <n v="4.6988300000000001"/>
    <n v="0.90690000000000004"/>
  </r>
  <r>
    <x v="19"/>
    <n v="2.5162"/>
    <n v="4.6778199999999996"/>
    <n v="0.90690000000000004"/>
  </r>
  <r>
    <x v="19"/>
    <n v="2.7808000000000002"/>
    <n v="4.6250099999999996"/>
    <n v="0.90690000000000004"/>
  </r>
  <r>
    <x v="19"/>
    <n v="2.9773000000000001"/>
    <n v="4.58955"/>
    <n v="0.90690000000000004"/>
  </r>
  <r>
    <x v="19"/>
    <n v="2.5110999999999999"/>
    <n v="4.7443200000000001"/>
    <n v="0.90690000000000004"/>
  </r>
  <r>
    <x v="19"/>
    <n v="2.7665999999999999"/>
    <n v="4.6968899999999998"/>
    <n v="0.90690000000000004"/>
  </r>
  <r>
    <x v="19"/>
    <n v="2.4628999999999999"/>
    <n v="4.7777500000000002"/>
    <n v="0.90690000000000004"/>
  </r>
  <r>
    <x v="19"/>
    <n v="2.6564000000000001"/>
    <n v="4.7441700000000004"/>
    <n v="0.90690000000000004"/>
  </r>
  <r>
    <x v="19"/>
    <n v="2.6503999999999999"/>
    <n v="4.7557499999999999"/>
    <n v="0.90690000000000004"/>
  </r>
  <r>
    <x v="20"/>
    <n v="2.8086000000000002"/>
    <n v="4.7466400000000002"/>
    <n v="0.89370000000000005"/>
  </r>
  <r>
    <x v="19"/>
    <n v="2.6604000000000001"/>
    <n v="4.7974399999999999"/>
    <n v="0.90690000000000004"/>
  </r>
  <r>
    <x v="19"/>
    <n v="2.5821999999999998"/>
    <n v="4.8178900000000002"/>
    <n v="0.90690000000000004"/>
  </r>
  <r>
    <x v="19"/>
    <n v="2.8089"/>
    <n v="4.7786499999999998"/>
    <n v="0.90690000000000004"/>
  </r>
  <r>
    <x v="19"/>
    <n v="2.6737000000000002"/>
    <n v="4.8089899999999997"/>
    <n v="0.90690000000000004"/>
  </r>
  <r>
    <x v="19"/>
    <n v="2.7513000000000001"/>
    <n v="4.8211899999999996"/>
    <n v="0.90690000000000004"/>
  </r>
  <r>
    <x v="19"/>
    <n v="2.5484"/>
    <n v="4.8652100000000003"/>
    <n v="0.90690000000000004"/>
  </r>
  <r>
    <x v="19"/>
    <n v="2.2576000000000001"/>
    <n v="4.9247300000000003"/>
    <n v="0.90690000000000004"/>
  </r>
  <r>
    <x v="19"/>
    <n v="2.6417000000000002"/>
    <n v="4.8638599999999999"/>
    <n v="0.90690000000000004"/>
  </r>
  <r>
    <x v="19"/>
    <n v="2.3759000000000001"/>
    <n v="4.9150600000000004"/>
    <n v="0.90690000000000004"/>
  </r>
  <r>
    <x v="19"/>
    <n v="2.5083000000000002"/>
    <n v="4.9135200000000001"/>
    <n v="0.90690000000000004"/>
  </r>
  <r>
    <x v="19"/>
    <n v="2.5868000000000002"/>
    <n v="4.9088200000000004"/>
    <n v="0.90690000000000004"/>
  </r>
  <r>
    <x v="19"/>
    <n v="2.6069"/>
    <n v="4.9124999999999996"/>
    <n v="0.90690000000000004"/>
  </r>
  <r>
    <x v="19"/>
    <n v="2.3822999999999999"/>
    <n v="4.9489099999999997"/>
    <n v="0.90690000000000004"/>
  </r>
  <r>
    <x v="19"/>
    <n v="2.5924"/>
    <n v="4.9233799999999999"/>
    <n v="0.90690000000000004"/>
  </r>
  <r>
    <x v="19"/>
    <n v="2.4954999999999998"/>
    <n v="4.9565400000000004"/>
    <n v="0.90690000000000004"/>
  </r>
  <r>
    <x v="19"/>
    <n v="2.4314"/>
    <n v="4.9759700000000002"/>
    <n v="0.90690000000000004"/>
  </r>
  <r>
    <x v="19"/>
    <n v="2.1402999999999999"/>
    <n v="5.0056500000000002"/>
    <n v="0.90690000000000004"/>
  </r>
  <r>
    <x v="19"/>
    <n v="2.0314999999999999"/>
    <n v="5.0296399999999997"/>
    <n v="0.90690000000000004"/>
  </r>
  <r>
    <x v="19"/>
    <n v="2.3992"/>
    <n v="4.9791600000000003"/>
    <n v="0.90690000000000004"/>
  </r>
  <r>
    <x v="19"/>
    <n v="2.081"/>
    <n v="5.0124300000000002"/>
    <n v="0.90690000000000004"/>
  </r>
  <r>
    <x v="19"/>
    <n v="2.7370000000000001"/>
    <n v="4.9478099999999996"/>
    <n v="0.90690000000000004"/>
  </r>
  <r>
    <x v="19"/>
    <n v="2.5554000000000001"/>
    <n v="4.9738199999999999"/>
    <n v="0.90690000000000004"/>
  </r>
  <r>
    <x v="19"/>
    <n v="1.8561000000000001"/>
    <n v="5.0731799999999998"/>
    <n v="0.90690000000000004"/>
  </r>
  <r>
    <x v="19"/>
    <n v="2.3294000000000001"/>
    <n v="5.0098700000000003"/>
    <n v="0.90690000000000004"/>
  </r>
  <r>
    <x v="19"/>
    <n v="1.9358"/>
    <n v="5.0646800000000001"/>
    <n v="0.90690000000000004"/>
  </r>
  <r>
    <x v="19"/>
    <n v="1.7863"/>
    <n v="5.0898399999999997"/>
    <n v="0.90690000000000004"/>
  </r>
  <r>
    <x v="19"/>
    <n v="2.0097"/>
    <n v="5.0708200000000003"/>
    <n v="0.90690000000000004"/>
  </r>
  <r>
    <x v="19"/>
    <n v="1.8411"/>
    <n v="5.0871000000000004"/>
    <n v="0.90690000000000004"/>
  </r>
  <r>
    <x v="19"/>
    <n v="1.9897"/>
    <n v="5.0843699999999998"/>
    <n v="0.90690000000000004"/>
  </r>
  <r>
    <x v="19"/>
    <n v="2.2223999999999999"/>
    <n v="5.0574300000000001"/>
    <n v="0.90690000000000004"/>
  </r>
  <r>
    <x v="21"/>
    <n v="1.9121999999999999"/>
    <n v="2.7583899999999999"/>
    <n v="0.94020000000000004"/>
  </r>
  <r>
    <x v="21"/>
    <n v="1.8687"/>
    <n v="3.0875699999999999"/>
    <n v="0.94020000000000004"/>
  </r>
  <r>
    <x v="21"/>
    <n v="1.4212"/>
    <n v="3.79372"/>
    <n v="0.94020000000000004"/>
  </r>
  <r>
    <x v="21"/>
    <n v="1.3655999999999999"/>
    <n v="4.19015"/>
    <n v="0.94020000000000004"/>
  </r>
  <r>
    <x v="21"/>
    <n v="1.7652000000000001"/>
    <n v="3.9776199999999999"/>
    <n v="0.94020000000000004"/>
  </r>
  <r>
    <x v="21"/>
    <n v="1.7339"/>
    <n v="4.08847"/>
    <n v="0.94020000000000004"/>
  </r>
  <r>
    <x v="21"/>
    <n v="1.6140000000000001"/>
    <n v="4.2501300000000004"/>
    <n v="0.94020000000000004"/>
  </r>
  <r>
    <x v="21"/>
    <n v="1.9341999999999999"/>
    <n v="4.1138300000000001"/>
    <n v="0.94020000000000004"/>
  </r>
  <r>
    <x v="21"/>
    <n v="1.5192000000000001"/>
    <n v="4.5097300000000002"/>
    <n v="0.94020000000000004"/>
  </r>
  <r>
    <x v="21"/>
    <n v="1.7748999999999999"/>
    <n v="4.4165799999999997"/>
    <n v="0.94020000000000004"/>
  </r>
  <r>
    <x v="21"/>
    <n v="1.0063"/>
    <n v="4.8311799999999998"/>
    <n v="0.94020000000000004"/>
  </r>
  <r>
    <x v="21"/>
    <n v="2.5099999999999998"/>
    <n v="4.1521400000000002"/>
    <n v="0.94020000000000004"/>
  </r>
  <r>
    <x v="21"/>
    <n v="1.6406000000000001"/>
    <n v="4.5885899999999999"/>
    <n v="0.94020000000000004"/>
  </r>
  <r>
    <x v="21"/>
    <n v="2.1846999999999999"/>
    <n v="4.4546000000000001"/>
    <n v="0.94020000000000004"/>
  </r>
  <r>
    <x v="21"/>
    <n v="2.0337000000000001"/>
    <n v="4.5449400000000004"/>
    <n v="0.94020000000000004"/>
  </r>
  <r>
    <x v="21"/>
    <n v="2.5283000000000002"/>
    <n v="4.3875000000000002"/>
    <n v="0.94020000000000004"/>
  </r>
  <r>
    <x v="21"/>
    <n v="2.2496999999999998"/>
    <n v="4.5181500000000003"/>
    <n v="0.94020000000000004"/>
  </r>
  <r>
    <x v="21"/>
    <n v="2.3531"/>
    <n v="4.5076799999999997"/>
    <n v="0.94020000000000004"/>
  </r>
  <r>
    <x v="21"/>
    <n v="2.7730000000000001"/>
    <n v="4.4427000000000003"/>
    <n v="0.94020000000000004"/>
  </r>
  <r>
    <x v="21"/>
    <n v="2.5911"/>
    <n v="4.5238800000000001"/>
    <n v="0.94020000000000004"/>
  </r>
  <r>
    <x v="21"/>
    <n v="2.8077999999999999"/>
    <n v="4.4845800000000002"/>
    <n v="0.94020000000000004"/>
  </r>
  <r>
    <x v="21"/>
    <n v="2.4773999999999998"/>
    <n v="4.6004300000000002"/>
    <n v="0.94020000000000004"/>
  </r>
  <r>
    <x v="21"/>
    <n v="3.6225000000000001"/>
    <n v="4.3739299999999997"/>
    <n v="0.94020000000000004"/>
  </r>
  <r>
    <x v="21"/>
    <n v="2.3664999999999998"/>
    <n v="4.7191099999999997"/>
    <n v="0.94020000000000004"/>
  </r>
  <r>
    <x v="21"/>
    <n v="2.6133999999999999"/>
    <n v="4.6700900000000001"/>
    <n v="0.94020000000000004"/>
  </r>
  <r>
    <x v="22"/>
    <n v="2.9085000000000001"/>
    <n v="4.6082299999999998"/>
    <n v="0.92689999999999995"/>
  </r>
  <r>
    <x v="21"/>
    <n v="2.7391000000000001"/>
    <n v="4.6711499999999999"/>
    <n v="0.94020000000000004"/>
  </r>
  <r>
    <x v="21"/>
    <n v="2.3028"/>
    <n v="4.8099600000000002"/>
    <n v="0.94020000000000004"/>
  </r>
  <r>
    <x v="21"/>
    <n v="2.2989000000000002"/>
    <n v="4.8225899999999999"/>
    <n v="0.94020000000000004"/>
  </r>
  <r>
    <x v="21"/>
    <n v="2.5670000000000002"/>
    <n v="4.7758000000000003"/>
    <n v="0.94020000000000004"/>
  </r>
  <r>
    <x v="21"/>
    <n v="3.0948000000000002"/>
    <n v="4.6790599999999998"/>
    <n v="0.94020000000000004"/>
  </r>
  <r>
    <x v="21"/>
    <n v="3.5234000000000001"/>
    <n v="4.6051500000000001"/>
    <n v="0.94020000000000004"/>
  </r>
  <r>
    <x v="21"/>
    <n v="1.8381000000000001"/>
    <n v="4.9636100000000001"/>
    <n v="0.94020000000000004"/>
  </r>
  <r>
    <x v="21"/>
    <n v="2.7456999999999998"/>
    <n v="4.8052999999999999"/>
    <n v="0.94020000000000004"/>
  </r>
  <r>
    <x v="21"/>
    <n v="1.7956000000000001"/>
    <n v="4.9893000000000001"/>
    <n v="0.94020000000000004"/>
  </r>
  <r>
    <x v="21"/>
    <n v="2.6417000000000002"/>
    <n v="4.8409800000000001"/>
    <n v="0.94020000000000004"/>
  </r>
  <r>
    <x v="21"/>
    <n v="3.1720000000000002"/>
    <n v="4.7535499999999997"/>
    <n v="0.94020000000000004"/>
  </r>
  <r>
    <x v="21"/>
    <n v="1.9925999999999999"/>
    <n v="4.9872500000000004"/>
    <n v="0.94020000000000004"/>
  </r>
  <r>
    <x v="21"/>
    <n v="2.3546999999999998"/>
    <n v="4.9382799999999998"/>
    <n v="0.94020000000000004"/>
  </r>
  <r>
    <x v="21"/>
    <n v="2.4636"/>
    <n v="4.9257200000000001"/>
    <n v="0.94020000000000004"/>
  </r>
  <r>
    <x v="21"/>
    <n v="2.1576"/>
    <n v="4.9844099999999996"/>
    <n v="0.94020000000000004"/>
  </r>
  <r>
    <x v="21"/>
    <n v="2.3845000000000001"/>
    <n v="4.9488599999999998"/>
    <n v="0.94020000000000004"/>
  </r>
  <r>
    <x v="21"/>
    <n v="2.2587999999999999"/>
    <n v="4.9853399999999999"/>
    <n v="0.94020000000000004"/>
  </r>
  <r>
    <x v="21"/>
    <n v="1.8334999999999999"/>
    <n v="5.0598000000000001"/>
    <n v="0.94020000000000004"/>
  </r>
  <r>
    <x v="21"/>
    <n v="2.8214000000000001"/>
    <n v="4.9131400000000003"/>
    <n v="0.94020000000000004"/>
  </r>
  <r>
    <x v="21"/>
    <n v="3.8506999999999998"/>
    <n v="5.03355"/>
    <n v="0.94020000000000004"/>
  </r>
  <r>
    <x v="21"/>
    <n v="3.5099"/>
    <n v="5.0870499999999996"/>
    <n v="0.94020000000000004"/>
  </r>
  <r>
    <x v="21"/>
    <n v="2.9129999999999998"/>
    <n v="5.1565399999999997"/>
    <n v="0.94020000000000004"/>
  </r>
  <r>
    <x v="21"/>
    <n v="3.5653999999999999"/>
    <n v="5.0710699999999997"/>
    <n v="0.94020000000000004"/>
  </r>
  <r>
    <x v="21"/>
    <n v="3.4740000000000002"/>
    <n v="5.0899799999999997"/>
    <n v="0.94020000000000004"/>
  </r>
  <r>
    <x v="21"/>
    <n v="3.2896999999999998"/>
    <n v="5.1158700000000001"/>
    <n v="0.94020000000000004"/>
  </r>
  <r>
    <x v="21"/>
    <n v="3.1337999999999999"/>
    <n v="5.1493700000000002"/>
    <n v="0.94020000000000004"/>
  </r>
  <r>
    <x v="21"/>
    <n v="3.9411"/>
    <n v="5.0525200000000003"/>
    <n v="0.94020000000000004"/>
  </r>
  <r>
    <x v="21"/>
    <n v="3.5268000000000002"/>
    <n v="5.1098600000000003"/>
    <n v="0.94020000000000004"/>
  </r>
  <r>
    <x v="21"/>
    <n v="2.9979"/>
    <n v="5.1838499999999996"/>
    <n v="0.94020000000000004"/>
  </r>
  <r>
    <x v="21"/>
    <n v="2.4230999999999998"/>
    <n v="5.2162499999999996"/>
    <n v="0.94020000000000004"/>
  </r>
  <r>
    <x v="21"/>
    <n v="2.8852000000000002"/>
    <n v="5.2080700000000002"/>
    <n v="0.94020000000000004"/>
  </r>
  <r>
    <x v="21"/>
    <n v="3.57"/>
    <n v="5.1323800000000004"/>
    <n v="0.94020000000000004"/>
  </r>
  <r>
    <x v="21"/>
    <n v="2.8487"/>
    <n v="5.2171900000000004"/>
    <n v="0.94020000000000004"/>
  </r>
  <r>
    <x v="21"/>
    <n v="2.2341000000000002"/>
    <n v="5.2265499999999996"/>
    <n v="0.94020000000000004"/>
  </r>
  <r>
    <x v="21"/>
    <n v="2.3279999999999998"/>
    <n v="5.24709"/>
    <n v="0.94020000000000004"/>
  </r>
  <r>
    <x v="23"/>
    <n v="8.2500000000000004E-2"/>
    <n v="5.3077399999999999"/>
    <n v="0.90029999999999999"/>
  </r>
  <r>
    <x v="23"/>
    <n v="1.456"/>
    <n v="3.8030900000000001"/>
    <n v="0.90029999999999999"/>
  </r>
  <r>
    <x v="23"/>
    <n v="1.5588"/>
    <n v="3.8197199999999998"/>
    <n v="0.90029999999999999"/>
  </r>
  <r>
    <x v="23"/>
    <n v="1.3537999999999999"/>
    <n v="4.3258700000000001"/>
    <n v="0.90029999999999999"/>
  </r>
  <r>
    <x v="23"/>
    <n v="1.9511000000000001"/>
    <n v="3.9544899999999998"/>
    <n v="0.90029999999999999"/>
  </r>
  <r>
    <x v="23"/>
    <n v="2.1878000000000002"/>
    <n v="3.8923899999999998"/>
    <n v="0.90029999999999999"/>
  </r>
  <r>
    <x v="23"/>
    <n v="2.5537999999999998"/>
    <n v="3.7116099999999999"/>
    <n v="0.90029999999999999"/>
  </r>
  <r>
    <x v="23"/>
    <n v="2.9243999999999999"/>
    <n v="3.5462500000000001"/>
    <n v="0.90029999999999999"/>
  </r>
  <r>
    <x v="23"/>
    <n v="2.1295999999999999"/>
    <n v="4.2372300000000003"/>
    <n v="0.90029999999999999"/>
  </r>
  <r>
    <x v="23"/>
    <n v="3.6122000000000001"/>
    <n v="3.5177900000000002"/>
    <n v="0.90029999999999999"/>
  </r>
  <r>
    <x v="23"/>
    <n v="2.7820999999999998"/>
    <n v="4.0817100000000002"/>
    <n v="0.90029999999999999"/>
  </r>
  <r>
    <x v="23"/>
    <n v="2.7963"/>
    <n v="4.0337500000000004"/>
    <n v="0.90029999999999999"/>
  </r>
  <r>
    <x v="23"/>
    <n v="3.4104000000000001"/>
    <n v="3.8202799999999999"/>
    <n v="0.90029999999999999"/>
  </r>
  <r>
    <x v="23"/>
    <n v="4.3692000000000002"/>
    <n v="3.59144"/>
    <n v="0.90029999999999999"/>
  </r>
  <r>
    <x v="23"/>
    <n v="4.5077999999999996"/>
    <n v="3.5951"/>
    <n v="0.90029999999999999"/>
  </r>
  <r>
    <x v="23"/>
    <n v="4.3155999999999999"/>
    <n v="3.7371500000000002"/>
    <n v="0.90029999999999999"/>
  </r>
  <r>
    <x v="23"/>
    <n v="5.1738"/>
    <n v="3.47119"/>
    <n v="0.90029999999999999"/>
  </r>
  <r>
    <x v="23"/>
    <n v="4.4387999999999996"/>
    <n v="3.8484099999999999"/>
    <n v="0.90029999999999999"/>
  </r>
  <r>
    <x v="23"/>
    <n v="4.6696"/>
    <n v="3.9100999999999999"/>
    <n v="0.90029999999999999"/>
  </r>
  <r>
    <x v="23"/>
    <n v="4.2908999999999997"/>
    <n v="4.1034100000000002"/>
    <n v="0.90029999999999999"/>
  </r>
  <r>
    <x v="23"/>
    <n v="4.5616000000000003"/>
    <n v="4.0479200000000004"/>
    <n v="0.90029999999999999"/>
  </r>
  <r>
    <x v="23"/>
    <n v="4.3403999999999998"/>
    <n v="4.1410499999999999"/>
    <n v="0.90029999999999999"/>
  </r>
  <r>
    <x v="23"/>
    <n v="4.0275999999999996"/>
    <n v="4.3148299999999997"/>
    <n v="0.90029999999999999"/>
  </r>
  <r>
    <x v="23"/>
    <n v="4.4619"/>
    <n v="4.2143899999999999"/>
    <n v="0.90029999999999999"/>
  </r>
  <r>
    <x v="23"/>
    <n v="4.3947000000000003"/>
    <n v="4.2667700000000002"/>
    <n v="0.90029999999999999"/>
  </r>
  <r>
    <x v="23"/>
    <n v="4.0372000000000003"/>
    <n v="4.3693999999999997"/>
    <n v="0.90029999999999999"/>
  </r>
  <r>
    <x v="23"/>
    <n v="4.5342000000000002"/>
    <n v="4.2531499999999998"/>
    <n v="0.90029999999999999"/>
  </r>
  <r>
    <x v="23"/>
    <n v="4.2066999999999997"/>
    <n v="4.4002800000000004"/>
    <n v="0.90029999999999999"/>
  </r>
  <r>
    <x v="23"/>
    <n v="4.1531000000000002"/>
    <n v="4.4691900000000002"/>
    <n v="0.90029999999999999"/>
  </r>
  <r>
    <x v="23"/>
    <n v="4.0663"/>
    <n v="4.5054600000000002"/>
    <n v="0.90029999999999999"/>
  </r>
  <r>
    <x v="23"/>
    <n v="4.3596000000000004"/>
    <n v="4.4536199999999999"/>
    <n v="0.90029999999999999"/>
  </r>
  <r>
    <x v="23"/>
    <n v="4.0651000000000002"/>
    <n v="4.5388400000000004"/>
    <n v="0.90029999999999999"/>
  </r>
  <r>
    <x v="23"/>
    <n v="4.3852000000000002"/>
    <n v="4.51295"/>
    <n v="0.90029999999999999"/>
  </r>
  <r>
    <x v="23"/>
    <n v="4.3402000000000003"/>
    <n v="4.5327000000000002"/>
    <n v="0.90029999999999999"/>
  </r>
  <r>
    <x v="23"/>
    <n v="4.0827999999999998"/>
    <n v="4.5960799999999997"/>
    <n v="0.90029999999999999"/>
  </r>
  <r>
    <x v="23"/>
    <n v="4.3428000000000004"/>
    <n v="4.5588300000000004"/>
    <n v="0.90029999999999999"/>
  </r>
  <r>
    <x v="23"/>
    <n v="4.2108999999999996"/>
    <n v="4.6142200000000004"/>
    <n v="0.90029999999999999"/>
  </r>
  <r>
    <x v="23"/>
    <n v="4.7785000000000002"/>
    <n v="4.5542100000000003"/>
    <n v="0.90029999999999999"/>
  </r>
  <r>
    <x v="23"/>
    <n v="4.4272"/>
    <n v="4.6049300000000004"/>
    <n v="0.90029999999999999"/>
  </r>
  <r>
    <x v="23"/>
    <n v="4.3948"/>
    <n v="4.6262299999999996"/>
    <n v="0.90029999999999999"/>
  </r>
  <r>
    <x v="23"/>
    <n v="3.9207999999999998"/>
    <n v="4.7226699999999999"/>
    <n v="0.90029999999999999"/>
  </r>
  <r>
    <x v="23"/>
    <n v="3.7986"/>
    <n v="4.7452199999999998"/>
    <n v="0.90029999999999999"/>
  </r>
  <r>
    <x v="23"/>
    <n v="4.5936000000000003"/>
    <n v="4.6402299999999999"/>
    <n v="0.90029999999999999"/>
  </r>
  <r>
    <x v="23"/>
    <n v="4.2723000000000004"/>
    <n v="4.7082899999999999"/>
    <n v="0.90029999999999999"/>
  </r>
  <r>
    <x v="23"/>
    <n v="4.6193999999999997"/>
    <n v="4.6718500000000001"/>
    <n v="0.90029999999999999"/>
  </r>
  <r>
    <x v="23"/>
    <n v="3.7564000000000002"/>
    <n v="4.8417300000000001"/>
    <n v="0.90029999999999999"/>
  </r>
  <r>
    <x v="23"/>
    <n v="4.1368999999999998"/>
    <n v="4.78817"/>
    <n v="0.90029999999999999"/>
  </r>
  <r>
    <x v="23"/>
    <n v="4.1207000000000003"/>
    <n v="4.7947499999999996"/>
    <n v="0.90029999999999999"/>
  </r>
  <r>
    <x v="23"/>
    <n v="3.6456"/>
    <n v="4.8697499999999998"/>
    <n v="0.90029999999999999"/>
  </r>
  <r>
    <x v="23"/>
    <n v="3.4984999999999999"/>
    <n v="4.9009299999999998"/>
    <n v="0.90029999999999999"/>
  </r>
  <r>
    <x v="7"/>
    <s v="#N/A N/A"/>
    <s v="#N/A N/A"/>
    <s v="#N/A N/A"/>
  </r>
  <r>
    <x v="23"/>
    <n v="4.1024000000000003"/>
    <n v="4.8282800000000003"/>
    <n v="0.90029999999999999"/>
  </r>
  <r>
    <x v="23"/>
    <n v="3.5640999999999998"/>
    <n v="4.9211999999999998"/>
    <n v="0.90029999999999999"/>
  </r>
  <r>
    <x v="23"/>
    <n v="3.8633999999999999"/>
    <n v="4.8741000000000003"/>
    <n v="0.90029999999999999"/>
  </r>
  <r>
    <x v="23"/>
    <n v="3.3003"/>
    <n v="4.9563600000000001"/>
    <n v="0.90029999999999999"/>
  </r>
  <r>
    <x v="23"/>
    <n v="2.8368000000000002"/>
    <n v="5.0260899999999999"/>
    <n v="0.90029999999999999"/>
  </r>
  <r>
    <x v="23"/>
    <n v="3.4466000000000001"/>
    <n v="4.9379499999999998"/>
    <n v="0.90029999999999999"/>
  </r>
  <r>
    <x v="23"/>
    <n v="2.5007000000000001"/>
    <n v="5.0720000000000001"/>
    <n v="0.90029999999999999"/>
  </r>
  <r>
    <x v="23"/>
    <n v="2.9813000000000001"/>
    <n v="5.0629999999999997"/>
    <n v="0.90029999999999999"/>
  </r>
  <r>
    <x v="23"/>
    <n v="2.9462999999999999"/>
    <n v="5.06813"/>
    <n v="0.90029999999999999"/>
  </r>
  <r>
    <x v="23"/>
    <n v="2.7452000000000001"/>
    <n v="5.0938600000000003"/>
    <n v="0.90029999999999999"/>
  </r>
  <r>
    <x v="23"/>
    <n v="2.7098"/>
    <n v="5.10419"/>
    <n v="0.90029999999999999"/>
  </r>
  <r>
    <x v="23"/>
    <n v="2.5488"/>
    <n v="5.13124"/>
    <n v="0.90029999999999999"/>
  </r>
  <r>
    <x v="24"/>
    <n v="-6.5477999999999996"/>
    <n v="14.838749999999999"/>
    <n v="0.88039999999999996"/>
  </r>
  <r>
    <x v="24"/>
    <n v="1.2081"/>
    <n v="3.7942399999999998"/>
    <n v="0.88039999999999996"/>
  </r>
  <r>
    <x v="24"/>
    <n v="1.3016000000000001"/>
    <n v="3.85758"/>
    <n v="0.88039999999999996"/>
  </r>
  <r>
    <x v="24"/>
    <n v="2.8855"/>
    <n v="2.40184"/>
    <n v="0.88039999999999996"/>
  </r>
  <r>
    <x v="24"/>
    <n v="3.9731000000000001"/>
    <n v="2.1034899999999999"/>
    <n v="0.88039999999999996"/>
  </r>
  <r>
    <x v="24"/>
    <n v="2.7570000000000001"/>
    <n v="3.3036300000000001"/>
    <n v="0.88039999999999996"/>
  </r>
  <r>
    <x v="24"/>
    <n v="2.9079999999999999"/>
    <n v="3.3218999999999999"/>
    <n v="0.88039999999999996"/>
  </r>
  <r>
    <x v="24"/>
    <n v="3.1112000000000002"/>
    <n v="3.2987099999999998"/>
    <n v="0.88039999999999996"/>
  </r>
  <r>
    <x v="24"/>
    <n v="3.7281"/>
    <n v="3.0153099999999999"/>
    <n v="0.88039999999999996"/>
  </r>
  <r>
    <x v="24"/>
    <n v="3.4586000000000001"/>
    <n v="3.50888"/>
    <n v="0.88039999999999996"/>
  </r>
  <r>
    <x v="24"/>
    <n v="4.2922000000000002"/>
    <n v="3.14045"/>
    <n v="0.88039999999999996"/>
  </r>
  <r>
    <x v="24"/>
    <n v="3.9681999999999999"/>
    <n v="3.4042400000000002"/>
    <n v="0.88039999999999996"/>
  </r>
  <r>
    <x v="24"/>
    <n v="3.4965000000000002"/>
    <n v="3.7221799999999998"/>
    <n v="0.88039999999999996"/>
  </r>
  <r>
    <x v="24"/>
    <n v="4.1965000000000003"/>
    <n v="3.69326"/>
    <n v="0.88039999999999996"/>
  </r>
  <r>
    <x v="24"/>
    <n v="4.4706999999999999"/>
    <n v="3.61436"/>
    <n v="0.88039999999999996"/>
  </r>
  <r>
    <x v="24"/>
    <n v="4.5324999999999998"/>
    <n v="3.6659199999999998"/>
    <n v="0.88039999999999996"/>
  </r>
  <r>
    <x v="24"/>
    <n v="4.9649999999999999"/>
    <n v="3.5544099999999998"/>
    <n v="0.88039999999999996"/>
  </r>
  <r>
    <x v="24"/>
    <n v="5.3017000000000003"/>
    <n v="3.48813"/>
    <n v="0.88039999999999996"/>
  </r>
  <r>
    <x v="24"/>
    <n v="4.3060999999999998"/>
    <n v="3.9752299999999998"/>
    <n v="0.88039999999999996"/>
  </r>
  <r>
    <x v="24"/>
    <n v="4.1604999999999999"/>
    <n v="4.05694"/>
    <n v="0.88039999999999996"/>
  </r>
  <r>
    <x v="24"/>
    <n v="4.4435000000000002"/>
    <n v="3.9951599999999998"/>
    <n v="0.88039999999999996"/>
  </r>
  <r>
    <x v="24"/>
    <n v="4.6413000000000002"/>
    <n v="3.9714800000000001"/>
    <n v="0.88039999999999996"/>
  </r>
  <r>
    <x v="24"/>
    <n v="4.6570999999999998"/>
    <n v="4.0509000000000004"/>
    <n v="0.88039999999999996"/>
  </r>
  <r>
    <x v="24"/>
    <n v="5.1360999999999999"/>
    <n v="4.0126499999999998"/>
    <n v="0.88039999999999996"/>
  </r>
  <r>
    <x v="24"/>
    <n v="4.3827999999999996"/>
    <n v="4.2473799999999997"/>
    <n v="0.88039999999999996"/>
  </r>
  <r>
    <x v="24"/>
    <n v="4.8433000000000002"/>
    <n v="4.1563600000000003"/>
    <n v="0.88039999999999996"/>
  </r>
  <r>
    <x v="24"/>
    <n v="4.4123000000000001"/>
    <n v="4.2953299999999999"/>
    <n v="0.88039999999999996"/>
  </r>
  <r>
    <x v="24"/>
    <n v="4.7965999999999998"/>
    <n v="4.2225599999999996"/>
    <n v="0.88039999999999996"/>
  </r>
  <r>
    <x v="24"/>
    <n v="4.9175000000000004"/>
    <n v="4.2721"/>
    <n v="0.88039999999999996"/>
  </r>
  <r>
    <x v="24"/>
    <n v="5.1950000000000003"/>
    <n v="4.2340499999999999"/>
    <n v="0.88039999999999996"/>
  </r>
  <r>
    <x v="24"/>
    <n v="4.8978000000000002"/>
    <n v="4.3235599999999996"/>
    <n v="0.88039999999999996"/>
  </r>
  <r>
    <x v="24"/>
    <n v="5.4093"/>
    <n v="4.2295699999999998"/>
    <n v="0.88039999999999996"/>
  </r>
  <r>
    <x v="24"/>
    <n v="5.0903"/>
    <n v="4.3156299999999996"/>
    <n v="0.88039999999999996"/>
  </r>
  <r>
    <x v="24"/>
    <n v="4.3266"/>
    <n v="4.5224700000000002"/>
    <n v="0.88039999999999996"/>
  </r>
  <r>
    <x v="24"/>
    <n v="4.2413999999999996"/>
    <n v="4.5574700000000004"/>
    <n v="0.88039999999999996"/>
  </r>
  <r>
    <x v="24"/>
    <n v="4.7088000000000001"/>
    <n v="4.4813900000000002"/>
    <n v="0.88039999999999996"/>
  </r>
  <r>
    <x v="25"/>
    <n v="4.9936999999999996"/>
    <n v="4.4445399999999999"/>
    <n v="0.87370000000000003"/>
  </r>
  <r>
    <x v="24"/>
    <n v="4.5229999999999997"/>
    <n v="4.4793000000000003"/>
    <n v="0.88039999999999996"/>
  </r>
  <r>
    <x v="24"/>
    <n v="3.4868000000000001"/>
    <n v="4.59687"/>
    <n v="0.88039999999999996"/>
  </r>
  <r>
    <x v="24"/>
    <n v="3.8182999999999998"/>
    <n v="4.57315"/>
    <n v="0.88039999999999996"/>
  </r>
  <r>
    <x v="25"/>
    <n v="3.8692000000000002"/>
    <n v="4.5721600000000002"/>
    <n v="0.87370000000000003"/>
  </r>
  <r>
    <x v="24"/>
    <n v="4.1421999999999999"/>
    <n v="4.69015"/>
    <n v="0.88039999999999996"/>
  </r>
  <r>
    <x v="25"/>
    <n v="4.6487999999999996"/>
    <n v="4.6006400000000003"/>
    <n v="0.87370000000000003"/>
  </r>
  <r>
    <x v="24"/>
    <n v="4.4172000000000002"/>
    <n v="4.6664300000000001"/>
    <n v="0.88039999999999996"/>
  </r>
  <r>
    <x v="25"/>
    <n v="4.3766999999999996"/>
    <n v="4.6608299999999998"/>
    <n v="0.87370000000000003"/>
  </r>
  <r>
    <x v="24"/>
    <n v="4.0011999999999999"/>
    <n v="4.7220899999999997"/>
    <n v="0.88039999999999996"/>
  </r>
  <r>
    <x v="24"/>
    <n v="4.4652000000000003"/>
    <n v="4.6506699999999999"/>
    <n v="0.88039999999999996"/>
  </r>
  <r>
    <x v="24"/>
    <n v="3.8569"/>
    <n v="4.7369399999999997"/>
    <n v="0.88039999999999996"/>
  </r>
  <r>
    <x v="24"/>
    <n v="4.6771000000000003"/>
    <n v="4.62615"/>
    <n v="0.88039999999999996"/>
  </r>
  <r>
    <x v="24"/>
    <n v="4.4442000000000004"/>
    <n v="4.6450699999999996"/>
    <n v="0.88039999999999996"/>
  </r>
  <r>
    <x v="24"/>
    <n v="4.2580999999999998"/>
    <n v="4.7233900000000002"/>
    <n v="0.88039999999999996"/>
  </r>
  <r>
    <x v="24"/>
    <n v="4.3586999999999998"/>
    <n v="4.71394"/>
    <n v="0.88039999999999996"/>
  </r>
  <r>
    <x v="24"/>
    <n v="4.4211999999999998"/>
    <n v="4.69313"/>
    <n v="0.88039999999999996"/>
  </r>
  <r>
    <x v="24"/>
    <n v="3.9824999999999999"/>
    <n v="4.7671599999999996"/>
    <n v="0.88039999999999996"/>
  </r>
  <r>
    <x v="24"/>
    <n v="4.0595999999999997"/>
    <n v="4.7417499999999997"/>
    <n v="0.88039999999999996"/>
  </r>
  <r>
    <x v="24"/>
    <n v="3.5758999999999999"/>
    <n v="4.8118499999999997"/>
    <n v="0.88039999999999996"/>
  </r>
  <r>
    <x v="25"/>
    <n v="3.6343000000000001"/>
    <n v="4.8113999999999999"/>
    <n v="0.87370000000000003"/>
  </r>
  <r>
    <x v="25"/>
    <n v="3.0459000000000001"/>
    <n v="4.7880000000000003"/>
    <n v="0.87370000000000003"/>
  </r>
  <r>
    <x v="25"/>
    <n v="3.6876000000000002"/>
    <n v="4.7849500000000003"/>
    <n v="0.87370000000000003"/>
  </r>
  <r>
    <x v="24"/>
    <n v="3.3454000000000002"/>
    <n v="4.8315999999999999"/>
    <n v="0.88039999999999996"/>
  </r>
  <r>
    <x v="24"/>
    <n v="3.5695999999999999"/>
    <n v="4.79643"/>
    <n v="0.88039999999999996"/>
  </r>
  <r>
    <x v="24"/>
    <n v="3.4996"/>
    <n v="4.8036199999999996"/>
    <n v="0.88039999999999996"/>
  </r>
  <r>
    <x v="24"/>
    <n v="2.9298000000000002"/>
    <n v="4.8818700000000002"/>
    <n v="0.88039999999999996"/>
  </r>
  <r>
    <x v="26"/>
    <n v="7.6166"/>
    <n v="-5.4488000000000003"/>
    <n v="0.88700000000000001"/>
  </r>
  <r>
    <x v="26"/>
    <n v="0.96940000000000004"/>
    <n v="3.8835299999999999"/>
    <n v="0.88700000000000001"/>
  </r>
  <r>
    <x v="26"/>
    <n v="1.6144000000000001"/>
    <n v="3.2856700000000001"/>
    <n v="0.88700000000000001"/>
  </r>
  <r>
    <x v="26"/>
    <n v="1.1141000000000001"/>
    <n v="4.1881700000000004"/>
    <n v="0.88700000000000001"/>
  </r>
  <r>
    <x v="26"/>
    <n v="3.9369999999999998"/>
    <n v="2.15367"/>
    <n v="0.88700000000000001"/>
  </r>
  <r>
    <x v="26"/>
    <n v="2.89"/>
    <n v="3.08012"/>
    <n v="0.88700000000000001"/>
  </r>
  <r>
    <x v="26"/>
    <n v="2.1021999999999998"/>
    <n v="3.7653699999999999"/>
    <n v="0.88700000000000001"/>
  </r>
  <r>
    <x v="26"/>
    <n v="4.569"/>
    <n v="2.3355999999999999"/>
    <n v="0.88700000000000001"/>
  </r>
  <r>
    <x v="26"/>
    <n v="2.7993999999999999"/>
    <n v="3.66391"/>
    <n v="0.88700000000000001"/>
  </r>
  <r>
    <x v="26"/>
    <n v="3.5621999999999998"/>
    <n v="3.33588"/>
    <n v="0.88700000000000001"/>
  </r>
  <r>
    <x v="26"/>
    <n v="4.0128000000000004"/>
    <n v="3.1931799999999999"/>
    <n v="0.88700000000000001"/>
  </r>
  <r>
    <x v="26"/>
    <n v="4.4170999999999996"/>
    <n v="3.0857299999999999"/>
    <n v="0.88700000000000001"/>
  </r>
  <r>
    <x v="26"/>
    <n v="4.8441000000000001"/>
    <n v="2.99457"/>
    <n v="0.88700000000000001"/>
  </r>
  <r>
    <x v="26"/>
    <n v="3.9588000000000001"/>
    <n v="3.5798199999999998"/>
    <n v="0.88700000000000001"/>
  </r>
  <r>
    <x v="26"/>
    <n v="4.9702000000000002"/>
    <n v="3.2435800000000001"/>
    <n v="0.88700000000000001"/>
  </r>
  <r>
    <x v="26"/>
    <n v="5.0133999999999999"/>
    <n v="3.3247300000000002"/>
    <n v="0.88700000000000001"/>
  </r>
  <r>
    <x v="26"/>
    <n v="4.2413999999999996"/>
    <n v="3.63862"/>
    <n v="0.88700000000000001"/>
  </r>
  <r>
    <x v="26"/>
    <n v="4.0529999999999999"/>
    <n v="3.8769100000000001"/>
    <n v="0.88700000000000001"/>
  </r>
  <r>
    <x v="26"/>
    <n v="4.5820999999999996"/>
    <n v="3.7311899999999998"/>
    <n v="0.88700000000000001"/>
  </r>
  <r>
    <x v="26"/>
    <n v="4.8342999999999998"/>
    <n v="3.6732900000000002"/>
    <n v="0.88700000000000001"/>
  </r>
  <r>
    <x v="26"/>
    <n v="3.9043000000000001"/>
    <n v="3.9746800000000002"/>
    <n v="0.88700000000000001"/>
  </r>
  <r>
    <x v="26"/>
    <n v="4.3305999999999996"/>
    <n v="3.8697599999999999"/>
    <n v="0.88700000000000001"/>
  </r>
  <r>
    <x v="26"/>
    <n v="4.6210000000000004"/>
    <n v="3.9045899999999998"/>
    <n v="0.88700000000000001"/>
  </r>
  <r>
    <x v="26"/>
    <n v="4.1528999999999998"/>
    <n v="4.03911"/>
    <n v="0.88700000000000001"/>
  </r>
  <r>
    <x v="26"/>
    <n v="4.0500999999999996"/>
    <n v="4.0856399999999997"/>
    <n v="0.88700000000000001"/>
  </r>
  <r>
    <x v="26"/>
    <n v="4.3526999999999996"/>
    <n v="4.03531"/>
    <n v="0.88700000000000001"/>
  </r>
  <r>
    <x v="26"/>
    <n v="4.7145000000000001"/>
    <n v="3.9661499999999998"/>
    <n v="0.88700000000000001"/>
  </r>
  <r>
    <x v="26"/>
    <n v="4.8983999999999996"/>
    <n v="3.9974799999999999"/>
    <n v="0.88700000000000001"/>
  </r>
  <r>
    <x v="26"/>
    <n v="3.9676"/>
    <n v="4.2155199999999997"/>
    <n v="0.88700000000000001"/>
  </r>
  <r>
    <x v="26"/>
    <n v="3.8948999999999998"/>
    <n v="4.2525199999999996"/>
    <n v="0.88700000000000001"/>
  </r>
  <r>
    <x v="26"/>
    <n v="4.4184999999999999"/>
    <n v="4.1502100000000004"/>
    <n v="0.88700000000000001"/>
  </r>
  <r>
    <x v="26"/>
    <n v="4.0911"/>
    <n v="4.2311100000000001"/>
    <n v="0.88700000000000001"/>
  </r>
  <r>
    <x v="26"/>
    <n v="4.1496000000000004"/>
    <n v="4.2606400000000004"/>
    <n v="0.88700000000000001"/>
  </r>
  <r>
    <x v="26"/>
    <n v="4.7709999999999999"/>
    <n v="4.1552699999999998"/>
    <n v="0.88700000000000001"/>
  </r>
  <r>
    <x v="26"/>
    <n v="4.0049999999999999"/>
    <n v="4.29955"/>
    <n v="0.88700000000000001"/>
  </r>
  <r>
    <x v="26"/>
    <n v="4.2081999999999997"/>
    <n v="4.2999099999999997"/>
    <n v="0.88700000000000001"/>
  </r>
  <r>
    <x v="26"/>
    <n v="3.8313999999999999"/>
    <n v="4.3491799999999996"/>
    <n v="0.88700000000000001"/>
  </r>
  <r>
    <x v="26"/>
    <n v="4.4645000000000001"/>
    <n v="4.2850400000000004"/>
    <n v="0.88700000000000001"/>
  </r>
  <r>
    <x v="26"/>
    <n v="3.4664000000000001"/>
    <n v="4.42882"/>
    <n v="0.88700000000000001"/>
  </r>
  <r>
    <x v="26"/>
    <n v="4.0236000000000001"/>
    <n v="4.34091"/>
    <n v="0.88700000000000001"/>
  </r>
  <r>
    <x v="26"/>
    <n v="3.7025000000000001"/>
    <n v="4.4221199999999996"/>
    <n v="0.88700000000000001"/>
  </r>
  <r>
    <x v="26"/>
    <n v="4.2319000000000004"/>
    <n v="4.3403"/>
    <n v="0.88700000000000001"/>
  </r>
  <r>
    <x v="26"/>
    <n v="3.7744"/>
    <n v="4.43933"/>
    <n v="0.88700000000000001"/>
  </r>
  <r>
    <x v="26"/>
    <n v="4.0359999999999996"/>
    <n v="4.3999800000000002"/>
    <n v="0.88700000000000001"/>
  </r>
  <r>
    <x v="26"/>
    <n v="4.2499000000000002"/>
    <n v="4.3693"/>
    <n v="0.88700000000000001"/>
  </r>
  <r>
    <x v="26"/>
    <n v="3.8767999999999998"/>
    <n v="4.4346699999999997"/>
    <n v="0.88700000000000001"/>
  </r>
  <r>
    <x v="26"/>
    <n v="3.8086000000000002"/>
    <n v="4.4355799999999999"/>
    <n v="0.88700000000000001"/>
  </r>
  <r>
    <x v="26"/>
    <n v="3.77"/>
    <n v="4.4378900000000003"/>
    <n v="0.88700000000000001"/>
  </r>
  <r>
    <x v="26"/>
    <n v="3.8479999999999999"/>
    <n v="4.4330400000000001"/>
    <n v="0.88700000000000001"/>
  </r>
  <r>
    <x v="26"/>
    <n v="3.1507000000000001"/>
    <n v="4.5326599999999999"/>
    <n v="0.88700000000000001"/>
  </r>
  <r>
    <x v="26"/>
    <n v="3.8104"/>
    <n v="4.4478099999999996"/>
    <n v="0.88700000000000001"/>
  </r>
  <r>
    <x v="26"/>
    <n v="1.3349"/>
    <n v="4.7777099999999999"/>
    <n v="0.88700000000000001"/>
  </r>
  <r>
    <x v="26"/>
    <n v="3.0491999999999999"/>
    <n v="4.5044599999999999"/>
    <n v="0.88700000000000001"/>
  </r>
  <r>
    <x v="26"/>
    <n v="3.5177999999999998"/>
    <n v="4.4521899999999999"/>
    <n v="0.88700000000000001"/>
  </r>
  <r>
    <x v="26"/>
    <n v="3.3304999999999998"/>
    <n v="4.4802200000000001"/>
    <n v="0.88700000000000001"/>
  </r>
  <r>
    <x v="26"/>
    <n v="3.5411999999999999"/>
    <n v="4.4872199999999998"/>
    <n v="0.88700000000000001"/>
  </r>
  <r>
    <x v="26"/>
    <n v="3.4043000000000001"/>
    <n v="4.4901"/>
    <n v="0.88700000000000001"/>
  </r>
  <r>
    <x v="26"/>
    <n v="3.3155999999999999"/>
    <n v="4.5099200000000002"/>
    <n v="0.88700000000000001"/>
  </r>
  <r>
    <x v="26"/>
    <n v="2.5632999999999999"/>
    <n v="4.58528"/>
    <n v="0.88700000000000001"/>
  </r>
  <r>
    <x v="26"/>
    <n v="2.5448"/>
    <n v="4.5846600000000004"/>
    <n v="0.88700000000000001"/>
  </r>
  <r>
    <x v="26"/>
    <n v="3.1781000000000001"/>
    <n v="4.5343200000000001"/>
    <n v="0.88700000000000001"/>
  </r>
  <r>
    <x v="26"/>
    <n v="3.1253000000000002"/>
    <n v="4.4751399999999997"/>
    <n v="0.88700000000000001"/>
  </r>
  <r>
    <x v="26"/>
    <n v="3.6352000000000002"/>
    <n v="4.4527599999999996"/>
    <n v="0.88700000000000001"/>
  </r>
  <r>
    <x v="27"/>
    <n v="27.051100000000002"/>
    <n v="-31.761600000000001"/>
    <n v="0.89370000000000005"/>
  </r>
  <r>
    <x v="27"/>
    <n v="0.30909999999999999"/>
    <n v="4.3893000000000004"/>
    <n v="0.89370000000000005"/>
  </r>
  <r>
    <x v="27"/>
    <n v="1.1738999999999999"/>
    <n v="3.4994700000000001"/>
    <n v="0.89370000000000005"/>
  </r>
  <r>
    <x v="27"/>
    <n v="5.0507999999999997"/>
    <n v="-0.21410000000000001"/>
    <n v="0.89370000000000005"/>
  </r>
  <r>
    <x v="27"/>
    <n v="2.2835999999999999"/>
    <n v="2.9905499999999998"/>
    <n v="0.89370000000000005"/>
  </r>
  <r>
    <x v="28"/>
    <n v="2.9708999999999999"/>
    <n v="2.5143800000000001"/>
    <n v="0.88700000000000001"/>
  </r>
  <r>
    <x v="27"/>
    <n v="2.2795999999999998"/>
    <n v="3.1522299999999999"/>
    <n v="0.89370000000000005"/>
  </r>
  <r>
    <x v="27"/>
    <n v="2.5087999999999999"/>
    <n v="3.0354999999999999"/>
    <n v="0.89370000000000005"/>
  </r>
  <r>
    <x v="28"/>
    <n v="1.8063"/>
    <n v="3.6151900000000001"/>
    <n v="0.88700000000000001"/>
  </r>
  <r>
    <x v="27"/>
    <n v="2.6522000000000001"/>
    <n v="3.34877"/>
    <n v="0.89370000000000005"/>
  </r>
  <r>
    <x v="28"/>
    <n v="2.5996000000000001"/>
    <n v="3.3826299999999998"/>
    <n v="0.88700000000000001"/>
  </r>
  <r>
    <x v="27"/>
    <n v="1.8937999999999999"/>
    <n v="3.75989"/>
    <n v="0.89370000000000005"/>
  </r>
  <r>
    <x v="27"/>
    <n v="3.0769000000000002"/>
    <n v="3.2243200000000001"/>
    <n v="0.89370000000000005"/>
  </r>
  <r>
    <x v="27"/>
    <n v="3.5024000000000002"/>
    <n v="3.109"/>
    <n v="0.89370000000000005"/>
  </r>
  <r>
    <x v="28"/>
    <n v="3.1686000000000001"/>
    <n v="3.4144100000000002"/>
    <n v="0.88700000000000001"/>
  </r>
  <r>
    <x v="27"/>
    <n v="3.4137"/>
    <n v="3.3542999999999998"/>
    <n v="0.89370000000000005"/>
  </r>
  <r>
    <x v="27"/>
    <n v="3.6044999999999998"/>
    <n v="3.3300700000000001"/>
    <n v="0.89370000000000005"/>
  </r>
  <r>
    <x v="27"/>
    <n v="3.3875000000000002"/>
    <n v="3.3892199999999999"/>
    <n v="0.89370000000000005"/>
  </r>
  <r>
    <x v="27"/>
    <n v="3.3359999999999999"/>
    <n v="3.49986"/>
    <n v="0.89370000000000005"/>
  </r>
  <r>
    <x v="27"/>
    <n v="4.2390999999999996"/>
    <n v="3.2831000000000001"/>
    <n v="0.89370000000000005"/>
  </r>
  <r>
    <x v="27"/>
    <n v="3.3717999999999999"/>
    <n v="3.5565699999999998"/>
    <n v="0.89370000000000005"/>
  </r>
  <r>
    <x v="27"/>
    <n v="2.8816999999999999"/>
    <n v="3.71753"/>
    <n v="0.89370000000000005"/>
  </r>
  <r>
    <x v="27"/>
    <n v="3.2631000000000001"/>
    <n v="3.6380300000000001"/>
    <n v="0.89370000000000005"/>
  </r>
  <r>
    <x v="28"/>
    <n v="3.0787"/>
    <n v="3.77841"/>
    <n v="0.88700000000000001"/>
  </r>
  <r>
    <x v="27"/>
    <n v="3.2469000000000001"/>
    <n v="3.7598400000000001"/>
    <n v="0.89370000000000005"/>
  </r>
  <r>
    <x v="27"/>
    <n v="3.3126000000000002"/>
    <n v="3.7652700000000001"/>
    <n v="0.89370000000000005"/>
  </r>
  <r>
    <x v="27"/>
    <n v="2.9866000000000001"/>
    <n v="3.8677600000000001"/>
    <n v="0.89370000000000005"/>
  </r>
  <r>
    <x v="27"/>
    <n v="2.6945000000000001"/>
    <n v="3.9490699999999999"/>
    <n v="0.89370000000000005"/>
  </r>
  <r>
    <x v="28"/>
    <n v="3.3965999999999998"/>
    <n v="3.8329499999999999"/>
    <n v="0.88700000000000001"/>
  </r>
  <r>
    <x v="28"/>
    <n v="3.3872"/>
    <n v="3.8517000000000001"/>
    <n v="0.88700000000000001"/>
  </r>
  <r>
    <x v="27"/>
    <n v="3.4594999999999998"/>
    <n v="3.8500999999999999"/>
    <n v="0.89370000000000005"/>
  </r>
  <r>
    <x v="28"/>
    <n v="3.3852000000000002"/>
    <n v="3.87927"/>
    <n v="0.88700000000000001"/>
  </r>
  <r>
    <x v="27"/>
    <n v="2.8477000000000001"/>
    <n v="4.0109399999999997"/>
    <n v="0.89370000000000005"/>
  </r>
  <r>
    <x v="27"/>
    <n v="2.5983999999999998"/>
    <n v="4.0953600000000003"/>
    <n v="0.89370000000000005"/>
  </r>
  <r>
    <x v="27"/>
    <n v="3.4573"/>
    <n v="3.9432999999999998"/>
    <n v="0.89370000000000005"/>
  </r>
  <r>
    <x v="27"/>
    <n v="3.5926"/>
    <n v="3.9357799999999998"/>
    <n v="0.89370000000000005"/>
  </r>
  <r>
    <x v="27"/>
    <n v="3.2444000000000002"/>
    <n v="3.9981300000000002"/>
    <n v="0.89370000000000005"/>
  </r>
  <r>
    <x v="27"/>
    <n v="2.9165000000000001"/>
    <n v="4.05511"/>
    <n v="0.89370000000000005"/>
  </r>
  <r>
    <x v="27"/>
    <n v="3.0135000000000001"/>
    <n v="4.0634800000000002"/>
    <n v="0.89370000000000005"/>
  </r>
  <r>
    <x v="28"/>
    <n v="2.8668999999999998"/>
    <n v="4.07524"/>
    <n v="0.88700000000000001"/>
  </r>
  <r>
    <x v="28"/>
    <n v="2.5152000000000001"/>
    <n v="4.1411699999999998"/>
    <n v="0.88700000000000001"/>
  </r>
  <r>
    <x v="27"/>
    <n v="2.9245000000000001"/>
    <n v="4.0748600000000001"/>
    <n v="0.89370000000000005"/>
  </r>
  <r>
    <x v="27"/>
    <n v="2.2545000000000002"/>
    <n v="4.1769299999999996"/>
    <n v="0.89370000000000005"/>
  </r>
  <r>
    <x v="27"/>
    <n v="2.2818999999999998"/>
    <n v="4.1479799999999996"/>
    <n v="0.89370000000000005"/>
  </r>
  <r>
    <x v="28"/>
    <n v="2.484"/>
    <n v="4.12819"/>
    <n v="0.88700000000000001"/>
  </r>
  <r>
    <x v="27"/>
    <n v="1.881"/>
    <n v="4.2194200000000004"/>
    <n v="0.89370000000000005"/>
  </r>
  <r>
    <x v="27"/>
    <n v="2.2637"/>
    <n v="4.1634900000000004"/>
    <n v="0.89370000000000005"/>
  </r>
  <r>
    <x v="27"/>
    <n v="2.0606"/>
    <n v="4.1897500000000001"/>
    <n v="0.89370000000000005"/>
  </r>
  <r>
    <x v="28"/>
    <n v="1.7841"/>
    <n v="4.2589399999999999"/>
    <n v="0.88700000000000001"/>
  </r>
  <r>
    <x v="28"/>
    <n v="2.1143999999999998"/>
    <n v="4.2101300000000004"/>
    <n v="0.88700000000000001"/>
  </r>
  <r>
    <x v="28"/>
    <n v="2.3793000000000002"/>
    <n v="4.1460900000000001"/>
    <n v="0.88700000000000001"/>
  </r>
  <r>
    <x v="28"/>
    <n v="2.2040999999999999"/>
    <n v="4.1517400000000002"/>
    <n v="0.88700000000000001"/>
  </r>
  <r>
    <x v="27"/>
    <n v="1.5127999999999999"/>
    <n v="4.2507099999999998"/>
    <n v="0.89370000000000005"/>
  </r>
  <r>
    <x v="28"/>
    <n v="1.0892999999999999"/>
    <n v="4.26769"/>
    <n v="0.88700000000000001"/>
  </r>
  <r>
    <x v="27"/>
    <n v="1.4060999999999999"/>
    <n v="4.22844"/>
    <n v="0.89370000000000005"/>
  </r>
  <r>
    <x v="27"/>
    <n v="2.6429"/>
    <n v="4.0018000000000002"/>
    <n v="0.89370000000000005"/>
  </r>
  <r>
    <x v="27"/>
    <n v="0.93689999999999996"/>
    <n v="4.2454000000000001"/>
    <n v="0.89370000000000005"/>
  </r>
  <r>
    <x v="27"/>
    <n v="0.5363"/>
    <n v="4.2949599999999997"/>
    <n v="0.89370000000000005"/>
  </r>
  <r>
    <x v="27"/>
    <n v="8.8700000000000001E-2"/>
    <n v="4.3493599999999999"/>
    <n v="0.89370000000000005"/>
  </r>
  <r>
    <x v="28"/>
    <n v="0.70420000000000005"/>
    <n v="4.2766500000000001"/>
    <n v="0.88700000000000001"/>
  </r>
  <r>
    <x v="28"/>
    <n v="0.32229999999999998"/>
    <n v="4.3335400000000002"/>
    <n v="0.88700000000000001"/>
  </r>
  <r>
    <x v="27"/>
    <n v="0.4854"/>
    <n v="4.3148900000000001"/>
    <n v="0.89370000000000005"/>
  </r>
  <r>
    <x v="29"/>
    <n v="0.66090000000000004"/>
    <n v="3.5118"/>
    <n v="0.8538"/>
  </r>
  <r>
    <x v="29"/>
    <n v="1.0620000000000001"/>
    <n v="3.1506699999999999"/>
    <n v="0.8538"/>
  </r>
  <r>
    <x v="29"/>
    <n v="1.5980000000000001"/>
    <n v="2.7031700000000001"/>
    <n v="0.8538"/>
  </r>
  <r>
    <x v="29"/>
    <n v="3.0960999999999999"/>
    <n v="1.8810199999999999"/>
    <n v="0.8538"/>
  </r>
  <r>
    <x v="29"/>
    <n v="3.6374"/>
    <n v="1.7233799999999999"/>
    <n v="0.8538"/>
  </r>
  <r>
    <x v="29"/>
    <n v="2.9285000000000001"/>
    <n v="2.2658700000000001"/>
    <n v="0.8538"/>
  </r>
  <r>
    <x v="29"/>
    <n v="2.5466000000000002"/>
    <n v="2.59965"/>
    <n v="0.8538"/>
  </r>
  <r>
    <x v="29"/>
    <n v="3.6964999999999999"/>
    <n v="1.9329700000000001"/>
    <n v="0.8538"/>
  </r>
  <r>
    <x v="29"/>
    <n v="3.7698999999999998"/>
    <n v="2.0131199999999998"/>
    <n v="0.8538"/>
  </r>
  <r>
    <x v="29"/>
    <n v="3.7875999999999999"/>
    <n v="2.2396799999999999"/>
    <n v="0.8538"/>
  </r>
  <r>
    <x v="29"/>
    <n v="3.6356000000000002"/>
    <n v="2.3373599999999999"/>
    <n v="0.8538"/>
  </r>
  <r>
    <x v="29"/>
    <n v="3.8210999999999999"/>
    <n v="2.30776"/>
    <n v="0.8538"/>
  </r>
  <r>
    <x v="29"/>
    <n v="3.9929000000000001"/>
    <n v="2.2917399999999999"/>
    <n v="0.8538"/>
  </r>
  <r>
    <x v="29"/>
    <n v="4.4290000000000003"/>
    <n v="2.3075399999999999"/>
    <n v="0.8538"/>
  </r>
  <r>
    <x v="29"/>
    <n v="3.7204000000000002"/>
    <n v="2.5766499999999999"/>
    <n v="0.8538"/>
  </r>
  <r>
    <x v="29"/>
    <n v="3.5278"/>
    <n v="2.74098"/>
    <n v="0.8538"/>
  </r>
  <r>
    <x v="29"/>
    <n v="4.4740000000000002"/>
    <n v="2.3992900000000001"/>
    <n v="0.8538"/>
  </r>
  <r>
    <x v="29"/>
    <n v="3.0150999999999999"/>
    <n v="2.9598800000000001"/>
    <n v="0.8538"/>
  </r>
  <r>
    <x v="29"/>
    <n v="2.7942"/>
    <n v="3.1072799999999998"/>
    <n v="0.8538"/>
  </r>
  <r>
    <x v="29"/>
    <n v="3.2155"/>
    <n v="3.0028600000000001"/>
    <n v="0.8538"/>
  </r>
  <r>
    <x v="29"/>
    <n v="2.6343999999999999"/>
    <n v="3.1364899999999998"/>
    <n v="0.8538"/>
  </r>
  <r>
    <x v="29"/>
    <n v="3.5453000000000001"/>
    <n v="2.8647900000000002"/>
    <n v="0.8538"/>
  </r>
  <r>
    <x v="29"/>
    <n v="3.2141999999999999"/>
    <n v="3.0143800000000001"/>
    <n v="0.8538"/>
  </r>
  <r>
    <x v="29"/>
    <n v="2.8772000000000002"/>
    <n v="3.0841799999999999"/>
    <n v="0.8538"/>
  </r>
  <r>
    <x v="29"/>
    <n v="2.8405999999999998"/>
    <n v="3.1049699999999998"/>
    <n v="0.8538"/>
  </r>
  <r>
    <x v="29"/>
    <n v="2.2829999999999999"/>
    <n v="3.2623099999999998"/>
    <n v="0.8538"/>
  </r>
  <r>
    <x v="7"/>
    <s v="#N/A N/A"/>
    <s v="#N/A N/A"/>
    <s v="#N/A N/A"/>
  </r>
  <r>
    <x v="29"/>
    <n v="1.5651999999999999"/>
    <n v="3.42143"/>
    <n v="0.8538"/>
  </r>
  <r>
    <x v="29"/>
    <n v="1.7070000000000001"/>
    <n v="3.41425"/>
    <n v="0.8538"/>
  </r>
  <r>
    <x v="29"/>
    <n v="1.5429999999999999"/>
    <n v="3.4658600000000002"/>
    <n v="0.8538"/>
  </r>
  <r>
    <x v="29"/>
    <n v="1.5652999999999999"/>
    <n v="3.48258"/>
    <n v="0.8538"/>
  </r>
  <r>
    <x v="29"/>
    <n v="1.5793999999999999"/>
    <n v="3.4904199999999999"/>
    <n v="0.8538"/>
  </r>
  <r>
    <x v="29"/>
    <n v="1.6195999999999999"/>
    <n v="3.49966"/>
    <n v="0.8538"/>
  </r>
  <r>
    <x v="29"/>
    <n v="2.1457999999999999"/>
    <n v="3.4207700000000001"/>
    <n v="0.8538"/>
  </r>
  <r>
    <x v="29"/>
    <n v="1.8878999999999999"/>
    <n v="3.4655300000000002"/>
    <n v="0.8538"/>
  </r>
  <r>
    <x v="29"/>
    <n v="2.3874"/>
    <n v="3.3484099999999999"/>
    <n v="0.8538"/>
  </r>
  <r>
    <x v="29"/>
    <n v="1.7226999999999999"/>
    <n v="3.4539599999999999"/>
    <n v="0.8538"/>
  </r>
  <r>
    <x v="29"/>
    <n v="2.0564"/>
    <n v="3.3870900000000002"/>
    <n v="0.8538"/>
  </r>
  <r>
    <x v="29"/>
    <n v="1.3779999999999999"/>
    <n v="3.4553699999999998"/>
    <n v="0.8538"/>
  </r>
  <r>
    <x v="29"/>
    <n v="1.0911"/>
    <n v="3.4670800000000002"/>
    <n v="0.8538"/>
  </r>
  <r>
    <x v="29"/>
    <n v="0.49909999999999999"/>
    <n v="3.5591599999999999"/>
    <n v="0.8538"/>
  </r>
  <r>
    <x v="29"/>
    <n v="0.59630000000000005"/>
    <n v="3.5023200000000001"/>
    <n v="0.8538"/>
  </r>
  <r>
    <x v="29"/>
    <n v="0.4703"/>
    <n v="3.5188899999999999"/>
    <n v="0.8538"/>
  </r>
  <r>
    <x v="29"/>
    <n v="0.1007"/>
    <n v="3.4971899999999998"/>
    <n v="0.8538"/>
  </r>
  <r>
    <x v="29"/>
    <n v="-0.1057"/>
    <n v="3.5102600000000002"/>
    <n v="0.8538"/>
  </r>
  <r>
    <x v="29"/>
    <n v="0.34250000000000003"/>
    <n v="3.4247200000000002"/>
    <n v="0.8538"/>
  </r>
  <r>
    <x v="29"/>
    <n v="5.45E-2"/>
    <n v="3.4293100000000001"/>
    <n v="0.8538"/>
  </r>
  <r>
    <x v="29"/>
    <n v="-1.0162"/>
    <n v="3.57118"/>
    <n v="0.8538"/>
  </r>
  <r>
    <x v="29"/>
    <n v="-0.34810000000000002"/>
    <n v="3.37324"/>
    <n v="0.8538"/>
  </r>
  <r>
    <x v="29"/>
    <n v="-0.57240000000000002"/>
    <n v="3.3990900000000002"/>
    <n v="0.8538"/>
  </r>
  <r>
    <x v="7"/>
    <s v="#N/A N/A"/>
    <s v="#N/A N/A"/>
    <s v="#N/A N/A"/>
  </r>
  <r>
    <x v="29"/>
    <n v="-0.9496"/>
    <n v="3.4460099999999998"/>
    <n v="0.8538"/>
  </r>
  <r>
    <x v="29"/>
    <n v="-0.81399999999999995"/>
    <n v="3.4100600000000001"/>
    <n v="0.8538"/>
  </r>
  <r>
    <x v="29"/>
    <n v="-1.4588000000000001"/>
    <n v="3.3531900000000001"/>
    <n v="0.8538"/>
  </r>
  <r>
    <x v="29"/>
    <n v="-2.5939999999999999"/>
    <n v="3.3872"/>
    <n v="0.8538"/>
  </r>
  <r>
    <x v="29"/>
    <n v="-1.7625999999999999"/>
    <n v="3.37982"/>
    <n v="0.8538"/>
  </r>
  <r>
    <x v="29"/>
    <n v="-2.3029999999999999"/>
    <n v="3.3911099999999998"/>
    <n v="0.8538"/>
  </r>
  <r>
    <x v="29"/>
    <n v="-2.8132999999999999"/>
    <n v="3.3993099999999998"/>
    <n v="0.8538"/>
  </r>
  <r>
    <x v="29"/>
    <n v="-2.6453000000000002"/>
    <n v="3.3990300000000002"/>
    <n v="0.8538"/>
  </r>
  <r>
    <x v="29"/>
    <n v="-3.0036999999999998"/>
    <n v="3.4206699999999999"/>
    <n v="0.8538"/>
  </r>
  <r>
    <x v="29"/>
    <n v="-2.7357999999999998"/>
    <n v="3.3816099999999998"/>
    <n v="0.8538"/>
  </r>
  <r>
    <x v="29"/>
    <n v="-2.2684000000000002"/>
    <n v="3.3531599999999999"/>
    <n v="0.8538"/>
  </r>
  <r>
    <x v="29"/>
    <n v="-2.5186000000000002"/>
    <n v="3.33806"/>
    <n v="0.8538"/>
  </r>
  <r>
    <x v="30"/>
    <n v="16.401399999999999"/>
    <n v="-20.868739999999999"/>
    <n v="0.83379999999999999"/>
  </r>
  <r>
    <x v="30"/>
    <n v="0.5927"/>
    <n v="2.3223600000000002"/>
    <n v="0.83379999999999999"/>
  </r>
  <r>
    <x v="30"/>
    <n v="0.78380000000000005"/>
    <n v="2.0890200000000001"/>
    <n v="0.83379999999999999"/>
  </r>
  <r>
    <x v="31"/>
    <n v="0.61560000000000004"/>
    <n v="2.2673399999999999"/>
    <n v="0.82720000000000005"/>
  </r>
  <r>
    <x v="31"/>
    <n v="0.63719999999999999"/>
    <n v="2.3670399999999998"/>
    <n v="0.82720000000000005"/>
  </r>
  <r>
    <x v="31"/>
    <n v="1.0609999999999999"/>
    <n v="1.9241600000000001"/>
    <n v="0.82720000000000005"/>
  </r>
  <r>
    <x v="30"/>
    <n v="0.94689999999999996"/>
    <n v="2.03112"/>
    <n v="0.83379999999999999"/>
  </r>
  <r>
    <x v="31"/>
    <n v="0.42649999999999999"/>
    <n v="2.3342700000000001"/>
    <n v="0.82720000000000005"/>
  </r>
  <r>
    <x v="30"/>
    <n v="0.57399999999999995"/>
    <n v="2.2281399999999998"/>
    <n v="0.83379999999999999"/>
  </r>
  <r>
    <x v="30"/>
    <n v="0.73799999999999999"/>
    <n v="2.1825000000000001"/>
    <n v="0.83379999999999999"/>
  </r>
  <r>
    <x v="30"/>
    <n v="0.58979999999999999"/>
    <n v="2.1681599999999999"/>
    <n v="0.83379999999999999"/>
  </r>
  <r>
    <x v="30"/>
    <n v="1.0967"/>
    <n v="1.95394"/>
    <n v="0.83379999999999999"/>
  </r>
  <r>
    <x v="30"/>
    <n v="0.63029999999999997"/>
    <n v="2.1819999999999999"/>
    <n v="0.83379999999999999"/>
  </r>
  <r>
    <x v="30"/>
    <n v="0.54159999999999997"/>
    <n v="2.3226399999999998"/>
    <n v="0.83379999999999999"/>
  </r>
  <r>
    <x v="30"/>
    <n v="1.1468"/>
    <n v="2.0332499999999998"/>
    <n v="0.83379999999999999"/>
  </r>
  <r>
    <x v="30"/>
    <n v="1.3593999999999999"/>
    <n v="1.9959199999999999"/>
    <n v="0.83379999999999999"/>
  </r>
  <r>
    <x v="30"/>
    <n v="0.86750000000000005"/>
    <n v="2.1467000000000001"/>
    <n v="0.83379999999999999"/>
  </r>
  <r>
    <x v="30"/>
    <n v="1.2341"/>
    <n v="2.0129800000000002"/>
    <n v="0.83379999999999999"/>
  </r>
  <r>
    <x v="30"/>
    <n v="1.0636000000000001"/>
    <n v="2.0553699999999999"/>
    <n v="0.83379999999999999"/>
  </r>
  <r>
    <x v="30"/>
    <n v="0.59330000000000005"/>
    <n v="2.1892399999999999"/>
    <n v="0.83379999999999999"/>
  </r>
  <r>
    <x v="30"/>
    <n v="1.0516000000000001"/>
    <n v="2.0482200000000002"/>
    <n v="0.83379999999999999"/>
  </r>
  <r>
    <x v="30"/>
    <n v="1.0202"/>
    <n v="2.06833"/>
    <n v="0.83379999999999999"/>
  </r>
  <r>
    <x v="30"/>
    <n v="0.88019999999999998"/>
    <n v="2.0586899999999999"/>
    <n v="0.83379999999999999"/>
  </r>
  <r>
    <x v="30"/>
    <n v="0.61760000000000004"/>
    <n v="2.1266400000000001"/>
    <n v="0.83379999999999999"/>
  </r>
  <r>
    <x v="30"/>
    <n v="0.1502"/>
    <n v="2.2526899999999999"/>
    <n v="0.83379999999999999"/>
  </r>
  <r>
    <x v="30"/>
    <n v="0.4748"/>
    <n v="2.1711900000000002"/>
    <n v="0.83379999999999999"/>
  </r>
  <r>
    <x v="30"/>
    <n v="0.1016"/>
    <n v="2.2637900000000002"/>
    <n v="0.83379999999999999"/>
  </r>
  <r>
    <x v="30"/>
    <n v="-0.30609999999999998"/>
    <n v="2.3636200000000001"/>
    <n v="0.83379999999999999"/>
  </r>
  <r>
    <x v="30"/>
    <n v="-0.38469999999999999"/>
    <n v="2.3751699999999998"/>
    <n v="0.83379999999999999"/>
  </r>
  <r>
    <x v="30"/>
    <n v="0.1169"/>
    <n v="2.2608999999999999"/>
    <n v="0.83379999999999999"/>
  </r>
  <r>
    <x v="30"/>
    <n v="-0.34420000000000001"/>
    <n v="2.3675700000000002"/>
    <n v="0.83379999999999999"/>
  </r>
  <r>
    <x v="30"/>
    <n v="-0.33960000000000001"/>
    <n v="2.3698800000000002"/>
    <n v="0.83379999999999999"/>
  </r>
  <r>
    <x v="30"/>
    <n v="-3.0499999999999999E-2"/>
    <n v="2.29745"/>
    <n v="0.83379999999999999"/>
  </r>
  <r>
    <x v="30"/>
    <n v="0.14860000000000001"/>
    <n v="2.2535799999999999"/>
    <n v="0.83379999999999999"/>
  </r>
  <r>
    <x v="30"/>
    <n v="-0.86909999999999998"/>
    <n v="2.4529399999999999"/>
    <n v="0.83379999999999999"/>
  </r>
  <r>
    <x v="30"/>
    <n v="0.25969999999999999"/>
    <n v="2.23312"/>
    <n v="0.83379999999999999"/>
  </r>
  <r>
    <x v="30"/>
    <n v="-0.1066"/>
    <n v="2.30193"/>
    <n v="0.83379999999999999"/>
  </r>
  <r>
    <x v="30"/>
    <n v="0.2122"/>
    <n v="2.2509199999999998"/>
    <n v="0.83379999999999999"/>
  </r>
  <r>
    <x v="30"/>
    <n v="0.2326"/>
    <n v="2.2491400000000001"/>
    <n v="0.83379999999999999"/>
  </r>
  <r>
    <x v="30"/>
    <n v="7.6700000000000004E-2"/>
    <n v="2.26667"/>
    <n v="0.83379999999999999"/>
  </r>
  <r>
    <x v="30"/>
    <n v="-3.7686000000000002"/>
    <n v="2.2835999999999999"/>
    <n v="0.83379999999999999"/>
  </r>
  <r>
    <x v="30"/>
    <n v="-4.0838000000000001"/>
    <n v="2.30938"/>
    <n v="0.83379999999999999"/>
  </r>
  <r>
    <x v="30"/>
    <n v="-4.1201999999999996"/>
    <n v="2.2707700000000002"/>
    <n v="0.83379999999999999"/>
  </r>
  <r>
    <x v="30"/>
    <n v="-4.3327"/>
    <n v="2.2700399999999998"/>
    <n v="0.83379999999999999"/>
  </r>
  <r>
    <x v="30"/>
    <n v="-4.9385000000000003"/>
    <n v="2.2967900000000001"/>
    <n v="0.83379999999999999"/>
  </r>
  <r>
    <x v="31"/>
    <n v="-5.1239999999999997"/>
    <n v="2.3095699999999999"/>
    <n v="0.82720000000000005"/>
  </r>
  <r>
    <x v="30"/>
    <n v="-5.2332000000000001"/>
    <n v="2.2744200000000001"/>
    <n v="0.83379999999999999"/>
  </r>
  <r>
    <x v="30"/>
    <n v="-4.6515000000000004"/>
    <n v="2.1384300000000001"/>
    <n v="0.83379999999999999"/>
  </r>
  <r>
    <x v="30"/>
    <n v="-5.2507000000000001"/>
    <n v="2.2047599999999998"/>
    <n v="0.83379999999999999"/>
  </r>
  <r>
    <x v="30"/>
    <n v="-5.8467000000000002"/>
    <n v="2.2423899999999999"/>
    <n v="0.83379999999999999"/>
  </r>
  <r>
    <x v="30"/>
    <n v="-5.7030000000000003"/>
    <n v="2.0988099999999998"/>
    <n v="0.83379999999999999"/>
  </r>
  <r>
    <x v="30"/>
    <n v="-0.47489999999999999"/>
    <n v="2.0411600000000001"/>
    <n v="0.83379999999999999"/>
  </r>
  <r>
    <x v="30"/>
    <n v="-1.4726999999999999"/>
    <n v="2.1330300000000002"/>
    <n v="0.83379999999999999"/>
  </r>
  <r>
    <x v="30"/>
    <n v="-1.4994000000000001"/>
    <n v="2.0921799999999999"/>
    <n v="0.83379999999999999"/>
  </r>
  <r>
    <x v="30"/>
    <n v="-1.8499000000000001"/>
    <n v="2.06691"/>
    <n v="0.83379999999999999"/>
  </r>
  <r>
    <x v="30"/>
    <n v="-2.3146"/>
    <n v="2.1057299999999999"/>
    <n v="0.83379999999999999"/>
  </r>
  <r>
    <x v="30"/>
    <n v="-1.5284"/>
    <n v="1.9943200000000001"/>
    <n v="0.83379999999999999"/>
  </r>
  <r>
    <x v="30"/>
    <n v="-1.7141999999999999"/>
    <n v="1.90689"/>
    <n v="0.83379999999999999"/>
  </r>
  <r>
    <x v="30"/>
    <n v="-3.0360999999999998"/>
    <n v="1.98322"/>
    <n v="0.83379999999999999"/>
  </r>
  <r>
    <x v="31"/>
    <n v="-3.7517999999999998"/>
    <n v="2.0011199999999998"/>
    <n v="0.82720000000000005"/>
  </r>
  <r>
    <x v="30"/>
    <n v="-3.6640999999999999"/>
    <n v="1.9820800000000001"/>
    <n v="0.83379999999999999"/>
  </r>
  <r>
    <x v="30"/>
    <n v="-3.5480999999999998"/>
    <n v="1.94343"/>
    <n v="0.83379999999999999"/>
  </r>
  <r>
    <x v="30"/>
    <n v="-3.2637"/>
    <n v="1.8892500000000001"/>
    <n v="0.83379999999999999"/>
  </r>
  <r>
    <x v="30"/>
    <n v="-3.7763"/>
    <n v="1.93804"/>
    <n v="0.83379999999999999"/>
  </r>
  <r>
    <x v="32"/>
    <n v="-0.56930000000000003"/>
    <n v="2.3019699999999998"/>
    <n v="0.82050000000000001"/>
  </r>
  <r>
    <x v="32"/>
    <n v="1.3194999999999999"/>
    <n v="-0.21271999999999999"/>
    <n v="0.82050000000000001"/>
  </r>
  <r>
    <x v="32"/>
    <n v="0.45490000000000003"/>
    <n v="1.1124499999999999"/>
    <n v="0.82050000000000001"/>
  </r>
  <r>
    <x v="32"/>
    <n v="0.60960000000000003"/>
    <n v="1.0389900000000001"/>
    <n v="0.82050000000000001"/>
  </r>
  <r>
    <x v="32"/>
    <n v="0.1789"/>
    <n v="1.26074"/>
    <n v="0.82050000000000001"/>
  </r>
  <r>
    <x v="32"/>
    <n v="0.39639999999999997"/>
    <n v="1.1549700000000001"/>
    <n v="0.82050000000000001"/>
  </r>
  <r>
    <x v="32"/>
    <n v="0.79"/>
    <n v="0.75011000000000005"/>
    <n v="0.82050000000000001"/>
  </r>
  <r>
    <x v="32"/>
    <n v="0.74660000000000004"/>
    <n v="0.81774000000000002"/>
    <n v="0.82050000000000001"/>
  </r>
  <r>
    <x v="32"/>
    <n v="1.0436000000000001"/>
    <n v="0.58952000000000004"/>
    <n v="0.82050000000000001"/>
  </r>
  <r>
    <x v="32"/>
    <n v="0.70499999999999996"/>
    <n v="0.69413000000000002"/>
    <n v="0.82050000000000001"/>
  </r>
  <r>
    <x v="32"/>
    <n v="0.80549999999999999"/>
    <n v="0.71860999999999997"/>
    <n v="0.82050000000000001"/>
  </r>
  <r>
    <x v="32"/>
    <n v="0.89700000000000002"/>
    <n v="0.60102999999999995"/>
    <n v="0.82050000000000001"/>
  </r>
  <r>
    <x v="32"/>
    <n v="1.3874"/>
    <n v="0.47016000000000002"/>
    <n v="0.82050000000000001"/>
  </r>
  <r>
    <x v="32"/>
    <n v="1.3422000000000001"/>
    <n v="0.48588999999999999"/>
    <n v="0.82050000000000001"/>
  </r>
  <r>
    <x v="32"/>
    <n v="1.0317000000000001"/>
    <n v="0.52681999999999995"/>
    <n v="0.82050000000000001"/>
  </r>
  <r>
    <x v="32"/>
    <n v="1.6023000000000001"/>
    <n v="0.33799000000000001"/>
    <n v="0.82050000000000001"/>
  </r>
  <r>
    <x v="32"/>
    <n v="1.5054000000000001"/>
    <n v="0.56327000000000005"/>
    <n v="0.82050000000000001"/>
  </r>
  <r>
    <x v="32"/>
    <n v="1.2027000000000001"/>
    <n v="0.62190000000000001"/>
    <n v="0.82050000000000001"/>
  </r>
  <r>
    <x v="32"/>
    <n v="1.2799"/>
    <n v="0.60175999999999996"/>
    <n v="0.82050000000000001"/>
  </r>
  <r>
    <x v="32"/>
    <n v="1.2685999999999999"/>
    <n v="0.53052999999999995"/>
    <n v="0.82050000000000001"/>
  </r>
  <r>
    <x v="32"/>
    <n v="1.9271"/>
    <n v="0.39261000000000001"/>
    <n v="0.82050000000000001"/>
  </r>
  <r>
    <x v="32"/>
    <n v="1.7053"/>
    <n v="0.39806999999999998"/>
    <n v="0.82050000000000001"/>
  </r>
  <r>
    <x v="32"/>
    <n v="1.6787000000000001"/>
    <n v="0.45945999999999998"/>
    <n v="0.82050000000000001"/>
  </r>
  <r>
    <x v="32"/>
    <n v="1.1849000000000001"/>
    <n v="0.59807999999999995"/>
    <n v="0.82050000000000001"/>
  </r>
  <r>
    <x v="32"/>
    <n v="1.2155"/>
    <n v="0.59738999999999998"/>
    <n v="0.82050000000000001"/>
  </r>
  <r>
    <x v="32"/>
    <n v="0.88849999999999996"/>
    <n v="0.61292000000000002"/>
    <n v="0.82050000000000001"/>
  </r>
  <r>
    <x v="32"/>
    <n v="1.1185"/>
    <n v="0.55618000000000001"/>
    <n v="0.82050000000000001"/>
  </r>
  <r>
    <x v="32"/>
    <n v="1.0262"/>
    <n v="0.53644000000000003"/>
    <n v="0.82050000000000001"/>
  </r>
  <r>
    <x v="32"/>
    <n v="1.0860000000000001"/>
    <n v="0.53159000000000001"/>
    <n v="0.82050000000000001"/>
  </r>
  <r>
    <x v="32"/>
    <n v="0.97360000000000002"/>
    <n v="0.55557999999999996"/>
    <n v="0.82050000000000001"/>
  </r>
  <r>
    <x v="32"/>
    <n v="1.1207"/>
    <n v="0.54146000000000005"/>
    <n v="0.82050000000000001"/>
  </r>
  <r>
    <x v="32"/>
    <n v="1.3080000000000001"/>
    <n v="0.54635"/>
    <n v="0.82050000000000001"/>
  </r>
  <r>
    <x v="32"/>
    <n v="0.99399999999999999"/>
    <n v="0.62356999999999996"/>
    <n v="0.82050000000000001"/>
  </r>
  <r>
    <x v="32"/>
    <n v="1.1942999999999999"/>
    <n v="0.59779000000000004"/>
    <n v="0.82050000000000001"/>
  </r>
  <r>
    <x v="32"/>
    <n v="0.4481"/>
    <n v="0.73126999999999998"/>
    <n v="0.82050000000000001"/>
  </r>
  <r>
    <x v="32"/>
    <n v="1.4120999999999999"/>
    <n v="0.53308"/>
    <n v="0.82050000000000001"/>
  </r>
  <r>
    <x v="32"/>
    <n v="1.4558"/>
    <n v="0.51171"/>
    <n v="0.82050000000000001"/>
  </r>
  <r>
    <x v="32"/>
    <n v="1.0592999999999999"/>
    <n v="0.54127000000000003"/>
    <n v="0.82050000000000001"/>
  </r>
  <r>
    <x v="32"/>
    <n v="0.51390000000000002"/>
    <n v="0.58409999999999995"/>
    <n v="0.82050000000000001"/>
  </r>
  <r>
    <x v="32"/>
    <n v="0.2225"/>
    <n v="0.62011000000000005"/>
    <n v="0.82050000000000001"/>
  </r>
  <r>
    <x v="32"/>
    <n v="0.56510000000000005"/>
    <n v="0.54318999999999995"/>
    <n v="0.82050000000000001"/>
  </r>
  <r>
    <x v="32"/>
    <n v="0.85189999999999999"/>
    <n v="0.48272999999999999"/>
    <n v="0.82050000000000001"/>
  </r>
  <r>
    <x v="32"/>
    <n v="0.19209999999999999"/>
    <n v="0.54179999999999995"/>
    <n v="0.82050000000000001"/>
  </r>
  <r>
    <x v="32"/>
    <n v="0.19839999999999999"/>
    <n v="0.53212000000000004"/>
    <n v="0.82050000000000001"/>
  </r>
  <r>
    <x v="32"/>
    <n v="-2.3599999999999999E-2"/>
    <n v="0.55071999999999999"/>
    <n v="0.82050000000000001"/>
  </r>
  <r>
    <x v="32"/>
    <n v="8.7300000000000003E-2"/>
    <n v="0.46844999999999998"/>
    <n v="0.82050000000000001"/>
  </r>
  <r>
    <x v="32"/>
    <n v="0.44579999999999997"/>
    <n v="0.43986999999999998"/>
    <n v="0.82050000000000001"/>
  </r>
  <r>
    <x v="32"/>
    <n v="-5.8799999999999998E-2"/>
    <n v="0.49848999999999999"/>
    <n v="0.82050000000000001"/>
  </r>
  <r>
    <x v="32"/>
    <n v="0.11070000000000001"/>
    <n v="0.42909999999999998"/>
    <n v="0.82050000000000001"/>
  </r>
  <r>
    <x v="32"/>
    <n v="-0.57469999999999999"/>
    <n v="0.50427999999999995"/>
    <n v="0.82050000000000001"/>
  </r>
  <r>
    <x v="32"/>
    <n v="-0.9244"/>
    <n v="0.45356999999999997"/>
    <n v="0.82050000000000001"/>
  </r>
  <r>
    <x v="32"/>
    <n v="-0.81610000000000005"/>
    <n v="0.43740000000000001"/>
    <n v="0.82050000000000001"/>
  </r>
  <r>
    <x v="32"/>
    <n v="-0.85129999999999995"/>
    <n v="0.48259000000000002"/>
    <n v="0.82050000000000001"/>
  </r>
  <r>
    <x v="32"/>
    <n v="-1.1015999999999999"/>
    <n v="0.47261999999999998"/>
    <n v="0.82050000000000001"/>
  </r>
  <r>
    <x v="32"/>
    <n v="-1.2117"/>
    <n v="0.45689000000000002"/>
    <n v="0.82050000000000001"/>
  </r>
  <r>
    <x v="32"/>
    <n v="-0.6492"/>
    <n v="0.37979000000000002"/>
    <n v="0.82050000000000001"/>
  </r>
  <r>
    <x v="32"/>
    <n v="-0.7944"/>
    <n v="0.39676"/>
    <n v="0.82050000000000001"/>
  </r>
  <r>
    <x v="32"/>
    <n v="-1.1192"/>
    <n v="0.44618999999999998"/>
    <n v="0.82050000000000001"/>
  </r>
  <r>
    <x v="32"/>
    <n v="-0.88470000000000004"/>
    <n v="0.42224"/>
    <n v="0.82050000000000001"/>
  </r>
  <r>
    <x v="32"/>
    <n v="-0.99070000000000003"/>
    <n v="0.43386999999999998"/>
    <n v="0.82050000000000001"/>
  </r>
  <r>
    <x v="32"/>
    <n v="-1.8143"/>
    <n v="0.50690999999999997"/>
    <n v="0.82050000000000001"/>
  </r>
  <r>
    <x v="32"/>
    <n v="-1.2242999999999999"/>
    <n v="0.49795"/>
    <n v="0.82050000000000001"/>
  </r>
  <r>
    <x v="33"/>
    <n v="1.9845999999999999"/>
    <n v="-2.2987500000000001"/>
    <n v="0.84709999999999996"/>
  </r>
  <r>
    <x v="33"/>
    <n v="7.4399999999999994E-2"/>
    <n v="3.7819999999999999E-2"/>
    <n v="0.84709999999999996"/>
  </r>
  <r>
    <x v="33"/>
    <n v="7.4800000000000005E-2"/>
    <n v="8.4010000000000001E-2"/>
    <n v="0.84709999999999996"/>
  </r>
  <r>
    <x v="33"/>
    <n v="0.1116"/>
    <n v="0.29314000000000001"/>
    <n v="0.84709999999999996"/>
  </r>
  <r>
    <x v="33"/>
    <n v="-1.5100000000000001E-2"/>
    <n v="0.33239000000000002"/>
    <n v="0.84709999999999996"/>
  </r>
  <r>
    <x v="33"/>
    <n v="0.50780000000000003"/>
    <n v="-2.7890000000000002E-2"/>
    <n v="0.84709999999999996"/>
  </r>
  <r>
    <x v="33"/>
    <n v="0.92359999999999998"/>
    <n v="-0.29654999999999998"/>
    <n v="0.84709999999999996"/>
  </r>
  <r>
    <x v="33"/>
    <n v="0.84360000000000002"/>
    <n v="-0.23016"/>
    <n v="0.84709999999999996"/>
  </r>
  <r>
    <x v="33"/>
    <n v="0.40649999999999997"/>
    <n v="3.85E-2"/>
    <n v="0.84709999999999996"/>
  </r>
  <r>
    <x v="33"/>
    <n v="1.1140000000000001"/>
    <n v="-0.29418"/>
    <n v="0.84709999999999996"/>
  </r>
  <r>
    <x v="33"/>
    <n v="0.65249999999999997"/>
    <n v="-7.0120000000000002E-2"/>
    <n v="0.84709999999999996"/>
  </r>
  <r>
    <x v="33"/>
    <n v="-0.17799999999999999"/>
    <n v="0.30846000000000001"/>
    <n v="0.84709999999999996"/>
  </r>
  <r>
    <x v="33"/>
    <n v="0.75460000000000005"/>
    <n v="-0.10567"/>
    <n v="0.84709999999999996"/>
  </r>
  <r>
    <x v="33"/>
    <n v="0.76819999999999999"/>
    <n v="-6.8669999999999995E-2"/>
    <n v="0.84709999999999996"/>
  </r>
  <r>
    <x v="33"/>
    <n v="1.2103999999999999"/>
    <n v="-0.25078"/>
    <n v="0.84709999999999996"/>
  </r>
  <r>
    <x v="33"/>
    <n v="1.3315999999999999"/>
    <n v="-0.27544000000000002"/>
    <n v="0.84709999999999996"/>
  </r>
  <r>
    <x v="33"/>
    <n v="1.8693"/>
    <n v="-0.45173999999999997"/>
    <n v="0.84709999999999996"/>
  </r>
  <r>
    <x v="33"/>
    <n v="1.6442000000000001"/>
    <n v="-0.38668999999999998"/>
    <n v="0.84709999999999996"/>
  </r>
  <r>
    <x v="33"/>
    <n v="0.86409999999999998"/>
    <n v="-0.11995"/>
    <n v="0.84709999999999996"/>
  </r>
  <r>
    <x v="33"/>
    <n v="1.1440999999999999"/>
    <n v="-0.20796000000000001"/>
    <n v="0.84709999999999996"/>
  </r>
  <r>
    <x v="33"/>
    <n v="1.2682"/>
    <n v="-0.24282999999999999"/>
    <n v="0.84709999999999996"/>
  </r>
  <r>
    <x v="33"/>
    <n v="0.97519999999999996"/>
    <n v="-0.15629000000000001"/>
    <n v="0.84709999999999996"/>
  </r>
  <r>
    <x v="33"/>
    <n v="0.71879999999999999"/>
    <n v="-5.8160000000000003E-2"/>
    <n v="0.84709999999999996"/>
  </r>
  <r>
    <x v="33"/>
    <n v="0.69369999999999998"/>
    <n v="-0.11742"/>
    <n v="0.84709999999999996"/>
  </r>
  <r>
    <x v="33"/>
    <n v="0.60009999999999997"/>
    <n v="4.5190000000000001E-2"/>
    <n v="0.84709999999999996"/>
  </r>
  <r>
    <x v="33"/>
    <n v="1.0847"/>
    <n v="-6.2030000000000002E-2"/>
    <n v="0.84709999999999996"/>
  </r>
  <r>
    <x v="33"/>
    <n v="0.97330000000000005"/>
    <n v="-0.10979"/>
    <n v="0.84709999999999996"/>
  </r>
  <r>
    <x v="33"/>
    <n v="0.31009999999999999"/>
    <n v="5.6520000000000001E-2"/>
    <n v="0.84709999999999996"/>
  </r>
  <r>
    <x v="33"/>
    <n v="0.87709999999999999"/>
    <n v="-0.13249"/>
    <n v="0.84709999999999996"/>
  </r>
  <r>
    <x v="33"/>
    <n v="0.2621"/>
    <n v="-2.3999999999999998E-3"/>
    <n v="0.84709999999999996"/>
  </r>
  <r>
    <x v="33"/>
    <n v="0.4924"/>
    <n v="3.3059999999999999E-2"/>
    <n v="0.84709999999999996"/>
  </r>
  <r>
    <x v="33"/>
    <n v="0.55649999999999999"/>
    <n v="2.5090000000000001E-2"/>
    <n v="0.84709999999999996"/>
  </r>
  <r>
    <x v="33"/>
    <n v="0.50219999999999998"/>
    <n v="3.2009999999999997E-2"/>
    <n v="0.84709999999999996"/>
  </r>
  <r>
    <x v="33"/>
    <n v="0.41649999999999998"/>
    <n v="1.473E-2"/>
    <n v="0.84709999999999996"/>
  </r>
  <r>
    <x v="33"/>
    <n v="0.2039"/>
    <n v="1.4250000000000001E-2"/>
    <n v="0.84709999999999996"/>
  </r>
  <r>
    <x v="33"/>
    <n v="0.57820000000000005"/>
    <n v="-1.8350000000000002E-2"/>
    <n v="0.84709999999999996"/>
  </r>
  <r>
    <x v="33"/>
    <n v="7.2400000000000006E-2"/>
    <n v="4.3409999999999997E-2"/>
    <n v="0.84709999999999996"/>
  </r>
  <r>
    <x v="33"/>
    <n v="0.80549999999999999"/>
    <n v="-7.7689999999999995E-2"/>
    <n v="0.84709999999999996"/>
  </r>
  <r>
    <x v="33"/>
    <n v="1.3805000000000001"/>
    <n v="-0.16470000000000001"/>
    <n v="0.84709999999999996"/>
  </r>
  <r>
    <x v="33"/>
    <n v="0.66139999999999999"/>
    <n v="-3.397E-2"/>
    <n v="0.84709999999999996"/>
  </r>
  <r>
    <x v="33"/>
    <n v="0.79759999999999998"/>
    <n v="-5.4440000000000002E-2"/>
    <n v="0.84709999999999996"/>
  </r>
  <r>
    <x v="33"/>
    <n v="0.57089999999999996"/>
    <n v="-1.157E-2"/>
    <n v="0.84709999999999996"/>
  </r>
  <r>
    <x v="33"/>
    <n v="0.77039999999999997"/>
    <n v="-3.986E-2"/>
    <n v="0.84709999999999996"/>
  </r>
  <r>
    <x v="33"/>
    <n v="0.87190000000000001"/>
    <n v="-4.9160000000000002E-2"/>
    <n v="0.84709999999999996"/>
  </r>
  <r>
    <x v="33"/>
    <n v="0.65710000000000002"/>
    <n v="-1.545E-2"/>
    <n v="0.84709999999999996"/>
  </r>
  <r>
    <x v="33"/>
    <n v="0.84889999999999999"/>
    <n v="-4.3830000000000001E-2"/>
    <n v="0.84709999999999996"/>
  </r>
  <r>
    <x v="33"/>
    <n v="0.78249999999999997"/>
    <n v="-4.0079999999999998E-2"/>
    <n v="0.84709999999999996"/>
  </r>
  <r>
    <x v="33"/>
    <n v="0.76060000000000005"/>
    <n v="-4.4929999999999998E-2"/>
    <n v="0.84709999999999996"/>
  </r>
  <r>
    <x v="33"/>
    <n v="0.6845"/>
    <n v="-1.881E-2"/>
    <n v="0.84709999999999996"/>
  </r>
  <r>
    <x v="33"/>
    <n v="0.76119999999999999"/>
    <n v="-1.8780000000000002E-2"/>
    <n v="0.84709999999999996"/>
  </r>
  <r>
    <x v="33"/>
    <n v="0.73240000000000005"/>
    <n v="-1.6750000000000001E-2"/>
    <n v="0.84709999999999996"/>
  </r>
  <r>
    <x v="33"/>
    <n v="0.9768"/>
    <n v="-5.5289999999999999E-2"/>
    <n v="0.84709999999999996"/>
  </r>
  <r>
    <x v="33"/>
    <n v="0.8599"/>
    <n v="-2.4389999999999998E-2"/>
    <n v="0.84709999999999996"/>
  </r>
  <r>
    <x v="33"/>
    <n v="0.6089"/>
    <n v="-7.8100000000000001E-3"/>
    <n v="0.84709999999999996"/>
  </r>
  <r>
    <x v="33"/>
    <n v="0.72340000000000004"/>
    <n v="-6.3899999999999998E-3"/>
    <n v="0.84709999999999996"/>
  </r>
  <r>
    <x v="33"/>
    <n v="0.50449999999999995"/>
    <n v="2.0590000000000001E-2"/>
    <n v="0.84709999999999996"/>
  </r>
  <r>
    <x v="33"/>
    <n v="0.39479999999999998"/>
    <n v="3.4799999999999998E-2"/>
    <n v="0.84709999999999996"/>
  </r>
  <r>
    <x v="33"/>
    <n v="0.67269999999999996"/>
    <n v="4.0000000000000002E-4"/>
    <n v="0.84709999999999996"/>
  </r>
  <r>
    <x v="33"/>
    <n v="0.86199999999999999"/>
    <n v="-1.427E-2"/>
    <n v="0.84709999999999996"/>
  </r>
  <r>
    <x v="33"/>
    <n v="0.3085"/>
    <n v="4.061E-2"/>
    <n v="0.84709999999999996"/>
  </r>
  <r>
    <x v="33"/>
    <n v="-1.8200000000000001E-2"/>
    <n v="7.7950000000000005E-2"/>
    <n v="0.84709999999999996"/>
  </r>
  <r>
    <x v="33"/>
    <n v="0.33450000000000002"/>
    <n v="4.2689999999999999E-2"/>
    <n v="0.84709999999999996"/>
  </r>
  <r>
    <x v="34"/>
    <n v="0.6724"/>
    <n v="-0.70560999999999996"/>
    <n v="0.83379999999999999"/>
  </r>
  <r>
    <x v="34"/>
    <n v="-0.32529999999999998"/>
    <n v="0.38907999999999998"/>
    <n v="0.83379999999999999"/>
  </r>
  <r>
    <x v="34"/>
    <n v="-5.9400000000000001E-2"/>
    <n v="0.12406"/>
    <n v="0.83379999999999999"/>
  </r>
  <r>
    <x v="34"/>
    <n v="-0.1381"/>
    <n v="0.15604999999999999"/>
    <n v="0.83379999999999999"/>
  </r>
  <r>
    <x v="34"/>
    <n v="-0.12590000000000001"/>
    <n v="0.14149"/>
    <n v="0.83379999999999999"/>
  </r>
  <r>
    <x v="34"/>
    <n v="0.40200000000000002"/>
    <n v="-0.18407000000000001"/>
    <n v="0.83379999999999999"/>
  </r>
  <r>
    <x v="34"/>
    <n v="-0.2009"/>
    <n v="0.17632999999999999"/>
    <n v="0.83379999999999999"/>
  </r>
  <r>
    <x v="34"/>
    <n v="0.83720000000000006"/>
    <n v="-0.40150999999999998"/>
    <n v="0.83379999999999999"/>
  </r>
  <r>
    <x v="34"/>
    <n v="0.5333"/>
    <n v="-0.18353"/>
    <n v="0.83379999999999999"/>
  </r>
  <r>
    <x v="34"/>
    <n v="0.43140000000000001"/>
    <n v="-0.13721"/>
    <n v="0.83379999999999999"/>
  </r>
  <r>
    <x v="34"/>
    <n v="0.75880000000000003"/>
    <n v="-0.27678999999999998"/>
    <n v="0.83379999999999999"/>
  </r>
  <r>
    <x v="34"/>
    <n v="0.67669999999999997"/>
    <n v="-0.22836999999999999"/>
    <n v="0.83379999999999999"/>
  </r>
  <r>
    <x v="34"/>
    <n v="0.57589999999999997"/>
    <n v="-0.17942"/>
    <n v="0.83379999999999999"/>
  </r>
  <r>
    <x v="34"/>
    <n v="1.0121"/>
    <n v="-0.31723000000000001"/>
    <n v="0.83379999999999999"/>
  </r>
  <r>
    <x v="34"/>
    <n v="1.0109999999999999"/>
    <n v="-0.30349999999999999"/>
    <n v="0.83379999999999999"/>
  </r>
  <r>
    <x v="34"/>
    <n v="1.2734000000000001"/>
    <n v="-0.37819999999999998"/>
    <n v="0.83379999999999999"/>
  </r>
  <r>
    <x v="34"/>
    <n v="0.85960000000000003"/>
    <n v="-0.23366999999999999"/>
    <n v="0.83379999999999999"/>
  </r>
  <r>
    <x v="34"/>
    <n v="1.7818000000000001"/>
    <n v="-0.51688999999999996"/>
    <n v="0.83379999999999999"/>
  </r>
  <r>
    <x v="34"/>
    <n v="0.87909999999999999"/>
    <n v="-0.21439"/>
    <n v="0.83379999999999999"/>
  </r>
  <r>
    <x v="34"/>
    <n v="0.65620000000000001"/>
    <n v="-0.13253999999999999"/>
    <n v="0.83379999999999999"/>
  </r>
  <r>
    <x v="34"/>
    <n v="0.57609999999999995"/>
    <n v="-0.10578"/>
    <n v="0.83379999999999999"/>
  </r>
  <r>
    <x v="34"/>
    <n v="1.0431999999999999"/>
    <n v="-0.20799999999999999"/>
    <n v="0.83379999999999999"/>
  </r>
  <r>
    <x v="34"/>
    <n v="1.2351000000000001"/>
    <n v="-0.23579"/>
    <n v="0.83379999999999999"/>
  </r>
  <r>
    <x v="34"/>
    <n v="1.3038000000000001"/>
    <n v="-0.25041999999999998"/>
    <n v="0.83379999999999999"/>
  </r>
  <r>
    <x v="34"/>
    <n v="1.0214000000000001"/>
    <n v="-0.18820000000000001"/>
    <n v="0.83379999999999999"/>
  </r>
  <r>
    <x v="34"/>
    <n v="0.43969999999999998"/>
    <n v="-5.0180000000000002E-2"/>
    <n v="0.83379999999999999"/>
  </r>
  <r>
    <x v="34"/>
    <n v="0.94240000000000002"/>
    <n v="-0.15964999999999999"/>
    <n v="0.83379999999999999"/>
  </r>
  <r>
    <x v="7"/>
    <s v="#N/A N/A"/>
    <s v="#N/A N/A"/>
    <s v="#N/A N/A"/>
  </r>
  <r>
    <x v="34"/>
    <n v="0.8508"/>
    <n v="-0.11441"/>
    <n v="0.83379999999999999"/>
  </r>
  <r>
    <x v="34"/>
    <n v="0.76519999999999999"/>
    <n v="-8.9020000000000002E-2"/>
    <n v="0.83379999999999999"/>
  </r>
  <r>
    <x v="34"/>
    <n v="1.1122000000000001"/>
    <n v="-0.15461"/>
    <n v="0.83379999999999999"/>
  </r>
  <r>
    <x v="34"/>
    <n v="0.62839999999999996"/>
    <n v="-7.0169999999999996E-2"/>
    <n v="0.83379999999999999"/>
  </r>
  <r>
    <x v="34"/>
    <n v="0.19239999999999999"/>
    <n v="2.3040000000000001E-2"/>
    <n v="0.83379999999999999"/>
  </r>
  <r>
    <x v="34"/>
    <n v="0.53900000000000003"/>
    <n v="-3.8600000000000002E-2"/>
    <n v="0.83379999999999999"/>
  </r>
  <r>
    <x v="34"/>
    <n v="0.32869999999999999"/>
    <n v="-7.8200000000000006E-3"/>
    <n v="0.83379999999999999"/>
  </r>
  <r>
    <x v="34"/>
    <n v="-2.9499999999999998E-2"/>
    <n v="6.4119999999999996E-2"/>
    <n v="0.83379999999999999"/>
  </r>
  <r>
    <x v="34"/>
    <n v="0.4249"/>
    <n v="-2.2380000000000001E-2"/>
    <n v="0.83379999999999999"/>
  </r>
  <r>
    <x v="34"/>
    <n v="0.50609999999999999"/>
    <n v="-2.1080000000000002E-2"/>
    <n v="0.83379999999999999"/>
  </r>
  <r>
    <x v="34"/>
    <n v="0.48830000000000001"/>
    <n v="-1.9709999999999998E-2"/>
    <n v="0.83379999999999999"/>
  </r>
  <r>
    <x v="34"/>
    <n v="0.76439999999999997"/>
    <n v="-6.0269999999999997E-2"/>
    <n v="0.83379999999999999"/>
  </r>
  <r>
    <x v="34"/>
    <n v="0.75690000000000002"/>
    <n v="-5.9339999999999997E-2"/>
    <n v="0.83379999999999999"/>
  </r>
  <r>
    <x v="34"/>
    <n v="0.3145"/>
    <n v="4.8799999999999998E-3"/>
    <n v="0.83379999999999999"/>
  </r>
  <r>
    <x v="34"/>
    <n v="0.70379999999999998"/>
    <n v="-5.7169999999999999E-2"/>
    <n v="0.83379999999999999"/>
  </r>
  <r>
    <x v="34"/>
    <n v="0.34910000000000002"/>
    <n v="-7.28E-3"/>
    <n v="0.83379999999999999"/>
  </r>
  <r>
    <x v="34"/>
    <n v="0.71430000000000005"/>
    <n v="-5.4510000000000003E-2"/>
    <n v="0.83379999999999999"/>
  </r>
  <r>
    <x v="34"/>
    <n v="0.1091"/>
    <n v="3.9730000000000001E-2"/>
    <n v="0.83379999999999999"/>
  </r>
  <r>
    <x v="34"/>
    <n v="0.43619999999999998"/>
    <n v="-6.13E-3"/>
    <n v="0.83379999999999999"/>
  </r>
  <r>
    <x v="34"/>
    <n v="0.52880000000000005"/>
    <n v="-1.5779999999999999E-2"/>
    <n v="0.83379999999999999"/>
  </r>
  <r>
    <x v="34"/>
    <n v="0.30830000000000002"/>
    <n v="1.6750000000000001E-2"/>
    <n v="0.83379999999999999"/>
  </r>
  <r>
    <x v="34"/>
    <n v="0.1191"/>
    <n v="3.764E-2"/>
    <n v="0.83379999999999999"/>
  </r>
  <r>
    <x v="7"/>
    <s v="#N/A N/A"/>
    <s v="#N/A N/A"/>
    <s v="#N/A N/A"/>
  </r>
  <r>
    <x v="34"/>
    <n v="0.35320000000000001"/>
    <n v="5.0200000000000002E-3"/>
    <n v="0.83379999999999999"/>
  </r>
  <r>
    <x v="34"/>
    <n v="0.71150000000000002"/>
    <n v="-3.5119999999999998E-2"/>
    <n v="0.83379999999999999"/>
  </r>
  <r>
    <x v="34"/>
    <n v="0.2349"/>
    <n v="2.596E-2"/>
    <n v="0.83379999999999999"/>
  </r>
  <r>
    <x v="34"/>
    <n v="3.9300000000000002E-2"/>
    <n v="4.5359999999999998E-2"/>
    <n v="0.83379999999999999"/>
  </r>
  <r>
    <x v="34"/>
    <n v="0.16009999999999999"/>
    <n v="3.5380000000000002E-2"/>
    <n v="0.83379999999999999"/>
  </r>
  <r>
    <x v="34"/>
    <n v="0.42970000000000003"/>
    <n v="6.6400000000000001E-3"/>
    <n v="0.83379999999999999"/>
  </r>
  <r>
    <x v="34"/>
    <n v="0.1757"/>
    <n v="3.3399999999999999E-2"/>
    <n v="0.83379999999999999"/>
  </r>
  <r>
    <x v="34"/>
    <n v="0.66539999999999999"/>
    <n v="-2.2499999999999999E-2"/>
    <n v="0.83379999999999999"/>
  </r>
  <r>
    <x v="34"/>
    <n v="0.46610000000000001"/>
    <n v="5.0600000000000003E-3"/>
    <n v="0.83379999999999999"/>
  </r>
  <r>
    <x v="34"/>
    <n v="-3.2199999999999999E-2"/>
    <n v="5.9470000000000002E-2"/>
    <n v="0.83379999999999999"/>
  </r>
  <r>
    <x v="34"/>
    <n v="0.84989999999999999"/>
    <n v="-3.8539999999999998E-2"/>
    <n v="0.83379999999999999"/>
  </r>
  <r>
    <x v="34"/>
    <n v="8.6E-3"/>
    <n v="4.9119999999999997E-2"/>
    <n v="0.83379999999999999"/>
  </r>
  <r>
    <x v="34"/>
    <n v="0.53720000000000001"/>
    <n v="-1.5299999999999999E-3"/>
    <n v="0.83379999999999999"/>
  </r>
  <r>
    <x v="35"/>
    <n v="-1.5437000000000001"/>
    <n v="1.9754100000000001"/>
    <n v="0.83379999999999999"/>
  </r>
  <r>
    <x v="35"/>
    <n v="1.1275999999999999"/>
    <n v="-1.2004900000000001"/>
    <n v="0.83379999999999999"/>
  </r>
  <r>
    <x v="35"/>
    <n v="1.0664"/>
    <n v="-1.0094700000000001"/>
    <n v="0.83379999999999999"/>
  </r>
  <r>
    <x v="35"/>
    <n v="0.91479999999999995"/>
    <n v="-0.64424999999999999"/>
    <n v="0.83379999999999999"/>
  </r>
  <r>
    <x v="35"/>
    <n v="0.73660000000000003"/>
    <n v="-0.47461999999999999"/>
    <n v="0.83379999999999999"/>
  </r>
  <r>
    <x v="35"/>
    <n v="0.56720000000000004"/>
    <n v="-0.33067000000000002"/>
    <n v="0.83379999999999999"/>
  </r>
  <r>
    <x v="35"/>
    <n v="-0.15060000000000001"/>
    <n v="0.15528"/>
    <n v="0.83379999999999999"/>
  </r>
  <r>
    <x v="35"/>
    <n v="0.76419999999999999"/>
    <n v="-0.39351999999999998"/>
    <n v="0.83379999999999999"/>
  </r>
  <r>
    <x v="35"/>
    <n v="0.78210000000000002"/>
    <n v="-0.33063999999999999"/>
    <n v="0.83379999999999999"/>
  </r>
  <r>
    <x v="35"/>
    <n v="0.29270000000000002"/>
    <n v="-8.0159999999999995E-2"/>
    <n v="0.83379999999999999"/>
  </r>
  <r>
    <x v="35"/>
    <n v="0.78749999999999998"/>
    <n v="-0.30541000000000001"/>
    <n v="0.83379999999999999"/>
  </r>
  <r>
    <x v="35"/>
    <n v="4.8599999999999997E-2"/>
    <n v="3.5900000000000001E-2"/>
    <n v="0.83379999999999999"/>
  </r>
  <r>
    <x v="35"/>
    <n v="0.73060000000000003"/>
    <n v="-0.21415000000000001"/>
    <n v="0.83379999999999999"/>
  </r>
  <r>
    <x v="35"/>
    <n v="1.0726"/>
    <n v="-0.32513999999999998"/>
    <n v="0.83379999999999999"/>
  </r>
  <r>
    <x v="35"/>
    <n v="0.8226"/>
    <n v="-0.22803000000000001"/>
    <n v="0.83379999999999999"/>
  </r>
  <r>
    <x v="35"/>
    <n v="0.99760000000000004"/>
    <n v="-0.27626000000000001"/>
    <n v="0.83379999999999999"/>
  </r>
  <r>
    <x v="35"/>
    <n v="0.48909999999999998"/>
    <n v="-0.10745"/>
    <n v="0.83379999999999999"/>
  </r>
  <r>
    <x v="35"/>
    <n v="0.216"/>
    <n v="-1.5499999999999999E-3"/>
    <n v="0.83379999999999999"/>
  </r>
  <r>
    <x v="35"/>
    <n v="0.63039999999999996"/>
    <n v="-0.12010999999999999"/>
    <n v="0.83379999999999999"/>
  </r>
  <r>
    <x v="35"/>
    <n v="0.26229999999999998"/>
    <n v="-2.2669999999999999E-2"/>
    <n v="0.83379999999999999"/>
  </r>
  <r>
    <x v="35"/>
    <n v="0.28120000000000001"/>
    <n v="-2.068E-2"/>
    <n v="0.83379999999999999"/>
  </r>
  <r>
    <x v="35"/>
    <n v="4.3999999999999997E-2"/>
    <n v="4.4470000000000003E-2"/>
    <n v="0.83379999999999999"/>
  </r>
  <r>
    <x v="35"/>
    <n v="-9.9599999999999994E-2"/>
    <n v="8.2180000000000003E-2"/>
    <n v="0.83379999999999999"/>
  </r>
  <r>
    <x v="35"/>
    <n v="0.66710000000000003"/>
    <n v="-9.8229999999999998E-2"/>
    <n v="0.83379999999999999"/>
  </r>
  <r>
    <x v="35"/>
    <n v="0.5242"/>
    <n v="-7.6319999999999999E-2"/>
    <n v="0.83379999999999999"/>
  </r>
  <r>
    <x v="35"/>
    <n v="0.19159999999999999"/>
    <n v="1.968E-2"/>
    <n v="0.83379999999999999"/>
  </r>
  <r>
    <x v="35"/>
    <n v="0.4294"/>
    <n v="-3.7190000000000001E-2"/>
    <n v="0.83379999999999999"/>
  </r>
  <r>
    <x v="35"/>
    <n v="0.49909999999999999"/>
    <n v="-5.4100000000000002E-2"/>
    <n v="0.83379999999999999"/>
  </r>
  <r>
    <x v="35"/>
    <n v="0.39219999999999999"/>
    <n v="-3.5069999999999997E-2"/>
    <n v="0.83379999999999999"/>
  </r>
  <r>
    <x v="35"/>
    <n v="0.47989999999999999"/>
    <n v="-5.1040000000000002E-2"/>
    <n v="0.83379999999999999"/>
  </r>
  <r>
    <x v="35"/>
    <n v="0.4798"/>
    <n v="-4.8980000000000003E-2"/>
    <n v="0.83379999999999999"/>
  </r>
  <r>
    <x v="35"/>
    <n v="0.39950000000000002"/>
    <n v="-3.1609999999999999E-2"/>
    <n v="0.83379999999999999"/>
  </r>
  <r>
    <x v="35"/>
    <n v="-0.1484"/>
    <n v="7.6819999999999999E-2"/>
    <n v="0.83379999999999999"/>
  </r>
  <r>
    <x v="35"/>
    <n v="0.36520000000000002"/>
    <n v="-1.2630000000000001E-2"/>
    <n v="0.83379999999999999"/>
  </r>
  <r>
    <x v="35"/>
    <n v="0.52690000000000003"/>
    <n v="-4.0500000000000001E-2"/>
    <n v="0.83379999999999999"/>
  </r>
  <r>
    <x v="35"/>
    <n v="0.28199999999999997"/>
    <n v="2.8700000000000002E-3"/>
    <n v="0.83379999999999999"/>
  </r>
  <r>
    <x v="35"/>
    <n v="0.62219999999999998"/>
    <n v="-5.4809999999999998E-2"/>
    <n v="0.83379999999999999"/>
  </r>
  <r>
    <x v="35"/>
    <n v="0.60950000000000004"/>
    <n v="-5.287E-2"/>
    <n v="0.83379999999999999"/>
  </r>
  <r>
    <x v="35"/>
    <n v="0.1138"/>
    <n v="2.7019999999999999E-2"/>
    <n v="0.83379999999999999"/>
  </r>
  <r>
    <x v="35"/>
    <n v="0.4471"/>
    <n v="-2.4420000000000001E-2"/>
    <n v="0.83379999999999999"/>
  </r>
  <r>
    <x v="35"/>
    <n v="0.28539999999999999"/>
    <n v="2.7999999999999998E-4"/>
    <n v="0.83379999999999999"/>
  </r>
  <r>
    <x v="35"/>
    <n v="-0.28620000000000001"/>
    <n v="8.8200000000000001E-2"/>
    <n v="0.83379999999999999"/>
  </r>
  <r>
    <x v="35"/>
    <n v="0.11409999999999999"/>
    <n v="3.653E-2"/>
    <n v="0.83379999999999999"/>
  </r>
  <r>
    <x v="35"/>
    <n v="0.1197"/>
    <n v="3.5959999999999999E-2"/>
    <n v="0.83379999999999999"/>
  </r>
  <r>
    <x v="35"/>
    <n v="0.31890000000000002"/>
    <n v="1.42E-3"/>
    <n v="0.83379999999999999"/>
  </r>
  <r>
    <x v="35"/>
    <n v="0.68489999999999995"/>
    <n v="-4.437E-2"/>
    <n v="0.83379999999999999"/>
  </r>
  <r>
    <x v="35"/>
    <n v="0.63090000000000002"/>
    <n v="-3.4329999999999999E-2"/>
    <n v="0.83379999999999999"/>
  </r>
  <r>
    <x v="35"/>
    <n v="0.61129999999999995"/>
    <n v="-1.133E-2"/>
    <n v="0.83379999999999999"/>
  </r>
  <r>
    <x v="35"/>
    <n v="0.91459999999999997"/>
    <n v="-6.5920000000000006E-2"/>
    <n v="0.83379999999999999"/>
  </r>
  <r>
    <x v="35"/>
    <n v="0.83009999999999995"/>
    <n v="-3.3930000000000002E-2"/>
    <n v="0.83379999999999999"/>
  </r>
  <r>
    <x v="35"/>
    <n v="0.1603"/>
    <n v="3.0679999999999999E-2"/>
    <n v="0.83379999999999999"/>
  </r>
  <r>
    <x v="35"/>
    <n v="0.1661"/>
    <n v="5.1209999999999999E-2"/>
    <n v="0.83379999999999999"/>
  </r>
  <r>
    <x v="35"/>
    <n v="0.43490000000000001"/>
    <n v="1.9699999999999999E-2"/>
    <n v="0.83379999999999999"/>
  </r>
  <r>
    <x v="35"/>
    <n v="0.59"/>
    <n v="-3.0280000000000001E-2"/>
    <n v="0.83379999999999999"/>
  </r>
  <r>
    <x v="35"/>
    <n v="0.91180000000000005"/>
    <n v="-3.0589999999999999E-2"/>
    <n v="0.83379999999999999"/>
  </r>
  <r>
    <x v="35"/>
    <n v="0.62309999999999999"/>
    <n v="-1.197E-2"/>
    <n v="0.83379999999999999"/>
  </r>
  <r>
    <x v="35"/>
    <n v="0.4864"/>
    <n v="6.4000000000000003E-3"/>
    <n v="0.83379999999999999"/>
  </r>
  <r>
    <x v="35"/>
    <n v="0.98770000000000002"/>
    <n v="-4.8439999999999997E-2"/>
    <n v="0.83379999999999999"/>
  </r>
  <r>
    <x v="35"/>
    <n v="0.54320000000000002"/>
    <n v="6.3499999999999997E-3"/>
    <n v="0.83379999999999999"/>
  </r>
  <r>
    <x v="35"/>
    <n v="0.46760000000000002"/>
    <n v="-2.0789999999999999E-2"/>
    <n v="0.83379999999999999"/>
  </r>
  <r>
    <x v="35"/>
    <n v="0.79049999999999998"/>
    <n v="-3.0210000000000001E-2"/>
    <n v="0.83379999999999999"/>
  </r>
  <r>
    <x v="35"/>
    <n v="0.67359999999999998"/>
    <n v="-2.0199999999999999E-2"/>
    <n v="0.83379999999999999"/>
  </r>
  <r>
    <x v="35"/>
    <n v="-4.5900000000000003E-2"/>
    <n v="4.8730000000000002E-2"/>
    <n v="0.83379999999999999"/>
  </r>
  <r>
    <x v="35"/>
    <n v="-1.6400000000000001E-2"/>
    <n v="3.1669999999999997E-2"/>
    <n v="0.83379999999999999"/>
  </r>
  <r>
    <x v="36"/>
    <n v="-0.61360000000000003"/>
    <n v="0.83857000000000004"/>
    <n v="0.82720000000000005"/>
  </r>
  <r>
    <x v="36"/>
    <n v="0.16769999999999999"/>
    <n v="-0.12731000000000001"/>
    <n v="0.82720000000000005"/>
  </r>
  <r>
    <x v="36"/>
    <n v="6.1600000000000002E-2"/>
    <n v="-1.31E-3"/>
    <n v="0.82720000000000005"/>
  </r>
  <r>
    <x v="36"/>
    <n v="-0.28660000000000002"/>
    <n v="0.28399000000000002"/>
    <n v="0.82720000000000005"/>
  </r>
  <r>
    <x v="36"/>
    <n v="-0.49859999999999999"/>
    <n v="0.39368999999999998"/>
    <n v="0.82720000000000005"/>
  </r>
  <r>
    <x v="36"/>
    <n v="-0.29249999999999998"/>
    <n v="0.25309999999999999"/>
    <n v="0.82720000000000005"/>
  </r>
  <r>
    <x v="36"/>
    <n v="1.0072000000000001"/>
    <n v="-0.58940999999999999"/>
    <n v="0.82720000000000005"/>
  </r>
  <r>
    <x v="36"/>
    <n v="0.81059999999999999"/>
    <n v="-0.38440999999999997"/>
    <n v="0.82720000000000005"/>
  </r>
  <r>
    <x v="36"/>
    <n v="0.1754"/>
    <n v="-5.9080000000000001E-2"/>
    <n v="0.82720000000000005"/>
  </r>
  <r>
    <x v="36"/>
    <n v="-8.0299999999999996E-2"/>
    <n v="8.6629999999999999E-2"/>
    <n v="0.82720000000000005"/>
  </r>
  <r>
    <x v="36"/>
    <n v="0.36499999999999999"/>
    <n v="-0.12053"/>
    <n v="0.82720000000000005"/>
  </r>
  <r>
    <x v="36"/>
    <n v="0.14899999999999999"/>
    <n v="-1.6559999999999998E-2"/>
    <n v="0.82720000000000005"/>
  </r>
  <r>
    <x v="36"/>
    <n v="0.57579999999999998"/>
    <n v="-0.20512"/>
    <n v="0.82720000000000005"/>
  </r>
  <r>
    <x v="36"/>
    <n v="1.2166999999999999"/>
    <n v="-0.41088000000000002"/>
    <n v="0.82720000000000005"/>
  </r>
  <r>
    <x v="36"/>
    <n v="0.81640000000000001"/>
    <n v="-0.24007000000000001"/>
    <n v="0.82720000000000005"/>
  </r>
  <r>
    <x v="36"/>
    <n v="0.25719999999999998"/>
    <n v="-3.805E-2"/>
    <n v="0.82720000000000005"/>
  </r>
  <r>
    <x v="36"/>
    <n v="0.86060000000000003"/>
    <n v="-0.21176"/>
    <n v="0.82720000000000005"/>
  </r>
  <r>
    <x v="36"/>
    <n v="1.2063999999999999"/>
    <n v="-0.34360000000000002"/>
    <n v="0.82720000000000005"/>
  </r>
  <r>
    <x v="36"/>
    <n v="0.91149999999999998"/>
    <n v="-0.21884000000000001"/>
    <n v="0.82720000000000005"/>
  </r>
  <r>
    <x v="36"/>
    <n v="0.66500000000000004"/>
    <n v="-0.17263000000000001"/>
    <n v="0.82720000000000005"/>
  </r>
  <r>
    <x v="36"/>
    <n v="0.88729999999999998"/>
    <n v="-0.22892000000000001"/>
    <n v="0.82720000000000005"/>
  </r>
  <r>
    <x v="36"/>
    <n v="0.53979999999999995"/>
    <n v="-9.2230000000000006E-2"/>
    <n v="0.82720000000000005"/>
  </r>
  <r>
    <x v="36"/>
    <n v="0.74119999999999997"/>
    <n v="-0.15246000000000001"/>
    <n v="0.82720000000000005"/>
  </r>
  <r>
    <x v="36"/>
    <n v="0.99909999999999999"/>
    <n v="-0.20802999999999999"/>
    <n v="0.82720000000000005"/>
  </r>
  <r>
    <x v="36"/>
    <n v="0.91620000000000001"/>
    <n v="-0.20188"/>
    <n v="0.82720000000000005"/>
  </r>
  <r>
    <x v="36"/>
    <n v="0.52100000000000002"/>
    <n v="-0.10548"/>
    <n v="0.82720000000000005"/>
  </r>
  <r>
    <x v="36"/>
    <n v="0.7"/>
    <n v="-0.1128"/>
    <n v="0.82720000000000005"/>
  </r>
  <r>
    <x v="36"/>
    <n v="0.44230000000000003"/>
    <n v="-6.5110000000000001E-2"/>
    <n v="0.82720000000000005"/>
  </r>
  <r>
    <x v="36"/>
    <n v="1.1914"/>
    <n v="-0.20826"/>
    <n v="0.82720000000000005"/>
  </r>
  <r>
    <x v="36"/>
    <n v="1.3044"/>
    <n v="-0.22797999999999999"/>
    <n v="0.82720000000000005"/>
  </r>
  <r>
    <x v="36"/>
    <n v="1.3533999999999999"/>
    <n v="-0.23027"/>
    <n v="0.82720000000000005"/>
  </r>
  <r>
    <x v="36"/>
    <n v="1.1596"/>
    <n v="-0.18701999999999999"/>
    <n v="0.82720000000000005"/>
  </r>
  <r>
    <x v="36"/>
    <n v="1.2298"/>
    <n v="-0.19622000000000001"/>
    <n v="0.82720000000000005"/>
  </r>
  <r>
    <x v="36"/>
    <n v="0.8306"/>
    <n v="-0.11388"/>
    <n v="0.82720000000000005"/>
  </r>
  <r>
    <x v="36"/>
    <n v="1.0347"/>
    <n v="-0.15479000000000001"/>
    <n v="0.82720000000000005"/>
  </r>
  <r>
    <x v="36"/>
    <n v="1.1497999999999999"/>
    <n v="-0.17224"/>
    <n v="0.82720000000000005"/>
  </r>
  <r>
    <x v="36"/>
    <n v="0.64239999999999997"/>
    <n v="-8.2489999999999994E-2"/>
    <n v="0.82720000000000005"/>
  </r>
  <r>
    <x v="36"/>
    <n v="1.0097"/>
    <n v="-0.14008000000000001"/>
    <n v="0.82720000000000005"/>
  </r>
  <r>
    <x v="36"/>
    <n v="1.1791"/>
    <n v="-0.12395"/>
    <n v="0.82720000000000005"/>
  </r>
  <r>
    <x v="36"/>
    <n v="0.85040000000000004"/>
    <n v="-6.7229999999999998E-2"/>
    <n v="0.82720000000000005"/>
  </r>
  <r>
    <x v="36"/>
    <n v="0.74890000000000001"/>
    <n v="-8.2210000000000005E-2"/>
    <n v="0.82720000000000005"/>
  </r>
  <r>
    <x v="36"/>
    <n v="1.1343000000000001"/>
    <n v="-0.13453000000000001"/>
    <n v="0.82720000000000005"/>
  </r>
  <r>
    <x v="36"/>
    <n v="1.0324"/>
    <n v="-8.4089999999999998E-2"/>
    <n v="0.82720000000000005"/>
  </r>
  <r>
    <x v="36"/>
    <n v="0.96860000000000002"/>
    <n v="-7.2620000000000004E-2"/>
    <n v="0.82720000000000005"/>
  </r>
  <r>
    <x v="36"/>
    <n v="0.7077"/>
    <n v="-6.3549999999999995E-2"/>
    <n v="0.82720000000000005"/>
  </r>
  <r>
    <x v="36"/>
    <n v="1.2249000000000001"/>
    <n v="-0.13811000000000001"/>
    <n v="0.82720000000000005"/>
  </r>
  <r>
    <x v="36"/>
    <n v="1.0750999999999999"/>
    <n v="-0.10857"/>
    <n v="0.82720000000000005"/>
  </r>
  <r>
    <x v="36"/>
    <n v="1.3203"/>
    <n v="-0.13436999999999999"/>
    <n v="0.82720000000000005"/>
  </r>
  <r>
    <x v="36"/>
    <n v="1.4236"/>
    <n v="-0.14854999999999999"/>
    <n v="0.82720000000000005"/>
  </r>
  <r>
    <x v="36"/>
    <n v="1.3448"/>
    <n v="-0.11444"/>
    <n v="0.82720000000000005"/>
  </r>
  <r>
    <x v="36"/>
    <n v="1.1908000000000001"/>
    <n v="-9.5130000000000006E-2"/>
    <n v="0.82720000000000005"/>
  </r>
  <r>
    <x v="36"/>
    <n v="1.3206"/>
    <n v="-0.12135"/>
    <n v="0.82720000000000005"/>
  </r>
  <r>
    <x v="36"/>
    <n v="1.3891"/>
    <n v="-9.6009999999999998E-2"/>
    <n v="0.82720000000000005"/>
  </r>
  <r>
    <x v="36"/>
    <n v="1.385"/>
    <n v="-9.2660000000000006E-2"/>
    <n v="0.82720000000000005"/>
  </r>
  <r>
    <x v="36"/>
    <n v="0.94830000000000003"/>
    <n v="-3.8629999999999998E-2"/>
    <n v="0.82720000000000005"/>
  </r>
  <r>
    <x v="36"/>
    <n v="1.5593999999999999"/>
    <n v="-0.11569"/>
    <n v="0.82720000000000005"/>
  </r>
  <r>
    <x v="36"/>
    <n v="0.91610000000000003"/>
    <n v="-3.6200000000000003E-2"/>
    <n v="0.82720000000000005"/>
  </r>
  <r>
    <x v="36"/>
    <n v="1.4176"/>
    <n v="-0.13202"/>
    <n v="0.82720000000000005"/>
  </r>
  <r>
    <x v="36"/>
    <n v="0.95020000000000004"/>
    <n v="-3.3230000000000003E-2"/>
    <n v="0.82720000000000005"/>
  </r>
  <r>
    <x v="36"/>
    <n v="1.6268"/>
    <n v="-0.11131000000000001"/>
    <n v="0.82720000000000005"/>
  </r>
  <r>
    <x v="36"/>
    <n v="0.65820000000000001"/>
    <n v="-3.6999999999999999E-4"/>
    <n v="0.82720000000000005"/>
  </r>
  <r>
    <x v="36"/>
    <n v="1.0649"/>
    <n v="-3.7089999999999998E-2"/>
    <n v="0.82720000000000005"/>
  </r>
  <r>
    <x v="36"/>
    <n v="0.52880000000000005"/>
    <n v="1.6389999999999998E-2"/>
    <n v="0.82720000000000005"/>
  </r>
  <r>
    <x v="36"/>
    <n v="0.35249999999999998"/>
    <n v="3.6260000000000001E-2"/>
    <n v="0.82720000000000005"/>
  </r>
  <r>
    <x v="37"/>
    <n v="-1.0236000000000001"/>
    <n v="1.3655900000000001"/>
    <n v="0.80059999999999998"/>
  </r>
  <r>
    <x v="37"/>
    <n v="0.82709999999999995"/>
    <n v="-0.89951000000000003"/>
    <n v="0.80059999999999998"/>
  </r>
  <r>
    <x v="37"/>
    <n v="0.25169999999999998"/>
    <n v="-0.15021999999999999"/>
    <n v="0.80059999999999998"/>
  </r>
  <r>
    <x v="37"/>
    <n v="0.64870000000000005"/>
    <n v="-0.44651000000000002"/>
    <n v="0.80059999999999998"/>
  </r>
  <r>
    <x v="37"/>
    <n v="0.97360000000000002"/>
    <n v="-0.64532"/>
    <n v="0.80059999999999998"/>
  </r>
  <r>
    <x v="37"/>
    <n v="0.73699999999999999"/>
    <n v="-0.46344999999999997"/>
    <n v="0.80059999999999998"/>
  </r>
  <r>
    <x v="37"/>
    <n v="1.4611000000000001"/>
    <n v="-0.89478999999999997"/>
    <n v="0.80059999999999998"/>
  </r>
  <r>
    <x v="37"/>
    <n v="7.4800000000000005E-2"/>
    <n v="2.5729999999999999E-2"/>
    <n v="0.80059999999999998"/>
  </r>
  <r>
    <x v="37"/>
    <n v="0.75239999999999996"/>
    <n v="-0.34242"/>
    <n v="0.80059999999999998"/>
  </r>
  <r>
    <x v="37"/>
    <n v="0.16950000000000001"/>
    <n v="-3.0120000000000001E-2"/>
    <n v="0.80059999999999998"/>
  </r>
  <r>
    <x v="37"/>
    <n v="0.82899999999999996"/>
    <n v="-0.31938"/>
    <n v="0.80059999999999998"/>
  </r>
  <r>
    <x v="37"/>
    <n v="0.62880000000000003"/>
    <n v="-0.21060999999999999"/>
    <n v="0.80059999999999998"/>
  </r>
  <r>
    <x v="37"/>
    <n v="0.36299999999999999"/>
    <n v="-6.6809999999999994E-2"/>
    <n v="0.80059999999999998"/>
  </r>
  <r>
    <x v="37"/>
    <n v="0.73870000000000002"/>
    <n v="-0.21329999999999999"/>
    <n v="0.80059999999999998"/>
  </r>
  <r>
    <x v="37"/>
    <n v="-0.25700000000000001"/>
    <n v="0.16805"/>
    <n v="0.80059999999999998"/>
  </r>
  <r>
    <x v="37"/>
    <n v="0.2281"/>
    <n v="-1.882E-2"/>
    <n v="0.80059999999999998"/>
  </r>
  <r>
    <x v="37"/>
    <n v="1.966"/>
    <n v="-0.61253999999999997"/>
    <n v="0.80059999999999998"/>
  </r>
  <r>
    <x v="37"/>
    <n v="0.59160000000000001"/>
    <n v="-0.11697"/>
    <n v="0.80059999999999998"/>
  </r>
  <r>
    <x v="37"/>
    <n v="0.372"/>
    <n v="-4.2869999999999998E-2"/>
    <n v="0.80059999999999998"/>
  </r>
  <r>
    <x v="37"/>
    <n v="-3.5799999999999998E-2"/>
    <n v="0.10652"/>
    <n v="0.80059999999999998"/>
  </r>
  <r>
    <x v="37"/>
    <n v="0.216"/>
    <n v="4.5190000000000001E-2"/>
    <n v="0.80059999999999998"/>
  </r>
  <r>
    <x v="37"/>
    <n v="0.29389999999999999"/>
    <n v="1.6240000000000001E-2"/>
    <n v="0.80059999999999998"/>
  </r>
  <r>
    <x v="37"/>
    <n v="0.33179999999999998"/>
    <n v="1.687E-2"/>
    <n v="0.80059999999999998"/>
  </r>
  <r>
    <x v="37"/>
    <n v="-4.9200000000000001E-2"/>
    <n v="0.11533"/>
    <n v="0.80059999999999998"/>
  </r>
  <r>
    <x v="37"/>
    <n v="0.45279999999999998"/>
    <n v="-9.7099999999999999E-3"/>
    <n v="0.80059999999999998"/>
  </r>
  <r>
    <x v="37"/>
    <n v="0.65629999999999999"/>
    <n v="-5.3850000000000002E-2"/>
    <n v="0.80059999999999998"/>
  </r>
  <r>
    <x v="37"/>
    <n v="0.39489999999999997"/>
    <n v="1.6389999999999998E-2"/>
    <n v="0.80059999999999998"/>
  </r>
  <r>
    <x v="37"/>
    <n v="0.1105"/>
    <n v="7.9549999999999996E-2"/>
    <n v="0.80059999999999998"/>
  </r>
  <r>
    <x v="37"/>
    <n v="0.1419"/>
    <n v="7.7469999999999997E-2"/>
    <n v="0.80059999999999998"/>
  </r>
  <r>
    <x v="37"/>
    <n v="0.2364"/>
    <n v="5.4760000000000003E-2"/>
    <n v="0.80059999999999998"/>
  </r>
  <r>
    <x v="37"/>
    <n v="1.26E-2"/>
    <n v="9.3479999999999994E-2"/>
    <n v="0.80059999999999998"/>
  </r>
  <r>
    <x v="37"/>
    <n v="0.1638"/>
    <n v="6.9070000000000006E-2"/>
    <n v="0.80059999999999998"/>
  </r>
  <r>
    <x v="37"/>
    <n v="0.50639999999999996"/>
    <n v="1.2149999999999999E-2"/>
    <n v="0.80059999999999998"/>
  </r>
  <r>
    <x v="37"/>
    <n v="0.72660000000000002"/>
    <n v="-2.4129999999999999E-2"/>
    <n v="0.80059999999999998"/>
  </r>
  <r>
    <x v="37"/>
    <n v="8.9700000000000002E-2"/>
    <n v="8.4010000000000001E-2"/>
    <n v="0.80059999999999998"/>
  </r>
  <r>
    <x v="37"/>
    <n v="-0.1032"/>
    <n v="0.11712"/>
    <n v="0.80059999999999998"/>
  </r>
  <r>
    <x v="37"/>
    <n v="0.20250000000000001"/>
    <n v="6.1269999999999998E-2"/>
    <n v="0.80059999999999998"/>
  </r>
  <r>
    <x v="37"/>
    <n v="0.89929999999999999"/>
    <n v="-3.7060000000000003E-2"/>
    <n v="0.80059999999999998"/>
  </r>
  <r>
    <x v="37"/>
    <n v="0.18360000000000001"/>
    <n v="7.5410000000000005E-2"/>
    <n v="0.80059999999999998"/>
  </r>
  <r>
    <x v="37"/>
    <n v="0.45100000000000001"/>
    <n v="2.647E-2"/>
    <n v="0.80059999999999998"/>
  </r>
  <r>
    <x v="37"/>
    <n v="7.9799999999999996E-2"/>
    <n v="8.7510000000000004E-2"/>
    <n v="0.80059999999999998"/>
  </r>
  <r>
    <x v="37"/>
    <n v="0.1216"/>
    <n v="8.2780000000000006E-2"/>
    <n v="0.80059999999999998"/>
  </r>
  <r>
    <x v="37"/>
    <n v="3.1199999999999999E-2"/>
    <n v="0.1114"/>
    <n v="0.80059999999999998"/>
  </r>
  <r>
    <x v="37"/>
    <n v="0.1454"/>
    <n v="9.4839999999999994E-2"/>
    <n v="0.80059999999999998"/>
  </r>
  <r>
    <x v="37"/>
    <n v="0.93679999999999997"/>
    <n v="-2.1430000000000001E-2"/>
    <n v="0.80059999999999998"/>
  </r>
  <r>
    <x v="37"/>
    <n v="0.82030000000000003"/>
    <n v="5.3299999999999997E-3"/>
    <n v="0.80059999999999998"/>
  </r>
  <r>
    <x v="37"/>
    <n v="0.43070000000000003"/>
    <n v="5.9209999999999999E-2"/>
    <n v="0.80059999999999998"/>
  </r>
  <r>
    <x v="37"/>
    <n v="0.37069999999999997"/>
    <n v="7.0779999999999996E-2"/>
    <n v="0.80059999999999998"/>
  </r>
  <r>
    <x v="37"/>
    <n v="0.84379999999999999"/>
    <n v="4.4200000000000003E-3"/>
    <n v="0.80059999999999998"/>
  </r>
  <r>
    <x v="37"/>
    <n v="0.69040000000000001"/>
    <n v="3.082E-2"/>
    <n v="0.80059999999999998"/>
  </r>
  <r>
    <x v="37"/>
    <n v="7.6200000000000004E-2"/>
    <n v="0.11652999999999999"/>
    <n v="0.80059999999999998"/>
  </r>
  <r>
    <x v="37"/>
    <n v="0.45419999999999999"/>
    <n v="6.6369999999999998E-2"/>
    <n v="0.80059999999999998"/>
  </r>
  <r>
    <x v="37"/>
    <n v="0.37430000000000002"/>
    <n v="7.8909999999999994E-2"/>
    <n v="0.80059999999999998"/>
  </r>
  <r>
    <x v="37"/>
    <n v="-4.8099999999999997E-2"/>
    <n v="0.12570999999999999"/>
    <n v="0.80059999999999998"/>
  </r>
  <r>
    <x v="37"/>
    <n v="0.4662"/>
    <n v="6.5240000000000006E-2"/>
    <n v="0.80059999999999998"/>
  </r>
  <r>
    <x v="37"/>
    <n v="1.7399999999999999E-2"/>
    <n v="0.11805"/>
    <n v="0.80059999999999998"/>
  </r>
  <r>
    <x v="37"/>
    <n v="0.53159999999999996"/>
    <n v="6.0920000000000002E-2"/>
    <n v="0.80059999999999998"/>
  </r>
  <r>
    <x v="37"/>
    <n v="0.3916"/>
    <n v="8.1949999999999995E-2"/>
    <n v="0.80059999999999998"/>
  </r>
  <r>
    <x v="37"/>
    <n v="0.78449999999999998"/>
    <n v="2.6669999999999999E-2"/>
    <n v="0.80059999999999998"/>
  </r>
  <r>
    <x v="37"/>
    <n v="-0.11650000000000001"/>
    <n v="0.12916"/>
    <n v="0.80059999999999998"/>
  </r>
  <r>
    <x v="37"/>
    <n v="0.1216"/>
    <n v="0.10745"/>
    <n v="0.80059999999999998"/>
  </r>
  <r>
    <x v="38"/>
    <n v="-4.5260999999999996"/>
    <n v="5.1770899999999997"/>
    <n v="0.80059999999999998"/>
  </r>
  <r>
    <x v="38"/>
    <n v="1.0213000000000001"/>
    <n v="-0.89927999999999997"/>
    <n v="0.80059999999999998"/>
  </r>
  <r>
    <x v="38"/>
    <n v="6.3500000000000001E-2"/>
    <n v="7.7119999999999994E-2"/>
    <n v="0.80059999999999998"/>
  </r>
  <r>
    <x v="38"/>
    <n v="0.57920000000000005"/>
    <n v="-0.29204999999999998"/>
    <n v="0.80059999999999998"/>
  </r>
  <r>
    <x v="38"/>
    <n v="0.1938"/>
    <n v="-6.2399999999999999E-3"/>
    <n v="0.80059999999999998"/>
  </r>
  <r>
    <x v="38"/>
    <n v="0.80730000000000002"/>
    <n v="-0.38405"/>
    <n v="0.80059999999999998"/>
  </r>
  <r>
    <x v="38"/>
    <n v="0.12609999999999999"/>
    <n v="5.0040000000000001E-2"/>
    <n v="0.80059999999999998"/>
  </r>
  <r>
    <x v="38"/>
    <n v="0.38009999999999999"/>
    <n v="-6.6220000000000001E-2"/>
    <n v="0.80059999999999998"/>
  </r>
  <r>
    <x v="38"/>
    <n v="0.49609999999999999"/>
    <n v="-0.11552"/>
    <n v="0.80059999999999998"/>
  </r>
  <r>
    <x v="38"/>
    <n v="0.91590000000000005"/>
    <n v="-0.29371999999999998"/>
    <n v="0.80059999999999998"/>
  </r>
  <r>
    <x v="38"/>
    <n v="0.7218"/>
    <n v="-0.19675999999999999"/>
    <n v="0.80059999999999998"/>
  </r>
  <r>
    <x v="38"/>
    <n v="0.46079999999999999"/>
    <n v="-6.7100000000000007E-2"/>
    <n v="0.80059999999999998"/>
  </r>
  <r>
    <x v="38"/>
    <n v="0.5877"/>
    <n v="-9.9839999999999998E-2"/>
    <n v="0.80059999999999998"/>
  </r>
  <r>
    <x v="38"/>
    <n v="0.42509999999999998"/>
    <n v="-2.6689999999999998E-2"/>
    <n v="0.80059999999999998"/>
  </r>
  <r>
    <x v="38"/>
    <n v="0.74490000000000001"/>
    <n v="-0.13192000000000001"/>
    <n v="0.80059999999999998"/>
  </r>
  <r>
    <x v="38"/>
    <n v="0.42520000000000002"/>
    <n v="-2.3269999999999999E-2"/>
    <n v="0.80059999999999998"/>
  </r>
  <r>
    <x v="38"/>
    <n v="0.43680000000000002"/>
    <n v="8.1700000000000002E-3"/>
    <n v="0.80059999999999998"/>
  </r>
  <r>
    <x v="38"/>
    <n v="0.47970000000000002"/>
    <n v="-2.8289999999999999E-2"/>
    <n v="0.80059999999999998"/>
  </r>
  <r>
    <x v="38"/>
    <n v="-0.45550000000000002"/>
    <n v="0.25164999999999998"/>
    <n v="0.80059999999999998"/>
  </r>
  <r>
    <x v="38"/>
    <n v="0.28599999999999998"/>
    <n v="5.3069999999999999E-2"/>
    <n v="0.80059999999999998"/>
  </r>
  <r>
    <x v="38"/>
    <n v="0.2974"/>
    <n v="5.1189999999999999E-2"/>
    <n v="0.80059999999999998"/>
  </r>
  <r>
    <x v="38"/>
    <n v="0.3458"/>
    <n v="4.3979999999999998E-2"/>
    <n v="0.80059999999999998"/>
  </r>
  <r>
    <x v="38"/>
    <n v="2.46E-2"/>
    <n v="0.11309"/>
    <n v="0.80059999999999998"/>
  </r>
  <r>
    <x v="38"/>
    <n v="3.8399999999999997E-2"/>
    <n v="0.11"/>
    <n v="0.80059999999999998"/>
  </r>
  <r>
    <x v="38"/>
    <n v="0.7147"/>
    <n v="-3.211E-2"/>
    <n v="0.80059999999999998"/>
  </r>
  <r>
    <x v="38"/>
    <n v="-5.0000000000000001E-4"/>
    <n v="0.12511"/>
    <n v="0.80059999999999998"/>
  </r>
  <r>
    <x v="38"/>
    <n v="0.74919999999999998"/>
    <n v="-3.2559999999999999E-2"/>
    <n v="0.80059999999999998"/>
  </r>
  <r>
    <x v="7"/>
    <s v="#N/A N/A"/>
    <s v="#N/A N/A"/>
    <s v="#N/A N/A"/>
  </r>
  <r>
    <x v="38"/>
    <n v="0.47789999999999999"/>
    <n v="2.6040000000000001E-2"/>
    <n v="0.80059999999999998"/>
  </r>
  <r>
    <x v="38"/>
    <n v="0.50980000000000003"/>
    <n v="2.368E-2"/>
    <n v="0.80059999999999998"/>
  </r>
  <r>
    <x v="38"/>
    <n v="0.48599999999999999"/>
    <n v="2.5909999999999999E-2"/>
    <n v="0.80059999999999998"/>
  </r>
  <r>
    <x v="38"/>
    <n v="8.4599999999999995E-2"/>
    <n v="0.11455"/>
    <n v="0.80059999999999998"/>
  </r>
  <r>
    <x v="38"/>
    <n v="7.1800000000000003E-2"/>
    <n v="0.11212999999999999"/>
    <n v="0.80059999999999998"/>
  </r>
  <r>
    <x v="38"/>
    <n v="0.12720000000000001"/>
    <n v="8.9459999999999998E-2"/>
    <n v="0.80059999999999998"/>
  </r>
  <r>
    <x v="38"/>
    <n v="0.24610000000000001"/>
    <n v="7.0209999999999995E-2"/>
    <n v="0.80059999999999998"/>
  </r>
  <r>
    <x v="38"/>
    <n v="6.8000000000000005E-2"/>
    <n v="0.10238"/>
    <n v="0.80059999999999998"/>
  </r>
  <r>
    <x v="38"/>
    <n v="0.27989999999999998"/>
    <n v="7.9500000000000001E-2"/>
    <n v="0.80059999999999998"/>
  </r>
  <r>
    <x v="38"/>
    <n v="0.59209999999999996"/>
    <n v="3.056E-2"/>
    <n v="0.80059999999999998"/>
  </r>
  <r>
    <x v="38"/>
    <n v="0.1183"/>
    <n v="9.2429999999999998E-2"/>
    <n v="0.80059999999999998"/>
  </r>
  <r>
    <x v="38"/>
    <n v="0.20960000000000001"/>
    <n v="8.9560000000000001E-2"/>
    <n v="0.80059999999999998"/>
  </r>
  <r>
    <x v="38"/>
    <n v="0.24979999999999999"/>
    <n v="8.6849999999999997E-2"/>
    <n v="0.80059999999999998"/>
  </r>
  <r>
    <x v="38"/>
    <n v="-0.1231"/>
    <n v="0.12499"/>
    <n v="0.80059999999999998"/>
  </r>
  <r>
    <x v="38"/>
    <n v="-0.21160000000000001"/>
    <n v="0.13744000000000001"/>
    <n v="0.80059999999999998"/>
  </r>
  <r>
    <x v="38"/>
    <n v="-6.6E-3"/>
    <n v="0.12093"/>
    <n v="0.80059999999999998"/>
  </r>
  <r>
    <x v="38"/>
    <n v="-0.316"/>
    <n v="0.16108"/>
    <n v="0.80059999999999998"/>
  </r>
  <r>
    <x v="38"/>
    <n v="-7.9399999999999998E-2"/>
    <n v="0.13091"/>
    <n v="0.80059999999999998"/>
  </r>
  <r>
    <x v="38"/>
    <n v="-0.1555"/>
    <n v="0.15051"/>
    <n v="0.80059999999999998"/>
  </r>
  <r>
    <x v="38"/>
    <n v="0.22109999999999999"/>
    <n v="9.6229999999999996E-2"/>
    <n v="0.80059999999999998"/>
  </r>
  <r>
    <x v="38"/>
    <n v="0.4012"/>
    <n v="6.8459999999999993E-2"/>
    <n v="0.80059999999999998"/>
  </r>
  <r>
    <x v="7"/>
    <s v="#N/A N/A"/>
    <s v="#N/A N/A"/>
    <s v="#N/A N/A"/>
  </r>
  <r>
    <x v="38"/>
    <n v="-0.22359999999999999"/>
    <n v="0.14244000000000001"/>
    <n v="0.80059999999999998"/>
  </r>
  <r>
    <x v="38"/>
    <n v="0.1353"/>
    <n v="9.7640000000000005E-2"/>
    <n v="0.80059999999999998"/>
  </r>
  <r>
    <x v="38"/>
    <n v="0.16120000000000001"/>
    <n v="9.5699999999999993E-2"/>
    <n v="0.80059999999999998"/>
  </r>
  <r>
    <x v="38"/>
    <n v="4.82E-2"/>
    <n v="0.10632"/>
    <n v="0.80059999999999998"/>
  </r>
  <r>
    <x v="38"/>
    <n v="-0.30649999999999999"/>
    <n v="0.16278999999999999"/>
    <n v="0.80059999999999998"/>
  </r>
  <r>
    <x v="38"/>
    <n v="-0.29899999999999999"/>
    <n v="0.14939"/>
    <n v="0.80059999999999998"/>
  </r>
  <r>
    <x v="38"/>
    <n v="0.48180000000000001"/>
    <n v="7.6490000000000002E-2"/>
    <n v="0.80059999999999998"/>
  </r>
  <r>
    <x v="38"/>
    <n v="3.4799999999999998E-2"/>
    <n v="0.10818"/>
    <n v="0.80059999999999998"/>
  </r>
  <r>
    <x v="38"/>
    <n v="-9.8799999999999999E-2"/>
    <n v="0.11772000000000001"/>
    <n v="0.80059999999999998"/>
  </r>
  <r>
    <x v="38"/>
    <n v="2.6599999999999999E-2"/>
    <n v="0.13714999999999999"/>
    <n v="0.80059999999999998"/>
  </r>
  <r>
    <x v="38"/>
    <n v="-7.4200000000000002E-2"/>
    <n v="0.14588999999999999"/>
    <n v="0.80059999999999998"/>
  </r>
  <r>
    <x v="38"/>
    <n v="-0.11459999999999999"/>
    <n v="0.13980999999999999"/>
    <n v="0.80059999999999998"/>
  </r>
  <r>
    <x v="38"/>
    <n v="0.3196"/>
    <n v="0.10738"/>
    <n v="0.80059999999999998"/>
  </r>
  <r>
    <x v="38"/>
    <n v="-0.1822"/>
    <n v="0.1464"/>
    <n v="0.80059999999999998"/>
  </r>
  <r>
    <x v="39"/>
    <n v="-0.27289999999999998"/>
    <n v="0.43806"/>
    <n v="0.80720000000000003"/>
  </r>
  <r>
    <x v="39"/>
    <n v="8.6900000000000005E-2"/>
    <n v="2.7890000000000002E-2"/>
    <n v="0.80720000000000003"/>
  </r>
  <r>
    <x v="39"/>
    <n v="0.70030000000000003"/>
    <n v="-0.45312000000000002"/>
    <n v="0.80720000000000003"/>
  </r>
  <r>
    <x v="39"/>
    <n v="0.50619999999999998"/>
    <n v="-0.26099"/>
    <n v="0.80720000000000003"/>
  </r>
  <r>
    <x v="39"/>
    <n v="-4.1000000000000003E-3"/>
    <n v="0.12189"/>
    <n v="0.80720000000000003"/>
  </r>
  <r>
    <x v="39"/>
    <n v="0.18959999999999999"/>
    <n v="-4.4400000000000004E-3"/>
    <n v="0.80720000000000003"/>
  </r>
  <r>
    <x v="39"/>
    <n v="0.1885"/>
    <n v="3.0300000000000001E-3"/>
    <n v="0.80720000000000003"/>
  </r>
  <r>
    <x v="39"/>
    <n v="0.58099999999999996"/>
    <n v="-0.16284999999999999"/>
    <n v="0.80720000000000003"/>
  </r>
  <r>
    <x v="39"/>
    <n v="8.1299999999999997E-2"/>
    <n v="8.1960000000000005E-2"/>
    <n v="0.80720000000000003"/>
  </r>
  <r>
    <x v="39"/>
    <n v="0.4909"/>
    <n v="-9.8049999999999998E-2"/>
    <n v="0.80720000000000003"/>
  </r>
  <r>
    <x v="39"/>
    <n v="0.57299999999999995"/>
    <n v="-0.12820000000000001"/>
    <n v="0.80720000000000003"/>
  </r>
  <r>
    <x v="39"/>
    <n v="0.73040000000000005"/>
    <n v="-0.1489"/>
    <n v="0.80720000000000003"/>
  </r>
  <r>
    <x v="39"/>
    <n v="0.21879999999999999"/>
    <n v="5.9769999999999997E-2"/>
    <n v="0.80720000000000003"/>
  </r>
  <r>
    <x v="39"/>
    <n v="0.71430000000000005"/>
    <n v="-0.12709000000000001"/>
    <n v="0.80720000000000003"/>
  </r>
  <r>
    <x v="39"/>
    <n v="0.97750000000000004"/>
    <n v="-0.20216999999999999"/>
    <n v="0.80720000000000003"/>
  </r>
  <r>
    <x v="39"/>
    <n v="0.84499999999999997"/>
    <n v="-0.13965"/>
    <n v="0.80720000000000003"/>
  </r>
  <r>
    <x v="39"/>
    <n v="0.52939999999999998"/>
    <n v="-1.9619999999999999E-2"/>
    <n v="0.80720000000000003"/>
  </r>
  <r>
    <x v="39"/>
    <n v="0.93969999999999998"/>
    <n v="-0.14030000000000001"/>
    <n v="0.80720000000000003"/>
  </r>
  <r>
    <x v="39"/>
    <n v="0.73609999999999998"/>
    <n v="-7.7740000000000004E-2"/>
    <n v="0.80720000000000003"/>
  </r>
  <r>
    <x v="39"/>
    <n v="0.33"/>
    <n v="4.9160000000000002E-2"/>
    <n v="0.80720000000000003"/>
  </r>
  <r>
    <x v="39"/>
    <n v="0.38819999999999999"/>
    <n v="2.606E-2"/>
    <n v="0.80720000000000003"/>
  </r>
  <r>
    <x v="39"/>
    <n v="0.28849999999999998"/>
    <n v="5.3519999999999998E-2"/>
    <n v="0.80720000000000003"/>
  </r>
  <r>
    <x v="39"/>
    <n v="0.97440000000000004"/>
    <n v="-0.10177"/>
    <n v="0.80720000000000003"/>
  </r>
  <r>
    <x v="39"/>
    <n v="0.38690000000000002"/>
    <n v="4.4609999999999997E-2"/>
    <n v="0.80720000000000003"/>
  </r>
  <r>
    <x v="39"/>
    <n v="0.32990000000000003"/>
    <n v="6.4860000000000001E-2"/>
    <n v="0.80720000000000003"/>
  </r>
  <r>
    <x v="39"/>
    <n v="0.38200000000000001"/>
    <n v="5.4699999999999999E-2"/>
    <n v="0.80720000000000003"/>
  </r>
  <r>
    <x v="39"/>
    <n v="0.33029999999999998"/>
    <n v="6.9070000000000006E-2"/>
    <n v="0.80720000000000003"/>
  </r>
  <r>
    <x v="39"/>
    <n v="0.49459999999999998"/>
    <n v="3.764E-2"/>
    <n v="0.80720000000000003"/>
  </r>
  <r>
    <x v="39"/>
    <n v="0.67820000000000003"/>
    <n v="5.5999999999999995E-4"/>
    <n v="0.80720000000000003"/>
  </r>
  <r>
    <x v="39"/>
    <n v="0.84470000000000001"/>
    <n v="-2.9010000000000001E-2"/>
    <n v="0.80720000000000003"/>
  </r>
  <r>
    <x v="39"/>
    <n v="0.61529999999999996"/>
    <n v="1.4800000000000001E-2"/>
    <n v="0.80720000000000003"/>
  </r>
  <r>
    <x v="39"/>
    <n v="0.27689999999999998"/>
    <n v="8.14E-2"/>
    <n v="0.80720000000000003"/>
  </r>
  <r>
    <x v="39"/>
    <n v="1.1479999999999999"/>
    <n v="-6.6030000000000005E-2"/>
    <n v="0.80720000000000003"/>
  </r>
  <r>
    <x v="39"/>
    <n v="0.49940000000000001"/>
    <n v="5.212E-2"/>
    <n v="0.80720000000000003"/>
  </r>
  <r>
    <x v="39"/>
    <n v="0.34799999999999998"/>
    <n v="7.1669999999999998E-2"/>
    <n v="0.80720000000000003"/>
  </r>
  <r>
    <x v="39"/>
    <n v="0.5121"/>
    <n v="4.283E-2"/>
    <n v="0.80720000000000003"/>
  </r>
  <r>
    <x v="39"/>
    <n v="0.76839999999999997"/>
    <n v="4.1579999999999999E-2"/>
    <n v="0.80720000000000003"/>
  </r>
  <r>
    <x v="39"/>
    <n v="0.4748"/>
    <n v="9.6210000000000004E-2"/>
    <n v="0.80720000000000003"/>
  </r>
  <r>
    <x v="39"/>
    <n v="0.29470000000000002"/>
    <n v="9.3689999999999996E-2"/>
    <n v="0.80720000000000003"/>
  </r>
  <r>
    <x v="39"/>
    <n v="0.83209999999999995"/>
    <n v="3.909E-2"/>
    <n v="0.80720000000000003"/>
  </r>
  <r>
    <x v="39"/>
    <n v="0.12970000000000001"/>
    <n v="0.11922000000000001"/>
    <n v="0.80720000000000003"/>
  </r>
  <r>
    <x v="39"/>
    <n v="0.3412"/>
    <n v="8.9300000000000004E-2"/>
    <n v="0.80720000000000003"/>
  </r>
  <r>
    <x v="39"/>
    <n v="0.26960000000000001"/>
    <n v="0.10128"/>
    <n v="0.80720000000000003"/>
  </r>
  <r>
    <x v="39"/>
    <n v="0.3236"/>
    <n v="9.9169999999999994E-2"/>
    <n v="0.80720000000000003"/>
  </r>
  <r>
    <x v="39"/>
    <n v="-0.16919999999999999"/>
    <n v="0.16464000000000001"/>
    <n v="0.80720000000000003"/>
  </r>
  <r>
    <x v="39"/>
    <n v="0.46610000000000001"/>
    <n v="7.9750000000000001E-2"/>
    <n v="0.80720000000000003"/>
  </r>
  <r>
    <x v="39"/>
    <n v="0.13189999999999999"/>
    <n v="0.12256"/>
    <n v="0.80720000000000003"/>
  </r>
  <r>
    <x v="39"/>
    <n v="0.60099999999999998"/>
    <n v="6.5519999999999995E-2"/>
    <n v="0.80720000000000003"/>
  </r>
  <r>
    <x v="39"/>
    <n v="0.39989999999999998"/>
    <n v="9.3479999999999994E-2"/>
    <n v="0.80720000000000003"/>
  </r>
  <r>
    <x v="39"/>
    <n v="0.25619999999999998"/>
    <n v="8.7370000000000003E-2"/>
    <n v="0.80720000000000003"/>
  </r>
  <r>
    <x v="39"/>
    <n v="0.23749999999999999"/>
    <n v="0.11214"/>
    <n v="0.80720000000000003"/>
  </r>
  <r>
    <x v="39"/>
    <n v="-0.12609999999999999"/>
    <n v="0.15425"/>
    <n v="0.80720000000000003"/>
  </r>
  <r>
    <x v="39"/>
    <n v="0.25090000000000001"/>
    <n v="0.10896"/>
    <n v="0.80720000000000003"/>
  </r>
  <r>
    <x v="39"/>
    <n v="0.18090000000000001"/>
    <n v="0.1206"/>
    <n v="0.80720000000000003"/>
  </r>
  <r>
    <x v="39"/>
    <n v="0.1358"/>
    <n v="0.12609999999999999"/>
    <n v="0.80720000000000003"/>
  </r>
  <r>
    <x v="39"/>
    <n v="-0.42309999999999998"/>
    <n v="0.18593000000000001"/>
    <n v="0.80720000000000003"/>
  </r>
  <r>
    <x v="39"/>
    <n v="-0.6079"/>
    <n v="0.19924"/>
    <n v="0.80720000000000003"/>
  </r>
  <r>
    <x v="39"/>
    <n v="3.1E-2"/>
    <n v="0.12662000000000001"/>
    <n v="0.80720000000000003"/>
  </r>
  <r>
    <x v="39"/>
    <n v="-0.69610000000000005"/>
    <n v="0.20513000000000001"/>
    <n v="0.80720000000000003"/>
  </r>
  <r>
    <x v="39"/>
    <n v="-5.7599999999999998E-2"/>
    <n v="0.13716"/>
    <n v="0.80720000000000003"/>
  </r>
  <r>
    <x v="39"/>
    <n v="-7.8100000000000003E-2"/>
    <n v="0.1381"/>
    <n v="0.80720000000000003"/>
  </r>
  <r>
    <x v="39"/>
    <n v="0.33860000000000001"/>
    <n v="0.12623999999999999"/>
    <n v="0.80720000000000003"/>
  </r>
  <r>
    <x v="39"/>
    <n v="-0.52759999999999996"/>
    <n v="0.17368"/>
    <n v="0.80720000000000003"/>
  </r>
  <r>
    <x v="39"/>
    <n v="0.46560000000000001"/>
    <n v="0.1211"/>
    <n v="0.80720000000000003"/>
  </r>
  <r>
    <x v="40"/>
    <n v="0.93979999999999997"/>
    <n v="-1.0593399999999999"/>
    <n v="0.80059999999999998"/>
  </r>
  <r>
    <x v="40"/>
    <n v="0.23419999999999999"/>
    <n v="-4.7469999999999998E-2"/>
    <n v="0.80059999999999998"/>
  </r>
  <r>
    <x v="40"/>
    <n v="1.0531999999999999"/>
    <n v="-0.71645999999999999"/>
    <n v="0.80059999999999998"/>
  </r>
  <r>
    <x v="40"/>
    <n v="1.2825"/>
    <n v="-0.82140999999999997"/>
    <n v="0.80059999999999998"/>
  </r>
  <r>
    <x v="40"/>
    <n v="0.59519999999999995"/>
    <n v="-0.25723000000000001"/>
    <n v="0.80059999999999998"/>
  </r>
  <r>
    <x v="40"/>
    <n v="0.4128"/>
    <n v="-0.10896"/>
    <n v="0.80059999999999998"/>
  </r>
  <r>
    <x v="40"/>
    <n v="0.87829999999999997"/>
    <n v="-0.31229000000000001"/>
    <n v="0.80059999999999998"/>
  </r>
  <r>
    <x v="40"/>
    <n v="0.67079999999999995"/>
    <n v="-0.19838"/>
    <n v="0.80059999999999998"/>
  </r>
  <r>
    <x v="40"/>
    <n v="0.90639999999999998"/>
    <n v="-0.29776999999999998"/>
    <n v="0.80059999999999998"/>
  </r>
  <r>
    <x v="40"/>
    <n v="1.0258"/>
    <n v="-0.33792"/>
    <n v="0.80059999999999998"/>
  </r>
  <r>
    <x v="40"/>
    <n v="0.60440000000000005"/>
    <n v="-0.14101"/>
    <n v="0.80059999999999998"/>
  </r>
  <r>
    <x v="40"/>
    <n v="0.21160000000000001"/>
    <n v="3.952E-2"/>
    <n v="0.80059999999999998"/>
  </r>
  <r>
    <x v="40"/>
    <n v="1.3025"/>
    <n v="-0.38574999999999998"/>
    <n v="0.80059999999999998"/>
  </r>
  <r>
    <x v="40"/>
    <n v="1.0931999999999999"/>
    <n v="-0.29198000000000002"/>
    <n v="0.80059999999999998"/>
  </r>
  <r>
    <x v="40"/>
    <n v="0.79730000000000001"/>
    <n v="-0.17438999999999999"/>
    <n v="0.80059999999999998"/>
  </r>
  <r>
    <x v="40"/>
    <n v="0.93540000000000001"/>
    <n v="-0.20332"/>
    <n v="0.80059999999999998"/>
  </r>
  <r>
    <x v="40"/>
    <n v="1.1475"/>
    <n v="-0.25183"/>
    <n v="0.80059999999999998"/>
  </r>
  <r>
    <x v="40"/>
    <n v="1.0972"/>
    <n v="-0.21325"/>
    <n v="0.80059999999999998"/>
  </r>
  <r>
    <x v="40"/>
    <n v="0.67330000000000001"/>
    <n v="-0.12074"/>
    <n v="0.80059999999999998"/>
  </r>
  <r>
    <x v="40"/>
    <n v="1.2779"/>
    <n v="-0.28782999999999997"/>
    <n v="0.80059999999999998"/>
  </r>
  <r>
    <x v="40"/>
    <n v="0.92069999999999996"/>
    <n v="-0.15872"/>
    <n v="0.80059999999999998"/>
  </r>
  <r>
    <x v="40"/>
    <n v="1.3294999999999999"/>
    <n v="-0.25519999999999998"/>
    <n v="0.80059999999999998"/>
  </r>
  <r>
    <x v="40"/>
    <n v="1.4248000000000001"/>
    <n v="-0.22594"/>
    <n v="0.80059999999999998"/>
  </r>
  <r>
    <x v="40"/>
    <n v="1.5603"/>
    <n v="-0.24671000000000001"/>
    <n v="0.80059999999999998"/>
  </r>
  <r>
    <x v="40"/>
    <n v="1.5373000000000001"/>
    <n v="-0.23776"/>
    <n v="0.80059999999999998"/>
  </r>
  <r>
    <x v="40"/>
    <n v="1.0763"/>
    <n v="-0.11401"/>
    <n v="0.80059999999999998"/>
  </r>
  <r>
    <x v="40"/>
    <n v="0.59199999999999997"/>
    <n v="-6.1900000000000002E-3"/>
    <n v="0.80059999999999998"/>
  </r>
  <r>
    <x v="40"/>
    <n v="1.1979"/>
    <n v="-0.13342999999999999"/>
    <n v="0.80059999999999998"/>
  </r>
  <r>
    <x v="40"/>
    <n v="1.4160999999999999"/>
    <n v="-0.17368"/>
    <n v="0.80059999999999998"/>
  </r>
  <r>
    <x v="40"/>
    <n v="1.3396999999999999"/>
    <n v="-0.14888000000000001"/>
    <n v="0.80059999999999998"/>
  </r>
  <r>
    <x v="40"/>
    <n v="1.4078999999999999"/>
    <n v="-0.15890000000000001"/>
    <n v="0.80059999999999998"/>
  </r>
  <r>
    <x v="40"/>
    <n v="0.90969999999999995"/>
    <n v="-6.6570000000000004E-2"/>
    <n v="0.80059999999999998"/>
  </r>
  <r>
    <x v="40"/>
    <n v="1.3129999999999999"/>
    <n v="-0.11971999999999999"/>
    <n v="0.80059999999999998"/>
  </r>
  <r>
    <x v="40"/>
    <n v="1.8282"/>
    <n v="-0.20652999999999999"/>
    <n v="0.80059999999999998"/>
  </r>
  <r>
    <x v="40"/>
    <n v="1.3130999999999999"/>
    <n v="-0.15128"/>
    <n v="0.80059999999999998"/>
  </r>
  <r>
    <x v="40"/>
    <n v="0.67900000000000005"/>
    <n v="6.5100000000000002E-3"/>
    <n v="0.80059999999999998"/>
  </r>
  <r>
    <x v="40"/>
    <n v="0.63790000000000002"/>
    <n v="-2.6950000000000002E-2"/>
    <n v="0.80059999999999998"/>
  </r>
  <r>
    <x v="40"/>
    <n v="0.91669999999999996"/>
    <n v="-4.333E-2"/>
    <n v="0.80059999999999998"/>
  </r>
  <r>
    <x v="40"/>
    <n v="0.44440000000000002"/>
    <n v="3.6049999999999999E-2"/>
    <n v="0.80059999999999998"/>
  </r>
  <r>
    <x v="40"/>
    <n v="0.77900000000000003"/>
    <n v="4.96E-3"/>
    <n v="0.80059999999999998"/>
  </r>
  <r>
    <x v="40"/>
    <n v="1.1218999999999999"/>
    <n v="-4.1980000000000003E-2"/>
    <n v="0.80059999999999998"/>
  </r>
  <r>
    <x v="40"/>
    <n v="1.0927"/>
    <n v="-4.1169999999999998E-2"/>
    <n v="0.80059999999999998"/>
  </r>
  <r>
    <x v="40"/>
    <n v="1.3492999999999999"/>
    <n v="-0.11262"/>
    <n v="0.80059999999999998"/>
  </r>
  <r>
    <x v="40"/>
    <n v="1.0504"/>
    <n v="-4.0430000000000001E-2"/>
    <n v="0.80059999999999998"/>
  </r>
  <r>
    <x v="40"/>
    <n v="1.0377000000000001"/>
    <n v="-2.6759999999999999E-2"/>
    <n v="0.80059999999999998"/>
  </r>
  <r>
    <x v="40"/>
    <n v="0.94189999999999996"/>
    <n v="2.8500000000000001E-2"/>
    <n v="0.80059999999999998"/>
  </r>
  <r>
    <x v="40"/>
    <n v="1.5939000000000001"/>
    <n v="-7.8960000000000002E-2"/>
    <n v="0.80059999999999998"/>
  </r>
  <r>
    <x v="40"/>
    <n v="0.77059999999999995"/>
    <n v="1.1690000000000001E-2"/>
    <n v="0.80059999999999998"/>
  </r>
  <r>
    <x v="40"/>
    <n v="1.4601"/>
    <n v="-0.10748000000000001"/>
    <n v="0.80059999999999998"/>
  </r>
  <r>
    <x v="40"/>
    <n v="2.3066"/>
    <n v="-0.22216"/>
    <n v="0.80059999999999998"/>
  </r>
  <r>
    <x v="40"/>
    <n v="0.96460000000000001"/>
    <n v="-4.1000000000000002E-2"/>
    <n v="0.80059999999999998"/>
  </r>
  <r>
    <x v="40"/>
    <n v="1.19"/>
    <n v="-6.497E-2"/>
    <n v="0.80059999999999998"/>
  </r>
  <r>
    <x v="40"/>
    <n v="1.0255000000000001"/>
    <n v="-3.0200000000000001E-3"/>
    <n v="0.80059999999999998"/>
  </r>
  <r>
    <x v="40"/>
    <n v="1.6428"/>
    <n v="-0.11967999999999999"/>
    <n v="0.80059999999999998"/>
  </r>
  <r>
    <x v="40"/>
    <n v="1.4401999999999999"/>
    <n v="-9.4289999999999999E-2"/>
    <n v="0.80059999999999998"/>
  </r>
  <r>
    <x v="40"/>
    <n v="0.36499999999999999"/>
    <n v="3.0839999999999999E-2"/>
    <n v="0.80059999999999998"/>
  </r>
  <r>
    <x v="40"/>
    <n v="1.2891999999999999"/>
    <n v="-7.1029999999999996E-2"/>
    <n v="0.80059999999999998"/>
  </r>
  <r>
    <x v="40"/>
    <n v="2.8847"/>
    <n v="-0.14734"/>
    <n v="0.80059999999999998"/>
  </r>
  <r>
    <x v="40"/>
    <n v="2.0813999999999999"/>
    <n v="-5.1900000000000002E-3"/>
    <n v="0.80059999999999998"/>
  </r>
  <r>
    <x v="40"/>
    <n v="0.6996"/>
    <n v="0.2064"/>
    <n v="0.80059999999999998"/>
  </r>
  <r>
    <x v="40"/>
    <n v="2.0760999999999998"/>
    <n v="0.11935"/>
    <n v="0.80059999999999998"/>
  </r>
  <r>
    <x v="40"/>
    <n v="4.7173999999999996"/>
    <n v="-3.9359999999999999E-2"/>
    <n v="0.80059999999999998"/>
  </r>
  <r>
    <x v="40"/>
    <n v="2.3691"/>
    <n v="0.20992"/>
    <n v="0.80059999999999998"/>
  </r>
  <r>
    <x v="41"/>
    <n v="11.6806"/>
    <n v="-14.46428"/>
    <n v="0.7873"/>
  </r>
  <r>
    <x v="41"/>
    <n v="3.0324"/>
    <n v="-2.4364400000000002"/>
    <n v="0.7873"/>
  </r>
  <r>
    <x v="41"/>
    <n v="-3.5407999999999999"/>
    <n v="3.5229300000000001"/>
    <n v="0.7873"/>
  </r>
  <r>
    <x v="41"/>
    <n v="5.0366"/>
    <n v="-3.4526500000000002"/>
    <n v="0.7873"/>
  </r>
  <r>
    <x v="41"/>
    <n v="2.3731"/>
    <n v="-1.28146"/>
    <n v="0.7873"/>
  </r>
  <r>
    <x v="41"/>
    <n v="6.5781000000000001"/>
    <n v="-3.9298099999999998"/>
    <n v="0.7873"/>
  </r>
  <r>
    <x v="41"/>
    <n v="4.4664000000000001"/>
    <n v="-2.0532300000000001"/>
    <n v="0.7873"/>
  </r>
  <r>
    <x v="41"/>
    <n v="-2.6564999999999999"/>
    <n v="2.1300699999999999"/>
    <n v="0.7873"/>
  </r>
  <r>
    <x v="41"/>
    <n v="-6.5299999999999997E-2"/>
    <n v="0.93750999999999995"/>
    <n v="0.7873"/>
  </r>
  <r>
    <x v="41"/>
    <n v="0.51970000000000005"/>
    <n v="0.52542999999999995"/>
    <n v="0.7873"/>
  </r>
  <r>
    <x v="41"/>
    <n v="1.3769"/>
    <n v="0.35749999999999998"/>
    <n v="0.7873"/>
  </r>
  <r>
    <x v="41"/>
    <n v="1.01"/>
    <n v="0.62870999999999999"/>
    <n v="0.7873"/>
  </r>
  <r>
    <x v="41"/>
    <n v="1.7521"/>
    <n v="0.48060999999999998"/>
    <n v="0.7873"/>
  </r>
  <r>
    <x v="41"/>
    <n v="0.9677"/>
    <n v="0.80242000000000002"/>
    <n v="0.7873"/>
  </r>
  <r>
    <x v="41"/>
    <n v="1.7599"/>
    <n v="0.84397"/>
    <n v="0.7873"/>
  </r>
  <r>
    <x v="41"/>
    <n v="3.3058999999999998"/>
    <n v="0.28993000000000002"/>
    <n v="0.7873"/>
  </r>
  <r>
    <x v="41"/>
    <n v="0.79010000000000002"/>
    <n v="1.2961800000000001"/>
    <n v="0.7873"/>
  </r>
  <r>
    <x v="41"/>
    <n v="1.2647999999999999"/>
    <n v="1.2317"/>
    <n v="0.7873"/>
  </r>
  <r>
    <x v="41"/>
    <n v="0.89159999999999995"/>
    <n v="1.3731800000000001"/>
    <n v="0.7873"/>
  </r>
  <r>
    <x v="41"/>
    <n v="1.1626000000000001"/>
    <n v="1.2983199999999999"/>
    <n v="0.7873"/>
  </r>
  <r>
    <x v="41"/>
    <n v="1.1076999999999999"/>
    <n v="1.2995099999999999"/>
    <n v="0.7873"/>
  </r>
  <r>
    <x v="41"/>
    <n v="1.1811"/>
    <n v="1.31368"/>
    <n v="0.7873"/>
  </r>
  <r>
    <x v="41"/>
    <n v="1.1786000000000001"/>
    <n v="1.3176600000000001"/>
    <n v="0.7873"/>
  </r>
  <r>
    <x v="41"/>
    <n v="1.0076000000000001"/>
    <n v="1.3698600000000001"/>
    <n v="0.7873"/>
  </r>
  <r>
    <x v="41"/>
    <n v="1.4193"/>
    <n v="1.2534799999999999"/>
    <n v="0.7873"/>
  </r>
  <r>
    <x v="41"/>
    <n v="0.81189999999999996"/>
    <n v="1.4281699999999999"/>
    <n v="0.7873"/>
  </r>
  <r>
    <x v="41"/>
    <n v="1.3468"/>
    <n v="1.33043"/>
    <n v="0.7873"/>
  </r>
  <r>
    <x v="41"/>
    <n v="0.86519999999999997"/>
    <n v="1.4244300000000001"/>
    <n v="0.7873"/>
  </r>
  <r>
    <x v="41"/>
    <n v="0.3049"/>
    <n v="1.5526599999999999"/>
    <n v="0.7873"/>
  </r>
  <r>
    <x v="41"/>
    <n v="0.34799999999999998"/>
    <n v="1.5445199999999999"/>
    <n v="0.7873"/>
  </r>
  <r>
    <x v="41"/>
    <n v="0.72819999999999996"/>
    <n v="1.4703999999999999"/>
    <n v="0.7873"/>
  </r>
  <r>
    <x v="41"/>
    <n v="0.752"/>
    <n v="1.50034"/>
    <n v="0.7873"/>
  </r>
  <r>
    <x v="41"/>
    <n v="0.58389999999999997"/>
    <n v="1.53566"/>
    <n v="0.7873"/>
  </r>
  <r>
    <x v="41"/>
    <n v="0.77959999999999996"/>
    <n v="1.4995499999999999"/>
    <n v="0.7873"/>
  </r>
  <r>
    <x v="41"/>
    <n v="0.26629999999999998"/>
    <n v="1.59554"/>
    <n v="0.7873"/>
  </r>
  <r>
    <x v="41"/>
    <n v="1.1384000000000001"/>
    <n v="1.40455"/>
    <n v="0.7873"/>
  </r>
  <r>
    <x v="41"/>
    <n v="0.82179999999999997"/>
    <n v="1.5087600000000001"/>
    <n v="0.7873"/>
  </r>
  <r>
    <x v="41"/>
    <n v="0.3911"/>
    <n v="1.56731"/>
    <n v="0.7873"/>
  </r>
  <r>
    <x v="41"/>
    <n v="0.27900000000000003"/>
    <n v="1.5838699999999999"/>
    <n v="0.7873"/>
  </r>
  <r>
    <x v="41"/>
    <n v="5.7500000000000002E-2"/>
    <n v="1.62219"/>
    <n v="0.7873"/>
  </r>
  <r>
    <x v="41"/>
    <n v="3.0300000000000001E-2"/>
    <n v="1.6260399999999999"/>
    <n v="0.7873"/>
  </r>
  <r>
    <x v="41"/>
    <n v="-0.12280000000000001"/>
    <n v="1.64883"/>
    <n v="0.7873"/>
  </r>
  <r>
    <x v="41"/>
    <n v="0.58120000000000005"/>
    <n v="1.5385200000000001"/>
    <n v="0.7873"/>
  </r>
  <r>
    <x v="41"/>
    <n v="0.1958"/>
    <n v="1.5691600000000001"/>
    <n v="0.7873"/>
  </r>
  <r>
    <x v="41"/>
    <n v="1.67E-2"/>
    <n v="1.62652"/>
    <n v="0.7873"/>
  </r>
  <r>
    <x v="41"/>
    <n v="0.29649999999999999"/>
    <n v="1.58751"/>
    <n v="0.7873"/>
  </r>
  <r>
    <x v="41"/>
    <n v="-0.15970000000000001"/>
    <n v="1.6501600000000001"/>
    <n v="0.7873"/>
  </r>
  <r>
    <x v="41"/>
    <n v="-0.1986"/>
    <n v="1.6554800000000001"/>
    <n v="0.7873"/>
  </r>
  <r>
    <x v="41"/>
    <n v="-0.1772"/>
    <n v="1.64805"/>
    <n v="0.7873"/>
  </r>
  <r>
    <x v="41"/>
    <n v="-7.8799999999999995E-2"/>
    <n v="1.6307499999999999"/>
    <n v="0.7873"/>
  </r>
  <r>
    <x v="41"/>
    <n v="2.7900000000000001E-2"/>
    <n v="1.6162399999999999"/>
    <n v="0.7873"/>
  </r>
  <r>
    <x v="41"/>
    <n v="-0.3165"/>
    <n v="1.6610400000000001"/>
    <n v="0.7873"/>
  </r>
  <r>
    <x v="41"/>
    <n v="-0.34300000000000003"/>
    <n v="1.6449800000000001"/>
    <n v="0.7873"/>
  </r>
  <r>
    <x v="41"/>
    <n v="-5.5800000000000002E-2"/>
    <n v="1.5872299999999999"/>
    <n v="0.7873"/>
  </r>
  <r>
    <x v="41"/>
    <n v="3.7999999999999999E-2"/>
    <n v="1.57222"/>
    <n v="0.7873"/>
  </r>
  <r>
    <x v="41"/>
    <n v="-0.31319999999999998"/>
    <n v="1.6270199999999999"/>
    <n v="0.7873"/>
  </r>
  <r>
    <x v="41"/>
    <n v="2.5304000000000002"/>
    <n v="1.6029"/>
    <n v="0.7873"/>
  </r>
  <r>
    <x v="41"/>
    <n v="2.4232999999999998"/>
    <n v="1.6234"/>
    <n v="0.7873"/>
  </r>
  <r>
    <x v="41"/>
    <n v="1.986"/>
    <n v="1.6859900000000001"/>
    <n v="0.7873"/>
  </r>
  <r>
    <x v="41"/>
    <n v="2.3281999999999998"/>
    <n v="1.68072"/>
    <n v="0.7873"/>
  </r>
  <r>
    <x v="41"/>
    <n v="1.522"/>
    <n v="1.74522"/>
    <n v="0.7873"/>
  </r>
  <r>
    <x v="41"/>
    <n v="2.0785999999999998"/>
    <n v="1.6817200000000001"/>
    <n v="0.7873"/>
  </r>
  <r>
    <x v="42"/>
    <n v="-1.3244"/>
    <n v="3.1306600000000002"/>
    <n v="0.78069999999999995"/>
  </r>
  <r>
    <x v="42"/>
    <n v="1.0819000000000001"/>
    <n v="0.83484999999999998"/>
    <n v="0.78069999999999995"/>
  </r>
  <r>
    <x v="42"/>
    <n v="1.1208"/>
    <n v="0.69162999999999997"/>
    <n v="0.78069999999999995"/>
  </r>
  <r>
    <x v="42"/>
    <n v="0.80779999999999996"/>
    <n v="1.0358000000000001"/>
    <n v="0.78069999999999995"/>
  </r>
  <r>
    <x v="42"/>
    <n v="1.2292000000000001"/>
    <n v="0.75302000000000002"/>
    <n v="0.78069999999999995"/>
  </r>
  <r>
    <x v="42"/>
    <n v="1.5671999999999999"/>
    <n v="0.68837000000000004"/>
    <n v="0.78069999999999995"/>
  </r>
  <r>
    <x v="42"/>
    <n v="0.58099999999999996"/>
    <n v="1.30657"/>
    <n v="0.78069999999999995"/>
  </r>
  <r>
    <x v="42"/>
    <n v="1.0386"/>
    <n v="1.07077"/>
    <n v="0.78069999999999995"/>
  </r>
  <r>
    <x v="42"/>
    <n v="0.95889999999999997"/>
    <n v="1.1374899999999999"/>
    <n v="0.78069999999999995"/>
  </r>
  <r>
    <x v="42"/>
    <n v="1.2827999999999999"/>
    <n v="0.99680000000000002"/>
    <n v="0.78069999999999995"/>
  </r>
  <r>
    <x v="42"/>
    <n v="1.1100000000000001"/>
    <n v="1.1566000000000001"/>
    <n v="0.78069999999999995"/>
  </r>
  <r>
    <x v="42"/>
    <n v="1.2639"/>
    <n v="1.1143799999999999"/>
    <n v="0.78069999999999995"/>
  </r>
  <r>
    <x v="42"/>
    <n v="1.2663"/>
    <n v="1.15652"/>
    <n v="0.78069999999999995"/>
  </r>
  <r>
    <x v="42"/>
    <n v="1.1928000000000001"/>
    <n v="1.2139500000000001"/>
    <n v="0.78069999999999995"/>
  </r>
  <r>
    <x v="42"/>
    <n v="0.46360000000000001"/>
    <n v="1.47899"/>
    <n v="0.78069999999999995"/>
  </r>
  <r>
    <x v="42"/>
    <n v="0.67369999999999997"/>
    <n v="1.4919800000000001"/>
    <n v="0.78069999999999995"/>
  </r>
  <r>
    <x v="42"/>
    <n v="0.1769"/>
    <n v="1.60754"/>
    <n v="0.78069999999999995"/>
  </r>
  <r>
    <x v="42"/>
    <n v="0.58530000000000004"/>
    <n v="1.5220800000000001"/>
    <n v="0.78069999999999995"/>
  </r>
  <r>
    <x v="42"/>
    <n v="0.1832"/>
    <n v="1.6657"/>
    <n v="0.78069999999999995"/>
  </r>
  <r>
    <x v="42"/>
    <n v="0.3075"/>
    <n v="1.6137699999999999"/>
    <n v="0.78069999999999995"/>
  </r>
  <r>
    <x v="42"/>
    <n v="-0.1173"/>
    <n v="1.6993799999999999"/>
    <n v="0.78069999999999995"/>
  </r>
  <r>
    <x v="42"/>
    <n v="0.21929999999999999"/>
    <n v="1.57779"/>
    <n v="0.78069999999999995"/>
  </r>
  <r>
    <x v="42"/>
    <n v="0.47089999999999999"/>
    <n v="1.52281"/>
    <n v="0.78069999999999995"/>
  </r>
  <r>
    <x v="42"/>
    <n v="0.58979999999999999"/>
    <n v="1.48387"/>
    <n v="0.78069999999999995"/>
  </r>
  <r>
    <x v="43"/>
    <n v="2.2200000000000001E-2"/>
    <n v="1.6396599999999999"/>
    <n v="0.78069999999999995"/>
  </r>
  <r>
    <x v="42"/>
    <n v="0.29249999999999998"/>
    <n v="1.5748200000000001"/>
    <n v="0.78069999999999995"/>
  </r>
  <r>
    <x v="42"/>
    <n v="0.2878"/>
    <n v="1.59016"/>
    <n v="0.78069999999999995"/>
  </r>
  <r>
    <x v="7"/>
    <s v="#N/A N/A"/>
    <s v="#N/A N/A"/>
    <s v="#N/A N/A"/>
  </r>
  <r>
    <x v="42"/>
    <n v="-0.28249999999999997"/>
    <n v="1.7073499999999999"/>
    <n v="0.78069999999999995"/>
  </r>
  <r>
    <x v="42"/>
    <n v="0.30480000000000002"/>
    <n v="1.6107899999999999"/>
    <n v="0.78069999999999995"/>
  </r>
  <r>
    <x v="42"/>
    <n v="-0.1968"/>
    <n v="1.6894100000000001"/>
    <n v="0.78069999999999995"/>
  </r>
  <r>
    <x v="42"/>
    <n v="-9.3799999999999994E-2"/>
    <n v="1.6669700000000001"/>
    <n v="0.78069999999999995"/>
  </r>
  <r>
    <x v="43"/>
    <n v="-0.50429999999999997"/>
    <n v="1.7364999999999999"/>
    <n v="0.78069999999999995"/>
  </r>
  <r>
    <x v="42"/>
    <n v="0.1095"/>
    <n v="1.62382"/>
    <n v="0.78069999999999995"/>
  </r>
  <r>
    <x v="42"/>
    <n v="0.87980000000000003"/>
    <n v="1.63463"/>
    <n v="0.78069999999999995"/>
  </r>
  <r>
    <x v="42"/>
    <n v="0.1099"/>
    <n v="1.77505"/>
    <n v="0.78069999999999995"/>
  </r>
  <r>
    <x v="42"/>
    <n v="-0.5111"/>
    <n v="1.87449"/>
    <n v="0.78069999999999995"/>
  </r>
  <r>
    <x v="42"/>
    <n v="-0.6583"/>
    <n v="1.9230700000000001"/>
    <n v="0.78069999999999995"/>
  </r>
  <r>
    <x v="42"/>
    <n v="-0.90459999999999996"/>
    <n v="1.97959"/>
    <n v="0.78069999999999995"/>
  </r>
  <r>
    <x v="42"/>
    <n v="-0.6028"/>
    <n v="1.9354499999999999"/>
    <n v="0.78069999999999995"/>
  </r>
  <r>
    <x v="42"/>
    <n v="-0.25530000000000003"/>
    <n v="1.9154899999999999"/>
    <n v="0.78069999999999995"/>
  </r>
  <r>
    <x v="42"/>
    <n v="4.4999999999999997E-3"/>
    <n v="1.8872800000000001"/>
    <n v="0.78069999999999995"/>
  </r>
  <r>
    <x v="42"/>
    <n v="0.28120000000000001"/>
    <n v="1.8595200000000001"/>
    <n v="0.78069999999999995"/>
  </r>
  <r>
    <x v="42"/>
    <n v="7.3899999999999993E-2"/>
    <n v="1.87652"/>
    <n v="0.78069999999999995"/>
  </r>
  <r>
    <x v="42"/>
    <n v="0.1061"/>
    <n v="1.93215"/>
    <n v="0.78069999999999995"/>
  </r>
  <r>
    <x v="42"/>
    <n v="0.83630000000000004"/>
    <n v="1.8478600000000001"/>
    <n v="0.78069999999999995"/>
  </r>
  <r>
    <x v="42"/>
    <n v="1.1302000000000001"/>
    <n v="1.9284600000000001"/>
    <n v="0.78069999999999995"/>
  </r>
  <r>
    <x v="7"/>
    <s v="#N/A N/A"/>
    <s v="#N/A N/A"/>
    <s v="#N/A N/A"/>
  </r>
  <r>
    <x v="42"/>
    <n v="-0.105"/>
    <n v="1.88707"/>
    <n v="0.78069999999999995"/>
  </r>
  <r>
    <x v="42"/>
    <n v="-0.2072"/>
    <n v="1.9651099999999999"/>
    <n v="0.78069999999999995"/>
  </r>
  <r>
    <x v="42"/>
    <n v="-0.1138"/>
    <n v="1.9471799999999999"/>
    <n v="0.78069999999999995"/>
  </r>
  <r>
    <x v="42"/>
    <n v="0.28270000000000001"/>
    <n v="1.8778600000000001"/>
    <n v="0.78069999999999995"/>
  </r>
  <r>
    <x v="43"/>
    <n v="-0.53180000000000005"/>
    <n v="1.98306"/>
    <n v="0.78069999999999995"/>
  </r>
  <r>
    <x v="42"/>
    <n v="0.27429999999999999"/>
    <n v="1.88286"/>
    <n v="0.78069999999999995"/>
  </r>
  <r>
    <x v="42"/>
    <n v="-0.3286"/>
    <n v="1.9557199999999999"/>
    <n v="0.78069999999999995"/>
  </r>
  <r>
    <x v="43"/>
    <n v="-1.5184"/>
    <n v="2.05572"/>
    <n v="0.78069999999999995"/>
  </r>
  <r>
    <x v="42"/>
    <n v="-3.3300000000000003E-2"/>
    <n v="1.9900800000000001"/>
    <n v="0.78069999999999995"/>
  </r>
  <r>
    <x v="42"/>
    <n v="2.9523000000000001"/>
    <n v="2.0431300000000001"/>
    <n v="0.78069999999999995"/>
  </r>
  <r>
    <x v="42"/>
    <n v="-2.0827"/>
    <n v="2.09361"/>
    <n v="0.78069999999999995"/>
  </r>
  <r>
    <x v="42"/>
    <n v="-1.5232000000000001"/>
    <n v="2.1179800000000002"/>
    <n v="0.78069999999999995"/>
  </r>
  <r>
    <x v="42"/>
    <n v="-1.6818"/>
    <n v="2.1548799999999999"/>
    <n v="0.78069999999999995"/>
  </r>
  <r>
    <x v="43"/>
    <n v="-1.8573999999999999"/>
    <n v="2.1503800000000002"/>
    <n v="0.78069999999999995"/>
  </r>
  <r>
    <x v="43"/>
    <n v="-0.98719999999999997"/>
    <n v="2.04318"/>
    <n v="0.78069999999999995"/>
  </r>
  <r>
    <x v="43"/>
    <n v="-1.9158999999999999"/>
    <n v="2.1303100000000001"/>
    <n v="0.78069999999999995"/>
  </r>
  <r>
    <x v="44"/>
    <n v="1.1445000000000001"/>
    <n v="0.71636999999999995"/>
    <n v="0.80720000000000003"/>
  </r>
  <r>
    <x v="44"/>
    <n v="1.3265"/>
    <n v="1.0243100000000001"/>
    <n v="0.80720000000000003"/>
  </r>
  <r>
    <x v="44"/>
    <n v="1.3585"/>
    <n v="1.6415200000000001"/>
    <n v="0.80720000000000003"/>
  </r>
  <r>
    <x v="44"/>
    <n v="0.5978"/>
    <n v="1.81931"/>
    <n v="0.80720000000000003"/>
  </r>
  <r>
    <x v="44"/>
    <n v="0.70150000000000001"/>
    <n v="1.6935800000000001"/>
    <n v="0.80720000000000003"/>
  </r>
  <r>
    <x v="44"/>
    <n v="1.1009"/>
    <n v="1.4548700000000001"/>
    <n v="0.80720000000000003"/>
  </r>
  <r>
    <x v="44"/>
    <n v="0.43880000000000002"/>
    <n v="1.91055"/>
    <n v="0.80720000000000003"/>
  </r>
  <r>
    <x v="44"/>
    <n v="1.2678"/>
    <n v="1.44539"/>
    <n v="0.80720000000000003"/>
  </r>
  <r>
    <x v="44"/>
    <n v="0.49859999999999999"/>
    <n v="1.8774500000000001"/>
    <n v="0.80720000000000003"/>
  </r>
  <r>
    <x v="44"/>
    <n v="1.0298"/>
    <n v="1.64056"/>
    <n v="0.80720000000000003"/>
  </r>
  <r>
    <x v="44"/>
    <n v="1.1976"/>
    <n v="1.70207"/>
    <n v="0.80720000000000003"/>
  </r>
  <r>
    <x v="44"/>
    <n v="1.2267999999999999"/>
    <n v="1.7595000000000001"/>
    <n v="0.80720000000000003"/>
  </r>
  <r>
    <x v="44"/>
    <n v="1.0769"/>
    <n v="1.76237"/>
    <n v="0.80720000000000003"/>
  </r>
  <r>
    <x v="44"/>
    <n v="1.5343"/>
    <n v="1.5905100000000001"/>
    <n v="0.80720000000000003"/>
  </r>
  <r>
    <x v="44"/>
    <n v="1.7643"/>
    <n v="1.6940200000000001"/>
    <n v="0.80720000000000003"/>
  </r>
  <r>
    <x v="44"/>
    <n v="0.89600000000000002"/>
    <n v="1.8671800000000001"/>
    <n v="0.80720000000000003"/>
  </r>
  <r>
    <x v="44"/>
    <n v="1.6786000000000001"/>
    <n v="1.67059"/>
    <n v="0.80720000000000003"/>
  </r>
  <r>
    <x v="44"/>
    <n v="1.8996"/>
    <n v="1.6032200000000001"/>
    <n v="0.80720000000000003"/>
  </r>
  <r>
    <x v="44"/>
    <n v="1.0005999999999999"/>
    <n v="1.901"/>
    <n v="0.80720000000000003"/>
  </r>
  <r>
    <x v="44"/>
    <n v="0.93189999999999995"/>
    <n v="1.9476"/>
    <n v="0.80720000000000003"/>
  </r>
  <r>
    <x v="44"/>
    <n v="0.75639999999999996"/>
    <n v="1.9654100000000001"/>
    <n v="0.80720000000000003"/>
  </r>
  <r>
    <x v="44"/>
    <n v="0.5292"/>
    <n v="2.03295"/>
    <n v="0.80720000000000003"/>
  </r>
  <r>
    <x v="44"/>
    <n v="0.71960000000000002"/>
    <n v="1.99777"/>
    <n v="0.80720000000000003"/>
  </r>
  <r>
    <x v="44"/>
    <n v="0.71740000000000004"/>
    <n v="1.9984299999999999"/>
    <n v="0.80720000000000003"/>
  </r>
  <r>
    <x v="44"/>
    <n v="0.3357"/>
    <n v="2.0821200000000002"/>
    <n v="0.80720000000000003"/>
  </r>
  <r>
    <x v="44"/>
    <n v="0.60189999999999999"/>
    <n v="2.0222199999999999"/>
    <n v="0.80720000000000003"/>
  </r>
  <r>
    <x v="44"/>
    <n v="0.37669999999999998"/>
    <n v="2.0915400000000002"/>
    <n v="0.80720000000000003"/>
  </r>
  <r>
    <x v="44"/>
    <n v="0.24249999999999999"/>
    <n v="2.1133500000000001"/>
    <n v="0.80720000000000003"/>
  </r>
  <r>
    <x v="44"/>
    <n v="-3.6900000000000002E-2"/>
    <n v="2.1790500000000002"/>
    <n v="0.80720000000000003"/>
  </r>
  <r>
    <x v="44"/>
    <n v="-0.59"/>
    <n v="2.2909700000000002"/>
    <n v="0.80720000000000003"/>
  </r>
  <r>
    <x v="44"/>
    <n v="-0.1482"/>
    <n v="2.19577"/>
    <n v="0.80720000000000003"/>
  </r>
  <r>
    <x v="44"/>
    <n v="0.378"/>
    <n v="2.1842800000000002"/>
    <n v="0.80720000000000003"/>
  </r>
  <r>
    <x v="44"/>
    <n v="0.54459999999999997"/>
    <n v="2.1873499999999999"/>
    <n v="0.80720000000000003"/>
  </r>
  <r>
    <x v="44"/>
    <n v="-5.4800000000000001E-2"/>
    <n v="2.2185199999999998"/>
    <n v="0.80720000000000003"/>
  </r>
  <r>
    <x v="44"/>
    <n v="1.2258"/>
    <n v="2.0493600000000001"/>
    <n v="0.80720000000000003"/>
  </r>
  <r>
    <x v="44"/>
    <n v="1.2410000000000001"/>
    <n v="2.1291199999999999"/>
    <n v="0.80720000000000003"/>
  </r>
  <r>
    <x v="44"/>
    <n v="1.2931999999999999"/>
    <n v="2.1293600000000001"/>
    <n v="0.80720000000000003"/>
  </r>
  <r>
    <x v="44"/>
    <n v="0.54459999999999997"/>
    <n v="2.2744800000000001"/>
    <n v="0.80720000000000003"/>
  </r>
  <r>
    <x v="44"/>
    <n v="0.6865"/>
    <n v="2.2692899999999998"/>
    <n v="0.80720000000000003"/>
  </r>
  <r>
    <x v="44"/>
    <n v="0.14979999999999999"/>
    <n v="2.3692799999999998"/>
    <n v="0.80720000000000003"/>
  </r>
  <r>
    <x v="44"/>
    <n v="0.32779999999999998"/>
    <n v="2.3717999999999999"/>
    <n v="0.80720000000000003"/>
  </r>
  <r>
    <x v="44"/>
    <n v="0.69879999999999998"/>
    <n v="2.2871299999999999"/>
    <n v="0.80720000000000003"/>
  </r>
  <r>
    <x v="44"/>
    <n v="0.2402"/>
    <n v="2.2911700000000002"/>
    <n v="0.80720000000000003"/>
  </r>
  <r>
    <x v="44"/>
    <n v="0.51480000000000004"/>
    <n v="2.2740399999999998"/>
    <n v="0.80720000000000003"/>
  </r>
  <r>
    <x v="44"/>
    <n v="1.4982"/>
    <n v="2.1700599999999999"/>
    <n v="0.80720000000000003"/>
  </r>
  <r>
    <x v="44"/>
    <n v="1.768"/>
    <n v="2.2848299999999999"/>
    <n v="0.80720000000000003"/>
  </r>
  <r>
    <x v="44"/>
    <n v="2.1996000000000002"/>
    <n v="2.2485300000000001"/>
    <n v="0.80720000000000003"/>
  </r>
  <r>
    <x v="44"/>
    <n v="2.133"/>
    <n v="2.2379199999999999"/>
    <n v="0.80720000000000003"/>
  </r>
  <r>
    <x v="44"/>
    <n v="1.7692000000000001"/>
    <n v="2.2942499999999999"/>
    <n v="0.80720000000000003"/>
  </r>
  <r>
    <x v="44"/>
    <n v="0.79249999999999998"/>
    <n v="2.3327599999999999"/>
    <n v="0.80720000000000003"/>
  </r>
  <r>
    <x v="44"/>
    <n v="1.6837"/>
    <n v="2.2836799999999999"/>
    <n v="0.80720000000000003"/>
  </r>
  <r>
    <x v="44"/>
    <n v="1.1668000000000001"/>
    <n v="2.40185"/>
    <n v="0.80720000000000003"/>
  </r>
  <r>
    <x v="44"/>
    <n v="1.0668"/>
    <n v="2.4290699999999998"/>
    <n v="0.80720000000000003"/>
  </r>
  <r>
    <x v="44"/>
    <n v="2.5103"/>
    <n v="2.3226"/>
    <n v="0.80720000000000003"/>
  </r>
  <r>
    <x v="44"/>
    <n v="1.9266000000000001"/>
    <n v="2.3912399999999998"/>
    <n v="0.80720000000000003"/>
  </r>
  <r>
    <x v="44"/>
    <n v="3.0219"/>
    <n v="2.3500800000000002"/>
    <n v="0.80720000000000003"/>
  </r>
  <r>
    <x v="44"/>
    <n v="2.6019999999999999"/>
    <n v="2.3326099999999999"/>
    <n v="0.80720000000000003"/>
  </r>
  <r>
    <x v="44"/>
    <n v="2.7042999999999999"/>
    <n v="2.2985500000000001"/>
    <n v="0.80720000000000003"/>
  </r>
  <r>
    <x v="44"/>
    <n v="0.2409"/>
    <n v="2.4361700000000002"/>
    <n v="0.80720000000000003"/>
  </r>
  <r>
    <x v="44"/>
    <n v="5.16E-2"/>
    <n v="2.4550900000000002"/>
    <n v="0.80720000000000003"/>
  </r>
  <r>
    <x v="44"/>
    <n v="0.61750000000000005"/>
    <n v="2.4112499999999999"/>
    <n v="0.80720000000000003"/>
  </r>
  <r>
    <x v="44"/>
    <n v="0.88090000000000002"/>
    <n v="2.3743799999999999"/>
    <n v="0.80720000000000003"/>
  </r>
  <r>
    <x v="44"/>
    <n v="-0.36420000000000002"/>
    <n v="2.4485000000000001"/>
    <n v="0.80720000000000003"/>
  </r>
  <r>
    <x v="44"/>
    <n v="1.0701000000000001"/>
    <n v="2.3380399999999999"/>
    <n v="0.80720000000000003"/>
  </r>
  <r>
    <x v="45"/>
    <n v="16.408100000000001"/>
    <n v="-19.38184"/>
    <n v="0.82050000000000001"/>
  </r>
  <r>
    <x v="45"/>
    <n v="0.70199999999999996"/>
    <n v="1.52779"/>
    <n v="0.82050000000000001"/>
  </r>
  <r>
    <x v="45"/>
    <n v="0.29459999999999997"/>
    <n v="2.1486100000000001"/>
    <n v="0.82050000000000001"/>
  </r>
  <r>
    <x v="45"/>
    <n v="0.51929999999999998"/>
    <n v="1.86581"/>
    <n v="0.82050000000000001"/>
  </r>
  <r>
    <x v="45"/>
    <n v="0.34610000000000002"/>
    <n v="2.10318"/>
    <n v="0.82050000000000001"/>
  </r>
  <r>
    <x v="45"/>
    <n v="0.3165"/>
    <n v="2.1801599999999999"/>
    <n v="0.82050000000000001"/>
  </r>
  <r>
    <x v="45"/>
    <n v="1.1599999999999999"/>
    <n v="1.64395"/>
    <n v="0.82050000000000001"/>
  </r>
  <r>
    <x v="46"/>
    <n v="1.1485000000000001"/>
    <n v="1.6973"/>
    <n v="0.82050000000000001"/>
  </r>
  <r>
    <x v="45"/>
    <n v="0.74680000000000002"/>
    <n v="1.9687399999999999"/>
    <n v="0.82050000000000001"/>
  </r>
  <r>
    <x v="45"/>
    <n v="1.1373"/>
    <n v="1.8501000000000001"/>
    <n v="0.82050000000000001"/>
  </r>
  <r>
    <x v="45"/>
    <n v="1.3701000000000001"/>
    <n v="1.79131"/>
    <n v="0.82050000000000001"/>
  </r>
  <r>
    <x v="45"/>
    <n v="1.1026"/>
    <n v="1.9475499999999999"/>
    <n v="0.82050000000000001"/>
  </r>
  <r>
    <x v="45"/>
    <n v="1.3405"/>
    <n v="1.8731500000000001"/>
    <n v="0.82050000000000001"/>
  </r>
  <r>
    <x v="45"/>
    <n v="1.5323"/>
    <n v="1.8893800000000001"/>
    <n v="0.82050000000000001"/>
  </r>
  <r>
    <x v="46"/>
    <n v="0.8044"/>
    <n v="2.1423000000000001"/>
    <n v="0.82050000000000001"/>
  </r>
  <r>
    <x v="46"/>
    <n v="-3.3E-3"/>
    <n v="2.4782299999999999"/>
    <n v="0.82050000000000001"/>
  </r>
  <r>
    <x v="45"/>
    <n v="0.1111"/>
    <n v="2.42293"/>
    <n v="0.82050000000000001"/>
  </r>
  <r>
    <x v="46"/>
    <n v="0.12180000000000001"/>
    <n v="2.3952300000000002"/>
    <n v="0.82050000000000001"/>
  </r>
  <r>
    <x v="46"/>
    <n v="0.87609999999999999"/>
    <n v="2.15815"/>
    <n v="0.82050000000000001"/>
  </r>
  <r>
    <x v="46"/>
    <n v="0.39340000000000003"/>
    <n v="2.3025600000000002"/>
    <n v="0.82050000000000001"/>
  </r>
  <r>
    <x v="46"/>
    <n v="9.2999999999999992E-3"/>
    <n v="2.3752300000000002"/>
    <n v="0.82050000000000001"/>
  </r>
  <r>
    <x v="46"/>
    <n v="0.4763"/>
    <n v="2.28884"/>
    <n v="0.82050000000000001"/>
  </r>
  <r>
    <x v="46"/>
    <n v="0.8014"/>
    <n v="2.2444700000000002"/>
    <n v="0.82050000000000001"/>
  </r>
  <r>
    <x v="46"/>
    <n v="0.51629999999999998"/>
    <n v="2.3605800000000001"/>
    <n v="0.82050000000000001"/>
  </r>
  <r>
    <x v="45"/>
    <n v="0.18440000000000001"/>
    <n v="2.4982899999999999"/>
    <n v="0.82050000000000001"/>
  </r>
  <r>
    <x v="46"/>
    <n v="0.20580000000000001"/>
    <n v="2.3797999999999999"/>
    <n v="0.82050000000000001"/>
  </r>
  <r>
    <x v="45"/>
    <n v="0.2198"/>
    <n v="2.3677000000000001"/>
    <n v="0.82050000000000001"/>
  </r>
  <r>
    <x v="45"/>
    <n v="0.1973"/>
    <n v="2.3830300000000002"/>
    <n v="0.82050000000000001"/>
  </r>
  <r>
    <x v="46"/>
    <n v="0.20760000000000001"/>
    <n v="2.3984899999999998"/>
    <n v="0.82050000000000001"/>
  </r>
  <r>
    <x v="46"/>
    <n v="0.36330000000000001"/>
    <n v="2.37208"/>
    <n v="0.82050000000000001"/>
  </r>
  <r>
    <x v="46"/>
    <n v="8.7300000000000003E-2"/>
    <n v="2.4731999999999998"/>
    <n v="0.82050000000000001"/>
  </r>
  <r>
    <x v="46"/>
    <n v="0.56910000000000005"/>
    <n v="2.3214800000000002"/>
    <n v="0.82050000000000001"/>
  </r>
  <r>
    <x v="46"/>
    <n v="0.51910000000000001"/>
    <n v="2.3559000000000001"/>
    <n v="0.82050000000000001"/>
  </r>
  <r>
    <x v="46"/>
    <n v="0.86180000000000001"/>
    <n v="2.3678699999999999"/>
    <n v="0.82050000000000001"/>
  </r>
  <r>
    <x v="46"/>
    <n v="0.85350000000000004"/>
    <n v="2.3959700000000002"/>
    <n v="0.82050000000000001"/>
  </r>
  <r>
    <x v="45"/>
    <n v="1.2195"/>
    <n v="2.5748799999999998"/>
    <n v="0.82050000000000001"/>
  </r>
  <r>
    <x v="46"/>
    <n v="0.52170000000000005"/>
    <n v="2.4624100000000002"/>
    <n v="0.82050000000000001"/>
  </r>
  <r>
    <x v="46"/>
    <n v="0.29930000000000001"/>
    <n v="2.4880499999999999"/>
    <n v="0.82050000000000001"/>
  </r>
  <r>
    <x v="46"/>
    <n v="0.44019999999999998"/>
    <n v="2.42984"/>
    <n v="0.82050000000000001"/>
  </r>
  <r>
    <x v="45"/>
    <n v="-0.27689999999999998"/>
    <n v="2.5436399999999999"/>
    <n v="0.82050000000000001"/>
  </r>
  <r>
    <x v="45"/>
    <n v="0.56310000000000004"/>
    <n v="2.4383300000000001"/>
    <n v="0.82050000000000001"/>
  </r>
  <r>
    <x v="46"/>
    <n v="0.4123"/>
    <n v="2.4627500000000002"/>
    <n v="0.82050000000000001"/>
  </r>
  <r>
    <x v="46"/>
    <n v="0.65620000000000001"/>
    <n v="2.4326099999999999"/>
    <n v="0.82050000000000001"/>
  </r>
  <r>
    <x v="46"/>
    <n v="0.86399999999999999"/>
    <n v="2.46496"/>
    <n v="0.82050000000000001"/>
  </r>
  <r>
    <x v="46"/>
    <n v="0.30059999999999998"/>
    <n v="2.49465"/>
    <n v="0.82050000000000001"/>
  </r>
  <r>
    <x v="46"/>
    <n v="0.64470000000000005"/>
    <n v="2.4312299999999998"/>
    <n v="0.82050000000000001"/>
  </r>
  <r>
    <x v="46"/>
    <n v="4.3400000000000001E-2"/>
    <n v="2.4885000000000002"/>
    <n v="0.82050000000000001"/>
  </r>
  <r>
    <x v="46"/>
    <n v="0.21940000000000001"/>
    <n v="2.4545499999999998"/>
    <n v="0.82050000000000001"/>
  </r>
  <r>
    <x v="46"/>
    <n v="0.26619999999999999"/>
    <n v="2.4733999999999998"/>
    <n v="0.82050000000000001"/>
  </r>
  <r>
    <x v="45"/>
    <n v="6.1000000000000004E-3"/>
    <n v="2.5281400000000001"/>
    <n v="0.82050000000000001"/>
  </r>
  <r>
    <x v="46"/>
    <n v="0.95669999999999999"/>
    <n v="2.4098700000000002"/>
    <n v="0.82050000000000001"/>
  </r>
  <r>
    <x v="46"/>
    <n v="0.75800000000000001"/>
    <n v="2.4357099999999998"/>
    <n v="0.82050000000000001"/>
  </r>
  <r>
    <x v="46"/>
    <n v="0.13489999999999999"/>
    <n v="2.4772599999999998"/>
    <n v="0.82050000000000001"/>
  </r>
  <r>
    <x v="46"/>
    <n v="-0.14760000000000001"/>
    <n v="2.5141900000000001"/>
    <n v="0.82050000000000001"/>
  </r>
  <r>
    <x v="46"/>
    <n v="0.7379"/>
    <n v="2.5063800000000001"/>
    <n v="0.82050000000000001"/>
  </r>
  <r>
    <x v="46"/>
    <n v="-0.1371"/>
    <n v="2.4973999999999998"/>
    <n v="0.82050000000000001"/>
  </r>
  <r>
    <x v="46"/>
    <n v="0.39910000000000001"/>
    <n v="2.4861599999999999"/>
    <n v="0.82050000000000001"/>
  </r>
  <r>
    <x v="45"/>
    <n v="-0.40539999999999998"/>
    <n v="2.5847600000000002"/>
    <n v="0.82050000000000001"/>
  </r>
  <r>
    <x v="45"/>
    <n v="-0.82389999999999997"/>
    <n v="2.6309"/>
    <n v="0.82050000000000001"/>
  </r>
  <r>
    <x v="45"/>
    <n v="3.3405"/>
    <n v="2.5315300000000001"/>
    <n v="0.82050000000000001"/>
  </r>
  <r>
    <x v="46"/>
    <n v="-8.3000000000000004E-2"/>
    <n v="2.5327000000000002"/>
    <n v="0.82050000000000001"/>
  </r>
  <r>
    <x v="45"/>
    <n v="-0.4909"/>
    <n v="2.6157900000000001"/>
    <n v="0.82050000000000001"/>
  </r>
  <r>
    <x v="45"/>
    <n v="-0.99780000000000002"/>
    <n v="2.61253"/>
    <n v="0.82050000000000001"/>
  </r>
  <r>
    <x v="47"/>
    <n v="11.954599999999999"/>
    <n v="-13.52014"/>
    <n v="0.84050000000000002"/>
  </r>
  <r>
    <x v="47"/>
    <n v="-4.1500000000000002E-2"/>
    <n v="2.5532499999999998"/>
    <n v="0.84050000000000002"/>
  </r>
  <r>
    <x v="47"/>
    <n v="-8.5500000000000007E-2"/>
    <n v="2.6059199999999998"/>
    <n v="0.84050000000000002"/>
  </r>
  <r>
    <x v="47"/>
    <n v="1.2999999999999999E-3"/>
    <n v="2.56772"/>
    <n v="0.84050000000000002"/>
  </r>
  <r>
    <x v="48"/>
    <n v="6.6E-3"/>
    <n v="2.4799099999999998"/>
    <n v="0.84050000000000002"/>
  </r>
  <r>
    <x v="47"/>
    <n v="0.2321"/>
    <n v="2.3262900000000002"/>
    <n v="0.84050000000000002"/>
  </r>
  <r>
    <x v="48"/>
    <n v="0.2505"/>
    <n v="2.3259599999999998"/>
    <n v="0.84050000000000002"/>
  </r>
  <r>
    <x v="48"/>
    <n v="0.15090000000000001"/>
    <n v="2.3839600000000001"/>
    <n v="0.84050000000000002"/>
  </r>
  <r>
    <x v="47"/>
    <n v="-0.27"/>
    <n v="2.6517300000000001"/>
    <n v="0.84050000000000002"/>
  </r>
  <r>
    <x v="48"/>
    <n v="0.10929999999999999"/>
    <n v="2.4356800000000001"/>
    <n v="0.84050000000000002"/>
  </r>
  <r>
    <x v="47"/>
    <n v="0.62439999999999996"/>
    <n v="2.18249"/>
    <n v="0.84050000000000002"/>
  </r>
  <r>
    <x v="47"/>
    <n v="-0.19869999999999999"/>
    <n v="2.5838100000000002"/>
    <n v="0.84050000000000002"/>
  </r>
  <r>
    <x v="48"/>
    <n v="0.61570000000000003"/>
    <n v="2.20072"/>
    <n v="0.84050000000000002"/>
  </r>
  <r>
    <x v="48"/>
    <n v="0.88349999999999995"/>
    <n v="2.09958"/>
    <n v="0.84050000000000002"/>
  </r>
  <r>
    <x v="48"/>
    <n v="1.474"/>
    <n v="1.94729"/>
    <n v="0.84050000000000002"/>
  </r>
  <r>
    <x v="48"/>
    <n v="0.76049999999999995"/>
    <n v="2.2110099999999999"/>
    <n v="0.84050000000000002"/>
  </r>
  <r>
    <x v="48"/>
    <n v="0.31759999999999999"/>
    <n v="2.3803100000000001"/>
    <n v="0.84050000000000002"/>
  </r>
  <r>
    <x v="48"/>
    <n v="0.27629999999999999"/>
    <n v="2.40822"/>
    <n v="0.84050000000000002"/>
  </r>
  <r>
    <x v="48"/>
    <n v="0.76870000000000005"/>
    <n v="2.2303700000000002"/>
    <n v="0.84050000000000002"/>
  </r>
  <r>
    <x v="47"/>
    <n v="4.58E-2"/>
    <n v="2.4868100000000002"/>
    <n v="0.84050000000000002"/>
  </r>
  <r>
    <x v="47"/>
    <n v="0.30370000000000003"/>
    <n v="2.4086599999999998"/>
    <n v="0.84050000000000002"/>
  </r>
  <r>
    <x v="48"/>
    <n v="0.51980000000000004"/>
    <n v="2.3475999999999999"/>
    <n v="0.84050000000000002"/>
  </r>
  <r>
    <x v="48"/>
    <n v="0.5796"/>
    <n v="2.3303199999999999"/>
    <n v="0.84050000000000002"/>
  </r>
  <r>
    <x v="48"/>
    <n v="7.5399999999999995E-2"/>
    <n v="2.4745200000000001"/>
    <n v="0.84050000000000002"/>
  </r>
  <r>
    <x v="48"/>
    <n v="-0.14069999999999999"/>
    <n v="2.5316399999999999"/>
    <n v="0.84050000000000002"/>
  </r>
  <r>
    <x v="47"/>
    <n v="-7.8600000000000003E-2"/>
    <n v="2.5043799999999998"/>
    <n v="0.84050000000000002"/>
  </r>
  <r>
    <x v="48"/>
    <n v="-0.19059999999999999"/>
    <n v="2.5610300000000001"/>
    <n v="0.84050000000000002"/>
  </r>
  <r>
    <x v="48"/>
    <n v="7.4899999999999994E-2"/>
    <n v="2.4973399999999999"/>
    <n v="0.84050000000000002"/>
  </r>
  <r>
    <x v="48"/>
    <n v="-1.83E-2"/>
    <n v="2.5190600000000001"/>
    <n v="0.84050000000000002"/>
  </r>
  <r>
    <x v="47"/>
    <n v="-0.54479999999999995"/>
    <n v="2.61937"/>
    <n v="0.84050000000000002"/>
  </r>
  <r>
    <x v="48"/>
    <n v="-0.74470000000000003"/>
    <n v="2.66405"/>
    <n v="0.84050000000000002"/>
  </r>
  <r>
    <x v="48"/>
    <n v="-0.57509999999999994"/>
    <n v="2.6296300000000001"/>
    <n v="0.84050000000000002"/>
  </r>
  <r>
    <x v="48"/>
    <n v="2.98E-2"/>
    <n v="2.5028800000000002"/>
    <n v="0.84050000000000002"/>
  </r>
  <r>
    <x v="48"/>
    <n v="-0.31259999999999999"/>
    <n v="2.5695399999999999"/>
    <n v="0.84050000000000002"/>
  </r>
  <r>
    <x v="48"/>
    <n v="-0.2823"/>
    <n v="2.5638999999999998"/>
    <n v="0.84050000000000002"/>
  </r>
  <r>
    <x v="48"/>
    <n v="-0.40679999999999999"/>
    <n v="2.5964999999999998"/>
    <n v="0.84050000000000002"/>
  </r>
  <r>
    <x v="47"/>
    <n v="-0.2888"/>
    <n v="2.5733799999999998"/>
    <n v="0.84050000000000002"/>
  </r>
  <r>
    <x v="48"/>
    <n v="0.1338"/>
    <n v="2.5076100000000001"/>
    <n v="0.84050000000000002"/>
  </r>
  <r>
    <x v="48"/>
    <n v="-0.1883"/>
    <n v="2.5626099999999998"/>
    <n v="0.84050000000000002"/>
  </r>
  <r>
    <x v="48"/>
    <n v="-0.89959999999999996"/>
    <n v="2.6328499999999999"/>
    <n v="0.84050000000000002"/>
  </r>
  <r>
    <x v="48"/>
    <n v="-0.79790000000000005"/>
    <n v="2.6401699999999999"/>
    <n v="0.84050000000000002"/>
  </r>
  <r>
    <x v="48"/>
    <n v="-0.43319999999999997"/>
    <n v="2.5819800000000002"/>
    <n v="0.84050000000000002"/>
  </r>
  <r>
    <x v="48"/>
    <n v="-0.78539999999999999"/>
    <n v="2.6327400000000001"/>
    <n v="0.84050000000000002"/>
  </r>
  <r>
    <x v="47"/>
    <n v="-1.1440999999999999"/>
    <n v="2.6815899999999999"/>
    <n v="0.84050000000000002"/>
  </r>
  <r>
    <x v="48"/>
    <n v="-1.3507"/>
    <n v="2.7096200000000001"/>
    <n v="0.84050000000000002"/>
  </r>
  <r>
    <x v="48"/>
    <n v="-0.752"/>
    <n v="2.6373500000000001"/>
    <n v="0.84050000000000002"/>
  </r>
  <r>
    <x v="47"/>
    <n v="-0.95050000000000001"/>
    <n v="2.6557200000000001"/>
    <n v="0.84050000000000002"/>
  </r>
  <r>
    <x v="48"/>
    <n v="-1.3767"/>
    <n v="2.7204000000000002"/>
    <n v="0.84050000000000002"/>
  </r>
  <r>
    <x v="48"/>
    <n v="-1.3124"/>
    <n v="2.7229000000000001"/>
    <n v="0.84050000000000002"/>
  </r>
  <r>
    <x v="47"/>
    <n v="-1.6180000000000001"/>
    <n v="2.7492899999999998"/>
    <n v="0.84050000000000002"/>
  </r>
  <r>
    <x v="48"/>
    <n v="-1.2593000000000001"/>
    <n v="2.6966100000000002"/>
    <n v="0.84050000000000002"/>
  </r>
  <r>
    <x v="48"/>
    <n v="-1.3855"/>
    <n v="2.7241200000000001"/>
    <n v="0.84050000000000002"/>
  </r>
  <r>
    <x v="48"/>
    <n v="-0.55630000000000002"/>
    <n v="2.6615700000000002"/>
    <n v="0.84050000000000002"/>
  </r>
  <r>
    <x v="47"/>
    <n v="1.1382000000000001"/>
    <n v="2.6555"/>
    <n v="0.84050000000000002"/>
  </r>
  <r>
    <x v="48"/>
    <n v="-0.89419999999999999"/>
    <n v="2.6684299999999999"/>
    <n v="0.84050000000000002"/>
  </r>
  <r>
    <x v="48"/>
    <n v="-2.0426000000000002"/>
    <n v="2.8071299999999999"/>
    <n v="0.84050000000000002"/>
  </r>
  <r>
    <x v="47"/>
    <n v="-2.1206"/>
    <n v="2.78776"/>
    <n v="0.84050000000000002"/>
  </r>
  <r>
    <x v="48"/>
    <n v="-2.4977"/>
    <n v="2.82978"/>
    <n v="0.84050000000000002"/>
  </r>
  <r>
    <x v="47"/>
    <n v="-1.8644000000000001"/>
    <n v="2.7504"/>
    <n v="0.84050000000000002"/>
  </r>
  <r>
    <x v="48"/>
    <n v="-1.6004"/>
    <n v="2.7163900000000001"/>
    <n v="0.84050000000000002"/>
  </r>
  <r>
    <x v="48"/>
    <n v="-2.0836000000000001"/>
    <n v="2.7609900000000001"/>
    <n v="0.84050000000000002"/>
  </r>
  <r>
    <x v="49"/>
    <n v="8.5492000000000008"/>
    <n v="-5.8648899999999999"/>
    <n v="0.83379999999999999"/>
  </r>
  <r>
    <x v="49"/>
    <n v="0.185"/>
    <n v="2.5022799999999998"/>
    <n v="0.83379999999999999"/>
  </r>
  <r>
    <x v="49"/>
    <n v="0.29720000000000002"/>
    <n v="2.3129499999999998"/>
    <n v="0.83379999999999999"/>
  </r>
  <r>
    <x v="49"/>
    <n v="0.36270000000000002"/>
    <n v="2.28098"/>
    <n v="0.83379999999999999"/>
  </r>
  <r>
    <x v="50"/>
    <n v="0.34489999999999998"/>
    <n v="2.32646"/>
    <n v="0.82720000000000005"/>
  </r>
  <r>
    <x v="50"/>
    <n v="0.18"/>
    <n v="2.3488500000000001"/>
    <n v="0.82720000000000005"/>
  </r>
  <r>
    <x v="49"/>
    <n v="-0.4425"/>
    <n v="2.7021899999999999"/>
    <n v="0.83379999999999999"/>
  </r>
  <r>
    <x v="49"/>
    <n v="-0.13900000000000001"/>
    <n v="2.5648900000000001"/>
    <n v="0.83379999999999999"/>
  </r>
  <r>
    <x v="49"/>
    <n v="-0.29099999999999998"/>
    <n v="2.6172300000000002"/>
    <n v="0.83379999999999999"/>
  </r>
  <r>
    <x v="49"/>
    <n v="-4.0300000000000002E-2"/>
    <n v="2.4866000000000001"/>
    <n v="0.83379999999999999"/>
  </r>
  <r>
    <x v="7"/>
    <s v="#N/A N/A"/>
    <s v="#N/A N/A"/>
    <s v="#N/A N/A"/>
  </r>
  <r>
    <x v="50"/>
    <n v="-0.31530000000000002"/>
    <n v="2.4863"/>
    <n v="0.82720000000000005"/>
  </r>
  <r>
    <x v="50"/>
    <n v="-0.20680000000000001"/>
    <n v="2.3974000000000002"/>
    <n v="0.82720000000000005"/>
  </r>
  <r>
    <x v="49"/>
    <n v="0.69059999999999999"/>
    <n v="2.0754999999999999"/>
    <n v="0.83379999999999999"/>
  </r>
  <r>
    <x v="50"/>
    <n v="0.21110000000000001"/>
    <n v="2.2540100000000001"/>
    <n v="0.82720000000000005"/>
  </r>
  <r>
    <x v="50"/>
    <n v="-0.49249999999999999"/>
    <n v="2.5080900000000002"/>
    <n v="0.82720000000000005"/>
  </r>
  <r>
    <x v="50"/>
    <n v="-0.3911"/>
    <n v="2.4422199999999998"/>
    <n v="0.82720000000000005"/>
  </r>
  <r>
    <x v="50"/>
    <n v="-0.49070000000000003"/>
    <n v="2.4885799999999998"/>
    <n v="0.82720000000000005"/>
  </r>
  <r>
    <x v="50"/>
    <n v="-0.22600000000000001"/>
    <n v="2.4041000000000001"/>
    <n v="0.82720000000000005"/>
  </r>
  <r>
    <x v="50"/>
    <n v="-0.63200000000000001"/>
    <n v="2.5104299999999999"/>
    <n v="0.82720000000000005"/>
  </r>
  <r>
    <x v="50"/>
    <n v="-1.1412"/>
    <n v="2.6330300000000002"/>
    <n v="0.82720000000000005"/>
  </r>
  <r>
    <x v="50"/>
    <n v="-0.37940000000000002"/>
    <n v="2.4317899999999999"/>
    <n v="0.82720000000000005"/>
  </r>
  <r>
    <x v="50"/>
    <n v="-0.2238"/>
    <n v="2.3824100000000001"/>
    <n v="0.82720000000000005"/>
  </r>
  <r>
    <x v="50"/>
    <n v="-0.68500000000000005"/>
    <n v="2.5161500000000001"/>
    <n v="0.82720000000000005"/>
  </r>
  <r>
    <x v="50"/>
    <n v="-0.28160000000000002"/>
    <n v="2.3606600000000002"/>
    <n v="0.82720000000000005"/>
  </r>
  <r>
    <x v="49"/>
    <n v="-0.39300000000000002"/>
    <n v="2.3853399999999998"/>
    <n v="0.83379999999999999"/>
  </r>
  <r>
    <x v="7"/>
    <s v="#N/A N/A"/>
    <s v="#N/A N/A"/>
    <s v="#N/A N/A"/>
  </r>
  <r>
    <x v="50"/>
    <n v="-0.85360000000000003"/>
    <n v="2.4994900000000002"/>
    <n v="0.82720000000000005"/>
  </r>
  <r>
    <x v="50"/>
    <n v="-0.39329999999999998"/>
    <n v="2.39682"/>
    <n v="0.82720000000000005"/>
  </r>
  <r>
    <x v="49"/>
    <n v="-0.4743"/>
    <n v="2.4094600000000002"/>
    <n v="0.83379999999999999"/>
  </r>
  <r>
    <x v="50"/>
    <n v="-0.25640000000000002"/>
    <n v="2.3624000000000001"/>
    <n v="0.82720000000000005"/>
  </r>
  <r>
    <x v="50"/>
    <n v="-0.43159999999999998"/>
    <n v="2.4138199999999999"/>
    <n v="0.82720000000000005"/>
  </r>
  <r>
    <x v="50"/>
    <n v="-0.99329999999999996"/>
    <n v="2.5292300000000001"/>
    <n v="0.82720000000000005"/>
  </r>
  <r>
    <x v="50"/>
    <n v="-0.7823"/>
    <n v="2.4462600000000001"/>
    <n v="0.82720000000000005"/>
  </r>
  <r>
    <x v="50"/>
    <n v="-0.7641"/>
    <n v="2.4124400000000001"/>
    <n v="0.82720000000000005"/>
  </r>
  <r>
    <x v="49"/>
    <n v="-0.76470000000000005"/>
    <n v="2.4062800000000002"/>
    <n v="0.83379999999999999"/>
  </r>
  <r>
    <x v="50"/>
    <n v="-0.95040000000000002"/>
    <n v="2.44136"/>
    <n v="0.82720000000000005"/>
  </r>
  <r>
    <x v="49"/>
    <n v="-0.94230000000000003"/>
    <n v="2.4452500000000001"/>
    <n v="0.83379999999999999"/>
  </r>
  <r>
    <x v="50"/>
    <n v="-0.94650000000000001"/>
    <n v="2.4417399999999998"/>
    <n v="0.82720000000000005"/>
  </r>
  <r>
    <x v="50"/>
    <n v="-0.94920000000000004"/>
    <n v="2.44164"/>
    <n v="0.82720000000000005"/>
  </r>
  <r>
    <x v="50"/>
    <n v="-0.63770000000000004"/>
    <n v="2.3673000000000002"/>
    <n v="0.82720000000000005"/>
  </r>
  <r>
    <x v="49"/>
    <n v="-0.81720000000000004"/>
    <n v="2.4144100000000002"/>
    <n v="0.83379999999999999"/>
  </r>
  <r>
    <x v="50"/>
    <n v="-0.3538"/>
    <n v="2.3409900000000001"/>
    <n v="0.82720000000000005"/>
  </r>
  <r>
    <x v="50"/>
    <n v="-0.31490000000000001"/>
    <n v="2.3504299999999998"/>
    <n v="0.82720000000000005"/>
  </r>
  <r>
    <x v="50"/>
    <n v="-0.6865"/>
    <n v="2.3613900000000001"/>
    <n v="0.82720000000000005"/>
  </r>
  <r>
    <x v="50"/>
    <n v="-0.53420000000000001"/>
    <n v="2.3715700000000002"/>
    <n v="0.82720000000000005"/>
  </r>
  <r>
    <x v="50"/>
    <n v="-0.39800000000000002"/>
    <n v="2.3550200000000001"/>
    <n v="0.82720000000000005"/>
  </r>
  <r>
    <x v="50"/>
    <n v="-0.58260000000000001"/>
    <n v="2.3515700000000002"/>
    <n v="0.82720000000000005"/>
  </r>
  <r>
    <x v="50"/>
    <n v="-0.4531"/>
    <n v="2.32979"/>
    <n v="0.82720000000000005"/>
  </r>
  <r>
    <x v="50"/>
    <n v="-0.61499999999999999"/>
    <n v="2.35433"/>
    <n v="0.82720000000000005"/>
  </r>
  <r>
    <x v="50"/>
    <n v="-0.28499999999999998"/>
    <n v="2.3099500000000002"/>
    <n v="0.82720000000000005"/>
  </r>
  <r>
    <x v="7"/>
    <s v="#N/A N/A"/>
    <s v="#N/A N/A"/>
    <s v="#N/A N/A"/>
  </r>
  <r>
    <x v="50"/>
    <n v="-0.60940000000000005"/>
    <n v="2.3575200000000001"/>
    <n v="0.82720000000000005"/>
  </r>
  <r>
    <x v="49"/>
    <n v="-0.3886"/>
    <n v="2.3438099999999999"/>
    <n v="0.83379999999999999"/>
  </r>
  <r>
    <x v="50"/>
    <n v="-0.1303"/>
    <n v="2.3079900000000002"/>
    <n v="0.82720000000000005"/>
  </r>
  <r>
    <x v="49"/>
    <n v="0.18940000000000001"/>
    <n v="2.2639800000000001"/>
    <n v="0.83379999999999999"/>
  </r>
  <r>
    <x v="50"/>
    <n v="-0.47439999999999999"/>
    <n v="2.3692000000000002"/>
    <n v="0.82720000000000005"/>
  </r>
  <r>
    <x v="49"/>
    <n v="3.9699999999999999E-2"/>
    <n v="2.2980800000000001"/>
    <n v="0.83379999999999999"/>
  </r>
  <r>
    <x v="49"/>
    <n v="-0.17380000000000001"/>
    <n v="2.33588"/>
    <n v="0.83379999999999999"/>
  </r>
  <r>
    <x v="50"/>
    <n v="-0.54490000000000005"/>
    <n v="2.34849"/>
    <n v="0.82720000000000005"/>
  </r>
  <r>
    <x v="50"/>
    <n v="-0.76470000000000005"/>
    <n v="2.36517"/>
    <n v="0.82720000000000005"/>
  </r>
  <r>
    <x v="49"/>
    <n v="-1.0064"/>
    <n v="2.3733499999999998"/>
    <n v="0.83379999999999999"/>
  </r>
  <r>
    <x v="49"/>
    <n v="-0.80910000000000004"/>
    <n v="2.3483499999999999"/>
    <n v="0.83379999999999999"/>
  </r>
  <r>
    <x v="49"/>
    <n v="-1.1353"/>
    <n v="2.3552"/>
    <n v="0.83379999999999999"/>
  </r>
  <r>
    <x v="51"/>
    <n v="-1.8962000000000001"/>
    <n v="4.7407199999999996"/>
    <n v="0.83379999999999999"/>
  </r>
  <r>
    <x v="51"/>
    <n v="0.19170000000000001"/>
    <n v="1.8184499999999999"/>
    <n v="0.83379999999999999"/>
  </r>
  <r>
    <x v="51"/>
    <n v="-0.1128"/>
    <n v="2.1993100000000001"/>
    <n v="0.83379999999999999"/>
  </r>
  <r>
    <x v="51"/>
    <n v="5.8000000000000003E-2"/>
    <n v="2.00122"/>
    <n v="0.83379999999999999"/>
  </r>
  <r>
    <x v="51"/>
    <n v="-0.35980000000000001"/>
    <n v="2.37547"/>
    <n v="0.83379999999999999"/>
  </r>
  <r>
    <x v="51"/>
    <n v="-0.40500000000000003"/>
    <n v="2.3420299999999998"/>
    <n v="0.83379999999999999"/>
  </r>
  <r>
    <x v="51"/>
    <n v="-8.5999999999999993E-2"/>
    <n v="2.0801500000000002"/>
    <n v="0.83379999999999999"/>
  </r>
  <r>
    <x v="51"/>
    <n v="-8.9999999999999998E-4"/>
    <n v="2.01159"/>
    <n v="0.83379999999999999"/>
  </r>
  <r>
    <x v="51"/>
    <n v="0.33739999999999998"/>
    <n v="1.79769"/>
    <n v="0.83379999999999999"/>
  </r>
  <r>
    <x v="51"/>
    <n v="0.3049"/>
    <n v="1.8494999999999999"/>
    <n v="0.83379999999999999"/>
  </r>
  <r>
    <x v="51"/>
    <n v="0.66510000000000002"/>
    <n v="1.6841999999999999"/>
    <n v="0.83379999999999999"/>
  </r>
  <r>
    <x v="51"/>
    <n v="0.43230000000000002"/>
    <n v="1.81253"/>
    <n v="0.83379999999999999"/>
  </r>
  <r>
    <x v="51"/>
    <n v="0.64419999999999999"/>
    <n v="1.7356499999999999"/>
    <n v="0.83379999999999999"/>
  </r>
  <r>
    <x v="51"/>
    <n v="0.65080000000000005"/>
    <n v="1.7553300000000001"/>
    <n v="0.83379999999999999"/>
  </r>
  <r>
    <x v="51"/>
    <n v="-0.3589"/>
    <n v="2.14697"/>
    <n v="0.83379999999999999"/>
  </r>
  <r>
    <x v="51"/>
    <n v="0.66700000000000004"/>
    <n v="1.79617"/>
    <n v="0.83379999999999999"/>
  </r>
  <r>
    <x v="51"/>
    <n v="0.44440000000000002"/>
    <n v="1.88652"/>
    <n v="0.83379999999999999"/>
  </r>
  <r>
    <x v="51"/>
    <n v="0.24229999999999999"/>
    <n v="1.9418599999999999"/>
    <n v="0.83379999999999999"/>
  </r>
  <r>
    <x v="51"/>
    <n v="-5.5100000000000003E-2"/>
    <n v="2.0414699999999999"/>
    <n v="0.83379999999999999"/>
  </r>
  <r>
    <x v="51"/>
    <n v="7.5600000000000001E-2"/>
    <n v="2.0096699999999998"/>
    <n v="0.83379999999999999"/>
  </r>
  <r>
    <x v="51"/>
    <n v="7.8299999999999995E-2"/>
    <n v="2.00848"/>
    <n v="0.83379999999999999"/>
  </r>
  <r>
    <x v="51"/>
    <n v="0.47589999999999999"/>
    <n v="1.90493"/>
    <n v="0.83379999999999999"/>
  </r>
  <r>
    <x v="51"/>
    <n v="0.38450000000000001"/>
    <n v="1.9321699999999999"/>
    <n v="0.83379999999999999"/>
  </r>
  <r>
    <x v="51"/>
    <n v="0.27410000000000001"/>
    <n v="1.97231"/>
    <n v="0.83379999999999999"/>
  </r>
  <r>
    <x v="51"/>
    <n v="9.06E-2"/>
    <n v="2.0115500000000002"/>
    <n v="0.83379999999999999"/>
  </r>
  <r>
    <x v="51"/>
    <n v="-0.40279999999999999"/>
    <n v="2.0971199999999999"/>
    <n v="0.83379999999999999"/>
  </r>
  <r>
    <x v="51"/>
    <n v="-0.17699999999999999"/>
    <n v="2.0488400000000002"/>
    <n v="0.83379999999999999"/>
  </r>
  <r>
    <x v="51"/>
    <n v="-0.68559999999999999"/>
    <n v="2.1449600000000002"/>
    <n v="0.83379999999999999"/>
  </r>
  <r>
    <x v="51"/>
    <n v="-0.44929999999999998"/>
    <n v="2.08067"/>
    <n v="0.83379999999999999"/>
  </r>
  <r>
    <x v="51"/>
    <n v="-0.19309999999999999"/>
    <n v="2.02332"/>
    <n v="0.83379999999999999"/>
  </r>
  <r>
    <x v="51"/>
    <n v="-0.4254"/>
    <n v="2.0765899999999999"/>
    <n v="0.83379999999999999"/>
  </r>
  <r>
    <x v="51"/>
    <n v="-0.56730000000000003"/>
    <n v="2.1051600000000001"/>
    <n v="0.83379999999999999"/>
  </r>
  <r>
    <x v="51"/>
    <n v="-0.31109999999999999"/>
    <n v="2.0497999999999998"/>
    <n v="0.83379999999999999"/>
  </r>
  <r>
    <x v="51"/>
    <n v="-0.49919999999999998"/>
    <n v="2.09517"/>
    <n v="0.83379999999999999"/>
  </r>
  <r>
    <x v="51"/>
    <n v="8.2699999999999996E-2"/>
    <n v="1.9786900000000001"/>
    <n v="0.83379999999999999"/>
  </r>
  <r>
    <x v="51"/>
    <n v="0.4632"/>
    <n v="1.9253400000000001"/>
    <n v="0.83379999999999999"/>
  </r>
  <r>
    <x v="51"/>
    <n v="0.1371"/>
    <n v="1.9888999999999999"/>
    <n v="0.83379999999999999"/>
  </r>
  <r>
    <x v="51"/>
    <n v="-0.14119999999999999"/>
    <n v="2.0334300000000001"/>
    <n v="0.83379999999999999"/>
  </r>
  <r>
    <x v="51"/>
    <n v="-0.29759999999999998"/>
    <n v="2.0731000000000002"/>
    <n v="0.83379999999999999"/>
  </r>
  <r>
    <x v="51"/>
    <n v="-0.32040000000000002"/>
    <n v="2.0511200000000001"/>
    <n v="0.83379999999999999"/>
  </r>
  <r>
    <x v="51"/>
    <n v="4.2900000000000001E-2"/>
    <n v="1.97759"/>
    <n v="0.83379999999999999"/>
  </r>
  <r>
    <x v="51"/>
    <n v="-0.27529999999999999"/>
    <n v="2.06284"/>
    <n v="0.83379999999999999"/>
  </r>
  <r>
    <x v="51"/>
    <n v="-0.86109999999999998"/>
    <n v="2.1227499999999999"/>
    <n v="0.83379999999999999"/>
  </r>
  <r>
    <x v="51"/>
    <n v="-0.38600000000000001"/>
    <n v="2.0415100000000002"/>
    <n v="0.83379999999999999"/>
  </r>
  <r>
    <x v="51"/>
    <n v="-0.20469999999999999"/>
    <n v="2.0162300000000002"/>
    <n v="0.83379999999999999"/>
  </r>
  <r>
    <x v="51"/>
    <n v="-8.5999999999999993E-2"/>
    <n v="2.0523400000000001"/>
    <n v="0.83379999999999999"/>
  </r>
  <r>
    <x v="51"/>
    <n v="-0.38190000000000002"/>
    <n v="2.1004399999999999"/>
    <n v="0.83379999999999999"/>
  </r>
  <r>
    <x v="51"/>
    <n v="-0.22559999999999999"/>
    <n v="2.032"/>
    <n v="0.83379999999999999"/>
  </r>
  <r>
    <x v="51"/>
    <n v="-8.7599999999999997E-2"/>
    <n v="2.0047000000000001"/>
    <n v="0.83379999999999999"/>
  </r>
  <r>
    <x v="51"/>
    <n v="-3.3000000000000002E-2"/>
    <n v="2.0137200000000002"/>
    <n v="0.83379999999999999"/>
  </r>
  <r>
    <x v="51"/>
    <n v="7.9799999999999996E-2"/>
    <n v="1.9917"/>
    <n v="0.83379999999999999"/>
  </r>
  <r>
    <x v="51"/>
    <n v="-0.4022"/>
    <n v="2.0592100000000002"/>
    <n v="0.83379999999999999"/>
  </r>
  <r>
    <x v="51"/>
    <n v="-0.2356"/>
    <n v="2.0424600000000002"/>
    <n v="0.83379999999999999"/>
  </r>
  <r>
    <x v="51"/>
    <n v="-0.16020000000000001"/>
    <n v="2.07131"/>
    <n v="0.83379999999999999"/>
  </r>
  <r>
    <x v="51"/>
    <n v="-0.27460000000000001"/>
    <n v="2.10107"/>
    <n v="0.83379999999999999"/>
  </r>
  <r>
    <x v="51"/>
    <n v="-0.3024"/>
    <n v="2.0888900000000001"/>
    <n v="0.83379999999999999"/>
  </r>
  <r>
    <x v="51"/>
    <n v="-0.28420000000000001"/>
    <n v="2.0210900000000001"/>
    <n v="0.83379999999999999"/>
  </r>
  <r>
    <x v="51"/>
    <n v="3.32E-2"/>
    <n v="1.98593"/>
    <n v="0.83379999999999999"/>
  </r>
  <r>
    <x v="51"/>
    <n v="-0.43669999999999998"/>
    <n v="2.04297"/>
    <n v="0.83379999999999999"/>
  </r>
  <r>
    <x v="51"/>
    <n v="-0.1026"/>
    <n v="2.0673499999999998"/>
    <n v="0.83379999999999999"/>
  </r>
  <r>
    <x v="51"/>
    <n v="1E-4"/>
    <n v="2.0549900000000001"/>
    <n v="0.83379999999999999"/>
  </r>
  <r>
    <x v="51"/>
    <n v="0.32390000000000002"/>
    <n v="2.0167700000000002"/>
    <n v="0.83379999999999999"/>
  </r>
  <r>
    <x v="51"/>
    <n v="-0.21779999999999999"/>
    <n v="2.07992"/>
    <n v="0.83379999999999999"/>
  </r>
  <r>
    <x v="52"/>
    <n v="-1.1377999999999999"/>
    <n v="3.5609700000000002"/>
    <n v="0.82720000000000005"/>
  </r>
  <r>
    <x v="52"/>
    <n v="0.26329999999999998"/>
    <n v="1.64838"/>
    <n v="0.82720000000000005"/>
  </r>
  <r>
    <x v="52"/>
    <n v="-8.5000000000000006E-2"/>
    <n v="2.0905499999999999"/>
    <n v="0.82720000000000005"/>
  </r>
  <r>
    <x v="52"/>
    <n v="0.32740000000000002"/>
    <n v="1.7202200000000001"/>
    <n v="0.82720000000000005"/>
  </r>
  <r>
    <x v="52"/>
    <n v="0.36770000000000003"/>
    <n v="1.75223"/>
    <n v="0.82720000000000005"/>
  </r>
  <r>
    <x v="52"/>
    <n v="0.52439999999999998"/>
    <n v="1.6645399999999999"/>
    <n v="0.82720000000000005"/>
  </r>
  <r>
    <x v="52"/>
    <n v="0.18099999999999999"/>
    <n v="1.9316"/>
    <n v="0.82720000000000005"/>
  </r>
  <r>
    <x v="52"/>
    <n v="0.27079999999999999"/>
    <n v="1.8606100000000001"/>
    <n v="0.82720000000000005"/>
  </r>
  <r>
    <x v="52"/>
    <n v="0.53639999999999999"/>
    <n v="1.6778"/>
    <n v="0.82720000000000005"/>
  </r>
  <r>
    <x v="52"/>
    <n v="0.82410000000000005"/>
    <n v="1.55457"/>
    <n v="0.82720000000000005"/>
  </r>
  <r>
    <x v="52"/>
    <n v="0.53149999999999997"/>
    <n v="1.6825699999999999"/>
    <n v="0.82720000000000005"/>
  </r>
  <r>
    <x v="52"/>
    <n v="0.2029"/>
    <n v="1.84581"/>
    <n v="0.82720000000000005"/>
  </r>
  <r>
    <x v="52"/>
    <n v="0.49180000000000001"/>
    <n v="1.70628"/>
    <n v="0.82720000000000005"/>
  </r>
  <r>
    <x v="52"/>
    <n v="0.30480000000000002"/>
    <n v="1.7861100000000001"/>
    <n v="0.82720000000000005"/>
  </r>
  <r>
    <x v="52"/>
    <n v="0.6411"/>
    <n v="1.6300699999999999"/>
    <n v="0.82720000000000005"/>
  </r>
  <r>
    <x v="52"/>
    <n v="-0.2954"/>
    <n v="1.93499"/>
    <n v="0.82720000000000005"/>
  </r>
  <r>
    <x v="52"/>
    <n v="5.3699999999999998E-2"/>
    <n v="1.78006"/>
    <n v="0.82720000000000005"/>
  </r>
  <r>
    <x v="52"/>
    <n v="0.33279999999999998"/>
    <n v="1.68513"/>
    <n v="0.82720000000000005"/>
  </r>
  <r>
    <x v="52"/>
    <n v="0.50439999999999996"/>
    <n v="1.6402000000000001"/>
    <n v="0.82720000000000005"/>
  </r>
  <r>
    <x v="52"/>
    <n v="-0.22109999999999999"/>
    <n v="1.8614599999999999"/>
    <n v="0.82720000000000005"/>
  </r>
  <r>
    <x v="52"/>
    <n v="-0.16250000000000001"/>
    <n v="1.8468800000000001"/>
    <n v="0.82720000000000005"/>
  </r>
  <r>
    <x v="52"/>
    <n v="0.57530000000000003"/>
    <n v="1.62303"/>
    <n v="0.82720000000000005"/>
  </r>
  <r>
    <x v="52"/>
    <n v="0.49719999999999998"/>
    <n v="1.6511899999999999"/>
    <n v="0.82720000000000005"/>
  </r>
  <r>
    <x v="52"/>
    <n v="0.52910000000000001"/>
    <n v="1.68147"/>
    <n v="0.82720000000000005"/>
  </r>
  <r>
    <x v="52"/>
    <n v="0.50249999999999995"/>
    <n v="1.6598900000000001"/>
    <n v="0.82720000000000005"/>
  </r>
  <r>
    <x v="52"/>
    <n v="1.0215000000000001"/>
    <n v="1.59372"/>
    <n v="0.82720000000000005"/>
  </r>
  <r>
    <x v="52"/>
    <n v="0.37559999999999999"/>
    <n v="1.7254799999999999"/>
    <n v="0.82720000000000005"/>
  </r>
  <r>
    <x v="52"/>
    <n v="7.4999999999999997E-2"/>
    <n v="1.7785500000000001"/>
    <n v="0.82720000000000005"/>
  </r>
  <r>
    <x v="52"/>
    <n v="0.32600000000000001"/>
    <n v="1.7397199999999999"/>
    <n v="0.82720000000000005"/>
  </r>
  <r>
    <x v="52"/>
    <n v="-5.9400000000000001E-2"/>
    <n v="1.80447"/>
    <n v="0.82720000000000005"/>
  </r>
  <r>
    <x v="52"/>
    <n v="0.29970000000000002"/>
    <n v="1.7335700000000001"/>
    <n v="0.82720000000000005"/>
  </r>
  <r>
    <x v="52"/>
    <n v="0.1762"/>
    <n v="1.7607600000000001"/>
    <n v="0.82720000000000005"/>
  </r>
  <r>
    <x v="52"/>
    <n v="0.1089"/>
    <n v="1.7598100000000001"/>
    <n v="0.82720000000000005"/>
  </r>
  <r>
    <x v="52"/>
    <n v="-3.15E-2"/>
    <n v="1.82836"/>
    <n v="0.82720000000000005"/>
  </r>
  <r>
    <x v="52"/>
    <n v="0.44379999999999997"/>
    <n v="1.73695"/>
    <n v="0.82720000000000005"/>
  </r>
  <r>
    <x v="52"/>
    <n v="0.62790000000000001"/>
    <n v="1.71244"/>
    <n v="0.82720000000000005"/>
  </r>
  <r>
    <x v="52"/>
    <n v="0.96409999999999996"/>
    <n v="1.6524099999999999"/>
    <n v="0.82720000000000005"/>
  </r>
  <r>
    <x v="52"/>
    <n v="0.47289999999999999"/>
    <n v="1.7078599999999999"/>
    <n v="0.82720000000000005"/>
  </r>
  <r>
    <x v="52"/>
    <n v="-0.32990000000000003"/>
    <n v="1.85534"/>
    <n v="0.82720000000000005"/>
  </r>
  <r>
    <x v="52"/>
    <n v="0.82809999999999995"/>
    <n v="1.6581300000000001"/>
    <n v="0.82720000000000005"/>
  </r>
  <r>
    <x v="52"/>
    <n v="0.62229999999999996"/>
    <n v="1.6915500000000001"/>
    <n v="0.82720000000000005"/>
  </r>
  <r>
    <x v="52"/>
    <n v="0.45390000000000003"/>
    <n v="1.70709"/>
    <n v="0.82720000000000005"/>
  </r>
  <r>
    <x v="52"/>
    <n v="0.59970000000000001"/>
    <n v="1.6837800000000001"/>
    <n v="0.82720000000000005"/>
  </r>
  <r>
    <x v="52"/>
    <n v="0.49780000000000002"/>
    <n v="1.71475"/>
    <n v="0.82720000000000005"/>
  </r>
  <r>
    <x v="52"/>
    <n v="0.1101"/>
    <n v="1.7675399999999999"/>
    <n v="0.82720000000000005"/>
  </r>
  <r>
    <x v="52"/>
    <n v="-3.5999999999999999E-3"/>
    <n v="1.8005599999999999"/>
    <n v="0.82720000000000005"/>
  </r>
  <r>
    <x v="52"/>
    <n v="0.40279999999999999"/>
    <n v="1.7400500000000001"/>
    <n v="0.82720000000000005"/>
  </r>
  <r>
    <x v="52"/>
    <n v="0.16850000000000001"/>
    <n v="1.7394400000000001"/>
    <n v="0.82720000000000005"/>
  </r>
  <r>
    <x v="52"/>
    <n v="-0.1691"/>
    <n v="1.78966"/>
    <n v="0.82720000000000005"/>
  </r>
  <r>
    <x v="52"/>
    <n v="0.182"/>
    <n v="1.78488"/>
    <n v="0.82720000000000005"/>
  </r>
  <r>
    <x v="52"/>
    <n v="0.80789999999999995"/>
    <n v="1.71644"/>
    <n v="0.82720000000000005"/>
  </r>
  <r>
    <x v="52"/>
    <n v="0.76570000000000005"/>
    <n v="1.6879"/>
    <n v="0.82720000000000005"/>
  </r>
  <r>
    <x v="52"/>
    <n v="0.30199999999999999"/>
    <n v="1.7533000000000001"/>
    <n v="0.82720000000000005"/>
  </r>
  <r>
    <x v="52"/>
    <n v="0.77849999999999997"/>
    <n v="1.72698"/>
    <n v="0.82720000000000005"/>
  </r>
  <r>
    <x v="52"/>
    <n v="1.1727000000000001"/>
    <n v="1.67249"/>
    <n v="0.82720000000000005"/>
  </r>
  <r>
    <x v="52"/>
    <n v="1.0793999999999999"/>
    <n v="1.7384299999999999"/>
    <n v="0.82720000000000005"/>
  </r>
  <r>
    <x v="52"/>
    <n v="0.86209999999999998"/>
    <n v="1.7643899999999999"/>
    <n v="0.82720000000000005"/>
  </r>
  <r>
    <x v="52"/>
    <n v="0.61080000000000001"/>
    <n v="1.7374499999999999"/>
    <n v="0.82720000000000005"/>
  </r>
  <r>
    <x v="52"/>
    <n v="0.50660000000000005"/>
    <n v="1.7573399999999999"/>
    <n v="0.82720000000000005"/>
  </r>
  <r>
    <x v="52"/>
    <n v="0.34570000000000001"/>
    <n v="1.7673700000000001"/>
    <n v="0.82720000000000005"/>
  </r>
  <r>
    <x v="52"/>
    <n v="0.84560000000000002"/>
    <n v="1.77389"/>
    <n v="0.82720000000000005"/>
  </r>
  <r>
    <x v="52"/>
    <n v="0.4516"/>
    <n v="1.7486299999999999"/>
    <n v="0.82720000000000005"/>
  </r>
  <r>
    <x v="52"/>
    <n v="1.07"/>
    <n v="1.72332"/>
    <n v="0.82720000000000005"/>
  </r>
  <r>
    <x v="52"/>
    <n v="1.2396"/>
    <n v="1.6966600000000001"/>
    <n v="0.82720000000000005"/>
  </r>
  <r>
    <x v="53"/>
    <n v="-7.0400000000000004E-2"/>
    <n v="1.9386099999999999"/>
    <n v="0.79390000000000005"/>
  </r>
  <r>
    <x v="54"/>
    <n v="0.18820000000000001"/>
    <n v="1.5525800000000001"/>
    <n v="0.80059999999999998"/>
  </r>
  <r>
    <x v="53"/>
    <n v="-0.5272"/>
    <n v="2.3931900000000002"/>
    <n v="0.79390000000000005"/>
  </r>
  <r>
    <x v="54"/>
    <n v="6.8400000000000002E-2"/>
    <n v="1.6932100000000001"/>
    <n v="0.80059999999999998"/>
  </r>
  <r>
    <x v="54"/>
    <n v="3.95E-2"/>
    <n v="1.4875100000000001"/>
    <n v="0.80059999999999998"/>
  </r>
  <r>
    <x v="54"/>
    <n v="0.28670000000000001"/>
    <n v="1.46468"/>
    <n v="0.80059999999999998"/>
  </r>
  <r>
    <x v="54"/>
    <n v="0.2094"/>
    <n v="1.5169999999999999"/>
    <n v="0.80059999999999998"/>
  </r>
  <r>
    <x v="54"/>
    <n v="0.40960000000000002"/>
    <n v="1.3586499999999999"/>
    <n v="0.80059999999999998"/>
  </r>
  <r>
    <x v="54"/>
    <n v="5.1799999999999999E-2"/>
    <n v="1.55708"/>
    <n v="0.80059999999999998"/>
  </r>
  <r>
    <x v="54"/>
    <n v="0.3896"/>
    <n v="1.3166"/>
    <n v="0.80059999999999998"/>
  </r>
  <r>
    <x v="54"/>
    <n v="0.50119999999999998"/>
    <n v="1.25678"/>
    <n v="0.80059999999999998"/>
  </r>
  <r>
    <x v="54"/>
    <n v="0.83120000000000005"/>
    <n v="1.1014200000000001"/>
    <n v="0.80059999999999998"/>
  </r>
  <r>
    <x v="54"/>
    <n v="0.65049999999999997"/>
    <n v="1.1991700000000001"/>
    <n v="0.80059999999999998"/>
  </r>
  <r>
    <x v="54"/>
    <n v="0.55859999999999999"/>
    <n v="1.2769699999999999"/>
    <n v="0.80059999999999998"/>
  </r>
  <r>
    <x v="54"/>
    <n v="0.46860000000000002"/>
    <n v="1.31555"/>
    <n v="0.80059999999999998"/>
  </r>
  <r>
    <x v="54"/>
    <n v="7.0900000000000005E-2"/>
    <n v="1.42967"/>
    <n v="0.80059999999999998"/>
  </r>
  <r>
    <x v="54"/>
    <n v="0.29520000000000002"/>
    <n v="1.3413999999999999"/>
    <n v="0.80059999999999998"/>
  </r>
  <r>
    <x v="54"/>
    <n v="0.14660000000000001"/>
    <n v="1.41035"/>
    <n v="0.80059999999999998"/>
  </r>
  <r>
    <x v="54"/>
    <n v="-7.5600000000000001E-2"/>
    <n v="1.49074"/>
    <n v="0.80059999999999998"/>
  </r>
  <r>
    <x v="54"/>
    <n v="-0.1021"/>
    <n v="1.48187"/>
    <n v="0.80059999999999998"/>
  </r>
  <r>
    <x v="54"/>
    <n v="0.1434"/>
    <n v="1.4068700000000001"/>
    <n v="0.80059999999999998"/>
  </r>
  <r>
    <x v="54"/>
    <n v="0.21740000000000001"/>
    <n v="1.3990100000000001"/>
    <n v="0.80059999999999998"/>
  </r>
  <r>
    <x v="54"/>
    <n v="0.1144"/>
    <n v="1.43167"/>
    <n v="0.80059999999999998"/>
  </r>
  <r>
    <x v="54"/>
    <n v="0.2135"/>
    <n v="1.39805"/>
    <n v="0.80059999999999998"/>
  </r>
  <r>
    <x v="54"/>
    <n v="-0.1633"/>
    <n v="1.4688099999999999"/>
    <n v="0.80059999999999998"/>
  </r>
  <r>
    <x v="54"/>
    <n v="9.7600000000000006E-2"/>
    <n v="1.4093899999999999"/>
    <n v="0.80059999999999998"/>
  </r>
  <r>
    <x v="54"/>
    <n v="0.4466"/>
    <n v="1.3507"/>
    <n v="0.80059999999999998"/>
  </r>
  <r>
    <x v="54"/>
    <n v="0.42320000000000002"/>
    <n v="1.3632"/>
    <n v="0.80059999999999998"/>
  </r>
  <r>
    <x v="54"/>
    <n v="-0.1166"/>
    <n v="1.4524600000000001"/>
    <n v="0.80059999999999998"/>
  </r>
  <r>
    <x v="54"/>
    <n v="0.46700000000000003"/>
    <n v="1.32769"/>
    <n v="0.80059999999999998"/>
  </r>
  <r>
    <x v="54"/>
    <n v="0.61950000000000005"/>
    <n v="1.32517"/>
    <n v="0.80059999999999998"/>
  </r>
  <r>
    <x v="54"/>
    <n v="8.6400000000000005E-2"/>
    <n v="1.43679"/>
    <n v="0.80059999999999998"/>
  </r>
  <r>
    <x v="54"/>
    <n v="0.63300000000000001"/>
    <n v="1.3544400000000001"/>
    <n v="0.80059999999999998"/>
  </r>
  <r>
    <x v="54"/>
    <n v="0.39329999999999998"/>
    <n v="1.40934"/>
    <n v="0.80059999999999998"/>
  </r>
  <r>
    <x v="54"/>
    <n v="0.2162"/>
    <n v="1.44445"/>
    <n v="0.80059999999999998"/>
  </r>
  <r>
    <x v="54"/>
    <n v="0.15709999999999999"/>
    <n v="1.4379500000000001"/>
    <n v="0.80059999999999998"/>
  </r>
  <r>
    <x v="54"/>
    <n v="0.7752"/>
    <n v="1.33368"/>
    <n v="0.80059999999999998"/>
  </r>
  <r>
    <x v="54"/>
    <n v="0.40739999999999998"/>
    <n v="1.3950499999999999"/>
    <n v="0.80059999999999998"/>
  </r>
  <r>
    <x v="54"/>
    <n v="0.30990000000000001"/>
    <n v="1.4107700000000001"/>
    <n v="0.80059999999999998"/>
  </r>
  <r>
    <x v="54"/>
    <n v="0.55379999999999996"/>
    <n v="1.35128"/>
    <n v="0.80059999999999998"/>
  </r>
  <r>
    <x v="54"/>
    <n v="0.11459999999999999"/>
    <n v="1.38584"/>
    <n v="0.80059999999999998"/>
  </r>
  <r>
    <x v="54"/>
    <n v="6.9699999999999998E-2"/>
    <n v="1.4499299999999999"/>
    <n v="0.80059999999999998"/>
  </r>
  <r>
    <x v="54"/>
    <n v="0.40139999999999998"/>
    <n v="1.38463"/>
    <n v="0.80059999999999998"/>
  </r>
  <r>
    <x v="54"/>
    <n v="0.66320000000000001"/>
    <n v="1.3470899999999999"/>
    <n v="0.80059999999999998"/>
  </r>
  <r>
    <x v="54"/>
    <n v="0.1777"/>
    <n v="1.42157"/>
    <n v="0.80059999999999998"/>
  </r>
  <r>
    <x v="54"/>
    <n v="0.2727"/>
    <n v="1.40194"/>
    <n v="0.80059999999999998"/>
  </r>
  <r>
    <x v="54"/>
    <n v="0.19489999999999999"/>
    <n v="1.4158900000000001"/>
    <n v="0.80059999999999998"/>
  </r>
  <r>
    <x v="54"/>
    <n v="0.8175"/>
    <n v="1.3243799999999999"/>
    <n v="0.80059999999999998"/>
  </r>
  <r>
    <x v="54"/>
    <n v="0.54690000000000005"/>
    <n v="1.36537"/>
    <n v="0.80059999999999998"/>
  </r>
  <r>
    <x v="54"/>
    <n v="0.30109999999999998"/>
    <n v="1.4018699999999999"/>
    <n v="0.80059999999999998"/>
  </r>
  <r>
    <x v="54"/>
    <n v="-6.88E-2"/>
    <n v="1.4547300000000001"/>
    <n v="0.80059999999999998"/>
  </r>
  <r>
    <x v="54"/>
    <n v="0.74050000000000005"/>
    <n v="1.41415"/>
    <n v="0.80059999999999998"/>
  </r>
  <r>
    <x v="54"/>
    <n v="0.88260000000000005"/>
    <n v="1.3963300000000001"/>
    <n v="0.80059999999999998"/>
  </r>
  <r>
    <x v="54"/>
    <n v="0.71120000000000005"/>
    <n v="1.42042"/>
    <n v="0.80059999999999998"/>
  </r>
  <r>
    <x v="54"/>
    <n v="1.2397"/>
    <n v="1.3875200000000001"/>
    <n v="0.80059999999999998"/>
  </r>
  <r>
    <x v="54"/>
    <n v="0.67279999999999995"/>
    <n v="1.4655800000000001"/>
    <n v="0.80059999999999998"/>
  </r>
  <r>
    <x v="54"/>
    <n v="1.0242"/>
    <n v="1.4230499999999999"/>
    <n v="0.80059999999999998"/>
  </r>
  <r>
    <x v="54"/>
    <n v="0.63190000000000002"/>
    <n v="1.4722900000000001"/>
    <n v="0.80059999999999998"/>
  </r>
  <r>
    <x v="54"/>
    <n v="1.0566"/>
    <n v="1.4213"/>
    <n v="0.80059999999999998"/>
  </r>
  <r>
    <x v="54"/>
    <n v="1.1126"/>
    <n v="1.42011"/>
    <n v="0.80059999999999998"/>
  </r>
  <r>
    <x v="54"/>
    <n v="8.0399999999999999E-2"/>
    <n v="1.4757100000000001"/>
    <n v="0.80059999999999998"/>
  </r>
  <r>
    <x v="55"/>
    <n v="2.1101000000000001"/>
    <n v="-1.1156200000000001"/>
    <n v="0.80720000000000003"/>
  </r>
  <r>
    <x v="55"/>
    <n v="0.59299999999999997"/>
    <n v="0.82018000000000002"/>
    <n v="0.80720000000000003"/>
  </r>
  <r>
    <x v="55"/>
    <n v="0.67959999999999998"/>
    <n v="0.79303000000000001"/>
    <n v="0.80720000000000003"/>
  </r>
  <r>
    <x v="55"/>
    <n v="0.2641"/>
    <n v="1.22102"/>
    <n v="0.80720000000000003"/>
  </r>
  <r>
    <x v="55"/>
    <n v="0.31690000000000002"/>
    <n v="1.0760799999999999"/>
    <n v="0.80720000000000003"/>
  </r>
  <r>
    <x v="55"/>
    <n v="0.32840000000000003"/>
    <n v="1.08189"/>
    <n v="0.80720000000000003"/>
  </r>
  <r>
    <x v="55"/>
    <n v="0.11070000000000001"/>
    <n v="1.2376799999999999"/>
    <n v="0.80720000000000003"/>
  </r>
  <r>
    <x v="55"/>
    <n v="0.1186"/>
    <n v="1.2368699999999999"/>
    <n v="0.80720000000000003"/>
  </r>
  <r>
    <x v="55"/>
    <n v="-0.14749999999999999"/>
    <n v="1.38802"/>
    <n v="0.80720000000000003"/>
  </r>
  <r>
    <x v="55"/>
    <n v="-0.52029999999999998"/>
    <n v="1.462"/>
    <n v="0.80720000000000003"/>
  </r>
  <r>
    <x v="55"/>
    <n v="-0.57120000000000004"/>
    <n v="1.47567"/>
    <n v="0.80720000000000003"/>
  </r>
  <r>
    <x v="55"/>
    <n v="-0.24840000000000001"/>
    <n v="1.31497"/>
    <n v="0.80720000000000003"/>
  </r>
  <r>
    <x v="55"/>
    <n v="-0.2843"/>
    <n v="1.3261499999999999"/>
    <n v="0.80720000000000003"/>
  </r>
  <r>
    <x v="55"/>
    <n v="0.19639999999999999"/>
    <n v="1.1220000000000001"/>
    <n v="0.80720000000000003"/>
  </r>
  <r>
    <x v="55"/>
    <n v="-0.45319999999999999"/>
    <n v="1.3483099999999999"/>
    <n v="0.80720000000000003"/>
  </r>
  <r>
    <x v="55"/>
    <n v="-0.3569"/>
    <n v="1.3616900000000001"/>
    <n v="0.80720000000000003"/>
  </r>
  <r>
    <x v="55"/>
    <n v="-0.4829"/>
    <n v="1.4022300000000001"/>
    <n v="0.80720000000000003"/>
  </r>
  <r>
    <x v="55"/>
    <n v="-4.5199999999999997E-2"/>
    <n v="1.2456400000000001"/>
    <n v="0.80720000000000003"/>
  </r>
  <r>
    <x v="55"/>
    <n v="4.1000000000000002E-2"/>
    <n v="1.2170399999999999"/>
    <n v="0.80720000000000003"/>
  </r>
  <r>
    <x v="55"/>
    <n v="-0.26779999999999998"/>
    <n v="1.3103100000000001"/>
    <n v="0.80720000000000003"/>
  </r>
  <r>
    <x v="55"/>
    <n v="0.11899999999999999"/>
    <n v="1.1902600000000001"/>
    <n v="0.80720000000000003"/>
  </r>
  <r>
    <x v="55"/>
    <n v="-0.1739"/>
    <n v="1.2593799999999999"/>
    <n v="0.80720000000000003"/>
  </r>
  <r>
    <x v="55"/>
    <n v="-0.25480000000000003"/>
    <n v="1.2772399999999999"/>
    <n v="0.80720000000000003"/>
  </r>
  <r>
    <x v="55"/>
    <n v="0.30990000000000001"/>
    <n v="1.13026"/>
    <n v="0.80720000000000003"/>
  </r>
  <r>
    <x v="55"/>
    <n v="9.4100000000000003E-2"/>
    <n v="1.1412800000000001"/>
    <n v="0.80720000000000003"/>
  </r>
  <r>
    <x v="55"/>
    <n v="0.31519999999999998"/>
    <n v="1.0872299999999999"/>
    <n v="0.80720000000000003"/>
  </r>
  <r>
    <x v="55"/>
    <n v="-0.30099999999999999"/>
    <n v="1.2376199999999999"/>
    <n v="0.80720000000000003"/>
  </r>
  <r>
    <x v="55"/>
    <n v="-9.98E-2"/>
    <n v="1.1875199999999999"/>
    <n v="0.80720000000000003"/>
  </r>
  <r>
    <x v="55"/>
    <n v="0.18759999999999999"/>
    <n v="1.12355"/>
    <n v="0.80720000000000003"/>
  </r>
  <r>
    <x v="55"/>
    <n v="0.15579999999999999"/>
    <n v="1.1313"/>
    <n v="0.80720000000000003"/>
  </r>
  <r>
    <x v="55"/>
    <n v="-0.33450000000000002"/>
    <n v="1.2360199999999999"/>
    <n v="0.80720000000000003"/>
  </r>
  <r>
    <x v="55"/>
    <n v="0.3"/>
    <n v="1.1024"/>
    <n v="0.80720000000000003"/>
  </r>
  <r>
    <x v="55"/>
    <n v="-9.9099999999999994E-2"/>
    <n v="1.18458"/>
    <n v="0.80720000000000003"/>
  </r>
  <r>
    <x v="55"/>
    <n v="-0.15970000000000001"/>
    <n v="1.1960599999999999"/>
    <n v="0.80720000000000003"/>
  </r>
  <r>
    <x v="55"/>
    <n v="-6.5500000000000003E-2"/>
    <n v="1.1775100000000001"/>
    <n v="0.80720000000000003"/>
  </r>
  <r>
    <x v="55"/>
    <n v="0.26679999999999998"/>
    <n v="1.1049199999999999"/>
    <n v="0.80720000000000003"/>
  </r>
  <r>
    <x v="55"/>
    <n v="3.7499999999999999E-2"/>
    <n v="1.1480600000000001"/>
    <n v="0.80720000000000003"/>
  </r>
  <r>
    <x v="55"/>
    <n v="-0.12839999999999999"/>
    <n v="1.1776899999999999"/>
    <n v="0.80720000000000003"/>
  </r>
  <r>
    <x v="55"/>
    <n v="-0.24490000000000001"/>
    <n v="1.19757"/>
    <n v="0.80720000000000003"/>
  </r>
  <r>
    <x v="55"/>
    <n v="0.4027"/>
    <n v="1.0862400000000001"/>
    <n v="0.80720000000000003"/>
  </r>
  <r>
    <x v="55"/>
    <n v="-6.4399999999999999E-2"/>
    <n v="1.16082"/>
    <n v="0.80720000000000003"/>
  </r>
  <r>
    <x v="55"/>
    <n v="0.25080000000000002"/>
    <n v="1.1084799999999999"/>
    <n v="0.80720000000000003"/>
  </r>
  <r>
    <x v="55"/>
    <n v="0.13500000000000001"/>
    <n v="1.12368"/>
    <n v="0.80720000000000003"/>
  </r>
  <r>
    <x v="55"/>
    <n v="0.18779999999999999"/>
    <n v="1.10572"/>
    <n v="0.80720000000000003"/>
  </r>
  <r>
    <x v="55"/>
    <n v="-6.7699999999999996E-2"/>
    <n v="1.1453899999999999"/>
    <n v="0.80720000000000003"/>
  </r>
  <r>
    <x v="55"/>
    <n v="-0.26929999999999998"/>
    <n v="1.1757299999999999"/>
    <n v="0.80720000000000003"/>
  </r>
  <r>
    <x v="55"/>
    <n v="-5.4800000000000001E-2"/>
    <n v="1.15317"/>
    <n v="0.80720000000000003"/>
  </r>
  <r>
    <x v="55"/>
    <n v="-0.38150000000000001"/>
    <n v="1.18973"/>
    <n v="0.80720000000000003"/>
  </r>
  <r>
    <x v="55"/>
    <n v="-0.1351"/>
    <n v="1.1291500000000001"/>
    <n v="0.80720000000000003"/>
  </r>
  <r>
    <x v="55"/>
    <n v="-0.58140000000000003"/>
    <n v="1.1863900000000001"/>
    <n v="0.80720000000000003"/>
  </r>
  <r>
    <x v="7"/>
    <s v="#N/A N/A"/>
    <s v="#N/A N/A"/>
    <s v="#N/A N/A"/>
  </r>
  <r>
    <x v="55"/>
    <n v="-0.65129999999999999"/>
    <n v="1.1952"/>
    <n v="0.80720000000000003"/>
  </r>
  <r>
    <x v="55"/>
    <n v="-0.29899999999999999"/>
    <n v="1.1444099999999999"/>
    <n v="0.80720000000000003"/>
  </r>
  <r>
    <x v="55"/>
    <n v="-0.33300000000000002"/>
    <n v="1.1483000000000001"/>
    <n v="0.80720000000000003"/>
  </r>
  <r>
    <x v="55"/>
    <n v="-0.44009999999999999"/>
    <n v="1.16157"/>
    <n v="0.80720000000000003"/>
  </r>
  <r>
    <x v="55"/>
    <n v="-0.29920000000000002"/>
    <n v="1.1730499999999999"/>
    <n v="0.80720000000000003"/>
  </r>
  <r>
    <x v="55"/>
    <n v="-1.26E-2"/>
    <n v="1.1365799999999999"/>
    <n v="0.80720000000000003"/>
  </r>
  <r>
    <x v="55"/>
    <n v="0.25490000000000002"/>
    <n v="1.1790700000000001"/>
    <n v="0.80720000000000003"/>
  </r>
  <r>
    <x v="55"/>
    <n v="0.47620000000000001"/>
    <n v="1.1528099999999999"/>
    <n v="0.80720000000000003"/>
  </r>
  <r>
    <x v="55"/>
    <n v="0.56269999999999998"/>
    <n v="1.1634500000000001"/>
    <n v="0.80720000000000003"/>
  </r>
  <r>
    <x v="55"/>
    <n v="0.3584"/>
    <n v="1.18807"/>
    <n v="0.80720000000000003"/>
  </r>
  <r>
    <x v="55"/>
    <n v="0.21149999999999999"/>
    <n v="1.2054499999999999"/>
    <n v="0.80720000000000003"/>
  </r>
  <r>
    <x v="55"/>
    <n v="-0.26140000000000002"/>
    <n v="1.2594399999999999"/>
    <n v="0.80720000000000003"/>
  </r>
  <r>
    <x v="56"/>
    <n v="-9.5701999999999998"/>
    <n v="14.052910000000001"/>
    <n v="0.81389999999999996"/>
  </r>
  <r>
    <x v="56"/>
    <n v="0.47170000000000001"/>
    <n v="0.51570000000000005"/>
    <n v="0.81389999999999996"/>
  </r>
  <r>
    <x v="56"/>
    <n v="0.46839999999999998"/>
    <n v="0.63292000000000004"/>
    <n v="0.81389999999999996"/>
  </r>
  <r>
    <x v="56"/>
    <n v="0.20269999999999999"/>
    <n v="0.98631000000000002"/>
    <n v="0.81389999999999996"/>
  </r>
  <r>
    <x v="56"/>
    <n v="-8.6400000000000005E-2"/>
    <n v="1.2317800000000001"/>
    <n v="0.81389999999999996"/>
  </r>
  <r>
    <x v="56"/>
    <n v="0.48920000000000002"/>
    <n v="0.81232000000000004"/>
    <n v="0.81389999999999996"/>
  </r>
  <r>
    <x v="56"/>
    <n v="0.49940000000000001"/>
    <n v="0.82799"/>
    <n v="0.81389999999999996"/>
  </r>
  <r>
    <x v="56"/>
    <n v="-5.79E-2"/>
    <n v="1.2016500000000001"/>
    <n v="0.81389999999999996"/>
  </r>
  <r>
    <x v="56"/>
    <n v="-0.18029999999999999"/>
    <n v="1.2725"/>
    <n v="0.81389999999999996"/>
  </r>
  <r>
    <x v="56"/>
    <n v="-0.41499999999999998"/>
    <n v="1.3770500000000001"/>
    <n v="0.81389999999999996"/>
  </r>
  <r>
    <x v="56"/>
    <n v="-4.3999999999999997E-2"/>
    <n v="1.18655"/>
    <n v="0.81389999999999996"/>
  </r>
  <r>
    <x v="56"/>
    <n v="0.30649999999999999"/>
    <n v="1.0219400000000001"/>
    <n v="0.81389999999999996"/>
  </r>
  <r>
    <x v="56"/>
    <n v="0.40460000000000002"/>
    <n v="0.98294999999999999"/>
    <n v="0.81389999999999996"/>
  </r>
  <r>
    <x v="56"/>
    <n v="0.2787"/>
    <n v="1.0727500000000001"/>
    <n v="0.81389999999999996"/>
  </r>
  <r>
    <x v="56"/>
    <n v="0.14510000000000001"/>
    <n v="1.12601"/>
    <n v="0.81389999999999996"/>
  </r>
  <r>
    <x v="56"/>
    <n v="-0.31090000000000001"/>
    <n v="1.2917400000000001"/>
    <n v="0.81389999999999996"/>
  </r>
  <r>
    <x v="56"/>
    <n v="-3.9300000000000002E-2"/>
    <n v="1.1936800000000001"/>
    <n v="0.81389999999999996"/>
  </r>
  <r>
    <x v="56"/>
    <n v="0.5585"/>
    <n v="0.97638999999999998"/>
    <n v="0.81389999999999996"/>
  </r>
  <r>
    <x v="56"/>
    <n v="0.1082"/>
    <n v="1.1315299999999999"/>
    <n v="0.81389999999999996"/>
  </r>
  <r>
    <x v="56"/>
    <n v="-0.1663"/>
    <n v="1.1949099999999999"/>
    <n v="0.81389999999999996"/>
  </r>
  <r>
    <x v="56"/>
    <n v="7.0400000000000004E-2"/>
    <n v="1.1243799999999999"/>
    <n v="0.81389999999999996"/>
  </r>
  <r>
    <x v="56"/>
    <n v="0.14169999999999999"/>
    <n v="1.10467"/>
    <n v="0.81389999999999996"/>
  </r>
  <r>
    <x v="56"/>
    <n v="-2.93E-2"/>
    <n v="1.15313"/>
    <n v="0.81389999999999996"/>
  </r>
  <r>
    <x v="56"/>
    <n v="-5.21E-2"/>
    <n v="1.1584300000000001"/>
    <n v="0.81389999999999996"/>
  </r>
  <r>
    <x v="56"/>
    <n v="0.1198"/>
    <n v="1.1148"/>
    <n v="0.81389999999999996"/>
  </r>
  <r>
    <x v="56"/>
    <n v="-0.14849999999999999"/>
    <n v="1.1816899999999999"/>
    <n v="0.81389999999999996"/>
  </r>
  <r>
    <x v="56"/>
    <n v="0.58340000000000003"/>
    <n v="1.0044900000000001"/>
    <n v="0.81389999999999996"/>
  </r>
  <r>
    <x v="56"/>
    <n v="6.25E-2"/>
    <n v="1.13029"/>
    <n v="0.81389999999999996"/>
  </r>
  <r>
    <x v="56"/>
    <n v="9.3100000000000002E-2"/>
    <n v="1.0944"/>
    <n v="0.81389999999999996"/>
  </r>
  <r>
    <x v="56"/>
    <n v="4.4000000000000003E-3"/>
    <n v="1.0790299999999999"/>
    <n v="0.81389999999999996"/>
  </r>
  <r>
    <x v="56"/>
    <n v="-7.8899999999999998E-2"/>
    <n v="1.09684"/>
    <n v="0.81389999999999996"/>
  </r>
  <r>
    <x v="56"/>
    <n v="0.2382"/>
    <n v="1.0301899999999999"/>
    <n v="0.81389999999999996"/>
  </r>
  <r>
    <x v="56"/>
    <n v="-0.2215"/>
    <n v="1.17048"/>
    <n v="0.81389999999999996"/>
  </r>
  <r>
    <x v="56"/>
    <n v="0.12230000000000001"/>
    <n v="1.1012900000000001"/>
    <n v="0.81389999999999996"/>
  </r>
  <r>
    <x v="56"/>
    <n v="7.7000000000000002E-3"/>
    <n v="1.1235299999999999"/>
    <n v="0.81389999999999996"/>
  </r>
  <r>
    <x v="56"/>
    <n v="0.14330000000000001"/>
    <n v="1.0981399999999999"/>
    <n v="0.81389999999999996"/>
  </r>
  <r>
    <x v="56"/>
    <n v="0.52229999999999999"/>
    <n v="1.03851"/>
    <n v="0.81389999999999996"/>
  </r>
  <r>
    <x v="56"/>
    <n v="0.28439999999999999"/>
    <n v="1.08335"/>
    <n v="0.81389999999999996"/>
  </r>
  <r>
    <x v="56"/>
    <n v="-0.30859999999999999"/>
    <n v="1.1884399999999999"/>
    <n v="0.81389999999999996"/>
  </r>
  <r>
    <x v="56"/>
    <n v="-0.29399999999999998"/>
    <n v="1.1850400000000001"/>
    <n v="0.81389999999999996"/>
  </r>
  <r>
    <x v="56"/>
    <n v="-3.73E-2"/>
    <n v="1.14127"/>
    <n v="0.81389999999999996"/>
  </r>
  <r>
    <x v="56"/>
    <n v="-0.17749999999999999"/>
    <n v="1.1642699999999999"/>
    <n v="0.81389999999999996"/>
  </r>
  <r>
    <x v="56"/>
    <n v="0.14940000000000001"/>
    <n v="1.11077"/>
    <n v="0.81389999999999996"/>
  </r>
  <r>
    <x v="56"/>
    <n v="-0.28949999999999998"/>
    <n v="1.1650400000000001"/>
    <n v="0.81389999999999996"/>
  </r>
  <r>
    <x v="56"/>
    <n v="-9.7699999999999995E-2"/>
    <n v="1.11998"/>
    <n v="0.81389999999999996"/>
  </r>
  <r>
    <x v="56"/>
    <n v="-0.20630000000000001"/>
    <n v="1.1561999999999999"/>
    <n v="0.81389999999999996"/>
  </r>
  <r>
    <x v="56"/>
    <n v="-0.48039999999999999"/>
    <n v="1.19685"/>
    <n v="0.81389999999999996"/>
  </r>
  <r>
    <x v="56"/>
    <n v="-6.5500000000000003E-2"/>
    <n v="1.1346700000000001"/>
    <n v="0.81389999999999996"/>
  </r>
  <r>
    <x v="56"/>
    <n v="-7.6E-3"/>
    <n v="1.12609"/>
    <n v="0.81389999999999996"/>
  </r>
  <r>
    <x v="56"/>
    <n v="7.1800000000000003E-2"/>
    <n v="1.1199300000000001"/>
    <n v="0.81389999999999996"/>
  </r>
  <r>
    <x v="56"/>
    <n v="0.38850000000000001"/>
    <n v="1.07606"/>
    <n v="0.81389999999999996"/>
  </r>
  <r>
    <x v="56"/>
    <n v="-0.2918"/>
    <n v="1.17005"/>
    <n v="0.81389999999999996"/>
  </r>
  <r>
    <x v="56"/>
    <n v="0.1832"/>
    <n v="1.1051299999999999"/>
    <n v="0.81389999999999996"/>
  </r>
  <r>
    <x v="56"/>
    <n v="-8.8200000000000001E-2"/>
    <n v="1.17153"/>
    <n v="0.81389999999999996"/>
  </r>
  <r>
    <x v="56"/>
    <n v="0.21290000000000001"/>
    <n v="1.13253"/>
    <n v="0.81389999999999996"/>
  </r>
  <r>
    <x v="56"/>
    <n v="0.13769999999999999"/>
    <n v="1.16743"/>
    <n v="0.81389999999999996"/>
  </r>
  <r>
    <x v="56"/>
    <n v="0.68630000000000002"/>
    <n v="1.1896500000000001"/>
    <n v="0.81389999999999996"/>
  </r>
  <r>
    <x v="56"/>
    <n v="1.0835999999999999"/>
    <n v="1.14497"/>
    <n v="0.81389999999999996"/>
  </r>
  <r>
    <x v="56"/>
    <n v="0.84179999999999999"/>
    <n v="1.1753899999999999"/>
    <n v="0.81389999999999996"/>
  </r>
  <r>
    <x v="56"/>
    <n v="0.71060000000000001"/>
    <n v="1.1918599999999999"/>
    <n v="0.81389999999999996"/>
  </r>
  <r>
    <x v="56"/>
    <n v="0.62880000000000003"/>
    <n v="1.2024900000000001"/>
    <n v="0.81389999999999996"/>
  </r>
  <r>
    <x v="56"/>
    <n v="0.74839999999999995"/>
    <n v="1.1895899999999999"/>
    <n v="0.81389999999999996"/>
  </r>
  <r>
    <x v="56"/>
    <n v="0.56830000000000003"/>
    <n v="1.21208"/>
    <n v="0.81389999999999996"/>
  </r>
  <r>
    <x v="57"/>
    <n v="0.36570000000000003"/>
    <n v="0.72951999999999995"/>
    <n v="0.82720000000000005"/>
  </r>
  <r>
    <x v="57"/>
    <n v="0.17560000000000001"/>
    <n v="1.0157400000000001"/>
    <n v="0.82720000000000005"/>
  </r>
  <r>
    <x v="57"/>
    <n v="6.4199999999999993E-2"/>
    <n v="1.1423700000000001"/>
    <n v="0.82720000000000005"/>
  </r>
  <r>
    <x v="57"/>
    <n v="0.92669999999999997"/>
    <n v="0.33521000000000001"/>
    <n v="0.82720000000000005"/>
  </r>
  <r>
    <x v="57"/>
    <n v="0.59199999999999997"/>
    <n v="0.76588999999999996"/>
    <n v="0.82720000000000005"/>
  </r>
  <r>
    <x v="57"/>
    <n v="0.80989999999999995"/>
    <n v="0.55274000000000001"/>
    <n v="0.82720000000000005"/>
  </r>
  <r>
    <x v="57"/>
    <n v="0.40050000000000002"/>
    <n v="0.85858999999999996"/>
    <n v="0.82720000000000005"/>
  </r>
  <r>
    <x v="57"/>
    <n v="2.8999999999999998E-3"/>
    <n v="1.12317"/>
    <n v="0.82720000000000005"/>
  </r>
  <r>
    <x v="57"/>
    <n v="0.77500000000000002"/>
    <n v="0.60199000000000003"/>
    <n v="0.82720000000000005"/>
  </r>
  <r>
    <x v="57"/>
    <n v="0.10780000000000001"/>
    <n v="1.00539"/>
    <n v="0.82720000000000005"/>
  </r>
  <r>
    <x v="57"/>
    <n v="0.63570000000000004"/>
    <n v="0.62792000000000003"/>
    <n v="0.82720000000000005"/>
  </r>
  <r>
    <x v="57"/>
    <n v="0.28199999999999997"/>
    <n v="0.80491000000000001"/>
    <n v="0.82720000000000005"/>
  </r>
  <r>
    <x v="57"/>
    <n v="6.5100000000000005E-2"/>
    <n v="0.90615999999999997"/>
    <n v="0.82720000000000005"/>
  </r>
  <r>
    <x v="57"/>
    <n v="0.27800000000000002"/>
    <n v="0.81689000000000001"/>
    <n v="0.82720000000000005"/>
  </r>
  <r>
    <x v="57"/>
    <n v="-0.1139"/>
    <n v="0.97835000000000005"/>
    <n v="0.82720000000000005"/>
  </r>
  <r>
    <x v="57"/>
    <n v="-0.11"/>
    <n v="0.99539999999999995"/>
    <n v="0.82720000000000005"/>
  </r>
  <r>
    <x v="57"/>
    <n v="0.47360000000000002"/>
    <n v="0.76175000000000004"/>
    <n v="0.82720000000000005"/>
  </r>
  <r>
    <x v="57"/>
    <n v="0.43070000000000003"/>
    <n v="0.78163000000000005"/>
    <n v="0.82720000000000005"/>
  </r>
  <r>
    <x v="57"/>
    <n v="0.21870000000000001"/>
    <n v="0.86324000000000001"/>
    <n v="0.82720000000000005"/>
  </r>
  <r>
    <x v="57"/>
    <n v="-0.73089999999999999"/>
    <n v="1.09213"/>
    <n v="0.82720000000000005"/>
  </r>
  <r>
    <x v="57"/>
    <n v="-8.9300000000000004E-2"/>
    <n v="0.88085000000000002"/>
    <n v="0.82720000000000005"/>
  </r>
  <r>
    <x v="57"/>
    <n v="-0.77749999999999997"/>
    <n v="1.0737300000000001"/>
    <n v="0.82720000000000005"/>
  </r>
  <r>
    <x v="57"/>
    <n v="-0.59340000000000004"/>
    <n v="1.0175700000000001"/>
    <n v="0.82720000000000005"/>
  </r>
  <r>
    <x v="57"/>
    <n v="-1.1032"/>
    <n v="1.1254999999999999"/>
    <n v="0.82720000000000005"/>
  </r>
  <r>
    <x v="57"/>
    <n v="-0.98570000000000002"/>
    <n v="1.0895300000000001"/>
    <n v="0.82720000000000005"/>
  </r>
  <r>
    <x v="57"/>
    <n v="-0.49030000000000001"/>
    <n v="0.96965999999999997"/>
    <n v="0.82720000000000005"/>
  </r>
  <r>
    <x v="57"/>
    <n v="-0.67490000000000006"/>
    <n v="1.0112000000000001"/>
    <n v="0.82720000000000005"/>
  </r>
  <r>
    <x v="57"/>
    <n v="0.24879999999999999"/>
    <n v="0.79188000000000003"/>
    <n v="0.82720000000000005"/>
  </r>
  <r>
    <x v="57"/>
    <n v="0.21579999999999999"/>
    <n v="0.80245999999999995"/>
    <n v="0.82720000000000005"/>
  </r>
  <r>
    <x v="57"/>
    <n v="-0.55769999999999997"/>
    <n v="0.97050000000000003"/>
    <n v="0.82720000000000005"/>
  </r>
  <r>
    <x v="57"/>
    <n v="-0.63539999999999996"/>
    <n v="0.98458999999999997"/>
    <n v="0.82720000000000005"/>
  </r>
  <r>
    <x v="57"/>
    <n v="-0.49609999999999999"/>
    <n v="0.95287999999999995"/>
    <n v="0.82720000000000005"/>
  </r>
  <r>
    <x v="57"/>
    <n v="-0.29110000000000003"/>
    <n v="0.90913999999999995"/>
    <n v="0.82720000000000005"/>
  </r>
  <r>
    <x v="57"/>
    <n v="-4.4400000000000002E-2"/>
    <n v="0.85853999999999997"/>
    <n v="0.82720000000000005"/>
  </r>
  <r>
    <x v="57"/>
    <n v="-0.62250000000000005"/>
    <n v="0.96733000000000002"/>
    <n v="0.82720000000000005"/>
  </r>
  <r>
    <x v="57"/>
    <n v="8.4000000000000005E-2"/>
    <n v="0.83445999999999998"/>
    <n v="0.82720000000000005"/>
  </r>
  <r>
    <x v="57"/>
    <n v="-0.248"/>
    <n v="0.92018999999999995"/>
    <n v="0.82720000000000005"/>
  </r>
  <r>
    <x v="57"/>
    <n v="-1.7500000000000002E-2"/>
    <n v="0.87812000000000001"/>
    <n v="0.82720000000000005"/>
  </r>
  <r>
    <x v="57"/>
    <n v="0.4753"/>
    <n v="0.77903"/>
    <n v="0.82720000000000005"/>
  </r>
  <r>
    <x v="57"/>
    <n v="-0.62470000000000003"/>
    <n v="0.96487000000000001"/>
    <n v="0.82720000000000005"/>
  </r>
  <r>
    <x v="57"/>
    <n v="-0.1575"/>
    <n v="0.88607000000000002"/>
    <n v="0.82720000000000005"/>
  </r>
  <r>
    <x v="57"/>
    <n v="0.35630000000000001"/>
    <n v="0.80212000000000006"/>
    <n v="0.82720000000000005"/>
  </r>
  <r>
    <x v="57"/>
    <n v="7.9100000000000004E-2"/>
    <n v="0.83237000000000005"/>
    <n v="0.82720000000000005"/>
  </r>
  <r>
    <x v="57"/>
    <n v="0.47739999999999999"/>
    <n v="0.77195999999999998"/>
    <n v="0.82720000000000005"/>
  </r>
  <r>
    <x v="57"/>
    <n v="0.27439999999999998"/>
    <n v="0.82372000000000001"/>
    <n v="0.82720000000000005"/>
  </r>
  <r>
    <x v="57"/>
    <n v="-8.1799999999999998E-2"/>
    <n v="0.87712000000000001"/>
    <n v="0.82720000000000005"/>
  </r>
  <r>
    <x v="57"/>
    <n v="0.56340000000000001"/>
    <n v="0.81230999999999998"/>
    <n v="0.82720000000000005"/>
  </r>
  <r>
    <x v="57"/>
    <n v="1.2256"/>
    <n v="0.69782999999999995"/>
    <n v="0.82720000000000005"/>
  </r>
  <r>
    <x v="57"/>
    <n v="0.49719999999999998"/>
    <n v="0.78146000000000004"/>
    <n v="0.82720000000000005"/>
  </r>
  <r>
    <x v="57"/>
    <n v="0.42009999999999997"/>
    <n v="0.79283000000000003"/>
    <n v="0.82720000000000005"/>
  </r>
  <r>
    <x v="57"/>
    <n v="1.0314000000000001"/>
    <n v="0.71077999999999997"/>
    <n v="0.82720000000000005"/>
  </r>
  <r>
    <x v="57"/>
    <n v="0.34239999999999998"/>
    <n v="0.80430999999999997"/>
    <n v="0.82720000000000005"/>
  </r>
  <r>
    <x v="57"/>
    <n v="0.59350000000000003"/>
    <n v="0.77383000000000002"/>
    <n v="0.82720000000000005"/>
  </r>
  <r>
    <x v="57"/>
    <n v="0.3745"/>
    <n v="0.78746000000000005"/>
    <n v="0.82720000000000005"/>
  </r>
  <r>
    <x v="57"/>
    <n v="1.4E-3"/>
    <n v="0.81981999999999999"/>
    <n v="0.82720000000000005"/>
  </r>
  <r>
    <x v="57"/>
    <n v="-0.12590000000000001"/>
    <n v="0.84062000000000003"/>
    <n v="0.82720000000000005"/>
  </r>
  <r>
    <x v="57"/>
    <n v="-8.5300000000000001E-2"/>
    <n v="0.87549999999999994"/>
    <n v="0.82720000000000005"/>
  </r>
  <r>
    <x v="57"/>
    <n v="-0.29830000000000001"/>
    <n v="0.90058000000000005"/>
    <n v="0.82720000000000005"/>
  </r>
  <r>
    <x v="57"/>
    <n v="-0.15190000000000001"/>
    <n v="0.88288"/>
    <n v="0.82720000000000005"/>
  </r>
  <r>
    <x v="57"/>
    <n v="-3.7600000000000001E-2"/>
    <n v="0.86938000000000004"/>
    <n v="0.82720000000000005"/>
  </r>
  <r>
    <x v="57"/>
    <n v="-0.45540000000000003"/>
    <n v="0.91746000000000005"/>
    <n v="0.82720000000000005"/>
  </r>
  <r>
    <x v="57"/>
    <n v="0.1211"/>
    <n v="0.91117999999999999"/>
    <n v="0.82720000000000005"/>
  </r>
  <r>
    <x v="57"/>
    <n v="0.44850000000000001"/>
    <n v="0.87534999999999996"/>
    <n v="0.82720000000000005"/>
  </r>
  <r>
    <x v="58"/>
    <n v="0.80620000000000003"/>
    <n v="-0.25412000000000001"/>
    <n v="0.82720000000000005"/>
  </r>
  <r>
    <x v="58"/>
    <n v="-0.31630000000000003"/>
    <n v="1.2047099999999999"/>
    <n v="0.82720000000000005"/>
  </r>
  <r>
    <x v="58"/>
    <n v="-0.75639999999999996"/>
    <n v="1.6680900000000001"/>
    <n v="0.82720000000000005"/>
  </r>
  <r>
    <x v="58"/>
    <n v="-0.50739999999999996"/>
    <n v="1.3227500000000001"/>
    <n v="0.82720000000000005"/>
  </r>
  <r>
    <x v="58"/>
    <n v="0.13009999999999999"/>
    <n v="0.72428000000000003"/>
    <n v="0.82720000000000005"/>
  </r>
  <r>
    <x v="58"/>
    <n v="-0.31019999999999998"/>
    <n v="0.94891000000000003"/>
    <n v="0.82720000000000005"/>
  </r>
  <r>
    <x v="58"/>
    <n v="-0.57269999999999999"/>
    <n v="1.1152"/>
    <n v="0.82720000000000005"/>
  </r>
  <r>
    <x v="58"/>
    <n v="-0.26840000000000003"/>
    <n v="0.89725999999999995"/>
    <n v="0.82720000000000005"/>
  </r>
  <r>
    <x v="58"/>
    <n v="0.47810000000000002"/>
    <n v="0.36573"/>
    <n v="0.82720000000000005"/>
  </r>
  <r>
    <x v="58"/>
    <n v="-0.2364"/>
    <n v="0.71282999999999996"/>
    <n v="0.82720000000000005"/>
  </r>
  <r>
    <x v="58"/>
    <n v="0.21829999999999999"/>
    <n v="0.48200999999999999"/>
    <n v="0.82720000000000005"/>
  </r>
  <r>
    <x v="58"/>
    <n v="0.58760000000000001"/>
    <n v="0.31264999999999998"/>
    <n v="0.82720000000000005"/>
  </r>
  <r>
    <x v="58"/>
    <n v="1.1805000000000001"/>
    <n v="5.6680000000000001E-2"/>
    <n v="0.82720000000000005"/>
  </r>
  <r>
    <x v="58"/>
    <n v="0.90269999999999995"/>
    <n v="0.19839999999999999"/>
    <n v="0.82720000000000005"/>
  </r>
  <r>
    <x v="58"/>
    <n v="0.31759999999999999"/>
    <n v="0.46688000000000002"/>
    <n v="0.82720000000000005"/>
  </r>
  <r>
    <x v="58"/>
    <n v="1.2542"/>
    <n v="0.12139999999999999"/>
    <n v="0.82720000000000005"/>
  </r>
  <r>
    <x v="58"/>
    <n v="0.65600000000000003"/>
    <n v="0.35458000000000001"/>
    <n v="0.82720000000000005"/>
  </r>
  <r>
    <x v="58"/>
    <n v="1.1412"/>
    <n v="0.19383"/>
    <n v="0.82720000000000005"/>
  </r>
  <r>
    <x v="58"/>
    <n v="1.0512999999999999"/>
    <n v="0.23771999999999999"/>
    <n v="0.82720000000000005"/>
  </r>
  <r>
    <x v="58"/>
    <n v="0.36770000000000003"/>
    <n v="0.47682999999999998"/>
    <n v="0.82720000000000005"/>
  </r>
  <r>
    <x v="58"/>
    <n v="1.1202000000000001"/>
    <n v="0.25409999999999999"/>
    <n v="0.82720000000000005"/>
  </r>
  <r>
    <x v="58"/>
    <n v="0.58479999999999999"/>
    <n v="0.41927999999999999"/>
    <n v="0.82720000000000005"/>
  </r>
  <r>
    <x v="58"/>
    <n v="0.39610000000000001"/>
    <n v="0.47738000000000003"/>
    <n v="0.82720000000000005"/>
  </r>
  <r>
    <x v="58"/>
    <n v="0.35199999999999998"/>
    <n v="0.52427000000000001"/>
    <n v="0.82720000000000005"/>
  </r>
  <r>
    <x v="58"/>
    <n v="-2.24E-2"/>
    <n v="0.62067000000000005"/>
    <n v="0.82720000000000005"/>
  </r>
  <r>
    <x v="58"/>
    <n v="0.26529999999999998"/>
    <n v="0.54959999999999998"/>
    <n v="0.82720000000000005"/>
  </r>
  <r>
    <x v="58"/>
    <n v="7.3200000000000001E-2"/>
    <n v="0.59740000000000004"/>
    <n v="0.82720000000000005"/>
  </r>
  <r>
    <x v="58"/>
    <n v="0.42799999999999999"/>
    <n v="0.51454"/>
    <n v="0.82720000000000005"/>
  </r>
  <r>
    <x v="58"/>
    <n v="0.14990000000000001"/>
    <n v="0.58201000000000003"/>
    <n v="0.82720000000000005"/>
  </r>
  <r>
    <x v="58"/>
    <n v="0.89339999999999997"/>
    <n v="0.42293999999999998"/>
    <n v="0.82720000000000005"/>
  </r>
  <r>
    <x v="58"/>
    <n v="0.31890000000000002"/>
    <n v="0.54764999999999997"/>
    <n v="0.82720000000000005"/>
  </r>
  <r>
    <x v="58"/>
    <n v="1.1791"/>
    <n v="0.37047000000000002"/>
    <n v="0.82720000000000005"/>
  </r>
  <r>
    <x v="58"/>
    <n v="0.3478"/>
    <n v="0.54384999999999994"/>
    <n v="0.82720000000000005"/>
  </r>
  <r>
    <x v="58"/>
    <n v="0.30919999999999997"/>
    <n v="0.55517000000000005"/>
    <n v="0.82720000000000005"/>
  </r>
  <r>
    <x v="58"/>
    <n v="0.8629"/>
    <n v="0.45091999999999999"/>
    <n v="0.82720000000000005"/>
  </r>
  <r>
    <x v="58"/>
    <n v="0.95789999999999997"/>
    <n v="0.43620999999999999"/>
    <n v="0.82720000000000005"/>
  </r>
  <r>
    <x v="58"/>
    <n v="0.3276"/>
    <n v="0.54476999999999998"/>
    <n v="0.82720000000000005"/>
  </r>
  <r>
    <x v="58"/>
    <n v="0.37980000000000003"/>
    <n v="0.5363"/>
    <n v="0.82720000000000005"/>
  </r>
  <r>
    <x v="58"/>
    <n v="0.1885"/>
    <n v="0.57247999999999999"/>
    <n v="0.82720000000000005"/>
  </r>
  <r>
    <x v="58"/>
    <n v="0.13239999999999999"/>
    <n v="0.58247000000000004"/>
    <n v="0.82720000000000005"/>
  </r>
  <r>
    <x v="58"/>
    <n v="0.32290000000000002"/>
    <n v="0.57110000000000005"/>
    <n v="0.82720000000000005"/>
  </r>
  <r>
    <x v="58"/>
    <n v="0.43869999999999998"/>
    <n v="0.55322000000000005"/>
    <n v="0.82720000000000005"/>
  </r>
  <r>
    <x v="58"/>
    <n v="-4.87E-2"/>
    <n v="0.63288"/>
    <n v="0.82720000000000005"/>
  </r>
  <r>
    <x v="58"/>
    <n v="0.1341"/>
    <n v="0.60419999999999996"/>
    <n v="0.82720000000000005"/>
  </r>
  <r>
    <x v="58"/>
    <n v="0.99139999999999995"/>
    <n v="0.47410000000000002"/>
    <n v="0.82720000000000005"/>
  </r>
  <r>
    <x v="58"/>
    <n v="1.0084"/>
    <n v="0.52424999999999999"/>
    <n v="0.82720000000000005"/>
  </r>
  <r>
    <x v="58"/>
    <n v="0.93459999999999999"/>
    <n v="0.48170000000000002"/>
    <n v="0.82720000000000005"/>
  </r>
  <r>
    <x v="58"/>
    <n v="0.47899999999999998"/>
    <n v="0.50785999999999998"/>
    <n v="0.82720000000000005"/>
  </r>
  <r>
    <x v="58"/>
    <n v="0.85499999999999998"/>
    <n v="0.45662999999999998"/>
    <n v="0.82720000000000005"/>
  </r>
  <r>
    <x v="58"/>
    <n v="0.55000000000000004"/>
    <n v="0.51978000000000002"/>
    <n v="0.82720000000000005"/>
  </r>
  <r>
    <x v="58"/>
    <n v="0.67079999999999995"/>
    <n v="0.53441000000000005"/>
    <n v="0.82720000000000005"/>
  </r>
  <r>
    <x v="58"/>
    <n v="0.89829999999999999"/>
    <n v="0.50483999999999996"/>
    <n v="0.82720000000000005"/>
  </r>
  <r>
    <x v="58"/>
    <n v="1.1913"/>
    <n v="0.47184999999999999"/>
    <n v="0.82720000000000005"/>
  </r>
  <r>
    <x v="58"/>
    <n v="0.50249999999999995"/>
    <n v="0.56077999999999995"/>
    <n v="0.82720000000000005"/>
  </r>
  <r>
    <x v="58"/>
    <n v="-7.9200000000000007E-2"/>
    <n v="0.58501000000000003"/>
    <n v="0.82720000000000005"/>
  </r>
  <r>
    <x v="58"/>
    <n v="0.78910000000000002"/>
    <n v="0.55159999999999998"/>
    <n v="0.82720000000000005"/>
  </r>
  <r>
    <x v="58"/>
    <n v="0.84909999999999997"/>
    <n v="0.57347999999999999"/>
    <n v="0.82720000000000005"/>
  </r>
  <r>
    <x v="58"/>
    <n v="0.72309999999999997"/>
    <n v="0.61426999999999998"/>
    <n v="0.82720000000000005"/>
  </r>
  <r>
    <x v="58"/>
    <n v="1.4534"/>
    <n v="0.62894000000000005"/>
    <n v="0.82720000000000005"/>
  </r>
  <r>
    <x v="58"/>
    <n v="1.6563000000000001"/>
    <n v="0.60738000000000003"/>
    <n v="0.82720000000000005"/>
  </r>
  <r>
    <x v="58"/>
    <n v="1.4518"/>
    <n v="0.63790999999999998"/>
    <n v="0.82720000000000005"/>
  </r>
  <r>
    <x v="58"/>
    <n v="0.95520000000000005"/>
    <n v="0.69443999999999995"/>
    <n v="0.82720000000000005"/>
  </r>
  <r>
    <x v="59"/>
    <n v="-1.8751"/>
    <n v="2.9282699999999999"/>
    <n v="0.81389999999999996"/>
  </r>
  <r>
    <x v="59"/>
    <n v="-0.51390000000000002"/>
    <n v="1.15266"/>
    <n v="0.81389999999999996"/>
  </r>
  <r>
    <x v="59"/>
    <n v="0.29420000000000002"/>
    <n v="0.27461000000000002"/>
    <n v="0.81389999999999996"/>
  </r>
  <r>
    <x v="59"/>
    <n v="0.42349999999999999"/>
    <n v="0.29009000000000001"/>
    <n v="0.81389999999999996"/>
  </r>
  <r>
    <x v="59"/>
    <n v="-3.73E-2"/>
    <n v="0.65241000000000005"/>
    <n v="0.81389999999999996"/>
  </r>
  <r>
    <x v="59"/>
    <n v="-0.1222"/>
    <n v="0.70894000000000001"/>
    <n v="0.81389999999999996"/>
  </r>
  <r>
    <x v="59"/>
    <n v="-1.0709"/>
    <n v="1.09188"/>
    <n v="0.81389999999999996"/>
  </r>
  <r>
    <x v="59"/>
    <n v="-0.56599999999999995"/>
    <n v="0.74521999999999999"/>
    <n v="0.81389999999999996"/>
  </r>
  <r>
    <x v="59"/>
    <n v="-0.378"/>
    <n v="0.51683999999999997"/>
    <n v="0.81389999999999996"/>
  </r>
  <r>
    <x v="59"/>
    <n v="-0.48070000000000002"/>
    <n v="0.55845999999999996"/>
    <n v="0.81389999999999996"/>
  </r>
  <r>
    <x v="59"/>
    <n v="-0.71799999999999997"/>
    <n v="0.66166999999999998"/>
    <n v="0.81389999999999996"/>
  </r>
  <r>
    <x v="59"/>
    <n v="2.5999999999999999E-3"/>
    <n v="0.31881999999999999"/>
    <n v="0.81389999999999996"/>
  </r>
  <r>
    <x v="59"/>
    <n v="-0.40849999999999997"/>
    <n v="0.49878"/>
    <n v="0.81389999999999996"/>
  </r>
  <r>
    <x v="59"/>
    <n v="-0.83760000000000001"/>
    <n v="0.69367000000000001"/>
    <n v="0.81389999999999996"/>
  </r>
  <r>
    <x v="59"/>
    <n v="-0.88239999999999996"/>
    <n v="0.75800000000000001"/>
    <n v="0.81389999999999996"/>
  </r>
  <r>
    <x v="59"/>
    <n v="-0.39219999999999999"/>
    <n v="0.56745999999999996"/>
    <n v="0.81389999999999996"/>
  </r>
  <r>
    <x v="59"/>
    <n v="-0.31619999999999998"/>
    <n v="0.53625"/>
    <n v="0.81389999999999996"/>
  </r>
  <r>
    <x v="59"/>
    <n v="0.39589999999999997"/>
    <n v="0.28960000000000002"/>
    <n v="0.81389999999999996"/>
  </r>
  <r>
    <x v="59"/>
    <n v="-0.28789999999999999"/>
    <n v="0.48991000000000001"/>
    <n v="0.81389999999999996"/>
  </r>
  <r>
    <x v="59"/>
    <n v="-0.5988"/>
    <n v="0.57647000000000004"/>
    <n v="0.81389999999999996"/>
  </r>
  <r>
    <x v="59"/>
    <n v="-0.59"/>
    <n v="0.60450999999999999"/>
    <n v="0.81389999999999996"/>
  </r>
  <r>
    <x v="59"/>
    <n v="-0.62080000000000002"/>
    <n v="0.62375999999999998"/>
    <n v="0.81389999999999996"/>
  </r>
  <r>
    <x v="59"/>
    <n v="-1.0719000000000001"/>
    <n v="0.72751999999999994"/>
    <n v="0.81389999999999996"/>
  </r>
  <r>
    <x v="59"/>
    <n v="-0.75749999999999995"/>
    <n v="0.68096000000000001"/>
    <n v="0.81389999999999996"/>
  </r>
  <r>
    <x v="59"/>
    <n v="-0.70950000000000002"/>
    <n v="0.66486999999999996"/>
    <n v="0.81389999999999996"/>
  </r>
  <r>
    <x v="59"/>
    <n v="-0.48209999999999997"/>
    <n v="0.60597000000000001"/>
    <n v="0.81389999999999996"/>
  </r>
  <r>
    <x v="7"/>
    <s v="#N/A N/A"/>
    <s v="#N/A N/A"/>
    <s v="#N/A N/A"/>
  </r>
  <r>
    <x v="59"/>
    <n v="-0.13550000000000001"/>
    <n v="0.54664999999999997"/>
    <n v="0.81389999999999996"/>
  </r>
  <r>
    <x v="59"/>
    <n v="-0.51349999999999996"/>
    <n v="0.62499000000000005"/>
    <n v="0.81389999999999996"/>
  </r>
  <r>
    <x v="59"/>
    <n v="-0.40820000000000001"/>
    <n v="0.59975000000000001"/>
    <n v="0.81389999999999996"/>
  </r>
  <r>
    <x v="59"/>
    <n v="-1.0237000000000001"/>
    <n v="0.72296000000000005"/>
    <n v="0.81389999999999996"/>
  </r>
  <r>
    <x v="59"/>
    <n v="0.28620000000000001"/>
    <n v="0.46814"/>
    <n v="0.81389999999999996"/>
  </r>
  <r>
    <x v="59"/>
    <n v="-0.52439999999999998"/>
    <n v="0.62378"/>
    <n v="0.81389999999999996"/>
  </r>
  <r>
    <x v="59"/>
    <n v="-0.1918"/>
    <n v="0.56049000000000004"/>
    <n v="0.81389999999999996"/>
  </r>
  <r>
    <x v="59"/>
    <n v="-0.26040000000000002"/>
    <n v="0.57245000000000001"/>
    <n v="0.81389999999999996"/>
  </r>
  <r>
    <x v="59"/>
    <n v="-0.45569999999999999"/>
    <n v="0.60672999999999999"/>
    <n v="0.81389999999999996"/>
  </r>
  <r>
    <x v="59"/>
    <n v="-9.0300000000000005E-2"/>
    <n v="0.54093000000000002"/>
    <n v="0.81389999999999996"/>
  </r>
  <r>
    <x v="59"/>
    <n v="-0.78129999999999999"/>
    <n v="0.65634999999999999"/>
    <n v="0.81389999999999996"/>
  </r>
  <r>
    <x v="59"/>
    <n v="-0.92669999999999997"/>
    <n v="0.67786999999999997"/>
    <n v="0.81389999999999996"/>
  </r>
  <r>
    <x v="59"/>
    <n v="-0.69269999999999998"/>
    <n v="0.63729999999999998"/>
    <n v="0.81389999999999996"/>
  </r>
  <r>
    <x v="59"/>
    <n v="-0.86040000000000005"/>
    <n v="0.66239000000000003"/>
    <n v="0.81389999999999996"/>
  </r>
  <r>
    <x v="59"/>
    <n v="-0.49980000000000002"/>
    <n v="0.60350000000000004"/>
    <n v="0.81389999999999996"/>
  </r>
  <r>
    <x v="59"/>
    <n v="-0.87670000000000003"/>
    <n v="0.65688999999999997"/>
    <n v="0.81389999999999996"/>
  </r>
  <r>
    <x v="59"/>
    <n v="-0.13700000000000001"/>
    <n v="0.54532000000000003"/>
    <n v="0.81389999999999996"/>
  </r>
  <r>
    <x v="59"/>
    <n v="-1.1187"/>
    <n v="0.68861000000000006"/>
    <n v="0.81389999999999996"/>
  </r>
  <r>
    <x v="59"/>
    <n v="-0.67579999999999996"/>
    <n v="0.64259999999999995"/>
    <n v="0.81389999999999996"/>
  </r>
  <r>
    <x v="59"/>
    <n v="6.9699999999999998E-2"/>
    <n v="0.53505000000000003"/>
    <n v="0.81389999999999996"/>
  </r>
  <r>
    <x v="59"/>
    <n v="3.61E-2"/>
    <n v="0.54005999999999998"/>
    <n v="0.81389999999999996"/>
  </r>
  <r>
    <x v="59"/>
    <n v="-0.87539999999999996"/>
    <n v="0.66363000000000005"/>
    <n v="0.81389999999999996"/>
  </r>
  <r>
    <x v="59"/>
    <n v="-0.57320000000000004"/>
    <n v="0.62165000000000004"/>
    <n v="0.81389999999999996"/>
  </r>
  <r>
    <x v="7"/>
    <s v="#N/A N/A"/>
    <s v="#N/A N/A"/>
    <s v="#N/A N/A"/>
  </r>
  <r>
    <x v="59"/>
    <n v="-0.37569999999999998"/>
    <n v="0.59392999999999996"/>
    <n v="0.81389999999999996"/>
  </r>
  <r>
    <x v="59"/>
    <n v="-0.79020000000000001"/>
    <n v="0.67435"/>
    <n v="0.81389999999999996"/>
  </r>
  <r>
    <x v="59"/>
    <n v="-0.28079999999999999"/>
    <n v="0.61980999999999997"/>
    <n v="0.81389999999999996"/>
  </r>
  <r>
    <x v="59"/>
    <n v="-0.75829999999999997"/>
    <n v="0.67773000000000005"/>
    <n v="0.81389999999999996"/>
  </r>
  <r>
    <x v="59"/>
    <n v="-0.20419999999999999"/>
    <n v="0.60960000000000003"/>
    <n v="0.81389999999999996"/>
  </r>
  <r>
    <x v="59"/>
    <n v="-0.50429999999999997"/>
    <n v="0.62497999999999998"/>
    <n v="0.81389999999999996"/>
  </r>
  <r>
    <x v="59"/>
    <n v="0.86399999999999999"/>
    <n v="0.67593000000000003"/>
    <n v="0.81389999999999996"/>
  </r>
  <r>
    <x v="59"/>
    <n v="0.56310000000000004"/>
    <n v="0.71106999999999998"/>
    <n v="0.81389999999999996"/>
  </r>
  <r>
    <x v="59"/>
    <n v="-0.90910000000000002"/>
    <n v="0.77703999999999995"/>
    <n v="0.81389999999999996"/>
  </r>
  <r>
    <x v="59"/>
    <n v="-0.82320000000000004"/>
    <n v="0.71655999999999997"/>
    <n v="0.81389999999999996"/>
  </r>
  <r>
    <x v="59"/>
    <n v="-0.25750000000000001"/>
    <n v="0.64339999999999997"/>
    <n v="0.81389999999999996"/>
  </r>
  <r>
    <x v="59"/>
    <n v="-1.0589999999999999"/>
    <n v="0.64334999999999998"/>
    <n v="0.81389999999999996"/>
  </r>
  <r>
    <x v="7"/>
    <s v="#N/A N/A"/>
    <s v="#N/A N/A"/>
    <s v="#N/A N/A"/>
  </r>
  <r>
    <x v="60"/>
    <n v="-7.0800000000000002E-2"/>
    <n v="0.57925000000000004"/>
    <n v="0.77400000000000002"/>
  </r>
  <r>
    <x v="60"/>
    <n v="-0.13450000000000001"/>
    <n v="0.63607999999999998"/>
    <n v="0.77400000000000002"/>
  </r>
  <r>
    <x v="61"/>
    <n v="1.1900000000000001E-2"/>
    <n v="0.48413"/>
    <n v="0.76739999999999997"/>
  </r>
  <r>
    <x v="60"/>
    <n v="0.2266"/>
    <n v="0.36215000000000003"/>
    <n v="0.77400000000000002"/>
  </r>
  <r>
    <x v="61"/>
    <n v="0.41449999999999998"/>
    <n v="0.2334"/>
    <n v="0.76739999999999997"/>
  </r>
  <r>
    <x v="60"/>
    <n v="-0.49280000000000002"/>
    <n v="0.87473999999999996"/>
    <n v="0.77400000000000002"/>
  </r>
  <r>
    <x v="61"/>
    <n v="-0.16370000000000001"/>
    <n v="0.64187000000000005"/>
    <n v="0.76739999999999997"/>
  </r>
  <r>
    <x v="61"/>
    <n v="0.19489999999999999"/>
    <n v="0.41476000000000002"/>
    <n v="0.76739999999999997"/>
  </r>
  <r>
    <x v="60"/>
    <n v="7.9399999999999998E-2"/>
    <n v="0.49352000000000001"/>
    <n v="0.77400000000000002"/>
  </r>
  <r>
    <x v="61"/>
    <n v="0.114"/>
    <n v="0.45784000000000002"/>
    <n v="0.76739999999999997"/>
  </r>
  <r>
    <x v="60"/>
    <n v="-0.1444"/>
    <n v="0.58353999999999995"/>
    <n v="0.77400000000000002"/>
  </r>
  <r>
    <x v="60"/>
    <n v="6.4799999999999996E-2"/>
    <n v="0.4854"/>
    <n v="0.77400000000000002"/>
  </r>
  <r>
    <x v="60"/>
    <n v="0.43980000000000002"/>
    <n v="0.36297000000000001"/>
    <n v="0.77400000000000002"/>
  </r>
  <r>
    <x v="60"/>
    <n v="0.24959999999999999"/>
    <n v="0.45068999999999998"/>
    <n v="0.77400000000000002"/>
  </r>
  <r>
    <x v="60"/>
    <n v="0.26040000000000002"/>
    <n v="0.44993"/>
    <n v="0.77400000000000002"/>
  </r>
  <r>
    <x v="60"/>
    <n v="9.64E-2"/>
    <n v="0.50593999999999995"/>
    <n v="0.77400000000000002"/>
  </r>
  <r>
    <x v="60"/>
    <n v="0.79149999999999998"/>
    <n v="0.26305000000000001"/>
    <n v="0.77400000000000002"/>
  </r>
  <r>
    <x v="60"/>
    <n v="-0.13469999999999999"/>
    <n v="0.54710999999999999"/>
    <n v="0.77400000000000002"/>
  </r>
  <r>
    <x v="60"/>
    <n v="-0.10879999999999999"/>
    <n v="0.53802000000000005"/>
    <n v="0.77400000000000002"/>
  </r>
  <r>
    <x v="60"/>
    <n v="-0.21479999999999999"/>
    <n v="0.56845999999999997"/>
    <n v="0.77400000000000002"/>
  </r>
  <r>
    <x v="60"/>
    <n v="9.74E-2"/>
    <n v="0.46700000000000003"/>
    <n v="0.77400000000000002"/>
  </r>
  <r>
    <x v="60"/>
    <n v="-0.3871"/>
    <n v="0.60370000000000001"/>
    <n v="0.77400000000000002"/>
  </r>
  <r>
    <x v="60"/>
    <n v="0.3493"/>
    <n v="0.40421000000000001"/>
    <n v="0.77400000000000002"/>
  </r>
  <r>
    <x v="60"/>
    <n v="0.31759999999999999"/>
    <n v="0.41421999999999998"/>
    <n v="0.77400000000000002"/>
  </r>
  <r>
    <x v="61"/>
    <n v="0.22159999999999999"/>
    <n v="0.43934000000000001"/>
    <n v="0.76739999999999997"/>
  </r>
  <r>
    <x v="60"/>
    <n v="-0.37759999999999999"/>
    <n v="0.58669000000000004"/>
    <n v="0.77400000000000002"/>
  </r>
  <r>
    <x v="61"/>
    <n v="-1.0800000000000001E-2"/>
    <n v="0.49758000000000002"/>
    <n v="0.76739999999999997"/>
  </r>
  <r>
    <x v="61"/>
    <n v="8.4500000000000006E-2"/>
    <n v="0.47593999999999997"/>
    <n v="0.76739999999999997"/>
  </r>
  <r>
    <x v="61"/>
    <n v="-0.38429999999999997"/>
    <n v="0.57950999999999997"/>
    <n v="0.76739999999999997"/>
  </r>
  <r>
    <x v="60"/>
    <n v="-0.33939999999999998"/>
    <n v="0.56767999999999996"/>
    <n v="0.77400000000000002"/>
  </r>
  <r>
    <x v="61"/>
    <n v="0.31630000000000003"/>
    <n v="0.43279000000000001"/>
    <n v="0.76739999999999997"/>
  </r>
  <r>
    <x v="61"/>
    <n v="-8.14E-2"/>
    <n v="0.51695999999999998"/>
    <n v="0.76739999999999997"/>
  </r>
  <r>
    <x v="60"/>
    <n v="-0.42949999999999999"/>
    <n v="0.58340000000000003"/>
    <n v="0.77400000000000002"/>
  </r>
  <r>
    <x v="61"/>
    <n v="-0.2039"/>
    <n v="0.53937999999999997"/>
    <n v="0.76739999999999997"/>
  </r>
  <r>
    <x v="61"/>
    <n v="-0.61309999999999998"/>
    <n v="0.60141"/>
    <n v="0.76739999999999997"/>
  </r>
  <r>
    <x v="61"/>
    <n v="-0.84570000000000001"/>
    <n v="0.64256000000000002"/>
    <n v="0.76739999999999997"/>
  </r>
  <r>
    <x v="60"/>
    <n v="-0.17430000000000001"/>
    <n v="0.53156000000000003"/>
    <n v="0.77400000000000002"/>
  </r>
  <r>
    <x v="61"/>
    <n v="-0.54390000000000005"/>
    <n v="0.57006999999999997"/>
    <n v="0.76739999999999997"/>
  </r>
  <r>
    <x v="62"/>
    <n v="-0.70669999999999999"/>
    <n v="0.59643999999999997"/>
    <n v="0.76739999999999997"/>
  </r>
  <r>
    <x v="61"/>
    <n v="-0.50749999999999995"/>
    <n v="0.56125000000000003"/>
    <n v="0.76739999999999997"/>
  </r>
  <r>
    <x v="61"/>
    <n v="-0.57320000000000004"/>
    <n v="0.57099"/>
    <n v="0.76739999999999997"/>
  </r>
  <r>
    <x v="60"/>
    <n v="-0.75939999999999996"/>
    <n v="0.59902999999999995"/>
    <n v="0.77400000000000002"/>
  </r>
  <r>
    <x v="61"/>
    <n v="-0.68669999999999998"/>
    <n v="0.58330000000000004"/>
    <n v="0.76739999999999997"/>
  </r>
  <r>
    <x v="62"/>
    <n v="-0.59340000000000004"/>
    <n v="0.56732000000000005"/>
    <n v="0.76739999999999997"/>
  </r>
  <r>
    <x v="60"/>
    <n v="-0.50960000000000005"/>
    <n v="0.55239000000000005"/>
    <n v="0.77400000000000002"/>
  </r>
  <r>
    <x v="61"/>
    <n v="-1.0008999999999999"/>
    <n v="0.62663000000000002"/>
    <n v="0.76739999999999997"/>
  </r>
  <r>
    <x v="61"/>
    <n v="-0.76659999999999995"/>
    <n v="0.58969000000000005"/>
    <n v="0.76739999999999997"/>
  </r>
  <r>
    <x v="60"/>
    <n v="-0.92"/>
    <n v="0.60550000000000004"/>
    <n v="0.77400000000000002"/>
  </r>
  <r>
    <x v="60"/>
    <n v="-0.85350000000000004"/>
    <n v="0.59413000000000005"/>
    <n v="0.77400000000000002"/>
  </r>
  <r>
    <x v="61"/>
    <n v="-0.97819999999999996"/>
    <n v="0.61143999999999998"/>
    <n v="0.76739999999999997"/>
  </r>
  <r>
    <x v="60"/>
    <n v="-0.68889999999999996"/>
    <n v="0.56852000000000003"/>
    <n v="0.77400000000000002"/>
  </r>
  <r>
    <x v="62"/>
    <n v="-0.53849999999999998"/>
    <n v="0.54744999999999999"/>
    <n v="0.76739999999999997"/>
  </r>
  <r>
    <x v="60"/>
    <n v="-0.76639999999999997"/>
    <n v="0.57369999999999999"/>
    <n v="0.77400000000000002"/>
  </r>
  <r>
    <x v="60"/>
    <n v="-0.98839999999999995"/>
    <n v="0.60082000000000002"/>
    <n v="0.77400000000000002"/>
  </r>
  <r>
    <x v="62"/>
    <n v="-1.3278000000000001"/>
    <n v="0.64320999999999995"/>
    <n v="0.76739999999999997"/>
  </r>
  <r>
    <x v="62"/>
    <n v="-0.28120000000000001"/>
    <n v="0.60043000000000002"/>
    <n v="0.76739999999999997"/>
  </r>
  <r>
    <x v="61"/>
    <n v="-0.91890000000000005"/>
    <n v="0.67591999999999997"/>
    <n v="0.76739999999999997"/>
  </r>
  <r>
    <x v="61"/>
    <n v="-0.42459999999999998"/>
    <n v="0.61565999999999999"/>
    <n v="0.76739999999999997"/>
  </r>
  <r>
    <x v="61"/>
    <n v="-0.61329999999999996"/>
    <n v="0.63729000000000002"/>
    <n v="0.76739999999999997"/>
  </r>
  <r>
    <x v="62"/>
    <n v="-1.3924000000000001"/>
    <n v="0.72716999999999998"/>
    <n v="0.76739999999999997"/>
  </r>
  <r>
    <x v="60"/>
    <n v="-1.21"/>
    <n v="0.70421"/>
    <n v="0.77400000000000002"/>
  </r>
  <r>
    <x v="61"/>
    <n v="-0.80130000000000001"/>
    <n v="0.65630999999999995"/>
    <n v="0.76739999999999997"/>
  </r>
  <r>
    <x v="61"/>
    <n v="-1.5417000000000001"/>
    <n v="0.66820999999999997"/>
    <n v="0.76739999999999997"/>
  </r>
  <r>
    <x v="7"/>
    <s v="#N/A N/A"/>
    <s v="#N/A N/A"/>
    <s v="#N/A N/A"/>
  </r>
  <r>
    <x v="63"/>
    <n v="0.77200000000000002"/>
    <n v="-0.43428"/>
    <n v="0.79390000000000005"/>
  </r>
  <r>
    <x v="63"/>
    <n v="7.9799999999999996E-2"/>
    <n v="0.36997999999999998"/>
    <n v="0.79390000000000005"/>
  </r>
  <r>
    <x v="63"/>
    <n v="0.2306"/>
    <n v="0.27084999999999998"/>
    <n v="0.79390000000000005"/>
  </r>
  <r>
    <x v="63"/>
    <n v="-2.6499999999999999E-2"/>
    <n v="0.49512"/>
    <n v="0.79390000000000005"/>
  </r>
  <r>
    <x v="63"/>
    <n v="3.5999999999999997E-2"/>
    <n v="0.41947000000000001"/>
    <n v="0.79390000000000005"/>
  </r>
  <r>
    <x v="63"/>
    <n v="-0.32290000000000002"/>
    <n v="0.65505999999999998"/>
    <n v="0.79390000000000005"/>
  </r>
  <r>
    <x v="63"/>
    <n v="-3.1300000000000001E-2"/>
    <n v="0.44964999999999999"/>
    <n v="0.79390000000000005"/>
  </r>
  <r>
    <x v="63"/>
    <n v="0.55379999999999996"/>
    <n v="0.13367999999999999"/>
    <n v="0.79390000000000005"/>
  </r>
  <r>
    <x v="63"/>
    <n v="0.13"/>
    <n v="0.34362999999999999"/>
    <n v="0.79390000000000005"/>
  </r>
  <r>
    <x v="63"/>
    <n v="-0.2092"/>
    <n v="0.51188999999999996"/>
    <n v="0.79390000000000005"/>
  </r>
  <r>
    <x v="63"/>
    <n v="-0.37359999999999999"/>
    <n v="0.58416000000000001"/>
    <n v="0.79390000000000005"/>
  </r>
  <r>
    <x v="63"/>
    <n v="8.5699999999999998E-2"/>
    <n v="0.36671999999999999"/>
    <n v="0.79390000000000005"/>
  </r>
  <r>
    <x v="63"/>
    <n v="-0.17069999999999999"/>
    <n v="0.47327000000000002"/>
    <n v="0.79390000000000005"/>
  </r>
  <r>
    <x v="63"/>
    <n v="-0.1772"/>
    <n v="0.47347"/>
    <n v="0.79390000000000005"/>
  </r>
  <r>
    <x v="63"/>
    <n v="-0.72789999999999999"/>
    <n v="0.70138999999999996"/>
    <n v="0.79390000000000005"/>
  </r>
  <r>
    <x v="63"/>
    <n v="9.7600000000000006E-2"/>
    <n v="0.38484000000000002"/>
    <n v="0.79390000000000005"/>
  </r>
  <r>
    <x v="63"/>
    <n v="0.125"/>
    <n v="0.38030000000000003"/>
    <n v="0.79390000000000005"/>
  </r>
  <r>
    <x v="63"/>
    <n v="-0.30990000000000001"/>
    <n v="0.51597000000000004"/>
    <n v="0.79390000000000005"/>
  </r>
  <r>
    <x v="63"/>
    <n v="0.1615"/>
    <n v="0.37141000000000002"/>
    <n v="0.79390000000000005"/>
  </r>
  <r>
    <x v="63"/>
    <n v="-0.21379999999999999"/>
    <n v="0.49251"/>
    <n v="0.79390000000000005"/>
  </r>
  <r>
    <x v="63"/>
    <n v="-0.1706"/>
    <n v="0.47857"/>
    <n v="0.79390000000000005"/>
  </r>
  <r>
    <x v="63"/>
    <n v="-0.31840000000000002"/>
    <n v="0.51405000000000001"/>
    <n v="0.79390000000000005"/>
  </r>
  <r>
    <x v="63"/>
    <n v="-0.42730000000000001"/>
    <n v="0.54035999999999995"/>
    <n v="0.79390000000000005"/>
  </r>
  <r>
    <x v="63"/>
    <n v="0.24060000000000001"/>
    <n v="0.36979000000000001"/>
    <n v="0.79390000000000005"/>
  </r>
  <r>
    <x v="63"/>
    <n v="-0.1837"/>
    <n v="0.47488999999999998"/>
    <n v="0.79390000000000005"/>
  </r>
  <r>
    <x v="63"/>
    <n v="-0.33600000000000002"/>
    <n v="0.51002000000000003"/>
    <n v="0.79390000000000005"/>
  </r>
  <r>
    <x v="63"/>
    <n v="-0.25469999999999998"/>
    <n v="0.48703999999999997"/>
    <n v="0.79390000000000005"/>
  </r>
  <r>
    <x v="63"/>
    <n v="-0.33600000000000002"/>
    <n v="0.50351999999999997"/>
    <n v="0.79390000000000005"/>
  </r>
  <r>
    <x v="63"/>
    <n v="0.1913"/>
    <n v="0.38894000000000001"/>
    <n v="0.79390000000000005"/>
  </r>
  <r>
    <x v="63"/>
    <n v="-0.42380000000000001"/>
    <n v="0.50417000000000001"/>
    <n v="0.79390000000000005"/>
  </r>
  <r>
    <x v="63"/>
    <n v="-0.32779999999999998"/>
    <n v="0.48277999999999999"/>
    <n v="0.79390000000000005"/>
  </r>
  <r>
    <x v="63"/>
    <n v="7.0699999999999999E-2"/>
    <n v="0.40121000000000001"/>
    <n v="0.79390000000000005"/>
  </r>
  <r>
    <x v="63"/>
    <n v="-0.54069999999999996"/>
    <n v="0.51892000000000005"/>
    <n v="0.79390000000000005"/>
  </r>
  <r>
    <x v="63"/>
    <n v="-0.61880000000000002"/>
    <n v="0.53198000000000001"/>
    <n v="0.79390000000000005"/>
  </r>
  <r>
    <x v="63"/>
    <n v="-0.69320000000000004"/>
    <n v="0.54435999999999996"/>
    <n v="0.79390000000000005"/>
  </r>
  <r>
    <x v="63"/>
    <n v="-0.4652"/>
    <n v="0.50009999999999999"/>
    <n v="0.79390000000000005"/>
  </r>
  <r>
    <x v="63"/>
    <n v="-0.63380000000000003"/>
    <n v="0.52544000000000002"/>
    <n v="0.79390000000000005"/>
  </r>
  <r>
    <x v="63"/>
    <n v="-1.4195"/>
    <n v="0.65878999999999999"/>
    <n v="0.79390000000000005"/>
  </r>
  <r>
    <x v="63"/>
    <n v="-1.0981000000000001"/>
    <n v="0.60150000000000003"/>
    <n v="0.79390000000000005"/>
  </r>
  <r>
    <x v="63"/>
    <n v="-0.90310000000000001"/>
    <n v="0.56577999999999995"/>
    <n v="0.79390000000000005"/>
  </r>
  <r>
    <x v="63"/>
    <n v="-0.43130000000000002"/>
    <n v="0.48585"/>
    <n v="0.79390000000000005"/>
  </r>
  <r>
    <x v="63"/>
    <n v="5.3699999999999998E-2"/>
    <n v="0.40656999999999999"/>
    <n v="0.79390000000000005"/>
  </r>
  <r>
    <x v="63"/>
    <n v="-0.66510000000000002"/>
    <n v="0.51780999999999999"/>
    <n v="0.79390000000000005"/>
  </r>
  <r>
    <x v="63"/>
    <n v="-0.78200000000000003"/>
    <n v="0.53364"/>
    <n v="0.79390000000000005"/>
  </r>
  <r>
    <x v="63"/>
    <n v="-0.7994"/>
    <n v="0.56447000000000003"/>
    <n v="0.79390000000000005"/>
  </r>
  <r>
    <x v="63"/>
    <n v="-1.35E-2"/>
    <n v="0.44699"/>
    <n v="0.79390000000000005"/>
  </r>
  <r>
    <x v="63"/>
    <n v="-3.4251999999999998"/>
    <n v="0.54544000000000004"/>
    <n v="0.79390000000000005"/>
  </r>
  <r>
    <x v="63"/>
    <n v="-3.4569000000000001"/>
    <n v="0.54264999999999997"/>
    <n v="0.79390000000000005"/>
  </r>
  <r>
    <x v="63"/>
    <n v="-3.6536"/>
    <n v="0.56391000000000002"/>
    <n v="0.79390000000000005"/>
  </r>
  <r>
    <x v="63"/>
    <n v="-3.6387"/>
    <n v="0.55367999999999995"/>
    <n v="0.79390000000000005"/>
  </r>
  <r>
    <x v="63"/>
    <n v="-0.75990000000000002"/>
    <n v="0.57181999999999999"/>
    <n v="0.79390000000000005"/>
  </r>
  <r>
    <x v="63"/>
    <n v="-3.9201000000000001"/>
    <n v="0.56544000000000005"/>
    <n v="0.79390000000000005"/>
  </r>
  <r>
    <x v="63"/>
    <n v="-4.3052000000000001"/>
    <n v="0.61087999999999998"/>
    <n v="0.79390000000000005"/>
  </r>
  <r>
    <x v="63"/>
    <n v="-4.5664999999999996"/>
    <n v="0.63688"/>
    <n v="0.79390000000000005"/>
  </r>
  <r>
    <x v="63"/>
    <n v="-4.6192000000000002"/>
    <n v="0.63832999999999995"/>
    <n v="0.79390000000000005"/>
  </r>
  <r>
    <x v="63"/>
    <n v="-4.9347000000000003"/>
    <n v="0.67159000000000002"/>
    <n v="0.79390000000000005"/>
  </r>
  <r>
    <x v="63"/>
    <n v="-4.8597000000000001"/>
    <n v="0.64180000000000004"/>
    <n v="0.79390000000000005"/>
  </r>
  <r>
    <x v="63"/>
    <n v="-5.0156999999999998"/>
    <n v="0.65559000000000001"/>
    <n v="0.79390000000000005"/>
  </r>
  <r>
    <x v="63"/>
    <n v="-4.8"/>
    <n v="0.62382000000000004"/>
    <n v="0.79390000000000005"/>
  </r>
  <r>
    <x v="63"/>
    <n v="-1.0873999999999999"/>
    <n v="0.63192999999999999"/>
    <n v="0.79390000000000005"/>
  </r>
  <r>
    <x v="63"/>
    <n v="-4.4143999999999997"/>
    <n v="0.67562"/>
    <n v="0.79390000000000005"/>
  </r>
  <r>
    <x v="63"/>
    <n v="-1.3073999999999999"/>
    <n v="0.64993999999999996"/>
    <n v="0.79390000000000005"/>
  </r>
  <r>
    <x v="63"/>
    <n v="-0.9698"/>
    <n v="0.61185"/>
    <n v="0.79390000000000005"/>
  </r>
  <r>
    <x v="7"/>
    <s v="#N/A N/A"/>
    <s v="#N/A N/A"/>
    <s v="#N/A N/A"/>
  </r>
  <r>
    <x v="64"/>
    <n v="1.0318000000000001"/>
    <n v="-0.68447999999999998"/>
    <n v="0.7873"/>
  </r>
  <r>
    <x v="64"/>
    <n v="0.62680000000000002"/>
    <n v="-6.8250000000000005E-2"/>
    <n v="0.7873"/>
  </r>
  <r>
    <x v="64"/>
    <n v="0.70379999999999998"/>
    <n v="-7.6980000000000007E-2"/>
    <n v="0.7873"/>
  </r>
  <r>
    <x v="64"/>
    <n v="0.57150000000000001"/>
    <n v="4.0030000000000003E-2"/>
    <n v="0.7873"/>
  </r>
  <r>
    <x v="64"/>
    <n v="5.3100000000000001E-2"/>
    <n v="0.42899999999999999"/>
    <n v="0.7873"/>
  </r>
  <r>
    <x v="64"/>
    <n v="-0.11070000000000001"/>
    <n v="0.53803000000000001"/>
    <n v="0.7873"/>
  </r>
  <r>
    <x v="64"/>
    <n v="-0.19400000000000001"/>
    <n v="0.5756"/>
    <n v="0.7873"/>
  </r>
  <r>
    <x v="64"/>
    <n v="8.8599999999999998E-2"/>
    <n v="0.44372"/>
    <n v="0.7873"/>
  </r>
  <r>
    <x v="64"/>
    <n v="-0.58289999999999997"/>
    <n v="0.76861000000000002"/>
    <n v="0.7873"/>
  </r>
  <r>
    <x v="64"/>
    <n v="0.35709999999999997"/>
    <n v="0.31337999999999999"/>
    <n v="0.7873"/>
  </r>
  <r>
    <x v="64"/>
    <n v="-0.20330000000000001"/>
    <n v="0.57938000000000001"/>
    <n v="0.7873"/>
  </r>
  <r>
    <x v="64"/>
    <n v="-0.51349999999999996"/>
    <n v="0.37286999999999998"/>
    <n v="0.7873"/>
  </r>
  <r>
    <x v="64"/>
    <n v="5.0000000000000001E-4"/>
    <n v="0.49481999999999998"/>
    <n v="0.7873"/>
  </r>
  <r>
    <x v="64"/>
    <n v="-0.435"/>
    <n v="0.65522000000000002"/>
    <n v="0.7873"/>
  </r>
  <r>
    <x v="64"/>
    <n v="-0.3584"/>
    <n v="0.63139999999999996"/>
    <n v="0.7873"/>
  </r>
  <r>
    <x v="64"/>
    <n v="0.45729999999999998"/>
    <n v="0.34476000000000001"/>
    <n v="0.7873"/>
  </r>
  <r>
    <x v="64"/>
    <n v="-0.13389999999999999"/>
    <n v="0.54756000000000005"/>
    <n v="0.7873"/>
  </r>
  <r>
    <x v="64"/>
    <n v="-0.35189999999999999"/>
    <n v="0.61404000000000003"/>
    <n v="0.7873"/>
  </r>
  <r>
    <x v="64"/>
    <n v="9.3799999999999994E-2"/>
    <n v="0.47674"/>
    <n v="0.7873"/>
  </r>
  <r>
    <x v="64"/>
    <n v="-0.60040000000000004"/>
    <n v="0.68130000000000002"/>
    <n v="0.7873"/>
  </r>
  <r>
    <x v="64"/>
    <n v="-0.37630000000000002"/>
    <n v="0.61246"/>
    <n v="0.7873"/>
  </r>
  <r>
    <x v="64"/>
    <n v="-0.15459999999999999"/>
    <n v="0.54593000000000003"/>
    <n v="0.7873"/>
  </r>
  <r>
    <x v="64"/>
    <n v="-0.58730000000000004"/>
    <n v="0.65730999999999995"/>
    <n v="0.7873"/>
  </r>
  <r>
    <x v="64"/>
    <n v="-1.0184"/>
    <n v="0.76210999999999995"/>
    <n v="0.7873"/>
  </r>
  <r>
    <x v="64"/>
    <n v="-8.0299999999999996E-2"/>
    <n v="0.52478000000000002"/>
    <n v="0.7873"/>
  </r>
  <r>
    <x v="64"/>
    <n v="-3.0003000000000002"/>
    <n v="0.83792"/>
    <n v="0.7873"/>
  </r>
  <r>
    <x v="64"/>
    <n v="-1.7828999999999999"/>
    <n v="0.88834000000000002"/>
    <n v="0.7873"/>
  </r>
  <r>
    <x v="64"/>
    <n v="-1.6914"/>
    <n v="0.86119999999999997"/>
    <n v="0.7873"/>
  </r>
  <r>
    <x v="64"/>
    <n v="-1.427"/>
    <n v="0.79791999999999996"/>
    <n v="0.7873"/>
  </r>
  <r>
    <x v="64"/>
    <n v="-0.45340000000000003"/>
    <n v="0.59004000000000001"/>
    <n v="0.7873"/>
  </r>
  <r>
    <x v="64"/>
    <n v="-1.4824999999999999"/>
    <n v="0.78912000000000004"/>
    <n v="0.7873"/>
  </r>
  <r>
    <x v="64"/>
    <n v="-0.79239999999999999"/>
    <n v="0.65466000000000002"/>
    <n v="0.7873"/>
  </r>
  <r>
    <x v="64"/>
    <n v="-0.88829999999999998"/>
    <n v="0.67025000000000001"/>
    <n v="0.7873"/>
  </r>
  <r>
    <x v="64"/>
    <n v="-0.81069999999999998"/>
    <n v="0.65378000000000003"/>
    <n v="0.7873"/>
  </r>
  <r>
    <x v="64"/>
    <n v="-0.66659999999999997"/>
    <n v="0.62390000000000001"/>
    <n v="0.7873"/>
  </r>
  <r>
    <x v="64"/>
    <n v="-0.78869999999999996"/>
    <n v="0.64010999999999996"/>
    <n v="0.7873"/>
  </r>
  <r>
    <x v="64"/>
    <n v="-1.0921000000000001"/>
    <n v="0.69120999999999999"/>
    <n v="0.7873"/>
  </r>
  <r>
    <x v="64"/>
    <n v="-0.5413"/>
    <n v="0.59331"/>
    <n v="0.7873"/>
  </r>
  <r>
    <x v="64"/>
    <n v="-0.48480000000000001"/>
    <n v="0.58245000000000002"/>
    <n v="0.7873"/>
  </r>
  <r>
    <x v="64"/>
    <n v="-0.78859999999999997"/>
    <n v="0.63227999999999995"/>
    <n v="0.7873"/>
  </r>
  <r>
    <x v="64"/>
    <n v="-0.80600000000000005"/>
    <n v="0.60402999999999996"/>
    <n v="0.7873"/>
  </r>
  <r>
    <x v="64"/>
    <n v="-0.77259999999999995"/>
    <n v="0.56171000000000004"/>
    <n v="0.7873"/>
  </r>
  <r>
    <x v="64"/>
    <n v="-1.2154"/>
    <n v="0.62951000000000001"/>
    <n v="0.7873"/>
  </r>
  <r>
    <x v="64"/>
    <n v="-0.92349999999999999"/>
    <n v="0.58191999999999999"/>
    <n v="0.7873"/>
  </r>
  <r>
    <x v="64"/>
    <n v="-0.73250000000000004"/>
    <n v="0.54715000000000003"/>
    <n v="0.7873"/>
  </r>
  <r>
    <x v="64"/>
    <n v="-1.2675000000000001"/>
    <n v="0.62270999999999999"/>
    <n v="0.7873"/>
  </r>
  <r>
    <x v="64"/>
    <n v="-1.0034000000000001"/>
    <n v="0.58304"/>
    <n v="0.7873"/>
  </r>
  <r>
    <x v="64"/>
    <n v="-0.84040000000000004"/>
    <n v="0.55871999999999999"/>
    <n v="0.7873"/>
  </r>
  <r>
    <x v="64"/>
    <n v="-1.1559999999999999"/>
    <n v="0.60121999999999998"/>
    <n v="0.7873"/>
  </r>
  <r>
    <x v="64"/>
    <n v="-1.0906"/>
    <n v="0.58692999999999995"/>
    <n v="0.7873"/>
  </r>
  <r>
    <x v="64"/>
    <n v="-0.28360000000000002"/>
    <n v="0.49781999999999998"/>
    <n v="0.7873"/>
  </r>
  <r>
    <x v="64"/>
    <n v="-1.0826"/>
    <n v="0.60340000000000005"/>
    <n v="0.7873"/>
  </r>
  <r>
    <x v="64"/>
    <n v="-0.74260000000000004"/>
    <n v="0.57228000000000001"/>
    <n v="0.7873"/>
  </r>
  <r>
    <x v="64"/>
    <n v="-8.3400000000000002E-2"/>
    <n v="0.48581999999999997"/>
    <n v="0.7873"/>
  </r>
  <r>
    <x v="64"/>
    <n v="-0.2611"/>
    <n v="0.61748000000000003"/>
    <n v="0.7873"/>
  </r>
  <r>
    <x v="64"/>
    <n v="-0.56399999999999995"/>
    <n v="0.65437000000000001"/>
    <n v="0.7873"/>
  </r>
  <r>
    <x v="64"/>
    <n v="-0.51639999999999997"/>
    <n v="0.64751999999999998"/>
    <n v="0.7873"/>
  </r>
  <r>
    <x v="64"/>
    <n v="-0.78149999999999997"/>
    <n v="0.67869000000000002"/>
    <n v="0.7873"/>
  </r>
  <r>
    <x v="64"/>
    <n v="0.55179999999999996"/>
    <n v="0.52148000000000005"/>
    <n v="0.7873"/>
  </r>
  <r>
    <x v="64"/>
    <n v="-0.92310000000000003"/>
    <n v="0.63007999999999997"/>
    <n v="0.7873"/>
  </r>
  <r>
    <x v="7"/>
    <s v="#N/A N/A"/>
    <s v="#N/A N/A"/>
    <s v="#N/A N/A"/>
  </r>
  <r>
    <x v="65"/>
    <n v="0.3916"/>
    <n v="4.0500000000000001E-2"/>
    <n v="0.78069999999999995"/>
  </r>
  <r>
    <x v="65"/>
    <n v="0.32119999999999999"/>
    <n v="0.14083999999999999"/>
    <n v="0.78069999999999995"/>
  </r>
  <r>
    <x v="65"/>
    <n v="0.35510000000000003"/>
    <n v="-0.12231"/>
    <n v="0.78069999999999995"/>
  </r>
  <r>
    <x v="65"/>
    <n v="0.30470000000000003"/>
    <n v="0.15898000000000001"/>
    <n v="0.78069999999999995"/>
  </r>
  <r>
    <x v="65"/>
    <n v="0.33110000000000001"/>
    <n v="0.12884000000000001"/>
    <n v="0.78069999999999995"/>
  </r>
  <r>
    <x v="66"/>
    <n v="0.26740000000000003"/>
    <n v="0.20063"/>
    <n v="0.79390000000000005"/>
  </r>
  <r>
    <x v="66"/>
    <n v="0.15890000000000001"/>
    <n v="0.22889999999999999"/>
    <n v="0.79390000000000005"/>
  </r>
  <r>
    <x v="66"/>
    <n v="0.54479999999999995"/>
    <n v="7.4120000000000005E-2"/>
    <n v="0.79390000000000005"/>
  </r>
  <r>
    <x v="66"/>
    <n v="0.21340000000000001"/>
    <n v="0.24615000000000001"/>
    <n v="0.79390000000000005"/>
  </r>
  <r>
    <x v="66"/>
    <n v="0.161"/>
    <n v="0.27468999999999999"/>
    <n v="0.79390000000000005"/>
  </r>
  <r>
    <x v="66"/>
    <n v="0.37219999999999998"/>
    <n v="0.15368000000000001"/>
    <n v="0.79390000000000005"/>
  </r>
  <r>
    <x v="65"/>
    <n v="0.88790000000000002"/>
    <n v="-3.4819999999999997E-2"/>
    <n v="0.78069999999999995"/>
  </r>
  <r>
    <x v="66"/>
    <n v="0.32279999999999998"/>
    <n v="0.24615999999999999"/>
    <n v="0.79390000000000005"/>
  </r>
  <r>
    <x v="66"/>
    <n v="0.30909999999999999"/>
    <n v="0.13943"/>
    <n v="0.79390000000000005"/>
  </r>
  <r>
    <x v="66"/>
    <n v="0.31769999999999998"/>
    <n v="0.12883"/>
    <n v="0.79390000000000005"/>
  </r>
  <r>
    <x v="66"/>
    <n v="0.14979999999999999"/>
    <n v="0.22167000000000001"/>
    <n v="0.79390000000000005"/>
  </r>
  <r>
    <x v="66"/>
    <n v="8.5199999999999998E-2"/>
    <n v="0.25835999999999998"/>
    <n v="0.79390000000000005"/>
  </r>
  <r>
    <x v="66"/>
    <n v="9.4000000000000004E-3"/>
    <n v="0.20877999999999999"/>
    <n v="0.79390000000000005"/>
  </r>
  <r>
    <x v="66"/>
    <n v="-0.16619999999999999"/>
    <n v="0.29391"/>
    <n v="0.79390000000000005"/>
  </r>
  <r>
    <x v="65"/>
    <n v="0.50760000000000005"/>
    <n v="9.8530000000000006E-2"/>
    <n v="0.78069999999999995"/>
  </r>
  <r>
    <x v="65"/>
    <n v="-7.8299999999999995E-2"/>
    <n v="0.29159000000000002"/>
    <n v="0.78069999999999995"/>
  </r>
  <r>
    <x v="65"/>
    <n v="0.4123"/>
    <n v="0.16159000000000001"/>
    <n v="0.78069999999999995"/>
  </r>
  <r>
    <x v="65"/>
    <n v="0.38429999999999997"/>
    <n v="0.18837999999999999"/>
    <n v="0.78069999999999995"/>
  </r>
  <r>
    <x v="65"/>
    <n v="0.82140000000000002"/>
    <n v="8.2269999999999996E-2"/>
    <n v="0.78069999999999995"/>
  </r>
  <r>
    <x v="65"/>
    <n v="0.75360000000000005"/>
    <n v="0.11869"/>
    <n v="0.78069999999999995"/>
  </r>
  <r>
    <x v="65"/>
    <n v="0.1406"/>
    <n v="0.30009000000000002"/>
    <n v="0.78069999999999995"/>
  </r>
  <r>
    <x v="7"/>
    <s v="#N/A N/A"/>
    <s v="#N/A N/A"/>
    <s v="#N/A N/A"/>
  </r>
  <r>
    <x v="65"/>
    <n v="0.14299999999999999"/>
    <n v="0.29535"/>
    <n v="0.78069999999999995"/>
  </r>
  <r>
    <x v="65"/>
    <n v="6.2100000000000002E-2"/>
    <n v="0.32755000000000001"/>
    <n v="0.78069999999999995"/>
  </r>
  <r>
    <x v="66"/>
    <n v="0.64439999999999997"/>
    <n v="0.17211000000000001"/>
    <n v="0.79390000000000005"/>
  </r>
  <r>
    <x v="67"/>
    <n v="0.2276"/>
    <n v="0.26873999999999998"/>
    <n v="0.7873"/>
  </r>
  <r>
    <x v="65"/>
    <n v="3.61E-2"/>
    <n v="0.31117"/>
    <n v="0.78069999999999995"/>
  </r>
  <r>
    <x v="65"/>
    <n v="0.23530000000000001"/>
    <n v="0.27539999999999998"/>
    <n v="0.78069999999999995"/>
  </r>
  <r>
    <x v="66"/>
    <n v="4.4400000000000002E-2"/>
    <n v="0.31408000000000003"/>
    <n v="0.79390000000000005"/>
  </r>
  <r>
    <x v="66"/>
    <n v="-0.4914"/>
    <n v="0.33106999999999998"/>
    <n v="0.79390000000000005"/>
  </r>
  <r>
    <x v="67"/>
    <n v="-0.7903"/>
    <n v="0.39832000000000001"/>
    <n v="0.7873"/>
  </r>
  <r>
    <x v="67"/>
    <n v="-0.38400000000000001"/>
    <n v="0.32565"/>
    <n v="0.7873"/>
  </r>
  <r>
    <x v="67"/>
    <n v="-0.63370000000000004"/>
    <n v="0.36725000000000002"/>
    <n v="0.7873"/>
  </r>
  <r>
    <x v="67"/>
    <n v="-0.52059999999999995"/>
    <n v="0.34677000000000002"/>
    <n v="0.7873"/>
  </r>
  <r>
    <x v="67"/>
    <n v="-0.84240000000000004"/>
    <n v="0.39953"/>
    <n v="0.7873"/>
  </r>
  <r>
    <x v="66"/>
    <n v="-0.78420000000000001"/>
    <n v="0.37568000000000001"/>
    <n v="0.79390000000000005"/>
  </r>
  <r>
    <x v="66"/>
    <n v="-0.33710000000000001"/>
    <n v="0.30775000000000002"/>
    <n v="0.79390000000000005"/>
  </r>
  <r>
    <x v="66"/>
    <n v="-0.54879999999999995"/>
    <n v="0.34195999999999999"/>
    <n v="0.79390000000000005"/>
  </r>
  <r>
    <x v="66"/>
    <n v="-1.5208999999999999"/>
    <n v="0.48827999999999999"/>
    <n v="0.79390000000000005"/>
  </r>
  <r>
    <x v="66"/>
    <n v="-0.9738"/>
    <n v="0.37286000000000002"/>
    <n v="0.79390000000000005"/>
  </r>
  <r>
    <x v="66"/>
    <n v="-0.78180000000000005"/>
    <n v="0.34872999999999998"/>
    <n v="0.79390000000000005"/>
  </r>
  <r>
    <x v="66"/>
    <n v="-1.1066"/>
    <n v="0.39976"/>
    <n v="0.79390000000000005"/>
  </r>
  <r>
    <x v="66"/>
    <n v="-0.79020000000000001"/>
    <n v="0.35744999999999999"/>
    <n v="0.79390000000000005"/>
  </r>
  <r>
    <x v="7"/>
    <s v="#N/A N/A"/>
    <s v="#N/A N/A"/>
    <s v="#N/A N/A"/>
  </r>
  <r>
    <x v="65"/>
    <n v="-1.1079000000000001"/>
    <n v="0.40527999999999997"/>
    <n v="0.78069999999999995"/>
  </r>
  <r>
    <x v="65"/>
    <n v="-0.71709999999999996"/>
    <n v="0.35471000000000003"/>
    <n v="0.78069999999999995"/>
  </r>
  <r>
    <x v="66"/>
    <n v="-0.93120000000000003"/>
    <n v="0.38629000000000002"/>
    <n v="0.79390000000000005"/>
  </r>
  <r>
    <x v="66"/>
    <n v="-1.1215999999999999"/>
    <n v="0.41211999999999999"/>
    <n v="0.79390000000000005"/>
  </r>
  <r>
    <x v="66"/>
    <n v="-1.0973999999999999"/>
    <n v="0.41105999999999998"/>
    <n v="0.79390000000000005"/>
  </r>
  <r>
    <x v="67"/>
    <n v="-0.5877"/>
    <n v="0.34858"/>
    <n v="0.7873"/>
  </r>
  <r>
    <x v="66"/>
    <n v="-1.175"/>
    <n v="0.42387999999999998"/>
    <n v="0.79390000000000005"/>
  </r>
  <r>
    <x v="67"/>
    <n v="-1.1752"/>
    <n v="0.43704999999999999"/>
    <n v="0.7873"/>
  </r>
  <r>
    <x v="67"/>
    <n v="-2.2040999999999999"/>
    <n v="0.56898000000000004"/>
    <n v="0.7873"/>
  </r>
  <r>
    <x v="66"/>
    <n v="-2.0196999999999998"/>
    <n v="0.54247000000000001"/>
    <n v="0.79390000000000005"/>
  </r>
  <r>
    <x v="65"/>
    <n v="-1.7821"/>
    <n v="0.51765000000000005"/>
    <n v="0.78069999999999995"/>
  </r>
  <r>
    <x v="65"/>
    <n v="-1.7156"/>
    <n v="0.50294000000000005"/>
    <n v="0.78069999999999995"/>
  </r>
  <r>
    <x v="65"/>
    <n v="-1.4527000000000001"/>
    <n v="0.47109000000000001"/>
    <n v="0.78069999999999995"/>
  </r>
  <r>
    <x v="66"/>
    <n v="-2.1322999999999999"/>
    <n v="0.54113"/>
    <n v="0.79390000000000005"/>
  </r>
  <r>
    <x v="68"/>
    <n v="-0.70399999999999996"/>
    <n v="1.17388"/>
    <n v="0.78069999999999995"/>
  </r>
  <r>
    <x v="68"/>
    <n v="-1.1000000000000001E-3"/>
    <n v="0.2049"/>
    <n v="0.78069999999999995"/>
  </r>
  <r>
    <x v="68"/>
    <n v="1.3488"/>
    <n v="-0.94964999999999999"/>
    <n v="0.78069999999999995"/>
  </r>
  <r>
    <x v="68"/>
    <n v="0.68400000000000005"/>
    <n v="-0.32199"/>
    <n v="0.78069999999999995"/>
  </r>
  <r>
    <x v="68"/>
    <n v="0.76849999999999996"/>
    <n v="-0.33250999999999997"/>
    <n v="0.78069999999999995"/>
  </r>
  <r>
    <x v="68"/>
    <n v="0.57169999999999999"/>
    <n v="-0.12740000000000001"/>
    <n v="0.78069999999999995"/>
  </r>
  <r>
    <x v="68"/>
    <n v="-0.24890000000000001"/>
    <n v="0.42109000000000002"/>
    <n v="0.78069999999999995"/>
  </r>
  <r>
    <x v="68"/>
    <n v="0.21099999999999999"/>
    <n v="0.13336999999999999"/>
    <n v="0.78069999999999995"/>
  </r>
  <r>
    <x v="68"/>
    <n v="-0.55869999999999997"/>
    <n v="0.57406000000000001"/>
    <n v="0.78069999999999995"/>
  </r>
  <r>
    <x v="68"/>
    <n v="0.1101"/>
    <n v="0.21127000000000001"/>
    <n v="0.78069999999999995"/>
  </r>
  <r>
    <x v="68"/>
    <n v="-0.22309999999999999"/>
    <n v="0.39097999999999999"/>
    <n v="0.78069999999999995"/>
  </r>
  <r>
    <x v="68"/>
    <n v="0.37"/>
    <n v="0.1457"/>
    <n v="0.78069999999999995"/>
  </r>
  <r>
    <x v="68"/>
    <n v="-0.32840000000000003"/>
    <n v="0.43092999999999998"/>
    <n v="0.78069999999999995"/>
  </r>
  <r>
    <x v="68"/>
    <n v="0.51380000000000003"/>
    <n v="8.5819999999999994E-2"/>
    <n v="0.78069999999999995"/>
  </r>
  <r>
    <x v="68"/>
    <n v="-0.34129999999999999"/>
    <n v="0.39599000000000001"/>
    <n v="0.78069999999999995"/>
  </r>
  <r>
    <x v="68"/>
    <n v="8.8999999999999999E-3"/>
    <n v="0.26168000000000002"/>
    <n v="0.78069999999999995"/>
  </r>
  <r>
    <x v="68"/>
    <n v="-0.19389999999999999"/>
    <n v="0.33450000000000002"/>
    <n v="0.78069999999999995"/>
  </r>
  <r>
    <x v="68"/>
    <n v="5.1900000000000002E-2"/>
    <n v="0.25012000000000001"/>
    <n v="0.78069999999999995"/>
  </r>
  <r>
    <x v="68"/>
    <n v="-0.2167"/>
    <n v="0.33439999999999998"/>
    <n v="0.78069999999999995"/>
  </r>
  <r>
    <x v="68"/>
    <n v="-1.3493999999999999"/>
    <n v="0.67962999999999996"/>
    <n v="0.78069999999999995"/>
  </r>
  <r>
    <x v="68"/>
    <n v="-0.2172"/>
    <n v="0.33034999999999998"/>
    <n v="0.78069999999999995"/>
  </r>
  <r>
    <x v="68"/>
    <n v="-3.6200000000000003E-2"/>
    <n v="0.27961000000000003"/>
    <n v="0.78069999999999995"/>
  </r>
  <r>
    <x v="68"/>
    <n v="0.15529999999999999"/>
    <n v="0.22109000000000001"/>
    <n v="0.78069999999999995"/>
  </r>
  <r>
    <x v="68"/>
    <n v="-0.4471"/>
    <n v="0.39348"/>
    <n v="0.78069999999999995"/>
  </r>
  <r>
    <x v="68"/>
    <n v="-0.88180000000000003"/>
    <n v="0.50627999999999995"/>
    <n v="0.78069999999999995"/>
  </r>
  <r>
    <x v="68"/>
    <n v="-0.39810000000000001"/>
    <n v="0.37223000000000001"/>
    <n v="0.78069999999999995"/>
  </r>
  <r>
    <x v="68"/>
    <n v="-0.435"/>
    <n v="0.37554999999999999"/>
    <n v="0.78069999999999995"/>
  </r>
  <r>
    <x v="68"/>
    <n v="-0.21129999999999999"/>
    <n v="0.31145"/>
    <n v="0.78069999999999995"/>
  </r>
  <r>
    <x v="68"/>
    <n v="0.38229999999999997"/>
    <n v="0.17532"/>
    <n v="0.78069999999999995"/>
  </r>
  <r>
    <x v="68"/>
    <n v="-0.20130000000000001"/>
    <n v="0.30495"/>
    <n v="0.78069999999999995"/>
  </r>
  <r>
    <x v="68"/>
    <n v="-0.33839999999999998"/>
    <n v="0.31862000000000001"/>
    <n v="0.78069999999999995"/>
  </r>
  <r>
    <x v="68"/>
    <n v="-0.3155"/>
    <n v="0.31491000000000002"/>
    <n v="0.78069999999999995"/>
  </r>
  <r>
    <x v="68"/>
    <n v="-0.31879999999999997"/>
    <n v="0.31558000000000003"/>
    <n v="0.78069999999999995"/>
  </r>
  <r>
    <x v="68"/>
    <n v="-0.43049999999999999"/>
    <n v="0.31784000000000001"/>
    <n v="0.78069999999999995"/>
  </r>
  <r>
    <x v="68"/>
    <n v="-0.6341"/>
    <n v="0.35349999999999998"/>
    <n v="0.78069999999999995"/>
  </r>
  <r>
    <x v="68"/>
    <n v="-0.4899"/>
    <n v="0.33007999999999998"/>
    <n v="0.78069999999999995"/>
  </r>
  <r>
    <x v="68"/>
    <n v="-0.78120000000000001"/>
    <n v="0.34466999999999998"/>
    <n v="0.78069999999999995"/>
  </r>
  <r>
    <x v="68"/>
    <n v="-0.47139999999999999"/>
    <n v="0.31791000000000003"/>
    <n v="0.78069999999999995"/>
  </r>
  <r>
    <x v="68"/>
    <n v="-0.85740000000000005"/>
    <n v="0.37478"/>
    <n v="0.78069999999999995"/>
  </r>
  <r>
    <x v="68"/>
    <n v="-0.95879999999999999"/>
    <n v="0.38035999999999998"/>
    <n v="0.78069999999999995"/>
  </r>
  <r>
    <x v="68"/>
    <n v="-0.64239999999999997"/>
    <n v="0.32951000000000003"/>
    <n v="0.78069999999999995"/>
  </r>
  <r>
    <x v="68"/>
    <n v="-0.40670000000000001"/>
    <n v="0.27517999999999998"/>
    <n v="0.78069999999999995"/>
  </r>
  <r>
    <x v="68"/>
    <n v="-0.73029999999999995"/>
    <n v="0.3125"/>
    <n v="0.78069999999999995"/>
  </r>
  <r>
    <x v="68"/>
    <n v="-0.60619999999999996"/>
    <n v="0.29718"/>
    <n v="0.78069999999999995"/>
  </r>
  <r>
    <x v="68"/>
    <n v="-0.46089999999999998"/>
    <n v="0.27077000000000001"/>
    <n v="0.78069999999999995"/>
  </r>
  <r>
    <x v="68"/>
    <n v="-0.41760000000000003"/>
    <n v="0.26954"/>
    <n v="0.78069999999999995"/>
  </r>
  <r>
    <x v="68"/>
    <n v="5.1799999999999999E-2"/>
    <n v="0.20760000000000001"/>
    <n v="0.78069999999999995"/>
  </r>
  <r>
    <x v="68"/>
    <n v="-0.43830000000000002"/>
    <n v="0.27293000000000001"/>
    <n v="0.78069999999999995"/>
  </r>
  <r>
    <x v="68"/>
    <n v="-0.43959999999999999"/>
    <n v="0.27244000000000002"/>
    <n v="0.78069999999999995"/>
  </r>
  <r>
    <x v="68"/>
    <n v="-0.47839999999999999"/>
    <n v="0.28083999999999998"/>
    <n v="0.78069999999999995"/>
  </r>
  <r>
    <x v="68"/>
    <n v="0.3226"/>
    <n v="0.15823000000000001"/>
    <n v="0.78069999999999995"/>
  </r>
  <r>
    <x v="68"/>
    <n v="-0.52400000000000002"/>
    <n v="0.27728000000000003"/>
    <n v="0.78069999999999995"/>
  </r>
  <r>
    <x v="68"/>
    <n v="-0.2006"/>
    <n v="0.23577999999999999"/>
    <n v="0.78069999999999995"/>
  </r>
  <r>
    <x v="68"/>
    <n v="-0.64129999999999998"/>
    <n v="0.28960000000000002"/>
    <n v="0.78069999999999995"/>
  </r>
  <r>
    <x v="68"/>
    <n v="-0.75039999999999996"/>
    <n v="0.31174000000000002"/>
    <n v="0.78069999999999995"/>
  </r>
  <r>
    <x v="68"/>
    <n v="-0.68069999999999997"/>
    <n v="0.29887999999999998"/>
    <n v="0.78069999999999995"/>
  </r>
  <r>
    <x v="68"/>
    <n v="-0.11890000000000001"/>
    <n v="0.22388"/>
    <n v="0.78069999999999995"/>
  </r>
  <r>
    <x v="68"/>
    <n v="-0.1341"/>
    <n v="0.24887000000000001"/>
    <n v="0.78069999999999995"/>
  </r>
  <r>
    <x v="68"/>
    <n v="-0.59970000000000001"/>
    <n v="0.30102000000000001"/>
    <n v="0.78069999999999995"/>
  </r>
  <r>
    <x v="68"/>
    <n v="-0.59450000000000003"/>
    <n v="0.30026999999999998"/>
    <n v="0.78069999999999995"/>
  </r>
  <r>
    <x v="68"/>
    <n v="3.8699999999999998E-2"/>
    <n v="0.2354"/>
    <n v="0.78069999999999995"/>
  </r>
  <r>
    <x v="68"/>
    <n v="-1.1419999999999999"/>
    <n v="0.35820999999999997"/>
    <n v="0.78069999999999995"/>
  </r>
  <r>
    <x v="68"/>
    <n v="-0.7641"/>
    <n v="0.31306"/>
    <n v="0.78069999999999995"/>
  </r>
  <r>
    <x v="68"/>
    <n v="-0.21859999999999999"/>
    <n v="0.25513999999999998"/>
    <n v="0.78069999999999995"/>
  </r>
  <r>
    <x v="69"/>
    <n v="0.95369999999999999"/>
    <n v="-1.1559699999999999"/>
    <n v="0.79390000000000005"/>
  </r>
  <r>
    <x v="69"/>
    <n v="0.85009999999999997"/>
    <n v="-0.65812999999999999"/>
    <n v="0.79390000000000005"/>
  </r>
  <r>
    <x v="69"/>
    <n v="0.42909999999999998"/>
    <n v="-0.20068"/>
    <n v="0.79390000000000005"/>
  </r>
  <r>
    <x v="69"/>
    <n v="0.50990000000000002"/>
    <n v="-0.23699000000000001"/>
    <n v="0.79390000000000005"/>
  </r>
  <r>
    <x v="69"/>
    <n v="0.46889999999999998"/>
    <n v="-0.18667"/>
    <n v="0.79390000000000005"/>
  </r>
  <r>
    <x v="69"/>
    <n v="6.4199999999999993E-2"/>
    <n v="0.15137999999999999"/>
    <n v="0.79390000000000005"/>
  </r>
  <r>
    <x v="69"/>
    <n v="-0.1507"/>
    <n v="0.28322999999999998"/>
    <n v="0.79390000000000005"/>
  </r>
  <r>
    <x v="69"/>
    <n v="-0.17399999999999999"/>
    <n v="0.27909"/>
    <n v="0.79390000000000005"/>
  </r>
  <r>
    <x v="70"/>
    <n v="0.311"/>
    <n v="-6.0400000000000002E-3"/>
    <n v="0.77400000000000002"/>
  </r>
  <r>
    <x v="69"/>
    <n v="-0.18970000000000001"/>
    <n v="0.27640999999999999"/>
    <n v="0.79390000000000005"/>
  </r>
  <r>
    <x v="69"/>
    <n v="0.30609999999999998"/>
    <n v="2.5100000000000001E-2"/>
    <n v="0.79390000000000005"/>
  </r>
  <r>
    <x v="69"/>
    <n v="0.3407"/>
    <n v="2.819E-2"/>
    <n v="0.79390000000000005"/>
  </r>
  <r>
    <x v="69"/>
    <n v="0.20269999999999999"/>
    <n v="0.10252"/>
    <n v="0.79390000000000005"/>
  </r>
  <r>
    <x v="69"/>
    <n v="0.4098"/>
    <n v="-7.6E-3"/>
    <n v="0.79390000000000005"/>
  </r>
  <r>
    <x v="69"/>
    <n v="-4.7800000000000002E-2"/>
    <n v="0.18042"/>
    <n v="0.79390000000000005"/>
  </r>
  <r>
    <x v="69"/>
    <n v="-0.2676"/>
    <n v="0.26422000000000001"/>
    <n v="0.79390000000000005"/>
  </r>
  <r>
    <x v="69"/>
    <n v="-0.13589999999999999"/>
    <n v="0.21204000000000001"/>
    <n v="0.79390000000000005"/>
  </r>
  <r>
    <x v="69"/>
    <n v="-0.22600000000000001"/>
    <n v="0.24417"/>
    <n v="0.79390000000000005"/>
  </r>
  <r>
    <x v="69"/>
    <n v="0.68969999999999998"/>
    <n v="-5.8220000000000001E-2"/>
    <n v="0.79390000000000005"/>
  </r>
  <r>
    <x v="69"/>
    <n v="-0.60880000000000001"/>
    <n v="0.35560000000000003"/>
    <n v="0.79390000000000005"/>
  </r>
  <r>
    <x v="69"/>
    <n v="0.11269999999999999"/>
    <n v="0.13946"/>
    <n v="0.79390000000000005"/>
  </r>
  <r>
    <x v="69"/>
    <n v="-3.3799999999999997E-2"/>
    <n v="0.18503"/>
    <n v="0.79390000000000005"/>
  </r>
  <r>
    <x v="69"/>
    <n v="-0.19539999999999999"/>
    <n v="0.24376999999999999"/>
    <n v="0.79390000000000005"/>
  </r>
  <r>
    <x v="69"/>
    <n v="-0.104"/>
    <n v="0.21654999999999999"/>
    <n v="0.79390000000000005"/>
  </r>
  <r>
    <x v="69"/>
    <n v="-0.46650000000000003"/>
    <n v="0.30213000000000001"/>
    <n v="0.79390000000000005"/>
  </r>
  <r>
    <x v="69"/>
    <n v="-0.25359999999999999"/>
    <n v="0.23321"/>
    <n v="0.79390000000000005"/>
  </r>
  <r>
    <x v="69"/>
    <n v="0.35420000000000001"/>
    <n v="8.022E-2"/>
    <n v="0.79390000000000005"/>
  </r>
  <r>
    <x v="69"/>
    <n v="-0.88400000000000001"/>
    <n v="0.37202000000000002"/>
    <n v="0.79390000000000005"/>
  </r>
  <r>
    <x v="69"/>
    <n v="0.41549999999999998"/>
    <n v="7.5639999999999999E-2"/>
    <n v="0.79390000000000005"/>
  </r>
  <r>
    <x v="69"/>
    <n v="-8.1900000000000001E-2"/>
    <n v="0.18440000000000001"/>
    <n v="0.79390000000000005"/>
  </r>
  <r>
    <x v="69"/>
    <n v="-0.49149999999999999"/>
    <n v="0.26785999999999999"/>
    <n v="0.79390000000000005"/>
  </r>
  <r>
    <x v="69"/>
    <n v="-0.1202"/>
    <n v="0.19109000000000001"/>
    <n v="0.79390000000000005"/>
  </r>
  <r>
    <x v="69"/>
    <n v="-0.1305"/>
    <n v="0.19189999999999999"/>
    <n v="0.79390000000000005"/>
  </r>
  <r>
    <x v="69"/>
    <n v="-1.9800000000000002E-2"/>
    <n v="0.17243"/>
    <n v="0.79390000000000005"/>
  </r>
  <r>
    <x v="69"/>
    <n v="-1.2200000000000001E-2"/>
    <n v="0.18572"/>
    <n v="0.79390000000000005"/>
  </r>
  <r>
    <x v="69"/>
    <n v="-0.1004"/>
    <n v="0.20252000000000001"/>
    <n v="0.79390000000000005"/>
  </r>
  <r>
    <x v="69"/>
    <n v="-4.5199999999999997E-2"/>
    <n v="0.15609999999999999"/>
    <n v="0.79390000000000005"/>
  </r>
  <r>
    <x v="69"/>
    <n v="-0.32150000000000001"/>
    <n v="0.20615"/>
    <n v="0.79390000000000005"/>
  </r>
  <r>
    <x v="69"/>
    <n v="-1.1119000000000001"/>
    <n v="0.34322999999999998"/>
    <n v="0.79390000000000005"/>
  </r>
  <r>
    <x v="69"/>
    <n v="-0.66180000000000005"/>
    <n v="0.28215000000000001"/>
    <n v="0.79390000000000005"/>
  </r>
  <r>
    <x v="69"/>
    <n v="-0.41789999999999999"/>
    <n v="0.22336"/>
    <n v="0.79390000000000005"/>
  </r>
  <r>
    <x v="69"/>
    <n v="-0.43880000000000002"/>
    <n v="0.22739999999999999"/>
    <n v="0.79390000000000005"/>
  </r>
  <r>
    <x v="69"/>
    <n v="-0.749"/>
    <n v="0.28462999999999999"/>
    <n v="0.79390000000000005"/>
  </r>
  <r>
    <x v="69"/>
    <n v="-1.1912"/>
    <n v="0.36603999999999998"/>
    <n v="0.79390000000000005"/>
  </r>
  <r>
    <x v="69"/>
    <n v="-0.56789999999999996"/>
    <n v="0.25847999999999999"/>
    <n v="0.79390000000000005"/>
  </r>
  <r>
    <x v="69"/>
    <n v="-0.39100000000000001"/>
    <n v="0.23183999999999999"/>
    <n v="0.79390000000000005"/>
  </r>
  <r>
    <x v="69"/>
    <n v="-0.65439999999999998"/>
    <n v="0.27787000000000001"/>
    <n v="0.79390000000000005"/>
  </r>
  <r>
    <x v="69"/>
    <n v="-0.65639999999999998"/>
    <n v="0.27622999999999998"/>
    <n v="0.79390000000000005"/>
  </r>
  <r>
    <x v="69"/>
    <n v="-0.9869"/>
    <n v="0.32308999999999999"/>
    <n v="0.79390000000000005"/>
  </r>
  <r>
    <x v="69"/>
    <n v="-0.85199999999999998"/>
    <n v="0.2944"/>
    <n v="0.79390000000000005"/>
  </r>
  <r>
    <x v="69"/>
    <n v="-0.4778"/>
    <n v="0.26424999999999998"/>
    <n v="0.79390000000000005"/>
  </r>
  <r>
    <x v="69"/>
    <n v="-1.3831"/>
    <n v="0.36423"/>
    <n v="0.79390000000000005"/>
  </r>
  <r>
    <x v="69"/>
    <n v="-0.89500000000000002"/>
    <n v="0.31900000000000001"/>
    <n v="0.79390000000000005"/>
  </r>
  <r>
    <x v="69"/>
    <n v="-0.86270000000000002"/>
    <n v="0.28605999999999998"/>
    <n v="0.79390000000000005"/>
  </r>
  <r>
    <x v="69"/>
    <n v="-0.60840000000000005"/>
    <n v="0.24668000000000001"/>
    <n v="0.79390000000000005"/>
  </r>
  <r>
    <x v="69"/>
    <n v="-0.18090000000000001"/>
    <n v="0.19841"/>
    <n v="0.79390000000000005"/>
  </r>
  <r>
    <x v="69"/>
    <n v="-0.55679999999999996"/>
    <n v="0.2394"/>
    <n v="0.79390000000000005"/>
  </r>
  <r>
    <x v="69"/>
    <n v="-0.2954"/>
    <n v="0.21088999999999999"/>
    <n v="0.79390000000000005"/>
  </r>
  <r>
    <x v="69"/>
    <n v="5.0500000000000003E-2"/>
    <n v="0.17893999999999999"/>
    <n v="0.79390000000000005"/>
  </r>
  <r>
    <x v="69"/>
    <n v="-1.1195999999999999"/>
    <n v="0.30373"/>
    <n v="0.79390000000000005"/>
  </r>
  <r>
    <x v="69"/>
    <n v="-1.1211"/>
    <n v="0.30115999999999998"/>
    <n v="0.79390000000000005"/>
  </r>
  <r>
    <x v="69"/>
    <n v="-1.3592"/>
    <n v="0.33929999999999999"/>
    <n v="0.79390000000000005"/>
  </r>
  <r>
    <x v="69"/>
    <n v="-0.81410000000000005"/>
    <n v="0.26024000000000003"/>
    <n v="0.79390000000000005"/>
  </r>
  <r>
    <x v="69"/>
    <n v="-0.63800000000000001"/>
    <n v="0.23991000000000001"/>
    <n v="0.79390000000000005"/>
  </r>
  <r>
    <x v="71"/>
    <n v="1.8391"/>
    <n v="-2.34457"/>
    <n v="0.79390000000000005"/>
  </r>
  <r>
    <x v="71"/>
    <n v="0.63990000000000002"/>
    <n v="-0.48419000000000001"/>
    <n v="0.79390000000000005"/>
  </r>
  <r>
    <x v="71"/>
    <n v="1.2491000000000001"/>
    <n v="-0.96753999999999996"/>
    <n v="0.79390000000000005"/>
  </r>
  <r>
    <x v="71"/>
    <n v="0.66769999999999996"/>
    <n v="-0.40277000000000002"/>
    <n v="0.79390000000000005"/>
  </r>
  <r>
    <x v="71"/>
    <n v="1.2478"/>
    <n v="-0.81438999999999995"/>
    <n v="0.79390000000000005"/>
  </r>
  <r>
    <x v="71"/>
    <n v="0.57769999999999999"/>
    <n v="-0.24704999999999999"/>
    <n v="0.79390000000000005"/>
  </r>
  <r>
    <x v="72"/>
    <n v="0.60129999999999995"/>
    <n v="-0.22603999999999999"/>
    <n v="0.7873"/>
  </r>
  <r>
    <x v="71"/>
    <n v="0.81240000000000001"/>
    <n v="-0.32378000000000001"/>
    <n v="0.79390000000000005"/>
  </r>
  <r>
    <x v="72"/>
    <n v="0.4491"/>
    <n v="-0.11414000000000001"/>
    <n v="0.7873"/>
  </r>
  <r>
    <x v="71"/>
    <n v="0.53690000000000004"/>
    <n v="-0.15006"/>
    <n v="0.79390000000000005"/>
  </r>
  <r>
    <x v="71"/>
    <n v="9.5399999999999999E-2"/>
    <n v="8.4629999999999997E-2"/>
    <n v="0.79390000000000005"/>
  </r>
  <r>
    <x v="71"/>
    <n v="0.46879999999999999"/>
    <n v="-7.0430000000000006E-2"/>
    <n v="0.79390000000000005"/>
  </r>
  <r>
    <x v="71"/>
    <n v="0.7752"/>
    <n v="-0.18731"/>
    <n v="0.79390000000000005"/>
  </r>
  <r>
    <x v="71"/>
    <n v="0.47160000000000002"/>
    <n v="-5.62E-2"/>
    <n v="0.79390000000000005"/>
  </r>
  <r>
    <x v="72"/>
    <n v="3.3300000000000003E-2"/>
    <n v="0.12928999999999999"/>
    <n v="0.7873"/>
  </r>
  <r>
    <x v="71"/>
    <n v="-8.6400000000000005E-2"/>
    <n v="0.16933999999999999"/>
    <n v="0.79390000000000005"/>
  </r>
  <r>
    <x v="71"/>
    <n v="-0.49380000000000002"/>
    <n v="0.32038"/>
    <n v="0.79390000000000005"/>
  </r>
  <r>
    <x v="71"/>
    <n v="0.17680000000000001"/>
    <n v="7.8899999999999998E-2"/>
    <n v="0.79390000000000005"/>
  </r>
  <r>
    <x v="71"/>
    <n v="-0.2147"/>
    <n v="0.20257"/>
    <n v="0.79390000000000005"/>
  </r>
  <r>
    <x v="71"/>
    <n v="-0.29459999999999997"/>
    <n v="0.23474"/>
    <n v="0.79390000000000005"/>
  </r>
  <r>
    <x v="71"/>
    <n v="0.03"/>
    <n v="0.13930999999999999"/>
    <n v="0.79390000000000005"/>
  </r>
  <r>
    <x v="71"/>
    <n v="0.23730000000000001"/>
    <n v="7.8750000000000001E-2"/>
    <n v="0.79390000000000005"/>
  </r>
  <r>
    <x v="71"/>
    <n v="-0.63870000000000005"/>
    <n v="0.32435000000000003"/>
    <n v="0.79390000000000005"/>
  </r>
  <r>
    <x v="71"/>
    <n v="0.13519999999999999"/>
    <n v="0.11294"/>
    <n v="0.79390000000000005"/>
  </r>
  <r>
    <x v="71"/>
    <n v="-0.57730000000000004"/>
    <n v="0.29038000000000003"/>
    <n v="0.79390000000000005"/>
  </r>
  <r>
    <x v="71"/>
    <n v="-0.57679999999999998"/>
    <n v="0.26728000000000002"/>
    <n v="0.79390000000000005"/>
  </r>
  <r>
    <x v="71"/>
    <n v="-0.62250000000000005"/>
    <n v="0.28475"/>
    <n v="0.79390000000000005"/>
  </r>
  <r>
    <x v="71"/>
    <n v="-0.32840000000000003"/>
    <n v="0.20749000000000001"/>
    <n v="0.79390000000000005"/>
  </r>
  <r>
    <x v="71"/>
    <n v="-0.3569"/>
    <n v="0.21132000000000001"/>
    <n v="0.79390000000000005"/>
  </r>
  <r>
    <x v="71"/>
    <n v="-0.2984"/>
    <n v="0.19939000000000001"/>
    <n v="0.79390000000000005"/>
  </r>
  <r>
    <x v="71"/>
    <n v="0.18729999999999999"/>
    <n v="9.2240000000000003E-2"/>
    <n v="0.79390000000000005"/>
  </r>
  <r>
    <x v="72"/>
    <n v="-2.1700000000000001E-2"/>
    <n v="0.14438999999999999"/>
    <n v="0.7873"/>
  </r>
  <r>
    <x v="71"/>
    <n v="0.1726"/>
    <n v="9.5409999999999995E-2"/>
    <n v="0.79390000000000005"/>
  </r>
  <r>
    <x v="71"/>
    <n v="-0.81699999999999995"/>
    <n v="0.28817999999999999"/>
    <n v="0.79390000000000005"/>
  </r>
  <r>
    <x v="71"/>
    <n v="-0.79610000000000003"/>
    <n v="0.28247"/>
    <n v="0.79390000000000005"/>
  </r>
  <r>
    <x v="71"/>
    <n v="-0.36890000000000001"/>
    <n v="0.19689999999999999"/>
    <n v="0.79390000000000005"/>
  </r>
  <r>
    <x v="71"/>
    <n v="-1.1759999999999999"/>
    <n v="0.34001999999999999"/>
    <n v="0.79390000000000005"/>
  </r>
  <r>
    <x v="71"/>
    <n v="-0.69079999999999997"/>
    <n v="0.25720999999999999"/>
    <n v="0.79390000000000005"/>
  </r>
  <r>
    <x v="71"/>
    <n v="-0.37490000000000001"/>
    <n v="0.20479"/>
    <n v="0.79390000000000005"/>
  </r>
  <r>
    <x v="71"/>
    <n v="-0.43990000000000001"/>
    <n v="0.21034"/>
    <n v="0.79390000000000005"/>
  </r>
  <r>
    <x v="72"/>
    <n v="-0.63049999999999995"/>
    <n v="0.24074999999999999"/>
    <n v="0.7873"/>
  </r>
  <r>
    <x v="71"/>
    <n v="-0.1237"/>
    <n v="0.16531000000000001"/>
    <n v="0.79390000000000005"/>
  </r>
  <r>
    <x v="71"/>
    <n v="-0.46300000000000002"/>
    <n v="0.22575000000000001"/>
    <n v="0.79390000000000005"/>
  </r>
  <r>
    <x v="71"/>
    <n v="-0.5746"/>
    <n v="0.25137999999999999"/>
    <n v="0.79390000000000005"/>
  </r>
  <r>
    <x v="71"/>
    <n v="-0.61909999999999998"/>
    <n v="0.24459"/>
    <n v="0.79390000000000005"/>
  </r>
  <r>
    <x v="71"/>
    <n v="-0.61960000000000004"/>
    <n v="0.24234"/>
    <n v="0.79390000000000005"/>
  </r>
  <r>
    <x v="71"/>
    <n v="-0.24329999999999999"/>
    <n v="0.19359999999999999"/>
    <n v="0.79390000000000005"/>
  </r>
  <r>
    <x v="71"/>
    <n v="-0.63839999999999997"/>
    <n v="0.23885999999999999"/>
    <n v="0.79390000000000005"/>
  </r>
  <r>
    <x v="72"/>
    <n v="-0.46710000000000002"/>
    <n v="0.23129"/>
    <n v="0.7873"/>
  </r>
  <r>
    <x v="72"/>
    <n v="-0.62080000000000002"/>
    <n v="0.25374000000000002"/>
    <n v="0.7873"/>
  </r>
  <r>
    <x v="72"/>
    <n v="-0.3216"/>
    <n v="0.21368000000000001"/>
    <n v="0.7873"/>
  </r>
  <r>
    <x v="71"/>
    <n v="-1.1861999999999999"/>
    <n v="0.32272000000000001"/>
    <n v="0.79390000000000005"/>
  </r>
  <r>
    <x v="71"/>
    <n v="-0.75249999999999995"/>
    <n v="0.26835999999999999"/>
    <n v="0.79390000000000005"/>
  </r>
  <r>
    <x v="71"/>
    <n v="-0.41849999999999998"/>
    <n v="0.22824"/>
    <n v="0.79390000000000005"/>
  </r>
  <r>
    <x v="71"/>
    <n v="-0.77769999999999995"/>
    <n v="0.27526"/>
    <n v="0.79390000000000005"/>
  </r>
  <r>
    <x v="71"/>
    <n v="-1.052"/>
    <n v="0.30858999999999998"/>
    <n v="0.79390000000000005"/>
  </r>
  <r>
    <x v="71"/>
    <n v="-0.46939999999999998"/>
    <n v="0.23526"/>
    <n v="0.79390000000000005"/>
  </r>
  <r>
    <x v="71"/>
    <n v="-0.46899999999999997"/>
    <n v="0.25275999999999998"/>
    <n v="0.79390000000000005"/>
  </r>
  <r>
    <x v="72"/>
    <n v="-1.0739000000000001"/>
    <n v="0.29726999999999998"/>
    <n v="0.7873"/>
  </r>
  <r>
    <x v="71"/>
    <n v="-0.70960000000000001"/>
    <n v="0.30147000000000002"/>
    <n v="0.79390000000000005"/>
  </r>
  <r>
    <x v="71"/>
    <n v="-1.1446000000000001"/>
    <n v="0.30236000000000002"/>
    <n v="0.79390000000000005"/>
  </r>
  <r>
    <x v="73"/>
    <n v="0.62809999999999999"/>
    <n v="-0.60594000000000003"/>
    <n v="0.80059999999999998"/>
  </r>
  <r>
    <x v="73"/>
    <n v="0.33510000000000001"/>
    <n v="-0.10366"/>
    <n v="0.80059999999999998"/>
  </r>
  <r>
    <x v="73"/>
    <n v="-0.2059"/>
    <n v="0.32806000000000002"/>
    <n v="0.80059999999999998"/>
  </r>
  <r>
    <x v="73"/>
    <n v="0.44719999999999999"/>
    <n v="-0.15618000000000001"/>
    <n v="0.80059999999999998"/>
  </r>
  <r>
    <x v="73"/>
    <n v="0.1295"/>
    <n v="6.3009999999999997E-2"/>
    <n v="0.80059999999999998"/>
  </r>
  <r>
    <x v="73"/>
    <n v="0.57750000000000001"/>
    <n v="-0.21278"/>
    <n v="0.80059999999999998"/>
  </r>
  <r>
    <x v="73"/>
    <n v="0.74229999999999996"/>
    <n v="-0.25159999999999999"/>
    <n v="0.80059999999999998"/>
  </r>
  <r>
    <x v="73"/>
    <n v="0.23899999999999999"/>
    <n v="3.4610000000000002E-2"/>
    <n v="0.80059999999999998"/>
  </r>
  <r>
    <x v="73"/>
    <n v="-3.9199999999999999E-2"/>
    <n v="0.18243999999999999"/>
    <n v="0.80059999999999998"/>
  </r>
  <r>
    <x v="73"/>
    <n v="0.1298"/>
    <n v="0.11923"/>
    <n v="0.80059999999999998"/>
  </r>
  <r>
    <x v="73"/>
    <n v="0.1308"/>
    <n v="0.10963000000000001"/>
    <n v="0.80059999999999998"/>
  </r>
  <r>
    <x v="73"/>
    <n v="-0.60709999999999997"/>
    <n v="0.43302000000000002"/>
    <n v="0.80059999999999998"/>
  </r>
  <r>
    <x v="73"/>
    <n v="0.30149999999999999"/>
    <n v="4.8329999999999998E-2"/>
    <n v="0.80059999999999998"/>
  </r>
  <r>
    <x v="73"/>
    <n v="3.6900000000000002E-2"/>
    <n v="0.16288"/>
    <n v="0.80059999999999998"/>
  </r>
  <r>
    <x v="73"/>
    <n v="-3.6299999999999999E-2"/>
    <n v="0.19667000000000001"/>
    <n v="0.80059999999999998"/>
  </r>
  <r>
    <x v="73"/>
    <n v="0.1207"/>
    <n v="0.11656999999999999"/>
    <n v="0.80059999999999998"/>
  </r>
  <r>
    <x v="73"/>
    <n v="0.1905"/>
    <n v="0.1"/>
    <n v="0.80059999999999998"/>
  </r>
  <r>
    <x v="73"/>
    <n v="0.3397"/>
    <n v="5.9029999999999999E-2"/>
    <n v="0.80059999999999998"/>
  </r>
  <r>
    <x v="73"/>
    <n v="0.40439999999999998"/>
    <n v="2.3699999999999999E-2"/>
    <n v="0.80059999999999998"/>
  </r>
  <r>
    <x v="73"/>
    <n v="0.108"/>
    <n v="0.11037"/>
    <n v="0.80059999999999998"/>
  </r>
  <r>
    <x v="73"/>
    <n v="0.26889999999999997"/>
    <n v="7.0440000000000003E-2"/>
    <n v="0.80059999999999998"/>
  </r>
  <r>
    <x v="73"/>
    <n v="0.50109999999999999"/>
    <n v="1.302E-2"/>
    <n v="0.80059999999999998"/>
  </r>
  <r>
    <x v="73"/>
    <n v="-0.1108"/>
    <n v="0.1699"/>
    <n v="0.80059999999999998"/>
  </r>
  <r>
    <x v="73"/>
    <n v="9.7199999999999995E-2"/>
    <n v="0.11298999999999999"/>
    <n v="0.80059999999999998"/>
  </r>
  <r>
    <x v="73"/>
    <n v="-0.20050000000000001"/>
    <n v="0.18515999999999999"/>
    <n v="0.80059999999999998"/>
  </r>
  <r>
    <x v="73"/>
    <n v="-9.6000000000000002E-2"/>
    <n v="0.14621000000000001"/>
    <n v="0.80059999999999998"/>
  </r>
  <r>
    <x v="73"/>
    <n v="0.222"/>
    <n v="7.2749999999999995E-2"/>
    <n v="0.80059999999999998"/>
  </r>
  <r>
    <x v="7"/>
    <s v="#N/A N/A"/>
    <s v="#N/A N/A"/>
    <s v="#N/A N/A"/>
  </r>
  <r>
    <x v="73"/>
    <n v="0.13639999999999999"/>
    <n v="9.2560000000000003E-2"/>
    <n v="0.80059999999999998"/>
  </r>
  <r>
    <x v="73"/>
    <n v="-0.2712"/>
    <n v="0.17465"/>
    <n v="0.80059999999999998"/>
  </r>
  <r>
    <x v="73"/>
    <n v="-0.1132"/>
    <n v="0.14026"/>
    <n v="0.80059999999999998"/>
  </r>
  <r>
    <x v="73"/>
    <n v="0.1026"/>
    <n v="9.733E-2"/>
    <n v="0.80059999999999998"/>
  </r>
  <r>
    <x v="73"/>
    <n v="-0.1009"/>
    <n v="0.13413"/>
    <n v="0.80059999999999998"/>
  </r>
  <r>
    <x v="73"/>
    <n v="-0.39589999999999997"/>
    <n v="0.18895999999999999"/>
    <n v="0.80059999999999998"/>
  </r>
  <r>
    <x v="73"/>
    <n v="1.6199999999999999E-2"/>
    <n v="0.10904999999999999"/>
    <n v="0.80059999999999998"/>
  </r>
  <r>
    <x v="73"/>
    <n v="-0.35589999999999999"/>
    <n v="0.17418"/>
    <n v="0.80059999999999998"/>
  </r>
  <r>
    <x v="73"/>
    <n v="0.34139999999999998"/>
    <n v="4.5879999999999997E-2"/>
    <n v="0.80059999999999998"/>
  </r>
  <r>
    <x v="73"/>
    <n v="-2.2599999999999999E-2"/>
    <n v="0.13295999999999999"/>
    <n v="0.80059999999999998"/>
  </r>
  <r>
    <x v="73"/>
    <n v="-9.1999999999999998E-3"/>
    <n v="0.13056999999999999"/>
    <n v="0.80059999999999998"/>
  </r>
  <r>
    <x v="73"/>
    <n v="-5.74E-2"/>
    <n v="0.11071"/>
    <n v="0.80059999999999998"/>
  </r>
  <r>
    <x v="73"/>
    <n v="-0.15820000000000001"/>
    <n v="0.13594000000000001"/>
    <n v="0.80059999999999998"/>
  </r>
  <r>
    <x v="73"/>
    <n v="-0.31909999999999999"/>
    <n v="0.14993999999999999"/>
    <n v="0.80059999999999998"/>
  </r>
  <r>
    <x v="73"/>
    <n v="-0.51200000000000001"/>
    <n v="0.17874000000000001"/>
    <n v="0.80059999999999998"/>
  </r>
  <r>
    <x v="73"/>
    <n v="-0.7036"/>
    <n v="0.20651"/>
    <n v="0.80059999999999998"/>
  </r>
  <r>
    <x v="73"/>
    <n v="-0.48270000000000002"/>
    <n v="0.17243"/>
    <n v="0.80059999999999998"/>
  </r>
  <r>
    <x v="73"/>
    <n v="-0.50219999999999998"/>
    <n v="0.16425000000000001"/>
    <n v="0.80059999999999998"/>
  </r>
  <r>
    <x v="73"/>
    <n v="-0.437"/>
    <n v="0.14798"/>
    <n v="0.80059999999999998"/>
  </r>
  <r>
    <x v="73"/>
    <n v="0.18210000000000001"/>
    <n v="5.8470000000000001E-2"/>
    <n v="0.80059999999999998"/>
  </r>
  <r>
    <x v="7"/>
    <s v="#N/A N/A"/>
    <s v="#N/A N/A"/>
    <s v="#N/A N/A"/>
  </r>
  <r>
    <x v="73"/>
    <n v="0.41830000000000001"/>
    <n v="4.0989999999999999E-2"/>
    <n v="0.80059999999999998"/>
  </r>
  <r>
    <x v="73"/>
    <n v="0.38479999999999998"/>
    <n v="3.6409999999999998E-2"/>
    <n v="0.80059999999999998"/>
  </r>
  <r>
    <x v="74"/>
    <n v="0.65869999999999995"/>
    <n v="2.0600000000000002E-3"/>
    <n v="0.7873"/>
  </r>
  <r>
    <x v="73"/>
    <n v="0.26690000000000003"/>
    <n v="5.9729999999999998E-2"/>
    <n v="0.80059999999999998"/>
  </r>
  <r>
    <x v="74"/>
    <n v="0.73850000000000005"/>
    <n v="-4.9899999999999996E-3"/>
    <n v="0.7873"/>
  </r>
  <r>
    <x v="73"/>
    <n v="0.38900000000000001"/>
    <n v="4.2540000000000001E-2"/>
    <n v="0.80059999999999998"/>
  </r>
  <r>
    <x v="73"/>
    <n v="0.42570000000000002"/>
    <n v="3.9829999999999997E-2"/>
    <n v="0.80059999999999998"/>
  </r>
  <r>
    <x v="73"/>
    <n v="0.45400000000000001"/>
    <n v="2.6939999999999999E-2"/>
    <n v="0.80059999999999998"/>
  </r>
  <r>
    <x v="73"/>
    <n v="1.3189"/>
    <n v="-6.1670000000000003E-2"/>
    <n v="0.80059999999999998"/>
  </r>
  <r>
    <x v="74"/>
    <n v="0.27250000000000002"/>
    <n v="6.9309999999999997E-2"/>
    <n v="0.7873"/>
  </r>
  <r>
    <x v="74"/>
    <n v="0.36919999999999997"/>
    <n v="5.772E-2"/>
    <n v="0.7873"/>
  </r>
  <r>
    <x v="73"/>
    <n v="-0.3921"/>
    <n v="0.14860000000000001"/>
    <n v="0.80059999999999998"/>
  </r>
  <r>
    <x v="73"/>
    <n v="0.45329999999999998"/>
    <n v="5.364E-2"/>
    <n v="0.80059999999999998"/>
  </r>
  <r>
    <x v="73"/>
    <n v="0.85560000000000003"/>
    <n v="7.4099999999999999E-3"/>
    <n v="0.80059999999999998"/>
  </r>
  <r>
    <x v="73"/>
    <n v="0.58099999999999996"/>
    <n v="4.0259999999999997E-2"/>
    <n v="0.80059999999999998"/>
  </r>
  <r>
    <x v="75"/>
    <n v="1.3188"/>
    <n v="-1.6488799999999999"/>
    <n v="0.84709999999999996"/>
  </r>
  <r>
    <x v="75"/>
    <n v="0.18759999999999999"/>
    <n v="-9.0469999999999995E-2"/>
    <n v="0.84709999999999996"/>
  </r>
  <r>
    <x v="75"/>
    <n v="0.45479999999999998"/>
    <n v="-0.30869999999999997"/>
    <n v="0.84709999999999996"/>
  </r>
  <r>
    <x v="75"/>
    <n v="0.68540000000000001"/>
    <n v="-0.49807000000000001"/>
    <n v="0.84709999999999996"/>
  </r>
  <r>
    <x v="75"/>
    <n v="0.74"/>
    <n v="-0.46184999999999998"/>
    <n v="0.84709999999999996"/>
  </r>
  <r>
    <x v="75"/>
    <n v="0.1152"/>
    <n v="-7.5000000000000002E-4"/>
    <n v="0.84709999999999996"/>
  </r>
  <r>
    <x v="75"/>
    <n v="0.1193"/>
    <n v="1.206E-2"/>
    <n v="0.84709999999999996"/>
  </r>
  <r>
    <x v="75"/>
    <n v="0.23799999999999999"/>
    <n v="-3.0269999999999998E-2"/>
    <n v="0.84709999999999996"/>
  </r>
  <r>
    <x v="75"/>
    <n v="-0.13800000000000001"/>
    <n v="0.15731000000000001"/>
    <n v="0.84709999999999996"/>
  </r>
  <r>
    <x v="75"/>
    <n v="0.1241"/>
    <n v="2.1129999999999999E-2"/>
    <n v="0.84709999999999996"/>
  </r>
  <r>
    <x v="75"/>
    <n v="0.4098"/>
    <n v="-0.10513"/>
    <n v="0.84709999999999996"/>
  </r>
  <r>
    <x v="75"/>
    <n v="-6.6600000000000006E-2"/>
    <n v="0.13547999999999999"/>
    <n v="0.84709999999999996"/>
  </r>
  <r>
    <x v="75"/>
    <n v="0.59089999999999998"/>
    <n v="-0.14349999999999999"/>
    <n v="0.84709999999999996"/>
  </r>
  <r>
    <x v="75"/>
    <n v="0.43609999999999999"/>
    <n v="-6.2649999999999997E-2"/>
    <n v="0.84709999999999996"/>
  </r>
  <r>
    <x v="75"/>
    <n v="0.26"/>
    <n v="3.8800000000000002E-3"/>
    <n v="0.84709999999999996"/>
  </r>
  <r>
    <x v="75"/>
    <n v="9.7799999999999998E-2"/>
    <n v="6.9879999999999998E-2"/>
    <n v="0.84709999999999996"/>
  </r>
  <r>
    <x v="75"/>
    <n v="0.4788"/>
    <n v="-5.4289999999999998E-2"/>
    <n v="0.84709999999999996"/>
  </r>
  <r>
    <x v="75"/>
    <n v="-0.27800000000000002"/>
    <n v="0.18196000000000001"/>
    <n v="0.84709999999999996"/>
  </r>
  <r>
    <x v="75"/>
    <n v="7.17E-2"/>
    <n v="7.3730000000000004E-2"/>
    <n v="0.84709999999999996"/>
  </r>
  <r>
    <x v="75"/>
    <n v="2.1999999999999999E-2"/>
    <n v="9.4200000000000006E-2"/>
    <n v="0.84709999999999996"/>
  </r>
  <r>
    <x v="75"/>
    <n v="0.35599999999999998"/>
    <n v="7.6400000000000001E-3"/>
    <n v="0.84709999999999996"/>
  </r>
  <r>
    <x v="75"/>
    <n v="-0.30230000000000001"/>
    <n v="0.19800000000000001"/>
    <n v="0.84709999999999996"/>
  </r>
  <r>
    <x v="75"/>
    <n v="-0.15959999999999999"/>
    <n v="0.14680000000000001"/>
    <n v="0.84709999999999996"/>
  </r>
  <r>
    <x v="75"/>
    <n v="-0.22550000000000001"/>
    <n v="0.16386999999999999"/>
    <n v="0.84709999999999996"/>
  </r>
  <r>
    <x v="75"/>
    <n v="0.38080000000000003"/>
    <n v="1.388E-2"/>
    <n v="0.84709999999999996"/>
  </r>
  <r>
    <x v="75"/>
    <n v="0.39419999999999999"/>
    <n v="1.2359999999999999E-2"/>
    <n v="0.84709999999999996"/>
  </r>
  <r>
    <x v="75"/>
    <n v="0.37969999999999998"/>
    <n v="2.0140000000000002E-2"/>
    <n v="0.84709999999999996"/>
  </r>
  <r>
    <x v="75"/>
    <n v="0.1014"/>
    <n v="8.5190000000000002E-2"/>
    <n v="0.84709999999999996"/>
  </r>
  <r>
    <x v="75"/>
    <n v="-0.1948"/>
    <n v="0.15004999999999999"/>
    <n v="0.84709999999999996"/>
  </r>
  <r>
    <x v="75"/>
    <n v="0.2369"/>
    <n v="5.1529999999999999E-2"/>
    <n v="0.84709999999999996"/>
  </r>
  <r>
    <x v="75"/>
    <n v="0.22040000000000001"/>
    <n v="5.7410000000000003E-2"/>
    <n v="0.84709999999999996"/>
  </r>
  <r>
    <x v="75"/>
    <n v="0.3992"/>
    <n v="2.4719999999999999E-2"/>
    <n v="0.84709999999999996"/>
  </r>
  <r>
    <x v="75"/>
    <n v="0.23119999999999999"/>
    <n v="8.2750000000000004E-2"/>
    <n v="0.84709999999999996"/>
  </r>
  <r>
    <x v="75"/>
    <n v="-0.1055"/>
    <n v="0.14645"/>
    <n v="0.84709999999999996"/>
  </r>
  <r>
    <x v="75"/>
    <n v="0.3765"/>
    <n v="3.0530000000000002E-2"/>
    <n v="0.84709999999999996"/>
  </r>
  <r>
    <x v="75"/>
    <n v="-0.54890000000000005"/>
    <n v="0.19605"/>
    <n v="0.84709999999999996"/>
  </r>
  <r>
    <x v="75"/>
    <n v="0.65249999999999997"/>
    <n v="2.7289999999999998E-2"/>
    <n v="0.84709999999999996"/>
  </r>
  <r>
    <x v="75"/>
    <n v="0.14319999999999999"/>
    <n v="6.9800000000000001E-2"/>
    <n v="0.84709999999999996"/>
  </r>
  <r>
    <x v="75"/>
    <n v="0.64319999999999999"/>
    <n v="-1.5339999999999999E-2"/>
    <n v="0.84709999999999996"/>
  </r>
  <r>
    <x v="75"/>
    <n v="-0.19570000000000001"/>
    <n v="0.12488"/>
    <n v="0.84709999999999996"/>
  </r>
  <r>
    <x v="75"/>
    <n v="0.25059999999999999"/>
    <n v="5.9139999999999998E-2"/>
    <n v="0.84709999999999996"/>
  </r>
  <r>
    <x v="75"/>
    <n v="0.82740000000000002"/>
    <n v="-2.8629999999999999E-2"/>
    <n v="0.84709999999999996"/>
  </r>
  <r>
    <x v="75"/>
    <n v="0.51200000000000001"/>
    <n v="2.4639999999999999E-2"/>
    <n v="0.84709999999999996"/>
  </r>
  <r>
    <x v="75"/>
    <n v="0.55649999999999999"/>
    <n v="1.8290000000000001E-2"/>
    <n v="0.84709999999999996"/>
  </r>
  <r>
    <x v="75"/>
    <n v="0.4088"/>
    <n v="4.6870000000000002E-2"/>
    <n v="0.84709999999999996"/>
  </r>
  <r>
    <x v="75"/>
    <n v="1.0529999999999999"/>
    <n v="-3.5349999999999999E-2"/>
    <n v="0.84709999999999996"/>
  </r>
  <r>
    <x v="75"/>
    <n v="0.93799999999999994"/>
    <n v="-2.5860000000000001E-2"/>
    <n v="0.84709999999999996"/>
  </r>
  <r>
    <x v="75"/>
    <n v="0.2671"/>
    <n v="7.0699999999999999E-2"/>
    <n v="0.84709999999999996"/>
  </r>
  <r>
    <x v="75"/>
    <n v="0.82169999999999999"/>
    <n v="-3.1700000000000001E-3"/>
    <n v="0.84709999999999996"/>
  </r>
  <r>
    <x v="75"/>
    <n v="0.78459999999999996"/>
    <n v="3.4099999999999998E-3"/>
    <n v="0.84709999999999996"/>
  </r>
  <r>
    <x v="75"/>
    <n v="0.32790000000000002"/>
    <n v="7.3849999999999999E-2"/>
    <n v="0.84709999999999996"/>
  </r>
  <r>
    <x v="75"/>
    <n v="0.60440000000000005"/>
    <n v="3.3210000000000003E-2"/>
    <n v="0.84709999999999996"/>
  </r>
  <r>
    <x v="75"/>
    <n v="0.73760000000000003"/>
    <n v="2.2519999999999998E-2"/>
    <n v="0.84709999999999996"/>
  </r>
  <r>
    <x v="75"/>
    <n v="0.38250000000000001"/>
    <n v="8.8969999999999994E-2"/>
    <n v="0.84709999999999996"/>
  </r>
  <r>
    <x v="75"/>
    <n v="1.321"/>
    <n v="-2.2349999999999998E-2"/>
    <n v="0.84709999999999996"/>
  </r>
  <r>
    <x v="75"/>
    <n v="0.66910000000000003"/>
    <n v="6.7199999999999996E-2"/>
    <n v="0.84709999999999996"/>
  </r>
  <r>
    <x v="75"/>
    <n v="1.3364"/>
    <n v="-3.7299999999999998E-3"/>
    <n v="0.84709999999999996"/>
  </r>
  <r>
    <x v="75"/>
    <n v="1.0235000000000001"/>
    <n v="3.3140000000000003E-2"/>
    <n v="0.84709999999999996"/>
  </r>
  <r>
    <x v="75"/>
    <n v="0.65380000000000005"/>
    <n v="5.0369999999999998E-2"/>
    <n v="0.84709999999999996"/>
  </r>
  <r>
    <x v="75"/>
    <n v="1.0509999999999999"/>
    <n v="3.6810000000000002E-2"/>
    <n v="0.84709999999999996"/>
  </r>
  <r>
    <x v="75"/>
    <n v="1.3509"/>
    <n v="-2.0999999999999999E-3"/>
    <n v="0.84709999999999996"/>
  </r>
  <r>
    <x v="75"/>
    <n v="1.4621999999999999"/>
    <n v="-1.095E-2"/>
    <n v="0.84709999999999996"/>
  </r>
  <r>
    <x v="75"/>
    <n v="0.73909999999999998"/>
    <n v="6.7269999999999996E-2"/>
    <n v="0.84709999999999996"/>
  </r>
  <r>
    <x v="75"/>
    <n v="0.99080000000000001"/>
    <n v="4.2209999999999998E-2"/>
    <n v="0.84709999999999996"/>
  </r>
  <r>
    <x v="76"/>
    <n v="-0.44619999999999999"/>
    <n v="0.56596999999999997"/>
    <n v="0.87370000000000003"/>
  </r>
  <r>
    <x v="76"/>
    <n v="0.19040000000000001"/>
    <n v="-4.9950000000000001E-2"/>
    <n v="0.87370000000000003"/>
  </r>
  <r>
    <x v="76"/>
    <n v="0.46450000000000002"/>
    <n v="-0.29249000000000003"/>
    <n v="0.87370000000000003"/>
  </r>
  <r>
    <x v="76"/>
    <n v="0.40439999999999998"/>
    <n v="-0.17891000000000001"/>
    <n v="0.87370000000000003"/>
  </r>
  <r>
    <x v="76"/>
    <n v="1.1000000000000001"/>
    <n v="-0.65920000000000001"/>
    <n v="0.87370000000000003"/>
  </r>
  <r>
    <x v="76"/>
    <n v="0.61560000000000004"/>
    <n v="-0.23527000000000001"/>
    <n v="0.87370000000000003"/>
  </r>
  <r>
    <x v="76"/>
    <n v="0.51849999999999996"/>
    <n v="-0.17286000000000001"/>
    <n v="0.87370000000000003"/>
  </r>
  <r>
    <x v="76"/>
    <n v="0.39739999999999998"/>
    <n v="-9.0870000000000006E-2"/>
    <n v="0.87370000000000003"/>
  </r>
  <r>
    <x v="76"/>
    <n v="0.76939999999999997"/>
    <n v="-0.27645999999999998"/>
    <n v="0.87370000000000003"/>
  </r>
  <r>
    <x v="76"/>
    <n v="0.15160000000000001"/>
    <n v="3.9669999999999997E-2"/>
    <n v="0.87370000000000003"/>
  </r>
  <r>
    <x v="76"/>
    <n v="1.206"/>
    <n v="-0.40651999999999999"/>
    <n v="0.87370000000000003"/>
  </r>
  <r>
    <x v="76"/>
    <n v="0.6099"/>
    <n v="-0.13025"/>
    <n v="0.87370000000000003"/>
  </r>
  <r>
    <x v="76"/>
    <n v="0.73960000000000004"/>
    <n v="-0.17262"/>
    <n v="0.87370000000000003"/>
  </r>
  <r>
    <x v="76"/>
    <n v="0.75190000000000001"/>
    <n v="-0.16972000000000001"/>
    <n v="0.87370000000000003"/>
  </r>
  <r>
    <x v="76"/>
    <n v="0.39789999999999998"/>
    <n v="-3.4299999999999997E-2"/>
    <n v="0.87370000000000003"/>
  </r>
  <r>
    <x v="76"/>
    <n v="0.79179999999999995"/>
    <n v="-0.14599999999999999"/>
    <n v="0.87370000000000003"/>
  </r>
  <r>
    <x v="76"/>
    <n v="0.79830000000000001"/>
    <n v="-0.13986999999999999"/>
    <n v="0.87370000000000003"/>
  </r>
  <r>
    <x v="76"/>
    <n v="0.1474"/>
    <n v="6.4869999999999997E-2"/>
    <n v="0.87370000000000003"/>
  </r>
  <r>
    <x v="76"/>
    <n v="0.85270000000000001"/>
    <n v="-0.15629000000000001"/>
    <n v="0.87370000000000003"/>
  </r>
  <r>
    <x v="76"/>
    <n v="0.91979999999999995"/>
    <n v="-0.14631"/>
    <n v="0.87370000000000003"/>
  </r>
  <r>
    <x v="76"/>
    <n v="1.3807"/>
    <n v="-0.25568000000000002"/>
    <n v="0.87370000000000003"/>
  </r>
  <r>
    <x v="76"/>
    <n v="0.83009999999999995"/>
    <n v="-0.10698000000000001"/>
    <n v="0.87370000000000003"/>
  </r>
  <r>
    <x v="76"/>
    <n v="0.93200000000000005"/>
    <n v="-0.13073000000000001"/>
    <n v="0.87370000000000003"/>
  </r>
  <r>
    <x v="76"/>
    <n v="0.80520000000000003"/>
    <n v="-9.604E-2"/>
    <n v="0.87370000000000003"/>
  </r>
  <r>
    <x v="76"/>
    <n v="0.3392"/>
    <n v="-1.34E-3"/>
    <n v="0.87370000000000003"/>
  </r>
  <r>
    <x v="76"/>
    <n v="0.41870000000000002"/>
    <n v="3.16E-3"/>
    <n v="0.87370000000000003"/>
  </r>
  <r>
    <x v="76"/>
    <n v="0.81240000000000001"/>
    <n v="-8.4779999999999994E-2"/>
    <n v="0.87370000000000003"/>
  </r>
  <r>
    <x v="76"/>
    <n v="0.68620000000000003"/>
    <n v="-5.2089999999999997E-2"/>
    <n v="0.87370000000000003"/>
  </r>
  <r>
    <x v="76"/>
    <n v="1.4593"/>
    <n v="-0.20724999999999999"/>
    <n v="0.87370000000000003"/>
  </r>
  <r>
    <x v="76"/>
    <n v="0.45369999999999999"/>
    <n v="4.0899999999999999E-3"/>
    <n v="0.87370000000000003"/>
  </r>
  <r>
    <x v="76"/>
    <n v="1.1952"/>
    <n v="-0.13668"/>
    <n v="0.87370000000000003"/>
  </r>
  <r>
    <x v="76"/>
    <n v="0.4173"/>
    <n v="1.064E-2"/>
    <n v="0.87370000000000003"/>
  </r>
  <r>
    <x v="76"/>
    <n v="0.3332"/>
    <n v="2.401E-2"/>
    <n v="0.87370000000000003"/>
  </r>
  <r>
    <x v="76"/>
    <n v="0.83420000000000005"/>
    <n v="-6.6669999999999993E-2"/>
    <n v="0.87370000000000003"/>
  </r>
  <r>
    <x v="76"/>
    <n v="1.4426000000000001"/>
    <n v="-0.15640000000000001"/>
    <n v="0.87370000000000003"/>
  </r>
  <r>
    <x v="76"/>
    <n v="1.1863999999999999"/>
    <n v="-0.10849"/>
    <n v="0.87370000000000003"/>
  </r>
  <r>
    <x v="76"/>
    <n v="1.1766000000000001"/>
    <n v="-0.10279000000000001"/>
    <n v="0.87370000000000003"/>
  </r>
  <r>
    <x v="76"/>
    <n v="0.73860000000000003"/>
    <n v="-2.8080000000000001E-2"/>
    <n v="0.87370000000000003"/>
  </r>
  <r>
    <x v="76"/>
    <n v="0.78859999999999997"/>
    <n v="-3.6310000000000002E-2"/>
    <n v="0.87370000000000003"/>
  </r>
  <r>
    <x v="76"/>
    <n v="0.81200000000000006"/>
    <n v="-3.0079999999999999E-2"/>
    <n v="0.87370000000000003"/>
  </r>
  <r>
    <x v="76"/>
    <n v="0.61319999999999997"/>
    <n v="1E-4"/>
    <n v="0.87370000000000003"/>
  </r>
  <r>
    <x v="76"/>
    <n v="0.95320000000000005"/>
    <n v="-5.3359999999999998E-2"/>
    <n v="0.87370000000000003"/>
  </r>
  <r>
    <x v="76"/>
    <n v="1.0823"/>
    <n v="-7.0650000000000004E-2"/>
    <n v="0.87370000000000003"/>
  </r>
  <r>
    <x v="76"/>
    <n v="1.2927999999999999"/>
    <n v="-0.10525"/>
    <n v="0.87370000000000003"/>
  </r>
  <r>
    <x v="76"/>
    <n v="1.1599999999999999"/>
    <n v="-6.3740000000000005E-2"/>
    <n v="0.87370000000000003"/>
  </r>
  <r>
    <x v="76"/>
    <n v="0.72389999999999999"/>
    <n v="-3.3999999999999998E-3"/>
    <n v="0.87370000000000003"/>
  </r>
  <r>
    <x v="76"/>
    <n v="1.405"/>
    <n v="-9.461E-2"/>
    <n v="0.87370000000000003"/>
  </r>
  <r>
    <x v="76"/>
    <n v="1.3096000000000001"/>
    <n v="-9.3299999999999994E-2"/>
    <n v="0.87370000000000003"/>
  </r>
  <r>
    <x v="76"/>
    <n v="1.6245000000000001"/>
    <n v="-0.11022"/>
    <n v="0.87370000000000003"/>
  </r>
  <r>
    <x v="76"/>
    <n v="0.81720000000000004"/>
    <n v="-2.98E-3"/>
    <n v="0.87370000000000003"/>
  </r>
  <r>
    <x v="76"/>
    <n v="0.88349999999999995"/>
    <n v="-8.9499999999999996E-3"/>
    <n v="0.87370000000000003"/>
  </r>
  <r>
    <x v="76"/>
    <n v="1.3158000000000001"/>
    <n v="-6.1019999999999998E-2"/>
    <n v="0.87370000000000003"/>
  </r>
  <r>
    <x v="76"/>
    <n v="0.77280000000000004"/>
    <n v="1.039E-2"/>
    <n v="0.87370000000000003"/>
  </r>
  <r>
    <x v="76"/>
    <n v="1.5165"/>
    <n v="-7.2739999999999999E-2"/>
    <n v="0.87370000000000003"/>
  </r>
  <r>
    <x v="76"/>
    <n v="1.0158"/>
    <n v="-1.201E-2"/>
    <n v="0.87370000000000003"/>
  </r>
  <r>
    <x v="76"/>
    <n v="0.95879999999999999"/>
    <n v="-5.7800000000000004E-3"/>
    <n v="0.87370000000000003"/>
  </r>
  <r>
    <x v="76"/>
    <n v="1.2164999999999999"/>
    <n v="-3.4070000000000003E-2"/>
    <n v="0.87370000000000003"/>
  </r>
  <r>
    <x v="76"/>
    <n v="1.2202999999999999"/>
    <n v="-2.6009999999999998E-2"/>
    <n v="0.87370000000000003"/>
  </r>
  <r>
    <x v="76"/>
    <n v="1.5032000000000001"/>
    <n v="-5.117E-2"/>
    <n v="0.87370000000000003"/>
  </r>
  <r>
    <x v="76"/>
    <n v="0.96819999999999995"/>
    <n v="1.1310000000000001E-2"/>
    <n v="0.87370000000000003"/>
  </r>
  <r>
    <x v="76"/>
    <n v="1.3208"/>
    <n v="-2.6700000000000002E-2"/>
    <n v="0.87370000000000003"/>
  </r>
  <r>
    <x v="76"/>
    <n v="1.3123"/>
    <n v="-2.538E-2"/>
    <n v="0.87370000000000003"/>
  </r>
  <r>
    <x v="76"/>
    <n v="1.1579999999999999"/>
    <n v="-4.7099999999999998E-3"/>
    <n v="0.87370000000000003"/>
  </r>
  <r>
    <x v="77"/>
    <n v="1.4009"/>
    <n v="-1.43485"/>
    <n v="0.82050000000000001"/>
  </r>
  <r>
    <x v="77"/>
    <n v="-0.1018"/>
    <n v="0.19102"/>
    <n v="0.82050000000000001"/>
  </r>
  <r>
    <x v="77"/>
    <n v="0.42730000000000001"/>
    <n v="-0.28589999999999999"/>
    <n v="0.82050000000000001"/>
  </r>
  <r>
    <x v="77"/>
    <n v="0.22189999999999999"/>
    <n v="-8.2299999999999998E-2"/>
    <n v="0.82050000000000001"/>
  </r>
  <r>
    <x v="76"/>
    <n v="0.62680000000000002"/>
    <n v="-0.35777999999999999"/>
    <n v="0.86970000000000003"/>
  </r>
  <r>
    <x v="77"/>
    <n v="0.70069999999999999"/>
    <n v="-0.35171999999999998"/>
    <n v="0.82050000000000001"/>
  </r>
  <r>
    <x v="77"/>
    <n v="0.74"/>
    <n v="-0.35582999999999998"/>
    <n v="0.82050000000000001"/>
  </r>
  <r>
    <x v="77"/>
    <n v="0.39600000000000002"/>
    <n v="-0.13976"/>
    <n v="0.82050000000000001"/>
  </r>
  <r>
    <x v="77"/>
    <n v="0.44429999999999997"/>
    <n v="-0.15998000000000001"/>
    <n v="0.82050000000000001"/>
  </r>
  <r>
    <x v="77"/>
    <n v="1.0839000000000001"/>
    <n v="-0.48296"/>
    <n v="0.82050000000000001"/>
  </r>
  <r>
    <x v="76"/>
    <n v="0.74139999999999995"/>
    <n v="-0.23512"/>
    <n v="0.86970000000000003"/>
  </r>
  <r>
    <x v="76"/>
    <n v="0.79810000000000003"/>
    <n v="-0.24465000000000001"/>
    <n v="0.86970000000000003"/>
  </r>
  <r>
    <x v="76"/>
    <n v="0.91059999999999997"/>
    <n v="-0.28027000000000002"/>
    <n v="0.86970000000000003"/>
  </r>
  <r>
    <x v="77"/>
    <n v="7.4000000000000003E-3"/>
    <n v="7.9659999999999995E-2"/>
    <n v="0.82050000000000001"/>
  </r>
  <r>
    <x v="77"/>
    <n v="0.58899999999999997"/>
    <n v="-0.14423"/>
    <n v="0.82050000000000001"/>
  </r>
  <r>
    <x v="77"/>
    <n v="0.6109"/>
    <n v="-0.11987"/>
    <n v="0.82050000000000001"/>
  </r>
  <r>
    <x v="77"/>
    <n v="0.51170000000000004"/>
    <n v="-8.9990000000000001E-2"/>
    <n v="0.82050000000000001"/>
  </r>
  <r>
    <x v="77"/>
    <n v="1.3557999999999999"/>
    <n v="-0.35943999999999998"/>
    <n v="0.82050000000000001"/>
  </r>
  <r>
    <x v="77"/>
    <n v="1.0344"/>
    <n v="-0.25557999999999997"/>
    <n v="0.82050000000000001"/>
  </r>
  <r>
    <x v="77"/>
    <n v="1.1322000000000001"/>
    <n v="-0.27138000000000001"/>
    <n v="0.82050000000000001"/>
  </r>
  <r>
    <x v="76"/>
    <n v="1.3939999999999999"/>
    <n v="-0.29923"/>
    <n v="0.86970000000000003"/>
  </r>
  <r>
    <x v="76"/>
    <n v="0.99829999999999997"/>
    <n v="-0.2009"/>
    <n v="0.86970000000000003"/>
  </r>
  <r>
    <x v="76"/>
    <n v="0.627"/>
    <n v="-9.1149999999999995E-2"/>
    <n v="0.86970000000000003"/>
  </r>
  <r>
    <x v="77"/>
    <n v="0.93300000000000005"/>
    <n v="-0.17554"/>
    <n v="0.82050000000000001"/>
  </r>
  <r>
    <x v="76"/>
    <n v="1.2461"/>
    <n v="-0.20763000000000001"/>
    <n v="0.86970000000000003"/>
  </r>
  <r>
    <x v="77"/>
    <n v="0.58809999999999996"/>
    <n v="-6.1749999999999999E-2"/>
    <n v="0.82050000000000001"/>
  </r>
  <r>
    <x v="76"/>
    <n v="0.42509999999999998"/>
    <n v="-1.427E-2"/>
    <n v="0.86970000000000003"/>
  </r>
  <r>
    <x v="76"/>
    <n v="1.1368"/>
    <n v="-0.15931000000000001"/>
    <n v="0.86970000000000003"/>
  </r>
  <r>
    <x v="76"/>
    <n v="1.4721"/>
    <n v="-0.22159999999999999"/>
    <n v="0.86970000000000003"/>
  </r>
  <r>
    <x v="77"/>
    <n v="0.85660000000000003"/>
    <n v="-9.0219999999999995E-2"/>
    <n v="0.82050000000000001"/>
  </r>
  <r>
    <x v="77"/>
    <n v="1.1568000000000001"/>
    <n v="-0.14810000000000001"/>
    <n v="0.82050000000000001"/>
  </r>
  <r>
    <x v="77"/>
    <n v="1.4646999999999999"/>
    <n v="-0.20358999999999999"/>
    <n v="0.82050000000000001"/>
  </r>
  <r>
    <x v="76"/>
    <n v="1.0470999999999999"/>
    <n v="-0.10374"/>
    <n v="0.86970000000000003"/>
  </r>
  <r>
    <x v="77"/>
    <n v="1.2887"/>
    <n v="-0.15686"/>
    <n v="0.82050000000000001"/>
  </r>
  <r>
    <x v="76"/>
    <n v="1.3213999999999999"/>
    <n v="-0.13199"/>
    <n v="0.86970000000000003"/>
  </r>
  <r>
    <x v="76"/>
    <n v="0.73899999999999999"/>
    <n v="-2.775E-2"/>
    <n v="0.86970000000000003"/>
  </r>
  <r>
    <x v="77"/>
    <n v="0.85029999999999994"/>
    <n v="-5.2339999999999998E-2"/>
    <n v="0.82050000000000001"/>
  </r>
  <r>
    <x v="77"/>
    <n v="1.1254999999999999"/>
    <n v="-9.4100000000000003E-2"/>
    <n v="0.82050000000000001"/>
  </r>
  <r>
    <x v="77"/>
    <n v="1.3414999999999999"/>
    <n v="-0.12756000000000001"/>
    <n v="0.82050000000000001"/>
  </r>
  <r>
    <x v="77"/>
    <n v="2.0421"/>
    <n v="-0.23547000000000001"/>
    <n v="0.82050000000000001"/>
  </r>
  <r>
    <x v="77"/>
    <n v="1.6424000000000001"/>
    <n v="-0.16827"/>
    <n v="0.82050000000000001"/>
  </r>
  <r>
    <x v="77"/>
    <n v="1.7725"/>
    <n v="-0.18154000000000001"/>
    <n v="0.82050000000000001"/>
  </r>
  <r>
    <x v="76"/>
    <n v="1.9974000000000001"/>
    <n v="-0.19525999999999999"/>
    <n v="0.86970000000000003"/>
  </r>
  <r>
    <x v="76"/>
    <n v="1.6395999999999999"/>
    <n v="-0.12654000000000001"/>
    <n v="0.86970000000000003"/>
  </r>
  <r>
    <x v="78"/>
    <n v="0.95640000000000003"/>
    <n v="-4.1759999999999999E-2"/>
    <n v="0.7873"/>
  </r>
  <r>
    <x v="77"/>
    <n v="1.0904"/>
    <n v="-4.956E-2"/>
    <n v="0.82050000000000001"/>
  </r>
  <r>
    <x v="77"/>
    <n v="1.7036"/>
    <n v="-0.13499"/>
    <n v="0.82050000000000001"/>
  </r>
  <r>
    <x v="76"/>
    <n v="1.5927"/>
    <n v="-0.10244"/>
    <n v="0.86970000000000003"/>
  </r>
  <r>
    <x v="78"/>
    <n v="1.1131"/>
    <n v="-5.0999999999999997E-2"/>
    <n v="0.7873"/>
  </r>
  <r>
    <x v="78"/>
    <n v="1.4841"/>
    <n v="-9.8159999999999997E-2"/>
    <n v="0.7873"/>
  </r>
  <r>
    <x v="77"/>
    <n v="1.7992999999999999"/>
    <n v="-0.12493"/>
    <n v="0.82050000000000001"/>
  </r>
  <r>
    <x v="77"/>
    <n v="1.8120000000000001"/>
    <n v="-0.12515999999999999"/>
    <n v="0.82050000000000001"/>
  </r>
  <r>
    <x v="78"/>
    <n v="1.9347000000000001"/>
    <n v="-0.14915999999999999"/>
    <n v="0.7873"/>
  </r>
  <r>
    <x v="78"/>
    <n v="2.2606000000000002"/>
    <n v="-0.18254000000000001"/>
    <n v="0.7873"/>
  </r>
  <r>
    <x v="78"/>
    <n v="0.9163"/>
    <n v="-4.4200000000000003E-3"/>
    <n v="0.7873"/>
  </r>
  <r>
    <x v="78"/>
    <n v="1.782"/>
    <n v="-0.109"/>
    <n v="0.7873"/>
  </r>
  <r>
    <x v="78"/>
    <n v="1.0271999999999999"/>
    <n v="-1.025E-2"/>
    <n v="0.7873"/>
  </r>
  <r>
    <x v="78"/>
    <n v="1.5718000000000001"/>
    <n v="-6.7919999999999994E-2"/>
    <n v="0.7873"/>
  </r>
  <r>
    <x v="78"/>
    <n v="1.2997000000000001"/>
    <n v="-3.678E-2"/>
    <n v="0.7873"/>
  </r>
  <r>
    <x v="78"/>
    <n v="1.6479999999999999"/>
    <n v="-7.2300000000000003E-2"/>
    <n v="0.7873"/>
  </r>
  <r>
    <x v="78"/>
    <n v="1.4802999999999999"/>
    <n v="-5.323E-2"/>
    <n v="0.7873"/>
  </r>
  <r>
    <x v="79"/>
    <n v="-0.10630000000000001"/>
    <n v="0.18589"/>
    <n v="0.79390000000000005"/>
  </r>
  <r>
    <x v="79"/>
    <n v="0.32829999999999998"/>
    <n v="-0.23588999999999999"/>
    <n v="0.79390000000000005"/>
  </r>
  <r>
    <x v="79"/>
    <n v="0.4995"/>
    <n v="-0.36092000000000002"/>
    <n v="0.79390000000000005"/>
  </r>
  <r>
    <x v="79"/>
    <n v="-0.16370000000000001"/>
    <n v="0.18104999999999999"/>
    <n v="0.79390000000000005"/>
  </r>
  <r>
    <x v="79"/>
    <n v="0.35980000000000001"/>
    <n v="-0.21820000000000001"/>
    <n v="0.79390000000000005"/>
  </r>
  <r>
    <x v="79"/>
    <n v="-0.18729999999999999"/>
    <n v="0.16897000000000001"/>
    <n v="0.79390000000000005"/>
  </r>
  <r>
    <x v="79"/>
    <n v="0.27850000000000003"/>
    <n v="-0.11155"/>
    <n v="0.79390000000000005"/>
  </r>
  <r>
    <x v="79"/>
    <n v="0.46579999999999999"/>
    <n v="-0.20730999999999999"/>
    <n v="0.79390000000000005"/>
  </r>
  <r>
    <x v="79"/>
    <n v="9.0999999999999998E-2"/>
    <n v="5.62E-3"/>
    <n v="0.79390000000000005"/>
  </r>
  <r>
    <x v="79"/>
    <n v="-0.31240000000000001"/>
    <n v="0.21379000000000001"/>
    <n v="0.79390000000000005"/>
  </r>
  <r>
    <x v="79"/>
    <n v="-0.3266"/>
    <n v="0.20269000000000001"/>
    <n v="0.79390000000000005"/>
  </r>
  <r>
    <x v="79"/>
    <n v="-0.66910000000000003"/>
    <n v="0.34426000000000001"/>
    <n v="0.79390000000000005"/>
  </r>
  <r>
    <x v="79"/>
    <n v="0.13750000000000001"/>
    <n v="1.4999999999999999E-4"/>
    <n v="0.79390000000000005"/>
  </r>
  <r>
    <x v="79"/>
    <n v="-8.7800000000000003E-2"/>
    <n v="9.3200000000000005E-2"/>
    <n v="0.79390000000000005"/>
  </r>
  <r>
    <x v="79"/>
    <n v="-0.57379999999999998"/>
    <n v="0.27868999999999999"/>
    <n v="0.79390000000000005"/>
  </r>
  <r>
    <x v="79"/>
    <n v="-0.38990000000000002"/>
    <n v="0.19758000000000001"/>
    <n v="0.79390000000000005"/>
  </r>
  <r>
    <x v="79"/>
    <n v="-0.67179999999999995"/>
    <n v="0.28804000000000002"/>
    <n v="0.79390000000000005"/>
  </r>
  <r>
    <x v="79"/>
    <n v="7.0099999999999996E-2"/>
    <n v="4.7050000000000002E-2"/>
    <n v="0.79390000000000005"/>
  </r>
  <r>
    <x v="80"/>
    <n v="7.9399999999999998E-2"/>
    <n v="4.5499999999999999E-2"/>
    <n v="0.82050000000000001"/>
  </r>
  <r>
    <x v="79"/>
    <n v="-0.1842"/>
    <n v="0.13153000000000001"/>
    <n v="0.79390000000000005"/>
  </r>
  <r>
    <x v="79"/>
    <n v="0.13739999999999999"/>
    <n v="4.1329999999999999E-2"/>
    <n v="0.79390000000000005"/>
  </r>
  <r>
    <x v="79"/>
    <n v="0.45750000000000002"/>
    <n v="-3.7069999999999999E-2"/>
    <n v="0.79390000000000005"/>
  </r>
  <r>
    <x v="79"/>
    <n v="0.34100000000000003"/>
    <n v="-2.65E-3"/>
    <n v="0.79390000000000005"/>
  </r>
  <r>
    <x v="79"/>
    <n v="0.26929999999999998"/>
    <n v="8.4399999999999996E-3"/>
    <n v="0.79390000000000005"/>
  </r>
  <r>
    <x v="79"/>
    <n v="0.26729999999999998"/>
    <n v="1.9529999999999999E-2"/>
    <n v="0.79390000000000005"/>
  </r>
  <r>
    <x v="79"/>
    <n v="0.90569999999999995"/>
    <n v="-0.12711"/>
    <n v="0.79390000000000005"/>
  </r>
  <r>
    <x v="80"/>
    <n v="0.6633"/>
    <n v="-5.595E-2"/>
    <n v="0.82050000000000001"/>
  </r>
  <r>
    <x v="7"/>
    <s v="#N/A N/A"/>
    <s v="#N/A N/A"/>
    <s v="#N/A N/A"/>
  </r>
  <r>
    <x v="79"/>
    <n v="0.90090000000000003"/>
    <n v="-0.11659"/>
    <n v="0.79390000000000005"/>
  </r>
  <r>
    <x v="79"/>
    <n v="0.53549999999999998"/>
    <n v="-1.2959999999999999E-2"/>
    <n v="0.79390000000000005"/>
  </r>
  <r>
    <x v="79"/>
    <n v="0.9234"/>
    <n v="-8.8569999999999996E-2"/>
    <n v="0.79390000000000005"/>
  </r>
  <r>
    <x v="80"/>
    <n v="0.95550000000000002"/>
    <n v="-8.2070000000000004E-2"/>
    <n v="0.82050000000000001"/>
  </r>
  <r>
    <x v="79"/>
    <n v="0.46839999999999998"/>
    <n v="6.3299999999999997E-3"/>
    <n v="0.79390000000000005"/>
  </r>
  <r>
    <x v="80"/>
    <n v="0.77490000000000003"/>
    <n v="-4.147E-2"/>
    <n v="0.82050000000000001"/>
  </r>
  <r>
    <x v="79"/>
    <n v="0.76459999999999995"/>
    <n v="-3.4950000000000002E-2"/>
    <n v="0.79390000000000005"/>
  </r>
  <r>
    <x v="80"/>
    <n v="0.64429999999999998"/>
    <n v="-4.5100000000000001E-3"/>
    <n v="0.82050000000000001"/>
  </r>
  <r>
    <x v="79"/>
    <n v="0.32650000000000001"/>
    <n v="5.611E-2"/>
    <n v="0.79390000000000005"/>
  </r>
  <r>
    <x v="79"/>
    <n v="1.6234999999999999"/>
    <n v="-0.16908000000000001"/>
    <n v="0.79390000000000005"/>
  </r>
  <r>
    <x v="80"/>
    <n v="1.0774999999999999"/>
    <n v="-6.3119999999999996E-2"/>
    <n v="0.82050000000000001"/>
  </r>
  <r>
    <x v="80"/>
    <n v="1.2462"/>
    <n v="-8.4010000000000001E-2"/>
    <n v="0.82050000000000001"/>
  </r>
  <r>
    <x v="80"/>
    <n v="0.95440000000000003"/>
    <n v="-3.6889999999999999E-2"/>
    <n v="0.82050000000000001"/>
  </r>
  <r>
    <x v="79"/>
    <n v="0.72550000000000003"/>
    <n v="1.1730000000000001E-2"/>
    <n v="0.79390000000000005"/>
  </r>
  <r>
    <x v="79"/>
    <n v="0.58609999999999995"/>
    <n v="3.2919999999999998E-2"/>
    <n v="0.79390000000000005"/>
  </r>
  <r>
    <x v="79"/>
    <n v="1.7202999999999999"/>
    <n v="-8.3080000000000001E-2"/>
    <n v="0.79390000000000005"/>
  </r>
  <r>
    <x v="80"/>
    <n v="1.6496"/>
    <n v="-4.734E-2"/>
    <n v="0.82050000000000001"/>
  </r>
  <r>
    <x v="79"/>
    <n v="1.1955"/>
    <n v="5.0720000000000001E-2"/>
    <n v="0.79390000000000005"/>
  </r>
  <r>
    <x v="79"/>
    <n v="1.3960999999999999"/>
    <n v="3.0669999999999999E-2"/>
    <n v="0.79390000000000005"/>
  </r>
  <r>
    <x v="7"/>
    <s v="#N/A N/A"/>
    <s v="#N/A N/A"/>
    <s v="#N/A N/A"/>
  </r>
  <r>
    <x v="79"/>
    <n v="0.67030000000000001"/>
    <n v="3.5869999999999999E-2"/>
    <n v="0.79390000000000005"/>
  </r>
  <r>
    <x v="79"/>
    <n v="1.1096999999999999"/>
    <n v="-2.436E-2"/>
    <n v="0.79390000000000005"/>
  </r>
  <r>
    <x v="79"/>
    <n v="0.87390000000000001"/>
    <n v="2.1239999999999998E-2"/>
    <n v="0.79390000000000005"/>
  </r>
  <r>
    <x v="79"/>
    <n v="1.0891999999999999"/>
    <n v="-2.0930000000000001E-2"/>
    <n v="0.79390000000000005"/>
  </r>
  <r>
    <x v="79"/>
    <n v="1.56"/>
    <n v="-8.9389999999999997E-2"/>
    <n v="0.79390000000000005"/>
  </r>
  <r>
    <x v="79"/>
    <n v="2.1383000000000001"/>
    <n v="-0.16586999999999999"/>
    <n v="0.79390000000000005"/>
  </r>
  <r>
    <x v="79"/>
    <n v="2.1221999999999999"/>
    <n v="-0.16133"/>
    <n v="0.79390000000000005"/>
  </r>
  <r>
    <x v="79"/>
    <n v="1.6840999999999999"/>
    <n v="-0.10668999999999999"/>
    <n v="0.79390000000000005"/>
  </r>
  <r>
    <x v="79"/>
    <n v="1.7587999999999999"/>
    <n v="-0.1132"/>
    <n v="0.79390000000000005"/>
  </r>
  <r>
    <x v="79"/>
    <n v="1.4728000000000001"/>
    <n v="-5.8409999999999997E-2"/>
    <n v="0.79390000000000005"/>
  </r>
  <r>
    <x v="79"/>
    <n v="1.7573000000000001"/>
    <n v="-0.11866"/>
    <n v="0.79390000000000005"/>
  </r>
  <r>
    <x v="79"/>
    <n v="1.5430999999999999"/>
    <n v="-9.0209999999999999E-2"/>
    <n v="0.79390000000000005"/>
  </r>
  <r>
    <x v="79"/>
    <n v="2.0840999999999998"/>
    <n v="-0.15278"/>
    <n v="0.79390000000000005"/>
  </r>
  <r>
    <x v="80"/>
    <n v="3.0716999999999999"/>
    <n v="-0.24929000000000001"/>
    <n v="0.82050000000000001"/>
  </r>
  <r>
    <x v="79"/>
    <n v="2.7578"/>
    <n v="-0.22639999999999999"/>
    <n v="0.79390000000000005"/>
  </r>
  <r>
    <x v="79"/>
    <n v="3.073"/>
    <n v="-0.25629999999999997"/>
    <n v="0.79390000000000005"/>
  </r>
  <r>
    <x v="81"/>
    <n v="1.8986000000000001"/>
    <n v="-1.8703000000000001"/>
    <n v="0.86709999999999998"/>
  </r>
  <r>
    <x v="81"/>
    <n v="0.52490000000000003"/>
    <n v="-0.42685000000000001"/>
    <n v="0.86709999999999998"/>
  </r>
  <r>
    <x v="81"/>
    <n v="-5.8200000000000002E-2"/>
    <n v="0.10398"/>
    <n v="0.86709999999999998"/>
  </r>
  <r>
    <x v="81"/>
    <n v="0.47539999999999999"/>
    <n v="-0.32267000000000001"/>
    <n v="0.86709999999999998"/>
  </r>
  <r>
    <x v="81"/>
    <n v="1.0118"/>
    <n v="-0.69286999999999999"/>
    <n v="0.86709999999999998"/>
  </r>
  <r>
    <x v="81"/>
    <n v="0.15079999999999999"/>
    <n v="-3.9640000000000002E-2"/>
    <n v="0.86709999999999998"/>
  </r>
  <r>
    <x v="81"/>
    <n v="-0.28060000000000002"/>
    <n v="0.21262"/>
    <n v="0.86709999999999998"/>
  </r>
  <r>
    <x v="81"/>
    <n v="0.32690000000000002"/>
    <n v="-0.12447"/>
    <n v="0.86709999999999998"/>
  </r>
  <r>
    <x v="81"/>
    <n v="0.92459999999999998"/>
    <n v="-0.42219000000000001"/>
    <n v="0.86709999999999998"/>
  </r>
  <r>
    <x v="81"/>
    <n v="0.3987"/>
    <n v="-0.14174"/>
    <n v="0.86709999999999998"/>
  </r>
  <r>
    <x v="81"/>
    <n v="0.67859999999999998"/>
    <n v="-0.23746"/>
    <n v="0.86709999999999998"/>
  </r>
  <r>
    <x v="81"/>
    <n v="-0.32819999999999999"/>
    <n v="0.19162999999999999"/>
    <n v="0.86709999999999998"/>
  </r>
  <r>
    <x v="81"/>
    <n v="0.3705"/>
    <n v="-8.9010000000000006E-2"/>
    <n v="0.86709999999999998"/>
  </r>
  <r>
    <x v="81"/>
    <n v="0.998"/>
    <n v="-0.31981999999999999"/>
    <n v="0.86709999999999998"/>
  </r>
  <r>
    <x v="81"/>
    <n v="0.47370000000000001"/>
    <n v="-9.6079999999999999E-2"/>
    <n v="0.86709999999999998"/>
  </r>
  <r>
    <x v="81"/>
    <n v="1.1781999999999999"/>
    <n v="-0.31668000000000002"/>
    <n v="0.86709999999999998"/>
  </r>
  <r>
    <x v="81"/>
    <n v="0.37390000000000001"/>
    <n v="-5.5509999999999997E-2"/>
    <n v="0.86709999999999998"/>
  </r>
  <r>
    <x v="81"/>
    <n v="1.1554"/>
    <n v="-0.28682000000000002"/>
    <n v="0.86709999999999998"/>
  </r>
  <r>
    <x v="81"/>
    <n v="0.56069999999999998"/>
    <n v="-0.10259"/>
    <n v="0.86709999999999998"/>
  </r>
  <r>
    <x v="81"/>
    <n v="1.1456"/>
    <n v="-0.24740000000000001"/>
    <n v="0.86709999999999998"/>
  </r>
  <r>
    <x v="81"/>
    <n v="1.2758"/>
    <n v="-0.27250999999999997"/>
    <n v="0.86709999999999998"/>
  </r>
  <r>
    <x v="81"/>
    <n v="1.4060999999999999"/>
    <n v="-0.29614000000000001"/>
    <n v="0.86709999999999998"/>
  </r>
  <r>
    <x v="81"/>
    <n v="0.71889999999999998"/>
    <n v="-0.11552"/>
    <n v="0.86709999999999998"/>
  </r>
  <r>
    <x v="81"/>
    <n v="1.0178"/>
    <n v="-0.18334"/>
    <n v="0.86709999999999998"/>
  </r>
  <r>
    <x v="81"/>
    <n v="1.3260000000000001"/>
    <n v="-0.23391000000000001"/>
    <n v="0.86709999999999998"/>
  </r>
  <r>
    <x v="81"/>
    <n v="1.226"/>
    <n v="-0.20435"/>
    <n v="0.86709999999999998"/>
  </r>
  <r>
    <x v="81"/>
    <n v="1.5959000000000001"/>
    <n v="-0.27893000000000001"/>
    <n v="0.86709999999999998"/>
  </r>
  <r>
    <x v="81"/>
    <n v="1.7243999999999999"/>
    <n v="-0.29565000000000002"/>
    <n v="0.86709999999999998"/>
  </r>
  <r>
    <x v="81"/>
    <n v="1.2257"/>
    <n v="-0.18465999999999999"/>
    <n v="0.86709999999999998"/>
  </r>
  <r>
    <x v="81"/>
    <n v="1.3628"/>
    <n v="-0.19089999999999999"/>
    <n v="0.86709999999999998"/>
  </r>
  <r>
    <x v="81"/>
    <n v="1.3368"/>
    <n v="-0.18081"/>
    <n v="0.86709999999999998"/>
  </r>
  <r>
    <x v="81"/>
    <n v="1.3057000000000001"/>
    <n v="-0.17777000000000001"/>
    <n v="0.86709999999999998"/>
  </r>
  <r>
    <x v="81"/>
    <n v="1.4428000000000001"/>
    <n v="-0.19838"/>
    <n v="0.86709999999999998"/>
  </r>
  <r>
    <x v="81"/>
    <n v="1.643"/>
    <n v="-0.22925999999999999"/>
    <n v="0.86709999999999998"/>
  </r>
  <r>
    <x v="81"/>
    <n v="2.1383999999999999"/>
    <n v="-0.30109999999999998"/>
    <n v="0.86709999999999998"/>
  </r>
  <r>
    <x v="81"/>
    <n v="1.3647"/>
    <n v="-0.16094"/>
    <n v="0.86709999999999998"/>
  </r>
  <r>
    <x v="81"/>
    <n v="1.5028999999999999"/>
    <n v="-0.17978"/>
    <n v="0.86709999999999998"/>
  </r>
  <r>
    <x v="81"/>
    <n v="1.1709000000000001"/>
    <n v="-0.12132999999999999"/>
    <n v="0.86709999999999998"/>
  </r>
  <r>
    <x v="81"/>
    <n v="2.0387"/>
    <n v="-0.25734000000000001"/>
    <n v="0.86709999999999998"/>
  </r>
  <r>
    <x v="81"/>
    <n v="2.0406"/>
    <n v="-0.23497999999999999"/>
    <n v="0.86709999999999998"/>
  </r>
  <r>
    <x v="81"/>
    <n v="1.8779999999999999"/>
    <n v="-0.18998999999999999"/>
    <n v="0.86709999999999998"/>
  </r>
  <r>
    <x v="81"/>
    <n v="2.3532000000000002"/>
    <n v="-0.25394"/>
    <n v="0.86709999999999998"/>
  </r>
  <r>
    <x v="81"/>
    <n v="2.7387999999999999"/>
    <n v="-0.30254999999999999"/>
    <n v="0.86709999999999998"/>
  </r>
  <r>
    <x v="81"/>
    <n v="1.8837999999999999"/>
    <n v="-0.17288000000000001"/>
    <n v="0.86709999999999998"/>
  </r>
  <r>
    <x v="81"/>
    <n v="2.1038000000000001"/>
    <n v="-0.18353"/>
    <n v="0.86709999999999998"/>
  </r>
  <r>
    <x v="81"/>
    <n v="2.4849000000000001"/>
    <n v="-0.22502"/>
    <n v="0.86709999999999998"/>
  </r>
  <r>
    <x v="81"/>
    <n v="2.4129999999999998"/>
    <n v="-0.20946000000000001"/>
    <n v="0.86709999999999998"/>
  </r>
  <r>
    <x v="81"/>
    <n v="2.2330000000000001"/>
    <n v="-0.17979999999999999"/>
    <n v="0.86709999999999998"/>
  </r>
  <r>
    <x v="81"/>
    <n v="2.2547999999999999"/>
    <n v="-0.17380000000000001"/>
    <n v="0.86709999999999998"/>
  </r>
  <r>
    <x v="81"/>
    <n v="2.8340000000000001"/>
    <n v="-0.23255999999999999"/>
    <n v="0.86709999999999998"/>
  </r>
  <r>
    <x v="81"/>
    <n v="2.7061999999999999"/>
    <n v="-0.20757999999999999"/>
    <n v="0.86709999999999998"/>
  </r>
  <r>
    <x v="81"/>
    <n v="2.8969999999999998"/>
    <n v="-0.22037000000000001"/>
    <n v="0.86709999999999998"/>
  </r>
  <r>
    <x v="81"/>
    <n v="2.677"/>
    <n v="-0.18919"/>
    <n v="0.86709999999999998"/>
  </r>
  <r>
    <x v="81"/>
    <n v="2.7978999999999998"/>
    <n v="-0.19245999999999999"/>
    <n v="0.86709999999999998"/>
  </r>
  <r>
    <x v="81"/>
    <n v="3.2126000000000001"/>
    <n v="-0.2218"/>
    <n v="0.86709999999999998"/>
  </r>
  <r>
    <x v="81"/>
    <n v="3.2397"/>
    <n v="-0.21121999999999999"/>
    <n v="0.86709999999999998"/>
  </r>
  <r>
    <x v="81"/>
    <n v="3.6421999999999999"/>
    <n v="-0.24987000000000001"/>
    <n v="0.86709999999999998"/>
  </r>
  <r>
    <x v="81"/>
    <n v="3.0476000000000001"/>
    <n v="-0.1724"/>
    <n v="0.86709999999999998"/>
  </r>
  <r>
    <x v="81"/>
    <n v="4.0574000000000003"/>
    <n v="-0.26568000000000003"/>
    <n v="0.86709999999999998"/>
  </r>
  <r>
    <x v="81"/>
    <n v="3.2315999999999998"/>
    <n v="-0.17152999999999999"/>
    <n v="0.86709999999999998"/>
  </r>
  <r>
    <x v="81"/>
    <n v="3.5493000000000001"/>
    <n v="-0.19886000000000001"/>
    <n v="0.86709999999999998"/>
  </r>
  <r>
    <x v="81"/>
    <n v="3.8576999999999999"/>
    <n v="-0.22355"/>
    <n v="0.86709999999999998"/>
  </r>
  <r>
    <x v="81"/>
    <n v="3.8561000000000001"/>
    <n v="-0.22328000000000001"/>
    <n v="0.86709999999999998"/>
  </r>
  <r>
    <x v="81"/>
    <n v="3.4980000000000002"/>
    <n v="-0.17623"/>
    <n v="0.86709999999999998"/>
  </r>
  <r>
    <x v="82"/>
    <n v="-25.525099999999998"/>
    <n v="31.571159999999999"/>
    <n v="0.87370000000000003"/>
  </r>
  <r>
    <x v="82"/>
    <n v="-0.2636"/>
    <n v="0.36831000000000003"/>
    <n v="0.87370000000000003"/>
  </r>
  <r>
    <x v="82"/>
    <n v="0.216"/>
    <n v="-0.15232999999999999"/>
    <n v="0.87370000000000003"/>
  </r>
  <r>
    <x v="82"/>
    <n v="0.97289999999999999"/>
    <n v="-0.80510999999999999"/>
    <n v="0.87370000000000003"/>
  </r>
  <r>
    <x v="82"/>
    <n v="0.246"/>
    <n v="-0.12189999999999999"/>
    <n v="0.87370000000000003"/>
  </r>
  <r>
    <x v="82"/>
    <n v="0.4788"/>
    <n v="-0.26262000000000002"/>
    <n v="0.87370000000000003"/>
  </r>
  <r>
    <x v="82"/>
    <n v="1.0488999999999999"/>
    <n v="-0.59077000000000002"/>
    <n v="0.87370000000000003"/>
  </r>
  <r>
    <x v="82"/>
    <n v="0.79259999999999997"/>
    <n v="-0.40516999999999997"/>
    <n v="0.87370000000000003"/>
  </r>
  <r>
    <x v="82"/>
    <n v="0.30499999999999999"/>
    <n v="-0.11322"/>
    <n v="0.87370000000000003"/>
  </r>
  <r>
    <x v="82"/>
    <n v="0.51619999999999999"/>
    <n v="-0.18504000000000001"/>
    <n v="0.87370000000000003"/>
  </r>
  <r>
    <x v="82"/>
    <n v="0.75460000000000005"/>
    <n v="-0.27984999999999999"/>
    <n v="0.87370000000000003"/>
  </r>
  <r>
    <x v="82"/>
    <n v="1.0582"/>
    <n v="-0.39351000000000003"/>
    <n v="0.87370000000000003"/>
  </r>
  <r>
    <x v="82"/>
    <n v="1.0599000000000001"/>
    <n v="-0.37497999999999998"/>
    <n v="0.87370000000000003"/>
  </r>
  <r>
    <x v="82"/>
    <n v="1.0528999999999999"/>
    <n v="-0.35455999999999999"/>
    <n v="0.87370000000000003"/>
  </r>
  <r>
    <x v="82"/>
    <n v="1.0654999999999999"/>
    <n v="-0.31111"/>
    <n v="0.87370000000000003"/>
  </r>
  <r>
    <x v="82"/>
    <n v="1.1880999999999999"/>
    <n v="-0.33955000000000002"/>
    <n v="0.87370000000000003"/>
  </r>
  <r>
    <x v="82"/>
    <n v="1.0580000000000001"/>
    <n v="-0.28414"/>
    <n v="0.87370000000000003"/>
  </r>
  <r>
    <x v="82"/>
    <n v="1.0972"/>
    <n v="-0.28290999999999999"/>
    <n v="0.87370000000000003"/>
  </r>
  <r>
    <x v="82"/>
    <n v="1.0531999999999999"/>
    <n v="-0.22372"/>
    <n v="0.87370000000000003"/>
  </r>
  <r>
    <x v="82"/>
    <n v="1.1144000000000001"/>
    <n v="-0.2319"/>
    <n v="0.87370000000000003"/>
  </r>
  <r>
    <x v="82"/>
    <n v="1.0188999999999999"/>
    <n v="-0.19711999999999999"/>
    <n v="0.87370000000000003"/>
  </r>
  <r>
    <x v="82"/>
    <n v="0.84599999999999997"/>
    <n v="-0.14143"/>
    <n v="0.87370000000000003"/>
  </r>
  <r>
    <x v="82"/>
    <n v="0.72860000000000003"/>
    <n v="-0.10534"/>
    <n v="0.87370000000000003"/>
  </r>
  <r>
    <x v="82"/>
    <n v="1.2856000000000001"/>
    <n v="-0.21207999999999999"/>
    <n v="0.87370000000000003"/>
  </r>
  <r>
    <x v="82"/>
    <n v="0.94930000000000003"/>
    <n v="-0.13036"/>
    <n v="0.87370000000000003"/>
  </r>
  <r>
    <x v="82"/>
    <n v="1.1355999999999999"/>
    <n v="-0.1658"/>
    <n v="0.87370000000000003"/>
  </r>
  <r>
    <x v="82"/>
    <n v="0.85140000000000005"/>
    <n v="-9.5380000000000006E-2"/>
    <n v="0.87370000000000003"/>
  </r>
  <r>
    <x v="82"/>
    <n v="0.98729999999999996"/>
    <n v="-0.1187"/>
    <n v="0.87370000000000003"/>
  </r>
  <r>
    <x v="82"/>
    <n v="0.68489999999999995"/>
    <n v="-3.8059999999999997E-2"/>
    <n v="0.87370000000000003"/>
  </r>
  <r>
    <x v="82"/>
    <n v="1.1337999999999999"/>
    <n v="-0.12013"/>
    <n v="0.87370000000000003"/>
  </r>
  <r>
    <x v="82"/>
    <n v="0.73260000000000003"/>
    <n v="-3.2870000000000003E-2"/>
    <n v="0.87370000000000003"/>
  </r>
  <r>
    <x v="82"/>
    <n v="1.1626000000000001"/>
    <n v="-0.1003"/>
    <n v="0.87370000000000003"/>
  </r>
  <r>
    <x v="82"/>
    <n v="1.6173"/>
    <n v="-0.17731"/>
    <n v="0.87370000000000003"/>
  </r>
  <r>
    <x v="82"/>
    <n v="1.4218999999999999"/>
    <n v="-0.11518"/>
    <n v="0.87370000000000003"/>
  </r>
  <r>
    <x v="82"/>
    <n v="1.9505999999999999"/>
    <n v="-0.20563000000000001"/>
    <n v="0.87370000000000003"/>
  </r>
  <r>
    <x v="82"/>
    <n v="1.6440999999999999"/>
    <n v="-0.14802999999999999"/>
    <n v="0.87370000000000003"/>
  </r>
  <r>
    <x v="82"/>
    <n v="1.2930999999999999"/>
    <n v="-7.4060000000000001E-2"/>
    <n v="0.87370000000000003"/>
  </r>
  <r>
    <x v="82"/>
    <n v="1.9552"/>
    <n v="-0.17080999999999999"/>
    <n v="0.87370000000000003"/>
  </r>
  <r>
    <x v="82"/>
    <n v="1.4910000000000001"/>
    <n v="-9.0730000000000005E-2"/>
    <n v="0.87370000000000003"/>
  </r>
  <r>
    <x v="82"/>
    <n v="1.9338"/>
    <n v="-0.1444"/>
    <n v="0.87370000000000003"/>
  </r>
  <r>
    <x v="82"/>
    <n v="1.5052000000000001"/>
    <n v="-7.6490000000000002E-2"/>
    <n v="0.87370000000000003"/>
  </r>
  <r>
    <x v="82"/>
    <n v="1.8228"/>
    <n v="-0.11049"/>
    <n v="0.87370000000000003"/>
  </r>
  <r>
    <x v="82"/>
    <n v="1.6083000000000001"/>
    <n v="-8.0449999999999994E-2"/>
    <n v="0.87370000000000003"/>
  </r>
  <r>
    <x v="82"/>
    <n v="1.7576000000000001"/>
    <n v="-9.153E-2"/>
    <n v="0.87370000000000003"/>
  </r>
  <r>
    <x v="82"/>
    <n v="2.2216999999999998"/>
    <n v="-0.13930000000000001"/>
    <n v="0.87370000000000003"/>
  </r>
  <r>
    <x v="82"/>
    <n v="1.8758999999999999"/>
    <n v="-0.10258"/>
    <n v="0.87370000000000003"/>
  </r>
  <r>
    <x v="82"/>
    <n v="1.9075"/>
    <n v="-0.10877000000000001"/>
    <n v="0.87370000000000003"/>
  </r>
  <r>
    <x v="82"/>
    <n v="1.8476999999999999"/>
    <n v="-9.7900000000000001E-2"/>
    <n v="0.87370000000000003"/>
  </r>
  <r>
    <x v="82"/>
    <n v="1.6928000000000001"/>
    <n v="-6.5769999999999995E-2"/>
    <n v="0.87370000000000003"/>
  </r>
  <r>
    <x v="82"/>
    <n v="1.8838999999999999"/>
    <n v="-8.6470000000000005E-2"/>
    <n v="0.87370000000000003"/>
  </r>
  <r>
    <x v="82"/>
    <n v="2.1143000000000001"/>
    <n v="-0.11645999999999999"/>
    <n v="0.87370000000000003"/>
  </r>
  <r>
    <x v="82"/>
    <n v="2.4466000000000001"/>
    <n v="-0.15912999999999999"/>
    <n v="0.87370000000000003"/>
  </r>
  <r>
    <x v="82"/>
    <n v="2.395"/>
    <n v="-0.1426"/>
    <n v="0.87370000000000003"/>
  </r>
  <r>
    <x v="82"/>
    <n v="2.181"/>
    <n v="-0.11225"/>
    <n v="0.87370000000000003"/>
  </r>
  <r>
    <x v="82"/>
    <n v="2.0308999999999999"/>
    <n v="-0.10127"/>
    <n v="0.87370000000000003"/>
  </r>
  <r>
    <x v="82"/>
    <n v="1.6259999999999999"/>
    <n v="-4.1489999999999999E-2"/>
    <n v="0.87370000000000003"/>
  </r>
  <r>
    <x v="82"/>
    <n v="1.94"/>
    <n v="-6.8419999999999995E-2"/>
    <n v="0.87370000000000003"/>
  </r>
  <r>
    <x v="82"/>
    <n v="1.9806999999999999"/>
    <n v="-7.9899999999999999E-2"/>
    <n v="0.87370000000000003"/>
  </r>
  <r>
    <x v="82"/>
    <n v="2.4963000000000002"/>
    <n v="-0.10634"/>
    <n v="0.87370000000000003"/>
  </r>
  <r>
    <x v="82"/>
    <n v="2.9823"/>
    <n v="-0.15481"/>
    <n v="0.87370000000000003"/>
  </r>
  <r>
    <x v="82"/>
    <n v="2.7198000000000002"/>
    <n v="-0.11982"/>
    <n v="0.87370000000000003"/>
  </r>
  <r>
    <x v="82"/>
    <n v="2.1132"/>
    <n v="-6.0260000000000001E-2"/>
    <n v="0.87370000000000003"/>
  </r>
  <r>
    <x v="82"/>
    <n v="2.206"/>
    <n v="-6.8010000000000001E-2"/>
    <n v="0.87370000000000003"/>
  </r>
  <r>
    <x v="82"/>
    <n v="2.3378000000000001"/>
    <n v="-7.8719999999999998E-2"/>
    <n v="0.87370000000000003"/>
  </r>
  <r>
    <x v="83"/>
    <n v="-0.54510000000000003"/>
    <n v="0.79951000000000005"/>
    <n v="0.86040000000000005"/>
  </r>
  <r>
    <x v="83"/>
    <n v="5.8200000000000002E-2"/>
    <n v="6.5420000000000006E-2"/>
    <n v="0.86040000000000005"/>
  </r>
  <r>
    <x v="83"/>
    <n v="0.4365"/>
    <n v="-0.30847000000000002"/>
    <n v="0.86040000000000005"/>
  </r>
  <r>
    <x v="83"/>
    <n v="-0.26829999999999998"/>
    <n v="0.29809000000000002"/>
    <n v="0.86040000000000005"/>
  </r>
  <r>
    <x v="83"/>
    <n v="0.3085"/>
    <n v="-0.16636000000000001"/>
    <n v="0.86040000000000005"/>
  </r>
  <r>
    <x v="83"/>
    <n v="8.5900000000000004E-2"/>
    <n v="-5.6699999999999997E-3"/>
    <n v="0.86040000000000005"/>
  </r>
  <r>
    <x v="83"/>
    <n v="0.67679999999999996"/>
    <n v="-0.36482999999999999"/>
    <n v="0.86040000000000005"/>
  </r>
  <r>
    <x v="83"/>
    <n v="0.81479999999999997"/>
    <n v="-0.41969000000000001"/>
    <n v="0.86040000000000005"/>
  </r>
  <r>
    <x v="83"/>
    <n v="1.0336000000000001"/>
    <n v="-0.45295999999999997"/>
    <n v="0.86040000000000005"/>
  </r>
  <r>
    <x v="83"/>
    <n v="0.76600000000000001"/>
    <n v="-0.30245"/>
    <n v="0.86040000000000005"/>
  </r>
  <r>
    <x v="83"/>
    <n v="0.3004"/>
    <n v="-7.8899999999999998E-2"/>
    <n v="0.86040000000000005"/>
  </r>
  <r>
    <x v="83"/>
    <n v="0.42909999999999998"/>
    <n v="-0.12642999999999999"/>
    <n v="0.86040000000000005"/>
  </r>
  <r>
    <x v="83"/>
    <n v="1.2662"/>
    <n v="-0.45739000000000002"/>
    <n v="0.86040000000000005"/>
  </r>
  <r>
    <x v="83"/>
    <n v="0.41470000000000001"/>
    <n v="-9.2469999999999997E-2"/>
    <n v="0.86040000000000005"/>
  </r>
  <r>
    <x v="83"/>
    <n v="1.0716000000000001"/>
    <n v="-0.31330999999999998"/>
    <n v="0.86040000000000005"/>
  </r>
  <r>
    <x v="83"/>
    <n v="1.2074"/>
    <n v="-0.34277000000000002"/>
    <n v="0.86040000000000005"/>
  </r>
  <r>
    <x v="83"/>
    <n v="0.65800000000000003"/>
    <n v="-0.14762"/>
    <n v="0.86040000000000005"/>
  </r>
  <r>
    <x v="83"/>
    <n v="0.72640000000000005"/>
    <n v="-0.15906999999999999"/>
    <n v="0.86040000000000005"/>
  </r>
  <r>
    <x v="83"/>
    <n v="1.4011"/>
    <n v="-0.32297999999999999"/>
    <n v="0.86040000000000005"/>
  </r>
  <r>
    <x v="83"/>
    <n v="0.64649999999999996"/>
    <n v="-9.9830000000000002E-2"/>
    <n v="0.86040000000000005"/>
  </r>
  <r>
    <x v="83"/>
    <n v="1.3065"/>
    <n v="-0.27302999999999999"/>
    <n v="0.86040000000000005"/>
  </r>
  <r>
    <x v="83"/>
    <n v="0.85640000000000005"/>
    <n v="-0.14288999999999999"/>
    <n v="0.86040000000000005"/>
  </r>
  <r>
    <x v="83"/>
    <n v="1.3829"/>
    <n v="-0.23587"/>
    <n v="0.86040000000000005"/>
  </r>
  <r>
    <x v="83"/>
    <n v="1.2848999999999999"/>
    <n v="-0.2044"/>
    <n v="0.86040000000000005"/>
  </r>
  <r>
    <x v="83"/>
    <n v="1.26"/>
    <n v="-0.18962999999999999"/>
    <n v="0.86040000000000005"/>
  </r>
  <r>
    <x v="83"/>
    <n v="2.1128999999999998"/>
    <n v="-0.36754999999999999"/>
    <n v="0.86040000000000005"/>
  </r>
  <r>
    <x v="83"/>
    <n v="2.0598000000000001"/>
    <n v="-0.33986"/>
    <n v="0.86040000000000005"/>
  </r>
  <r>
    <x v="83"/>
    <n v="1.2948"/>
    <n v="-0.14992"/>
    <n v="0.86040000000000005"/>
  </r>
  <r>
    <x v="83"/>
    <n v="0.88400000000000001"/>
    <n v="-6.1490000000000003E-2"/>
    <n v="0.86040000000000005"/>
  </r>
  <r>
    <x v="83"/>
    <n v="1.8552999999999999"/>
    <n v="-0.24893999999999999"/>
    <n v="0.86040000000000005"/>
  </r>
  <r>
    <x v="83"/>
    <n v="1.3788"/>
    <n v="-0.13908000000000001"/>
    <n v="0.86040000000000005"/>
  </r>
  <r>
    <x v="83"/>
    <n v="1.9113"/>
    <n v="-0.2366"/>
    <n v="0.86040000000000005"/>
  </r>
  <r>
    <x v="83"/>
    <n v="1.3332999999999999"/>
    <n v="-9.8640000000000005E-2"/>
    <n v="0.86040000000000005"/>
  </r>
  <r>
    <x v="83"/>
    <n v="1.6859"/>
    <n v="-0.14671999999999999"/>
    <n v="0.86040000000000005"/>
  </r>
  <r>
    <x v="83"/>
    <n v="1.6581999999999999"/>
    <n v="-0.11668000000000001"/>
    <n v="0.86040000000000005"/>
  </r>
  <r>
    <x v="83"/>
    <n v="1.8772"/>
    <n v="-0.14892"/>
    <n v="0.86040000000000005"/>
  </r>
  <r>
    <x v="83"/>
    <n v="1.4350000000000001"/>
    <n v="-6.9349999999999995E-2"/>
    <n v="0.86040000000000005"/>
  </r>
  <r>
    <x v="83"/>
    <n v="0.74039999999999995"/>
    <n v="4.4150000000000002E-2"/>
    <n v="0.86040000000000005"/>
  </r>
  <r>
    <x v="83"/>
    <n v="1.3223"/>
    <n v="-3.1189999999999999E-2"/>
    <n v="0.86040000000000005"/>
  </r>
  <r>
    <x v="83"/>
    <n v="1.4084000000000001"/>
    <n v="-4.02E-2"/>
    <n v="0.86040000000000005"/>
  </r>
  <r>
    <x v="83"/>
    <n v="1.0812999999999999"/>
    <n v="1.4109999999999999E-2"/>
    <n v="0.86040000000000005"/>
  </r>
  <r>
    <x v="83"/>
    <n v="0.75739999999999996"/>
    <n v="6.7330000000000001E-2"/>
    <n v="0.86040000000000005"/>
  </r>
  <r>
    <x v="83"/>
    <n v="0.9728"/>
    <n v="5.4109999999999998E-2"/>
    <n v="0.86040000000000005"/>
  </r>
  <r>
    <x v="83"/>
    <n v="0.93389999999999995"/>
    <n v="4.4810000000000003E-2"/>
    <n v="0.86040000000000005"/>
  </r>
  <r>
    <x v="83"/>
    <n v="1.0941000000000001"/>
    <n v="2.3220000000000001E-2"/>
    <n v="0.86040000000000005"/>
  </r>
  <r>
    <x v="83"/>
    <n v="1.2707999999999999"/>
    <n v="3.6800000000000001E-3"/>
    <n v="0.86040000000000005"/>
  </r>
  <r>
    <x v="83"/>
    <n v="1.0630999999999999"/>
    <n v="3.3599999999999998E-2"/>
    <n v="0.86040000000000005"/>
  </r>
  <r>
    <x v="83"/>
    <n v="1.3242"/>
    <n v="2.8999999999999998E-3"/>
    <n v="0.86040000000000005"/>
  </r>
  <r>
    <x v="83"/>
    <n v="0.73550000000000004"/>
    <n v="9.1630000000000003E-2"/>
    <n v="0.86040000000000005"/>
  </r>
  <r>
    <x v="83"/>
    <n v="1.2151000000000001"/>
    <n v="3.5249999999999997E-2"/>
    <n v="0.86040000000000005"/>
  </r>
  <r>
    <x v="83"/>
    <n v="0.15759999999999999"/>
    <n v="0.16733999999999999"/>
    <n v="0.86040000000000005"/>
  </r>
  <r>
    <x v="83"/>
    <n v="1.343"/>
    <n v="3.1640000000000001E-2"/>
    <n v="0.86040000000000005"/>
  </r>
  <r>
    <x v="83"/>
    <n v="0.70240000000000002"/>
    <n v="0.14713000000000001"/>
    <n v="0.86040000000000005"/>
  </r>
  <r>
    <x v="83"/>
    <n v="-3.1947000000000001"/>
    <n v="0.59663999999999995"/>
    <n v="0.86040000000000005"/>
  </r>
  <r>
    <x v="83"/>
    <n v="0.52829999999999999"/>
    <n v="0.1709"/>
    <n v="0.86040000000000005"/>
  </r>
  <r>
    <x v="83"/>
    <n v="0.87939999999999996"/>
    <n v="0.11489000000000001"/>
    <n v="0.86040000000000005"/>
  </r>
  <r>
    <x v="83"/>
    <n v="0.99129999999999996"/>
    <n v="0.13361999999999999"/>
    <n v="0.86040000000000005"/>
  </r>
  <r>
    <x v="83"/>
    <n v="1.306"/>
    <n v="8.6220000000000005E-2"/>
    <n v="0.86040000000000005"/>
  </r>
  <r>
    <x v="83"/>
    <n v="1.4559"/>
    <n v="7.3760000000000006E-2"/>
    <n v="0.86040000000000005"/>
  </r>
  <r>
    <x v="83"/>
    <n v="1.1585000000000001"/>
    <n v="0.10808"/>
    <n v="0.86040000000000005"/>
  </r>
  <r>
    <x v="84"/>
    <n v="-1.7939000000000001"/>
    <n v="1.68997"/>
    <n v="0.87370000000000003"/>
  </r>
  <r>
    <x v="84"/>
    <n v="-0.32150000000000001"/>
    <n v="0.36391000000000001"/>
    <n v="0.87370000000000003"/>
  </r>
  <r>
    <x v="84"/>
    <n v="1.9E-2"/>
    <n v="9.4369999999999996E-2"/>
    <n v="0.87370000000000003"/>
  </r>
  <r>
    <x v="84"/>
    <n v="0.27189999999999998"/>
    <n v="-0.13528999999999999"/>
    <n v="0.87370000000000003"/>
  </r>
  <r>
    <x v="84"/>
    <n v="-0.53390000000000004"/>
    <n v="0.35169"/>
    <n v="0.87370000000000003"/>
  </r>
  <r>
    <x v="84"/>
    <n v="-0.5796"/>
    <n v="0.35903000000000002"/>
    <n v="0.87370000000000003"/>
  </r>
  <r>
    <x v="84"/>
    <n v="-0.12609999999999999"/>
    <n v="0.1153"/>
    <n v="0.87370000000000003"/>
  </r>
  <r>
    <x v="84"/>
    <n v="0.3231"/>
    <n v="-0.10065"/>
    <n v="0.87370000000000003"/>
  </r>
  <r>
    <x v="84"/>
    <n v="-0.1729"/>
    <n v="0.13228000000000001"/>
    <n v="0.87370000000000003"/>
  </r>
  <r>
    <x v="84"/>
    <n v="-0.89680000000000004"/>
    <n v="0.41"/>
    <n v="0.87370000000000003"/>
  </r>
  <r>
    <x v="84"/>
    <n v="-0.52139999999999997"/>
    <n v="0.25383"/>
    <n v="0.87370000000000003"/>
  </r>
  <r>
    <x v="84"/>
    <n v="-0.15129999999999999"/>
    <n v="0.11156000000000001"/>
    <n v="0.87370000000000003"/>
  </r>
  <r>
    <x v="84"/>
    <n v="-0.39900000000000002"/>
    <n v="0.19806000000000001"/>
    <n v="0.87370000000000003"/>
  </r>
  <r>
    <x v="84"/>
    <n v="-0.57469999999999999"/>
    <n v="0.25306000000000001"/>
    <n v="0.87370000000000003"/>
  </r>
  <r>
    <x v="84"/>
    <n v="6.1600000000000002E-2"/>
    <n v="4.1110000000000001E-2"/>
    <n v="0.87370000000000003"/>
  </r>
  <r>
    <x v="84"/>
    <n v="-0.37359999999999999"/>
    <n v="0.17094000000000001"/>
    <n v="0.87370000000000003"/>
  </r>
  <r>
    <x v="84"/>
    <n v="-0.19950000000000001"/>
    <n v="0.13399"/>
    <n v="0.87370000000000003"/>
  </r>
  <r>
    <x v="84"/>
    <n v="-0.1845"/>
    <n v="0.13297999999999999"/>
    <n v="0.87370000000000003"/>
  </r>
  <r>
    <x v="84"/>
    <n v="-0.37580000000000002"/>
    <n v="0.18376999999999999"/>
    <n v="0.87370000000000003"/>
  </r>
  <r>
    <x v="84"/>
    <n v="-0.46989999999999998"/>
    <n v="0.21768000000000001"/>
    <n v="0.87370000000000003"/>
  </r>
  <r>
    <x v="84"/>
    <n v="-0.1381"/>
    <n v="0.14602000000000001"/>
    <n v="0.87370000000000003"/>
  </r>
  <r>
    <x v="84"/>
    <n v="0.28199999999999997"/>
    <n v="5.296E-2"/>
    <n v="0.87370000000000003"/>
  </r>
  <r>
    <x v="84"/>
    <n v="-0.3679"/>
    <n v="0.20488000000000001"/>
    <n v="0.87370000000000003"/>
  </r>
  <r>
    <x v="84"/>
    <n v="0.18709999999999999"/>
    <n v="0.10217"/>
    <n v="0.87370000000000003"/>
  </r>
  <r>
    <x v="84"/>
    <n v="-0.53639999999999999"/>
    <n v="0.25525999999999999"/>
    <n v="0.87370000000000003"/>
  </r>
  <r>
    <x v="84"/>
    <n v="-0.27960000000000002"/>
    <n v="0.21246999999999999"/>
    <n v="0.87370000000000003"/>
  </r>
  <r>
    <x v="7"/>
    <s v="#N/A N/A"/>
    <s v="#N/A N/A"/>
    <s v="#N/A N/A"/>
  </r>
  <r>
    <x v="84"/>
    <n v="-0.1351"/>
    <n v="0.18518999999999999"/>
    <n v="0.87370000000000003"/>
  </r>
  <r>
    <x v="84"/>
    <n v="0.63180000000000003"/>
    <n v="7.0459999999999995E-2"/>
    <n v="0.87370000000000003"/>
  </r>
  <r>
    <x v="84"/>
    <n v="0.80200000000000005"/>
    <n v="6.062E-2"/>
    <n v="0.87370000000000003"/>
  </r>
  <r>
    <x v="84"/>
    <n v="-2.3099999999999999E-2"/>
    <n v="0.2112"/>
    <n v="0.87370000000000003"/>
  </r>
  <r>
    <x v="84"/>
    <n v="0.98580000000000001"/>
    <n v="4.0989999999999999E-2"/>
    <n v="0.87370000000000003"/>
  </r>
  <r>
    <x v="84"/>
    <n v="0.24440000000000001"/>
    <n v="0.17180000000000001"/>
    <n v="0.87370000000000003"/>
  </r>
  <r>
    <x v="84"/>
    <n v="-0.2702"/>
    <n v="0.28591"/>
    <n v="0.87370000000000003"/>
  </r>
  <r>
    <x v="84"/>
    <n v="0.76339999999999997"/>
    <n v="0.12024"/>
    <n v="0.87370000000000003"/>
  </r>
  <r>
    <x v="7"/>
    <s v="#N/A N/A"/>
    <s v="#N/A N/A"/>
    <s v="#N/A N/A"/>
  </r>
  <r>
    <x v="84"/>
    <n v="-0.2462"/>
    <n v="0.29308000000000001"/>
    <n v="0.87370000000000003"/>
  </r>
  <r>
    <x v="84"/>
    <n v="0.61160000000000003"/>
    <n v="0.16678000000000001"/>
    <n v="0.87370000000000003"/>
  </r>
  <r>
    <x v="84"/>
    <n v="0.53900000000000003"/>
    <n v="0.17430999999999999"/>
    <n v="0.87370000000000003"/>
  </r>
  <r>
    <x v="84"/>
    <n v="1.1244000000000001"/>
    <n v="8.7940000000000004E-2"/>
    <n v="0.87370000000000003"/>
  </r>
  <r>
    <x v="84"/>
    <n v="0.33160000000000001"/>
    <n v="0.20197000000000001"/>
    <n v="0.87370000000000003"/>
  </r>
  <r>
    <x v="84"/>
    <n v="0.46489999999999998"/>
    <n v="0.18390000000000001"/>
    <n v="0.87370000000000003"/>
  </r>
  <r>
    <x v="84"/>
    <n v="0.31569999999999998"/>
    <n v="0.20543"/>
    <n v="0.87370000000000003"/>
  </r>
  <r>
    <x v="84"/>
    <n v="1.2717000000000001"/>
    <n v="7.6990000000000003E-2"/>
    <n v="0.87370000000000003"/>
  </r>
  <r>
    <x v="84"/>
    <n v="0.31340000000000001"/>
    <n v="0.19789000000000001"/>
    <n v="0.87370000000000003"/>
  </r>
  <r>
    <x v="84"/>
    <n v="-0.31380000000000002"/>
    <n v="0.27010000000000001"/>
    <n v="0.87370000000000003"/>
  </r>
  <r>
    <x v="84"/>
    <n v="0.73329999999999995"/>
    <n v="0.14585999999999999"/>
    <n v="0.87370000000000003"/>
  </r>
  <r>
    <x v="84"/>
    <n v="0.41860000000000003"/>
    <n v="0.18307000000000001"/>
    <n v="0.87370000000000003"/>
  </r>
  <r>
    <x v="84"/>
    <n v="0.30199999999999999"/>
    <n v="0.19241"/>
    <n v="0.87370000000000003"/>
  </r>
  <r>
    <x v="84"/>
    <n v="0.30880000000000002"/>
    <n v="0.19064999999999999"/>
    <n v="0.87370000000000003"/>
  </r>
  <r>
    <x v="84"/>
    <n v="0.75970000000000004"/>
    <n v="0.13134999999999999"/>
    <n v="0.87370000000000003"/>
  </r>
  <r>
    <x v="7"/>
    <s v="#N/A N/A"/>
    <s v="#N/A N/A"/>
    <s v="#N/A N/A"/>
  </r>
  <r>
    <x v="84"/>
    <n v="0.45600000000000002"/>
    <n v="0.16688"/>
    <n v="0.87370000000000003"/>
  </r>
  <r>
    <x v="84"/>
    <n v="0.37469999999999998"/>
    <n v="0.18496000000000001"/>
    <n v="0.87370000000000003"/>
  </r>
  <r>
    <x v="84"/>
    <n v="0.85929999999999995"/>
    <n v="0.13397000000000001"/>
    <n v="0.87370000000000003"/>
  </r>
  <r>
    <x v="84"/>
    <n v="0.19769999999999999"/>
    <n v="0.2069"/>
    <n v="0.87370000000000003"/>
  </r>
  <r>
    <x v="84"/>
    <n v="0.44159999999999999"/>
    <n v="0.15890000000000001"/>
    <n v="0.87370000000000003"/>
  </r>
  <r>
    <x v="84"/>
    <n v="0.86329999999999996"/>
    <n v="0.12518000000000001"/>
    <n v="0.87370000000000003"/>
  </r>
  <r>
    <x v="84"/>
    <n v="1.1901999999999999"/>
    <n v="0.10925"/>
    <n v="0.87370000000000003"/>
  </r>
  <r>
    <x v="84"/>
    <n v="0.36969999999999997"/>
    <n v="0.18292"/>
    <n v="0.87370000000000003"/>
  </r>
  <r>
    <x v="84"/>
    <n v="0.17519999999999999"/>
    <n v="0.20255000000000001"/>
    <n v="0.87370000000000003"/>
  </r>
  <r>
    <x v="84"/>
    <n v="0.86890000000000001"/>
    <n v="0.13420000000000001"/>
    <n v="0.87370000000000003"/>
  </r>
  <r>
    <x v="84"/>
    <n v="1.0111000000000001"/>
    <n v="0.11600000000000001"/>
    <n v="0.87370000000000003"/>
  </r>
  <r>
    <x v="84"/>
    <n v="0.55430000000000001"/>
    <n v="0.16223000000000001"/>
    <n v="0.87370000000000003"/>
  </r>
  <r>
    <x v="85"/>
    <n v="1.4103000000000001"/>
    <n v="-1.5305200000000001"/>
    <n v="0.84709999999999996"/>
  </r>
  <r>
    <x v="85"/>
    <n v="0.60699999999999998"/>
    <n v="-0.47869"/>
    <n v="0.84709999999999996"/>
  </r>
  <r>
    <x v="85"/>
    <n v="0.21479999999999999"/>
    <n v="-5.3260000000000002E-2"/>
    <n v="0.84709999999999996"/>
  </r>
  <r>
    <x v="85"/>
    <n v="8.77E-2"/>
    <n v="5.2670000000000002E-2"/>
    <n v="0.84709999999999996"/>
  </r>
  <r>
    <x v="85"/>
    <n v="-0.75070000000000003"/>
    <n v="0.57635000000000003"/>
    <n v="0.84709999999999996"/>
  </r>
  <r>
    <x v="85"/>
    <n v="0.3427"/>
    <n v="-0.17432"/>
    <n v="0.84709999999999996"/>
  </r>
  <r>
    <x v="85"/>
    <n v="6.5100000000000005E-2"/>
    <n v="1.1299999999999999E-2"/>
    <n v="0.84709999999999996"/>
  </r>
  <r>
    <x v="85"/>
    <n v="0.4526"/>
    <n v="-0.20937"/>
    <n v="0.84709999999999996"/>
  </r>
  <r>
    <x v="85"/>
    <n v="0.45190000000000002"/>
    <n v="-0.19356999999999999"/>
    <n v="0.84709999999999996"/>
  </r>
  <r>
    <x v="85"/>
    <n v="-0.22059999999999999"/>
    <n v="0.15709000000000001"/>
    <n v="0.84709999999999996"/>
  </r>
  <r>
    <x v="85"/>
    <n v="0.34300000000000003"/>
    <n v="-9.8280000000000006E-2"/>
    <n v="0.84709999999999996"/>
  </r>
  <r>
    <x v="85"/>
    <n v="0.73309999999999997"/>
    <n v="-0.25600000000000001"/>
    <n v="0.84709999999999996"/>
  </r>
  <r>
    <x v="85"/>
    <n v="-7.8600000000000003E-2"/>
    <n v="8.8200000000000001E-2"/>
    <n v="0.84709999999999996"/>
  </r>
  <r>
    <x v="85"/>
    <n v="0.1154"/>
    <n v="1.9630000000000002E-2"/>
    <n v="0.84709999999999996"/>
  </r>
  <r>
    <x v="85"/>
    <n v="-0.33260000000000001"/>
    <n v="0.17266999999999999"/>
    <n v="0.84709999999999996"/>
  </r>
  <r>
    <x v="85"/>
    <n v="-6.2899999999999998E-2"/>
    <n v="8.0589999999999995E-2"/>
    <n v="0.84709999999999996"/>
  </r>
  <r>
    <x v="85"/>
    <n v="0.48320000000000002"/>
    <n v="-9.3130000000000004E-2"/>
    <n v="0.84709999999999996"/>
  </r>
  <r>
    <x v="85"/>
    <n v="8.5199999999999998E-2"/>
    <n v="3.832E-2"/>
    <n v="0.84709999999999996"/>
  </r>
  <r>
    <x v="85"/>
    <n v="0.37769999999999998"/>
    <n v="-2.6780000000000002E-2"/>
    <n v="0.84709999999999996"/>
  </r>
  <r>
    <x v="85"/>
    <n v="0.28079999999999999"/>
    <n v="3.0699999999999998E-3"/>
    <n v="0.84709999999999996"/>
  </r>
  <r>
    <x v="85"/>
    <n v="8.0699999999999994E-2"/>
    <n v="5.9799999999999999E-2"/>
    <n v="0.84709999999999996"/>
  </r>
  <r>
    <x v="85"/>
    <n v="0.39729999999999999"/>
    <n v="-1.21E-2"/>
    <n v="0.84709999999999996"/>
  </r>
  <r>
    <x v="85"/>
    <n v="7.1599999999999997E-2"/>
    <n v="7.6789999999999997E-2"/>
    <n v="0.84709999999999996"/>
  </r>
  <r>
    <x v="85"/>
    <n v="0.16569999999999999"/>
    <n v="7.2150000000000006E-2"/>
    <n v="0.84709999999999996"/>
  </r>
  <r>
    <x v="85"/>
    <n v="1.6799999999999999E-2"/>
    <n v="0.11681999999999999"/>
    <n v="0.84709999999999996"/>
  </r>
  <r>
    <x v="85"/>
    <n v="-4.8999999999999998E-3"/>
    <n v="0.11806999999999999"/>
    <n v="0.84709999999999996"/>
  </r>
  <r>
    <x v="85"/>
    <n v="0.64610000000000001"/>
    <n v="-1.5769999999999999E-2"/>
    <n v="0.84709999999999996"/>
  </r>
  <r>
    <x v="85"/>
    <n v="-3.2899999999999999E-2"/>
    <n v="0.14202000000000001"/>
    <n v="0.84709999999999996"/>
  </r>
  <r>
    <x v="85"/>
    <n v="0.3604"/>
    <n v="7.1529999999999996E-2"/>
    <n v="0.84709999999999996"/>
  </r>
  <r>
    <x v="85"/>
    <n v="0.23960000000000001"/>
    <n v="9.35E-2"/>
    <n v="0.84709999999999996"/>
  </r>
  <r>
    <x v="85"/>
    <n v="-2.6599999999999999E-2"/>
    <n v="0.15203"/>
    <n v="0.84709999999999996"/>
  </r>
  <r>
    <x v="85"/>
    <n v="0.84550000000000003"/>
    <n v="-7.5300000000000002E-3"/>
    <n v="0.84709999999999996"/>
  </r>
  <r>
    <x v="85"/>
    <n v="0.63800000000000001"/>
    <n v="4.181E-2"/>
    <n v="0.84709999999999996"/>
  </r>
  <r>
    <x v="85"/>
    <n v="0.98419999999999996"/>
    <n v="4.2199999999999998E-3"/>
    <n v="0.84709999999999996"/>
  </r>
  <r>
    <x v="85"/>
    <n v="0.55710000000000004"/>
    <n v="0.10136000000000001"/>
    <n v="0.84709999999999996"/>
  </r>
  <r>
    <x v="85"/>
    <n v="0.78639999999999999"/>
    <n v="6.9830000000000003E-2"/>
    <n v="0.84709999999999996"/>
  </r>
  <r>
    <x v="85"/>
    <n v="1.0625"/>
    <n v="2.4049999999999998E-2"/>
    <n v="0.84709999999999996"/>
  </r>
  <r>
    <x v="85"/>
    <n v="1.1667000000000001"/>
    <n v="9.4000000000000004E-3"/>
    <n v="0.84709999999999996"/>
  </r>
  <r>
    <x v="85"/>
    <n v="1.3888"/>
    <n v="-9.4800000000000006E-3"/>
    <n v="0.84709999999999996"/>
  </r>
  <r>
    <x v="85"/>
    <n v="0.50760000000000005"/>
    <n v="0.10888"/>
    <n v="0.84709999999999996"/>
  </r>
  <r>
    <x v="85"/>
    <n v="0.60870000000000002"/>
    <n v="0.12495000000000001"/>
    <n v="0.84709999999999996"/>
  </r>
  <r>
    <x v="85"/>
    <n v="0.83609999999999995"/>
    <n v="8.8660000000000003E-2"/>
    <n v="0.84709999999999996"/>
  </r>
  <r>
    <x v="85"/>
    <n v="0.82040000000000002"/>
    <n v="9.2710000000000001E-2"/>
    <n v="0.84709999999999996"/>
  </r>
  <r>
    <x v="85"/>
    <n v="0.83860000000000001"/>
    <n v="8.2849999999999993E-2"/>
    <n v="0.84709999999999996"/>
  </r>
  <r>
    <x v="85"/>
    <n v="0.57540000000000002"/>
    <n v="0.13589999999999999"/>
    <n v="0.84709999999999996"/>
  </r>
  <r>
    <x v="85"/>
    <n v="0.35389999999999999"/>
    <n v="0.17027999999999999"/>
    <n v="0.84709999999999996"/>
  </r>
  <r>
    <x v="85"/>
    <n v="0.93379999999999996"/>
    <n v="9.7059999999999994E-2"/>
    <n v="0.84709999999999996"/>
  </r>
  <r>
    <x v="85"/>
    <n v="0.3821"/>
    <n v="0.17143"/>
    <n v="0.84709999999999996"/>
  </r>
  <r>
    <x v="85"/>
    <n v="0.15640000000000001"/>
    <n v="0.20016"/>
    <n v="0.84709999999999996"/>
  </r>
  <r>
    <x v="85"/>
    <n v="0.6381"/>
    <n v="0.14473"/>
    <n v="0.84709999999999996"/>
  </r>
  <r>
    <x v="85"/>
    <n v="0.5857"/>
    <n v="0.15756999999999999"/>
    <n v="0.84709999999999996"/>
  </r>
  <r>
    <x v="85"/>
    <n v="0.4541"/>
    <n v="0.17451"/>
    <n v="0.84709999999999996"/>
  </r>
  <r>
    <x v="85"/>
    <n v="0.78600000000000003"/>
    <n v="0.13502"/>
    <n v="0.84709999999999996"/>
  </r>
  <r>
    <x v="85"/>
    <n v="1.0478000000000001"/>
    <n v="0.10755000000000001"/>
    <n v="0.84709999999999996"/>
  </r>
  <r>
    <x v="85"/>
    <n v="0.83189999999999997"/>
    <n v="0.14135"/>
    <n v="0.84709999999999996"/>
  </r>
  <r>
    <x v="85"/>
    <n v="1.1906000000000001"/>
    <n v="0.10485"/>
    <n v="0.84709999999999996"/>
  </r>
  <r>
    <x v="85"/>
    <n v="0.26119999999999999"/>
    <n v="0.20573"/>
    <n v="0.84709999999999996"/>
  </r>
  <r>
    <x v="85"/>
    <n v="1.2024999999999999"/>
    <n v="0.10524"/>
    <n v="0.84709999999999996"/>
  </r>
  <r>
    <x v="85"/>
    <n v="0.4733"/>
    <n v="0.16933000000000001"/>
    <n v="0.84709999999999996"/>
  </r>
  <r>
    <x v="85"/>
    <n v="0.37559999999999999"/>
    <n v="0.20019000000000001"/>
    <n v="0.84709999999999996"/>
  </r>
  <r>
    <x v="85"/>
    <n v="0.33729999999999999"/>
    <n v="0.21465999999999999"/>
    <n v="0.84709999999999996"/>
  </r>
  <r>
    <x v="85"/>
    <n v="0.82899999999999996"/>
    <n v="0.16370999999999999"/>
    <n v="0.84709999999999996"/>
  </r>
  <r>
    <x v="85"/>
    <n v="0.40389999999999998"/>
    <n v="0.21435000000000001"/>
    <n v="0.84709999999999996"/>
  </r>
  <r>
    <x v="86"/>
    <n v="0.52010000000000001"/>
    <n v="-0.47482999999999997"/>
    <n v="0.82720000000000005"/>
  </r>
  <r>
    <x v="86"/>
    <n v="-0.14269999999999999"/>
    <n v="0.34401999999999999"/>
    <n v="0.82720000000000005"/>
  </r>
  <r>
    <x v="86"/>
    <n v="0.1618"/>
    <n v="1.3610000000000001E-2"/>
    <n v="0.82720000000000005"/>
  </r>
  <r>
    <x v="86"/>
    <n v="-0.1789"/>
    <n v="0.29432000000000003"/>
    <n v="0.82720000000000005"/>
  </r>
  <r>
    <x v="86"/>
    <n v="-0.36120000000000002"/>
    <n v="0.30882999999999999"/>
    <n v="0.82720000000000005"/>
  </r>
  <r>
    <x v="86"/>
    <n v="-0.97389999999999999"/>
    <n v="0.70098000000000005"/>
    <n v="0.82720000000000005"/>
  </r>
  <r>
    <x v="86"/>
    <n v="-0.71540000000000004"/>
    <n v="0.50061999999999995"/>
    <n v="0.82720000000000005"/>
  </r>
  <r>
    <x v="86"/>
    <n v="-1.2999999999999999E-2"/>
    <n v="5.9520000000000003E-2"/>
    <n v="0.82720000000000005"/>
  </r>
  <r>
    <x v="86"/>
    <n v="-0.39019999999999999"/>
    <n v="0.27001999999999998"/>
    <n v="0.82720000000000005"/>
  </r>
  <r>
    <x v="86"/>
    <n v="-0.35570000000000002"/>
    <n v="0.22409999999999999"/>
    <n v="0.82720000000000005"/>
  </r>
  <r>
    <x v="86"/>
    <n v="-0.19620000000000001"/>
    <n v="0.14402999999999999"/>
    <n v="0.82720000000000005"/>
  </r>
  <r>
    <x v="86"/>
    <n v="-5.9700000000000003E-2"/>
    <n v="8.1570000000000004E-2"/>
    <n v="0.82720000000000005"/>
  </r>
  <r>
    <x v="86"/>
    <n v="0.32900000000000001"/>
    <n v="-8.0610000000000001E-2"/>
    <n v="0.82720000000000005"/>
  </r>
  <r>
    <x v="86"/>
    <n v="0.22289999999999999"/>
    <n v="-3.2129999999999999E-2"/>
    <n v="0.82720000000000005"/>
  </r>
  <r>
    <x v="86"/>
    <n v="0.37159999999999999"/>
    <n v="-7.4340000000000003E-2"/>
    <n v="0.82720000000000005"/>
  </r>
  <r>
    <x v="86"/>
    <n v="-0.1555"/>
    <n v="0.11366999999999999"/>
    <n v="0.82720000000000005"/>
  </r>
  <r>
    <x v="86"/>
    <n v="0.442"/>
    <n v="-8.8359999999999994E-2"/>
    <n v="0.82720000000000005"/>
  </r>
  <r>
    <x v="86"/>
    <n v="-0.13950000000000001"/>
    <n v="0.10534"/>
    <n v="0.82720000000000005"/>
  </r>
  <r>
    <x v="86"/>
    <n v="-0.21870000000000001"/>
    <n v="0.14438999999999999"/>
    <n v="0.82720000000000005"/>
  </r>
  <r>
    <x v="86"/>
    <n v="-6.6799999999999998E-2"/>
    <n v="0.10076"/>
    <n v="0.82720000000000005"/>
  </r>
  <r>
    <x v="86"/>
    <n v="0.51780000000000004"/>
    <n v="-6.003E-2"/>
    <n v="0.82720000000000005"/>
  </r>
  <r>
    <x v="86"/>
    <n v="5.5399999999999998E-2"/>
    <n v="7.8030000000000002E-2"/>
    <n v="0.82720000000000005"/>
  </r>
  <r>
    <x v="86"/>
    <n v="0.37380000000000002"/>
    <n v="-2.7E-4"/>
    <n v="0.82720000000000005"/>
  </r>
  <r>
    <x v="86"/>
    <n v="-3.4599999999999999E-2"/>
    <n v="0.11598"/>
    <n v="0.82720000000000005"/>
  </r>
  <r>
    <x v="86"/>
    <n v="-0.12839999999999999"/>
    <n v="0.14706"/>
    <n v="0.82720000000000005"/>
  </r>
  <r>
    <x v="86"/>
    <n v="0.37380000000000002"/>
    <n v="2.9159999999999998E-2"/>
    <n v="0.82720000000000005"/>
  </r>
  <r>
    <x v="86"/>
    <n v="0.4395"/>
    <n v="2.4580000000000001E-2"/>
    <n v="0.82720000000000005"/>
  </r>
  <r>
    <x v="86"/>
    <n v="0.31859999999999999"/>
    <n v="5.5489999999999998E-2"/>
    <n v="0.82720000000000005"/>
  </r>
  <r>
    <x v="86"/>
    <n v="4.7300000000000002E-2"/>
    <n v="0.12820999999999999"/>
    <n v="0.82720000000000005"/>
  </r>
  <r>
    <x v="86"/>
    <n v="0.52429999999999999"/>
    <n v="3.4380000000000001E-2"/>
    <n v="0.82720000000000005"/>
  </r>
  <r>
    <x v="86"/>
    <n v="-7.0400000000000004E-2"/>
    <n v="0.16400000000000001"/>
    <n v="0.82720000000000005"/>
  </r>
  <r>
    <x v="86"/>
    <n v="0.67069999999999996"/>
    <n v="2.3800000000000002E-2"/>
    <n v="0.82720000000000005"/>
  </r>
  <r>
    <x v="86"/>
    <n v="-8.4500000000000006E-2"/>
    <n v="0.16556999999999999"/>
    <n v="0.82720000000000005"/>
  </r>
  <r>
    <x v="86"/>
    <n v="0.71440000000000003"/>
    <n v="1.719E-2"/>
    <n v="0.82720000000000005"/>
  </r>
  <r>
    <x v="86"/>
    <n v="0.73750000000000004"/>
    <n v="6.0130000000000003E-2"/>
    <n v="0.82720000000000005"/>
  </r>
  <r>
    <x v="86"/>
    <n v="0.28170000000000001"/>
    <n v="0.13866999999999999"/>
    <n v="0.82720000000000005"/>
  </r>
  <r>
    <x v="86"/>
    <n v="0.56930000000000003"/>
    <n v="5.203E-2"/>
    <n v="0.82720000000000005"/>
  </r>
  <r>
    <x v="86"/>
    <n v="0.76600000000000001"/>
    <n v="3.9820000000000001E-2"/>
    <n v="0.82720000000000005"/>
  </r>
  <r>
    <x v="86"/>
    <n v="1.4124000000000001"/>
    <n v="-3.9629999999999999E-2"/>
    <n v="0.82720000000000005"/>
  </r>
  <r>
    <x v="86"/>
    <n v="0.33229999999999998"/>
    <n v="0.12686"/>
    <n v="0.82720000000000005"/>
  </r>
  <r>
    <x v="86"/>
    <n v="0.62749999999999995"/>
    <n v="8.1290000000000001E-2"/>
    <n v="0.82720000000000005"/>
  </r>
  <r>
    <x v="86"/>
    <n v="0.91690000000000005"/>
    <n v="2.0920000000000001E-2"/>
    <n v="0.82720000000000005"/>
  </r>
  <r>
    <x v="86"/>
    <n v="0.46110000000000001"/>
    <n v="9.2420000000000002E-2"/>
    <n v="0.82720000000000005"/>
  </r>
  <r>
    <x v="86"/>
    <n v="0.7833"/>
    <n v="4.5560000000000003E-2"/>
    <n v="0.82720000000000005"/>
  </r>
  <r>
    <x v="86"/>
    <n v="1.0247999999999999"/>
    <n v="2.5510000000000001E-2"/>
    <n v="0.82720000000000005"/>
  </r>
  <r>
    <x v="86"/>
    <n v="8.6199999999999999E-2"/>
    <n v="0.17039000000000001"/>
    <n v="0.82720000000000005"/>
  </r>
  <r>
    <x v="86"/>
    <n v="0.34179999999999999"/>
    <n v="0.13588"/>
    <n v="0.82720000000000005"/>
  </r>
  <r>
    <x v="86"/>
    <n v="0.69679999999999997"/>
    <n v="7.9600000000000004E-2"/>
    <n v="0.82720000000000005"/>
  </r>
  <r>
    <x v="86"/>
    <n v="0.92359999999999998"/>
    <n v="6.1409999999999999E-2"/>
    <n v="0.82720000000000005"/>
  </r>
  <r>
    <x v="86"/>
    <n v="0.82220000000000004"/>
    <n v="8.7499999999999994E-2"/>
    <n v="0.82720000000000005"/>
  </r>
  <r>
    <x v="86"/>
    <n v="1.0277000000000001"/>
    <n v="5.679E-2"/>
    <n v="0.82720000000000005"/>
  </r>
  <r>
    <x v="86"/>
    <n v="0.89039999999999997"/>
    <n v="8.8050000000000003E-2"/>
    <n v="0.82720000000000005"/>
  </r>
  <r>
    <x v="86"/>
    <n v="3.3719999999999999"/>
    <n v="-0.23072000000000001"/>
    <n v="0.82720000000000005"/>
  </r>
  <r>
    <x v="86"/>
    <n v="0.54920000000000002"/>
    <n v="0.11613"/>
    <n v="0.82720000000000005"/>
  </r>
  <r>
    <x v="86"/>
    <n v="1.2948999999999999"/>
    <n v="1.9290000000000002E-2"/>
    <n v="0.82720000000000005"/>
  </r>
  <r>
    <x v="86"/>
    <n v="0.51100000000000001"/>
    <n v="0.10997"/>
    <n v="0.82720000000000005"/>
  </r>
  <r>
    <x v="86"/>
    <n v="0.60940000000000005"/>
    <n v="9.8710000000000006E-2"/>
    <n v="0.82720000000000005"/>
  </r>
  <r>
    <x v="86"/>
    <n v="0.22439999999999999"/>
    <n v="0.15114"/>
    <n v="0.82720000000000005"/>
  </r>
  <r>
    <x v="86"/>
    <n v="0.90869999999999995"/>
    <n v="7.6420000000000002E-2"/>
    <n v="0.82720000000000005"/>
  </r>
  <r>
    <x v="86"/>
    <n v="0.8659"/>
    <n v="8.2119999999999999E-2"/>
    <n v="0.82720000000000005"/>
  </r>
  <r>
    <x v="86"/>
    <n v="0.90680000000000005"/>
    <n v="9.8610000000000003E-2"/>
    <n v="0.82720000000000005"/>
  </r>
  <r>
    <x v="86"/>
    <n v="1.2396"/>
    <n v="6.234E-2"/>
    <n v="0.82720000000000005"/>
  </r>
  <r>
    <x v="86"/>
    <n v="0.93020000000000003"/>
    <n v="9.776E-2"/>
    <n v="0.82720000000000005"/>
  </r>
  <r>
    <x v="86"/>
    <n v="1.6237999999999999"/>
    <n v="3.6600000000000001E-2"/>
    <n v="0.82720000000000005"/>
  </r>
  <r>
    <x v="87"/>
    <n v="4.5347999999999997"/>
    <n v="-5.4398400000000002"/>
    <n v="0.88039999999999996"/>
  </r>
  <r>
    <x v="87"/>
    <n v="9.2700000000000005E-2"/>
    <n v="-8.26E-3"/>
    <n v="0.88039999999999996"/>
  </r>
  <r>
    <x v="87"/>
    <n v="0.2039"/>
    <n v="-0.11597"/>
    <n v="0.88039999999999996"/>
  </r>
  <r>
    <x v="87"/>
    <n v="0.89039999999999997"/>
    <n v="-0.67728999999999995"/>
    <n v="0.88039999999999996"/>
  </r>
  <r>
    <x v="87"/>
    <n v="0.48070000000000002"/>
    <n v="-0.28509000000000001"/>
    <n v="0.88039999999999996"/>
  </r>
  <r>
    <x v="87"/>
    <n v="0.73839999999999995"/>
    <n v="-0.43017"/>
    <n v="0.88039999999999996"/>
  </r>
  <r>
    <x v="87"/>
    <n v="1.1995"/>
    <n v="-0.67406999999999995"/>
    <n v="0.88039999999999996"/>
  </r>
  <r>
    <x v="87"/>
    <n v="0.6492"/>
    <n v="-0.31598999999999999"/>
    <n v="0.88039999999999996"/>
  </r>
  <r>
    <x v="87"/>
    <n v="0.76619999999999999"/>
    <n v="-0.35759999999999997"/>
    <n v="0.88039999999999996"/>
  </r>
  <r>
    <x v="87"/>
    <n v="0.89500000000000002"/>
    <n v="-0.35607"/>
    <n v="0.88039999999999996"/>
  </r>
  <r>
    <x v="87"/>
    <n v="1.2081"/>
    <n v="-0.47282000000000002"/>
    <n v="0.88039999999999996"/>
  </r>
  <r>
    <x v="87"/>
    <n v="0.16239999999999999"/>
    <n v="-1.316E-2"/>
    <n v="0.88039999999999996"/>
  </r>
  <r>
    <x v="87"/>
    <n v="0.36509999999999998"/>
    <n v="-9.1609999999999997E-2"/>
    <n v="0.88039999999999996"/>
  </r>
  <r>
    <x v="87"/>
    <n v="0.26340000000000002"/>
    <n v="-4.4749999999999998E-2"/>
    <n v="0.88039999999999996"/>
  </r>
  <r>
    <x v="87"/>
    <n v="0.38290000000000002"/>
    <n v="-7.3660000000000003E-2"/>
    <n v="0.88039999999999996"/>
  </r>
  <r>
    <x v="87"/>
    <n v="0.49530000000000002"/>
    <n v="-0.10591"/>
    <n v="0.88039999999999996"/>
  </r>
  <r>
    <x v="87"/>
    <n v="0.23219999999999999"/>
    <n v="-1.422E-2"/>
    <n v="0.88039999999999996"/>
  </r>
  <r>
    <x v="87"/>
    <n v="0.749"/>
    <n v="-0.16564999999999999"/>
    <n v="0.88039999999999996"/>
  </r>
  <r>
    <x v="87"/>
    <n v="1.2630999999999999"/>
    <n v="-0.31008000000000002"/>
    <n v="0.88039999999999996"/>
  </r>
  <r>
    <x v="87"/>
    <n v="0.86050000000000004"/>
    <n v="-0.16552"/>
    <n v="0.88039999999999996"/>
  </r>
  <r>
    <x v="87"/>
    <n v="0.47460000000000002"/>
    <n v="-4.6690000000000002E-2"/>
    <n v="0.88039999999999996"/>
  </r>
  <r>
    <x v="87"/>
    <n v="0.60589999999999999"/>
    <n v="-7.5740000000000002E-2"/>
    <n v="0.88039999999999996"/>
  </r>
  <r>
    <x v="87"/>
    <n v="0.39140000000000003"/>
    <n v="-9.3200000000000002E-3"/>
    <n v="0.88039999999999996"/>
  </r>
  <r>
    <x v="87"/>
    <n v="0.40050000000000002"/>
    <n v="9.8099999999999993E-3"/>
    <n v="0.88039999999999996"/>
  </r>
  <r>
    <x v="87"/>
    <n v="0.39150000000000001"/>
    <n v="2.232E-2"/>
    <n v="0.88039999999999996"/>
  </r>
  <r>
    <x v="87"/>
    <n v="0.38080000000000003"/>
    <n v="2.3800000000000002E-2"/>
    <n v="0.88039999999999996"/>
  </r>
  <r>
    <x v="87"/>
    <n v="0.52480000000000004"/>
    <n v="-1.3799999999999999E-3"/>
    <n v="0.88039999999999996"/>
  </r>
  <r>
    <x v="87"/>
    <n v="0.74309999999999998"/>
    <n v="-4.0390000000000002E-2"/>
    <n v="0.88039999999999996"/>
  </r>
  <r>
    <x v="87"/>
    <n v="0.96030000000000004"/>
    <n v="-7.331E-2"/>
    <n v="0.88039999999999996"/>
  </r>
  <r>
    <x v="87"/>
    <n v="0.78849999999999998"/>
    <n v="-4.5929999999999999E-2"/>
    <n v="0.88039999999999996"/>
  </r>
  <r>
    <x v="87"/>
    <n v="0.71319999999999995"/>
    <n v="-2.794E-2"/>
    <n v="0.88039999999999996"/>
  </r>
  <r>
    <x v="87"/>
    <n v="0.41060000000000002"/>
    <n v="3.841E-2"/>
    <n v="0.88039999999999996"/>
  </r>
  <r>
    <x v="87"/>
    <n v="0.8175"/>
    <n v="-2.657E-2"/>
    <n v="0.88039999999999996"/>
  </r>
  <r>
    <x v="87"/>
    <n v="1.6934"/>
    <n v="-0.15121999999999999"/>
    <n v="0.88039999999999996"/>
  </r>
  <r>
    <x v="87"/>
    <n v="0.68120000000000003"/>
    <n v="2.6960000000000001E-2"/>
    <n v="0.88039999999999996"/>
  </r>
  <r>
    <x v="87"/>
    <n v="0.88629999999999998"/>
    <n v="-4.3299999999999996E-3"/>
    <n v="0.88039999999999996"/>
  </r>
  <r>
    <x v="87"/>
    <n v="0.78490000000000004"/>
    <n v="2.2780000000000002E-2"/>
    <n v="0.88039999999999996"/>
  </r>
  <r>
    <x v="87"/>
    <n v="1.1476"/>
    <n v="-5.3319999999999999E-2"/>
    <n v="0.88039999999999996"/>
  </r>
  <r>
    <x v="87"/>
    <n v="0.68020000000000003"/>
    <n v="3.5319999999999997E-2"/>
    <n v="0.88039999999999996"/>
  </r>
  <r>
    <x v="87"/>
    <n v="1.2377"/>
    <n v="-5.5399999999999998E-2"/>
    <n v="0.88039999999999996"/>
  </r>
  <r>
    <x v="87"/>
    <n v="1.8953"/>
    <n v="-0.14421"/>
    <n v="0.88039999999999996"/>
  </r>
  <r>
    <x v="87"/>
    <n v="1.6696"/>
    <n v="-0.10563"/>
    <n v="0.88039999999999996"/>
  </r>
  <r>
    <x v="87"/>
    <n v="1.31"/>
    <n v="-6.7210000000000006E-2"/>
    <n v="0.88039999999999996"/>
  </r>
  <r>
    <x v="87"/>
    <n v="1.6672"/>
    <n v="-8.9690000000000006E-2"/>
    <n v="0.88039999999999996"/>
  </r>
  <r>
    <x v="87"/>
    <n v="1.0328999999999999"/>
    <n v="3.63E-3"/>
    <n v="0.88039999999999996"/>
  </r>
  <r>
    <x v="87"/>
    <n v="1.43"/>
    <n v="-5.321E-2"/>
    <n v="0.88039999999999996"/>
  </r>
  <r>
    <x v="87"/>
    <n v="1.2559"/>
    <n v="-5.1310000000000001E-2"/>
    <n v="0.88039999999999996"/>
  </r>
  <r>
    <x v="87"/>
    <n v="1.2455000000000001"/>
    <n v="-4.4940000000000001E-2"/>
    <n v="0.88039999999999996"/>
  </r>
  <r>
    <x v="87"/>
    <n v="1.2030000000000001"/>
    <n v="-5.2589999999999998E-2"/>
    <n v="0.88039999999999996"/>
  </r>
  <r>
    <x v="87"/>
    <n v="1.5283"/>
    <n v="-9.0800000000000006E-2"/>
    <n v="0.88039999999999996"/>
  </r>
  <r>
    <x v="87"/>
    <n v="0.80059999999999998"/>
    <n v="5.8599999999999998E-3"/>
    <n v="0.88039999999999996"/>
  </r>
  <r>
    <x v="87"/>
    <n v="1.0132000000000001"/>
    <n v="-2.4209999999999999E-2"/>
    <n v="0.88039999999999996"/>
  </r>
  <r>
    <x v="87"/>
    <n v="1.0984"/>
    <n v="-2.963E-2"/>
    <n v="0.88039999999999996"/>
  </r>
  <r>
    <x v="87"/>
    <n v="0.90390000000000004"/>
    <n v="-1.0300000000000001E-3"/>
    <n v="0.88039999999999996"/>
  </r>
  <r>
    <x v="87"/>
    <n v="1.2853000000000001"/>
    <n v="-3.1189999999999999E-2"/>
    <n v="0.88039999999999996"/>
  </r>
  <r>
    <x v="87"/>
    <n v="1.7572000000000001"/>
    <n v="-7.306E-2"/>
    <n v="0.88039999999999996"/>
  </r>
  <r>
    <x v="87"/>
    <n v="0.99119999999999997"/>
    <n v="2.4899999999999999E-2"/>
    <n v="0.88039999999999996"/>
  </r>
  <r>
    <x v="87"/>
    <n v="1.6356999999999999"/>
    <n v="-4.1709999999999997E-2"/>
    <n v="0.88039999999999996"/>
  </r>
  <r>
    <x v="87"/>
    <n v="1.3462000000000001"/>
    <n v="-2.06E-2"/>
    <n v="0.88039999999999996"/>
  </r>
  <r>
    <x v="87"/>
    <n v="2.6696"/>
    <n v="-0.15597"/>
    <n v="0.88039999999999996"/>
  </r>
  <r>
    <x v="87"/>
    <n v="1.1777"/>
    <n v="3.7000000000000002E-3"/>
    <n v="0.88039999999999996"/>
  </r>
  <r>
    <x v="87"/>
    <n v="1.843"/>
    <n v="-5.0169999999999999E-2"/>
    <n v="0.88039999999999996"/>
  </r>
  <r>
    <x v="88"/>
    <n v="-3.9535"/>
    <n v="4.2039499999999999"/>
    <n v="0.89370000000000005"/>
  </r>
  <r>
    <x v="88"/>
    <n v="0.54669999999999996"/>
    <n v="-0.43099999999999999"/>
    <n v="0.89370000000000005"/>
  </r>
  <r>
    <x v="88"/>
    <n v="0.58409999999999995"/>
    <n v="-0.45013999999999998"/>
    <n v="0.89370000000000005"/>
  </r>
  <r>
    <x v="88"/>
    <n v="0.4617"/>
    <n v="-0.26177"/>
    <n v="0.89370000000000005"/>
  </r>
  <r>
    <x v="88"/>
    <n v="0.54530000000000001"/>
    <n v="-0.2928"/>
    <n v="0.89370000000000005"/>
  </r>
  <r>
    <x v="88"/>
    <n v="0.69359999999999999"/>
    <n v="-0.35930000000000001"/>
    <n v="0.89370000000000005"/>
  </r>
  <r>
    <x v="88"/>
    <n v="0.3947"/>
    <n v="-0.16899"/>
    <n v="0.89370000000000005"/>
  </r>
  <r>
    <x v="88"/>
    <n v="0.72340000000000004"/>
    <n v="-0.33098"/>
    <n v="0.89370000000000005"/>
  </r>
  <r>
    <x v="88"/>
    <n v="1.0099"/>
    <n v="-0.40148"/>
    <n v="0.89370000000000005"/>
  </r>
  <r>
    <x v="88"/>
    <n v="0.78620000000000001"/>
    <n v="-0.28519"/>
    <n v="0.89370000000000005"/>
  </r>
  <r>
    <x v="88"/>
    <n v="-0.12870000000000001"/>
    <n v="0.10816000000000001"/>
    <n v="0.89370000000000005"/>
  </r>
  <r>
    <x v="88"/>
    <n v="0.38279999999999997"/>
    <n v="-9.6129999999999993E-2"/>
    <n v="0.89370000000000005"/>
  </r>
  <r>
    <x v="88"/>
    <n v="1.1113999999999999"/>
    <n v="-0.36685000000000001"/>
    <n v="0.89370000000000005"/>
  </r>
  <r>
    <x v="88"/>
    <n v="0.33489999999999998"/>
    <n v="-5.6590000000000001E-2"/>
    <n v="0.89370000000000005"/>
  </r>
  <r>
    <x v="88"/>
    <n v="7.8399999999999997E-2"/>
    <n v="3.209E-2"/>
    <n v="0.89370000000000005"/>
  </r>
  <r>
    <x v="88"/>
    <n v="0.80669999999999997"/>
    <n v="-0.19613"/>
    <n v="0.89370000000000005"/>
  </r>
  <r>
    <x v="88"/>
    <n v="0.83220000000000005"/>
    <n v="-0.19023000000000001"/>
    <n v="0.89370000000000005"/>
  </r>
  <r>
    <x v="88"/>
    <n v="4.4299999999999999E-2"/>
    <n v="5.6529999999999997E-2"/>
    <n v="0.89370000000000005"/>
  </r>
  <r>
    <x v="88"/>
    <n v="1.1938"/>
    <n v="-0.25158999999999998"/>
    <n v="0.89370000000000005"/>
  </r>
  <r>
    <x v="88"/>
    <n v="1.1119000000000001"/>
    <n v="-0.20519000000000001"/>
    <n v="0.89370000000000005"/>
  </r>
  <r>
    <x v="88"/>
    <n v="1.0366"/>
    <n v="-0.17710999999999999"/>
    <n v="0.89370000000000005"/>
  </r>
  <r>
    <x v="88"/>
    <n v="0.48720000000000002"/>
    <n v="-3.7330000000000002E-2"/>
    <n v="0.89370000000000005"/>
  </r>
  <r>
    <x v="88"/>
    <n v="1.0611999999999999"/>
    <n v="-0.15068999999999999"/>
    <n v="0.89370000000000005"/>
  </r>
  <r>
    <x v="88"/>
    <n v="0.66159999999999997"/>
    <n v="-4.48E-2"/>
    <n v="0.89370000000000005"/>
  </r>
  <r>
    <x v="88"/>
    <n v="1.1879999999999999"/>
    <n v="-0.16682"/>
    <n v="0.89370000000000005"/>
  </r>
  <r>
    <x v="88"/>
    <n v="1.5308999999999999"/>
    <n v="-0.23224"/>
    <n v="0.89370000000000005"/>
  </r>
  <r>
    <x v="7"/>
    <s v="#N/A N/A"/>
    <s v="#N/A N/A"/>
    <s v="#N/A N/A"/>
  </r>
  <r>
    <x v="88"/>
    <n v="1.5530999999999999"/>
    <n v="-0.23361999999999999"/>
    <n v="0.89370000000000005"/>
  </r>
  <r>
    <x v="88"/>
    <n v="1.625"/>
    <n v="-0.20527999999999999"/>
    <n v="0.89370000000000005"/>
  </r>
  <r>
    <x v="88"/>
    <n v="1.2016"/>
    <n v="-0.11773"/>
    <n v="0.89370000000000005"/>
  </r>
  <r>
    <x v="88"/>
    <n v="1.2844"/>
    <n v="-0.13386999999999999"/>
    <n v="0.89370000000000005"/>
  </r>
  <r>
    <x v="88"/>
    <n v="1.1892"/>
    <n v="-0.11226"/>
    <n v="0.89370000000000005"/>
  </r>
  <r>
    <x v="88"/>
    <n v="1.2838000000000001"/>
    <n v="-0.10907"/>
    <n v="0.89370000000000005"/>
  </r>
  <r>
    <x v="88"/>
    <n v="1.1127"/>
    <n v="-7.4440000000000006E-2"/>
    <n v="0.89370000000000005"/>
  </r>
  <r>
    <x v="88"/>
    <n v="1.8185"/>
    <n v="-0.18659999999999999"/>
    <n v="0.89370000000000005"/>
  </r>
  <r>
    <x v="88"/>
    <n v="1.6881999999999999"/>
    <n v="-0.16272"/>
    <n v="0.89370000000000005"/>
  </r>
  <r>
    <x v="88"/>
    <n v="1.6584000000000001"/>
    <n v="-0.13807"/>
    <n v="0.89370000000000005"/>
  </r>
  <r>
    <x v="88"/>
    <n v="1.6897"/>
    <n v="-0.13988"/>
    <n v="0.89370000000000005"/>
  </r>
  <r>
    <x v="88"/>
    <n v="1.3478000000000001"/>
    <n v="-9.2179999999999998E-2"/>
    <n v="0.89370000000000005"/>
  </r>
  <r>
    <x v="88"/>
    <n v="1.1927000000000001"/>
    <n v="-5.5210000000000002E-2"/>
    <n v="0.89370000000000005"/>
  </r>
  <r>
    <x v="88"/>
    <n v="1.4771000000000001"/>
    <n v="-9.0590000000000004E-2"/>
    <n v="0.89370000000000005"/>
  </r>
  <r>
    <x v="88"/>
    <n v="1.3613"/>
    <n v="-8.4000000000000005E-2"/>
    <n v="0.89370000000000005"/>
  </r>
  <r>
    <x v="88"/>
    <n v="1.2463"/>
    <n v="-6.1890000000000001E-2"/>
    <n v="0.89370000000000005"/>
  </r>
  <r>
    <x v="88"/>
    <n v="1.4390000000000001"/>
    <n v="-7.868E-2"/>
    <n v="0.89370000000000005"/>
  </r>
  <r>
    <x v="88"/>
    <n v="1.3456999999999999"/>
    <n v="-5.7369999999999997E-2"/>
    <n v="0.89370000000000005"/>
  </r>
  <r>
    <x v="88"/>
    <n v="1.4137"/>
    <n v="-6.062E-2"/>
    <n v="0.89370000000000005"/>
  </r>
  <r>
    <x v="88"/>
    <n v="1.7856000000000001"/>
    <n v="-0.11018"/>
    <n v="0.89370000000000005"/>
  </r>
  <r>
    <x v="88"/>
    <n v="1.5654999999999999"/>
    <n v="-7.6689999999999994E-2"/>
    <n v="0.89370000000000005"/>
  </r>
  <r>
    <x v="88"/>
    <n v="2.0449999999999999"/>
    <n v="-0.12558"/>
    <n v="0.89370000000000005"/>
  </r>
  <r>
    <x v="88"/>
    <n v="2.0470000000000002"/>
    <n v="-0.11942"/>
    <n v="0.89370000000000005"/>
  </r>
  <r>
    <x v="7"/>
    <s v="#N/A N/A"/>
    <s v="#N/A N/A"/>
    <s v="#N/A N/A"/>
  </r>
  <r>
    <x v="88"/>
    <n v="1.6041000000000001"/>
    <n v="-7.3300000000000004E-2"/>
    <n v="0.89370000000000005"/>
  </r>
  <r>
    <x v="88"/>
    <n v="1.8935999999999999"/>
    <n v="-9.6280000000000004E-2"/>
    <n v="0.89370000000000005"/>
  </r>
  <r>
    <x v="88"/>
    <n v="1.5828"/>
    <n v="-5.7849999999999999E-2"/>
    <n v="0.89370000000000005"/>
  </r>
  <r>
    <x v="88"/>
    <n v="1.6245000000000001"/>
    <n v="-5.9270000000000003E-2"/>
    <n v="0.89370000000000005"/>
  </r>
  <r>
    <x v="88"/>
    <n v="1.9723999999999999"/>
    <n v="-8.6760000000000004E-2"/>
    <n v="0.89370000000000005"/>
  </r>
  <r>
    <x v="88"/>
    <n v="1.1029"/>
    <n v="8.8800000000000007E-3"/>
    <n v="0.89370000000000005"/>
  </r>
  <r>
    <x v="88"/>
    <n v="1.8949"/>
    <n v="-7.9070000000000001E-2"/>
    <n v="0.89370000000000005"/>
  </r>
  <r>
    <x v="88"/>
    <n v="2.09"/>
    <n v="-8.7679999999999994E-2"/>
    <n v="0.89370000000000005"/>
  </r>
  <r>
    <x v="88"/>
    <n v="1.6324000000000001"/>
    <n v="-3.8359999999999998E-2"/>
    <n v="0.89370000000000005"/>
  </r>
  <r>
    <x v="88"/>
    <n v="1.3117000000000001"/>
    <n v="6.9300000000000004E-3"/>
    <n v="0.89370000000000005"/>
  </r>
  <r>
    <x v="88"/>
    <n v="1.3612"/>
    <n v="4.0099999999999997E-3"/>
    <n v="0.89370000000000005"/>
  </r>
  <r>
    <x v="88"/>
    <n v="1.5703"/>
    <n v="-3.1179999999999999E-2"/>
    <n v="0.89370000000000005"/>
  </r>
  <r>
    <x v="89"/>
    <n v="-1.2565"/>
    <n v="1.5705499999999999"/>
    <n v="0.88700000000000001"/>
  </r>
  <r>
    <x v="89"/>
    <n v="0.7238"/>
    <n v="-0.69547000000000003"/>
    <n v="0.88700000000000001"/>
  </r>
  <r>
    <x v="89"/>
    <n v="0.1724"/>
    <n v="-9.7159999999999996E-2"/>
    <n v="0.88700000000000001"/>
  </r>
  <r>
    <x v="89"/>
    <n v="0.2019"/>
    <n v="-0.10906"/>
    <n v="0.88700000000000001"/>
  </r>
  <r>
    <x v="89"/>
    <n v="0.40450000000000003"/>
    <n v="-0.22749"/>
    <n v="0.88700000000000001"/>
  </r>
  <r>
    <x v="89"/>
    <n v="0.82540000000000002"/>
    <n v="-0.47595999999999999"/>
    <n v="0.88700000000000001"/>
  </r>
  <r>
    <x v="89"/>
    <n v="0.61650000000000005"/>
    <n v="-0.31696999999999997"/>
    <n v="0.88700000000000001"/>
  </r>
  <r>
    <x v="89"/>
    <n v="0.25530000000000003"/>
    <n v="-9.1209999999999999E-2"/>
    <n v="0.88700000000000001"/>
  </r>
  <r>
    <x v="89"/>
    <n v="0.74870000000000003"/>
    <n v="-0.34288000000000002"/>
    <n v="0.88700000000000001"/>
  </r>
  <r>
    <x v="89"/>
    <n v="0.33600000000000002"/>
    <n v="-9.8820000000000005E-2"/>
    <n v="0.88700000000000001"/>
  </r>
  <r>
    <x v="89"/>
    <n v="1.21E-2"/>
    <n v="4.8959999999999997E-2"/>
    <n v="0.88700000000000001"/>
  </r>
  <r>
    <x v="89"/>
    <n v="0.621"/>
    <n v="-0.20211000000000001"/>
    <n v="0.88700000000000001"/>
  </r>
  <r>
    <x v="89"/>
    <n v="-0.17599999999999999"/>
    <n v="0.12620999999999999"/>
    <n v="0.88700000000000001"/>
  </r>
  <r>
    <x v="89"/>
    <n v="0.76880000000000004"/>
    <n v="-0.20504"/>
    <n v="0.88700000000000001"/>
  </r>
  <r>
    <x v="89"/>
    <n v="0.34689999999999999"/>
    <n v="-5.688E-2"/>
    <n v="0.88700000000000001"/>
  </r>
  <r>
    <x v="89"/>
    <n v="0.57120000000000004"/>
    <n v="-0.12289"/>
    <n v="0.88700000000000001"/>
  </r>
  <r>
    <x v="89"/>
    <n v="0.56000000000000005"/>
    <n v="-0.11441"/>
    <n v="0.88700000000000001"/>
  </r>
  <r>
    <x v="89"/>
    <n v="0.26719999999999999"/>
    <n v="-1.9349999999999999E-2"/>
    <n v="0.88700000000000001"/>
  </r>
  <r>
    <x v="89"/>
    <n v="0.4577"/>
    <n v="-6.3329999999999997E-2"/>
    <n v="0.88700000000000001"/>
  </r>
  <r>
    <x v="89"/>
    <n v="0.4078"/>
    <n v="-4.6730000000000001E-2"/>
    <n v="0.88700000000000001"/>
  </r>
  <r>
    <x v="89"/>
    <n v="1.0522"/>
    <n v="-0.20752999999999999"/>
    <n v="0.88700000000000001"/>
  </r>
  <r>
    <x v="89"/>
    <n v="0.4461"/>
    <n v="-4.3580000000000001E-2"/>
    <n v="0.88700000000000001"/>
  </r>
  <r>
    <x v="89"/>
    <n v="1.0951"/>
    <n v="-0.20136999999999999"/>
    <n v="0.88700000000000001"/>
  </r>
  <r>
    <x v="89"/>
    <n v="0.56420000000000003"/>
    <n v="-5.765E-2"/>
    <n v="0.88700000000000001"/>
  </r>
  <r>
    <x v="89"/>
    <n v="0.44280000000000003"/>
    <n v="-3.1359999999999999E-2"/>
    <n v="0.88700000000000001"/>
  </r>
  <r>
    <x v="89"/>
    <n v="0.62339999999999995"/>
    <n v="-6.2670000000000003E-2"/>
    <n v="0.88700000000000001"/>
  </r>
  <r>
    <x v="89"/>
    <n v="0.74039999999999995"/>
    <n v="-7.195E-2"/>
    <n v="0.88700000000000001"/>
  </r>
  <r>
    <x v="89"/>
    <n v="0.48130000000000001"/>
    <n v="-2.6839999999999999E-2"/>
    <n v="0.88700000000000001"/>
  </r>
  <r>
    <x v="89"/>
    <n v="0.54749999999999999"/>
    <n v="-4.829E-2"/>
    <n v="0.88700000000000001"/>
  </r>
  <r>
    <x v="89"/>
    <n v="1.8343"/>
    <n v="-0.28073999999999999"/>
    <n v="0.88700000000000001"/>
  </r>
  <r>
    <x v="89"/>
    <n v="1.0049999999999999"/>
    <n v="-9.9059999999999995E-2"/>
    <n v="0.88700000000000001"/>
  </r>
  <r>
    <x v="89"/>
    <n v="0.55720000000000003"/>
    <n v="-3.1230000000000001E-2"/>
    <n v="0.88700000000000001"/>
  </r>
  <r>
    <x v="89"/>
    <n v="1.9373"/>
    <n v="-0.28677999999999998"/>
    <n v="0.88700000000000001"/>
  </r>
  <r>
    <x v="89"/>
    <n v="1.8563000000000001"/>
    <n v="-0.21454000000000001"/>
    <n v="0.88700000000000001"/>
  </r>
  <r>
    <x v="89"/>
    <n v="1.4883"/>
    <n v="-0.12015000000000001"/>
    <n v="0.88700000000000001"/>
  </r>
  <r>
    <x v="89"/>
    <n v="1.9471000000000001"/>
    <n v="-0.17324000000000001"/>
    <n v="0.88700000000000001"/>
  </r>
  <r>
    <x v="89"/>
    <n v="1.9415"/>
    <n v="-0.16719000000000001"/>
    <n v="0.88700000000000001"/>
  </r>
  <r>
    <x v="89"/>
    <n v="2.0670000000000002"/>
    <n v="-0.21054"/>
    <n v="0.88700000000000001"/>
  </r>
  <r>
    <x v="89"/>
    <n v="1.7178"/>
    <n v="-0.15376999999999999"/>
    <n v="0.88700000000000001"/>
  </r>
  <r>
    <x v="89"/>
    <n v="2.1194999999999999"/>
    <n v="-0.22289"/>
    <n v="0.88700000000000001"/>
  </r>
  <r>
    <x v="89"/>
    <n v="2.4980000000000002"/>
    <n v="-0.29411999999999999"/>
    <n v="0.88700000000000001"/>
  </r>
  <r>
    <x v="89"/>
    <n v="2.4535999999999998"/>
    <n v="-0.28205999999999998"/>
    <n v="0.88700000000000001"/>
  </r>
  <r>
    <x v="89"/>
    <n v="2.4194"/>
    <n v="-0.26201999999999998"/>
    <n v="0.88700000000000001"/>
  </r>
  <r>
    <x v="89"/>
    <n v="2.1539999999999999"/>
    <n v="-0.22301000000000001"/>
    <n v="0.88700000000000001"/>
  </r>
  <r>
    <x v="89"/>
    <n v="2.2151000000000001"/>
    <n v="-0.22731999999999999"/>
    <n v="0.88700000000000001"/>
  </r>
  <r>
    <x v="89"/>
    <n v="2.1753999999999998"/>
    <n v="-0.20266000000000001"/>
    <n v="0.88700000000000001"/>
  </r>
  <r>
    <x v="89"/>
    <n v="2.0522"/>
    <n v="-0.18795999999999999"/>
    <n v="0.88700000000000001"/>
  </r>
  <r>
    <x v="89"/>
    <n v="2.2492000000000001"/>
    <n v="-0.21082999999999999"/>
    <n v="0.88700000000000001"/>
  </r>
  <r>
    <x v="89"/>
    <n v="2.4548000000000001"/>
    <n v="-0.23118"/>
    <n v="0.88700000000000001"/>
  </r>
  <r>
    <x v="89"/>
    <n v="2.9746000000000001"/>
    <n v="-0.28699000000000002"/>
    <n v="0.88700000000000001"/>
  </r>
  <r>
    <x v="89"/>
    <n v="2.0611999999999999"/>
    <n v="-0.16199"/>
    <n v="0.88700000000000001"/>
  </r>
  <r>
    <x v="89"/>
    <n v="2.2490000000000001"/>
    <n v="-0.17645"/>
    <n v="0.88700000000000001"/>
  </r>
  <r>
    <x v="89"/>
    <n v="3.6551"/>
    <n v="-0.35241"/>
    <n v="0.88700000000000001"/>
  </r>
  <r>
    <x v="89"/>
    <n v="4.2525000000000004"/>
    <n v="-0.40022000000000002"/>
    <n v="0.88700000000000001"/>
  </r>
  <r>
    <x v="89"/>
    <n v="4.6180000000000003"/>
    <n v="-0.42703999999999998"/>
    <n v="0.88700000000000001"/>
  </r>
  <r>
    <x v="89"/>
    <n v="4.3765000000000001"/>
    <n v="-0.39079999999999998"/>
    <n v="0.88700000000000001"/>
  </r>
  <r>
    <x v="89"/>
    <n v="4.4686000000000003"/>
    <n v="-0.38646999999999998"/>
    <n v="0.88700000000000001"/>
  </r>
  <r>
    <x v="89"/>
    <n v="4.6551999999999998"/>
    <n v="-0.38474999999999998"/>
    <n v="0.88700000000000001"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  <r>
    <x v="9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4">
  <r>
    <x v="0"/>
    <s v="#N/A N/A"/>
    <s v="#N/A N/A"/>
    <n v="0.91359999999999997"/>
  </r>
  <r>
    <x v="0"/>
    <n v="1.15E-2"/>
    <n v="3.83649"/>
    <n v="0.91359999999999997"/>
  </r>
  <r>
    <x v="1"/>
    <n v="1.7178"/>
    <n v="3.7862800000000001"/>
    <n v="0.88700000000000001"/>
  </r>
  <r>
    <x v="1"/>
    <n v="1.8198000000000001"/>
    <n v="3.80281"/>
    <n v="0.88700000000000001"/>
  </r>
  <r>
    <x v="1"/>
    <n v="1.9318"/>
    <n v="3.7911899999999998"/>
    <n v="0.88700000000000001"/>
  </r>
  <r>
    <x v="1"/>
    <n v="2.3721000000000001"/>
    <n v="3.7540800000000001"/>
    <n v="0.88700000000000001"/>
  </r>
  <r>
    <x v="1"/>
    <n v="2.6985000000000001"/>
    <n v="3.7119399999999998"/>
    <n v="0.88700000000000001"/>
  </r>
  <r>
    <x v="1"/>
    <n v="1.9036"/>
    <n v="3.7348499999999998"/>
    <n v="0.88700000000000001"/>
  </r>
  <r>
    <x v="1"/>
    <n v="1.3900999999999999"/>
    <n v="3.7391800000000002"/>
    <n v="0.88700000000000001"/>
  </r>
  <r>
    <x v="1"/>
    <n v="1.097"/>
    <n v="3.7466900000000001"/>
    <n v="0.88700000000000001"/>
  </r>
  <r>
    <x v="1"/>
    <n v="0.45960000000000001"/>
    <n v="3.7685200000000001"/>
    <n v="0.88700000000000001"/>
  </r>
  <r>
    <x v="1"/>
    <n v="5.1700000000000003E-2"/>
    <n v="3.7900700000000001"/>
    <n v="0.88700000000000001"/>
  </r>
  <r>
    <x v="1"/>
    <n v="-2.4899999999999999E-2"/>
    <n v="3.82429"/>
    <n v="0.88700000000000001"/>
  </r>
  <r>
    <x v="1"/>
    <n v="0.53380000000000005"/>
    <n v="3.8658100000000002"/>
    <n v="0.88700000000000001"/>
  </r>
  <r>
    <x v="1"/>
    <n v="0.29520000000000002"/>
    <n v="3.84185"/>
    <n v="0.88700000000000001"/>
  </r>
  <r>
    <x v="1"/>
    <n v="-0.20630000000000001"/>
    <n v="3.8456800000000002"/>
    <n v="0.88700000000000001"/>
  </r>
  <r>
    <x v="1"/>
    <n v="0.2797"/>
    <n v="3.8360400000000001"/>
    <n v="0.88700000000000001"/>
  </r>
  <r>
    <x v="1"/>
    <n v="-9.6600000000000005E-2"/>
    <n v="3.8461099999999999"/>
    <n v="0.88700000000000001"/>
  </r>
  <r>
    <x v="1"/>
    <n v="-0.61060000000000003"/>
    <n v="3.85589"/>
    <n v="0.88700000000000001"/>
  </r>
  <r>
    <x v="1"/>
    <n v="-0.53120000000000001"/>
    <n v="3.84043"/>
    <n v="0.88700000000000001"/>
  </r>
  <r>
    <x v="1"/>
    <n v="0.1018"/>
    <n v="3.8423799999999999"/>
    <n v="0.88700000000000001"/>
  </r>
  <r>
    <x v="1"/>
    <n v="0.55249999999999999"/>
    <n v="3.8195100000000002"/>
    <n v="0.88700000000000001"/>
  </r>
  <r>
    <x v="1"/>
    <n v="1.5814999999999999"/>
    <n v="3.7342"/>
    <n v="0.88700000000000001"/>
  </r>
  <r>
    <x v="1"/>
    <n v="0.18720000000000001"/>
    <n v="3.8050799999999998"/>
    <n v="0.88700000000000001"/>
  </r>
  <r>
    <x v="1"/>
    <n v="0.51559999999999995"/>
    <n v="3.80471"/>
    <n v="0.88700000000000001"/>
  </r>
  <r>
    <x v="1"/>
    <n v="0.97030000000000005"/>
    <n v="3.7871600000000001"/>
    <n v="0.88700000000000001"/>
  </r>
  <r>
    <x v="1"/>
    <n v="0.5897"/>
    <n v="3.82552"/>
    <n v="0.88700000000000001"/>
  </r>
  <r>
    <x v="1"/>
    <n v="0.90229999999999999"/>
    <n v="3.8161900000000002"/>
    <n v="0.88700000000000001"/>
  </r>
  <r>
    <x v="2"/>
    <n v="-0.36170000000000002"/>
    <n v="3.7839900000000002"/>
    <n v="0.90690000000000004"/>
  </r>
  <r>
    <x v="2"/>
    <n v="0.24460000000000001"/>
    <n v="3.7142400000000002"/>
    <n v="0.90690000000000004"/>
  </r>
  <r>
    <x v="2"/>
    <n v="-0.38650000000000001"/>
    <n v="3.7209599999999998"/>
    <n v="0.90690000000000004"/>
  </r>
  <r>
    <x v="2"/>
    <n v="-0.38119999999999998"/>
    <n v="3.7178"/>
    <n v="0.90690000000000004"/>
  </r>
  <r>
    <x v="2"/>
    <n v="-0.4143"/>
    <n v="3.7187600000000001"/>
    <n v="0.90690000000000004"/>
  </r>
  <r>
    <x v="2"/>
    <n v="-0.28220000000000001"/>
    <n v="3.7054200000000002"/>
    <n v="0.90690000000000004"/>
  </r>
  <r>
    <x v="2"/>
    <n v="-0.53039999999999998"/>
    <n v="3.7367900000000001"/>
    <n v="0.90690000000000004"/>
  </r>
  <r>
    <x v="2"/>
    <n v="-0.59719999999999995"/>
    <n v="3.74057"/>
    <n v="0.90690000000000004"/>
  </r>
  <r>
    <x v="2"/>
    <n v="-0.20130000000000001"/>
    <n v="3.7067399999999999"/>
    <n v="0.90690000000000004"/>
  </r>
  <r>
    <x v="2"/>
    <n v="-0.15890000000000001"/>
    <n v="3.69598"/>
    <n v="0.90690000000000004"/>
  </r>
  <r>
    <x v="2"/>
    <n v="-0.76480000000000004"/>
    <n v="3.7385000000000002"/>
    <n v="0.90690000000000004"/>
  </r>
  <r>
    <x v="2"/>
    <n v="-0.23930000000000001"/>
    <n v="3.6912400000000001"/>
    <n v="0.90690000000000004"/>
  </r>
  <r>
    <x v="2"/>
    <n v="-0.74029999999999996"/>
    <n v="3.7360500000000001"/>
    <n v="0.90690000000000004"/>
  </r>
  <r>
    <x v="2"/>
    <n v="-0.5554"/>
    <n v="3.72248"/>
    <n v="0.90690000000000004"/>
  </r>
  <r>
    <x v="2"/>
    <n v="-0.61470000000000002"/>
    <n v="3.72871"/>
    <n v="0.90690000000000004"/>
  </r>
  <r>
    <x v="3"/>
    <n v="0.82430000000000003"/>
    <n v="3.6015600000000001"/>
    <n v="0.90029999999999999"/>
  </r>
  <r>
    <x v="3"/>
    <n v="0.54410000000000003"/>
    <n v="3.6284999999999998"/>
    <n v="0.90029999999999999"/>
  </r>
  <r>
    <x v="3"/>
    <n v="0.78779999999999994"/>
    <n v="3.6120999999999999"/>
    <n v="0.90029999999999999"/>
  </r>
  <r>
    <x v="3"/>
    <n v="1.2534000000000001"/>
    <n v="3.5806100000000001"/>
    <n v="0.90029999999999999"/>
  </r>
  <r>
    <x v="3"/>
    <n v="0.9758"/>
    <n v="3.6028199999999999"/>
    <n v="0.90029999999999999"/>
  </r>
  <r>
    <x v="3"/>
    <n v="0.71730000000000005"/>
    <n v="3.5970800000000001"/>
    <n v="0.90029999999999999"/>
  </r>
  <r>
    <x v="3"/>
    <n v="0.81969999999999998"/>
    <n v="3.58989"/>
    <n v="0.90029999999999999"/>
  </r>
  <r>
    <x v="3"/>
    <n v="0.89839999999999998"/>
    <n v="3.5842100000000001"/>
    <n v="0.90029999999999999"/>
  </r>
  <r>
    <x v="3"/>
    <n v="0.72940000000000005"/>
    <n v="3.6001400000000001"/>
    <n v="0.90029999999999999"/>
  </r>
  <r>
    <x v="3"/>
    <n v="7.2099999999999997E-2"/>
    <n v="3.6562299999999999"/>
    <n v="0.90029999999999999"/>
  </r>
  <r>
    <x v="3"/>
    <n v="0.42859999999999998"/>
    <n v="3.6300300000000001"/>
    <n v="0.90029999999999999"/>
  </r>
  <r>
    <x v="3"/>
    <n v="6.2E-2"/>
    <n v="3.6608399999999999"/>
    <n v="0.90029999999999999"/>
  </r>
  <r>
    <x v="3"/>
    <n v="-0.36409999999999998"/>
    <n v="3.69218"/>
    <n v="0.90029999999999999"/>
  </r>
  <r>
    <x v="3"/>
    <n v="-0.56499999999999995"/>
    <n v="3.69604"/>
    <n v="0.90029999999999999"/>
  </r>
  <r>
    <x v="3"/>
    <n v="-0.20780000000000001"/>
    <n v="3.6726200000000002"/>
    <n v="0.90029999999999999"/>
  </r>
  <r>
    <x v="3"/>
    <n v="-0.51849999999999996"/>
    <n v="3.6939799999999998"/>
    <n v="0.90029999999999999"/>
  </r>
  <r>
    <x v="3"/>
    <n v="-0.33360000000000001"/>
    <n v="3.6881400000000002"/>
    <n v="0.90029999999999999"/>
  </r>
  <r>
    <x v="3"/>
    <n v="-0.20979999999999999"/>
    <n v="3.6811600000000002"/>
    <n v="0.90029999999999999"/>
  </r>
  <r>
    <x v="3"/>
    <n v="-0.34089999999999998"/>
    <n v="3.6881499999999998"/>
    <n v="0.90029999999999999"/>
  </r>
  <r>
    <x v="3"/>
    <n v="-0.60670000000000002"/>
    <n v="3.7094100000000001"/>
    <n v="0.90029999999999999"/>
  </r>
  <r>
    <x v="3"/>
    <n v="-0.29670000000000002"/>
    <n v="3.7010200000000002"/>
    <n v="0.90029999999999999"/>
  </r>
  <r>
    <x v="4"/>
    <n v="-0.57530000000000003"/>
    <n v="3.7115499999999999"/>
    <n v="0.90690000000000004"/>
  </r>
  <r>
    <x v="4"/>
    <n v="-0.53720000000000001"/>
    <n v="3.7082799999999998"/>
    <n v="0.90690000000000004"/>
  </r>
  <r>
    <x v="4"/>
    <n v="-0.46050000000000002"/>
    <n v="3.70092"/>
    <n v="0.90690000000000004"/>
  </r>
  <r>
    <x v="4"/>
    <n v="-0.52880000000000005"/>
    <n v="3.71678"/>
    <n v="0.90690000000000004"/>
  </r>
  <r>
    <x v="4"/>
    <n v="-1.0158"/>
    <n v="3.7472699999999999"/>
    <n v="0.90690000000000004"/>
  </r>
  <r>
    <x v="4"/>
    <n v="-0.46710000000000002"/>
    <n v="3.7110799999999999"/>
    <n v="0.90690000000000004"/>
  </r>
  <r>
    <x v="4"/>
    <n v="-0.63460000000000005"/>
    <n v="3.7146699999999999"/>
    <n v="0.90690000000000004"/>
  </r>
  <r>
    <x v="4"/>
    <n v="-0.81440000000000001"/>
    <n v="3.7198699999999998"/>
    <n v="0.90690000000000004"/>
  </r>
  <r>
    <x v="4"/>
    <n v="4.1000000000000003E-3"/>
    <n v="3.6798299999999999"/>
    <n v="0.90690000000000004"/>
  </r>
  <r>
    <x v="4"/>
    <n v="-0.43180000000000002"/>
    <n v="3.714"/>
    <n v="0.90690000000000004"/>
  </r>
  <r>
    <x v="4"/>
    <n v="-0.82509999999999994"/>
    <n v="3.74044"/>
    <n v="0.90690000000000004"/>
  </r>
  <r>
    <x v="4"/>
    <n v="-0.89770000000000005"/>
    <n v="3.7488999999999999"/>
    <n v="0.90690000000000004"/>
  </r>
  <r>
    <x v="4"/>
    <n v="-0.97619999999999996"/>
    <n v="3.7509399999999999"/>
    <n v="0.90690000000000004"/>
  </r>
  <r>
    <x v="4"/>
    <n v="-0.60950000000000004"/>
    <n v="3.7268699999999999"/>
    <n v="0.90690000000000004"/>
  </r>
  <r>
    <x v="4"/>
    <n v="-1.1611"/>
    <n v="3.7621899999999999"/>
    <n v="0.90690000000000004"/>
  </r>
  <r>
    <x v="4"/>
    <n v="-1.5812999999999999"/>
    <n v="3.7817099999999999"/>
    <n v="0.90690000000000004"/>
  </r>
  <r>
    <x v="4"/>
    <n v="-0.99309999999999998"/>
    <n v="3.7624399999999998"/>
    <n v="0.90690000000000004"/>
  </r>
  <r>
    <x v="4"/>
    <n v="-0.28299999999999997"/>
    <n v="3.7120000000000002"/>
    <n v="0.90690000000000004"/>
  </r>
  <r>
    <x v="4"/>
    <n v="-1.5669999999999999"/>
    <n v="3.7835100000000002"/>
    <n v="0.90690000000000004"/>
  </r>
  <r>
    <x v="4"/>
    <n v="-1.2589999999999999"/>
    <n v="3.7689400000000002"/>
    <n v="0.90690000000000004"/>
  </r>
  <r>
    <x v="4"/>
    <n v="-1.728"/>
    <n v="3.7889200000000001"/>
    <n v="0.90690000000000004"/>
  </r>
  <r>
    <x v="4"/>
    <n v="-1.8216000000000001"/>
    <n v="3.8115899999999998"/>
    <n v="0.90690000000000004"/>
  </r>
  <r>
    <x v="4"/>
    <n v="-1.3855"/>
    <n v="3.8036799999999999"/>
    <n v="0.90690000000000004"/>
  </r>
  <r>
    <x v="5"/>
    <n v="0.86350000000000005"/>
    <n v="3.68668"/>
    <n v="0.86040000000000005"/>
  </r>
  <r>
    <x v="5"/>
    <n v="0.2167"/>
    <n v="3.7071499999999999"/>
    <n v="0.86040000000000005"/>
  </r>
  <r>
    <x v="5"/>
    <n v="0.92659999999999998"/>
    <n v="3.6691400000000001"/>
    <n v="0.86040000000000005"/>
  </r>
  <r>
    <x v="5"/>
    <n v="0.79559999999999997"/>
    <n v="3.6685599999999998"/>
    <n v="0.86040000000000005"/>
  </r>
  <r>
    <x v="6"/>
    <n v="-6.8900000000000003E-2"/>
    <n v="3.7304900000000001"/>
    <n v="0.89370000000000005"/>
  </r>
  <r>
    <x v="6"/>
    <n v="0.33350000000000002"/>
    <n v="3.6661299999999999"/>
    <n v="0.89370000000000005"/>
  </r>
  <r>
    <x v="6"/>
    <n v="-7.3000000000000001E-3"/>
    <n v="3.7010700000000001"/>
    <n v="0.89370000000000005"/>
  </r>
  <r>
    <x v="6"/>
    <n v="7.4999999999999997E-3"/>
    <n v="3.6845699999999999"/>
    <n v="0.89370000000000005"/>
  </r>
  <r>
    <x v="6"/>
    <n v="-0.43049999999999999"/>
    <n v="3.7311700000000001"/>
    <n v="0.89370000000000005"/>
  </r>
  <r>
    <x v="6"/>
    <n v="-0.2407"/>
    <n v="3.7122899999999999"/>
    <n v="0.89370000000000005"/>
  </r>
  <r>
    <x v="6"/>
    <n v="-0.37230000000000002"/>
    <n v="3.7206999999999999"/>
    <n v="0.89370000000000005"/>
  </r>
  <r>
    <x v="6"/>
    <n v="-0.34089999999999998"/>
    <n v="3.7075100000000001"/>
    <n v="0.89370000000000005"/>
  </r>
  <r>
    <x v="6"/>
    <n v="-0.67720000000000002"/>
    <n v="3.7359300000000002"/>
    <n v="0.89370000000000005"/>
  </r>
  <r>
    <x v="6"/>
    <n v="-0.60389999999999999"/>
    <n v="3.7230799999999999"/>
    <n v="0.89370000000000005"/>
  </r>
  <r>
    <x v="6"/>
    <n v="-0.39979999999999999"/>
    <n v="3.6963499999999998"/>
    <n v="0.89370000000000005"/>
  </r>
  <r>
    <x v="6"/>
    <n v="-0.89839999999999998"/>
    <n v="3.7493500000000002"/>
    <n v="0.89370000000000005"/>
  </r>
  <r>
    <x v="6"/>
    <n v="-1.5097"/>
    <n v="3.8116500000000002"/>
    <n v="0.89370000000000005"/>
  </r>
  <r>
    <x v="6"/>
    <n v="-0.32669999999999999"/>
    <n v="3.69299"/>
    <n v="0.89370000000000005"/>
  </r>
  <r>
    <x v="6"/>
    <n v="-0.6784"/>
    <n v="3.72031"/>
    <n v="0.89370000000000005"/>
  </r>
  <r>
    <x v="6"/>
    <n v="-1.1292"/>
    <n v="3.74525"/>
    <n v="0.89370000000000005"/>
  </r>
  <r>
    <x v="6"/>
    <n v="-1.125"/>
    <n v="3.76878"/>
    <n v="0.89370000000000005"/>
  </r>
  <r>
    <x v="6"/>
    <n v="-1.0753999999999999"/>
    <n v="3.76525"/>
    <n v="0.89370000000000005"/>
  </r>
  <r>
    <x v="6"/>
    <n v="-1.1092"/>
    <n v="3.7694100000000001"/>
    <n v="0.89370000000000005"/>
  </r>
  <r>
    <x v="6"/>
    <n v="-1.2265999999999999"/>
    <n v="3.78396"/>
    <n v="0.89370000000000005"/>
  </r>
  <r>
    <x v="6"/>
    <n v="-1.4902"/>
    <n v="3.8041499999999999"/>
    <n v="0.89370000000000005"/>
  </r>
  <r>
    <x v="6"/>
    <n v="-1.026"/>
    <n v="3.7599300000000002"/>
    <n v="0.89370000000000005"/>
  </r>
  <r>
    <x v="6"/>
    <n v="-1.0592999999999999"/>
    <n v="3.76674"/>
    <n v="0.89370000000000005"/>
  </r>
  <r>
    <x v="6"/>
    <n v="-1.0042"/>
    <n v="3.7553999999999998"/>
    <n v="0.89370000000000005"/>
  </r>
  <r>
    <x v="6"/>
    <n v="-0.48770000000000002"/>
    <n v="3.7048299999999998"/>
    <n v="0.89370000000000005"/>
  </r>
  <r>
    <x v="6"/>
    <n v="-1.0721000000000001"/>
    <n v="3.7527300000000001"/>
    <n v="0.89370000000000005"/>
  </r>
  <r>
    <x v="6"/>
    <n v="-0.74150000000000005"/>
    <n v="3.72018"/>
    <n v="0.89370000000000005"/>
  </r>
  <r>
    <x v="6"/>
    <n v="-0.37369999999999998"/>
    <n v="3.6902499999999998"/>
    <n v="0.89370000000000005"/>
  </r>
  <r>
    <x v="6"/>
    <n v="-0.22040000000000001"/>
    <n v="3.6771500000000001"/>
    <n v="0.89370000000000005"/>
  </r>
  <r>
    <x v="6"/>
    <n v="-5.1000000000000004E-3"/>
    <n v="3.6630699999999998"/>
    <n v="0.89370000000000005"/>
  </r>
  <r>
    <x v="6"/>
    <n v="-7.85E-2"/>
    <n v="3.67062"/>
    <n v="0.89370000000000005"/>
  </r>
  <r>
    <x v="6"/>
    <n v="-0.5554"/>
    <n v="3.7101999999999999"/>
    <n v="0.89370000000000005"/>
  </r>
  <r>
    <x v="6"/>
    <n v="-6.5299999999999997E-2"/>
    <n v="3.6780400000000002"/>
    <n v="0.89370000000000005"/>
  </r>
  <r>
    <x v="6"/>
    <n v="-0.14149999999999999"/>
    <n v="3.6805599999999998"/>
    <n v="0.89370000000000005"/>
  </r>
  <r>
    <x v="6"/>
    <n v="-0.25130000000000002"/>
    <n v="3.6524299999999998"/>
    <n v="0.89370000000000005"/>
  </r>
  <r>
    <x v="7"/>
    <n v="0.65569999999999995"/>
    <n v="3.5812499999999998"/>
    <n v="0.86709999999999998"/>
  </r>
  <r>
    <x v="7"/>
    <n v="1.2157"/>
    <n v="3.5490900000000001"/>
    <n v="0.86709999999999998"/>
  </r>
  <r>
    <x v="7"/>
    <n v="1.4663999999999999"/>
    <n v="3.5255700000000001"/>
    <n v="0.86709999999999998"/>
  </r>
  <r>
    <x v="7"/>
    <n v="1.2379"/>
    <n v="3.5524200000000001"/>
    <n v="0.86709999999999998"/>
  </r>
  <r>
    <x v="7"/>
    <n v="1.4220999999999999"/>
    <n v="3.5369999999999999"/>
    <n v="0.86709999999999998"/>
  </r>
  <r>
    <x v="7"/>
    <n v="0.70850000000000002"/>
    <n v="3.5896699999999999"/>
    <n v="0.86709999999999998"/>
  </r>
  <r>
    <x v="7"/>
    <n v="0.94230000000000003"/>
    <n v="3.5728599999999999"/>
    <n v="0.86709999999999998"/>
  </r>
  <r>
    <x v="7"/>
    <n v="-0.1638"/>
    <n v="3.6478199999999998"/>
    <n v="0.86709999999999998"/>
  </r>
  <r>
    <x v="7"/>
    <n v="0.46550000000000002"/>
    <n v="3.60209"/>
    <n v="0.86709999999999998"/>
  </r>
  <r>
    <x v="7"/>
    <n v="0.7218"/>
    <n v="3.5848"/>
    <n v="0.86709999999999998"/>
  </r>
  <r>
    <x v="8"/>
    <n v="0.49380000000000002"/>
    <n v="3.6032099999999998"/>
    <n v="0.88700000000000001"/>
  </r>
  <r>
    <x v="8"/>
    <n v="0.20039999999999999"/>
    <n v="3.6275900000000001"/>
    <n v="0.88700000000000001"/>
  </r>
  <r>
    <x v="8"/>
    <n v="-0.38590000000000002"/>
    <n v="3.6643300000000001"/>
    <n v="0.88700000000000001"/>
  </r>
  <r>
    <x v="7"/>
    <n v="-0.76629999999999998"/>
    <n v="3.67611"/>
    <n v="0.86709999999999998"/>
  </r>
  <r>
    <x v="7"/>
    <n v="-0.61580000000000001"/>
    <n v="3.6336499999999998"/>
    <n v="0.86709999999999998"/>
  </r>
  <r>
    <x v="8"/>
    <n v="-0.82179999999999997"/>
    <n v="3.6525500000000002"/>
    <n v="0.88700000000000001"/>
  </r>
  <r>
    <x v="7"/>
    <n v="-0.89049999999999996"/>
    <n v="3.6406399999999999"/>
    <n v="0.86709999999999998"/>
  </r>
  <r>
    <x v="8"/>
    <n v="-0.79890000000000005"/>
    <n v="3.6323099999999999"/>
    <n v="0.88700000000000001"/>
  </r>
  <r>
    <x v="8"/>
    <n v="-1.1924999999999999"/>
    <n v="3.6559400000000002"/>
    <n v="0.88700000000000001"/>
  </r>
  <r>
    <x v="8"/>
    <n v="-1.2790999999999999"/>
    <n v="3.6627200000000002"/>
    <n v="0.88700000000000001"/>
  </r>
  <r>
    <x v="8"/>
    <n v="-2.0449999999999999"/>
    <n v="3.7077499999999999"/>
    <n v="0.88700000000000001"/>
  </r>
  <r>
    <x v="8"/>
    <n v="-2.1118999999999999"/>
    <n v="3.7189100000000002"/>
    <n v="0.88700000000000001"/>
  </r>
  <r>
    <x v="8"/>
    <n v="-2.1135000000000002"/>
    <n v="3.7241399999999998"/>
    <n v="0.88700000000000001"/>
  </r>
  <r>
    <x v="7"/>
    <n v="9.1728000000000005"/>
    <n v="3.7108400000000001"/>
    <n v="0.86709999999999998"/>
  </r>
  <r>
    <x v="7"/>
    <n v="-1.8694"/>
    <n v="3.7225899999999998"/>
    <n v="0.86709999999999998"/>
  </r>
  <r>
    <x v="7"/>
    <n v="-1.9899"/>
    <n v="3.7122099999999998"/>
    <n v="0.86709999999999998"/>
  </r>
  <r>
    <x v="9"/>
    <n v="-0.16600000000000001"/>
    <n v="3.7038500000000001"/>
    <n v="0.90029999999999999"/>
  </r>
  <r>
    <x v="9"/>
    <n v="-0.47289999999999999"/>
    <n v="3.7284299999999999"/>
    <n v="0.90029999999999999"/>
  </r>
  <r>
    <x v="9"/>
    <n v="-0.27860000000000001"/>
    <n v="3.7181700000000002"/>
    <n v="0.90029999999999999"/>
  </r>
  <r>
    <x v="9"/>
    <n v="0.3019"/>
    <n v="3.6617700000000002"/>
    <n v="0.90029999999999999"/>
  </r>
  <r>
    <x v="9"/>
    <n v="-0.58020000000000005"/>
    <n v="3.7533799999999999"/>
    <n v="0.90029999999999999"/>
  </r>
  <r>
    <x v="9"/>
    <n v="5.16E-2"/>
    <n v="3.6911299999999998"/>
    <n v="0.90029999999999999"/>
  </r>
  <r>
    <x v="9"/>
    <n v="-1.093"/>
    <n v="3.80613"/>
    <n v="0.90029999999999999"/>
  </r>
  <r>
    <x v="9"/>
    <n v="-0.34289999999999998"/>
    <n v="3.7400600000000002"/>
    <n v="0.90029999999999999"/>
  </r>
  <r>
    <x v="9"/>
    <n v="-0.59499999999999997"/>
    <n v="3.78775"/>
    <n v="0.90029999999999999"/>
  </r>
  <r>
    <x v="9"/>
    <n v="-0.58709999999999996"/>
    <n v="3.7853500000000002"/>
    <n v="0.90029999999999999"/>
  </r>
  <r>
    <x v="9"/>
    <n v="-0.65469999999999995"/>
    <n v="3.79413"/>
    <n v="0.90029999999999999"/>
  </r>
  <r>
    <x v="9"/>
    <n v="-1.1148"/>
    <n v="3.8289200000000001"/>
    <n v="0.90029999999999999"/>
  </r>
  <r>
    <x v="9"/>
    <n v="-0.71919999999999995"/>
    <n v="3.79426"/>
    <n v="0.90029999999999999"/>
  </r>
  <r>
    <x v="9"/>
    <n v="-1.4117999999999999"/>
    <n v="3.8700399999999999"/>
    <n v="0.90029999999999999"/>
  </r>
  <r>
    <x v="9"/>
    <n v="-1.0192000000000001"/>
    <n v="3.8457300000000001"/>
    <n v="0.90029999999999999"/>
  </r>
  <r>
    <x v="9"/>
    <n v="-1.2196"/>
    <n v="3.8631500000000001"/>
    <n v="0.90029999999999999"/>
  </r>
  <r>
    <x v="9"/>
    <n v="-1.3960999999999999"/>
    <n v="3.8829099999999999"/>
    <n v="0.90029999999999999"/>
  </r>
  <r>
    <x v="9"/>
    <n v="-1.831"/>
    <n v="3.9253300000000002"/>
    <n v="0.90029999999999999"/>
  </r>
  <r>
    <x v="9"/>
    <n v="-1.5510999999999999"/>
    <n v="3.9219599999999999"/>
    <n v="0.90029999999999999"/>
  </r>
  <r>
    <x v="9"/>
    <n v="-1.7996000000000001"/>
    <n v="3.9625599999999999"/>
    <n v="0.90029999999999999"/>
  </r>
  <r>
    <x v="9"/>
    <n v="-0.8982"/>
    <n v="3.9138500000000001"/>
    <n v="0.90029999999999999"/>
  </r>
  <r>
    <x v="9"/>
    <n v="-1.8548"/>
    <n v="4.0110999999999999"/>
    <n v="0.90029999999999999"/>
  </r>
  <r>
    <x v="9"/>
    <n v="-1.8066"/>
    <n v="3.9880300000000002"/>
    <n v="0.90029999999999999"/>
  </r>
  <r>
    <x v="9"/>
    <n v="-1.5931999999999999"/>
    <n v="3.9847999999999999"/>
    <n v="0.90029999999999999"/>
  </r>
  <r>
    <x v="9"/>
    <n v="-1.6618999999999999"/>
    <n v="3.9814099999999999"/>
    <n v="0.90029999999999999"/>
  </r>
  <r>
    <x v="9"/>
    <n v="-1.4562999999999999"/>
    <n v="3.9520200000000001"/>
    <n v="0.90029999999999999"/>
  </r>
  <r>
    <x v="9"/>
    <n v="-1.4705999999999999"/>
    <n v="3.9262000000000001"/>
    <n v="0.90029999999999999"/>
  </r>
  <r>
    <x v="10"/>
    <s v="#N/A N/A"/>
    <s v="#N/A N/A"/>
    <s v="#N/A N/A"/>
  </r>
  <r>
    <x v="9"/>
    <n v="-1.0868"/>
    <n v="3.9010899999999999"/>
    <n v="0.90029999999999999"/>
  </r>
  <r>
    <x v="9"/>
    <n v="-1.2768999999999999"/>
    <n v="3.89215"/>
    <n v="0.90029999999999999"/>
  </r>
  <r>
    <x v="9"/>
    <n v="-1.4679"/>
    <n v="3.9023599999999998"/>
    <n v="0.90029999999999999"/>
  </r>
  <r>
    <x v="9"/>
    <n v="-1.8205"/>
    <n v="3.96652"/>
    <n v="0.90029999999999999"/>
  </r>
  <r>
    <x v="9"/>
    <n v="-1.3456999999999999"/>
    <n v="3.9119199999999998"/>
    <n v="0.90029999999999999"/>
  </r>
  <r>
    <x v="9"/>
    <n v="-1.5611999999999999"/>
    <n v="3.9428100000000001"/>
    <n v="0.90029999999999999"/>
  </r>
  <r>
    <x v="9"/>
    <n v="-0.95040000000000002"/>
    <n v="3.9049100000000001"/>
    <n v="0.90029999999999999"/>
  </r>
  <r>
    <x v="9"/>
    <n v="-1.6588000000000001"/>
    <n v="3.9392399999999999"/>
    <n v="0.90029999999999999"/>
  </r>
  <r>
    <x v="9"/>
    <n v="-0.81730000000000003"/>
    <n v="3.88863"/>
    <n v="0.90029999999999999"/>
  </r>
  <r>
    <x v="9"/>
    <n v="-2.1779999999999999"/>
    <n v="3.8848699999999998"/>
    <n v="0.90029999999999999"/>
  </r>
  <r>
    <x v="9"/>
    <n v="-1.7952999999999999"/>
    <n v="3.8655499999999998"/>
    <n v="0.90029999999999999"/>
  </r>
  <r>
    <x v="9"/>
    <n v="-1.8932"/>
    <n v="3.8578600000000001"/>
    <n v="0.90029999999999999"/>
  </r>
  <r>
    <x v="9"/>
    <n v="-1.5448999999999999"/>
    <n v="3.8471899999999999"/>
    <n v="0.90029999999999999"/>
  </r>
  <r>
    <x v="9"/>
    <n v="-1.8620000000000001"/>
    <n v="3.8726500000000001"/>
    <n v="0.90029999999999999"/>
  </r>
  <r>
    <x v="9"/>
    <n v="-1.9952000000000001"/>
    <n v="3.8852099999999998"/>
    <n v="0.90029999999999999"/>
  </r>
  <r>
    <x v="9"/>
    <n v="-2.7054999999999998"/>
    <n v="3.9254500000000001"/>
    <n v="0.90029999999999999"/>
  </r>
  <r>
    <x v="9"/>
    <n v="-2.8287"/>
    <n v="3.9230299999999998"/>
    <n v="0.90029999999999999"/>
  </r>
  <r>
    <x v="9"/>
    <n v="-2.7033"/>
    <n v="3.8908999999999998"/>
    <n v="0.90029999999999999"/>
  </r>
  <r>
    <x v="9"/>
    <n v="-1.8164"/>
    <n v="3.8888500000000001"/>
    <n v="0.90029999999999999"/>
  </r>
  <r>
    <x v="9"/>
    <n v="-2.3218999999999999"/>
    <n v="3.9137599999999999"/>
    <n v="0.90029999999999999"/>
  </r>
  <r>
    <x v="10"/>
    <s v="#N/A N/A"/>
    <s v="#N/A N/A"/>
    <s v="#N/A N/A"/>
  </r>
  <r>
    <x v="9"/>
    <n v="-1.8484"/>
    <n v="3.8795000000000002"/>
    <n v="0.90029999999999999"/>
  </r>
  <r>
    <x v="9"/>
    <n v="-2.8523999999999998"/>
    <n v="3.9763899999999999"/>
    <n v="0.90029999999999999"/>
  </r>
  <r>
    <x v="9"/>
    <n v="-2.1429999999999998"/>
    <n v="3.94597"/>
    <n v="0.90029999999999999"/>
  </r>
  <r>
    <x v="9"/>
    <n v="-1.9178999999999999"/>
    <n v="3.9311099999999999"/>
    <n v="0.90029999999999999"/>
  </r>
  <r>
    <x v="9"/>
    <n v="-1.9242999999999999"/>
    <n v="3.93465"/>
    <n v="0.90029999999999999"/>
  </r>
  <r>
    <x v="9"/>
    <n v="-1.9224000000000001"/>
    <n v="3.9281199999999998"/>
    <n v="0.90029999999999999"/>
  </r>
  <r>
    <x v="9"/>
    <n v="-2.2303000000000002"/>
    <n v="3.9332099999999999"/>
    <n v="0.90029999999999999"/>
  </r>
  <r>
    <x v="9"/>
    <n v="-2.4900000000000002"/>
    <n v="3.9519299999999999"/>
    <n v="0.90029999999999999"/>
  </r>
  <r>
    <x v="9"/>
    <n v="-2.2681"/>
    <n v="3.9701499999999998"/>
    <n v="0.90029999999999999"/>
  </r>
  <r>
    <x v="9"/>
    <n v="-2.3864999999999998"/>
    <n v="3.99431"/>
    <n v="0.90029999999999999"/>
  </r>
  <r>
    <x v="9"/>
    <n v="-2.7227999999999999"/>
    <n v="4.0254500000000002"/>
    <n v="0.90029999999999999"/>
  </r>
  <r>
    <x v="9"/>
    <n v="-1.3325"/>
    <n v="3.9533800000000001"/>
    <n v="0.90029999999999999"/>
  </r>
  <r>
    <x v="9"/>
    <n v="-2.1383000000000001"/>
    <n v="3.97322"/>
    <n v="0.90029999999999999"/>
  </r>
  <r>
    <x v="9"/>
    <n v="-2.0045000000000002"/>
    <n v="3.9537300000000002"/>
    <n v="0.90029999999999999"/>
  </r>
  <r>
    <x v="9"/>
    <n v="-2.4857999999999998"/>
    <n v="3.98935"/>
    <n v="0.90029999999999999"/>
  </r>
  <r>
    <x v="11"/>
    <n v="-1.0355000000000001"/>
    <n v="4.1047900000000004"/>
    <n v="0.88700000000000001"/>
  </r>
  <r>
    <x v="11"/>
    <n v="-0.59989999999999999"/>
    <n v="4.0517399999999997"/>
    <n v="0.88700000000000001"/>
  </r>
  <r>
    <x v="11"/>
    <n v="-0.45600000000000002"/>
    <n v="4.0441099999999999"/>
    <n v="0.88700000000000001"/>
  </r>
  <r>
    <x v="11"/>
    <n v="-0.75819999999999999"/>
    <n v="4.0789"/>
    <n v="0.88700000000000001"/>
  </r>
  <r>
    <x v="11"/>
    <n v="-0.97340000000000004"/>
    <n v="4.1096700000000004"/>
    <n v="0.88700000000000001"/>
  </r>
  <r>
    <x v="11"/>
    <n v="-0.69340000000000002"/>
    <n v="4.0801699999999999"/>
    <n v="0.88700000000000001"/>
  </r>
  <r>
    <x v="12"/>
    <n v="-0.90569999999999995"/>
    <n v="4.0769500000000001"/>
    <n v="0.89370000000000005"/>
  </r>
  <r>
    <x v="11"/>
    <n v="-0.84819999999999995"/>
    <n v="4.1055099999999998"/>
    <n v="0.88700000000000001"/>
  </r>
  <r>
    <x v="11"/>
    <n v="-0.72709999999999997"/>
    <n v="4.09673"/>
    <n v="0.88700000000000001"/>
  </r>
  <r>
    <x v="11"/>
    <n v="-1.1678999999999999"/>
    <n v="4.1140699999999999"/>
    <n v="0.88700000000000001"/>
  </r>
  <r>
    <x v="11"/>
    <n v="-1.1071"/>
    <n v="4.1241099999999999"/>
    <n v="0.88700000000000001"/>
  </r>
  <r>
    <x v="11"/>
    <n v="-0.72260000000000002"/>
    <n v="4.1357100000000004"/>
    <n v="0.88700000000000001"/>
  </r>
  <r>
    <x v="11"/>
    <n v="-0.91759999999999997"/>
    <n v="4.1759899999999996"/>
    <n v="0.88700000000000001"/>
  </r>
  <r>
    <x v="11"/>
    <n v="-0.1134"/>
    <n v="4.1136400000000002"/>
    <n v="0.88700000000000001"/>
  </r>
  <r>
    <x v="11"/>
    <n v="-0.65849999999999997"/>
    <n v="4.1657200000000003"/>
    <n v="0.88700000000000001"/>
  </r>
  <r>
    <x v="12"/>
    <n v="-0.90100000000000002"/>
    <n v="4.1958200000000003"/>
    <n v="0.89370000000000005"/>
  </r>
  <r>
    <x v="12"/>
    <n v="-0.90239999999999998"/>
    <n v="4.2024299999999997"/>
    <n v="0.89370000000000005"/>
  </r>
  <r>
    <x v="12"/>
    <n v="-0.53500000000000003"/>
    <n v="4.1802400000000004"/>
    <n v="0.89370000000000005"/>
  </r>
  <r>
    <x v="12"/>
    <n v="-0.189"/>
    <n v="4.1688499999999999"/>
    <n v="0.89370000000000005"/>
  </r>
  <r>
    <x v="12"/>
    <n v="-1.0993999999999999"/>
    <n v="4.2421600000000002"/>
    <n v="0.89370000000000005"/>
  </r>
  <r>
    <x v="12"/>
    <n v="-9.7500000000000003E-2"/>
    <n v="4.1777699999999998"/>
    <n v="0.89370000000000005"/>
  </r>
  <r>
    <x v="12"/>
    <n v="-0.60709999999999997"/>
    <n v="4.2023999999999999"/>
    <n v="0.89370000000000005"/>
  </r>
  <r>
    <x v="12"/>
    <n v="-0.1474"/>
    <n v="4.1508200000000004"/>
    <n v="0.89370000000000005"/>
  </r>
  <r>
    <x v="12"/>
    <n v="3.6799999999999999E-2"/>
    <n v="4.1459999999999999"/>
    <n v="0.89370000000000005"/>
  </r>
  <r>
    <x v="12"/>
    <n v="-0.17050000000000001"/>
    <n v="4.1617499999999996"/>
    <n v="0.89370000000000005"/>
  </r>
  <r>
    <x v="12"/>
    <n v="-0.16819999999999999"/>
    <n v="4.1344799999999999"/>
    <n v="0.89370000000000005"/>
  </r>
  <r>
    <x v="12"/>
    <n v="-0.93410000000000004"/>
    <n v="4.1739699999999997"/>
    <n v="0.89370000000000005"/>
  </r>
  <r>
    <x v="12"/>
    <n v="-0.98550000000000004"/>
    <n v="4.2089800000000004"/>
    <n v="0.89370000000000005"/>
  </r>
  <r>
    <x v="12"/>
    <n v="-0.41560000000000002"/>
    <n v="4.1828700000000003"/>
    <n v="0.89370000000000005"/>
  </r>
  <r>
    <x v="12"/>
    <n v="-0.65920000000000001"/>
    <n v="4.1960199999999999"/>
    <n v="0.89370000000000005"/>
  </r>
  <r>
    <x v="12"/>
    <n v="-0.29599999999999999"/>
    <n v="4.1497700000000002"/>
    <n v="0.89370000000000005"/>
  </r>
  <r>
    <x v="12"/>
    <n v="-0.6794"/>
    <n v="4.1841799999999996"/>
    <n v="0.89370000000000005"/>
  </r>
  <r>
    <x v="12"/>
    <n v="-0.71379999999999999"/>
    <n v="4.1979800000000003"/>
    <n v="0.89370000000000005"/>
  </r>
  <r>
    <x v="12"/>
    <n v="-0.58479999999999999"/>
    <n v="4.1730400000000003"/>
    <n v="0.89370000000000005"/>
  </r>
  <r>
    <x v="12"/>
    <n v="-0.75270000000000004"/>
    <n v="4.1892199999999997"/>
    <n v="0.89370000000000005"/>
  </r>
  <r>
    <x v="12"/>
    <n v="1.1189"/>
    <n v="4.1854699999999996"/>
    <n v="0.89370000000000005"/>
  </r>
  <r>
    <x v="12"/>
    <n v="1.7242"/>
    <n v="4.1364599999999996"/>
    <n v="0.89370000000000005"/>
  </r>
  <r>
    <x v="13"/>
    <n v="1.7014"/>
    <n v="4.0918299999999999"/>
    <n v="0.89370000000000005"/>
  </r>
  <r>
    <x v="13"/>
    <n v="2.4975000000000001"/>
    <n v="4.0446299999999997"/>
    <n v="0.89370000000000005"/>
  </r>
  <r>
    <x v="13"/>
    <n v="2.4615999999999998"/>
    <n v="4.0553600000000003"/>
    <n v="0.89370000000000005"/>
  </r>
  <r>
    <x v="13"/>
    <n v="2.9615"/>
    <n v="4.0262599999999997"/>
    <n v="0.89370000000000005"/>
  </r>
  <r>
    <x v="13"/>
    <n v="2.7240000000000002"/>
    <n v="4.0409800000000002"/>
    <n v="0.89370000000000005"/>
  </r>
  <r>
    <x v="13"/>
    <n v="2.2492999999999999"/>
    <n v="4.0745100000000001"/>
    <n v="0.89370000000000005"/>
  </r>
  <r>
    <x v="13"/>
    <n v="2.9468000000000001"/>
    <n v="4.0326199999999996"/>
    <n v="0.89370000000000005"/>
  </r>
  <r>
    <x v="13"/>
    <n v="3.2323"/>
    <n v="4.0078699999999996"/>
    <n v="0.89370000000000005"/>
  </r>
  <r>
    <x v="13"/>
    <n v="3.8961999999999999"/>
    <n v="3.9845299999999999"/>
    <n v="0.89370000000000005"/>
  </r>
  <r>
    <x v="13"/>
    <n v="4.1748000000000003"/>
    <n v="3.95926"/>
    <n v="0.89370000000000005"/>
  </r>
  <r>
    <x v="13"/>
    <n v="4.0064000000000002"/>
    <n v="3.97953"/>
    <n v="0.89370000000000005"/>
  </r>
  <r>
    <x v="13"/>
    <n v="3.1536"/>
    <n v="4.0209099999999998"/>
    <n v="0.89370000000000005"/>
  </r>
  <r>
    <x v="13"/>
    <n v="3.3546999999999998"/>
    <n v="3.9952100000000002"/>
    <n v="0.89370000000000005"/>
  </r>
  <r>
    <x v="13"/>
    <n v="1.8788"/>
    <n v="4.08962"/>
    <n v="0.89370000000000005"/>
  </r>
  <r>
    <x v="13"/>
    <n v="2.5922999999999998"/>
    <n v="4.0477299999999996"/>
    <n v="0.89370000000000005"/>
  </r>
  <r>
    <x v="13"/>
    <n v="2.4180000000000001"/>
    <n v="4.0751499999999998"/>
    <n v="0.89370000000000005"/>
  </r>
  <r>
    <x v="13"/>
    <n v="2.9558"/>
    <n v="4.0382400000000001"/>
    <n v="0.89370000000000005"/>
  </r>
  <r>
    <x v="13"/>
    <n v="6.2949000000000002"/>
    <n v="4.0553100000000004"/>
    <n v="0.89370000000000005"/>
  </r>
  <r>
    <x v="13"/>
    <n v="0.9657"/>
    <n v="4.0790199999999999"/>
    <n v="0.89370000000000005"/>
  </r>
  <r>
    <x v="13"/>
    <n v="1.6242000000000001"/>
    <n v="4.0512899999999998"/>
    <n v="0.89370000000000005"/>
  </r>
  <r>
    <x v="13"/>
    <n v="1.1132"/>
    <n v="4.0787800000000001"/>
    <n v="0.89370000000000005"/>
  </r>
  <r>
    <x v="13"/>
    <n v="0.92359999999999998"/>
    <n v="4.0936000000000003"/>
    <n v="0.89370000000000005"/>
  </r>
  <r>
    <x v="14"/>
    <n v="4.7031999999999998"/>
    <n v="3.8357899999999998"/>
    <n v="0.82720000000000005"/>
  </r>
  <r>
    <x v="14"/>
    <n v="4.9505999999999997"/>
    <n v="3.8364400000000001"/>
    <n v="0.82720000000000005"/>
  </r>
  <r>
    <x v="14"/>
    <n v="5.2123999999999997"/>
    <n v="3.84457"/>
    <n v="0.82720000000000005"/>
  </r>
  <r>
    <x v="14"/>
    <n v="4.7"/>
    <n v="3.88808"/>
    <n v="0.82720000000000005"/>
  </r>
  <r>
    <x v="14"/>
    <n v="4.6813000000000002"/>
    <n v="3.91229"/>
    <n v="0.82720000000000005"/>
  </r>
  <r>
    <x v="15"/>
    <n v="0.33119999999999999"/>
    <n v="4.2832800000000004"/>
    <n v="0.90029999999999999"/>
  </r>
  <r>
    <x v="15"/>
    <n v="1.49E-2"/>
    <n v="4.3166500000000001"/>
    <n v="0.90029999999999999"/>
  </r>
  <r>
    <x v="15"/>
    <n v="-0.23039999999999999"/>
    <n v="4.3445299999999998"/>
    <n v="0.90029999999999999"/>
  </r>
  <r>
    <x v="15"/>
    <n v="-0.45240000000000002"/>
    <n v="4.34856"/>
    <n v="0.90029999999999999"/>
  </r>
  <r>
    <x v="15"/>
    <n v="-0.85060000000000002"/>
    <n v="4.3825399999999997"/>
    <n v="0.90029999999999999"/>
  </r>
  <r>
    <x v="15"/>
    <n v="-0.60589999999999999"/>
    <n v="4.3633300000000004"/>
    <n v="0.90029999999999999"/>
  </r>
  <r>
    <x v="15"/>
    <n v="-0.20219999999999999"/>
    <n v="4.3332899999999999"/>
    <n v="0.90029999999999999"/>
  </r>
  <r>
    <x v="15"/>
    <n v="-0.34889999999999999"/>
    <n v="4.3487799999999996"/>
    <n v="0.90029999999999999"/>
  </r>
  <r>
    <x v="15"/>
    <n v="0.2908"/>
    <n v="4.2852600000000001"/>
    <n v="0.90029999999999999"/>
  </r>
  <r>
    <x v="15"/>
    <n v="0.2838"/>
    <n v="4.2631800000000002"/>
    <n v="0.90029999999999999"/>
  </r>
  <r>
    <x v="15"/>
    <n v="-6.1600000000000002E-2"/>
    <n v="4.29901"/>
    <n v="0.90029999999999999"/>
  </r>
  <r>
    <x v="15"/>
    <n v="-0.3024"/>
    <n v="4.3319599999999996"/>
    <n v="0.90029999999999999"/>
  </r>
  <r>
    <x v="15"/>
    <n v="-0.22739999999999999"/>
    <n v="4.3251499999999998"/>
    <n v="0.90029999999999999"/>
  </r>
  <r>
    <x v="15"/>
    <n v="0.31380000000000002"/>
    <n v="4.2745600000000001"/>
    <n v="0.90029999999999999"/>
  </r>
  <r>
    <x v="16"/>
    <n v="0.94569999999999999"/>
    <n v="4.2217900000000004"/>
    <n v="0.89370000000000005"/>
  </r>
  <r>
    <x v="16"/>
    <n v="0.94540000000000002"/>
    <n v="4.2356600000000002"/>
    <n v="0.89370000000000005"/>
  </r>
  <r>
    <x v="16"/>
    <n v="1.1731"/>
    <n v="4.2161900000000001"/>
    <n v="0.89370000000000005"/>
  </r>
  <r>
    <x v="16"/>
    <n v="1.0490999999999999"/>
    <n v="4.2301700000000002"/>
    <n v="0.89370000000000005"/>
  </r>
  <r>
    <x v="16"/>
    <n v="1.0485"/>
    <n v="4.2256"/>
    <n v="0.89370000000000005"/>
  </r>
  <r>
    <x v="16"/>
    <n v="1.7039"/>
    <n v="4.1687900000000004"/>
    <n v="0.89370000000000005"/>
  </r>
  <r>
    <x v="16"/>
    <n v="0.59470000000000001"/>
    <n v="4.26668"/>
    <n v="0.89370000000000005"/>
  </r>
  <r>
    <x v="16"/>
    <n v="1.2895000000000001"/>
    <n v="4.2039299999999997"/>
    <n v="0.89370000000000005"/>
  </r>
  <r>
    <x v="16"/>
    <n v="1.0431999999999999"/>
    <n v="4.22159"/>
    <n v="0.89370000000000005"/>
  </r>
  <r>
    <x v="16"/>
    <n v="1.1676"/>
    <n v="4.2055800000000003"/>
    <n v="0.89370000000000005"/>
  </r>
  <r>
    <x v="16"/>
    <n v="1.1415999999999999"/>
    <n v="4.2134999999999998"/>
    <n v="0.89370000000000005"/>
  </r>
  <r>
    <x v="16"/>
    <n v="0.62749999999999995"/>
    <n v="4.2519900000000002"/>
    <n v="0.89370000000000005"/>
  </r>
  <r>
    <x v="16"/>
    <n v="-6.6799999999999998E-2"/>
    <n v="4.3047599999999999"/>
    <n v="0.89370000000000005"/>
  </r>
  <r>
    <x v="16"/>
    <n v="0.17630000000000001"/>
    <n v="4.2534400000000003"/>
    <n v="0.89370000000000005"/>
  </r>
  <r>
    <x v="16"/>
    <n v="-0.39989999999999998"/>
    <n v="4.2934299999999999"/>
    <n v="0.89370000000000005"/>
  </r>
  <r>
    <x v="16"/>
    <n v="-2.3099999999999999E-2"/>
    <n v="4.2491599999999998"/>
    <n v="0.89370000000000005"/>
  </r>
  <r>
    <x v="16"/>
    <n v="-0.68400000000000005"/>
    <n v="4.2844199999999999"/>
    <n v="0.89370000000000005"/>
  </r>
  <r>
    <x v="16"/>
    <n v="-0.99109999999999998"/>
    <n v="4.3197400000000004"/>
    <n v="0.89370000000000005"/>
  </r>
  <r>
    <x v="16"/>
    <n v="-0.29780000000000001"/>
    <n v="4.2501300000000004"/>
    <n v="0.89370000000000005"/>
  </r>
  <r>
    <x v="16"/>
    <n v="-1.3234999999999999"/>
    <n v="4.2602799999999998"/>
    <n v="0.89370000000000005"/>
  </r>
  <r>
    <x v="17"/>
    <n v="-1.6162000000000001"/>
    <n v="4.2633700000000001"/>
    <n v="0.90029999999999999"/>
  </r>
  <r>
    <x v="17"/>
    <n v="-1.6911"/>
    <n v="4.2792399999999997"/>
    <n v="0.90029999999999999"/>
  </r>
  <r>
    <x v="17"/>
    <n v="-1.9754"/>
    <n v="4.3093700000000004"/>
    <n v="0.90029999999999999"/>
  </r>
  <r>
    <x v="17"/>
    <n v="-1.4053"/>
    <n v="4.2761800000000001"/>
    <n v="0.90029999999999999"/>
  </r>
  <r>
    <x v="17"/>
    <n v="-0.5554"/>
    <n v="4.2166300000000003"/>
    <n v="0.90029999999999999"/>
  </r>
  <r>
    <x v="17"/>
    <n v="-0.91479999999999995"/>
    <n v="4.2628500000000003"/>
    <n v="0.90029999999999999"/>
  </r>
  <r>
    <x v="17"/>
    <n v="-0.28029999999999999"/>
    <n v="4.1970299999999998"/>
    <n v="0.90029999999999999"/>
  </r>
  <r>
    <x v="17"/>
    <n v="-0.4955"/>
    <n v="4.1924599999999996"/>
    <n v="0.90029999999999999"/>
  </r>
  <r>
    <x v="17"/>
    <n v="-0.29530000000000001"/>
    <n v="4.1954599999999997"/>
    <n v="0.90029999999999999"/>
  </r>
  <r>
    <x v="17"/>
    <n v="-1.6443000000000001"/>
    <n v="4.2588800000000004"/>
    <n v="0.90029999999999999"/>
  </r>
  <r>
    <x v="17"/>
    <n v="-0.25819999999999999"/>
    <n v="4.1870399999999997"/>
    <n v="0.90029999999999999"/>
  </r>
  <r>
    <x v="17"/>
    <n v="-0.46460000000000001"/>
    <n v="4.1982400000000002"/>
    <n v="0.90029999999999999"/>
  </r>
  <r>
    <x v="17"/>
    <n v="-0.42430000000000001"/>
    <n v="4.1926199999999998"/>
    <n v="0.90029999999999999"/>
  </r>
  <r>
    <x v="17"/>
    <n v="-1.6915"/>
    <n v="4.2362500000000001"/>
    <n v="0.90029999999999999"/>
  </r>
  <r>
    <x v="17"/>
    <n v="0.56440000000000001"/>
    <n v="4.1474299999999999"/>
    <n v="0.90029999999999999"/>
  </r>
  <r>
    <x v="17"/>
    <n v="-3.2669000000000001"/>
    <n v="4.2157799999999996"/>
    <n v="0.90029999999999999"/>
  </r>
  <r>
    <x v="17"/>
    <n v="-5.0369000000000002"/>
    <n v="4.3966700000000003"/>
    <n v="0.90029999999999999"/>
  </r>
  <r>
    <x v="17"/>
    <n v="-4.8247999999999998"/>
    <n v="4.3684200000000004"/>
    <n v="0.90029999999999999"/>
  </r>
  <r>
    <x v="17"/>
    <n v="-1.5119"/>
    <n v="4.22309"/>
    <n v="0.90029999999999999"/>
  </r>
  <r>
    <x v="17"/>
    <n v="-1.5006999999999999"/>
    <n v="4.2856100000000001"/>
    <n v="0.90029999999999999"/>
  </r>
  <r>
    <x v="17"/>
    <n v="-1.3211999999999999"/>
    <n v="4.25265"/>
    <n v="0.90029999999999999"/>
  </r>
  <r>
    <x v="17"/>
    <n v="-0.3831"/>
    <n v="4.2048800000000002"/>
    <n v="0.90029999999999999"/>
  </r>
  <r>
    <x v="17"/>
    <n v="-0.97860000000000003"/>
    <n v="4.2396099999999999"/>
    <n v="0.90029999999999999"/>
  </r>
  <r>
    <x v="18"/>
    <n v="3.1758000000000002"/>
    <n v="4.0102799999999998"/>
    <n v="0.83379999999999999"/>
  </r>
  <r>
    <x v="18"/>
    <n v="3.1606999999999998"/>
    <n v="4.0112800000000002"/>
    <n v="0.83379999999999999"/>
  </r>
  <r>
    <x v="18"/>
    <n v="3.3797999999999999"/>
    <n v="4.0000299999999998"/>
    <n v="0.83379999999999999"/>
  </r>
  <r>
    <x v="18"/>
    <n v="2.4228000000000001"/>
    <n v="4.0682600000000004"/>
    <n v="0.83379999999999999"/>
  </r>
  <r>
    <x v="18"/>
    <n v="3.2155"/>
    <n v="3.9837600000000002"/>
    <n v="0.83379999999999999"/>
  </r>
  <r>
    <x v="19"/>
    <n v="-0.49530000000000002"/>
    <n v="4.3445600000000004"/>
    <n v="0.92020000000000002"/>
  </r>
  <r>
    <x v="19"/>
    <n v="-0.50219999999999998"/>
    <n v="4.3451000000000004"/>
    <n v="0.92020000000000002"/>
  </r>
  <r>
    <x v="19"/>
    <n v="-0.52370000000000005"/>
    <n v="4.35555"/>
    <n v="0.92020000000000002"/>
  </r>
  <r>
    <x v="19"/>
    <n v="-0.60640000000000005"/>
    <n v="4.3608099999999999"/>
    <n v="0.92020000000000002"/>
  </r>
  <r>
    <x v="19"/>
    <n v="-0.14399999999999999"/>
    <n v="4.2989499999999996"/>
    <n v="0.92020000000000002"/>
  </r>
  <r>
    <x v="19"/>
    <n v="-0.42480000000000001"/>
    <n v="4.3152499999999998"/>
    <n v="0.92020000000000002"/>
  </r>
  <r>
    <x v="19"/>
    <n v="-0.72089999999999999"/>
    <n v="4.3538899999999998"/>
    <n v="0.92020000000000002"/>
  </r>
  <r>
    <x v="19"/>
    <n v="-0.74360000000000004"/>
    <n v="4.3447199999999997"/>
    <n v="0.92020000000000002"/>
  </r>
  <r>
    <x v="19"/>
    <n v="-1.0119"/>
    <n v="4.3526300000000004"/>
    <n v="0.92020000000000002"/>
  </r>
  <r>
    <x v="19"/>
    <n v="-0.43209999999999998"/>
    <n v="4.3243"/>
    <n v="0.92020000000000002"/>
  </r>
  <r>
    <x v="19"/>
    <n v="-1.0804"/>
    <n v="4.3610899999999999"/>
    <n v="0.92020000000000002"/>
  </r>
  <r>
    <x v="19"/>
    <n v="-0.63549999999999995"/>
    <n v="4.3392900000000001"/>
    <n v="0.92020000000000002"/>
  </r>
  <r>
    <x v="19"/>
    <n v="-0.52239999999999998"/>
    <n v="4.3294100000000002"/>
    <n v="0.92020000000000002"/>
  </r>
  <r>
    <x v="19"/>
    <n v="-0.69779999999999998"/>
    <n v="4.3336399999999999"/>
    <n v="0.92020000000000002"/>
  </r>
  <r>
    <x v="19"/>
    <n v="-0.5262"/>
    <n v="4.3272300000000001"/>
    <n v="0.92020000000000002"/>
  </r>
  <r>
    <x v="19"/>
    <n v="-0.20960000000000001"/>
    <n v="4.31555"/>
    <n v="0.92020000000000002"/>
  </r>
  <r>
    <x v="19"/>
    <n v="-0.43390000000000001"/>
    <n v="4.3393100000000002"/>
    <n v="0.92020000000000002"/>
  </r>
  <r>
    <x v="19"/>
    <n v="-0.97809999999999997"/>
    <n v="4.3873899999999999"/>
    <n v="0.92020000000000002"/>
  </r>
  <r>
    <x v="19"/>
    <n v="-0.96909999999999996"/>
    <n v="4.3847800000000001"/>
    <n v="0.92020000000000002"/>
  </r>
  <r>
    <x v="19"/>
    <n v="-0.58809999999999996"/>
    <n v="4.3505399999999996"/>
    <n v="0.92020000000000002"/>
  </r>
  <r>
    <x v="20"/>
    <n v="-0.58889999999999998"/>
    <n v="4.3654900000000003"/>
    <n v="0.91359999999999997"/>
  </r>
  <r>
    <x v="20"/>
    <n v="-0.69030000000000002"/>
    <n v="4.3837700000000002"/>
    <n v="0.91359999999999997"/>
  </r>
  <r>
    <x v="20"/>
    <n v="-4.5699999999999998E-2"/>
    <n v="4.3318599999999998"/>
    <n v="0.91359999999999997"/>
  </r>
  <r>
    <x v="20"/>
    <n v="-0.63959999999999995"/>
    <n v="4.3707200000000004"/>
    <n v="0.91359999999999997"/>
  </r>
  <r>
    <x v="20"/>
    <n v="-1.2672000000000001"/>
    <n v="4.4240300000000001"/>
    <n v="0.91359999999999997"/>
  </r>
  <r>
    <x v="20"/>
    <n v="-1.0288999999999999"/>
    <n v="4.4100900000000003"/>
    <n v="0.91359999999999997"/>
  </r>
  <r>
    <x v="20"/>
    <n v="-0.51049999999999995"/>
    <n v="4.3493899999999996"/>
    <n v="0.91359999999999997"/>
  </r>
  <r>
    <x v="20"/>
    <n v="-0.2402"/>
    <n v="4.3201499999999999"/>
    <n v="0.91359999999999997"/>
  </r>
  <r>
    <x v="19"/>
    <n v="-0.22020000000000001"/>
    <n v="4.3170000000000002"/>
    <n v="0.92020000000000002"/>
  </r>
  <r>
    <x v="19"/>
    <n v="-0.96130000000000004"/>
    <n v="4.35276"/>
    <n v="0.92020000000000002"/>
  </r>
  <r>
    <x v="19"/>
    <n v="-0.47610000000000002"/>
    <n v="4.3124500000000001"/>
    <n v="0.92020000000000002"/>
  </r>
  <r>
    <x v="19"/>
    <n v="-0.68940000000000001"/>
    <n v="4.3309800000000003"/>
    <n v="0.92020000000000002"/>
  </r>
  <r>
    <x v="20"/>
    <n v="-0.42799999999999999"/>
    <n v="4.31508"/>
    <n v="0.91359999999999997"/>
  </r>
  <r>
    <x v="20"/>
    <n v="-0.50129999999999997"/>
    <n v="4.3088499999999996"/>
    <n v="0.91359999999999997"/>
  </r>
  <r>
    <x v="20"/>
    <n v="-0.2359"/>
    <n v="4.2901199999999999"/>
    <n v="0.91359999999999997"/>
  </r>
  <r>
    <x v="19"/>
    <n v="0.3145"/>
    <n v="4.2527200000000001"/>
    <n v="0.92020000000000002"/>
  </r>
  <r>
    <x v="19"/>
    <n v="-0.25419999999999998"/>
    <n v="4.2739500000000001"/>
    <n v="0.92020000000000002"/>
  </r>
  <r>
    <x v="19"/>
    <n v="-0.90510000000000002"/>
    <n v="4.3212700000000002"/>
    <n v="0.92020000000000002"/>
  </r>
  <r>
    <x v="19"/>
    <n v="3.6600000000000001E-2"/>
    <n v="4.2610299999999999"/>
    <n v="0.92020000000000002"/>
  </r>
  <r>
    <x v="19"/>
    <n v="0.27410000000000001"/>
    <n v="4.2512299999999996"/>
    <n v="0.92020000000000002"/>
  </r>
  <r>
    <x v="19"/>
    <n v="-0.4919"/>
    <n v="4.3162500000000001"/>
    <n v="0.92020000000000002"/>
  </r>
  <r>
    <x v="19"/>
    <n v="-8.6300000000000002E-2"/>
    <n v="4.28287"/>
    <n v="0.92020000000000002"/>
  </r>
  <r>
    <x v="19"/>
    <n v="0.24010000000000001"/>
    <n v="4.2546499999999998"/>
    <n v="0.92020000000000002"/>
  </r>
  <r>
    <x v="19"/>
    <n v="-0.2467"/>
    <n v="4.27982"/>
    <n v="0.92020000000000002"/>
  </r>
  <r>
    <x v="19"/>
    <n v="-0.57599999999999996"/>
    <n v="4.3110900000000001"/>
    <n v="0.92020000000000002"/>
  </r>
  <r>
    <x v="19"/>
    <n v="0.1676"/>
    <n v="4.2798999999999996"/>
    <n v="0.92020000000000002"/>
  </r>
  <r>
    <x v="19"/>
    <n v="-0.13070000000000001"/>
    <n v="4.3090200000000003"/>
    <n v="0.92020000000000002"/>
  </r>
  <r>
    <x v="19"/>
    <n v="0.1988"/>
    <n v="4.2770200000000003"/>
    <n v="0.92020000000000002"/>
  </r>
  <r>
    <x v="19"/>
    <n v="-1.2867999999999999"/>
    <n v="4.3401399999999999"/>
    <n v="0.92020000000000002"/>
  </r>
  <r>
    <x v="19"/>
    <n v="-0.97319999999999995"/>
    <n v="4.3277799999999997"/>
    <n v="0.92020000000000002"/>
  </r>
  <r>
    <x v="19"/>
    <n v="-1.8050999999999999"/>
    <n v="4.38279"/>
    <n v="0.92020000000000002"/>
  </r>
  <r>
    <x v="19"/>
    <n v="-2.3422000000000001"/>
    <n v="4.4079199999999998"/>
    <n v="0.92020000000000002"/>
  </r>
  <r>
    <x v="19"/>
    <n v="-2.0507"/>
    <n v="4.3860900000000003"/>
    <n v="0.92020000000000002"/>
  </r>
  <r>
    <x v="19"/>
    <n v="-2.2256999999999998"/>
    <n v="4.3863399999999997"/>
    <n v="0.92020000000000002"/>
  </r>
  <r>
    <x v="19"/>
    <n v="-1.4078999999999999"/>
    <n v="4.3388499999999999"/>
    <n v="0.92020000000000002"/>
  </r>
  <r>
    <x v="19"/>
    <n v="-1.3285"/>
    <n v="4.3322399999999996"/>
    <n v="0.92020000000000002"/>
  </r>
  <r>
    <x v="21"/>
    <n v="3.8774999999999999"/>
    <n v="3.9807000000000001"/>
    <n v="0.78069999999999995"/>
  </r>
  <r>
    <x v="21"/>
    <n v="4.2069000000000001"/>
    <n v="3.96949"/>
    <n v="0.78069999999999995"/>
  </r>
  <r>
    <x v="21"/>
    <n v="4.7729999999999997"/>
    <n v="3.9382100000000002"/>
    <n v="0.78069999999999995"/>
  </r>
  <r>
    <x v="21"/>
    <n v="4.3555000000000001"/>
    <n v="3.97106"/>
    <n v="0.78069999999999995"/>
  </r>
  <r>
    <x v="21"/>
    <n v="5.6931000000000003"/>
    <n v="3.8706100000000001"/>
    <n v="0.78069999999999995"/>
  </r>
  <r>
    <x v="22"/>
    <n v="-0.56430000000000002"/>
    <n v="4.39194"/>
    <n v="0.90029999999999999"/>
  </r>
  <r>
    <x v="22"/>
    <n v="0.50490000000000002"/>
    <n v="4.2832999999999997"/>
    <n v="0.90029999999999999"/>
  </r>
  <r>
    <x v="22"/>
    <n v="-0.29289999999999999"/>
    <n v="4.3773799999999996"/>
    <n v="0.90029999999999999"/>
  </r>
  <r>
    <x v="22"/>
    <n v="-0.45129999999999998"/>
    <n v="4.3936900000000003"/>
    <n v="0.90029999999999999"/>
  </r>
  <r>
    <x v="22"/>
    <n v="-0.86499999999999999"/>
    <n v="4.4402200000000001"/>
    <n v="0.90029999999999999"/>
  </r>
  <r>
    <x v="22"/>
    <n v="-0.64229999999999998"/>
    <n v="4.4027000000000003"/>
    <n v="0.90029999999999999"/>
  </r>
  <r>
    <x v="22"/>
    <n v="-0.40710000000000002"/>
    <n v="4.38835"/>
    <n v="0.90029999999999999"/>
  </r>
  <r>
    <x v="22"/>
    <n v="-0.55279999999999996"/>
    <n v="4.4259700000000004"/>
    <n v="0.90029999999999999"/>
  </r>
  <r>
    <x v="23"/>
    <n v="3.1E-2"/>
    <n v="4.3679100000000002"/>
    <n v="0.90029999999999999"/>
  </r>
  <r>
    <x v="22"/>
    <n v="-0.43049999999999999"/>
    <n v="4.4083600000000001"/>
    <n v="0.90029999999999999"/>
  </r>
  <r>
    <x v="22"/>
    <n v="-0.40810000000000002"/>
    <n v="4.4403199999999998"/>
    <n v="0.90029999999999999"/>
  </r>
  <r>
    <x v="23"/>
    <n v="-0.23930000000000001"/>
    <n v="4.4284299999999996"/>
    <n v="0.90029999999999999"/>
  </r>
  <r>
    <x v="23"/>
    <n v="-0.62060000000000004"/>
    <n v="4.4760799999999996"/>
    <n v="0.90029999999999999"/>
  </r>
  <r>
    <x v="23"/>
    <n v="-0.48820000000000002"/>
    <n v="4.4725999999999999"/>
    <n v="0.90029999999999999"/>
  </r>
  <r>
    <x v="23"/>
    <n v="-0.5444"/>
    <n v="4.4906699999999997"/>
    <n v="0.90029999999999999"/>
  </r>
  <r>
    <x v="23"/>
    <n v="7.7200000000000005E-2"/>
    <n v="4.4373800000000001"/>
    <n v="0.90029999999999999"/>
  </r>
  <r>
    <x v="23"/>
    <n v="-2.1875"/>
    <n v="4.65611"/>
    <n v="0.90029999999999999"/>
  </r>
  <r>
    <x v="23"/>
    <n v="-5.0700000000000002E-2"/>
    <n v="4.4930300000000001"/>
    <n v="0.90029999999999999"/>
  </r>
  <r>
    <x v="23"/>
    <n v="-0.70920000000000005"/>
    <n v="4.5632299999999999"/>
    <n v="0.90029999999999999"/>
  </r>
  <r>
    <x v="23"/>
    <n v="-0.25719999999999998"/>
    <n v="4.5165600000000001"/>
    <n v="0.90029999999999999"/>
  </r>
  <r>
    <x v="23"/>
    <n v="-1.2800000000000001E-2"/>
    <n v="4.4978400000000001"/>
    <n v="0.90029999999999999"/>
  </r>
  <r>
    <x v="23"/>
    <n v="-0.50190000000000001"/>
    <n v="4.5334199999999996"/>
    <n v="0.90029999999999999"/>
  </r>
  <r>
    <x v="23"/>
    <n v="-0.312"/>
    <n v="4.51363"/>
    <n v="0.90029999999999999"/>
  </r>
  <r>
    <x v="23"/>
    <n v="-1.1612"/>
    <n v="4.5846900000000002"/>
    <n v="0.90029999999999999"/>
  </r>
  <r>
    <x v="23"/>
    <n v="0.41670000000000001"/>
    <n v="4.4489799999999997"/>
    <n v="0.90029999999999999"/>
  </r>
  <r>
    <x v="23"/>
    <n v="-0.62380000000000002"/>
    <n v="4.4910699999999997"/>
    <n v="0.90029999999999999"/>
  </r>
  <r>
    <x v="23"/>
    <n v="-0.45660000000000001"/>
    <n v="4.5263200000000001"/>
    <n v="0.90029999999999999"/>
  </r>
  <r>
    <x v="10"/>
    <s v="#N/A N/A"/>
    <s v="#N/A N/A"/>
    <s v="#N/A N/A"/>
  </r>
  <r>
    <x v="23"/>
    <n v="-0.85860000000000003"/>
    <n v="4.5422000000000002"/>
    <n v="0.90029999999999999"/>
  </r>
  <r>
    <x v="23"/>
    <n v="-0.60980000000000001"/>
    <n v="4.4892799999999999"/>
    <n v="0.90029999999999999"/>
  </r>
  <r>
    <x v="23"/>
    <n v="-0.69830000000000003"/>
    <n v="4.5217900000000002"/>
    <n v="0.90029999999999999"/>
  </r>
  <r>
    <x v="23"/>
    <n v="-2.0541999999999998"/>
    <n v="4.6059099999999997"/>
    <n v="0.90029999999999999"/>
  </r>
  <r>
    <x v="23"/>
    <n v="-1.7755000000000001"/>
    <n v="4.5774299999999997"/>
    <n v="0.90029999999999999"/>
  </r>
  <r>
    <x v="23"/>
    <n v="-1.9549000000000001"/>
    <n v="4.59673"/>
    <n v="0.90029999999999999"/>
  </r>
  <r>
    <x v="23"/>
    <n v="-2.0604"/>
    <n v="4.6085399999999996"/>
    <n v="0.90029999999999999"/>
  </r>
  <r>
    <x v="23"/>
    <n v="-1.9303999999999999"/>
    <n v="4.6153399999999998"/>
    <n v="0.90029999999999999"/>
  </r>
  <r>
    <x v="24"/>
    <n v="1.9224000000000001"/>
    <n v="4.3180699999999996"/>
    <n v="0.87370000000000003"/>
  </r>
  <r>
    <x v="24"/>
    <n v="2.0560999999999998"/>
    <n v="4.3254299999999999"/>
    <n v="0.87370000000000003"/>
  </r>
  <r>
    <x v="24"/>
    <n v="1.6742999999999999"/>
    <n v="4.3443100000000001"/>
    <n v="0.87370000000000003"/>
  </r>
  <r>
    <x v="24"/>
    <n v="1.0787"/>
    <n v="4.4028499999999999"/>
    <n v="0.87370000000000003"/>
  </r>
  <r>
    <x v="24"/>
    <n v="1.8089999999999999"/>
    <n v="4.37744"/>
    <n v="0.87370000000000003"/>
  </r>
  <r>
    <x v="24"/>
    <n v="1.2817000000000001"/>
    <n v="4.41059"/>
    <n v="0.87370000000000003"/>
  </r>
  <r>
    <x v="24"/>
    <n v="0.43049999999999999"/>
    <n v="4.4851299999999998"/>
    <n v="0.87370000000000003"/>
  </r>
  <r>
    <x v="24"/>
    <n v="0.28910000000000002"/>
    <n v="4.4588000000000001"/>
    <n v="0.87370000000000003"/>
  </r>
  <r>
    <x v="24"/>
    <n v="0.48630000000000001"/>
    <n v="4.4660799999999998"/>
    <n v="0.87370000000000003"/>
  </r>
  <r>
    <x v="24"/>
    <n v="0.56979999999999997"/>
    <n v="4.4354199999999997"/>
    <n v="0.87370000000000003"/>
  </r>
  <r>
    <x v="24"/>
    <n v="-0.33169999999999999"/>
    <n v="4.49655"/>
    <n v="0.87370000000000003"/>
  </r>
  <r>
    <x v="10"/>
    <s v="#N/A N/A"/>
    <s v="#N/A N/A"/>
    <s v="#N/A N/A"/>
  </r>
  <r>
    <x v="24"/>
    <n v="-0.1066"/>
    <n v="4.4875299999999996"/>
    <n v="0.87370000000000003"/>
  </r>
  <r>
    <x v="24"/>
    <n v="-1.2121"/>
    <n v="4.5536700000000003"/>
    <n v="0.87370000000000003"/>
  </r>
  <r>
    <x v="24"/>
    <n v="-5.3999999999999999E-2"/>
    <n v="4.5094799999999999"/>
    <n v="0.87370000000000003"/>
  </r>
  <r>
    <x v="24"/>
    <n v="-0.25890000000000002"/>
    <n v="4.4894800000000004"/>
    <n v="0.87370000000000003"/>
  </r>
  <r>
    <x v="24"/>
    <n v="0.65749999999999997"/>
    <n v="4.4465399999999997"/>
    <n v="0.87370000000000003"/>
  </r>
  <r>
    <x v="24"/>
    <n v="-0.39910000000000001"/>
    <n v="4.4647699999999997"/>
    <n v="0.87370000000000003"/>
  </r>
  <r>
    <x v="24"/>
    <n v="-1.4974000000000001"/>
    <n v="4.4098300000000004"/>
    <n v="0.87370000000000003"/>
  </r>
  <r>
    <x v="24"/>
    <n v="-1.1548"/>
    <n v="4.38063"/>
    <n v="0.87370000000000003"/>
  </r>
  <r>
    <x v="24"/>
    <n v="-1.9468000000000001"/>
    <n v="4.4208600000000002"/>
    <n v="0.87370000000000003"/>
  </r>
  <r>
    <x v="24"/>
    <n v="-1.6017999999999999"/>
    <n v="4.4142400000000004"/>
    <n v="0.87370000000000003"/>
  </r>
  <r>
    <x v="24"/>
    <n v="-2.8923999999999999"/>
    <n v="4.4304399999999999"/>
    <n v="0.87370000000000003"/>
  </r>
  <r>
    <x v="25"/>
    <n v="9.5366999999999997"/>
    <n v="3.5987399999999998"/>
    <n v="0.75409999999999999"/>
  </r>
  <r>
    <x v="25"/>
    <n v="8.8155999999999999"/>
    <n v="3.6382099999999999"/>
    <n v="0.75409999999999999"/>
  </r>
  <r>
    <x v="25"/>
    <n v="9.8556000000000008"/>
    <n v="3.5582099999999999"/>
    <n v="0.75409999999999999"/>
  </r>
  <r>
    <x v="25"/>
    <n v="9.1906999999999996"/>
    <n v="3.6461600000000001"/>
    <n v="0.75409999999999999"/>
  </r>
  <r>
    <x v="25"/>
    <n v="12.1464"/>
    <n v="3.4588700000000001"/>
    <n v="0.75409999999999999"/>
  </r>
  <r>
    <x v="26"/>
    <n v="0.29260000000000003"/>
    <n v="4.6176500000000003"/>
    <n v="0.90690000000000004"/>
  </r>
  <r>
    <x v="26"/>
    <n v="0.29020000000000001"/>
    <n v="4.6480300000000003"/>
    <n v="0.90690000000000004"/>
  </r>
  <r>
    <x v="26"/>
    <n v="0.71889999999999998"/>
    <n v="4.6941699999999997"/>
    <n v="0.90690000000000004"/>
  </r>
  <r>
    <x v="26"/>
    <n v="0.2074"/>
    <n v="4.7256200000000002"/>
    <n v="0.90690000000000004"/>
  </r>
  <r>
    <x v="26"/>
    <n v="0.43609999999999999"/>
    <n v="4.7672499999999998"/>
    <n v="0.90690000000000004"/>
  </r>
  <r>
    <x v="26"/>
    <n v="2.5000000000000001E-2"/>
    <n v="4.82545"/>
    <n v="0.90690000000000004"/>
  </r>
  <r>
    <x v="26"/>
    <n v="0.8488"/>
    <n v="4.8201799999999997"/>
    <n v="0.90690000000000004"/>
  </r>
  <r>
    <x v="26"/>
    <n v="0.3296"/>
    <n v="4.8201000000000001"/>
    <n v="0.90690000000000004"/>
  </r>
  <r>
    <x v="26"/>
    <n v="0.57689999999999997"/>
    <n v="4.8018200000000002"/>
    <n v="0.90690000000000004"/>
  </r>
  <r>
    <x v="26"/>
    <n v="8.2600000000000007E-2"/>
    <n v="4.8533400000000002"/>
    <n v="0.90690000000000004"/>
  </r>
  <r>
    <x v="26"/>
    <n v="0.28170000000000001"/>
    <n v="4.8232999999999997"/>
    <n v="0.90690000000000004"/>
  </r>
  <r>
    <x v="26"/>
    <n v="-0.1545"/>
    <n v="4.8767100000000001"/>
    <n v="0.90690000000000004"/>
  </r>
  <r>
    <x v="26"/>
    <n v="0.43369999999999997"/>
    <n v="4.8633699999999997"/>
    <n v="0.90690000000000004"/>
  </r>
  <r>
    <x v="26"/>
    <n v="-0.41139999999999999"/>
    <n v="4.95"/>
    <n v="0.90690000000000004"/>
  </r>
  <r>
    <x v="26"/>
    <n v="4.2200000000000001E-2"/>
    <n v="4.9148300000000003"/>
    <n v="0.90690000000000004"/>
  </r>
  <r>
    <x v="26"/>
    <n v="-0.47899999999999998"/>
    <n v="4.9787100000000004"/>
    <n v="0.90690000000000004"/>
  </r>
  <r>
    <x v="26"/>
    <n v="0.26429999999999998"/>
    <n v="4.92293"/>
    <n v="0.90690000000000004"/>
  </r>
  <r>
    <x v="26"/>
    <n v="-0.25180000000000002"/>
    <n v="4.9750500000000004"/>
    <n v="0.90690000000000004"/>
  </r>
  <r>
    <x v="26"/>
    <n v="-0.34449999999999997"/>
    <n v="4.9782299999999999"/>
    <n v="0.90690000000000004"/>
  </r>
  <r>
    <x v="26"/>
    <n v="-0.28360000000000002"/>
    <n v="4.9973400000000003"/>
    <n v="0.90690000000000004"/>
  </r>
  <r>
    <x v="26"/>
    <n v="-0.80289999999999995"/>
    <n v="5.0216200000000004"/>
    <n v="0.90690000000000004"/>
  </r>
  <r>
    <x v="26"/>
    <n v="-0.60199999999999998"/>
    <n v="5.0313699999999999"/>
    <n v="0.90690000000000004"/>
  </r>
  <r>
    <x v="26"/>
    <n v="-0.45129999999999998"/>
    <n v="5.0460799999999999"/>
    <n v="0.90690000000000004"/>
  </r>
  <r>
    <x v="26"/>
    <n v="-0.317"/>
    <n v="5.02949"/>
    <n v="0.90690000000000004"/>
  </r>
  <r>
    <x v="26"/>
    <n v="-1.1677"/>
    <n v="5.0988800000000003"/>
    <n v="0.90690000000000004"/>
  </r>
  <r>
    <x v="26"/>
    <n v="-0.49020000000000002"/>
    <n v="5.0172499999999998"/>
    <n v="0.90690000000000004"/>
  </r>
  <r>
    <x v="26"/>
    <n v="-1.4321999999999999"/>
    <n v="5.0546699999999998"/>
    <n v="0.90690000000000004"/>
  </r>
  <r>
    <x v="26"/>
    <n v="-1.4733000000000001"/>
    <n v="5.0823600000000004"/>
    <n v="0.90690000000000004"/>
  </r>
  <r>
    <x v="26"/>
    <n v="-0.93589999999999995"/>
    <n v="5.0443800000000003"/>
    <n v="0.90690000000000004"/>
  </r>
  <r>
    <x v="26"/>
    <n v="-1.7384999999999999"/>
    <n v="5.0724900000000002"/>
    <n v="0.90690000000000004"/>
  </r>
  <r>
    <x v="26"/>
    <n v="-1.6916"/>
    <n v="5.0402100000000001"/>
    <n v="0.90690000000000004"/>
  </r>
  <r>
    <x v="26"/>
    <n v="-0.68600000000000005"/>
    <n v="4.97471"/>
    <n v="0.90690000000000004"/>
  </r>
  <r>
    <x v="26"/>
    <n v="-0.34460000000000002"/>
    <n v="4.8978700000000002"/>
    <n v="0.90690000000000004"/>
  </r>
  <r>
    <x v="26"/>
    <n v="-1.1912"/>
    <n v="4.9833600000000002"/>
    <n v="0.90690000000000004"/>
  </r>
  <r>
    <x v="26"/>
    <n v="-1.095"/>
    <n v="5.1196000000000002"/>
    <n v="0.90690000000000004"/>
  </r>
  <r>
    <x v="26"/>
    <n v="-0.22439999999999999"/>
    <n v="5.1445699999999999"/>
    <n v="0.90690000000000004"/>
  </r>
  <r>
    <x v="26"/>
    <n v="-4.9700000000000001E-2"/>
    <n v="5.1351000000000004"/>
    <n v="0.90690000000000004"/>
  </r>
  <r>
    <x v="26"/>
    <n v="-0.57250000000000001"/>
    <n v="5.18703"/>
    <n v="0.90690000000000004"/>
  </r>
  <r>
    <x v="26"/>
    <n v="-0.1444"/>
    <n v="5.1529499999999997"/>
    <n v="0.90690000000000004"/>
  </r>
  <r>
    <x v="26"/>
    <n v="0.69079999999999997"/>
    <n v="5.1005099999999999"/>
    <n v="0.90690000000000004"/>
  </r>
  <r>
    <x v="26"/>
    <n v="0.56089999999999995"/>
    <n v="5.12751"/>
    <n v="0.90690000000000004"/>
  </r>
  <r>
    <x v="26"/>
    <n v="0.5474"/>
    <n v="5.1408300000000002"/>
    <n v="0.90690000000000004"/>
  </r>
  <r>
    <x v="26"/>
    <n v="0.1792"/>
    <n v="5.1754899999999999"/>
    <n v="0.90690000000000004"/>
  </r>
  <r>
    <x v="26"/>
    <n v="1.1015999999999999"/>
    <n v="5.1062700000000003"/>
    <n v="0.90690000000000004"/>
  </r>
  <r>
    <x v="26"/>
    <n v="0.22850000000000001"/>
    <n v="5.1607700000000003"/>
    <n v="0.90690000000000004"/>
  </r>
  <r>
    <x v="26"/>
    <n v="1.7050000000000001"/>
    <n v="5.0660999999999996"/>
    <n v="0.90690000000000004"/>
  </r>
  <r>
    <x v="26"/>
    <n v="1.0408999999999999"/>
    <n v="5.0919699999999999"/>
    <n v="0.90690000000000004"/>
  </r>
  <r>
    <x v="26"/>
    <n v="0.79400000000000004"/>
    <n v="5.1078999999999999"/>
    <n v="0.90690000000000004"/>
  </r>
  <r>
    <x v="26"/>
    <n v="0.91559999999999997"/>
    <n v="5.1160899999999998"/>
    <n v="0.90690000000000004"/>
  </r>
  <r>
    <x v="26"/>
    <n v="0.51039999999999996"/>
    <n v="5.1414900000000001"/>
    <n v="0.90690000000000004"/>
  </r>
  <r>
    <x v="26"/>
    <n v="0.92749999999999999"/>
    <n v="5.1675500000000003"/>
    <n v="0.90690000000000004"/>
  </r>
  <r>
    <x v="26"/>
    <n v="1.1559999999999999"/>
    <n v="5.1521499999999998"/>
    <n v="0.90690000000000004"/>
  </r>
  <r>
    <x v="26"/>
    <n v="0.94089999999999996"/>
    <n v="5.1633899999999997"/>
    <n v="0.90690000000000004"/>
  </r>
  <r>
    <x v="26"/>
    <n v="1.4414"/>
    <n v="5.1255800000000002"/>
    <n v="0.90690000000000004"/>
  </r>
  <r>
    <x v="26"/>
    <n v="1.2905"/>
    <n v="5.1485000000000003"/>
    <n v="0.90690000000000004"/>
  </r>
  <r>
    <x v="26"/>
    <n v="0.4652"/>
    <n v="5.2161499999999998"/>
    <n v="0.90690000000000004"/>
  </r>
  <r>
    <x v="26"/>
    <n v="0.1061"/>
    <n v="5.2463600000000001"/>
    <n v="0.90690000000000004"/>
  </r>
  <r>
    <x v="26"/>
    <n v="0.43859999999999999"/>
    <n v="5.2317400000000003"/>
    <n v="0.90690000000000004"/>
  </r>
  <r>
    <x v="27"/>
    <n v="12.733499999999999"/>
    <n v="4.30694"/>
    <n v="0.74739999999999995"/>
  </r>
  <r>
    <x v="27"/>
    <n v="10.995699999999999"/>
    <n v="4.4518700000000004"/>
    <n v="0.74739999999999995"/>
  </r>
  <r>
    <x v="27"/>
    <n v="12.8864"/>
    <n v="4.3179800000000004"/>
    <n v="0.74739999999999995"/>
  </r>
  <r>
    <x v="27"/>
    <n v="12.6058"/>
    <n v="4.3432700000000004"/>
    <n v="0.74739999999999995"/>
  </r>
  <r>
    <x v="27"/>
    <n v="10.8169"/>
    <n v="4.4767799999999998"/>
    <n v="0.74739999999999995"/>
  </r>
  <r>
    <x v="27"/>
    <n v="11.783099999999999"/>
    <n v="4.4279799999999998"/>
    <n v="0.74739999999999995"/>
  </r>
  <r>
    <x v="28"/>
    <n v="1.1504000000000001"/>
    <n v="5.21495"/>
    <n v="0.92689999999999995"/>
  </r>
  <r>
    <x v="29"/>
    <n v="0.68400000000000005"/>
    <n v="5.2737299999999996"/>
    <n v="0.92689999999999995"/>
  </r>
  <r>
    <x v="29"/>
    <n v="1.4189000000000001"/>
    <n v="5.1900899999999996"/>
    <n v="0.92689999999999995"/>
  </r>
  <r>
    <x v="29"/>
    <n v="1.2393000000000001"/>
    <n v="5.2055699999999998"/>
    <n v="0.92689999999999995"/>
  </r>
  <r>
    <x v="29"/>
    <n v="1.7422"/>
    <n v="5.1616"/>
    <n v="0.92689999999999995"/>
  </r>
  <r>
    <x v="28"/>
    <n v="0.7147"/>
    <n v="5.2653100000000004"/>
    <n v="0.92689999999999995"/>
  </r>
  <r>
    <x v="28"/>
    <n v="1.5324"/>
    <n v="5.1849600000000002"/>
    <n v="0.92689999999999995"/>
  </r>
  <r>
    <x v="28"/>
    <n v="1.2228000000000001"/>
    <n v="5.2182300000000001"/>
    <n v="0.92689999999999995"/>
  </r>
  <r>
    <x v="28"/>
    <n v="1.6374"/>
    <n v="5.1570900000000002"/>
    <n v="0.92689999999999995"/>
  </r>
  <r>
    <x v="29"/>
    <n v="1.5669"/>
    <n v="5.1729799999999999"/>
    <n v="0.92689999999999995"/>
  </r>
  <r>
    <x v="29"/>
    <n v="1.3816999999999999"/>
    <n v="5.1952199999999999"/>
    <n v="0.92689999999999995"/>
  </r>
  <r>
    <x v="29"/>
    <n v="1.1727000000000001"/>
    <n v="5.2166499999999996"/>
    <n v="0.92689999999999995"/>
  </r>
  <r>
    <x v="29"/>
    <n v="1.1335999999999999"/>
    <n v="5.2275200000000002"/>
    <n v="0.92689999999999995"/>
  </r>
  <r>
    <x v="28"/>
    <n v="0.65239999999999998"/>
    <n v="5.2759600000000004"/>
    <n v="0.92689999999999995"/>
  </r>
  <r>
    <x v="29"/>
    <n v="1.4039999999999999"/>
    <n v="5.2149700000000001"/>
    <n v="0.92689999999999995"/>
  </r>
  <r>
    <x v="29"/>
    <n v="0.55769999999999997"/>
    <n v="5.2957900000000002"/>
    <n v="0.92689999999999995"/>
  </r>
  <r>
    <x v="29"/>
    <n v="0.76649999999999996"/>
    <n v="5.27468"/>
    <n v="0.92689999999999995"/>
  </r>
  <r>
    <x v="29"/>
    <n v="0.56469999999999998"/>
    <n v="5.2926599999999997"/>
    <n v="0.92689999999999995"/>
  </r>
  <r>
    <x v="29"/>
    <n v="0.90429999999999999"/>
    <n v="5.2554299999999996"/>
    <n v="0.92689999999999995"/>
  </r>
  <r>
    <x v="29"/>
    <n v="0.47310000000000002"/>
    <n v="5.2856800000000002"/>
    <n v="0.92689999999999995"/>
  </r>
  <r>
    <x v="29"/>
    <n v="0.58520000000000005"/>
    <n v="5.27616"/>
    <n v="0.92689999999999995"/>
  </r>
  <r>
    <x v="29"/>
    <n v="0.38840000000000002"/>
    <n v="5.28613"/>
    <n v="0.92689999999999995"/>
  </r>
  <r>
    <x v="29"/>
    <n v="0.91779999999999995"/>
    <n v="5.2396799999999999"/>
    <n v="0.92689999999999995"/>
  </r>
  <r>
    <x v="29"/>
    <n v="1.0827"/>
    <n v="5.2228599999999998"/>
    <n v="0.92689999999999995"/>
  </r>
  <r>
    <x v="29"/>
    <n v="0.83650000000000002"/>
    <n v="5.2485200000000001"/>
    <n v="0.92689999999999995"/>
  </r>
  <r>
    <x v="29"/>
    <n v="1.2043999999999999"/>
    <n v="5.2255099999999999"/>
    <n v="0.92689999999999995"/>
  </r>
  <r>
    <x v="29"/>
    <n v="1.3010999999999999"/>
    <n v="5.2134999999999998"/>
    <n v="0.92689999999999995"/>
  </r>
  <r>
    <x v="29"/>
    <n v="1.0164"/>
    <n v="5.2281399999999998"/>
    <n v="0.92689999999999995"/>
  </r>
  <r>
    <x v="29"/>
    <n v="1.3712"/>
    <n v="5.2062400000000002"/>
    <n v="0.92689999999999995"/>
  </r>
  <r>
    <x v="29"/>
    <n v="1.5185"/>
    <n v="5.1977099999999998"/>
    <n v="0.92689999999999995"/>
  </r>
  <r>
    <x v="29"/>
    <n v="1.1779999999999999"/>
    <n v="5.2221599999999997"/>
    <n v="0.92689999999999995"/>
  </r>
  <r>
    <x v="29"/>
    <n v="1.0435000000000001"/>
    <n v="5.2251700000000003"/>
    <n v="0.92689999999999995"/>
  </r>
  <r>
    <x v="29"/>
    <n v="0.39029999999999998"/>
    <n v="5.2837500000000004"/>
    <n v="0.92689999999999995"/>
  </r>
  <r>
    <x v="29"/>
    <n v="1.4272"/>
    <n v="5.2256099999999996"/>
    <n v="0.92689999999999995"/>
  </r>
  <r>
    <x v="29"/>
    <n v="1.5305"/>
    <n v="5.2251899999999996"/>
    <n v="0.92689999999999995"/>
  </r>
  <r>
    <x v="29"/>
    <n v="1.452"/>
    <n v="5.2149299999999998"/>
    <n v="0.92689999999999995"/>
  </r>
  <r>
    <x v="30"/>
    <n v="2.6783000000000001"/>
    <n v="5.1223200000000002"/>
    <n v="0.90029999999999999"/>
  </r>
  <r>
    <x v="30"/>
    <n v="2.5649999999999999"/>
    <n v="5.1316100000000002"/>
    <n v="0.90029999999999999"/>
  </r>
  <r>
    <x v="30"/>
    <n v="2.8498999999999999"/>
    <n v="5.0937099999999997"/>
    <n v="0.90029999999999999"/>
  </r>
  <r>
    <x v="30"/>
    <n v="2.7397999999999998"/>
    <n v="5.1022400000000001"/>
    <n v="0.90029999999999999"/>
  </r>
  <r>
    <x v="30"/>
    <n v="3.1086999999999998"/>
    <n v="5.0850600000000004"/>
    <n v="0.90029999999999999"/>
  </r>
  <r>
    <x v="30"/>
    <n v="2.8355000000000001"/>
    <n v="5.1036000000000001"/>
    <n v="0.90029999999999999"/>
  </r>
  <r>
    <x v="30"/>
    <n v="2.4091"/>
    <n v="5.1405000000000003"/>
    <n v="0.90029999999999999"/>
  </r>
  <r>
    <x v="30"/>
    <n v="2.7027000000000001"/>
    <n v="5.1176300000000001"/>
    <n v="0.90029999999999999"/>
  </r>
  <r>
    <x v="30"/>
    <n v="2.5457999999999998"/>
    <n v="5.1386799999999999"/>
    <n v="0.90029999999999999"/>
  </r>
  <r>
    <x v="30"/>
    <n v="2.2551000000000001"/>
    <n v="5.1447099999999999"/>
    <n v="0.90029999999999999"/>
  </r>
  <r>
    <x v="30"/>
    <n v="1.4568000000000001"/>
    <n v="5.1912399999999996"/>
    <n v="0.90029999999999999"/>
  </r>
  <r>
    <x v="30"/>
    <n v="1.2133"/>
    <n v="5.2263299999999999"/>
    <n v="0.90029999999999999"/>
  </r>
  <r>
    <x v="30"/>
    <n v="1.8653999999999999"/>
    <n v="5.1955799999999996"/>
    <n v="0.90029999999999999"/>
  </r>
  <r>
    <x v="30"/>
    <n v="0.9738"/>
    <n v="5.1799200000000001"/>
    <n v="0.90029999999999999"/>
  </r>
  <r>
    <x v="30"/>
    <n v="1.37"/>
    <n v="5.1716800000000003"/>
    <n v="0.90029999999999999"/>
  </r>
  <r>
    <x v="30"/>
    <n v="1.2775000000000001"/>
    <n v="5.16892"/>
    <n v="0.90029999999999999"/>
  </r>
  <r>
    <x v="30"/>
    <n v="0.41489999999999999"/>
    <n v="5.1847000000000003"/>
    <n v="0.90029999999999999"/>
  </r>
  <r>
    <x v="30"/>
    <n v="1.0760000000000001"/>
    <n v="5.1690199999999997"/>
    <n v="0.90029999999999999"/>
  </r>
  <r>
    <x v="30"/>
    <n v="0.95860000000000001"/>
    <n v="5.1836799999999998"/>
    <n v="0.90029999999999999"/>
  </r>
  <r>
    <x v="30"/>
    <n v="0.58340000000000003"/>
    <n v="5.2199200000000001"/>
    <n v="0.90029999999999999"/>
  </r>
  <r>
    <x v="30"/>
    <n v="1.4289000000000001"/>
    <n v="5.1505999999999998"/>
    <n v="0.90029999999999999"/>
  </r>
  <r>
    <x v="31"/>
    <n v="15.792199999999999"/>
    <n v="4.0882199999999997"/>
    <n v="0.76739999999999997"/>
  </r>
  <r>
    <x v="31"/>
    <n v="15.7982"/>
    <n v="4.0937700000000001"/>
    <n v="0.76739999999999997"/>
  </r>
  <r>
    <x v="31"/>
    <n v="14.577299999999999"/>
    <n v="4.1908399999999997"/>
    <n v="0.76739999999999997"/>
  </r>
  <r>
    <x v="31"/>
    <n v="13.9642"/>
    <n v="4.2246499999999996"/>
    <n v="0.76739999999999997"/>
  </r>
  <r>
    <x v="31"/>
    <n v="13.3583"/>
    <n v="4.2951300000000003"/>
    <n v="0.76739999999999997"/>
  </r>
  <r>
    <x v="31"/>
    <n v="12.3538"/>
    <n v="4.3628400000000003"/>
    <n v="0.76739999999999997"/>
  </r>
  <r>
    <x v="32"/>
    <n v="1.9487000000000001"/>
    <n v="5.1063999999999998"/>
    <n v="0.90690000000000004"/>
  </r>
  <r>
    <x v="32"/>
    <n v="2.4605999999999999"/>
    <n v="5.0536899999999996"/>
    <n v="0.90690000000000004"/>
  </r>
  <r>
    <x v="32"/>
    <n v="1.9479"/>
    <n v="5.1128600000000004"/>
    <n v="0.90690000000000004"/>
  </r>
  <r>
    <x v="32"/>
    <n v="2.1391"/>
    <n v="5.0957100000000004"/>
    <n v="0.90690000000000004"/>
  </r>
  <r>
    <x v="32"/>
    <n v="2.2298"/>
    <n v="5.08744"/>
    <n v="0.90690000000000004"/>
  </r>
  <r>
    <x v="32"/>
    <n v="2.1181000000000001"/>
    <n v="5.1002200000000002"/>
    <n v="0.90690000000000004"/>
  </r>
  <r>
    <x v="32"/>
    <n v="1.5470999999999999"/>
    <n v="5.1506600000000002"/>
    <n v="0.90690000000000004"/>
  </r>
  <r>
    <x v="32"/>
    <n v="2.0773999999999999"/>
    <n v="5.0915299999999997"/>
    <n v="0.90690000000000004"/>
  </r>
  <r>
    <x v="32"/>
    <n v="1.4996"/>
    <n v="5.1447599999999998"/>
    <n v="0.90690000000000004"/>
  </r>
  <r>
    <x v="32"/>
    <n v="2.1501000000000001"/>
    <n v="5.0950899999999999"/>
    <n v="0.90690000000000004"/>
  </r>
  <r>
    <x v="32"/>
    <n v="1.5960000000000001"/>
    <n v="5.1513600000000004"/>
    <n v="0.90690000000000004"/>
  </r>
  <r>
    <x v="32"/>
    <n v="1.8545"/>
    <n v="5.1317399999999997"/>
    <n v="0.90690000000000004"/>
  </r>
  <r>
    <x v="32"/>
    <n v="1.8008999999999999"/>
    <n v="5.1269"/>
    <n v="0.90690000000000004"/>
  </r>
  <r>
    <x v="32"/>
    <n v="2.1539000000000001"/>
    <n v="5.1089200000000003"/>
    <n v="0.90690000000000004"/>
  </r>
  <r>
    <x v="32"/>
    <n v="1.4849000000000001"/>
    <n v="5.1806200000000002"/>
    <n v="0.90690000000000004"/>
  </r>
  <r>
    <x v="33"/>
    <n v="2.1493000000000002"/>
    <n v="5.1281999999999996"/>
    <n v="0.89370000000000005"/>
  </r>
  <r>
    <x v="33"/>
    <n v="1.651"/>
    <n v="5.1802000000000001"/>
    <n v="0.89370000000000005"/>
  </r>
  <r>
    <x v="33"/>
    <n v="1.7686999999999999"/>
    <n v="5.1623999999999999"/>
    <n v="0.89370000000000005"/>
  </r>
  <r>
    <x v="33"/>
    <n v="1.8847"/>
    <n v="5.1447000000000003"/>
    <n v="0.89370000000000005"/>
  </r>
  <r>
    <x v="33"/>
    <n v="1.9449000000000001"/>
    <n v="5.1375000000000002"/>
    <n v="0.89370000000000005"/>
  </r>
  <r>
    <x v="33"/>
    <n v="2.2410999999999999"/>
    <n v="5.1037800000000004"/>
    <n v="0.89370000000000005"/>
  </r>
  <r>
    <x v="33"/>
    <n v="2.0533999999999999"/>
    <n v="5.12235"/>
    <n v="0.89370000000000005"/>
  </r>
  <r>
    <x v="33"/>
    <n v="2.0952000000000002"/>
    <n v="5.11083"/>
    <n v="0.89370000000000005"/>
  </r>
  <r>
    <x v="33"/>
    <n v="1.5958000000000001"/>
    <n v="5.1618300000000001"/>
    <n v="0.89370000000000005"/>
  </r>
  <r>
    <x v="33"/>
    <n v="1.2842"/>
    <n v="5.2007399999999997"/>
    <n v="0.89370000000000005"/>
  </r>
  <r>
    <x v="33"/>
    <n v="1.4164000000000001"/>
    <n v="5.1494900000000001"/>
    <n v="0.89370000000000005"/>
  </r>
  <r>
    <x v="33"/>
    <n v="1.3761000000000001"/>
    <n v="5.1463400000000004"/>
    <n v="0.89370000000000005"/>
  </r>
  <r>
    <x v="33"/>
    <n v="1.2974000000000001"/>
    <n v="5.1495899999999999"/>
    <n v="0.89370000000000005"/>
  </r>
  <r>
    <x v="33"/>
    <n v="1.7587999999999999"/>
    <n v="5.1126800000000001"/>
    <n v="0.89370000000000005"/>
  </r>
  <r>
    <x v="33"/>
    <n v="2.2353000000000001"/>
    <n v="5.0749500000000003"/>
    <n v="0.89370000000000005"/>
  </r>
  <r>
    <x v="33"/>
    <n v="1.9818"/>
    <n v="5.1119500000000002"/>
    <n v="0.89370000000000005"/>
  </r>
  <r>
    <x v="33"/>
    <n v="1.8975"/>
    <n v="5.0917399999999997"/>
    <n v="0.89370000000000005"/>
  </r>
  <r>
    <x v="33"/>
    <n v="1.5086999999999999"/>
    <n v="5.0621900000000002"/>
    <n v="0.89370000000000005"/>
  </r>
  <r>
    <x v="33"/>
    <n v="1.8914"/>
    <n v="5.04969"/>
    <n v="0.89370000000000005"/>
  </r>
  <r>
    <x v="33"/>
    <n v="0.68820000000000003"/>
    <n v="5.1529400000000001"/>
    <n v="0.89370000000000005"/>
  </r>
  <r>
    <x v="34"/>
    <n v="2.4611999999999998"/>
    <n v="5.0168999999999997"/>
    <n v="0.88039999999999996"/>
  </r>
  <r>
    <x v="34"/>
    <n v="2.4041999999999999"/>
    <n v="5.0249199999999998"/>
    <n v="0.88039999999999996"/>
  </r>
  <r>
    <x v="34"/>
    <n v="1.4328000000000001"/>
    <n v="5.0926200000000001"/>
    <n v="0.88039999999999996"/>
  </r>
  <r>
    <x v="34"/>
    <n v="2.4154"/>
    <n v="5.0537200000000002"/>
    <n v="0.88039999999999996"/>
  </r>
  <r>
    <x v="34"/>
    <n v="1.5681"/>
    <n v="5.1026499999999997"/>
    <n v="0.88039999999999996"/>
  </r>
  <r>
    <x v="34"/>
    <n v="1.7083999999999999"/>
    <n v="5.1083499999999997"/>
    <n v="0.88039999999999996"/>
  </r>
  <r>
    <x v="34"/>
    <n v="1.9434"/>
    <n v="5.08087"/>
    <n v="0.88039999999999996"/>
  </r>
  <r>
    <x v="34"/>
    <n v="2.2204999999999999"/>
    <n v="5.0380200000000004"/>
    <n v="0.88039999999999996"/>
  </r>
  <r>
    <x v="34"/>
    <n v="2.0655999999999999"/>
    <n v="5.06386"/>
    <n v="0.88039999999999996"/>
  </r>
  <r>
    <x v="34"/>
    <n v="1.3297000000000001"/>
    <n v="5.0857599999999996"/>
    <n v="0.88039999999999996"/>
  </r>
  <r>
    <x v="34"/>
    <n v="8.4503000000000004"/>
    <n v="5.01328"/>
    <n v="0.88039999999999996"/>
  </r>
  <r>
    <x v="34"/>
    <n v="6.6268000000000002"/>
    <n v="5.1267500000000004"/>
    <n v="0.88039999999999996"/>
  </r>
  <r>
    <x v="34"/>
    <n v="5.3684000000000003"/>
    <n v="5.1953800000000001"/>
    <n v="0.88039999999999996"/>
  </r>
  <r>
    <x v="34"/>
    <n v="7.1002000000000001"/>
    <n v="5.0794800000000002"/>
    <n v="0.88039999999999996"/>
  </r>
  <r>
    <x v="34"/>
    <n v="6.4379999999999997"/>
    <n v="5.1268799999999999"/>
    <n v="0.88039999999999996"/>
  </r>
  <r>
    <x v="34"/>
    <n v="5.9622000000000002"/>
    <n v="5.1566099999999997"/>
    <n v="0.88039999999999996"/>
  </r>
  <r>
    <x v="34"/>
    <n v="6.1345999999999998"/>
    <n v="5.1499699999999997"/>
    <n v="0.88039999999999996"/>
  </r>
  <r>
    <x v="34"/>
    <n v="6.8381999999999996"/>
    <n v="5.1067999999999998"/>
    <n v="0.88039999999999996"/>
  </r>
  <r>
    <x v="34"/>
    <n v="6.4164000000000003"/>
    <n v="5.1364000000000001"/>
    <n v="0.88039999999999996"/>
  </r>
  <r>
    <x v="34"/>
    <n v="6.4551999999999996"/>
    <n v="5.1404100000000001"/>
    <n v="0.88039999999999996"/>
  </r>
  <r>
    <x v="31"/>
    <n v="40.614899999999999"/>
    <n v="2.5802399999999999"/>
    <n v="0.76"/>
  </r>
  <r>
    <x v="31"/>
    <n v="44.301400000000001"/>
    <n v="2.3872599999999999"/>
    <n v="0.76"/>
  </r>
  <r>
    <x v="31"/>
    <n v="38.759"/>
    <n v="2.7802099999999998"/>
    <n v="0.76"/>
  </r>
  <r>
    <x v="31"/>
    <n v="38.953699999999998"/>
    <n v="2.7757000000000001"/>
    <n v="0.76"/>
  </r>
  <r>
    <x v="31"/>
    <n v="38.052900000000001"/>
    <n v="2.8273199999999998"/>
    <n v="0.76"/>
  </r>
  <r>
    <x v="31"/>
    <n v="40.160699999999999"/>
    <n v="2.7260300000000002"/>
    <n v="0.76"/>
  </r>
  <r>
    <x v="35"/>
    <n v="2.1179000000000001"/>
    <n v="5.2733100000000004"/>
    <n v="0.94020000000000004"/>
  </r>
  <r>
    <x v="35"/>
    <n v="2.9756"/>
    <n v="5.2061999999999999"/>
    <n v="0.94020000000000004"/>
  </r>
  <r>
    <x v="35"/>
    <n v="2.3363999999999998"/>
    <n v="5.2147899999999998"/>
    <n v="0.94020000000000004"/>
  </r>
  <r>
    <x v="35"/>
    <n v="1.8257000000000001"/>
    <n v="5.2739700000000003"/>
    <n v="0.94020000000000004"/>
  </r>
  <r>
    <x v="35"/>
    <n v="1.9157999999999999"/>
    <n v="5.2655700000000003"/>
    <n v="0.94020000000000004"/>
  </r>
  <r>
    <x v="35"/>
    <n v="2.2092000000000001"/>
    <n v="5.2792199999999996"/>
    <n v="0.94020000000000004"/>
  </r>
  <r>
    <x v="35"/>
    <n v="1.0337000000000001"/>
    <n v="5.2755900000000002"/>
    <n v="0.94020000000000004"/>
  </r>
  <r>
    <x v="35"/>
    <n v="0.81220000000000003"/>
    <n v="5.23468"/>
    <n v="0.94020000000000004"/>
  </r>
  <r>
    <x v="35"/>
    <n v="0.16300000000000001"/>
    <n v="5.3062300000000002"/>
    <n v="0.94020000000000004"/>
  </r>
  <r>
    <x v="35"/>
    <n v="0.83099999999999996"/>
    <n v="5.2553299999999998"/>
    <n v="0.94020000000000004"/>
  </r>
  <r>
    <x v="35"/>
    <n v="2.7896999999999998"/>
    <n v="5.2044199999999998"/>
    <n v="0.94020000000000004"/>
  </r>
  <r>
    <x v="35"/>
    <n v="1.1871"/>
    <n v="5.2252299999999998"/>
    <n v="0.94020000000000004"/>
  </r>
  <r>
    <x v="35"/>
    <n v="1.0262"/>
    <n v="5.2527499999999998"/>
    <n v="0.94020000000000004"/>
  </r>
  <r>
    <x v="35"/>
    <n v="1.1497999999999999"/>
    <n v="5.2500400000000003"/>
    <n v="0.94020000000000004"/>
  </r>
  <r>
    <x v="35"/>
    <n v="0.81620000000000004"/>
    <n v="5.2687299999999997"/>
    <n v="0.94020000000000004"/>
  </r>
  <r>
    <x v="35"/>
    <n v="0.53569999999999995"/>
    <n v="5.3124700000000002"/>
    <n v="0.94020000000000004"/>
  </r>
  <r>
    <x v="35"/>
    <n v="1.3746"/>
    <n v="5.2399300000000002"/>
    <n v="0.94020000000000004"/>
  </r>
  <r>
    <x v="35"/>
    <n v="1.2003999999999999"/>
    <n v="5.3229199999999999"/>
    <n v="0.94020000000000004"/>
  </r>
  <r>
    <x v="35"/>
    <n v="1.3727"/>
    <n v="5.3068"/>
    <n v="0.94020000000000004"/>
  </r>
  <r>
    <x v="35"/>
    <n v="1.1886000000000001"/>
    <n v="5.3186200000000001"/>
    <n v="0.94020000000000004"/>
  </r>
  <r>
    <x v="35"/>
    <n v="1.4256"/>
    <n v="5.2910599999999999"/>
    <n v="0.94020000000000004"/>
  </r>
  <r>
    <x v="35"/>
    <n v="0.67759999999999998"/>
    <n v="5.3504199999999997"/>
    <n v="0.94020000000000004"/>
  </r>
  <r>
    <x v="35"/>
    <n v="7.9600000000000004E-2"/>
    <n v="5.3993900000000004"/>
    <n v="0.94020000000000004"/>
  </r>
  <r>
    <x v="35"/>
    <n v="0.96460000000000001"/>
    <n v="5.3220599999999996"/>
    <n v="0.94020000000000004"/>
  </r>
  <r>
    <x v="35"/>
    <n v="0.74760000000000004"/>
    <n v="5.3418799999999997"/>
    <n v="0.94020000000000004"/>
  </r>
  <r>
    <x v="35"/>
    <n v="0.112"/>
    <n v="5.3947900000000004"/>
    <n v="0.94020000000000004"/>
  </r>
  <r>
    <x v="35"/>
    <n v="0.4592"/>
    <n v="5.3525"/>
    <n v="0.94020000000000004"/>
  </r>
  <r>
    <x v="35"/>
    <n v="0.37490000000000001"/>
    <n v="5.3600599999999998"/>
    <n v="0.94020000000000004"/>
  </r>
  <r>
    <x v="35"/>
    <n v="0.86180000000000001"/>
    <n v="5.3521599999999996"/>
    <n v="0.94020000000000004"/>
  </r>
  <r>
    <x v="35"/>
    <n v="0.38919999999999999"/>
    <n v="5.3895099999999996"/>
    <n v="0.94020000000000004"/>
  </r>
  <r>
    <x v="35"/>
    <n v="0.59199999999999997"/>
    <n v="5.3737300000000001"/>
    <n v="0.94020000000000004"/>
  </r>
  <r>
    <x v="35"/>
    <n v="0.55630000000000002"/>
    <n v="5.3741199999999996"/>
    <n v="0.94020000000000004"/>
  </r>
  <r>
    <x v="35"/>
    <n v="1.8818999999999999"/>
    <n v="5.2736999999999998"/>
    <n v="0.94020000000000004"/>
  </r>
  <r>
    <x v="36"/>
    <n v="3.1888999999999998"/>
    <n v="5.1717500000000003"/>
    <n v="0.92689999999999995"/>
  </r>
  <r>
    <x v="35"/>
    <n v="3.0358000000000001"/>
    <n v="5.1881199999999996"/>
    <n v="0.94020000000000004"/>
  </r>
  <r>
    <x v="35"/>
    <n v="2.7324999999999999"/>
    <n v="5.2126599999999996"/>
    <n v="0.94020000000000004"/>
  </r>
  <r>
    <x v="36"/>
    <n v="3.7431000000000001"/>
    <n v="5.1496199999999996"/>
    <n v="0.92689999999999995"/>
  </r>
  <r>
    <x v="36"/>
    <n v="3.2816999999999998"/>
    <n v="5.1961000000000004"/>
    <n v="0.92689999999999995"/>
  </r>
  <r>
    <x v="36"/>
    <n v="2.0482999999999998"/>
    <n v="5.2657800000000003"/>
    <n v="0.92689999999999995"/>
  </r>
  <r>
    <x v="36"/>
    <n v="2.1553"/>
    <n v="5.2578399999999998"/>
    <n v="0.92689999999999995"/>
  </r>
  <r>
    <x v="36"/>
    <n v="2.5550999999999999"/>
    <n v="5.2298900000000001"/>
    <n v="0.92689999999999995"/>
  </r>
  <r>
    <x v="36"/>
    <n v="1.5975999999999999"/>
    <n v="5.2938299999999998"/>
    <n v="0.92689999999999995"/>
  </r>
  <r>
    <x v="36"/>
    <n v="2.0830000000000002"/>
    <n v="5.2645299999999997"/>
    <n v="0.92689999999999995"/>
  </r>
  <r>
    <x v="36"/>
    <n v="1.9803999999999999"/>
    <n v="5.2743200000000003"/>
    <n v="0.92689999999999995"/>
  </r>
  <r>
    <x v="36"/>
    <n v="1.3236000000000001"/>
    <n v="5.3298500000000004"/>
    <n v="0.92689999999999995"/>
  </r>
  <r>
    <x v="36"/>
    <n v="1.6174999999999999"/>
    <n v="5.3268700000000004"/>
    <n v="0.92689999999999995"/>
  </r>
  <r>
    <x v="36"/>
    <n v="0.76180000000000003"/>
    <n v="5.3817500000000003"/>
    <n v="0.92689999999999995"/>
  </r>
  <r>
    <x v="36"/>
    <n v="0.71619999999999995"/>
    <n v="5.3675300000000004"/>
    <n v="0.92689999999999995"/>
  </r>
  <r>
    <x v="36"/>
    <n v="0.78979999999999995"/>
    <n v="5.3561899999999998"/>
    <n v="0.92689999999999995"/>
  </r>
  <r>
    <x v="36"/>
    <n v="0.74160000000000004"/>
    <n v="5.3635999999999999"/>
    <n v="0.92689999999999995"/>
  </r>
  <r>
    <x v="10"/>
    <s v="#N/A N/A"/>
    <s v="#N/A N/A"/>
    <s v="#N/A N/A"/>
  </r>
  <r>
    <x v="36"/>
    <n v="1.3167"/>
    <n v="5.3381100000000004"/>
    <n v="0.92689999999999995"/>
  </r>
  <r>
    <x v="36"/>
    <n v="1.7491000000000001"/>
    <n v="5.3003400000000003"/>
    <n v="0.92689999999999995"/>
  </r>
  <r>
    <x v="36"/>
    <n v="1.0938000000000001"/>
    <n v="5.3322000000000003"/>
    <n v="0.92689999999999995"/>
  </r>
  <r>
    <x v="36"/>
    <n v="-0.25390000000000001"/>
    <n v="5.4214200000000003"/>
    <n v="0.92689999999999995"/>
  </r>
  <r>
    <x v="36"/>
    <n v="-1.0336000000000001"/>
    <n v="5.4710599999999996"/>
    <n v="0.92689999999999995"/>
  </r>
  <r>
    <x v="36"/>
    <n v="-0.86460000000000004"/>
    <n v="5.4445800000000002"/>
    <n v="0.92689999999999995"/>
  </r>
  <r>
    <x v="37"/>
    <n v="18.335899999999999"/>
    <n v="3.9230499999999999"/>
    <n v="0.72750000000000004"/>
  </r>
  <r>
    <x v="37"/>
    <n v="19.480599999999999"/>
    <n v="3.88496"/>
    <n v="0.72750000000000004"/>
  </r>
  <r>
    <x v="37"/>
    <n v="19.979700000000001"/>
    <n v="3.85711"/>
    <n v="0.72750000000000004"/>
  </r>
  <r>
    <x v="37"/>
    <n v="20.478400000000001"/>
    <n v="3.8248099999999998"/>
    <n v="0.72750000000000004"/>
  </r>
  <r>
    <x v="37"/>
    <n v="23.0276"/>
    <n v="3.6452900000000001"/>
    <n v="0.72750000000000004"/>
  </r>
  <r>
    <x v="37"/>
    <n v="21.512699999999999"/>
    <n v="3.7831600000000001"/>
    <n v="0.72750000000000004"/>
  </r>
  <r>
    <x v="38"/>
    <n v="2.4863"/>
    <n v="5.1385899999999998"/>
    <n v="0.90029999999999999"/>
  </r>
  <r>
    <x v="38"/>
    <n v="2.8094999999999999"/>
    <n v="5.1101799999999997"/>
    <n v="0.90029999999999999"/>
  </r>
  <r>
    <x v="38"/>
    <n v="2.4586000000000001"/>
    <n v="5.1120999999999999"/>
    <n v="0.90029999999999999"/>
  </r>
  <r>
    <x v="38"/>
    <n v="3.0539000000000001"/>
    <n v="5.1031599999999999"/>
    <n v="0.90029999999999999"/>
  </r>
  <r>
    <x v="38"/>
    <n v="3.2294"/>
    <n v="5.0944399999999996"/>
    <n v="0.90029999999999999"/>
  </r>
  <r>
    <x v="38"/>
    <n v="2.8178000000000001"/>
    <n v="5.1446500000000004"/>
    <n v="0.90029999999999999"/>
  </r>
  <r>
    <x v="38"/>
    <n v="3.4691999999999998"/>
    <n v="5.08277"/>
    <n v="0.90029999999999999"/>
  </r>
  <r>
    <x v="38"/>
    <n v="3.2393000000000001"/>
    <n v="5.1110699999999998"/>
    <n v="0.90029999999999999"/>
  </r>
  <r>
    <x v="38"/>
    <n v="3.3165"/>
    <n v="5.1015300000000003"/>
    <n v="0.90029999999999999"/>
  </r>
  <r>
    <x v="38"/>
    <n v="3.3898000000000001"/>
    <n v="5.1054000000000004"/>
    <n v="0.90029999999999999"/>
  </r>
  <r>
    <x v="38"/>
    <n v="3.0615999999999999"/>
    <n v="5.1056499999999998"/>
    <n v="0.90029999999999999"/>
  </r>
  <r>
    <x v="38"/>
    <n v="2.6150000000000002"/>
    <n v="5.1516400000000004"/>
    <n v="0.90029999999999999"/>
  </r>
  <r>
    <x v="38"/>
    <n v="2.5482999999999998"/>
    <n v="5.1648899999999998"/>
    <n v="0.90029999999999999"/>
  </r>
  <r>
    <x v="38"/>
    <n v="3.1913"/>
    <n v="5.1162000000000001"/>
    <n v="0.90029999999999999"/>
  </r>
  <r>
    <x v="38"/>
    <n v="2.2031000000000001"/>
    <n v="5.1742999999999997"/>
    <n v="0.90029999999999999"/>
  </r>
  <r>
    <x v="39"/>
    <n v="4.4238999999999997"/>
    <n v="4.9783400000000002"/>
    <n v="0.88039999999999996"/>
  </r>
  <r>
    <x v="40"/>
    <n v="3.2993999999999999"/>
    <n v="5.09368"/>
    <n v="0.89370000000000005"/>
  </r>
  <r>
    <x v="40"/>
    <n v="3.1259000000000001"/>
    <n v="5.1127500000000001"/>
    <n v="0.89370000000000005"/>
  </r>
  <r>
    <x v="40"/>
    <n v="2.8822000000000001"/>
    <n v="5.1350100000000003"/>
    <n v="0.89370000000000005"/>
  </r>
  <r>
    <x v="40"/>
    <n v="3.0808"/>
    <n v="5.1118800000000002"/>
    <n v="0.89370000000000005"/>
  </r>
  <r>
    <x v="40"/>
    <n v="2.8174000000000001"/>
    <n v="5.1365600000000002"/>
    <n v="0.89370000000000005"/>
  </r>
  <r>
    <x v="40"/>
    <n v="3.0579999999999998"/>
    <n v="5.1170999999999998"/>
    <n v="0.89370000000000005"/>
  </r>
  <r>
    <x v="40"/>
    <n v="3.4127000000000001"/>
    <n v="5.1302899999999996"/>
    <n v="0.89370000000000005"/>
  </r>
  <r>
    <x v="40"/>
    <n v="3.3380999999999998"/>
    <n v="5.1424399999999997"/>
    <n v="0.89370000000000005"/>
  </r>
  <r>
    <x v="40"/>
    <n v="2.5699000000000001"/>
    <n v="5.2070100000000004"/>
    <n v="0.89370000000000005"/>
  </r>
  <r>
    <x v="40"/>
    <n v="3.0775000000000001"/>
    <n v="5.1670199999999999"/>
    <n v="0.89370000000000005"/>
  </r>
  <r>
    <x v="40"/>
    <n v="3.1667999999999998"/>
    <n v="5.1599899999999996"/>
    <n v="0.89370000000000005"/>
  </r>
  <r>
    <x v="40"/>
    <n v="2.5455999999999999"/>
    <n v="5.2110399999999997"/>
    <n v="0.89370000000000005"/>
  </r>
  <r>
    <x v="40"/>
    <n v="3.1316000000000002"/>
    <n v="5.1673099999999996"/>
    <n v="0.89370000000000005"/>
  </r>
  <r>
    <x v="40"/>
    <n v="3.4054000000000002"/>
    <n v="5.1453899999999999"/>
    <n v="0.89370000000000005"/>
  </r>
  <r>
    <x v="40"/>
    <n v="3.0840999999999998"/>
    <n v="5.1728300000000003"/>
    <n v="0.89370000000000005"/>
  </r>
  <r>
    <x v="40"/>
    <n v="3.5245000000000002"/>
    <n v="5.1390399999999996"/>
    <n v="0.89370000000000005"/>
  </r>
  <r>
    <x v="40"/>
    <n v="3.1381000000000001"/>
    <n v="5.1663199999999998"/>
    <n v="0.89370000000000005"/>
  </r>
  <r>
    <x v="40"/>
    <n v="2.2743000000000002"/>
    <n v="5.2363200000000001"/>
    <n v="0.89370000000000005"/>
  </r>
  <r>
    <x v="40"/>
    <n v="2.7012999999999998"/>
    <n v="5.2036300000000004"/>
    <n v="0.89370000000000005"/>
  </r>
  <r>
    <x v="40"/>
    <n v="2.7084000000000001"/>
    <n v="5.2056199999999997"/>
    <n v="0.89370000000000005"/>
  </r>
  <r>
    <x v="40"/>
    <n v="3.0386000000000002"/>
    <n v="5.18309"/>
    <n v="0.89370000000000005"/>
  </r>
  <r>
    <x v="40"/>
    <n v="1.431"/>
    <n v="5.2328099999999997"/>
    <n v="0.89370000000000005"/>
  </r>
  <r>
    <x v="39"/>
    <n v="0.93669999999999998"/>
    <n v="5.1611200000000004"/>
    <n v="0.88039999999999996"/>
  </r>
  <r>
    <x v="39"/>
    <n v="1.462"/>
    <n v="5.1427199999999997"/>
    <n v="0.88039999999999996"/>
  </r>
  <r>
    <x v="39"/>
    <n v="1.1724000000000001"/>
    <n v="5.1661000000000001"/>
    <n v="0.88039999999999996"/>
  </r>
  <r>
    <x v="39"/>
    <n v="2.4474"/>
    <n v="5.2254699999999996"/>
    <n v="0.88039999999999996"/>
  </r>
  <r>
    <x v="39"/>
    <n v="2.2296999999999998"/>
    <n v="5.2285300000000001"/>
    <n v="0.88039999999999996"/>
  </r>
  <r>
    <x v="39"/>
    <n v="2.1349999999999998"/>
    <n v="5.2320099999999998"/>
    <n v="0.88039999999999996"/>
  </r>
  <r>
    <x v="39"/>
    <n v="1.3917999999999999"/>
    <n v="5.2599099999999996"/>
    <n v="0.88039999999999996"/>
  </r>
  <r>
    <x v="39"/>
    <n v="0.79249999999999998"/>
    <n v="5.2949200000000003"/>
    <n v="0.88039999999999996"/>
  </r>
  <r>
    <x v="39"/>
    <n v="1.1816"/>
    <n v="5.2603499999999999"/>
    <n v="0.88039999999999996"/>
  </r>
  <r>
    <x v="39"/>
    <n v="1.3338000000000001"/>
    <n v="5.2352600000000002"/>
    <n v="0.88039999999999996"/>
  </r>
  <r>
    <x v="39"/>
    <n v="1.6900999999999999"/>
    <n v="5.1972800000000001"/>
    <n v="0.88039999999999996"/>
  </r>
  <r>
    <x v="39"/>
    <n v="1.8855"/>
    <n v="5.1649900000000004"/>
    <n v="0.88039999999999996"/>
  </r>
  <r>
    <x v="39"/>
    <n v="0.23719999999999999"/>
    <n v="5.3249700000000004"/>
    <n v="0.88039999999999996"/>
  </r>
  <r>
    <x v="39"/>
    <n v="1.2228000000000001"/>
    <n v="5.2567300000000001"/>
    <n v="0.88039999999999996"/>
  </r>
  <r>
    <x v="39"/>
    <n v="0.02"/>
    <n v="5.3206600000000002"/>
    <n v="0.88039999999999996"/>
  </r>
  <r>
    <x v="39"/>
    <n v="0.49919999999999998"/>
    <n v="5.2810100000000002"/>
    <n v="0.88039999999999996"/>
  </r>
  <r>
    <x v="39"/>
    <n v="-0.66139999999999999"/>
    <n v="5.3321800000000001"/>
    <n v="0.88039999999999996"/>
  </r>
  <r>
    <x v="39"/>
    <n v="-0.45550000000000002"/>
    <n v="5.3154199999999996"/>
    <n v="0.88039999999999996"/>
  </r>
  <r>
    <x v="39"/>
    <n v="1.0515000000000001"/>
    <n v="5.21502"/>
    <n v="0.88039999999999996"/>
  </r>
  <r>
    <x v="39"/>
    <n v="-0.93330000000000002"/>
    <n v="5.2285599999999999"/>
    <n v="0.88039999999999996"/>
  </r>
  <r>
    <x v="41"/>
    <n v="28.976400000000002"/>
    <n v="3.0225499999999998"/>
    <n v="0.71419999999999995"/>
  </r>
  <r>
    <x v="41"/>
    <n v="27.142800000000001"/>
    <n v="3.1657500000000001"/>
    <n v="0.71419999999999995"/>
  </r>
  <r>
    <x v="41"/>
    <n v="28.258400000000002"/>
    <n v="3.0865399999999998"/>
    <n v="0.71419999999999995"/>
  </r>
  <r>
    <x v="41"/>
    <n v="27.3033"/>
    <n v="3.1609099999999999"/>
    <n v="0.71419999999999995"/>
  </r>
  <r>
    <x v="41"/>
    <n v="25.134"/>
    <n v="3.3482599999999998"/>
    <n v="0.71419999999999995"/>
  </r>
  <r>
    <x v="42"/>
    <n v="3.8167"/>
    <n v="4.7870799999999996"/>
    <n v="0.87370000000000003"/>
  </r>
  <r>
    <x v="42"/>
    <n v="3.4407999999999999"/>
    <n v="4.83284"/>
    <n v="0.87370000000000003"/>
  </r>
  <r>
    <x v="43"/>
    <n v="3.1332"/>
    <n v="4.8699300000000001"/>
    <n v="0.88039999999999996"/>
  </r>
  <r>
    <x v="42"/>
    <n v="3.2646000000000002"/>
    <n v="4.8715099999999998"/>
    <n v="0.87370000000000003"/>
  </r>
  <r>
    <x v="42"/>
    <n v="3.82"/>
    <n v="4.8125600000000004"/>
    <n v="0.87370000000000003"/>
  </r>
  <r>
    <x v="43"/>
    <n v="2.9403999999999999"/>
    <n v="4.92469"/>
    <n v="0.88039999999999996"/>
  </r>
  <r>
    <x v="43"/>
    <n v="2.9201999999999999"/>
    <n v="4.9764499999999998"/>
    <n v="0.88039999999999996"/>
  </r>
  <r>
    <x v="42"/>
    <n v="3.6877"/>
    <n v="4.90808"/>
    <n v="0.87370000000000003"/>
  </r>
  <r>
    <x v="43"/>
    <n v="3.5545"/>
    <n v="4.9234"/>
    <n v="0.88039999999999996"/>
  </r>
  <r>
    <x v="42"/>
    <n v="3.3807999999999998"/>
    <n v="4.9416399999999996"/>
    <n v="0.87370000000000003"/>
  </r>
  <r>
    <x v="42"/>
    <n v="2.8666999999999998"/>
    <n v="4.9790900000000002"/>
    <n v="0.87370000000000003"/>
  </r>
  <r>
    <x v="42"/>
    <n v="3.0255000000000001"/>
    <n v="4.96821"/>
    <n v="0.87370000000000003"/>
  </r>
  <r>
    <x v="42"/>
    <n v="3.5436000000000001"/>
    <n v="4.9282399999999997"/>
    <n v="0.87370000000000003"/>
  </r>
  <r>
    <x v="42"/>
    <n v="2.4260000000000002"/>
    <n v="5.0395000000000003"/>
    <n v="0.87370000000000003"/>
  </r>
  <r>
    <x v="42"/>
    <n v="3.0152000000000001"/>
    <n v="4.9987300000000001"/>
    <n v="0.87370000000000003"/>
  </r>
  <r>
    <x v="42"/>
    <n v="2.4533999999999998"/>
    <n v="5.0792700000000002"/>
    <n v="0.87370000000000003"/>
  </r>
  <r>
    <x v="42"/>
    <n v="1.4925999999999999"/>
    <n v="5.1439300000000001"/>
    <n v="0.87370000000000003"/>
  </r>
  <r>
    <x v="42"/>
    <n v="0.50170000000000003"/>
    <n v="5.1437999999999997"/>
    <n v="0.87370000000000003"/>
  </r>
  <r>
    <x v="42"/>
    <n v="1.0591999999999999"/>
    <n v="5.07"/>
    <n v="0.87370000000000003"/>
  </r>
  <r>
    <x v="42"/>
    <n v="1.867"/>
    <n v="4.9888599999999999"/>
    <n v="0.87370000000000003"/>
  </r>
  <r>
    <x v="42"/>
    <n v="1.3158000000000001"/>
    <n v="5.0350400000000004"/>
    <n v="0.87370000000000003"/>
  </r>
  <r>
    <x v="42"/>
    <n v="1.7793000000000001"/>
    <n v="4.9868699999999997"/>
    <n v="0.87370000000000003"/>
  </r>
  <r>
    <x v="42"/>
    <n v="1.9684999999999999"/>
    <n v="4.9817999999999998"/>
    <n v="0.87370000000000003"/>
  </r>
  <r>
    <x v="42"/>
    <n v="1.5825"/>
    <n v="5.0031400000000001"/>
    <n v="0.87370000000000003"/>
  </r>
  <r>
    <x v="42"/>
    <n v="1.73"/>
    <n v="4.98733"/>
    <n v="0.87370000000000003"/>
  </r>
  <r>
    <x v="42"/>
    <n v="1.8338000000000001"/>
    <n v="4.9772800000000004"/>
    <n v="0.87370000000000003"/>
  </r>
  <r>
    <x v="42"/>
    <n v="2.9049"/>
    <n v="4.891"/>
    <n v="0.87370000000000003"/>
  </r>
  <r>
    <x v="42"/>
    <n v="2.9813999999999998"/>
    <n v="4.9151100000000003"/>
    <n v="0.87370000000000003"/>
  </r>
  <r>
    <x v="42"/>
    <n v="2.0255000000000001"/>
    <n v="4.9622900000000003"/>
    <n v="0.87370000000000003"/>
  </r>
  <r>
    <x v="42"/>
    <n v="1.9"/>
    <n v="4.9812200000000004"/>
    <n v="0.87370000000000003"/>
  </r>
  <r>
    <x v="42"/>
    <n v="2.3976999999999999"/>
    <n v="4.9435200000000004"/>
    <n v="0.87370000000000003"/>
  </r>
  <r>
    <x v="42"/>
    <n v="2.5106999999999999"/>
    <n v="4.9279900000000003"/>
    <n v="0.87370000000000003"/>
  </r>
  <r>
    <x v="42"/>
    <n v="2.7587999999999999"/>
    <n v="4.9046700000000003"/>
    <n v="0.87370000000000003"/>
  </r>
  <r>
    <x v="42"/>
    <n v="2.6244000000000001"/>
    <n v="4.8639599999999996"/>
    <n v="0.87370000000000003"/>
  </r>
  <r>
    <x v="42"/>
    <n v="2.9403000000000001"/>
    <n v="4.8721100000000002"/>
    <n v="0.87370000000000003"/>
  </r>
  <r>
    <x v="42"/>
    <n v="1.8395999999999999"/>
    <n v="4.97464"/>
    <n v="0.87370000000000003"/>
  </r>
  <r>
    <x v="42"/>
    <n v="1.3829"/>
    <n v="4.9740500000000001"/>
    <n v="0.87370000000000003"/>
  </r>
  <r>
    <x v="42"/>
    <n v="2.0333999999999999"/>
    <n v="4.9333499999999999"/>
    <n v="0.87370000000000003"/>
  </r>
  <r>
    <x v="42"/>
    <n v="1.9971000000000001"/>
    <n v="4.9009299999999998"/>
    <n v="0.87370000000000003"/>
  </r>
  <r>
    <x v="42"/>
    <n v="2.1766000000000001"/>
    <n v="4.8813899999999997"/>
    <n v="0.87370000000000003"/>
  </r>
  <r>
    <x v="42"/>
    <n v="1.4782"/>
    <n v="4.9387800000000004"/>
    <n v="0.87370000000000003"/>
  </r>
  <r>
    <x v="42"/>
    <n v="1.9834000000000001"/>
    <n v="4.8962000000000003"/>
    <n v="0.87370000000000003"/>
  </r>
  <r>
    <x v="42"/>
    <n v="1.1052999999999999"/>
    <n v="4.94808"/>
    <n v="0.87370000000000003"/>
  </r>
  <r>
    <x v="42"/>
    <n v="0.83179999999999998"/>
    <n v="4.9222299999999999"/>
    <n v="0.87370000000000003"/>
  </r>
  <r>
    <x v="42"/>
    <n v="1.2372000000000001"/>
    <n v="4.9228100000000001"/>
    <n v="0.87370000000000003"/>
  </r>
  <r>
    <x v="42"/>
    <n v="1.6085"/>
    <n v="4.9557700000000002"/>
    <n v="0.87370000000000003"/>
  </r>
  <r>
    <x v="42"/>
    <n v="2.4308999999999998"/>
    <n v="4.8851800000000001"/>
    <n v="0.87370000000000003"/>
  </r>
  <r>
    <x v="42"/>
    <n v="2.7572000000000001"/>
    <n v="4.8442699999999999"/>
    <n v="0.87370000000000003"/>
  </r>
  <r>
    <x v="42"/>
    <n v="2.9020999999999999"/>
    <n v="4.8212299999999999"/>
    <n v="0.87370000000000003"/>
  </r>
  <r>
    <x v="42"/>
    <n v="2.7812999999999999"/>
    <n v="4.8207000000000004"/>
    <n v="0.87370000000000003"/>
  </r>
  <r>
    <x v="42"/>
    <n v="3.3062999999999998"/>
    <n v="4.7747999999999999"/>
    <n v="0.87370000000000003"/>
  </r>
  <r>
    <x v="42"/>
    <n v="-1.61E-2"/>
    <n v="4.9820500000000001"/>
    <n v="0.87370000000000003"/>
  </r>
  <r>
    <x v="42"/>
    <n v="3.4449000000000001"/>
    <n v="4.7430399999999997"/>
    <n v="0.87370000000000003"/>
  </r>
  <r>
    <x v="42"/>
    <n v="2.8666"/>
    <n v="4.7712399999999997"/>
    <n v="0.87370000000000003"/>
  </r>
  <r>
    <x v="42"/>
    <n v="2.8677999999999999"/>
    <n v="4.7716500000000002"/>
    <n v="0.87370000000000003"/>
  </r>
  <r>
    <x v="42"/>
    <n v="1.9695"/>
    <n v="4.81663"/>
    <n v="0.87370000000000003"/>
  </r>
  <r>
    <x v="42"/>
    <n v="2.0003000000000002"/>
    <n v="4.7548300000000001"/>
    <n v="0.87370000000000003"/>
  </r>
  <r>
    <x v="42"/>
    <n v="2.1345999999999998"/>
    <n v="4.7481799999999996"/>
    <n v="0.87370000000000003"/>
  </r>
  <r>
    <x v="44"/>
    <n v="29.179200000000002"/>
    <n v="2.72357"/>
    <n v="0.71419999999999995"/>
  </r>
  <r>
    <x v="44"/>
    <n v="27.445499999999999"/>
    <n v="2.88219"/>
    <n v="0.71419999999999995"/>
  </r>
  <r>
    <x v="44"/>
    <n v="27.778199999999998"/>
    <n v="2.8624200000000002"/>
    <n v="0.71419999999999995"/>
  </r>
  <r>
    <x v="44"/>
    <n v="31.848299999999998"/>
    <n v="2.57931"/>
    <n v="0.71419999999999995"/>
  </r>
  <r>
    <x v="44"/>
    <n v="29.649000000000001"/>
    <n v="2.7287499999999998"/>
    <n v="0.71419999999999995"/>
  </r>
  <r>
    <x v="45"/>
    <n v="3.4047000000000001"/>
    <n v="4.5048599999999999"/>
    <n v="0.88700000000000001"/>
  </r>
  <r>
    <x v="45"/>
    <n v="2.7469000000000001"/>
    <n v="4.5918099999999997"/>
    <n v="0.88700000000000001"/>
  </r>
  <r>
    <x v="45"/>
    <n v="3.1909000000000001"/>
    <n v="4.49085"/>
    <n v="0.88700000000000001"/>
  </r>
  <r>
    <x v="45"/>
    <n v="1.8123"/>
    <n v="4.5535600000000001"/>
    <n v="0.88700000000000001"/>
  </r>
  <r>
    <x v="45"/>
    <n v="2.6009000000000002"/>
    <n v="4.5823299999999998"/>
    <n v="0.88700000000000001"/>
  </r>
  <r>
    <x v="45"/>
    <n v="1.2188000000000001"/>
    <n v="4.6021200000000002"/>
    <n v="0.88700000000000001"/>
  </r>
  <r>
    <x v="45"/>
    <n v="3.2321"/>
    <n v="4.5487900000000003"/>
    <n v="0.88700000000000001"/>
  </r>
  <r>
    <x v="45"/>
    <n v="1.7859"/>
    <n v="4.5229400000000002"/>
    <n v="0.88700000000000001"/>
  </r>
  <r>
    <x v="45"/>
    <n v="3.1406999999999998"/>
    <n v="4.7303199999999999"/>
    <n v="0.88700000000000001"/>
  </r>
  <r>
    <x v="45"/>
    <n v="4.1157000000000004"/>
    <n v="4.7247199999999996"/>
    <n v="0.88700000000000001"/>
  </r>
  <r>
    <x v="45"/>
    <n v="4.3228999999999997"/>
    <n v="4.7450200000000002"/>
    <n v="0.88700000000000001"/>
  </r>
  <r>
    <x v="45"/>
    <n v="4.1769999999999996"/>
    <n v="4.7251899999999996"/>
    <n v="0.88700000000000001"/>
  </r>
  <r>
    <x v="45"/>
    <n v="4.3451000000000004"/>
    <n v="4.6055999999999999"/>
    <n v="0.88700000000000001"/>
  </r>
  <r>
    <x v="45"/>
    <n v="4.2245999999999997"/>
    <n v="4.6059299999999999"/>
    <n v="0.88700000000000001"/>
  </r>
  <r>
    <x v="45"/>
    <n v="3.9908000000000001"/>
    <n v="4.6281699999999999"/>
    <n v="0.88700000000000001"/>
  </r>
  <r>
    <x v="45"/>
    <n v="3.5219999999999998"/>
    <n v="4.6686100000000001"/>
    <n v="0.88700000000000001"/>
  </r>
  <r>
    <x v="45"/>
    <n v="3.0825999999999998"/>
    <n v="4.6951299999999998"/>
    <n v="0.88700000000000001"/>
  </r>
  <r>
    <x v="45"/>
    <n v="3.5552000000000001"/>
    <n v="4.6596700000000002"/>
    <n v="0.88700000000000001"/>
  </r>
  <r>
    <x v="45"/>
    <n v="2.7363"/>
    <n v="4.7311800000000002"/>
    <n v="0.88700000000000001"/>
  </r>
  <r>
    <x v="45"/>
    <n v="3.2711000000000001"/>
    <n v="4.6914899999999999"/>
    <n v="0.88700000000000001"/>
  </r>
  <r>
    <x v="45"/>
    <n v="3.2797999999999998"/>
    <n v="4.6872800000000003"/>
    <n v="0.88700000000000001"/>
  </r>
  <r>
    <x v="45"/>
    <n v="2.5743999999999998"/>
    <n v="4.7332099999999997"/>
    <n v="0.88700000000000001"/>
  </r>
  <r>
    <x v="45"/>
    <n v="3.7231999999999998"/>
    <n v="4.6089700000000002"/>
    <n v="0.88700000000000001"/>
  </r>
  <r>
    <x v="45"/>
    <n v="3.5171000000000001"/>
    <n v="4.6265900000000002"/>
    <n v="0.88700000000000001"/>
  </r>
  <r>
    <x v="45"/>
    <n v="3.1194999999999999"/>
    <n v="4.64114"/>
    <n v="0.88700000000000001"/>
  </r>
  <r>
    <x v="45"/>
    <n v="3.8119999999999998"/>
    <n v="4.58066"/>
    <n v="0.88700000000000001"/>
  </r>
  <r>
    <x v="45"/>
    <n v="3.2492999999999999"/>
    <n v="4.6238599999999996"/>
    <n v="0.88700000000000001"/>
  </r>
  <r>
    <x v="45"/>
    <n v="2.3454000000000002"/>
    <n v="4.6922300000000003"/>
    <n v="0.88700000000000001"/>
  </r>
  <r>
    <x v="45"/>
    <n v="3.4977999999999998"/>
    <n v="4.6008300000000002"/>
    <n v="0.88700000000000001"/>
  </r>
  <r>
    <x v="45"/>
    <n v="3.4464000000000001"/>
    <n v="4.5922999999999998"/>
    <n v="0.88700000000000001"/>
  </r>
  <r>
    <x v="45"/>
    <n v="3.3418000000000001"/>
    <n v="4.6039300000000001"/>
    <n v="0.88700000000000001"/>
  </r>
  <r>
    <x v="45"/>
    <n v="3.1598000000000002"/>
    <n v="4.6256000000000004"/>
    <n v="0.88700000000000001"/>
  </r>
  <r>
    <x v="45"/>
    <n v="2.5752000000000002"/>
    <n v="4.6355899999999997"/>
    <n v="0.88700000000000001"/>
  </r>
  <r>
    <x v="45"/>
    <n v="2.5316000000000001"/>
    <n v="4.5973800000000002"/>
    <n v="0.88700000000000001"/>
  </r>
  <r>
    <x v="45"/>
    <n v="3.2246999999999999"/>
    <n v="4.5412999999999997"/>
    <n v="0.88700000000000001"/>
  </r>
  <r>
    <x v="45"/>
    <n v="2.8458000000000001"/>
    <n v="4.57965"/>
    <n v="0.88700000000000001"/>
  </r>
  <r>
    <x v="45"/>
    <n v="3.532"/>
    <n v="4.5399500000000002"/>
    <n v="0.88700000000000001"/>
  </r>
  <r>
    <x v="45"/>
    <n v="2.3344"/>
    <n v="4.6154799999999998"/>
    <n v="0.88700000000000001"/>
  </r>
  <r>
    <x v="45"/>
    <n v="2.7664"/>
    <n v="4.5926999999999998"/>
    <n v="0.88700000000000001"/>
  </r>
  <r>
    <x v="45"/>
    <n v="1.744"/>
    <n v="4.6478700000000002"/>
    <n v="0.88700000000000001"/>
  </r>
  <r>
    <x v="45"/>
    <n v="2.0249000000000001"/>
    <n v="4.6393800000000001"/>
    <n v="0.88700000000000001"/>
  </r>
  <r>
    <x v="45"/>
    <n v="2.1983000000000001"/>
    <n v="4.62967"/>
    <n v="0.88700000000000001"/>
  </r>
  <r>
    <x v="45"/>
    <n v="1.3619000000000001"/>
    <n v="4.6863799999999998"/>
    <n v="0.88700000000000001"/>
  </r>
  <r>
    <x v="45"/>
    <n v="2.0291999999999999"/>
    <n v="4.6365600000000002"/>
    <n v="0.88700000000000001"/>
  </r>
  <r>
    <x v="45"/>
    <n v="1.8707"/>
    <n v="4.6235600000000003"/>
    <n v="0.88700000000000001"/>
  </r>
  <r>
    <x v="45"/>
    <n v="1.927"/>
    <n v="4.6402799999999997"/>
    <n v="0.88700000000000001"/>
  </r>
  <r>
    <x v="45"/>
    <n v="1.9207000000000001"/>
    <n v="4.6382000000000003"/>
    <n v="0.88700000000000001"/>
  </r>
  <r>
    <x v="45"/>
    <n v="2.3216000000000001"/>
    <n v="4.6212"/>
    <n v="0.88700000000000001"/>
  </r>
  <r>
    <x v="45"/>
    <n v="2.2004999999999999"/>
    <n v="4.6450399999999998"/>
    <n v="0.88700000000000001"/>
  </r>
  <r>
    <x v="45"/>
    <n v="1.8759999999999999"/>
    <n v="4.6636800000000003"/>
    <n v="0.88700000000000001"/>
  </r>
  <r>
    <x v="45"/>
    <n v="2.9392999999999998"/>
    <n v="4.5880299999999998"/>
    <n v="0.88700000000000001"/>
  </r>
  <r>
    <x v="45"/>
    <n v="2.9710000000000001"/>
    <n v="4.60236"/>
    <n v="0.88700000000000001"/>
  </r>
  <r>
    <x v="45"/>
    <n v="0.84440000000000004"/>
    <n v="4.7884200000000003"/>
    <n v="0.88700000000000001"/>
  </r>
  <r>
    <x v="45"/>
    <n v="0.32440000000000002"/>
    <n v="4.7685300000000002"/>
    <n v="0.88700000000000001"/>
  </r>
  <r>
    <x v="45"/>
    <n v="1.0500000000000001E-2"/>
    <n v="4.7897499999999997"/>
    <n v="0.88700000000000001"/>
  </r>
  <r>
    <x v="45"/>
    <n v="1.9215"/>
    <n v="4.67265"/>
    <n v="0.88700000000000001"/>
  </r>
  <r>
    <x v="46"/>
    <n v="27.397600000000001"/>
    <n v="2.7993999999999999"/>
    <n v="0.76070000000000004"/>
  </r>
  <r>
    <x v="46"/>
    <n v="26.885899999999999"/>
    <n v="2.8300200000000002"/>
    <n v="0.76070000000000004"/>
  </r>
  <r>
    <x v="46"/>
    <n v="28.081499999999998"/>
    <n v="2.7785600000000001"/>
    <n v="0.76070000000000004"/>
  </r>
  <r>
    <x v="46"/>
    <n v="29.472300000000001"/>
    <n v="2.6743999999999999"/>
    <n v="0.76070000000000004"/>
  </r>
  <r>
    <x v="46"/>
    <n v="32.532800000000002"/>
    <n v="2.5057800000000001"/>
    <n v="0.76070000000000004"/>
  </r>
  <r>
    <x v="46"/>
    <n v="28.337299999999999"/>
    <n v="2.77101"/>
    <n v="0.76070000000000004"/>
  </r>
  <r>
    <x v="47"/>
    <n v="0.89070000000000005"/>
    <n v="4.2742100000000001"/>
    <n v="0.88700000000000001"/>
  </r>
  <r>
    <x v="47"/>
    <n v="1.343"/>
    <n v="4.2243000000000004"/>
    <n v="0.88700000000000001"/>
  </r>
  <r>
    <x v="47"/>
    <n v="1.5661"/>
    <n v="4.20357"/>
    <n v="0.88700000000000001"/>
  </r>
  <r>
    <x v="47"/>
    <n v="1.5656000000000001"/>
    <n v="4.1985299999999999"/>
    <n v="0.88700000000000001"/>
  </r>
  <r>
    <x v="47"/>
    <n v="0.92600000000000005"/>
    <n v="4.2790299999999997"/>
    <n v="0.88700000000000001"/>
  </r>
  <r>
    <x v="48"/>
    <n v="0.71319999999999995"/>
    <n v="4.2791499999999996"/>
    <n v="0.89370000000000005"/>
  </r>
  <r>
    <x v="47"/>
    <n v="-0.25330000000000003"/>
    <n v="4.37798"/>
    <n v="0.88700000000000001"/>
  </r>
  <r>
    <x v="47"/>
    <n v="0.63880000000000003"/>
    <n v="4.2642499999999997"/>
    <n v="0.88700000000000001"/>
  </r>
  <r>
    <x v="47"/>
    <n v="1.0784"/>
    <n v="4.2089299999999996"/>
    <n v="0.88700000000000001"/>
  </r>
  <r>
    <x v="47"/>
    <n v="-7.0999999999999994E-2"/>
    <n v="4.2738899999999997"/>
    <n v="0.88700000000000001"/>
  </r>
  <r>
    <x v="47"/>
    <n v="-0.4904"/>
    <n v="4.2384399999999998"/>
    <n v="0.88700000000000001"/>
  </r>
  <r>
    <x v="47"/>
    <n v="-0.55649999999999999"/>
    <n v="4.2346000000000004"/>
    <n v="0.88700000000000001"/>
  </r>
  <r>
    <x v="47"/>
    <n v="-0.61370000000000002"/>
    <n v="4.2132100000000001"/>
    <n v="0.88700000000000001"/>
  </r>
  <r>
    <x v="47"/>
    <n v="-0.3523"/>
    <n v="4.1735899999999999"/>
    <n v="0.88700000000000001"/>
  </r>
  <r>
    <x v="47"/>
    <n v="-1.748"/>
    <n v="4.2589699999999997"/>
    <n v="0.88700000000000001"/>
  </r>
  <r>
    <x v="47"/>
    <n v="-2.3075000000000001"/>
    <n v="4.3090599999999997"/>
    <n v="0.88700000000000001"/>
  </r>
  <r>
    <x v="47"/>
    <n v="-2.1181999999999999"/>
    <n v="4.2525199999999996"/>
    <n v="0.88700000000000001"/>
  </r>
  <r>
    <x v="48"/>
    <n v="-3.2103999999999999"/>
    <n v="4.3324800000000003"/>
    <n v="0.89370000000000005"/>
  </r>
  <r>
    <x v="48"/>
    <n v="-4.1326999999999998"/>
    <n v="4.3901700000000003"/>
    <n v="0.89370000000000005"/>
  </r>
  <r>
    <x v="48"/>
    <n v="-4.1620999999999997"/>
    <n v="4.3681799999999997"/>
    <n v="0.89370000000000005"/>
  </r>
  <r>
    <x v="48"/>
    <n v="-5.6921999999999997"/>
    <n v="4.4320599999999999"/>
    <n v="0.89370000000000005"/>
  </r>
  <r>
    <x v="47"/>
    <n v="-4.3944000000000001"/>
    <n v="4.29643"/>
    <n v="0.88700000000000001"/>
  </r>
  <r>
    <x v="47"/>
    <n v="-5.2381000000000002"/>
    <n v="4.3389800000000003"/>
    <n v="0.88700000000000001"/>
  </r>
  <r>
    <x v="47"/>
    <n v="-4.9383999999999997"/>
    <n v="4.2635199999999998"/>
    <n v="0.88700000000000001"/>
  </r>
  <r>
    <x v="47"/>
    <n v="-5.0401999999999996"/>
    <n v="4.2692500000000004"/>
    <n v="0.88700000000000001"/>
  </r>
  <r>
    <x v="47"/>
    <n v="-5.306"/>
    <n v="4.2898300000000003"/>
    <n v="0.88700000000000001"/>
  </r>
  <r>
    <x v="10"/>
    <s v="#N/A N/A"/>
    <s v="#N/A N/A"/>
    <s v="#N/A N/A"/>
  </r>
  <r>
    <x v="47"/>
    <n v="-6.2465999999999999"/>
    <n v="4.3262999999999998"/>
    <n v="0.88700000000000001"/>
  </r>
  <r>
    <x v="47"/>
    <n v="-7.0804999999999998"/>
    <n v="4.3914499999999999"/>
    <n v="0.88700000000000001"/>
  </r>
  <r>
    <x v="47"/>
    <n v="-5.6868999999999996"/>
    <n v="4.2811899999999996"/>
    <n v="0.88700000000000001"/>
  </r>
  <r>
    <x v="47"/>
    <n v="-5.5129000000000001"/>
    <n v="4.2835799999999997"/>
    <n v="0.88700000000000001"/>
  </r>
  <r>
    <x v="47"/>
    <n v="-5.7861000000000002"/>
    <n v="4.3036899999999996"/>
    <n v="0.88700000000000001"/>
  </r>
  <r>
    <x v="47"/>
    <n v="-5.3857999999999997"/>
    <n v="4.2622"/>
    <n v="0.88700000000000001"/>
  </r>
  <r>
    <x v="47"/>
    <n v="-4.6973000000000003"/>
    <n v="4.2260900000000001"/>
    <n v="0.88700000000000001"/>
  </r>
  <r>
    <x v="47"/>
    <n v="-4.5853000000000002"/>
    <n v="4.2002300000000004"/>
    <n v="0.88700000000000001"/>
  </r>
  <r>
    <x v="47"/>
    <n v="-4.9096000000000002"/>
    <n v="4.1985999999999999"/>
    <n v="0.88700000000000001"/>
  </r>
  <r>
    <x v="47"/>
    <n v="-6.1707000000000001"/>
    <n v="4.2558800000000003"/>
    <n v="0.88700000000000001"/>
  </r>
  <r>
    <x v="47"/>
    <n v="-6.2202999999999999"/>
    <n v="4.2248200000000002"/>
    <n v="0.88700000000000001"/>
  </r>
  <r>
    <x v="47"/>
    <n v="-6.9020999999999999"/>
    <n v="4.2142299999999997"/>
    <n v="0.88700000000000001"/>
  </r>
  <r>
    <x v="47"/>
    <n v="-8.1780000000000008"/>
    <n v="4.26396"/>
    <n v="0.88700000000000001"/>
  </r>
  <r>
    <x v="47"/>
    <n v="-7.3334999999999999"/>
    <n v="4.1865800000000002"/>
    <n v="0.88700000000000001"/>
  </r>
  <r>
    <x v="47"/>
    <n v="-7.6026999999999996"/>
    <n v="4.1614100000000001"/>
    <n v="0.88700000000000001"/>
  </r>
  <r>
    <x v="47"/>
    <n v="-9.5028000000000006"/>
    <n v="4.2808799999999998"/>
    <n v="0.88700000000000001"/>
  </r>
  <r>
    <x v="47"/>
    <n v="-10.5"/>
    <n v="4.2583299999999999"/>
    <n v="0.88700000000000001"/>
  </r>
  <r>
    <x v="47"/>
    <n v="-10.594099999999999"/>
    <n v="4.2333400000000001"/>
    <n v="0.88700000000000001"/>
  </r>
  <r>
    <x v="47"/>
    <n v="-10.1973"/>
    <n v="4.1895699999999998"/>
    <n v="0.88700000000000001"/>
  </r>
  <r>
    <x v="47"/>
    <n v="-11.6112"/>
    <n v="4.2417800000000003"/>
    <n v="0.88700000000000001"/>
  </r>
  <r>
    <x v="47"/>
    <n v="-9.2566000000000006"/>
    <n v="4.0432600000000001"/>
    <n v="0.88700000000000001"/>
  </r>
  <r>
    <x v="47"/>
    <n v="-8.9777000000000005"/>
    <n v="3.9232499999999999"/>
    <n v="0.88700000000000001"/>
  </r>
  <r>
    <x v="47"/>
    <n v="-9.0287000000000006"/>
    <n v="3.91798"/>
    <n v="0.88700000000000001"/>
  </r>
  <r>
    <x v="10"/>
    <s v="#N/A N/A"/>
    <s v="#N/A N/A"/>
    <s v="#N/A N/A"/>
  </r>
  <r>
    <x v="47"/>
    <n v="-9.2949999999999999"/>
    <n v="3.9233799999999999"/>
    <n v="0.88700000000000001"/>
  </r>
  <r>
    <x v="47"/>
    <n v="-10.715999999999999"/>
    <n v="3.9889399999999999"/>
    <n v="0.88700000000000001"/>
  </r>
  <r>
    <x v="47"/>
    <n v="-9.7967999999999993"/>
    <n v="3.7795200000000002"/>
    <n v="0.88700000000000001"/>
  </r>
  <r>
    <x v="47"/>
    <n v="-12.1967"/>
    <n v="3.8079700000000001"/>
    <n v="0.88700000000000001"/>
  </r>
  <r>
    <x v="47"/>
    <n v="-11.669600000000001"/>
    <n v="3.8786499999999999"/>
    <n v="0.88700000000000001"/>
  </r>
  <r>
    <x v="47"/>
    <n v="-14.2043"/>
    <n v="3.9819399999999998"/>
    <n v="0.88700000000000001"/>
  </r>
  <r>
    <x v="47"/>
    <n v="-14.1309"/>
    <n v="3.9137499999999998"/>
    <n v="0.88700000000000001"/>
  </r>
  <r>
    <x v="49"/>
    <n v="19.179500000000001"/>
    <n v="1.72044"/>
    <n v="0.77400000000000002"/>
  </r>
  <r>
    <x v="49"/>
    <n v="14.218999999999999"/>
    <n v="2.02874"/>
    <n v="0.77400000000000002"/>
  </r>
  <r>
    <x v="49"/>
    <n v="16.519600000000001"/>
    <n v="1.87737"/>
    <n v="0.77400000000000002"/>
  </r>
  <r>
    <x v="49"/>
    <n v="20.573499999999999"/>
    <n v="1.65307"/>
    <n v="0.77400000000000002"/>
  </r>
  <r>
    <x v="49"/>
    <n v="17.9344"/>
    <n v="1.82053"/>
    <n v="0.77400000000000002"/>
  </r>
  <r>
    <x v="50"/>
    <n v="-1.9907999999999999"/>
    <n v="3.30124"/>
    <n v="0.8538"/>
  </r>
  <r>
    <x v="50"/>
    <n v="-2.0989"/>
    <n v="3.3501799999999999"/>
    <n v="0.8538"/>
  </r>
  <r>
    <x v="50"/>
    <n v="-1.2904"/>
    <n v="3.2301199999999999"/>
    <n v="0.8538"/>
  </r>
  <r>
    <x v="50"/>
    <n v="-1.6187"/>
    <n v="3.2389100000000002"/>
    <n v="0.8538"/>
  </r>
  <r>
    <x v="50"/>
    <n v="-2.1219000000000001"/>
    <n v="3.2649499999999998"/>
    <n v="0.8538"/>
  </r>
  <r>
    <x v="50"/>
    <n v="-2.4390999999999998"/>
    <n v="3.2309100000000002"/>
    <n v="0.8538"/>
  </r>
  <r>
    <x v="50"/>
    <n v="-2.9239000000000002"/>
    <n v="3.2391200000000002"/>
    <n v="0.8538"/>
  </r>
  <r>
    <x v="50"/>
    <n v="-3.3178999999999998"/>
    <n v="3.1607599999999998"/>
    <n v="0.8538"/>
  </r>
  <r>
    <x v="50"/>
    <n v="-3.4902000000000002"/>
    <n v="3.1490999999999998"/>
    <n v="0.8538"/>
  </r>
  <r>
    <x v="50"/>
    <n v="-3.2372999999999998"/>
    <n v="3.0842399999999999"/>
    <n v="0.8538"/>
  </r>
  <r>
    <x v="50"/>
    <n v="-3.4771999999999998"/>
    <n v="3.0346899999999999"/>
    <n v="0.8538"/>
  </r>
  <r>
    <x v="50"/>
    <n v="-3.5322"/>
    <n v="3.02182"/>
    <n v="0.8538"/>
  </r>
  <r>
    <x v="50"/>
    <n v="-3.6069"/>
    <n v="2.9498899999999999"/>
    <n v="0.8538"/>
  </r>
  <r>
    <x v="50"/>
    <n v="-4.1013999999999999"/>
    <n v="2.9890599999999998"/>
    <n v="0.8538"/>
  </r>
  <r>
    <x v="50"/>
    <n v="-4.4370000000000003"/>
    <n v="2.9381200000000001"/>
    <n v="0.8538"/>
  </r>
  <r>
    <x v="50"/>
    <n v="-4.7698999999999998"/>
    <n v="2.9539300000000002"/>
    <n v="0.8538"/>
  </r>
  <r>
    <x v="50"/>
    <n v="-5.6946000000000003"/>
    <n v="2.9880599999999999"/>
    <n v="0.8538"/>
  </r>
  <r>
    <x v="50"/>
    <n v="-5.1585000000000001"/>
    <n v="2.9177900000000001"/>
    <n v="0.8538"/>
  </r>
  <r>
    <x v="50"/>
    <n v="-6.3583999999999996"/>
    <n v="2.9608599999999998"/>
    <n v="0.8538"/>
  </r>
  <r>
    <x v="50"/>
    <n v="-6.8781999999999996"/>
    <n v="2.9817900000000002"/>
    <n v="0.8538"/>
  </r>
  <r>
    <x v="50"/>
    <n v="-6.5965999999999996"/>
    <n v="2.9445800000000002"/>
    <n v="0.8538"/>
  </r>
  <r>
    <x v="50"/>
    <n v="-6.7622"/>
    <n v="2.9561199999999999"/>
    <n v="0.8538"/>
  </r>
  <r>
    <x v="50"/>
    <n v="-6.5237999999999996"/>
    <n v="2.8702200000000002"/>
    <n v="0.8538"/>
  </r>
  <r>
    <x v="50"/>
    <n v="-6.8349000000000002"/>
    <n v="2.8581799999999999"/>
    <n v="0.8538"/>
  </r>
  <r>
    <x v="50"/>
    <n v="-7.3762999999999996"/>
    <n v="2.89907"/>
    <n v="0.8538"/>
  </r>
  <r>
    <x v="50"/>
    <n v="-6.8783000000000003"/>
    <n v="2.8509500000000001"/>
    <n v="0.8538"/>
  </r>
  <r>
    <x v="50"/>
    <n v="-6.9569000000000001"/>
    <n v="2.8487800000000001"/>
    <n v="0.8538"/>
  </r>
  <r>
    <x v="50"/>
    <n v="-7.6877000000000004"/>
    <n v="2.9054600000000002"/>
    <n v="0.8538"/>
  </r>
  <r>
    <x v="50"/>
    <n v="-8.2897999999999996"/>
    <n v="2.93865"/>
    <n v="0.8538"/>
  </r>
  <r>
    <x v="50"/>
    <n v="-7.6333000000000002"/>
    <n v="2.8795000000000002"/>
    <n v="0.8538"/>
  </r>
  <r>
    <x v="50"/>
    <n v="-8.4603999999999999"/>
    <n v="2.9457100000000001"/>
    <n v="0.8538"/>
  </r>
  <r>
    <x v="50"/>
    <n v="-8.7006999999999994"/>
    <n v="2.96271"/>
    <n v="0.8538"/>
  </r>
  <r>
    <x v="50"/>
    <n v="-8.8186"/>
    <n v="2.9638599999999999"/>
    <n v="0.8538"/>
  </r>
  <r>
    <x v="50"/>
    <n v="-7.5164"/>
    <n v="2.8384999999999998"/>
    <n v="0.8538"/>
  </r>
  <r>
    <x v="50"/>
    <n v="-8.3331999999999997"/>
    <n v="2.89819"/>
    <n v="0.8538"/>
  </r>
  <r>
    <x v="50"/>
    <n v="-7.8305999999999996"/>
    <n v="2.8570799999999998"/>
    <n v="0.8538"/>
  </r>
  <r>
    <x v="50"/>
    <n v="-8.3283000000000005"/>
    <n v="2.8825400000000001"/>
    <n v="0.8538"/>
  </r>
  <r>
    <x v="50"/>
    <n v="-7.5182000000000002"/>
    <n v="2.8295499999999998"/>
    <n v="0.8538"/>
  </r>
  <r>
    <x v="50"/>
    <n v="-7.593"/>
    <n v="2.82517"/>
    <n v="0.8538"/>
  </r>
  <r>
    <x v="50"/>
    <n v="-7.5873999999999997"/>
    <n v="2.8137799999999999"/>
    <n v="0.8538"/>
  </r>
  <r>
    <x v="50"/>
    <n v="-18.123899999999999"/>
    <n v="2.9093300000000002"/>
    <n v="0.8538"/>
  </r>
  <r>
    <x v="50"/>
    <n v="-16.385400000000001"/>
    <n v="2.76288"/>
    <n v="0.8538"/>
  </r>
  <r>
    <x v="50"/>
    <n v="-16.4312"/>
    <n v="2.7236500000000001"/>
    <n v="0.8538"/>
  </r>
  <r>
    <x v="50"/>
    <n v="-16.8796"/>
    <n v="2.73176"/>
    <n v="0.8538"/>
  </r>
  <r>
    <x v="50"/>
    <n v="-18.4788"/>
    <n v="2.7789299999999999"/>
    <n v="0.8538"/>
  </r>
  <r>
    <x v="50"/>
    <n v="-19.758099999999999"/>
    <n v="2.8437299999999999"/>
    <n v="0.8538"/>
  </r>
  <r>
    <x v="50"/>
    <n v="-19.902799999999999"/>
    <n v="2.8106100000000001"/>
    <n v="0.8538"/>
  </r>
  <r>
    <x v="50"/>
    <n v="-20.164999999999999"/>
    <n v="2.7829100000000002"/>
    <n v="0.8538"/>
  </r>
  <r>
    <x v="50"/>
    <n v="-20.741099999999999"/>
    <n v="2.80376"/>
    <n v="0.8538"/>
  </r>
  <r>
    <x v="50"/>
    <n v="-20.2637"/>
    <n v="2.7241399999999998"/>
    <n v="0.8538"/>
  </r>
  <r>
    <x v="50"/>
    <n v="-20.101199999999999"/>
    <n v="2.5943000000000001"/>
    <n v="0.8538"/>
  </r>
  <r>
    <x v="50"/>
    <n v="-9.5086999999999993"/>
    <n v="2.5916800000000002"/>
    <n v="0.8538"/>
  </r>
  <r>
    <x v="50"/>
    <n v="-10.636799999999999"/>
    <n v="2.6174900000000001"/>
    <n v="0.8538"/>
  </r>
  <r>
    <x v="50"/>
    <n v="-11.302199999999999"/>
    <n v="2.60832"/>
    <n v="0.8538"/>
  </r>
  <r>
    <x v="50"/>
    <n v="-12.573700000000001"/>
    <n v="2.6114099999999998"/>
    <n v="0.8538"/>
  </r>
  <r>
    <x v="50"/>
    <n v="-9.3218999999999994"/>
    <n v="2.3828299999999998"/>
    <n v="0.8538"/>
  </r>
  <r>
    <x v="50"/>
    <n v="-8.2868999999999993"/>
    <n v="2.3104200000000001"/>
    <n v="0.8538"/>
  </r>
  <r>
    <x v="50"/>
    <n v="-13.7675"/>
    <n v="2.5332699999999999"/>
    <n v="0.8538"/>
  </r>
  <r>
    <x v="50"/>
    <n v="-15.8149"/>
    <n v="2.5742400000000001"/>
    <n v="0.8538"/>
  </r>
  <r>
    <x v="51"/>
    <n v="7.5019"/>
    <n v="1.0221899999999999"/>
    <n v="0.76739999999999997"/>
  </r>
  <r>
    <x v="51"/>
    <n v="7.8471000000000002"/>
    <n v="1.0041199999999999"/>
    <n v="0.76739999999999997"/>
  </r>
  <r>
    <x v="51"/>
    <n v="9.1272000000000002"/>
    <n v="0.90590000000000004"/>
    <n v="0.76739999999999997"/>
  </r>
  <r>
    <x v="51"/>
    <n v="14.0669"/>
    <n v="0.58581000000000005"/>
    <n v="0.76739999999999997"/>
  </r>
  <r>
    <x v="51"/>
    <n v="8.6902000000000008"/>
    <n v="0.9294"/>
    <n v="0.76739999999999997"/>
  </r>
  <r>
    <x v="52"/>
    <n v="-3.6829999999999998"/>
    <n v="1.9261600000000001"/>
    <n v="0.83379999999999999"/>
  </r>
  <r>
    <x v="52"/>
    <n v="-2.1989999999999998"/>
    <n v="1.8630599999999999"/>
    <n v="0.83379999999999999"/>
  </r>
  <r>
    <x v="52"/>
    <n v="-2.1743000000000001"/>
    <n v="1.85259"/>
    <n v="0.83379999999999999"/>
  </r>
  <r>
    <x v="52"/>
    <n v="-3.3839000000000001"/>
    <n v="1.9825900000000001"/>
    <n v="0.83379999999999999"/>
  </r>
  <r>
    <x v="52"/>
    <n v="-3.3984000000000001"/>
    <n v="1.94807"/>
    <n v="0.83379999999999999"/>
  </r>
  <r>
    <x v="52"/>
    <n v="-2.7103000000000002"/>
    <n v="1.81769"/>
    <n v="0.83379999999999999"/>
  </r>
  <r>
    <x v="52"/>
    <n v="-2.5093999999999999"/>
    <n v="1.62999"/>
    <n v="0.83379999999999999"/>
  </r>
  <r>
    <x v="52"/>
    <n v="-2.8614000000000002"/>
    <n v="1.6072500000000001"/>
    <n v="0.83379999999999999"/>
  </r>
  <r>
    <x v="52"/>
    <n v="-3.1836000000000002"/>
    <n v="1.58264"/>
    <n v="0.83379999999999999"/>
  </r>
  <r>
    <x v="52"/>
    <n v="-3.9961000000000002"/>
    <n v="1.5565599999999999"/>
    <n v="0.83379999999999999"/>
  </r>
  <r>
    <x v="52"/>
    <n v="-3.4672000000000001"/>
    <n v="1.5405"/>
    <n v="0.83379999999999999"/>
  </r>
  <r>
    <x v="52"/>
    <n v="-3.4180999999999999"/>
    <n v="1.5119800000000001"/>
    <n v="0.83379999999999999"/>
  </r>
  <r>
    <x v="52"/>
    <n v="-4.3548999999999998"/>
    <n v="1.5736000000000001"/>
    <n v="0.83379999999999999"/>
  </r>
  <r>
    <x v="52"/>
    <n v="-4.0880999999999998"/>
    <n v="1.50773"/>
    <n v="0.83379999999999999"/>
  </r>
  <r>
    <x v="52"/>
    <n v="-5.8087999999999997"/>
    <n v="1.47848"/>
    <n v="0.83379999999999999"/>
  </r>
  <r>
    <x v="52"/>
    <n v="-5.7611999999999997"/>
    <n v="1.4666999999999999"/>
    <n v="0.83379999999999999"/>
  </r>
  <r>
    <x v="52"/>
    <n v="-4.1234000000000002"/>
    <n v="1.4267700000000001"/>
    <n v="0.83379999999999999"/>
  </r>
  <r>
    <x v="52"/>
    <n v="-4.3818999999999999"/>
    <n v="1.3935500000000001"/>
    <n v="0.83379999999999999"/>
  </r>
  <r>
    <x v="52"/>
    <n v="-4.7946"/>
    <n v="1.4213"/>
    <n v="0.83379999999999999"/>
  </r>
  <r>
    <x v="52"/>
    <n v="-5.391"/>
    <n v="1.3898600000000001"/>
    <n v="0.83379999999999999"/>
  </r>
  <r>
    <x v="52"/>
    <n v="-4.9827000000000004"/>
    <n v="1.3949499999999999"/>
    <n v="0.83379999999999999"/>
  </r>
  <r>
    <x v="52"/>
    <n v="-5.5644999999999998"/>
    <n v="1.33995"/>
    <n v="0.83379999999999999"/>
  </r>
  <r>
    <x v="52"/>
    <n v="-4.8166000000000002"/>
    <n v="1.31873"/>
    <n v="0.83379999999999999"/>
  </r>
  <r>
    <x v="52"/>
    <n v="-5.5430999999999999"/>
    <n v="1.37761"/>
    <n v="0.83379999999999999"/>
  </r>
  <r>
    <x v="52"/>
    <n v="-5.7565999999999997"/>
    <n v="1.3867100000000001"/>
    <n v="0.83379999999999999"/>
  </r>
  <r>
    <x v="52"/>
    <n v="-5.2655000000000003"/>
    <n v="1.2717400000000001"/>
    <n v="0.83379999999999999"/>
  </r>
  <r>
    <x v="52"/>
    <n v="-5.9614000000000003"/>
    <n v="1.2972900000000001"/>
    <n v="0.83379999999999999"/>
  </r>
  <r>
    <x v="52"/>
    <n v="-5.9184999999999999"/>
    <n v="1.24848"/>
    <n v="0.83379999999999999"/>
  </r>
  <r>
    <x v="52"/>
    <n v="-4.8192000000000004"/>
    <n v="1.1643600000000001"/>
    <n v="0.83379999999999999"/>
  </r>
  <r>
    <x v="52"/>
    <n v="-2.6844999999999999"/>
    <n v="0.98865999999999998"/>
    <n v="0.83379999999999999"/>
  </r>
  <r>
    <x v="52"/>
    <n v="-2.3727"/>
    <n v="0.97816999999999998"/>
    <n v="0.83379999999999999"/>
  </r>
  <r>
    <x v="52"/>
    <n v="-2.5091000000000001"/>
    <n v="1.01451"/>
    <n v="0.83379999999999999"/>
  </r>
  <r>
    <x v="52"/>
    <n v="-2.8586"/>
    <n v="1.0440199999999999"/>
    <n v="0.83379999999999999"/>
  </r>
  <r>
    <x v="52"/>
    <n v="-4.9283999999999999"/>
    <n v="1.2134"/>
    <n v="0.83379999999999999"/>
  </r>
  <r>
    <x v="52"/>
    <n v="-4.8558000000000003"/>
    <n v="1.1879500000000001"/>
    <n v="0.83379999999999999"/>
  </r>
  <r>
    <x v="52"/>
    <n v="-5.4890999999999996"/>
    <n v="1.21624"/>
    <n v="0.83379999999999999"/>
  </r>
  <r>
    <x v="53"/>
    <n v="1.2513000000000001"/>
    <n v="0.68469000000000002"/>
    <n v="0.80720000000000003"/>
  </r>
  <r>
    <x v="54"/>
    <n v="-8.8900000000000007E-2"/>
    <n v="0.73863999999999996"/>
    <n v="0.80720000000000003"/>
  </r>
  <r>
    <x v="53"/>
    <n v="-0.2331"/>
    <n v="0.69225000000000003"/>
    <n v="0.80720000000000003"/>
  </r>
  <r>
    <x v="53"/>
    <n v="-2.6700000000000002E-2"/>
    <n v="0.66096999999999995"/>
    <n v="0.80720000000000003"/>
  </r>
  <r>
    <x v="53"/>
    <n v="1.9015"/>
    <n v="0.50078"/>
    <n v="0.80720000000000003"/>
  </r>
  <r>
    <x v="53"/>
    <n v="1.1345000000000001"/>
    <n v="0.54176000000000002"/>
    <n v="0.80720000000000003"/>
  </r>
  <r>
    <x v="54"/>
    <n v="0.13750000000000001"/>
    <n v="0.56315000000000004"/>
    <n v="0.80720000000000003"/>
  </r>
  <r>
    <x v="54"/>
    <n v="-0.1842"/>
    <n v="0.57716999999999996"/>
    <n v="0.80720000000000003"/>
  </r>
  <r>
    <x v="53"/>
    <n v="-0.3589"/>
    <n v="0.57235999999999998"/>
    <n v="0.80720000000000003"/>
  </r>
  <r>
    <x v="53"/>
    <n v="-0.90049999999999997"/>
    <n v="0.54505999999999999"/>
    <n v="0.80720000000000003"/>
  </r>
  <r>
    <x v="53"/>
    <n v="-1.5852999999999999"/>
    <n v="0.61262000000000005"/>
    <n v="0.80720000000000003"/>
  </r>
  <r>
    <x v="53"/>
    <n v="-2.3212000000000002"/>
    <n v="0.64705999999999997"/>
    <n v="0.80720000000000003"/>
  </r>
  <r>
    <x v="53"/>
    <n v="-5.6487999999999996"/>
    <n v="0.82733000000000001"/>
    <n v="0.80720000000000003"/>
  </r>
  <r>
    <x v="53"/>
    <n v="-7.3277999999999999"/>
    <n v="0.91444999999999999"/>
    <n v="0.80720000000000003"/>
  </r>
  <r>
    <x v="53"/>
    <n v="-8.9675999999999991"/>
    <n v="0.91696999999999995"/>
    <n v="0.80720000000000003"/>
  </r>
  <r>
    <x v="53"/>
    <n v="-9.0801999999999996"/>
    <n v="0.92017000000000004"/>
    <n v="0.80720000000000003"/>
  </r>
  <r>
    <x v="53"/>
    <n v="-8.1546000000000003"/>
    <n v="0.89773999999999998"/>
    <n v="0.80720000000000003"/>
  </r>
  <r>
    <x v="53"/>
    <n v="-8.9778000000000002"/>
    <n v="0.90215000000000001"/>
    <n v="0.80720000000000003"/>
  </r>
  <r>
    <x v="53"/>
    <n v="-8.7236999999999991"/>
    <n v="0.85409999999999997"/>
    <n v="0.80720000000000003"/>
  </r>
  <r>
    <x v="53"/>
    <n v="-7.8220000000000001"/>
    <n v="0.78422999999999998"/>
    <n v="0.80720000000000003"/>
  </r>
  <r>
    <x v="53"/>
    <n v="-9.0570000000000004"/>
    <n v="0.85897000000000001"/>
    <n v="0.80720000000000003"/>
  </r>
  <r>
    <x v="54"/>
    <n v="-7.8503999999999996"/>
    <n v="0.79386999999999996"/>
    <n v="0.80720000000000003"/>
  </r>
  <r>
    <x v="54"/>
    <n v="-6.2187999999999999"/>
    <n v="0.69838"/>
    <n v="0.80720000000000003"/>
  </r>
  <r>
    <x v="54"/>
    <n v="-6.3703000000000003"/>
    <n v="0.70609"/>
    <n v="0.80720000000000003"/>
  </r>
  <r>
    <x v="54"/>
    <n v="-3.0251999999999999"/>
    <n v="0.48015999999999998"/>
    <n v="0.80720000000000003"/>
  </r>
  <r>
    <x v="54"/>
    <n v="-2.3378000000000001"/>
    <n v="0.49825000000000003"/>
    <n v="0.80720000000000003"/>
  </r>
  <r>
    <x v="55"/>
    <n v="-1.1514"/>
    <n v="0.49184"/>
    <n v="0.82050000000000001"/>
  </r>
  <r>
    <x v="55"/>
    <n v="-1.4523999999999999"/>
    <n v="0.50932999999999995"/>
    <n v="0.82050000000000001"/>
  </r>
  <r>
    <x v="55"/>
    <n v="-0.80600000000000005"/>
    <n v="0.43206"/>
    <n v="0.82050000000000001"/>
  </r>
  <r>
    <x v="55"/>
    <n v="-0.90669999999999995"/>
    <n v="0.47236"/>
    <n v="0.82050000000000001"/>
  </r>
  <r>
    <x v="55"/>
    <n v="-1.1933"/>
    <n v="0.44440000000000002"/>
    <n v="0.82050000000000001"/>
  </r>
  <r>
    <x v="55"/>
    <n v="-1.3161"/>
    <n v="0.47045999999999999"/>
    <n v="0.82050000000000001"/>
  </r>
  <r>
    <x v="55"/>
    <n v="-1.2525999999999999"/>
    <n v="0.44856000000000001"/>
    <n v="0.82050000000000001"/>
  </r>
  <r>
    <x v="55"/>
    <n v="-0.6149"/>
    <n v="0.36747999999999997"/>
    <n v="0.82050000000000001"/>
  </r>
  <r>
    <x v="55"/>
    <n v="-1.6558999999999999"/>
    <n v="0.43001"/>
    <n v="0.82050000000000001"/>
  </r>
  <r>
    <x v="55"/>
    <n v="-1.4476"/>
    <n v="0.39389999999999997"/>
    <n v="0.82050000000000001"/>
  </r>
  <r>
    <x v="55"/>
    <n v="-1.3205"/>
    <n v="0.36298000000000002"/>
    <n v="0.82050000000000001"/>
  </r>
  <r>
    <x v="55"/>
    <n v="-1.6236999999999999"/>
    <n v="0.38122"/>
    <n v="0.82050000000000001"/>
  </r>
  <r>
    <x v="55"/>
    <n v="-1.0225"/>
    <n v="0.31307000000000001"/>
    <n v="0.82050000000000001"/>
  </r>
  <r>
    <x v="55"/>
    <n v="-0.88570000000000004"/>
    <n v="0.31003999999999998"/>
    <n v="0.82050000000000001"/>
  </r>
  <r>
    <x v="55"/>
    <n v="-0.86180000000000001"/>
    <n v="0.27035999999999999"/>
    <n v="0.82050000000000001"/>
  </r>
  <r>
    <x v="55"/>
    <n v="-0.69"/>
    <n v="0.25473000000000001"/>
    <n v="0.82050000000000001"/>
  </r>
  <r>
    <x v="55"/>
    <n v="-0.85189999999999999"/>
    <n v="0.27111000000000002"/>
    <n v="0.82050000000000001"/>
  </r>
  <r>
    <x v="55"/>
    <n v="-1.7101"/>
    <n v="0.31606000000000001"/>
    <n v="0.82050000000000001"/>
  </r>
  <r>
    <x v="55"/>
    <n v="-3.2551000000000001"/>
    <n v="0.42423"/>
    <n v="0.82050000000000001"/>
  </r>
  <r>
    <x v="55"/>
    <n v="-2.6932"/>
    <n v="0.36231000000000002"/>
    <n v="0.82050000000000001"/>
  </r>
  <r>
    <x v="55"/>
    <n v="-2.8517999999999999"/>
    <n v="0.36457000000000001"/>
    <n v="0.82050000000000001"/>
  </r>
  <r>
    <x v="55"/>
    <n v="-2.5638000000000001"/>
    <n v="0.33213999999999999"/>
    <n v="0.82050000000000001"/>
  </r>
  <r>
    <x v="55"/>
    <n v="-2.8914"/>
    <n v="0.35980000000000001"/>
    <n v="0.82050000000000001"/>
  </r>
  <r>
    <x v="55"/>
    <n v="-3.0583999999999998"/>
    <n v="0.30370999999999998"/>
    <n v="0.82050000000000001"/>
  </r>
  <r>
    <x v="55"/>
    <n v="-2.7801999999999998"/>
    <n v="0.41554999999999997"/>
    <n v="0.82050000000000001"/>
  </r>
  <r>
    <x v="55"/>
    <n v="-2.0026000000000002"/>
    <n v="0.35520000000000002"/>
    <n v="0.82050000000000001"/>
  </r>
  <r>
    <x v="55"/>
    <n v="-3.8835999999999999"/>
    <n v="0.42246"/>
    <n v="0.82050000000000001"/>
  </r>
  <r>
    <x v="55"/>
    <n v="-3.1061000000000001"/>
    <n v="0.36570000000000003"/>
    <n v="0.82050000000000001"/>
  </r>
  <r>
    <x v="55"/>
    <n v="-2.8515000000000001"/>
    <n v="0.27159"/>
    <n v="0.82050000000000001"/>
  </r>
  <r>
    <x v="55"/>
    <n v="-3.1644000000000001"/>
    <n v="0.29321000000000003"/>
    <n v="0.82050000000000001"/>
  </r>
  <r>
    <x v="55"/>
    <n v="-2.3412999999999999"/>
    <n v="0.30974000000000002"/>
    <n v="0.82050000000000001"/>
  </r>
  <r>
    <x v="55"/>
    <n v="-2.8277000000000001"/>
    <n v="0.34821000000000002"/>
    <n v="0.82050000000000001"/>
  </r>
  <r>
    <x v="55"/>
    <n v="-2.0727000000000002"/>
    <n v="0.27723999999999999"/>
    <n v="0.82050000000000001"/>
  </r>
  <r>
    <x v="55"/>
    <n v="-1.8948"/>
    <n v="0.22775999999999999"/>
    <n v="0.82050000000000001"/>
  </r>
  <r>
    <x v="55"/>
    <n v="-3.1084000000000001"/>
    <n v="0.27428999999999998"/>
    <n v="0.82050000000000001"/>
  </r>
  <r>
    <x v="55"/>
    <n v="-2.8294999999999999"/>
    <n v="0.28573999999999999"/>
    <n v="0.82050000000000001"/>
  </r>
  <r>
    <x v="55"/>
    <n v="-2.6259999999999999"/>
    <n v="0.24198"/>
    <n v="0.82050000000000001"/>
  </r>
  <r>
    <x v="55"/>
    <n v="-1.5009999999999999"/>
    <n v="0.16039999999999999"/>
    <n v="0.82050000000000001"/>
  </r>
  <r>
    <x v="55"/>
    <n v="0.17929999999999999"/>
    <n v="4.8599999999999997E-2"/>
    <n v="0.82050000000000001"/>
  </r>
  <r>
    <x v="55"/>
    <n v="-1.6964999999999999"/>
    <n v="0.18809000000000001"/>
    <n v="0.82050000000000001"/>
  </r>
  <r>
    <x v="55"/>
    <n v="-1.1865000000000001"/>
    <n v="0.15140999999999999"/>
    <n v="0.82050000000000001"/>
  </r>
  <r>
    <x v="55"/>
    <n v="-0.57689999999999997"/>
    <n v="0.1159"/>
    <n v="0.82050000000000001"/>
  </r>
  <r>
    <x v="55"/>
    <n v="-0.95250000000000001"/>
    <n v="0.13833999999999999"/>
    <n v="0.82050000000000001"/>
  </r>
  <r>
    <x v="55"/>
    <n v="-0.79659999999999997"/>
    <n v="0.13164999999999999"/>
    <n v="0.82050000000000001"/>
  </r>
  <r>
    <x v="55"/>
    <n v="-1.2097"/>
    <n v="0.15964"/>
    <n v="0.82050000000000001"/>
  </r>
  <r>
    <x v="55"/>
    <n v="-1.9400999999999999"/>
    <n v="0.2031"/>
    <n v="0.82050000000000001"/>
  </r>
  <r>
    <x v="55"/>
    <n v="-1.4607000000000001"/>
    <n v="0.15726000000000001"/>
    <n v="0.82050000000000001"/>
  </r>
  <r>
    <x v="55"/>
    <n v="-1.1312"/>
    <n v="0.12708"/>
    <n v="0.82050000000000001"/>
  </r>
  <r>
    <x v="55"/>
    <n v="-1.1942999999999999"/>
    <n v="0.14571000000000001"/>
    <n v="0.82050000000000001"/>
  </r>
  <r>
    <x v="55"/>
    <n v="-2.2075"/>
    <n v="0.21759000000000001"/>
    <n v="0.82050000000000001"/>
  </r>
  <r>
    <x v="55"/>
    <n v="-2.8115999999999999"/>
    <n v="0.25096000000000002"/>
    <n v="0.82050000000000001"/>
  </r>
  <r>
    <x v="55"/>
    <n v="-2.0007999999999999"/>
    <n v="0.18640999999999999"/>
    <n v="0.82050000000000001"/>
  </r>
  <r>
    <x v="55"/>
    <n v="-6.5998000000000001"/>
    <n v="0.47721999999999998"/>
    <n v="0.82050000000000001"/>
  </r>
  <r>
    <x v="55"/>
    <n v="1.8302"/>
    <n v="-4.4110000000000003E-2"/>
    <n v="0.82050000000000001"/>
  </r>
  <r>
    <x v="55"/>
    <n v="0.19400000000000001"/>
    <n v="6.7510000000000001E-2"/>
    <n v="0.82050000000000001"/>
  </r>
  <r>
    <x v="55"/>
    <n v="0.99619999999999997"/>
    <n v="2.0830000000000001E-2"/>
    <n v="0.82050000000000001"/>
  </r>
  <r>
    <x v="55"/>
    <n v="0.4738"/>
    <n v="5.178E-2"/>
    <n v="0.82050000000000001"/>
  </r>
  <r>
    <x v="55"/>
    <n v="2.6558000000000002"/>
    <n v="-7.6929999999999998E-2"/>
    <n v="0.82050000000000001"/>
  </r>
  <r>
    <x v="55"/>
    <n v="3.3628"/>
    <n v="-0.11070000000000001"/>
    <n v="0.82050000000000001"/>
  </r>
  <r>
    <x v="55"/>
    <n v="3.6749000000000001"/>
    <n v="-0.13333"/>
    <n v="0.82050000000000001"/>
  </r>
  <r>
    <x v="55"/>
    <n v="3.3996"/>
    <n v="-0.11479"/>
    <n v="0.82050000000000001"/>
  </r>
  <r>
    <x v="55"/>
    <n v="4.1128"/>
    <n v="-0.14852000000000001"/>
    <n v="0.82050000000000001"/>
  </r>
  <r>
    <x v="56"/>
    <n v="4.8399999999999999E-2"/>
    <n v="5.4080000000000003E-2"/>
    <n v="0.84709999999999996"/>
  </r>
  <r>
    <x v="56"/>
    <n v="-0.36559999999999998"/>
    <n v="9.0639999999999998E-2"/>
    <n v="0.84709999999999996"/>
  </r>
  <r>
    <x v="56"/>
    <n v="0.18429999999999999"/>
    <n v="5.9709999999999999E-2"/>
    <n v="0.84709999999999996"/>
  </r>
  <r>
    <x v="56"/>
    <n v="-0.23350000000000001"/>
    <n v="7.8509999999999996E-2"/>
    <n v="0.84709999999999996"/>
  </r>
  <r>
    <x v="56"/>
    <n v="0.43519999999999998"/>
    <n v="1.4250000000000001E-2"/>
    <n v="0.84709999999999996"/>
  </r>
  <r>
    <x v="56"/>
    <n v="1.1355999999999999"/>
    <n v="-3.9750000000000001E-2"/>
    <n v="0.84709999999999996"/>
  </r>
  <r>
    <x v="56"/>
    <n v="0.9738"/>
    <n v="-1.24E-2"/>
    <n v="0.84709999999999996"/>
  </r>
  <r>
    <x v="56"/>
    <n v="1.0216000000000001"/>
    <n v="-2.0310000000000002E-2"/>
    <n v="0.84709999999999996"/>
  </r>
  <r>
    <x v="56"/>
    <n v="1.1949000000000001"/>
    <n v="-2.8479999999999998E-2"/>
    <n v="0.84709999999999996"/>
  </r>
  <r>
    <x v="56"/>
    <n v="1.3312999999999999"/>
    <n v="-5.5939999999999997E-2"/>
    <n v="0.84709999999999996"/>
  </r>
  <r>
    <x v="56"/>
    <n v="1.6176999999999999"/>
    <n v="-8.5300000000000001E-2"/>
    <n v="0.84709999999999996"/>
  </r>
  <r>
    <x v="56"/>
    <n v="1.4394"/>
    <n v="-6.8959999999999994E-2"/>
    <n v="0.84709999999999996"/>
  </r>
  <r>
    <x v="56"/>
    <n v="0.98260000000000003"/>
    <n v="-3.5409999999999997E-2"/>
    <n v="0.84709999999999996"/>
  </r>
  <r>
    <x v="56"/>
    <n v="1.9340999999999999"/>
    <n v="-0.11687"/>
    <n v="0.84709999999999996"/>
  </r>
  <r>
    <x v="56"/>
    <n v="1.2811999999999999"/>
    <n v="-5.9049999999999998E-2"/>
    <n v="0.84709999999999996"/>
  </r>
  <r>
    <x v="56"/>
    <n v="1.0003"/>
    <n v="-3.2730000000000002E-2"/>
    <n v="0.84709999999999996"/>
  </r>
  <r>
    <x v="56"/>
    <n v="1.1020000000000001"/>
    <n v="-4.2849999999999999E-2"/>
    <n v="0.84709999999999996"/>
  </r>
  <r>
    <x v="56"/>
    <n v="2.6095999999999999"/>
    <n v="-0.16536999999999999"/>
    <n v="0.84709999999999996"/>
  </r>
  <r>
    <x v="56"/>
    <n v="0.9113"/>
    <n v="-3.022E-2"/>
    <n v="0.84709999999999996"/>
  </r>
  <r>
    <x v="56"/>
    <n v="1.0582"/>
    <n v="-3.4880000000000001E-2"/>
    <n v="0.84709999999999996"/>
  </r>
  <r>
    <x v="56"/>
    <n v="0.93600000000000005"/>
    <n v="-2.436E-2"/>
    <n v="0.84709999999999996"/>
  </r>
  <r>
    <x v="56"/>
    <n v="1.7179"/>
    <n v="-6.948E-2"/>
    <n v="0.84709999999999996"/>
  </r>
  <r>
    <x v="56"/>
    <n v="1.3774"/>
    <n v="-4.0640000000000003E-2"/>
    <n v="0.84709999999999996"/>
  </r>
  <r>
    <x v="56"/>
    <n v="1.8534999999999999"/>
    <n v="-8.1210000000000004E-2"/>
    <n v="0.84709999999999996"/>
  </r>
  <r>
    <x v="56"/>
    <n v="2.0737999999999999"/>
    <n v="-0.10714"/>
    <n v="0.84709999999999996"/>
  </r>
  <r>
    <x v="56"/>
    <n v="1.413"/>
    <n v="-5.6189999999999997E-2"/>
    <n v="0.84709999999999996"/>
  </r>
  <r>
    <x v="56"/>
    <n v="1.7906"/>
    <n v="-8.3330000000000001E-2"/>
    <n v="0.84709999999999996"/>
  </r>
  <r>
    <x v="10"/>
    <s v="#N/A N/A"/>
    <s v="#N/A N/A"/>
    <s v="#N/A N/A"/>
  </r>
  <r>
    <x v="56"/>
    <n v="2.2404000000000002"/>
    <n v="-9.9890000000000007E-2"/>
    <n v="0.84709999999999996"/>
  </r>
  <r>
    <x v="56"/>
    <n v="1.2977000000000001"/>
    <n v="-2.9219999999999999E-2"/>
    <n v="0.84709999999999996"/>
  </r>
  <r>
    <x v="56"/>
    <n v="2.2766000000000002"/>
    <n v="-9.8269999999999996E-2"/>
    <n v="0.84709999999999996"/>
  </r>
  <r>
    <x v="56"/>
    <n v="1.4271"/>
    <n v="-4.999E-2"/>
    <n v="0.84709999999999996"/>
  </r>
  <r>
    <x v="56"/>
    <n v="1.1422000000000001"/>
    <n v="-2.069E-2"/>
    <n v="0.84709999999999996"/>
  </r>
  <r>
    <x v="56"/>
    <n v="1.6951000000000001"/>
    <n v="-5.8439999999999999E-2"/>
    <n v="0.84709999999999996"/>
  </r>
  <r>
    <x v="56"/>
    <n v="1.3848"/>
    <n v="-4.4319999999999998E-2"/>
    <n v="0.84709999999999996"/>
  </r>
  <r>
    <x v="56"/>
    <n v="0.72140000000000004"/>
    <n v="1.0070000000000001E-2"/>
    <n v="0.84709999999999996"/>
  </r>
  <r>
    <x v="56"/>
    <n v="0.89770000000000005"/>
    <n v="-1.0460000000000001E-2"/>
    <n v="0.84709999999999996"/>
  </r>
  <r>
    <x v="56"/>
    <n v="0.84019999999999995"/>
    <n v="5.5399999999999998E-3"/>
    <n v="0.84709999999999996"/>
  </r>
  <r>
    <x v="56"/>
    <n v="1.0979000000000001"/>
    <n v="-1.376E-2"/>
    <n v="0.84709999999999996"/>
  </r>
  <r>
    <x v="56"/>
    <n v="1.0286"/>
    <n v="-7.0899999999999999E-3"/>
    <n v="0.84709999999999996"/>
  </r>
  <r>
    <x v="56"/>
    <n v="0.92500000000000004"/>
    <n v="-1.97E-3"/>
    <n v="0.84709999999999996"/>
  </r>
  <r>
    <x v="56"/>
    <n v="0.50829999999999997"/>
    <n v="2.0199999999999999E-2"/>
    <n v="0.84709999999999996"/>
  </r>
  <r>
    <x v="56"/>
    <n v="1.2588999999999999"/>
    <n v="-3.3779999999999998E-2"/>
    <n v="0.84709999999999996"/>
  </r>
  <r>
    <x v="56"/>
    <n v="-0.18429999999999999"/>
    <n v="5.457E-2"/>
    <n v="0.84709999999999996"/>
  </r>
  <r>
    <x v="56"/>
    <n v="0.23100000000000001"/>
    <n v="3.2590000000000001E-2"/>
    <n v="0.84709999999999996"/>
  </r>
  <r>
    <x v="56"/>
    <n v="0.58620000000000005"/>
    <n v="1.8700000000000001E-2"/>
    <n v="0.84709999999999996"/>
  </r>
  <r>
    <x v="56"/>
    <n v="0.37680000000000002"/>
    <n v="3.0849999999999999E-2"/>
    <n v="0.84709999999999996"/>
  </r>
  <r>
    <x v="56"/>
    <n v="0.75670000000000004"/>
    <n v="8.5500000000000003E-3"/>
    <n v="0.84709999999999996"/>
  </r>
  <r>
    <x v="56"/>
    <n v="1.0095000000000001"/>
    <n v="-3.4099999999999998E-3"/>
    <n v="0.84709999999999996"/>
  </r>
  <r>
    <x v="56"/>
    <n v="1.2182999999999999"/>
    <n v="-1.9519999999999999E-2"/>
    <n v="0.84709999999999996"/>
  </r>
  <r>
    <x v="10"/>
    <s v="#N/A N/A"/>
    <s v="#N/A N/A"/>
    <s v="#N/A N/A"/>
  </r>
  <r>
    <x v="56"/>
    <n v="0.47560000000000002"/>
    <n v="2.1860000000000001E-2"/>
    <n v="0.84709999999999996"/>
  </r>
  <r>
    <x v="56"/>
    <n v="0.22800000000000001"/>
    <n v="3.7850000000000002E-2"/>
    <n v="0.84709999999999996"/>
  </r>
  <r>
    <x v="56"/>
    <n v="0.62309999999999999"/>
    <n v="1.8360000000000001E-2"/>
    <n v="0.84709999999999996"/>
  </r>
  <r>
    <x v="56"/>
    <n v="0.36280000000000001"/>
    <n v="2.9360000000000001E-2"/>
    <n v="0.84709999999999996"/>
  </r>
  <r>
    <x v="56"/>
    <n v="4.3E-3"/>
    <n v="5.3760000000000002E-2"/>
    <n v="0.84709999999999996"/>
  </r>
  <r>
    <x v="56"/>
    <n v="-0.19109999999999999"/>
    <n v="6.6710000000000005E-2"/>
    <n v="0.84709999999999996"/>
  </r>
  <r>
    <x v="56"/>
    <n v="-0.80020000000000002"/>
    <n v="9.7280000000000005E-2"/>
    <n v="0.84709999999999996"/>
  </r>
  <r>
    <x v="56"/>
    <n v="-0.29089999999999999"/>
    <n v="6.7019999999999996E-2"/>
    <n v="0.84709999999999996"/>
  </r>
  <r>
    <x v="56"/>
    <n v="-1.7376"/>
    <n v="0.15118999999999999"/>
    <n v="0.84709999999999996"/>
  </r>
  <r>
    <x v="56"/>
    <n v="-0.62529999999999997"/>
    <n v="8.9990000000000001E-2"/>
    <n v="0.84709999999999996"/>
  </r>
  <r>
    <x v="56"/>
    <n v="0.60619999999999996"/>
    <n v="1.9300000000000001E-2"/>
    <n v="0.84709999999999996"/>
  </r>
  <r>
    <x v="56"/>
    <n v="0.1057"/>
    <n v="4.4409999999999998E-2"/>
    <n v="0.84709999999999996"/>
  </r>
  <r>
    <x v="56"/>
    <n v="2.5028999999999999"/>
    <n v="-7.8170000000000003E-2"/>
    <n v="0.84709999999999996"/>
  </r>
  <r>
    <x v="57"/>
    <n v="0.4017"/>
    <n v="1.5689999999999999E-2"/>
    <n v="0.83379999999999999"/>
  </r>
  <r>
    <x v="57"/>
    <n v="0.62660000000000005"/>
    <n v="-1.2099999999999999E-3"/>
    <n v="0.83379999999999999"/>
  </r>
  <r>
    <x v="57"/>
    <n v="0.8"/>
    <n v="-1.7919999999999998E-2"/>
    <n v="0.83379999999999999"/>
  </r>
  <r>
    <x v="57"/>
    <n v="0.67049999999999998"/>
    <n v="-9.11E-3"/>
    <n v="0.83379999999999999"/>
  </r>
  <r>
    <x v="57"/>
    <n v="0.5716"/>
    <n v="6.9800000000000001E-3"/>
    <n v="0.83379999999999999"/>
  </r>
  <r>
    <x v="57"/>
    <n v="0.4587"/>
    <n v="1.512E-2"/>
    <n v="0.83379999999999999"/>
  </r>
  <r>
    <x v="57"/>
    <n v="0.61570000000000003"/>
    <n v="6.8500000000000002E-3"/>
    <n v="0.83379999999999999"/>
  </r>
  <r>
    <x v="57"/>
    <n v="0.60029999999999994"/>
    <n v="6.7299999999999999E-3"/>
    <n v="0.83379999999999999"/>
  </r>
  <r>
    <x v="57"/>
    <n v="0.1673"/>
    <n v="4.4049999999999999E-2"/>
    <n v="0.83379999999999999"/>
  </r>
  <r>
    <x v="57"/>
    <n v="0.59240000000000004"/>
    <n v="6.43E-3"/>
    <n v="0.83379999999999999"/>
  </r>
  <r>
    <x v="57"/>
    <n v="0.97209999999999996"/>
    <n v="-3.0669999999999999E-2"/>
    <n v="0.83379999999999999"/>
  </r>
  <r>
    <x v="57"/>
    <n v="0.33040000000000003"/>
    <n v="2.8209999999999999E-2"/>
    <n v="0.83379999999999999"/>
  </r>
  <r>
    <x v="57"/>
    <n v="0.1108"/>
    <n v="4.8680000000000001E-2"/>
    <n v="0.83379999999999999"/>
  </r>
  <r>
    <x v="57"/>
    <n v="0.47599999999999998"/>
    <n v="2.0279999999999999E-2"/>
    <n v="0.83379999999999999"/>
  </r>
  <r>
    <x v="57"/>
    <n v="0.67400000000000004"/>
    <n v="-7.7999999999999999E-4"/>
    <n v="0.83379999999999999"/>
  </r>
  <r>
    <x v="57"/>
    <n v="1.3419000000000001"/>
    <n v="-5.5050000000000002E-2"/>
    <n v="0.83379999999999999"/>
  </r>
  <r>
    <x v="57"/>
    <n v="0.3735"/>
    <n v="1.9560000000000001E-2"/>
    <n v="0.83379999999999999"/>
  </r>
  <r>
    <x v="57"/>
    <n v="0.62470000000000003"/>
    <n v="1.2189999999999999E-2"/>
    <n v="0.83379999999999999"/>
  </r>
  <r>
    <x v="57"/>
    <n v="0.60529999999999995"/>
    <n v="1.213E-2"/>
    <n v="0.83379999999999999"/>
  </r>
  <r>
    <x v="57"/>
    <n v="0.23"/>
    <n v="3.2000000000000001E-2"/>
    <n v="0.83379999999999999"/>
  </r>
  <r>
    <x v="57"/>
    <n v="0.2152"/>
    <n v="3.832E-2"/>
    <n v="0.83379999999999999"/>
  </r>
  <r>
    <x v="57"/>
    <n v="0.48330000000000001"/>
    <n v="1.8800000000000001E-2"/>
    <n v="0.83379999999999999"/>
  </r>
  <r>
    <x v="57"/>
    <n v="0.35880000000000001"/>
    <n v="3.1040000000000002E-2"/>
    <n v="0.83379999999999999"/>
  </r>
  <r>
    <x v="57"/>
    <n v="0.55769999999999997"/>
    <n v="1.8350000000000002E-2"/>
    <n v="0.83379999999999999"/>
  </r>
  <r>
    <x v="57"/>
    <n v="0.27750000000000002"/>
    <n v="2.445E-2"/>
    <n v="0.83379999999999999"/>
  </r>
  <r>
    <x v="57"/>
    <n v="0.1103"/>
    <n v="5.4890000000000001E-2"/>
    <n v="0.83379999999999999"/>
  </r>
  <r>
    <x v="57"/>
    <n v="0.13719999999999999"/>
    <n v="4.7960000000000003E-2"/>
    <n v="0.83379999999999999"/>
  </r>
  <r>
    <x v="57"/>
    <n v="0.53680000000000005"/>
    <n v="1.1429999999999999E-2"/>
    <n v="0.83379999999999999"/>
  </r>
  <r>
    <x v="57"/>
    <n v="0.46679999999999999"/>
    <n v="1.174E-2"/>
    <n v="0.83379999999999999"/>
  </r>
  <r>
    <x v="57"/>
    <n v="5.0999999999999997E-2"/>
    <n v="4.1390000000000003E-2"/>
    <n v="0.83379999999999999"/>
  </r>
  <r>
    <x v="57"/>
    <n v="4.7600000000000003E-2"/>
    <n v="4.1660000000000003E-2"/>
    <n v="0.83379999999999999"/>
  </r>
  <r>
    <x v="57"/>
    <n v="0.46300000000000002"/>
    <n v="1.2800000000000001E-2"/>
    <n v="0.83379999999999999"/>
  </r>
  <r>
    <x v="57"/>
    <n v="-0.3856"/>
    <n v="7.6170000000000002E-2"/>
    <n v="0.83379999999999999"/>
  </r>
  <r>
    <x v="57"/>
    <n v="0.64290000000000003"/>
    <n v="8.7899999999999992E-3"/>
    <n v="0.83379999999999999"/>
  </r>
  <r>
    <x v="57"/>
    <n v="0.29580000000000001"/>
    <n v="3.1280000000000002E-2"/>
    <n v="0.83379999999999999"/>
  </r>
  <r>
    <x v="57"/>
    <n v="0.1298"/>
    <n v="4.24E-2"/>
    <n v="0.83379999999999999"/>
  </r>
  <r>
    <x v="57"/>
    <n v="-0.13070000000000001"/>
    <n v="5.8639999999999998E-2"/>
    <n v="0.83379999999999999"/>
  </r>
  <r>
    <x v="57"/>
    <n v="0.13020000000000001"/>
    <n v="3.6549999999999999E-2"/>
    <n v="0.83379999999999999"/>
  </r>
  <r>
    <x v="57"/>
    <n v="0.63219999999999998"/>
    <n v="4.2700000000000004E-3"/>
    <n v="0.83379999999999999"/>
  </r>
  <r>
    <x v="57"/>
    <n v="0.96209999999999996"/>
    <n v="-1.6480000000000002E-2"/>
    <n v="0.83379999999999999"/>
  </r>
  <r>
    <x v="57"/>
    <n v="0.70320000000000005"/>
    <n v="-7.3999999999999999E-4"/>
    <n v="0.83379999999999999"/>
  </r>
  <r>
    <x v="57"/>
    <n v="0.13650000000000001"/>
    <n v="3.637E-2"/>
    <n v="0.83379999999999999"/>
  </r>
  <r>
    <x v="57"/>
    <n v="0.18210000000000001"/>
    <n v="4.1700000000000001E-2"/>
    <n v="0.83379999999999999"/>
  </r>
  <r>
    <x v="57"/>
    <n v="0.18310000000000001"/>
    <n v="4.1700000000000001E-2"/>
    <n v="0.83379999999999999"/>
  </r>
  <r>
    <x v="57"/>
    <n v="0.39879999999999999"/>
    <n v="2.1659999999999999E-2"/>
    <n v="0.83379999999999999"/>
  </r>
  <r>
    <x v="57"/>
    <n v="0.29830000000000001"/>
    <n v="3.1910000000000001E-2"/>
    <n v="0.83379999999999999"/>
  </r>
  <r>
    <x v="57"/>
    <n v="0.59130000000000005"/>
    <n v="1.6109999999999999E-2"/>
    <n v="0.83379999999999999"/>
  </r>
  <r>
    <x v="57"/>
    <n v="1.1283000000000001"/>
    <n v="1.75E-3"/>
    <n v="0.83379999999999999"/>
  </r>
  <r>
    <x v="57"/>
    <n v="1.1166"/>
    <n v="-1.3339999999999999E-2"/>
    <n v="0.83379999999999999"/>
  </r>
  <r>
    <x v="57"/>
    <n v="0.28970000000000001"/>
    <n v="5.5829999999999998E-2"/>
    <n v="0.83379999999999999"/>
  </r>
  <r>
    <x v="57"/>
    <n v="-8.3900000000000002E-2"/>
    <n v="5.5930000000000001E-2"/>
    <n v="0.83379999999999999"/>
  </r>
  <r>
    <x v="57"/>
    <n v="0.60919999999999996"/>
    <n v="3.644E-2"/>
    <n v="0.83379999999999999"/>
  </r>
  <r>
    <x v="57"/>
    <n v="0.94850000000000001"/>
    <n v="1.7780000000000001E-2"/>
    <n v="0.83379999999999999"/>
  </r>
  <r>
    <x v="57"/>
    <n v="0.3115"/>
    <n v="2.2249999999999999E-2"/>
    <n v="0.83379999999999999"/>
  </r>
  <r>
    <x v="57"/>
    <n v="1.3824000000000001"/>
    <n v="-1.5100000000000001E-3"/>
    <n v="0.83379999999999999"/>
  </r>
  <r>
    <x v="57"/>
    <n v="1.2710999999999999"/>
    <n v="-1.1089999999999999E-2"/>
    <n v="0.83379999999999999"/>
  </r>
  <r>
    <x v="57"/>
    <n v="0.53380000000000005"/>
    <n v="3.1300000000000001E-2"/>
    <n v="0.83379999999999999"/>
  </r>
  <r>
    <x v="57"/>
    <n v="0.69899999999999995"/>
    <n v="2.24E-2"/>
    <n v="0.83379999999999999"/>
  </r>
  <r>
    <x v="57"/>
    <n v="1.9621999999999999"/>
    <n v="-4.197E-2"/>
    <n v="0.83379999999999999"/>
  </r>
  <r>
    <x v="57"/>
    <n v="1.0568"/>
    <n v="-2.784E-2"/>
    <n v="0.83379999999999999"/>
  </r>
  <r>
    <x v="57"/>
    <n v="3.2684000000000002"/>
    <n v="-0.12343999999999999"/>
    <n v="0.83379999999999999"/>
  </r>
  <r>
    <x v="57"/>
    <n v="3.0918000000000001"/>
    <n v="-0.11570999999999999"/>
    <n v="0.83379999999999999"/>
  </r>
  <r>
    <x v="57"/>
    <n v="2.3138000000000001"/>
    <n v="-7.936E-2"/>
    <n v="0.83379999999999999"/>
  </r>
  <r>
    <x v="57"/>
    <n v="2.2159"/>
    <n v="-8.7359999999999993E-2"/>
    <n v="0.83379999999999999"/>
  </r>
  <r>
    <x v="58"/>
    <n v="0.33200000000000002"/>
    <n v="3.9449999999999999E-2"/>
    <n v="0.83379999999999999"/>
  </r>
  <r>
    <x v="58"/>
    <n v="0.64170000000000005"/>
    <n v="5.8399999999999997E-3"/>
    <n v="0.83379999999999999"/>
  </r>
  <r>
    <x v="58"/>
    <n v="0.31119999999999998"/>
    <n v="3.771E-2"/>
    <n v="0.83379999999999999"/>
  </r>
  <r>
    <x v="58"/>
    <n v="1.1739999999999999"/>
    <n v="-4.3380000000000002E-2"/>
    <n v="0.83379999999999999"/>
  </r>
  <r>
    <x v="58"/>
    <n v="0.43030000000000002"/>
    <n v="1.4069999999999999E-2"/>
    <n v="0.83379999999999999"/>
  </r>
  <r>
    <x v="58"/>
    <n v="1.1389"/>
    <n v="-4.931E-2"/>
    <n v="0.83379999999999999"/>
  </r>
  <r>
    <x v="58"/>
    <n v="0.98740000000000006"/>
    <n v="-4.795E-2"/>
    <n v="0.83379999999999999"/>
  </r>
  <r>
    <x v="58"/>
    <n v="0.79649999999999999"/>
    <n v="-2.4119999999999999E-2"/>
    <n v="0.83379999999999999"/>
  </r>
  <r>
    <x v="58"/>
    <n v="0.63470000000000004"/>
    <n v="-9.0399999999999994E-3"/>
    <n v="0.83379999999999999"/>
  </r>
  <r>
    <x v="58"/>
    <n v="0.72629999999999995"/>
    <n v="-1.6830000000000001E-2"/>
    <n v="0.83379999999999999"/>
  </r>
  <r>
    <x v="58"/>
    <n v="0.64039999999999997"/>
    <n v="-9.8200000000000006E-3"/>
    <n v="0.83379999999999999"/>
  </r>
  <r>
    <x v="58"/>
    <n v="0.4173"/>
    <n v="1.2330000000000001E-2"/>
    <n v="0.83379999999999999"/>
  </r>
  <r>
    <x v="58"/>
    <n v="9.8500000000000004E-2"/>
    <n v="1.153E-2"/>
    <n v="0.83379999999999999"/>
  </r>
  <r>
    <x v="58"/>
    <n v="0.98619999999999997"/>
    <n v="-3.7920000000000002E-2"/>
    <n v="0.83379999999999999"/>
  </r>
  <r>
    <x v="58"/>
    <n v="0.6099"/>
    <n v="4.4799999999999996E-3"/>
    <n v="0.83379999999999999"/>
  </r>
  <r>
    <x v="58"/>
    <n v="0.59079999999999999"/>
    <n v="4.5500000000000002E-3"/>
    <n v="0.83379999999999999"/>
  </r>
  <r>
    <x v="58"/>
    <n v="0.76829999999999998"/>
    <n v="-9.3200000000000002E-3"/>
    <n v="0.83379999999999999"/>
  </r>
  <r>
    <x v="58"/>
    <n v="0.3921"/>
    <n v="-1.549E-2"/>
    <n v="0.83379999999999999"/>
  </r>
  <r>
    <x v="58"/>
    <n v="0.75990000000000002"/>
    <n v="-1.553E-2"/>
    <n v="0.83379999999999999"/>
  </r>
  <r>
    <x v="58"/>
    <n v="0.30630000000000002"/>
    <n v="-9.2700000000000005E-3"/>
    <n v="0.83379999999999999"/>
  </r>
  <r>
    <x v="58"/>
    <n v="5.8799999999999998E-2"/>
    <n v="1.038E-2"/>
    <n v="0.83379999999999999"/>
  </r>
  <r>
    <x v="58"/>
    <n v="0.95120000000000005"/>
    <n v="-2.8160000000000001E-2"/>
    <n v="0.83379999999999999"/>
  </r>
  <r>
    <x v="58"/>
    <n v="1.5446"/>
    <n v="-8.6300000000000002E-2"/>
    <n v="0.83379999999999999"/>
  </r>
  <r>
    <x v="58"/>
    <n v="1.4028"/>
    <n v="-7.2319999999999995E-2"/>
    <n v="0.83379999999999999"/>
  </r>
  <r>
    <x v="58"/>
    <n v="0.73429999999999995"/>
    <n v="-4.027E-2"/>
    <n v="0.83379999999999999"/>
  </r>
  <r>
    <x v="58"/>
    <n v="0.31909999999999999"/>
    <n v="-8.8299999999999993E-3"/>
    <n v="0.83379999999999999"/>
  </r>
  <r>
    <x v="58"/>
    <n v="0.65029999999999999"/>
    <n v="-8.6E-3"/>
    <n v="0.83379999999999999"/>
  </r>
  <r>
    <x v="58"/>
    <n v="0.7661"/>
    <n v="-2.6780000000000002E-2"/>
    <n v="0.83379999999999999"/>
  </r>
  <r>
    <x v="58"/>
    <n v="1.1478999999999999"/>
    <n v="-4.3619999999999999E-2"/>
    <n v="0.83379999999999999"/>
  </r>
  <r>
    <x v="58"/>
    <n v="1.2018"/>
    <n v="-4.8779999999999997E-2"/>
    <n v="0.83379999999999999"/>
  </r>
  <r>
    <x v="58"/>
    <n v="1.3090999999999999"/>
    <n v="-5.3670000000000002E-2"/>
    <n v="0.83379999999999999"/>
  </r>
  <r>
    <x v="58"/>
    <n v="1.0284"/>
    <n v="-4.0329999999999998E-2"/>
    <n v="0.83379999999999999"/>
  </r>
  <r>
    <x v="58"/>
    <n v="1.1136999999999999"/>
    <n v="-4.5789999999999997E-2"/>
    <n v="0.83379999999999999"/>
  </r>
  <r>
    <x v="58"/>
    <n v="0.78410000000000002"/>
    <n v="-1.6750000000000001E-2"/>
    <n v="0.83379999999999999"/>
  </r>
  <r>
    <x v="58"/>
    <n v="0.43140000000000001"/>
    <n v="6.0999999999999997E-4"/>
    <n v="0.83379999999999999"/>
  </r>
  <r>
    <x v="58"/>
    <n v="1.0994999999999999"/>
    <n v="-4.4560000000000002E-2"/>
    <n v="0.83379999999999999"/>
  </r>
  <r>
    <x v="58"/>
    <n v="1.0227999999999999"/>
    <n v="-4.301E-2"/>
    <n v="0.83379999999999999"/>
  </r>
  <r>
    <x v="58"/>
    <n v="0.95230000000000004"/>
    <n v="-3.6839999999999998E-2"/>
    <n v="0.83379999999999999"/>
  </r>
  <r>
    <x v="58"/>
    <n v="1.4923"/>
    <n v="-3.0890000000000001E-2"/>
    <n v="0.83379999999999999"/>
  </r>
  <r>
    <x v="58"/>
    <n v="0.67500000000000004"/>
    <n v="2.4119999999999999E-2"/>
    <n v="0.83379999999999999"/>
  </r>
  <r>
    <x v="58"/>
    <n v="0.74870000000000003"/>
    <n v="-1.333E-2"/>
    <n v="0.83379999999999999"/>
  </r>
  <r>
    <x v="58"/>
    <n v="1.0783"/>
    <n v="-3.322E-2"/>
    <n v="0.83379999999999999"/>
  </r>
  <r>
    <x v="58"/>
    <n v="1.1856"/>
    <n v="-6.5700000000000003E-3"/>
    <n v="0.83379999999999999"/>
  </r>
  <r>
    <x v="58"/>
    <n v="1.1880999999999999"/>
    <n v="-6.2300000000000003E-3"/>
    <n v="0.83379999999999999"/>
  </r>
  <r>
    <x v="58"/>
    <n v="1.1274"/>
    <n v="-3.2169999999999997E-2"/>
    <n v="0.83379999999999999"/>
  </r>
  <r>
    <x v="58"/>
    <n v="1.577"/>
    <n v="-6.2440000000000002E-2"/>
    <n v="0.83379999999999999"/>
  </r>
  <r>
    <x v="58"/>
    <n v="1.4367000000000001"/>
    <n v="-4.9970000000000001E-2"/>
    <n v="0.83379999999999999"/>
  </r>
  <r>
    <x v="58"/>
    <n v="1.629"/>
    <n v="-5.5590000000000001E-2"/>
    <n v="0.83379999999999999"/>
  </r>
  <r>
    <x v="58"/>
    <n v="1.6589"/>
    <n v="-5.9679999999999997E-2"/>
    <n v="0.83379999999999999"/>
  </r>
  <r>
    <x v="58"/>
    <n v="1.7825"/>
    <n v="-4.4850000000000001E-2"/>
    <n v="0.83379999999999999"/>
  </r>
  <r>
    <x v="58"/>
    <n v="1.6506000000000001"/>
    <n v="-3.9269999999999999E-2"/>
    <n v="0.83379999999999999"/>
  </r>
  <r>
    <x v="58"/>
    <n v="1.0478000000000001"/>
    <n v="-1.8180000000000002E-2"/>
    <n v="0.83379999999999999"/>
  </r>
  <r>
    <x v="58"/>
    <n v="1.9315"/>
    <n v="-3.7269999999999998E-2"/>
    <n v="0.83379999999999999"/>
  </r>
  <r>
    <x v="58"/>
    <n v="1.5350999999999999"/>
    <n v="-1.281E-2"/>
    <n v="0.83379999999999999"/>
  </r>
  <r>
    <x v="58"/>
    <n v="1.1259999999999999"/>
    <n v="1.093E-2"/>
    <n v="0.83379999999999999"/>
  </r>
  <r>
    <x v="58"/>
    <n v="1.6592"/>
    <n v="-2.299E-2"/>
    <n v="0.83379999999999999"/>
  </r>
  <r>
    <x v="58"/>
    <n v="1.9069"/>
    <n v="-3.6299999999999999E-2"/>
    <n v="0.83379999999999999"/>
  </r>
  <r>
    <x v="58"/>
    <n v="1.9071"/>
    <n v="-7.7270000000000005E-2"/>
    <n v="0.83379999999999999"/>
  </r>
  <r>
    <x v="58"/>
    <n v="1.7742"/>
    <n v="-2.5090000000000001E-2"/>
    <n v="0.83379999999999999"/>
  </r>
  <r>
    <x v="58"/>
    <n v="1.5389999999999999"/>
    <n v="-1.5350000000000001E-2"/>
    <n v="0.83379999999999999"/>
  </r>
  <r>
    <x v="58"/>
    <n v="0.99299999999999999"/>
    <n v="1.7389999999999999E-2"/>
    <n v="0.83379999999999999"/>
  </r>
  <r>
    <x v="58"/>
    <n v="2.2416"/>
    <n v="-4.4929999999999998E-2"/>
    <n v="0.83379999999999999"/>
  </r>
  <r>
    <x v="58"/>
    <n v="1.2515000000000001"/>
    <n v="4.81E-3"/>
    <n v="0.83379999999999999"/>
  </r>
  <r>
    <x v="58"/>
    <n v="-2.3096000000000001"/>
    <n v="0.19652"/>
    <n v="0.83379999999999999"/>
  </r>
  <r>
    <x v="59"/>
    <n v="0.26960000000000001"/>
    <n v="1.711E-2"/>
    <n v="0.82720000000000005"/>
  </r>
  <r>
    <x v="59"/>
    <n v="0.2031"/>
    <n v="7.4139999999999998E-2"/>
    <n v="0.82720000000000005"/>
  </r>
  <r>
    <x v="59"/>
    <n v="0.76249999999999996"/>
    <n v="1.9019999999999999E-2"/>
    <n v="0.82720000000000005"/>
  </r>
  <r>
    <x v="59"/>
    <n v="1.1112"/>
    <n v="-1.3979999999999999E-2"/>
    <n v="0.82720000000000005"/>
  </r>
  <r>
    <x v="59"/>
    <n v="0.67259999999999998"/>
    <n v="3.6589999999999998E-2"/>
    <n v="0.82720000000000005"/>
  </r>
  <r>
    <x v="59"/>
    <n v="0.60660000000000003"/>
    <n v="1.157E-2"/>
    <n v="0.82720000000000005"/>
  </r>
  <r>
    <x v="59"/>
    <n v="1.0530999999999999"/>
    <n v="-1.762E-2"/>
    <n v="0.82720000000000005"/>
  </r>
  <r>
    <x v="59"/>
    <n v="0.43340000000000001"/>
    <n v="4.2959999999999998E-2"/>
    <n v="0.82720000000000005"/>
  </r>
  <r>
    <x v="59"/>
    <n v="0.62590000000000001"/>
    <n v="1.2670000000000001E-2"/>
    <n v="0.82720000000000005"/>
  </r>
  <r>
    <x v="59"/>
    <n v="9.0499999999999997E-2"/>
    <n v="6.1769999999999999E-2"/>
    <n v="0.82720000000000005"/>
  </r>
  <r>
    <x v="59"/>
    <n v="0.6643"/>
    <n v="2.2929999999999999E-2"/>
    <n v="0.82720000000000005"/>
  </r>
  <r>
    <x v="59"/>
    <n v="1.0138"/>
    <n v="-8.5299999999999994E-3"/>
    <n v="0.82720000000000005"/>
  </r>
  <r>
    <x v="59"/>
    <n v="0.59060000000000001"/>
    <n v="3.2620000000000003E-2"/>
    <n v="0.82720000000000005"/>
  </r>
  <r>
    <x v="59"/>
    <n v="0.47720000000000001"/>
    <n v="4.2040000000000001E-2"/>
    <n v="0.82720000000000005"/>
  </r>
  <r>
    <x v="59"/>
    <n v="0.53510000000000002"/>
    <n v="3.9620000000000002E-2"/>
    <n v="0.82720000000000005"/>
  </r>
  <r>
    <x v="59"/>
    <n v="0.13239999999999999"/>
    <n v="5.883E-2"/>
    <n v="0.82720000000000005"/>
  </r>
  <r>
    <x v="59"/>
    <n v="1.3019000000000001"/>
    <n v="-3.9219999999999998E-2"/>
    <n v="0.82720000000000005"/>
  </r>
  <r>
    <x v="59"/>
    <n v="0.3165"/>
    <n v="4.4049999999999999E-2"/>
    <n v="0.82720000000000005"/>
  </r>
  <r>
    <x v="59"/>
    <n v="0.38279999999999997"/>
    <n v="3.9219999999999998E-2"/>
    <n v="0.82720000000000005"/>
  </r>
  <r>
    <x v="59"/>
    <n v="0.85719999999999996"/>
    <n v="2.7740000000000001E-2"/>
    <n v="0.82720000000000005"/>
  </r>
  <r>
    <x v="59"/>
    <n v="0.74299999999999999"/>
    <n v="4.8259999999999997E-2"/>
    <n v="0.82720000000000005"/>
  </r>
  <r>
    <x v="59"/>
    <n v="1.0019"/>
    <n v="1.9480000000000001E-2"/>
    <n v="0.82720000000000005"/>
  </r>
  <r>
    <x v="59"/>
    <n v="0.77759999999999996"/>
    <n v="4.2639999999999997E-2"/>
    <n v="0.82720000000000005"/>
  </r>
  <r>
    <x v="59"/>
    <n v="0.86380000000000001"/>
    <n v="3.7499999999999999E-2"/>
    <n v="0.82720000000000005"/>
  </r>
  <r>
    <x v="59"/>
    <n v="1.3663000000000001"/>
    <n v="-1.7700000000000001E-3"/>
    <n v="0.82720000000000005"/>
  </r>
  <r>
    <x v="59"/>
    <n v="1.9742"/>
    <n v="-4.453E-2"/>
    <n v="0.82720000000000005"/>
  </r>
  <r>
    <x v="59"/>
    <n v="1.3717999999999999"/>
    <n v="3.3800000000000002E-3"/>
    <n v="0.82720000000000005"/>
  </r>
  <r>
    <x v="59"/>
    <n v="1.004"/>
    <n v="3.1379999999999998E-2"/>
    <n v="0.82720000000000005"/>
  </r>
  <r>
    <x v="59"/>
    <n v="1.1176999999999999"/>
    <n v="2.7709999999999999E-2"/>
    <n v="0.82720000000000005"/>
  </r>
  <r>
    <x v="59"/>
    <n v="1.1617"/>
    <n v="2.1170000000000001E-2"/>
    <n v="0.82720000000000005"/>
  </r>
  <r>
    <x v="59"/>
    <n v="0.33350000000000002"/>
    <n v="7.2669999999999998E-2"/>
    <n v="0.82720000000000005"/>
  </r>
  <r>
    <x v="59"/>
    <n v="0.39639999999999997"/>
    <n v="7.288E-2"/>
    <n v="0.82720000000000005"/>
  </r>
  <r>
    <x v="59"/>
    <n v="0.34210000000000002"/>
    <n v="8.276E-2"/>
    <n v="0.82720000000000005"/>
  </r>
  <r>
    <x v="59"/>
    <n v="0.92090000000000005"/>
    <n v="4.5929999999999999E-2"/>
    <n v="0.82720000000000005"/>
  </r>
  <r>
    <x v="59"/>
    <n v="0.54549999999999998"/>
    <n v="6.3549999999999995E-2"/>
    <n v="0.82720000000000005"/>
  </r>
  <r>
    <x v="59"/>
    <n v="0.43790000000000001"/>
    <n v="6.9900000000000004E-2"/>
    <n v="0.82720000000000005"/>
  </r>
  <r>
    <x v="59"/>
    <n v="0.3992"/>
    <n v="6.9040000000000004E-2"/>
    <n v="0.82720000000000005"/>
  </r>
  <r>
    <x v="59"/>
    <n v="1.0468999999999999"/>
    <n v="4.2540000000000001E-2"/>
    <n v="0.82720000000000005"/>
  </r>
  <r>
    <x v="59"/>
    <n v="0.87629999999999997"/>
    <n v="4.8840000000000001E-2"/>
    <n v="0.82720000000000005"/>
  </r>
  <r>
    <x v="59"/>
    <n v="1.4511000000000001"/>
    <n v="5.6100000000000004E-3"/>
    <n v="0.82720000000000005"/>
  </r>
  <r>
    <x v="59"/>
    <n v="0.3513"/>
    <n v="7.7719999999999997E-2"/>
    <n v="0.82720000000000005"/>
  </r>
  <r>
    <x v="59"/>
    <n v="0.39910000000000001"/>
    <n v="7.6139999999999999E-2"/>
    <n v="0.82720000000000005"/>
  </r>
  <r>
    <x v="59"/>
    <n v="0.34610000000000002"/>
    <n v="9.4589999999999994E-2"/>
    <n v="0.82720000000000005"/>
  </r>
  <r>
    <x v="59"/>
    <n v="0.44440000000000002"/>
    <n v="8.8679999999999995E-2"/>
    <n v="0.82720000000000005"/>
  </r>
  <r>
    <x v="59"/>
    <n v="1.2339"/>
    <n v="3.7580000000000002E-2"/>
    <n v="0.82720000000000005"/>
  </r>
  <r>
    <x v="59"/>
    <n v="1.1588000000000001"/>
    <n v="4.7730000000000002E-2"/>
    <n v="0.82720000000000005"/>
  </r>
  <r>
    <x v="59"/>
    <n v="0.2324"/>
    <n v="0.10321"/>
    <n v="0.82720000000000005"/>
  </r>
  <r>
    <x v="59"/>
    <n v="0.80259999999999998"/>
    <n v="7.2529999999999997E-2"/>
    <n v="0.82720000000000005"/>
  </r>
  <r>
    <x v="59"/>
    <n v="0.33689999999999998"/>
    <n v="9.5200000000000007E-2"/>
    <n v="0.82720000000000005"/>
  </r>
  <r>
    <x v="59"/>
    <n v="1.4114"/>
    <n v="3.7699999999999997E-2"/>
    <n v="0.82720000000000005"/>
  </r>
  <r>
    <x v="59"/>
    <n v="-0.67530000000000001"/>
    <n v="0.16461000000000001"/>
    <n v="0.82720000000000005"/>
  </r>
  <r>
    <x v="59"/>
    <n v="-8.5199999999999998E-2"/>
    <n v="0.12684000000000001"/>
    <n v="0.82720000000000005"/>
  </r>
  <r>
    <x v="59"/>
    <n v="-0.1386"/>
    <n v="0.13178000000000001"/>
    <n v="0.82720000000000005"/>
  </r>
  <r>
    <x v="59"/>
    <n v="-0.78879999999999995"/>
    <n v="0.16394"/>
    <n v="0.82720000000000005"/>
  </r>
  <r>
    <x v="59"/>
    <n v="-1.6041000000000001"/>
    <n v="0.20888000000000001"/>
    <n v="0.82720000000000005"/>
  </r>
  <r>
    <x v="59"/>
    <n v="-2.032"/>
    <n v="0.23016"/>
    <n v="0.82720000000000005"/>
  </r>
  <r>
    <x v="59"/>
    <n v="-1.5177"/>
    <n v="0.20183999999999999"/>
    <n v="0.82720000000000005"/>
  </r>
  <r>
    <x v="59"/>
    <n v="-4.2183000000000002"/>
    <n v="0.35126000000000002"/>
    <n v="0.82720000000000005"/>
  </r>
  <r>
    <x v="59"/>
    <n v="-3.8626"/>
    <n v="0.31806000000000001"/>
    <n v="0.82720000000000005"/>
  </r>
  <r>
    <x v="59"/>
    <n v="-5.2849000000000004"/>
    <n v="0.39322000000000001"/>
    <n v="0.82720000000000005"/>
  </r>
  <r>
    <x v="59"/>
    <n v="-4.5674000000000001"/>
    <n v="0.35698000000000002"/>
    <n v="0.82720000000000005"/>
  </r>
  <r>
    <x v="60"/>
    <n v="0.18490000000000001"/>
    <n v="0.11609"/>
    <n v="0.80059999999999998"/>
  </r>
  <r>
    <x v="60"/>
    <n v="0.49759999999999999"/>
    <n v="9.461E-2"/>
    <n v="0.80059999999999998"/>
  </r>
  <r>
    <x v="60"/>
    <n v="-1.0500000000000001E-2"/>
    <n v="0.13103000000000001"/>
    <n v="0.80059999999999998"/>
  </r>
  <r>
    <x v="60"/>
    <n v="-1.61E-2"/>
    <n v="0.12956999999999999"/>
    <n v="0.80059999999999998"/>
  </r>
  <r>
    <x v="60"/>
    <n v="6.5500000000000003E-2"/>
    <n v="0.11867999999999999"/>
    <n v="0.80059999999999998"/>
  </r>
  <r>
    <x v="60"/>
    <n v="0.25800000000000001"/>
    <n v="9.8409999999999997E-2"/>
    <n v="0.80059999999999998"/>
  </r>
  <r>
    <x v="60"/>
    <n v="-0.33100000000000002"/>
    <n v="0.15425"/>
    <n v="0.80059999999999998"/>
  </r>
  <r>
    <x v="60"/>
    <n v="0.30130000000000001"/>
    <n v="9.4289999999999999E-2"/>
    <n v="0.80059999999999998"/>
  </r>
  <r>
    <x v="60"/>
    <n v="-1.8100000000000002E-2"/>
    <n v="0.12964999999999999"/>
    <n v="0.80059999999999998"/>
  </r>
  <r>
    <x v="60"/>
    <n v="0.49409999999999998"/>
    <n v="8.3339999999999997E-2"/>
    <n v="0.80059999999999998"/>
  </r>
  <r>
    <x v="60"/>
    <n v="0.1181"/>
    <n v="0.10942"/>
    <n v="0.80059999999999998"/>
  </r>
  <r>
    <x v="60"/>
    <n v="-0.17560000000000001"/>
    <n v="0.14363999999999999"/>
    <n v="0.80059999999999998"/>
  </r>
  <r>
    <x v="60"/>
    <n v="-2.9600000000000001E-2"/>
    <n v="0.12257"/>
    <n v="0.80059999999999998"/>
  </r>
  <r>
    <x v="60"/>
    <n v="0.37919999999999998"/>
    <n v="9.5380000000000006E-2"/>
    <n v="0.80059999999999998"/>
  </r>
  <r>
    <x v="60"/>
    <n v="0.31690000000000002"/>
    <n v="0.10297000000000001"/>
    <n v="0.80059999999999998"/>
  </r>
  <r>
    <x v="60"/>
    <n v="-0.30680000000000002"/>
    <n v="0.14480999999999999"/>
    <n v="0.80059999999999998"/>
  </r>
  <r>
    <x v="60"/>
    <n v="0.48"/>
    <n v="0.10996"/>
    <n v="0.80059999999999998"/>
  </r>
  <r>
    <x v="60"/>
    <n v="8.7400000000000005E-2"/>
    <n v="0.10687000000000001"/>
    <n v="0.80059999999999998"/>
  </r>
  <r>
    <x v="60"/>
    <n v="-0.86480000000000001"/>
    <n v="0.19347"/>
    <n v="0.80059999999999998"/>
  </r>
  <r>
    <x v="60"/>
    <n v="-6.3700000000000007E-2"/>
    <n v="0.13608000000000001"/>
    <n v="0.80059999999999998"/>
  </r>
  <r>
    <x v="60"/>
    <n v="-6.3700000000000007E-2"/>
    <n v="0.13503000000000001"/>
    <n v="0.80059999999999998"/>
  </r>
  <r>
    <x v="60"/>
    <n v="-3.44E-2"/>
    <n v="0.13166"/>
    <n v="0.80059999999999998"/>
  </r>
  <r>
    <x v="60"/>
    <n v="-0.44919999999999999"/>
    <n v="0.15346000000000001"/>
    <n v="0.80059999999999998"/>
  </r>
  <r>
    <x v="60"/>
    <n v="-0.43790000000000001"/>
    <n v="0.15231"/>
    <n v="0.80059999999999998"/>
  </r>
  <r>
    <x v="60"/>
    <n v="-0.14910000000000001"/>
    <n v="0.14327999999999999"/>
    <n v="0.80059999999999998"/>
  </r>
  <r>
    <x v="60"/>
    <n v="-0.42920000000000003"/>
    <n v="0.15720999999999999"/>
    <n v="0.80059999999999998"/>
  </r>
  <r>
    <x v="60"/>
    <n v="0.31819999999999998"/>
    <n v="0.10165"/>
    <n v="0.80059999999999998"/>
  </r>
  <r>
    <x v="10"/>
    <s v="#N/A N/A"/>
    <s v="#N/A N/A"/>
    <s v="#N/A N/A"/>
  </r>
  <r>
    <x v="60"/>
    <n v="-0.16"/>
    <n v="0.13672000000000001"/>
    <n v="0.80059999999999998"/>
  </r>
  <r>
    <x v="60"/>
    <n v="-0.12939999999999999"/>
    <n v="0.13433"/>
    <n v="0.80059999999999998"/>
  </r>
  <r>
    <x v="60"/>
    <n v="-0.2893"/>
    <n v="0.14057"/>
    <n v="0.80059999999999998"/>
  </r>
  <r>
    <x v="60"/>
    <n v="-0.49930000000000002"/>
    <n v="0.16466"/>
    <n v="0.80059999999999998"/>
  </r>
  <r>
    <x v="60"/>
    <n v="-0.1535"/>
    <n v="0.13557"/>
    <n v="0.80059999999999998"/>
  </r>
  <r>
    <x v="60"/>
    <n v="-1.3214999999999999"/>
    <n v="0.20304"/>
    <n v="0.80059999999999998"/>
  </r>
  <r>
    <x v="60"/>
    <n v="-0.79249999999999998"/>
    <n v="0.16714000000000001"/>
    <n v="0.80059999999999998"/>
  </r>
  <r>
    <x v="60"/>
    <n v="-0.95979999999999999"/>
    <n v="0.17917"/>
    <n v="0.80059999999999998"/>
  </r>
  <r>
    <x v="60"/>
    <n v="-1.0506"/>
    <n v="0.19481000000000001"/>
    <n v="0.80059999999999998"/>
  </r>
  <r>
    <x v="60"/>
    <n v="-0.13420000000000001"/>
    <n v="0.13383"/>
    <n v="0.80059999999999998"/>
  </r>
  <r>
    <x v="60"/>
    <n v="-1.1323000000000001"/>
    <n v="0.18501000000000001"/>
    <n v="0.80059999999999998"/>
  </r>
  <r>
    <x v="60"/>
    <n v="-0.54730000000000001"/>
    <n v="0.15759000000000001"/>
    <n v="0.80059999999999998"/>
  </r>
  <r>
    <x v="60"/>
    <n v="-8.1799999999999998E-2"/>
    <n v="0.1303"/>
    <n v="0.80059999999999998"/>
  </r>
  <r>
    <x v="60"/>
    <n v="-0.61339999999999995"/>
    <n v="0.14596999999999999"/>
    <n v="0.80059999999999998"/>
  </r>
  <r>
    <x v="60"/>
    <n v="-0.60209999999999997"/>
    <n v="0.14494000000000001"/>
    <n v="0.80059999999999998"/>
  </r>
  <r>
    <x v="60"/>
    <n v="-0.67969999999999997"/>
    <n v="0.16252"/>
    <n v="0.80059999999999998"/>
  </r>
  <r>
    <x v="60"/>
    <n v="-0.51149999999999995"/>
    <n v="0.14874000000000001"/>
    <n v="0.80059999999999998"/>
  </r>
  <r>
    <x v="60"/>
    <n v="-0.24929999999999999"/>
    <n v="0.13536000000000001"/>
    <n v="0.80059999999999998"/>
  </r>
  <r>
    <x v="60"/>
    <n v="0.26429999999999998"/>
    <n v="0.11402"/>
    <n v="0.80059999999999998"/>
  </r>
  <r>
    <x v="60"/>
    <n v="-0.29949999999999999"/>
    <n v="0.14299000000000001"/>
    <n v="0.80059999999999998"/>
  </r>
  <r>
    <x v="60"/>
    <n v="0.23280000000000001"/>
    <n v="0.1061"/>
    <n v="0.80059999999999998"/>
  </r>
  <r>
    <x v="10"/>
    <s v="#N/A N/A"/>
    <s v="#N/A N/A"/>
    <s v="#N/A N/A"/>
  </r>
  <r>
    <x v="60"/>
    <n v="5.0900000000000001E-2"/>
    <n v="0.11097"/>
    <n v="0.80059999999999998"/>
  </r>
  <r>
    <x v="60"/>
    <n v="-8.5999999999999993E-2"/>
    <n v="0.11899999999999999"/>
    <n v="0.80059999999999998"/>
  </r>
  <r>
    <x v="60"/>
    <n v="-5.2600000000000001E-2"/>
    <n v="0.11804000000000001"/>
    <n v="0.80059999999999998"/>
  </r>
  <r>
    <x v="60"/>
    <n v="-9.2799999999999994E-2"/>
    <n v="0.11731999999999999"/>
    <n v="0.80059999999999998"/>
  </r>
  <r>
    <x v="60"/>
    <n v="-0.8135"/>
    <n v="0.17344999999999999"/>
    <n v="0.80059999999999998"/>
  </r>
  <r>
    <x v="60"/>
    <n v="-0.80979999999999996"/>
    <n v="0.16078999999999999"/>
    <n v="0.80059999999999998"/>
  </r>
  <r>
    <x v="60"/>
    <n v="-1.1916"/>
    <n v="0.19619"/>
    <n v="0.80059999999999998"/>
  </r>
  <r>
    <x v="60"/>
    <n v="-1.7000999999999999"/>
    <n v="0.20591999999999999"/>
    <n v="0.80059999999999998"/>
  </r>
  <r>
    <x v="60"/>
    <n v="-0.97689999999999999"/>
    <n v="0.16056999999999999"/>
    <n v="0.80059999999999998"/>
  </r>
  <r>
    <x v="60"/>
    <n v="-2.1591"/>
    <n v="0.25788"/>
    <n v="0.80059999999999998"/>
  </r>
  <r>
    <x v="60"/>
    <n v="-1.1745000000000001"/>
    <n v="0.20177999999999999"/>
    <n v="0.80059999999999998"/>
  </r>
  <r>
    <x v="60"/>
    <n v="-0.80879999999999996"/>
    <n v="0.17122000000000001"/>
    <n v="0.80059999999999998"/>
  </r>
  <r>
    <x v="60"/>
    <n v="-7.4695"/>
    <n v="0.53722000000000003"/>
    <n v="0.80059999999999998"/>
  </r>
  <r>
    <x v="60"/>
    <n v="-8.0784000000000002"/>
    <n v="0.55498999999999998"/>
    <n v="0.80059999999999998"/>
  </r>
  <r>
    <x v="61"/>
    <n v="5.5999999999999999E-3"/>
    <n v="0.10444000000000001"/>
    <n v="0.80059999999999998"/>
  </r>
  <r>
    <x v="61"/>
    <n v="5.3100000000000001E-2"/>
    <n v="0.12274"/>
    <n v="0.80059999999999998"/>
  </r>
  <r>
    <x v="61"/>
    <n v="-0.2046"/>
    <n v="0.14668"/>
    <n v="0.80059999999999998"/>
  </r>
  <r>
    <x v="61"/>
    <n v="-0.37709999999999999"/>
    <n v="0.16394"/>
    <n v="0.80059999999999998"/>
  </r>
  <r>
    <x v="61"/>
    <n v="-0.37759999999999999"/>
    <n v="0.15262999999999999"/>
    <n v="0.80059999999999998"/>
  </r>
  <r>
    <x v="61"/>
    <n v="-0.42259999999999998"/>
    <n v="0.16949"/>
    <n v="0.80059999999999998"/>
  </r>
  <r>
    <x v="61"/>
    <n v="-7.1999999999999995E-2"/>
    <n v="0.13067000000000001"/>
    <n v="0.80059999999999998"/>
  </r>
  <r>
    <x v="61"/>
    <n v="0.55869999999999997"/>
    <n v="8.9649999999999994E-2"/>
    <n v="0.80059999999999998"/>
  </r>
  <r>
    <x v="61"/>
    <n v="-0.1905"/>
    <n v="0.14204"/>
    <n v="0.80059999999999998"/>
  </r>
  <r>
    <x v="61"/>
    <n v="0.31719999999999998"/>
    <n v="0.10489999999999999"/>
    <n v="0.80059999999999998"/>
  </r>
  <r>
    <x v="61"/>
    <n v="0.32619999999999999"/>
    <n v="0.10329000000000001"/>
    <n v="0.80059999999999998"/>
  </r>
  <r>
    <x v="61"/>
    <n v="0.35310000000000002"/>
    <n v="9.9140000000000006E-2"/>
    <n v="0.80059999999999998"/>
  </r>
  <r>
    <x v="61"/>
    <n v="-0.19639999999999999"/>
    <n v="0.15651000000000001"/>
    <n v="0.80059999999999998"/>
  </r>
  <r>
    <x v="61"/>
    <n v="-0.2445"/>
    <n v="0.14638999999999999"/>
    <n v="0.80059999999999998"/>
  </r>
  <r>
    <x v="61"/>
    <n v="0.44669999999999999"/>
    <n v="9.5009999999999997E-2"/>
    <n v="0.80059999999999998"/>
  </r>
  <r>
    <x v="61"/>
    <n v="-0.13800000000000001"/>
    <n v="0.15135000000000001"/>
    <n v="0.80059999999999998"/>
  </r>
  <r>
    <x v="61"/>
    <n v="-0.38040000000000002"/>
    <n v="0.17058999999999999"/>
    <n v="0.80059999999999998"/>
  </r>
  <r>
    <x v="61"/>
    <n v="5.9200000000000003E-2"/>
    <n v="0.12928999999999999"/>
    <n v="0.80059999999999998"/>
  </r>
  <r>
    <x v="61"/>
    <n v="0.33900000000000002"/>
    <n v="0.10424"/>
    <n v="0.80059999999999998"/>
  </r>
  <r>
    <x v="61"/>
    <n v="0.1711"/>
    <n v="0.12662000000000001"/>
    <n v="0.80059999999999998"/>
  </r>
  <r>
    <x v="61"/>
    <n v="-0.33979999999999999"/>
    <n v="0.15636"/>
    <n v="0.80059999999999998"/>
  </r>
  <r>
    <x v="61"/>
    <n v="4.5600000000000002E-2"/>
    <n v="0.12154"/>
    <n v="0.80059999999999998"/>
  </r>
  <r>
    <x v="61"/>
    <n v="0.68300000000000005"/>
    <n v="8.2540000000000002E-2"/>
    <n v="0.80059999999999998"/>
  </r>
  <r>
    <x v="61"/>
    <n v="-0.1739"/>
    <n v="0.14899999999999999"/>
    <n v="0.80059999999999998"/>
  </r>
  <r>
    <x v="61"/>
    <n v="-0.2863"/>
    <n v="0.16225999999999999"/>
    <n v="0.80059999999999998"/>
  </r>
  <r>
    <x v="61"/>
    <n v="-0.7661"/>
    <n v="0.19756000000000001"/>
    <n v="0.80059999999999998"/>
  </r>
  <r>
    <x v="61"/>
    <n v="-0.44040000000000001"/>
    <n v="0.17085"/>
    <n v="0.80059999999999998"/>
  </r>
  <r>
    <x v="61"/>
    <n v="-0.11210000000000001"/>
    <n v="0.14802999999999999"/>
    <n v="0.80059999999999998"/>
  </r>
  <r>
    <x v="61"/>
    <n v="0.57620000000000005"/>
    <n v="9.7030000000000005E-2"/>
    <n v="0.80059999999999998"/>
  </r>
  <r>
    <x v="61"/>
    <n v="0.68810000000000004"/>
    <n v="8.9649999999999994E-2"/>
    <n v="0.80059999999999998"/>
  </r>
  <r>
    <x v="61"/>
    <n v="0.44700000000000001"/>
    <n v="0.10283"/>
    <n v="0.80059999999999998"/>
  </r>
  <r>
    <x v="61"/>
    <n v="0.16439999999999999"/>
    <n v="0.12078999999999999"/>
    <n v="0.80059999999999998"/>
  </r>
  <r>
    <x v="61"/>
    <n v="0.69869999999999999"/>
    <n v="9.2670000000000002E-2"/>
    <n v="0.80059999999999998"/>
  </r>
  <r>
    <x v="61"/>
    <n v="0.11360000000000001"/>
    <n v="0.13236999999999999"/>
    <n v="0.80059999999999998"/>
  </r>
  <r>
    <x v="61"/>
    <n v="0.2102"/>
    <n v="0.11792999999999999"/>
    <n v="0.80059999999999998"/>
  </r>
  <r>
    <x v="61"/>
    <n v="0.49869999999999998"/>
    <n v="9.69E-2"/>
    <n v="0.80059999999999998"/>
  </r>
  <r>
    <x v="61"/>
    <n v="0.59619999999999995"/>
    <n v="0.12717999999999999"/>
    <n v="0.80059999999999998"/>
  </r>
  <r>
    <x v="61"/>
    <n v="0.20649999999999999"/>
    <n v="0.15862000000000001"/>
    <n v="0.80059999999999998"/>
  </r>
  <r>
    <x v="61"/>
    <n v="-0.7712"/>
    <n v="0.18967999999999999"/>
    <n v="0.80059999999999998"/>
  </r>
  <r>
    <x v="61"/>
    <n v="-0.51600000000000001"/>
    <n v="0.20108000000000001"/>
    <n v="0.80059999999999998"/>
  </r>
  <r>
    <x v="61"/>
    <n v="4.6800000000000001E-2"/>
    <n v="0.13603000000000001"/>
    <n v="0.80059999999999998"/>
  </r>
  <r>
    <x v="61"/>
    <n v="-0.20469999999999999"/>
    <n v="0.15178"/>
    <n v="0.80059999999999998"/>
  </r>
  <r>
    <x v="61"/>
    <n v="-0.27229999999999999"/>
    <n v="0.15690000000000001"/>
    <n v="0.80059999999999998"/>
  </r>
  <r>
    <x v="61"/>
    <n v="-0.27479999999999999"/>
    <n v="0.16195000000000001"/>
    <n v="0.80059999999999998"/>
  </r>
  <r>
    <x v="61"/>
    <n v="-0.82310000000000005"/>
    <n v="0.19153000000000001"/>
    <n v="0.80059999999999998"/>
  </r>
  <r>
    <x v="61"/>
    <n v="-0.155"/>
    <n v="0.15346000000000001"/>
    <n v="0.80059999999999998"/>
  </r>
  <r>
    <x v="61"/>
    <n v="-0.47289999999999999"/>
    <n v="0.16830999999999999"/>
    <n v="0.80059999999999998"/>
  </r>
  <r>
    <x v="61"/>
    <n v="1.0500000000000001E-2"/>
    <n v="0.14337"/>
    <n v="0.80059999999999998"/>
  </r>
  <r>
    <x v="61"/>
    <n v="-0.1555"/>
    <n v="0.1542"/>
    <n v="0.80059999999999998"/>
  </r>
  <r>
    <x v="61"/>
    <n v="-0.66410000000000002"/>
    <n v="0.15912000000000001"/>
    <n v="0.80059999999999998"/>
  </r>
  <r>
    <x v="61"/>
    <n v="-0.77159999999999995"/>
    <n v="0.18718000000000001"/>
    <n v="0.80059999999999998"/>
  </r>
  <r>
    <x v="61"/>
    <n v="-0.27600000000000002"/>
    <n v="0.15484999999999999"/>
    <n v="0.80059999999999998"/>
  </r>
  <r>
    <x v="61"/>
    <n v="-0.9597"/>
    <n v="0.19392999999999999"/>
    <n v="0.80059999999999998"/>
  </r>
  <r>
    <x v="61"/>
    <n v="-1.6914"/>
    <n v="0.23823"/>
    <n v="0.80059999999999998"/>
  </r>
  <r>
    <x v="61"/>
    <n v="-1.776"/>
    <n v="0.24263000000000001"/>
    <n v="0.80059999999999998"/>
  </r>
  <r>
    <x v="61"/>
    <n v="-3.5484"/>
    <n v="0.33678999999999998"/>
    <n v="0.80059999999999998"/>
  </r>
  <r>
    <x v="61"/>
    <n v="-4.2770000000000001"/>
    <n v="0.36775000000000002"/>
    <n v="0.80059999999999998"/>
  </r>
  <r>
    <x v="61"/>
    <n v="-3.5985"/>
    <n v="0.32691999999999999"/>
    <n v="0.80059999999999998"/>
  </r>
  <r>
    <x v="61"/>
    <n v="-3.7824"/>
    <n v="0.33562999999999998"/>
    <n v="0.80059999999999998"/>
  </r>
  <r>
    <x v="61"/>
    <n v="-3.6484999999999999"/>
    <n v="0.32841999999999999"/>
    <n v="0.80059999999999998"/>
  </r>
  <r>
    <x v="61"/>
    <n v="-4.2202000000000002"/>
    <n v="0.35521999999999998"/>
    <n v="0.80059999999999998"/>
  </r>
  <r>
    <x v="61"/>
    <n v="-3.0217999999999998"/>
    <n v="0.32140999999999997"/>
    <n v="0.80059999999999998"/>
  </r>
  <r>
    <x v="61"/>
    <n v="-4.2797999999999998"/>
    <n v="0.34622000000000003"/>
    <n v="0.80059999999999998"/>
  </r>
  <r>
    <x v="61"/>
    <n v="-2.8517999999999999"/>
    <n v="0.31796999999999997"/>
    <n v="0.80059999999999998"/>
  </r>
  <r>
    <x v="62"/>
    <n v="0.18659999999999999"/>
    <n v="0.1424"/>
    <n v="0.80720000000000003"/>
  </r>
  <r>
    <x v="62"/>
    <n v="-0.1239"/>
    <n v="0.16999"/>
    <n v="0.80720000000000003"/>
  </r>
  <r>
    <x v="62"/>
    <n v="-0.2341"/>
    <n v="0.18346999999999999"/>
    <n v="0.80720000000000003"/>
  </r>
  <r>
    <x v="62"/>
    <n v="0.1951"/>
    <n v="0.15043000000000001"/>
    <n v="0.80720000000000003"/>
  </r>
  <r>
    <x v="62"/>
    <n v="-0.15989999999999999"/>
    <n v="0.18404999999999999"/>
    <n v="0.80720000000000003"/>
  </r>
  <r>
    <x v="62"/>
    <n v="-0.38100000000000001"/>
    <n v="0.20150999999999999"/>
    <n v="0.80720000000000003"/>
  </r>
  <r>
    <x v="62"/>
    <n v="0.5806"/>
    <n v="0.12249"/>
    <n v="0.80720000000000003"/>
  </r>
  <r>
    <x v="62"/>
    <n v="-0.32029999999999997"/>
    <n v="0.18282000000000001"/>
    <n v="0.80720000000000003"/>
  </r>
  <r>
    <x v="62"/>
    <n v="0.31090000000000001"/>
    <n v="0.13111999999999999"/>
    <n v="0.80720000000000003"/>
  </r>
  <r>
    <x v="62"/>
    <n v="0.47910000000000003"/>
    <n v="0.11329"/>
    <n v="0.80720000000000003"/>
  </r>
  <r>
    <x v="62"/>
    <n v="0.31769999999999998"/>
    <n v="0.10888"/>
    <n v="0.80720000000000003"/>
  </r>
  <r>
    <x v="62"/>
    <n v="-0.61360000000000003"/>
    <n v="0.17265"/>
    <n v="0.80720000000000003"/>
  </r>
  <r>
    <x v="62"/>
    <n v="-0.4642"/>
    <n v="0.15337999999999999"/>
    <n v="0.80720000000000003"/>
  </r>
  <r>
    <x v="62"/>
    <n v="-0.54410000000000003"/>
    <n v="0.15654999999999999"/>
    <n v="0.80720000000000003"/>
  </r>
  <r>
    <x v="62"/>
    <n v="-0.29670000000000002"/>
    <n v="0.13361000000000001"/>
    <n v="0.80720000000000003"/>
  </r>
  <r>
    <x v="62"/>
    <n v="-6.8699999999999997E-2"/>
    <n v="0.12565000000000001"/>
    <n v="0.80720000000000003"/>
  </r>
  <r>
    <x v="62"/>
    <n v="-1.3144"/>
    <n v="0.21379000000000001"/>
    <n v="0.80720000000000003"/>
  </r>
  <r>
    <x v="62"/>
    <n v="-0.70079999999999998"/>
    <n v="0.17587"/>
    <n v="0.80720000000000003"/>
  </r>
  <r>
    <x v="62"/>
    <n v="-1.3902000000000001"/>
    <n v="0.18808"/>
    <n v="0.80720000000000003"/>
  </r>
  <r>
    <x v="62"/>
    <n v="-0.83350000000000002"/>
    <n v="0.14337"/>
    <n v="0.80720000000000003"/>
  </r>
  <r>
    <x v="62"/>
    <n v="-0.80579999999999996"/>
    <n v="0.13932"/>
    <n v="0.80720000000000003"/>
  </r>
  <r>
    <x v="62"/>
    <n v="-1.0044999999999999"/>
    <n v="0.15387000000000001"/>
    <n v="0.80720000000000003"/>
  </r>
  <r>
    <x v="62"/>
    <n v="-0.85750000000000004"/>
    <n v="0.18737999999999999"/>
    <n v="0.80720000000000003"/>
  </r>
  <r>
    <x v="62"/>
    <n v="-0.63990000000000002"/>
    <n v="0.17477000000000001"/>
    <n v="0.80720000000000003"/>
  </r>
  <r>
    <x v="62"/>
    <n v="-1.1005"/>
    <n v="0.2011"/>
    <n v="0.80720000000000003"/>
  </r>
  <r>
    <x v="62"/>
    <n v="-1.1014999999999999"/>
    <n v="0.19936000000000001"/>
    <n v="0.80720000000000003"/>
  </r>
  <r>
    <x v="62"/>
    <n v="-1.056"/>
    <n v="0.19563"/>
    <n v="0.80720000000000003"/>
  </r>
  <r>
    <x v="62"/>
    <n v="-1.0304"/>
    <n v="0.19041"/>
    <n v="0.80720000000000003"/>
  </r>
  <r>
    <x v="62"/>
    <n v="-0.75609999999999999"/>
    <n v="0.17061000000000001"/>
    <n v="0.80720000000000003"/>
  </r>
  <r>
    <x v="62"/>
    <n v="-0.38290000000000002"/>
    <n v="0.14688999999999999"/>
    <n v="0.80720000000000003"/>
  </r>
  <r>
    <x v="62"/>
    <n v="-0.94069999999999998"/>
    <n v="0.17152000000000001"/>
    <n v="0.80720000000000003"/>
  </r>
  <r>
    <x v="62"/>
    <n v="-1.43"/>
    <n v="0.20094999999999999"/>
    <n v="0.80720000000000003"/>
  </r>
  <r>
    <x v="62"/>
    <n v="-1.3502000000000001"/>
    <n v="0.21163000000000001"/>
    <n v="0.80720000000000003"/>
  </r>
  <r>
    <x v="62"/>
    <n v="-0.35599999999999998"/>
    <n v="0.14496999999999999"/>
    <n v="0.80720000000000003"/>
  </r>
  <r>
    <x v="62"/>
    <n v="-1.2427999999999999"/>
    <n v="0.16317000000000001"/>
    <n v="0.80720000000000003"/>
  </r>
  <r>
    <x v="62"/>
    <n v="-1.4831000000000001"/>
    <n v="0.21717"/>
    <n v="0.80720000000000003"/>
  </r>
  <r>
    <x v="62"/>
    <n v="-1.9029"/>
    <n v="0.20191999999999999"/>
    <n v="0.80720000000000003"/>
  </r>
  <r>
    <x v="62"/>
    <n v="-1.7995000000000001"/>
    <n v="0.22137999999999999"/>
    <n v="0.80720000000000003"/>
  </r>
  <r>
    <x v="62"/>
    <n v="-1.7854000000000001"/>
    <n v="0.22202"/>
    <n v="0.80720000000000003"/>
  </r>
  <r>
    <x v="62"/>
    <n v="-1.7737000000000001"/>
    <n v="0.24016000000000001"/>
    <n v="0.80720000000000003"/>
  </r>
  <r>
    <x v="62"/>
    <n v="-1.4533"/>
    <n v="0.21701000000000001"/>
    <n v="0.80720000000000003"/>
  </r>
  <r>
    <x v="62"/>
    <n v="-1.056"/>
    <n v="0.18568999999999999"/>
    <n v="0.80720000000000003"/>
  </r>
  <r>
    <x v="62"/>
    <n v="-1.6277999999999999"/>
    <n v="0.18336"/>
    <n v="0.80720000000000003"/>
  </r>
  <r>
    <x v="62"/>
    <n v="-1.2256"/>
    <n v="0.18526000000000001"/>
    <n v="0.80720000000000003"/>
  </r>
  <r>
    <x v="62"/>
    <n v="-1.1084000000000001"/>
    <n v="0.18773999999999999"/>
    <n v="0.80720000000000003"/>
  </r>
  <r>
    <x v="62"/>
    <n v="-1.0684"/>
    <n v="0.21997"/>
    <n v="0.80720000000000003"/>
  </r>
  <r>
    <x v="62"/>
    <n v="-1.1155999999999999"/>
    <n v="0.20041999999999999"/>
    <n v="0.80720000000000003"/>
  </r>
  <r>
    <x v="62"/>
    <n v="-1.7357"/>
    <n v="0.21745999999999999"/>
    <n v="0.80720000000000003"/>
  </r>
  <r>
    <x v="62"/>
    <n v="-2.0198999999999998"/>
    <n v="0.20376"/>
    <n v="0.80720000000000003"/>
  </r>
  <r>
    <x v="62"/>
    <n v="-0.59809999999999997"/>
    <n v="0.11119"/>
    <n v="0.80720000000000003"/>
  </r>
  <r>
    <x v="62"/>
    <n v="-2.8803999999999998"/>
    <n v="0.24410000000000001"/>
    <n v="0.80720000000000003"/>
  </r>
  <r>
    <x v="62"/>
    <n v="-2.1606999999999998"/>
    <n v="0.20380000000000001"/>
    <n v="0.80720000000000003"/>
  </r>
  <r>
    <x v="62"/>
    <n v="4.2766999999999999"/>
    <n v="-0.12271"/>
    <n v="0.80720000000000003"/>
  </r>
  <r>
    <x v="62"/>
    <n v="5.3068"/>
    <n v="-0.22373000000000001"/>
    <n v="0.80720000000000003"/>
  </r>
  <r>
    <x v="62"/>
    <n v="5.5850999999999997"/>
    <n v="-0.23860000000000001"/>
    <n v="0.80720000000000003"/>
  </r>
  <r>
    <x v="62"/>
    <n v="3.9956"/>
    <n v="-0.14749999999999999"/>
    <n v="0.80720000000000003"/>
  </r>
  <r>
    <x v="62"/>
    <n v="4.9797000000000002"/>
    <n v="-0.19955000000000001"/>
    <n v="0.80720000000000003"/>
  </r>
  <r>
    <x v="62"/>
    <n v="7.9527999999999999"/>
    <n v="-0.26129999999999998"/>
    <n v="0.80720000000000003"/>
  </r>
  <r>
    <x v="62"/>
    <n v="5.2321"/>
    <n v="-6.1280000000000001E-2"/>
    <n v="0.80720000000000003"/>
  </r>
  <r>
    <x v="62"/>
    <n v="4.4547999999999996"/>
    <n v="4.1829999999999999E-2"/>
    <n v="0.80720000000000003"/>
  </r>
  <r>
    <x v="62"/>
    <n v="3.9281999999999999"/>
    <n v="0.12853999999999999"/>
    <n v="0.80720000000000003"/>
  </r>
  <r>
    <x v="62"/>
    <n v="8.6014999999999997"/>
    <n v="-3.7000000000000002E-3"/>
    <n v="0.80720000000000003"/>
  </r>
  <r>
    <x v="62"/>
    <n v="10.1168"/>
    <n v="-7.8380000000000005E-2"/>
    <n v="0.80720000000000003"/>
  </r>
  <r>
    <x v="63"/>
    <n v="2.3624999999999998"/>
    <n v="0.32040999999999997"/>
    <n v="0.80059999999999998"/>
  </r>
  <r>
    <x v="64"/>
    <n v="1.1760999999999999"/>
    <n v="0.29199000000000003"/>
    <n v="0.77400000000000002"/>
  </r>
  <r>
    <x v="64"/>
    <n v="-1.2863"/>
    <n v="0.49043999999999999"/>
    <n v="0.77400000000000002"/>
  </r>
  <r>
    <x v="63"/>
    <n v="4.0507999999999997"/>
    <n v="0.14616000000000001"/>
    <n v="0.80059999999999998"/>
  </r>
  <r>
    <x v="63"/>
    <n v="2.0457999999999998"/>
    <n v="0.23291999999999999"/>
    <n v="0.80059999999999998"/>
  </r>
  <r>
    <x v="63"/>
    <n v="1.2919"/>
    <n v="0.47211999999999998"/>
    <n v="0.80059999999999998"/>
  </r>
  <r>
    <x v="63"/>
    <n v="-3.3180999999999998"/>
    <n v="0.77502000000000004"/>
    <n v="0.80059999999999998"/>
  </r>
  <r>
    <x v="64"/>
    <n v="-2.0482"/>
    <n v="0.89090999999999998"/>
    <n v="0.77400000000000002"/>
  </r>
  <r>
    <x v="63"/>
    <n v="0.97199999999999998"/>
    <n v="0.80503999999999998"/>
    <n v="0.80059999999999998"/>
  </r>
  <r>
    <x v="64"/>
    <n v="0.93510000000000004"/>
    <n v="0.66649999999999998"/>
    <n v="0.77400000000000002"/>
  </r>
  <r>
    <x v="63"/>
    <n v="3.1610999999999998"/>
    <n v="0.69952000000000003"/>
    <n v="0.80059999999999998"/>
  </r>
  <r>
    <x v="63"/>
    <n v="1.9562999999999999"/>
    <n v="0.86228000000000005"/>
    <n v="0.80059999999999998"/>
  </r>
  <r>
    <x v="63"/>
    <n v="3.0274999999999999"/>
    <n v="0.90991"/>
    <n v="0.80059999999999998"/>
  </r>
  <r>
    <x v="63"/>
    <n v="1.2371000000000001"/>
    <n v="1.06094"/>
    <n v="0.80059999999999998"/>
  </r>
  <r>
    <x v="63"/>
    <n v="3.1920999999999999"/>
    <n v="1.21306"/>
    <n v="0.80059999999999998"/>
  </r>
  <r>
    <x v="63"/>
    <n v="2.0640999999999998"/>
    <n v="1.2922499999999999"/>
    <n v="0.80059999999999998"/>
  </r>
  <r>
    <x v="63"/>
    <n v="0.15229999999999999"/>
    <n v="1.5459799999999999"/>
    <n v="0.80059999999999998"/>
  </r>
  <r>
    <x v="63"/>
    <n v="0.84199999999999997"/>
    <n v="1.5685500000000001"/>
    <n v="0.80059999999999998"/>
  </r>
  <r>
    <x v="63"/>
    <n v="1.1289"/>
    <n v="1.55783"/>
    <n v="0.80059999999999998"/>
  </r>
  <r>
    <x v="63"/>
    <n v="1.1395"/>
    <n v="1.5583800000000001"/>
    <n v="0.80059999999999998"/>
  </r>
  <r>
    <x v="63"/>
    <n v="1.4999999999999999E-2"/>
    <n v="1.62974"/>
    <n v="0.80059999999999998"/>
  </r>
  <r>
    <x v="63"/>
    <n v="-0.25800000000000001"/>
    <n v="1.6621999999999999"/>
    <n v="0.80059999999999998"/>
  </r>
  <r>
    <x v="63"/>
    <n v="-0.30259999999999998"/>
    <n v="1.66174"/>
    <n v="0.80059999999999998"/>
  </r>
  <r>
    <x v="63"/>
    <n v="-4.1700000000000001E-2"/>
    <n v="1.6393800000000001"/>
    <n v="0.80059999999999998"/>
  </r>
  <r>
    <x v="63"/>
    <n v="-0.2175"/>
    <n v="1.6375200000000001"/>
    <n v="0.80059999999999998"/>
  </r>
  <r>
    <x v="63"/>
    <n v="-0.83660000000000001"/>
    <n v="1.6855800000000001"/>
    <n v="0.80059999999999998"/>
  </r>
  <r>
    <x v="63"/>
    <n v="-0.10440000000000001"/>
    <n v="1.6501300000000001"/>
    <n v="0.80059999999999998"/>
  </r>
  <r>
    <x v="63"/>
    <n v="-0.8931"/>
    <n v="1.6888700000000001"/>
    <n v="0.80059999999999998"/>
  </r>
  <r>
    <x v="63"/>
    <n v="-0.58409999999999995"/>
    <n v="1.66459"/>
    <n v="0.80059999999999998"/>
  </r>
  <r>
    <x v="63"/>
    <n v="-0.96960000000000002"/>
    <n v="1.6936599999999999"/>
    <n v="0.80059999999999998"/>
  </r>
  <r>
    <x v="63"/>
    <n v="-0.6784"/>
    <n v="1.6706700000000001"/>
    <n v="0.80059999999999998"/>
  </r>
  <r>
    <x v="63"/>
    <n v="-0.3952"/>
    <n v="1.6813199999999999"/>
    <n v="0.80059999999999998"/>
  </r>
  <r>
    <x v="63"/>
    <n v="-0.59630000000000005"/>
    <n v="1.6948099999999999"/>
    <n v="0.80059999999999998"/>
  </r>
  <r>
    <x v="63"/>
    <n v="-0.54310000000000003"/>
    <n v="1.6894199999999999"/>
    <n v="0.80059999999999998"/>
  </r>
  <r>
    <x v="63"/>
    <n v="-0.62929999999999997"/>
    <n v="1.6913400000000001"/>
    <n v="0.80059999999999998"/>
  </r>
  <r>
    <x v="63"/>
    <n v="-0.50860000000000005"/>
    <n v="1.6459999999999999"/>
    <n v="0.80059999999999998"/>
  </r>
  <r>
    <x v="63"/>
    <n v="3.6499999999999998E-2"/>
    <n v="1.6524300000000001"/>
    <n v="0.80059999999999998"/>
  </r>
  <r>
    <x v="63"/>
    <n v="-0.54520000000000002"/>
    <n v="1.67431"/>
    <n v="0.80059999999999998"/>
  </r>
  <r>
    <x v="63"/>
    <n v="-0.69910000000000005"/>
    <n v="1.68069"/>
    <n v="0.80059999999999998"/>
  </r>
  <r>
    <x v="63"/>
    <n v="-0.84289999999999998"/>
    <n v="1.6906000000000001"/>
    <n v="0.80059999999999998"/>
  </r>
  <r>
    <x v="63"/>
    <n v="-1.3783000000000001"/>
    <n v="1.72539"/>
    <n v="0.80059999999999998"/>
  </r>
  <r>
    <x v="63"/>
    <n v="-1.4906999999999999"/>
    <n v="1.73062"/>
    <n v="0.80059999999999998"/>
  </r>
  <r>
    <x v="63"/>
    <n v="-1.2996000000000001"/>
    <n v="1.7190099999999999"/>
    <n v="0.80059999999999998"/>
  </r>
  <r>
    <x v="63"/>
    <n v="-1.3915999999999999"/>
    <n v="1.69404"/>
    <n v="0.80059999999999998"/>
  </r>
  <r>
    <x v="63"/>
    <n v="-1.4314"/>
    <n v="1.72332"/>
    <n v="0.80059999999999998"/>
  </r>
  <r>
    <x v="63"/>
    <n v="-1.2112000000000001"/>
    <n v="1.71021"/>
    <n v="0.80059999999999998"/>
  </r>
  <r>
    <x v="63"/>
    <n v="-1.7581"/>
    <n v="1.74149"/>
    <n v="0.80059999999999998"/>
  </r>
  <r>
    <x v="63"/>
    <n v="-2.2469000000000001"/>
    <n v="1.7727200000000001"/>
    <n v="0.80059999999999998"/>
  </r>
  <r>
    <x v="63"/>
    <n v="-2.2233999999999998"/>
    <n v="1.7661500000000001"/>
    <n v="0.80059999999999998"/>
  </r>
  <r>
    <x v="63"/>
    <n v="-2.2446999999999999"/>
    <n v="1.7622199999999999"/>
    <n v="0.80059999999999998"/>
  </r>
  <r>
    <x v="63"/>
    <n v="-2.1145999999999998"/>
    <n v="1.75332"/>
    <n v="0.80059999999999998"/>
  </r>
  <r>
    <x v="63"/>
    <n v="-1.6033999999999999"/>
    <n v="1.71919"/>
    <n v="0.80059999999999998"/>
  </r>
  <r>
    <x v="63"/>
    <n v="-1.8373999999999999"/>
    <n v="1.71408"/>
    <n v="0.80059999999999998"/>
  </r>
  <r>
    <x v="63"/>
    <n v="-1.7811999999999999"/>
    <n v="1.6898299999999999"/>
    <n v="0.80059999999999998"/>
  </r>
  <r>
    <x v="63"/>
    <n v="-2.125"/>
    <n v="1.70661"/>
    <n v="0.80059999999999998"/>
  </r>
  <r>
    <x v="63"/>
    <n v="-1.9340999999999999"/>
    <n v="1.7055199999999999"/>
    <n v="0.80059999999999998"/>
  </r>
  <r>
    <x v="63"/>
    <n v="4.0711000000000004"/>
    <n v="1.66662"/>
    <n v="0.80059999999999998"/>
  </r>
  <r>
    <x v="63"/>
    <n v="3.5424000000000002"/>
    <n v="1.7037"/>
    <n v="0.80059999999999998"/>
  </r>
  <r>
    <x v="63"/>
    <n v="2.6562000000000001"/>
    <n v="1.76173"/>
    <n v="0.80059999999999998"/>
  </r>
  <r>
    <x v="63"/>
    <n v="1.2664"/>
    <n v="1.8758600000000001"/>
    <n v="0.80059999999999998"/>
  </r>
  <r>
    <x v="63"/>
    <n v="0.2228"/>
    <n v="1.90507"/>
    <n v="0.80059999999999998"/>
  </r>
  <r>
    <x v="63"/>
    <n v="0.69310000000000005"/>
    <n v="1.87504"/>
    <n v="0.80059999999999998"/>
  </r>
  <r>
    <x v="65"/>
    <n v="1.4762"/>
    <n v="1.75223"/>
    <n v="0.7873"/>
  </r>
  <r>
    <x v="65"/>
    <n v="1.9138999999999999"/>
    <n v="1.75135"/>
    <n v="0.7873"/>
  </r>
  <r>
    <x v="65"/>
    <n v="-0.77600000000000002"/>
    <n v="1.75881"/>
    <n v="0.7873"/>
  </r>
  <r>
    <x v="65"/>
    <n v="-1"/>
    <n v="1.78373"/>
    <n v="0.7873"/>
  </r>
  <r>
    <x v="65"/>
    <n v="-1.4690000000000001"/>
    <n v="1.81416"/>
    <n v="0.7873"/>
  </r>
  <r>
    <x v="65"/>
    <n v="-2.0183"/>
    <n v="1.86372"/>
    <n v="0.7873"/>
  </r>
  <r>
    <x v="65"/>
    <n v="-2.5038999999999998"/>
    <n v="1.89619"/>
    <n v="0.7873"/>
  </r>
  <r>
    <x v="65"/>
    <n v="-3.0059"/>
    <n v="1.9467300000000001"/>
    <n v="0.7873"/>
  </r>
  <r>
    <x v="65"/>
    <n v="-2.2355"/>
    <n v="1.8648"/>
    <n v="0.7873"/>
  </r>
  <r>
    <x v="65"/>
    <n v="-2.3037999999999998"/>
    <n v="1.86968"/>
    <n v="0.7873"/>
  </r>
  <r>
    <x v="65"/>
    <n v="-2.9226999999999999"/>
    <n v="1.9260900000000001"/>
    <n v="0.7873"/>
  </r>
  <r>
    <x v="65"/>
    <n v="-2.1442999999999999"/>
    <n v="1.85408"/>
    <n v="0.7873"/>
  </r>
  <r>
    <x v="65"/>
    <n v="-2.7208000000000001"/>
    <n v="1.9261200000000001"/>
    <n v="0.7873"/>
  </r>
  <r>
    <x v="65"/>
    <n v="-2.4068000000000001"/>
    <n v="1.9109499999999999"/>
    <n v="0.7873"/>
  </r>
  <r>
    <x v="65"/>
    <n v="-3.1200999999999999"/>
    <n v="1.94295"/>
    <n v="0.7873"/>
  </r>
  <r>
    <x v="65"/>
    <n v="-2.5646"/>
    <n v="1.9549399999999999"/>
    <n v="0.7873"/>
  </r>
  <r>
    <x v="65"/>
    <n v="-3.4401999999999999"/>
    <n v="1.96794"/>
    <n v="0.7873"/>
  </r>
  <r>
    <x v="65"/>
    <n v="-2.6781999999999999"/>
    <n v="1.94126"/>
    <n v="0.7873"/>
  </r>
  <r>
    <x v="65"/>
    <n v="-2.0663999999999998"/>
    <n v="1.9014200000000001"/>
    <n v="0.7873"/>
  </r>
  <r>
    <x v="65"/>
    <n v="-2.5531999999999999"/>
    <n v="1.91754"/>
    <n v="0.7873"/>
  </r>
  <r>
    <x v="65"/>
    <n v="-3.3065000000000002"/>
    <n v="1.9446600000000001"/>
    <n v="0.7873"/>
  </r>
  <r>
    <x v="65"/>
    <n v="-2.9068999999999998"/>
    <n v="1.8799300000000001"/>
    <n v="0.7873"/>
  </r>
  <r>
    <x v="65"/>
    <n v="-2.6821999999999999"/>
    <n v="1.8696900000000001"/>
    <n v="0.7873"/>
  </r>
  <r>
    <x v="65"/>
    <n v="-2.6463000000000001"/>
    <n v="1.8543799999999999"/>
    <n v="0.7873"/>
  </r>
  <r>
    <x v="65"/>
    <n v="-2.7088000000000001"/>
    <n v="1.8633500000000001"/>
    <n v="0.7873"/>
  </r>
  <r>
    <x v="65"/>
    <n v="-2.6177999999999999"/>
    <n v="1.85425"/>
    <n v="0.7873"/>
  </r>
  <r>
    <x v="65"/>
    <n v="-2.0882999999999998"/>
    <n v="1.8239799999999999"/>
    <n v="0.7873"/>
  </r>
  <r>
    <x v="10"/>
    <s v="#N/A N/A"/>
    <s v="#N/A N/A"/>
    <s v="#N/A N/A"/>
  </r>
  <r>
    <x v="65"/>
    <n v="-3.2780999999999998"/>
    <n v="1.9036"/>
    <n v="0.7873"/>
  </r>
  <r>
    <x v="65"/>
    <n v="-2.4622999999999999"/>
    <n v="1.86527"/>
    <n v="0.7873"/>
  </r>
  <r>
    <x v="65"/>
    <n v="-2.9628999999999999"/>
    <n v="1.87466"/>
    <n v="0.7873"/>
  </r>
  <r>
    <x v="65"/>
    <n v="-2.9407000000000001"/>
    <n v="1.8711500000000001"/>
    <n v="0.7873"/>
  </r>
  <r>
    <x v="65"/>
    <n v="-3.3201999999999998"/>
    <n v="1.8859300000000001"/>
    <n v="0.7873"/>
  </r>
  <r>
    <x v="65"/>
    <n v="-2.9651000000000001"/>
    <n v="1.8649899999999999"/>
    <n v="0.7873"/>
  </r>
  <r>
    <x v="65"/>
    <n v="-0.49"/>
    <n v="1.8315600000000001"/>
    <n v="0.7873"/>
  </r>
  <r>
    <x v="65"/>
    <n v="-1.4220999999999999"/>
    <n v="1.89819"/>
    <n v="0.7873"/>
  </r>
  <r>
    <x v="65"/>
    <n v="-2.2452999999999999"/>
    <n v="1.9451799999999999"/>
    <n v="0.7873"/>
  </r>
  <r>
    <x v="65"/>
    <n v="-2.1919"/>
    <n v="1.96444"/>
    <n v="0.7873"/>
  </r>
  <r>
    <x v="65"/>
    <n v="-2.2435"/>
    <n v="1.9826299999999999"/>
    <n v="0.7873"/>
  </r>
  <r>
    <x v="65"/>
    <n v="-1.8915"/>
    <n v="1.9677100000000001"/>
    <n v="0.7873"/>
  </r>
  <r>
    <x v="65"/>
    <n v="-1.3492999999999999"/>
    <n v="1.9673700000000001"/>
    <n v="0.7873"/>
  </r>
  <r>
    <x v="65"/>
    <n v="-0.47120000000000001"/>
    <n v="1.9204000000000001"/>
    <n v="0.7873"/>
  </r>
  <r>
    <x v="65"/>
    <n v="-0.1668"/>
    <n v="1.9154199999999999"/>
    <n v="0.7873"/>
  </r>
  <r>
    <x v="65"/>
    <n v="-0.83699999999999997"/>
    <n v="1.94476"/>
    <n v="0.7873"/>
  </r>
  <r>
    <x v="65"/>
    <n v="-0.43569999999999998"/>
    <n v="1.9770399999999999"/>
    <n v="0.7873"/>
  </r>
  <r>
    <x v="65"/>
    <n v="0.58279999999999998"/>
    <n v="1.93242"/>
    <n v="0.7873"/>
  </r>
  <r>
    <x v="65"/>
    <n v="1.8936999999999999"/>
    <n v="1.9681599999999999"/>
    <n v="0.7873"/>
  </r>
  <r>
    <x v="10"/>
    <s v="#N/A N/A"/>
    <s v="#N/A N/A"/>
    <s v="#N/A N/A"/>
  </r>
  <r>
    <x v="65"/>
    <n v="-0.68759999999999999"/>
    <n v="1.9170100000000001"/>
    <n v="0.7873"/>
  </r>
  <r>
    <x v="65"/>
    <n v="-0.93120000000000003"/>
    <n v="1.9961599999999999"/>
    <n v="0.7873"/>
  </r>
  <r>
    <x v="65"/>
    <n v="-0.82379999999999998"/>
    <n v="1.9838"/>
    <n v="0.7873"/>
  </r>
  <r>
    <x v="65"/>
    <n v="-3.5000000000000001E-3"/>
    <n v="1.9152199999999999"/>
    <n v="0.7873"/>
  </r>
  <r>
    <x v="65"/>
    <n v="-0.45229999999999998"/>
    <n v="1.9420599999999999"/>
    <n v="0.7873"/>
  </r>
  <r>
    <x v="65"/>
    <n v="-0.41689999999999999"/>
    <n v="1.94364"/>
    <n v="0.7873"/>
  </r>
  <r>
    <x v="65"/>
    <n v="-1.1728000000000001"/>
    <n v="1.9860199999999999"/>
    <n v="0.7873"/>
  </r>
  <r>
    <x v="65"/>
    <n v="-3.6334"/>
    <n v="2.0889000000000002"/>
    <n v="0.7873"/>
  </r>
  <r>
    <x v="65"/>
    <n v="-1.7194"/>
    <n v="2.08988"/>
    <n v="0.7873"/>
  </r>
  <r>
    <x v="65"/>
    <n v="4.7488000000000001"/>
    <n v="2.1148899999999999"/>
    <n v="0.7873"/>
  </r>
  <r>
    <x v="65"/>
    <n v="-4.2831000000000001"/>
    <n v="2.1005699999999998"/>
    <n v="0.7873"/>
  </r>
  <r>
    <x v="65"/>
    <n v="-3.8285"/>
    <n v="2.16689"/>
    <n v="0.7873"/>
  </r>
  <r>
    <x v="65"/>
    <n v="-4.5910000000000002"/>
    <n v="2.2311299999999998"/>
    <n v="0.7873"/>
  </r>
  <r>
    <x v="65"/>
    <n v="-4.3159000000000001"/>
    <n v="2.19102"/>
    <n v="0.7873"/>
  </r>
  <r>
    <x v="65"/>
    <n v="-1.3252999999999999"/>
    <n v="2.0090499999999998"/>
    <n v="0.7873"/>
  </r>
  <r>
    <x v="65"/>
    <n v="-4.0486000000000004"/>
    <n v="2.1509299999999998"/>
    <n v="0.7873"/>
  </r>
  <r>
    <x v="66"/>
    <n v="-2.7551999999999999"/>
    <n v="2.2529599999999999"/>
    <n v="0.78069999999999995"/>
  </r>
  <r>
    <x v="66"/>
    <n v="1.9442999999999999"/>
    <n v="2.08114"/>
    <n v="0.78069999999999995"/>
  </r>
  <r>
    <x v="66"/>
    <n v="6.0704000000000002"/>
    <n v="2.1633499999999999"/>
    <n v="0.78069999999999995"/>
  </r>
  <r>
    <x v="66"/>
    <n v="1.7347999999999999"/>
    <n v="2.11382"/>
    <n v="0.78069999999999995"/>
  </r>
  <r>
    <x v="66"/>
    <n v="1.1908000000000001"/>
    <n v="2.1082900000000002"/>
    <n v="0.78069999999999995"/>
  </r>
  <r>
    <x v="67"/>
    <n v="0.67320000000000002"/>
    <n v="2.0804499999999999"/>
    <n v="0.78069999999999995"/>
  </r>
  <r>
    <x v="66"/>
    <n v="0.74919999999999998"/>
    <n v="2.0955400000000002"/>
    <n v="0.78069999999999995"/>
  </r>
  <r>
    <x v="66"/>
    <n v="0.94089999999999996"/>
    <n v="2.0632799999999998"/>
    <n v="0.78069999999999995"/>
  </r>
  <r>
    <x v="66"/>
    <n v="0.86899999999999999"/>
    <n v="2.05667"/>
    <n v="0.78069999999999995"/>
  </r>
  <r>
    <x v="66"/>
    <n v="1.2829999999999999"/>
    <n v="2.0346099999999998"/>
    <n v="0.78069999999999995"/>
  </r>
  <r>
    <x v="67"/>
    <n v="1.6035999999999999"/>
    <n v="2.07864"/>
    <n v="0.78069999999999995"/>
  </r>
  <r>
    <x v="67"/>
    <n v="2.7145000000000001"/>
    <n v="2.0228899999999999"/>
    <n v="0.78069999999999995"/>
  </r>
  <r>
    <x v="67"/>
    <n v="1.7994000000000001"/>
    <n v="2.0320800000000001"/>
    <n v="0.78069999999999995"/>
  </r>
  <r>
    <x v="67"/>
    <n v="1.3224"/>
    <n v="2.0687099999999998"/>
    <n v="0.78069999999999995"/>
  </r>
  <r>
    <x v="67"/>
    <n v="2.4754"/>
    <n v="2.0751200000000001"/>
    <n v="0.78069999999999995"/>
  </r>
  <r>
    <x v="67"/>
    <n v="1.831"/>
    <n v="2.0011800000000002"/>
    <n v="0.78069999999999995"/>
  </r>
  <r>
    <x v="67"/>
    <n v="2.3022999999999998"/>
    <n v="2.0060500000000001"/>
    <n v="0.78069999999999995"/>
  </r>
  <r>
    <x v="66"/>
    <n v="2.5655999999999999"/>
    <n v="1.97092"/>
    <n v="0.78069999999999995"/>
  </r>
  <r>
    <x v="66"/>
    <n v="1.9394"/>
    <n v="2.0358700000000001"/>
    <n v="0.78069999999999995"/>
  </r>
  <r>
    <x v="66"/>
    <n v="1.2548999999999999"/>
    <n v="2.1017700000000001"/>
    <n v="0.78069999999999995"/>
  </r>
  <r>
    <x v="66"/>
    <n v="1.0423"/>
    <n v="2.0835900000000001"/>
    <n v="0.78069999999999995"/>
  </r>
  <r>
    <x v="67"/>
    <n v="1.1042000000000001"/>
    <n v="2.0813799999999998"/>
    <n v="0.78069999999999995"/>
  </r>
  <r>
    <x v="66"/>
    <n v="1.4799"/>
    <n v="2.0616599999999998"/>
    <n v="0.78069999999999995"/>
  </r>
  <r>
    <x v="66"/>
    <n v="1.0593999999999999"/>
    <n v="2.09239"/>
    <n v="0.78069999999999995"/>
  </r>
  <r>
    <x v="67"/>
    <n v="0.70079999999999998"/>
    <n v="2.1050499999999999"/>
    <n v="0.78069999999999995"/>
  </r>
  <r>
    <x v="67"/>
    <n v="0.84960000000000002"/>
    <n v="2.0934200000000001"/>
    <n v="0.78069999999999995"/>
  </r>
  <r>
    <x v="67"/>
    <n v="0.4985"/>
    <n v="2.13741"/>
    <n v="0.78069999999999995"/>
  </r>
  <r>
    <x v="66"/>
    <n v="0.31359999999999999"/>
    <n v="2.1423399999999999"/>
    <n v="0.78069999999999995"/>
  </r>
  <r>
    <x v="66"/>
    <n v="0.20150000000000001"/>
    <n v="2.1551800000000001"/>
    <n v="0.78069999999999995"/>
  </r>
  <r>
    <x v="66"/>
    <n v="-2.4E-2"/>
    <n v="2.17184"/>
    <n v="0.78069999999999995"/>
  </r>
  <r>
    <x v="66"/>
    <n v="0.26569999999999999"/>
    <n v="2.1457799999999998"/>
    <n v="0.78069999999999995"/>
  </r>
  <r>
    <x v="67"/>
    <n v="1.5190999999999999"/>
    <n v="2.1440000000000001"/>
    <n v="0.78069999999999995"/>
  </r>
  <r>
    <x v="66"/>
    <n v="2.0314000000000001"/>
    <n v="2.14012"/>
    <n v="0.78069999999999995"/>
  </r>
  <r>
    <x v="66"/>
    <n v="-0.43380000000000002"/>
    <n v="2.2406999999999999"/>
    <n v="0.78069999999999995"/>
  </r>
  <r>
    <x v="66"/>
    <n v="1.3096000000000001"/>
    <n v="2.1761400000000002"/>
    <n v="0.78069999999999995"/>
  </r>
  <r>
    <x v="66"/>
    <n v="1.9107000000000001"/>
    <n v="2.2121499999999998"/>
    <n v="0.78069999999999995"/>
  </r>
  <r>
    <x v="66"/>
    <n v="1.7363999999999999"/>
    <n v="2.2317999999999998"/>
    <n v="0.78069999999999995"/>
  </r>
  <r>
    <x v="67"/>
    <n v="1.7630999999999999"/>
    <n v="2.2409699999999999"/>
    <n v="0.78069999999999995"/>
  </r>
  <r>
    <x v="67"/>
    <n v="2.2402000000000002"/>
    <n v="2.2248100000000002"/>
    <n v="0.78069999999999995"/>
  </r>
  <r>
    <x v="67"/>
    <n v="1.9134"/>
    <n v="2.2572800000000002"/>
    <n v="0.78069999999999995"/>
  </r>
  <r>
    <x v="67"/>
    <n v="2.2160000000000002"/>
    <n v="2.2679399999999998"/>
    <n v="0.78069999999999995"/>
  </r>
  <r>
    <x v="67"/>
    <n v="2.262"/>
    <n v="2.2395"/>
    <n v="0.78069999999999995"/>
  </r>
  <r>
    <x v="67"/>
    <n v="1.1277999999999999"/>
    <n v="2.2501099999999998"/>
    <n v="0.78069999999999995"/>
  </r>
  <r>
    <x v="67"/>
    <n v="1.9649000000000001"/>
    <n v="2.2173400000000001"/>
    <n v="0.78069999999999995"/>
  </r>
  <r>
    <x v="67"/>
    <n v="3.3603999999999998"/>
    <n v="2.16371"/>
    <n v="0.78069999999999995"/>
  </r>
  <r>
    <x v="67"/>
    <n v="5.9843000000000002"/>
    <n v="2.13822"/>
    <n v="0.78069999999999995"/>
  </r>
  <r>
    <x v="67"/>
    <n v="6.8617999999999997"/>
    <n v="2.1036700000000002"/>
    <n v="0.78069999999999995"/>
  </r>
  <r>
    <x v="67"/>
    <n v="6.4947999999999997"/>
    <n v="2.1070500000000001"/>
    <n v="0.78069999999999995"/>
  </r>
  <r>
    <x v="67"/>
    <n v="6.1073000000000004"/>
    <n v="2.1362700000000001"/>
    <n v="0.78069999999999995"/>
  </r>
  <r>
    <x v="67"/>
    <n v="4.2877999999999998"/>
    <n v="2.15869"/>
    <n v="0.78069999999999995"/>
  </r>
  <r>
    <x v="67"/>
    <n v="4.9298000000000002"/>
    <n v="2.1884399999999999"/>
    <n v="0.78069999999999995"/>
  </r>
  <r>
    <x v="67"/>
    <n v="5.9569999999999999"/>
    <n v="2.1701700000000002"/>
    <n v="0.78069999999999995"/>
  </r>
  <r>
    <x v="67"/>
    <n v="6.1925999999999997"/>
    <n v="2.1697799999999998"/>
    <n v="0.78069999999999995"/>
  </r>
  <r>
    <x v="67"/>
    <n v="8.1525999999999996"/>
    <n v="2.1253000000000002"/>
    <n v="0.78069999999999995"/>
  </r>
  <r>
    <x v="67"/>
    <n v="7.1553000000000004"/>
    <n v="2.1825999999999999"/>
    <n v="0.78069999999999995"/>
  </r>
  <r>
    <x v="67"/>
    <n v="9.1731999999999996"/>
    <n v="2.1488999999999998"/>
    <n v="0.78069999999999995"/>
  </r>
  <r>
    <x v="67"/>
    <n v="9.0503999999999998"/>
    <n v="2.0866600000000002"/>
    <n v="0.78069999999999995"/>
  </r>
  <r>
    <x v="67"/>
    <n v="8.4907000000000004"/>
    <n v="2.0993900000000001"/>
    <n v="0.78069999999999995"/>
  </r>
  <r>
    <x v="68"/>
    <n v="9.6399000000000008"/>
    <n v="1.86538"/>
    <n v="0.76070000000000004"/>
  </r>
  <r>
    <x v="68"/>
    <n v="8.9254999999999995"/>
    <n v="1.90811"/>
    <n v="0.76070000000000004"/>
  </r>
  <r>
    <x v="68"/>
    <n v="10.5777"/>
    <n v="1.83216"/>
    <n v="0.76070000000000004"/>
  </r>
  <r>
    <x v="68"/>
    <n v="10.027900000000001"/>
    <n v="1.86015"/>
    <n v="0.76070000000000004"/>
  </r>
  <r>
    <x v="68"/>
    <n v="10.071099999999999"/>
    <n v="1.7935700000000001"/>
    <n v="0.76070000000000004"/>
  </r>
  <r>
    <x v="68"/>
    <n v="10.7761"/>
    <n v="1.8086599999999999"/>
    <n v="0.76070000000000004"/>
  </r>
  <r>
    <x v="69"/>
    <n v="-0.19689999999999999"/>
    <n v="2.42198"/>
    <n v="0.80720000000000003"/>
  </r>
  <r>
    <x v="69"/>
    <n v="-0.35909999999999997"/>
    <n v="2.3970099999999999"/>
    <n v="0.80720000000000003"/>
  </r>
  <r>
    <x v="69"/>
    <n v="9.5999999999999992E-3"/>
    <n v="2.4579900000000001"/>
    <n v="0.80720000000000003"/>
  </r>
  <r>
    <x v="69"/>
    <n v="-0.57709999999999995"/>
    <n v="2.42502"/>
    <n v="0.80720000000000003"/>
  </r>
  <r>
    <x v="69"/>
    <n v="-0.63449999999999995"/>
    <n v="2.4311500000000001"/>
    <n v="0.80720000000000003"/>
  </r>
  <r>
    <x v="69"/>
    <n v="-0.12"/>
    <n v="2.41805"/>
    <n v="0.80720000000000003"/>
  </r>
  <r>
    <x v="69"/>
    <n v="-0.65269999999999995"/>
    <n v="2.4860899999999999"/>
    <n v="0.80720000000000003"/>
  </r>
  <r>
    <x v="69"/>
    <n v="-0.41749999999999998"/>
    <n v="2.46427"/>
    <n v="0.80720000000000003"/>
  </r>
  <r>
    <x v="69"/>
    <n v="0.47289999999999999"/>
    <n v="2.36585"/>
    <n v="0.80720000000000003"/>
  </r>
  <r>
    <x v="69"/>
    <n v="0.40689999999999998"/>
    <n v="2.3912300000000002"/>
    <n v="0.80720000000000003"/>
  </r>
  <r>
    <x v="69"/>
    <n v="0.51180000000000003"/>
    <n v="2.4096700000000002"/>
    <n v="0.80720000000000003"/>
  </r>
  <r>
    <x v="69"/>
    <n v="0.36209999999999998"/>
    <n v="2.4270800000000001"/>
    <n v="0.80720000000000003"/>
  </r>
  <r>
    <x v="69"/>
    <n v="6.2700000000000006E-2"/>
    <n v="2.4641999999999999"/>
    <n v="0.80720000000000003"/>
  </r>
  <r>
    <x v="69"/>
    <n v="1.0276000000000001"/>
    <n v="2.4521899999999999"/>
    <n v="0.80720000000000003"/>
  </r>
  <r>
    <x v="69"/>
    <n v="-0.63880000000000003"/>
    <n v="2.51084"/>
    <n v="0.80720000000000003"/>
  </r>
  <r>
    <x v="69"/>
    <n v="-1.2637"/>
    <n v="2.5905900000000002"/>
    <n v="0.80720000000000003"/>
  </r>
  <r>
    <x v="69"/>
    <n v="-0.90029999999999999"/>
    <n v="2.5434100000000002"/>
    <n v="0.80720000000000003"/>
  </r>
  <r>
    <x v="69"/>
    <n v="-1.0565"/>
    <n v="2.5320100000000001"/>
    <n v="0.80720000000000003"/>
  </r>
  <r>
    <x v="69"/>
    <n v="-0.90949999999999998"/>
    <n v="2.5082200000000001"/>
    <n v="0.80720000000000003"/>
  </r>
  <r>
    <x v="69"/>
    <n v="-1.1874"/>
    <n v="2.524"/>
    <n v="0.80720000000000003"/>
  </r>
  <r>
    <x v="69"/>
    <n v="-1.6921999999999999"/>
    <n v="2.5226199999999999"/>
    <n v="0.80720000000000003"/>
  </r>
  <r>
    <x v="69"/>
    <n v="-1.1214"/>
    <n v="2.5209999999999999"/>
    <n v="0.80720000000000003"/>
  </r>
  <r>
    <x v="69"/>
    <n v="-0.70530000000000004"/>
    <n v="2.5282100000000001"/>
    <n v="0.80720000000000003"/>
  </r>
  <r>
    <x v="69"/>
    <n v="-0.34949999999999998"/>
    <n v="2.5237099999999999"/>
    <n v="0.80720000000000003"/>
  </r>
  <r>
    <x v="69"/>
    <n v="-0.1211"/>
    <n v="2.5548600000000001"/>
    <n v="0.80720000000000003"/>
  </r>
  <r>
    <x v="69"/>
    <n v="-1.3132999999999999"/>
    <n v="2.5374400000000001"/>
    <n v="0.80720000000000003"/>
  </r>
  <r>
    <x v="69"/>
    <n v="-0.8226"/>
    <n v="2.4871300000000001"/>
    <n v="0.80720000000000003"/>
  </r>
  <r>
    <x v="69"/>
    <n v="-1.1113"/>
    <n v="2.51905"/>
    <n v="0.80720000000000003"/>
  </r>
  <r>
    <x v="69"/>
    <n v="-1.3998999999999999"/>
    <n v="2.5548500000000001"/>
    <n v="0.80720000000000003"/>
  </r>
  <r>
    <x v="69"/>
    <n v="-0.90200000000000002"/>
    <n v="2.5224199999999999"/>
    <n v="0.80720000000000003"/>
  </r>
  <r>
    <x v="69"/>
    <n v="-1.0757000000000001"/>
    <n v="2.57525"/>
    <n v="0.80720000000000003"/>
  </r>
  <r>
    <x v="69"/>
    <n v="-0.91549999999999998"/>
    <n v="2.5125899999999999"/>
    <n v="0.80720000000000003"/>
  </r>
  <r>
    <x v="69"/>
    <n v="-0.52649999999999997"/>
    <n v="2.50441"/>
    <n v="0.80720000000000003"/>
  </r>
  <r>
    <x v="69"/>
    <n v="0.37890000000000001"/>
    <n v="2.5094500000000002"/>
    <n v="0.80720000000000003"/>
  </r>
  <r>
    <x v="69"/>
    <n v="0.4168"/>
    <n v="2.5299"/>
    <n v="0.80720000000000003"/>
  </r>
  <r>
    <x v="69"/>
    <n v="3.3439999999999999"/>
    <n v="2.5582799999999999"/>
    <n v="0.80720000000000003"/>
  </r>
  <r>
    <x v="69"/>
    <n v="0.43409999999999999"/>
    <n v="2.52799"/>
    <n v="0.80720000000000003"/>
  </r>
  <r>
    <x v="70"/>
    <n v="1.7899"/>
    <n v="2.4113099999999998"/>
    <n v="0.80059999999999998"/>
  </r>
  <r>
    <x v="70"/>
    <n v="1.895"/>
    <n v="2.36991"/>
    <n v="0.80059999999999998"/>
  </r>
  <r>
    <x v="70"/>
    <n v="1.3003"/>
    <n v="2.4026299999999998"/>
    <n v="0.80059999999999998"/>
  </r>
  <r>
    <x v="70"/>
    <n v="3.35"/>
    <n v="2.2941799999999999"/>
    <n v="0.80059999999999998"/>
  </r>
  <r>
    <x v="70"/>
    <n v="2.5874999999999999"/>
    <n v="2.3475899999999998"/>
    <n v="0.80059999999999998"/>
  </r>
  <r>
    <x v="70"/>
    <n v="2.6970000000000001"/>
    <n v="2.3502999999999998"/>
    <n v="0.80059999999999998"/>
  </r>
  <r>
    <x v="70"/>
    <n v="4.0655000000000001"/>
    <n v="2.3187700000000002"/>
    <n v="0.80059999999999998"/>
  </r>
  <r>
    <x v="70"/>
    <n v="2.6242000000000001"/>
    <n v="2.3605"/>
    <n v="0.80059999999999998"/>
  </r>
  <r>
    <x v="70"/>
    <n v="1.9705999999999999"/>
    <n v="2.3946399999999999"/>
    <n v="0.80059999999999998"/>
  </r>
  <r>
    <x v="70"/>
    <n v="1.0699000000000001"/>
    <n v="2.4224299999999999"/>
    <n v="0.80059999999999998"/>
  </r>
  <r>
    <x v="70"/>
    <n v="0.32669999999999999"/>
    <n v="2.4643099999999998"/>
    <n v="0.80059999999999998"/>
  </r>
  <r>
    <x v="70"/>
    <n v="1.298"/>
    <n v="2.4254899999999999"/>
    <n v="0.80059999999999998"/>
  </r>
  <r>
    <x v="70"/>
    <n v="1.8444"/>
    <n v="2.40802"/>
    <n v="0.80059999999999998"/>
  </r>
  <r>
    <x v="70"/>
    <n v="2.7153"/>
    <n v="2.3646600000000002"/>
    <n v="0.80059999999999998"/>
  </r>
  <r>
    <x v="70"/>
    <n v="1.8355999999999999"/>
    <n v="2.4199199999999998"/>
    <n v="0.80059999999999998"/>
  </r>
  <r>
    <x v="70"/>
    <n v="0.49990000000000001"/>
    <n v="2.4630999999999998"/>
    <n v="0.80059999999999998"/>
  </r>
  <r>
    <x v="70"/>
    <n v="0.60309999999999997"/>
    <n v="2.4567000000000001"/>
    <n v="0.80059999999999998"/>
  </r>
  <r>
    <x v="70"/>
    <n v="3.4946000000000002"/>
    <n v="2.3808400000000001"/>
    <n v="0.80059999999999998"/>
  </r>
  <r>
    <x v="70"/>
    <n v="1.0418000000000001"/>
    <n v="2.4146299999999998"/>
    <n v="0.80059999999999998"/>
  </r>
  <r>
    <x v="70"/>
    <n v="3.0573999999999999"/>
    <n v="2.34619"/>
    <n v="0.80059999999999998"/>
  </r>
  <r>
    <x v="71"/>
    <n v="9.9177"/>
    <n v="1.90507"/>
    <n v="0.76739999999999997"/>
  </r>
  <r>
    <x v="71"/>
    <n v="9.8962000000000003"/>
    <n v="1.9077299999999999"/>
    <n v="0.76739999999999997"/>
  </r>
  <r>
    <x v="71"/>
    <n v="15.8819"/>
    <n v="1.9244399999999999"/>
    <n v="0.76739999999999997"/>
  </r>
  <r>
    <x v="71"/>
    <n v="10.997199999999999"/>
    <n v="1.8333999999999999"/>
    <n v="0.76739999999999997"/>
  </r>
  <r>
    <x v="71"/>
    <n v="10.582800000000001"/>
    <n v="1.8969400000000001"/>
    <n v="0.76739999999999997"/>
  </r>
  <r>
    <x v="71"/>
    <n v="13.5953"/>
    <n v="1.6578900000000001"/>
    <n v="0.76739999999999997"/>
  </r>
  <r>
    <x v="72"/>
    <n v="-0.71750000000000003"/>
    <n v="2.6370800000000001"/>
    <n v="0.82050000000000001"/>
  </r>
  <r>
    <x v="73"/>
    <n v="-1.0770999999999999"/>
    <n v="2.6198999999999999"/>
    <n v="0.82050000000000001"/>
  </r>
  <r>
    <x v="73"/>
    <n v="-0.15959999999999999"/>
    <n v="2.5685799999999999"/>
    <n v="0.82050000000000001"/>
  </r>
  <r>
    <x v="73"/>
    <n v="-0.15060000000000001"/>
    <n v="2.59741"/>
    <n v="0.82050000000000001"/>
  </r>
  <r>
    <x v="73"/>
    <n v="-1.1349"/>
    <n v="2.6054200000000001"/>
    <n v="0.82050000000000001"/>
  </r>
  <r>
    <x v="72"/>
    <n v="-0.58830000000000005"/>
    <n v="2.5546099999999998"/>
    <n v="0.82050000000000001"/>
  </r>
  <r>
    <x v="72"/>
    <n v="-0.98780000000000001"/>
    <n v="2.5974900000000001"/>
    <n v="0.82050000000000001"/>
  </r>
  <r>
    <x v="73"/>
    <n v="-0.58360000000000001"/>
    <n v="2.5402300000000002"/>
    <n v="0.82050000000000001"/>
  </r>
  <r>
    <x v="73"/>
    <n v="-0.75490000000000002"/>
    <n v="2.5671300000000001"/>
    <n v="0.82050000000000001"/>
  </r>
  <r>
    <x v="73"/>
    <n v="-0.4143"/>
    <n v="2.5332400000000002"/>
    <n v="0.82050000000000001"/>
  </r>
  <r>
    <x v="73"/>
    <n v="-0.42009999999999997"/>
    <n v="2.5316200000000002"/>
    <n v="0.82050000000000001"/>
  </r>
  <r>
    <x v="73"/>
    <n v="-0.60570000000000002"/>
    <n v="2.54962"/>
    <n v="0.82050000000000001"/>
  </r>
  <r>
    <x v="73"/>
    <n v="-0.31059999999999999"/>
    <n v="2.5103"/>
    <n v="0.82050000000000001"/>
  </r>
  <r>
    <x v="73"/>
    <n v="-1.0782"/>
    <n v="2.5895199999999998"/>
    <n v="0.82050000000000001"/>
  </r>
  <r>
    <x v="73"/>
    <n v="0.40350000000000003"/>
    <n v="2.4819900000000001"/>
    <n v="0.82050000000000001"/>
  </r>
  <r>
    <x v="73"/>
    <n v="-1.5741000000000001"/>
    <n v="2.64289"/>
    <n v="0.82050000000000001"/>
  </r>
  <r>
    <x v="73"/>
    <n v="-2.3988"/>
    <n v="2.7162500000000001"/>
    <n v="0.82050000000000001"/>
  </r>
  <r>
    <x v="73"/>
    <n v="-2.1627999999999998"/>
    <n v="2.7033499999999999"/>
    <n v="0.82050000000000001"/>
  </r>
  <r>
    <x v="73"/>
    <n v="-1.6687000000000001"/>
    <n v="2.6426400000000001"/>
    <n v="0.82050000000000001"/>
  </r>
  <r>
    <x v="73"/>
    <n v="-2.0884999999999998"/>
    <n v="2.6867100000000002"/>
    <n v="0.82050000000000001"/>
  </r>
  <r>
    <x v="73"/>
    <n v="-1.6113"/>
    <n v="2.6418499999999998"/>
    <n v="0.82050000000000001"/>
  </r>
  <r>
    <x v="73"/>
    <n v="-1.3396999999999999"/>
    <n v="2.6169699999999998"/>
    <n v="0.82050000000000001"/>
  </r>
  <r>
    <x v="73"/>
    <n v="-1.9286000000000001"/>
    <n v="2.6633599999999999"/>
    <n v="0.82050000000000001"/>
  </r>
  <r>
    <x v="73"/>
    <n v="-1.7462"/>
    <n v="2.64086"/>
    <n v="0.82050000000000001"/>
  </r>
  <r>
    <x v="73"/>
    <n v="-2.3578999999999999"/>
    <n v="2.6935799999999999"/>
    <n v="0.82050000000000001"/>
  </r>
  <r>
    <x v="73"/>
    <n v="-2.2858999999999998"/>
    <n v="2.6748099999999999"/>
    <n v="0.82050000000000001"/>
  </r>
  <r>
    <x v="73"/>
    <n v="-1.9027000000000001"/>
    <n v="2.6716199999999999"/>
    <n v="0.82050000000000001"/>
  </r>
  <r>
    <x v="73"/>
    <n v="-1.8205"/>
    <n v="2.6634500000000001"/>
    <n v="0.82050000000000001"/>
  </r>
  <r>
    <x v="73"/>
    <n v="-2.4129999999999998"/>
    <n v="2.7077599999999999"/>
    <n v="0.82050000000000001"/>
  </r>
  <r>
    <x v="73"/>
    <n v="-2.6335000000000002"/>
    <n v="2.71062"/>
    <n v="0.82050000000000001"/>
  </r>
  <r>
    <x v="73"/>
    <n v="-2.6863000000000001"/>
    <n v="2.7173699999999998"/>
    <n v="0.82050000000000001"/>
  </r>
  <r>
    <x v="73"/>
    <n v="-2.1756000000000002"/>
    <n v="2.6800199999999998"/>
    <n v="0.82050000000000001"/>
  </r>
  <r>
    <x v="73"/>
    <n v="-1.7741"/>
    <n v="2.6472199999999999"/>
    <n v="0.82050000000000001"/>
  </r>
  <r>
    <x v="72"/>
    <n v="-2.3584000000000001"/>
    <n v="2.68784"/>
    <n v="0.82050000000000001"/>
  </r>
  <r>
    <x v="73"/>
    <n v="-2.4331999999999998"/>
    <n v="2.6944400000000002"/>
    <n v="0.82050000000000001"/>
  </r>
  <r>
    <x v="72"/>
    <n v="-2.5565000000000002"/>
    <n v="2.7124199999999998"/>
    <n v="0.82050000000000001"/>
  </r>
  <r>
    <x v="72"/>
    <n v="-2.7606000000000002"/>
    <n v="2.7269100000000002"/>
    <n v="0.82050000000000001"/>
  </r>
  <r>
    <x v="72"/>
    <n v="-2.1709000000000001"/>
    <n v="2.69374"/>
    <n v="0.82050000000000001"/>
  </r>
  <r>
    <x v="72"/>
    <n v="-2.5667"/>
    <n v="2.7170200000000002"/>
    <n v="0.82050000000000001"/>
  </r>
  <r>
    <x v="72"/>
    <n v="-2.7181999999999999"/>
    <n v="2.6764100000000002"/>
    <n v="0.82050000000000001"/>
  </r>
  <r>
    <x v="72"/>
    <n v="-3.1421999999999999"/>
    <n v="2.73244"/>
    <n v="0.82050000000000001"/>
  </r>
  <r>
    <x v="72"/>
    <n v="-2.6379999999999999"/>
    <n v="2.6995300000000002"/>
    <n v="0.82050000000000001"/>
  </r>
  <r>
    <x v="72"/>
    <n v="-2.9260000000000002"/>
    <n v="2.7144499999999998"/>
    <n v="0.82050000000000001"/>
  </r>
  <r>
    <x v="72"/>
    <n v="-3.2698"/>
    <n v="2.73272"/>
    <n v="0.82050000000000001"/>
  </r>
  <r>
    <x v="72"/>
    <n v="-3.1638000000000002"/>
    <n v="2.7227000000000001"/>
    <n v="0.82050000000000001"/>
  </r>
  <r>
    <x v="72"/>
    <n v="-2.8826999999999998"/>
    <n v="2.7221600000000001"/>
    <n v="0.82050000000000001"/>
  </r>
  <r>
    <x v="72"/>
    <n v="-3.2429999999999999"/>
    <n v="2.7364099999999998"/>
    <n v="0.82050000000000001"/>
  </r>
  <r>
    <x v="72"/>
    <n v="-3.6595"/>
    <n v="2.76986"/>
    <n v="0.82050000000000001"/>
  </r>
  <r>
    <x v="72"/>
    <n v="-3.4592000000000001"/>
    <n v="2.76911"/>
    <n v="0.82050000000000001"/>
  </r>
  <r>
    <x v="72"/>
    <n v="-3.4704000000000002"/>
    <n v="2.7554400000000001"/>
    <n v="0.82050000000000001"/>
  </r>
  <r>
    <x v="72"/>
    <n v="-3.5091999999999999"/>
    <n v="2.7550500000000002"/>
    <n v="0.82050000000000001"/>
  </r>
  <r>
    <x v="72"/>
    <n v="-2.8957000000000002"/>
    <n v="2.7263600000000001"/>
    <n v="0.82050000000000001"/>
  </r>
  <r>
    <x v="72"/>
    <n v="-0.87439999999999996"/>
    <n v="2.6455099999999998"/>
    <n v="0.82050000000000001"/>
  </r>
  <r>
    <x v="72"/>
    <n v="3.9106999999999998"/>
    <n v="2.5520900000000002"/>
    <n v="0.82050000000000001"/>
  </r>
  <r>
    <x v="72"/>
    <n v="-0.1027"/>
    <n v="2.5615100000000002"/>
    <n v="0.82050000000000001"/>
  </r>
  <r>
    <x v="72"/>
    <n v="-2.0432000000000001"/>
    <n v="2.6815799999999999"/>
    <n v="0.82050000000000001"/>
  </r>
  <r>
    <x v="74"/>
    <n v="7.5613999999999999"/>
    <n v="2.0315300000000001"/>
    <n v="0.76739999999999997"/>
  </r>
  <r>
    <x v="74"/>
    <n v="7.4764999999999997"/>
    <n v="2.0357099999999999"/>
    <n v="0.76739999999999997"/>
  </r>
  <r>
    <x v="74"/>
    <n v="9.4770000000000003"/>
    <n v="1.90889"/>
    <n v="0.76739999999999997"/>
  </r>
  <r>
    <x v="74"/>
    <n v="10.086600000000001"/>
    <n v="1.87399"/>
    <n v="0.76739999999999997"/>
  </r>
  <r>
    <x v="74"/>
    <n v="10.348699999999999"/>
    <n v="1.8636999999999999"/>
    <n v="0.76739999999999997"/>
  </r>
  <r>
    <x v="75"/>
    <n v="0.59130000000000005"/>
    <n v="2.6194999999999999"/>
    <n v="0.84050000000000002"/>
  </r>
  <r>
    <x v="75"/>
    <n v="-0.24779999999999999"/>
    <n v="2.6952600000000002"/>
    <n v="0.84050000000000002"/>
  </r>
  <r>
    <x v="76"/>
    <n v="-1.4878"/>
    <n v="2.7286800000000002"/>
    <n v="0.84050000000000002"/>
  </r>
  <r>
    <x v="76"/>
    <n v="-1.4104000000000001"/>
    <n v="2.72105"/>
    <n v="0.84050000000000002"/>
  </r>
  <r>
    <x v="75"/>
    <n v="-2.2696999999999998"/>
    <n v="2.7930899999999999"/>
    <n v="0.84050000000000002"/>
  </r>
  <r>
    <x v="76"/>
    <n v="-2.9060999999999999"/>
    <n v="2.76498"/>
    <n v="0.84050000000000002"/>
  </r>
  <r>
    <x v="75"/>
    <n v="-3.4116"/>
    <n v="2.7961800000000001"/>
    <n v="0.84050000000000002"/>
  </r>
  <r>
    <x v="75"/>
    <n v="-2.7826"/>
    <n v="2.7720400000000001"/>
    <n v="0.84050000000000002"/>
  </r>
  <r>
    <x v="76"/>
    <n v="-2.9453"/>
    <n v="2.76248"/>
    <n v="0.84050000000000002"/>
  </r>
  <r>
    <x v="76"/>
    <n v="-3.1966999999999999"/>
    <n v="2.7841800000000001"/>
    <n v="0.84050000000000002"/>
  </r>
  <r>
    <x v="10"/>
    <s v="#N/A N/A"/>
    <s v="#N/A N/A"/>
    <s v="#N/A N/A"/>
  </r>
  <r>
    <x v="75"/>
    <n v="-3.8393999999999999"/>
    <n v="2.72336"/>
    <n v="0.84050000000000002"/>
  </r>
  <r>
    <x v="76"/>
    <n v="-4.2601000000000004"/>
    <n v="2.7241300000000002"/>
    <n v="0.84050000000000002"/>
  </r>
  <r>
    <x v="75"/>
    <n v="-3.4165000000000001"/>
    <n v="2.67902"/>
    <n v="0.84050000000000002"/>
  </r>
  <r>
    <x v="76"/>
    <n v="-3.7764000000000002"/>
    <n v="2.6858"/>
    <n v="0.84050000000000002"/>
  </r>
  <r>
    <x v="75"/>
    <n v="-4.319"/>
    <n v="2.7356699999999998"/>
    <n v="0.84050000000000002"/>
  </r>
  <r>
    <x v="76"/>
    <n v="-4.2237999999999998"/>
    <n v="2.6990099999999999"/>
    <n v="0.84050000000000002"/>
  </r>
  <r>
    <x v="76"/>
    <n v="-4.2629999999999999"/>
    <n v="2.7168600000000001"/>
    <n v="0.84050000000000002"/>
  </r>
  <r>
    <x v="76"/>
    <n v="-4.0068999999999999"/>
    <n v="2.6959"/>
    <n v="0.84050000000000002"/>
  </r>
  <r>
    <x v="76"/>
    <n v="-4.5374999999999996"/>
    <n v="2.72567"/>
    <n v="0.84050000000000002"/>
  </r>
  <r>
    <x v="76"/>
    <n v="-4.2948000000000004"/>
    <n v="2.6858200000000001"/>
    <n v="0.84050000000000002"/>
  </r>
  <r>
    <x v="76"/>
    <n v="-3.9054000000000002"/>
    <n v="2.6662300000000001"/>
    <n v="0.84050000000000002"/>
  </r>
  <r>
    <x v="76"/>
    <n v="-3.3521999999999998"/>
    <n v="2.6112799999999998"/>
    <n v="0.84050000000000002"/>
  </r>
  <r>
    <x v="76"/>
    <n v="-3.2004000000000001"/>
    <n v="2.61382"/>
    <n v="0.84050000000000002"/>
  </r>
  <r>
    <x v="76"/>
    <n v="-3.7107999999999999"/>
    <n v="2.60283"/>
    <n v="0.84050000000000002"/>
  </r>
  <r>
    <x v="76"/>
    <n v="-3.1023000000000001"/>
    <n v="2.5502799999999999"/>
    <n v="0.84050000000000002"/>
  </r>
  <r>
    <x v="10"/>
    <s v="#N/A N/A"/>
    <s v="#N/A N/A"/>
    <s v="#N/A N/A"/>
  </r>
  <r>
    <x v="76"/>
    <n v="-3.6962999999999999"/>
    <n v="2.6037400000000002"/>
    <n v="0.84050000000000002"/>
  </r>
  <r>
    <x v="76"/>
    <n v="-2.6922000000000001"/>
    <n v="2.5283899999999999"/>
    <n v="0.84050000000000002"/>
  </r>
  <r>
    <x v="76"/>
    <n v="-2.6941999999999999"/>
    <n v="2.5246499999999998"/>
    <n v="0.84050000000000002"/>
  </r>
  <r>
    <x v="76"/>
    <n v="-2.2536"/>
    <n v="2.48793"/>
    <n v="0.84050000000000002"/>
  </r>
  <r>
    <x v="76"/>
    <n v="-2.3652000000000002"/>
    <n v="2.5113300000000001"/>
    <n v="0.84050000000000002"/>
  </r>
  <r>
    <x v="76"/>
    <n v="-2.4904999999999999"/>
    <n v="2.5220799999999999"/>
    <n v="0.84050000000000002"/>
  </r>
  <r>
    <x v="76"/>
    <n v="-3.1507000000000001"/>
    <n v="2.53695"/>
    <n v="0.84050000000000002"/>
  </r>
  <r>
    <x v="76"/>
    <n v="-3.3332999999999999"/>
    <n v="2.52155"/>
    <n v="0.84050000000000002"/>
  </r>
  <r>
    <x v="76"/>
    <n v="-3.504"/>
    <n v="2.5300199999999999"/>
    <n v="0.84050000000000002"/>
  </r>
  <r>
    <x v="75"/>
    <n v="-2.8243999999999998"/>
    <n v="2.4783400000000002"/>
    <n v="0.84050000000000002"/>
  </r>
  <r>
    <x v="75"/>
    <n v="-3.2545999999999999"/>
    <n v="2.5187900000000001"/>
    <n v="0.84050000000000002"/>
  </r>
  <r>
    <x v="75"/>
    <n v="-2.7761"/>
    <n v="2.4811200000000002"/>
    <n v="0.84050000000000002"/>
  </r>
  <r>
    <x v="75"/>
    <n v="-2.8081999999999998"/>
    <n v="2.484"/>
    <n v="0.84050000000000002"/>
  </r>
  <r>
    <x v="75"/>
    <n v="-2.6562999999999999"/>
    <n v="2.4523199999999998"/>
    <n v="0.84050000000000002"/>
  </r>
  <r>
    <x v="75"/>
    <n v="-1.5286999999999999"/>
    <n v="2.3902299999999999"/>
    <n v="0.84050000000000002"/>
  </r>
  <r>
    <x v="75"/>
    <n v="-1.8080000000000001"/>
    <n v="2.4126099999999999"/>
    <n v="0.84050000000000002"/>
  </r>
  <r>
    <x v="75"/>
    <n v="-1.6529"/>
    <n v="2.4171200000000002"/>
    <n v="0.84050000000000002"/>
  </r>
  <r>
    <x v="75"/>
    <n v="-2.3771"/>
    <n v="2.4211"/>
    <n v="0.84050000000000002"/>
  </r>
  <r>
    <x v="75"/>
    <n v="-2.4369000000000001"/>
    <n v="2.4590100000000001"/>
    <n v="0.84050000000000002"/>
  </r>
  <r>
    <x v="75"/>
    <n v="-1.7578"/>
    <n v="2.41621"/>
    <n v="0.84050000000000002"/>
  </r>
  <r>
    <x v="75"/>
    <n v="-2.2501000000000002"/>
    <n v="2.41899"/>
    <n v="0.84050000000000002"/>
  </r>
  <r>
    <x v="75"/>
    <n v="-2.1932999999999998"/>
    <n v="2.4123999999999999"/>
    <n v="0.84050000000000002"/>
  </r>
  <r>
    <x v="75"/>
    <n v="-1.7611000000000001"/>
    <n v="2.3852899999999999"/>
    <n v="0.84050000000000002"/>
  </r>
  <r>
    <x v="75"/>
    <n v="-1.4426000000000001"/>
    <n v="2.3662700000000001"/>
    <n v="0.84050000000000002"/>
  </r>
  <r>
    <x v="10"/>
    <s v="#N/A N/A"/>
    <s v="#N/A N/A"/>
    <s v="#N/A N/A"/>
  </r>
  <r>
    <x v="75"/>
    <n v="-1.7228000000000001"/>
    <n v="2.3874499999999999"/>
    <n v="0.84050000000000002"/>
  </r>
  <r>
    <x v="75"/>
    <n v="-1.5851999999999999"/>
    <n v="2.3957600000000001"/>
    <n v="0.84050000000000002"/>
  </r>
  <r>
    <x v="75"/>
    <n v="-1.746"/>
    <n v="2.4033000000000002"/>
    <n v="0.84050000000000002"/>
  </r>
  <r>
    <x v="75"/>
    <n v="-1.9736"/>
    <n v="2.4134899999999999"/>
    <n v="0.84050000000000002"/>
  </r>
  <r>
    <x v="75"/>
    <n v="-2.4746000000000001"/>
    <n v="2.4656899999999999"/>
    <n v="0.84050000000000002"/>
  </r>
  <r>
    <x v="75"/>
    <n v="-2.0343"/>
    <n v="2.4309599999999998"/>
    <n v="0.84050000000000002"/>
  </r>
  <r>
    <x v="77"/>
    <n v="5.6852"/>
    <n v="1.9453400000000001"/>
    <n v="0.80059999999999998"/>
  </r>
  <r>
    <x v="77"/>
    <n v="4.1780999999999997"/>
    <n v="2.0127299999999999"/>
    <n v="0.80059999999999998"/>
  </r>
  <r>
    <x v="77"/>
    <n v="3.9478"/>
    <n v="2.0193400000000001"/>
    <n v="0.80059999999999998"/>
  </r>
  <r>
    <x v="77"/>
    <n v="4.4229000000000003"/>
    <n v="1.9727399999999999"/>
    <n v="0.80059999999999998"/>
  </r>
  <r>
    <x v="77"/>
    <n v="4.3174000000000001"/>
    <n v="1.98011"/>
    <n v="0.80059999999999998"/>
  </r>
  <r>
    <x v="77"/>
    <n v="3.0468999999999999"/>
    <n v="2.03695"/>
    <n v="0.80059999999999998"/>
  </r>
  <r>
    <x v="78"/>
    <n v="-0.79649999999999999"/>
    <n v="2.2673700000000001"/>
    <n v="0.83379999999999999"/>
  </r>
  <r>
    <x v="79"/>
    <n v="-0.88009999999999999"/>
    <n v="2.2875399999999999"/>
    <n v="0.82720000000000005"/>
  </r>
  <r>
    <x v="79"/>
    <n v="-1.6119000000000001"/>
    <n v="2.30647"/>
    <n v="0.82720000000000005"/>
  </r>
  <r>
    <x v="79"/>
    <n v="-1.6415999999999999"/>
    <n v="2.2819400000000001"/>
    <n v="0.82720000000000005"/>
  </r>
  <r>
    <x v="79"/>
    <n v="-2.0493999999999999"/>
    <n v="2.3035800000000002"/>
    <n v="0.82720000000000005"/>
  </r>
  <r>
    <x v="79"/>
    <n v="-2.9836999999999998"/>
    <n v="2.351"/>
    <n v="0.82720000000000005"/>
  </r>
  <r>
    <x v="79"/>
    <n v="-2.8620999999999999"/>
    <n v="2.3158699999999999"/>
    <n v="0.82720000000000005"/>
  </r>
  <r>
    <x v="79"/>
    <n v="-2.6486999999999998"/>
    <n v="2.28159"/>
    <n v="0.82720000000000005"/>
  </r>
  <r>
    <x v="79"/>
    <n v="-2.8429000000000002"/>
    <n v="2.2949000000000002"/>
    <n v="0.82720000000000005"/>
  </r>
  <r>
    <x v="79"/>
    <n v="-2.9792000000000001"/>
    <n v="2.30362"/>
    <n v="0.82720000000000005"/>
  </r>
  <r>
    <x v="78"/>
    <n v="-2.6025999999999998"/>
    <n v="2.2722099999999998"/>
    <n v="0.83379999999999999"/>
  </r>
  <r>
    <x v="78"/>
    <n v="-2.3332999999999999"/>
    <n v="2.2453400000000001"/>
    <n v="0.83379999999999999"/>
  </r>
  <r>
    <x v="79"/>
    <n v="-1.8960999999999999"/>
    <n v="2.2153399999999999"/>
    <n v="0.82720000000000005"/>
  </r>
  <r>
    <x v="79"/>
    <n v="-2.4975999999999998"/>
    <n v="2.24533"/>
    <n v="0.82720000000000005"/>
  </r>
  <r>
    <x v="78"/>
    <n v="-3.1492"/>
    <n v="2.2957800000000002"/>
    <n v="0.83379999999999999"/>
  </r>
  <r>
    <x v="78"/>
    <n v="-2.7444000000000002"/>
    <n v="2.29189"/>
    <n v="0.83379999999999999"/>
  </r>
  <r>
    <x v="78"/>
    <n v="-2.4136000000000002"/>
    <n v="2.2618100000000001"/>
    <n v="0.83379999999999999"/>
  </r>
  <r>
    <x v="78"/>
    <n v="-2.3443999999999998"/>
    <n v="2.2336800000000001"/>
    <n v="0.83379999999999999"/>
  </r>
  <r>
    <x v="78"/>
    <n v="-3.0667"/>
    <n v="2.2892399999999999"/>
    <n v="0.83379999999999999"/>
  </r>
  <r>
    <x v="78"/>
    <n v="-2.4394999999999998"/>
    <n v="2.2423299999999999"/>
    <n v="0.83379999999999999"/>
  </r>
  <r>
    <x v="78"/>
    <n v="-2.4668000000000001"/>
    <n v="2.2423600000000001"/>
    <n v="0.83379999999999999"/>
  </r>
  <r>
    <x v="78"/>
    <n v="-1.9456"/>
    <n v="2.2084199999999998"/>
    <n v="0.83379999999999999"/>
  </r>
  <r>
    <x v="78"/>
    <n v="-2.6109"/>
    <n v="2.26172"/>
    <n v="0.83379999999999999"/>
  </r>
  <r>
    <x v="78"/>
    <n v="-2.2799"/>
    <n v="2.23264"/>
    <n v="0.83379999999999999"/>
  </r>
  <r>
    <x v="78"/>
    <n v="-2.524"/>
    <n v="2.2409500000000002"/>
    <n v="0.83379999999999999"/>
  </r>
  <r>
    <x v="78"/>
    <n v="-2.9817999999999998"/>
    <n v="2.2372299999999998"/>
    <n v="0.83379999999999999"/>
  </r>
  <r>
    <x v="78"/>
    <n v="-2.6549"/>
    <n v="2.2188699999999999"/>
    <n v="0.83379999999999999"/>
  </r>
  <r>
    <x v="78"/>
    <n v="-3.7827999999999999"/>
    <n v="2.2812999999999999"/>
    <n v="0.83379999999999999"/>
  </r>
  <r>
    <x v="78"/>
    <n v="-2.3936000000000002"/>
    <n v="2.1663100000000002"/>
    <n v="0.83379999999999999"/>
  </r>
  <r>
    <x v="78"/>
    <n v="-2.6537000000000002"/>
    <n v="2.1877300000000002"/>
    <n v="0.83379999999999999"/>
  </r>
  <r>
    <x v="78"/>
    <n v="-2.4481000000000002"/>
    <n v="2.1733899999999999"/>
    <n v="0.83379999999999999"/>
  </r>
  <r>
    <x v="78"/>
    <n v="-2.0533999999999999"/>
    <n v="2.1412399999999998"/>
    <n v="0.83379999999999999"/>
  </r>
  <r>
    <x v="78"/>
    <n v="-1.8051999999999999"/>
    <n v="2.1223100000000001"/>
    <n v="0.83379999999999999"/>
  </r>
  <r>
    <x v="78"/>
    <n v="-1.1107"/>
    <n v="2.0786099999999998"/>
    <n v="0.83379999999999999"/>
  </r>
  <r>
    <x v="78"/>
    <n v="-1.4654"/>
    <n v="2.10473"/>
    <n v="0.83379999999999999"/>
  </r>
  <r>
    <x v="78"/>
    <n v="-1.302"/>
    <n v="2.11164"/>
    <n v="0.83379999999999999"/>
  </r>
  <r>
    <x v="78"/>
    <n v="-2.1413000000000002"/>
    <n v="2.1730200000000002"/>
    <n v="0.83379999999999999"/>
  </r>
  <r>
    <x v="80"/>
    <n v="0.2349"/>
    <n v="1.98969"/>
    <n v="0.82720000000000005"/>
  </r>
  <r>
    <x v="80"/>
    <n v="-0.32169999999999999"/>
    <n v="2.0432700000000001"/>
    <n v="0.82720000000000005"/>
  </r>
  <r>
    <x v="80"/>
    <n v="-0.8458"/>
    <n v="2.05565"/>
    <n v="0.82720000000000005"/>
  </r>
  <r>
    <x v="80"/>
    <n v="-1.0904"/>
    <n v="2.0627599999999999"/>
    <n v="0.82720000000000005"/>
  </r>
  <r>
    <x v="80"/>
    <n v="-0.66979999999999995"/>
    <n v="2.0634999999999999"/>
    <n v="0.82720000000000005"/>
  </r>
  <r>
    <x v="80"/>
    <n v="-1.2867999999999999"/>
    <n v="2.0693199999999998"/>
    <n v="0.82720000000000005"/>
  </r>
  <r>
    <x v="80"/>
    <n v="-2.0836000000000001"/>
    <n v="2.12323"/>
    <n v="0.82720000000000005"/>
  </r>
  <r>
    <x v="80"/>
    <n v="-1.0233000000000001"/>
    <n v="2.0540400000000001"/>
    <n v="0.82720000000000005"/>
  </r>
  <r>
    <x v="80"/>
    <n v="-0.92559999999999998"/>
    <n v="2.1019600000000001"/>
    <n v="0.82720000000000005"/>
  </r>
  <r>
    <x v="80"/>
    <n v="-0.66910000000000003"/>
    <n v="2.0872199999999999"/>
    <n v="0.82720000000000005"/>
  </r>
  <r>
    <x v="80"/>
    <n v="-1.714"/>
    <n v="2.1129799999999999"/>
    <n v="0.82720000000000005"/>
  </r>
  <r>
    <x v="80"/>
    <n v="-0.751"/>
    <n v="2.0415800000000002"/>
    <n v="0.82720000000000005"/>
  </r>
  <r>
    <x v="80"/>
    <n v="-1.018"/>
    <n v="2.07578"/>
    <n v="0.82720000000000005"/>
  </r>
  <r>
    <x v="80"/>
    <n v="-0.61360000000000003"/>
    <n v="2.0430899999999999"/>
    <n v="0.82720000000000005"/>
  </r>
  <r>
    <x v="80"/>
    <n v="-0.54459999999999997"/>
    <n v="2.0383499999999999"/>
    <n v="0.82720000000000005"/>
  </r>
  <r>
    <x v="80"/>
    <n v="-0.2334"/>
    <n v="2.0250400000000002"/>
    <n v="0.82720000000000005"/>
  </r>
  <r>
    <x v="80"/>
    <n v="0.1661"/>
    <n v="2.0394700000000001"/>
    <n v="0.82720000000000005"/>
  </r>
  <r>
    <x v="80"/>
    <n v="0.1129"/>
    <n v="2.05789"/>
    <n v="0.82720000000000005"/>
  </r>
  <r>
    <x v="80"/>
    <n v="0.40289999999999998"/>
    <n v="2.0248400000000002"/>
    <n v="0.82720000000000005"/>
  </r>
  <r>
    <x v="80"/>
    <n v="-0.4773"/>
    <n v="2.0146199999999999"/>
    <n v="0.82720000000000005"/>
  </r>
  <r>
    <x v="81"/>
    <n v="8.3614999999999995"/>
    <n v="1.4534199999999999"/>
    <n v="0.7873"/>
  </r>
  <r>
    <x v="81"/>
    <n v="7.8933999999999997"/>
    <n v="1.4870000000000001"/>
    <n v="0.7873"/>
  </r>
  <r>
    <x v="81"/>
    <n v="8.9238"/>
    <n v="1.4874000000000001"/>
    <n v="0.7873"/>
  </r>
  <r>
    <x v="81"/>
    <n v="9.4247999999999994"/>
    <n v="1.45882"/>
    <n v="0.7873"/>
  </r>
  <r>
    <x v="81"/>
    <n v="8.6971000000000007"/>
    <n v="1.50685"/>
    <n v="0.7873"/>
  </r>
  <r>
    <x v="81"/>
    <n v="7.6132"/>
    <n v="1.5827100000000001"/>
    <n v="0.7873"/>
  </r>
  <r>
    <x v="82"/>
    <n v="-0.33789999999999998"/>
    <n v="2.0723600000000002"/>
    <n v="0.83379999999999999"/>
  </r>
  <r>
    <x v="82"/>
    <n v="7.7100000000000002E-2"/>
    <n v="2.0483500000000001"/>
    <n v="0.83379999999999999"/>
  </r>
  <r>
    <x v="82"/>
    <n v="-0.37930000000000003"/>
    <n v="2.0972200000000001"/>
    <n v="0.83379999999999999"/>
  </r>
  <r>
    <x v="82"/>
    <n v="-0.44929999999999998"/>
    <n v="2.10453"/>
    <n v="0.83379999999999999"/>
  </r>
  <r>
    <x v="82"/>
    <n v="-7.5700000000000003E-2"/>
    <n v="2.0561199999999999"/>
    <n v="0.83379999999999999"/>
  </r>
  <r>
    <x v="82"/>
    <n v="8.8099999999999998E-2"/>
    <n v="2.0496300000000001"/>
    <n v="0.83379999999999999"/>
  </r>
  <r>
    <x v="82"/>
    <n v="-0.2868"/>
    <n v="2.0891899999999999"/>
    <n v="0.83379999999999999"/>
  </r>
  <r>
    <x v="82"/>
    <n v="-0.3654"/>
    <n v="2.0781000000000001"/>
    <n v="0.83379999999999999"/>
  </r>
  <r>
    <x v="82"/>
    <n v="-0.3412"/>
    <n v="2.0482"/>
    <n v="0.83379999999999999"/>
  </r>
  <r>
    <x v="82"/>
    <n v="-0.73229999999999995"/>
    <n v="2.06955"/>
    <n v="0.83379999999999999"/>
  </r>
  <r>
    <x v="82"/>
    <n v="-0.93079999999999996"/>
    <n v="2.0478900000000002"/>
    <n v="0.83379999999999999"/>
  </r>
  <r>
    <x v="82"/>
    <n v="-1.2972999999999999"/>
    <n v="2.0729000000000002"/>
    <n v="0.83379999999999999"/>
  </r>
  <r>
    <x v="82"/>
    <n v="-1.5748"/>
    <n v="2.0911900000000001"/>
    <n v="0.83379999999999999"/>
  </r>
  <r>
    <x v="82"/>
    <n v="-1.4134"/>
    <n v="2.0598000000000001"/>
    <n v="0.83379999999999999"/>
  </r>
  <r>
    <x v="82"/>
    <n v="-1.2892999999999999"/>
    <n v="2.00705"/>
    <n v="0.83379999999999999"/>
  </r>
  <r>
    <x v="82"/>
    <n v="-2.8466999999999998"/>
    <n v="2.0864199999999999"/>
    <n v="0.83379999999999999"/>
  </r>
  <r>
    <x v="83"/>
    <n v="-2.4373"/>
    <n v="2.0236399999999999"/>
    <n v="0.83379999999999999"/>
  </r>
  <r>
    <x v="83"/>
    <n v="-1.6658999999999999"/>
    <n v="1.9593400000000001"/>
    <n v="0.83379999999999999"/>
  </r>
  <r>
    <x v="83"/>
    <n v="-2.0333000000000001"/>
    <n v="1.98482"/>
    <n v="0.83379999999999999"/>
  </r>
  <r>
    <x v="83"/>
    <n v="-2.8519000000000001"/>
    <n v="2.0453000000000001"/>
    <n v="0.83379999999999999"/>
  </r>
  <r>
    <x v="83"/>
    <n v="-1.8821000000000001"/>
    <n v="1.9635800000000001"/>
    <n v="0.83379999999999999"/>
  </r>
  <r>
    <x v="83"/>
    <n v="-0.74919999999999998"/>
    <n v="1.8608"/>
    <n v="0.83379999999999999"/>
  </r>
  <r>
    <x v="83"/>
    <n v="-1.2471000000000001"/>
    <n v="1.9047000000000001"/>
    <n v="0.83379999999999999"/>
  </r>
  <r>
    <x v="83"/>
    <n v="-0.65759999999999996"/>
    <n v="1.8811899999999999"/>
    <n v="0.83379999999999999"/>
  </r>
  <r>
    <x v="83"/>
    <n v="-0.95440000000000003"/>
    <n v="1.8739300000000001"/>
    <n v="0.83379999999999999"/>
  </r>
  <r>
    <x v="83"/>
    <n v="0.57389999999999997"/>
    <n v="1.8097300000000001"/>
    <n v="0.83379999999999999"/>
  </r>
  <r>
    <x v="83"/>
    <n v="-1.1960999999999999"/>
    <n v="1.91933"/>
    <n v="0.83379999999999999"/>
  </r>
  <r>
    <x v="83"/>
    <n v="-2.1221000000000001"/>
    <n v="1.97176"/>
    <n v="0.83379999999999999"/>
  </r>
  <r>
    <x v="83"/>
    <n v="-1.3436999999999999"/>
    <n v="1.9233100000000001"/>
    <n v="0.83379999999999999"/>
  </r>
  <r>
    <x v="83"/>
    <n v="-1.9240999999999999"/>
    <n v="1.9451700000000001"/>
    <n v="0.83379999999999999"/>
  </r>
  <r>
    <x v="83"/>
    <n v="-1.9411"/>
    <n v="1.95411"/>
    <n v="0.83379999999999999"/>
  </r>
  <r>
    <x v="83"/>
    <n v="-2.1002000000000001"/>
    <n v="1.96435"/>
    <n v="0.83379999999999999"/>
  </r>
  <r>
    <x v="83"/>
    <n v="-1.3896999999999999"/>
    <n v="1.8916299999999999"/>
    <n v="0.83379999999999999"/>
  </r>
  <r>
    <x v="83"/>
    <n v="-1.2484"/>
    <n v="1.9176299999999999"/>
    <n v="0.83379999999999999"/>
  </r>
  <r>
    <x v="83"/>
    <n v="-0.82979999999999998"/>
    <n v="1.8882300000000001"/>
    <n v="0.83379999999999999"/>
  </r>
  <r>
    <x v="83"/>
    <n v="-0.97929999999999995"/>
    <n v="1.9092100000000001"/>
    <n v="0.83379999999999999"/>
  </r>
  <r>
    <x v="83"/>
    <n v="-0.155"/>
    <n v="1.8486400000000001"/>
    <n v="0.83379999999999999"/>
  </r>
  <r>
    <x v="83"/>
    <n v="-1.4749000000000001"/>
    <n v="1.9071800000000001"/>
    <n v="0.83379999999999999"/>
  </r>
  <r>
    <x v="84"/>
    <n v="2.5720000000000001"/>
    <n v="1.6047199999999999"/>
    <n v="0.82050000000000001"/>
  </r>
  <r>
    <x v="84"/>
    <n v="3.6406999999999998"/>
    <n v="1.53549"/>
    <n v="0.82050000000000001"/>
  </r>
  <r>
    <x v="84"/>
    <n v="3.1675"/>
    <n v="1.56752"/>
    <n v="0.82050000000000001"/>
  </r>
  <r>
    <x v="84"/>
    <n v="2.8877999999999999"/>
    <n v="1.57439"/>
    <n v="0.82050000000000001"/>
  </r>
  <r>
    <x v="84"/>
    <n v="2.7050000000000001"/>
    <n v="1.5893299999999999"/>
    <n v="0.82050000000000001"/>
  </r>
  <r>
    <x v="84"/>
    <n v="2.2932999999999999"/>
    <n v="1.63253"/>
    <n v="0.82050000000000001"/>
  </r>
  <r>
    <x v="84"/>
    <n v="1.2090000000000001"/>
    <n v="1.7000999999999999"/>
    <n v="0.82050000000000001"/>
  </r>
  <r>
    <x v="84"/>
    <n v="0.95209999999999995"/>
    <n v="1.7337800000000001"/>
    <n v="0.82050000000000001"/>
  </r>
  <r>
    <x v="84"/>
    <n v="0.8508"/>
    <n v="1.7431300000000001"/>
    <n v="0.82050000000000001"/>
  </r>
  <r>
    <x v="84"/>
    <n v="0.83609999999999995"/>
    <n v="1.7075100000000001"/>
    <n v="0.82050000000000001"/>
  </r>
  <r>
    <x v="84"/>
    <n v="0.51659999999999995"/>
    <n v="1.7301"/>
    <n v="0.82050000000000001"/>
  </r>
  <r>
    <x v="84"/>
    <n v="0.95240000000000002"/>
    <n v="1.7472399999999999"/>
    <n v="0.82050000000000001"/>
  </r>
  <r>
    <x v="84"/>
    <n v="2.5411000000000001"/>
    <n v="1.66178"/>
    <n v="0.82050000000000001"/>
  </r>
  <r>
    <x v="84"/>
    <n v="1.3561000000000001"/>
    <n v="1.7053199999999999"/>
    <n v="0.82050000000000001"/>
  </r>
  <r>
    <x v="84"/>
    <n v="0.9325"/>
    <n v="1.73373"/>
    <n v="0.82050000000000001"/>
  </r>
  <r>
    <x v="84"/>
    <n v="1.9754"/>
    <n v="1.7029399999999999"/>
    <n v="0.82050000000000001"/>
  </r>
  <r>
    <x v="84"/>
    <n v="1.6175999999999999"/>
    <n v="1.7229699999999999"/>
    <n v="0.82050000000000001"/>
  </r>
  <r>
    <x v="84"/>
    <n v="1.5388999999999999"/>
    <n v="1.7805899999999999"/>
    <n v="0.82050000000000001"/>
  </r>
  <r>
    <x v="84"/>
    <n v="1.4348000000000001"/>
    <n v="1.78407"/>
    <n v="0.82050000000000001"/>
  </r>
  <r>
    <x v="84"/>
    <n v="1.0845"/>
    <n v="1.74658"/>
    <n v="0.82050000000000001"/>
  </r>
  <r>
    <x v="85"/>
    <n v="4.8369999999999997"/>
    <n v="1.5096499999999999"/>
    <n v="0.79390000000000005"/>
  </r>
  <r>
    <x v="85"/>
    <n v="5.4420000000000002"/>
    <n v="1.4628399999999999"/>
    <n v="0.79390000000000005"/>
  </r>
  <r>
    <x v="85"/>
    <n v="6.3517000000000001"/>
    <n v="1.4716400000000001"/>
    <n v="0.79390000000000005"/>
  </r>
  <r>
    <x v="85"/>
    <n v="4.6231999999999998"/>
    <n v="1.51027"/>
    <n v="0.79390000000000005"/>
  </r>
  <r>
    <x v="85"/>
    <n v="6.4892000000000003"/>
    <n v="1.4428000000000001"/>
    <n v="0.79390000000000005"/>
  </r>
  <r>
    <x v="85"/>
    <n v="6.2683999999999997"/>
    <n v="1.44865"/>
    <n v="0.79390000000000005"/>
  </r>
  <r>
    <x v="86"/>
    <n v="0.77829999999999999"/>
    <n v="1.7302299999999999"/>
    <n v="0.82720000000000005"/>
  </r>
  <r>
    <x v="86"/>
    <n v="0.60529999999999995"/>
    <n v="1.7195800000000001"/>
    <n v="0.82720000000000005"/>
  </r>
  <r>
    <x v="86"/>
    <n v="0.2276"/>
    <n v="1.75888"/>
    <n v="0.82720000000000005"/>
  </r>
  <r>
    <x v="86"/>
    <n v="0.21229999999999999"/>
    <n v="1.7442800000000001"/>
    <n v="0.82720000000000005"/>
  </r>
  <r>
    <x v="86"/>
    <n v="-1.9346000000000001"/>
    <n v="1.72509"/>
    <n v="0.82720000000000005"/>
  </r>
  <r>
    <x v="86"/>
    <n v="0.29799999999999999"/>
    <n v="1.6536500000000001"/>
    <n v="0.82720000000000005"/>
  </r>
  <r>
    <x v="86"/>
    <n v="0.33800000000000002"/>
    <n v="1.63273"/>
    <n v="0.82720000000000005"/>
  </r>
  <r>
    <x v="86"/>
    <n v="0.47360000000000002"/>
    <n v="1.5879799999999999"/>
    <n v="0.82720000000000005"/>
  </r>
  <r>
    <x v="86"/>
    <n v="-1.0200000000000001E-2"/>
    <n v="1.5880300000000001"/>
    <n v="0.82720000000000005"/>
  </r>
  <r>
    <x v="86"/>
    <n v="-0.4662"/>
    <n v="1.5775600000000001"/>
    <n v="0.82720000000000005"/>
  </r>
  <r>
    <x v="86"/>
    <n v="-0.1797"/>
    <n v="1.53779"/>
    <n v="0.82720000000000005"/>
  </r>
  <r>
    <x v="86"/>
    <n v="-0.29549999999999998"/>
    <n v="1.54799"/>
    <n v="0.82720000000000005"/>
  </r>
  <r>
    <x v="86"/>
    <n v="-8.5599999999999996E-2"/>
    <n v="1.5203199999999999"/>
    <n v="0.82720000000000005"/>
  </r>
  <r>
    <x v="86"/>
    <n v="-0.48609999999999998"/>
    <n v="1.56088"/>
    <n v="0.82720000000000005"/>
  </r>
  <r>
    <x v="86"/>
    <n v="-0.33810000000000001"/>
    <n v="1.5407999999999999"/>
    <n v="0.82720000000000005"/>
  </r>
  <r>
    <x v="86"/>
    <n v="-1.9106000000000001"/>
    <n v="1.6366099999999999"/>
    <n v="0.82720000000000005"/>
  </r>
  <r>
    <x v="87"/>
    <n v="1.7846"/>
    <n v="1.2879"/>
    <n v="0.81389999999999996"/>
  </r>
  <r>
    <x v="87"/>
    <n v="1.2231000000000001"/>
    <n v="1.3512900000000001"/>
    <n v="0.81389999999999996"/>
  </r>
  <r>
    <x v="87"/>
    <n v="0.9425"/>
    <n v="1.3792199999999999"/>
    <n v="0.81389999999999996"/>
  </r>
  <r>
    <x v="87"/>
    <n v="1.7393000000000001"/>
    <n v="1.29068"/>
    <n v="0.81389999999999996"/>
  </r>
  <r>
    <x v="87"/>
    <n v="1.5049999999999999"/>
    <n v="1.3182499999999999"/>
    <n v="0.81389999999999996"/>
  </r>
  <r>
    <x v="87"/>
    <n v="1.7363"/>
    <n v="1.31288"/>
    <n v="0.81389999999999996"/>
  </r>
  <r>
    <x v="87"/>
    <n v="1.8744000000000001"/>
    <n v="1.3024"/>
    <n v="0.81389999999999996"/>
  </r>
  <r>
    <x v="87"/>
    <n v="2.3435999999999999"/>
    <n v="1.2562500000000001"/>
    <n v="0.81389999999999996"/>
  </r>
  <r>
    <x v="87"/>
    <n v="0.2445"/>
    <n v="1.40432"/>
    <n v="0.81389999999999996"/>
  </r>
  <r>
    <x v="87"/>
    <n v="0.60209999999999997"/>
    <n v="1.3844099999999999"/>
    <n v="0.81389999999999996"/>
  </r>
  <r>
    <x v="87"/>
    <n v="1.5833999999999999"/>
    <n v="1.33325"/>
    <n v="0.81389999999999996"/>
  </r>
  <r>
    <x v="87"/>
    <n v="1.9950000000000001"/>
    <n v="1.30217"/>
    <n v="0.81389999999999996"/>
  </r>
  <r>
    <x v="87"/>
    <n v="0.66559999999999997"/>
    <n v="1.3711"/>
    <n v="0.81389999999999996"/>
  </r>
  <r>
    <x v="87"/>
    <n v="0.43140000000000001"/>
    <n v="1.40046"/>
    <n v="0.81389999999999996"/>
  </r>
  <r>
    <x v="87"/>
    <n v="1.2854000000000001"/>
    <n v="1.3626"/>
    <n v="0.81389999999999996"/>
  </r>
  <r>
    <x v="87"/>
    <n v="1.5501"/>
    <n v="1.3328100000000001"/>
    <n v="0.81389999999999996"/>
  </r>
  <r>
    <x v="87"/>
    <n v="0.59450000000000003"/>
    <n v="1.4409000000000001"/>
    <n v="0.81389999999999996"/>
  </r>
  <r>
    <x v="87"/>
    <n v="0.3332"/>
    <n v="1.4644200000000001"/>
    <n v="0.81389999999999996"/>
  </r>
  <r>
    <x v="87"/>
    <n v="9.7000000000000003E-2"/>
    <n v="1.48061"/>
    <n v="0.81389999999999996"/>
  </r>
  <r>
    <x v="88"/>
    <n v="4.4919000000000002"/>
    <n v="1.1245099999999999"/>
    <n v="0.80059999999999998"/>
  </r>
  <r>
    <x v="88"/>
    <n v="4.4534000000000002"/>
    <n v="1.14547"/>
    <n v="0.80059999999999998"/>
  </r>
  <r>
    <x v="88"/>
    <n v="4.0053999999999998"/>
    <n v="1.1722999999999999"/>
    <n v="0.80059999999999998"/>
  </r>
  <r>
    <x v="88"/>
    <n v="4.2599"/>
    <n v="1.1517999999999999"/>
    <n v="0.80059999999999998"/>
  </r>
  <r>
    <x v="88"/>
    <n v="4.7907999999999999"/>
    <n v="1.0984400000000001"/>
    <n v="0.80059999999999998"/>
  </r>
  <r>
    <x v="88"/>
    <n v="3.8639999999999999"/>
    <n v="1.1234299999999999"/>
    <n v="0.80059999999999998"/>
  </r>
  <r>
    <x v="88"/>
    <n v="3.9862000000000002"/>
    <n v="1.17279"/>
    <n v="0.80059999999999998"/>
  </r>
  <r>
    <x v="88"/>
    <n v="4.3460000000000001"/>
    <n v="1.1420399999999999"/>
    <n v="0.80059999999999998"/>
  </r>
  <r>
    <x v="88"/>
    <n v="2.9571000000000001"/>
    <n v="1.2463900000000001"/>
    <n v="0.80059999999999998"/>
  </r>
  <r>
    <x v="88"/>
    <n v="2.0575000000000001"/>
    <n v="1.3061"/>
    <n v="0.80059999999999998"/>
  </r>
  <r>
    <x v="88"/>
    <n v="2.1076000000000001"/>
    <n v="1.29844"/>
    <n v="0.80059999999999998"/>
  </r>
  <r>
    <x v="88"/>
    <n v="2.5468000000000002"/>
    <n v="1.27237"/>
    <n v="0.80059999999999998"/>
  </r>
  <r>
    <x v="88"/>
    <n v="2.6555"/>
    <n v="1.26589"/>
    <n v="0.80059999999999998"/>
  </r>
  <r>
    <x v="88"/>
    <n v="2.0914999999999999"/>
    <n v="1.3048200000000001"/>
    <n v="0.80059999999999998"/>
  </r>
  <r>
    <x v="88"/>
    <n v="1.0831999999999999"/>
    <n v="1.37307"/>
    <n v="0.80059999999999998"/>
  </r>
  <r>
    <x v="88"/>
    <n v="0.71430000000000005"/>
    <n v="1.39785"/>
    <n v="0.80059999999999998"/>
  </r>
  <r>
    <x v="88"/>
    <n v="1.7033"/>
    <n v="1.40462"/>
    <n v="0.80059999999999998"/>
  </r>
  <r>
    <x v="88"/>
    <n v="1.8557999999999999"/>
    <n v="1.3955299999999999"/>
    <n v="0.80059999999999998"/>
  </r>
  <r>
    <x v="88"/>
    <n v="1.17"/>
    <n v="1.4400299999999999"/>
    <n v="0.80059999999999998"/>
  </r>
  <r>
    <x v="88"/>
    <n v="2.0175999999999998"/>
    <n v="1.4218200000000001"/>
    <n v="0.80059999999999998"/>
  </r>
  <r>
    <x v="89"/>
    <n v="3.7403"/>
    <n v="1.31315"/>
    <n v="0.7873"/>
  </r>
  <r>
    <x v="89"/>
    <n v="4.5827999999999998"/>
    <n v="1.2617400000000001"/>
    <n v="0.7873"/>
  </r>
  <r>
    <x v="89"/>
    <n v="4.8109000000000002"/>
    <n v="1.2481199999999999"/>
    <n v="0.7873"/>
  </r>
  <r>
    <x v="89"/>
    <n v="5.0673000000000004"/>
    <n v="1.2333400000000001"/>
    <n v="0.7873"/>
  </r>
  <r>
    <x v="89"/>
    <n v="4.3398000000000003"/>
    <n v="1.28461"/>
    <n v="0.7873"/>
  </r>
  <r>
    <x v="89"/>
    <n v="2.1150000000000002"/>
    <n v="1.3562799999999999"/>
    <n v="0.7873"/>
  </r>
  <r>
    <x v="90"/>
    <n v="0.53300000000000003"/>
    <n v="1.42411"/>
    <n v="0.80059999999999998"/>
  </r>
  <r>
    <x v="90"/>
    <n v="2.2800000000000001E-2"/>
    <n v="1.42743"/>
    <n v="0.80059999999999998"/>
  </r>
  <r>
    <x v="90"/>
    <n v="0.1666"/>
    <n v="1.4114500000000001"/>
    <n v="0.80059999999999998"/>
  </r>
  <r>
    <x v="90"/>
    <n v="-0.13850000000000001"/>
    <n v="1.44496"/>
    <n v="0.80059999999999998"/>
  </r>
  <r>
    <x v="90"/>
    <n v="-1.0284"/>
    <n v="1.41998"/>
    <n v="0.80059999999999998"/>
  </r>
  <r>
    <x v="90"/>
    <n v="-1.2495000000000001"/>
    <n v="1.4429000000000001"/>
    <n v="0.80059999999999998"/>
  </r>
  <r>
    <x v="90"/>
    <n v="-1.4217"/>
    <n v="1.45964"/>
    <n v="0.80059999999999998"/>
  </r>
  <r>
    <x v="90"/>
    <n v="-1.0028999999999999"/>
    <n v="1.4145799999999999"/>
    <n v="0.80059999999999998"/>
  </r>
  <r>
    <x v="90"/>
    <n v="-1.1534"/>
    <n v="1.42703"/>
    <n v="0.80059999999999998"/>
  </r>
  <r>
    <x v="90"/>
    <n v="-2.3068"/>
    <n v="1.4313899999999999"/>
    <n v="0.80059999999999998"/>
  </r>
  <r>
    <x v="90"/>
    <n v="-2.5192000000000001"/>
    <n v="1.4509799999999999"/>
    <n v="0.80059999999999998"/>
  </r>
  <r>
    <x v="90"/>
    <n v="-2.7187000000000001"/>
    <n v="1.46872"/>
    <n v="0.80059999999999998"/>
  </r>
  <r>
    <x v="90"/>
    <n v="-2.1966000000000001"/>
    <n v="1.4149"/>
    <n v="0.80059999999999998"/>
  </r>
  <r>
    <x v="90"/>
    <n v="-1.9037999999999999"/>
    <n v="1.3820699999999999"/>
    <n v="0.80059999999999998"/>
  </r>
  <r>
    <x v="90"/>
    <n v="-2.5287000000000002"/>
    <n v="1.4140299999999999"/>
    <n v="0.80059999999999998"/>
  </r>
  <r>
    <x v="90"/>
    <n v="-2.3151000000000002"/>
    <n v="1.44658"/>
    <n v="0.80059999999999998"/>
  </r>
  <r>
    <x v="90"/>
    <n v="-2.8917999999999999"/>
    <n v="1.4980199999999999"/>
    <n v="0.80059999999999998"/>
  </r>
  <r>
    <x v="90"/>
    <n v="-2.0958999999999999"/>
    <n v="1.4228799999999999"/>
    <n v="0.80059999999999998"/>
  </r>
  <r>
    <x v="90"/>
    <n v="-1.9513"/>
    <n v="1.4050800000000001"/>
    <n v="0.80059999999999998"/>
  </r>
  <r>
    <x v="90"/>
    <n v="-2.4727999999999999"/>
    <n v="1.44919"/>
    <n v="0.80059999999999998"/>
  </r>
  <r>
    <x v="90"/>
    <n v="-2.6202000000000001"/>
    <n v="1.4554499999999999"/>
    <n v="0.80059999999999998"/>
  </r>
  <r>
    <x v="90"/>
    <n v="-2.5626000000000002"/>
    <n v="1.43327"/>
    <n v="0.80059999999999998"/>
  </r>
  <r>
    <x v="90"/>
    <n v="-2.1389"/>
    <n v="1.39219"/>
    <n v="0.80059999999999998"/>
  </r>
  <r>
    <x v="90"/>
    <n v="-2.0139"/>
    <n v="1.38"/>
    <n v="0.80059999999999998"/>
  </r>
  <r>
    <x v="90"/>
    <n v="-2.7734000000000001"/>
    <n v="1.39798"/>
    <n v="0.80059999999999998"/>
  </r>
  <r>
    <x v="90"/>
    <n v="-3.0756000000000001"/>
    <n v="1.4217"/>
    <n v="0.80059999999999998"/>
  </r>
  <r>
    <x v="90"/>
    <n v="-2.76"/>
    <n v="1.39351"/>
    <n v="0.80059999999999998"/>
  </r>
  <r>
    <x v="90"/>
    <n v="-3.1890999999999998"/>
    <n v="1.42228"/>
    <n v="0.80059999999999998"/>
  </r>
  <r>
    <x v="90"/>
    <n v="-2.3713000000000002"/>
    <n v="1.3547899999999999"/>
    <n v="0.80059999999999998"/>
  </r>
  <r>
    <x v="90"/>
    <n v="-2.8458999999999999"/>
    <n v="1.3908700000000001"/>
    <n v="0.80059999999999998"/>
  </r>
  <r>
    <x v="90"/>
    <n v="-2.339"/>
    <n v="1.3493900000000001"/>
    <n v="0.80059999999999998"/>
  </r>
  <r>
    <x v="90"/>
    <n v="-1.9540999999999999"/>
    <n v="1.31823"/>
    <n v="0.80059999999999998"/>
  </r>
  <r>
    <x v="90"/>
    <n v="-2.3281999999999998"/>
    <n v="1.3438300000000001"/>
    <n v="0.80059999999999998"/>
  </r>
  <r>
    <x v="90"/>
    <n v="-2.5468000000000002"/>
    <n v="1.35968"/>
    <n v="0.80059999999999998"/>
  </r>
  <r>
    <x v="90"/>
    <n v="-2.4356"/>
    <n v="1.3498699999999999"/>
    <n v="0.80059999999999998"/>
  </r>
  <r>
    <x v="90"/>
    <n v="-1.7493000000000001"/>
    <n v="1.28678"/>
    <n v="0.80059999999999998"/>
  </r>
  <r>
    <x v="90"/>
    <n v="-2.1888999999999998"/>
    <n v="1.3193900000000001"/>
    <n v="0.80059999999999998"/>
  </r>
  <r>
    <x v="90"/>
    <n v="-1.9898"/>
    <n v="1.30176"/>
    <n v="0.80059999999999998"/>
  </r>
  <r>
    <x v="90"/>
    <n v="-2.0741000000000001"/>
    <n v="1.30688"/>
    <n v="0.80059999999999998"/>
  </r>
  <r>
    <x v="90"/>
    <n v="-2.6362000000000001"/>
    <n v="1.3463499999999999"/>
    <n v="0.80059999999999998"/>
  </r>
  <r>
    <x v="90"/>
    <n v="-2.9794"/>
    <n v="1.3645400000000001"/>
    <n v="0.80059999999999998"/>
  </r>
  <r>
    <x v="90"/>
    <n v="-2.2797999999999998"/>
    <n v="1.3132200000000001"/>
    <n v="0.80059999999999998"/>
  </r>
  <r>
    <x v="90"/>
    <n v="-2.5777999999999999"/>
    <n v="1.32542"/>
    <n v="0.80059999999999998"/>
  </r>
  <r>
    <x v="90"/>
    <n v="-2.6263000000000001"/>
    <n v="1.3178399999999999"/>
    <n v="0.80059999999999998"/>
  </r>
  <r>
    <x v="90"/>
    <n v="-2.7911000000000001"/>
    <n v="1.3276699999999999"/>
    <n v="0.80059999999999998"/>
  </r>
  <r>
    <x v="90"/>
    <n v="-3.4891999999999999"/>
    <n v="1.3744499999999999"/>
    <n v="0.80059999999999998"/>
  </r>
  <r>
    <x v="90"/>
    <n v="-2.1996000000000002"/>
    <n v="1.2946599999999999"/>
    <n v="0.80059999999999998"/>
  </r>
  <r>
    <x v="90"/>
    <n v="-3.1665999999999999"/>
    <n v="1.3471500000000001"/>
    <n v="0.80059999999999998"/>
  </r>
  <r>
    <x v="90"/>
    <n v="-3.2547999999999999"/>
    <n v="1.3270299999999999"/>
    <n v="0.80059999999999998"/>
  </r>
  <r>
    <x v="90"/>
    <n v="-3.6232000000000002"/>
    <n v="1.3451"/>
    <n v="0.80059999999999998"/>
  </r>
  <r>
    <x v="10"/>
    <s v="#N/A N/A"/>
    <s v="#N/A N/A"/>
    <s v="#N/A N/A"/>
  </r>
  <r>
    <x v="90"/>
    <n v="-3.3468"/>
    <n v="1.32589"/>
    <n v="0.80059999999999998"/>
  </r>
  <r>
    <x v="90"/>
    <n v="-3.4190999999999998"/>
    <n v="1.32524"/>
    <n v="0.80059999999999998"/>
  </r>
  <r>
    <x v="90"/>
    <n v="-3.2948"/>
    <n v="1.31569"/>
    <n v="0.80059999999999998"/>
  </r>
  <r>
    <x v="90"/>
    <n v="-3.8938000000000001"/>
    <n v="1.3526199999999999"/>
    <n v="0.80059999999999998"/>
  </r>
  <r>
    <x v="90"/>
    <n v="-2.6244000000000001"/>
    <n v="1.30104"/>
    <n v="0.80059999999999998"/>
  </r>
  <r>
    <x v="90"/>
    <n v="-2.7092999999999998"/>
    <n v="1.3053399999999999"/>
    <n v="0.80059999999999998"/>
  </r>
  <r>
    <x v="90"/>
    <n v="-1.6427"/>
    <n v="1.3113699999999999"/>
    <n v="0.80059999999999998"/>
  </r>
  <r>
    <x v="90"/>
    <n v="-1.0455000000000001"/>
    <n v="1.2742100000000001"/>
    <n v="0.80059999999999998"/>
  </r>
  <r>
    <x v="90"/>
    <n v="-1.4246000000000001"/>
    <n v="1.31663"/>
    <n v="0.80059999999999998"/>
  </r>
  <r>
    <x v="90"/>
    <n v="-1.0987"/>
    <n v="1.2964100000000001"/>
    <n v="0.80059999999999998"/>
  </r>
  <r>
    <x v="90"/>
    <n v="-1.4356"/>
    <n v="1.31654"/>
    <n v="0.80059999999999998"/>
  </r>
  <r>
    <x v="90"/>
    <n v="-1.5096000000000001"/>
    <n v="1.3196399999999999"/>
    <n v="0.80059999999999998"/>
  </r>
  <r>
    <x v="91"/>
    <n v="0.14449999999999999"/>
    <n v="1.2138899999999999"/>
    <n v="0.80720000000000003"/>
  </r>
  <r>
    <x v="91"/>
    <n v="-0.52190000000000003"/>
    <n v="1.25244"/>
    <n v="0.80720000000000003"/>
  </r>
  <r>
    <x v="91"/>
    <n v="-0.21529999999999999"/>
    <n v="1.1984399999999999"/>
    <n v="0.80720000000000003"/>
  </r>
  <r>
    <x v="91"/>
    <n v="-0.85119999999999996"/>
    <n v="1.2666200000000001"/>
    <n v="0.80720000000000003"/>
  </r>
  <r>
    <x v="91"/>
    <n v="-1.1618999999999999"/>
    <n v="1.2864199999999999"/>
    <n v="0.80720000000000003"/>
  </r>
  <r>
    <x v="91"/>
    <n v="-0.9667"/>
    <n v="1.2650300000000001"/>
    <n v="0.80720000000000003"/>
  </r>
  <r>
    <x v="91"/>
    <n v="-0.3911"/>
    <n v="1.20503"/>
    <n v="0.80720000000000003"/>
  </r>
  <r>
    <x v="91"/>
    <n v="-0.74460000000000004"/>
    <n v="1.2403"/>
    <n v="0.80720000000000003"/>
  </r>
  <r>
    <x v="91"/>
    <n v="-0.71379999999999999"/>
    <n v="1.2362500000000001"/>
    <n v="0.80720000000000003"/>
  </r>
  <r>
    <x v="91"/>
    <n v="-0.9163"/>
    <n v="1.2540100000000001"/>
    <n v="0.80720000000000003"/>
  </r>
  <r>
    <x v="91"/>
    <n v="-1.1597999999999999"/>
    <n v="1.27704"/>
    <n v="0.80720000000000003"/>
  </r>
  <r>
    <x v="91"/>
    <n v="-0.70369999999999999"/>
    <n v="1.2322"/>
    <n v="0.80720000000000003"/>
  </r>
  <r>
    <x v="91"/>
    <n v="-1.0044999999999999"/>
    <n v="1.26067"/>
    <n v="0.80720000000000003"/>
  </r>
  <r>
    <x v="91"/>
    <n v="-0.78349999999999997"/>
    <n v="1.2519400000000001"/>
    <n v="0.80720000000000003"/>
  </r>
  <r>
    <x v="91"/>
    <n v="-0.96109999999999995"/>
    <n v="1.2676400000000001"/>
    <n v="0.80720000000000003"/>
  </r>
  <r>
    <x v="91"/>
    <n v="-1.276"/>
    <n v="1.2952999999999999"/>
    <n v="0.80720000000000003"/>
  </r>
  <r>
    <x v="91"/>
    <n v="-1.1507000000000001"/>
    <n v="1.28329"/>
    <n v="0.80720000000000003"/>
  </r>
  <r>
    <x v="91"/>
    <n v="-1.2003999999999999"/>
    <n v="1.2719800000000001"/>
    <n v="0.80720000000000003"/>
  </r>
  <r>
    <x v="91"/>
    <n v="-1.2795000000000001"/>
    <n v="1.2765"/>
    <n v="0.80720000000000003"/>
  </r>
  <r>
    <x v="91"/>
    <n v="-1.6398999999999999"/>
    <n v="1.28653"/>
    <n v="0.80720000000000003"/>
  </r>
  <r>
    <x v="91"/>
    <n v="-1.5926"/>
    <n v="1.2817799999999999"/>
    <n v="0.80720000000000003"/>
  </r>
  <r>
    <x v="91"/>
    <n v="-1.4327000000000001"/>
    <n v="1.2668299999999999"/>
    <n v="0.80720000000000003"/>
  </r>
  <r>
    <x v="91"/>
    <n v="-2.1246"/>
    <n v="1.3244499999999999"/>
    <n v="0.80720000000000003"/>
  </r>
  <r>
    <x v="91"/>
    <n v="-2.6335999999999999"/>
    <n v="1.36253"/>
    <n v="0.80720000000000003"/>
  </r>
  <r>
    <x v="91"/>
    <n v="-2.1051000000000002"/>
    <n v="1.31785"/>
    <n v="0.80720000000000003"/>
  </r>
  <r>
    <x v="91"/>
    <n v="-2.0636000000000001"/>
    <n v="1.31368"/>
    <n v="0.80720000000000003"/>
  </r>
  <r>
    <x v="91"/>
    <n v="-1.6127"/>
    <n v="1.2754300000000001"/>
    <n v="0.80720000000000003"/>
  </r>
  <r>
    <x v="91"/>
    <n v="-2.0514999999999999"/>
    <n v="1.30938"/>
    <n v="0.80720000000000003"/>
  </r>
  <r>
    <x v="91"/>
    <n v="-2.3193999999999999"/>
    <n v="1.29718"/>
    <n v="0.80720000000000003"/>
  </r>
  <r>
    <x v="91"/>
    <n v="-1.8431"/>
    <n v="1.2239599999999999"/>
    <n v="0.80720000000000003"/>
  </r>
  <r>
    <x v="91"/>
    <n v="-2.1143000000000001"/>
    <n v="1.2444299999999999"/>
    <n v="0.80720000000000003"/>
  </r>
  <r>
    <x v="91"/>
    <n v="-1.6467000000000001"/>
    <n v="1.2069700000000001"/>
    <n v="0.80720000000000003"/>
  </r>
  <r>
    <x v="91"/>
    <n v="-1.7599"/>
    <n v="1.2598800000000001"/>
    <n v="0.80720000000000003"/>
  </r>
  <r>
    <x v="91"/>
    <n v="-0.81130000000000002"/>
    <n v="1.1857500000000001"/>
    <n v="0.80720000000000003"/>
  </r>
  <r>
    <x v="91"/>
    <n v="-1.4937"/>
    <n v="1.2363299999999999"/>
    <n v="0.80720000000000003"/>
  </r>
  <r>
    <x v="91"/>
    <n v="-1.8164"/>
    <n v="1.25935"/>
    <n v="0.80720000000000003"/>
  </r>
  <r>
    <x v="91"/>
    <n v="-1.0439000000000001"/>
    <n v="1.2119"/>
    <n v="0.80720000000000003"/>
  </r>
  <r>
    <x v="91"/>
    <n v="-1.7621"/>
    <n v="1.2639100000000001"/>
    <n v="0.80720000000000003"/>
  </r>
  <r>
    <x v="91"/>
    <n v="-2.3693"/>
    <n v="1.3051200000000001"/>
    <n v="0.80720000000000003"/>
  </r>
  <r>
    <x v="91"/>
    <n v="-1.7952999999999999"/>
    <n v="1.2628600000000001"/>
    <n v="0.80720000000000003"/>
  </r>
  <r>
    <x v="91"/>
    <n v="-1.7546999999999999"/>
    <n v="1.2596000000000001"/>
    <n v="0.80720000000000003"/>
  </r>
  <r>
    <x v="91"/>
    <n v="-2.0246"/>
    <n v="1.27718"/>
    <n v="0.80720000000000003"/>
  </r>
  <r>
    <x v="91"/>
    <n v="-1.6438999999999999"/>
    <n v="1.24956"/>
    <n v="0.80720000000000003"/>
  </r>
  <r>
    <x v="91"/>
    <n v="-2.3603000000000001"/>
    <n v="1.28176"/>
    <n v="0.80720000000000003"/>
  </r>
  <r>
    <x v="91"/>
    <n v="-2.2835000000000001"/>
    <n v="1.2605299999999999"/>
    <n v="0.80720000000000003"/>
  </r>
  <r>
    <x v="91"/>
    <n v="-2.2046000000000001"/>
    <n v="1.27417"/>
    <n v="0.80720000000000003"/>
  </r>
  <r>
    <x v="91"/>
    <n v="-1.7719"/>
    <n v="1.24451"/>
    <n v="0.80720000000000003"/>
  </r>
  <r>
    <x v="91"/>
    <n v="-1.8732"/>
    <n v="1.25065"/>
    <n v="0.80720000000000003"/>
  </r>
  <r>
    <x v="91"/>
    <n v="-2.3731"/>
    <n v="1.2816799999999999"/>
    <n v="0.80720000000000003"/>
  </r>
  <r>
    <x v="91"/>
    <n v="-2.2145999999999999"/>
    <n v="1.27522"/>
    <n v="0.80720000000000003"/>
  </r>
  <r>
    <x v="91"/>
    <n v="-2.0882000000000001"/>
    <n v="1.26651"/>
    <n v="0.80720000000000003"/>
  </r>
  <r>
    <x v="91"/>
    <n v="-1.7861"/>
    <n v="1.2461500000000001"/>
    <n v="0.80720000000000003"/>
  </r>
  <r>
    <x v="91"/>
    <n v="-2.2763"/>
    <n v="1.2774399999999999"/>
    <n v="0.80720000000000003"/>
  </r>
  <r>
    <x v="91"/>
    <n v="-2.2456"/>
    <n v="1.30281"/>
    <n v="0.80720000000000003"/>
  </r>
  <r>
    <x v="91"/>
    <n v="-2.2715000000000001"/>
    <n v="1.30335"/>
    <n v="0.80720000000000003"/>
  </r>
  <r>
    <x v="91"/>
    <n v="-1.163"/>
    <n v="1.25803"/>
    <n v="0.80720000000000003"/>
  </r>
  <r>
    <x v="91"/>
    <n v="-0.65590000000000004"/>
    <n v="1.3156000000000001"/>
    <n v="0.80720000000000003"/>
  </r>
  <r>
    <x v="91"/>
    <n v="-5.6399999999999999E-2"/>
    <n v="1.27843"/>
    <n v="0.80720000000000003"/>
  </r>
  <r>
    <x v="91"/>
    <n v="-7.6399999999999996E-2"/>
    <n v="1.2796000000000001"/>
    <n v="0.80720000000000003"/>
  </r>
  <r>
    <x v="91"/>
    <n v="0.2276"/>
    <n v="1.2613799999999999"/>
    <n v="0.80720000000000003"/>
  </r>
  <r>
    <x v="91"/>
    <n v="-1.1999999999999999E-3"/>
    <n v="1.2750699999999999"/>
    <n v="0.80720000000000003"/>
  </r>
  <r>
    <x v="91"/>
    <n v="0.11119999999999999"/>
    <n v="1.26844"/>
    <n v="0.80720000000000003"/>
  </r>
  <r>
    <x v="91"/>
    <n v="-6.7699999999999996E-2"/>
    <n v="1.2789299999999999"/>
    <n v="0.80720000000000003"/>
  </r>
  <r>
    <x v="92"/>
    <n v="0.46760000000000002"/>
    <n v="1.22374"/>
    <n v="0.81389999999999996"/>
  </r>
  <r>
    <x v="92"/>
    <n v="0.3392"/>
    <n v="1.2382200000000001"/>
    <n v="0.81389999999999996"/>
  </r>
  <r>
    <x v="92"/>
    <n v="0.44440000000000002"/>
    <n v="1.2271700000000001"/>
    <n v="0.81389999999999996"/>
  </r>
  <r>
    <x v="92"/>
    <n v="0.16950000000000001"/>
    <n v="1.2069799999999999"/>
    <n v="0.81389999999999996"/>
  </r>
  <r>
    <x v="92"/>
    <n v="9.8199999999999996E-2"/>
    <n v="1.20485"/>
    <n v="0.81389999999999996"/>
  </r>
  <r>
    <x v="92"/>
    <n v="-0.68730000000000002"/>
    <n v="1.19523"/>
    <n v="0.81389999999999996"/>
  </r>
  <r>
    <x v="92"/>
    <n v="-1.1087"/>
    <n v="1.23773"/>
    <n v="0.81389999999999996"/>
  </r>
  <r>
    <x v="92"/>
    <n v="-1.5044999999999999"/>
    <n v="1.27664"/>
    <n v="0.81389999999999996"/>
  </r>
  <r>
    <x v="92"/>
    <n v="-0.70020000000000004"/>
    <n v="1.12985"/>
    <n v="0.81389999999999996"/>
  </r>
  <r>
    <x v="92"/>
    <n v="-1.3741000000000001"/>
    <n v="1.1934"/>
    <n v="0.81389999999999996"/>
  </r>
  <r>
    <x v="92"/>
    <n v="-2.3239000000000001"/>
    <n v="1.15845"/>
    <n v="0.81389999999999996"/>
  </r>
  <r>
    <x v="92"/>
    <n v="-2.5404"/>
    <n v="1.1767000000000001"/>
    <n v="0.81389999999999996"/>
  </r>
  <r>
    <x v="92"/>
    <n v="-2.4653"/>
    <n v="1.1680600000000001"/>
    <n v="0.81389999999999996"/>
  </r>
  <r>
    <x v="92"/>
    <n v="-2.5581"/>
    <n v="1.1744399999999999"/>
    <n v="0.81389999999999996"/>
  </r>
  <r>
    <x v="92"/>
    <n v="-2.6871999999999998"/>
    <n v="1.18109"/>
    <n v="0.81389999999999996"/>
  </r>
  <r>
    <x v="92"/>
    <n v="-1.9363999999999999"/>
    <n v="1.1306799999999999"/>
    <n v="0.81389999999999996"/>
  </r>
  <r>
    <x v="92"/>
    <n v="-1.6939"/>
    <n v="1.08256"/>
    <n v="0.81389999999999996"/>
  </r>
  <r>
    <x v="92"/>
    <n v="-2.4308999999999998"/>
    <n v="1.1476500000000001"/>
    <n v="0.81389999999999996"/>
  </r>
  <r>
    <x v="92"/>
    <n v="-2.15"/>
    <n v="1.1164400000000001"/>
    <n v="0.81389999999999996"/>
  </r>
  <r>
    <x v="92"/>
    <n v="-2.9863"/>
    <n v="1.1321300000000001"/>
    <n v="0.81389999999999996"/>
  </r>
  <r>
    <x v="92"/>
    <n v="-3.0838999999999999"/>
    <n v="1.1188800000000001"/>
    <n v="0.81389999999999996"/>
  </r>
  <r>
    <x v="92"/>
    <n v="-3.12"/>
    <n v="1.1193500000000001"/>
    <n v="0.81389999999999996"/>
  </r>
  <r>
    <x v="92"/>
    <n v="-3.3822999999999999"/>
    <n v="1.1392599999999999"/>
    <n v="0.81389999999999996"/>
  </r>
  <r>
    <x v="92"/>
    <n v="-3.3576999999999999"/>
    <n v="1.12063"/>
    <n v="0.81389999999999996"/>
  </r>
  <r>
    <x v="92"/>
    <n v="-3.6494"/>
    <n v="1.1420399999999999"/>
    <n v="0.81389999999999996"/>
  </r>
  <r>
    <x v="92"/>
    <n v="-3.198"/>
    <n v="1.1102000000000001"/>
    <n v="0.81389999999999996"/>
  </r>
  <r>
    <x v="92"/>
    <n v="-2.8090999999999999"/>
    <n v="1.077"/>
    <n v="0.81389999999999996"/>
  </r>
  <r>
    <x v="92"/>
    <n v="-2.9498000000000002"/>
    <n v="1.0866499999999999"/>
    <n v="0.81389999999999996"/>
  </r>
  <r>
    <x v="92"/>
    <n v="-3.2778999999999998"/>
    <n v="1.10846"/>
    <n v="0.81389999999999996"/>
  </r>
  <r>
    <x v="92"/>
    <n v="-4.0846999999999998"/>
    <n v="1.1701299999999999"/>
    <n v="0.81389999999999996"/>
  </r>
  <r>
    <x v="92"/>
    <n v="-3.6322000000000001"/>
    <n v="1.1325700000000001"/>
    <n v="0.81389999999999996"/>
  </r>
  <r>
    <x v="92"/>
    <n v="-2.762"/>
    <n v="1.06287"/>
    <n v="0.81389999999999996"/>
  </r>
  <r>
    <x v="92"/>
    <n v="-2.4599000000000002"/>
    <n v="1.0380100000000001"/>
    <n v="0.81389999999999996"/>
  </r>
  <r>
    <x v="92"/>
    <n v="-3.1751"/>
    <n v="1.0878300000000001"/>
    <n v="0.81389999999999996"/>
  </r>
  <r>
    <x v="92"/>
    <n v="-3.0507"/>
    <n v="1.0762700000000001"/>
    <n v="0.81389999999999996"/>
  </r>
  <r>
    <x v="92"/>
    <n v="-1.8391"/>
    <n v="0.98528000000000004"/>
    <n v="0.81389999999999996"/>
  </r>
  <r>
    <x v="92"/>
    <n v="-2.9685000000000001"/>
    <n v="1.0923700000000001"/>
    <n v="0.81389999999999996"/>
  </r>
  <r>
    <x v="92"/>
    <n v="-2.0933999999999999"/>
    <n v="1.0269299999999999"/>
    <n v="0.81389999999999996"/>
  </r>
  <r>
    <x v="92"/>
    <n v="-2.1983000000000001"/>
    <n v="1.0165"/>
    <n v="0.81389999999999996"/>
  </r>
  <r>
    <x v="92"/>
    <n v="-3.3172000000000001"/>
    <n v="1.09484"/>
    <n v="0.81389999999999996"/>
  </r>
  <r>
    <x v="92"/>
    <n v="-2.4015"/>
    <n v="1.02908"/>
    <n v="0.81389999999999996"/>
  </r>
  <r>
    <x v="92"/>
    <n v="-2.5855000000000001"/>
    <n v="1.0403"/>
    <n v="0.81389999999999996"/>
  </r>
  <r>
    <x v="92"/>
    <n v="-2.8365999999999998"/>
    <n v="1.04114"/>
    <n v="0.81389999999999996"/>
  </r>
  <r>
    <x v="92"/>
    <n v="-2.9283999999999999"/>
    <n v="1.04386"/>
    <n v="0.81389999999999996"/>
  </r>
  <r>
    <x v="92"/>
    <n v="-1.8796999999999999"/>
    <n v="0.99151999999999996"/>
    <n v="0.81389999999999996"/>
  </r>
  <r>
    <x v="92"/>
    <n v="-2.5091999999999999"/>
    <n v="1.03254"/>
    <n v="0.81389999999999996"/>
  </r>
  <r>
    <x v="92"/>
    <n v="-1.986"/>
    <n v="1.0274399999999999"/>
    <n v="0.81389999999999996"/>
  </r>
  <r>
    <x v="92"/>
    <n v="-1.8833"/>
    <n v="0.99965000000000004"/>
    <n v="0.81389999999999996"/>
  </r>
  <r>
    <x v="92"/>
    <n v="-2.1179000000000001"/>
    <n v="0.98751"/>
    <n v="0.81389999999999996"/>
  </r>
  <r>
    <x v="92"/>
    <n v="-2.7635999999999998"/>
    <n v="1.0284"/>
    <n v="0.81389999999999996"/>
  </r>
  <r>
    <x v="92"/>
    <n v="-2.0017"/>
    <n v="0.97902999999999996"/>
    <n v="0.81389999999999996"/>
  </r>
  <r>
    <x v="92"/>
    <n v="-1.8071999999999999"/>
    <n v="0.96591000000000005"/>
    <n v="0.81389999999999996"/>
  </r>
  <r>
    <x v="92"/>
    <n v="-1.7483"/>
    <n v="0.95991000000000004"/>
    <n v="0.81389999999999996"/>
  </r>
  <r>
    <x v="92"/>
    <n v="-2.6076000000000001"/>
    <n v="0.99812999999999996"/>
    <n v="0.81389999999999996"/>
  </r>
  <r>
    <x v="92"/>
    <n v="-2.1802000000000001"/>
    <n v="0.95562000000000002"/>
    <n v="0.81389999999999996"/>
  </r>
  <r>
    <x v="92"/>
    <n v="-1.0251999999999999"/>
    <n v="0.88841999999999999"/>
    <n v="0.81389999999999996"/>
  </r>
  <r>
    <x v="92"/>
    <n v="2.1726000000000001"/>
    <n v="0.73089000000000004"/>
    <n v="0.81389999999999996"/>
  </r>
  <r>
    <x v="92"/>
    <n v="0.91259999999999997"/>
    <n v="0.80947999999999998"/>
    <n v="0.81389999999999996"/>
  </r>
  <r>
    <x v="92"/>
    <n v="0.69159999999999999"/>
    <n v="0.82323000000000002"/>
    <n v="0.81389999999999996"/>
  </r>
  <r>
    <x v="92"/>
    <n v="1.2239"/>
    <n v="0.79137999999999997"/>
    <n v="0.81389999999999996"/>
  </r>
  <r>
    <x v="92"/>
    <n v="1.9818"/>
    <n v="0.74675000000000002"/>
    <n v="0.81389999999999996"/>
  </r>
  <r>
    <x v="92"/>
    <n v="2.9001999999999999"/>
    <n v="0.75266999999999995"/>
    <n v="0.81389999999999996"/>
  </r>
  <r>
    <x v="92"/>
    <n v="2.3214000000000001"/>
    <n v="0.78910999999999998"/>
    <n v="0.81389999999999996"/>
  </r>
  <r>
    <x v="93"/>
    <n v="0.49009999999999998"/>
    <n v="0.87134"/>
    <n v="0.82720000000000005"/>
  </r>
  <r>
    <x v="93"/>
    <n v="0.43259999999999998"/>
    <n v="0.87800999999999996"/>
    <n v="0.82720000000000005"/>
  </r>
  <r>
    <x v="93"/>
    <n v="0.19939999999999999"/>
    <n v="0.90349999999999997"/>
    <n v="0.82720000000000005"/>
  </r>
  <r>
    <x v="93"/>
    <n v="-0.79379999999999995"/>
    <n v="0.90990000000000004"/>
    <n v="0.82720000000000005"/>
  </r>
  <r>
    <x v="93"/>
    <n v="-0.16919999999999999"/>
    <n v="0.84260000000000002"/>
    <n v="0.82720000000000005"/>
  </r>
  <r>
    <x v="93"/>
    <n v="-1.0217000000000001"/>
    <n v="0.83013999999999999"/>
    <n v="0.82720000000000005"/>
  </r>
  <r>
    <x v="93"/>
    <n v="-0.99929999999999997"/>
    <n v="0.82759000000000005"/>
    <n v="0.82720000000000005"/>
  </r>
  <r>
    <x v="93"/>
    <n v="-1.1133"/>
    <n v="0.83831"/>
    <n v="0.82720000000000005"/>
  </r>
  <r>
    <x v="93"/>
    <n v="-2.2645"/>
    <n v="0.88300000000000001"/>
    <n v="0.82720000000000005"/>
  </r>
  <r>
    <x v="93"/>
    <n v="-3.0245000000000002"/>
    <n v="0.88683999999999996"/>
    <n v="0.82720000000000005"/>
  </r>
  <r>
    <x v="93"/>
    <n v="-2.9706000000000001"/>
    <n v="0.87824000000000002"/>
    <n v="0.82720000000000005"/>
  </r>
  <r>
    <x v="93"/>
    <n v="-2.9165000000000001"/>
    <n v="0.86980000000000002"/>
    <n v="0.82720000000000005"/>
  </r>
  <r>
    <x v="93"/>
    <n v="-2.3199999999999998"/>
    <n v="0.81035999999999997"/>
    <n v="0.82720000000000005"/>
  </r>
  <r>
    <x v="93"/>
    <n v="-3.0979000000000001"/>
    <n v="0.88180999999999998"/>
    <n v="0.82720000000000005"/>
  </r>
  <r>
    <x v="93"/>
    <n v="-3.6025"/>
    <n v="0.92105999999999999"/>
    <n v="0.82720000000000005"/>
  </r>
  <r>
    <x v="93"/>
    <n v="-3.0697000000000001"/>
    <n v="0.86921999999999999"/>
    <n v="0.82720000000000005"/>
  </r>
  <r>
    <x v="93"/>
    <n v="-2.4605999999999999"/>
    <n v="0.81042000000000003"/>
    <n v="0.82720000000000005"/>
  </r>
  <r>
    <x v="93"/>
    <n v="-2.5623999999999998"/>
    <n v="0.81762999999999997"/>
    <n v="0.82720000000000005"/>
  </r>
  <r>
    <x v="93"/>
    <n v="-1.9584999999999999"/>
    <n v="0.76185999999999998"/>
    <n v="0.82720000000000005"/>
  </r>
  <r>
    <x v="93"/>
    <n v="-2.4279000000000002"/>
    <n v="0.79903000000000002"/>
    <n v="0.82720000000000005"/>
  </r>
  <r>
    <x v="93"/>
    <n v="-2.0994999999999999"/>
    <n v="0.76968999999999999"/>
    <n v="0.82720000000000005"/>
  </r>
  <r>
    <x v="93"/>
    <n v="-2.6385999999999998"/>
    <n v="0.81422000000000005"/>
    <n v="0.82720000000000005"/>
  </r>
  <r>
    <x v="93"/>
    <n v="-2.3269000000000002"/>
    <n v="0.78619000000000006"/>
    <n v="0.82720000000000005"/>
  </r>
  <r>
    <x v="93"/>
    <n v="-1.7612000000000001"/>
    <n v="0.75932999999999995"/>
    <n v="0.82720000000000005"/>
  </r>
  <r>
    <x v="93"/>
    <n v="-2.2442000000000002"/>
    <n v="0.79830000000000001"/>
    <n v="0.82720000000000005"/>
  </r>
  <r>
    <x v="93"/>
    <n v="-2.2715999999999998"/>
    <n v="0.79873000000000005"/>
    <n v="0.82720000000000005"/>
  </r>
  <r>
    <x v="93"/>
    <n v="-1.9437"/>
    <n v="0.77058000000000004"/>
    <n v="0.82720000000000005"/>
  </r>
  <r>
    <x v="93"/>
    <n v="-1.5765"/>
    <n v="0.74006000000000005"/>
    <n v="0.82720000000000005"/>
  </r>
  <r>
    <x v="93"/>
    <n v="-2.3376999999999999"/>
    <n v="0.79625999999999997"/>
    <n v="0.82720000000000005"/>
  </r>
  <r>
    <x v="93"/>
    <n v="-1.9843"/>
    <n v="0.76719000000000004"/>
    <n v="0.82720000000000005"/>
  </r>
  <r>
    <x v="93"/>
    <n v="-2.1522000000000001"/>
    <n v="0.77925"/>
    <n v="0.82720000000000005"/>
  </r>
  <r>
    <x v="93"/>
    <n v="-2.2957999999999998"/>
    <n v="0.78922000000000003"/>
    <n v="0.82720000000000005"/>
  </r>
  <r>
    <x v="93"/>
    <n v="-2.2364000000000002"/>
    <n v="0.78442000000000001"/>
    <n v="0.82720000000000005"/>
  </r>
  <r>
    <x v="93"/>
    <n v="-2.2584"/>
    <n v="0.78244000000000002"/>
    <n v="0.82720000000000005"/>
  </r>
  <r>
    <x v="93"/>
    <n v="-1.7015"/>
    <n v="0.74031000000000002"/>
    <n v="0.82720000000000005"/>
  </r>
  <r>
    <x v="93"/>
    <n v="-2.0975999999999999"/>
    <n v="0.76829000000000003"/>
    <n v="0.82720000000000005"/>
  </r>
  <r>
    <x v="93"/>
    <n v="-2.8180000000000001"/>
    <n v="0.80998999999999999"/>
    <n v="0.82720000000000005"/>
  </r>
  <r>
    <x v="93"/>
    <n v="-2.7633999999999999"/>
    <n v="0.80474000000000001"/>
    <n v="0.82720000000000005"/>
  </r>
  <r>
    <x v="93"/>
    <n v="-2.5369000000000002"/>
    <n v="0.78507000000000005"/>
    <n v="0.82720000000000005"/>
  </r>
  <r>
    <x v="93"/>
    <n v="-2.0937999999999999"/>
    <n v="0.75282000000000004"/>
    <n v="0.82720000000000005"/>
  </r>
  <r>
    <x v="93"/>
    <n v="-1.7162999999999999"/>
    <n v="0.74499000000000004"/>
    <n v="0.82720000000000005"/>
  </r>
  <r>
    <x v="93"/>
    <n v="-2.3984999999999999"/>
    <n v="0.79081000000000001"/>
    <n v="0.82720000000000005"/>
  </r>
  <r>
    <x v="93"/>
    <n v="-2.0798999999999999"/>
    <n v="0.76856999999999998"/>
    <n v="0.82720000000000005"/>
  </r>
  <r>
    <x v="93"/>
    <n v="-2.3874"/>
    <n v="0.78676999999999997"/>
    <n v="0.82720000000000005"/>
  </r>
  <r>
    <x v="93"/>
    <n v="-1.9153"/>
    <n v="0.75338000000000005"/>
    <n v="0.82720000000000005"/>
  </r>
  <r>
    <x v="93"/>
    <n v="-0.95240000000000002"/>
    <n v="0.73817999999999995"/>
    <n v="0.82720000000000005"/>
  </r>
  <r>
    <x v="93"/>
    <n v="-1.5014000000000001"/>
    <n v="0.71933000000000002"/>
    <n v="0.82720000000000005"/>
  </r>
  <r>
    <x v="93"/>
    <n v="-2.3121999999999998"/>
    <n v="0.72418000000000005"/>
    <n v="0.82720000000000005"/>
  </r>
  <r>
    <x v="93"/>
    <n v="-1.4330000000000001"/>
    <n v="0.66693999999999998"/>
    <n v="0.82720000000000005"/>
  </r>
  <r>
    <x v="93"/>
    <n v="-1.1555"/>
    <n v="0.66873000000000005"/>
    <n v="0.82720000000000005"/>
  </r>
  <r>
    <x v="93"/>
    <n v="-0.77900000000000003"/>
    <n v="0.67440999999999995"/>
    <n v="0.82720000000000005"/>
  </r>
  <r>
    <x v="93"/>
    <n v="-0.14899999999999999"/>
    <n v="0.63441999999999998"/>
    <n v="0.82720000000000005"/>
  </r>
  <r>
    <x v="93"/>
    <n v="0.17480000000000001"/>
    <n v="0.61416999999999999"/>
    <n v="0.82720000000000005"/>
  </r>
  <r>
    <x v="93"/>
    <n v="-0.62870000000000004"/>
    <n v="0.66395000000000004"/>
    <n v="0.82720000000000005"/>
  </r>
  <r>
    <x v="93"/>
    <n v="-1.5344"/>
    <n v="0.66952"/>
    <n v="0.82720000000000005"/>
  </r>
  <r>
    <x v="93"/>
    <n v="2.1259999999999999"/>
    <n v="0.52"/>
    <n v="0.82720000000000005"/>
  </r>
  <r>
    <x v="93"/>
    <n v="-2.47E-2"/>
    <n v="0.67647999999999997"/>
    <n v="0.82720000000000005"/>
  </r>
  <r>
    <x v="93"/>
    <n v="-0.95689999999999997"/>
    <n v="0.75726000000000004"/>
    <n v="0.82720000000000005"/>
  </r>
  <r>
    <x v="93"/>
    <n v="0.58169999999999999"/>
    <n v="0.76526000000000005"/>
    <n v="0.82720000000000005"/>
  </r>
  <r>
    <x v="93"/>
    <n v="0.79759999999999998"/>
    <n v="0.75268999999999997"/>
    <n v="0.82720000000000005"/>
  </r>
  <r>
    <x v="93"/>
    <n v="1.1068"/>
    <n v="0.73570000000000002"/>
    <n v="0.82720000000000005"/>
  </r>
  <r>
    <x v="93"/>
    <n v="-2.2799999999999998"/>
    <n v="0.93174999999999997"/>
    <n v="0.82720000000000005"/>
  </r>
  <r>
    <x v="94"/>
    <n v="0.32319999999999999"/>
    <n v="0.76458999999999999"/>
    <n v="0.82720000000000005"/>
  </r>
  <r>
    <x v="94"/>
    <n v="-0.67479999999999996"/>
    <n v="0.69811999999999996"/>
    <n v="0.82720000000000005"/>
  </r>
  <r>
    <x v="94"/>
    <n v="-0.80079999999999996"/>
    <n v="0.71123000000000003"/>
    <n v="0.82720000000000005"/>
  </r>
  <r>
    <x v="94"/>
    <n v="-0.83679999999999999"/>
    <n v="0.71247000000000005"/>
    <n v="0.82720000000000005"/>
  </r>
  <r>
    <x v="94"/>
    <n v="-0.82110000000000005"/>
    <n v="0.70969000000000004"/>
    <n v="0.82720000000000005"/>
  </r>
  <r>
    <x v="94"/>
    <n v="-1.1312"/>
    <n v="0.74012"/>
    <n v="0.82720000000000005"/>
  </r>
  <r>
    <x v="94"/>
    <n v="-3.6143999999999998"/>
    <n v="0.76422999999999996"/>
    <n v="0.82720000000000005"/>
  </r>
  <r>
    <x v="94"/>
    <n v="-2.6457999999999999"/>
    <n v="0.66403000000000001"/>
    <n v="0.82720000000000005"/>
  </r>
  <r>
    <x v="94"/>
    <n v="-3.3105000000000002"/>
    <n v="0.64022999999999997"/>
    <n v="0.82720000000000005"/>
  </r>
  <r>
    <x v="94"/>
    <n v="-4.4625000000000004"/>
    <n v="0.74704999999999999"/>
    <n v="0.82720000000000005"/>
  </r>
  <r>
    <x v="94"/>
    <n v="-4.5861999999999998"/>
    <n v="0.75624999999999998"/>
    <n v="0.82720000000000005"/>
  </r>
  <r>
    <x v="94"/>
    <n v="-4.2995000000000001"/>
    <n v="0.72538999999999998"/>
    <n v="0.82720000000000005"/>
  </r>
  <r>
    <x v="94"/>
    <n v="-4.5133000000000001"/>
    <n v="0.74190999999999996"/>
    <n v="0.82720000000000005"/>
  </r>
  <r>
    <x v="94"/>
    <n v="-4.3545999999999996"/>
    <n v="0.76339999999999997"/>
    <n v="0.82720000000000005"/>
  </r>
  <r>
    <x v="94"/>
    <n v="-4.4465000000000003"/>
    <n v="0.82681000000000004"/>
    <n v="0.82720000000000005"/>
  </r>
  <r>
    <x v="94"/>
    <n v="-4.3446999999999996"/>
    <n v="0.81252000000000002"/>
    <n v="0.82720000000000005"/>
  </r>
  <r>
    <x v="94"/>
    <n v="-4.2443"/>
    <n v="0.80083000000000004"/>
    <n v="0.82720000000000005"/>
  </r>
  <r>
    <x v="94"/>
    <n v="-4.7107999999999999"/>
    <n v="0.84014"/>
    <n v="0.82720000000000005"/>
  </r>
  <r>
    <x v="94"/>
    <n v="-5.3308"/>
    <n v="0.85814999999999997"/>
    <n v="0.82720000000000005"/>
  </r>
  <r>
    <x v="94"/>
    <n v="-4.9158999999999997"/>
    <n v="0.81476999999999999"/>
    <n v="0.82720000000000005"/>
  </r>
  <r>
    <x v="94"/>
    <n v="-4.6616999999999997"/>
    <n v="0.82582999999999995"/>
    <n v="0.82720000000000005"/>
  </r>
  <r>
    <x v="94"/>
    <n v="-4.1837999999999997"/>
    <n v="0.79803999999999997"/>
    <n v="0.82720000000000005"/>
  </r>
  <r>
    <x v="94"/>
    <n v="-4.8285999999999998"/>
    <n v="0.84106000000000003"/>
    <n v="0.82720000000000005"/>
  </r>
  <r>
    <x v="94"/>
    <n v="-3.7654000000000001"/>
    <n v="0.79166000000000003"/>
    <n v="0.82720000000000005"/>
  </r>
  <r>
    <x v="94"/>
    <n v="-3.3107000000000002"/>
    <n v="0.75336999999999998"/>
    <n v="0.82720000000000005"/>
  </r>
  <r>
    <x v="94"/>
    <n v="-3.2879"/>
    <n v="0.74917999999999996"/>
    <n v="0.82720000000000005"/>
  </r>
  <r>
    <x v="10"/>
    <s v="#N/A N/A"/>
    <s v="#N/A N/A"/>
    <s v="#N/A N/A"/>
  </r>
  <r>
    <x v="94"/>
    <n v="-3.4297"/>
    <n v="0.78144000000000002"/>
    <n v="0.82720000000000005"/>
  </r>
  <r>
    <x v="94"/>
    <n v="-3.4864999999999999"/>
    <n v="0.77708999999999995"/>
    <n v="0.82720000000000005"/>
  </r>
  <r>
    <x v="94"/>
    <n v="-3.1263999999999998"/>
    <n v="0.74558000000000002"/>
    <n v="0.82720000000000005"/>
  </r>
  <r>
    <x v="94"/>
    <n v="-3.3096000000000001"/>
    <n v="0.75671999999999995"/>
    <n v="0.82720000000000005"/>
  </r>
  <r>
    <x v="94"/>
    <n v="-3.0918999999999999"/>
    <n v="0.74853000000000003"/>
    <n v="0.82720000000000005"/>
  </r>
  <r>
    <x v="94"/>
    <n v="-3.9676999999999998"/>
    <n v="0.80650999999999995"/>
    <n v="0.82720000000000005"/>
  </r>
  <r>
    <x v="94"/>
    <n v="-4.069"/>
    <n v="0.81169999999999998"/>
    <n v="0.82720000000000005"/>
  </r>
  <r>
    <x v="94"/>
    <n v="-4.0667"/>
    <n v="0.81011"/>
    <n v="0.82720000000000005"/>
  </r>
  <r>
    <x v="94"/>
    <n v="-2.8"/>
    <n v="0.72019"/>
    <n v="0.82720000000000005"/>
  </r>
  <r>
    <x v="94"/>
    <n v="-3.3388"/>
    <n v="0.75634999999999997"/>
    <n v="0.82720000000000005"/>
  </r>
  <r>
    <x v="94"/>
    <n v="-4.0805999999999996"/>
    <n v="0.80230999999999997"/>
    <n v="0.82720000000000005"/>
  </r>
  <r>
    <x v="94"/>
    <n v="-4.3243999999999998"/>
    <n v="0.81601000000000001"/>
    <n v="0.82720000000000005"/>
  </r>
  <r>
    <x v="94"/>
    <n v="-4.1147999999999998"/>
    <n v="0.79957"/>
    <n v="0.82720000000000005"/>
  </r>
  <r>
    <x v="94"/>
    <n v="-3.8898999999999999"/>
    <n v="0.78290999999999999"/>
    <n v="0.82720000000000005"/>
  </r>
  <r>
    <x v="94"/>
    <n v="-3.7042000000000002"/>
    <n v="0.76873000000000002"/>
    <n v="0.82720000000000005"/>
  </r>
  <r>
    <x v="94"/>
    <n v="-3.2044999999999999"/>
    <n v="0.73197999999999996"/>
    <n v="0.82720000000000005"/>
  </r>
  <r>
    <x v="94"/>
    <n v="-3.0670999999999999"/>
    <n v="0.72191000000000005"/>
    <n v="0.82720000000000005"/>
  </r>
  <r>
    <x v="94"/>
    <n v="-3.0806"/>
    <n v="0.72150999999999998"/>
    <n v="0.82720000000000005"/>
  </r>
  <r>
    <x v="94"/>
    <n v="-2.9154"/>
    <n v="0.73007999999999995"/>
    <n v="0.82720000000000005"/>
  </r>
  <r>
    <x v="94"/>
    <n v="-3.5021"/>
    <n v="0.76642999999999994"/>
    <n v="0.82720000000000005"/>
  </r>
  <r>
    <x v="94"/>
    <n v="-3.1368"/>
    <n v="0.73923000000000005"/>
    <n v="0.82720000000000005"/>
  </r>
  <r>
    <x v="94"/>
    <n v="-3.9239999999999999"/>
    <n v="0.78727000000000003"/>
    <n v="0.82720000000000005"/>
  </r>
  <r>
    <x v="94"/>
    <n v="-3.1713"/>
    <n v="0.73948000000000003"/>
    <n v="0.82720000000000005"/>
  </r>
  <r>
    <x v="10"/>
    <s v="#N/A N/A"/>
    <s v="#N/A N/A"/>
    <s v="#N/A N/A"/>
  </r>
  <r>
    <x v="94"/>
    <n v="-3.9967000000000001"/>
    <n v="0.78693000000000002"/>
    <n v="0.82720000000000005"/>
  </r>
  <r>
    <x v="94"/>
    <n v="-3.0756999999999999"/>
    <n v="0.75807999999999998"/>
    <n v="0.82720000000000005"/>
  </r>
  <r>
    <x v="94"/>
    <n v="-3.6034000000000002"/>
    <n v="0.79788000000000003"/>
    <n v="0.82720000000000005"/>
  </r>
  <r>
    <x v="94"/>
    <n v="-3.2082000000000002"/>
    <n v="0.77302999999999999"/>
    <n v="0.82720000000000005"/>
  </r>
  <r>
    <x v="94"/>
    <n v="-2.8492999999999999"/>
    <n v="0.75046000000000002"/>
    <n v="0.82720000000000005"/>
  </r>
  <r>
    <x v="94"/>
    <n v="-2.4125000000000001"/>
    <n v="0.70408999999999999"/>
    <n v="0.82720000000000005"/>
  </r>
  <r>
    <x v="94"/>
    <n v="0.19939999999999999"/>
    <n v="0.76373000000000002"/>
    <n v="0.82720000000000005"/>
  </r>
  <r>
    <x v="94"/>
    <n v="0.24390000000000001"/>
    <n v="0.76127"/>
    <n v="0.82720000000000005"/>
  </r>
  <r>
    <x v="94"/>
    <n v="6.2799999999999995E-2"/>
    <n v="0.67149000000000003"/>
    <n v="0.82720000000000005"/>
  </r>
  <r>
    <x v="94"/>
    <n v="-0.73709999999999998"/>
    <n v="0.66607000000000005"/>
    <n v="0.82720000000000005"/>
  </r>
  <r>
    <x v="94"/>
    <n v="5.1166999999999998"/>
    <n v="0.33090000000000003"/>
    <n v="0.82720000000000005"/>
  </r>
  <r>
    <x v="94"/>
    <n v="3.5602999999999998"/>
    <n v="0.33522999999999997"/>
    <n v="0.82720000000000005"/>
  </r>
  <r>
    <x v="95"/>
    <n v="-1.819"/>
    <n v="0.72316999999999998"/>
    <n v="0.81389999999999996"/>
  </r>
  <r>
    <x v="95"/>
    <n v="-1.5475000000000001"/>
    <n v="0.69279999999999997"/>
    <n v="0.81389999999999996"/>
  </r>
  <r>
    <x v="95"/>
    <n v="-1.6831"/>
    <n v="0.70542000000000005"/>
    <n v="0.81389999999999996"/>
  </r>
  <r>
    <x v="95"/>
    <n v="-1.4435"/>
    <n v="0.67898999999999998"/>
    <n v="0.81389999999999996"/>
  </r>
  <r>
    <x v="95"/>
    <n v="-0.56279999999999997"/>
    <n v="0.59640000000000004"/>
    <n v="0.81389999999999996"/>
  </r>
  <r>
    <x v="95"/>
    <n v="-0.32229999999999998"/>
    <n v="0.57199999999999995"/>
    <n v="0.81389999999999996"/>
  </r>
  <r>
    <x v="95"/>
    <n v="-1.2579"/>
    <n v="0.65917000000000003"/>
    <n v="0.81389999999999996"/>
  </r>
  <r>
    <x v="95"/>
    <n v="-1.3327"/>
    <n v="0.66481999999999997"/>
    <n v="0.81389999999999996"/>
  </r>
  <r>
    <x v="95"/>
    <n v="-0.84189999999999998"/>
    <n v="0.61633000000000004"/>
    <n v="0.81389999999999996"/>
  </r>
  <r>
    <x v="95"/>
    <n v="-1.1868000000000001"/>
    <n v="0.64629000000000003"/>
    <n v="0.81389999999999996"/>
  </r>
  <r>
    <x v="95"/>
    <n v="-1.2262"/>
    <n v="0.62841999999999998"/>
    <n v="0.81389999999999996"/>
  </r>
  <r>
    <x v="95"/>
    <n v="-1.3947000000000001"/>
    <n v="0.64288000000000001"/>
    <n v="0.81389999999999996"/>
  </r>
  <r>
    <x v="95"/>
    <n v="-1.0299"/>
    <n v="0.60901000000000005"/>
    <n v="0.81389999999999996"/>
  </r>
  <r>
    <x v="95"/>
    <n v="-1.4464999999999999"/>
    <n v="0.66247"/>
    <n v="0.81389999999999996"/>
  </r>
  <r>
    <x v="95"/>
    <n v="-0.68489999999999995"/>
    <n v="0.60485999999999995"/>
    <n v="0.81389999999999996"/>
  </r>
  <r>
    <x v="95"/>
    <n v="-0.8508"/>
    <n v="0.61873999999999996"/>
    <n v="0.81389999999999996"/>
  </r>
  <r>
    <x v="95"/>
    <n v="-1.1998"/>
    <n v="0.64310999999999996"/>
    <n v="0.81389999999999996"/>
  </r>
  <r>
    <x v="95"/>
    <n v="-0.89410000000000001"/>
    <n v="0.61153999999999997"/>
    <n v="0.81389999999999996"/>
  </r>
  <r>
    <x v="95"/>
    <n v="-2.1288999999999998"/>
    <n v="0.68203000000000003"/>
    <n v="0.81389999999999996"/>
  </r>
  <r>
    <x v="95"/>
    <n v="-1.359"/>
    <n v="0.61697000000000002"/>
    <n v="0.81389999999999996"/>
  </r>
  <r>
    <x v="95"/>
    <n v="-1.1215999999999999"/>
    <n v="0.59669000000000005"/>
    <n v="0.81389999999999996"/>
  </r>
  <r>
    <x v="95"/>
    <n v="-1.6335"/>
    <n v="0.62746999999999997"/>
    <n v="0.81389999999999996"/>
  </r>
  <r>
    <x v="95"/>
    <n v="-1.7732000000000001"/>
    <n v="0.63805000000000001"/>
    <n v="0.81389999999999996"/>
  </r>
  <r>
    <x v="95"/>
    <n v="-1.1567000000000001"/>
    <n v="0.58589999999999998"/>
    <n v="0.81389999999999996"/>
  </r>
  <r>
    <x v="95"/>
    <n v="-0.92100000000000004"/>
    <n v="0.56696999999999997"/>
    <n v="0.81389999999999996"/>
  </r>
  <r>
    <x v="95"/>
    <n v="-0.74750000000000005"/>
    <n v="0.55303000000000002"/>
    <n v="0.81389999999999996"/>
  </r>
  <r>
    <x v="95"/>
    <n v="-0.41620000000000001"/>
    <n v="0.52700999999999998"/>
    <n v="0.81389999999999996"/>
  </r>
  <r>
    <x v="95"/>
    <n v="-1.3055000000000001"/>
    <n v="0.59448000000000001"/>
    <n v="0.81389999999999996"/>
  </r>
  <r>
    <x v="95"/>
    <n v="-1.3239000000000001"/>
    <n v="0.59406999999999999"/>
    <n v="0.81389999999999996"/>
  </r>
  <r>
    <x v="95"/>
    <n v="-1.3672"/>
    <n v="0.59606000000000003"/>
    <n v="0.81389999999999996"/>
  </r>
  <r>
    <x v="95"/>
    <n v="-0.47720000000000001"/>
    <n v="0.53012000000000004"/>
    <n v="0.81389999999999996"/>
  </r>
  <r>
    <x v="95"/>
    <n v="-0.26989999999999997"/>
    <n v="0.51976999999999995"/>
    <n v="0.81389999999999996"/>
  </r>
  <r>
    <x v="95"/>
    <n v="-0.78549999999999998"/>
    <n v="0.55708000000000002"/>
    <n v="0.81389999999999996"/>
  </r>
  <r>
    <x v="95"/>
    <n v="-1.4198"/>
    <n v="0.60045000000000004"/>
    <n v="0.81389999999999996"/>
  </r>
  <r>
    <x v="95"/>
    <n v="-0.154"/>
    <n v="0.51083999999999996"/>
    <n v="0.81389999999999996"/>
  </r>
  <r>
    <x v="95"/>
    <n v="-0.72819999999999996"/>
    <n v="0.53595000000000004"/>
    <n v="0.81389999999999996"/>
  </r>
  <r>
    <x v="95"/>
    <n v="-1.4005000000000001"/>
    <n v="0.58216999999999997"/>
    <n v="0.81389999999999996"/>
  </r>
  <r>
    <x v="95"/>
    <n v="-0.35149999999999998"/>
    <n v="0.52417000000000002"/>
    <n v="0.81389999999999996"/>
  </r>
  <r>
    <x v="95"/>
    <n v="-1.147"/>
    <n v="0.55262"/>
    <n v="0.81389999999999996"/>
  </r>
  <r>
    <x v="95"/>
    <n v="-1.4152"/>
    <n v="0.57016999999999995"/>
    <n v="0.81389999999999996"/>
  </r>
  <r>
    <x v="95"/>
    <n v="-1.1234"/>
    <n v="0.55028999999999995"/>
    <n v="0.81389999999999996"/>
  </r>
  <r>
    <x v="95"/>
    <n v="-0.7661"/>
    <n v="0.52603999999999995"/>
    <n v="0.81389999999999996"/>
  </r>
  <r>
    <x v="95"/>
    <n v="-2.4742000000000002"/>
    <n v="0.63876999999999995"/>
    <n v="0.81389999999999996"/>
  </r>
  <r>
    <x v="95"/>
    <n v="-1.8373999999999999"/>
    <n v="0.59421999999999997"/>
    <n v="0.81389999999999996"/>
  </r>
  <r>
    <x v="95"/>
    <n v="-2.0145"/>
    <n v="0.60514999999999997"/>
    <n v="0.81389999999999996"/>
  </r>
  <r>
    <x v="95"/>
    <n v="-2.6871999999999998"/>
    <n v="0.64724000000000004"/>
    <n v="0.81389999999999996"/>
  </r>
  <r>
    <x v="95"/>
    <n v="-3.0831"/>
    <n v="0.67173000000000005"/>
    <n v="0.81389999999999996"/>
  </r>
  <r>
    <x v="95"/>
    <n v="-2.6015000000000001"/>
    <n v="0.64014000000000004"/>
    <n v="0.81389999999999996"/>
  </r>
  <r>
    <x v="95"/>
    <n v="-2.6173999999999999"/>
    <n v="0.63754"/>
    <n v="0.81389999999999996"/>
  </r>
  <r>
    <x v="95"/>
    <n v="-1.9712000000000001"/>
    <n v="0.59623000000000004"/>
    <n v="0.81389999999999996"/>
  </r>
  <r>
    <x v="95"/>
    <n v="-2.5253999999999999"/>
    <n v="0.62978999999999996"/>
    <n v="0.81389999999999996"/>
  </r>
  <r>
    <x v="95"/>
    <n v="-3.1602000000000001"/>
    <n v="0.66661999999999999"/>
    <n v="0.81389999999999996"/>
  </r>
  <r>
    <x v="95"/>
    <n v="-1.6656"/>
    <n v="0.57489999999999997"/>
    <n v="0.81389999999999996"/>
  </r>
  <r>
    <x v="95"/>
    <n v="-3.1591999999999998"/>
    <n v="0.66141000000000005"/>
    <n v="0.81389999999999996"/>
  </r>
  <r>
    <x v="95"/>
    <n v="-2.9260999999999999"/>
    <n v="0.64668000000000003"/>
    <n v="0.81389999999999996"/>
  </r>
  <r>
    <x v="95"/>
    <n v="-3.3786999999999998"/>
    <n v="0.67183000000000004"/>
    <n v="0.81389999999999996"/>
  </r>
  <r>
    <x v="95"/>
    <n v="-1.0823"/>
    <n v="0.62807999999999997"/>
    <n v="0.81389999999999996"/>
  </r>
  <r>
    <x v="95"/>
    <n v="-0.9012"/>
    <n v="0.61639999999999995"/>
    <n v="0.81389999999999996"/>
  </r>
  <r>
    <x v="95"/>
    <n v="-0.59430000000000005"/>
    <n v="0.59869000000000006"/>
    <n v="0.81389999999999996"/>
  </r>
  <r>
    <x v="95"/>
    <n v="-1.1302000000000001"/>
    <n v="0.62863000000000002"/>
    <n v="0.81389999999999996"/>
  </r>
  <r>
    <x v="95"/>
    <n v="-6.4913999999999996"/>
    <n v="0.92847999999999997"/>
    <n v="0.81389999999999996"/>
  </r>
  <r>
    <x v="95"/>
    <n v="-5.6193999999999997"/>
    <n v="0.88"/>
    <n v="0.81389999999999996"/>
  </r>
  <r>
    <x v="95"/>
    <n v="-5.0388999999999999"/>
    <n v="0.84621000000000002"/>
    <n v="0.81389999999999996"/>
  </r>
  <r>
    <x v="95"/>
    <n v="-8.8963999999999999"/>
    <n v="0.98701000000000005"/>
    <n v="0.81389999999999996"/>
  </r>
  <r>
    <x v="96"/>
    <n v="-1.8407"/>
    <n v="0.69989999999999997"/>
    <n v="0.76739999999999997"/>
  </r>
  <r>
    <x v="96"/>
    <n v="-1.419"/>
    <n v="0.65112999999999999"/>
    <n v="0.76739999999999997"/>
  </r>
  <r>
    <x v="96"/>
    <n v="-1.8472"/>
    <n v="0.65564"/>
    <n v="0.76739999999999997"/>
  </r>
  <r>
    <x v="96"/>
    <n v="-1.9492"/>
    <n v="0.66503000000000001"/>
    <n v="0.76739999999999997"/>
  </r>
  <r>
    <x v="96"/>
    <n v="-1.4239999999999999"/>
    <n v="0.62358999999999998"/>
    <n v="0.76739999999999997"/>
  </r>
  <r>
    <x v="96"/>
    <n v="-1.0319"/>
    <n v="0.55188000000000004"/>
    <n v="0.76739999999999997"/>
  </r>
  <r>
    <x v="96"/>
    <n v="-1.8004"/>
    <n v="0.62482000000000004"/>
    <n v="0.76739999999999997"/>
  </r>
  <r>
    <x v="96"/>
    <n v="-2.2534999999999998"/>
    <n v="0.65966000000000002"/>
    <n v="0.76739999999999997"/>
  </r>
  <r>
    <x v="96"/>
    <n v="-1.3332999999999999"/>
    <n v="0.56264000000000003"/>
    <n v="0.76739999999999997"/>
  </r>
  <r>
    <x v="96"/>
    <n v="-2.0419"/>
    <n v="0.61165999999999998"/>
    <n v="0.76739999999999997"/>
  </r>
  <r>
    <x v="96"/>
    <n v="-2.2972000000000001"/>
    <n v="0.63482000000000005"/>
    <n v="0.76739999999999997"/>
  </r>
  <r>
    <x v="96"/>
    <n v="-2.4868000000000001"/>
    <n v="0.65142999999999995"/>
    <n v="0.76739999999999997"/>
  </r>
  <r>
    <x v="96"/>
    <n v="-1.9426000000000001"/>
    <n v="0.59179999999999999"/>
    <n v="0.76739999999999997"/>
  </r>
  <r>
    <x v="97"/>
    <n v="-2.5272999999999999"/>
    <n v="0.64165000000000005"/>
    <n v="0.77400000000000002"/>
  </r>
  <r>
    <x v="96"/>
    <n v="-2.4969999999999999"/>
    <n v="0.63968999999999998"/>
    <n v="0.76739999999999997"/>
  </r>
  <r>
    <x v="97"/>
    <n v="-2.3504999999999998"/>
    <n v="0.64676999999999996"/>
    <n v="0.77400000000000002"/>
  </r>
  <r>
    <x v="97"/>
    <n v="-1.9592000000000001"/>
    <n v="0.59916000000000003"/>
    <n v="0.77400000000000002"/>
  </r>
  <r>
    <x v="97"/>
    <n v="-2.1227999999999998"/>
    <n v="0.60782000000000003"/>
    <n v="0.77400000000000002"/>
  </r>
  <r>
    <x v="97"/>
    <n v="-2.9186000000000001"/>
    <n v="0.67710999999999999"/>
    <n v="0.77400000000000002"/>
  </r>
  <r>
    <x v="97"/>
    <n v="-2.8517000000000001"/>
    <n v="0.66908000000000001"/>
    <n v="0.77400000000000002"/>
  </r>
  <r>
    <x v="97"/>
    <n v="-2.9882"/>
    <n v="0.68862999999999996"/>
    <n v="0.77400000000000002"/>
  </r>
  <r>
    <x v="97"/>
    <n v="-2.5556999999999999"/>
    <n v="0.64956999999999998"/>
    <n v="0.77400000000000002"/>
  </r>
  <r>
    <x v="97"/>
    <n v="-2.738"/>
    <n v="0.66003000000000001"/>
    <n v="0.77400000000000002"/>
  </r>
  <r>
    <x v="97"/>
    <n v="-2.6238999999999999"/>
    <n v="0.64932999999999996"/>
    <n v="0.77400000000000002"/>
  </r>
  <r>
    <x v="97"/>
    <n v="-2.056"/>
    <n v="0.59909000000000001"/>
    <n v="0.77400000000000002"/>
  </r>
  <r>
    <x v="97"/>
    <n v="-2.3746999999999998"/>
    <n v="0.62372000000000005"/>
    <n v="0.77400000000000002"/>
  </r>
  <r>
    <x v="97"/>
    <n v="-2.0787"/>
    <n v="0.59772000000000003"/>
    <n v="0.77400000000000002"/>
  </r>
  <r>
    <x v="97"/>
    <n v="-2.8774999999999999"/>
    <n v="0.65795000000000003"/>
    <n v="0.77400000000000002"/>
  </r>
  <r>
    <x v="97"/>
    <n v="-2.6052"/>
    <n v="0.63436999999999999"/>
    <n v="0.77400000000000002"/>
  </r>
  <r>
    <x v="97"/>
    <n v="-2.6292"/>
    <n v="0.63499000000000005"/>
    <n v="0.77400000000000002"/>
  </r>
  <r>
    <x v="97"/>
    <n v="-3.3249"/>
    <n v="0.67240999999999995"/>
    <n v="0.77400000000000002"/>
  </r>
  <r>
    <x v="97"/>
    <n v="-2.9860000000000002"/>
    <n v="0.64502999999999999"/>
    <n v="0.77400000000000002"/>
  </r>
  <r>
    <x v="97"/>
    <n v="-2.8567999999999998"/>
    <n v="0.63022"/>
    <n v="0.77400000000000002"/>
  </r>
  <r>
    <x v="97"/>
    <n v="-1.9719"/>
    <n v="0.56289"/>
    <n v="0.77400000000000002"/>
  </r>
  <r>
    <x v="97"/>
    <n v="-2.1114000000000002"/>
    <n v="0.57245000000000001"/>
    <n v="0.77400000000000002"/>
  </r>
  <r>
    <x v="97"/>
    <n v="-1.8875999999999999"/>
    <n v="0.55549999999999999"/>
    <n v="0.77400000000000002"/>
  </r>
  <r>
    <x v="97"/>
    <n v="-1.2748999999999999"/>
    <n v="0.50897000000000003"/>
    <n v="0.77400000000000002"/>
  </r>
  <r>
    <x v="97"/>
    <n v="-1.5338000000000001"/>
    <n v="0.52595999999999998"/>
    <n v="0.77400000000000002"/>
  </r>
  <r>
    <x v="97"/>
    <n v="-3.0171000000000001"/>
    <n v="0.63226000000000004"/>
    <n v="0.77400000000000002"/>
  </r>
  <r>
    <x v="97"/>
    <n v="-2.7946"/>
    <n v="0.61590999999999996"/>
    <n v="0.77400000000000002"/>
  </r>
  <r>
    <x v="97"/>
    <n v="-3.2065000000000001"/>
    <n v="0.64366000000000001"/>
    <n v="0.77400000000000002"/>
  </r>
  <r>
    <x v="97"/>
    <n v="-2.5259"/>
    <n v="0.59379000000000004"/>
    <n v="0.77400000000000002"/>
  </r>
  <r>
    <x v="97"/>
    <n v="-2.8527"/>
    <n v="0.61294000000000004"/>
    <n v="0.77400000000000002"/>
  </r>
  <r>
    <x v="97"/>
    <n v="-3.3328000000000002"/>
    <n v="0.64458000000000004"/>
    <n v="0.77400000000000002"/>
  </r>
  <r>
    <x v="97"/>
    <n v="-3.6734"/>
    <n v="0.66525000000000001"/>
    <n v="0.77400000000000002"/>
  </r>
  <r>
    <x v="97"/>
    <n v="-2.7077"/>
    <n v="0.62809000000000004"/>
    <n v="0.77400000000000002"/>
  </r>
  <r>
    <x v="97"/>
    <n v="-2.6833"/>
    <n v="0.62512000000000001"/>
    <n v="0.77400000000000002"/>
  </r>
  <r>
    <x v="97"/>
    <n v="-3.1869999999999998"/>
    <n v="0.65559000000000001"/>
    <n v="0.77400000000000002"/>
  </r>
  <r>
    <x v="97"/>
    <n v="-3.2522000000000002"/>
    <n v="0.65817000000000003"/>
    <n v="0.77400000000000002"/>
  </r>
  <r>
    <x v="97"/>
    <n v="-3.5491000000000001"/>
    <n v="0.67644000000000004"/>
    <n v="0.77400000000000002"/>
  </r>
  <r>
    <x v="97"/>
    <n v="-3.6793999999999998"/>
    <n v="0.68254999999999999"/>
    <n v="0.77400000000000002"/>
  </r>
  <r>
    <x v="97"/>
    <n v="-3.0165000000000002"/>
    <n v="0.66361999999999999"/>
    <n v="0.77400000000000002"/>
  </r>
  <r>
    <x v="97"/>
    <n v="-2.7547000000000001"/>
    <n v="0.64346999999999999"/>
    <n v="0.77400000000000002"/>
  </r>
  <r>
    <x v="97"/>
    <n v="-2.3062999999999998"/>
    <n v="0.61506000000000005"/>
    <n v="0.77400000000000002"/>
  </r>
  <r>
    <x v="97"/>
    <n v="-2.2785000000000002"/>
    <n v="0.61231999999999998"/>
    <n v="0.77400000000000002"/>
  </r>
  <r>
    <x v="97"/>
    <n v="-2.2907000000000002"/>
    <n v="0.64773999999999998"/>
    <n v="0.77400000000000002"/>
  </r>
  <r>
    <x v="97"/>
    <n v="-2.1520999999999999"/>
    <n v="0.63851999999999998"/>
    <n v="0.77400000000000002"/>
  </r>
  <r>
    <x v="97"/>
    <n v="-1.2906"/>
    <n v="0.58367000000000002"/>
    <n v="0.77400000000000002"/>
  </r>
  <r>
    <x v="97"/>
    <n v="-1.8638999999999999"/>
    <n v="0.61836999999999998"/>
    <n v="0.77400000000000002"/>
  </r>
  <r>
    <x v="97"/>
    <n v="-0.8115"/>
    <n v="0.55408999999999997"/>
    <n v="0.77400000000000002"/>
  </r>
  <r>
    <x v="97"/>
    <n v="-1.4816"/>
    <n v="0.59458"/>
    <n v="0.77400000000000002"/>
  </r>
  <r>
    <x v="97"/>
    <n v="-6.3136999999999999"/>
    <n v="0.54522999999999999"/>
    <n v="0.77400000000000002"/>
  </r>
  <r>
    <x v="97"/>
    <n v="-0.20499999999999999"/>
    <n v="0.51707000000000003"/>
    <n v="0.77400000000000002"/>
  </r>
  <r>
    <x v="97"/>
    <n v="-0.92069999999999996"/>
    <n v="0.55918000000000001"/>
    <n v="0.77400000000000002"/>
  </r>
  <r>
    <x v="98"/>
    <n v="-5.2465000000000002"/>
    <n v="0.63134000000000001"/>
    <n v="0.79390000000000005"/>
  </r>
  <r>
    <x v="98"/>
    <n v="-0.47710000000000002"/>
    <n v="0.58128000000000002"/>
    <n v="0.79390000000000005"/>
  </r>
  <r>
    <x v="98"/>
    <n v="-0.76580000000000004"/>
    <n v="0.62014000000000002"/>
    <n v="0.79390000000000005"/>
  </r>
  <r>
    <x v="98"/>
    <n v="-1.667"/>
    <n v="0.71316999999999997"/>
    <n v="0.79390000000000005"/>
  </r>
  <r>
    <x v="98"/>
    <n v="-1.659"/>
    <n v="0.71630000000000005"/>
    <n v="0.79390000000000005"/>
  </r>
  <r>
    <x v="98"/>
    <n v="-1.6924999999999999"/>
    <n v="0.71811000000000003"/>
    <n v="0.79390000000000005"/>
  </r>
  <r>
    <x v="98"/>
    <n v="-1.3474999999999999"/>
    <n v="0.68162"/>
    <n v="0.79390000000000005"/>
  </r>
  <r>
    <x v="98"/>
    <n v="-1.2882"/>
    <n v="0.67179"/>
    <n v="0.79390000000000005"/>
  </r>
  <r>
    <x v="98"/>
    <n v="-1.6253"/>
    <n v="0.70304"/>
    <n v="0.79390000000000005"/>
  </r>
  <r>
    <x v="98"/>
    <n v="-2.7753000000000001"/>
    <n v="0.77164999999999995"/>
    <n v="0.79390000000000005"/>
  </r>
  <r>
    <x v="98"/>
    <n v="-2.2511999999999999"/>
    <n v="0.72031000000000001"/>
    <n v="0.79390000000000005"/>
  </r>
  <r>
    <x v="98"/>
    <n v="-2.2511999999999999"/>
    <n v="0.71816000000000002"/>
    <n v="0.79390000000000005"/>
  </r>
  <r>
    <x v="98"/>
    <n v="-6.0689000000000002"/>
    <n v="0.72328000000000003"/>
    <n v="0.79390000000000005"/>
  </r>
  <r>
    <x v="98"/>
    <n v="-3.1554000000000002"/>
    <n v="0.79327999999999999"/>
    <n v="0.79390000000000005"/>
  </r>
  <r>
    <x v="98"/>
    <n v="-3.6371000000000002"/>
    <n v="0.83394999999999997"/>
    <n v="0.79390000000000005"/>
  </r>
  <r>
    <x v="98"/>
    <n v="-3.6579000000000002"/>
    <n v="0.83079999999999998"/>
    <n v="0.79390000000000005"/>
  </r>
  <r>
    <x v="98"/>
    <n v="-3.2307999999999999"/>
    <n v="0.79066999999999998"/>
    <n v="0.79390000000000005"/>
  </r>
  <r>
    <x v="98"/>
    <n v="-3.379"/>
    <n v="0.79505000000000003"/>
    <n v="0.79390000000000005"/>
  </r>
  <r>
    <x v="98"/>
    <n v="-3.6318000000000001"/>
    <n v="0.81540000000000001"/>
    <n v="0.79390000000000005"/>
  </r>
  <r>
    <x v="98"/>
    <n v="-3.6869000000000001"/>
    <n v="0.81779000000000002"/>
    <n v="0.79390000000000005"/>
  </r>
  <r>
    <x v="98"/>
    <n v="-3.8649"/>
    <n v="0.83072999999999997"/>
    <n v="0.79390000000000005"/>
  </r>
  <r>
    <x v="98"/>
    <n v="-3.2774999999999999"/>
    <n v="0.77881999999999996"/>
    <n v="0.79390000000000005"/>
  </r>
  <r>
    <x v="98"/>
    <n v="-3.4904999999999999"/>
    <n v="0.78993999999999998"/>
    <n v="0.79390000000000005"/>
  </r>
  <r>
    <x v="98"/>
    <n v="-3.8485999999999998"/>
    <n v="0.81801000000000001"/>
    <n v="0.79390000000000005"/>
  </r>
  <r>
    <x v="98"/>
    <n v="-4.2720000000000002"/>
    <n v="0.84863"/>
    <n v="0.79390000000000005"/>
  </r>
  <r>
    <x v="98"/>
    <n v="-3.4763999999999999"/>
    <n v="0.78220000000000001"/>
    <n v="0.79390000000000005"/>
  </r>
  <r>
    <x v="98"/>
    <n v="-9.5227000000000004"/>
    <n v="0.89748000000000006"/>
    <n v="0.79390000000000005"/>
  </r>
  <r>
    <x v="98"/>
    <n v="-5.1101000000000001"/>
    <n v="0.88692000000000004"/>
    <n v="0.79390000000000005"/>
  </r>
  <r>
    <x v="98"/>
    <n v="-4.2026000000000003"/>
    <n v="0.81547999999999998"/>
    <n v="0.79390000000000005"/>
  </r>
  <r>
    <x v="98"/>
    <n v="-3.6539000000000001"/>
    <n v="0.77173000000000003"/>
    <n v="0.79390000000000005"/>
  </r>
  <r>
    <x v="98"/>
    <n v="-2.6263000000000001"/>
    <n v="0.69389000000000001"/>
    <n v="0.79390000000000005"/>
  </r>
  <r>
    <x v="98"/>
    <n v="-3.1741000000000001"/>
    <n v="0.73065000000000002"/>
    <n v="0.79390000000000005"/>
  </r>
  <r>
    <x v="98"/>
    <n v="-2.9087999999999998"/>
    <n v="0.71489000000000003"/>
    <n v="0.79390000000000005"/>
  </r>
  <r>
    <x v="98"/>
    <n v="-2.5295999999999998"/>
    <n v="0.68547999999999998"/>
    <n v="0.79390000000000005"/>
  </r>
  <r>
    <x v="98"/>
    <n v="-3.3003999999999998"/>
    <n v="0.74214000000000002"/>
    <n v="0.79390000000000005"/>
  </r>
  <r>
    <x v="98"/>
    <n v="-3.2406000000000001"/>
    <n v="0.73543000000000003"/>
    <n v="0.79390000000000005"/>
  </r>
  <r>
    <x v="98"/>
    <n v="-3.0072000000000001"/>
    <n v="0.71514"/>
    <n v="0.79390000000000005"/>
  </r>
  <r>
    <x v="98"/>
    <n v="-3.6888999999999998"/>
    <n v="0.76256999999999997"/>
    <n v="0.79390000000000005"/>
  </r>
  <r>
    <x v="98"/>
    <n v="-3.1406999999999998"/>
    <n v="0.72214999999999996"/>
    <n v="0.79390000000000005"/>
  </r>
  <r>
    <x v="98"/>
    <n v="-3.5493000000000001"/>
    <n v="0.75"/>
    <n v="0.79390000000000005"/>
  </r>
  <r>
    <x v="98"/>
    <n v="-3.3332999999999999"/>
    <n v="0.73358999999999996"/>
    <n v="0.79390000000000005"/>
  </r>
  <r>
    <x v="98"/>
    <n v="-3.2504"/>
    <n v="0.69799999999999995"/>
    <n v="0.79390000000000005"/>
  </r>
  <r>
    <x v="98"/>
    <n v="-3.1602000000000001"/>
    <n v="0.65510999999999997"/>
    <n v="0.79390000000000005"/>
  </r>
  <r>
    <x v="98"/>
    <n v="-4.5285000000000002"/>
    <n v="0.74763000000000002"/>
    <n v="0.79390000000000005"/>
  </r>
  <r>
    <x v="98"/>
    <n v="-4.4676"/>
    <n v="0.74156"/>
    <n v="0.79390000000000005"/>
  </r>
  <r>
    <x v="98"/>
    <n v="-4.2091000000000003"/>
    <n v="0.71863999999999995"/>
    <n v="0.79390000000000005"/>
  </r>
  <r>
    <x v="98"/>
    <n v="-4.2984"/>
    <n v="0.72236"/>
    <n v="0.79390000000000005"/>
  </r>
  <r>
    <x v="98"/>
    <n v="-4.0027999999999997"/>
    <n v="0.70184000000000002"/>
    <n v="0.79390000000000005"/>
  </r>
  <r>
    <x v="98"/>
    <n v="-3.8696999999999999"/>
    <n v="0.69259000000000004"/>
    <n v="0.79390000000000005"/>
  </r>
  <r>
    <x v="98"/>
    <n v="-3.2039"/>
    <n v="0.64780000000000004"/>
    <n v="0.79390000000000005"/>
  </r>
  <r>
    <x v="98"/>
    <n v="-3.2235"/>
    <n v="0.64597000000000004"/>
    <n v="0.79390000000000005"/>
  </r>
  <r>
    <x v="98"/>
    <n v="-2.3216000000000001"/>
    <n v="0.60777999999999999"/>
    <n v="0.79390000000000005"/>
  </r>
  <r>
    <x v="98"/>
    <n v="-2.2286000000000001"/>
    <n v="0.60175999999999996"/>
    <n v="0.79390000000000005"/>
  </r>
  <r>
    <x v="98"/>
    <n v="-2.1575000000000002"/>
    <n v="0.61155999999999999"/>
    <n v="0.79390000000000005"/>
  </r>
  <r>
    <x v="98"/>
    <n v="-4.3470000000000004"/>
    <n v="0.74912000000000001"/>
    <n v="0.79390000000000005"/>
  </r>
  <r>
    <x v="99"/>
    <n v="0.8085"/>
    <n v="0.53461999999999998"/>
    <n v="0.7873"/>
  </r>
  <r>
    <x v="99"/>
    <n v="1.0096000000000001"/>
    <n v="0.52246999999999999"/>
    <n v="0.7873"/>
  </r>
  <r>
    <x v="99"/>
    <n v="1.5826"/>
    <n v="0.48798999999999998"/>
    <n v="0.7873"/>
  </r>
  <r>
    <x v="99"/>
    <n v="0.81330000000000002"/>
    <n v="0.53537000000000001"/>
    <n v="0.7873"/>
  </r>
  <r>
    <x v="99"/>
    <n v="1.6453"/>
    <n v="0.48663000000000001"/>
    <n v="0.7873"/>
  </r>
  <r>
    <x v="99"/>
    <n v="0.1951"/>
    <n v="0.51341000000000003"/>
    <n v="0.7873"/>
  </r>
  <r>
    <x v="100"/>
    <n v="-0.87829999999999997"/>
    <n v="0.62368000000000001"/>
    <n v="0.7873"/>
  </r>
  <r>
    <x v="100"/>
    <n v="-0.54069999999999996"/>
    <n v="0.58516999999999997"/>
    <n v="0.7873"/>
  </r>
  <r>
    <x v="100"/>
    <n v="-0.88570000000000004"/>
    <n v="0.62100999999999995"/>
    <n v="0.7873"/>
  </r>
  <r>
    <x v="100"/>
    <n v="-1.0811999999999999"/>
    <n v="0.64144000000000001"/>
    <n v="0.7873"/>
  </r>
  <r>
    <x v="100"/>
    <n v="-1.7506999999999999"/>
    <n v="0.71128000000000002"/>
    <n v="0.7873"/>
  </r>
  <r>
    <x v="100"/>
    <n v="-1.2390000000000001"/>
    <n v="0.65525999999999995"/>
    <n v="0.7873"/>
  </r>
  <r>
    <x v="100"/>
    <n v="-1.3399000000000001"/>
    <n v="0.66376999999999997"/>
    <n v="0.7873"/>
  </r>
  <r>
    <x v="100"/>
    <n v="-1.3943000000000001"/>
    <n v="0.66642000000000001"/>
    <n v="0.7873"/>
  </r>
  <r>
    <x v="100"/>
    <n v="-1.6692"/>
    <n v="0.69235999999999998"/>
    <n v="0.7873"/>
  </r>
  <r>
    <x v="100"/>
    <n v="-1.1516"/>
    <n v="0.58972000000000002"/>
    <n v="0.7873"/>
  </r>
  <r>
    <x v="100"/>
    <n v="-1.1774"/>
    <n v="0.59125000000000005"/>
    <n v="0.7873"/>
  </r>
  <r>
    <x v="100"/>
    <n v="-0.69699999999999995"/>
    <n v="0.54342999999999997"/>
    <n v="0.7873"/>
  </r>
  <r>
    <x v="100"/>
    <n v="-0.66259999999999997"/>
    <n v="0.53859000000000001"/>
    <n v="0.7873"/>
  </r>
  <r>
    <x v="100"/>
    <n v="-0.7732"/>
    <n v="0.54791000000000001"/>
    <n v="0.7873"/>
  </r>
  <r>
    <x v="100"/>
    <n v="-0.80120000000000002"/>
    <n v="0.54979999999999996"/>
    <n v="0.7873"/>
  </r>
  <r>
    <x v="100"/>
    <n v="-0.94769999999999999"/>
    <n v="0.51807999999999998"/>
    <n v="0.7873"/>
  </r>
  <r>
    <x v="100"/>
    <n v="-1.6577"/>
    <n v="0.58277000000000001"/>
    <n v="0.7873"/>
  </r>
  <r>
    <x v="101"/>
    <n v="1.6014999999999999"/>
    <n v="0.28493000000000002"/>
    <n v="0.78069999999999995"/>
  </r>
  <r>
    <x v="101"/>
    <n v="-0.37569999999999998"/>
    <n v="0.46353"/>
    <n v="0.78069999999999995"/>
  </r>
  <r>
    <x v="101"/>
    <n v="-0.16389999999999999"/>
    <n v="0.44452000000000003"/>
    <n v="0.78069999999999995"/>
  </r>
  <r>
    <x v="101"/>
    <n v="1.3885000000000001"/>
    <n v="0.30780999999999997"/>
    <n v="0.78069999999999995"/>
  </r>
  <r>
    <x v="101"/>
    <n v="1.6695"/>
    <n v="0.28654000000000002"/>
    <n v="0.78069999999999995"/>
  </r>
  <r>
    <x v="101"/>
    <n v="2.1612"/>
    <n v="0.24553"/>
    <n v="0.78069999999999995"/>
  </r>
  <r>
    <x v="101"/>
    <n v="2.0853999999999999"/>
    <n v="0.25342999999999999"/>
    <n v="0.78069999999999995"/>
  </r>
  <r>
    <x v="101"/>
    <n v="2.5179999999999998"/>
    <n v="0.21829999999999999"/>
    <n v="0.78069999999999995"/>
  </r>
  <r>
    <x v="101"/>
    <n v="2.7886000000000002"/>
    <n v="0.19700999999999999"/>
    <n v="0.78069999999999995"/>
  </r>
  <r>
    <x v="101"/>
    <n v="3.2610999999999999"/>
    <n v="0.16264999999999999"/>
    <n v="0.78069999999999995"/>
  </r>
  <r>
    <x v="10"/>
    <s v="#N/A N/A"/>
    <s v="#N/A N/A"/>
    <s v="#N/A N/A"/>
  </r>
  <r>
    <x v="101"/>
    <n v="2.7825000000000002"/>
    <n v="0.19367999999999999"/>
    <n v="0.78069999999999995"/>
  </r>
  <r>
    <x v="101"/>
    <n v="4.5439999999999996"/>
    <n v="5.5E-2"/>
    <n v="0.78069999999999995"/>
  </r>
  <r>
    <x v="101"/>
    <n v="3.4798"/>
    <n v="0.11251"/>
    <n v="0.78069999999999995"/>
  </r>
  <r>
    <x v="101"/>
    <n v="1.5390999999999999"/>
    <n v="0.27050999999999997"/>
    <n v="0.78069999999999995"/>
  </r>
  <r>
    <x v="101"/>
    <n v="0.93969999999999998"/>
    <n v="0.30758000000000002"/>
    <n v="0.78069999999999995"/>
  </r>
  <r>
    <x v="101"/>
    <n v="1.1317999999999999"/>
    <n v="0.29349999999999998"/>
    <n v="0.78069999999999995"/>
  </r>
  <r>
    <x v="101"/>
    <n v="0.59460000000000002"/>
    <n v="0.33495999999999998"/>
    <n v="0.78069999999999995"/>
  </r>
  <r>
    <x v="101"/>
    <n v="-1.5013000000000001"/>
    <n v="0.41770000000000002"/>
    <n v="0.78069999999999995"/>
  </r>
  <r>
    <x v="102"/>
    <n v="1.3396999999999999"/>
    <n v="0.20463999999999999"/>
    <n v="0.76739999999999997"/>
  </r>
  <r>
    <x v="103"/>
    <n v="1.4864999999999999"/>
    <n v="0.19605"/>
    <n v="0.77400000000000002"/>
  </r>
  <r>
    <x v="102"/>
    <n v="-0.1454"/>
    <n v="0.31563999999999998"/>
    <n v="0.76739999999999997"/>
  </r>
  <r>
    <x v="102"/>
    <n v="5.3999999999999999E-2"/>
    <n v="0.30105999999999999"/>
    <n v="0.76739999999999997"/>
  </r>
  <r>
    <x v="102"/>
    <n v="-0.34570000000000001"/>
    <n v="0.33006999999999997"/>
    <n v="0.76739999999999997"/>
  </r>
  <r>
    <x v="102"/>
    <n v="-1.7516"/>
    <n v="0.42910999999999999"/>
    <n v="0.76739999999999997"/>
  </r>
  <r>
    <x v="103"/>
    <n v="-0.33529999999999999"/>
    <n v="0.32838000000000001"/>
    <n v="0.77400000000000002"/>
  </r>
  <r>
    <x v="102"/>
    <n v="-1.0165"/>
    <n v="0.37634000000000001"/>
    <n v="0.76739999999999997"/>
  </r>
  <r>
    <x v="102"/>
    <n v="-2.3614999999999999"/>
    <n v="0.46922000000000003"/>
    <n v="0.76739999999999997"/>
  </r>
  <r>
    <x v="103"/>
    <n v="-1.9581999999999999"/>
    <n v="0.42392000000000002"/>
    <n v="0.77400000000000002"/>
  </r>
  <r>
    <x v="102"/>
    <n v="-2.2541000000000002"/>
    <n v="0.44275999999999999"/>
    <n v="0.76739999999999997"/>
  </r>
  <r>
    <x v="103"/>
    <n v="-2.2210999999999999"/>
    <n v="0.43769999999999998"/>
    <n v="0.77400000000000002"/>
  </r>
  <r>
    <x v="102"/>
    <n v="-1.0537000000000001"/>
    <n v="0.36071999999999999"/>
    <n v="0.76739999999999997"/>
  </r>
  <r>
    <x v="10"/>
    <s v="#N/A N/A"/>
    <s v="#N/A N/A"/>
    <s v="#N/A N/A"/>
  </r>
  <r>
    <x v="102"/>
    <n v="-2.0912999999999999"/>
    <n v="0.43"/>
    <n v="0.76739999999999997"/>
  </r>
  <r>
    <x v="102"/>
    <n v="-2.0539999999999998"/>
    <n v="0.42431999999999997"/>
    <n v="0.76739999999999997"/>
  </r>
  <r>
    <x v="102"/>
    <n v="-2.6"/>
    <n v="0.45862999999999998"/>
    <n v="0.76739999999999997"/>
  </r>
  <r>
    <x v="102"/>
    <n v="-2.8464999999999998"/>
    <n v="0.47321999999999997"/>
    <n v="0.76739999999999997"/>
  </r>
  <r>
    <x v="102"/>
    <n v="-4.1322999999999999"/>
    <n v="0.55491000000000001"/>
    <n v="0.76739999999999997"/>
  </r>
  <r>
    <x v="102"/>
    <n v="-0.97160000000000002"/>
    <n v="0.35166999999999998"/>
    <n v="0.76739999999999997"/>
  </r>
  <r>
    <x v="102"/>
    <n v="-3.9125000000000001"/>
    <n v="0.53544000000000003"/>
    <n v="0.76739999999999997"/>
  </r>
  <r>
    <x v="102"/>
    <n v="-1.6829000000000001"/>
    <n v="0.40500999999999998"/>
    <n v="0.76739999999999997"/>
  </r>
  <r>
    <x v="102"/>
    <n v="-2.6341999999999999"/>
    <n v="0.46842"/>
    <n v="0.76739999999999997"/>
  </r>
  <r>
    <x v="102"/>
    <n v="-2.4043999999999999"/>
    <n v="0.45382"/>
    <n v="0.76739999999999997"/>
  </r>
  <r>
    <x v="102"/>
    <n v="-3.9634999999999998"/>
    <n v="0.55023999999999995"/>
    <n v="0.76739999999999997"/>
  </r>
  <r>
    <x v="102"/>
    <n v="-3.8517999999999999"/>
    <n v="0.53890000000000005"/>
    <n v="0.76739999999999997"/>
  </r>
  <r>
    <x v="102"/>
    <n v="-4.1357999999999997"/>
    <n v="0.55513999999999997"/>
    <n v="0.76739999999999997"/>
  </r>
  <r>
    <x v="102"/>
    <n v="-4.6989999999999998"/>
    <n v="0.58743999999999996"/>
    <n v="0.76739999999999997"/>
  </r>
  <r>
    <x v="104"/>
    <n v="-1.6479999999999999"/>
    <n v="0.48668"/>
    <n v="0.79390000000000005"/>
  </r>
  <r>
    <x v="105"/>
    <n v="-1.3654999999999999"/>
    <n v="0.45649000000000001"/>
    <n v="0.78069999999999995"/>
  </r>
  <r>
    <x v="104"/>
    <n v="-0.94530000000000003"/>
    <n v="0.49526999999999999"/>
    <n v="0.79390000000000005"/>
  </r>
  <r>
    <x v="105"/>
    <n v="-1.4518"/>
    <n v="0.53673000000000004"/>
    <n v="0.78069999999999995"/>
  </r>
  <r>
    <x v="105"/>
    <n v="-1.7625"/>
    <n v="0.56821999999999995"/>
    <n v="0.78069999999999995"/>
  </r>
  <r>
    <x v="105"/>
    <n v="-1.4484999999999999"/>
    <n v="0.53222999999999998"/>
    <n v="0.78069999999999995"/>
  </r>
  <r>
    <x v="105"/>
    <n v="-1.69"/>
    <n v="0.55600000000000005"/>
    <n v="0.78069999999999995"/>
  </r>
  <r>
    <x v="104"/>
    <n v="-2.0720999999999998"/>
    <n v="0.58623999999999998"/>
    <n v="0.79390000000000005"/>
  </r>
  <r>
    <x v="104"/>
    <n v="-2.3595999999999999"/>
    <n v="0.61226999999999998"/>
    <n v="0.79390000000000005"/>
  </r>
  <r>
    <x v="104"/>
    <n v="-1.5442"/>
    <n v="0.53080000000000005"/>
    <n v="0.79390000000000005"/>
  </r>
  <r>
    <x v="104"/>
    <n v="-2.0893999999999999"/>
    <n v="0.58155999999999997"/>
    <n v="0.79390000000000005"/>
  </r>
  <r>
    <x v="104"/>
    <n v="-1.0707"/>
    <n v="0.48004000000000002"/>
    <n v="0.79390000000000005"/>
  </r>
  <r>
    <x v="104"/>
    <n v="-1.2746"/>
    <n v="0.49830999999999998"/>
    <n v="0.79390000000000005"/>
  </r>
  <r>
    <x v="104"/>
    <n v="-1.1499999999999999"/>
    <n v="0.46172000000000002"/>
    <n v="0.79390000000000005"/>
  </r>
  <r>
    <x v="105"/>
    <n v="-1.7554000000000001"/>
    <n v="0.49175999999999997"/>
    <n v="0.78069999999999995"/>
  </r>
  <r>
    <x v="105"/>
    <n v="-1.5760000000000001"/>
    <n v="0.50366999999999995"/>
    <n v="0.78069999999999995"/>
  </r>
  <r>
    <x v="104"/>
    <n v="-1.4666999999999999"/>
    <n v="0.49741999999999997"/>
    <n v="0.79390000000000005"/>
  </r>
  <r>
    <x v="106"/>
    <n v="-1.8053999999999999"/>
    <n v="0.51668999999999998"/>
    <n v="0.7873"/>
  </r>
  <r>
    <x v="106"/>
    <n v="-2.0815000000000001"/>
    <n v="0.54049999999999998"/>
    <n v="0.7873"/>
  </r>
  <r>
    <x v="104"/>
    <n v="-2.8965999999999998"/>
    <n v="0.58426"/>
    <n v="0.79390000000000005"/>
  </r>
  <r>
    <x v="104"/>
    <n v="-1.7756000000000001"/>
    <n v="0.51297000000000004"/>
    <n v="0.79390000000000005"/>
  </r>
  <r>
    <x v="106"/>
    <n v="-1.7228000000000001"/>
    <n v="0.50907000000000002"/>
    <n v="0.7873"/>
  </r>
  <r>
    <x v="104"/>
    <n v="-1.1094999999999999"/>
    <n v="0.44692999999999999"/>
    <n v="0.79390000000000005"/>
  </r>
  <r>
    <x v="106"/>
    <n v="-0.70230000000000004"/>
    <n v="0.43165999999999999"/>
    <n v="0.7873"/>
  </r>
  <r>
    <x v="104"/>
    <n v="-1.5599000000000001"/>
    <n v="0.49369000000000002"/>
    <n v="0.79390000000000005"/>
  </r>
  <r>
    <x v="106"/>
    <n v="-1.2712000000000001"/>
    <n v="0.46572000000000002"/>
    <n v="0.7873"/>
  </r>
  <r>
    <x v="106"/>
    <n v="-1.0098"/>
    <n v="0.43730999999999998"/>
    <n v="0.7873"/>
  </r>
  <r>
    <x v="104"/>
    <n v="-0.9889"/>
    <n v="0.37991999999999998"/>
    <n v="0.79390000000000005"/>
  </r>
  <r>
    <x v="104"/>
    <n v="-0.4738"/>
    <n v="0.33911000000000002"/>
    <n v="0.79390000000000005"/>
  </r>
  <r>
    <x v="106"/>
    <n v="-0.1124"/>
    <n v="0.32189000000000001"/>
    <n v="0.7873"/>
  </r>
  <r>
    <x v="104"/>
    <n v="-0.80030000000000001"/>
    <n v="0.378"/>
    <n v="0.79390000000000005"/>
  </r>
  <r>
    <x v="104"/>
    <n v="-0.57540000000000002"/>
    <n v="0.37481999999999999"/>
    <n v="0.79390000000000005"/>
  </r>
  <r>
    <x v="104"/>
    <n v="0.1047"/>
    <n v="0.30806"/>
    <n v="0.79390000000000005"/>
  </r>
  <r>
    <x v="104"/>
    <n v="-1.5356000000000001"/>
    <n v="0.42315999999999998"/>
    <n v="0.79390000000000005"/>
  </r>
  <r>
    <x v="104"/>
    <n v="-2.3428"/>
    <n v="0.45377000000000001"/>
    <n v="0.79390000000000005"/>
  </r>
  <r>
    <x v="104"/>
    <n v="-1.8234999999999999"/>
    <n v="0.41277000000000003"/>
    <n v="0.79390000000000005"/>
  </r>
  <r>
    <x v="104"/>
    <n v="-1.4704999999999999"/>
    <n v="0.38306000000000001"/>
    <n v="0.79390000000000005"/>
  </r>
  <r>
    <x v="104"/>
    <n v="-0.87829999999999997"/>
    <n v="0.33653"/>
    <n v="0.79390000000000005"/>
  </r>
  <r>
    <x v="104"/>
    <n v="-1.9167000000000001"/>
    <n v="0.39457999999999999"/>
    <n v="0.79390000000000005"/>
  </r>
  <r>
    <x v="104"/>
    <n v="-2.1840999999999999"/>
    <n v="0.40257999999999999"/>
    <n v="0.79390000000000005"/>
  </r>
  <r>
    <x v="104"/>
    <n v="-1.3374999999999999"/>
    <n v="0.35"/>
    <n v="0.79390000000000005"/>
  </r>
  <r>
    <x v="104"/>
    <n v="-0.86560000000000004"/>
    <n v="0.30037999999999998"/>
    <n v="0.79390000000000005"/>
  </r>
  <r>
    <x v="104"/>
    <n v="-0.24160000000000001"/>
    <n v="0.24678"/>
    <n v="0.79390000000000005"/>
  </r>
  <r>
    <x v="104"/>
    <n v="-0.29139999999999999"/>
    <n v="0.24614"/>
    <n v="0.79390000000000005"/>
  </r>
  <r>
    <x v="104"/>
    <n v="0.38669999999999999"/>
    <n v="0.20038"/>
    <n v="0.79390000000000005"/>
  </r>
  <r>
    <x v="104"/>
    <n v="0.87690000000000001"/>
    <n v="0.17410999999999999"/>
    <n v="0.79390000000000005"/>
  </r>
  <r>
    <x v="104"/>
    <n v="0.85870000000000002"/>
    <n v="0.18043999999999999"/>
    <n v="0.79390000000000005"/>
  </r>
  <r>
    <x v="104"/>
    <n v="-0.16919999999999999"/>
    <n v="0.24226"/>
    <n v="0.79390000000000005"/>
  </r>
  <r>
    <x v="104"/>
    <n v="0.59130000000000005"/>
    <n v="0.18675"/>
    <n v="0.79390000000000005"/>
  </r>
  <r>
    <x v="104"/>
    <n v="1.2113"/>
    <n v="0.14985000000000001"/>
    <n v="0.79390000000000005"/>
  </r>
  <r>
    <x v="104"/>
    <n v="0.9294"/>
    <n v="0.15894"/>
    <n v="0.79390000000000005"/>
  </r>
  <r>
    <x v="104"/>
    <n v="-0.68389999999999995"/>
    <n v="0.26184000000000002"/>
    <n v="0.79390000000000005"/>
  </r>
  <r>
    <x v="104"/>
    <n v="-0.1046"/>
    <n v="0.22363"/>
    <n v="0.79390000000000005"/>
  </r>
  <r>
    <x v="104"/>
    <n v="-0.62439999999999996"/>
    <n v="0.25042999999999999"/>
    <n v="0.79390000000000005"/>
  </r>
  <r>
    <x v="104"/>
    <n v="0.61629999999999996"/>
    <n v="0.17818999999999999"/>
    <n v="0.79390000000000005"/>
  </r>
  <r>
    <x v="104"/>
    <n v="1.4186000000000001"/>
    <n v="0.12556"/>
    <n v="0.79390000000000005"/>
  </r>
  <r>
    <x v="104"/>
    <n v="1.0004"/>
    <n v="0.14910000000000001"/>
    <n v="0.79390000000000005"/>
  </r>
  <r>
    <x v="104"/>
    <n v="0.84970000000000001"/>
    <n v="0.18099999999999999"/>
    <n v="0.79390000000000005"/>
  </r>
  <r>
    <x v="104"/>
    <n v="1.8814"/>
    <n v="0.11249000000000001"/>
    <n v="0.79390000000000005"/>
  </r>
  <r>
    <x v="107"/>
    <n v="4.7564000000000002"/>
    <n v="-7.4109999999999995E-2"/>
    <n v="0.76739999999999997"/>
  </r>
  <r>
    <x v="107"/>
    <n v="4.5297000000000001"/>
    <n v="-4.0869999999999997E-2"/>
    <n v="0.76739999999999997"/>
  </r>
  <r>
    <x v="107"/>
    <n v="3.1637"/>
    <n v="2.912E-2"/>
    <n v="0.76739999999999997"/>
  </r>
  <r>
    <x v="107"/>
    <n v="3.4382000000000001"/>
    <n v="1.2880000000000001E-2"/>
    <n v="0.76739999999999997"/>
  </r>
  <r>
    <x v="107"/>
    <n v="-0.88970000000000005"/>
    <n v="0.28417999999999999"/>
    <n v="0.76739999999999997"/>
  </r>
  <r>
    <x v="108"/>
    <n v="-0.59619999999999995"/>
    <n v="0.29649999999999999"/>
    <n v="0.78069999999999995"/>
  </r>
  <r>
    <x v="108"/>
    <n v="0.41760000000000003"/>
    <n v="0.18285000000000001"/>
    <n v="0.78069999999999995"/>
  </r>
  <r>
    <x v="108"/>
    <n v="-0.52869999999999995"/>
    <n v="0.28673999999999999"/>
    <n v="0.78069999999999995"/>
  </r>
  <r>
    <x v="108"/>
    <n v="3.32E-2"/>
    <n v="0.2334"/>
    <n v="0.78069999999999995"/>
  </r>
  <r>
    <x v="108"/>
    <n v="0.72"/>
    <n v="0.16253000000000001"/>
    <n v="0.78069999999999995"/>
  </r>
  <r>
    <x v="108"/>
    <n v="0.59830000000000005"/>
    <n v="0.17607999999999999"/>
    <n v="0.78069999999999995"/>
  </r>
  <r>
    <x v="108"/>
    <n v="1.5287999999999999"/>
    <n v="8.4220000000000003E-2"/>
    <n v="0.78069999999999995"/>
  </r>
  <r>
    <x v="108"/>
    <n v="1.3903000000000001"/>
    <n v="9.4089999999999993E-2"/>
    <n v="0.78069999999999995"/>
  </r>
  <r>
    <x v="108"/>
    <n v="1.4549000000000001"/>
    <n v="9.1289999999999996E-2"/>
    <n v="0.78069999999999995"/>
  </r>
  <r>
    <x v="108"/>
    <n v="0.99039999999999995"/>
    <n v="0.14283999999999999"/>
    <n v="0.78069999999999995"/>
  </r>
  <r>
    <x v="108"/>
    <n v="1.099"/>
    <n v="0.12263"/>
    <n v="0.78069999999999995"/>
  </r>
  <r>
    <x v="108"/>
    <n v="0.9335"/>
    <n v="0.13624"/>
    <n v="0.78069999999999995"/>
  </r>
  <r>
    <x v="108"/>
    <n v="0.80769999999999997"/>
    <n v="0.16885"/>
    <n v="0.78069999999999995"/>
  </r>
  <r>
    <x v="108"/>
    <n v="-0.4894"/>
    <n v="0.24765999999999999"/>
    <n v="0.78069999999999995"/>
  </r>
  <r>
    <x v="108"/>
    <n v="-0.45900000000000002"/>
    <n v="0.24418999999999999"/>
    <n v="0.78069999999999995"/>
  </r>
  <r>
    <x v="108"/>
    <n v="-0.63109999999999999"/>
    <n v="0.25755"/>
    <n v="0.78069999999999995"/>
  </r>
  <r>
    <x v="109"/>
    <n v="2.1309"/>
    <n v="7.3600000000000002E-3"/>
    <n v="0.77400000000000002"/>
  </r>
  <r>
    <x v="109"/>
    <n v="1.579"/>
    <n v="5.7759999999999999E-2"/>
    <n v="0.77400000000000002"/>
  </r>
  <r>
    <x v="109"/>
    <n v="2.0470000000000002"/>
    <n v="1.583E-2"/>
    <n v="0.77400000000000002"/>
  </r>
  <r>
    <x v="109"/>
    <n v="1.9395"/>
    <n v="2.6929999999999999E-2"/>
    <n v="0.77400000000000002"/>
  </r>
  <r>
    <x v="109"/>
    <n v="3.0510000000000002"/>
    <n v="-6.5460000000000004E-2"/>
    <n v="0.77400000000000002"/>
  </r>
  <r>
    <x v="109"/>
    <n v="2.9624000000000001"/>
    <n v="-5.1819999999999998E-2"/>
    <n v="0.77400000000000002"/>
  </r>
  <r>
    <x v="109"/>
    <n v="3.1086"/>
    <n v="-5.4949999999999999E-2"/>
    <n v="0.77400000000000002"/>
  </r>
  <r>
    <x v="109"/>
    <n v="3.3003"/>
    <n v="-5.9459999999999999E-2"/>
    <n v="0.77400000000000002"/>
  </r>
  <r>
    <x v="109"/>
    <n v="2.1587999999999998"/>
    <n v="3.0839999999999999E-2"/>
    <n v="0.77400000000000002"/>
  </r>
  <r>
    <x v="109"/>
    <n v="4.0388000000000002"/>
    <n v="-0.10333000000000001"/>
    <n v="0.77400000000000002"/>
  </r>
  <r>
    <x v="109"/>
    <n v="4.2996999999999996"/>
    <n v="-0.16839000000000001"/>
    <n v="0.77400000000000002"/>
  </r>
  <r>
    <x v="109"/>
    <n v="3.7542"/>
    <n v="-0.11923"/>
    <n v="0.77400000000000002"/>
  </r>
  <r>
    <x v="109"/>
    <n v="3.4630999999999998"/>
    <n v="-9.1719999999999996E-2"/>
    <n v="0.77400000000000002"/>
  </r>
  <r>
    <x v="110"/>
    <n v="2.2799"/>
    <n v="5.8199999999999997E-3"/>
    <n v="0.77400000000000002"/>
  </r>
  <r>
    <x v="109"/>
    <n v="3.2852000000000001"/>
    <n v="-6.7890000000000006E-2"/>
    <n v="0.77400000000000002"/>
  </r>
  <r>
    <x v="109"/>
    <n v="3.2576000000000001"/>
    <n v="-6.5629999999999994E-2"/>
    <n v="0.77400000000000002"/>
  </r>
  <r>
    <x v="109"/>
    <n v="2.5800999999999998"/>
    <n v="-9.7099999999999999E-3"/>
    <n v="0.77400000000000002"/>
  </r>
  <r>
    <x v="109"/>
    <n v="2.29"/>
    <n v="1.546E-2"/>
    <n v="0.77400000000000002"/>
  </r>
  <r>
    <x v="109"/>
    <n v="2.4912000000000001"/>
    <n v="1.8339999999999999E-2"/>
    <n v="0.77400000000000002"/>
  </r>
  <r>
    <x v="109"/>
    <n v="1.9493"/>
    <n v="6.2260000000000003E-2"/>
    <n v="0.77400000000000002"/>
  </r>
  <r>
    <x v="111"/>
    <n v="0.93579999999999997"/>
    <n v="0.10115"/>
    <n v="0.77400000000000002"/>
  </r>
  <r>
    <x v="111"/>
    <n v="-6.4100000000000004E-2"/>
    <n v="0.17566999999999999"/>
    <n v="0.77400000000000002"/>
  </r>
  <r>
    <x v="111"/>
    <n v="-0.4834"/>
    <n v="0.20588999999999999"/>
    <n v="0.77400000000000002"/>
  </r>
  <r>
    <x v="111"/>
    <n v="0.432"/>
    <n v="0.13905000000000001"/>
    <n v="0.77400000000000002"/>
  </r>
  <r>
    <x v="111"/>
    <n v="0.1492"/>
    <n v="0.16349"/>
    <n v="0.77400000000000002"/>
  </r>
  <r>
    <x v="111"/>
    <n v="0.47260000000000002"/>
    <n v="0.14085"/>
    <n v="0.77400000000000002"/>
  </r>
  <r>
    <x v="111"/>
    <n v="0.20330000000000001"/>
    <n v="0.16888"/>
    <n v="0.77400000000000002"/>
  </r>
  <r>
    <x v="111"/>
    <n v="-0.14360000000000001"/>
    <n v="0.19589999999999999"/>
    <n v="0.77400000000000002"/>
  </r>
  <r>
    <x v="111"/>
    <n v="0.38829999999999998"/>
    <n v="0.16047"/>
    <n v="0.77400000000000002"/>
  </r>
  <r>
    <x v="111"/>
    <n v="0.44469999999999998"/>
    <n v="0.15612000000000001"/>
    <n v="0.77400000000000002"/>
  </r>
  <r>
    <x v="111"/>
    <n v="9.5999999999999992E-3"/>
    <n v="0.18636"/>
    <n v="0.77400000000000002"/>
  </r>
  <r>
    <x v="111"/>
    <n v="0.82399999999999995"/>
    <n v="0.13014999999999999"/>
    <n v="0.77400000000000002"/>
  </r>
  <r>
    <x v="111"/>
    <n v="1.1111"/>
    <n v="0.11327"/>
    <n v="0.77400000000000002"/>
  </r>
  <r>
    <x v="111"/>
    <n v="1.6151"/>
    <n v="8.0320000000000003E-2"/>
    <n v="0.77400000000000002"/>
  </r>
  <r>
    <x v="111"/>
    <n v="1.4"/>
    <n v="0.11915000000000001"/>
    <n v="0.77400000000000002"/>
  </r>
  <r>
    <x v="111"/>
    <n v="0.79400000000000004"/>
    <n v="0.13797999999999999"/>
    <n v="0.77400000000000002"/>
  </r>
  <r>
    <x v="111"/>
    <n v="0.21229999999999999"/>
    <n v="0.19642999999999999"/>
    <n v="0.77400000000000002"/>
  </r>
  <r>
    <x v="111"/>
    <n v="0.44979999999999998"/>
    <n v="0.14444000000000001"/>
    <n v="0.77400000000000002"/>
  </r>
  <r>
    <x v="111"/>
    <n v="2.2536"/>
    <n v="3.1489999999999997E-2"/>
    <n v="0.77400000000000002"/>
  </r>
  <r>
    <x v="111"/>
    <n v="2.0628000000000002"/>
    <n v="4.3520000000000003E-2"/>
    <n v="0.77400000000000002"/>
  </r>
  <r>
    <x v="111"/>
    <n v="2.8574999999999999"/>
    <n v="-3.46E-3"/>
    <n v="0.77400000000000002"/>
  </r>
  <r>
    <x v="111"/>
    <n v="2.6253000000000002"/>
    <n v="1.3129999999999999E-2"/>
    <n v="0.77400000000000002"/>
  </r>
  <r>
    <x v="111"/>
    <n v="2.3833000000000002"/>
    <n v="3.848E-2"/>
    <n v="0.77400000000000002"/>
  </r>
  <r>
    <x v="110"/>
    <n v="1.7343999999999999"/>
    <n v="6.5019999999999994E-2"/>
    <n v="0.77400000000000002"/>
  </r>
  <r>
    <x v="110"/>
    <n v="-0.50280000000000002"/>
    <n v="0.20233999999999999"/>
    <n v="0.77400000000000002"/>
  </r>
  <r>
    <x v="110"/>
    <n v="10.2852"/>
    <n v="-0.42918000000000001"/>
    <n v="0.77400000000000002"/>
  </r>
  <r>
    <x v="110"/>
    <n v="10.918699999999999"/>
    <n v="-0.47796"/>
    <n v="0.77400000000000002"/>
  </r>
  <r>
    <x v="110"/>
    <n v="8.1433"/>
    <n v="-0.31195000000000001"/>
    <n v="0.77400000000000002"/>
  </r>
  <r>
    <x v="112"/>
    <n v="-0.81559999999999999"/>
    <n v="0.26184000000000002"/>
    <n v="0.79390000000000005"/>
  </r>
  <r>
    <x v="112"/>
    <n v="-0.91979999999999995"/>
    <n v="0.27171000000000001"/>
    <n v="0.79390000000000005"/>
  </r>
  <r>
    <x v="112"/>
    <n v="-0.877"/>
    <n v="0.25996000000000002"/>
    <n v="0.79390000000000005"/>
  </r>
  <r>
    <x v="112"/>
    <n v="-0.94730000000000003"/>
    <n v="0.28026000000000001"/>
    <n v="0.79390000000000005"/>
  </r>
  <r>
    <x v="112"/>
    <n v="-0.51529999999999998"/>
    <n v="0.23013"/>
    <n v="0.79390000000000005"/>
  </r>
  <r>
    <x v="112"/>
    <n v="-3.4500000000000003E-2"/>
    <n v="0.16658999999999999"/>
    <n v="0.79390000000000005"/>
  </r>
  <r>
    <x v="112"/>
    <n v="-0.41470000000000001"/>
    <n v="0.20696999999999999"/>
    <n v="0.79390000000000005"/>
  </r>
  <r>
    <x v="112"/>
    <n v="-1.0731999999999999"/>
    <n v="0.26883000000000001"/>
    <n v="0.79390000000000005"/>
  </r>
  <r>
    <x v="112"/>
    <n v="-0.69940000000000002"/>
    <n v="0.22667000000000001"/>
    <n v="0.79390000000000005"/>
  </r>
  <r>
    <x v="112"/>
    <n v="-0.67689999999999995"/>
    <n v="0.22408"/>
    <n v="0.79390000000000005"/>
  </r>
  <r>
    <x v="112"/>
    <n v="-0.75570000000000004"/>
    <n v="0.22844"/>
    <n v="0.79390000000000005"/>
  </r>
  <r>
    <x v="112"/>
    <n v="-0.19070000000000001"/>
    <n v="0.17015"/>
    <n v="0.79390000000000005"/>
  </r>
  <r>
    <x v="112"/>
    <n v="0.13469999999999999"/>
    <n v="0.14227999999999999"/>
    <n v="0.79390000000000005"/>
  </r>
  <r>
    <x v="112"/>
    <n v="-0.24410000000000001"/>
    <n v="0.16989000000000001"/>
    <n v="0.79390000000000005"/>
  </r>
  <r>
    <x v="112"/>
    <n v="-0.76790000000000003"/>
    <n v="0.22624"/>
    <n v="0.79390000000000005"/>
  </r>
  <r>
    <x v="112"/>
    <n v="-0.58909999999999996"/>
    <n v="0.2009"/>
    <n v="0.79390000000000005"/>
  </r>
  <r>
    <x v="112"/>
    <n v="-0.64500000000000002"/>
    <n v="0.20465"/>
    <n v="0.79390000000000005"/>
  </r>
  <r>
    <x v="112"/>
    <n v="-0.31369999999999998"/>
    <n v="0.17571000000000001"/>
    <n v="0.79390000000000005"/>
  </r>
  <r>
    <x v="112"/>
    <n v="-0.79800000000000004"/>
    <n v="0.21798000000000001"/>
    <n v="0.79390000000000005"/>
  </r>
  <r>
    <x v="112"/>
    <n v="-0.53879999999999995"/>
    <n v="0.20211999999999999"/>
    <n v="0.79390000000000005"/>
  </r>
  <r>
    <x v="112"/>
    <n v="0.22589999999999999"/>
    <n v="0.15031"/>
    <n v="0.79390000000000005"/>
  </r>
  <r>
    <x v="112"/>
    <n v="1.31"/>
    <n v="5.5599999999999997E-2"/>
    <n v="0.79390000000000005"/>
  </r>
  <r>
    <x v="112"/>
    <n v="0.48959999999999998"/>
    <n v="0.11382"/>
    <n v="0.79390000000000005"/>
  </r>
  <r>
    <x v="112"/>
    <n v="0.6522"/>
    <n v="0.10024"/>
    <n v="0.79390000000000005"/>
  </r>
  <r>
    <x v="112"/>
    <n v="-0.99980000000000002"/>
    <n v="0.23768"/>
    <n v="0.79390000000000005"/>
  </r>
  <r>
    <x v="112"/>
    <n v="-0.14549999999999999"/>
    <n v="0.15966"/>
    <n v="0.79390000000000005"/>
  </r>
  <r>
    <x v="112"/>
    <n v="-1.1678999999999999"/>
    <n v="0.23799999999999999"/>
    <n v="0.79390000000000005"/>
  </r>
  <r>
    <x v="112"/>
    <n v="8.0100000000000005E-2"/>
    <n v="0.14066999999999999"/>
    <n v="0.79390000000000005"/>
  </r>
  <r>
    <x v="112"/>
    <n v="0.6744"/>
    <n v="9.5189999999999997E-2"/>
    <n v="0.79390000000000005"/>
  </r>
  <r>
    <x v="112"/>
    <n v="-0.1484"/>
    <n v="0.16153000000000001"/>
    <n v="0.79390000000000005"/>
  </r>
  <r>
    <x v="112"/>
    <n v="3.61E-2"/>
    <n v="0.14427999999999999"/>
    <n v="0.79390000000000005"/>
  </r>
  <r>
    <x v="112"/>
    <n v="-0.1019"/>
    <n v="0.16261999999999999"/>
    <n v="0.79390000000000005"/>
  </r>
  <r>
    <x v="112"/>
    <n v="9.3100000000000002E-2"/>
    <n v="0.13708999999999999"/>
    <n v="0.79390000000000005"/>
  </r>
  <r>
    <x v="112"/>
    <n v="-1.1814"/>
    <n v="0.23154"/>
    <n v="0.79390000000000005"/>
  </r>
  <r>
    <x v="112"/>
    <n v="-0.97989999999999999"/>
    <n v="0.22231000000000001"/>
    <n v="0.79390000000000005"/>
  </r>
  <r>
    <x v="112"/>
    <n v="-0.87039999999999995"/>
    <n v="0.21243000000000001"/>
    <n v="0.79390000000000005"/>
  </r>
  <r>
    <x v="112"/>
    <n v="-1.6715"/>
    <n v="0.26985999999999999"/>
    <n v="0.79390000000000005"/>
  </r>
  <r>
    <x v="112"/>
    <n v="-0.88109999999999999"/>
    <n v="0.21664"/>
    <n v="0.79390000000000005"/>
  </r>
  <r>
    <x v="112"/>
    <n v="-0.45600000000000002"/>
    <n v="0.18823999999999999"/>
    <n v="0.79390000000000005"/>
  </r>
  <r>
    <x v="112"/>
    <n v="-1.4474"/>
    <n v="0.25355"/>
    <n v="0.79390000000000005"/>
  </r>
  <r>
    <x v="112"/>
    <n v="-1.3805000000000001"/>
    <n v="0.24845"/>
    <n v="0.79390000000000005"/>
  </r>
  <r>
    <x v="112"/>
    <n v="-0.76759999999999995"/>
    <n v="0.21360000000000001"/>
    <n v="0.79390000000000005"/>
  </r>
  <r>
    <x v="112"/>
    <n v="-0.95909999999999995"/>
    <n v="0.2321"/>
    <n v="0.79390000000000005"/>
  </r>
  <r>
    <x v="112"/>
    <n v="-0.64580000000000004"/>
    <n v="0.21657000000000001"/>
    <n v="0.79390000000000005"/>
  </r>
  <r>
    <x v="112"/>
    <n v="-0.27800000000000002"/>
    <n v="0.18823000000000001"/>
    <n v="0.79390000000000005"/>
  </r>
  <r>
    <x v="112"/>
    <n v="-4.2099999999999999E-2"/>
    <n v="0.16875999999999999"/>
    <n v="0.79390000000000005"/>
  </r>
  <r>
    <x v="112"/>
    <n v="-0.16619999999999999"/>
    <n v="0.17985999999999999"/>
    <n v="0.79390000000000005"/>
  </r>
  <r>
    <x v="112"/>
    <n v="-0.70779999999999998"/>
    <n v="0.20105000000000001"/>
    <n v="0.79390000000000005"/>
  </r>
  <r>
    <x v="112"/>
    <n v="1.67E-2"/>
    <n v="0.17391999999999999"/>
    <n v="0.79390000000000005"/>
  </r>
  <r>
    <x v="112"/>
    <n v="-0.2041"/>
    <n v="0.18806999999999999"/>
    <n v="0.79390000000000005"/>
  </r>
  <r>
    <x v="112"/>
    <n v="0.1212"/>
    <n v="0.16830999999999999"/>
    <n v="0.79390000000000005"/>
  </r>
  <r>
    <x v="112"/>
    <n v="-0.94189999999999996"/>
    <n v="0.23153000000000001"/>
    <n v="0.79390000000000005"/>
  </r>
  <r>
    <x v="112"/>
    <n v="-0.59819999999999995"/>
    <n v="0.21276999999999999"/>
    <n v="0.79390000000000005"/>
  </r>
  <r>
    <x v="112"/>
    <n v="5.4699999999999999E-2"/>
    <n v="0.17555000000000001"/>
    <n v="0.79390000000000005"/>
  </r>
  <r>
    <x v="112"/>
    <n v="-1.7370000000000001"/>
    <n v="0.28706999999999999"/>
    <n v="0.79390000000000005"/>
  </r>
  <r>
    <x v="112"/>
    <n v="-2.0285000000000002"/>
    <n v="0.30404999999999999"/>
    <n v="0.79390000000000005"/>
  </r>
  <r>
    <x v="113"/>
    <n v="4.2843"/>
    <n v="-8.6980000000000002E-2"/>
    <n v="0.7873"/>
  </r>
  <r>
    <x v="113"/>
    <n v="4.7504999999999997"/>
    <n v="-9.7089999999999996E-2"/>
    <n v="0.7873"/>
  </r>
  <r>
    <x v="113"/>
    <n v="3.4251999999999998"/>
    <n v="-3.8059999999999997E-2"/>
    <n v="0.7873"/>
  </r>
  <r>
    <x v="113"/>
    <n v="4.0804"/>
    <n v="-2.503E-2"/>
    <n v="0.7873"/>
  </r>
  <r>
    <x v="113"/>
    <n v="2.9407000000000001"/>
    <n v="-1.6999999999999999E-3"/>
    <n v="0.7873"/>
  </r>
  <r>
    <x v="114"/>
    <n v="-0.74639999999999995"/>
    <n v="0.25453999999999999"/>
    <n v="0.79390000000000005"/>
  </r>
  <r>
    <x v="115"/>
    <n v="-0.71960000000000002"/>
    <n v="0.28910000000000002"/>
    <n v="0.7873"/>
  </r>
  <r>
    <x v="115"/>
    <n v="-0.74450000000000005"/>
    <n v="0.28375"/>
    <n v="0.7873"/>
  </r>
  <r>
    <x v="114"/>
    <n v="-0.66469999999999996"/>
    <n v="0.27627000000000002"/>
    <n v="0.79390000000000005"/>
  </r>
  <r>
    <x v="115"/>
    <n v="-0.57430000000000003"/>
    <n v="0.25996000000000002"/>
    <n v="0.7873"/>
  </r>
  <r>
    <x v="115"/>
    <n v="-0.5081"/>
    <n v="0.27331"/>
    <n v="0.7873"/>
  </r>
  <r>
    <x v="115"/>
    <n v="-0.2485"/>
    <n v="0.22647999999999999"/>
    <n v="0.7873"/>
  </r>
  <r>
    <x v="115"/>
    <n v="-0.56299999999999994"/>
    <n v="0.24310999999999999"/>
    <n v="0.7873"/>
  </r>
  <r>
    <x v="114"/>
    <n v="-0.4325"/>
    <n v="0.23219000000000001"/>
    <n v="0.79390000000000005"/>
  </r>
  <r>
    <x v="114"/>
    <n v="-3.0499999999999999E-2"/>
    <n v="0.19703000000000001"/>
    <n v="0.79390000000000005"/>
  </r>
  <r>
    <x v="114"/>
    <n v="0.24460000000000001"/>
    <n v="0.17088"/>
    <n v="0.79390000000000005"/>
  </r>
  <r>
    <x v="115"/>
    <n v="-0.48099999999999998"/>
    <n v="0.24149000000000001"/>
    <n v="0.7873"/>
  </r>
  <r>
    <x v="115"/>
    <n v="-0.11169999999999999"/>
    <n v="0.20771999999999999"/>
    <n v="0.7873"/>
  </r>
  <r>
    <x v="115"/>
    <n v="0.1346"/>
    <n v="0.1822"/>
    <n v="0.7873"/>
  </r>
  <r>
    <x v="115"/>
    <n v="-0.53839999999999999"/>
    <n v="0.24956"/>
    <n v="0.7873"/>
  </r>
  <r>
    <x v="114"/>
    <n v="0.2316"/>
    <n v="0.13969000000000001"/>
    <n v="0.79390000000000005"/>
  </r>
  <r>
    <x v="115"/>
    <n v="-0.43709999999999999"/>
    <n v="0.19475999999999999"/>
    <n v="0.7873"/>
  </r>
  <r>
    <x v="115"/>
    <n v="-0.13350000000000001"/>
    <n v="0.19697999999999999"/>
    <n v="0.7873"/>
  </r>
  <r>
    <x v="115"/>
    <n v="0.19409999999999999"/>
    <n v="0.13668"/>
    <n v="0.7873"/>
  </r>
  <r>
    <x v="115"/>
    <n v="0.25119999999999998"/>
    <n v="0.12873999999999999"/>
    <n v="0.7873"/>
  </r>
  <r>
    <x v="115"/>
    <n v="0.43169999999999997"/>
    <n v="0.11559"/>
    <n v="0.7873"/>
  </r>
  <r>
    <x v="114"/>
    <n v="1.2698"/>
    <n v="4.5850000000000002E-2"/>
    <n v="0.79390000000000005"/>
  </r>
  <r>
    <x v="114"/>
    <n v="0.81659999999999999"/>
    <n v="8.2110000000000002E-2"/>
    <n v="0.79390000000000005"/>
  </r>
  <r>
    <x v="114"/>
    <n v="0.97170000000000001"/>
    <n v="6.6540000000000002E-2"/>
    <n v="0.79390000000000005"/>
  </r>
  <r>
    <x v="114"/>
    <n v="0.71970000000000001"/>
    <n v="8.6209999999999995E-2"/>
    <n v="0.79390000000000005"/>
  </r>
  <r>
    <x v="115"/>
    <n v="1.5503"/>
    <n v="8.5100000000000002E-3"/>
    <n v="0.7873"/>
  </r>
  <r>
    <x v="115"/>
    <n v="2.1772"/>
    <n v="-4.4940000000000001E-2"/>
    <n v="0.7873"/>
  </r>
  <r>
    <x v="10"/>
    <s v="#N/A N/A"/>
    <s v="#N/A N/A"/>
    <s v="#N/A N/A"/>
  </r>
  <r>
    <x v="115"/>
    <n v="2.0859000000000001"/>
    <n v="-3.6339999999999997E-2"/>
    <n v="0.7873"/>
  </r>
  <r>
    <x v="114"/>
    <n v="1.8762000000000001"/>
    <n v="-1.9130000000000001E-2"/>
    <n v="0.79390000000000005"/>
  </r>
  <r>
    <x v="115"/>
    <n v="2.2435999999999998"/>
    <n v="-4.512E-2"/>
    <n v="0.7873"/>
  </r>
  <r>
    <x v="115"/>
    <n v="2.5703999999999998"/>
    <n v="-6.9010000000000002E-2"/>
    <n v="0.7873"/>
  </r>
  <r>
    <x v="115"/>
    <n v="1.9597"/>
    <n v="-2.4459999999999999E-2"/>
    <n v="0.7873"/>
  </r>
  <r>
    <x v="115"/>
    <n v="2.0941000000000001"/>
    <n v="-3.2779999999999997E-2"/>
    <n v="0.7873"/>
  </r>
  <r>
    <x v="114"/>
    <n v="1.6476999999999999"/>
    <n v="1.7600000000000001E-3"/>
    <n v="0.79390000000000005"/>
  </r>
  <r>
    <x v="114"/>
    <n v="1.2866"/>
    <n v="3.209E-2"/>
    <n v="0.79390000000000005"/>
  </r>
  <r>
    <x v="114"/>
    <n v="2.3045"/>
    <n v="-4.7079999999999997E-2"/>
    <n v="0.79390000000000005"/>
  </r>
  <r>
    <x v="114"/>
    <n v="2.0428000000000002"/>
    <n v="-3.329E-2"/>
    <n v="0.79390000000000005"/>
  </r>
  <r>
    <x v="114"/>
    <n v="1.7082999999999999"/>
    <n v="-8.0199999999999994E-3"/>
    <n v="0.79390000000000005"/>
  </r>
  <r>
    <x v="114"/>
    <n v="1.3089999999999999"/>
    <n v="2.1260000000000001E-2"/>
    <n v="0.79390000000000005"/>
  </r>
  <r>
    <x v="114"/>
    <n v="1.0303"/>
    <n v="3.959E-2"/>
    <n v="0.79390000000000005"/>
  </r>
  <r>
    <x v="114"/>
    <n v="1.2444999999999999"/>
    <n v="2.5389999999999999E-2"/>
    <n v="0.79390000000000005"/>
  </r>
  <r>
    <x v="114"/>
    <n v="1.4990000000000001"/>
    <n v="7.5199999999999998E-3"/>
    <n v="0.79390000000000005"/>
  </r>
  <r>
    <x v="114"/>
    <n v="0.42820000000000003"/>
    <n v="7.9649999999999999E-2"/>
    <n v="0.79390000000000005"/>
  </r>
  <r>
    <x v="116"/>
    <n v="1.0331999999999999"/>
    <n v="3.9849999999999997E-2"/>
    <n v="0.7873"/>
  </r>
  <r>
    <x v="114"/>
    <n v="0.26750000000000002"/>
    <n v="8.4140000000000006E-2"/>
    <n v="0.79390000000000005"/>
  </r>
  <r>
    <x v="114"/>
    <n v="0.30280000000000001"/>
    <n v="7.5990000000000002E-2"/>
    <n v="0.79390000000000005"/>
  </r>
  <r>
    <x v="114"/>
    <n v="0.8528"/>
    <n v="3.7470000000000003E-2"/>
    <n v="0.79390000000000005"/>
  </r>
  <r>
    <x v="10"/>
    <s v="#N/A N/A"/>
    <s v="#N/A N/A"/>
    <s v="#N/A N/A"/>
  </r>
  <r>
    <x v="114"/>
    <n v="2.8658999999999999"/>
    <n v="-9.0149999999999994E-2"/>
    <n v="0.79390000000000005"/>
  </r>
  <r>
    <x v="114"/>
    <n v="2.7515000000000001"/>
    <n v="-8.3500000000000005E-2"/>
    <n v="0.79390000000000005"/>
  </r>
  <r>
    <x v="116"/>
    <n v="3.8201000000000001"/>
    <n v="-0.15176999999999999"/>
    <n v="0.7873"/>
  </r>
  <r>
    <x v="114"/>
    <n v="4.5667"/>
    <n v="-0.19389000000000001"/>
    <n v="0.79390000000000005"/>
  </r>
  <r>
    <x v="116"/>
    <n v="4.9741999999999997"/>
    <n v="-0.22470999999999999"/>
    <n v="0.7873"/>
  </r>
  <r>
    <x v="116"/>
    <n v="4.4821"/>
    <n v="-0.19278000000000001"/>
    <n v="0.7873"/>
  </r>
  <r>
    <x v="116"/>
    <n v="5.8234000000000004"/>
    <n v="-0.27361000000000002"/>
    <n v="0.7873"/>
  </r>
  <r>
    <x v="116"/>
    <n v="6.1397000000000004"/>
    <n v="-0.30292000000000002"/>
    <n v="0.7873"/>
  </r>
  <r>
    <x v="116"/>
    <n v="7.4585999999999997"/>
    <n v="-0.36969999999999997"/>
    <n v="0.7873"/>
  </r>
  <r>
    <x v="116"/>
    <n v="7.0712000000000002"/>
    <n v="-0.34044999999999997"/>
    <n v="0.7873"/>
  </r>
  <r>
    <x v="116"/>
    <n v="6.1681999999999997"/>
    <n v="-0.28282000000000002"/>
    <n v="0.7873"/>
  </r>
  <r>
    <x v="116"/>
    <n v="5.8045999999999998"/>
    <n v="-0.25333"/>
    <n v="0.7873"/>
  </r>
  <r>
    <x v="116"/>
    <n v="5.8853999999999997"/>
    <n v="-0.25473000000000001"/>
    <n v="0.7873"/>
  </r>
  <r>
    <x v="116"/>
    <n v="6.0160999999999998"/>
    <n v="-0.26096999999999998"/>
    <n v="0.7873"/>
  </r>
  <r>
    <x v="116"/>
    <n v="6.5564999999999998"/>
    <n v="-0.29150999999999999"/>
    <n v="0.7873"/>
  </r>
  <r>
    <x v="117"/>
    <n v="1.0982000000000001"/>
    <n v="-1.729E-2"/>
    <n v="0.80059999999999998"/>
  </r>
  <r>
    <x v="117"/>
    <n v="1.3334999999999999"/>
    <n v="-4.0640000000000003E-2"/>
    <n v="0.80059999999999998"/>
  </r>
  <r>
    <x v="117"/>
    <n v="1.1529"/>
    <n v="-1.839E-2"/>
    <n v="0.80059999999999998"/>
  </r>
  <r>
    <x v="117"/>
    <n v="1.0647"/>
    <n v="-7.6299999999999996E-3"/>
    <n v="0.80059999999999998"/>
  </r>
  <r>
    <x v="117"/>
    <n v="1.4793000000000001"/>
    <n v="-5.0459999999999998E-2"/>
    <n v="0.80059999999999998"/>
  </r>
  <r>
    <x v="117"/>
    <n v="0.71389999999999998"/>
    <n v="3.3090000000000001E-2"/>
    <n v="0.80059999999999998"/>
  </r>
  <r>
    <x v="117"/>
    <n v="0.45989999999999998"/>
    <n v="6.2239999999999997E-2"/>
    <n v="0.80059999999999998"/>
  </r>
  <r>
    <x v="117"/>
    <n v="0.16420000000000001"/>
    <n v="9.146E-2"/>
    <n v="0.80059999999999998"/>
  </r>
  <r>
    <x v="117"/>
    <n v="0.55640000000000001"/>
    <n v="5.0509999999999999E-2"/>
    <n v="0.80059999999999998"/>
  </r>
  <r>
    <x v="117"/>
    <n v="0.77729999999999999"/>
    <n v="3.0349999999999999E-2"/>
    <n v="0.80059999999999998"/>
  </r>
  <r>
    <x v="117"/>
    <n v="0.85160000000000002"/>
    <n v="2.9839999999999998E-2"/>
    <n v="0.80059999999999998"/>
  </r>
  <r>
    <x v="117"/>
    <n v="0.77480000000000004"/>
    <n v="3.7229999999999999E-2"/>
    <n v="0.80059999999999998"/>
  </r>
  <r>
    <x v="117"/>
    <n v="0.67600000000000005"/>
    <n v="4.6309999999999997E-2"/>
    <n v="0.80059999999999998"/>
  </r>
  <r>
    <x v="117"/>
    <n v="1.0009999999999999"/>
    <n v="1.7479999999999999E-2"/>
    <n v="0.80059999999999998"/>
  </r>
  <r>
    <x v="117"/>
    <n v="0.81"/>
    <n v="3.628E-2"/>
    <n v="0.80059999999999998"/>
  </r>
  <r>
    <x v="117"/>
    <n v="-3.3500000000000002E-2"/>
    <n v="0.11398999999999999"/>
    <n v="0.80059999999999998"/>
  </r>
  <r>
    <x v="117"/>
    <n v="0.44919999999999999"/>
    <n v="6.8169999999999994E-2"/>
    <n v="0.80059999999999998"/>
  </r>
  <r>
    <x v="117"/>
    <n v="0.4879"/>
    <n v="6.701E-2"/>
    <n v="0.80059999999999998"/>
  </r>
  <r>
    <x v="117"/>
    <n v="0.59179999999999999"/>
    <n v="5.7230000000000003E-2"/>
    <n v="0.80059999999999998"/>
  </r>
  <r>
    <x v="117"/>
    <n v="0.97589999999999999"/>
    <n v="3.0249999999999999E-2"/>
    <n v="0.80059999999999998"/>
  </r>
  <r>
    <x v="117"/>
    <n v="1.6193"/>
    <n v="-2.2270000000000002E-2"/>
    <n v="0.80059999999999998"/>
  </r>
  <r>
    <x v="117"/>
    <n v="1.7943"/>
    <n v="-3.108E-2"/>
    <n v="0.80059999999999998"/>
  </r>
  <r>
    <x v="117"/>
    <n v="1.5549999999999999"/>
    <n v="-5.6499999999999996E-3"/>
    <n v="0.80059999999999998"/>
  </r>
  <r>
    <x v="117"/>
    <n v="1.2935000000000001"/>
    <n v="1.9060000000000001E-2"/>
    <n v="0.80059999999999998"/>
  </r>
  <r>
    <x v="117"/>
    <n v="1.0314000000000001"/>
    <n v="4.3549999999999998E-2"/>
    <n v="0.80059999999999998"/>
  </r>
  <r>
    <x v="117"/>
    <n v="1.0817000000000001"/>
    <n v="4.1110000000000001E-2"/>
    <n v="0.80059999999999998"/>
  </r>
  <r>
    <x v="117"/>
    <n v="1.7990999999999999"/>
    <n v="-1.5650000000000001E-2"/>
    <n v="0.80059999999999998"/>
  </r>
  <r>
    <x v="117"/>
    <n v="1.992"/>
    <n v="-3.2309999999999998E-2"/>
    <n v="0.80059999999999998"/>
  </r>
  <r>
    <x v="117"/>
    <n v="1.5194000000000001"/>
    <n v="7.1900000000000002E-3"/>
    <n v="0.80059999999999998"/>
  </r>
  <r>
    <x v="117"/>
    <n v="0.94530000000000003"/>
    <n v="4.5990000000000003E-2"/>
    <n v="0.80059999999999998"/>
  </r>
  <r>
    <x v="117"/>
    <n v="2.0047000000000001"/>
    <n v="-3.2730000000000002E-2"/>
    <n v="0.80059999999999998"/>
  </r>
  <r>
    <x v="117"/>
    <n v="2.9234"/>
    <n v="-0.10238999999999999"/>
    <n v="0.80059999999999998"/>
  </r>
  <r>
    <x v="117"/>
    <n v="2.9394"/>
    <n v="-0.1023"/>
    <n v="0.80059999999999998"/>
  </r>
  <r>
    <x v="117"/>
    <n v="2.7075"/>
    <n v="-7.9339999999999994E-2"/>
    <n v="0.80059999999999998"/>
  </r>
  <r>
    <x v="117"/>
    <n v="2.7570999999999999"/>
    <n v="-7.1919999999999998E-2"/>
    <n v="0.80059999999999998"/>
  </r>
  <r>
    <x v="117"/>
    <n v="3.6478000000000002"/>
    <n v="-0.14676"/>
    <n v="0.80059999999999998"/>
  </r>
  <r>
    <x v="118"/>
    <n v="7.0747999999999998"/>
    <n v="-0.38856000000000002"/>
    <n v="0.79390000000000005"/>
  </r>
  <r>
    <x v="118"/>
    <n v="5.5224000000000002"/>
    <n v="-0.28654000000000002"/>
    <n v="0.79390000000000005"/>
  </r>
  <r>
    <x v="118"/>
    <n v="5.9729999999999999"/>
    <n v="-0.31853999999999999"/>
    <n v="0.79390000000000005"/>
  </r>
  <r>
    <x v="118"/>
    <n v="6.1379000000000001"/>
    <n v="-0.32690999999999998"/>
    <n v="0.79390000000000005"/>
  </r>
  <r>
    <x v="118"/>
    <n v="5.8642000000000003"/>
    <n v="-0.29902000000000001"/>
    <n v="0.79390000000000005"/>
  </r>
  <r>
    <x v="118"/>
    <n v="6.2827000000000002"/>
    <n v="-0.32346999999999998"/>
    <n v="0.79390000000000005"/>
  </r>
  <r>
    <x v="118"/>
    <n v="6.4276"/>
    <n v="-0.32891999999999999"/>
    <n v="0.79390000000000005"/>
  </r>
  <r>
    <x v="118"/>
    <n v="6.6147"/>
    <n v="-0.33971000000000001"/>
    <n v="0.79390000000000005"/>
  </r>
  <r>
    <x v="118"/>
    <n v="7.5453000000000001"/>
    <n v="-0.42101"/>
    <n v="0.79390000000000005"/>
  </r>
  <r>
    <x v="118"/>
    <n v="8.8206000000000007"/>
    <n v="-0.47741"/>
    <n v="0.79390000000000005"/>
  </r>
  <r>
    <x v="118"/>
    <n v="8.1460000000000008"/>
    <n v="-0.45057000000000003"/>
    <n v="0.79390000000000005"/>
  </r>
  <r>
    <x v="118"/>
    <n v="7.8826000000000001"/>
    <n v="-0.40860000000000002"/>
    <n v="0.79390000000000005"/>
  </r>
  <r>
    <x v="118"/>
    <n v="7.2065999999999999"/>
    <n v="-0.36109999999999998"/>
    <n v="0.79390000000000005"/>
  </r>
  <r>
    <x v="118"/>
    <n v="7.8006000000000002"/>
    <n v="-0.39546999999999999"/>
    <n v="0.79390000000000005"/>
  </r>
  <r>
    <x v="118"/>
    <n v="6.4588999999999999"/>
    <n v="-0.29949999999999999"/>
    <n v="0.79390000000000005"/>
  </r>
  <r>
    <x v="118"/>
    <n v="6.9086999999999996"/>
    <n v="-0.32883000000000001"/>
    <n v="0.79390000000000005"/>
  </r>
  <r>
    <x v="118"/>
    <n v="6.7441000000000004"/>
    <n v="-0.31248999999999999"/>
    <n v="0.79390000000000005"/>
  </r>
  <r>
    <x v="118"/>
    <n v="7.8116000000000003"/>
    <n v="-0.35898000000000002"/>
    <n v="0.79390000000000005"/>
  </r>
  <r>
    <x v="118"/>
    <n v="8.4594000000000005"/>
    <n v="-0.39430999999999999"/>
    <n v="0.79390000000000005"/>
  </r>
  <r>
    <x v="118"/>
    <n v="8.5167000000000002"/>
    <n v="-0.38401999999999997"/>
    <n v="0.79390000000000005"/>
  </r>
  <r>
    <x v="118"/>
    <n v="7.4356999999999998"/>
    <n v="-0.307"/>
    <n v="0.79390000000000005"/>
  </r>
  <r>
    <x v="118"/>
    <n v="7.0027999999999997"/>
    <n v="-0.27864"/>
    <n v="0.79390000000000005"/>
  </r>
  <r>
    <x v="118"/>
    <n v="6.3704000000000001"/>
    <n v="-0.26488"/>
    <n v="0.79390000000000005"/>
  </r>
  <r>
    <x v="118"/>
    <n v="6.2016"/>
    <n v="-0.22053"/>
    <n v="0.79390000000000005"/>
  </r>
  <r>
    <x v="118"/>
    <n v="6.4470999999999998"/>
    <n v="-0.24110999999999999"/>
    <n v="0.79390000000000005"/>
  </r>
  <r>
    <x v="118"/>
    <n v="7.0491999999999999"/>
    <n v="-0.27382000000000001"/>
    <n v="0.79390000000000005"/>
  </r>
  <r>
    <x v="118"/>
    <n v="6.4968000000000004"/>
    <n v="-0.24063999999999999"/>
    <n v="0.79390000000000005"/>
  </r>
  <r>
    <x v="118"/>
    <n v="6.2352999999999996"/>
    <n v="-0.22216"/>
    <n v="0.79390000000000005"/>
  </r>
  <r>
    <x v="119"/>
    <n v="1.1007"/>
    <n v="3.4000000000000002E-2"/>
    <n v="0.84709999999999996"/>
  </r>
  <r>
    <x v="119"/>
    <n v="0.77849999999999997"/>
    <n v="7.3069999999999996E-2"/>
    <n v="0.84709999999999996"/>
  </r>
  <r>
    <x v="119"/>
    <n v="0.28789999999999999"/>
    <n v="7.5639999999999999E-2"/>
    <n v="0.84709999999999996"/>
  </r>
  <r>
    <x v="119"/>
    <n v="1.214"/>
    <n v="2.9829999999999999E-2"/>
    <n v="0.84709999999999996"/>
  </r>
  <r>
    <x v="119"/>
    <n v="1.8502000000000001"/>
    <n v="-3.5430000000000003E-2"/>
    <n v="0.84709999999999996"/>
  </r>
  <r>
    <x v="119"/>
    <n v="1.2309000000000001"/>
    <n v="2.29E-2"/>
    <n v="0.84709999999999996"/>
  </r>
  <r>
    <x v="119"/>
    <n v="1.6635"/>
    <n v="-1.907E-2"/>
    <n v="0.84709999999999996"/>
  </r>
  <r>
    <x v="119"/>
    <n v="1.5774999999999999"/>
    <n v="-1.1509999999999999E-2"/>
    <n v="0.84709999999999996"/>
  </r>
  <r>
    <x v="119"/>
    <n v="1.1828000000000001"/>
    <n v="2.929E-2"/>
    <n v="0.84709999999999996"/>
  </r>
  <r>
    <x v="119"/>
    <n v="1.2246999999999999"/>
    <n v="2.2519999999999998E-2"/>
    <n v="0.84709999999999996"/>
  </r>
  <r>
    <x v="119"/>
    <n v="1.726"/>
    <n v="-1.8939999999999999E-2"/>
    <n v="0.84709999999999996"/>
  </r>
  <r>
    <x v="119"/>
    <n v="1.4487000000000001"/>
    <n v="5.1700000000000001E-3"/>
    <n v="0.84709999999999996"/>
  </r>
  <r>
    <x v="119"/>
    <n v="2.2155"/>
    <n v="-6.3159999999999994E-2"/>
    <n v="0.84709999999999996"/>
  </r>
  <r>
    <x v="119"/>
    <n v="1.665"/>
    <n v="-2.0140000000000002E-2"/>
    <n v="0.84709999999999996"/>
  </r>
  <r>
    <x v="119"/>
    <n v="0.93579999999999997"/>
    <n v="4.2380000000000001E-2"/>
    <n v="0.84709999999999996"/>
  </r>
  <r>
    <x v="119"/>
    <n v="1.6339999999999999"/>
    <n v="-1.9900000000000001E-2"/>
    <n v="0.84709999999999996"/>
  </r>
  <r>
    <x v="119"/>
    <n v="1.2091000000000001"/>
    <n v="1.3100000000000001E-2"/>
    <n v="0.84709999999999996"/>
  </r>
  <r>
    <x v="119"/>
    <n v="1.0248999999999999"/>
    <n v="2.7910000000000001E-2"/>
    <n v="0.84709999999999996"/>
  </r>
  <r>
    <x v="119"/>
    <n v="1.5553999999999999"/>
    <n v="-2.3720000000000001E-2"/>
    <n v="0.84709999999999996"/>
  </r>
  <r>
    <x v="119"/>
    <n v="1.1633"/>
    <n v="1.7809999999999999E-2"/>
    <n v="0.84709999999999996"/>
  </r>
  <r>
    <x v="119"/>
    <n v="1.8344"/>
    <n v="-3.415E-2"/>
    <n v="0.84709999999999996"/>
  </r>
  <r>
    <x v="119"/>
    <n v="0.98"/>
    <n v="3.4079999999999999E-2"/>
    <n v="0.84709999999999996"/>
  </r>
  <r>
    <x v="119"/>
    <n v="2.3275999999999999"/>
    <n v="-7.3010000000000005E-2"/>
    <n v="0.84709999999999996"/>
  </r>
  <r>
    <x v="119"/>
    <n v="1.3371999999999999"/>
    <n v="-2.9899999999999999E-2"/>
    <n v="0.84709999999999996"/>
  </r>
  <r>
    <x v="119"/>
    <n v="1.1628000000000001"/>
    <n v="1.8859999999999998E-2"/>
    <n v="0.84709999999999996"/>
  </r>
  <r>
    <x v="119"/>
    <n v="1.3819999999999999"/>
    <n v="3.5699999999999998E-3"/>
    <n v="0.84709999999999996"/>
  </r>
  <r>
    <x v="119"/>
    <n v="1.6914"/>
    <n v="-2.069E-2"/>
    <n v="0.84709999999999996"/>
  </r>
  <r>
    <x v="119"/>
    <n v="1.9327000000000001"/>
    <n v="-3.533E-2"/>
    <n v="0.84709999999999996"/>
  </r>
  <r>
    <x v="119"/>
    <n v="2.5099999999999998"/>
    <n v="-7.4260000000000007E-2"/>
    <n v="0.84709999999999996"/>
  </r>
  <r>
    <x v="119"/>
    <n v="1.7230000000000001"/>
    <n v="-1.4420000000000001E-2"/>
    <n v="0.84709999999999996"/>
  </r>
  <r>
    <x v="119"/>
    <n v="1.3213999999999999"/>
    <n v="1.6539999999999999E-2"/>
    <n v="0.84709999999999996"/>
  </r>
  <r>
    <x v="119"/>
    <n v="1.3788"/>
    <n v="1.086E-2"/>
    <n v="0.84709999999999996"/>
  </r>
  <r>
    <x v="119"/>
    <n v="1.3758999999999999"/>
    <n v="1.6709999999999999E-2"/>
    <n v="0.84709999999999996"/>
  </r>
  <r>
    <x v="119"/>
    <n v="1.494"/>
    <n v="8.9899999999999997E-3"/>
    <n v="0.84709999999999996"/>
  </r>
  <r>
    <x v="119"/>
    <n v="2.6225000000000001"/>
    <n v="-6.8010000000000001E-2"/>
    <n v="0.84709999999999996"/>
  </r>
  <r>
    <x v="119"/>
    <n v="1.7213000000000001"/>
    <n v="-3.2299999999999998E-3"/>
    <n v="0.84709999999999996"/>
  </r>
  <r>
    <x v="119"/>
    <n v="1.3095000000000001"/>
    <n v="2.581E-2"/>
    <n v="0.84709999999999996"/>
  </r>
  <r>
    <x v="119"/>
    <n v="1.0809"/>
    <n v="4.2279999999999998E-2"/>
    <n v="0.84709999999999996"/>
  </r>
  <r>
    <x v="119"/>
    <n v="1.0474000000000001"/>
    <n v="8.0499999999999999E-3"/>
    <n v="0.84709999999999996"/>
  </r>
  <r>
    <x v="119"/>
    <n v="1.1005"/>
    <n v="4.2770000000000002E-2"/>
    <n v="0.84709999999999996"/>
  </r>
  <r>
    <x v="119"/>
    <n v="1.3673999999999999"/>
    <n v="2.2370000000000001E-2"/>
    <n v="0.84709999999999996"/>
  </r>
  <r>
    <x v="119"/>
    <n v="2.3559999999999999"/>
    <n v="-4.7260000000000003E-2"/>
    <n v="0.84709999999999996"/>
  </r>
  <r>
    <x v="119"/>
    <n v="2.0964999999999998"/>
    <n v="-3.0949999999999998E-2"/>
    <n v="0.84709999999999996"/>
  </r>
  <r>
    <x v="119"/>
    <n v="1.5585"/>
    <n v="-2.2630000000000001E-2"/>
    <n v="0.84709999999999996"/>
  </r>
  <r>
    <x v="119"/>
    <n v="1.0780000000000001"/>
    <n v="4.0079999999999998E-2"/>
    <n v="0.84709999999999996"/>
  </r>
  <r>
    <x v="119"/>
    <n v="1.8858999999999999"/>
    <n v="-1.06E-2"/>
    <n v="0.84709999999999996"/>
  </r>
  <r>
    <x v="119"/>
    <n v="1.0113000000000001"/>
    <n v="4.3229999999999998E-2"/>
    <n v="0.84709999999999996"/>
  </r>
  <r>
    <x v="119"/>
    <n v="1.234"/>
    <n v="2.7799999999999999E-3"/>
    <n v="0.84709999999999996"/>
  </r>
  <r>
    <x v="119"/>
    <n v="2.2382"/>
    <n v="-3.1699999999999999E-2"/>
    <n v="0.84709999999999996"/>
  </r>
  <r>
    <x v="119"/>
    <n v="1.1274"/>
    <n v="3.875E-2"/>
    <n v="0.84709999999999996"/>
  </r>
  <r>
    <x v="119"/>
    <n v="0.18729999999999999"/>
    <n v="9.7549999999999998E-2"/>
    <n v="0.84709999999999996"/>
  </r>
  <r>
    <x v="119"/>
    <n v="1.8653"/>
    <n v="-3.5500000000000002E-3"/>
    <n v="0.84709999999999996"/>
  </r>
  <r>
    <x v="119"/>
    <n v="1.1955"/>
    <n v="3.8519999999999999E-2"/>
    <n v="0.84709999999999996"/>
  </r>
  <r>
    <x v="119"/>
    <n v="1.0575000000000001"/>
    <n v="4.9619999999999997E-2"/>
    <n v="0.84709999999999996"/>
  </r>
  <r>
    <x v="119"/>
    <n v="1.165"/>
    <n v="4.0570000000000002E-2"/>
    <n v="0.84709999999999996"/>
  </r>
  <r>
    <x v="119"/>
    <n v="0.99539999999999995"/>
    <n v="4.8210000000000003E-2"/>
    <n v="0.84709999999999996"/>
  </r>
  <r>
    <x v="119"/>
    <n v="1.8261000000000001"/>
    <n v="-1.1199999999999999E-3"/>
    <n v="0.84709999999999996"/>
  </r>
  <r>
    <x v="119"/>
    <n v="2.7399"/>
    <n v="-4.7780000000000003E-2"/>
    <n v="0.84709999999999996"/>
  </r>
  <r>
    <x v="119"/>
    <n v="3.4180000000000001"/>
    <n v="-8.2570000000000005E-2"/>
    <n v="0.84709999999999996"/>
  </r>
  <r>
    <x v="119"/>
    <n v="2.8980999999999999"/>
    <n v="-4.904E-2"/>
    <n v="0.84709999999999996"/>
  </r>
  <r>
    <x v="119"/>
    <n v="3.0044"/>
    <n v="-5.5620000000000003E-2"/>
    <n v="0.84709999999999996"/>
  </r>
  <r>
    <x v="119"/>
    <n v="1.2970999999999999"/>
    <n v="4.0710000000000003E-2"/>
    <n v="0.84709999999999996"/>
  </r>
  <r>
    <x v="119"/>
    <n v="-3.2300000000000002E-2"/>
    <n v="0.11882"/>
    <n v="0.84709999999999996"/>
  </r>
  <r>
    <x v="120"/>
    <n v="1.4481999999999999"/>
    <n v="-3.3759999999999998E-2"/>
    <n v="0.87370000000000003"/>
  </r>
  <r>
    <x v="120"/>
    <n v="1.4454"/>
    <n v="-3.2939999999999997E-2"/>
    <n v="0.87370000000000003"/>
  </r>
  <r>
    <x v="120"/>
    <n v="1.7068000000000001"/>
    <n v="-5.4289999999999998E-2"/>
    <n v="0.87370000000000003"/>
  </r>
  <r>
    <x v="120"/>
    <n v="1.1276999999999999"/>
    <n v="3.0400000000000002E-3"/>
    <n v="0.87370000000000003"/>
  </r>
  <r>
    <x v="120"/>
    <n v="1.2861"/>
    <n v="-1.5959999999999998E-2"/>
    <n v="0.87370000000000003"/>
  </r>
  <r>
    <x v="120"/>
    <n v="1.7303999999999999"/>
    <n v="-5.4480000000000001E-2"/>
    <n v="0.87370000000000003"/>
  </r>
  <r>
    <x v="120"/>
    <n v="1.6314"/>
    <n v="-4.5400000000000003E-2"/>
    <n v="0.87370000000000003"/>
  </r>
  <r>
    <x v="120"/>
    <n v="1.1392"/>
    <n v="-2.3999999999999998E-3"/>
    <n v="0.87370000000000003"/>
  </r>
  <r>
    <x v="120"/>
    <n v="0.8548"/>
    <n v="2.7789999999999999E-2"/>
    <n v="0.87370000000000003"/>
  </r>
  <r>
    <x v="120"/>
    <n v="1.5802"/>
    <n v="-4.0210000000000003E-2"/>
    <n v="0.87370000000000003"/>
  </r>
  <r>
    <x v="120"/>
    <n v="1.093"/>
    <n v="1.153E-2"/>
    <n v="0.87370000000000003"/>
  </r>
  <r>
    <x v="120"/>
    <n v="1.5267999999999999"/>
    <n v="-2.7619999999999999E-2"/>
    <n v="0.87370000000000003"/>
  </r>
  <r>
    <x v="120"/>
    <n v="1.2281"/>
    <n v="6.3000000000000003E-4"/>
    <n v="0.87370000000000003"/>
  </r>
  <r>
    <x v="120"/>
    <n v="0.94940000000000002"/>
    <n v="1.512E-2"/>
    <n v="0.87370000000000003"/>
  </r>
  <r>
    <x v="120"/>
    <n v="0.7681"/>
    <n v="2.8080000000000001E-2"/>
    <n v="0.87370000000000003"/>
  </r>
  <r>
    <x v="120"/>
    <n v="1.7685999999999999"/>
    <n v="-4.9770000000000002E-2"/>
    <n v="0.87370000000000003"/>
  </r>
  <r>
    <x v="120"/>
    <n v="1.4601"/>
    <n v="-2.7230000000000001E-2"/>
    <n v="0.87370000000000003"/>
  </r>
  <r>
    <x v="120"/>
    <n v="1.7116"/>
    <n v="-4.623E-2"/>
    <n v="0.87370000000000003"/>
  </r>
  <r>
    <x v="120"/>
    <n v="0.90790000000000004"/>
    <n v="1.745E-2"/>
    <n v="0.87370000000000003"/>
  </r>
  <r>
    <x v="120"/>
    <n v="1.1396999999999999"/>
    <n v="2.2699999999999999E-3"/>
    <n v="0.87370000000000003"/>
  </r>
  <r>
    <x v="120"/>
    <n v="1.1872"/>
    <n v="-4.4999999999999999E-4"/>
    <n v="0.87370000000000003"/>
  </r>
  <r>
    <x v="120"/>
    <n v="0.76180000000000003"/>
    <n v="2.8969999999999999E-2"/>
    <n v="0.87370000000000003"/>
  </r>
  <r>
    <x v="120"/>
    <n v="0.77290000000000003"/>
    <n v="2.8660000000000001E-2"/>
    <n v="0.87370000000000003"/>
  </r>
  <r>
    <x v="120"/>
    <n v="2.1581999999999999"/>
    <n v="-7.6600000000000001E-2"/>
    <n v="0.87370000000000003"/>
  </r>
  <r>
    <x v="120"/>
    <n v="1.8735999999999999"/>
    <n v="-4.9090000000000002E-2"/>
    <n v="0.87370000000000003"/>
  </r>
  <r>
    <x v="120"/>
    <n v="1.9918"/>
    <n v="-5.6489999999999999E-2"/>
    <n v="0.87370000000000003"/>
  </r>
  <r>
    <x v="120"/>
    <n v="1.5689"/>
    <n v="-1.959E-2"/>
    <n v="0.87370000000000003"/>
  </r>
  <r>
    <x v="120"/>
    <n v="2.2469000000000001"/>
    <n v="-6.6259999999999999E-2"/>
    <n v="0.87370000000000003"/>
  </r>
  <r>
    <x v="120"/>
    <n v="2.5956999999999999"/>
    <n v="-8.8459999999999997E-2"/>
    <n v="0.87370000000000003"/>
  </r>
  <r>
    <x v="120"/>
    <n v="1.7726999999999999"/>
    <n v="-2.7009999999999999E-2"/>
    <n v="0.87370000000000003"/>
  </r>
  <r>
    <x v="120"/>
    <n v="2.5442999999999998"/>
    <n v="-8.0579999999999999E-2"/>
    <n v="0.87370000000000003"/>
  </r>
  <r>
    <x v="120"/>
    <n v="2.3296000000000001"/>
    <n v="-6.2859999999999999E-2"/>
    <n v="0.87370000000000003"/>
  </r>
  <r>
    <x v="120"/>
    <n v="1.6354"/>
    <n v="-1.4999999999999999E-2"/>
    <n v="0.87370000000000003"/>
  </r>
  <r>
    <x v="120"/>
    <n v="2.9952999999999999"/>
    <n v="-0.10842"/>
    <n v="0.87370000000000003"/>
  </r>
  <r>
    <x v="120"/>
    <n v="2.9053"/>
    <n v="-9.6540000000000001E-2"/>
    <n v="0.87370000000000003"/>
  </r>
  <r>
    <x v="120"/>
    <n v="2.2966000000000002"/>
    <n v="-5.3699999999999998E-2"/>
    <n v="0.87370000000000003"/>
  </r>
  <r>
    <x v="120"/>
    <n v="2.8191999999999999"/>
    <n v="-8.566E-2"/>
    <n v="0.87370000000000003"/>
  </r>
  <r>
    <x v="120"/>
    <n v="3.5308999999999999"/>
    <n v="-0.13063"/>
    <n v="0.87370000000000003"/>
  </r>
  <r>
    <x v="120"/>
    <n v="3.2547000000000001"/>
    <n v="-0.10918"/>
    <n v="0.87370000000000003"/>
  </r>
  <r>
    <x v="120"/>
    <n v="3.2181999999999999"/>
    <n v="-0.10604"/>
    <n v="0.87370000000000003"/>
  </r>
  <r>
    <x v="120"/>
    <n v="4.0407999999999999"/>
    <n v="-0.16097"/>
    <n v="0.87370000000000003"/>
  </r>
  <r>
    <x v="120"/>
    <n v="3.4134000000000002"/>
    <n v="-0.11572"/>
    <n v="0.87370000000000003"/>
  </r>
  <r>
    <x v="120"/>
    <n v="3.2986"/>
    <n v="-0.10682999999999999"/>
    <n v="0.87370000000000003"/>
  </r>
  <r>
    <x v="120"/>
    <n v="3.4142000000000001"/>
    <n v="-0.10714"/>
    <n v="0.87370000000000003"/>
  </r>
  <r>
    <x v="120"/>
    <n v="3.8902000000000001"/>
    <n v="-0.13321"/>
    <n v="0.87370000000000003"/>
  </r>
  <r>
    <x v="120"/>
    <n v="3.9258000000000002"/>
    <n v="-0.13253999999999999"/>
    <n v="0.87370000000000003"/>
  </r>
  <r>
    <x v="120"/>
    <n v="3.8327"/>
    <n v="-0.1245"/>
    <n v="0.87370000000000003"/>
  </r>
  <r>
    <x v="120"/>
    <n v="3.4037000000000002"/>
    <n v="-9.6259999999999998E-2"/>
    <n v="0.87370000000000003"/>
  </r>
  <r>
    <x v="120"/>
    <n v="3.5451000000000001"/>
    <n v="-0.10374"/>
    <n v="0.87370000000000003"/>
  </r>
  <r>
    <x v="120"/>
    <n v="3.4826999999999999"/>
    <n v="-9.5049999999999996E-2"/>
    <n v="0.87370000000000003"/>
  </r>
  <r>
    <x v="120"/>
    <n v="3.1042000000000001"/>
    <n v="-6.9139999999999993E-2"/>
    <n v="0.87370000000000003"/>
  </r>
  <r>
    <x v="120"/>
    <n v="2.5226000000000002"/>
    <n v="-3.4639999999999997E-2"/>
    <n v="0.87370000000000003"/>
  </r>
  <r>
    <x v="120"/>
    <n v="3.5314999999999999"/>
    <n v="-9.3109999999999998E-2"/>
    <n v="0.87370000000000003"/>
  </r>
  <r>
    <x v="120"/>
    <n v="4.2472000000000003"/>
    <n v="-0.13125999999999999"/>
    <n v="0.87370000000000003"/>
  </r>
  <r>
    <x v="120"/>
    <n v="3.2281"/>
    <n v="-7.1940000000000004E-2"/>
    <n v="0.87370000000000003"/>
  </r>
  <r>
    <x v="120"/>
    <n v="3.8702000000000001"/>
    <n v="-0.10346"/>
    <n v="0.87370000000000003"/>
  </r>
  <r>
    <x v="120"/>
    <n v="0.94810000000000005"/>
    <n v="6.5689999999999998E-2"/>
    <n v="0.87370000000000003"/>
  </r>
  <r>
    <x v="120"/>
    <n v="1.69"/>
    <n v="2.981E-2"/>
    <n v="0.87370000000000003"/>
  </r>
  <r>
    <x v="120"/>
    <n v="1.0689"/>
    <n v="6.1150000000000003E-2"/>
    <n v="0.87370000000000003"/>
  </r>
  <r>
    <x v="120"/>
    <n v="-2.0375999999999999"/>
    <n v="0.23554"/>
    <n v="0.87370000000000003"/>
  </r>
  <r>
    <x v="120"/>
    <n v="-19.600999999999999"/>
    <n v="1.19407"/>
    <n v="0.87370000000000003"/>
  </r>
  <r>
    <x v="121"/>
    <n v="1.0044"/>
    <n v="1.1860000000000001E-2"/>
    <n v="0.7873"/>
  </r>
  <r>
    <x v="120"/>
    <n v="1.5785"/>
    <n v="-3.8870000000000002E-2"/>
    <n v="0.86970000000000003"/>
  </r>
  <r>
    <x v="120"/>
    <n v="1.7797000000000001"/>
    <n v="-6.1010000000000002E-2"/>
    <n v="0.86970000000000003"/>
  </r>
  <r>
    <x v="120"/>
    <n v="2.1497999999999999"/>
    <n v="-9.8250000000000004E-2"/>
    <n v="0.86970000000000003"/>
  </r>
  <r>
    <x v="120"/>
    <n v="2.4150999999999998"/>
    <n v="-0.12808"/>
    <n v="0.86970000000000003"/>
  </r>
  <r>
    <x v="120"/>
    <n v="2.4253999999999998"/>
    <n v="-0.12349"/>
    <n v="0.86970000000000003"/>
  </r>
  <r>
    <x v="120"/>
    <n v="2.7307000000000001"/>
    <n v="-0.14954000000000001"/>
    <n v="0.86970000000000003"/>
  </r>
  <r>
    <x v="122"/>
    <n v="2.4510999999999998"/>
    <n v="-0.12424"/>
    <n v="0.82050000000000001"/>
  </r>
  <r>
    <x v="120"/>
    <n v="3.0547"/>
    <n v="-0.16114999999999999"/>
    <n v="0.86970000000000003"/>
  </r>
  <r>
    <x v="120"/>
    <n v="2.8052000000000001"/>
    <n v="-0.12903999999999999"/>
    <n v="0.86970000000000003"/>
  </r>
  <r>
    <x v="120"/>
    <n v="2.9514999999999998"/>
    <n v="-0.13805000000000001"/>
    <n v="0.86970000000000003"/>
  </r>
  <r>
    <x v="120"/>
    <n v="1.7499"/>
    <n v="-2.436E-2"/>
    <n v="0.86970000000000003"/>
  </r>
  <r>
    <x v="120"/>
    <n v="2.5419999999999998"/>
    <n v="-8.541E-2"/>
    <n v="0.86970000000000003"/>
  </r>
  <r>
    <x v="120"/>
    <n v="3.2025999999999999"/>
    <n v="-0.14602000000000001"/>
    <n v="0.86970000000000003"/>
  </r>
  <r>
    <x v="120"/>
    <n v="2.5444"/>
    <n v="-8.7389999999999995E-2"/>
    <n v="0.86970000000000003"/>
  </r>
  <r>
    <x v="120"/>
    <n v="1.6304000000000001"/>
    <n v="-2.7699999999999999E-3"/>
    <n v="0.86970000000000003"/>
  </r>
  <r>
    <x v="120"/>
    <n v="1.8332999999999999"/>
    <n v="-1.6820000000000002E-2"/>
    <n v="0.86970000000000003"/>
  </r>
  <r>
    <x v="120"/>
    <n v="2.968"/>
    <n v="-9.7290000000000001E-2"/>
    <n v="0.86970000000000003"/>
  </r>
  <r>
    <x v="120"/>
    <n v="2.6597"/>
    <n v="-7.4700000000000003E-2"/>
    <n v="0.86970000000000003"/>
  </r>
  <r>
    <x v="120"/>
    <n v="2.6844000000000001"/>
    <n v="-7.4039999999999995E-2"/>
    <n v="0.86970000000000003"/>
  </r>
  <r>
    <x v="120"/>
    <n v="2.843"/>
    <n v="-8.2860000000000003E-2"/>
    <n v="0.86970000000000003"/>
  </r>
  <r>
    <x v="120"/>
    <n v="3.2663000000000002"/>
    <n v="-0.10627"/>
    <n v="0.86970000000000003"/>
  </r>
  <r>
    <x v="120"/>
    <n v="3.7214999999999998"/>
    <n v="-0.14263000000000001"/>
    <n v="0.86970000000000003"/>
  </r>
  <r>
    <x v="120"/>
    <n v="4.2464000000000004"/>
    <n v="-0.21412"/>
    <n v="0.86970000000000003"/>
  </r>
  <r>
    <x v="120"/>
    <n v="3.6732"/>
    <n v="-0.16303000000000001"/>
    <n v="0.86970000000000003"/>
  </r>
  <r>
    <x v="120"/>
    <n v="4.4516"/>
    <n v="-0.21185999999999999"/>
    <n v="0.86970000000000003"/>
  </r>
  <r>
    <x v="120"/>
    <n v="3.8067000000000002"/>
    <n v="-0.15892999999999999"/>
    <n v="0.86970000000000003"/>
  </r>
  <r>
    <x v="10"/>
    <s v="#N/A N/A"/>
    <s v="#N/A N/A"/>
    <s v="#N/A N/A"/>
  </r>
  <r>
    <x v="120"/>
    <n v="4.2580999999999998"/>
    <n v="-0.19653000000000001"/>
    <n v="0.86970000000000003"/>
  </r>
  <r>
    <x v="122"/>
    <n v="2.8589000000000002"/>
    <n v="-9.6530000000000005E-2"/>
    <n v="0.82050000000000001"/>
  </r>
  <r>
    <x v="120"/>
    <n v="2.9407999999999999"/>
    <n v="-8.7970000000000007E-2"/>
    <n v="0.86970000000000003"/>
  </r>
  <r>
    <x v="122"/>
    <n v="3.6907999999999999"/>
    <n v="-0.14954999999999999"/>
    <n v="0.82050000000000001"/>
  </r>
  <r>
    <x v="122"/>
    <n v="2.3302999999999998"/>
    <n v="-5.8229999999999997E-2"/>
    <n v="0.82050000000000001"/>
  </r>
  <r>
    <x v="122"/>
    <n v="3.4083999999999999"/>
    <n v="-0.13253999999999999"/>
    <n v="0.82050000000000001"/>
  </r>
  <r>
    <x v="122"/>
    <n v="3.5912999999999999"/>
    <n v="-0.14543"/>
    <n v="0.82050000000000001"/>
  </r>
  <r>
    <x v="120"/>
    <n v="3.2616000000000001"/>
    <n v="-0.10579"/>
    <n v="0.86970000000000003"/>
  </r>
  <r>
    <x v="120"/>
    <n v="2.0278"/>
    <n v="-1.6320000000000001E-2"/>
    <n v="0.86970000000000003"/>
  </r>
  <r>
    <x v="122"/>
    <n v="2.8725000000000001"/>
    <n v="-8.3500000000000005E-2"/>
    <n v="0.82050000000000001"/>
  </r>
  <r>
    <x v="122"/>
    <n v="2.9251999999999998"/>
    <n v="-8.5769999999999999E-2"/>
    <n v="0.82050000000000001"/>
  </r>
  <r>
    <x v="122"/>
    <n v="3.4853999999999998"/>
    <n v="-0.12247"/>
    <n v="0.82050000000000001"/>
  </r>
  <r>
    <x v="120"/>
    <n v="3.3835999999999999"/>
    <n v="-0.10159"/>
    <n v="0.86970000000000003"/>
  </r>
  <r>
    <x v="122"/>
    <n v="2.7972999999999999"/>
    <n v="-5.8880000000000002E-2"/>
    <n v="0.82050000000000001"/>
  </r>
  <r>
    <x v="120"/>
    <n v="4.4260999999999999"/>
    <n v="-0.14957000000000001"/>
    <n v="0.86970000000000003"/>
  </r>
  <r>
    <x v="120"/>
    <n v="5.1677999999999997"/>
    <n v="-0.13816000000000001"/>
    <n v="0.86970000000000003"/>
  </r>
  <r>
    <x v="120"/>
    <n v="3.2664"/>
    <n v="-8.7100000000000007E-3"/>
    <n v="0.86970000000000003"/>
  </r>
  <r>
    <x v="120"/>
    <n v="4.8593000000000002"/>
    <n v="-6.9970000000000004E-2"/>
    <n v="0.86970000000000003"/>
  </r>
  <r>
    <x v="120"/>
    <n v="5.9432"/>
    <n v="-0.13073000000000001"/>
    <n v="0.86970000000000003"/>
  </r>
  <r>
    <x v="10"/>
    <s v="#N/A N/A"/>
    <s v="#N/A N/A"/>
    <s v="#N/A N/A"/>
  </r>
  <r>
    <x v="120"/>
    <n v="4.1283000000000003"/>
    <n v="-0.11700000000000001"/>
    <n v="0.86970000000000003"/>
  </r>
  <r>
    <x v="120"/>
    <n v="4.8305999999999996"/>
    <n v="-0.15717"/>
    <n v="0.86970000000000003"/>
  </r>
  <r>
    <x v="120"/>
    <n v="3.4878"/>
    <n v="-6.6430000000000003E-2"/>
    <n v="0.86970000000000003"/>
  </r>
  <r>
    <x v="120"/>
    <n v="5.8022"/>
    <n v="-0.21626000000000001"/>
    <n v="0.86970000000000003"/>
  </r>
  <r>
    <x v="120"/>
    <n v="6.5109000000000004"/>
    <n v="-0.26255000000000001"/>
    <n v="0.86970000000000003"/>
  </r>
  <r>
    <x v="120"/>
    <n v="6.6981000000000002"/>
    <n v="-0.27455000000000002"/>
    <n v="0.86970000000000003"/>
  </r>
  <r>
    <x v="120"/>
    <n v="7.7163000000000004"/>
    <n v="-0.33273999999999998"/>
    <n v="0.86970000000000003"/>
  </r>
  <r>
    <x v="120"/>
    <n v="7.5740999999999996"/>
    <n v="-0.32585999999999998"/>
    <n v="0.86970000000000003"/>
  </r>
  <r>
    <x v="122"/>
    <n v="6.8867000000000003"/>
    <n v="-0.30946000000000001"/>
    <n v="0.82050000000000001"/>
  </r>
  <r>
    <x v="122"/>
    <n v="4.6608000000000001"/>
    <n v="-0.15648999999999999"/>
    <n v="0.82050000000000001"/>
  </r>
  <r>
    <x v="120"/>
    <n v="5.7832999999999997"/>
    <n v="-0.22906000000000001"/>
    <n v="0.86970000000000003"/>
  </r>
  <r>
    <x v="122"/>
    <n v="5.3746999999999998"/>
    <n v="-0.22384000000000001"/>
    <n v="0.82050000000000001"/>
  </r>
  <r>
    <x v="122"/>
    <n v="4.3792999999999997"/>
    <n v="-0.16577"/>
    <n v="0.82050000000000001"/>
  </r>
  <r>
    <x v="122"/>
    <n v="-3.4725000000000001"/>
    <n v="0.29346"/>
    <n v="0.82050000000000001"/>
  </r>
  <r>
    <x v="120"/>
    <n v="-8.8506999999999998"/>
    <n v="0.57108999999999999"/>
    <n v="0.86970000000000003"/>
  </r>
  <r>
    <x v="120"/>
    <n v="-8.7553999999999998"/>
    <n v="0.56694999999999995"/>
    <n v="0.86970000000000003"/>
  </r>
  <r>
    <x v="123"/>
    <n v="2.8605999999999998"/>
    <n v="-0.22894"/>
    <n v="0.79390000000000005"/>
  </r>
  <r>
    <x v="124"/>
    <n v="3.6391"/>
    <n v="-0.29479"/>
    <n v="0.82050000000000001"/>
  </r>
  <r>
    <x v="123"/>
    <n v="2.4952000000000001"/>
    <n v="-0.18475"/>
    <n v="0.79390000000000005"/>
  </r>
  <r>
    <x v="123"/>
    <n v="3.1989999999999998"/>
    <n v="-0.25649"/>
    <n v="0.79390000000000005"/>
  </r>
  <r>
    <x v="123"/>
    <n v="3.2431999999999999"/>
    <n v="-0.25812000000000002"/>
    <n v="0.79390000000000005"/>
  </r>
  <r>
    <x v="123"/>
    <n v="3.3877000000000002"/>
    <n v="-0.26296999999999998"/>
    <n v="0.79390000000000005"/>
  </r>
  <r>
    <x v="123"/>
    <n v="3.0110999999999999"/>
    <n v="-0.21987999999999999"/>
    <n v="0.79390000000000005"/>
  </r>
  <r>
    <x v="123"/>
    <n v="3.33"/>
    <n v="-0.25201000000000001"/>
    <n v="0.79390000000000005"/>
  </r>
  <r>
    <x v="123"/>
    <n v="3.9357000000000002"/>
    <n v="-0.30934"/>
    <n v="0.79390000000000005"/>
  </r>
  <r>
    <x v="123"/>
    <n v="3.49"/>
    <n v="-0.26012000000000002"/>
    <n v="0.79390000000000005"/>
  </r>
  <r>
    <x v="123"/>
    <n v="3.9735999999999998"/>
    <n v="-0.29727999999999999"/>
    <n v="0.79390000000000005"/>
  </r>
  <r>
    <x v="123"/>
    <n v="3.8542000000000001"/>
    <n v="-0.27812999999999999"/>
    <n v="0.79390000000000005"/>
  </r>
  <r>
    <x v="123"/>
    <n v="3.7599"/>
    <n v="-0.26545999999999997"/>
    <n v="0.79390000000000005"/>
  </r>
  <r>
    <x v="123"/>
    <n v="4.3479000000000001"/>
    <n v="-0.31417"/>
    <n v="0.79390000000000005"/>
  </r>
  <r>
    <x v="124"/>
    <n v="5.9057000000000004"/>
    <n v="-0.42848000000000003"/>
    <n v="0.82050000000000001"/>
  </r>
  <r>
    <x v="124"/>
    <n v="7.6936"/>
    <n v="-0.57164000000000004"/>
    <n v="0.82050000000000001"/>
  </r>
  <r>
    <x v="124"/>
    <n v="6.4184000000000001"/>
    <n v="-0.45472000000000001"/>
    <n v="0.82050000000000001"/>
  </r>
  <r>
    <x v="124"/>
    <n v="8.7401"/>
    <n v="-0.65195999999999998"/>
    <n v="0.82050000000000001"/>
  </r>
  <r>
    <x v="124"/>
    <n v="8.8759999999999994"/>
    <n v="-0.65691999999999995"/>
    <n v="0.82050000000000001"/>
  </r>
  <r>
    <x v="124"/>
    <n v="8.7188999999999997"/>
    <n v="-0.62175000000000002"/>
    <n v="0.82050000000000001"/>
  </r>
  <r>
    <x v="124"/>
    <n v="7.6363000000000003"/>
    <n v="-0.52347999999999995"/>
    <n v="0.82050000000000001"/>
  </r>
  <r>
    <x v="124"/>
    <n v="6.7904"/>
    <n v="-0.43931999999999999"/>
    <n v="0.82050000000000001"/>
  </r>
  <r>
    <x v="124"/>
    <n v="7.3133999999999997"/>
    <n v="-0.46787000000000001"/>
    <n v="0.82050000000000001"/>
  </r>
  <r>
    <x v="124"/>
    <n v="6.6159999999999997"/>
    <n v="-0.40443000000000001"/>
    <n v="0.82050000000000001"/>
  </r>
  <r>
    <x v="124"/>
    <n v="5.7065999999999999"/>
    <n v="-0.31802999999999998"/>
    <n v="0.82050000000000001"/>
  </r>
  <r>
    <x v="124"/>
    <n v="5.2667999999999999"/>
    <n v="-0.2949"/>
    <n v="0.82050000000000001"/>
  </r>
  <r>
    <x v="124"/>
    <n v="6.1093999999999999"/>
    <n v="-0.35694999999999999"/>
    <n v="0.82050000000000001"/>
  </r>
  <r>
    <x v="124"/>
    <n v="5.2093999999999996"/>
    <n v="-0.27553"/>
    <n v="0.82050000000000001"/>
  </r>
  <r>
    <x v="124"/>
    <n v="6.069"/>
    <n v="-0.33762999999999999"/>
    <n v="0.82050000000000001"/>
  </r>
  <r>
    <x v="124"/>
    <n v="5.9217000000000004"/>
    <n v="-0.31585999999999997"/>
    <n v="0.82050000000000001"/>
  </r>
  <r>
    <x v="124"/>
    <n v="6.2389999999999999"/>
    <n v="-0.33493000000000001"/>
    <n v="0.82050000000000001"/>
  </r>
  <r>
    <x v="124"/>
    <n v="5.2598000000000003"/>
    <n v="-0.25747999999999999"/>
    <n v="0.82050000000000001"/>
  </r>
  <r>
    <x v="124"/>
    <n v="6.0812999999999997"/>
    <n v="-0.31211"/>
    <n v="0.82050000000000001"/>
  </r>
  <r>
    <x v="124"/>
    <n v="5.2736999999999998"/>
    <n v="-0.25141000000000002"/>
    <n v="0.82050000000000001"/>
  </r>
  <r>
    <x v="124"/>
    <n v="7.3209999999999997"/>
    <n v="-0.38893"/>
    <n v="0.82050000000000001"/>
  </r>
  <r>
    <x v="124"/>
    <n v="7.1936999999999998"/>
    <n v="-0.36377999999999999"/>
    <n v="0.82050000000000001"/>
  </r>
  <r>
    <x v="124"/>
    <n v="6.4374000000000002"/>
    <n v="-0.31608999999999998"/>
    <n v="0.82050000000000001"/>
  </r>
  <r>
    <x v="124"/>
    <n v="6.3482000000000003"/>
    <n v="-0.30648999999999998"/>
    <n v="0.82050000000000001"/>
  </r>
  <r>
    <x v="124"/>
    <n v="7.0438000000000001"/>
    <n v="-0.35027999999999998"/>
    <n v="0.82050000000000001"/>
  </r>
  <r>
    <x v="124"/>
    <n v="7.9720000000000004"/>
    <n v="-0.40478999999999998"/>
    <n v="0.82050000000000001"/>
  </r>
  <r>
    <x v="124"/>
    <n v="7.1525999999999996"/>
    <n v="-0.34521000000000002"/>
    <n v="0.82050000000000001"/>
  </r>
  <r>
    <x v="124"/>
    <n v="6.2186000000000003"/>
    <n v="-0.28039999999999998"/>
    <n v="0.82050000000000001"/>
  </r>
  <r>
    <x v="124"/>
    <n v="5.6090999999999998"/>
    <n v="-0.23465"/>
    <n v="0.82050000000000001"/>
  </r>
  <r>
    <x v="124"/>
    <n v="5.3301999999999996"/>
    <n v="-0.21193000000000001"/>
    <n v="0.82050000000000001"/>
  </r>
  <r>
    <x v="124"/>
    <n v="5.0286"/>
    <n v="-0.18584000000000001"/>
    <n v="0.82050000000000001"/>
  </r>
  <r>
    <x v="124"/>
    <n v="5.5206"/>
    <n v="-0.21484"/>
    <n v="0.82050000000000001"/>
  </r>
  <r>
    <x v="124"/>
    <n v="5.8125"/>
    <n v="-0.23069999999999999"/>
    <n v="0.82050000000000001"/>
  </r>
  <r>
    <x v="124"/>
    <n v="6.4642999999999997"/>
    <n v="-0.27048"/>
    <n v="0.82050000000000001"/>
  </r>
  <r>
    <x v="124"/>
    <n v="6.4050000000000002"/>
    <n v="-0.26554"/>
    <n v="0.82050000000000001"/>
  </r>
  <r>
    <x v="124"/>
    <n v="6.0252999999999997"/>
    <n v="-0.23286999999999999"/>
    <n v="0.82050000000000001"/>
  </r>
  <r>
    <x v="124"/>
    <n v="5.6894999999999998"/>
    <n v="-0.20680999999999999"/>
    <n v="0.82050000000000001"/>
  </r>
  <r>
    <x v="124"/>
    <n v="5.4340999999999999"/>
    <n v="-0.18117"/>
    <n v="0.82050000000000001"/>
  </r>
  <r>
    <x v="124"/>
    <n v="4.8331999999999997"/>
    <n v="-0.14452999999999999"/>
    <n v="0.82050000000000001"/>
  </r>
  <r>
    <x v="124"/>
    <n v="4.6898999999999997"/>
    <n v="-0.12442"/>
    <n v="0.82050000000000001"/>
  </r>
  <r>
    <x v="124"/>
    <n v="7.3453999999999997"/>
    <n v="-0.27634999999999998"/>
    <n v="0.82050000000000001"/>
  </r>
  <r>
    <x v="124"/>
    <n v="7.8037999999999998"/>
    <n v="-0.30074000000000001"/>
    <n v="0.82050000000000001"/>
  </r>
  <r>
    <x v="124"/>
    <n v="7.9734999999999996"/>
    <n v="-0.30758000000000002"/>
    <n v="0.82050000000000001"/>
  </r>
  <r>
    <x v="124"/>
    <n v="7.5214999999999996"/>
    <n v="-0.27335999999999999"/>
    <n v="0.82050000000000001"/>
  </r>
  <r>
    <x v="124"/>
    <n v="7.3578999999999999"/>
    <n v="-0.25446000000000002"/>
    <n v="0.82050000000000001"/>
  </r>
  <r>
    <x v="124"/>
    <n v="2.7972999999999999"/>
    <n v="1.248E-2"/>
    <n v="0.82050000000000001"/>
  </r>
  <r>
    <x v="124"/>
    <n v="3.5379999999999998"/>
    <n v="-2.588E-2"/>
    <n v="0.82050000000000001"/>
  </r>
  <r>
    <x v="124"/>
    <n v="3.8172999999999999"/>
    <n v="-3.7350000000000001E-2"/>
    <n v="0.82050000000000001"/>
  </r>
  <r>
    <x v="124"/>
    <n v="5.3183999999999996"/>
    <n v="-0.12570999999999999"/>
    <n v="0.82050000000000001"/>
  </r>
  <r>
    <x v="124"/>
    <n v="5.5754000000000001"/>
    <n v="-0.13622000000000001"/>
    <n v="0.82050000000000001"/>
  </r>
  <r>
    <x v="125"/>
    <n v="4.1165000000000003"/>
    <n v="-0.23732"/>
    <n v="0.86709999999999998"/>
  </r>
  <r>
    <x v="125"/>
    <n v="3.4632000000000001"/>
    <n v="-0.16949"/>
    <n v="0.86709999999999998"/>
  </r>
  <r>
    <x v="125"/>
    <n v="4.0509000000000004"/>
    <n v="-0.21804000000000001"/>
    <n v="0.86709999999999998"/>
  </r>
  <r>
    <x v="125"/>
    <n v="3.8071000000000002"/>
    <n v="-0.21154000000000001"/>
    <n v="0.86709999999999998"/>
  </r>
  <r>
    <x v="125"/>
    <n v="4.3956999999999997"/>
    <n v="-0.25824000000000003"/>
    <n v="0.86709999999999998"/>
  </r>
  <r>
    <x v="125"/>
    <n v="3.5489999999999999"/>
    <n v="-0.16844000000000001"/>
    <n v="0.86709999999999998"/>
  </r>
  <r>
    <x v="125"/>
    <n v="3.6934999999999998"/>
    <n v="-0.17801"/>
    <n v="0.86709999999999998"/>
  </r>
  <r>
    <x v="125"/>
    <n v="3.9049"/>
    <n v="-0.19721"/>
    <n v="0.86709999999999998"/>
  </r>
  <r>
    <x v="125"/>
    <n v="3.6046999999999998"/>
    <n v="-0.1646"/>
    <n v="0.86709999999999998"/>
  </r>
  <r>
    <x v="125"/>
    <n v="4.2619999999999996"/>
    <n v="-0.20899000000000001"/>
    <n v="0.86709999999999998"/>
  </r>
  <r>
    <x v="125"/>
    <n v="3.4809000000000001"/>
    <n v="-0.18189"/>
    <n v="0.86709999999999998"/>
  </r>
  <r>
    <x v="125"/>
    <n v="3.6890999999999998"/>
    <n v="-0.19750000000000001"/>
    <n v="0.86709999999999998"/>
  </r>
  <r>
    <x v="125"/>
    <n v="3.7294"/>
    <n v="-0.19805"/>
    <n v="0.86709999999999998"/>
  </r>
  <r>
    <x v="125"/>
    <n v="3.7039"/>
    <n v="-0.19370000000000001"/>
    <n v="0.86709999999999998"/>
  </r>
  <r>
    <x v="125"/>
    <n v="3.4581"/>
    <n v="-0.16558"/>
    <n v="0.86709999999999998"/>
  </r>
  <r>
    <x v="125"/>
    <n v="3.2273999999999998"/>
    <n v="-0.13975000000000001"/>
    <n v="0.86709999999999998"/>
  </r>
  <r>
    <x v="125"/>
    <n v="3.6688000000000001"/>
    <n v="-0.17299999999999999"/>
    <n v="0.86709999999999998"/>
  </r>
  <r>
    <x v="125"/>
    <n v="3.5741999999999998"/>
    <n v="-0.16106000000000001"/>
    <n v="0.86709999999999998"/>
  </r>
  <r>
    <x v="125"/>
    <n v="4.0060000000000002"/>
    <n v="-0.18543000000000001"/>
    <n v="0.86709999999999998"/>
  </r>
  <r>
    <x v="125"/>
    <n v="4.0140000000000002"/>
    <n v="-0.18379000000000001"/>
    <n v="0.86709999999999998"/>
  </r>
  <r>
    <x v="125"/>
    <n v="4.2206999999999999"/>
    <n v="-0.1953"/>
    <n v="0.86709999999999998"/>
  </r>
  <r>
    <x v="125"/>
    <n v="4.0286"/>
    <n v="-0.17891000000000001"/>
    <n v="0.86709999999999998"/>
  </r>
  <r>
    <x v="125"/>
    <n v="4.0030999999999999"/>
    <n v="-0.17463999999999999"/>
    <n v="0.86709999999999998"/>
  </r>
  <r>
    <x v="125"/>
    <n v="2.8588"/>
    <n v="-8.4849999999999995E-2"/>
    <n v="0.86709999999999998"/>
  </r>
  <r>
    <x v="125"/>
    <n v="3.3344"/>
    <n v="-0.1183"/>
    <n v="0.86709999999999998"/>
  </r>
  <r>
    <x v="125"/>
    <n v="3.0089999999999999"/>
    <n v="-9.3710000000000002E-2"/>
    <n v="0.86709999999999998"/>
  </r>
  <r>
    <x v="125"/>
    <n v="3.3452000000000002"/>
    <n v="-0.11536"/>
    <n v="0.86709999999999998"/>
  </r>
  <r>
    <x v="125"/>
    <n v="3.0813999999999999"/>
    <n v="-9.5039999999999999E-2"/>
    <n v="0.86709999999999998"/>
  </r>
  <r>
    <x v="125"/>
    <n v="2.6233"/>
    <n v="-5.8270000000000002E-2"/>
    <n v="0.86709999999999998"/>
  </r>
  <r>
    <x v="125"/>
    <n v="3.0931999999999999"/>
    <n v="-8.8609999999999994E-2"/>
    <n v="0.86709999999999998"/>
  </r>
  <r>
    <x v="125"/>
    <n v="3.1297999999999999"/>
    <n v="-8.9840000000000003E-2"/>
    <n v="0.86709999999999998"/>
  </r>
  <r>
    <x v="125"/>
    <n v="4.1836000000000002"/>
    <n v="-0.14838000000000001"/>
    <n v="0.86709999999999998"/>
  </r>
  <r>
    <x v="125"/>
    <n v="3.4056999999999999"/>
    <n v="-8.4769999999999998E-2"/>
    <n v="0.86709999999999998"/>
  </r>
  <r>
    <x v="125"/>
    <n v="3.5567000000000002"/>
    <n v="-8.856E-2"/>
    <n v="0.86709999999999998"/>
  </r>
  <r>
    <x v="125"/>
    <n v="4.1289999999999996"/>
    <n v="-0.12357"/>
    <n v="0.86709999999999998"/>
  </r>
  <r>
    <x v="125"/>
    <n v="3.1878000000000002"/>
    <n v="-6.7559999999999995E-2"/>
    <n v="0.86709999999999998"/>
  </r>
  <r>
    <x v="125"/>
    <n v="2.7132000000000001"/>
    <n v="-4.1160000000000002E-2"/>
    <n v="0.86709999999999998"/>
  </r>
  <r>
    <x v="125"/>
    <n v="4.1837"/>
    <n v="-0.10717"/>
    <n v="0.86709999999999998"/>
  </r>
  <r>
    <x v="125"/>
    <n v="3.9733999999999998"/>
    <n v="-9.9900000000000003E-2"/>
    <n v="0.86709999999999998"/>
  </r>
  <r>
    <x v="125"/>
    <n v="4.3647"/>
    <n v="-0.12712999999999999"/>
    <n v="0.86709999999999998"/>
  </r>
  <r>
    <x v="125"/>
    <n v="4.0185000000000004"/>
    <n v="-9.9460000000000007E-2"/>
    <n v="0.86709999999999998"/>
  </r>
  <r>
    <x v="125"/>
    <n v="3.7907999999999999"/>
    <n v="-8.4140000000000006E-2"/>
    <n v="0.86709999999999998"/>
  </r>
  <r>
    <x v="125"/>
    <n v="3.5960999999999999"/>
    <n v="-7.1160000000000001E-2"/>
    <n v="0.86709999999999998"/>
  </r>
  <r>
    <x v="125"/>
    <n v="3.3807"/>
    <n v="-5.423E-2"/>
    <n v="0.86709999999999998"/>
  </r>
  <r>
    <x v="125"/>
    <n v="3.7715999999999998"/>
    <n v="-7.1040000000000006E-2"/>
    <n v="0.86709999999999998"/>
  </r>
  <r>
    <x v="125"/>
    <n v="3.944"/>
    <n v="-7.9939999999999997E-2"/>
    <n v="0.86709999999999998"/>
  </r>
  <r>
    <x v="125"/>
    <n v="3.3582000000000001"/>
    <n v="-5.9459999999999999E-2"/>
    <n v="0.86709999999999998"/>
  </r>
  <r>
    <x v="125"/>
    <n v="4.2298999999999998"/>
    <n v="-0.10854999999999999"/>
    <n v="0.86709999999999998"/>
  </r>
  <r>
    <x v="125"/>
    <n v="3.6726999999999999"/>
    <n v="-5.8459999999999998E-2"/>
    <n v="0.86709999999999998"/>
  </r>
  <r>
    <x v="125"/>
    <n v="3.8450000000000002"/>
    <n v="-6.7150000000000001E-2"/>
    <n v="0.86709999999999998"/>
  </r>
  <r>
    <x v="125"/>
    <n v="5.0426000000000002"/>
    <n v="-0.14219000000000001"/>
    <n v="0.86709999999999998"/>
  </r>
  <r>
    <x v="125"/>
    <n v="4.7682000000000002"/>
    <n v="-0.13519999999999999"/>
    <n v="0.86709999999999998"/>
  </r>
  <r>
    <x v="125"/>
    <n v="4.5545999999999998"/>
    <n v="-0.11126999999999999"/>
    <n v="0.86709999999999998"/>
  </r>
  <r>
    <x v="125"/>
    <n v="4.702"/>
    <n v="-0.11562"/>
    <n v="0.86709999999999998"/>
  </r>
  <r>
    <x v="125"/>
    <n v="3.6276999999999999"/>
    <n v="-7.1830000000000005E-2"/>
    <n v="0.86709999999999998"/>
  </r>
  <r>
    <x v="125"/>
    <n v="3.2397999999999998"/>
    <n v="-3.5400000000000001E-2"/>
    <n v="0.86709999999999998"/>
  </r>
  <r>
    <x v="125"/>
    <n v="5.14"/>
    <n v="-0.1313"/>
    <n v="0.86709999999999998"/>
  </r>
  <r>
    <x v="125"/>
    <n v="4.9912000000000001"/>
    <n v="-0.13211999999999999"/>
    <n v="0.86709999999999998"/>
  </r>
  <r>
    <x v="125"/>
    <n v="4.7923"/>
    <n v="-9.5680000000000001E-2"/>
    <n v="0.86709999999999998"/>
  </r>
  <r>
    <x v="125"/>
    <n v="5.1289999999999996"/>
    <n v="-0.11269"/>
    <n v="0.86709999999999998"/>
  </r>
  <r>
    <x v="125"/>
    <n v="5.3307000000000002"/>
    <n v="-0.11701"/>
    <n v="0.86709999999999998"/>
  </r>
  <r>
    <x v="125"/>
    <n v="4.1730999999999998"/>
    <n v="-6.0859999999999997E-2"/>
    <n v="0.86709999999999998"/>
  </r>
  <r>
    <x v="125"/>
    <n v="1.9925999999999999"/>
    <n v="4.8460000000000003E-2"/>
    <n v="0.86709999999999998"/>
  </r>
  <r>
    <x v="125"/>
    <n v="2.6324000000000001"/>
    <n v="1.6570000000000001E-2"/>
    <n v="0.86709999999999998"/>
  </r>
  <r>
    <x v="126"/>
    <n v="2.7296999999999998"/>
    <n v="-0.11401"/>
    <n v="0.87370000000000003"/>
  </r>
  <r>
    <x v="126"/>
    <n v="2.5720999999999998"/>
    <n v="-8.6989999999999998E-2"/>
    <n v="0.87370000000000003"/>
  </r>
  <r>
    <x v="126"/>
    <n v="3.0013000000000001"/>
    <n v="-0.12603"/>
    <n v="0.87370000000000003"/>
  </r>
  <r>
    <x v="126"/>
    <n v="2.9422000000000001"/>
    <n v="-0.11323"/>
    <n v="0.87370000000000003"/>
  </r>
  <r>
    <x v="126"/>
    <n v="3.0748000000000002"/>
    <n v="-0.12288"/>
    <n v="0.87370000000000003"/>
  </r>
  <r>
    <x v="126"/>
    <n v="2.8340000000000001"/>
    <n v="-9.8269999999999996E-2"/>
    <n v="0.87370000000000003"/>
  </r>
  <r>
    <x v="126"/>
    <n v="2.4527000000000001"/>
    <n v="-6.1920000000000003E-2"/>
    <n v="0.87370000000000003"/>
  </r>
  <r>
    <x v="126"/>
    <n v="3.149"/>
    <n v="-0.12225999999999999"/>
    <n v="0.87370000000000003"/>
  </r>
  <r>
    <x v="126"/>
    <n v="2.7643"/>
    <n v="-8.0259999999999998E-2"/>
    <n v="0.87370000000000003"/>
  </r>
  <r>
    <x v="126"/>
    <n v="2.8666"/>
    <n v="-9.103E-2"/>
    <n v="0.87370000000000003"/>
  </r>
  <r>
    <x v="126"/>
    <n v="2.3336000000000001"/>
    <n v="-4.8070000000000002E-2"/>
    <n v="0.87370000000000003"/>
  </r>
  <r>
    <x v="126"/>
    <n v="3.028"/>
    <n v="-9.4560000000000005E-2"/>
    <n v="0.87370000000000003"/>
  </r>
  <r>
    <x v="126"/>
    <n v="2.7376999999999998"/>
    <n v="-7.7909999999999993E-2"/>
    <n v="0.87370000000000003"/>
  </r>
  <r>
    <x v="126"/>
    <n v="2.8725000000000001"/>
    <n v="-8.3510000000000001E-2"/>
    <n v="0.87370000000000003"/>
  </r>
  <r>
    <x v="126"/>
    <n v="3.1240999999999999"/>
    <n v="-0.10203"/>
    <n v="0.87370000000000003"/>
  </r>
  <r>
    <x v="126"/>
    <n v="3.387"/>
    <n v="-0.10579"/>
    <n v="0.87370000000000003"/>
  </r>
  <r>
    <x v="126"/>
    <n v="3.1968999999999999"/>
    <n v="-9.8860000000000003E-2"/>
    <n v="0.87370000000000003"/>
  </r>
  <r>
    <x v="126"/>
    <n v="3.4839000000000002"/>
    <n v="-0.11565"/>
    <n v="0.87370000000000003"/>
  </r>
  <r>
    <x v="126"/>
    <n v="3.6282000000000001"/>
    <n v="-0.12046"/>
    <n v="0.87370000000000003"/>
  </r>
  <r>
    <x v="126"/>
    <n v="3.0558999999999998"/>
    <n v="-7.4950000000000003E-2"/>
    <n v="0.87370000000000003"/>
  </r>
  <r>
    <x v="126"/>
    <n v="3.7450999999999999"/>
    <n v="-0.12590000000000001"/>
    <n v="0.87370000000000003"/>
  </r>
  <r>
    <x v="126"/>
    <n v="2.7646000000000002"/>
    <n v="-4.9160000000000002E-2"/>
    <n v="0.87370000000000003"/>
  </r>
  <r>
    <x v="126"/>
    <n v="3.6122999999999998"/>
    <n v="-0.10498"/>
    <n v="0.87370000000000003"/>
  </r>
  <r>
    <x v="126"/>
    <n v="3.4597000000000002"/>
    <n v="-0.10763"/>
    <n v="0.87370000000000003"/>
  </r>
  <r>
    <x v="126"/>
    <n v="3.8007"/>
    <n v="-0.12984000000000001"/>
    <n v="0.87370000000000003"/>
  </r>
  <r>
    <x v="126"/>
    <n v="3.5779999999999998"/>
    <n v="-0.1113"/>
    <n v="0.87370000000000003"/>
  </r>
  <r>
    <x v="126"/>
    <n v="3.8344999999999998"/>
    <n v="-0.13256000000000001"/>
    <n v="0.87370000000000003"/>
  </r>
  <r>
    <x v="126"/>
    <n v="3.3519999999999999"/>
    <n v="-0.10306999999999999"/>
    <n v="0.87370000000000003"/>
  </r>
  <r>
    <x v="126"/>
    <n v="3.8418999999999999"/>
    <n v="-0.11047999999999999"/>
    <n v="0.87370000000000003"/>
  </r>
  <r>
    <x v="126"/>
    <n v="4.3943000000000003"/>
    <n v="-0.14737"/>
    <n v="0.87370000000000003"/>
  </r>
  <r>
    <x v="126"/>
    <n v="4.3734000000000002"/>
    <n v="-0.13814000000000001"/>
    <n v="0.87370000000000003"/>
  </r>
  <r>
    <x v="126"/>
    <n v="4.0522999999999998"/>
    <n v="-0.11511"/>
    <n v="0.87370000000000003"/>
  </r>
  <r>
    <x v="126"/>
    <n v="4.3544"/>
    <n v="-0.12909999999999999"/>
    <n v="0.87370000000000003"/>
  </r>
  <r>
    <x v="126"/>
    <n v="3.6747999999999998"/>
    <n v="-8.2519999999999996E-2"/>
    <n v="0.87370000000000003"/>
  </r>
  <r>
    <x v="126"/>
    <n v="4.0667"/>
    <n v="-0.10644000000000001"/>
    <n v="0.87370000000000003"/>
  </r>
  <r>
    <x v="126"/>
    <n v="3.9215"/>
    <n v="-8.5220000000000004E-2"/>
    <n v="0.87370000000000003"/>
  </r>
  <r>
    <x v="126"/>
    <n v="3.0118"/>
    <n v="-2.4420000000000001E-2"/>
    <n v="0.87370000000000003"/>
  </r>
  <r>
    <x v="126"/>
    <n v="2.6730999999999998"/>
    <n v="1.9499999999999999E-3"/>
    <n v="0.87370000000000003"/>
  </r>
  <r>
    <x v="126"/>
    <n v="2.0489999999999999"/>
    <n v="3.7060000000000003E-2"/>
    <n v="0.87370000000000003"/>
  </r>
  <r>
    <x v="126"/>
    <n v="2.2854000000000001"/>
    <n v="3.32E-2"/>
    <n v="0.87370000000000003"/>
  </r>
  <r>
    <x v="126"/>
    <n v="2.1423999999999999"/>
    <n v="5.2789999999999997E-2"/>
    <n v="0.87370000000000003"/>
  </r>
  <r>
    <x v="126"/>
    <n v="2.15"/>
    <n v="4.5400000000000003E-2"/>
    <n v="0.87370000000000003"/>
  </r>
  <r>
    <x v="126"/>
    <n v="2.3820000000000001"/>
    <n v="4.777E-2"/>
    <n v="0.87370000000000003"/>
  </r>
  <r>
    <x v="126"/>
    <n v="2.2911999999999999"/>
    <n v="4.4019999999999997E-2"/>
    <n v="0.87370000000000003"/>
  </r>
  <r>
    <x v="126"/>
    <n v="2.3942000000000001"/>
    <n v="3.3520000000000001E-2"/>
    <n v="0.87370000000000003"/>
  </r>
  <r>
    <x v="126"/>
    <n v="2.1741000000000001"/>
    <n v="5.219E-2"/>
    <n v="0.87370000000000003"/>
  </r>
  <r>
    <x v="126"/>
    <n v="2.5228000000000002"/>
    <n v="3.4169999999999999E-2"/>
    <n v="0.87370000000000003"/>
  </r>
  <r>
    <x v="126"/>
    <n v="1.2497"/>
    <n v="0.10836999999999999"/>
    <n v="0.87370000000000003"/>
  </r>
  <r>
    <x v="126"/>
    <n v="1.1274"/>
    <n v="0.11566"/>
    <n v="0.87370000000000003"/>
  </r>
  <r>
    <x v="126"/>
    <n v="1.8004"/>
    <n v="8.7650000000000006E-2"/>
    <n v="0.87370000000000003"/>
  </r>
  <r>
    <x v="126"/>
    <n v="1.1617999999999999"/>
    <n v="0.1193"/>
    <n v="0.87370000000000003"/>
  </r>
  <r>
    <x v="126"/>
    <n v="0.40860000000000002"/>
    <n v="0.16231999999999999"/>
    <n v="0.87370000000000003"/>
  </r>
  <r>
    <x v="126"/>
    <n v="0.65480000000000005"/>
    <n v="0.19400999999999999"/>
    <n v="0.87370000000000003"/>
  </r>
  <r>
    <x v="126"/>
    <n v="-4.0869"/>
    <n v="0.45243"/>
    <n v="0.87370000000000003"/>
  </r>
  <r>
    <x v="126"/>
    <n v="-0.96540000000000004"/>
    <n v="0.28183999999999998"/>
    <n v="0.87370000000000003"/>
  </r>
  <r>
    <x v="126"/>
    <n v="-0.84399999999999997"/>
    <n v="0.25457000000000002"/>
    <n v="0.87370000000000003"/>
  </r>
  <r>
    <x v="126"/>
    <n v="-1.2865"/>
    <n v="0.30780000000000002"/>
    <n v="0.87370000000000003"/>
  </r>
  <r>
    <x v="126"/>
    <n v="-2.5004"/>
    <n v="0.35622999999999999"/>
    <n v="0.87370000000000003"/>
  </r>
  <r>
    <x v="126"/>
    <n v="-1.9466000000000001"/>
    <n v="0.32591999999999999"/>
    <n v="0.87370000000000003"/>
  </r>
  <r>
    <x v="126"/>
    <n v="-2.1587999999999998"/>
    <n v="0.33539999999999998"/>
    <n v="0.87370000000000003"/>
  </r>
  <r>
    <x v="127"/>
    <n v="0.78280000000000005"/>
    <n v="0.13678999999999999"/>
    <n v="0.86040000000000005"/>
  </r>
  <r>
    <x v="127"/>
    <n v="0.97540000000000004"/>
    <n v="0.11339"/>
    <n v="0.86040000000000005"/>
  </r>
  <r>
    <x v="127"/>
    <n v="0.78090000000000004"/>
    <n v="0.13868"/>
    <n v="0.86040000000000005"/>
  </r>
  <r>
    <x v="127"/>
    <n v="0.92979999999999996"/>
    <n v="0.1353"/>
    <n v="0.86040000000000005"/>
  </r>
  <r>
    <x v="127"/>
    <n v="0.8236"/>
    <n v="0.14779999999999999"/>
    <n v="0.86040000000000005"/>
  </r>
  <r>
    <x v="127"/>
    <n v="0.46589999999999998"/>
    <n v="0.17685000000000001"/>
    <n v="0.86040000000000005"/>
  </r>
  <r>
    <x v="127"/>
    <n v="0.34100000000000003"/>
    <n v="0.19878999999999999"/>
    <n v="0.86040000000000005"/>
  </r>
  <r>
    <x v="127"/>
    <n v="1.1033999999999999"/>
    <n v="0.13514000000000001"/>
    <n v="0.86040000000000005"/>
  </r>
  <r>
    <x v="127"/>
    <n v="0.93730000000000002"/>
    <n v="0.14091000000000001"/>
    <n v="0.86040000000000005"/>
  </r>
  <r>
    <x v="127"/>
    <n v="1.1288"/>
    <n v="0.13669999999999999"/>
    <n v="0.86040000000000005"/>
  </r>
  <r>
    <x v="127"/>
    <n v="0.44579999999999997"/>
    <n v="0.19148999999999999"/>
    <n v="0.86040000000000005"/>
  </r>
  <r>
    <x v="127"/>
    <n v="0.74819999999999998"/>
    <n v="0.17085"/>
    <n v="0.86040000000000005"/>
  </r>
  <r>
    <x v="127"/>
    <n v="0.48299999999999998"/>
    <n v="0.19391"/>
    <n v="0.86040000000000005"/>
  </r>
  <r>
    <x v="127"/>
    <n v="1.04"/>
    <n v="0.15242"/>
    <n v="0.86040000000000005"/>
  </r>
  <r>
    <x v="127"/>
    <n v="0.60629999999999995"/>
    <n v="0.1802"/>
    <n v="0.86040000000000005"/>
  </r>
  <r>
    <x v="127"/>
    <n v="1.1216999999999999"/>
    <n v="0.13861000000000001"/>
    <n v="0.86040000000000005"/>
  </r>
  <r>
    <x v="127"/>
    <n v="1.2784"/>
    <n v="0.13650999999999999"/>
    <n v="0.86040000000000005"/>
  </r>
  <r>
    <x v="127"/>
    <n v="1.1789000000000001"/>
    <n v="0.13525000000000001"/>
    <n v="0.86040000000000005"/>
  </r>
  <r>
    <x v="127"/>
    <n v="0.72670000000000001"/>
    <n v="0.16195999999999999"/>
    <n v="0.86040000000000005"/>
  </r>
  <r>
    <x v="127"/>
    <n v="0.60960000000000003"/>
    <n v="0.17249999999999999"/>
    <n v="0.86040000000000005"/>
  </r>
  <r>
    <x v="127"/>
    <n v="1.2362"/>
    <n v="0.14035"/>
    <n v="0.86040000000000005"/>
  </r>
  <r>
    <x v="127"/>
    <n v="1.2291000000000001"/>
    <n v="0.13683999999999999"/>
    <n v="0.86040000000000005"/>
  </r>
  <r>
    <x v="127"/>
    <n v="1.4242999999999999"/>
    <n v="0.12812999999999999"/>
    <n v="0.86040000000000005"/>
  </r>
  <r>
    <x v="127"/>
    <n v="1.3301000000000001"/>
    <n v="0.13733999999999999"/>
    <n v="0.86040000000000005"/>
  </r>
  <r>
    <x v="127"/>
    <n v="0.69569999999999999"/>
    <n v="0.18429999999999999"/>
    <n v="0.86040000000000005"/>
  </r>
  <r>
    <x v="127"/>
    <n v="1.4275"/>
    <n v="0.13178999999999999"/>
    <n v="0.86040000000000005"/>
  </r>
  <r>
    <x v="10"/>
    <s v="#N/A N/A"/>
    <s v="#N/A N/A"/>
    <s v="#N/A N/A"/>
  </r>
  <r>
    <x v="127"/>
    <n v="1.0955999999999999"/>
    <n v="0.16628000000000001"/>
    <n v="0.86040000000000005"/>
  </r>
  <r>
    <x v="127"/>
    <n v="0.52800000000000002"/>
    <n v="0.19314999999999999"/>
    <n v="0.86040000000000005"/>
  </r>
  <r>
    <x v="127"/>
    <n v="0.92530000000000001"/>
    <n v="0.16574"/>
    <n v="0.86040000000000005"/>
  </r>
  <r>
    <x v="127"/>
    <n v="1.5153000000000001"/>
    <n v="0.12483"/>
    <n v="0.86040000000000005"/>
  </r>
  <r>
    <x v="127"/>
    <n v="0.63490000000000002"/>
    <n v="0.17638999999999999"/>
    <n v="0.86040000000000005"/>
  </r>
  <r>
    <x v="127"/>
    <n v="-0.25890000000000002"/>
    <n v="0.20771000000000001"/>
    <n v="0.86040000000000005"/>
  </r>
  <r>
    <x v="127"/>
    <n v="0.80249999999999999"/>
    <n v="0.18126999999999999"/>
    <n v="0.86040000000000005"/>
  </r>
  <r>
    <x v="127"/>
    <n v="1.0165999999999999"/>
    <n v="0.16752"/>
    <n v="0.86040000000000005"/>
  </r>
  <r>
    <x v="10"/>
    <s v="#N/A N/A"/>
    <s v="#N/A N/A"/>
    <s v="#N/A N/A"/>
  </r>
  <r>
    <x v="127"/>
    <n v="0.71409999999999996"/>
    <n v="0.18814"/>
    <n v="0.86040000000000005"/>
  </r>
  <r>
    <x v="127"/>
    <n v="0.96209999999999996"/>
    <n v="0.17219000000000001"/>
    <n v="0.86040000000000005"/>
  </r>
  <r>
    <x v="127"/>
    <n v="1.1423000000000001"/>
    <n v="0.16653999999999999"/>
    <n v="0.86040000000000005"/>
  </r>
  <r>
    <x v="127"/>
    <n v="1.7002999999999999"/>
    <n v="0.13678999999999999"/>
    <n v="0.86040000000000005"/>
  </r>
  <r>
    <x v="127"/>
    <n v="1.0016"/>
    <n v="0.18167"/>
    <n v="0.86040000000000005"/>
  </r>
  <r>
    <x v="127"/>
    <n v="0.96879999999999999"/>
    <n v="0.18401000000000001"/>
    <n v="0.86040000000000005"/>
  </r>
  <r>
    <x v="127"/>
    <n v="1.0356000000000001"/>
    <n v="0.18037"/>
    <n v="0.86040000000000005"/>
  </r>
  <r>
    <x v="127"/>
    <n v="1.7643"/>
    <n v="0.13664999999999999"/>
    <n v="0.86040000000000005"/>
  </r>
  <r>
    <x v="127"/>
    <n v="0.74109999999999998"/>
    <n v="0.18479999999999999"/>
    <n v="0.86040000000000005"/>
  </r>
  <r>
    <x v="127"/>
    <n v="1.1244000000000001"/>
    <n v="0.16227"/>
    <n v="0.86040000000000005"/>
  </r>
  <r>
    <x v="127"/>
    <n v="1.8928"/>
    <n v="0.1171"/>
    <n v="0.86040000000000005"/>
  </r>
  <r>
    <x v="127"/>
    <n v="1.7073"/>
    <n v="0.13378000000000001"/>
    <n v="0.86040000000000005"/>
  </r>
  <r>
    <x v="127"/>
    <n v="0.8609"/>
    <n v="0.16986000000000001"/>
    <n v="0.86040000000000005"/>
  </r>
  <r>
    <x v="127"/>
    <n v="-0.1215"/>
    <n v="0.22703999999999999"/>
    <n v="0.86040000000000005"/>
  </r>
  <r>
    <x v="127"/>
    <n v="0.76590000000000003"/>
    <n v="0.17585000000000001"/>
    <n v="0.86040000000000005"/>
  </r>
  <r>
    <x v="10"/>
    <s v="#N/A N/A"/>
    <s v="#N/A N/A"/>
    <s v="#N/A N/A"/>
  </r>
  <r>
    <x v="127"/>
    <n v="0.41599999999999998"/>
    <n v="0.19114"/>
    <n v="0.86040000000000005"/>
  </r>
  <r>
    <x v="127"/>
    <n v="0.82879999999999998"/>
    <n v="0.17874999999999999"/>
    <n v="0.86040000000000005"/>
  </r>
  <r>
    <x v="127"/>
    <n v="1.4648000000000001"/>
    <n v="0.14391999999999999"/>
    <n v="0.86040000000000005"/>
  </r>
  <r>
    <x v="127"/>
    <n v="1.8643000000000001"/>
    <n v="0.12734000000000001"/>
    <n v="0.86040000000000005"/>
  </r>
  <r>
    <x v="127"/>
    <n v="2.7884000000000002"/>
    <n v="5.2299999999999999E-2"/>
    <n v="0.86040000000000005"/>
  </r>
  <r>
    <x v="127"/>
    <n v="3.7088999999999999"/>
    <n v="1.2919999999999999E-2"/>
    <n v="0.86040000000000005"/>
  </r>
  <r>
    <x v="127"/>
    <n v="3.2450999999999999"/>
    <n v="5.6140000000000002E-2"/>
    <n v="0.86040000000000005"/>
  </r>
  <r>
    <x v="127"/>
    <n v="4.7114000000000003"/>
    <n v="-3.074E-2"/>
    <n v="0.86040000000000005"/>
  </r>
  <r>
    <x v="127"/>
    <n v="2.5407999999999999"/>
    <n v="8.5019999999999998E-2"/>
    <n v="0.86040000000000005"/>
  </r>
  <r>
    <x v="127"/>
    <n v="3.0760000000000001"/>
    <n v="5.7189999999999998E-2"/>
    <n v="0.86040000000000005"/>
  </r>
  <r>
    <x v="127"/>
    <n v="1.2244999999999999"/>
    <n v="0.15040999999999999"/>
    <n v="0.86040000000000005"/>
  </r>
  <r>
    <x v="127"/>
    <n v="2.8664000000000001"/>
    <n v="6.5909999999999996E-2"/>
    <n v="0.86040000000000005"/>
  </r>
  <r>
    <x v="128"/>
    <n v="0.92279999999999995"/>
    <n v="0.10799"/>
    <n v="0.87370000000000003"/>
  </r>
  <r>
    <x v="128"/>
    <n v="0.98399999999999999"/>
    <n v="0.108"/>
    <n v="0.87370000000000003"/>
  </r>
  <r>
    <x v="128"/>
    <n v="-6.2300000000000001E-2"/>
    <n v="0.20077999999999999"/>
    <n v="0.87370000000000003"/>
  </r>
  <r>
    <x v="128"/>
    <n v="0.57240000000000002"/>
    <n v="0.14238000000000001"/>
    <n v="0.87370000000000003"/>
  </r>
  <r>
    <x v="128"/>
    <n v="0.29409999999999997"/>
    <n v="0.17388000000000001"/>
    <n v="0.87370000000000003"/>
  </r>
  <r>
    <x v="128"/>
    <n v="0.9012"/>
    <n v="0.13045999999999999"/>
    <n v="0.87370000000000003"/>
  </r>
  <r>
    <x v="128"/>
    <n v="0.65439999999999998"/>
    <n v="0.13295999999999999"/>
    <n v="0.87370000000000003"/>
  </r>
  <r>
    <x v="128"/>
    <n v="0.56020000000000003"/>
    <n v="0.13164000000000001"/>
    <n v="0.87370000000000003"/>
  </r>
  <r>
    <x v="128"/>
    <n v="0.89790000000000003"/>
    <n v="0.10327"/>
    <n v="0.87370000000000003"/>
  </r>
  <r>
    <x v="128"/>
    <n v="0.54690000000000005"/>
    <n v="0.14938000000000001"/>
    <n v="0.87370000000000003"/>
  </r>
  <r>
    <x v="128"/>
    <n v="0.2281"/>
    <n v="0.17122999999999999"/>
    <n v="0.87370000000000003"/>
  </r>
  <r>
    <x v="128"/>
    <n v="0.6845"/>
    <n v="0.13916000000000001"/>
    <n v="0.87370000000000003"/>
  </r>
  <r>
    <x v="128"/>
    <n v="0.90610000000000002"/>
    <n v="0.14187"/>
    <n v="0.87370000000000003"/>
  </r>
  <r>
    <x v="128"/>
    <n v="-0.11360000000000001"/>
    <n v="0.22391"/>
    <n v="0.87370000000000003"/>
  </r>
  <r>
    <x v="128"/>
    <n v="0.50739999999999996"/>
    <n v="0.17543"/>
    <n v="0.87370000000000003"/>
  </r>
  <r>
    <x v="128"/>
    <n v="0.72250000000000003"/>
    <n v="0.15916"/>
    <n v="0.87370000000000003"/>
  </r>
  <r>
    <x v="128"/>
    <n v="1.7957000000000001"/>
    <n v="7.7200000000000005E-2"/>
    <n v="0.87370000000000003"/>
  </r>
  <r>
    <x v="128"/>
    <n v="1.0502"/>
    <n v="0.13489999999999999"/>
    <n v="0.87370000000000003"/>
  </r>
  <r>
    <x v="128"/>
    <n v="1.1796"/>
    <n v="0.12720000000000001"/>
    <n v="0.87370000000000003"/>
  </r>
  <r>
    <x v="128"/>
    <n v="1.2996000000000001"/>
    <n v="0.11874"/>
    <n v="0.87370000000000003"/>
  </r>
  <r>
    <x v="128"/>
    <n v="0.58550000000000002"/>
    <n v="0.17172000000000001"/>
    <n v="0.87370000000000003"/>
  </r>
  <r>
    <x v="128"/>
    <n v="1.3394999999999999"/>
    <n v="0.10671"/>
    <n v="0.87370000000000003"/>
  </r>
  <r>
    <x v="128"/>
    <n v="1.0451999999999999"/>
    <n v="0.12887000000000001"/>
    <n v="0.87370000000000003"/>
  </r>
  <r>
    <x v="128"/>
    <n v="0.81769999999999998"/>
    <n v="0.13167999999999999"/>
    <n v="0.87370000000000003"/>
  </r>
  <r>
    <x v="128"/>
    <n v="1.1936"/>
    <n v="0.12564"/>
    <n v="0.87370000000000003"/>
  </r>
  <r>
    <x v="128"/>
    <n v="1.8932"/>
    <n v="8.7749999999999995E-2"/>
    <n v="0.87370000000000003"/>
  </r>
  <r>
    <x v="128"/>
    <n v="1.5401"/>
    <n v="9.8619999999999999E-2"/>
    <n v="0.87370000000000003"/>
  </r>
  <r>
    <x v="128"/>
    <n v="1.4792000000000001"/>
    <n v="0.12364"/>
    <n v="0.87370000000000003"/>
  </r>
  <r>
    <x v="128"/>
    <n v="1.1639999999999999"/>
    <n v="0.13175999999999999"/>
    <n v="0.87370000000000003"/>
  </r>
  <r>
    <x v="128"/>
    <n v="-0.15629999999999999"/>
    <n v="0.21043000000000001"/>
    <n v="0.87370000000000003"/>
  </r>
  <r>
    <x v="128"/>
    <n v="0.86450000000000005"/>
    <n v="0.14274999999999999"/>
    <n v="0.87370000000000003"/>
  </r>
  <r>
    <x v="128"/>
    <n v="0.91659999999999997"/>
    <n v="0.13997999999999999"/>
    <n v="0.87370000000000003"/>
  </r>
  <r>
    <x v="128"/>
    <n v="0.29299999999999998"/>
    <n v="0.18090999999999999"/>
    <n v="0.87370000000000003"/>
  </r>
  <r>
    <x v="128"/>
    <n v="-5.11E-2"/>
    <n v="0.20324999999999999"/>
    <n v="0.87370000000000003"/>
  </r>
  <r>
    <x v="128"/>
    <n v="1.9936"/>
    <n v="7.3889999999999997E-2"/>
    <n v="0.87370000000000003"/>
  </r>
  <r>
    <x v="128"/>
    <n v="1.5149999999999999"/>
    <n v="0.11516"/>
    <n v="0.87370000000000003"/>
  </r>
  <r>
    <x v="128"/>
    <n v="0.4"/>
    <n v="0.18509999999999999"/>
    <n v="0.87370000000000003"/>
  </r>
  <r>
    <x v="128"/>
    <n v="0.38800000000000001"/>
    <n v="0.18593000000000001"/>
    <n v="0.87370000000000003"/>
  </r>
  <r>
    <x v="128"/>
    <n v="-0.12520000000000001"/>
    <n v="0.21756"/>
    <n v="0.87370000000000003"/>
  </r>
  <r>
    <x v="128"/>
    <n v="-1.1994"/>
    <n v="0.27189000000000002"/>
    <n v="0.87370000000000003"/>
  </r>
  <r>
    <x v="128"/>
    <n v="-0.44940000000000002"/>
    <n v="0.25175999999999998"/>
    <n v="0.87370000000000003"/>
  </r>
  <r>
    <x v="128"/>
    <n v="-0.13389999999999999"/>
    <n v="0.23294000000000001"/>
    <n v="0.87370000000000003"/>
  </r>
  <r>
    <x v="128"/>
    <n v="1.6830000000000001"/>
    <n v="0.1258"/>
    <n v="0.87370000000000003"/>
  </r>
  <r>
    <x v="128"/>
    <n v="1.9098999999999999"/>
    <n v="0.10417"/>
    <n v="0.87370000000000003"/>
  </r>
  <r>
    <x v="128"/>
    <n v="0.38419999999999999"/>
    <n v="0.19289000000000001"/>
    <n v="0.87370000000000003"/>
  </r>
  <r>
    <x v="128"/>
    <n v="0.76219999999999999"/>
    <n v="0.17133000000000001"/>
    <n v="0.87370000000000003"/>
  </r>
  <r>
    <x v="128"/>
    <n v="1.1598999999999999"/>
    <n v="0.15908"/>
    <n v="0.87370000000000003"/>
  </r>
  <r>
    <x v="128"/>
    <n v="0.34660000000000002"/>
    <n v="0.20538000000000001"/>
    <n v="0.87370000000000003"/>
  </r>
  <r>
    <x v="128"/>
    <n v="0.31780000000000003"/>
    <n v="0.20235"/>
    <n v="0.87370000000000003"/>
  </r>
  <r>
    <x v="128"/>
    <n v="1.1416999999999999"/>
    <n v="0.15690999999999999"/>
    <n v="0.87370000000000003"/>
  </r>
  <r>
    <x v="128"/>
    <n v="1.6560999999999999"/>
    <n v="0.13905000000000001"/>
    <n v="0.87370000000000003"/>
  </r>
  <r>
    <x v="128"/>
    <n v="2.0440999999999998"/>
    <n v="0.11834"/>
    <n v="0.87370000000000003"/>
  </r>
  <r>
    <x v="128"/>
    <n v="-0.76229999999999998"/>
    <n v="0.27146999999999999"/>
    <n v="0.87370000000000003"/>
  </r>
  <r>
    <x v="128"/>
    <n v="-1.3642000000000001"/>
    <n v="0.30319000000000002"/>
    <n v="0.87370000000000003"/>
  </r>
  <r>
    <x v="128"/>
    <n v="-1.2445999999999999"/>
    <n v="0.30654999999999999"/>
    <n v="0.87370000000000003"/>
  </r>
  <r>
    <x v="128"/>
    <n v="-0.80249999999999999"/>
    <n v="0.28231000000000001"/>
    <n v="0.87370000000000003"/>
  </r>
  <r>
    <x v="128"/>
    <n v="-1.8026"/>
    <n v="0.32998"/>
    <n v="0.87370000000000003"/>
  </r>
  <r>
    <x v="128"/>
    <n v="3.0407000000000002"/>
    <n v="7.8100000000000003E-2"/>
    <n v="0.87370000000000003"/>
  </r>
  <r>
    <x v="128"/>
    <n v="2.2993000000000001"/>
    <n v="0.10163"/>
    <n v="0.87370000000000003"/>
  </r>
  <r>
    <x v="128"/>
    <n v="1.4471000000000001"/>
    <n v="0.16582"/>
    <n v="0.87370000000000003"/>
  </r>
  <r>
    <x v="128"/>
    <n v="1.8599000000000001"/>
    <n v="0.15526999999999999"/>
    <n v="0.87370000000000003"/>
  </r>
  <r>
    <x v="128"/>
    <n v="2.7747000000000002"/>
    <n v="0.10886999999999999"/>
    <n v="0.87370000000000003"/>
  </r>
  <r>
    <x v="128"/>
    <n v="3.4643000000000002"/>
    <n v="8.2070000000000004E-2"/>
    <n v="0.87370000000000003"/>
  </r>
  <r>
    <x v="129"/>
    <n v="0.34039999999999998"/>
    <n v="0.21604999999999999"/>
    <n v="0.84709999999999996"/>
  </r>
  <r>
    <x v="129"/>
    <n v="0.9758"/>
    <n v="0.15386"/>
    <n v="0.84709999999999996"/>
  </r>
  <r>
    <x v="129"/>
    <n v="0.75190000000000001"/>
    <n v="0.15678"/>
    <n v="0.84709999999999996"/>
  </r>
  <r>
    <x v="129"/>
    <n v="0.2853"/>
    <n v="0.20749999999999999"/>
    <n v="0.84709999999999996"/>
  </r>
  <r>
    <x v="129"/>
    <n v="0.18379999999999999"/>
    <n v="0.21274999999999999"/>
    <n v="0.84709999999999996"/>
  </r>
  <r>
    <x v="129"/>
    <n v="1.7033"/>
    <n v="9.6970000000000001E-2"/>
    <n v="0.84709999999999996"/>
  </r>
  <r>
    <x v="129"/>
    <n v="0.78349999999999997"/>
    <n v="0.16270999999999999"/>
    <n v="0.84709999999999996"/>
  </r>
  <r>
    <x v="129"/>
    <n v="1.0242"/>
    <n v="0.11677999999999999"/>
    <n v="0.84709999999999996"/>
  </r>
  <r>
    <x v="129"/>
    <n v="0.92669999999999997"/>
    <n v="0.13624"/>
    <n v="0.84709999999999996"/>
  </r>
  <r>
    <x v="129"/>
    <n v="0.75780000000000003"/>
    <n v="0.14330999999999999"/>
    <n v="0.84709999999999996"/>
  </r>
  <r>
    <x v="129"/>
    <n v="0.89359999999999995"/>
    <n v="0.13197999999999999"/>
    <n v="0.84709999999999996"/>
  </r>
  <r>
    <x v="129"/>
    <n v="1.4054"/>
    <n v="9.8949999999999996E-2"/>
    <n v="0.84709999999999996"/>
  </r>
  <r>
    <x v="129"/>
    <n v="1.4236"/>
    <n v="9.8589999999999997E-2"/>
    <n v="0.84709999999999996"/>
  </r>
  <r>
    <x v="129"/>
    <n v="2.3216999999999999"/>
    <n v="2.4680000000000001E-2"/>
    <n v="0.84709999999999996"/>
  </r>
  <r>
    <x v="129"/>
    <n v="2.1593"/>
    <n v="4.1869999999999997E-2"/>
    <n v="0.84709999999999996"/>
  </r>
  <r>
    <x v="129"/>
    <n v="1.7582"/>
    <n v="7.5899999999999995E-2"/>
    <n v="0.84709999999999996"/>
  </r>
  <r>
    <x v="129"/>
    <n v="1.7868999999999999"/>
    <n v="7.3830000000000007E-2"/>
    <n v="0.84709999999999996"/>
  </r>
  <r>
    <x v="129"/>
    <n v="1.2299"/>
    <n v="0.12016"/>
    <n v="0.84709999999999996"/>
  </r>
  <r>
    <x v="129"/>
    <n v="1.1568000000000001"/>
    <n v="0.12892000000000001"/>
    <n v="0.84709999999999996"/>
  </r>
  <r>
    <x v="129"/>
    <n v="1.5591999999999999"/>
    <n v="9.8430000000000004E-2"/>
    <n v="0.84709999999999996"/>
  </r>
  <r>
    <x v="129"/>
    <n v="1.6348"/>
    <n v="8.8029999999999997E-2"/>
    <n v="0.84709999999999996"/>
  </r>
  <r>
    <x v="129"/>
    <n v="1.8672"/>
    <n v="6.1469999999999997E-2"/>
    <n v="0.84709999999999996"/>
  </r>
  <r>
    <x v="129"/>
    <n v="1.3872"/>
    <n v="0.11434"/>
    <n v="0.84709999999999996"/>
  </r>
  <r>
    <x v="129"/>
    <n v="1.274"/>
    <n v="0.11512"/>
    <n v="0.84709999999999996"/>
  </r>
  <r>
    <x v="129"/>
    <n v="1.7578"/>
    <n v="7.9729999999999995E-2"/>
    <n v="0.84709999999999996"/>
  </r>
  <r>
    <x v="129"/>
    <n v="1.768"/>
    <n v="8.4879999999999997E-2"/>
    <n v="0.84709999999999996"/>
  </r>
  <r>
    <x v="129"/>
    <n v="1.5945"/>
    <n v="9.8519999999999996E-2"/>
    <n v="0.84709999999999996"/>
  </r>
  <r>
    <x v="129"/>
    <n v="1.2923"/>
    <n v="0.10603"/>
    <n v="0.84709999999999996"/>
  </r>
  <r>
    <x v="129"/>
    <n v="1.994"/>
    <n v="5.7840000000000003E-2"/>
    <n v="0.84709999999999996"/>
  </r>
  <r>
    <x v="129"/>
    <n v="2.3540999999999999"/>
    <n v="3.354E-2"/>
    <n v="0.84709999999999996"/>
  </r>
  <r>
    <x v="129"/>
    <n v="1.2524"/>
    <n v="0.11207"/>
    <n v="0.84709999999999996"/>
  </r>
  <r>
    <x v="129"/>
    <n v="1.4019999999999999"/>
    <n v="0.12205000000000001"/>
    <n v="0.84709999999999996"/>
  </r>
  <r>
    <x v="129"/>
    <n v="1.1494"/>
    <n v="0.14026"/>
    <n v="0.84709999999999996"/>
  </r>
  <r>
    <x v="129"/>
    <n v="1.1475"/>
    <n v="0.11176999999999999"/>
    <n v="0.84709999999999996"/>
  </r>
  <r>
    <x v="129"/>
    <n v="1.4630000000000001"/>
    <n v="0.10094"/>
    <n v="0.84709999999999996"/>
  </r>
  <r>
    <x v="129"/>
    <n v="1.0036"/>
    <n v="0.15737999999999999"/>
    <n v="0.84709999999999996"/>
  </r>
  <r>
    <x v="129"/>
    <n v="1.2159"/>
    <n v="0.13383999999999999"/>
    <n v="0.84709999999999996"/>
  </r>
  <r>
    <x v="129"/>
    <n v="9.3100000000000002E-2"/>
    <n v="0.16381999999999999"/>
    <n v="0.84709999999999996"/>
  </r>
  <r>
    <x v="129"/>
    <n v="1.2464999999999999"/>
    <n v="9.8760000000000001E-2"/>
    <n v="0.84709999999999996"/>
  </r>
  <r>
    <x v="129"/>
    <n v="0.33750000000000002"/>
    <n v="0.15809999999999999"/>
    <n v="0.84709999999999996"/>
  </r>
  <r>
    <x v="129"/>
    <n v="1.0421"/>
    <n v="0.11287999999999999"/>
    <n v="0.84709999999999996"/>
  </r>
  <r>
    <x v="129"/>
    <n v="0.86029999999999995"/>
    <n v="0.12504000000000001"/>
    <n v="0.84709999999999996"/>
  </r>
  <r>
    <x v="129"/>
    <n v="0.56779999999999997"/>
    <n v="0.14387"/>
    <n v="0.84709999999999996"/>
  </r>
  <r>
    <x v="129"/>
    <n v="0.93859999999999999"/>
    <n v="0.10145"/>
    <n v="0.84709999999999996"/>
  </r>
  <r>
    <x v="129"/>
    <n v="1.6059000000000001"/>
    <n v="6.0299999999999999E-2"/>
    <n v="0.84709999999999996"/>
  </r>
  <r>
    <x v="129"/>
    <n v="0.31719999999999998"/>
    <n v="0.15040000000000001"/>
    <n v="0.84709999999999996"/>
  </r>
  <r>
    <x v="129"/>
    <n v="1.6152"/>
    <n v="9.103E-2"/>
    <n v="0.84709999999999996"/>
  </r>
  <r>
    <x v="129"/>
    <n v="1.2634000000000001"/>
    <n v="9.2969999999999997E-2"/>
    <n v="0.84709999999999996"/>
  </r>
  <r>
    <x v="129"/>
    <n v="1.2371000000000001"/>
    <n v="0.10571"/>
    <n v="0.84709999999999996"/>
  </r>
  <r>
    <x v="129"/>
    <n v="1.2373000000000001"/>
    <n v="0.12623999999999999"/>
    <n v="0.84709999999999996"/>
  </r>
  <r>
    <x v="129"/>
    <n v="1.6205000000000001"/>
    <n v="9.4170000000000004E-2"/>
    <n v="0.84709999999999996"/>
  </r>
  <r>
    <x v="129"/>
    <n v="1.8989"/>
    <n v="9.7979999999999998E-2"/>
    <n v="0.84709999999999996"/>
  </r>
  <r>
    <x v="129"/>
    <n v="4.8636999999999997"/>
    <n v="-7.6929999999999998E-2"/>
    <n v="0.84709999999999996"/>
  </r>
  <r>
    <x v="129"/>
    <n v="2.6583999999999999"/>
    <n v="3.2649999999999998E-2"/>
    <n v="0.84709999999999996"/>
  </r>
  <r>
    <x v="129"/>
    <n v="3.4668000000000001"/>
    <n v="-2.138E-2"/>
    <n v="0.84709999999999996"/>
  </r>
  <r>
    <x v="129"/>
    <n v="2.3086000000000002"/>
    <n v="3.6159999999999998E-2"/>
    <n v="0.84709999999999996"/>
  </r>
  <r>
    <x v="129"/>
    <n v="3.3917999999999999"/>
    <n v="-2.4289999999999999E-2"/>
    <n v="0.84709999999999996"/>
  </r>
  <r>
    <x v="129"/>
    <n v="2.3864999999999998"/>
    <n v="4.3830000000000001E-2"/>
    <n v="0.84709999999999996"/>
  </r>
  <r>
    <x v="129"/>
    <n v="1.7665"/>
    <n v="8.1199999999999994E-2"/>
    <n v="0.84709999999999996"/>
  </r>
  <r>
    <x v="129"/>
    <n v="1.8962000000000001"/>
    <n v="7.4270000000000003E-2"/>
    <n v="0.84709999999999996"/>
  </r>
  <r>
    <x v="129"/>
    <n v="4.2713000000000001"/>
    <n v="-3.6819999999999999E-2"/>
    <n v="0.84709999999999996"/>
  </r>
  <r>
    <x v="129"/>
    <n v="1.3606"/>
    <n v="0.12466000000000001"/>
    <n v="0.84709999999999996"/>
  </r>
  <r>
    <x v="129"/>
    <n v="1.0284"/>
    <n v="0.14335000000000001"/>
    <n v="0.84709999999999996"/>
  </r>
  <r>
    <x v="129"/>
    <n v="0.40860000000000002"/>
    <n v="0.18779000000000001"/>
    <n v="0.84709999999999996"/>
  </r>
  <r>
    <x v="130"/>
    <n v="0.85419999999999996"/>
    <n v="0.10956"/>
    <n v="0.82720000000000005"/>
  </r>
  <r>
    <x v="130"/>
    <n v="1.0798000000000001"/>
    <n v="8.6260000000000003E-2"/>
    <n v="0.82720000000000005"/>
  </r>
  <r>
    <x v="130"/>
    <n v="1.0303"/>
    <n v="9.2579999999999996E-2"/>
    <n v="0.82720000000000005"/>
  </r>
  <r>
    <x v="130"/>
    <n v="1.4463999999999999"/>
    <n v="5.1450000000000003E-2"/>
    <n v="0.82720000000000005"/>
  </r>
  <r>
    <x v="130"/>
    <n v="1.0778000000000001"/>
    <n v="9.2649999999999996E-2"/>
    <n v="0.82720000000000005"/>
  </r>
  <r>
    <x v="130"/>
    <n v="0.61799999999999999"/>
    <n v="0.10899"/>
    <n v="0.82720000000000005"/>
  </r>
  <r>
    <x v="130"/>
    <n v="0.82420000000000004"/>
    <n v="8.0229999999999996E-2"/>
    <n v="0.82720000000000005"/>
  </r>
  <r>
    <x v="130"/>
    <n v="0.71889999999999998"/>
    <n v="0.10639"/>
    <n v="0.82720000000000005"/>
  </r>
  <r>
    <x v="130"/>
    <n v="1.4269000000000001"/>
    <n v="5.0049999999999997E-2"/>
    <n v="0.82720000000000005"/>
  </r>
  <r>
    <x v="130"/>
    <n v="0.91420000000000001"/>
    <n v="6.5970000000000001E-2"/>
    <n v="0.82720000000000005"/>
  </r>
  <r>
    <x v="130"/>
    <n v="0.91890000000000005"/>
    <n v="6.6479999999999997E-2"/>
    <n v="0.82720000000000005"/>
  </r>
  <r>
    <x v="130"/>
    <n v="0.98419999999999996"/>
    <n v="7.646E-2"/>
    <n v="0.82720000000000005"/>
  </r>
  <r>
    <x v="130"/>
    <n v="1.3946000000000001"/>
    <n v="5.5140000000000002E-2"/>
    <n v="0.82720000000000005"/>
  </r>
  <r>
    <x v="130"/>
    <n v="1.3833"/>
    <n v="5.7419999999999999E-2"/>
    <n v="0.82720000000000005"/>
  </r>
  <r>
    <x v="130"/>
    <n v="1.3608"/>
    <n v="4.1950000000000001E-2"/>
    <n v="0.82720000000000005"/>
  </r>
  <r>
    <x v="130"/>
    <n v="1.2062999999999999"/>
    <n v="7.6550000000000007E-2"/>
    <n v="0.82720000000000005"/>
  </r>
  <r>
    <x v="130"/>
    <n v="0.73109999999999997"/>
    <n v="0.10302"/>
    <n v="0.82720000000000005"/>
  </r>
  <r>
    <x v="130"/>
    <n v="1.3051999999999999"/>
    <n v="6.0229999999999999E-2"/>
    <n v="0.82720000000000005"/>
  </r>
  <r>
    <x v="130"/>
    <n v="0.621"/>
    <n v="0.10803"/>
    <n v="0.82720000000000005"/>
  </r>
  <r>
    <x v="130"/>
    <n v="0.44219999999999998"/>
    <n v="0.12386999999999999"/>
    <n v="0.82720000000000005"/>
  </r>
  <r>
    <x v="130"/>
    <n v="0.72670000000000001"/>
    <n v="9.103E-2"/>
    <n v="0.82720000000000005"/>
  </r>
  <r>
    <x v="130"/>
    <n v="1.1609"/>
    <n v="5.6239999999999998E-2"/>
    <n v="0.82720000000000005"/>
  </r>
  <r>
    <x v="130"/>
    <n v="0.87760000000000005"/>
    <n v="8.9840000000000003E-2"/>
    <n v="0.82720000000000005"/>
  </r>
  <r>
    <x v="130"/>
    <n v="0.77680000000000005"/>
    <n v="8.9800000000000005E-2"/>
    <n v="0.82720000000000005"/>
  </r>
  <r>
    <x v="130"/>
    <n v="0.6452"/>
    <n v="0.1106"/>
    <n v="0.82720000000000005"/>
  </r>
  <r>
    <x v="130"/>
    <n v="0.70389999999999997"/>
    <n v="0.11647"/>
    <n v="0.82720000000000005"/>
  </r>
  <r>
    <x v="130"/>
    <n v="1.1005"/>
    <n v="9.6659999999999996E-2"/>
    <n v="0.82720000000000005"/>
  </r>
  <r>
    <x v="130"/>
    <n v="1.2396"/>
    <n v="7.2029999999999997E-2"/>
    <n v="0.82720000000000005"/>
  </r>
  <r>
    <x v="130"/>
    <n v="1.3633"/>
    <n v="5.9479999999999998E-2"/>
    <n v="0.82720000000000005"/>
  </r>
  <r>
    <x v="130"/>
    <n v="0.90920000000000001"/>
    <n v="8.3610000000000004E-2"/>
    <n v="0.82720000000000005"/>
  </r>
  <r>
    <x v="130"/>
    <n v="0.53120000000000001"/>
    <n v="0.1115"/>
    <n v="0.82720000000000005"/>
  </r>
  <r>
    <x v="130"/>
    <n v="0.42599999999999999"/>
    <n v="0.11947000000000001"/>
    <n v="0.82720000000000005"/>
  </r>
  <r>
    <x v="130"/>
    <n v="0.56879999999999997"/>
    <n v="9.9419999999999994E-2"/>
    <n v="0.82720000000000005"/>
  </r>
  <r>
    <x v="130"/>
    <n v="0.64829999999999999"/>
    <n v="0.10501000000000001"/>
    <n v="0.82720000000000005"/>
  </r>
  <r>
    <x v="130"/>
    <n v="0.79759999999999998"/>
    <n v="9.4950000000000007E-2"/>
    <n v="0.82720000000000005"/>
  </r>
  <r>
    <x v="130"/>
    <n v="1.2796000000000001"/>
    <n v="7.2480000000000003E-2"/>
    <n v="0.82720000000000005"/>
  </r>
  <r>
    <x v="130"/>
    <n v="1.6094999999999999"/>
    <n v="4.0469999999999999E-2"/>
    <n v="0.82720000000000005"/>
  </r>
  <r>
    <x v="130"/>
    <n v="6.4399999999999999E-2"/>
    <n v="0.14563000000000001"/>
    <n v="0.82720000000000005"/>
  </r>
  <r>
    <x v="130"/>
    <n v="0.68520000000000003"/>
    <n v="8.4360000000000004E-2"/>
    <n v="0.82720000000000005"/>
  </r>
  <r>
    <x v="130"/>
    <n v="1.6246"/>
    <n v="3.193E-2"/>
    <n v="0.82720000000000005"/>
  </r>
  <r>
    <x v="130"/>
    <n v="2.2631999999999999"/>
    <n v="-2.036E-2"/>
    <n v="0.82720000000000005"/>
  </r>
  <r>
    <x v="130"/>
    <n v="2.0813999999999999"/>
    <n v="2.47E-3"/>
    <n v="0.82720000000000005"/>
  </r>
  <r>
    <x v="130"/>
    <n v="2.0230000000000001"/>
    <n v="-2.48E-3"/>
    <n v="0.82720000000000005"/>
  </r>
  <r>
    <x v="130"/>
    <n v="1.7867"/>
    <n v="5.6100000000000004E-3"/>
    <n v="0.82720000000000005"/>
  </r>
  <r>
    <x v="130"/>
    <n v="2.2378999999999998"/>
    <n v="8.2299999999999995E-3"/>
    <n v="0.82720000000000005"/>
  </r>
  <r>
    <x v="130"/>
    <n v="2.3338999999999999"/>
    <n v="3.4299999999999999E-3"/>
    <n v="0.82720000000000005"/>
  </r>
  <r>
    <x v="130"/>
    <n v="2.8696000000000002"/>
    <n v="-5.9110000000000003E-2"/>
    <n v="0.82720000000000005"/>
  </r>
  <r>
    <x v="130"/>
    <n v="1.5810999999999999"/>
    <n v="2.3210000000000001E-2"/>
    <n v="0.82720000000000005"/>
  </r>
  <r>
    <x v="130"/>
    <n v="1.3240000000000001"/>
    <n v="1.9570000000000001E-2"/>
    <n v="0.82720000000000005"/>
  </r>
  <r>
    <x v="130"/>
    <n v="2.1509"/>
    <n v="-3.0370000000000001E-2"/>
    <n v="0.82720000000000005"/>
  </r>
  <r>
    <x v="130"/>
    <n v="2.3671000000000002"/>
    <n v="-3.2469999999999999E-2"/>
    <n v="0.82720000000000005"/>
  </r>
  <r>
    <x v="130"/>
    <n v="2.8656999999999999"/>
    <n v="-7.1590000000000001E-2"/>
    <n v="0.82720000000000005"/>
  </r>
  <r>
    <x v="130"/>
    <n v="1.7916000000000001"/>
    <n v="-5.6499999999999996E-3"/>
    <n v="0.82720000000000005"/>
  </r>
  <r>
    <x v="130"/>
    <n v="2.2831000000000001"/>
    <n v="-3.3980000000000003E-2"/>
    <n v="0.82720000000000005"/>
  </r>
  <r>
    <x v="130"/>
    <n v="3.5920000000000001"/>
    <n v="-9.9279999999999993E-2"/>
    <n v="0.82720000000000005"/>
  </r>
  <r>
    <x v="130"/>
    <n v="3.6554000000000002"/>
    <n v="-9.0870000000000006E-2"/>
    <n v="0.82720000000000005"/>
  </r>
  <r>
    <x v="130"/>
    <n v="3.8632"/>
    <n v="-8.838E-2"/>
    <n v="0.82720000000000005"/>
  </r>
  <r>
    <x v="130"/>
    <n v="5.0107999999999997"/>
    <n v="-0.15204000000000001"/>
    <n v="0.82720000000000005"/>
  </r>
  <r>
    <x v="130"/>
    <n v="4.7731000000000003"/>
    <n v="-0.14878"/>
    <n v="0.82720000000000005"/>
  </r>
  <r>
    <x v="130"/>
    <n v="7.5274000000000001"/>
    <n v="-0.30153000000000002"/>
    <n v="0.82720000000000005"/>
  </r>
  <r>
    <x v="130"/>
    <n v="6.4966999999999997"/>
    <n v="-0.23451"/>
    <n v="0.82720000000000005"/>
  </r>
  <r>
    <x v="130"/>
    <n v="8.8483000000000001"/>
    <n v="-0.35036"/>
    <n v="0.82720000000000005"/>
  </r>
  <r>
    <x v="131"/>
    <n v="1.5129999999999999"/>
    <n v="3.7699999999999999E-3"/>
    <n v="0.88039999999999996"/>
  </r>
  <r>
    <x v="131"/>
    <n v="1.2930999999999999"/>
    <n v="1.6920000000000001E-2"/>
    <n v="0.88039999999999996"/>
  </r>
  <r>
    <x v="131"/>
    <n v="1.3782000000000001"/>
    <n v="9.9399999999999992E-3"/>
    <n v="0.88039999999999996"/>
  </r>
  <r>
    <x v="131"/>
    <n v="1.911"/>
    <n v="-1.5769999999999999E-2"/>
    <n v="0.88039999999999996"/>
  </r>
  <r>
    <x v="131"/>
    <n v="1.1283000000000001"/>
    <n v="2.7269999999999999E-2"/>
    <n v="0.88039999999999996"/>
  </r>
  <r>
    <x v="131"/>
    <n v="1.6635"/>
    <n v="-1.0410000000000001E-2"/>
    <n v="0.88039999999999996"/>
  </r>
  <r>
    <x v="131"/>
    <n v="0.65680000000000005"/>
    <n v="7.1029999999999996E-2"/>
    <n v="0.88039999999999996"/>
  </r>
  <r>
    <x v="131"/>
    <n v="0.84919999999999995"/>
    <n v="4.4249999999999998E-2"/>
    <n v="0.88039999999999996"/>
  </r>
  <r>
    <x v="131"/>
    <n v="1.6675"/>
    <n v="-4.1599999999999996E-3"/>
    <n v="0.88039999999999996"/>
  </r>
  <r>
    <x v="131"/>
    <n v="1.2923"/>
    <n v="2.8910000000000002E-2"/>
    <n v="0.88039999999999996"/>
  </r>
  <r>
    <x v="131"/>
    <n v="1.0170999999999999"/>
    <n v="5.2909999999999999E-2"/>
    <n v="0.88039999999999996"/>
  </r>
  <r>
    <x v="131"/>
    <n v="1.72"/>
    <n v="4.28E-3"/>
    <n v="0.88039999999999996"/>
  </r>
  <r>
    <x v="131"/>
    <n v="1.8259000000000001"/>
    <n v="-3.2299999999999998E-3"/>
    <n v="0.88039999999999996"/>
  </r>
  <r>
    <x v="131"/>
    <n v="1.714"/>
    <n v="1.9199999999999998E-2"/>
    <n v="0.88039999999999996"/>
  </r>
  <r>
    <x v="131"/>
    <n v="1.6812"/>
    <n v="2.3269999999999999E-2"/>
    <n v="0.88039999999999996"/>
  </r>
  <r>
    <x v="131"/>
    <n v="1.4308000000000001"/>
    <n v="4.9919999999999999E-2"/>
    <n v="0.88039999999999996"/>
  </r>
  <r>
    <x v="131"/>
    <n v="1.1371"/>
    <n v="8.9480000000000004E-2"/>
    <n v="0.88039999999999996"/>
  </r>
  <r>
    <x v="131"/>
    <n v="0.26529999999999998"/>
    <n v="0.15903999999999999"/>
    <n v="0.88039999999999996"/>
  </r>
  <r>
    <x v="131"/>
    <n v="1.4954000000000001"/>
    <n v="6.522E-2"/>
    <n v="0.88039999999999996"/>
  </r>
  <r>
    <x v="131"/>
    <n v="1.6911"/>
    <n v="5.1810000000000002E-2"/>
    <n v="0.88039999999999996"/>
  </r>
  <r>
    <x v="131"/>
    <n v="1.8462000000000001"/>
    <n v="3.09E-2"/>
    <n v="0.88039999999999996"/>
  </r>
  <r>
    <x v="131"/>
    <n v="1.4423999999999999"/>
    <n v="4.691E-2"/>
    <n v="0.88039999999999996"/>
  </r>
  <r>
    <x v="131"/>
    <n v="1.0341"/>
    <n v="7.4560000000000001E-2"/>
    <n v="0.88039999999999996"/>
  </r>
  <r>
    <x v="131"/>
    <n v="1.0889"/>
    <n v="7.0940000000000003E-2"/>
    <n v="0.88039999999999996"/>
  </r>
  <r>
    <x v="131"/>
    <n v="0.80389999999999995"/>
    <n v="9.1980000000000006E-2"/>
    <n v="0.88039999999999996"/>
  </r>
  <r>
    <x v="131"/>
    <n v="1.5206999999999999"/>
    <n v="3.116E-2"/>
    <n v="0.88039999999999996"/>
  </r>
  <r>
    <x v="10"/>
    <s v="#N/A N/A"/>
    <s v="#N/A N/A"/>
    <s v="#N/A N/A"/>
  </r>
  <r>
    <x v="131"/>
    <n v="2.37"/>
    <n v="-1.8499999999999999E-2"/>
    <n v="0.88039999999999996"/>
  </r>
  <r>
    <x v="131"/>
    <n v="1.9492"/>
    <n v="-4.1000000000000003E-3"/>
    <n v="0.88039999999999996"/>
  </r>
  <r>
    <x v="131"/>
    <n v="2.2810999999999999"/>
    <n v="-1.6729999999999998E-2"/>
    <n v="0.88039999999999996"/>
  </r>
  <r>
    <x v="131"/>
    <n v="1.6136999999999999"/>
    <n v="2.034E-2"/>
    <n v="0.88039999999999996"/>
  </r>
  <r>
    <x v="131"/>
    <n v="2.879"/>
    <n v="-5.4710000000000002E-2"/>
    <n v="0.88039999999999996"/>
  </r>
  <r>
    <x v="131"/>
    <n v="2.2627999999999999"/>
    <n v="-2.0119999999999999E-2"/>
    <n v="0.88039999999999996"/>
  </r>
  <r>
    <x v="131"/>
    <n v="2.1827999999999999"/>
    <n v="-3.5200000000000001E-3"/>
    <n v="0.88039999999999996"/>
  </r>
  <r>
    <x v="131"/>
    <n v="3.5718999999999999"/>
    <n v="-9.3310000000000004E-2"/>
    <n v="0.88039999999999996"/>
  </r>
  <r>
    <x v="131"/>
    <n v="3.3582999999999998"/>
    <n v="-6.9989999999999997E-2"/>
    <n v="0.88039999999999996"/>
  </r>
  <r>
    <x v="131"/>
    <n v="2.5874999999999999"/>
    <n v="-3.9699999999999999E-2"/>
    <n v="0.88039999999999996"/>
  </r>
  <r>
    <x v="131"/>
    <n v="3.4661"/>
    <n v="-7.4270000000000003E-2"/>
    <n v="0.88039999999999996"/>
  </r>
  <r>
    <x v="131"/>
    <n v="3.2582"/>
    <n v="-7.7259999999999995E-2"/>
    <n v="0.88039999999999996"/>
  </r>
  <r>
    <x v="131"/>
    <n v="2.3254999999999999"/>
    <n v="-6.3600000000000002E-3"/>
    <n v="0.88039999999999996"/>
  </r>
  <r>
    <x v="131"/>
    <n v="3.581"/>
    <n v="-8.5279999999999995E-2"/>
    <n v="0.88039999999999996"/>
  </r>
  <r>
    <x v="131"/>
    <n v="3.2204999999999999"/>
    <n v="-6.0839999999999998E-2"/>
    <n v="0.88039999999999996"/>
  </r>
  <r>
    <x v="131"/>
    <n v="1.6547000000000001"/>
    <n v="8.8000000000000005E-3"/>
    <n v="0.88039999999999996"/>
  </r>
  <r>
    <x v="131"/>
    <n v="2.1303000000000001"/>
    <n v="-1.9310000000000001E-2"/>
    <n v="0.88039999999999996"/>
  </r>
  <r>
    <x v="131"/>
    <n v="2.0655000000000001"/>
    <n v="-1.46E-2"/>
    <n v="0.88039999999999996"/>
  </r>
  <r>
    <x v="131"/>
    <n v="2.4373999999999998"/>
    <n v="-2.6259999999999999E-2"/>
    <n v="0.88039999999999996"/>
  </r>
  <r>
    <x v="131"/>
    <n v="1.5684"/>
    <n v="3.6020000000000003E-2"/>
    <n v="0.88039999999999996"/>
  </r>
  <r>
    <x v="131"/>
    <n v="1.9714"/>
    <n v="4.3200000000000001E-3"/>
    <n v="0.88039999999999996"/>
  </r>
  <r>
    <x v="131"/>
    <n v="1.8660000000000001"/>
    <n v="1.0710000000000001E-2"/>
    <n v="0.88039999999999996"/>
  </r>
  <r>
    <x v="131"/>
    <n v="2.9681999999999999"/>
    <n v="-3.2320000000000002E-2"/>
    <n v="0.88039999999999996"/>
  </r>
  <r>
    <x v="10"/>
    <s v="#N/A N/A"/>
    <s v="#N/A N/A"/>
    <s v="#N/A N/A"/>
  </r>
  <r>
    <x v="131"/>
    <n v="1.5716000000000001"/>
    <n v="2.9770000000000001E-2"/>
    <n v="0.88039999999999996"/>
  </r>
  <r>
    <x v="131"/>
    <n v="1.5891999999999999"/>
    <n v="3.1320000000000001E-2"/>
    <n v="0.88039999999999996"/>
  </r>
  <r>
    <x v="131"/>
    <n v="1.6177999999999999"/>
    <n v="3.066E-2"/>
    <n v="0.88039999999999996"/>
  </r>
  <r>
    <x v="131"/>
    <n v="1.6676"/>
    <n v="2.9049999999999999E-2"/>
    <n v="0.88039999999999996"/>
  </r>
  <r>
    <x v="131"/>
    <n v="1.6585000000000001"/>
    <n v="4.0070000000000001E-2"/>
    <n v="0.88039999999999996"/>
  </r>
  <r>
    <x v="131"/>
    <n v="1.2406999999999999"/>
    <n v="6.2619999999999995E-2"/>
    <n v="0.88039999999999996"/>
  </r>
  <r>
    <x v="131"/>
    <n v="1.7656000000000001"/>
    <n v="2.562E-2"/>
    <n v="0.88039999999999996"/>
  </r>
  <r>
    <x v="131"/>
    <n v="2.1282999999999999"/>
    <n v="1.6590000000000001E-2"/>
    <n v="0.88039999999999996"/>
  </r>
  <r>
    <x v="131"/>
    <n v="1.6447000000000001"/>
    <n v="4.2750000000000003E-2"/>
    <n v="0.88039999999999996"/>
  </r>
  <r>
    <x v="131"/>
    <n v="1.3974"/>
    <n v="6.6720000000000002E-2"/>
    <n v="0.88039999999999996"/>
  </r>
  <r>
    <x v="131"/>
    <n v="0.79079999999999995"/>
    <n v="9.8970000000000002E-2"/>
    <n v="0.88039999999999996"/>
  </r>
  <r>
    <x v="131"/>
    <n v="2.3496999999999999"/>
    <n v="7.7999999999999999E-4"/>
    <n v="0.88039999999999996"/>
  </r>
  <r>
    <x v="132"/>
    <n v="1.8660000000000001"/>
    <n v="-7.9149999999999998E-2"/>
    <n v="0.89370000000000005"/>
  </r>
  <r>
    <x v="132"/>
    <n v="2.0297999999999998"/>
    <n v="-7.3330000000000006E-2"/>
    <n v="0.89370000000000005"/>
  </r>
  <r>
    <x v="132"/>
    <n v="1.5669"/>
    <n v="-1.77E-2"/>
    <n v="0.89370000000000005"/>
  </r>
  <r>
    <x v="132"/>
    <n v="2.1240999999999999"/>
    <n v="-6.9720000000000004E-2"/>
    <n v="0.89370000000000005"/>
  </r>
  <r>
    <x v="132"/>
    <n v="2.1360000000000001"/>
    <n v="-8.5199999999999998E-2"/>
    <n v="0.89370000000000005"/>
  </r>
  <r>
    <x v="132"/>
    <n v="2.6118000000000001"/>
    <n v="-0.12545000000000001"/>
    <n v="0.89370000000000005"/>
  </r>
  <r>
    <x v="132"/>
    <n v="2.4996"/>
    <n v="-0.12293999999999999"/>
    <n v="0.89370000000000005"/>
  </r>
  <r>
    <x v="132"/>
    <n v="2.2976000000000001"/>
    <n v="-0.10242"/>
    <n v="0.89370000000000005"/>
  </r>
  <r>
    <x v="132"/>
    <n v="1.9725999999999999"/>
    <n v="-7.1819999999999995E-2"/>
    <n v="0.89370000000000005"/>
  </r>
  <r>
    <x v="132"/>
    <n v="2.1597"/>
    <n v="-7.3859999999999995E-2"/>
    <n v="0.89370000000000005"/>
  </r>
  <r>
    <x v="132"/>
    <n v="2.0440999999999998"/>
    <n v="-6.2979999999999994E-2"/>
    <n v="0.89370000000000005"/>
  </r>
  <r>
    <x v="132"/>
    <n v="2.3805999999999998"/>
    <n v="-8.9149999999999993E-2"/>
    <n v="0.89370000000000005"/>
  </r>
  <r>
    <x v="132"/>
    <n v="2.5076000000000001"/>
    <n v="-9.7839999999999996E-2"/>
    <n v="0.89370000000000005"/>
  </r>
  <r>
    <x v="132"/>
    <n v="2.3018999999999998"/>
    <n v="-9.5449999999999993E-2"/>
    <n v="0.89370000000000005"/>
  </r>
  <r>
    <x v="132"/>
    <n v="2.2951999999999999"/>
    <n v="-9.4159999999999994E-2"/>
    <n v="0.89370000000000005"/>
  </r>
  <r>
    <x v="132"/>
    <n v="2.2888999999999999"/>
    <n v="-9.1600000000000001E-2"/>
    <n v="0.89370000000000005"/>
  </r>
  <r>
    <x v="132"/>
    <n v="2.4119000000000002"/>
    <n v="-8.0769999999999995E-2"/>
    <n v="0.89370000000000005"/>
  </r>
  <r>
    <x v="132"/>
    <n v="1.2765"/>
    <n v="2.9E-4"/>
    <n v="0.89370000000000005"/>
  </r>
  <r>
    <x v="132"/>
    <n v="1.6982999999999999"/>
    <n v="-2.9790000000000001E-2"/>
    <n v="0.89370000000000005"/>
  </r>
  <r>
    <x v="132"/>
    <n v="1.962"/>
    <n v="-6.9209999999999994E-2"/>
    <n v="0.89370000000000005"/>
  </r>
  <r>
    <x v="132"/>
    <n v="3.1800999999999999"/>
    <n v="-0.1585"/>
    <n v="0.89370000000000005"/>
  </r>
  <r>
    <x v="132"/>
    <n v="3.0154999999999998"/>
    <n v="-0.12397"/>
    <n v="0.89370000000000005"/>
  </r>
  <r>
    <x v="132"/>
    <n v="2.8711000000000002"/>
    <n v="-0.11129"/>
    <n v="0.89370000000000005"/>
  </r>
  <r>
    <x v="132"/>
    <n v="3.0024000000000002"/>
    <n v="-0.11601"/>
    <n v="0.89370000000000005"/>
  </r>
  <r>
    <x v="132"/>
    <n v="2.1718000000000002"/>
    <n v="-5.5640000000000002E-2"/>
    <n v="0.89370000000000005"/>
  </r>
  <r>
    <x v="132"/>
    <n v="3.2685"/>
    <n v="-0.13299"/>
    <n v="0.89370000000000005"/>
  </r>
  <r>
    <x v="132"/>
    <n v="3.6667999999999998"/>
    <n v="-0.13553999999999999"/>
    <n v="0.89370000000000005"/>
  </r>
  <r>
    <x v="132"/>
    <n v="3.3279000000000001"/>
    <n v="-0.1142"/>
    <n v="0.89370000000000005"/>
  </r>
  <r>
    <x v="132"/>
    <n v="1.9334"/>
    <n v="-4.3790000000000003E-2"/>
    <n v="0.89370000000000005"/>
  </r>
  <r>
    <x v="132"/>
    <n v="3.165"/>
    <n v="-0.12598999999999999"/>
    <n v="0.89370000000000005"/>
  </r>
  <r>
    <x v="132"/>
    <n v="4.2995999999999999"/>
    <n v="-0.18193999999999999"/>
    <n v="0.89370000000000005"/>
  </r>
  <r>
    <x v="132"/>
    <n v="3.3862000000000001"/>
    <n v="-0.12058000000000001"/>
    <n v="0.89370000000000005"/>
  </r>
  <r>
    <x v="132"/>
    <n v="4.7606000000000002"/>
    <n v="-0.22572999999999999"/>
    <n v="0.89370000000000005"/>
  </r>
  <r>
    <x v="132"/>
    <n v="4.7873999999999999"/>
    <n v="-0.21834999999999999"/>
    <n v="0.89370000000000005"/>
  </r>
  <r>
    <x v="132"/>
    <n v="4.7816000000000001"/>
    <n v="-0.16832"/>
    <n v="0.89370000000000005"/>
  </r>
  <r>
    <x v="132"/>
    <n v="3.3186"/>
    <n v="-6.9690000000000002E-2"/>
    <n v="0.89370000000000005"/>
  </r>
  <r>
    <x v="132"/>
    <n v="4.0407999999999999"/>
    <n v="-9.7500000000000003E-2"/>
    <n v="0.89370000000000005"/>
  </r>
  <r>
    <x v="132"/>
    <n v="4.9492000000000003"/>
    <n v="-0.14660000000000001"/>
    <n v="0.89370000000000005"/>
  </r>
  <r>
    <x v="132"/>
    <n v="7.2401"/>
    <n v="-0.34278999999999998"/>
    <n v="0.89370000000000005"/>
  </r>
  <r>
    <x v="132"/>
    <n v="8.0884999999999998"/>
    <n v="-0.40570000000000001"/>
    <n v="0.89370000000000005"/>
  </r>
  <r>
    <x v="132"/>
    <n v="7.4092000000000002"/>
    <n v="-0.36729000000000001"/>
    <n v="0.89370000000000005"/>
  </r>
  <r>
    <x v="132"/>
    <n v="8.5731000000000002"/>
    <n v="-0.44044"/>
    <n v="0.89370000000000005"/>
  </r>
  <r>
    <x v="132"/>
    <n v="7.9774000000000003"/>
    <n v="-0.39810000000000001"/>
    <n v="0.89370000000000005"/>
  </r>
  <r>
    <x v="132"/>
    <n v="8.5259999999999998"/>
    <n v="-0.42415999999999998"/>
    <n v="0.89370000000000005"/>
  </r>
  <r>
    <x v="132"/>
    <n v="8.3535000000000004"/>
    <n v="-0.41754999999999998"/>
    <n v="0.89370000000000005"/>
  </r>
  <r>
    <x v="132"/>
    <n v="7.6300999999999997"/>
    <n v="-0.36865999999999999"/>
    <n v="0.89370000000000005"/>
  </r>
  <r>
    <x v="132"/>
    <n v="7.2332000000000001"/>
    <n v="-0.34162999999999999"/>
    <n v="0.89370000000000005"/>
  </r>
  <r>
    <x v="132"/>
    <n v="7.1763000000000003"/>
    <n v="-0.33568999999999999"/>
    <n v="0.89370000000000005"/>
  </r>
  <r>
    <x v="132"/>
    <n v="8.5457000000000001"/>
    <n v="-0.41115000000000002"/>
    <n v="0.89370000000000005"/>
  </r>
  <r>
    <x v="132"/>
    <n v="9.2332000000000001"/>
    <n v="-0.44721"/>
    <n v="0.89370000000000005"/>
  </r>
  <r>
    <x v="132"/>
    <n v="8.0521999999999991"/>
    <n v="-0.37518000000000001"/>
    <n v="0.89370000000000005"/>
  </r>
  <r>
    <x v="132"/>
    <n v="8.0587999999999997"/>
    <n v="-0.36312"/>
    <n v="0.89370000000000005"/>
  </r>
  <r>
    <x v="132"/>
    <n v="8.9138000000000002"/>
    <n v="-0.42360999999999999"/>
    <n v="0.89370000000000005"/>
  </r>
  <r>
    <x v="132"/>
    <n v="10.850899999999999"/>
    <n v="-0.51253000000000004"/>
    <n v="0.89370000000000005"/>
  </r>
  <r>
    <x v="132"/>
    <n v="10.9985"/>
    <n v="-0.50471999999999995"/>
    <n v="0.89370000000000005"/>
  </r>
  <r>
    <x v="132"/>
    <n v="11.0358"/>
    <n v="-0.50490000000000002"/>
    <n v="0.89370000000000005"/>
  </r>
  <r>
    <x v="132"/>
    <n v="11.321300000000001"/>
    <n v="-0.51112999999999997"/>
    <n v="0.89370000000000005"/>
  </r>
  <r>
    <x v="132"/>
    <n v="10.691599999999999"/>
    <n v="-0.45957999999999999"/>
    <n v="0.89370000000000005"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  <r>
    <x v="133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06">
  <r>
    <x v="0"/>
    <n v="-2.7071999999999998"/>
    <n v="4.0409800000000002"/>
    <n v="0.92020000000000002"/>
  </r>
  <r>
    <x v="0"/>
    <n v="-3.3521999999999998"/>
    <n v="4.07118"/>
    <n v="0.92020000000000002"/>
  </r>
  <r>
    <x v="0"/>
    <n v="-2.0695000000000001"/>
    <n v="4.0886699999999996"/>
    <n v="0.92020000000000002"/>
  </r>
  <r>
    <x v="0"/>
    <n v="-2.0404"/>
    <n v="4.11503"/>
    <n v="0.92020000000000002"/>
  </r>
  <r>
    <x v="0"/>
    <n v="-1.7481"/>
    <n v="4.0997700000000004"/>
    <n v="0.92020000000000002"/>
  </r>
  <r>
    <x v="0"/>
    <n v="-1.1745000000000001"/>
    <n v="4.0712099999999998"/>
    <n v="0.92020000000000002"/>
  </r>
  <r>
    <x v="0"/>
    <n v="-0.83499999999999996"/>
    <n v="4.0335599999999996"/>
    <n v="0.92020000000000002"/>
  </r>
  <r>
    <x v="0"/>
    <n v="-2.1850999999999998"/>
    <n v="4.0561100000000003"/>
    <n v="0.92020000000000002"/>
  </r>
  <r>
    <x v="0"/>
    <n v="-1.9535"/>
    <n v="4.0039400000000001"/>
    <n v="0.92020000000000002"/>
  </r>
  <r>
    <x v="0"/>
    <n v="-2.5991"/>
    <n v="4.0115999999999996"/>
    <n v="0.92020000000000002"/>
  </r>
  <r>
    <x v="0"/>
    <n v="-3.8738000000000001"/>
    <n v="4.0349899999999996"/>
    <n v="0.92020000000000002"/>
  </r>
  <r>
    <x v="0"/>
    <n v="-3.8144"/>
    <n v="4.0240400000000003"/>
    <n v="0.92020000000000002"/>
  </r>
  <r>
    <x v="0"/>
    <n v="-3.4630999999999998"/>
    <n v="4.0462699999999998"/>
    <n v="0.92020000000000002"/>
  </r>
  <r>
    <x v="0"/>
    <n v="-1.7397"/>
    <n v="4.0670999999999999"/>
    <n v="0.92020000000000002"/>
  </r>
  <r>
    <x v="0"/>
    <n v="-2.8428"/>
    <n v="4.0633699999999999"/>
    <n v="0.92020000000000002"/>
  </r>
  <r>
    <x v="0"/>
    <n v="-3.6480000000000001"/>
    <n v="4.0653699999999997"/>
    <n v="0.92020000000000002"/>
  </r>
  <r>
    <x v="0"/>
    <n v="-2.9300999999999999"/>
    <n v="4.0625999999999998"/>
    <n v="0.92020000000000002"/>
  </r>
  <r>
    <x v="0"/>
    <n v="-3.3993000000000002"/>
    <n v="4.0588600000000001"/>
    <n v="0.92020000000000002"/>
  </r>
  <r>
    <x v="0"/>
    <n v="-4.2173999999999996"/>
    <n v="4.0549600000000003"/>
    <n v="0.92020000000000002"/>
  </r>
  <r>
    <x v="0"/>
    <n v="-3.7660999999999998"/>
    <n v="4.0334099999999999"/>
    <n v="0.92020000000000002"/>
  </r>
  <r>
    <x v="0"/>
    <n v="-2.7040999999999999"/>
    <n v="4.0389299999999997"/>
    <n v="0.92020000000000002"/>
  </r>
  <r>
    <x v="0"/>
    <n v="-1.782"/>
    <n v="4.0038400000000003"/>
    <n v="0.92020000000000002"/>
  </r>
  <r>
    <x v="0"/>
    <n v="-1.1993"/>
    <n v="3.9470399999999999"/>
    <n v="0.92020000000000002"/>
  </r>
  <r>
    <x v="0"/>
    <n v="-2.8096999999999999"/>
    <n v="3.9971100000000002"/>
    <n v="0.92020000000000002"/>
  </r>
  <r>
    <x v="0"/>
    <n v="-2.2126000000000001"/>
    <n v="3.9948100000000002"/>
    <n v="0.92020000000000002"/>
  </r>
  <r>
    <x v="0"/>
    <n v="-1.2727999999999999"/>
    <n v="3.97099"/>
    <n v="0.92020000000000002"/>
  </r>
  <r>
    <x v="0"/>
    <n v="-1.6680999999999999"/>
    <n v="4.0092299999999996"/>
    <n v="0.92020000000000002"/>
  </r>
  <r>
    <x v="0"/>
    <n v="-0.96299999999999997"/>
    <n v="3.9999799999999999"/>
    <n v="0.92020000000000002"/>
  </r>
  <r>
    <x v="1"/>
    <n v="0.56289999999999996"/>
    <n v="3.81995"/>
    <n v="0.88700000000000001"/>
  </r>
  <r>
    <x v="1"/>
    <n v="2.101"/>
    <n v="3.7223600000000001"/>
    <n v="0.88700000000000001"/>
  </r>
  <r>
    <x v="1"/>
    <n v="-2.8199999999999999E-2"/>
    <n v="3.7341799999999998"/>
    <n v="0.88700000000000001"/>
  </r>
  <r>
    <x v="1"/>
    <n v="-1.0359"/>
    <n v="3.7900999999999998"/>
    <n v="0.88700000000000001"/>
  </r>
  <r>
    <x v="1"/>
    <n v="-0.92549999999999999"/>
    <n v="3.7814800000000002"/>
    <n v="0.88700000000000001"/>
  </r>
  <r>
    <x v="1"/>
    <n v="-0.34689999999999999"/>
    <n v="3.7458200000000001"/>
    <n v="0.88700000000000001"/>
  </r>
  <r>
    <x v="1"/>
    <n v="-0.89829999999999999"/>
    <n v="3.8038699999999999"/>
    <n v="0.88700000000000001"/>
  </r>
  <r>
    <x v="1"/>
    <n v="-0.93710000000000004"/>
    <n v="3.8000799999999999"/>
    <n v="0.88700000000000001"/>
  </r>
  <r>
    <x v="1"/>
    <n v="-1.1445000000000001"/>
    <n v="3.8244099999999999"/>
    <n v="0.88700000000000001"/>
  </r>
  <r>
    <x v="1"/>
    <n v="-1.4351"/>
    <n v="3.8280799999999999"/>
    <n v="0.88700000000000001"/>
  </r>
  <r>
    <x v="1"/>
    <n v="-2.0209999999999999"/>
    <n v="3.8197399999999999"/>
    <n v="0.88700000000000001"/>
  </r>
  <r>
    <x v="1"/>
    <n v="-1.6348"/>
    <n v="3.81176"/>
    <n v="0.88700000000000001"/>
  </r>
  <r>
    <x v="1"/>
    <n v="-2.2311999999999999"/>
    <n v="3.8332199999999998"/>
    <n v="0.88700000000000001"/>
  </r>
  <r>
    <x v="1"/>
    <n v="-2.7751999999999999"/>
    <n v="3.8659500000000002"/>
    <n v="0.88700000000000001"/>
  </r>
  <r>
    <x v="1"/>
    <n v="-2.7492999999999999"/>
    <n v="3.85643"/>
    <n v="0.88700000000000001"/>
  </r>
  <r>
    <x v="1"/>
    <n v="-2.923"/>
    <n v="3.87486"/>
    <n v="0.88700000000000001"/>
  </r>
  <r>
    <x v="1"/>
    <n v="-3.4969000000000001"/>
    <n v="3.9040400000000002"/>
    <n v="0.88700000000000001"/>
  </r>
  <r>
    <x v="1"/>
    <n v="-2.1743999999999999"/>
    <n v="3.8388"/>
    <n v="0.88700000000000001"/>
  </r>
  <r>
    <x v="1"/>
    <n v="-1.9035"/>
    <n v="3.8546499999999999"/>
    <n v="0.88700000000000001"/>
  </r>
  <r>
    <x v="1"/>
    <n v="-2.8428"/>
    <n v="3.8869899999999999"/>
    <n v="0.88700000000000001"/>
  </r>
  <r>
    <x v="1"/>
    <n v="-2.851"/>
    <n v="3.8521399999999999"/>
    <n v="0.88700000000000001"/>
  </r>
  <r>
    <x v="1"/>
    <n v="-3.0781000000000001"/>
    <n v="3.8737400000000002"/>
    <n v="0.88700000000000001"/>
  </r>
  <r>
    <x v="1"/>
    <n v="-3.1819000000000002"/>
    <n v="3.85643"/>
    <n v="0.88700000000000001"/>
  </r>
  <r>
    <x v="1"/>
    <n v="-2.6619999999999999"/>
    <n v="3.8351299999999999"/>
    <n v="0.88700000000000001"/>
  </r>
  <r>
    <x v="1"/>
    <n v="-2.1692999999999998"/>
    <n v="3.8033299999999999"/>
    <n v="0.88700000000000001"/>
  </r>
  <r>
    <x v="1"/>
    <n v="-2.2421000000000002"/>
    <n v="3.8024800000000001"/>
    <n v="0.88700000000000001"/>
  </r>
  <r>
    <x v="1"/>
    <n v="-2.3342000000000001"/>
    <n v="3.8056199999999998"/>
    <n v="0.88700000000000001"/>
  </r>
  <r>
    <x v="1"/>
    <n v="-2.6494"/>
    <n v="3.80979"/>
    <n v="0.88700000000000001"/>
  </r>
  <r>
    <x v="1"/>
    <n v="-2.9094000000000002"/>
    <n v="3.7989299999999999"/>
    <n v="0.88700000000000001"/>
  </r>
  <r>
    <x v="1"/>
    <n v="-2.2622"/>
    <n v="3.7766199999999999"/>
    <n v="0.88700000000000001"/>
  </r>
  <r>
    <x v="1"/>
    <n v="-2.5627"/>
    <n v="3.7791700000000001"/>
    <n v="0.88700000000000001"/>
  </r>
  <r>
    <x v="1"/>
    <n v="-2.5573000000000001"/>
    <n v="3.8021400000000001"/>
    <n v="0.88700000000000001"/>
  </r>
  <r>
    <x v="1"/>
    <n v="-2.7378"/>
    <n v="3.8146499999999999"/>
    <n v="0.88700000000000001"/>
  </r>
  <r>
    <x v="1"/>
    <n v="-2.7486999999999999"/>
    <n v="3.7896899999999998"/>
    <n v="0.88700000000000001"/>
  </r>
  <r>
    <x v="1"/>
    <n v="-3.2559"/>
    <n v="3.8133400000000002"/>
    <n v="0.88700000000000001"/>
  </r>
  <r>
    <x v="1"/>
    <n v="-2.2740999999999998"/>
    <n v="3.7908300000000001"/>
    <n v="0.88700000000000001"/>
  </r>
  <r>
    <x v="1"/>
    <n v="-3.5889000000000002"/>
    <n v="3.8244799999999999"/>
    <n v="0.88700000000000001"/>
  </r>
  <r>
    <x v="1"/>
    <n v="-3.7507999999999999"/>
    <n v="3.8251200000000001"/>
    <n v="0.88700000000000001"/>
  </r>
  <r>
    <x v="1"/>
    <n v="-3.3997000000000002"/>
    <n v="3.7990900000000001"/>
    <n v="0.88700000000000001"/>
  </r>
  <r>
    <x v="1"/>
    <n v="-2.9281000000000001"/>
    <n v="3.80063"/>
    <n v="0.88700000000000001"/>
  </r>
  <r>
    <x v="1"/>
    <n v="-3.0129000000000001"/>
    <n v="3.7970899999999999"/>
    <n v="0.88700000000000001"/>
  </r>
  <r>
    <x v="1"/>
    <n v="-2.7115"/>
    <n v="3.7830300000000001"/>
    <n v="0.88700000000000001"/>
  </r>
  <r>
    <x v="1"/>
    <n v="-2.8879000000000001"/>
    <n v="3.7692100000000002"/>
    <n v="0.88700000000000001"/>
  </r>
  <r>
    <x v="1"/>
    <n v="-3.1234000000000002"/>
    <n v="3.7687900000000001"/>
    <n v="0.88700000000000001"/>
  </r>
  <r>
    <x v="1"/>
    <n v="-2.7326000000000001"/>
    <n v="3.7819199999999999"/>
    <n v="0.88700000000000001"/>
  </r>
  <r>
    <x v="1"/>
    <n v="-2.4912000000000001"/>
    <n v="3.7743199999999999"/>
    <n v="0.88700000000000001"/>
  </r>
  <r>
    <x v="1"/>
    <n v="-2.722"/>
    <n v="3.7829700000000002"/>
    <n v="0.88700000000000001"/>
  </r>
  <r>
    <x v="1"/>
    <n v="-3.4607999999999999"/>
    <n v="3.8222299999999998"/>
    <n v="0.88700000000000001"/>
  </r>
  <r>
    <x v="1"/>
    <n v="-4.0244"/>
    <n v="3.8501500000000002"/>
    <n v="0.88700000000000001"/>
  </r>
  <r>
    <x v="1"/>
    <n v="-3.0636000000000001"/>
    <n v="3.8021400000000001"/>
    <n v="0.88700000000000001"/>
  </r>
  <r>
    <x v="1"/>
    <n v="-3.4550000000000001"/>
    <n v="3.8245499999999999"/>
    <n v="0.88700000000000001"/>
  </r>
  <r>
    <x v="1"/>
    <n v="-4.7549999999999999"/>
    <n v="3.8723900000000002"/>
    <n v="0.88700000000000001"/>
  </r>
  <r>
    <x v="1"/>
    <n v="-3.1989000000000001"/>
    <n v="3.8381500000000002"/>
    <n v="0.88700000000000001"/>
  </r>
  <r>
    <x v="1"/>
    <n v="-2.1446000000000001"/>
    <n v="3.7847400000000002"/>
    <n v="0.88700000000000001"/>
  </r>
  <r>
    <x v="1"/>
    <n v="-4.0141999999999998"/>
    <n v="3.8431099999999998"/>
    <n v="0.88700000000000001"/>
  </r>
  <r>
    <x v="1"/>
    <n v="-4.1031000000000004"/>
    <n v="3.8507400000000001"/>
    <n v="0.88700000000000001"/>
  </r>
  <r>
    <x v="1"/>
    <n v="-4.6369999999999996"/>
    <n v="3.8606600000000002"/>
    <n v="0.88700000000000001"/>
  </r>
  <r>
    <x v="1"/>
    <n v="-4.5689000000000002"/>
    <n v="3.8839800000000002"/>
    <n v="0.88700000000000001"/>
  </r>
  <r>
    <x v="1"/>
    <n v="-4.7039"/>
    <n v="3.92632"/>
    <n v="0.88700000000000001"/>
  </r>
  <r>
    <x v="1"/>
    <n v="-3.3487"/>
    <n v="3.9212199999999999"/>
    <n v="0.88700000000000001"/>
  </r>
  <r>
    <x v="1"/>
    <n v="-4.1249000000000002"/>
    <n v="3.9099300000000001"/>
    <n v="0.88700000000000001"/>
  </r>
  <r>
    <x v="1"/>
    <n v="-3.5171999999999999"/>
    <n v="3.8959999999999999"/>
    <n v="0.88700000000000001"/>
  </r>
  <r>
    <x v="1"/>
    <n v="-3.3174000000000001"/>
    <n v="3.86598"/>
    <n v="0.88700000000000001"/>
  </r>
  <r>
    <x v="2"/>
    <n v="0.73140000000000005"/>
    <n v="3.7009099999999999"/>
    <n v="0.86040000000000005"/>
  </r>
  <r>
    <x v="2"/>
    <n v="1.1954"/>
    <n v="3.63042"/>
    <n v="0.86040000000000005"/>
  </r>
  <r>
    <x v="2"/>
    <n v="0.61990000000000001"/>
    <n v="3.6516199999999999"/>
    <n v="0.86040000000000005"/>
  </r>
  <r>
    <x v="2"/>
    <n v="0.28260000000000002"/>
    <n v="3.6345299999999998"/>
    <n v="0.86040000000000005"/>
  </r>
  <r>
    <x v="2"/>
    <n v="-0.29480000000000001"/>
    <n v="3.6666400000000001"/>
    <n v="0.86040000000000005"/>
  </r>
  <r>
    <x v="2"/>
    <n v="-0.69620000000000004"/>
    <n v="3.69137"/>
    <n v="0.86040000000000005"/>
  </r>
  <r>
    <x v="2"/>
    <n v="-0.12709999999999999"/>
    <n v="3.6587299999999998"/>
    <n v="0.86040000000000005"/>
  </r>
  <r>
    <x v="2"/>
    <n v="-0.13489999999999999"/>
    <n v="3.6343100000000002"/>
    <n v="0.86040000000000005"/>
  </r>
  <r>
    <x v="2"/>
    <n v="-3.2300000000000002E-2"/>
    <n v="3.6128499999999999"/>
    <n v="0.86040000000000005"/>
  </r>
  <r>
    <x v="2"/>
    <n v="0.2326"/>
    <n v="3.58155"/>
    <n v="0.86040000000000005"/>
  </r>
  <r>
    <x v="2"/>
    <n v="7.0000000000000001E-3"/>
    <n v="3.5871300000000002"/>
    <n v="0.86040000000000005"/>
  </r>
  <r>
    <x v="2"/>
    <n v="-0.1925"/>
    <n v="3.6210100000000001"/>
    <n v="0.86040000000000005"/>
  </r>
  <r>
    <x v="2"/>
    <n v="0.3402"/>
    <n v="3.5911"/>
    <n v="0.86040000000000005"/>
  </r>
  <r>
    <x v="2"/>
    <n v="1.127"/>
    <n v="3.5332400000000002"/>
    <n v="0.86040000000000005"/>
  </r>
  <r>
    <x v="2"/>
    <n v="0.72370000000000001"/>
    <n v="3.5431599999999999"/>
    <n v="0.86040000000000005"/>
  </r>
  <r>
    <x v="2"/>
    <n v="0.38840000000000002"/>
    <n v="3.5319699999999998"/>
    <n v="0.86040000000000005"/>
  </r>
  <r>
    <x v="2"/>
    <n v="0.26669999999999999"/>
    <n v="3.5543999999999998"/>
    <n v="0.86040000000000005"/>
  </r>
  <r>
    <x v="2"/>
    <n v="1.2477"/>
    <n v="3.5180699999999998"/>
    <n v="0.86040000000000005"/>
  </r>
  <r>
    <x v="2"/>
    <n v="3.0305"/>
    <n v="3.4197000000000002"/>
    <n v="0.86040000000000005"/>
  </r>
  <r>
    <x v="2"/>
    <n v="1.8638999999999999"/>
    <n v="3.4750100000000002"/>
    <n v="0.86040000000000005"/>
  </r>
  <r>
    <x v="2"/>
    <n v="1.2464"/>
    <n v="3.5127100000000002"/>
    <n v="0.86040000000000005"/>
  </r>
  <r>
    <x v="2"/>
    <n v="1.5167999999999999"/>
    <n v="3.48143"/>
    <n v="0.86040000000000005"/>
  </r>
  <r>
    <x v="2"/>
    <n v="0.88549999999999995"/>
    <n v="3.5117699999999998"/>
    <n v="0.86040000000000005"/>
  </r>
  <r>
    <x v="2"/>
    <n v="1.5688"/>
    <n v="3.4659900000000001"/>
    <n v="0.86040000000000005"/>
  </r>
  <r>
    <x v="2"/>
    <n v="1.343"/>
    <n v="3.4577800000000001"/>
    <n v="0.86040000000000005"/>
  </r>
  <r>
    <x v="2"/>
    <n v="0.52490000000000003"/>
    <n v="3.5079699999999998"/>
    <n v="0.86040000000000005"/>
  </r>
  <r>
    <x v="2"/>
    <n v="-0.67700000000000005"/>
    <n v="3.58697"/>
    <n v="0.86040000000000005"/>
  </r>
  <r>
    <x v="2"/>
    <n v="-2.4958999999999998"/>
    <n v="3.6198299999999999"/>
    <n v="0.86040000000000005"/>
  </r>
  <r>
    <x v="2"/>
    <n v="-2.9632999999999998"/>
    <n v="3.6576599999999999"/>
    <n v="0.86040000000000005"/>
  </r>
  <r>
    <x v="2"/>
    <n v="-2.7275"/>
    <n v="3.65184"/>
    <n v="0.86040000000000005"/>
  </r>
  <r>
    <x v="2"/>
    <n v="-3.8658000000000001"/>
    <n v="3.6750400000000001"/>
    <n v="0.86040000000000005"/>
  </r>
  <r>
    <x v="2"/>
    <n v="-3.0047999999999999"/>
    <n v="3.70662"/>
    <n v="0.86040000000000005"/>
  </r>
  <r>
    <x v="2"/>
    <n v="-2.8523999999999998"/>
    <n v="3.7058200000000001"/>
    <n v="0.86040000000000005"/>
  </r>
  <r>
    <x v="2"/>
    <n v="-3.363"/>
    <n v="3.73001"/>
    <n v="0.86040000000000005"/>
  </r>
  <r>
    <x v="2"/>
    <n v="-3.0651000000000002"/>
    <n v="3.6901700000000002"/>
    <n v="0.86040000000000005"/>
  </r>
  <r>
    <x v="2"/>
    <n v="-3.1429999999999998"/>
    <n v="3.7045300000000001"/>
    <n v="0.86040000000000005"/>
  </r>
  <r>
    <x v="2"/>
    <n v="-2.5878999999999999"/>
    <n v="3.6893199999999999"/>
    <n v="0.86040000000000005"/>
  </r>
  <r>
    <x v="2"/>
    <n v="-1.8469"/>
    <n v="3.6456300000000001"/>
    <n v="0.86040000000000005"/>
  </r>
  <r>
    <x v="2"/>
    <n v="-1.3496999999999999"/>
    <n v="3.6373799999999998"/>
    <n v="0.86040000000000005"/>
  </r>
  <r>
    <x v="2"/>
    <n v="-1.77"/>
    <n v="3.6553900000000001"/>
    <n v="0.86040000000000005"/>
  </r>
  <r>
    <x v="2"/>
    <n v="-2.4396"/>
    <n v="3.6892"/>
    <n v="0.86040000000000005"/>
  </r>
  <r>
    <x v="2"/>
    <n v="-2.7067000000000001"/>
    <n v="3.6969799999999999"/>
    <n v="0.86040000000000005"/>
  </r>
  <r>
    <x v="2"/>
    <n v="-4.5079000000000002"/>
    <n v="3.7738299999999998"/>
    <n v="0.86040000000000005"/>
  </r>
  <r>
    <x v="2"/>
    <n v="-3.6673"/>
    <n v="3.7359200000000001"/>
    <n v="0.86040000000000005"/>
  </r>
  <r>
    <x v="2"/>
    <n v="-2.3275000000000001"/>
    <n v="3.6664500000000002"/>
    <n v="0.86040000000000005"/>
  </r>
  <r>
    <x v="2"/>
    <n v="-2.8932000000000002"/>
    <n v="3.6715599999999999"/>
    <n v="0.86040000000000005"/>
  </r>
  <r>
    <x v="2"/>
    <n v="-3.7846000000000002"/>
    <n v="3.71922"/>
    <n v="0.86040000000000005"/>
  </r>
  <r>
    <x v="2"/>
    <n v="-3.9697"/>
    <n v="3.72525"/>
    <n v="0.86040000000000005"/>
  </r>
  <r>
    <x v="2"/>
    <n v="-4.6700999999999997"/>
    <n v="3.74777"/>
    <n v="0.86040000000000005"/>
  </r>
  <r>
    <x v="2"/>
    <n v="-4.9260000000000002"/>
    <n v="3.7188699999999999"/>
    <n v="0.86040000000000005"/>
  </r>
  <r>
    <x v="2"/>
    <n v="-4.9132999999999996"/>
    <n v="3.7088700000000001"/>
    <n v="0.86040000000000005"/>
  </r>
  <r>
    <x v="2"/>
    <n v="-5.8426999999999998"/>
    <n v="3.7439499999999999"/>
    <n v="0.86040000000000005"/>
  </r>
  <r>
    <x v="2"/>
    <n v="-6.2342000000000004"/>
    <n v="3.7435200000000002"/>
    <n v="0.86040000000000005"/>
  </r>
  <r>
    <x v="2"/>
    <n v="-6.2333999999999996"/>
    <n v="3.7453500000000002"/>
    <n v="0.86040000000000005"/>
  </r>
  <r>
    <x v="2"/>
    <n v="-6.5587999999999997"/>
    <n v="3.75495"/>
    <n v="0.86040000000000005"/>
  </r>
  <r>
    <x v="2"/>
    <n v="-6.6275000000000004"/>
    <n v="3.7504200000000001"/>
    <n v="0.86040000000000005"/>
  </r>
  <r>
    <x v="2"/>
    <n v="-6.6124000000000001"/>
    <n v="3.75345"/>
    <n v="0.86040000000000005"/>
  </r>
  <r>
    <x v="2"/>
    <n v="-6.61"/>
    <n v="3.7628200000000001"/>
    <n v="0.86040000000000005"/>
  </r>
  <r>
    <x v="2"/>
    <n v="-6.0989000000000004"/>
    <n v="3.75278"/>
    <n v="0.86040000000000005"/>
  </r>
  <r>
    <x v="2"/>
    <n v="-6.1451000000000002"/>
    <n v="3.7752699999999999"/>
    <n v="0.86040000000000005"/>
  </r>
  <r>
    <x v="2"/>
    <n v="-7.0918999999999999"/>
    <n v="3.78857"/>
    <n v="0.86040000000000005"/>
  </r>
  <r>
    <x v="3"/>
    <n v="-1.3319000000000001"/>
    <n v="3.6649799999999999"/>
    <n v="0.86709999999999998"/>
  </r>
  <r>
    <x v="3"/>
    <n v="-1.6876"/>
    <n v="3.6761400000000002"/>
    <n v="0.86709999999999998"/>
  </r>
  <r>
    <x v="3"/>
    <n v="-1.5962000000000001"/>
    <n v="3.6871"/>
    <n v="0.86709999999999998"/>
  </r>
  <r>
    <x v="3"/>
    <n v="-1.3547"/>
    <n v="3.6815699999999998"/>
    <n v="0.86709999999999998"/>
  </r>
  <r>
    <x v="3"/>
    <n v="-1.9953000000000001"/>
    <n v="3.7179000000000002"/>
    <n v="0.86709999999999998"/>
  </r>
  <r>
    <x v="3"/>
    <n v="-2.2867000000000002"/>
    <n v="3.7437"/>
    <n v="0.86709999999999998"/>
  </r>
  <r>
    <x v="3"/>
    <n v="-2.3567"/>
    <n v="3.7484700000000002"/>
    <n v="0.86709999999999998"/>
  </r>
  <r>
    <x v="3"/>
    <n v="-1.3007"/>
    <n v="3.69651"/>
    <n v="0.86709999999999998"/>
  </r>
  <r>
    <x v="3"/>
    <n v="-1.7762"/>
    <n v="3.7595800000000001"/>
    <n v="0.86709999999999998"/>
  </r>
  <r>
    <x v="3"/>
    <n v="-2.2987000000000002"/>
    <n v="3.77258"/>
    <n v="0.86709999999999998"/>
  </r>
  <r>
    <x v="3"/>
    <n v="-1.139"/>
    <n v="3.7063600000000001"/>
    <n v="0.86709999999999998"/>
  </r>
  <r>
    <x v="3"/>
    <n v="-0.84119999999999995"/>
    <n v="3.6761599999999999"/>
    <n v="0.86709999999999998"/>
  </r>
  <r>
    <x v="3"/>
    <n v="-0.5554"/>
    <n v="3.6535799999999998"/>
    <n v="0.86709999999999998"/>
  </r>
  <r>
    <x v="3"/>
    <n v="-1.3076000000000001"/>
    <n v="3.7117800000000001"/>
    <n v="0.86709999999999998"/>
  </r>
  <r>
    <x v="3"/>
    <n v="-0.85819999999999996"/>
    <n v="3.7038700000000002"/>
    <n v="0.86709999999999998"/>
  </r>
  <r>
    <x v="3"/>
    <n v="0.51319999999999999"/>
    <n v="3.6246"/>
    <n v="0.86709999999999998"/>
  </r>
  <r>
    <x v="3"/>
    <n v="-0.37740000000000001"/>
    <n v="3.66947"/>
    <n v="0.86709999999999998"/>
  </r>
  <r>
    <x v="3"/>
    <n v="-0.25640000000000002"/>
    <n v="3.6635800000000001"/>
    <n v="0.86709999999999998"/>
  </r>
  <r>
    <x v="3"/>
    <n v="-0.65720000000000001"/>
    <n v="3.7050299999999998"/>
    <n v="0.86709999999999998"/>
  </r>
  <r>
    <x v="3"/>
    <n v="-0.52449999999999997"/>
    <n v="3.7097899999999999"/>
    <n v="0.86709999999999998"/>
  </r>
  <r>
    <x v="3"/>
    <n v="6.4899999999999999E-2"/>
    <n v="3.7017699999999998"/>
    <n v="0.86709999999999998"/>
  </r>
  <r>
    <x v="3"/>
    <n v="-0.64429999999999998"/>
    <n v="3.77136"/>
    <n v="0.86709999999999998"/>
  </r>
  <r>
    <x v="3"/>
    <n v="-0.13930000000000001"/>
    <n v="3.7239100000000001"/>
    <n v="0.86709999999999998"/>
  </r>
  <r>
    <x v="3"/>
    <n v="0.23519999999999999"/>
    <n v="3.72872"/>
    <n v="0.86709999999999998"/>
  </r>
  <r>
    <x v="3"/>
    <n v="-1.7500000000000002E-2"/>
    <n v="3.7335500000000001"/>
    <n v="0.86709999999999998"/>
  </r>
  <r>
    <x v="3"/>
    <n v="-4.2999999999999997E-2"/>
    <n v="3.7231800000000002"/>
    <n v="0.86709999999999998"/>
  </r>
  <r>
    <x v="3"/>
    <n v="4.1500000000000002E-2"/>
    <n v="3.7111200000000002"/>
    <n v="0.86709999999999998"/>
  </r>
  <r>
    <x v="4"/>
    <s v="#N/A N/A"/>
    <s v="#N/A N/A"/>
    <s v="#N/A N/A"/>
  </r>
  <r>
    <x v="3"/>
    <n v="-0.32900000000000001"/>
    <n v="3.7416700000000001"/>
    <n v="0.86709999999999998"/>
  </r>
  <r>
    <x v="3"/>
    <n v="-0.48399999999999999"/>
    <n v="3.7226599999999999"/>
    <n v="0.86709999999999998"/>
  </r>
  <r>
    <x v="3"/>
    <n v="-0.59279999999999999"/>
    <n v="3.7283499999999998"/>
    <n v="0.86709999999999998"/>
  </r>
  <r>
    <x v="3"/>
    <n v="-0.52290000000000003"/>
    <n v="3.7759200000000002"/>
    <n v="0.86709999999999998"/>
  </r>
  <r>
    <x v="3"/>
    <n v="-0.25829999999999997"/>
    <n v="3.7346599999999999"/>
    <n v="0.86709999999999998"/>
  </r>
  <r>
    <x v="3"/>
    <n v="-0.45979999999999999"/>
    <n v="3.7607900000000001"/>
    <n v="0.86709999999999998"/>
  </r>
  <r>
    <x v="3"/>
    <n v="0.2374"/>
    <n v="3.7351800000000002"/>
    <n v="0.86709999999999998"/>
  </r>
  <r>
    <x v="3"/>
    <n v="-0.44040000000000001"/>
    <n v="3.7539199999999999"/>
    <n v="0.86709999999999998"/>
  </r>
  <r>
    <x v="3"/>
    <n v="0.64049999999999996"/>
    <n v="3.70804"/>
    <n v="0.86709999999999998"/>
  </r>
  <r>
    <x v="3"/>
    <n v="-1.5127999999999999"/>
    <n v="3.6904699999999999"/>
    <n v="0.86709999999999998"/>
  </r>
  <r>
    <x v="3"/>
    <n v="-1.6504000000000001"/>
    <n v="3.7047400000000001"/>
    <n v="0.86709999999999998"/>
  </r>
  <r>
    <x v="3"/>
    <n v="-1.8393999999999999"/>
    <n v="3.69679"/>
    <n v="0.86709999999999998"/>
  </r>
  <r>
    <x v="3"/>
    <n v="-1.9116"/>
    <n v="3.7076899999999999"/>
    <n v="0.86709999999999998"/>
  </r>
  <r>
    <x v="3"/>
    <n v="-1.5740000000000001"/>
    <n v="3.6813500000000001"/>
    <n v="0.86709999999999998"/>
  </r>
  <r>
    <x v="3"/>
    <n v="-1.7341"/>
    <n v="3.69171"/>
    <n v="0.86709999999999998"/>
  </r>
  <r>
    <x v="3"/>
    <n v="-3.03"/>
    <n v="3.74708"/>
    <n v="0.86709999999999998"/>
  </r>
  <r>
    <x v="3"/>
    <n v="-3.2336"/>
    <n v="3.7519900000000002"/>
    <n v="0.86709999999999998"/>
  </r>
  <r>
    <x v="3"/>
    <n v="-4.1485000000000003"/>
    <n v="3.7579799999999999"/>
    <n v="0.86709999999999998"/>
  </r>
  <r>
    <x v="3"/>
    <n v="-3.1573000000000002"/>
    <n v="3.7869000000000002"/>
    <n v="0.86709999999999998"/>
  </r>
  <r>
    <x v="3"/>
    <n v="-2.9788000000000001"/>
    <n v="3.7696900000000002"/>
    <n v="0.86709999999999998"/>
  </r>
  <r>
    <x v="4"/>
    <s v="#N/A N/A"/>
    <s v="#N/A N/A"/>
    <s v="#N/A N/A"/>
  </r>
  <r>
    <x v="3"/>
    <n v="-3.2372999999999998"/>
    <n v="3.7838099999999999"/>
    <n v="0.86709999999999998"/>
  </r>
  <r>
    <x v="3"/>
    <n v="-3.7462"/>
    <n v="3.8614899999999999"/>
    <n v="0.86709999999999998"/>
  </r>
  <r>
    <x v="3"/>
    <n v="-3.3096999999999999"/>
    <n v="3.8547699999999998"/>
    <n v="0.86709999999999998"/>
  </r>
  <r>
    <x v="3"/>
    <n v="-3.0474999999999999"/>
    <n v="3.8396699999999999"/>
    <n v="0.86709999999999998"/>
  </r>
  <r>
    <x v="3"/>
    <n v="-2.8588"/>
    <n v="3.8347799999999999"/>
    <n v="0.86709999999999998"/>
  </r>
  <r>
    <x v="3"/>
    <n v="-2.5670999999999999"/>
    <n v="3.8119700000000001"/>
    <n v="0.86709999999999998"/>
  </r>
  <r>
    <x v="3"/>
    <n v="-3.351"/>
    <n v="3.82037"/>
    <n v="0.86709999999999998"/>
  </r>
  <r>
    <x v="3"/>
    <n v="-3.5245000000000002"/>
    <n v="3.8368500000000001"/>
    <n v="0.86709999999999998"/>
  </r>
  <r>
    <x v="3"/>
    <n v="-2.6419000000000001"/>
    <n v="3.8461699999999999"/>
    <n v="0.86709999999999998"/>
  </r>
  <r>
    <x v="3"/>
    <n v="-3.0404"/>
    <n v="3.88218"/>
    <n v="0.86709999999999998"/>
  </r>
  <r>
    <x v="3"/>
    <n v="-3.5741000000000001"/>
    <n v="3.9180700000000002"/>
    <n v="0.86709999999999998"/>
  </r>
  <r>
    <x v="3"/>
    <n v="-2.3157999999999999"/>
    <n v="3.88286"/>
    <n v="0.86709999999999998"/>
  </r>
  <r>
    <x v="3"/>
    <n v="-3.3180999999999998"/>
    <n v="3.87846"/>
    <n v="0.86709999999999998"/>
  </r>
  <r>
    <x v="3"/>
    <n v="-3.5878000000000001"/>
    <n v="3.8728400000000001"/>
    <n v="0.86709999999999998"/>
  </r>
  <r>
    <x v="3"/>
    <n v="-3.6741000000000001"/>
    <n v="3.8843899999999998"/>
    <n v="0.86709999999999998"/>
  </r>
  <r>
    <x v="5"/>
    <n v="-2.9868999999999999"/>
    <n v="4.0050999999999997"/>
    <n v="0.90029999999999999"/>
  </r>
  <r>
    <x v="5"/>
    <n v="-2.3348"/>
    <n v="3.9566400000000002"/>
    <n v="0.90029999999999999"/>
  </r>
  <r>
    <x v="5"/>
    <n v="-1.6715"/>
    <n v="3.92564"/>
    <n v="0.90029999999999999"/>
  </r>
  <r>
    <x v="5"/>
    <n v="-1.6039000000000001"/>
    <n v="3.9203199999999998"/>
    <n v="0.90029999999999999"/>
  </r>
  <r>
    <x v="5"/>
    <n v="-1.6371"/>
    <n v="3.93771"/>
    <n v="0.90029999999999999"/>
  </r>
  <r>
    <x v="5"/>
    <n v="-2.4643999999999999"/>
    <n v="3.9787400000000002"/>
    <n v="0.90029999999999999"/>
  </r>
  <r>
    <x v="5"/>
    <n v="-2.5137"/>
    <n v="3.9547699999999999"/>
    <n v="0.90029999999999999"/>
  </r>
  <r>
    <x v="5"/>
    <n v="-2.0739000000000001"/>
    <n v="3.9714700000000001"/>
    <n v="0.90029999999999999"/>
  </r>
  <r>
    <x v="5"/>
    <n v="-2.4289999999999998"/>
    <n v="3.9937399999999998"/>
    <n v="0.90029999999999999"/>
  </r>
  <r>
    <x v="5"/>
    <n v="-3.3037999999999998"/>
    <n v="4.0061400000000003"/>
    <n v="0.90029999999999999"/>
  </r>
  <r>
    <x v="5"/>
    <n v="-3.0434999999999999"/>
    <n v="4.0115100000000004"/>
    <n v="0.90029999999999999"/>
  </r>
  <r>
    <x v="5"/>
    <n v="-3.7511000000000001"/>
    <n v="4.11991"/>
    <n v="0.90029999999999999"/>
  </r>
  <r>
    <x v="5"/>
    <n v="-4.1582999999999997"/>
    <n v="4.1689800000000004"/>
    <n v="0.90029999999999999"/>
  </r>
  <r>
    <x v="5"/>
    <n v="-4.0419999999999998"/>
    <n v="4.1822299999999997"/>
    <n v="0.90029999999999999"/>
  </r>
  <r>
    <x v="5"/>
    <n v="-4.1904000000000003"/>
    <n v="4.1874399999999996"/>
    <n v="0.90029999999999999"/>
  </r>
  <r>
    <x v="5"/>
    <n v="-4.1738"/>
    <n v="4.1950700000000003"/>
    <n v="0.90029999999999999"/>
  </r>
  <r>
    <x v="5"/>
    <n v="-3.8820999999999999"/>
    <n v="4.1736199999999997"/>
    <n v="0.90029999999999999"/>
  </r>
  <r>
    <x v="5"/>
    <n v="-3.6105999999999998"/>
    <n v="4.16831"/>
    <n v="0.90029999999999999"/>
  </r>
  <r>
    <x v="5"/>
    <n v="-1.9366000000000001"/>
    <n v="4.1103399999999999"/>
    <n v="0.90029999999999999"/>
  </r>
  <r>
    <x v="5"/>
    <n v="-3.1372"/>
    <n v="4.1537899999999999"/>
    <n v="0.90029999999999999"/>
  </r>
  <r>
    <x v="5"/>
    <n v="-1.8762000000000001"/>
    <n v="4.1461800000000002"/>
    <n v="0.90029999999999999"/>
  </r>
  <r>
    <x v="5"/>
    <n v="-2.8639999999999999"/>
    <n v="4.1603399999999997"/>
    <n v="0.90029999999999999"/>
  </r>
  <r>
    <x v="5"/>
    <n v="-2.0754999999999999"/>
    <n v="4.1046899999999997"/>
    <n v="0.90029999999999999"/>
  </r>
  <r>
    <x v="5"/>
    <n v="-2.6627999999999998"/>
    <n v="4.1548400000000001"/>
    <n v="0.90029999999999999"/>
  </r>
  <r>
    <x v="5"/>
    <n v="-2.0356999999999998"/>
    <n v="4.1163699999999999"/>
    <n v="0.90029999999999999"/>
  </r>
  <r>
    <x v="5"/>
    <n v="-1.913"/>
    <n v="4.0757300000000001"/>
    <n v="0.90029999999999999"/>
  </r>
  <r>
    <x v="5"/>
    <n v="-3.1873"/>
    <n v="4.09924"/>
    <n v="0.90029999999999999"/>
  </r>
  <r>
    <x v="5"/>
    <n v="-2.9518"/>
    <n v="4.1227200000000002"/>
    <n v="0.90029999999999999"/>
  </r>
  <r>
    <x v="5"/>
    <n v="-1.9987999999999999"/>
    <n v="4.1072300000000004"/>
    <n v="0.90029999999999999"/>
  </r>
  <r>
    <x v="5"/>
    <n v="-2.8969"/>
    <n v="4.14107"/>
    <n v="0.90029999999999999"/>
  </r>
  <r>
    <x v="5"/>
    <n v="-2.3266"/>
    <n v="4.0890199999999997"/>
    <n v="0.90029999999999999"/>
  </r>
  <r>
    <x v="5"/>
    <n v="-2.1951000000000001"/>
    <n v="4.0863199999999997"/>
    <n v="0.90029999999999999"/>
  </r>
  <r>
    <x v="5"/>
    <n v="-1.9910000000000001"/>
    <n v="4.0955199999999996"/>
    <n v="0.90029999999999999"/>
  </r>
  <r>
    <x v="5"/>
    <n v="-3.1408999999999998"/>
    <n v="4.1287200000000004"/>
    <n v="0.90029999999999999"/>
  </r>
  <r>
    <x v="5"/>
    <n v="-3.2907000000000002"/>
    <n v="4.1399999999999997"/>
    <n v="0.90029999999999999"/>
  </r>
  <r>
    <x v="5"/>
    <n v="0.39560000000000001"/>
    <n v="4.1676700000000002"/>
    <n v="0.90029999999999999"/>
  </r>
  <r>
    <x v="5"/>
    <n v="0.82040000000000002"/>
    <n v="4.1374599999999999"/>
    <n v="0.90029999999999999"/>
  </r>
  <r>
    <x v="5"/>
    <n v="-1.1604000000000001"/>
    <n v="4.1645399999999997"/>
    <n v="0.90029999999999999"/>
  </r>
  <r>
    <x v="5"/>
    <n v="-1.1659999999999999"/>
    <n v="4.1847000000000003"/>
    <n v="0.90029999999999999"/>
  </r>
  <r>
    <x v="5"/>
    <n v="-0.68389999999999995"/>
    <n v="4.1668700000000003"/>
    <n v="0.90029999999999999"/>
  </r>
  <r>
    <x v="5"/>
    <n v="-1.3382000000000001"/>
    <n v="4.1956100000000003"/>
    <n v="0.90029999999999999"/>
  </r>
  <r>
    <x v="5"/>
    <n v="-2.5844"/>
    <n v="4.2448699999999997"/>
    <n v="0.90029999999999999"/>
  </r>
  <r>
    <x v="5"/>
    <n v="-2.6919"/>
    <n v="4.2382900000000001"/>
    <n v="0.90029999999999999"/>
  </r>
  <r>
    <x v="5"/>
    <n v="-2.9005000000000001"/>
    <n v="4.2582700000000004"/>
    <n v="0.90029999999999999"/>
  </r>
  <r>
    <x v="5"/>
    <n v="-3.1913"/>
    <n v="4.2669199999999998"/>
    <n v="0.90029999999999999"/>
  </r>
  <r>
    <x v="5"/>
    <n v="-2.4005000000000001"/>
    <n v="4.2517300000000002"/>
    <n v="0.90029999999999999"/>
  </r>
  <r>
    <x v="5"/>
    <n v="-1.8884000000000001"/>
    <n v="4.21136"/>
    <n v="0.90029999999999999"/>
  </r>
  <r>
    <x v="5"/>
    <n v="-2.2968999999999999"/>
    <n v="4.2486800000000002"/>
    <n v="0.90029999999999999"/>
  </r>
  <r>
    <x v="5"/>
    <n v="-3.0310999999999999"/>
    <n v="4.2501199999999999"/>
    <n v="0.90029999999999999"/>
  </r>
  <r>
    <x v="5"/>
    <n v="-3.0493999999999999"/>
    <n v="4.2329600000000003"/>
    <n v="0.90029999999999999"/>
  </r>
  <r>
    <x v="5"/>
    <n v="-3.6434000000000002"/>
    <n v="4.2473700000000001"/>
    <n v="0.90029999999999999"/>
  </r>
  <r>
    <x v="5"/>
    <n v="-3.1347999999999998"/>
    <n v="4.2193399999999999"/>
    <n v="0.90029999999999999"/>
  </r>
  <r>
    <x v="5"/>
    <n v="-3.3759000000000001"/>
    <n v="4.2616699999999996"/>
    <n v="0.90029999999999999"/>
  </r>
  <r>
    <x v="5"/>
    <n v="-3.4828000000000001"/>
    <n v="4.25807"/>
    <n v="0.90029999999999999"/>
  </r>
  <r>
    <x v="5"/>
    <n v="-2.8327"/>
    <n v="4.2239100000000001"/>
    <n v="0.90029999999999999"/>
  </r>
  <r>
    <x v="5"/>
    <n v="-5.6260000000000003"/>
    <n v="4.2374700000000001"/>
    <n v="0.90029999999999999"/>
  </r>
  <r>
    <x v="5"/>
    <n v="-3.7713000000000001"/>
    <n v="4.1748799999999999"/>
    <n v="0.90029999999999999"/>
  </r>
  <r>
    <x v="5"/>
    <n v="-4.8002000000000002"/>
    <n v="4.1924000000000001"/>
    <n v="0.90029999999999999"/>
  </r>
  <r>
    <x v="5"/>
    <n v="-4.6318999999999999"/>
    <n v="4.2038099999999998"/>
    <n v="0.90029999999999999"/>
  </r>
  <r>
    <x v="5"/>
    <n v="-4.62"/>
    <n v="4.1890599999999996"/>
    <n v="0.90029999999999999"/>
  </r>
  <r>
    <x v="5"/>
    <n v="-3.8073999999999999"/>
    <n v="4.1850100000000001"/>
    <n v="0.90029999999999999"/>
  </r>
  <r>
    <x v="5"/>
    <n v="-2.7928999999999999"/>
    <n v="4.1692"/>
    <n v="0.90029999999999999"/>
  </r>
  <r>
    <x v="5"/>
    <n v="-2.9676"/>
    <n v="4.2037300000000002"/>
    <n v="0.90029999999999999"/>
  </r>
  <r>
    <x v="5"/>
    <n v="-1.7114"/>
    <n v="4.1821999999999999"/>
    <n v="0.90029999999999999"/>
  </r>
  <r>
    <x v="6"/>
    <n v="5.4886999999999997"/>
    <n v="3.8811100000000001"/>
    <n v="0.82720000000000005"/>
  </r>
  <r>
    <x v="6"/>
    <n v="4.6563999999999997"/>
    <n v="3.94441"/>
    <n v="0.82720000000000005"/>
  </r>
  <r>
    <x v="6"/>
    <n v="3.5156000000000001"/>
    <n v="4.01614"/>
    <n v="0.82720000000000005"/>
  </r>
  <r>
    <x v="6"/>
    <n v="3.4055"/>
    <n v="3.9944799999999998"/>
    <n v="0.82720000000000005"/>
  </r>
  <r>
    <x v="6"/>
    <n v="3.8239999999999998"/>
    <n v="3.9633799999999999"/>
    <n v="0.82720000000000005"/>
  </r>
  <r>
    <x v="6"/>
    <n v="3.4617"/>
    <n v="4.0021599999999999"/>
    <n v="0.82720000000000005"/>
  </r>
  <r>
    <x v="6"/>
    <n v="3.5924999999999998"/>
    <n v="4.0262500000000001"/>
    <n v="0.82720000000000005"/>
  </r>
  <r>
    <x v="6"/>
    <n v="2.9005000000000001"/>
    <n v="4.0705200000000001"/>
    <n v="0.82720000000000005"/>
  </r>
  <r>
    <x v="6"/>
    <n v="2.9058999999999999"/>
    <n v="4.0675499999999998"/>
    <n v="0.82720000000000005"/>
  </r>
  <r>
    <x v="6"/>
    <n v="3.3980999999999999"/>
    <n v="3.9944000000000002"/>
    <n v="0.82720000000000005"/>
  </r>
  <r>
    <x v="6"/>
    <n v="3.3597999999999999"/>
    <n v="3.98909"/>
    <n v="0.82720000000000005"/>
  </r>
  <r>
    <x v="6"/>
    <n v="2.4264000000000001"/>
    <n v="4.0766900000000001"/>
    <n v="0.82720000000000005"/>
  </r>
  <r>
    <x v="6"/>
    <n v="2.6061000000000001"/>
    <n v="4.0659900000000002"/>
    <n v="0.82720000000000005"/>
  </r>
  <r>
    <x v="6"/>
    <n v="3.2204000000000002"/>
    <n v="4.0175400000000003"/>
    <n v="0.82720000000000005"/>
  </r>
  <r>
    <x v="6"/>
    <n v="2.8837999999999999"/>
    <n v="4.0560600000000004"/>
    <n v="0.82720000000000005"/>
  </r>
  <r>
    <x v="6"/>
    <n v="1.7659"/>
    <n v="4.1513400000000003"/>
    <n v="0.82720000000000005"/>
  </r>
  <r>
    <x v="6"/>
    <n v="3.8816999999999999"/>
    <n v="4.0265199999999997"/>
    <n v="0.82720000000000005"/>
  </r>
  <r>
    <x v="6"/>
    <n v="2.1886000000000001"/>
    <n v="4.1212999999999997"/>
    <n v="0.82720000000000005"/>
  </r>
  <r>
    <x v="6"/>
    <n v="0.6401"/>
    <n v="4.1970900000000002"/>
    <n v="0.82720000000000005"/>
  </r>
  <r>
    <x v="6"/>
    <n v="1.0337000000000001"/>
    <n v="4.1763399999999997"/>
    <n v="0.82720000000000005"/>
  </r>
  <r>
    <x v="6"/>
    <n v="1.7468999999999999"/>
    <n v="4.1344799999999999"/>
    <n v="0.82720000000000005"/>
  </r>
  <r>
    <x v="6"/>
    <n v="2.2654000000000001"/>
    <n v="4.1004199999999997"/>
    <n v="0.82720000000000005"/>
  </r>
  <r>
    <x v="6"/>
    <n v="2.6998000000000002"/>
    <n v="4.0812600000000003"/>
    <n v="0.82720000000000005"/>
  </r>
  <r>
    <x v="6"/>
    <n v="1.9733000000000001"/>
    <n v="4.1003699999999998"/>
    <n v="0.82720000000000005"/>
  </r>
  <r>
    <x v="6"/>
    <n v="1.5611999999999999"/>
    <n v="4.1457600000000001"/>
    <n v="0.82720000000000005"/>
  </r>
  <r>
    <x v="6"/>
    <n v="1.9352"/>
    <n v="4.1104399999999996"/>
    <n v="0.82720000000000005"/>
  </r>
  <r>
    <x v="6"/>
    <n v="2.1211000000000002"/>
    <n v="4.0862100000000003"/>
    <n v="0.82720000000000005"/>
  </r>
  <r>
    <x v="6"/>
    <n v="1.9018999999999999"/>
    <n v="4.04514"/>
    <n v="0.82720000000000005"/>
  </r>
  <r>
    <x v="6"/>
    <n v="1.454"/>
    <n v="4.0647200000000003"/>
    <n v="0.82720000000000005"/>
  </r>
  <r>
    <x v="6"/>
    <n v="2.7284999999999999"/>
    <n v="3.9615200000000002"/>
    <n v="0.82720000000000005"/>
  </r>
  <r>
    <x v="6"/>
    <n v="0.86229999999999996"/>
    <n v="4.0400299999999998"/>
    <n v="0.82720000000000005"/>
  </r>
  <r>
    <x v="6"/>
    <n v="0.81620000000000004"/>
    <n v="4.06541"/>
    <n v="0.82720000000000005"/>
  </r>
  <r>
    <x v="6"/>
    <n v="0.96220000000000006"/>
    <n v="4.0302600000000002"/>
    <n v="0.82720000000000005"/>
  </r>
  <r>
    <x v="6"/>
    <n v="0.52049999999999996"/>
    <n v="3.9675400000000001"/>
    <n v="0.82720000000000005"/>
  </r>
  <r>
    <x v="6"/>
    <n v="0.65190000000000003"/>
    <n v="3.92076"/>
    <n v="0.82720000000000005"/>
  </r>
  <r>
    <x v="6"/>
    <n v="-1.6516"/>
    <n v="4.0609299999999999"/>
    <n v="0.82720000000000005"/>
  </r>
  <r>
    <x v="6"/>
    <n v="-2.3039999999999998"/>
    <n v="4.1110800000000003"/>
    <n v="0.82720000000000005"/>
  </r>
  <r>
    <x v="6"/>
    <n v="-2.9561999999999999"/>
    <n v="4.1651100000000003"/>
    <n v="0.82720000000000005"/>
  </r>
  <r>
    <x v="6"/>
    <n v="-4.6144999999999996"/>
    <n v="4.2568299999999999"/>
    <n v="0.82720000000000005"/>
  </r>
  <r>
    <x v="6"/>
    <n v="-6.0765000000000002"/>
    <n v="4.3560100000000004"/>
    <n v="0.82720000000000005"/>
  </r>
  <r>
    <x v="6"/>
    <n v="-6.4432"/>
    <n v="4.3412600000000001"/>
    <n v="0.82720000000000005"/>
  </r>
  <r>
    <x v="6"/>
    <n v="-7.9184999999999999"/>
    <n v="4.3818099999999998"/>
    <n v="0.82720000000000005"/>
  </r>
  <r>
    <x v="6"/>
    <n v="-5.3038999999999996"/>
    <n v="4.2778999999999998"/>
    <n v="0.82720000000000005"/>
  </r>
  <r>
    <x v="6"/>
    <n v="-5.8471000000000002"/>
    <n v="4.27006"/>
    <n v="0.82720000000000005"/>
  </r>
  <r>
    <x v="6"/>
    <n v="-5.0647000000000002"/>
    <n v="4.2638199999999999"/>
    <n v="0.82720000000000005"/>
  </r>
  <r>
    <x v="6"/>
    <n v="-5.4459999999999997"/>
    <n v="4.2825800000000003"/>
    <n v="0.82720000000000005"/>
  </r>
  <r>
    <x v="6"/>
    <n v="-7.0899000000000001"/>
    <n v="4.3831499999999997"/>
    <n v="0.82720000000000005"/>
  </r>
  <r>
    <x v="6"/>
    <n v="-7.4790999999999999"/>
    <n v="4.3367300000000002"/>
    <n v="0.82720000000000005"/>
  </r>
  <r>
    <x v="6"/>
    <n v="-4.5711000000000004"/>
    <n v="4.2826399999999998"/>
    <n v="0.82720000000000005"/>
  </r>
  <r>
    <x v="6"/>
    <n v="-7.7165999999999997"/>
    <n v="4.2049599999999998"/>
    <n v="0.82720000000000005"/>
  </r>
  <r>
    <x v="6"/>
    <n v="-6.3682999999999996"/>
    <n v="4.2220899999999997"/>
    <n v="0.82720000000000005"/>
  </r>
  <r>
    <x v="6"/>
    <n v="-3.0518999999999998"/>
    <n v="4.0525399999999996"/>
    <n v="0.82720000000000005"/>
  </r>
  <r>
    <x v="6"/>
    <n v="-1.3018000000000001"/>
    <n v="4.0390699999999997"/>
    <n v="0.82720000000000005"/>
  </r>
  <r>
    <x v="6"/>
    <n v="-1.6473"/>
    <n v="4.1520099999999998"/>
    <n v="0.82720000000000005"/>
  </r>
  <r>
    <x v="6"/>
    <n v="-0.89059999999999995"/>
    <n v="4.093"/>
    <n v="0.82720000000000005"/>
  </r>
  <r>
    <x v="6"/>
    <n v="-2.2416999999999998"/>
    <n v="4.17103"/>
    <n v="0.82720000000000005"/>
  </r>
  <r>
    <x v="6"/>
    <n v="-2.7545999999999999"/>
    <n v="4.1948299999999996"/>
    <n v="0.82720000000000005"/>
  </r>
  <r>
    <x v="6"/>
    <n v="-2.3633999999999999"/>
    <n v="4.2367299999999997"/>
    <n v="0.82720000000000005"/>
  </r>
  <r>
    <x v="6"/>
    <n v="-2.2275999999999998"/>
    <n v="4.2328999999999999"/>
    <n v="0.82720000000000005"/>
  </r>
  <r>
    <x v="6"/>
    <n v="-1.8888"/>
    <n v="4.2199299999999997"/>
    <n v="0.82720000000000005"/>
  </r>
  <r>
    <x v="6"/>
    <n v="-2.8605999999999998"/>
    <n v="4.2706200000000001"/>
    <n v="0.82720000000000005"/>
  </r>
  <r>
    <x v="6"/>
    <n v="-2.4992999999999999"/>
    <n v="4.1987300000000003"/>
    <n v="0.82720000000000005"/>
  </r>
  <r>
    <x v="7"/>
    <n v="3.5916999999999999"/>
    <n v="3.97296"/>
    <n v="0.83379999999999999"/>
  </r>
  <r>
    <x v="7"/>
    <n v="3.8483999999999998"/>
    <n v="3.9691900000000002"/>
    <n v="0.83379999999999999"/>
  </r>
  <r>
    <x v="7"/>
    <n v="2.9377"/>
    <n v="4.0414599999999998"/>
    <n v="0.83379999999999999"/>
  </r>
  <r>
    <x v="7"/>
    <n v="2.3342000000000001"/>
    <n v="4.0755100000000004"/>
    <n v="0.83379999999999999"/>
  </r>
  <r>
    <x v="7"/>
    <n v="2.1105999999999998"/>
    <n v="4.0589500000000003"/>
    <n v="0.83379999999999999"/>
  </r>
  <r>
    <x v="7"/>
    <n v="2.3515000000000001"/>
    <n v="4.0294100000000004"/>
    <n v="0.83379999999999999"/>
  </r>
  <r>
    <x v="7"/>
    <n v="1.4005000000000001"/>
    <n v="4.1030800000000003"/>
    <n v="0.83379999999999999"/>
  </r>
  <r>
    <x v="7"/>
    <n v="1.6942999999999999"/>
    <n v="4.0548599999999997"/>
    <n v="0.83379999999999999"/>
  </r>
  <r>
    <x v="7"/>
    <n v="3.5215999999999998"/>
    <n v="3.9165800000000002"/>
    <n v="0.83379999999999999"/>
  </r>
  <r>
    <x v="7"/>
    <n v="2.4664000000000001"/>
    <n v="4.0308900000000003"/>
    <n v="0.83379999999999999"/>
  </r>
  <r>
    <x v="7"/>
    <n v="1.9439"/>
    <n v="4.0304500000000001"/>
    <n v="0.83379999999999999"/>
  </r>
  <r>
    <x v="7"/>
    <n v="2.6972"/>
    <n v="4.0284599999999999"/>
    <n v="0.83379999999999999"/>
  </r>
  <r>
    <x v="7"/>
    <n v="4.0434999999999999"/>
    <n v="3.9512700000000001"/>
    <n v="0.83379999999999999"/>
  </r>
  <r>
    <x v="7"/>
    <n v="4.3017000000000003"/>
    <n v="3.9220700000000002"/>
    <n v="0.83379999999999999"/>
  </r>
  <r>
    <x v="7"/>
    <n v="4.3250000000000002"/>
    <n v="3.93899"/>
    <n v="0.83379999999999999"/>
  </r>
  <r>
    <x v="7"/>
    <n v="3.9885999999999999"/>
    <n v="3.9973100000000001"/>
    <n v="0.83379999999999999"/>
  </r>
  <r>
    <x v="7"/>
    <n v="4.1883999999999997"/>
    <n v="3.9942899999999999"/>
    <n v="0.83379999999999999"/>
  </r>
  <r>
    <x v="7"/>
    <n v="3.9748000000000001"/>
    <n v="4.00366"/>
    <n v="0.83379999999999999"/>
  </r>
  <r>
    <x v="7"/>
    <n v="2.8681000000000001"/>
    <n v="4.0815599999999996"/>
    <n v="0.83379999999999999"/>
  </r>
  <r>
    <x v="7"/>
    <n v="2.7669999999999999"/>
    <n v="4.0896999999999997"/>
    <n v="0.83379999999999999"/>
  </r>
  <r>
    <x v="7"/>
    <n v="1.9631000000000001"/>
    <n v="4.1686300000000003"/>
    <n v="0.83379999999999999"/>
  </r>
  <r>
    <x v="7"/>
    <n v="1.4591000000000001"/>
    <n v="4.2109100000000002"/>
    <n v="0.83379999999999999"/>
  </r>
  <r>
    <x v="7"/>
    <n v="1.9369000000000001"/>
    <n v="4.1920299999999999"/>
    <n v="0.83379999999999999"/>
  </r>
  <r>
    <x v="7"/>
    <n v="2.6606000000000001"/>
    <n v="4.1361999999999997"/>
    <n v="0.83379999999999999"/>
  </r>
  <r>
    <x v="7"/>
    <n v="2.9666000000000001"/>
    <n v="4.1391099999999996"/>
    <n v="0.83379999999999999"/>
  </r>
  <r>
    <x v="7"/>
    <n v="1.9754"/>
    <n v="4.20906"/>
    <n v="0.83379999999999999"/>
  </r>
  <r>
    <x v="7"/>
    <n v="3.6027999999999998"/>
    <n v="4.0857900000000003"/>
    <n v="0.83379999999999999"/>
  </r>
  <r>
    <x v="7"/>
    <n v="4.9589999999999996"/>
    <n v="4.0042299999999997"/>
    <n v="0.83379999999999999"/>
  </r>
  <r>
    <x v="7"/>
    <n v="5.1768000000000001"/>
    <n v="3.9956100000000001"/>
    <n v="0.83379999999999999"/>
  </r>
  <r>
    <x v="7"/>
    <n v="5.3644999999999996"/>
    <n v="3.9501499999999998"/>
    <n v="0.83379999999999999"/>
  </r>
  <r>
    <x v="7"/>
    <n v="4.8684000000000003"/>
    <n v="3.97234"/>
    <n v="0.83379999999999999"/>
  </r>
  <r>
    <x v="7"/>
    <n v="3.6213000000000002"/>
    <n v="4.0432100000000002"/>
    <n v="0.83379999999999999"/>
  </r>
  <r>
    <x v="7"/>
    <n v="3.3302"/>
    <n v="4.0668499999999996"/>
    <n v="0.83379999999999999"/>
  </r>
  <r>
    <x v="7"/>
    <n v="2.7467000000000001"/>
    <n v="4.0768800000000001"/>
    <n v="0.83379999999999999"/>
  </r>
  <r>
    <x v="7"/>
    <n v="3.7940999999999998"/>
    <n v="4.0261199999999997"/>
    <n v="0.83379999999999999"/>
  </r>
  <r>
    <x v="7"/>
    <n v="2.6305999999999998"/>
    <n v="4.0908800000000003"/>
    <n v="0.83379999999999999"/>
  </r>
  <r>
    <x v="7"/>
    <n v="2.1334"/>
    <n v="4.0888"/>
    <n v="0.83379999999999999"/>
  </r>
  <r>
    <x v="7"/>
    <n v="1.9039999999999999"/>
    <n v="4.09816"/>
    <n v="0.83379999999999999"/>
  </r>
  <r>
    <x v="7"/>
    <n v="1.6948000000000001"/>
    <n v="4.1340199999999996"/>
    <n v="0.83379999999999999"/>
  </r>
  <r>
    <x v="7"/>
    <n v="1.0085"/>
    <n v="4.1788800000000004"/>
    <n v="0.83379999999999999"/>
  </r>
  <r>
    <x v="7"/>
    <n v="1.5768"/>
    <n v="4.1631299999999998"/>
    <n v="0.83379999999999999"/>
  </r>
  <r>
    <x v="7"/>
    <n v="2.5434999999999999"/>
    <n v="4.1107199999999997"/>
    <n v="0.83379999999999999"/>
  </r>
  <r>
    <x v="7"/>
    <n v="-0.15540000000000001"/>
    <n v="4.2439799999999996"/>
    <n v="0.83379999999999999"/>
  </r>
  <r>
    <x v="7"/>
    <n v="-0.64710000000000001"/>
    <n v="4.2549099999999997"/>
    <n v="0.83379999999999999"/>
  </r>
  <r>
    <x v="7"/>
    <n v="-1.1485000000000001"/>
    <n v="4.2920499999999997"/>
    <n v="0.83379999999999999"/>
  </r>
  <r>
    <x v="7"/>
    <n v="-2.3468"/>
    <n v="4.3858100000000002"/>
    <n v="0.83379999999999999"/>
  </r>
  <r>
    <x v="7"/>
    <n v="-2.7852000000000001"/>
    <n v="4.4205199999999998"/>
    <n v="0.83379999999999999"/>
  </r>
  <r>
    <x v="7"/>
    <n v="-2.5038999999999998"/>
    <n v="4.3929999999999998"/>
    <n v="0.83379999999999999"/>
  </r>
  <r>
    <x v="7"/>
    <n v="-3.8132000000000001"/>
    <n v="4.3961100000000002"/>
    <n v="0.83379999999999999"/>
  </r>
  <r>
    <x v="7"/>
    <n v="-3.4956"/>
    <n v="4.3956499999999998"/>
    <n v="0.83379999999999999"/>
  </r>
  <r>
    <x v="7"/>
    <n v="-3.9719000000000002"/>
    <n v="4.4217399999999998"/>
    <n v="0.83379999999999999"/>
  </r>
  <r>
    <x v="7"/>
    <n v="-3.4283000000000001"/>
    <n v="4.3825500000000002"/>
    <n v="0.83379999999999999"/>
  </r>
  <r>
    <x v="7"/>
    <n v="-2.7039"/>
    <n v="4.34558"/>
    <n v="0.83379999999999999"/>
  </r>
  <r>
    <x v="7"/>
    <n v="-2.7267999999999999"/>
    <n v="4.33073"/>
    <n v="0.83379999999999999"/>
  </r>
  <r>
    <x v="7"/>
    <n v="-2.0712999999999999"/>
    <n v="4.3019699999999998"/>
    <n v="0.83379999999999999"/>
  </r>
  <r>
    <x v="7"/>
    <n v="-0.70979999999999999"/>
    <n v="4.2350099999999999"/>
    <n v="0.83379999999999999"/>
  </r>
  <r>
    <x v="7"/>
    <n v="-2.3290999999999999"/>
    <n v="4.3392099999999996"/>
    <n v="0.83379999999999999"/>
  </r>
  <r>
    <x v="7"/>
    <n v="-1.4072"/>
    <n v="4.3067000000000002"/>
    <n v="0.83379999999999999"/>
  </r>
  <r>
    <x v="7"/>
    <n v="-1.2638"/>
    <n v="4.3066199999999997"/>
    <n v="0.83379999999999999"/>
  </r>
  <r>
    <x v="7"/>
    <n v="-1.0874999999999999"/>
    <n v="4.3029999999999999"/>
    <n v="0.83379999999999999"/>
  </r>
  <r>
    <x v="7"/>
    <n v="-0.21199999999999999"/>
    <n v="4.2489299999999997"/>
    <n v="0.83379999999999999"/>
  </r>
  <r>
    <x v="8"/>
    <n v="4.2858000000000001"/>
    <n v="3.9844900000000001"/>
    <n v="0.78069999999999995"/>
  </r>
  <r>
    <x v="8"/>
    <n v="3.6442999999999999"/>
    <n v="4.0537599999999996"/>
    <n v="0.78069999999999995"/>
  </r>
  <r>
    <x v="8"/>
    <n v="3.6193"/>
    <n v="4.0284599999999999"/>
    <n v="0.78069999999999995"/>
  </r>
  <r>
    <x v="8"/>
    <n v="2.5356999999999998"/>
    <n v="4.1048"/>
    <n v="0.78069999999999995"/>
  </r>
  <r>
    <x v="8"/>
    <n v="1.8983000000000001"/>
    <n v="4.1476199999999999"/>
    <n v="0.78069999999999995"/>
  </r>
  <r>
    <x v="8"/>
    <n v="2.1339999999999999"/>
    <n v="4.11632"/>
    <n v="0.78069999999999995"/>
  </r>
  <r>
    <x v="8"/>
    <n v="3.2193999999999998"/>
    <n v="4.0483799999999999"/>
    <n v="0.78069999999999995"/>
  </r>
  <r>
    <x v="8"/>
    <n v="4.4581999999999997"/>
    <n v="3.9812599999999998"/>
    <n v="0.78069999999999995"/>
  </r>
  <r>
    <x v="8"/>
    <n v="4.8930999999999996"/>
    <n v="3.9523199999999998"/>
    <n v="0.78069999999999995"/>
  </r>
  <r>
    <x v="8"/>
    <n v="4.5324"/>
    <n v="3.9680399999999998"/>
    <n v="0.78069999999999995"/>
  </r>
  <r>
    <x v="8"/>
    <n v="3.1015999999999999"/>
    <n v="4.1063299999999998"/>
    <n v="0.78069999999999995"/>
  </r>
  <r>
    <x v="8"/>
    <n v="3.2515000000000001"/>
    <n v="4.0986200000000004"/>
    <n v="0.78069999999999995"/>
  </r>
  <r>
    <x v="8"/>
    <n v="2.1042000000000001"/>
    <n v="4.1947999999999999"/>
    <n v="0.78069999999999995"/>
  </r>
  <r>
    <x v="8"/>
    <n v="3.1036000000000001"/>
    <n v="4.1484199999999998"/>
    <n v="0.78069999999999995"/>
  </r>
  <r>
    <x v="8"/>
    <n v="4.1917999999999997"/>
    <n v="4.0919299999999996"/>
    <n v="0.78069999999999995"/>
  </r>
  <r>
    <x v="8"/>
    <n v="4.2759"/>
    <n v="4.1049100000000003"/>
    <n v="0.78069999999999995"/>
  </r>
  <r>
    <x v="8"/>
    <n v="1.5761000000000001"/>
    <n v="4.2889200000000001"/>
    <n v="0.78069999999999995"/>
  </r>
  <r>
    <x v="8"/>
    <n v="4.1459000000000001"/>
    <n v="4.1508200000000004"/>
    <n v="0.78069999999999995"/>
  </r>
  <r>
    <x v="8"/>
    <n v="1.1434"/>
    <n v="4.3557399999999999"/>
    <n v="0.78069999999999995"/>
  </r>
  <r>
    <x v="8"/>
    <n v="1.1403000000000001"/>
    <n v="4.3459300000000001"/>
    <n v="0.78069999999999995"/>
  </r>
  <r>
    <x v="8"/>
    <n v="1.1932"/>
    <n v="4.3400800000000004"/>
    <n v="0.78069999999999995"/>
  </r>
  <r>
    <x v="8"/>
    <n v="1.3218000000000001"/>
    <n v="4.3182600000000004"/>
    <n v="0.78069999999999995"/>
  </r>
  <r>
    <x v="8"/>
    <n v="0.68799999999999994"/>
    <n v="4.3502599999999996"/>
    <n v="0.78069999999999995"/>
  </r>
  <r>
    <x v="8"/>
    <n v="8.48E-2"/>
    <n v="4.3845000000000001"/>
    <n v="0.78069999999999995"/>
  </r>
  <r>
    <x v="8"/>
    <n v="1.7435"/>
    <n v="4.2953999999999999"/>
    <n v="0.78069999999999995"/>
  </r>
  <r>
    <x v="8"/>
    <n v="-0.57530000000000003"/>
    <n v="4.3811499999999999"/>
    <n v="0.78069999999999995"/>
  </r>
  <r>
    <x v="8"/>
    <n v="0.25700000000000001"/>
    <n v="4.3943500000000002"/>
    <n v="0.78069999999999995"/>
  </r>
  <r>
    <x v="4"/>
    <s v="#N/A N/A"/>
    <s v="#N/A N/A"/>
    <s v="#N/A N/A"/>
  </r>
  <r>
    <x v="8"/>
    <n v="-0.18490000000000001"/>
    <n v="4.38741"/>
    <n v="0.78069999999999995"/>
  </r>
  <r>
    <x v="8"/>
    <n v="-0.85040000000000004"/>
    <n v="4.3767500000000004"/>
    <n v="0.78069999999999995"/>
  </r>
  <r>
    <x v="8"/>
    <n v="-1.3725000000000001"/>
    <n v="4.4432700000000001"/>
    <n v="0.78069999999999995"/>
  </r>
  <r>
    <x v="8"/>
    <n v="-0.29199999999999998"/>
    <n v="4.3404800000000003"/>
    <n v="0.78069999999999995"/>
  </r>
  <r>
    <x v="8"/>
    <n v="-1.2118"/>
    <n v="4.3808299999999996"/>
    <n v="0.78069999999999995"/>
  </r>
  <r>
    <x v="8"/>
    <n v="-1.9585999999999999"/>
    <n v="4.4377899999999997"/>
    <n v="0.78069999999999995"/>
  </r>
  <r>
    <x v="8"/>
    <n v="0.12620000000000001"/>
    <n v="4.3104399999999998"/>
    <n v="0.78069999999999995"/>
  </r>
  <r>
    <x v="8"/>
    <n v="0.38600000000000001"/>
    <n v="4.3123699999999996"/>
    <n v="0.78069999999999995"/>
  </r>
  <r>
    <x v="8"/>
    <n v="-2.8799999999999999E-2"/>
    <n v="4.31806"/>
    <n v="0.78069999999999995"/>
  </r>
  <r>
    <x v="8"/>
    <n v="0.21909999999999999"/>
    <n v="4.3227599999999997"/>
    <n v="0.78069999999999995"/>
  </r>
  <r>
    <x v="8"/>
    <n v="0.1132"/>
    <n v="4.3196300000000001"/>
    <n v="0.78069999999999995"/>
  </r>
  <r>
    <x v="8"/>
    <n v="0.36259999999999998"/>
    <n v="4.3038999999999996"/>
    <n v="0.78069999999999995"/>
  </r>
  <r>
    <x v="8"/>
    <n v="0.53879999999999995"/>
    <n v="4.3256100000000002"/>
    <n v="0.78069999999999995"/>
  </r>
  <r>
    <x v="8"/>
    <n v="-6.2799999999999995E-2"/>
    <n v="4.34185"/>
    <n v="0.78069999999999995"/>
  </r>
  <r>
    <x v="8"/>
    <n v="-0.182"/>
    <n v="4.3561199999999998"/>
    <n v="0.78069999999999995"/>
  </r>
  <r>
    <x v="8"/>
    <n v="3.1457000000000002"/>
    <n v="4.1364400000000003"/>
    <n v="0.78069999999999995"/>
  </r>
  <r>
    <x v="8"/>
    <n v="2.52"/>
    <n v="4.1829700000000001"/>
    <n v="0.78069999999999995"/>
  </r>
  <r>
    <x v="8"/>
    <n v="4.2618999999999998"/>
    <n v="4.0712900000000003"/>
    <n v="0.78069999999999995"/>
  </r>
  <r>
    <x v="8"/>
    <n v="2.6934"/>
    <n v="4.1534800000000001"/>
    <n v="0.78069999999999995"/>
  </r>
  <r>
    <x v="4"/>
    <s v="#N/A N/A"/>
    <s v="#N/A N/A"/>
    <s v="#N/A N/A"/>
  </r>
  <r>
    <x v="8"/>
    <n v="2.2972999999999999"/>
    <n v="4.1755000000000004"/>
    <n v="0.78069999999999995"/>
  </r>
  <r>
    <x v="8"/>
    <n v="1.1126"/>
    <n v="4.2324099999999998"/>
    <n v="0.78069999999999995"/>
  </r>
  <r>
    <x v="8"/>
    <n v="2.7806999999999999"/>
    <n v="4.2005400000000002"/>
    <n v="0.78069999999999995"/>
  </r>
  <r>
    <x v="8"/>
    <n v="2.5036"/>
    <n v="4.1642799999999998"/>
    <n v="0.78069999999999995"/>
  </r>
  <r>
    <x v="8"/>
    <n v="3.3399000000000001"/>
    <n v="4.1506299999999996"/>
    <n v="0.78069999999999995"/>
  </r>
  <r>
    <x v="8"/>
    <n v="4.7583000000000002"/>
    <n v="4.0276100000000001"/>
    <n v="0.78069999999999995"/>
  </r>
  <r>
    <x v="8"/>
    <n v="3.3252000000000002"/>
    <n v="3.9286300000000001"/>
    <n v="0.78069999999999995"/>
  </r>
  <r>
    <x v="8"/>
    <n v="3.6701000000000001"/>
    <n v="3.8739599999999998"/>
    <n v="0.78069999999999995"/>
  </r>
  <r>
    <x v="8"/>
    <n v="3.2629999999999999"/>
    <n v="3.8833799999999998"/>
    <n v="0.78069999999999995"/>
  </r>
  <r>
    <x v="8"/>
    <n v="2.4922"/>
    <n v="3.9378000000000002"/>
    <n v="0.78069999999999995"/>
  </r>
  <r>
    <x v="8"/>
    <n v="1.4601999999999999"/>
    <n v="3.9010400000000001"/>
    <n v="0.78069999999999995"/>
  </r>
  <r>
    <x v="8"/>
    <n v="0.76070000000000004"/>
    <n v="3.9787400000000002"/>
    <n v="0.78069999999999995"/>
  </r>
  <r>
    <x v="8"/>
    <n v="-0.2142"/>
    <n v="3.98576"/>
    <n v="0.78069999999999995"/>
  </r>
  <r>
    <x v="8"/>
    <n v="-11.5921"/>
    <n v="4.4827599999999999"/>
    <n v="0.78069999999999995"/>
  </r>
  <r>
    <x v="8"/>
    <n v="-11.334899999999999"/>
    <n v="4.5152700000000001"/>
    <n v="0.78069999999999995"/>
  </r>
  <r>
    <x v="8"/>
    <n v="-8.3612000000000002"/>
    <n v="4.38917"/>
    <n v="0.78069999999999995"/>
  </r>
  <r>
    <x v="9"/>
    <n v="9.141"/>
    <n v="3.68161"/>
    <n v="0.75409999999999999"/>
  </r>
  <r>
    <x v="9"/>
    <n v="11.926"/>
    <n v="3.5420099999999999"/>
    <n v="0.75409999999999999"/>
  </r>
  <r>
    <x v="9"/>
    <n v="16.044899999999998"/>
    <n v="3.3315299999999999"/>
    <n v="0.75409999999999999"/>
  </r>
  <r>
    <x v="9"/>
    <n v="15.336399999999999"/>
    <n v="3.3526500000000001"/>
    <n v="0.75409999999999999"/>
  </r>
  <r>
    <x v="9"/>
    <n v="15.7887"/>
    <n v="3.38869"/>
    <n v="0.75409999999999999"/>
  </r>
  <r>
    <x v="9"/>
    <n v="14.925800000000001"/>
    <n v="3.4913400000000001"/>
    <n v="0.75409999999999999"/>
  </r>
  <r>
    <x v="9"/>
    <n v="16.935500000000001"/>
    <n v="3.4371200000000002"/>
    <n v="0.75409999999999999"/>
  </r>
  <r>
    <x v="9"/>
    <n v="15.551"/>
    <n v="3.45818"/>
    <n v="0.75409999999999999"/>
  </r>
  <r>
    <x v="9"/>
    <n v="14.8741"/>
    <n v="3.5401699999999998"/>
    <n v="0.75409999999999999"/>
  </r>
  <r>
    <x v="9"/>
    <n v="14.089700000000001"/>
    <n v="3.5804299999999998"/>
    <n v="0.75409999999999999"/>
  </r>
  <r>
    <x v="9"/>
    <n v="13.9497"/>
    <n v="3.63043"/>
    <n v="0.75409999999999999"/>
  </r>
  <r>
    <x v="9"/>
    <n v="13.153499999999999"/>
    <n v="3.6897700000000002"/>
    <n v="0.75409999999999999"/>
  </r>
  <r>
    <x v="9"/>
    <n v="12.098000000000001"/>
    <n v="3.8230499999999998"/>
    <n v="0.75409999999999999"/>
  </r>
  <r>
    <x v="9"/>
    <n v="10.5411"/>
    <n v="3.9534600000000002"/>
    <n v="0.75409999999999999"/>
  </r>
  <r>
    <x v="9"/>
    <n v="11.565799999999999"/>
    <n v="3.9011"/>
    <n v="0.75409999999999999"/>
  </r>
  <r>
    <x v="9"/>
    <n v="11.6534"/>
    <n v="3.9087200000000002"/>
    <n v="0.75409999999999999"/>
  </r>
  <r>
    <x v="9"/>
    <n v="12.940300000000001"/>
    <n v="3.8268800000000001"/>
    <n v="0.75409999999999999"/>
  </r>
  <r>
    <x v="9"/>
    <n v="12.4969"/>
    <n v="3.8923100000000002"/>
    <n v="0.75409999999999999"/>
  </r>
  <r>
    <x v="9"/>
    <n v="12.804500000000001"/>
    <n v="3.8571900000000001"/>
    <n v="0.75409999999999999"/>
  </r>
  <r>
    <x v="9"/>
    <n v="11.6511"/>
    <n v="3.98387"/>
    <n v="0.75409999999999999"/>
  </r>
  <r>
    <x v="9"/>
    <n v="12.526"/>
    <n v="3.9031199999999999"/>
    <n v="0.75409999999999999"/>
  </r>
  <r>
    <x v="9"/>
    <n v="11.8432"/>
    <n v="3.97811"/>
    <n v="0.75409999999999999"/>
  </r>
  <r>
    <x v="9"/>
    <n v="11.4216"/>
    <n v="4.06135"/>
    <n v="0.75409999999999999"/>
  </r>
  <r>
    <x v="9"/>
    <n v="10.430099999999999"/>
    <n v="4.1067499999999999"/>
    <n v="0.75409999999999999"/>
  </r>
  <r>
    <x v="9"/>
    <n v="9.3246000000000002"/>
    <n v="4.1916500000000001"/>
    <n v="0.75409999999999999"/>
  </r>
  <r>
    <x v="9"/>
    <n v="11.1775"/>
    <n v="4.0295100000000001"/>
    <n v="0.75409999999999999"/>
  </r>
  <r>
    <x v="9"/>
    <n v="8.7774999999999999"/>
    <n v="4.1272500000000001"/>
    <n v="0.75409999999999999"/>
  </r>
  <r>
    <x v="9"/>
    <n v="7.5457000000000001"/>
    <n v="4.2616800000000001"/>
    <n v="0.75409999999999999"/>
  </r>
  <r>
    <x v="9"/>
    <n v="7.1139000000000001"/>
    <n v="4.2893800000000004"/>
    <n v="0.75409999999999999"/>
  </r>
  <r>
    <x v="9"/>
    <n v="4.4459"/>
    <n v="4.4119200000000003"/>
    <n v="0.75409999999999999"/>
  </r>
  <r>
    <x v="9"/>
    <n v="-0.67789999999999995"/>
    <n v="4.6633800000000001"/>
    <n v="0.75409999999999999"/>
  </r>
  <r>
    <x v="9"/>
    <n v="3.3452999999999999"/>
    <n v="4.4593400000000001"/>
    <n v="0.75409999999999999"/>
  </r>
  <r>
    <x v="9"/>
    <n v="6.0025000000000004"/>
    <n v="4.2533700000000003"/>
    <n v="0.75409999999999999"/>
  </r>
  <r>
    <x v="9"/>
    <n v="4.9238999999999997"/>
    <n v="4.3182900000000002"/>
    <n v="0.75409999999999999"/>
  </r>
  <r>
    <x v="9"/>
    <n v="4.1336000000000004"/>
    <n v="4.5786499999999997"/>
    <n v="0.75409999999999999"/>
  </r>
  <r>
    <x v="9"/>
    <n v="3.2042000000000002"/>
    <n v="4.7499500000000001"/>
    <n v="0.75409999999999999"/>
  </r>
  <r>
    <x v="9"/>
    <n v="2.0821999999999998"/>
    <n v="4.8402599999999998"/>
    <n v="0.75409999999999999"/>
  </r>
  <r>
    <x v="9"/>
    <n v="1.8132999999999999"/>
    <n v="4.87826"/>
    <n v="0.75409999999999999"/>
  </r>
  <r>
    <x v="9"/>
    <n v="1.3423"/>
    <n v="4.8930800000000003"/>
    <n v="0.75409999999999999"/>
  </r>
  <r>
    <x v="9"/>
    <n v="0.55520000000000003"/>
    <n v="4.9479600000000001"/>
    <n v="0.75409999999999999"/>
  </r>
  <r>
    <x v="9"/>
    <n v="-1.55E-2"/>
    <n v="4.9964300000000001"/>
    <n v="0.75409999999999999"/>
  </r>
  <r>
    <x v="9"/>
    <n v="1.9530000000000001"/>
    <n v="4.9116799999999996"/>
    <n v="0.75409999999999999"/>
  </r>
  <r>
    <x v="9"/>
    <n v="1.0459000000000001"/>
    <n v="4.9752400000000003"/>
    <n v="0.75409999999999999"/>
  </r>
  <r>
    <x v="9"/>
    <n v="2.6496"/>
    <n v="4.8806500000000002"/>
    <n v="0.75409999999999999"/>
  </r>
  <r>
    <x v="9"/>
    <n v="2.6558999999999999"/>
    <n v="4.86937"/>
    <n v="0.75409999999999999"/>
  </r>
  <r>
    <x v="9"/>
    <n v="4.8503999999999996"/>
    <n v="4.7525300000000001"/>
    <n v="0.75409999999999999"/>
  </r>
  <r>
    <x v="9"/>
    <n v="3.5878999999999999"/>
    <n v="4.7997800000000002"/>
    <n v="0.75409999999999999"/>
  </r>
  <r>
    <x v="9"/>
    <n v="2.1778"/>
    <n v="4.8762499999999998"/>
    <n v="0.75409999999999999"/>
  </r>
  <r>
    <x v="9"/>
    <n v="3.2715999999999998"/>
    <n v="4.8419999999999996"/>
    <n v="0.75409999999999999"/>
  </r>
  <r>
    <x v="9"/>
    <n v="3.9001999999999999"/>
    <n v="4.8203399999999998"/>
    <n v="0.75409999999999999"/>
  </r>
  <r>
    <x v="9"/>
    <n v="3.1473"/>
    <n v="4.9347099999999999"/>
    <n v="0.75409999999999999"/>
  </r>
  <r>
    <x v="9"/>
    <n v="3.1705999999999999"/>
    <n v="4.9394200000000001"/>
    <n v="0.75409999999999999"/>
  </r>
  <r>
    <x v="9"/>
    <n v="3.6545000000000001"/>
    <n v="4.9127299999999998"/>
    <n v="0.75409999999999999"/>
  </r>
  <r>
    <x v="9"/>
    <n v="3.7221000000000002"/>
    <n v="4.9005799999999997"/>
    <n v="0.75409999999999999"/>
  </r>
  <r>
    <x v="9"/>
    <n v="2.0773999999999999"/>
    <n v="5.0191299999999996"/>
    <n v="0.75409999999999999"/>
  </r>
  <r>
    <x v="9"/>
    <n v="-0.94420000000000004"/>
    <n v="5.1910800000000004"/>
    <n v="0.75409999999999999"/>
  </r>
  <r>
    <x v="9"/>
    <n v="-2.0099"/>
    <n v="5.2566100000000002"/>
    <n v="0.75409999999999999"/>
  </r>
  <r>
    <x v="9"/>
    <n v="1.4051"/>
    <n v="5.0898500000000002"/>
    <n v="0.75409999999999999"/>
  </r>
  <r>
    <x v="9"/>
    <n v="3.0110999999999999"/>
    <n v="4.9957399999999996"/>
    <n v="0.75409999999999999"/>
  </r>
  <r>
    <x v="9"/>
    <n v="1.4904999999999999"/>
    <n v="5.0948399999999996"/>
    <n v="0.75409999999999999"/>
  </r>
  <r>
    <x v="9"/>
    <n v="3.6555"/>
    <n v="4.9713099999999999"/>
    <n v="0.75409999999999999"/>
  </r>
  <r>
    <x v="9"/>
    <n v="2.7054"/>
    <n v="5.0132099999999999"/>
    <n v="0.75409999999999999"/>
  </r>
  <r>
    <x v="9"/>
    <n v="1.5343"/>
    <n v="5.0779800000000002"/>
    <n v="0.75409999999999999"/>
  </r>
  <r>
    <x v="9"/>
    <n v="2.4861"/>
    <n v="5.0395799999999999"/>
    <n v="0.75409999999999999"/>
  </r>
  <r>
    <x v="10"/>
    <n v="13.2315"/>
    <n v="4.32897"/>
    <n v="0.74739999999999995"/>
  </r>
  <r>
    <x v="10"/>
    <n v="12.5526"/>
    <n v="4.3989399999999996"/>
    <n v="0.74739999999999995"/>
  </r>
  <r>
    <x v="10"/>
    <n v="16.173200000000001"/>
    <n v="4.1339899999999998"/>
    <n v="0.74739999999999995"/>
  </r>
  <r>
    <x v="10"/>
    <n v="14.5998"/>
    <n v="4.2503399999999996"/>
    <n v="0.74739999999999995"/>
  </r>
  <r>
    <x v="10"/>
    <n v="14.606199999999999"/>
    <n v="4.2724299999999999"/>
    <n v="0.74739999999999995"/>
  </r>
  <r>
    <x v="10"/>
    <n v="11.2843"/>
    <n v="4.5140399999999996"/>
    <n v="0.74739999999999995"/>
  </r>
  <r>
    <x v="10"/>
    <n v="10.1394"/>
    <n v="4.6005200000000004"/>
    <n v="0.74739999999999995"/>
  </r>
  <r>
    <x v="10"/>
    <n v="10.8497"/>
    <n v="4.5573699999999997"/>
    <n v="0.74739999999999995"/>
  </r>
  <r>
    <x v="10"/>
    <n v="14.823399999999999"/>
    <n v="4.25204"/>
    <n v="0.74739999999999995"/>
  </r>
  <r>
    <x v="10"/>
    <n v="13.5886"/>
    <n v="4.34389"/>
    <n v="0.74739999999999995"/>
  </r>
  <r>
    <x v="10"/>
    <n v="12.203799999999999"/>
    <n v="4.4531200000000002"/>
    <n v="0.74739999999999995"/>
  </r>
  <r>
    <x v="10"/>
    <n v="10.7239"/>
    <n v="4.5617999999999999"/>
    <n v="0.74739999999999995"/>
  </r>
  <r>
    <x v="10"/>
    <n v="8.4435000000000002"/>
    <n v="4.72959"/>
    <n v="0.74739999999999995"/>
  </r>
  <r>
    <x v="10"/>
    <n v="7.5772000000000004"/>
    <n v="4.7990599999999999"/>
    <n v="0.74739999999999995"/>
  </r>
  <r>
    <x v="10"/>
    <n v="6.2331000000000003"/>
    <n v="4.9016500000000001"/>
    <n v="0.74739999999999995"/>
  </r>
  <r>
    <x v="10"/>
    <n v="11.1806"/>
    <n v="4.5893199999999998"/>
    <n v="0.74739999999999995"/>
  </r>
  <r>
    <x v="10"/>
    <n v="12.9604"/>
    <n v="4.4729000000000001"/>
    <n v="0.74739999999999995"/>
  </r>
  <r>
    <x v="10"/>
    <n v="13.030099999999999"/>
    <n v="4.4764900000000001"/>
    <n v="0.74739999999999995"/>
  </r>
  <r>
    <x v="10"/>
    <n v="14.6638"/>
    <n v="4.3605"/>
    <n v="0.74739999999999995"/>
  </r>
  <r>
    <x v="10"/>
    <n v="15.0564"/>
    <n v="4.3305800000000003"/>
    <n v="0.74739999999999995"/>
  </r>
  <r>
    <x v="10"/>
    <n v="14.5044"/>
    <n v="4.3734400000000004"/>
    <n v="0.74739999999999995"/>
  </r>
  <r>
    <x v="10"/>
    <n v="15.072100000000001"/>
    <n v="4.3319000000000001"/>
    <n v="0.74739999999999995"/>
  </r>
  <r>
    <x v="10"/>
    <n v="16.389299999999999"/>
    <n v="4.2585199999999999"/>
    <n v="0.74739999999999995"/>
  </r>
  <r>
    <x v="10"/>
    <n v="16.7897"/>
    <n v="4.2214999999999998"/>
    <n v="0.74739999999999995"/>
  </r>
  <r>
    <x v="10"/>
    <n v="15.172599999999999"/>
    <n v="4.3396299999999997"/>
    <n v="0.74739999999999995"/>
  </r>
  <r>
    <x v="10"/>
    <n v="14.7544"/>
    <n v="4.3787200000000004"/>
    <n v="0.74739999999999995"/>
  </r>
  <r>
    <x v="10"/>
    <n v="14.1563"/>
    <n v="4.4119999999999999"/>
    <n v="0.74739999999999995"/>
  </r>
  <r>
    <x v="10"/>
    <n v="14.6157"/>
    <n v="4.3807299999999998"/>
    <n v="0.74739999999999995"/>
  </r>
  <r>
    <x v="10"/>
    <n v="14.1645"/>
    <n v="4.4192400000000003"/>
    <n v="0.74739999999999995"/>
  </r>
  <r>
    <x v="10"/>
    <n v="15.150700000000001"/>
    <n v="4.36815"/>
    <n v="0.74739999999999995"/>
  </r>
  <r>
    <x v="10"/>
    <n v="14.2195"/>
    <n v="4.4227400000000001"/>
    <n v="0.74739999999999995"/>
  </r>
  <r>
    <x v="10"/>
    <n v="13.4854"/>
    <n v="4.4575100000000001"/>
    <n v="0.74739999999999995"/>
  </r>
  <r>
    <x v="10"/>
    <n v="11.238899999999999"/>
    <n v="4.6170900000000001"/>
    <n v="0.74739999999999995"/>
  </r>
  <r>
    <x v="10"/>
    <n v="8.0761000000000003"/>
    <n v="4.8342999999999998"/>
    <n v="0.74739999999999995"/>
  </r>
  <r>
    <x v="10"/>
    <n v="6.4962"/>
    <n v="4.9463299999999997"/>
    <n v="0.74739999999999995"/>
  </r>
  <r>
    <x v="10"/>
    <n v="7.4801000000000002"/>
    <n v="4.8605200000000002"/>
    <n v="0.74739999999999995"/>
  </r>
  <r>
    <x v="10"/>
    <n v="4.8648999999999996"/>
    <n v="5.0158800000000001"/>
    <n v="0.74739999999999995"/>
  </r>
  <r>
    <x v="10"/>
    <n v="4.0845000000000002"/>
    <n v="5.0602"/>
    <n v="0.74739999999999995"/>
  </r>
  <r>
    <x v="10"/>
    <n v="4.633"/>
    <n v="4.9971899999999998"/>
    <n v="0.74739999999999995"/>
  </r>
  <r>
    <x v="10"/>
    <n v="5.9200999999999997"/>
    <n v="4.9220499999999996"/>
    <n v="0.74739999999999995"/>
  </r>
  <r>
    <x v="10"/>
    <n v="6.0186000000000002"/>
    <n v="4.9345299999999996"/>
    <n v="0.74739999999999995"/>
  </r>
  <r>
    <x v="10"/>
    <n v="6.2088999999999999"/>
    <n v="4.9262199999999998"/>
    <n v="0.74739999999999995"/>
  </r>
  <r>
    <x v="10"/>
    <n v="4.7716000000000003"/>
    <n v="5.0119100000000003"/>
    <n v="0.74739999999999995"/>
  </r>
  <r>
    <x v="10"/>
    <n v="6.4192999999999998"/>
    <n v="4.9108400000000003"/>
    <n v="0.74739999999999995"/>
  </r>
  <r>
    <x v="10"/>
    <n v="4.024"/>
    <n v="5.0585599999999999"/>
    <n v="0.74739999999999995"/>
  </r>
  <r>
    <x v="10"/>
    <n v="4.3716999999999997"/>
    <n v="5.0195800000000004"/>
    <n v="0.74739999999999995"/>
  </r>
  <r>
    <x v="10"/>
    <n v="7.0480999999999998"/>
    <n v="4.8644699999999998"/>
    <n v="0.74739999999999995"/>
  </r>
  <r>
    <x v="10"/>
    <n v="5.5248999999999997"/>
    <n v="4.9748200000000002"/>
    <n v="0.74739999999999995"/>
  </r>
  <r>
    <x v="10"/>
    <n v="6.4448999999999996"/>
    <n v="4.9433600000000002"/>
    <n v="0.74739999999999995"/>
  </r>
  <r>
    <x v="10"/>
    <n v="7.9706999999999999"/>
    <n v="4.7413999999999996"/>
    <n v="0.74739999999999995"/>
  </r>
  <r>
    <x v="10"/>
    <n v="7.8727"/>
    <n v="4.7750000000000004"/>
    <n v="0.74739999999999995"/>
  </r>
  <r>
    <x v="10"/>
    <n v="8.7264999999999997"/>
    <n v="4.7176499999999999"/>
    <n v="0.74739999999999995"/>
  </r>
  <r>
    <x v="10"/>
    <n v="8.5424000000000007"/>
    <n v="4.6780499999999998"/>
    <n v="0.74739999999999995"/>
  </r>
  <r>
    <x v="10"/>
    <n v="8.3142999999999994"/>
    <n v="4.7230299999999996"/>
    <n v="0.74739999999999995"/>
  </r>
  <r>
    <x v="10"/>
    <n v="8.5074000000000005"/>
    <n v="4.7217599999999997"/>
    <n v="0.74739999999999995"/>
  </r>
  <r>
    <x v="10"/>
    <n v="9.6012000000000004"/>
    <n v="4.6865399999999999"/>
    <n v="0.74739999999999995"/>
  </r>
  <r>
    <x v="10"/>
    <n v="12.3827"/>
    <n v="4.5220500000000001"/>
    <n v="0.74739999999999995"/>
  </r>
  <r>
    <x v="10"/>
    <n v="10.606999999999999"/>
    <n v="4.5836800000000002"/>
    <n v="0.74739999999999995"/>
  </r>
  <r>
    <x v="10"/>
    <n v="11.0267"/>
    <n v="4.5729600000000001"/>
    <n v="0.74739999999999995"/>
  </r>
  <r>
    <x v="10"/>
    <n v="9.6356000000000002"/>
    <n v="4.6449699999999998"/>
    <n v="0.74739999999999995"/>
  </r>
  <r>
    <x v="10"/>
    <n v="8.5609000000000002"/>
    <n v="4.6775500000000001"/>
    <n v="0.74739999999999995"/>
  </r>
  <r>
    <x v="10"/>
    <n v="7.7468000000000004"/>
    <n v="4.7384199999999996"/>
    <n v="0.74739999999999995"/>
  </r>
  <r>
    <x v="10"/>
    <n v="6.6863000000000001"/>
    <n v="4.7789900000000003"/>
    <n v="0.74739999999999995"/>
  </r>
  <r>
    <x v="11"/>
    <n v="12.094900000000001"/>
    <n v="4.4212999999999996"/>
    <n v="0.76739999999999997"/>
  </r>
  <r>
    <x v="11"/>
    <n v="10.9191"/>
    <n v="4.5151000000000003"/>
    <n v="0.76739999999999997"/>
  </r>
  <r>
    <x v="11"/>
    <n v="11.799099999999999"/>
    <n v="4.4574199999999999"/>
    <n v="0.76739999999999997"/>
  </r>
  <r>
    <x v="11"/>
    <n v="12.616300000000001"/>
    <n v="4.4018899999999999"/>
    <n v="0.76739999999999997"/>
  </r>
  <r>
    <x v="11"/>
    <n v="15.058400000000001"/>
    <n v="4.2431299999999998"/>
    <n v="0.76739999999999997"/>
  </r>
  <r>
    <x v="11"/>
    <n v="15.8942"/>
    <n v="4.1805099999999999"/>
    <n v="0.76739999999999997"/>
  </r>
  <r>
    <x v="11"/>
    <n v="15.8202"/>
    <n v="4.1776200000000001"/>
    <n v="0.76739999999999997"/>
  </r>
  <r>
    <x v="11"/>
    <n v="16.665800000000001"/>
    <n v="4.1080100000000002"/>
    <n v="0.76739999999999997"/>
  </r>
  <r>
    <x v="11"/>
    <n v="15.528499999999999"/>
    <n v="4.1912000000000003"/>
    <n v="0.76739999999999997"/>
  </r>
  <r>
    <x v="11"/>
    <n v="16.323"/>
    <n v="4.1721700000000004"/>
    <n v="0.76739999999999997"/>
  </r>
  <r>
    <x v="11"/>
    <n v="13.984999999999999"/>
    <n v="4.3252600000000001"/>
    <n v="0.76739999999999997"/>
  </r>
  <r>
    <x v="11"/>
    <n v="11.7111"/>
    <n v="4.4875499999999997"/>
    <n v="0.76739999999999997"/>
  </r>
  <r>
    <x v="11"/>
    <n v="11.184799999999999"/>
    <n v="4.4905299999999997"/>
    <n v="0.76739999999999997"/>
  </r>
  <r>
    <x v="11"/>
    <n v="10.766299999999999"/>
    <n v="4.5541799999999997"/>
    <n v="0.76739999999999997"/>
  </r>
  <r>
    <x v="11"/>
    <n v="9.9527999999999999"/>
    <n v="4.6230599999999997"/>
    <n v="0.76739999999999997"/>
  </r>
  <r>
    <x v="11"/>
    <n v="9.0479000000000003"/>
    <n v="4.7011399999999997"/>
    <n v="0.76739999999999997"/>
  </r>
  <r>
    <x v="11"/>
    <n v="7.9279000000000002"/>
    <n v="4.77569"/>
    <n v="0.76739999999999997"/>
  </r>
  <r>
    <x v="11"/>
    <n v="8.7736000000000001"/>
    <n v="4.7125000000000004"/>
    <n v="0.76739999999999997"/>
  </r>
  <r>
    <x v="11"/>
    <n v="7.0728"/>
    <n v="4.8120200000000004"/>
    <n v="0.76739999999999997"/>
  </r>
  <r>
    <x v="11"/>
    <n v="6.6256000000000004"/>
    <n v="4.8293499999999998"/>
    <n v="0.76739999999999997"/>
  </r>
  <r>
    <x v="11"/>
    <n v="7.2645999999999997"/>
    <n v="4.7743000000000002"/>
    <n v="0.76739999999999997"/>
  </r>
  <r>
    <x v="11"/>
    <n v="6.8388999999999998"/>
    <n v="4.8023800000000003"/>
    <n v="0.76739999999999997"/>
  </r>
  <r>
    <x v="11"/>
    <n v="8.1219000000000001"/>
    <n v="4.7097600000000002"/>
    <n v="0.76739999999999997"/>
  </r>
  <r>
    <x v="11"/>
    <n v="7.5361000000000002"/>
    <n v="4.7523099999999996"/>
    <n v="0.76739999999999997"/>
  </r>
  <r>
    <x v="11"/>
    <n v="6.5347999999999997"/>
    <n v="4.8426200000000001"/>
    <n v="0.76739999999999997"/>
  </r>
  <r>
    <x v="11"/>
    <n v="8.0823"/>
    <n v="4.6608499999999999"/>
    <n v="0.76739999999999997"/>
  </r>
  <r>
    <x v="11"/>
    <n v="8.0568000000000008"/>
    <n v="4.6578200000000001"/>
    <n v="0.76739999999999997"/>
  </r>
  <r>
    <x v="11"/>
    <n v="8.3119999999999994"/>
    <n v="4.6287599999999998"/>
    <n v="0.76739999999999997"/>
  </r>
  <r>
    <x v="11"/>
    <n v="9.4426000000000005"/>
    <n v="4.5691300000000004"/>
    <n v="0.76739999999999997"/>
  </r>
  <r>
    <x v="11"/>
    <n v="10.3926"/>
    <n v="4.5137299999999998"/>
    <n v="0.76739999999999997"/>
  </r>
  <r>
    <x v="11"/>
    <n v="8.9344999999999999"/>
    <n v="4.6305399999999999"/>
    <n v="0.76739999999999997"/>
  </r>
  <r>
    <x v="11"/>
    <n v="11.0786"/>
    <n v="4.4741"/>
    <n v="0.76739999999999997"/>
  </r>
  <r>
    <x v="11"/>
    <n v="13.7272"/>
    <n v="4.2222200000000001"/>
    <n v="0.76739999999999997"/>
  </r>
  <r>
    <x v="11"/>
    <n v="11.8028"/>
    <n v="4.3492699999999997"/>
    <n v="0.76739999999999997"/>
  </r>
  <r>
    <x v="11"/>
    <n v="9.7980999999999998"/>
    <n v="4.5062899999999999"/>
    <n v="0.76739999999999997"/>
  </r>
  <r>
    <x v="11"/>
    <n v="8.7857000000000003"/>
    <n v="4.5529000000000002"/>
    <n v="0.76739999999999997"/>
  </r>
  <r>
    <x v="11"/>
    <n v="6.8845999999999998"/>
    <n v="4.6594100000000003"/>
    <n v="0.76739999999999997"/>
  </r>
  <r>
    <x v="11"/>
    <n v="6.5576999999999996"/>
    <n v="4.6578200000000001"/>
    <n v="0.76739999999999997"/>
  </r>
  <r>
    <x v="11"/>
    <n v="6.3186"/>
    <n v="4.7270799999999999"/>
    <n v="0.76739999999999997"/>
  </r>
  <r>
    <x v="11"/>
    <n v="7.3864000000000001"/>
    <n v="4.6516599999999997"/>
    <n v="0.76739999999999997"/>
  </r>
  <r>
    <x v="11"/>
    <n v="8.9845000000000006"/>
    <n v="4.5895099999999998"/>
    <n v="0.76739999999999997"/>
  </r>
  <r>
    <x v="11"/>
    <n v="8.2452000000000005"/>
    <n v="4.6175199999999998"/>
    <n v="0.76739999999999997"/>
  </r>
  <r>
    <x v="11"/>
    <n v="7.6840000000000002"/>
    <n v="4.6123000000000003"/>
    <n v="0.76739999999999997"/>
  </r>
  <r>
    <x v="11"/>
    <n v="8.1751000000000005"/>
    <n v="4.60581"/>
    <n v="0.76739999999999997"/>
  </r>
  <r>
    <x v="11"/>
    <n v="6.9717000000000002"/>
    <n v="4.6031199999999997"/>
    <n v="0.76739999999999997"/>
  </r>
  <r>
    <x v="11"/>
    <n v="22.596900000000002"/>
    <n v="4.4455999999999998"/>
    <n v="0.76739999999999997"/>
  </r>
  <r>
    <x v="11"/>
    <n v="21.2271"/>
    <n v="4.5068400000000004"/>
    <n v="0.76739999999999997"/>
  </r>
  <r>
    <x v="11"/>
    <n v="19.6692"/>
    <n v="4.5674299999999999"/>
    <n v="0.76739999999999997"/>
  </r>
  <r>
    <x v="11"/>
    <n v="20.557600000000001"/>
    <n v="4.5249600000000001"/>
    <n v="0.76739999999999997"/>
  </r>
  <r>
    <x v="11"/>
    <n v="21.1584"/>
    <n v="4.5003500000000001"/>
    <n v="0.76739999999999997"/>
  </r>
  <r>
    <x v="11"/>
    <n v="22.003900000000002"/>
    <n v="4.4562299999999997"/>
    <n v="0.76739999999999997"/>
  </r>
  <r>
    <x v="11"/>
    <n v="22.623799999999999"/>
    <n v="4.4374599999999997"/>
    <n v="0.76739999999999997"/>
  </r>
  <r>
    <x v="11"/>
    <n v="25.1874"/>
    <n v="4.3209299999999997"/>
    <n v="0.76739999999999997"/>
  </r>
  <r>
    <x v="11"/>
    <n v="23.9467"/>
    <n v="4.3836599999999999"/>
    <n v="0.76739999999999997"/>
  </r>
  <r>
    <x v="11"/>
    <n v="25.0641"/>
    <n v="4.3425799999999999"/>
    <n v="0.76739999999999997"/>
  </r>
  <r>
    <x v="11"/>
    <n v="27.014299999999999"/>
    <n v="4.2162499999999996"/>
    <n v="0.76739999999999997"/>
  </r>
  <r>
    <x v="11"/>
    <n v="31.072399999999998"/>
    <n v="4.0761000000000003"/>
    <n v="0.76739999999999997"/>
  </r>
  <r>
    <x v="11"/>
    <n v="25.400300000000001"/>
    <n v="4.3411499999999998"/>
    <n v="0.76739999999999997"/>
  </r>
  <r>
    <x v="11"/>
    <n v="25.565100000000001"/>
    <n v="4.33467"/>
    <n v="0.76739999999999997"/>
  </r>
  <r>
    <x v="11"/>
    <n v="24.150600000000001"/>
    <n v="4.3471799999999998"/>
    <n v="0.76739999999999997"/>
  </r>
  <r>
    <x v="11"/>
    <n v="26.4801"/>
    <n v="4.2722800000000003"/>
    <n v="0.76739999999999997"/>
  </r>
  <r>
    <x v="11"/>
    <n v="39.0471"/>
    <n v="2.80958"/>
    <n v="0.76"/>
  </r>
  <r>
    <x v="11"/>
    <n v="37.641300000000001"/>
    <n v="2.9361799999999998"/>
    <n v="0.76"/>
  </r>
  <r>
    <x v="11"/>
    <n v="39.359400000000001"/>
    <n v="2.7744800000000001"/>
    <n v="0.76"/>
  </r>
  <r>
    <x v="11"/>
    <n v="39.295000000000002"/>
    <n v="2.8205499999999999"/>
    <n v="0.76"/>
  </r>
  <r>
    <x v="11"/>
    <n v="35.710900000000002"/>
    <n v="3.0571100000000002"/>
    <n v="0.76"/>
  </r>
  <r>
    <x v="11"/>
    <n v="30.677199999999999"/>
    <n v="3.4214000000000002"/>
    <n v="0.76"/>
  </r>
  <r>
    <x v="11"/>
    <n v="28.7624"/>
    <n v="3.4331200000000002"/>
    <n v="0.76"/>
  </r>
  <r>
    <x v="11"/>
    <n v="27.526299999999999"/>
    <n v="3.4606400000000002"/>
    <n v="0.76"/>
  </r>
  <r>
    <x v="11"/>
    <n v="30.389199999999999"/>
    <n v="3.3209200000000001"/>
    <n v="0.76"/>
  </r>
  <r>
    <x v="11"/>
    <n v="31.2212"/>
    <n v="3.28912"/>
    <n v="0.76"/>
  </r>
  <r>
    <x v="11"/>
    <n v="31.129100000000001"/>
    <n v="3.4343499999999998"/>
    <n v="0.76"/>
  </r>
  <r>
    <x v="11"/>
    <n v="25.066400000000002"/>
    <n v="3.69353"/>
    <n v="0.76"/>
  </r>
  <r>
    <x v="11"/>
    <n v="26.5871"/>
    <n v="3.6212300000000002"/>
    <n v="0.76"/>
  </r>
  <r>
    <x v="11"/>
    <n v="22.948699999999999"/>
    <n v="3.8719199999999998"/>
    <n v="0.76"/>
  </r>
  <r>
    <x v="11"/>
    <n v="24.3781"/>
    <n v="3.7818299999999998"/>
    <n v="0.76"/>
  </r>
  <r>
    <x v="11"/>
    <n v="22.409300000000002"/>
    <n v="3.9261499999999998"/>
    <n v="0.76"/>
  </r>
  <r>
    <x v="11"/>
    <n v="18.277999999999999"/>
    <n v="4.1931599999999998"/>
    <n v="0.76"/>
  </r>
  <r>
    <x v="11"/>
    <n v="16.465299999999999"/>
    <n v="4.3743499999999997"/>
    <n v="0.76"/>
  </r>
  <r>
    <x v="11"/>
    <n v="17.731300000000001"/>
    <n v="4.3091600000000003"/>
    <n v="0.76"/>
  </r>
  <r>
    <x v="11"/>
    <n v="17.026199999999999"/>
    <n v="4.3579299999999996"/>
    <n v="0.76"/>
  </r>
  <r>
    <x v="11"/>
    <n v="16.219200000000001"/>
    <n v="4.4041100000000002"/>
    <n v="0.76"/>
  </r>
  <r>
    <x v="11"/>
    <n v="16.085599999999999"/>
    <n v="4.4109499999999997"/>
    <n v="0.76"/>
  </r>
  <r>
    <x v="11"/>
    <n v="14.135999999999999"/>
    <n v="4.5414099999999999"/>
    <n v="0.76"/>
  </r>
  <r>
    <x v="11"/>
    <n v="12.7052"/>
    <n v="4.6233000000000004"/>
    <n v="0.76"/>
  </r>
  <r>
    <x v="11"/>
    <n v="15.373699999999999"/>
    <n v="4.4714799999999997"/>
    <n v="0.76"/>
  </r>
  <r>
    <x v="11"/>
    <n v="10.511699999999999"/>
    <n v="4.7601399999999998"/>
    <n v="0.76"/>
  </r>
  <r>
    <x v="11"/>
    <n v="10.9087"/>
    <n v="4.7247599999999998"/>
    <n v="0.76"/>
  </r>
  <r>
    <x v="11"/>
    <n v="9.5060000000000002"/>
    <n v="4.8179299999999996"/>
    <n v="0.76"/>
  </r>
  <r>
    <x v="11"/>
    <n v="13.261200000000001"/>
    <n v="4.6320800000000002"/>
    <n v="0.76"/>
  </r>
  <r>
    <x v="11"/>
    <n v="11.2066"/>
    <n v="4.7552300000000001"/>
    <n v="0.76"/>
  </r>
  <r>
    <x v="11"/>
    <n v="14.4099"/>
    <n v="4.5637600000000003"/>
    <n v="0.76"/>
  </r>
  <r>
    <x v="11"/>
    <n v="16.6951"/>
    <n v="4.4367700000000001"/>
    <n v="0.76"/>
  </r>
  <r>
    <x v="11"/>
    <n v="16.562000000000001"/>
    <n v="4.4484599999999999"/>
    <n v="0.76"/>
  </r>
  <r>
    <x v="11"/>
    <n v="12.705399999999999"/>
    <n v="4.6716199999999999"/>
    <n v="0.76"/>
  </r>
  <r>
    <x v="11"/>
    <n v="11.815"/>
    <n v="4.7238699999999998"/>
    <n v="0.76"/>
  </r>
  <r>
    <x v="11"/>
    <n v="11.055099999999999"/>
    <n v="4.7713999999999999"/>
    <n v="0.76"/>
  </r>
  <r>
    <x v="11"/>
    <n v="12.2957"/>
    <n v="4.7172400000000003"/>
    <n v="0.76"/>
  </r>
  <r>
    <x v="11"/>
    <n v="12.457599999999999"/>
    <n v="4.7229799999999997"/>
    <n v="0.76"/>
  </r>
  <r>
    <x v="11"/>
    <n v="8.5726999999999993"/>
    <n v="4.9228899999999998"/>
    <n v="0.76"/>
  </r>
  <r>
    <x v="11"/>
    <n v="12.281499999999999"/>
    <n v="4.7149599999999996"/>
    <n v="0.76"/>
  </r>
  <r>
    <x v="11"/>
    <n v="11.418900000000001"/>
    <n v="4.7671999999999999"/>
    <n v="0.76"/>
  </r>
  <r>
    <x v="11"/>
    <n v="7.9134000000000002"/>
    <n v="4.9596200000000001"/>
    <n v="0.76"/>
  </r>
  <r>
    <x v="11"/>
    <n v="6.6748000000000003"/>
    <n v="5.0363199999999999"/>
    <n v="0.76"/>
  </r>
  <r>
    <x v="11"/>
    <n v="10.3034"/>
    <n v="4.8373900000000001"/>
    <n v="0.76"/>
  </r>
  <r>
    <x v="11"/>
    <n v="11.05"/>
    <n v="4.8082599999999998"/>
    <n v="0.76"/>
  </r>
  <r>
    <x v="11"/>
    <n v="15.160399999999999"/>
    <n v="4.6075499999999998"/>
    <n v="0.76"/>
  </r>
  <r>
    <x v="11"/>
    <n v="16.555599999999998"/>
    <n v="4.5344600000000002"/>
    <n v="0.76"/>
  </r>
  <r>
    <x v="11"/>
    <n v="13.160500000000001"/>
    <n v="4.7050599999999996"/>
    <n v="0.76"/>
  </r>
  <r>
    <x v="11"/>
    <n v="17.855799999999999"/>
    <n v="4.4557099999999998"/>
    <n v="0.76"/>
  </r>
  <r>
    <x v="11"/>
    <n v="15.1852"/>
    <n v="4.6028799999999999"/>
    <n v="0.76"/>
  </r>
  <r>
    <x v="4"/>
    <s v="#N/A N/A"/>
    <s v="#N/A N/A"/>
    <s v="#N/A N/A"/>
  </r>
  <r>
    <x v="11"/>
    <n v="12.007999999999999"/>
    <n v="4.7818399999999999"/>
    <n v="0.76"/>
  </r>
  <r>
    <x v="11"/>
    <n v="14.073499999999999"/>
    <n v="4.6736700000000004"/>
    <n v="0.76"/>
  </r>
  <r>
    <x v="11"/>
    <n v="13.0853"/>
    <n v="4.7158800000000003"/>
    <n v="0.76"/>
  </r>
  <r>
    <x v="11"/>
    <n v="10.3447"/>
    <n v="4.8609499999999999"/>
    <n v="0.76"/>
  </r>
  <r>
    <x v="11"/>
    <n v="13.7707"/>
    <n v="4.6889200000000004"/>
    <n v="0.76"/>
  </r>
  <r>
    <x v="11"/>
    <n v="16.292999999999999"/>
    <n v="4.5523899999999999"/>
    <n v="0.76"/>
  </r>
  <r>
    <x v="11"/>
    <n v="15.484400000000001"/>
    <n v="4.6009900000000004"/>
    <n v="0.76"/>
  </r>
  <r>
    <x v="11"/>
    <n v="17.666"/>
    <n v="4.5400099999999997"/>
    <n v="0.76"/>
  </r>
  <r>
    <x v="11"/>
    <n v="18.715399999999999"/>
    <n v="4.4901799999999996"/>
    <n v="0.76"/>
  </r>
  <r>
    <x v="11"/>
    <n v="20.1297"/>
    <n v="4.4206799999999999"/>
    <n v="0.76"/>
  </r>
  <r>
    <x v="12"/>
    <n v="23.2745"/>
    <n v="4.2405600000000003"/>
    <n v="0.74080000000000001"/>
  </r>
  <r>
    <x v="12"/>
    <n v="21.6905"/>
    <n v="4.3289799999999996"/>
    <n v="0.74080000000000001"/>
  </r>
  <r>
    <x v="13"/>
    <n v="24.065200000000001"/>
    <n v="3.6076600000000001"/>
    <n v="0.72750000000000004"/>
  </r>
  <r>
    <x v="13"/>
    <n v="24.060400000000001"/>
    <n v="3.6217800000000002"/>
    <n v="0.72750000000000004"/>
  </r>
  <r>
    <x v="13"/>
    <n v="24.480699999999999"/>
    <n v="3.5646599999999999"/>
    <n v="0.72750000000000004"/>
  </r>
  <r>
    <x v="13"/>
    <n v="25.523900000000001"/>
    <n v="3.5517699999999999"/>
    <n v="0.72750000000000004"/>
  </r>
  <r>
    <x v="13"/>
    <n v="26.583500000000001"/>
    <n v="3.5084300000000002"/>
    <n v="0.72750000000000004"/>
  </r>
  <r>
    <x v="13"/>
    <n v="25.8827"/>
    <n v="3.5747800000000001"/>
    <n v="0.72750000000000004"/>
  </r>
  <r>
    <x v="13"/>
    <n v="26.2315"/>
    <n v="3.5623"/>
    <n v="0.72750000000000004"/>
  </r>
  <r>
    <x v="13"/>
    <n v="25.129200000000001"/>
    <n v="3.64934"/>
    <n v="0.72750000000000004"/>
  </r>
  <r>
    <x v="13"/>
    <n v="26.728100000000001"/>
    <n v="3.5425800000000001"/>
    <n v="0.72750000000000004"/>
  </r>
  <r>
    <x v="13"/>
    <n v="28.040900000000001"/>
    <n v="3.48062"/>
    <n v="0.72750000000000004"/>
  </r>
  <r>
    <x v="13"/>
    <n v="25.361699999999999"/>
    <n v="3.6376400000000002"/>
    <n v="0.72750000000000004"/>
  </r>
  <r>
    <x v="13"/>
    <n v="25.1221"/>
    <n v="3.6648299999999998"/>
    <n v="0.72750000000000004"/>
  </r>
  <r>
    <x v="13"/>
    <n v="26.8978"/>
    <n v="3.5647000000000002"/>
    <n v="0.72750000000000004"/>
  </r>
  <r>
    <x v="13"/>
    <n v="29.9985"/>
    <n v="3.4031699999999998"/>
    <n v="0.72750000000000004"/>
  </r>
  <r>
    <x v="13"/>
    <n v="28.4465"/>
    <n v="3.4754499999999999"/>
    <n v="0.72750000000000004"/>
  </r>
  <r>
    <x v="13"/>
    <n v="28.185300000000002"/>
    <n v="3.5177800000000001"/>
    <n v="0.72750000000000004"/>
  </r>
  <r>
    <x v="13"/>
    <n v="25.984000000000002"/>
    <n v="3.6646200000000002"/>
    <n v="0.72750000000000004"/>
  </r>
  <r>
    <x v="13"/>
    <n v="24.8414"/>
    <n v="3.74593"/>
    <n v="0.72750000000000004"/>
  </r>
  <r>
    <x v="13"/>
    <n v="21.888400000000001"/>
    <n v="3.9573900000000002"/>
    <n v="0.72750000000000004"/>
  </r>
  <r>
    <x v="13"/>
    <n v="22.384399999999999"/>
    <n v="3.9275699999999998"/>
    <n v="0.72750000000000004"/>
  </r>
  <r>
    <x v="13"/>
    <n v="19.4756"/>
    <n v="4.1129899999999999"/>
    <n v="0.72750000000000004"/>
  </r>
  <r>
    <x v="13"/>
    <n v="22.319800000000001"/>
    <n v="3.93316"/>
    <n v="0.72750000000000004"/>
  </r>
  <r>
    <x v="13"/>
    <n v="24.773499999999999"/>
    <n v="3.8305400000000001"/>
    <n v="0.72750000000000004"/>
  </r>
  <r>
    <x v="13"/>
    <n v="22.1097"/>
    <n v="4.0159200000000004"/>
    <n v="0.72750000000000004"/>
  </r>
  <r>
    <x v="13"/>
    <n v="24.283200000000001"/>
    <n v="3.8843100000000002"/>
    <n v="0.72750000000000004"/>
  </r>
  <r>
    <x v="13"/>
    <n v="25.7151"/>
    <n v="3.8054299999999999"/>
    <n v="0.72750000000000004"/>
  </r>
  <r>
    <x v="13"/>
    <n v="26.5243"/>
    <n v="3.7640099999999999"/>
    <n v="0.72750000000000004"/>
  </r>
  <r>
    <x v="13"/>
    <n v="26.1906"/>
    <n v="3.79169"/>
    <n v="0.72750000000000004"/>
  </r>
  <r>
    <x v="13"/>
    <n v="28.66"/>
    <n v="3.6707700000000001"/>
    <n v="0.72750000000000004"/>
  </r>
  <r>
    <x v="13"/>
    <n v="30.673999999999999"/>
    <n v="3.5629900000000001"/>
    <n v="0.72750000000000004"/>
  </r>
  <r>
    <x v="13"/>
    <n v="30.1035"/>
    <n v="3.6049500000000001"/>
    <n v="0.72750000000000004"/>
  </r>
  <r>
    <x v="13"/>
    <n v="29.045100000000001"/>
    <n v="3.67076"/>
    <n v="0.72750000000000004"/>
  </r>
  <r>
    <x v="13"/>
    <n v="29.4252"/>
    <n v="3.6507700000000001"/>
    <n v="0.72750000000000004"/>
  </r>
  <r>
    <x v="13"/>
    <n v="25.919799999999999"/>
    <n v="3.8652099999999998"/>
    <n v="0.72750000000000004"/>
  </r>
  <r>
    <x v="13"/>
    <n v="28.787099999999999"/>
    <n v="3.7095500000000001"/>
    <n v="0.72750000000000004"/>
  </r>
  <r>
    <x v="13"/>
    <n v="29.5198"/>
    <n v="3.6762100000000002"/>
    <n v="0.72750000000000004"/>
  </r>
  <r>
    <x v="13"/>
    <n v="32.118400000000001"/>
    <n v="3.5418400000000001"/>
    <n v="0.72750000000000004"/>
  </r>
  <r>
    <x v="13"/>
    <n v="30.569900000000001"/>
    <n v="3.5659800000000001"/>
    <n v="0.72750000000000004"/>
  </r>
  <r>
    <x v="13"/>
    <n v="27.018999999999998"/>
    <n v="3.6764999999999999"/>
    <n v="0.72750000000000004"/>
  </r>
  <r>
    <x v="13"/>
    <n v="30.554400000000001"/>
    <n v="3.5191599999999998"/>
    <n v="0.72750000000000004"/>
  </r>
  <r>
    <x v="13"/>
    <n v="29.119800000000001"/>
    <n v="3.6001799999999999"/>
    <n v="0.72750000000000004"/>
  </r>
  <r>
    <x v="13"/>
    <n v="32.5854"/>
    <n v="3.5698699999999999"/>
    <n v="0.72750000000000004"/>
  </r>
  <r>
    <x v="13"/>
    <n v="32.430100000000003"/>
    <n v="3.5747300000000002"/>
    <n v="0.72750000000000004"/>
  </r>
  <r>
    <x v="13"/>
    <n v="31.286899999999999"/>
    <n v="3.6508500000000002"/>
    <n v="0.72750000000000004"/>
  </r>
  <r>
    <x v="13"/>
    <n v="33.7333"/>
    <n v="3.5127999999999999"/>
    <n v="0.72750000000000004"/>
  </r>
  <r>
    <x v="13"/>
    <n v="31.953600000000002"/>
    <n v="3.6049600000000002"/>
    <n v="0.72750000000000004"/>
  </r>
  <r>
    <x v="13"/>
    <n v="31.806899999999999"/>
    <n v="3.6111200000000001"/>
    <n v="0.72750000000000004"/>
  </r>
  <r>
    <x v="13"/>
    <n v="31.170999999999999"/>
    <n v="3.63442"/>
    <n v="0.72750000000000004"/>
  </r>
  <r>
    <x v="13"/>
    <n v="32.454000000000001"/>
    <n v="3.57681"/>
    <n v="0.72750000000000004"/>
  </r>
  <r>
    <x v="13"/>
    <n v="29.5199"/>
    <n v="3.7079200000000001"/>
    <n v="0.72750000000000004"/>
  </r>
  <r>
    <x v="13"/>
    <n v="26.1341"/>
    <n v="3.9295300000000002"/>
    <n v="0.72750000000000004"/>
  </r>
  <r>
    <x v="13"/>
    <n v="24.998200000000001"/>
    <n v="3.9916700000000001"/>
    <n v="0.72750000000000004"/>
  </r>
  <r>
    <x v="13"/>
    <n v="23.585999999999999"/>
    <n v="4.0498900000000004"/>
    <n v="0.72750000000000004"/>
  </r>
  <r>
    <x v="13"/>
    <n v="24.228000000000002"/>
    <n v="4.0212199999999996"/>
    <n v="0.72750000000000004"/>
  </r>
  <r>
    <x v="13"/>
    <n v="25.246200000000002"/>
    <n v="3.9568699999999999"/>
    <n v="0.72750000000000004"/>
  </r>
  <r>
    <x v="13"/>
    <n v="26.578600000000002"/>
    <n v="3.8963800000000002"/>
    <n v="0.72750000000000004"/>
  </r>
  <r>
    <x v="13"/>
    <n v="28.8721"/>
    <n v="3.7882600000000002"/>
    <n v="0.72750000000000004"/>
  </r>
  <r>
    <x v="13"/>
    <n v="24.782900000000001"/>
    <n v="3.8991899999999999"/>
    <n v="0.72750000000000004"/>
  </r>
  <r>
    <x v="13"/>
    <n v="31.408100000000001"/>
    <n v="3.65177"/>
    <n v="0.72750000000000004"/>
  </r>
  <r>
    <x v="13"/>
    <n v="29.070799999999998"/>
    <n v="3.76939"/>
    <n v="0.72750000000000004"/>
  </r>
  <r>
    <x v="13"/>
    <n v="30.035699999999999"/>
    <n v="3.7179000000000002"/>
    <n v="0.72750000000000004"/>
  </r>
  <r>
    <x v="13"/>
    <n v="30.077999999999999"/>
    <n v="3.7139099999999998"/>
    <n v="0.72750000000000004"/>
  </r>
  <r>
    <x v="13"/>
    <n v="27.346800000000002"/>
    <n v="3.86083"/>
    <n v="0.72750000000000004"/>
  </r>
  <r>
    <x v="14"/>
    <n v="27.677299999999999"/>
    <n v="3.1835599999999999"/>
    <n v="0.71419999999999995"/>
  </r>
  <r>
    <x v="14"/>
    <n v="28.738199999999999"/>
    <n v="3.1146400000000001"/>
    <n v="0.71419999999999995"/>
  </r>
  <r>
    <x v="14"/>
    <n v="26.888999999999999"/>
    <n v="3.2533799999999999"/>
    <n v="0.71419999999999995"/>
  </r>
  <r>
    <x v="14"/>
    <n v="28.1526"/>
    <n v="3.2119599999999999"/>
    <n v="0.71419999999999995"/>
  </r>
  <r>
    <x v="14"/>
    <n v="26.753399999999999"/>
    <n v="3.3098100000000001"/>
    <n v="0.71419999999999995"/>
  </r>
  <r>
    <x v="14"/>
    <n v="26.1479"/>
    <n v="3.3724099999999999"/>
    <n v="0.71419999999999995"/>
  </r>
  <r>
    <x v="14"/>
    <n v="28.8811"/>
    <n v="3.24641"/>
    <n v="0.71419999999999995"/>
  </r>
  <r>
    <x v="14"/>
    <n v="29.6465"/>
    <n v="3.2126999999999999"/>
    <n v="0.71419999999999995"/>
  </r>
  <r>
    <x v="14"/>
    <n v="29.817299999999999"/>
    <n v="3.2271700000000001"/>
    <n v="0.71419999999999995"/>
  </r>
  <r>
    <x v="14"/>
    <n v="28.5337"/>
    <n v="3.3152699999999999"/>
    <n v="0.71419999999999995"/>
  </r>
  <r>
    <x v="14"/>
    <n v="30.155000000000001"/>
    <n v="3.2069299999999998"/>
    <n v="0.71419999999999995"/>
  </r>
  <r>
    <x v="14"/>
    <n v="30.582599999999999"/>
    <n v="3.1919"/>
    <n v="0.71419999999999995"/>
  </r>
  <r>
    <x v="14"/>
    <n v="30.546099999999999"/>
    <n v="3.2111499999999999"/>
    <n v="0.71419999999999995"/>
  </r>
  <r>
    <x v="14"/>
    <n v="32.211199999999998"/>
    <n v="3.14168"/>
    <n v="0.71419999999999995"/>
  </r>
  <r>
    <x v="14"/>
    <n v="33.889099999999999"/>
    <n v="3.0489099999999998"/>
    <n v="0.71419999999999995"/>
  </r>
  <r>
    <x v="14"/>
    <n v="32.248600000000003"/>
    <n v="3.1841200000000001"/>
    <n v="0.71419999999999995"/>
  </r>
  <r>
    <x v="14"/>
    <n v="28.786000000000001"/>
    <n v="3.37981"/>
    <n v="0.71419999999999995"/>
  </r>
  <r>
    <x v="14"/>
    <n v="27.225200000000001"/>
    <n v="3.4245199999999998"/>
    <n v="0.71419999999999995"/>
  </r>
  <r>
    <x v="14"/>
    <n v="29.722300000000001"/>
    <n v="3.2617400000000001"/>
    <n v="0.71419999999999995"/>
  </r>
  <r>
    <x v="14"/>
    <n v="31.091699999999999"/>
    <n v="3.1759900000000001"/>
    <n v="0.71419999999999995"/>
  </r>
  <r>
    <x v="14"/>
    <n v="29.414200000000001"/>
    <n v="3.2845300000000002"/>
    <n v="0.71419999999999995"/>
  </r>
  <r>
    <x v="14"/>
    <n v="30.5379"/>
    <n v="3.2152500000000002"/>
    <n v="0.71419999999999995"/>
  </r>
  <r>
    <x v="14"/>
    <n v="31.790700000000001"/>
    <n v="3.17652"/>
    <n v="0.71419999999999995"/>
  </r>
  <r>
    <x v="14"/>
    <n v="32.695700000000002"/>
    <n v="3.1287699999999998"/>
    <n v="0.71419999999999995"/>
  </r>
  <r>
    <x v="14"/>
    <n v="33.8459"/>
    <n v="3.0690900000000001"/>
    <n v="0.71419999999999995"/>
  </r>
  <r>
    <x v="14"/>
    <n v="34.873100000000001"/>
    <n v="3.0193099999999999"/>
    <n v="0.71419999999999995"/>
  </r>
  <r>
    <x v="14"/>
    <n v="36.726999999999997"/>
    <n v="2.9210199999999999"/>
    <n v="0.71419999999999995"/>
  </r>
  <r>
    <x v="14"/>
    <n v="38.7821"/>
    <n v="2.8643999999999998"/>
    <n v="0.71419999999999995"/>
  </r>
  <r>
    <x v="14"/>
    <n v="36.498100000000001"/>
    <n v="2.97478"/>
    <n v="0.71419999999999995"/>
  </r>
  <r>
    <x v="14"/>
    <n v="34.641199999999998"/>
    <n v="3.08738"/>
    <n v="0.71419999999999995"/>
  </r>
  <r>
    <x v="14"/>
    <n v="35.154499999999999"/>
    <n v="3.06555"/>
    <n v="0.71419999999999995"/>
  </r>
  <r>
    <x v="14"/>
    <n v="37.447000000000003"/>
    <n v="2.9433099999999999"/>
    <n v="0.71419999999999995"/>
  </r>
  <r>
    <x v="14"/>
    <n v="39.781799999999997"/>
    <n v="2.8442500000000002"/>
    <n v="0.71419999999999995"/>
  </r>
  <r>
    <x v="14"/>
    <n v="38.5366"/>
    <n v="2.8605200000000002"/>
    <n v="0.71419999999999995"/>
  </r>
  <r>
    <x v="14"/>
    <n v="38.144500000000001"/>
    <n v="2.9151199999999999"/>
    <n v="0.71419999999999995"/>
  </r>
  <r>
    <x v="14"/>
    <n v="34.513100000000001"/>
    <n v="3.1303100000000001"/>
    <n v="0.71419999999999995"/>
  </r>
  <r>
    <x v="14"/>
    <n v="37.5779"/>
    <n v="2.9432100000000001"/>
    <n v="0.71419999999999995"/>
  </r>
  <r>
    <x v="14"/>
    <n v="36.066899999999997"/>
    <n v="3.0484900000000001"/>
    <n v="0.71419999999999995"/>
  </r>
  <r>
    <x v="14"/>
    <n v="38.000300000000003"/>
    <n v="2.9278499999999998"/>
    <n v="0.71419999999999995"/>
  </r>
  <r>
    <x v="14"/>
    <n v="39.178699999999999"/>
    <n v="2.8683999999999998"/>
    <n v="0.71419999999999995"/>
  </r>
  <r>
    <x v="14"/>
    <n v="36.067399999999999"/>
    <n v="3.0379"/>
    <n v="0.71419999999999995"/>
  </r>
  <r>
    <x v="14"/>
    <n v="34.8658"/>
    <n v="3.0973199999999999"/>
    <n v="0.71419999999999995"/>
  </r>
  <r>
    <x v="14"/>
    <n v="24.908000000000001"/>
    <n v="3.6575799999999998"/>
    <n v="0.71419999999999995"/>
  </r>
  <r>
    <x v="14"/>
    <n v="23.0426"/>
    <n v="3.71414"/>
    <n v="0.71419999999999995"/>
  </r>
  <r>
    <x v="14"/>
    <n v="24.318000000000001"/>
    <n v="3.6808999999999998"/>
    <n v="0.71419999999999995"/>
  </r>
  <r>
    <x v="14"/>
    <n v="24.921199999999999"/>
    <n v="3.70947"/>
    <n v="0.71419999999999995"/>
  </r>
  <r>
    <x v="14"/>
    <n v="26.617699999999999"/>
    <n v="3.6139600000000001"/>
    <n v="0.71419999999999995"/>
  </r>
  <r>
    <x v="14"/>
    <n v="28.5671"/>
    <n v="3.5120100000000001"/>
    <n v="0.71419999999999995"/>
  </r>
  <r>
    <x v="14"/>
    <n v="30.2941"/>
    <n v="3.41615"/>
    <n v="0.71419999999999995"/>
  </r>
  <r>
    <x v="14"/>
    <n v="29.9969"/>
    <n v="3.4240300000000001"/>
    <n v="0.71419999999999995"/>
  </r>
  <r>
    <x v="14"/>
    <n v="30.826799999999999"/>
    <n v="3.37568"/>
    <n v="0.71419999999999995"/>
  </r>
  <r>
    <x v="14"/>
    <n v="27.498799999999999"/>
    <n v="3.5428700000000002"/>
    <n v="0.71419999999999995"/>
  </r>
  <r>
    <x v="14"/>
    <n v="33.654400000000003"/>
    <n v="3.2254999999999998"/>
    <n v="0.71419999999999995"/>
  </r>
  <r>
    <x v="14"/>
    <n v="33.400700000000001"/>
    <n v="3.2510500000000002"/>
    <n v="0.71419999999999995"/>
  </r>
  <r>
    <x v="14"/>
    <n v="31.715499999999999"/>
    <n v="3.3370299999999999"/>
    <n v="0.71419999999999995"/>
  </r>
  <r>
    <x v="14"/>
    <n v="28.5989"/>
    <n v="3.4783900000000001"/>
    <n v="0.71419999999999995"/>
  </r>
  <r>
    <x v="14"/>
    <n v="26.585000000000001"/>
    <n v="3.51932"/>
    <n v="0.71419999999999995"/>
  </r>
  <r>
    <x v="14"/>
    <n v="24.2791"/>
    <n v="3.6457299999999999"/>
    <n v="0.71419999999999995"/>
  </r>
  <r>
    <x v="14"/>
    <n v="23.746300000000002"/>
    <n v="3.7212700000000001"/>
    <n v="0.71419999999999995"/>
  </r>
  <r>
    <x v="14"/>
    <n v="21.093800000000002"/>
    <n v="3.8750200000000001"/>
    <n v="0.71419999999999995"/>
  </r>
  <r>
    <x v="14"/>
    <n v="20.917999999999999"/>
    <n v="3.87853"/>
    <n v="0.71419999999999995"/>
  </r>
  <r>
    <x v="14"/>
    <n v="25.740100000000002"/>
    <n v="3.6366900000000002"/>
    <n v="0.71419999999999995"/>
  </r>
  <r>
    <x v="14"/>
    <n v="22.167999999999999"/>
    <n v="3.78009"/>
    <n v="0.71419999999999995"/>
  </r>
  <r>
    <x v="15"/>
    <n v="26.726099999999999"/>
    <n v="2.97038"/>
    <n v="0.71419999999999995"/>
  </r>
  <r>
    <x v="15"/>
    <n v="26.1358"/>
    <n v="2.8838400000000002"/>
    <n v="0.71419999999999995"/>
  </r>
  <r>
    <x v="15"/>
    <n v="29.045000000000002"/>
    <n v="2.6876699999999998"/>
    <n v="0.71419999999999995"/>
  </r>
  <r>
    <x v="15"/>
    <n v="32.134300000000003"/>
    <n v="2.4575200000000001"/>
    <n v="0.71419999999999995"/>
  </r>
  <r>
    <x v="15"/>
    <n v="28.8992"/>
    <n v="2.7247499999999998"/>
    <n v="0.71419999999999995"/>
  </r>
  <r>
    <x v="15"/>
    <n v="33.193300000000001"/>
    <n v="2.36869"/>
    <n v="0.71419999999999995"/>
  </r>
  <r>
    <x v="15"/>
    <n v="33.011600000000001"/>
    <n v="2.42788"/>
    <n v="0.71419999999999995"/>
  </r>
  <r>
    <x v="15"/>
    <n v="36.581800000000001"/>
    <n v="2.1326200000000002"/>
    <n v="0.71419999999999995"/>
  </r>
  <r>
    <x v="15"/>
    <n v="33.935099999999998"/>
    <n v="2.4277700000000002"/>
    <n v="0.71419999999999995"/>
  </r>
  <r>
    <x v="15"/>
    <n v="29.054099999999998"/>
    <n v="2.8053400000000002"/>
    <n v="0.71419999999999995"/>
  </r>
  <r>
    <x v="15"/>
    <n v="27.111000000000001"/>
    <n v="2.927"/>
    <n v="0.71419999999999995"/>
  </r>
  <r>
    <x v="15"/>
    <n v="27.449100000000001"/>
    <n v="2.89541"/>
    <n v="0.71419999999999995"/>
  </r>
  <r>
    <x v="15"/>
    <n v="27.206600000000002"/>
    <n v="2.8643000000000001"/>
    <n v="0.71419999999999995"/>
  </r>
  <r>
    <x v="15"/>
    <n v="27.62"/>
    <n v="2.82673"/>
    <n v="0.71419999999999995"/>
  </r>
  <r>
    <x v="15"/>
    <n v="23.2835"/>
    <n v="3.12534"/>
    <n v="0.71419999999999995"/>
  </r>
  <r>
    <x v="15"/>
    <n v="24.7484"/>
    <n v="3.0156900000000002"/>
    <n v="0.71419999999999995"/>
  </r>
  <r>
    <x v="15"/>
    <n v="27.959900000000001"/>
    <n v="2.8130199999999999"/>
    <n v="0.71419999999999995"/>
  </r>
  <r>
    <x v="15"/>
    <n v="26.068000000000001"/>
    <n v="2.8677800000000002"/>
    <n v="0.71419999999999995"/>
  </r>
  <r>
    <x v="15"/>
    <n v="25.667999999999999"/>
    <n v="2.9554499999999999"/>
    <n v="0.71419999999999995"/>
  </r>
  <r>
    <x v="15"/>
    <n v="27.3443"/>
    <n v="2.8443999999999998"/>
    <n v="0.71419999999999995"/>
  </r>
  <r>
    <x v="15"/>
    <n v="26.186499999999999"/>
    <n v="2.89358"/>
    <n v="0.71419999999999995"/>
  </r>
  <r>
    <x v="15"/>
    <n v="25.340199999999999"/>
    <n v="2.9397600000000002"/>
    <n v="0.71419999999999995"/>
  </r>
  <r>
    <x v="15"/>
    <n v="25.627199999999998"/>
    <n v="2.9469099999999999"/>
    <n v="0.71419999999999995"/>
  </r>
  <r>
    <x v="15"/>
    <n v="25.185300000000002"/>
    <n v="3.0075599999999998"/>
    <n v="0.71419999999999995"/>
  </r>
  <r>
    <x v="15"/>
    <n v="25.814299999999999"/>
    <n v="2.9789400000000001"/>
    <n v="0.71419999999999995"/>
  </r>
  <r>
    <x v="15"/>
    <n v="26.988299999999999"/>
    <n v="2.9193799999999999"/>
    <n v="0.71419999999999995"/>
  </r>
  <r>
    <x v="15"/>
    <n v="27.367899999999999"/>
    <n v="2.9111699999999998"/>
    <n v="0.71419999999999995"/>
  </r>
  <r>
    <x v="15"/>
    <n v="26.114799999999999"/>
    <n v="2.98936"/>
    <n v="0.71419999999999995"/>
  </r>
  <r>
    <x v="15"/>
    <n v="27.890999999999998"/>
    <n v="2.9119000000000002"/>
    <n v="0.71419999999999995"/>
  </r>
  <r>
    <x v="15"/>
    <n v="28.329000000000001"/>
    <n v="2.8973800000000001"/>
    <n v="0.71419999999999995"/>
  </r>
  <r>
    <x v="15"/>
    <n v="27.845099999999999"/>
    <n v="2.9277000000000002"/>
    <n v="0.71419999999999995"/>
  </r>
  <r>
    <x v="15"/>
    <n v="28.917400000000001"/>
    <n v="2.8765100000000001"/>
    <n v="0.71419999999999995"/>
  </r>
  <r>
    <x v="15"/>
    <n v="31.795100000000001"/>
    <n v="2.7289300000000001"/>
    <n v="0.71419999999999995"/>
  </r>
  <r>
    <x v="15"/>
    <n v="36.597999999999999"/>
    <n v="2.49763"/>
    <n v="0.71419999999999995"/>
  </r>
  <r>
    <x v="15"/>
    <n v="38.183100000000003"/>
    <n v="2.4174699999999998"/>
    <n v="0.71419999999999995"/>
  </r>
  <r>
    <x v="15"/>
    <n v="34.373600000000003"/>
    <n v="2.6357200000000001"/>
    <n v="0.71419999999999995"/>
  </r>
  <r>
    <x v="15"/>
    <n v="35.0017"/>
    <n v="2.59212"/>
    <n v="0.71419999999999995"/>
  </r>
  <r>
    <x v="15"/>
    <n v="35.4223"/>
    <n v="2.5685699999999998"/>
    <n v="0.71419999999999995"/>
  </r>
  <r>
    <x v="15"/>
    <n v="37.264499999999998"/>
    <n v="2.4930300000000001"/>
    <n v="0.71419999999999995"/>
  </r>
  <r>
    <x v="15"/>
    <n v="37.4572"/>
    <n v="2.4759099999999998"/>
    <n v="0.71419999999999995"/>
  </r>
  <r>
    <x v="15"/>
    <n v="37.1402"/>
    <n v="2.4995699999999998"/>
    <n v="0.71419999999999995"/>
  </r>
  <r>
    <x v="15"/>
    <n v="40.762599999999999"/>
    <n v="2.29236"/>
    <n v="0.71419999999999995"/>
  </r>
  <r>
    <x v="15"/>
    <n v="40.605899999999998"/>
    <n v="2.3023799999999999"/>
    <n v="0.71419999999999995"/>
  </r>
  <r>
    <x v="15"/>
    <n v="42.0443"/>
    <n v="2.2211699999999999"/>
    <n v="0.71419999999999995"/>
  </r>
  <r>
    <x v="15"/>
    <n v="43.082799999999999"/>
    <n v="2.1868099999999999"/>
    <n v="0.71419999999999995"/>
  </r>
  <r>
    <x v="15"/>
    <n v="37.661499999999997"/>
    <n v="2.4577800000000001"/>
    <n v="0.71419999999999995"/>
  </r>
  <r>
    <x v="15"/>
    <n v="38.473799999999997"/>
    <n v="2.4212099999999999"/>
    <n v="0.71419999999999995"/>
  </r>
  <r>
    <x v="15"/>
    <n v="39.283999999999999"/>
    <n v="2.3974799999999998"/>
    <n v="0.71419999999999995"/>
  </r>
  <r>
    <x v="15"/>
    <n v="37.007100000000001"/>
    <n v="2.5399099999999999"/>
    <n v="0.71419999999999995"/>
  </r>
  <r>
    <x v="15"/>
    <n v="34.789200000000001"/>
    <n v="2.65151"/>
    <n v="0.71419999999999995"/>
  </r>
  <r>
    <x v="15"/>
    <n v="38.0608"/>
    <n v="2.46509"/>
    <n v="0.71419999999999995"/>
  </r>
  <r>
    <x v="15"/>
    <n v="36.212899999999998"/>
    <n v="2.5407000000000002"/>
    <n v="0.71419999999999995"/>
  </r>
  <r>
    <x v="15"/>
    <n v="29.525200000000002"/>
    <n v="2.88985"/>
    <n v="0.71419999999999995"/>
  </r>
  <r>
    <x v="15"/>
    <n v="27.162299999999998"/>
    <n v="2.9811800000000002"/>
    <n v="0.71419999999999995"/>
  </r>
  <r>
    <x v="15"/>
    <n v="23.7501"/>
    <n v="3.1575000000000002"/>
    <n v="0.71419999999999995"/>
  </r>
  <r>
    <x v="15"/>
    <n v="13.5411"/>
    <n v="3.62615"/>
    <n v="0.71419999999999995"/>
  </r>
  <r>
    <x v="15"/>
    <n v="12.5456"/>
    <n v="3.7086700000000001"/>
    <n v="0.71419999999999995"/>
  </r>
  <r>
    <x v="15"/>
    <n v="12.7064"/>
    <n v="3.7008999999999999"/>
    <n v="0.71419999999999995"/>
  </r>
  <r>
    <x v="15"/>
    <n v="14.3931"/>
    <n v="3.6174300000000001"/>
    <n v="0.71419999999999995"/>
  </r>
  <r>
    <x v="15"/>
    <n v="17.099699999999999"/>
    <n v="3.4878499999999999"/>
    <n v="0.71419999999999995"/>
  </r>
  <r>
    <x v="15"/>
    <n v="21.275600000000001"/>
    <n v="3.3050899999999999"/>
    <n v="0.71419999999999995"/>
  </r>
  <r>
    <x v="15"/>
    <n v="18.297499999999999"/>
    <n v="3.4563999999999999"/>
    <n v="0.71419999999999995"/>
  </r>
  <r>
    <x v="16"/>
    <n v="28.997399999999999"/>
    <n v="2.7480600000000002"/>
    <n v="0.76070000000000004"/>
  </r>
  <r>
    <x v="16"/>
    <n v="31.343599999999999"/>
    <n v="2.6140599999999998"/>
    <n v="0.76070000000000004"/>
  </r>
  <r>
    <x v="16"/>
    <n v="33.759300000000003"/>
    <n v="2.4491499999999999"/>
    <n v="0.76070000000000004"/>
  </r>
  <r>
    <x v="16"/>
    <n v="32.7669"/>
    <n v="2.57063"/>
    <n v="0.76070000000000004"/>
  </r>
  <r>
    <x v="16"/>
    <n v="31.0473"/>
    <n v="2.67367"/>
    <n v="0.76070000000000004"/>
  </r>
  <r>
    <x v="16"/>
    <n v="31.294599999999999"/>
    <n v="2.6769500000000002"/>
    <n v="0.76070000000000004"/>
  </r>
  <r>
    <x v="16"/>
    <n v="30.021799999999999"/>
    <n v="2.8219400000000001"/>
    <n v="0.76070000000000004"/>
  </r>
  <r>
    <x v="16"/>
    <n v="31.2195"/>
    <n v="2.7416900000000002"/>
    <n v="0.76070000000000004"/>
  </r>
  <r>
    <x v="16"/>
    <n v="33.729500000000002"/>
    <n v="2.6046499999999999"/>
    <n v="0.76070000000000004"/>
  </r>
  <r>
    <x v="16"/>
    <n v="34.939900000000002"/>
    <n v="2.52786"/>
    <n v="0.76070000000000004"/>
  </r>
  <r>
    <x v="16"/>
    <n v="32.404400000000003"/>
    <n v="2.7077800000000001"/>
    <n v="0.76070000000000004"/>
  </r>
  <r>
    <x v="16"/>
    <n v="30.102399999999999"/>
    <n v="2.8639700000000001"/>
    <n v="0.76070000000000004"/>
  </r>
  <r>
    <x v="16"/>
    <n v="34.292499999999997"/>
    <n v="2.5710799999999998"/>
    <n v="0.76070000000000004"/>
  </r>
  <r>
    <x v="16"/>
    <n v="38.648099999999999"/>
    <n v="2.3091900000000001"/>
    <n v="0.76070000000000004"/>
  </r>
  <r>
    <x v="16"/>
    <n v="31.858499999999999"/>
    <n v="2.72845"/>
    <n v="0.76070000000000004"/>
  </r>
  <r>
    <x v="16"/>
    <n v="31.0504"/>
    <n v="2.82708"/>
    <n v="0.76070000000000004"/>
  </r>
  <r>
    <x v="16"/>
    <n v="31.748200000000001"/>
    <n v="2.7820299999999998"/>
    <n v="0.76070000000000004"/>
  </r>
  <r>
    <x v="16"/>
    <n v="31.652799999999999"/>
    <n v="2.8079200000000002"/>
    <n v="0.76070000000000004"/>
  </r>
  <r>
    <x v="16"/>
    <n v="31.394400000000001"/>
    <n v="2.8544800000000001"/>
    <n v="0.76070000000000004"/>
  </r>
  <r>
    <x v="16"/>
    <n v="29.8398"/>
    <n v="2.9829400000000001"/>
    <n v="0.76070000000000004"/>
  </r>
  <r>
    <x v="16"/>
    <n v="35.177399999999999"/>
    <n v="2.6374900000000001"/>
    <n v="0.76070000000000004"/>
  </r>
  <r>
    <x v="16"/>
    <n v="35.9621"/>
    <n v="2.58039"/>
    <n v="0.76070000000000004"/>
  </r>
  <r>
    <x v="16"/>
    <n v="36.301499999999997"/>
    <n v="2.5533999999999999"/>
    <n v="0.76070000000000004"/>
  </r>
  <r>
    <x v="16"/>
    <n v="37.5002"/>
    <n v="2.4523700000000002"/>
    <n v="0.76070000000000004"/>
  </r>
  <r>
    <x v="16"/>
    <n v="34.498699999999999"/>
    <n v="2.6054400000000002"/>
    <n v="0.76070000000000004"/>
  </r>
  <r>
    <x v="16"/>
    <n v="33.285400000000003"/>
    <n v="2.6917200000000001"/>
    <n v="0.76070000000000004"/>
  </r>
  <r>
    <x v="4"/>
    <s v="#N/A N/A"/>
    <s v="#N/A N/A"/>
    <s v="#N/A N/A"/>
  </r>
  <r>
    <x v="16"/>
    <n v="33.485700000000001"/>
    <n v="2.6861100000000002"/>
    <n v="0.76070000000000004"/>
  </r>
  <r>
    <x v="16"/>
    <n v="26.780799999999999"/>
    <n v="3.1515499999999999"/>
    <n v="0.76070000000000004"/>
  </r>
  <r>
    <x v="16"/>
    <n v="28.737100000000002"/>
    <n v="3.05009"/>
    <n v="0.76070000000000004"/>
  </r>
  <r>
    <x v="16"/>
    <n v="27.0471"/>
    <n v="3.1676899999999999"/>
    <n v="0.76070000000000004"/>
  </r>
  <r>
    <x v="16"/>
    <n v="27.889199999999999"/>
    <n v="3.1068099999999998"/>
    <n v="0.76070000000000004"/>
  </r>
  <r>
    <x v="16"/>
    <n v="30.071400000000001"/>
    <n v="3.0394700000000001"/>
    <n v="0.76070000000000004"/>
  </r>
  <r>
    <x v="16"/>
    <n v="31.485700000000001"/>
    <n v="2.9292699999999998"/>
    <n v="0.76070000000000004"/>
  </r>
  <r>
    <x v="16"/>
    <n v="31.029199999999999"/>
    <n v="2.9461300000000001"/>
    <n v="0.76070000000000004"/>
  </r>
  <r>
    <x v="16"/>
    <n v="30.099799999999998"/>
    <n v="2.9697"/>
    <n v="0.76070000000000004"/>
  </r>
  <r>
    <x v="16"/>
    <n v="28.435300000000002"/>
    <n v="3.0251199999999998"/>
    <n v="0.76070000000000004"/>
  </r>
  <r>
    <x v="16"/>
    <n v="27.001300000000001"/>
    <n v="3.0318900000000002"/>
    <n v="0.76070000000000004"/>
  </r>
  <r>
    <x v="16"/>
    <n v="26.128299999999999"/>
    <n v="3.12188"/>
    <n v="0.76070000000000004"/>
  </r>
  <r>
    <x v="16"/>
    <n v="24.178599999999999"/>
    <n v="3.2744900000000001"/>
    <n v="0.76070000000000004"/>
  </r>
  <r>
    <x v="16"/>
    <n v="21.401499999999999"/>
    <n v="3.4317700000000002"/>
    <n v="0.76070000000000004"/>
  </r>
  <r>
    <x v="16"/>
    <n v="21.390699999999999"/>
    <n v="3.38931"/>
    <n v="0.76070000000000004"/>
  </r>
  <r>
    <x v="16"/>
    <n v="22.896000000000001"/>
    <n v="3.4167399999999999"/>
    <n v="0.76070000000000004"/>
  </r>
  <r>
    <x v="16"/>
    <n v="23.9786"/>
    <n v="3.3266499999999999"/>
    <n v="0.76070000000000004"/>
  </r>
  <r>
    <x v="16"/>
    <n v="25.793399999999998"/>
    <n v="3.1815199999999999"/>
    <n v="0.76070000000000004"/>
  </r>
  <r>
    <x v="16"/>
    <n v="27.120899999999999"/>
    <n v="3.1377799999999998"/>
    <n v="0.76070000000000004"/>
  </r>
  <r>
    <x v="16"/>
    <n v="25.3447"/>
    <n v="3.2406100000000002"/>
    <n v="0.76070000000000004"/>
  </r>
  <r>
    <x v="16"/>
    <n v="22.660499999999999"/>
    <n v="3.38245"/>
    <n v="0.76070000000000004"/>
  </r>
  <r>
    <x v="16"/>
    <n v="21.561"/>
    <n v="3.2462"/>
    <n v="0.76070000000000004"/>
  </r>
  <r>
    <x v="16"/>
    <n v="20.2623"/>
    <n v="3.31"/>
    <n v="0.76070000000000004"/>
  </r>
  <r>
    <x v="4"/>
    <s v="#N/A N/A"/>
    <s v="#N/A N/A"/>
    <s v="#N/A N/A"/>
  </r>
  <r>
    <x v="16"/>
    <n v="21.486999999999998"/>
    <n v="3.2349100000000002"/>
    <n v="0.76070000000000004"/>
  </r>
  <r>
    <x v="16"/>
    <n v="20.852599999999999"/>
    <n v="3.2393299999999998"/>
    <n v="0.76070000000000004"/>
  </r>
  <r>
    <x v="16"/>
    <n v="23.906099999999999"/>
    <n v="3.0123199999999999"/>
    <n v="0.76070000000000004"/>
  </r>
  <r>
    <x v="16"/>
    <n v="27.342400000000001"/>
    <n v="2.8298800000000002"/>
    <n v="0.76070000000000004"/>
  </r>
  <r>
    <x v="16"/>
    <n v="24.7851"/>
    <n v="2.93377"/>
    <n v="0.76070000000000004"/>
  </r>
  <r>
    <x v="16"/>
    <n v="21.085000000000001"/>
    <n v="3.1591300000000002"/>
    <n v="0.76070000000000004"/>
  </r>
  <r>
    <x v="16"/>
    <n v="26.3917"/>
    <n v="2.8747099999999999"/>
    <n v="0.76070000000000004"/>
  </r>
  <r>
    <x v="16"/>
    <n v="28.968399999999999"/>
    <n v="2.7205599999999999"/>
    <n v="0.76070000000000004"/>
  </r>
  <r>
    <x v="16"/>
    <n v="22.3262"/>
    <n v="3.0749200000000001"/>
    <n v="0.76070000000000004"/>
  </r>
  <r>
    <x v="16"/>
    <n v="26.990200000000002"/>
    <n v="2.9473199999999999"/>
    <n v="0.76070000000000004"/>
  </r>
  <r>
    <x v="16"/>
    <n v="32.722900000000003"/>
    <n v="2.6936300000000002"/>
    <n v="0.76070000000000004"/>
  </r>
  <r>
    <x v="16"/>
    <n v="29.5716"/>
    <n v="2.83819"/>
    <n v="0.76070000000000004"/>
  </r>
  <r>
    <x v="17"/>
    <n v="20.932600000000001"/>
    <n v="1.6753100000000001"/>
    <n v="0.77400000000000002"/>
  </r>
  <r>
    <x v="17"/>
    <n v="23.0623"/>
    <n v="1.5731299999999999"/>
    <n v="0.77400000000000002"/>
  </r>
  <r>
    <x v="17"/>
    <n v="25.252700000000001"/>
    <n v="1.4198"/>
    <n v="0.77400000000000002"/>
  </r>
  <r>
    <x v="17"/>
    <n v="25.436399999999999"/>
    <n v="1.39619"/>
    <n v="0.77400000000000002"/>
  </r>
  <r>
    <x v="17"/>
    <n v="25.424700000000001"/>
    <n v="1.3948499999999999"/>
    <n v="0.77400000000000002"/>
  </r>
  <r>
    <x v="17"/>
    <n v="23.534199999999998"/>
    <n v="1.46574"/>
    <n v="0.77400000000000002"/>
  </r>
  <r>
    <x v="17"/>
    <n v="21.3261"/>
    <n v="1.57169"/>
    <n v="0.77400000000000002"/>
  </r>
  <r>
    <x v="17"/>
    <n v="18.665400000000002"/>
    <n v="1.63883"/>
    <n v="0.77400000000000002"/>
  </r>
  <r>
    <x v="17"/>
    <n v="19.287600000000001"/>
    <n v="1.58141"/>
    <n v="0.77400000000000002"/>
  </r>
  <r>
    <x v="17"/>
    <n v="19.314"/>
    <n v="1.571"/>
    <n v="0.77400000000000002"/>
  </r>
  <r>
    <x v="17"/>
    <n v="19.298400000000001"/>
    <n v="1.5102"/>
    <n v="0.77400000000000002"/>
  </r>
  <r>
    <x v="17"/>
    <n v="18.171500000000002"/>
    <n v="1.5616000000000001"/>
    <n v="0.77400000000000002"/>
  </r>
  <r>
    <x v="17"/>
    <n v="19.637799999999999"/>
    <n v="1.41659"/>
    <n v="0.77400000000000002"/>
  </r>
  <r>
    <x v="17"/>
    <n v="23.296600000000002"/>
    <n v="1.2164699999999999"/>
    <n v="0.77400000000000002"/>
  </r>
  <r>
    <x v="17"/>
    <n v="27.286300000000001"/>
    <n v="0.92584999999999995"/>
    <n v="0.77400000000000002"/>
  </r>
  <r>
    <x v="17"/>
    <n v="29.7807"/>
    <n v="0.77961000000000003"/>
    <n v="0.77400000000000002"/>
  </r>
  <r>
    <x v="17"/>
    <n v="29.7668"/>
    <n v="0.74241000000000001"/>
    <n v="0.77400000000000002"/>
  </r>
  <r>
    <x v="17"/>
    <n v="31.346900000000002"/>
    <n v="0.65388999999999997"/>
    <n v="0.77400000000000002"/>
  </r>
  <r>
    <x v="17"/>
    <n v="29.7331"/>
    <n v="0.72143000000000002"/>
    <n v="0.77400000000000002"/>
  </r>
  <r>
    <x v="17"/>
    <n v="27.186399999999999"/>
    <n v="0.84111000000000002"/>
    <n v="0.77400000000000002"/>
  </r>
  <r>
    <x v="17"/>
    <n v="29.1112"/>
    <n v="0.74024999999999996"/>
    <n v="0.77400000000000002"/>
  </r>
  <r>
    <x v="17"/>
    <n v="28.7743"/>
    <n v="0.76922999999999997"/>
    <n v="0.77400000000000002"/>
  </r>
  <r>
    <x v="17"/>
    <n v="29.8584"/>
    <n v="0.66403999999999996"/>
    <n v="0.77400000000000002"/>
  </r>
  <r>
    <x v="17"/>
    <n v="32.794400000000003"/>
    <n v="0.51688000000000001"/>
    <n v="0.77400000000000002"/>
  </r>
  <r>
    <x v="17"/>
    <n v="31.603100000000001"/>
    <n v="0.58691000000000004"/>
    <n v="0.77400000000000002"/>
  </r>
  <r>
    <x v="17"/>
    <n v="30.8674"/>
    <n v="0.64200000000000002"/>
    <n v="0.77400000000000002"/>
  </r>
  <r>
    <x v="17"/>
    <n v="31.73"/>
    <n v="0.60511999999999999"/>
    <n v="0.77400000000000002"/>
  </r>
  <r>
    <x v="17"/>
    <n v="29.414200000000001"/>
    <n v="0.72802999999999995"/>
    <n v="0.77400000000000002"/>
  </r>
  <r>
    <x v="17"/>
    <n v="28.160599999999999"/>
    <n v="0.80911999999999995"/>
    <n v="0.77400000000000002"/>
  </r>
  <r>
    <x v="17"/>
    <n v="29.191199999999998"/>
    <n v="0.77027000000000001"/>
    <n v="0.77400000000000002"/>
  </r>
  <r>
    <x v="17"/>
    <n v="26.261500000000002"/>
    <n v="0.92898000000000003"/>
    <n v="0.77400000000000002"/>
  </r>
  <r>
    <x v="17"/>
    <n v="25.614699999999999"/>
    <n v="0.97675000000000001"/>
    <n v="0.77400000000000002"/>
  </r>
  <r>
    <x v="17"/>
    <n v="23.202100000000002"/>
    <n v="1.0943400000000001"/>
    <n v="0.77400000000000002"/>
  </r>
  <r>
    <x v="17"/>
    <n v="26.9192"/>
    <n v="0.92864999999999998"/>
    <n v="0.77400000000000002"/>
  </r>
  <r>
    <x v="17"/>
    <n v="23.4163"/>
    <n v="1.1021300000000001"/>
    <n v="0.77400000000000002"/>
  </r>
  <r>
    <x v="17"/>
    <n v="23.570799999999998"/>
    <n v="1.09945"/>
    <n v="0.77400000000000002"/>
  </r>
  <r>
    <x v="17"/>
    <n v="26.0123"/>
    <n v="0.99524000000000001"/>
    <n v="0.77400000000000002"/>
  </r>
  <r>
    <x v="17"/>
    <n v="25.804400000000001"/>
    <n v="1.0160199999999999"/>
    <n v="0.77400000000000002"/>
  </r>
  <r>
    <x v="17"/>
    <n v="25.603899999999999"/>
    <n v="1.03942"/>
    <n v="0.77400000000000002"/>
  </r>
  <r>
    <x v="17"/>
    <n v="24.134399999999999"/>
    <n v="1.1000700000000001"/>
    <n v="0.77400000000000002"/>
  </r>
  <r>
    <x v="17"/>
    <n v="9.7085000000000008"/>
    <n v="1.1608799999999999"/>
    <n v="0.77400000000000002"/>
  </r>
  <r>
    <x v="17"/>
    <n v="10.2012"/>
    <n v="1.11876"/>
    <n v="0.77400000000000002"/>
  </r>
  <r>
    <x v="17"/>
    <n v="10.654999999999999"/>
    <n v="1.0668"/>
    <n v="0.77400000000000002"/>
  </r>
  <r>
    <x v="17"/>
    <n v="7.83"/>
    <n v="1.19398"/>
    <n v="0.77400000000000002"/>
  </r>
  <r>
    <x v="17"/>
    <n v="3.4575"/>
    <n v="1.33755"/>
    <n v="0.77400000000000002"/>
  </r>
  <r>
    <x v="17"/>
    <n v="0.77349999999999997"/>
    <n v="1.4555"/>
    <n v="0.77400000000000002"/>
  </r>
  <r>
    <x v="17"/>
    <n v="1.9021999999999999"/>
    <n v="1.3725799999999999"/>
    <n v="0.77400000000000002"/>
  </r>
  <r>
    <x v="17"/>
    <n v="2.0491999999999999"/>
    <n v="1.33108"/>
    <n v="0.77400000000000002"/>
  </r>
  <r>
    <x v="17"/>
    <n v="0.98209999999999997"/>
    <n v="1.38754"/>
    <n v="0.77400000000000002"/>
  </r>
  <r>
    <x v="17"/>
    <n v="2.7804000000000002"/>
    <n v="1.26745"/>
    <n v="0.77400000000000002"/>
  </r>
  <r>
    <x v="17"/>
    <n v="0.59050000000000002"/>
    <n v="1.25631"/>
    <n v="0.77400000000000002"/>
  </r>
  <r>
    <x v="17"/>
    <n v="14.167400000000001"/>
    <n v="1.31047"/>
    <n v="0.77400000000000002"/>
  </r>
  <r>
    <x v="17"/>
    <n v="10.812900000000001"/>
    <n v="1.4178500000000001"/>
    <n v="0.77400000000000002"/>
  </r>
  <r>
    <x v="17"/>
    <n v="11.5364"/>
    <n v="1.35711"/>
    <n v="0.77400000000000002"/>
  </r>
  <r>
    <x v="17"/>
    <n v="11.6052"/>
    <n v="1.29172"/>
    <n v="0.77400000000000002"/>
  </r>
  <r>
    <x v="17"/>
    <n v="15.8405"/>
    <n v="1.0893299999999999"/>
    <n v="0.77400000000000002"/>
  </r>
  <r>
    <x v="17"/>
    <n v="15.1919"/>
    <n v="1.1093500000000001"/>
    <n v="0.77400000000000002"/>
  </r>
  <r>
    <x v="17"/>
    <n v="8.0534999999999997"/>
    <n v="1.33249"/>
    <n v="0.77400000000000002"/>
  </r>
  <r>
    <x v="17"/>
    <n v="3.9171"/>
    <n v="1.43018"/>
    <n v="0.77400000000000002"/>
  </r>
  <r>
    <x v="17"/>
    <n v="-0.39119999999999999"/>
    <n v="1.5507299999999999"/>
    <n v="0.77400000000000002"/>
  </r>
  <r>
    <x v="17"/>
    <n v="-0.55730000000000002"/>
    <n v="1.5601499999999999"/>
    <n v="0.77400000000000002"/>
  </r>
  <r>
    <x v="17"/>
    <n v="1.0306"/>
    <n v="1.4709000000000001"/>
    <n v="0.77400000000000002"/>
  </r>
  <r>
    <x v="17"/>
    <n v="5.8943000000000003"/>
    <n v="1.2498800000000001"/>
    <n v="0.77400000000000002"/>
  </r>
  <r>
    <x v="17"/>
    <n v="0.48749999999999999"/>
    <n v="1.47943"/>
    <n v="0.77400000000000002"/>
  </r>
  <r>
    <x v="18"/>
    <n v="7.3113999999999999"/>
    <n v="1.0166500000000001"/>
    <n v="0.76739999999999997"/>
  </r>
  <r>
    <x v="18"/>
    <n v="10.993600000000001"/>
    <n v="0.89190999999999998"/>
    <n v="0.76739999999999997"/>
  </r>
  <r>
    <x v="18"/>
    <n v="9.0578000000000003"/>
    <n v="1.0295300000000001"/>
    <n v="0.76739999999999997"/>
  </r>
  <r>
    <x v="18"/>
    <n v="6.9682000000000004"/>
    <n v="1.16157"/>
    <n v="0.76739999999999997"/>
  </r>
  <r>
    <x v="18"/>
    <n v="6.6890000000000001"/>
    <n v="1.14377"/>
    <n v="0.76739999999999997"/>
  </r>
  <r>
    <x v="18"/>
    <n v="7.5972"/>
    <n v="1.0415000000000001"/>
    <n v="0.76739999999999997"/>
  </r>
  <r>
    <x v="18"/>
    <n v="11.687099999999999"/>
    <n v="0.63521000000000005"/>
    <n v="0.76739999999999997"/>
  </r>
  <r>
    <x v="18"/>
    <n v="12.2554"/>
    <n v="0.56935999999999998"/>
    <n v="0.76739999999999997"/>
  </r>
  <r>
    <x v="18"/>
    <n v="12.525700000000001"/>
    <n v="0.50390000000000001"/>
    <n v="0.76739999999999997"/>
  </r>
  <r>
    <x v="18"/>
    <n v="8.0603999999999996"/>
    <n v="0.67547000000000001"/>
    <n v="0.76739999999999997"/>
  </r>
  <r>
    <x v="18"/>
    <n v="7.5721999999999996"/>
    <n v="0.74307000000000001"/>
    <n v="0.76739999999999997"/>
  </r>
  <r>
    <x v="18"/>
    <n v="8.9743999999999993"/>
    <n v="0.64554"/>
    <n v="0.76739999999999997"/>
  </r>
  <r>
    <x v="18"/>
    <n v="8.3994"/>
    <n v="0.67008000000000001"/>
    <n v="0.76739999999999997"/>
  </r>
  <r>
    <x v="18"/>
    <n v="8.0343"/>
    <n v="0.65483000000000002"/>
    <n v="0.76739999999999997"/>
  </r>
  <r>
    <x v="18"/>
    <n v="6.4927000000000001"/>
    <n v="0.56618999999999997"/>
    <n v="0.76739999999999997"/>
  </r>
  <r>
    <x v="18"/>
    <n v="10.329499999999999"/>
    <n v="0.35165000000000002"/>
    <n v="0.76739999999999997"/>
  </r>
  <r>
    <x v="18"/>
    <n v="12.340299999999999"/>
    <n v="0.37248999999999999"/>
    <n v="0.76739999999999997"/>
  </r>
  <r>
    <x v="18"/>
    <n v="11.3308"/>
    <n v="0.37878000000000001"/>
    <n v="0.76739999999999997"/>
  </r>
  <r>
    <x v="18"/>
    <n v="6.7798999999999996"/>
    <n v="0.62692000000000003"/>
    <n v="0.76739999999999997"/>
  </r>
  <r>
    <x v="18"/>
    <n v="5.9676"/>
    <n v="0.58811999999999998"/>
    <n v="0.76739999999999997"/>
  </r>
  <r>
    <x v="18"/>
    <n v="7.5022000000000002"/>
    <n v="0.55269000000000001"/>
    <n v="0.76739999999999997"/>
  </r>
  <r>
    <x v="18"/>
    <n v="6.1384999999999996"/>
    <n v="0.53496999999999995"/>
    <n v="0.76739999999999997"/>
  </r>
  <r>
    <x v="18"/>
    <n v="6.6235999999999997"/>
    <n v="0.55317000000000005"/>
    <n v="0.76739999999999997"/>
  </r>
  <r>
    <x v="18"/>
    <n v="4.7598000000000003"/>
    <n v="0.65347"/>
    <n v="0.76739999999999997"/>
  </r>
  <r>
    <x v="18"/>
    <n v="5.4381000000000004"/>
    <n v="0.61789000000000005"/>
    <n v="0.76739999999999997"/>
  </r>
  <r>
    <x v="18"/>
    <n v="4.8696999999999999"/>
    <n v="0.57555999999999996"/>
    <n v="0.76739999999999997"/>
  </r>
  <r>
    <x v="18"/>
    <n v="5.7008999999999999"/>
    <n v="0.51898999999999995"/>
    <n v="0.76739999999999997"/>
  </r>
  <r>
    <x v="18"/>
    <n v="3.8519999999999999"/>
    <n v="0.57110000000000005"/>
    <n v="0.76739999999999997"/>
  </r>
  <r>
    <x v="18"/>
    <n v="2.9615999999999998"/>
    <n v="0.62317999999999996"/>
    <n v="0.76739999999999997"/>
  </r>
  <r>
    <x v="18"/>
    <n v="3.2025999999999999"/>
    <n v="0.60521000000000003"/>
    <n v="0.76739999999999997"/>
  </r>
  <r>
    <x v="18"/>
    <n v="3.331"/>
    <n v="0.61353999999999997"/>
    <n v="0.76739999999999997"/>
  </r>
  <r>
    <x v="18"/>
    <n v="4.0320999999999998"/>
    <n v="0.60965999999999998"/>
    <n v="0.76739999999999997"/>
  </r>
  <r>
    <x v="18"/>
    <n v="1.3808"/>
    <n v="0.75497999999999998"/>
    <n v="0.76739999999999997"/>
  </r>
  <r>
    <x v="18"/>
    <n v="-0.73799999999999999"/>
    <n v="0.87600999999999996"/>
    <n v="0.76739999999999997"/>
  </r>
  <r>
    <x v="18"/>
    <n v="-1.5883"/>
    <n v="0.90161000000000002"/>
    <n v="0.76739999999999997"/>
  </r>
  <r>
    <x v="18"/>
    <n v="-0.80489999999999995"/>
    <n v="0.84687000000000001"/>
    <n v="0.76739999999999997"/>
  </r>
  <r>
    <x v="18"/>
    <n v="-0.91749999999999998"/>
    <n v="0.82493000000000005"/>
    <n v="0.76739999999999997"/>
  </r>
  <r>
    <x v="18"/>
    <n v="-1.5125999999999999"/>
    <n v="0.80711999999999995"/>
    <n v="0.76739999999999997"/>
  </r>
  <r>
    <x v="18"/>
    <n v="-1.0872999999999999"/>
    <n v="0.72865000000000002"/>
    <n v="0.76739999999999997"/>
  </r>
  <r>
    <x v="18"/>
    <n v="-1.5438000000000001"/>
    <n v="0.73516999999999999"/>
    <n v="0.76739999999999997"/>
  </r>
  <r>
    <x v="18"/>
    <n v="-1.1604000000000001"/>
    <n v="0.69837000000000005"/>
    <n v="0.76739999999999997"/>
  </r>
  <r>
    <x v="18"/>
    <n v="-2.0825"/>
    <n v="0.72589000000000004"/>
    <n v="0.76739999999999997"/>
  </r>
  <r>
    <x v="18"/>
    <n v="-2.9466000000000001"/>
    <n v="0.71567000000000003"/>
    <n v="0.76739999999999997"/>
  </r>
  <r>
    <x v="18"/>
    <n v="-4.2991999999999999"/>
    <n v="0.77212999999999998"/>
    <n v="0.76739999999999997"/>
  </r>
  <r>
    <x v="18"/>
    <n v="-4.2423000000000002"/>
    <n v="0.75063999999999997"/>
    <n v="0.76739999999999997"/>
  </r>
  <r>
    <x v="18"/>
    <n v="-4.7271999999999998"/>
    <n v="0.70735000000000003"/>
    <n v="0.76739999999999997"/>
  </r>
  <r>
    <x v="18"/>
    <n v="-3.3250999999999999"/>
    <n v="0.65985000000000005"/>
    <n v="0.76739999999999997"/>
  </r>
  <r>
    <x v="18"/>
    <n v="-4.4882"/>
    <n v="0.69879000000000002"/>
    <n v="0.76739999999999997"/>
  </r>
  <r>
    <x v="18"/>
    <n v="-7.3886000000000003"/>
    <n v="0.78944000000000003"/>
    <n v="0.76739999999999997"/>
  </r>
  <r>
    <x v="18"/>
    <n v="-8.0625"/>
    <n v="0.79605000000000004"/>
    <n v="0.76739999999999997"/>
  </r>
  <r>
    <x v="18"/>
    <n v="-9.5640000000000001"/>
    <n v="0.76380999999999999"/>
    <n v="0.76739999999999997"/>
  </r>
  <r>
    <x v="18"/>
    <n v="-8.89"/>
    <n v="0.73090999999999995"/>
    <n v="0.76739999999999997"/>
  </r>
  <r>
    <x v="18"/>
    <n v="-6.8133999999999997"/>
    <n v="0.67693000000000003"/>
    <n v="0.76739999999999997"/>
  </r>
  <r>
    <x v="18"/>
    <n v="-6.2858000000000001"/>
    <n v="0.60921000000000003"/>
    <n v="0.76739999999999997"/>
  </r>
  <r>
    <x v="18"/>
    <n v="-6.4782999999999999"/>
    <n v="0.58833000000000002"/>
    <n v="0.76739999999999997"/>
  </r>
  <r>
    <x v="18"/>
    <n v="-6.0755999999999997"/>
    <n v="0.56415999999999999"/>
    <n v="0.76739999999999997"/>
  </r>
  <r>
    <x v="18"/>
    <n v="-6.57"/>
    <n v="0.58523000000000003"/>
    <n v="0.76739999999999997"/>
  </r>
  <r>
    <x v="18"/>
    <n v="-8.1647999999999996"/>
    <n v="0.66525000000000001"/>
    <n v="0.76739999999999997"/>
  </r>
  <r>
    <x v="18"/>
    <n v="-7.8239999999999998"/>
    <n v="0.65610000000000002"/>
    <n v="0.76739999999999997"/>
  </r>
  <r>
    <x v="18"/>
    <n v="-8.1129999999999995"/>
    <n v="0.66786999999999996"/>
    <n v="0.76739999999999997"/>
  </r>
  <r>
    <x v="18"/>
    <n v="-4.9854000000000003"/>
    <n v="0.51139000000000001"/>
    <n v="0.76739999999999997"/>
  </r>
  <r>
    <x v="18"/>
    <n v="-3.0402"/>
    <n v="0.48820000000000002"/>
    <n v="0.76739999999999997"/>
  </r>
  <r>
    <x v="19"/>
    <n v="-2.8948999999999998"/>
    <n v="0.53386"/>
    <n v="0.80720000000000003"/>
  </r>
  <r>
    <x v="19"/>
    <n v="-8.2387999999999995"/>
    <n v="0.83094000000000001"/>
    <n v="0.80720000000000003"/>
  </r>
  <r>
    <x v="19"/>
    <n v="-3.1234000000000002"/>
    <n v="0.52453000000000005"/>
    <n v="0.80720000000000003"/>
  </r>
  <r>
    <x v="19"/>
    <n v="-4.0399000000000003"/>
    <n v="0.60629999999999995"/>
    <n v="0.80720000000000003"/>
  </r>
  <r>
    <x v="19"/>
    <n v="-4.806"/>
    <n v="0.59157000000000004"/>
    <n v="0.80720000000000003"/>
  </r>
  <r>
    <x v="19"/>
    <n v="-5.0998999999999999"/>
    <n v="0.62080000000000002"/>
    <n v="0.80720000000000003"/>
  </r>
  <r>
    <x v="19"/>
    <n v="-5.0583999999999998"/>
    <n v="0.60267000000000004"/>
    <n v="0.80720000000000003"/>
  </r>
  <r>
    <x v="19"/>
    <n v="-2.8094999999999999"/>
    <n v="0.46022000000000002"/>
    <n v="0.80720000000000003"/>
  </r>
  <r>
    <x v="19"/>
    <n v="-1.7430000000000001"/>
    <n v="0.36316999999999999"/>
    <n v="0.80720000000000003"/>
  </r>
  <r>
    <x v="19"/>
    <n v="-0.98960000000000004"/>
    <n v="0.30797000000000002"/>
    <n v="0.80720000000000003"/>
  </r>
  <r>
    <x v="19"/>
    <n v="1.3082"/>
    <n v="0.16866"/>
    <n v="0.80720000000000003"/>
  </r>
  <r>
    <x v="19"/>
    <n v="3.0893999999999999"/>
    <n v="6.8290000000000003E-2"/>
    <n v="0.80720000000000003"/>
  </r>
  <r>
    <x v="19"/>
    <n v="2.8096999999999999"/>
    <n v="7.3120000000000004E-2"/>
    <n v="0.80720000000000003"/>
  </r>
  <r>
    <x v="19"/>
    <n v="2.1541999999999999"/>
    <n v="0.11885999999999999"/>
    <n v="0.80720000000000003"/>
  </r>
  <r>
    <x v="19"/>
    <n v="1.2926"/>
    <n v="0.12651000000000001"/>
    <n v="0.80720000000000003"/>
  </r>
  <r>
    <x v="19"/>
    <n v="3.1259000000000001"/>
    <n v="3.5839999999999997E-2"/>
    <n v="0.80720000000000003"/>
  </r>
  <r>
    <x v="19"/>
    <n v="-0.27710000000000001"/>
    <n v="0.21010999999999999"/>
    <n v="0.80720000000000003"/>
  </r>
  <r>
    <x v="19"/>
    <n v="-2.9237000000000002"/>
    <n v="0.31468000000000002"/>
    <n v="0.80720000000000003"/>
  </r>
  <r>
    <x v="19"/>
    <n v="-3.9740000000000002"/>
    <n v="0.34427999999999997"/>
    <n v="0.80720000000000003"/>
  </r>
  <r>
    <x v="19"/>
    <n v="-3.57"/>
    <n v="0.31131999999999999"/>
    <n v="0.80720000000000003"/>
  </r>
  <r>
    <x v="19"/>
    <n v="-3.1897000000000002"/>
    <n v="0.28220000000000001"/>
    <n v="0.80720000000000003"/>
  </r>
  <r>
    <x v="19"/>
    <n v="-2.8477000000000001"/>
    <n v="0.25824999999999998"/>
    <n v="0.80720000000000003"/>
  </r>
  <r>
    <x v="19"/>
    <n v="-3.1448999999999998"/>
    <n v="0.27753"/>
    <n v="0.80720000000000003"/>
  </r>
  <r>
    <x v="19"/>
    <n v="-5.1241000000000003"/>
    <n v="0.30530000000000002"/>
    <n v="0.80720000000000003"/>
  </r>
  <r>
    <x v="19"/>
    <n v="-3.7292000000000001"/>
    <n v="0.37247000000000002"/>
    <n v="0.80720000000000003"/>
  </r>
  <r>
    <x v="19"/>
    <n v="-2.2869999999999999"/>
    <n v="0.30553999999999998"/>
    <n v="0.80720000000000003"/>
  </r>
  <r>
    <x v="19"/>
    <n v="-4.6268000000000002"/>
    <n v="0.33698"/>
    <n v="0.80720000000000003"/>
  </r>
  <r>
    <x v="19"/>
    <n v="-14.381399999999999"/>
    <n v="0.80861000000000005"/>
    <n v="0.80720000000000003"/>
  </r>
  <r>
    <x v="19"/>
    <n v="-14.2852"/>
    <n v="0.72477999999999998"/>
    <n v="0.80720000000000003"/>
  </r>
  <r>
    <x v="19"/>
    <n v="-14.1692"/>
    <n v="0.71640000000000004"/>
    <n v="0.80720000000000003"/>
  </r>
  <r>
    <x v="19"/>
    <n v="-12.5139"/>
    <n v="0.7157"/>
    <n v="0.80720000000000003"/>
  </r>
  <r>
    <x v="19"/>
    <n v="-13.5185"/>
    <n v="0.76368000000000003"/>
    <n v="0.80720000000000003"/>
  </r>
  <r>
    <x v="19"/>
    <n v="-11.9085"/>
    <n v="0.66791"/>
    <n v="0.80720000000000003"/>
  </r>
  <r>
    <x v="19"/>
    <n v="-12.2887"/>
    <n v="0.64563999999999999"/>
    <n v="0.80720000000000003"/>
  </r>
  <r>
    <x v="19"/>
    <n v="-13.923400000000001"/>
    <n v="0.67813999999999997"/>
    <n v="0.80720000000000003"/>
  </r>
  <r>
    <x v="19"/>
    <n v="-12.310499999999999"/>
    <n v="0.63563000000000003"/>
    <n v="0.80720000000000003"/>
  </r>
  <r>
    <x v="19"/>
    <n v="-12.334300000000001"/>
    <n v="0.60643000000000002"/>
    <n v="0.80720000000000003"/>
  </r>
  <r>
    <x v="19"/>
    <n v="-11.7845"/>
    <n v="0.57652999999999999"/>
    <n v="0.80720000000000003"/>
  </r>
  <r>
    <x v="19"/>
    <n v="-11.130599999999999"/>
    <n v="0.55132999999999999"/>
    <n v="0.80720000000000003"/>
  </r>
  <r>
    <x v="19"/>
    <n v="-12.1228"/>
    <n v="0.60141999999999995"/>
    <n v="0.80720000000000003"/>
  </r>
  <r>
    <x v="19"/>
    <n v="-11.434699999999999"/>
    <n v="0.56674000000000002"/>
    <n v="0.80720000000000003"/>
  </r>
  <r>
    <x v="19"/>
    <n v="-10.351599999999999"/>
    <n v="0.52459999999999996"/>
    <n v="0.80720000000000003"/>
  </r>
  <r>
    <x v="19"/>
    <n v="-11.4648"/>
    <n v="0.56738999999999995"/>
    <n v="0.80720000000000003"/>
  </r>
  <r>
    <x v="19"/>
    <n v="-10.7684"/>
    <n v="0.53968000000000005"/>
    <n v="0.80720000000000003"/>
  </r>
  <r>
    <x v="19"/>
    <n v="-12.285299999999999"/>
    <n v="0.60494000000000003"/>
    <n v="0.80720000000000003"/>
  </r>
  <r>
    <x v="19"/>
    <n v="-12.145899999999999"/>
    <n v="0.59040999999999999"/>
    <n v="0.80720000000000003"/>
  </r>
  <r>
    <x v="19"/>
    <n v="-11.464499999999999"/>
    <n v="0.53998999999999997"/>
    <n v="0.80720000000000003"/>
  </r>
  <r>
    <x v="19"/>
    <n v="-11.251799999999999"/>
    <n v="0.52081999999999995"/>
    <n v="0.80720000000000003"/>
  </r>
  <r>
    <x v="19"/>
    <n v="-11.2531"/>
    <n v="0.53480000000000005"/>
    <n v="0.80720000000000003"/>
  </r>
  <r>
    <x v="19"/>
    <n v="-11.7822"/>
    <n v="0.56479000000000001"/>
    <n v="0.80720000000000003"/>
  </r>
  <r>
    <x v="19"/>
    <n v="-12.805"/>
    <n v="0.60118000000000005"/>
    <n v="0.80720000000000003"/>
  </r>
  <r>
    <x v="19"/>
    <n v="-11.4518"/>
    <n v="0.52751999999999999"/>
    <n v="0.80720000000000003"/>
  </r>
  <r>
    <x v="19"/>
    <n v="-15.694000000000001"/>
    <n v="0.70991000000000004"/>
    <n v="0.80720000000000003"/>
  </r>
  <r>
    <x v="19"/>
    <n v="-7.2984"/>
    <n v="0.35572999999999999"/>
    <n v="0.80720000000000003"/>
  </r>
  <r>
    <x v="19"/>
    <n v="-8.2028999999999996"/>
    <n v="0.40407999999999999"/>
    <n v="0.80720000000000003"/>
  </r>
  <r>
    <x v="19"/>
    <n v="-6.4286000000000003"/>
    <n v="0.33067000000000002"/>
    <n v="0.80720000000000003"/>
  </r>
  <r>
    <x v="19"/>
    <n v="-7.9257"/>
    <n v="0.38612999999999997"/>
    <n v="0.80720000000000003"/>
  </r>
  <r>
    <x v="19"/>
    <n v="-5.8731"/>
    <n v="0.30207000000000001"/>
    <n v="0.80720000000000003"/>
  </r>
  <r>
    <x v="19"/>
    <n v="-4.4311999999999996"/>
    <n v="0.25011"/>
    <n v="0.80720000000000003"/>
  </r>
  <r>
    <x v="19"/>
    <n v="-3.6756000000000002"/>
    <n v="0.21462000000000001"/>
    <n v="0.80720000000000003"/>
  </r>
  <r>
    <x v="19"/>
    <n v="-3.9226999999999999"/>
    <n v="0.22555"/>
    <n v="0.80720000000000003"/>
  </r>
  <r>
    <x v="19"/>
    <n v="-3.0476000000000001"/>
    <n v="0.19134000000000001"/>
    <n v="0.80720000000000003"/>
  </r>
  <r>
    <x v="20"/>
    <n v="2.1631999999999998"/>
    <n v="-5.9180000000000003E-2"/>
    <n v="0.82050000000000001"/>
  </r>
  <r>
    <x v="20"/>
    <n v="2.7648999999999999"/>
    <n v="-9.5560000000000006E-2"/>
    <n v="0.82050000000000001"/>
  </r>
  <r>
    <x v="20"/>
    <n v="3.8969"/>
    <n v="-0.13166"/>
    <n v="0.82050000000000001"/>
  </r>
  <r>
    <x v="20"/>
    <n v="3.7810000000000001"/>
    <n v="-0.1444"/>
    <n v="0.82050000000000001"/>
  </r>
  <r>
    <x v="20"/>
    <n v="5.1946000000000003"/>
    <n v="-0.21919"/>
    <n v="0.82050000000000001"/>
  </r>
  <r>
    <x v="20"/>
    <n v="6.5086000000000004"/>
    <n v="-0.27456000000000003"/>
    <n v="0.82050000000000001"/>
  </r>
  <r>
    <x v="20"/>
    <n v="8.4882000000000009"/>
    <n v="-0.36466999999999999"/>
    <n v="0.82050000000000001"/>
  </r>
  <r>
    <x v="20"/>
    <n v="7.5827999999999998"/>
    <n v="-0.32079000000000002"/>
    <n v="0.82050000000000001"/>
  </r>
  <r>
    <x v="20"/>
    <n v="7.4264000000000001"/>
    <n v="-0.3019"/>
    <n v="0.82050000000000001"/>
  </r>
  <r>
    <x v="20"/>
    <n v="7.1352000000000002"/>
    <n v="-0.30170000000000002"/>
    <n v="0.82050000000000001"/>
  </r>
  <r>
    <x v="20"/>
    <n v="7.5343999999999998"/>
    <n v="-0.32484000000000002"/>
    <n v="0.82050000000000001"/>
  </r>
  <r>
    <x v="20"/>
    <n v="8.1786999999999992"/>
    <n v="-0.35550999999999999"/>
    <n v="0.82050000000000001"/>
  </r>
  <r>
    <x v="20"/>
    <n v="7.8807"/>
    <n v="-0.34412999999999999"/>
    <n v="0.82050000000000001"/>
  </r>
  <r>
    <x v="20"/>
    <n v="7.2260999999999997"/>
    <n v="-0.31054999999999999"/>
    <n v="0.82050000000000001"/>
  </r>
  <r>
    <x v="20"/>
    <n v="6.4104000000000001"/>
    <n v="-0.26684000000000002"/>
    <n v="0.82050000000000001"/>
  </r>
  <r>
    <x v="20"/>
    <n v="6.6001000000000003"/>
    <n v="-0.27289000000000002"/>
    <n v="0.82050000000000001"/>
  </r>
  <r>
    <x v="20"/>
    <n v="5.2770000000000001"/>
    <n v="-0.20985999999999999"/>
    <n v="0.82050000000000001"/>
  </r>
  <r>
    <x v="20"/>
    <n v="6.4752000000000001"/>
    <n v="-0.26565"/>
    <n v="0.82050000000000001"/>
  </r>
  <r>
    <x v="20"/>
    <n v="4.1814999999999998"/>
    <n v="-0.15926000000000001"/>
    <n v="0.82050000000000001"/>
  </r>
  <r>
    <x v="20"/>
    <n v="3.9077999999999999"/>
    <n v="-0.13833000000000001"/>
    <n v="0.82050000000000001"/>
  </r>
  <r>
    <x v="20"/>
    <n v="4.5331000000000001"/>
    <n v="-0.16703000000000001"/>
    <n v="0.82050000000000001"/>
  </r>
  <r>
    <x v="20"/>
    <n v="5.7502000000000004"/>
    <n v="-0.20712"/>
    <n v="0.82050000000000001"/>
  </r>
  <r>
    <x v="20"/>
    <n v="5.2858000000000001"/>
    <n v="-0.18237"/>
    <n v="0.82050000000000001"/>
  </r>
  <r>
    <x v="20"/>
    <n v="5.6478999999999999"/>
    <n v="-0.20338000000000001"/>
    <n v="0.82050000000000001"/>
  </r>
  <r>
    <x v="20"/>
    <n v="5.5925000000000002"/>
    <n v="-0.21017"/>
    <n v="0.82050000000000001"/>
  </r>
  <r>
    <x v="20"/>
    <n v="5.0862999999999996"/>
    <n v="-0.18537999999999999"/>
    <n v="0.82050000000000001"/>
  </r>
  <r>
    <x v="20"/>
    <n v="6.7108999999999996"/>
    <n v="-0.25849"/>
    <n v="0.82050000000000001"/>
  </r>
  <r>
    <x v="4"/>
    <s v="#N/A N/A"/>
    <s v="#N/A N/A"/>
    <s v="#N/A N/A"/>
  </r>
  <r>
    <x v="20"/>
    <n v="7.0865999999999998"/>
    <n v="-0.25792999999999999"/>
    <n v="0.82050000000000001"/>
  </r>
  <r>
    <x v="20"/>
    <n v="8.2080000000000002"/>
    <n v="-0.30221999999999999"/>
    <n v="0.82050000000000001"/>
  </r>
  <r>
    <x v="20"/>
    <n v="7.7503000000000002"/>
    <n v="-0.28186"/>
    <n v="0.82050000000000001"/>
  </r>
  <r>
    <x v="20"/>
    <n v="7.7888000000000002"/>
    <n v="-0.29366999999999999"/>
    <n v="0.82050000000000001"/>
  </r>
  <r>
    <x v="20"/>
    <n v="6.7470999999999997"/>
    <n v="-0.23719999999999999"/>
    <n v="0.82050000000000001"/>
  </r>
  <r>
    <x v="20"/>
    <n v="6.3731999999999998"/>
    <n v="-0.22084000000000001"/>
    <n v="0.82050000000000001"/>
  </r>
  <r>
    <x v="20"/>
    <n v="6.2266000000000004"/>
    <n v="-0.22083"/>
    <n v="0.82050000000000001"/>
  </r>
  <r>
    <x v="20"/>
    <n v="5.4139999999999997"/>
    <n v="-0.17612"/>
    <n v="0.82050000000000001"/>
  </r>
  <r>
    <x v="20"/>
    <n v="4.3410000000000002"/>
    <n v="-0.13769999999999999"/>
    <n v="0.82050000000000001"/>
  </r>
  <r>
    <x v="20"/>
    <n v="4.0209999999999999"/>
    <n v="-0.11072"/>
    <n v="0.82050000000000001"/>
  </r>
  <r>
    <x v="20"/>
    <n v="3.6533000000000002"/>
    <n v="-9.6890000000000004E-2"/>
    <n v="0.82050000000000001"/>
  </r>
  <r>
    <x v="20"/>
    <n v="0.1"/>
    <n v="5.5759999999999997E-2"/>
    <n v="0.82050000000000001"/>
  </r>
  <r>
    <x v="20"/>
    <n v="-3.0300000000000001E-2"/>
    <n v="5.9279999999999999E-2"/>
    <n v="0.82050000000000001"/>
  </r>
  <r>
    <x v="20"/>
    <n v="-0.63180000000000003"/>
    <n v="7.9649999999999999E-2"/>
    <n v="0.82050000000000001"/>
  </r>
  <r>
    <x v="20"/>
    <n v="4.4600000000000001E-2"/>
    <n v="4.4139999999999999E-2"/>
    <n v="0.82050000000000001"/>
  </r>
  <r>
    <x v="20"/>
    <n v="-0.96630000000000005"/>
    <n v="8.3019999999999997E-2"/>
    <n v="0.82050000000000001"/>
  </r>
  <r>
    <x v="20"/>
    <n v="-0.54159999999999997"/>
    <n v="6.9349999999999995E-2"/>
    <n v="0.82050000000000001"/>
  </r>
  <r>
    <x v="20"/>
    <n v="9.6299999999999997E-2"/>
    <n v="5.1049999999999998E-2"/>
    <n v="0.82050000000000001"/>
  </r>
  <r>
    <x v="20"/>
    <n v="0.1089"/>
    <n v="4.956E-2"/>
    <n v="0.82050000000000001"/>
  </r>
  <r>
    <x v="20"/>
    <n v="1.0863"/>
    <n v="1.039E-2"/>
    <n v="0.82050000000000001"/>
  </r>
  <r>
    <x v="20"/>
    <n v="0.64049999999999996"/>
    <n v="3.1320000000000001E-2"/>
    <n v="0.82050000000000001"/>
  </r>
  <r>
    <x v="20"/>
    <n v="-0.22239999999999999"/>
    <n v="6.1890000000000001E-2"/>
    <n v="0.82050000000000001"/>
  </r>
  <r>
    <x v="4"/>
    <s v="#N/A N/A"/>
    <s v="#N/A N/A"/>
    <s v="#N/A N/A"/>
  </r>
  <r>
    <x v="20"/>
    <n v="-0.93310000000000004"/>
    <n v="8.7160000000000001E-2"/>
    <n v="0.82050000000000001"/>
  </r>
  <r>
    <x v="20"/>
    <n v="-0.77229999999999999"/>
    <n v="8.1229999999999997E-2"/>
    <n v="0.82050000000000001"/>
  </r>
  <r>
    <x v="20"/>
    <n v="-2.87E-2"/>
    <n v="5.5120000000000002E-2"/>
    <n v="0.82050000000000001"/>
  </r>
  <r>
    <x v="20"/>
    <n v="-1.0871"/>
    <n v="9.2109999999999997E-2"/>
    <n v="0.82050000000000001"/>
  </r>
  <r>
    <x v="20"/>
    <n v="-1.0488999999999999"/>
    <n v="9.4369999999999996E-2"/>
    <n v="0.82050000000000001"/>
  </r>
  <r>
    <x v="20"/>
    <n v="-1.091"/>
    <n v="9.7799999999999998E-2"/>
    <n v="0.82050000000000001"/>
  </r>
  <r>
    <x v="20"/>
    <n v="-2.0758000000000001"/>
    <n v="0.13200000000000001"/>
    <n v="0.82050000000000001"/>
  </r>
  <r>
    <x v="20"/>
    <n v="-2.1597"/>
    <n v="0.13297"/>
    <n v="0.82050000000000001"/>
  </r>
  <r>
    <x v="20"/>
    <n v="-2.9796999999999998"/>
    <n v="0.16866999999999999"/>
    <n v="0.82050000000000001"/>
  </r>
  <r>
    <x v="20"/>
    <n v="-0.58409999999999995"/>
    <n v="7.7950000000000005E-2"/>
    <n v="0.82050000000000001"/>
  </r>
  <r>
    <x v="20"/>
    <n v="0.84450000000000003"/>
    <n v="2.0449999999999999E-2"/>
    <n v="0.82050000000000001"/>
  </r>
  <r>
    <x v="20"/>
    <n v="0.78100000000000003"/>
    <n v="2.1219999999999999E-2"/>
    <n v="0.82050000000000001"/>
  </r>
  <r>
    <x v="20"/>
    <n v="-1.0452999999999999"/>
    <n v="9.1189999999999993E-2"/>
    <n v="0.82050000000000001"/>
  </r>
  <r>
    <x v="21"/>
    <n v="-0.25490000000000002"/>
    <n v="6.9269999999999998E-2"/>
    <n v="0.84709999999999996"/>
  </r>
  <r>
    <x v="21"/>
    <n v="0.96040000000000003"/>
    <n v="1.1310000000000001E-2"/>
    <n v="0.84709999999999996"/>
  </r>
  <r>
    <x v="21"/>
    <n v="0.82289999999999996"/>
    <n v="1.8499999999999999E-2"/>
    <n v="0.84709999999999996"/>
  </r>
  <r>
    <x v="21"/>
    <n v="1.26E-2"/>
    <n v="5.4359999999999999E-2"/>
    <n v="0.84709999999999996"/>
  </r>
  <r>
    <x v="21"/>
    <n v="0.32190000000000002"/>
    <n v="4.4790000000000003E-2"/>
    <n v="0.84709999999999996"/>
  </r>
  <r>
    <x v="21"/>
    <n v="0.83919999999999995"/>
    <n v="1.602E-2"/>
    <n v="0.84709999999999996"/>
  </r>
  <r>
    <x v="21"/>
    <n v="0.66269999999999996"/>
    <n v="3.0939999999999999E-2"/>
    <n v="0.84709999999999996"/>
  </r>
  <r>
    <x v="21"/>
    <n v="-7.3817000000000004"/>
    <n v="0.42879"/>
    <n v="0.84709999999999996"/>
  </r>
  <r>
    <x v="21"/>
    <n v="-7.5529999999999999"/>
    <n v="0.42775000000000002"/>
    <n v="0.84709999999999996"/>
  </r>
  <r>
    <x v="21"/>
    <n v="-12.279500000000001"/>
    <n v="0.65671000000000002"/>
    <n v="0.84709999999999996"/>
  </r>
  <r>
    <x v="21"/>
    <n v="-12.355600000000001"/>
    <n v="0.65454999999999997"/>
    <n v="0.84709999999999996"/>
  </r>
  <r>
    <x v="21"/>
    <n v="-12.1632"/>
    <n v="0.64258999999999999"/>
    <n v="0.84709999999999996"/>
  </r>
  <r>
    <x v="21"/>
    <n v="-11.514699999999999"/>
    <n v="0.60099999999999998"/>
    <n v="0.84709999999999996"/>
  </r>
  <r>
    <x v="21"/>
    <n v="-13.2393"/>
    <n v="0.68164000000000002"/>
    <n v="0.84709999999999996"/>
  </r>
  <r>
    <x v="21"/>
    <n v="-13.1126"/>
    <n v="0.66771000000000003"/>
    <n v="0.84709999999999996"/>
  </r>
  <r>
    <x v="21"/>
    <n v="-12.995900000000001"/>
    <n v="0.65898999999999996"/>
    <n v="0.84709999999999996"/>
  </r>
  <r>
    <x v="21"/>
    <n v="-13.9429"/>
    <n v="0.69613999999999998"/>
    <n v="0.84709999999999996"/>
  </r>
  <r>
    <x v="21"/>
    <n v="-14.012499999999999"/>
    <n v="0.70381000000000005"/>
    <n v="0.84709999999999996"/>
  </r>
  <r>
    <x v="21"/>
    <n v="-13.592499999999999"/>
    <n v="0.67939000000000005"/>
    <n v="0.84709999999999996"/>
  </r>
  <r>
    <x v="21"/>
    <n v="-13.7415"/>
    <n v="0.67152999999999996"/>
    <n v="0.84709999999999996"/>
  </r>
  <r>
    <x v="21"/>
    <n v="-12.8215"/>
    <n v="0.63119000000000003"/>
    <n v="0.84709999999999996"/>
  </r>
  <r>
    <x v="21"/>
    <n v="-13.025499999999999"/>
    <n v="0.63912000000000002"/>
    <n v="0.84709999999999996"/>
  </r>
  <r>
    <x v="21"/>
    <n v="-13.7844"/>
    <n v="0.66593999999999998"/>
    <n v="0.84709999999999996"/>
  </r>
  <r>
    <x v="21"/>
    <n v="-19.004999999999999"/>
    <n v="0.89561999999999997"/>
    <n v="0.84709999999999996"/>
  </r>
  <r>
    <x v="21"/>
    <n v="-20.002500000000001"/>
    <n v="0.91988000000000003"/>
    <n v="0.84709999999999996"/>
  </r>
  <r>
    <x v="21"/>
    <n v="-19.549800000000001"/>
    <n v="0.91386999999999996"/>
    <n v="0.84709999999999996"/>
  </r>
  <r>
    <x v="21"/>
    <n v="-19.420000000000002"/>
    <n v="0.90193999999999996"/>
    <n v="0.84709999999999996"/>
  </r>
  <r>
    <x v="21"/>
    <n v="-19.9328"/>
    <n v="0.90820999999999996"/>
    <n v="0.84709999999999996"/>
  </r>
  <r>
    <x v="21"/>
    <n v="-20.625699999999998"/>
    <n v="0.92837999999999998"/>
    <n v="0.84709999999999996"/>
  </r>
  <r>
    <x v="21"/>
    <n v="-20.546500000000002"/>
    <n v="0.92135"/>
    <n v="0.84709999999999996"/>
  </r>
  <r>
    <x v="21"/>
    <n v="-20.666599999999999"/>
    <n v="0.92115999999999998"/>
    <n v="0.84709999999999996"/>
  </r>
  <r>
    <x v="21"/>
    <n v="-19.858499999999999"/>
    <n v="0.88173000000000001"/>
    <n v="0.84709999999999996"/>
  </r>
  <r>
    <x v="21"/>
    <n v="-19.938700000000001"/>
    <n v="0.87617999999999996"/>
    <n v="0.84709999999999996"/>
  </r>
  <r>
    <x v="21"/>
    <n v="-19.0474"/>
    <n v="0.83582000000000001"/>
    <n v="0.84709999999999996"/>
  </r>
  <r>
    <x v="21"/>
    <n v="-19.497199999999999"/>
    <n v="0.84904000000000002"/>
    <n v="0.84709999999999996"/>
  </r>
  <r>
    <x v="21"/>
    <n v="-19.684100000000001"/>
    <n v="0.85324999999999995"/>
    <n v="0.84709999999999996"/>
  </r>
  <r>
    <x v="21"/>
    <n v="-20.233499999999999"/>
    <n v="0.87473000000000001"/>
    <n v="0.84709999999999996"/>
  </r>
  <r>
    <x v="21"/>
    <n v="-19.96"/>
    <n v="0.85"/>
    <n v="0.84709999999999996"/>
  </r>
  <r>
    <x v="21"/>
    <n v="-19.994499999999999"/>
    <n v="0.84780999999999995"/>
    <n v="0.84709999999999996"/>
  </r>
  <r>
    <x v="21"/>
    <n v="-19.268699999999999"/>
    <n v="0.81418999999999997"/>
    <n v="0.84709999999999996"/>
  </r>
  <r>
    <x v="21"/>
    <n v="-19.4389"/>
    <n v="0.81845999999999997"/>
    <n v="0.84709999999999996"/>
  </r>
  <r>
    <x v="21"/>
    <n v="-20.486799999999999"/>
    <n v="0.85851"/>
    <n v="0.84709999999999996"/>
  </r>
  <r>
    <x v="21"/>
    <n v="-19.972100000000001"/>
    <n v="0.83572999999999997"/>
    <n v="0.84709999999999996"/>
  </r>
  <r>
    <x v="21"/>
    <n v="-19.929300000000001"/>
    <n v="0.83174000000000003"/>
    <n v="0.84709999999999996"/>
  </r>
  <r>
    <x v="21"/>
    <n v="-19.538599999999999"/>
    <n v="0.80306"/>
    <n v="0.84709999999999996"/>
  </r>
  <r>
    <x v="21"/>
    <n v="-18.626799999999999"/>
    <n v="0.76863000000000004"/>
    <n v="0.84709999999999996"/>
  </r>
  <r>
    <x v="21"/>
    <n v="-19.9374"/>
    <n v="0.82377999999999996"/>
    <n v="0.84709999999999996"/>
  </r>
  <r>
    <x v="21"/>
    <n v="-19.290600000000001"/>
    <n v="0.80696000000000001"/>
    <n v="0.84709999999999996"/>
  </r>
  <r>
    <x v="21"/>
    <n v="-19.8139"/>
    <n v="0.81016999999999995"/>
    <n v="0.84709999999999996"/>
  </r>
  <r>
    <x v="21"/>
    <n v="-20.7806"/>
    <n v="0.86704000000000003"/>
    <n v="0.84709999999999996"/>
  </r>
  <r>
    <x v="21"/>
    <n v="-21.055199999999999"/>
    <n v="0.84984000000000004"/>
    <n v="0.84709999999999996"/>
  </r>
  <r>
    <x v="21"/>
    <n v="-20.190200000000001"/>
    <n v="0.83492"/>
    <n v="0.84709999999999996"/>
  </r>
  <r>
    <x v="21"/>
    <n v="-19.604500000000002"/>
    <n v="0.80159999999999998"/>
    <n v="0.84709999999999996"/>
  </r>
  <r>
    <x v="21"/>
    <n v="-20.416899999999998"/>
    <n v="0.79888999999999999"/>
    <n v="0.84709999999999996"/>
  </r>
  <r>
    <x v="21"/>
    <n v="-19.875"/>
    <n v="0.81494"/>
    <n v="0.84709999999999996"/>
  </r>
  <r>
    <x v="21"/>
    <n v="-20.4055"/>
    <n v="0.81908000000000003"/>
    <n v="0.84709999999999996"/>
  </r>
  <r>
    <x v="21"/>
    <n v="-21.038399999999999"/>
    <n v="0.83360000000000001"/>
    <n v="0.84709999999999996"/>
  </r>
  <r>
    <x v="21"/>
    <n v="-20.5001"/>
    <n v="0.80945"/>
    <n v="0.84709999999999996"/>
  </r>
  <r>
    <x v="21"/>
    <n v="-20.8535"/>
    <n v="0.82608999999999999"/>
    <n v="0.84709999999999996"/>
  </r>
  <r>
    <x v="21"/>
    <n v="-22.532800000000002"/>
    <n v="0.84835000000000005"/>
    <n v="0.84709999999999996"/>
  </r>
  <r>
    <x v="21"/>
    <n v="-21.410699999999999"/>
    <n v="0.83240999999999998"/>
    <n v="0.84709999999999996"/>
  </r>
  <r>
    <x v="21"/>
    <n v="-20.815999999999999"/>
    <n v="0.79573000000000005"/>
    <n v="0.84709999999999996"/>
  </r>
  <r>
    <x v="21"/>
    <n v="-21.174399999999999"/>
    <n v="0.79979"/>
    <n v="0.84709999999999996"/>
  </r>
  <r>
    <x v="21"/>
    <n v="-21.4956"/>
    <n v="0.79349999999999998"/>
    <n v="0.84709999999999996"/>
  </r>
  <r>
    <x v="22"/>
    <n v="3.0301"/>
    <n v="-8.6800000000000002E-2"/>
    <n v="0.83379999999999999"/>
  </r>
  <r>
    <x v="22"/>
    <n v="3.8111000000000002"/>
    <n v="-0.12973000000000001"/>
    <n v="0.83379999999999999"/>
  </r>
  <r>
    <x v="22"/>
    <n v="2.4474"/>
    <n v="-5.8610000000000002E-2"/>
    <n v="0.83379999999999999"/>
  </r>
  <r>
    <x v="22"/>
    <n v="2.8264"/>
    <n v="-7.5749999999999998E-2"/>
    <n v="0.83379999999999999"/>
  </r>
  <r>
    <x v="22"/>
    <n v="1.9458"/>
    <n v="-4.4260000000000001E-2"/>
    <n v="0.83379999999999999"/>
  </r>
  <r>
    <x v="22"/>
    <n v="1.673"/>
    <n v="-2.6929999999999999E-2"/>
    <n v="0.83379999999999999"/>
  </r>
  <r>
    <x v="22"/>
    <n v="2.3956"/>
    <n v="-7.6670000000000002E-2"/>
    <n v="0.83379999999999999"/>
  </r>
  <r>
    <x v="22"/>
    <n v="1.7266999999999999"/>
    <n v="-3.764E-2"/>
    <n v="0.83379999999999999"/>
  </r>
  <r>
    <x v="22"/>
    <n v="1.0582"/>
    <n v="-4.3E-3"/>
    <n v="0.83379999999999999"/>
  </r>
  <r>
    <x v="22"/>
    <n v="1.1446000000000001"/>
    <n v="-8.4200000000000004E-3"/>
    <n v="0.83379999999999999"/>
  </r>
  <r>
    <x v="22"/>
    <n v="0.29509999999999997"/>
    <n v="3.2489999999999998E-2"/>
    <n v="0.83379999999999999"/>
  </r>
  <r>
    <x v="22"/>
    <n v="8.6199999999999999E-2"/>
    <n v="4.478E-2"/>
    <n v="0.83379999999999999"/>
  </r>
  <r>
    <x v="22"/>
    <n v="-1.0081"/>
    <n v="6.8820000000000006E-2"/>
    <n v="0.83379999999999999"/>
  </r>
  <r>
    <x v="22"/>
    <n v="0.1114"/>
    <n v="4.0649999999999999E-2"/>
    <n v="0.83379999999999999"/>
  </r>
  <r>
    <x v="22"/>
    <n v="-0.17910000000000001"/>
    <n v="6.4579999999999999E-2"/>
    <n v="0.83379999999999999"/>
  </r>
  <r>
    <x v="22"/>
    <n v="-0.71919999999999995"/>
    <n v="8.8249999999999995E-2"/>
    <n v="0.83379999999999999"/>
  </r>
  <r>
    <x v="22"/>
    <n v="-0.56769999999999998"/>
    <n v="7.9560000000000006E-2"/>
    <n v="0.83379999999999999"/>
  </r>
  <r>
    <x v="22"/>
    <n v="-0.78320000000000001"/>
    <n v="5.2400000000000002E-2"/>
    <n v="0.83379999999999999"/>
  </r>
  <r>
    <x v="22"/>
    <n v="0.34289999999999998"/>
    <n v="2.9139999999999999E-2"/>
    <n v="0.83379999999999999"/>
  </r>
  <r>
    <x v="22"/>
    <n v="-0.88660000000000005"/>
    <n v="5.5919999999999997E-2"/>
    <n v="0.83379999999999999"/>
  </r>
  <r>
    <x v="22"/>
    <n v="-1.4717"/>
    <n v="8.2710000000000006E-2"/>
    <n v="0.83379999999999999"/>
  </r>
  <r>
    <x v="22"/>
    <n v="-0.81969999999999998"/>
    <n v="8.2189999999999999E-2"/>
    <n v="0.83379999999999999"/>
  </r>
  <r>
    <x v="22"/>
    <n v="-0.85399999999999998"/>
    <n v="7.0709999999999995E-2"/>
    <n v="0.83379999999999999"/>
  </r>
  <r>
    <x v="22"/>
    <n v="-0.47860000000000003"/>
    <n v="5.5530000000000003E-2"/>
    <n v="0.83379999999999999"/>
  </r>
  <r>
    <x v="22"/>
    <n v="-1.3202"/>
    <n v="7.4149999999999994E-2"/>
    <n v="0.83379999999999999"/>
  </r>
  <r>
    <x v="22"/>
    <n v="-1.2403"/>
    <n v="7.0290000000000005E-2"/>
    <n v="0.83379999999999999"/>
  </r>
  <r>
    <x v="22"/>
    <n v="-1.7022999999999999"/>
    <n v="0.11405"/>
    <n v="0.83379999999999999"/>
  </r>
  <r>
    <x v="22"/>
    <n v="-2.1770999999999998"/>
    <n v="0.12478"/>
    <n v="0.83379999999999999"/>
  </r>
  <r>
    <x v="22"/>
    <n v="-1.2044999999999999"/>
    <n v="9.153E-2"/>
    <n v="0.83379999999999999"/>
  </r>
  <r>
    <x v="22"/>
    <n v="-0.66839999999999999"/>
    <n v="6.5989999999999993E-2"/>
    <n v="0.83379999999999999"/>
  </r>
  <r>
    <x v="22"/>
    <n v="-0.54"/>
    <n v="6.2289999999999998E-2"/>
    <n v="0.83379999999999999"/>
  </r>
  <r>
    <x v="22"/>
    <n v="-0.39360000000000001"/>
    <n v="4.777E-2"/>
    <n v="0.83379999999999999"/>
  </r>
  <r>
    <x v="22"/>
    <n v="-0.31169999999999998"/>
    <n v="4.4240000000000002E-2"/>
    <n v="0.83379999999999999"/>
  </r>
  <r>
    <x v="22"/>
    <n v="-0.58740000000000003"/>
    <n v="6.1859999999999998E-2"/>
    <n v="0.83379999999999999"/>
  </r>
  <r>
    <x v="22"/>
    <n v="-1.0009999999999999"/>
    <n v="7.2220000000000006E-2"/>
    <n v="0.83379999999999999"/>
  </r>
  <r>
    <x v="22"/>
    <n v="-0.33289999999999997"/>
    <n v="4.4010000000000001E-2"/>
    <n v="0.83379999999999999"/>
  </r>
  <r>
    <x v="22"/>
    <n v="-0.45800000000000002"/>
    <n v="4.4049999999999999E-2"/>
    <n v="0.83379999999999999"/>
  </r>
  <r>
    <x v="22"/>
    <n v="-0.02"/>
    <n v="2.683E-2"/>
    <n v="0.83379999999999999"/>
  </r>
  <r>
    <x v="22"/>
    <n v="0.89270000000000005"/>
    <n v="3.0200000000000001E-2"/>
    <n v="0.83379999999999999"/>
  </r>
  <r>
    <x v="22"/>
    <n v="0.58209999999999995"/>
    <n v="4.4170000000000001E-2"/>
    <n v="0.83379999999999999"/>
  </r>
  <r>
    <x v="22"/>
    <n v="0.3609"/>
    <n v="2.0289999999999999E-2"/>
    <n v="0.83379999999999999"/>
  </r>
  <r>
    <x v="22"/>
    <n v="0.69330000000000003"/>
    <n v="7.11E-3"/>
    <n v="0.83379999999999999"/>
  </r>
  <r>
    <x v="22"/>
    <n v="1.0965"/>
    <n v="2.4049999999999998E-2"/>
    <n v="0.83379999999999999"/>
  </r>
  <r>
    <x v="22"/>
    <n v="1.0991"/>
    <n v="2.4129999999999999E-2"/>
    <n v="0.83379999999999999"/>
  </r>
  <r>
    <x v="22"/>
    <n v="-0.23319999999999999"/>
    <n v="4.7300000000000002E-2"/>
    <n v="0.83379999999999999"/>
  </r>
  <r>
    <x v="22"/>
    <n v="0.69220000000000004"/>
    <n v="7.5500000000000003E-3"/>
    <n v="0.83379999999999999"/>
  </r>
  <r>
    <x v="22"/>
    <n v="1.0701000000000001"/>
    <n v="-4.8399999999999997E-3"/>
    <n v="0.83379999999999999"/>
  </r>
  <r>
    <x v="22"/>
    <n v="0.30980000000000002"/>
    <n v="3.0859999999999999E-2"/>
    <n v="0.83379999999999999"/>
  </r>
  <r>
    <x v="22"/>
    <n v="0.31900000000000001"/>
    <n v="2.7560000000000001E-2"/>
    <n v="0.83379999999999999"/>
  </r>
  <r>
    <x v="22"/>
    <n v="-1.9505999999999999"/>
    <n v="0.13805000000000001"/>
    <n v="0.83379999999999999"/>
  </r>
  <r>
    <x v="22"/>
    <n v="-2.1088"/>
    <n v="0.14083000000000001"/>
    <n v="0.83379999999999999"/>
  </r>
  <r>
    <x v="22"/>
    <n v="-2.3552"/>
    <n v="0.13317000000000001"/>
    <n v="0.83379999999999999"/>
  </r>
  <r>
    <x v="22"/>
    <n v="-6.7706"/>
    <n v="0.33361000000000002"/>
    <n v="0.83379999999999999"/>
  </r>
  <r>
    <x v="22"/>
    <n v="-9.4917999999999996"/>
    <n v="0.43747999999999998"/>
    <n v="0.83379999999999999"/>
  </r>
  <r>
    <x v="22"/>
    <n v="-23.247599999999998"/>
    <n v="0.96209999999999996"/>
    <n v="0.83379999999999999"/>
  </r>
  <r>
    <x v="22"/>
    <n v="-23.241399999999999"/>
    <n v="0.96"/>
    <n v="0.83379999999999999"/>
  </r>
  <r>
    <x v="22"/>
    <n v="-18.821000000000002"/>
    <n v="0.78603000000000001"/>
    <n v="0.83379999999999999"/>
  </r>
  <r>
    <x v="22"/>
    <n v="-19.206800000000001"/>
    <n v="0.74961"/>
    <n v="0.83379999999999999"/>
  </r>
  <r>
    <x v="22"/>
    <n v="-18.4437"/>
    <n v="0.76127"/>
    <n v="0.83379999999999999"/>
  </r>
  <r>
    <x v="22"/>
    <n v="-19.715900000000001"/>
    <n v="0.80110999999999999"/>
    <n v="0.83379999999999999"/>
  </r>
  <r>
    <x v="22"/>
    <n v="-19.240100000000002"/>
    <n v="0.78061000000000003"/>
    <n v="0.83379999999999999"/>
  </r>
  <r>
    <x v="22"/>
    <n v="-17.956800000000001"/>
    <n v="0.72823000000000004"/>
    <n v="0.83379999999999999"/>
  </r>
  <r>
    <x v="22"/>
    <n v="-19.482800000000001"/>
    <n v="0.77756999999999998"/>
    <n v="0.83379999999999999"/>
  </r>
  <r>
    <x v="22"/>
    <n v="-23.535399999999999"/>
    <n v="0.92367999999999995"/>
    <n v="0.83379999999999999"/>
  </r>
  <r>
    <x v="23"/>
    <n v="-0.99319999999999997"/>
    <n v="9.7989999999999994E-2"/>
    <n v="0.83379999999999999"/>
  </r>
  <r>
    <x v="23"/>
    <n v="-0.55279999999999996"/>
    <n v="0.12442"/>
    <n v="0.83379999999999999"/>
  </r>
  <r>
    <x v="23"/>
    <n v="-3.5200000000000002E-2"/>
    <n v="9.6839999999999996E-2"/>
    <n v="0.83379999999999999"/>
  </r>
  <r>
    <x v="23"/>
    <n v="1.1347"/>
    <n v="3.628E-2"/>
    <n v="0.83379999999999999"/>
  </r>
  <r>
    <x v="23"/>
    <n v="1.7771999999999999"/>
    <n v="1.042E-2"/>
    <n v="0.83379999999999999"/>
  </r>
  <r>
    <x v="23"/>
    <n v="1.9077"/>
    <n v="-2.7779999999999999E-2"/>
    <n v="0.83379999999999999"/>
  </r>
  <r>
    <x v="23"/>
    <n v="2.0005999999999999"/>
    <n v="-1.916E-2"/>
    <n v="0.83379999999999999"/>
  </r>
  <r>
    <x v="23"/>
    <n v="2.1798000000000002"/>
    <n v="-2.596E-2"/>
    <n v="0.83379999999999999"/>
  </r>
  <r>
    <x v="23"/>
    <n v="2.7543000000000002"/>
    <n v="-6.7040000000000002E-2"/>
    <n v="0.83379999999999999"/>
  </r>
  <r>
    <x v="23"/>
    <n v="1.7601"/>
    <n v="-1.7319999999999999E-2"/>
    <n v="0.83379999999999999"/>
  </r>
  <r>
    <x v="23"/>
    <n v="2.5230999999999999"/>
    <n v="-4.1930000000000002E-2"/>
    <n v="0.83379999999999999"/>
  </r>
  <r>
    <x v="23"/>
    <n v="2.2593999999999999"/>
    <n v="-2.894E-2"/>
    <n v="0.83379999999999999"/>
  </r>
  <r>
    <x v="23"/>
    <n v="1.3099000000000001"/>
    <n v="2.061E-2"/>
    <n v="0.83379999999999999"/>
  </r>
  <r>
    <x v="23"/>
    <n v="2.0428999999999999"/>
    <n v="-1.4880000000000001E-2"/>
    <n v="0.83379999999999999"/>
  </r>
  <r>
    <x v="23"/>
    <n v="-15.006"/>
    <n v="0.79779999999999995"/>
    <n v="0.83379999999999999"/>
  </r>
  <r>
    <x v="23"/>
    <n v="-14.9817"/>
    <n v="0.78008999999999995"/>
    <n v="0.83379999999999999"/>
  </r>
  <r>
    <x v="23"/>
    <n v="-12.727499999999999"/>
    <n v="0.67210999999999999"/>
    <n v="0.83379999999999999"/>
  </r>
  <r>
    <x v="23"/>
    <n v="-15.2182"/>
    <n v="0.78110999999999997"/>
    <n v="0.83379999999999999"/>
  </r>
  <r>
    <x v="23"/>
    <n v="-15.471"/>
    <n v="0.78163000000000005"/>
    <n v="0.83379999999999999"/>
  </r>
  <r>
    <x v="23"/>
    <n v="-14.816599999999999"/>
    <n v="0.77310999999999996"/>
    <n v="0.83379999999999999"/>
  </r>
  <r>
    <x v="23"/>
    <n v="-14.319100000000001"/>
    <n v="0.75876999999999994"/>
    <n v="0.83379999999999999"/>
  </r>
  <r>
    <x v="23"/>
    <n v="-13.6778"/>
    <n v="0.71708000000000005"/>
    <n v="0.83379999999999999"/>
  </r>
  <r>
    <x v="23"/>
    <n v="-13.9869"/>
    <n v="0.72455999999999998"/>
    <n v="0.83379999999999999"/>
  </r>
  <r>
    <x v="23"/>
    <n v="-18.8794"/>
    <n v="0.94030000000000002"/>
    <n v="0.83379999999999999"/>
  </r>
  <r>
    <x v="23"/>
    <n v="-17.916499999999999"/>
    <n v="0.89154"/>
    <n v="0.83379999999999999"/>
  </r>
  <r>
    <x v="23"/>
    <n v="-16.467300000000002"/>
    <n v="0.82094999999999996"/>
    <n v="0.83379999999999999"/>
  </r>
  <r>
    <x v="23"/>
    <n v="-17.192900000000002"/>
    <n v="0.83786000000000005"/>
    <n v="0.83379999999999999"/>
  </r>
  <r>
    <x v="23"/>
    <n v="-17.5791"/>
    <n v="0.85185"/>
    <n v="0.83379999999999999"/>
  </r>
  <r>
    <x v="23"/>
    <n v="-17.3979"/>
    <n v="0.84608000000000005"/>
    <n v="0.83379999999999999"/>
  </r>
  <r>
    <x v="23"/>
    <n v="-17.899699999999999"/>
    <n v="0.86036999999999997"/>
    <n v="0.83379999999999999"/>
  </r>
  <r>
    <x v="23"/>
    <n v="-18.8124"/>
    <n v="0.88871999999999995"/>
    <n v="0.83379999999999999"/>
  </r>
  <r>
    <x v="23"/>
    <n v="-18.279599999999999"/>
    <n v="0.85967000000000005"/>
    <n v="0.83379999999999999"/>
  </r>
  <r>
    <x v="23"/>
    <n v="-18.295400000000001"/>
    <n v="0.86306000000000005"/>
    <n v="0.83379999999999999"/>
  </r>
  <r>
    <x v="23"/>
    <n v="-16.741299999999999"/>
    <n v="0.79683999999999999"/>
    <n v="0.83379999999999999"/>
  </r>
  <r>
    <x v="23"/>
    <n v="-17.261700000000001"/>
    <n v="0.80598000000000003"/>
    <n v="0.83379999999999999"/>
  </r>
  <r>
    <x v="23"/>
    <n v="-17.862200000000001"/>
    <n v="0.82743"/>
    <n v="0.83379999999999999"/>
  </r>
  <r>
    <x v="23"/>
    <n v="-16.5276"/>
    <n v="0.75934000000000001"/>
    <n v="0.83379999999999999"/>
  </r>
  <r>
    <x v="23"/>
    <n v="-14.812099999999999"/>
    <n v="0.70145000000000002"/>
    <n v="0.83379999999999999"/>
  </r>
  <r>
    <x v="23"/>
    <n v="-16.014099999999999"/>
    <n v="0.74273999999999996"/>
    <n v="0.83379999999999999"/>
  </r>
  <r>
    <x v="23"/>
    <n v="-15.5175"/>
    <n v="0.71340000000000003"/>
    <n v="0.83379999999999999"/>
  </r>
  <r>
    <x v="23"/>
    <n v="-17.045200000000001"/>
    <n v="0.77522000000000002"/>
    <n v="0.83379999999999999"/>
  </r>
  <r>
    <x v="23"/>
    <n v="-17.5029"/>
    <n v="0.78680000000000005"/>
    <n v="0.83379999999999999"/>
  </r>
  <r>
    <x v="23"/>
    <n v="-16.944400000000002"/>
    <n v="0.77685999999999999"/>
    <n v="0.83379999999999999"/>
  </r>
  <r>
    <x v="23"/>
    <n v="-16.854800000000001"/>
    <n v="0.77088999999999996"/>
    <n v="0.83379999999999999"/>
  </r>
  <r>
    <x v="23"/>
    <n v="-16.090900000000001"/>
    <n v="0.73594000000000004"/>
    <n v="0.83379999999999999"/>
  </r>
  <r>
    <x v="23"/>
    <n v="-16.6266"/>
    <n v="0.75219999999999998"/>
    <n v="0.83379999999999999"/>
  </r>
  <r>
    <x v="23"/>
    <n v="-17.115500000000001"/>
    <n v="0.76731000000000005"/>
    <n v="0.83379999999999999"/>
  </r>
  <r>
    <x v="23"/>
    <n v="-16.9497"/>
    <n v="0.76341000000000003"/>
    <n v="0.83379999999999999"/>
  </r>
  <r>
    <x v="23"/>
    <n v="-17.490300000000001"/>
    <n v="0.77614000000000005"/>
    <n v="0.83379999999999999"/>
  </r>
  <r>
    <x v="23"/>
    <n v="-15.928900000000001"/>
    <n v="0.71862000000000004"/>
    <n v="0.83379999999999999"/>
  </r>
  <r>
    <x v="23"/>
    <n v="-17.575199999999999"/>
    <n v="0.77758000000000005"/>
    <n v="0.83379999999999999"/>
  </r>
  <r>
    <x v="23"/>
    <n v="-17.0886"/>
    <n v="0.75190000000000001"/>
    <n v="0.83379999999999999"/>
  </r>
  <r>
    <x v="23"/>
    <n v="-15.7697"/>
    <n v="0.70015000000000005"/>
    <n v="0.83379999999999999"/>
  </r>
  <r>
    <x v="23"/>
    <n v="-15.5327"/>
    <n v="0.68410000000000004"/>
    <n v="0.83379999999999999"/>
  </r>
  <r>
    <x v="23"/>
    <n v="-16.360099999999999"/>
    <n v="0.71213000000000004"/>
    <n v="0.83379999999999999"/>
  </r>
  <r>
    <x v="23"/>
    <n v="-16.828900000000001"/>
    <n v="0.72060999999999997"/>
    <n v="0.83379999999999999"/>
  </r>
  <r>
    <x v="23"/>
    <n v="-16.820399999999999"/>
    <n v="0.71830000000000005"/>
    <n v="0.83379999999999999"/>
  </r>
  <r>
    <x v="23"/>
    <n v="-19.504100000000001"/>
    <n v="0.81635999999999997"/>
    <n v="0.83379999999999999"/>
  </r>
  <r>
    <x v="23"/>
    <n v="-18.781500000000001"/>
    <n v="0.77527999999999997"/>
    <n v="0.83379999999999999"/>
  </r>
  <r>
    <x v="23"/>
    <n v="-20.694600000000001"/>
    <n v="0.83831"/>
    <n v="0.83379999999999999"/>
  </r>
  <r>
    <x v="23"/>
    <n v="-19.513500000000001"/>
    <n v="0.79629000000000005"/>
    <n v="0.83379999999999999"/>
  </r>
  <r>
    <x v="24"/>
    <n v="-4.7161999999999997"/>
    <n v="0.37880999999999998"/>
    <n v="0.82720000000000005"/>
  </r>
  <r>
    <x v="24"/>
    <n v="-5.5749000000000004"/>
    <n v="0.43169999999999997"/>
    <n v="0.82720000000000005"/>
  </r>
  <r>
    <x v="24"/>
    <n v="-8.0060000000000002"/>
    <n v="0.53500000000000003"/>
    <n v="0.82720000000000005"/>
  </r>
  <r>
    <x v="24"/>
    <n v="-7.5964999999999998"/>
    <n v="0.51017000000000001"/>
    <n v="0.82720000000000005"/>
  </r>
  <r>
    <x v="24"/>
    <n v="-8.0573999999999995"/>
    <n v="0.52839999999999998"/>
    <n v="0.82720000000000005"/>
  </r>
  <r>
    <x v="24"/>
    <n v="-7.6086999999999998"/>
    <n v="0.50134000000000001"/>
    <n v="0.82720000000000005"/>
  </r>
  <r>
    <x v="24"/>
    <n v="-8.2508999999999997"/>
    <n v="0.53122000000000003"/>
    <n v="0.82720000000000005"/>
  </r>
  <r>
    <x v="24"/>
    <n v="-19.156099999999999"/>
    <n v="1.0566899999999999"/>
    <n v="0.82720000000000005"/>
  </r>
  <r>
    <x v="24"/>
    <n v="-19.734100000000002"/>
    <n v="1.08812"/>
    <n v="0.82720000000000005"/>
  </r>
  <r>
    <x v="24"/>
    <n v="-18.9192"/>
    <n v="1.0424599999999999"/>
    <n v="0.82720000000000005"/>
  </r>
  <r>
    <x v="24"/>
    <n v="-24.296299999999999"/>
    <n v="1.2894300000000001"/>
    <n v="0.82720000000000005"/>
  </r>
  <r>
    <x v="24"/>
    <n v="-24.763400000000001"/>
    <n v="1.31721"/>
    <n v="0.82720000000000005"/>
  </r>
  <r>
    <x v="24"/>
    <n v="-24.0501"/>
    <n v="1.2556"/>
    <n v="0.82720000000000005"/>
  </r>
  <r>
    <x v="24"/>
    <n v="-24.407"/>
    <n v="1.27701"/>
    <n v="0.82720000000000005"/>
  </r>
  <r>
    <x v="24"/>
    <n v="-24.002700000000001"/>
    <n v="1.2543200000000001"/>
    <n v="0.82720000000000005"/>
  </r>
  <r>
    <x v="24"/>
    <n v="-23.890599999999999"/>
    <n v="1.2267399999999999"/>
    <n v="0.82720000000000005"/>
  </r>
  <r>
    <x v="24"/>
    <n v="-23.858799999999999"/>
    <n v="1.25108"/>
    <n v="0.82720000000000005"/>
  </r>
  <r>
    <x v="24"/>
    <n v="-24.465699999999998"/>
    <n v="1.2295499999999999"/>
    <n v="0.82720000000000005"/>
  </r>
  <r>
    <x v="24"/>
    <n v="-25.8767"/>
    <n v="1.29372"/>
    <n v="0.82720000000000005"/>
  </r>
  <r>
    <x v="24"/>
    <n v="-24.599699999999999"/>
    <n v="1.2370300000000001"/>
    <n v="0.82720000000000005"/>
  </r>
  <r>
    <x v="24"/>
    <n v="-23.8064"/>
    <n v="1.19377"/>
    <n v="0.82720000000000005"/>
  </r>
  <r>
    <x v="24"/>
    <n v="-24.7883"/>
    <n v="1.2229699999999999"/>
    <n v="0.82720000000000005"/>
  </r>
  <r>
    <x v="24"/>
    <n v="-24.694700000000001"/>
    <n v="1.2051700000000001"/>
    <n v="0.82720000000000005"/>
  </r>
  <r>
    <x v="24"/>
    <n v="-24.315000000000001"/>
    <n v="1.18272"/>
    <n v="0.82720000000000005"/>
  </r>
  <r>
    <x v="24"/>
    <n v="-24.216200000000001"/>
    <n v="1.1887300000000001"/>
    <n v="0.82720000000000005"/>
  </r>
  <r>
    <x v="24"/>
    <n v="-24.6724"/>
    <n v="1.1963299999999999"/>
    <n v="0.82720000000000005"/>
  </r>
  <r>
    <x v="24"/>
    <n v="-24.087800000000001"/>
    <n v="1.1566399999999999"/>
    <n v="0.82720000000000005"/>
  </r>
  <r>
    <x v="4"/>
    <s v="#N/A N/A"/>
    <s v="#N/A N/A"/>
    <s v="#N/A N/A"/>
  </r>
  <r>
    <x v="24"/>
    <n v="-24.977900000000002"/>
    <n v="1.1961299999999999"/>
    <n v="0.82720000000000005"/>
  </r>
  <r>
    <x v="24"/>
    <n v="-24.651800000000001"/>
    <n v="1.1718200000000001"/>
    <n v="0.82720000000000005"/>
  </r>
  <r>
    <x v="24"/>
    <n v="-23.7699"/>
    <n v="1.1172899999999999"/>
    <n v="0.82720000000000005"/>
  </r>
  <r>
    <x v="24"/>
    <n v="-23.802700000000002"/>
    <n v="1.11354"/>
    <n v="0.82720000000000005"/>
  </r>
  <r>
    <x v="24"/>
    <n v="-24.128299999999999"/>
    <n v="1.1171500000000001"/>
    <n v="0.82720000000000005"/>
  </r>
  <r>
    <x v="24"/>
    <n v="-26.203600000000002"/>
    <n v="1.1924600000000001"/>
    <n v="0.82720000000000005"/>
  </r>
  <r>
    <x v="24"/>
    <n v="-25.3658"/>
    <n v="1.1528700000000001"/>
    <n v="0.82720000000000005"/>
  </r>
  <r>
    <x v="24"/>
    <n v="-25.500499999999999"/>
    <n v="1.1556500000000001"/>
    <n v="0.82720000000000005"/>
  </r>
  <r>
    <x v="24"/>
    <n v="-24.783999999999999"/>
    <n v="1.1232200000000001"/>
    <n v="0.82720000000000005"/>
  </r>
  <r>
    <x v="24"/>
    <n v="-23.752600000000001"/>
    <n v="1.0747"/>
    <n v="0.82720000000000005"/>
  </r>
  <r>
    <x v="24"/>
    <n v="-24.483799999999999"/>
    <n v="1.08558"/>
    <n v="0.82720000000000005"/>
  </r>
  <r>
    <x v="24"/>
    <n v="-24.650200000000002"/>
    <n v="1.10084"/>
    <n v="0.82720000000000005"/>
  </r>
  <r>
    <x v="24"/>
    <n v="-23.946400000000001"/>
    <n v="1.07389"/>
    <n v="0.82720000000000005"/>
  </r>
  <r>
    <x v="24"/>
    <n v="-24.759"/>
    <n v="1.07656"/>
    <n v="0.82720000000000005"/>
  </r>
  <r>
    <x v="24"/>
    <n v="-25.0153"/>
    <n v="1.0808800000000001"/>
    <n v="0.82720000000000005"/>
  </r>
  <r>
    <x v="24"/>
    <n v="-24.6267"/>
    <n v="1.07395"/>
    <n v="0.82720000000000005"/>
  </r>
  <r>
    <x v="24"/>
    <n v="-23.214300000000001"/>
    <n v="1.0108999999999999"/>
    <n v="0.82720000000000005"/>
  </r>
  <r>
    <x v="24"/>
    <n v="-23.082799999999999"/>
    <n v="1.00441"/>
    <n v="0.82720000000000005"/>
  </r>
  <r>
    <x v="24"/>
    <n v="-22.152699999999999"/>
    <n v="0.96828999999999998"/>
    <n v="0.82720000000000005"/>
  </r>
  <r>
    <x v="24"/>
    <n v="-22.902200000000001"/>
    <n v="0.98775000000000002"/>
    <n v="0.82720000000000005"/>
  </r>
  <r>
    <x v="24"/>
    <n v="-22.436"/>
    <n v="0.96194999999999997"/>
    <n v="0.82720000000000005"/>
  </r>
  <r>
    <x v="4"/>
    <s v="#N/A N/A"/>
    <s v="#N/A N/A"/>
    <s v="#N/A N/A"/>
  </r>
  <r>
    <x v="24"/>
    <n v="-23.4057"/>
    <n v="0.99148999999999998"/>
    <n v="0.82720000000000005"/>
  </r>
  <r>
    <x v="24"/>
    <n v="-23.293199999999999"/>
    <n v="0.97336999999999996"/>
    <n v="0.82720000000000005"/>
  </r>
  <r>
    <x v="24"/>
    <n v="-23.121700000000001"/>
    <n v="0.96601000000000004"/>
    <n v="0.82720000000000005"/>
  </r>
  <r>
    <x v="24"/>
    <n v="-23.523299999999999"/>
    <n v="0.97246999999999995"/>
    <n v="0.82720000000000005"/>
  </r>
  <r>
    <x v="24"/>
    <n v="-23.534700000000001"/>
    <n v="0.98551"/>
    <n v="0.82720000000000005"/>
  </r>
  <r>
    <x v="24"/>
    <n v="-23.640599999999999"/>
    <n v="0.97084000000000004"/>
    <n v="0.82720000000000005"/>
  </r>
  <r>
    <x v="24"/>
    <n v="-23.1204"/>
    <n v="0.95684000000000002"/>
    <n v="0.82720000000000005"/>
  </r>
  <r>
    <x v="24"/>
    <n v="-23.851500000000001"/>
    <n v="0.96189000000000002"/>
    <n v="0.82720000000000005"/>
  </r>
  <r>
    <x v="24"/>
    <n v="-22.918600000000001"/>
    <n v="0.91905000000000003"/>
    <n v="0.82720000000000005"/>
  </r>
  <r>
    <x v="24"/>
    <n v="-24.236599999999999"/>
    <n v="0.99668999999999996"/>
    <n v="0.82720000000000005"/>
  </r>
  <r>
    <x v="24"/>
    <n v="-22.274100000000001"/>
    <n v="0.92227999999999999"/>
    <n v="0.82720000000000005"/>
  </r>
  <r>
    <x v="24"/>
    <n v="-22.584499999999998"/>
    <n v="0.91493999999999998"/>
    <n v="0.82720000000000005"/>
  </r>
  <r>
    <x v="24"/>
    <n v="-29.342700000000001"/>
    <n v="1.1592199999999999"/>
    <n v="0.82720000000000005"/>
  </r>
  <r>
    <x v="24"/>
    <n v="-29.7196"/>
    <n v="1.1556999999999999"/>
    <n v="0.82720000000000005"/>
  </r>
  <r>
    <x v="25"/>
    <n v="-8.0980000000000008"/>
    <n v="0.53090000000000004"/>
    <n v="0.80059999999999998"/>
  </r>
  <r>
    <x v="25"/>
    <n v="-7.843"/>
    <n v="0.53878999999999999"/>
    <n v="0.80059999999999998"/>
  </r>
  <r>
    <x v="25"/>
    <n v="-7.6102999999999996"/>
    <n v="0.51924000000000003"/>
    <n v="0.80059999999999998"/>
  </r>
  <r>
    <x v="25"/>
    <n v="-7.7737999999999996"/>
    <n v="0.52661999999999998"/>
    <n v="0.80059999999999998"/>
  </r>
  <r>
    <x v="25"/>
    <n v="-8.3732000000000006"/>
    <n v="0.54405000000000003"/>
    <n v="0.80059999999999998"/>
  </r>
  <r>
    <x v="25"/>
    <n v="-8.3004999999999995"/>
    <n v="0.55096999999999996"/>
    <n v="0.80059999999999998"/>
  </r>
  <r>
    <x v="25"/>
    <n v="-8.0020000000000007"/>
    <n v="0.52768000000000004"/>
    <n v="0.80059999999999998"/>
  </r>
  <r>
    <x v="25"/>
    <n v="-8.2303999999999995"/>
    <n v="0.54947999999999997"/>
    <n v="0.80059999999999998"/>
  </r>
  <r>
    <x v="25"/>
    <n v="-9.1158000000000001"/>
    <n v="0.57679999999999998"/>
    <n v="0.80059999999999998"/>
  </r>
  <r>
    <x v="25"/>
    <n v="-7.5343"/>
    <n v="0.50417000000000001"/>
    <n v="0.80059999999999998"/>
  </r>
  <r>
    <x v="25"/>
    <n v="-7.5388999999999999"/>
    <n v="0.50251000000000001"/>
    <n v="0.80059999999999998"/>
  </r>
  <r>
    <x v="25"/>
    <n v="-7.0305"/>
    <n v="0.46599000000000002"/>
    <n v="0.80059999999999998"/>
  </r>
  <r>
    <x v="25"/>
    <n v="-7.4828000000000001"/>
    <n v="0.49759999999999999"/>
    <n v="0.80059999999999998"/>
  </r>
  <r>
    <x v="25"/>
    <n v="-7.6578999999999997"/>
    <n v="0.49048999999999998"/>
    <n v="0.80059999999999998"/>
  </r>
  <r>
    <x v="25"/>
    <n v="-6.9131"/>
    <n v="0.45984999999999998"/>
    <n v="0.80059999999999998"/>
  </r>
  <r>
    <x v="25"/>
    <n v="-8.9292999999999996"/>
    <n v="0.56218999999999997"/>
    <n v="0.80059999999999998"/>
  </r>
  <r>
    <x v="25"/>
    <n v="-9.6742000000000008"/>
    <n v="0.59194000000000002"/>
    <n v="0.80059999999999998"/>
  </r>
  <r>
    <x v="25"/>
    <n v="-8.2844999999999995"/>
    <n v="0.51810999999999996"/>
    <n v="0.80059999999999998"/>
  </r>
  <r>
    <x v="25"/>
    <n v="-8.0314999999999994"/>
    <n v="0.50161999999999995"/>
    <n v="0.80059999999999998"/>
  </r>
  <r>
    <x v="25"/>
    <n v="-6.6151999999999997"/>
    <n v="0.44328000000000001"/>
    <n v="0.80059999999999998"/>
  </r>
  <r>
    <x v="25"/>
    <n v="-7.2160000000000002"/>
    <n v="0.45923000000000003"/>
    <n v="0.80059999999999998"/>
  </r>
  <r>
    <x v="25"/>
    <n v="-7.3756000000000004"/>
    <n v="0.45695000000000002"/>
    <n v="0.80059999999999998"/>
  </r>
  <r>
    <x v="25"/>
    <n v="-7.1588000000000003"/>
    <n v="0.45519999999999999"/>
    <n v="0.80059999999999998"/>
  </r>
  <r>
    <x v="25"/>
    <n v="-8.9984000000000002"/>
    <n v="0.53800000000000003"/>
    <n v="0.80059999999999998"/>
  </r>
  <r>
    <x v="25"/>
    <n v="-8.5660000000000007"/>
    <n v="0.52215"/>
    <n v="0.80059999999999998"/>
  </r>
  <r>
    <x v="25"/>
    <n v="-8.5488"/>
    <n v="0.52024000000000004"/>
    <n v="0.80059999999999998"/>
  </r>
  <r>
    <x v="25"/>
    <n v="-7.7382"/>
    <n v="0.47810000000000002"/>
    <n v="0.80059999999999998"/>
  </r>
  <r>
    <x v="25"/>
    <n v="-7.3964999999999996"/>
    <n v="0.46214"/>
    <n v="0.80059999999999998"/>
  </r>
  <r>
    <x v="25"/>
    <n v="-6.7233999999999998"/>
    <n v="0.42936000000000002"/>
    <n v="0.80059999999999998"/>
  </r>
  <r>
    <x v="25"/>
    <n v="-6.1029"/>
    <n v="0.40003"/>
    <n v="0.80059999999999998"/>
  </r>
  <r>
    <x v="25"/>
    <n v="-5.8779000000000003"/>
    <n v="0.38512000000000002"/>
    <n v="0.80059999999999998"/>
  </r>
  <r>
    <x v="25"/>
    <n v="-5.6694000000000004"/>
    <n v="0.37075999999999998"/>
    <n v="0.80059999999999998"/>
  </r>
  <r>
    <x v="25"/>
    <n v="-5.5613000000000001"/>
    <n v="0.37331999999999999"/>
    <n v="0.80059999999999998"/>
  </r>
  <r>
    <x v="25"/>
    <n v="-5.6417000000000002"/>
    <n v="0.37529000000000001"/>
    <n v="0.80059999999999998"/>
  </r>
  <r>
    <x v="25"/>
    <n v="-6.1170999999999998"/>
    <n v="0.38679000000000002"/>
    <n v="0.80059999999999998"/>
  </r>
  <r>
    <x v="25"/>
    <n v="-5.8464"/>
    <n v="0.37220999999999999"/>
    <n v="0.80059999999999998"/>
  </r>
  <r>
    <x v="25"/>
    <n v="-5.4160000000000004"/>
    <n v="0.38771"/>
    <n v="0.80059999999999998"/>
  </r>
  <r>
    <x v="25"/>
    <n v="-6.2530999999999999"/>
    <n v="0.42751"/>
    <n v="0.80059999999999998"/>
  </r>
  <r>
    <x v="25"/>
    <n v="-7.5179"/>
    <n v="0.44607000000000002"/>
    <n v="0.80059999999999998"/>
  </r>
  <r>
    <x v="25"/>
    <n v="-7.5114000000000001"/>
    <n v="0.47311999999999999"/>
    <n v="0.80059999999999998"/>
  </r>
  <r>
    <x v="25"/>
    <n v="-6.7064000000000004"/>
    <n v="0.40999000000000002"/>
    <n v="0.80059999999999998"/>
  </r>
  <r>
    <x v="25"/>
    <n v="-6.4507000000000003"/>
    <n v="0.39640999999999998"/>
    <n v="0.80059999999999998"/>
  </r>
  <r>
    <x v="25"/>
    <n v="-7.5086000000000004"/>
    <n v="0.43864999999999998"/>
    <n v="0.80059999999999998"/>
  </r>
  <r>
    <x v="25"/>
    <n v="-6.9640000000000004"/>
    <n v="0.42097000000000001"/>
    <n v="0.80059999999999998"/>
  </r>
  <r>
    <x v="25"/>
    <n v="-7.5476000000000001"/>
    <n v="0.43922"/>
    <n v="0.80059999999999998"/>
  </r>
  <r>
    <x v="25"/>
    <n v="-6.8503999999999996"/>
    <n v="0.41361999999999999"/>
    <n v="0.80059999999999998"/>
  </r>
  <r>
    <x v="25"/>
    <n v="-7.1970000000000001"/>
    <n v="0.41971000000000003"/>
    <n v="0.80059999999999998"/>
  </r>
  <r>
    <x v="25"/>
    <n v="-7.1769999999999996"/>
    <n v="0.42213000000000001"/>
    <n v="0.80059999999999998"/>
  </r>
  <r>
    <x v="25"/>
    <n v="-7.3312999999999997"/>
    <n v="0.42786000000000002"/>
    <n v="0.80059999999999998"/>
  </r>
  <r>
    <x v="25"/>
    <n v="-7.5644"/>
    <n v="0.41115000000000002"/>
    <n v="0.80059999999999998"/>
  </r>
  <r>
    <x v="25"/>
    <n v="-7.9744999999999999"/>
    <n v="0.44777"/>
    <n v="0.80059999999999998"/>
  </r>
  <r>
    <x v="25"/>
    <n v="-6.9942000000000002"/>
    <n v="0.40356999999999998"/>
    <n v="0.80059999999999998"/>
  </r>
  <r>
    <x v="25"/>
    <n v="-8.1792999999999996"/>
    <n v="0.44801999999999997"/>
    <n v="0.80059999999999998"/>
  </r>
  <r>
    <x v="25"/>
    <n v="-8.8817000000000004"/>
    <n v="0.47621000000000002"/>
    <n v="0.80059999999999998"/>
  </r>
  <r>
    <x v="25"/>
    <n v="-9.4666999999999994"/>
    <n v="0.49748999999999999"/>
    <n v="0.80059999999999998"/>
  </r>
  <r>
    <x v="25"/>
    <n v="-10.7798"/>
    <n v="0.53996999999999995"/>
    <n v="0.80059999999999998"/>
  </r>
  <r>
    <x v="25"/>
    <n v="-11.546200000000001"/>
    <n v="0.55774999999999997"/>
    <n v="0.80059999999999998"/>
  </r>
  <r>
    <x v="25"/>
    <n v="-10.882300000000001"/>
    <n v="0.52908999999999995"/>
    <n v="0.80059999999999998"/>
  </r>
  <r>
    <x v="25"/>
    <n v="-10.5624"/>
    <n v="0.51548000000000005"/>
    <n v="0.80059999999999998"/>
  </r>
  <r>
    <x v="25"/>
    <n v="-10.418200000000001"/>
    <n v="0.51010999999999995"/>
    <n v="0.80059999999999998"/>
  </r>
  <r>
    <x v="25"/>
    <n v="-10.9953"/>
    <n v="0.52671999999999997"/>
    <n v="0.80059999999999998"/>
  </r>
  <r>
    <x v="25"/>
    <n v="-10.517799999999999"/>
    <n v="0.53925000000000001"/>
    <n v="0.80059999999999998"/>
  </r>
  <r>
    <x v="25"/>
    <n v="-12.6431"/>
    <n v="0.57357000000000002"/>
    <n v="0.80059999999999998"/>
  </r>
  <r>
    <x v="25"/>
    <n v="-10.2827"/>
    <n v="0.53559000000000001"/>
    <n v="0.80059999999999998"/>
  </r>
  <r>
    <x v="26"/>
    <n v="-2.6638000000000002"/>
    <n v="0.30026999999999998"/>
    <n v="0.80059999999999998"/>
  </r>
  <r>
    <x v="26"/>
    <n v="-2.9693999999999998"/>
    <n v="0.31080000000000002"/>
    <n v="0.80059999999999998"/>
  </r>
  <r>
    <x v="26"/>
    <n v="-4.0938999999999997"/>
    <n v="0.371"/>
    <n v="0.80059999999999998"/>
  </r>
  <r>
    <x v="26"/>
    <n v="-4.1201999999999996"/>
    <n v="0.37952000000000002"/>
    <n v="0.80059999999999998"/>
  </r>
  <r>
    <x v="26"/>
    <n v="-3.4005000000000001"/>
    <n v="0.34145999999999999"/>
    <n v="0.80059999999999998"/>
  </r>
  <r>
    <x v="26"/>
    <n v="-3.1413000000000002"/>
    <n v="0.32450000000000001"/>
    <n v="0.80059999999999998"/>
  </r>
  <r>
    <x v="26"/>
    <n v="-2.0002"/>
    <n v="0.27416000000000001"/>
    <n v="0.80059999999999998"/>
  </r>
  <r>
    <x v="26"/>
    <n v="-4.7098000000000004"/>
    <n v="0.38741999999999999"/>
    <n v="0.80059999999999998"/>
  </r>
  <r>
    <x v="26"/>
    <n v="-4.1914999999999996"/>
    <n v="0.36682999999999999"/>
    <n v="0.80059999999999998"/>
  </r>
  <r>
    <x v="26"/>
    <n v="-5.1384999999999996"/>
    <n v="0.41037000000000001"/>
    <n v="0.80059999999999998"/>
  </r>
  <r>
    <x v="26"/>
    <n v="-6.0042999999999997"/>
    <n v="0.43325000000000002"/>
    <n v="0.80059999999999998"/>
  </r>
  <r>
    <x v="26"/>
    <n v="-5.91"/>
    <n v="0.40589999999999998"/>
    <n v="0.80059999999999998"/>
  </r>
  <r>
    <x v="26"/>
    <n v="-5.2202000000000002"/>
    <n v="0.36456"/>
    <n v="0.80059999999999998"/>
  </r>
  <r>
    <x v="26"/>
    <n v="-4.1710000000000003"/>
    <n v="0.30923"/>
    <n v="0.80059999999999998"/>
  </r>
  <r>
    <x v="26"/>
    <n v="-4.3993000000000002"/>
    <n v="0.31685999999999998"/>
    <n v="0.80059999999999998"/>
  </r>
  <r>
    <x v="26"/>
    <n v="-2.5501"/>
    <n v="0.23982999999999999"/>
    <n v="0.80059999999999998"/>
  </r>
  <r>
    <x v="26"/>
    <n v="-4.4667000000000003"/>
    <n v="0.31564999999999999"/>
    <n v="0.80059999999999998"/>
  </r>
  <r>
    <x v="26"/>
    <n v="-3.6924999999999999"/>
    <n v="0.29060999999999998"/>
    <n v="0.80059999999999998"/>
  </r>
  <r>
    <x v="26"/>
    <n v="-4.7916999999999996"/>
    <n v="0.29864000000000002"/>
    <n v="0.80059999999999998"/>
  </r>
  <r>
    <x v="26"/>
    <n v="-3.6827999999999999"/>
    <n v="0.2465"/>
    <n v="0.80059999999999998"/>
  </r>
  <r>
    <x v="26"/>
    <n v="-3.6413000000000002"/>
    <n v="0.24171999999999999"/>
    <n v="0.80059999999999998"/>
  </r>
  <r>
    <x v="26"/>
    <n v="-3.3319000000000001"/>
    <n v="0.22713"/>
    <n v="0.80059999999999998"/>
  </r>
  <r>
    <x v="26"/>
    <n v="-3.3134000000000001"/>
    <n v="0.27089000000000002"/>
    <n v="0.80059999999999998"/>
  </r>
  <r>
    <x v="26"/>
    <n v="-3.6101999999999999"/>
    <n v="0.28774"/>
    <n v="0.80059999999999998"/>
  </r>
  <r>
    <x v="26"/>
    <n v="-3.4508000000000001"/>
    <n v="0.27210000000000001"/>
    <n v="0.80059999999999998"/>
  </r>
  <r>
    <x v="26"/>
    <n v="-3.4108000000000001"/>
    <n v="0.26827000000000001"/>
    <n v="0.80059999999999998"/>
  </r>
  <r>
    <x v="26"/>
    <n v="-3.3965000000000001"/>
    <n v="0.26721"/>
    <n v="0.80059999999999998"/>
  </r>
  <r>
    <x v="26"/>
    <n v="-3.9508000000000001"/>
    <n v="0.28787000000000001"/>
    <n v="0.80059999999999998"/>
  </r>
  <r>
    <x v="26"/>
    <n v="-4.7366000000000001"/>
    <n v="0.32149"/>
    <n v="0.80059999999999998"/>
  </r>
  <r>
    <x v="26"/>
    <n v="-3.7538"/>
    <n v="0.28094000000000002"/>
    <n v="0.80059999999999998"/>
  </r>
  <r>
    <x v="26"/>
    <n v="-3.3163999999999998"/>
    <n v="0.24698999999999999"/>
    <n v="0.80059999999999998"/>
  </r>
  <r>
    <x v="26"/>
    <n v="-4.5010000000000003"/>
    <n v="0.29329"/>
    <n v="0.80059999999999998"/>
  </r>
  <r>
    <x v="26"/>
    <n v="-3.6817000000000002"/>
    <n v="0.27461999999999998"/>
    <n v="0.80059999999999998"/>
  </r>
  <r>
    <x v="26"/>
    <n v="-2.6433"/>
    <n v="0.23141999999999999"/>
    <n v="0.80059999999999998"/>
  </r>
  <r>
    <x v="26"/>
    <n v="-3.9119999999999999"/>
    <n v="0.24287"/>
    <n v="0.80059999999999998"/>
  </r>
  <r>
    <x v="26"/>
    <n v="-4.6116999999999999"/>
    <n v="0.30941999999999997"/>
    <n v="0.80059999999999998"/>
  </r>
  <r>
    <x v="26"/>
    <n v="-5.4222999999999999"/>
    <n v="0.29992999999999997"/>
    <n v="0.80059999999999998"/>
  </r>
  <r>
    <x v="26"/>
    <n v="-4.5498000000000003"/>
    <n v="0.29037000000000002"/>
    <n v="0.80059999999999998"/>
  </r>
  <r>
    <x v="26"/>
    <n v="-4.5884999999999998"/>
    <n v="0.29369000000000001"/>
    <n v="0.80059999999999998"/>
  </r>
  <r>
    <x v="26"/>
    <n v="-3.2795000000000001"/>
    <n v="0.25941999999999998"/>
    <n v="0.80059999999999998"/>
  </r>
  <r>
    <x v="26"/>
    <n v="-3.4588999999999999"/>
    <n v="0.26407999999999998"/>
    <n v="0.80059999999999998"/>
  </r>
  <r>
    <x v="26"/>
    <n v="-3.5977999999999999"/>
    <n v="0.26301999999999998"/>
    <n v="0.80059999999999998"/>
  </r>
  <r>
    <x v="26"/>
    <n v="-3.9173"/>
    <n v="0.23768"/>
    <n v="0.80059999999999998"/>
  </r>
  <r>
    <x v="26"/>
    <n v="-4.3224"/>
    <n v="0.28040999999999999"/>
    <n v="0.80059999999999998"/>
  </r>
  <r>
    <x v="26"/>
    <n v="-4.1547000000000001"/>
    <n v="0.28341"/>
    <n v="0.80059999999999998"/>
  </r>
  <r>
    <x v="26"/>
    <n v="-2.6808000000000001"/>
    <n v="0.25995000000000001"/>
    <n v="0.80059999999999998"/>
  </r>
  <r>
    <x v="26"/>
    <n v="-3.9333999999999998"/>
    <n v="0.28604000000000002"/>
    <n v="0.80059999999999998"/>
  </r>
  <r>
    <x v="26"/>
    <n v="-5.9420000000000002"/>
    <n v="0.34450999999999998"/>
    <n v="0.80059999999999998"/>
  </r>
  <r>
    <x v="26"/>
    <n v="-7.0050999999999997"/>
    <n v="0.35491"/>
    <n v="0.80059999999999998"/>
  </r>
  <r>
    <x v="26"/>
    <n v="-4.6012000000000004"/>
    <n v="0.25286999999999998"/>
    <n v="0.80059999999999998"/>
  </r>
  <r>
    <x v="26"/>
    <n v="-7.4095000000000004"/>
    <n v="0.35957"/>
    <n v="0.80059999999999998"/>
  </r>
  <r>
    <x v="26"/>
    <n v="-5.1456999999999997"/>
    <n v="0.27459"/>
    <n v="0.80059999999999998"/>
  </r>
  <r>
    <x v="26"/>
    <n v="2.2321"/>
    <n v="3.6240000000000001E-2"/>
    <n v="0.80059999999999998"/>
  </r>
  <r>
    <x v="26"/>
    <n v="3.0167999999999999"/>
    <n v="-3.8129999999999997E-2"/>
    <n v="0.80059999999999998"/>
  </r>
  <r>
    <x v="26"/>
    <n v="0.73719999999999997"/>
    <n v="4.2840000000000003E-2"/>
    <n v="0.80059999999999998"/>
  </r>
  <r>
    <x v="26"/>
    <n v="0.1988"/>
    <n v="6.4710000000000004E-2"/>
    <n v="0.80059999999999998"/>
  </r>
  <r>
    <x v="26"/>
    <n v="-0.86539999999999995"/>
    <n v="0.10471"/>
    <n v="0.80059999999999998"/>
  </r>
  <r>
    <x v="26"/>
    <n v="2.0312000000000001"/>
    <n v="9.6920000000000006E-2"/>
    <n v="0.80059999999999998"/>
  </r>
  <r>
    <x v="26"/>
    <n v="0.66449999999999998"/>
    <n v="0.19874"/>
    <n v="0.80059999999999998"/>
  </r>
  <r>
    <x v="26"/>
    <n v="-1.6874"/>
    <n v="0.34225"/>
    <n v="0.80059999999999998"/>
  </r>
  <r>
    <x v="26"/>
    <n v="-1.7751999999999999"/>
    <n v="0.40342"/>
    <n v="0.80059999999999998"/>
  </r>
  <r>
    <x v="26"/>
    <n v="2.9552999999999998"/>
    <n v="0.34727000000000002"/>
    <n v="0.80059999999999998"/>
  </r>
  <r>
    <x v="26"/>
    <n v="1.6514"/>
    <n v="0.39487"/>
    <n v="0.80059999999999998"/>
  </r>
  <r>
    <x v="27"/>
    <n v="10.3726"/>
    <n v="1.498E-2"/>
    <n v="0.80720000000000003"/>
  </r>
  <r>
    <x v="27"/>
    <n v="3.1046999999999998"/>
    <n v="0.25122"/>
    <n v="0.80720000000000003"/>
  </r>
  <r>
    <x v="27"/>
    <n v="-5.2927"/>
    <n v="0.63668000000000002"/>
    <n v="0.80720000000000003"/>
  </r>
  <r>
    <x v="27"/>
    <n v="9.4885999999999999"/>
    <n v="5.3560000000000003E-2"/>
    <n v="0.80720000000000003"/>
  </r>
  <r>
    <x v="27"/>
    <n v="10.248900000000001"/>
    <n v="-9.103E-2"/>
    <n v="0.80720000000000003"/>
  </r>
  <r>
    <x v="27"/>
    <n v="3.2967"/>
    <n v="0.42773"/>
    <n v="0.80720000000000003"/>
  </r>
  <r>
    <x v="27"/>
    <n v="-2.7286000000000001"/>
    <n v="0.60216999999999998"/>
    <n v="0.80720000000000003"/>
  </r>
  <r>
    <x v="27"/>
    <n v="7.9699999999999993E-2"/>
    <n v="0.69101999999999997"/>
    <n v="0.80720000000000003"/>
  </r>
  <r>
    <x v="27"/>
    <n v="9.4460999999999995"/>
    <n v="0.42555999999999999"/>
    <n v="0.80720000000000003"/>
  </r>
  <r>
    <x v="27"/>
    <n v="7.4500999999999999"/>
    <n v="0.39022000000000001"/>
    <n v="0.80720000000000003"/>
  </r>
  <r>
    <x v="27"/>
    <n v="11.3933"/>
    <n v="0.42474000000000001"/>
    <n v="0.80720000000000003"/>
  </r>
  <r>
    <x v="27"/>
    <n v="9.8283000000000005"/>
    <n v="0.55525000000000002"/>
    <n v="0.80720000000000003"/>
  </r>
  <r>
    <x v="27"/>
    <n v="12.2514"/>
    <n v="0.57845000000000002"/>
    <n v="0.80720000000000003"/>
  </r>
  <r>
    <x v="27"/>
    <n v="9.9136000000000006"/>
    <n v="0.68661000000000005"/>
    <n v="0.80720000000000003"/>
  </r>
  <r>
    <x v="27"/>
    <n v="14.8569"/>
    <n v="0.76778000000000002"/>
    <n v="0.80720000000000003"/>
  </r>
  <r>
    <x v="27"/>
    <n v="14.08"/>
    <n v="0.78695999999999999"/>
    <n v="0.80720000000000003"/>
  </r>
  <r>
    <x v="27"/>
    <n v="10.555"/>
    <n v="1.04725"/>
    <n v="0.80720000000000003"/>
  </r>
  <r>
    <x v="27"/>
    <n v="11.9711"/>
    <n v="1.06176"/>
    <n v="0.80720000000000003"/>
  </r>
  <r>
    <x v="27"/>
    <n v="12.383699999999999"/>
    <n v="1.05671"/>
    <n v="0.80720000000000003"/>
  </r>
  <r>
    <x v="27"/>
    <n v="11.9391"/>
    <n v="1.0797300000000001"/>
    <n v="0.80720000000000003"/>
  </r>
  <r>
    <x v="27"/>
    <n v="10.6798"/>
    <n v="1.11642"/>
    <n v="0.80720000000000003"/>
  </r>
  <r>
    <x v="27"/>
    <n v="10.005699999999999"/>
    <n v="1.1637599999999999"/>
    <n v="0.80720000000000003"/>
  </r>
  <r>
    <x v="27"/>
    <n v="9.4515999999999991"/>
    <n v="1.1868700000000001"/>
    <n v="0.80720000000000003"/>
  </r>
  <r>
    <x v="27"/>
    <n v="9.1748999999999992"/>
    <n v="1.20137"/>
    <n v="0.80720000000000003"/>
  </r>
  <r>
    <x v="27"/>
    <n v="8.8751999999999995"/>
    <n v="1.2007399999999999"/>
    <n v="0.80720000000000003"/>
  </r>
  <r>
    <x v="27"/>
    <n v="7.7282000000000002"/>
    <n v="1.26057"/>
    <n v="0.80720000000000003"/>
  </r>
  <r>
    <x v="27"/>
    <n v="8.6488999999999994"/>
    <n v="1.2413099999999999"/>
    <n v="0.80720000000000003"/>
  </r>
  <r>
    <x v="27"/>
    <n v="8.1273"/>
    <n v="1.2459800000000001"/>
    <n v="0.80720000000000003"/>
  </r>
  <r>
    <x v="27"/>
    <n v="8.3863000000000003"/>
    <n v="1.23678"/>
    <n v="0.80720000000000003"/>
  </r>
  <r>
    <x v="27"/>
    <n v="8.0131999999999994"/>
    <n v="1.25458"/>
    <n v="0.80720000000000003"/>
  </r>
  <r>
    <x v="27"/>
    <n v="7.8186"/>
    <n v="1.2664899999999999"/>
    <n v="0.80720000000000003"/>
  </r>
  <r>
    <x v="27"/>
    <n v="8.3694000000000006"/>
    <n v="1.27512"/>
    <n v="0.80720000000000003"/>
  </r>
  <r>
    <x v="27"/>
    <n v="8.6155000000000008"/>
    <n v="1.2657400000000001"/>
    <n v="0.80720000000000003"/>
  </r>
  <r>
    <x v="27"/>
    <n v="9.0760000000000005"/>
    <n v="1.24803"/>
    <n v="0.80720000000000003"/>
  </r>
  <r>
    <x v="27"/>
    <n v="8.9357000000000006"/>
    <n v="1.2521100000000001"/>
    <n v="0.80720000000000003"/>
  </r>
  <r>
    <x v="27"/>
    <n v="8.2341999999999995"/>
    <n v="1.25058"/>
    <n v="0.80720000000000003"/>
  </r>
  <r>
    <x v="27"/>
    <n v="8.6884999999999994"/>
    <n v="1.27634"/>
    <n v="0.80720000000000003"/>
  </r>
  <r>
    <x v="27"/>
    <n v="7.9673999999999996"/>
    <n v="1.28904"/>
    <n v="0.80720000000000003"/>
  </r>
  <r>
    <x v="27"/>
    <n v="7.7363999999999997"/>
    <n v="1.29721"/>
    <n v="0.80720000000000003"/>
  </r>
  <r>
    <x v="27"/>
    <n v="7.1395999999999997"/>
    <n v="1.3227599999999999"/>
    <n v="0.80720000000000003"/>
  </r>
  <r>
    <x v="27"/>
    <n v="6.1028000000000002"/>
    <n v="1.3687199999999999"/>
    <n v="0.80720000000000003"/>
  </r>
  <r>
    <x v="27"/>
    <n v="5.9842000000000004"/>
    <n v="1.3723700000000001"/>
    <n v="0.80720000000000003"/>
  </r>
  <r>
    <x v="27"/>
    <n v="6.1734"/>
    <n v="1.36738"/>
    <n v="0.80720000000000003"/>
  </r>
  <r>
    <x v="27"/>
    <n v="4.8503999999999996"/>
    <n v="1.39279"/>
    <n v="0.80720000000000003"/>
  </r>
  <r>
    <x v="27"/>
    <n v="6.0065999999999997"/>
    <n v="1.3766099999999999"/>
    <n v="0.80720000000000003"/>
  </r>
  <r>
    <x v="27"/>
    <n v="5.7035999999999998"/>
    <n v="1.39259"/>
    <n v="0.80720000000000003"/>
  </r>
  <r>
    <x v="27"/>
    <n v="5.1299000000000001"/>
    <n v="1.4130100000000001"/>
    <n v="0.80720000000000003"/>
  </r>
  <r>
    <x v="27"/>
    <n v="5.1538000000000004"/>
    <n v="1.4124699999999999"/>
    <n v="0.80720000000000003"/>
  </r>
  <r>
    <x v="27"/>
    <n v="5.6174999999999997"/>
    <n v="1.3904000000000001"/>
    <n v="0.80720000000000003"/>
  </r>
  <r>
    <x v="27"/>
    <n v="4.5411000000000001"/>
    <n v="1.4337500000000001"/>
    <n v="0.80720000000000003"/>
  </r>
  <r>
    <x v="27"/>
    <n v="4.6718000000000002"/>
    <n v="1.4289400000000001"/>
    <n v="0.80720000000000003"/>
  </r>
  <r>
    <x v="27"/>
    <n v="5.6276000000000002"/>
    <n v="1.39046"/>
    <n v="0.80720000000000003"/>
  </r>
  <r>
    <x v="27"/>
    <n v="4.7008999999999999"/>
    <n v="1.4099200000000001"/>
    <n v="0.80720000000000003"/>
  </r>
  <r>
    <x v="27"/>
    <n v="5.0625999999999998"/>
    <n v="1.37632"/>
    <n v="0.80720000000000003"/>
  </r>
  <r>
    <x v="27"/>
    <n v="4.2317"/>
    <n v="1.40757"/>
    <n v="0.80720000000000003"/>
  </r>
  <r>
    <x v="27"/>
    <n v="4.0220000000000002"/>
    <n v="1.42726"/>
    <n v="0.80720000000000003"/>
  </r>
  <r>
    <x v="27"/>
    <n v="12.7568"/>
    <n v="1.4053899999999999"/>
    <n v="0.80720000000000003"/>
  </r>
  <r>
    <x v="27"/>
    <n v="12.237"/>
    <n v="1.4321699999999999"/>
    <n v="0.80720000000000003"/>
  </r>
  <r>
    <x v="27"/>
    <n v="11.355700000000001"/>
    <n v="1.4736499999999999"/>
    <n v="0.80720000000000003"/>
  </r>
  <r>
    <x v="27"/>
    <n v="10.215400000000001"/>
    <n v="1.5515099999999999"/>
    <n v="0.80720000000000003"/>
  </r>
  <r>
    <x v="27"/>
    <n v="8.8849999999999998"/>
    <n v="1.5732200000000001"/>
    <n v="0.80720000000000003"/>
  </r>
  <r>
    <x v="27"/>
    <n v="-1.5934999999999999"/>
    <n v="1.9765299999999999"/>
    <n v="0.80720000000000003"/>
  </r>
  <r>
    <x v="28"/>
    <n v="0.50519999999999998"/>
    <n v="1.8843399999999999"/>
    <n v="0.80059999999999998"/>
  </r>
  <r>
    <x v="28"/>
    <n v="1.4533"/>
    <n v="1.8758999999999999"/>
    <n v="0.80059999999999998"/>
  </r>
  <r>
    <x v="28"/>
    <n v="-4.1264000000000003"/>
    <n v="1.9074199999999999"/>
    <n v="0.80059999999999998"/>
  </r>
  <r>
    <x v="28"/>
    <n v="-4.3391999999999999"/>
    <n v="1.9201900000000001"/>
    <n v="0.80059999999999998"/>
  </r>
  <r>
    <x v="28"/>
    <n v="-4.6588000000000003"/>
    <n v="1.9185000000000001"/>
    <n v="0.80059999999999998"/>
  </r>
  <r>
    <x v="28"/>
    <n v="-5.9915000000000003"/>
    <n v="1.9859"/>
    <n v="0.80059999999999998"/>
  </r>
  <r>
    <x v="28"/>
    <n v="-6.3856000000000002"/>
    <n v="1.99038"/>
    <n v="0.80059999999999998"/>
  </r>
  <r>
    <x v="28"/>
    <n v="-6.7713999999999999"/>
    <n v="2.01248"/>
    <n v="0.80059999999999998"/>
  </r>
  <r>
    <x v="28"/>
    <n v="-6.0555000000000003"/>
    <n v="1.96905"/>
    <n v="0.80059999999999998"/>
  </r>
  <r>
    <x v="28"/>
    <n v="-6.1188000000000002"/>
    <n v="1.9710399999999999"/>
    <n v="0.80059999999999998"/>
  </r>
  <r>
    <x v="28"/>
    <n v="-5.8859000000000004"/>
    <n v="1.95702"/>
    <n v="0.80059999999999998"/>
  </r>
  <r>
    <x v="28"/>
    <n v="-5.6239999999999997"/>
    <n v="1.9456"/>
    <n v="0.80059999999999998"/>
  </r>
  <r>
    <x v="28"/>
    <n v="-5.2283999999999997"/>
    <n v="1.9433800000000001"/>
    <n v="0.80059999999999998"/>
  </r>
  <r>
    <x v="28"/>
    <n v="-5.4602000000000004"/>
    <n v="1.9704999999999999"/>
    <n v="0.80059999999999998"/>
  </r>
  <r>
    <x v="28"/>
    <n v="-6.6048"/>
    <n v="1.9961800000000001"/>
    <n v="0.80059999999999998"/>
  </r>
  <r>
    <x v="28"/>
    <n v="-8.4559999999999995"/>
    <n v="2.1541299999999999"/>
    <n v="0.80059999999999998"/>
  </r>
  <r>
    <x v="28"/>
    <n v="-8.9566999999999997"/>
    <n v="2.1143399999999999"/>
    <n v="0.80059999999999998"/>
  </r>
  <r>
    <x v="28"/>
    <n v="-8.3001000000000005"/>
    <n v="2.1220500000000002"/>
    <n v="0.80059999999999998"/>
  </r>
  <r>
    <x v="28"/>
    <n v="-7.5537000000000001"/>
    <n v="2.0981800000000002"/>
    <n v="0.80059999999999998"/>
  </r>
  <r>
    <x v="28"/>
    <n v="-7.7803000000000004"/>
    <n v="2.0830600000000001"/>
    <n v="0.80059999999999998"/>
  </r>
  <r>
    <x v="28"/>
    <n v="-8.4395000000000007"/>
    <n v="2.0785800000000001"/>
    <n v="0.80059999999999998"/>
  </r>
  <r>
    <x v="28"/>
    <n v="-9.1945999999999994"/>
    <n v="2.0847600000000002"/>
    <n v="0.80059999999999998"/>
  </r>
  <r>
    <x v="28"/>
    <n v="-9.3684999999999992"/>
    <n v="2.10168"/>
    <n v="0.80059999999999998"/>
  </r>
  <r>
    <x v="28"/>
    <n v="-10.391500000000001"/>
    <n v="2.1389399999999998"/>
    <n v="0.80059999999999998"/>
  </r>
  <r>
    <x v="28"/>
    <n v="-10.4953"/>
    <n v="2.1455700000000002"/>
    <n v="0.80059999999999998"/>
  </r>
  <r>
    <x v="28"/>
    <n v="-10.7818"/>
    <n v="2.15794"/>
    <n v="0.80059999999999998"/>
  </r>
  <r>
    <x v="28"/>
    <n v="-10.5482"/>
    <n v="2.1590799999999999"/>
    <n v="0.80059999999999998"/>
  </r>
  <r>
    <x v="4"/>
    <s v="#N/A N/A"/>
    <s v="#N/A N/A"/>
    <s v="#N/A N/A"/>
  </r>
  <r>
    <x v="28"/>
    <n v="-11.833500000000001"/>
    <n v="2.2046100000000002"/>
    <n v="0.80059999999999998"/>
  </r>
  <r>
    <x v="28"/>
    <n v="-10.326000000000001"/>
    <n v="2.1566399999999999"/>
    <n v="0.80059999999999998"/>
  </r>
  <r>
    <x v="28"/>
    <n v="-9.8682999999999996"/>
    <n v="2.1037599999999999"/>
    <n v="0.80059999999999998"/>
  </r>
  <r>
    <x v="28"/>
    <n v="-9.7395999999999994"/>
    <n v="2.0963699999999998"/>
    <n v="0.80059999999999998"/>
  </r>
  <r>
    <x v="28"/>
    <n v="-9.9483999999999995"/>
    <n v="2.0906699999999998"/>
    <n v="0.80059999999999998"/>
  </r>
  <r>
    <x v="28"/>
    <n v="-8.6856000000000009"/>
    <n v="2.0379"/>
    <n v="0.80059999999999998"/>
  </r>
  <r>
    <x v="28"/>
    <n v="-4.5502000000000002"/>
    <n v="1.99881"/>
    <n v="0.80059999999999998"/>
  </r>
  <r>
    <x v="28"/>
    <n v="-6.2628000000000004"/>
    <n v="2.0749399999999998"/>
    <n v="0.80059999999999998"/>
  </r>
  <r>
    <x v="28"/>
    <n v="-8.1530000000000005"/>
    <n v="2.1467700000000001"/>
    <n v="0.80059999999999998"/>
  </r>
  <r>
    <x v="28"/>
    <n v="-8.3872999999999998"/>
    <n v="2.1800999999999999"/>
    <n v="0.80059999999999998"/>
  </r>
  <r>
    <x v="28"/>
    <n v="-7.9397000000000002"/>
    <n v="2.1737000000000002"/>
    <n v="0.80059999999999998"/>
  </r>
  <r>
    <x v="28"/>
    <n v="-7.1254999999999997"/>
    <n v="2.1461800000000002"/>
    <n v="0.80059999999999998"/>
  </r>
  <r>
    <x v="28"/>
    <n v="-5.7710999999999997"/>
    <n v="2.12419"/>
    <n v="0.80059999999999998"/>
  </r>
  <r>
    <x v="28"/>
    <n v="-5.2843999999999998"/>
    <n v="2.11626"/>
    <n v="0.80059999999999998"/>
  </r>
  <r>
    <x v="28"/>
    <n v="-5.3033000000000001"/>
    <n v="2.1325500000000002"/>
    <n v="0.80059999999999998"/>
  </r>
  <r>
    <x v="28"/>
    <n v="-5.7619999999999996"/>
    <n v="2.1345299999999998"/>
    <n v="0.80059999999999998"/>
  </r>
  <r>
    <x v="28"/>
    <n v="-4.3589000000000002"/>
    <n v="2.13252"/>
    <n v="0.80059999999999998"/>
  </r>
  <r>
    <x v="28"/>
    <n v="-3.1878000000000002"/>
    <n v="2.1053099999999998"/>
    <n v="0.80059999999999998"/>
  </r>
  <r>
    <x v="28"/>
    <n v="-1.29"/>
    <n v="2.1472500000000001"/>
    <n v="0.80059999999999998"/>
  </r>
  <r>
    <x v="4"/>
    <s v="#N/A N/A"/>
    <s v="#N/A N/A"/>
    <s v="#N/A N/A"/>
  </r>
  <r>
    <x v="28"/>
    <n v="-5.3190999999999997"/>
    <n v="2.0945499999999999"/>
    <n v="0.80059999999999998"/>
  </r>
  <r>
    <x v="28"/>
    <n v="-4.3452999999999999"/>
    <n v="2.1149"/>
    <n v="0.80059999999999998"/>
  </r>
  <r>
    <x v="28"/>
    <n v="-3.9784000000000002"/>
    <n v="2.0935100000000002"/>
    <n v="0.80059999999999998"/>
  </r>
  <r>
    <x v="28"/>
    <n v="-3.4550999999999998"/>
    <n v="2.0542500000000001"/>
    <n v="0.80059999999999998"/>
  </r>
  <r>
    <x v="28"/>
    <n v="-3.8702000000000001"/>
    <n v="2.0696500000000002"/>
    <n v="0.80059999999999998"/>
  </r>
  <r>
    <x v="28"/>
    <n v="-3.4428000000000001"/>
    <n v="2.0554999999999999"/>
    <n v="0.80059999999999998"/>
  </r>
  <r>
    <x v="28"/>
    <n v="-4.2378999999999998"/>
    <n v="2.08264"/>
    <n v="0.80059999999999998"/>
  </r>
  <r>
    <x v="28"/>
    <n v="-6.4382000000000001"/>
    <n v="2.1239599999999998"/>
    <n v="0.80059999999999998"/>
  </r>
  <r>
    <x v="28"/>
    <n v="-4.3901000000000003"/>
    <n v="2.1599200000000001"/>
    <n v="0.80059999999999998"/>
  </r>
  <r>
    <x v="28"/>
    <n v="5.2443999999999997"/>
    <n v="2.1934"/>
    <n v="0.80059999999999998"/>
  </r>
  <r>
    <x v="28"/>
    <n v="-8.6395999999999997"/>
    <n v="2.18466"/>
    <n v="0.80059999999999998"/>
  </r>
  <r>
    <x v="28"/>
    <n v="-6.8768000000000002"/>
    <n v="2.2094900000000002"/>
    <n v="0.80059999999999998"/>
  </r>
  <r>
    <x v="28"/>
    <n v="-8.4192"/>
    <n v="2.2894800000000002"/>
    <n v="0.80059999999999998"/>
  </r>
  <r>
    <x v="28"/>
    <n v="-8.0747999999999998"/>
    <n v="2.2519499999999999"/>
    <n v="0.80059999999999998"/>
  </r>
  <r>
    <x v="28"/>
    <n v="-5.4333999999999998"/>
    <n v="2.1421999999999999"/>
    <n v="0.80059999999999998"/>
  </r>
  <r>
    <x v="28"/>
    <n v="-8.7326999999999995"/>
    <n v="2.2538200000000002"/>
    <n v="0.80059999999999998"/>
  </r>
  <r>
    <x v="29"/>
    <n v="-6.0963000000000003"/>
    <n v="2.3018100000000001"/>
    <n v="0.7873"/>
  </r>
  <r>
    <x v="29"/>
    <n v="1.4198999999999999"/>
    <n v="2.2100900000000001"/>
    <n v="0.7873"/>
  </r>
  <r>
    <x v="29"/>
    <n v="10.369"/>
    <n v="2.2246199999999998"/>
    <n v="0.7873"/>
  </r>
  <r>
    <x v="29"/>
    <n v="1.2689999999999999"/>
    <n v="2.2262400000000002"/>
    <n v="0.7873"/>
  </r>
  <r>
    <x v="29"/>
    <n v="-0.28660000000000002"/>
    <n v="2.2501899999999999"/>
    <n v="0.7873"/>
  </r>
  <r>
    <x v="29"/>
    <n v="-0.1087"/>
    <n v="2.1549999999999998"/>
    <n v="0.7873"/>
  </r>
  <r>
    <x v="29"/>
    <n v="1.1513"/>
    <n v="2.1079500000000002"/>
    <n v="0.7873"/>
  </r>
  <r>
    <x v="29"/>
    <n v="3.1640000000000001"/>
    <n v="1.9849300000000001"/>
    <n v="0.7873"/>
  </r>
  <r>
    <x v="29"/>
    <n v="3.9174000000000002"/>
    <n v="1.93119"/>
    <n v="0.7873"/>
  </r>
  <r>
    <x v="29"/>
    <n v="5.4377000000000004"/>
    <n v="1.86904"/>
    <n v="0.7873"/>
  </r>
  <r>
    <x v="29"/>
    <n v="6.2961"/>
    <n v="1.89886"/>
    <n v="0.7873"/>
  </r>
  <r>
    <x v="29"/>
    <n v="9.2326999999999995"/>
    <n v="1.7955700000000001"/>
    <n v="0.7873"/>
  </r>
  <r>
    <x v="29"/>
    <n v="7.1597"/>
    <n v="1.8274900000000001"/>
    <n v="0.7873"/>
  </r>
  <r>
    <x v="29"/>
    <n v="6.633"/>
    <n v="1.8472900000000001"/>
    <n v="0.7873"/>
  </r>
  <r>
    <x v="29"/>
    <n v="8.1320999999999994"/>
    <n v="1.88228"/>
    <n v="0.7873"/>
  </r>
  <r>
    <x v="29"/>
    <n v="7.3444000000000003"/>
    <n v="1.79227"/>
    <n v="0.7873"/>
  </r>
  <r>
    <x v="29"/>
    <n v="7.6974999999999998"/>
    <n v="1.82057"/>
    <n v="0.7873"/>
  </r>
  <r>
    <x v="29"/>
    <n v="6.3883000000000001"/>
    <n v="1.87381"/>
    <n v="0.7873"/>
  </r>
  <r>
    <x v="29"/>
    <n v="6.3179999999999996"/>
    <n v="1.8881600000000001"/>
    <n v="0.7873"/>
  </r>
  <r>
    <x v="29"/>
    <n v="4.6806000000000001"/>
    <n v="1.97661"/>
    <n v="0.7873"/>
  </r>
  <r>
    <x v="29"/>
    <n v="4.6365999999999996"/>
    <n v="1.94326"/>
    <n v="0.7873"/>
  </r>
  <r>
    <x v="29"/>
    <n v="4.6536999999999997"/>
    <n v="1.9457800000000001"/>
    <n v="0.7873"/>
  </r>
  <r>
    <x v="29"/>
    <n v="4.6687000000000003"/>
    <n v="1.95651"/>
    <n v="0.7873"/>
  </r>
  <r>
    <x v="29"/>
    <n v="4.6632999999999996"/>
    <n v="1.95363"/>
    <n v="0.7873"/>
  </r>
  <r>
    <x v="29"/>
    <n v="4.5852000000000004"/>
    <n v="1.9423699999999999"/>
    <n v="0.7873"/>
  </r>
  <r>
    <x v="29"/>
    <n v="4.2545999999999999"/>
    <n v="1.95828"/>
    <n v="0.7873"/>
  </r>
  <r>
    <x v="29"/>
    <n v="2.5596000000000001"/>
    <n v="2.0548500000000001"/>
    <n v="0.7873"/>
  </r>
  <r>
    <x v="29"/>
    <n v="2.7886000000000002"/>
    <n v="2.03505"/>
    <n v="0.7873"/>
  </r>
  <r>
    <x v="29"/>
    <n v="1.2321"/>
    <n v="2.1126100000000001"/>
    <n v="0.7873"/>
  </r>
  <r>
    <x v="29"/>
    <n v="0.95069999999999999"/>
    <n v="2.1255899999999999"/>
    <n v="0.7873"/>
  </r>
  <r>
    <x v="29"/>
    <n v="1.1801999999999999"/>
    <n v="2.1112099999999998"/>
    <n v="0.7873"/>
  </r>
  <r>
    <x v="29"/>
    <n v="2.6781999999999999"/>
    <n v="2.1347700000000001"/>
    <n v="0.7873"/>
  </r>
  <r>
    <x v="29"/>
    <n v="3.5070000000000001"/>
    <n v="2.1311"/>
    <n v="0.7873"/>
  </r>
  <r>
    <x v="29"/>
    <n v="-0.62260000000000004"/>
    <n v="2.2368700000000001"/>
    <n v="0.7873"/>
  </r>
  <r>
    <x v="29"/>
    <n v="0.62809999999999999"/>
    <n v="2.2442000000000002"/>
    <n v="0.7873"/>
  </r>
  <r>
    <x v="29"/>
    <n v="-5.67E-2"/>
    <n v="2.3566199999999999"/>
    <n v="0.7873"/>
  </r>
  <r>
    <x v="29"/>
    <n v="-0.18779999999999999"/>
    <n v="2.3686500000000001"/>
    <n v="0.7873"/>
  </r>
  <r>
    <x v="29"/>
    <n v="-0.65639999999999998"/>
    <n v="2.4000699999999999"/>
    <n v="0.7873"/>
  </r>
  <r>
    <x v="29"/>
    <n v="-0.53310000000000002"/>
    <n v="2.4123700000000001"/>
    <n v="0.7873"/>
  </r>
  <r>
    <x v="29"/>
    <n v="-0.33900000000000002"/>
    <n v="2.4093"/>
    <n v="0.7873"/>
  </r>
  <r>
    <x v="29"/>
    <n v="0.19040000000000001"/>
    <n v="2.4164599999999998"/>
    <n v="0.7873"/>
  </r>
  <r>
    <x v="29"/>
    <n v="2.5100000000000001E-2"/>
    <n v="2.3978799999999998"/>
    <n v="0.7873"/>
  </r>
  <r>
    <x v="29"/>
    <n v="-1.7078"/>
    <n v="2.4049900000000002"/>
    <n v="0.7873"/>
  </r>
  <r>
    <x v="29"/>
    <n v="-0.159"/>
    <n v="2.3610500000000001"/>
    <n v="0.7873"/>
  </r>
  <r>
    <x v="29"/>
    <n v="1.5223"/>
    <n v="2.3263500000000001"/>
    <n v="0.7873"/>
  </r>
  <r>
    <x v="29"/>
    <n v="4.8884999999999996"/>
    <n v="2.3313199999999998"/>
    <n v="0.7873"/>
  </r>
  <r>
    <x v="29"/>
    <n v="5.4715999999999996"/>
    <n v="2.32985"/>
    <n v="0.7873"/>
  </r>
  <r>
    <x v="29"/>
    <n v="4.8783000000000003"/>
    <n v="2.33203"/>
    <n v="0.7873"/>
  </r>
  <r>
    <x v="29"/>
    <n v="4.4893999999999998"/>
    <n v="2.3505500000000001"/>
    <n v="0.7873"/>
  </r>
  <r>
    <x v="29"/>
    <n v="1.7963"/>
    <n v="2.3639899999999998"/>
    <n v="0.7873"/>
  </r>
  <r>
    <x v="29"/>
    <n v="3.9786000000000001"/>
    <n v="2.3407399999999998"/>
    <n v="0.7873"/>
  </r>
  <r>
    <x v="29"/>
    <n v="5.3905000000000003"/>
    <n v="2.3282400000000001"/>
    <n v="0.7873"/>
  </r>
  <r>
    <x v="29"/>
    <n v="6.2141000000000002"/>
    <n v="2.3067299999999999"/>
    <n v="0.7873"/>
  </r>
  <r>
    <x v="29"/>
    <n v="8.3058999999999994"/>
    <n v="2.2986300000000002"/>
    <n v="0.7873"/>
  </r>
  <r>
    <x v="29"/>
    <n v="8.6267999999999994"/>
    <n v="2.2744599999999999"/>
    <n v="0.7873"/>
  </r>
  <r>
    <x v="29"/>
    <n v="10.8385"/>
    <n v="2.2728299999999999"/>
    <n v="0.7873"/>
  </r>
  <r>
    <x v="29"/>
    <n v="8.1125000000000007"/>
    <n v="2.31366"/>
    <n v="0.7873"/>
  </r>
  <r>
    <x v="29"/>
    <n v="7.8238000000000003"/>
    <n v="2.3014800000000002"/>
    <n v="0.7873"/>
  </r>
  <r>
    <x v="29"/>
    <n v="3.1364000000000001"/>
    <n v="2.33718"/>
    <n v="0.7873"/>
  </r>
  <r>
    <x v="29"/>
    <n v="2.0893000000000002"/>
    <n v="2.3765800000000001"/>
    <n v="0.7873"/>
  </r>
  <r>
    <x v="29"/>
    <n v="4.0216000000000003"/>
    <n v="2.3197999999999999"/>
    <n v="0.7873"/>
  </r>
  <r>
    <x v="29"/>
    <n v="2.9841000000000002"/>
    <n v="2.3536000000000001"/>
    <n v="0.7873"/>
  </r>
  <r>
    <x v="29"/>
    <n v="2.79"/>
    <n v="2.2963800000000001"/>
    <n v="0.7873"/>
  </r>
  <r>
    <x v="29"/>
    <n v="4.8808999999999996"/>
    <n v="2.26071"/>
    <n v="0.7873"/>
  </r>
  <r>
    <x v="30"/>
    <n v="9.3541000000000007"/>
    <n v="1.84358"/>
    <n v="0.76070000000000004"/>
  </r>
  <r>
    <x v="30"/>
    <n v="7.8475000000000001"/>
    <n v="1.8923300000000001"/>
    <n v="0.76070000000000004"/>
  </r>
  <r>
    <x v="30"/>
    <n v="8.7254000000000005"/>
    <n v="1.9419299999999999"/>
    <n v="0.76070000000000004"/>
  </r>
  <r>
    <x v="30"/>
    <n v="6.9561999999999999"/>
    <n v="1.9547300000000001"/>
    <n v="0.76070000000000004"/>
  </r>
  <r>
    <x v="30"/>
    <n v="13.540800000000001"/>
    <n v="1.58056"/>
    <n v="0.76070000000000004"/>
  </r>
  <r>
    <x v="30"/>
    <n v="13.787100000000001"/>
    <n v="1.6067800000000001"/>
    <n v="0.76070000000000004"/>
  </r>
  <r>
    <x v="30"/>
    <n v="13.6166"/>
    <n v="1.63428"/>
    <n v="0.76070000000000004"/>
  </r>
  <r>
    <x v="30"/>
    <n v="13.851100000000001"/>
    <n v="1.6264099999999999"/>
    <n v="0.76070000000000004"/>
  </r>
  <r>
    <x v="30"/>
    <n v="15.754"/>
    <n v="1.51403"/>
    <n v="0.76070000000000004"/>
  </r>
  <r>
    <x v="30"/>
    <n v="15.5396"/>
    <n v="1.5549299999999999"/>
    <n v="0.76070000000000004"/>
  </r>
  <r>
    <x v="30"/>
    <n v="15.986800000000001"/>
    <n v="1.5623400000000001"/>
    <n v="0.76070000000000004"/>
  </r>
  <r>
    <x v="30"/>
    <n v="15.8658"/>
    <n v="1.5760700000000001"/>
    <n v="0.76070000000000004"/>
  </r>
  <r>
    <x v="30"/>
    <n v="16.738800000000001"/>
    <n v="1.5433600000000001"/>
    <n v="0.76070000000000004"/>
  </r>
  <r>
    <x v="30"/>
    <n v="18.462"/>
    <n v="1.5256700000000001"/>
    <n v="0.76070000000000004"/>
  </r>
  <r>
    <x v="30"/>
    <n v="14.0708"/>
    <n v="1.68032"/>
    <n v="0.76070000000000004"/>
  </r>
  <r>
    <x v="30"/>
    <n v="13.062200000000001"/>
    <n v="1.76233"/>
    <n v="0.76070000000000004"/>
  </r>
  <r>
    <x v="30"/>
    <n v="11.989699999999999"/>
    <n v="1.8086500000000001"/>
    <n v="0.76070000000000004"/>
  </r>
  <r>
    <x v="30"/>
    <n v="10.839499999999999"/>
    <n v="1.8465199999999999"/>
    <n v="0.76070000000000004"/>
  </r>
  <r>
    <x v="30"/>
    <n v="11.2376"/>
    <n v="1.82952"/>
    <n v="0.76070000000000004"/>
  </r>
  <r>
    <x v="30"/>
    <n v="9.6240000000000006"/>
    <n v="1.9065000000000001"/>
    <n v="0.76070000000000004"/>
  </r>
  <r>
    <x v="30"/>
    <n v="8.3581000000000003"/>
    <n v="1.9311199999999999"/>
    <n v="0.76070000000000004"/>
  </r>
  <r>
    <x v="30"/>
    <n v="9.5838999999999999"/>
    <n v="1.9165399999999999"/>
    <n v="0.76070000000000004"/>
  </r>
  <r>
    <x v="30"/>
    <n v="10.217499999999999"/>
    <n v="1.9291499999999999"/>
    <n v="0.76070000000000004"/>
  </r>
  <r>
    <x v="30"/>
    <n v="10.8102"/>
    <n v="1.9309400000000001"/>
    <n v="0.76070000000000004"/>
  </r>
  <r>
    <x v="30"/>
    <n v="11.860200000000001"/>
    <n v="1.9300600000000001"/>
    <n v="0.76070000000000004"/>
  </r>
  <r>
    <x v="30"/>
    <n v="9.3390000000000004"/>
    <n v="1.9474400000000001"/>
    <n v="0.76070000000000004"/>
  </r>
  <r>
    <x v="30"/>
    <n v="9.9811999999999994"/>
    <n v="1.9069199999999999"/>
    <n v="0.76070000000000004"/>
  </r>
  <r>
    <x v="30"/>
    <n v="9.0680999999999994"/>
    <n v="1.9631000000000001"/>
    <n v="0.76070000000000004"/>
  </r>
  <r>
    <x v="30"/>
    <n v="9.0640999999999998"/>
    <n v="1.9841599999999999"/>
    <n v="0.76070000000000004"/>
  </r>
  <r>
    <x v="30"/>
    <n v="8.7545000000000002"/>
    <n v="2.0078100000000001"/>
    <n v="0.76070000000000004"/>
  </r>
  <r>
    <x v="30"/>
    <n v="9.3786000000000005"/>
    <n v="2.0191699999999999"/>
    <n v="0.76070000000000004"/>
  </r>
  <r>
    <x v="30"/>
    <n v="8.5635999999999992"/>
    <n v="2.0106299999999999"/>
    <n v="0.76070000000000004"/>
  </r>
  <r>
    <x v="30"/>
    <n v="8.6768000000000001"/>
    <n v="2.02765"/>
    <n v="0.76070000000000004"/>
  </r>
  <r>
    <x v="30"/>
    <n v="9.4793000000000003"/>
    <n v="2.0663800000000001"/>
    <n v="0.76070000000000004"/>
  </r>
  <r>
    <x v="30"/>
    <n v="9.9231999999999996"/>
    <n v="2.0709599999999999"/>
    <n v="0.76070000000000004"/>
  </r>
  <r>
    <x v="30"/>
    <n v="14.2316"/>
    <n v="2.1063999999999998"/>
    <n v="0.76070000000000004"/>
  </r>
  <r>
    <x v="30"/>
    <n v="9.7967999999999993"/>
    <n v="2.0794899999999998"/>
    <n v="0.76070000000000004"/>
  </r>
  <r>
    <x v="30"/>
    <n v="9.5465"/>
    <n v="2.0775800000000002"/>
    <n v="0.76070000000000004"/>
  </r>
  <r>
    <x v="30"/>
    <n v="9.1367999999999991"/>
    <n v="2.0658599999999998"/>
    <n v="0.76070000000000004"/>
  </r>
  <r>
    <x v="30"/>
    <n v="8.7408000000000001"/>
    <n v="2.0761500000000002"/>
    <n v="0.76070000000000004"/>
  </r>
  <r>
    <x v="30"/>
    <n v="9.9530999999999992"/>
    <n v="2.05613"/>
    <n v="0.76070000000000004"/>
  </r>
  <r>
    <x v="30"/>
    <n v="8.9541000000000004"/>
    <n v="2.1030000000000002"/>
    <n v="0.76070000000000004"/>
  </r>
  <r>
    <x v="30"/>
    <n v="9.4931000000000001"/>
    <n v="2.0888"/>
    <n v="0.76070000000000004"/>
  </r>
  <r>
    <x v="30"/>
    <n v="11.0258"/>
    <n v="2.08161"/>
    <n v="0.76070000000000004"/>
  </r>
  <r>
    <x v="30"/>
    <n v="9.2086000000000006"/>
    <n v="2.1095600000000001"/>
    <n v="0.76070000000000004"/>
  </r>
  <r>
    <x v="30"/>
    <n v="9.0630000000000006"/>
    <n v="2.1072899999999999"/>
    <n v="0.76070000000000004"/>
  </r>
  <r>
    <x v="30"/>
    <n v="7.3817000000000004"/>
    <n v="2.1525500000000002"/>
    <n v="0.76070000000000004"/>
  </r>
  <r>
    <x v="30"/>
    <n v="7.4504000000000001"/>
    <n v="2.1456400000000002"/>
    <n v="0.76070000000000004"/>
  </r>
  <r>
    <x v="30"/>
    <n v="7.9676999999999998"/>
    <n v="2.1490399999999998"/>
    <n v="0.76070000000000004"/>
  </r>
  <r>
    <x v="30"/>
    <n v="8.4212000000000007"/>
    <n v="2.1473"/>
    <n v="0.76070000000000004"/>
  </r>
  <r>
    <x v="30"/>
    <n v="9.1447000000000003"/>
    <n v="2.1284299999999998"/>
    <n v="0.76070000000000004"/>
  </r>
  <r>
    <x v="30"/>
    <n v="9.0485000000000007"/>
    <n v="2.13185"/>
    <n v="0.76070000000000004"/>
  </r>
  <r>
    <x v="30"/>
    <n v="7.0130999999999997"/>
    <n v="2.1827100000000002"/>
    <n v="0.76070000000000004"/>
  </r>
  <r>
    <x v="30"/>
    <n v="7.0797999999999996"/>
    <n v="2.1807300000000001"/>
    <n v="0.76070000000000004"/>
  </r>
  <r>
    <x v="30"/>
    <n v="11.1113"/>
    <n v="2.1108099999999999"/>
    <n v="0.76070000000000004"/>
  </r>
  <r>
    <x v="30"/>
    <n v="7.6612"/>
    <n v="2.1427299999999998"/>
    <n v="0.76070000000000004"/>
  </r>
  <r>
    <x v="30"/>
    <n v="11.5039"/>
    <n v="2.0342500000000001"/>
    <n v="0.76070000000000004"/>
  </r>
  <r>
    <x v="30"/>
    <n v="11.007099999999999"/>
    <n v="2.06202"/>
    <n v="0.76070000000000004"/>
  </r>
  <r>
    <x v="30"/>
    <n v="11.548999999999999"/>
    <n v="2.0382799999999999"/>
    <n v="0.76070000000000004"/>
  </r>
  <r>
    <x v="30"/>
    <n v="20.368099999999998"/>
    <n v="2.0534400000000002"/>
    <n v="0.76070000000000004"/>
  </r>
  <r>
    <x v="30"/>
    <n v="11.924099999999999"/>
    <n v="2.0141399999999998"/>
    <n v="0.76070000000000004"/>
  </r>
  <r>
    <x v="30"/>
    <n v="12.166700000000001"/>
    <n v="2.0401600000000002"/>
    <n v="0.76070000000000004"/>
  </r>
  <r>
    <x v="30"/>
    <n v="13.440799999999999"/>
    <n v="1.9293199999999999"/>
    <n v="0.76070000000000004"/>
  </r>
  <r>
    <x v="31"/>
    <n v="12.1448"/>
    <n v="1.80887"/>
    <n v="0.76739999999999997"/>
  </r>
  <r>
    <x v="31"/>
    <n v="9.7899999999999991"/>
    <n v="1.8966400000000001"/>
    <n v="0.76739999999999997"/>
  </r>
  <r>
    <x v="31"/>
    <n v="13.221"/>
    <n v="1.74102"/>
    <n v="0.76739999999999997"/>
  </r>
  <r>
    <x v="31"/>
    <n v="13.754899999999999"/>
    <n v="1.74343"/>
    <n v="0.76739999999999997"/>
  </r>
  <r>
    <x v="31"/>
    <n v="11.289300000000001"/>
    <n v="1.8062100000000001"/>
    <n v="0.76739999999999997"/>
  </r>
  <r>
    <x v="31"/>
    <n v="12.2103"/>
    <n v="1.7635799999999999"/>
    <n v="0.76739999999999997"/>
  </r>
  <r>
    <x v="31"/>
    <n v="11.9251"/>
    <n v="1.7861499999999999"/>
    <n v="0.76739999999999997"/>
  </r>
  <r>
    <x v="31"/>
    <n v="11.4085"/>
    <n v="1.80385"/>
    <n v="0.76739999999999997"/>
  </r>
  <r>
    <x v="31"/>
    <n v="11.613300000000001"/>
    <n v="1.8057799999999999"/>
    <n v="0.76739999999999997"/>
  </r>
  <r>
    <x v="31"/>
    <n v="11.482699999999999"/>
    <n v="1.8246199999999999"/>
    <n v="0.76739999999999997"/>
  </r>
  <r>
    <x v="31"/>
    <n v="11.1113"/>
    <n v="1.84463"/>
    <n v="0.76739999999999997"/>
  </r>
  <r>
    <x v="31"/>
    <n v="10.4712"/>
    <n v="1.8832"/>
    <n v="0.76739999999999997"/>
  </r>
  <r>
    <x v="31"/>
    <n v="10.235900000000001"/>
    <n v="1.8895599999999999"/>
    <n v="0.76739999999999997"/>
  </r>
  <r>
    <x v="31"/>
    <n v="10.177300000000001"/>
    <n v="1.8996500000000001"/>
    <n v="0.76739999999999997"/>
  </r>
  <r>
    <x v="31"/>
    <n v="11.7941"/>
    <n v="1.8532999999999999"/>
    <n v="0.76739999999999997"/>
  </r>
  <r>
    <x v="31"/>
    <n v="10.121"/>
    <n v="1.9273"/>
    <n v="0.76739999999999997"/>
  </r>
  <r>
    <x v="31"/>
    <n v="10.7081"/>
    <n v="1.89838"/>
    <n v="0.76739999999999997"/>
  </r>
  <r>
    <x v="31"/>
    <n v="9.9984999999999999"/>
    <n v="1.9489099999999999"/>
    <n v="0.76739999999999997"/>
  </r>
  <r>
    <x v="31"/>
    <n v="10.6778"/>
    <n v="1.90055"/>
    <n v="0.76739999999999997"/>
  </r>
  <r>
    <x v="31"/>
    <n v="10.082000000000001"/>
    <n v="1.94977"/>
    <n v="0.76739999999999997"/>
  </r>
  <r>
    <x v="31"/>
    <n v="10.5876"/>
    <n v="1.9249799999999999"/>
    <n v="0.76739999999999997"/>
  </r>
  <r>
    <x v="31"/>
    <n v="11.022399999999999"/>
    <n v="1.90435"/>
    <n v="0.76739999999999997"/>
  </r>
  <r>
    <x v="31"/>
    <n v="10.663600000000001"/>
    <n v="1.9214500000000001"/>
    <n v="0.76739999999999997"/>
  </r>
  <r>
    <x v="31"/>
    <n v="10.8552"/>
    <n v="1.91995"/>
    <n v="0.76739999999999997"/>
  </r>
  <r>
    <x v="31"/>
    <n v="9.51"/>
    <n v="1.9932700000000001"/>
    <n v="0.76739999999999997"/>
  </r>
  <r>
    <x v="31"/>
    <n v="9.9601000000000006"/>
    <n v="1.9617199999999999"/>
    <n v="0.76739999999999997"/>
  </r>
  <r>
    <x v="31"/>
    <n v="10.4407"/>
    <n v="1.96957"/>
    <n v="0.76739999999999997"/>
  </r>
  <r>
    <x v="31"/>
    <n v="10.5855"/>
    <n v="1.9655800000000001"/>
    <n v="0.76739999999999997"/>
  </r>
  <r>
    <x v="31"/>
    <n v="9.5260999999999996"/>
    <n v="2.0263"/>
    <n v="0.76739999999999997"/>
  </r>
  <r>
    <x v="31"/>
    <n v="9.0059000000000005"/>
    <n v="2.0393300000000001"/>
    <n v="0.76739999999999997"/>
  </r>
  <r>
    <x v="31"/>
    <n v="9.0215999999999994"/>
    <n v="2.0443899999999999"/>
    <n v="0.76739999999999997"/>
  </r>
  <r>
    <x v="31"/>
    <n v="9.3184000000000005"/>
    <n v="2.0345900000000001"/>
    <n v="0.76739999999999997"/>
  </r>
  <r>
    <x v="31"/>
    <n v="9.7248000000000001"/>
    <n v="2.0169600000000001"/>
    <n v="0.76739999999999997"/>
  </r>
  <r>
    <x v="31"/>
    <n v="10.3368"/>
    <n v="1.9948699999999999"/>
    <n v="0.76739999999999997"/>
  </r>
  <r>
    <x v="31"/>
    <n v="9.4802999999999997"/>
    <n v="2.03837"/>
    <n v="0.76739999999999997"/>
  </r>
  <r>
    <x v="31"/>
    <n v="8.5058000000000007"/>
    <n v="2.0976599999999999"/>
    <n v="0.76739999999999997"/>
  </r>
  <r>
    <x v="31"/>
    <n v="7.8491"/>
    <n v="2.1308699999999998"/>
    <n v="0.76739999999999997"/>
  </r>
  <r>
    <x v="31"/>
    <n v="8.4219000000000008"/>
    <n v="2.1158899999999998"/>
    <n v="0.76739999999999997"/>
  </r>
  <r>
    <x v="31"/>
    <n v="7.8893000000000004"/>
    <n v="2.1459199999999998"/>
    <n v="0.76739999999999997"/>
  </r>
  <r>
    <x v="31"/>
    <n v="6.1970000000000001"/>
    <n v="2.1774499999999999"/>
    <n v="0.76739999999999997"/>
  </r>
  <r>
    <x v="31"/>
    <n v="6.4042000000000003"/>
    <n v="2.1960700000000002"/>
    <n v="0.76739999999999997"/>
  </r>
  <r>
    <x v="31"/>
    <n v="6.2260999999999997"/>
    <n v="2.2088199999999998"/>
    <n v="0.76739999999999997"/>
  </r>
  <r>
    <x v="31"/>
    <n v="-1.3766"/>
    <n v="2.5753699999999999"/>
    <n v="0.76739999999999997"/>
  </r>
  <r>
    <x v="31"/>
    <n v="-1.2975000000000001"/>
    <n v="2.5672700000000002"/>
    <n v="0.76739999999999997"/>
  </r>
  <r>
    <x v="31"/>
    <n v="-1.2804"/>
    <n v="2.56514"/>
    <n v="0.76739999999999997"/>
  </r>
  <r>
    <x v="31"/>
    <n v="-0.79069999999999996"/>
    <n v="2.5619900000000002"/>
    <n v="0.76739999999999997"/>
  </r>
  <r>
    <x v="31"/>
    <n v="-0.54459999999999997"/>
    <n v="2.5413700000000001"/>
    <n v="0.76739999999999997"/>
  </r>
  <r>
    <x v="31"/>
    <n v="-0.63959999999999995"/>
    <n v="2.5545200000000001"/>
    <n v="0.76739999999999997"/>
  </r>
  <r>
    <x v="31"/>
    <n v="-0.78110000000000002"/>
    <n v="2.5749200000000001"/>
    <n v="0.76739999999999997"/>
  </r>
  <r>
    <x v="31"/>
    <n v="-0.75039999999999996"/>
    <n v="2.5603699999999998"/>
    <n v="0.76739999999999997"/>
  </r>
  <r>
    <x v="31"/>
    <n v="-0.61719999999999997"/>
    <n v="2.55308"/>
    <n v="0.76739999999999997"/>
  </r>
  <r>
    <x v="31"/>
    <n v="0.59950000000000003"/>
    <n v="2.5108799999999998"/>
    <n v="0.76739999999999997"/>
  </r>
  <r>
    <x v="31"/>
    <n v="4.3018000000000001"/>
    <n v="2.3990100000000001"/>
    <n v="0.76739999999999997"/>
  </r>
  <r>
    <x v="31"/>
    <n v="9.5820000000000007"/>
    <n v="2.3735300000000001"/>
    <n v="0.76739999999999997"/>
  </r>
  <r>
    <x v="31"/>
    <n v="3.1332"/>
    <n v="2.4154800000000001"/>
    <n v="0.76739999999999997"/>
  </r>
  <r>
    <x v="31"/>
    <n v="0.57999999999999996"/>
    <n v="2.5272600000000001"/>
    <n v="0.76739999999999997"/>
  </r>
  <r>
    <x v="31"/>
    <n v="1.3508"/>
    <n v="2.4736500000000001"/>
    <n v="0.76739999999999997"/>
  </r>
  <r>
    <x v="31"/>
    <n v="0.65239999999999998"/>
    <n v="2.50231"/>
    <n v="0.76739999999999997"/>
  </r>
  <r>
    <x v="31"/>
    <n v="9.1109000000000009"/>
    <n v="2.1333500000000001"/>
    <n v="0.76739999999999997"/>
  </r>
  <r>
    <x v="31"/>
    <n v="9.1419999999999995"/>
    <n v="2.13354"/>
    <n v="0.76739999999999997"/>
  </r>
  <r>
    <x v="31"/>
    <n v="9.3626000000000005"/>
    <n v="2.1242899999999998"/>
    <n v="0.76739999999999997"/>
  </r>
  <r>
    <x v="32"/>
    <n v="15.677099999999999"/>
    <n v="1.6866300000000001"/>
    <n v="0.76739999999999997"/>
  </r>
  <r>
    <x v="32"/>
    <n v="14.542199999999999"/>
    <n v="1.7441"/>
    <n v="0.76739999999999997"/>
  </r>
  <r>
    <x v="32"/>
    <n v="12.171099999999999"/>
    <n v="1.7950699999999999"/>
    <n v="0.76739999999999997"/>
  </r>
  <r>
    <x v="32"/>
    <n v="11.193199999999999"/>
    <n v="1.8608800000000001"/>
    <n v="0.76739999999999997"/>
  </r>
  <r>
    <x v="32"/>
    <n v="10.5852"/>
    <n v="1.8942600000000001"/>
    <n v="0.76739999999999997"/>
  </r>
  <r>
    <x v="32"/>
    <n v="9.6590000000000007"/>
    <n v="1.8621300000000001"/>
    <n v="0.76739999999999997"/>
  </r>
  <r>
    <x v="32"/>
    <n v="10.671900000000001"/>
    <n v="1.78678"/>
    <n v="0.76739999999999997"/>
  </r>
  <r>
    <x v="32"/>
    <n v="14.4613"/>
    <n v="1.6036699999999999"/>
    <n v="0.76739999999999997"/>
  </r>
  <r>
    <x v="32"/>
    <n v="16.2806"/>
    <n v="1.47421"/>
    <n v="0.76739999999999997"/>
  </r>
  <r>
    <x v="32"/>
    <n v="16.474799999999998"/>
    <n v="1.47848"/>
    <n v="0.76739999999999997"/>
  </r>
  <r>
    <x v="4"/>
    <s v="#N/A N/A"/>
    <s v="#N/A N/A"/>
    <s v="#N/A N/A"/>
  </r>
  <r>
    <x v="32"/>
    <n v="14.5785"/>
    <n v="1.4800800000000001"/>
    <n v="0.76739999999999997"/>
  </r>
  <r>
    <x v="32"/>
    <n v="5.0038999999999998"/>
    <n v="2.0126900000000001"/>
    <n v="0.76739999999999997"/>
  </r>
  <r>
    <x v="32"/>
    <n v="5.1253000000000002"/>
    <n v="2.0465100000000001"/>
    <n v="0.76739999999999997"/>
  </r>
  <r>
    <x v="32"/>
    <n v="3.3155000000000001"/>
    <n v="2.1364899999999998"/>
    <n v="0.76739999999999997"/>
  </r>
  <r>
    <x v="32"/>
    <n v="3.0449999999999999"/>
    <n v="2.15612"/>
    <n v="0.76739999999999997"/>
  </r>
  <r>
    <x v="32"/>
    <n v="2.4264000000000001"/>
    <n v="2.1667299999999998"/>
    <n v="0.76739999999999997"/>
  </r>
  <r>
    <x v="32"/>
    <n v="2.2860999999999998"/>
    <n v="2.1923599999999999"/>
    <n v="0.76739999999999997"/>
  </r>
  <r>
    <x v="32"/>
    <n v="3.0387"/>
    <n v="2.1557499999999998"/>
    <n v="0.76739999999999997"/>
  </r>
  <r>
    <x v="32"/>
    <n v="2.1440999999999999"/>
    <n v="2.1999599999999999"/>
    <n v="0.76739999999999997"/>
  </r>
  <r>
    <x v="32"/>
    <n v="2.2543000000000002"/>
    <n v="2.18296"/>
    <n v="0.76739999999999997"/>
  </r>
  <r>
    <x v="32"/>
    <n v="3.2469999999999999"/>
    <n v="2.1448200000000002"/>
    <n v="0.76739999999999997"/>
  </r>
  <r>
    <x v="32"/>
    <n v="3.4893999999999998"/>
    <n v="2.1268699999999998"/>
    <n v="0.76739999999999997"/>
  </r>
  <r>
    <x v="32"/>
    <n v="3.7012"/>
    <n v="2.13815"/>
    <n v="0.76739999999999997"/>
  </r>
  <r>
    <x v="32"/>
    <n v="2.8176000000000001"/>
    <n v="2.1356600000000001"/>
    <n v="0.76739999999999997"/>
  </r>
  <r>
    <x v="32"/>
    <n v="2.9127999999999998"/>
    <n v="2.1307900000000002"/>
    <n v="0.76739999999999997"/>
  </r>
  <r>
    <x v="4"/>
    <s v="#N/A N/A"/>
    <s v="#N/A N/A"/>
    <s v="#N/A N/A"/>
  </r>
  <r>
    <x v="32"/>
    <n v="1.4786999999999999"/>
    <n v="2.2147199999999998"/>
    <n v="0.76739999999999997"/>
  </r>
  <r>
    <x v="32"/>
    <n v="1.5964"/>
    <n v="2.2234799999999999"/>
    <n v="0.76739999999999997"/>
  </r>
  <r>
    <x v="32"/>
    <n v="2.1956000000000002"/>
    <n v="2.1897500000000001"/>
    <n v="0.76739999999999997"/>
  </r>
  <r>
    <x v="32"/>
    <n v="2.7454999999999998"/>
    <n v="2.16079"/>
    <n v="0.76739999999999997"/>
  </r>
  <r>
    <x v="32"/>
    <n v="3.1875"/>
    <n v="2.15402"/>
    <n v="0.76739999999999997"/>
  </r>
  <r>
    <x v="32"/>
    <n v="2.9074"/>
    <n v="2.1714500000000001"/>
    <n v="0.76739999999999997"/>
  </r>
  <r>
    <x v="32"/>
    <n v="3.2326000000000001"/>
    <n v="2.1261399999999999"/>
    <n v="0.76739999999999997"/>
  </r>
  <r>
    <x v="32"/>
    <n v="3.1438999999999999"/>
    <n v="2.1032799999999998"/>
    <n v="0.76739999999999997"/>
  </r>
  <r>
    <x v="32"/>
    <n v="3.4552"/>
    <n v="2.0863800000000001"/>
    <n v="0.76739999999999997"/>
  </r>
  <r>
    <x v="32"/>
    <n v="3.8812000000000002"/>
    <n v="2.0674899999999998"/>
    <n v="0.76739999999999997"/>
  </r>
  <r>
    <x v="32"/>
    <n v="3.3388"/>
    <n v="2.10616"/>
    <n v="0.76739999999999997"/>
  </r>
  <r>
    <x v="32"/>
    <n v="3.3254999999999999"/>
    <n v="2.1091600000000001"/>
    <n v="0.76739999999999997"/>
  </r>
  <r>
    <x v="32"/>
    <n v="3.1356999999999999"/>
    <n v="2.12154"/>
    <n v="0.76739999999999997"/>
  </r>
  <r>
    <x v="32"/>
    <n v="2.8483999999999998"/>
    <n v="2.11619"/>
    <n v="0.76739999999999997"/>
  </r>
  <r>
    <x v="32"/>
    <n v="3.4657"/>
    <n v="2.1053099999999998"/>
    <n v="0.76739999999999997"/>
  </r>
  <r>
    <x v="32"/>
    <n v="3.1909000000000001"/>
    <n v="2.1227100000000001"/>
    <n v="0.76739999999999997"/>
  </r>
  <r>
    <x v="32"/>
    <n v="3.7660999999999998"/>
    <n v="2.1143800000000001"/>
    <n v="0.76739999999999997"/>
  </r>
  <r>
    <x v="32"/>
    <n v="2.1316000000000002"/>
    <n v="2.14968"/>
    <n v="0.76739999999999997"/>
  </r>
  <r>
    <x v="32"/>
    <n v="2.3407"/>
    <n v="2.17496"/>
    <n v="0.76739999999999997"/>
  </r>
  <r>
    <x v="32"/>
    <n v="2.4937999999999998"/>
    <n v="2.1728499999999999"/>
    <n v="0.76739999999999997"/>
  </r>
  <r>
    <x v="32"/>
    <n v="2.3961000000000001"/>
    <n v="2.1482899999999998"/>
    <n v="0.76739999999999997"/>
  </r>
  <r>
    <x v="32"/>
    <n v="2.3773"/>
    <n v="2.1505800000000002"/>
    <n v="0.76739999999999997"/>
  </r>
  <r>
    <x v="32"/>
    <n v="1.2938000000000001"/>
    <n v="2.2046000000000001"/>
    <n v="0.76739999999999997"/>
  </r>
  <r>
    <x v="32"/>
    <n v="1.8923000000000001"/>
    <n v="2.1791399999999999"/>
    <n v="0.76739999999999997"/>
  </r>
  <r>
    <x v="4"/>
    <s v="#N/A N/A"/>
    <s v="#N/A N/A"/>
    <s v="#N/A N/A"/>
  </r>
  <r>
    <x v="32"/>
    <n v="1.8908"/>
    <n v="2.1824499999999998"/>
    <n v="0.76739999999999997"/>
  </r>
  <r>
    <x v="32"/>
    <n v="2.5627"/>
    <n v="2.17231"/>
    <n v="0.76739999999999997"/>
  </r>
  <r>
    <x v="32"/>
    <n v="3.1568999999999998"/>
    <n v="2.14324"/>
    <n v="0.76739999999999997"/>
  </r>
  <r>
    <x v="32"/>
    <n v="4.8075999999999999"/>
    <n v="2.0652699999999999"/>
    <n v="0.76739999999999997"/>
  </r>
  <r>
    <x v="32"/>
    <n v="4.6875999999999998"/>
    <n v="2.09233"/>
    <n v="0.76739999999999997"/>
  </r>
  <r>
    <x v="32"/>
    <n v="5.4739000000000004"/>
    <n v="2.0512199999999998"/>
    <n v="0.76739999999999997"/>
  </r>
  <r>
    <x v="32"/>
    <n v="5.9992999999999999"/>
    <n v="2.0419700000000001"/>
    <n v="0.76739999999999997"/>
  </r>
  <r>
    <x v="32"/>
    <n v="4.3196000000000003"/>
    <n v="2.0870600000000001"/>
    <n v="0.76739999999999997"/>
  </r>
  <r>
    <x v="32"/>
    <n v="3.6962000000000002"/>
    <n v="2.1064799999999999"/>
    <n v="0.76739999999999997"/>
  </r>
  <r>
    <x v="32"/>
    <n v="3.8191999999999999"/>
    <n v="2.0838199999999998"/>
    <n v="0.76739999999999997"/>
  </r>
  <r>
    <x v="32"/>
    <n v="3.8267000000000002"/>
    <n v="2.0831900000000001"/>
    <n v="0.76739999999999997"/>
  </r>
  <r>
    <x v="32"/>
    <n v="2.4508999999999999"/>
    <n v="2.1190600000000002"/>
    <n v="0.76739999999999997"/>
  </r>
  <r>
    <x v="33"/>
    <n v="1.7474000000000001"/>
    <n v="2.0699900000000002"/>
    <n v="0.80059999999999998"/>
  </r>
  <r>
    <x v="33"/>
    <n v="2.4823"/>
    <n v="2.0362800000000001"/>
    <n v="0.80059999999999998"/>
  </r>
  <r>
    <x v="33"/>
    <n v="1.6881999999999999"/>
    <n v="2.0262899999999999"/>
    <n v="0.80059999999999998"/>
  </r>
  <r>
    <x v="33"/>
    <n v="1.5621"/>
    <n v="2.0085700000000002"/>
    <n v="0.80059999999999998"/>
  </r>
  <r>
    <x v="33"/>
    <n v="2.6131000000000002"/>
    <n v="1.9311400000000001"/>
    <n v="0.80059999999999998"/>
  </r>
  <r>
    <x v="33"/>
    <n v="1.8935999999999999"/>
    <n v="1.92692"/>
    <n v="0.80059999999999998"/>
  </r>
  <r>
    <x v="33"/>
    <n v="1.3032999999999999"/>
    <n v="1.94249"/>
    <n v="0.80059999999999998"/>
  </r>
  <r>
    <x v="33"/>
    <n v="1.8207"/>
    <n v="1.90357"/>
    <n v="0.80059999999999998"/>
  </r>
  <r>
    <x v="33"/>
    <n v="1.6215999999999999"/>
    <n v="1.91178"/>
    <n v="0.80059999999999998"/>
  </r>
  <r>
    <x v="33"/>
    <n v="2.1637"/>
    <n v="1.88639"/>
    <n v="0.80059999999999998"/>
  </r>
  <r>
    <x v="33"/>
    <n v="2.8593000000000002"/>
    <n v="1.85686"/>
    <n v="0.80059999999999998"/>
  </r>
  <r>
    <x v="33"/>
    <n v="2.6432000000000002"/>
    <n v="1.87096"/>
    <n v="0.80059999999999998"/>
  </r>
  <r>
    <x v="33"/>
    <n v="3.1271"/>
    <n v="1.85669"/>
    <n v="0.80059999999999998"/>
  </r>
  <r>
    <x v="33"/>
    <n v="2.4449999999999998"/>
    <n v="1.8778600000000001"/>
    <n v="0.80059999999999998"/>
  </r>
  <r>
    <x v="33"/>
    <n v="1.569"/>
    <n v="1.9218900000000001"/>
    <n v="0.80059999999999998"/>
  </r>
  <r>
    <x v="33"/>
    <n v="2.2837000000000001"/>
    <n v="1.9178299999999999"/>
    <n v="0.80059999999999998"/>
  </r>
  <r>
    <x v="33"/>
    <n v="2.9777999999999998"/>
    <n v="1.88262"/>
    <n v="0.80059999999999998"/>
  </r>
  <r>
    <x v="33"/>
    <n v="3.1396000000000002"/>
    <n v="1.8547899999999999"/>
    <n v="0.80059999999999998"/>
  </r>
  <r>
    <x v="33"/>
    <n v="2.6568000000000001"/>
    <n v="1.8812"/>
    <n v="0.80059999999999998"/>
  </r>
  <r>
    <x v="33"/>
    <n v="2.9058999999999999"/>
    <n v="1.8775500000000001"/>
    <n v="0.80059999999999998"/>
  </r>
  <r>
    <x v="33"/>
    <n v="2.7126999999999999"/>
    <n v="1.88733"/>
    <n v="0.80059999999999998"/>
  </r>
  <r>
    <x v="33"/>
    <n v="3.0684"/>
    <n v="1.88134"/>
    <n v="0.80059999999999998"/>
  </r>
  <r>
    <x v="33"/>
    <n v="1.9843"/>
    <n v="1.93692"/>
    <n v="0.80059999999999998"/>
  </r>
  <r>
    <x v="33"/>
    <n v="1.9743999999999999"/>
    <n v="1.94184"/>
    <n v="0.80059999999999998"/>
  </r>
  <r>
    <x v="33"/>
    <n v="1.9159999999999999"/>
    <n v="1.9354800000000001"/>
    <n v="0.80059999999999998"/>
  </r>
  <r>
    <x v="33"/>
    <n v="0.30590000000000001"/>
    <n v="1.9791300000000001"/>
    <n v="0.80059999999999998"/>
  </r>
  <r>
    <x v="33"/>
    <n v="0.92130000000000001"/>
    <n v="1.9574800000000001"/>
    <n v="0.80059999999999998"/>
  </r>
  <r>
    <x v="33"/>
    <n v="0.83740000000000003"/>
    <n v="1.93605"/>
    <n v="0.80059999999999998"/>
  </r>
  <r>
    <x v="33"/>
    <n v="0.51880000000000004"/>
    <n v="1.9515800000000001"/>
    <n v="0.80059999999999998"/>
  </r>
  <r>
    <x v="33"/>
    <n v="5.57E-2"/>
    <n v="1.9771700000000001"/>
    <n v="0.80059999999999998"/>
  </r>
  <r>
    <x v="33"/>
    <n v="0.78129999999999999"/>
    <n v="1.94347"/>
    <n v="0.80059999999999998"/>
  </r>
  <r>
    <x v="33"/>
    <n v="1.5445"/>
    <n v="1.90537"/>
    <n v="0.80059999999999998"/>
  </r>
  <r>
    <x v="33"/>
    <n v="1.6996"/>
    <n v="1.8988499999999999"/>
    <n v="0.80059999999999998"/>
  </r>
  <r>
    <x v="33"/>
    <n v="2.2433999999999998"/>
    <n v="1.88374"/>
    <n v="0.80059999999999998"/>
  </r>
  <r>
    <x v="33"/>
    <n v="1.7644"/>
    <n v="1.90774"/>
    <n v="0.80059999999999998"/>
  </r>
  <r>
    <x v="33"/>
    <n v="2.4317000000000002"/>
    <n v="1.89551"/>
    <n v="0.80059999999999998"/>
  </r>
  <r>
    <x v="33"/>
    <n v="1.58"/>
    <n v="1.93763"/>
    <n v="0.80059999999999998"/>
  </r>
  <r>
    <x v="33"/>
    <n v="1.8152999999999999"/>
    <n v="1.9185300000000001"/>
    <n v="0.80059999999999998"/>
  </r>
  <r>
    <x v="33"/>
    <n v="1.3633"/>
    <n v="1.9542999999999999"/>
    <n v="0.80059999999999998"/>
  </r>
  <r>
    <x v="33"/>
    <n v="1.5335000000000001"/>
    <n v="1.9216200000000001"/>
    <n v="0.80059999999999998"/>
  </r>
  <r>
    <x v="33"/>
    <n v="1.1621999999999999"/>
    <n v="1.9295599999999999"/>
    <n v="0.80059999999999998"/>
  </r>
  <r>
    <x v="33"/>
    <n v="1.2546999999999999"/>
    <n v="1.95634"/>
    <n v="0.80059999999999998"/>
  </r>
  <r>
    <x v="33"/>
    <n v="0.92"/>
    <n v="1.9356199999999999"/>
    <n v="0.80059999999999998"/>
  </r>
  <r>
    <x v="33"/>
    <n v="1.5743"/>
    <n v="1.90686"/>
    <n v="0.80059999999999998"/>
  </r>
  <r>
    <x v="33"/>
    <n v="1.4468000000000001"/>
    <n v="1.9169"/>
    <n v="0.80059999999999998"/>
  </r>
  <r>
    <x v="33"/>
    <n v="2.5293999999999999"/>
    <n v="1.92221"/>
    <n v="0.80059999999999998"/>
  </r>
  <r>
    <x v="33"/>
    <n v="2.3839999999999999"/>
    <n v="1.9323900000000001"/>
    <n v="0.80059999999999998"/>
  </r>
  <r>
    <x v="33"/>
    <n v="1.7750999999999999"/>
    <n v="1.9168400000000001"/>
    <n v="0.80059999999999998"/>
  </r>
  <r>
    <x v="33"/>
    <n v="2.0960000000000001"/>
    <n v="1.8971100000000001"/>
    <n v="0.80059999999999998"/>
  </r>
  <r>
    <x v="33"/>
    <n v="2.5785"/>
    <n v="1.8928100000000001"/>
    <n v="0.80059999999999998"/>
  </r>
  <r>
    <x v="33"/>
    <n v="2.2294"/>
    <n v="1.9027099999999999"/>
    <n v="0.80059999999999998"/>
  </r>
  <r>
    <x v="33"/>
    <n v="2.4434999999999998"/>
    <n v="1.8935999999999999"/>
    <n v="0.80059999999999998"/>
  </r>
  <r>
    <x v="33"/>
    <n v="3.5661"/>
    <n v="1.85128"/>
    <n v="0.80059999999999998"/>
  </r>
  <r>
    <x v="33"/>
    <n v="4.2603"/>
    <n v="1.8623400000000001"/>
    <n v="0.80059999999999998"/>
  </r>
  <r>
    <x v="33"/>
    <n v="4.3958000000000004"/>
    <n v="1.87216"/>
    <n v="0.80059999999999998"/>
  </r>
  <r>
    <x v="33"/>
    <n v="3.9192999999999998"/>
    <n v="1.8789899999999999"/>
    <n v="0.80059999999999998"/>
  </r>
  <r>
    <x v="33"/>
    <n v="2.7507000000000001"/>
    <n v="1.86555"/>
    <n v="0.80059999999999998"/>
  </r>
  <r>
    <x v="33"/>
    <n v="2.6770999999999998"/>
    <n v="1.875"/>
    <n v="0.80059999999999998"/>
  </r>
  <r>
    <x v="33"/>
    <n v="2.6267999999999998"/>
    <n v="1.8777699999999999"/>
    <n v="0.80059999999999998"/>
  </r>
  <r>
    <x v="33"/>
    <n v="3.2542"/>
    <n v="1.91594"/>
    <n v="0.80059999999999998"/>
  </r>
  <r>
    <x v="33"/>
    <n v="4.2470999999999997"/>
    <n v="1.8742099999999999"/>
    <n v="0.80059999999999998"/>
  </r>
  <r>
    <x v="33"/>
    <n v="-2.5644"/>
    <n v="2.1639599999999999"/>
    <n v="0.80059999999999998"/>
  </r>
  <r>
    <x v="33"/>
    <n v="-3.7269999999999999"/>
    <n v="2.2116600000000002"/>
    <n v="0.80059999999999998"/>
  </r>
  <r>
    <x v="34"/>
    <n v="6.9955999999999996"/>
    <n v="1.6013299999999999"/>
    <n v="0.7873"/>
  </r>
  <r>
    <x v="34"/>
    <n v="8.0289000000000001"/>
    <n v="1.5640400000000001"/>
    <n v="0.7873"/>
  </r>
  <r>
    <x v="34"/>
    <n v="6.7065000000000001"/>
    <n v="1.64432"/>
    <n v="0.7873"/>
  </r>
  <r>
    <x v="34"/>
    <n v="6.7011000000000003"/>
    <n v="1.64673"/>
    <n v="0.7873"/>
  </r>
  <r>
    <x v="34"/>
    <n v="5.9547999999999996"/>
    <n v="1.69011"/>
    <n v="0.7873"/>
  </r>
  <r>
    <x v="34"/>
    <n v="4.7876000000000003"/>
    <n v="1.7721199999999999"/>
    <n v="0.7873"/>
  </r>
  <r>
    <x v="34"/>
    <n v="4.327"/>
    <n v="1.8014399999999999"/>
    <n v="0.7873"/>
  </r>
  <r>
    <x v="34"/>
    <n v="4.2260999999999997"/>
    <n v="1.78976"/>
    <n v="0.7873"/>
  </r>
  <r>
    <x v="34"/>
    <n v="4.3742999999999999"/>
    <n v="1.7556400000000001"/>
    <n v="0.7873"/>
  </r>
  <r>
    <x v="34"/>
    <n v="4.0540000000000003"/>
    <n v="1.76095"/>
    <n v="0.7873"/>
  </r>
  <r>
    <x v="34"/>
    <n v="2.6101000000000001"/>
    <n v="1.80396"/>
    <n v="0.7873"/>
  </r>
  <r>
    <x v="34"/>
    <n v="2.919"/>
    <n v="1.7775099999999999"/>
    <n v="0.7873"/>
  </r>
  <r>
    <x v="34"/>
    <n v="2.8249"/>
    <n v="1.77542"/>
    <n v="0.7873"/>
  </r>
  <r>
    <x v="34"/>
    <n v="3.0026999999999999"/>
    <n v="1.75257"/>
    <n v="0.7873"/>
  </r>
  <r>
    <x v="34"/>
    <n v="3.5135999999999998"/>
    <n v="1.6903999999999999"/>
    <n v="0.7873"/>
  </r>
  <r>
    <x v="34"/>
    <n v="1.3156000000000001"/>
    <n v="1.7479899999999999"/>
    <n v="0.7873"/>
  </r>
  <r>
    <x v="34"/>
    <n v="2.46"/>
    <n v="1.6649"/>
    <n v="0.7873"/>
  </r>
  <r>
    <x v="34"/>
    <n v="1.0764"/>
    <n v="1.74644"/>
    <n v="0.7873"/>
  </r>
  <r>
    <x v="34"/>
    <n v="0.36449999999999999"/>
    <n v="1.7831300000000001"/>
    <n v="0.7873"/>
  </r>
  <r>
    <x v="34"/>
    <n v="-0.64770000000000005"/>
    <n v="1.82718"/>
    <n v="0.7873"/>
  </r>
  <r>
    <x v="34"/>
    <n v="-0.96050000000000002"/>
    <n v="1.84918"/>
    <n v="0.7873"/>
  </r>
  <r>
    <x v="34"/>
    <n v="0.15279999999999999"/>
    <n v="1.78674"/>
    <n v="0.7873"/>
  </r>
  <r>
    <x v="34"/>
    <n v="-0.75639999999999996"/>
    <n v="1.83674"/>
    <n v="0.7873"/>
  </r>
  <r>
    <x v="34"/>
    <n v="-0.34660000000000002"/>
    <n v="1.84348"/>
    <n v="0.7873"/>
  </r>
  <r>
    <x v="34"/>
    <n v="-0.75370000000000004"/>
    <n v="1.8329899999999999"/>
    <n v="0.7873"/>
  </r>
  <r>
    <x v="34"/>
    <n v="1.9078999999999999"/>
    <n v="1.7573099999999999"/>
    <n v="0.7873"/>
  </r>
  <r>
    <x v="34"/>
    <n v="1.0377000000000001"/>
    <n v="1.7657799999999999"/>
    <n v="0.7873"/>
  </r>
  <r>
    <x v="34"/>
    <n v="0.28699999999999998"/>
    <n v="1.78209"/>
    <n v="0.7873"/>
  </r>
  <r>
    <x v="34"/>
    <n v="0.8337"/>
    <n v="1.77223"/>
    <n v="0.7873"/>
  </r>
  <r>
    <x v="34"/>
    <n v="-0.56040000000000001"/>
    <n v="1.8196699999999999"/>
    <n v="0.7873"/>
  </r>
  <r>
    <x v="34"/>
    <n v="-2.1499999999999998E-2"/>
    <n v="1.8010999999999999"/>
    <n v="0.7873"/>
  </r>
  <r>
    <x v="34"/>
    <n v="0.1532"/>
    <n v="1.7912600000000001"/>
    <n v="0.7873"/>
  </r>
  <r>
    <x v="34"/>
    <n v="0.3135"/>
    <n v="1.7672300000000001"/>
    <n v="0.7873"/>
  </r>
  <r>
    <x v="34"/>
    <n v="0.89780000000000004"/>
    <n v="1.77738"/>
    <n v="0.7873"/>
  </r>
  <r>
    <x v="34"/>
    <n v="1.1012"/>
    <n v="1.77041"/>
    <n v="0.7873"/>
  </r>
  <r>
    <x v="34"/>
    <n v="1.3898999999999999"/>
    <n v="1.76631"/>
    <n v="0.7873"/>
  </r>
  <r>
    <x v="34"/>
    <n v="2.194"/>
    <n v="1.72926"/>
    <n v="0.7873"/>
  </r>
  <r>
    <x v="34"/>
    <n v="0.4516"/>
    <n v="1.77488"/>
    <n v="0.7873"/>
  </r>
  <r>
    <x v="34"/>
    <n v="-0.1028"/>
    <n v="1.80098"/>
    <n v="0.7873"/>
  </r>
  <r>
    <x v="34"/>
    <n v="0.78480000000000005"/>
    <n v="1.7670399999999999"/>
    <n v="0.7873"/>
  </r>
  <r>
    <x v="34"/>
    <n v="0.65329999999999999"/>
    <n v="1.7685999999999999"/>
    <n v="0.7873"/>
  </r>
  <r>
    <x v="34"/>
    <n v="0.81769999999999998"/>
    <n v="1.74586"/>
    <n v="0.7873"/>
  </r>
  <r>
    <x v="34"/>
    <n v="0.45169999999999999"/>
    <n v="1.7635099999999999"/>
    <n v="0.7873"/>
  </r>
  <r>
    <x v="34"/>
    <n v="0.58089999999999997"/>
    <n v="1.7677400000000001"/>
    <n v="0.7873"/>
  </r>
  <r>
    <x v="34"/>
    <n v="0.39839999999999998"/>
    <n v="1.7664299999999999"/>
    <n v="0.7873"/>
  </r>
  <r>
    <x v="34"/>
    <n v="0.81210000000000004"/>
    <n v="1.76244"/>
    <n v="0.7873"/>
  </r>
  <r>
    <x v="34"/>
    <n v="0.65939999999999999"/>
    <n v="1.77159"/>
    <n v="0.7873"/>
  </r>
  <r>
    <x v="34"/>
    <n v="-6.1800000000000001E-2"/>
    <n v="1.7678400000000001"/>
    <n v="0.7873"/>
  </r>
  <r>
    <x v="34"/>
    <n v="-0.26250000000000001"/>
    <n v="1.7769200000000001"/>
    <n v="0.7873"/>
  </r>
  <r>
    <x v="34"/>
    <n v="1.0134000000000001"/>
    <n v="1.7653000000000001"/>
    <n v="0.7873"/>
  </r>
  <r>
    <x v="34"/>
    <n v="2.6690999999999998"/>
    <n v="1.71102"/>
    <n v="0.7873"/>
  </r>
  <r>
    <x v="34"/>
    <n v="1.4520999999999999"/>
    <n v="1.7300500000000001"/>
    <n v="0.7873"/>
  </r>
  <r>
    <x v="34"/>
    <n v="1.2022999999999999"/>
    <n v="1.74146"/>
    <n v="0.7873"/>
  </r>
  <r>
    <x v="34"/>
    <n v="1.5833999999999999"/>
    <n v="1.7609999999999999"/>
    <n v="0.7873"/>
  </r>
  <r>
    <x v="34"/>
    <n v="1.5932999999999999"/>
    <n v="1.7569900000000001"/>
    <n v="0.7873"/>
  </r>
  <r>
    <x v="34"/>
    <n v="1.9681999999999999"/>
    <n v="1.7928299999999999"/>
    <n v="0.7873"/>
  </r>
  <r>
    <x v="34"/>
    <n v="2.8900999999999999"/>
    <n v="1.7494000000000001"/>
    <n v="0.7873"/>
  </r>
  <r>
    <x v="34"/>
    <n v="1.9881"/>
    <n v="1.7288300000000001"/>
    <n v="0.7873"/>
  </r>
  <r>
    <x v="34"/>
    <n v="0.39350000000000002"/>
    <n v="1.8021499999999999"/>
    <n v="0.7873"/>
  </r>
  <r>
    <x v="34"/>
    <n v="1.4292"/>
    <n v="1.7480199999999999"/>
    <n v="0.7873"/>
  </r>
  <r>
    <x v="34"/>
    <n v="1.6896"/>
    <n v="1.80287"/>
    <n v="0.7873"/>
  </r>
  <r>
    <x v="34"/>
    <n v="0.46610000000000001"/>
    <n v="1.7822"/>
    <n v="0.7873"/>
  </r>
  <r>
    <x v="34"/>
    <n v="2.1564000000000001"/>
    <n v="1.75529"/>
    <n v="0.7873"/>
  </r>
  <r>
    <x v="34"/>
    <n v="-1.972"/>
    <n v="1.9210799999999999"/>
    <n v="0.7873"/>
  </r>
  <r>
    <x v="35"/>
    <n v="6.7751000000000001"/>
    <n v="1.3999299999999999"/>
    <n v="0.79390000000000005"/>
  </r>
  <r>
    <x v="35"/>
    <n v="6.7694999999999999"/>
    <n v="1.37253"/>
    <n v="0.79390000000000005"/>
  </r>
  <r>
    <x v="35"/>
    <n v="5.8560999999999996"/>
    <n v="1.4270700000000001"/>
    <n v="0.79390000000000005"/>
  </r>
  <r>
    <x v="35"/>
    <n v="6.0350000000000001"/>
    <n v="1.4053"/>
    <n v="0.79390000000000005"/>
  </r>
  <r>
    <x v="35"/>
    <n v="2.1781000000000001"/>
    <n v="1.39018"/>
    <n v="0.79390000000000005"/>
  </r>
  <r>
    <x v="35"/>
    <n v="4.9069000000000003"/>
    <n v="1.3934899999999999"/>
    <n v="0.79390000000000005"/>
  </r>
  <r>
    <x v="35"/>
    <n v="4.7220000000000004"/>
    <n v="1.3886099999999999"/>
    <n v="0.79390000000000005"/>
  </r>
  <r>
    <x v="35"/>
    <n v="3.9744999999999999"/>
    <n v="1.40266"/>
    <n v="0.79390000000000005"/>
  </r>
  <r>
    <x v="35"/>
    <n v="3.8249"/>
    <n v="1.3650899999999999"/>
    <n v="0.79390000000000005"/>
  </r>
  <r>
    <x v="35"/>
    <n v="5.6222000000000003"/>
    <n v="1.2060299999999999"/>
    <n v="0.79390000000000005"/>
  </r>
  <r>
    <x v="35"/>
    <n v="6.3808999999999996"/>
    <n v="1.1530800000000001"/>
    <n v="0.79390000000000005"/>
  </r>
  <r>
    <x v="35"/>
    <n v="5.7994000000000003"/>
    <n v="1.1870799999999999"/>
    <n v="0.79390000000000005"/>
  </r>
  <r>
    <x v="35"/>
    <n v="6.1852"/>
    <n v="1.16022"/>
    <n v="0.79390000000000005"/>
  </r>
  <r>
    <x v="35"/>
    <n v="6.4398"/>
    <n v="1.15524"/>
    <n v="0.79390000000000005"/>
  </r>
  <r>
    <x v="35"/>
    <n v="5.9341999999999997"/>
    <n v="1.1774800000000001"/>
    <n v="0.79390000000000005"/>
  </r>
  <r>
    <x v="35"/>
    <n v="4.2476000000000003"/>
    <n v="1.2212799999999999"/>
    <n v="0.79390000000000005"/>
  </r>
  <r>
    <x v="35"/>
    <n v="4.3219000000000003"/>
    <n v="1.2161900000000001"/>
    <n v="0.79390000000000005"/>
  </r>
  <r>
    <x v="35"/>
    <n v="4.3"/>
    <n v="1.22831"/>
    <n v="0.79390000000000005"/>
  </r>
  <r>
    <x v="35"/>
    <n v="3.3632"/>
    <n v="1.28189"/>
    <n v="0.79390000000000005"/>
  </r>
  <r>
    <x v="35"/>
    <n v="3.3913000000000002"/>
    <n v="1.26386"/>
    <n v="0.79390000000000005"/>
  </r>
  <r>
    <x v="35"/>
    <n v="3.9456000000000002"/>
    <n v="1.2403"/>
    <n v="0.79390000000000005"/>
  </r>
  <r>
    <x v="35"/>
    <n v="4.3884999999999996"/>
    <n v="1.2317199999999999"/>
    <n v="0.79390000000000005"/>
  </r>
  <r>
    <x v="35"/>
    <n v="5.0175999999999998"/>
    <n v="1.1995100000000001"/>
    <n v="0.79390000000000005"/>
  </r>
  <r>
    <x v="35"/>
    <n v="4.8597000000000001"/>
    <n v="1.20166"/>
    <n v="0.79390000000000005"/>
  </r>
  <r>
    <x v="35"/>
    <n v="3.0735000000000001"/>
    <n v="1.26512"/>
    <n v="0.79390000000000005"/>
  </r>
  <r>
    <x v="35"/>
    <n v="2.9514"/>
    <n v="1.28199"/>
    <n v="0.79390000000000005"/>
  </r>
  <r>
    <x v="35"/>
    <n v="4.3960999999999997"/>
    <n v="1.23868"/>
    <n v="0.79390000000000005"/>
  </r>
  <r>
    <x v="35"/>
    <n v="4.1736000000000004"/>
    <n v="1.25238"/>
    <n v="0.79390000000000005"/>
  </r>
  <r>
    <x v="35"/>
    <n v="3.1726000000000001"/>
    <n v="1.2642199999999999"/>
    <n v="0.79390000000000005"/>
  </r>
  <r>
    <x v="35"/>
    <n v="3.9382999999999999"/>
    <n v="1.2371700000000001"/>
    <n v="0.79390000000000005"/>
  </r>
  <r>
    <x v="35"/>
    <n v="4.3696000000000002"/>
    <n v="1.2460100000000001"/>
    <n v="0.79390000000000005"/>
  </r>
  <r>
    <x v="35"/>
    <n v="4.1742999999999997"/>
    <n v="1.2466999999999999"/>
    <n v="0.79390000000000005"/>
  </r>
  <r>
    <x v="35"/>
    <n v="4.4519000000000002"/>
    <n v="1.2675700000000001"/>
    <n v="0.79390000000000005"/>
  </r>
  <r>
    <x v="35"/>
    <n v="4.5179"/>
    <n v="1.2689299999999999"/>
    <n v="0.79390000000000005"/>
  </r>
  <r>
    <x v="35"/>
    <n v="4.8474000000000004"/>
    <n v="1.2519400000000001"/>
    <n v="0.79390000000000005"/>
  </r>
  <r>
    <x v="35"/>
    <n v="5.0762"/>
    <n v="1.22322"/>
    <n v="0.79390000000000005"/>
  </r>
  <r>
    <x v="35"/>
    <n v="5.2500999999999998"/>
    <n v="1.2314099999999999"/>
    <n v="0.79390000000000005"/>
  </r>
  <r>
    <x v="35"/>
    <n v="4.8395000000000001"/>
    <n v="1.2406999999999999"/>
    <n v="0.79390000000000005"/>
  </r>
  <r>
    <x v="35"/>
    <n v="5.0045999999999999"/>
    <n v="1.23037"/>
    <n v="0.79390000000000005"/>
  </r>
  <r>
    <x v="35"/>
    <n v="5.4782000000000002"/>
    <n v="1.19252"/>
    <n v="0.79390000000000005"/>
  </r>
  <r>
    <x v="35"/>
    <n v="4.1212999999999997"/>
    <n v="1.2124999999999999"/>
    <n v="0.79390000000000005"/>
  </r>
  <r>
    <x v="35"/>
    <n v="5.2473999999999998"/>
    <n v="1.21705"/>
    <n v="0.79390000000000005"/>
  </r>
  <r>
    <x v="35"/>
    <n v="6.1167999999999996"/>
    <n v="1.1693800000000001"/>
    <n v="0.79390000000000005"/>
  </r>
  <r>
    <x v="35"/>
    <n v="4.84"/>
    <n v="1.23339"/>
    <n v="0.79390000000000005"/>
  </r>
  <r>
    <x v="35"/>
    <n v="4.0171999999999999"/>
    <n v="1.26725"/>
    <n v="0.79390000000000005"/>
  </r>
  <r>
    <x v="35"/>
    <n v="3.5196000000000001"/>
    <n v="1.2854399999999999"/>
    <n v="0.79390000000000005"/>
  </r>
  <r>
    <x v="35"/>
    <n v="4.0568999999999997"/>
    <n v="1.2642100000000001"/>
    <n v="0.79390000000000005"/>
  </r>
  <r>
    <x v="35"/>
    <n v="4.1372999999999998"/>
    <n v="1.26115"/>
    <n v="0.79390000000000005"/>
  </r>
  <r>
    <x v="35"/>
    <n v="3.6025"/>
    <n v="1.2856000000000001"/>
    <n v="0.79390000000000005"/>
  </r>
  <r>
    <x v="35"/>
    <n v="3.7574999999999998"/>
    <n v="1.2800100000000001"/>
    <n v="0.79390000000000005"/>
  </r>
  <r>
    <x v="35"/>
    <n v="3.4039000000000001"/>
    <n v="1.2961199999999999"/>
    <n v="0.79390000000000005"/>
  </r>
  <r>
    <x v="35"/>
    <n v="5.0178000000000003"/>
    <n v="1.2982899999999999"/>
    <n v="0.79390000000000005"/>
  </r>
  <r>
    <x v="35"/>
    <n v="5.2149000000000001"/>
    <n v="1.2908299999999999"/>
    <n v="0.79390000000000005"/>
  </r>
  <r>
    <x v="35"/>
    <n v="4.5042"/>
    <n v="1.3219099999999999"/>
    <n v="0.79390000000000005"/>
  </r>
  <r>
    <x v="35"/>
    <n v="6.7598000000000003"/>
    <n v="1.26224"/>
    <n v="0.79390000000000005"/>
  </r>
  <r>
    <x v="35"/>
    <n v="5.6332000000000004"/>
    <n v="1.3132200000000001"/>
    <n v="0.79390000000000005"/>
  </r>
  <r>
    <x v="35"/>
    <n v="7.4623999999999997"/>
    <n v="1.23797"/>
    <n v="0.79390000000000005"/>
  </r>
  <r>
    <x v="35"/>
    <n v="6.7073"/>
    <n v="1.2696099999999999"/>
    <n v="0.79390000000000005"/>
  </r>
  <r>
    <x v="35"/>
    <n v="7.4781000000000004"/>
    <n v="1.23817"/>
    <n v="0.79390000000000005"/>
  </r>
  <r>
    <x v="35"/>
    <n v="6.1776"/>
    <n v="1.2960700000000001"/>
    <n v="0.79390000000000005"/>
  </r>
  <r>
    <x v="35"/>
    <n v="3.4148000000000001"/>
    <n v="1.34507"/>
    <n v="0.79390000000000005"/>
  </r>
  <r>
    <x v="36"/>
    <n v="1.9260999999999999"/>
    <n v="1.36863"/>
    <n v="0.7873"/>
  </r>
  <r>
    <x v="36"/>
    <n v="0.90080000000000005"/>
    <n v="1.3761000000000001"/>
    <n v="0.7873"/>
  </r>
  <r>
    <x v="36"/>
    <n v="1.1654"/>
    <n v="1.3607400000000001"/>
    <n v="0.7873"/>
  </r>
  <r>
    <x v="36"/>
    <n v="1.0016"/>
    <n v="1.3714500000000001"/>
    <n v="0.7873"/>
  </r>
  <r>
    <x v="36"/>
    <n v="-0.78220000000000001"/>
    <n v="1.35548"/>
    <n v="0.7873"/>
  </r>
  <r>
    <x v="36"/>
    <n v="-1.2282"/>
    <n v="1.3813299999999999"/>
    <n v="0.7873"/>
  </r>
  <r>
    <x v="36"/>
    <n v="-1.8091999999999999"/>
    <n v="1.41445"/>
    <n v="0.7873"/>
  </r>
  <r>
    <x v="36"/>
    <n v="-0.86229999999999996"/>
    <n v="1.3595200000000001"/>
    <n v="0.7873"/>
  </r>
  <r>
    <x v="36"/>
    <n v="-0.93289999999999995"/>
    <n v="1.3627800000000001"/>
    <n v="0.7873"/>
  </r>
  <r>
    <x v="36"/>
    <n v="-2.7658999999999998"/>
    <n v="1.35531"/>
    <n v="0.7873"/>
  </r>
  <r>
    <x v="36"/>
    <n v="-3.0813999999999999"/>
    <n v="1.3725400000000001"/>
    <n v="0.7873"/>
  </r>
  <r>
    <x v="36"/>
    <n v="-2.8043"/>
    <n v="1.35636"/>
    <n v="0.7873"/>
  </r>
  <r>
    <x v="36"/>
    <n v="-1.6673"/>
    <n v="1.29236"/>
    <n v="0.7873"/>
  </r>
  <r>
    <x v="36"/>
    <n v="-2.4990999999999999"/>
    <n v="1.3369"/>
    <n v="0.7873"/>
  </r>
  <r>
    <x v="36"/>
    <n v="-4.0888"/>
    <n v="1.3972599999999999"/>
    <n v="0.7873"/>
  </r>
  <r>
    <x v="36"/>
    <n v="-3.7948"/>
    <n v="1.4349099999999999"/>
    <n v="0.7873"/>
  </r>
  <r>
    <x v="36"/>
    <n v="-3.7677999999999998"/>
    <n v="1.43225"/>
    <n v="0.7873"/>
  </r>
  <r>
    <x v="36"/>
    <n v="-4.3216999999999999"/>
    <n v="1.4612000000000001"/>
    <n v="0.7873"/>
  </r>
  <r>
    <x v="36"/>
    <n v="-4.0355999999999996"/>
    <n v="1.44265"/>
    <n v="0.7873"/>
  </r>
  <r>
    <x v="36"/>
    <n v="-4.2295999999999996"/>
    <n v="1.45163"/>
    <n v="0.7873"/>
  </r>
  <r>
    <x v="36"/>
    <n v="-4.8967000000000001"/>
    <n v="1.48047"/>
    <n v="0.7873"/>
  </r>
  <r>
    <x v="36"/>
    <n v="-4.8292000000000002"/>
    <n v="1.4603699999999999"/>
    <n v="0.7873"/>
  </r>
  <r>
    <x v="36"/>
    <n v="-4.8646000000000003"/>
    <n v="1.4589300000000001"/>
    <n v="0.7873"/>
  </r>
  <r>
    <x v="36"/>
    <n v="-4.6196000000000002"/>
    <n v="1.4449799999999999"/>
    <n v="0.7873"/>
  </r>
  <r>
    <x v="36"/>
    <n v="-5.8708999999999998"/>
    <n v="1.4631099999999999"/>
    <n v="0.7873"/>
  </r>
  <r>
    <x v="36"/>
    <n v="-6.2123999999999997"/>
    <n v="1.4793700000000001"/>
    <n v="0.7873"/>
  </r>
  <r>
    <x v="36"/>
    <n v="-6.7417999999999996"/>
    <n v="1.50451"/>
    <n v="0.7873"/>
  </r>
  <r>
    <x v="36"/>
    <n v="-5.8464"/>
    <n v="1.4543299999999999"/>
    <n v="0.7873"/>
  </r>
  <r>
    <x v="36"/>
    <n v="-5.4786999999999999"/>
    <n v="1.4348000000000001"/>
    <n v="0.7873"/>
  </r>
  <r>
    <x v="36"/>
    <n v="-5.3483000000000001"/>
    <n v="1.42689"/>
    <n v="0.7873"/>
  </r>
  <r>
    <x v="36"/>
    <n v="-5.3574000000000002"/>
    <n v="1.4263399999999999"/>
    <n v="0.7873"/>
  </r>
  <r>
    <x v="36"/>
    <n v="-5.0667"/>
    <n v="1.4115500000000001"/>
    <n v="0.7873"/>
  </r>
  <r>
    <x v="36"/>
    <n v="-6.6858000000000004"/>
    <n v="1.4863599999999999"/>
    <n v="0.7873"/>
  </r>
  <r>
    <x v="36"/>
    <n v="-7.4061000000000003"/>
    <n v="1.52024"/>
    <n v="0.7873"/>
  </r>
  <r>
    <x v="36"/>
    <n v="-7.2572999999999999"/>
    <n v="1.51156"/>
    <n v="0.7873"/>
  </r>
  <r>
    <x v="36"/>
    <n v="-7.0998000000000001"/>
    <n v="1.4924200000000001"/>
    <n v="0.7873"/>
  </r>
  <r>
    <x v="36"/>
    <n v="-8.2444000000000006"/>
    <n v="1.54671"/>
    <n v="0.7873"/>
  </r>
  <r>
    <x v="36"/>
    <n v="-8.6090999999999998"/>
    <n v="1.5598399999999999"/>
    <n v="0.7873"/>
  </r>
  <r>
    <x v="36"/>
    <n v="-8.1341000000000001"/>
    <n v="1.53566"/>
    <n v="0.7873"/>
  </r>
  <r>
    <x v="36"/>
    <n v="-8.5220000000000002"/>
    <n v="1.5512600000000001"/>
    <n v="0.7873"/>
  </r>
  <r>
    <x v="36"/>
    <n v="-8.7812000000000001"/>
    <n v="1.55603"/>
    <n v="0.7873"/>
  </r>
  <r>
    <x v="36"/>
    <n v="-8.1153999999999993"/>
    <n v="1.52399"/>
    <n v="0.7873"/>
  </r>
  <r>
    <x v="36"/>
    <n v="-7.6596000000000002"/>
    <n v="1.49244"/>
    <n v="0.7873"/>
  </r>
  <r>
    <x v="36"/>
    <n v="-9.1201000000000008"/>
    <n v="1.54752"/>
    <n v="0.7873"/>
  </r>
  <r>
    <x v="36"/>
    <n v="-8.6115999999999993"/>
    <n v="1.5220100000000001"/>
    <n v="0.7873"/>
  </r>
  <r>
    <x v="36"/>
    <n v="-9.3019999999999996"/>
    <n v="1.55155"/>
    <n v="0.7873"/>
  </r>
  <r>
    <x v="36"/>
    <n v="-8.2835999999999999"/>
    <n v="1.51363"/>
    <n v="0.7873"/>
  </r>
  <r>
    <x v="36"/>
    <n v="-9.4300999999999995"/>
    <n v="1.5509500000000001"/>
    <n v="0.7873"/>
  </r>
  <r>
    <x v="36"/>
    <n v="-9.2720000000000002"/>
    <n v="1.5178700000000001"/>
    <n v="0.7873"/>
  </r>
  <r>
    <x v="36"/>
    <n v="-9.6373999999999995"/>
    <n v="1.5271999999999999"/>
    <n v="0.7873"/>
  </r>
  <r>
    <x v="4"/>
    <s v="#N/A N/A"/>
    <s v="#N/A N/A"/>
    <s v="#N/A N/A"/>
  </r>
  <r>
    <x v="36"/>
    <n v="-9.4654000000000007"/>
    <n v="1.5188900000000001"/>
    <n v="0.7873"/>
  </r>
  <r>
    <x v="36"/>
    <n v="-9.3994"/>
    <n v="1.50943"/>
    <n v="0.7873"/>
  </r>
  <r>
    <x v="36"/>
    <n v="-9.1605000000000008"/>
    <n v="1.4970600000000001"/>
    <n v="0.7873"/>
  </r>
  <r>
    <x v="36"/>
    <n v="-9.7429000000000006"/>
    <n v="1.5205200000000001"/>
    <n v="0.7873"/>
  </r>
  <r>
    <x v="36"/>
    <n v="-8.2647999999999993"/>
    <n v="1.4863500000000001"/>
    <n v="0.7873"/>
  </r>
  <r>
    <x v="36"/>
    <n v="-8.7978000000000005"/>
    <n v="1.50746"/>
    <n v="0.7873"/>
  </r>
  <r>
    <x v="36"/>
    <n v="-7.4768999999999997"/>
    <n v="1.5225"/>
    <n v="0.7873"/>
  </r>
  <r>
    <x v="36"/>
    <n v="-6.4150999999999998"/>
    <n v="1.47732"/>
    <n v="0.7873"/>
  </r>
  <r>
    <x v="36"/>
    <n v="-5.8188000000000004"/>
    <n v="1.4704600000000001"/>
    <n v="0.7873"/>
  </r>
  <r>
    <x v="36"/>
    <n v="-4.9363999999999999"/>
    <n v="1.4331"/>
    <n v="0.7873"/>
  </r>
  <r>
    <x v="36"/>
    <n v="-5.9343000000000004"/>
    <n v="1.47401"/>
    <n v="0.7873"/>
  </r>
  <r>
    <x v="36"/>
    <n v="-6.5197000000000003"/>
    <n v="1.4955400000000001"/>
    <n v="0.7873"/>
  </r>
  <r>
    <x v="37"/>
    <n v="-0.58899999999999997"/>
    <n v="1.26478"/>
    <n v="0.80059999999999998"/>
  </r>
  <r>
    <x v="37"/>
    <n v="-2.3243"/>
    <n v="1.33117"/>
    <n v="0.80059999999999998"/>
  </r>
  <r>
    <x v="37"/>
    <n v="-2.6395"/>
    <n v="1.3287100000000001"/>
    <n v="0.80059999999999998"/>
  </r>
  <r>
    <x v="37"/>
    <n v="-3.2029999999999998"/>
    <n v="1.3602399999999999"/>
    <n v="0.80059999999999998"/>
  </r>
  <r>
    <x v="37"/>
    <n v="-3.0329000000000002"/>
    <n v="1.3375600000000001"/>
    <n v="0.80059999999999998"/>
  </r>
  <r>
    <x v="37"/>
    <n v="-2.8134000000000001"/>
    <n v="1.3241799999999999"/>
    <n v="0.80059999999999998"/>
  </r>
  <r>
    <x v="37"/>
    <n v="-2.1737000000000002"/>
    <n v="1.2871600000000001"/>
    <n v="0.80059999999999998"/>
  </r>
  <r>
    <x v="37"/>
    <n v="-2.4137"/>
    <n v="1.29959"/>
    <n v="0.80059999999999998"/>
  </r>
  <r>
    <x v="37"/>
    <n v="-2.2309000000000001"/>
    <n v="1.2882899999999999"/>
    <n v="0.80059999999999998"/>
  </r>
  <r>
    <x v="37"/>
    <n v="-0.79610000000000003"/>
    <n v="1.20834"/>
    <n v="0.80059999999999998"/>
  </r>
  <r>
    <x v="37"/>
    <n v="-1.1524000000000001"/>
    <n v="1.2276400000000001"/>
    <n v="0.80059999999999998"/>
  </r>
  <r>
    <x v="37"/>
    <n v="-1.0931"/>
    <n v="1.22397"/>
    <n v="0.80059999999999998"/>
  </r>
  <r>
    <x v="37"/>
    <n v="-1.0935999999999999"/>
    <n v="1.2240500000000001"/>
    <n v="0.80059999999999998"/>
  </r>
  <r>
    <x v="37"/>
    <n v="-0.62280000000000002"/>
    <n v="1.2129099999999999"/>
    <n v="0.80059999999999998"/>
  </r>
  <r>
    <x v="37"/>
    <n v="-1.341"/>
    <n v="1.2506200000000001"/>
    <n v="0.80059999999999998"/>
  </r>
  <r>
    <x v="37"/>
    <n v="-1.6140000000000001"/>
    <n v="1.2645200000000001"/>
    <n v="0.80059999999999998"/>
  </r>
  <r>
    <x v="37"/>
    <n v="-2.0390999999999999"/>
    <n v="1.2864599999999999"/>
    <n v="0.80059999999999998"/>
  </r>
  <r>
    <x v="37"/>
    <n v="-2.2342"/>
    <n v="1.28121"/>
    <n v="0.80059999999999998"/>
  </r>
  <r>
    <x v="37"/>
    <n v="-2.8435999999999999"/>
    <n v="1.3111200000000001"/>
    <n v="0.80059999999999998"/>
  </r>
  <r>
    <x v="37"/>
    <n v="-3.7898999999999998"/>
    <n v="1.3385100000000001"/>
    <n v="0.80059999999999998"/>
  </r>
  <r>
    <x v="37"/>
    <n v="-3.3395000000000001"/>
    <n v="1.31521"/>
    <n v="0.80059999999999998"/>
  </r>
  <r>
    <x v="37"/>
    <n v="-3.0863999999999998"/>
    <n v="1.3012300000000001"/>
    <n v="0.80059999999999998"/>
  </r>
  <r>
    <x v="37"/>
    <n v="-3.7957000000000001"/>
    <n v="1.3364499999999999"/>
    <n v="0.80059999999999998"/>
  </r>
  <r>
    <x v="37"/>
    <n v="-3.7818000000000001"/>
    <n v="1.3332299999999999"/>
    <n v="0.80059999999999998"/>
  </r>
  <r>
    <x v="37"/>
    <n v="-3.8062999999999998"/>
    <n v="1.3339300000000001"/>
    <n v="0.80059999999999998"/>
  </r>
  <r>
    <x v="37"/>
    <n v="-4.3639999999999999"/>
    <n v="1.3613299999999999"/>
    <n v="0.80059999999999998"/>
  </r>
  <r>
    <x v="37"/>
    <n v="-3.7894000000000001"/>
    <n v="1.33138"/>
    <n v="0.80059999999999998"/>
  </r>
  <r>
    <x v="37"/>
    <n v="-3.1324000000000001"/>
    <n v="1.2980400000000001"/>
    <n v="0.80059999999999998"/>
  </r>
  <r>
    <x v="37"/>
    <n v="-4.1761999999999997"/>
    <n v="1.3168"/>
    <n v="0.80059999999999998"/>
  </r>
  <r>
    <x v="37"/>
    <n v="-4.5327999999999999"/>
    <n v="1.2984599999999999"/>
    <n v="0.80059999999999998"/>
  </r>
  <r>
    <x v="37"/>
    <n v="-4.8901000000000003"/>
    <n v="1.3153300000000001"/>
    <n v="0.80059999999999998"/>
  </r>
  <r>
    <x v="37"/>
    <n v="-4.8598999999999997"/>
    <n v="1.3125500000000001"/>
    <n v="0.80059999999999998"/>
  </r>
  <r>
    <x v="37"/>
    <n v="-4.1326000000000001"/>
    <n v="1.32206"/>
    <n v="0.80059999999999998"/>
  </r>
  <r>
    <x v="37"/>
    <n v="-3.5663"/>
    <n v="1.29251"/>
    <n v="0.80059999999999998"/>
  </r>
  <r>
    <x v="37"/>
    <n v="-4.3090000000000002"/>
    <n v="1.32698"/>
    <n v="0.80059999999999998"/>
  </r>
  <r>
    <x v="37"/>
    <n v="-4.5853000000000002"/>
    <n v="1.3388500000000001"/>
    <n v="0.80059999999999998"/>
  </r>
  <r>
    <x v="37"/>
    <n v="-3.8214999999999999"/>
    <n v="1.3129599999999999"/>
    <n v="0.80059999999999998"/>
  </r>
  <r>
    <x v="37"/>
    <n v="-4.5083000000000002"/>
    <n v="1.3440099999999999"/>
    <n v="0.80059999999999998"/>
  </r>
  <r>
    <x v="37"/>
    <n v="-5.6215000000000002"/>
    <n v="1.39276"/>
    <n v="0.80059999999999998"/>
  </r>
  <r>
    <x v="37"/>
    <n v="-4.4739000000000004"/>
    <n v="1.33893"/>
    <n v="0.80059999999999998"/>
  </r>
  <r>
    <x v="37"/>
    <n v="-5.0556000000000001"/>
    <n v="1.36538"/>
    <n v="0.80059999999999998"/>
  </r>
  <r>
    <x v="37"/>
    <n v="-4.1315"/>
    <n v="1.32155"/>
    <n v="0.80059999999999998"/>
  </r>
  <r>
    <x v="37"/>
    <n v="-3.1928000000000001"/>
    <n v="1.27837"/>
    <n v="0.80059999999999998"/>
  </r>
  <r>
    <x v="37"/>
    <n v="-4.5667"/>
    <n v="1.3230999999999999"/>
    <n v="0.80059999999999998"/>
  </r>
  <r>
    <x v="37"/>
    <n v="-4.601"/>
    <n v="1.3088200000000001"/>
    <n v="0.80059999999999998"/>
  </r>
  <r>
    <x v="37"/>
    <n v="-4.8387000000000002"/>
    <n v="1.3384499999999999"/>
    <n v="0.80059999999999998"/>
  </r>
  <r>
    <x v="37"/>
    <n v="-3.9973000000000001"/>
    <n v="1.3011299999999999"/>
    <n v="0.80059999999999998"/>
  </r>
  <r>
    <x v="37"/>
    <n v="-4.6147999999999998"/>
    <n v="1.32772"/>
    <n v="0.80059999999999998"/>
  </r>
  <r>
    <x v="37"/>
    <n v="-5.1540999999999997"/>
    <n v="1.34928"/>
    <n v="0.80059999999999998"/>
  </r>
  <r>
    <x v="37"/>
    <n v="-4.4076000000000004"/>
    <n v="1.3208599999999999"/>
    <n v="0.80059999999999998"/>
  </r>
  <r>
    <x v="37"/>
    <n v="-4.3719999999999999"/>
    <n v="1.3191299999999999"/>
    <n v="0.80059999999999998"/>
  </r>
  <r>
    <x v="37"/>
    <n v="-4.5856000000000003"/>
    <n v="1.3277699999999999"/>
    <n v="0.80059999999999998"/>
  </r>
  <r>
    <x v="37"/>
    <n v="-5.1280999999999999"/>
    <n v="1.3507499999999999"/>
    <n v="0.80059999999999998"/>
  </r>
  <r>
    <x v="37"/>
    <n v="-4.2801"/>
    <n v="1.34195"/>
    <n v="0.80059999999999998"/>
  </r>
  <r>
    <x v="37"/>
    <n v="-4.2237"/>
    <n v="1.3385199999999999"/>
    <n v="0.80059999999999998"/>
  </r>
  <r>
    <x v="37"/>
    <n v="-3.4420999999999999"/>
    <n v="1.33006"/>
    <n v="0.80059999999999998"/>
  </r>
  <r>
    <x v="37"/>
    <n v="-1.5787"/>
    <n v="1.3408199999999999"/>
    <n v="0.80059999999999998"/>
  </r>
  <r>
    <x v="37"/>
    <n v="-0.85029999999999994"/>
    <n v="1.3099700000000001"/>
    <n v="0.80059999999999998"/>
  </r>
  <r>
    <x v="37"/>
    <n v="-0.73929999999999996"/>
    <n v="1.3051999999999999"/>
    <n v="0.80059999999999998"/>
  </r>
  <r>
    <x v="37"/>
    <n v="0.60450000000000004"/>
    <n v="1.2504200000000001"/>
    <n v="0.80059999999999998"/>
  </r>
  <r>
    <x v="37"/>
    <n v="0.54290000000000005"/>
    <n v="1.2531000000000001"/>
    <n v="0.80059999999999998"/>
  </r>
  <r>
    <x v="37"/>
    <n v="0.65429999999999999"/>
    <n v="1.2486900000000001"/>
    <n v="0.80059999999999998"/>
  </r>
  <r>
    <x v="37"/>
    <n v="-1.0500000000000001E-2"/>
    <n v="1.27542"/>
    <n v="0.80059999999999998"/>
  </r>
  <r>
    <x v="38"/>
    <n v="-0.6643"/>
    <n v="1.3133699999999999"/>
    <n v="0.80720000000000003"/>
  </r>
  <r>
    <x v="38"/>
    <n v="-0.36109999999999998"/>
    <n v="1.29573"/>
    <n v="0.80720000000000003"/>
  </r>
  <r>
    <x v="38"/>
    <n v="-0.84060000000000001"/>
    <n v="1.32314"/>
    <n v="0.80720000000000003"/>
  </r>
  <r>
    <x v="38"/>
    <n v="-1.4275"/>
    <n v="1.30613"/>
    <n v="0.80720000000000003"/>
  </r>
  <r>
    <x v="38"/>
    <n v="-0.68689999999999996"/>
    <n v="1.25346"/>
    <n v="0.80720000000000003"/>
  </r>
  <r>
    <x v="38"/>
    <n v="-1.4152"/>
    <n v="1.2036800000000001"/>
    <n v="0.80720000000000003"/>
  </r>
  <r>
    <x v="38"/>
    <n v="-2.9929999999999999"/>
    <n v="1.29135"/>
    <n v="0.80720000000000003"/>
  </r>
  <r>
    <x v="38"/>
    <n v="-2.8946000000000001"/>
    <n v="1.28512"/>
    <n v="0.80720000000000003"/>
  </r>
  <r>
    <x v="38"/>
    <n v="-3.0849000000000002"/>
    <n v="1.2296199999999999"/>
    <n v="0.80720000000000003"/>
  </r>
  <r>
    <x v="38"/>
    <n v="-3.2288000000000001"/>
    <n v="1.2348699999999999"/>
    <n v="0.80720000000000003"/>
  </r>
  <r>
    <x v="38"/>
    <n v="-4.6645000000000003"/>
    <n v="1.1861600000000001"/>
    <n v="0.80720000000000003"/>
  </r>
  <r>
    <x v="38"/>
    <n v="-5.9234"/>
    <n v="1.25177"/>
    <n v="0.80720000000000003"/>
  </r>
  <r>
    <x v="38"/>
    <n v="-6.4241000000000001"/>
    <n v="1.27772"/>
    <n v="0.80720000000000003"/>
  </r>
  <r>
    <x v="38"/>
    <n v="-5.9615999999999998"/>
    <n v="1.2510300000000001"/>
    <n v="0.80720000000000003"/>
  </r>
  <r>
    <x v="38"/>
    <n v="-6.6989999999999998"/>
    <n v="1.28637"/>
    <n v="0.80720000000000003"/>
  </r>
  <r>
    <x v="38"/>
    <n v="-5.7469999999999999"/>
    <n v="1.2546900000000001"/>
    <n v="0.80720000000000003"/>
  </r>
  <r>
    <x v="38"/>
    <n v="-6.2405999999999997"/>
    <n v="1.2542599999999999"/>
    <n v="0.80720000000000003"/>
  </r>
  <r>
    <x v="38"/>
    <n v="-7.5475000000000003"/>
    <n v="1.3212900000000001"/>
    <n v="0.80720000000000003"/>
  </r>
  <r>
    <x v="38"/>
    <n v="-7.2465999999999999"/>
    <n v="1.29881"/>
    <n v="0.80720000000000003"/>
  </r>
  <r>
    <x v="38"/>
    <n v="-8.5482999999999993"/>
    <n v="1.3084100000000001"/>
    <n v="0.80720000000000003"/>
  </r>
  <r>
    <x v="38"/>
    <n v="-9.3582000000000001"/>
    <n v="1.32812"/>
    <n v="0.80720000000000003"/>
  </r>
  <r>
    <x v="38"/>
    <n v="-8.8129000000000008"/>
    <n v="1.29752"/>
    <n v="0.80720000000000003"/>
  </r>
  <r>
    <x v="38"/>
    <n v="-9.0518000000000001"/>
    <n v="1.3072600000000001"/>
    <n v="0.80720000000000003"/>
  </r>
  <r>
    <x v="38"/>
    <n v="-9.0616000000000003"/>
    <n v="1.29132"/>
    <n v="0.80720000000000003"/>
  </r>
  <r>
    <x v="38"/>
    <n v="-8.8069000000000006"/>
    <n v="1.27634"/>
    <n v="0.80720000000000003"/>
  </r>
  <r>
    <x v="38"/>
    <n v="-9.5588999999999995"/>
    <n v="1.3195600000000001"/>
    <n v="0.80720000000000003"/>
  </r>
  <r>
    <x v="38"/>
    <n v="-9.1807999999999996"/>
    <n v="1.29922"/>
    <n v="0.80720000000000003"/>
  </r>
  <r>
    <x v="38"/>
    <n v="-8.8120999999999992"/>
    <n v="1.2792399999999999"/>
    <n v="0.80720000000000003"/>
  </r>
  <r>
    <x v="38"/>
    <n v="-10.2691"/>
    <n v="1.3461399999999999"/>
    <n v="0.80720000000000003"/>
  </r>
  <r>
    <x v="38"/>
    <n v="-11.0975"/>
    <n v="1.38445"/>
    <n v="0.80720000000000003"/>
  </r>
  <r>
    <x v="38"/>
    <n v="-9.6245999999999992"/>
    <n v="1.31125"/>
    <n v="0.80720000000000003"/>
  </r>
  <r>
    <x v="38"/>
    <n v="-9.1780000000000008"/>
    <n v="1.28704"/>
    <n v="0.80720000000000003"/>
  </r>
  <r>
    <x v="38"/>
    <n v="-9.3260000000000005"/>
    <n v="1.2916700000000001"/>
    <n v="0.80720000000000003"/>
  </r>
  <r>
    <x v="38"/>
    <n v="-9.5236000000000001"/>
    <n v="1.29552"/>
    <n v="0.80720000000000003"/>
  </r>
  <r>
    <x v="38"/>
    <n v="-17.3598"/>
    <n v="1.65625"/>
    <n v="0.80720000000000003"/>
  </r>
  <r>
    <x v="38"/>
    <n v="-16.6008"/>
    <n v="1.6167499999999999"/>
    <n v="0.80720000000000003"/>
  </r>
  <r>
    <x v="38"/>
    <n v="-17.581800000000001"/>
    <n v="1.68547"/>
    <n v="0.80720000000000003"/>
  </r>
  <r>
    <x v="38"/>
    <n v="-16.124300000000002"/>
    <n v="1.61341"/>
    <n v="0.80720000000000003"/>
  </r>
  <r>
    <x v="38"/>
    <n v="-15.838800000000001"/>
    <n v="1.5767599999999999"/>
    <n v="0.80720000000000003"/>
  </r>
  <r>
    <x v="38"/>
    <n v="-17.474499999999999"/>
    <n v="1.64845"/>
    <n v="0.80720000000000003"/>
  </r>
  <r>
    <x v="38"/>
    <n v="-17.092400000000001"/>
    <n v="1.6289400000000001"/>
    <n v="0.80720000000000003"/>
  </r>
  <r>
    <x v="38"/>
    <n v="-17.1571"/>
    <n v="1.62629"/>
    <n v="0.80720000000000003"/>
  </r>
  <r>
    <x v="38"/>
    <n v="-16.944700000000001"/>
    <n v="1.5970500000000001"/>
    <n v="0.80720000000000003"/>
  </r>
  <r>
    <x v="38"/>
    <n v="-17.036999999999999"/>
    <n v="1.5928100000000001"/>
    <n v="0.80720000000000003"/>
  </r>
  <r>
    <x v="38"/>
    <n v="-15.2281"/>
    <n v="1.5288600000000001"/>
    <n v="0.80720000000000003"/>
  </r>
  <r>
    <x v="38"/>
    <n v="-15.7814"/>
    <n v="1.54904"/>
    <n v="0.80720000000000003"/>
  </r>
  <r>
    <x v="38"/>
    <n v="-15.6793"/>
    <n v="1.57541"/>
    <n v="0.80720000000000003"/>
  </r>
  <r>
    <x v="38"/>
    <n v="-15.680400000000001"/>
    <n v="1.55179"/>
    <n v="0.80720000000000003"/>
  </r>
  <r>
    <x v="38"/>
    <n v="-16.749199999999998"/>
    <n v="1.56542"/>
    <n v="0.80720000000000003"/>
  </r>
  <r>
    <x v="38"/>
    <n v="-17.386500000000002"/>
    <n v="1.58995"/>
    <n v="0.80720000000000003"/>
  </r>
  <r>
    <x v="38"/>
    <n v="-16.773599999999998"/>
    <n v="1.56437"/>
    <n v="0.80720000000000003"/>
  </r>
  <r>
    <x v="38"/>
    <n v="-17.101600000000001"/>
    <n v="1.5762700000000001"/>
    <n v="0.80720000000000003"/>
  </r>
  <r>
    <x v="38"/>
    <n v="-16.924800000000001"/>
    <n v="1.55877"/>
    <n v="0.80720000000000003"/>
  </r>
  <r>
    <x v="38"/>
    <n v="-17.4132"/>
    <n v="1.5619700000000001"/>
    <n v="0.80720000000000003"/>
  </r>
  <r>
    <x v="38"/>
    <n v="-17.102499999999999"/>
    <n v="1.5313699999999999"/>
    <n v="0.80720000000000003"/>
  </r>
  <r>
    <x v="38"/>
    <n v="-16.4114"/>
    <n v="1.5052099999999999"/>
    <n v="0.80720000000000003"/>
  </r>
  <r>
    <x v="38"/>
    <n v="-13.5314"/>
    <n v="1.42588"/>
    <n v="0.80720000000000003"/>
  </r>
  <r>
    <x v="38"/>
    <n v="-13.8178"/>
    <n v="1.4325000000000001"/>
    <n v="0.80720000000000003"/>
  </r>
  <r>
    <x v="38"/>
    <n v="-13.4628"/>
    <n v="1.4148099999999999"/>
    <n v="0.80720000000000003"/>
  </r>
  <r>
    <x v="38"/>
    <n v="-13.4823"/>
    <n v="1.4145700000000001"/>
    <n v="0.80720000000000003"/>
  </r>
  <r>
    <x v="38"/>
    <n v="-13.131600000000001"/>
    <n v="1.3969499999999999"/>
    <n v="0.80720000000000003"/>
  </r>
  <r>
    <x v="38"/>
    <n v="-11.7712"/>
    <n v="1.40073"/>
    <n v="0.80720000000000003"/>
  </r>
  <r>
    <x v="38"/>
    <n v="-12.856199999999999"/>
    <n v="1.43964"/>
    <n v="0.80720000000000003"/>
  </r>
  <r>
    <x v="39"/>
    <n v="2.3496999999999999"/>
    <n v="0.78830999999999996"/>
    <n v="0.81389999999999996"/>
  </r>
  <r>
    <x v="39"/>
    <n v="2.0958000000000001"/>
    <n v="0.80345"/>
    <n v="0.81389999999999996"/>
  </r>
  <r>
    <x v="39"/>
    <n v="2.9668999999999999"/>
    <n v="0.75341999999999998"/>
    <n v="0.81389999999999996"/>
  </r>
  <r>
    <x v="39"/>
    <n v="1.4801"/>
    <n v="0.73968"/>
    <n v="0.81389999999999996"/>
  </r>
  <r>
    <x v="39"/>
    <n v="1.0901000000000001"/>
    <n v="0.76304000000000005"/>
    <n v="0.81389999999999996"/>
  </r>
  <r>
    <x v="39"/>
    <n v="-6.5199999999999994E-2"/>
    <n v="0.72868999999999995"/>
    <n v="0.81389999999999996"/>
  </r>
  <r>
    <x v="39"/>
    <n v="-2.1899999999999999E-2"/>
    <n v="0.72624"/>
    <n v="0.81389999999999996"/>
  </r>
  <r>
    <x v="39"/>
    <n v="-1.7796000000000001"/>
    <n v="0.82526999999999995"/>
    <n v="0.81389999999999996"/>
  </r>
  <r>
    <x v="39"/>
    <n v="-7.5265000000000004"/>
    <n v="1.0763"/>
    <n v="0.81389999999999996"/>
  </r>
  <r>
    <x v="39"/>
    <n v="-11.361499999999999"/>
    <n v="1.21759"/>
    <n v="0.81389999999999996"/>
  </r>
  <r>
    <x v="39"/>
    <n v="-10.1374"/>
    <n v="1.1456"/>
    <n v="0.81389999999999996"/>
  </r>
  <r>
    <x v="39"/>
    <n v="-9.4146999999999998"/>
    <n v="1.10206"/>
    <n v="0.81389999999999996"/>
  </r>
  <r>
    <x v="39"/>
    <n v="-8.7303999999999995"/>
    <n v="1.06189"/>
    <n v="0.81389999999999996"/>
  </r>
  <r>
    <x v="39"/>
    <n v="-8.9934999999999992"/>
    <n v="1.07385"/>
    <n v="0.81389999999999996"/>
  </r>
  <r>
    <x v="39"/>
    <n v="-9.9724000000000004"/>
    <n v="1.11931"/>
    <n v="0.81389999999999996"/>
  </r>
  <r>
    <x v="39"/>
    <n v="-8.8139000000000003"/>
    <n v="1.05461"/>
    <n v="0.81389999999999996"/>
  </r>
  <r>
    <x v="39"/>
    <n v="-7.2809999999999997"/>
    <n v="0.96919999999999995"/>
    <n v="0.81389999999999996"/>
  </r>
  <r>
    <x v="39"/>
    <n v="-6.8524000000000003"/>
    <n v="0.94510000000000005"/>
    <n v="0.81389999999999996"/>
  </r>
  <r>
    <x v="39"/>
    <n v="-6.4953000000000003"/>
    <n v="0.92364999999999997"/>
    <n v="0.81389999999999996"/>
  </r>
  <r>
    <x v="39"/>
    <n v="-7.6859999999999999"/>
    <n v="0.98136999999999996"/>
    <n v="0.81389999999999996"/>
  </r>
  <r>
    <x v="39"/>
    <n v="-7.9607999999999999"/>
    <n v="0.99438000000000004"/>
    <n v="0.81389999999999996"/>
  </r>
  <r>
    <x v="39"/>
    <n v="-7.5046999999999997"/>
    <n v="0.96960000000000002"/>
    <n v="0.81389999999999996"/>
  </r>
  <r>
    <x v="39"/>
    <n v="-7.1710000000000003"/>
    <n v="0.95103000000000004"/>
    <n v="0.81389999999999996"/>
  </r>
  <r>
    <x v="39"/>
    <n v="-7.4466999999999999"/>
    <n v="0.98406000000000005"/>
    <n v="0.81389999999999996"/>
  </r>
  <r>
    <x v="39"/>
    <n v="-8.1422000000000008"/>
    <n v="1.0184299999999999"/>
    <n v="0.81389999999999996"/>
  </r>
  <r>
    <x v="39"/>
    <n v="-8.5115999999999996"/>
    <n v="1.0339100000000001"/>
    <n v="0.81389999999999996"/>
  </r>
  <r>
    <x v="39"/>
    <n v="-8.5007000000000001"/>
    <n v="1.0303199999999999"/>
    <n v="0.81389999999999996"/>
  </r>
  <r>
    <x v="39"/>
    <n v="-7.5266999999999999"/>
    <n v="0.98046"/>
    <n v="0.81389999999999996"/>
  </r>
  <r>
    <x v="39"/>
    <n v="-8.1731999999999996"/>
    <n v="1.0063200000000001"/>
    <n v="0.81389999999999996"/>
  </r>
  <r>
    <x v="39"/>
    <n v="-7.0891000000000002"/>
    <n v="0.95162000000000002"/>
    <n v="0.81389999999999996"/>
  </r>
  <r>
    <x v="39"/>
    <n v="-7.3643999999999998"/>
    <n v="0.96394999999999997"/>
    <n v="0.81389999999999996"/>
  </r>
  <r>
    <x v="39"/>
    <n v="-7.0697000000000001"/>
    <n v="0.94898000000000005"/>
    <n v="0.81389999999999996"/>
  </r>
  <r>
    <x v="39"/>
    <n v="-7.3070000000000004"/>
    <n v="0.96059000000000005"/>
    <n v="0.81389999999999996"/>
  </r>
  <r>
    <x v="39"/>
    <n v="-7.7370000000000001"/>
    <n v="0.97607999999999995"/>
    <n v="0.81389999999999996"/>
  </r>
  <r>
    <x v="39"/>
    <n v="-7.6863999999999999"/>
    <n v="0.97233999999999998"/>
    <n v="0.81389999999999996"/>
  </r>
  <r>
    <x v="39"/>
    <n v="-8.0007000000000001"/>
    <n v="0.98502000000000001"/>
    <n v="0.81389999999999996"/>
  </r>
  <r>
    <x v="39"/>
    <n v="-8.3991000000000007"/>
    <n v="0.99261999999999995"/>
    <n v="0.81389999999999996"/>
  </r>
  <r>
    <x v="39"/>
    <n v="-8.3493999999999993"/>
    <n v="0.98887000000000003"/>
    <n v="0.81389999999999996"/>
  </r>
  <r>
    <x v="39"/>
    <n v="-8.1740999999999993"/>
    <n v="0.97682999999999998"/>
    <n v="0.81389999999999996"/>
  </r>
  <r>
    <x v="39"/>
    <n v="-33.614400000000003"/>
    <n v="2.1300300000000001"/>
    <n v="0.81389999999999996"/>
  </r>
  <r>
    <x v="39"/>
    <n v="-31.868400000000001"/>
    <n v="2.0596800000000002"/>
    <n v="0.81389999999999996"/>
  </r>
  <r>
    <x v="39"/>
    <n v="-32.242899999999999"/>
    <n v="2.0636399999999999"/>
    <n v="0.81389999999999996"/>
  </r>
  <r>
    <x v="39"/>
    <n v="-32.701300000000003"/>
    <n v="2.0857000000000001"/>
    <n v="0.81389999999999996"/>
  </r>
  <r>
    <x v="39"/>
    <n v="-32.4788"/>
    <n v="2.0588899999999999"/>
    <n v="0.81389999999999996"/>
  </r>
  <r>
    <x v="39"/>
    <n v="-15.76"/>
    <n v="1.3146500000000001"/>
    <n v="0.81389999999999996"/>
  </r>
  <r>
    <x v="39"/>
    <n v="-14.6431"/>
    <n v="1.31064"/>
    <n v="0.81389999999999996"/>
  </r>
  <r>
    <x v="39"/>
    <n v="-15.8245"/>
    <n v="1.30667"/>
    <n v="0.81389999999999996"/>
  </r>
  <r>
    <x v="39"/>
    <n v="-16.874099999999999"/>
    <n v="1.2952600000000001"/>
    <n v="0.81389999999999996"/>
  </r>
  <r>
    <x v="39"/>
    <n v="-16.5151"/>
    <n v="1.2775799999999999"/>
    <n v="0.81389999999999996"/>
  </r>
  <r>
    <x v="39"/>
    <n v="-16.0915"/>
    <n v="1.27728"/>
    <n v="0.81389999999999996"/>
  </r>
  <r>
    <x v="39"/>
    <n v="-14.951499999999999"/>
    <n v="1.2563500000000001"/>
    <n v="0.81389999999999996"/>
  </r>
  <r>
    <x v="39"/>
    <n v="-14.9885"/>
    <n v="1.2574799999999999"/>
    <n v="0.81389999999999996"/>
  </r>
  <r>
    <x v="39"/>
    <n v="-14.4168"/>
    <n v="1.2243599999999999"/>
    <n v="0.81389999999999996"/>
  </r>
  <r>
    <x v="39"/>
    <n v="-16.0503"/>
    <n v="1.2940100000000001"/>
    <n v="0.81389999999999996"/>
  </r>
  <r>
    <x v="39"/>
    <n v="-17.3246"/>
    <n v="1.2943499999999999"/>
    <n v="0.81389999999999996"/>
  </r>
  <r>
    <x v="39"/>
    <n v="-13.506"/>
    <n v="1.2078800000000001"/>
    <n v="0.81389999999999996"/>
  </r>
  <r>
    <x v="39"/>
    <n v="-15.5525"/>
    <n v="1.3101700000000001"/>
    <n v="0.81389999999999996"/>
  </r>
  <r>
    <x v="39"/>
    <n v="-16.415299999999998"/>
    <n v="1.3698600000000001"/>
    <n v="0.81389999999999996"/>
  </r>
  <r>
    <x v="39"/>
    <n v="-14.793799999999999"/>
    <n v="1.40377"/>
    <n v="0.81389999999999996"/>
  </r>
  <r>
    <x v="39"/>
    <n v="-13.9833"/>
    <n v="1.3677699999999999"/>
    <n v="0.81389999999999996"/>
  </r>
  <r>
    <x v="39"/>
    <n v="-14.1562"/>
    <n v="1.36703"/>
    <n v="0.81389999999999996"/>
  </r>
  <r>
    <x v="39"/>
    <n v="-16.963100000000001"/>
    <n v="1.4768699999999999"/>
    <n v="0.81389999999999996"/>
  </r>
  <r>
    <x v="40"/>
    <n v="-3.7454000000000001"/>
    <n v="1.01562"/>
    <n v="0.82720000000000005"/>
  </r>
  <r>
    <x v="40"/>
    <n v="-6.1752000000000002"/>
    <n v="0.97816999999999998"/>
    <n v="0.82720000000000005"/>
  </r>
  <r>
    <x v="40"/>
    <n v="-5.3121"/>
    <n v="0.92820999999999998"/>
    <n v="0.82720000000000005"/>
  </r>
  <r>
    <x v="40"/>
    <n v="-5.8331999999999997"/>
    <n v="0.95264000000000004"/>
    <n v="0.82720000000000005"/>
  </r>
  <r>
    <x v="40"/>
    <n v="-4.7896000000000001"/>
    <n v="0.89151999999999998"/>
    <n v="0.82720000000000005"/>
  </r>
  <r>
    <x v="40"/>
    <n v="-5.0743999999999998"/>
    <n v="0.90480000000000005"/>
    <n v="0.82720000000000005"/>
  </r>
  <r>
    <x v="40"/>
    <n v="-9.9222999999999999"/>
    <n v="0.94413000000000002"/>
    <n v="0.82720000000000005"/>
  </r>
  <r>
    <x v="40"/>
    <n v="-9.9499999999999993"/>
    <n v="0.94277"/>
    <n v="0.82720000000000005"/>
  </r>
  <r>
    <x v="40"/>
    <n v="-10.2546"/>
    <n v="0.86867000000000005"/>
    <n v="0.82720000000000005"/>
  </r>
  <r>
    <x v="40"/>
    <n v="-10.3956"/>
    <n v="0.87224999999999997"/>
    <n v="0.82720000000000005"/>
  </r>
  <r>
    <x v="40"/>
    <n v="-11.5244"/>
    <n v="0.93108999999999997"/>
    <n v="0.82720000000000005"/>
  </r>
  <r>
    <x v="40"/>
    <n v="-18.351900000000001"/>
    <n v="1.28843"/>
    <n v="0.82720000000000005"/>
  </r>
  <r>
    <x v="40"/>
    <n v="-18.561800000000002"/>
    <n v="1.2948"/>
    <n v="0.82720000000000005"/>
  </r>
  <r>
    <x v="40"/>
    <n v="-19.029299999999999"/>
    <n v="1.3542000000000001"/>
    <n v="0.82720000000000005"/>
  </r>
  <r>
    <x v="40"/>
    <n v="-16.098099999999999"/>
    <n v="1.25387"/>
    <n v="0.82720000000000005"/>
  </r>
  <r>
    <x v="40"/>
    <n v="-15.975199999999999"/>
    <n v="1.2397499999999999"/>
    <n v="0.82720000000000005"/>
  </r>
  <r>
    <x v="40"/>
    <n v="-16.375299999999999"/>
    <n v="1.2571300000000001"/>
    <n v="0.82720000000000005"/>
  </r>
  <r>
    <x v="40"/>
    <n v="-16.849599999999999"/>
    <n v="1.28009"/>
    <n v="0.82720000000000005"/>
  </r>
  <r>
    <x v="40"/>
    <n v="-19.1663"/>
    <n v="1.35859"/>
    <n v="0.82720000000000005"/>
  </r>
  <r>
    <x v="40"/>
    <n v="-18.232600000000001"/>
    <n v="1.30091"/>
    <n v="0.82720000000000005"/>
  </r>
  <r>
    <x v="40"/>
    <n v="-17.6859"/>
    <n v="1.30613"/>
    <n v="0.82720000000000005"/>
  </r>
  <r>
    <x v="40"/>
    <n v="-16.075199999999999"/>
    <n v="1.2378800000000001"/>
    <n v="0.82720000000000005"/>
  </r>
  <r>
    <x v="40"/>
    <n v="-16.1907"/>
    <n v="1.2296"/>
    <n v="0.82720000000000005"/>
  </r>
  <r>
    <x v="40"/>
    <n v="-15.775499999999999"/>
    <n v="1.2438899999999999"/>
    <n v="0.82720000000000005"/>
  </r>
  <r>
    <x v="40"/>
    <n v="-15.318099999999999"/>
    <n v="1.2190399999999999"/>
    <n v="0.82720000000000005"/>
  </r>
  <r>
    <x v="40"/>
    <n v="-15.785500000000001"/>
    <n v="1.2367699999999999"/>
    <n v="0.82720000000000005"/>
  </r>
  <r>
    <x v="4"/>
    <s v="#N/A N/A"/>
    <s v="#N/A N/A"/>
    <s v="#N/A N/A"/>
  </r>
  <r>
    <x v="40"/>
    <n v="-13.6782"/>
    <n v="1.15421"/>
    <n v="0.82720000000000005"/>
  </r>
  <r>
    <x v="40"/>
    <n v="-13.719799999999999"/>
    <n v="1.14269"/>
    <n v="0.82720000000000005"/>
  </r>
  <r>
    <x v="40"/>
    <n v="-11.3004"/>
    <n v="1.02335"/>
    <n v="0.82720000000000005"/>
  </r>
  <r>
    <x v="40"/>
    <n v="-10.9701"/>
    <n v="1.00498"/>
    <n v="0.82720000000000005"/>
  </r>
  <r>
    <x v="40"/>
    <n v="-10.149800000000001"/>
    <n v="0.97492999999999996"/>
    <n v="0.82720000000000005"/>
  </r>
  <r>
    <x v="40"/>
    <n v="-11.537699999999999"/>
    <n v="1.0310900000000001"/>
    <n v="0.82720000000000005"/>
  </r>
  <r>
    <x v="40"/>
    <n v="-12.140599999999999"/>
    <n v="1.05532"/>
    <n v="0.82720000000000005"/>
  </r>
  <r>
    <x v="40"/>
    <n v="-11.1434"/>
    <n v="1.0104599999999999"/>
    <n v="0.82720000000000005"/>
  </r>
  <r>
    <x v="40"/>
    <n v="-10.383599999999999"/>
    <n v="0.97602999999999995"/>
    <n v="0.82720000000000005"/>
  </r>
  <r>
    <x v="40"/>
    <n v="-10.925800000000001"/>
    <n v="0.99790999999999996"/>
    <n v="0.82720000000000005"/>
  </r>
  <r>
    <x v="40"/>
    <n v="-11.168900000000001"/>
    <n v="1.00264"/>
    <n v="0.82720000000000005"/>
  </r>
  <r>
    <x v="40"/>
    <n v="-11.3979"/>
    <n v="1.00885"/>
    <n v="0.82720000000000005"/>
  </r>
  <r>
    <x v="40"/>
    <n v="-11.1797"/>
    <n v="0.99673"/>
    <n v="0.82720000000000005"/>
  </r>
  <r>
    <x v="40"/>
    <n v="-10.955399999999999"/>
    <n v="0.98541999999999996"/>
    <n v="0.82720000000000005"/>
  </r>
  <r>
    <x v="40"/>
    <n v="-10.262499999999999"/>
    <n v="0.95396000000000003"/>
    <n v="0.82720000000000005"/>
  </r>
  <r>
    <x v="40"/>
    <n v="-10.769500000000001"/>
    <n v="0.97011000000000003"/>
    <n v="0.82720000000000005"/>
  </r>
  <r>
    <x v="40"/>
    <n v="-9.6296999999999997"/>
    <n v="0.92139000000000004"/>
    <n v="0.82720000000000005"/>
  </r>
  <r>
    <x v="40"/>
    <n v="-10.144299999999999"/>
    <n v="0.94088000000000005"/>
    <n v="0.82720000000000005"/>
  </r>
  <r>
    <x v="40"/>
    <n v="-10.313499999999999"/>
    <n v="0.96679000000000004"/>
    <n v="0.82720000000000005"/>
  </r>
  <r>
    <x v="40"/>
    <n v="-11.4124"/>
    <n v="1.0109399999999999"/>
    <n v="0.82720000000000005"/>
  </r>
  <r>
    <x v="40"/>
    <n v="-10.533200000000001"/>
    <n v="0.96882999999999997"/>
    <n v="0.82720000000000005"/>
  </r>
  <r>
    <x v="40"/>
    <n v="-11.8375"/>
    <n v="1.02101"/>
    <n v="0.82720000000000005"/>
  </r>
  <r>
    <x v="40"/>
    <n v="-10.077299999999999"/>
    <n v="0.94823000000000002"/>
    <n v="0.82720000000000005"/>
  </r>
  <r>
    <x v="4"/>
    <s v="#N/A N/A"/>
    <s v="#N/A N/A"/>
    <s v="#N/A N/A"/>
  </r>
  <r>
    <x v="40"/>
    <n v="-10.3957"/>
    <n v="0.95723999999999998"/>
    <n v="0.82720000000000005"/>
  </r>
  <r>
    <x v="40"/>
    <n v="-10.222200000000001"/>
    <n v="0.97614000000000001"/>
    <n v="0.82720000000000005"/>
  </r>
  <r>
    <x v="40"/>
    <n v="-10.151899999999999"/>
    <n v="0.98109999999999997"/>
    <n v="0.82720000000000005"/>
  </r>
  <r>
    <x v="40"/>
    <n v="-9.2433999999999994"/>
    <n v="0.94343999999999995"/>
    <n v="0.82720000000000005"/>
  </r>
  <r>
    <x v="40"/>
    <n v="-8.3644999999999996"/>
    <n v="0.90695999999999999"/>
    <n v="0.82720000000000005"/>
  </r>
  <r>
    <x v="40"/>
    <n v="-8.0955999999999992"/>
    <n v="0.87497999999999998"/>
    <n v="0.82720000000000005"/>
  </r>
  <r>
    <x v="40"/>
    <n v="-2.6166999999999998"/>
    <n v="0.87375999999999998"/>
    <n v="0.82720000000000005"/>
  </r>
  <r>
    <x v="40"/>
    <n v="-2.0768"/>
    <n v="0.85316999999999998"/>
    <n v="0.82720000000000005"/>
  </r>
  <r>
    <x v="40"/>
    <n v="-3.6360000000000001"/>
    <n v="0.81127000000000005"/>
    <n v="0.82720000000000005"/>
  </r>
  <r>
    <x v="40"/>
    <n v="-5.8901000000000003"/>
    <n v="0.84536999999999995"/>
    <n v="0.82720000000000005"/>
  </r>
  <r>
    <x v="40"/>
    <n v="-7.2556000000000003"/>
    <n v="0.88607999999999998"/>
    <n v="0.82720000000000005"/>
  </r>
  <r>
    <x v="40"/>
    <n v="-9.5632999999999999"/>
    <n v="0.88392000000000004"/>
    <n v="0.82720000000000005"/>
  </r>
  <r>
    <x v="41"/>
    <n v="2.8824000000000001"/>
    <n v="0.37280000000000002"/>
    <n v="0.82720000000000005"/>
  </r>
  <r>
    <x v="41"/>
    <n v="2.6688000000000001"/>
    <n v="0.3851"/>
    <n v="0.82720000000000005"/>
  </r>
  <r>
    <x v="41"/>
    <n v="2.5428999999999999"/>
    <n v="0.39257999999999998"/>
    <n v="0.82720000000000005"/>
  </r>
  <r>
    <x v="41"/>
    <n v="2.2667999999999999"/>
    <n v="0.40810999999999997"/>
    <n v="0.82720000000000005"/>
  </r>
  <r>
    <x v="41"/>
    <n v="3.1573000000000002"/>
    <n v="0.37292999999999998"/>
    <n v="0.82720000000000005"/>
  </r>
  <r>
    <x v="41"/>
    <n v="2.8820999999999999"/>
    <n v="0.38823999999999997"/>
    <n v="0.82720000000000005"/>
  </r>
  <r>
    <x v="41"/>
    <n v="2.5583999999999998"/>
    <n v="0.40050000000000002"/>
    <n v="0.82720000000000005"/>
  </r>
  <r>
    <x v="41"/>
    <n v="2.7629999999999999"/>
    <n v="0.39105000000000001"/>
    <n v="0.82720000000000005"/>
  </r>
  <r>
    <x v="41"/>
    <n v="3.2887"/>
    <n v="0.36437000000000003"/>
    <n v="0.82720000000000005"/>
  </r>
  <r>
    <x v="41"/>
    <n v="3.7441"/>
    <n v="0.34417999999999999"/>
    <n v="0.82720000000000005"/>
  </r>
  <r>
    <x v="41"/>
    <n v="4.2569999999999997"/>
    <n v="0.30020999999999998"/>
    <n v="0.82720000000000005"/>
  </r>
  <r>
    <x v="41"/>
    <n v="3.5661"/>
    <n v="0.33590999999999999"/>
    <n v="0.82720000000000005"/>
  </r>
  <r>
    <x v="41"/>
    <n v="3.6356999999999999"/>
    <n v="0.33250999999999997"/>
    <n v="0.82720000000000005"/>
  </r>
  <r>
    <x v="41"/>
    <n v="4.2508999999999997"/>
    <n v="0.32600000000000001"/>
    <n v="0.82720000000000005"/>
  </r>
  <r>
    <x v="41"/>
    <n v="5.0948000000000002"/>
    <n v="0.29569000000000001"/>
    <n v="0.82720000000000005"/>
  </r>
  <r>
    <x v="41"/>
    <n v="4.9081999999999999"/>
    <n v="0.30595"/>
    <n v="0.82720000000000005"/>
  </r>
  <r>
    <x v="41"/>
    <n v="4.4687000000000001"/>
    <n v="0.32346000000000003"/>
    <n v="0.82720000000000005"/>
  </r>
  <r>
    <x v="41"/>
    <n v="3.4302000000000001"/>
    <n v="0.36880000000000002"/>
    <n v="0.82720000000000005"/>
  </r>
  <r>
    <x v="41"/>
    <n v="2.0952000000000002"/>
    <n v="0.40538999999999997"/>
    <n v="0.82720000000000005"/>
  </r>
  <r>
    <x v="41"/>
    <n v="2.2824"/>
    <n v="0.39712999999999998"/>
    <n v="0.82720000000000005"/>
  </r>
  <r>
    <x v="41"/>
    <n v="3.0070999999999999"/>
    <n v="0.36353999999999997"/>
    <n v="0.82720000000000005"/>
  </r>
  <r>
    <x v="41"/>
    <n v="2.8668"/>
    <n v="0.36080000000000001"/>
    <n v="0.82720000000000005"/>
  </r>
  <r>
    <x v="41"/>
    <n v="3.3367"/>
    <n v="0.33915000000000001"/>
    <n v="0.82720000000000005"/>
  </r>
  <r>
    <x v="41"/>
    <n v="4.2213000000000003"/>
    <n v="0.30118"/>
    <n v="0.82720000000000005"/>
  </r>
  <r>
    <x v="41"/>
    <n v="4.0395000000000003"/>
    <n v="0.30997999999999998"/>
    <n v="0.82720000000000005"/>
  </r>
  <r>
    <x v="41"/>
    <n v="3.7339000000000002"/>
    <n v="0.32457999999999998"/>
    <n v="0.82720000000000005"/>
  </r>
  <r>
    <x v="41"/>
    <n v="3.9466000000000001"/>
    <n v="0.31601000000000001"/>
    <n v="0.82720000000000005"/>
  </r>
  <r>
    <x v="41"/>
    <n v="3.4203000000000001"/>
    <n v="0.34089000000000003"/>
    <n v="0.82720000000000005"/>
  </r>
  <r>
    <x v="41"/>
    <n v="3.0400999999999998"/>
    <n v="0.35927999999999999"/>
    <n v="0.82720000000000005"/>
  </r>
  <r>
    <x v="41"/>
    <n v="3.7107999999999999"/>
    <n v="0.33094000000000001"/>
    <n v="0.82720000000000005"/>
  </r>
  <r>
    <x v="41"/>
    <n v="4.7427000000000001"/>
    <n v="0.28564000000000001"/>
    <n v="0.82720000000000005"/>
  </r>
  <r>
    <x v="41"/>
    <n v="4.5853999999999999"/>
    <n v="0.29801"/>
    <n v="0.82720000000000005"/>
  </r>
  <r>
    <x v="41"/>
    <n v="4.0073999999999996"/>
    <n v="0.32434000000000002"/>
    <n v="0.82720000000000005"/>
  </r>
  <r>
    <x v="41"/>
    <n v="3.9998"/>
    <n v="0.32795000000000002"/>
    <n v="0.82720000000000005"/>
  </r>
  <r>
    <x v="41"/>
    <n v="3.8784000000000001"/>
    <n v="0.33344000000000001"/>
    <n v="0.82720000000000005"/>
  </r>
  <r>
    <x v="41"/>
    <n v="3.1608000000000001"/>
    <n v="0.34977999999999998"/>
    <n v="0.82720000000000005"/>
  </r>
  <r>
    <x v="41"/>
    <n v="3.3736000000000002"/>
    <n v="0.34155000000000002"/>
    <n v="0.82720000000000005"/>
  </r>
  <r>
    <x v="41"/>
    <n v="4.4431000000000003"/>
    <n v="0.31225000000000003"/>
    <n v="0.82720000000000005"/>
  </r>
  <r>
    <x v="41"/>
    <n v="3.0516999999999999"/>
    <n v="0.34714"/>
    <n v="0.82720000000000005"/>
  </r>
  <r>
    <x v="41"/>
    <n v="3.2719999999999998"/>
    <n v="0.33845999999999998"/>
    <n v="0.82720000000000005"/>
  </r>
  <r>
    <x v="41"/>
    <n v="2.7084000000000001"/>
    <n v="0.36205999999999999"/>
    <n v="0.82720000000000005"/>
  </r>
  <r>
    <x v="41"/>
    <n v="3.0779999999999998"/>
    <n v="0.34710999999999997"/>
    <n v="0.82720000000000005"/>
  </r>
  <r>
    <x v="41"/>
    <n v="2.3214000000000001"/>
    <n v="0.37896999999999997"/>
    <n v="0.82720000000000005"/>
  </r>
  <r>
    <x v="41"/>
    <n v="2.3574000000000002"/>
    <n v="0.37873000000000001"/>
    <n v="0.82720000000000005"/>
  </r>
  <r>
    <x v="41"/>
    <n v="2.2597999999999998"/>
    <n v="0.38290000000000002"/>
    <n v="0.82720000000000005"/>
  </r>
  <r>
    <x v="41"/>
    <n v="1.9704999999999999"/>
    <n v="0.39515"/>
    <n v="0.82720000000000005"/>
  </r>
  <r>
    <x v="41"/>
    <n v="0.13020000000000001"/>
    <n v="0.46972999999999998"/>
    <n v="0.82720000000000005"/>
  </r>
  <r>
    <x v="41"/>
    <n v="0.64890000000000003"/>
    <n v="0.44883000000000001"/>
    <n v="0.82720000000000005"/>
  </r>
  <r>
    <x v="41"/>
    <n v="1.8841000000000001"/>
    <n v="0.40022000000000002"/>
    <n v="0.82720000000000005"/>
  </r>
  <r>
    <x v="41"/>
    <n v="2.3273000000000001"/>
    <n v="0.38331999999999999"/>
    <n v="0.82720000000000005"/>
  </r>
  <r>
    <x v="41"/>
    <n v="1.8767"/>
    <n v="0.40117000000000003"/>
    <n v="0.82720000000000005"/>
  </r>
  <r>
    <x v="41"/>
    <n v="2.9641999999999999"/>
    <n v="0.35946"/>
    <n v="0.82720000000000005"/>
  </r>
  <r>
    <x v="41"/>
    <n v="4.2013999999999996"/>
    <n v="0.31264999999999998"/>
    <n v="0.82720000000000005"/>
  </r>
  <r>
    <x v="41"/>
    <n v="2.1783000000000001"/>
    <n v="0.39167999999999997"/>
    <n v="0.82720000000000005"/>
  </r>
  <r>
    <x v="41"/>
    <n v="1.8972"/>
    <n v="0.4027"/>
    <n v="0.82720000000000005"/>
  </r>
  <r>
    <x v="41"/>
    <n v="1.8468"/>
    <n v="0.40498000000000001"/>
    <n v="0.82720000000000005"/>
  </r>
  <r>
    <x v="41"/>
    <n v="5.2823000000000002"/>
    <n v="0.36427999999999999"/>
    <n v="0.82720000000000005"/>
  </r>
  <r>
    <x v="41"/>
    <n v="4.4264999999999999"/>
    <n v="0.39909"/>
    <n v="0.82720000000000005"/>
  </r>
  <r>
    <x v="41"/>
    <n v="4.1825000000000001"/>
    <n v="0.40888999999999998"/>
    <n v="0.82720000000000005"/>
  </r>
  <r>
    <x v="41"/>
    <n v="4.0563000000000002"/>
    <n v="0.41436000000000001"/>
    <n v="0.82720000000000005"/>
  </r>
  <r>
    <x v="41"/>
    <n v="-1.9186000000000001"/>
    <n v="0.63600000000000001"/>
    <n v="0.82720000000000005"/>
  </r>
  <r>
    <x v="41"/>
    <n v="-2.7208000000000001"/>
    <n v="0.66603000000000001"/>
    <n v="0.82720000000000005"/>
  </r>
  <r>
    <x v="41"/>
    <n v="-2.0912999999999999"/>
    <n v="0.64271999999999996"/>
    <n v="0.82720000000000005"/>
  </r>
  <r>
    <x v="41"/>
    <n v="-6.8337000000000003"/>
    <n v="0.74712000000000001"/>
    <n v="0.82720000000000005"/>
  </r>
  <r>
    <x v="42"/>
    <n v="-9.1341000000000001"/>
    <n v="0.99789000000000005"/>
    <n v="0.81389999999999996"/>
  </r>
  <r>
    <x v="42"/>
    <n v="-8.2690000000000001"/>
    <n v="0.94716999999999996"/>
    <n v="0.81389999999999996"/>
  </r>
  <r>
    <x v="42"/>
    <n v="-8.7309000000000001"/>
    <n v="0.92845"/>
    <n v="0.81389999999999996"/>
  </r>
  <r>
    <x v="42"/>
    <n v="-9.1268999999999991"/>
    <n v="0.94581999999999999"/>
    <n v="0.81389999999999996"/>
  </r>
  <r>
    <x v="42"/>
    <n v="-8.2408999999999999"/>
    <n v="0.91200999999999999"/>
    <n v="0.81389999999999996"/>
  </r>
  <r>
    <x v="42"/>
    <n v="-8.2690999999999999"/>
    <n v="0.88219000000000003"/>
    <n v="0.81389999999999996"/>
  </r>
  <r>
    <x v="42"/>
    <n v="-9.1371000000000002"/>
    <n v="0.92081000000000002"/>
    <n v="0.81389999999999996"/>
  </r>
  <r>
    <x v="42"/>
    <n v="-10.855399999999999"/>
    <n v="0.99921000000000004"/>
    <n v="0.81389999999999996"/>
  </r>
  <r>
    <x v="42"/>
    <n v="-11.0244"/>
    <n v="1.0014099999999999"/>
    <n v="0.81389999999999996"/>
  </r>
  <r>
    <x v="42"/>
    <n v="-21.267800000000001"/>
    <n v="1.50888"/>
    <n v="0.81389999999999996"/>
  </r>
  <r>
    <x v="42"/>
    <n v="-22.168600000000001"/>
    <n v="1.5497000000000001"/>
    <n v="0.81389999999999996"/>
  </r>
  <r>
    <x v="42"/>
    <n v="-23.321999999999999"/>
    <n v="1.60426"/>
    <n v="0.81389999999999996"/>
  </r>
  <r>
    <x v="42"/>
    <n v="-23.035900000000002"/>
    <n v="1.5779099999999999"/>
    <n v="0.81389999999999996"/>
  </r>
  <r>
    <x v="42"/>
    <n v="-14.6143"/>
    <n v="1.1446099999999999"/>
    <n v="0.81389999999999996"/>
  </r>
  <r>
    <x v="42"/>
    <n v="-14.7705"/>
    <n v="1.15086"/>
    <n v="0.81389999999999996"/>
  </r>
  <r>
    <x v="42"/>
    <n v="-14.1075"/>
    <n v="1.1382000000000001"/>
    <n v="0.81389999999999996"/>
  </r>
  <r>
    <x v="42"/>
    <n v="-13.8917"/>
    <n v="1.11391"/>
    <n v="0.81389999999999996"/>
  </r>
  <r>
    <x v="42"/>
    <n v="-14.455"/>
    <n v="1.12819"/>
    <n v="0.81389999999999996"/>
  </r>
  <r>
    <x v="42"/>
    <n v="-15.2715"/>
    <n v="1.16744"/>
    <n v="0.81389999999999996"/>
  </r>
  <r>
    <x v="42"/>
    <n v="-14.3849"/>
    <n v="1.1201300000000001"/>
    <n v="0.81389999999999996"/>
  </r>
  <r>
    <x v="42"/>
    <n v="-15.231999999999999"/>
    <n v="1.1671400000000001"/>
    <n v="0.81389999999999996"/>
  </r>
  <r>
    <x v="42"/>
    <n v="-14.7866"/>
    <n v="1.1425700000000001"/>
    <n v="0.81389999999999996"/>
  </r>
  <r>
    <x v="42"/>
    <n v="-14.6061"/>
    <n v="1.12462"/>
    <n v="0.81389999999999996"/>
  </r>
  <r>
    <x v="42"/>
    <n v="-14.167"/>
    <n v="1.10226"/>
    <n v="0.81389999999999996"/>
  </r>
  <r>
    <x v="42"/>
    <n v="-13.5662"/>
    <n v="1.0652699999999999"/>
    <n v="0.81389999999999996"/>
  </r>
  <r>
    <x v="42"/>
    <n v="-14.0876"/>
    <n v="1.0863100000000001"/>
    <n v="0.81389999999999996"/>
  </r>
  <r>
    <x v="42"/>
    <n v="-14.4428"/>
    <n v="1.09758"/>
    <n v="0.81389999999999996"/>
  </r>
  <r>
    <x v="42"/>
    <n v="-14.4276"/>
    <n v="1.09022"/>
    <n v="0.81389999999999996"/>
  </r>
  <r>
    <x v="42"/>
    <n v="-14.128"/>
    <n v="1.0720499999999999"/>
    <n v="0.81389999999999996"/>
  </r>
  <r>
    <x v="42"/>
    <n v="-14.0601"/>
    <n v="1.0668"/>
    <n v="0.81389999999999996"/>
  </r>
  <r>
    <x v="42"/>
    <n v="-14.978999999999999"/>
    <n v="1.0905499999999999"/>
    <n v="0.81389999999999996"/>
  </r>
  <r>
    <x v="42"/>
    <n v="-14.8537"/>
    <n v="1.08344"/>
    <n v="0.81389999999999996"/>
  </r>
  <r>
    <x v="42"/>
    <n v="-8.8783999999999992"/>
    <n v="0.80879999999999996"/>
    <n v="0.81389999999999996"/>
  </r>
  <r>
    <x v="42"/>
    <n v="-9.1311"/>
    <n v="0.81938999999999995"/>
    <n v="0.81389999999999996"/>
  </r>
  <r>
    <x v="42"/>
    <n v="-9.1592000000000002"/>
    <n v="0.81938"/>
    <n v="0.81389999999999996"/>
  </r>
  <r>
    <x v="42"/>
    <n v="-9.2011000000000003"/>
    <n v="0.82152999999999998"/>
    <n v="0.81389999999999996"/>
  </r>
  <r>
    <x v="42"/>
    <n v="-7.6169000000000002"/>
    <n v="0.74902000000000002"/>
    <n v="0.81389999999999996"/>
  </r>
  <r>
    <x v="42"/>
    <n v="-8.9156999999999993"/>
    <n v="0.80169000000000001"/>
    <n v="0.81389999999999996"/>
  </r>
  <r>
    <x v="42"/>
    <n v="-9.7289999999999992"/>
    <n v="0.83594999999999997"/>
    <n v="0.81389999999999996"/>
  </r>
  <r>
    <x v="42"/>
    <n v="-8.7692999999999994"/>
    <n v="0.79464000000000001"/>
    <n v="0.81389999999999996"/>
  </r>
  <r>
    <x v="42"/>
    <n v="-8.5364000000000004"/>
    <n v="0.78237000000000001"/>
    <n v="0.81389999999999996"/>
  </r>
  <r>
    <x v="42"/>
    <n v="-8.5577000000000005"/>
    <n v="0.78149999999999997"/>
    <n v="0.81389999999999996"/>
  </r>
  <r>
    <x v="42"/>
    <n v="-7.7493999999999996"/>
    <n v="0.74248999999999998"/>
    <n v="0.81389999999999996"/>
  </r>
  <r>
    <x v="42"/>
    <n v="-8.9914000000000005"/>
    <n v="0.79315000000000002"/>
    <n v="0.81389999999999996"/>
  </r>
  <r>
    <x v="42"/>
    <n v="-8.7132000000000005"/>
    <n v="0.77814000000000005"/>
    <n v="0.81389999999999996"/>
  </r>
  <r>
    <x v="42"/>
    <n v="-8.2285000000000004"/>
    <n v="0.78620999999999996"/>
    <n v="0.81389999999999996"/>
  </r>
  <r>
    <x v="42"/>
    <n v="-7.9619"/>
    <n v="0.77344000000000002"/>
    <n v="0.81389999999999996"/>
  </r>
  <r>
    <x v="42"/>
    <n v="-17.208200000000001"/>
    <n v="0.76317999999999997"/>
    <n v="0.81389999999999996"/>
  </r>
  <r>
    <x v="42"/>
    <n v="-18.244700000000002"/>
    <n v="0.80127999999999999"/>
    <n v="0.81389999999999996"/>
  </r>
  <r>
    <x v="42"/>
    <n v="-17.517800000000001"/>
    <n v="0.76936000000000004"/>
    <n v="0.81389999999999996"/>
  </r>
  <r>
    <x v="42"/>
    <n v="-18.4693"/>
    <n v="0.80212000000000006"/>
    <n v="0.81389999999999996"/>
  </r>
  <r>
    <x v="42"/>
    <n v="-8.0342000000000002"/>
    <n v="0.79161000000000004"/>
    <n v="0.81389999999999996"/>
  </r>
  <r>
    <x v="42"/>
    <n v="-18.113299999999999"/>
    <n v="0.77563000000000004"/>
    <n v="0.81389999999999996"/>
  </r>
  <r>
    <x v="42"/>
    <n v="-17.955300000000001"/>
    <n v="0.76997000000000004"/>
    <n v="0.81389999999999996"/>
  </r>
  <r>
    <x v="42"/>
    <n v="-17.745000000000001"/>
    <n v="0.75814999999999999"/>
    <n v="0.81389999999999996"/>
  </r>
  <r>
    <x v="42"/>
    <n v="-18.883600000000001"/>
    <n v="0.80271000000000003"/>
    <n v="0.81389999999999996"/>
  </r>
  <r>
    <x v="42"/>
    <n v="-19.1233"/>
    <n v="0.81037999999999999"/>
    <n v="0.81389999999999996"/>
  </r>
  <r>
    <x v="42"/>
    <n v="-19.206199999999999"/>
    <n v="0.80479000000000001"/>
    <n v="0.81389999999999996"/>
  </r>
  <r>
    <x v="42"/>
    <n v="-19.3445"/>
    <n v="0.80976000000000004"/>
    <n v="0.81389999999999996"/>
  </r>
  <r>
    <x v="42"/>
    <n v="-17.837599999999998"/>
    <n v="0.74877000000000005"/>
    <n v="0.81389999999999996"/>
  </r>
  <r>
    <x v="42"/>
    <n v="-28.340199999999999"/>
    <n v="1.60073"/>
    <n v="0.81389999999999996"/>
  </r>
  <r>
    <x v="42"/>
    <n v="-36.158900000000003"/>
    <n v="1.5599099999999999"/>
    <n v="0.81389999999999996"/>
  </r>
  <r>
    <x v="42"/>
    <n v="-27.265699999999999"/>
    <n v="1.54081"/>
    <n v="0.81389999999999996"/>
  </r>
  <r>
    <x v="42"/>
    <n v="-27.3459"/>
    <n v="1.5446899999999999"/>
    <n v="0.81389999999999996"/>
  </r>
  <r>
    <x v="43"/>
    <n v="-8.9350000000000005"/>
    <n v="0.58213000000000004"/>
    <n v="0.77400000000000002"/>
  </r>
  <r>
    <x v="43"/>
    <n v="3.3389000000000002"/>
    <n v="0.33651999999999999"/>
    <n v="0.77400000000000002"/>
  </r>
  <r>
    <x v="43"/>
    <n v="3.0253000000000001"/>
    <n v="0.36697000000000002"/>
    <n v="0.77400000000000002"/>
  </r>
  <r>
    <x v="43"/>
    <n v="1.9762999999999999"/>
    <n v="0.42726999999999998"/>
    <n v="0.77400000000000002"/>
  </r>
  <r>
    <x v="43"/>
    <n v="1.26"/>
    <n v="0.47322999999999998"/>
    <n v="0.77400000000000002"/>
  </r>
  <r>
    <x v="43"/>
    <n v="1.2687999999999999"/>
    <n v="0.47310999999999998"/>
    <n v="0.77400000000000002"/>
  </r>
  <r>
    <x v="43"/>
    <n v="1.0921000000000001"/>
    <n v="0.48338999999999999"/>
    <n v="0.77400000000000002"/>
  </r>
  <r>
    <x v="43"/>
    <n v="1.4464999999999999"/>
    <n v="0.46479999999999999"/>
    <n v="0.77400000000000002"/>
  </r>
  <r>
    <x v="43"/>
    <n v="1.4242999999999999"/>
    <n v="0.46666999999999997"/>
    <n v="0.77400000000000002"/>
  </r>
  <r>
    <x v="43"/>
    <n v="1.2849999999999999"/>
    <n v="0.43492999999999998"/>
    <n v="0.77400000000000002"/>
  </r>
  <r>
    <x v="43"/>
    <n v="-4.9599999999999998E-2"/>
    <n v="0.50770999999999999"/>
    <n v="0.77400000000000002"/>
  </r>
  <r>
    <x v="43"/>
    <n v="1.1003000000000001"/>
    <n v="0.44539000000000001"/>
    <n v="0.77400000000000002"/>
  </r>
  <r>
    <x v="43"/>
    <n v="-6.3061999999999996"/>
    <n v="0.50068000000000001"/>
    <n v="0.77400000000000002"/>
  </r>
  <r>
    <x v="43"/>
    <n v="-1.8320000000000001"/>
    <n v="0.60219"/>
    <n v="0.77400000000000002"/>
  </r>
  <r>
    <x v="43"/>
    <n v="-3.9356"/>
    <n v="0.71240000000000003"/>
    <n v="0.77400000000000002"/>
  </r>
  <r>
    <x v="43"/>
    <n v="-2.8056999999999999"/>
    <n v="0.65107000000000004"/>
    <n v="0.77400000000000002"/>
  </r>
  <r>
    <x v="43"/>
    <n v="10.7178"/>
    <n v="-5.092E-2"/>
    <n v="0.77400000000000002"/>
  </r>
  <r>
    <x v="43"/>
    <n v="11.1464"/>
    <n v="-6.1960000000000001E-2"/>
    <n v="0.77400000000000002"/>
  </r>
  <r>
    <x v="43"/>
    <n v="10.1098"/>
    <n v="-8.8599999999999998E-3"/>
    <n v="0.77400000000000002"/>
  </r>
  <r>
    <x v="43"/>
    <n v="9.5432000000000006"/>
    <n v="2.1850000000000001E-2"/>
    <n v="0.77400000000000002"/>
  </r>
  <r>
    <x v="43"/>
    <n v="8.2891999999999992"/>
    <n v="8.659E-2"/>
    <n v="0.77400000000000002"/>
  </r>
  <r>
    <x v="43"/>
    <n v="8.9824999999999999"/>
    <n v="5.4120000000000001E-2"/>
    <n v="0.77400000000000002"/>
  </r>
  <r>
    <x v="43"/>
    <n v="8.3843999999999994"/>
    <n v="8.9819999999999997E-2"/>
    <n v="0.77400000000000002"/>
  </r>
  <r>
    <x v="43"/>
    <n v="8.2348999999999997"/>
    <n v="9.7509999999999999E-2"/>
    <n v="0.77400000000000002"/>
  </r>
  <r>
    <x v="43"/>
    <n v="7.6657000000000002"/>
    <n v="0.12869"/>
    <n v="0.77400000000000002"/>
  </r>
  <r>
    <x v="43"/>
    <n v="8.0868000000000002"/>
    <n v="0.11024"/>
    <n v="0.77400000000000002"/>
  </r>
  <r>
    <x v="43"/>
    <n v="0.59699999999999998"/>
    <n v="0.13657"/>
    <n v="0.77400000000000002"/>
  </r>
  <r>
    <x v="43"/>
    <n v="5.2983000000000002"/>
    <n v="0.24253"/>
    <n v="0.77400000000000002"/>
  </r>
  <r>
    <x v="43"/>
    <n v="5.0894000000000004"/>
    <n v="0.25311"/>
    <n v="0.77400000000000002"/>
  </r>
  <r>
    <x v="43"/>
    <n v="5.6394000000000002"/>
    <n v="0.22806999999999999"/>
    <n v="0.77400000000000002"/>
  </r>
  <r>
    <x v="43"/>
    <n v="5.0594000000000001"/>
    <n v="0.25475999999999999"/>
    <n v="0.77400000000000002"/>
  </r>
  <r>
    <x v="43"/>
    <n v="4.5438999999999998"/>
    <n v="0.28177000000000002"/>
    <n v="0.77400000000000002"/>
  </r>
  <r>
    <x v="43"/>
    <n v="5.2148000000000003"/>
    <n v="0.25589000000000001"/>
    <n v="0.77400000000000002"/>
  </r>
  <r>
    <x v="43"/>
    <n v="4.6753999999999998"/>
    <n v="0.28215000000000001"/>
    <n v="0.77400000000000002"/>
  </r>
  <r>
    <x v="43"/>
    <n v="3.8203"/>
    <n v="0.32141999999999998"/>
    <n v="0.77400000000000002"/>
  </r>
  <r>
    <x v="43"/>
    <n v="4.6855000000000002"/>
    <n v="0.28262999999999999"/>
    <n v="0.77400000000000002"/>
  </r>
  <r>
    <x v="43"/>
    <n v="4.1262999999999996"/>
    <n v="0.31003999999999998"/>
    <n v="0.77400000000000002"/>
  </r>
  <r>
    <x v="43"/>
    <n v="3.3711000000000002"/>
    <n v="0.34521000000000002"/>
    <n v="0.77400000000000002"/>
  </r>
  <r>
    <x v="43"/>
    <n v="3.9205000000000001"/>
    <n v="0.32068000000000002"/>
    <n v="0.77400000000000002"/>
  </r>
  <r>
    <x v="43"/>
    <n v="3.8672"/>
    <n v="0.32346999999999998"/>
    <n v="0.77400000000000002"/>
  </r>
  <r>
    <x v="43"/>
    <n v="3.4986999999999999"/>
    <n v="0.3407"/>
    <n v="0.77400000000000002"/>
  </r>
  <r>
    <x v="43"/>
    <n v="3.6734"/>
    <n v="0.31014000000000003"/>
    <n v="0.77400000000000002"/>
  </r>
  <r>
    <x v="43"/>
    <n v="3.6514000000000002"/>
    <n v="0.27705000000000002"/>
    <n v="0.77400000000000002"/>
  </r>
  <r>
    <x v="43"/>
    <n v="2.4927999999999999"/>
    <n v="0.32873999999999998"/>
    <n v="0.77400000000000002"/>
  </r>
  <r>
    <x v="43"/>
    <n v="3.1082000000000001"/>
    <n v="0.30187999999999998"/>
    <n v="0.77400000000000002"/>
  </r>
  <r>
    <x v="43"/>
    <n v="3.581"/>
    <n v="0.28258"/>
    <n v="0.77400000000000002"/>
  </r>
  <r>
    <x v="43"/>
    <n v="3.6796000000000002"/>
    <n v="0.27916999999999997"/>
    <n v="0.77400000000000002"/>
  </r>
  <r>
    <x v="43"/>
    <n v="2.8483999999999998"/>
    <n v="0.31572"/>
    <n v="0.77400000000000002"/>
  </r>
  <r>
    <x v="43"/>
    <n v="2.6913999999999998"/>
    <n v="0.32257000000000002"/>
    <n v="0.77400000000000002"/>
  </r>
  <r>
    <x v="43"/>
    <n v="3.4211999999999998"/>
    <n v="0.29137999999999997"/>
    <n v="0.77400000000000002"/>
  </r>
  <r>
    <x v="43"/>
    <n v="4.2930999999999999"/>
    <n v="0.25520999999999999"/>
    <n v="0.77400000000000002"/>
  </r>
  <r>
    <x v="43"/>
    <n v="4.7005999999999997"/>
    <n v="0.25801000000000002"/>
    <n v="0.77400000000000002"/>
  </r>
  <r>
    <x v="43"/>
    <n v="3.3953000000000002"/>
    <n v="0.31385000000000002"/>
    <n v="0.77400000000000002"/>
  </r>
  <r>
    <x v="43"/>
    <n v="3.5586000000000002"/>
    <n v="0.32228000000000001"/>
    <n v="0.77400000000000002"/>
  </r>
  <r>
    <x v="43"/>
    <n v="1.2942"/>
    <n v="0.41955999999999999"/>
    <n v="0.77400000000000002"/>
  </r>
  <r>
    <x v="43"/>
    <n v="2.2621000000000002"/>
    <n v="0.48923"/>
    <n v="0.77400000000000002"/>
  </r>
  <r>
    <x v="43"/>
    <n v="2.504"/>
    <n v="0.47943000000000002"/>
    <n v="0.77400000000000002"/>
  </r>
  <r>
    <x v="43"/>
    <n v="2.8765999999999998"/>
    <n v="0.46475"/>
    <n v="0.77400000000000002"/>
  </r>
  <r>
    <x v="43"/>
    <n v="2.5838000000000001"/>
    <n v="0.47728999999999999"/>
    <n v="0.77400000000000002"/>
  </r>
  <r>
    <x v="43"/>
    <n v="2.9100999999999999"/>
    <n v="0.46526000000000001"/>
    <n v="0.77400000000000002"/>
  </r>
  <r>
    <x v="43"/>
    <n v="1.1025"/>
    <n v="0.47986000000000001"/>
    <n v="0.77400000000000002"/>
  </r>
  <r>
    <x v="44"/>
    <n v="0.25409999999999999"/>
    <n v="0.51002999999999998"/>
    <n v="0.7873"/>
  </r>
  <r>
    <x v="44"/>
    <n v="0.59079999999999999"/>
    <n v="0.49036000000000002"/>
    <n v="0.7873"/>
  </r>
  <r>
    <x v="44"/>
    <n v="-1.2674000000000001"/>
    <n v="0.59841"/>
    <n v="0.7873"/>
  </r>
  <r>
    <x v="44"/>
    <n v="-1.4745999999999999"/>
    <n v="0.61023000000000005"/>
    <n v="0.7873"/>
  </r>
  <r>
    <x v="44"/>
    <n v="-1.6304000000000001"/>
    <n v="0.61848999999999998"/>
    <n v="0.7873"/>
  </r>
  <r>
    <x v="44"/>
    <n v="-1.1065"/>
    <n v="0.58796000000000004"/>
    <n v="0.7873"/>
  </r>
  <r>
    <x v="44"/>
    <n v="-0.6804"/>
    <n v="0.56330000000000002"/>
    <n v="0.7873"/>
  </r>
  <r>
    <x v="44"/>
    <n v="-0.47320000000000001"/>
    <n v="0.55140999999999996"/>
    <n v="0.7873"/>
  </r>
  <r>
    <x v="44"/>
    <n v="-0.7359"/>
    <n v="0.56576000000000004"/>
    <n v="0.7873"/>
  </r>
  <r>
    <x v="44"/>
    <n v="-1.1315999999999999"/>
    <n v="0.53754000000000002"/>
    <n v="0.7873"/>
  </r>
  <r>
    <x v="44"/>
    <n v="9.0790000000000006"/>
    <n v="-2.4209999999999999E-2"/>
    <n v="0.7873"/>
  </r>
  <r>
    <x v="44"/>
    <n v="9.5484000000000009"/>
    <n v="-4.913E-2"/>
    <n v="0.7873"/>
  </r>
  <r>
    <x v="44"/>
    <n v="9.0734999999999992"/>
    <n v="-1.7409999999999998E-2"/>
    <n v="0.7873"/>
  </r>
  <r>
    <x v="44"/>
    <n v="11.004799999999999"/>
    <n v="-0.11355"/>
    <n v="0.7873"/>
  </r>
  <r>
    <x v="44"/>
    <n v="11.4863"/>
    <n v="-0.13517000000000001"/>
    <n v="0.7873"/>
  </r>
  <r>
    <x v="44"/>
    <n v="9.4583999999999993"/>
    <n v="-7.2279999999999997E-2"/>
    <n v="0.7873"/>
  </r>
  <r>
    <x v="44"/>
    <n v="9.2516999999999996"/>
    <n v="-5.8770000000000003E-2"/>
    <n v="0.7873"/>
  </r>
  <r>
    <x v="44"/>
    <n v="9.5944000000000003"/>
    <n v="-7.0190000000000002E-2"/>
    <n v="0.7873"/>
  </r>
  <r>
    <x v="44"/>
    <n v="7.6032999999999999"/>
    <n v="3.6920000000000001E-2"/>
    <n v="0.7873"/>
  </r>
  <r>
    <x v="44"/>
    <n v="7.8239999999999998"/>
    <n v="2.7099999999999999E-2"/>
    <n v="0.7873"/>
  </r>
  <r>
    <x v="44"/>
    <n v="8.9025999999999996"/>
    <n v="-2.6870000000000002E-2"/>
    <n v="0.7873"/>
  </r>
  <r>
    <x v="44"/>
    <n v="9.6418999999999997"/>
    <n v="-5.7660000000000003E-2"/>
    <n v="0.7873"/>
  </r>
  <r>
    <x v="44"/>
    <n v="10.148400000000001"/>
    <n v="-8.14E-2"/>
    <n v="0.7873"/>
  </r>
  <r>
    <x v="44"/>
    <n v="9.5480999999999998"/>
    <n v="-4.8800000000000003E-2"/>
    <n v="0.7873"/>
  </r>
  <r>
    <x v="44"/>
    <n v="8.9811999999999994"/>
    <n v="-1.8679999999999999E-2"/>
    <n v="0.7873"/>
  </r>
  <r>
    <x v="44"/>
    <n v="8.7707999999999995"/>
    <n v="-6.79E-3"/>
    <n v="0.7873"/>
  </r>
  <r>
    <x v="44"/>
    <n v="8.2840000000000007"/>
    <n v="2.1579999999999998E-2"/>
    <n v="0.7873"/>
  </r>
  <r>
    <x v="4"/>
    <s v="#N/A N/A"/>
    <s v="#N/A N/A"/>
    <s v="#N/A N/A"/>
  </r>
  <r>
    <x v="44"/>
    <n v="7.6951999999999998"/>
    <n v="4.2540000000000001E-2"/>
    <n v="0.7873"/>
  </r>
  <r>
    <x v="44"/>
    <n v="8.4903999999999993"/>
    <n v="6.3E-3"/>
    <n v="0.7873"/>
  </r>
  <r>
    <x v="44"/>
    <n v="7.1627999999999998"/>
    <n v="4.258E-2"/>
    <n v="0.7873"/>
  </r>
  <r>
    <x v="44"/>
    <n v="6.0389999999999997"/>
    <n v="0.10263"/>
    <n v="0.7873"/>
  </r>
  <r>
    <x v="44"/>
    <n v="5.3315000000000001"/>
    <n v="0.12751000000000001"/>
    <n v="0.7873"/>
  </r>
  <r>
    <x v="44"/>
    <n v="4.9786000000000001"/>
    <n v="0.14552999999999999"/>
    <n v="0.7873"/>
  </r>
  <r>
    <x v="44"/>
    <n v="4.8779000000000003"/>
    <n v="0.15176000000000001"/>
    <n v="0.7873"/>
  </r>
  <r>
    <x v="44"/>
    <n v="2.0903999999999998"/>
    <n v="0.20782999999999999"/>
    <n v="0.7873"/>
  </r>
  <r>
    <x v="44"/>
    <n v="1.5065"/>
    <n v="0.23577999999999999"/>
    <n v="0.7873"/>
  </r>
  <r>
    <x v="44"/>
    <n v="1.2531000000000001"/>
    <n v="0.24793999999999999"/>
    <n v="0.7873"/>
  </r>
  <r>
    <x v="44"/>
    <n v="-0.93230000000000002"/>
    <n v="0.34705000000000003"/>
    <n v="0.7873"/>
  </r>
  <r>
    <x v="44"/>
    <n v="-1.0438000000000001"/>
    <n v="0.35202"/>
    <n v="0.7873"/>
  </r>
  <r>
    <x v="44"/>
    <n v="-2.3719999999999999"/>
    <n v="0.41160000000000002"/>
    <n v="0.7873"/>
  </r>
  <r>
    <x v="44"/>
    <n v="-3.2401"/>
    <n v="0.44824999999999998"/>
    <n v="0.7873"/>
  </r>
  <r>
    <x v="44"/>
    <n v="-2.5280999999999998"/>
    <n v="0.41637999999999997"/>
    <n v="0.7873"/>
  </r>
  <r>
    <x v="44"/>
    <n v="-2.8189000000000002"/>
    <n v="0.42901"/>
    <n v="0.7873"/>
  </r>
  <r>
    <x v="44"/>
    <n v="-3.4651999999999998"/>
    <n v="0.45635999999999999"/>
    <n v="0.7873"/>
  </r>
  <r>
    <x v="44"/>
    <n v="-3.4198"/>
    <n v="0.43868000000000001"/>
    <n v="0.7873"/>
  </r>
  <r>
    <x v="44"/>
    <n v="-3.2193999999999998"/>
    <n v="0.42821999999999999"/>
    <n v="0.7873"/>
  </r>
  <r>
    <x v="44"/>
    <n v="-2.9729000000000001"/>
    <n v="0.41672999999999999"/>
    <n v="0.7873"/>
  </r>
  <r>
    <x v="44"/>
    <n v="-1.8696999999999999"/>
    <n v="0.36982999999999999"/>
    <n v="0.7873"/>
  </r>
  <r>
    <x v="4"/>
    <s v="#N/A N/A"/>
    <s v="#N/A N/A"/>
    <s v="#N/A N/A"/>
  </r>
  <r>
    <x v="44"/>
    <n v="-4.2016999999999998"/>
    <n v="0.46938999999999997"/>
    <n v="0.7873"/>
  </r>
  <r>
    <x v="44"/>
    <n v="-4.7942"/>
    <n v="0.49163000000000001"/>
    <n v="0.7873"/>
  </r>
  <r>
    <x v="44"/>
    <n v="-5.0843999999999996"/>
    <n v="0.50248000000000004"/>
    <n v="0.7873"/>
  </r>
  <r>
    <x v="44"/>
    <n v="-6.0190000000000001"/>
    <n v="0.54017999999999999"/>
    <n v="0.7873"/>
  </r>
  <r>
    <x v="44"/>
    <n v="-7.2412999999999998"/>
    <n v="0.59033000000000002"/>
    <n v="0.7873"/>
  </r>
  <r>
    <x v="44"/>
    <n v="-3.8801999999999999"/>
    <n v="0.44962000000000002"/>
    <n v="0.7873"/>
  </r>
  <r>
    <x v="44"/>
    <n v="-6.5814000000000004"/>
    <n v="0.55911"/>
    <n v="0.7873"/>
  </r>
  <r>
    <x v="44"/>
    <n v="-4.7306999999999997"/>
    <n v="0.49280000000000002"/>
    <n v="0.7873"/>
  </r>
  <r>
    <x v="44"/>
    <n v="-6.2218999999999998"/>
    <n v="0.55761000000000005"/>
    <n v="0.7873"/>
  </r>
  <r>
    <x v="44"/>
    <n v="-5.2622"/>
    <n v="0.51851000000000003"/>
    <n v="0.7873"/>
  </r>
  <r>
    <x v="44"/>
    <n v="-6.4878"/>
    <n v="0.56859000000000004"/>
    <n v="0.7873"/>
  </r>
  <r>
    <x v="44"/>
    <n v="-5.673"/>
    <n v="0.53236000000000006"/>
    <n v="0.7873"/>
  </r>
  <r>
    <x v="44"/>
    <n v="-5.8929"/>
    <n v="0.54063000000000005"/>
    <n v="0.7873"/>
  </r>
  <r>
    <x v="44"/>
    <n v="-5.5731999999999999"/>
    <n v="0.52678999999999998"/>
    <n v="0.7873"/>
  </r>
  <r>
    <x v="45"/>
    <n v="-4.0415000000000001"/>
    <n v="0.54803999999999997"/>
    <n v="0.76739999999999997"/>
  </r>
  <r>
    <x v="45"/>
    <n v="-2.9451000000000001"/>
    <n v="0.48035"/>
    <n v="0.76739999999999997"/>
  </r>
  <r>
    <x v="45"/>
    <n v="-2.7924000000000002"/>
    <n v="0.55962000000000001"/>
    <n v="0.76739999999999997"/>
  </r>
  <r>
    <x v="45"/>
    <n v="-4.5125999999999999"/>
    <n v="0.64641999999999999"/>
    <n v="0.76739999999999997"/>
  </r>
  <r>
    <x v="45"/>
    <n v="-4.7161999999999997"/>
    <n v="0.65664"/>
    <n v="0.76739999999999997"/>
  </r>
  <r>
    <x v="45"/>
    <n v="-3.4986000000000002"/>
    <n v="0.58274999999999999"/>
    <n v="0.76739999999999997"/>
  </r>
  <r>
    <x v="45"/>
    <n v="-3.7242000000000002"/>
    <n v="0.59477999999999998"/>
    <n v="0.76739999999999997"/>
  </r>
  <r>
    <x v="45"/>
    <n v="-4.3605999999999998"/>
    <n v="0.62851000000000001"/>
    <n v="0.76739999999999997"/>
  </r>
  <r>
    <x v="45"/>
    <n v="-4.3605999999999998"/>
    <n v="0.62673999999999996"/>
    <n v="0.76739999999999997"/>
  </r>
  <r>
    <x v="45"/>
    <n v="-3.6383999999999999"/>
    <n v="0.58506000000000002"/>
    <n v="0.76739999999999997"/>
  </r>
  <r>
    <x v="45"/>
    <n v="-3.2317999999999998"/>
    <n v="0.56057000000000001"/>
    <n v="0.76739999999999997"/>
  </r>
  <r>
    <x v="45"/>
    <n v="-2.8574000000000002"/>
    <n v="0.53700000000000003"/>
    <n v="0.76739999999999997"/>
  </r>
  <r>
    <x v="45"/>
    <n v="-3.2235"/>
    <n v="0.55662"/>
    <n v="0.76739999999999997"/>
  </r>
  <r>
    <x v="45"/>
    <n v="-3.0996000000000001"/>
    <n v="0.52478999999999998"/>
    <n v="0.76739999999999997"/>
  </r>
  <r>
    <x v="45"/>
    <n v="-4.1001000000000003"/>
    <n v="0.55067999999999995"/>
    <n v="0.76739999999999997"/>
  </r>
  <r>
    <x v="45"/>
    <n v="-4.1050000000000004"/>
    <n v="0.57969000000000004"/>
    <n v="0.76739999999999997"/>
  </r>
  <r>
    <x v="45"/>
    <n v="-3.5752000000000002"/>
    <n v="0.55813999999999997"/>
    <n v="0.76739999999999997"/>
  </r>
  <r>
    <x v="45"/>
    <n v="-4.6597999999999997"/>
    <n v="0.60368999999999995"/>
    <n v="0.76739999999999997"/>
  </r>
  <r>
    <x v="45"/>
    <n v="-4.8143000000000002"/>
    <n v="0.61146"/>
    <n v="0.76739999999999997"/>
  </r>
  <r>
    <x v="45"/>
    <n v="-4.0095999999999998"/>
    <n v="0.54523999999999995"/>
    <n v="0.76739999999999997"/>
  </r>
  <r>
    <x v="45"/>
    <n v="-3.6208"/>
    <n v="0.54996999999999996"/>
    <n v="0.76739999999999997"/>
  </r>
  <r>
    <x v="45"/>
    <n v="-3.1040000000000001"/>
    <n v="0.52339000000000002"/>
    <n v="0.76739999999999997"/>
  </r>
  <r>
    <x v="45"/>
    <n v="-3.3812000000000002"/>
    <n v="0.52820999999999996"/>
    <n v="0.76739999999999997"/>
  </r>
  <r>
    <x v="45"/>
    <n v="-4.0629999999999997"/>
    <n v="0.58133999999999997"/>
    <n v="0.76739999999999997"/>
  </r>
  <r>
    <x v="45"/>
    <n v="-3.9647999999999999"/>
    <n v="0.56789999999999996"/>
    <n v="0.76739999999999997"/>
  </r>
  <r>
    <x v="45"/>
    <n v="-4.7207999999999997"/>
    <n v="0.60114999999999996"/>
    <n v="0.76739999999999997"/>
  </r>
  <r>
    <x v="45"/>
    <n v="-4.3289999999999997"/>
    <n v="0.57311000000000001"/>
    <n v="0.76739999999999997"/>
  </r>
  <r>
    <x v="45"/>
    <n v="-3.5057999999999998"/>
    <n v="0.47632000000000002"/>
    <n v="0.76739999999999997"/>
  </r>
  <r>
    <x v="45"/>
    <n v="-3.0562"/>
    <n v="0.45343"/>
    <n v="0.76739999999999997"/>
  </r>
  <r>
    <x v="45"/>
    <n v="-3.5057999999999998"/>
    <n v="0.48719000000000001"/>
    <n v="0.76739999999999997"/>
  </r>
  <r>
    <x v="45"/>
    <n v="-3.5470000000000002"/>
    <n v="0.49084"/>
    <n v="0.76739999999999997"/>
  </r>
  <r>
    <x v="45"/>
    <n v="-3.4777"/>
    <n v="0.50087000000000004"/>
    <n v="0.76739999999999997"/>
  </r>
  <r>
    <x v="45"/>
    <n v="-4.1242999999999999"/>
    <n v="0.51709000000000005"/>
    <n v="0.76739999999999997"/>
  </r>
  <r>
    <x v="45"/>
    <n v="-5.3071999999999999"/>
    <n v="0.56466000000000005"/>
    <n v="0.76739999999999997"/>
  </r>
  <r>
    <x v="45"/>
    <n v="-5.2896000000000001"/>
    <n v="0.53356999999999999"/>
    <n v="0.76739999999999997"/>
  </r>
  <r>
    <x v="45"/>
    <n v="-5.6082000000000001"/>
    <n v="0.54664000000000001"/>
    <n v="0.76739999999999997"/>
  </r>
  <r>
    <x v="45"/>
    <n v="-6.1836000000000002"/>
    <n v="0.57003999999999999"/>
    <n v="0.76739999999999997"/>
  </r>
  <r>
    <x v="45"/>
    <n v="-6.5991"/>
    <n v="0.58562000000000003"/>
    <n v="0.76739999999999997"/>
  </r>
  <r>
    <x v="45"/>
    <n v="-6.5346000000000002"/>
    <n v="0.56476999999999999"/>
    <n v="0.76739999999999997"/>
  </r>
  <r>
    <x v="45"/>
    <n v="-7.1981000000000002"/>
    <n v="0.58428000000000002"/>
    <n v="0.76739999999999997"/>
  </r>
  <r>
    <x v="45"/>
    <n v="-6.1542000000000003"/>
    <n v="0.54318"/>
    <n v="0.76739999999999997"/>
  </r>
  <r>
    <x v="45"/>
    <n v="-6.2714999999999996"/>
    <n v="0.53042"/>
    <n v="0.76739999999999997"/>
  </r>
  <r>
    <x v="45"/>
    <n v="-6.4470999999999998"/>
    <n v="0.52810000000000001"/>
    <n v="0.76739999999999997"/>
  </r>
  <r>
    <x v="45"/>
    <n v="-6.5909000000000004"/>
    <n v="0.52985000000000004"/>
    <n v="0.76739999999999997"/>
  </r>
  <r>
    <x v="45"/>
    <n v="-6.1455000000000002"/>
    <n v="0.50988999999999995"/>
    <n v="0.76739999999999997"/>
  </r>
  <r>
    <x v="45"/>
    <n v="-4.8586999999999998"/>
    <n v="0.45628999999999997"/>
    <n v="0.76739999999999997"/>
  </r>
  <r>
    <x v="45"/>
    <n v="-5.6676000000000002"/>
    <n v="0.49420999999999998"/>
    <n v="0.76739999999999997"/>
  </r>
  <r>
    <x v="45"/>
    <n v="-6.0410000000000004"/>
    <n v="0.50265000000000004"/>
    <n v="0.76739999999999997"/>
  </r>
  <r>
    <x v="45"/>
    <n v="-6.1649000000000003"/>
    <n v="0.50314999999999999"/>
    <n v="0.76739999999999997"/>
  </r>
  <r>
    <x v="45"/>
    <n v="-6.2704000000000004"/>
    <n v="0.51160000000000005"/>
    <n v="0.76739999999999997"/>
  </r>
  <r>
    <x v="45"/>
    <n v="-5.9455999999999998"/>
    <n v="0.48560999999999999"/>
    <n v="0.76739999999999997"/>
  </r>
  <r>
    <x v="45"/>
    <n v="-6.1097000000000001"/>
    <n v="0.48579"/>
    <n v="0.76739999999999997"/>
  </r>
  <r>
    <x v="45"/>
    <n v="-4.3742000000000001"/>
    <n v="0.40681"/>
    <n v="0.76739999999999997"/>
  </r>
  <r>
    <x v="45"/>
    <n v="-5.1237000000000004"/>
    <n v="0.43301000000000001"/>
    <n v="0.76739999999999997"/>
  </r>
  <r>
    <x v="45"/>
    <n v="-4.6471"/>
    <n v="0.41821999999999998"/>
    <n v="0.76739999999999997"/>
  </r>
  <r>
    <x v="45"/>
    <n v="-5.0976999999999997"/>
    <n v="0.43652999999999997"/>
    <n v="0.76739999999999997"/>
  </r>
  <r>
    <x v="45"/>
    <n v="-4.7215999999999996"/>
    <n v="0.4138"/>
    <n v="0.76739999999999997"/>
  </r>
  <r>
    <x v="45"/>
    <n v="-4.0663999999999998"/>
    <n v="0.40604000000000001"/>
    <n v="0.76739999999999997"/>
  </r>
  <r>
    <x v="45"/>
    <n v="-2.5602999999999998"/>
    <n v="0.33551999999999998"/>
    <n v="0.76739999999999997"/>
  </r>
  <r>
    <x v="45"/>
    <n v="-3.6905000000000001"/>
    <n v="0.38441999999999998"/>
    <n v="0.76739999999999997"/>
  </r>
  <r>
    <x v="45"/>
    <n v="-2.8008000000000002"/>
    <n v="0.35759000000000002"/>
    <n v="0.76739999999999997"/>
  </r>
  <r>
    <x v="45"/>
    <n v="-4.7862"/>
    <n v="0.42402000000000001"/>
    <n v="0.76739999999999997"/>
  </r>
  <r>
    <x v="45"/>
    <n v="-4.5133000000000001"/>
    <n v="0.41233999999999998"/>
    <n v="0.76739999999999997"/>
  </r>
  <r>
    <x v="45"/>
    <n v="-8.7874999999999996"/>
    <n v="0.59430000000000005"/>
    <n v="0.76739999999999997"/>
  </r>
  <r>
    <x v="46"/>
    <n v="7.6100000000000001E-2"/>
    <n v="0.22442000000000001"/>
    <n v="0.76739999999999997"/>
  </r>
  <r>
    <x v="46"/>
    <n v="0.33350000000000002"/>
    <n v="0.20912"/>
    <n v="0.76739999999999997"/>
  </r>
  <r>
    <x v="46"/>
    <n v="-0.45569999999999999"/>
    <n v="0.25596999999999998"/>
    <n v="0.76739999999999997"/>
  </r>
  <r>
    <x v="46"/>
    <n v="-0.69610000000000005"/>
    <n v="0.27805999999999997"/>
    <n v="0.76739999999999997"/>
  </r>
  <r>
    <x v="46"/>
    <n v="0.3972"/>
    <n v="0.21665000000000001"/>
    <n v="0.76739999999999997"/>
  </r>
  <r>
    <x v="46"/>
    <n v="-0.83"/>
    <n v="0.28869"/>
    <n v="0.76739999999999997"/>
  </r>
  <r>
    <x v="46"/>
    <n v="-0.2959"/>
    <n v="0.26008999999999999"/>
    <n v="0.76739999999999997"/>
  </r>
  <r>
    <x v="46"/>
    <n v="-0.2621"/>
    <n v="0.25314999999999999"/>
    <n v="0.76739999999999997"/>
  </r>
  <r>
    <x v="46"/>
    <n v="0.53820000000000001"/>
    <n v="0.20916999999999999"/>
    <n v="0.76739999999999997"/>
  </r>
  <r>
    <x v="46"/>
    <n v="2.2225000000000001"/>
    <n v="0.1166"/>
    <n v="0.76739999999999997"/>
  </r>
  <r>
    <x v="46"/>
    <n v="2.1711"/>
    <n v="0.1099"/>
    <n v="0.76739999999999997"/>
  </r>
  <r>
    <x v="46"/>
    <n v="1.8834"/>
    <n v="0.12243999999999999"/>
    <n v="0.76739999999999997"/>
  </r>
  <r>
    <x v="46"/>
    <n v="1.7319"/>
    <n v="0.15095"/>
    <n v="0.76739999999999997"/>
  </r>
  <r>
    <x v="46"/>
    <n v="-1.605"/>
    <n v="0.28899000000000002"/>
    <n v="0.76739999999999997"/>
  </r>
  <r>
    <x v="46"/>
    <n v="-0.79359999999999997"/>
    <n v="0.24409"/>
    <n v="0.76739999999999997"/>
  </r>
  <r>
    <x v="46"/>
    <n v="0.38229999999999997"/>
    <n v="0.17846999999999999"/>
    <n v="0.76739999999999997"/>
  </r>
  <r>
    <x v="46"/>
    <n v="-1.1599999999999999"/>
    <n v="0.26358999999999999"/>
    <n v="0.76739999999999997"/>
  </r>
  <r>
    <x v="46"/>
    <n v="-1.7397"/>
    <n v="0.29304000000000002"/>
    <n v="0.76739999999999997"/>
  </r>
  <r>
    <x v="46"/>
    <n v="3.6038000000000001"/>
    <n v="1.023E-2"/>
    <n v="0.76739999999999997"/>
  </r>
  <r>
    <x v="46"/>
    <n v="-2.5137999999999998"/>
    <n v="0.33350999999999997"/>
    <n v="0.76739999999999997"/>
  </r>
  <r>
    <x v="46"/>
    <n v="-1.7866"/>
    <n v="0.29114000000000001"/>
    <n v="0.76739999999999997"/>
  </r>
  <r>
    <x v="46"/>
    <n v="-2.4367999999999999"/>
    <n v="0.32962000000000002"/>
    <n v="0.76739999999999997"/>
  </r>
  <r>
    <x v="46"/>
    <n v="-2.2757000000000001"/>
    <n v="0.32901999999999998"/>
    <n v="0.76739999999999997"/>
  </r>
  <r>
    <x v="46"/>
    <n v="-1.921"/>
    <n v="0.31903999999999999"/>
    <n v="0.76739999999999997"/>
  </r>
  <r>
    <x v="46"/>
    <n v="-1.9658"/>
    <n v="0.31133"/>
    <n v="0.76739999999999997"/>
  </r>
  <r>
    <x v="46"/>
    <n v="-1.0888"/>
    <n v="0.28460999999999997"/>
    <n v="0.76739999999999997"/>
  </r>
  <r>
    <x v="46"/>
    <n v="-1.7657"/>
    <n v="0.27345999999999998"/>
    <n v="0.76739999999999997"/>
  </r>
  <r>
    <x v="46"/>
    <n v="-1.2687999999999999"/>
    <n v="0.25024999999999997"/>
    <n v="0.76739999999999997"/>
  </r>
  <r>
    <x v="46"/>
    <n v="-2.0575999999999999"/>
    <n v="0.29121999999999998"/>
    <n v="0.76739999999999997"/>
  </r>
  <r>
    <x v="46"/>
    <n v="-2.4988000000000001"/>
    <n v="0.31063000000000002"/>
    <n v="0.76739999999999997"/>
  </r>
  <r>
    <x v="46"/>
    <n v="-0.57379999999999998"/>
    <n v="0.21789"/>
    <n v="0.76739999999999997"/>
  </r>
  <r>
    <x v="46"/>
    <n v="-1.1746000000000001"/>
    <n v="0.24601999999999999"/>
    <n v="0.76739999999999997"/>
  </r>
  <r>
    <x v="46"/>
    <n v="-0.74429999999999996"/>
    <n v="0.22586000000000001"/>
    <n v="0.76739999999999997"/>
  </r>
  <r>
    <x v="46"/>
    <n v="-1.4317"/>
    <n v="0.25949"/>
    <n v="0.76739999999999997"/>
  </r>
  <r>
    <x v="46"/>
    <n v="-8.3599999999999994E-2"/>
    <n v="0.21198"/>
    <n v="0.76739999999999997"/>
  </r>
  <r>
    <x v="46"/>
    <n v="4.2900000000000001E-2"/>
    <n v="0.20499000000000001"/>
    <n v="0.76739999999999997"/>
  </r>
  <r>
    <x v="46"/>
    <n v="-3.0951"/>
    <n v="0.31413000000000002"/>
    <n v="0.76739999999999997"/>
  </r>
  <r>
    <x v="46"/>
    <n v="-3.9674"/>
    <n v="0.35432999999999998"/>
    <n v="0.76739999999999997"/>
  </r>
  <r>
    <x v="46"/>
    <n v="-3.7938000000000001"/>
    <n v="0.34508"/>
    <n v="0.76739999999999997"/>
  </r>
  <r>
    <x v="46"/>
    <n v="-3.3599000000000001"/>
    <n v="0.32343"/>
    <n v="0.76739999999999997"/>
  </r>
  <r>
    <x v="46"/>
    <n v="-3.1417999999999999"/>
    <n v="0.31603999999999999"/>
    <n v="0.76739999999999997"/>
  </r>
  <r>
    <x v="46"/>
    <n v="-2.8715999999999999"/>
    <n v="0.30358000000000002"/>
    <n v="0.76739999999999997"/>
  </r>
  <r>
    <x v="46"/>
    <n v="-2.9458000000000002"/>
    <n v="0.31487999999999999"/>
    <n v="0.76739999999999997"/>
  </r>
  <r>
    <x v="46"/>
    <n v="-3.2216"/>
    <n v="0.32949000000000001"/>
    <n v="0.76739999999999997"/>
  </r>
  <r>
    <x v="46"/>
    <n v="-2.1053999999999999"/>
    <n v="0.28016000000000002"/>
    <n v="0.76739999999999997"/>
  </r>
  <r>
    <x v="46"/>
    <n v="-2.5611999999999999"/>
    <n v="0.29814000000000002"/>
    <n v="0.76739999999999997"/>
  </r>
  <r>
    <x v="46"/>
    <n v="-3.0350999999999999"/>
    <n v="0.31964999999999999"/>
    <n v="0.76739999999999997"/>
  </r>
  <r>
    <x v="46"/>
    <n v="-2.7589999999999999"/>
    <n v="0.30524000000000001"/>
    <n v="0.76739999999999997"/>
  </r>
  <r>
    <x v="46"/>
    <n v="-2.5268000000000002"/>
    <n v="0.29698999999999998"/>
    <n v="0.76739999999999997"/>
  </r>
  <r>
    <x v="46"/>
    <n v="-2.0552000000000001"/>
    <n v="0.27623999999999999"/>
    <n v="0.76739999999999997"/>
  </r>
  <r>
    <x v="46"/>
    <n v="-2.5518000000000001"/>
    <n v="0.31953999999999999"/>
    <n v="0.76739999999999997"/>
  </r>
  <r>
    <x v="46"/>
    <n v="-3.1958000000000002"/>
    <n v="0.32511000000000001"/>
    <n v="0.76739999999999997"/>
  </r>
  <r>
    <x v="46"/>
    <n v="-3.5954000000000002"/>
    <n v="0.36255999999999999"/>
    <n v="0.76739999999999997"/>
  </r>
  <r>
    <x v="46"/>
    <n v="-3.6274000000000002"/>
    <n v="0.32623000000000002"/>
    <n v="0.76739999999999997"/>
  </r>
  <r>
    <x v="46"/>
    <n v="-0.71289999999999998"/>
    <n v="0.20397999999999999"/>
    <n v="0.76739999999999997"/>
  </r>
  <r>
    <x v="46"/>
    <n v="-1.5652999999999999"/>
    <n v="0.23999000000000001"/>
    <n v="0.76739999999999997"/>
  </r>
  <r>
    <x v="46"/>
    <n v="-0.6996"/>
    <n v="0.20201"/>
    <n v="0.76739999999999997"/>
  </r>
  <r>
    <x v="46"/>
    <n v="-1.018"/>
    <n v="0.21723000000000001"/>
    <n v="0.76739999999999997"/>
  </r>
  <r>
    <x v="46"/>
    <n v="-6.6135000000000002"/>
    <n v="0.45904"/>
    <n v="0.76739999999999997"/>
  </r>
  <r>
    <x v="46"/>
    <n v="-7.8803999999999998"/>
    <n v="0.49620999999999998"/>
    <n v="0.76739999999999997"/>
  </r>
  <r>
    <x v="46"/>
    <n v="-10.164999999999999"/>
    <n v="0.58853"/>
    <n v="0.76739999999999997"/>
  </r>
  <r>
    <x v="46"/>
    <n v="0.79290000000000005"/>
    <n v="0.15279000000000001"/>
    <n v="0.76739999999999997"/>
  </r>
  <r>
    <x v="46"/>
    <n v="2.3754"/>
    <n v="7.3130000000000001E-2"/>
    <n v="0.76739999999999997"/>
  </r>
  <r>
    <x v="46"/>
    <n v="-4.2621000000000002"/>
    <n v="0.34077000000000002"/>
    <n v="0.76739999999999997"/>
  </r>
  <r>
    <x v="47"/>
    <n v="8.4214000000000002"/>
    <n v="-0.32332"/>
    <n v="0.77400000000000002"/>
  </r>
  <r>
    <x v="47"/>
    <n v="5.2972000000000001"/>
    <n v="-0.13492000000000001"/>
    <n v="0.77400000000000002"/>
  </r>
  <r>
    <x v="47"/>
    <n v="6.0487000000000002"/>
    <n v="-0.18176"/>
    <n v="0.77400000000000002"/>
  </r>
  <r>
    <x v="47"/>
    <n v="4.4240000000000004"/>
    <n v="-7.6020000000000004E-2"/>
    <n v="0.77400000000000002"/>
  </r>
  <r>
    <x v="47"/>
    <n v="4.1749000000000001"/>
    <n v="-6.4920000000000005E-2"/>
    <n v="0.77400000000000002"/>
  </r>
  <r>
    <x v="47"/>
    <n v="4.0159000000000002"/>
    <n v="-6.7760000000000001E-2"/>
    <n v="0.77400000000000002"/>
  </r>
  <r>
    <x v="47"/>
    <n v="3.8102999999999998"/>
    <n v="-5.0520000000000002E-2"/>
    <n v="0.77400000000000002"/>
  </r>
  <r>
    <x v="47"/>
    <n v="3.512"/>
    <n v="-3.7010000000000001E-2"/>
    <n v="0.77400000000000002"/>
  </r>
  <r>
    <x v="47"/>
    <n v="-0.91020000000000001"/>
    <n v="0.20809"/>
    <n v="0.77400000000000002"/>
  </r>
  <r>
    <x v="47"/>
    <n v="-1.6788000000000001"/>
    <n v="0.25115999999999999"/>
    <n v="0.77400000000000002"/>
  </r>
  <r>
    <x v="47"/>
    <n v="-2.9813000000000001"/>
    <n v="0.32092999999999999"/>
    <n v="0.77400000000000002"/>
  </r>
  <r>
    <x v="47"/>
    <n v="-0.68540000000000001"/>
    <n v="0.1895"/>
    <n v="0.77400000000000002"/>
  </r>
  <r>
    <x v="47"/>
    <n v="-0.90529999999999999"/>
    <n v="0.20435"/>
    <n v="0.77400000000000002"/>
  </r>
  <r>
    <x v="47"/>
    <n v="-1.3740000000000001"/>
    <n v="0.22161"/>
    <n v="0.77400000000000002"/>
  </r>
  <r>
    <x v="47"/>
    <n v="-1.1006"/>
    <n v="0.21432999999999999"/>
    <n v="0.77400000000000002"/>
  </r>
  <r>
    <x v="47"/>
    <n v="-1.6299999999999999E-2"/>
    <n v="0.14787"/>
    <n v="0.77400000000000002"/>
  </r>
  <r>
    <x v="47"/>
    <n v="-1.0754999999999999"/>
    <n v="0.20366000000000001"/>
    <n v="0.77400000000000002"/>
  </r>
  <r>
    <x v="47"/>
    <n v="8.9899999999999994E-2"/>
    <n v="0.14330000000000001"/>
    <n v="0.77400000000000002"/>
  </r>
  <r>
    <x v="47"/>
    <n v="-0.89249999999999996"/>
    <n v="0.19444"/>
    <n v="0.77400000000000002"/>
  </r>
  <r>
    <x v="47"/>
    <n v="-1.0004"/>
    <n v="0.20710000000000001"/>
    <n v="0.77400000000000002"/>
  </r>
  <r>
    <x v="47"/>
    <n v="-1.0018"/>
    <n v="0.22220000000000001"/>
    <n v="0.77400000000000002"/>
  </r>
  <r>
    <x v="47"/>
    <n v="0.26939999999999997"/>
    <n v="0.15318000000000001"/>
    <n v="0.77400000000000002"/>
  </r>
  <r>
    <x v="47"/>
    <n v="-0.31809999999999999"/>
    <n v="0.17119000000000001"/>
    <n v="0.77400000000000002"/>
  </r>
  <r>
    <x v="47"/>
    <n v="-1.629"/>
    <n v="0.23809"/>
    <n v="0.77400000000000002"/>
  </r>
  <r>
    <x v="47"/>
    <n v="-1.5605"/>
    <n v="0.23358000000000001"/>
    <n v="0.77400000000000002"/>
  </r>
  <r>
    <x v="47"/>
    <n v="-1.72E-2"/>
    <n v="0.14885000000000001"/>
    <n v="0.77400000000000002"/>
  </r>
  <r>
    <x v="47"/>
    <n v="-0.56030000000000002"/>
    <n v="0.17255999999999999"/>
    <n v="0.77400000000000002"/>
  </r>
  <r>
    <x v="47"/>
    <n v="-0.27439999999999998"/>
    <n v="0.16044"/>
    <n v="0.77400000000000002"/>
  </r>
  <r>
    <x v="47"/>
    <n v="0.53239999999999998"/>
    <n v="0.12209"/>
    <n v="0.77400000000000002"/>
  </r>
  <r>
    <x v="47"/>
    <n v="0.33900000000000002"/>
    <n v="0.13358999999999999"/>
    <n v="0.77400000000000002"/>
  </r>
  <r>
    <x v="47"/>
    <n v="2.3571"/>
    <n v="3.5459999999999998E-2"/>
    <n v="0.77400000000000002"/>
  </r>
  <r>
    <x v="47"/>
    <n v="2.4058999999999999"/>
    <n v="4.1750000000000002E-2"/>
    <n v="0.77400000000000002"/>
  </r>
  <r>
    <x v="47"/>
    <n v="2.0972"/>
    <n v="4.5749999999999999E-2"/>
    <n v="0.77400000000000002"/>
  </r>
  <r>
    <x v="47"/>
    <n v="2.9399000000000002"/>
    <n v="8.8199999999999997E-3"/>
    <n v="0.77400000000000002"/>
  </r>
  <r>
    <x v="47"/>
    <n v="2.7012999999999998"/>
    <n v="2.6349999999999998E-2"/>
    <n v="0.77400000000000002"/>
  </r>
  <r>
    <x v="47"/>
    <n v="1.9260999999999999"/>
    <n v="6.1710000000000001E-2"/>
    <n v="0.77400000000000002"/>
  </r>
  <r>
    <x v="47"/>
    <n v="1.8479000000000001"/>
    <n v="6.6820000000000004E-2"/>
    <n v="0.77400000000000002"/>
  </r>
  <r>
    <x v="47"/>
    <n v="1.6488"/>
    <n v="7.8710000000000002E-2"/>
    <n v="0.77400000000000002"/>
  </r>
  <r>
    <x v="47"/>
    <n v="1.5309999999999999"/>
    <n v="8.6290000000000006E-2"/>
    <n v="0.77400000000000002"/>
  </r>
  <r>
    <x v="47"/>
    <n v="0.66210000000000002"/>
    <n v="0.12200999999999999"/>
    <n v="0.77400000000000002"/>
  </r>
  <r>
    <x v="47"/>
    <n v="-0.54959999999999998"/>
    <n v="0.17771999999999999"/>
    <n v="0.77400000000000002"/>
  </r>
  <r>
    <x v="47"/>
    <n v="0.37090000000000001"/>
    <n v="0.14443"/>
    <n v="0.77400000000000002"/>
  </r>
  <r>
    <x v="47"/>
    <n v="1.0427999999999999"/>
    <n v="0.12077"/>
    <n v="0.77400000000000002"/>
  </r>
  <r>
    <x v="47"/>
    <n v="1.4258"/>
    <n v="0.11004"/>
    <n v="0.77400000000000002"/>
  </r>
  <r>
    <x v="47"/>
    <n v="2.2052"/>
    <n v="7.4510000000000007E-2"/>
    <n v="0.77400000000000002"/>
  </r>
  <r>
    <x v="47"/>
    <n v="2.5487000000000002"/>
    <n v="5.5570000000000001E-2"/>
    <n v="0.77400000000000002"/>
  </r>
  <r>
    <x v="47"/>
    <n v="1.1860999999999999"/>
    <n v="0.11761000000000001"/>
    <n v="0.77400000000000002"/>
  </r>
  <r>
    <x v="47"/>
    <n v="0.40670000000000001"/>
    <n v="0.13741"/>
    <n v="0.77400000000000002"/>
  </r>
  <r>
    <x v="47"/>
    <n v="0.98499999999999999"/>
    <n v="0.13239000000000001"/>
    <n v="0.77400000000000002"/>
  </r>
  <r>
    <x v="47"/>
    <n v="0.54859999999999998"/>
    <n v="0.15145"/>
    <n v="0.77400000000000002"/>
  </r>
  <r>
    <x v="47"/>
    <n v="0.65690000000000004"/>
    <n v="0.14799000000000001"/>
    <n v="0.77400000000000002"/>
  </r>
  <r>
    <x v="47"/>
    <n v="1.0164"/>
    <n v="0.12878999999999999"/>
    <n v="0.77400000000000002"/>
  </r>
  <r>
    <x v="47"/>
    <n v="-0.48089999999999999"/>
    <n v="0.19547999999999999"/>
    <n v="0.77400000000000002"/>
  </r>
  <r>
    <x v="47"/>
    <n v="-1.181"/>
    <n v="0.22936000000000001"/>
    <n v="0.77400000000000002"/>
  </r>
  <r>
    <x v="47"/>
    <n v="-3.5987"/>
    <n v="0.33128999999999997"/>
    <n v="0.77400000000000002"/>
  </r>
  <r>
    <x v="47"/>
    <n v="-3.4659"/>
    <n v="0.32483000000000001"/>
    <n v="0.77400000000000002"/>
  </r>
  <r>
    <x v="47"/>
    <n v="-2.9443999999999999"/>
    <n v="0.30165999999999998"/>
    <n v="0.77400000000000002"/>
  </r>
  <r>
    <x v="47"/>
    <n v="-3.4944000000000002"/>
    <n v="0.34272000000000002"/>
    <n v="0.77400000000000002"/>
  </r>
  <r>
    <x v="47"/>
    <n v="-4.4878999999999998"/>
    <n v="0.35652"/>
    <n v="0.77400000000000002"/>
  </r>
  <r>
    <x v="47"/>
    <n v="-4.3758999999999997"/>
    <n v="0.40049000000000001"/>
    <n v="0.77400000000000002"/>
  </r>
  <r>
    <x v="47"/>
    <n v="-5.0460000000000003"/>
    <n v="0.37919999999999998"/>
    <n v="0.77400000000000002"/>
  </r>
  <r>
    <x v="48"/>
    <n v="3.2151999999999998"/>
    <n v="-1.9099999999999999E-2"/>
    <n v="0.7873"/>
  </r>
  <r>
    <x v="48"/>
    <n v="9.2457999999999991"/>
    <n v="-0.32884999999999998"/>
    <n v="0.7873"/>
  </r>
  <r>
    <x v="48"/>
    <n v="9.6738999999999997"/>
    <n v="-0.35571999999999998"/>
    <n v="0.7873"/>
  </r>
  <r>
    <x v="48"/>
    <n v="10.2697"/>
    <n v="-0.38081999999999999"/>
    <n v="0.7873"/>
  </r>
  <r>
    <x v="48"/>
    <n v="9.8215000000000003"/>
    <n v="-0.36109000000000002"/>
    <n v="0.7873"/>
  </r>
  <r>
    <x v="48"/>
    <n v="9.0639000000000003"/>
    <n v="-0.29322999999999999"/>
    <n v="0.7873"/>
  </r>
  <r>
    <x v="48"/>
    <n v="9.1696000000000009"/>
    <n v="-0.31301000000000001"/>
    <n v="0.7873"/>
  </r>
  <r>
    <x v="48"/>
    <n v="8.7392000000000003"/>
    <n v="-0.30062"/>
    <n v="0.7873"/>
  </r>
  <r>
    <x v="48"/>
    <n v="9.2201000000000004"/>
    <n v="-0.32378000000000001"/>
    <n v="0.7873"/>
  </r>
  <r>
    <x v="48"/>
    <n v="9.5909999999999993"/>
    <n v="-0.33828999999999998"/>
    <n v="0.7873"/>
  </r>
  <r>
    <x v="48"/>
    <n v="7.8148"/>
    <n v="-0.23788000000000001"/>
    <n v="0.7873"/>
  </r>
  <r>
    <x v="48"/>
    <n v="7.4028"/>
    <n v="-0.20724999999999999"/>
    <n v="0.7873"/>
  </r>
  <r>
    <x v="48"/>
    <n v="7.2878999999999996"/>
    <n v="-0.19778999999999999"/>
    <n v="0.7873"/>
  </r>
  <r>
    <x v="48"/>
    <n v="6.5208000000000004"/>
    <n v="-0.15645000000000001"/>
    <n v="0.7873"/>
  </r>
  <r>
    <x v="48"/>
    <n v="6.3905000000000003"/>
    <n v="-0.14224000000000001"/>
    <n v="0.7873"/>
  </r>
  <r>
    <x v="48"/>
    <n v="7.3747999999999996"/>
    <n v="-0.23033000000000001"/>
    <n v="0.7873"/>
  </r>
  <r>
    <x v="48"/>
    <n v="5.6459999999999999"/>
    <n v="-0.14124999999999999"/>
    <n v="0.7873"/>
  </r>
  <r>
    <x v="48"/>
    <n v="6.6948999999999996"/>
    <n v="-0.16364999999999999"/>
    <n v="0.7873"/>
  </r>
  <r>
    <x v="48"/>
    <n v="6.2717999999999998"/>
    <n v="-0.17208999999999999"/>
    <n v="0.7873"/>
  </r>
  <r>
    <x v="48"/>
    <n v="6.3068"/>
    <n v="-0.17566000000000001"/>
    <n v="0.7873"/>
  </r>
  <r>
    <x v="48"/>
    <n v="6.0103999999999997"/>
    <n v="-0.15440000000000001"/>
    <n v="0.7873"/>
  </r>
  <r>
    <x v="48"/>
    <n v="7.1969000000000003"/>
    <n v="-0.21278"/>
    <n v="0.7873"/>
  </r>
  <r>
    <x v="48"/>
    <n v="7.7923999999999998"/>
    <n v="-0.24343000000000001"/>
    <n v="0.7873"/>
  </r>
  <r>
    <x v="48"/>
    <n v="7.3982000000000001"/>
    <n v="-0.22534000000000001"/>
    <n v="0.7873"/>
  </r>
  <r>
    <x v="48"/>
    <n v="7.6919000000000004"/>
    <n v="-0.23971999999999999"/>
    <n v="0.7873"/>
  </r>
  <r>
    <x v="48"/>
    <n v="7.5134999999999996"/>
    <n v="-0.23643"/>
    <n v="0.7873"/>
  </r>
  <r>
    <x v="48"/>
    <n v="7.6174999999999997"/>
    <n v="-0.24342"/>
    <n v="0.7873"/>
  </r>
  <r>
    <x v="4"/>
    <s v="#N/A N/A"/>
    <s v="#N/A N/A"/>
    <s v="#N/A N/A"/>
  </r>
  <r>
    <x v="48"/>
    <n v="-17.664999999999999"/>
    <n v="1.00257"/>
    <n v="0.7873"/>
  </r>
  <r>
    <x v="48"/>
    <n v="-17.404"/>
    <n v="0.97558999999999996"/>
    <n v="0.7873"/>
  </r>
  <r>
    <x v="48"/>
    <n v="-17.5105"/>
    <n v="0.97594000000000003"/>
    <n v="0.7873"/>
  </r>
  <r>
    <x v="48"/>
    <n v="-17.178899999999999"/>
    <n v="0.95489999999999997"/>
    <n v="0.7873"/>
  </r>
  <r>
    <x v="48"/>
    <n v="-18.319199999999999"/>
    <n v="1.00204"/>
    <n v="0.7873"/>
  </r>
  <r>
    <x v="48"/>
    <n v="-18.674499999999998"/>
    <n v="1.01657"/>
    <n v="0.7873"/>
  </r>
  <r>
    <x v="48"/>
    <n v="-18.632400000000001"/>
    <n v="1.0080499999999999"/>
    <n v="0.7873"/>
  </r>
  <r>
    <x v="48"/>
    <n v="-18.892399999999999"/>
    <n v="1.0085599999999999"/>
    <n v="0.7873"/>
  </r>
  <r>
    <x v="48"/>
    <n v="-18.942699999999999"/>
    <n v="1.0035400000000001"/>
    <n v="0.7873"/>
  </r>
  <r>
    <x v="48"/>
    <n v="-19.6309"/>
    <n v="1.02115"/>
    <n v="0.7873"/>
  </r>
  <r>
    <x v="48"/>
    <n v="-20.4086"/>
    <n v="1.05192"/>
    <n v="0.7873"/>
  </r>
  <r>
    <x v="48"/>
    <n v="-20.3188"/>
    <n v="1.0447599999999999"/>
    <n v="0.7873"/>
  </r>
  <r>
    <x v="48"/>
    <n v="-20.089200000000002"/>
    <n v="1.0202599999999999"/>
    <n v="0.7873"/>
  </r>
  <r>
    <x v="48"/>
    <n v="-20.2669"/>
    <n v="1.02153"/>
    <n v="0.7873"/>
  </r>
  <r>
    <x v="48"/>
    <n v="-19.959700000000002"/>
    <n v="1.0015400000000001"/>
    <n v="0.7873"/>
  </r>
  <r>
    <x v="48"/>
    <n v="-20.495899999999999"/>
    <n v="1.0187299999999999"/>
    <n v="0.7873"/>
  </r>
  <r>
    <x v="48"/>
    <n v="-19.894200000000001"/>
    <n v="0.99165999999999999"/>
    <n v="0.7873"/>
  </r>
  <r>
    <x v="48"/>
    <n v="-21.1068"/>
    <n v="1.02247"/>
    <n v="0.7873"/>
  </r>
  <r>
    <x v="48"/>
    <n v="-18.996300000000002"/>
    <n v="0.91742000000000001"/>
    <n v="0.7873"/>
  </r>
  <r>
    <x v="48"/>
    <n v="-19.2042"/>
    <n v="0.92881999999999998"/>
    <n v="0.7873"/>
  </r>
  <r>
    <x v="4"/>
    <s v="#N/A N/A"/>
    <s v="#N/A N/A"/>
    <s v="#N/A N/A"/>
  </r>
  <r>
    <x v="48"/>
    <n v="-18.842199999999998"/>
    <n v="0.92210000000000003"/>
    <n v="0.7873"/>
  </r>
  <r>
    <x v="48"/>
    <n v="-19.472000000000001"/>
    <n v="0.93255999999999994"/>
    <n v="0.7873"/>
  </r>
  <r>
    <x v="48"/>
    <n v="-19.230499999999999"/>
    <n v="0.92157999999999995"/>
    <n v="0.7873"/>
  </r>
  <r>
    <x v="48"/>
    <n v="-17.203399999999998"/>
    <n v="0.83687"/>
    <n v="0.7873"/>
  </r>
  <r>
    <x v="48"/>
    <n v="-17.574300000000001"/>
    <n v="0.85163999999999995"/>
    <n v="0.7873"/>
  </r>
  <r>
    <x v="48"/>
    <n v="-18.0761"/>
    <n v="0.871"/>
    <n v="0.7873"/>
  </r>
  <r>
    <x v="48"/>
    <n v="-17.2422"/>
    <n v="0.82513000000000003"/>
    <n v="0.7873"/>
  </r>
  <r>
    <x v="48"/>
    <n v="-15.518599999999999"/>
    <n v="0.73650000000000004"/>
    <n v="0.7873"/>
  </r>
  <r>
    <x v="48"/>
    <n v="-15.571999999999999"/>
    <n v="0.75824999999999998"/>
    <n v="0.7873"/>
  </r>
  <r>
    <x v="48"/>
    <n v="-15.4429"/>
    <n v="0.75182000000000004"/>
    <n v="0.7873"/>
  </r>
  <r>
    <x v="48"/>
    <n v="-16.348299999999998"/>
    <n v="0.78934000000000004"/>
    <n v="0.7873"/>
  </r>
  <r>
    <x v="48"/>
    <n v="-17.710899999999999"/>
    <n v="0.83694000000000002"/>
    <n v="0.7873"/>
  </r>
  <r>
    <x v="48"/>
    <n v="-17.61"/>
    <n v="0.83594999999999997"/>
    <n v="0.7873"/>
  </r>
  <r>
    <x v="48"/>
    <n v="-16.484500000000001"/>
    <n v="0.78413999999999995"/>
    <n v="0.7873"/>
  </r>
  <r>
    <x v="48"/>
    <n v="-16.938800000000001"/>
    <n v="0.80293999999999999"/>
    <n v="0.7873"/>
  </r>
  <r>
    <x v="49"/>
    <n v="6.4736000000000002"/>
    <n v="-0.28528999999999999"/>
    <n v="0.7873"/>
  </r>
  <r>
    <x v="49"/>
    <n v="6.1510999999999996"/>
    <n v="-0.26179999999999998"/>
    <n v="0.7873"/>
  </r>
  <r>
    <x v="49"/>
    <n v="6.6349999999999998"/>
    <n v="-0.28655000000000003"/>
    <n v="0.7873"/>
  </r>
  <r>
    <x v="49"/>
    <n v="6.6426999999999996"/>
    <n v="-0.28444000000000003"/>
    <n v="0.7873"/>
  </r>
  <r>
    <x v="49"/>
    <n v="7.0519999999999996"/>
    <n v="-0.30652000000000001"/>
    <n v="0.7873"/>
  </r>
  <r>
    <x v="49"/>
    <n v="5.4615999999999998"/>
    <n v="-0.21038000000000001"/>
    <n v="0.7873"/>
  </r>
  <r>
    <x v="49"/>
    <n v="6.5037000000000003"/>
    <n v="-0.26273999999999997"/>
    <n v="0.7873"/>
  </r>
  <r>
    <x v="49"/>
    <n v="4.2468000000000004"/>
    <n v="-0.13358"/>
    <n v="0.7873"/>
  </r>
  <r>
    <x v="49"/>
    <n v="4.5393999999999997"/>
    <n v="-0.15046000000000001"/>
    <n v="0.7873"/>
  </r>
  <r>
    <x v="49"/>
    <n v="4.9180000000000001"/>
    <n v="-0.16879"/>
    <n v="0.7873"/>
  </r>
  <r>
    <x v="49"/>
    <n v="5.1073000000000004"/>
    <n v="-0.17174"/>
    <n v="0.7873"/>
  </r>
  <r>
    <x v="49"/>
    <n v="5.5465"/>
    <n v="-0.19386"/>
    <n v="0.7873"/>
  </r>
  <r>
    <x v="49"/>
    <n v="6.07"/>
    <n v="-0.2213"/>
    <n v="0.7873"/>
  </r>
  <r>
    <x v="49"/>
    <n v="5.9241999999999999"/>
    <n v="-0.21079999999999999"/>
    <n v="0.7873"/>
  </r>
  <r>
    <x v="49"/>
    <n v="8.7468000000000004"/>
    <n v="-0.35980000000000001"/>
    <n v="0.7873"/>
  </r>
  <r>
    <x v="49"/>
    <n v="8.6236999999999995"/>
    <n v="-0.34417999999999999"/>
    <n v="0.7873"/>
  </r>
  <r>
    <x v="49"/>
    <n v="7.0156999999999998"/>
    <n v="-0.26135000000000003"/>
    <n v="0.7873"/>
  </r>
  <r>
    <x v="49"/>
    <n v="7.0035999999999996"/>
    <n v="-0.25758999999999999"/>
    <n v="0.7873"/>
  </r>
  <r>
    <x v="49"/>
    <n v="7.5743999999999998"/>
    <n v="-0.28698000000000001"/>
    <n v="0.7873"/>
  </r>
  <r>
    <x v="49"/>
    <n v="6.9919000000000002"/>
    <n v="-0.24915000000000001"/>
    <n v="0.7873"/>
  </r>
  <r>
    <x v="49"/>
    <n v="7.2473000000000001"/>
    <n v="-0.25694"/>
    <n v="0.7873"/>
  </r>
  <r>
    <x v="49"/>
    <n v="7.9353999999999996"/>
    <n v="-0.28569"/>
    <n v="0.7873"/>
  </r>
  <r>
    <x v="49"/>
    <n v="7.3765999999999998"/>
    <n v="-0.25061"/>
    <n v="0.7873"/>
  </r>
  <r>
    <x v="49"/>
    <n v="7.7134"/>
    <n v="-0.26349"/>
    <n v="0.7873"/>
  </r>
  <r>
    <x v="49"/>
    <n v="8.1173999999999999"/>
    <n v="-0.27905999999999997"/>
    <n v="0.7873"/>
  </r>
  <r>
    <x v="49"/>
    <n v="7.5693999999999999"/>
    <n v="-0.24773000000000001"/>
    <n v="0.7873"/>
  </r>
  <r>
    <x v="49"/>
    <n v="7.7336"/>
    <n v="-0.25469999999999998"/>
    <n v="0.7873"/>
  </r>
  <r>
    <x v="49"/>
    <n v="7.7904999999999998"/>
    <n v="-0.25881999999999999"/>
    <n v="0.7873"/>
  </r>
  <r>
    <x v="49"/>
    <n v="7.3944000000000001"/>
    <n v="-0.2364"/>
    <n v="0.7873"/>
  </r>
  <r>
    <x v="49"/>
    <n v="7.3019999999999996"/>
    <n v="-0.23721"/>
    <n v="0.7873"/>
  </r>
  <r>
    <x v="49"/>
    <n v="7.9066999999999998"/>
    <n v="-0.26094000000000001"/>
    <n v="0.7873"/>
  </r>
  <r>
    <x v="49"/>
    <n v="9.1513000000000009"/>
    <n v="-0.3206"/>
    <n v="0.7873"/>
  </r>
  <r>
    <x v="49"/>
    <n v="8.6343999999999994"/>
    <n v="-0.29437000000000002"/>
    <n v="0.7873"/>
  </r>
  <r>
    <x v="49"/>
    <n v="7.9473000000000003"/>
    <n v="-0.25584000000000001"/>
    <n v="0.7873"/>
  </r>
  <r>
    <x v="49"/>
    <n v="9.0343999999999998"/>
    <n v="-0.29648000000000002"/>
    <n v="0.7873"/>
  </r>
  <r>
    <x v="49"/>
    <n v="9.6008999999999993"/>
    <n v="-0.3322"/>
    <n v="0.7873"/>
  </r>
  <r>
    <x v="49"/>
    <n v="10.0122"/>
    <n v="-0.33754000000000001"/>
    <n v="0.7873"/>
  </r>
  <r>
    <x v="49"/>
    <n v="8.5126000000000008"/>
    <n v="-0.28066000000000002"/>
    <n v="0.7873"/>
  </r>
  <r>
    <x v="49"/>
    <n v="9.4084000000000003"/>
    <n v="-0.32256000000000001"/>
    <n v="0.7873"/>
  </r>
  <r>
    <x v="49"/>
    <n v="8.6306999999999992"/>
    <n v="-0.28410999999999997"/>
    <n v="0.7873"/>
  </r>
  <r>
    <x v="49"/>
    <n v="7.8474000000000004"/>
    <n v="-0.24324999999999999"/>
    <n v="0.7873"/>
  </r>
  <r>
    <x v="49"/>
    <n v="8.8733000000000004"/>
    <n v="-0.28632000000000002"/>
    <n v="0.7873"/>
  </r>
  <r>
    <x v="49"/>
    <n v="9.5410000000000004"/>
    <n v="-0.31302999999999997"/>
    <n v="0.7873"/>
  </r>
  <r>
    <x v="49"/>
    <n v="10.204700000000001"/>
    <n v="-0.34183999999999998"/>
    <n v="0.7873"/>
  </r>
  <r>
    <x v="49"/>
    <n v="10.4916"/>
    <n v="-0.37289"/>
    <n v="0.7873"/>
  </r>
  <r>
    <x v="49"/>
    <n v="10.9788"/>
    <n v="-0.36870999999999998"/>
    <n v="0.7873"/>
  </r>
  <r>
    <x v="49"/>
    <n v="9.0578000000000003"/>
    <n v="-0.30336999999999997"/>
    <n v="0.7873"/>
  </r>
  <r>
    <x v="49"/>
    <n v="9.9731000000000005"/>
    <n v="-0.32128000000000001"/>
    <n v="0.7873"/>
  </r>
  <r>
    <x v="49"/>
    <n v="9.3201000000000001"/>
    <n v="-0.29154000000000002"/>
    <n v="0.7873"/>
  </r>
  <r>
    <x v="49"/>
    <n v="9.4933999999999994"/>
    <n v="-0.29566999999999999"/>
    <n v="0.7873"/>
  </r>
  <r>
    <x v="49"/>
    <n v="8.1822999999999997"/>
    <n v="-0.23429"/>
    <n v="0.7873"/>
  </r>
  <r>
    <x v="49"/>
    <n v="8.0858000000000008"/>
    <n v="-0.23133999999999999"/>
    <n v="0.7873"/>
  </r>
  <r>
    <x v="49"/>
    <n v="8.4146000000000001"/>
    <n v="-0.24085999999999999"/>
    <n v="0.7873"/>
  </r>
  <r>
    <x v="49"/>
    <n v="8.5693999999999999"/>
    <n v="-0.22635"/>
    <n v="0.7873"/>
  </r>
  <r>
    <x v="49"/>
    <n v="8.7195999999999998"/>
    <n v="-0.22799"/>
    <n v="0.7873"/>
  </r>
  <r>
    <x v="49"/>
    <n v="8.8808000000000007"/>
    <n v="-0.22767999999999999"/>
    <n v="0.7873"/>
  </r>
  <r>
    <x v="49"/>
    <n v="8.4690999999999992"/>
    <n v="-0.20243"/>
    <n v="0.7873"/>
  </r>
  <r>
    <x v="49"/>
    <n v="7.7165999999999997"/>
    <n v="-0.17071"/>
    <n v="0.7873"/>
  </r>
  <r>
    <x v="49"/>
    <n v="5.0129000000000001"/>
    <n v="-8.3979999999999999E-2"/>
    <n v="0.7873"/>
  </r>
  <r>
    <x v="49"/>
    <n v="4.3083"/>
    <n v="-2.4709999999999999E-2"/>
    <n v="0.7873"/>
  </r>
  <r>
    <x v="49"/>
    <n v="3.9481999999999999"/>
    <n v="-1.6670000000000001E-2"/>
    <n v="0.7873"/>
  </r>
  <r>
    <x v="49"/>
    <n v="4.1272000000000002"/>
    <n v="-2.1760000000000002E-2"/>
    <n v="0.7873"/>
  </r>
  <r>
    <x v="49"/>
    <n v="3.0182000000000002"/>
    <n v="2.298E-2"/>
    <n v="0.7873"/>
  </r>
  <r>
    <x v="49"/>
    <n v="1.5933999999999999"/>
    <n v="8.2739999999999994E-2"/>
    <n v="0.7873"/>
  </r>
  <r>
    <x v="50"/>
    <n v="5.8311000000000002"/>
    <n v="-0.19256000000000001"/>
    <n v="0.79390000000000005"/>
  </r>
  <r>
    <x v="50"/>
    <n v="5.9154"/>
    <n v="-0.19103999999999999"/>
    <n v="0.79390000000000005"/>
  </r>
  <r>
    <x v="50"/>
    <n v="5.0362"/>
    <n v="-0.18725"/>
    <n v="0.79390000000000005"/>
  </r>
  <r>
    <x v="50"/>
    <n v="5.8765000000000001"/>
    <n v="-0.18595999999999999"/>
    <n v="0.79390000000000005"/>
  </r>
  <r>
    <x v="50"/>
    <n v="6.0465999999999998"/>
    <n v="-0.19697999999999999"/>
    <n v="0.79390000000000005"/>
  </r>
  <r>
    <x v="50"/>
    <n v="5.1551"/>
    <n v="-0.14799999999999999"/>
    <n v="0.79390000000000005"/>
  </r>
  <r>
    <x v="50"/>
    <n v="5.2579000000000002"/>
    <n v="-0.15443999999999999"/>
    <n v="0.79390000000000005"/>
  </r>
  <r>
    <x v="50"/>
    <n v="5.1332000000000004"/>
    <n v="-0.14815999999999999"/>
    <n v="0.79390000000000005"/>
  </r>
  <r>
    <x v="50"/>
    <n v="5.1307"/>
    <n v="-0.14421"/>
    <n v="0.79390000000000005"/>
  </r>
  <r>
    <x v="50"/>
    <n v="5.0198999999999998"/>
    <n v="-0.14030000000000001"/>
    <n v="0.79390000000000005"/>
  </r>
  <r>
    <x v="50"/>
    <n v="5.0449999999999999"/>
    <n v="-0.1363"/>
    <n v="0.79390000000000005"/>
  </r>
  <r>
    <x v="50"/>
    <n v="5.4890999999999996"/>
    <n v="-0.16145000000000001"/>
    <n v="0.79390000000000005"/>
  </r>
  <r>
    <x v="50"/>
    <n v="6.0187999999999997"/>
    <n v="-0.18923999999999999"/>
    <n v="0.79390000000000005"/>
  </r>
  <r>
    <x v="50"/>
    <n v="6.2944000000000004"/>
    <n v="-0.20916999999999999"/>
    <n v="0.79390000000000005"/>
  </r>
  <r>
    <x v="50"/>
    <n v="7.1957000000000004"/>
    <n v="-0.25649"/>
    <n v="0.79390000000000005"/>
  </r>
  <r>
    <x v="50"/>
    <n v="6.2923999999999998"/>
    <n v="-0.20885000000000001"/>
    <n v="0.79390000000000005"/>
  </r>
  <r>
    <x v="50"/>
    <n v="6.0547000000000004"/>
    <n v="-0.19880999999999999"/>
    <n v="0.79390000000000005"/>
  </r>
  <r>
    <x v="50"/>
    <n v="4.9307999999999996"/>
    <n v="-0.14166000000000001"/>
    <n v="0.79390000000000005"/>
  </r>
  <r>
    <x v="50"/>
    <n v="5.2720000000000002"/>
    <n v="-0.16632"/>
    <n v="0.79390000000000005"/>
  </r>
  <r>
    <x v="50"/>
    <n v="5.4368999999999996"/>
    <n v="-0.16416"/>
    <n v="0.79390000000000005"/>
  </r>
  <r>
    <x v="50"/>
    <n v="6.0191999999999997"/>
    <n v="-0.19084999999999999"/>
    <n v="0.79390000000000005"/>
  </r>
  <r>
    <x v="50"/>
    <n v="5.5610999999999997"/>
    <n v="-0.16708999999999999"/>
    <n v="0.79390000000000005"/>
  </r>
  <r>
    <x v="50"/>
    <n v="4.1223999999999998"/>
    <n v="-9.536E-2"/>
    <n v="0.79390000000000005"/>
  </r>
  <r>
    <x v="50"/>
    <n v="3.5318000000000001"/>
    <n v="-0.10094"/>
    <n v="0.79390000000000005"/>
  </r>
  <r>
    <x v="50"/>
    <n v="4.0895000000000001"/>
    <n v="-9.282E-2"/>
    <n v="0.79390000000000005"/>
  </r>
  <r>
    <x v="50"/>
    <n v="-4.5742000000000003"/>
    <n v="0.33323999999999998"/>
    <n v="0.79390000000000005"/>
  </r>
  <r>
    <x v="50"/>
    <n v="-14.4328"/>
    <n v="0.81605000000000005"/>
    <n v="0.79390000000000005"/>
  </r>
  <r>
    <x v="50"/>
    <n v="-14.116199999999999"/>
    <n v="0.80218"/>
    <n v="0.79390000000000005"/>
  </r>
  <r>
    <x v="50"/>
    <n v="-13.9758"/>
    <n v="0.79388999999999998"/>
    <n v="0.79390000000000005"/>
  </r>
  <r>
    <x v="50"/>
    <n v="-14.8278"/>
    <n v="0.82367999999999997"/>
    <n v="0.79390000000000005"/>
  </r>
  <r>
    <x v="50"/>
    <n v="-15.0352"/>
    <n v="0.83296999999999999"/>
    <n v="0.79390000000000005"/>
  </r>
  <r>
    <x v="50"/>
    <n v="-14.8048"/>
    <n v="0.81820999999999999"/>
    <n v="0.79390000000000005"/>
  </r>
  <r>
    <x v="50"/>
    <n v="-15.291600000000001"/>
    <n v="0.84389000000000003"/>
    <n v="0.79390000000000005"/>
  </r>
  <r>
    <x v="50"/>
    <n v="-15.952999999999999"/>
    <n v="0.87187999999999999"/>
    <n v="0.79390000000000005"/>
  </r>
  <r>
    <x v="50"/>
    <n v="-15.588800000000001"/>
    <n v="0.84545999999999999"/>
    <n v="0.79390000000000005"/>
  </r>
  <r>
    <x v="50"/>
    <n v="-16.295999999999999"/>
    <n v="0.87802000000000002"/>
    <n v="0.79390000000000005"/>
  </r>
  <r>
    <x v="50"/>
    <n v="-16.868200000000002"/>
    <n v="0.90442"/>
    <n v="0.79390000000000005"/>
  </r>
  <r>
    <x v="50"/>
    <n v="-17.322600000000001"/>
    <n v="0.92173000000000005"/>
    <n v="0.79390000000000005"/>
  </r>
  <r>
    <x v="50"/>
    <n v="-16.608799999999999"/>
    <n v="0.84835000000000005"/>
    <n v="0.79390000000000005"/>
  </r>
  <r>
    <x v="50"/>
    <n v="-16.272400000000001"/>
    <n v="0.86165999999999998"/>
    <n v="0.79390000000000005"/>
  </r>
  <r>
    <x v="50"/>
    <n v="-16.412500000000001"/>
    <n v="0.86199000000000003"/>
    <n v="0.79390000000000005"/>
  </r>
  <r>
    <x v="50"/>
    <n v="-15.9518"/>
    <n v="0.83597999999999995"/>
    <n v="0.79390000000000005"/>
  </r>
  <r>
    <x v="50"/>
    <n v="-16.451000000000001"/>
    <n v="0.85318000000000005"/>
    <n v="0.79390000000000005"/>
  </r>
  <r>
    <x v="50"/>
    <n v="-16.543199999999999"/>
    <n v="0.82606999999999997"/>
    <n v="0.79390000000000005"/>
  </r>
  <r>
    <x v="50"/>
    <n v="-15.875500000000001"/>
    <n v="0.81016999999999995"/>
    <n v="0.79390000000000005"/>
  </r>
  <r>
    <x v="50"/>
    <n v="-16.1068"/>
    <n v="0.81644000000000005"/>
    <n v="0.79390000000000005"/>
  </r>
  <r>
    <x v="50"/>
    <n v="-16.4343"/>
    <n v="0.82618000000000003"/>
    <n v="0.79390000000000005"/>
  </r>
  <r>
    <x v="50"/>
    <n v="-16.4924"/>
    <n v="0.79774"/>
    <n v="0.79390000000000005"/>
  </r>
  <r>
    <x v="50"/>
    <n v="-15.2567"/>
    <n v="0.76290999999999998"/>
    <n v="0.79390000000000005"/>
  </r>
  <r>
    <x v="50"/>
    <n v="-17.594799999999999"/>
    <n v="0.86621999999999999"/>
    <n v="0.79390000000000005"/>
  </r>
  <r>
    <x v="50"/>
    <n v="-17.680299999999999"/>
    <n v="0.86890999999999996"/>
    <n v="0.79390000000000005"/>
  </r>
  <r>
    <x v="50"/>
    <n v="-15.780900000000001"/>
    <n v="0.78651000000000004"/>
    <n v="0.79390000000000005"/>
  </r>
  <r>
    <x v="50"/>
    <n v="-16.677"/>
    <n v="0.82452999999999999"/>
    <n v="0.79390000000000005"/>
  </r>
  <r>
    <x v="50"/>
    <n v="-17.713999999999999"/>
    <n v="0.86692999999999998"/>
    <n v="0.79390000000000005"/>
  </r>
  <r>
    <x v="50"/>
    <n v="-18.066400000000002"/>
    <n v="0.87624999999999997"/>
    <n v="0.79390000000000005"/>
  </r>
  <r>
    <x v="50"/>
    <n v="-17.921099999999999"/>
    <n v="0.86155000000000004"/>
    <n v="0.79390000000000005"/>
  </r>
  <r>
    <x v="50"/>
    <n v="-15.794700000000001"/>
    <n v="0.76746000000000003"/>
    <n v="0.79390000000000005"/>
  </r>
  <r>
    <x v="50"/>
    <n v="-14.725300000000001"/>
    <n v="0.72616000000000003"/>
    <n v="0.79390000000000005"/>
  </r>
  <r>
    <x v="50"/>
    <n v="-13.7698"/>
    <n v="0.67956000000000005"/>
    <n v="0.79390000000000005"/>
  </r>
  <r>
    <x v="50"/>
    <n v="-14.789199999999999"/>
    <n v="0.72282000000000002"/>
    <n v="0.79390000000000005"/>
  </r>
  <r>
    <x v="50"/>
    <n v="-15.1631"/>
    <n v="0.73665000000000003"/>
    <n v="0.79390000000000005"/>
  </r>
  <r>
    <x v="50"/>
    <n v="-16.262899999999998"/>
    <n v="0.77849999999999997"/>
    <n v="0.79390000000000005"/>
  </r>
  <r>
    <x v="50"/>
    <n v="-18.352"/>
    <n v="0.86423000000000005"/>
    <n v="0.79390000000000005"/>
  </r>
  <r>
    <x v="51"/>
    <n v="-1.6131"/>
    <n v="0.20330000000000001"/>
    <n v="0.84709999999999996"/>
  </r>
  <r>
    <x v="51"/>
    <n v="-1.5130999999999999"/>
    <n v="0.19627"/>
    <n v="0.84709999999999996"/>
  </r>
  <r>
    <x v="51"/>
    <n v="-0.83209999999999995"/>
    <n v="0.16017999999999999"/>
    <n v="0.84709999999999996"/>
  </r>
  <r>
    <x v="51"/>
    <n v="-0.53620000000000001"/>
    <n v="0.14301"/>
    <n v="0.84709999999999996"/>
  </r>
  <r>
    <x v="51"/>
    <n v="-0.55359999999999998"/>
    <n v="0.13871"/>
    <n v="0.84709999999999996"/>
  </r>
  <r>
    <x v="51"/>
    <n v="-1.3515999999999999"/>
    <n v="0.18043999999999999"/>
    <n v="0.84709999999999996"/>
  </r>
  <r>
    <x v="51"/>
    <n v="-10.7927"/>
    <n v="0.67825000000000002"/>
    <n v="0.84709999999999996"/>
  </r>
  <r>
    <x v="51"/>
    <n v="-11.0154"/>
    <n v="0.68444000000000005"/>
    <n v="0.84709999999999996"/>
  </r>
  <r>
    <x v="51"/>
    <n v="-11.3384"/>
    <n v="0.70215000000000005"/>
    <n v="0.84709999999999996"/>
  </r>
  <r>
    <x v="51"/>
    <n v="-11.179600000000001"/>
    <n v="0.68938999999999995"/>
    <n v="0.84709999999999996"/>
  </r>
  <r>
    <x v="51"/>
    <n v="-11.099399999999999"/>
    <n v="0.67857000000000001"/>
    <n v="0.84709999999999996"/>
  </r>
  <r>
    <x v="51"/>
    <n v="-10.87"/>
    <n v="0.66066999999999998"/>
    <n v="0.84709999999999996"/>
  </r>
  <r>
    <x v="51"/>
    <n v="-10.616199999999999"/>
    <n v="0.64609000000000005"/>
    <n v="0.84709999999999996"/>
  </r>
  <r>
    <x v="51"/>
    <n v="-9.3785000000000007"/>
    <n v="0.56740999999999997"/>
    <n v="0.84709999999999996"/>
  </r>
  <r>
    <x v="51"/>
    <n v="-10.4299"/>
    <n v="0.61667000000000005"/>
    <n v="0.84709999999999996"/>
  </r>
  <r>
    <x v="51"/>
    <n v="-9.5764999999999993"/>
    <n v="0.57018999999999997"/>
    <n v="0.84709999999999996"/>
  </r>
  <r>
    <x v="51"/>
    <n v="-10.0755"/>
    <n v="0.58943999999999996"/>
    <n v="0.84709999999999996"/>
  </r>
  <r>
    <x v="51"/>
    <n v="-10.472899999999999"/>
    <n v="0.60860000000000003"/>
    <n v="0.84709999999999996"/>
  </r>
  <r>
    <x v="51"/>
    <n v="-11.565899999999999"/>
    <n v="0.65835999999999995"/>
    <n v="0.84709999999999996"/>
  </r>
  <r>
    <x v="51"/>
    <n v="-11.158099999999999"/>
    <n v="0.63827"/>
    <n v="0.84709999999999996"/>
  </r>
  <r>
    <x v="51"/>
    <n v="-11.094099999999999"/>
    <n v="0.62726999999999999"/>
    <n v="0.84709999999999996"/>
  </r>
  <r>
    <x v="51"/>
    <n v="-11.816000000000001"/>
    <n v="0.65344000000000002"/>
    <n v="0.84709999999999996"/>
  </r>
  <r>
    <x v="51"/>
    <n v="-12.087"/>
    <n v="0.66288999999999998"/>
    <n v="0.84709999999999996"/>
  </r>
  <r>
    <x v="51"/>
    <n v="-11.422599999999999"/>
    <n v="0.63222"/>
    <n v="0.84709999999999996"/>
  </r>
  <r>
    <x v="51"/>
    <n v="-11.934900000000001"/>
    <n v="0.64709000000000005"/>
    <n v="0.84709999999999996"/>
  </r>
  <r>
    <x v="51"/>
    <n v="-12.712400000000001"/>
    <n v="0.68422000000000005"/>
    <n v="0.84709999999999996"/>
  </r>
  <r>
    <x v="51"/>
    <n v="-11.782"/>
    <n v="0.64097999999999999"/>
    <n v="0.84709999999999996"/>
  </r>
  <r>
    <x v="51"/>
    <n v="-11.2407"/>
    <n v="0.61416999999999999"/>
    <n v="0.84709999999999996"/>
  </r>
  <r>
    <x v="51"/>
    <n v="-10.81"/>
    <n v="0.59409999999999996"/>
    <n v="0.84709999999999996"/>
  </r>
  <r>
    <x v="51"/>
    <n v="-12.821300000000001"/>
    <n v="0.67923999999999995"/>
    <n v="0.84709999999999996"/>
  </r>
  <r>
    <x v="51"/>
    <n v="-12.7837"/>
    <n v="0.67384999999999995"/>
    <n v="0.84709999999999996"/>
  </r>
  <r>
    <x v="51"/>
    <n v="-12.2232"/>
    <n v="0.64612000000000003"/>
    <n v="0.84709999999999996"/>
  </r>
  <r>
    <x v="51"/>
    <n v="-12.654"/>
    <n v="0.65974999999999995"/>
    <n v="0.84709999999999996"/>
  </r>
  <r>
    <x v="51"/>
    <n v="-12.350899999999999"/>
    <n v="0.64802000000000004"/>
    <n v="0.84709999999999996"/>
  </r>
  <r>
    <x v="51"/>
    <n v="-12.0634"/>
    <n v="0.63178999999999996"/>
    <n v="0.84709999999999996"/>
  </r>
  <r>
    <x v="51"/>
    <n v="-11.4854"/>
    <n v="0.60353999999999997"/>
    <n v="0.84709999999999996"/>
  </r>
  <r>
    <x v="51"/>
    <n v="-11.8696"/>
    <n v="0.62351000000000001"/>
    <n v="0.84709999999999996"/>
  </r>
  <r>
    <x v="51"/>
    <n v="-10.817299999999999"/>
    <n v="0.57840999999999998"/>
    <n v="0.84709999999999996"/>
  </r>
  <r>
    <x v="51"/>
    <n v="-10.8322"/>
    <n v="0.57718999999999998"/>
    <n v="0.84709999999999996"/>
  </r>
  <r>
    <x v="51"/>
    <n v="-11.505800000000001"/>
    <n v="0.59845000000000004"/>
    <n v="0.84709999999999996"/>
  </r>
  <r>
    <x v="51"/>
    <n v="-10.863099999999999"/>
    <n v="0.57103000000000004"/>
    <n v="0.84709999999999996"/>
  </r>
  <r>
    <x v="51"/>
    <n v="-11.5876"/>
    <n v="0.60065999999999997"/>
    <n v="0.84709999999999996"/>
  </r>
  <r>
    <x v="51"/>
    <n v="-11.123200000000001"/>
    <n v="0.57869999999999999"/>
    <n v="0.84709999999999996"/>
  </r>
  <r>
    <x v="51"/>
    <n v="-11.485300000000001"/>
    <n v="0.58913000000000004"/>
    <n v="0.84709999999999996"/>
  </r>
  <r>
    <x v="51"/>
    <n v="-11.2151"/>
    <n v="0.58011999999999997"/>
    <n v="0.84709999999999996"/>
  </r>
  <r>
    <x v="51"/>
    <n v="-11.4589"/>
    <n v="0.5887"/>
    <n v="0.84709999999999996"/>
  </r>
  <r>
    <x v="51"/>
    <n v="-11.151"/>
    <n v="0.57247999999999999"/>
    <n v="0.84709999999999996"/>
  </r>
  <r>
    <x v="51"/>
    <n v="-11.274800000000001"/>
    <n v="0.57786000000000004"/>
    <n v="0.84709999999999996"/>
  </r>
  <r>
    <x v="51"/>
    <n v="-11.8581"/>
    <n v="0.59918000000000005"/>
    <n v="0.84709999999999996"/>
  </r>
  <r>
    <x v="51"/>
    <n v="-12.024900000000001"/>
    <n v="0.60899999999999999"/>
    <n v="0.84709999999999996"/>
  </r>
  <r>
    <x v="51"/>
    <n v="-12.8476"/>
    <n v="0.63934000000000002"/>
    <n v="0.84709999999999996"/>
  </r>
  <r>
    <x v="51"/>
    <n v="-12.559100000000001"/>
    <n v="0.62541000000000002"/>
    <n v="0.84709999999999996"/>
  </r>
  <r>
    <x v="51"/>
    <n v="-12.759499999999999"/>
    <n v="0.63385999999999998"/>
    <n v="0.84709999999999996"/>
  </r>
  <r>
    <x v="51"/>
    <n v="-11.901199999999999"/>
    <n v="0.59345000000000003"/>
    <n v="0.84709999999999996"/>
  </r>
  <r>
    <x v="51"/>
    <n v="-13.538"/>
    <n v="0.65698999999999996"/>
    <n v="0.84709999999999996"/>
  </r>
  <r>
    <x v="51"/>
    <n v="-11.6465"/>
    <n v="0.58006999999999997"/>
    <n v="0.84709999999999996"/>
  </r>
  <r>
    <x v="51"/>
    <n v="-14.157"/>
    <n v="0.67954000000000003"/>
    <n v="0.84709999999999996"/>
  </r>
  <r>
    <x v="51"/>
    <n v="-13.2468"/>
    <n v="0.64266999999999996"/>
    <n v="0.84709999999999996"/>
  </r>
  <r>
    <x v="51"/>
    <n v="-13.8072"/>
    <n v="0.65841000000000005"/>
    <n v="0.84709999999999996"/>
  </r>
  <r>
    <x v="51"/>
    <n v="-16.4054"/>
    <n v="0.75497000000000003"/>
    <n v="0.84709999999999996"/>
  </r>
  <r>
    <x v="51"/>
    <n v="-33.653599999999997"/>
    <n v="1.4085799999999999"/>
    <n v="0.84709999999999996"/>
  </r>
  <r>
    <x v="52"/>
    <n v="-19.717600000000001"/>
    <n v="1.1901299999999999"/>
    <n v="0.87370000000000003"/>
  </r>
  <r>
    <x v="52"/>
    <n v="-21.032399999999999"/>
    <n v="1.2437400000000001"/>
    <n v="0.87370000000000003"/>
  </r>
  <r>
    <x v="52"/>
    <n v="-20.8962"/>
    <n v="1.2243599999999999"/>
    <n v="0.87370000000000003"/>
  </r>
  <r>
    <x v="52"/>
    <n v="-20.5061"/>
    <n v="1.1986000000000001"/>
    <n v="0.87370000000000003"/>
  </r>
  <r>
    <x v="52"/>
    <n v="-20.2972"/>
    <n v="1.1756500000000001"/>
    <n v="0.87370000000000003"/>
  </r>
  <r>
    <x v="52"/>
    <n v="-20.730599999999999"/>
    <n v="1.18096"/>
    <n v="0.87370000000000003"/>
  </r>
  <r>
    <x v="52"/>
    <n v="-20.4572"/>
    <n v="1.15913"/>
    <n v="0.87370000000000003"/>
  </r>
  <r>
    <x v="52"/>
    <n v="-20.5246"/>
    <n v="1.1652400000000001"/>
    <n v="0.87370000000000003"/>
  </r>
  <r>
    <x v="52"/>
    <n v="-20.863099999999999"/>
    <n v="1.1846699999999999"/>
    <n v="0.87370000000000003"/>
  </r>
  <r>
    <x v="52"/>
    <n v="-21.0364"/>
    <n v="1.1963299999999999"/>
    <n v="0.87370000000000003"/>
  </r>
  <r>
    <x v="52"/>
    <n v="-20.9331"/>
    <n v="1.1712199999999999"/>
    <n v="0.87370000000000003"/>
  </r>
  <r>
    <x v="52"/>
    <n v="-22.120899999999999"/>
    <n v="1.2283999999999999"/>
    <n v="0.87370000000000003"/>
  </r>
  <r>
    <x v="52"/>
    <n v="-31.817499999999999"/>
    <n v="1.7018599999999999"/>
    <n v="0.87370000000000003"/>
  </r>
  <r>
    <x v="52"/>
    <n v="-31.172999999999998"/>
    <n v="1.66025"/>
    <n v="0.87370000000000003"/>
  </r>
  <r>
    <x v="52"/>
    <n v="-31.901499999999999"/>
    <n v="1.6814100000000001"/>
    <n v="0.87370000000000003"/>
  </r>
  <r>
    <x v="52"/>
    <n v="-32.802300000000002"/>
    <n v="1.7045999999999999"/>
    <n v="0.87370000000000003"/>
  </r>
  <r>
    <x v="52"/>
    <n v="-32.636400000000002"/>
    <n v="1.67807"/>
    <n v="0.87370000000000003"/>
  </r>
  <r>
    <x v="52"/>
    <n v="-31.355699999999999"/>
    <n v="1.62582"/>
    <n v="0.87370000000000003"/>
  </r>
  <r>
    <x v="52"/>
    <n v="-31.686599999999999"/>
    <n v="1.6318900000000001"/>
    <n v="0.87370000000000003"/>
  </r>
  <r>
    <x v="52"/>
    <n v="-38.639600000000002"/>
    <n v="1.93574"/>
    <n v="0.87370000000000003"/>
  </r>
  <r>
    <x v="52"/>
    <n v="-38.461500000000001"/>
    <n v="1.92143"/>
    <n v="0.87370000000000003"/>
  </r>
  <r>
    <x v="52"/>
    <n v="-38.022199999999998"/>
    <n v="1.8945099999999999"/>
    <n v="0.87370000000000003"/>
  </r>
  <r>
    <x v="52"/>
    <n v="-37.639099999999999"/>
    <n v="1.8606"/>
    <n v="0.87370000000000003"/>
  </r>
  <r>
    <x v="52"/>
    <n v="-39.1188"/>
    <n v="1.89076"/>
    <n v="0.87370000000000003"/>
  </r>
  <r>
    <x v="52"/>
    <n v="-40.566400000000002"/>
    <n v="1.93221"/>
    <n v="0.87370000000000003"/>
  </r>
  <r>
    <x v="52"/>
    <n v="-39.658900000000003"/>
    <n v="1.8980399999999999"/>
    <n v="0.87370000000000003"/>
  </r>
  <r>
    <x v="52"/>
    <n v="-40.214599999999997"/>
    <n v="1.9258299999999999"/>
    <n v="0.87370000000000003"/>
  </r>
  <r>
    <x v="4"/>
    <s v="#N/A N/A"/>
    <s v="#N/A N/A"/>
    <s v="#N/A N/A"/>
  </r>
  <r>
    <x v="52"/>
    <n v="-39.848999999999997"/>
    <n v="1.89147"/>
    <n v="0.87370000000000003"/>
  </r>
  <r>
    <x v="52"/>
    <n v="-41.052500000000002"/>
    <n v="1.9016900000000001"/>
    <n v="0.87370000000000003"/>
  </r>
  <r>
    <x v="52"/>
    <n v="-41.244999999999997"/>
    <n v="1.90554"/>
    <n v="0.87370000000000003"/>
  </r>
  <r>
    <x v="52"/>
    <n v="-39.845799999999997"/>
    <n v="1.8488500000000001"/>
    <n v="0.87370000000000003"/>
  </r>
  <r>
    <x v="52"/>
    <n v="-41.6511"/>
    <n v="1.9018200000000001"/>
    <n v="0.87370000000000003"/>
  </r>
  <r>
    <x v="52"/>
    <n v="-40.249200000000002"/>
    <n v="1.84066"/>
    <n v="0.87370000000000003"/>
  </r>
  <r>
    <x v="52"/>
    <n v="-40.389699999999998"/>
    <n v="1.8109999999999999"/>
    <n v="0.87370000000000003"/>
  </r>
  <r>
    <x v="52"/>
    <n v="-41.0595"/>
    <n v="1.83019"/>
    <n v="0.87370000000000003"/>
  </r>
  <r>
    <x v="52"/>
    <n v="-42.2682"/>
    <n v="1.87686"/>
    <n v="0.87370000000000003"/>
  </r>
  <r>
    <x v="52"/>
    <n v="-40.705399999999997"/>
    <n v="1.80616"/>
    <n v="0.87370000000000003"/>
  </r>
  <r>
    <x v="52"/>
    <n v="-40.317999999999998"/>
    <n v="1.7824199999999999"/>
    <n v="0.87370000000000003"/>
  </r>
  <r>
    <x v="52"/>
    <n v="-40.166200000000003"/>
    <n v="1.7566600000000001"/>
    <n v="0.87370000000000003"/>
  </r>
  <r>
    <x v="52"/>
    <n v="-40.940300000000001"/>
    <n v="1.77637"/>
    <n v="0.87370000000000003"/>
  </r>
  <r>
    <x v="52"/>
    <n v="-40.547499999999999"/>
    <n v="1.772"/>
    <n v="0.87370000000000003"/>
  </r>
  <r>
    <x v="52"/>
    <n v="-39.628599999999999"/>
    <n v="1.7392099999999999"/>
    <n v="0.87370000000000003"/>
  </r>
  <r>
    <x v="52"/>
    <n v="-38.4084"/>
    <n v="1.7376100000000001"/>
    <n v="0.87370000000000003"/>
  </r>
  <r>
    <x v="52"/>
    <n v="-40.2684"/>
    <n v="1.7991600000000001"/>
    <n v="0.87370000000000003"/>
  </r>
  <r>
    <x v="52"/>
    <n v="-38.260800000000003"/>
    <n v="1.75884"/>
    <n v="0.87370000000000003"/>
  </r>
  <r>
    <x v="52"/>
    <n v="-37.0869"/>
    <n v="1.71546"/>
    <n v="0.87370000000000003"/>
  </r>
  <r>
    <x v="4"/>
    <s v="#N/A N/A"/>
    <s v="#N/A N/A"/>
    <s v="#N/A N/A"/>
  </r>
  <r>
    <x v="52"/>
    <n v="-39.813400000000001"/>
    <n v="1.71485"/>
    <n v="0.87370000000000003"/>
  </r>
  <r>
    <x v="52"/>
    <n v="-39.131300000000003"/>
    <n v="1.6610799999999999"/>
    <n v="0.87370000000000003"/>
  </r>
  <r>
    <x v="52"/>
    <n v="-40.432200000000002"/>
    <n v="1.71167"/>
    <n v="0.87370000000000003"/>
  </r>
  <r>
    <x v="52"/>
    <n v="-38.245699999999999"/>
    <n v="1.6052900000000001"/>
    <n v="0.87370000000000003"/>
  </r>
  <r>
    <x v="52"/>
    <n v="-37.602400000000003"/>
    <n v="1.5671600000000001"/>
    <n v="0.87370000000000003"/>
  </r>
  <r>
    <x v="52"/>
    <n v="-37.4285"/>
    <n v="1.55314"/>
    <n v="0.87370000000000003"/>
  </r>
  <r>
    <x v="52"/>
    <n v="-36.5259"/>
    <n v="1.49014"/>
    <n v="0.87370000000000003"/>
  </r>
  <r>
    <x v="52"/>
    <n v="-36.671999999999997"/>
    <n v="1.4895700000000001"/>
    <n v="0.87370000000000003"/>
  </r>
  <r>
    <x v="52"/>
    <n v="-36.029299999999999"/>
    <n v="1.4638500000000001"/>
    <n v="0.87370000000000003"/>
  </r>
  <r>
    <x v="52"/>
    <n v="-38.677100000000003"/>
    <n v="1.57317"/>
    <n v="0.87370000000000003"/>
  </r>
  <r>
    <x v="52"/>
    <n v="-38.545999999999999"/>
    <n v="1.5354399999999999"/>
    <n v="0.87370000000000003"/>
  </r>
  <r>
    <x v="52"/>
    <n v="-38.560200000000002"/>
    <n v="1.51999"/>
    <n v="0.87370000000000003"/>
  </r>
  <r>
    <x v="52"/>
    <n v="-39.032600000000002"/>
    <n v="1.5279100000000001"/>
    <n v="0.87370000000000003"/>
  </r>
  <r>
    <x v="52"/>
    <n v="-47.3902"/>
    <n v="1.83728"/>
    <n v="0.87370000000000003"/>
  </r>
  <r>
    <x v="52"/>
    <n v="-53.177999999999997"/>
    <n v="2.0489000000000002"/>
    <n v="0.87370000000000003"/>
  </r>
  <r>
    <x v="52"/>
    <n v="-53.037399999999998"/>
    <n v="2.0420799999999999"/>
    <n v="0.87370000000000003"/>
  </r>
  <r>
    <x v="52"/>
    <n v="-9.1786999999999992"/>
    <n v="0.57652000000000003"/>
    <n v="0.86970000000000003"/>
  </r>
  <r>
    <x v="52"/>
    <n v="-8.8980999999999995"/>
    <n v="0.55861000000000005"/>
    <n v="0.86970000000000003"/>
  </r>
  <r>
    <x v="52"/>
    <n v="-9.7177000000000007"/>
    <n v="0.60540000000000005"/>
    <n v="0.86970000000000003"/>
  </r>
  <r>
    <x v="52"/>
    <n v="-19.272400000000001"/>
    <n v="1.1132299999999999"/>
    <n v="0.86970000000000003"/>
  </r>
  <r>
    <x v="52"/>
    <n v="-17.6934"/>
    <n v="1.0280199999999999"/>
    <n v="0.86970000000000003"/>
  </r>
  <r>
    <x v="53"/>
    <n v="-20.660900000000002"/>
    <n v="1.2393099999999999"/>
    <n v="0.82050000000000001"/>
  </r>
  <r>
    <x v="53"/>
    <n v="-21.863399999999999"/>
    <n v="1.3014699999999999"/>
    <n v="0.82050000000000001"/>
  </r>
  <r>
    <x v="53"/>
    <n v="-22.4406"/>
    <n v="1.3304499999999999"/>
    <n v="0.82050000000000001"/>
  </r>
  <r>
    <x v="53"/>
    <n v="-21.731400000000001"/>
    <n v="1.2809600000000001"/>
    <n v="0.82050000000000001"/>
  </r>
  <r>
    <x v="53"/>
    <n v="-28.497800000000002"/>
    <n v="1.65134"/>
    <n v="0.82050000000000001"/>
  </r>
  <r>
    <x v="53"/>
    <n v="-27.16"/>
    <n v="1.5651200000000001"/>
    <n v="0.82050000000000001"/>
  </r>
  <r>
    <x v="53"/>
    <n v="-26.883099999999999"/>
    <n v="1.5369200000000001"/>
    <n v="0.82050000000000001"/>
  </r>
  <r>
    <x v="53"/>
    <n v="-26.921900000000001"/>
    <n v="1.5256099999999999"/>
    <n v="0.82050000000000001"/>
  </r>
  <r>
    <x v="53"/>
    <n v="-25.463200000000001"/>
    <n v="1.4353800000000001"/>
    <n v="0.82050000000000001"/>
  </r>
  <r>
    <x v="53"/>
    <n v="-26.3781"/>
    <n v="1.4525300000000001"/>
    <n v="0.82050000000000001"/>
  </r>
  <r>
    <x v="53"/>
    <n v="-25.002400000000002"/>
    <n v="1.3891"/>
    <n v="0.82050000000000001"/>
  </r>
  <r>
    <x v="53"/>
    <n v="-25.29"/>
    <n v="1.3905700000000001"/>
    <n v="0.82050000000000001"/>
  </r>
  <r>
    <x v="53"/>
    <n v="-23.949300000000001"/>
    <n v="1.3268"/>
    <n v="0.82050000000000001"/>
  </r>
  <r>
    <x v="52"/>
    <n v="-25.383299999999998"/>
    <n v="1.3214399999999999"/>
    <n v="0.86970000000000003"/>
  </r>
  <r>
    <x v="52"/>
    <n v="-25.746300000000002"/>
    <n v="1.3362499999999999"/>
    <n v="0.86970000000000003"/>
  </r>
  <r>
    <x v="52"/>
    <n v="-27.281400000000001"/>
    <n v="1.3970100000000001"/>
    <n v="0.86970000000000003"/>
  </r>
  <r>
    <x v="52"/>
    <n v="-27.906400000000001"/>
    <n v="1.42269"/>
    <n v="0.86970000000000003"/>
  </r>
  <r>
    <x v="52"/>
    <n v="-28.419599999999999"/>
    <n v="1.4602200000000001"/>
    <n v="0.86970000000000003"/>
  </r>
  <r>
    <x v="52"/>
    <n v="-27.386299999999999"/>
    <n v="1.40154"/>
    <n v="0.86970000000000003"/>
  </r>
  <r>
    <x v="52"/>
    <n v="-27.433700000000002"/>
    <n v="1.3813500000000001"/>
    <n v="0.86970000000000003"/>
  </r>
  <r>
    <x v="52"/>
    <n v="-27.148599999999998"/>
    <n v="1.3434200000000001"/>
    <n v="0.86970000000000003"/>
  </r>
  <r>
    <x v="52"/>
    <n v="-26.762"/>
    <n v="1.3222799999999999"/>
    <n v="0.86970000000000003"/>
  </r>
  <r>
    <x v="52"/>
    <n v="-26.7667"/>
    <n v="1.3127899999999999"/>
    <n v="0.86970000000000003"/>
  </r>
  <r>
    <x v="52"/>
    <n v="-26.788599999999999"/>
    <n v="1.3067800000000001"/>
    <n v="0.86970000000000003"/>
  </r>
  <r>
    <x v="52"/>
    <n v="-26.188600000000001"/>
    <n v="1.2660800000000001"/>
    <n v="0.86970000000000003"/>
  </r>
  <r>
    <x v="52"/>
    <n v="-26.1709"/>
    <n v="1.2639199999999999"/>
    <n v="0.86970000000000003"/>
  </r>
  <r>
    <x v="52"/>
    <n v="-26.2196"/>
    <n v="1.2669600000000001"/>
    <n v="0.86970000000000003"/>
  </r>
  <r>
    <x v="52"/>
    <n v="-26.4575"/>
    <n v="1.2754399999999999"/>
    <n v="0.86970000000000003"/>
  </r>
  <r>
    <x v="52"/>
    <n v="-26.762799999999999"/>
    <n v="1.27949"/>
    <n v="0.86970000000000003"/>
  </r>
  <r>
    <x v="52"/>
    <n v="-25.416799999999999"/>
    <n v="1.22461"/>
    <n v="0.86970000000000003"/>
  </r>
  <r>
    <x v="52"/>
    <n v="-24.813300000000002"/>
    <n v="1.1929000000000001"/>
    <n v="0.86970000000000003"/>
  </r>
  <r>
    <x v="52"/>
    <n v="-26.269100000000002"/>
    <n v="1.24088"/>
    <n v="0.86970000000000003"/>
  </r>
  <r>
    <x v="52"/>
    <n v="-25.616299999999999"/>
    <n v="1.2078599999999999"/>
    <n v="0.86970000000000003"/>
  </r>
  <r>
    <x v="52"/>
    <n v="-25.242899999999999"/>
    <n v="1.1875"/>
    <n v="0.86970000000000003"/>
  </r>
  <r>
    <x v="52"/>
    <n v="-24.908300000000001"/>
    <n v="1.1651800000000001"/>
    <n v="0.86970000000000003"/>
  </r>
  <r>
    <x v="52"/>
    <n v="-25.059200000000001"/>
    <n v="1.1659600000000001"/>
    <n v="0.86970000000000003"/>
  </r>
  <r>
    <x v="53"/>
    <n v="-22.1233"/>
    <n v="1.0919300000000001"/>
    <n v="0.82050000000000001"/>
  </r>
  <r>
    <x v="53"/>
    <n v="-22.210599999999999"/>
    <n v="1.09249"/>
    <n v="0.82050000000000001"/>
  </r>
  <r>
    <x v="53"/>
    <n v="-23.470600000000001"/>
    <n v="1.14507"/>
    <n v="0.82050000000000001"/>
  </r>
  <r>
    <x v="52"/>
    <n v="-26.275200000000002"/>
    <n v="1.1893"/>
    <n v="0.86970000000000003"/>
  </r>
  <r>
    <x v="52"/>
    <n v="-24.8338"/>
    <n v="1.1252200000000001"/>
    <n v="0.86970000000000003"/>
  </r>
  <r>
    <x v="53"/>
    <n v="-23.950800000000001"/>
    <n v="1.15282"/>
    <n v="0.82050000000000001"/>
  </r>
  <r>
    <x v="52"/>
    <n v="-26.192699999999999"/>
    <n v="1.1776899999999999"/>
    <n v="0.86970000000000003"/>
  </r>
  <r>
    <x v="52"/>
    <n v="-28.206399999999999"/>
    <n v="1.2569900000000001"/>
    <n v="0.86970000000000003"/>
  </r>
  <r>
    <x v="52"/>
    <n v="-27.680099999999999"/>
    <n v="1.2224999999999999"/>
    <n v="0.86970000000000003"/>
  </r>
  <r>
    <x v="52"/>
    <n v="-27.860199999999999"/>
    <n v="1.2406699999999999"/>
    <n v="0.86970000000000003"/>
  </r>
  <r>
    <x v="53"/>
    <n v="-24.7012"/>
    <n v="1.18021"/>
    <n v="0.82050000000000001"/>
  </r>
  <r>
    <x v="53"/>
    <n v="-24.316199999999998"/>
    <n v="1.16021"/>
    <n v="0.82050000000000001"/>
  </r>
  <r>
    <x v="53"/>
    <n v="-23.872800000000002"/>
    <n v="1.1540299999999999"/>
    <n v="0.82050000000000001"/>
  </r>
  <r>
    <x v="53"/>
    <n v="-20.1935"/>
    <n v="0.97953000000000001"/>
    <n v="0.82050000000000001"/>
  </r>
  <r>
    <x v="53"/>
    <n v="-20.2502"/>
    <n v="0.97116000000000002"/>
    <n v="0.82050000000000001"/>
  </r>
  <r>
    <x v="53"/>
    <n v="-21.5716"/>
    <n v="1.02281"/>
    <n v="0.82050000000000001"/>
  </r>
  <r>
    <x v="53"/>
    <n v="-21.478100000000001"/>
    <n v="1.0207299999999999"/>
    <n v="0.82050000000000001"/>
  </r>
  <r>
    <x v="53"/>
    <n v="-20.612300000000001"/>
    <n v="0.97877999999999998"/>
    <n v="0.82050000000000001"/>
  </r>
  <r>
    <x v="53"/>
    <n v="-25.651"/>
    <n v="1.1797299999999999"/>
    <n v="0.82050000000000001"/>
  </r>
  <r>
    <x v="53"/>
    <n v="-25.3796"/>
    <n v="1.1730100000000001"/>
    <n v="0.82050000000000001"/>
  </r>
  <r>
    <x v="53"/>
    <n v="-24.067699999999999"/>
    <n v="1.11897"/>
    <n v="0.82050000000000001"/>
  </r>
  <r>
    <x v="53"/>
    <n v="-22.599599999999999"/>
    <n v="1.05101"/>
    <n v="0.82050000000000001"/>
  </r>
  <r>
    <x v="53"/>
    <n v="-21.845800000000001"/>
    <n v="1.00397"/>
    <n v="0.82050000000000001"/>
  </r>
  <r>
    <x v="54"/>
    <n v="1.3753"/>
    <n v="9.1660000000000005E-2"/>
    <n v="0.82050000000000001"/>
  </r>
  <r>
    <x v="54"/>
    <n v="2.2645"/>
    <n v="4.1869999999999997E-2"/>
    <n v="0.82050000000000001"/>
  </r>
  <r>
    <x v="54"/>
    <n v="-10.554399999999999"/>
    <n v="0.73392999999999997"/>
    <n v="0.82050000000000001"/>
  </r>
  <r>
    <x v="54"/>
    <n v="-10.952500000000001"/>
    <n v="0.72994000000000003"/>
    <n v="0.82050000000000001"/>
  </r>
  <r>
    <x v="54"/>
    <n v="-12.049300000000001"/>
    <n v="0.78071000000000002"/>
    <n v="0.82050000000000001"/>
  </r>
  <r>
    <x v="54"/>
    <n v="-12.329700000000001"/>
    <n v="0.80425000000000002"/>
    <n v="0.82050000000000001"/>
  </r>
  <r>
    <x v="54"/>
    <n v="-12.7857"/>
    <n v="0.82384000000000002"/>
    <n v="0.82050000000000001"/>
  </r>
  <r>
    <x v="54"/>
    <n v="-12.190799999999999"/>
    <n v="0.78702000000000005"/>
    <n v="0.82050000000000001"/>
  </r>
  <r>
    <x v="54"/>
    <n v="-12.3874"/>
    <n v="0.79440999999999995"/>
    <n v="0.82050000000000001"/>
  </r>
  <r>
    <x v="54"/>
    <n v="-10.442600000000001"/>
    <n v="0.68501000000000001"/>
    <n v="0.82050000000000001"/>
  </r>
  <r>
    <x v="54"/>
    <n v="-10.844200000000001"/>
    <n v="0.66157999999999995"/>
    <n v="0.82050000000000001"/>
  </r>
  <r>
    <x v="54"/>
    <n v="-11.415900000000001"/>
    <n v="0.68874000000000002"/>
    <n v="0.82050000000000001"/>
  </r>
  <r>
    <x v="54"/>
    <n v="-11.1867"/>
    <n v="0.67415000000000003"/>
    <n v="0.82050000000000001"/>
  </r>
  <r>
    <x v="54"/>
    <n v="-11.398099999999999"/>
    <n v="0.68278000000000005"/>
    <n v="0.82050000000000001"/>
  </r>
  <r>
    <x v="54"/>
    <n v="-10.530099999999999"/>
    <n v="0.63095000000000001"/>
    <n v="0.82050000000000001"/>
  </r>
  <r>
    <x v="54"/>
    <n v="-11.149100000000001"/>
    <n v="0.66383999999999999"/>
    <n v="0.82050000000000001"/>
  </r>
  <r>
    <x v="54"/>
    <n v="-10.7295"/>
    <n v="0.64112000000000002"/>
    <n v="0.82050000000000001"/>
  </r>
  <r>
    <x v="54"/>
    <n v="-8.7756000000000007"/>
    <n v="0.54083999999999999"/>
    <n v="0.82050000000000001"/>
  </r>
  <r>
    <x v="54"/>
    <n v="-8.1973000000000003"/>
    <n v="0.50614999999999999"/>
    <n v="0.82050000000000001"/>
  </r>
  <r>
    <x v="54"/>
    <n v="-7.6875"/>
    <n v="0.48057"/>
    <n v="0.82050000000000001"/>
  </r>
  <r>
    <x v="54"/>
    <n v="-7.3552"/>
    <n v="0.46156999999999998"/>
    <n v="0.82050000000000001"/>
  </r>
  <r>
    <x v="54"/>
    <n v="-7.6161000000000003"/>
    <n v="0.47237000000000001"/>
    <n v="0.82050000000000001"/>
  </r>
  <r>
    <x v="54"/>
    <n v="-7.4762000000000004"/>
    <n v="0.46417000000000003"/>
    <n v="0.82050000000000001"/>
  </r>
  <r>
    <x v="54"/>
    <n v="-6.9443999999999999"/>
    <n v="0.43389"/>
    <n v="0.82050000000000001"/>
  </r>
  <r>
    <x v="54"/>
    <n v="-7.3575999999999997"/>
    <n v="0.45274999999999999"/>
    <n v="0.82050000000000001"/>
  </r>
  <r>
    <x v="54"/>
    <n v="-6.7980999999999998"/>
    <n v="0.42634"/>
    <n v="0.82050000000000001"/>
  </r>
  <r>
    <x v="54"/>
    <n v="-6.9874999999999998"/>
    <n v="0.43289"/>
    <n v="0.82050000000000001"/>
  </r>
  <r>
    <x v="54"/>
    <n v="-5.9866000000000001"/>
    <n v="0.38657999999999998"/>
    <n v="0.82050000000000001"/>
  </r>
  <r>
    <x v="54"/>
    <n v="-5.1839000000000004"/>
    <n v="0.34665000000000001"/>
    <n v="0.82050000000000001"/>
  </r>
  <r>
    <x v="54"/>
    <n v="-4.5434000000000001"/>
    <n v="0.31767000000000001"/>
    <n v="0.82050000000000001"/>
  </r>
  <r>
    <x v="54"/>
    <n v="-5.1649000000000003"/>
    <n v="0.34405000000000002"/>
    <n v="0.82050000000000001"/>
  </r>
  <r>
    <x v="54"/>
    <n v="-3.3820000000000001"/>
    <n v="0.27598"/>
    <n v="0.82050000000000001"/>
  </r>
  <r>
    <x v="54"/>
    <n v="-3.1970000000000001"/>
    <n v="0.2772"/>
    <n v="0.82050000000000001"/>
  </r>
  <r>
    <x v="54"/>
    <n v="-1.0728"/>
    <n v="0.18515999999999999"/>
    <n v="0.82050000000000001"/>
  </r>
  <r>
    <x v="54"/>
    <n v="-1.4716"/>
    <n v="0.20171"/>
    <n v="0.82050000000000001"/>
  </r>
  <r>
    <x v="54"/>
    <n v="-2.7526999999999999"/>
    <n v="0.25020999999999999"/>
    <n v="0.82050000000000001"/>
  </r>
  <r>
    <x v="54"/>
    <n v="-3.5512999999999999"/>
    <n v="0.27794999999999997"/>
    <n v="0.82050000000000001"/>
  </r>
  <r>
    <x v="54"/>
    <n v="-1.8472"/>
    <n v="0.23164000000000001"/>
    <n v="0.82050000000000001"/>
  </r>
  <r>
    <x v="54"/>
    <n v="-1.9954000000000001"/>
    <n v="0.22702"/>
    <n v="0.82050000000000001"/>
  </r>
  <r>
    <x v="54"/>
    <n v="-2.4750999999999999"/>
    <n v="0.24129"/>
    <n v="0.82050000000000001"/>
  </r>
  <r>
    <x v="54"/>
    <n v="-1.7504999999999999"/>
    <n v="0.21634999999999999"/>
    <n v="0.82050000000000001"/>
  </r>
  <r>
    <x v="54"/>
    <n v="-1.8782000000000001"/>
    <n v="0.22125"/>
    <n v="0.82050000000000001"/>
  </r>
  <r>
    <x v="54"/>
    <n v="-1.6368"/>
    <n v="0.21121999999999999"/>
    <n v="0.82050000000000001"/>
  </r>
  <r>
    <x v="54"/>
    <n v="-2.3892000000000002"/>
    <n v="0.24043999999999999"/>
    <n v="0.82050000000000001"/>
  </r>
  <r>
    <x v="54"/>
    <n v="-2.0222000000000002"/>
    <n v="0.23050999999999999"/>
    <n v="0.82050000000000001"/>
  </r>
  <r>
    <x v="54"/>
    <n v="-2.9620000000000002"/>
    <n v="0.26761000000000001"/>
    <n v="0.82050000000000001"/>
  </r>
  <r>
    <x v="54"/>
    <n v="-2.4266999999999999"/>
    <n v="0.23088"/>
    <n v="0.82050000000000001"/>
  </r>
  <r>
    <x v="54"/>
    <n v="-3.0969000000000002"/>
    <n v="0.25697999999999999"/>
    <n v="0.82050000000000001"/>
  </r>
  <r>
    <x v="54"/>
    <n v="-3.4845999999999999"/>
    <n v="0.28616999999999998"/>
    <n v="0.82050000000000001"/>
  </r>
  <r>
    <x v="54"/>
    <n v="-3.4235000000000002"/>
    <n v="0.28338999999999998"/>
    <n v="0.82050000000000001"/>
  </r>
  <r>
    <x v="54"/>
    <n v="-2.6432000000000002"/>
    <n v="0.24227000000000001"/>
    <n v="0.82050000000000001"/>
  </r>
  <r>
    <x v="54"/>
    <n v="-1.8494999999999999"/>
    <n v="0.20124"/>
    <n v="0.82050000000000001"/>
  </r>
  <r>
    <x v="54"/>
    <n v="-1.9148000000000001"/>
    <n v="0.21331"/>
    <n v="0.82050000000000001"/>
  </r>
  <r>
    <x v="54"/>
    <n v="-4.0559000000000003"/>
    <n v="0.29403000000000001"/>
    <n v="0.82050000000000001"/>
  </r>
  <r>
    <x v="54"/>
    <n v="-5.3756000000000004"/>
    <n v="0.32916000000000001"/>
    <n v="0.82050000000000001"/>
  </r>
  <r>
    <x v="54"/>
    <n v="-5.7248999999999999"/>
    <n v="0.35737999999999998"/>
    <n v="0.82050000000000001"/>
  </r>
  <r>
    <x v="54"/>
    <n v="-4.4981999999999998"/>
    <n v="0.31494"/>
    <n v="0.82050000000000001"/>
  </r>
  <r>
    <x v="54"/>
    <n v="-5.8845999999999998"/>
    <n v="0.35683999999999999"/>
    <n v="0.82050000000000001"/>
  </r>
  <r>
    <x v="54"/>
    <n v="-4.9092000000000002"/>
    <n v="0.33717999999999998"/>
    <n v="0.82050000000000001"/>
  </r>
  <r>
    <x v="54"/>
    <n v="-6.1544999999999996"/>
    <n v="0.38339000000000001"/>
    <n v="0.82050000000000001"/>
  </r>
  <r>
    <x v="54"/>
    <n v="-5.548"/>
    <n v="0.36534"/>
    <n v="0.82050000000000001"/>
  </r>
  <r>
    <x v="54"/>
    <n v="-6.7624000000000004"/>
    <n v="0.40459000000000001"/>
    <n v="0.82050000000000001"/>
  </r>
  <r>
    <x v="54"/>
    <n v="-9.3239999999999998"/>
    <n v="0.49082999999999999"/>
    <n v="0.82050000000000001"/>
  </r>
  <r>
    <x v="54"/>
    <n v="-9.1315000000000008"/>
    <n v="0.48264000000000001"/>
    <n v="0.82050000000000001"/>
  </r>
  <r>
    <x v="55"/>
    <n v="-20.404800000000002"/>
    <n v="1.1775800000000001"/>
    <n v="0.86709999999999998"/>
  </r>
  <r>
    <x v="55"/>
    <n v="-21.537199999999999"/>
    <n v="1.24231"/>
    <n v="0.86709999999999998"/>
  </r>
  <r>
    <x v="55"/>
    <n v="-21.666799999999999"/>
    <n v="1.2458100000000001"/>
    <n v="0.86709999999999998"/>
  </r>
  <r>
    <x v="55"/>
    <n v="-21.283000000000001"/>
    <n v="1.21346"/>
    <n v="0.86709999999999998"/>
  </r>
  <r>
    <x v="55"/>
    <n v="-21.142700000000001"/>
    <n v="1.2013199999999999"/>
    <n v="0.86709999999999998"/>
  </r>
  <r>
    <x v="55"/>
    <n v="-20.868600000000001"/>
    <n v="1.1824600000000001"/>
    <n v="0.86709999999999998"/>
  </r>
  <r>
    <x v="55"/>
    <n v="-21.298200000000001"/>
    <n v="1.20051"/>
    <n v="0.86709999999999998"/>
  </r>
  <r>
    <x v="55"/>
    <n v="-20.590599999999998"/>
    <n v="1.1607400000000001"/>
    <n v="0.86709999999999998"/>
  </r>
  <r>
    <x v="55"/>
    <n v="-19.829899999999999"/>
    <n v="1.10582"/>
    <n v="0.86709999999999998"/>
  </r>
  <r>
    <x v="55"/>
    <n v="-19.655999999999999"/>
    <n v="1.08447"/>
    <n v="0.86709999999999998"/>
  </r>
  <r>
    <x v="55"/>
    <n v="-19.6523"/>
    <n v="1.0724800000000001"/>
    <n v="0.86709999999999998"/>
  </r>
  <r>
    <x v="55"/>
    <n v="-19.764399999999998"/>
    <n v="1.0825899999999999"/>
    <n v="0.86709999999999998"/>
  </r>
  <r>
    <x v="55"/>
    <n v="-20.104299999999999"/>
    <n v="1.0828800000000001"/>
    <n v="0.86709999999999998"/>
  </r>
  <r>
    <x v="55"/>
    <n v="-19.988299999999999"/>
    <n v="1.0659000000000001"/>
    <n v="0.86709999999999998"/>
  </r>
  <r>
    <x v="55"/>
    <n v="-20.250299999999999"/>
    <n v="1.0743499999999999"/>
    <n v="0.86709999999999998"/>
  </r>
  <r>
    <x v="55"/>
    <n v="-19.8127"/>
    <n v="1.06447"/>
    <n v="0.86709999999999998"/>
  </r>
  <r>
    <x v="55"/>
    <n v="-20.128599999999999"/>
    <n v="1.06586"/>
    <n v="0.86709999999999998"/>
  </r>
  <r>
    <x v="55"/>
    <n v="-20.4192"/>
    <n v="1.08405"/>
    <n v="0.86709999999999998"/>
  </r>
  <r>
    <x v="55"/>
    <n v="-19.2651"/>
    <n v="1.02027"/>
    <n v="0.86709999999999998"/>
  </r>
  <r>
    <x v="55"/>
    <n v="-20.396699999999999"/>
    <n v="1.06908"/>
    <n v="0.86709999999999998"/>
  </r>
  <r>
    <x v="55"/>
    <n v="-19.724"/>
    <n v="1.0357700000000001"/>
    <n v="0.86709999999999998"/>
  </r>
  <r>
    <x v="55"/>
    <n v="-20.648499999999999"/>
    <n v="1.0714999999999999"/>
    <n v="0.86709999999999998"/>
  </r>
  <r>
    <x v="55"/>
    <n v="-19.252300000000002"/>
    <n v="0.99434999999999996"/>
    <n v="0.86709999999999998"/>
  </r>
  <r>
    <x v="55"/>
    <n v="-21.132400000000001"/>
    <n v="1.0599700000000001"/>
    <n v="0.86709999999999998"/>
  </r>
  <r>
    <x v="55"/>
    <n v="-19.7224"/>
    <n v="0.99302000000000001"/>
    <n v="0.86709999999999998"/>
  </r>
  <r>
    <x v="55"/>
    <n v="-19.380099999999999"/>
    <n v="0.97291000000000005"/>
    <n v="0.86709999999999998"/>
  </r>
  <r>
    <x v="55"/>
    <n v="-19.6587"/>
    <n v="0.97597999999999996"/>
    <n v="0.86709999999999998"/>
  </r>
  <r>
    <x v="55"/>
    <n v="-19.715"/>
    <n v="0.95740000000000003"/>
    <n v="0.86709999999999998"/>
  </r>
  <r>
    <x v="55"/>
    <n v="-20.015699999999999"/>
    <n v="0.99251999999999996"/>
    <n v="0.86709999999999998"/>
  </r>
  <r>
    <x v="55"/>
    <n v="-19.0473"/>
    <n v="0.95082999999999995"/>
    <n v="0.86709999999999998"/>
  </r>
  <r>
    <x v="55"/>
    <n v="-19.45"/>
    <n v="0.96750000000000003"/>
    <n v="0.86709999999999998"/>
  </r>
  <r>
    <x v="55"/>
    <n v="-18.848199999999999"/>
    <n v="0.94128999999999996"/>
    <n v="0.86709999999999998"/>
  </r>
  <r>
    <x v="55"/>
    <n v="-18.991499999999998"/>
    <n v="0.93637000000000004"/>
    <n v="0.86709999999999998"/>
  </r>
  <r>
    <x v="55"/>
    <n v="-19.686699999999998"/>
    <n v="0.96216000000000002"/>
    <n v="0.86709999999999998"/>
  </r>
  <r>
    <x v="55"/>
    <n v="-19.278600000000001"/>
    <n v="0.94191000000000003"/>
    <n v="0.86709999999999998"/>
  </r>
  <r>
    <x v="55"/>
    <n v="-18.823799999999999"/>
    <n v="0.93027000000000004"/>
    <n v="0.86709999999999998"/>
  </r>
  <r>
    <x v="55"/>
    <n v="-19.178899999999999"/>
    <n v="0.94021999999999994"/>
    <n v="0.86709999999999998"/>
  </r>
  <r>
    <x v="55"/>
    <n v="-19.305399999999999"/>
    <n v="0.93084"/>
    <n v="0.86709999999999998"/>
  </r>
  <r>
    <x v="55"/>
    <n v="-18.956299999999999"/>
    <n v="0.90861000000000003"/>
    <n v="0.86709999999999998"/>
  </r>
  <r>
    <x v="55"/>
    <n v="-18.126000000000001"/>
    <n v="0.88322999999999996"/>
    <n v="0.86709999999999998"/>
  </r>
  <r>
    <x v="55"/>
    <n v="-18.697500000000002"/>
    <n v="0.91347999999999996"/>
    <n v="0.86709999999999998"/>
  </r>
  <r>
    <x v="55"/>
    <n v="-18.825299999999999"/>
    <n v="0.89837999999999996"/>
    <n v="0.86709999999999998"/>
  </r>
  <r>
    <x v="55"/>
    <n v="-17.847000000000001"/>
    <n v="0.87073999999999996"/>
    <n v="0.86709999999999998"/>
  </r>
  <r>
    <x v="55"/>
    <n v="-18.534600000000001"/>
    <n v="0.88444"/>
    <n v="0.86709999999999998"/>
  </r>
  <r>
    <x v="55"/>
    <n v="-18.529199999999999"/>
    <n v="0.87778"/>
    <n v="0.86709999999999998"/>
  </r>
  <r>
    <x v="55"/>
    <n v="-19.2254"/>
    <n v="0.90720000000000001"/>
    <n v="0.86709999999999998"/>
  </r>
  <r>
    <x v="55"/>
    <n v="-18.901900000000001"/>
    <n v="0.88766"/>
    <n v="0.86709999999999998"/>
  </r>
  <r>
    <x v="55"/>
    <n v="-20.085899999999999"/>
    <n v="0.92723"/>
    <n v="0.86709999999999998"/>
  </r>
  <r>
    <x v="55"/>
    <n v="-20.748899999999999"/>
    <n v="0.95026999999999995"/>
    <n v="0.86709999999999998"/>
  </r>
  <r>
    <x v="55"/>
    <n v="-20.0428"/>
    <n v="0.93281000000000003"/>
    <n v="0.86709999999999998"/>
  </r>
  <r>
    <x v="55"/>
    <n v="-20.737100000000002"/>
    <n v="0.95111000000000001"/>
    <n v="0.86709999999999998"/>
  </r>
  <r>
    <x v="55"/>
    <n v="-20.4376"/>
    <n v="0.93062999999999996"/>
    <n v="0.86709999999999998"/>
  </r>
  <r>
    <x v="55"/>
    <n v="-20.139600000000002"/>
    <n v="0.95920000000000005"/>
    <n v="0.86709999999999998"/>
  </r>
  <r>
    <x v="55"/>
    <n v="-22.7042"/>
    <n v="1.04497"/>
    <n v="0.86709999999999998"/>
  </r>
  <r>
    <x v="55"/>
    <n v="-19.029800000000002"/>
    <n v="0.90649999999999997"/>
    <n v="0.86709999999999998"/>
  </r>
  <r>
    <x v="55"/>
    <n v="-20.090399999999999"/>
    <n v="0.91664999999999996"/>
    <n v="0.86709999999999998"/>
  </r>
  <r>
    <x v="55"/>
    <n v="-19.337900000000001"/>
    <n v="0.91988000000000003"/>
    <n v="0.86709999999999998"/>
  </r>
  <r>
    <x v="55"/>
    <n v="-20.724399999999999"/>
    <n v="0.95203000000000004"/>
    <n v="0.86709999999999998"/>
  </r>
  <r>
    <x v="55"/>
    <n v="-20.624500000000001"/>
    <n v="0.94245999999999996"/>
    <n v="0.86709999999999998"/>
  </r>
  <r>
    <x v="55"/>
    <n v="-20.895"/>
    <n v="0.94594999999999996"/>
    <n v="0.86709999999999998"/>
  </r>
  <r>
    <x v="56"/>
    <n v="-2.1467999999999998"/>
    <n v="0.32419999999999999"/>
    <n v="0.87370000000000003"/>
  </r>
  <r>
    <x v="56"/>
    <n v="-1.9289000000000001"/>
    <n v="0.30775000000000002"/>
    <n v="0.87370000000000003"/>
  </r>
  <r>
    <x v="56"/>
    <n v="-0.27539999999999998"/>
    <n v="0.22883000000000001"/>
    <n v="0.87370000000000003"/>
  </r>
  <r>
    <x v="56"/>
    <n v="0.28810000000000002"/>
    <n v="0.21065"/>
    <n v="0.87370000000000003"/>
  </r>
  <r>
    <x v="56"/>
    <n v="-0.3422"/>
    <n v="0.24179"/>
    <n v="0.87370000000000003"/>
  </r>
  <r>
    <x v="56"/>
    <n v="-0.39900000000000002"/>
    <n v="0.23943"/>
    <n v="0.87370000000000003"/>
  </r>
  <r>
    <x v="56"/>
    <n v="-1.0843"/>
    <n v="0.28240999999999999"/>
    <n v="0.87370000000000003"/>
  </r>
  <r>
    <x v="56"/>
    <n v="-0.87909999999999999"/>
    <n v="0.2772"/>
    <n v="0.87370000000000003"/>
  </r>
  <r>
    <x v="56"/>
    <n v="-0.6331"/>
    <n v="0.25524999999999998"/>
    <n v="0.87370000000000003"/>
  </r>
  <r>
    <x v="56"/>
    <n v="-1.9900000000000001E-2"/>
    <n v="0.23594000000000001"/>
    <n v="0.87370000000000003"/>
  </r>
  <r>
    <x v="56"/>
    <n v="-0.23599999999999999"/>
    <n v="0.24104"/>
    <n v="0.87370000000000003"/>
  </r>
  <r>
    <x v="56"/>
    <n v="0.18870000000000001"/>
    <n v="0.22620999999999999"/>
    <n v="0.87370000000000003"/>
  </r>
  <r>
    <x v="56"/>
    <n v="-1.0495000000000001"/>
    <n v="0.28371000000000002"/>
    <n v="0.87370000000000003"/>
  </r>
  <r>
    <x v="56"/>
    <n v="-0.52990000000000004"/>
    <n v="0.26444000000000001"/>
    <n v="0.87370000000000003"/>
  </r>
  <r>
    <x v="56"/>
    <n v="-1.5667"/>
    <n v="0.30130000000000001"/>
    <n v="0.87370000000000003"/>
  </r>
  <r>
    <x v="56"/>
    <n v="-0.54749999999999999"/>
    <n v="0.25480000000000003"/>
    <n v="0.87370000000000003"/>
  </r>
  <r>
    <x v="56"/>
    <n v="-0.70120000000000005"/>
    <n v="0.27167000000000002"/>
    <n v="0.87370000000000003"/>
  </r>
  <r>
    <x v="56"/>
    <n v="-1.8522000000000001"/>
    <n v="0.31339"/>
    <n v="0.87370000000000003"/>
  </r>
  <r>
    <x v="56"/>
    <n v="-1.8219000000000001"/>
    <n v="0.30177999999999999"/>
    <n v="0.87370000000000003"/>
  </r>
  <r>
    <x v="56"/>
    <n v="-1.5066999999999999"/>
    <n v="0.28666000000000003"/>
    <n v="0.87370000000000003"/>
  </r>
  <r>
    <x v="56"/>
    <n v="-1.3561000000000001"/>
    <n v="0.29435"/>
    <n v="0.87370000000000003"/>
  </r>
  <r>
    <x v="56"/>
    <n v="-0.54859999999999998"/>
    <n v="0.25384000000000001"/>
    <n v="0.87370000000000003"/>
  </r>
  <r>
    <x v="56"/>
    <n v="-0.94920000000000004"/>
    <n v="0.27596999999999999"/>
    <n v="0.87370000000000003"/>
  </r>
  <r>
    <x v="56"/>
    <n v="-2.06E-2"/>
    <n v="0.23588000000000001"/>
    <n v="0.87370000000000003"/>
  </r>
  <r>
    <x v="56"/>
    <n v="-1.1852"/>
    <n v="0.2853"/>
    <n v="0.87370000000000003"/>
  </r>
  <r>
    <x v="56"/>
    <n v="-0.47460000000000002"/>
    <n v="0.25505"/>
    <n v="0.87370000000000003"/>
  </r>
  <r>
    <x v="4"/>
    <s v="#N/A N/A"/>
    <s v="#N/A N/A"/>
    <s v="#N/A N/A"/>
  </r>
  <r>
    <x v="56"/>
    <n v="-0.66610000000000003"/>
    <n v="0.27305000000000001"/>
    <n v="0.87370000000000003"/>
  </r>
  <r>
    <x v="56"/>
    <n v="-1.9427000000000001"/>
    <n v="0.31042999999999998"/>
    <n v="0.87370000000000003"/>
  </r>
  <r>
    <x v="56"/>
    <n v="-1.9459"/>
    <n v="0.31039"/>
    <n v="0.87370000000000003"/>
  </r>
  <r>
    <x v="56"/>
    <n v="-1.5004"/>
    <n v="0.29214000000000001"/>
    <n v="0.87370000000000003"/>
  </r>
  <r>
    <x v="56"/>
    <n v="-1.6846000000000001"/>
    <n v="0.28922999999999999"/>
    <n v="0.87370000000000003"/>
  </r>
  <r>
    <x v="56"/>
    <n v="-3.2395999999999998"/>
    <n v="0.32296000000000002"/>
    <n v="0.87370000000000003"/>
  </r>
  <r>
    <x v="56"/>
    <n v="-2.3239000000000001"/>
    <n v="0.32913999999999999"/>
    <n v="0.87370000000000003"/>
  </r>
  <r>
    <x v="56"/>
    <n v="-1.72"/>
    <n v="0.30425999999999997"/>
    <n v="0.87370000000000003"/>
  </r>
  <r>
    <x v="4"/>
    <s v="#N/A N/A"/>
    <s v="#N/A N/A"/>
    <s v="#N/A N/A"/>
  </r>
  <r>
    <x v="56"/>
    <n v="-2.4514999999999998"/>
    <n v="0.33311000000000002"/>
    <n v="0.87370000000000003"/>
  </r>
  <r>
    <x v="56"/>
    <n v="-2.6362000000000001"/>
    <n v="0.34023999999999999"/>
    <n v="0.87370000000000003"/>
  </r>
  <r>
    <x v="56"/>
    <n v="-3.1926000000000001"/>
    <n v="0.36656"/>
    <n v="0.87370000000000003"/>
  </r>
  <r>
    <x v="56"/>
    <n v="-2.3109000000000002"/>
    <n v="0.33587"/>
    <n v="0.87370000000000003"/>
  </r>
  <r>
    <x v="56"/>
    <n v="-3.0379999999999998"/>
    <n v="0.36398000000000003"/>
    <n v="0.87370000000000003"/>
  </r>
  <r>
    <x v="56"/>
    <n v="-2.9775"/>
    <n v="0.36138999999999999"/>
    <n v="0.87370000000000003"/>
  </r>
  <r>
    <x v="56"/>
    <n v="-2.5527000000000002"/>
    <n v="0.34415000000000001"/>
    <n v="0.87370000000000003"/>
  </r>
  <r>
    <x v="56"/>
    <n v="-1.2087000000000001"/>
    <n v="0.29152"/>
    <n v="0.87370000000000003"/>
  </r>
  <r>
    <x v="56"/>
    <n v="-2.9449999999999998"/>
    <n v="0.34283999999999998"/>
    <n v="0.87370000000000003"/>
  </r>
  <r>
    <x v="56"/>
    <n v="-1.4132"/>
    <n v="0.28358"/>
    <n v="0.87370000000000003"/>
  </r>
  <r>
    <x v="56"/>
    <n v="-0.35070000000000001"/>
    <n v="0.2432"/>
    <n v="0.87370000000000003"/>
  </r>
  <r>
    <x v="56"/>
    <n v="-0.50890000000000002"/>
    <n v="0.25407999999999997"/>
    <n v="0.87370000000000003"/>
  </r>
  <r>
    <x v="56"/>
    <n v="-1.5419"/>
    <n v="0.27716000000000002"/>
    <n v="0.87370000000000003"/>
  </r>
  <r>
    <x v="56"/>
    <n v="-2.5270999999999999"/>
    <n v="0.31337999999999999"/>
    <n v="0.87370000000000003"/>
  </r>
  <r>
    <x v="56"/>
    <n v="-2.0847000000000002"/>
    <n v="0.29682999999999998"/>
    <n v="0.87370000000000003"/>
  </r>
  <r>
    <x v="4"/>
    <s v="#N/A N/A"/>
    <s v="#N/A N/A"/>
    <s v="#N/A N/A"/>
  </r>
  <r>
    <x v="56"/>
    <n v="-2.4603000000000002"/>
    <n v="0.30541000000000001"/>
    <n v="0.87370000000000003"/>
  </r>
  <r>
    <x v="56"/>
    <n v="-1.2455000000000001"/>
    <n v="0.26989000000000002"/>
    <n v="0.87370000000000003"/>
  </r>
  <r>
    <x v="56"/>
    <n v="-1.2596000000000001"/>
    <n v="0.27012000000000003"/>
    <n v="0.87370000000000003"/>
  </r>
  <r>
    <x v="56"/>
    <n v="0.20780000000000001"/>
    <n v="0.22258"/>
    <n v="0.87370000000000003"/>
  </r>
  <r>
    <x v="56"/>
    <n v="0.3962"/>
    <n v="0.19091"/>
    <n v="0.87370000000000003"/>
  </r>
  <r>
    <x v="56"/>
    <n v="0.43719999999999998"/>
    <n v="0.19949"/>
    <n v="0.87370000000000003"/>
  </r>
  <r>
    <x v="56"/>
    <n v="4.9299999999999997E-2"/>
    <n v="0.22827"/>
    <n v="0.87370000000000003"/>
  </r>
  <r>
    <x v="56"/>
    <n v="2.3599000000000001"/>
    <n v="0.13761000000000001"/>
    <n v="0.87370000000000003"/>
  </r>
  <r>
    <x v="56"/>
    <n v="0.33960000000000001"/>
    <n v="0.20815"/>
    <n v="0.87370000000000003"/>
  </r>
  <r>
    <x v="56"/>
    <n v="-1.0409999999999999"/>
    <n v="0.25629999999999997"/>
    <n v="0.87370000000000003"/>
  </r>
  <r>
    <x v="56"/>
    <n v="-3.375"/>
    <n v="0.33250999999999997"/>
    <n v="0.87370000000000003"/>
  </r>
  <r>
    <x v="56"/>
    <n v="-1.155"/>
    <n v="0.25485999999999998"/>
    <n v="0.87370000000000003"/>
  </r>
  <r>
    <x v="57"/>
    <n v="7.23"/>
    <n v="-0.17917"/>
    <n v="0.86040000000000005"/>
  </r>
  <r>
    <x v="57"/>
    <n v="7.2809999999999997"/>
    <n v="-0.17529"/>
    <n v="0.86040000000000005"/>
  </r>
  <r>
    <x v="57"/>
    <n v="6.1368"/>
    <n v="-0.12014"/>
    <n v="0.86040000000000005"/>
  </r>
  <r>
    <x v="57"/>
    <n v="6.2313000000000001"/>
    <n v="-0.12364"/>
    <n v="0.86040000000000005"/>
  </r>
  <r>
    <x v="57"/>
    <n v="6.9458000000000002"/>
    <n v="-0.14732000000000001"/>
    <n v="0.86040000000000005"/>
  </r>
  <r>
    <x v="57"/>
    <n v="7.9771999999999998"/>
    <n v="-0.188"/>
    <n v="0.86040000000000005"/>
  </r>
  <r>
    <x v="57"/>
    <n v="9.2711000000000006"/>
    <n v="-0.26848"/>
    <n v="0.86040000000000005"/>
  </r>
  <r>
    <x v="57"/>
    <n v="9.1452000000000009"/>
    <n v="-0.26967999999999998"/>
    <n v="0.86040000000000005"/>
  </r>
  <r>
    <x v="57"/>
    <n v="9.0725999999999996"/>
    <n v="-0.26334000000000002"/>
    <n v="0.86040000000000005"/>
  </r>
  <r>
    <x v="57"/>
    <n v="10.2959"/>
    <n v="-0.30149999999999999"/>
    <n v="0.86040000000000005"/>
  </r>
  <r>
    <x v="57"/>
    <n v="10.7294"/>
    <n v="-0.32238"/>
    <n v="0.86040000000000005"/>
  </r>
  <r>
    <x v="57"/>
    <n v="10.771699999999999"/>
    <n v="-0.31669000000000003"/>
    <n v="0.86040000000000005"/>
  </r>
  <r>
    <x v="57"/>
    <n v="9.3259000000000007"/>
    <n v="-0.22503000000000001"/>
    <n v="0.86040000000000005"/>
  </r>
  <r>
    <x v="57"/>
    <n v="8.6382999999999992"/>
    <n v="-0.18651000000000001"/>
    <n v="0.86040000000000005"/>
  </r>
  <r>
    <x v="57"/>
    <n v="9.1091999999999995"/>
    <n v="-0.20754"/>
    <n v="0.86040000000000005"/>
  </r>
  <r>
    <x v="57"/>
    <n v="9.4010999999999996"/>
    <n v="-0.21856"/>
    <n v="0.86040000000000005"/>
  </r>
  <r>
    <x v="57"/>
    <n v="9.9270999999999994"/>
    <n v="-0.24110999999999999"/>
    <n v="0.86040000000000005"/>
  </r>
  <r>
    <x v="57"/>
    <n v="9.6003000000000007"/>
    <n v="-0.22481000000000001"/>
    <n v="0.86040000000000005"/>
  </r>
  <r>
    <x v="57"/>
    <n v="9.3490000000000002"/>
    <n v="-0.20694000000000001"/>
    <n v="0.86040000000000005"/>
  </r>
  <r>
    <x v="57"/>
    <n v="8.8180999999999994"/>
    <n v="-0.18234"/>
    <n v="0.86040000000000005"/>
  </r>
  <r>
    <x v="57"/>
    <n v="7.8090000000000002"/>
    <n v="-0.13722999999999999"/>
    <n v="0.86040000000000005"/>
  </r>
  <r>
    <x v="57"/>
    <n v="8.4641999999999999"/>
    <n v="-0.17516000000000001"/>
    <n v="0.86040000000000005"/>
  </r>
  <r>
    <x v="57"/>
    <n v="7.1901000000000002"/>
    <n v="-0.11656999999999999"/>
    <n v="0.86040000000000005"/>
  </r>
  <r>
    <x v="57"/>
    <n v="7.3301999999999996"/>
    <n v="-0.13372999999999999"/>
    <n v="0.86040000000000005"/>
  </r>
  <r>
    <x v="57"/>
    <n v="7.9964000000000004"/>
    <n v="-0.14096"/>
    <n v="0.86040000000000005"/>
  </r>
  <r>
    <x v="57"/>
    <n v="9.5595999999999997"/>
    <n v="-0.19574"/>
    <n v="0.86040000000000005"/>
  </r>
  <r>
    <x v="57"/>
    <n v="10.836399999999999"/>
    <n v="-0.2621"/>
    <n v="0.86040000000000005"/>
  </r>
  <r>
    <x v="57"/>
    <n v="10.0212"/>
    <n v="-0.20485"/>
    <n v="0.86040000000000005"/>
  </r>
  <r>
    <x v="57"/>
    <n v="9.5189000000000004"/>
    <n v="-0.19384999999999999"/>
    <n v="0.86040000000000005"/>
  </r>
  <r>
    <x v="57"/>
    <n v="9.6515000000000004"/>
    <n v="-0.20755000000000001"/>
    <n v="0.86040000000000005"/>
  </r>
  <r>
    <x v="57"/>
    <n v="10.231199999999999"/>
    <n v="-0.22983999999999999"/>
    <n v="0.86040000000000005"/>
  </r>
  <r>
    <x v="57"/>
    <n v="11.0626"/>
    <n v="-0.26067000000000001"/>
    <n v="0.86040000000000005"/>
  </r>
  <r>
    <x v="57"/>
    <n v="10.875"/>
    <n v="-0.25161"/>
    <n v="0.86040000000000005"/>
  </r>
  <r>
    <x v="57"/>
    <n v="12.436400000000001"/>
    <n v="-0.30684"/>
    <n v="0.86040000000000005"/>
  </r>
  <r>
    <x v="57"/>
    <n v="13.2723"/>
    <n v="-0.34061000000000002"/>
    <n v="0.86040000000000005"/>
  </r>
  <r>
    <x v="57"/>
    <n v="12.638500000000001"/>
    <n v="-0.30074000000000001"/>
    <n v="0.86040000000000005"/>
  </r>
  <r>
    <x v="57"/>
    <n v="12.013999999999999"/>
    <n v="-0.27383000000000002"/>
    <n v="0.86040000000000005"/>
  </r>
  <r>
    <x v="57"/>
    <n v="10.8398"/>
    <n v="-0.22622"/>
    <n v="0.86040000000000005"/>
  </r>
  <r>
    <x v="57"/>
    <n v="11.821300000000001"/>
    <n v="-0.25641000000000003"/>
    <n v="0.86040000000000005"/>
  </r>
  <r>
    <x v="57"/>
    <n v="10.2789"/>
    <n v="-0.20338000000000001"/>
    <n v="0.86040000000000005"/>
  </r>
  <r>
    <x v="57"/>
    <n v="11.7883"/>
    <n v="-0.23551"/>
    <n v="0.86040000000000005"/>
  </r>
  <r>
    <x v="57"/>
    <n v="13.033799999999999"/>
    <n v="-0.28272999999999998"/>
    <n v="0.86040000000000005"/>
  </r>
  <r>
    <x v="57"/>
    <n v="13.778499999999999"/>
    <n v="-0.31031999999999998"/>
    <n v="0.86040000000000005"/>
  </r>
  <r>
    <x v="57"/>
    <n v="13.3057"/>
    <n v="-0.29735"/>
    <n v="0.86040000000000005"/>
  </r>
  <r>
    <x v="57"/>
    <n v="12.4422"/>
    <n v="-0.26119999999999999"/>
    <n v="0.86040000000000005"/>
  </r>
  <r>
    <x v="57"/>
    <n v="11.754300000000001"/>
    <n v="-0.23383999999999999"/>
    <n v="0.86040000000000005"/>
  </r>
  <r>
    <x v="57"/>
    <n v="13.375999999999999"/>
    <n v="-0.28261999999999998"/>
    <n v="0.86040000000000005"/>
  </r>
  <r>
    <x v="57"/>
    <n v="11.976100000000001"/>
    <n v="-0.22869999999999999"/>
    <n v="0.86040000000000005"/>
  </r>
  <r>
    <x v="57"/>
    <n v="11.5252"/>
    <n v="-0.21121000000000001"/>
    <n v="0.86040000000000005"/>
  </r>
  <r>
    <x v="57"/>
    <n v="12.8338"/>
    <n v="-0.25846000000000002"/>
    <n v="0.86040000000000005"/>
  </r>
  <r>
    <x v="57"/>
    <n v="12.9734"/>
    <n v="-0.25169999999999998"/>
    <n v="0.86040000000000005"/>
  </r>
  <r>
    <x v="57"/>
    <n v="12.350199999999999"/>
    <n v="-0.22714000000000001"/>
    <n v="0.86040000000000005"/>
  </r>
  <r>
    <x v="57"/>
    <n v="9.0108999999999995"/>
    <n v="-0.10285999999999999"/>
    <n v="0.86040000000000005"/>
  </r>
  <r>
    <x v="57"/>
    <n v="8.2967999999999993"/>
    <n v="-7.3999999999999996E-2"/>
    <n v="0.86040000000000005"/>
  </r>
  <r>
    <x v="57"/>
    <n v="8.3895"/>
    <n v="-6.6960000000000006E-2"/>
    <n v="0.86040000000000005"/>
  </r>
  <r>
    <x v="57"/>
    <n v="9.0469000000000008"/>
    <n v="-8.7559999999999999E-2"/>
    <n v="0.86040000000000005"/>
  </r>
  <r>
    <x v="57"/>
    <n v="6.7431999999999999"/>
    <n v="-9.5399999999999999E-3"/>
    <n v="0.86040000000000005"/>
  </r>
  <r>
    <x v="57"/>
    <n v="12.3506"/>
    <n v="-0.20585999999999999"/>
    <n v="0.86040000000000005"/>
  </r>
  <r>
    <x v="57"/>
    <n v="10.323600000000001"/>
    <n v="-0.14842"/>
    <n v="0.86040000000000005"/>
  </r>
  <r>
    <x v="57"/>
    <n v="9.6189"/>
    <n v="-0.10241"/>
    <n v="0.86040000000000005"/>
  </r>
  <r>
    <x v="57"/>
    <n v="9.6966000000000001"/>
    <n v="-9.3609999999999999E-2"/>
    <n v="0.86040000000000005"/>
  </r>
  <r>
    <x v="57"/>
    <n v="10.3878"/>
    <n v="-0.11824"/>
    <n v="0.86040000000000005"/>
  </r>
  <r>
    <x v="57"/>
    <n v="13.858499999999999"/>
    <n v="-0.22922000000000001"/>
    <n v="0.86040000000000005"/>
  </r>
  <r>
    <x v="58"/>
    <n v="2.9338000000000002"/>
    <n v="0.10413"/>
    <n v="0.87370000000000003"/>
  </r>
  <r>
    <x v="58"/>
    <n v="3.2892000000000001"/>
    <n v="8.7660000000000002E-2"/>
    <n v="0.87370000000000003"/>
  </r>
  <r>
    <x v="58"/>
    <n v="3.6095000000000002"/>
    <n v="5.314E-2"/>
    <n v="0.87370000000000003"/>
  </r>
  <r>
    <x v="58"/>
    <n v="3.6086999999999998"/>
    <n v="5.9150000000000001E-2"/>
    <n v="0.87370000000000003"/>
  </r>
  <r>
    <x v="58"/>
    <n v="2.5388000000000002"/>
    <n v="0.10789"/>
    <n v="0.87370000000000003"/>
  </r>
  <r>
    <x v="58"/>
    <n v="2.5951"/>
    <n v="0.13099"/>
    <n v="0.87370000000000003"/>
  </r>
  <r>
    <x v="58"/>
    <n v="-3.399"/>
    <n v="0.39723000000000003"/>
    <n v="0.87370000000000003"/>
  </r>
  <r>
    <x v="58"/>
    <n v="-3.4268999999999998"/>
    <n v="0.37203999999999998"/>
    <n v="0.87370000000000003"/>
  </r>
  <r>
    <x v="58"/>
    <n v="-3.2210000000000001"/>
    <n v="0.37187999999999999"/>
    <n v="0.87370000000000003"/>
  </r>
  <r>
    <x v="58"/>
    <n v="-3.5775000000000001"/>
    <n v="0.37630000000000002"/>
    <n v="0.87370000000000003"/>
  </r>
  <r>
    <x v="58"/>
    <n v="-2.8826999999999998"/>
    <n v="0.34344999999999998"/>
    <n v="0.87370000000000003"/>
  </r>
  <r>
    <x v="58"/>
    <n v="-2.3498999999999999"/>
    <n v="0.32773000000000002"/>
    <n v="0.87370000000000003"/>
  </r>
  <r>
    <x v="58"/>
    <n v="-2.0078"/>
    <n v="0.31148999999999999"/>
    <n v="0.87370000000000003"/>
  </r>
  <r>
    <x v="58"/>
    <n v="-2.9373999999999998"/>
    <n v="0.35254999999999997"/>
    <n v="0.87370000000000003"/>
  </r>
  <r>
    <x v="58"/>
    <n v="-3.5735999999999999"/>
    <n v="0.37992999999999999"/>
    <n v="0.87370000000000003"/>
  </r>
  <r>
    <x v="58"/>
    <n v="-5.3270999999999997"/>
    <n v="0.45780999999999999"/>
    <n v="0.87370000000000003"/>
  </r>
  <r>
    <x v="58"/>
    <n v="-7.6303999999999998"/>
    <n v="0.56140999999999996"/>
    <n v="0.87370000000000003"/>
  </r>
  <r>
    <x v="58"/>
    <n v="-8.6822999999999997"/>
    <n v="0.60694999999999999"/>
    <n v="0.87370000000000003"/>
  </r>
  <r>
    <x v="58"/>
    <n v="-8.7571999999999992"/>
    <n v="0.60377000000000003"/>
    <n v="0.87370000000000003"/>
  </r>
  <r>
    <x v="58"/>
    <n v="-8.0959000000000003"/>
    <n v="0.57249000000000005"/>
    <n v="0.87370000000000003"/>
  </r>
  <r>
    <x v="58"/>
    <n v="-8.1736000000000004"/>
    <n v="0.57067000000000001"/>
    <n v="0.87370000000000003"/>
  </r>
  <r>
    <x v="58"/>
    <n v="-6.8609999999999998"/>
    <n v="0.50134999999999996"/>
    <n v="0.87370000000000003"/>
  </r>
  <r>
    <x v="58"/>
    <n v="-7.9188000000000001"/>
    <n v="0.56006999999999996"/>
    <n v="0.87370000000000003"/>
  </r>
  <r>
    <x v="58"/>
    <n v="-7.7323000000000004"/>
    <n v="0.53771999999999998"/>
    <n v="0.87370000000000003"/>
  </r>
  <r>
    <x v="58"/>
    <n v="-8.4957999999999991"/>
    <n v="0.56952000000000003"/>
    <n v="0.87370000000000003"/>
  </r>
  <r>
    <x v="58"/>
    <n v="-7.9283000000000001"/>
    <n v="0.54913999999999996"/>
    <n v="0.87370000000000003"/>
  </r>
  <r>
    <x v="58"/>
    <n v="-8.1609999999999996"/>
    <n v="0.55742999999999998"/>
    <n v="0.87370000000000003"/>
  </r>
  <r>
    <x v="58"/>
    <n v="-8.8458000000000006"/>
    <n v="0.57060999999999995"/>
    <n v="0.87370000000000003"/>
  </r>
  <r>
    <x v="58"/>
    <n v="-9.0138999999999996"/>
    <n v="0.57367000000000001"/>
    <n v="0.87370000000000003"/>
  </r>
  <r>
    <x v="58"/>
    <n v="-9.3024000000000004"/>
    <n v="0.58364000000000005"/>
    <n v="0.87370000000000003"/>
  </r>
  <r>
    <x v="58"/>
    <n v="-9.9736999999999991"/>
    <n v="0.60955000000000004"/>
    <n v="0.87370000000000003"/>
  </r>
  <r>
    <x v="58"/>
    <n v="-9.9312000000000005"/>
    <n v="0.62697999999999998"/>
    <n v="0.87370000000000003"/>
  </r>
  <r>
    <x v="58"/>
    <n v="-10.728199999999999"/>
    <n v="0.65786999999999995"/>
    <n v="0.87370000000000003"/>
  </r>
  <r>
    <x v="58"/>
    <n v="-11.271000000000001"/>
    <n v="0.64583999999999997"/>
    <n v="0.87370000000000003"/>
  </r>
  <r>
    <x v="58"/>
    <n v="-9.8840000000000003"/>
    <n v="0.59801000000000004"/>
    <n v="0.87370000000000003"/>
  </r>
  <r>
    <x v="58"/>
    <n v="-9.9529999999999994"/>
    <n v="0.62485999999999997"/>
    <n v="0.87370000000000003"/>
  </r>
  <r>
    <x v="58"/>
    <n v="-10.158799999999999"/>
    <n v="0.62043000000000004"/>
    <n v="0.87370000000000003"/>
  </r>
  <r>
    <x v="58"/>
    <n v="-11.6608"/>
    <n v="0.63400000000000001"/>
    <n v="0.87370000000000003"/>
  </r>
  <r>
    <x v="58"/>
    <n v="-10.828099999999999"/>
    <n v="0.60634999999999994"/>
    <n v="0.87370000000000003"/>
  </r>
  <r>
    <x v="58"/>
    <n v="-11.0839"/>
    <n v="0.61546000000000001"/>
    <n v="0.87370000000000003"/>
  </r>
  <r>
    <x v="58"/>
    <n v="-10.000500000000001"/>
    <n v="0.57091999999999998"/>
    <n v="0.87370000000000003"/>
  </r>
  <r>
    <x v="58"/>
    <n v="-9.9087999999999994"/>
    <n v="0.56513000000000002"/>
    <n v="0.87370000000000003"/>
  </r>
  <r>
    <x v="58"/>
    <n v="-10.483599999999999"/>
    <n v="0.58687"/>
    <n v="0.87370000000000003"/>
  </r>
  <r>
    <x v="58"/>
    <n v="-10.523099999999999"/>
    <n v="0.56323000000000001"/>
    <n v="0.87370000000000003"/>
  </r>
  <r>
    <x v="58"/>
    <n v="-10.215999999999999"/>
    <n v="0.55052999999999996"/>
    <n v="0.87370000000000003"/>
  </r>
  <r>
    <x v="58"/>
    <n v="-11.330399999999999"/>
    <n v="0.60206000000000004"/>
    <n v="0.87370000000000003"/>
  </r>
  <r>
    <x v="58"/>
    <n v="-10.084099999999999"/>
    <n v="0.57223000000000002"/>
    <n v="0.87370000000000003"/>
  </r>
  <r>
    <x v="58"/>
    <n v="-12.051600000000001"/>
    <n v="0.62575000000000003"/>
    <n v="0.87370000000000003"/>
  </r>
  <r>
    <x v="58"/>
    <n v="-11.7807"/>
    <n v="0.62168000000000001"/>
    <n v="0.87370000000000003"/>
  </r>
  <r>
    <x v="58"/>
    <n v="-11.7807"/>
    <n v="0.63943000000000005"/>
    <n v="0.87370000000000003"/>
  </r>
  <r>
    <x v="58"/>
    <n v="-11.263"/>
    <n v="0.60758000000000001"/>
    <n v="0.87370000000000003"/>
  </r>
  <r>
    <x v="58"/>
    <n v="-9.9342000000000006"/>
    <n v="0.57813999999999999"/>
    <n v="0.87370000000000003"/>
  </r>
  <r>
    <x v="58"/>
    <n v="-6.8761999999999999"/>
    <n v="0.46482000000000001"/>
    <n v="0.87370000000000003"/>
  </r>
  <r>
    <x v="58"/>
    <n v="-10.373900000000001"/>
    <n v="0.57665999999999995"/>
    <n v="0.87370000000000003"/>
  </r>
  <r>
    <x v="58"/>
    <n v="-9.8285"/>
    <n v="0.54247999999999996"/>
    <n v="0.87370000000000003"/>
  </r>
  <r>
    <x v="58"/>
    <n v="-10.749599999999999"/>
    <n v="0.56642999999999999"/>
    <n v="0.87370000000000003"/>
  </r>
  <r>
    <x v="58"/>
    <n v="-10.3651"/>
    <n v="0.54851000000000005"/>
    <n v="0.87370000000000003"/>
  </r>
  <r>
    <x v="58"/>
    <n v="-10.657400000000001"/>
    <n v="0.56837000000000004"/>
    <n v="0.87370000000000003"/>
  </r>
  <r>
    <x v="58"/>
    <n v="-10.773899999999999"/>
    <n v="0.56701999999999997"/>
    <n v="0.87370000000000003"/>
  </r>
  <r>
    <x v="58"/>
    <n v="-11.414"/>
    <n v="0.58964000000000005"/>
    <n v="0.87370000000000003"/>
  </r>
  <r>
    <x v="58"/>
    <n v="-8.3428000000000004"/>
    <n v="0.49823000000000001"/>
    <n v="0.87370000000000003"/>
  </r>
  <r>
    <x v="58"/>
    <n v="-11.4331"/>
    <n v="0.60894999999999999"/>
    <n v="0.87370000000000003"/>
  </r>
  <r>
    <x v="58"/>
    <n v="-11.795999999999999"/>
    <n v="0.62051000000000001"/>
    <n v="0.87370000000000003"/>
  </r>
  <r>
    <x v="58"/>
    <n v="-12.6874"/>
    <n v="0.65869"/>
    <n v="0.87370000000000003"/>
  </r>
  <r>
    <x v="59"/>
    <n v="-0.377"/>
    <n v="0.22040999999999999"/>
    <n v="0.84709999999999996"/>
  </r>
  <r>
    <x v="59"/>
    <n v="-2.2486000000000002"/>
    <n v="0.32166"/>
    <n v="0.84709999999999996"/>
  </r>
  <r>
    <x v="59"/>
    <n v="-5.7385000000000002"/>
    <n v="0.50876999999999994"/>
    <n v="0.84709999999999996"/>
  </r>
  <r>
    <x v="59"/>
    <n v="-5.2633000000000001"/>
    <n v="0.48025000000000001"/>
    <n v="0.84709999999999996"/>
  </r>
  <r>
    <x v="59"/>
    <n v="-5.375"/>
    <n v="0.48127999999999999"/>
    <n v="0.84709999999999996"/>
  </r>
  <r>
    <x v="59"/>
    <n v="-6.0906000000000002"/>
    <n v="0.48730000000000001"/>
    <n v="0.84709999999999996"/>
  </r>
  <r>
    <x v="59"/>
    <n v="-5.8575999999999997"/>
    <n v="0.46042"/>
    <n v="0.84709999999999996"/>
  </r>
  <r>
    <x v="59"/>
    <n v="-5.2477999999999998"/>
    <n v="0.44147999999999998"/>
    <n v="0.84709999999999996"/>
  </r>
  <r>
    <x v="59"/>
    <n v="-4.9607999999999999"/>
    <n v="0.43569000000000002"/>
    <n v="0.84709999999999996"/>
  </r>
  <r>
    <x v="59"/>
    <n v="-5.0105000000000004"/>
    <n v="0.39903"/>
    <n v="0.84709999999999996"/>
  </r>
  <r>
    <x v="59"/>
    <n v="-4.7337999999999996"/>
    <n v="0.38353999999999999"/>
    <n v="0.84709999999999996"/>
  </r>
  <r>
    <x v="59"/>
    <n v="-4.6890999999999998"/>
    <n v="0.39485999999999999"/>
    <n v="0.84709999999999996"/>
  </r>
  <r>
    <x v="59"/>
    <n v="-4.3308"/>
    <n v="0.39212999999999998"/>
    <n v="0.84709999999999996"/>
  </r>
  <r>
    <x v="59"/>
    <n v="-5.0118"/>
    <n v="0.42392999999999997"/>
    <n v="0.84709999999999996"/>
  </r>
  <r>
    <x v="59"/>
    <n v="-3.9639000000000002"/>
    <n v="0.35088999999999998"/>
    <n v="0.84709999999999996"/>
  </r>
  <r>
    <x v="59"/>
    <n v="-3.7292999999999998"/>
    <n v="0.35816999999999999"/>
    <n v="0.84709999999999996"/>
  </r>
  <r>
    <x v="59"/>
    <n v="-6.1134000000000004"/>
    <n v="0.45465"/>
    <n v="0.84709999999999996"/>
  </r>
  <r>
    <x v="59"/>
    <n v="-5.4955999999999996"/>
    <n v="0.42920999999999998"/>
    <n v="0.84709999999999996"/>
  </r>
  <r>
    <x v="59"/>
    <n v="-5.5411999999999999"/>
    <n v="0.42093999999999998"/>
    <n v="0.84709999999999996"/>
  </r>
  <r>
    <x v="59"/>
    <n v="-6.3181000000000003"/>
    <n v="0.45345000000000002"/>
    <n v="0.84709999999999996"/>
  </r>
  <r>
    <x v="59"/>
    <n v="-5.5606"/>
    <n v="0.40731000000000001"/>
    <n v="0.84709999999999996"/>
  </r>
  <r>
    <x v="59"/>
    <n v="-5.3948"/>
    <n v="0.39927000000000001"/>
    <n v="0.84709999999999996"/>
  </r>
  <r>
    <x v="59"/>
    <n v="-6.3240999999999996"/>
    <n v="0.45023999999999997"/>
    <n v="0.84709999999999996"/>
  </r>
  <r>
    <x v="59"/>
    <n v="-6.1965000000000003"/>
    <n v="0.42907000000000001"/>
    <n v="0.84709999999999996"/>
  </r>
  <r>
    <x v="59"/>
    <n v="-7.1595000000000004"/>
    <n v="0.47959000000000002"/>
    <n v="0.84709999999999996"/>
  </r>
  <r>
    <x v="59"/>
    <n v="-7.0007999999999999"/>
    <n v="0.48126999999999998"/>
    <n v="0.84709999999999996"/>
  </r>
  <r>
    <x v="59"/>
    <n v="-5.7624000000000004"/>
    <n v="0.43586999999999998"/>
    <n v="0.84709999999999996"/>
  </r>
  <r>
    <x v="59"/>
    <n v="-7.4757999999999996"/>
    <n v="0.49491000000000002"/>
    <n v="0.84709999999999996"/>
  </r>
  <r>
    <x v="59"/>
    <n v="-7.0938999999999997"/>
    <n v="0.47045999999999999"/>
    <n v="0.84709999999999996"/>
  </r>
  <r>
    <x v="59"/>
    <n v="-7.3913000000000002"/>
    <n v="0.47123999999999999"/>
    <n v="0.84709999999999996"/>
  </r>
  <r>
    <x v="59"/>
    <n v="-7.3436000000000003"/>
    <n v="0.46762999999999999"/>
    <n v="0.84709999999999996"/>
  </r>
  <r>
    <x v="59"/>
    <n v="-6.8357000000000001"/>
    <n v="0.44309999999999999"/>
    <n v="0.84709999999999996"/>
  </r>
  <r>
    <x v="59"/>
    <n v="-7.5972999999999997"/>
    <n v="0.46528999999999998"/>
    <n v="0.84709999999999996"/>
  </r>
  <r>
    <x v="59"/>
    <n v="-6.6069000000000004"/>
    <n v="0.42730000000000001"/>
    <n v="0.84709999999999996"/>
  </r>
  <r>
    <x v="59"/>
    <n v="-6.8661000000000003"/>
    <n v="0.43741999999999998"/>
    <n v="0.84709999999999996"/>
  </r>
  <r>
    <x v="59"/>
    <n v="-6.0008999999999997"/>
    <n v="0.40958"/>
    <n v="0.84709999999999996"/>
  </r>
  <r>
    <x v="59"/>
    <n v="-5.6535000000000002"/>
    <n v="0.38451999999999997"/>
    <n v="0.84709999999999996"/>
  </r>
  <r>
    <x v="59"/>
    <n v="-7.5293999999999999"/>
    <n v="0.46198"/>
    <n v="0.84709999999999996"/>
  </r>
  <r>
    <x v="59"/>
    <n v="-7.9871999999999996"/>
    <n v="0.45771000000000001"/>
    <n v="0.84709999999999996"/>
  </r>
  <r>
    <x v="59"/>
    <n v="-7.0388000000000002"/>
    <n v="0.42913000000000001"/>
    <n v="0.84709999999999996"/>
  </r>
  <r>
    <x v="59"/>
    <n v="-5.5766"/>
    <n v="0.35927999999999999"/>
    <n v="0.84709999999999996"/>
  </r>
  <r>
    <x v="59"/>
    <n v="-5.6325000000000003"/>
    <n v="0.37085000000000001"/>
    <n v="0.84709999999999996"/>
  </r>
  <r>
    <x v="59"/>
    <n v="-6.0251000000000001"/>
    <n v="0.37533"/>
    <n v="0.84709999999999996"/>
  </r>
  <r>
    <x v="59"/>
    <n v="-6.2549000000000001"/>
    <n v="0.37074000000000001"/>
    <n v="0.84709999999999996"/>
  </r>
  <r>
    <x v="59"/>
    <n v="-5.4211"/>
    <n v="0.36549999999999999"/>
    <n v="0.84709999999999996"/>
  </r>
  <r>
    <x v="59"/>
    <n v="-4.5650000000000004"/>
    <n v="0.33026"/>
    <n v="0.84709999999999996"/>
  </r>
  <r>
    <x v="59"/>
    <n v="-5.3178999999999998"/>
    <n v="0.32923000000000002"/>
    <n v="0.84709999999999996"/>
  </r>
  <r>
    <x v="59"/>
    <n v="-6.3653000000000004"/>
    <n v="0.36775999999999998"/>
    <n v="0.84709999999999996"/>
  </r>
  <r>
    <x v="59"/>
    <n v="-5.4915000000000003"/>
    <n v="0.31247000000000003"/>
    <n v="0.84709999999999996"/>
  </r>
  <r>
    <x v="59"/>
    <n v="-5.3658999999999999"/>
    <n v="0.30763000000000001"/>
    <n v="0.84709999999999996"/>
  </r>
  <r>
    <x v="59"/>
    <n v="-5.1802000000000001"/>
    <n v="0.30947000000000002"/>
    <n v="0.84709999999999996"/>
  </r>
  <r>
    <x v="59"/>
    <n v="-4.7413999999999996"/>
    <n v="0.28199000000000002"/>
    <n v="0.84709999999999996"/>
  </r>
  <r>
    <x v="59"/>
    <n v="-5.7647000000000004"/>
    <n v="0.31923000000000001"/>
    <n v="0.84709999999999996"/>
  </r>
  <r>
    <x v="59"/>
    <n v="-5.7202999999999999"/>
    <n v="0.31695000000000001"/>
    <n v="0.84709999999999996"/>
  </r>
  <r>
    <x v="59"/>
    <n v="-3.9512"/>
    <n v="0.25905"/>
    <n v="0.84709999999999996"/>
  </r>
  <r>
    <x v="59"/>
    <n v="-3.1825999999999999"/>
    <n v="0.23907999999999999"/>
    <n v="0.84709999999999996"/>
  </r>
  <r>
    <x v="59"/>
    <n v="-3.3462999999999998"/>
    <n v="0.25363999999999998"/>
    <n v="0.84709999999999996"/>
  </r>
  <r>
    <x v="59"/>
    <n v="-1.1051"/>
    <n v="0.17072000000000001"/>
    <n v="0.84709999999999996"/>
  </r>
  <r>
    <x v="59"/>
    <n v="-2.4822000000000002"/>
    <n v="0.2117"/>
    <n v="0.84709999999999996"/>
  </r>
  <r>
    <x v="59"/>
    <n v="0.79690000000000005"/>
    <n v="9.0670000000000001E-2"/>
    <n v="0.84709999999999996"/>
  </r>
  <r>
    <x v="59"/>
    <n v="2.2439"/>
    <n v="3.9019999999999999E-2"/>
    <n v="0.84709999999999996"/>
  </r>
  <r>
    <x v="59"/>
    <n v="3.2218"/>
    <n v="1.4069999999999999E-2"/>
    <n v="0.84709999999999996"/>
  </r>
  <r>
    <x v="60"/>
    <n v="18.392399999999999"/>
    <n v="-0.84145000000000003"/>
    <n v="0.82720000000000005"/>
  </r>
  <r>
    <x v="60"/>
    <n v="24.020600000000002"/>
    <n v="-1.14062"/>
    <n v="0.82720000000000005"/>
  </r>
  <r>
    <x v="60"/>
    <n v="22.927299999999999"/>
    <n v="-1.0777600000000001"/>
    <n v="0.82720000000000005"/>
  </r>
  <r>
    <x v="60"/>
    <n v="21.616199999999999"/>
    <n v="-0.97482999999999997"/>
    <n v="0.82720000000000005"/>
  </r>
  <r>
    <x v="60"/>
    <n v="20.338000000000001"/>
    <n v="-0.93171999999999999"/>
    <n v="0.82720000000000005"/>
  </r>
  <r>
    <x v="60"/>
    <n v="19.482199999999999"/>
    <n v="-0.87468999999999997"/>
    <n v="0.82720000000000005"/>
  </r>
  <r>
    <x v="60"/>
    <n v="19.0031"/>
    <n v="-0.85690999999999995"/>
    <n v="0.82720000000000005"/>
  </r>
  <r>
    <x v="60"/>
    <n v="19.089700000000001"/>
    <n v="-0.86902999999999997"/>
    <n v="0.82720000000000005"/>
  </r>
  <r>
    <x v="60"/>
    <n v="19.247699999999998"/>
    <n v="-0.83848"/>
    <n v="0.82720000000000005"/>
  </r>
  <r>
    <x v="60"/>
    <n v="19.267399999999999"/>
    <n v="-0.83764000000000005"/>
    <n v="0.82720000000000005"/>
  </r>
  <r>
    <x v="60"/>
    <n v="17.9849"/>
    <n v="-0.77286999999999995"/>
    <n v="0.82720000000000005"/>
  </r>
  <r>
    <x v="60"/>
    <n v="18.7591"/>
    <n v="-0.79566000000000003"/>
    <n v="0.82720000000000005"/>
  </r>
  <r>
    <x v="60"/>
    <n v="19.642600000000002"/>
    <n v="-0.83430000000000004"/>
    <n v="0.82720000000000005"/>
  </r>
  <r>
    <x v="60"/>
    <n v="18.219200000000001"/>
    <n v="-0.74392000000000003"/>
    <n v="0.82720000000000005"/>
  </r>
  <r>
    <x v="60"/>
    <n v="18.123699999999999"/>
    <n v="-0.73351999999999995"/>
    <n v="0.82720000000000005"/>
  </r>
  <r>
    <x v="60"/>
    <n v="20.1739"/>
    <n v="-0.82138"/>
    <n v="0.82720000000000005"/>
  </r>
  <r>
    <x v="60"/>
    <n v="20.321999999999999"/>
    <n v="-0.80684999999999996"/>
    <n v="0.82720000000000005"/>
  </r>
  <r>
    <x v="60"/>
    <n v="17.260200000000001"/>
    <n v="-0.65505999999999998"/>
    <n v="0.82720000000000005"/>
  </r>
  <r>
    <x v="60"/>
    <n v="19.224"/>
    <n v="-0.73270999999999997"/>
    <n v="0.82720000000000005"/>
  </r>
  <r>
    <x v="60"/>
    <n v="19.3492"/>
    <n v="-0.73319000000000001"/>
    <n v="0.82720000000000005"/>
  </r>
  <r>
    <x v="60"/>
    <n v="20.113299999999999"/>
    <n v="-0.77632999999999996"/>
    <n v="0.82720000000000005"/>
  </r>
  <r>
    <x v="60"/>
    <n v="19.671299999999999"/>
    <n v="-0.76844000000000001"/>
    <n v="0.82720000000000005"/>
  </r>
  <r>
    <x v="60"/>
    <n v="20.179099999999998"/>
    <n v="-0.78046000000000004"/>
    <n v="0.82720000000000005"/>
  </r>
  <r>
    <x v="60"/>
    <n v="19.958300000000001"/>
    <n v="-0.76871999999999996"/>
    <n v="0.82720000000000005"/>
  </r>
  <r>
    <x v="60"/>
    <n v="19.441800000000001"/>
    <n v="-0.74236999999999997"/>
    <n v="0.82720000000000005"/>
  </r>
  <r>
    <x v="60"/>
    <n v="19.606000000000002"/>
    <n v="-0.75507000000000002"/>
    <n v="0.82720000000000005"/>
  </r>
  <r>
    <x v="4"/>
    <s v="#N/A N/A"/>
    <s v="#N/A N/A"/>
    <s v="#N/A N/A"/>
  </r>
  <r>
    <x v="60"/>
    <n v="20.657"/>
    <n v="-0.78956000000000004"/>
    <n v="0.82720000000000005"/>
  </r>
  <r>
    <x v="60"/>
    <n v="21.001000000000001"/>
    <n v="-0.80496999999999996"/>
    <n v="0.82720000000000005"/>
  </r>
  <r>
    <x v="60"/>
    <n v="19.9102"/>
    <n v="-0.74817999999999996"/>
    <n v="0.82720000000000005"/>
  </r>
  <r>
    <x v="60"/>
    <n v="19.909199999999998"/>
    <n v="-0.75068000000000001"/>
    <n v="0.82720000000000005"/>
  </r>
  <r>
    <x v="60"/>
    <n v="19.5"/>
    <n v="-0.72130000000000005"/>
    <n v="0.82720000000000005"/>
  </r>
  <r>
    <x v="60"/>
    <n v="17.7149"/>
    <n v="-0.64407000000000003"/>
    <n v="0.82720000000000005"/>
  </r>
  <r>
    <x v="60"/>
    <n v="18.0304"/>
    <n v="-0.64283999999999997"/>
    <n v="0.82720000000000005"/>
  </r>
  <r>
    <x v="60"/>
    <n v="19.622399999999999"/>
    <n v="-0.70850000000000002"/>
    <n v="0.82720000000000005"/>
  </r>
  <r>
    <x v="60"/>
    <n v="16.680700000000002"/>
    <n v="-0.57586999999999999"/>
    <n v="0.82720000000000005"/>
  </r>
  <r>
    <x v="60"/>
    <n v="14.6035"/>
    <n v="-0.50812999999999997"/>
    <n v="0.82720000000000005"/>
  </r>
  <r>
    <x v="60"/>
    <n v="15.949199999999999"/>
    <n v="-0.54269999999999996"/>
    <n v="0.82720000000000005"/>
  </r>
  <r>
    <x v="60"/>
    <n v="18.726700000000001"/>
    <n v="-0.67083000000000004"/>
    <n v="0.82720000000000005"/>
  </r>
  <r>
    <x v="60"/>
    <n v="18.445799999999998"/>
    <n v="-0.64222999999999997"/>
    <n v="0.82720000000000005"/>
  </r>
  <r>
    <x v="60"/>
    <n v="18.619900000000001"/>
    <n v="-0.65141000000000004"/>
    <n v="0.82720000000000005"/>
  </r>
  <r>
    <x v="60"/>
    <n v="16.878499999999999"/>
    <n v="-0.57313000000000003"/>
    <n v="0.82720000000000005"/>
  </r>
  <r>
    <x v="60"/>
    <n v="16.002800000000001"/>
    <n v="-0.55759000000000003"/>
    <n v="0.82720000000000005"/>
  </r>
  <r>
    <x v="60"/>
    <n v="16.0547"/>
    <n v="-0.55635000000000001"/>
    <n v="0.82720000000000005"/>
  </r>
  <r>
    <x v="60"/>
    <n v="17.827500000000001"/>
    <n v="-0.62661999999999995"/>
    <n v="0.82720000000000005"/>
  </r>
  <r>
    <x v="60"/>
    <n v="17.647500000000001"/>
    <n v="-0.60709999999999997"/>
    <n v="0.82720000000000005"/>
  </r>
  <r>
    <x v="60"/>
    <n v="16.4513"/>
    <n v="-0.54845999999999995"/>
    <n v="0.82720000000000005"/>
  </r>
  <r>
    <x v="60"/>
    <n v="17.348600000000001"/>
    <n v="-0.58509999999999995"/>
    <n v="0.82720000000000005"/>
  </r>
  <r>
    <x v="60"/>
    <n v="16.9208"/>
    <n v="-0.56796999999999997"/>
    <n v="0.82720000000000005"/>
  </r>
  <r>
    <x v="60"/>
    <n v="19.3489"/>
    <n v="-0.64112999999999998"/>
    <n v="0.82720000000000005"/>
  </r>
  <r>
    <x v="4"/>
    <s v="#N/A N/A"/>
    <s v="#N/A N/A"/>
    <s v="#N/A N/A"/>
  </r>
  <r>
    <x v="60"/>
    <n v="19.117000000000001"/>
    <n v="-0.64449000000000001"/>
    <n v="0.82720000000000005"/>
  </r>
  <r>
    <x v="60"/>
    <n v="20.6021"/>
    <n v="-0.68700000000000006"/>
    <n v="0.82720000000000005"/>
  </r>
  <r>
    <x v="60"/>
    <n v="21.5093"/>
    <n v="-0.71525000000000005"/>
    <n v="0.82720000000000005"/>
  </r>
  <r>
    <x v="60"/>
    <n v="23.642800000000001"/>
    <n v="-0.78803999999999996"/>
    <n v="0.82720000000000005"/>
  </r>
  <r>
    <x v="60"/>
    <n v="22.348800000000001"/>
    <n v="-0.72531000000000001"/>
    <n v="0.82720000000000005"/>
  </r>
  <r>
    <x v="60"/>
    <n v="19.6616"/>
    <n v="-0.62560000000000004"/>
    <n v="0.82720000000000005"/>
  </r>
  <r>
    <x v="60"/>
    <n v="20.101700000000001"/>
    <n v="-0.64473999999999998"/>
    <n v="0.82720000000000005"/>
  </r>
  <r>
    <x v="60"/>
    <n v="20.315000000000001"/>
    <n v="-0.64195999999999998"/>
    <n v="0.82720000000000005"/>
  </r>
  <r>
    <x v="60"/>
    <n v="20.230699999999999"/>
    <n v="-0.63661000000000001"/>
    <n v="0.82720000000000005"/>
  </r>
  <r>
    <x v="60"/>
    <n v="22.2867"/>
    <n v="-0.69581000000000004"/>
    <n v="0.82720000000000005"/>
  </r>
  <r>
    <x v="60"/>
    <n v="23.220199999999998"/>
    <n v="-0.72282000000000002"/>
    <n v="0.82720000000000005"/>
  </r>
  <r>
    <x v="60"/>
    <n v="24.417100000000001"/>
    <n v="-0.77202000000000004"/>
    <n v="0.82720000000000005"/>
  </r>
  <r>
    <x v="61"/>
    <n v="4.6291000000000002"/>
    <n v="-0.13542000000000001"/>
    <n v="0.88039999999999996"/>
  </r>
  <r>
    <x v="61"/>
    <n v="3.1261999999999999"/>
    <n v="-3.8559999999999997E-2"/>
    <n v="0.88039999999999996"/>
  </r>
  <r>
    <x v="61"/>
    <n v="5.0720999999999998"/>
    <n v="-0.12576000000000001"/>
    <n v="0.88039999999999996"/>
  </r>
  <r>
    <x v="61"/>
    <n v="4.7226999999999997"/>
    <n v="-0.10868999999999999"/>
    <n v="0.88039999999999996"/>
  </r>
  <r>
    <x v="61"/>
    <n v="5.5833000000000004"/>
    <n v="-0.16789000000000001"/>
    <n v="0.88039999999999996"/>
  </r>
  <r>
    <x v="61"/>
    <n v="6.8116000000000003"/>
    <n v="-0.22581000000000001"/>
    <n v="0.88039999999999996"/>
  </r>
  <r>
    <x v="61"/>
    <n v="8.5244"/>
    <n v="-0.3175"/>
    <n v="0.88039999999999996"/>
  </r>
  <r>
    <x v="61"/>
    <n v="9.0202000000000009"/>
    <n v="-0.33812999999999999"/>
    <n v="0.88039999999999996"/>
  </r>
  <r>
    <x v="61"/>
    <n v="8.3450000000000006"/>
    <n v="-0.30246000000000001"/>
    <n v="0.88039999999999996"/>
  </r>
  <r>
    <x v="61"/>
    <n v="9.3263999999999996"/>
    <n v="-0.33496999999999999"/>
    <n v="0.88039999999999996"/>
  </r>
  <r>
    <x v="61"/>
    <n v="9.0698000000000008"/>
    <n v="-0.32184000000000001"/>
    <n v="0.88039999999999996"/>
  </r>
  <r>
    <x v="61"/>
    <n v="11.838200000000001"/>
    <n v="-0.44927"/>
    <n v="0.88039999999999996"/>
  </r>
  <r>
    <x v="61"/>
    <n v="10.5131"/>
    <n v="-0.38417000000000001"/>
    <n v="0.88039999999999996"/>
  </r>
  <r>
    <x v="61"/>
    <n v="7.6280000000000001"/>
    <n v="-0.26395000000000002"/>
    <n v="0.88039999999999996"/>
  </r>
  <r>
    <x v="61"/>
    <n v="7.4"/>
    <n v="-0.25322"/>
    <n v="0.88039999999999996"/>
  </r>
  <r>
    <x v="61"/>
    <n v="7.8342000000000001"/>
    <n v="-0.27050999999999997"/>
    <n v="0.88039999999999996"/>
  </r>
  <r>
    <x v="61"/>
    <n v="7.62"/>
    <n v="-0.24085000000000001"/>
    <n v="0.88039999999999996"/>
  </r>
  <r>
    <x v="61"/>
    <n v="5.1780999999999997"/>
    <n v="-0.13633000000000001"/>
    <n v="0.88039999999999996"/>
  </r>
  <r>
    <x v="61"/>
    <n v="5.2796000000000003"/>
    <n v="-0.13816000000000001"/>
    <n v="0.88039999999999996"/>
  </r>
  <r>
    <x v="61"/>
    <n v="6.2088000000000001"/>
    <n v="-0.19954"/>
    <n v="0.88039999999999996"/>
  </r>
  <r>
    <x v="61"/>
    <n v="8.2726000000000006"/>
    <n v="-0.28841"/>
    <n v="0.88039999999999996"/>
  </r>
  <r>
    <x v="61"/>
    <n v="8.9271999999999991"/>
    <n v="-0.29492000000000002"/>
    <n v="0.88039999999999996"/>
  </r>
  <r>
    <x v="61"/>
    <n v="8.3920999999999992"/>
    <n v="-0.26904"/>
    <n v="0.88039999999999996"/>
  </r>
  <r>
    <x v="61"/>
    <n v="8.0747"/>
    <n v="-0.25039"/>
    <n v="0.88039999999999996"/>
  </r>
  <r>
    <x v="61"/>
    <n v="4.8247999999999998"/>
    <n v="-0.10931"/>
    <n v="0.88039999999999996"/>
  </r>
  <r>
    <x v="61"/>
    <n v="4.0571000000000002"/>
    <n v="-7.5670000000000001E-2"/>
    <n v="0.88039999999999996"/>
  </r>
  <r>
    <x v="61"/>
    <n v="3.2149999999999999"/>
    <n v="-1.423E-2"/>
    <n v="0.88039999999999996"/>
  </r>
  <r>
    <x v="61"/>
    <n v="2.2378"/>
    <n v="2.3730000000000001E-2"/>
    <n v="0.88039999999999996"/>
  </r>
  <r>
    <x v="61"/>
    <n v="-1.8742000000000001"/>
    <n v="0.17004"/>
    <n v="0.88039999999999996"/>
  </r>
  <r>
    <x v="61"/>
    <n v="2.2442000000000002"/>
    <n v="-4.7099999999999998E-3"/>
    <n v="0.88039999999999996"/>
  </r>
  <r>
    <x v="61"/>
    <n v="2.2006999999999999"/>
    <n v="1.729E-2"/>
    <n v="0.88039999999999996"/>
  </r>
  <r>
    <x v="61"/>
    <n v="2.7671000000000001"/>
    <n v="-7.1900000000000002E-3"/>
    <n v="0.88039999999999996"/>
  </r>
  <r>
    <x v="61"/>
    <n v="2.8965000000000001"/>
    <n v="-2.3640000000000001E-2"/>
    <n v="0.88039999999999996"/>
  </r>
  <r>
    <x v="61"/>
    <n v="2.4237000000000002"/>
    <n v="-1.39E-3"/>
    <n v="0.88039999999999996"/>
  </r>
  <r>
    <x v="61"/>
    <n v="2.2014"/>
    <n v="5.7540000000000001E-2"/>
    <n v="0.88039999999999996"/>
  </r>
  <r>
    <x v="61"/>
    <n v="1.7182999999999999"/>
    <n v="7.8070000000000001E-2"/>
    <n v="0.88039999999999996"/>
  </r>
  <r>
    <x v="61"/>
    <n v="1.7597"/>
    <n v="9.6129999999999993E-2"/>
    <n v="0.88039999999999996"/>
  </r>
  <r>
    <x v="61"/>
    <n v="2.0695000000000001"/>
    <n v="9.3149999999999997E-2"/>
    <n v="0.88039999999999996"/>
  </r>
  <r>
    <x v="61"/>
    <n v="3.6953999999999998"/>
    <n v="-2.4639999999999999E-2"/>
    <n v="0.88039999999999996"/>
  </r>
  <r>
    <x v="61"/>
    <n v="3.6194999999999999"/>
    <n v="-3.116E-2"/>
    <n v="0.88039999999999996"/>
  </r>
  <r>
    <x v="61"/>
    <n v="3.2673000000000001"/>
    <n v="-2.5559999999999999E-2"/>
    <n v="0.88039999999999996"/>
  </r>
  <r>
    <x v="61"/>
    <n v="4.2690999999999999"/>
    <n v="-6.6970000000000002E-2"/>
    <n v="0.88039999999999996"/>
  </r>
  <r>
    <x v="61"/>
    <n v="3.7953000000000001"/>
    <n v="-4.6440000000000002E-2"/>
    <n v="0.88039999999999996"/>
  </r>
  <r>
    <x v="61"/>
    <n v="3.5261999999999998"/>
    <n v="-3.4009999999999999E-2"/>
    <n v="0.88039999999999996"/>
  </r>
  <r>
    <x v="61"/>
    <n v="3.0592000000000001"/>
    <n v="-2.384E-2"/>
    <n v="0.88039999999999996"/>
  </r>
  <r>
    <x v="61"/>
    <n v="3.0051999999999999"/>
    <n v="-2.085E-2"/>
    <n v="0.88039999999999996"/>
  </r>
  <r>
    <x v="61"/>
    <n v="2.3784999999999998"/>
    <n v="4.7000000000000002E-3"/>
    <n v="0.88039999999999996"/>
  </r>
  <r>
    <x v="61"/>
    <n v="2.3218000000000001"/>
    <n v="7.2899999999999996E-3"/>
    <n v="0.88039999999999996"/>
  </r>
  <r>
    <x v="61"/>
    <n v="3.3203"/>
    <n v="-3.1489999999999997E-2"/>
    <n v="0.88039999999999996"/>
  </r>
  <r>
    <x v="61"/>
    <n v="3.4470000000000001"/>
    <n v="-3.5560000000000001E-2"/>
    <n v="0.88039999999999996"/>
  </r>
  <r>
    <x v="61"/>
    <n v="2.4687000000000001"/>
    <n v="3.13E-3"/>
    <n v="0.88039999999999996"/>
  </r>
  <r>
    <x v="61"/>
    <n v="2.2970999999999999"/>
    <n v="2.0129999999999999E-2"/>
    <n v="0.88039999999999996"/>
  </r>
  <r>
    <x v="61"/>
    <n v="2.4790000000000001"/>
    <n v="2.7399999999999998E-3"/>
    <n v="0.88039999999999996"/>
  </r>
  <r>
    <x v="61"/>
    <n v="4.1109999999999998"/>
    <n v="-4.1079999999999998E-2"/>
    <n v="0.88039999999999996"/>
  </r>
  <r>
    <x v="61"/>
    <n v="5.1010999999999997"/>
    <n v="-6.8210000000000007E-2"/>
    <n v="0.88039999999999996"/>
  </r>
  <r>
    <x v="61"/>
    <n v="5.2731000000000003"/>
    <n v="-7.4660000000000004E-2"/>
    <n v="0.88039999999999996"/>
  </r>
  <r>
    <x v="61"/>
    <n v="5.3768000000000002"/>
    <n v="-6.9059999999999996E-2"/>
    <n v="0.88039999999999996"/>
  </r>
  <r>
    <x v="61"/>
    <n v="5.7629999999999999"/>
    <n v="-8.0089999999999995E-2"/>
    <n v="0.88039999999999996"/>
  </r>
  <r>
    <x v="62"/>
    <m/>
    <m/>
    <m/>
  </r>
  <r>
    <x v="62"/>
    <m/>
    <m/>
    <m/>
  </r>
  <r>
    <x v="62"/>
    <m/>
    <m/>
    <m/>
  </r>
  <r>
    <x v="62"/>
    <m/>
    <m/>
    <m/>
  </r>
  <r>
    <x v="6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05F2EF-6E5B-404C-AE92-98937AC05408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1:A93" firstHeaderRow="1" firstDataRow="1" firstDataCol="1"/>
  <pivotFields count="4">
    <pivotField axis="axisRow" showAll="0">
      <items count="92">
        <item x="7"/>
        <item x="38"/>
        <item x="37"/>
        <item x="53"/>
        <item x="36"/>
        <item x="52"/>
        <item x="35"/>
        <item x="51"/>
        <item x="34"/>
        <item x="50"/>
        <item x="47"/>
        <item x="48"/>
        <item x="33"/>
        <item x="45"/>
        <item x="46"/>
        <item x="32"/>
        <item x="44"/>
        <item x="43"/>
        <item x="78"/>
        <item x="57"/>
        <item x="55"/>
        <item x="74"/>
        <item x="71"/>
        <item x="72"/>
        <item x="54"/>
        <item x="69"/>
        <item x="89"/>
        <item x="70"/>
        <item x="88"/>
        <item x="87"/>
        <item x="86"/>
        <item x="85"/>
        <item x="65"/>
        <item x="84"/>
        <item x="83"/>
        <item x="64"/>
        <item x="82"/>
        <item x="63"/>
        <item x="81"/>
        <item x="80"/>
        <item x="77"/>
        <item x="76"/>
        <item x="75"/>
        <item x="62"/>
        <item x="61"/>
        <item x="41"/>
        <item x="40"/>
        <item x="60"/>
        <item x="59"/>
        <item x="79"/>
        <item x="58"/>
        <item x="56"/>
        <item x="73"/>
        <item x="39"/>
        <item x="68"/>
        <item x="66"/>
        <item x="67"/>
        <item x="49"/>
        <item x="42"/>
        <item x="30"/>
        <item x="31"/>
        <item x="29"/>
        <item x="28"/>
        <item x="27"/>
        <item x="4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0"/>
        <item x="9"/>
        <item x="11"/>
        <item x="8"/>
        <item x="6"/>
        <item x="5"/>
        <item x="3"/>
        <item x="2"/>
        <item x="1"/>
        <item x="0"/>
        <item x="90"/>
        <item t="default"/>
      </items>
    </pivotField>
    <pivotField showAll="0"/>
    <pivotField showAll="0"/>
    <pivotField showAll="0"/>
  </pivotFields>
  <rowFields count="1">
    <field x="0"/>
  </rowFields>
  <row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0DFF2-7C4E-42A1-A987-CEA9119A1CF9}" name="樞紐分析表4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K1:K65" firstHeaderRow="1" firstDataRow="1" firstDataCol="1"/>
  <pivotFields count="4">
    <pivotField axis="axisRow" showAll="0">
      <items count="64">
        <item x="4"/>
        <item x="26"/>
        <item x="25"/>
        <item x="24"/>
        <item x="23"/>
        <item x="22"/>
        <item x="21"/>
        <item x="20"/>
        <item x="40"/>
        <item x="38"/>
        <item x="37"/>
        <item x="61"/>
        <item x="60"/>
        <item x="59"/>
        <item x="58"/>
        <item x="57"/>
        <item x="56"/>
        <item x="55"/>
        <item x="54"/>
        <item x="53"/>
        <item x="52"/>
        <item x="51"/>
        <item x="29"/>
        <item x="28"/>
        <item x="43"/>
        <item x="42"/>
        <item x="41"/>
        <item x="39"/>
        <item x="27"/>
        <item x="5"/>
        <item x="62"/>
        <item x="1"/>
        <item x="2"/>
        <item x="3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30"/>
        <item x="31"/>
        <item x="32"/>
        <item x="33"/>
        <item x="34"/>
        <item x="35"/>
        <item x="36"/>
        <item x="44"/>
        <item x="45"/>
        <item x="46"/>
        <item x="47"/>
        <item x="48"/>
        <item x="49"/>
        <item x="50"/>
        <item x="0"/>
        <item x="12"/>
        <item t="default"/>
      </items>
    </pivotField>
    <pivotField showAll="0"/>
    <pivotField showAll="0"/>
    <pivotField showAll="0"/>
  </pivotFields>
  <rowFields count="1">
    <field x="0"/>
  </rowFields>
  <rowItems count="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2DAF8F-CB49-414E-98AF-5359FE363803}" name="樞紐分析表3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F1:F136" firstHeaderRow="1" firstDataRow="1" firstDataCol="1"/>
  <pivotFields count="4">
    <pivotField axis="axisRow" showAll="0">
      <items count="135">
        <item x="10"/>
        <item x="61"/>
        <item x="60"/>
        <item x="59"/>
        <item x="86"/>
        <item x="58"/>
        <item x="82"/>
        <item x="57"/>
        <item x="79"/>
        <item x="75"/>
        <item x="76"/>
        <item x="56"/>
        <item x="72"/>
        <item x="73"/>
        <item x="55"/>
        <item x="69"/>
        <item x="67"/>
        <item x="121"/>
        <item x="93"/>
        <item x="91"/>
        <item x="114"/>
        <item x="115"/>
        <item x="90"/>
        <item x="112"/>
        <item x="132"/>
        <item x="131"/>
        <item x="130"/>
        <item x="129"/>
        <item x="105"/>
        <item x="128"/>
        <item x="127"/>
        <item x="100"/>
        <item x="126"/>
        <item x="98"/>
        <item x="125"/>
        <item x="124"/>
        <item x="122"/>
        <item x="120"/>
        <item x="119"/>
        <item x="96"/>
        <item x="65"/>
        <item x="63"/>
        <item x="97"/>
        <item x="95"/>
        <item x="123"/>
        <item x="94"/>
        <item x="92"/>
        <item x="117"/>
        <item x="62"/>
        <item x="108"/>
        <item x="104"/>
        <item x="106"/>
        <item x="78"/>
        <item x="66"/>
        <item x="52"/>
        <item x="50"/>
        <item x="47"/>
        <item x="48"/>
        <item x="9"/>
        <item x="45"/>
        <item x="42"/>
        <item x="43"/>
        <item x="38"/>
        <item x="36"/>
        <item x="35"/>
        <item x="33"/>
        <item x="32"/>
        <item x="29"/>
        <item x="28"/>
        <item x="26"/>
        <item x="23"/>
        <item x="22"/>
        <item x="19"/>
        <item x="20"/>
        <item x="15"/>
        <item x="12"/>
        <item x="11"/>
        <item x="6"/>
        <item x="2"/>
        <item x="133"/>
        <item x="0"/>
        <item x="1"/>
        <item x="3"/>
        <item x="4"/>
        <item x="5"/>
        <item x="7"/>
        <item x="8"/>
        <item x="13"/>
        <item x="14"/>
        <item x="16"/>
        <item x="17"/>
        <item x="18"/>
        <item x="21"/>
        <item x="24"/>
        <item x="25"/>
        <item x="27"/>
        <item x="30"/>
        <item x="31"/>
        <item x="34"/>
        <item x="37"/>
        <item x="39"/>
        <item x="40"/>
        <item x="41"/>
        <item x="44"/>
        <item x="46"/>
        <item x="49"/>
        <item x="51"/>
        <item x="53"/>
        <item x="54"/>
        <item x="64"/>
        <item x="68"/>
        <item x="70"/>
        <item x="71"/>
        <item x="74"/>
        <item x="77"/>
        <item x="80"/>
        <item x="81"/>
        <item x="83"/>
        <item x="84"/>
        <item x="85"/>
        <item x="87"/>
        <item x="88"/>
        <item x="89"/>
        <item x="99"/>
        <item x="101"/>
        <item x="102"/>
        <item x="103"/>
        <item x="107"/>
        <item x="109"/>
        <item x="110"/>
        <item x="111"/>
        <item x="113"/>
        <item x="116"/>
        <item x="118"/>
        <item t="default"/>
      </items>
    </pivotField>
    <pivotField showAll="0"/>
    <pivotField showAll="0"/>
    <pivotField showAll="0"/>
  </pivotFields>
  <rowFields count="1">
    <field x="0"/>
  </rowFields>
  <rowItems count="1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B209-0EA4-4959-8120-B1C0784E5A59}">
  <sheetPr codeName="工作表1"/>
  <dimension ref="A3:A8"/>
  <sheetViews>
    <sheetView workbookViewId="0">
      <selection activeCell="C12" sqref="C12"/>
    </sheetView>
  </sheetViews>
  <sheetFormatPr defaultRowHeight="16.5" x14ac:dyDescent="0.25"/>
  <sheetData>
    <row r="3" spans="1:1" x14ac:dyDescent="0.25">
      <c r="A3" t="s">
        <v>35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842B2-4548-4843-9EF1-5F63F2D149A8}">
  <sheetPr codeName="工作表2"/>
  <dimension ref="B1:BR3937"/>
  <sheetViews>
    <sheetView topLeftCell="G1" zoomScale="75" workbookViewId="0">
      <pane ySplit="3" topLeftCell="A526" activePane="bottomLeft" state="frozen"/>
      <selection activeCell="H1" sqref="H1"/>
      <selection pane="bottomLeft" activeCell="AF298" sqref="AF298:AF338"/>
    </sheetView>
  </sheetViews>
  <sheetFormatPr defaultRowHeight="16.5" x14ac:dyDescent="0.25"/>
  <cols>
    <col min="2" max="2" width="10" bestFit="1" customWidth="1"/>
    <col min="3" max="4" width="9.125" bestFit="1" customWidth="1"/>
    <col min="6" max="6" width="11" bestFit="1" customWidth="1"/>
    <col min="7" max="7" width="9.125" bestFit="1" customWidth="1"/>
    <col min="8" max="8" width="11" bestFit="1" customWidth="1"/>
    <col min="9" max="9" width="9.125" bestFit="1" customWidth="1"/>
    <col min="10" max="10" width="10" bestFit="1" customWidth="1"/>
    <col min="11" max="11" width="9.125" bestFit="1" customWidth="1"/>
    <col min="12" max="12" width="11.5" customWidth="1"/>
    <col min="13" max="13" width="11.125" customWidth="1"/>
    <col min="22" max="22" width="10.5" customWidth="1"/>
    <col min="23" max="23" width="10" bestFit="1" customWidth="1"/>
    <col min="24" max="25" width="10" style="45" customWidth="1"/>
    <col min="26" max="27" width="11" style="47" customWidth="1"/>
    <col min="28" max="28" width="9.625" style="47" customWidth="1"/>
    <col min="32" max="32" width="10" style="49" customWidth="1"/>
    <col min="33" max="33" width="9" style="3"/>
    <col min="35" max="35" width="9" style="49"/>
    <col min="36" max="36" width="11.25" style="52" bestFit="1" customWidth="1"/>
    <col min="37" max="37" width="11.5" customWidth="1"/>
    <col min="38" max="38" width="11.125" customWidth="1"/>
    <col min="47" max="47" width="10" customWidth="1"/>
    <col min="48" max="48" width="11" bestFit="1" customWidth="1"/>
    <col min="49" max="50" width="11" customWidth="1"/>
    <col min="51" max="51" width="11" style="47" customWidth="1"/>
    <col min="52" max="53" width="11" customWidth="1"/>
    <col min="55" max="55" width="11.5" customWidth="1"/>
    <col min="56" max="56" width="11.125" customWidth="1"/>
    <col min="62" max="62" width="10" customWidth="1"/>
    <col min="65" max="65" width="11" customWidth="1"/>
    <col min="66" max="66" width="13.375" customWidth="1"/>
    <col min="69" max="69" width="11.625" style="47" customWidth="1"/>
    <col min="70" max="70" width="13.5" customWidth="1"/>
  </cols>
  <sheetData>
    <row r="1" spans="2:70" x14ac:dyDescent="0.25">
      <c r="C1" t="s">
        <v>16</v>
      </c>
      <c r="M1" t="s">
        <v>16</v>
      </c>
      <c r="AL1" t="s">
        <v>16</v>
      </c>
      <c r="BD1" t="s">
        <v>16</v>
      </c>
    </row>
    <row r="2" spans="2:70" x14ac:dyDescent="0.25">
      <c r="B2" t="str">
        <f ca="1">TY!B2</f>
        <v>TYU6 Comdty</v>
      </c>
      <c r="C2" t="str">
        <f ca="1">_xll.BDP(B2,C1)</f>
        <v>2026/9/30</v>
      </c>
      <c r="F2" t="s">
        <v>202</v>
      </c>
      <c r="H2" t="s">
        <v>214</v>
      </c>
      <c r="L2" t="str">
        <f>CONCATENATE(TY!$A$2,1," Comdty")</f>
        <v>TY1 Comdty</v>
      </c>
      <c r="M2" t="str">
        <f>_xll.BDP(L2,M1)</f>
        <v>2026/9/30</v>
      </c>
      <c r="N2" t="s">
        <v>206</v>
      </c>
      <c r="O2" t="s">
        <v>205</v>
      </c>
      <c r="P2" t="s">
        <v>207</v>
      </c>
      <c r="AK2" t="str">
        <f>CONCATENATE(TY!$A$2,2," Comdty")</f>
        <v>TY2 Comdty</v>
      </c>
      <c r="AL2" t="str">
        <f>_xll.BDP(AK2,AL1)</f>
        <v>2026/12/31</v>
      </c>
      <c r="BC2" t="str">
        <f>CONCATENATE(TY!$A$2,3," Comdty")</f>
        <v>TY3 Comdty</v>
      </c>
      <c r="BD2" t="str">
        <f>_xll.BDP(BC2,BD1)</f>
        <v>2027/3/31</v>
      </c>
    </row>
    <row r="3" spans="2:70" s="1" customFormat="1" ht="66" x14ac:dyDescent="0.25">
      <c r="B3" s="1" t="s">
        <v>29</v>
      </c>
      <c r="C3" s="1" t="s">
        <v>31</v>
      </c>
      <c r="D3" s="1" t="s">
        <v>32</v>
      </c>
      <c r="F3" s="1" t="s">
        <v>29</v>
      </c>
      <c r="G3" s="1" t="s">
        <v>28</v>
      </c>
      <c r="H3" s="1" t="s">
        <v>29</v>
      </c>
      <c r="I3" s="1" t="s">
        <v>28</v>
      </c>
      <c r="L3" s="1" t="s">
        <v>29</v>
      </c>
      <c r="M3" s="1" t="s">
        <v>36</v>
      </c>
      <c r="N3" s="1" t="s">
        <v>37</v>
      </c>
      <c r="O3" s="1" t="s">
        <v>38</v>
      </c>
      <c r="P3" s="1" t="s">
        <v>50</v>
      </c>
      <c r="Q3" s="1" t="s">
        <v>53</v>
      </c>
      <c r="R3" s="1" t="s">
        <v>208</v>
      </c>
      <c r="S3" s="1" t="s">
        <v>209</v>
      </c>
      <c r="T3" s="1" t="s">
        <v>203</v>
      </c>
      <c r="V3" s="1" t="s">
        <v>213</v>
      </c>
      <c r="W3" s="1" t="s">
        <v>204</v>
      </c>
      <c r="X3" s="46" t="s">
        <v>211</v>
      </c>
      <c r="Y3" s="46" t="s">
        <v>212</v>
      </c>
      <c r="Z3" s="48" t="s">
        <v>210</v>
      </c>
      <c r="AA3" s="48"/>
      <c r="AB3" s="48"/>
      <c r="AF3" s="50" t="s">
        <v>215</v>
      </c>
      <c r="AG3" s="44"/>
      <c r="AI3" s="50" t="s">
        <v>216</v>
      </c>
      <c r="AJ3" s="53"/>
      <c r="AK3" s="1" t="s">
        <v>29</v>
      </c>
      <c r="AL3" s="1" t="s">
        <v>36</v>
      </c>
      <c r="AM3" s="1" t="s">
        <v>37</v>
      </c>
      <c r="AN3" s="1" t="s">
        <v>38</v>
      </c>
      <c r="AO3" s="1" t="s">
        <v>50</v>
      </c>
      <c r="AP3" s="1" t="s">
        <v>53</v>
      </c>
      <c r="AQ3" s="1" t="s">
        <v>208</v>
      </c>
      <c r="AR3" s="1" t="s">
        <v>209</v>
      </c>
      <c r="AS3" s="1" t="s">
        <v>203</v>
      </c>
      <c r="AU3" s="1" t="s">
        <v>213</v>
      </c>
      <c r="AV3" s="1" t="s">
        <v>204</v>
      </c>
      <c r="AW3" s="46" t="s">
        <v>211</v>
      </c>
      <c r="AX3" s="46" t="s">
        <v>212</v>
      </c>
      <c r="AY3" s="48" t="s">
        <v>210</v>
      </c>
      <c r="BC3" s="1" t="s">
        <v>29</v>
      </c>
      <c r="BD3" s="1" t="s">
        <v>36</v>
      </c>
      <c r="BE3" s="1" t="s">
        <v>37</v>
      </c>
      <c r="BF3" s="1" t="s">
        <v>38</v>
      </c>
      <c r="BG3" s="1" t="s">
        <v>50</v>
      </c>
      <c r="BH3" s="1" t="s">
        <v>53</v>
      </c>
      <c r="BI3" s="1" t="s">
        <v>208</v>
      </c>
      <c r="BJ3" s="1" t="s">
        <v>209</v>
      </c>
      <c r="BK3" s="1" t="s">
        <v>203</v>
      </c>
      <c r="BM3" s="1" t="s">
        <v>213</v>
      </c>
      <c r="BN3" s="1" t="s">
        <v>204</v>
      </c>
      <c r="BO3" s="46" t="s">
        <v>211</v>
      </c>
      <c r="BP3" s="46" t="s">
        <v>212</v>
      </c>
      <c r="BQ3" s="47" t="s">
        <v>210</v>
      </c>
    </row>
    <row r="4" spans="2:70" x14ac:dyDescent="0.25">
      <c r="B4" s="2" cm="1">
        <f t="array" aca="1" ref="B4:D150" ca="1">_xll.BDH($B$2,C3:D3,"-6CM","","Dir=V","Dts=S","Sort=D","Quote=C","QtTyp=Y","Days=T","Per=cd","DtFmt=D","UseDPDF=Y","CshAdjNormal=N","CshAdjAbnormal=N","CapChg=N")</f>
        <v>46234</v>
      </c>
      <c r="C4">
        <f ca="1"/>
        <v>108.640625</v>
      </c>
      <c r="D4">
        <f ca="1"/>
        <v>108.484375</v>
      </c>
      <c r="F4" s="2" cm="1">
        <f t="array" ref="F4:G3899">_xll.BDH(F2,$C$3:$C$3,"-180CM","","Dir=V","Dts=S","Sort=D","Quote=C","QtTyp=Y","Days=T","Per=cd","DtFmt=D","UseDPDF=Y","CshAdjNormal=N","CshAdjAbnormal=N","CapChg=N")</f>
        <v>46234</v>
      </c>
      <c r="G4">
        <v>3.7367499999999998</v>
      </c>
      <c r="H4" s="43" cm="1">
        <f t="array" ref="H4:I3937">_xll.BDH(H2,$C$3:$C$3,"-180CM","","Dir=V","Dts=S","Sort=D","Quote=C","QtTyp=Y","Days=T","Per=cd","DtFmt=D","UseDPDF=Y","CshAdjNormal=N","CshAdjAbnormal=N","CapChg=N")</f>
        <v>46234</v>
      </c>
      <c r="I4">
        <v>4.4997999999999996</v>
      </c>
      <c r="J4" s="2"/>
      <c r="L4" s="2" cm="1">
        <f t="array" ref="L4:Q3805">_xll.BDH(L2,M3:Q3,"-180CM","","Dir=V","Dts=S","Sort=D","Quote=C","QtTyp=Y","Days=T","Per=cd","DtFmt=D","UseDPDF=Y","CshAdjNormal=N","CshAdjAbnormal=N","CapChg=N")</f>
        <v>46234</v>
      </c>
      <c r="M4" t="str">
        <v>91282CQT</v>
      </c>
      <c r="N4" t="str">
        <v>#N/A N/A</v>
      </c>
      <c r="O4" t="str">
        <v>#N/A N/A</v>
      </c>
      <c r="P4">
        <v>0.90690000000000004</v>
      </c>
      <c r="Q4">
        <v>108.640625</v>
      </c>
      <c r="R4">
        <f>VLOOKUP(M4,工作表1!$A$3:$B$1000,2,FALSE)</f>
        <v>4.25</v>
      </c>
      <c r="S4" t="str">
        <f>VLOOKUP(M4,工作表1!$A$3:$C$1000,3,FALSE)</f>
        <v>2033/5/31</v>
      </c>
      <c r="T4">
        <f>INDEX($G:$G,MATCH(L4,$F:$F,0))</f>
        <v>3.7367499999999998</v>
      </c>
      <c r="U4">
        <f t="shared" ref="U4:U67" si="0">R4-T4</f>
        <v>0.51325000000000021</v>
      </c>
      <c r="V4" s="43"/>
      <c r="W4" s="43">
        <f>IF(WEEKDAY(DATE(YEAR(L4),(INT(MONTH(L4)/3)+1)*3+1,1)-1,2)=7,DATE(YEAR(L4),(INT(MONTH(L4)/3)+1)*3+1,1)-1-2,IF(WEEKDAY(DATE(YEAR(L4),(INT(MONTH(L4)/3)+1)*3+1,1)-1,2)=6,DATE(YEAR(L4),(INT(MONTH(L4)/3)+1)*3+1,1)-1-1,DATE(YEAR(L4),(INT(MONTH(L4)/3)+1)*3+1,1)-1))</f>
        <v>46295</v>
      </c>
      <c r="AC4" s="2" t="str">
        <f>IF(MOD(MONTH(L4),3)=0,"TY2","TY1")</f>
        <v>TY1</v>
      </c>
      <c r="AD4">
        <f>IF(AC4="TY1",Q4,AP4)</f>
        <v>108.640625</v>
      </c>
      <c r="AE4">
        <f>IF(AC4="TY1",AP4,BH4)</f>
        <v>108.375</v>
      </c>
      <c r="AF4" s="49">
        <f t="shared" ref="AF4:AF15" si="1">AD4-AE4</f>
        <v>0.265625</v>
      </c>
      <c r="AK4" s="2" cm="1">
        <f t="array" ref="AK4:AP3805">_xll.BDH(AK2,AL3:AP3,"-180CM","","Dir=V","Dts=S","Sort=D","Quote=C","QtTyp=Y","Days=T","Per=cd","DtFmt=D","UseDPDF=Y","CshAdjNormal=N","CshAdjAbnormal=N","CapChg=N")</f>
        <v>46234</v>
      </c>
      <c r="AL4" t="str">
        <v>91282CRC</v>
      </c>
      <c r="AM4" t="str">
        <v>#N/A N/A</v>
      </c>
      <c r="AN4" t="str">
        <v>#N/A N/A</v>
      </c>
      <c r="AO4">
        <v>0.91359999999999997</v>
      </c>
      <c r="AP4">
        <v>108.375</v>
      </c>
      <c r="AQ4">
        <f>VLOOKUP(AL4,工作表1!$F$3:$G$1000,2,FALSE)</f>
        <v>4.375</v>
      </c>
      <c r="AR4" t="str">
        <f>VLOOKUP(AL4,工作表1!$F$3:$H$1000,3,FALSE)</f>
        <v>2033/7/31</v>
      </c>
      <c r="AS4">
        <f>INDEX($G:$G,MATCH(AK4,$F:$F,0))</f>
        <v>3.7367499999999998</v>
      </c>
      <c r="AT4">
        <f>AQ4-AS4</f>
        <v>0.63825000000000021</v>
      </c>
      <c r="AV4" s="43">
        <f>IF(WEEKDAY(DATE(YEAR(AK4),(INT(MONTH(AK4)/3)+1)*3+4,1)-1,2)=7,DATE(YEAR(AK4),(INT(MONTH(AK4)/3)+1)*3+4,1)-1-2,IF(WEEKDAY(DATE(YEAR(AK4),(INT(MONTH(AK4)/3)+1)*3+4,1)-1,2)=6,DATE(YEAR(AK4),(INT(MONTH(AK4)/3)+1)*3+4,1)-1-1,DATE(YEAR(AK4),(INT(MONTH(AK4)/3)+1)*3+4,1)-1))</f>
        <v>46387</v>
      </c>
      <c r="AW4" s="43"/>
      <c r="AX4" s="43"/>
      <c r="AZ4" s="43"/>
      <c r="BA4" s="43"/>
      <c r="BC4" s="2" cm="1">
        <f t="array" ref="BC4:BH3804">_xll.BDH(BC2,BD3:BH3,"-180CM","","Dir=V","Dts=S","Sort=D","Quote=C","QtTyp=Y","Days=T","Per=cd","DtFmt=D","UseDPDF=Y","CshAdjNormal=N","CshAdjAbnormal=N","CapChg=N")</f>
        <v>46233</v>
      </c>
      <c r="BD4" t="str">
        <v>91282CJJ</v>
      </c>
      <c r="BE4">
        <v>-2.6215000000000002</v>
      </c>
      <c r="BF4">
        <v>4.0409800000000002</v>
      </c>
      <c r="BG4">
        <v>0.92020000000000002</v>
      </c>
      <c r="BH4">
        <v>108.1875</v>
      </c>
      <c r="BI4">
        <f>VLOOKUP(BD4,工作表1!$K$3:$L$1000,2,FALSE)</f>
        <v>4.5</v>
      </c>
      <c r="BJ4" t="str">
        <f>VLOOKUP(BD4,工作表1!$K$3:$M$1000,3,FALSE)</f>
        <v>2033/11/15</v>
      </c>
      <c r="BK4">
        <f>INDEX($G:$G,MATCH(BC4,$F:$F,0))</f>
        <v>3.7360699999999998</v>
      </c>
      <c r="BL4">
        <f>BI4-BK4</f>
        <v>0.76393000000000022</v>
      </c>
      <c r="BN4" s="43">
        <f>IF(WEEKDAY(DATE(YEAR(BC4),(INT(MONTH(BC4)/3)+1)*3+7,1)-1,2)=7,DATE(YEAR(BC4),(INT(MONTH(BC4)/3)+1)*3+7,1)-1-2,IF(WEEKDAY(DATE(YEAR(BC4),(INT(MONTH(BC4)/3)+1)*3+7,1)-1,2)=6,DATE(YEAR(BC4),(INT(MONTH(BC4)/3)+1)*3+7,1)-1-1,DATE(YEAR(BC4),(INT(MONTH(BC4)/3)+1)*3+7,1)-1))</f>
        <v>46477</v>
      </c>
    </row>
    <row r="5" spans="2:70" x14ac:dyDescent="0.25">
      <c r="B5" s="2">
        <f ca="1"/>
        <v>46233</v>
      </c>
      <c r="C5">
        <f ca="1"/>
        <v>108.546875</v>
      </c>
      <c r="D5">
        <f ca="1"/>
        <v>108.390625</v>
      </c>
      <c r="E5">
        <f t="shared" ref="E5:E36" ca="1" si="2">D4</f>
        <v>108.484375</v>
      </c>
      <c r="F5" s="2">
        <v>46233</v>
      </c>
      <c r="G5">
        <v>3.7360699999999998</v>
      </c>
      <c r="H5" s="43">
        <v>46233</v>
      </c>
      <c r="I5">
        <v>4.5262000000000002</v>
      </c>
      <c r="J5" s="2"/>
      <c r="L5" s="2">
        <v>46233</v>
      </c>
      <c r="M5" t="str">
        <v>91282CQT</v>
      </c>
      <c r="N5">
        <v>0.4022</v>
      </c>
      <c r="O5">
        <v>3.62988</v>
      </c>
      <c r="P5">
        <v>0.90690000000000004</v>
      </c>
      <c r="Q5">
        <v>108.546875</v>
      </c>
      <c r="R5">
        <f>VLOOKUP(M5,工作表1!$A$3:$B$1000,2,FALSE)</f>
        <v>4.25</v>
      </c>
      <c r="S5" t="str">
        <f>VLOOKUP(M5,工作表1!$A$3:$C$1000,3,FALSE)</f>
        <v>2033/5/31</v>
      </c>
      <c r="T5">
        <f t="shared" ref="T5:T68" si="3">INDEX($G:$G,MATCH(L5,$F:$F,0))</f>
        <v>3.7360699999999998</v>
      </c>
      <c r="U5">
        <f t="shared" si="0"/>
        <v>0.51393000000000022</v>
      </c>
      <c r="V5" s="43">
        <f>COUPNCD(L4,S5,2,0)</f>
        <v>46356</v>
      </c>
      <c r="W5" s="43">
        <f t="shared" ref="W5:W68" si="4">IF(WEEKDAY(DATE(YEAR(L5),(INT(MONTH(L5)/3)+1)*3+1,1)-1,2)=7,DATE(YEAR(L5),(INT(MONTH(L5)/3)+1)*3+1,1)-1-2,IF(WEEKDAY(DATE(YEAR(L5),(INT(MONTH(L5)/3)+1)*3+1,1)-1,2)=6,DATE(YEAR(L5),(INT(MONTH(L5)/3)+1)*3+1,1)-1-1,DATE(YEAR(L5),(INT(MONTH(L5)/3)+1)*3+1,1)-1))</f>
        <v>46295</v>
      </c>
      <c r="X5" s="45">
        <f>COUPDAYBS(L4,S5,2,1)/COUPDAYS(L4,S5,2,1)*R5/2</f>
        <v>0.70833333333333326</v>
      </c>
      <c r="Y5" s="45">
        <f>(W5-L4)/365*R5+X5</f>
        <v>1.4186073059360731</v>
      </c>
      <c r="Z5" s="47">
        <f>(Q5*P5+Y5)/(1+(O5/100)*(W5-L6)/360)-X5</f>
        <v>98.521100768154213</v>
      </c>
      <c r="AA5" s="47">
        <f>(Z5-$AB$5*(W5-L4)/365+T5*(W5-L4)/360)/P5</f>
        <v>108.49897855226843</v>
      </c>
      <c r="AB5" s="45">
        <f>INDEX(I:I,MATCH(L5,H:H,0))</f>
        <v>4.5262000000000002</v>
      </c>
      <c r="AC5" s="2" t="str">
        <f t="shared" ref="AC5:AC68" si="5">IF(MOD(MONTH(L5),3)=0,"TY2","TY1")</f>
        <v>TY1</v>
      </c>
      <c r="AD5">
        <f t="shared" ref="AD5:AD68" si="6">IF(AC5="TY1",Q5,AP5)</f>
        <v>108.546875</v>
      </c>
      <c r="AE5">
        <f t="shared" ref="AE5:AE68" si="7">IF(AC5="TY1",AP5,BH5)</f>
        <v>108.28125</v>
      </c>
      <c r="AF5" s="49">
        <f t="shared" si="1"/>
        <v>0.265625</v>
      </c>
      <c r="AG5" s="3">
        <f>IF(AC5="TY1",AA5,AZ5)</f>
        <v>108.49897855226843</v>
      </c>
      <c r="AH5">
        <f>IF(AC5="TY1",AZ5,BR5)</f>
        <v>108.20589650436091</v>
      </c>
      <c r="AI5" s="51">
        <f>AG5-AH5</f>
        <v>0.29308204790751802</v>
      </c>
      <c r="AJ5" s="52">
        <f>AI5-AF5</f>
        <v>2.7457047907518017E-2</v>
      </c>
      <c r="AK5" s="2">
        <v>46233</v>
      </c>
      <c r="AL5" t="str">
        <v>91282CRC</v>
      </c>
      <c r="AM5">
        <v>1.5181</v>
      </c>
      <c r="AN5">
        <v>3.7316600000000002</v>
      </c>
      <c r="AO5">
        <v>0.91359999999999997</v>
      </c>
      <c r="AP5">
        <v>108.28125</v>
      </c>
      <c r="AQ5">
        <f>VLOOKUP(AL5,工作表1!$F$3:$G$1000,2,FALSE)</f>
        <v>4.375</v>
      </c>
      <c r="AR5" t="str">
        <f>VLOOKUP(AL5,工作表1!$F$3:$H$1000,3,FALSE)</f>
        <v>2033/7/31</v>
      </c>
      <c r="AS5">
        <f t="shared" ref="AS5:AS68" si="8">INDEX($G:$G,MATCH(AK5,$F:$F,0))</f>
        <v>3.7360699999999998</v>
      </c>
      <c r="AT5">
        <f t="shared" ref="AT5:AT68" si="9">AQ5-AS5</f>
        <v>0.63893000000000022</v>
      </c>
      <c r="AU5" s="43">
        <f>COUPNCD(AK4,AR5,2,0)</f>
        <v>46418</v>
      </c>
      <c r="AV5" s="43">
        <f t="shared" ref="AV5:AV68" si="10">IF(WEEKDAY(DATE(YEAR(AK5),(INT(MONTH(AK5)/3)+1)*3+4,1)-1,2)=7,DATE(YEAR(AK5),(INT(MONTH(AK5)/3)+1)*3+4,1)-1-2,IF(WEEKDAY(DATE(YEAR(AK5),(INT(MONTH(AK5)/3)+1)*3+4,1)-1,2)=6,DATE(YEAR(AK5),(INT(MONTH(AK5)/3)+1)*3+4,1)-1-1,DATE(YEAR(AK5),(INT(MONTH(AK5)/3)+1)*3+4,1)-1))</f>
        <v>46387</v>
      </c>
      <c r="AW5" s="45">
        <f>COUPDAYBS(AK4,AR5,2,1)/COUPDAYS(AK4,AR5,2,1)*AQ5/2</f>
        <v>0</v>
      </c>
      <c r="AX5" s="45">
        <f>(AV5-AK4)/365*AQ5+AW5</f>
        <v>1.8339041095890412</v>
      </c>
      <c r="AY5" s="47">
        <f>(AP5*AO5+AX5)/(1+(AN5/100)*(AV5-AK6)/360)-AW5</f>
        <v>99.16636113200056</v>
      </c>
      <c r="AZ5" s="47">
        <f>(AY5-$AB$5*(AV5-AK4)/365+AS5*(AV5-AK4)/360)/AO5</f>
        <v>108.20589650436091</v>
      </c>
      <c r="BA5" s="43"/>
      <c r="BC5" s="2">
        <v>46232</v>
      </c>
      <c r="BD5" t="str">
        <v>91282CJJ</v>
      </c>
      <c r="BE5">
        <v>-3.3521999999999998</v>
      </c>
      <c r="BF5">
        <v>4.07118</v>
      </c>
      <c r="BG5">
        <v>0.92020000000000002</v>
      </c>
      <c r="BH5">
        <v>108.453125</v>
      </c>
      <c r="BI5">
        <f>VLOOKUP(BD5,工作表1!$K$3:$L$1000,2,FALSE)</f>
        <v>4.5</v>
      </c>
      <c r="BJ5" t="str">
        <f>VLOOKUP(BD5,工作表1!$K$3:$M$1000,3,FALSE)</f>
        <v>2033/11/15</v>
      </c>
      <c r="BK5">
        <f t="shared" ref="BK5:BK68" si="11">INDEX($G:$G,MATCH(BC5,$F:$F,0))</f>
        <v>3.7256100000000001</v>
      </c>
      <c r="BL5">
        <f t="shared" ref="BL5:BL68" si="12">BI5-BK5</f>
        <v>0.77438999999999991</v>
      </c>
      <c r="BM5" s="43">
        <f>COUPNCD(BC4,BJ5,2,0)</f>
        <v>46341</v>
      </c>
      <c r="BN5" s="43">
        <f t="shared" ref="BN5:BN68" si="13">IF(WEEKDAY(DATE(YEAR(BC5),(INT(MONTH(BC5)/3)+1)*3+7,1)-1,2)=7,DATE(YEAR(BC5),(INT(MONTH(BC5)/3)+1)*3+7,1)-1-2,IF(WEEKDAY(DATE(YEAR(BC5),(INT(MONTH(BC5)/3)+1)*3+7,1)-1,2)=6,DATE(YEAR(BC5),(INT(MONTH(BC5)/3)+1)*3+7,1)-1-1,DATE(YEAR(BC5),(INT(MONTH(BC5)/3)+1)*3+7,1)-1))</f>
        <v>46477</v>
      </c>
      <c r="BO5" s="45">
        <f>COUPDAYBS(BC4,BJ5,2,1)/COUPDAYS(BC4,BJ5,2,1)*BI5/2</f>
        <v>0.92934782608695654</v>
      </c>
      <c r="BP5" s="45">
        <f>(BN5-BC4)/365*BI5+BO5</f>
        <v>3.9375670041691486</v>
      </c>
      <c r="BQ5" s="47">
        <f>(BH5*BG5+BP5)/(1+(BF5/100)*(BN5-BC6)/360)-BO5</f>
        <v>99.99898581192285</v>
      </c>
      <c r="BR5" s="47">
        <f>(BQ5-$AB$5*(BN5-BC4)/365+BK5*(BN5-BC4)/360)/BG5</f>
        <v>108.12691564872787</v>
      </c>
    </row>
    <row r="6" spans="2:70" x14ac:dyDescent="0.25">
      <c r="B6" s="2">
        <f ca="1"/>
        <v>46232</v>
      </c>
      <c r="C6">
        <f ca="1"/>
        <v>108.78125</v>
      </c>
      <c r="D6">
        <f ca="1"/>
        <v>108.734375</v>
      </c>
      <c r="E6">
        <f t="shared" ca="1" si="2"/>
        <v>108.390625</v>
      </c>
      <c r="F6" s="2">
        <v>46232</v>
      </c>
      <c r="G6">
        <v>3.7256100000000001</v>
      </c>
      <c r="H6" s="43">
        <v>46232</v>
      </c>
      <c r="I6">
        <v>4.5420999999999996</v>
      </c>
      <c r="J6" s="2"/>
      <c r="L6" s="2">
        <v>46232</v>
      </c>
      <c r="M6" t="str">
        <v>91282CQT</v>
      </c>
      <c r="N6">
        <v>-0.44429999999999997</v>
      </c>
      <c r="O6">
        <v>3.7791600000000001</v>
      </c>
      <c r="P6">
        <v>0.90690000000000004</v>
      </c>
      <c r="Q6">
        <v>108.78125</v>
      </c>
      <c r="R6">
        <f>VLOOKUP(M6,工作表1!$A$3:$B$1000,2,FALSE)</f>
        <v>4.25</v>
      </c>
      <c r="S6" t="str">
        <f>VLOOKUP(M6,工作表1!$A$3:$C$1000,3,FALSE)</f>
        <v>2033/5/31</v>
      </c>
      <c r="T6">
        <f t="shared" si="3"/>
        <v>3.7256100000000001</v>
      </c>
      <c r="U6">
        <f t="shared" si="0"/>
        <v>0.52438999999999991</v>
      </c>
      <c r="V6" s="43">
        <f t="shared" ref="V6:V69" si="14">COUPNCD(L5,S6,2,0)</f>
        <v>46356</v>
      </c>
      <c r="W6" s="43">
        <f t="shared" si="4"/>
        <v>46295</v>
      </c>
      <c r="X6" s="45">
        <f t="shared" ref="X6:X69" si="15">COUPDAYBS(L5,S6,2,1)/COUPDAYS(L5,S6,2,1)*R6/2</f>
        <v>0.69672131147540983</v>
      </c>
      <c r="Y6" s="45">
        <f t="shared" ref="Y6:Y69" si="16">(W6-L5)/365*R6+X6</f>
        <v>1.4186391196945878</v>
      </c>
      <c r="Z6" s="47">
        <f t="shared" ref="Z6:Z69" si="17">(Q6*P6+Y6)/(1+(O6/100)*(W6-L7)/360)-X6</f>
        <v>98.707783604246202</v>
      </c>
      <c r="AA6" s="47">
        <f t="shared" ref="AA6:AA69" si="18">(Z6-$AB$5*(W6-L5)/365+T6*(W6-L5)/360)/P6</f>
        <v>108.70060917959731</v>
      </c>
      <c r="AB6" s="45">
        <f t="shared" ref="AB6:AB69" si="19">INDEX(I:I,MATCH(L6,H:H,0))</f>
        <v>4.5420999999999996</v>
      </c>
      <c r="AC6" s="2" t="str">
        <f t="shared" si="5"/>
        <v>TY1</v>
      </c>
      <c r="AD6">
        <f t="shared" si="6"/>
        <v>108.78125</v>
      </c>
      <c r="AE6">
        <f t="shared" si="7"/>
        <v>108.546875</v>
      </c>
      <c r="AF6" s="49">
        <f t="shared" si="1"/>
        <v>0.234375</v>
      </c>
      <c r="AG6" s="3">
        <f t="shared" ref="AG6:AG69" si="20">IF(AC6="TY1",AA6,AZ6)</f>
        <v>108.70060917959731</v>
      </c>
      <c r="AH6">
        <f t="shared" ref="AH6:AH69" si="21">IF(AC6="TY1",AZ6,BR6)</f>
        <v>108.37446385189138</v>
      </c>
      <c r="AI6" s="51">
        <f t="shared" ref="AI6:AI69" si="22">AG6-AH6</f>
        <v>0.3261453277059303</v>
      </c>
      <c r="AJ6" s="52">
        <f t="shared" ref="AJ6:AJ69" si="23">AI6-AF6</f>
        <v>9.1770327705930299E-2</v>
      </c>
      <c r="AK6" s="2">
        <v>46232</v>
      </c>
      <c r="AL6" t="str">
        <v>91282CRC</v>
      </c>
      <c r="AM6">
        <v>1.15E-2</v>
      </c>
      <c r="AN6">
        <v>3.83649</v>
      </c>
      <c r="AO6">
        <v>0.91359999999999997</v>
      </c>
      <c r="AP6">
        <v>108.546875</v>
      </c>
      <c r="AQ6">
        <f>VLOOKUP(AL6,工作表1!$F$3:$G$1000,2,FALSE)</f>
        <v>4.375</v>
      </c>
      <c r="AR6" t="str">
        <f>VLOOKUP(AL6,工作表1!$F$3:$H$1000,3,FALSE)</f>
        <v>2033/7/31</v>
      </c>
      <c r="AS6">
        <f t="shared" si="8"/>
        <v>3.7256100000000001</v>
      </c>
      <c r="AT6">
        <f t="shared" si="9"/>
        <v>0.64938999999999991</v>
      </c>
      <c r="AU6" s="43">
        <f t="shared" ref="AU6:AU69" si="24">COUPNCD(AK5,AR6,2,0)</f>
        <v>46234</v>
      </c>
      <c r="AV6" s="43">
        <f t="shared" si="10"/>
        <v>46387</v>
      </c>
      <c r="AW6" s="45">
        <f t="shared" ref="AW6:AW69" si="25">COUPDAYBS(AK5,AR6,2,1)/COUPDAYS(AK5,AR6,2,1)*AQ6/2</f>
        <v>2.1754143646408841</v>
      </c>
      <c r="AX6" s="45">
        <f t="shared" ref="AX6:AX69" si="26">(AV6-AK5)/365*AQ6+AW6</f>
        <v>4.0213047755997877</v>
      </c>
      <c r="AY6" s="47">
        <f t="shared" ref="AY6:AY69" si="27">(AP6*AO6+AX6)/(1+(AN6/100)*(AV6-AK7)/360)-AW6</f>
        <v>99.326861391982931</v>
      </c>
      <c r="AZ6" s="47">
        <f t="shared" ref="AZ6:AZ69" si="28">(AY6-$AB$5*(AV6-AK5)/365+AS6*(AV6-AK5)/360)/AO6</f>
        <v>108.37446385189138</v>
      </c>
      <c r="BA6" s="43"/>
      <c r="BC6" s="2">
        <v>46231</v>
      </c>
      <c r="BD6" t="str">
        <v>91282CJJ</v>
      </c>
      <c r="BE6">
        <v>-2.0695000000000001</v>
      </c>
      <c r="BF6">
        <v>4.0886699999999996</v>
      </c>
      <c r="BG6">
        <v>0.92020000000000002</v>
      </c>
      <c r="BH6">
        <v>108.5</v>
      </c>
      <c r="BI6">
        <f>VLOOKUP(BD6,工作表1!$K$3:$L$1000,2,FALSE)</f>
        <v>4.5</v>
      </c>
      <c r="BJ6" t="str">
        <f>VLOOKUP(BD6,工作表1!$K$3:$M$1000,3,FALSE)</f>
        <v>2033/11/15</v>
      </c>
      <c r="BK6">
        <f t="shared" si="11"/>
        <v>3.8045</v>
      </c>
      <c r="BL6">
        <f t="shared" si="12"/>
        <v>0.69550000000000001</v>
      </c>
      <c r="BM6" s="43">
        <f t="shared" ref="BM6:BM69" si="29">COUPNCD(BC5,BJ6,2,0)</f>
        <v>46341</v>
      </c>
      <c r="BN6" s="43">
        <f t="shared" si="13"/>
        <v>46477</v>
      </c>
      <c r="BO6" s="45">
        <f t="shared" ref="BO6:BO69" si="30">COUPDAYBS(BC5,BJ6,2,1)/COUPDAYS(BC5,BJ6,2,1)*BI6/2</f>
        <v>0.91711956521739124</v>
      </c>
      <c r="BP6" s="45">
        <f t="shared" ref="BP6:BP69" si="31">(BN6-BC5)/365*BI6+BO6</f>
        <v>3.9376675104228709</v>
      </c>
      <c r="BQ6" s="47">
        <f t="shared" ref="BQ6:BQ69" si="32">(BH6*BG6+BP6)/(1+(BF6/100)*(BN6-BC7)/360)-BO6</f>
        <v>100.03038583099931</v>
      </c>
      <c r="BR6" s="47">
        <f t="shared" ref="BR6:BR69" si="33">(BQ6-$AB$5*(BN6-BC5)/365+BK6*(BN6-BC5)/360)/BG6</f>
        <v>108.21715409208332</v>
      </c>
    </row>
    <row r="7" spans="2:70" x14ac:dyDescent="0.25">
      <c r="B7" s="2">
        <f ca="1"/>
        <v>46231</v>
      </c>
      <c r="C7">
        <f ca="1"/>
        <v>108.8125</v>
      </c>
      <c r="D7">
        <f ca="1"/>
        <v>108.515625</v>
      </c>
      <c r="E7">
        <f t="shared" ca="1" si="2"/>
        <v>108.734375</v>
      </c>
      <c r="F7" s="2">
        <v>46231</v>
      </c>
      <c r="G7">
        <v>3.8045</v>
      </c>
      <c r="H7" s="43">
        <v>46231</v>
      </c>
      <c r="I7">
        <v>4.4786999999999999</v>
      </c>
      <c r="J7" s="2"/>
      <c r="L7" s="2">
        <v>46231</v>
      </c>
      <c r="M7" t="str">
        <v>91282CQT</v>
      </c>
      <c r="N7">
        <v>-0.47589999999999999</v>
      </c>
      <c r="O7">
        <v>3.8588</v>
      </c>
      <c r="P7">
        <v>0.90690000000000004</v>
      </c>
      <c r="Q7">
        <v>108.8125</v>
      </c>
      <c r="R7">
        <f>VLOOKUP(M7,工作表1!$A$3:$B$1000,2,FALSE)</f>
        <v>4.25</v>
      </c>
      <c r="S7" t="str">
        <f>VLOOKUP(M7,工作表1!$A$3:$C$1000,3,FALSE)</f>
        <v>2033/5/31</v>
      </c>
      <c r="T7">
        <f t="shared" si="3"/>
        <v>3.8045</v>
      </c>
      <c r="U7">
        <f t="shared" si="0"/>
        <v>0.44550000000000001</v>
      </c>
      <c r="V7" s="43">
        <f t="shared" si="14"/>
        <v>46356</v>
      </c>
      <c r="W7" s="43">
        <f t="shared" si="4"/>
        <v>46295</v>
      </c>
      <c r="X7" s="45">
        <f t="shared" si="15"/>
        <v>0.68510928961748641</v>
      </c>
      <c r="Y7" s="45">
        <f t="shared" si="16"/>
        <v>1.4186709334531029</v>
      </c>
      <c r="Z7" s="47">
        <f t="shared" si="17"/>
        <v>98.72301388630143</v>
      </c>
      <c r="AA7" s="47">
        <f t="shared" si="18"/>
        <v>108.73036372891552</v>
      </c>
      <c r="AB7" s="45">
        <f t="shared" si="19"/>
        <v>4.4786999999999999</v>
      </c>
      <c r="AC7" s="2" t="str">
        <f t="shared" si="5"/>
        <v>TY1</v>
      </c>
      <c r="AD7">
        <f t="shared" si="6"/>
        <v>108.8125</v>
      </c>
      <c r="AE7">
        <f t="shared" si="7"/>
        <v>108.59375</v>
      </c>
      <c r="AF7" s="49">
        <f t="shared" si="1"/>
        <v>0.21875</v>
      </c>
      <c r="AG7" s="3">
        <f t="shared" si="20"/>
        <v>108.73036372891552</v>
      </c>
      <c r="AH7">
        <f t="shared" si="21"/>
        <v>108.30241247956147</v>
      </c>
      <c r="AI7" s="51">
        <f t="shared" si="22"/>
        <v>0.42795124935405227</v>
      </c>
      <c r="AJ7" s="52">
        <f t="shared" si="23"/>
        <v>0.20920124935405227</v>
      </c>
      <c r="AK7" s="2">
        <v>46231</v>
      </c>
      <c r="AL7" t="str">
        <v>91282CHT</v>
      </c>
      <c r="AM7">
        <v>1.7178</v>
      </c>
      <c r="AN7">
        <v>3.7862800000000001</v>
      </c>
      <c r="AO7">
        <v>0.88700000000000001</v>
      </c>
      <c r="AP7">
        <v>108.59375</v>
      </c>
      <c r="AQ7">
        <f>VLOOKUP(AL7,工作表1!$F$3:$G$1000,2,FALSE)</f>
        <v>3.875</v>
      </c>
      <c r="AR7" t="str">
        <f>VLOOKUP(AL7,工作表1!$F$3:$H$1000,3,FALSE)</f>
        <v>2033/8/15</v>
      </c>
      <c r="AS7">
        <f t="shared" si="8"/>
        <v>3.8045</v>
      </c>
      <c r="AT7">
        <f t="shared" si="9"/>
        <v>7.0500000000000007E-2</v>
      </c>
      <c r="AU7" s="43">
        <f t="shared" si="24"/>
        <v>46249</v>
      </c>
      <c r="AV7" s="43">
        <f t="shared" si="10"/>
        <v>46387</v>
      </c>
      <c r="AW7" s="45">
        <f t="shared" si="25"/>
        <v>1.7555248618784531</v>
      </c>
      <c r="AX7" s="45">
        <f t="shared" si="26"/>
        <v>3.4010728070839322</v>
      </c>
      <c r="AY7" s="47">
        <f t="shared" si="27"/>
        <v>96.34827618976675</v>
      </c>
      <c r="AZ7" s="47">
        <f t="shared" si="28"/>
        <v>108.30241247956147</v>
      </c>
      <c r="BA7" s="43"/>
      <c r="BC7" s="2">
        <v>46230</v>
      </c>
      <c r="BD7" t="str">
        <v>91282CJJ</v>
      </c>
      <c r="BE7">
        <v>-2.0404</v>
      </c>
      <c r="BF7">
        <v>4.11503</v>
      </c>
      <c r="BG7">
        <v>0.92020000000000002</v>
      </c>
      <c r="BH7">
        <v>108.265625</v>
      </c>
      <c r="BI7">
        <f>VLOOKUP(BD7,工作表1!$K$3:$L$1000,2,FALSE)</f>
        <v>4.5</v>
      </c>
      <c r="BJ7" t="str">
        <f>VLOOKUP(BD7,工作表1!$K$3:$M$1000,3,FALSE)</f>
        <v>2033/11/15</v>
      </c>
      <c r="BK7">
        <f t="shared" si="11"/>
        <v>3.8214800000000002</v>
      </c>
      <c r="BL7">
        <f t="shared" si="12"/>
        <v>0.67851999999999979</v>
      </c>
      <c r="BM7" s="43">
        <f t="shared" si="29"/>
        <v>46341</v>
      </c>
      <c r="BN7" s="43">
        <f t="shared" si="13"/>
        <v>46477</v>
      </c>
      <c r="BO7" s="45">
        <f t="shared" si="30"/>
        <v>0.90489130434782616</v>
      </c>
      <c r="BP7" s="45">
        <f t="shared" si="31"/>
        <v>3.9377680166765932</v>
      </c>
      <c r="BQ7" s="47">
        <f t="shared" si="32"/>
        <v>99.781626764759878</v>
      </c>
      <c r="BR7" s="47">
        <f t="shared" si="33"/>
        <v>107.95744037916323</v>
      </c>
    </row>
    <row r="8" spans="2:70" x14ac:dyDescent="0.25">
      <c r="B8" s="2">
        <f ca="1"/>
        <v>46230</v>
      </c>
      <c r="C8">
        <f ca="1"/>
        <v>108.578125</v>
      </c>
      <c r="D8">
        <f ca="1"/>
        <v>108.5</v>
      </c>
      <c r="E8">
        <f t="shared" ca="1" si="2"/>
        <v>108.515625</v>
      </c>
      <c r="F8" s="2">
        <v>46230</v>
      </c>
      <c r="G8">
        <v>3.8214800000000002</v>
      </c>
      <c r="H8" s="43">
        <v>46230</v>
      </c>
      <c r="I8">
        <v>4.5187999999999997</v>
      </c>
      <c r="J8" s="2"/>
      <c r="L8" s="2">
        <v>46230</v>
      </c>
      <c r="M8" t="str">
        <v>91282CQT</v>
      </c>
      <c r="N8">
        <v>-0.38579999999999998</v>
      </c>
      <c r="O8">
        <v>3.8637199999999998</v>
      </c>
      <c r="P8">
        <v>0.90690000000000004</v>
      </c>
      <c r="Q8">
        <v>108.578125</v>
      </c>
      <c r="R8">
        <f>VLOOKUP(M8,工作表1!$A$3:$B$1000,2,FALSE)</f>
        <v>4.25</v>
      </c>
      <c r="S8" t="str">
        <f>VLOOKUP(M8,工作表1!$A$3:$C$1000,3,FALSE)</f>
        <v>2033/5/31</v>
      </c>
      <c r="T8">
        <f t="shared" si="3"/>
        <v>3.8214800000000002</v>
      </c>
      <c r="U8">
        <f t="shared" si="0"/>
        <v>0.42851999999999979</v>
      </c>
      <c r="V8" s="43">
        <f t="shared" si="14"/>
        <v>46356</v>
      </c>
      <c r="W8" s="43">
        <f t="shared" si="4"/>
        <v>46295</v>
      </c>
      <c r="X8" s="45">
        <f t="shared" si="15"/>
        <v>0.67349726775956287</v>
      </c>
      <c r="Y8" s="45">
        <f t="shared" si="16"/>
        <v>1.4187027472116176</v>
      </c>
      <c r="Z8" s="47">
        <f t="shared" si="17"/>
        <v>98.490990944317488</v>
      </c>
      <c r="AA8" s="47">
        <f t="shared" si="18"/>
        <v>108.47582985780853</v>
      </c>
      <c r="AB8" s="45">
        <f t="shared" si="19"/>
        <v>4.5187999999999997</v>
      </c>
      <c r="AC8" s="2" t="str">
        <f t="shared" si="5"/>
        <v>TY1</v>
      </c>
      <c r="AD8">
        <f t="shared" si="6"/>
        <v>108.578125</v>
      </c>
      <c r="AE8">
        <f t="shared" si="7"/>
        <v>108.359375</v>
      </c>
      <c r="AF8" s="49">
        <f t="shared" si="1"/>
        <v>0.21875</v>
      </c>
      <c r="AG8" s="3">
        <f t="shared" si="20"/>
        <v>108.47582985780853</v>
      </c>
      <c r="AH8">
        <f t="shared" si="21"/>
        <v>108.04782497752288</v>
      </c>
      <c r="AI8" s="51">
        <f t="shared" si="22"/>
        <v>0.42800488028565553</v>
      </c>
      <c r="AJ8" s="52">
        <f t="shared" si="23"/>
        <v>0.20925488028565553</v>
      </c>
      <c r="AK8" s="2">
        <v>46230</v>
      </c>
      <c r="AL8" t="str">
        <v>91282CHT</v>
      </c>
      <c r="AM8">
        <v>1.8198000000000001</v>
      </c>
      <c r="AN8">
        <v>3.80281</v>
      </c>
      <c r="AO8">
        <v>0.88700000000000001</v>
      </c>
      <c r="AP8">
        <v>108.359375</v>
      </c>
      <c r="AQ8">
        <f>VLOOKUP(AL8,工作表1!$F$3:$G$1000,2,FALSE)</f>
        <v>3.875</v>
      </c>
      <c r="AR8" t="str">
        <f>VLOOKUP(AL8,工作表1!$F$3:$H$1000,3,FALSE)</f>
        <v>2033/8/15</v>
      </c>
      <c r="AS8">
        <f t="shared" si="8"/>
        <v>3.8214800000000002</v>
      </c>
      <c r="AT8">
        <f t="shared" si="9"/>
        <v>5.351999999999979E-2</v>
      </c>
      <c r="AU8" s="43">
        <f t="shared" si="24"/>
        <v>46249</v>
      </c>
      <c r="AV8" s="43">
        <f t="shared" si="10"/>
        <v>46387</v>
      </c>
      <c r="AW8" s="45">
        <f t="shared" si="25"/>
        <v>1.7448204419889504</v>
      </c>
      <c r="AX8" s="45">
        <f t="shared" si="26"/>
        <v>3.4009848255505943</v>
      </c>
      <c r="AY8" s="47">
        <f t="shared" si="27"/>
        <v>96.116931567848184</v>
      </c>
      <c r="AZ8" s="47">
        <f t="shared" si="28"/>
        <v>108.04782497752288</v>
      </c>
      <c r="BA8" s="43"/>
      <c r="BC8" s="2">
        <v>46227</v>
      </c>
      <c r="BD8" t="str">
        <v>91282CJJ</v>
      </c>
      <c r="BE8">
        <v>-1.7481</v>
      </c>
      <c r="BF8">
        <v>4.0997700000000004</v>
      </c>
      <c r="BG8">
        <v>0.92020000000000002</v>
      </c>
      <c r="BH8">
        <v>108</v>
      </c>
      <c r="BI8">
        <f>VLOOKUP(BD8,工作表1!$K$3:$L$1000,2,FALSE)</f>
        <v>4.5</v>
      </c>
      <c r="BJ8" t="str">
        <f>VLOOKUP(BD8,工作表1!$K$3:$M$1000,3,FALSE)</f>
        <v>2033/11/15</v>
      </c>
      <c r="BK8">
        <f t="shared" si="11"/>
        <v>3.81846</v>
      </c>
      <c r="BL8">
        <f t="shared" si="12"/>
        <v>0.68154000000000003</v>
      </c>
      <c r="BM8" s="43">
        <f t="shared" si="29"/>
        <v>46341</v>
      </c>
      <c r="BN8" s="43">
        <f t="shared" si="13"/>
        <v>46477</v>
      </c>
      <c r="BO8" s="45">
        <f t="shared" si="30"/>
        <v>0.89266304347826086</v>
      </c>
      <c r="BP8" s="45">
        <f t="shared" si="31"/>
        <v>3.9378685229303154</v>
      </c>
      <c r="BQ8" s="47">
        <f t="shared" si="32"/>
        <v>99.555542980984271</v>
      </c>
      <c r="BR8" s="47">
        <f t="shared" si="33"/>
        <v>107.70755865230586</v>
      </c>
    </row>
    <row r="9" spans="2:70" x14ac:dyDescent="0.25">
      <c r="B9" s="2">
        <f ca="1"/>
        <v>46227</v>
      </c>
      <c r="C9">
        <f ca="1"/>
        <v>108.328125</v>
      </c>
      <c r="D9">
        <f ca="1"/>
        <v>108.15625</v>
      </c>
      <c r="E9">
        <f t="shared" ca="1" si="2"/>
        <v>108.5</v>
      </c>
      <c r="F9" s="2">
        <v>46227</v>
      </c>
      <c r="G9">
        <v>3.81846</v>
      </c>
      <c r="H9" s="43">
        <v>46227</v>
      </c>
      <c r="I9">
        <v>4.5454999999999997</v>
      </c>
      <c r="J9" s="2"/>
      <c r="L9" s="2">
        <v>46227</v>
      </c>
      <c r="M9" t="str">
        <v>91282CQT</v>
      </c>
      <c r="N9">
        <v>1.55E-2</v>
      </c>
      <c r="O9">
        <v>3.7894800000000002</v>
      </c>
      <c r="P9">
        <v>0.90690000000000004</v>
      </c>
      <c r="Q9">
        <v>108.328125</v>
      </c>
      <c r="R9">
        <f>VLOOKUP(M9,工作表1!$A$3:$B$1000,2,FALSE)</f>
        <v>4.25</v>
      </c>
      <c r="S9" t="str">
        <f>VLOOKUP(M9,工作表1!$A$3:$C$1000,3,FALSE)</f>
        <v>2033/5/31</v>
      </c>
      <c r="T9">
        <f t="shared" si="3"/>
        <v>3.81846</v>
      </c>
      <c r="U9">
        <f t="shared" si="0"/>
        <v>0.43154000000000003</v>
      </c>
      <c r="V9" s="43">
        <f t="shared" si="14"/>
        <v>46356</v>
      </c>
      <c r="W9" s="43">
        <f t="shared" si="4"/>
        <v>46295</v>
      </c>
      <c r="X9" s="45">
        <f t="shared" si="15"/>
        <v>0.66188524590163933</v>
      </c>
      <c r="Y9" s="45">
        <f t="shared" si="16"/>
        <v>1.4187345609701323</v>
      </c>
      <c r="Z9" s="47">
        <f t="shared" si="17"/>
        <v>98.280986976330141</v>
      </c>
      <c r="AA9" s="47">
        <f t="shared" si="18"/>
        <v>108.24169757035885</v>
      </c>
      <c r="AB9" s="45">
        <f t="shared" si="19"/>
        <v>4.5454999999999997</v>
      </c>
      <c r="AC9" s="2" t="str">
        <f t="shared" si="5"/>
        <v>TY1</v>
      </c>
      <c r="AD9">
        <f t="shared" si="6"/>
        <v>108.328125</v>
      </c>
      <c r="AE9">
        <f t="shared" si="7"/>
        <v>108.09375</v>
      </c>
      <c r="AF9" s="49">
        <f t="shared" si="1"/>
        <v>0.234375</v>
      </c>
      <c r="AG9" s="3">
        <f t="shared" si="20"/>
        <v>108.24169757035885</v>
      </c>
      <c r="AH9">
        <f t="shared" si="21"/>
        <v>107.78927930515445</v>
      </c>
      <c r="AI9" s="51">
        <f t="shared" si="22"/>
        <v>0.45241826520440043</v>
      </c>
      <c r="AJ9" s="52">
        <f t="shared" si="23"/>
        <v>0.21804326520440043</v>
      </c>
      <c r="AK9" s="2">
        <v>46227</v>
      </c>
      <c r="AL9" t="str">
        <v>91282CHT</v>
      </c>
      <c r="AM9">
        <v>1.9318</v>
      </c>
      <c r="AN9">
        <v>3.7911899999999998</v>
      </c>
      <c r="AO9">
        <v>0.88700000000000001</v>
      </c>
      <c r="AP9">
        <v>108.09375</v>
      </c>
      <c r="AQ9">
        <f>VLOOKUP(AL9,工作表1!$F$3:$G$1000,2,FALSE)</f>
        <v>3.875</v>
      </c>
      <c r="AR9" t="str">
        <f>VLOOKUP(AL9,工作表1!$F$3:$H$1000,3,FALSE)</f>
        <v>2033/8/15</v>
      </c>
      <c r="AS9">
        <f t="shared" si="8"/>
        <v>3.81846</v>
      </c>
      <c r="AT9">
        <f t="shared" si="9"/>
        <v>5.6540000000000035E-2</v>
      </c>
      <c r="AU9" s="43">
        <f t="shared" si="24"/>
        <v>46249</v>
      </c>
      <c r="AV9" s="43">
        <f t="shared" si="10"/>
        <v>46387</v>
      </c>
      <c r="AW9" s="45">
        <f t="shared" si="25"/>
        <v>1.7341160220994476</v>
      </c>
      <c r="AX9" s="45">
        <f t="shared" si="26"/>
        <v>3.4008968440172556</v>
      </c>
      <c r="AY9" s="47">
        <f t="shared" si="27"/>
        <v>95.890703937735921</v>
      </c>
      <c r="AZ9" s="47">
        <f t="shared" si="28"/>
        <v>107.78927930515445</v>
      </c>
      <c r="BA9" s="43"/>
      <c r="BC9" s="2">
        <v>46226</v>
      </c>
      <c r="BD9" t="str">
        <v>91282CJJ</v>
      </c>
      <c r="BE9">
        <v>-1.1745000000000001</v>
      </c>
      <c r="BF9">
        <v>4.0712099999999998</v>
      </c>
      <c r="BG9">
        <v>0.92020000000000002</v>
      </c>
      <c r="BH9">
        <v>107.765625</v>
      </c>
      <c r="BI9">
        <f>VLOOKUP(BD9,工作表1!$K$3:$L$1000,2,FALSE)</f>
        <v>4.5</v>
      </c>
      <c r="BJ9" t="str">
        <f>VLOOKUP(BD9,工作表1!$K$3:$M$1000,3,FALSE)</f>
        <v>2033/11/15</v>
      </c>
      <c r="BK9">
        <f t="shared" si="11"/>
        <v>3.80687</v>
      </c>
      <c r="BL9">
        <f t="shared" si="12"/>
        <v>0.69313000000000002</v>
      </c>
      <c r="BM9" s="43">
        <f t="shared" si="29"/>
        <v>46341</v>
      </c>
      <c r="BN9" s="43">
        <f t="shared" si="13"/>
        <v>46477</v>
      </c>
      <c r="BO9" s="45">
        <f t="shared" si="30"/>
        <v>0.8559782608695653</v>
      </c>
      <c r="BP9" s="45">
        <f t="shared" si="31"/>
        <v>3.9381700416914831</v>
      </c>
      <c r="BQ9" s="47">
        <f t="shared" si="32"/>
        <v>99.391227908228089</v>
      </c>
      <c r="BR9" s="47">
        <f t="shared" si="33"/>
        <v>107.51439974369588</v>
      </c>
    </row>
    <row r="10" spans="2:70" x14ac:dyDescent="0.25">
      <c r="B10" s="2">
        <f ca="1"/>
        <v>46226</v>
      </c>
      <c r="C10">
        <f ca="1"/>
        <v>108.09375</v>
      </c>
      <c r="D10">
        <f ca="1"/>
        <v>108.40625</v>
      </c>
      <c r="E10">
        <f t="shared" ca="1" si="2"/>
        <v>108.15625</v>
      </c>
      <c r="F10" s="2">
        <v>46226</v>
      </c>
      <c r="G10">
        <v>3.80687</v>
      </c>
      <c r="H10" s="43">
        <v>46226</v>
      </c>
      <c r="I10">
        <v>4.5679999999999996</v>
      </c>
      <c r="J10" s="2"/>
      <c r="L10" s="2">
        <v>46226</v>
      </c>
      <c r="M10" t="str">
        <v>91282CQT</v>
      </c>
      <c r="N10">
        <v>0.60419999999999996</v>
      </c>
      <c r="O10">
        <v>3.68289</v>
      </c>
      <c r="P10">
        <v>0.90690000000000004</v>
      </c>
      <c r="Q10">
        <v>108.09375</v>
      </c>
      <c r="R10">
        <f>VLOOKUP(M10,工作表1!$A$3:$B$1000,2,FALSE)</f>
        <v>4.25</v>
      </c>
      <c r="S10" t="str">
        <f>VLOOKUP(M10,工作表1!$A$3:$C$1000,3,FALSE)</f>
        <v>2033/5/31</v>
      </c>
      <c r="T10">
        <f t="shared" si="3"/>
        <v>3.80687</v>
      </c>
      <c r="U10">
        <f t="shared" si="0"/>
        <v>0.44313000000000002</v>
      </c>
      <c r="V10" s="43">
        <f t="shared" si="14"/>
        <v>46356</v>
      </c>
      <c r="W10" s="43">
        <f t="shared" si="4"/>
        <v>46295</v>
      </c>
      <c r="X10" s="45">
        <f t="shared" si="15"/>
        <v>0.62704918032786883</v>
      </c>
      <c r="Y10" s="45">
        <f t="shared" si="16"/>
        <v>1.4188300022456772</v>
      </c>
      <c r="Z10" s="47">
        <f t="shared" si="17"/>
        <v>98.11489435938978</v>
      </c>
      <c r="AA10" s="47">
        <f t="shared" si="18"/>
        <v>108.05020679629534</v>
      </c>
      <c r="AB10" s="45">
        <f t="shared" si="19"/>
        <v>4.5679999999999996</v>
      </c>
      <c r="AC10" s="2" t="str">
        <f t="shared" si="5"/>
        <v>TY1</v>
      </c>
      <c r="AD10">
        <f t="shared" si="6"/>
        <v>108.09375</v>
      </c>
      <c r="AE10">
        <f t="shared" si="7"/>
        <v>107.859375</v>
      </c>
      <c r="AF10" s="49">
        <f t="shared" si="1"/>
        <v>0.234375</v>
      </c>
      <c r="AG10" s="3">
        <f t="shared" si="20"/>
        <v>108.05020679629534</v>
      </c>
      <c r="AH10">
        <f t="shared" si="21"/>
        <v>107.58951190178307</v>
      </c>
      <c r="AI10" s="51">
        <f t="shared" si="22"/>
        <v>0.46069489451227241</v>
      </c>
      <c r="AJ10" s="52">
        <f t="shared" si="23"/>
        <v>0.22631989451227241</v>
      </c>
      <c r="AK10" s="2">
        <v>46226</v>
      </c>
      <c r="AL10" t="str">
        <v>91282CHT</v>
      </c>
      <c r="AM10">
        <v>2.3721000000000001</v>
      </c>
      <c r="AN10">
        <v>3.7540800000000001</v>
      </c>
      <c r="AO10">
        <v>0.88700000000000001</v>
      </c>
      <c r="AP10">
        <v>107.859375</v>
      </c>
      <c r="AQ10">
        <f>VLOOKUP(AL10,工作表1!$F$3:$G$1000,2,FALSE)</f>
        <v>3.875</v>
      </c>
      <c r="AR10" t="str">
        <f>VLOOKUP(AL10,工作表1!$F$3:$H$1000,3,FALSE)</f>
        <v>2033/8/15</v>
      </c>
      <c r="AS10">
        <f t="shared" si="8"/>
        <v>3.80687</v>
      </c>
      <c r="AT10">
        <f t="shared" si="9"/>
        <v>6.8130000000000024E-2</v>
      </c>
      <c r="AU10" s="43">
        <f t="shared" si="24"/>
        <v>46249</v>
      </c>
      <c r="AV10" s="43">
        <f t="shared" si="10"/>
        <v>46387</v>
      </c>
      <c r="AW10" s="45">
        <f t="shared" si="25"/>
        <v>1.7020027624309393</v>
      </c>
      <c r="AX10" s="45">
        <f t="shared" si="26"/>
        <v>3.4006328994172406</v>
      </c>
      <c r="AY10" s="47">
        <f t="shared" si="27"/>
        <v>95.724042505892228</v>
      </c>
      <c r="AZ10" s="47">
        <f t="shared" si="28"/>
        <v>107.58951190178307</v>
      </c>
      <c r="BA10" s="43"/>
      <c r="BC10" s="2">
        <v>46225</v>
      </c>
      <c r="BD10" t="str">
        <v>91282CJJ</v>
      </c>
      <c r="BE10">
        <v>-0.83499999999999996</v>
      </c>
      <c r="BF10">
        <v>4.0335599999999996</v>
      </c>
      <c r="BG10">
        <v>0.92020000000000002</v>
      </c>
      <c r="BH10">
        <v>108.09375</v>
      </c>
      <c r="BI10">
        <f>VLOOKUP(BD10,工作表1!$K$3:$L$1000,2,FALSE)</f>
        <v>4.5</v>
      </c>
      <c r="BJ10" t="str">
        <f>VLOOKUP(BD10,工作表1!$K$3:$M$1000,3,FALSE)</f>
        <v>2033/11/15</v>
      </c>
      <c r="BK10">
        <f t="shared" si="11"/>
        <v>3.79488</v>
      </c>
      <c r="BL10">
        <f t="shared" si="12"/>
        <v>0.70511999999999997</v>
      </c>
      <c r="BM10" s="43">
        <f t="shared" si="29"/>
        <v>46341</v>
      </c>
      <c r="BN10" s="43">
        <f t="shared" si="13"/>
        <v>46477</v>
      </c>
      <c r="BO10" s="45">
        <f t="shared" si="30"/>
        <v>0.84375</v>
      </c>
      <c r="BP10" s="45">
        <f t="shared" si="31"/>
        <v>3.9382705479452054</v>
      </c>
      <c r="BQ10" s="47">
        <f t="shared" si="32"/>
        <v>99.711940817386747</v>
      </c>
      <c r="BR10" s="47">
        <f t="shared" si="33"/>
        <v>107.85185606368925</v>
      </c>
    </row>
    <row r="11" spans="2:70" x14ac:dyDescent="0.25">
      <c r="B11" s="2">
        <f ca="1"/>
        <v>46225</v>
      </c>
      <c r="C11">
        <f ca="1"/>
        <v>108.421875</v>
      </c>
      <c r="D11">
        <f ca="1"/>
        <v>108.640625</v>
      </c>
      <c r="E11">
        <f t="shared" ca="1" si="2"/>
        <v>108.40625</v>
      </c>
      <c r="F11" s="2">
        <v>46225</v>
      </c>
      <c r="G11">
        <v>3.79488</v>
      </c>
      <c r="H11" s="43">
        <v>46225</v>
      </c>
      <c r="I11">
        <v>4.5224000000000002</v>
      </c>
      <c r="J11" s="2"/>
      <c r="L11" s="2">
        <v>46225</v>
      </c>
      <c r="M11" t="str">
        <v>91282CQT</v>
      </c>
      <c r="N11">
        <v>0.49790000000000001</v>
      </c>
      <c r="O11">
        <v>3.6838899999999999</v>
      </c>
      <c r="P11">
        <v>0.90690000000000004</v>
      </c>
      <c r="Q11">
        <v>108.421875</v>
      </c>
      <c r="R11">
        <f>VLOOKUP(M11,工作表1!$A$3:$B$1000,2,FALSE)</f>
        <v>4.25</v>
      </c>
      <c r="S11" t="str">
        <f>VLOOKUP(M11,工作表1!$A$3:$C$1000,3,FALSE)</f>
        <v>2033/5/31</v>
      </c>
      <c r="T11">
        <f t="shared" si="3"/>
        <v>3.79488</v>
      </c>
      <c r="U11">
        <f t="shared" si="0"/>
        <v>0.45511999999999997</v>
      </c>
      <c r="V11" s="43">
        <f t="shared" si="14"/>
        <v>46356</v>
      </c>
      <c r="W11" s="43">
        <f t="shared" si="4"/>
        <v>46295</v>
      </c>
      <c r="X11" s="45">
        <f t="shared" si="15"/>
        <v>0.61543715846994529</v>
      </c>
      <c r="Y11" s="45">
        <f t="shared" si="16"/>
        <v>1.4188618160041919</v>
      </c>
      <c r="Z11" s="47">
        <f t="shared" si="17"/>
        <v>98.411746074124551</v>
      </c>
      <c r="AA11" s="47">
        <f t="shared" si="18"/>
        <v>108.37298518679609</v>
      </c>
      <c r="AB11" s="45">
        <f t="shared" si="19"/>
        <v>4.5224000000000002</v>
      </c>
      <c r="AC11" s="2" t="str">
        <f t="shared" si="5"/>
        <v>TY1</v>
      </c>
      <c r="AD11">
        <f t="shared" si="6"/>
        <v>108.421875</v>
      </c>
      <c r="AE11">
        <f t="shared" si="7"/>
        <v>108.1875</v>
      </c>
      <c r="AF11" s="49">
        <f t="shared" si="1"/>
        <v>0.234375</v>
      </c>
      <c r="AG11" s="3">
        <f t="shared" si="20"/>
        <v>108.37298518679609</v>
      </c>
      <c r="AH11">
        <f t="shared" si="21"/>
        <v>107.92542618082337</v>
      </c>
      <c r="AI11" s="51">
        <f t="shared" si="22"/>
        <v>0.44755900597272102</v>
      </c>
      <c r="AJ11" s="52">
        <f t="shared" si="23"/>
        <v>0.21318400597272102</v>
      </c>
      <c r="AK11" s="2">
        <v>46225</v>
      </c>
      <c r="AL11" t="str">
        <v>91282CHT</v>
      </c>
      <c r="AM11">
        <v>2.6985000000000001</v>
      </c>
      <c r="AN11">
        <v>3.7119399999999998</v>
      </c>
      <c r="AO11">
        <v>0.88700000000000001</v>
      </c>
      <c r="AP11">
        <v>108.1875</v>
      </c>
      <c r="AQ11">
        <f>VLOOKUP(AL11,工作表1!$F$3:$G$1000,2,FALSE)</f>
        <v>3.875</v>
      </c>
      <c r="AR11" t="str">
        <f>VLOOKUP(AL11,工作表1!$F$3:$H$1000,3,FALSE)</f>
        <v>2033/8/15</v>
      </c>
      <c r="AS11">
        <f t="shared" si="8"/>
        <v>3.79488</v>
      </c>
      <c r="AT11">
        <f t="shared" si="9"/>
        <v>8.0119999999999969E-2</v>
      </c>
      <c r="AU11" s="43">
        <f t="shared" si="24"/>
        <v>46249</v>
      </c>
      <c r="AV11" s="43">
        <f t="shared" si="10"/>
        <v>46387</v>
      </c>
      <c r="AW11" s="45">
        <f t="shared" si="25"/>
        <v>1.6912983425414365</v>
      </c>
      <c r="AX11" s="45">
        <f t="shared" si="26"/>
        <v>3.4005449178839022</v>
      </c>
      <c r="AY11" s="47">
        <f t="shared" si="27"/>
        <v>96.029186574901743</v>
      </c>
      <c r="AZ11" s="47">
        <f t="shared" si="28"/>
        <v>107.92542618082337</v>
      </c>
      <c r="BA11" s="43"/>
      <c r="BC11" s="2">
        <v>46224</v>
      </c>
      <c r="BD11" t="str">
        <v>91282CJJ</v>
      </c>
      <c r="BE11">
        <v>-2.1850999999999998</v>
      </c>
      <c r="BF11">
        <v>4.0561100000000003</v>
      </c>
      <c r="BG11">
        <v>0.92020000000000002</v>
      </c>
      <c r="BH11">
        <v>108.328125</v>
      </c>
      <c r="BI11">
        <f>VLOOKUP(BD11,工作表1!$K$3:$L$1000,2,FALSE)</f>
        <v>4.5</v>
      </c>
      <c r="BJ11" t="str">
        <f>VLOOKUP(BD11,工作表1!$K$3:$M$1000,3,FALSE)</f>
        <v>2033/11/15</v>
      </c>
      <c r="BK11">
        <f t="shared" si="11"/>
        <v>3.7612000000000001</v>
      </c>
      <c r="BL11">
        <f t="shared" si="12"/>
        <v>0.7387999999999999</v>
      </c>
      <c r="BM11" s="43">
        <f t="shared" si="29"/>
        <v>46341</v>
      </c>
      <c r="BN11" s="43">
        <f t="shared" si="13"/>
        <v>46477</v>
      </c>
      <c r="BO11" s="45">
        <f t="shared" si="30"/>
        <v>0.8315217391304347</v>
      </c>
      <c r="BP11" s="45">
        <f t="shared" si="31"/>
        <v>3.9383710541989281</v>
      </c>
      <c r="BQ11" s="47">
        <f t="shared" si="32"/>
        <v>99.907431549534707</v>
      </c>
      <c r="BR11" s="47">
        <f t="shared" si="33"/>
        <v>108.03665884301557</v>
      </c>
    </row>
    <row r="12" spans="2:70" x14ac:dyDescent="0.25">
      <c r="B12" s="2">
        <f ca="1"/>
        <v>46224</v>
      </c>
      <c r="C12">
        <f ca="1"/>
        <v>108.640625</v>
      </c>
      <c r="D12">
        <f ca="1"/>
        <v>108.90625</v>
      </c>
      <c r="E12">
        <f t="shared" ca="1" si="2"/>
        <v>108.640625</v>
      </c>
      <c r="F12" s="2">
        <v>46224</v>
      </c>
      <c r="G12">
        <v>3.7612000000000001</v>
      </c>
      <c r="H12" s="43">
        <v>46224</v>
      </c>
      <c r="I12">
        <v>4.4916</v>
      </c>
      <c r="J12" s="2"/>
      <c r="L12" s="2">
        <v>46224</v>
      </c>
      <c r="M12" t="str">
        <v>91282CQT</v>
      </c>
      <c r="N12">
        <v>0.50190000000000001</v>
      </c>
      <c r="O12">
        <v>3.6598999999999999</v>
      </c>
      <c r="P12">
        <v>0.90690000000000004</v>
      </c>
      <c r="Q12">
        <v>108.640625</v>
      </c>
      <c r="R12">
        <f>VLOOKUP(M12,工作表1!$A$3:$B$1000,2,FALSE)</f>
        <v>4.25</v>
      </c>
      <c r="S12" t="str">
        <f>VLOOKUP(M12,工作表1!$A$3:$C$1000,3,FALSE)</f>
        <v>2033/5/31</v>
      </c>
      <c r="T12">
        <f t="shared" si="3"/>
        <v>3.7612000000000001</v>
      </c>
      <c r="U12">
        <f t="shared" si="0"/>
        <v>0.4887999999999999</v>
      </c>
      <c r="V12" s="43">
        <f t="shared" si="14"/>
        <v>46356</v>
      </c>
      <c r="W12" s="43">
        <f t="shared" si="4"/>
        <v>46295</v>
      </c>
      <c r="X12" s="45">
        <f t="shared" si="15"/>
        <v>0.60382513661202186</v>
      </c>
      <c r="Y12" s="45">
        <f t="shared" si="16"/>
        <v>1.4188936297627066</v>
      </c>
      <c r="Z12" s="47">
        <f t="shared" si="17"/>
        <v>98.614989426809359</v>
      </c>
      <c r="AA12" s="47">
        <f t="shared" si="18"/>
        <v>108.58782171693618</v>
      </c>
      <c r="AB12" s="45">
        <f t="shared" si="19"/>
        <v>4.4916</v>
      </c>
      <c r="AC12" s="2" t="str">
        <f t="shared" si="5"/>
        <v>TY1</v>
      </c>
      <c r="AD12">
        <f t="shared" si="6"/>
        <v>108.640625</v>
      </c>
      <c r="AE12">
        <f t="shared" si="7"/>
        <v>108.421875</v>
      </c>
      <c r="AF12" s="49">
        <f t="shared" si="1"/>
        <v>0.21875</v>
      </c>
      <c r="AG12" s="3">
        <f t="shared" si="20"/>
        <v>108.58782171693618</v>
      </c>
      <c r="AH12">
        <f t="shared" si="21"/>
        <v>108.1261925777914</v>
      </c>
      <c r="AI12" s="51">
        <f t="shared" si="22"/>
        <v>0.46162913914477599</v>
      </c>
      <c r="AJ12" s="52">
        <f t="shared" si="23"/>
        <v>0.24287913914477599</v>
      </c>
      <c r="AK12" s="2">
        <v>46224</v>
      </c>
      <c r="AL12" t="str">
        <v>91282CHT</v>
      </c>
      <c r="AM12">
        <v>1.9036</v>
      </c>
      <c r="AN12">
        <v>3.7348499999999998</v>
      </c>
      <c r="AO12">
        <v>0.88700000000000001</v>
      </c>
      <c r="AP12">
        <v>108.421875</v>
      </c>
      <c r="AQ12">
        <f>VLOOKUP(AL12,工作表1!$F$3:$G$1000,2,FALSE)</f>
        <v>3.875</v>
      </c>
      <c r="AR12" t="str">
        <f>VLOOKUP(AL12,工作表1!$F$3:$H$1000,3,FALSE)</f>
        <v>2033/8/15</v>
      </c>
      <c r="AS12">
        <f t="shared" si="8"/>
        <v>3.7612000000000001</v>
      </c>
      <c r="AT12">
        <f t="shared" si="9"/>
        <v>0.1137999999999999</v>
      </c>
      <c r="AU12" s="43">
        <f t="shared" si="24"/>
        <v>46249</v>
      </c>
      <c r="AV12" s="43">
        <f t="shared" si="10"/>
        <v>46387</v>
      </c>
      <c r="AW12" s="45">
        <f t="shared" si="25"/>
        <v>1.6805939226519337</v>
      </c>
      <c r="AX12" s="45">
        <f t="shared" si="26"/>
        <v>3.4004569363505639</v>
      </c>
      <c r="AY12" s="47">
        <f t="shared" si="27"/>
        <v>96.224281583624261</v>
      </c>
      <c r="AZ12" s="47">
        <f t="shared" si="28"/>
        <v>108.1261925777914</v>
      </c>
      <c r="BA12" s="43"/>
      <c r="BC12" s="2">
        <v>46223</v>
      </c>
      <c r="BD12" t="str">
        <v>91282CJJ</v>
      </c>
      <c r="BE12">
        <v>-1.9535</v>
      </c>
      <c r="BF12">
        <v>4.0039400000000001</v>
      </c>
      <c r="BG12">
        <v>0.92020000000000002</v>
      </c>
      <c r="BH12">
        <v>108.53125</v>
      </c>
      <c r="BI12">
        <f>VLOOKUP(BD12,工作表1!$K$3:$L$1000,2,FALSE)</f>
        <v>4.5</v>
      </c>
      <c r="BJ12" t="str">
        <f>VLOOKUP(BD12,工作表1!$K$3:$M$1000,3,FALSE)</f>
        <v>2033/11/15</v>
      </c>
      <c r="BK12">
        <f t="shared" si="11"/>
        <v>3.7343600000000001</v>
      </c>
      <c r="BL12">
        <f t="shared" si="12"/>
        <v>0.76563999999999988</v>
      </c>
      <c r="BM12" s="43">
        <f t="shared" si="29"/>
        <v>46341</v>
      </c>
      <c r="BN12" s="43">
        <f t="shared" si="13"/>
        <v>46477</v>
      </c>
      <c r="BO12" s="45">
        <f t="shared" si="30"/>
        <v>0.81929347826086962</v>
      </c>
      <c r="BP12" s="45">
        <f t="shared" si="31"/>
        <v>3.9384715604526508</v>
      </c>
      <c r="BQ12" s="47">
        <f t="shared" si="32"/>
        <v>100.10485061287211</v>
      </c>
      <c r="BR12" s="47">
        <f t="shared" si="33"/>
        <v>108.22857770588715</v>
      </c>
    </row>
    <row r="13" spans="2:70" x14ac:dyDescent="0.25">
      <c r="B13" s="2">
        <f ca="1"/>
        <v>46223</v>
      </c>
      <c r="C13">
        <f ca="1"/>
        <v>108.859375</v>
      </c>
      <c r="D13">
        <f ca="1"/>
        <v>109.1875</v>
      </c>
      <c r="E13">
        <f t="shared" ca="1" si="2"/>
        <v>108.90625</v>
      </c>
      <c r="F13" s="2">
        <v>46223</v>
      </c>
      <c r="G13">
        <v>3.7343600000000001</v>
      </c>
      <c r="H13" s="43">
        <v>46223</v>
      </c>
      <c r="I13">
        <v>4.4503000000000004</v>
      </c>
      <c r="J13" s="2"/>
      <c r="L13" s="2">
        <v>46223</v>
      </c>
      <c r="M13" t="str">
        <v>91282CQT</v>
      </c>
      <c r="N13">
        <v>0.49399999999999999</v>
      </c>
      <c r="O13">
        <v>3.6364100000000001</v>
      </c>
      <c r="P13">
        <v>0.90690000000000004</v>
      </c>
      <c r="Q13">
        <v>108.859375</v>
      </c>
      <c r="R13">
        <f>VLOOKUP(M13,工作表1!$A$3:$B$1000,2,FALSE)</f>
        <v>4.25</v>
      </c>
      <c r="S13" t="str">
        <f>VLOOKUP(M13,工作表1!$A$3:$C$1000,3,FALSE)</f>
        <v>2033/5/31</v>
      </c>
      <c r="T13">
        <f t="shared" si="3"/>
        <v>3.7343600000000001</v>
      </c>
      <c r="U13">
        <f t="shared" si="0"/>
        <v>0.51563999999999988</v>
      </c>
      <c r="V13" s="43">
        <f t="shared" si="14"/>
        <v>46356</v>
      </c>
      <c r="W13" s="43">
        <f t="shared" si="4"/>
        <v>46295</v>
      </c>
      <c r="X13" s="45">
        <f t="shared" si="15"/>
        <v>0.59221311475409832</v>
      </c>
      <c r="Y13" s="45">
        <f t="shared" si="16"/>
        <v>1.4189254435212217</v>
      </c>
      <c r="Z13" s="47">
        <f t="shared" si="17"/>
        <v>98.798311397017429</v>
      </c>
      <c r="AA13" s="47">
        <f t="shared" si="18"/>
        <v>108.78197295256986</v>
      </c>
      <c r="AB13" s="45">
        <f t="shared" si="19"/>
        <v>4.4503000000000004</v>
      </c>
      <c r="AC13" s="2" t="str">
        <f t="shared" si="5"/>
        <v>TY1</v>
      </c>
      <c r="AD13">
        <f t="shared" si="6"/>
        <v>108.859375</v>
      </c>
      <c r="AE13">
        <f t="shared" si="7"/>
        <v>108.65625</v>
      </c>
      <c r="AF13" s="49">
        <f t="shared" si="1"/>
        <v>0.203125</v>
      </c>
      <c r="AG13" s="3">
        <f t="shared" si="20"/>
        <v>108.78197295256986</v>
      </c>
      <c r="AH13">
        <f t="shared" si="21"/>
        <v>108.316692654316</v>
      </c>
      <c r="AI13" s="51">
        <f t="shared" si="22"/>
        <v>0.46528029825385886</v>
      </c>
      <c r="AJ13" s="52">
        <f t="shared" si="23"/>
        <v>0.26215529825385886</v>
      </c>
      <c r="AK13" s="2">
        <v>46223</v>
      </c>
      <c r="AL13" t="str">
        <v>91282CHT</v>
      </c>
      <c r="AM13">
        <v>1.3900999999999999</v>
      </c>
      <c r="AN13">
        <v>3.7391800000000002</v>
      </c>
      <c r="AO13">
        <v>0.88700000000000001</v>
      </c>
      <c r="AP13">
        <v>108.65625</v>
      </c>
      <c r="AQ13">
        <f>VLOOKUP(AL13,工作表1!$F$3:$G$1000,2,FALSE)</f>
        <v>3.875</v>
      </c>
      <c r="AR13" t="str">
        <f>VLOOKUP(AL13,工作表1!$F$3:$H$1000,3,FALSE)</f>
        <v>2033/8/15</v>
      </c>
      <c r="AS13">
        <f t="shared" si="8"/>
        <v>3.7343600000000001</v>
      </c>
      <c r="AT13">
        <f t="shared" si="9"/>
        <v>0.14063999999999988</v>
      </c>
      <c r="AU13" s="43">
        <f t="shared" si="24"/>
        <v>46249</v>
      </c>
      <c r="AV13" s="43">
        <f t="shared" si="10"/>
        <v>46387</v>
      </c>
      <c r="AW13" s="45">
        <f t="shared" si="25"/>
        <v>1.669889502762431</v>
      </c>
      <c r="AX13" s="45">
        <f t="shared" si="26"/>
        <v>3.4003689548172256</v>
      </c>
      <c r="AY13" s="47">
        <f t="shared" si="27"/>
        <v>96.407360477224572</v>
      </c>
      <c r="AZ13" s="47">
        <f t="shared" si="28"/>
        <v>108.316692654316</v>
      </c>
      <c r="BA13" s="43"/>
      <c r="BC13" s="2">
        <v>46220</v>
      </c>
      <c r="BD13" t="str">
        <v>91282CJJ</v>
      </c>
      <c r="BE13">
        <v>-2.5991</v>
      </c>
      <c r="BF13">
        <v>4.0115999999999996</v>
      </c>
      <c r="BG13">
        <v>0.92020000000000002</v>
      </c>
      <c r="BH13">
        <v>108.9375</v>
      </c>
      <c r="BI13">
        <f>VLOOKUP(BD13,工作表1!$K$3:$L$1000,2,FALSE)</f>
        <v>4.5</v>
      </c>
      <c r="BJ13" t="str">
        <f>VLOOKUP(BD13,工作表1!$K$3:$M$1000,3,FALSE)</f>
        <v>2033/11/15</v>
      </c>
      <c r="BK13">
        <f t="shared" si="11"/>
        <v>3.72479</v>
      </c>
      <c r="BL13">
        <f t="shared" si="12"/>
        <v>0.77520999999999995</v>
      </c>
      <c r="BM13" s="43">
        <f t="shared" si="29"/>
        <v>46341</v>
      </c>
      <c r="BN13" s="43">
        <f t="shared" si="13"/>
        <v>46477</v>
      </c>
      <c r="BO13" s="45">
        <f t="shared" si="30"/>
        <v>0.80706521739130432</v>
      </c>
      <c r="BP13" s="45">
        <f t="shared" si="31"/>
        <v>3.9385720667063731</v>
      </c>
      <c r="BQ13" s="47">
        <f t="shared" si="32"/>
        <v>100.46426389169469</v>
      </c>
      <c r="BR13" s="47">
        <f t="shared" si="33"/>
        <v>108.609618551826</v>
      </c>
    </row>
    <row r="14" spans="2:70" x14ac:dyDescent="0.25">
      <c r="B14" s="2">
        <f ca="1"/>
        <v>46220</v>
      </c>
      <c r="C14">
        <f ca="1"/>
        <v>109.265625</v>
      </c>
      <c r="D14">
        <f ca="1"/>
        <v>109.203125</v>
      </c>
      <c r="E14">
        <f t="shared" ca="1" si="2"/>
        <v>109.1875</v>
      </c>
      <c r="F14" s="2">
        <v>46220</v>
      </c>
      <c r="G14">
        <v>3.72479</v>
      </c>
      <c r="H14" s="43">
        <v>46220</v>
      </c>
      <c r="I14">
        <v>4.4038000000000004</v>
      </c>
      <c r="J14" s="2"/>
      <c r="L14" s="2">
        <v>46220</v>
      </c>
      <c r="M14" t="str">
        <v>91282CQT</v>
      </c>
      <c r="N14">
        <v>-0.3014</v>
      </c>
      <c r="O14">
        <v>3.7558600000000002</v>
      </c>
      <c r="P14">
        <v>0.90690000000000004</v>
      </c>
      <c r="Q14">
        <v>109.265625</v>
      </c>
      <c r="R14">
        <f>VLOOKUP(M14,工作表1!$A$3:$B$1000,2,FALSE)</f>
        <v>4.25</v>
      </c>
      <c r="S14" t="str">
        <f>VLOOKUP(M14,工作表1!$A$3:$C$1000,3,FALSE)</f>
        <v>2033/5/31</v>
      </c>
      <c r="T14">
        <f t="shared" si="3"/>
        <v>3.72479</v>
      </c>
      <c r="U14">
        <f t="shared" si="0"/>
        <v>0.52520999999999995</v>
      </c>
      <c r="V14" s="43">
        <f t="shared" si="14"/>
        <v>46356</v>
      </c>
      <c r="W14" s="43">
        <f t="shared" si="4"/>
        <v>46295</v>
      </c>
      <c r="X14" s="45">
        <f t="shared" si="15"/>
        <v>0.5806010928961749</v>
      </c>
      <c r="Y14" s="45">
        <f t="shared" si="16"/>
        <v>1.4189572572797364</v>
      </c>
      <c r="Z14" s="47">
        <f t="shared" si="17"/>
        <v>99.140657847497621</v>
      </c>
      <c r="AA14" s="47">
        <f t="shared" si="18"/>
        <v>109.15511786905151</v>
      </c>
      <c r="AB14" s="45">
        <f t="shared" si="19"/>
        <v>4.4038000000000004</v>
      </c>
      <c r="AC14" s="2" t="str">
        <f t="shared" si="5"/>
        <v>TY1</v>
      </c>
      <c r="AD14">
        <f t="shared" si="6"/>
        <v>109.265625</v>
      </c>
      <c r="AE14">
        <f t="shared" si="7"/>
        <v>109.0625</v>
      </c>
      <c r="AF14" s="49">
        <f t="shared" si="1"/>
        <v>0.203125</v>
      </c>
      <c r="AG14" s="3">
        <f t="shared" si="20"/>
        <v>109.15511786905151</v>
      </c>
      <c r="AH14">
        <f t="shared" si="21"/>
        <v>108.70563567790813</v>
      </c>
      <c r="AI14" s="51">
        <f t="shared" si="22"/>
        <v>0.44948219114337462</v>
      </c>
      <c r="AJ14" s="52">
        <f t="shared" si="23"/>
        <v>0.24635719114337462</v>
      </c>
      <c r="AK14" s="2">
        <v>46220</v>
      </c>
      <c r="AL14" t="str">
        <v>91282CHT</v>
      </c>
      <c r="AM14">
        <v>1.097</v>
      </c>
      <c r="AN14">
        <v>3.7466900000000001</v>
      </c>
      <c r="AO14">
        <v>0.88700000000000001</v>
      </c>
      <c r="AP14">
        <v>109.0625</v>
      </c>
      <c r="AQ14">
        <f>VLOOKUP(AL14,工作表1!$F$3:$G$1000,2,FALSE)</f>
        <v>3.875</v>
      </c>
      <c r="AR14" t="str">
        <f>VLOOKUP(AL14,工作表1!$F$3:$H$1000,3,FALSE)</f>
        <v>2033/8/15</v>
      </c>
      <c r="AS14">
        <f t="shared" si="8"/>
        <v>3.72479</v>
      </c>
      <c r="AT14">
        <f t="shared" si="9"/>
        <v>0.15020999999999995</v>
      </c>
      <c r="AU14" s="43">
        <f t="shared" si="24"/>
        <v>46249</v>
      </c>
      <c r="AV14" s="43">
        <f t="shared" si="10"/>
        <v>46387</v>
      </c>
      <c r="AW14" s="45">
        <f t="shared" si="25"/>
        <v>1.6591850828729282</v>
      </c>
      <c r="AX14" s="45">
        <f t="shared" si="26"/>
        <v>3.4002809732838868</v>
      </c>
      <c r="AY14" s="47">
        <f t="shared" si="27"/>
        <v>96.758739931540447</v>
      </c>
      <c r="AZ14" s="47">
        <f t="shared" si="28"/>
        <v>108.70563567790813</v>
      </c>
      <c r="BA14" s="43"/>
      <c r="BC14" s="2">
        <v>46219</v>
      </c>
      <c r="BD14" t="str">
        <v>91282CJJ</v>
      </c>
      <c r="BE14">
        <v>-3.8738000000000001</v>
      </c>
      <c r="BF14">
        <v>4.0349899999999996</v>
      </c>
      <c r="BG14">
        <v>0.92020000000000002</v>
      </c>
      <c r="BH14">
        <v>108.8125</v>
      </c>
      <c r="BI14">
        <f>VLOOKUP(BD14,工作表1!$K$3:$L$1000,2,FALSE)</f>
        <v>4.5</v>
      </c>
      <c r="BJ14" t="str">
        <f>VLOOKUP(BD14,工作表1!$K$3:$M$1000,3,FALSE)</f>
        <v>2033/11/15</v>
      </c>
      <c r="BK14">
        <f t="shared" si="11"/>
        <v>3.70967</v>
      </c>
      <c r="BL14">
        <f t="shared" si="12"/>
        <v>0.79032999999999998</v>
      </c>
      <c r="BM14" s="43">
        <f t="shared" si="29"/>
        <v>46341</v>
      </c>
      <c r="BN14" s="43">
        <f t="shared" si="13"/>
        <v>46477</v>
      </c>
      <c r="BO14" s="45">
        <f t="shared" si="30"/>
        <v>0.77038043478260876</v>
      </c>
      <c r="BP14" s="45">
        <f t="shared" si="31"/>
        <v>3.9388735854675403</v>
      </c>
      <c r="BQ14" s="47">
        <f t="shared" si="32"/>
        <v>100.36193397766409</v>
      </c>
      <c r="BR14" s="47">
        <f t="shared" si="33"/>
        <v>108.47998842663631</v>
      </c>
    </row>
    <row r="15" spans="2:70" x14ac:dyDescent="0.25">
      <c r="B15" s="2">
        <f ca="1"/>
        <v>46219</v>
      </c>
      <c r="C15">
        <f ca="1"/>
        <v>109.140625</v>
      </c>
      <c r="D15">
        <f ca="1"/>
        <v>109.25</v>
      </c>
      <c r="E15">
        <f t="shared" ca="1" si="2"/>
        <v>109.203125</v>
      </c>
      <c r="F15" s="2">
        <v>46219</v>
      </c>
      <c r="G15">
        <v>3.70967</v>
      </c>
      <c r="H15" s="43">
        <v>46219</v>
      </c>
      <c r="I15">
        <v>4.4024000000000001</v>
      </c>
      <c r="J15" s="2"/>
      <c r="L15" s="2">
        <v>46219</v>
      </c>
      <c r="M15" t="str">
        <v>91282CQT</v>
      </c>
      <c r="N15">
        <v>-0.38440000000000002</v>
      </c>
      <c r="O15">
        <v>3.7595100000000001</v>
      </c>
      <c r="P15">
        <v>0.90690000000000004</v>
      </c>
      <c r="Q15">
        <v>109.140625</v>
      </c>
      <c r="R15">
        <f>VLOOKUP(M15,工作表1!$A$3:$B$1000,2,FALSE)</f>
        <v>4.25</v>
      </c>
      <c r="S15" t="str">
        <f>VLOOKUP(M15,工作表1!$A$3:$C$1000,3,FALSE)</f>
        <v>2033/5/31</v>
      </c>
      <c r="T15">
        <f t="shared" si="3"/>
        <v>3.70967</v>
      </c>
      <c r="U15">
        <f t="shared" si="0"/>
        <v>0.54032999999999998</v>
      </c>
      <c r="V15" s="43">
        <f t="shared" si="14"/>
        <v>46356</v>
      </c>
      <c r="W15" s="43">
        <f t="shared" si="4"/>
        <v>46295</v>
      </c>
      <c r="X15" s="45">
        <f t="shared" si="15"/>
        <v>0.54576502732240439</v>
      </c>
      <c r="Y15" s="45">
        <f t="shared" si="16"/>
        <v>1.4190526985552809</v>
      </c>
      <c r="Z15" s="47">
        <f t="shared" si="17"/>
        <v>99.052037209330734</v>
      </c>
      <c r="AA15" s="47">
        <f t="shared" si="18"/>
        <v>109.04713202128897</v>
      </c>
      <c r="AB15" s="45">
        <f t="shared" si="19"/>
        <v>4.4024000000000001</v>
      </c>
      <c r="AC15" s="2" t="str">
        <f t="shared" si="5"/>
        <v>TY1</v>
      </c>
      <c r="AD15">
        <f t="shared" si="6"/>
        <v>109.140625</v>
      </c>
      <c r="AE15">
        <f t="shared" si="7"/>
        <v>108.9375</v>
      </c>
      <c r="AF15" s="49">
        <f t="shared" si="1"/>
        <v>0.203125</v>
      </c>
      <c r="AG15" s="3">
        <f t="shared" si="20"/>
        <v>109.04713202128897</v>
      </c>
      <c r="AH15">
        <f t="shared" si="21"/>
        <v>108.58134628082611</v>
      </c>
      <c r="AI15" s="51">
        <f t="shared" si="22"/>
        <v>0.46578574046286292</v>
      </c>
      <c r="AJ15" s="52">
        <f t="shared" si="23"/>
        <v>0.26266074046286292</v>
      </c>
      <c r="AK15" s="2">
        <v>46219</v>
      </c>
      <c r="AL15" t="str">
        <v>91282CHT</v>
      </c>
      <c r="AM15">
        <v>0.45960000000000001</v>
      </c>
      <c r="AN15">
        <v>3.7685200000000001</v>
      </c>
      <c r="AO15">
        <v>0.88700000000000001</v>
      </c>
      <c r="AP15">
        <v>108.9375</v>
      </c>
      <c r="AQ15">
        <f>VLOOKUP(AL15,工作表1!$F$3:$G$1000,2,FALSE)</f>
        <v>3.875</v>
      </c>
      <c r="AR15" t="str">
        <f>VLOOKUP(AL15,工作表1!$F$3:$H$1000,3,FALSE)</f>
        <v>2033/8/15</v>
      </c>
      <c r="AS15">
        <f t="shared" si="8"/>
        <v>3.70967</v>
      </c>
      <c r="AT15">
        <f t="shared" si="9"/>
        <v>0.16532999999999998</v>
      </c>
      <c r="AU15" s="43">
        <f t="shared" si="24"/>
        <v>46249</v>
      </c>
      <c r="AV15" s="43">
        <f t="shared" si="10"/>
        <v>46387</v>
      </c>
      <c r="AW15" s="45">
        <f t="shared" si="25"/>
        <v>1.6270718232044199</v>
      </c>
      <c r="AX15" s="45">
        <f t="shared" si="26"/>
        <v>3.4000170286838722</v>
      </c>
      <c r="AY15" s="47">
        <f t="shared" si="27"/>
        <v>96.661670963497642</v>
      </c>
      <c r="AZ15" s="47">
        <f t="shared" si="28"/>
        <v>108.58134628082611</v>
      </c>
      <c r="BA15" s="43"/>
      <c r="BC15" s="2">
        <v>46218</v>
      </c>
      <c r="BD15" t="str">
        <v>91282CJJ</v>
      </c>
      <c r="BE15">
        <v>-3.8144</v>
      </c>
      <c r="BF15">
        <v>4.0240400000000003</v>
      </c>
      <c r="BG15">
        <v>0.92020000000000002</v>
      </c>
      <c r="BH15">
        <v>108.96875</v>
      </c>
      <c r="BI15">
        <f>VLOOKUP(BD15,工作表1!$K$3:$L$1000,2,FALSE)</f>
        <v>4.5</v>
      </c>
      <c r="BJ15" t="str">
        <f>VLOOKUP(BD15,工作表1!$K$3:$M$1000,3,FALSE)</f>
        <v>2033/11/15</v>
      </c>
      <c r="BK15">
        <f t="shared" si="11"/>
        <v>3.70519</v>
      </c>
      <c r="BL15">
        <f t="shared" si="12"/>
        <v>0.79481000000000002</v>
      </c>
      <c r="BM15" s="43">
        <f t="shared" si="29"/>
        <v>46341</v>
      </c>
      <c r="BN15" s="43">
        <f t="shared" si="13"/>
        <v>46477</v>
      </c>
      <c r="BO15" s="45">
        <f t="shared" si="30"/>
        <v>0.75815217391304346</v>
      </c>
      <c r="BP15" s="45">
        <f t="shared" si="31"/>
        <v>3.9389740917212626</v>
      </c>
      <c r="BQ15" s="47">
        <f t="shared" si="32"/>
        <v>100.51073743824499</v>
      </c>
      <c r="BR15" s="47">
        <f t="shared" si="33"/>
        <v>108.63592940126998</v>
      </c>
    </row>
    <row r="16" spans="2:70" x14ac:dyDescent="0.25">
      <c r="B16" s="2">
        <f ca="1"/>
        <v>46218</v>
      </c>
      <c r="C16">
        <f ca="1"/>
        <v>109.296875</v>
      </c>
      <c r="D16">
        <f ca="1"/>
        <v>108.90625</v>
      </c>
      <c r="E16">
        <f t="shared" ca="1" si="2"/>
        <v>109.25</v>
      </c>
      <c r="F16" s="2">
        <v>46218</v>
      </c>
      <c r="G16">
        <v>3.70519</v>
      </c>
      <c r="H16" s="43">
        <v>46218</v>
      </c>
      <c r="I16">
        <v>4.3971</v>
      </c>
      <c r="J16" s="2"/>
      <c r="L16" s="2">
        <v>46218</v>
      </c>
      <c r="M16" t="str">
        <v>91282CQT</v>
      </c>
      <c r="N16">
        <v>-0.45490000000000003</v>
      </c>
      <c r="O16">
        <v>3.7654899999999998</v>
      </c>
      <c r="P16">
        <v>0.90690000000000004</v>
      </c>
      <c r="Q16">
        <v>109.296875</v>
      </c>
      <c r="R16">
        <f>VLOOKUP(M16,工作表1!$A$3:$B$1000,2,FALSE)</f>
        <v>4.25</v>
      </c>
      <c r="S16" t="str">
        <f>VLOOKUP(M16,工作表1!$A$3:$C$1000,3,FALSE)</f>
        <v>2033/5/31</v>
      </c>
      <c r="T16">
        <f t="shared" si="3"/>
        <v>3.70519</v>
      </c>
      <c r="U16">
        <f t="shared" si="0"/>
        <v>0.54481000000000002</v>
      </c>
      <c r="V16" s="43">
        <f t="shared" si="14"/>
        <v>46356</v>
      </c>
      <c r="W16" s="43">
        <f t="shared" si="4"/>
        <v>46295</v>
      </c>
      <c r="X16" s="45">
        <f t="shared" si="15"/>
        <v>0.53415300546448086</v>
      </c>
      <c r="Y16" s="45">
        <f t="shared" si="16"/>
        <v>1.4190845123137961</v>
      </c>
      <c r="Z16" s="47">
        <f t="shared" si="17"/>
        <v>99.192640251741508</v>
      </c>
      <c r="AA16" s="47">
        <f t="shared" si="18"/>
        <v>109.19881506856727</v>
      </c>
      <c r="AB16" s="45">
        <f t="shared" si="19"/>
        <v>4.3971</v>
      </c>
      <c r="AC16" s="2" t="str">
        <f t="shared" si="5"/>
        <v>TY1</v>
      </c>
      <c r="AD16">
        <f t="shared" si="6"/>
        <v>109.296875</v>
      </c>
      <c r="AE16">
        <f t="shared" si="7"/>
        <v>109.109375</v>
      </c>
      <c r="AF16" s="49">
        <f>AD16-AE16</f>
        <v>0.1875</v>
      </c>
      <c r="AG16" s="3">
        <f t="shared" si="20"/>
        <v>109.19881506856727</v>
      </c>
      <c r="AH16">
        <f t="shared" si="21"/>
        <v>108.73497596569068</v>
      </c>
      <c r="AI16" s="51">
        <f t="shared" si="22"/>
        <v>0.46383910287659091</v>
      </c>
      <c r="AJ16" s="52">
        <f t="shared" si="23"/>
        <v>0.27633910287659091</v>
      </c>
      <c r="AK16" s="2">
        <v>46218</v>
      </c>
      <c r="AL16" t="str">
        <v>91282CHT</v>
      </c>
      <c r="AM16">
        <v>5.1700000000000003E-2</v>
      </c>
      <c r="AN16">
        <v>3.7900700000000001</v>
      </c>
      <c r="AO16">
        <v>0.88700000000000001</v>
      </c>
      <c r="AP16">
        <v>109.109375</v>
      </c>
      <c r="AQ16">
        <f>VLOOKUP(AL16,工作表1!$F$3:$G$1000,2,FALSE)</f>
        <v>3.875</v>
      </c>
      <c r="AR16" t="str">
        <f>VLOOKUP(AL16,工作表1!$F$3:$H$1000,3,FALSE)</f>
        <v>2033/8/15</v>
      </c>
      <c r="AS16">
        <f t="shared" si="8"/>
        <v>3.70519</v>
      </c>
      <c r="AT16">
        <f t="shared" si="9"/>
        <v>0.16981000000000002</v>
      </c>
      <c r="AU16" s="43">
        <f t="shared" si="24"/>
        <v>46249</v>
      </c>
      <c r="AV16" s="43">
        <f t="shared" si="10"/>
        <v>46387</v>
      </c>
      <c r="AW16" s="45">
        <f t="shared" si="25"/>
        <v>1.6163674033149171</v>
      </c>
      <c r="AX16" s="45">
        <f t="shared" si="26"/>
        <v>3.3999290471505335</v>
      </c>
      <c r="AY16" s="47">
        <f t="shared" si="27"/>
        <v>96.802127069695487</v>
      </c>
      <c r="AZ16" s="47">
        <f t="shared" si="28"/>
        <v>108.73497596569068</v>
      </c>
      <c r="BA16" s="43"/>
      <c r="BC16" s="2">
        <v>46217</v>
      </c>
      <c r="BD16" t="str">
        <v>91282CJJ</v>
      </c>
      <c r="BE16">
        <v>-3.4630999999999998</v>
      </c>
      <c r="BF16">
        <v>4.0462699999999998</v>
      </c>
      <c r="BG16">
        <v>0.92020000000000002</v>
      </c>
      <c r="BH16">
        <v>108.609375</v>
      </c>
      <c r="BI16">
        <f>VLOOKUP(BD16,工作表1!$K$3:$L$1000,2,FALSE)</f>
        <v>4.5</v>
      </c>
      <c r="BJ16" t="str">
        <f>VLOOKUP(BD16,工作表1!$K$3:$M$1000,3,FALSE)</f>
        <v>2033/11/15</v>
      </c>
      <c r="BK16">
        <f t="shared" si="11"/>
        <v>3.718</v>
      </c>
      <c r="BL16">
        <f t="shared" si="12"/>
        <v>0.78200000000000003</v>
      </c>
      <c r="BM16" s="43">
        <f t="shared" si="29"/>
        <v>46341</v>
      </c>
      <c r="BN16" s="43">
        <f t="shared" si="13"/>
        <v>46477</v>
      </c>
      <c r="BO16" s="45">
        <f t="shared" si="30"/>
        <v>0.74592391304347816</v>
      </c>
      <c r="BP16" s="45">
        <f t="shared" si="31"/>
        <v>3.9390745979749848</v>
      </c>
      <c r="BQ16" s="47">
        <f t="shared" si="32"/>
        <v>100.17493790714207</v>
      </c>
      <c r="BR16" s="47">
        <f t="shared" si="33"/>
        <v>108.27873335555128</v>
      </c>
    </row>
    <row r="17" spans="2:70" x14ac:dyDescent="0.25">
      <c r="B17" s="2">
        <f ca="1"/>
        <v>46217</v>
      </c>
      <c r="C17">
        <f ca="1"/>
        <v>108.921875</v>
      </c>
      <c r="D17">
        <f ca="1"/>
        <v>108.640625</v>
      </c>
      <c r="E17">
        <f t="shared" ca="1" si="2"/>
        <v>108.90625</v>
      </c>
      <c r="F17" s="2">
        <v>46217</v>
      </c>
      <c r="G17">
        <v>3.718</v>
      </c>
      <c r="H17" s="43">
        <v>46217</v>
      </c>
      <c r="I17">
        <v>4.45</v>
      </c>
      <c r="J17" s="2"/>
      <c r="L17" s="2">
        <v>46217</v>
      </c>
      <c r="M17" t="str">
        <v>91282CQT</v>
      </c>
      <c r="N17">
        <v>-6.88E-2</v>
      </c>
      <c r="O17">
        <v>3.7276600000000002</v>
      </c>
      <c r="P17">
        <v>0.90690000000000004</v>
      </c>
      <c r="Q17">
        <v>108.921875</v>
      </c>
      <c r="R17">
        <f>VLOOKUP(M17,工作表1!$A$3:$B$1000,2,FALSE)</f>
        <v>4.25</v>
      </c>
      <c r="S17" t="str">
        <f>VLOOKUP(M17,工作表1!$A$3:$C$1000,3,FALSE)</f>
        <v>2033/5/31</v>
      </c>
      <c r="T17">
        <f t="shared" si="3"/>
        <v>3.718</v>
      </c>
      <c r="U17">
        <f t="shared" si="0"/>
        <v>0.53200000000000003</v>
      </c>
      <c r="V17" s="43">
        <f t="shared" si="14"/>
        <v>46356</v>
      </c>
      <c r="W17" s="43">
        <f t="shared" si="4"/>
        <v>46295</v>
      </c>
      <c r="X17" s="45">
        <f t="shared" si="15"/>
        <v>0.52254098360655732</v>
      </c>
      <c r="Y17" s="45">
        <f t="shared" si="16"/>
        <v>1.4191163260723108</v>
      </c>
      <c r="Z17" s="47">
        <f t="shared" si="17"/>
        <v>98.864820968887685</v>
      </c>
      <c r="AA17" s="47">
        <f t="shared" si="18"/>
        <v>108.83803910684281</v>
      </c>
      <c r="AB17" s="45">
        <f t="shared" si="19"/>
        <v>4.45</v>
      </c>
      <c r="AC17" s="2" t="str">
        <f t="shared" si="5"/>
        <v>TY1</v>
      </c>
      <c r="AD17">
        <f t="shared" si="6"/>
        <v>108.921875</v>
      </c>
      <c r="AE17">
        <f t="shared" si="7"/>
        <v>108.75</v>
      </c>
      <c r="AF17" s="49">
        <f t="shared" ref="AF17:AF80" si="34">AD17-AE17</f>
        <v>0.171875</v>
      </c>
      <c r="AG17" s="3">
        <f t="shared" si="20"/>
        <v>108.83803910684281</v>
      </c>
      <c r="AH17">
        <f t="shared" si="21"/>
        <v>108.36919938357855</v>
      </c>
      <c r="AI17" s="51">
        <f t="shared" si="22"/>
        <v>0.46883972326426715</v>
      </c>
      <c r="AJ17" s="52">
        <f t="shared" si="23"/>
        <v>0.29696472326426715</v>
      </c>
      <c r="AK17" s="2">
        <v>46217</v>
      </c>
      <c r="AL17" t="str">
        <v>91282CHT</v>
      </c>
      <c r="AM17">
        <v>-2.4899999999999999E-2</v>
      </c>
      <c r="AN17">
        <v>3.82429</v>
      </c>
      <c r="AO17">
        <v>0.88700000000000001</v>
      </c>
      <c r="AP17">
        <v>108.75</v>
      </c>
      <c r="AQ17">
        <f>VLOOKUP(AL17,工作表1!$F$3:$G$1000,2,FALSE)</f>
        <v>3.875</v>
      </c>
      <c r="AR17" t="str">
        <f>VLOOKUP(AL17,工作表1!$F$3:$H$1000,3,FALSE)</f>
        <v>2033/8/15</v>
      </c>
      <c r="AS17">
        <f t="shared" si="8"/>
        <v>3.718</v>
      </c>
      <c r="AT17">
        <f t="shared" si="9"/>
        <v>0.15700000000000003</v>
      </c>
      <c r="AU17" s="43">
        <f t="shared" si="24"/>
        <v>46249</v>
      </c>
      <c r="AV17" s="43">
        <f t="shared" si="10"/>
        <v>46387</v>
      </c>
      <c r="AW17" s="45">
        <f t="shared" si="25"/>
        <v>1.6056629834254144</v>
      </c>
      <c r="AX17" s="45">
        <f t="shared" si="26"/>
        <v>3.3998410656171951</v>
      </c>
      <c r="AY17" s="47">
        <f t="shared" si="27"/>
        <v>96.473778011529461</v>
      </c>
      <c r="AZ17" s="47">
        <f t="shared" si="28"/>
        <v>108.36919938357855</v>
      </c>
      <c r="BA17" s="43"/>
      <c r="BC17" s="2">
        <v>46216</v>
      </c>
      <c r="BD17" t="str">
        <v>91282CJJ</v>
      </c>
      <c r="BE17">
        <v>-1.7397</v>
      </c>
      <c r="BF17">
        <v>4.0670999999999999</v>
      </c>
      <c r="BG17">
        <v>0.92020000000000002</v>
      </c>
      <c r="BH17">
        <v>108.40625</v>
      </c>
      <c r="BI17">
        <f>VLOOKUP(BD17,工作表1!$K$3:$L$1000,2,FALSE)</f>
        <v>4.5</v>
      </c>
      <c r="BJ17" t="str">
        <f>VLOOKUP(BD17,工作表1!$K$3:$M$1000,3,FALSE)</f>
        <v>2033/11/15</v>
      </c>
      <c r="BK17">
        <f t="shared" si="11"/>
        <v>3.7772899999999998</v>
      </c>
      <c r="BL17">
        <f t="shared" si="12"/>
        <v>0.72271000000000019</v>
      </c>
      <c r="BM17" s="43">
        <f t="shared" si="29"/>
        <v>46341</v>
      </c>
      <c r="BN17" s="43">
        <f t="shared" si="13"/>
        <v>46477</v>
      </c>
      <c r="BO17" s="45">
        <f t="shared" si="30"/>
        <v>0.73369565217391308</v>
      </c>
      <c r="BP17" s="45">
        <f t="shared" si="31"/>
        <v>3.9391751042287075</v>
      </c>
      <c r="BQ17" s="47">
        <f t="shared" si="32"/>
        <v>99.957748115117823</v>
      </c>
      <c r="BR17" s="47">
        <f t="shared" si="33"/>
        <v>108.08699024901344</v>
      </c>
    </row>
    <row r="18" spans="2:70" x14ac:dyDescent="0.25">
      <c r="B18" s="2">
        <f ca="1"/>
        <v>46216</v>
      </c>
      <c r="C18">
        <f ca="1"/>
        <v>108.703125</v>
      </c>
      <c r="D18">
        <f ca="1"/>
        <v>108.921875</v>
      </c>
      <c r="E18">
        <f t="shared" ca="1" si="2"/>
        <v>108.640625</v>
      </c>
      <c r="F18" s="2">
        <v>46216</v>
      </c>
      <c r="G18">
        <v>3.7772899999999998</v>
      </c>
      <c r="H18" s="43">
        <v>46216</v>
      </c>
      <c r="I18">
        <v>4.4938000000000002</v>
      </c>
      <c r="J18" s="2"/>
      <c r="L18" s="2">
        <v>46216</v>
      </c>
      <c r="M18" t="str">
        <v>91282CQT</v>
      </c>
      <c r="N18">
        <v>0.29949999999999999</v>
      </c>
      <c r="O18">
        <v>3.7272699999999999</v>
      </c>
      <c r="P18">
        <v>0.90690000000000004</v>
      </c>
      <c r="Q18">
        <v>108.703125</v>
      </c>
      <c r="R18">
        <f>VLOOKUP(M18,工作表1!$A$3:$B$1000,2,FALSE)</f>
        <v>4.25</v>
      </c>
      <c r="S18" t="str">
        <f>VLOOKUP(M18,工作表1!$A$3:$C$1000,3,FALSE)</f>
        <v>2033/5/31</v>
      </c>
      <c r="T18">
        <f t="shared" si="3"/>
        <v>3.7772899999999998</v>
      </c>
      <c r="U18">
        <f t="shared" si="0"/>
        <v>0.47271000000000019</v>
      </c>
      <c r="V18" s="43">
        <f t="shared" si="14"/>
        <v>46356</v>
      </c>
      <c r="W18" s="43">
        <f t="shared" si="4"/>
        <v>46295</v>
      </c>
      <c r="X18" s="45">
        <f t="shared" si="15"/>
        <v>0.51092896174863389</v>
      </c>
      <c r="Y18" s="45">
        <f t="shared" si="16"/>
        <v>1.4191481398308257</v>
      </c>
      <c r="Z18" s="47">
        <f t="shared" si="17"/>
        <v>98.649224172643201</v>
      </c>
      <c r="AA18" s="47">
        <f t="shared" si="18"/>
        <v>108.61218906853071</v>
      </c>
      <c r="AB18" s="45">
        <f t="shared" si="19"/>
        <v>4.4938000000000002</v>
      </c>
      <c r="AC18" s="2" t="str">
        <f t="shared" si="5"/>
        <v>TY1</v>
      </c>
      <c r="AD18">
        <f t="shared" si="6"/>
        <v>108.703125</v>
      </c>
      <c r="AE18">
        <f t="shared" si="7"/>
        <v>108.546875</v>
      </c>
      <c r="AF18" s="49">
        <f t="shared" si="34"/>
        <v>0.15625</v>
      </c>
      <c r="AG18" s="3">
        <f t="shared" si="20"/>
        <v>108.61218906853071</v>
      </c>
      <c r="AH18">
        <f t="shared" si="21"/>
        <v>108.15462318922552</v>
      </c>
      <c r="AI18" s="51">
        <f t="shared" si="22"/>
        <v>0.45756587930519288</v>
      </c>
      <c r="AJ18" s="52">
        <f t="shared" si="23"/>
        <v>0.30131587930519288</v>
      </c>
      <c r="AK18" s="2">
        <v>46216</v>
      </c>
      <c r="AL18" t="str">
        <v>91282CHT</v>
      </c>
      <c r="AM18">
        <v>0.53380000000000005</v>
      </c>
      <c r="AN18">
        <v>3.8658100000000002</v>
      </c>
      <c r="AO18">
        <v>0.88700000000000001</v>
      </c>
      <c r="AP18">
        <v>108.546875</v>
      </c>
      <c r="AQ18">
        <f>VLOOKUP(AL18,工作表1!$F$3:$G$1000,2,FALSE)</f>
        <v>3.875</v>
      </c>
      <c r="AR18" t="str">
        <f>VLOOKUP(AL18,工作表1!$F$3:$H$1000,3,FALSE)</f>
        <v>2033/8/15</v>
      </c>
      <c r="AS18">
        <f t="shared" si="8"/>
        <v>3.7772899999999998</v>
      </c>
      <c r="AT18">
        <f t="shared" si="9"/>
        <v>9.7710000000000186E-2</v>
      </c>
      <c r="AU18" s="43">
        <f t="shared" si="24"/>
        <v>46249</v>
      </c>
      <c r="AV18" s="43">
        <f t="shared" si="10"/>
        <v>46387</v>
      </c>
      <c r="AW18" s="45">
        <f t="shared" si="25"/>
        <v>1.5949585635359116</v>
      </c>
      <c r="AX18" s="45">
        <f t="shared" si="26"/>
        <v>3.3997530840838568</v>
      </c>
      <c r="AY18" s="47">
        <f t="shared" si="27"/>
        <v>96.257523641750197</v>
      </c>
      <c r="AZ18" s="47">
        <f t="shared" si="28"/>
        <v>108.15462318922552</v>
      </c>
      <c r="BA18" s="43"/>
      <c r="BC18" s="2">
        <v>46213</v>
      </c>
      <c r="BD18" t="str">
        <v>91282CJJ</v>
      </c>
      <c r="BE18">
        <v>-2.8428</v>
      </c>
      <c r="BF18">
        <v>4.0633699999999999</v>
      </c>
      <c r="BG18">
        <v>0.92020000000000002</v>
      </c>
      <c r="BH18">
        <v>108.734375</v>
      </c>
      <c r="BI18">
        <f>VLOOKUP(BD18,工作表1!$K$3:$L$1000,2,FALSE)</f>
        <v>4.5</v>
      </c>
      <c r="BJ18" t="str">
        <f>VLOOKUP(BD18,工作表1!$K$3:$M$1000,3,FALSE)</f>
        <v>2033/11/15</v>
      </c>
      <c r="BK18">
        <f t="shared" si="11"/>
        <v>3.7479100000000001</v>
      </c>
      <c r="BL18">
        <f t="shared" si="12"/>
        <v>0.75208999999999993</v>
      </c>
      <c r="BM18" s="43">
        <f t="shared" si="29"/>
        <v>46341</v>
      </c>
      <c r="BN18" s="43">
        <f t="shared" si="13"/>
        <v>46477</v>
      </c>
      <c r="BO18" s="45">
        <f t="shared" si="30"/>
        <v>0.72146739130434778</v>
      </c>
      <c r="BP18" s="45">
        <f t="shared" si="31"/>
        <v>3.9392756104824298</v>
      </c>
      <c r="BQ18" s="47">
        <f t="shared" si="32"/>
        <v>100.25488470119055</v>
      </c>
      <c r="BR18" s="47">
        <f t="shared" si="33"/>
        <v>108.38467337262759</v>
      </c>
    </row>
    <row r="19" spans="2:70" x14ac:dyDescent="0.25">
      <c r="B19" s="2">
        <f ca="1"/>
        <v>46213</v>
      </c>
      <c r="C19">
        <f ca="1"/>
        <v>109.03125</v>
      </c>
      <c r="D19">
        <f ca="1"/>
        <v>109.15625</v>
      </c>
      <c r="E19">
        <f t="shared" ca="1" si="2"/>
        <v>108.921875</v>
      </c>
      <c r="F19" s="2">
        <v>46213</v>
      </c>
      <c r="G19">
        <v>3.7479100000000001</v>
      </c>
      <c r="H19" s="43">
        <v>46213</v>
      </c>
      <c r="I19">
        <v>4.4246999999999996</v>
      </c>
      <c r="J19" s="2"/>
      <c r="L19" s="2">
        <v>46213</v>
      </c>
      <c r="M19" t="str">
        <v>91282CQT</v>
      </c>
      <c r="N19">
        <v>0.125</v>
      </c>
      <c r="O19">
        <v>3.7259199999999999</v>
      </c>
      <c r="P19">
        <v>0.90690000000000004</v>
      </c>
      <c r="Q19">
        <v>109.03125</v>
      </c>
      <c r="R19">
        <f>VLOOKUP(M19,工作表1!$A$3:$B$1000,2,FALSE)</f>
        <v>4.25</v>
      </c>
      <c r="S19" t="str">
        <f>VLOOKUP(M19,工作表1!$A$3:$C$1000,3,FALSE)</f>
        <v>2033/5/31</v>
      </c>
      <c r="T19">
        <f t="shared" si="3"/>
        <v>3.7479100000000001</v>
      </c>
      <c r="U19">
        <f t="shared" si="0"/>
        <v>0.50208999999999993</v>
      </c>
      <c r="V19" s="43">
        <f t="shared" si="14"/>
        <v>46356</v>
      </c>
      <c r="W19" s="43">
        <f t="shared" si="4"/>
        <v>46295</v>
      </c>
      <c r="X19" s="45">
        <f t="shared" si="15"/>
        <v>0.49931693989071041</v>
      </c>
      <c r="Y19" s="45">
        <f t="shared" si="16"/>
        <v>1.4191799535893406</v>
      </c>
      <c r="Z19" s="47">
        <f t="shared" si="17"/>
        <v>98.946036670650287</v>
      </c>
      <c r="AA19" s="47">
        <f t="shared" si="18"/>
        <v>108.93025847475667</v>
      </c>
      <c r="AB19" s="45">
        <f t="shared" si="19"/>
        <v>4.4246999999999996</v>
      </c>
      <c r="AC19" s="2" t="str">
        <f t="shared" si="5"/>
        <v>TY1</v>
      </c>
      <c r="AD19">
        <f t="shared" si="6"/>
        <v>109.03125</v>
      </c>
      <c r="AE19">
        <f t="shared" si="7"/>
        <v>108.875</v>
      </c>
      <c r="AF19" s="49">
        <f t="shared" si="34"/>
        <v>0.15625</v>
      </c>
      <c r="AG19" s="3">
        <f t="shared" si="20"/>
        <v>108.93025847475667</v>
      </c>
      <c r="AH19">
        <f t="shared" si="21"/>
        <v>108.47180306203001</v>
      </c>
      <c r="AI19" s="51">
        <f t="shared" si="22"/>
        <v>0.45845541272666424</v>
      </c>
      <c r="AJ19" s="52">
        <f t="shared" si="23"/>
        <v>0.30220541272666424</v>
      </c>
      <c r="AK19" s="2">
        <v>46213</v>
      </c>
      <c r="AL19" t="str">
        <v>91282CHT</v>
      </c>
      <c r="AM19">
        <v>0.29520000000000002</v>
      </c>
      <c r="AN19">
        <v>3.84185</v>
      </c>
      <c r="AO19">
        <v>0.88700000000000001</v>
      </c>
      <c r="AP19">
        <v>108.875</v>
      </c>
      <c r="AQ19">
        <f>VLOOKUP(AL19,工作表1!$F$3:$G$1000,2,FALSE)</f>
        <v>3.875</v>
      </c>
      <c r="AR19" t="str">
        <f>VLOOKUP(AL19,工作表1!$F$3:$H$1000,3,FALSE)</f>
        <v>2033/8/15</v>
      </c>
      <c r="AS19">
        <f t="shared" si="8"/>
        <v>3.7479100000000001</v>
      </c>
      <c r="AT19">
        <f t="shared" si="9"/>
        <v>0.12708999999999993</v>
      </c>
      <c r="AU19" s="43">
        <f t="shared" si="24"/>
        <v>46249</v>
      </c>
      <c r="AV19" s="43">
        <f t="shared" si="10"/>
        <v>46387</v>
      </c>
      <c r="AW19" s="45">
        <f t="shared" si="25"/>
        <v>1.5842541436464088</v>
      </c>
      <c r="AX19" s="45">
        <f t="shared" si="26"/>
        <v>3.3996651025505185</v>
      </c>
      <c r="AY19" s="47">
        <f t="shared" si="27"/>
        <v>96.554725764650755</v>
      </c>
      <c r="AZ19" s="47">
        <f t="shared" si="28"/>
        <v>108.47180306203001</v>
      </c>
      <c r="BA19" s="43"/>
      <c r="BC19" s="2">
        <v>46212</v>
      </c>
      <c r="BD19" t="str">
        <v>91282CJJ</v>
      </c>
      <c r="BE19">
        <v>-3.6480000000000001</v>
      </c>
      <c r="BF19">
        <v>4.0653699999999997</v>
      </c>
      <c r="BG19">
        <v>0.92020000000000002</v>
      </c>
      <c r="BH19">
        <v>108.96875</v>
      </c>
      <c r="BI19">
        <f>VLOOKUP(BD19,工作表1!$K$3:$L$1000,2,FALSE)</f>
        <v>4.5</v>
      </c>
      <c r="BJ19" t="str">
        <f>VLOOKUP(BD19,工作表1!$K$3:$M$1000,3,FALSE)</f>
        <v>2033/11/15</v>
      </c>
      <c r="BK19">
        <f t="shared" si="11"/>
        <v>3.7263600000000001</v>
      </c>
      <c r="BL19">
        <f t="shared" si="12"/>
        <v>0.77363999999999988</v>
      </c>
      <c r="BM19" s="43">
        <f t="shared" si="29"/>
        <v>46341</v>
      </c>
      <c r="BN19" s="43">
        <f t="shared" si="13"/>
        <v>46477</v>
      </c>
      <c r="BO19" s="45">
        <f t="shared" si="30"/>
        <v>0.68478260869565222</v>
      </c>
      <c r="BP19" s="45">
        <f t="shared" si="31"/>
        <v>3.9395771292435975</v>
      </c>
      <c r="BQ19" s="47">
        <f t="shared" si="32"/>
        <v>100.48873088437784</v>
      </c>
      <c r="BR19" s="47">
        <f t="shared" si="33"/>
        <v>108.61513825999086</v>
      </c>
    </row>
    <row r="20" spans="2:70" x14ac:dyDescent="0.25">
      <c r="B20" s="2">
        <f ca="1"/>
        <v>46212</v>
      </c>
      <c r="C20">
        <f ca="1"/>
        <v>109.265625</v>
      </c>
      <c r="D20">
        <f ca="1"/>
        <v>108.890625</v>
      </c>
      <c r="E20">
        <f t="shared" ca="1" si="2"/>
        <v>109.15625</v>
      </c>
      <c r="F20" s="2">
        <v>46212</v>
      </c>
      <c r="G20">
        <v>3.7263600000000001</v>
      </c>
      <c r="H20" s="43">
        <v>46212</v>
      </c>
      <c r="I20">
        <v>4.4100999999999999</v>
      </c>
      <c r="J20" s="2"/>
      <c r="L20" s="2">
        <v>46212</v>
      </c>
      <c r="M20" t="str">
        <v>91282CQT</v>
      </c>
      <c r="N20">
        <v>-0.41930000000000001</v>
      </c>
      <c r="O20">
        <v>3.7785799999999998</v>
      </c>
      <c r="P20">
        <v>0.90690000000000004</v>
      </c>
      <c r="Q20">
        <v>109.265625</v>
      </c>
      <c r="R20">
        <f>VLOOKUP(M20,工作表1!$A$3:$B$1000,2,FALSE)</f>
        <v>4.25</v>
      </c>
      <c r="S20" t="str">
        <f>VLOOKUP(M20,工作表1!$A$3:$C$1000,3,FALSE)</f>
        <v>2033/5/31</v>
      </c>
      <c r="T20">
        <f t="shared" si="3"/>
        <v>3.7263600000000001</v>
      </c>
      <c r="U20">
        <f t="shared" si="0"/>
        <v>0.52363999999999988</v>
      </c>
      <c r="V20" s="43">
        <f t="shared" si="14"/>
        <v>46356</v>
      </c>
      <c r="W20" s="43">
        <f t="shared" si="4"/>
        <v>46295</v>
      </c>
      <c r="X20" s="45">
        <f t="shared" si="15"/>
        <v>0.46448087431693985</v>
      </c>
      <c r="Y20" s="45">
        <f t="shared" si="16"/>
        <v>1.4192753948648851</v>
      </c>
      <c r="Z20" s="47">
        <f t="shared" si="17"/>
        <v>99.169349568632683</v>
      </c>
      <c r="AA20" s="47">
        <f t="shared" si="18"/>
        <v>109.16450175005605</v>
      </c>
      <c r="AB20" s="45">
        <f t="shared" si="19"/>
        <v>4.4100999999999999</v>
      </c>
      <c r="AC20" s="2" t="str">
        <f t="shared" si="5"/>
        <v>TY1</v>
      </c>
      <c r="AD20">
        <f t="shared" si="6"/>
        <v>109.265625</v>
      </c>
      <c r="AE20">
        <f t="shared" si="7"/>
        <v>109.109375</v>
      </c>
      <c r="AF20" s="49">
        <f t="shared" si="34"/>
        <v>0.15625</v>
      </c>
      <c r="AG20" s="3">
        <f t="shared" si="20"/>
        <v>109.16450175005605</v>
      </c>
      <c r="AH20">
        <f t="shared" si="21"/>
        <v>108.70566987133051</v>
      </c>
      <c r="AI20" s="51">
        <f t="shared" si="22"/>
        <v>0.45883187872553322</v>
      </c>
      <c r="AJ20" s="52">
        <f t="shared" si="23"/>
        <v>0.30258187872553322</v>
      </c>
      <c r="AK20" s="2">
        <v>46212</v>
      </c>
      <c r="AL20" t="str">
        <v>91282CHT</v>
      </c>
      <c r="AM20">
        <v>-0.20630000000000001</v>
      </c>
      <c r="AN20">
        <v>3.8456800000000002</v>
      </c>
      <c r="AO20">
        <v>0.88700000000000001</v>
      </c>
      <c r="AP20">
        <v>109.109375</v>
      </c>
      <c r="AQ20">
        <f>VLOOKUP(AL20,工作表1!$F$3:$G$1000,2,FALSE)</f>
        <v>3.875</v>
      </c>
      <c r="AR20" t="str">
        <f>VLOOKUP(AL20,工作表1!$F$3:$H$1000,3,FALSE)</f>
        <v>2033/8/15</v>
      </c>
      <c r="AS20">
        <f t="shared" si="8"/>
        <v>3.7263600000000001</v>
      </c>
      <c r="AT20">
        <f t="shared" si="9"/>
        <v>0.14863999999999988</v>
      </c>
      <c r="AU20" s="43">
        <f t="shared" si="24"/>
        <v>46249</v>
      </c>
      <c r="AV20" s="43">
        <f t="shared" si="10"/>
        <v>46387</v>
      </c>
      <c r="AW20" s="45">
        <f t="shared" si="25"/>
        <v>1.5521408839779005</v>
      </c>
      <c r="AX20" s="45">
        <f t="shared" si="26"/>
        <v>3.3994011579505035</v>
      </c>
      <c r="AY20" s="47">
        <f t="shared" si="27"/>
        <v>96.778550518335919</v>
      </c>
      <c r="AZ20" s="47">
        <f t="shared" si="28"/>
        <v>108.70566987133051</v>
      </c>
      <c r="BA20" s="43"/>
      <c r="BC20" s="2">
        <v>46211</v>
      </c>
      <c r="BD20" t="str">
        <v>91282CJJ</v>
      </c>
      <c r="BE20">
        <v>-2.9300999999999999</v>
      </c>
      <c r="BF20">
        <v>4.0625999999999998</v>
      </c>
      <c r="BG20">
        <v>0.92020000000000002</v>
      </c>
      <c r="BH20">
        <v>108.703125</v>
      </c>
      <c r="BI20">
        <f>VLOOKUP(BD20,工作表1!$K$3:$L$1000,2,FALSE)</f>
        <v>4.5</v>
      </c>
      <c r="BJ20" t="str">
        <f>VLOOKUP(BD20,工作表1!$K$3:$M$1000,3,FALSE)</f>
        <v>2033/11/15</v>
      </c>
      <c r="BK20">
        <f t="shared" si="11"/>
        <v>3.7418999999999998</v>
      </c>
      <c r="BL20">
        <f t="shared" si="12"/>
        <v>0.75810000000000022</v>
      </c>
      <c r="BM20" s="43">
        <f t="shared" si="29"/>
        <v>46341</v>
      </c>
      <c r="BN20" s="43">
        <f t="shared" si="13"/>
        <v>46477</v>
      </c>
      <c r="BO20" s="45">
        <f t="shared" si="30"/>
        <v>0.67255434782608692</v>
      </c>
      <c r="BP20" s="45">
        <f t="shared" si="31"/>
        <v>3.9396776354973198</v>
      </c>
      <c r="BQ20" s="47">
        <f t="shared" si="32"/>
        <v>100.25470471617672</v>
      </c>
      <c r="BR20" s="47">
        <f t="shared" si="33"/>
        <v>108.37102116644634</v>
      </c>
    </row>
    <row r="21" spans="2:70" x14ac:dyDescent="0.25">
      <c r="B21" s="2">
        <f ca="1"/>
        <v>46211</v>
      </c>
      <c r="C21">
        <f ca="1"/>
        <v>109</v>
      </c>
      <c r="D21">
        <f ca="1"/>
        <v>109.125</v>
      </c>
      <c r="E21">
        <f t="shared" ca="1" si="2"/>
        <v>108.890625</v>
      </c>
      <c r="F21" s="2">
        <v>46211</v>
      </c>
      <c r="G21">
        <v>3.7418999999999998</v>
      </c>
      <c r="H21" s="43">
        <v>46211</v>
      </c>
      <c r="I21">
        <v>4.4484000000000004</v>
      </c>
      <c r="J21" s="2"/>
      <c r="L21" s="2">
        <v>46211</v>
      </c>
      <c r="M21" t="str">
        <v>91282CQT</v>
      </c>
      <c r="N21">
        <v>0.3039</v>
      </c>
      <c r="O21">
        <v>3.6957499999999999</v>
      </c>
      <c r="P21">
        <v>0.90690000000000004</v>
      </c>
      <c r="Q21">
        <v>109</v>
      </c>
      <c r="R21">
        <f>VLOOKUP(M21,工作表1!$A$3:$B$1000,2,FALSE)</f>
        <v>4.25</v>
      </c>
      <c r="S21" t="str">
        <f>VLOOKUP(M21,工作表1!$A$3:$C$1000,3,FALSE)</f>
        <v>2033/5/31</v>
      </c>
      <c r="T21">
        <f t="shared" si="3"/>
        <v>3.7418999999999998</v>
      </c>
      <c r="U21">
        <f t="shared" si="0"/>
        <v>0.50810000000000022</v>
      </c>
      <c r="V21" s="43">
        <f t="shared" si="14"/>
        <v>46356</v>
      </c>
      <c r="W21" s="43">
        <f t="shared" si="4"/>
        <v>46295</v>
      </c>
      <c r="X21" s="45">
        <f t="shared" si="15"/>
        <v>0.45286885245901637</v>
      </c>
      <c r="Y21" s="45">
        <f t="shared" si="16"/>
        <v>1.4193072086234</v>
      </c>
      <c r="Z21" s="47">
        <f t="shared" si="17"/>
        <v>98.951131456110673</v>
      </c>
      <c r="AA21" s="47">
        <f t="shared" si="18"/>
        <v>108.92557262100777</v>
      </c>
      <c r="AB21" s="45">
        <f t="shared" si="19"/>
        <v>4.4484000000000004</v>
      </c>
      <c r="AC21" s="2" t="str">
        <f t="shared" si="5"/>
        <v>TY1</v>
      </c>
      <c r="AD21">
        <f t="shared" si="6"/>
        <v>109</v>
      </c>
      <c r="AE21">
        <f t="shared" si="7"/>
        <v>108.84375</v>
      </c>
      <c r="AF21" s="49">
        <f t="shared" si="34"/>
        <v>0.15625</v>
      </c>
      <c r="AG21" s="3">
        <f t="shared" si="20"/>
        <v>108.92557262100777</v>
      </c>
      <c r="AH21">
        <f t="shared" si="21"/>
        <v>108.45667254015694</v>
      </c>
      <c r="AI21" s="51">
        <f t="shared" si="22"/>
        <v>0.46890008085082968</v>
      </c>
      <c r="AJ21" s="52">
        <f t="shared" si="23"/>
        <v>0.31265008085082968</v>
      </c>
      <c r="AK21" s="2">
        <v>46211</v>
      </c>
      <c r="AL21" t="str">
        <v>91282CHT</v>
      </c>
      <c r="AM21">
        <v>0.2797</v>
      </c>
      <c r="AN21">
        <v>3.8360400000000001</v>
      </c>
      <c r="AO21">
        <v>0.88700000000000001</v>
      </c>
      <c r="AP21">
        <v>108.84375</v>
      </c>
      <c r="AQ21">
        <f>VLOOKUP(AL21,工作表1!$F$3:$G$1000,2,FALSE)</f>
        <v>3.875</v>
      </c>
      <c r="AR21" t="str">
        <f>VLOOKUP(AL21,工作表1!$F$3:$H$1000,3,FALSE)</f>
        <v>2033/8/15</v>
      </c>
      <c r="AS21">
        <f t="shared" si="8"/>
        <v>3.7418999999999998</v>
      </c>
      <c r="AT21">
        <f t="shared" si="9"/>
        <v>0.13310000000000022</v>
      </c>
      <c r="AU21" s="43">
        <f t="shared" si="24"/>
        <v>46249</v>
      </c>
      <c r="AV21" s="43">
        <f t="shared" si="10"/>
        <v>46387</v>
      </c>
      <c r="AW21" s="45">
        <f t="shared" si="25"/>
        <v>1.5414364640883977</v>
      </c>
      <c r="AX21" s="45">
        <f t="shared" si="26"/>
        <v>3.3993131764171647</v>
      </c>
      <c r="AY21" s="47">
        <f t="shared" si="27"/>
        <v>96.552185266863503</v>
      </c>
      <c r="AZ21" s="47">
        <f t="shared" si="28"/>
        <v>108.45667254015694</v>
      </c>
      <c r="BA21" s="43"/>
      <c r="BC21" s="2">
        <v>46210</v>
      </c>
      <c r="BD21" t="str">
        <v>91282CJJ</v>
      </c>
      <c r="BE21">
        <v>-3.3993000000000002</v>
      </c>
      <c r="BF21">
        <v>4.0588600000000001</v>
      </c>
      <c r="BG21">
        <v>0.92020000000000002</v>
      </c>
      <c r="BH21">
        <v>109.03125</v>
      </c>
      <c r="BI21">
        <f>VLOOKUP(BD21,工作表1!$K$3:$L$1000,2,FALSE)</f>
        <v>4.5</v>
      </c>
      <c r="BJ21" t="str">
        <f>VLOOKUP(BD21,工作表1!$K$3:$M$1000,3,FALSE)</f>
        <v>2033/11/15</v>
      </c>
      <c r="BK21">
        <f t="shared" si="11"/>
        <v>3.7284999999999999</v>
      </c>
      <c r="BL21">
        <f t="shared" si="12"/>
        <v>0.77150000000000007</v>
      </c>
      <c r="BM21" s="43">
        <f t="shared" si="29"/>
        <v>46341</v>
      </c>
      <c r="BN21" s="43">
        <f t="shared" si="13"/>
        <v>46477</v>
      </c>
      <c r="BO21" s="45">
        <f t="shared" si="30"/>
        <v>0.66032608695652184</v>
      </c>
      <c r="BP21" s="45">
        <f t="shared" si="31"/>
        <v>3.9397781417510425</v>
      </c>
      <c r="BQ21" s="47">
        <f t="shared" si="32"/>
        <v>100.55178735833204</v>
      </c>
      <c r="BR21" s="47">
        <f t="shared" si="33"/>
        <v>108.68092678453553</v>
      </c>
    </row>
    <row r="22" spans="2:70" x14ac:dyDescent="0.25">
      <c r="B22" s="2">
        <f ca="1"/>
        <v>46210</v>
      </c>
      <c r="C22">
        <f ca="1"/>
        <v>109.328125</v>
      </c>
      <c r="D22">
        <f ca="1"/>
        <v>109.671875</v>
      </c>
      <c r="E22">
        <f t="shared" ca="1" si="2"/>
        <v>109.125</v>
      </c>
      <c r="F22" s="2">
        <v>46210</v>
      </c>
      <c r="G22">
        <v>3.7284999999999999</v>
      </c>
      <c r="H22" s="43">
        <v>46210</v>
      </c>
      <c r="I22">
        <v>4.4139999999999997</v>
      </c>
      <c r="J22" s="2"/>
      <c r="L22" s="2">
        <v>46210</v>
      </c>
      <c r="M22" t="str">
        <v>91282CQT</v>
      </c>
      <c r="N22">
        <v>-0.4491</v>
      </c>
      <c r="O22">
        <v>3.7958599999999998</v>
      </c>
      <c r="P22">
        <v>0.90690000000000004</v>
      </c>
      <c r="Q22">
        <v>109.328125</v>
      </c>
      <c r="R22">
        <f>VLOOKUP(M22,工作表1!$A$3:$B$1000,2,FALSE)</f>
        <v>4.25</v>
      </c>
      <c r="S22" t="str">
        <f>VLOOKUP(M22,工作表1!$A$3:$C$1000,3,FALSE)</f>
        <v>2033/5/31</v>
      </c>
      <c r="T22">
        <f t="shared" si="3"/>
        <v>3.7284999999999999</v>
      </c>
      <c r="U22">
        <f t="shared" si="0"/>
        <v>0.52150000000000007</v>
      </c>
      <c r="V22" s="43">
        <f t="shared" si="14"/>
        <v>46356</v>
      </c>
      <c r="W22" s="43">
        <f t="shared" si="4"/>
        <v>46295</v>
      </c>
      <c r="X22" s="45">
        <f t="shared" si="15"/>
        <v>0.44125683060109289</v>
      </c>
      <c r="Y22" s="45">
        <f t="shared" si="16"/>
        <v>1.4193390223819149</v>
      </c>
      <c r="Z22" s="47">
        <f t="shared" si="17"/>
        <v>99.224005341560883</v>
      </c>
      <c r="AA22" s="47">
        <f t="shared" si="18"/>
        <v>109.22079903792806</v>
      </c>
      <c r="AB22" s="45">
        <f t="shared" si="19"/>
        <v>4.4139999999999997</v>
      </c>
      <c r="AC22" s="2" t="str">
        <f t="shared" si="5"/>
        <v>TY1</v>
      </c>
      <c r="AD22">
        <f t="shared" si="6"/>
        <v>109.328125</v>
      </c>
      <c r="AE22">
        <f t="shared" si="7"/>
        <v>109.171875</v>
      </c>
      <c r="AF22" s="49">
        <f t="shared" si="34"/>
        <v>0.15625</v>
      </c>
      <c r="AG22" s="3">
        <f t="shared" si="20"/>
        <v>109.22079903792806</v>
      </c>
      <c r="AH22">
        <f t="shared" si="21"/>
        <v>108.76402935856295</v>
      </c>
      <c r="AI22" s="51">
        <f t="shared" si="22"/>
        <v>0.45676967936510948</v>
      </c>
      <c r="AJ22" s="52">
        <f t="shared" si="23"/>
        <v>0.30051967936510948</v>
      </c>
      <c r="AK22" s="2">
        <v>46210</v>
      </c>
      <c r="AL22" t="str">
        <v>91282CHT</v>
      </c>
      <c r="AM22">
        <v>-9.6600000000000005E-2</v>
      </c>
      <c r="AN22">
        <v>3.8461099999999999</v>
      </c>
      <c r="AO22">
        <v>0.88700000000000001</v>
      </c>
      <c r="AP22">
        <v>109.171875</v>
      </c>
      <c r="AQ22">
        <f>VLOOKUP(AL22,工作表1!$F$3:$G$1000,2,FALSE)</f>
        <v>3.875</v>
      </c>
      <c r="AR22" t="str">
        <f>VLOOKUP(AL22,工作表1!$F$3:$H$1000,3,FALSE)</f>
        <v>2033/8/15</v>
      </c>
      <c r="AS22">
        <f t="shared" si="8"/>
        <v>3.7284999999999999</v>
      </c>
      <c r="AT22">
        <f t="shared" si="9"/>
        <v>0.14650000000000007</v>
      </c>
      <c r="AU22" s="43">
        <f t="shared" si="24"/>
        <v>46249</v>
      </c>
      <c r="AV22" s="43">
        <f t="shared" si="10"/>
        <v>46387</v>
      </c>
      <c r="AW22" s="45">
        <f t="shared" si="25"/>
        <v>1.530732044198895</v>
      </c>
      <c r="AX22" s="45">
        <f t="shared" si="26"/>
        <v>3.3992251948838268</v>
      </c>
      <c r="AY22" s="47">
        <f t="shared" si="27"/>
        <v>96.833368257179274</v>
      </c>
      <c r="AZ22" s="47">
        <f t="shared" si="28"/>
        <v>108.76402935856295</v>
      </c>
      <c r="BA22" s="43"/>
      <c r="BC22" s="2">
        <v>46209</v>
      </c>
      <c r="BD22" t="str">
        <v>91282CJJ</v>
      </c>
      <c r="BE22">
        <v>-4.2173999999999996</v>
      </c>
      <c r="BF22">
        <v>4.0549600000000003</v>
      </c>
      <c r="BG22">
        <v>0.92020000000000002</v>
      </c>
      <c r="BH22">
        <v>109.359375</v>
      </c>
      <c r="BI22">
        <f>VLOOKUP(BD22,工作表1!$K$3:$L$1000,2,FALSE)</f>
        <v>4.5</v>
      </c>
      <c r="BJ22" t="str">
        <f>VLOOKUP(BD22,工作表1!$K$3:$M$1000,3,FALSE)</f>
        <v>2033/11/15</v>
      </c>
      <c r="BK22">
        <f t="shared" si="11"/>
        <v>3.7173500000000002</v>
      </c>
      <c r="BL22">
        <f t="shared" si="12"/>
        <v>0.78264999999999985</v>
      </c>
      <c r="BM22" s="43">
        <f t="shared" si="29"/>
        <v>46341</v>
      </c>
      <c r="BN22" s="43">
        <f t="shared" si="13"/>
        <v>46477</v>
      </c>
      <c r="BO22" s="45">
        <f t="shared" si="30"/>
        <v>0.64809782608695654</v>
      </c>
      <c r="BP22" s="45">
        <f t="shared" si="31"/>
        <v>3.9398786480047647</v>
      </c>
      <c r="BQ22" s="47">
        <f t="shared" si="32"/>
        <v>100.81568357448359</v>
      </c>
      <c r="BR22" s="47">
        <f t="shared" si="33"/>
        <v>108.9565006047023</v>
      </c>
    </row>
    <row r="23" spans="2:70" x14ac:dyDescent="0.25">
      <c r="B23" s="2">
        <f ca="1"/>
        <v>46209</v>
      </c>
      <c r="C23">
        <f ca="1"/>
        <v>109.640625</v>
      </c>
      <c r="D23">
        <f ca="1"/>
        <v>109.65625</v>
      </c>
      <c r="E23">
        <f t="shared" ca="1" si="2"/>
        <v>109.671875</v>
      </c>
      <c r="F23" s="2">
        <v>46209</v>
      </c>
      <c r="G23">
        <v>3.7173500000000002</v>
      </c>
      <c r="H23" s="43">
        <v>46209</v>
      </c>
      <c r="I23">
        <v>4.3296999999999999</v>
      </c>
      <c r="J23" s="2"/>
      <c r="L23" s="2">
        <v>46209</v>
      </c>
      <c r="M23" t="str">
        <v>91282CQT</v>
      </c>
      <c r="N23">
        <v>-0.28939999999999999</v>
      </c>
      <c r="O23">
        <v>3.7660300000000002</v>
      </c>
      <c r="P23">
        <v>0.90690000000000004</v>
      </c>
      <c r="Q23">
        <v>109.640625</v>
      </c>
      <c r="R23">
        <f>VLOOKUP(M23,工作表1!$A$3:$B$1000,2,FALSE)</f>
        <v>4.25</v>
      </c>
      <c r="S23" t="str">
        <f>VLOOKUP(M23,工作表1!$A$3:$C$1000,3,FALSE)</f>
        <v>2033/5/31</v>
      </c>
      <c r="T23">
        <f t="shared" si="3"/>
        <v>3.7173500000000002</v>
      </c>
      <c r="U23">
        <f t="shared" si="0"/>
        <v>0.53264999999999985</v>
      </c>
      <c r="V23" s="43">
        <f t="shared" si="14"/>
        <v>46356</v>
      </c>
      <c r="W23" s="43">
        <f t="shared" si="4"/>
        <v>46295</v>
      </c>
      <c r="X23" s="45">
        <f t="shared" si="15"/>
        <v>0.4296448087431694</v>
      </c>
      <c r="Y23" s="45">
        <f t="shared" si="16"/>
        <v>1.4193708361404296</v>
      </c>
      <c r="Z23" s="47">
        <f t="shared" si="17"/>
        <v>99.482131968159479</v>
      </c>
      <c r="AA23" s="47">
        <f t="shared" si="18"/>
        <v>109.50026798071001</v>
      </c>
      <c r="AB23" s="45">
        <f t="shared" si="19"/>
        <v>4.3296999999999999</v>
      </c>
      <c r="AC23" s="2" t="str">
        <f t="shared" si="5"/>
        <v>TY1</v>
      </c>
      <c r="AD23">
        <f t="shared" si="6"/>
        <v>109.640625</v>
      </c>
      <c r="AE23">
        <f t="shared" si="7"/>
        <v>109.5</v>
      </c>
      <c r="AF23" s="49">
        <f t="shared" si="34"/>
        <v>0.140625</v>
      </c>
      <c r="AG23" s="3">
        <f t="shared" si="20"/>
        <v>109.50026798071001</v>
      </c>
      <c r="AH23">
        <f t="shared" si="21"/>
        <v>109.03750406295265</v>
      </c>
      <c r="AI23" s="51">
        <f t="shared" si="22"/>
        <v>0.46276391775735704</v>
      </c>
      <c r="AJ23" s="52">
        <f t="shared" si="23"/>
        <v>0.32213891775735704</v>
      </c>
      <c r="AK23" s="2">
        <v>46209</v>
      </c>
      <c r="AL23" t="str">
        <v>91282CHT</v>
      </c>
      <c r="AM23">
        <v>-0.61060000000000003</v>
      </c>
      <c r="AN23">
        <v>3.85589</v>
      </c>
      <c r="AO23">
        <v>0.88700000000000001</v>
      </c>
      <c r="AP23">
        <v>109.5</v>
      </c>
      <c r="AQ23">
        <f>VLOOKUP(AL23,工作表1!$F$3:$G$1000,2,FALSE)</f>
        <v>3.875</v>
      </c>
      <c r="AR23" t="str">
        <f>VLOOKUP(AL23,工作表1!$F$3:$H$1000,3,FALSE)</f>
        <v>2033/8/15</v>
      </c>
      <c r="AS23">
        <f t="shared" si="8"/>
        <v>3.7173500000000002</v>
      </c>
      <c r="AT23">
        <f t="shared" si="9"/>
        <v>0.15764999999999985</v>
      </c>
      <c r="AU23" s="43">
        <f t="shared" si="24"/>
        <v>46249</v>
      </c>
      <c r="AV23" s="43">
        <f t="shared" si="10"/>
        <v>46387</v>
      </c>
      <c r="AW23" s="45">
        <f t="shared" si="25"/>
        <v>1.5200276243093922</v>
      </c>
      <c r="AX23" s="45">
        <f t="shared" si="26"/>
        <v>3.399137213350488</v>
      </c>
      <c r="AY23" s="47">
        <f t="shared" si="27"/>
        <v>97.083466006807043</v>
      </c>
      <c r="AZ23" s="47">
        <f t="shared" si="28"/>
        <v>109.03750406295265</v>
      </c>
      <c r="BA23" s="43"/>
      <c r="BC23" s="2">
        <v>46205</v>
      </c>
      <c r="BD23" t="str">
        <v>91282CJJ</v>
      </c>
      <c r="BE23">
        <v>-3.7660999999999998</v>
      </c>
      <c r="BF23">
        <v>4.0334099999999999</v>
      </c>
      <c r="BG23">
        <v>0.92020000000000002</v>
      </c>
      <c r="BH23">
        <v>109.296875</v>
      </c>
      <c r="BI23">
        <f>VLOOKUP(BD23,工作表1!$K$3:$L$1000,2,FALSE)</f>
        <v>4.5</v>
      </c>
      <c r="BJ23" t="str">
        <f>VLOOKUP(BD23,工作表1!$K$3:$M$1000,3,FALSE)</f>
        <v>2033/11/15</v>
      </c>
      <c r="BK23">
        <f t="shared" si="11"/>
        <v>3.7029999999999998</v>
      </c>
      <c r="BL23">
        <f t="shared" si="12"/>
        <v>0.79700000000000015</v>
      </c>
      <c r="BM23" s="43">
        <f t="shared" si="29"/>
        <v>46341</v>
      </c>
      <c r="BN23" s="43">
        <f t="shared" si="13"/>
        <v>46477</v>
      </c>
      <c r="BO23" s="45">
        <f t="shared" si="30"/>
        <v>0.63586956521739124</v>
      </c>
      <c r="BP23" s="45">
        <f t="shared" si="31"/>
        <v>3.939979154258487</v>
      </c>
      <c r="BQ23" s="47">
        <f t="shared" si="32"/>
        <v>100.77720348322825</v>
      </c>
      <c r="BR23" s="47">
        <f t="shared" si="33"/>
        <v>108.90081983448268</v>
      </c>
    </row>
    <row r="24" spans="2:70" x14ac:dyDescent="0.25">
      <c r="B24" s="2">
        <f ca="1"/>
        <v>46205</v>
      </c>
      <c r="C24">
        <f ca="1"/>
        <v>109.578125</v>
      </c>
      <c r="D24">
        <f ca="1"/>
        <v>109.546875</v>
      </c>
      <c r="E24">
        <f t="shared" ca="1" si="2"/>
        <v>109.65625</v>
      </c>
      <c r="F24" s="2">
        <v>46206</v>
      </c>
      <c r="G24">
        <v>3.7038700000000002</v>
      </c>
      <c r="H24" s="43">
        <v>46206</v>
      </c>
      <c r="I24">
        <v>4.3532999999999999</v>
      </c>
      <c r="J24" s="2"/>
      <c r="L24" s="2">
        <v>46205</v>
      </c>
      <c r="M24" t="str">
        <v>91282CQT</v>
      </c>
      <c r="N24">
        <v>-0.13389999999999999</v>
      </c>
      <c r="O24">
        <v>3.73197</v>
      </c>
      <c r="P24">
        <v>0.90690000000000004</v>
      </c>
      <c r="Q24">
        <v>109.578125</v>
      </c>
      <c r="R24">
        <f>VLOOKUP(M24,工作表1!$A$3:$B$1000,2,FALSE)</f>
        <v>4.25</v>
      </c>
      <c r="S24" t="str">
        <f>VLOOKUP(M24,工作表1!$A$3:$C$1000,3,FALSE)</f>
        <v>2033/5/31</v>
      </c>
      <c r="T24">
        <f t="shared" si="3"/>
        <v>3.7029999999999998</v>
      </c>
      <c r="U24">
        <f t="shared" si="0"/>
        <v>0.54700000000000015</v>
      </c>
      <c r="V24" s="43">
        <f t="shared" si="14"/>
        <v>46356</v>
      </c>
      <c r="W24" s="43">
        <f t="shared" si="4"/>
        <v>46295</v>
      </c>
      <c r="X24" s="45">
        <f t="shared" si="15"/>
        <v>0.41803278688524592</v>
      </c>
      <c r="Y24" s="45">
        <f t="shared" si="16"/>
        <v>1.4194026498989447</v>
      </c>
      <c r="Z24" s="47">
        <f t="shared" si="17"/>
        <v>99.435791305878908</v>
      </c>
      <c r="AA24" s="47">
        <f t="shared" si="18"/>
        <v>109.44310258920143</v>
      </c>
      <c r="AB24" s="45">
        <f t="shared" si="19"/>
        <v>4.3532999999999999</v>
      </c>
      <c r="AC24" s="2" t="str">
        <f t="shared" si="5"/>
        <v>TY1</v>
      </c>
      <c r="AD24">
        <f t="shared" si="6"/>
        <v>109.578125</v>
      </c>
      <c r="AE24">
        <f t="shared" si="7"/>
        <v>109.4375</v>
      </c>
      <c r="AF24" s="49">
        <f t="shared" si="34"/>
        <v>0.140625</v>
      </c>
      <c r="AG24" s="3">
        <f t="shared" si="20"/>
        <v>109.44310258920143</v>
      </c>
      <c r="AH24">
        <f t="shared" si="21"/>
        <v>108.97472391743308</v>
      </c>
      <c r="AI24" s="51">
        <f t="shared" si="22"/>
        <v>0.46837867176834891</v>
      </c>
      <c r="AJ24" s="52">
        <f t="shared" si="23"/>
        <v>0.32775367176834891</v>
      </c>
      <c r="AK24" s="2">
        <v>46205</v>
      </c>
      <c r="AL24" t="str">
        <v>91282CHT</v>
      </c>
      <c r="AM24">
        <v>-0.53120000000000001</v>
      </c>
      <c r="AN24">
        <v>3.84043</v>
      </c>
      <c r="AO24">
        <v>0.88700000000000001</v>
      </c>
      <c r="AP24">
        <v>109.4375</v>
      </c>
      <c r="AQ24">
        <f>VLOOKUP(AL24,工作表1!$F$3:$G$1000,2,FALSE)</f>
        <v>3.875</v>
      </c>
      <c r="AR24" t="str">
        <f>VLOOKUP(AL24,工作表1!$F$3:$H$1000,3,FALSE)</f>
        <v>2033/8/15</v>
      </c>
      <c r="AS24">
        <f t="shared" si="8"/>
        <v>3.7029999999999998</v>
      </c>
      <c r="AT24">
        <f t="shared" si="9"/>
        <v>0.17200000000000015</v>
      </c>
      <c r="AU24" s="43">
        <f t="shared" si="24"/>
        <v>46249</v>
      </c>
      <c r="AV24" s="43">
        <f t="shared" si="10"/>
        <v>46387</v>
      </c>
      <c r="AW24" s="45">
        <f t="shared" si="25"/>
        <v>1.5093232044198894</v>
      </c>
      <c r="AX24" s="45">
        <f t="shared" si="26"/>
        <v>3.3990492318171497</v>
      </c>
      <c r="AY24" s="47">
        <f t="shared" si="27"/>
        <v>97.036949871231954</v>
      </c>
      <c r="AZ24" s="47">
        <f t="shared" si="28"/>
        <v>108.97472391743308</v>
      </c>
      <c r="BA24" s="43"/>
      <c r="BC24" s="2">
        <v>46204</v>
      </c>
      <c r="BD24" t="str">
        <v>91282CJJ</v>
      </c>
      <c r="BE24">
        <v>-2.7040999999999999</v>
      </c>
      <c r="BF24">
        <v>4.0389299999999997</v>
      </c>
      <c r="BG24">
        <v>0.92020000000000002</v>
      </c>
      <c r="BH24">
        <v>109.296875</v>
      </c>
      <c r="BI24">
        <f>VLOOKUP(BD24,工作表1!$K$3:$L$1000,2,FALSE)</f>
        <v>4.5</v>
      </c>
      <c r="BJ24" t="str">
        <f>VLOOKUP(BD24,工作表1!$K$3:$M$1000,3,FALSE)</f>
        <v>2033/11/15</v>
      </c>
      <c r="BK24">
        <f t="shared" si="11"/>
        <v>3.72139</v>
      </c>
      <c r="BL24">
        <f t="shared" si="12"/>
        <v>0.77861000000000002</v>
      </c>
      <c r="BM24" s="43">
        <f t="shared" si="29"/>
        <v>46341</v>
      </c>
      <c r="BN24" s="43">
        <f t="shared" si="13"/>
        <v>46477</v>
      </c>
      <c r="BO24" s="45">
        <f t="shared" si="30"/>
        <v>0.58695652173913038</v>
      </c>
      <c r="BP24" s="45">
        <f t="shared" si="31"/>
        <v>3.9403811792733774</v>
      </c>
      <c r="BQ24" s="47">
        <f t="shared" si="32"/>
        <v>100.81134956178859</v>
      </c>
      <c r="BR24" s="47">
        <f t="shared" si="33"/>
        <v>108.94383548096239</v>
      </c>
    </row>
    <row r="25" spans="2:70" x14ac:dyDescent="0.25">
      <c r="B25" s="2">
        <f ca="1"/>
        <v>46204</v>
      </c>
      <c r="C25">
        <f ca="1"/>
        <v>109.578125</v>
      </c>
      <c r="D25">
        <f ca="1"/>
        <v>109.625</v>
      </c>
      <c r="E25">
        <f t="shared" ca="1" si="2"/>
        <v>109.546875</v>
      </c>
      <c r="F25" s="2">
        <v>46205</v>
      </c>
      <c r="G25">
        <v>3.7029999999999998</v>
      </c>
      <c r="H25" s="43">
        <v>46205</v>
      </c>
      <c r="I25">
        <v>4.3532999999999999</v>
      </c>
      <c r="J25" s="2"/>
      <c r="L25" s="2">
        <v>46204</v>
      </c>
      <c r="M25" t="str">
        <v>91282CQT</v>
      </c>
      <c r="N25">
        <v>-9.7100000000000006E-2</v>
      </c>
      <c r="O25">
        <v>3.7538200000000002</v>
      </c>
      <c r="P25">
        <v>0.90690000000000004</v>
      </c>
      <c r="Q25">
        <v>109.578125</v>
      </c>
      <c r="R25">
        <f>VLOOKUP(M25,工作表1!$A$3:$B$1000,2,FALSE)</f>
        <v>4.25</v>
      </c>
      <c r="S25" t="str">
        <f>VLOOKUP(M25,工作表1!$A$3:$C$1000,3,FALSE)</f>
        <v>2033/5/31</v>
      </c>
      <c r="T25">
        <f t="shared" si="3"/>
        <v>3.72139</v>
      </c>
      <c r="U25">
        <f t="shared" si="0"/>
        <v>0.52861000000000002</v>
      </c>
      <c r="V25" s="43">
        <f t="shared" si="14"/>
        <v>46356</v>
      </c>
      <c r="W25" s="43">
        <f t="shared" si="4"/>
        <v>46295</v>
      </c>
      <c r="X25" s="45">
        <f t="shared" si="15"/>
        <v>0.37158469945355194</v>
      </c>
      <c r="Y25" s="45">
        <f t="shared" si="16"/>
        <v>1.4195299049330039</v>
      </c>
      <c r="Z25" s="47">
        <f t="shared" si="17"/>
        <v>99.466589621625133</v>
      </c>
      <c r="AA25" s="47">
        <f t="shared" si="18"/>
        <v>109.4728060497923</v>
      </c>
      <c r="AB25" s="45">
        <f t="shared" si="19"/>
        <v>4.3506</v>
      </c>
      <c r="AC25" s="2" t="str">
        <f t="shared" si="5"/>
        <v>TY1</v>
      </c>
      <c r="AD25">
        <f t="shared" si="6"/>
        <v>109.578125</v>
      </c>
      <c r="AE25">
        <f t="shared" si="7"/>
        <v>109.4375</v>
      </c>
      <c r="AF25" s="49">
        <f t="shared" si="34"/>
        <v>0.140625</v>
      </c>
      <c r="AG25" s="3">
        <f t="shared" si="20"/>
        <v>109.4728060497923</v>
      </c>
      <c r="AH25">
        <f t="shared" si="21"/>
        <v>109.01084386462325</v>
      </c>
      <c r="AI25" s="51">
        <f t="shared" si="22"/>
        <v>0.46196218516904253</v>
      </c>
      <c r="AJ25" s="52">
        <f t="shared" si="23"/>
        <v>0.32133718516904253</v>
      </c>
      <c r="AK25" s="2">
        <v>46204</v>
      </c>
      <c r="AL25" t="str">
        <v>91282CHT</v>
      </c>
      <c r="AM25">
        <v>0.1018</v>
      </c>
      <c r="AN25">
        <v>3.8423799999999999</v>
      </c>
      <c r="AO25">
        <v>0.88700000000000001</v>
      </c>
      <c r="AP25">
        <v>109.4375</v>
      </c>
      <c r="AQ25">
        <f>VLOOKUP(AL25,工作表1!$F$3:$G$1000,2,FALSE)</f>
        <v>3.875</v>
      </c>
      <c r="AR25" t="str">
        <f>VLOOKUP(AL25,工作表1!$F$3:$H$1000,3,FALSE)</f>
        <v>2033/8/15</v>
      </c>
      <c r="AS25">
        <f t="shared" si="8"/>
        <v>3.72139</v>
      </c>
      <c r="AT25">
        <f t="shared" si="9"/>
        <v>0.15361000000000002</v>
      </c>
      <c r="AU25" s="43">
        <f t="shared" si="24"/>
        <v>46249</v>
      </c>
      <c r="AV25" s="43">
        <f t="shared" si="10"/>
        <v>46387</v>
      </c>
      <c r="AW25" s="45">
        <f t="shared" si="25"/>
        <v>1.4665055248618784</v>
      </c>
      <c r="AX25" s="45">
        <f t="shared" si="26"/>
        <v>3.3986973056837959</v>
      </c>
      <c r="AY25" s="47">
        <f t="shared" si="27"/>
        <v>97.068148845059341</v>
      </c>
      <c r="AZ25" s="47">
        <f t="shared" si="28"/>
        <v>109.01084386462325</v>
      </c>
      <c r="BA25" s="43"/>
      <c r="BC25" s="2">
        <v>46203</v>
      </c>
      <c r="BD25" t="str">
        <v>91282CJJ</v>
      </c>
      <c r="BE25">
        <v>-1.782</v>
      </c>
      <c r="BF25">
        <v>4.0038400000000003</v>
      </c>
      <c r="BG25">
        <v>0.92020000000000002</v>
      </c>
      <c r="BH25">
        <v>109.625</v>
      </c>
      <c r="BI25">
        <f>VLOOKUP(BD25,工作表1!$K$3:$L$1000,2,FALSE)</f>
        <v>4.5</v>
      </c>
      <c r="BJ25" t="str">
        <f>VLOOKUP(BD25,工作表1!$K$3:$M$1000,3,FALSE)</f>
        <v>2033/11/15</v>
      </c>
      <c r="BK25">
        <f t="shared" si="11"/>
        <v>3.7251500000000002</v>
      </c>
      <c r="BL25">
        <f t="shared" si="12"/>
        <v>0.77484999999999982</v>
      </c>
      <c r="BM25" s="43">
        <f t="shared" si="29"/>
        <v>46341</v>
      </c>
      <c r="BN25" s="43">
        <f t="shared" si="13"/>
        <v>46477</v>
      </c>
      <c r="BO25" s="45">
        <f t="shared" si="30"/>
        <v>0.5747282608695653</v>
      </c>
      <c r="BP25" s="45">
        <f t="shared" si="31"/>
        <v>3.9404816855270997</v>
      </c>
      <c r="BQ25" s="47">
        <f t="shared" si="32"/>
        <v>101.13198975489192</v>
      </c>
      <c r="BR25" s="47">
        <f t="shared" si="33"/>
        <v>109.29313799447672</v>
      </c>
    </row>
    <row r="26" spans="2:70" x14ac:dyDescent="0.25">
      <c r="B26" s="2">
        <f ca="1"/>
        <v>46203</v>
      </c>
      <c r="C26">
        <f ca="1"/>
        <v>109.890625</v>
      </c>
      <c r="D26">
        <f ca="1"/>
        <v>110.1875</v>
      </c>
      <c r="E26">
        <f t="shared" ca="1" si="2"/>
        <v>109.625</v>
      </c>
      <c r="F26" s="2">
        <v>46204</v>
      </c>
      <c r="G26">
        <v>3.72139</v>
      </c>
      <c r="H26" s="43">
        <v>46204</v>
      </c>
      <c r="I26">
        <v>4.3506</v>
      </c>
      <c r="J26" s="2"/>
      <c r="L26" s="2">
        <v>46203</v>
      </c>
      <c r="M26" t="str">
        <v>91282CQT</v>
      </c>
      <c r="N26">
        <v>0.38640000000000002</v>
      </c>
      <c r="O26">
        <v>3.69468</v>
      </c>
      <c r="P26">
        <v>0.90690000000000004</v>
      </c>
      <c r="Q26">
        <v>109.890625</v>
      </c>
      <c r="R26">
        <f>VLOOKUP(M26,工作表1!$A$3:$B$1000,2,FALSE)</f>
        <v>4.25</v>
      </c>
      <c r="S26" t="str">
        <f>VLOOKUP(M26,工作表1!$A$3:$C$1000,3,FALSE)</f>
        <v>2033/5/31</v>
      </c>
      <c r="T26">
        <f t="shared" si="3"/>
        <v>3.7251500000000002</v>
      </c>
      <c r="U26">
        <f t="shared" si="0"/>
        <v>0.52484999999999982</v>
      </c>
      <c r="V26" s="43">
        <f t="shared" si="14"/>
        <v>46356</v>
      </c>
      <c r="W26" s="43">
        <f t="shared" si="4"/>
        <v>46295</v>
      </c>
      <c r="X26" s="45">
        <f t="shared" si="15"/>
        <v>0.3599726775956284</v>
      </c>
      <c r="Y26" s="45">
        <f t="shared" si="16"/>
        <v>1.4195617186915188</v>
      </c>
      <c r="Z26" s="47">
        <f t="shared" si="17"/>
        <v>99.763756905454827</v>
      </c>
      <c r="AA26" s="47">
        <f t="shared" si="18"/>
        <v>109.79925259822473</v>
      </c>
      <c r="AB26" s="45">
        <f t="shared" si="19"/>
        <v>4.3361999999999998</v>
      </c>
      <c r="AC26" s="2" t="str">
        <f t="shared" si="5"/>
        <v>TY2</v>
      </c>
      <c r="AD26">
        <f t="shared" si="6"/>
        <v>109.765625</v>
      </c>
      <c r="AE26">
        <f t="shared" si="7"/>
        <v>109.890625</v>
      </c>
      <c r="AF26" s="49">
        <f t="shared" si="34"/>
        <v>-0.125</v>
      </c>
      <c r="AG26" s="3">
        <f t="shared" si="20"/>
        <v>109.3456277985011</v>
      </c>
      <c r="AH26">
        <f t="shared" si="21"/>
        <v>109.56618242516457</v>
      </c>
      <c r="AI26" s="51">
        <f t="shared" si="22"/>
        <v>-0.22055462666347125</v>
      </c>
      <c r="AJ26" s="52">
        <f t="shared" si="23"/>
        <v>-9.5554626663471254E-2</v>
      </c>
      <c r="AK26" s="2">
        <v>46203</v>
      </c>
      <c r="AL26" t="str">
        <v>91282CHT</v>
      </c>
      <c r="AM26">
        <v>0.55249999999999999</v>
      </c>
      <c r="AN26">
        <v>3.8195100000000002</v>
      </c>
      <c r="AO26">
        <v>0.88700000000000001</v>
      </c>
      <c r="AP26">
        <v>109.765625</v>
      </c>
      <c r="AQ26">
        <f>VLOOKUP(AL26,工作表1!$F$3:$G$1000,2,FALSE)</f>
        <v>3.875</v>
      </c>
      <c r="AR26" t="str">
        <f>VLOOKUP(AL26,工作表1!$F$3:$H$1000,3,FALSE)</f>
        <v>2033/8/15</v>
      </c>
      <c r="AS26">
        <f t="shared" si="8"/>
        <v>3.7251500000000002</v>
      </c>
      <c r="AT26">
        <f t="shared" si="9"/>
        <v>0.14984999999999982</v>
      </c>
      <c r="AU26" s="43">
        <f t="shared" si="24"/>
        <v>46249</v>
      </c>
      <c r="AV26" s="43">
        <f t="shared" si="10"/>
        <v>46387</v>
      </c>
      <c r="AW26" s="45">
        <f t="shared" si="25"/>
        <v>1.4558011049723756</v>
      </c>
      <c r="AX26" s="45">
        <f t="shared" si="26"/>
        <v>3.398609324150458</v>
      </c>
      <c r="AY26" s="47">
        <f t="shared" si="27"/>
        <v>97.36525421457641</v>
      </c>
      <c r="AZ26" s="47">
        <f t="shared" si="28"/>
        <v>109.3456277985011</v>
      </c>
      <c r="BA26" s="43"/>
      <c r="BC26" s="2">
        <v>46202</v>
      </c>
      <c r="BD26" t="str">
        <v>91282CJJ</v>
      </c>
      <c r="BE26">
        <v>-1.1993</v>
      </c>
      <c r="BF26">
        <v>3.9470399999999999</v>
      </c>
      <c r="BG26">
        <v>0.92020000000000002</v>
      </c>
      <c r="BH26">
        <v>109.890625</v>
      </c>
      <c r="BI26">
        <f>VLOOKUP(BD26,工作表1!$K$3:$L$1000,2,FALSE)</f>
        <v>4.5</v>
      </c>
      <c r="BJ26" t="str">
        <f>VLOOKUP(BD26,工作表1!$K$3:$M$1000,3,FALSE)</f>
        <v>2033/11/15</v>
      </c>
      <c r="BK26">
        <f t="shared" si="11"/>
        <v>3.71651</v>
      </c>
      <c r="BL26">
        <f t="shared" si="12"/>
        <v>0.78349000000000002</v>
      </c>
      <c r="BM26" s="43">
        <f t="shared" si="29"/>
        <v>46341</v>
      </c>
      <c r="BN26" s="43">
        <f t="shared" si="13"/>
        <v>46477</v>
      </c>
      <c r="BO26" s="45">
        <f t="shared" si="30"/>
        <v>0.5625</v>
      </c>
      <c r="BP26" s="45">
        <f t="shared" si="31"/>
        <v>3.9405821917808219</v>
      </c>
      <c r="BQ26" s="47">
        <f t="shared" si="32"/>
        <v>101.39187414906718</v>
      </c>
      <c r="BR26" s="47">
        <f t="shared" si="33"/>
        <v>109.56618242516457</v>
      </c>
    </row>
    <row r="27" spans="2:70" x14ac:dyDescent="0.25">
      <c r="B27" s="2">
        <f ca="1"/>
        <v>46202</v>
      </c>
      <c r="C27">
        <f ca="1"/>
        <v>110.1875</v>
      </c>
      <c r="D27">
        <f ca="1"/>
        <v>110.234375</v>
      </c>
      <c r="E27">
        <f t="shared" ca="1" si="2"/>
        <v>110.1875</v>
      </c>
      <c r="F27" s="2">
        <v>46203</v>
      </c>
      <c r="G27">
        <v>3.7251500000000002</v>
      </c>
      <c r="H27" s="43">
        <v>46203</v>
      </c>
      <c r="I27">
        <v>4.3361999999999998</v>
      </c>
      <c r="J27" s="2"/>
      <c r="L27" s="2">
        <v>46202</v>
      </c>
      <c r="M27" t="str">
        <v>91282CQT</v>
      </c>
      <c r="N27">
        <v>0.2419</v>
      </c>
      <c r="O27">
        <v>3.70451</v>
      </c>
      <c r="P27">
        <v>0.90690000000000004</v>
      </c>
      <c r="Q27">
        <v>110.1875</v>
      </c>
      <c r="R27">
        <f>VLOOKUP(M27,工作表1!$A$3:$B$1000,2,FALSE)</f>
        <v>4.25</v>
      </c>
      <c r="S27" t="str">
        <f>VLOOKUP(M27,工作表1!$A$3:$C$1000,3,FALSE)</f>
        <v>2033/5/31</v>
      </c>
      <c r="T27">
        <f t="shared" si="3"/>
        <v>3.71651</v>
      </c>
      <c r="U27">
        <f t="shared" si="0"/>
        <v>0.53349000000000002</v>
      </c>
      <c r="V27" s="43">
        <f t="shared" si="14"/>
        <v>46356</v>
      </c>
      <c r="W27" s="43">
        <f t="shared" si="4"/>
        <v>46295</v>
      </c>
      <c r="X27" s="45">
        <f t="shared" si="15"/>
        <v>0.34836065573770492</v>
      </c>
      <c r="Y27" s="45">
        <f t="shared" si="16"/>
        <v>1.4195935324500337</v>
      </c>
      <c r="Z27" s="47">
        <f t="shared" si="17"/>
        <v>100.00887823988243</v>
      </c>
      <c r="AA27" s="47">
        <f t="shared" si="18"/>
        <v>110.06483912967394</v>
      </c>
      <c r="AB27" s="45">
        <f t="shared" si="19"/>
        <v>4.2487000000000004</v>
      </c>
      <c r="AC27" s="2" t="str">
        <f t="shared" si="5"/>
        <v>TY2</v>
      </c>
      <c r="AD27">
        <f t="shared" si="6"/>
        <v>110.03125</v>
      </c>
      <c r="AE27">
        <f t="shared" si="7"/>
        <v>109.984375</v>
      </c>
      <c r="AF27" s="49">
        <f t="shared" si="34"/>
        <v>4.6875E-2</v>
      </c>
      <c r="AG27" s="3">
        <f t="shared" si="20"/>
        <v>109.62475178568688</v>
      </c>
      <c r="AH27">
        <f t="shared" si="21"/>
        <v>109.60936462998447</v>
      </c>
      <c r="AI27" s="51">
        <f t="shared" si="22"/>
        <v>1.5387155702413224E-2</v>
      </c>
      <c r="AJ27" s="52">
        <f t="shared" si="23"/>
        <v>-3.1487844297586776E-2</v>
      </c>
      <c r="AK27" s="2">
        <v>46202</v>
      </c>
      <c r="AL27" t="str">
        <v>91282CHT</v>
      </c>
      <c r="AM27">
        <v>1.5814999999999999</v>
      </c>
      <c r="AN27">
        <v>3.7342</v>
      </c>
      <c r="AO27">
        <v>0.88700000000000001</v>
      </c>
      <c r="AP27">
        <v>110.03125</v>
      </c>
      <c r="AQ27">
        <f>VLOOKUP(AL27,工作表1!$F$3:$G$1000,2,FALSE)</f>
        <v>3.875</v>
      </c>
      <c r="AR27" t="str">
        <f>VLOOKUP(AL27,工作表1!$F$3:$H$1000,3,FALSE)</f>
        <v>2033/8/15</v>
      </c>
      <c r="AS27">
        <f t="shared" si="8"/>
        <v>3.71651</v>
      </c>
      <c r="AT27">
        <f t="shared" si="9"/>
        <v>0.15849000000000002</v>
      </c>
      <c r="AU27" s="43">
        <f t="shared" si="24"/>
        <v>46249</v>
      </c>
      <c r="AV27" s="43">
        <f t="shared" si="10"/>
        <v>46387</v>
      </c>
      <c r="AW27" s="45">
        <f t="shared" si="25"/>
        <v>1.4450966850828728</v>
      </c>
      <c r="AX27" s="45">
        <f t="shared" si="26"/>
        <v>3.3985213426171192</v>
      </c>
      <c r="AY27" s="47">
        <f t="shared" si="27"/>
        <v>97.619306100266527</v>
      </c>
      <c r="AZ27" s="47">
        <f t="shared" si="28"/>
        <v>109.62475178568688</v>
      </c>
      <c r="BA27" s="43"/>
      <c r="BC27" s="2">
        <v>46199</v>
      </c>
      <c r="BD27" t="str">
        <v>91282CJJ</v>
      </c>
      <c r="BE27">
        <v>-2.8096999999999999</v>
      </c>
      <c r="BF27">
        <v>3.9971100000000002</v>
      </c>
      <c r="BG27">
        <v>0.92020000000000002</v>
      </c>
      <c r="BH27">
        <v>109.984375</v>
      </c>
      <c r="BI27">
        <f>VLOOKUP(BD27,工作表1!$K$3:$L$1000,2,FALSE)</f>
        <v>4.5</v>
      </c>
      <c r="BJ27" t="str">
        <f>VLOOKUP(BD27,工作表1!$K$3:$M$1000,3,FALSE)</f>
        <v>2033/11/15</v>
      </c>
      <c r="BK27">
        <f t="shared" si="11"/>
        <v>3.71</v>
      </c>
      <c r="BL27">
        <f t="shared" si="12"/>
        <v>0.79</v>
      </c>
      <c r="BM27" s="43">
        <f t="shared" si="29"/>
        <v>46341</v>
      </c>
      <c r="BN27" s="43">
        <f t="shared" si="13"/>
        <v>46477</v>
      </c>
      <c r="BO27" s="45">
        <f t="shared" si="30"/>
        <v>0.55027173913043481</v>
      </c>
      <c r="BP27" s="45">
        <f t="shared" si="31"/>
        <v>3.9406826980345446</v>
      </c>
      <c r="BQ27" s="47">
        <f t="shared" si="32"/>
        <v>101.43866023966544</v>
      </c>
      <c r="BR27" s="47">
        <f t="shared" si="33"/>
        <v>109.60936462998447</v>
      </c>
    </row>
    <row r="28" spans="2:70" x14ac:dyDescent="0.25">
      <c r="B28" s="2">
        <f ca="1"/>
        <v>46199</v>
      </c>
      <c r="C28">
        <f ca="1"/>
        <v>110.265625</v>
      </c>
      <c r="D28">
        <f ca="1"/>
        <v>110.0625</v>
      </c>
      <c r="E28">
        <f t="shared" ca="1" si="2"/>
        <v>110.234375</v>
      </c>
      <c r="F28" s="2">
        <v>46202</v>
      </c>
      <c r="G28">
        <v>3.71651</v>
      </c>
      <c r="H28" s="43">
        <v>46202</v>
      </c>
      <c r="I28">
        <v>4.2487000000000004</v>
      </c>
      <c r="J28" s="2"/>
      <c r="L28" s="2">
        <v>46199</v>
      </c>
      <c r="M28" t="str">
        <v>91282CQT</v>
      </c>
      <c r="N28">
        <v>-0.64270000000000005</v>
      </c>
      <c r="O28">
        <v>3.8004600000000002</v>
      </c>
      <c r="P28">
        <v>0.90690000000000004</v>
      </c>
      <c r="Q28">
        <v>110.265625</v>
      </c>
      <c r="R28">
        <f>VLOOKUP(M28,工作表1!$A$3:$B$1000,2,FALSE)</f>
        <v>4.25</v>
      </c>
      <c r="S28" t="str">
        <f>VLOOKUP(M28,工作表1!$A$3:$C$1000,3,FALSE)</f>
        <v>2033/5/31</v>
      </c>
      <c r="T28">
        <f t="shared" si="3"/>
        <v>3.71</v>
      </c>
      <c r="U28">
        <f t="shared" si="0"/>
        <v>0.54</v>
      </c>
      <c r="V28" s="43">
        <f t="shared" si="14"/>
        <v>46356</v>
      </c>
      <c r="W28" s="43">
        <f t="shared" si="4"/>
        <v>46295</v>
      </c>
      <c r="X28" s="45">
        <f t="shared" si="15"/>
        <v>0.33674863387978143</v>
      </c>
      <c r="Y28" s="45">
        <f t="shared" si="16"/>
        <v>1.4196253462085486</v>
      </c>
      <c r="Z28" s="47">
        <f t="shared" si="17"/>
        <v>100.05475019326315</v>
      </c>
      <c r="AA28" s="47">
        <f t="shared" si="18"/>
        <v>110.11127566548208</v>
      </c>
      <c r="AB28" s="45">
        <f t="shared" si="19"/>
        <v>4.2382999999999997</v>
      </c>
      <c r="AC28" s="2" t="str">
        <f t="shared" si="5"/>
        <v>TY2</v>
      </c>
      <c r="AD28">
        <f t="shared" si="6"/>
        <v>110.125</v>
      </c>
      <c r="AE28">
        <f t="shared" si="7"/>
        <v>109.8125</v>
      </c>
      <c r="AF28" s="49">
        <f t="shared" si="34"/>
        <v>0.3125</v>
      </c>
      <c r="AG28" s="3">
        <f t="shared" si="20"/>
        <v>109.67041932596787</v>
      </c>
      <c r="AH28">
        <f t="shared" si="21"/>
        <v>109.47175915662878</v>
      </c>
      <c r="AI28" s="51">
        <f t="shared" si="22"/>
        <v>0.19866016933909236</v>
      </c>
      <c r="AJ28" s="52">
        <f t="shared" si="23"/>
        <v>-0.11383983066090764</v>
      </c>
      <c r="AK28" s="2">
        <v>46199</v>
      </c>
      <c r="AL28" t="str">
        <v>91282CHT</v>
      </c>
      <c r="AM28">
        <v>0.18720000000000001</v>
      </c>
      <c r="AN28">
        <v>3.8050799999999998</v>
      </c>
      <c r="AO28">
        <v>0.88700000000000001</v>
      </c>
      <c r="AP28">
        <v>110.125</v>
      </c>
      <c r="AQ28">
        <f>VLOOKUP(AL28,工作表1!$F$3:$G$1000,2,FALSE)</f>
        <v>3.875</v>
      </c>
      <c r="AR28" t="str">
        <f>VLOOKUP(AL28,工作表1!$F$3:$H$1000,3,FALSE)</f>
        <v>2033/8/15</v>
      </c>
      <c r="AS28">
        <f t="shared" si="8"/>
        <v>3.71</v>
      </c>
      <c r="AT28">
        <f t="shared" si="9"/>
        <v>0.16500000000000004</v>
      </c>
      <c r="AU28" s="43">
        <f t="shared" si="24"/>
        <v>46249</v>
      </c>
      <c r="AV28" s="43">
        <f t="shared" si="10"/>
        <v>46387</v>
      </c>
      <c r="AW28" s="45">
        <f t="shared" si="25"/>
        <v>1.4343922651933703</v>
      </c>
      <c r="AX28" s="45">
        <f t="shared" si="26"/>
        <v>3.3984333610837814</v>
      </c>
      <c r="AY28" s="47">
        <f t="shared" si="27"/>
        <v>97.665235534218738</v>
      </c>
      <c r="AZ28" s="47">
        <f t="shared" si="28"/>
        <v>109.67041932596787</v>
      </c>
      <c r="BA28" s="43"/>
      <c r="BC28" s="2">
        <v>46198</v>
      </c>
      <c r="BD28" t="str">
        <v>91282CJJ</v>
      </c>
      <c r="BE28">
        <v>-2.2126000000000001</v>
      </c>
      <c r="BF28">
        <v>3.9948100000000002</v>
      </c>
      <c r="BG28">
        <v>0.92020000000000002</v>
      </c>
      <c r="BH28">
        <v>109.8125</v>
      </c>
      <c r="BI28">
        <f>VLOOKUP(BD28,工作表1!$K$3:$L$1000,2,FALSE)</f>
        <v>4.5</v>
      </c>
      <c r="BJ28" t="str">
        <f>VLOOKUP(BD28,工作表1!$K$3:$M$1000,3,FALSE)</f>
        <v>2033/11/15</v>
      </c>
      <c r="BK28">
        <f t="shared" si="11"/>
        <v>3.71685</v>
      </c>
      <c r="BL28">
        <f t="shared" si="12"/>
        <v>0.78315000000000001</v>
      </c>
      <c r="BM28" s="43">
        <f t="shared" si="29"/>
        <v>46341</v>
      </c>
      <c r="BN28" s="43">
        <f t="shared" si="13"/>
        <v>46477</v>
      </c>
      <c r="BO28" s="45">
        <f t="shared" si="30"/>
        <v>0.51358695652173914</v>
      </c>
      <c r="BP28" s="45">
        <f t="shared" si="31"/>
        <v>3.9409842167957119</v>
      </c>
      <c r="BQ28" s="47">
        <f t="shared" si="32"/>
        <v>101.31303093803027</v>
      </c>
      <c r="BR28" s="47">
        <f t="shared" si="33"/>
        <v>109.47175915662878</v>
      </c>
    </row>
    <row r="29" spans="2:70" x14ac:dyDescent="0.25">
      <c r="B29" s="2">
        <f ca="1"/>
        <v>46198</v>
      </c>
      <c r="C29">
        <f ca="1"/>
        <v>110.09375</v>
      </c>
      <c r="D29">
        <f ca="1"/>
        <v>110.015625</v>
      </c>
      <c r="E29">
        <f t="shared" ca="1" si="2"/>
        <v>110.0625</v>
      </c>
      <c r="F29" s="2">
        <v>46199</v>
      </c>
      <c r="G29">
        <v>3.71</v>
      </c>
      <c r="H29" s="43">
        <v>46199</v>
      </c>
      <c r="I29">
        <v>4.2382999999999997</v>
      </c>
      <c r="J29" s="2"/>
      <c r="L29" s="2">
        <v>46198</v>
      </c>
      <c r="M29" t="str">
        <v>91282CQT</v>
      </c>
      <c r="N29">
        <v>-0.97919999999999996</v>
      </c>
      <c r="O29">
        <v>3.8501599999999998</v>
      </c>
      <c r="P29">
        <v>0.90690000000000004</v>
      </c>
      <c r="Q29">
        <v>110.09375</v>
      </c>
      <c r="R29">
        <f>VLOOKUP(M29,工作表1!$A$3:$B$1000,2,FALSE)</f>
        <v>4.25</v>
      </c>
      <c r="S29" t="str">
        <f>VLOOKUP(M29,工作表1!$A$3:$C$1000,3,FALSE)</f>
        <v>2033/5/31</v>
      </c>
      <c r="T29">
        <f t="shared" si="3"/>
        <v>3.71685</v>
      </c>
      <c r="U29">
        <f t="shared" si="0"/>
        <v>0.53315000000000001</v>
      </c>
      <c r="V29" s="43">
        <f t="shared" si="14"/>
        <v>46356</v>
      </c>
      <c r="W29" s="43">
        <f t="shared" si="4"/>
        <v>46295</v>
      </c>
      <c r="X29" s="45">
        <f t="shared" si="15"/>
        <v>0.30191256830601093</v>
      </c>
      <c r="Y29" s="45">
        <f t="shared" si="16"/>
        <v>1.4197207874840929</v>
      </c>
      <c r="Z29" s="47">
        <f t="shared" si="17"/>
        <v>99.911494267913525</v>
      </c>
      <c r="AA29" s="47">
        <f t="shared" si="18"/>
        <v>109.94839746959289</v>
      </c>
      <c r="AB29" s="45">
        <f t="shared" si="19"/>
        <v>4.2652999999999999</v>
      </c>
      <c r="AC29" s="2" t="str">
        <f t="shared" si="5"/>
        <v>TY2</v>
      </c>
      <c r="AD29">
        <f t="shared" si="6"/>
        <v>109.953125</v>
      </c>
      <c r="AE29">
        <f t="shared" si="7"/>
        <v>109.703125</v>
      </c>
      <c r="AF29" s="49">
        <f t="shared" si="34"/>
        <v>0.25</v>
      </c>
      <c r="AG29" s="3">
        <f t="shared" si="20"/>
        <v>109.52342506654411</v>
      </c>
      <c r="AH29">
        <f t="shared" si="21"/>
        <v>109.38682743646309</v>
      </c>
      <c r="AI29" s="51">
        <f t="shared" si="22"/>
        <v>0.13659763008101322</v>
      </c>
      <c r="AJ29" s="52">
        <f t="shared" si="23"/>
        <v>-0.11340236991898678</v>
      </c>
      <c r="AK29" s="2">
        <v>46198</v>
      </c>
      <c r="AL29" t="str">
        <v>91282CHT</v>
      </c>
      <c r="AM29">
        <v>0.51559999999999995</v>
      </c>
      <c r="AN29">
        <v>3.80471</v>
      </c>
      <c r="AO29">
        <v>0.88700000000000001</v>
      </c>
      <c r="AP29">
        <v>109.953125</v>
      </c>
      <c r="AQ29">
        <f>VLOOKUP(AL29,工作表1!$F$3:$G$1000,2,FALSE)</f>
        <v>3.875</v>
      </c>
      <c r="AR29" t="str">
        <f>VLOOKUP(AL29,工作表1!$F$3:$H$1000,3,FALSE)</f>
        <v>2033/8/15</v>
      </c>
      <c r="AS29">
        <f t="shared" si="8"/>
        <v>3.71685</v>
      </c>
      <c r="AT29">
        <f t="shared" si="9"/>
        <v>0.15815000000000001</v>
      </c>
      <c r="AU29" s="43">
        <f t="shared" si="24"/>
        <v>46249</v>
      </c>
      <c r="AV29" s="43">
        <f t="shared" si="10"/>
        <v>46387</v>
      </c>
      <c r="AW29" s="45">
        <f t="shared" si="25"/>
        <v>1.402279005524862</v>
      </c>
      <c r="AX29" s="45">
        <f t="shared" si="26"/>
        <v>3.3981694164837659</v>
      </c>
      <c r="AY29" s="47">
        <f t="shared" si="27"/>
        <v>97.537559381056582</v>
      </c>
      <c r="AZ29" s="47">
        <f t="shared" si="28"/>
        <v>109.52342506654411</v>
      </c>
      <c r="BA29" s="43"/>
      <c r="BC29" s="2">
        <v>46197</v>
      </c>
      <c r="BD29" t="str">
        <v>91282CJJ</v>
      </c>
      <c r="BE29">
        <v>-1.2727999999999999</v>
      </c>
      <c r="BF29">
        <v>3.97099</v>
      </c>
      <c r="BG29">
        <v>0.92020000000000002</v>
      </c>
      <c r="BH29">
        <v>109.703125</v>
      </c>
      <c r="BI29">
        <f>VLOOKUP(BD29,工作表1!$K$3:$L$1000,2,FALSE)</f>
        <v>4.5</v>
      </c>
      <c r="BJ29" t="str">
        <f>VLOOKUP(BD29,工作表1!$K$3:$M$1000,3,FALSE)</f>
        <v>2033/11/15</v>
      </c>
      <c r="BK29">
        <f t="shared" si="11"/>
        <v>3.7191900000000002</v>
      </c>
      <c r="BL29">
        <f t="shared" si="12"/>
        <v>0.78080999999999978</v>
      </c>
      <c r="BM29" s="43">
        <f t="shared" si="29"/>
        <v>46341</v>
      </c>
      <c r="BN29" s="43">
        <f t="shared" si="13"/>
        <v>46477</v>
      </c>
      <c r="BO29" s="45">
        <f t="shared" si="30"/>
        <v>0.50135869565217384</v>
      </c>
      <c r="BP29" s="45">
        <f t="shared" si="31"/>
        <v>3.9410847230494341</v>
      </c>
      <c r="BQ29" s="47">
        <f t="shared" si="32"/>
        <v>101.23513923374567</v>
      </c>
      <c r="BR29" s="47">
        <f t="shared" si="33"/>
        <v>109.38682743646309</v>
      </c>
    </row>
    <row r="30" spans="2:70" x14ac:dyDescent="0.25">
      <c r="B30" s="2">
        <f ca="1"/>
        <v>46197</v>
      </c>
      <c r="C30">
        <f ca="1"/>
        <v>110</v>
      </c>
      <c r="D30">
        <f ca="1"/>
        <v>109.328125</v>
      </c>
      <c r="E30">
        <f t="shared" ca="1" si="2"/>
        <v>110.015625</v>
      </c>
      <c r="F30" s="2">
        <v>46198</v>
      </c>
      <c r="G30">
        <v>3.71685</v>
      </c>
      <c r="H30" s="43">
        <v>46198</v>
      </c>
      <c r="I30">
        <v>4.2652999999999999</v>
      </c>
      <c r="J30" s="2"/>
      <c r="L30" s="2">
        <v>46197</v>
      </c>
      <c r="M30" t="str">
        <v>91282CQT</v>
      </c>
      <c r="N30">
        <v>-0.7581</v>
      </c>
      <c r="O30">
        <v>3.8313700000000002</v>
      </c>
      <c r="P30">
        <v>0.90690000000000004</v>
      </c>
      <c r="Q30">
        <v>110</v>
      </c>
      <c r="R30">
        <f>VLOOKUP(M30,工作表1!$A$3:$B$1000,2,FALSE)</f>
        <v>4.25</v>
      </c>
      <c r="S30" t="str">
        <f>VLOOKUP(M30,工作表1!$A$3:$C$1000,3,FALSE)</f>
        <v>2033/5/31</v>
      </c>
      <c r="T30">
        <f t="shared" si="3"/>
        <v>3.7191900000000002</v>
      </c>
      <c r="U30">
        <f t="shared" si="0"/>
        <v>0.53080999999999978</v>
      </c>
      <c r="V30" s="43">
        <f t="shared" si="14"/>
        <v>46356</v>
      </c>
      <c r="W30" s="43">
        <f t="shared" si="4"/>
        <v>46295</v>
      </c>
      <c r="X30" s="45">
        <f t="shared" si="15"/>
        <v>0.29030054644808745</v>
      </c>
      <c r="Y30" s="45">
        <f t="shared" si="16"/>
        <v>1.419752601242608</v>
      </c>
      <c r="Z30" s="47">
        <f t="shared" si="17"/>
        <v>99.833520691113378</v>
      </c>
      <c r="AA30" s="47">
        <f t="shared" si="18"/>
        <v>109.860825475534</v>
      </c>
      <c r="AB30" s="45">
        <f t="shared" si="19"/>
        <v>4.2718999999999996</v>
      </c>
      <c r="AC30" s="2" t="str">
        <f t="shared" si="5"/>
        <v>TY2</v>
      </c>
      <c r="AD30">
        <f t="shared" si="6"/>
        <v>109.84375</v>
      </c>
      <c r="AE30">
        <f t="shared" si="7"/>
        <v>109.078125</v>
      </c>
      <c r="AF30" s="49">
        <f t="shared" si="34"/>
        <v>0.765625</v>
      </c>
      <c r="AG30" s="3">
        <f t="shared" si="20"/>
        <v>109.42584498200326</v>
      </c>
      <c r="AH30">
        <f t="shared" si="21"/>
        <v>108.74734393290989</v>
      </c>
      <c r="AI30" s="51">
        <f t="shared" si="22"/>
        <v>0.67850104909337006</v>
      </c>
      <c r="AJ30" s="52">
        <f t="shared" si="23"/>
        <v>-8.7123950906629943E-2</v>
      </c>
      <c r="AK30" s="2">
        <v>46197</v>
      </c>
      <c r="AL30" t="str">
        <v>91282CHT</v>
      </c>
      <c r="AM30">
        <v>0.97030000000000005</v>
      </c>
      <c r="AN30">
        <v>3.7871600000000001</v>
      </c>
      <c r="AO30">
        <v>0.88700000000000001</v>
      </c>
      <c r="AP30">
        <v>109.84375</v>
      </c>
      <c r="AQ30">
        <f>VLOOKUP(AL30,工作表1!$F$3:$G$1000,2,FALSE)</f>
        <v>3.875</v>
      </c>
      <c r="AR30" t="str">
        <f>VLOOKUP(AL30,工作表1!$F$3:$H$1000,3,FALSE)</f>
        <v>2033/8/15</v>
      </c>
      <c r="AS30">
        <f t="shared" si="8"/>
        <v>3.7191900000000002</v>
      </c>
      <c r="AT30">
        <f t="shared" si="9"/>
        <v>0.15580999999999978</v>
      </c>
      <c r="AU30" s="43">
        <f t="shared" si="24"/>
        <v>46249</v>
      </c>
      <c r="AV30" s="43">
        <f t="shared" si="10"/>
        <v>46387</v>
      </c>
      <c r="AW30" s="45">
        <f t="shared" si="25"/>
        <v>1.3915745856353592</v>
      </c>
      <c r="AX30" s="45">
        <f t="shared" si="26"/>
        <v>3.3980814349504276</v>
      </c>
      <c r="AY30" s="47">
        <f t="shared" si="27"/>
        <v>97.451853310680733</v>
      </c>
      <c r="AZ30" s="47">
        <f t="shared" si="28"/>
        <v>109.42584498200326</v>
      </c>
      <c r="BA30" s="43"/>
      <c r="BC30" s="2">
        <v>46196</v>
      </c>
      <c r="BD30" t="str">
        <v>91282CJJ</v>
      </c>
      <c r="BE30">
        <v>-1.6680999999999999</v>
      </c>
      <c r="BF30">
        <v>4.0092299999999996</v>
      </c>
      <c r="BG30">
        <v>0.92020000000000002</v>
      </c>
      <c r="BH30">
        <v>109.078125</v>
      </c>
      <c r="BI30">
        <f>VLOOKUP(BD30,工作表1!$K$3:$L$1000,2,FALSE)</f>
        <v>4.5</v>
      </c>
      <c r="BJ30" t="str">
        <f>VLOOKUP(BD30,工作表1!$K$3:$M$1000,3,FALSE)</f>
        <v>2033/11/15</v>
      </c>
      <c r="BK30">
        <f t="shared" si="11"/>
        <v>3.7183299999999999</v>
      </c>
      <c r="BL30">
        <f t="shared" si="12"/>
        <v>0.78167000000000009</v>
      </c>
      <c r="BM30" s="43">
        <f t="shared" si="29"/>
        <v>46341</v>
      </c>
      <c r="BN30" s="43">
        <f t="shared" si="13"/>
        <v>46477</v>
      </c>
      <c r="BO30" s="45">
        <f t="shared" si="30"/>
        <v>0.4891304347826087</v>
      </c>
      <c r="BP30" s="45">
        <f t="shared" si="31"/>
        <v>3.9411852293031564</v>
      </c>
      <c r="BQ30" s="47">
        <f t="shared" si="32"/>
        <v>100.64942486727676</v>
      </c>
      <c r="BR30" s="47">
        <f t="shared" si="33"/>
        <v>108.74734393290989</v>
      </c>
    </row>
    <row r="31" spans="2:70" x14ac:dyDescent="0.25">
      <c r="B31" s="2">
        <f ca="1"/>
        <v>46196</v>
      </c>
      <c r="C31">
        <f ca="1"/>
        <v>109.375</v>
      </c>
      <c r="D31">
        <f ca="1"/>
        <v>109.21875</v>
      </c>
      <c r="E31">
        <f t="shared" ca="1" si="2"/>
        <v>109.328125</v>
      </c>
      <c r="F31" s="2">
        <v>46197</v>
      </c>
      <c r="G31">
        <v>3.7191900000000002</v>
      </c>
      <c r="H31" s="43">
        <v>46197</v>
      </c>
      <c r="I31">
        <v>4.2718999999999996</v>
      </c>
      <c r="J31" s="2"/>
      <c r="L31" s="2">
        <v>46196</v>
      </c>
      <c r="M31" t="str">
        <v>91282CQT</v>
      </c>
      <c r="N31">
        <v>-0.80449999999999999</v>
      </c>
      <c r="O31">
        <v>3.8410700000000002</v>
      </c>
      <c r="P31">
        <v>0.90690000000000004</v>
      </c>
      <c r="Q31">
        <v>109.375</v>
      </c>
      <c r="R31">
        <f>VLOOKUP(M31,工作表1!$A$3:$B$1000,2,FALSE)</f>
        <v>4.25</v>
      </c>
      <c r="S31" t="str">
        <f>VLOOKUP(M31,工作表1!$A$3:$C$1000,3,FALSE)</f>
        <v>2033/5/31</v>
      </c>
      <c r="T31">
        <f t="shared" si="3"/>
        <v>3.7183299999999999</v>
      </c>
      <c r="U31">
        <f t="shared" si="0"/>
        <v>0.53167000000000009</v>
      </c>
      <c r="V31" s="43">
        <f t="shared" si="14"/>
        <v>46356</v>
      </c>
      <c r="W31" s="43">
        <f t="shared" si="4"/>
        <v>46295</v>
      </c>
      <c r="X31" s="45">
        <f t="shared" si="15"/>
        <v>0.27868852459016397</v>
      </c>
      <c r="Y31" s="45">
        <f t="shared" si="16"/>
        <v>1.419784415001123</v>
      </c>
      <c r="Z31" s="47">
        <f t="shared" si="17"/>
        <v>99.271122851570311</v>
      </c>
      <c r="AA31" s="47">
        <f t="shared" si="18"/>
        <v>109.23815327874708</v>
      </c>
      <c r="AB31" s="45">
        <f t="shared" si="19"/>
        <v>4.3747999999999996</v>
      </c>
      <c r="AC31" s="2" t="str">
        <f t="shared" si="5"/>
        <v>TY2</v>
      </c>
      <c r="AD31">
        <f t="shared" si="6"/>
        <v>109.21875</v>
      </c>
      <c r="AE31">
        <f t="shared" si="7"/>
        <v>108.9375</v>
      </c>
      <c r="AF31" s="49">
        <f t="shared" si="34"/>
        <v>0.28125</v>
      </c>
      <c r="AG31" s="3">
        <f t="shared" si="20"/>
        <v>108.7886369266399</v>
      </c>
      <c r="AH31">
        <f t="shared" si="21"/>
        <v>108.58126994680245</v>
      </c>
      <c r="AI31" s="51">
        <f t="shared" si="22"/>
        <v>0.20736697983744534</v>
      </c>
      <c r="AJ31" s="52">
        <f t="shared" si="23"/>
        <v>-7.3883020162554658E-2</v>
      </c>
      <c r="AK31" s="2">
        <v>46196</v>
      </c>
      <c r="AL31" t="str">
        <v>91282CHT</v>
      </c>
      <c r="AM31">
        <v>0.5897</v>
      </c>
      <c r="AN31">
        <v>3.82552</v>
      </c>
      <c r="AO31">
        <v>0.88700000000000001</v>
      </c>
      <c r="AP31">
        <v>109.21875</v>
      </c>
      <c r="AQ31">
        <f>VLOOKUP(AL31,工作表1!$F$3:$G$1000,2,FALSE)</f>
        <v>3.875</v>
      </c>
      <c r="AR31" t="str">
        <f>VLOOKUP(AL31,工作表1!$F$3:$H$1000,3,FALSE)</f>
        <v>2033/8/15</v>
      </c>
      <c r="AS31">
        <f t="shared" si="8"/>
        <v>3.7183299999999999</v>
      </c>
      <c r="AT31">
        <f t="shared" si="9"/>
        <v>0.15667000000000009</v>
      </c>
      <c r="AU31" s="43">
        <f t="shared" si="24"/>
        <v>46249</v>
      </c>
      <c r="AV31" s="43">
        <f t="shared" si="10"/>
        <v>46387</v>
      </c>
      <c r="AW31" s="45">
        <f t="shared" si="25"/>
        <v>1.3808701657458562</v>
      </c>
      <c r="AX31" s="45">
        <f t="shared" si="26"/>
        <v>3.3979934534170892</v>
      </c>
      <c r="AY31" s="47">
        <f t="shared" si="27"/>
        <v>96.889173119074187</v>
      </c>
      <c r="AZ31" s="47">
        <f t="shared" si="28"/>
        <v>108.7886369266399</v>
      </c>
      <c r="BA31" s="43"/>
      <c r="BC31" s="2">
        <v>46195</v>
      </c>
      <c r="BD31" t="str">
        <v>91282CJJ</v>
      </c>
      <c r="BE31">
        <v>-0.96299999999999997</v>
      </c>
      <c r="BF31">
        <v>3.9999799999999999</v>
      </c>
      <c r="BG31">
        <v>0.92020000000000002</v>
      </c>
      <c r="BH31">
        <v>108.9375</v>
      </c>
      <c r="BI31">
        <f>VLOOKUP(BD31,工作表1!$K$3:$L$1000,2,FALSE)</f>
        <v>4.5</v>
      </c>
      <c r="BJ31" t="str">
        <f>VLOOKUP(BD31,工作表1!$K$3:$M$1000,3,FALSE)</f>
        <v>2033/11/15</v>
      </c>
      <c r="BK31">
        <f t="shared" si="11"/>
        <v>3.7168000000000001</v>
      </c>
      <c r="BL31">
        <f t="shared" si="12"/>
        <v>0.7831999999999999</v>
      </c>
      <c r="BM31" s="43">
        <f t="shared" si="29"/>
        <v>46341</v>
      </c>
      <c r="BN31" s="43">
        <f t="shared" si="13"/>
        <v>46477</v>
      </c>
      <c r="BO31" s="45">
        <f t="shared" si="30"/>
        <v>0.47690217391304346</v>
      </c>
      <c r="BP31" s="45">
        <f t="shared" si="31"/>
        <v>3.9412857355568787</v>
      </c>
      <c r="BQ31" s="47">
        <f t="shared" si="32"/>
        <v>100.49986968876146</v>
      </c>
      <c r="BR31" s="47">
        <f t="shared" si="33"/>
        <v>108.58126994680245</v>
      </c>
    </row>
    <row r="32" spans="2:70" x14ac:dyDescent="0.25">
      <c r="B32" s="2">
        <f ca="1"/>
        <v>46195</v>
      </c>
      <c r="C32">
        <f ca="1"/>
        <v>109.234375</v>
      </c>
      <c r="D32">
        <f ca="1"/>
        <v>109.5625</v>
      </c>
      <c r="E32">
        <f t="shared" ca="1" si="2"/>
        <v>109.21875</v>
      </c>
      <c r="F32" s="2">
        <v>46196</v>
      </c>
      <c r="G32">
        <v>3.7183299999999999</v>
      </c>
      <c r="H32" s="43">
        <v>46196</v>
      </c>
      <c r="I32">
        <v>4.3747999999999996</v>
      </c>
      <c r="J32" s="2"/>
      <c r="L32" s="2">
        <v>46195</v>
      </c>
      <c r="M32" t="str">
        <v>91282CQT</v>
      </c>
      <c r="N32">
        <v>-0.54959999999999998</v>
      </c>
      <c r="O32">
        <v>3.8117999999999999</v>
      </c>
      <c r="P32">
        <v>0.90690000000000004</v>
      </c>
      <c r="Q32">
        <v>109.234375</v>
      </c>
      <c r="R32">
        <f>VLOOKUP(M32,工作表1!$A$3:$B$1000,2,FALSE)</f>
        <v>4.25</v>
      </c>
      <c r="S32" t="str">
        <f>VLOOKUP(M32,工作表1!$A$3:$C$1000,3,FALSE)</f>
        <v>2033/5/31</v>
      </c>
      <c r="T32">
        <f t="shared" si="3"/>
        <v>3.7168000000000001</v>
      </c>
      <c r="U32">
        <f t="shared" si="0"/>
        <v>0.5331999999999999</v>
      </c>
      <c r="V32" s="43">
        <f t="shared" si="14"/>
        <v>46356</v>
      </c>
      <c r="W32" s="43">
        <f t="shared" si="4"/>
        <v>46295</v>
      </c>
      <c r="X32" s="45">
        <f t="shared" si="15"/>
        <v>0.26707650273224043</v>
      </c>
      <c r="Y32" s="45">
        <f t="shared" si="16"/>
        <v>1.4198162287596376</v>
      </c>
      <c r="Z32" s="47">
        <f t="shared" si="17"/>
        <v>99.122924969317395</v>
      </c>
      <c r="AA32" s="47">
        <f t="shared" si="18"/>
        <v>109.07199329886653</v>
      </c>
      <c r="AB32" s="45">
        <f t="shared" si="19"/>
        <v>4.3920000000000003</v>
      </c>
      <c r="AC32" s="2" t="str">
        <f t="shared" si="5"/>
        <v>TY2</v>
      </c>
      <c r="AD32">
        <f t="shared" si="6"/>
        <v>109.078125</v>
      </c>
      <c r="AE32">
        <f t="shared" si="7"/>
        <v>109.484375</v>
      </c>
      <c r="AF32" s="49">
        <f t="shared" si="34"/>
        <v>-0.40625</v>
      </c>
      <c r="AG32" s="3">
        <f t="shared" si="20"/>
        <v>108.61897407796228</v>
      </c>
      <c r="AH32">
        <f t="shared" si="21"/>
        <v>108.81662416805482</v>
      </c>
      <c r="AI32" s="51">
        <f t="shared" si="22"/>
        <v>-0.19765009009253731</v>
      </c>
      <c r="AJ32" s="52">
        <f t="shared" si="23"/>
        <v>0.20859990990746269</v>
      </c>
      <c r="AK32" s="2">
        <v>46195</v>
      </c>
      <c r="AL32" t="str">
        <v>91282CHT</v>
      </c>
      <c r="AM32">
        <v>0.90229999999999999</v>
      </c>
      <c r="AN32">
        <v>3.8161900000000002</v>
      </c>
      <c r="AO32">
        <v>0.88700000000000001</v>
      </c>
      <c r="AP32">
        <v>109.078125</v>
      </c>
      <c r="AQ32">
        <f>VLOOKUP(AL32,工作表1!$F$3:$G$1000,2,FALSE)</f>
        <v>3.875</v>
      </c>
      <c r="AR32" t="str">
        <f>VLOOKUP(AL32,工作表1!$F$3:$H$1000,3,FALSE)</f>
        <v>2033/8/15</v>
      </c>
      <c r="AS32">
        <f t="shared" si="8"/>
        <v>3.7168000000000001</v>
      </c>
      <c r="AT32">
        <f t="shared" si="9"/>
        <v>0.1581999999999999</v>
      </c>
      <c r="AU32" s="43">
        <f t="shared" si="24"/>
        <v>46249</v>
      </c>
      <c r="AV32" s="43">
        <f t="shared" si="10"/>
        <v>46387</v>
      </c>
      <c r="AW32" s="45">
        <f t="shared" si="25"/>
        <v>1.3701657458563536</v>
      </c>
      <c r="AX32" s="45">
        <f t="shared" si="26"/>
        <v>3.3979054718837509</v>
      </c>
      <c r="AY32" s="47">
        <f t="shared" si="27"/>
        <v>96.741565775797895</v>
      </c>
      <c r="AZ32" s="47">
        <f t="shared" si="28"/>
        <v>108.61897407796228</v>
      </c>
      <c r="BA32" s="43"/>
      <c r="BC32" s="2">
        <v>46191</v>
      </c>
      <c r="BD32" t="str">
        <v>91282CHT</v>
      </c>
      <c r="BE32">
        <v>0.56289999999999996</v>
      </c>
      <c r="BF32">
        <v>3.81995</v>
      </c>
      <c r="BG32">
        <v>0.88700000000000001</v>
      </c>
      <c r="BH32">
        <v>109.484375</v>
      </c>
      <c r="BI32">
        <f>VLOOKUP(BD32,工作表1!$K$3:$L$1000,2,FALSE)</f>
        <v>3.875</v>
      </c>
      <c r="BJ32" t="str">
        <f>VLOOKUP(BD32,工作表1!$K$3:$M$1000,3,FALSE)</f>
        <v>2033/8/15</v>
      </c>
      <c r="BK32">
        <f t="shared" si="11"/>
        <v>3.7142499999999998</v>
      </c>
      <c r="BL32">
        <f t="shared" si="12"/>
        <v>0.16075000000000017</v>
      </c>
      <c r="BM32" s="43">
        <f t="shared" si="29"/>
        <v>46249</v>
      </c>
      <c r="BN32" s="43">
        <f t="shared" si="13"/>
        <v>46477</v>
      </c>
      <c r="BO32" s="45">
        <f t="shared" si="30"/>
        <v>1.3594613259668509</v>
      </c>
      <c r="BP32" s="45">
        <f t="shared" si="31"/>
        <v>4.3532969424052066</v>
      </c>
      <c r="BQ32" s="47">
        <f t="shared" si="32"/>
        <v>97.107804324279229</v>
      </c>
      <c r="BR32" s="47">
        <f t="shared" si="33"/>
        <v>108.81662416805482</v>
      </c>
    </row>
    <row r="33" spans="2:70" x14ac:dyDescent="0.25">
      <c r="B33" s="2">
        <f ca="1"/>
        <v>46191</v>
      </c>
      <c r="C33">
        <f ca="1"/>
        <v>109.625</v>
      </c>
      <c r="D33">
        <f ca="1"/>
        <v>109.34375</v>
      </c>
      <c r="E33">
        <f t="shared" ca="1" si="2"/>
        <v>109.5625</v>
      </c>
      <c r="F33" s="2">
        <v>46195</v>
      </c>
      <c r="G33">
        <v>3.7168000000000001</v>
      </c>
      <c r="H33" s="43">
        <v>46195</v>
      </c>
      <c r="I33">
        <v>4.3920000000000003</v>
      </c>
      <c r="J33" s="2"/>
      <c r="L33" s="2">
        <v>46191</v>
      </c>
      <c r="M33" t="str">
        <v>91282CQC</v>
      </c>
      <c r="N33">
        <v>-1.1400999999999999</v>
      </c>
      <c r="O33">
        <v>5.2652400000000004</v>
      </c>
      <c r="P33">
        <v>0.88039999999999996</v>
      </c>
      <c r="Q33">
        <v>109.921875</v>
      </c>
      <c r="R33">
        <f>VLOOKUP(M33,工作表1!$A$3:$B$1000,2,FALSE)</f>
        <v>3.75</v>
      </c>
      <c r="S33" t="str">
        <f>VLOOKUP(M33,工作表1!$A$3:$C$1000,3,FALSE)</f>
        <v>2033/2/28</v>
      </c>
      <c r="T33">
        <f t="shared" si="3"/>
        <v>3.7142499999999998</v>
      </c>
      <c r="U33">
        <f t="shared" si="0"/>
        <v>3.5750000000000171E-2</v>
      </c>
      <c r="V33" s="43">
        <f t="shared" si="14"/>
        <v>46265</v>
      </c>
      <c r="W33" s="43">
        <f t="shared" si="4"/>
        <v>46295</v>
      </c>
      <c r="X33" s="45">
        <f t="shared" si="15"/>
        <v>1.180939226519337</v>
      </c>
      <c r="Y33" s="45">
        <f t="shared" si="16"/>
        <v>2.2083364867933097</v>
      </c>
      <c r="Z33" s="47">
        <f t="shared" si="17"/>
        <v>96.305521310135589</v>
      </c>
      <c r="AA33" s="47">
        <f t="shared" si="18"/>
        <v>109.15175218846679</v>
      </c>
      <c r="AB33" s="45">
        <f t="shared" si="19"/>
        <v>4.3377999999999997</v>
      </c>
      <c r="AC33" s="2" t="str">
        <f t="shared" si="5"/>
        <v>TY2</v>
      </c>
      <c r="AD33">
        <f t="shared" si="6"/>
        <v>109.625</v>
      </c>
      <c r="AE33">
        <f t="shared" si="7"/>
        <v>109.40625</v>
      </c>
      <c r="AF33" s="49">
        <f t="shared" si="34"/>
        <v>0.21875</v>
      </c>
      <c r="AG33" s="3">
        <f t="shared" si="20"/>
        <v>109.36942720133582</v>
      </c>
      <c r="AH33">
        <f t="shared" si="21"/>
        <v>108.84337688532298</v>
      </c>
      <c r="AI33" s="51">
        <f t="shared" si="22"/>
        <v>0.52605031601284225</v>
      </c>
      <c r="AJ33" s="52">
        <f t="shared" si="23"/>
        <v>0.30730031601284225</v>
      </c>
      <c r="AK33" s="2">
        <v>46191</v>
      </c>
      <c r="AL33" t="str">
        <v>91282CQT</v>
      </c>
      <c r="AM33">
        <v>-0.36170000000000002</v>
      </c>
      <c r="AN33">
        <v>3.7839900000000002</v>
      </c>
      <c r="AO33">
        <v>0.90690000000000004</v>
      </c>
      <c r="AP33">
        <v>109.625</v>
      </c>
      <c r="AQ33">
        <f>VLOOKUP(AL33,工作表1!$F$3:$G$1000,2,FALSE)</f>
        <v>4.25</v>
      </c>
      <c r="AR33" t="str">
        <f>VLOOKUP(AL33,工作表1!$F$3:$H$1000,3,FALSE)</f>
        <v>2033/5/31</v>
      </c>
      <c r="AS33">
        <f t="shared" si="8"/>
        <v>3.7142499999999998</v>
      </c>
      <c r="AT33">
        <f t="shared" si="9"/>
        <v>0.53575000000000017</v>
      </c>
      <c r="AU33" s="43">
        <f t="shared" si="24"/>
        <v>46356</v>
      </c>
      <c r="AV33" s="43">
        <f t="shared" si="10"/>
        <v>46387</v>
      </c>
      <c r="AW33" s="45">
        <f t="shared" si="25"/>
        <v>0.25546448087431695</v>
      </c>
      <c r="AX33" s="45">
        <f t="shared" si="26"/>
        <v>2.4910809192304812</v>
      </c>
      <c r="AY33" s="47">
        <f t="shared" si="27"/>
        <v>99.587105401037576</v>
      </c>
      <c r="AZ33" s="47">
        <f t="shared" si="28"/>
        <v>109.36942720133582</v>
      </c>
      <c r="BA33" s="43"/>
      <c r="BC33" s="2">
        <v>46190</v>
      </c>
      <c r="BD33" t="str">
        <v>91282CHT</v>
      </c>
      <c r="BE33">
        <v>2.101</v>
      </c>
      <c r="BF33">
        <v>3.7223600000000001</v>
      </c>
      <c r="BG33">
        <v>0.88700000000000001</v>
      </c>
      <c r="BH33">
        <v>109.40625</v>
      </c>
      <c r="BI33">
        <f>VLOOKUP(BD33,工作表1!$K$3:$L$1000,2,FALSE)</f>
        <v>3.875</v>
      </c>
      <c r="BJ33" t="str">
        <f>VLOOKUP(BD33,工作表1!$K$3:$M$1000,3,FALSE)</f>
        <v>2033/8/15</v>
      </c>
      <c r="BK33">
        <f t="shared" si="11"/>
        <v>3.70465</v>
      </c>
      <c r="BL33">
        <f t="shared" si="12"/>
        <v>0.17035</v>
      </c>
      <c r="BM33" s="43">
        <f t="shared" si="29"/>
        <v>46249</v>
      </c>
      <c r="BN33" s="43">
        <f t="shared" si="13"/>
        <v>46477</v>
      </c>
      <c r="BO33" s="45">
        <f t="shared" si="30"/>
        <v>1.3166436464088398</v>
      </c>
      <c r="BP33" s="45">
        <f t="shared" si="31"/>
        <v>4.3529450162718533</v>
      </c>
      <c r="BQ33" s="47">
        <f t="shared" si="32"/>
        <v>97.147493398499137</v>
      </c>
      <c r="BR33" s="47">
        <f t="shared" si="33"/>
        <v>108.84337688532298</v>
      </c>
    </row>
    <row r="34" spans="2:70" x14ac:dyDescent="0.25">
      <c r="B34" s="2">
        <f ca="1"/>
        <v>46190</v>
      </c>
      <c r="C34">
        <f ca="1"/>
        <v>109.5625</v>
      </c>
      <c r="D34">
        <f ca="1"/>
        <v>109.84375</v>
      </c>
      <c r="E34">
        <f t="shared" ca="1" si="2"/>
        <v>109.34375</v>
      </c>
      <c r="F34" s="2">
        <v>46192</v>
      </c>
      <c r="G34">
        <v>3.71401</v>
      </c>
      <c r="H34" s="43">
        <v>46192</v>
      </c>
      <c r="I34">
        <v>4.3377999999999997</v>
      </c>
      <c r="J34" s="2"/>
      <c r="L34" s="2">
        <v>46190</v>
      </c>
      <c r="M34" t="str">
        <v>91282CPY</v>
      </c>
      <c r="N34">
        <v>1.1540999999999999</v>
      </c>
      <c r="O34">
        <v>2.5431499999999998</v>
      </c>
      <c r="P34">
        <v>0.89370000000000005</v>
      </c>
      <c r="Q34">
        <v>109.8125</v>
      </c>
      <c r="R34">
        <f>VLOOKUP(M34,工作表1!$A$3:$B$1000,2,FALSE)</f>
        <v>4</v>
      </c>
      <c r="S34" t="str">
        <f>VLOOKUP(M34,工作表1!$A$3:$C$1000,3,FALSE)</f>
        <v>2033/1/31</v>
      </c>
      <c r="T34">
        <f t="shared" si="3"/>
        <v>3.70465</v>
      </c>
      <c r="U34">
        <f t="shared" si="0"/>
        <v>0.29535</v>
      </c>
      <c r="V34" s="43">
        <f t="shared" si="14"/>
        <v>46234</v>
      </c>
      <c r="W34" s="43">
        <f t="shared" si="4"/>
        <v>46295</v>
      </c>
      <c r="X34" s="45">
        <f t="shared" si="15"/>
        <v>1.5248618784530388</v>
      </c>
      <c r="Y34" s="45">
        <f t="shared" si="16"/>
        <v>2.6645879058502988</v>
      </c>
      <c r="Z34" s="47">
        <f t="shared" si="17"/>
        <v>98.52993059349852</v>
      </c>
      <c r="AA34" s="47">
        <f t="shared" si="18"/>
        <v>110.00392282580214</v>
      </c>
      <c r="AB34" s="45">
        <f t="shared" si="19"/>
        <v>4.3693999999999997</v>
      </c>
      <c r="AC34" s="2" t="str">
        <f t="shared" si="5"/>
        <v>TY2</v>
      </c>
      <c r="AD34">
        <f t="shared" si="6"/>
        <v>109.5625</v>
      </c>
      <c r="AE34">
        <f t="shared" si="7"/>
        <v>109.78125</v>
      </c>
      <c r="AF34" s="49">
        <f t="shared" si="34"/>
        <v>-0.21875</v>
      </c>
      <c r="AG34" s="3">
        <f t="shared" si="20"/>
        <v>109.37462924520513</v>
      </c>
      <c r="AH34">
        <f t="shared" si="21"/>
        <v>109.15429591503295</v>
      </c>
      <c r="AI34" s="51">
        <f t="shared" si="22"/>
        <v>0.22033333017218126</v>
      </c>
      <c r="AJ34" s="52">
        <f t="shared" si="23"/>
        <v>0.43908333017218126</v>
      </c>
      <c r="AK34" s="2">
        <v>46190</v>
      </c>
      <c r="AL34" t="str">
        <v>91282CQT</v>
      </c>
      <c r="AM34">
        <v>0.24460000000000001</v>
      </c>
      <c r="AN34">
        <v>3.7142400000000002</v>
      </c>
      <c r="AO34">
        <v>0.90690000000000004</v>
      </c>
      <c r="AP34">
        <v>109.5625</v>
      </c>
      <c r="AQ34">
        <f>VLOOKUP(AL34,工作表1!$F$3:$G$1000,2,FALSE)</f>
        <v>4.25</v>
      </c>
      <c r="AR34" t="str">
        <f>VLOOKUP(AL34,工作表1!$F$3:$H$1000,3,FALSE)</f>
        <v>2033/5/31</v>
      </c>
      <c r="AS34">
        <f t="shared" si="8"/>
        <v>3.70465</v>
      </c>
      <c r="AT34">
        <f t="shared" si="9"/>
        <v>0.54535</v>
      </c>
      <c r="AU34" s="43">
        <f t="shared" si="24"/>
        <v>46356</v>
      </c>
      <c r="AV34" s="43">
        <f t="shared" si="10"/>
        <v>46387</v>
      </c>
      <c r="AW34" s="45">
        <f t="shared" si="25"/>
        <v>0.20901639344262296</v>
      </c>
      <c r="AX34" s="45">
        <f t="shared" si="26"/>
        <v>2.4912081742645409</v>
      </c>
      <c r="AY34" s="47">
        <f t="shared" si="27"/>
        <v>99.605382548625698</v>
      </c>
      <c r="AZ34" s="47">
        <f t="shared" si="28"/>
        <v>109.37462924520513</v>
      </c>
      <c r="BA34" s="43"/>
      <c r="BC34" s="2">
        <v>46189</v>
      </c>
      <c r="BD34" t="str">
        <v>91282CHT</v>
      </c>
      <c r="BE34">
        <v>-2.8199999999999999E-2</v>
      </c>
      <c r="BF34">
        <v>3.7341799999999998</v>
      </c>
      <c r="BG34">
        <v>0.88700000000000001</v>
      </c>
      <c r="BH34">
        <v>109.78125</v>
      </c>
      <c r="BI34">
        <f>VLOOKUP(BD34,工作表1!$K$3:$L$1000,2,FALSE)</f>
        <v>3.875</v>
      </c>
      <c r="BJ34" t="str">
        <f>VLOOKUP(BD34,工作表1!$K$3:$M$1000,3,FALSE)</f>
        <v>2033/8/15</v>
      </c>
      <c r="BK34">
        <f t="shared" si="11"/>
        <v>3.6585999999999999</v>
      </c>
      <c r="BL34">
        <f t="shared" si="12"/>
        <v>0.21640000000000015</v>
      </c>
      <c r="BM34" s="43">
        <f t="shared" si="29"/>
        <v>46249</v>
      </c>
      <c r="BN34" s="43">
        <f t="shared" si="13"/>
        <v>46477</v>
      </c>
      <c r="BO34" s="45">
        <f t="shared" si="30"/>
        <v>1.305939226519337</v>
      </c>
      <c r="BP34" s="45">
        <f t="shared" si="31"/>
        <v>4.3528570347385145</v>
      </c>
      <c r="BQ34" s="47">
        <f t="shared" si="32"/>
        <v>97.462100514685972</v>
      </c>
      <c r="BR34" s="47">
        <f t="shared" si="33"/>
        <v>109.15429591503295</v>
      </c>
    </row>
    <row r="35" spans="2:70" x14ac:dyDescent="0.25">
      <c r="B35" s="2">
        <f ca="1"/>
        <v>46189</v>
      </c>
      <c r="C35">
        <f ca="1"/>
        <v>109.9375</v>
      </c>
      <c r="D35">
        <f ca="1"/>
        <v>109.640625</v>
      </c>
      <c r="E35">
        <f t="shared" ca="1" si="2"/>
        <v>109.84375</v>
      </c>
      <c r="F35" s="2">
        <v>46191</v>
      </c>
      <c r="G35">
        <v>3.7142499999999998</v>
      </c>
      <c r="H35" s="43">
        <v>46191</v>
      </c>
      <c r="I35">
        <v>4.3377999999999997</v>
      </c>
      <c r="J35" s="2"/>
      <c r="L35" s="2">
        <v>46189</v>
      </c>
      <c r="M35" t="str">
        <v>91282CPY</v>
      </c>
      <c r="N35">
        <v>0.89239999999999997</v>
      </c>
      <c r="O35">
        <v>2.8399899999999998</v>
      </c>
      <c r="P35">
        <v>0.89370000000000005</v>
      </c>
      <c r="Q35">
        <v>110.1875</v>
      </c>
      <c r="R35">
        <f>VLOOKUP(M35,工作表1!$A$3:$B$1000,2,FALSE)</f>
        <v>4</v>
      </c>
      <c r="S35" t="str">
        <f>VLOOKUP(M35,工作表1!$A$3:$C$1000,3,FALSE)</f>
        <v>2033/1/31</v>
      </c>
      <c r="T35">
        <f t="shared" si="3"/>
        <v>3.6585999999999999</v>
      </c>
      <c r="U35">
        <f t="shared" si="0"/>
        <v>0.34140000000000015</v>
      </c>
      <c r="V35" s="43">
        <f t="shared" si="14"/>
        <v>46234</v>
      </c>
      <c r="W35" s="43">
        <f t="shared" si="4"/>
        <v>46295</v>
      </c>
      <c r="X35" s="45">
        <f t="shared" si="15"/>
        <v>1.5138121546961325</v>
      </c>
      <c r="Y35" s="45">
        <f t="shared" si="16"/>
        <v>2.6644970862029815</v>
      </c>
      <c r="Z35" s="47">
        <f t="shared" si="17"/>
        <v>98.778676621056505</v>
      </c>
      <c r="AA35" s="47">
        <f t="shared" si="18"/>
        <v>110.26486601037999</v>
      </c>
      <c r="AB35" s="45">
        <f t="shared" si="19"/>
        <v>4.2915999999999999</v>
      </c>
      <c r="AC35" s="2" t="str">
        <f t="shared" si="5"/>
        <v>TY2</v>
      </c>
      <c r="AD35">
        <f t="shared" si="6"/>
        <v>109.9375</v>
      </c>
      <c r="AE35">
        <f t="shared" si="7"/>
        <v>109.5</v>
      </c>
      <c r="AF35" s="49">
        <f t="shared" si="34"/>
        <v>0.4375</v>
      </c>
      <c r="AG35" s="3">
        <f t="shared" si="20"/>
        <v>109.70966444410701</v>
      </c>
      <c r="AH35">
        <f t="shared" si="21"/>
        <v>108.80428959226602</v>
      </c>
      <c r="AI35" s="51">
        <f t="shared" si="22"/>
        <v>0.90537485184098898</v>
      </c>
      <c r="AJ35" s="52">
        <f t="shared" si="23"/>
        <v>0.46787485184098898</v>
      </c>
      <c r="AK35" s="2">
        <v>46189</v>
      </c>
      <c r="AL35" t="str">
        <v>91282CQT</v>
      </c>
      <c r="AM35">
        <v>-0.38650000000000001</v>
      </c>
      <c r="AN35">
        <v>3.7209599999999998</v>
      </c>
      <c r="AO35">
        <v>0.90690000000000004</v>
      </c>
      <c r="AP35">
        <v>109.9375</v>
      </c>
      <c r="AQ35">
        <f>VLOOKUP(AL35,工作表1!$F$3:$G$1000,2,FALSE)</f>
        <v>4.25</v>
      </c>
      <c r="AR35" t="str">
        <f>VLOOKUP(AL35,工作表1!$F$3:$H$1000,3,FALSE)</f>
        <v>2033/5/31</v>
      </c>
      <c r="AS35">
        <f t="shared" si="8"/>
        <v>3.6585999999999999</v>
      </c>
      <c r="AT35">
        <f t="shared" si="9"/>
        <v>0.59140000000000015</v>
      </c>
      <c r="AU35" s="43">
        <f t="shared" si="24"/>
        <v>46356</v>
      </c>
      <c r="AV35" s="43">
        <f t="shared" si="10"/>
        <v>46387</v>
      </c>
      <c r="AW35" s="45">
        <f t="shared" si="25"/>
        <v>0.19740437158469948</v>
      </c>
      <c r="AX35" s="45">
        <f t="shared" si="26"/>
        <v>2.4912399880230556</v>
      </c>
      <c r="AY35" s="47">
        <f t="shared" si="27"/>
        <v>99.936535407343897</v>
      </c>
      <c r="AZ35" s="47">
        <f t="shared" si="28"/>
        <v>109.70966444410701</v>
      </c>
      <c r="BA35" s="43"/>
      <c r="BC35" s="2">
        <v>46188</v>
      </c>
      <c r="BD35" t="str">
        <v>91282CHT</v>
      </c>
      <c r="BE35">
        <v>-1.0359</v>
      </c>
      <c r="BF35">
        <v>3.7900999999999998</v>
      </c>
      <c r="BG35">
        <v>0.88700000000000001</v>
      </c>
      <c r="BH35">
        <v>109.5</v>
      </c>
      <c r="BI35">
        <f>VLOOKUP(BD35,工作表1!$K$3:$L$1000,2,FALSE)</f>
        <v>3.875</v>
      </c>
      <c r="BJ35" t="str">
        <f>VLOOKUP(BD35,工作表1!$K$3:$M$1000,3,FALSE)</f>
        <v>2033/8/15</v>
      </c>
      <c r="BK35">
        <f t="shared" si="11"/>
        <v>3.6541899999999998</v>
      </c>
      <c r="BL35">
        <f t="shared" si="12"/>
        <v>0.22081000000000017</v>
      </c>
      <c r="BM35" s="43">
        <f t="shared" si="29"/>
        <v>46249</v>
      </c>
      <c r="BN35" s="43">
        <f t="shared" si="13"/>
        <v>46477</v>
      </c>
      <c r="BO35" s="45">
        <f t="shared" si="30"/>
        <v>1.2952348066298343</v>
      </c>
      <c r="BP35" s="45">
        <f t="shared" si="31"/>
        <v>4.3527690532051766</v>
      </c>
      <c r="BQ35" s="47">
        <f t="shared" si="32"/>
        <v>97.157410676559138</v>
      </c>
      <c r="BR35" s="47">
        <f t="shared" si="33"/>
        <v>108.80428959226602</v>
      </c>
    </row>
    <row r="36" spans="2:70" x14ac:dyDescent="0.25">
      <c r="B36" s="2">
        <f ca="1"/>
        <v>46188</v>
      </c>
      <c r="C36">
        <f ca="1"/>
        <v>109.65625</v>
      </c>
      <c r="D36">
        <f ca="1"/>
        <v>109.78125</v>
      </c>
      <c r="E36">
        <f t="shared" ca="1" si="2"/>
        <v>109.640625</v>
      </c>
      <c r="F36" s="2">
        <v>46190</v>
      </c>
      <c r="G36">
        <v>3.70465</v>
      </c>
      <c r="H36" s="43">
        <v>46190</v>
      </c>
      <c r="I36">
        <v>4.3693999999999997</v>
      </c>
      <c r="J36" s="2"/>
      <c r="L36" s="2">
        <v>46188</v>
      </c>
      <c r="M36" t="str">
        <v>91282CQC</v>
      </c>
      <c r="N36">
        <v>0.72509999999999997</v>
      </c>
      <c r="O36">
        <v>3.0226000000000002</v>
      </c>
      <c r="P36">
        <v>0.88039999999999996</v>
      </c>
      <c r="Q36">
        <v>109.90625</v>
      </c>
      <c r="R36">
        <f>VLOOKUP(M36,工作表1!$A$3:$B$1000,2,FALSE)</f>
        <v>3.75</v>
      </c>
      <c r="S36" t="str">
        <f>VLOOKUP(M36,工作表1!$A$3:$C$1000,3,FALSE)</f>
        <v>2033/2/28</v>
      </c>
      <c r="T36">
        <f t="shared" si="3"/>
        <v>3.6541899999999998</v>
      </c>
      <c r="U36">
        <f t="shared" si="0"/>
        <v>9.5810000000000173E-2</v>
      </c>
      <c r="V36" s="43">
        <f t="shared" si="14"/>
        <v>46265</v>
      </c>
      <c r="W36" s="43">
        <f t="shared" si="4"/>
        <v>46295</v>
      </c>
      <c r="X36" s="45">
        <f t="shared" si="15"/>
        <v>1.1187845303867403</v>
      </c>
      <c r="Y36" s="45">
        <f t="shared" si="16"/>
        <v>2.2078256262771512</v>
      </c>
      <c r="Z36" s="47">
        <f t="shared" si="17"/>
        <v>96.944815426576781</v>
      </c>
      <c r="AA36" s="47">
        <f t="shared" si="18"/>
        <v>109.84360891507207</v>
      </c>
      <c r="AB36" s="45">
        <f t="shared" si="19"/>
        <v>4.3244999999999996</v>
      </c>
      <c r="AC36" s="2" t="str">
        <f t="shared" si="5"/>
        <v>TY2</v>
      </c>
      <c r="AD36">
        <f t="shared" si="6"/>
        <v>109.65625</v>
      </c>
      <c r="AE36">
        <f t="shared" si="7"/>
        <v>109.359375</v>
      </c>
      <c r="AF36" s="49">
        <f t="shared" si="34"/>
        <v>0.296875</v>
      </c>
      <c r="AG36" s="3">
        <f t="shared" si="20"/>
        <v>109.41023853212042</v>
      </c>
      <c r="AH36">
        <f t="shared" si="21"/>
        <v>108.67090090881037</v>
      </c>
      <c r="AI36" s="51">
        <f t="shared" si="22"/>
        <v>0.73933762331004971</v>
      </c>
      <c r="AJ36" s="52">
        <f t="shared" si="23"/>
        <v>0.44246262331004971</v>
      </c>
      <c r="AK36" s="2">
        <v>46188</v>
      </c>
      <c r="AL36" t="str">
        <v>91282CQT</v>
      </c>
      <c r="AM36">
        <v>-0.38119999999999998</v>
      </c>
      <c r="AN36">
        <v>3.7178</v>
      </c>
      <c r="AO36">
        <v>0.90690000000000004</v>
      </c>
      <c r="AP36">
        <v>109.65625</v>
      </c>
      <c r="AQ36">
        <f>VLOOKUP(AL36,工作表1!$F$3:$G$1000,2,FALSE)</f>
        <v>4.25</v>
      </c>
      <c r="AR36" t="str">
        <f>VLOOKUP(AL36,工作表1!$F$3:$H$1000,3,FALSE)</f>
        <v>2033/5/31</v>
      </c>
      <c r="AS36">
        <f t="shared" si="8"/>
        <v>3.6541899999999998</v>
      </c>
      <c r="AT36">
        <f t="shared" si="9"/>
        <v>0.59581000000000017</v>
      </c>
      <c r="AU36" s="43">
        <f t="shared" si="24"/>
        <v>46356</v>
      </c>
      <c r="AV36" s="43">
        <f t="shared" si="10"/>
        <v>46387</v>
      </c>
      <c r="AW36" s="45">
        <f t="shared" si="25"/>
        <v>0.18579234972677597</v>
      </c>
      <c r="AX36" s="45">
        <f t="shared" si="26"/>
        <v>2.4912718017815707</v>
      </c>
      <c r="AY36" s="47">
        <f t="shared" si="27"/>
        <v>99.669649317930691</v>
      </c>
      <c r="AZ36" s="47">
        <f t="shared" si="28"/>
        <v>109.41023853212042</v>
      </c>
      <c r="BA36" s="43"/>
      <c r="BC36" s="2">
        <v>46185</v>
      </c>
      <c r="BD36" t="str">
        <v>91282CHT</v>
      </c>
      <c r="BE36">
        <v>-0.92549999999999999</v>
      </c>
      <c r="BF36">
        <v>3.7814800000000002</v>
      </c>
      <c r="BG36">
        <v>0.88700000000000001</v>
      </c>
      <c r="BH36">
        <v>109.359375</v>
      </c>
      <c r="BI36">
        <f>VLOOKUP(BD36,工作表1!$K$3:$L$1000,2,FALSE)</f>
        <v>3.875</v>
      </c>
      <c r="BJ36" t="str">
        <f>VLOOKUP(BD36,工作表1!$K$3:$M$1000,3,FALSE)</f>
        <v>2033/8/15</v>
      </c>
      <c r="BK36">
        <f t="shared" si="11"/>
        <v>3.6513</v>
      </c>
      <c r="BL36">
        <f t="shared" si="12"/>
        <v>0.22370000000000001</v>
      </c>
      <c r="BM36" s="43">
        <f t="shared" si="29"/>
        <v>46249</v>
      </c>
      <c r="BN36" s="43">
        <f t="shared" si="13"/>
        <v>46477</v>
      </c>
      <c r="BO36" s="45">
        <f t="shared" si="30"/>
        <v>1.2845303867403315</v>
      </c>
      <c r="BP36" s="45">
        <f t="shared" si="31"/>
        <v>4.3526810716718387</v>
      </c>
      <c r="BQ36" s="47">
        <f t="shared" si="32"/>
        <v>97.043664962279166</v>
      </c>
      <c r="BR36" s="47">
        <f t="shared" si="33"/>
        <v>108.67090090881037</v>
      </c>
    </row>
    <row r="37" spans="2:70" x14ac:dyDescent="0.25">
      <c r="B37" s="2">
        <f ca="1"/>
        <v>46185</v>
      </c>
      <c r="C37">
        <f ca="1"/>
        <v>109.515625</v>
      </c>
      <c r="D37">
        <f ca="1"/>
        <v>109.671875</v>
      </c>
      <c r="E37">
        <f t="shared" ref="E37:E68" ca="1" si="35">D36</f>
        <v>109.78125</v>
      </c>
      <c r="F37" s="2">
        <v>46189</v>
      </c>
      <c r="G37">
        <v>3.6585999999999999</v>
      </c>
      <c r="H37" s="43">
        <v>46189</v>
      </c>
      <c r="I37">
        <v>4.2915999999999999</v>
      </c>
      <c r="J37" s="2"/>
      <c r="L37" s="2">
        <v>46185</v>
      </c>
      <c r="M37" t="str">
        <v>91282CQC</v>
      </c>
      <c r="N37">
        <v>0.48180000000000001</v>
      </c>
      <c r="O37">
        <v>3.2499699999999998</v>
      </c>
      <c r="P37">
        <v>0.88039999999999996</v>
      </c>
      <c r="Q37">
        <v>109.78125</v>
      </c>
      <c r="R37">
        <f>VLOOKUP(M37,工作表1!$A$3:$B$1000,2,FALSE)</f>
        <v>3.75</v>
      </c>
      <c r="S37" t="str">
        <f>VLOOKUP(M37,工作表1!$A$3:$C$1000,3,FALSE)</f>
        <v>2033/2/28</v>
      </c>
      <c r="T37">
        <f t="shared" si="3"/>
        <v>3.6513</v>
      </c>
      <c r="U37">
        <f t="shared" si="0"/>
        <v>9.870000000000001E-2</v>
      </c>
      <c r="V37" s="43">
        <f t="shared" si="14"/>
        <v>46265</v>
      </c>
      <c r="W37" s="43">
        <f t="shared" si="4"/>
        <v>46295</v>
      </c>
      <c r="X37" s="45">
        <f t="shared" si="15"/>
        <v>1.108425414364641</v>
      </c>
      <c r="Y37" s="45">
        <f t="shared" si="16"/>
        <v>2.2077404828577918</v>
      </c>
      <c r="Z37" s="47">
        <f t="shared" si="17"/>
        <v>96.769914095072068</v>
      </c>
      <c r="AA37" s="47">
        <f t="shared" si="18"/>
        <v>109.64141636180723</v>
      </c>
      <c r="AB37" s="45">
        <f t="shared" si="19"/>
        <v>4.335</v>
      </c>
      <c r="AC37" s="2" t="str">
        <f t="shared" si="5"/>
        <v>TY2</v>
      </c>
      <c r="AD37">
        <f t="shared" si="6"/>
        <v>109.515625</v>
      </c>
      <c r="AE37">
        <f t="shared" si="7"/>
        <v>109.515625</v>
      </c>
      <c r="AF37" s="49">
        <f t="shared" si="34"/>
        <v>0</v>
      </c>
      <c r="AG37" s="3">
        <f t="shared" si="20"/>
        <v>109.26937656019086</v>
      </c>
      <c r="AH37">
        <f t="shared" si="21"/>
        <v>108.87136666503396</v>
      </c>
      <c r="AI37" s="51">
        <f t="shared" si="22"/>
        <v>0.39800989515690333</v>
      </c>
      <c r="AJ37" s="52">
        <f t="shared" si="23"/>
        <v>0.39800989515690333</v>
      </c>
      <c r="AK37" s="2">
        <v>46185</v>
      </c>
      <c r="AL37" t="str">
        <v>91282CQT</v>
      </c>
      <c r="AM37">
        <v>-0.4143</v>
      </c>
      <c r="AN37">
        <v>3.7187600000000001</v>
      </c>
      <c r="AO37">
        <v>0.90690000000000004</v>
      </c>
      <c r="AP37">
        <v>109.515625</v>
      </c>
      <c r="AQ37">
        <f>VLOOKUP(AL37,工作表1!$F$3:$G$1000,2,FALSE)</f>
        <v>4.25</v>
      </c>
      <c r="AR37" t="str">
        <f>VLOOKUP(AL37,工作表1!$F$3:$H$1000,3,FALSE)</f>
        <v>2033/5/31</v>
      </c>
      <c r="AS37">
        <f t="shared" si="8"/>
        <v>3.6513</v>
      </c>
      <c r="AT37">
        <f t="shared" si="9"/>
        <v>0.59870000000000001</v>
      </c>
      <c r="AU37" s="43">
        <f t="shared" si="24"/>
        <v>46356</v>
      </c>
      <c r="AV37" s="43">
        <f t="shared" si="10"/>
        <v>46387</v>
      </c>
      <c r="AW37" s="45">
        <f t="shared" si="25"/>
        <v>0.17418032786885246</v>
      </c>
      <c r="AX37" s="45">
        <f t="shared" si="26"/>
        <v>2.4913036155400849</v>
      </c>
      <c r="AY37" s="47">
        <f t="shared" si="27"/>
        <v>99.545749143532987</v>
      </c>
      <c r="AZ37" s="47">
        <f t="shared" si="28"/>
        <v>109.26937656019086</v>
      </c>
      <c r="BA37" s="43"/>
      <c r="BC37" s="2">
        <v>46184</v>
      </c>
      <c r="BD37" t="str">
        <v>91282CHT</v>
      </c>
      <c r="BE37">
        <v>-0.34689999999999999</v>
      </c>
      <c r="BF37">
        <v>3.7458200000000001</v>
      </c>
      <c r="BG37">
        <v>0.88700000000000001</v>
      </c>
      <c r="BH37">
        <v>109.515625</v>
      </c>
      <c r="BI37">
        <f>VLOOKUP(BD37,工作表1!$K$3:$L$1000,2,FALSE)</f>
        <v>3.875</v>
      </c>
      <c r="BJ37" t="str">
        <f>VLOOKUP(BD37,工作表1!$K$3:$M$1000,3,FALSE)</f>
        <v>2033/8/15</v>
      </c>
      <c r="BK37">
        <f t="shared" si="11"/>
        <v>3.6518999999999999</v>
      </c>
      <c r="BL37">
        <f t="shared" si="12"/>
        <v>0.22310000000000008</v>
      </c>
      <c r="BM37" s="43">
        <f t="shared" si="29"/>
        <v>46249</v>
      </c>
      <c r="BN37" s="43">
        <f t="shared" si="13"/>
        <v>46477</v>
      </c>
      <c r="BO37" s="45">
        <f t="shared" si="30"/>
        <v>1.2524171270718232</v>
      </c>
      <c r="BP37" s="45">
        <f t="shared" si="31"/>
        <v>4.3524171270718233</v>
      </c>
      <c r="BQ37" s="47">
        <f t="shared" si="32"/>
        <v>97.227765565218448</v>
      </c>
      <c r="BR37" s="47">
        <f t="shared" si="33"/>
        <v>108.87136666503396</v>
      </c>
    </row>
    <row r="38" spans="2:70" x14ac:dyDescent="0.25">
      <c r="B38" s="2">
        <f ca="1"/>
        <v>46184</v>
      </c>
      <c r="C38">
        <f ca="1"/>
        <v>109.671875</v>
      </c>
      <c r="D38">
        <f ca="1"/>
        <v>109.015625</v>
      </c>
      <c r="E38">
        <f t="shared" ca="1" si="35"/>
        <v>109.671875</v>
      </c>
      <c r="F38" s="2">
        <v>46188</v>
      </c>
      <c r="G38">
        <v>3.6541899999999998</v>
      </c>
      <c r="H38" s="43">
        <v>46188</v>
      </c>
      <c r="I38">
        <v>4.3244999999999996</v>
      </c>
      <c r="J38" s="2"/>
      <c r="L38" s="2">
        <v>46184</v>
      </c>
      <c r="M38" t="str">
        <v>91282CQC</v>
      </c>
      <c r="N38">
        <v>0.54869999999999997</v>
      </c>
      <c r="O38">
        <v>3.2675000000000001</v>
      </c>
      <c r="P38">
        <v>0.88039999999999996</v>
      </c>
      <c r="Q38">
        <v>109.9375</v>
      </c>
      <c r="R38">
        <f>VLOOKUP(M38,工作表1!$A$3:$B$1000,2,FALSE)</f>
        <v>3.75</v>
      </c>
      <c r="S38" t="str">
        <f>VLOOKUP(M38,工作表1!$A$3:$C$1000,3,FALSE)</f>
        <v>2033/2/28</v>
      </c>
      <c r="T38">
        <f t="shared" si="3"/>
        <v>3.6518999999999999</v>
      </c>
      <c r="U38">
        <f t="shared" si="0"/>
        <v>9.8100000000000076E-2</v>
      </c>
      <c r="V38" s="43">
        <f t="shared" si="14"/>
        <v>46265</v>
      </c>
      <c r="W38" s="43">
        <f t="shared" si="4"/>
        <v>46295</v>
      </c>
      <c r="X38" s="45">
        <f t="shared" si="15"/>
        <v>1.0773480662983426</v>
      </c>
      <c r="Y38" s="45">
        <f t="shared" si="16"/>
        <v>2.2074850525997123</v>
      </c>
      <c r="Z38" s="47">
        <f t="shared" si="17"/>
        <v>96.92288517087151</v>
      </c>
      <c r="AA38" s="47">
        <f t="shared" si="18"/>
        <v>109.80768199708344</v>
      </c>
      <c r="AB38" s="45">
        <f t="shared" si="19"/>
        <v>4.3127000000000004</v>
      </c>
      <c r="AC38" s="2" t="str">
        <f t="shared" si="5"/>
        <v>TY2</v>
      </c>
      <c r="AD38">
        <f t="shared" si="6"/>
        <v>109.671875</v>
      </c>
      <c r="AE38">
        <f t="shared" si="7"/>
        <v>108.984375</v>
      </c>
      <c r="AF38" s="49">
        <f t="shared" si="34"/>
        <v>0.6875</v>
      </c>
      <c r="AG38" s="3">
        <f t="shared" si="20"/>
        <v>109.45084641414557</v>
      </c>
      <c r="AH38">
        <f t="shared" si="21"/>
        <v>108.30749578165297</v>
      </c>
      <c r="AI38" s="51">
        <f t="shared" si="22"/>
        <v>1.1433506324925986</v>
      </c>
      <c r="AJ38" s="52">
        <f t="shared" si="23"/>
        <v>0.45585063249259861</v>
      </c>
      <c r="AK38" s="2">
        <v>46184</v>
      </c>
      <c r="AL38" t="str">
        <v>91282CQT</v>
      </c>
      <c r="AM38">
        <v>-0.28220000000000001</v>
      </c>
      <c r="AN38">
        <v>3.7054200000000002</v>
      </c>
      <c r="AO38">
        <v>0.90690000000000004</v>
      </c>
      <c r="AP38">
        <v>109.671875</v>
      </c>
      <c r="AQ38">
        <f>VLOOKUP(AL38,工作表1!$F$3:$G$1000,2,FALSE)</f>
        <v>4.25</v>
      </c>
      <c r="AR38" t="str">
        <f>VLOOKUP(AL38,工作表1!$F$3:$H$1000,3,FALSE)</f>
        <v>2033/5/31</v>
      </c>
      <c r="AS38">
        <f t="shared" si="8"/>
        <v>3.6518999999999999</v>
      </c>
      <c r="AT38">
        <f t="shared" si="9"/>
        <v>0.59810000000000008</v>
      </c>
      <c r="AU38" s="43">
        <f t="shared" si="24"/>
        <v>46356</v>
      </c>
      <c r="AV38" s="43">
        <f t="shared" si="10"/>
        <v>46387</v>
      </c>
      <c r="AW38" s="45">
        <f t="shared" si="25"/>
        <v>0.13934426229508198</v>
      </c>
      <c r="AX38" s="45">
        <f t="shared" si="26"/>
        <v>2.4913990568156299</v>
      </c>
      <c r="AY38" s="47">
        <f t="shared" si="27"/>
        <v>99.716761631253462</v>
      </c>
      <c r="AZ38" s="47">
        <f t="shared" si="28"/>
        <v>109.45084641414557</v>
      </c>
      <c r="BA38" s="43"/>
      <c r="BC38" s="2">
        <v>46183</v>
      </c>
      <c r="BD38" t="str">
        <v>91282CHT</v>
      </c>
      <c r="BE38">
        <v>-0.89829999999999999</v>
      </c>
      <c r="BF38">
        <v>3.8038699999999999</v>
      </c>
      <c r="BG38">
        <v>0.88700000000000001</v>
      </c>
      <c r="BH38">
        <v>108.984375</v>
      </c>
      <c r="BI38">
        <f>VLOOKUP(BD38,工作表1!$K$3:$L$1000,2,FALSE)</f>
        <v>3.875</v>
      </c>
      <c r="BJ38" t="str">
        <f>VLOOKUP(BD38,工作表1!$K$3:$M$1000,3,FALSE)</f>
        <v>2033/8/15</v>
      </c>
      <c r="BK38">
        <f t="shared" si="11"/>
        <v>3.6566000000000001</v>
      </c>
      <c r="BL38">
        <f t="shared" si="12"/>
        <v>0.21839999999999993</v>
      </c>
      <c r="BM38" s="43">
        <f t="shared" si="29"/>
        <v>46249</v>
      </c>
      <c r="BN38" s="43">
        <f t="shared" si="13"/>
        <v>46477</v>
      </c>
      <c r="BO38" s="45">
        <f t="shared" si="30"/>
        <v>1.2417127071823204</v>
      </c>
      <c r="BP38" s="45">
        <f t="shared" si="31"/>
        <v>4.3523291455384854</v>
      </c>
      <c r="BQ38" s="47">
        <f t="shared" si="32"/>
        <v>96.726043195160287</v>
      </c>
      <c r="BR38" s="47">
        <f t="shared" si="33"/>
        <v>108.30749578165297</v>
      </c>
    </row>
    <row r="39" spans="2:70" x14ac:dyDescent="0.25">
      <c r="B39" s="2">
        <f ca="1"/>
        <v>46183</v>
      </c>
      <c r="C39">
        <f ca="1"/>
        <v>109.140625</v>
      </c>
      <c r="D39">
        <f ca="1"/>
        <v>109.234375</v>
      </c>
      <c r="E39">
        <f ca="1">D38</f>
        <v>109.015625</v>
      </c>
      <c r="F39" s="2">
        <v>46185</v>
      </c>
      <c r="G39">
        <v>3.6513</v>
      </c>
      <c r="H39" s="43">
        <v>46185</v>
      </c>
      <c r="I39">
        <v>4.335</v>
      </c>
      <c r="J39" s="2"/>
      <c r="L39" s="2">
        <v>46183</v>
      </c>
      <c r="M39" t="str">
        <v>91282CQC</v>
      </c>
      <c r="N39">
        <v>0.71079999999999999</v>
      </c>
      <c r="O39">
        <v>3.1769799999999999</v>
      </c>
      <c r="P39">
        <v>0.88039999999999996</v>
      </c>
      <c r="Q39">
        <v>109.40625</v>
      </c>
      <c r="R39">
        <f>VLOOKUP(M39,工作表1!$A$3:$B$1000,2,FALSE)</f>
        <v>3.75</v>
      </c>
      <c r="S39" t="str">
        <f>VLOOKUP(M39,工作表1!$A$3:$C$1000,3,FALSE)</f>
        <v>2033/2/28</v>
      </c>
      <c r="T39">
        <f t="shared" si="3"/>
        <v>3.6566000000000001</v>
      </c>
      <c r="U39">
        <f t="shared" si="0"/>
        <v>9.3399999999999928E-2</v>
      </c>
      <c r="V39" s="43">
        <f t="shared" si="14"/>
        <v>46265</v>
      </c>
      <c r="W39" s="43">
        <f t="shared" si="4"/>
        <v>46295</v>
      </c>
      <c r="X39" s="45">
        <f t="shared" si="15"/>
        <v>1.0669889502762431</v>
      </c>
      <c r="Y39" s="45">
        <f t="shared" si="16"/>
        <v>2.2073999091803529</v>
      </c>
      <c r="Z39" s="47">
        <f t="shared" si="17"/>
        <v>96.488828581856723</v>
      </c>
      <c r="AA39" s="47">
        <f t="shared" si="18"/>
        <v>109.31374310155111</v>
      </c>
      <c r="AB39" s="45">
        <f t="shared" si="19"/>
        <v>4.4127999999999998</v>
      </c>
      <c r="AC39" s="2" t="str">
        <f t="shared" si="5"/>
        <v>TY2</v>
      </c>
      <c r="AD39">
        <f t="shared" si="6"/>
        <v>109.140625</v>
      </c>
      <c r="AE39">
        <f t="shared" si="7"/>
        <v>109.0625</v>
      </c>
      <c r="AF39" s="49">
        <f t="shared" si="34"/>
        <v>7.8125E-2</v>
      </c>
      <c r="AG39" s="3">
        <f t="shared" si="20"/>
        <v>108.91358194379525</v>
      </c>
      <c r="AH39">
        <f t="shared" si="21"/>
        <v>108.38359408253143</v>
      </c>
      <c r="AI39" s="51">
        <f t="shared" si="22"/>
        <v>0.52998786126381958</v>
      </c>
      <c r="AJ39" s="52">
        <f t="shared" si="23"/>
        <v>0.45186286126381958</v>
      </c>
      <c r="AK39" s="2">
        <v>46183</v>
      </c>
      <c r="AL39" t="str">
        <v>91282CQT</v>
      </c>
      <c r="AM39">
        <v>-0.53039999999999998</v>
      </c>
      <c r="AN39">
        <v>3.7367900000000001</v>
      </c>
      <c r="AO39">
        <v>0.90690000000000004</v>
      </c>
      <c r="AP39">
        <v>109.140625</v>
      </c>
      <c r="AQ39">
        <f>VLOOKUP(AL39,工作表1!$F$3:$G$1000,2,FALSE)</f>
        <v>4.25</v>
      </c>
      <c r="AR39" t="str">
        <f>VLOOKUP(AL39,工作表1!$F$3:$H$1000,3,FALSE)</f>
        <v>2033/5/31</v>
      </c>
      <c r="AS39">
        <f t="shared" si="8"/>
        <v>3.6566000000000001</v>
      </c>
      <c r="AT39">
        <f t="shared" si="9"/>
        <v>0.59339999999999993</v>
      </c>
      <c r="AU39" s="43">
        <f t="shared" si="24"/>
        <v>46356</v>
      </c>
      <c r="AV39" s="43">
        <f t="shared" si="10"/>
        <v>46387</v>
      </c>
      <c r="AW39" s="45">
        <f t="shared" si="25"/>
        <v>0.12773224043715847</v>
      </c>
      <c r="AX39" s="45">
        <f t="shared" si="26"/>
        <v>2.491430870574145</v>
      </c>
      <c r="AY39" s="47">
        <f t="shared" si="27"/>
        <v>99.229122586593505</v>
      </c>
      <c r="AZ39" s="47">
        <f t="shared" si="28"/>
        <v>108.91358194379525</v>
      </c>
      <c r="BA39" s="43"/>
      <c r="BC39" s="2">
        <v>46182</v>
      </c>
      <c r="BD39" t="str">
        <v>91282CHT</v>
      </c>
      <c r="BE39">
        <v>-0.93710000000000004</v>
      </c>
      <c r="BF39">
        <v>3.8000799999999999</v>
      </c>
      <c r="BG39">
        <v>0.88700000000000001</v>
      </c>
      <c r="BH39">
        <v>109.0625</v>
      </c>
      <c r="BI39">
        <f>VLOOKUP(BD39,工作表1!$K$3:$L$1000,2,FALSE)</f>
        <v>3.875</v>
      </c>
      <c r="BJ39" t="str">
        <f>VLOOKUP(BD39,工作表1!$K$3:$M$1000,3,FALSE)</f>
        <v>2033/8/15</v>
      </c>
      <c r="BK39">
        <f t="shared" si="11"/>
        <v>3.6553800000000001</v>
      </c>
      <c r="BL39">
        <f t="shared" si="12"/>
        <v>0.21961999999999993</v>
      </c>
      <c r="BM39" s="43">
        <f t="shared" si="29"/>
        <v>46249</v>
      </c>
      <c r="BN39" s="43">
        <f t="shared" si="13"/>
        <v>46477</v>
      </c>
      <c r="BO39" s="45">
        <f t="shared" si="30"/>
        <v>1.2310082872928179</v>
      </c>
      <c r="BP39" s="45">
        <f t="shared" si="31"/>
        <v>4.3522411640051466</v>
      </c>
      <c r="BQ39" s="47">
        <f t="shared" si="32"/>
        <v>96.796782047095789</v>
      </c>
      <c r="BR39" s="47">
        <f t="shared" si="33"/>
        <v>108.38359408253143</v>
      </c>
    </row>
    <row r="40" spans="2:70" x14ac:dyDescent="0.25">
      <c r="B40" s="2">
        <f ca="1"/>
        <v>46182</v>
      </c>
      <c r="C40">
        <f ca="1"/>
        <v>109.21875</v>
      </c>
      <c r="D40">
        <f ca="1"/>
        <v>108.953125</v>
      </c>
      <c r="E40">
        <f t="shared" ca="1" si="35"/>
        <v>109.234375</v>
      </c>
      <c r="F40" s="2">
        <v>46184</v>
      </c>
      <c r="G40">
        <v>3.6518999999999999</v>
      </c>
      <c r="H40" s="43">
        <v>46184</v>
      </c>
      <c r="I40">
        <v>4.3127000000000004</v>
      </c>
      <c r="J40" s="2"/>
      <c r="L40" s="2">
        <v>46182</v>
      </c>
      <c r="M40" t="str">
        <v>91282CPY</v>
      </c>
      <c r="N40">
        <v>0.74039999999999995</v>
      </c>
      <c r="O40">
        <v>3.1994400000000001</v>
      </c>
      <c r="P40">
        <v>0.89370000000000005</v>
      </c>
      <c r="Q40">
        <v>109.484375</v>
      </c>
      <c r="R40">
        <f>VLOOKUP(M40,工作表1!$A$3:$B$1000,2,FALSE)</f>
        <v>4</v>
      </c>
      <c r="S40" t="str">
        <f>VLOOKUP(M40,工作表1!$A$3:$C$1000,3,FALSE)</f>
        <v>2033/1/31</v>
      </c>
      <c r="T40">
        <f t="shared" si="3"/>
        <v>3.6553800000000001</v>
      </c>
      <c r="U40">
        <f t="shared" si="0"/>
        <v>0.34461999999999993</v>
      </c>
      <c r="V40" s="43">
        <f t="shared" si="14"/>
        <v>46234</v>
      </c>
      <c r="W40" s="43">
        <f t="shared" si="4"/>
        <v>46295</v>
      </c>
      <c r="X40" s="45">
        <f t="shared" si="15"/>
        <v>1.4364640883977902</v>
      </c>
      <c r="Y40" s="45">
        <f t="shared" si="16"/>
        <v>2.6638613486717628</v>
      </c>
      <c r="Z40" s="47">
        <f t="shared" si="17"/>
        <v>98.065473348515653</v>
      </c>
      <c r="AA40" s="47">
        <f t="shared" si="18"/>
        <v>109.44818318449813</v>
      </c>
      <c r="AB40" s="45">
        <f t="shared" si="19"/>
        <v>4.3771000000000004</v>
      </c>
      <c r="AC40" s="2" t="str">
        <f t="shared" si="5"/>
        <v>TY2</v>
      </c>
      <c r="AD40">
        <f t="shared" si="6"/>
        <v>109.21875</v>
      </c>
      <c r="AE40">
        <f t="shared" si="7"/>
        <v>108.90625</v>
      </c>
      <c r="AF40" s="49">
        <f t="shared" si="34"/>
        <v>0.3125</v>
      </c>
      <c r="AG40" s="3">
        <f t="shared" si="20"/>
        <v>108.9862185900401</v>
      </c>
      <c r="AH40">
        <f t="shared" si="21"/>
        <v>108.18893852673261</v>
      </c>
      <c r="AI40" s="51">
        <f t="shared" si="22"/>
        <v>0.79728006330748258</v>
      </c>
      <c r="AJ40" s="52">
        <f t="shared" si="23"/>
        <v>0.48478006330748258</v>
      </c>
      <c r="AK40" s="2">
        <v>46182</v>
      </c>
      <c r="AL40" t="str">
        <v>91282CQT</v>
      </c>
      <c r="AM40">
        <v>-0.59719999999999995</v>
      </c>
      <c r="AN40">
        <v>3.74057</v>
      </c>
      <c r="AO40">
        <v>0.90690000000000004</v>
      </c>
      <c r="AP40">
        <v>109.21875</v>
      </c>
      <c r="AQ40">
        <f>VLOOKUP(AL40,工作表1!$F$3:$G$1000,2,FALSE)</f>
        <v>4.25</v>
      </c>
      <c r="AR40" t="str">
        <f>VLOOKUP(AL40,工作表1!$F$3:$H$1000,3,FALSE)</f>
        <v>2033/5/31</v>
      </c>
      <c r="AS40">
        <f t="shared" si="8"/>
        <v>3.6553800000000001</v>
      </c>
      <c r="AT40">
        <f t="shared" si="9"/>
        <v>0.59461999999999993</v>
      </c>
      <c r="AU40" s="43">
        <f t="shared" si="24"/>
        <v>46356</v>
      </c>
      <c r="AV40" s="43">
        <f t="shared" si="10"/>
        <v>46387</v>
      </c>
      <c r="AW40" s="45">
        <f t="shared" si="25"/>
        <v>0.11612021857923496</v>
      </c>
      <c r="AX40" s="45">
        <f t="shared" si="26"/>
        <v>2.4914626843326602</v>
      </c>
      <c r="AY40" s="47">
        <f t="shared" si="27"/>
        <v>99.297931420129274</v>
      </c>
      <c r="AZ40" s="47">
        <f t="shared" si="28"/>
        <v>108.9862185900401</v>
      </c>
      <c r="BA40" s="43"/>
      <c r="BC40" s="2">
        <v>46181</v>
      </c>
      <c r="BD40" t="str">
        <v>91282CHT</v>
      </c>
      <c r="BE40">
        <v>-1.1445000000000001</v>
      </c>
      <c r="BF40">
        <v>3.8244099999999999</v>
      </c>
      <c r="BG40">
        <v>0.88700000000000001</v>
      </c>
      <c r="BH40">
        <v>108.90625</v>
      </c>
      <c r="BI40">
        <f>VLOOKUP(BD40,工作表1!$K$3:$L$1000,2,FALSE)</f>
        <v>3.875</v>
      </c>
      <c r="BJ40" t="str">
        <f>VLOOKUP(BD40,工作表1!$K$3:$M$1000,3,FALSE)</f>
        <v>2033/8/15</v>
      </c>
      <c r="BK40">
        <f t="shared" si="11"/>
        <v>3.6585299999999998</v>
      </c>
      <c r="BL40">
        <f t="shared" si="12"/>
        <v>0.21647000000000016</v>
      </c>
      <c r="BM40" s="43">
        <f t="shared" si="29"/>
        <v>46249</v>
      </c>
      <c r="BN40" s="43">
        <f t="shared" si="13"/>
        <v>46477</v>
      </c>
      <c r="BO40" s="45">
        <f t="shared" si="30"/>
        <v>1.2203038674033149</v>
      </c>
      <c r="BP40" s="45">
        <f t="shared" si="31"/>
        <v>4.3521531824718078</v>
      </c>
      <c r="BQ40" s="47">
        <f t="shared" si="32"/>
        <v>96.623788033714106</v>
      </c>
      <c r="BR40" s="47">
        <f t="shared" si="33"/>
        <v>108.18893852673261</v>
      </c>
    </row>
    <row r="41" spans="2:70" x14ac:dyDescent="0.25">
      <c r="B41" s="2">
        <f ca="1"/>
        <v>46181</v>
      </c>
      <c r="C41">
        <f ca="1"/>
        <v>109.03125</v>
      </c>
      <c r="D41">
        <f ca="1"/>
        <v>109.046875</v>
      </c>
      <c r="E41">
        <f t="shared" ca="1" si="35"/>
        <v>108.953125</v>
      </c>
      <c r="F41" s="2">
        <v>46183</v>
      </c>
      <c r="G41">
        <v>3.6566000000000001</v>
      </c>
      <c r="H41" s="43">
        <v>46183</v>
      </c>
      <c r="I41">
        <v>4.4127999999999998</v>
      </c>
      <c r="J41" s="2"/>
      <c r="L41" s="2">
        <v>46181</v>
      </c>
      <c r="M41" t="str">
        <v>91282CQC</v>
      </c>
      <c r="N41">
        <v>1.2744</v>
      </c>
      <c r="O41">
        <v>2.91621</v>
      </c>
      <c r="P41">
        <v>0.88039999999999996</v>
      </c>
      <c r="Q41">
        <v>109.296875</v>
      </c>
      <c r="R41">
        <f>VLOOKUP(M41,工作表1!$A$3:$B$1000,2,FALSE)</f>
        <v>3.75</v>
      </c>
      <c r="S41" t="str">
        <f>VLOOKUP(M41,工作表1!$A$3:$C$1000,3,FALSE)</f>
        <v>2033/2/28</v>
      </c>
      <c r="T41">
        <f t="shared" si="3"/>
        <v>3.6585299999999998</v>
      </c>
      <c r="U41">
        <f t="shared" si="0"/>
        <v>9.1470000000000162E-2</v>
      </c>
      <c r="V41" s="43">
        <f t="shared" si="14"/>
        <v>46265</v>
      </c>
      <c r="W41" s="43">
        <f t="shared" si="4"/>
        <v>46295</v>
      </c>
      <c r="X41" s="45">
        <f t="shared" si="15"/>
        <v>1.0462707182320443</v>
      </c>
      <c r="Y41" s="45">
        <f t="shared" si="16"/>
        <v>2.2072296223416332</v>
      </c>
      <c r="Z41" s="47">
        <f t="shared" si="17"/>
        <v>96.461777333480711</v>
      </c>
      <c r="AA41" s="47">
        <f t="shared" si="18"/>
        <v>109.27860896449246</v>
      </c>
      <c r="AB41" s="45">
        <f t="shared" si="19"/>
        <v>4.4233000000000002</v>
      </c>
      <c r="AC41" s="2" t="str">
        <f t="shared" si="5"/>
        <v>TY2</v>
      </c>
      <c r="AD41">
        <f t="shared" si="6"/>
        <v>109.03125</v>
      </c>
      <c r="AE41">
        <f t="shared" si="7"/>
        <v>108.953125</v>
      </c>
      <c r="AF41" s="49">
        <f t="shared" si="34"/>
        <v>7.8125E-2</v>
      </c>
      <c r="AG41" s="3">
        <f t="shared" si="20"/>
        <v>108.80263329178422</v>
      </c>
      <c r="AH41">
        <f t="shared" si="21"/>
        <v>108.22452509834126</v>
      </c>
      <c r="AI41" s="51">
        <f t="shared" si="22"/>
        <v>0.57810819344295794</v>
      </c>
      <c r="AJ41" s="52">
        <f t="shared" si="23"/>
        <v>0.49998319344295794</v>
      </c>
      <c r="AK41" s="2">
        <v>46181</v>
      </c>
      <c r="AL41" t="str">
        <v>91282CQT</v>
      </c>
      <c r="AM41">
        <v>-0.20130000000000001</v>
      </c>
      <c r="AN41">
        <v>3.7067399999999999</v>
      </c>
      <c r="AO41">
        <v>0.90690000000000004</v>
      </c>
      <c r="AP41">
        <v>109.03125</v>
      </c>
      <c r="AQ41">
        <f>VLOOKUP(AL41,工作表1!$F$3:$G$1000,2,FALSE)</f>
        <v>4.25</v>
      </c>
      <c r="AR41" t="str">
        <f>VLOOKUP(AL41,工作表1!$F$3:$H$1000,3,FALSE)</f>
        <v>2033/5/31</v>
      </c>
      <c r="AS41">
        <f t="shared" si="8"/>
        <v>3.6585299999999998</v>
      </c>
      <c r="AT41">
        <f t="shared" si="9"/>
        <v>0.59147000000000016</v>
      </c>
      <c r="AU41" s="43">
        <f t="shared" si="24"/>
        <v>46356</v>
      </c>
      <c r="AV41" s="43">
        <f t="shared" si="10"/>
        <v>46387</v>
      </c>
      <c r="AW41" s="45">
        <f t="shared" si="25"/>
        <v>0.10450819672131148</v>
      </c>
      <c r="AX41" s="45">
        <f t="shared" si="26"/>
        <v>2.4914944980911744</v>
      </c>
      <c r="AY41" s="47">
        <f t="shared" si="27"/>
        <v>99.131890877752895</v>
      </c>
      <c r="AZ41" s="47">
        <f t="shared" si="28"/>
        <v>108.80263329178422</v>
      </c>
      <c r="BA41" s="43"/>
      <c r="BC41" s="2">
        <v>46178</v>
      </c>
      <c r="BD41" t="str">
        <v>91282CHT</v>
      </c>
      <c r="BE41">
        <v>-1.4351</v>
      </c>
      <c r="BF41">
        <v>3.8280799999999999</v>
      </c>
      <c r="BG41">
        <v>0.88700000000000001</v>
      </c>
      <c r="BH41">
        <v>108.953125</v>
      </c>
      <c r="BI41">
        <f>VLOOKUP(BD41,工作表1!$K$3:$L$1000,2,FALSE)</f>
        <v>3.875</v>
      </c>
      <c r="BJ41" t="str">
        <f>VLOOKUP(BD41,工作表1!$K$3:$M$1000,3,FALSE)</f>
        <v>2033/8/15</v>
      </c>
      <c r="BK41">
        <f t="shared" si="11"/>
        <v>3.6535000000000002</v>
      </c>
      <c r="BL41">
        <f t="shared" si="12"/>
        <v>0.22149999999999981</v>
      </c>
      <c r="BM41" s="43">
        <f t="shared" si="29"/>
        <v>46249</v>
      </c>
      <c r="BN41" s="43">
        <f t="shared" si="13"/>
        <v>46477</v>
      </c>
      <c r="BO41" s="45">
        <f t="shared" si="30"/>
        <v>1.2095994475138121</v>
      </c>
      <c r="BP41" s="45">
        <f t="shared" si="31"/>
        <v>4.352065200938469</v>
      </c>
      <c r="BQ41" s="47">
        <f t="shared" si="32"/>
        <v>96.66172706512063</v>
      </c>
      <c r="BR41" s="47">
        <f t="shared" si="33"/>
        <v>108.22452509834126</v>
      </c>
    </row>
    <row r="42" spans="2:70" x14ac:dyDescent="0.25">
      <c r="B42" s="2">
        <f ca="1"/>
        <v>46178</v>
      </c>
      <c r="C42">
        <f ca="1"/>
        <v>109.078125</v>
      </c>
      <c r="D42">
        <f ca="1"/>
        <v>109.59375</v>
      </c>
      <c r="E42">
        <f t="shared" ca="1" si="35"/>
        <v>109.046875</v>
      </c>
      <c r="F42" s="2">
        <v>46182</v>
      </c>
      <c r="G42">
        <v>3.6553800000000001</v>
      </c>
      <c r="H42" s="43">
        <v>46182</v>
      </c>
      <c r="I42">
        <v>4.3771000000000004</v>
      </c>
      <c r="J42" s="2"/>
      <c r="L42" s="2">
        <v>46178</v>
      </c>
      <c r="M42" t="str">
        <v>91282CQC</v>
      </c>
      <c r="N42">
        <v>1.1754</v>
      </c>
      <c r="O42">
        <v>2.9912899999999998</v>
      </c>
      <c r="P42">
        <v>0.88039999999999996</v>
      </c>
      <c r="Q42">
        <v>109.34375</v>
      </c>
      <c r="R42">
        <f>VLOOKUP(M42,工作表1!$A$3:$B$1000,2,FALSE)</f>
        <v>3.75</v>
      </c>
      <c r="S42" t="str">
        <f>VLOOKUP(M42,工作表1!$A$3:$C$1000,3,FALSE)</f>
        <v>2033/2/28</v>
      </c>
      <c r="T42">
        <f t="shared" si="3"/>
        <v>3.6535000000000002</v>
      </c>
      <c r="U42">
        <f t="shared" si="0"/>
        <v>9.6499999999999808E-2</v>
      </c>
      <c r="V42" s="43">
        <f t="shared" si="14"/>
        <v>46265</v>
      </c>
      <c r="W42" s="43">
        <f t="shared" si="4"/>
        <v>46295</v>
      </c>
      <c r="X42" s="45">
        <f t="shared" si="15"/>
        <v>1.0359116022099448</v>
      </c>
      <c r="Y42" s="45">
        <f t="shared" si="16"/>
        <v>2.2071444789222738</v>
      </c>
      <c r="Z42" s="47">
        <f t="shared" si="17"/>
        <v>96.48133484981075</v>
      </c>
      <c r="AA42" s="47">
        <f t="shared" si="18"/>
        <v>109.29647211577011</v>
      </c>
      <c r="AB42" s="45">
        <f t="shared" si="19"/>
        <v>4.3929</v>
      </c>
      <c r="AC42" s="2" t="str">
        <f t="shared" si="5"/>
        <v>TY2</v>
      </c>
      <c r="AD42">
        <f t="shared" si="6"/>
        <v>109.078125</v>
      </c>
      <c r="AE42">
        <f t="shared" si="7"/>
        <v>109.46875</v>
      </c>
      <c r="AF42" s="49">
        <f t="shared" si="34"/>
        <v>-0.390625</v>
      </c>
      <c r="AG42" s="3">
        <f t="shared" si="20"/>
        <v>108.85141014047234</v>
      </c>
      <c r="AH42">
        <f t="shared" si="21"/>
        <v>108.74239774516764</v>
      </c>
      <c r="AI42" s="51">
        <f t="shared" si="22"/>
        <v>0.10901239530470264</v>
      </c>
      <c r="AJ42" s="52">
        <f t="shared" si="23"/>
        <v>0.49963739530470264</v>
      </c>
      <c r="AK42" s="2">
        <v>46178</v>
      </c>
      <c r="AL42" t="str">
        <v>91282CQT</v>
      </c>
      <c r="AM42">
        <v>-0.15890000000000001</v>
      </c>
      <c r="AN42">
        <v>3.69598</v>
      </c>
      <c r="AO42">
        <v>0.90690000000000004</v>
      </c>
      <c r="AP42">
        <v>109.078125</v>
      </c>
      <c r="AQ42">
        <f>VLOOKUP(AL42,工作表1!$F$3:$G$1000,2,FALSE)</f>
        <v>4.25</v>
      </c>
      <c r="AR42" t="str">
        <f>VLOOKUP(AL42,工作表1!$F$3:$H$1000,3,FALSE)</f>
        <v>2033/5/31</v>
      </c>
      <c r="AS42">
        <f t="shared" si="8"/>
        <v>3.6535000000000002</v>
      </c>
      <c r="AT42">
        <f t="shared" si="9"/>
        <v>0.59649999999999981</v>
      </c>
      <c r="AU42" s="43">
        <f t="shared" si="24"/>
        <v>46356</v>
      </c>
      <c r="AV42" s="43">
        <f t="shared" si="10"/>
        <v>46387</v>
      </c>
      <c r="AW42" s="45">
        <f t="shared" si="25"/>
        <v>9.2896174863387984E-2</v>
      </c>
      <c r="AX42" s="45">
        <f t="shared" si="26"/>
        <v>2.4915263118496891</v>
      </c>
      <c r="AY42" s="47">
        <f t="shared" si="27"/>
        <v>99.181242844217806</v>
      </c>
      <c r="AZ42" s="47">
        <f t="shared" si="28"/>
        <v>108.85141014047234</v>
      </c>
      <c r="BA42" s="43"/>
      <c r="BC42" s="2">
        <v>46177</v>
      </c>
      <c r="BD42" t="str">
        <v>91282CHT</v>
      </c>
      <c r="BE42">
        <v>-2.0209999999999999</v>
      </c>
      <c r="BF42">
        <v>3.8197399999999999</v>
      </c>
      <c r="BG42">
        <v>0.88700000000000001</v>
      </c>
      <c r="BH42">
        <v>109.46875</v>
      </c>
      <c r="BI42">
        <f>VLOOKUP(BD42,工作表1!$K$3:$L$1000,2,FALSE)</f>
        <v>3.875</v>
      </c>
      <c r="BJ42" t="str">
        <f>VLOOKUP(BD42,工作表1!$K$3:$M$1000,3,FALSE)</f>
        <v>2033/8/15</v>
      </c>
      <c r="BK42">
        <f t="shared" si="11"/>
        <v>3.6469</v>
      </c>
      <c r="BL42">
        <f t="shared" si="12"/>
        <v>0.22809999999999997</v>
      </c>
      <c r="BM42" s="43">
        <f t="shared" si="29"/>
        <v>46249</v>
      </c>
      <c r="BN42" s="43">
        <f t="shared" si="13"/>
        <v>46477</v>
      </c>
      <c r="BO42" s="45">
        <f t="shared" si="30"/>
        <v>1.1774861878453038</v>
      </c>
      <c r="BP42" s="45">
        <f t="shared" si="31"/>
        <v>4.3518012563384545</v>
      </c>
      <c r="BQ42" s="47">
        <f t="shared" si="32"/>
        <v>97.133317580024567</v>
      </c>
      <c r="BR42" s="47">
        <f t="shared" si="33"/>
        <v>108.74239774516764</v>
      </c>
    </row>
    <row r="43" spans="2:70" x14ac:dyDescent="0.25">
      <c r="B43" s="2">
        <f ca="1"/>
        <v>46177</v>
      </c>
      <c r="C43">
        <f ca="1"/>
        <v>109.59375</v>
      </c>
      <c r="D43">
        <f ca="1"/>
        <v>109.390625</v>
      </c>
      <c r="E43">
        <f t="shared" ca="1" si="35"/>
        <v>109.59375</v>
      </c>
      <c r="F43" s="2">
        <v>46181</v>
      </c>
      <c r="G43">
        <v>3.6585299999999998</v>
      </c>
      <c r="H43" s="43">
        <v>46181</v>
      </c>
      <c r="I43">
        <v>4.4233000000000002</v>
      </c>
      <c r="J43" s="2"/>
      <c r="L43" s="2">
        <v>46177</v>
      </c>
      <c r="M43" t="str">
        <v>91282CPY</v>
      </c>
      <c r="N43">
        <v>0.79090000000000005</v>
      </c>
      <c r="O43">
        <v>3.2508699999999999</v>
      </c>
      <c r="P43">
        <v>0.89370000000000005</v>
      </c>
      <c r="Q43">
        <v>109.84375</v>
      </c>
      <c r="R43">
        <f>VLOOKUP(M43,工作表1!$A$3:$B$1000,2,FALSE)</f>
        <v>4</v>
      </c>
      <c r="S43" t="str">
        <f>VLOOKUP(M43,工作表1!$A$3:$C$1000,3,FALSE)</f>
        <v>2033/1/31</v>
      </c>
      <c r="T43">
        <f t="shared" si="3"/>
        <v>3.6469</v>
      </c>
      <c r="U43">
        <f t="shared" si="0"/>
        <v>0.35309999999999997</v>
      </c>
      <c r="V43" s="43">
        <f t="shared" si="14"/>
        <v>46234</v>
      </c>
      <c r="W43" s="43">
        <f t="shared" si="4"/>
        <v>46295</v>
      </c>
      <c r="X43" s="45">
        <f t="shared" si="15"/>
        <v>1.3812154696132597</v>
      </c>
      <c r="Y43" s="45">
        <f t="shared" si="16"/>
        <v>2.6634072504351778</v>
      </c>
      <c r="Z43" s="47">
        <f t="shared" si="17"/>
        <v>98.37755030338505</v>
      </c>
      <c r="AA43" s="47">
        <f t="shared" si="18"/>
        <v>109.7817261875305</v>
      </c>
      <c r="AB43" s="45">
        <f t="shared" si="19"/>
        <v>4.3257000000000003</v>
      </c>
      <c r="AC43" s="2" t="str">
        <f t="shared" si="5"/>
        <v>TY2</v>
      </c>
      <c r="AD43">
        <f t="shared" si="6"/>
        <v>109.59375</v>
      </c>
      <c r="AE43">
        <f t="shared" si="7"/>
        <v>109.328125</v>
      </c>
      <c r="AF43" s="49">
        <f t="shared" si="34"/>
        <v>0.265625</v>
      </c>
      <c r="AG43" s="3">
        <f t="shared" si="20"/>
        <v>109.34512719451345</v>
      </c>
      <c r="AH43">
        <f t="shared" si="21"/>
        <v>108.61512289832068</v>
      </c>
      <c r="AI43" s="51">
        <f t="shared" si="22"/>
        <v>0.7300042961927744</v>
      </c>
      <c r="AJ43" s="52">
        <f t="shared" si="23"/>
        <v>0.4643792961927744</v>
      </c>
      <c r="AK43" s="2">
        <v>46177</v>
      </c>
      <c r="AL43" t="str">
        <v>91282CQT</v>
      </c>
      <c r="AM43">
        <v>-0.76480000000000004</v>
      </c>
      <c r="AN43">
        <v>3.7385000000000002</v>
      </c>
      <c r="AO43">
        <v>0.90690000000000004</v>
      </c>
      <c r="AP43">
        <v>109.59375</v>
      </c>
      <c r="AQ43">
        <f>VLOOKUP(AL43,工作表1!$F$3:$G$1000,2,FALSE)</f>
        <v>4.25</v>
      </c>
      <c r="AR43" t="str">
        <f>VLOOKUP(AL43,工作表1!$F$3:$H$1000,3,FALSE)</f>
        <v>2033/5/31</v>
      </c>
      <c r="AS43">
        <f t="shared" si="8"/>
        <v>3.6469</v>
      </c>
      <c r="AT43">
        <f t="shared" si="9"/>
        <v>0.60309999999999997</v>
      </c>
      <c r="AU43" s="43">
        <f t="shared" si="24"/>
        <v>46356</v>
      </c>
      <c r="AV43" s="43">
        <f t="shared" si="10"/>
        <v>46387</v>
      </c>
      <c r="AW43" s="45">
        <f t="shared" si="25"/>
        <v>5.8060109289617481E-2</v>
      </c>
      <c r="AX43" s="45">
        <f t="shared" si="26"/>
        <v>2.491621753125234</v>
      </c>
      <c r="AY43" s="47">
        <f t="shared" si="27"/>
        <v>99.639582317696636</v>
      </c>
      <c r="AZ43" s="47">
        <f t="shared" si="28"/>
        <v>109.34512719451345</v>
      </c>
      <c r="BA43" s="43"/>
      <c r="BC43" s="2">
        <v>46176</v>
      </c>
      <c r="BD43" t="str">
        <v>91282CHT</v>
      </c>
      <c r="BE43">
        <v>-1.6348</v>
      </c>
      <c r="BF43">
        <v>3.81176</v>
      </c>
      <c r="BG43">
        <v>0.88700000000000001</v>
      </c>
      <c r="BH43">
        <v>109.328125</v>
      </c>
      <c r="BI43">
        <f>VLOOKUP(BD43,工作表1!$K$3:$L$1000,2,FALSE)</f>
        <v>3.875</v>
      </c>
      <c r="BJ43" t="str">
        <f>VLOOKUP(BD43,工作表1!$K$3:$M$1000,3,FALSE)</f>
        <v>2033/8/15</v>
      </c>
      <c r="BK43">
        <f t="shared" si="11"/>
        <v>3.6509299999999998</v>
      </c>
      <c r="BL43">
        <f t="shared" si="12"/>
        <v>0.22407000000000021</v>
      </c>
      <c r="BM43" s="43">
        <f t="shared" si="29"/>
        <v>46249</v>
      </c>
      <c r="BN43" s="43">
        <f t="shared" si="13"/>
        <v>46477</v>
      </c>
      <c r="BO43" s="45">
        <f t="shared" si="30"/>
        <v>1.1667817679558012</v>
      </c>
      <c r="BP43" s="45">
        <f t="shared" si="31"/>
        <v>4.3517132748051157</v>
      </c>
      <c r="BQ43" s="47">
        <f t="shared" si="32"/>
        <v>97.019336727705422</v>
      </c>
      <c r="BR43" s="47">
        <f t="shared" si="33"/>
        <v>108.61512289832068</v>
      </c>
    </row>
    <row r="44" spans="2:70" x14ac:dyDescent="0.25">
      <c r="B44" s="2">
        <f ca="1"/>
        <v>46176</v>
      </c>
      <c r="C44">
        <f ca="1"/>
        <v>109.453125</v>
      </c>
      <c r="D44">
        <f ca="1"/>
        <v>109.765625</v>
      </c>
      <c r="E44">
        <f t="shared" ca="1" si="35"/>
        <v>109.390625</v>
      </c>
      <c r="F44" s="2">
        <v>46178</v>
      </c>
      <c r="G44">
        <v>3.6535000000000002</v>
      </c>
      <c r="H44" s="43">
        <v>46178</v>
      </c>
      <c r="I44">
        <v>4.3929</v>
      </c>
      <c r="J44" s="2"/>
      <c r="L44" s="2">
        <v>46176</v>
      </c>
      <c r="M44" t="str">
        <v>91282CPY</v>
      </c>
      <c r="N44">
        <v>0.5585</v>
      </c>
      <c r="O44">
        <v>3.3599299999999999</v>
      </c>
      <c r="P44">
        <v>0.89370000000000005</v>
      </c>
      <c r="Q44">
        <v>109.71875</v>
      </c>
      <c r="R44">
        <f>VLOOKUP(M44,工作表1!$A$3:$B$1000,2,FALSE)</f>
        <v>4</v>
      </c>
      <c r="S44" t="str">
        <f>VLOOKUP(M44,工作表1!$A$3:$C$1000,3,FALSE)</f>
        <v>2033/1/31</v>
      </c>
      <c r="T44">
        <f t="shared" si="3"/>
        <v>3.6509299999999998</v>
      </c>
      <c r="U44">
        <f t="shared" si="0"/>
        <v>0.34907000000000021</v>
      </c>
      <c r="V44" s="43">
        <f t="shared" si="14"/>
        <v>46234</v>
      </c>
      <c r="W44" s="43">
        <f t="shared" si="4"/>
        <v>46295</v>
      </c>
      <c r="X44" s="45">
        <f t="shared" si="15"/>
        <v>1.3701657458563536</v>
      </c>
      <c r="Y44" s="45">
        <f t="shared" si="16"/>
        <v>2.6633164307878605</v>
      </c>
      <c r="Z44" s="47">
        <f t="shared" si="17"/>
        <v>98.233262405436946</v>
      </c>
      <c r="AA44" s="47">
        <f t="shared" si="18"/>
        <v>109.61921390861016</v>
      </c>
      <c r="AB44" s="45">
        <f t="shared" si="19"/>
        <v>4.3520000000000003</v>
      </c>
      <c r="AC44" s="2" t="str">
        <f t="shared" si="5"/>
        <v>TY2</v>
      </c>
      <c r="AD44">
        <f t="shared" si="6"/>
        <v>109.453125</v>
      </c>
      <c r="AE44">
        <f t="shared" si="7"/>
        <v>109.59375</v>
      </c>
      <c r="AF44" s="49">
        <f t="shared" si="34"/>
        <v>-0.140625</v>
      </c>
      <c r="AG44" s="3">
        <f t="shared" si="20"/>
        <v>109.23919216840848</v>
      </c>
      <c r="AH44">
        <f t="shared" si="21"/>
        <v>108.84838594265916</v>
      </c>
      <c r="AI44" s="51">
        <f t="shared" si="22"/>
        <v>0.39080622574931567</v>
      </c>
      <c r="AJ44" s="52">
        <f t="shared" si="23"/>
        <v>0.53143122574931567</v>
      </c>
      <c r="AK44" s="2">
        <v>46176</v>
      </c>
      <c r="AL44" t="str">
        <v>91282CQT</v>
      </c>
      <c r="AM44">
        <v>-0.23930000000000001</v>
      </c>
      <c r="AN44">
        <v>3.6912400000000001</v>
      </c>
      <c r="AO44">
        <v>0.90690000000000004</v>
      </c>
      <c r="AP44">
        <v>109.453125</v>
      </c>
      <c r="AQ44">
        <f>VLOOKUP(AL44,工作表1!$F$3:$G$1000,2,FALSE)</f>
        <v>4.25</v>
      </c>
      <c r="AR44" t="str">
        <f>VLOOKUP(AL44,工作表1!$F$3:$H$1000,3,FALSE)</f>
        <v>2033/5/31</v>
      </c>
      <c r="AS44">
        <f t="shared" si="8"/>
        <v>3.6509299999999998</v>
      </c>
      <c r="AT44">
        <f t="shared" si="9"/>
        <v>0.59907000000000021</v>
      </c>
      <c r="AU44" s="43">
        <f t="shared" si="24"/>
        <v>46356</v>
      </c>
      <c r="AV44" s="43">
        <f t="shared" si="10"/>
        <v>46387</v>
      </c>
      <c r="AW44" s="45">
        <f t="shared" si="25"/>
        <v>4.6448087431693992E-2</v>
      </c>
      <c r="AX44" s="45">
        <f t="shared" si="26"/>
        <v>2.4916535668837487</v>
      </c>
      <c r="AY44" s="47">
        <f t="shared" si="27"/>
        <v>99.543429279356133</v>
      </c>
      <c r="AZ44" s="47">
        <f t="shared" si="28"/>
        <v>109.23919216840848</v>
      </c>
      <c r="BA44" s="43"/>
      <c r="BC44" s="2">
        <v>46175</v>
      </c>
      <c r="BD44" t="str">
        <v>91282CHT</v>
      </c>
      <c r="BE44">
        <v>-2.2311999999999999</v>
      </c>
      <c r="BF44">
        <v>3.8332199999999998</v>
      </c>
      <c r="BG44">
        <v>0.88700000000000001</v>
      </c>
      <c r="BH44">
        <v>109.59375</v>
      </c>
      <c r="BI44">
        <f>VLOOKUP(BD44,工作表1!$K$3:$L$1000,2,FALSE)</f>
        <v>3.875</v>
      </c>
      <c r="BJ44" t="str">
        <f>VLOOKUP(BD44,工作表1!$K$3:$M$1000,3,FALSE)</f>
        <v>2033/8/15</v>
      </c>
      <c r="BK44">
        <f t="shared" si="11"/>
        <v>3.6480000000000001</v>
      </c>
      <c r="BL44">
        <f t="shared" si="12"/>
        <v>0.22699999999999987</v>
      </c>
      <c r="BM44" s="43">
        <f t="shared" si="29"/>
        <v>46249</v>
      </c>
      <c r="BN44" s="43">
        <f t="shared" si="13"/>
        <v>46477</v>
      </c>
      <c r="BO44" s="45">
        <f t="shared" si="30"/>
        <v>1.1560773480662985</v>
      </c>
      <c r="BP44" s="45">
        <f t="shared" si="31"/>
        <v>4.3516252932717778</v>
      </c>
      <c r="BQ44" s="47">
        <f t="shared" si="32"/>
        <v>97.230949929312189</v>
      </c>
      <c r="BR44" s="47">
        <f t="shared" si="33"/>
        <v>108.84838594265916</v>
      </c>
    </row>
    <row r="45" spans="2:70" x14ac:dyDescent="0.25">
      <c r="B45" s="2">
        <f ca="1"/>
        <v>46175</v>
      </c>
      <c r="C45">
        <f ca="1"/>
        <v>109.703125</v>
      </c>
      <c r="D45">
        <f ca="1"/>
        <v>109.75</v>
      </c>
      <c r="E45">
        <f t="shared" ca="1" si="35"/>
        <v>109.765625</v>
      </c>
      <c r="F45" s="2">
        <v>46177</v>
      </c>
      <c r="G45">
        <v>3.6469</v>
      </c>
      <c r="H45" s="43">
        <v>46177</v>
      </c>
      <c r="I45">
        <v>4.3257000000000003</v>
      </c>
      <c r="J45" s="2"/>
      <c r="L45" s="2">
        <v>46175</v>
      </c>
      <c r="M45" t="str">
        <v>91282CPY</v>
      </c>
      <c r="N45">
        <v>0.59309999999999996</v>
      </c>
      <c r="O45">
        <v>3.35703</v>
      </c>
      <c r="P45">
        <v>0.89370000000000005</v>
      </c>
      <c r="Q45">
        <v>109.953125</v>
      </c>
      <c r="R45">
        <f>VLOOKUP(M45,工作表1!$A$3:$B$1000,2,FALSE)</f>
        <v>4</v>
      </c>
      <c r="S45" t="str">
        <f>VLOOKUP(M45,工作表1!$A$3:$C$1000,3,FALSE)</f>
        <v>2033/1/31</v>
      </c>
      <c r="T45">
        <f t="shared" si="3"/>
        <v>3.6480000000000001</v>
      </c>
      <c r="U45">
        <f t="shared" si="0"/>
        <v>0.35199999999999987</v>
      </c>
      <c r="V45" s="43">
        <f t="shared" si="14"/>
        <v>46234</v>
      </c>
      <c r="W45" s="43">
        <f t="shared" si="4"/>
        <v>46295</v>
      </c>
      <c r="X45" s="45">
        <f t="shared" si="15"/>
        <v>1.3591160220994476</v>
      </c>
      <c r="Y45" s="45">
        <f t="shared" si="16"/>
        <v>2.6632256111405432</v>
      </c>
      <c r="Z45" s="47">
        <f t="shared" si="17"/>
        <v>98.443113828191301</v>
      </c>
      <c r="AA45" s="47">
        <f t="shared" si="18"/>
        <v>109.8504143329736</v>
      </c>
      <c r="AB45" s="45">
        <f t="shared" si="19"/>
        <v>4.3009000000000004</v>
      </c>
      <c r="AC45" s="2" t="str">
        <f t="shared" si="5"/>
        <v>TY2</v>
      </c>
      <c r="AD45">
        <f t="shared" si="6"/>
        <v>109.703125</v>
      </c>
      <c r="AE45">
        <f t="shared" si="7"/>
        <v>109.515625</v>
      </c>
      <c r="AF45" s="49">
        <f t="shared" si="34"/>
        <v>0.1875</v>
      </c>
      <c r="AG45" s="3">
        <f t="shared" si="20"/>
        <v>109.45273835814811</v>
      </c>
      <c r="AH45">
        <f t="shared" si="21"/>
        <v>108.72081797055435</v>
      </c>
      <c r="AI45" s="51">
        <f t="shared" si="22"/>
        <v>0.73192038759376032</v>
      </c>
      <c r="AJ45" s="52">
        <f t="shared" si="23"/>
        <v>0.54442038759376032</v>
      </c>
      <c r="AK45" s="2">
        <v>46175</v>
      </c>
      <c r="AL45" t="str">
        <v>91282CQT</v>
      </c>
      <c r="AM45">
        <v>-0.74029999999999996</v>
      </c>
      <c r="AN45">
        <v>3.7360500000000001</v>
      </c>
      <c r="AO45">
        <v>0.90690000000000004</v>
      </c>
      <c r="AP45">
        <v>109.703125</v>
      </c>
      <c r="AQ45">
        <f>VLOOKUP(AL45,工作表1!$F$3:$G$1000,2,FALSE)</f>
        <v>4.25</v>
      </c>
      <c r="AR45" t="str">
        <f>VLOOKUP(AL45,工作表1!$F$3:$H$1000,3,FALSE)</f>
        <v>2033/5/31</v>
      </c>
      <c r="AS45">
        <f t="shared" si="8"/>
        <v>3.6480000000000001</v>
      </c>
      <c r="AT45">
        <f t="shared" si="9"/>
        <v>0.60199999999999987</v>
      </c>
      <c r="AU45" s="43">
        <f t="shared" si="24"/>
        <v>46356</v>
      </c>
      <c r="AV45" s="43">
        <f t="shared" si="10"/>
        <v>46387</v>
      </c>
      <c r="AW45" s="45">
        <f t="shared" si="25"/>
        <v>3.4836065573770496E-2</v>
      </c>
      <c r="AX45" s="45">
        <f t="shared" si="26"/>
        <v>2.4916853806422634</v>
      </c>
      <c r="AY45" s="47">
        <f t="shared" si="27"/>
        <v>99.74107070010956</v>
      </c>
      <c r="AZ45" s="47">
        <f t="shared" si="28"/>
        <v>109.45273835814811</v>
      </c>
      <c r="BA45" s="43"/>
      <c r="BC45" s="2">
        <v>46174</v>
      </c>
      <c r="BD45" t="str">
        <v>91282CHT</v>
      </c>
      <c r="BE45">
        <v>-2.7751999999999999</v>
      </c>
      <c r="BF45">
        <v>3.8659500000000002</v>
      </c>
      <c r="BG45">
        <v>0.88700000000000001</v>
      </c>
      <c r="BH45">
        <v>109.515625</v>
      </c>
      <c r="BI45">
        <f>VLOOKUP(BD45,工作表1!$K$3:$L$1000,2,FALSE)</f>
        <v>3.875</v>
      </c>
      <c r="BJ45" t="str">
        <f>VLOOKUP(BD45,工作表1!$K$3:$M$1000,3,FALSE)</f>
        <v>2033/8/15</v>
      </c>
      <c r="BK45">
        <f t="shared" si="11"/>
        <v>3.6509999999999998</v>
      </c>
      <c r="BL45">
        <f t="shared" si="12"/>
        <v>0.2240000000000002</v>
      </c>
      <c r="BM45" s="43">
        <f t="shared" si="29"/>
        <v>46249</v>
      </c>
      <c r="BN45" s="43">
        <f t="shared" si="13"/>
        <v>46477</v>
      </c>
      <c r="BO45" s="45">
        <f t="shared" si="30"/>
        <v>1.1453729281767957</v>
      </c>
      <c r="BP45" s="45">
        <f t="shared" si="31"/>
        <v>4.3515373117384399</v>
      </c>
      <c r="BQ45" s="47">
        <f t="shared" si="32"/>
        <v>97.117547686000435</v>
      </c>
      <c r="BR45" s="47">
        <f t="shared" si="33"/>
        <v>108.72081797055435</v>
      </c>
    </row>
    <row r="46" spans="2:70" x14ac:dyDescent="0.25">
      <c r="B46" s="2">
        <f ca="1"/>
        <v>46174</v>
      </c>
      <c r="C46">
        <f ca="1"/>
        <v>109.609375</v>
      </c>
      <c r="D46">
        <f ca="1"/>
        <v>109.78125</v>
      </c>
      <c r="E46">
        <f t="shared" ca="1" si="35"/>
        <v>109.75</v>
      </c>
      <c r="F46" s="2">
        <v>46176</v>
      </c>
      <c r="G46">
        <v>3.6509299999999998</v>
      </c>
      <c r="H46" s="43">
        <v>46176</v>
      </c>
      <c r="I46">
        <v>4.3520000000000003</v>
      </c>
      <c r="J46" s="2"/>
      <c r="L46" s="2">
        <v>46174</v>
      </c>
      <c r="M46" t="str">
        <v>91282CQC</v>
      </c>
      <c r="N46">
        <v>0.60799999999999998</v>
      </c>
      <c r="O46">
        <v>3.36233</v>
      </c>
      <c r="P46">
        <v>0.88039999999999996</v>
      </c>
      <c r="Q46">
        <v>109.859375</v>
      </c>
      <c r="R46">
        <f>VLOOKUP(M46,工作表1!$A$3:$B$1000,2,FALSE)</f>
        <v>3.75</v>
      </c>
      <c r="S46" t="str">
        <f>VLOOKUP(M46,工作表1!$A$3:$C$1000,3,FALSE)</f>
        <v>2033/2/28</v>
      </c>
      <c r="T46">
        <f t="shared" si="3"/>
        <v>3.6509999999999998</v>
      </c>
      <c r="U46">
        <f t="shared" si="0"/>
        <v>9.9000000000000199E-2</v>
      </c>
      <c r="V46" s="43">
        <f t="shared" si="14"/>
        <v>46265</v>
      </c>
      <c r="W46" s="43">
        <f t="shared" si="4"/>
        <v>46295</v>
      </c>
      <c r="X46" s="45">
        <f t="shared" si="15"/>
        <v>0.97375690607734811</v>
      </c>
      <c r="Y46" s="45">
        <f t="shared" si="16"/>
        <v>2.2066336184061153</v>
      </c>
      <c r="Z46" s="47">
        <f t="shared" si="17"/>
        <v>96.820480303934488</v>
      </c>
      <c r="AA46" s="47">
        <f t="shared" si="18"/>
        <v>109.66539590017018</v>
      </c>
      <c r="AB46" s="45">
        <f t="shared" si="19"/>
        <v>4.3022</v>
      </c>
      <c r="AC46" s="2" t="str">
        <f t="shared" si="5"/>
        <v>TY2</v>
      </c>
      <c r="AD46">
        <f t="shared" si="6"/>
        <v>109.609375</v>
      </c>
      <c r="AE46">
        <f t="shared" si="7"/>
        <v>109.734375</v>
      </c>
      <c r="AF46" s="49">
        <f t="shared" si="34"/>
        <v>-0.125</v>
      </c>
      <c r="AG46" s="3">
        <f t="shared" si="20"/>
        <v>109.34858038178083</v>
      </c>
      <c r="AH46">
        <f t="shared" si="21"/>
        <v>109.1608389213628</v>
      </c>
      <c r="AI46" s="51">
        <f t="shared" si="22"/>
        <v>0.18774146041803874</v>
      </c>
      <c r="AJ46" s="52">
        <f t="shared" si="23"/>
        <v>0.31274146041803874</v>
      </c>
      <c r="AK46" s="2">
        <v>46174</v>
      </c>
      <c r="AL46" t="str">
        <v>91282CQT</v>
      </c>
      <c r="AM46">
        <v>-0.5554</v>
      </c>
      <c r="AN46">
        <v>3.72248</v>
      </c>
      <c r="AO46">
        <v>0.90690000000000004</v>
      </c>
      <c r="AP46">
        <v>109.609375</v>
      </c>
      <c r="AQ46">
        <f>VLOOKUP(AL46,工作表1!$F$3:$G$1000,2,FALSE)</f>
        <v>4.25</v>
      </c>
      <c r="AR46" t="str">
        <f>VLOOKUP(AL46,工作表1!$F$3:$H$1000,3,FALSE)</f>
        <v>2033/5/31</v>
      </c>
      <c r="AS46">
        <f t="shared" si="8"/>
        <v>3.6509999999999998</v>
      </c>
      <c r="AT46">
        <f t="shared" si="9"/>
        <v>0.5990000000000002</v>
      </c>
      <c r="AU46" s="43">
        <f t="shared" si="24"/>
        <v>46356</v>
      </c>
      <c r="AV46" s="43">
        <f t="shared" si="10"/>
        <v>46387</v>
      </c>
      <c r="AW46" s="45">
        <f t="shared" si="25"/>
        <v>2.3224043715846996E-2</v>
      </c>
      <c r="AX46" s="45">
        <f t="shared" si="26"/>
        <v>2.4917171944007781</v>
      </c>
      <c r="AY46" s="47">
        <f t="shared" si="27"/>
        <v>99.647110379287284</v>
      </c>
      <c r="AZ46" s="47">
        <f t="shared" si="28"/>
        <v>109.34858038178083</v>
      </c>
      <c r="BA46" s="43"/>
      <c r="BC46" s="2">
        <v>46171</v>
      </c>
      <c r="BD46" t="str">
        <v>91282CHT</v>
      </c>
      <c r="BE46">
        <v>-2.7492999999999999</v>
      </c>
      <c r="BF46">
        <v>3.85643</v>
      </c>
      <c r="BG46">
        <v>0.88700000000000001</v>
      </c>
      <c r="BH46">
        <v>109.734375</v>
      </c>
      <c r="BI46">
        <f>VLOOKUP(BD46,工作表1!$K$3:$L$1000,2,FALSE)</f>
        <v>3.875</v>
      </c>
      <c r="BJ46" t="str">
        <f>VLOOKUP(BD46,工作表1!$K$3:$M$1000,3,FALSE)</f>
        <v>2033/8/15</v>
      </c>
      <c r="BK46">
        <f t="shared" si="11"/>
        <v>3.6501000000000001</v>
      </c>
      <c r="BL46">
        <f t="shared" si="12"/>
        <v>0.22489999999999988</v>
      </c>
      <c r="BM46" s="43">
        <f t="shared" si="29"/>
        <v>46249</v>
      </c>
      <c r="BN46" s="43">
        <f t="shared" si="13"/>
        <v>46387</v>
      </c>
      <c r="BO46" s="45">
        <f t="shared" si="30"/>
        <v>1.1346685082872927</v>
      </c>
      <c r="BP46" s="45">
        <f t="shared" si="31"/>
        <v>3.3959698781503067</v>
      </c>
      <c r="BQ46" s="47">
        <f t="shared" si="32"/>
        <v>97.307338335577569</v>
      </c>
      <c r="BR46" s="47">
        <f t="shared" si="33"/>
        <v>109.1608389213628</v>
      </c>
    </row>
    <row r="47" spans="2:70" x14ac:dyDescent="0.25">
      <c r="B47" s="2">
        <f ca="1"/>
        <v>46171</v>
      </c>
      <c r="C47">
        <f ca="1"/>
        <v>109.828125</v>
      </c>
      <c r="D47">
        <f ca="1"/>
        <v>109.828125</v>
      </c>
      <c r="E47">
        <f t="shared" ca="1" si="35"/>
        <v>109.78125</v>
      </c>
      <c r="F47" s="2">
        <v>46175</v>
      </c>
      <c r="G47">
        <v>3.6480000000000001</v>
      </c>
      <c r="H47" s="43">
        <v>46175</v>
      </c>
      <c r="I47">
        <v>4.3009000000000004</v>
      </c>
      <c r="J47" s="2"/>
      <c r="L47" s="2">
        <v>46171</v>
      </c>
      <c r="M47" t="str">
        <v>91282CQC</v>
      </c>
      <c r="N47">
        <v>0.45540000000000003</v>
      </c>
      <c r="O47">
        <v>3.43425</v>
      </c>
      <c r="P47">
        <v>0.88039999999999996</v>
      </c>
      <c r="Q47">
        <v>110.078125</v>
      </c>
      <c r="R47">
        <f>VLOOKUP(M47,工作表1!$A$3:$B$1000,2,FALSE)</f>
        <v>3.75</v>
      </c>
      <c r="S47" t="str">
        <f>VLOOKUP(M47,工作表1!$A$3:$C$1000,3,FALSE)</f>
        <v>2033/2/28</v>
      </c>
      <c r="T47">
        <f t="shared" si="3"/>
        <v>3.6501000000000001</v>
      </c>
      <c r="U47">
        <f t="shared" si="0"/>
        <v>9.9899999999999878E-2</v>
      </c>
      <c r="V47" s="43">
        <f t="shared" si="14"/>
        <v>46265</v>
      </c>
      <c r="W47" s="43">
        <f t="shared" si="4"/>
        <v>46203</v>
      </c>
      <c r="X47" s="45">
        <f t="shared" si="15"/>
        <v>0.96339779005524862</v>
      </c>
      <c r="Y47" s="45">
        <f t="shared" si="16"/>
        <v>1.2613429955347006</v>
      </c>
      <c r="Z47" s="47">
        <f t="shared" si="17"/>
        <v>96.902638058002523</v>
      </c>
      <c r="AA47" s="47">
        <f t="shared" si="18"/>
        <v>109.99211494880157</v>
      </c>
      <c r="AB47" s="45">
        <f t="shared" si="19"/>
        <v>4.2812999999999999</v>
      </c>
      <c r="AC47" s="2" t="str">
        <f t="shared" si="5"/>
        <v>TY1</v>
      </c>
      <c r="AD47">
        <f t="shared" si="6"/>
        <v>110.078125</v>
      </c>
      <c r="AE47">
        <f t="shared" si="7"/>
        <v>109.828125</v>
      </c>
      <c r="AF47" s="49">
        <f t="shared" si="34"/>
        <v>0.25</v>
      </c>
      <c r="AG47" s="3">
        <f t="shared" si="20"/>
        <v>109.99211494880157</v>
      </c>
      <c r="AH47">
        <f t="shared" si="21"/>
        <v>109.65616600471854</v>
      </c>
      <c r="AI47" s="51">
        <f t="shared" si="22"/>
        <v>0.33594894408302878</v>
      </c>
      <c r="AJ47" s="52">
        <f t="shared" si="23"/>
        <v>8.5948944083028778E-2</v>
      </c>
      <c r="AK47" s="2">
        <v>46171</v>
      </c>
      <c r="AL47" t="str">
        <v>91282CQT</v>
      </c>
      <c r="AM47">
        <v>-0.61470000000000002</v>
      </c>
      <c r="AN47">
        <v>3.72871</v>
      </c>
      <c r="AO47">
        <v>0.90690000000000004</v>
      </c>
      <c r="AP47">
        <v>109.828125</v>
      </c>
      <c r="AQ47">
        <f>VLOOKUP(AL47,工作表1!$F$3:$G$1000,2,FALSE)</f>
        <v>4.25</v>
      </c>
      <c r="AR47" t="str">
        <f>VLOOKUP(AL47,工作表1!$F$3:$H$1000,3,FALSE)</f>
        <v>2033/5/31</v>
      </c>
      <c r="AS47">
        <f t="shared" si="8"/>
        <v>3.6501000000000001</v>
      </c>
      <c r="AT47">
        <f t="shared" si="9"/>
        <v>0.59989999999999988</v>
      </c>
      <c r="AU47" s="43">
        <f t="shared" si="24"/>
        <v>46356</v>
      </c>
      <c r="AV47" s="43">
        <f t="shared" si="10"/>
        <v>46295</v>
      </c>
      <c r="AW47" s="45">
        <f t="shared" si="25"/>
        <v>1.1612021857923498E-2</v>
      </c>
      <c r="AX47" s="45">
        <f t="shared" si="26"/>
        <v>1.4205161314469645</v>
      </c>
      <c r="AY47" s="47">
        <f t="shared" si="27"/>
        <v>99.720804084382451</v>
      </c>
      <c r="AZ47" s="47">
        <f t="shared" si="28"/>
        <v>109.65616600471854</v>
      </c>
      <c r="BA47" s="43"/>
      <c r="BC47" s="2">
        <v>46170</v>
      </c>
      <c r="BD47" t="str">
        <v>91282CHT</v>
      </c>
      <c r="BE47">
        <v>-2.923</v>
      </c>
      <c r="BF47">
        <v>3.87486</v>
      </c>
      <c r="BG47">
        <v>0.88700000000000001</v>
      </c>
      <c r="BH47">
        <v>109.71875</v>
      </c>
      <c r="BI47">
        <f>VLOOKUP(BD47,工作表1!$K$3:$L$1000,2,FALSE)</f>
        <v>3.875</v>
      </c>
      <c r="BJ47" t="str">
        <f>VLOOKUP(BD47,工作表1!$K$3:$M$1000,3,FALSE)</f>
        <v>2033/8/15</v>
      </c>
      <c r="BK47">
        <f t="shared" si="11"/>
        <v>3.6520299999999999</v>
      </c>
      <c r="BL47">
        <f t="shared" si="12"/>
        <v>0.22297000000000011</v>
      </c>
      <c r="BM47" s="43">
        <f t="shared" si="29"/>
        <v>46249</v>
      </c>
      <c r="BN47" s="43">
        <f t="shared" si="13"/>
        <v>46387</v>
      </c>
      <c r="BO47" s="45">
        <f t="shared" si="30"/>
        <v>1.1025552486187844</v>
      </c>
      <c r="BP47" s="45">
        <f t="shared" si="31"/>
        <v>3.3957059335502913</v>
      </c>
      <c r="BQ47" s="47">
        <f t="shared" si="32"/>
        <v>97.304613805170703</v>
      </c>
      <c r="BR47" s="47">
        <f t="shared" si="33"/>
        <v>109.15142440699698</v>
      </c>
    </row>
    <row r="48" spans="2:70" x14ac:dyDescent="0.25">
      <c r="B48" s="2">
        <f ca="1"/>
        <v>46170</v>
      </c>
      <c r="C48">
        <f ca="1"/>
        <v>109.796875</v>
      </c>
      <c r="D48">
        <f ca="1"/>
        <v>109.609375</v>
      </c>
      <c r="E48">
        <f t="shared" ca="1" si="35"/>
        <v>109.828125</v>
      </c>
      <c r="F48" s="2">
        <v>46174</v>
      </c>
      <c r="G48">
        <v>3.6509999999999998</v>
      </c>
      <c r="H48" s="43">
        <v>46174</v>
      </c>
      <c r="I48">
        <v>4.3022</v>
      </c>
      <c r="J48" s="2"/>
      <c r="L48" s="2">
        <v>46170</v>
      </c>
      <c r="M48" t="str">
        <v>91282CPY</v>
      </c>
      <c r="N48">
        <v>0.78769999999999996</v>
      </c>
      <c r="O48">
        <v>3.3423099999999999</v>
      </c>
      <c r="P48">
        <v>0.89370000000000005</v>
      </c>
      <c r="Q48">
        <v>110.046875</v>
      </c>
      <c r="R48">
        <f>VLOOKUP(M48,工作表1!$A$3:$B$1000,2,FALSE)</f>
        <v>4</v>
      </c>
      <c r="S48" t="str">
        <f>VLOOKUP(M48,工作表1!$A$3:$C$1000,3,FALSE)</f>
        <v>2033/1/31</v>
      </c>
      <c r="T48">
        <f t="shared" si="3"/>
        <v>3.6520299999999999</v>
      </c>
      <c r="U48">
        <f t="shared" si="0"/>
        <v>0.34797000000000011</v>
      </c>
      <c r="V48" s="43">
        <f t="shared" si="14"/>
        <v>46234</v>
      </c>
      <c r="W48" s="43">
        <f t="shared" si="4"/>
        <v>46203</v>
      </c>
      <c r="X48" s="45">
        <f t="shared" si="15"/>
        <v>1.3038674033149171</v>
      </c>
      <c r="Y48" s="45">
        <f t="shared" si="16"/>
        <v>1.6545523348217666</v>
      </c>
      <c r="Z48" s="47">
        <f t="shared" si="17"/>
        <v>98.384896962425557</v>
      </c>
      <c r="AA48" s="47">
        <f t="shared" si="18"/>
        <v>110.00638280974361</v>
      </c>
      <c r="AB48" s="45">
        <f t="shared" si="19"/>
        <v>4.2916999999999996</v>
      </c>
      <c r="AC48" s="2" t="str">
        <f t="shared" si="5"/>
        <v>TY1</v>
      </c>
      <c r="AD48">
        <f t="shared" si="6"/>
        <v>110.046875</v>
      </c>
      <c r="AE48">
        <f t="shared" si="7"/>
        <v>109.796875</v>
      </c>
      <c r="AF48" s="49">
        <f t="shared" si="34"/>
        <v>0.25</v>
      </c>
      <c r="AG48" s="3">
        <f t="shared" si="20"/>
        <v>110.00638280974361</v>
      </c>
      <c r="AH48">
        <f t="shared" si="21"/>
        <v>109.65200087210634</v>
      </c>
      <c r="AI48" s="51">
        <f t="shared" si="22"/>
        <v>0.35438193763727099</v>
      </c>
      <c r="AJ48" s="52">
        <f t="shared" si="23"/>
        <v>0.10438193763727099</v>
      </c>
      <c r="AK48" s="2">
        <v>46170</v>
      </c>
      <c r="AL48" t="str">
        <v>91282CQN</v>
      </c>
      <c r="AM48">
        <v>0.82430000000000003</v>
      </c>
      <c r="AN48">
        <v>3.6015600000000001</v>
      </c>
      <c r="AO48">
        <v>0.90029999999999999</v>
      </c>
      <c r="AP48">
        <v>109.796875</v>
      </c>
      <c r="AQ48">
        <f>VLOOKUP(AL48,工作表1!$F$3:$G$1000,2,FALSE)</f>
        <v>4.125</v>
      </c>
      <c r="AR48" t="str">
        <f>VLOOKUP(AL48,工作表1!$F$3:$H$1000,3,FALSE)</f>
        <v>2033/4/30</v>
      </c>
      <c r="AS48">
        <f t="shared" si="8"/>
        <v>3.6520299999999999</v>
      </c>
      <c r="AT48">
        <f t="shared" si="9"/>
        <v>0.47297000000000011</v>
      </c>
      <c r="AU48" s="43">
        <f t="shared" si="24"/>
        <v>46326</v>
      </c>
      <c r="AV48" s="43">
        <f t="shared" si="10"/>
        <v>46295</v>
      </c>
      <c r="AW48" s="45">
        <f t="shared" si="25"/>
        <v>0.32684426229508201</v>
      </c>
      <c r="AX48" s="45">
        <f t="shared" si="26"/>
        <v>1.7282141253087806</v>
      </c>
      <c r="AY48" s="47">
        <f t="shared" si="27"/>
        <v>98.99944288591837</v>
      </c>
      <c r="AZ48" s="47">
        <f t="shared" si="28"/>
        <v>109.65200087210634</v>
      </c>
      <c r="BA48" s="43"/>
      <c r="BC48" s="2">
        <v>46169</v>
      </c>
      <c r="BD48" t="str">
        <v>91282CHT</v>
      </c>
      <c r="BE48">
        <v>-3.4969000000000001</v>
      </c>
      <c r="BF48">
        <v>3.9040400000000002</v>
      </c>
      <c r="BG48">
        <v>0.88700000000000001</v>
      </c>
      <c r="BH48">
        <v>109.59375</v>
      </c>
      <c r="BI48">
        <f>VLOOKUP(BD48,工作表1!$K$3:$L$1000,2,FALSE)</f>
        <v>3.875</v>
      </c>
      <c r="BJ48" t="str">
        <f>VLOOKUP(BD48,工作表1!$K$3:$M$1000,3,FALSE)</f>
        <v>2033/8/15</v>
      </c>
      <c r="BK48">
        <f t="shared" si="11"/>
        <v>3.6502500000000002</v>
      </c>
      <c r="BL48">
        <f t="shared" si="12"/>
        <v>0.22474999999999978</v>
      </c>
      <c r="BM48" s="43">
        <f t="shared" si="29"/>
        <v>46249</v>
      </c>
      <c r="BN48" s="43">
        <f t="shared" si="13"/>
        <v>46387</v>
      </c>
      <c r="BO48" s="45">
        <f t="shared" si="30"/>
        <v>1.0918508287292819</v>
      </c>
      <c r="BP48" s="45">
        <f t="shared" si="31"/>
        <v>3.3956179520169529</v>
      </c>
      <c r="BQ48" s="47">
        <f t="shared" si="32"/>
        <v>97.179519919562679</v>
      </c>
      <c r="BR48" s="47">
        <f t="shared" si="33"/>
        <v>109.00664103583587</v>
      </c>
    </row>
    <row r="49" spans="2:70" x14ac:dyDescent="0.25">
      <c r="B49" s="2">
        <f ca="1"/>
        <v>46169</v>
      </c>
      <c r="C49">
        <f ca="1"/>
        <v>109.65625</v>
      </c>
      <c r="D49">
        <f ca="1"/>
        <v>109.609375</v>
      </c>
      <c r="E49">
        <f t="shared" ca="1" si="35"/>
        <v>109.609375</v>
      </c>
      <c r="F49" s="2">
        <v>46171</v>
      </c>
      <c r="G49">
        <v>3.6501000000000001</v>
      </c>
      <c r="H49" s="43">
        <v>46171</v>
      </c>
      <c r="I49">
        <v>4.2812999999999999</v>
      </c>
      <c r="J49" s="2"/>
      <c r="L49" s="2">
        <v>46169</v>
      </c>
      <c r="M49" t="str">
        <v>91282CQC</v>
      </c>
      <c r="N49">
        <v>0.50360000000000005</v>
      </c>
      <c r="O49">
        <v>3.4468200000000002</v>
      </c>
      <c r="P49">
        <v>0.88039999999999996</v>
      </c>
      <c r="Q49">
        <v>109.90625</v>
      </c>
      <c r="R49">
        <f>VLOOKUP(M49,工作表1!$A$3:$B$1000,2,FALSE)</f>
        <v>3.75</v>
      </c>
      <c r="S49" t="str">
        <f>VLOOKUP(M49,工作表1!$A$3:$C$1000,3,FALSE)</f>
        <v>2033/2/28</v>
      </c>
      <c r="T49">
        <f t="shared" si="3"/>
        <v>3.6502500000000002</v>
      </c>
      <c r="U49">
        <f t="shared" si="0"/>
        <v>9.9749999999999783E-2</v>
      </c>
      <c r="V49" s="43">
        <f t="shared" si="14"/>
        <v>46265</v>
      </c>
      <c r="W49" s="43">
        <f t="shared" si="4"/>
        <v>46203</v>
      </c>
      <c r="X49" s="45">
        <f t="shared" si="15"/>
        <v>0.92196132596685088</v>
      </c>
      <c r="Y49" s="45">
        <f t="shared" si="16"/>
        <v>1.261002421857262</v>
      </c>
      <c r="Z49" s="47">
        <f t="shared" si="17"/>
        <v>96.773120051064851</v>
      </c>
      <c r="AA49" s="47">
        <f t="shared" si="18"/>
        <v>109.83474354710707</v>
      </c>
      <c r="AB49" s="45">
        <f t="shared" si="19"/>
        <v>4.3194999999999997</v>
      </c>
      <c r="AC49" s="2" t="str">
        <f t="shared" si="5"/>
        <v>TY1</v>
      </c>
      <c r="AD49">
        <f t="shared" si="6"/>
        <v>109.90625</v>
      </c>
      <c r="AE49">
        <f t="shared" si="7"/>
        <v>109.65625</v>
      </c>
      <c r="AF49" s="49">
        <f t="shared" si="34"/>
        <v>0.25</v>
      </c>
      <c r="AG49" s="3">
        <f t="shared" si="20"/>
        <v>109.83474354710707</v>
      </c>
      <c r="AH49">
        <f t="shared" si="21"/>
        <v>109.50126278785375</v>
      </c>
      <c r="AI49" s="51">
        <f t="shared" si="22"/>
        <v>0.33348075925331955</v>
      </c>
      <c r="AJ49" s="52">
        <f t="shared" si="23"/>
        <v>8.3480759253319547E-2</v>
      </c>
      <c r="AK49" s="2">
        <v>46169</v>
      </c>
      <c r="AL49" t="str">
        <v>91282CQN</v>
      </c>
      <c r="AM49">
        <v>0.54410000000000003</v>
      </c>
      <c r="AN49">
        <v>3.6284999999999998</v>
      </c>
      <c r="AO49">
        <v>0.90029999999999999</v>
      </c>
      <c r="AP49">
        <v>109.65625</v>
      </c>
      <c r="AQ49">
        <f>VLOOKUP(AL49,工作表1!$F$3:$G$1000,2,FALSE)</f>
        <v>4.125</v>
      </c>
      <c r="AR49" t="str">
        <f>VLOOKUP(AL49,工作表1!$F$3:$H$1000,3,FALSE)</f>
        <v>2033/4/30</v>
      </c>
      <c r="AS49">
        <f t="shared" si="8"/>
        <v>3.6502500000000002</v>
      </c>
      <c r="AT49">
        <f t="shared" si="9"/>
        <v>0.47474999999999978</v>
      </c>
      <c r="AU49" s="43">
        <f t="shared" si="24"/>
        <v>46326</v>
      </c>
      <c r="AV49" s="43">
        <f t="shared" si="10"/>
        <v>46295</v>
      </c>
      <c r="AW49" s="45">
        <f t="shared" si="25"/>
        <v>0.3155737704918033</v>
      </c>
      <c r="AX49" s="45">
        <f t="shared" si="26"/>
        <v>1.7282450033685155</v>
      </c>
      <c r="AY49" s="47">
        <f t="shared" si="27"/>
        <v>98.86660746438875</v>
      </c>
      <c r="AZ49" s="47">
        <f t="shared" si="28"/>
        <v>109.50126278785375</v>
      </c>
      <c r="BA49" s="43"/>
      <c r="BC49" s="2">
        <v>46168</v>
      </c>
      <c r="BD49" t="str">
        <v>91282CHT</v>
      </c>
      <c r="BE49">
        <v>-2.1743999999999999</v>
      </c>
      <c r="BF49">
        <v>3.8388</v>
      </c>
      <c r="BG49">
        <v>0.88700000000000001</v>
      </c>
      <c r="BH49">
        <v>109.46875</v>
      </c>
      <c r="BI49">
        <f>VLOOKUP(BD49,工作表1!$K$3:$L$1000,2,FALSE)</f>
        <v>3.875</v>
      </c>
      <c r="BJ49" t="str">
        <f>VLOOKUP(BD49,工作表1!$K$3:$M$1000,3,FALSE)</f>
        <v>2033/8/15</v>
      </c>
      <c r="BK49">
        <f t="shared" si="11"/>
        <v>3.6520999999999999</v>
      </c>
      <c r="BL49">
        <f t="shared" si="12"/>
        <v>0.2229000000000001</v>
      </c>
      <c r="BM49" s="43">
        <f t="shared" si="29"/>
        <v>46249</v>
      </c>
      <c r="BN49" s="43">
        <f t="shared" si="13"/>
        <v>46387</v>
      </c>
      <c r="BO49" s="45">
        <f t="shared" si="30"/>
        <v>1.0811464088397791</v>
      </c>
      <c r="BP49" s="45">
        <f t="shared" si="31"/>
        <v>3.395529970483615</v>
      </c>
      <c r="BQ49" s="47">
        <f t="shared" si="32"/>
        <v>97.078991976936166</v>
      </c>
      <c r="BR49" s="47">
        <f t="shared" si="33"/>
        <v>108.89202025854094</v>
      </c>
    </row>
    <row r="50" spans="2:70" x14ac:dyDescent="0.25">
      <c r="B50" s="2">
        <f ca="1"/>
        <v>46168</v>
      </c>
      <c r="C50">
        <f ca="1"/>
        <v>109.578125</v>
      </c>
      <c r="D50">
        <f ca="1"/>
        <v>109.28125</v>
      </c>
      <c r="E50">
        <f t="shared" ca="1" si="35"/>
        <v>109.609375</v>
      </c>
      <c r="F50" s="2">
        <v>46170</v>
      </c>
      <c r="G50">
        <v>3.6520299999999999</v>
      </c>
      <c r="H50" s="43">
        <v>46170</v>
      </c>
      <c r="I50">
        <v>4.2916999999999996</v>
      </c>
      <c r="J50" s="2"/>
      <c r="L50" s="2">
        <v>46168</v>
      </c>
      <c r="M50" t="str">
        <v>91282CPY</v>
      </c>
      <c r="N50">
        <v>0.45529999999999998</v>
      </c>
      <c r="O50">
        <v>3.46916</v>
      </c>
      <c r="P50">
        <v>0.89370000000000005</v>
      </c>
      <c r="Q50">
        <v>109.828125</v>
      </c>
      <c r="R50">
        <f>VLOOKUP(M50,工作表1!$A$3:$B$1000,2,FALSE)</f>
        <v>4</v>
      </c>
      <c r="S50" t="str">
        <f>VLOOKUP(M50,工作表1!$A$3:$C$1000,3,FALSE)</f>
        <v>2033/1/31</v>
      </c>
      <c r="T50">
        <f t="shared" si="3"/>
        <v>3.6520999999999999</v>
      </c>
      <c r="U50">
        <f t="shared" si="0"/>
        <v>0.3479000000000001</v>
      </c>
      <c r="V50" s="43">
        <f t="shared" si="14"/>
        <v>46234</v>
      </c>
      <c r="W50" s="43">
        <f t="shared" si="4"/>
        <v>46203</v>
      </c>
      <c r="X50" s="45">
        <f t="shared" si="15"/>
        <v>1.281767955801105</v>
      </c>
      <c r="Y50" s="45">
        <f t="shared" si="16"/>
        <v>1.6543706955271325</v>
      </c>
      <c r="Z50" s="47">
        <f t="shared" si="17"/>
        <v>98.152299306045421</v>
      </c>
      <c r="AA50" s="47">
        <f t="shared" si="18"/>
        <v>109.74107780179477</v>
      </c>
      <c r="AB50" s="45">
        <f t="shared" si="19"/>
        <v>4.3167999999999997</v>
      </c>
      <c r="AC50" s="2" t="str">
        <f t="shared" si="5"/>
        <v>TY1</v>
      </c>
      <c r="AD50">
        <f t="shared" si="6"/>
        <v>109.828125</v>
      </c>
      <c r="AE50">
        <f t="shared" si="7"/>
        <v>109.578125</v>
      </c>
      <c r="AF50" s="49">
        <f t="shared" si="34"/>
        <v>0.25</v>
      </c>
      <c r="AG50" s="3">
        <f t="shared" si="20"/>
        <v>109.74107780179477</v>
      </c>
      <c r="AH50">
        <f t="shared" si="21"/>
        <v>109.39756188235502</v>
      </c>
      <c r="AI50" s="51">
        <f t="shared" si="22"/>
        <v>0.34351591943975279</v>
      </c>
      <c r="AJ50" s="52">
        <f t="shared" si="23"/>
        <v>9.3515919439752793E-2</v>
      </c>
      <c r="AK50" s="2">
        <v>46168</v>
      </c>
      <c r="AL50" t="str">
        <v>91282CQN</v>
      </c>
      <c r="AM50">
        <v>0.78779999999999994</v>
      </c>
      <c r="AN50">
        <v>3.6120999999999999</v>
      </c>
      <c r="AO50">
        <v>0.90029999999999999</v>
      </c>
      <c r="AP50">
        <v>109.578125</v>
      </c>
      <c r="AQ50">
        <f>VLOOKUP(AL50,工作表1!$F$3:$G$1000,2,FALSE)</f>
        <v>4.125</v>
      </c>
      <c r="AR50" t="str">
        <f>VLOOKUP(AL50,工作表1!$F$3:$H$1000,3,FALSE)</f>
        <v>2033/4/30</v>
      </c>
      <c r="AS50">
        <f t="shared" si="8"/>
        <v>3.6520999999999999</v>
      </c>
      <c r="AT50">
        <f t="shared" si="9"/>
        <v>0.4729000000000001</v>
      </c>
      <c r="AU50" s="43">
        <f t="shared" si="24"/>
        <v>46326</v>
      </c>
      <c r="AV50" s="43">
        <f t="shared" si="10"/>
        <v>46295</v>
      </c>
      <c r="AW50" s="45">
        <f t="shared" si="25"/>
        <v>0.30430327868852458</v>
      </c>
      <c r="AX50" s="45">
        <f t="shared" si="26"/>
        <v>1.7282758814282508</v>
      </c>
      <c r="AY50" s="47">
        <f t="shared" si="27"/>
        <v>98.774859003780122</v>
      </c>
      <c r="AZ50" s="47">
        <f t="shared" si="28"/>
        <v>109.39756188235502</v>
      </c>
      <c r="BA50" s="43"/>
      <c r="BC50" s="2">
        <v>46164</v>
      </c>
      <c r="BD50" t="str">
        <v>91282CHT</v>
      </c>
      <c r="BE50">
        <v>-1.9035</v>
      </c>
      <c r="BF50">
        <v>3.8546499999999999</v>
      </c>
      <c r="BG50">
        <v>0.88700000000000001</v>
      </c>
      <c r="BH50">
        <v>108.875</v>
      </c>
      <c r="BI50">
        <f>VLOOKUP(BD50,工作表1!$K$3:$L$1000,2,FALSE)</f>
        <v>3.875</v>
      </c>
      <c r="BJ50" t="str">
        <f>VLOOKUP(BD50,工作表1!$K$3:$M$1000,3,FALSE)</f>
        <v>2033/8/15</v>
      </c>
      <c r="BK50">
        <f t="shared" si="11"/>
        <v>3.6607099999999999</v>
      </c>
      <c r="BL50">
        <f t="shared" si="12"/>
        <v>0.21429000000000009</v>
      </c>
      <c r="BM50" s="43">
        <f t="shared" si="29"/>
        <v>46249</v>
      </c>
      <c r="BN50" s="43">
        <f t="shared" si="13"/>
        <v>46387</v>
      </c>
      <c r="BO50" s="45">
        <f t="shared" si="30"/>
        <v>1.0704419889502763</v>
      </c>
      <c r="BP50" s="45">
        <f t="shared" si="31"/>
        <v>3.3954419889502763</v>
      </c>
      <c r="BQ50" s="47">
        <f t="shared" si="32"/>
        <v>96.555613946158346</v>
      </c>
      <c r="BR50" s="47">
        <f t="shared" si="33"/>
        <v>108.30532791750284</v>
      </c>
    </row>
    <row r="51" spans="2:70" x14ac:dyDescent="0.25">
      <c r="B51" s="2">
        <f ca="1"/>
        <v>46164</v>
      </c>
      <c r="C51">
        <f ca="1"/>
        <v>108.984375</v>
      </c>
      <c r="D51">
        <f ca="1"/>
        <v>109.03125</v>
      </c>
      <c r="E51">
        <f t="shared" ca="1" si="35"/>
        <v>109.28125</v>
      </c>
      <c r="F51" s="2">
        <v>46169</v>
      </c>
      <c r="G51">
        <v>3.6502500000000002</v>
      </c>
      <c r="H51" s="43">
        <v>46169</v>
      </c>
      <c r="I51">
        <v>4.3194999999999997</v>
      </c>
      <c r="J51" s="2"/>
      <c r="L51" s="2">
        <v>46164</v>
      </c>
      <c r="M51" t="str">
        <v>91282CQC</v>
      </c>
      <c r="N51">
        <v>1.1447000000000001</v>
      </c>
      <c r="O51">
        <v>3.2404899999999999</v>
      </c>
      <c r="P51">
        <v>0.88039999999999996</v>
      </c>
      <c r="Q51">
        <v>109.25</v>
      </c>
      <c r="R51">
        <f>VLOOKUP(M51,工作表1!$A$3:$B$1000,2,FALSE)</f>
        <v>3.75</v>
      </c>
      <c r="S51" t="str">
        <f>VLOOKUP(M51,工作表1!$A$3:$C$1000,3,FALSE)</f>
        <v>2033/2/28</v>
      </c>
      <c r="T51">
        <f t="shared" si="3"/>
        <v>3.6607099999999999</v>
      </c>
      <c r="U51">
        <f t="shared" si="0"/>
        <v>8.9290000000000092E-2</v>
      </c>
      <c r="V51" s="43">
        <f t="shared" si="14"/>
        <v>46265</v>
      </c>
      <c r="W51" s="43">
        <f t="shared" si="4"/>
        <v>46203</v>
      </c>
      <c r="X51" s="45">
        <f t="shared" si="15"/>
        <v>0.90124309392265189</v>
      </c>
      <c r="Y51" s="45">
        <f t="shared" si="16"/>
        <v>1.2608321350185423</v>
      </c>
      <c r="Z51" s="47">
        <f t="shared" si="17"/>
        <v>96.193694403306552</v>
      </c>
      <c r="AA51" s="47">
        <f t="shared" si="18"/>
        <v>109.17262333750053</v>
      </c>
      <c r="AB51" s="45">
        <f t="shared" si="19"/>
        <v>4.4017999999999997</v>
      </c>
      <c r="AC51" s="2" t="str">
        <f t="shared" si="5"/>
        <v>TY1</v>
      </c>
      <c r="AD51">
        <f t="shared" si="6"/>
        <v>109.25</v>
      </c>
      <c r="AE51">
        <f t="shared" si="7"/>
        <v>108.984375</v>
      </c>
      <c r="AF51" s="49">
        <f t="shared" si="34"/>
        <v>0.265625</v>
      </c>
      <c r="AG51" s="3">
        <f t="shared" si="20"/>
        <v>109.17262333750053</v>
      </c>
      <c r="AH51">
        <f t="shared" si="21"/>
        <v>108.82656994198096</v>
      </c>
      <c r="AI51" s="51">
        <f t="shared" si="22"/>
        <v>0.34605339551956149</v>
      </c>
      <c r="AJ51" s="52">
        <f t="shared" si="23"/>
        <v>8.0428395519561491E-2</v>
      </c>
      <c r="AK51" s="2">
        <v>46164</v>
      </c>
      <c r="AL51" t="str">
        <v>91282CQN</v>
      </c>
      <c r="AM51">
        <v>1.2534000000000001</v>
      </c>
      <c r="AN51">
        <v>3.5806100000000001</v>
      </c>
      <c r="AO51">
        <v>0.90029999999999999</v>
      </c>
      <c r="AP51">
        <v>108.984375</v>
      </c>
      <c r="AQ51">
        <f>VLOOKUP(AL51,工作表1!$F$3:$G$1000,2,FALSE)</f>
        <v>4.125</v>
      </c>
      <c r="AR51" t="str">
        <f>VLOOKUP(AL51,工作表1!$F$3:$H$1000,3,FALSE)</f>
        <v>2033/4/30</v>
      </c>
      <c r="AS51">
        <f t="shared" si="8"/>
        <v>3.6607099999999999</v>
      </c>
      <c r="AT51">
        <f t="shared" si="9"/>
        <v>0.46429000000000009</v>
      </c>
      <c r="AU51" s="43">
        <f t="shared" si="24"/>
        <v>46326</v>
      </c>
      <c r="AV51" s="43">
        <f t="shared" si="10"/>
        <v>46295</v>
      </c>
      <c r="AW51" s="45">
        <f t="shared" si="25"/>
        <v>0.29303278688524587</v>
      </c>
      <c r="AX51" s="45">
        <f t="shared" si="26"/>
        <v>1.7283067594879855</v>
      </c>
      <c r="AY51" s="47">
        <f t="shared" si="27"/>
        <v>98.260013368917669</v>
      </c>
      <c r="AZ51" s="47">
        <f t="shared" si="28"/>
        <v>108.82656994198096</v>
      </c>
      <c r="BA51" s="43"/>
      <c r="BC51" s="2">
        <v>46163</v>
      </c>
      <c r="BD51" t="str">
        <v>91282CHT</v>
      </c>
      <c r="BE51">
        <v>-2.8428</v>
      </c>
      <c r="BF51">
        <v>3.8869899999999999</v>
      </c>
      <c r="BG51">
        <v>0.88700000000000001</v>
      </c>
      <c r="BH51">
        <v>108.859375</v>
      </c>
      <c r="BI51">
        <f>VLOOKUP(BD51,工作表1!$K$3:$L$1000,2,FALSE)</f>
        <v>3.875</v>
      </c>
      <c r="BJ51" t="str">
        <f>VLOOKUP(BD51,工作表1!$K$3:$M$1000,3,FALSE)</f>
        <v>2033/8/15</v>
      </c>
      <c r="BK51">
        <f t="shared" si="11"/>
        <v>3.6593499999999999</v>
      </c>
      <c r="BL51">
        <f t="shared" si="12"/>
        <v>0.21565000000000012</v>
      </c>
      <c r="BM51" s="43">
        <f t="shared" si="29"/>
        <v>46249</v>
      </c>
      <c r="BN51" s="43">
        <f t="shared" si="13"/>
        <v>46387</v>
      </c>
      <c r="BO51" s="45">
        <f t="shared" si="30"/>
        <v>1.0276243093922652</v>
      </c>
      <c r="BP51" s="45">
        <f t="shared" si="31"/>
        <v>3.3950900628169229</v>
      </c>
      <c r="BQ51" s="47">
        <f t="shared" si="32"/>
        <v>96.555087472981114</v>
      </c>
      <c r="BR51" s="47">
        <f t="shared" si="33"/>
        <v>108.29371962680729</v>
      </c>
    </row>
    <row r="52" spans="2:70" x14ac:dyDescent="0.25">
      <c r="B52" s="2">
        <f ca="1"/>
        <v>46163</v>
      </c>
      <c r="C52">
        <f ca="1"/>
        <v>108.96875</v>
      </c>
      <c r="D52">
        <f ca="1"/>
        <v>109.03125</v>
      </c>
      <c r="E52">
        <f t="shared" ca="1" si="35"/>
        <v>109.03125</v>
      </c>
      <c r="F52" s="2">
        <v>46168</v>
      </c>
      <c r="G52">
        <v>3.6520999999999999</v>
      </c>
      <c r="H52" s="43">
        <v>46168</v>
      </c>
      <c r="I52">
        <v>4.3167999999999997</v>
      </c>
      <c r="J52" s="2"/>
      <c r="L52" s="2">
        <v>46163</v>
      </c>
      <c r="M52" t="str">
        <v>91282CQC</v>
      </c>
      <c r="N52">
        <v>0.74950000000000006</v>
      </c>
      <c r="O52">
        <v>3.3898299999999999</v>
      </c>
      <c r="P52">
        <v>0.88039999999999996</v>
      </c>
      <c r="Q52">
        <v>109.234375</v>
      </c>
      <c r="R52">
        <f>VLOOKUP(M52,工作表1!$A$3:$B$1000,2,FALSE)</f>
        <v>3.75</v>
      </c>
      <c r="S52" t="str">
        <f>VLOOKUP(M52,工作表1!$A$3:$C$1000,3,FALSE)</f>
        <v>2033/2/28</v>
      </c>
      <c r="T52">
        <f t="shared" si="3"/>
        <v>3.6593499999999999</v>
      </c>
      <c r="U52">
        <f t="shared" si="0"/>
        <v>9.0650000000000119E-2</v>
      </c>
      <c r="V52" s="43">
        <f t="shared" si="14"/>
        <v>46265</v>
      </c>
      <c r="W52" s="43">
        <f t="shared" si="4"/>
        <v>46203</v>
      </c>
      <c r="X52" s="45">
        <f t="shared" si="15"/>
        <v>0.85980662983425415</v>
      </c>
      <c r="Y52" s="45">
        <f t="shared" si="16"/>
        <v>1.2604915613411034</v>
      </c>
      <c r="Z52" s="47">
        <f t="shared" si="17"/>
        <v>96.195931443830062</v>
      </c>
      <c r="AA52" s="47">
        <f t="shared" si="18"/>
        <v>109.16485649398044</v>
      </c>
      <c r="AB52" s="45">
        <f t="shared" si="19"/>
        <v>4.4042000000000003</v>
      </c>
      <c r="AC52" s="2" t="str">
        <f t="shared" si="5"/>
        <v>TY1</v>
      </c>
      <c r="AD52">
        <f t="shared" si="6"/>
        <v>109.234375</v>
      </c>
      <c r="AE52">
        <f t="shared" si="7"/>
        <v>108.96875</v>
      </c>
      <c r="AF52" s="49">
        <f t="shared" si="34"/>
        <v>0.265625</v>
      </c>
      <c r="AG52" s="3">
        <f t="shared" si="20"/>
        <v>109.16485649398044</v>
      </c>
      <c r="AH52">
        <f t="shared" si="21"/>
        <v>108.83128509179078</v>
      </c>
      <c r="AI52" s="51">
        <f t="shared" si="22"/>
        <v>0.33357140218966208</v>
      </c>
      <c r="AJ52" s="52">
        <f t="shared" si="23"/>
        <v>6.7946402189662081E-2</v>
      </c>
      <c r="AK52" s="2">
        <v>46163</v>
      </c>
      <c r="AL52" t="str">
        <v>91282CQN</v>
      </c>
      <c r="AM52">
        <v>0.9758</v>
      </c>
      <c r="AN52">
        <v>3.6028199999999999</v>
      </c>
      <c r="AO52">
        <v>0.90029999999999999</v>
      </c>
      <c r="AP52">
        <v>108.96875</v>
      </c>
      <c r="AQ52">
        <f>VLOOKUP(AL52,工作表1!$F$3:$G$1000,2,FALSE)</f>
        <v>4.125</v>
      </c>
      <c r="AR52" t="str">
        <f>VLOOKUP(AL52,工作表1!$F$3:$H$1000,3,FALSE)</f>
        <v>2033/4/30</v>
      </c>
      <c r="AS52">
        <f t="shared" si="8"/>
        <v>3.6593499999999999</v>
      </c>
      <c r="AT52">
        <f t="shared" si="9"/>
        <v>0.46565000000000012</v>
      </c>
      <c r="AU52" s="43">
        <f t="shared" si="24"/>
        <v>46326</v>
      </c>
      <c r="AV52" s="43">
        <f t="shared" si="10"/>
        <v>46295</v>
      </c>
      <c r="AW52" s="45">
        <f t="shared" si="25"/>
        <v>0.24795081967213115</v>
      </c>
      <c r="AX52" s="45">
        <f t="shared" si="26"/>
        <v>1.7284302717269258</v>
      </c>
      <c r="AY52" s="47">
        <f t="shared" si="27"/>
        <v>98.273680943405608</v>
      </c>
      <c r="AZ52" s="47">
        <f t="shared" si="28"/>
        <v>108.83128509179078</v>
      </c>
      <c r="BA52" s="43"/>
      <c r="BC52" s="2">
        <v>46162</v>
      </c>
      <c r="BD52" t="str">
        <v>91282CHT</v>
      </c>
      <c r="BE52">
        <v>-2.851</v>
      </c>
      <c r="BF52">
        <v>3.8521399999999999</v>
      </c>
      <c r="BG52">
        <v>0.88700000000000001</v>
      </c>
      <c r="BH52">
        <v>109.015625</v>
      </c>
      <c r="BI52">
        <f>VLOOKUP(BD52,工作表1!$K$3:$L$1000,2,FALSE)</f>
        <v>3.875</v>
      </c>
      <c r="BJ52" t="str">
        <f>VLOOKUP(BD52,工作表1!$K$3:$M$1000,3,FALSE)</f>
        <v>2033/8/15</v>
      </c>
      <c r="BK52">
        <f t="shared" si="11"/>
        <v>3.6452599999999999</v>
      </c>
      <c r="BL52">
        <f t="shared" si="12"/>
        <v>0.22974000000000006</v>
      </c>
      <c r="BM52" s="43">
        <f t="shared" si="29"/>
        <v>46249</v>
      </c>
      <c r="BN52" s="43">
        <f t="shared" si="13"/>
        <v>46387</v>
      </c>
      <c r="BO52" s="45">
        <f t="shared" si="30"/>
        <v>1.0169198895027625</v>
      </c>
      <c r="BP52" s="45">
        <f t="shared" si="31"/>
        <v>3.3950020812835842</v>
      </c>
      <c r="BQ52" s="47">
        <f t="shared" si="32"/>
        <v>96.711584969776681</v>
      </c>
      <c r="BR52" s="47">
        <f t="shared" si="33"/>
        <v>108.4577497269768</v>
      </c>
    </row>
    <row r="53" spans="2:70" x14ac:dyDescent="0.25">
      <c r="B53" s="2">
        <f ca="1"/>
        <v>46162</v>
      </c>
      <c r="C53">
        <f ca="1"/>
        <v>109.140625</v>
      </c>
      <c r="D53">
        <f ca="1"/>
        <v>108.421875</v>
      </c>
      <c r="E53">
        <f t="shared" ca="1" si="35"/>
        <v>109.03125</v>
      </c>
      <c r="F53" s="2">
        <v>46164</v>
      </c>
      <c r="G53">
        <v>3.6607099999999999</v>
      </c>
      <c r="H53" s="43">
        <v>46164</v>
      </c>
      <c r="I53">
        <v>4.4017999999999997</v>
      </c>
      <c r="J53" s="2"/>
      <c r="L53" s="2">
        <v>46162</v>
      </c>
      <c r="M53" t="str">
        <v>91282CQC</v>
      </c>
      <c r="N53">
        <v>0.82840000000000003</v>
      </c>
      <c r="O53">
        <v>3.3488000000000002</v>
      </c>
      <c r="P53">
        <v>0.88039999999999996</v>
      </c>
      <c r="Q53">
        <v>109.40625</v>
      </c>
      <c r="R53">
        <f>VLOOKUP(M53,工作表1!$A$3:$B$1000,2,FALSE)</f>
        <v>3.75</v>
      </c>
      <c r="S53" t="str">
        <f>VLOOKUP(M53,工作表1!$A$3:$C$1000,3,FALSE)</f>
        <v>2033/2/28</v>
      </c>
      <c r="T53">
        <f t="shared" si="3"/>
        <v>3.6452599999999999</v>
      </c>
      <c r="U53">
        <f t="shared" si="0"/>
        <v>0.10474000000000006</v>
      </c>
      <c r="V53" s="43">
        <f t="shared" si="14"/>
        <v>46265</v>
      </c>
      <c r="W53" s="43">
        <f t="shared" si="4"/>
        <v>46203</v>
      </c>
      <c r="X53" s="45">
        <f t="shared" si="15"/>
        <v>0.84944751381215466</v>
      </c>
      <c r="Y53" s="45">
        <f t="shared" si="16"/>
        <v>1.2604064179217436</v>
      </c>
      <c r="Z53" s="47">
        <f t="shared" si="17"/>
        <v>96.352460031457383</v>
      </c>
      <c r="AA53" s="47">
        <f t="shared" si="18"/>
        <v>109.33833144313728</v>
      </c>
      <c r="AB53" s="45">
        <f t="shared" si="19"/>
        <v>4.4108000000000001</v>
      </c>
      <c r="AC53" s="2" t="str">
        <f t="shared" si="5"/>
        <v>TY1</v>
      </c>
      <c r="AD53">
        <f t="shared" si="6"/>
        <v>109.40625</v>
      </c>
      <c r="AE53">
        <f t="shared" si="7"/>
        <v>109.140625</v>
      </c>
      <c r="AF53" s="49">
        <f t="shared" si="34"/>
        <v>0.265625</v>
      </c>
      <c r="AG53" s="3">
        <f t="shared" si="20"/>
        <v>109.33833144313728</v>
      </c>
      <c r="AH53">
        <f t="shared" si="21"/>
        <v>108.99672006278686</v>
      </c>
      <c r="AI53" s="51">
        <f t="shared" si="22"/>
        <v>0.34161138035041461</v>
      </c>
      <c r="AJ53" s="52">
        <f t="shared" si="23"/>
        <v>7.5986380350414606E-2</v>
      </c>
      <c r="AK53" s="2">
        <v>46162</v>
      </c>
      <c r="AL53" t="str">
        <v>91282CQN</v>
      </c>
      <c r="AM53">
        <v>0.71730000000000005</v>
      </c>
      <c r="AN53">
        <v>3.5970800000000001</v>
      </c>
      <c r="AO53">
        <v>0.90029999999999999</v>
      </c>
      <c r="AP53">
        <v>109.140625</v>
      </c>
      <c r="AQ53">
        <f>VLOOKUP(AL53,工作表1!$F$3:$G$1000,2,FALSE)</f>
        <v>4.125</v>
      </c>
      <c r="AR53" t="str">
        <f>VLOOKUP(AL53,工作表1!$F$3:$H$1000,3,FALSE)</f>
        <v>2033/4/30</v>
      </c>
      <c r="AS53">
        <f t="shared" si="8"/>
        <v>3.6452599999999999</v>
      </c>
      <c r="AT53">
        <f t="shared" si="9"/>
        <v>0.47974000000000006</v>
      </c>
      <c r="AU53" s="43">
        <f t="shared" si="24"/>
        <v>46326</v>
      </c>
      <c r="AV53" s="43">
        <f t="shared" si="10"/>
        <v>46295</v>
      </c>
      <c r="AW53" s="45">
        <f t="shared" si="25"/>
        <v>0.23668032786885246</v>
      </c>
      <c r="AX53" s="45">
        <f t="shared" si="26"/>
        <v>1.7284611497866609</v>
      </c>
      <c r="AY53" s="47">
        <f t="shared" si="27"/>
        <v>98.430024067960801</v>
      </c>
      <c r="AZ53" s="47">
        <f t="shared" si="28"/>
        <v>108.99672006278686</v>
      </c>
      <c r="BA53" s="43"/>
      <c r="BC53" s="2">
        <v>46161</v>
      </c>
      <c r="BD53" t="str">
        <v>91282CHT</v>
      </c>
      <c r="BE53">
        <v>-3.0781000000000001</v>
      </c>
      <c r="BF53">
        <v>3.8737400000000002</v>
      </c>
      <c r="BG53">
        <v>0.88700000000000001</v>
      </c>
      <c r="BH53">
        <v>108.28125</v>
      </c>
      <c r="BI53">
        <f>VLOOKUP(BD53,工作表1!$K$3:$L$1000,2,FALSE)</f>
        <v>3.875</v>
      </c>
      <c r="BJ53" t="str">
        <f>VLOOKUP(BD53,工作表1!$K$3:$M$1000,3,FALSE)</f>
        <v>2033/8/15</v>
      </c>
      <c r="BK53">
        <f t="shared" si="11"/>
        <v>3.6446000000000001</v>
      </c>
      <c r="BL53">
        <f t="shared" si="12"/>
        <v>0.23039999999999994</v>
      </c>
      <c r="BM53" s="43">
        <f t="shared" si="29"/>
        <v>46249</v>
      </c>
      <c r="BN53" s="43">
        <f t="shared" si="13"/>
        <v>46387</v>
      </c>
      <c r="BO53" s="45">
        <f t="shared" si="30"/>
        <v>1.0062154696132597</v>
      </c>
      <c r="BP53" s="45">
        <f t="shared" si="31"/>
        <v>3.3949140997502463</v>
      </c>
      <c r="BQ53" s="47">
        <f t="shared" si="32"/>
        <v>96.063143190323558</v>
      </c>
      <c r="BR53" s="47">
        <f t="shared" si="33"/>
        <v>107.72366956330588</v>
      </c>
    </row>
    <row r="54" spans="2:70" x14ac:dyDescent="0.25">
      <c r="B54" s="2">
        <f ca="1"/>
        <v>46161</v>
      </c>
      <c r="C54">
        <f ca="1"/>
        <v>108.40625</v>
      </c>
      <c r="D54">
        <f ca="1"/>
        <v>109.03125</v>
      </c>
      <c r="E54">
        <f t="shared" ca="1" si="35"/>
        <v>108.421875</v>
      </c>
      <c r="F54" s="2">
        <v>46163</v>
      </c>
      <c r="G54">
        <v>3.6593499999999999</v>
      </c>
      <c r="H54" s="43">
        <v>46163</v>
      </c>
      <c r="I54">
        <v>4.4042000000000003</v>
      </c>
      <c r="J54" s="2"/>
      <c r="L54" s="2">
        <v>46161</v>
      </c>
      <c r="M54" t="str">
        <v>91282CQC</v>
      </c>
      <c r="N54">
        <v>0.52929999999999999</v>
      </c>
      <c r="O54">
        <v>3.43554</v>
      </c>
      <c r="P54">
        <v>0.88039999999999996</v>
      </c>
      <c r="Q54">
        <v>108.703125</v>
      </c>
      <c r="R54">
        <f>VLOOKUP(M54,工作表1!$A$3:$B$1000,2,FALSE)</f>
        <v>3.75</v>
      </c>
      <c r="S54" t="str">
        <f>VLOOKUP(M54,工作表1!$A$3:$C$1000,3,FALSE)</f>
        <v>2033/2/28</v>
      </c>
      <c r="T54">
        <f t="shared" si="3"/>
        <v>3.6446000000000001</v>
      </c>
      <c r="U54">
        <f t="shared" si="0"/>
        <v>0.10539999999999994</v>
      </c>
      <c r="V54" s="43">
        <f t="shared" si="14"/>
        <v>46265</v>
      </c>
      <c r="W54" s="43">
        <f t="shared" si="4"/>
        <v>46203</v>
      </c>
      <c r="X54" s="45">
        <f t="shared" si="15"/>
        <v>0.83908839779005528</v>
      </c>
      <c r="Y54" s="45">
        <f t="shared" si="16"/>
        <v>1.260321274502384</v>
      </c>
      <c r="Z54" s="47">
        <f t="shared" si="17"/>
        <v>95.727198413859711</v>
      </c>
      <c r="AA54" s="47">
        <f t="shared" si="18"/>
        <v>108.62546046405126</v>
      </c>
      <c r="AB54" s="45">
        <f t="shared" si="19"/>
        <v>4.4961000000000002</v>
      </c>
      <c r="AC54" s="2" t="str">
        <f t="shared" si="5"/>
        <v>TY1</v>
      </c>
      <c r="AD54">
        <f t="shared" si="6"/>
        <v>108.703125</v>
      </c>
      <c r="AE54">
        <f t="shared" si="7"/>
        <v>108.40625</v>
      </c>
      <c r="AF54" s="49">
        <f t="shared" si="34"/>
        <v>0.296875</v>
      </c>
      <c r="AG54" s="3">
        <f t="shared" si="20"/>
        <v>108.62546046405126</v>
      </c>
      <c r="AH54">
        <f t="shared" si="21"/>
        <v>108.2739655090418</v>
      </c>
      <c r="AI54" s="51">
        <f t="shared" si="22"/>
        <v>0.35149495500945704</v>
      </c>
      <c r="AJ54" s="52">
        <f t="shared" si="23"/>
        <v>5.4619955009457044E-2</v>
      </c>
      <c r="AK54" s="2">
        <v>46161</v>
      </c>
      <c r="AL54" t="str">
        <v>91282CQN</v>
      </c>
      <c r="AM54">
        <v>0.81969999999999998</v>
      </c>
      <c r="AN54">
        <v>3.58989</v>
      </c>
      <c r="AO54">
        <v>0.90029999999999999</v>
      </c>
      <c r="AP54">
        <v>108.40625</v>
      </c>
      <c r="AQ54">
        <f>VLOOKUP(AL54,工作表1!$F$3:$G$1000,2,FALSE)</f>
        <v>4.125</v>
      </c>
      <c r="AR54" t="str">
        <f>VLOOKUP(AL54,工作表1!$F$3:$H$1000,3,FALSE)</f>
        <v>2033/4/30</v>
      </c>
      <c r="AS54">
        <f t="shared" si="8"/>
        <v>3.6446000000000001</v>
      </c>
      <c r="AT54">
        <f t="shared" si="9"/>
        <v>0.48039999999999994</v>
      </c>
      <c r="AU54" s="43">
        <f t="shared" si="24"/>
        <v>46326</v>
      </c>
      <c r="AV54" s="43">
        <f t="shared" si="10"/>
        <v>46295</v>
      </c>
      <c r="AW54" s="45">
        <f t="shared" si="25"/>
        <v>0.22540983606557377</v>
      </c>
      <c r="AX54" s="45">
        <f t="shared" si="26"/>
        <v>1.7284920278463958</v>
      </c>
      <c r="AY54" s="47">
        <f t="shared" si="27"/>
        <v>97.781846802280441</v>
      </c>
      <c r="AZ54" s="47">
        <f t="shared" si="28"/>
        <v>108.2739655090418</v>
      </c>
      <c r="BA54" s="43"/>
      <c r="BC54" s="2">
        <v>46160</v>
      </c>
      <c r="BD54" t="str">
        <v>91282CHT</v>
      </c>
      <c r="BE54">
        <v>-3.1819000000000002</v>
      </c>
      <c r="BF54">
        <v>3.85643</v>
      </c>
      <c r="BG54">
        <v>0.88700000000000001</v>
      </c>
      <c r="BH54">
        <v>108.59375</v>
      </c>
      <c r="BI54">
        <f>VLOOKUP(BD54,工作表1!$K$3:$L$1000,2,FALSE)</f>
        <v>3.875</v>
      </c>
      <c r="BJ54" t="str">
        <f>VLOOKUP(BD54,工作表1!$K$3:$M$1000,3,FALSE)</f>
        <v>2033/8/15</v>
      </c>
      <c r="BK54">
        <f t="shared" si="11"/>
        <v>3.6474000000000002</v>
      </c>
      <c r="BL54">
        <f t="shared" si="12"/>
        <v>0.2275999999999998</v>
      </c>
      <c r="BM54" s="43">
        <f t="shared" si="29"/>
        <v>46249</v>
      </c>
      <c r="BN54" s="43">
        <f t="shared" si="13"/>
        <v>46387</v>
      </c>
      <c r="BO54" s="45">
        <f t="shared" si="30"/>
        <v>0.99551104972375692</v>
      </c>
      <c r="BP54" s="45">
        <f t="shared" si="31"/>
        <v>3.3948261182169075</v>
      </c>
      <c r="BQ54" s="47">
        <f t="shared" si="32"/>
        <v>96.32417932090209</v>
      </c>
      <c r="BR54" s="47">
        <f t="shared" si="33"/>
        <v>108.01737559408377</v>
      </c>
    </row>
    <row r="55" spans="2:70" x14ac:dyDescent="0.25">
      <c r="B55" s="2">
        <f ca="1"/>
        <v>46160</v>
      </c>
      <c r="C55">
        <f ca="1"/>
        <v>108.71875</v>
      </c>
      <c r="D55">
        <f ca="1"/>
        <v>108.78125</v>
      </c>
      <c r="E55">
        <f t="shared" ca="1" si="35"/>
        <v>109.03125</v>
      </c>
      <c r="F55" s="2">
        <v>46162</v>
      </c>
      <c r="G55">
        <v>3.6452599999999999</v>
      </c>
      <c r="H55" s="43">
        <v>46162</v>
      </c>
      <c r="I55">
        <v>4.4108000000000001</v>
      </c>
      <c r="J55" s="2"/>
      <c r="L55" s="2">
        <v>46160</v>
      </c>
      <c r="M55" t="str">
        <v>91282CQC</v>
      </c>
      <c r="N55">
        <v>0.80689999999999995</v>
      </c>
      <c r="O55">
        <v>3.3803399999999999</v>
      </c>
      <c r="P55">
        <v>0.88039999999999996</v>
      </c>
      <c r="Q55">
        <v>109.015625</v>
      </c>
      <c r="R55">
        <f>VLOOKUP(M55,工作表1!$A$3:$B$1000,2,FALSE)</f>
        <v>3.75</v>
      </c>
      <c r="S55" t="str">
        <f>VLOOKUP(M55,工作表1!$A$3:$C$1000,3,FALSE)</f>
        <v>2033/2/28</v>
      </c>
      <c r="T55">
        <f t="shared" si="3"/>
        <v>3.6474000000000002</v>
      </c>
      <c r="U55">
        <f t="shared" si="0"/>
        <v>0.1025999999999998</v>
      </c>
      <c r="V55" s="43">
        <f t="shared" si="14"/>
        <v>46265</v>
      </c>
      <c r="W55" s="43">
        <f t="shared" si="4"/>
        <v>46203</v>
      </c>
      <c r="X55" s="45">
        <f t="shared" si="15"/>
        <v>0.82872928176795579</v>
      </c>
      <c r="Y55" s="45">
        <f t="shared" si="16"/>
        <v>1.2602361310830243</v>
      </c>
      <c r="Z55" s="47">
        <f t="shared" si="17"/>
        <v>95.990668814000713</v>
      </c>
      <c r="AA55" s="47">
        <f t="shared" si="18"/>
        <v>108.92250772410505</v>
      </c>
      <c r="AB55" s="45">
        <f t="shared" si="19"/>
        <v>4.4078999999999997</v>
      </c>
      <c r="AC55" s="2" t="str">
        <f t="shared" si="5"/>
        <v>TY1</v>
      </c>
      <c r="AD55">
        <f t="shared" si="6"/>
        <v>109.015625</v>
      </c>
      <c r="AE55">
        <f t="shared" si="7"/>
        <v>108.71875</v>
      </c>
      <c r="AF55" s="49">
        <f t="shared" si="34"/>
        <v>0.296875</v>
      </c>
      <c r="AG55" s="3">
        <f t="shared" si="20"/>
        <v>108.92250772410505</v>
      </c>
      <c r="AH55">
        <f t="shared" si="21"/>
        <v>108.56362443762744</v>
      </c>
      <c r="AI55" s="51">
        <f t="shared" si="22"/>
        <v>0.35888328647760659</v>
      </c>
      <c r="AJ55" s="52">
        <f t="shared" si="23"/>
        <v>6.2008286477606589E-2</v>
      </c>
      <c r="AK55" s="2">
        <v>46160</v>
      </c>
      <c r="AL55" t="str">
        <v>91282CQN</v>
      </c>
      <c r="AM55">
        <v>0.89839999999999998</v>
      </c>
      <c r="AN55">
        <v>3.5842100000000001</v>
      </c>
      <c r="AO55">
        <v>0.90029999999999999</v>
      </c>
      <c r="AP55">
        <v>108.71875</v>
      </c>
      <c r="AQ55">
        <f>VLOOKUP(AL55,工作表1!$F$3:$G$1000,2,FALSE)</f>
        <v>4.125</v>
      </c>
      <c r="AR55" t="str">
        <f>VLOOKUP(AL55,工作表1!$F$3:$H$1000,3,FALSE)</f>
        <v>2033/4/30</v>
      </c>
      <c r="AS55">
        <f t="shared" si="8"/>
        <v>3.6474000000000002</v>
      </c>
      <c r="AT55">
        <f t="shared" si="9"/>
        <v>0.4775999999999998</v>
      </c>
      <c r="AU55" s="43">
        <f t="shared" si="24"/>
        <v>46326</v>
      </c>
      <c r="AV55" s="43">
        <f t="shared" si="10"/>
        <v>46295</v>
      </c>
      <c r="AW55" s="45">
        <f t="shared" si="25"/>
        <v>0.21413934426229508</v>
      </c>
      <c r="AX55" s="45">
        <f t="shared" si="26"/>
        <v>1.7285229059061304</v>
      </c>
      <c r="AY55" s="47">
        <f t="shared" si="27"/>
        <v>98.043861172520195</v>
      </c>
      <c r="AZ55" s="47">
        <f t="shared" si="28"/>
        <v>108.56362443762744</v>
      </c>
      <c r="BA55" s="43"/>
      <c r="BC55" s="2">
        <v>46157</v>
      </c>
      <c r="BD55" t="str">
        <v>91282CHT</v>
      </c>
      <c r="BE55">
        <v>-2.6619999999999999</v>
      </c>
      <c r="BF55">
        <v>3.8351299999999999</v>
      </c>
      <c r="BG55">
        <v>0.88700000000000001</v>
      </c>
      <c r="BH55">
        <v>108.75</v>
      </c>
      <c r="BI55">
        <f>VLOOKUP(BD55,工作表1!$K$3:$L$1000,2,FALSE)</f>
        <v>3.875</v>
      </c>
      <c r="BJ55" t="str">
        <f>VLOOKUP(BD55,工作表1!$K$3:$M$1000,3,FALSE)</f>
        <v>2033/8/15</v>
      </c>
      <c r="BK55">
        <f t="shared" si="11"/>
        <v>3.6436799999999998</v>
      </c>
      <c r="BL55">
        <f t="shared" si="12"/>
        <v>0.23132000000000019</v>
      </c>
      <c r="BM55" s="43">
        <f t="shared" si="29"/>
        <v>46249</v>
      </c>
      <c r="BN55" s="43">
        <f t="shared" si="13"/>
        <v>46387</v>
      </c>
      <c r="BO55" s="45">
        <f t="shared" si="30"/>
        <v>0.98480662983425415</v>
      </c>
      <c r="BP55" s="45">
        <f t="shared" si="31"/>
        <v>3.3947381366835696</v>
      </c>
      <c r="BQ55" s="47">
        <f t="shared" si="32"/>
        <v>96.472869830052375</v>
      </c>
      <c r="BR55" s="47">
        <f t="shared" si="33"/>
        <v>108.17980621551003</v>
      </c>
    </row>
    <row r="56" spans="2:70" x14ac:dyDescent="0.25">
      <c r="B56" s="2">
        <f ca="1"/>
        <v>46157</v>
      </c>
      <c r="C56">
        <f ca="1"/>
        <v>108.890625</v>
      </c>
      <c r="D56">
        <f ca="1"/>
        <v>109.640625</v>
      </c>
      <c r="E56">
        <f t="shared" ca="1" si="35"/>
        <v>108.78125</v>
      </c>
      <c r="F56" s="2">
        <v>46161</v>
      </c>
      <c r="G56">
        <v>3.6446000000000001</v>
      </c>
      <c r="H56" s="43">
        <v>46161</v>
      </c>
      <c r="I56">
        <v>4.4961000000000002</v>
      </c>
      <c r="J56" s="2"/>
      <c r="L56" s="2">
        <v>46157</v>
      </c>
      <c r="M56" t="str">
        <v>91282CQC</v>
      </c>
      <c r="N56">
        <v>0.67889999999999995</v>
      </c>
      <c r="O56">
        <v>3.42658</v>
      </c>
      <c r="P56">
        <v>0.88039999999999996</v>
      </c>
      <c r="Q56">
        <v>109.171875</v>
      </c>
      <c r="R56">
        <f>VLOOKUP(M56,工作表1!$A$3:$B$1000,2,FALSE)</f>
        <v>3.75</v>
      </c>
      <c r="S56" t="str">
        <f>VLOOKUP(M56,工作表1!$A$3:$C$1000,3,FALSE)</f>
        <v>2033/2/28</v>
      </c>
      <c r="T56">
        <f t="shared" si="3"/>
        <v>3.6436799999999998</v>
      </c>
      <c r="U56">
        <f t="shared" si="0"/>
        <v>0.10632000000000019</v>
      </c>
      <c r="V56" s="43">
        <f t="shared" si="14"/>
        <v>46265</v>
      </c>
      <c r="W56" s="43">
        <f t="shared" si="4"/>
        <v>46203</v>
      </c>
      <c r="X56" s="45">
        <f t="shared" si="15"/>
        <v>0.8183701657458563</v>
      </c>
      <c r="Y56" s="45">
        <f t="shared" si="16"/>
        <v>1.2601509876636645</v>
      </c>
      <c r="Z56" s="47">
        <f t="shared" si="17"/>
        <v>96.123023468911413</v>
      </c>
      <c r="AA56" s="47">
        <f t="shared" si="18"/>
        <v>109.06976060949671</v>
      </c>
      <c r="AB56" s="45">
        <f t="shared" si="19"/>
        <v>4.4252000000000002</v>
      </c>
      <c r="AC56" s="2" t="str">
        <f t="shared" si="5"/>
        <v>TY1</v>
      </c>
      <c r="AD56">
        <f t="shared" si="6"/>
        <v>109.171875</v>
      </c>
      <c r="AE56">
        <f t="shared" si="7"/>
        <v>108.890625</v>
      </c>
      <c r="AF56" s="49">
        <f t="shared" si="34"/>
        <v>0.28125</v>
      </c>
      <c r="AG56" s="3">
        <f t="shared" si="20"/>
        <v>109.06976060949671</v>
      </c>
      <c r="AH56">
        <f t="shared" si="21"/>
        <v>108.72428791848253</v>
      </c>
      <c r="AI56" s="51">
        <f t="shared" si="22"/>
        <v>0.3454726910141801</v>
      </c>
      <c r="AJ56" s="52">
        <f t="shared" si="23"/>
        <v>6.42226910141801E-2</v>
      </c>
      <c r="AK56" s="2">
        <v>46157</v>
      </c>
      <c r="AL56" t="str">
        <v>91282CQN</v>
      </c>
      <c r="AM56">
        <v>0.72940000000000005</v>
      </c>
      <c r="AN56">
        <v>3.6001400000000001</v>
      </c>
      <c r="AO56">
        <v>0.90029999999999999</v>
      </c>
      <c r="AP56">
        <v>108.890625</v>
      </c>
      <c r="AQ56">
        <f>VLOOKUP(AL56,工作表1!$F$3:$G$1000,2,FALSE)</f>
        <v>4.125</v>
      </c>
      <c r="AR56" t="str">
        <f>VLOOKUP(AL56,工作表1!$F$3:$H$1000,3,FALSE)</f>
        <v>2033/4/30</v>
      </c>
      <c r="AS56">
        <f t="shared" si="8"/>
        <v>3.6436799999999998</v>
      </c>
      <c r="AT56">
        <f t="shared" si="9"/>
        <v>0.48132000000000019</v>
      </c>
      <c r="AU56" s="43">
        <f t="shared" si="24"/>
        <v>46326</v>
      </c>
      <c r="AV56" s="43">
        <f t="shared" si="10"/>
        <v>46295</v>
      </c>
      <c r="AW56" s="45">
        <f t="shared" si="25"/>
        <v>0.2028688524590164</v>
      </c>
      <c r="AX56" s="45">
        <f t="shared" si="26"/>
        <v>1.7285537839658656</v>
      </c>
      <c r="AY56" s="47">
        <f t="shared" si="27"/>
        <v>98.192170385612556</v>
      </c>
      <c r="AZ56" s="47">
        <f t="shared" si="28"/>
        <v>108.72428791848253</v>
      </c>
      <c r="BA56" s="43"/>
      <c r="BC56" s="2">
        <v>46156</v>
      </c>
      <c r="BD56" t="str">
        <v>91282CHT</v>
      </c>
      <c r="BE56">
        <v>-2.1692999999999998</v>
      </c>
      <c r="BF56">
        <v>3.8033299999999999</v>
      </c>
      <c r="BG56">
        <v>0.88700000000000001</v>
      </c>
      <c r="BH56">
        <v>109.71875</v>
      </c>
      <c r="BI56">
        <f>VLOOKUP(BD56,工作表1!$K$3:$L$1000,2,FALSE)</f>
        <v>3.875</v>
      </c>
      <c r="BJ56" t="str">
        <f>VLOOKUP(BD56,工作表1!$K$3:$M$1000,3,FALSE)</f>
        <v>2033/8/15</v>
      </c>
      <c r="BK56">
        <f t="shared" si="11"/>
        <v>3.6408999999999998</v>
      </c>
      <c r="BL56">
        <f t="shared" si="12"/>
        <v>0.2341000000000002</v>
      </c>
      <c r="BM56" s="43">
        <f t="shared" si="29"/>
        <v>46249</v>
      </c>
      <c r="BN56" s="43">
        <f t="shared" si="13"/>
        <v>46387</v>
      </c>
      <c r="BO56" s="45">
        <f t="shared" si="30"/>
        <v>0.95269337016574585</v>
      </c>
      <c r="BP56" s="45">
        <f t="shared" si="31"/>
        <v>3.3944741920835542</v>
      </c>
      <c r="BQ56" s="47">
        <f t="shared" si="32"/>
        <v>97.352809889329762</v>
      </c>
      <c r="BR56" s="47">
        <f t="shared" si="33"/>
        <v>109.16213575816015</v>
      </c>
    </row>
    <row r="57" spans="2:70" x14ac:dyDescent="0.25">
      <c r="B57" s="2">
        <f ca="1"/>
        <v>46156</v>
      </c>
      <c r="C57">
        <f ca="1"/>
        <v>109.859375</v>
      </c>
      <c r="D57">
        <f ca="1"/>
        <v>109.84375</v>
      </c>
      <c r="E57">
        <f t="shared" ca="1" si="35"/>
        <v>109.640625</v>
      </c>
      <c r="F57" s="2">
        <v>46160</v>
      </c>
      <c r="G57">
        <v>3.6474000000000002</v>
      </c>
      <c r="H57" s="43">
        <v>46160</v>
      </c>
      <c r="I57">
        <v>4.4078999999999997</v>
      </c>
      <c r="J57" s="2"/>
      <c r="L57" s="2">
        <v>46156</v>
      </c>
      <c r="M57" t="str">
        <v>91282CQC</v>
      </c>
      <c r="N57">
        <v>0.37619999999999998</v>
      </c>
      <c r="O57">
        <v>3.5253399999999999</v>
      </c>
      <c r="P57">
        <v>0.88039999999999996</v>
      </c>
      <c r="Q57">
        <v>110.109375</v>
      </c>
      <c r="R57">
        <f>VLOOKUP(M57,工作表1!$A$3:$B$1000,2,FALSE)</f>
        <v>3.75</v>
      </c>
      <c r="S57" t="str">
        <f>VLOOKUP(M57,工作表1!$A$3:$C$1000,3,FALSE)</f>
        <v>2033/2/28</v>
      </c>
      <c r="T57">
        <f t="shared" si="3"/>
        <v>3.6408999999999998</v>
      </c>
      <c r="U57">
        <f t="shared" si="0"/>
        <v>0.1091000000000002</v>
      </c>
      <c r="V57" s="43">
        <f t="shared" si="14"/>
        <v>46265</v>
      </c>
      <c r="W57" s="43">
        <f t="shared" si="4"/>
        <v>46203</v>
      </c>
      <c r="X57" s="45">
        <f t="shared" si="15"/>
        <v>0.78729281767955794</v>
      </c>
      <c r="Y57" s="45">
        <f t="shared" si="16"/>
        <v>1.2598955574055855</v>
      </c>
      <c r="Z57" s="47">
        <f t="shared" si="17"/>
        <v>96.953470592551867</v>
      </c>
      <c r="AA57" s="47">
        <f t="shared" si="18"/>
        <v>110.00485176985862</v>
      </c>
      <c r="AB57" s="45">
        <f t="shared" si="19"/>
        <v>4.3109000000000002</v>
      </c>
      <c r="AC57" s="2" t="str">
        <f t="shared" si="5"/>
        <v>TY1</v>
      </c>
      <c r="AD57">
        <f t="shared" si="6"/>
        <v>110.109375</v>
      </c>
      <c r="AE57">
        <f t="shared" si="7"/>
        <v>109.859375</v>
      </c>
      <c r="AF57" s="49">
        <f t="shared" si="34"/>
        <v>0.25</v>
      </c>
      <c r="AG57" s="3">
        <f t="shared" si="20"/>
        <v>110.00485176985862</v>
      </c>
      <c r="AH57">
        <f t="shared" si="21"/>
        <v>109.67405378108903</v>
      </c>
      <c r="AI57" s="51">
        <f t="shared" si="22"/>
        <v>0.33079798876958932</v>
      </c>
      <c r="AJ57" s="52">
        <f t="shared" si="23"/>
        <v>8.0797988769589324E-2</v>
      </c>
      <c r="AK57" s="2">
        <v>46156</v>
      </c>
      <c r="AL57" t="str">
        <v>91282CQN</v>
      </c>
      <c r="AM57">
        <v>7.2099999999999997E-2</v>
      </c>
      <c r="AN57">
        <v>3.6562299999999999</v>
      </c>
      <c r="AO57">
        <v>0.90029999999999999</v>
      </c>
      <c r="AP57">
        <v>109.859375</v>
      </c>
      <c r="AQ57">
        <f>VLOOKUP(AL57,工作表1!$F$3:$G$1000,2,FALSE)</f>
        <v>4.125</v>
      </c>
      <c r="AR57" t="str">
        <f>VLOOKUP(AL57,工作表1!$F$3:$H$1000,3,FALSE)</f>
        <v>2033/4/30</v>
      </c>
      <c r="AS57">
        <f t="shared" si="8"/>
        <v>3.6408999999999998</v>
      </c>
      <c r="AT57">
        <f t="shared" si="9"/>
        <v>0.4841000000000002</v>
      </c>
      <c r="AU57" s="43">
        <f t="shared" si="24"/>
        <v>46326</v>
      </c>
      <c r="AV57" s="43">
        <f t="shared" si="10"/>
        <v>46295</v>
      </c>
      <c r="AW57" s="45">
        <f t="shared" si="25"/>
        <v>0.16905737704918031</v>
      </c>
      <c r="AX57" s="45">
        <f t="shared" si="26"/>
        <v>1.7286464181450707</v>
      </c>
      <c r="AY57" s="47">
        <f t="shared" si="27"/>
        <v>99.055147902219474</v>
      </c>
      <c r="AZ57" s="47">
        <f t="shared" si="28"/>
        <v>109.67405378108903</v>
      </c>
      <c r="BA57" s="43"/>
      <c r="BC57" s="2">
        <v>46155</v>
      </c>
      <c r="BD57" t="str">
        <v>91282CHT</v>
      </c>
      <c r="BE57">
        <v>-2.2421000000000002</v>
      </c>
      <c r="BF57">
        <v>3.8024800000000001</v>
      </c>
      <c r="BG57">
        <v>0.88700000000000001</v>
      </c>
      <c r="BH57">
        <v>109.609375</v>
      </c>
      <c r="BI57">
        <f>VLOOKUP(BD57,工作表1!$K$3:$L$1000,2,FALSE)</f>
        <v>3.875</v>
      </c>
      <c r="BJ57" t="str">
        <f>VLOOKUP(BD57,工作表1!$K$3:$M$1000,3,FALSE)</f>
        <v>2033/8/15</v>
      </c>
      <c r="BK57">
        <f t="shared" si="11"/>
        <v>3.6435</v>
      </c>
      <c r="BL57">
        <f t="shared" si="12"/>
        <v>0.23150000000000004</v>
      </c>
      <c r="BM57" s="43">
        <f t="shared" si="29"/>
        <v>46249</v>
      </c>
      <c r="BN57" s="43">
        <f t="shared" si="13"/>
        <v>46387</v>
      </c>
      <c r="BO57" s="45">
        <f t="shared" si="30"/>
        <v>0.94198895027624308</v>
      </c>
      <c r="BP57" s="45">
        <f t="shared" si="31"/>
        <v>3.3943862105502154</v>
      </c>
      <c r="BQ57" s="47">
        <f t="shared" si="32"/>
        <v>97.259134571295775</v>
      </c>
      <c r="BR57" s="47">
        <f t="shared" si="33"/>
        <v>109.05582919498681</v>
      </c>
    </row>
    <row r="58" spans="2:70" x14ac:dyDescent="0.25">
      <c r="B58" s="2">
        <f ca="1"/>
        <v>46155</v>
      </c>
      <c r="C58">
        <f ca="1"/>
        <v>109.75</v>
      </c>
      <c r="D58">
        <f ca="1"/>
        <v>109.78125</v>
      </c>
      <c r="E58">
        <f t="shared" ca="1" si="35"/>
        <v>109.84375</v>
      </c>
      <c r="F58" s="2">
        <v>46157</v>
      </c>
      <c r="G58">
        <v>3.6436799999999998</v>
      </c>
      <c r="H58" s="43">
        <v>46157</v>
      </c>
      <c r="I58">
        <v>4.4252000000000002</v>
      </c>
      <c r="J58" s="2"/>
      <c r="L58" s="2">
        <v>46155</v>
      </c>
      <c r="M58" t="str">
        <v>91282CPY</v>
      </c>
      <c r="N58">
        <v>0.90300000000000002</v>
      </c>
      <c r="O58">
        <v>3.4135800000000001</v>
      </c>
      <c r="P58">
        <v>0.89370000000000005</v>
      </c>
      <c r="Q58">
        <v>110</v>
      </c>
      <c r="R58">
        <f>VLOOKUP(M58,工作表1!$A$3:$B$1000,2,FALSE)</f>
        <v>4</v>
      </c>
      <c r="S58" t="str">
        <f>VLOOKUP(M58,工作表1!$A$3:$C$1000,3,FALSE)</f>
        <v>2033/1/31</v>
      </c>
      <c r="T58">
        <f t="shared" si="3"/>
        <v>3.6435</v>
      </c>
      <c r="U58">
        <f t="shared" si="0"/>
        <v>0.35650000000000004</v>
      </c>
      <c r="V58" s="43">
        <f t="shared" si="14"/>
        <v>46234</v>
      </c>
      <c r="W58" s="43">
        <f t="shared" si="4"/>
        <v>46203</v>
      </c>
      <c r="X58" s="45">
        <f t="shared" si="15"/>
        <v>1.1381215469613259</v>
      </c>
      <c r="Y58" s="45">
        <f t="shared" si="16"/>
        <v>1.653190040112011</v>
      </c>
      <c r="Z58" s="47">
        <f t="shared" si="17"/>
        <v>98.359775229444509</v>
      </c>
      <c r="AA58" s="47">
        <f t="shared" si="18"/>
        <v>109.93916151134219</v>
      </c>
      <c r="AB58" s="45">
        <f t="shared" si="19"/>
        <v>4.2872000000000003</v>
      </c>
      <c r="AC58" s="2" t="str">
        <f t="shared" si="5"/>
        <v>TY1</v>
      </c>
      <c r="AD58">
        <f t="shared" si="6"/>
        <v>110</v>
      </c>
      <c r="AE58">
        <f t="shared" si="7"/>
        <v>109.75</v>
      </c>
      <c r="AF58" s="49">
        <f t="shared" si="34"/>
        <v>0.25</v>
      </c>
      <c r="AG58" s="3">
        <f t="shared" si="20"/>
        <v>109.93916151134219</v>
      </c>
      <c r="AH58">
        <f t="shared" si="21"/>
        <v>109.57745392646267</v>
      </c>
      <c r="AI58" s="51">
        <f t="shared" si="22"/>
        <v>0.36170758487952526</v>
      </c>
      <c r="AJ58" s="52">
        <f t="shared" si="23"/>
        <v>0.11170758487952526</v>
      </c>
      <c r="AK58" s="2">
        <v>46155</v>
      </c>
      <c r="AL58" t="str">
        <v>91282CQN</v>
      </c>
      <c r="AM58">
        <v>0.42859999999999998</v>
      </c>
      <c r="AN58">
        <v>3.6300300000000001</v>
      </c>
      <c r="AO58">
        <v>0.90029999999999999</v>
      </c>
      <c r="AP58">
        <v>109.75</v>
      </c>
      <c r="AQ58">
        <f>VLOOKUP(AL58,工作表1!$F$3:$G$1000,2,FALSE)</f>
        <v>4.125</v>
      </c>
      <c r="AR58" t="str">
        <f>VLOOKUP(AL58,工作表1!$F$3:$H$1000,3,FALSE)</f>
        <v>2033/4/30</v>
      </c>
      <c r="AS58">
        <f t="shared" si="8"/>
        <v>3.6435</v>
      </c>
      <c r="AT58">
        <f t="shared" si="9"/>
        <v>0.48150000000000004</v>
      </c>
      <c r="AU58" s="43">
        <f t="shared" si="24"/>
        <v>46326</v>
      </c>
      <c r="AV58" s="43">
        <f t="shared" si="10"/>
        <v>46295</v>
      </c>
      <c r="AW58" s="45">
        <f t="shared" si="25"/>
        <v>0.15778688524590165</v>
      </c>
      <c r="AX58" s="45">
        <f t="shared" si="26"/>
        <v>1.7286772962048058</v>
      </c>
      <c r="AY58" s="47">
        <f t="shared" si="27"/>
        <v>98.96946210104457</v>
      </c>
      <c r="AZ58" s="47">
        <f t="shared" si="28"/>
        <v>109.57745392646267</v>
      </c>
      <c r="BA58" s="43"/>
      <c r="BC58" s="2">
        <v>46154</v>
      </c>
      <c r="BD58" t="str">
        <v>91282CHT</v>
      </c>
      <c r="BE58">
        <v>-2.3342000000000001</v>
      </c>
      <c r="BF58">
        <v>3.8056199999999998</v>
      </c>
      <c r="BG58">
        <v>0.88700000000000001</v>
      </c>
      <c r="BH58">
        <v>109.65625</v>
      </c>
      <c r="BI58">
        <f>VLOOKUP(BD58,工作表1!$K$3:$L$1000,2,FALSE)</f>
        <v>3.875</v>
      </c>
      <c r="BJ58" t="str">
        <f>VLOOKUP(BD58,工作表1!$K$3:$M$1000,3,FALSE)</f>
        <v>2033/8/15</v>
      </c>
      <c r="BK58">
        <f t="shared" si="11"/>
        <v>3.6446000000000001</v>
      </c>
      <c r="BL58">
        <f t="shared" si="12"/>
        <v>0.23039999999999994</v>
      </c>
      <c r="BM58" s="43">
        <f t="shared" si="29"/>
        <v>46249</v>
      </c>
      <c r="BN58" s="43">
        <f t="shared" si="13"/>
        <v>46387</v>
      </c>
      <c r="BO58" s="45">
        <f t="shared" si="30"/>
        <v>0.93128453038674031</v>
      </c>
      <c r="BP58" s="45">
        <f t="shared" si="31"/>
        <v>3.3942982290168775</v>
      </c>
      <c r="BQ58" s="47">
        <f t="shared" si="32"/>
        <v>97.298249629986074</v>
      </c>
      <c r="BR58" s="47">
        <f t="shared" si="33"/>
        <v>109.09815640239079</v>
      </c>
    </row>
    <row r="59" spans="2:70" x14ac:dyDescent="0.25">
      <c r="B59" s="2">
        <f ca="1"/>
        <v>46154</v>
      </c>
      <c r="C59">
        <f ca="1"/>
        <v>109.796875</v>
      </c>
      <c r="D59">
        <f ca="1"/>
        <v>110.171875</v>
      </c>
      <c r="E59">
        <f t="shared" ca="1" si="35"/>
        <v>109.78125</v>
      </c>
      <c r="F59" s="2">
        <v>46156</v>
      </c>
      <c r="G59">
        <v>3.6408999999999998</v>
      </c>
      <c r="H59" s="43">
        <v>46156</v>
      </c>
      <c r="I59">
        <v>4.3109000000000002</v>
      </c>
      <c r="J59" s="2"/>
      <c r="L59" s="2">
        <v>46154</v>
      </c>
      <c r="M59" t="str">
        <v>91282CPY</v>
      </c>
      <c r="N59">
        <v>0.74570000000000003</v>
      </c>
      <c r="O59">
        <v>3.45913</v>
      </c>
      <c r="P59">
        <v>0.89370000000000005</v>
      </c>
      <c r="Q59">
        <v>110.03125</v>
      </c>
      <c r="R59">
        <f>VLOOKUP(M59,工作表1!$A$3:$B$1000,2,FALSE)</f>
        <v>4</v>
      </c>
      <c r="S59" t="str">
        <f>VLOOKUP(M59,工作表1!$A$3:$C$1000,3,FALSE)</f>
        <v>2033/1/31</v>
      </c>
      <c r="T59">
        <f t="shared" si="3"/>
        <v>3.6446000000000001</v>
      </c>
      <c r="U59">
        <f t="shared" si="0"/>
        <v>0.35539999999999994</v>
      </c>
      <c r="V59" s="43">
        <f t="shared" si="14"/>
        <v>46234</v>
      </c>
      <c r="W59" s="43">
        <f t="shared" si="4"/>
        <v>46203</v>
      </c>
      <c r="X59" s="45">
        <f t="shared" si="15"/>
        <v>1.1270718232044199</v>
      </c>
      <c r="Y59" s="45">
        <f t="shared" si="16"/>
        <v>1.6530992204646937</v>
      </c>
      <c r="Z59" s="47">
        <f t="shared" si="17"/>
        <v>98.382875184769063</v>
      </c>
      <c r="AA59" s="47">
        <f t="shared" si="18"/>
        <v>109.96262230062197</v>
      </c>
      <c r="AB59" s="45">
        <f t="shared" si="19"/>
        <v>4.2937000000000003</v>
      </c>
      <c r="AC59" s="2" t="str">
        <f t="shared" si="5"/>
        <v>TY1</v>
      </c>
      <c r="AD59">
        <f t="shared" si="6"/>
        <v>110.03125</v>
      </c>
      <c r="AE59">
        <f t="shared" si="7"/>
        <v>109.796875</v>
      </c>
      <c r="AF59" s="49">
        <f t="shared" si="34"/>
        <v>0.234375</v>
      </c>
      <c r="AG59" s="3">
        <f t="shared" si="20"/>
        <v>109.96262230062197</v>
      </c>
      <c r="AH59">
        <f t="shared" si="21"/>
        <v>109.61002242109232</v>
      </c>
      <c r="AI59" s="51">
        <f t="shared" si="22"/>
        <v>0.35259987952964877</v>
      </c>
      <c r="AJ59" s="52">
        <f t="shared" si="23"/>
        <v>0.11822487952964877</v>
      </c>
      <c r="AK59" s="2">
        <v>46154</v>
      </c>
      <c r="AL59" t="str">
        <v>91282CQN</v>
      </c>
      <c r="AM59">
        <v>6.2E-2</v>
      </c>
      <c r="AN59">
        <v>3.6608399999999999</v>
      </c>
      <c r="AO59">
        <v>0.90029999999999999</v>
      </c>
      <c r="AP59">
        <v>109.796875</v>
      </c>
      <c r="AQ59">
        <f>VLOOKUP(AL59,工作表1!$F$3:$G$1000,2,FALSE)</f>
        <v>4.125</v>
      </c>
      <c r="AR59" t="str">
        <f>VLOOKUP(AL59,工作表1!$F$3:$H$1000,3,FALSE)</f>
        <v>2033/4/30</v>
      </c>
      <c r="AS59">
        <f t="shared" si="8"/>
        <v>3.6446000000000001</v>
      </c>
      <c r="AT59">
        <f t="shared" si="9"/>
        <v>0.48039999999999994</v>
      </c>
      <c r="AU59" s="43">
        <f t="shared" si="24"/>
        <v>46326</v>
      </c>
      <c r="AV59" s="43">
        <f t="shared" si="10"/>
        <v>46295</v>
      </c>
      <c r="AW59" s="45">
        <f t="shared" si="25"/>
        <v>0.14651639344262293</v>
      </c>
      <c r="AX59" s="45">
        <f t="shared" si="26"/>
        <v>1.7287081742645407</v>
      </c>
      <c r="AY59" s="47">
        <f t="shared" si="27"/>
        <v>99.000635453593745</v>
      </c>
      <c r="AZ59" s="47">
        <f t="shared" si="28"/>
        <v>109.61002242109232</v>
      </c>
      <c r="BA59" s="43"/>
      <c r="BC59" s="2">
        <v>46153</v>
      </c>
      <c r="BD59" t="str">
        <v>91282CHT</v>
      </c>
      <c r="BE59">
        <v>-2.6494</v>
      </c>
      <c r="BF59">
        <v>3.80979</v>
      </c>
      <c r="BG59">
        <v>0.88700000000000001</v>
      </c>
      <c r="BH59">
        <v>110.046875</v>
      </c>
      <c r="BI59">
        <f>VLOOKUP(BD59,工作表1!$K$3:$L$1000,2,FALSE)</f>
        <v>3.875</v>
      </c>
      <c r="BJ59" t="str">
        <f>VLOOKUP(BD59,工作表1!$K$3:$M$1000,3,FALSE)</f>
        <v>2033/8/15</v>
      </c>
      <c r="BK59">
        <f t="shared" si="11"/>
        <v>3.6437900000000001</v>
      </c>
      <c r="BL59">
        <f t="shared" si="12"/>
        <v>0.23120999999999992</v>
      </c>
      <c r="BM59" s="43">
        <f t="shared" si="29"/>
        <v>46249</v>
      </c>
      <c r="BN59" s="43">
        <f t="shared" si="13"/>
        <v>46387</v>
      </c>
      <c r="BO59" s="45">
        <f t="shared" si="30"/>
        <v>0.92058011049723754</v>
      </c>
      <c r="BP59" s="45">
        <f t="shared" si="31"/>
        <v>3.3942102474835387</v>
      </c>
      <c r="BQ59" s="47">
        <f t="shared" si="32"/>
        <v>97.613854528997066</v>
      </c>
      <c r="BR59" s="47">
        <f t="shared" si="33"/>
        <v>109.45081028058095</v>
      </c>
    </row>
    <row r="60" spans="2:70" x14ac:dyDescent="0.25">
      <c r="B60" s="2">
        <f ca="1"/>
        <v>46153</v>
      </c>
      <c r="C60">
        <f ca="1"/>
        <v>110.1875</v>
      </c>
      <c r="D60">
        <f ca="1"/>
        <v>110.5</v>
      </c>
      <c r="E60">
        <f t="shared" ca="1" si="35"/>
        <v>110.171875</v>
      </c>
      <c r="F60" s="2">
        <v>46155</v>
      </c>
      <c r="G60">
        <v>3.6435</v>
      </c>
      <c r="H60" s="43">
        <v>46155</v>
      </c>
      <c r="I60">
        <v>4.2872000000000003</v>
      </c>
      <c r="J60" s="2"/>
      <c r="L60" s="2">
        <v>46153</v>
      </c>
      <c r="M60" t="str">
        <v>91282CPY</v>
      </c>
      <c r="N60">
        <v>0.54349999999999998</v>
      </c>
      <c r="O60">
        <v>3.51064</v>
      </c>
      <c r="P60">
        <v>0.89370000000000005</v>
      </c>
      <c r="Q60">
        <v>110.40625</v>
      </c>
      <c r="R60">
        <f>VLOOKUP(M60,工作表1!$A$3:$B$1000,2,FALSE)</f>
        <v>4</v>
      </c>
      <c r="S60" t="str">
        <f>VLOOKUP(M60,工作表1!$A$3:$C$1000,3,FALSE)</f>
        <v>2033/1/31</v>
      </c>
      <c r="T60">
        <f t="shared" si="3"/>
        <v>3.6437900000000001</v>
      </c>
      <c r="U60">
        <f t="shared" si="0"/>
        <v>0.35620999999999992</v>
      </c>
      <c r="V60" s="43">
        <f t="shared" si="14"/>
        <v>46234</v>
      </c>
      <c r="W60" s="43">
        <f t="shared" si="4"/>
        <v>46203</v>
      </c>
      <c r="X60" s="45">
        <f t="shared" si="15"/>
        <v>1.1160220994475138</v>
      </c>
      <c r="Y60" s="45">
        <f t="shared" si="16"/>
        <v>1.6530084008173769</v>
      </c>
      <c r="Z60" s="47">
        <f t="shared" si="17"/>
        <v>98.691204044683644</v>
      </c>
      <c r="AA60" s="47">
        <f t="shared" si="18"/>
        <v>110.30495412434165</v>
      </c>
      <c r="AB60" s="45">
        <f t="shared" si="19"/>
        <v>4.2411000000000003</v>
      </c>
      <c r="AC60" s="2" t="str">
        <f t="shared" si="5"/>
        <v>TY1</v>
      </c>
      <c r="AD60">
        <f t="shared" si="6"/>
        <v>110.40625</v>
      </c>
      <c r="AE60">
        <f t="shared" si="7"/>
        <v>110.1875</v>
      </c>
      <c r="AF60" s="49">
        <f t="shared" si="34"/>
        <v>0.21875</v>
      </c>
      <c r="AG60" s="3">
        <f t="shared" si="20"/>
        <v>110.30495412434165</v>
      </c>
      <c r="AH60">
        <f t="shared" si="21"/>
        <v>109.95779293470179</v>
      </c>
      <c r="AI60" s="51">
        <f t="shared" si="22"/>
        <v>0.34716118963986276</v>
      </c>
      <c r="AJ60" s="52">
        <f t="shared" si="23"/>
        <v>0.12841118963986276</v>
      </c>
      <c r="AK60" s="2">
        <v>46153</v>
      </c>
      <c r="AL60" t="str">
        <v>91282CQN</v>
      </c>
      <c r="AM60">
        <v>-0.36409999999999998</v>
      </c>
      <c r="AN60">
        <v>3.69218</v>
      </c>
      <c r="AO60">
        <v>0.90029999999999999</v>
      </c>
      <c r="AP60">
        <v>110.1875</v>
      </c>
      <c r="AQ60">
        <f>VLOOKUP(AL60,工作表1!$F$3:$G$1000,2,FALSE)</f>
        <v>4.125</v>
      </c>
      <c r="AR60" t="str">
        <f>VLOOKUP(AL60,工作表1!$F$3:$H$1000,3,FALSE)</f>
        <v>2033/4/30</v>
      </c>
      <c r="AS60">
        <f t="shared" si="8"/>
        <v>3.6437900000000001</v>
      </c>
      <c r="AT60">
        <f t="shared" si="9"/>
        <v>0.48120999999999992</v>
      </c>
      <c r="AU60" s="43">
        <f t="shared" si="24"/>
        <v>46326</v>
      </c>
      <c r="AV60" s="43">
        <f t="shared" si="10"/>
        <v>46295</v>
      </c>
      <c r="AW60" s="45">
        <f t="shared" si="25"/>
        <v>0.13524590163934427</v>
      </c>
      <c r="AX60" s="45">
        <f t="shared" si="26"/>
        <v>1.728739052324276</v>
      </c>
      <c r="AY60" s="47">
        <f t="shared" si="27"/>
        <v>99.316327156052665</v>
      </c>
      <c r="AZ60" s="47">
        <f t="shared" si="28"/>
        <v>109.95779293470179</v>
      </c>
      <c r="BA60" s="43"/>
      <c r="BC60" s="2">
        <v>46150</v>
      </c>
      <c r="BD60" t="str">
        <v>91282CHT</v>
      </c>
      <c r="BE60">
        <v>-2.9094000000000002</v>
      </c>
      <c r="BF60">
        <v>3.7989299999999999</v>
      </c>
      <c r="BG60">
        <v>0.88700000000000001</v>
      </c>
      <c r="BH60">
        <v>110.390625</v>
      </c>
      <c r="BI60">
        <f>VLOOKUP(BD60,工作表1!$K$3:$L$1000,2,FALSE)</f>
        <v>3.875</v>
      </c>
      <c r="BJ60" t="str">
        <f>VLOOKUP(BD60,工作表1!$K$3:$M$1000,3,FALSE)</f>
        <v>2033/8/15</v>
      </c>
      <c r="BK60">
        <f t="shared" si="11"/>
        <v>3.6381999999999999</v>
      </c>
      <c r="BL60">
        <f t="shared" si="12"/>
        <v>0.23680000000000012</v>
      </c>
      <c r="BM60" s="43">
        <f t="shared" si="29"/>
        <v>46249</v>
      </c>
      <c r="BN60" s="43">
        <f t="shared" si="13"/>
        <v>46387</v>
      </c>
      <c r="BO60" s="45">
        <f t="shared" si="30"/>
        <v>0.90987569060773488</v>
      </c>
      <c r="BP60" s="45">
        <f t="shared" si="31"/>
        <v>3.3941222659502008</v>
      </c>
      <c r="BQ60" s="47">
        <f t="shared" si="32"/>
        <v>97.918638165288726</v>
      </c>
      <c r="BR60" s="47">
        <f t="shared" si="33"/>
        <v>109.78775642177074</v>
      </c>
    </row>
    <row r="61" spans="2:70" x14ac:dyDescent="0.25">
      <c r="B61" s="2">
        <f ca="1"/>
        <v>46150</v>
      </c>
      <c r="C61">
        <f ca="1"/>
        <v>110.53125</v>
      </c>
      <c r="D61">
        <f ca="1"/>
        <v>110.34375</v>
      </c>
      <c r="E61">
        <f t="shared" ca="1" si="35"/>
        <v>110.5</v>
      </c>
      <c r="F61" s="2">
        <v>46154</v>
      </c>
      <c r="G61">
        <v>3.6446000000000001</v>
      </c>
      <c r="H61" s="43">
        <v>46154</v>
      </c>
      <c r="I61">
        <v>4.2937000000000003</v>
      </c>
      <c r="J61" s="2"/>
      <c r="L61" s="2">
        <v>46150</v>
      </c>
      <c r="M61" t="str">
        <v>91282CPY</v>
      </c>
      <c r="N61">
        <v>0.23089999999999999</v>
      </c>
      <c r="O61">
        <v>3.5844</v>
      </c>
      <c r="P61">
        <v>0.89370000000000005</v>
      </c>
      <c r="Q61">
        <v>110.75</v>
      </c>
      <c r="R61">
        <f>VLOOKUP(M61,工作表1!$A$3:$B$1000,2,FALSE)</f>
        <v>4</v>
      </c>
      <c r="S61" t="str">
        <f>VLOOKUP(M61,工作表1!$A$3:$C$1000,3,FALSE)</f>
        <v>2033/1/31</v>
      </c>
      <c r="T61">
        <f t="shared" si="3"/>
        <v>3.6381999999999999</v>
      </c>
      <c r="U61">
        <f t="shared" si="0"/>
        <v>0.36180000000000012</v>
      </c>
      <c r="V61" s="43">
        <f t="shared" si="14"/>
        <v>46234</v>
      </c>
      <c r="W61" s="43">
        <f t="shared" si="4"/>
        <v>46203</v>
      </c>
      <c r="X61" s="45">
        <f t="shared" si="15"/>
        <v>1.1049723756906078</v>
      </c>
      <c r="Y61" s="45">
        <f t="shared" si="16"/>
        <v>1.6529175811700598</v>
      </c>
      <c r="Z61" s="47">
        <f t="shared" si="17"/>
        <v>98.987065355414401</v>
      </c>
      <c r="AA61" s="47">
        <f t="shared" si="18"/>
        <v>110.63258757268622</v>
      </c>
      <c r="AB61" s="45">
        <f t="shared" si="19"/>
        <v>4.1756000000000002</v>
      </c>
      <c r="AC61" s="2" t="str">
        <f t="shared" si="5"/>
        <v>TY1</v>
      </c>
      <c r="AD61">
        <f t="shared" si="6"/>
        <v>110.75</v>
      </c>
      <c r="AE61">
        <f t="shared" si="7"/>
        <v>110.53125</v>
      </c>
      <c r="AF61" s="49">
        <f t="shared" si="34"/>
        <v>0.21875</v>
      </c>
      <c r="AG61" s="3">
        <f t="shared" si="20"/>
        <v>110.63258757268622</v>
      </c>
      <c r="AH61">
        <f t="shared" si="21"/>
        <v>110.29117261794917</v>
      </c>
      <c r="AI61" s="51">
        <f t="shared" si="22"/>
        <v>0.34141495473704708</v>
      </c>
      <c r="AJ61" s="52">
        <f t="shared" si="23"/>
        <v>0.12266495473704708</v>
      </c>
      <c r="AK61" s="2">
        <v>46150</v>
      </c>
      <c r="AL61" t="str">
        <v>91282CQN</v>
      </c>
      <c r="AM61">
        <v>-0.56499999999999995</v>
      </c>
      <c r="AN61">
        <v>3.69604</v>
      </c>
      <c r="AO61">
        <v>0.90029999999999999</v>
      </c>
      <c r="AP61">
        <v>110.53125</v>
      </c>
      <c r="AQ61">
        <f>VLOOKUP(AL61,工作表1!$F$3:$G$1000,2,FALSE)</f>
        <v>4.125</v>
      </c>
      <c r="AR61" t="str">
        <f>VLOOKUP(AL61,工作表1!$F$3:$H$1000,3,FALSE)</f>
        <v>2033/4/30</v>
      </c>
      <c r="AS61">
        <f t="shared" si="8"/>
        <v>3.6381999999999999</v>
      </c>
      <c r="AT61">
        <f t="shared" si="9"/>
        <v>0.48680000000000012</v>
      </c>
      <c r="AU61" s="43">
        <f t="shared" si="24"/>
        <v>46326</v>
      </c>
      <c r="AV61" s="43">
        <f t="shared" si="10"/>
        <v>46295</v>
      </c>
      <c r="AW61" s="45">
        <f t="shared" si="25"/>
        <v>0.12397540983606557</v>
      </c>
      <c r="AX61" s="45">
        <f t="shared" si="26"/>
        <v>1.7287699303840107</v>
      </c>
      <c r="AY61" s="47">
        <f t="shared" si="27"/>
        <v>99.620952738381035</v>
      </c>
      <c r="AZ61" s="47">
        <f t="shared" si="28"/>
        <v>110.29117261794917</v>
      </c>
      <c r="BA61" s="43"/>
      <c r="BC61" s="2">
        <v>46149</v>
      </c>
      <c r="BD61" t="str">
        <v>91282CHT</v>
      </c>
      <c r="BE61">
        <v>-2.2622</v>
      </c>
      <c r="BF61">
        <v>3.7766199999999999</v>
      </c>
      <c r="BG61">
        <v>0.88700000000000001</v>
      </c>
      <c r="BH61">
        <v>110.15625</v>
      </c>
      <c r="BI61">
        <f>VLOOKUP(BD61,工作表1!$K$3:$L$1000,2,FALSE)</f>
        <v>3.875</v>
      </c>
      <c r="BJ61" t="str">
        <f>VLOOKUP(BD61,工作表1!$K$3:$M$1000,3,FALSE)</f>
        <v>2033/8/15</v>
      </c>
      <c r="BK61">
        <f t="shared" si="11"/>
        <v>3.6444000000000001</v>
      </c>
      <c r="BL61">
        <f t="shared" si="12"/>
        <v>0.23059999999999992</v>
      </c>
      <c r="BM61" s="43">
        <f t="shared" si="29"/>
        <v>46249</v>
      </c>
      <c r="BN61" s="43">
        <f t="shared" si="13"/>
        <v>46387</v>
      </c>
      <c r="BO61" s="45">
        <f t="shared" si="30"/>
        <v>0.87776243093922657</v>
      </c>
      <c r="BP61" s="45">
        <f t="shared" si="31"/>
        <v>3.3938583213501854</v>
      </c>
      <c r="BQ61" s="47">
        <f t="shared" si="32"/>
        <v>97.751794111434705</v>
      </c>
      <c r="BR61" s="47">
        <f t="shared" si="33"/>
        <v>109.59649858897521</v>
      </c>
    </row>
    <row r="62" spans="2:70" x14ac:dyDescent="0.25">
      <c r="B62" s="2">
        <f ca="1"/>
        <v>46149</v>
      </c>
      <c r="C62">
        <f ca="1"/>
        <v>110.296875</v>
      </c>
      <c r="D62">
        <f ca="1"/>
        <v>110.59375</v>
      </c>
      <c r="E62">
        <f t="shared" ca="1" si="35"/>
        <v>110.34375</v>
      </c>
      <c r="F62" s="2">
        <v>46153</v>
      </c>
      <c r="G62">
        <v>3.6437900000000001</v>
      </c>
      <c r="H62" s="43">
        <v>46153</v>
      </c>
      <c r="I62">
        <v>4.2411000000000003</v>
      </c>
      <c r="J62" s="2"/>
      <c r="L62" s="2">
        <v>46149</v>
      </c>
      <c r="M62" t="str">
        <v>91282CPY</v>
      </c>
      <c r="N62">
        <v>0.56769999999999998</v>
      </c>
      <c r="O62">
        <v>3.5184000000000002</v>
      </c>
      <c r="P62">
        <v>0.89370000000000005</v>
      </c>
      <c r="Q62">
        <v>110.515625</v>
      </c>
      <c r="R62">
        <f>VLOOKUP(M62,工作表1!$A$3:$B$1000,2,FALSE)</f>
        <v>4</v>
      </c>
      <c r="S62" t="str">
        <f>VLOOKUP(M62,工作表1!$A$3:$C$1000,3,FALSE)</f>
        <v>2033/1/31</v>
      </c>
      <c r="T62">
        <f t="shared" si="3"/>
        <v>3.6444000000000001</v>
      </c>
      <c r="U62">
        <f t="shared" si="0"/>
        <v>0.35559999999999992</v>
      </c>
      <c r="V62" s="43">
        <f t="shared" si="14"/>
        <v>46234</v>
      </c>
      <c r="W62" s="43">
        <f t="shared" si="4"/>
        <v>46203</v>
      </c>
      <c r="X62" s="45">
        <f t="shared" si="15"/>
        <v>1.0718232044198894</v>
      </c>
      <c r="Y62" s="45">
        <f t="shared" si="16"/>
        <v>1.6526451222281087</v>
      </c>
      <c r="Z62" s="47">
        <f t="shared" si="17"/>
        <v>98.811728594869791</v>
      </c>
      <c r="AA62" s="47">
        <f t="shared" si="18"/>
        <v>110.42971491601271</v>
      </c>
      <c r="AB62" s="45">
        <f t="shared" si="19"/>
        <v>4.2122000000000002</v>
      </c>
      <c r="AC62" s="2" t="str">
        <f t="shared" si="5"/>
        <v>TY1</v>
      </c>
      <c r="AD62">
        <f t="shared" si="6"/>
        <v>110.515625</v>
      </c>
      <c r="AE62">
        <f t="shared" si="7"/>
        <v>110.296875</v>
      </c>
      <c r="AF62" s="49">
        <f t="shared" si="34"/>
        <v>0.21875</v>
      </c>
      <c r="AG62" s="3">
        <f t="shared" si="20"/>
        <v>110.42971491601271</v>
      </c>
      <c r="AH62">
        <f t="shared" si="21"/>
        <v>110.09227783258166</v>
      </c>
      <c r="AI62" s="51">
        <f t="shared" si="22"/>
        <v>0.33743708343105538</v>
      </c>
      <c r="AJ62" s="52">
        <f t="shared" si="23"/>
        <v>0.11868708343105538</v>
      </c>
      <c r="AK62" s="2">
        <v>46149</v>
      </c>
      <c r="AL62" t="str">
        <v>91282CQN</v>
      </c>
      <c r="AM62">
        <v>-0.20780000000000001</v>
      </c>
      <c r="AN62">
        <v>3.6726200000000002</v>
      </c>
      <c r="AO62">
        <v>0.90029999999999999</v>
      </c>
      <c r="AP62">
        <v>110.296875</v>
      </c>
      <c r="AQ62">
        <f>VLOOKUP(AL62,工作表1!$F$3:$G$1000,2,FALSE)</f>
        <v>4.125</v>
      </c>
      <c r="AR62" t="str">
        <f>VLOOKUP(AL62,工作表1!$F$3:$H$1000,3,FALSE)</f>
        <v>2033/4/30</v>
      </c>
      <c r="AS62">
        <f t="shared" si="8"/>
        <v>3.6444000000000001</v>
      </c>
      <c r="AT62">
        <f t="shared" si="9"/>
        <v>0.48059999999999992</v>
      </c>
      <c r="AU62" s="43">
        <f t="shared" si="24"/>
        <v>46326</v>
      </c>
      <c r="AV62" s="43">
        <f t="shared" si="10"/>
        <v>46295</v>
      </c>
      <c r="AW62" s="45">
        <f t="shared" si="25"/>
        <v>9.0163934426229511E-2</v>
      </c>
      <c r="AX62" s="45">
        <f t="shared" si="26"/>
        <v>1.7288625645632156</v>
      </c>
      <c r="AY62" s="47">
        <f t="shared" si="27"/>
        <v>99.446273851394722</v>
      </c>
      <c r="AZ62" s="47">
        <f t="shared" si="28"/>
        <v>110.09227783258166</v>
      </c>
      <c r="BA62" s="43"/>
      <c r="BC62" s="2">
        <v>46148</v>
      </c>
      <c r="BD62" t="str">
        <v>91282CHT</v>
      </c>
      <c r="BE62">
        <v>-2.5627</v>
      </c>
      <c r="BF62">
        <v>3.7791700000000001</v>
      </c>
      <c r="BG62">
        <v>0.88700000000000001</v>
      </c>
      <c r="BH62">
        <v>110.4375</v>
      </c>
      <c r="BI62">
        <f>VLOOKUP(BD62,工作表1!$K$3:$L$1000,2,FALSE)</f>
        <v>3.875</v>
      </c>
      <c r="BJ62" t="str">
        <f>VLOOKUP(BD62,工作表1!$K$3:$M$1000,3,FALSE)</f>
        <v>2033/8/15</v>
      </c>
      <c r="BK62">
        <f t="shared" si="11"/>
        <v>3.6452599999999999</v>
      </c>
      <c r="BL62">
        <f t="shared" si="12"/>
        <v>0.22974000000000006</v>
      </c>
      <c r="BM62" s="43">
        <f t="shared" si="29"/>
        <v>46249</v>
      </c>
      <c r="BN62" s="43">
        <f t="shared" si="13"/>
        <v>46387</v>
      </c>
      <c r="BO62" s="45">
        <f t="shared" si="30"/>
        <v>0.8670580110497238</v>
      </c>
      <c r="BP62" s="45">
        <f t="shared" si="31"/>
        <v>3.3937703398168471</v>
      </c>
      <c r="BQ62" s="47">
        <f t="shared" si="32"/>
        <v>97.994022627976548</v>
      </c>
      <c r="BR62" s="47">
        <f t="shared" si="33"/>
        <v>109.86765964589237</v>
      </c>
    </row>
    <row r="63" spans="2:70" x14ac:dyDescent="0.25">
      <c r="B63" s="2">
        <f ca="1"/>
        <v>46148</v>
      </c>
      <c r="C63">
        <f ca="1"/>
        <v>110.578125</v>
      </c>
      <c r="D63">
        <f ca="1"/>
        <v>110.140625</v>
      </c>
      <c r="E63">
        <f t="shared" ca="1" si="35"/>
        <v>110.59375</v>
      </c>
      <c r="F63" s="2">
        <v>46150</v>
      </c>
      <c r="G63">
        <v>3.6381999999999999</v>
      </c>
      <c r="H63" s="43">
        <v>46150</v>
      </c>
      <c r="I63">
        <v>4.1756000000000002</v>
      </c>
      <c r="J63" s="2"/>
      <c r="L63" s="2">
        <v>46148</v>
      </c>
      <c r="M63" t="str">
        <v>91282CPY</v>
      </c>
      <c r="N63">
        <v>0.30509999999999998</v>
      </c>
      <c r="O63">
        <v>3.5798399999999999</v>
      </c>
      <c r="P63">
        <v>0.89370000000000005</v>
      </c>
      <c r="Q63">
        <v>110.796875</v>
      </c>
      <c r="R63">
        <f>VLOOKUP(M63,工作表1!$A$3:$B$1000,2,FALSE)</f>
        <v>4</v>
      </c>
      <c r="S63" t="str">
        <f>VLOOKUP(M63,工作表1!$A$3:$C$1000,3,FALSE)</f>
        <v>2033/1/31</v>
      </c>
      <c r="T63">
        <f t="shared" si="3"/>
        <v>3.6452599999999999</v>
      </c>
      <c r="U63">
        <f t="shared" si="0"/>
        <v>0.35474000000000006</v>
      </c>
      <c r="V63" s="43">
        <f t="shared" si="14"/>
        <v>46234</v>
      </c>
      <c r="W63" s="43">
        <f t="shared" si="4"/>
        <v>46203</v>
      </c>
      <c r="X63" s="45">
        <f t="shared" si="15"/>
        <v>1.0607734806629834</v>
      </c>
      <c r="Y63" s="45">
        <f t="shared" si="16"/>
        <v>1.6525543025807916</v>
      </c>
      <c r="Z63" s="47">
        <f t="shared" si="17"/>
        <v>99.053447951382481</v>
      </c>
      <c r="AA63" s="47">
        <f t="shared" si="18"/>
        <v>110.69778154004855</v>
      </c>
      <c r="AB63" s="45">
        <f t="shared" si="19"/>
        <v>4.1717000000000004</v>
      </c>
      <c r="AC63" s="2" t="str">
        <f t="shared" si="5"/>
        <v>TY1</v>
      </c>
      <c r="AD63">
        <f t="shared" si="6"/>
        <v>110.796875</v>
      </c>
      <c r="AE63">
        <f t="shared" si="7"/>
        <v>110.578125</v>
      </c>
      <c r="AF63" s="49">
        <f t="shared" si="34"/>
        <v>0.21875</v>
      </c>
      <c r="AG63" s="3">
        <f t="shared" si="20"/>
        <v>110.69778154004855</v>
      </c>
      <c r="AH63">
        <f t="shared" si="21"/>
        <v>110.35905739187801</v>
      </c>
      <c r="AI63" s="51">
        <f t="shared" si="22"/>
        <v>0.33872414817054164</v>
      </c>
      <c r="AJ63" s="52">
        <f t="shared" si="23"/>
        <v>0.11997414817054164</v>
      </c>
      <c r="AK63" s="2">
        <v>46148</v>
      </c>
      <c r="AL63" t="str">
        <v>91282CQN</v>
      </c>
      <c r="AM63">
        <v>-0.51849999999999996</v>
      </c>
      <c r="AN63">
        <v>3.6939799999999998</v>
      </c>
      <c r="AO63">
        <v>0.90029999999999999</v>
      </c>
      <c r="AP63">
        <v>110.578125</v>
      </c>
      <c r="AQ63">
        <f>VLOOKUP(AL63,工作表1!$F$3:$G$1000,2,FALSE)</f>
        <v>4.125</v>
      </c>
      <c r="AR63" t="str">
        <f>VLOOKUP(AL63,工作表1!$F$3:$H$1000,3,FALSE)</f>
        <v>2033/4/30</v>
      </c>
      <c r="AS63">
        <f t="shared" si="8"/>
        <v>3.6452599999999999</v>
      </c>
      <c r="AT63">
        <f t="shared" si="9"/>
        <v>0.47974000000000006</v>
      </c>
      <c r="AU63" s="43">
        <f t="shared" si="24"/>
        <v>46326</v>
      </c>
      <c r="AV63" s="43">
        <f t="shared" si="10"/>
        <v>46295</v>
      </c>
      <c r="AW63" s="45">
        <f t="shared" si="25"/>
        <v>7.8893442622950824E-2</v>
      </c>
      <c r="AX63" s="45">
        <f t="shared" si="26"/>
        <v>1.728893442622951</v>
      </c>
      <c r="AY63" s="47">
        <f t="shared" si="27"/>
        <v>99.688383925463327</v>
      </c>
      <c r="AZ63" s="47">
        <f t="shared" si="28"/>
        <v>110.35905739187801</v>
      </c>
      <c r="BA63" s="43"/>
      <c r="BC63" s="2">
        <v>46147</v>
      </c>
      <c r="BD63" t="str">
        <v>91282CHT</v>
      </c>
      <c r="BE63">
        <v>-2.5573000000000001</v>
      </c>
      <c r="BF63">
        <v>3.8021400000000001</v>
      </c>
      <c r="BG63">
        <v>0.88700000000000001</v>
      </c>
      <c r="BH63">
        <v>109.984375</v>
      </c>
      <c r="BI63">
        <f>VLOOKUP(BD63,工作表1!$K$3:$L$1000,2,FALSE)</f>
        <v>3.875</v>
      </c>
      <c r="BJ63" t="str">
        <f>VLOOKUP(BD63,工作表1!$K$3:$M$1000,3,FALSE)</f>
        <v>2033/8/15</v>
      </c>
      <c r="BK63">
        <f t="shared" si="11"/>
        <v>3.6482000000000001</v>
      </c>
      <c r="BL63">
        <f t="shared" si="12"/>
        <v>0.22679999999999989</v>
      </c>
      <c r="BM63" s="43">
        <f t="shared" si="29"/>
        <v>46249</v>
      </c>
      <c r="BN63" s="43">
        <f t="shared" si="13"/>
        <v>46387</v>
      </c>
      <c r="BO63" s="45">
        <f t="shared" si="30"/>
        <v>0.85635359116022092</v>
      </c>
      <c r="BP63" s="45">
        <f t="shared" si="31"/>
        <v>3.3936823582835087</v>
      </c>
      <c r="BQ63" s="47">
        <f t="shared" si="32"/>
        <v>97.58775044656862</v>
      </c>
      <c r="BR63" s="47">
        <f t="shared" si="33"/>
        <v>109.40926598884887</v>
      </c>
    </row>
    <row r="64" spans="2:70" x14ac:dyDescent="0.25">
      <c r="B64" s="2">
        <f ca="1"/>
        <v>46147</v>
      </c>
      <c r="C64">
        <f ca="1"/>
        <v>110.125</v>
      </c>
      <c r="D64">
        <f ca="1"/>
        <v>110.03125</v>
      </c>
      <c r="E64">
        <f t="shared" ca="1" si="35"/>
        <v>110.140625</v>
      </c>
      <c r="F64" s="2">
        <v>46149</v>
      </c>
      <c r="G64">
        <v>3.6444000000000001</v>
      </c>
      <c r="H64" s="43">
        <v>46149</v>
      </c>
      <c r="I64">
        <v>4.2122000000000002</v>
      </c>
      <c r="J64" s="2"/>
      <c r="L64" s="2">
        <v>46147</v>
      </c>
      <c r="M64" t="str">
        <v>91282CPY</v>
      </c>
      <c r="N64">
        <v>0.42859999999999998</v>
      </c>
      <c r="O64">
        <v>3.5589300000000001</v>
      </c>
      <c r="P64">
        <v>0.89370000000000005</v>
      </c>
      <c r="Q64">
        <v>110.34375</v>
      </c>
      <c r="R64">
        <f>VLOOKUP(M64,工作表1!$A$3:$B$1000,2,FALSE)</f>
        <v>4</v>
      </c>
      <c r="S64" t="str">
        <f>VLOOKUP(M64,工作表1!$A$3:$C$1000,3,FALSE)</f>
        <v>2033/1/31</v>
      </c>
      <c r="T64">
        <f t="shared" si="3"/>
        <v>3.6482000000000001</v>
      </c>
      <c r="U64">
        <f t="shared" si="0"/>
        <v>0.35179999999999989</v>
      </c>
      <c r="V64" s="43">
        <f t="shared" si="14"/>
        <v>46234</v>
      </c>
      <c r="W64" s="43">
        <f t="shared" si="4"/>
        <v>46203</v>
      </c>
      <c r="X64" s="45">
        <f t="shared" si="15"/>
        <v>1.0497237569060773</v>
      </c>
      <c r="Y64" s="45">
        <f t="shared" si="16"/>
        <v>1.6524634829334746</v>
      </c>
      <c r="Z64" s="47">
        <f t="shared" si="17"/>
        <v>98.655115076086545</v>
      </c>
      <c r="AA64" s="47">
        <f t="shared" si="18"/>
        <v>110.25002666217873</v>
      </c>
      <c r="AB64" s="45">
        <f t="shared" si="19"/>
        <v>4.2514000000000003</v>
      </c>
      <c r="AC64" s="2" t="str">
        <f t="shared" si="5"/>
        <v>TY1</v>
      </c>
      <c r="AD64">
        <f t="shared" si="6"/>
        <v>110.34375</v>
      </c>
      <c r="AE64">
        <f t="shared" si="7"/>
        <v>110.125</v>
      </c>
      <c r="AF64" s="49">
        <f t="shared" si="34"/>
        <v>0.21875</v>
      </c>
      <c r="AG64" s="3">
        <f t="shared" si="20"/>
        <v>110.25002666217873</v>
      </c>
      <c r="AH64">
        <f t="shared" si="21"/>
        <v>109.91554271625354</v>
      </c>
      <c r="AI64" s="51">
        <f t="shared" si="22"/>
        <v>0.33448394592518582</v>
      </c>
      <c r="AJ64" s="52">
        <f t="shared" si="23"/>
        <v>0.11573394592518582</v>
      </c>
      <c r="AK64" s="2">
        <v>46147</v>
      </c>
      <c r="AL64" t="str">
        <v>91282CQN</v>
      </c>
      <c r="AM64">
        <v>-0.33360000000000001</v>
      </c>
      <c r="AN64">
        <v>3.6881400000000002</v>
      </c>
      <c r="AO64">
        <v>0.90029999999999999</v>
      </c>
      <c r="AP64">
        <v>110.125</v>
      </c>
      <c r="AQ64">
        <f>VLOOKUP(AL64,工作表1!$F$3:$G$1000,2,FALSE)</f>
        <v>4.125</v>
      </c>
      <c r="AR64" t="str">
        <f>VLOOKUP(AL64,工作表1!$F$3:$H$1000,3,FALSE)</f>
        <v>2033/4/30</v>
      </c>
      <c r="AS64">
        <f t="shared" si="8"/>
        <v>3.6482000000000001</v>
      </c>
      <c r="AT64">
        <f t="shared" si="9"/>
        <v>0.47679999999999989</v>
      </c>
      <c r="AU64" s="43">
        <f t="shared" si="24"/>
        <v>46326</v>
      </c>
      <c r="AV64" s="43">
        <f t="shared" si="10"/>
        <v>46295</v>
      </c>
      <c r="AW64" s="45">
        <f t="shared" si="25"/>
        <v>6.7622950819672137E-2</v>
      </c>
      <c r="AX64" s="45">
        <f t="shared" si="26"/>
        <v>1.7289243206826859</v>
      </c>
      <c r="AY64" s="47">
        <f t="shared" si="27"/>
        <v>99.290161988721593</v>
      </c>
      <c r="AZ64" s="47">
        <f t="shared" si="28"/>
        <v>109.91554271625354</v>
      </c>
      <c r="BA64" s="43"/>
      <c r="BC64" s="2">
        <v>46146</v>
      </c>
      <c r="BD64" t="str">
        <v>91282CHT</v>
      </c>
      <c r="BE64">
        <v>-2.7378</v>
      </c>
      <c r="BF64">
        <v>3.8146499999999999</v>
      </c>
      <c r="BG64">
        <v>0.88700000000000001</v>
      </c>
      <c r="BH64">
        <v>109.8125</v>
      </c>
      <c r="BI64">
        <f>VLOOKUP(BD64,工作表1!$K$3:$L$1000,2,FALSE)</f>
        <v>3.875</v>
      </c>
      <c r="BJ64" t="str">
        <f>VLOOKUP(BD64,工作表1!$K$3:$M$1000,3,FALSE)</f>
        <v>2033/8/15</v>
      </c>
      <c r="BK64">
        <f t="shared" si="11"/>
        <v>3.649</v>
      </c>
      <c r="BL64">
        <f t="shared" si="12"/>
        <v>0.22599999999999998</v>
      </c>
      <c r="BM64" s="43">
        <f t="shared" si="29"/>
        <v>46249</v>
      </c>
      <c r="BN64" s="43">
        <f t="shared" si="13"/>
        <v>46387</v>
      </c>
      <c r="BO64" s="45">
        <f t="shared" si="30"/>
        <v>0.84564917127071826</v>
      </c>
      <c r="BP64" s="45">
        <f t="shared" si="31"/>
        <v>3.3935943767501704</v>
      </c>
      <c r="BQ64" s="47">
        <f t="shared" si="32"/>
        <v>97.411216190091253</v>
      </c>
      <c r="BR64" s="47">
        <f t="shared" si="33"/>
        <v>109.20828788039302</v>
      </c>
    </row>
    <row r="65" spans="2:70" x14ac:dyDescent="0.25">
      <c r="B65" s="2">
        <f ca="1"/>
        <v>46146</v>
      </c>
      <c r="C65">
        <f ca="1"/>
        <v>109.953125</v>
      </c>
      <c r="D65">
        <f ca="1"/>
        <v>110.53125</v>
      </c>
      <c r="E65">
        <f t="shared" ca="1" si="35"/>
        <v>110.03125</v>
      </c>
      <c r="F65" s="2">
        <v>46148</v>
      </c>
      <c r="G65">
        <v>3.6452599999999999</v>
      </c>
      <c r="H65" s="43">
        <v>46148</v>
      </c>
      <c r="I65">
        <v>4.1717000000000004</v>
      </c>
      <c r="J65" s="2"/>
      <c r="L65" s="2">
        <v>46146</v>
      </c>
      <c r="M65" t="str">
        <v>91282CPY</v>
      </c>
      <c r="N65">
        <v>0.79320000000000002</v>
      </c>
      <c r="O65">
        <v>3.48828</v>
      </c>
      <c r="P65">
        <v>0.89370000000000005</v>
      </c>
      <c r="Q65">
        <v>110.171875</v>
      </c>
      <c r="R65">
        <f>VLOOKUP(M65,工作表1!$A$3:$B$1000,2,FALSE)</f>
        <v>4</v>
      </c>
      <c r="S65" t="str">
        <f>VLOOKUP(M65,工作表1!$A$3:$C$1000,3,FALSE)</f>
        <v>2033/1/31</v>
      </c>
      <c r="T65">
        <f t="shared" si="3"/>
        <v>3.649</v>
      </c>
      <c r="U65">
        <f t="shared" si="0"/>
        <v>0.35099999999999998</v>
      </c>
      <c r="V65" s="43">
        <f t="shared" si="14"/>
        <v>46234</v>
      </c>
      <c r="W65" s="43">
        <f t="shared" si="4"/>
        <v>46203</v>
      </c>
      <c r="X65" s="45">
        <f t="shared" si="15"/>
        <v>1.0386740331491713</v>
      </c>
      <c r="Y65" s="45">
        <f t="shared" si="16"/>
        <v>1.6523726632861577</v>
      </c>
      <c r="Z65" s="47">
        <f t="shared" si="17"/>
        <v>98.495630776335602</v>
      </c>
      <c r="AA65" s="47">
        <f t="shared" si="18"/>
        <v>110.06917568941067</v>
      </c>
      <c r="AB65" s="45">
        <f t="shared" si="19"/>
        <v>4.2606000000000002</v>
      </c>
      <c r="AC65" s="2" t="str">
        <f t="shared" si="5"/>
        <v>TY1</v>
      </c>
      <c r="AD65">
        <f t="shared" si="6"/>
        <v>110.171875</v>
      </c>
      <c r="AE65">
        <f t="shared" si="7"/>
        <v>109.953125</v>
      </c>
      <c r="AF65" s="49">
        <f t="shared" si="34"/>
        <v>0.21875</v>
      </c>
      <c r="AG65" s="3">
        <f t="shared" si="20"/>
        <v>110.06917568941067</v>
      </c>
      <c r="AH65">
        <f t="shared" si="21"/>
        <v>109.72650120762569</v>
      </c>
      <c r="AI65" s="51">
        <f t="shared" si="22"/>
        <v>0.34267448178498228</v>
      </c>
      <c r="AJ65" s="52">
        <f t="shared" si="23"/>
        <v>0.12392448178498228</v>
      </c>
      <c r="AK65" s="2">
        <v>46146</v>
      </c>
      <c r="AL65" t="str">
        <v>91282CQN</v>
      </c>
      <c r="AM65">
        <v>-0.20979999999999999</v>
      </c>
      <c r="AN65">
        <v>3.6811600000000002</v>
      </c>
      <c r="AO65">
        <v>0.90029999999999999</v>
      </c>
      <c r="AP65">
        <v>109.953125</v>
      </c>
      <c r="AQ65">
        <f>VLOOKUP(AL65,工作表1!$F$3:$G$1000,2,FALSE)</f>
        <v>4.125</v>
      </c>
      <c r="AR65" t="str">
        <f>VLOOKUP(AL65,工作表1!$F$3:$H$1000,3,FALSE)</f>
        <v>2033/4/30</v>
      </c>
      <c r="AS65">
        <f t="shared" si="8"/>
        <v>3.649</v>
      </c>
      <c r="AT65">
        <f t="shared" si="9"/>
        <v>0.47599999999999998</v>
      </c>
      <c r="AU65" s="43">
        <f t="shared" si="24"/>
        <v>46326</v>
      </c>
      <c r="AV65" s="43">
        <f t="shared" si="10"/>
        <v>46295</v>
      </c>
      <c r="AW65" s="45">
        <f t="shared" si="25"/>
        <v>5.6352459016393443E-2</v>
      </c>
      <c r="AX65" s="45">
        <f t="shared" si="26"/>
        <v>1.728955198742421</v>
      </c>
      <c r="AY65" s="47">
        <f t="shared" si="27"/>
        <v>99.121905688671376</v>
      </c>
      <c r="AZ65" s="47">
        <f t="shared" si="28"/>
        <v>109.72650120762569</v>
      </c>
      <c r="BA65" s="43"/>
      <c r="BC65" s="2">
        <v>46143</v>
      </c>
      <c r="BD65" t="str">
        <v>91282CHT</v>
      </c>
      <c r="BE65">
        <v>-2.7486999999999999</v>
      </c>
      <c r="BF65">
        <v>3.7896899999999998</v>
      </c>
      <c r="BG65">
        <v>0.88700000000000001</v>
      </c>
      <c r="BH65">
        <v>110.28125</v>
      </c>
      <c r="BI65">
        <f>VLOOKUP(BD65,工作表1!$K$3:$L$1000,2,FALSE)</f>
        <v>3.875</v>
      </c>
      <c r="BJ65" t="str">
        <f>VLOOKUP(BD65,工作表1!$K$3:$M$1000,3,FALSE)</f>
        <v>2033/8/15</v>
      </c>
      <c r="BK65">
        <f t="shared" si="11"/>
        <v>3.64825</v>
      </c>
      <c r="BL65">
        <f t="shared" si="12"/>
        <v>0.22675000000000001</v>
      </c>
      <c r="BM65" s="43">
        <f t="shared" si="29"/>
        <v>46249</v>
      </c>
      <c r="BN65" s="43">
        <f t="shared" si="13"/>
        <v>46387</v>
      </c>
      <c r="BO65" s="45">
        <f t="shared" si="30"/>
        <v>0.83494475138121549</v>
      </c>
      <c r="BP65" s="45">
        <f t="shared" si="31"/>
        <v>3.3935063952168321</v>
      </c>
      <c r="BQ65" s="47">
        <f t="shared" si="32"/>
        <v>97.833283464450133</v>
      </c>
      <c r="BR65" s="47">
        <f t="shared" si="33"/>
        <v>109.68100575434053</v>
      </c>
    </row>
    <row r="66" spans="2:70" x14ac:dyDescent="0.25">
      <c r="B66" s="2">
        <f ca="1"/>
        <v>46143</v>
      </c>
      <c r="C66">
        <f ca="1"/>
        <v>110.421875</v>
      </c>
      <c r="D66">
        <f ca="1"/>
        <v>110.4375</v>
      </c>
      <c r="E66">
        <f t="shared" ca="1" si="35"/>
        <v>110.53125</v>
      </c>
      <c r="F66" s="2">
        <v>46147</v>
      </c>
      <c r="G66">
        <v>3.6482000000000001</v>
      </c>
      <c r="H66" s="43">
        <v>46147</v>
      </c>
      <c r="I66">
        <v>4.2514000000000003</v>
      </c>
      <c r="J66" s="2"/>
      <c r="L66" s="2">
        <v>46143</v>
      </c>
      <c r="M66" t="str">
        <v>91282CPY</v>
      </c>
      <c r="N66">
        <v>0.68679999999999997</v>
      </c>
      <c r="O66">
        <v>3.5137200000000002</v>
      </c>
      <c r="P66">
        <v>0.89370000000000005</v>
      </c>
      <c r="Q66">
        <v>110.640625</v>
      </c>
      <c r="R66">
        <f>VLOOKUP(M66,工作表1!$A$3:$B$1000,2,FALSE)</f>
        <v>4</v>
      </c>
      <c r="S66" t="str">
        <f>VLOOKUP(M66,工作表1!$A$3:$C$1000,3,FALSE)</f>
        <v>2033/1/31</v>
      </c>
      <c r="T66">
        <f t="shared" si="3"/>
        <v>3.64825</v>
      </c>
      <c r="U66">
        <f t="shared" si="0"/>
        <v>0.35175000000000001</v>
      </c>
      <c r="V66" s="43">
        <f t="shared" si="14"/>
        <v>46234</v>
      </c>
      <c r="W66" s="43">
        <f t="shared" si="4"/>
        <v>46203</v>
      </c>
      <c r="X66" s="45">
        <f t="shared" si="15"/>
        <v>1.0276243093922652</v>
      </c>
      <c r="Y66" s="45">
        <f t="shared" si="16"/>
        <v>1.6522818436388405</v>
      </c>
      <c r="Z66" s="47">
        <f t="shared" si="17"/>
        <v>98.90918001801937</v>
      </c>
      <c r="AA66" s="47">
        <f t="shared" si="18"/>
        <v>110.52924736318226</v>
      </c>
      <c r="AB66" s="45">
        <f t="shared" si="19"/>
        <v>4.1913</v>
      </c>
      <c r="AC66" s="2" t="str">
        <f t="shared" si="5"/>
        <v>TY1</v>
      </c>
      <c r="AD66">
        <f t="shared" si="6"/>
        <v>110.640625</v>
      </c>
      <c r="AE66">
        <f t="shared" si="7"/>
        <v>110.421875</v>
      </c>
      <c r="AF66" s="49">
        <f t="shared" si="34"/>
        <v>0.21875</v>
      </c>
      <c r="AG66" s="3">
        <f t="shared" si="20"/>
        <v>110.52924736318226</v>
      </c>
      <c r="AH66">
        <f t="shared" si="21"/>
        <v>110.18339672424096</v>
      </c>
      <c r="AI66" s="51">
        <f t="shared" si="22"/>
        <v>0.3458506389413003</v>
      </c>
      <c r="AJ66" s="52">
        <f t="shared" si="23"/>
        <v>0.1271006389413003</v>
      </c>
      <c r="AK66" s="2">
        <v>46143</v>
      </c>
      <c r="AL66" t="str">
        <v>91282CQN</v>
      </c>
      <c r="AM66">
        <v>-0.34089999999999998</v>
      </c>
      <c r="AN66">
        <v>3.6881499999999998</v>
      </c>
      <c r="AO66">
        <v>0.90029999999999999</v>
      </c>
      <c r="AP66">
        <v>110.421875</v>
      </c>
      <c r="AQ66">
        <f>VLOOKUP(AL66,工作表1!$F$3:$G$1000,2,FALSE)</f>
        <v>4.125</v>
      </c>
      <c r="AR66" t="str">
        <f>VLOOKUP(AL66,工作表1!$F$3:$H$1000,3,FALSE)</f>
        <v>2033/4/30</v>
      </c>
      <c r="AS66">
        <f t="shared" si="8"/>
        <v>3.64825</v>
      </c>
      <c r="AT66">
        <f t="shared" si="9"/>
        <v>0.47675000000000001</v>
      </c>
      <c r="AU66" s="43">
        <f t="shared" si="24"/>
        <v>46326</v>
      </c>
      <c r="AV66" s="43">
        <f t="shared" si="10"/>
        <v>46295</v>
      </c>
      <c r="AW66" s="45">
        <f t="shared" si="25"/>
        <v>4.5081967213114756E-2</v>
      </c>
      <c r="AX66" s="45">
        <f t="shared" si="26"/>
        <v>1.7289860768021559</v>
      </c>
      <c r="AY66" s="47">
        <f t="shared" si="27"/>
        <v>99.535823575780867</v>
      </c>
      <c r="AZ66" s="47">
        <f t="shared" si="28"/>
        <v>110.18339672424096</v>
      </c>
      <c r="BA66" s="43"/>
      <c r="BC66" s="2">
        <v>46142</v>
      </c>
      <c r="BD66" t="str">
        <v>91282CHT</v>
      </c>
      <c r="BE66">
        <v>-3.2559</v>
      </c>
      <c r="BF66">
        <v>3.8133400000000002</v>
      </c>
      <c r="BG66">
        <v>0.88700000000000001</v>
      </c>
      <c r="BH66">
        <v>110.234375</v>
      </c>
      <c r="BI66">
        <f>VLOOKUP(BD66,工作表1!$K$3:$L$1000,2,FALSE)</f>
        <v>3.875</v>
      </c>
      <c r="BJ66" t="str">
        <f>VLOOKUP(BD66,工作表1!$K$3:$M$1000,3,FALSE)</f>
        <v>2033/8/15</v>
      </c>
      <c r="BK66">
        <f t="shared" si="11"/>
        <v>3.6497000000000002</v>
      </c>
      <c r="BL66">
        <f t="shared" si="12"/>
        <v>0.22529999999999983</v>
      </c>
      <c r="BM66" s="43">
        <f t="shared" si="29"/>
        <v>46249</v>
      </c>
      <c r="BN66" s="43">
        <f t="shared" si="13"/>
        <v>46387</v>
      </c>
      <c r="BO66" s="45">
        <f t="shared" si="30"/>
        <v>0.80283149171270718</v>
      </c>
      <c r="BP66" s="45">
        <f t="shared" si="31"/>
        <v>3.3932424506168171</v>
      </c>
      <c r="BQ66" s="47">
        <f t="shared" si="32"/>
        <v>97.798953685407426</v>
      </c>
      <c r="BR66" s="47">
        <f t="shared" si="33"/>
        <v>109.63574469259623</v>
      </c>
    </row>
    <row r="67" spans="2:70" x14ac:dyDescent="0.25">
      <c r="B67" s="2">
        <f ca="1"/>
        <v>46142</v>
      </c>
      <c r="C67">
        <f ca="1"/>
        <v>110.375</v>
      </c>
      <c r="D67">
        <f ca="1"/>
        <v>110.046875</v>
      </c>
      <c r="E67">
        <f t="shared" ca="1" si="35"/>
        <v>110.4375</v>
      </c>
      <c r="F67" s="2">
        <v>46146</v>
      </c>
      <c r="G67">
        <v>3.649</v>
      </c>
      <c r="H67" s="43">
        <v>46146</v>
      </c>
      <c r="I67">
        <v>4.2606000000000002</v>
      </c>
      <c r="J67" s="2"/>
      <c r="L67" s="2">
        <v>46142</v>
      </c>
      <c r="M67" t="str">
        <v>91282CPY</v>
      </c>
      <c r="N67">
        <v>0.19139999999999999</v>
      </c>
      <c r="O67">
        <v>3.61694</v>
      </c>
      <c r="P67">
        <v>0.89370000000000005</v>
      </c>
      <c r="Q67">
        <v>110.59375</v>
      </c>
      <c r="R67">
        <f>VLOOKUP(M67,工作表1!$A$3:$B$1000,2,FALSE)</f>
        <v>4</v>
      </c>
      <c r="S67" t="str">
        <f>VLOOKUP(M67,工作表1!$A$3:$C$1000,3,FALSE)</f>
        <v>2033/1/31</v>
      </c>
      <c r="T67">
        <f t="shared" si="3"/>
        <v>3.6497000000000002</v>
      </c>
      <c r="U67">
        <f t="shared" si="0"/>
        <v>0.35029999999999983</v>
      </c>
      <c r="V67" s="43">
        <f t="shared" si="14"/>
        <v>46234</v>
      </c>
      <c r="W67" s="43">
        <f t="shared" si="4"/>
        <v>46203</v>
      </c>
      <c r="X67" s="45">
        <f t="shared" si="15"/>
        <v>0.99447513812154698</v>
      </c>
      <c r="Y67" s="45">
        <f t="shared" si="16"/>
        <v>1.6520093846968895</v>
      </c>
      <c r="Z67" s="47">
        <f t="shared" si="17"/>
        <v>98.873076222808606</v>
      </c>
      <c r="AA67" s="47">
        <f t="shared" si="18"/>
        <v>110.48151133426163</v>
      </c>
      <c r="AB67" s="45">
        <f t="shared" si="19"/>
        <v>4.1900000000000004</v>
      </c>
      <c r="AC67" s="2" t="str">
        <f t="shared" si="5"/>
        <v>TY1</v>
      </c>
      <c r="AD67">
        <f t="shared" si="6"/>
        <v>110.59375</v>
      </c>
      <c r="AE67">
        <f t="shared" si="7"/>
        <v>110.375</v>
      </c>
      <c r="AF67" s="49">
        <f t="shared" si="34"/>
        <v>0.21875</v>
      </c>
      <c r="AG67" s="3">
        <f t="shared" si="20"/>
        <v>110.48151133426163</v>
      </c>
      <c r="AH67">
        <f t="shared" si="21"/>
        <v>110.14698154058898</v>
      </c>
      <c r="AI67" s="51">
        <f t="shared" si="22"/>
        <v>0.3345297936726439</v>
      </c>
      <c r="AJ67" s="52">
        <f t="shared" si="23"/>
        <v>0.1157797936726439</v>
      </c>
      <c r="AK67" s="2">
        <v>46142</v>
      </c>
      <c r="AL67" t="str">
        <v>91282CQN</v>
      </c>
      <c r="AM67">
        <v>-0.60670000000000002</v>
      </c>
      <c r="AN67">
        <v>3.7094100000000001</v>
      </c>
      <c r="AO67">
        <v>0.90029999999999999</v>
      </c>
      <c r="AP67">
        <v>110.375</v>
      </c>
      <c r="AQ67">
        <f>VLOOKUP(AL67,工作表1!$F$3:$G$1000,2,FALSE)</f>
        <v>4.125</v>
      </c>
      <c r="AR67" t="str">
        <f>VLOOKUP(AL67,工作表1!$F$3:$H$1000,3,FALSE)</f>
        <v>2033/4/30</v>
      </c>
      <c r="AS67">
        <f t="shared" si="8"/>
        <v>3.6497000000000002</v>
      </c>
      <c r="AT67">
        <f t="shared" si="9"/>
        <v>0.47529999999999983</v>
      </c>
      <c r="AU67" s="43">
        <f t="shared" si="24"/>
        <v>46326</v>
      </c>
      <c r="AV67" s="43">
        <f t="shared" si="10"/>
        <v>46295</v>
      </c>
      <c r="AW67" s="45">
        <f t="shared" si="25"/>
        <v>1.1270491803278689E-2</v>
      </c>
      <c r="AX67" s="45">
        <f t="shared" si="26"/>
        <v>1.7290787109813608</v>
      </c>
      <c r="AY67" s="47">
        <f t="shared" si="27"/>
        <v>99.509226324219043</v>
      </c>
      <c r="AZ67" s="47">
        <f t="shared" si="28"/>
        <v>110.14698154058898</v>
      </c>
      <c r="BA67" s="43"/>
      <c r="BC67" s="2">
        <v>46141</v>
      </c>
      <c r="BD67" t="str">
        <v>91282CHT</v>
      </c>
      <c r="BE67">
        <v>-2.2740999999999998</v>
      </c>
      <c r="BF67">
        <v>3.7908300000000001</v>
      </c>
      <c r="BG67">
        <v>0.88700000000000001</v>
      </c>
      <c r="BH67">
        <v>110</v>
      </c>
      <c r="BI67">
        <f>VLOOKUP(BD67,工作表1!$K$3:$L$1000,2,FALSE)</f>
        <v>3.875</v>
      </c>
      <c r="BJ67" t="str">
        <f>VLOOKUP(BD67,工作表1!$K$3:$M$1000,3,FALSE)</f>
        <v>2033/8/15</v>
      </c>
      <c r="BK67">
        <f t="shared" si="11"/>
        <v>3.6581999999999999</v>
      </c>
      <c r="BL67">
        <f t="shared" si="12"/>
        <v>0.2168000000000001</v>
      </c>
      <c r="BM67" s="43">
        <f t="shared" si="29"/>
        <v>46249</v>
      </c>
      <c r="BN67" s="43">
        <f t="shared" si="13"/>
        <v>46387</v>
      </c>
      <c r="BO67" s="45">
        <f t="shared" si="30"/>
        <v>0.79212707182320441</v>
      </c>
      <c r="BP67" s="45">
        <f t="shared" si="31"/>
        <v>3.3931544690834787</v>
      </c>
      <c r="BQ67" s="47">
        <f t="shared" si="32"/>
        <v>97.611614390424435</v>
      </c>
      <c r="BR67" s="47">
        <f t="shared" si="33"/>
        <v>109.42851012083702</v>
      </c>
    </row>
    <row r="68" spans="2:70" x14ac:dyDescent="0.25">
      <c r="B68" s="2">
        <f ca="1"/>
        <v>46141</v>
      </c>
      <c r="C68">
        <f ca="1"/>
        <v>110.140625</v>
      </c>
      <c r="D68">
        <f ca="1"/>
        <v>110.59375</v>
      </c>
      <c r="E68">
        <f t="shared" ca="1" si="35"/>
        <v>110.046875</v>
      </c>
      <c r="F68" s="2">
        <v>46143</v>
      </c>
      <c r="G68">
        <v>3.64825</v>
      </c>
      <c r="H68" s="43">
        <v>46143</v>
      </c>
      <c r="I68">
        <v>4.1913</v>
      </c>
      <c r="J68" s="2"/>
      <c r="L68" s="2">
        <v>46141</v>
      </c>
      <c r="M68" t="str">
        <v>91282CPY</v>
      </c>
      <c r="N68">
        <v>0.84899999999999998</v>
      </c>
      <c r="O68">
        <v>3.50014</v>
      </c>
      <c r="P68">
        <v>0.89370000000000005</v>
      </c>
      <c r="Q68">
        <v>110.359375</v>
      </c>
      <c r="R68">
        <f>VLOOKUP(M68,工作表1!$A$3:$B$1000,2,FALSE)</f>
        <v>4</v>
      </c>
      <c r="S68" t="str">
        <f>VLOOKUP(M68,工作表1!$A$3:$C$1000,3,FALSE)</f>
        <v>2033/1/31</v>
      </c>
      <c r="T68">
        <f t="shared" si="3"/>
        <v>3.6581999999999999</v>
      </c>
      <c r="U68">
        <f t="shared" ref="U68:U131" si="36">R68-T68</f>
        <v>0.3418000000000001</v>
      </c>
      <c r="V68" s="43">
        <f t="shared" si="14"/>
        <v>46234</v>
      </c>
      <c r="W68" s="43">
        <f t="shared" si="4"/>
        <v>46203</v>
      </c>
      <c r="X68" s="45">
        <f t="shared" si="15"/>
        <v>0.98342541436464093</v>
      </c>
      <c r="Y68" s="45">
        <f t="shared" si="16"/>
        <v>1.6519185650495725</v>
      </c>
      <c r="Z68" s="47">
        <f t="shared" si="17"/>
        <v>98.686165922198612</v>
      </c>
      <c r="AA68" s="47">
        <f t="shared" si="18"/>
        <v>110.27144921585291</v>
      </c>
      <c r="AB68" s="45">
        <f t="shared" si="19"/>
        <v>4.2538999999999998</v>
      </c>
      <c r="AC68" s="2" t="str">
        <f t="shared" si="5"/>
        <v>TY1</v>
      </c>
      <c r="AD68">
        <f t="shared" si="6"/>
        <v>110.359375</v>
      </c>
      <c r="AE68">
        <f t="shared" si="7"/>
        <v>110.140625</v>
      </c>
      <c r="AF68" s="49">
        <f t="shared" si="34"/>
        <v>0.21875</v>
      </c>
      <c r="AG68" s="3">
        <f t="shared" si="20"/>
        <v>110.27144921585291</v>
      </c>
      <c r="AH68">
        <f t="shared" si="21"/>
        <v>109.92305365461283</v>
      </c>
      <c r="AI68" s="51">
        <f t="shared" si="22"/>
        <v>0.34839556124008197</v>
      </c>
      <c r="AJ68" s="52">
        <f t="shared" si="23"/>
        <v>0.12964556124008197</v>
      </c>
      <c r="AK68" s="2">
        <v>46141</v>
      </c>
      <c r="AL68" t="str">
        <v>91282CQN</v>
      </c>
      <c r="AM68">
        <v>-0.29670000000000002</v>
      </c>
      <c r="AN68">
        <v>3.7010200000000002</v>
      </c>
      <c r="AO68">
        <v>0.90029999999999999</v>
      </c>
      <c r="AP68">
        <v>110.140625</v>
      </c>
      <c r="AQ68">
        <f>VLOOKUP(AL68,工作表1!$F$3:$G$1000,2,FALSE)</f>
        <v>4.125</v>
      </c>
      <c r="AR68" t="str">
        <f>VLOOKUP(AL68,工作表1!$F$3:$H$1000,3,FALSE)</f>
        <v>2033/4/30</v>
      </c>
      <c r="AS68">
        <f t="shared" si="8"/>
        <v>3.6581999999999999</v>
      </c>
      <c r="AT68">
        <f t="shared" si="9"/>
        <v>0.4668000000000001</v>
      </c>
      <c r="AU68" s="43">
        <f t="shared" si="24"/>
        <v>46326</v>
      </c>
      <c r="AV68" s="43">
        <f t="shared" si="10"/>
        <v>46295</v>
      </c>
      <c r="AW68" s="45">
        <f t="shared" si="25"/>
        <v>0</v>
      </c>
      <c r="AX68" s="45">
        <f t="shared" si="26"/>
        <v>1.7291095890410959</v>
      </c>
      <c r="AY68" s="47">
        <f t="shared" si="27"/>
        <v>99.306274040864366</v>
      </c>
      <c r="AZ68" s="47">
        <f t="shared" si="28"/>
        <v>109.92305365461283</v>
      </c>
      <c r="BA68" s="43"/>
      <c r="BC68" s="2">
        <v>46140</v>
      </c>
      <c r="BD68" t="str">
        <v>91282CHT</v>
      </c>
      <c r="BE68">
        <v>-3.5889000000000002</v>
      </c>
      <c r="BF68">
        <v>3.8244799999999999</v>
      </c>
      <c r="BG68">
        <v>0.88700000000000001</v>
      </c>
      <c r="BH68">
        <v>110.53125</v>
      </c>
      <c r="BI68">
        <f>VLOOKUP(BD68,工作表1!$K$3:$L$1000,2,FALSE)</f>
        <v>3.875</v>
      </c>
      <c r="BJ68" t="str">
        <f>VLOOKUP(BD68,工作表1!$K$3:$M$1000,3,FALSE)</f>
        <v>2033/8/15</v>
      </c>
      <c r="BK68">
        <f t="shared" si="11"/>
        <v>3.65265</v>
      </c>
      <c r="BL68">
        <f t="shared" si="12"/>
        <v>0.22235000000000005</v>
      </c>
      <c r="BM68" s="43">
        <f t="shared" si="29"/>
        <v>46249</v>
      </c>
      <c r="BN68" s="43">
        <f t="shared" si="13"/>
        <v>46387</v>
      </c>
      <c r="BO68" s="45">
        <f t="shared" si="30"/>
        <v>0.78142265193370175</v>
      </c>
      <c r="BP68" s="45">
        <f t="shared" si="31"/>
        <v>3.39306648755014</v>
      </c>
      <c r="BQ68" s="47">
        <f t="shared" si="32"/>
        <v>98.049034083301365</v>
      </c>
      <c r="BR68" s="47">
        <f t="shared" si="33"/>
        <v>109.91485545522076</v>
      </c>
    </row>
    <row r="69" spans="2:70" x14ac:dyDescent="0.25">
      <c r="B69" s="2">
        <f ca="1"/>
        <v>46140</v>
      </c>
      <c r="C69">
        <f ca="1"/>
        <v>110.671875</v>
      </c>
      <c r="D69">
        <f ca="1"/>
        <v>110.828125</v>
      </c>
      <c r="E69">
        <f t="shared" ref="E69:E100" ca="1" si="37">D68</f>
        <v>110.59375</v>
      </c>
      <c r="F69" s="2">
        <v>46142</v>
      </c>
      <c r="G69">
        <v>3.6497000000000002</v>
      </c>
      <c r="H69" s="43">
        <v>46142</v>
      </c>
      <c r="I69">
        <v>4.1900000000000004</v>
      </c>
      <c r="J69" s="2"/>
      <c r="L69" s="2">
        <v>46140</v>
      </c>
      <c r="M69" t="str">
        <v>91282CPY</v>
      </c>
      <c r="N69">
        <v>0.34939999999999999</v>
      </c>
      <c r="O69">
        <v>3.5929000000000002</v>
      </c>
      <c r="P69">
        <v>0.89370000000000005</v>
      </c>
      <c r="Q69">
        <v>110.859375</v>
      </c>
      <c r="R69">
        <f>VLOOKUP(M69,工作表1!$A$3:$B$1000,2,FALSE)</f>
        <v>4</v>
      </c>
      <c r="S69" t="str">
        <f>VLOOKUP(M69,工作表1!$A$3:$C$1000,3,FALSE)</f>
        <v>2033/1/31</v>
      </c>
      <c r="T69">
        <f t="shared" ref="T69:T132" si="38">INDEX($G:$G,MATCH(L69,$F:$F,0))</f>
        <v>3.65265</v>
      </c>
      <c r="U69">
        <f t="shared" si="36"/>
        <v>0.34735000000000005</v>
      </c>
      <c r="V69" s="43">
        <f t="shared" si="14"/>
        <v>46234</v>
      </c>
      <c r="W69" s="43">
        <f t="shared" ref="W69:W132" si="39">IF(WEEKDAY(DATE(YEAR(L69),(INT(MONTH(L69)/3)+1)*3+1,1)-1,2)=7,DATE(YEAR(L69),(INT(MONTH(L69)/3)+1)*3+1,1)-1-2,IF(WEEKDAY(DATE(YEAR(L69),(INT(MONTH(L69)/3)+1)*3+1,1)-1,2)=6,DATE(YEAR(L69),(INT(MONTH(L69)/3)+1)*3+1,1)-1-1,DATE(YEAR(L69),(INT(MONTH(L69)/3)+1)*3+1,1)-1))</f>
        <v>46203</v>
      </c>
      <c r="X69" s="45">
        <f t="shared" si="15"/>
        <v>0.97237569060773477</v>
      </c>
      <c r="Y69" s="45">
        <f t="shared" si="16"/>
        <v>1.6518277454022554</v>
      </c>
      <c r="Z69" s="47">
        <f t="shared" si="17"/>
        <v>99.115178472997783</v>
      </c>
      <c r="AA69" s="47">
        <f t="shared" si="18"/>
        <v>110.74791540829702</v>
      </c>
      <c r="AB69" s="45">
        <f t="shared" si="19"/>
        <v>4.1524999999999999</v>
      </c>
      <c r="AC69" s="2" t="str">
        <f t="shared" ref="AC69:AC132" si="40">IF(MOD(MONTH(L69),3)=0,"TY2","TY1")</f>
        <v>TY1</v>
      </c>
      <c r="AD69">
        <f t="shared" ref="AD69:AD132" si="41">IF(AC69="TY1",Q69,AP69)</f>
        <v>110.859375</v>
      </c>
      <c r="AE69">
        <f t="shared" ref="AE69:AE132" si="42">IF(AC69="TY1",AP69,BH69)</f>
        <v>110.671875</v>
      </c>
      <c r="AF69" s="49">
        <f t="shared" si="34"/>
        <v>0.1875</v>
      </c>
      <c r="AG69" s="3">
        <f t="shared" si="20"/>
        <v>110.74791540829702</v>
      </c>
      <c r="AH69">
        <f t="shared" si="21"/>
        <v>110.47732726942236</v>
      </c>
      <c r="AI69" s="51">
        <f t="shared" si="22"/>
        <v>0.2705881388746576</v>
      </c>
      <c r="AJ69" s="52">
        <f t="shared" si="23"/>
        <v>8.3088138874657602E-2</v>
      </c>
      <c r="AK69" s="2">
        <v>46140</v>
      </c>
      <c r="AL69" t="str">
        <v>91282CQF</v>
      </c>
      <c r="AM69">
        <v>-0.57530000000000003</v>
      </c>
      <c r="AN69">
        <v>3.7115499999999999</v>
      </c>
      <c r="AO69">
        <v>0.90690000000000004</v>
      </c>
      <c r="AP69">
        <v>110.671875</v>
      </c>
      <c r="AQ69">
        <f>VLOOKUP(AL69,工作表1!$F$3:$G$1000,2,FALSE)</f>
        <v>4.25</v>
      </c>
      <c r="AR69" t="str">
        <f>VLOOKUP(AL69,工作表1!$F$3:$H$1000,3,FALSE)</f>
        <v>2033/3/31</v>
      </c>
      <c r="AS69">
        <f t="shared" ref="AS69:AS132" si="43">INDEX($G:$G,MATCH(AK69,$F:$F,0))</f>
        <v>3.65265</v>
      </c>
      <c r="AT69">
        <f t="shared" ref="AT69:AT132" si="44">AQ69-AS69</f>
        <v>0.59735000000000005</v>
      </c>
      <c r="AU69" s="43">
        <f t="shared" si="24"/>
        <v>46295</v>
      </c>
      <c r="AV69" s="43">
        <f t="shared" ref="AV69:AV132" si="45">IF(WEEKDAY(DATE(YEAR(AK69),(INT(MONTH(AK69)/3)+1)*3+4,1)-1,2)=7,DATE(YEAR(AK69),(INT(MONTH(AK69)/3)+1)*3+4,1)-1-2,IF(WEEKDAY(DATE(YEAR(AK69),(INT(MONTH(AK69)/3)+1)*3+4,1)-1,2)=6,DATE(YEAR(AK69),(INT(MONTH(AK69)/3)+1)*3+4,1)-1-1,DATE(YEAR(AK69),(INT(MONTH(AK69)/3)+1)*3+4,1)-1))</f>
        <v>46295</v>
      </c>
      <c r="AW69" s="45">
        <f t="shared" si="25"/>
        <v>0.33674863387978143</v>
      </c>
      <c r="AX69" s="45">
        <f t="shared" si="26"/>
        <v>2.1298993188112885</v>
      </c>
      <c r="AY69" s="47">
        <f t="shared" si="27"/>
        <v>100.53904998420079</v>
      </c>
      <c r="AZ69" s="47">
        <f t="shared" si="28"/>
        <v>110.47732726942236</v>
      </c>
      <c r="BA69" s="43"/>
      <c r="BC69" s="2">
        <v>46139</v>
      </c>
      <c r="BD69" t="str">
        <v>91282CHT</v>
      </c>
      <c r="BE69">
        <v>-3.7507999999999999</v>
      </c>
      <c r="BF69">
        <v>3.8251200000000001</v>
      </c>
      <c r="BG69">
        <v>0.88700000000000001</v>
      </c>
      <c r="BH69">
        <v>110.703125</v>
      </c>
      <c r="BI69">
        <f>VLOOKUP(BD69,工作表1!$K$3:$L$1000,2,FALSE)</f>
        <v>3.875</v>
      </c>
      <c r="BJ69" t="str">
        <f>VLOOKUP(BD69,工作表1!$K$3:$M$1000,3,FALSE)</f>
        <v>2033/8/15</v>
      </c>
      <c r="BK69">
        <f t="shared" ref="BK69:BK132" si="46">INDEX($G:$G,MATCH(BC69,$F:$F,0))</f>
        <v>3.6522299999999999</v>
      </c>
      <c r="BL69">
        <f t="shared" ref="BL69:BL132" si="47">BI69-BK69</f>
        <v>0.22277000000000013</v>
      </c>
      <c r="BM69" s="43">
        <f t="shared" si="29"/>
        <v>46249</v>
      </c>
      <c r="BN69" s="43">
        <f t="shared" ref="BN69:BN132" si="48">IF(WEEKDAY(DATE(YEAR(BC69),(INT(MONTH(BC69)/3)+1)*3+7,1)-1,2)=7,DATE(YEAR(BC69),(INT(MONTH(BC69)/3)+1)*3+7,1)-1-2,IF(WEEKDAY(DATE(YEAR(BC69),(INT(MONTH(BC69)/3)+1)*3+7,1)-1,2)=6,DATE(YEAR(BC69),(INT(MONTH(BC69)/3)+1)*3+7,1)-1-1,DATE(YEAR(BC69),(INT(MONTH(BC69)/3)+1)*3+7,1)-1))</f>
        <v>46387</v>
      </c>
      <c r="BO69" s="45">
        <f t="shared" si="30"/>
        <v>0.77071823204419887</v>
      </c>
      <c r="BP69" s="45">
        <f t="shared" si="31"/>
        <v>3.3929785060168016</v>
      </c>
      <c r="BQ69" s="47">
        <f t="shared" si="32"/>
        <v>98.177036430527096</v>
      </c>
      <c r="BR69" s="47">
        <f t="shared" si="33"/>
        <v>110.05629838939649</v>
      </c>
    </row>
    <row r="70" spans="2:70" x14ac:dyDescent="0.25">
      <c r="B70" s="2">
        <f ca="1"/>
        <v>46139</v>
      </c>
      <c r="C70">
        <f ca="1"/>
        <v>110.84375</v>
      </c>
      <c r="D70">
        <f ca="1"/>
        <v>110.953125</v>
      </c>
      <c r="E70">
        <f t="shared" ca="1" si="37"/>
        <v>110.828125</v>
      </c>
      <c r="F70" s="2">
        <v>46141</v>
      </c>
      <c r="G70">
        <v>3.6581999999999999</v>
      </c>
      <c r="H70" s="43">
        <v>46141</v>
      </c>
      <c r="I70">
        <v>4.2538999999999998</v>
      </c>
      <c r="J70" s="2"/>
      <c r="L70" s="2">
        <v>46139</v>
      </c>
      <c r="M70" t="str">
        <v>91282CPY</v>
      </c>
      <c r="N70">
        <v>0.44490000000000002</v>
      </c>
      <c r="O70">
        <v>3.5786500000000001</v>
      </c>
      <c r="P70">
        <v>0.89370000000000005</v>
      </c>
      <c r="Q70">
        <v>111.03125</v>
      </c>
      <c r="R70">
        <f>VLOOKUP(M70,工作表1!$A$3:$B$1000,2,FALSE)</f>
        <v>4</v>
      </c>
      <c r="S70" t="str">
        <f>VLOOKUP(M70,工作表1!$A$3:$C$1000,3,FALSE)</f>
        <v>2033/1/31</v>
      </c>
      <c r="T70">
        <f t="shared" si="38"/>
        <v>3.6522299999999999</v>
      </c>
      <c r="U70">
        <f t="shared" si="36"/>
        <v>0.34777000000000013</v>
      </c>
      <c r="V70" s="43">
        <f t="shared" ref="V70:V133" si="49">COUPNCD(L69,S70,2,0)</f>
        <v>46234</v>
      </c>
      <c r="W70" s="43">
        <f t="shared" si="39"/>
        <v>46203</v>
      </c>
      <c r="X70" s="45">
        <f t="shared" ref="X70:X133" si="50">COUPDAYBS(L69,S70,2,1)/COUPDAYS(L69,S70,2,1)*R70/2</f>
        <v>0.96132596685082872</v>
      </c>
      <c r="Y70" s="45">
        <f t="shared" ref="Y70:Y133" si="51">(W70-L69)/365*R70+X70</f>
        <v>1.6517369257549384</v>
      </c>
      <c r="Z70" s="47">
        <f t="shared" ref="Z70:Z133" si="52">(Q70*P70+Y70)/(1+(O70/100)*(W70-L71)/360)-X70</f>
        <v>99.251594449669241</v>
      </c>
      <c r="AA70" s="47">
        <f t="shared" ref="AA70:AA133" si="53">(Z70-$AB$5*(W70-L69)/365+T70*(W70-L69)/360)/P70</f>
        <v>110.89795253342429</v>
      </c>
      <c r="AB70" s="45">
        <f t="shared" ref="AB70:AB133" si="54">INDEX(I:I,MATCH(L70,H:H,0))</f>
        <v>4.1342999999999996</v>
      </c>
      <c r="AC70" s="2" t="str">
        <f t="shared" si="40"/>
        <v>TY1</v>
      </c>
      <c r="AD70">
        <f t="shared" si="41"/>
        <v>111.03125</v>
      </c>
      <c r="AE70">
        <f t="shared" si="42"/>
        <v>110.84375</v>
      </c>
      <c r="AF70" s="49">
        <f t="shared" si="34"/>
        <v>0.1875</v>
      </c>
      <c r="AG70" s="3">
        <f t="shared" ref="AG70:AG133" si="55">IF(AC70="TY1",AA70,AZ70)</f>
        <v>110.89795253342429</v>
      </c>
      <c r="AH70">
        <f t="shared" ref="AH70:AH133" si="56">IF(AC70="TY1",AZ70,BR70)</f>
        <v>110.6243176404828</v>
      </c>
      <c r="AI70" s="51">
        <f t="shared" ref="AI70:AI133" si="57">AG70-AH70</f>
        <v>0.27363489294148735</v>
      </c>
      <c r="AJ70" s="52">
        <f t="shared" ref="AJ70:AJ133" si="58">AI70-AF70</f>
        <v>8.6134892941487351E-2</v>
      </c>
      <c r="AK70" s="2">
        <v>46139</v>
      </c>
      <c r="AL70" t="str">
        <v>91282CQF</v>
      </c>
      <c r="AM70">
        <v>-0.53720000000000001</v>
      </c>
      <c r="AN70">
        <v>3.7082799999999998</v>
      </c>
      <c r="AO70">
        <v>0.90690000000000004</v>
      </c>
      <c r="AP70">
        <v>110.84375</v>
      </c>
      <c r="AQ70">
        <f>VLOOKUP(AL70,工作表1!$F$3:$G$1000,2,FALSE)</f>
        <v>4.25</v>
      </c>
      <c r="AR70" t="str">
        <f>VLOOKUP(AL70,工作表1!$F$3:$H$1000,3,FALSE)</f>
        <v>2033/3/31</v>
      </c>
      <c r="AS70">
        <f t="shared" si="43"/>
        <v>3.6522299999999999</v>
      </c>
      <c r="AT70">
        <f t="shared" si="44"/>
        <v>0.59777000000000013</v>
      </c>
      <c r="AU70" s="43">
        <f t="shared" ref="AU70:AU133" si="59">COUPNCD(AK69,AR70,2,0)</f>
        <v>46295</v>
      </c>
      <c r="AV70" s="43">
        <f t="shared" si="45"/>
        <v>46295</v>
      </c>
      <c r="AW70" s="45">
        <f t="shared" ref="AW70:AW133" si="60">COUPDAYBS(AK69,AR70,2,1)/COUPDAYS(AK69,AR70,2,1)*AQ70/2</f>
        <v>0.32513661202185795</v>
      </c>
      <c r="AX70" s="45">
        <f t="shared" ref="AX70:AX133" si="61">(AV70-AK69)/365*AQ70+AW70</f>
        <v>2.1299311325698032</v>
      </c>
      <c r="AY70" s="47">
        <f t="shared" ref="AY70:AY133" si="62">(AP70*AO70+AX70)/(1+(AN70/100)*(AV70-AK71)/360)-AW70</f>
        <v>100.67479068299404</v>
      </c>
      <c r="AZ70" s="47">
        <f t="shared" ref="AZ70:AZ133" si="63">(AY70-$AB$5*(AV70-AK69)/365+AS70*(AV70-AK69)/360)/AO70</f>
        <v>110.6243176404828</v>
      </c>
      <c r="BA70" s="43"/>
      <c r="BC70" s="2">
        <v>46136</v>
      </c>
      <c r="BD70" t="str">
        <v>91282CHT</v>
      </c>
      <c r="BE70">
        <v>-3.3997000000000002</v>
      </c>
      <c r="BF70">
        <v>3.7990900000000001</v>
      </c>
      <c r="BG70">
        <v>0.88700000000000001</v>
      </c>
      <c r="BH70">
        <v>110.890625</v>
      </c>
      <c r="BI70">
        <f>VLOOKUP(BD70,工作表1!$K$3:$L$1000,2,FALSE)</f>
        <v>3.875</v>
      </c>
      <c r="BJ70" t="str">
        <f>VLOOKUP(BD70,工作表1!$K$3:$M$1000,3,FALSE)</f>
        <v>2033/8/15</v>
      </c>
      <c r="BK70">
        <f t="shared" si="46"/>
        <v>3.65245</v>
      </c>
      <c r="BL70">
        <f t="shared" si="47"/>
        <v>0.22255000000000003</v>
      </c>
      <c r="BM70" s="43">
        <f t="shared" ref="BM70:BM133" si="64">COUPNCD(BC69,BJ70,2,0)</f>
        <v>46249</v>
      </c>
      <c r="BN70" s="43">
        <f t="shared" si="48"/>
        <v>46387</v>
      </c>
      <c r="BO70" s="45">
        <f t="shared" ref="BO70:BO133" si="65">COUPDAYBS(BC69,BJ70,2,1)/COUPDAYS(BC69,BJ70,2,1)*BI70/2</f>
        <v>0.7600138121546961</v>
      </c>
      <c r="BP70" s="45">
        <f t="shared" ref="BP70:BP133" si="66">(BN70-BC69)/365*BI70+BO70</f>
        <v>3.3928905244834633</v>
      </c>
      <c r="BQ70" s="47">
        <f t="shared" ref="BQ70:BQ133" si="67">(BH70*BG70+BP70)/(1+(BF70/100)*(BN70-BC71)/360)-BO70</f>
        <v>98.356980416110147</v>
      </c>
      <c r="BR70" s="47">
        <f t="shared" ref="BR70:BR133" si="68">(BQ70-$AB$5*(BN70-BC69)/365+BK70*(BN70-BC69)/360)/BG70</f>
        <v>110.2567945297874</v>
      </c>
    </row>
    <row r="71" spans="2:70" x14ac:dyDescent="0.25">
      <c r="B71" s="2">
        <f ca="1"/>
        <v>46136</v>
      </c>
      <c r="C71">
        <f ca="1"/>
        <v>111.03125</v>
      </c>
      <c r="D71">
        <f ca="1"/>
        <v>110.859375</v>
      </c>
      <c r="E71">
        <f t="shared" ca="1" si="37"/>
        <v>110.953125</v>
      </c>
      <c r="F71" s="2">
        <v>46140</v>
      </c>
      <c r="G71">
        <v>3.65265</v>
      </c>
      <c r="H71" s="43">
        <v>46140</v>
      </c>
      <c r="I71">
        <v>4.1524999999999999</v>
      </c>
      <c r="J71" s="2"/>
      <c r="L71" s="2">
        <v>46136</v>
      </c>
      <c r="M71" t="str">
        <v>91282CPY</v>
      </c>
      <c r="N71">
        <v>0.1135</v>
      </c>
      <c r="O71">
        <v>3.64296</v>
      </c>
      <c r="P71">
        <v>0.89370000000000005</v>
      </c>
      <c r="Q71">
        <v>111.21875</v>
      </c>
      <c r="R71">
        <f>VLOOKUP(M71,工作表1!$A$3:$B$1000,2,FALSE)</f>
        <v>4</v>
      </c>
      <c r="S71" t="str">
        <f>VLOOKUP(M71,工作表1!$A$3:$C$1000,3,FALSE)</f>
        <v>2033/1/31</v>
      </c>
      <c r="T71">
        <f t="shared" si="38"/>
        <v>3.65245</v>
      </c>
      <c r="U71">
        <f t="shared" si="36"/>
        <v>0.34755000000000003</v>
      </c>
      <c r="V71" s="43">
        <f t="shared" si="49"/>
        <v>46234</v>
      </c>
      <c r="W71" s="43">
        <f t="shared" si="39"/>
        <v>46203</v>
      </c>
      <c r="X71" s="45">
        <f t="shared" si="50"/>
        <v>0.95027624309392267</v>
      </c>
      <c r="Y71" s="45">
        <f t="shared" si="51"/>
        <v>1.6516461061076213</v>
      </c>
      <c r="Z71" s="47">
        <f t="shared" si="52"/>
        <v>99.406993644848512</v>
      </c>
      <c r="AA71" s="47">
        <f t="shared" si="53"/>
        <v>111.06935551169275</v>
      </c>
      <c r="AB71" s="45">
        <f t="shared" si="54"/>
        <v>4.0979000000000001</v>
      </c>
      <c r="AC71" s="2" t="str">
        <f t="shared" si="40"/>
        <v>TY1</v>
      </c>
      <c r="AD71">
        <f t="shared" si="41"/>
        <v>111.21875</v>
      </c>
      <c r="AE71">
        <f t="shared" si="42"/>
        <v>111.03125</v>
      </c>
      <c r="AF71" s="49">
        <f t="shared" si="34"/>
        <v>0.1875</v>
      </c>
      <c r="AG71" s="3">
        <f t="shared" si="55"/>
        <v>111.06935551169275</v>
      </c>
      <c r="AH71">
        <f t="shared" si="56"/>
        <v>110.81153802491015</v>
      </c>
      <c r="AI71" s="51">
        <f t="shared" si="57"/>
        <v>0.2578174867825993</v>
      </c>
      <c r="AJ71" s="52">
        <f t="shared" si="58"/>
        <v>7.0317486782599303E-2</v>
      </c>
      <c r="AK71" s="2">
        <v>46136</v>
      </c>
      <c r="AL71" t="str">
        <v>91282CQF</v>
      </c>
      <c r="AM71">
        <v>-0.46050000000000002</v>
      </c>
      <c r="AN71">
        <v>3.70092</v>
      </c>
      <c r="AO71">
        <v>0.90690000000000004</v>
      </c>
      <c r="AP71">
        <v>111.03125</v>
      </c>
      <c r="AQ71">
        <f>VLOOKUP(AL71,工作表1!$F$3:$G$1000,2,FALSE)</f>
        <v>4.25</v>
      </c>
      <c r="AR71" t="str">
        <f>VLOOKUP(AL71,工作表1!$F$3:$H$1000,3,FALSE)</f>
        <v>2033/3/31</v>
      </c>
      <c r="AS71">
        <f t="shared" si="43"/>
        <v>3.65245</v>
      </c>
      <c r="AT71">
        <f t="shared" si="44"/>
        <v>0.59755000000000003</v>
      </c>
      <c r="AU71" s="43">
        <f t="shared" si="59"/>
        <v>46295</v>
      </c>
      <c r="AV71" s="43">
        <f t="shared" si="45"/>
        <v>46295</v>
      </c>
      <c r="AW71" s="45">
        <f t="shared" si="60"/>
        <v>0.31352459016393441</v>
      </c>
      <c r="AX71" s="45">
        <f t="shared" si="61"/>
        <v>2.1299629463283178</v>
      </c>
      <c r="AY71" s="47">
        <f t="shared" si="62"/>
        <v>100.84674098090973</v>
      </c>
      <c r="AZ71" s="47">
        <f t="shared" si="63"/>
        <v>110.81153802491015</v>
      </c>
      <c r="BA71" s="43"/>
      <c r="BC71" s="2">
        <v>46135</v>
      </c>
      <c r="BD71" t="str">
        <v>91282CHT</v>
      </c>
      <c r="BE71">
        <v>-2.9281000000000001</v>
      </c>
      <c r="BF71">
        <v>3.80063</v>
      </c>
      <c r="BG71">
        <v>0.88700000000000001</v>
      </c>
      <c r="BH71">
        <v>110.71875</v>
      </c>
      <c r="BI71">
        <f>VLOOKUP(BD71,工作表1!$K$3:$L$1000,2,FALSE)</f>
        <v>3.875</v>
      </c>
      <c r="BJ71" t="str">
        <f>VLOOKUP(BD71,工作表1!$K$3:$M$1000,3,FALSE)</f>
        <v>2033/8/15</v>
      </c>
      <c r="BK71">
        <f t="shared" si="46"/>
        <v>3.6569500000000001</v>
      </c>
      <c r="BL71">
        <f t="shared" si="47"/>
        <v>0.21804999999999986</v>
      </c>
      <c r="BM71" s="43">
        <f t="shared" si="64"/>
        <v>46249</v>
      </c>
      <c r="BN71" s="43">
        <f t="shared" si="48"/>
        <v>46387</v>
      </c>
      <c r="BO71" s="45">
        <f t="shared" si="65"/>
        <v>0.72790055248618779</v>
      </c>
      <c r="BP71" s="45">
        <f t="shared" si="66"/>
        <v>3.3926265798834478</v>
      </c>
      <c r="BQ71" s="47">
        <f t="shared" si="67"/>
        <v>98.229117014942915</v>
      </c>
      <c r="BR71" s="47">
        <f t="shared" si="68"/>
        <v>110.10855274661996</v>
      </c>
    </row>
    <row r="72" spans="2:70" x14ac:dyDescent="0.25">
      <c r="B72" s="2">
        <f ca="1"/>
        <v>46135</v>
      </c>
      <c r="C72">
        <f ca="1"/>
        <v>110.859375</v>
      </c>
      <c r="D72">
        <f ca="1"/>
        <v>110.90625</v>
      </c>
      <c r="E72">
        <f t="shared" ca="1" si="37"/>
        <v>110.859375</v>
      </c>
      <c r="F72" s="2">
        <v>46139</v>
      </c>
      <c r="G72">
        <v>3.6522299999999999</v>
      </c>
      <c r="H72" s="43">
        <v>46139</v>
      </c>
      <c r="I72">
        <v>4.1342999999999996</v>
      </c>
      <c r="J72" s="2"/>
      <c r="L72" s="2">
        <v>46135</v>
      </c>
      <c r="M72" t="str">
        <v>91282CPY</v>
      </c>
      <c r="N72">
        <v>0.1714</v>
      </c>
      <c r="O72">
        <v>3.6361699999999999</v>
      </c>
      <c r="P72">
        <v>0.89370000000000005</v>
      </c>
      <c r="Q72">
        <v>111.046875</v>
      </c>
      <c r="R72">
        <f>VLOOKUP(M72,工作表1!$A$3:$B$1000,2,FALSE)</f>
        <v>4</v>
      </c>
      <c r="S72" t="str">
        <f>VLOOKUP(M72,工作表1!$A$3:$C$1000,3,FALSE)</f>
        <v>2033/1/31</v>
      </c>
      <c r="T72">
        <f t="shared" si="38"/>
        <v>3.6569500000000001</v>
      </c>
      <c r="U72">
        <f t="shared" si="36"/>
        <v>0.34304999999999986</v>
      </c>
      <c r="V72" s="43">
        <f t="shared" si="49"/>
        <v>46234</v>
      </c>
      <c r="W72" s="43">
        <f t="shared" si="39"/>
        <v>46203</v>
      </c>
      <c r="X72" s="45">
        <f t="shared" si="50"/>
        <v>0.91712707182320441</v>
      </c>
      <c r="Y72" s="45">
        <f t="shared" si="51"/>
        <v>1.6513736471656701</v>
      </c>
      <c r="Z72" s="47">
        <f t="shared" si="52"/>
        <v>99.278542494545448</v>
      </c>
      <c r="AA72" s="47">
        <f t="shared" si="53"/>
        <v>110.91899385699278</v>
      </c>
      <c r="AB72" s="45">
        <f t="shared" si="54"/>
        <v>4.1318999999999999</v>
      </c>
      <c r="AC72" s="2" t="str">
        <f t="shared" si="40"/>
        <v>TY1</v>
      </c>
      <c r="AD72">
        <f t="shared" si="41"/>
        <v>111.046875</v>
      </c>
      <c r="AE72">
        <f t="shared" si="42"/>
        <v>110.859375</v>
      </c>
      <c r="AF72" s="49">
        <f t="shared" si="34"/>
        <v>0.1875</v>
      </c>
      <c r="AG72" s="3">
        <f t="shared" si="55"/>
        <v>110.91899385699278</v>
      </c>
      <c r="AH72">
        <f t="shared" si="56"/>
        <v>110.65665938108408</v>
      </c>
      <c r="AI72" s="51">
        <f t="shared" si="57"/>
        <v>0.26233447590870185</v>
      </c>
      <c r="AJ72" s="52">
        <f t="shared" si="58"/>
        <v>7.4834475908701847E-2</v>
      </c>
      <c r="AK72" s="2">
        <v>46135</v>
      </c>
      <c r="AL72" t="str">
        <v>91282CQF</v>
      </c>
      <c r="AM72">
        <v>-0.52880000000000005</v>
      </c>
      <c r="AN72">
        <v>3.71678</v>
      </c>
      <c r="AO72">
        <v>0.90690000000000004</v>
      </c>
      <c r="AP72">
        <v>110.859375</v>
      </c>
      <c r="AQ72">
        <f>VLOOKUP(AL72,工作表1!$F$3:$G$1000,2,FALSE)</f>
        <v>4.25</v>
      </c>
      <c r="AR72" t="str">
        <f>VLOOKUP(AL72,工作表1!$F$3:$H$1000,3,FALSE)</f>
        <v>2033/3/31</v>
      </c>
      <c r="AS72">
        <f t="shared" si="43"/>
        <v>3.6569500000000001</v>
      </c>
      <c r="AT72">
        <f t="shared" si="44"/>
        <v>0.59304999999999986</v>
      </c>
      <c r="AU72" s="43">
        <f t="shared" si="59"/>
        <v>46295</v>
      </c>
      <c r="AV72" s="43">
        <f t="shared" si="45"/>
        <v>46295</v>
      </c>
      <c r="AW72" s="45">
        <f t="shared" si="60"/>
        <v>0.27868852459016397</v>
      </c>
      <c r="AX72" s="45">
        <f t="shared" si="61"/>
        <v>2.1300583876038623</v>
      </c>
      <c r="AY72" s="47">
        <f t="shared" si="62"/>
        <v>100.71105859932615</v>
      </c>
      <c r="AZ72" s="47">
        <f t="shared" si="63"/>
        <v>110.65665938108408</v>
      </c>
      <c r="BA72" s="43"/>
      <c r="BC72" s="2">
        <v>46134</v>
      </c>
      <c r="BD72" t="str">
        <v>91282CHT</v>
      </c>
      <c r="BE72">
        <v>-3.0129000000000001</v>
      </c>
      <c r="BF72">
        <v>3.7970899999999999</v>
      </c>
      <c r="BG72">
        <v>0.88700000000000001</v>
      </c>
      <c r="BH72">
        <v>110.96875</v>
      </c>
      <c r="BI72">
        <f>VLOOKUP(BD72,工作表1!$K$3:$L$1000,2,FALSE)</f>
        <v>3.875</v>
      </c>
      <c r="BJ72" t="str">
        <f>VLOOKUP(BD72,工作表1!$K$3:$M$1000,3,FALSE)</f>
        <v>2033/8/15</v>
      </c>
      <c r="BK72">
        <f t="shared" si="46"/>
        <v>3.65455</v>
      </c>
      <c r="BL72">
        <f t="shared" si="47"/>
        <v>0.22045000000000003</v>
      </c>
      <c r="BM72" s="43">
        <f t="shared" si="64"/>
        <v>46249</v>
      </c>
      <c r="BN72" s="43">
        <f t="shared" si="48"/>
        <v>46387</v>
      </c>
      <c r="BO72" s="45">
        <f t="shared" si="65"/>
        <v>0.71719613259668513</v>
      </c>
      <c r="BP72" s="45">
        <f t="shared" si="66"/>
        <v>3.39253859835011</v>
      </c>
      <c r="BQ72" s="47">
        <f t="shared" si="67"/>
        <v>98.447932460072963</v>
      </c>
      <c r="BR72" s="47">
        <f t="shared" si="68"/>
        <v>110.35082229749851</v>
      </c>
    </row>
    <row r="73" spans="2:70" x14ac:dyDescent="0.25">
      <c r="B73" s="2">
        <f ca="1"/>
        <v>46134</v>
      </c>
      <c r="C73">
        <f ca="1"/>
        <v>111.109375</v>
      </c>
      <c r="D73">
        <f ca="1"/>
        <v>111.140625</v>
      </c>
      <c r="E73">
        <f t="shared" ca="1" si="37"/>
        <v>110.90625</v>
      </c>
      <c r="F73" s="2">
        <v>46136</v>
      </c>
      <c r="G73">
        <v>3.65245</v>
      </c>
      <c r="H73" s="43">
        <v>46136</v>
      </c>
      <c r="I73">
        <v>4.0979000000000001</v>
      </c>
      <c r="J73" s="2"/>
      <c r="L73" s="2">
        <v>46134</v>
      </c>
      <c r="M73" t="str">
        <v>91282CPY</v>
      </c>
      <c r="N73">
        <v>-3.85E-2</v>
      </c>
      <c r="O73">
        <v>3.6675399999999998</v>
      </c>
      <c r="P73">
        <v>0.89370000000000005</v>
      </c>
      <c r="Q73">
        <v>111.28125</v>
      </c>
      <c r="R73">
        <f>VLOOKUP(M73,工作表1!$A$3:$B$1000,2,FALSE)</f>
        <v>4</v>
      </c>
      <c r="S73" t="str">
        <f>VLOOKUP(M73,工作表1!$A$3:$C$1000,3,FALSE)</f>
        <v>2033/1/31</v>
      </c>
      <c r="T73">
        <f t="shared" si="38"/>
        <v>3.65455</v>
      </c>
      <c r="U73">
        <f t="shared" si="36"/>
        <v>0.34545000000000003</v>
      </c>
      <c r="V73" s="43">
        <f t="shared" si="49"/>
        <v>46234</v>
      </c>
      <c r="W73" s="43">
        <f t="shared" si="39"/>
        <v>46203</v>
      </c>
      <c r="X73" s="45">
        <f t="shared" si="50"/>
        <v>0.90607734806629836</v>
      </c>
      <c r="Y73" s="45">
        <f t="shared" si="51"/>
        <v>1.6512828275183531</v>
      </c>
      <c r="Z73" s="47">
        <f t="shared" si="52"/>
        <v>99.481362863531089</v>
      </c>
      <c r="AA73" s="47">
        <f t="shared" si="53"/>
        <v>111.14292211272911</v>
      </c>
      <c r="AB73" s="45">
        <f t="shared" si="54"/>
        <v>4.1047000000000002</v>
      </c>
      <c r="AC73" s="2" t="str">
        <f t="shared" si="40"/>
        <v>TY1</v>
      </c>
      <c r="AD73">
        <f t="shared" si="41"/>
        <v>111.28125</v>
      </c>
      <c r="AE73">
        <f t="shared" si="42"/>
        <v>111.109375</v>
      </c>
      <c r="AF73" s="49">
        <f t="shared" si="34"/>
        <v>0.171875</v>
      </c>
      <c r="AG73" s="3">
        <f t="shared" si="55"/>
        <v>111.14292211272911</v>
      </c>
      <c r="AH73">
        <f t="shared" si="56"/>
        <v>110.88537180973944</v>
      </c>
      <c r="AI73" s="51">
        <f t="shared" si="57"/>
        <v>0.25755030298967085</v>
      </c>
      <c r="AJ73" s="52">
        <f t="shared" si="58"/>
        <v>8.5675302989670854E-2</v>
      </c>
      <c r="AK73" s="2">
        <v>46134</v>
      </c>
      <c r="AL73" t="str">
        <v>91282CQF</v>
      </c>
      <c r="AM73">
        <v>-1.0158</v>
      </c>
      <c r="AN73">
        <v>3.7472699999999999</v>
      </c>
      <c r="AO73">
        <v>0.90690000000000004</v>
      </c>
      <c r="AP73">
        <v>111.109375</v>
      </c>
      <c r="AQ73">
        <f>VLOOKUP(AL73,工作表1!$F$3:$G$1000,2,FALSE)</f>
        <v>4.25</v>
      </c>
      <c r="AR73" t="str">
        <f>VLOOKUP(AL73,工作表1!$F$3:$H$1000,3,FALSE)</f>
        <v>2033/3/31</v>
      </c>
      <c r="AS73">
        <f t="shared" si="43"/>
        <v>3.65455</v>
      </c>
      <c r="AT73">
        <f t="shared" si="44"/>
        <v>0.59545000000000003</v>
      </c>
      <c r="AU73" s="43">
        <f t="shared" si="59"/>
        <v>46295</v>
      </c>
      <c r="AV73" s="43">
        <f t="shared" si="45"/>
        <v>46295</v>
      </c>
      <c r="AW73" s="45">
        <f t="shared" si="60"/>
        <v>0.26707650273224043</v>
      </c>
      <c r="AX73" s="45">
        <f t="shared" si="61"/>
        <v>2.1300902013623775</v>
      </c>
      <c r="AY73" s="47">
        <f t="shared" si="62"/>
        <v>100.92178692104113</v>
      </c>
      <c r="AZ73" s="47">
        <f t="shared" si="63"/>
        <v>110.88537180973944</v>
      </c>
      <c r="BA73" s="43"/>
      <c r="BC73" s="2">
        <v>46133</v>
      </c>
      <c r="BD73" t="str">
        <v>91282CHT</v>
      </c>
      <c r="BE73">
        <v>-2.7115</v>
      </c>
      <c r="BF73">
        <v>3.7830300000000001</v>
      </c>
      <c r="BG73">
        <v>0.88700000000000001</v>
      </c>
      <c r="BH73">
        <v>110.984375</v>
      </c>
      <c r="BI73">
        <f>VLOOKUP(BD73,工作表1!$K$3:$L$1000,2,FALSE)</f>
        <v>3.875</v>
      </c>
      <c r="BJ73" t="str">
        <f>VLOOKUP(BD73,工作表1!$K$3:$M$1000,3,FALSE)</f>
        <v>2033/8/15</v>
      </c>
      <c r="BK73">
        <f t="shared" si="46"/>
        <v>3.6563300000000001</v>
      </c>
      <c r="BL73">
        <f t="shared" si="47"/>
        <v>0.21866999999999992</v>
      </c>
      <c r="BM73" s="43">
        <f t="shared" si="64"/>
        <v>46249</v>
      </c>
      <c r="BN73" s="43">
        <f t="shared" si="48"/>
        <v>46387</v>
      </c>
      <c r="BO73" s="45">
        <f t="shared" si="65"/>
        <v>0.70649171270718236</v>
      </c>
      <c r="BP73" s="45">
        <f t="shared" si="66"/>
        <v>3.3924506168167716</v>
      </c>
      <c r="BQ73" s="47">
        <f t="shared" si="67"/>
        <v>98.471480710251754</v>
      </c>
      <c r="BR73" s="47">
        <f t="shared" si="68"/>
        <v>110.37624526757271</v>
      </c>
    </row>
    <row r="74" spans="2:70" x14ac:dyDescent="0.25">
      <c r="B74" s="2">
        <f ca="1"/>
        <v>46133</v>
      </c>
      <c r="C74">
        <f ca="1"/>
        <v>111.125</v>
      </c>
      <c r="D74">
        <f ca="1"/>
        <v>111.421875</v>
      </c>
      <c r="E74">
        <f t="shared" ca="1" si="37"/>
        <v>111.140625</v>
      </c>
      <c r="F74" s="2">
        <v>46135</v>
      </c>
      <c r="G74">
        <v>3.6569500000000001</v>
      </c>
      <c r="H74" s="43">
        <v>46135</v>
      </c>
      <c r="I74">
        <v>4.1318999999999999</v>
      </c>
      <c r="J74" s="2"/>
      <c r="L74" s="2">
        <v>46133</v>
      </c>
      <c r="M74" t="str">
        <v>91282CPY</v>
      </c>
      <c r="N74">
        <v>0.2437</v>
      </c>
      <c r="O74">
        <v>3.6221100000000002</v>
      </c>
      <c r="P74">
        <v>0.89370000000000005</v>
      </c>
      <c r="Q74">
        <v>111.296875</v>
      </c>
      <c r="R74">
        <f>VLOOKUP(M74,工作表1!$A$3:$B$1000,2,FALSE)</f>
        <v>4</v>
      </c>
      <c r="S74" t="str">
        <f>VLOOKUP(M74,工作表1!$A$3:$C$1000,3,FALSE)</f>
        <v>2033/1/31</v>
      </c>
      <c r="T74">
        <f t="shared" si="38"/>
        <v>3.6563300000000001</v>
      </c>
      <c r="U74">
        <f t="shared" si="36"/>
        <v>0.34366999999999992</v>
      </c>
      <c r="V74" s="43">
        <f t="shared" si="49"/>
        <v>46234</v>
      </c>
      <c r="W74" s="43">
        <f t="shared" si="39"/>
        <v>46203</v>
      </c>
      <c r="X74" s="45">
        <f t="shared" si="50"/>
        <v>0.89502762430939231</v>
      </c>
      <c r="Y74" s="45">
        <f t="shared" si="51"/>
        <v>1.6511920078710363</v>
      </c>
      <c r="Z74" s="47">
        <f t="shared" si="52"/>
        <v>99.504963608027694</v>
      </c>
      <c r="AA74" s="47">
        <f t="shared" si="53"/>
        <v>111.16719523681532</v>
      </c>
      <c r="AB74" s="45">
        <f t="shared" si="54"/>
        <v>4.0904999999999996</v>
      </c>
      <c r="AC74" s="2" t="str">
        <f t="shared" si="40"/>
        <v>TY1</v>
      </c>
      <c r="AD74">
        <f t="shared" si="41"/>
        <v>111.296875</v>
      </c>
      <c r="AE74">
        <f t="shared" si="42"/>
        <v>111.125</v>
      </c>
      <c r="AF74" s="49">
        <f t="shared" si="34"/>
        <v>0.171875</v>
      </c>
      <c r="AG74" s="3">
        <f t="shared" si="55"/>
        <v>111.16719523681532</v>
      </c>
      <c r="AH74">
        <f t="shared" si="56"/>
        <v>110.91853373141677</v>
      </c>
      <c r="AI74" s="51">
        <f t="shared" si="57"/>
        <v>0.24866150539854459</v>
      </c>
      <c r="AJ74" s="52">
        <f t="shared" si="58"/>
        <v>7.6786505398544591E-2</v>
      </c>
      <c r="AK74" s="2">
        <v>46133</v>
      </c>
      <c r="AL74" t="str">
        <v>91282CQF</v>
      </c>
      <c r="AM74">
        <v>-0.46710000000000002</v>
      </c>
      <c r="AN74">
        <v>3.7110799999999999</v>
      </c>
      <c r="AO74">
        <v>0.90690000000000004</v>
      </c>
      <c r="AP74">
        <v>111.125</v>
      </c>
      <c r="AQ74">
        <f>VLOOKUP(AL74,工作表1!$F$3:$G$1000,2,FALSE)</f>
        <v>4.25</v>
      </c>
      <c r="AR74" t="str">
        <f>VLOOKUP(AL74,工作表1!$F$3:$H$1000,3,FALSE)</f>
        <v>2033/3/31</v>
      </c>
      <c r="AS74">
        <f t="shared" si="43"/>
        <v>3.6563300000000001</v>
      </c>
      <c r="AT74">
        <f t="shared" si="44"/>
        <v>0.59366999999999992</v>
      </c>
      <c r="AU74" s="43">
        <f t="shared" si="59"/>
        <v>46295</v>
      </c>
      <c r="AV74" s="43">
        <f t="shared" si="45"/>
        <v>46295</v>
      </c>
      <c r="AW74" s="45">
        <f t="shared" si="60"/>
        <v>0.25546448087431695</v>
      </c>
      <c r="AX74" s="45">
        <f t="shared" si="61"/>
        <v>2.1301220151208922</v>
      </c>
      <c r="AY74" s="47">
        <f t="shared" si="62"/>
        <v>100.95331443242218</v>
      </c>
      <c r="AZ74" s="47">
        <f t="shared" si="63"/>
        <v>110.91853373141677</v>
      </c>
      <c r="BA74" s="43"/>
      <c r="BC74" s="2">
        <v>46132</v>
      </c>
      <c r="BD74" t="str">
        <v>91282CHT</v>
      </c>
      <c r="BE74">
        <v>-2.8879000000000001</v>
      </c>
      <c r="BF74">
        <v>3.7692100000000002</v>
      </c>
      <c r="BG74">
        <v>0.88700000000000001</v>
      </c>
      <c r="BH74">
        <v>111.34375</v>
      </c>
      <c r="BI74">
        <f>VLOOKUP(BD74,工作表1!$K$3:$L$1000,2,FALSE)</f>
        <v>3.875</v>
      </c>
      <c r="BJ74" t="str">
        <f>VLOOKUP(BD74,工作表1!$K$3:$M$1000,3,FALSE)</f>
        <v>2033/8/15</v>
      </c>
      <c r="BK74">
        <f t="shared" si="46"/>
        <v>3.6554000000000002</v>
      </c>
      <c r="BL74">
        <f t="shared" si="47"/>
        <v>0.2195999999999998</v>
      </c>
      <c r="BM74" s="43">
        <f t="shared" si="64"/>
        <v>46249</v>
      </c>
      <c r="BN74" s="43">
        <f t="shared" si="48"/>
        <v>46387</v>
      </c>
      <c r="BO74" s="45">
        <f t="shared" si="65"/>
        <v>0.69578729281767959</v>
      </c>
      <c r="BP74" s="45">
        <f t="shared" si="66"/>
        <v>3.3923626352834333</v>
      </c>
      <c r="BQ74" s="47">
        <f t="shared" si="67"/>
        <v>98.771601672796962</v>
      </c>
      <c r="BR74" s="47">
        <f t="shared" si="68"/>
        <v>110.71133063415169</v>
      </c>
    </row>
    <row r="75" spans="2:70" x14ac:dyDescent="0.25">
      <c r="B75" s="2">
        <f ca="1"/>
        <v>46132</v>
      </c>
      <c r="C75">
        <f ca="1"/>
        <v>111.484375</v>
      </c>
      <c r="D75">
        <f ca="1"/>
        <v>111.21875</v>
      </c>
      <c r="E75">
        <f t="shared" ca="1" si="37"/>
        <v>111.421875</v>
      </c>
      <c r="F75" s="2">
        <v>46134</v>
      </c>
      <c r="G75">
        <v>3.65455</v>
      </c>
      <c r="H75" s="43">
        <v>46134</v>
      </c>
      <c r="I75">
        <v>4.1047000000000002</v>
      </c>
      <c r="J75" s="2"/>
      <c r="L75" s="2">
        <v>46132</v>
      </c>
      <c r="M75" t="str">
        <v>91282CPY</v>
      </c>
      <c r="N75">
        <v>-6.6E-3</v>
      </c>
      <c r="O75">
        <v>3.66039</v>
      </c>
      <c r="P75">
        <v>0.89370000000000005</v>
      </c>
      <c r="Q75">
        <v>111.65625</v>
      </c>
      <c r="R75">
        <f>VLOOKUP(M75,工作表1!$A$3:$B$1000,2,FALSE)</f>
        <v>4</v>
      </c>
      <c r="S75" t="str">
        <f>VLOOKUP(M75,工作表1!$A$3:$C$1000,3,FALSE)</f>
        <v>2033/1/31</v>
      </c>
      <c r="T75">
        <f t="shared" si="38"/>
        <v>3.6554000000000002</v>
      </c>
      <c r="U75">
        <f t="shared" si="36"/>
        <v>0.3445999999999998</v>
      </c>
      <c r="V75" s="43">
        <f t="shared" si="49"/>
        <v>46234</v>
      </c>
      <c r="W75" s="43">
        <f t="shared" si="39"/>
        <v>46203</v>
      </c>
      <c r="X75" s="45">
        <f t="shared" si="50"/>
        <v>0.88397790055248615</v>
      </c>
      <c r="Y75" s="45">
        <f t="shared" si="51"/>
        <v>1.651101188223719</v>
      </c>
      <c r="Z75" s="47">
        <f t="shared" si="52"/>
        <v>99.796778311033194</v>
      </c>
      <c r="AA75" s="47">
        <f t="shared" si="53"/>
        <v>111.49100612855659</v>
      </c>
      <c r="AB75" s="45">
        <f t="shared" si="54"/>
        <v>4.0414000000000003</v>
      </c>
      <c r="AC75" s="2" t="str">
        <f t="shared" si="40"/>
        <v>TY1</v>
      </c>
      <c r="AD75">
        <f t="shared" si="41"/>
        <v>111.65625</v>
      </c>
      <c r="AE75">
        <f t="shared" si="42"/>
        <v>111.484375</v>
      </c>
      <c r="AF75" s="49">
        <f t="shared" si="34"/>
        <v>0.171875</v>
      </c>
      <c r="AG75" s="3">
        <f t="shared" si="55"/>
        <v>111.49100612855659</v>
      </c>
      <c r="AH75">
        <f t="shared" si="56"/>
        <v>111.24601171815614</v>
      </c>
      <c r="AI75" s="51">
        <f t="shared" si="57"/>
        <v>0.24499441040045156</v>
      </c>
      <c r="AJ75" s="52">
        <f t="shared" si="58"/>
        <v>7.3119410400451557E-2</v>
      </c>
      <c r="AK75" s="2">
        <v>46132</v>
      </c>
      <c r="AL75" t="str">
        <v>91282CQF</v>
      </c>
      <c r="AM75">
        <v>-0.63460000000000005</v>
      </c>
      <c r="AN75">
        <v>3.7146699999999999</v>
      </c>
      <c r="AO75">
        <v>0.90690000000000004</v>
      </c>
      <c r="AP75">
        <v>111.484375</v>
      </c>
      <c r="AQ75">
        <f>VLOOKUP(AL75,工作表1!$F$3:$G$1000,2,FALSE)</f>
        <v>4.25</v>
      </c>
      <c r="AR75" t="str">
        <f>VLOOKUP(AL75,工作表1!$F$3:$H$1000,3,FALSE)</f>
        <v>2033/3/31</v>
      </c>
      <c r="AS75">
        <f t="shared" si="43"/>
        <v>3.6554000000000002</v>
      </c>
      <c r="AT75">
        <f t="shared" si="44"/>
        <v>0.5945999999999998</v>
      </c>
      <c r="AU75" s="43">
        <f t="shared" si="59"/>
        <v>46295</v>
      </c>
      <c r="AV75" s="43">
        <f t="shared" si="45"/>
        <v>46295</v>
      </c>
      <c r="AW75" s="45">
        <f t="shared" si="60"/>
        <v>0.24385245901639344</v>
      </c>
      <c r="AX75" s="45">
        <f t="shared" si="61"/>
        <v>2.1301538288794073</v>
      </c>
      <c r="AY75" s="47">
        <f t="shared" si="62"/>
        <v>101.25296679431909</v>
      </c>
      <c r="AZ75" s="47">
        <f t="shared" si="63"/>
        <v>111.24601171815614</v>
      </c>
      <c r="BA75" s="43"/>
      <c r="BC75" s="2">
        <v>46129</v>
      </c>
      <c r="BD75" t="str">
        <v>91282CHT</v>
      </c>
      <c r="BE75">
        <v>-3.1234000000000002</v>
      </c>
      <c r="BF75">
        <v>3.7687900000000001</v>
      </c>
      <c r="BG75">
        <v>0.88700000000000001</v>
      </c>
      <c r="BH75">
        <v>111.40625</v>
      </c>
      <c r="BI75">
        <f>VLOOKUP(BD75,工作表1!$K$3:$L$1000,2,FALSE)</f>
        <v>3.875</v>
      </c>
      <c r="BJ75" t="str">
        <f>VLOOKUP(BD75,工作表1!$K$3:$M$1000,3,FALSE)</f>
        <v>2033/8/15</v>
      </c>
      <c r="BK75">
        <f t="shared" si="46"/>
        <v>3.6538499999999998</v>
      </c>
      <c r="BL75">
        <f t="shared" si="47"/>
        <v>0.22115000000000018</v>
      </c>
      <c r="BM75" s="43">
        <f t="shared" si="64"/>
        <v>46249</v>
      </c>
      <c r="BN75" s="43">
        <f t="shared" si="48"/>
        <v>46387</v>
      </c>
      <c r="BO75" s="45">
        <f t="shared" si="65"/>
        <v>0.68508287292817682</v>
      </c>
      <c r="BP75" s="45">
        <f t="shared" si="66"/>
        <v>3.3922746537500945</v>
      </c>
      <c r="BQ75" s="47">
        <f t="shared" si="67"/>
        <v>98.82634774442036</v>
      </c>
      <c r="BR75" s="47">
        <f t="shared" si="68"/>
        <v>110.76928046042049</v>
      </c>
    </row>
    <row r="76" spans="2:70" x14ac:dyDescent="0.25">
      <c r="B76" s="2">
        <f ca="1"/>
        <v>46129</v>
      </c>
      <c r="C76">
        <f ca="1"/>
        <v>111.546875</v>
      </c>
      <c r="D76">
        <f ca="1"/>
        <v>111.015625</v>
      </c>
      <c r="E76">
        <f t="shared" ca="1" si="37"/>
        <v>111.21875</v>
      </c>
      <c r="F76" s="2">
        <v>46133</v>
      </c>
      <c r="G76">
        <v>3.6563300000000001</v>
      </c>
      <c r="H76" s="43">
        <v>46133</v>
      </c>
      <c r="I76">
        <v>4.0904999999999996</v>
      </c>
      <c r="J76" s="2"/>
      <c r="L76" s="2">
        <v>46129</v>
      </c>
      <c r="M76" t="str">
        <v>91282CPY</v>
      </c>
      <c r="N76">
        <v>0.19550000000000001</v>
      </c>
      <c r="O76">
        <v>3.6291600000000002</v>
      </c>
      <c r="P76">
        <v>0.89370000000000005</v>
      </c>
      <c r="Q76">
        <v>111.71875</v>
      </c>
      <c r="R76">
        <f>VLOOKUP(M76,工作表1!$A$3:$B$1000,2,FALSE)</f>
        <v>4</v>
      </c>
      <c r="S76" t="str">
        <f>VLOOKUP(M76,工作表1!$A$3:$C$1000,3,FALSE)</f>
        <v>2033/1/31</v>
      </c>
      <c r="T76">
        <f t="shared" si="38"/>
        <v>3.6538499999999998</v>
      </c>
      <c r="U76">
        <f t="shared" si="36"/>
        <v>0.34615000000000018</v>
      </c>
      <c r="V76" s="43">
        <f t="shared" si="49"/>
        <v>46234</v>
      </c>
      <c r="W76" s="43">
        <f t="shared" si="39"/>
        <v>46203</v>
      </c>
      <c r="X76" s="45">
        <f t="shared" si="50"/>
        <v>0.8729281767955801</v>
      </c>
      <c r="Y76" s="45">
        <f t="shared" si="51"/>
        <v>1.6510103685764022</v>
      </c>
      <c r="Z76" s="47">
        <f t="shared" si="52"/>
        <v>99.859516237674129</v>
      </c>
      <c r="AA76" s="47">
        <f t="shared" si="53"/>
        <v>111.55835039748371</v>
      </c>
      <c r="AB76" s="45">
        <f t="shared" si="54"/>
        <v>4.0336999999999996</v>
      </c>
      <c r="AC76" s="2" t="str">
        <f t="shared" si="40"/>
        <v>TY1</v>
      </c>
      <c r="AD76">
        <f t="shared" si="41"/>
        <v>111.71875</v>
      </c>
      <c r="AE76">
        <f t="shared" si="42"/>
        <v>111.546875</v>
      </c>
      <c r="AF76" s="49">
        <f t="shared" si="34"/>
        <v>0.171875</v>
      </c>
      <c r="AG76" s="3">
        <f t="shared" si="55"/>
        <v>111.55835039748371</v>
      </c>
      <c r="AH76">
        <f t="shared" si="56"/>
        <v>111.30303284516215</v>
      </c>
      <c r="AI76" s="51">
        <f t="shared" si="57"/>
        <v>0.25531755232155717</v>
      </c>
      <c r="AJ76" s="52">
        <f t="shared" si="58"/>
        <v>8.3442552321557173E-2</v>
      </c>
      <c r="AK76" s="2">
        <v>46129</v>
      </c>
      <c r="AL76" t="str">
        <v>91282CQF</v>
      </c>
      <c r="AM76">
        <v>-0.81440000000000001</v>
      </c>
      <c r="AN76">
        <v>3.7198699999999998</v>
      </c>
      <c r="AO76">
        <v>0.90690000000000004</v>
      </c>
      <c r="AP76">
        <v>111.546875</v>
      </c>
      <c r="AQ76">
        <f>VLOOKUP(AL76,工作表1!$F$3:$G$1000,2,FALSE)</f>
        <v>4.25</v>
      </c>
      <c r="AR76" t="str">
        <f>VLOOKUP(AL76,工作表1!$F$3:$H$1000,3,FALSE)</f>
        <v>2033/3/31</v>
      </c>
      <c r="AS76">
        <f t="shared" si="43"/>
        <v>3.6538499999999998</v>
      </c>
      <c r="AT76">
        <f t="shared" si="44"/>
        <v>0.59615000000000018</v>
      </c>
      <c r="AU76" s="43">
        <f t="shared" si="59"/>
        <v>46295</v>
      </c>
      <c r="AV76" s="43">
        <f t="shared" si="45"/>
        <v>46295</v>
      </c>
      <c r="AW76" s="45">
        <f t="shared" si="60"/>
        <v>0.23224043715846993</v>
      </c>
      <c r="AX76" s="45">
        <f t="shared" si="61"/>
        <v>2.130185642637922</v>
      </c>
      <c r="AY76" s="47">
        <f t="shared" si="62"/>
        <v>101.30762771901273</v>
      </c>
      <c r="AZ76" s="47">
        <f t="shared" si="63"/>
        <v>111.30303284516215</v>
      </c>
      <c r="BA76" s="43"/>
      <c r="BC76" s="2">
        <v>46128</v>
      </c>
      <c r="BD76" t="str">
        <v>91282CHT</v>
      </c>
      <c r="BE76">
        <v>-2.7326000000000001</v>
      </c>
      <c r="BF76">
        <v>3.7819199999999999</v>
      </c>
      <c r="BG76">
        <v>0.88700000000000001</v>
      </c>
      <c r="BH76">
        <v>110.890625</v>
      </c>
      <c r="BI76">
        <f>VLOOKUP(BD76,工作表1!$K$3:$L$1000,2,FALSE)</f>
        <v>3.875</v>
      </c>
      <c r="BJ76" t="str">
        <f>VLOOKUP(BD76,工作表1!$K$3:$M$1000,3,FALSE)</f>
        <v>2033/8/15</v>
      </c>
      <c r="BK76">
        <f t="shared" si="46"/>
        <v>3.657</v>
      </c>
      <c r="BL76">
        <f t="shared" si="47"/>
        <v>0.21799999999999997</v>
      </c>
      <c r="BM76" s="43">
        <f t="shared" si="64"/>
        <v>46249</v>
      </c>
      <c r="BN76" s="43">
        <f t="shared" si="48"/>
        <v>46387</v>
      </c>
      <c r="BO76" s="45">
        <f t="shared" si="65"/>
        <v>0.65296961325966851</v>
      </c>
      <c r="BP76" s="45">
        <f t="shared" si="66"/>
        <v>3.3920107091500795</v>
      </c>
      <c r="BQ76" s="47">
        <f t="shared" si="67"/>
        <v>98.393678529732483</v>
      </c>
      <c r="BR76" s="47">
        <f t="shared" si="68"/>
        <v>110.27642295362961</v>
      </c>
    </row>
    <row r="77" spans="2:70" x14ac:dyDescent="0.25">
      <c r="B77" s="2">
        <f ca="1"/>
        <v>46128</v>
      </c>
      <c r="C77">
        <f ca="1"/>
        <v>111.03125</v>
      </c>
      <c r="D77">
        <f ca="1"/>
        <v>111.28125</v>
      </c>
      <c r="E77">
        <f t="shared" ca="1" si="37"/>
        <v>111.015625</v>
      </c>
      <c r="F77" s="2">
        <v>46132</v>
      </c>
      <c r="G77">
        <v>3.6554000000000002</v>
      </c>
      <c r="H77" s="43">
        <v>46132</v>
      </c>
      <c r="I77">
        <v>4.0414000000000003</v>
      </c>
      <c r="J77" s="2"/>
      <c r="L77" s="2">
        <v>46128</v>
      </c>
      <c r="M77" t="str">
        <v>91282CPY</v>
      </c>
      <c r="N77">
        <v>0.34339999999999998</v>
      </c>
      <c r="O77">
        <v>3.6137899999999998</v>
      </c>
      <c r="P77">
        <v>0.89370000000000005</v>
      </c>
      <c r="Q77">
        <v>111.21875</v>
      </c>
      <c r="R77">
        <f>VLOOKUP(M77,工作表1!$A$3:$B$1000,2,FALSE)</f>
        <v>4</v>
      </c>
      <c r="S77" t="str">
        <f>VLOOKUP(M77,工作表1!$A$3:$C$1000,3,FALSE)</f>
        <v>2033/1/31</v>
      </c>
      <c r="T77">
        <f t="shared" si="38"/>
        <v>3.657</v>
      </c>
      <c r="U77">
        <f t="shared" si="36"/>
        <v>0.34299999999999997</v>
      </c>
      <c r="V77" s="43">
        <f t="shared" si="49"/>
        <v>46234</v>
      </c>
      <c r="W77" s="43">
        <f t="shared" si="39"/>
        <v>46203</v>
      </c>
      <c r="X77" s="45">
        <f t="shared" si="50"/>
        <v>0.83977900552486184</v>
      </c>
      <c r="Y77" s="45">
        <f t="shared" si="51"/>
        <v>1.6507379096344508</v>
      </c>
      <c r="Z77" s="47">
        <f t="shared" si="52"/>
        <v>99.442094115216804</v>
      </c>
      <c r="AA77" s="47">
        <f t="shared" si="53"/>
        <v>111.08444694409562</v>
      </c>
      <c r="AB77" s="45">
        <f t="shared" si="54"/>
        <v>4.1037999999999997</v>
      </c>
      <c r="AC77" s="2" t="str">
        <f t="shared" si="40"/>
        <v>TY1</v>
      </c>
      <c r="AD77">
        <f t="shared" si="41"/>
        <v>111.21875</v>
      </c>
      <c r="AE77">
        <f t="shared" si="42"/>
        <v>111.03125</v>
      </c>
      <c r="AF77" s="49">
        <f t="shared" si="34"/>
        <v>0.1875</v>
      </c>
      <c r="AG77" s="3">
        <f t="shared" si="55"/>
        <v>111.08444694409562</v>
      </c>
      <c r="AH77">
        <f t="shared" si="56"/>
        <v>110.83797786859968</v>
      </c>
      <c r="AI77" s="51">
        <f t="shared" si="57"/>
        <v>0.24646907549593777</v>
      </c>
      <c r="AJ77" s="52">
        <f t="shared" si="58"/>
        <v>5.8969075495937773E-2</v>
      </c>
      <c r="AK77" s="2">
        <v>46128</v>
      </c>
      <c r="AL77" t="str">
        <v>91282CQF</v>
      </c>
      <c r="AM77">
        <v>4.1000000000000003E-3</v>
      </c>
      <c r="AN77">
        <v>3.6798299999999999</v>
      </c>
      <c r="AO77">
        <v>0.90690000000000004</v>
      </c>
      <c r="AP77">
        <v>111.03125</v>
      </c>
      <c r="AQ77">
        <f>VLOOKUP(AL77,工作表1!$F$3:$G$1000,2,FALSE)</f>
        <v>4.25</v>
      </c>
      <c r="AR77" t="str">
        <f>VLOOKUP(AL77,工作表1!$F$3:$H$1000,3,FALSE)</f>
        <v>2033/3/31</v>
      </c>
      <c r="AS77">
        <f t="shared" si="43"/>
        <v>3.657</v>
      </c>
      <c r="AT77">
        <f t="shared" si="44"/>
        <v>0.59299999999999997</v>
      </c>
      <c r="AU77" s="43">
        <f t="shared" si="59"/>
        <v>46295</v>
      </c>
      <c r="AV77" s="43">
        <f t="shared" si="45"/>
        <v>46295</v>
      </c>
      <c r="AW77" s="45">
        <f t="shared" si="60"/>
        <v>0.19740437158469948</v>
      </c>
      <c r="AX77" s="45">
        <f t="shared" si="61"/>
        <v>2.1302810839134665</v>
      </c>
      <c r="AY77" s="47">
        <f t="shared" si="62"/>
        <v>100.89116975460384</v>
      </c>
      <c r="AZ77" s="47">
        <f t="shared" si="63"/>
        <v>110.83797786859968</v>
      </c>
      <c r="BA77" s="43"/>
      <c r="BC77" s="2">
        <v>46127</v>
      </c>
      <c r="BD77" t="str">
        <v>91282CHT</v>
      </c>
      <c r="BE77">
        <v>-2.4912000000000001</v>
      </c>
      <c r="BF77">
        <v>3.7743199999999999</v>
      </c>
      <c r="BG77">
        <v>0.88700000000000001</v>
      </c>
      <c r="BH77">
        <v>111.046875</v>
      </c>
      <c r="BI77">
        <f>VLOOKUP(BD77,工作表1!$K$3:$L$1000,2,FALSE)</f>
        <v>3.875</v>
      </c>
      <c r="BJ77" t="str">
        <f>VLOOKUP(BD77,工作表1!$K$3:$M$1000,3,FALSE)</f>
        <v>2033/8/15</v>
      </c>
      <c r="BK77">
        <f t="shared" si="46"/>
        <v>3.6594500000000001</v>
      </c>
      <c r="BL77">
        <f t="shared" si="47"/>
        <v>0.21554999999999991</v>
      </c>
      <c r="BM77" s="43">
        <f t="shared" si="64"/>
        <v>46249</v>
      </c>
      <c r="BN77" s="43">
        <f t="shared" si="48"/>
        <v>46387</v>
      </c>
      <c r="BO77" s="45">
        <f t="shared" si="65"/>
        <v>0.64226519337016574</v>
      </c>
      <c r="BP77" s="45">
        <f t="shared" si="66"/>
        <v>3.3919227276167412</v>
      </c>
      <c r="BQ77" s="47">
        <f t="shared" si="67"/>
        <v>98.534383690972234</v>
      </c>
      <c r="BR77" s="47">
        <f t="shared" si="68"/>
        <v>110.43451267800026</v>
      </c>
    </row>
    <row r="78" spans="2:70" x14ac:dyDescent="0.25">
      <c r="B78" s="2">
        <f ca="1"/>
        <v>46127</v>
      </c>
      <c r="C78">
        <f ca="1"/>
        <v>111.1875</v>
      </c>
      <c r="D78">
        <f ca="1"/>
        <v>111.421875</v>
      </c>
      <c r="E78">
        <f t="shared" ca="1" si="37"/>
        <v>111.28125</v>
      </c>
      <c r="F78" s="2">
        <v>46129</v>
      </c>
      <c r="G78">
        <v>3.6538499999999998</v>
      </c>
      <c r="H78" s="43">
        <v>46129</v>
      </c>
      <c r="I78">
        <v>4.0336999999999996</v>
      </c>
      <c r="J78" s="2"/>
      <c r="L78" s="2">
        <v>46127</v>
      </c>
      <c r="M78" t="str">
        <v>91282CPY</v>
      </c>
      <c r="N78">
        <v>0.3478</v>
      </c>
      <c r="O78">
        <v>3.61761</v>
      </c>
      <c r="P78">
        <v>0.89370000000000005</v>
      </c>
      <c r="Q78">
        <v>111.359375</v>
      </c>
      <c r="R78">
        <f>VLOOKUP(M78,工作表1!$A$3:$B$1000,2,FALSE)</f>
        <v>4</v>
      </c>
      <c r="S78" t="str">
        <f>VLOOKUP(M78,工作表1!$A$3:$C$1000,3,FALSE)</f>
        <v>2033/1/31</v>
      </c>
      <c r="T78">
        <f t="shared" si="38"/>
        <v>3.6594500000000001</v>
      </c>
      <c r="U78">
        <f t="shared" si="36"/>
        <v>0.34054999999999991</v>
      </c>
      <c r="V78" s="43">
        <f t="shared" si="49"/>
        <v>46234</v>
      </c>
      <c r="W78" s="43">
        <f t="shared" si="39"/>
        <v>46203</v>
      </c>
      <c r="X78" s="45">
        <f t="shared" si="50"/>
        <v>0.82872928176795579</v>
      </c>
      <c r="Y78" s="45">
        <f t="shared" si="51"/>
        <v>1.6506470899871339</v>
      </c>
      <c r="Z78" s="47">
        <f t="shared" si="52"/>
        <v>99.566962928291559</v>
      </c>
      <c r="AA78" s="47">
        <f t="shared" si="53"/>
        <v>111.22223033352108</v>
      </c>
      <c r="AB78" s="45">
        <f t="shared" si="54"/>
        <v>4.0780000000000003</v>
      </c>
      <c r="AC78" s="2" t="str">
        <f t="shared" si="40"/>
        <v>TY1</v>
      </c>
      <c r="AD78">
        <f t="shared" si="41"/>
        <v>111.359375</v>
      </c>
      <c r="AE78">
        <f t="shared" si="42"/>
        <v>111.1875</v>
      </c>
      <c r="AF78" s="49">
        <f t="shared" si="34"/>
        <v>0.171875</v>
      </c>
      <c r="AG78" s="3">
        <f t="shared" si="55"/>
        <v>111.22223033352108</v>
      </c>
      <c r="AH78">
        <f t="shared" si="56"/>
        <v>110.97439736317995</v>
      </c>
      <c r="AI78" s="51">
        <f t="shared" si="57"/>
        <v>0.24783297034113616</v>
      </c>
      <c r="AJ78" s="52">
        <f t="shared" si="58"/>
        <v>7.5957970341136161E-2</v>
      </c>
      <c r="AK78" s="2">
        <v>46127</v>
      </c>
      <c r="AL78" t="str">
        <v>91282CQF</v>
      </c>
      <c r="AM78">
        <v>-0.43180000000000002</v>
      </c>
      <c r="AN78">
        <v>3.714</v>
      </c>
      <c r="AO78">
        <v>0.90690000000000004</v>
      </c>
      <c r="AP78">
        <v>111.1875</v>
      </c>
      <c r="AQ78">
        <f>VLOOKUP(AL78,工作表1!$F$3:$G$1000,2,FALSE)</f>
        <v>4.25</v>
      </c>
      <c r="AR78" t="str">
        <f>VLOOKUP(AL78,工作表1!$F$3:$H$1000,3,FALSE)</f>
        <v>2033/3/31</v>
      </c>
      <c r="AS78">
        <f t="shared" si="43"/>
        <v>3.6594500000000001</v>
      </c>
      <c r="AT78">
        <f t="shared" si="44"/>
        <v>0.59054999999999991</v>
      </c>
      <c r="AU78" s="43">
        <f t="shared" si="59"/>
        <v>46295</v>
      </c>
      <c r="AV78" s="43">
        <f t="shared" si="45"/>
        <v>46295</v>
      </c>
      <c r="AW78" s="45">
        <f t="shared" si="60"/>
        <v>0.18579234972677597</v>
      </c>
      <c r="AX78" s="45">
        <f t="shared" si="61"/>
        <v>2.1303128976719816</v>
      </c>
      <c r="AY78" s="47">
        <f t="shared" si="62"/>
        <v>101.01599428107278</v>
      </c>
      <c r="AZ78" s="47">
        <f t="shared" si="63"/>
        <v>110.97439736317995</v>
      </c>
      <c r="BA78" s="43"/>
      <c r="BC78" s="2">
        <v>46126</v>
      </c>
      <c r="BD78" t="str">
        <v>91282CHT</v>
      </c>
      <c r="BE78">
        <v>-2.722</v>
      </c>
      <c r="BF78">
        <v>3.7829700000000002</v>
      </c>
      <c r="BG78">
        <v>0.88700000000000001</v>
      </c>
      <c r="BH78">
        <v>111.234375</v>
      </c>
      <c r="BI78">
        <f>VLOOKUP(BD78,工作表1!$K$3:$L$1000,2,FALSE)</f>
        <v>3.875</v>
      </c>
      <c r="BJ78" t="str">
        <f>VLOOKUP(BD78,工作表1!$K$3:$M$1000,3,FALSE)</f>
        <v>2033/8/15</v>
      </c>
      <c r="BK78">
        <f t="shared" si="46"/>
        <v>3.6579999999999999</v>
      </c>
      <c r="BL78">
        <f t="shared" si="47"/>
        <v>0.21700000000000008</v>
      </c>
      <c r="BM78" s="43">
        <f t="shared" si="64"/>
        <v>46249</v>
      </c>
      <c r="BN78" s="43">
        <f t="shared" si="48"/>
        <v>46387</v>
      </c>
      <c r="BO78" s="45">
        <f t="shared" si="65"/>
        <v>0.63156077348066297</v>
      </c>
      <c r="BP78" s="45">
        <f t="shared" si="66"/>
        <v>3.3918347460834024</v>
      </c>
      <c r="BQ78" s="47">
        <f t="shared" si="67"/>
        <v>98.690663361767392</v>
      </c>
      <c r="BR78" s="47">
        <f t="shared" si="68"/>
        <v>110.60700088489611</v>
      </c>
    </row>
    <row r="79" spans="2:70" x14ac:dyDescent="0.25">
      <c r="B79" s="2">
        <f ca="1"/>
        <v>46126</v>
      </c>
      <c r="C79">
        <f ca="1"/>
        <v>111.375</v>
      </c>
      <c r="D79">
        <f ca="1"/>
        <v>111.125</v>
      </c>
      <c r="E79">
        <f t="shared" ca="1" si="37"/>
        <v>111.421875</v>
      </c>
      <c r="F79" s="2">
        <v>46128</v>
      </c>
      <c r="G79">
        <v>3.657</v>
      </c>
      <c r="H79" s="43">
        <v>46128</v>
      </c>
      <c r="I79">
        <v>4.1037999999999997</v>
      </c>
      <c r="J79" s="2"/>
      <c r="L79" s="2">
        <v>46126</v>
      </c>
      <c r="M79" t="str">
        <v>91282CPY</v>
      </c>
      <c r="N79">
        <v>0.46879999999999999</v>
      </c>
      <c r="O79">
        <v>3.6044399999999999</v>
      </c>
      <c r="P79">
        <v>0.89370000000000005</v>
      </c>
      <c r="Q79">
        <v>111.53125</v>
      </c>
      <c r="R79">
        <f>VLOOKUP(M79,工作表1!$A$3:$B$1000,2,FALSE)</f>
        <v>4</v>
      </c>
      <c r="S79" t="str">
        <f>VLOOKUP(M79,工作表1!$A$3:$C$1000,3,FALSE)</f>
        <v>2033/1/31</v>
      </c>
      <c r="T79">
        <f t="shared" si="38"/>
        <v>3.6579999999999999</v>
      </c>
      <c r="U79">
        <f t="shared" si="36"/>
        <v>0.34200000000000008</v>
      </c>
      <c r="V79" s="43">
        <f t="shared" si="49"/>
        <v>46234</v>
      </c>
      <c r="W79" s="43">
        <f t="shared" si="39"/>
        <v>46203</v>
      </c>
      <c r="X79" s="45">
        <f t="shared" si="50"/>
        <v>0.81767955801104975</v>
      </c>
      <c r="Y79" s="45">
        <f t="shared" si="51"/>
        <v>1.6505562703398169</v>
      </c>
      <c r="Z79" s="47">
        <f t="shared" si="52"/>
        <v>99.723169015492189</v>
      </c>
      <c r="AA79" s="47">
        <f t="shared" si="53"/>
        <v>111.39417233534856</v>
      </c>
      <c r="AB79" s="45">
        <f t="shared" si="54"/>
        <v>4.0444000000000004</v>
      </c>
      <c r="AC79" s="2" t="str">
        <f t="shared" si="40"/>
        <v>TY1</v>
      </c>
      <c r="AD79">
        <f t="shared" si="41"/>
        <v>111.53125</v>
      </c>
      <c r="AE79">
        <f t="shared" si="42"/>
        <v>111.375</v>
      </c>
      <c r="AF79" s="49">
        <f t="shared" si="34"/>
        <v>0.15625</v>
      </c>
      <c r="AG79" s="3">
        <f t="shared" si="55"/>
        <v>111.39417233534856</v>
      </c>
      <c r="AH79">
        <f t="shared" si="56"/>
        <v>111.14326696635992</v>
      </c>
      <c r="AI79" s="51">
        <f t="shared" si="57"/>
        <v>0.25090536898864002</v>
      </c>
      <c r="AJ79" s="52">
        <f t="shared" si="58"/>
        <v>9.4655368988640021E-2</v>
      </c>
      <c r="AK79" s="2">
        <v>46126</v>
      </c>
      <c r="AL79" t="str">
        <v>91282CQF</v>
      </c>
      <c r="AM79">
        <v>-0.82509999999999994</v>
      </c>
      <c r="AN79">
        <v>3.74044</v>
      </c>
      <c r="AO79">
        <v>0.90690000000000004</v>
      </c>
      <c r="AP79">
        <v>111.375</v>
      </c>
      <c r="AQ79">
        <f>VLOOKUP(AL79,工作表1!$F$3:$G$1000,2,FALSE)</f>
        <v>4.25</v>
      </c>
      <c r="AR79" t="str">
        <f>VLOOKUP(AL79,工作表1!$F$3:$H$1000,3,FALSE)</f>
        <v>2033/3/31</v>
      </c>
      <c r="AS79">
        <f t="shared" si="43"/>
        <v>3.6579999999999999</v>
      </c>
      <c r="AT79">
        <f t="shared" si="44"/>
        <v>0.59200000000000008</v>
      </c>
      <c r="AU79" s="43">
        <f t="shared" si="59"/>
        <v>46295</v>
      </c>
      <c r="AV79" s="43">
        <f t="shared" si="45"/>
        <v>46295</v>
      </c>
      <c r="AW79" s="45">
        <f t="shared" si="60"/>
        <v>0.17418032786885246</v>
      </c>
      <c r="AX79" s="45">
        <f t="shared" si="61"/>
        <v>2.1303447114304963</v>
      </c>
      <c r="AY79" s="47">
        <f t="shared" si="62"/>
        <v>101.17205419991967</v>
      </c>
      <c r="AZ79" s="47">
        <f t="shared" si="63"/>
        <v>111.14326696635992</v>
      </c>
      <c r="BA79" s="43"/>
      <c r="BC79" s="2">
        <v>46125</v>
      </c>
      <c r="BD79" t="str">
        <v>91282CHT</v>
      </c>
      <c r="BE79">
        <v>-3.4607999999999999</v>
      </c>
      <c r="BF79">
        <v>3.8222299999999998</v>
      </c>
      <c r="BG79">
        <v>0.88700000000000001</v>
      </c>
      <c r="BH79">
        <v>110.921875</v>
      </c>
      <c r="BI79">
        <f>VLOOKUP(BD79,工作表1!$K$3:$L$1000,2,FALSE)</f>
        <v>3.875</v>
      </c>
      <c r="BJ79" t="str">
        <f>VLOOKUP(BD79,工作表1!$K$3:$M$1000,3,FALSE)</f>
        <v>2033/8/15</v>
      </c>
      <c r="BK79">
        <f t="shared" si="46"/>
        <v>3.6575000000000002</v>
      </c>
      <c r="BL79">
        <f t="shared" si="47"/>
        <v>0.2174999999999998</v>
      </c>
      <c r="BM79" s="43">
        <f t="shared" si="64"/>
        <v>46249</v>
      </c>
      <c r="BN79" s="43">
        <f t="shared" si="48"/>
        <v>46387</v>
      </c>
      <c r="BO79" s="45">
        <f t="shared" si="65"/>
        <v>0.6208563535911602</v>
      </c>
      <c r="BP79" s="45">
        <f t="shared" si="66"/>
        <v>3.3917467645500641</v>
      </c>
      <c r="BQ79" s="47">
        <f t="shared" si="67"/>
        <v>98.373307624940267</v>
      </c>
      <c r="BR79" s="47">
        <f t="shared" si="68"/>
        <v>110.24628197434231</v>
      </c>
    </row>
    <row r="80" spans="2:70" x14ac:dyDescent="0.25">
      <c r="B80" s="2">
        <f ca="1"/>
        <v>46125</v>
      </c>
      <c r="C80">
        <f ca="1"/>
        <v>111.0625</v>
      </c>
      <c r="D80">
        <f ca="1"/>
        <v>110.625</v>
      </c>
      <c r="E80">
        <f t="shared" ca="1" si="37"/>
        <v>111.125</v>
      </c>
      <c r="F80" s="2">
        <v>46127</v>
      </c>
      <c r="G80">
        <v>3.6594500000000001</v>
      </c>
      <c r="H80" s="43">
        <v>46127</v>
      </c>
      <c r="I80">
        <v>4.0780000000000003</v>
      </c>
      <c r="J80" s="2"/>
      <c r="L80" s="2">
        <v>46125</v>
      </c>
      <c r="M80" t="str">
        <v>91282CPY</v>
      </c>
      <c r="N80">
        <v>-0.1285</v>
      </c>
      <c r="O80">
        <v>3.69381</v>
      </c>
      <c r="P80">
        <v>0.89370000000000005</v>
      </c>
      <c r="Q80">
        <v>111.234375</v>
      </c>
      <c r="R80">
        <f>VLOOKUP(M80,工作表1!$A$3:$B$1000,2,FALSE)</f>
        <v>4</v>
      </c>
      <c r="S80" t="str">
        <f>VLOOKUP(M80,工作表1!$A$3:$C$1000,3,FALSE)</f>
        <v>2033/1/31</v>
      </c>
      <c r="T80">
        <f t="shared" si="38"/>
        <v>3.6575000000000002</v>
      </c>
      <c r="U80">
        <f t="shared" si="36"/>
        <v>0.3424999999999998</v>
      </c>
      <c r="V80" s="43">
        <f t="shared" si="49"/>
        <v>46234</v>
      </c>
      <c r="W80" s="43">
        <f t="shared" si="39"/>
        <v>46203</v>
      </c>
      <c r="X80" s="45">
        <f t="shared" si="50"/>
        <v>0.8066298342541437</v>
      </c>
      <c r="Y80" s="45">
        <f t="shared" si="51"/>
        <v>1.6504654506924998</v>
      </c>
      <c r="Z80" s="47">
        <f t="shared" si="52"/>
        <v>99.420997476852776</v>
      </c>
      <c r="AA80" s="47">
        <f t="shared" si="53"/>
        <v>111.05343392210256</v>
      </c>
      <c r="AB80" s="45">
        <f t="shared" si="54"/>
        <v>4.0936000000000003</v>
      </c>
      <c r="AC80" s="2" t="str">
        <f t="shared" si="40"/>
        <v>TY1</v>
      </c>
      <c r="AD80">
        <f t="shared" si="41"/>
        <v>111.234375</v>
      </c>
      <c r="AE80">
        <f t="shared" si="42"/>
        <v>111.0625</v>
      </c>
      <c r="AF80" s="49">
        <f t="shared" si="34"/>
        <v>0.171875</v>
      </c>
      <c r="AG80" s="3">
        <f t="shared" si="55"/>
        <v>111.05343392210256</v>
      </c>
      <c r="AH80">
        <f t="shared" si="56"/>
        <v>110.80772830835137</v>
      </c>
      <c r="AI80" s="51">
        <f t="shared" si="57"/>
        <v>0.24570561375118416</v>
      </c>
      <c r="AJ80" s="52">
        <f t="shared" si="58"/>
        <v>7.383061375118416E-2</v>
      </c>
      <c r="AK80" s="2">
        <v>46125</v>
      </c>
      <c r="AL80" t="str">
        <v>91282CQF</v>
      </c>
      <c r="AM80">
        <v>-0.89770000000000005</v>
      </c>
      <c r="AN80">
        <v>3.7488999999999999</v>
      </c>
      <c r="AO80">
        <v>0.90690000000000004</v>
      </c>
      <c r="AP80">
        <v>111.0625</v>
      </c>
      <c r="AQ80">
        <f>VLOOKUP(AL80,工作表1!$F$3:$G$1000,2,FALSE)</f>
        <v>4.25</v>
      </c>
      <c r="AR80" t="str">
        <f>VLOOKUP(AL80,工作表1!$F$3:$H$1000,3,FALSE)</f>
        <v>2033/3/31</v>
      </c>
      <c r="AS80">
        <f t="shared" si="43"/>
        <v>3.6575000000000002</v>
      </c>
      <c r="AT80">
        <f t="shared" si="44"/>
        <v>0.5924999999999998</v>
      </c>
      <c r="AU80" s="43">
        <f t="shared" si="59"/>
        <v>46295</v>
      </c>
      <c r="AV80" s="43">
        <f t="shared" si="45"/>
        <v>46295</v>
      </c>
      <c r="AW80" s="45">
        <f t="shared" si="60"/>
        <v>0.16256830601092898</v>
      </c>
      <c r="AX80" s="45">
        <f t="shared" si="61"/>
        <v>2.130376525189011</v>
      </c>
      <c r="AY80" s="47">
        <f t="shared" si="62"/>
        <v>100.87022835002803</v>
      </c>
      <c r="AZ80" s="47">
        <f t="shared" si="63"/>
        <v>110.80772830835137</v>
      </c>
      <c r="BA80" s="43"/>
      <c r="BC80" s="2">
        <v>46122</v>
      </c>
      <c r="BD80" t="str">
        <v>91282CHT</v>
      </c>
      <c r="BE80">
        <v>-4.0244</v>
      </c>
      <c r="BF80">
        <v>3.8501500000000002</v>
      </c>
      <c r="BG80">
        <v>0.88700000000000001</v>
      </c>
      <c r="BH80">
        <v>110.78125</v>
      </c>
      <c r="BI80">
        <f>VLOOKUP(BD80,工作表1!$K$3:$L$1000,2,FALSE)</f>
        <v>3.875</v>
      </c>
      <c r="BJ80" t="str">
        <f>VLOOKUP(BD80,工作表1!$K$3:$M$1000,3,FALSE)</f>
        <v>2033/8/15</v>
      </c>
      <c r="BK80">
        <f t="shared" si="46"/>
        <v>3.6564399999999999</v>
      </c>
      <c r="BL80">
        <f t="shared" si="47"/>
        <v>0.21856000000000009</v>
      </c>
      <c r="BM80" s="43">
        <f t="shared" si="64"/>
        <v>46249</v>
      </c>
      <c r="BN80" s="43">
        <f t="shared" si="48"/>
        <v>46387</v>
      </c>
      <c r="BO80" s="45">
        <f t="shared" si="65"/>
        <v>0.61015193370165743</v>
      </c>
      <c r="BP80" s="45">
        <f t="shared" si="66"/>
        <v>3.3916587830167262</v>
      </c>
      <c r="BQ80" s="47">
        <f t="shared" si="67"/>
        <v>98.232565306263226</v>
      </c>
      <c r="BR80" s="47">
        <f t="shared" si="68"/>
        <v>110.08421366673863</v>
      </c>
    </row>
    <row r="81" spans="2:70" x14ac:dyDescent="0.25">
      <c r="B81" s="2">
        <f ca="1"/>
        <v>46122</v>
      </c>
      <c r="C81">
        <f ca="1"/>
        <v>110.921875</v>
      </c>
      <c r="D81">
        <f ca="1"/>
        <v>111.109375</v>
      </c>
      <c r="E81">
        <f t="shared" ca="1" si="37"/>
        <v>110.625</v>
      </c>
      <c r="F81" s="2">
        <v>46126</v>
      </c>
      <c r="G81">
        <v>3.6579999999999999</v>
      </c>
      <c r="H81" s="43">
        <v>46126</v>
      </c>
      <c r="I81">
        <v>4.0444000000000004</v>
      </c>
      <c r="J81" s="2"/>
      <c r="L81" s="2">
        <v>46122</v>
      </c>
      <c r="M81" t="str">
        <v>91282CPY</v>
      </c>
      <c r="N81">
        <v>-0.20319999999999999</v>
      </c>
      <c r="O81">
        <v>3.6992099999999999</v>
      </c>
      <c r="P81">
        <v>0.89370000000000005</v>
      </c>
      <c r="Q81">
        <v>111.09375</v>
      </c>
      <c r="R81">
        <f>VLOOKUP(M81,工作表1!$A$3:$B$1000,2,FALSE)</f>
        <v>4</v>
      </c>
      <c r="S81" t="str">
        <f>VLOOKUP(M81,工作表1!$A$3:$C$1000,3,FALSE)</f>
        <v>2033/1/31</v>
      </c>
      <c r="T81">
        <f t="shared" si="38"/>
        <v>3.6564399999999999</v>
      </c>
      <c r="U81">
        <f t="shared" si="36"/>
        <v>0.34356000000000009</v>
      </c>
      <c r="V81" s="43">
        <f t="shared" si="49"/>
        <v>46234</v>
      </c>
      <c r="W81" s="43">
        <f t="shared" si="39"/>
        <v>46203</v>
      </c>
      <c r="X81" s="45">
        <f t="shared" si="50"/>
        <v>0.79558011049723754</v>
      </c>
      <c r="Y81" s="45">
        <f t="shared" si="51"/>
        <v>1.6503746310451828</v>
      </c>
      <c r="Z81" s="47">
        <f t="shared" si="52"/>
        <v>99.295910167117711</v>
      </c>
      <c r="AA81" s="47">
        <f t="shared" si="53"/>
        <v>110.91070392084407</v>
      </c>
      <c r="AB81" s="45">
        <f t="shared" si="54"/>
        <v>4.1222000000000003</v>
      </c>
      <c r="AC81" s="2" t="str">
        <f t="shared" si="40"/>
        <v>TY1</v>
      </c>
      <c r="AD81">
        <f t="shared" si="41"/>
        <v>111.09375</v>
      </c>
      <c r="AE81">
        <f t="shared" si="42"/>
        <v>110.921875</v>
      </c>
      <c r="AF81" s="49">
        <f t="shared" ref="AF81:AF144" si="69">AD81-AE81</f>
        <v>0.171875</v>
      </c>
      <c r="AG81" s="3">
        <f t="shared" si="55"/>
        <v>110.91070392084407</v>
      </c>
      <c r="AH81">
        <f t="shared" si="56"/>
        <v>110.66694956324837</v>
      </c>
      <c r="AI81" s="51">
        <f t="shared" si="57"/>
        <v>0.24375435759570507</v>
      </c>
      <c r="AJ81" s="52">
        <f t="shared" si="58"/>
        <v>7.1879357595705073E-2</v>
      </c>
      <c r="AK81" s="2">
        <v>46122</v>
      </c>
      <c r="AL81" t="str">
        <v>91282CQF</v>
      </c>
      <c r="AM81">
        <v>-0.97619999999999996</v>
      </c>
      <c r="AN81">
        <v>3.7509399999999999</v>
      </c>
      <c r="AO81">
        <v>0.90690000000000004</v>
      </c>
      <c r="AP81">
        <v>110.921875</v>
      </c>
      <c r="AQ81">
        <f>VLOOKUP(AL81,工作表1!$F$3:$G$1000,2,FALSE)</f>
        <v>4.25</v>
      </c>
      <c r="AR81" t="str">
        <f>VLOOKUP(AL81,工作表1!$F$3:$H$1000,3,FALSE)</f>
        <v>2033/3/31</v>
      </c>
      <c r="AS81">
        <f t="shared" si="43"/>
        <v>3.6564399999999999</v>
      </c>
      <c r="AT81">
        <f t="shared" si="44"/>
        <v>0.59356000000000009</v>
      </c>
      <c r="AU81" s="43">
        <f t="shared" si="59"/>
        <v>46295</v>
      </c>
      <c r="AV81" s="43">
        <f t="shared" si="45"/>
        <v>46295</v>
      </c>
      <c r="AW81" s="45">
        <f t="shared" si="60"/>
        <v>0.15095628415300547</v>
      </c>
      <c r="AX81" s="45">
        <f t="shared" si="61"/>
        <v>2.1304083389475261</v>
      </c>
      <c r="AY81" s="47">
        <f t="shared" si="62"/>
        <v>100.74529748737265</v>
      </c>
      <c r="AZ81" s="47">
        <f t="shared" si="63"/>
        <v>110.66694956324837</v>
      </c>
      <c r="BA81" s="43"/>
      <c r="BC81" s="2">
        <v>46121</v>
      </c>
      <c r="BD81" t="str">
        <v>91282CHT</v>
      </c>
      <c r="BE81">
        <v>-3.0636000000000001</v>
      </c>
      <c r="BF81">
        <v>3.8021400000000001</v>
      </c>
      <c r="BG81">
        <v>0.88700000000000001</v>
      </c>
      <c r="BH81">
        <v>110.921875</v>
      </c>
      <c r="BI81">
        <f>VLOOKUP(BD81,工作表1!$K$3:$L$1000,2,FALSE)</f>
        <v>3.875</v>
      </c>
      <c r="BJ81" t="str">
        <f>VLOOKUP(BD81,工作表1!$K$3:$M$1000,3,FALSE)</f>
        <v>2033/8/15</v>
      </c>
      <c r="BK81">
        <f t="shared" si="46"/>
        <v>3.6573000000000002</v>
      </c>
      <c r="BL81">
        <f t="shared" si="47"/>
        <v>0.21769999999999978</v>
      </c>
      <c r="BM81" s="43">
        <f t="shared" si="64"/>
        <v>46249</v>
      </c>
      <c r="BN81" s="43">
        <f t="shared" si="48"/>
        <v>46387</v>
      </c>
      <c r="BO81" s="45">
        <f t="shared" si="65"/>
        <v>0.57803867403314924</v>
      </c>
      <c r="BP81" s="45">
        <f t="shared" si="66"/>
        <v>3.3913948384167107</v>
      </c>
      <c r="BQ81" s="47">
        <f t="shared" si="67"/>
        <v>98.409684199587161</v>
      </c>
      <c r="BR81" s="47">
        <f t="shared" si="68"/>
        <v>110.27702160177493</v>
      </c>
    </row>
    <row r="82" spans="2:70" x14ac:dyDescent="0.25">
      <c r="B82" s="2">
        <f ca="1"/>
        <v>46121</v>
      </c>
      <c r="C82">
        <f ca="1"/>
        <v>111.0625</v>
      </c>
      <c r="D82">
        <f ca="1"/>
        <v>111.015625</v>
      </c>
      <c r="E82">
        <f t="shared" ca="1" si="37"/>
        <v>111.109375</v>
      </c>
      <c r="F82" s="2">
        <v>46125</v>
      </c>
      <c r="G82">
        <v>3.6575000000000002</v>
      </c>
      <c r="H82" s="43">
        <v>46125</v>
      </c>
      <c r="I82">
        <v>4.0936000000000003</v>
      </c>
      <c r="J82" s="2"/>
      <c r="L82" s="2">
        <v>46121</v>
      </c>
      <c r="M82" t="str">
        <v>91282CPY</v>
      </c>
      <c r="N82">
        <v>0.20880000000000001</v>
      </c>
      <c r="O82">
        <v>3.6390600000000002</v>
      </c>
      <c r="P82">
        <v>0.89370000000000005</v>
      </c>
      <c r="Q82">
        <v>111.234375</v>
      </c>
      <c r="R82">
        <f>VLOOKUP(M82,工作表1!$A$3:$B$1000,2,FALSE)</f>
        <v>4</v>
      </c>
      <c r="S82" t="str">
        <f>VLOOKUP(M82,工作表1!$A$3:$C$1000,3,FALSE)</f>
        <v>2033/1/31</v>
      </c>
      <c r="T82">
        <f t="shared" si="38"/>
        <v>3.6573000000000002</v>
      </c>
      <c r="U82">
        <f t="shared" si="36"/>
        <v>0.34269999999999978</v>
      </c>
      <c r="V82" s="43">
        <f t="shared" si="49"/>
        <v>46234</v>
      </c>
      <c r="W82" s="43">
        <f t="shared" si="39"/>
        <v>46203</v>
      </c>
      <c r="X82" s="45">
        <f t="shared" si="50"/>
        <v>0.76243093922651939</v>
      </c>
      <c r="Y82" s="45">
        <f t="shared" si="51"/>
        <v>1.6501021721032316</v>
      </c>
      <c r="Z82" s="47">
        <f t="shared" si="52"/>
        <v>99.456985752267173</v>
      </c>
      <c r="AA82" s="47">
        <f t="shared" si="53"/>
        <v>111.08362299284494</v>
      </c>
      <c r="AB82" s="45">
        <f t="shared" si="54"/>
        <v>4.0784000000000002</v>
      </c>
      <c r="AC82" s="2" t="str">
        <f t="shared" si="40"/>
        <v>TY1</v>
      </c>
      <c r="AD82">
        <f t="shared" si="41"/>
        <v>111.234375</v>
      </c>
      <c r="AE82">
        <f t="shared" si="42"/>
        <v>111.0625</v>
      </c>
      <c r="AF82" s="49">
        <f t="shared" si="69"/>
        <v>0.171875</v>
      </c>
      <c r="AG82" s="3">
        <f t="shared" si="55"/>
        <v>111.08362299284494</v>
      </c>
      <c r="AH82">
        <f t="shared" si="56"/>
        <v>110.83802147790753</v>
      </c>
      <c r="AI82" s="51">
        <f t="shared" si="57"/>
        <v>0.24560151493740534</v>
      </c>
      <c r="AJ82" s="52">
        <f t="shared" si="58"/>
        <v>7.3726514937405341E-2</v>
      </c>
      <c r="AK82" s="2">
        <v>46121</v>
      </c>
      <c r="AL82" t="str">
        <v>91282CQF</v>
      </c>
      <c r="AM82">
        <v>-0.60950000000000004</v>
      </c>
      <c r="AN82">
        <v>3.7268699999999999</v>
      </c>
      <c r="AO82">
        <v>0.90690000000000004</v>
      </c>
      <c r="AP82">
        <v>111.0625</v>
      </c>
      <c r="AQ82">
        <f>VLOOKUP(AL82,工作表1!$F$3:$G$1000,2,FALSE)</f>
        <v>4.25</v>
      </c>
      <c r="AR82" t="str">
        <f>VLOOKUP(AL82,工作表1!$F$3:$H$1000,3,FALSE)</f>
        <v>2033/3/31</v>
      </c>
      <c r="AS82">
        <f t="shared" si="43"/>
        <v>3.6573000000000002</v>
      </c>
      <c r="AT82">
        <f t="shared" si="44"/>
        <v>0.59269999999999978</v>
      </c>
      <c r="AU82" s="43">
        <f t="shared" si="59"/>
        <v>46295</v>
      </c>
      <c r="AV82" s="43">
        <f t="shared" si="45"/>
        <v>46295</v>
      </c>
      <c r="AW82" s="45">
        <f t="shared" si="60"/>
        <v>0.11612021857923496</v>
      </c>
      <c r="AX82" s="45">
        <f t="shared" si="61"/>
        <v>2.1305037802230706</v>
      </c>
      <c r="AY82" s="47">
        <f t="shared" si="62"/>
        <v>100.90676063950156</v>
      </c>
      <c r="AZ82" s="47">
        <f t="shared" si="63"/>
        <v>110.83802147790753</v>
      </c>
      <c r="BA82" s="43"/>
      <c r="BC82" s="2">
        <v>46120</v>
      </c>
      <c r="BD82" t="str">
        <v>91282CHT</v>
      </c>
      <c r="BE82">
        <v>-3.4550000000000001</v>
      </c>
      <c r="BF82">
        <v>3.8245499999999999</v>
      </c>
      <c r="BG82">
        <v>0.88700000000000001</v>
      </c>
      <c r="BH82">
        <v>110.921875</v>
      </c>
      <c r="BI82">
        <f>VLOOKUP(BD82,工作表1!$K$3:$L$1000,2,FALSE)</f>
        <v>3.875</v>
      </c>
      <c r="BJ82" t="str">
        <f>VLOOKUP(BD82,工作表1!$K$3:$M$1000,3,FALSE)</f>
        <v>2033/8/15</v>
      </c>
      <c r="BK82">
        <f t="shared" si="46"/>
        <v>3.6579000000000002</v>
      </c>
      <c r="BL82">
        <f t="shared" si="47"/>
        <v>0.21709999999999985</v>
      </c>
      <c r="BM82" s="43">
        <f t="shared" si="64"/>
        <v>46249</v>
      </c>
      <c r="BN82" s="43">
        <f t="shared" si="48"/>
        <v>46387</v>
      </c>
      <c r="BO82" s="45">
        <f t="shared" si="65"/>
        <v>0.56733425414364635</v>
      </c>
      <c r="BP82" s="45">
        <f t="shared" si="66"/>
        <v>3.3913068568833724</v>
      </c>
      <c r="BQ82" s="47">
        <f t="shared" si="67"/>
        <v>98.394080950527652</v>
      </c>
      <c r="BR82" s="47">
        <f t="shared" si="68"/>
        <v>110.25740345408079</v>
      </c>
    </row>
    <row r="83" spans="2:70" x14ac:dyDescent="0.25">
      <c r="B83" s="2">
        <f ca="1"/>
        <v>46120</v>
      </c>
      <c r="C83">
        <f ca="1"/>
        <v>111.0625</v>
      </c>
      <c r="D83">
        <f ca="1"/>
        <v>111.15625</v>
      </c>
      <c r="E83">
        <f t="shared" ca="1" si="37"/>
        <v>111.015625</v>
      </c>
      <c r="F83" s="2">
        <v>46122</v>
      </c>
      <c r="G83">
        <v>3.6564399999999999</v>
      </c>
      <c r="H83" s="43">
        <v>46122</v>
      </c>
      <c r="I83">
        <v>4.1222000000000003</v>
      </c>
      <c r="J83" s="2"/>
      <c r="L83" s="2">
        <v>46120</v>
      </c>
      <c r="M83" t="str">
        <v>91282CPY</v>
      </c>
      <c r="N83">
        <v>-0.31929999999999997</v>
      </c>
      <c r="O83">
        <v>3.71251</v>
      </c>
      <c r="P83">
        <v>0.89370000000000005</v>
      </c>
      <c r="Q83">
        <v>111.234375</v>
      </c>
      <c r="R83">
        <f>VLOOKUP(M83,工作表1!$A$3:$B$1000,2,FALSE)</f>
        <v>4</v>
      </c>
      <c r="S83" t="str">
        <f>VLOOKUP(M83,工作表1!$A$3:$C$1000,3,FALSE)</f>
        <v>2033/1/31</v>
      </c>
      <c r="T83">
        <f t="shared" si="38"/>
        <v>3.6579000000000002</v>
      </c>
      <c r="U83">
        <f t="shared" si="36"/>
        <v>0.34209999999999985</v>
      </c>
      <c r="V83" s="43">
        <f t="shared" si="49"/>
        <v>46234</v>
      </c>
      <c r="W83" s="43">
        <f t="shared" si="39"/>
        <v>46203</v>
      </c>
      <c r="X83" s="45">
        <f t="shared" si="50"/>
        <v>0.75138121546961323</v>
      </c>
      <c r="Y83" s="45">
        <f t="shared" si="51"/>
        <v>1.6500113524559146</v>
      </c>
      <c r="Z83" s="47">
        <f t="shared" si="52"/>
        <v>99.440873331652611</v>
      </c>
      <c r="AA83" s="47">
        <f t="shared" si="53"/>
        <v>111.0632390438392</v>
      </c>
      <c r="AB83" s="45">
        <f t="shared" si="54"/>
        <v>4.1017000000000001</v>
      </c>
      <c r="AC83" s="2" t="str">
        <f t="shared" si="40"/>
        <v>TY1</v>
      </c>
      <c r="AD83">
        <f t="shared" si="41"/>
        <v>111.234375</v>
      </c>
      <c r="AE83">
        <f t="shared" si="42"/>
        <v>111.0625</v>
      </c>
      <c r="AF83" s="49">
        <f t="shared" si="69"/>
        <v>0.171875</v>
      </c>
      <c r="AG83" s="3">
        <f t="shared" si="55"/>
        <v>111.0632390438392</v>
      </c>
      <c r="AH83">
        <f t="shared" si="56"/>
        <v>110.81849708463996</v>
      </c>
      <c r="AI83" s="51">
        <f t="shared" si="57"/>
        <v>0.24474195919924568</v>
      </c>
      <c r="AJ83" s="52">
        <f t="shared" si="58"/>
        <v>7.2866959199245684E-2</v>
      </c>
      <c r="AK83" s="2">
        <v>46120</v>
      </c>
      <c r="AL83" t="str">
        <v>91282CQF</v>
      </c>
      <c r="AM83">
        <v>-1.1611</v>
      </c>
      <c r="AN83">
        <v>3.7621899999999999</v>
      </c>
      <c r="AO83">
        <v>0.90690000000000004</v>
      </c>
      <c r="AP83">
        <v>111.0625</v>
      </c>
      <c r="AQ83">
        <f>VLOOKUP(AL83,工作表1!$F$3:$G$1000,2,FALSE)</f>
        <v>4.25</v>
      </c>
      <c r="AR83" t="str">
        <f>VLOOKUP(AL83,工作表1!$F$3:$H$1000,3,FALSE)</f>
        <v>2033/3/31</v>
      </c>
      <c r="AS83">
        <f t="shared" si="43"/>
        <v>3.6579000000000002</v>
      </c>
      <c r="AT83">
        <f t="shared" si="44"/>
        <v>0.59209999999999985</v>
      </c>
      <c r="AU83" s="43">
        <f t="shared" si="59"/>
        <v>46295</v>
      </c>
      <c r="AV83" s="43">
        <f t="shared" si="45"/>
        <v>46295</v>
      </c>
      <c r="AW83" s="45">
        <f t="shared" si="60"/>
        <v>0.10450819672131148</v>
      </c>
      <c r="AX83" s="45">
        <f t="shared" si="61"/>
        <v>2.1305355939815853</v>
      </c>
      <c r="AY83" s="47">
        <f t="shared" si="62"/>
        <v>100.89100534852574</v>
      </c>
      <c r="AZ83" s="47">
        <f t="shared" si="63"/>
        <v>110.81849708463996</v>
      </c>
      <c r="BA83" s="43"/>
      <c r="BC83" s="2">
        <v>46119</v>
      </c>
      <c r="BD83" t="str">
        <v>91282CHT</v>
      </c>
      <c r="BE83">
        <v>-4.7549999999999999</v>
      </c>
      <c r="BF83">
        <v>3.8723900000000002</v>
      </c>
      <c r="BG83">
        <v>0.88700000000000001</v>
      </c>
      <c r="BH83">
        <v>110.5625</v>
      </c>
      <c r="BI83">
        <f>VLOOKUP(BD83,工作表1!$K$3:$L$1000,2,FALSE)</f>
        <v>3.875</v>
      </c>
      <c r="BJ83" t="str">
        <f>VLOOKUP(BD83,工作表1!$K$3:$M$1000,3,FALSE)</f>
        <v>2033/8/15</v>
      </c>
      <c r="BK83">
        <f t="shared" si="46"/>
        <v>3.6557499999999998</v>
      </c>
      <c r="BL83">
        <f t="shared" si="47"/>
        <v>0.21925000000000017</v>
      </c>
      <c r="BM83" s="43">
        <f t="shared" si="64"/>
        <v>46249</v>
      </c>
      <c r="BN83" s="43">
        <f t="shared" si="48"/>
        <v>46387</v>
      </c>
      <c r="BO83" s="45">
        <f t="shared" si="65"/>
        <v>0.55662983425414359</v>
      </c>
      <c r="BP83" s="45">
        <f t="shared" si="66"/>
        <v>3.3912188753500341</v>
      </c>
      <c r="BQ83" s="47">
        <f t="shared" si="67"/>
        <v>98.050299674227418</v>
      </c>
      <c r="BR83" s="47">
        <f t="shared" si="68"/>
        <v>109.86550314489766</v>
      </c>
    </row>
    <row r="84" spans="2:70" x14ac:dyDescent="0.25">
      <c r="B84" s="2">
        <f ca="1"/>
        <v>46119</v>
      </c>
      <c r="C84">
        <f ca="1"/>
        <v>110.703125</v>
      </c>
      <c r="D84">
        <f ca="1"/>
        <v>110.625</v>
      </c>
      <c r="E84">
        <f t="shared" ca="1" si="37"/>
        <v>111.15625</v>
      </c>
      <c r="F84" s="2">
        <v>46121</v>
      </c>
      <c r="G84">
        <v>3.6573000000000002</v>
      </c>
      <c r="H84" s="43">
        <v>46121</v>
      </c>
      <c r="I84">
        <v>4.0784000000000002</v>
      </c>
      <c r="J84" s="2"/>
      <c r="L84" s="2">
        <v>46119</v>
      </c>
      <c r="M84" t="str">
        <v>91282CPY</v>
      </c>
      <c r="N84">
        <v>-0.19259999999999999</v>
      </c>
      <c r="O84">
        <v>3.69774</v>
      </c>
      <c r="P84">
        <v>0.89370000000000005</v>
      </c>
      <c r="Q84">
        <v>110.859375</v>
      </c>
      <c r="R84">
        <f>VLOOKUP(M84,工作表1!$A$3:$B$1000,2,FALSE)</f>
        <v>4</v>
      </c>
      <c r="S84" t="str">
        <f>VLOOKUP(M84,工作表1!$A$3:$C$1000,3,FALSE)</f>
        <v>2033/1/31</v>
      </c>
      <c r="T84">
        <f t="shared" si="38"/>
        <v>3.6557499999999998</v>
      </c>
      <c r="U84">
        <f t="shared" si="36"/>
        <v>0.34425000000000017</v>
      </c>
      <c r="V84" s="43">
        <f t="shared" si="49"/>
        <v>46234</v>
      </c>
      <c r="W84" s="43">
        <f t="shared" si="39"/>
        <v>46203</v>
      </c>
      <c r="X84" s="45">
        <f t="shared" si="50"/>
        <v>0.74033149171270718</v>
      </c>
      <c r="Y84" s="45">
        <f t="shared" si="51"/>
        <v>1.6499205328085975</v>
      </c>
      <c r="Z84" s="47">
        <f t="shared" si="52"/>
        <v>99.112817105155059</v>
      </c>
      <c r="AA84" s="47">
        <f t="shared" si="53"/>
        <v>110.6931018215567</v>
      </c>
      <c r="AB84" s="45">
        <f t="shared" si="54"/>
        <v>4.1070000000000002</v>
      </c>
      <c r="AC84" s="2" t="str">
        <f t="shared" si="40"/>
        <v>TY1</v>
      </c>
      <c r="AD84">
        <f t="shared" si="41"/>
        <v>110.859375</v>
      </c>
      <c r="AE84">
        <f t="shared" si="42"/>
        <v>110.703125</v>
      </c>
      <c r="AF84" s="49">
        <f t="shared" si="69"/>
        <v>0.15625</v>
      </c>
      <c r="AG84" s="3">
        <f t="shared" si="55"/>
        <v>110.6931018215567</v>
      </c>
      <c r="AH84">
        <f t="shared" si="56"/>
        <v>110.45298011902928</v>
      </c>
      <c r="AI84" s="51">
        <f t="shared" si="57"/>
        <v>0.24012170252741782</v>
      </c>
      <c r="AJ84" s="52">
        <f t="shared" si="58"/>
        <v>8.3871702527417824E-2</v>
      </c>
      <c r="AK84" s="2">
        <v>46119</v>
      </c>
      <c r="AL84" t="str">
        <v>91282CQF</v>
      </c>
      <c r="AM84">
        <v>-1.5812999999999999</v>
      </c>
      <c r="AN84">
        <v>3.7817099999999999</v>
      </c>
      <c r="AO84">
        <v>0.90690000000000004</v>
      </c>
      <c r="AP84">
        <v>110.703125</v>
      </c>
      <c r="AQ84">
        <f>VLOOKUP(AL84,工作表1!$F$3:$G$1000,2,FALSE)</f>
        <v>4.25</v>
      </c>
      <c r="AR84" t="str">
        <f>VLOOKUP(AL84,工作表1!$F$3:$H$1000,3,FALSE)</f>
        <v>2033/3/31</v>
      </c>
      <c r="AS84">
        <f t="shared" si="43"/>
        <v>3.6557499999999998</v>
      </c>
      <c r="AT84">
        <f t="shared" si="44"/>
        <v>0.59425000000000017</v>
      </c>
      <c r="AU84" s="43">
        <f t="shared" si="59"/>
        <v>46295</v>
      </c>
      <c r="AV84" s="43">
        <f t="shared" si="45"/>
        <v>46295</v>
      </c>
      <c r="AW84" s="45">
        <f t="shared" si="60"/>
        <v>9.2896174863387984E-2</v>
      </c>
      <c r="AX84" s="45">
        <f t="shared" si="61"/>
        <v>2.1305674077401</v>
      </c>
      <c r="AY84" s="47">
        <f t="shared" si="62"/>
        <v>100.56280286591418</v>
      </c>
      <c r="AZ84" s="47">
        <f t="shared" si="63"/>
        <v>110.45298011902928</v>
      </c>
      <c r="BA84" s="43"/>
      <c r="BC84" s="2">
        <v>46118</v>
      </c>
      <c r="BD84" t="str">
        <v>91282CHT</v>
      </c>
      <c r="BE84">
        <v>-3.1989000000000001</v>
      </c>
      <c r="BF84">
        <v>3.8381500000000002</v>
      </c>
      <c r="BG84">
        <v>0.88700000000000001</v>
      </c>
      <c r="BH84">
        <v>110.515625</v>
      </c>
      <c r="BI84">
        <f>VLOOKUP(BD84,工作表1!$K$3:$L$1000,2,FALSE)</f>
        <v>3.875</v>
      </c>
      <c r="BJ84" t="str">
        <f>VLOOKUP(BD84,工作表1!$K$3:$M$1000,3,FALSE)</f>
        <v>2033/8/15</v>
      </c>
      <c r="BK84">
        <f t="shared" si="46"/>
        <v>3.6583999999999999</v>
      </c>
      <c r="BL84">
        <f t="shared" si="47"/>
        <v>0.21660000000000013</v>
      </c>
      <c r="BM84" s="43">
        <f t="shared" si="64"/>
        <v>46249</v>
      </c>
      <c r="BN84" s="43">
        <f t="shared" si="48"/>
        <v>46387</v>
      </c>
      <c r="BO84" s="45">
        <f t="shared" si="65"/>
        <v>0.54592541436464093</v>
      </c>
      <c r="BP84" s="45">
        <f t="shared" si="66"/>
        <v>3.3911308938166957</v>
      </c>
      <c r="BQ84" s="47">
        <f t="shared" si="67"/>
        <v>98.014379527771069</v>
      </c>
      <c r="BR84" s="47">
        <f t="shared" si="68"/>
        <v>109.82469924916747</v>
      </c>
    </row>
    <row r="85" spans="2:70" x14ac:dyDescent="0.25">
      <c r="B85" s="2">
        <f ca="1"/>
        <v>46118</v>
      </c>
      <c r="C85">
        <f ca="1"/>
        <v>110.65625</v>
      </c>
      <c r="D85">
        <f ca="1"/>
        <v>110.59375</v>
      </c>
      <c r="E85">
        <f t="shared" ca="1" si="37"/>
        <v>110.625</v>
      </c>
      <c r="F85" s="2">
        <v>46120</v>
      </c>
      <c r="G85">
        <v>3.6579000000000002</v>
      </c>
      <c r="H85" s="43">
        <v>46120</v>
      </c>
      <c r="I85">
        <v>4.1017000000000001</v>
      </c>
      <c r="J85" s="2"/>
      <c r="L85" s="2">
        <v>46118</v>
      </c>
      <c r="M85" t="str">
        <v>91282CQC</v>
      </c>
      <c r="N85">
        <v>0.1009</v>
      </c>
      <c r="O85">
        <v>3.6623999999999999</v>
      </c>
      <c r="P85">
        <v>0.88039999999999996</v>
      </c>
      <c r="Q85">
        <v>110.8125</v>
      </c>
      <c r="R85">
        <f>VLOOKUP(M85,工作表1!$A$3:$B$1000,2,FALSE)</f>
        <v>3.75</v>
      </c>
      <c r="S85" t="str">
        <f>VLOOKUP(M85,工作表1!$A$3:$C$1000,3,FALSE)</f>
        <v>2033/2/28</v>
      </c>
      <c r="T85">
        <f t="shared" si="38"/>
        <v>3.6583999999999999</v>
      </c>
      <c r="U85">
        <f t="shared" si="36"/>
        <v>9.1600000000000126E-2</v>
      </c>
      <c r="V85" s="43">
        <f t="shared" si="49"/>
        <v>46265</v>
      </c>
      <c r="W85" s="43">
        <f t="shared" si="39"/>
        <v>46203</v>
      </c>
      <c r="X85" s="45">
        <f t="shared" si="50"/>
        <v>0.39364640883977897</v>
      </c>
      <c r="Y85" s="45">
        <f t="shared" si="51"/>
        <v>1.256660107469916</v>
      </c>
      <c r="Z85" s="47">
        <f t="shared" si="52"/>
        <v>97.545534913205145</v>
      </c>
      <c r="AA85" s="47">
        <f t="shared" si="53"/>
        <v>110.58327527541408</v>
      </c>
      <c r="AB85" s="45">
        <f t="shared" si="54"/>
        <v>4.1588000000000003</v>
      </c>
      <c r="AC85" s="2" t="str">
        <f t="shared" si="40"/>
        <v>TY1</v>
      </c>
      <c r="AD85">
        <f t="shared" si="41"/>
        <v>110.8125</v>
      </c>
      <c r="AE85">
        <f t="shared" si="42"/>
        <v>110.65625</v>
      </c>
      <c r="AF85" s="49">
        <f t="shared" si="69"/>
        <v>0.15625</v>
      </c>
      <c r="AG85" s="3">
        <f t="shared" si="55"/>
        <v>110.58327527541408</v>
      </c>
      <c r="AH85">
        <f t="shared" si="56"/>
        <v>110.39492638720978</v>
      </c>
      <c r="AI85" s="51">
        <f t="shared" si="57"/>
        <v>0.18834888820430251</v>
      </c>
      <c r="AJ85" s="52">
        <f t="shared" si="58"/>
        <v>3.2098888204302511E-2</v>
      </c>
      <c r="AK85" s="2">
        <v>46118</v>
      </c>
      <c r="AL85" t="str">
        <v>91282CQF</v>
      </c>
      <c r="AM85">
        <v>-0.99309999999999998</v>
      </c>
      <c r="AN85">
        <v>3.7624399999999998</v>
      </c>
      <c r="AO85">
        <v>0.90690000000000004</v>
      </c>
      <c r="AP85">
        <v>110.65625</v>
      </c>
      <c r="AQ85">
        <f>VLOOKUP(AL85,工作表1!$F$3:$G$1000,2,FALSE)</f>
        <v>4.25</v>
      </c>
      <c r="AR85" t="str">
        <f>VLOOKUP(AL85,工作表1!$F$3:$H$1000,3,FALSE)</f>
        <v>2033/3/31</v>
      </c>
      <c r="AS85">
        <f t="shared" si="43"/>
        <v>3.6583999999999999</v>
      </c>
      <c r="AT85">
        <f t="shared" si="44"/>
        <v>0.59160000000000013</v>
      </c>
      <c r="AU85" s="43">
        <f t="shared" si="59"/>
        <v>46295</v>
      </c>
      <c r="AV85" s="43">
        <f t="shared" si="45"/>
        <v>46295</v>
      </c>
      <c r="AW85" s="45">
        <f t="shared" si="60"/>
        <v>8.1284153005464488E-2</v>
      </c>
      <c r="AX85" s="45">
        <f t="shared" si="61"/>
        <v>2.1305992214986151</v>
      </c>
      <c r="AY85" s="47">
        <f t="shared" si="62"/>
        <v>100.51110406780562</v>
      </c>
      <c r="AZ85" s="47">
        <f t="shared" si="63"/>
        <v>110.39492638720978</v>
      </c>
      <c r="BA85" s="43"/>
      <c r="BC85" s="2">
        <v>46115</v>
      </c>
      <c r="BD85" t="str">
        <v>91282CHT</v>
      </c>
      <c r="BE85">
        <v>-2.1446000000000001</v>
      </c>
      <c r="BF85">
        <v>3.7847400000000002</v>
      </c>
      <c r="BG85">
        <v>0.88700000000000001</v>
      </c>
      <c r="BH85">
        <v>110.453125</v>
      </c>
      <c r="BI85">
        <f>VLOOKUP(BD85,工作表1!$K$3:$L$1000,2,FALSE)</f>
        <v>3.875</v>
      </c>
      <c r="BJ85" t="str">
        <f>VLOOKUP(BD85,工作表1!$K$3:$M$1000,3,FALSE)</f>
        <v>2033/8/15</v>
      </c>
      <c r="BK85">
        <f t="shared" si="46"/>
        <v>3.6575000000000002</v>
      </c>
      <c r="BL85">
        <f t="shared" si="47"/>
        <v>0.2174999999999998</v>
      </c>
      <c r="BM85" s="43">
        <f t="shared" si="64"/>
        <v>46249</v>
      </c>
      <c r="BN85" s="43">
        <f t="shared" si="48"/>
        <v>46387</v>
      </c>
      <c r="BO85" s="45">
        <f t="shared" si="65"/>
        <v>0.53522099447513816</v>
      </c>
      <c r="BP85" s="45">
        <f t="shared" si="66"/>
        <v>3.391042912283357</v>
      </c>
      <c r="BQ85" s="47">
        <f t="shared" si="67"/>
        <v>97.999698488157748</v>
      </c>
      <c r="BR85" s="47">
        <f t="shared" si="68"/>
        <v>109.80486625555271</v>
      </c>
    </row>
    <row r="86" spans="2:70" x14ac:dyDescent="0.25">
      <c r="B86" s="2">
        <f ca="1"/>
        <v>46115</v>
      </c>
      <c r="C86">
        <f ca="1"/>
        <v>110.59375</v>
      </c>
      <c r="D86">
        <f ca="1"/>
        <v>110.875</v>
      </c>
      <c r="E86">
        <f t="shared" ca="1" si="37"/>
        <v>110.59375</v>
      </c>
      <c r="F86" s="2">
        <v>46119</v>
      </c>
      <c r="G86">
        <v>3.6557499999999998</v>
      </c>
      <c r="H86" s="43">
        <v>46119</v>
      </c>
      <c r="I86">
        <v>4.1070000000000002</v>
      </c>
      <c r="J86" s="2"/>
      <c r="L86" s="2">
        <v>46115</v>
      </c>
      <c r="M86" t="str">
        <v>91282CQC</v>
      </c>
      <c r="N86">
        <v>0.84789999999999999</v>
      </c>
      <c r="O86">
        <v>3.5595300000000001</v>
      </c>
      <c r="P86">
        <v>0.88039999999999996</v>
      </c>
      <c r="Q86">
        <v>110.75</v>
      </c>
      <c r="R86">
        <f>VLOOKUP(M86,工作表1!$A$3:$B$1000,2,FALSE)</f>
        <v>3.75</v>
      </c>
      <c r="S86" t="str">
        <f>VLOOKUP(M86,工作表1!$A$3:$C$1000,3,FALSE)</f>
        <v>2033/2/28</v>
      </c>
      <c r="T86">
        <f t="shared" si="38"/>
        <v>3.6575000000000002</v>
      </c>
      <c r="U86">
        <f t="shared" si="36"/>
        <v>9.2499999999999805E-2</v>
      </c>
      <c r="V86" s="43">
        <f t="shared" si="49"/>
        <v>46265</v>
      </c>
      <c r="W86" s="43">
        <f t="shared" si="39"/>
        <v>46203</v>
      </c>
      <c r="X86" s="45">
        <f t="shared" si="50"/>
        <v>0.38328729281767959</v>
      </c>
      <c r="Y86" s="45">
        <f t="shared" si="51"/>
        <v>1.2565749640505564</v>
      </c>
      <c r="Z86" s="47">
        <f t="shared" si="52"/>
        <v>97.516078231172841</v>
      </c>
      <c r="AA86" s="47">
        <f t="shared" si="53"/>
        <v>110.54703321753665</v>
      </c>
      <c r="AB86" s="45">
        <f t="shared" si="54"/>
        <v>4.1639999999999997</v>
      </c>
      <c r="AC86" s="2" t="str">
        <f t="shared" si="40"/>
        <v>TY1</v>
      </c>
      <c r="AD86">
        <f t="shared" si="41"/>
        <v>110.75</v>
      </c>
      <c r="AE86">
        <f t="shared" si="42"/>
        <v>110.59375</v>
      </c>
      <c r="AF86" s="49">
        <f t="shared" si="69"/>
        <v>0.15625</v>
      </c>
      <c r="AG86" s="3">
        <f t="shared" si="55"/>
        <v>110.54703321753665</v>
      </c>
      <c r="AH86">
        <f t="shared" si="56"/>
        <v>110.35968775594137</v>
      </c>
      <c r="AI86" s="51">
        <f t="shared" si="57"/>
        <v>0.1873454615952852</v>
      </c>
      <c r="AJ86" s="52">
        <f t="shared" si="58"/>
        <v>3.1095461595285201E-2</v>
      </c>
      <c r="AK86" s="2">
        <v>46115</v>
      </c>
      <c r="AL86" t="str">
        <v>91282CQF</v>
      </c>
      <c r="AM86">
        <v>-0.28299999999999997</v>
      </c>
      <c r="AN86">
        <v>3.7120000000000002</v>
      </c>
      <c r="AO86">
        <v>0.90690000000000004</v>
      </c>
      <c r="AP86">
        <v>110.59375</v>
      </c>
      <c r="AQ86">
        <f>VLOOKUP(AL86,工作表1!$F$3:$G$1000,2,FALSE)</f>
        <v>4.25</v>
      </c>
      <c r="AR86" t="str">
        <f>VLOOKUP(AL86,工作表1!$F$3:$H$1000,3,FALSE)</f>
        <v>2033/3/31</v>
      </c>
      <c r="AS86">
        <f t="shared" si="43"/>
        <v>3.6575000000000002</v>
      </c>
      <c r="AT86">
        <f t="shared" si="44"/>
        <v>0.5924999999999998</v>
      </c>
      <c r="AU86" s="43">
        <f t="shared" si="59"/>
        <v>46295</v>
      </c>
      <c r="AV86" s="43">
        <f t="shared" si="45"/>
        <v>46295</v>
      </c>
      <c r="AW86" s="45">
        <f t="shared" si="60"/>
        <v>6.9672131147540992E-2</v>
      </c>
      <c r="AX86" s="45">
        <f t="shared" si="61"/>
        <v>2.1306310352571303</v>
      </c>
      <c r="AY86" s="47">
        <f t="shared" si="62"/>
        <v>100.48182697883126</v>
      </c>
      <c r="AZ86" s="47">
        <f t="shared" si="63"/>
        <v>110.35968775594137</v>
      </c>
      <c r="BA86" s="43"/>
      <c r="BC86" s="2">
        <v>46114</v>
      </c>
      <c r="BD86" t="str">
        <v>91282CHT</v>
      </c>
      <c r="BE86">
        <v>-4.0141999999999998</v>
      </c>
      <c r="BF86">
        <v>3.8431099999999998</v>
      </c>
      <c r="BG86">
        <v>0.88700000000000001</v>
      </c>
      <c r="BH86">
        <v>110.71875</v>
      </c>
      <c r="BI86">
        <f>VLOOKUP(BD86,工作表1!$K$3:$L$1000,2,FALSE)</f>
        <v>3.875</v>
      </c>
      <c r="BJ86" t="str">
        <f>VLOOKUP(BD86,工作表1!$K$3:$M$1000,3,FALSE)</f>
        <v>2033/8/15</v>
      </c>
      <c r="BK86">
        <f t="shared" si="46"/>
        <v>3.6550500000000001</v>
      </c>
      <c r="BL86">
        <f t="shared" si="47"/>
        <v>0.21994999999999987</v>
      </c>
      <c r="BM86" s="43">
        <f t="shared" si="64"/>
        <v>46249</v>
      </c>
      <c r="BN86" s="43">
        <f t="shared" si="48"/>
        <v>46387</v>
      </c>
      <c r="BO86" s="45">
        <f t="shared" si="65"/>
        <v>0.50310773480662985</v>
      </c>
      <c r="BP86" s="45">
        <f t="shared" si="66"/>
        <v>3.3907789676833424</v>
      </c>
      <c r="BQ86" s="47">
        <f t="shared" si="67"/>
        <v>98.207873008595911</v>
      </c>
      <c r="BR86" s="47">
        <f t="shared" si="68"/>
        <v>110.02989549135665</v>
      </c>
    </row>
    <row r="87" spans="2:70" x14ac:dyDescent="0.25">
      <c r="B87" s="2">
        <f ca="1"/>
        <v>46114</v>
      </c>
      <c r="C87">
        <f ca="1"/>
        <v>110.859375</v>
      </c>
      <c r="D87">
        <f ca="1"/>
        <v>110.765625</v>
      </c>
      <c r="E87">
        <f t="shared" ca="1" si="37"/>
        <v>110.875</v>
      </c>
      <c r="F87" s="2">
        <v>46118</v>
      </c>
      <c r="G87">
        <v>3.6583999999999999</v>
      </c>
      <c r="H87" s="43">
        <v>46118</v>
      </c>
      <c r="I87">
        <v>4.1588000000000003</v>
      </c>
      <c r="J87" s="2"/>
      <c r="L87" s="2">
        <v>46114</v>
      </c>
      <c r="M87" t="str">
        <v>91282CPY</v>
      </c>
      <c r="N87">
        <v>-0.16420000000000001</v>
      </c>
      <c r="O87">
        <v>3.69591</v>
      </c>
      <c r="P87">
        <v>0.89370000000000005</v>
      </c>
      <c r="Q87">
        <v>111.015625</v>
      </c>
      <c r="R87">
        <f>VLOOKUP(M87,工作表1!$A$3:$B$1000,2,FALSE)</f>
        <v>4</v>
      </c>
      <c r="S87" t="str">
        <f>VLOOKUP(M87,工作表1!$A$3:$C$1000,3,FALSE)</f>
        <v>2033/1/31</v>
      </c>
      <c r="T87">
        <f t="shared" si="38"/>
        <v>3.6550500000000001</v>
      </c>
      <c r="U87">
        <f t="shared" si="36"/>
        <v>0.34494999999999987</v>
      </c>
      <c r="V87" s="43">
        <f t="shared" si="49"/>
        <v>46234</v>
      </c>
      <c r="W87" s="43">
        <f t="shared" si="39"/>
        <v>46203</v>
      </c>
      <c r="X87" s="45">
        <f t="shared" si="50"/>
        <v>0.68508287292817682</v>
      </c>
      <c r="Y87" s="45">
        <f t="shared" si="51"/>
        <v>1.6494664345720125</v>
      </c>
      <c r="Z87" s="47">
        <f t="shared" si="52"/>
        <v>99.255618034417665</v>
      </c>
      <c r="AA87" s="47">
        <f t="shared" si="53"/>
        <v>110.84013257458459</v>
      </c>
      <c r="AB87" s="45">
        <f t="shared" si="54"/>
        <v>4.1252000000000004</v>
      </c>
      <c r="AC87" s="2" t="str">
        <f t="shared" si="40"/>
        <v>TY1</v>
      </c>
      <c r="AD87">
        <f t="shared" si="41"/>
        <v>111.015625</v>
      </c>
      <c r="AE87">
        <f t="shared" si="42"/>
        <v>110.859375</v>
      </c>
      <c r="AF87" s="49">
        <f t="shared" si="69"/>
        <v>0.15625</v>
      </c>
      <c r="AG87" s="3">
        <f t="shared" si="55"/>
        <v>110.84013257458459</v>
      </c>
      <c r="AH87">
        <f t="shared" si="56"/>
        <v>110.5995306093176</v>
      </c>
      <c r="AI87" s="51">
        <f t="shared" si="57"/>
        <v>0.24060196526698974</v>
      </c>
      <c r="AJ87" s="52">
        <f t="shared" si="58"/>
        <v>8.4351965266989737E-2</v>
      </c>
      <c r="AK87" s="2">
        <v>46114</v>
      </c>
      <c r="AL87" t="str">
        <v>91282CQF</v>
      </c>
      <c r="AM87">
        <v>-1.5669999999999999</v>
      </c>
      <c r="AN87">
        <v>3.7835100000000002</v>
      </c>
      <c r="AO87">
        <v>0.90690000000000004</v>
      </c>
      <c r="AP87">
        <v>110.859375</v>
      </c>
      <c r="AQ87">
        <f>VLOOKUP(AL87,工作表1!$F$3:$G$1000,2,FALSE)</f>
        <v>4.25</v>
      </c>
      <c r="AR87" t="str">
        <f>VLOOKUP(AL87,工作表1!$F$3:$H$1000,3,FALSE)</f>
        <v>2033/3/31</v>
      </c>
      <c r="AS87">
        <f t="shared" si="43"/>
        <v>3.6550500000000001</v>
      </c>
      <c r="AT87">
        <f t="shared" si="44"/>
        <v>0.59494999999999987</v>
      </c>
      <c r="AU87" s="43">
        <f t="shared" si="59"/>
        <v>46295</v>
      </c>
      <c r="AV87" s="43">
        <f t="shared" si="45"/>
        <v>46295</v>
      </c>
      <c r="AW87" s="45">
        <f t="shared" si="60"/>
        <v>3.4836065573770496E-2</v>
      </c>
      <c r="AX87" s="45">
        <f t="shared" si="61"/>
        <v>2.1307264765326743</v>
      </c>
      <c r="AY87" s="47">
        <f t="shared" si="62"/>
        <v>100.70728793972712</v>
      </c>
      <c r="AZ87" s="47">
        <f t="shared" si="63"/>
        <v>110.5995306093176</v>
      </c>
      <c r="BA87" s="43"/>
      <c r="BC87" s="2">
        <v>46113</v>
      </c>
      <c r="BD87" t="str">
        <v>91282CHT</v>
      </c>
      <c r="BE87">
        <v>-4.1031000000000004</v>
      </c>
      <c r="BF87">
        <v>3.8507400000000001</v>
      </c>
      <c r="BG87">
        <v>0.88700000000000001</v>
      </c>
      <c r="BH87">
        <v>110.6875</v>
      </c>
      <c r="BI87">
        <f>VLOOKUP(BD87,工作表1!$K$3:$L$1000,2,FALSE)</f>
        <v>3.875</v>
      </c>
      <c r="BJ87" t="str">
        <f>VLOOKUP(BD87,工作表1!$K$3:$M$1000,3,FALSE)</f>
        <v>2033/8/15</v>
      </c>
      <c r="BK87">
        <f t="shared" si="46"/>
        <v>3.6589999999999998</v>
      </c>
      <c r="BL87">
        <f t="shared" si="47"/>
        <v>0.21600000000000019</v>
      </c>
      <c r="BM87" s="43">
        <f t="shared" si="64"/>
        <v>46249</v>
      </c>
      <c r="BN87" s="43">
        <f t="shared" si="48"/>
        <v>46387</v>
      </c>
      <c r="BO87" s="45">
        <f t="shared" si="65"/>
        <v>0.49240331491712708</v>
      </c>
      <c r="BP87" s="45">
        <f t="shared" si="66"/>
        <v>3.3906909861500036</v>
      </c>
      <c r="BQ87" s="47">
        <f t="shared" si="67"/>
        <v>98.175739742641156</v>
      </c>
      <c r="BR87" s="47">
        <f t="shared" si="68"/>
        <v>109.99451163502449</v>
      </c>
    </row>
    <row r="88" spans="2:70" x14ac:dyDescent="0.25">
      <c r="B88" s="2">
        <f ca="1"/>
        <v>46113</v>
      </c>
      <c r="C88">
        <f ca="1"/>
        <v>110.828125</v>
      </c>
      <c r="D88">
        <f ca="1"/>
        <v>111.0625</v>
      </c>
      <c r="E88">
        <f t="shared" ca="1" si="37"/>
        <v>110.765625</v>
      </c>
      <c r="F88" s="2">
        <v>46115</v>
      </c>
      <c r="G88">
        <v>3.6575000000000002</v>
      </c>
      <c r="H88" s="43">
        <v>46115</v>
      </c>
      <c r="I88">
        <v>4.1639999999999997</v>
      </c>
      <c r="J88" s="2"/>
      <c r="L88" s="2">
        <v>46113</v>
      </c>
      <c r="M88" t="str">
        <v>91282CPY</v>
      </c>
      <c r="N88">
        <v>-0.38069999999999998</v>
      </c>
      <c r="O88">
        <v>3.7248299999999999</v>
      </c>
      <c r="P88">
        <v>0.89370000000000005</v>
      </c>
      <c r="Q88">
        <v>110.984375</v>
      </c>
      <c r="R88">
        <f>VLOOKUP(M88,工作表1!$A$3:$B$1000,2,FALSE)</f>
        <v>4</v>
      </c>
      <c r="S88" t="str">
        <f>VLOOKUP(M88,工作表1!$A$3:$C$1000,3,FALSE)</f>
        <v>2033/1/31</v>
      </c>
      <c r="T88">
        <f t="shared" si="38"/>
        <v>3.6589999999999998</v>
      </c>
      <c r="U88">
        <f t="shared" si="36"/>
        <v>0.34100000000000019</v>
      </c>
      <c r="V88" s="43">
        <f t="shared" si="49"/>
        <v>46234</v>
      </c>
      <c r="W88" s="43">
        <f t="shared" si="39"/>
        <v>46203</v>
      </c>
      <c r="X88" s="45">
        <f t="shared" si="50"/>
        <v>0.67403314917127077</v>
      </c>
      <c r="Y88" s="45">
        <f t="shared" si="51"/>
        <v>1.6493756149246954</v>
      </c>
      <c r="Z88" s="47">
        <f t="shared" si="52"/>
        <v>99.221507692894477</v>
      </c>
      <c r="AA88" s="47">
        <f t="shared" si="53"/>
        <v>110.80054272897202</v>
      </c>
      <c r="AB88" s="45">
        <f t="shared" si="54"/>
        <v>4.1357999999999997</v>
      </c>
      <c r="AC88" s="2" t="str">
        <f t="shared" si="40"/>
        <v>TY1</v>
      </c>
      <c r="AD88">
        <f t="shared" si="41"/>
        <v>110.984375</v>
      </c>
      <c r="AE88">
        <f t="shared" si="42"/>
        <v>110.828125</v>
      </c>
      <c r="AF88" s="49">
        <f t="shared" si="69"/>
        <v>0.15625</v>
      </c>
      <c r="AG88" s="3">
        <f t="shared" si="55"/>
        <v>110.80054272897202</v>
      </c>
      <c r="AH88">
        <f t="shared" si="56"/>
        <v>110.57803554431543</v>
      </c>
      <c r="AI88" s="51">
        <f t="shared" si="57"/>
        <v>0.22250718465659247</v>
      </c>
      <c r="AJ88" s="52">
        <f t="shared" si="58"/>
        <v>6.6257184656592472E-2</v>
      </c>
      <c r="AK88" s="2">
        <v>46113</v>
      </c>
      <c r="AL88" t="str">
        <v>91282CQF</v>
      </c>
      <c r="AM88">
        <v>-1.2589999999999999</v>
      </c>
      <c r="AN88">
        <v>3.7689400000000002</v>
      </c>
      <c r="AO88">
        <v>0.90690000000000004</v>
      </c>
      <c r="AP88">
        <v>110.828125</v>
      </c>
      <c r="AQ88">
        <f>VLOOKUP(AL88,工作表1!$F$3:$G$1000,2,FALSE)</f>
        <v>4.25</v>
      </c>
      <c r="AR88" t="str">
        <f>VLOOKUP(AL88,工作表1!$F$3:$H$1000,3,FALSE)</f>
        <v>2033/3/31</v>
      </c>
      <c r="AS88">
        <f t="shared" si="43"/>
        <v>3.6589999999999998</v>
      </c>
      <c r="AT88">
        <f t="shared" si="44"/>
        <v>0.59100000000000019</v>
      </c>
      <c r="AU88" s="43">
        <f t="shared" si="59"/>
        <v>46295</v>
      </c>
      <c r="AV88" s="43">
        <f t="shared" si="45"/>
        <v>46295</v>
      </c>
      <c r="AW88" s="45">
        <f t="shared" si="60"/>
        <v>2.3224043715846996E-2</v>
      </c>
      <c r="AX88" s="45">
        <f t="shared" si="61"/>
        <v>2.1307582902911895</v>
      </c>
      <c r="AY88" s="47">
        <f t="shared" si="62"/>
        <v>100.68805572433297</v>
      </c>
      <c r="AZ88" s="47">
        <f t="shared" si="63"/>
        <v>110.57803554431543</v>
      </c>
      <c r="BA88" s="43"/>
      <c r="BC88" s="2">
        <v>46112</v>
      </c>
      <c r="BD88" t="str">
        <v>91282CHT</v>
      </c>
      <c r="BE88">
        <v>-4.6369999999999996</v>
      </c>
      <c r="BF88">
        <v>3.8606600000000002</v>
      </c>
      <c r="BG88">
        <v>0.88700000000000001</v>
      </c>
      <c r="BH88">
        <v>110.75</v>
      </c>
      <c r="BI88">
        <f>VLOOKUP(BD88,工作表1!$K$3:$L$1000,2,FALSE)</f>
        <v>3.875</v>
      </c>
      <c r="BJ88" t="str">
        <f>VLOOKUP(BD88,工作表1!$K$3:$M$1000,3,FALSE)</f>
        <v>2033/8/15</v>
      </c>
      <c r="BK88">
        <f t="shared" si="46"/>
        <v>3.6583999999999999</v>
      </c>
      <c r="BL88">
        <f t="shared" si="47"/>
        <v>0.21660000000000013</v>
      </c>
      <c r="BM88" s="43">
        <f t="shared" si="64"/>
        <v>46249</v>
      </c>
      <c r="BN88" s="43">
        <f t="shared" si="48"/>
        <v>46387</v>
      </c>
      <c r="BO88" s="45">
        <f t="shared" si="65"/>
        <v>0.48169889502762431</v>
      </c>
      <c r="BP88" s="45">
        <f t="shared" si="66"/>
        <v>3.3906030046166653</v>
      </c>
      <c r="BQ88" s="47">
        <f t="shared" si="67"/>
        <v>98.222663565758808</v>
      </c>
      <c r="BR88" s="47">
        <f t="shared" si="68"/>
        <v>110.0443769082992</v>
      </c>
    </row>
    <row r="89" spans="2:70" x14ac:dyDescent="0.25">
      <c r="B89" s="2">
        <f ca="1"/>
        <v>46112</v>
      </c>
      <c r="C89">
        <f ca="1"/>
        <v>110.890625</v>
      </c>
      <c r="D89">
        <f ca="1"/>
        <v>110.609375</v>
      </c>
      <c r="E89">
        <f t="shared" ca="1" si="37"/>
        <v>111.0625</v>
      </c>
      <c r="F89" s="2">
        <v>46114</v>
      </c>
      <c r="G89">
        <v>3.6550500000000001</v>
      </c>
      <c r="H89" s="43">
        <v>46114</v>
      </c>
      <c r="I89">
        <v>4.1252000000000004</v>
      </c>
      <c r="J89" s="2"/>
      <c r="L89" s="2">
        <v>46112</v>
      </c>
      <c r="M89" t="str">
        <v>91282CPY</v>
      </c>
      <c r="N89">
        <v>-0.18060000000000001</v>
      </c>
      <c r="O89">
        <v>3.6991800000000001</v>
      </c>
      <c r="P89">
        <v>0.89370000000000005</v>
      </c>
      <c r="Q89">
        <v>111.046875</v>
      </c>
      <c r="R89">
        <f>VLOOKUP(M89,工作表1!$A$3:$B$1000,2,FALSE)</f>
        <v>4</v>
      </c>
      <c r="S89" t="str">
        <f>VLOOKUP(M89,工作表1!$A$3:$C$1000,3,FALSE)</f>
        <v>2033/1/31</v>
      </c>
      <c r="T89">
        <f t="shared" si="38"/>
        <v>3.6583999999999999</v>
      </c>
      <c r="U89">
        <f t="shared" si="36"/>
        <v>0.34160000000000013</v>
      </c>
      <c r="V89" s="43">
        <f t="shared" si="49"/>
        <v>46234</v>
      </c>
      <c r="W89" s="43">
        <f t="shared" si="39"/>
        <v>46203</v>
      </c>
      <c r="X89" s="45">
        <f t="shared" si="50"/>
        <v>0.66298342541436461</v>
      </c>
      <c r="Y89" s="45">
        <f t="shared" si="51"/>
        <v>1.6492847952773784</v>
      </c>
      <c r="Z89" s="47">
        <f t="shared" si="52"/>
        <v>99.284048290913972</v>
      </c>
      <c r="AA89" s="47">
        <f t="shared" si="53"/>
        <v>110.86785160103554</v>
      </c>
      <c r="AB89" s="45">
        <f t="shared" si="54"/>
        <v>4.1280999999999999</v>
      </c>
      <c r="AC89" s="2" t="str">
        <f t="shared" si="40"/>
        <v>TY2</v>
      </c>
      <c r="AD89">
        <f t="shared" si="41"/>
        <v>110.890625</v>
      </c>
      <c r="AE89">
        <f t="shared" si="42"/>
        <v>110.515625</v>
      </c>
      <c r="AF89" s="49">
        <f t="shared" si="69"/>
        <v>0.375</v>
      </c>
      <c r="AG89" s="3">
        <f t="shared" si="55"/>
        <v>110.62685568723209</v>
      </c>
      <c r="AH89">
        <f t="shared" si="56"/>
        <v>109.77402716594042</v>
      </c>
      <c r="AI89" s="51">
        <f t="shared" si="57"/>
        <v>0.85282852129166997</v>
      </c>
      <c r="AJ89" s="52">
        <f t="shared" si="58"/>
        <v>0.47782852129166997</v>
      </c>
      <c r="AK89" s="2">
        <v>46112</v>
      </c>
      <c r="AL89" t="str">
        <v>91282CQF</v>
      </c>
      <c r="AM89">
        <v>-1.728</v>
      </c>
      <c r="AN89">
        <v>3.7889200000000001</v>
      </c>
      <c r="AO89">
        <v>0.90690000000000004</v>
      </c>
      <c r="AP89">
        <v>110.890625</v>
      </c>
      <c r="AQ89">
        <f>VLOOKUP(AL89,工作表1!$F$3:$G$1000,2,FALSE)</f>
        <v>4.25</v>
      </c>
      <c r="AR89" t="str">
        <f>VLOOKUP(AL89,工作表1!$F$3:$H$1000,3,FALSE)</f>
        <v>2033/3/31</v>
      </c>
      <c r="AS89">
        <f t="shared" si="43"/>
        <v>3.6583999999999999</v>
      </c>
      <c r="AT89">
        <f t="shared" si="44"/>
        <v>0.59160000000000013</v>
      </c>
      <c r="AU89" s="43">
        <f t="shared" si="59"/>
        <v>46295</v>
      </c>
      <c r="AV89" s="43">
        <f t="shared" si="45"/>
        <v>46295</v>
      </c>
      <c r="AW89" s="45">
        <f t="shared" si="60"/>
        <v>1.1612021857923498E-2</v>
      </c>
      <c r="AX89" s="45">
        <f t="shared" si="61"/>
        <v>2.1307901040497041</v>
      </c>
      <c r="AY89" s="47">
        <f t="shared" si="62"/>
        <v>100.73487070433374</v>
      </c>
      <c r="AZ89" s="47">
        <f t="shared" si="63"/>
        <v>110.62685568723209</v>
      </c>
      <c r="BA89" s="43"/>
      <c r="BC89" s="2">
        <v>46111</v>
      </c>
      <c r="BD89" t="str">
        <v>91282CHT</v>
      </c>
      <c r="BE89">
        <v>-4.5689000000000002</v>
      </c>
      <c r="BF89">
        <v>3.8839800000000002</v>
      </c>
      <c r="BG89">
        <v>0.88700000000000001</v>
      </c>
      <c r="BH89">
        <v>110.515625</v>
      </c>
      <c r="BI89">
        <f>VLOOKUP(BD89,工作表1!$K$3:$L$1000,2,FALSE)</f>
        <v>3.875</v>
      </c>
      <c r="BJ89" t="str">
        <f>VLOOKUP(BD89,工作表1!$K$3:$M$1000,3,FALSE)</f>
        <v>2033/8/15</v>
      </c>
      <c r="BK89">
        <f t="shared" si="46"/>
        <v>3.66073</v>
      </c>
      <c r="BL89">
        <f t="shared" si="47"/>
        <v>0.21426999999999996</v>
      </c>
      <c r="BM89" s="43">
        <f t="shared" si="64"/>
        <v>46249</v>
      </c>
      <c r="BN89" s="43">
        <f t="shared" si="48"/>
        <v>46387</v>
      </c>
      <c r="BO89" s="45">
        <f t="shared" si="65"/>
        <v>0.47099447513812154</v>
      </c>
      <c r="BP89" s="45">
        <f t="shared" si="66"/>
        <v>3.390515023083327</v>
      </c>
      <c r="BQ89" s="47">
        <f t="shared" si="67"/>
        <v>97.983321808898438</v>
      </c>
      <c r="BR89" s="47">
        <f t="shared" si="68"/>
        <v>109.77402716594042</v>
      </c>
    </row>
    <row r="90" spans="2:70" x14ac:dyDescent="0.25">
      <c r="B90" s="2">
        <f ca="1"/>
        <v>46111</v>
      </c>
      <c r="C90">
        <f ca="1"/>
        <v>110.65625</v>
      </c>
      <c r="D90">
        <f ca="1"/>
        <v>110.046875</v>
      </c>
      <c r="E90">
        <f t="shared" ca="1" si="37"/>
        <v>110.609375</v>
      </c>
      <c r="F90" s="2">
        <v>46113</v>
      </c>
      <c r="G90">
        <v>3.6589999999999998</v>
      </c>
      <c r="H90" s="43">
        <v>46113</v>
      </c>
      <c r="I90">
        <v>4.1357999999999997</v>
      </c>
      <c r="J90" s="2"/>
      <c r="L90" s="2">
        <v>46111</v>
      </c>
      <c r="M90" t="str">
        <v>91282CPY</v>
      </c>
      <c r="N90">
        <v>-0.51980000000000004</v>
      </c>
      <c r="O90">
        <v>3.74762</v>
      </c>
      <c r="P90">
        <v>0.89370000000000005</v>
      </c>
      <c r="Q90">
        <v>110.8125</v>
      </c>
      <c r="R90">
        <f>VLOOKUP(M90,工作表1!$A$3:$B$1000,2,FALSE)</f>
        <v>4</v>
      </c>
      <c r="S90" t="str">
        <f>VLOOKUP(M90,工作表1!$A$3:$C$1000,3,FALSE)</f>
        <v>2033/1/31</v>
      </c>
      <c r="T90">
        <f t="shared" si="38"/>
        <v>3.66073</v>
      </c>
      <c r="U90">
        <f t="shared" si="36"/>
        <v>0.33926999999999996</v>
      </c>
      <c r="V90" s="43">
        <f t="shared" si="49"/>
        <v>46234</v>
      </c>
      <c r="W90" s="43">
        <f t="shared" si="39"/>
        <v>46203</v>
      </c>
      <c r="X90" s="45">
        <f t="shared" si="50"/>
        <v>0.65193370165745856</v>
      </c>
      <c r="Y90" s="45">
        <f t="shared" si="51"/>
        <v>1.6491939756300613</v>
      </c>
      <c r="Z90" s="47">
        <f t="shared" si="52"/>
        <v>99.044438984539454</v>
      </c>
      <c r="AA90" s="47">
        <f t="shared" si="53"/>
        <v>110.59789673936466</v>
      </c>
      <c r="AB90" s="45">
        <f t="shared" si="54"/>
        <v>4.1669</v>
      </c>
      <c r="AC90" s="2" t="str">
        <f t="shared" si="40"/>
        <v>TY2</v>
      </c>
      <c r="AD90">
        <f t="shared" si="41"/>
        <v>110.65625</v>
      </c>
      <c r="AE90">
        <f t="shared" si="42"/>
        <v>109.84375</v>
      </c>
      <c r="AF90" s="49">
        <f t="shared" si="69"/>
        <v>0.8125</v>
      </c>
      <c r="AG90" s="3">
        <f t="shared" si="55"/>
        <v>110.36148517122885</v>
      </c>
      <c r="AH90">
        <f t="shared" si="56"/>
        <v>109.08803209278909</v>
      </c>
      <c r="AI90" s="51">
        <f t="shared" si="57"/>
        <v>1.2734530784397577</v>
      </c>
      <c r="AJ90" s="52">
        <f t="shared" si="58"/>
        <v>0.46095307843975775</v>
      </c>
      <c r="AK90" s="2">
        <v>46111</v>
      </c>
      <c r="AL90" t="str">
        <v>91282CQF</v>
      </c>
      <c r="AM90">
        <v>-1.8216000000000001</v>
      </c>
      <c r="AN90">
        <v>3.8115899999999998</v>
      </c>
      <c r="AO90">
        <v>0.90690000000000004</v>
      </c>
      <c r="AP90">
        <v>110.65625</v>
      </c>
      <c r="AQ90">
        <f>VLOOKUP(AL90,工作表1!$F$3:$G$1000,2,FALSE)</f>
        <v>4.25</v>
      </c>
      <c r="AR90" t="str">
        <f>VLOOKUP(AL90,工作表1!$F$3:$H$1000,3,FALSE)</f>
        <v>2033/3/31</v>
      </c>
      <c r="AS90">
        <f t="shared" si="43"/>
        <v>3.66073</v>
      </c>
      <c r="AT90">
        <f t="shared" si="44"/>
        <v>0.58926999999999996</v>
      </c>
      <c r="AU90" s="43">
        <f t="shared" si="59"/>
        <v>46295</v>
      </c>
      <c r="AV90" s="43">
        <f t="shared" si="45"/>
        <v>46295</v>
      </c>
      <c r="AW90" s="45">
        <f t="shared" si="60"/>
        <v>0</v>
      </c>
      <c r="AX90" s="45">
        <f t="shared" si="61"/>
        <v>2.1308219178082193</v>
      </c>
      <c r="AY90" s="47">
        <f t="shared" si="62"/>
        <v>100.49526009242672</v>
      </c>
      <c r="AZ90" s="47">
        <f t="shared" si="63"/>
        <v>110.36148517122885</v>
      </c>
      <c r="BA90" s="43"/>
      <c r="BC90" s="2">
        <v>46108</v>
      </c>
      <c r="BD90" t="str">
        <v>91282CHT</v>
      </c>
      <c r="BE90">
        <v>-4.7039</v>
      </c>
      <c r="BF90">
        <v>3.92632</v>
      </c>
      <c r="BG90">
        <v>0.88700000000000001</v>
      </c>
      <c r="BH90">
        <v>109.84375</v>
      </c>
      <c r="BI90">
        <f>VLOOKUP(BD90,工作表1!$K$3:$L$1000,2,FALSE)</f>
        <v>3.875</v>
      </c>
      <c r="BJ90" t="str">
        <f>VLOOKUP(BD90,工作表1!$K$3:$M$1000,3,FALSE)</f>
        <v>2033/8/15</v>
      </c>
      <c r="BK90">
        <f t="shared" si="46"/>
        <v>3.6648999999999998</v>
      </c>
      <c r="BL90">
        <f t="shared" si="47"/>
        <v>0.21010000000000018</v>
      </c>
      <c r="BM90" s="43">
        <f t="shared" si="64"/>
        <v>46249</v>
      </c>
      <c r="BN90" s="43">
        <f t="shared" si="48"/>
        <v>46387</v>
      </c>
      <c r="BO90" s="45">
        <f t="shared" si="65"/>
        <v>0.46029005524861877</v>
      </c>
      <c r="BP90" s="45">
        <f t="shared" si="66"/>
        <v>3.3904270415499886</v>
      </c>
      <c r="BQ90" s="47">
        <f t="shared" si="67"/>
        <v>97.373879032513969</v>
      </c>
      <c r="BR90" s="47">
        <f t="shared" si="68"/>
        <v>109.08803209278909</v>
      </c>
    </row>
    <row r="91" spans="2:70" x14ac:dyDescent="0.25">
      <c r="B91" s="2">
        <f ca="1"/>
        <v>46108</v>
      </c>
      <c r="C91">
        <f ca="1"/>
        <v>109.984375</v>
      </c>
      <c r="D91">
        <f ca="1"/>
        <v>110.078125</v>
      </c>
      <c r="E91">
        <f t="shared" ca="1" si="37"/>
        <v>110.046875</v>
      </c>
      <c r="F91" s="2">
        <v>46112</v>
      </c>
      <c r="G91">
        <v>3.6583999999999999</v>
      </c>
      <c r="H91" s="43">
        <v>46112</v>
      </c>
      <c r="I91">
        <v>4.1280999999999999</v>
      </c>
      <c r="J91" s="2"/>
      <c r="L91" s="2">
        <v>46108</v>
      </c>
      <c r="M91" t="str">
        <v>91282CPY</v>
      </c>
      <c r="N91">
        <v>-0.42030000000000001</v>
      </c>
      <c r="O91">
        <v>3.73949</v>
      </c>
      <c r="P91">
        <v>0.89370000000000005</v>
      </c>
      <c r="Q91">
        <v>110.15625</v>
      </c>
      <c r="R91">
        <f>VLOOKUP(M91,工作表1!$A$3:$B$1000,2,FALSE)</f>
        <v>4</v>
      </c>
      <c r="S91" t="str">
        <f>VLOOKUP(M91,工作表1!$A$3:$C$1000,3,FALSE)</f>
        <v>2033/1/31</v>
      </c>
      <c r="T91">
        <f t="shared" si="38"/>
        <v>3.6648999999999998</v>
      </c>
      <c r="U91">
        <f t="shared" si="36"/>
        <v>0.33510000000000018</v>
      </c>
      <c r="V91" s="43">
        <f t="shared" si="49"/>
        <v>46234</v>
      </c>
      <c r="W91" s="43">
        <f t="shared" si="39"/>
        <v>46203</v>
      </c>
      <c r="X91" s="45">
        <f t="shared" si="50"/>
        <v>0.64088397790055252</v>
      </c>
      <c r="Y91" s="45">
        <f t="shared" si="51"/>
        <v>1.6491031559827443</v>
      </c>
      <c r="Z91" s="47">
        <f t="shared" si="52"/>
        <v>98.466562984835022</v>
      </c>
      <c r="AA91" s="47">
        <f t="shared" si="53"/>
        <v>109.94998112278356</v>
      </c>
      <c r="AB91" s="45">
        <f t="shared" si="54"/>
        <v>4.2526000000000002</v>
      </c>
      <c r="AC91" s="2" t="str">
        <f t="shared" si="40"/>
        <v>TY2</v>
      </c>
      <c r="AD91">
        <f t="shared" si="41"/>
        <v>109.984375</v>
      </c>
      <c r="AE91">
        <f t="shared" si="42"/>
        <v>109.875</v>
      </c>
      <c r="AF91" s="49">
        <f t="shared" si="69"/>
        <v>0.109375</v>
      </c>
      <c r="AG91" s="3">
        <f t="shared" si="55"/>
        <v>109.66277244859531</v>
      </c>
      <c r="AH91">
        <f t="shared" si="56"/>
        <v>109.15048840996802</v>
      </c>
      <c r="AI91" s="51">
        <f t="shared" si="57"/>
        <v>0.51228403862728555</v>
      </c>
      <c r="AJ91" s="52">
        <f t="shared" si="58"/>
        <v>0.40290903862728555</v>
      </c>
      <c r="AK91" s="2">
        <v>46108</v>
      </c>
      <c r="AL91" t="str">
        <v>91282CQF</v>
      </c>
      <c r="AM91">
        <v>-1.3855</v>
      </c>
      <c r="AN91">
        <v>3.8036799999999999</v>
      </c>
      <c r="AO91">
        <v>0.90690000000000004</v>
      </c>
      <c r="AP91">
        <v>109.984375</v>
      </c>
      <c r="AQ91">
        <f>VLOOKUP(AL91,工作表1!$F$3:$G$1000,2,FALSE)</f>
        <v>4.25</v>
      </c>
      <c r="AR91" t="str">
        <f>VLOOKUP(AL91,工作表1!$F$3:$H$1000,3,FALSE)</f>
        <v>2033/3/31</v>
      </c>
      <c r="AS91">
        <f t="shared" si="43"/>
        <v>3.6648999999999998</v>
      </c>
      <c r="AT91">
        <f t="shared" si="44"/>
        <v>0.58510000000000018</v>
      </c>
      <c r="AU91" s="43">
        <f t="shared" si="59"/>
        <v>46112</v>
      </c>
      <c r="AV91" s="43">
        <f t="shared" si="45"/>
        <v>46295</v>
      </c>
      <c r="AW91" s="45">
        <f t="shared" si="60"/>
        <v>2.1133241758241761</v>
      </c>
      <c r="AX91" s="45">
        <f t="shared" si="61"/>
        <v>4.2557899292488344</v>
      </c>
      <c r="AY91" s="47">
        <f t="shared" si="62"/>
        <v>99.861698044437787</v>
      </c>
      <c r="AZ91" s="47">
        <f t="shared" si="63"/>
        <v>109.66277244859531</v>
      </c>
      <c r="BA91" s="43"/>
      <c r="BC91" s="2">
        <v>46107</v>
      </c>
      <c r="BD91" t="str">
        <v>91282CHT</v>
      </c>
      <c r="BE91">
        <v>-3.3487</v>
      </c>
      <c r="BF91">
        <v>3.9212199999999999</v>
      </c>
      <c r="BG91">
        <v>0.88700000000000001</v>
      </c>
      <c r="BH91">
        <v>109.875</v>
      </c>
      <c r="BI91">
        <f>VLOOKUP(BD91,工作表1!$K$3:$L$1000,2,FALSE)</f>
        <v>3.875</v>
      </c>
      <c r="BJ91" t="str">
        <f>VLOOKUP(BD91,工作表1!$K$3:$M$1000,3,FALSE)</f>
        <v>2033/8/15</v>
      </c>
      <c r="BK91">
        <f t="shared" si="46"/>
        <v>3.6776499999999999</v>
      </c>
      <c r="BL91">
        <f t="shared" si="47"/>
        <v>0.19735000000000014</v>
      </c>
      <c r="BM91" s="43">
        <f t="shared" si="64"/>
        <v>46249</v>
      </c>
      <c r="BN91" s="43">
        <f t="shared" si="48"/>
        <v>46387</v>
      </c>
      <c r="BO91" s="45">
        <f t="shared" si="65"/>
        <v>0.42817679558011046</v>
      </c>
      <c r="BP91" s="45">
        <f t="shared" si="66"/>
        <v>3.3901630969499732</v>
      </c>
      <c r="BQ91" s="47">
        <f t="shared" si="67"/>
        <v>97.426057346353971</v>
      </c>
      <c r="BR91" s="47">
        <f t="shared" si="68"/>
        <v>109.15048840996802</v>
      </c>
    </row>
    <row r="92" spans="2:70" x14ac:dyDescent="0.25">
      <c r="B92" s="2">
        <f ca="1"/>
        <v>46107</v>
      </c>
      <c r="C92">
        <f ca="1"/>
        <v>110.015625</v>
      </c>
      <c r="D92">
        <f ca="1"/>
        <v>110.6875</v>
      </c>
      <c r="E92">
        <f t="shared" ca="1" si="37"/>
        <v>110.078125</v>
      </c>
      <c r="F92" s="2">
        <v>46111</v>
      </c>
      <c r="G92">
        <v>3.66073</v>
      </c>
      <c r="H92" s="43">
        <v>46111</v>
      </c>
      <c r="I92">
        <v>4.1669</v>
      </c>
      <c r="J92" s="2"/>
      <c r="L92" s="2">
        <v>46107</v>
      </c>
      <c r="M92" t="str">
        <v>91282CQC</v>
      </c>
      <c r="N92">
        <v>8.5300000000000001E-2</v>
      </c>
      <c r="O92">
        <v>3.6915200000000001</v>
      </c>
      <c r="P92">
        <v>0.88039999999999996</v>
      </c>
      <c r="Q92">
        <v>110.171875</v>
      </c>
      <c r="R92">
        <f>VLOOKUP(M92,工作表1!$A$3:$B$1000,2,FALSE)</f>
        <v>3.75</v>
      </c>
      <c r="S92" t="str">
        <f>VLOOKUP(M92,工作表1!$A$3:$C$1000,3,FALSE)</f>
        <v>2033/2/28</v>
      </c>
      <c r="T92">
        <f t="shared" si="38"/>
        <v>3.6776499999999999</v>
      </c>
      <c r="U92">
        <f t="shared" si="36"/>
        <v>7.2350000000000136E-2</v>
      </c>
      <c r="V92" s="43">
        <f t="shared" si="49"/>
        <v>46265</v>
      </c>
      <c r="W92" s="43">
        <f t="shared" si="39"/>
        <v>46203</v>
      </c>
      <c r="X92" s="45">
        <f t="shared" si="50"/>
        <v>0.27969613259668508</v>
      </c>
      <c r="Y92" s="45">
        <f t="shared" si="51"/>
        <v>1.2557235298569589</v>
      </c>
      <c r="Z92" s="47">
        <f t="shared" si="52"/>
        <v>97.003707477284919</v>
      </c>
      <c r="AA92" s="47">
        <f t="shared" si="53"/>
        <v>109.94564560962361</v>
      </c>
      <c r="AB92" s="45">
        <f t="shared" si="54"/>
        <v>4.2462</v>
      </c>
      <c r="AC92" s="2" t="str">
        <f t="shared" si="40"/>
        <v>TY2</v>
      </c>
      <c r="AD92">
        <f t="shared" si="41"/>
        <v>110.015625</v>
      </c>
      <c r="AE92">
        <f t="shared" si="42"/>
        <v>110.609375</v>
      </c>
      <c r="AF92" s="49">
        <f t="shared" si="69"/>
        <v>-0.59375</v>
      </c>
      <c r="AG92" s="3">
        <f t="shared" si="55"/>
        <v>109.3961791684972</v>
      </c>
      <c r="AH92">
        <f t="shared" si="56"/>
        <v>109.86833874600291</v>
      </c>
      <c r="AI92" s="51">
        <f t="shared" si="57"/>
        <v>-0.47215957750570681</v>
      </c>
      <c r="AJ92" s="52">
        <f t="shared" si="58"/>
        <v>0.12159042249429319</v>
      </c>
      <c r="AK92" s="2">
        <v>46107</v>
      </c>
      <c r="AL92" t="str">
        <v>91282CHC</v>
      </c>
      <c r="AM92">
        <v>0.86350000000000005</v>
      </c>
      <c r="AN92">
        <v>3.68668</v>
      </c>
      <c r="AO92">
        <v>0.86040000000000005</v>
      </c>
      <c r="AP92">
        <v>110.015625</v>
      </c>
      <c r="AQ92">
        <f>VLOOKUP(AL92,工作表1!$F$3:$G$1000,2,FALSE)</f>
        <v>3.375</v>
      </c>
      <c r="AR92" t="str">
        <f>VLOOKUP(AL92,工作表1!$F$3:$H$1000,3,FALSE)</f>
        <v>2033/5/15</v>
      </c>
      <c r="AS92">
        <f t="shared" si="43"/>
        <v>3.6776499999999999</v>
      </c>
      <c r="AT92">
        <f t="shared" si="44"/>
        <v>-0.30264999999999986</v>
      </c>
      <c r="AU92" s="43">
        <f t="shared" si="59"/>
        <v>46157</v>
      </c>
      <c r="AV92" s="43">
        <f t="shared" si="45"/>
        <v>46295</v>
      </c>
      <c r="AW92" s="45">
        <f t="shared" si="60"/>
        <v>1.2306629834254144</v>
      </c>
      <c r="AX92" s="45">
        <f t="shared" si="61"/>
        <v>2.9597725724665103</v>
      </c>
      <c r="AY92" s="47">
        <f t="shared" si="62"/>
        <v>94.533040161217315</v>
      </c>
      <c r="AZ92" s="47">
        <f t="shared" si="63"/>
        <v>109.3961791684972</v>
      </c>
      <c r="BA92" s="43"/>
      <c r="BC92" s="2">
        <v>46106</v>
      </c>
      <c r="BD92" t="str">
        <v>91282CHT</v>
      </c>
      <c r="BE92">
        <v>-4.1249000000000002</v>
      </c>
      <c r="BF92">
        <v>3.9099300000000001</v>
      </c>
      <c r="BG92">
        <v>0.88700000000000001</v>
      </c>
      <c r="BH92">
        <v>110.609375</v>
      </c>
      <c r="BI92">
        <f>VLOOKUP(BD92,工作表1!$K$3:$L$1000,2,FALSE)</f>
        <v>3.875</v>
      </c>
      <c r="BJ92" t="str">
        <f>VLOOKUP(BD92,工作表1!$K$3:$M$1000,3,FALSE)</f>
        <v>2033/8/15</v>
      </c>
      <c r="BK92">
        <f t="shared" si="46"/>
        <v>3.6753499999999999</v>
      </c>
      <c r="BL92">
        <f t="shared" si="47"/>
        <v>0.19965000000000011</v>
      </c>
      <c r="BM92" s="43">
        <f t="shared" si="64"/>
        <v>46249</v>
      </c>
      <c r="BN92" s="43">
        <f t="shared" si="48"/>
        <v>46387</v>
      </c>
      <c r="BO92" s="45">
        <f t="shared" si="65"/>
        <v>0.41747237569060774</v>
      </c>
      <c r="BP92" s="45">
        <f t="shared" si="66"/>
        <v>3.3900751154166349</v>
      </c>
      <c r="BQ92" s="47">
        <f t="shared" si="67"/>
        <v>98.066764336806557</v>
      </c>
      <c r="BR92" s="47">
        <f t="shared" si="68"/>
        <v>109.86833874600291</v>
      </c>
    </row>
    <row r="93" spans="2:70" x14ac:dyDescent="0.25">
      <c r="B93" s="2">
        <f ca="1"/>
        <v>46106</v>
      </c>
      <c r="C93">
        <f ca="1"/>
        <v>110.75</v>
      </c>
      <c r="D93">
        <f ca="1"/>
        <v>110.625</v>
      </c>
      <c r="E93">
        <f t="shared" ca="1" si="37"/>
        <v>110.6875</v>
      </c>
      <c r="F93" s="2">
        <v>46108</v>
      </c>
      <c r="G93">
        <v>3.6648999999999998</v>
      </c>
      <c r="H93" s="43">
        <v>46108</v>
      </c>
      <c r="I93">
        <v>4.2526000000000002</v>
      </c>
      <c r="J93" s="2"/>
      <c r="L93" s="2">
        <v>46106</v>
      </c>
      <c r="M93" t="str">
        <v>91282CPY</v>
      </c>
      <c r="N93">
        <v>-0.2177</v>
      </c>
      <c r="O93">
        <v>3.7280500000000001</v>
      </c>
      <c r="P93">
        <v>0.89370000000000005</v>
      </c>
      <c r="Q93">
        <v>110.890625</v>
      </c>
      <c r="R93">
        <f>VLOOKUP(M93,工作表1!$A$3:$B$1000,2,FALSE)</f>
        <v>4</v>
      </c>
      <c r="S93" t="str">
        <f>VLOOKUP(M93,工作表1!$A$3:$C$1000,3,FALSE)</f>
        <v>2033/1/31</v>
      </c>
      <c r="T93">
        <f t="shared" si="38"/>
        <v>3.6753499999999999</v>
      </c>
      <c r="U93">
        <f t="shared" si="36"/>
        <v>0.32465000000000011</v>
      </c>
      <c r="V93" s="43">
        <f t="shared" si="49"/>
        <v>46234</v>
      </c>
      <c r="W93" s="43">
        <f t="shared" si="39"/>
        <v>46203</v>
      </c>
      <c r="X93" s="45">
        <f t="shared" si="50"/>
        <v>0.59668508287292821</v>
      </c>
      <c r="Y93" s="45">
        <f t="shared" si="51"/>
        <v>1.648739877393476</v>
      </c>
      <c r="Z93" s="47">
        <f t="shared" si="52"/>
        <v>99.14279223687214</v>
      </c>
      <c r="AA93" s="47">
        <f t="shared" si="53"/>
        <v>110.6998242894324</v>
      </c>
      <c r="AB93" s="45">
        <f t="shared" si="54"/>
        <v>4.1501000000000001</v>
      </c>
      <c r="AC93" s="2" t="str">
        <f t="shared" si="40"/>
        <v>TY2</v>
      </c>
      <c r="AD93">
        <f t="shared" si="41"/>
        <v>110.75</v>
      </c>
      <c r="AE93">
        <f t="shared" si="42"/>
        <v>110.125</v>
      </c>
      <c r="AF93" s="49">
        <f t="shared" si="69"/>
        <v>0.625</v>
      </c>
      <c r="AG93" s="3">
        <f t="shared" si="55"/>
        <v>110.10030146810738</v>
      </c>
      <c r="AH93">
        <f t="shared" si="56"/>
        <v>109.40816701560635</v>
      </c>
      <c r="AI93" s="51">
        <f t="shared" si="57"/>
        <v>0.69213445250102268</v>
      </c>
      <c r="AJ93" s="52">
        <f t="shared" si="58"/>
        <v>6.7134452501022679E-2</v>
      </c>
      <c r="AK93" s="2">
        <v>46106</v>
      </c>
      <c r="AL93" t="str">
        <v>91282CHC</v>
      </c>
      <c r="AM93">
        <v>0.2167</v>
      </c>
      <c r="AN93">
        <v>3.7071499999999999</v>
      </c>
      <c r="AO93">
        <v>0.86040000000000005</v>
      </c>
      <c r="AP93">
        <v>110.75</v>
      </c>
      <c r="AQ93">
        <f>VLOOKUP(AL93,工作表1!$F$3:$G$1000,2,FALSE)</f>
        <v>3.375</v>
      </c>
      <c r="AR93" t="str">
        <f>VLOOKUP(AL93,工作表1!$F$3:$H$1000,3,FALSE)</f>
        <v>2033/5/15</v>
      </c>
      <c r="AS93">
        <f t="shared" si="43"/>
        <v>3.6753499999999999</v>
      </c>
      <c r="AT93">
        <f t="shared" si="44"/>
        <v>-0.30034999999999989</v>
      </c>
      <c r="AU93" s="43">
        <f t="shared" si="59"/>
        <v>46157</v>
      </c>
      <c r="AV93" s="43">
        <f t="shared" si="45"/>
        <v>46295</v>
      </c>
      <c r="AW93" s="45">
        <f t="shared" si="60"/>
        <v>1.2213397790055249</v>
      </c>
      <c r="AX93" s="45">
        <f t="shared" si="61"/>
        <v>2.9596959433890868</v>
      </c>
      <c r="AY93" s="47">
        <f t="shared" si="62"/>
        <v>95.14225295241377</v>
      </c>
      <c r="AZ93" s="47">
        <f t="shared" si="63"/>
        <v>110.10030146810738</v>
      </c>
      <c r="BA93" s="43"/>
      <c r="BC93" s="2">
        <v>46105</v>
      </c>
      <c r="BD93" t="str">
        <v>91282CHT</v>
      </c>
      <c r="BE93">
        <v>-3.5171999999999999</v>
      </c>
      <c r="BF93">
        <v>3.8959999999999999</v>
      </c>
      <c r="BG93">
        <v>0.88700000000000001</v>
      </c>
      <c r="BH93">
        <v>110.125</v>
      </c>
      <c r="BI93">
        <f>VLOOKUP(BD93,工作表1!$K$3:$L$1000,2,FALSE)</f>
        <v>3.875</v>
      </c>
      <c r="BJ93" t="str">
        <f>VLOOKUP(BD93,工作表1!$K$3:$M$1000,3,FALSE)</f>
        <v>2033/8/15</v>
      </c>
      <c r="BK93">
        <f t="shared" si="46"/>
        <v>3.6755900000000001</v>
      </c>
      <c r="BL93">
        <f t="shared" si="47"/>
        <v>0.19940999999999987</v>
      </c>
      <c r="BM93" s="43">
        <f t="shared" si="64"/>
        <v>46249</v>
      </c>
      <c r="BN93" s="43">
        <f t="shared" si="48"/>
        <v>46387</v>
      </c>
      <c r="BO93" s="45">
        <f t="shared" si="65"/>
        <v>0.40676795580110497</v>
      </c>
      <c r="BP93" s="45">
        <f t="shared" si="66"/>
        <v>3.3899871338832965</v>
      </c>
      <c r="BQ93" s="47">
        <f t="shared" si="67"/>
        <v>97.660595921001132</v>
      </c>
      <c r="BR93" s="47">
        <f t="shared" si="68"/>
        <v>109.40816701560635</v>
      </c>
    </row>
    <row r="94" spans="2:70" x14ac:dyDescent="0.25">
      <c r="B94" s="2">
        <f ca="1"/>
        <v>46105</v>
      </c>
      <c r="C94">
        <f ca="1"/>
        <v>110.265625</v>
      </c>
      <c r="D94">
        <f ca="1"/>
        <v>110.625</v>
      </c>
      <c r="E94">
        <f t="shared" ca="1" si="37"/>
        <v>110.625</v>
      </c>
      <c r="F94" s="2">
        <v>46107</v>
      </c>
      <c r="G94">
        <v>3.6776499999999999</v>
      </c>
      <c r="H94" s="43">
        <v>46107</v>
      </c>
      <c r="I94">
        <v>4.2462</v>
      </c>
      <c r="J94" s="2"/>
      <c r="L94" s="2">
        <v>46105</v>
      </c>
      <c r="M94" t="str">
        <v>91282CPY</v>
      </c>
      <c r="N94">
        <v>7.3300000000000004E-2</v>
      </c>
      <c r="O94">
        <v>3.6990500000000002</v>
      </c>
      <c r="P94">
        <v>0.89370000000000005</v>
      </c>
      <c r="Q94">
        <v>110.421875</v>
      </c>
      <c r="R94">
        <f>VLOOKUP(M94,工作表1!$A$3:$B$1000,2,FALSE)</f>
        <v>4</v>
      </c>
      <c r="S94" t="str">
        <f>VLOOKUP(M94,工作表1!$A$3:$C$1000,3,FALSE)</f>
        <v>2033/1/31</v>
      </c>
      <c r="T94">
        <f t="shared" si="38"/>
        <v>3.6755900000000001</v>
      </c>
      <c r="U94">
        <f t="shared" si="36"/>
        <v>0.32440999999999987</v>
      </c>
      <c r="V94" s="43">
        <f t="shared" si="49"/>
        <v>46234</v>
      </c>
      <c r="W94" s="43">
        <f t="shared" si="39"/>
        <v>46203</v>
      </c>
      <c r="X94" s="45">
        <f t="shared" si="50"/>
        <v>0.58563535911602205</v>
      </c>
      <c r="Y94" s="45">
        <f t="shared" si="51"/>
        <v>1.6486490577461592</v>
      </c>
      <c r="Z94" s="47">
        <f t="shared" si="52"/>
        <v>98.736698122550408</v>
      </c>
      <c r="AA94" s="47">
        <f t="shared" si="53"/>
        <v>110.24304831310397</v>
      </c>
      <c r="AB94" s="45">
        <f t="shared" si="54"/>
        <v>4.1738999999999997</v>
      </c>
      <c r="AC94" s="2" t="str">
        <f t="shared" si="40"/>
        <v>TY2</v>
      </c>
      <c r="AD94">
        <f t="shared" si="41"/>
        <v>110.265625</v>
      </c>
      <c r="AE94">
        <f t="shared" si="42"/>
        <v>110.625</v>
      </c>
      <c r="AF94" s="49">
        <f t="shared" si="69"/>
        <v>-0.359375</v>
      </c>
      <c r="AG94" s="3">
        <f t="shared" si="55"/>
        <v>109.64436570180452</v>
      </c>
      <c r="AH94">
        <f t="shared" si="56"/>
        <v>109.89322644047698</v>
      </c>
      <c r="AI94" s="51">
        <f t="shared" si="57"/>
        <v>-0.24886073867246239</v>
      </c>
      <c r="AJ94" s="52">
        <f t="shared" si="58"/>
        <v>0.11051426132753761</v>
      </c>
      <c r="AK94" s="2">
        <v>46105</v>
      </c>
      <c r="AL94" t="str">
        <v>91282CHC</v>
      </c>
      <c r="AM94">
        <v>0.92659999999999998</v>
      </c>
      <c r="AN94">
        <v>3.6691400000000001</v>
      </c>
      <c r="AO94">
        <v>0.86040000000000005</v>
      </c>
      <c r="AP94">
        <v>110.265625</v>
      </c>
      <c r="AQ94">
        <f>VLOOKUP(AL94,工作表1!$F$3:$G$1000,2,FALSE)</f>
        <v>3.375</v>
      </c>
      <c r="AR94" t="str">
        <f>VLOOKUP(AL94,工作表1!$F$3:$H$1000,3,FALSE)</f>
        <v>2033/5/15</v>
      </c>
      <c r="AS94">
        <f t="shared" si="43"/>
        <v>3.6755900000000001</v>
      </c>
      <c r="AT94">
        <f t="shared" si="44"/>
        <v>-0.30059000000000013</v>
      </c>
      <c r="AU94" s="43">
        <f t="shared" si="59"/>
        <v>46157</v>
      </c>
      <c r="AV94" s="43">
        <f t="shared" si="45"/>
        <v>46295</v>
      </c>
      <c r="AW94" s="45">
        <f t="shared" si="60"/>
        <v>1.2120165745856355</v>
      </c>
      <c r="AX94" s="45">
        <f t="shared" si="61"/>
        <v>2.9596193143116629</v>
      </c>
      <c r="AY94" s="47">
        <f t="shared" si="62"/>
        <v>94.752031061476444</v>
      </c>
      <c r="AZ94" s="47">
        <f t="shared" si="63"/>
        <v>109.64436570180452</v>
      </c>
      <c r="BA94" s="43"/>
      <c r="BC94" s="2">
        <v>46104</v>
      </c>
      <c r="BD94" t="str">
        <v>91282CHT</v>
      </c>
      <c r="BE94">
        <v>-3.3174000000000001</v>
      </c>
      <c r="BF94">
        <v>3.86598</v>
      </c>
      <c r="BG94">
        <v>0.88700000000000001</v>
      </c>
      <c r="BH94">
        <v>110.625</v>
      </c>
      <c r="BI94">
        <f>VLOOKUP(BD94,工作表1!$K$3:$L$1000,2,FALSE)</f>
        <v>3.875</v>
      </c>
      <c r="BJ94" t="str">
        <f>VLOOKUP(BD94,工作表1!$K$3:$M$1000,3,FALSE)</f>
        <v>2033/8/15</v>
      </c>
      <c r="BK94">
        <f t="shared" si="46"/>
        <v>3.6752500000000001</v>
      </c>
      <c r="BL94">
        <f t="shared" si="47"/>
        <v>0.19974999999999987</v>
      </c>
      <c r="BM94" s="43">
        <f t="shared" si="64"/>
        <v>46249</v>
      </c>
      <c r="BN94" s="43">
        <f t="shared" si="48"/>
        <v>46387</v>
      </c>
      <c r="BO94" s="45">
        <f t="shared" si="65"/>
        <v>0.3960635359116022</v>
      </c>
      <c r="BP94" s="45">
        <f t="shared" si="66"/>
        <v>3.3898991523499582</v>
      </c>
      <c r="BQ94" s="47">
        <f t="shared" si="67"/>
        <v>98.093300539917692</v>
      </c>
      <c r="BR94" s="47">
        <f t="shared" si="68"/>
        <v>109.89322644047698</v>
      </c>
    </row>
    <row r="95" spans="2:70" x14ac:dyDescent="0.25">
      <c r="B95" s="2">
        <f ca="1"/>
        <v>46104</v>
      </c>
      <c r="C95">
        <f ca="1"/>
        <v>110.765625</v>
      </c>
      <c r="D95">
        <f ca="1"/>
        <v>110.171875</v>
      </c>
      <c r="E95">
        <f t="shared" ca="1" si="37"/>
        <v>110.625</v>
      </c>
      <c r="F95" s="2">
        <v>46106</v>
      </c>
      <c r="G95">
        <v>3.6753499999999999</v>
      </c>
      <c r="H95" s="43">
        <v>46106</v>
      </c>
      <c r="I95">
        <v>4.1501000000000001</v>
      </c>
      <c r="J95" s="2"/>
      <c r="L95" s="2">
        <v>46104</v>
      </c>
      <c r="M95" t="str">
        <v>91282CPY</v>
      </c>
      <c r="N95">
        <v>-0.1115</v>
      </c>
      <c r="O95">
        <v>3.7207599999999998</v>
      </c>
      <c r="P95">
        <v>0.89370000000000005</v>
      </c>
      <c r="Q95">
        <v>110.921875</v>
      </c>
      <c r="R95">
        <f>VLOOKUP(M95,工作表1!$A$3:$B$1000,2,FALSE)</f>
        <v>4</v>
      </c>
      <c r="S95" t="str">
        <f>VLOOKUP(M95,工作表1!$A$3:$C$1000,3,FALSE)</f>
        <v>2033/1/31</v>
      </c>
      <c r="T95">
        <f t="shared" si="38"/>
        <v>3.6752500000000001</v>
      </c>
      <c r="U95">
        <f t="shared" si="36"/>
        <v>0.32474999999999987</v>
      </c>
      <c r="V95" s="43">
        <f t="shared" si="49"/>
        <v>46234</v>
      </c>
      <c r="W95" s="43">
        <f t="shared" si="39"/>
        <v>46203</v>
      </c>
      <c r="X95" s="45">
        <f t="shared" si="50"/>
        <v>0.574585635359116</v>
      </c>
      <c r="Y95" s="45">
        <f t="shared" si="51"/>
        <v>1.6485582380988419</v>
      </c>
      <c r="Z95" s="47">
        <f t="shared" si="52"/>
        <v>99.153503483112459</v>
      </c>
      <c r="AA95" s="47">
        <f t="shared" si="53"/>
        <v>110.70687535717192</v>
      </c>
      <c r="AB95" s="45">
        <f t="shared" si="54"/>
        <v>4.1524999999999999</v>
      </c>
      <c r="AC95" s="2" t="str">
        <f t="shared" si="40"/>
        <v>TY2</v>
      </c>
      <c r="AD95">
        <f t="shared" si="41"/>
        <v>110.765625</v>
      </c>
      <c r="AE95">
        <f t="shared" si="42"/>
        <v>110.359375</v>
      </c>
      <c r="AF95" s="49">
        <f t="shared" si="69"/>
        <v>0.40625</v>
      </c>
      <c r="AG95" s="3">
        <f t="shared" si="55"/>
        <v>110.10956668505524</v>
      </c>
      <c r="AH95">
        <f t="shared" si="56"/>
        <v>109.40163064943827</v>
      </c>
      <c r="AI95" s="51">
        <f t="shared" si="57"/>
        <v>0.70793603561696727</v>
      </c>
      <c r="AJ95" s="52">
        <f t="shared" si="58"/>
        <v>0.30168603561696727</v>
      </c>
      <c r="AK95" s="2">
        <v>46104</v>
      </c>
      <c r="AL95" t="str">
        <v>91282CHC</v>
      </c>
      <c r="AM95">
        <v>0.79559999999999997</v>
      </c>
      <c r="AN95">
        <v>3.6685599999999998</v>
      </c>
      <c r="AO95">
        <v>0.86040000000000005</v>
      </c>
      <c r="AP95">
        <v>110.765625</v>
      </c>
      <c r="AQ95">
        <f>VLOOKUP(AL95,工作表1!$F$3:$G$1000,2,FALSE)</f>
        <v>3.375</v>
      </c>
      <c r="AR95" t="str">
        <f>VLOOKUP(AL95,工作表1!$F$3:$H$1000,3,FALSE)</f>
        <v>2033/5/15</v>
      </c>
      <c r="AS95">
        <f t="shared" si="43"/>
        <v>3.6752500000000001</v>
      </c>
      <c r="AT95">
        <f t="shared" si="44"/>
        <v>-0.30025000000000013</v>
      </c>
      <c r="AU95" s="43">
        <f t="shared" si="59"/>
        <v>46157</v>
      </c>
      <c r="AV95" s="43">
        <f t="shared" si="45"/>
        <v>46295</v>
      </c>
      <c r="AW95" s="45">
        <f t="shared" si="60"/>
        <v>1.2026933701657458</v>
      </c>
      <c r="AX95" s="45">
        <f t="shared" si="61"/>
        <v>2.959542685234239</v>
      </c>
      <c r="AY95" s="47">
        <f t="shared" si="62"/>
        <v>95.154660007632799</v>
      </c>
      <c r="AZ95" s="47">
        <f t="shared" si="63"/>
        <v>110.10956668505524</v>
      </c>
      <c r="BA95" s="43"/>
      <c r="BC95" s="2">
        <v>46101</v>
      </c>
      <c r="BD95" t="str">
        <v>91282CHC</v>
      </c>
      <c r="BE95">
        <v>0.73140000000000005</v>
      </c>
      <c r="BF95">
        <v>3.7009099999999999</v>
      </c>
      <c r="BG95">
        <v>0.86040000000000005</v>
      </c>
      <c r="BH95">
        <v>110.359375</v>
      </c>
      <c r="BI95">
        <f>VLOOKUP(BD95,工作表1!$K$3:$L$1000,2,FALSE)</f>
        <v>3.375</v>
      </c>
      <c r="BJ95" t="str">
        <f>VLOOKUP(BD95,工作表1!$K$3:$M$1000,3,FALSE)</f>
        <v>2033/5/15</v>
      </c>
      <c r="BK95">
        <f t="shared" si="46"/>
        <v>3.6877499999999999</v>
      </c>
      <c r="BL95">
        <f t="shared" si="47"/>
        <v>-0.31274999999999986</v>
      </c>
      <c r="BM95" s="43">
        <f t="shared" si="64"/>
        <v>46157</v>
      </c>
      <c r="BN95" s="43">
        <f t="shared" si="48"/>
        <v>46387</v>
      </c>
      <c r="BO95" s="45">
        <f t="shared" si="65"/>
        <v>1.1933701657458564</v>
      </c>
      <c r="BP95" s="45">
        <f t="shared" si="66"/>
        <v>3.8101509876636648</v>
      </c>
      <c r="BQ95" s="47">
        <f t="shared" si="67"/>
        <v>94.739536829269838</v>
      </c>
      <c r="BR95" s="47">
        <f t="shared" si="68"/>
        <v>109.40163064943827</v>
      </c>
    </row>
    <row r="96" spans="2:70" x14ac:dyDescent="0.25">
      <c r="B96" s="2">
        <f ca="1"/>
        <v>46101</v>
      </c>
      <c r="C96">
        <f ca="1"/>
        <v>110.359375</v>
      </c>
      <c r="D96">
        <f ca="1"/>
        <v>111.328125</v>
      </c>
      <c r="E96">
        <f t="shared" ca="1" si="37"/>
        <v>110.171875</v>
      </c>
      <c r="F96" s="2">
        <v>46105</v>
      </c>
      <c r="G96">
        <v>3.6755900000000001</v>
      </c>
      <c r="H96" s="43">
        <v>46105</v>
      </c>
      <c r="I96">
        <v>4.1738999999999997</v>
      </c>
      <c r="J96" s="2"/>
      <c r="L96" s="2">
        <v>46101</v>
      </c>
      <c r="M96" t="str">
        <v>91282CPM</v>
      </c>
      <c r="N96">
        <v>-2.5232999999999999</v>
      </c>
      <c r="O96">
        <v>7.2649699999999999</v>
      </c>
      <c r="P96">
        <v>0.88039999999999996</v>
      </c>
      <c r="Q96">
        <v>110.796875</v>
      </c>
      <c r="R96">
        <f>VLOOKUP(M96,工作表1!$A$3:$B$1000,2,FALSE)</f>
        <v>3.75</v>
      </c>
      <c r="S96" t="str">
        <f>VLOOKUP(M96,工作表1!$A$3:$C$1000,3,FALSE)</f>
        <v>2032/11/30</v>
      </c>
      <c r="T96">
        <f t="shared" si="38"/>
        <v>3.6877499999999999</v>
      </c>
      <c r="U96">
        <f t="shared" si="36"/>
        <v>6.2250000000000139E-2</v>
      </c>
      <c r="V96" s="43">
        <f t="shared" si="49"/>
        <v>46173</v>
      </c>
      <c r="W96" s="43">
        <f t="shared" si="39"/>
        <v>46203</v>
      </c>
      <c r="X96" s="45">
        <f t="shared" si="50"/>
        <v>1.1705801104972375</v>
      </c>
      <c r="Y96" s="45">
        <f t="shared" si="51"/>
        <v>2.1877033981684706</v>
      </c>
      <c r="Z96" s="47">
        <f t="shared" si="52"/>
        <v>96.531860213185965</v>
      </c>
      <c r="AA96" s="47">
        <f t="shared" si="53"/>
        <v>109.40292732463725</v>
      </c>
      <c r="AB96" s="45">
        <f t="shared" si="54"/>
        <v>4.1976000000000004</v>
      </c>
      <c r="AC96" s="2" t="str">
        <f t="shared" si="40"/>
        <v>TY2</v>
      </c>
      <c r="AD96">
        <f t="shared" si="41"/>
        <v>110.5</v>
      </c>
      <c r="AE96">
        <f t="shared" si="42"/>
        <v>111.078125</v>
      </c>
      <c r="AF96" s="49">
        <f t="shared" si="69"/>
        <v>-0.578125</v>
      </c>
      <c r="AG96" s="3">
        <f t="shared" si="55"/>
        <v>110.13366353040951</v>
      </c>
      <c r="AH96">
        <f t="shared" si="56"/>
        <v>110.15724175731529</v>
      </c>
      <c r="AI96" s="51">
        <f t="shared" si="57"/>
        <v>-2.3578226905783595E-2</v>
      </c>
      <c r="AJ96" s="52">
        <f t="shared" si="58"/>
        <v>0.55454677309421641</v>
      </c>
      <c r="AK96" s="2">
        <v>46101</v>
      </c>
      <c r="AL96" t="str">
        <v>91282CPY</v>
      </c>
      <c r="AM96">
        <v>-6.8900000000000003E-2</v>
      </c>
      <c r="AN96">
        <v>3.7304900000000001</v>
      </c>
      <c r="AO96">
        <v>0.89370000000000005</v>
      </c>
      <c r="AP96">
        <v>110.5</v>
      </c>
      <c r="AQ96">
        <f>VLOOKUP(AL96,工作表1!$F$3:$G$1000,2,FALSE)</f>
        <v>4</v>
      </c>
      <c r="AR96" t="str">
        <f>VLOOKUP(AL96,工作表1!$F$3:$H$1000,3,FALSE)</f>
        <v>2033/1/31</v>
      </c>
      <c r="AS96">
        <f t="shared" si="43"/>
        <v>3.6877499999999999</v>
      </c>
      <c r="AT96">
        <f t="shared" si="44"/>
        <v>0.31225000000000014</v>
      </c>
      <c r="AU96" s="43">
        <f t="shared" si="59"/>
        <v>46234</v>
      </c>
      <c r="AV96" s="43">
        <f t="shared" si="45"/>
        <v>46295</v>
      </c>
      <c r="AW96" s="45">
        <f t="shared" si="60"/>
        <v>0.56353591160220995</v>
      </c>
      <c r="AX96" s="45">
        <f t="shared" si="61"/>
        <v>2.6566865965337167</v>
      </c>
      <c r="AY96" s="47">
        <f t="shared" si="62"/>
        <v>98.838403504661215</v>
      </c>
      <c r="AZ96" s="47">
        <f t="shared" si="63"/>
        <v>110.13366353040951</v>
      </c>
      <c r="BA96" s="43"/>
      <c r="BC96" s="2">
        <v>46100</v>
      </c>
      <c r="BD96" t="str">
        <v>91282CHC</v>
      </c>
      <c r="BE96">
        <v>1.1954</v>
      </c>
      <c r="BF96">
        <v>3.63042</v>
      </c>
      <c r="BG96">
        <v>0.86040000000000005</v>
      </c>
      <c r="BH96">
        <v>111.078125</v>
      </c>
      <c r="BI96">
        <f>VLOOKUP(BD96,工作表1!$K$3:$L$1000,2,FALSE)</f>
        <v>3.375</v>
      </c>
      <c r="BJ96" t="str">
        <f>VLOOKUP(BD96,工作表1!$K$3:$M$1000,3,FALSE)</f>
        <v>2033/5/15</v>
      </c>
      <c r="BK96">
        <f t="shared" si="46"/>
        <v>3.6687500000000002</v>
      </c>
      <c r="BL96">
        <f t="shared" si="47"/>
        <v>-0.29375000000000018</v>
      </c>
      <c r="BM96" s="43">
        <f t="shared" si="64"/>
        <v>46157</v>
      </c>
      <c r="BN96" s="43">
        <f t="shared" si="48"/>
        <v>46387</v>
      </c>
      <c r="BO96" s="45">
        <f t="shared" si="65"/>
        <v>1.1654005524861879</v>
      </c>
      <c r="BP96" s="45">
        <f t="shared" si="66"/>
        <v>3.8099211004313935</v>
      </c>
      <c r="BQ96" s="47">
        <f t="shared" si="67"/>
        <v>95.411229464767302</v>
      </c>
      <c r="BR96" s="47">
        <f t="shared" si="68"/>
        <v>110.15724175731529</v>
      </c>
    </row>
    <row r="97" spans="2:70" x14ac:dyDescent="0.25">
      <c r="B97" s="2">
        <f ca="1"/>
        <v>46100</v>
      </c>
      <c r="C97">
        <f ca="1"/>
        <v>111.078125</v>
      </c>
      <c r="D97">
        <f ca="1"/>
        <v>111.234375</v>
      </c>
      <c r="E97">
        <f t="shared" ca="1" si="37"/>
        <v>111.328125</v>
      </c>
      <c r="F97" s="2">
        <v>46104</v>
      </c>
      <c r="G97">
        <v>3.6752500000000001</v>
      </c>
      <c r="H97" s="43">
        <v>46104</v>
      </c>
      <c r="I97">
        <v>4.1524999999999999</v>
      </c>
      <c r="J97" s="2"/>
      <c r="L97" s="2">
        <v>46100</v>
      </c>
      <c r="M97" t="str">
        <v>91282CFV</v>
      </c>
      <c r="N97">
        <v>0.92220000000000002</v>
      </c>
      <c r="O97">
        <v>2.7440899999999999</v>
      </c>
      <c r="P97">
        <v>0.90029999999999999</v>
      </c>
      <c r="Q97">
        <v>111.359375</v>
      </c>
      <c r="R97">
        <f>VLOOKUP(M97,工作表1!$A$3:$B$1000,2,FALSE)</f>
        <v>4.125</v>
      </c>
      <c r="S97" t="str">
        <f>VLOOKUP(M97,工作表1!$A$3:$C$1000,3,FALSE)</f>
        <v>2032/11/15</v>
      </c>
      <c r="T97">
        <f t="shared" si="38"/>
        <v>3.6687500000000002</v>
      </c>
      <c r="U97">
        <f t="shared" si="36"/>
        <v>0.45624999999999982</v>
      </c>
      <c r="V97" s="43">
        <f t="shared" si="49"/>
        <v>46157</v>
      </c>
      <c r="W97" s="43">
        <f t="shared" si="39"/>
        <v>46203</v>
      </c>
      <c r="X97" s="45">
        <f t="shared" si="50"/>
        <v>1.4243784530386741</v>
      </c>
      <c r="Y97" s="45">
        <f t="shared" si="51"/>
        <v>2.5771181790660713</v>
      </c>
      <c r="Z97" s="47">
        <f t="shared" si="52"/>
        <v>100.60079363669709</v>
      </c>
      <c r="AA97" s="47">
        <f t="shared" si="53"/>
        <v>111.49107732195135</v>
      </c>
      <c r="AB97" s="45">
        <f t="shared" si="54"/>
        <v>4.0542999999999996</v>
      </c>
      <c r="AC97" s="2" t="str">
        <f t="shared" si="40"/>
        <v>TY2</v>
      </c>
      <c r="AD97">
        <f t="shared" si="41"/>
        <v>111.21875</v>
      </c>
      <c r="AE97">
        <f t="shared" si="42"/>
        <v>111.40625</v>
      </c>
      <c r="AF97" s="49">
        <f t="shared" si="69"/>
        <v>-0.1875</v>
      </c>
      <c r="AG97" s="3">
        <f t="shared" si="55"/>
        <v>110.88335538306536</v>
      </c>
      <c r="AH97">
        <f t="shared" si="56"/>
        <v>110.45075549495441</v>
      </c>
      <c r="AI97" s="51">
        <f t="shared" si="57"/>
        <v>0.43259988811095695</v>
      </c>
      <c r="AJ97" s="52">
        <f t="shared" si="58"/>
        <v>0.62009988811095695</v>
      </c>
      <c r="AK97" s="2">
        <v>46100</v>
      </c>
      <c r="AL97" t="str">
        <v>91282CPY</v>
      </c>
      <c r="AM97">
        <v>0.33350000000000002</v>
      </c>
      <c r="AN97">
        <v>3.6661299999999999</v>
      </c>
      <c r="AO97">
        <v>0.89370000000000005</v>
      </c>
      <c r="AP97">
        <v>111.21875</v>
      </c>
      <c r="AQ97">
        <f>VLOOKUP(AL97,工作表1!$F$3:$G$1000,2,FALSE)</f>
        <v>4</v>
      </c>
      <c r="AR97" t="str">
        <f>VLOOKUP(AL97,工作表1!$F$3:$H$1000,3,FALSE)</f>
        <v>2033/1/31</v>
      </c>
      <c r="AS97">
        <f t="shared" si="43"/>
        <v>3.6687500000000002</v>
      </c>
      <c r="AT97">
        <f t="shared" si="44"/>
        <v>0.33124999999999982</v>
      </c>
      <c r="AU97" s="43">
        <f t="shared" si="59"/>
        <v>46234</v>
      </c>
      <c r="AV97" s="43">
        <f t="shared" si="45"/>
        <v>46295</v>
      </c>
      <c r="AW97" s="45">
        <f t="shared" si="60"/>
        <v>0.53038674033149169</v>
      </c>
      <c r="AX97" s="45">
        <f t="shared" si="61"/>
        <v>2.6564141375917658</v>
      </c>
      <c r="AY97" s="47">
        <f t="shared" si="62"/>
        <v>99.525112396104262</v>
      </c>
      <c r="AZ97" s="47">
        <f t="shared" si="63"/>
        <v>110.88335538306536</v>
      </c>
      <c r="BA97" s="43"/>
      <c r="BC97" s="2">
        <v>46099</v>
      </c>
      <c r="BD97" t="str">
        <v>91282CHC</v>
      </c>
      <c r="BE97">
        <v>0.61990000000000001</v>
      </c>
      <c r="BF97">
        <v>3.6516199999999999</v>
      </c>
      <c r="BG97">
        <v>0.86040000000000005</v>
      </c>
      <c r="BH97">
        <v>111.40625</v>
      </c>
      <c r="BI97">
        <f>VLOOKUP(BD97,工作表1!$K$3:$L$1000,2,FALSE)</f>
        <v>3.375</v>
      </c>
      <c r="BJ97" t="str">
        <f>VLOOKUP(BD97,工作表1!$K$3:$M$1000,3,FALSE)</f>
        <v>2033/5/15</v>
      </c>
      <c r="BK97">
        <f t="shared" si="46"/>
        <v>3.6645500000000002</v>
      </c>
      <c r="BL97">
        <f t="shared" si="47"/>
        <v>-0.2895500000000002</v>
      </c>
      <c r="BM97" s="43">
        <f t="shared" si="64"/>
        <v>46157</v>
      </c>
      <c r="BN97" s="43">
        <f t="shared" si="48"/>
        <v>46387</v>
      </c>
      <c r="BO97" s="45">
        <f t="shared" si="65"/>
        <v>1.1560773480662985</v>
      </c>
      <c r="BP97" s="45">
        <f t="shared" si="66"/>
        <v>3.8098444713539701</v>
      </c>
      <c r="BQ97" s="47">
        <f t="shared" si="67"/>
        <v>95.669326593688297</v>
      </c>
      <c r="BR97" s="47">
        <f t="shared" si="68"/>
        <v>110.45075549495441</v>
      </c>
    </row>
    <row r="98" spans="2:70" x14ac:dyDescent="0.25">
      <c r="B98" s="2">
        <f ca="1"/>
        <v>46099</v>
      </c>
      <c r="C98">
        <f ca="1"/>
        <v>111.40625</v>
      </c>
      <c r="D98">
        <f ca="1"/>
        <v>111.875</v>
      </c>
      <c r="E98">
        <f t="shared" ca="1" si="37"/>
        <v>111.234375</v>
      </c>
      <c r="F98" s="2">
        <v>46101</v>
      </c>
      <c r="G98">
        <v>3.6877499999999999</v>
      </c>
      <c r="H98" s="43">
        <v>46101</v>
      </c>
      <c r="I98">
        <v>4.1976000000000004</v>
      </c>
      <c r="J98" s="2"/>
      <c r="L98" s="2">
        <v>46099</v>
      </c>
      <c r="M98" t="str">
        <v>91282CFV</v>
      </c>
      <c r="N98">
        <v>0.44590000000000002</v>
      </c>
      <c r="O98">
        <v>3.2619400000000001</v>
      </c>
      <c r="P98">
        <v>0.90029999999999999</v>
      </c>
      <c r="Q98">
        <v>111.6875</v>
      </c>
      <c r="R98">
        <f>VLOOKUP(M98,工作表1!$A$3:$B$1000,2,FALSE)</f>
        <v>4.125</v>
      </c>
      <c r="S98" t="str">
        <f>VLOOKUP(M98,工作表1!$A$3:$C$1000,3,FALSE)</f>
        <v>2032/11/15</v>
      </c>
      <c r="T98">
        <f t="shared" si="38"/>
        <v>3.6645500000000002</v>
      </c>
      <c r="U98">
        <f t="shared" si="36"/>
        <v>0.4604499999999998</v>
      </c>
      <c r="V98" s="43">
        <f t="shared" si="49"/>
        <v>46157</v>
      </c>
      <c r="W98" s="43">
        <f t="shared" si="39"/>
        <v>46203</v>
      </c>
      <c r="X98" s="45">
        <f t="shared" si="50"/>
        <v>1.4129834254143647</v>
      </c>
      <c r="Y98" s="45">
        <f t="shared" si="51"/>
        <v>2.577024521304776</v>
      </c>
      <c r="Z98" s="47">
        <f t="shared" si="52"/>
        <v>100.74437310715089</v>
      </c>
      <c r="AA98" s="47">
        <f t="shared" si="53"/>
        <v>111.6467679007186</v>
      </c>
      <c r="AB98" s="45">
        <f t="shared" si="54"/>
        <v>4.0568999999999997</v>
      </c>
      <c r="AC98" s="2" t="str">
        <f t="shared" si="40"/>
        <v>TY2</v>
      </c>
      <c r="AD98">
        <f t="shared" si="41"/>
        <v>111.546875</v>
      </c>
      <c r="AE98">
        <f t="shared" si="42"/>
        <v>111.859375</v>
      </c>
      <c r="AF98" s="49">
        <f t="shared" si="69"/>
        <v>-0.3125</v>
      </c>
      <c r="AG98" s="3">
        <f t="shared" si="55"/>
        <v>111.18005712813337</v>
      </c>
      <c r="AH98">
        <f t="shared" si="56"/>
        <v>110.8924094211675</v>
      </c>
      <c r="AI98" s="51">
        <f t="shared" si="57"/>
        <v>0.2876477069658705</v>
      </c>
      <c r="AJ98" s="52">
        <f t="shared" si="58"/>
        <v>0.6001477069658705</v>
      </c>
      <c r="AK98" s="2">
        <v>46099</v>
      </c>
      <c r="AL98" t="str">
        <v>91282CPY</v>
      </c>
      <c r="AM98">
        <v>-7.3000000000000001E-3</v>
      </c>
      <c r="AN98">
        <v>3.7010700000000001</v>
      </c>
      <c r="AO98">
        <v>0.89370000000000005</v>
      </c>
      <c r="AP98">
        <v>111.546875</v>
      </c>
      <c r="AQ98">
        <f>VLOOKUP(AL98,工作表1!$F$3:$G$1000,2,FALSE)</f>
        <v>4</v>
      </c>
      <c r="AR98" t="str">
        <f>VLOOKUP(AL98,工作表1!$F$3:$H$1000,3,FALSE)</f>
        <v>2033/1/31</v>
      </c>
      <c r="AS98">
        <f t="shared" si="43"/>
        <v>3.6645500000000002</v>
      </c>
      <c r="AT98">
        <f t="shared" si="44"/>
        <v>0.3354499999999998</v>
      </c>
      <c r="AU98" s="43">
        <f t="shared" si="59"/>
        <v>46234</v>
      </c>
      <c r="AV98" s="43">
        <f t="shared" si="45"/>
        <v>46295</v>
      </c>
      <c r="AW98" s="45">
        <f t="shared" si="60"/>
        <v>0.51933701657458564</v>
      </c>
      <c r="AX98" s="45">
        <f t="shared" si="61"/>
        <v>2.656323317944449</v>
      </c>
      <c r="AY98" s="47">
        <f t="shared" si="62"/>
        <v>99.794759321394523</v>
      </c>
      <c r="AZ98" s="47">
        <f t="shared" si="63"/>
        <v>111.18005712813337</v>
      </c>
      <c r="BA98" s="43"/>
      <c r="BC98" s="2">
        <v>46098</v>
      </c>
      <c r="BD98" t="str">
        <v>91282CHC</v>
      </c>
      <c r="BE98">
        <v>0.28260000000000002</v>
      </c>
      <c r="BF98">
        <v>3.6345299999999998</v>
      </c>
      <c r="BG98">
        <v>0.86040000000000005</v>
      </c>
      <c r="BH98">
        <v>111.859375</v>
      </c>
      <c r="BI98">
        <f>VLOOKUP(BD98,工作表1!$K$3:$L$1000,2,FALSE)</f>
        <v>3.375</v>
      </c>
      <c r="BJ98" t="str">
        <f>VLOOKUP(BD98,工作表1!$K$3:$M$1000,3,FALSE)</f>
        <v>2033/5/15</v>
      </c>
      <c r="BK98">
        <f t="shared" si="46"/>
        <v>3.6530300000000002</v>
      </c>
      <c r="BL98">
        <f t="shared" si="47"/>
        <v>-0.27803000000000022</v>
      </c>
      <c r="BM98" s="43">
        <f t="shared" si="64"/>
        <v>46157</v>
      </c>
      <c r="BN98" s="43">
        <f t="shared" si="48"/>
        <v>46387</v>
      </c>
      <c r="BO98" s="45">
        <f t="shared" si="65"/>
        <v>1.1467541436464088</v>
      </c>
      <c r="BP98" s="45">
        <f t="shared" si="66"/>
        <v>3.8097678422765453</v>
      </c>
      <c r="BQ98" s="47">
        <f t="shared" si="67"/>
        <v>96.060762874191695</v>
      </c>
      <c r="BR98" s="47">
        <f t="shared" si="68"/>
        <v>110.8924094211675</v>
      </c>
    </row>
    <row r="99" spans="2:70" x14ac:dyDescent="0.25">
      <c r="B99" s="2">
        <f ca="1"/>
        <v>46098</v>
      </c>
      <c r="C99">
        <f ca="1"/>
        <v>111.859375</v>
      </c>
      <c r="D99">
        <f ca="1"/>
        <v>111.765625</v>
      </c>
      <c r="E99">
        <f t="shared" ca="1" si="37"/>
        <v>111.875</v>
      </c>
      <c r="F99" s="2">
        <v>46100</v>
      </c>
      <c r="G99">
        <v>3.6687500000000002</v>
      </c>
      <c r="H99" s="43">
        <v>46100</v>
      </c>
      <c r="I99">
        <v>4.0542999999999996</v>
      </c>
      <c r="J99" s="2"/>
      <c r="L99" s="2">
        <v>46098</v>
      </c>
      <c r="M99" t="str">
        <v>91282CFV</v>
      </c>
      <c r="N99">
        <v>0.375</v>
      </c>
      <c r="O99">
        <v>3.3522099999999999</v>
      </c>
      <c r="P99">
        <v>0.90029999999999999</v>
      </c>
      <c r="Q99">
        <v>112.140625</v>
      </c>
      <c r="R99">
        <f>VLOOKUP(M99,工作表1!$A$3:$B$1000,2,FALSE)</f>
        <v>4.125</v>
      </c>
      <c r="S99" t="str">
        <f>VLOOKUP(M99,工作表1!$A$3:$C$1000,3,FALSE)</f>
        <v>2032/11/15</v>
      </c>
      <c r="T99">
        <f t="shared" si="38"/>
        <v>3.6530300000000002</v>
      </c>
      <c r="U99">
        <f t="shared" si="36"/>
        <v>0.47196999999999978</v>
      </c>
      <c r="V99" s="43">
        <f t="shared" si="49"/>
        <v>46157</v>
      </c>
      <c r="W99" s="43">
        <f t="shared" si="39"/>
        <v>46203</v>
      </c>
      <c r="X99" s="45">
        <f t="shared" si="50"/>
        <v>1.4015883977900554</v>
      </c>
      <c r="Y99" s="45">
        <f t="shared" si="51"/>
        <v>2.5769308635434802</v>
      </c>
      <c r="Z99" s="47">
        <f t="shared" si="52"/>
        <v>101.12358309921837</v>
      </c>
      <c r="AA99" s="47">
        <f t="shared" si="53"/>
        <v>112.06180816471708</v>
      </c>
      <c r="AB99" s="45">
        <f t="shared" si="54"/>
        <v>3.9807000000000001</v>
      </c>
      <c r="AC99" s="2" t="str">
        <f t="shared" si="40"/>
        <v>TY2</v>
      </c>
      <c r="AD99">
        <f t="shared" si="41"/>
        <v>112</v>
      </c>
      <c r="AE99">
        <f t="shared" si="42"/>
        <v>111.75</v>
      </c>
      <c r="AF99" s="49">
        <f t="shared" si="69"/>
        <v>0.25</v>
      </c>
      <c r="AG99" s="3">
        <f t="shared" si="55"/>
        <v>111.62561631332542</v>
      </c>
      <c r="AH99">
        <f t="shared" si="56"/>
        <v>110.73170889465634</v>
      </c>
      <c r="AI99" s="51">
        <f t="shared" si="57"/>
        <v>0.89390741866908741</v>
      </c>
      <c r="AJ99" s="52">
        <f t="shared" si="58"/>
        <v>0.64390741866908741</v>
      </c>
      <c r="AK99" s="2">
        <v>46098</v>
      </c>
      <c r="AL99" t="str">
        <v>91282CPY</v>
      </c>
      <c r="AM99">
        <v>7.4999999999999997E-3</v>
      </c>
      <c r="AN99">
        <v>3.6845699999999999</v>
      </c>
      <c r="AO99">
        <v>0.89370000000000005</v>
      </c>
      <c r="AP99">
        <v>112</v>
      </c>
      <c r="AQ99">
        <f>VLOOKUP(AL99,工作表1!$F$3:$G$1000,2,FALSE)</f>
        <v>4</v>
      </c>
      <c r="AR99" t="str">
        <f>VLOOKUP(AL99,工作表1!$F$3:$H$1000,3,FALSE)</f>
        <v>2033/1/31</v>
      </c>
      <c r="AS99">
        <f t="shared" si="43"/>
        <v>3.6530300000000002</v>
      </c>
      <c r="AT99">
        <f t="shared" si="44"/>
        <v>0.34696999999999978</v>
      </c>
      <c r="AU99" s="43">
        <f t="shared" si="59"/>
        <v>46234</v>
      </c>
      <c r="AV99" s="43">
        <f t="shared" si="45"/>
        <v>46295</v>
      </c>
      <c r="AW99" s="45">
        <f t="shared" si="60"/>
        <v>0.50828729281767959</v>
      </c>
      <c r="AX99" s="45">
        <f t="shared" si="61"/>
        <v>2.6562324982971317</v>
      </c>
      <c r="AY99" s="47">
        <f t="shared" si="62"/>
        <v>100.20144880759031</v>
      </c>
      <c r="AZ99" s="47">
        <f t="shared" si="63"/>
        <v>111.62561631332542</v>
      </c>
      <c r="BA99" s="43"/>
      <c r="BC99" s="2">
        <v>46097</v>
      </c>
      <c r="BD99" t="str">
        <v>91282CHC</v>
      </c>
      <c r="BE99">
        <v>-0.29480000000000001</v>
      </c>
      <c r="BF99">
        <v>3.6666400000000001</v>
      </c>
      <c r="BG99">
        <v>0.86040000000000005</v>
      </c>
      <c r="BH99">
        <v>111.75</v>
      </c>
      <c r="BI99">
        <f>VLOOKUP(BD99,工作表1!$K$3:$L$1000,2,FALSE)</f>
        <v>3.375</v>
      </c>
      <c r="BJ99" t="str">
        <f>VLOOKUP(BD99,工作表1!$K$3:$M$1000,3,FALSE)</f>
        <v>2033/5/15</v>
      </c>
      <c r="BK99">
        <f t="shared" si="46"/>
        <v>3.65225</v>
      </c>
      <c r="BL99">
        <f t="shared" si="47"/>
        <v>-0.27725</v>
      </c>
      <c r="BM99" s="43">
        <f t="shared" si="64"/>
        <v>46157</v>
      </c>
      <c r="BN99" s="43">
        <f t="shared" si="48"/>
        <v>46387</v>
      </c>
      <c r="BO99" s="45">
        <f t="shared" si="65"/>
        <v>1.1374309392265194</v>
      </c>
      <c r="BP99" s="45">
        <f t="shared" si="66"/>
        <v>3.8096912131991219</v>
      </c>
      <c r="BQ99" s="47">
        <f t="shared" si="67"/>
        <v>95.925375550237803</v>
      </c>
      <c r="BR99" s="47">
        <f t="shared" si="68"/>
        <v>110.73170889465634</v>
      </c>
    </row>
    <row r="100" spans="2:70" x14ac:dyDescent="0.25">
      <c r="B100" s="2">
        <f ca="1"/>
        <v>46097</v>
      </c>
      <c r="C100">
        <f ca="1"/>
        <v>111.75</v>
      </c>
      <c r="D100">
        <f ca="1"/>
        <v>111.515625</v>
      </c>
      <c r="E100">
        <f t="shared" ca="1" si="37"/>
        <v>111.765625</v>
      </c>
      <c r="F100" s="2">
        <v>46099</v>
      </c>
      <c r="G100">
        <v>3.6645500000000002</v>
      </c>
      <c r="H100" s="43">
        <v>46099</v>
      </c>
      <c r="I100">
        <v>4.0568999999999997</v>
      </c>
      <c r="J100" s="2"/>
      <c r="L100" s="2">
        <v>46097</v>
      </c>
      <c r="M100" t="str">
        <v>91282CFV</v>
      </c>
      <c r="N100">
        <v>-1.0999999999999999E-2</v>
      </c>
      <c r="O100">
        <v>3.6789100000000001</v>
      </c>
      <c r="P100">
        <v>0.90029999999999999</v>
      </c>
      <c r="Q100">
        <v>112.03125</v>
      </c>
      <c r="R100">
        <f>VLOOKUP(M100,工作表1!$A$3:$B$1000,2,FALSE)</f>
        <v>4.125</v>
      </c>
      <c r="S100" t="str">
        <f>VLOOKUP(M100,工作表1!$A$3:$C$1000,3,FALSE)</f>
        <v>2032/11/15</v>
      </c>
      <c r="T100">
        <f t="shared" si="38"/>
        <v>3.65225</v>
      </c>
      <c r="U100">
        <f t="shared" si="36"/>
        <v>0.47275</v>
      </c>
      <c r="V100" s="43">
        <f t="shared" si="49"/>
        <v>46157</v>
      </c>
      <c r="W100" s="43">
        <f t="shared" si="39"/>
        <v>46203</v>
      </c>
      <c r="X100" s="45">
        <f t="shared" si="50"/>
        <v>1.3901933701657461</v>
      </c>
      <c r="Y100" s="45">
        <f t="shared" si="51"/>
        <v>2.5768372057821844</v>
      </c>
      <c r="Z100" s="47">
        <f t="shared" si="52"/>
        <v>100.90887685241783</v>
      </c>
      <c r="AA100" s="47">
        <f t="shared" si="53"/>
        <v>111.82056970066044</v>
      </c>
      <c r="AB100" s="45">
        <f t="shared" si="54"/>
        <v>3.9910999999999999</v>
      </c>
      <c r="AC100" s="2" t="str">
        <f t="shared" si="40"/>
        <v>TY2</v>
      </c>
      <c r="AD100">
        <f t="shared" si="41"/>
        <v>111.890625</v>
      </c>
      <c r="AE100">
        <f t="shared" si="42"/>
        <v>111.265625</v>
      </c>
      <c r="AF100" s="49">
        <f t="shared" si="69"/>
        <v>0.625</v>
      </c>
      <c r="AG100" s="3">
        <f t="shared" si="55"/>
        <v>111.46512300345103</v>
      </c>
      <c r="AH100">
        <f t="shared" si="56"/>
        <v>110.2318628116096</v>
      </c>
      <c r="AI100" s="51">
        <f t="shared" si="57"/>
        <v>1.2332601918414241</v>
      </c>
      <c r="AJ100" s="52">
        <f t="shared" si="58"/>
        <v>0.6082601918414241</v>
      </c>
      <c r="AK100" s="2">
        <v>46097</v>
      </c>
      <c r="AL100" t="str">
        <v>91282CPY</v>
      </c>
      <c r="AM100">
        <v>-0.43049999999999999</v>
      </c>
      <c r="AN100">
        <v>3.7311700000000001</v>
      </c>
      <c r="AO100">
        <v>0.89370000000000005</v>
      </c>
      <c r="AP100">
        <v>111.890625</v>
      </c>
      <c r="AQ100">
        <f>VLOOKUP(AL100,工作表1!$F$3:$G$1000,2,FALSE)</f>
        <v>4</v>
      </c>
      <c r="AR100" t="str">
        <f>VLOOKUP(AL100,工作表1!$F$3:$H$1000,3,FALSE)</f>
        <v>2033/1/31</v>
      </c>
      <c r="AS100">
        <f t="shared" si="43"/>
        <v>3.65225</v>
      </c>
      <c r="AT100">
        <f t="shared" si="44"/>
        <v>0.34775</v>
      </c>
      <c r="AU100" s="43">
        <f t="shared" si="59"/>
        <v>46234</v>
      </c>
      <c r="AV100" s="43">
        <f t="shared" si="45"/>
        <v>46295</v>
      </c>
      <c r="AW100" s="45">
        <f t="shared" si="60"/>
        <v>0.49723756906077349</v>
      </c>
      <c r="AX100" s="45">
        <f t="shared" si="61"/>
        <v>2.6561416786498144</v>
      </c>
      <c r="AY100" s="47">
        <f t="shared" si="62"/>
        <v>100.06069601227856</v>
      </c>
      <c r="AZ100" s="47">
        <f t="shared" si="63"/>
        <v>111.46512300345103</v>
      </c>
      <c r="BA100" s="43"/>
      <c r="BC100" s="2">
        <v>46094</v>
      </c>
      <c r="BD100" t="str">
        <v>91282CHC</v>
      </c>
      <c r="BE100">
        <v>-0.69620000000000004</v>
      </c>
      <c r="BF100">
        <v>3.69137</v>
      </c>
      <c r="BG100">
        <v>0.86040000000000005</v>
      </c>
      <c r="BH100">
        <v>111.265625</v>
      </c>
      <c r="BI100">
        <f>VLOOKUP(BD100,工作表1!$K$3:$L$1000,2,FALSE)</f>
        <v>3.375</v>
      </c>
      <c r="BJ100" t="str">
        <f>VLOOKUP(BD100,工作表1!$K$3:$M$1000,3,FALSE)</f>
        <v>2033/5/15</v>
      </c>
      <c r="BK100">
        <f t="shared" si="46"/>
        <v>3.64744</v>
      </c>
      <c r="BL100">
        <f t="shared" si="47"/>
        <v>-0.27244000000000002</v>
      </c>
      <c r="BM100" s="43">
        <f t="shared" si="64"/>
        <v>46157</v>
      </c>
      <c r="BN100" s="43">
        <f t="shared" si="48"/>
        <v>46387</v>
      </c>
      <c r="BO100" s="45">
        <f t="shared" si="65"/>
        <v>1.1281077348066297</v>
      </c>
      <c r="BP100" s="45">
        <f t="shared" si="66"/>
        <v>3.809614584121698</v>
      </c>
      <c r="BQ100" s="47">
        <f t="shared" si="67"/>
        <v>95.501438111662935</v>
      </c>
      <c r="BR100" s="47">
        <f t="shared" si="68"/>
        <v>110.2318628116096</v>
      </c>
    </row>
    <row r="101" spans="2:70" x14ac:dyDescent="0.25">
      <c r="B101" s="2">
        <f ca="1"/>
        <v>46094</v>
      </c>
      <c r="C101">
        <f ca="1"/>
        <v>111.265625</v>
      </c>
      <c r="D101">
        <f ca="1"/>
        <v>111.46875</v>
      </c>
      <c r="E101">
        <f t="shared" ref="E101:E132" ca="1" si="70">D100</f>
        <v>111.515625</v>
      </c>
      <c r="F101" s="2">
        <v>46098</v>
      </c>
      <c r="G101">
        <v>3.6530300000000002</v>
      </c>
      <c r="H101" s="43">
        <v>46098</v>
      </c>
      <c r="I101">
        <v>3.9807000000000001</v>
      </c>
      <c r="J101" s="2"/>
      <c r="L101" s="2">
        <v>46094</v>
      </c>
      <c r="M101" t="str">
        <v>91282CFV</v>
      </c>
      <c r="N101">
        <v>0.45079999999999998</v>
      </c>
      <c r="O101">
        <v>3.3425099999999999</v>
      </c>
      <c r="P101">
        <v>0.90029999999999999</v>
      </c>
      <c r="Q101">
        <v>111.5625</v>
      </c>
      <c r="R101">
        <f>VLOOKUP(M101,工作表1!$A$3:$B$1000,2,FALSE)</f>
        <v>4.125</v>
      </c>
      <c r="S101" t="str">
        <f>VLOOKUP(M101,工作表1!$A$3:$C$1000,3,FALSE)</f>
        <v>2032/11/15</v>
      </c>
      <c r="T101">
        <f t="shared" si="38"/>
        <v>3.64744</v>
      </c>
      <c r="U101">
        <f t="shared" si="36"/>
        <v>0.47755999999999998</v>
      </c>
      <c r="V101" s="43">
        <f t="shared" si="49"/>
        <v>46157</v>
      </c>
      <c r="W101" s="43">
        <f t="shared" si="39"/>
        <v>46203</v>
      </c>
      <c r="X101" s="45">
        <f t="shared" si="50"/>
        <v>1.3787983425414363</v>
      </c>
      <c r="Y101" s="45">
        <f t="shared" si="51"/>
        <v>2.5767435480208882</v>
      </c>
      <c r="Z101" s="47">
        <f t="shared" si="52"/>
        <v>100.5961706527624</v>
      </c>
      <c r="AA101" s="47">
        <f t="shared" si="53"/>
        <v>111.46915585362109</v>
      </c>
      <c r="AB101" s="45">
        <f t="shared" si="54"/>
        <v>4.0540000000000003</v>
      </c>
      <c r="AC101" s="2" t="str">
        <f t="shared" si="40"/>
        <v>TY2</v>
      </c>
      <c r="AD101">
        <f t="shared" si="41"/>
        <v>111.40625</v>
      </c>
      <c r="AE101">
        <f t="shared" si="42"/>
        <v>111.265625</v>
      </c>
      <c r="AF101" s="49">
        <f t="shared" si="69"/>
        <v>0.140625</v>
      </c>
      <c r="AG101" s="3">
        <f t="shared" si="55"/>
        <v>110.99766518988154</v>
      </c>
      <c r="AH101">
        <f t="shared" si="56"/>
        <v>110.27353133601484</v>
      </c>
      <c r="AI101" s="51">
        <f t="shared" si="57"/>
        <v>0.7241338538667037</v>
      </c>
      <c r="AJ101" s="52">
        <f t="shared" si="58"/>
        <v>0.5835088538667037</v>
      </c>
      <c r="AK101" s="2">
        <v>46094</v>
      </c>
      <c r="AL101" t="str">
        <v>91282CPY</v>
      </c>
      <c r="AM101">
        <v>-0.2407</v>
      </c>
      <c r="AN101">
        <v>3.7122899999999999</v>
      </c>
      <c r="AO101">
        <v>0.89370000000000005</v>
      </c>
      <c r="AP101">
        <v>111.40625</v>
      </c>
      <c r="AQ101">
        <f>VLOOKUP(AL101,工作表1!$F$3:$G$1000,2,FALSE)</f>
        <v>4</v>
      </c>
      <c r="AR101" t="str">
        <f>VLOOKUP(AL101,工作表1!$F$3:$H$1000,3,FALSE)</f>
        <v>2033/1/31</v>
      </c>
      <c r="AS101">
        <f t="shared" si="43"/>
        <v>3.64744</v>
      </c>
      <c r="AT101">
        <f t="shared" si="44"/>
        <v>0.35255999999999998</v>
      </c>
      <c r="AU101" s="43">
        <f t="shared" si="59"/>
        <v>46234</v>
      </c>
      <c r="AV101" s="43">
        <f t="shared" si="45"/>
        <v>46295</v>
      </c>
      <c r="AW101" s="45">
        <f t="shared" si="60"/>
        <v>0.48618784530386738</v>
      </c>
      <c r="AX101" s="45">
        <f t="shared" si="61"/>
        <v>2.6560508590024976</v>
      </c>
      <c r="AY101" s="47">
        <f t="shared" si="62"/>
        <v>99.647829873347831</v>
      </c>
      <c r="AZ101" s="47">
        <f t="shared" si="63"/>
        <v>110.99766518988154</v>
      </c>
      <c r="BA101" s="43"/>
      <c r="BC101" s="2">
        <v>46093</v>
      </c>
      <c r="BD101" t="str">
        <v>91282CHC</v>
      </c>
      <c r="BE101">
        <v>-0.12709999999999999</v>
      </c>
      <c r="BF101">
        <v>3.6587299999999998</v>
      </c>
      <c r="BG101">
        <v>0.86040000000000005</v>
      </c>
      <c r="BH101">
        <v>111.265625</v>
      </c>
      <c r="BI101">
        <f>VLOOKUP(BD101,工作表1!$K$3:$L$1000,2,FALSE)</f>
        <v>3.375</v>
      </c>
      <c r="BJ101" t="str">
        <f>VLOOKUP(BD101,工作表1!$K$3:$M$1000,3,FALSE)</f>
        <v>2033/5/15</v>
      </c>
      <c r="BK101">
        <f t="shared" si="46"/>
        <v>3.6467499999999999</v>
      </c>
      <c r="BL101">
        <f t="shared" si="47"/>
        <v>-0.27174999999999994</v>
      </c>
      <c r="BM101" s="43">
        <f t="shared" si="64"/>
        <v>46157</v>
      </c>
      <c r="BN101" s="43">
        <f t="shared" si="48"/>
        <v>46387</v>
      </c>
      <c r="BO101" s="45">
        <f t="shared" si="65"/>
        <v>1.1001381215469612</v>
      </c>
      <c r="BP101" s="45">
        <f t="shared" si="66"/>
        <v>3.8093846968894272</v>
      </c>
      <c r="BQ101" s="47">
        <f t="shared" si="67"/>
        <v>95.544657603896823</v>
      </c>
      <c r="BR101" s="47">
        <f t="shared" si="68"/>
        <v>110.27353133601484</v>
      </c>
    </row>
    <row r="102" spans="2:70" x14ac:dyDescent="0.25">
      <c r="B102" s="2">
        <f ca="1"/>
        <v>46093</v>
      </c>
      <c r="C102">
        <f ca="1"/>
        <v>111.265625</v>
      </c>
      <c r="D102">
        <f ca="1"/>
        <v>111.625</v>
      </c>
      <c r="E102">
        <f t="shared" ca="1" si="70"/>
        <v>111.46875</v>
      </c>
      <c r="F102" s="2">
        <v>46097</v>
      </c>
      <c r="G102">
        <v>3.65225</v>
      </c>
      <c r="H102" s="43">
        <v>46097</v>
      </c>
      <c r="I102">
        <v>3.9910999999999999</v>
      </c>
      <c r="J102" s="2"/>
      <c r="L102" s="2">
        <v>46093</v>
      </c>
      <c r="M102" t="str">
        <v>91282CFV</v>
      </c>
      <c r="N102">
        <v>0.3508</v>
      </c>
      <c r="O102">
        <v>3.4578799999999998</v>
      </c>
      <c r="P102">
        <v>0.90029999999999999</v>
      </c>
      <c r="Q102">
        <v>111.5625</v>
      </c>
      <c r="R102">
        <f>VLOOKUP(M102,工作表1!$A$3:$B$1000,2,FALSE)</f>
        <v>4.125</v>
      </c>
      <c r="S102" t="str">
        <f>VLOOKUP(M102,工作表1!$A$3:$C$1000,3,FALSE)</f>
        <v>2032/11/15</v>
      </c>
      <c r="T102">
        <f t="shared" si="38"/>
        <v>3.6467499999999999</v>
      </c>
      <c r="U102">
        <f t="shared" si="36"/>
        <v>0.47825000000000006</v>
      </c>
      <c r="V102" s="43">
        <f t="shared" si="49"/>
        <v>46157</v>
      </c>
      <c r="W102" s="43">
        <f t="shared" si="39"/>
        <v>46203</v>
      </c>
      <c r="X102" s="45">
        <f t="shared" si="50"/>
        <v>1.3446132596685083</v>
      </c>
      <c r="Y102" s="45">
        <f t="shared" si="51"/>
        <v>2.5764625747370014</v>
      </c>
      <c r="Z102" s="47">
        <f t="shared" si="52"/>
        <v>100.58481720312506</v>
      </c>
      <c r="AA102" s="47">
        <f t="shared" si="53"/>
        <v>111.44875301367186</v>
      </c>
      <c r="AB102" s="45">
        <f t="shared" si="54"/>
        <v>4.0510999999999999</v>
      </c>
      <c r="AC102" s="2" t="str">
        <f t="shared" si="40"/>
        <v>TY2</v>
      </c>
      <c r="AD102">
        <f t="shared" si="41"/>
        <v>111.40625</v>
      </c>
      <c r="AE102">
        <f t="shared" si="42"/>
        <v>111.84375</v>
      </c>
      <c r="AF102" s="49">
        <f t="shared" si="69"/>
        <v>-0.4375</v>
      </c>
      <c r="AG102" s="3">
        <f t="shared" si="55"/>
        <v>111.00989090779262</v>
      </c>
      <c r="AH102">
        <f t="shared" si="56"/>
        <v>110.84977283060756</v>
      </c>
      <c r="AI102" s="51">
        <f t="shared" si="57"/>
        <v>0.16011807718506077</v>
      </c>
      <c r="AJ102" s="52">
        <f t="shared" si="58"/>
        <v>0.59761807718506077</v>
      </c>
      <c r="AK102" s="2">
        <v>46093</v>
      </c>
      <c r="AL102" t="str">
        <v>91282CPY</v>
      </c>
      <c r="AM102">
        <v>-0.37230000000000002</v>
      </c>
      <c r="AN102">
        <v>3.7206999999999999</v>
      </c>
      <c r="AO102">
        <v>0.89370000000000005</v>
      </c>
      <c r="AP102">
        <v>111.40625</v>
      </c>
      <c r="AQ102">
        <f>VLOOKUP(AL102,工作表1!$F$3:$G$1000,2,FALSE)</f>
        <v>4</v>
      </c>
      <c r="AR102" t="str">
        <f>VLOOKUP(AL102,工作表1!$F$3:$H$1000,3,FALSE)</f>
        <v>2033/1/31</v>
      </c>
      <c r="AS102">
        <f t="shared" si="43"/>
        <v>3.6467499999999999</v>
      </c>
      <c r="AT102">
        <f t="shared" si="44"/>
        <v>0.35325000000000006</v>
      </c>
      <c r="AU102" s="43">
        <f t="shared" si="59"/>
        <v>46234</v>
      </c>
      <c r="AV102" s="43">
        <f t="shared" si="45"/>
        <v>46295</v>
      </c>
      <c r="AW102" s="45">
        <f t="shared" si="60"/>
        <v>0.45303867403314918</v>
      </c>
      <c r="AX102" s="45">
        <f t="shared" si="61"/>
        <v>2.6557784000605462</v>
      </c>
      <c r="AY102" s="47">
        <f t="shared" si="62"/>
        <v>99.665947557947234</v>
      </c>
      <c r="AZ102" s="47">
        <f t="shared" si="63"/>
        <v>111.00989090779262</v>
      </c>
      <c r="BA102" s="43"/>
      <c r="BC102" s="2">
        <v>46092</v>
      </c>
      <c r="BD102" t="str">
        <v>91282CHC</v>
      </c>
      <c r="BE102">
        <v>-0.13489999999999999</v>
      </c>
      <c r="BF102">
        <v>3.6343100000000002</v>
      </c>
      <c r="BG102">
        <v>0.86040000000000005</v>
      </c>
      <c r="BH102">
        <v>111.84375</v>
      </c>
      <c r="BI102">
        <f>VLOOKUP(BD102,工作表1!$K$3:$L$1000,2,FALSE)</f>
        <v>3.375</v>
      </c>
      <c r="BJ102" t="str">
        <f>VLOOKUP(BD102,工作表1!$K$3:$M$1000,3,FALSE)</f>
        <v>2033/5/15</v>
      </c>
      <c r="BK102">
        <f t="shared" si="46"/>
        <v>3.6425000000000001</v>
      </c>
      <c r="BL102">
        <f t="shared" si="47"/>
        <v>-0.26750000000000007</v>
      </c>
      <c r="BM102" s="43">
        <f t="shared" si="64"/>
        <v>46157</v>
      </c>
      <c r="BN102" s="43">
        <f t="shared" si="48"/>
        <v>46387</v>
      </c>
      <c r="BO102" s="45">
        <f t="shared" si="65"/>
        <v>1.0908149171270718</v>
      </c>
      <c r="BP102" s="45">
        <f t="shared" si="66"/>
        <v>3.8093080678120037</v>
      </c>
      <c r="BQ102" s="47">
        <f t="shared" si="67"/>
        <v>96.04619730601182</v>
      </c>
      <c r="BR102" s="47">
        <f t="shared" si="68"/>
        <v>110.84977283060756</v>
      </c>
    </row>
    <row r="103" spans="2:70" x14ac:dyDescent="0.25">
      <c r="B103" s="2">
        <f ca="1"/>
        <v>46092</v>
      </c>
      <c r="C103">
        <f ca="1"/>
        <v>111.84375</v>
      </c>
      <c r="D103">
        <f ca="1"/>
        <v>112.078125</v>
      </c>
      <c r="E103">
        <f t="shared" ca="1" si="70"/>
        <v>111.625</v>
      </c>
      <c r="F103" s="2">
        <v>46094</v>
      </c>
      <c r="G103">
        <v>3.64744</v>
      </c>
      <c r="H103" s="43">
        <v>46094</v>
      </c>
      <c r="I103">
        <v>4.0540000000000003</v>
      </c>
      <c r="J103" s="2"/>
      <c r="L103" s="2">
        <v>46092</v>
      </c>
      <c r="M103" t="str">
        <v>91282CFV</v>
      </c>
      <c r="N103">
        <v>0.14349999999999999</v>
      </c>
      <c r="O103">
        <v>3.59016</v>
      </c>
      <c r="P103">
        <v>0.90029999999999999</v>
      </c>
      <c r="Q103">
        <v>112.125</v>
      </c>
      <c r="R103">
        <f>VLOOKUP(M103,工作表1!$A$3:$B$1000,2,FALSE)</f>
        <v>4.125</v>
      </c>
      <c r="S103" t="str">
        <f>VLOOKUP(M103,工作表1!$A$3:$C$1000,3,FALSE)</f>
        <v>2032/11/15</v>
      </c>
      <c r="T103">
        <f t="shared" si="38"/>
        <v>3.6425000000000001</v>
      </c>
      <c r="U103">
        <f t="shared" si="36"/>
        <v>0.48249999999999993</v>
      </c>
      <c r="V103" s="43">
        <f t="shared" si="49"/>
        <v>46157</v>
      </c>
      <c r="W103" s="43">
        <f t="shared" si="39"/>
        <v>46203</v>
      </c>
      <c r="X103" s="45">
        <f t="shared" si="50"/>
        <v>1.333218232044199</v>
      </c>
      <c r="Y103" s="45">
        <f t="shared" si="51"/>
        <v>2.5763689169757056</v>
      </c>
      <c r="Z103" s="47">
        <f t="shared" si="52"/>
        <v>101.0457775940053</v>
      </c>
      <c r="AA103" s="47">
        <f t="shared" si="53"/>
        <v>111.95679599149597</v>
      </c>
      <c r="AB103" s="45">
        <f t="shared" si="54"/>
        <v>4.0038</v>
      </c>
      <c r="AC103" s="2" t="str">
        <f t="shared" si="40"/>
        <v>TY2</v>
      </c>
      <c r="AD103">
        <f t="shared" si="41"/>
        <v>111.984375</v>
      </c>
      <c r="AE103">
        <f t="shared" si="42"/>
        <v>112.3125</v>
      </c>
      <c r="AF103" s="49">
        <f t="shared" si="69"/>
        <v>-0.328125</v>
      </c>
      <c r="AG103" s="3">
        <f t="shared" si="55"/>
        <v>111.58003612928198</v>
      </c>
      <c r="AH103">
        <f t="shared" si="56"/>
        <v>111.31899413371866</v>
      </c>
      <c r="AI103" s="51">
        <f t="shared" si="57"/>
        <v>0.26104199556331764</v>
      </c>
      <c r="AJ103" s="52">
        <f t="shared" si="58"/>
        <v>0.58916699556331764</v>
      </c>
      <c r="AK103" s="2">
        <v>46092</v>
      </c>
      <c r="AL103" t="str">
        <v>91282CPY</v>
      </c>
      <c r="AM103">
        <v>-0.34089999999999998</v>
      </c>
      <c r="AN103">
        <v>3.7075100000000001</v>
      </c>
      <c r="AO103">
        <v>0.89370000000000005</v>
      </c>
      <c r="AP103">
        <v>111.984375</v>
      </c>
      <c r="AQ103">
        <f>VLOOKUP(AL103,工作表1!$F$3:$G$1000,2,FALSE)</f>
        <v>4</v>
      </c>
      <c r="AR103" t="str">
        <f>VLOOKUP(AL103,工作表1!$F$3:$H$1000,3,FALSE)</f>
        <v>2033/1/31</v>
      </c>
      <c r="AS103">
        <f t="shared" si="43"/>
        <v>3.6425000000000001</v>
      </c>
      <c r="AT103">
        <f t="shared" si="44"/>
        <v>0.35749999999999993</v>
      </c>
      <c r="AU103" s="43">
        <f t="shared" si="59"/>
        <v>46234</v>
      </c>
      <c r="AV103" s="43">
        <f t="shared" si="45"/>
        <v>46295</v>
      </c>
      <c r="AW103" s="45">
        <f t="shared" si="60"/>
        <v>0.44198895027624308</v>
      </c>
      <c r="AX103" s="45">
        <f t="shared" si="61"/>
        <v>2.6556875804132289</v>
      </c>
      <c r="AY103" s="47">
        <f t="shared" si="62"/>
        <v>100.18014175144859</v>
      </c>
      <c r="AZ103" s="47">
        <f t="shared" si="63"/>
        <v>111.58003612928198</v>
      </c>
      <c r="BA103" s="43"/>
      <c r="BC103" s="2">
        <v>46091</v>
      </c>
      <c r="BD103" t="str">
        <v>91282CHC</v>
      </c>
      <c r="BE103">
        <v>-3.2300000000000002E-2</v>
      </c>
      <c r="BF103">
        <v>3.6128499999999999</v>
      </c>
      <c r="BG103">
        <v>0.86040000000000005</v>
      </c>
      <c r="BH103">
        <v>112.3125</v>
      </c>
      <c r="BI103">
        <f>VLOOKUP(BD103,工作表1!$K$3:$L$1000,2,FALSE)</f>
        <v>3.375</v>
      </c>
      <c r="BJ103" t="str">
        <f>VLOOKUP(BD103,工作表1!$K$3:$M$1000,3,FALSE)</f>
        <v>2033/5/15</v>
      </c>
      <c r="BK103">
        <f t="shared" si="46"/>
        <v>3.63998</v>
      </c>
      <c r="BL103">
        <f t="shared" si="47"/>
        <v>-0.26497999999999999</v>
      </c>
      <c r="BM103" s="43">
        <f t="shared" si="64"/>
        <v>46157</v>
      </c>
      <c r="BN103" s="43">
        <f t="shared" si="48"/>
        <v>46387</v>
      </c>
      <c r="BO103" s="45">
        <f t="shared" si="65"/>
        <v>1.0814917127071824</v>
      </c>
      <c r="BP103" s="45">
        <f t="shared" si="66"/>
        <v>3.8092314387345798</v>
      </c>
      <c r="BQ103" s="47">
        <f t="shared" si="67"/>
        <v>96.454262807598269</v>
      </c>
      <c r="BR103" s="47">
        <f t="shared" si="68"/>
        <v>111.31899413371866</v>
      </c>
    </row>
    <row r="104" spans="2:70" x14ac:dyDescent="0.25">
      <c r="B104" s="2">
        <f ca="1"/>
        <v>46091</v>
      </c>
      <c r="C104">
        <f ca="1"/>
        <v>112.3125</v>
      </c>
      <c r="D104">
        <f ca="1"/>
        <v>112.5</v>
      </c>
      <c r="E104">
        <f t="shared" ca="1" si="70"/>
        <v>112.078125</v>
      </c>
      <c r="F104" s="2">
        <v>46093</v>
      </c>
      <c r="G104">
        <v>3.6467499999999999</v>
      </c>
      <c r="H104" s="43">
        <v>46093</v>
      </c>
      <c r="I104">
        <v>4.0510999999999999</v>
      </c>
      <c r="J104" s="2"/>
      <c r="L104" s="2">
        <v>46091</v>
      </c>
      <c r="M104" t="str">
        <v>91282CFV</v>
      </c>
      <c r="N104">
        <v>8.6599999999999996E-2</v>
      </c>
      <c r="O104">
        <v>3.6275200000000001</v>
      </c>
      <c r="P104">
        <v>0.90029999999999999</v>
      </c>
      <c r="Q104">
        <v>112.578125</v>
      </c>
      <c r="R104">
        <f>VLOOKUP(M104,工作表1!$A$3:$B$1000,2,FALSE)</f>
        <v>4.125</v>
      </c>
      <c r="S104" t="str">
        <f>VLOOKUP(M104,工作表1!$A$3:$C$1000,3,FALSE)</f>
        <v>2032/11/15</v>
      </c>
      <c r="T104">
        <f t="shared" si="38"/>
        <v>3.63998</v>
      </c>
      <c r="U104">
        <f t="shared" si="36"/>
        <v>0.48502000000000001</v>
      </c>
      <c r="V104" s="43">
        <f t="shared" si="49"/>
        <v>46157</v>
      </c>
      <c r="W104" s="43">
        <f t="shared" si="39"/>
        <v>46203</v>
      </c>
      <c r="X104" s="45">
        <f t="shared" si="50"/>
        <v>1.3218232044198897</v>
      </c>
      <c r="Y104" s="45">
        <f t="shared" si="51"/>
        <v>2.5762752592144103</v>
      </c>
      <c r="Z104" s="47">
        <f t="shared" si="52"/>
        <v>101.43847001641448</v>
      </c>
      <c r="AA104" s="47">
        <f t="shared" si="53"/>
        <v>112.38957720888965</v>
      </c>
      <c r="AB104" s="45">
        <f t="shared" si="54"/>
        <v>3.9386000000000001</v>
      </c>
      <c r="AC104" s="2" t="str">
        <f t="shared" si="40"/>
        <v>TY2</v>
      </c>
      <c r="AD104">
        <f t="shared" si="41"/>
        <v>112.453125</v>
      </c>
      <c r="AE104">
        <f t="shared" si="42"/>
        <v>112.21875</v>
      </c>
      <c r="AF104" s="49">
        <f t="shared" si="69"/>
        <v>0.234375</v>
      </c>
      <c r="AG104" s="3">
        <f t="shared" si="55"/>
        <v>112.01794677071598</v>
      </c>
      <c r="AH104">
        <f t="shared" si="56"/>
        <v>111.22872485984382</v>
      </c>
      <c r="AI104" s="51">
        <f t="shared" si="57"/>
        <v>0.78922191087215765</v>
      </c>
      <c r="AJ104" s="52">
        <f t="shared" si="58"/>
        <v>0.55484691087215765</v>
      </c>
      <c r="AK104" s="2">
        <v>46091</v>
      </c>
      <c r="AL104" t="str">
        <v>91282CPY</v>
      </c>
      <c r="AM104">
        <v>-0.67720000000000002</v>
      </c>
      <c r="AN104">
        <v>3.7359300000000002</v>
      </c>
      <c r="AO104">
        <v>0.89370000000000005</v>
      </c>
      <c r="AP104">
        <v>112.453125</v>
      </c>
      <c r="AQ104">
        <f>VLOOKUP(AL104,工作表1!$F$3:$G$1000,2,FALSE)</f>
        <v>4</v>
      </c>
      <c r="AR104" t="str">
        <f>VLOOKUP(AL104,工作表1!$F$3:$H$1000,3,FALSE)</f>
        <v>2033/1/31</v>
      </c>
      <c r="AS104">
        <f t="shared" si="43"/>
        <v>3.63998</v>
      </c>
      <c r="AT104">
        <f t="shared" si="44"/>
        <v>0.36002000000000001</v>
      </c>
      <c r="AU104" s="43">
        <f t="shared" si="59"/>
        <v>46234</v>
      </c>
      <c r="AV104" s="43">
        <f t="shared" si="45"/>
        <v>46295</v>
      </c>
      <c r="AW104" s="45">
        <f t="shared" si="60"/>
        <v>0.43093922651933703</v>
      </c>
      <c r="AX104" s="45">
        <f t="shared" si="61"/>
        <v>2.6555967607659126</v>
      </c>
      <c r="AY104" s="47">
        <f t="shared" si="62"/>
        <v>100.5752059840878</v>
      </c>
      <c r="AZ104" s="47">
        <f t="shared" si="63"/>
        <v>112.01794677071598</v>
      </c>
      <c r="BA104" s="43"/>
      <c r="BC104" s="2">
        <v>46090</v>
      </c>
      <c r="BD104" t="str">
        <v>91282CHC</v>
      </c>
      <c r="BE104">
        <v>0.2326</v>
      </c>
      <c r="BF104">
        <v>3.58155</v>
      </c>
      <c r="BG104">
        <v>0.86040000000000005</v>
      </c>
      <c r="BH104">
        <v>112.21875</v>
      </c>
      <c r="BI104">
        <f>VLOOKUP(BD104,工作表1!$K$3:$L$1000,2,FALSE)</f>
        <v>3.375</v>
      </c>
      <c r="BJ104" t="str">
        <f>VLOOKUP(BD104,工作表1!$K$3:$M$1000,3,FALSE)</f>
        <v>2033/5/15</v>
      </c>
      <c r="BK104">
        <f t="shared" si="46"/>
        <v>3.6369500000000001</v>
      </c>
      <c r="BL104">
        <f t="shared" si="47"/>
        <v>-0.26195000000000013</v>
      </c>
      <c r="BM104" s="43">
        <f t="shared" si="64"/>
        <v>46157</v>
      </c>
      <c r="BN104" s="43">
        <f t="shared" si="48"/>
        <v>46387</v>
      </c>
      <c r="BO104" s="45">
        <f t="shared" si="65"/>
        <v>1.0721685082872929</v>
      </c>
      <c r="BP104" s="45">
        <f t="shared" si="66"/>
        <v>3.8091548096571559</v>
      </c>
      <c r="BQ104" s="47">
        <f t="shared" si="67"/>
        <v>96.381375950079345</v>
      </c>
      <c r="BR104" s="47">
        <f t="shared" si="68"/>
        <v>111.22872485984382</v>
      </c>
    </row>
    <row r="105" spans="2:70" x14ac:dyDescent="0.25">
      <c r="B105" s="2">
        <f ca="1"/>
        <v>46090</v>
      </c>
      <c r="C105">
        <f ca="1"/>
        <v>112.21875</v>
      </c>
      <c r="D105">
        <f ca="1"/>
        <v>111.9375</v>
      </c>
      <c r="E105">
        <f t="shared" ca="1" si="70"/>
        <v>112.5</v>
      </c>
      <c r="F105" s="2">
        <v>46092</v>
      </c>
      <c r="G105">
        <v>3.6425000000000001</v>
      </c>
      <c r="H105" s="43">
        <v>46092</v>
      </c>
      <c r="I105">
        <v>4.0038</v>
      </c>
      <c r="J105" s="2"/>
      <c r="L105" s="2">
        <v>46090</v>
      </c>
      <c r="M105" t="str">
        <v>91282CFV</v>
      </c>
      <c r="N105">
        <v>0.24740000000000001</v>
      </c>
      <c r="O105">
        <v>3.5436200000000002</v>
      </c>
      <c r="P105">
        <v>0.90029999999999999</v>
      </c>
      <c r="Q105">
        <v>112.484375</v>
      </c>
      <c r="R105">
        <f>VLOOKUP(M105,工作表1!$A$3:$B$1000,2,FALSE)</f>
        <v>4.125</v>
      </c>
      <c r="S105" t="str">
        <f>VLOOKUP(M105,工作表1!$A$3:$C$1000,3,FALSE)</f>
        <v>2032/11/15</v>
      </c>
      <c r="T105">
        <f t="shared" si="38"/>
        <v>3.6369500000000001</v>
      </c>
      <c r="U105">
        <f t="shared" si="36"/>
        <v>0.48804999999999987</v>
      </c>
      <c r="V105" s="43">
        <f t="shared" si="49"/>
        <v>46157</v>
      </c>
      <c r="W105" s="43">
        <f t="shared" si="39"/>
        <v>46203</v>
      </c>
      <c r="X105" s="45">
        <f t="shared" si="50"/>
        <v>1.3104281767955801</v>
      </c>
      <c r="Y105" s="45">
        <f t="shared" si="51"/>
        <v>2.5761816014531145</v>
      </c>
      <c r="Z105" s="47">
        <f t="shared" si="52"/>
        <v>101.36307616820817</v>
      </c>
      <c r="AA105" s="47">
        <f t="shared" si="53"/>
        <v>112.30224408963758</v>
      </c>
      <c r="AB105" s="45">
        <f t="shared" si="54"/>
        <v>3.8814000000000002</v>
      </c>
      <c r="AC105" s="2" t="str">
        <f t="shared" si="40"/>
        <v>TY2</v>
      </c>
      <c r="AD105">
        <f t="shared" si="41"/>
        <v>112.359375</v>
      </c>
      <c r="AE105">
        <f t="shared" si="42"/>
        <v>112.296875</v>
      </c>
      <c r="AF105" s="49">
        <f t="shared" si="69"/>
        <v>6.25E-2</v>
      </c>
      <c r="AG105" s="3">
        <f t="shared" si="55"/>
        <v>111.90772155339297</v>
      </c>
      <c r="AH105">
        <f t="shared" si="56"/>
        <v>111.29119396006402</v>
      </c>
      <c r="AI105" s="51">
        <f t="shared" si="57"/>
        <v>0.61652759332895357</v>
      </c>
      <c r="AJ105" s="52">
        <f t="shared" si="58"/>
        <v>0.55402759332895357</v>
      </c>
      <c r="AK105" s="2">
        <v>46090</v>
      </c>
      <c r="AL105" t="str">
        <v>91282CPY</v>
      </c>
      <c r="AM105">
        <v>-0.60389999999999999</v>
      </c>
      <c r="AN105">
        <v>3.7230799999999999</v>
      </c>
      <c r="AO105">
        <v>0.89370000000000005</v>
      </c>
      <c r="AP105">
        <v>112.359375</v>
      </c>
      <c r="AQ105">
        <f>VLOOKUP(AL105,工作表1!$F$3:$G$1000,2,FALSE)</f>
        <v>4</v>
      </c>
      <c r="AR105" t="str">
        <f>VLOOKUP(AL105,工作表1!$F$3:$H$1000,3,FALSE)</f>
        <v>2033/1/31</v>
      </c>
      <c r="AS105">
        <f t="shared" si="43"/>
        <v>3.6369500000000001</v>
      </c>
      <c r="AT105">
        <f t="shared" si="44"/>
        <v>0.36304999999999987</v>
      </c>
      <c r="AU105" s="43">
        <f t="shared" si="59"/>
        <v>46234</v>
      </c>
      <c r="AV105" s="43">
        <f t="shared" si="45"/>
        <v>46295</v>
      </c>
      <c r="AW105" s="45">
        <f t="shared" si="60"/>
        <v>0.41988950276243092</v>
      </c>
      <c r="AX105" s="45">
        <f t="shared" si="61"/>
        <v>2.6555059411185953</v>
      </c>
      <c r="AY105" s="47">
        <f t="shared" si="62"/>
        <v>100.48070419975588</v>
      </c>
      <c r="AZ105" s="47">
        <f t="shared" si="63"/>
        <v>111.90772155339297</v>
      </c>
      <c r="BA105" s="43"/>
      <c r="BC105" s="2">
        <v>46087</v>
      </c>
      <c r="BD105" t="str">
        <v>91282CHC</v>
      </c>
      <c r="BE105">
        <v>7.0000000000000001E-3</v>
      </c>
      <c r="BF105">
        <v>3.5871300000000002</v>
      </c>
      <c r="BG105">
        <v>0.86040000000000005</v>
      </c>
      <c r="BH105">
        <v>112.296875</v>
      </c>
      <c r="BI105">
        <f>VLOOKUP(BD105,工作表1!$K$3:$L$1000,2,FALSE)</f>
        <v>3.375</v>
      </c>
      <c r="BJ105" t="str">
        <f>VLOOKUP(BD105,工作表1!$K$3:$M$1000,3,FALSE)</f>
        <v>2033/5/15</v>
      </c>
      <c r="BK105">
        <f t="shared" si="46"/>
        <v>3.6313300000000002</v>
      </c>
      <c r="BL105">
        <f t="shared" si="47"/>
        <v>-0.25633000000000017</v>
      </c>
      <c r="BM105" s="43">
        <f t="shared" si="64"/>
        <v>46157</v>
      </c>
      <c r="BN105" s="43">
        <f t="shared" si="48"/>
        <v>46387</v>
      </c>
      <c r="BO105" s="45">
        <f t="shared" si="65"/>
        <v>1.0628453038674033</v>
      </c>
      <c r="BP105" s="45">
        <f t="shared" si="66"/>
        <v>3.809078180579732</v>
      </c>
      <c r="BQ105" s="47">
        <f t="shared" si="67"/>
        <v>96.442058772965112</v>
      </c>
      <c r="BR105" s="47">
        <f t="shared" si="68"/>
        <v>111.29119396006402</v>
      </c>
    </row>
    <row r="106" spans="2:70" x14ac:dyDescent="0.25">
      <c r="B106" s="2">
        <f ca="1"/>
        <v>46087</v>
      </c>
      <c r="C106">
        <f ca="1"/>
        <v>112.296875</v>
      </c>
      <c r="D106">
        <f ca="1"/>
        <v>112.25</v>
      </c>
      <c r="E106">
        <f t="shared" ca="1" si="70"/>
        <v>111.9375</v>
      </c>
      <c r="F106" s="2">
        <v>46091</v>
      </c>
      <c r="G106">
        <v>3.63998</v>
      </c>
      <c r="H106" s="43">
        <v>46091</v>
      </c>
      <c r="I106">
        <v>3.9386000000000001</v>
      </c>
      <c r="J106" s="2"/>
      <c r="L106" s="2">
        <v>46087</v>
      </c>
      <c r="M106" t="str">
        <v>91282CFV</v>
      </c>
      <c r="N106">
        <v>0.46829999999999999</v>
      </c>
      <c r="O106">
        <v>3.4378600000000001</v>
      </c>
      <c r="P106">
        <v>0.90029999999999999</v>
      </c>
      <c r="Q106">
        <v>112.5625</v>
      </c>
      <c r="R106">
        <f>VLOOKUP(M106,工作表1!$A$3:$B$1000,2,FALSE)</f>
        <v>4.125</v>
      </c>
      <c r="S106" t="str">
        <f>VLOOKUP(M106,工作表1!$A$3:$C$1000,3,FALSE)</f>
        <v>2032/11/15</v>
      </c>
      <c r="T106">
        <f t="shared" si="38"/>
        <v>3.6313300000000002</v>
      </c>
      <c r="U106">
        <f t="shared" si="36"/>
        <v>0.49366999999999983</v>
      </c>
      <c r="V106" s="43">
        <f t="shared" si="49"/>
        <v>46157</v>
      </c>
      <c r="W106" s="43">
        <f t="shared" si="39"/>
        <v>46203</v>
      </c>
      <c r="X106" s="45">
        <f t="shared" si="50"/>
        <v>1.2990331491712706</v>
      </c>
      <c r="Y106" s="45">
        <f t="shared" si="51"/>
        <v>2.5760879436918183</v>
      </c>
      <c r="Z106" s="47">
        <f t="shared" si="52"/>
        <v>101.46884343489236</v>
      </c>
      <c r="AA106" s="47">
        <f t="shared" si="53"/>
        <v>112.41521232475068</v>
      </c>
      <c r="AB106" s="45">
        <f t="shared" si="54"/>
        <v>3.9228999999999998</v>
      </c>
      <c r="AC106" s="2" t="str">
        <f t="shared" si="40"/>
        <v>TY2</v>
      </c>
      <c r="AD106">
        <f t="shared" si="41"/>
        <v>112.4375</v>
      </c>
      <c r="AE106">
        <f t="shared" si="42"/>
        <v>112.171875</v>
      </c>
      <c r="AF106" s="49">
        <f t="shared" si="69"/>
        <v>0.265625</v>
      </c>
      <c r="AG106" s="3">
        <f t="shared" si="55"/>
        <v>111.99603907292466</v>
      </c>
      <c r="AH106">
        <f t="shared" si="56"/>
        <v>111.15868035322086</v>
      </c>
      <c r="AI106" s="51">
        <f t="shared" si="57"/>
        <v>0.8373587197038006</v>
      </c>
      <c r="AJ106" s="52">
        <f t="shared" si="58"/>
        <v>0.5717337197038006</v>
      </c>
      <c r="AK106" s="2">
        <v>46087</v>
      </c>
      <c r="AL106" t="str">
        <v>91282CPY</v>
      </c>
      <c r="AM106">
        <v>-0.39979999999999999</v>
      </c>
      <c r="AN106">
        <v>3.6963499999999998</v>
      </c>
      <c r="AO106">
        <v>0.89370000000000005</v>
      </c>
      <c r="AP106">
        <v>112.4375</v>
      </c>
      <c r="AQ106">
        <f>VLOOKUP(AL106,工作表1!$F$3:$G$1000,2,FALSE)</f>
        <v>4</v>
      </c>
      <c r="AR106" t="str">
        <f>VLOOKUP(AL106,工作表1!$F$3:$H$1000,3,FALSE)</f>
        <v>2033/1/31</v>
      </c>
      <c r="AS106">
        <f t="shared" si="43"/>
        <v>3.6313300000000002</v>
      </c>
      <c r="AT106">
        <f t="shared" si="44"/>
        <v>0.36866999999999983</v>
      </c>
      <c r="AU106" s="43">
        <f t="shared" si="59"/>
        <v>46234</v>
      </c>
      <c r="AV106" s="43">
        <f t="shared" si="45"/>
        <v>46295</v>
      </c>
      <c r="AW106" s="45">
        <f t="shared" si="60"/>
        <v>0.40883977900552487</v>
      </c>
      <c r="AX106" s="45">
        <f t="shared" si="61"/>
        <v>2.6554151214712785</v>
      </c>
      <c r="AY106" s="47">
        <f t="shared" si="62"/>
        <v>100.56513175379546</v>
      </c>
      <c r="AZ106" s="47">
        <f t="shared" si="63"/>
        <v>111.99603907292466</v>
      </c>
      <c r="BA106" s="43"/>
      <c r="BC106" s="2">
        <v>46086</v>
      </c>
      <c r="BD106" t="str">
        <v>91282CHC</v>
      </c>
      <c r="BE106">
        <v>-0.1925</v>
      </c>
      <c r="BF106">
        <v>3.6210100000000001</v>
      </c>
      <c r="BG106">
        <v>0.86040000000000005</v>
      </c>
      <c r="BH106">
        <v>112.171875</v>
      </c>
      <c r="BI106">
        <f>VLOOKUP(BD106,工作表1!$K$3:$L$1000,2,FALSE)</f>
        <v>3.375</v>
      </c>
      <c r="BJ106" t="str">
        <f>VLOOKUP(BD106,工作表1!$K$3:$M$1000,3,FALSE)</f>
        <v>2033/5/15</v>
      </c>
      <c r="BK106">
        <f t="shared" si="46"/>
        <v>3.6383899999999998</v>
      </c>
      <c r="BL106">
        <f t="shared" si="47"/>
        <v>-0.26338999999999979</v>
      </c>
      <c r="BM106" s="43">
        <f t="shared" si="64"/>
        <v>46157</v>
      </c>
      <c r="BN106" s="43">
        <f t="shared" si="48"/>
        <v>46387</v>
      </c>
      <c r="BO106" s="45">
        <f t="shared" si="65"/>
        <v>1.0348756906077348</v>
      </c>
      <c r="BP106" s="45">
        <f t="shared" si="66"/>
        <v>3.8088482933474603</v>
      </c>
      <c r="BQ106" s="47">
        <f t="shared" si="67"/>
        <v>96.3291012928062</v>
      </c>
      <c r="BR106" s="47">
        <f t="shared" si="68"/>
        <v>111.15868035322086</v>
      </c>
    </row>
    <row r="107" spans="2:70" x14ac:dyDescent="0.25">
      <c r="B107" s="2">
        <f ca="1"/>
        <v>46086</v>
      </c>
      <c r="C107">
        <f ca="1"/>
        <v>112.171875</v>
      </c>
      <c r="D107">
        <f ca="1"/>
        <v>112.609375</v>
      </c>
      <c r="E107">
        <f t="shared" ca="1" si="70"/>
        <v>112.25</v>
      </c>
      <c r="F107" s="2">
        <v>46090</v>
      </c>
      <c r="G107">
        <v>3.6369500000000001</v>
      </c>
      <c r="H107" s="43">
        <v>46090</v>
      </c>
      <c r="I107">
        <v>3.8814000000000002</v>
      </c>
      <c r="J107" s="2"/>
      <c r="L107" s="2">
        <v>46086</v>
      </c>
      <c r="M107" t="str">
        <v>91282CFV</v>
      </c>
      <c r="N107">
        <v>0.40350000000000003</v>
      </c>
      <c r="O107">
        <v>3.4879899999999999</v>
      </c>
      <c r="P107">
        <v>0.90029999999999999</v>
      </c>
      <c r="Q107">
        <v>112.421875</v>
      </c>
      <c r="R107">
        <f>VLOOKUP(M107,工作表1!$A$3:$B$1000,2,FALSE)</f>
        <v>4.125</v>
      </c>
      <c r="S107" t="str">
        <f>VLOOKUP(M107,工作表1!$A$3:$C$1000,3,FALSE)</f>
        <v>2032/11/15</v>
      </c>
      <c r="T107">
        <f t="shared" si="38"/>
        <v>3.6383899999999998</v>
      </c>
      <c r="U107">
        <f t="shared" si="36"/>
        <v>0.48661000000000021</v>
      </c>
      <c r="V107" s="43">
        <f t="shared" si="49"/>
        <v>46157</v>
      </c>
      <c r="W107" s="43">
        <f t="shared" si="39"/>
        <v>46203</v>
      </c>
      <c r="X107" s="45">
        <f t="shared" si="50"/>
        <v>1.2648480662983426</v>
      </c>
      <c r="Y107" s="45">
        <f t="shared" si="51"/>
        <v>2.5758069704079318</v>
      </c>
      <c r="Z107" s="47">
        <f t="shared" si="52"/>
        <v>101.35117869792036</v>
      </c>
      <c r="AA107" s="47">
        <f t="shared" si="53"/>
        <v>112.27933494100593</v>
      </c>
      <c r="AB107" s="45">
        <f t="shared" si="54"/>
        <v>3.9201000000000001</v>
      </c>
      <c r="AC107" s="2" t="str">
        <f t="shared" si="40"/>
        <v>TY2</v>
      </c>
      <c r="AD107">
        <f t="shared" si="41"/>
        <v>112.3125</v>
      </c>
      <c r="AE107">
        <f t="shared" si="42"/>
        <v>112.671875</v>
      </c>
      <c r="AF107" s="49">
        <f t="shared" si="69"/>
        <v>-0.359375</v>
      </c>
      <c r="AG107" s="3">
        <f t="shared" si="55"/>
        <v>111.8617705441562</v>
      </c>
      <c r="AH107">
        <f t="shared" si="56"/>
        <v>111.67145785525987</v>
      </c>
      <c r="AI107" s="51">
        <f t="shared" si="57"/>
        <v>0.19031268889632713</v>
      </c>
      <c r="AJ107" s="52">
        <f t="shared" si="58"/>
        <v>0.54968768889632713</v>
      </c>
      <c r="AK107" s="2">
        <v>46086</v>
      </c>
      <c r="AL107" t="str">
        <v>91282CPY</v>
      </c>
      <c r="AM107">
        <v>-0.89839999999999998</v>
      </c>
      <c r="AN107">
        <v>3.7493500000000002</v>
      </c>
      <c r="AO107">
        <v>0.89370000000000005</v>
      </c>
      <c r="AP107">
        <v>112.3125</v>
      </c>
      <c r="AQ107">
        <f>VLOOKUP(AL107,工作表1!$F$3:$G$1000,2,FALSE)</f>
        <v>4</v>
      </c>
      <c r="AR107" t="str">
        <f>VLOOKUP(AL107,工作表1!$F$3:$H$1000,3,FALSE)</f>
        <v>2033/1/31</v>
      </c>
      <c r="AS107">
        <f t="shared" si="43"/>
        <v>3.6383899999999998</v>
      </c>
      <c r="AT107">
        <f t="shared" si="44"/>
        <v>0.36161000000000021</v>
      </c>
      <c r="AU107" s="43">
        <f t="shared" si="59"/>
        <v>46234</v>
      </c>
      <c r="AV107" s="43">
        <f t="shared" si="45"/>
        <v>46295</v>
      </c>
      <c r="AW107" s="45">
        <f t="shared" si="60"/>
        <v>0.37569060773480661</v>
      </c>
      <c r="AX107" s="45">
        <f t="shared" si="61"/>
        <v>2.6551426625293271</v>
      </c>
      <c r="AY107" s="47">
        <f t="shared" si="62"/>
        <v>100.44799741902624</v>
      </c>
      <c r="AZ107" s="47">
        <f t="shared" si="63"/>
        <v>111.8617705441562</v>
      </c>
      <c r="BA107" s="43"/>
      <c r="BC107" s="2">
        <v>46085</v>
      </c>
      <c r="BD107" t="str">
        <v>91282CHC</v>
      </c>
      <c r="BE107">
        <v>0.3402</v>
      </c>
      <c r="BF107">
        <v>3.5911</v>
      </c>
      <c r="BG107">
        <v>0.86040000000000005</v>
      </c>
      <c r="BH107">
        <v>112.671875</v>
      </c>
      <c r="BI107">
        <f>VLOOKUP(BD107,工作表1!$K$3:$L$1000,2,FALSE)</f>
        <v>3.375</v>
      </c>
      <c r="BJ107" t="str">
        <f>VLOOKUP(BD107,工作表1!$K$3:$M$1000,3,FALSE)</f>
        <v>2033/5/15</v>
      </c>
      <c r="BK107">
        <f t="shared" si="46"/>
        <v>3.6412300000000002</v>
      </c>
      <c r="BL107">
        <f t="shared" si="47"/>
        <v>-0.26623000000000019</v>
      </c>
      <c r="BM107" s="43">
        <f t="shared" si="64"/>
        <v>46157</v>
      </c>
      <c r="BN107" s="43">
        <f t="shared" si="48"/>
        <v>46387</v>
      </c>
      <c r="BO107" s="45">
        <f t="shared" si="65"/>
        <v>1.0255524861878453</v>
      </c>
      <c r="BP107" s="45">
        <f t="shared" si="66"/>
        <v>3.8087716642700373</v>
      </c>
      <c r="BQ107" s="47">
        <f t="shared" si="67"/>
        <v>96.770214409061325</v>
      </c>
      <c r="BR107" s="47">
        <f t="shared" si="68"/>
        <v>111.67145785525987</v>
      </c>
    </row>
    <row r="108" spans="2:70" x14ac:dyDescent="0.25">
      <c r="B108" s="2">
        <f ca="1"/>
        <v>46085</v>
      </c>
      <c r="C108">
        <f ca="1"/>
        <v>112.671875</v>
      </c>
      <c r="D108">
        <f ca="1"/>
        <v>112.734375</v>
      </c>
      <c r="E108">
        <f t="shared" ca="1" si="70"/>
        <v>112.609375</v>
      </c>
      <c r="F108" s="2">
        <v>46087</v>
      </c>
      <c r="G108">
        <v>3.6313300000000002</v>
      </c>
      <c r="H108" s="43">
        <v>46087</v>
      </c>
      <c r="I108">
        <v>3.9228999999999998</v>
      </c>
      <c r="J108" s="2"/>
      <c r="L108" s="2">
        <v>46085</v>
      </c>
      <c r="M108" t="str">
        <v>91282CFV</v>
      </c>
      <c r="N108">
        <v>0.46389999999999998</v>
      </c>
      <c r="O108">
        <v>3.4744600000000001</v>
      </c>
      <c r="P108">
        <v>0.90029999999999999</v>
      </c>
      <c r="Q108">
        <v>112.90625</v>
      </c>
      <c r="R108">
        <f>VLOOKUP(M108,工作表1!$A$3:$B$1000,2,FALSE)</f>
        <v>4.125</v>
      </c>
      <c r="S108" t="str">
        <f>VLOOKUP(M108,工作表1!$A$3:$C$1000,3,FALSE)</f>
        <v>2032/11/15</v>
      </c>
      <c r="T108">
        <f t="shared" si="38"/>
        <v>3.6412300000000002</v>
      </c>
      <c r="U108">
        <f t="shared" si="36"/>
        <v>0.48376999999999981</v>
      </c>
      <c r="V108" s="43">
        <f t="shared" si="49"/>
        <v>46157</v>
      </c>
      <c r="W108" s="43">
        <f t="shared" si="39"/>
        <v>46203</v>
      </c>
      <c r="X108" s="45">
        <f t="shared" si="50"/>
        <v>1.2534530386740332</v>
      </c>
      <c r="Y108" s="45">
        <f t="shared" si="51"/>
        <v>2.5757133126466361</v>
      </c>
      <c r="Z108" s="47">
        <f t="shared" si="52"/>
        <v>101.7883202645047</v>
      </c>
      <c r="AA108" s="47">
        <f t="shared" si="53"/>
        <v>112.76336321772261</v>
      </c>
      <c r="AB108" s="45">
        <f t="shared" si="54"/>
        <v>3.8761000000000001</v>
      </c>
      <c r="AC108" s="2" t="str">
        <f t="shared" si="40"/>
        <v>TY2</v>
      </c>
      <c r="AD108">
        <f t="shared" si="41"/>
        <v>112.8125</v>
      </c>
      <c r="AE108">
        <f t="shared" si="42"/>
        <v>112.875</v>
      </c>
      <c r="AF108" s="49">
        <f t="shared" si="69"/>
        <v>-6.25E-2</v>
      </c>
      <c r="AG108" s="3">
        <f t="shared" si="55"/>
        <v>112.31059999691145</v>
      </c>
      <c r="AH108">
        <f t="shared" si="56"/>
        <v>111.91650906194594</v>
      </c>
      <c r="AI108" s="51">
        <f t="shared" si="57"/>
        <v>0.3940909349655044</v>
      </c>
      <c r="AJ108" s="52">
        <f t="shared" si="58"/>
        <v>0.4565909349655044</v>
      </c>
      <c r="AK108" s="2">
        <v>46085</v>
      </c>
      <c r="AL108" t="str">
        <v>91282CPY</v>
      </c>
      <c r="AM108">
        <v>-1.5097</v>
      </c>
      <c r="AN108">
        <v>3.8116500000000002</v>
      </c>
      <c r="AO108">
        <v>0.89370000000000005</v>
      </c>
      <c r="AP108">
        <v>112.8125</v>
      </c>
      <c r="AQ108">
        <f>VLOOKUP(AL108,工作表1!$F$3:$G$1000,2,FALSE)</f>
        <v>4</v>
      </c>
      <c r="AR108" t="str">
        <f>VLOOKUP(AL108,工作表1!$F$3:$H$1000,3,FALSE)</f>
        <v>2033/1/31</v>
      </c>
      <c r="AS108">
        <f t="shared" si="43"/>
        <v>3.6412300000000002</v>
      </c>
      <c r="AT108">
        <f t="shared" si="44"/>
        <v>0.35876999999999981</v>
      </c>
      <c r="AU108" s="43">
        <f t="shared" si="59"/>
        <v>46234</v>
      </c>
      <c r="AV108" s="43">
        <f t="shared" si="45"/>
        <v>46295</v>
      </c>
      <c r="AW108" s="45">
        <f t="shared" si="60"/>
        <v>0.36464088397790057</v>
      </c>
      <c r="AX108" s="45">
        <f t="shared" si="61"/>
        <v>2.6550518428820102</v>
      </c>
      <c r="AY108" s="47">
        <f t="shared" si="62"/>
        <v>100.84976143223216</v>
      </c>
      <c r="AZ108" s="47">
        <f t="shared" si="63"/>
        <v>112.31059999691145</v>
      </c>
      <c r="BA108" s="43"/>
      <c r="BC108" s="2">
        <v>46084</v>
      </c>
      <c r="BD108" t="str">
        <v>91282CHC</v>
      </c>
      <c r="BE108">
        <v>1.127</v>
      </c>
      <c r="BF108">
        <v>3.5332400000000002</v>
      </c>
      <c r="BG108">
        <v>0.86040000000000005</v>
      </c>
      <c r="BH108">
        <v>112.875</v>
      </c>
      <c r="BI108">
        <f>VLOOKUP(BD108,工作表1!$K$3:$L$1000,2,FALSE)</f>
        <v>3.375</v>
      </c>
      <c r="BJ108" t="str">
        <f>VLOOKUP(BD108,工作表1!$K$3:$M$1000,3,FALSE)</f>
        <v>2033/5/15</v>
      </c>
      <c r="BK108">
        <f t="shared" si="46"/>
        <v>3.63795</v>
      </c>
      <c r="BL108">
        <f t="shared" si="47"/>
        <v>-0.26295000000000002</v>
      </c>
      <c r="BM108" s="43">
        <f t="shared" si="64"/>
        <v>46157</v>
      </c>
      <c r="BN108" s="43">
        <f t="shared" si="48"/>
        <v>46387</v>
      </c>
      <c r="BO108" s="45">
        <f t="shared" si="65"/>
        <v>1.0162292817679559</v>
      </c>
      <c r="BP108" s="45">
        <f t="shared" si="66"/>
        <v>3.8086950351926134</v>
      </c>
      <c r="BQ108" s="47">
        <f t="shared" si="67"/>
        <v>96.986094043017019</v>
      </c>
      <c r="BR108" s="47">
        <f t="shared" si="68"/>
        <v>111.91650906194594</v>
      </c>
    </row>
    <row r="109" spans="2:70" x14ac:dyDescent="0.25">
      <c r="B109" s="2">
        <f ca="1"/>
        <v>46084</v>
      </c>
      <c r="C109">
        <f ca="1"/>
        <v>112.875</v>
      </c>
      <c r="D109">
        <f ca="1"/>
        <v>112.96875</v>
      </c>
      <c r="E109">
        <f t="shared" ca="1" si="70"/>
        <v>112.734375</v>
      </c>
      <c r="F109" s="2">
        <v>46086</v>
      </c>
      <c r="G109">
        <v>3.6383899999999998</v>
      </c>
      <c r="H109" s="43">
        <v>46086</v>
      </c>
      <c r="I109">
        <v>3.9201000000000001</v>
      </c>
      <c r="J109" s="2"/>
      <c r="L109" s="2">
        <v>46084</v>
      </c>
      <c r="M109" t="str">
        <v>91282CFV</v>
      </c>
      <c r="N109">
        <v>0.60619999999999996</v>
      </c>
      <c r="O109">
        <v>3.4272900000000002</v>
      </c>
      <c r="P109">
        <v>0.90029999999999999</v>
      </c>
      <c r="Q109">
        <v>113.109375</v>
      </c>
      <c r="R109">
        <f>VLOOKUP(M109,工作表1!$A$3:$B$1000,2,FALSE)</f>
        <v>4.125</v>
      </c>
      <c r="S109" t="str">
        <f>VLOOKUP(M109,工作表1!$A$3:$C$1000,3,FALSE)</f>
        <v>2032/11/15</v>
      </c>
      <c r="T109">
        <f t="shared" si="38"/>
        <v>3.63795</v>
      </c>
      <c r="U109">
        <f t="shared" si="36"/>
        <v>0.48704999999999998</v>
      </c>
      <c r="V109" s="43">
        <f t="shared" si="49"/>
        <v>46157</v>
      </c>
      <c r="W109" s="43">
        <f t="shared" si="39"/>
        <v>46203</v>
      </c>
      <c r="X109" s="45">
        <f t="shared" si="50"/>
        <v>1.2420580110497237</v>
      </c>
      <c r="Y109" s="45">
        <f t="shared" si="51"/>
        <v>2.5756196548853403</v>
      </c>
      <c r="Z109" s="47">
        <f t="shared" si="52"/>
        <v>101.98661660887521</v>
      </c>
      <c r="AA109" s="47">
        <f t="shared" si="53"/>
        <v>112.97988572476689</v>
      </c>
      <c r="AB109" s="45">
        <f t="shared" si="54"/>
        <v>3.8347000000000002</v>
      </c>
      <c r="AC109" s="2" t="str">
        <f t="shared" si="40"/>
        <v>TY2</v>
      </c>
      <c r="AD109">
        <f t="shared" si="41"/>
        <v>113.015625</v>
      </c>
      <c r="AE109">
        <f t="shared" si="42"/>
        <v>112.9375</v>
      </c>
      <c r="AF109" s="49">
        <f t="shared" si="69"/>
        <v>7.8125E-2</v>
      </c>
      <c r="AG109" s="3">
        <f t="shared" si="55"/>
        <v>112.5826854696578</v>
      </c>
      <c r="AH109">
        <f t="shared" si="56"/>
        <v>111.94198164146302</v>
      </c>
      <c r="AI109" s="51">
        <f t="shared" si="57"/>
        <v>0.64070382819478766</v>
      </c>
      <c r="AJ109" s="52">
        <f t="shared" si="58"/>
        <v>0.56257882819478766</v>
      </c>
      <c r="AK109" s="2">
        <v>46084</v>
      </c>
      <c r="AL109" t="str">
        <v>91282CPY</v>
      </c>
      <c r="AM109">
        <v>-0.32669999999999999</v>
      </c>
      <c r="AN109">
        <v>3.69299</v>
      </c>
      <c r="AO109">
        <v>0.89370000000000005</v>
      </c>
      <c r="AP109">
        <v>113.015625</v>
      </c>
      <c r="AQ109">
        <f>VLOOKUP(AL109,工作表1!$F$3:$G$1000,2,FALSE)</f>
        <v>4</v>
      </c>
      <c r="AR109" t="str">
        <f>VLOOKUP(AL109,工作表1!$F$3:$H$1000,3,FALSE)</f>
        <v>2033/1/31</v>
      </c>
      <c r="AS109">
        <f t="shared" si="43"/>
        <v>3.63795</v>
      </c>
      <c r="AT109">
        <f t="shared" si="44"/>
        <v>0.36204999999999998</v>
      </c>
      <c r="AU109" s="43">
        <f t="shared" si="59"/>
        <v>46234</v>
      </c>
      <c r="AV109" s="43">
        <f t="shared" si="45"/>
        <v>46295</v>
      </c>
      <c r="AW109" s="45">
        <f t="shared" si="60"/>
        <v>0.35359116022099446</v>
      </c>
      <c r="AX109" s="45">
        <f t="shared" si="61"/>
        <v>2.654961023234693</v>
      </c>
      <c r="AY109" s="47">
        <f t="shared" si="62"/>
        <v>101.09712357272633</v>
      </c>
      <c r="AZ109" s="47">
        <f t="shared" si="63"/>
        <v>112.5826854696578</v>
      </c>
      <c r="BA109" s="43"/>
      <c r="BC109" s="2">
        <v>46083</v>
      </c>
      <c r="BD109" t="str">
        <v>91282CHC</v>
      </c>
      <c r="BE109">
        <v>0.72370000000000001</v>
      </c>
      <c r="BF109">
        <v>3.5431599999999999</v>
      </c>
      <c r="BG109">
        <v>0.86040000000000005</v>
      </c>
      <c r="BH109">
        <v>112.9375</v>
      </c>
      <c r="BI109">
        <f>VLOOKUP(BD109,工作表1!$K$3:$L$1000,2,FALSE)</f>
        <v>3.375</v>
      </c>
      <c r="BJ109" t="str">
        <f>VLOOKUP(BD109,工作表1!$K$3:$M$1000,3,FALSE)</f>
        <v>2033/5/15</v>
      </c>
      <c r="BK109">
        <f t="shared" si="46"/>
        <v>3.6365500000000002</v>
      </c>
      <c r="BL109">
        <f t="shared" si="47"/>
        <v>-0.26155000000000017</v>
      </c>
      <c r="BM109" s="43">
        <f t="shared" si="64"/>
        <v>46157</v>
      </c>
      <c r="BN109" s="43">
        <f t="shared" si="48"/>
        <v>46387</v>
      </c>
      <c r="BO109" s="45">
        <f t="shared" si="65"/>
        <v>1.0069060773480663</v>
      </c>
      <c r="BP109" s="45">
        <f t="shared" si="66"/>
        <v>3.8086184061151895</v>
      </c>
      <c r="BQ109" s="47">
        <f t="shared" si="67"/>
        <v>97.011484115045377</v>
      </c>
      <c r="BR109" s="47">
        <f t="shared" si="68"/>
        <v>111.94198164146302</v>
      </c>
    </row>
    <row r="110" spans="2:70" x14ac:dyDescent="0.25">
      <c r="B110" s="2">
        <f ca="1"/>
        <v>46083</v>
      </c>
      <c r="C110">
        <f ca="1"/>
        <v>112.9375</v>
      </c>
      <c r="D110">
        <f ca="1"/>
        <v>113.9375</v>
      </c>
      <c r="E110">
        <f t="shared" ca="1" si="70"/>
        <v>112.96875</v>
      </c>
      <c r="F110" s="2">
        <v>46085</v>
      </c>
      <c r="G110">
        <v>3.6412300000000002</v>
      </c>
      <c r="H110" s="43">
        <v>46085</v>
      </c>
      <c r="I110">
        <v>3.8761000000000001</v>
      </c>
      <c r="J110" s="2"/>
      <c r="L110" s="2">
        <v>46083</v>
      </c>
      <c r="M110" t="str">
        <v>91282CFV</v>
      </c>
      <c r="N110">
        <v>0.72340000000000004</v>
      </c>
      <c r="O110">
        <v>3.3874900000000001</v>
      </c>
      <c r="P110">
        <v>0.90029999999999999</v>
      </c>
      <c r="Q110">
        <v>113.15625</v>
      </c>
      <c r="R110">
        <f>VLOOKUP(M110,工作表1!$A$3:$B$1000,2,FALSE)</f>
        <v>4.125</v>
      </c>
      <c r="S110" t="str">
        <f>VLOOKUP(M110,工作表1!$A$3:$C$1000,3,FALSE)</f>
        <v>2032/11/15</v>
      </c>
      <c r="T110">
        <f t="shared" si="38"/>
        <v>3.6365500000000002</v>
      </c>
      <c r="U110">
        <f t="shared" si="36"/>
        <v>0.48844999999999983</v>
      </c>
      <c r="V110" s="43">
        <f t="shared" si="49"/>
        <v>46157</v>
      </c>
      <c r="W110" s="43">
        <f t="shared" si="39"/>
        <v>46203</v>
      </c>
      <c r="X110" s="45">
        <f t="shared" si="50"/>
        <v>1.2306629834254144</v>
      </c>
      <c r="Y110" s="45">
        <f t="shared" si="51"/>
        <v>2.5755259971240445</v>
      </c>
      <c r="Z110" s="47">
        <f t="shared" si="52"/>
        <v>102.02436897893948</v>
      </c>
      <c r="AA110" s="47">
        <f t="shared" si="53"/>
        <v>113.01875550262754</v>
      </c>
      <c r="AB110" s="45">
        <f t="shared" si="54"/>
        <v>3.8064</v>
      </c>
      <c r="AC110" s="2" t="str">
        <f t="shared" si="40"/>
        <v>TY2</v>
      </c>
      <c r="AD110">
        <f t="shared" si="41"/>
        <v>113.078125</v>
      </c>
      <c r="AE110">
        <f t="shared" si="42"/>
        <v>113.671875</v>
      </c>
      <c r="AF110" s="49">
        <f t="shared" si="69"/>
        <v>-0.59375</v>
      </c>
      <c r="AG110" s="3">
        <f t="shared" si="55"/>
        <v>112.600310610764</v>
      </c>
      <c r="AH110">
        <f t="shared" si="56"/>
        <v>112.9469307860245</v>
      </c>
      <c r="AI110" s="51">
        <f t="shared" si="57"/>
        <v>-0.34662017526049738</v>
      </c>
      <c r="AJ110" s="52">
        <f t="shared" si="58"/>
        <v>0.24712982473950262</v>
      </c>
      <c r="AK110" s="2">
        <v>46083</v>
      </c>
      <c r="AL110" t="str">
        <v>91282CPY</v>
      </c>
      <c r="AM110">
        <v>-0.6784</v>
      </c>
      <c r="AN110">
        <v>3.72031</v>
      </c>
      <c r="AO110">
        <v>0.89370000000000005</v>
      </c>
      <c r="AP110">
        <v>113.078125</v>
      </c>
      <c r="AQ110">
        <f>VLOOKUP(AL110,工作表1!$F$3:$G$1000,2,FALSE)</f>
        <v>4</v>
      </c>
      <c r="AR110" t="str">
        <f>VLOOKUP(AL110,工作表1!$F$3:$H$1000,3,FALSE)</f>
        <v>2033/1/31</v>
      </c>
      <c r="AS110">
        <f t="shared" si="43"/>
        <v>3.6365500000000002</v>
      </c>
      <c r="AT110">
        <f t="shared" si="44"/>
        <v>0.36344999999999983</v>
      </c>
      <c r="AU110" s="43">
        <f t="shared" si="59"/>
        <v>46234</v>
      </c>
      <c r="AV110" s="43">
        <f t="shared" si="45"/>
        <v>46295</v>
      </c>
      <c r="AW110" s="45">
        <f t="shared" si="60"/>
        <v>0.34254143646408841</v>
      </c>
      <c r="AX110" s="45">
        <f t="shared" si="61"/>
        <v>2.6548702035873761</v>
      </c>
      <c r="AY110" s="47">
        <f t="shared" si="62"/>
        <v>101.11599084816704</v>
      </c>
      <c r="AZ110" s="47">
        <f t="shared" si="63"/>
        <v>112.600310610764</v>
      </c>
      <c r="BA110" s="43"/>
      <c r="BC110" s="2">
        <v>46080</v>
      </c>
      <c r="BD110" t="str">
        <v>91282CHC</v>
      </c>
      <c r="BE110">
        <v>0.38840000000000002</v>
      </c>
      <c r="BF110">
        <v>3.5319699999999998</v>
      </c>
      <c r="BG110">
        <v>0.86040000000000005</v>
      </c>
      <c r="BH110">
        <v>113.671875</v>
      </c>
      <c r="BI110">
        <f>VLOOKUP(BD110,工作表1!$K$3:$L$1000,2,FALSE)</f>
        <v>3.375</v>
      </c>
      <c r="BJ110" t="str">
        <f>VLOOKUP(BD110,工作表1!$K$3:$M$1000,3,FALSE)</f>
        <v>2033/5/15</v>
      </c>
      <c r="BK110">
        <f t="shared" si="46"/>
        <v>3.6269999999999998</v>
      </c>
      <c r="BL110">
        <f t="shared" si="47"/>
        <v>-0.25199999999999978</v>
      </c>
      <c r="BM110" s="43">
        <f t="shared" si="64"/>
        <v>46157</v>
      </c>
      <c r="BN110" s="43">
        <f t="shared" si="48"/>
        <v>46295</v>
      </c>
      <c r="BO110" s="45">
        <f t="shared" si="65"/>
        <v>0.99758287292817682</v>
      </c>
      <c r="BP110" s="45">
        <f t="shared" si="66"/>
        <v>2.9578568455309164</v>
      </c>
      <c r="BQ110" s="47">
        <f t="shared" si="67"/>
        <v>97.672555412679046</v>
      </c>
      <c r="BR110" s="47">
        <f t="shared" si="68"/>
        <v>112.9469307860245</v>
      </c>
    </row>
    <row r="111" spans="2:70" x14ac:dyDescent="0.25">
      <c r="B111" s="2">
        <f ca="1"/>
        <v>46080</v>
      </c>
      <c r="C111">
        <f ca="1"/>
        <v>113.671875</v>
      </c>
      <c r="D111">
        <f ca="1"/>
        <v>113.453125</v>
      </c>
      <c r="E111">
        <f t="shared" ca="1" si="70"/>
        <v>113.9375</v>
      </c>
      <c r="F111" s="2">
        <v>46084</v>
      </c>
      <c r="G111">
        <v>3.63795</v>
      </c>
      <c r="H111" s="43">
        <v>46084</v>
      </c>
      <c r="I111">
        <v>3.8347000000000002</v>
      </c>
      <c r="J111" s="2"/>
      <c r="L111" s="2">
        <v>46080</v>
      </c>
      <c r="M111" t="str">
        <v>91282CFV</v>
      </c>
      <c r="N111">
        <v>0.98109999999999997</v>
      </c>
      <c r="O111">
        <v>3.2962600000000002</v>
      </c>
      <c r="P111">
        <v>0.90029999999999999</v>
      </c>
      <c r="Q111">
        <v>113.859375</v>
      </c>
      <c r="R111">
        <f>VLOOKUP(M111,工作表1!$A$3:$B$1000,2,FALSE)</f>
        <v>4.125</v>
      </c>
      <c r="S111" t="str">
        <f>VLOOKUP(M111,工作表1!$A$3:$C$1000,3,FALSE)</f>
        <v>2032/11/15</v>
      </c>
      <c r="T111">
        <f t="shared" si="38"/>
        <v>3.6269999999999998</v>
      </c>
      <c r="U111">
        <f t="shared" si="36"/>
        <v>0.49800000000000022</v>
      </c>
      <c r="V111" s="43">
        <f t="shared" si="49"/>
        <v>46157</v>
      </c>
      <c r="W111" s="43">
        <f t="shared" si="39"/>
        <v>46112</v>
      </c>
      <c r="X111" s="45">
        <f t="shared" si="50"/>
        <v>1.219267955801105</v>
      </c>
      <c r="Y111" s="45">
        <f t="shared" si="51"/>
        <v>1.5470076818285023</v>
      </c>
      <c r="Z111" s="47">
        <f t="shared" si="52"/>
        <v>102.52187374409934</v>
      </c>
      <c r="AA111" s="47">
        <f t="shared" si="53"/>
        <v>113.80032528455889</v>
      </c>
      <c r="AB111" s="45">
        <f t="shared" si="54"/>
        <v>3.6962999999999999</v>
      </c>
      <c r="AC111" s="2" t="str">
        <f t="shared" si="40"/>
        <v>TY1</v>
      </c>
      <c r="AD111">
        <f t="shared" si="41"/>
        <v>113.859375</v>
      </c>
      <c r="AE111">
        <f t="shared" si="42"/>
        <v>113.8125</v>
      </c>
      <c r="AF111" s="49">
        <f t="shared" si="69"/>
        <v>4.6875E-2</v>
      </c>
      <c r="AG111" s="3">
        <f t="shared" si="55"/>
        <v>113.80032528455889</v>
      </c>
      <c r="AH111">
        <f t="shared" si="56"/>
        <v>113.49874701632962</v>
      </c>
      <c r="AI111" s="51">
        <f t="shared" si="57"/>
        <v>0.30157826822927802</v>
      </c>
      <c r="AJ111" s="52">
        <f t="shared" si="58"/>
        <v>0.25470326822927802</v>
      </c>
      <c r="AK111" s="2">
        <v>46080</v>
      </c>
      <c r="AL111" t="str">
        <v>91282CPY</v>
      </c>
      <c r="AM111">
        <v>-1.1292</v>
      </c>
      <c r="AN111">
        <v>3.74525</v>
      </c>
      <c r="AO111">
        <v>0.89370000000000005</v>
      </c>
      <c r="AP111">
        <v>113.8125</v>
      </c>
      <c r="AQ111">
        <f>VLOOKUP(AL111,工作表1!$F$3:$G$1000,2,FALSE)</f>
        <v>4</v>
      </c>
      <c r="AR111" t="str">
        <f>VLOOKUP(AL111,工作表1!$F$3:$H$1000,3,FALSE)</f>
        <v>2033/1/31</v>
      </c>
      <c r="AS111">
        <f t="shared" si="43"/>
        <v>3.6269999999999998</v>
      </c>
      <c r="AT111">
        <f t="shared" si="44"/>
        <v>0.37300000000000022</v>
      </c>
      <c r="AU111" s="43">
        <f t="shared" si="59"/>
        <v>46234</v>
      </c>
      <c r="AV111" s="43">
        <f t="shared" si="45"/>
        <v>46203</v>
      </c>
      <c r="AW111" s="45">
        <f t="shared" si="60"/>
        <v>0.33149171270718231</v>
      </c>
      <c r="AX111" s="45">
        <f t="shared" si="61"/>
        <v>1.6465602058578672</v>
      </c>
      <c r="AY111" s="47">
        <f t="shared" si="62"/>
        <v>101.71289596191845</v>
      </c>
      <c r="AZ111" s="47">
        <f t="shared" si="63"/>
        <v>113.49874701632962</v>
      </c>
      <c r="BA111" s="43"/>
      <c r="BC111" s="2">
        <v>46079</v>
      </c>
      <c r="BD111" t="str">
        <v>91282CHC</v>
      </c>
      <c r="BE111">
        <v>0.26669999999999999</v>
      </c>
      <c r="BF111">
        <v>3.5543999999999998</v>
      </c>
      <c r="BG111">
        <v>0.86040000000000005</v>
      </c>
      <c r="BH111">
        <v>113.1875</v>
      </c>
      <c r="BI111">
        <f>VLOOKUP(BD111,工作表1!$K$3:$L$1000,2,FALSE)</f>
        <v>3.375</v>
      </c>
      <c r="BJ111" t="str">
        <f>VLOOKUP(BD111,工作表1!$K$3:$M$1000,3,FALSE)</f>
        <v>2033/5/15</v>
      </c>
      <c r="BK111">
        <f t="shared" si="46"/>
        <v>3.63375</v>
      </c>
      <c r="BL111">
        <f t="shared" si="47"/>
        <v>-0.25875000000000004</v>
      </c>
      <c r="BM111" s="43">
        <f t="shared" si="64"/>
        <v>46157</v>
      </c>
      <c r="BN111" s="43">
        <f t="shared" si="48"/>
        <v>46295</v>
      </c>
      <c r="BO111" s="45">
        <f t="shared" si="65"/>
        <v>0.9696132596685082</v>
      </c>
      <c r="BP111" s="45">
        <f t="shared" si="66"/>
        <v>2.9576269582986452</v>
      </c>
      <c r="BQ111" s="47">
        <f t="shared" si="67"/>
        <v>97.269747300056636</v>
      </c>
      <c r="BR111" s="47">
        <f t="shared" si="68"/>
        <v>112.47534372598496</v>
      </c>
    </row>
    <row r="112" spans="2:70" x14ac:dyDescent="0.25">
      <c r="B112" s="2">
        <f ca="1"/>
        <v>46079</v>
      </c>
      <c r="C112">
        <f ca="1"/>
        <v>113.1875</v>
      </c>
      <c r="D112">
        <f ca="1"/>
        <v>113.09375</v>
      </c>
      <c r="E112">
        <f t="shared" ca="1" si="70"/>
        <v>113.453125</v>
      </c>
      <c r="F112" s="2">
        <v>46083</v>
      </c>
      <c r="G112">
        <v>3.6365500000000002</v>
      </c>
      <c r="H112" s="43">
        <v>46083</v>
      </c>
      <c r="I112">
        <v>3.8064</v>
      </c>
      <c r="J112" s="2"/>
      <c r="L112" s="2">
        <v>46079</v>
      </c>
      <c r="M112" t="str">
        <v>91282CFV</v>
      </c>
      <c r="N112">
        <v>0.47320000000000001</v>
      </c>
      <c r="O112">
        <v>3.5065200000000001</v>
      </c>
      <c r="P112">
        <v>0.90029999999999999</v>
      </c>
      <c r="Q112">
        <v>113.421875</v>
      </c>
      <c r="R112">
        <f>VLOOKUP(M112,工作表1!$A$3:$B$1000,2,FALSE)</f>
        <v>4.125</v>
      </c>
      <c r="S112" t="str">
        <f>VLOOKUP(M112,工作表1!$A$3:$C$1000,3,FALSE)</f>
        <v>2032/11/15</v>
      </c>
      <c r="T112">
        <f t="shared" si="38"/>
        <v>3.63375</v>
      </c>
      <c r="U112">
        <f t="shared" si="36"/>
        <v>0.49124999999999996</v>
      </c>
      <c r="V112" s="43">
        <f t="shared" si="49"/>
        <v>46157</v>
      </c>
      <c r="W112" s="43">
        <f t="shared" si="39"/>
        <v>46112</v>
      </c>
      <c r="X112" s="45">
        <f t="shared" si="50"/>
        <v>1.1850828729281768</v>
      </c>
      <c r="Y112" s="45">
        <f t="shared" si="51"/>
        <v>1.5467267085446152</v>
      </c>
      <c r="Z112" s="47">
        <f t="shared" si="52"/>
        <v>102.13319737185272</v>
      </c>
      <c r="AA112" s="47">
        <f t="shared" si="53"/>
        <v>113.36152375608812</v>
      </c>
      <c r="AB112" s="45">
        <f t="shared" si="54"/>
        <v>3.7618999999999998</v>
      </c>
      <c r="AC112" s="2" t="str">
        <f t="shared" si="40"/>
        <v>TY1</v>
      </c>
      <c r="AD112">
        <f t="shared" si="41"/>
        <v>113.421875</v>
      </c>
      <c r="AE112">
        <f t="shared" si="42"/>
        <v>113.359375</v>
      </c>
      <c r="AF112" s="49">
        <f t="shared" si="69"/>
        <v>6.25E-2</v>
      </c>
      <c r="AG112" s="3">
        <f t="shared" si="55"/>
        <v>113.36152375608812</v>
      </c>
      <c r="AH112">
        <f t="shared" si="56"/>
        <v>113.06210649008605</v>
      </c>
      <c r="AI112" s="51">
        <f t="shared" si="57"/>
        <v>0.29941726600206664</v>
      </c>
      <c r="AJ112" s="52">
        <f t="shared" si="58"/>
        <v>0.23691726600206664</v>
      </c>
      <c r="AK112" s="2">
        <v>46079</v>
      </c>
      <c r="AL112" t="str">
        <v>91282CPY</v>
      </c>
      <c r="AM112">
        <v>-1.125</v>
      </c>
      <c r="AN112">
        <v>3.76878</v>
      </c>
      <c r="AO112">
        <v>0.89370000000000005</v>
      </c>
      <c r="AP112">
        <v>113.359375</v>
      </c>
      <c r="AQ112">
        <f>VLOOKUP(AL112,工作表1!$F$3:$G$1000,2,FALSE)</f>
        <v>4</v>
      </c>
      <c r="AR112" t="str">
        <f>VLOOKUP(AL112,工作表1!$F$3:$H$1000,3,FALSE)</f>
        <v>2033/1/31</v>
      </c>
      <c r="AS112">
        <f t="shared" si="43"/>
        <v>3.63375</v>
      </c>
      <c r="AT112">
        <f t="shared" si="44"/>
        <v>0.36624999999999996</v>
      </c>
      <c r="AU112" s="43">
        <f t="shared" si="59"/>
        <v>46234</v>
      </c>
      <c r="AV112" s="43">
        <f t="shared" si="45"/>
        <v>46203</v>
      </c>
      <c r="AW112" s="45">
        <f t="shared" si="60"/>
        <v>0.2983425414364641</v>
      </c>
      <c r="AX112" s="45">
        <f t="shared" si="61"/>
        <v>1.6462877469159163</v>
      </c>
      <c r="AY112" s="47">
        <f t="shared" si="62"/>
        <v>101.3273407174502</v>
      </c>
      <c r="AZ112" s="47">
        <f t="shared" si="63"/>
        <v>113.06210649008605</v>
      </c>
      <c r="BA112" s="43"/>
      <c r="BC112" s="2">
        <v>46078</v>
      </c>
      <c r="BD112" t="str">
        <v>91282CHC</v>
      </c>
      <c r="BE112">
        <v>1.2477</v>
      </c>
      <c r="BF112">
        <v>3.5180699999999998</v>
      </c>
      <c r="BG112">
        <v>0.86040000000000005</v>
      </c>
      <c r="BH112">
        <v>112.921875</v>
      </c>
      <c r="BI112">
        <f>VLOOKUP(BD112,工作表1!$K$3:$L$1000,2,FALSE)</f>
        <v>3.375</v>
      </c>
      <c r="BJ112" t="str">
        <f>VLOOKUP(BD112,工作表1!$K$3:$M$1000,3,FALSE)</f>
        <v>2033/5/15</v>
      </c>
      <c r="BK112">
        <f t="shared" si="46"/>
        <v>3.64</v>
      </c>
      <c r="BL112">
        <f t="shared" si="47"/>
        <v>-0.26500000000000012</v>
      </c>
      <c r="BM112" s="43">
        <f t="shared" si="64"/>
        <v>46157</v>
      </c>
      <c r="BN112" s="43">
        <f t="shared" si="48"/>
        <v>46295</v>
      </c>
      <c r="BO112" s="45">
        <f t="shared" si="65"/>
        <v>0.96029005524861877</v>
      </c>
      <c r="BP112" s="45">
        <f t="shared" si="66"/>
        <v>2.9575503292212217</v>
      </c>
      <c r="BQ112" s="47">
        <f t="shared" si="67"/>
        <v>97.06688352493164</v>
      </c>
      <c r="BR112" s="47">
        <f t="shared" si="68"/>
        <v>112.241242641524</v>
      </c>
    </row>
    <row r="113" spans="2:70" x14ac:dyDescent="0.25">
      <c r="B113" s="2">
        <f ca="1"/>
        <v>46078</v>
      </c>
      <c r="C113">
        <f ca="1"/>
        <v>112.921875</v>
      </c>
      <c r="D113">
        <f ca="1"/>
        <v>112.9375</v>
      </c>
      <c r="E113">
        <f t="shared" ca="1" si="70"/>
        <v>113.09375</v>
      </c>
      <c r="F113" s="2">
        <v>46080</v>
      </c>
      <c r="G113">
        <v>3.6269999999999998</v>
      </c>
      <c r="H113" s="43">
        <v>46080</v>
      </c>
      <c r="I113">
        <v>3.6962999999999999</v>
      </c>
      <c r="J113" s="2"/>
      <c r="L113" s="2">
        <v>46078</v>
      </c>
      <c r="M113" t="str">
        <v>91282CFV</v>
      </c>
      <c r="N113">
        <v>0.62709999999999999</v>
      </c>
      <c r="O113">
        <v>3.4617300000000002</v>
      </c>
      <c r="P113">
        <v>0.90029999999999999</v>
      </c>
      <c r="Q113">
        <v>113.171875</v>
      </c>
      <c r="R113">
        <f>VLOOKUP(M113,工作表1!$A$3:$B$1000,2,FALSE)</f>
        <v>4.125</v>
      </c>
      <c r="S113" t="str">
        <f>VLOOKUP(M113,工作表1!$A$3:$C$1000,3,FALSE)</f>
        <v>2032/11/15</v>
      </c>
      <c r="T113">
        <f t="shared" si="38"/>
        <v>3.64</v>
      </c>
      <c r="U113">
        <f t="shared" si="36"/>
        <v>0.48499999999999988</v>
      </c>
      <c r="V113" s="43">
        <f t="shared" si="49"/>
        <v>46157</v>
      </c>
      <c r="W113" s="43">
        <f t="shared" si="39"/>
        <v>46112</v>
      </c>
      <c r="X113" s="45">
        <f t="shared" si="50"/>
        <v>1.1736878453038675</v>
      </c>
      <c r="Y113" s="45">
        <f t="shared" si="51"/>
        <v>1.5466330507833197</v>
      </c>
      <c r="Z113" s="47">
        <f t="shared" si="52"/>
        <v>101.91463322134024</v>
      </c>
      <c r="AA113" s="47">
        <f t="shared" si="53"/>
        <v>113.11682972988463</v>
      </c>
      <c r="AB113" s="45">
        <f t="shared" si="54"/>
        <v>3.8159000000000001</v>
      </c>
      <c r="AC113" s="2" t="str">
        <f t="shared" si="40"/>
        <v>TY1</v>
      </c>
      <c r="AD113">
        <f t="shared" si="41"/>
        <v>113.171875</v>
      </c>
      <c r="AE113">
        <f t="shared" si="42"/>
        <v>113.109375</v>
      </c>
      <c r="AF113" s="49">
        <f t="shared" si="69"/>
        <v>6.25E-2</v>
      </c>
      <c r="AG113" s="3">
        <f t="shared" si="55"/>
        <v>113.11682972988463</v>
      </c>
      <c r="AH113">
        <f t="shared" si="56"/>
        <v>112.81708663800619</v>
      </c>
      <c r="AI113" s="51">
        <f t="shared" si="57"/>
        <v>0.29974309187844028</v>
      </c>
      <c r="AJ113" s="52">
        <f t="shared" si="58"/>
        <v>0.23724309187844028</v>
      </c>
      <c r="AK113" s="2">
        <v>46078</v>
      </c>
      <c r="AL113" t="str">
        <v>91282CPY</v>
      </c>
      <c r="AM113">
        <v>-1.0753999999999999</v>
      </c>
      <c r="AN113">
        <v>3.76525</v>
      </c>
      <c r="AO113">
        <v>0.89370000000000005</v>
      </c>
      <c r="AP113">
        <v>113.109375</v>
      </c>
      <c r="AQ113">
        <f>VLOOKUP(AL113,工作表1!$F$3:$G$1000,2,FALSE)</f>
        <v>4</v>
      </c>
      <c r="AR113" t="str">
        <f>VLOOKUP(AL113,工作表1!$F$3:$H$1000,3,FALSE)</f>
        <v>2033/1/31</v>
      </c>
      <c r="AS113">
        <f t="shared" si="43"/>
        <v>3.64</v>
      </c>
      <c r="AT113">
        <f t="shared" si="44"/>
        <v>0.35999999999999988</v>
      </c>
      <c r="AU113" s="43">
        <f t="shared" si="59"/>
        <v>46234</v>
      </c>
      <c r="AV113" s="43">
        <f t="shared" si="45"/>
        <v>46203</v>
      </c>
      <c r="AW113" s="45">
        <f t="shared" si="60"/>
        <v>0.287292817679558</v>
      </c>
      <c r="AX113" s="45">
        <f t="shared" si="61"/>
        <v>1.646196927268599</v>
      </c>
      <c r="AY113" s="47">
        <f t="shared" si="62"/>
        <v>101.10852049581383</v>
      </c>
      <c r="AZ113" s="47">
        <f t="shared" si="63"/>
        <v>112.81708663800619</v>
      </c>
      <c r="BA113" s="43"/>
      <c r="BC113" s="2">
        <v>46077</v>
      </c>
      <c r="BD113" t="str">
        <v>91282CHC</v>
      </c>
      <c r="BE113">
        <v>3.0305</v>
      </c>
      <c r="BF113">
        <v>3.4197000000000002</v>
      </c>
      <c r="BG113">
        <v>0.86040000000000005</v>
      </c>
      <c r="BH113">
        <v>112.984375</v>
      </c>
      <c r="BI113">
        <f>VLOOKUP(BD113,工作表1!$K$3:$L$1000,2,FALSE)</f>
        <v>3.375</v>
      </c>
      <c r="BJ113" t="str">
        <f>VLOOKUP(BD113,工作表1!$K$3:$M$1000,3,FALSE)</f>
        <v>2033/5/15</v>
      </c>
      <c r="BK113">
        <f t="shared" si="46"/>
        <v>3.6392000000000002</v>
      </c>
      <c r="BL113">
        <f t="shared" si="47"/>
        <v>-0.26420000000000021</v>
      </c>
      <c r="BM113" s="43">
        <f t="shared" si="64"/>
        <v>46157</v>
      </c>
      <c r="BN113" s="43">
        <f t="shared" si="48"/>
        <v>46295</v>
      </c>
      <c r="BO113" s="45">
        <f t="shared" si="65"/>
        <v>0.95096685082872934</v>
      </c>
      <c r="BP113" s="45">
        <f t="shared" si="66"/>
        <v>2.9574737001437978</v>
      </c>
      <c r="BQ113" s="47">
        <f t="shared" si="67"/>
        <v>97.176892077650606</v>
      </c>
      <c r="BR113" s="47">
        <f t="shared" si="68"/>
        <v>112.36587873364702</v>
      </c>
    </row>
    <row r="114" spans="2:70" x14ac:dyDescent="0.25">
      <c r="B114" s="2">
        <f ca="1"/>
        <v>46077</v>
      </c>
      <c r="C114">
        <f ca="1"/>
        <v>112.984375</v>
      </c>
      <c r="D114">
        <f ca="1"/>
        <v>112.953125</v>
      </c>
      <c r="E114">
        <f t="shared" ca="1" si="70"/>
        <v>112.9375</v>
      </c>
      <c r="F114" s="2">
        <v>46079</v>
      </c>
      <c r="G114">
        <v>3.63375</v>
      </c>
      <c r="H114" s="43">
        <v>46079</v>
      </c>
      <c r="I114">
        <v>3.7618999999999998</v>
      </c>
      <c r="J114" s="2"/>
      <c r="L114" s="2">
        <v>46077</v>
      </c>
      <c r="M114" t="str">
        <v>91282CFV</v>
      </c>
      <c r="N114">
        <v>0.51549999999999996</v>
      </c>
      <c r="O114">
        <v>3.5058099999999999</v>
      </c>
      <c r="P114">
        <v>0.90029999999999999</v>
      </c>
      <c r="Q114">
        <v>113.296875</v>
      </c>
      <c r="R114">
        <f>VLOOKUP(M114,工作表1!$A$3:$B$1000,2,FALSE)</f>
        <v>4.125</v>
      </c>
      <c r="S114" t="str">
        <f>VLOOKUP(M114,工作表1!$A$3:$C$1000,3,FALSE)</f>
        <v>2032/11/15</v>
      </c>
      <c r="T114">
        <f t="shared" si="38"/>
        <v>3.6392000000000002</v>
      </c>
      <c r="U114">
        <f t="shared" si="36"/>
        <v>0.48579999999999979</v>
      </c>
      <c r="V114" s="43">
        <f t="shared" si="49"/>
        <v>46157</v>
      </c>
      <c r="W114" s="43">
        <f t="shared" si="39"/>
        <v>46112</v>
      </c>
      <c r="X114" s="45">
        <f t="shared" si="50"/>
        <v>1.1622928176795579</v>
      </c>
      <c r="Y114" s="45">
        <f t="shared" si="51"/>
        <v>1.5465393930220237</v>
      </c>
      <c r="Z114" s="47">
        <f t="shared" si="52"/>
        <v>102.02367274790299</v>
      </c>
      <c r="AA114" s="47">
        <f t="shared" si="53"/>
        <v>113.23531749415552</v>
      </c>
      <c r="AB114" s="45">
        <f t="shared" si="54"/>
        <v>3.7902999999999998</v>
      </c>
      <c r="AC114" s="2" t="str">
        <f t="shared" si="40"/>
        <v>TY1</v>
      </c>
      <c r="AD114">
        <f t="shared" si="41"/>
        <v>113.296875</v>
      </c>
      <c r="AE114">
        <f t="shared" si="42"/>
        <v>113.234375</v>
      </c>
      <c r="AF114" s="49">
        <f t="shared" si="69"/>
        <v>6.25E-2</v>
      </c>
      <c r="AG114" s="3">
        <f t="shared" si="55"/>
        <v>113.23531749415552</v>
      </c>
      <c r="AH114">
        <f t="shared" si="56"/>
        <v>112.93648353388122</v>
      </c>
      <c r="AI114" s="51">
        <f t="shared" si="57"/>
        <v>0.2988339602743082</v>
      </c>
      <c r="AJ114" s="52">
        <f t="shared" si="58"/>
        <v>0.2363339602743082</v>
      </c>
      <c r="AK114" s="2">
        <v>46077</v>
      </c>
      <c r="AL114" t="str">
        <v>91282CPY</v>
      </c>
      <c r="AM114">
        <v>-1.1092</v>
      </c>
      <c r="AN114">
        <v>3.7694100000000001</v>
      </c>
      <c r="AO114">
        <v>0.89370000000000005</v>
      </c>
      <c r="AP114">
        <v>113.234375</v>
      </c>
      <c r="AQ114">
        <f>VLOOKUP(AL114,工作表1!$F$3:$G$1000,2,FALSE)</f>
        <v>4</v>
      </c>
      <c r="AR114" t="str">
        <f>VLOOKUP(AL114,工作表1!$F$3:$H$1000,3,FALSE)</f>
        <v>2033/1/31</v>
      </c>
      <c r="AS114">
        <f t="shared" si="43"/>
        <v>3.6392000000000002</v>
      </c>
      <c r="AT114">
        <f t="shared" si="44"/>
        <v>0.36079999999999979</v>
      </c>
      <c r="AU114" s="43">
        <f t="shared" si="59"/>
        <v>46234</v>
      </c>
      <c r="AV114" s="43">
        <f t="shared" si="45"/>
        <v>46203</v>
      </c>
      <c r="AW114" s="45">
        <f t="shared" si="60"/>
        <v>0.27624309392265195</v>
      </c>
      <c r="AX114" s="45">
        <f t="shared" si="61"/>
        <v>1.646106107621282</v>
      </c>
      <c r="AY114" s="47">
        <f t="shared" si="62"/>
        <v>101.21779271626922</v>
      </c>
      <c r="AZ114" s="47">
        <f t="shared" si="63"/>
        <v>112.93648353388122</v>
      </c>
      <c r="BA114" s="43"/>
      <c r="BC114" s="2">
        <v>46076</v>
      </c>
      <c r="BD114" t="str">
        <v>91282CHC</v>
      </c>
      <c r="BE114">
        <v>1.8638999999999999</v>
      </c>
      <c r="BF114">
        <v>3.4750100000000002</v>
      </c>
      <c r="BG114">
        <v>0.86040000000000005</v>
      </c>
      <c r="BH114">
        <v>113.078125</v>
      </c>
      <c r="BI114">
        <f>VLOOKUP(BD114,工作表1!$K$3:$L$1000,2,FALSE)</f>
        <v>3.375</v>
      </c>
      <c r="BJ114" t="str">
        <f>VLOOKUP(BD114,工作表1!$K$3:$M$1000,3,FALSE)</f>
        <v>2033/5/15</v>
      </c>
      <c r="BK114">
        <f t="shared" si="46"/>
        <v>3.6368</v>
      </c>
      <c r="BL114">
        <f t="shared" si="47"/>
        <v>-0.26180000000000003</v>
      </c>
      <c r="BM114" s="43">
        <f t="shared" si="64"/>
        <v>46157</v>
      </c>
      <c r="BN114" s="43">
        <f t="shared" si="48"/>
        <v>46295</v>
      </c>
      <c r="BO114" s="45">
        <f t="shared" si="65"/>
        <v>0.9416436464088398</v>
      </c>
      <c r="BP114" s="45">
        <f t="shared" si="66"/>
        <v>2.957397071066374</v>
      </c>
      <c r="BQ114" s="47">
        <f t="shared" si="67"/>
        <v>97.204966065009017</v>
      </c>
      <c r="BR114" s="47">
        <f t="shared" si="68"/>
        <v>112.39415511087709</v>
      </c>
    </row>
    <row r="115" spans="2:70" x14ac:dyDescent="0.25">
      <c r="B115" s="2">
        <f ca="1"/>
        <v>46076</v>
      </c>
      <c r="C115">
        <f ca="1"/>
        <v>113.078125</v>
      </c>
      <c r="D115">
        <f ca="1"/>
        <v>112.78125</v>
      </c>
      <c r="E115">
        <f t="shared" ca="1" si="70"/>
        <v>112.953125</v>
      </c>
      <c r="F115" s="2">
        <v>46078</v>
      </c>
      <c r="G115">
        <v>3.64</v>
      </c>
      <c r="H115" s="43">
        <v>46078</v>
      </c>
      <c r="I115">
        <v>3.8159000000000001</v>
      </c>
      <c r="J115" s="2"/>
      <c r="L115" s="2">
        <v>46076</v>
      </c>
      <c r="M115" t="str">
        <v>91282CFV</v>
      </c>
      <c r="N115">
        <v>0.25979999999999998</v>
      </c>
      <c r="O115">
        <v>3.5952899999999999</v>
      </c>
      <c r="P115">
        <v>0.90029999999999999</v>
      </c>
      <c r="Q115">
        <v>113.375</v>
      </c>
      <c r="R115">
        <f>VLOOKUP(M115,工作表1!$A$3:$B$1000,2,FALSE)</f>
        <v>4.125</v>
      </c>
      <c r="S115" t="str">
        <f>VLOOKUP(M115,工作表1!$A$3:$C$1000,3,FALSE)</f>
        <v>2032/11/15</v>
      </c>
      <c r="T115">
        <f t="shared" si="38"/>
        <v>3.6368</v>
      </c>
      <c r="U115">
        <f t="shared" si="36"/>
        <v>0.48819999999999997</v>
      </c>
      <c r="V115" s="43">
        <f t="shared" si="49"/>
        <v>46157</v>
      </c>
      <c r="W115" s="43">
        <f t="shared" si="39"/>
        <v>46112</v>
      </c>
      <c r="X115" s="45">
        <f t="shared" si="50"/>
        <v>1.1508977900552486</v>
      </c>
      <c r="Y115" s="45">
        <f t="shared" si="51"/>
        <v>1.5464457352607281</v>
      </c>
      <c r="Z115" s="47">
        <f t="shared" si="52"/>
        <v>102.06504492795297</v>
      </c>
      <c r="AA115" s="47">
        <f t="shared" si="53"/>
        <v>113.2784666529474</v>
      </c>
      <c r="AB115" s="45">
        <f t="shared" si="54"/>
        <v>3.7852000000000001</v>
      </c>
      <c r="AC115" s="2" t="str">
        <f t="shared" si="40"/>
        <v>TY1</v>
      </c>
      <c r="AD115">
        <f t="shared" si="41"/>
        <v>113.375</v>
      </c>
      <c r="AE115">
        <f t="shared" si="42"/>
        <v>113.328125</v>
      </c>
      <c r="AF115" s="49">
        <f t="shared" si="69"/>
        <v>4.6875E-2</v>
      </c>
      <c r="AG115" s="3">
        <f t="shared" si="55"/>
        <v>113.2784666529474</v>
      </c>
      <c r="AH115">
        <f t="shared" si="56"/>
        <v>112.99665064637593</v>
      </c>
      <c r="AI115" s="51">
        <f t="shared" si="57"/>
        <v>0.28181600657147499</v>
      </c>
      <c r="AJ115" s="52">
        <f t="shared" si="58"/>
        <v>0.23494100657147499</v>
      </c>
      <c r="AK115" s="2">
        <v>46076</v>
      </c>
      <c r="AL115" t="str">
        <v>91282CPY</v>
      </c>
      <c r="AM115">
        <v>-1.2265999999999999</v>
      </c>
      <c r="AN115">
        <v>3.78396</v>
      </c>
      <c r="AO115">
        <v>0.89370000000000005</v>
      </c>
      <c r="AP115">
        <v>113.328125</v>
      </c>
      <c r="AQ115">
        <f>VLOOKUP(AL115,工作表1!$F$3:$G$1000,2,FALSE)</f>
        <v>4</v>
      </c>
      <c r="AR115" t="str">
        <f>VLOOKUP(AL115,工作表1!$F$3:$H$1000,3,FALSE)</f>
        <v>2033/1/31</v>
      </c>
      <c r="AS115">
        <f t="shared" si="43"/>
        <v>3.6368</v>
      </c>
      <c r="AT115">
        <f t="shared" si="44"/>
        <v>0.36319999999999997</v>
      </c>
      <c r="AU115" s="43">
        <f t="shared" si="59"/>
        <v>46234</v>
      </c>
      <c r="AV115" s="43">
        <f t="shared" si="45"/>
        <v>46203</v>
      </c>
      <c r="AW115" s="45">
        <f t="shared" si="60"/>
        <v>0.26519337016574585</v>
      </c>
      <c r="AX115" s="45">
        <f t="shared" si="61"/>
        <v>1.6460152879739651</v>
      </c>
      <c r="AY115" s="47">
        <f t="shared" si="62"/>
        <v>101.27469572376206</v>
      </c>
      <c r="AZ115" s="47">
        <f t="shared" si="63"/>
        <v>112.99665064637593</v>
      </c>
      <c r="BA115" s="43"/>
      <c r="BC115" s="2">
        <v>46073</v>
      </c>
      <c r="BD115" t="str">
        <v>91282CHC</v>
      </c>
      <c r="BE115">
        <v>1.2464</v>
      </c>
      <c r="BF115">
        <v>3.5127100000000002</v>
      </c>
      <c r="BG115">
        <v>0.86040000000000005</v>
      </c>
      <c r="BH115">
        <v>112.640625</v>
      </c>
      <c r="BI115">
        <f>VLOOKUP(BD115,工作表1!$K$3:$L$1000,2,FALSE)</f>
        <v>3.375</v>
      </c>
      <c r="BJ115" t="str">
        <f>VLOOKUP(BD115,工作表1!$K$3:$M$1000,3,FALSE)</f>
        <v>2033/5/15</v>
      </c>
      <c r="BK115">
        <f t="shared" si="46"/>
        <v>3.6375000000000002</v>
      </c>
      <c r="BL115">
        <f t="shared" si="47"/>
        <v>-0.26250000000000018</v>
      </c>
      <c r="BM115" s="43">
        <f t="shared" si="64"/>
        <v>46157</v>
      </c>
      <c r="BN115" s="43">
        <f t="shared" si="48"/>
        <v>46295</v>
      </c>
      <c r="BO115" s="45">
        <f t="shared" si="65"/>
        <v>0.93232044198895037</v>
      </c>
      <c r="BP115" s="45">
        <f t="shared" si="66"/>
        <v>2.9573204419889505</v>
      </c>
      <c r="BQ115" s="47">
        <f t="shared" si="67"/>
        <v>96.814101311277994</v>
      </c>
      <c r="BR115" s="47">
        <f t="shared" si="68"/>
        <v>111.93769620092745</v>
      </c>
    </row>
    <row r="116" spans="2:70" x14ac:dyDescent="0.25">
      <c r="B116" s="2">
        <f ca="1"/>
        <v>46073</v>
      </c>
      <c r="C116">
        <f ca="1"/>
        <v>112.640625</v>
      </c>
      <c r="D116">
        <f ca="1"/>
        <v>112.65625</v>
      </c>
      <c r="E116">
        <f t="shared" ca="1" si="70"/>
        <v>112.78125</v>
      </c>
      <c r="F116" s="2">
        <v>46077</v>
      </c>
      <c r="G116">
        <v>3.6392000000000002</v>
      </c>
      <c r="H116" s="43">
        <v>46077</v>
      </c>
      <c r="I116">
        <v>3.7902999999999998</v>
      </c>
      <c r="J116" s="2"/>
      <c r="L116" s="2">
        <v>46073</v>
      </c>
      <c r="M116" t="str">
        <v>91282CFV</v>
      </c>
      <c r="N116">
        <v>0.28210000000000002</v>
      </c>
      <c r="O116">
        <v>3.5879699999999999</v>
      </c>
      <c r="P116">
        <v>0.90029999999999999</v>
      </c>
      <c r="Q116">
        <v>112.9375</v>
      </c>
      <c r="R116">
        <f>VLOOKUP(M116,工作表1!$A$3:$B$1000,2,FALSE)</f>
        <v>4.125</v>
      </c>
      <c r="S116" t="str">
        <f>VLOOKUP(M116,工作表1!$A$3:$C$1000,3,FALSE)</f>
        <v>2032/11/15</v>
      </c>
      <c r="T116">
        <f t="shared" si="38"/>
        <v>3.6375000000000002</v>
      </c>
      <c r="U116">
        <f t="shared" si="36"/>
        <v>0.48749999999999982</v>
      </c>
      <c r="V116" s="43">
        <f t="shared" si="49"/>
        <v>46157</v>
      </c>
      <c r="W116" s="43">
        <f t="shared" si="39"/>
        <v>46112</v>
      </c>
      <c r="X116" s="45">
        <f t="shared" si="50"/>
        <v>1.1395027624309393</v>
      </c>
      <c r="Y116" s="45">
        <f t="shared" si="51"/>
        <v>1.5463520774994324</v>
      </c>
      <c r="Z116" s="47">
        <f t="shared" si="52"/>
        <v>101.67459844206992</v>
      </c>
      <c r="AA116" s="47">
        <f t="shared" si="53"/>
        <v>112.84230669337167</v>
      </c>
      <c r="AB116" s="45">
        <f t="shared" si="54"/>
        <v>3.847</v>
      </c>
      <c r="AC116" s="2" t="str">
        <f t="shared" si="40"/>
        <v>TY1</v>
      </c>
      <c r="AD116">
        <f t="shared" si="41"/>
        <v>112.9375</v>
      </c>
      <c r="AE116">
        <f t="shared" si="42"/>
        <v>112.875</v>
      </c>
      <c r="AF116" s="49">
        <f t="shared" si="69"/>
        <v>6.25E-2</v>
      </c>
      <c r="AG116" s="3">
        <f t="shared" si="55"/>
        <v>112.84230669337167</v>
      </c>
      <c r="AH116">
        <f t="shared" si="56"/>
        <v>112.53966828923393</v>
      </c>
      <c r="AI116" s="51">
        <f t="shared" si="57"/>
        <v>0.30263840413773835</v>
      </c>
      <c r="AJ116" s="52">
        <f t="shared" si="58"/>
        <v>0.24013840413773835</v>
      </c>
      <c r="AK116" s="2">
        <v>46073</v>
      </c>
      <c r="AL116" t="str">
        <v>91282CPY</v>
      </c>
      <c r="AM116">
        <v>-1.4902</v>
      </c>
      <c r="AN116">
        <v>3.8041499999999999</v>
      </c>
      <c r="AO116">
        <v>0.89370000000000005</v>
      </c>
      <c r="AP116">
        <v>112.875</v>
      </c>
      <c r="AQ116">
        <f>VLOOKUP(AL116,工作表1!$F$3:$G$1000,2,FALSE)</f>
        <v>4</v>
      </c>
      <c r="AR116" t="str">
        <f>VLOOKUP(AL116,工作表1!$F$3:$H$1000,3,FALSE)</f>
        <v>2033/1/31</v>
      </c>
      <c r="AS116">
        <f t="shared" si="43"/>
        <v>3.6375000000000002</v>
      </c>
      <c r="AT116">
        <f t="shared" si="44"/>
        <v>0.36249999999999982</v>
      </c>
      <c r="AU116" s="43">
        <f t="shared" si="59"/>
        <v>46234</v>
      </c>
      <c r="AV116" s="43">
        <f t="shared" si="45"/>
        <v>46203</v>
      </c>
      <c r="AW116" s="45">
        <f t="shared" si="60"/>
        <v>0.2541436464088398</v>
      </c>
      <c r="AX116" s="45">
        <f t="shared" si="61"/>
        <v>1.6459244683266481</v>
      </c>
      <c r="AY116" s="47">
        <f t="shared" si="62"/>
        <v>100.8683419724628</v>
      </c>
      <c r="AZ116" s="47">
        <f t="shared" si="63"/>
        <v>112.53966828923393</v>
      </c>
      <c r="BA116" s="43"/>
      <c r="BC116" s="2">
        <v>46072</v>
      </c>
      <c r="BD116" t="str">
        <v>91282CHC</v>
      </c>
      <c r="BE116">
        <v>1.5167999999999999</v>
      </c>
      <c r="BF116">
        <v>3.48143</v>
      </c>
      <c r="BG116">
        <v>0.86040000000000005</v>
      </c>
      <c r="BH116">
        <v>112.65625</v>
      </c>
      <c r="BI116">
        <f>VLOOKUP(BD116,工作表1!$K$3:$L$1000,2,FALSE)</f>
        <v>3.375</v>
      </c>
      <c r="BJ116" t="str">
        <f>VLOOKUP(BD116,工作表1!$K$3:$M$1000,3,FALSE)</f>
        <v>2033/5/15</v>
      </c>
      <c r="BK116">
        <f t="shared" si="46"/>
        <v>3.6315</v>
      </c>
      <c r="BL116">
        <f t="shared" si="47"/>
        <v>-0.25649999999999995</v>
      </c>
      <c r="BM116" s="43">
        <f t="shared" si="64"/>
        <v>46157</v>
      </c>
      <c r="BN116" s="43">
        <f t="shared" si="48"/>
        <v>46295</v>
      </c>
      <c r="BO116" s="45">
        <f t="shared" si="65"/>
        <v>0.90435082872928174</v>
      </c>
      <c r="BP116" s="45">
        <f t="shared" si="66"/>
        <v>2.9570905547566793</v>
      </c>
      <c r="BQ116" s="47">
        <f t="shared" si="67"/>
        <v>96.864290325916173</v>
      </c>
      <c r="BR116" s="47">
        <f t="shared" si="68"/>
        <v>111.98372115537023</v>
      </c>
    </row>
    <row r="117" spans="2:70" x14ac:dyDescent="0.25">
      <c r="B117" s="2">
        <f ca="1"/>
        <v>46072</v>
      </c>
      <c r="C117">
        <f ca="1"/>
        <v>112.65625</v>
      </c>
      <c r="D117">
        <f ca="1"/>
        <v>112.46875</v>
      </c>
      <c r="E117">
        <f t="shared" ca="1" si="70"/>
        <v>112.65625</v>
      </c>
      <c r="F117" s="2">
        <v>46076</v>
      </c>
      <c r="G117">
        <v>3.6368</v>
      </c>
      <c r="H117" s="43">
        <v>46076</v>
      </c>
      <c r="I117">
        <v>3.7852000000000001</v>
      </c>
      <c r="J117" s="2"/>
      <c r="L117" s="2">
        <v>46072</v>
      </c>
      <c r="M117" t="str">
        <v>91282CFV</v>
      </c>
      <c r="N117">
        <v>0.28670000000000001</v>
      </c>
      <c r="O117">
        <v>3.5917599999999998</v>
      </c>
      <c r="P117">
        <v>0.90029999999999999</v>
      </c>
      <c r="Q117">
        <v>112.96875</v>
      </c>
      <c r="R117">
        <f>VLOOKUP(M117,工作表1!$A$3:$B$1000,2,FALSE)</f>
        <v>4.125</v>
      </c>
      <c r="S117" t="str">
        <f>VLOOKUP(M117,工作表1!$A$3:$C$1000,3,FALSE)</f>
        <v>2032/11/15</v>
      </c>
      <c r="T117">
        <f t="shared" si="38"/>
        <v>3.6315</v>
      </c>
      <c r="U117">
        <f t="shared" si="36"/>
        <v>0.49350000000000005</v>
      </c>
      <c r="V117" s="43">
        <f t="shared" si="49"/>
        <v>46157</v>
      </c>
      <c r="W117" s="43">
        <f t="shared" si="39"/>
        <v>46112</v>
      </c>
      <c r="X117" s="45">
        <f t="shared" si="50"/>
        <v>1.1053176795580111</v>
      </c>
      <c r="Y117" s="45">
        <f t="shared" si="51"/>
        <v>1.5460711042155453</v>
      </c>
      <c r="Z117" s="47">
        <f t="shared" si="52"/>
        <v>101.72587616850629</v>
      </c>
      <c r="AA117" s="47">
        <f t="shared" si="53"/>
        <v>112.89088892440661</v>
      </c>
      <c r="AB117" s="45">
        <f t="shared" si="54"/>
        <v>3.8342999999999998</v>
      </c>
      <c r="AC117" s="2" t="str">
        <f t="shared" si="40"/>
        <v>TY1</v>
      </c>
      <c r="AD117">
        <f t="shared" si="41"/>
        <v>112.96875</v>
      </c>
      <c r="AE117">
        <f t="shared" si="42"/>
        <v>112.890625</v>
      </c>
      <c r="AF117" s="49">
        <f t="shared" si="69"/>
        <v>7.8125E-2</v>
      </c>
      <c r="AG117" s="3">
        <f t="shared" si="55"/>
        <v>112.89088892440661</v>
      </c>
      <c r="AH117">
        <f t="shared" si="56"/>
        <v>112.58804181689027</v>
      </c>
      <c r="AI117" s="51">
        <f t="shared" si="57"/>
        <v>0.30284710751634236</v>
      </c>
      <c r="AJ117" s="52">
        <f t="shared" si="58"/>
        <v>0.22472210751634236</v>
      </c>
      <c r="AK117" s="2">
        <v>46072</v>
      </c>
      <c r="AL117" t="str">
        <v>91282CPY</v>
      </c>
      <c r="AM117">
        <v>-1.026</v>
      </c>
      <c r="AN117">
        <v>3.7599300000000002</v>
      </c>
      <c r="AO117">
        <v>0.89370000000000005</v>
      </c>
      <c r="AP117">
        <v>112.890625</v>
      </c>
      <c r="AQ117">
        <f>VLOOKUP(AL117,工作表1!$F$3:$G$1000,2,FALSE)</f>
        <v>4</v>
      </c>
      <c r="AR117" t="str">
        <f>VLOOKUP(AL117,工作表1!$F$3:$H$1000,3,FALSE)</f>
        <v>2033/1/31</v>
      </c>
      <c r="AS117">
        <f t="shared" si="43"/>
        <v>3.6315</v>
      </c>
      <c r="AT117">
        <f t="shared" si="44"/>
        <v>0.36850000000000005</v>
      </c>
      <c r="AU117" s="43">
        <f t="shared" si="59"/>
        <v>46234</v>
      </c>
      <c r="AV117" s="43">
        <f t="shared" si="45"/>
        <v>46203</v>
      </c>
      <c r="AW117" s="45">
        <f t="shared" si="60"/>
        <v>0.22099447513812154</v>
      </c>
      <c r="AX117" s="45">
        <f t="shared" si="61"/>
        <v>1.6456520093846967</v>
      </c>
      <c r="AY117" s="47">
        <f t="shared" si="62"/>
        <v>100.92062920463155</v>
      </c>
      <c r="AZ117" s="47">
        <f t="shared" si="63"/>
        <v>112.58804181689027</v>
      </c>
      <c r="BA117" s="43"/>
      <c r="BC117" s="2">
        <v>46071</v>
      </c>
      <c r="BD117" t="str">
        <v>91282CHC</v>
      </c>
      <c r="BE117">
        <v>0.88549999999999995</v>
      </c>
      <c r="BF117">
        <v>3.5117699999999998</v>
      </c>
      <c r="BG117">
        <v>0.86040000000000005</v>
      </c>
      <c r="BH117">
        <v>112.640625</v>
      </c>
      <c r="BI117">
        <f>VLOOKUP(BD117,工作表1!$K$3:$L$1000,2,FALSE)</f>
        <v>3.375</v>
      </c>
      <c r="BJ117" t="str">
        <f>VLOOKUP(BD117,工作表1!$K$3:$M$1000,3,FALSE)</f>
        <v>2033/5/15</v>
      </c>
      <c r="BK117">
        <f t="shared" si="46"/>
        <v>3.6343999999999999</v>
      </c>
      <c r="BL117">
        <f t="shared" si="47"/>
        <v>-0.25939999999999985</v>
      </c>
      <c r="BM117" s="43">
        <f t="shared" si="64"/>
        <v>46157</v>
      </c>
      <c r="BN117" s="43">
        <f t="shared" si="48"/>
        <v>46295</v>
      </c>
      <c r="BO117" s="45">
        <f t="shared" si="65"/>
        <v>0.8950276243093922</v>
      </c>
      <c r="BP117" s="45">
        <f t="shared" si="66"/>
        <v>2.9570139256792558</v>
      </c>
      <c r="BQ117" s="47">
        <f t="shared" si="67"/>
        <v>96.832990536760505</v>
      </c>
      <c r="BR117" s="47">
        <f t="shared" si="68"/>
        <v>111.94674248473798</v>
      </c>
    </row>
    <row r="118" spans="2:70" x14ac:dyDescent="0.25">
      <c r="B118" s="2">
        <f ca="1"/>
        <v>46071</v>
      </c>
      <c r="C118">
        <f ca="1"/>
        <v>112.640625</v>
      </c>
      <c r="D118">
        <f ca="1"/>
        <v>112.65625</v>
      </c>
      <c r="E118">
        <f t="shared" ca="1" si="70"/>
        <v>112.46875</v>
      </c>
      <c r="F118" s="2">
        <v>46073</v>
      </c>
      <c r="G118">
        <v>3.6375000000000002</v>
      </c>
      <c r="H118" s="43">
        <v>46073</v>
      </c>
      <c r="I118">
        <v>3.847</v>
      </c>
      <c r="J118" s="2"/>
      <c r="L118" s="2">
        <v>46071</v>
      </c>
      <c r="M118" t="str">
        <v>91282CFV</v>
      </c>
      <c r="N118">
        <v>0.22439999999999999</v>
      </c>
      <c r="O118">
        <v>3.61544</v>
      </c>
      <c r="P118">
        <v>0.90029999999999999</v>
      </c>
      <c r="Q118">
        <v>112.953125</v>
      </c>
      <c r="R118">
        <f>VLOOKUP(M118,工作表1!$A$3:$B$1000,2,FALSE)</f>
        <v>4.125</v>
      </c>
      <c r="S118" t="str">
        <f>VLOOKUP(M118,工作表1!$A$3:$C$1000,3,FALSE)</f>
        <v>2032/11/15</v>
      </c>
      <c r="T118">
        <f t="shared" si="38"/>
        <v>3.6343999999999999</v>
      </c>
      <c r="U118">
        <f t="shared" si="36"/>
        <v>0.49060000000000015</v>
      </c>
      <c r="V118" s="43">
        <f t="shared" si="49"/>
        <v>46157</v>
      </c>
      <c r="W118" s="43">
        <f t="shared" si="39"/>
        <v>46112</v>
      </c>
      <c r="X118" s="45">
        <f t="shared" si="50"/>
        <v>1.0939226519337015</v>
      </c>
      <c r="Y118" s="45">
        <f t="shared" si="51"/>
        <v>1.5459774464542495</v>
      </c>
      <c r="Z118" s="47">
        <f t="shared" si="52"/>
        <v>101.71012439087335</v>
      </c>
      <c r="AA118" s="47">
        <f t="shared" si="53"/>
        <v>112.87118148982266</v>
      </c>
      <c r="AB118" s="45">
        <f t="shared" si="54"/>
        <v>3.8498000000000001</v>
      </c>
      <c r="AC118" s="2" t="str">
        <f t="shared" si="40"/>
        <v>TY1</v>
      </c>
      <c r="AD118">
        <f t="shared" si="41"/>
        <v>112.953125</v>
      </c>
      <c r="AE118">
        <f t="shared" si="42"/>
        <v>112.875</v>
      </c>
      <c r="AF118" s="49">
        <f t="shared" si="69"/>
        <v>7.8125E-2</v>
      </c>
      <c r="AG118" s="3">
        <f t="shared" si="55"/>
        <v>112.87118148982266</v>
      </c>
      <c r="AH118">
        <f t="shared" si="56"/>
        <v>112.5690217442434</v>
      </c>
      <c r="AI118" s="51">
        <f t="shared" si="57"/>
        <v>0.30215974557926017</v>
      </c>
      <c r="AJ118" s="52">
        <f t="shared" si="58"/>
        <v>0.22403474557926017</v>
      </c>
      <c r="AK118" s="2">
        <v>46071</v>
      </c>
      <c r="AL118" t="str">
        <v>91282CPY</v>
      </c>
      <c r="AM118">
        <v>-1.0592999999999999</v>
      </c>
      <c r="AN118">
        <v>3.76674</v>
      </c>
      <c r="AO118">
        <v>0.89370000000000005</v>
      </c>
      <c r="AP118">
        <v>112.875</v>
      </c>
      <c r="AQ118">
        <f>VLOOKUP(AL118,工作表1!$F$3:$G$1000,2,FALSE)</f>
        <v>4</v>
      </c>
      <c r="AR118" t="str">
        <f>VLOOKUP(AL118,工作表1!$F$3:$H$1000,3,FALSE)</f>
        <v>2033/1/31</v>
      </c>
      <c r="AS118">
        <f t="shared" si="43"/>
        <v>3.6343999999999999</v>
      </c>
      <c r="AT118">
        <f t="shared" si="44"/>
        <v>0.36560000000000015</v>
      </c>
      <c r="AU118" s="43">
        <f t="shared" si="59"/>
        <v>46234</v>
      </c>
      <c r="AV118" s="43">
        <f t="shared" si="45"/>
        <v>46203</v>
      </c>
      <c r="AW118" s="45">
        <f t="shared" si="60"/>
        <v>0.20994475138121546</v>
      </c>
      <c r="AX118" s="45">
        <f t="shared" si="61"/>
        <v>1.6455611897373799</v>
      </c>
      <c r="AY118" s="47">
        <f t="shared" si="62"/>
        <v>100.90488873587448</v>
      </c>
      <c r="AZ118" s="47">
        <f t="shared" si="63"/>
        <v>112.5690217442434</v>
      </c>
      <c r="BA118" s="43"/>
      <c r="BC118" s="2">
        <v>46070</v>
      </c>
      <c r="BD118" t="str">
        <v>91282CHC</v>
      </c>
      <c r="BE118">
        <v>1.5688</v>
      </c>
      <c r="BF118">
        <v>3.4659900000000001</v>
      </c>
      <c r="BG118">
        <v>0.86040000000000005</v>
      </c>
      <c r="BH118">
        <v>112.8125</v>
      </c>
      <c r="BI118">
        <f>VLOOKUP(BD118,工作表1!$K$3:$L$1000,2,FALSE)</f>
        <v>3.375</v>
      </c>
      <c r="BJ118" t="str">
        <f>VLOOKUP(BD118,工作表1!$K$3:$M$1000,3,FALSE)</f>
        <v>2033/5/15</v>
      </c>
      <c r="BK118">
        <f t="shared" si="46"/>
        <v>3.63</v>
      </c>
      <c r="BL118">
        <f t="shared" si="47"/>
        <v>-0.25499999999999989</v>
      </c>
      <c r="BM118" s="43">
        <f t="shared" si="64"/>
        <v>46157</v>
      </c>
      <c r="BN118" s="43">
        <f t="shared" si="48"/>
        <v>46295</v>
      </c>
      <c r="BO118" s="45">
        <f t="shared" si="65"/>
        <v>0.88570441988950277</v>
      </c>
      <c r="BP118" s="45">
        <f t="shared" si="66"/>
        <v>2.9569372966018315</v>
      </c>
      <c r="BQ118" s="47">
        <f t="shared" si="67"/>
        <v>96.977465000417581</v>
      </c>
      <c r="BR118" s="47">
        <f t="shared" si="68"/>
        <v>112.10879698670179</v>
      </c>
    </row>
    <row r="119" spans="2:70" x14ac:dyDescent="0.25">
      <c r="B119" s="2">
        <f ca="1"/>
        <v>46070</v>
      </c>
      <c r="C119">
        <f ca="1"/>
        <v>112.8125</v>
      </c>
      <c r="D119">
        <f ca="1"/>
        <v>112.78125</v>
      </c>
      <c r="E119">
        <f t="shared" ca="1" si="70"/>
        <v>112.65625</v>
      </c>
      <c r="F119" s="2">
        <v>46072</v>
      </c>
      <c r="G119">
        <v>3.6315</v>
      </c>
      <c r="H119" s="43">
        <v>46072</v>
      </c>
      <c r="I119">
        <v>3.8342999999999998</v>
      </c>
      <c r="J119" s="2"/>
      <c r="L119" s="2">
        <v>46070</v>
      </c>
      <c r="M119" t="str">
        <v>91282CFV</v>
      </c>
      <c r="N119">
        <v>0.23910000000000001</v>
      </c>
      <c r="O119">
        <v>3.6071900000000001</v>
      </c>
      <c r="P119">
        <v>0.90029999999999999</v>
      </c>
      <c r="Q119">
        <v>113.125</v>
      </c>
      <c r="R119">
        <f>VLOOKUP(M119,工作表1!$A$3:$B$1000,2,FALSE)</f>
        <v>4.125</v>
      </c>
      <c r="S119" t="str">
        <f>VLOOKUP(M119,工作表1!$A$3:$C$1000,3,FALSE)</f>
        <v>2032/11/15</v>
      </c>
      <c r="T119">
        <f t="shared" si="38"/>
        <v>3.63</v>
      </c>
      <c r="U119">
        <f t="shared" si="36"/>
        <v>0.49500000000000011</v>
      </c>
      <c r="V119" s="43">
        <f t="shared" si="49"/>
        <v>46157</v>
      </c>
      <c r="W119" s="43">
        <f t="shared" si="39"/>
        <v>46112</v>
      </c>
      <c r="X119" s="45">
        <f t="shared" si="50"/>
        <v>1.0825276243093922</v>
      </c>
      <c r="Y119" s="45">
        <f t="shared" si="51"/>
        <v>1.545883788692954</v>
      </c>
      <c r="Z119" s="47">
        <f t="shared" si="52"/>
        <v>101.83542554967674</v>
      </c>
      <c r="AA119" s="47">
        <f t="shared" si="53"/>
        <v>113.0072417534044</v>
      </c>
      <c r="AB119" s="45">
        <f t="shared" si="54"/>
        <v>3.8241999999999998</v>
      </c>
      <c r="AC119" s="2" t="str">
        <f t="shared" si="40"/>
        <v>TY1</v>
      </c>
      <c r="AD119">
        <f t="shared" si="41"/>
        <v>113.125</v>
      </c>
      <c r="AE119">
        <f t="shared" si="42"/>
        <v>113.046875</v>
      </c>
      <c r="AF119" s="49">
        <f t="shared" si="69"/>
        <v>7.8125E-2</v>
      </c>
      <c r="AG119" s="3">
        <f t="shared" si="55"/>
        <v>113.0072417534044</v>
      </c>
      <c r="AH119">
        <f t="shared" si="56"/>
        <v>112.70448264265929</v>
      </c>
      <c r="AI119" s="51">
        <f t="shared" si="57"/>
        <v>0.30275911074511441</v>
      </c>
      <c r="AJ119" s="52">
        <f t="shared" si="58"/>
        <v>0.22463411074511441</v>
      </c>
      <c r="AK119" s="2">
        <v>46070</v>
      </c>
      <c r="AL119" t="str">
        <v>91282CPY</v>
      </c>
      <c r="AM119">
        <v>-1.0042</v>
      </c>
      <c r="AN119">
        <v>3.7553999999999998</v>
      </c>
      <c r="AO119">
        <v>0.89370000000000005</v>
      </c>
      <c r="AP119">
        <v>113.046875</v>
      </c>
      <c r="AQ119">
        <f>VLOOKUP(AL119,工作表1!$F$3:$G$1000,2,FALSE)</f>
        <v>4</v>
      </c>
      <c r="AR119" t="str">
        <f>VLOOKUP(AL119,工作表1!$F$3:$H$1000,3,FALSE)</f>
        <v>2033/1/31</v>
      </c>
      <c r="AS119">
        <f t="shared" si="43"/>
        <v>3.63</v>
      </c>
      <c r="AT119">
        <f t="shared" si="44"/>
        <v>0.37000000000000011</v>
      </c>
      <c r="AU119" s="43">
        <f t="shared" si="59"/>
        <v>46234</v>
      </c>
      <c r="AV119" s="43">
        <f t="shared" si="45"/>
        <v>46203</v>
      </c>
      <c r="AW119" s="45">
        <f t="shared" si="60"/>
        <v>0.19889502762430938</v>
      </c>
      <c r="AX119" s="45">
        <f t="shared" si="61"/>
        <v>1.6454703700900628</v>
      </c>
      <c r="AY119" s="47">
        <f t="shared" si="62"/>
        <v>101.02986846651173</v>
      </c>
      <c r="AZ119" s="47">
        <f t="shared" si="63"/>
        <v>112.70448264265929</v>
      </c>
      <c r="BA119" s="43"/>
      <c r="BC119" s="2">
        <v>46066</v>
      </c>
      <c r="BD119" t="str">
        <v>91282CHC</v>
      </c>
      <c r="BE119">
        <v>1.343</v>
      </c>
      <c r="BF119">
        <v>3.4577800000000001</v>
      </c>
      <c r="BG119">
        <v>0.86040000000000005</v>
      </c>
      <c r="BH119">
        <v>112.84375</v>
      </c>
      <c r="BI119">
        <f>VLOOKUP(BD119,工作表1!$K$3:$L$1000,2,FALSE)</f>
        <v>3.375</v>
      </c>
      <c r="BJ119" t="str">
        <f>VLOOKUP(BD119,工作表1!$K$3:$M$1000,3,FALSE)</f>
        <v>2033/5/15</v>
      </c>
      <c r="BK119">
        <f t="shared" si="46"/>
        <v>3.6265999999999998</v>
      </c>
      <c r="BL119">
        <f t="shared" si="47"/>
        <v>-0.25159999999999982</v>
      </c>
      <c r="BM119" s="43">
        <f t="shared" si="64"/>
        <v>46157</v>
      </c>
      <c r="BN119" s="43">
        <f t="shared" si="48"/>
        <v>46295</v>
      </c>
      <c r="BO119" s="45">
        <f t="shared" si="65"/>
        <v>0.87638121546961323</v>
      </c>
      <c r="BP119" s="45">
        <f t="shared" si="66"/>
        <v>2.9568606675244076</v>
      </c>
      <c r="BQ119" s="47">
        <f t="shared" si="67"/>
        <v>97.008823460509348</v>
      </c>
      <c r="BR119" s="47">
        <f t="shared" si="68"/>
        <v>112.14008039613914</v>
      </c>
    </row>
    <row r="120" spans="2:70" x14ac:dyDescent="0.25">
      <c r="B120" s="2">
        <f ca="1"/>
        <v>46066</v>
      </c>
      <c r="C120">
        <f ca="1"/>
        <v>112.84375</v>
      </c>
      <c r="D120">
        <f ca="1"/>
        <v>112.484375</v>
      </c>
      <c r="E120">
        <f t="shared" ca="1" si="70"/>
        <v>112.78125</v>
      </c>
      <c r="F120" s="2">
        <v>46071</v>
      </c>
      <c r="G120">
        <v>3.6343999999999999</v>
      </c>
      <c r="H120" s="43">
        <v>46071</v>
      </c>
      <c r="I120">
        <v>3.8498000000000001</v>
      </c>
      <c r="J120" s="2"/>
      <c r="L120" s="2">
        <v>46066</v>
      </c>
      <c r="M120" t="str">
        <v>91282CFV</v>
      </c>
      <c r="N120">
        <v>0.33889999999999998</v>
      </c>
      <c r="O120">
        <v>3.5760100000000001</v>
      </c>
      <c r="P120">
        <v>0.90029999999999999</v>
      </c>
      <c r="Q120">
        <v>113.171875</v>
      </c>
      <c r="R120">
        <f>VLOOKUP(M120,工作表1!$A$3:$B$1000,2,FALSE)</f>
        <v>4.125</v>
      </c>
      <c r="S120" t="str">
        <f>VLOOKUP(M120,工作表1!$A$3:$C$1000,3,FALSE)</f>
        <v>2032/11/15</v>
      </c>
      <c r="T120">
        <f t="shared" si="38"/>
        <v>3.6265999999999998</v>
      </c>
      <c r="U120">
        <f t="shared" si="36"/>
        <v>0.49840000000000018</v>
      </c>
      <c r="V120" s="43">
        <f t="shared" si="49"/>
        <v>46157</v>
      </c>
      <c r="W120" s="43">
        <f t="shared" si="39"/>
        <v>46112</v>
      </c>
      <c r="X120" s="45">
        <f t="shared" si="50"/>
        <v>1.0711325966850829</v>
      </c>
      <c r="Y120" s="45">
        <f t="shared" si="51"/>
        <v>1.5457901309316582</v>
      </c>
      <c r="Z120" s="47">
        <f t="shared" si="52"/>
        <v>101.88263841370407</v>
      </c>
      <c r="AA120" s="47">
        <f t="shared" si="53"/>
        <v>113.05666859195688</v>
      </c>
      <c r="AB120" s="45">
        <f t="shared" si="54"/>
        <v>3.8089</v>
      </c>
      <c r="AC120" s="2" t="str">
        <f t="shared" si="40"/>
        <v>TY1</v>
      </c>
      <c r="AD120">
        <f t="shared" si="41"/>
        <v>113.171875</v>
      </c>
      <c r="AE120">
        <f t="shared" si="42"/>
        <v>113.078125</v>
      </c>
      <c r="AF120" s="49">
        <f t="shared" si="69"/>
        <v>9.375E-2</v>
      </c>
      <c r="AG120" s="3">
        <f t="shared" si="55"/>
        <v>113.05666859195688</v>
      </c>
      <c r="AH120">
        <f t="shared" si="56"/>
        <v>112.75356007271297</v>
      </c>
      <c r="AI120" s="51">
        <f t="shared" si="57"/>
        <v>0.30310851924390647</v>
      </c>
      <c r="AJ120" s="52">
        <f t="shared" si="58"/>
        <v>0.20935851924390647</v>
      </c>
      <c r="AK120" s="2">
        <v>46066</v>
      </c>
      <c r="AL120" t="str">
        <v>91282CPY</v>
      </c>
      <c r="AM120">
        <v>-0.48770000000000002</v>
      </c>
      <c r="AN120">
        <v>3.7048299999999998</v>
      </c>
      <c r="AO120">
        <v>0.89370000000000005</v>
      </c>
      <c r="AP120">
        <v>113.078125</v>
      </c>
      <c r="AQ120">
        <f>VLOOKUP(AL120,工作表1!$F$3:$G$1000,2,FALSE)</f>
        <v>4</v>
      </c>
      <c r="AR120" t="str">
        <f>VLOOKUP(AL120,工作表1!$F$3:$H$1000,3,FALSE)</f>
        <v>2033/1/31</v>
      </c>
      <c r="AS120">
        <f t="shared" si="43"/>
        <v>3.6265999999999998</v>
      </c>
      <c r="AT120">
        <f t="shared" si="44"/>
        <v>0.37340000000000018</v>
      </c>
      <c r="AU120" s="43">
        <f t="shared" si="59"/>
        <v>46234</v>
      </c>
      <c r="AV120" s="43">
        <f t="shared" si="45"/>
        <v>46203</v>
      </c>
      <c r="AW120" s="45">
        <f t="shared" si="60"/>
        <v>0.18784530386740331</v>
      </c>
      <c r="AX120" s="45">
        <f t="shared" si="61"/>
        <v>1.6453795504427458</v>
      </c>
      <c r="AY120" s="47">
        <f t="shared" si="62"/>
        <v>101.0773022914737</v>
      </c>
      <c r="AZ120" s="47">
        <f t="shared" si="63"/>
        <v>112.75356007271297</v>
      </c>
      <c r="BA120" s="43"/>
      <c r="BC120" s="2">
        <v>46065</v>
      </c>
      <c r="BD120" t="str">
        <v>91282CHC</v>
      </c>
      <c r="BE120">
        <v>0.52490000000000003</v>
      </c>
      <c r="BF120">
        <v>3.5079699999999998</v>
      </c>
      <c r="BG120">
        <v>0.86040000000000005</v>
      </c>
      <c r="BH120">
        <v>112.453125</v>
      </c>
      <c r="BI120">
        <f>VLOOKUP(BD120,工作表1!$K$3:$L$1000,2,FALSE)</f>
        <v>3.375</v>
      </c>
      <c r="BJ120" t="str">
        <f>VLOOKUP(BD120,工作表1!$K$3:$M$1000,3,FALSE)</f>
        <v>2033/5/15</v>
      </c>
      <c r="BK120">
        <f t="shared" si="46"/>
        <v>3.62975</v>
      </c>
      <c r="BL120">
        <f t="shared" si="47"/>
        <v>-0.25475000000000003</v>
      </c>
      <c r="BM120" s="43">
        <f t="shared" si="64"/>
        <v>46157</v>
      </c>
      <c r="BN120" s="43">
        <f t="shared" si="48"/>
        <v>46295</v>
      </c>
      <c r="BO120" s="45">
        <f t="shared" si="65"/>
        <v>0.83908839779005528</v>
      </c>
      <c r="BP120" s="45">
        <f t="shared" si="66"/>
        <v>2.9565541512147129</v>
      </c>
      <c r="BQ120" s="47">
        <f t="shared" si="67"/>
        <v>96.677096459546561</v>
      </c>
      <c r="BR120" s="47">
        <f t="shared" si="68"/>
        <v>111.74604287035106</v>
      </c>
    </row>
    <row r="121" spans="2:70" x14ac:dyDescent="0.25">
      <c r="B121" s="2">
        <f ca="1"/>
        <v>46065</v>
      </c>
      <c r="C121">
        <f ca="1"/>
        <v>112.453125</v>
      </c>
      <c r="D121">
        <f ca="1"/>
        <v>112.046875</v>
      </c>
      <c r="E121">
        <f t="shared" ca="1" si="70"/>
        <v>112.484375</v>
      </c>
      <c r="F121" s="2">
        <v>46070</v>
      </c>
      <c r="G121">
        <v>3.63</v>
      </c>
      <c r="H121" s="43">
        <v>46070</v>
      </c>
      <c r="I121">
        <v>3.8241999999999998</v>
      </c>
      <c r="J121" s="2"/>
      <c r="L121" s="2">
        <v>46065</v>
      </c>
      <c r="M121" t="str">
        <v>91282CFV</v>
      </c>
      <c r="N121">
        <v>-2.5000000000000001E-2</v>
      </c>
      <c r="O121">
        <v>3.6714699999999998</v>
      </c>
      <c r="P121">
        <v>0.90029999999999999</v>
      </c>
      <c r="Q121">
        <v>112.796875</v>
      </c>
      <c r="R121">
        <f>VLOOKUP(M121,工作表1!$A$3:$B$1000,2,FALSE)</f>
        <v>4.125</v>
      </c>
      <c r="S121" t="str">
        <f>VLOOKUP(M121,工作表1!$A$3:$C$1000,3,FALSE)</f>
        <v>2032/11/15</v>
      </c>
      <c r="T121">
        <f t="shared" si="38"/>
        <v>3.62975</v>
      </c>
      <c r="U121">
        <f t="shared" si="36"/>
        <v>0.49524999999999997</v>
      </c>
      <c r="V121" s="43">
        <f t="shared" si="49"/>
        <v>46157</v>
      </c>
      <c r="W121" s="43">
        <f t="shared" si="39"/>
        <v>46112</v>
      </c>
      <c r="X121" s="45">
        <f t="shared" si="50"/>
        <v>1.0255524861878453</v>
      </c>
      <c r="Y121" s="45">
        <f t="shared" si="51"/>
        <v>1.5454154998864755</v>
      </c>
      <c r="Z121" s="47">
        <f t="shared" si="52"/>
        <v>101.56866080782189</v>
      </c>
      <c r="AA121" s="47">
        <f t="shared" si="53"/>
        <v>112.69803064670812</v>
      </c>
      <c r="AB121" s="45">
        <f t="shared" si="54"/>
        <v>3.863</v>
      </c>
      <c r="AC121" s="2" t="str">
        <f t="shared" si="40"/>
        <v>TY1</v>
      </c>
      <c r="AD121">
        <f t="shared" si="41"/>
        <v>112.796875</v>
      </c>
      <c r="AE121">
        <f t="shared" si="42"/>
        <v>112.6875</v>
      </c>
      <c r="AF121" s="49">
        <f t="shared" si="69"/>
        <v>0.109375</v>
      </c>
      <c r="AG121" s="3">
        <f t="shared" si="55"/>
        <v>112.69803064670812</v>
      </c>
      <c r="AH121">
        <f t="shared" si="56"/>
        <v>112.37634594157954</v>
      </c>
      <c r="AI121" s="51">
        <f t="shared" si="57"/>
        <v>0.32168470512857539</v>
      </c>
      <c r="AJ121" s="52">
        <f t="shared" si="58"/>
        <v>0.21230970512857539</v>
      </c>
      <c r="AK121" s="2">
        <v>46065</v>
      </c>
      <c r="AL121" t="str">
        <v>91282CPY</v>
      </c>
      <c r="AM121">
        <v>-1.0721000000000001</v>
      </c>
      <c r="AN121">
        <v>3.7527300000000001</v>
      </c>
      <c r="AO121">
        <v>0.89370000000000005</v>
      </c>
      <c r="AP121">
        <v>112.6875</v>
      </c>
      <c r="AQ121">
        <f>VLOOKUP(AL121,工作表1!$F$3:$G$1000,2,FALSE)</f>
        <v>4</v>
      </c>
      <c r="AR121" t="str">
        <f>VLOOKUP(AL121,工作表1!$F$3:$H$1000,3,FALSE)</f>
        <v>2033/1/31</v>
      </c>
      <c r="AS121">
        <f t="shared" si="43"/>
        <v>3.62975</v>
      </c>
      <c r="AT121">
        <f t="shared" si="44"/>
        <v>0.37024999999999997</v>
      </c>
      <c r="AU121" s="43">
        <f t="shared" si="59"/>
        <v>46234</v>
      </c>
      <c r="AV121" s="43">
        <f t="shared" si="45"/>
        <v>46203</v>
      </c>
      <c r="AW121" s="45">
        <f t="shared" si="60"/>
        <v>0.143646408839779</v>
      </c>
      <c r="AX121" s="45">
        <f t="shared" si="61"/>
        <v>1.6450162718534778</v>
      </c>
      <c r="AY121" s="47">
        <f t="shared" si="62"/>
        <v>100.74829390870502</v>
      </c>
      <c r="AZ121" s="47">
        <f t="shared" si="63"/>
        <v>112.37634594157954</v>
      </c>
      <c r="BA121" s="43"/>
      <c r="BC121" s="2">
        <v>46064</v>
      </c>
      <c r="BD121" t="str">
        <v>91282CHC</v>
      </c>
      <c r="BE121">
        <v>-0.67700000000000005</v>
      </c>
      <c r="BF121">
        <v>3.58697</v>
      </c>
      <c r="BG121">
        <v>0.86040000000000005</v>
      </c>
      <c r="BH121">
        <v>111.953125</v>
      </c>
      <c r="BI121">
        <f>VLOOKUP(BD121,工作表1!$K$3:$L$1000,2,FALSE)</f>
        <v>3.375</v>
      </c>
      <c r="BJ121" t="str">
        <f>VLOOKUP(BD121,工作表1!$K$3:$M$1000,3,FALSE)</f>
        <v>2033/5/15</v>
      </c>
      <c r="BK121">
        <f t="shared" si="46"/>
        <v>3.6370499999999999</v>
      </c>
      <c r="BL121">
        <f t="shared" si="47"/>
        <v>-0.26204999999999989</v>
      </c>
      <c r="BM121" s="43">
        <f t="shared" si="64"/>
        <v>46157</v>
      </c>
      <c r="BN121" s="43">
        <f t="shared" si="48"/>
        <v>46295</v>
      </c>
      <c r="BO121" s="45">
        <f t="shared" si="65"/>
        <v>0.82976519337016574</v>
      </c>
      <c r="BP121" s="45">
        <f t="shared" si="66"/>
        <v>2.956477522137289</v>
      </c>
      <c r="BQ121" s="47">
        <f t="shared" si="67"/>
        <v>96.208052091104491</v>
      </c>
      <c r="BR121" s="47">
        <f t="shared" si="68"/>
        <v>111.20362261394766</v>
      </c>
    </row>
    <row r="122" spans="2:70" x14ac:dyDescent="0.25">
      <c r="B122" s="2">
        <f ca="1"/>
        <v>46064</v>
      </c>
      <c r="C122">
        <f ca="1"/>
        <v>111.953125</v>
      </c>
      <c r="D122">
        <f ca="1"/>
        <v>112.3125</v>
      </c>
      <c r="E122">
        <f t="shared" ca="1" si="70"/>
        <v>112.046875</v>
      </c>
      <c r="F122" s="2">
        <v>46066</v>
      </c>
      <c r="G122">
        <v>3.6265999999999998</v>
      </c>
      <c r="H122" s="43">
        <v>46069</v>
      </c>
      <c r="I122">
        <v>3.8089</v>
      </c>
      <c r="J122" s="2"/>
      <c r="L122" s="2">
        <v>46064</v>
      </c>
      <c r="M122" t="str">
        <v>91282CFV</v>
      </c>
      <c r="N122">
        <v>0.70669999999999999</v>
      </c>
      <c r="O122">
        <v>3.49444</v>
      </c>
      <c r="P122">
        <v>0.90029999999999999</v>
      </c>
      <c r="Q122">
        <v>112.28125</v>
      </c>
      <c r="R122">
        <f>VLOOKUP(M122,工作表1!$A$3:$B$1000,2,FALSE)</f>
        <v>4.125</v>
      </c>
      <c r="S122" t="str">
        <f>VLOOKUP(M122,工作表1!$A$3:$C$1000,3,FALSE)</f>
        <v>2032/11/15</v>
      </c>
      <c r="T122">
        <f t="shared" si="38"/>
        <v>3.6370499999999999</v>
      </c>
      <c r="U122">
        <f t="shared" si="36"/>
        <v>0.48795000000000011</v>
      </c>
      <c r="V122" s="43">
        <f t="shared" si="49"/>
        <v>46157</v>
      </c>
      <c r="W122" s="43">
        <f t="shared" si="39"/>
        <v>46112</v>
      </c>
      <c r="X122" s="45">
        <f t="shared" si="50"/>
        <v>1.014157458563536</v>
      </c>
      <c r="Y122" s="45">
        <f t="shared" si="51"/>
        <v>1.5453218421251798</v>
      </c>
      <c r="Z122" s="47">
        <f t="shared" si="52"/>
        <v>101.13213319988121</v>
      </c>
      <c r="AA122" s="47">
        <f t="shared" si="53"/>
        <v>112.21164559567909</v>
      </c>
      <c r="AB122" s="45">
        <f t="shared" si="54"/>
        <v>3.9506000000000001</v>
      </c>
      <c r="AC122" s="2" t="str">
        <f t="shared" si="40"/>
        <v>TY1</v>
      </c>
      <c r="AD122">
        <f t="shared" si="41"/>
        <v>112.28125</v>
      </c>
      <c r="AE122">
        <f t="shared" si="42"/>
        <v>112.140625</v>
      </c>
      <c r="AF122" s="49">
        <f t="shared" si="69"/>
        <v>0.140625</v>
      </c>
      <c r="AG122" s="3">
        <f t="shared" si="55"/>
        <v>112.21164559567909</v>
      </c>
      <c r="AH122">
        <f t="shared" si="56"/>
        <v>111.85255750787148</v>
      </c>
      <c r="AI122" s="51">
        <f t="shared" si="57"/>
        <v>0.35908808780760637</v>
      </c>
      <c r="AJ122" s="52">
        <f t="shared" si="58"/>
        <v>0.21846308780760637</v>
      </c>
      <c r="AK122" s="2">
        <v>46064</v>
      </c>
      <c r="AL122" t="str">
        <v>91282CPY</v>
      </c>
      <c r="AM122">
        <v>-0.74150000000000005</v>
      </c>
      <c r="AN122">
        <v>3.72018</v>
      </c>
      <c r="AO122">
        <v>0.89370000000000005</v>
      </c>
      <c r="AP122">
        <v>112.140625</v>
      </c>
      <c r="AQ122">
        <f>VLOOKUP(AL122,工作表1!$F$3:$G$1000,2,FALSE)</f>
        <v>4</v>
      </c>
      <c r="AR122" t="str">
        <f>VLOOKUP(AL122,工作表1!$F$3:$H$1000,3,FALSE)</f>
        <v>2033/1/31</v>
      </c>
      <c r="AS122">
        <f t="shared" si="43"/>
        <v>3.6370499999999999</v>
      </c>
      <c r="AT122">
        <f t="shared" si="44"/>
        <v>0.36295000000000011</v>
      </c>
      <c r="AU122" s="43">
        <f t="shared" si="59"/>
        <v>46234</v>
      </c>
      <c r="AV122" s="43">
        <f t="shared" si="45"/>
        <v>46203</v>
      </c>
      <c r="AW122" s="45">
        <f t="shared" si="60"/>
        <v>0.13259668508287292</v>
      </c>
      <c r="AX122" s="45">
        <f t="shared" si="61"/>
        <v>1.6449254522061607</v>
      </c>
      <c r="AY122" s="47">
        <f t="shared" si="62"/>
        <v>100.2797037612231</v>
      </c>
      <c r="AZ122" s="47">
        <f t="shared" si="63"/>
        <v>111.85255750787148</v>
      </c>
      <c r="BA122" s="43"/>
      <c r="BC122" s="2">
        <v>46063</v>
      </c>
      <c r="BD122" t="str">
        <v>91282CHC</v>
      </c>
      <c r="BE122">
        <v>-2.4958999999999998</v>
      </c>
      <c r="BF122">
        <v>3.6198299999999999</v>
      </c>
      <c r="BG122">
        <v>0.86040000000000005</v>
      </c>
      <c r="BH122">
        <v>112.21875</v>
      </c>
      <c r="BI122">
        <f>VLOOKUP(BD122,工作表1!$K$3:$L$1000,2,FALSE)</f>
        <v>3.375</v>
      </c>
      <c r="BJ122" t="str">
        <f>VLOOKUP(BD122,工作表1!$K$3:$M$1000,3,FALSE)</f>
        <v>2033/5/15</v>
      </c>
      <c r="BK122">
        <f t="shared" si="46"/>
        <v>3.6130900000000001</v>
      </c>
      <c r="BL122">
        <f t="shared" si="47"/>
        <v>-0.23809000000000013</v>
      </c>
      <c r="BM122" s="43">
        <f t="shared" si="64"/>
        <v>46157</v>
      </c>
      <c r="BN122" s="43">
        <f t="shared" si="48"/>
        <v>46295</v>
      </c>
      <c r="BO122" s="45">
        <f t="shared" si="65"/>
        <v>0.8204419889502762</v>
      </c>
      <c r="BP122" s="45">
        <f t="shared" si="66"/>
        <v>2.9564008930598651</v>
      </c>
      <c r="BQ122" s="47">
        <f t="shared" si="67"/>
        <v>96.410999723841115</v>
      </c>
      <c r="BR122" s="47">
        <f t="shared" si="68"/>
        <v>111.41895928075931</v>
      </c>
    </row>
    <row r="123" spans="2:70" x14ac:dyDescent="0.25">
      <c r="B123" s="2">
        <f ca="1"/>
        <v>46063</v>
      </c>
      <c r="C123">
        <f ca="1"/>
        <v>112.21875</v>
      </c>
      <c r="D123">
        <f ca="1"/>
        <v>112.234375</v>
      </c>
      <c r="E123">
        <f t="shared" ca="1" si="70"/>
        <v>112.3125</v>
      </c>
      <c r="F123" s="2">
        <v>46065</v>
      </c>
      <c r="G123">
        <v>3.62975</v>
      </c>
      <c r="H123" s="43">
        <v>46066</v>
      </c>
      <c r="I123">
        <v>3.8089</v>
      </c>
      <c r="J123" s="2"/>
      <c r="L123" s="2">
        <v>46063</v>
      </c>
      <c r="M123" t="str">
        <v>91282CFV</v>
      </c>
      <c r="N123">
        <v>0.45440000000000003</v>
      </c>
      <c r="O123">
        <v>3.5561699999999998</v>
      </c>
      <c r="P123">
        <v>0.90029999999999999</v>
      </c>
      <c r="Q123">
        <v>112.515625</v>
      </c>
      <c r="R123">
        <f>VLOOKUP(M123,工作表1!$A$3:$B$1000,2,FALSE)</f>
        <v>4.125</v>
      </c>
      <c r="S123" t="str">
        <f>VLOOKUP(M123,工作表1!$A$3:$C$1000,3,FALSE)</f>
        <v>2032/11/15</v>
      </c>
      <c r="T123">
        <f t="shared" si="38"/>
        <v>3.6130900000000001</v>
      </c>
      <c r="U123">
        <f t="shared" si="36"/>
        <v>0.51190999999999987</v>
      </c>
      <c r="V123" s="43">
        <f t="shared" si="49"/>
        <v>46157</v>
      </c>
      <c r="W123" s="43">
        <f t="shared" si="39"/>
        <v>46112</v>
      </c>
      <c r="X123" s="45">
        <f t="shared" si="50"/>
        <v>1.0027624309392265</v>
      </c>
      <c r="Y123" s="45">
        <f t="shared" si="51"/>
        <v>1.545228184363884</v>
      </c>
      <c r="Z123" s="47">
        <f t="shared" si="52"/>
        <v>101.33482480536614</v>
      </c>
      <c r="AA123" s="47">
        <f t="shared" si="53"/>
        <v>112.43068292494681</v>
      </c>
      <c r="AB123" s="45">
        <f t="shared" si="54"/>
        <v>3.9119999999999999</v>
      </c>
      <c r="AC123" s="2" t="str">
        <f t="shared" si="40"/>
        <v>TY1</v>
      </c>
      <c r="AD123">
        <f t="shared" si="41"/>
        <v>112.515625</v>
      </c>
      <c r="AE123">
        <f t="shared" si="42"/>
        <v>112.375</v>
      </c>
      <c r="AF123" s="49">
        <f t="shared" si="69"/>
        <v>0.140625</v>
      </c>
      <c r="AG123" s="3">
        <f t="shared" si="55"/>
        <v>112.43068292494681</v>
      </c>
      <c r="AH123">
        <f t="shared" si="56"/>
        <v>112.08447267439865</v>
      </c>
      <c r="AI123" s="51">
        <f t="shared" si="57"/>
        <v>0.34621025054815391</v>
      </c>
      <c r="AJ123" s="52">
        <f t="shared" si="58"/>
        <v>0.20558525054815391</v>
      </c>
      <c r="AK123" s="2">
        <v>46063</v>
      </c>
      <c r="AL123" t="str">
        <v>91282CPY</v>
      </c>
      <c r="AM123">
        <v>-0.37369999999999998</v>
      </c>
      <c r="AN123">
        <v>3.6902499999999998</v>
      </c>
      <c r="AO123">
        <v>0.89370000000000005</v>
      </c>
      <c r="AP123">
        <v>112.375</v>
      </c>
      <c r="AQ123">
        <f>VLOOKUP(AL123,工作表1!$F$3:$G$1000,2,FALSE)</f>
        <v>4</v>
      </c>
      <c r="AR123" t="str">
        <f>VLOOKUP(AL123,工作表1!$F$3:$H$1000,3,FALSE)</f>
        <v>2033/1/31</v>
      </c>
      <c r="AS123">
        <f t="shared" si="43"/>
        <v>3.6130900000000001</v>
      </c>
      <c r="AT123">
        <f t="shared" si="44"/>
        <v>0.38690999999999987</v>
      </c>
      <c r="AU123" s="43">
        <f t="shared" si="59"/>
        <v>46234</v>
      </c>
      <c r="AV123" s="43">
        <f t="shared" si="45"/>
        <v>46203</v>
      </c>
      <c r="AW123" s="45">
        <f t="shared" si="60"/>
        <v>0.12154696132596685</v>
      </c>
      <c r="AX123" s="45">
        <f t="shared" si="61"/>
        <v>1.6448346325588434</v>
      </c>
      <c r="AY123" s="47">
        <f t="shared" si="62"/>
        <v>100.49851519904921</v>
      </c>
      <c r="AZ123" s="47">
        <f t="shared" si="63"/>
        <v>112.08447267439865</v>
      </c>
      <c r="BA123" s="43"/>
      <c r="BC123" s="2">
        <v>46062</v>
      </c>
      <c r="BD123" t="str">
        <v>91282CHC</v>
      </c>
      <c r="BE123">
        <v>-2.9632999999999998</v>
      </c>
      <c r="BF123">
        <v>3.6576599999999999</v>
      </c>
      <c r="BG123">
        <v>0.86040000000000005</v>
      </c>
      <c r="BH123">
        <v>111.875</v>
      </c>
      <c r="BI123">
        <f>VLOOKUP(BD123,工作表1!$K$3:$L$1000,2,FALSE)</f>
        <v>3.375</v>
      </c>
      <c r="BJ123" t="str">
        <f>VLOOKUP(BD123,工作表1!$K$3:$M$1000,3,FALSE)</f>
        <v>2033/5/15</v>
      </c>
      <c r="BK123">
        <f t="shared" si="46"/>
        <v>3.6199499999999998</v>
      </c>
      <c r="BL123">
        <f t="shared" si="47"/>
        <v>-0.24494999999999978</v>
      </c>
      <c r="BM123" s="43">
        <f t="shared" si="64"/>
        <v>46157</v>
      </c>
      <c r="BN123" s="43">
        <f t="shared" si="48"/>
        <v>46295</v>
      </c>
      <c r="BO123" s="45">
        <f t="shared" si="65"/>
        <v>0.81111878453038677</v>
      </c>
      <c r="BP123" s="45">
        <f t="shared" si="66"/>
        <v>2.9563242639824416</v>
      </c>
      <c r="BQ123" s="47">
        <f t="shared" si="67"/>
        <v>96.079219591799983</v>
      </c>
      <c r="BR123" s="47">
        <f t="shared" si="68"/>
        <v>111.03573818593559</v>
      </c>
    </row>
    <row r="124" spans="2:70" x14ac:dyDescent="0.25">
      <c r="B124" s="2">
        <f ca="1"/>
        <v>46062</v>
      </c>
      <c r="C124">
        <f ca="1"/>
        <v>111.875</v>
      </c>
      <c r="D124">
        <f ca="1"/>
        <v>111.6875</v>
      </c>
      <c r="E124">
        <f t="shared" ca="1" si="70"/>
        <v>112.234375</v>
      </c>
      <c r="F124" s="2">
        <v>46064</v>
      </c>
      <c r="G124">
        <v>3.6370499999999999</v>
      </c>
      <c r="H124" s="43">
        <v>46065</v>
      </c>
      <c r="I124">
        <v>3.863</v>
      </c>
      <c r="J124" s="2"/>
      <c r="L124" s="2">
        <v>46062</v>
      </c>
      <c r="M124" t="str">
        <v>91282CFV</v>
      </c>
      <c r="N124">
        <v>0.82379999999999998</v>
      </c>
      <c r="O124">
        <v>3.4741900000000001</v>
      </c>
      <c r="P124">
        <v>0.90029999999999999</v>
      </c>
      <c r="Q124">
        <v>112.1875</v>
      </c>
      <c r="R124">
        <f>VLOOKUP(M124,工作表1!$A$3:$B$1000,2,FALSE)</f>
        <v>4.125</v>
      </c>
      <c r="S124" t="str">
        <f>VLOOKUP(M124,工作表1!$A$3:$C$1000,3,FALSE)</f>
        <v>2032/11/15</v>
      </c>
      <c r="T124">
        <f t="shared" si="38"/>
        <v>3.6199499999999998</v>
      </c>
      <c r="U124">
        <f t="shared" si="36"/>
        <v>0.50505000000000022</v>
      </c>
      <c r="V124" s="43">
        <f t="shared" si="49"/>
        <v>46157</v>
      </c>
      <c r="W124" s="43">
        <f t="shared" si="39"/>
        <v>46112</v>
      </c>
      <c r="X124" s="45">
        <f t="shared" si="50"/>
        <v>0.99136740331491713</v>
      </c>
      <c r="Y124" s="45">
        <f t="shared" si="51"/>
        <v>1.5451345266025884</v>
      </c>
      <c r="Z124" s="47">
        <f t="shared" si="52"/>
        <v>101.03433438264734</v>
      </c>
      <c r="AA124" s="47">
        <f t="shared" si="53"/>
        <v>112.09532705764629</v>
      </c>
      <c r="AB124" s="45">
        <f t="shared" si="54"/>
        <v>3.9636</v>
      </c>
      <c r="AC124" s="2" t="str">
        <f t="shared" si="40"/>
        <v>TY1</v>
      </c>
      <c r="AD124">
        <f t="shared" si="41"/>
        <v>112.1875</v>
      </c>
      <c r="AE124">
        <f t="shared" si="42"/>
        <v>112.03125</v>
      </c>
      <c r="AF124" s="49">
        <f t="shared" si="69"/>
        <v>0.15625</v>
      </c>
      <c r="AG124" s="3">
        <f t="shared" si="55"/>
        <v>112.09532705764629</v>
      </c>
      <c r="AH124">
        <f t="shared" si="56"/>
        <v>111.73000180471909</v>
      </c>
      <c r="AI124" s="51">
        <f t="shared" si="57"/>
        <v>0.36532525292719242</v>
      </c>
      <c r="AJ124" s="52">
        <f t="shared" si="58"/>
        <v>0.20907525292719242</v>
      </c>
      <c r="AK124" s="2">
        <v>46062</v>
      </c>
      <c r="AL124" t="str">
        <v>91282CPY</v>
      </c>
      <c r="AM124">
        <v>-0.22040000000000001</v>
      </c>
      <c r="AN124">
        <v>3.6771500000000001</v>
      </c>
      <c r="AO124">
        <v>0.89370000000000005</v>
      </c>
      <c r="AP124">
        <v>112.03125</v>
      </c>
      <c r="AQ124">
        <f>VLOOKUP(AL124,工作表1!$F$3:$G$1000,2,FALSE)</f>
        <v>4</v>
      </c>
      <c r="AR124" t="str">
        <f>VLOOKUP(AL124,工作表1!$F$3:$H$1000,3,FALSE)</f>
        <v>2033/1/31</v>
      </c>
      <c r="AS124">
        <f t="shared" si="43"/>
        <v>3.6199499999999998</v>
      </c>
      <c r="AT124">
        <f t="shared" si="44"/>
        <v>0.38005000000000022</v>
      </c>
      <c r="AU124" s="43">
        <f t="shared" si="59"/>
        <v>46234</v>
      </c>
      <c r="AV124" s="43">
        <f t="shared" si="45"/>
        <v>46203</v>
      </c>
      <c r="AW124" s="45">
        <f t="shared" si="60"/>
        <v>0.11049723756906077</v>
      </c>
      <c r="AX124" s="45">
        <f t="shared" si="61"/>
        <v>1.6447438129115264</v>
      </c>
      <c r="AY124" s="47">
        <f t="shared" si="62"/>
        <v>100.1814209918729</v>
      </c>
      <c r="AZ124" s="47">
        <f t="shared" si="63"/>
        <v>111.73000180471909</v>
      </c>
      <c r="BA124" s="43"/>
      <c r="BC124" s="2">
        <v>46059</v>
      </c>
      <c r="BD124" t="str">
        <v>91282CHC</v>
      </c>
      <c r="BE124">
        <v>-2.7275</v>
      </c>
      <c r="BF124">
        <v>3.65184</v>
      </c>
      <c r="BG124">
        <v>0.86040000000000005</v>
      </c>
      <c r="BH124">
        <v>111.796875</v>
      </c>
      <c r="BI124">
        <f>VLOOKUP(BD124,工作表1!$K$3:$L$1000,2,FALSE)</f>
        <v>3.375</v>
      </c>
      <c r="BJ124" t="str">
        <f>VLOOKUP(BD124,工作表1!$K$3:$M$1000,3,FALSE)</f>
        <v>2033/5/15</v>
      </c>
      <c r="BK124">
        <f t="shared" si="46"/>
        <v>3.61815</v>
      </c>
      <c r="BL124">
        <f t="shared" si="47"/>
        <v>-0.24314999999999998</v>
      </c>
      <c r="BM124" s="43">
        <f t="shared" si="64"/>
        <v>46157</v>
      </c>
      <c r="BN124" s="43">
        <f t="shared" si="48"/>
        <v>46295</v>
      </c>
      <c r="BO124" s="45">
        <f t="shared" si="65"/>
        <v>0.80179558011049723</v>
      </c>
      <c r="BP124" s="45">
        <f t="shared" si="66"/>
        <v>2.9562476349050177</v>
      </c>
      <c r="BQ124" s="47">
        <f t="shared" si="67"/>
        <v>96.016839392207231</v>
      </c>
      <c r="BR124" s="47">
        <f t="shared" si="68"/>
        <v>110.95915714122232</v>
      </c>
    </row>
    <row r="125" spans="2:70" x14ac:dyDescent="0.25">
      <c r="B125" s="2">
        <f ca="1"/>
        <v>46059</v>
      </c>
      <c r="C125">
        <f ca="1"/>
        <v>111.796875</v>
      </c>
      <c r="D125">
        <f ca="1"/>
        <v>111.625</v>
      </c>
      <c r="E125">
        <f t="shared" ca="1" si="70"/>
        <v>111.6875</v>
      </c>
      <c r="F125" s="2">
        <v>46063</v>
      </c>
      <c r="G125">
        <v>3.6130900000000001</v>
      </c>
      <c r="H125" s="43">
        <v>46064</v>
      </c>
      <c r="I125">
        <v>3.9506000000000001</v>
      </c>
      <c r="J125" s="2"/>
      <c r="L125" s="2">
        <v>46059</v>
      </c>
      <c r="M125" t="str">
        <v>91282CFV</v>
      </c>
      <c r="N125">
        <v>0.54179999999999995</v>
      </c>
      <c r="O125">
        <v>3.5431300000000001</v>
      </c>
      <c r="P125">
        <v>0.90029999999999999</v>
      </c>
      <c r="Q125">
        <v>112.109375</v>
      </c>
      <c r="R125">
        <f>VLOOKUP(M125,工作表1!$A$3:$B$1000,2,FALSE)</f>
        <v>4.125</v>
      </c>
      <c r="S125" t="str">
        <f>VLOOKUP(M125,工作表1!$A$3:$C$1000,3,FALSE)</f>
        <v>2032/11/15</v>
      </c>
      <c r="T125">
        <f t="shared" si="38"/>
        <v>3.61815</v>
      </c>
      <c r="U125">
        <f t="shared" si="36"/>
        <v>0.50685000000000002</v>
      </c>
      <c r="V125" s="43">
        <f t="shared" si="49"/>
        <v>46157</v>
      </c>
      <c r="W125" s="43">
        <f t="shared" si="39"/>
        <v>46112</v>
      </c>
      <c r="X125" s="45">
        <f t="shared" si="50"/>
        <v>0.9799723756906078</v>
      </c>
      <c r="Y125" s="45">
        <f t="shared" si="51"/>
        <v>1.5450408688412927</v>
      </c>
      <c r="Z125" s="47">
        <f t="shared" si="52"/>
        <v>100.95538347956355</v>
      </c>
      <c r="AA125" s="47">
        <f t="shared" si="53"/>
        <v>112.00475054497014</v>
      </c>
      <c r="AB125" s="45">
        <f t="shared" si="54"/>
        <v>3.9740000000000002</v>
      </c>
      <c r="AC125" s="2" t="str">
        <f t="shared" si="40"/>
        <v>TY1</v>
      </c>
      <c r="AD125">
        <f t="shared" si="41"/>
        <v>112.109375</v>
      </c>
      <c r="AE125">
        <f t="shared" si="42"/>
        <v>111.953125</v>
      </c>
      <c r="AF125" s="49">
        <f t="shared" si="69"/>
        <v>0.15625</v>
      </c>
      <c r="AG125" s="3">
        <f t="shared" si="55"/>
        <v>112.00475054497014</v>
      </c>
      <c r="AH125">
        <f t="shared" si="56"/>
        <v>111.6568393633362</v>
      </c>
      <c r="AI125" s="51">
        <f t="shared" si="57"/>
        <v>0.34791118163393264</v>
      </c>
      <c r="AJ125" s="52">
        <f t="shared" si="58"/>
        <v>0.19166118163393264</v>
      </c>
      <c r="AK125" s="2">
        <v>46059</v>
      </c>
      <c r="AL125" t="str">
        <v>91282CPY</v>
      </c>
      <c r="AM125">
        <v>-5.1000000000000004E-3</v>
      </c>
      <c r="AN125">
        <v>3.6630699999999998</v>
      </c>
      <c r="AO125">
        <v>0.89370000000000005</v>
      </c>
      <c r="AP125">
        <v>111.953125</v>
      </c>
      <c r="AQ125">
        <f>VLOOKUP(AL125,工作表1!$F$3:$G$1000,2,FALSE)</f>
        <v>4</v>
      </c>
      <c r="AR125" t="str">
        <f>VLOOKUP(AL125,工作表1!$F$3:$H$1000,3,FALSE)</f>
        <v>2033/1/31</v>
      </c>
      <c r="AS125">
        <f t="shared" si="43"/>
        <v>3.61815</v>
      </c>
      <c r="AT125">
        <f t="shared" si="44"/>
        <v>0.38185000000000002</v>
      </c>
      <c r="AU125" s="43">
        <f t="shared" si="59"/>
        <v>46234</v>
      </c>
      <c r="AV125" s="43">
        <f t="shared" si="45"/>
        <v>46203</v>
      </c>
      <c r="AW125" s="45">
        <f t="shared" si="60"/>
        <v>9.9447513812154692E-2</v>
      </c>
      <c r="AX125" s="45">
        <f t="shared" si="61"/>
        <v>1.6446529932642096</v>
      </c>
      <c r="AY125" s="47">
        <f t="shared" si="62"/>
        <v>100.11908584928754</v>
      </c>
      <c r="AZ125" s="47">
        <f t="shared" si="63"/>
        <v>111.6568393633362</v>
      </c>
      <c r="BA125" s="43"/>
      <c r="BC125" s="2">
        <v>46058</v>
      </c>
      <c r="BD125" t="str">
        <v>91282CHC</v>
      </c>
      <c r="BE125">
        <v>-3.8658000000000001</v>
      </c>
      <c r="BF125">
        <v>3.6750400000000001</v>
      </c>
      <c r="BG125">
        <v>0.86040000000000005</v>
      </c>
      <c r="BH125">
        <v>111.796875</v>
      </c>
      <c r="BI125">
        <f>VLOOKUP(BD125,工作表1!$K$3:$L$1000,2,FALSE)</f>
        <v>3.375</v>
      </c>
      <c r="BJ125" t="str">
        <f>VLOOKUP(BD125,工作表1!$K$3:$M$1000,3,FALSE)</f>
        <v>2033/5/15</v>
      </c>
      <c r="BK125">
        <f t="shared" si="46"/>
        <v>3.6084999999999998</v>
      </c>
      <c r="BL125">
        <f t="shared" si="47"/>
        <v>-0.23349999999999982</v>
      </c>
      <c r="BM125" s="43">
        <f t="shared" si="64"/>
        <v>46157</v>
      </c>
      <c r="BN125" s="43">
        <f t="shared" si="48"/>
        <v>46295</v>
      </c>
      <c r="BO125" s="45">
        <f t="shared" si="65"/>
        <v>0.77382596685082872</v>
      </c>
      <c r="BP125" s="45">
        <f t="shared" si="66"/>
        <v>2.9560177476727465</v>
      </c>
      <c r="BQ125" s="47">
        <f t="shared" si="67"/>
        <v>96.020498655464209</v>
      </c>
      <c r="BR125" s="47">
        <f t="shared" si="68"/>
        <v>110.94786327593903</v>
      </c>
    </row>
    <row r="126" spans="2:70" x14ac:dyDescent="0.25">
      <c r="B126" s="2">
        <f ca="1"/>
        <v>46058</v>
      </c>
      <c r="C126">
        <f ca="1"/>
        <v>111.796875</v>
      </c>
      <c r="D126">
        <f ca="1"/>
        <v>111.59375</v>
      </c>
      <c r="E126">
        <f t="shared" ca="1" si="70"/>
        <v>111.625</v>
      </c>
      <c r="F126" s="2">
        <v>46062</v>
      </c>
      <c r="G126">
        <v>3.6199499999999998</v>
      </c>
      <c r="H126" s="43">
        <v>46063</v>
      </c>
      <c r="I126">
        <v>3.9119999999999999</v>
      </c>
      <c r="J126" s="2"/>
      <c r="L126" s="2">
        <v>46058</v>
      </c>
      <c r="M126" t="str">
        <v>91282CFV</v>
      </c>
      <c r="N126">
        <v>-2.5999999999999999E-3</v>
      </c>
      <c r="O126">
        <v>3.6650299999999998</v>
      </c>
      <c r="P126">
        <v>0.90029999999999999</v>
      </c>
      <c r="Q126">
        <v>112.125</v>
      </c>
      <c r="R126">
        <f>VLOOKUP(M126,工作表1!$A$3:$B$1000,2,FALSE)</f>
        <v>4.125</v>
      </c>
      <c r="S126" t="str">
        <f>VLOOKUP(M126,工作表1!$A$3:$C$1000,3,FALSE)</f>
        <v>2032/11/15</v>
      </c>
      <c r="T126">
        <f t="shared" si="38"/>
        <v>3.6084999999999998</v>
      </c>
      <c r="U126">
        <f t="shared" si="36"/>
        <v>0.51650000000000018</v>
      </c>
      <c r="V126" s="43">
        <f t="shared" si="49"/>
        <v>46157</v>
      </c>
      <c r="W126" s="43">
        <f t="shared" si="39"/>
        <v>46112</v>
      </c>
      <c r="X126" s="45">
        <f t="shared" si="50"/>
        <v>0.94578729281767959</v>
      </c>
      <c r="Y126" s="45">
        <f t="shared" si="51"/>
        <v>1.5447598955574056</v>
      </c>
      <c r="Z126" s="47">
        <f t="shared" si="52"/>
        <v>100.97442303150439</v>
      </c>
      <c r="AA126" s="47">
        <f t="shared" si="53"/>
        <v>112.01648936942951</v>
      </c>
      <c r="AB126" s="45">
        <f t="shared" si="54"/>
        <v>3.9405000000000001</v>
      </c>
      <c r="AC126" s="2" t="str">
        <f t="shared" si="40"/>
        <v>TY1</v>
      </c>
      <c r="AD126">
        <f t="shared" si="41"/>
        <v>112.125</v>
      </c>
      <c r="AE126">
        <f t="shared" si="42"/>
        <v>111.953125</v>
      </c>
      <c r="AF126" s="49">
        <f t="shared" si="69"/>
        <v>0.171875</v>
      </c>
      <c r="AG126" s="3">
        <f t="shared" si="55"/>
        <v>112.01648936942951</v>
      </c>
      <c r="AH126">
        <f t="shared" si="56"/>
        <v>111.66679665973454</v>
      </c>
      <c r="AI126" s="51">
        <f t="shared" si="57"/>
        <v>0.34969270969496336</v>
      </c>
      <c r="AJ126" s="52">
        <f t="shared" si="58"/>
        <v>0.17781770969496336</v>
      </c>
      <c r="AK126" s="2">
        <v>46058</v>
      </c>
      <c r="AL126" t="str">
        <v>91282CPY</v>
      </c>
      <c r="AM126">
        <v>-7.85E-2</v>
      </c>
      <c r="AN126">
        <v>3.67062</v>
      </c>
      <c r="AO126">
        <v>0.89370000000000005</v>
      </c>
      <c r="AP126">
        <v>111.953125</v>
      </c>
      <c r="AQ126">
        <f>VLOOKUP(AL126,工作表1!$F$3:$G$1000,2,FALSE)</f>
        <v>4</v>
      </c>
      <c r="AR126" t="str">
        <f>VLOOKUP(AL126,工作表1!$F$3:$H$1000,3,FALSE)</f>
        <v>2033/1/31</v>
      </c>
      <c r="AS126">
        <f t="shared" si="43"/>
        <v>3.6084999999999998</v>
      </c>
      <c r="AT126">
        <f t="shared" si="44"/>
        <v>0.39150000000000018</v>
      </c>
      <c r="AU126" s="43">
        <f t="shared" si="59"/>
        <v>46234</v>
      </c>
      <c r="AV126" s="43">
        <f t="shared" si="45"/>
        <v>46203</v>
      </c>
      <c r="AW126" s="45">
        <f t="shared" si="60"/>
        <v>6.6298342541436461E-2</v>
      </c>
      <c r="AX126" s="45">
        <f t="shared" si="61"/>
        <v>1.6443805343222584</v>
      </c>
      <c r="AY126" s="47">
        <f t="shared" si="62"/>
        <v>100.13889507891436</v>
      </c>
      <c r="AZ126" s="47">
        <f t="shared" si="63"/>
        <v>111.66679665973454</v>
      </c>
      <c r="BA126" s="43"/>
      <c r="BC126" s="2">
        <v>46057</v>
      </c>
      <c r="BD126" t="str">
        <v>91282CHC</v>
      </c>
      <c r="BE126">
        <v>-3.0047999999999999</v>
      </c>
      <c r="BF126">
        <v>3.70662</v>
      </c>
      <c r="BG126">
        <v>0.86040000000000005</v>
      </c>
      <c r="BH126">
        <v>111.28125</v>
      </c>
      <c r="BI126">
        <f>VLOOKUP(BD126,工作表1!$K$3:$L$1000,2,FALSE)</f>
        <v>3.375</v>
      </c>
      <c r="BJ126" t="str">
        <f>VLOOKUP(BD126,工作表1!$K$3:$M$1000,3,FALSE)</f>
        <v>2033/5/15</v>
      </c>
      <c r="BK126">
        <f t="shared" si="46"/>
        <v>3.6360000000000001</v>
      </c>
      <c r="BL126">
        <f t="shared" si="47"/>
        <v>-0.26100000000000012</v>
      </c>
      <c r="BM126" s="43">
        <f t="shared" si="64"/>
        <v>46157</v>
      </c>
      <c r="BN126" s="43">
        <f t="shared" si="48"/>
        <v>46295</v>
      </c>
      <c r="BO126" s="45">
        <f t="shared" si="65"/>
        <v>0.76450276243093929</v>
      </c>
      <c r="BP126" s="45">
        <f t="shared" si="66"/>
        <v>2.955941118595323</v>
      </c>
      <c r="BQ126" s="47">
        <f t="shared" si="67"/>
        <v>95.567308225027801</v>
      </c>
      <c r="BR126" s="47">
        <f t="shared" si="68"/>
        <v>110.43942162019304</v>
      </c>
    </row>
    <row r="127" spans="2:70" x14ac:dyDescent="0.25">
      <c r="B127" s="2">
        <f ca="1"/>
        <v>46057</v>
      </c>
      <c r="C127">
        <f ca="1"/>
        <v>111.28125</v>
      </c>
      <c r="D127">
        <f ca="1"/>
        <v>111.265625</v>
      </c>
      <c r="E127">
        <f t="shared" ca="1" si="70"/>
        <v>111.59375</v>
      </c>
      <c r="F127" s="2">
        <v>46059</v>
      </c>
      <c r="G127">
        <v>3.61815</v>
      </c>
      <c r="H127" s="43">
        <v>46062</v>
      </c>
      <c r="I127">
        <v>3.9636</v>
      </c>
      <c r="J127" s="2"/>
      <c r="L127" s="2">
        <v>46057</v>
      </c>
      <c r="M127" t="str">
        <v>91282CFV</v>
      </c>
      <c r="N127">
        <v>0.25040000000000001</v>
      </c>
      <c r="O127">
        <v>3.6156100000000002</v>
      </c>
      <c r="P127">
        <v>0.90029999999999999</v>
      </c>
      <c r="Q127">
        <v>111.609375</v>
      </c>
      <c r="R127">
        <f>VLOOKUP(M127,工作表1!$A$3:$B$1000,2,FALSE)</f>
        <v>4.125</v>
      </c>
      <c r="S127" t="str">
        <f>VLOOKUP(M127,工作表1!$A$3:$C$1000,3,FALSE)</f>
        <v>2032/11/15</v>
      </c>
      <c r="T127">
        <f t="shared" si="38"/>
        <v>3.6360000000000001</v>
      </c>
      <c r="U127">
        <f t="shared" si="36"/>
        <v>0.48899999999999988</v>
      </c>
      <c r="V127" s="43">
        <f t="shared" si="49"/>
        <v>46157</v>
      </c>
      <c r="W127" s="43">
        <f t="shared" si="39"/>
        <v>46112</v>
      </c>
      <c r="X127" s="45">
        <f t="shared" si="50"/>
        <v>0.93439226519337015</v>
      </c>
      <c r="Y127" s="45">
        <f t="shared" si="51"/>
        <v>1.5446662377961098</v>
      </c>
      <c r="Z127" s="47">
        <f t="shared" si="52"/>
        <v>100.52157727925557</v>
      </c>
      <c r="AA127" s="47">
        <f t="shared" si="53"/>
        <v>111.5154367324386</v>
      </c>
      <c r="AB127" s="45">
        <f t="shared" si="54"/>
        <v>4.0438999999999998</v>
      </c>
      <c r="AC127" s="2" t="str">
        <f t="shared" si="40"/>
        <v>TY1</v>
      </c>
      <c r="AD127">
        <f t="shared" si="41"/>
        <v>111.609375</v>
      </c>
      <c r="AE127">
        <f t="shared" si="42"/>
        <v>111.4375</v>
      </c>
      <c r="AF127" s="49">
        <f t="shared" si="69"/>
        <v>0.171875</v>
      </c>
      <c r="AG127" s="3">
        <f t="shared" si="55"/>
        <v>111.5154367324386</v>
      </c>
      <c r="AH127">
        <f t="shared" si="56"/>
        <v>111.15175231821569</v>
      </c>
      <c r="AI127" s="51">
        <f t="shared" si="57"/>
        <v>0.36368441422291653</v>
      </c>
      <c r="AJ127" s="52">
        <f t="shared" si="58"/>
        <v>0.19180941422291653</v>
      </c>
      <c r="AK127" s="2">
        <v>46057</v>
      </c>
      <c r="AL127" t="str">
        <v>91282CPY</v>
      </c>
      <c r="AM127">
        <v>-0.5554</v>
      </c>
      <c r="AN127">
        <v>3.7101999999999999</v>
      </c>
      <c r="AO127">
        <v>0.89370000000000005</v>
      </c>
      <c r="AP127">
        <v>111.4375</v>
      </c>
      <c r="AQ127">
        <f>VLOOKUP(AL127,工作表1!$F$3:$G$1000,2,FALSE)</f>
        <v>4</v>
      </c>
      <c r="AR127" t="str">
        <f>VLOOKUP(AL127,工作表1!$F$3:$H$1000,3,FALSE)</f>
        <v>2033/1/31</v>
      </c>
      <c r="AS127">
        <f t="shared" si="43"/>
        <v>3.6360000000000001</v>
      </c>
      <c r="AT127">
        <f t="shared" si="44"/>
        <v>0.36399999999999988</v>
      </c>
      <c r="AU127" s="43">
        <f t="shared" si="59"/>
        <v>46234</v>
      </c>
      <c r="AV127" s="43">
        <f t="shared" si="45"/>
        <v>46203</v>
      </c>
      <c r="AW127" s="45">
        <f t="shared" si="60"/>
        <v>5.5248618784530384E-2</v>
      </c>
      <c r="AX127" s="45">
        <f t="shared" si="61"/>
        <v>1.6442897146749413</v>
      </c>
      <c r="AY127" s="47">
        <f t="shared" si="62"/>
        <v>99.669900498844157</v>
      </c>
      <c r="AZ127" s="47">
        <f t="shared" si="63"/>
        <v>111.15175231821569</v>
      </c>
      <c r="BA127" s="43"/>
      <c r="BC127" s="2">
        <v>46056</v>
      </c>
      <c r="BD127" t="str">
        <v>91282CHC</v>
      </c>
      <c r="BE127">
        <v>-2.8523999999999998</v>
      </c>
      <c r="BF127">
        <v>3.7058200000000001</v>
      </c>
      <c r="BG127">
        <v>0.86040000000000005</v>
      </c>
      <c r="BH127">
        <v>111.28125</v>
      </c>
      <c r="BI127">
        <f>VLOOKUP(BD127,工作表1!$K$3:$L$1000,2,FALSE)</f>
        <v>3.375</v>
      </c>
      <c r="BJ127" t="str">
        <f>VLOOKUP(BD127,工作表1!$K$3:$M$1000,3,FALSE)</f>
        <v>2033/5/15</v>
      </c>
      <c r="BK127">
        <f t="shared" si="46"/>
        <v>3.6369199999999999</v>
      </c>
      <c r="BL127">
        <f t="shared" si="47"/>
        <v>-0.26191999999999993</v>
      </c>
      <c r="BM127" s="43">
        <f t="shared" si="64"/>
        <v>46157</v>
      </c>
      <c r="BN127" s="43">
        <f t="shared" si="48"/>
        <v>46295</v>
      </c>
      <c r="BO127" s="45">
        <f t="shared" si="65"/>
        <v>0.75517955801104975</v>
      </c>
      <c r="BP127" s="45">
        <f t="shared" si="66"/>
        <v>2.9558644895178992</v>
      </c>
      <c r="BQ127" s="47">
        <f t="shared" si="67"/>
        <v>95.567378679716612</v>
      </c>
      <c r="BR127" s="47">
        <f t="shared" si="68"/>
        <v>110.43753660039508</v>
      </c>
    </row>
    <row r="128" spans="2:70" x14ac:dyDescent="0.25">
      <c r="B128" s="2">
        <f ca="1"/>
        <v>46056</v>
      </c>
      <c r="C128">
        <f ca="1"/>
        <v>111.28125</v>
      </c>
      <c r="D128" t="str">
        <f ca="1"/>
        <v>#N/A N/A</v>
      </c>
      <c r="E128">
        <f t="shared" ca="1" si="70"/>
        <v>111.265625</v>
      </c>
      <c r="F128" s="2">
        <v>46058</v>
      </c>
      <c r="G128">
        <v>3.6084999999999998</v>
      </c>
      <c r="H128" s="43">
        <v>46059</v>
      </c>
      <c r="I128">
        <v>3.9740000000000002</v>
      </c>
      <c r="J128" s="2"/>
      <c r="L128" s="2">
        <v>46056</v>
      </c>
      <c r="M128" t="str">
        <v>91282CFV</v>
      </c>
      <c r="N128">
        <v>0.69359999999999999</v>
      </c>
      <c r="O128">
        <v>3.5331700000000001</v>
      </c>
      <c r="P128">
        <v>0.90029999999999999</v>
      </c>
      <c r="Q128">
        <v>111.59375</v>
      </c>
      <c r="R128">
        <f>VLOOKUP(M128,工作表1!$A$3:$B$1000,2,FALSE)</f>
        <v>4.125</v>
      </c>
      <c r="S128" t="str">
        <f>VLOOKUP(M128,工作表1!$A$3:$C$1000,3,FALSE)</f>
        <v>2032/11/15</v>
      </c>
      <c r="T128">
        <f t="shared" si="38"/>
        <v>3.6369199999999999</v>
      </c>
      <c r="U128">
        <f t="shared" si="36"/>
        <v>0.48808000000000007</v>
      </c>
      <c r="V128" s="43">
        <f t="shared" si="49"/>
        <v>46157</v>
      </c>
      <c r="W128" s="43">
        <f t="shared" si="39"/>
        <v>46112</v>
      </c>
      <c r="X128" s="45">
        <f t="shared" si="50"/>
        <v>0.92299723756906082</v>
      </c>
      <c r="Y128" s="45">
        <f t="shared" si="51"/>
        <v>1.5445725800348142</v>
      </c>
      <c r="Z128" s="47">
        <f t="shared" si="52"/>
        <v>100.52192671104882</v>
      </c>
      <c r="AA128" s="47">
        <f t="shared" si="53"/>
        <v>111.51342566879715</v>
      </c>
      <c r="AB128" s="45">
        <f t="shared" si="54"/>
        <v>4.0438999999999998</v>
      </c>
      <c r="AC128" s="2" t="str">
        <f t="shared" si="40"/>
        <v>TY1</v>
      </c>
      <c r="AD128">
        <f t="shared" si="41"/>
        <v>111.59375</v>
      </c>
      <c r="AE128">
        <f t="shared" si="42"/>
        <v>111.421875</v>
      </c>
      <c r="AF128" s="49">
        <f t="shared" si="69"/>
        <v>0.171875</v>
      </c>
      <c r="AG128" s="3">
        <f t="shared" si="55"/>
        <v>111.51342566879715</v>
      </c>
      <c r="AH128">
        <f t="shared" si="56"/>
        <v>111.14967182780865</v>
      </c>
      <c r="AI128" s="51">
        <f t="shared" si="57"/>
        <v>0.36375384098850816</v>
      </c>
      <c r="AJ128" s="52">
        <f t="shared" si="58"/>
        <v>0.19187884098850816</v>
      </c>
      <c r="AK128" s="2">
        <v>46056</v>
      </c>
      <c r="AL128" t="str">
        <v>91282CPY</v>
      </c>
      <c r="AM128">
        <v>-6.5299999999999997E-2</v>
      </c>
      <c r="AN128">
        <v>3.6780400000000002</v>
      </c>
      <c r="AO128">
        <v>0.89370000000000005</v>
      </c>
      <c r="AP128">
        <v>111.421875</v>
      </c>
      <c r="AQ128">
        <f>VLOOKUP(AL128,工作表1!$F$3:$G$1000,2,FALSE)</f>
        <v>4</v>
      </c>
      <c r="AR128" t="str">
        <f>VLOOKUP(AL128,工作表1!$F$3:$H$1000,3,FALSE)</f>
        <v>2033/1/31</v>
      </c>
      <c r="AS128">
        <f t="shared" si="43"/>
        <v>3.6369199999999999</v>
      </c>
      <c r="AT128">
        <f t="shared" si="44"/>
        <v>0.36308000000000007</v>
      </c>
      <c r="AU128" s="43">
        <f t="shared" si="59"/>
        <v>46234</v>
      </c>
      <c r="AV128" s="43">
        <f t="shared" si="45"/>
        <v>46203</v>
      </c>
      <c r="AW128" s="45">
        <f t="shared" si="60"/>
        <v>4.4198895027624308E-2</v>
      </c>
      <c r="AX128" s="45">
        <f t="shared" si="61"/>
        <v>1.6441988950276243</v>
      </c>
      <c r="AY128" s="47">
        <f t="shared" si="62"/>
        <v>99.669968601401479</v>
      </c>
      <c r="AZ128" s="47">
        <f t="shared" si="63"/>
        <v>111.14967182780865</v>
      </c>
      <c r="BA128" s="43"/>
      <c r="BC128" s="2">
        <v>46055</v>
      </c>
      <c r="BD128" t="str">
        <v>91282CHC</v>
      </c>
      <c r="BE128">
        <v>-3.363</v>
      </c>
      <c r="BF128">
        <v>3.73001</v>
      </c>
      <c r="BG128">
        <v>0.86040000000000005</v>
      </c>
      <c r="BH128">
        <v>111.28125</v>
      </c>
      <c r="BI128">
        <f>VLOOKUP(BD128,工作表1!$K$3:$L$1000,2,FALSE)</f>
        <v>3.375</v>
      </c>
      <c r="BJ128" t="str">
        <f>VLOOKUP(BD128,工作表1!$K$3:$M$1000,3,FALSE)</f>
        <v>2033/5/15</v>
      </c>
      <c r="BK128">
        <f t="shared" si="46"/>
        <v>3.6376499999999998</v>
      </c>
      <c r="BL128">
        <f t="shared" si="47"/>
        <v>-0.26264999999999983</v>
      </c>
      <c r="BM128" s="43">
        <f t="shared" si="64"/>
        <v>46157</v>
      </c>
      <c r="BN128" s="43">
        <f t="shared" si="48"/>
        <v>46295</v>
      </c>
      <c r="BO128" s="45">
        <f t="shared" si="65"/>
        <v>0.7458563535911602</v>
      </c>
      <c r="BP128" s="45">
        <f t="shared" si="66"/>
        <v>2.9557878604404753</v>
      </c>
      <c r="BQ128" s="47">
        <f t="shared" si="67"/>
        <v>95.532269982255016</v>
      </c>
      <c r="BR128" s="47">
        <f t="shared" si="68"/>
        <v>110.39462394237282</v>
      </c>
    </row>
    <row r="129" spans="2:70" x14ac:dyDescent="0.25">
      <c r="B129" s="2">
        <f ca="1"/>
        <v>46055</v>
      </c>
      <c r="C129">
        <f ca="1"/>
        <v>111.28125</v>
      </c>
      <c r="D129">
        <f ca="1"/>
        <v>111.609375</v>
      </c>
      <c r="E129" t="str">
        <f t="shared" ca="1" si="70"/>
        <v>#N/A N/A</v>
      </c>
      <c r="F129" s="2">
        <v>46057</v>
      </c>
      <c r="G129">
        <v>3.6360000000000001</v>
      </c>
      <c r="H129" s="43">
        <v>46058</v>
      </c>
      <c r="I129">
        <v>3.9405000000000001</v>
      </c>
      <c r="J129" s="2"/>
      <c r="L129" s="2">
        <v>46055</v>
      </c>
      <c r="M129" t="str">
        <v>91282CFV</v>
      </c>
      <c r="N129">
        <v>0.13950000000000001</v>
      </c>
      <c r="O129">
        <v>3.6420699999999999</v>
      </c>
      <c r="P129">
        <v>0.90029999999999999</v>
      </c>
      <c r="Q129">
        <v>111.59375</v>
      </c>
      <c r="R129">
        <f>VLOOKUP(M129,工作表1!$A$3:$B$1000,2,FALSE)</f>
        <v>4.125</v>
      </c>
      <c r="S129" t="str">
        <f>VLOOKUP(M129,工作表1!$A$3:$C$1000,3,FALSE)</f>
        <v>2032/11/15</v>
      </c>
      <c r="T129">
        <f t="shared" si="38"/>
        <v>3.6376499999999998</v>
      </c>
      <c r="U129">
        <f t="shared" si="36"/>
        <v>0.48735000000000017</v>
      </c>
      <c r="V129" s="43">
        <f t="shared" si="49"/>
        <v>46157</v>
      </c>
      <c r="W129" s="43">
        <f t="shared" si="39"/>
        <v>46112</v>
      </c>
      <c r="X129" s="45">
        <f t="shared" si="50"/>
        <v>0.91160220994475138</v>
      </c>
      <c r="Y129" s="45">
        <f t="shared" si="51"/>
        <v>1.5444789222735187</v>
      </c>
      <c r="Z129" s="47">
        <f t="shared" si="52"/>
        <v>100.48523918045754</v>
      </c>
      <c r="AA129" s="47">
        <f t="shared" si="53"/>
        <v>111.47024898610763</v>
      </c>
      <c r="AB129" s="45">
        <f t="shared" si="54"/>
        <v>4.0517000000000003</v>
      </c>
      <c r="AC129" s="2" t="str">
        <f t="shared" si="40"/>
        <v>TY1</v>
      </c>
      <c r="AD129">
        <f t="shared" si="41"/>
        <v>111.59375</v>
      </c>
      <c r="AE129">
        <f t="shared" si="42"/>
        <v>111.421875</v>
      </c>
      <c r="AF129" s="49">
        <f t="shared" si="69"/>
        <v>0.171875</v>
      </c>
      <c r="AG129" s="3">
        <f t="shared" si="55"/>
        <v>111.47024898610763</v>
      </c>
      <c r="AH129">
        <f t="shared" si="56"/>
        <v>111.12485852062004</v>
      </c>
      <c r="AI129" s="51">
        <f t="shared" si="57"/>
        <v>0.345390465487597</v>
      </c>
      <c r="AJ129" s="52">
        <f t="shared" si="58"/>
        <v>0.173515465487597</v>
      </c>
      <c r="AK129" s="2">
        <v>46055</v>
      </c>
      <c r="AL129" t="str">
        <v>91282CPY</v>
      </c>
      <c r="AM129">
        <v>-0.14149999999999999</v>
      </c>
      <c r="AN129">
        <v>3.6805599999999998</v>
      </c>
      <c r="AO129">
        <v>0.89370000000000005</v>
      </c>
      <c r="AP129">
        <v>111.421875</v>
      </c>
      <c r="AQ129">
        <f>VLOOKUP(AL129,工作表1!$F$3:$G$1000,2,FALSE)</f>
        <v>4</v>
      </c>
      <c r="AR129" t="str">
        <f>VLOOKUP(AL129,工作表1!$F$3:$H$1000,3,FALSE)</f>
        <v>2033/1/31</v>
      </c>
      <c r="AS129">
        <f t="shared" si="43"/>
        <v>3.6376499999999998</v>
      </c>
      <c r="AT129">
        <f t="shared" si="44"/>
        <v>0.36235000000000017</v>
      </c>
      <c r="AU129" s="43">
        <f t="shared" si="59"/>
        <v>46234</v>
      </c>
      <c r="AV129" s="43">
        <f t="shared" si="45"/>
        <v>46203</v>
      </c>
      <c r="AW129" s="45">
        <f t="shared" si="60"/>
        <v>3.3149171270718231E-2</v>
      </c>
      <c r="AX129" s="45">
        <f t="shared" si="61"/>
        <v>1.6441080753803072</v>
      </c>
      <c r="AY129" s="47">
        <f t="shared" si="62"/>
        <v>99.649792857823343</v>
      </c>
      <c r="AZ129" s="47">
        <f t="shared" si="63"/>
        <v>111.12485852062004</v>
      </c>
      <c r="BA129" s="43"/>
      <c r="BC129" s="2">
        <v>46052</v>
      </c>
      <c r="BD129" t="str">
        <v>91282CHC</v>
      </c>
      <c r="BE129">
        <v>-3.0651000000000002</v>
      </c>
      <c r="BF129">
        <v>3.6901700000000002</v>
      </c>
      <c r="BG129">
        <v>0.86040000000000005</v>
      </c>
      <c r="BH129">
        <v>111.53125</v>
      </c>
      <c r="BI129">
        <f>VLOOKUP(BD129,工作表1!$K$3:$L$1000,2,FALSE)</f>
        <v>3.375</v>
      </c>
      <c r="BJ129" t="str">
        <f>VLOOKUP(BD129,工作表1!$K$3:$M$1000,3,FALSE)</f>
        <v>2033/5/15</v>
      </c>
      <c r="BK129">
        <f t="shared" si="46"/>
        <v>3.6307499999999999</v>
      </c>
      <c r="BL129">
        <f t="shared" si="47"/>
        <v>-0.25574999999999992</v>
      </c>
      <c r="BM129" s="43">
        <f t="shared" si="64"/>
        <v>46157</v>
      </c>
      <c r="BN129" s="43">
        <f t="shared" si="48"/>
        <v>46295</v>
      </c>
      <c r="BO129" s="45">
        <f t="shared" si="65"/>
        <v>0.73653314917127066</v>
      </c>
      <c r="BP129" s="45">
        <f t="shared" si="66"/>
        <v>2.9557112313630514</v>
      </c>
      <c r="BQ129" s="47">
        <f t="shared" si="67"/>
        <v>95.767000999614098</v>
      </c>
      <c r="BR129" s="47">
        <f t="shared" si="68"/>
        <v>110.6594252589084</v>
      </c>
    </row>
    <row r="130" spans="2:70" x14ac:dyDescent="0.25">
      <c r="B130" s="2">
        <f ca="1"/>
        <v>46052</v>
      </c>
      <c r="C130">
        <f ca="1"/>
        <v>111.53125</v>
      </c>
      <c r="D130">
        <f ca="1"/>
        <v>111.359375</v>
      </c>
      <c r="E130">
        <f t="shared" ca="1" si="70"/>
        <v>111.609375</v>
      </c>
      <c r="F130" s="2">
        <v>46056</v>
      </c>
      <c r="G130">
        <v>3.6369199999999999</v>
      </c>
      <c r="H130" s="43">
        <v>46057</v>
      </c>
      <c r="I130">
        <v>4.0438999999999998</v>
      </c>
      <c r="J130" s="2"/>
      <c r="L130" s="2">
        <v>46052</v>
      </c>
      <c r="M130" t="str">
        <v>91282CFV</v>
      </c>
      <c r="N130">
        <v>0.88349999999999995</v>
      </c>
      <c r="O130">
        <v>3.496</v>
      </c>
      <c r="P130">
        <v>0.90029999999999999</v>
      </c>
      <c r="Q130">
        <v>111.828125</v>
      </c>
      <c r="R130">
        <f>VLOOKUP(M130,工作表1!$A$3:$B$1000,2,FALSE)</f>
        <v>4.125</v>
      </c>
      <c r="S130" t="str">
        <f>VLOOKUP(M130,工作表1!$A$3:$C$1000,3,FALSE)</f>
        <v>2032/11/15</v>
      </c>
      <c r="T130">
        <f t="shared" si="38"/>
        <v>3.6307499999999999</v>
      </c>
      <c r="U130">
        <f t="shared" si="36"/>
        <v>0.49425000000000008</v>
      </c>
      <c r="V130" s="43">
        <f t="shared" si="49"/>
        <v>46157</v>
      </c>
      <c r="W130" s="43">
        <f t="shared" si="39"/>
        <v>46112</v>
      </c>
      <c r="X130" s="45">
        <f t="shared" si="50"/>
        <v>0.90020718232044195</v>
      </c>
      <c r="Y130" s="45">
        <f t="shared" si="51"/>
        <v>1.5443852645122229</v>
      </c>
      <c r="Z130" s="47">
        <f t="shared" si="52"/>
        <v>100.7210572318057</v>
      </c>
      <c r="AA130" s="47">
        <f t="shared" si="53"/>
        <v>111.72841802613461</v>
      </c>
      <c r="AB130" s="45">
        <f t="shared" si="54"/>
        <v>4.0103</v>
      </c>
      <c r="AC130" s="2" t="str">
        <f t="shared" si="40"/>
        <v>TY1</v>
      </c>
      <c r="AD130">
        <f t="shared" si="41"/>
        <v>111.828125</v>
      </c>
      <c r="AE130">
        <f t="shared" si="42"/>
        <v>111.65625</v>
      </c>
      <c r="AF130" s="49">
        <f t="shared" si="69"/>
        <v>0.171875</v>
      </c>
      <c r="AG130" s="3">
        <f t="shared" si="55"/>
        <v>111.72841802613461</v>
      </c>
      <c r="AH130">
        <f t="shared" si="56"/>
        <v>111.36401095817658</v>
      </c>
      <c r="AI130" s="51">
        <f t="shared" si="57"/>
        <v>0.36440706795802669</v>
      </c>
      <c r="AJ130" s="52">
        <f t="shared" si="58"/>
        <v>0.19253206795802669</v>
      </c>
      <c r="AK130" s="2">
        <v>46052</v>
      </c>
      <c r="AL130" t="str">
        <v>91282CPY</v>
      </c>
      <c r="AM130">
        <v>-0.25130000000000002</v>
      </c>
      <c r="AN130">
        <v>3.6524299999999998</v>
      </c>
      <c r="AO130">
        <v>0.89370000000000005</v>
      </c>
      <c r="AP130">
        <v>111.65625</v>
      </c>
      <c r="AQ130">
        <f>VLOOKUP(AL130,工作表1!$F$3:$G$1000,2,FALSE)</f>
        <v>4</v>
      </c>
      <c r="AR130" t="str">
        <f>VLOOKUP(AL130,工作表1!$F$3:$H$1000,3,FALSE)</f>
        <v>2033/1/31</v>
      </c>
      <c r="AS130">
        <f t="shared" si="43"/>
        <v>3.6307499999999999</v>
      </c>
      <c r="AT130">
        <f t="shared" si="44"/>
        <v>0.36925000000000008</v>
      </c>
      <c r="AU130" s="43">
        <f t="shared" si="59"/>
        <v>46234</v>
      </c>
      <c r="AV130" s="43">
        <f t="shared" si="45"/>
        <v>46203</v>
      </c>
      <c r="AW130" s="45">
        <f t="shared" si="60"/>
        <v>2.2099447513812154E-2</v>
      </c>
      <c r="AX130" s="45">
        <f t="shared" si="61"/>
        <v>1.6440172557329902</v>
      </c>
      <c r="AY130" s="47">
        <f t="shared" si="62"/>
        <v>99.868656022546148</v>
      </c>
      <c r="AZ130" s="47">
        <f t="shared" si="63"/>
        <v>111.36401095817658</v>
      </c>
      <c r="BA130" s="43"/>
      <c r="BC130" s="2">
        <v>46051</v>
      </c>
      <c r="BD130" t="str">
        <v>91282CHC</v>
      </c>
      <c r="BE130">
        <v>-3.1429999999999998</v>
      </c>
      <c r="BF130">
        <v>3.7045300000000001</v>
      </c>
      <c r="BG130">
        <v>0.86040000000000005</v>
      </c>
      <c r="BH130">
        <v>111.5625</v>
      </c>
      <c r="BI130">
        <f>VLOOKUP(BD130,工作表1!$K$3:$L$1000,2,FALSE)</f>
        <v>3.375</v>
      </c>
      <c r="BJ130" t="str">
        <f>VLOOKUP(BD130,工作表1!$K$3:$M$1000,3,FALSE)</f>
        <v>2033/5/15</v>
      </c>
      <c r="BK130">
        <f t="shared" si="46"/>
        <v>3.6301899999999998</v>
      </c>
      <c r="BL130">
        <f t="shared" si="47"/>
        <v>-0.25518999999999981</v>
      </c>
      <c r="BM130" s="43">
        <f t="shared" si="64"/>
        <v>46157</v>
      </c>
      <c r="BN130" s="43">
        <f t="shared" si="48"/>
        <v>46295</v>
      </c>
      <c r="BO130" s="45">
        <f t="shared" si="65"/>
        <v>0.70856353591160215</v>
      </c>
      <c r="BP130" s="45">
        <f t="shared" si="66"/>
        <v>2.9554813441307801</v>
      </c>
      <c r="BQ130" s="47">
        <f t="shared" si="67"/>
        <v>95.802124716871802</v>
      </c>
      <c r="BR130" s="47">
        <f t="shared" si="68"/>
        <v>110.6917361880368</v>
      </c>
    </row>
    <row r="131" spans="2:70" x14ac:dyDescent="0.25">
      <c r="B131" s="2">
        <f ca="1"/>
        <v>46051</v>
      </c>
      <c r="C131">
        <f ca="1"/>
        <v>111.5625</v>
      </c>
      <c r="D131">
        <f ca="1"/>
        <v>111.3125</v>
      </c>
      <c r="E131">
        <f t="shared" ca="1" si="70"/>
        <v>111.359375</v>
      </c>
      <c r="F131" s="2">
        <v>46055</v>
      </c>
      <c r="G131">
        <v>3.6376499999999998</v>
      </c>
      <c r="H131" s="43">
        <v>46056</v>
      </c>
      <c r="I131">
        <v>4.0438999999999998</v>
      </c>
      <c r="J131" s="2"/>
      <c r="L131" s="2">
        <v>46051</v>
      </c>
      <c r="M131" t="str">
        <v>91282CFV</v>
      </c>
      <c r="N131">
        <v>0.37709999999999999</v>
      </c>
      <c r="O131">
        <v>3.5972599999999999</v>
      </c>
      <c r="P131">
        <v>0.90029999999999999</v>
      </c>
      <c r="Q131">
        <v>111.859375</v>
      </c>
      <c r="R131">
        <f>VLOOKUP(M131,工作表1!$A$3:$B$1000,2,FALSE)</f>
        <v>4.125</v>
      </c>
      <c r="S131" t="str">
        <f>VLOOKUP(M131,工作表1!$A$3:$C$1000,3,FALSE)</f>
        <v>2032/11/15</v>
      </c>
      <c r="T131">
        <f t="shared" si="38"/>
        <v>3.6301899999999998</v>
      </c>
      <c r="U131">
        <f t="shared" si="36"/>
        <v>0.49481000000000019</v>
      </c>
      <c r="V131" s="43">
        <f t="shared" si="49"/>
        <v>46157</v>
      </c>
      <c r="W131" s="43">
        <f t="shared" si="39"/>
        <v>46112</v>
      </c>
      <c r="X131" s="45">
        <f t="shared" si="50"/>
        <v>0.86602209944751374</v>
      </c>
      <c r="Y131" s="45">
        <f t="shared" si="51"/>
        <v>1.5441042912283356</v>
      </c>
      <c r="Z131" s="47">
        <f t="shared" si="52"/>
        <v>100.7555035857212</v>
      </c>
      <c r="AA131" s="47">
        <f t="shared" si="53"/>
        <v>111.75886079715154</v>
      </c>
      <c r="AB131" s="45">
        <f t="shared" si="54"/>
        <v>4.0155000000000003</v>
      </c>
      <c r="AC131" s="2" t="str">
        <f t="shared" si="40"/>
        <v>TY1</v>
      </c>
      <c r="AD131">
        <f t="shared" si="41"/>
        <v>111.859375</v>
      </c>
      <c r="AE131">
        <f t="shared" si="42"/>
        <v>111.6875</v>
      </c>
      <c r="AF131" s="49">
        <f t="shared" si="69"/>
        <v>0.171875</v>
      </c>
      <c r="AG131" s="3">
        <f t="shared" si="55"/>
        <v>111.75886079715154</v>
      </c>
      <c r="AH131">
        <f t="shared" si="56"/>
        <v>111.22684012941386</v>
      </c>
      <c r="AI131" s="51">
        <f t="shared" si="57"/>
        <v>0.53202066773768308</v>
      </c>
      <c r="AJ131" s="52">
        <f t="shared" si="58"/>
        <v>0.36014566773768308</v>
      </c>
      <c r="AK131" s="2">
        <v>46051</v>
      </c>
      <c r="AL131" t="str">
        <v>91282CGM</v>
      </c>
      <c r="AM131">
        <v>0.65569999999999995</v>
      </c>
      <c r="AN131">
        <v>3.5812499999999998</v>
      </c>
      <c r="AO131">
        <v>0.86709999999999998</v>
      </c>
      <c r="AP131">
        <v>111.6875</v>
      </c>
      <c r="AQ131">
        <f>VLOOKUP(AL131,工作表1!$F$3:$G$1000,2,FALSE)</f>
        <v>3.5</v>
      </c>
      <c r="AR131" t="str">
        <f>VLOOKUP(AL131,工作表1!$F$3:$H$1000,3,FALSE)</f>
        <v>2033/2/15</v>
      </c>
      <c r="AS131">
        <f t="shared" si="43"/>
        <v>3.6301899999999998</v>
      </c>
      <c r="AT131">
        <f t="shared" si="44"/>
        <v>-0.13018999999999981</v>
      </c>
      <c r="AU131" s="43">
        <f t="shared" si="59"/>
        <v>46068</v>
      </c>
      <c r="AV131" s="43">
        <f t="shared" si="45"/>
        <v>46203</v>
      </c>
      <c r="AW131" s="45">
        <f t="shared" si="60"/>
        <v>1.5978260869565217</v>
      </c>
      <c r="AX131" s="45">
        <f t="shared" si="61"/>
        <v>3.0457712924359739</v>
      </c>
      <c r="AY131" s="47">
        <f t="shared" si="62"/>
        <v>96.794612788162993</v>
      </c>
      <c r="AZ131" s="47">
        <f t="shared" si="63"/>
        <v>111.22684012941386</v>
      </c>
      <c r="BA131" s="43"/>
      <c r="BC131" s="2">
        <v>46050</v>
      </c>
      <c r="BD131" t="str">
        <v>91282CHC</v>
      </c>
      <c r="BE131">
        <v>-2.5878999999999999</v>
      </c>
      <c r="BF131">
        <v>3.6893199999999999</v>
      </c>
      <c r="BG131">
        <v>0.86040000000000005</v>
      </c>
      <c r="BH131">
        <v>111.328125</v>
      </c>
      <c r="BI131">
        <f>VLOOKUP(BD131,工作表1!$K$3:$L$1000,2,FALSE)</f>
        <v>3.375</v>
      </c>
      <c r="BJ131" t="str">
        <f>VLOOKUP(BD131,工作表1!$K$3:$M$1000,3,FALSE)</f>
        <v>2033/5/15</v>
      </c>
      <c r="BK131">
        <f t="shared" si="46"/>
        <v>3.6375700000000002</v>
      </c>
      <c r="BL131">
        <f t="shared" si="47"/>
        <v>-0.26257000000000019</v>
      </c>
      <c r="BM131" s="43">
        <f t="shared" si="64"/>
        <v>46157</v>
      </c>
      <c r="BN131" s="43">
        <f t="shared" si="48"/>
        <v>46295</v>
      </c>
      <c r="BO131" s="45">
        <f t="shared" si="65"/>
        <v>0.69924033149171272</v>
      </c>
      <c r="BP131" s="45">
        <f t="shared" si="66"/>
        <v>2.9554047150533567</v>
      </c>
      <c r="BQ131" s="47">
        <f t="shared" si="67"/>
        <v>95.614772830789235</v>
      </c>
      <c r="BR131" s="47">
        <f t="shared" si="68"/>
        <v>110.47710744220154</v>
      </c>
    </row>
    <row r="132" spans="2:70" x14ac:dyDescent="0.25">
      <c r="B132" s="2">
        <f ca="1"/>
        <v>46050</v>
      </c>
      <c r="C132">
        <f ca="1"/>
        <v>111.328125</v>
      </c>
      <c r="D132">
        <f ca="1"/>
        <v>111.4375</v>
      </c>
      <c r="E132">
        <f t="shared" ca="1" si="70"/>
        <v>111.3125</v>
      </c>
      <c r="F132" s="2">
        <v>46052</v>
      </c>
      <c r="G132">
        <v>3.6307499999999999</v>
      </c>
      <c r="H132" s="43">
        <v>46055</v>
      </c>
      <c r="I132">
        <v>4.0517000000000003</v>
      </c>
      <c r="J132" s="2"/>
      <c r="L132" s="2">
        <v>46050</v>
      </c>
      <c r="M132" t="str">
        <v>91282CFV</v>
      </c>
      <c r="N132">
        <v>0.1351</v>
      </c>
      <c r="O132">
        <v>3.6482299999999999</v>
      </c>
      <c r="P132">
        <v>0.90029999999999999</v>
      </c>
      <c r="Q132">
        <v>111.640625</v>
      </c>
      <c r="R132">
        <f>VLOOKUP(M132,工作表1!$A$3:$B$1000,2,FALSE)</f>
        <v>4.125</v>
      </c>
      <c r="S132" t="str">
        <f>VLOOKUP(M132,工作表1!$A$3:$C$1000,3,FALSE)</f>
        <v>2032/11/15</v>
      </c>
      <c r="T132">
        <f t="shared" si="38"/>
        <v>3.6375700000000002</v>
      </c>
      <c r="U132">
        <f t="shared" ref="U132:U195" si="71">R132-T132</f>
        <v>0.48742999999999981</v>
      </c>
      <c r="V132" s="43">
        <f t="shared" si="49"/>
        <v>46157</v>
      </c>
      <c r="W132" s="43">
        <f t="shared" si="39"/>
        <v>46112</v>
      </c>
      <c r="X132" s="45">
        <f t="shared" si="50"/>
        <v>0.85462707182320441</v>
      </c>
      <c r="Y132" s="45">
        <f t="shared" si="51"/>
        <v>1.54401063346704</v>
      </c>
      <c r="Z132" s="47">
        <f t="shared" si="52"/>
        <v>100.55201741456831</v>
      </c>
      <c r="AA132" s="47">
        <f t="shared" si="53"/>
        <v>111.53165613427586</v>
      </c>
      <c r="AB132" s="45">
        <f t="shared" si="54"/>
        <v>4.0285000000000002</v>
      </c>
      <c r="AC132" s="2" t="str">
        <f t="shared" si="40"/>
        <v>TY1</v>
      </c>
      <c r="AD132">
        <f t="shared" si="41"/>
        <v>111.640625</v>
      </c>
      <c r="AE132">
        <f t="shared" si="42"/>
        <v>111.453125</v>
      </c>
      <c r="AF132" s="49">
        <f t="shared" si="69"/>
        <v>0.1875</v>
      </c>
      <c r="AG132" s="3">
        <f t="shared" si="55"/>
        <v>111.53165613427586</v>
      </c>
      <c r="AH132">
        <f t="shared" si="56"/>
        <v>111.01220748376913</v>
      </c>
      <c r="AI132" s="51">
        <f t="shared" si="57"/>
        <v>0.51944865050673172</v>
      </c>
      <c r="AJ132" s="52">
        <f t="shared" si="58"/>
        <v>0.33194865050673172</v>
      </c>
      <c r="AK132" s="2">
        <v>46050</v>
      </c>
      <c r="AL132" t="str">
        <v>91282CGM</v>
      </c>
      <c r="AM132">
        <v>1.2157</v>
      </c>
      <c r="AN132">
        <v>3.5490900000000001</v>
      </c>
      <c r="AO132">
        <v>0.86709999999999998</v>
      </c>
      <c r="AP132">
        <v>111.453125</v>
      </c>
      <c r="AQ132">
        <f>VLOOKUP(AL132,工作表1!$F$3:$G$1000,2,FALSE)</f>
        <v>3.5</v>
      </c>
      <c r="AR132" t="str">
        <f>VLOOKUP(AL132,工作表1!$F$3:$H$1000,3,FALSE)</f>
        <v>2033/2/15</v>
      </c>
      <c r="AS132">
        <f t="shared" si="43"/>
        <v>3.6375700000000002</v>
      </c>
      <c r="AT132">
        <f t="shared" si="44"/>
        <v>-0.13757000000000019</v>
      </c>
      <c r="AU132" s="43">
        <f t="shared" si="59"/>
        <v>46068</v>
      </c>
      <c r="AV132" s="43">
        <f t="shared" si="45"/>
        <v>46203</v>
      </c>
      <c r="AW132" s="45">
        <f t="shared" si="60"/>
        <v>1.5883152173913044</v>
      </c>
      <c r="AX132" s="45">
        <f t="shared" si="61"/>
        <v>3.0458494639666469</v>
      </c>
      <c r="AY132" s="47">
        <f t="shared" si="62"/>
        <v>96.607705507958556</v>
      </c>
      <c r="AZ132" s="47">
        <f t="shared" si="63"/>
        <v>111.01220748376913</v>
      </c>
      <c r="BA132" s="43"/>
      <c r="BC132" s="2">
        <v>46049</v>
      </c>
      <c r="BD132" t="str">
        <v>91282CHC</v>
      </c>
      <c r="BE132">
        <v>-1.8469</v>
      </c>
      <c r="BF132">
        <v>3.6456300000000001</v>
      </c>
      <c r="BG132">
        <v>0.86040000000000005</v>
      </c>
      <c r="BH132">
        <v>111.5</v>
      </c>
      <c r="BI132">
        <f>VLOOKUP(BD132,工作表1!$K$3:$L$1000,2,FALSE)</f>
        <v>3.375</v>
      </c>
      <c r="BJ132" t="str">
        <f>VLOOKUP(BD132,工作表1!$K$3:$M$1000,3,FALSE)</f>
        <v>2033/5/15</v>
      </c>
      <c r="BK132">
        <f t="shared" si="46"/>
        <v>3.6309999999999998</v>
      </c>
      <c r="BL132">
        <f t="shared" si="47"/>
        <v>-0.25599999999999978</v>
      </c>
      <c r="BM132" s="43">
        <f t="shared" si="64"/>
        <v>46157</v>
      </c>
      <c r="BN132" s="43">
        <f t="shared" si="48"/>
        <v>46295</v>
      </c>
      <c r="BO132" s="45">
        <f t="shared" si="65"/>
        <v>0.68991712707182318</v>
      </c>
      <c r="BP132" s="45">
        <f t="shared" si="66"/>
        <v>2.9553280859759328</v>
      </c>
      <c r="BQ132" s="47">
        <f t="shared" si="67"/>
        <v>95.786831061889387</v>
      </c>
      <c r="BR132" s="47">
        <f t="shared" si="68"/>
        <v>110.66921668704819</v>
      </c>
    </row>
    <row r="133" spans="2:70" x14ac:dyDescent="0.25">
      <c r="B133" s="2">
        <f ca="1"/>
        <v>46049</v>
      </c>
      <c r="C133">
        <f ca="1"/>
        <v>111.5</v>
      </c>
      <c r="D133">
        <f ca="1"/>
        <v>111.3125</v>
      </c>
      <c r="E133">
        <f t="shared" ref="E133:E143" ca="1" si="72">D132</f>
        <v>111.4375</v>
      </c>
      <c r="F133" s="2">
        <v>46051</v>
      </c>
      <c r="G133">
        <v>3.6301899999999998</v>
      </c>
      <c r="H133" s="43">
        <v>46052</v>
      </c>
      <c r="I133">
        <v>4.0103</v>
      </c>
      <c r="J133" s="2"/>
      <c r="L133" s="2">
        <v>46049</v>
      </c>
      <c r="M133" t="str">
        <v>91282CFV</v>
      </c>
      <c r="N133">
        <v>0.62039999999999995</v>
      </c>
      <c r="O133">
        <v>3.56033</v>
      </c>
      <c r="P133">
        <v>0.90029999999999999</v>
      </c>
      <c r="Q133">
        <v>111.796875</v>
      </c>
      <c r="R133">
        <f>VLOOKUP(M133,工作表1!$A$3:$B$1000,2,FALSE)</f>
        <v>4.125</v>
      </c>
      <c r="S133" t="str">
        <f>VLOOKUP(M133,工作表1!$A$3:$C$1000,3,FALSE)</f>
        <v>2032/11/15</v>
      </c>
      <c r="T133">
        <f t="shared" ref="T133:T196" si="73">INDEX($G:$G,MATCH(L133,$F:$F,0))</f>
        <v>3.6309999999999998</v>
      </c>
      <c r="U133">
        <f t="shared" si="71"/>
        <v>0.49400000000000022</v>
      </c>
      <c r="V133" s="43">
        <f t="shared" si="49"/>
        <v>46157</v>
      </c>
      <c r="W133" s="43">
        <f t="shared" ref="W133:W196" si="74">IF(WEEKDAY(DATE(YEAR(L133),(INT(MONTH(L133)/3)+1)*3+1,1)-1,2)=7,DATE(YEAR(L133),(INT(MONTH(L133)/3)+1)*3+1,1)-1-2,IF(WEEKDAY(DATE(YEAR(L133),(INT(MONTH(L133)/3)+1)*3+1,1)-1,2)=6,DATE(YEAR(L133),(INT(MONTH(L133)/3)+1)*3+1,1)-1-1,DATE(YEAR(L133),(INT(MONTH(L133)/3)+1)*3+1,1)-1))</f>
        <v>46112</v>
      </c>
      <c r="X133" s="45">
        <f t="shared" si="50"/>
        <v>0.84323204419889508</v>
      </c>
      <c r="Y133" s="45">
        <f t="shared" si="51"/>
        <v>1.5439169757057445</v>
      </c>
      <c r="Z133" s="47">
        <f t="shared" si="52"/>
        <v>100.70864139346229</v>
      </c>
      <c r="AA133" s="47">
        <f t="shared" si="53"/>
        <v>111.70181751610401</v>
      </c>
      <c r="AB133" s="45">
        <f t="shared" si="54"/>
        <v>4.0311000000000003</v>
      </c>
      <c r="AC133" s="2" t="str">
        <f t="shared" ref="AC133:AC196" si="75">IF(MOD(MONTH(L133),3)=0,"TY2","TY1")</f>
        <v>TY1</v>
      </c>
      <c r="AD133">
        <f t="shared" ref="AD133:AD196" si="76">IF(AC133="TY1",Q133,AP133)</f>
        <v>111.796875</v>
      </c>
      <c r="AE133">
        <f t="shared" ref="AE133:AE196" si="77">IF(AC133="TY1",AP133,BH133)</f>
        <v>111.625</v>
      </c>
      <c r="AF133" s="49">
        <f t="shared" si="69"/>
        <v>0.171875</v>
      </c>
      <c r="AG133" s="3">
        <f t="shared" si="55"/>
        <v>111.70181751610401</v>
      </c>
      <c r="AH133">
        <f t="shared" si="56"/>
        <v>111.18700062885362</v>
      </c>
      <c r="AI133" s="51">
        <f t="shared" si="57"/>
        <v>0.51481688725039021</v>
      </c>
      <c r="AJ133" s="52">
        <f t="shared" si="58"/>
        <v>0.34294188725039021</v>
      </c>
      <c r="AK133" s="2">
        <v>46049</v>
      </c>
      <c r="AL133" t="str">
        <v>91282CGM</v>
      </c>
      <c r="AM133">
        <v>1.4663999999999999</v>
      </c>
      <c r="AN133">
        <v>3.5255700000000001</v>
      </c>
      <c r="AO133">
        <v>0.86709999999999998</v>
      </c>
      <c r="AP133">
        <v>111.625</v>
      </c>
      <c r="AQ133">
        <f>VLOOKUP(AL133,工作表1!$F$3:$G$1000,2,FALSE)</f>
        <v>3.5</v>
      </c>
      <c r="AR133" t="str">
        <f>VLOOKUP(AL133,工作表1!$F$3:$H$1000,3,FALSE)</f>
        <v>2033/2/15</v>
      </c>
      <c r="AS133">
        <f t="shared" ref="AS133:AS196" si="78">INDEX($G:$G,MATCH(AK133,$F:$F,0))</f>
        <v>3.6309999999999998</v>
      </c>
      <c r="AT133">
        <f t="shared" ref="AT133:AT196" si="79">AQ133-AS133</f>
        <v>-0.13099999999999978</v>
      </c>
      <c r="AU133" s="43">
        <f t="shared" si="59"/>
        <v>46068</v>
      </c>
      <c r="AV133" s="43">
        <f t="shared" ref="AV133:AV196" si="80">IF(WEEKDAY(DATE(YEAR(AK133),(INT(MONTH(AK133)/3)+1)*3+4,1)-1,2)=7,DATE(YEAR(AK133),(INT(MONTH(AK133)/3)+1)*3+4,1)-1-2,IF(WEEKDAY(DATE(YEAR(AK133),(INT(MONTH(AK133)/3)+1)*3+4,1)-1,2)=6,DATE(YEAR(AK133),(INT(MONTH(AK133)/3)+1)*3+4,1)-1-1,DATE(YEAR(AK133),(INT(MONTH(AK133)/3)+1)*3+4,1)-1))</f>
        <v>46203</v>
      </c>
      <c r="AW133" s="45">
        <f t="shared" si="60"/>
        <v>1.5788043478260869</v>
      </c>
      <c r="AX133" s="45">
        <f t="shared" si="61"/>
        <v>3.0459276354973195</v>
      </c>
      <c r="AY133" s="47">
        <f t="shared" si="62"/>
        <v>96.764357080895408</v>
      </c>
      <c r="AZ133" s="47">
        <f t="shared" si="63"/>
        <v>111.18700062885362</v>
      </c>
      <c r="BA133" s="43"/>
      <c r="BC133" s="2">
        <v>46048</v>
      </c>
      <c r="BD133" t="str">
        <v>91282CHC</v>
      </c>
      <c r="BE133">
        <v>-1.3496999999999999</v>
      </c>
      <c r="BF133">
        <v>3.6373799999999998</v>
      </c>
      <c r="BG133">
        <v>0.86040000000000005</v>
      </c>
      <c r="BH133">
        <v>111.53125</v>
      </c>
      <c r="BI133">
        <f>VLOOKUP(BD133,工作表1!$K$3:$L$1000,2,FALSE)</f>
        <v>3.375</v>
      </c>
      <c r="BJ133" t="str">
        <f>VLOOKUP(BD133,工作表1!$K$3:$M$1000,3,FALSE)</f>
        <v>2033/5/15</v>
      </c>
      <c r="BK133">
        <f t="shared" ref="BK133:BK196" si="81">INDEX($G:$G,MATCH(BC133,$F:$F,0))</f>
        <v>3.6333500000000001</v>
      </c>
      <c r="BL133">
        <f t="shared" ref="BL133:BL196" si="82">BI133-BK133</f>
        <v>-0.25835000000000008</v>
      </c>
      <c r="BM133" s="43">
        <f t="shared" si="64"/>
        <v>46157</v>
      </c>
      <c r="BN133" s="43">
        <f t="shared" ref="BN133:BN196" si="83">IF(WEEKDAY(DATE(YEAR(BC133),(INT(MONTH(BC133)/3)+1)*3+7,1)-1,2)=7,DATE(YEAR(BC133),(INT(MONTH(BC133)/3)+1)*3+7,1)-1-2,IF(WEEKDAY(DATE(YEAR(BC133),(INT(MONTH(BC133)/3)+1)*3+7,1)-1,2)=6,DATE(YEAR(BC133),(INT(MONTH(BC133)/3)+1)*3+7,1)-1-1,DATE(YEAR(BC133),(INT(MONTH(BC133)/3)+1)*3+7,1)-1))</f>
        <v>46295</v>
      </c>
      <c r="BO133" s="45">
        <f t="shared" si="65"/>
        <v>0.68059392265193375</v>
      </c>
      <c r="BP133" s="45">
        <f t="shared" si="66"/>
        <v>2.9552514568985089</v>
      </c>
      <c r="BQ133" s="47">
        <f t="shared" si="67"/>
        <v>95.799107964454066</v>
      </c>
      <c r="BR133" s="47">
        <f t="shared" si="68"/>
        <v>110.68266194397975</v>
      </c>
    </row>
    <row r="134" spans="2:70" x14ac:dyDescent="0.25">
      <c r="B134" s="2">
        <f ca="1"/>
        <v>46048</v>
      </c>
      <c r="C134">
        <f ca="1"/>
        <v>111.53125</v>
      </c>
      <c r="D134">
        <f ca="1"/>
        <v>111.4375</v>
      </c>
      <c r="E134">
        <f t="shared" ca="1" si="72"/>
        <v>111.3125</v>
      </c>
      <c r="F134" s="2">
        <v>46050</v>
      </c>
      <c r="G134">
        <v>3.6375700000000002</v>
      </c>
      <c r="H134" s="43">
        <v>46051</v>
      </c>
      <c r="I134">
        <v>4.0155000000000003</v>
      </c>
      <c r="J134" s="2"/>
      <c r="L134" s="2">
        <v>46048</v>
      </c>
      <c r="M134" t="str">
        <v>91282CFV</v>
      </c>
      <c r="N134">
        <v>0.21179999999999999</v>
      </c>
      <c r="O134">
        <v>3.63802</v>
      </c>
      <c r="P134">
        <v>0.90029999999999999</v>
      </c>
      <c r="Q134">
        <v>111.828125</v>
      </c>
      <c r="R134">
        <f>VLOOKUP(M134,工作表1!$A$3:$B$1000,2,FALSE)</f>
        <v>4.125</v>
      </c>
      <c r="S134" t="str">
        <f>VLOOKUP(M134,工作表1!$A$3:$C$1000,3,FALSE)</f>
        <v>2032/11/15</v>
      </c>
      <c r="T134">
        <f t="shared" si="73"/>
        <v>3.6333500000000001</v>
      </c>
      <c r="U134">
        <f t="shared" si="71"/>
        <v>0.49164999999999992</v>
      </c>
      <c r="V134" s="43">
        <f t="shared" ref="V134:V197" si="84">COUPNCD(L133,S134,2,0)</f>
        <v>46157</v>
      </c>
      <c r="W134" s="43">
        <f t="shared" si="74"/>
        <v>46112</v>
      </c>
      <c r="X134" s="45">
        <f t="shared" ref="X134:X197" si="85">COUPDAYBS(L133,S134,2,1)/COUPDAYS(L133,S134,2,1)*R134/2</f>
        <v>0.83183701657458564</v>
      </c>
      <c r="Y134" s="45">
        <f t="shared" ref="Y134:Y197" si="86">(W134-L133)/365*R134+X134</f>
        <v>1.5438233179444487</v>
      </c>
      <c r="Z134" s="47">
        <f t="shared" ref="Z134:Z197" si="87">(Q134*P134+Y134)/(1+(O134/100)*(W134-L135)/360)-X134</f>
        <v>100.70337673144181</v>
      </c>
      <c r="AA134" s="47">
        <f t="shared" ref="AA134:AA197" si="88">(Z134-$AB$5*(W134-L133)/365+T134*(W134-L133)/360)/P134</f>
        <v>111.69385589347314</v>
      </c>
      <c r="AB134" s="45">
        <f t="shared" ref="AB134:AB197" si="89">INDEX(I:I,MATCH(L134,H:H,0))</f>
        <v>4.0126999999999997</v>
      </c>
      <c r="AC134" s="2" t="str">
        <f t="shared" si="75"/>
        <v>TY1</v>
      </c>
      <c r="AD134">
        <f t="shared" si="76"/>
        <v>111.828125</v>
      </c>
      <c r="AE134">
        <f t="shared" si="77"/>
        <v>111.65625</v>
      </c>
      <c r="AF134" s="49">
        <f t="shared" si="69"/>
        <v>0.171875</v>
      </c>
      <c r="AG134" s="3">
        <f t="shared" ref="AG134:AG197" si="90">IF(AC134="TY1",AA134,AZ134)</f>
        <v>111.69385589347314</v>
      </c>
      <c r="AH134">
        <f t="shared" ref="AH134:AH197" si="91">IF(AC134="TY1",AZ134,BR134)</f>
        <v>111.18134862152341</v>
      </c>
      <c r="AI134" s="51">
        <f t="shared" ref="AI134:AI197" si="92">AG134-AH134</f>
        <v>0.51250727194972967</v>
      </c>
      <c r="AJ134" s="52">
        <f t="shared" ref="AJ134:AJ197" si="93">AI134-AF134</f>
        <v>0.34063227194972967</v>
      </c>
      <c r="AK134" s="2">
        <v>46048</v>
      </c>
      <c r="AL134" t="str">
        <v>91282CGM</v>
      </c>
      <c r="AM134">
        <v>1.2379</v>
      </c>
      <c r="AN134">
        <v>3.5524200000000001</v>
      </c>
      <c r="AO134">
        <v>0.86709999999999998</v>
      </c>
      <c r="AP134">
        <v>111.65625</v>
      </c>
      <c r="AQ134">
        <f>VLOOKUP(AL134,工作表1!$F$3:$G$1000,2,FALSE)</f>
        <v>3.5</v>
      </c>
      <c r="AR134" t="str">
        <f>VLOOKUP(AL134,工作表1!$F$3:$H$1000,3,FALSE)</f>
        <v>2033/2/15</v>
      </c>
      <c r="AS134">
        <f t="shared" si="78"/>
        <v>3.6333500000000001</v>
      </c>
      <c r="AT134">
        <f t="shared" si="79"/>
        <v>-0.13335000000000008</v>
      </c>
      <c r="AU134" s="43">
        <f t="shared" ref="AU134:AU197" si="94">COUPNCD(AK133,AR134,2,0)</f>
        <v>46068</v>
      </c>
      <c r="AV134" s="43">
        <f t="shared" si="80"/>
        <v>46203</v>
      </c>
      <c r="AW134" s="45">
        <f t="shared" ref="AW134:AW197" si="95">COUPDAYBS(AK133,AR134,2,1)/COUPDAYS(AK133,AR134,2,1)*AQ134/2</f>
        <v>1.5692934782608696</v>
      </c>
      <c r="AX134" s="45">
        <f t="shared" ref="AX134:AX197" si="96">(AV134-AK133)/365*AQ134+AW134</f>
        <v>3.046005807027993</v>
      </c>
      <c r="AY134" s="47">
        <f t="shared" ref="AY134:AY197" si="97">(AP134*AO134+AX134)/(1+(AN134/100)*(AV134-AK135)/360)-AW134</f>
        <v>96.760765384395697</v>
      </c>
      <c r="AZ134" s="47">
        <f t="shared" ref="AZ134:AZ197" si="98">(AY134-$AB$5*(AV134-AK133)/365+AS134*(AV134-AK133)/360)/AO134</f>
        <v>111.18134862152341</v>
      </c>
      <c r="BA134" s="43"/>
      <c r="BC134" s="2">
        <v>46045</v>
      </c>
      <c r="BD134" t="str">
        <v>91282CHC</v>
      </c>
      <c r="BE134">
        <v>-1.77</v>
      </c>
      <c r="BF134">
        <v>3.6553900000000001</v>
      </c>
      <c r="BG134">
        <v>0.86040000000000005</v>
      </c>
      <c r="BH134">
        <v>111.359375</v>
      </c>
      <c r="BI134">
        <f>VLOOKUP(BD134,工作表1!$K$3:$L$1000,2,FALSE)</f>
        <v>3.375</v>
      </c>
      <c r="BJ134" t="str">
        <f>VLOOKUP(BD134,工作表1!$K$3:$M$1000,3,FALSE)</f>
        <v>2033/5/15</v>
      </c>
      <c r="BK134">
        <f t="shared" si="81"/>
        <v>3.63225</v>
      </c>
      <c r="BL134">
        <f t="shared" si="82"/>
        <v>-0.25724999999999998</v>
      </c>
      <c r="BM134" s="43">
        <f t="shared" ref="BM134:BM197" si="99">COUPNCD(BC133,BJ134,2,0)</f>
        <v>46157</v>
      </c>
      <c r="BN134" s="43">
        <f t="shared" si="83"/>
        <v>46295</v>
      </c>
      <c r="BO134" s="45">
        <f t="shared" ref="BO134:BO197" si="100">COUPDAYBS(BC133,BJ134,2,1)/COUPDAYS(BC133,BJ134,2,1)*BI134/2</f>
        <v>0.67127071823204421</v>
      </c>
      <c r="BP134" s="45">
        <f t="shared" ref="BP134:BP197" si="101">(BN134-BC133)/365*BI134+BO134</f>
        <v>2.9551748278210854</v>
      </c>
      <c r="BQ134" s="47">
        <f t="shared" ref="BQ134:BQ197" si="102">(BH134*BG134+BP134)/(1+(BF134/100)*(BN134-BC135)/360)-BO134</f>
        <v>95.642830736465768</v>
      </c>
      <c r="BR134" s="47">
        <f t="shared" ref="BR134:BR197" si="103">(BQ134-$AB$5*(BN134-BC133)/365+BK134*(BN134-BC133)/360)/BG134</f>
        <v>110.4974691740276</v>
      </c>
    </row>
    <row r="135" spans="2:70" x14ac:dyDescent="0.25">
      <c r="B135" s="2">
        <f ca="1"/>
        <v>46045</v>
      </c>
      <c r="C135">
        <f ca="1"/>
        <v>111.359375</v>
      </c>
      <c r="D135">
        <f ca="1"/>
        <v>111.3125</v>
      </c>
      <c r="E135">
        <f t="shared" ca="1" si="72"/>
        <v>111.4375</v>
      </c>
      <c r="F135" s="2">
        <v>46049</v>
      </c>
      <c r="G135">
        <v>3.6309999999999998</v>
      </c>
      <c r="H135" s="43">
        <v>46050</v>
      </c>
      <c r="I135">
        <v>4.0285000000000002</v>
      </c>
      <c r="J135" s="2"/>
      <c r="L135" s="2">
        <v>46045</v>
      </c>
      <c r="M135" t="str">
        <v>91282CFV</v>
      </c>
      <c r="N135">
        <v>0.14419999999999999</v>
      </c>
      <c r="O135">
        <v>3.6495899999999999</v>
      </c>
      <c r="P135">
        <v>0.90029999999999999</v>
      </c>
      <c r="Q135">
        <v>111.671875</v>
      </c>
      <c r="R135">
        <f>VLOOKUP(M135,工作表1!$A$3:$B$1000,2,FALSE)</f>
        <v>4.125</v>
      </c>
      <c r="S135" t="str">
        <f>VLOOKUP(M135,工作表1!$A$3:$C$1000,3,FALSE)</f>
        <v>2032/11/15</v>
      </c>
      <c r="T135">
        <f t="shared" si="73"/>
        <v>3.63225</v>
      </c>
      <c r="U135">
        <f t="shared" si="71"/>
        <v>0.49275000000000002</v>
      </c>
      <c r="V135" s="43">
        <f t="shared" si="84"/>
        <v>46157</v>
      </c>
      <c r="W135" s="43">
        <f t="shared" si="74"/>
        <v>46112</v>
      </c>
      <c r="X135" s="45">
        <f t="shared" si="85"/>
        <v>0.8204419889502762</v>
      </c>
      <c r="Y135" s="45">
        <f t="shared" si="86"/>
        <v>1.5437296601831529</v>
      </c>
      <c r="Z135" s="47">
        <f t="shared" si="87"/>
        <v>100.56257566641263</v>
      </c>
      <c r="AA135" s="47">
        <f t="shared" si="88"/>
        <v>111.53468169638212</v>
      </c>
      <c r="AB135" s="45">
        <f t="shared" si="89"/>
        <v>4.0206</v>
      </c>
      <c r="AC135" s="2" t="str">
        <f t="shared" si="75"/>
        <v>TY1</v>
      </c>
      <c r="AD135">
        <f t="shared" si="76"/>
        <v>111.671875</v>
      </c>
      <c r="AE135">
        <f t="shared" si="77"/>
        <v>111.484375</v>
      </c>
      <c r="AF135" s="49">
        <f t="shared" si="69"/>
        <v>0.1875</v>
      </c>
      <c r="AG135" s="3">
        <f t="shared" si="90"/>
        <v>111.53468169638212</v>
      </c>
      <c r="AH135">
        <f t="shared" si="91"/>
        <v>111.01655311034081</v>
      </c>
      <c r="AI135" s="51">
        <f t="shared" si="92"/>
        <v>0.51812858604131407</v>
      </c>
      <c r="AJ135" s="52">
        <f t="shared" si="93"/>
        <v>0.33062858604131407</v>
      </c>
      <c r="AK135" s="2">
        <v>46045</v>
      </c>
      <c r="AL135" t="str">
        <v>91282CGM</v>
      </c>
      <c r="AM135">
        <v>1.4220999999999999</v>
      </c>
      <c r="AN135">
        <v>3.5369999999999999</v>
      </c>
      <c r="AO135">
        <v>0.86709999999999998</v>
      </c>
      <c r="AP135">
        <v>111.484375</v>
      </c>
      <c r="AQ135">
        <f>VLOOKUP(AL135,工作表1!$F$3:$G$1000,2,FALSE)</f>
        <v>3.5</v>
      </c>
      <c r="AR135" t="str">
        <f>VLOOKUP(AL135,工作表1!$F$3:$H$1000,3,FALSE)</f>
        <v>2033/2/15</v>
      </c>
      <c r="AS135">
        <f t="shared" si="78"/>
        <v>3.63225</v>
      </c>
      <c r="AT135">
        <f t="shared" si="79"/>
        <v>-0.13224999999999998</v>
      </c>
      <c r="AU135" s="43">
        <f t="shared" si="94"/>
        <v>46068</v>
      </c>
      <c r="AV135" s="43">
        <f t="shared" si="80"/>
        <v>46203</v>
      </c>
      <c r="AW135" s="45">
        <f t="shared" si="95"/>
        <v>1.5597826086956521</v>
      </c>
      <c r="AX135" s="45">
        <f t="shared" si="96"/>
        <v>3.0460839785586655</v>
      </c>
      <c r="AY135" s="47">
        <f t="shared" si="97"/>
        <v>96.620652716816693</v>
      </c>
      <c r="AZ135" s="47">
        <f t="shared" si="98"/>
        <v>111.01655311034081</v>
      </c>
      <c r="BA135" s="43"/>
      <c r="BC135" s="2">
        <v>46044</v>
      </c>
      <c r="BD135" t="str">
        <v>91282CHC</v>
      </c>
      <c r="BE135">
        <v>-2.4396</v>
      </c>
      <c r="BF135">
        <v>3.6892</v>
      </c>
      <c r="BG135">
        <v>0.86040000000000005</v>
      </c>
      <c r="BH135">
        <v>111.3125</v>
      </c>
      <c r="BI135">
        <f>VLOOKUP(BD135,工作表1!$K$3:$L$1000,2,FALSE)</f>
        <v>3.375</v>
      </c>
      <c r="BJ135" t="str">
        <f>VLOOKUP(BD135,工作表1!$K$3:$M$1000,3,FALSE)</f>
        <v>2033/5/15</v>
      </c>
      <c r="BK135">
        <f t="shared" si="81"/>
        <v>3.6318999999999999</v>
      </c>
      <c r="BL135">
        <f t="shared" si="82"/>
        <v>-0.25689999999999991</v>
      </c>
      <c r="BM135" s="43">
        <f t="shared" si="99"/>
        <v>46157</v>
      </c>
      <c r="BN135" s="43">
        <f t="shared" si="83"/>
        <v>46295</v>
      </c>
      <c r="BO135" s="45">
        <f t="shared" si="100"/>
        <v>0.64330110497237569</v>
      </c>
      <c r="BP135" s="45">
        <f t="shared" si="101"/>
        <v>2.9549449405888142</v>
      </c>
      <c r="BQ135" s="47">
        <f t="shared" si="102"/>
        <v>95.599506085604119</v>
      </c>
      <c r="BR135" s="47">
        <f t="shared" si="103"/>
        <v>110.43877484551433</v>
      </c>
    </row>
    <row r="136" spans="2:70" x14ac:dyDescent="0.25">
      <c r="B136" s="2">
        <f ca="1"/>
        <v>46044</v>
      </c>
      <c r="C136">
        <f ca="1"/>
        <v>111.3125</v>
      </c>
      <c r="D136">
        <f ca="1"/>
        <v>111.5</v>
      </c>
      <c r="E136">
        <f t="shared" ca="1" si="72"/>
        <v>111.3125</v>
      </c>
      <c r="F136" s="2">
        <v>46048</v>
      </c>
      <c r="G136">
        <v>3.6333500000000001</v>
      </c>
      <c r="H136" s="43">
        <v>46049</v>
      </c>
      <c r="I136">
        <v>4.0311000000000003</v>
      </c>
      <c r="J136" s="2"/>
      <c r="L136" s="2">
        <v>46044</v>
      </c>
      <c r="M136" t="str">
        <v>91282CFV</v>
      </c>
      <c r="N136">
        <v>0.26169999999999999</v>
      </c>
      <c r="O136">
        <v>3.62934</v>
      </c>
      <c r="P136">
        <v>0.90029999999999999</v>
      </c>
      <c r="Q136">
        <v>111.59375</v>
      </c>
      <c r="R136">
        <f>VLOOKUP(M136,工作表1!$A$3:$B$1000,2,FALSE)</f>
        <v>4.125</v>
      </c>
      <c r="S136" t="str">
        <f>VLOOKUP(M136,工作表1!$A$3:$C$1000,3,FALSE)</f>
        <v>2032/11/15</v>
      </c>
      <c r="T136">
        <f t="shared" si="73"/>
        <v>3.6318999999999999</v>
      </c>
      <c r="U136">
        <f t="shared" si="71"/>
        <v>0.49310000000000009</v>
      </c>
      <c r="V136" s="43">
        <f t="shared" si="84"/>
        <v>46157</v>
      </c>
      <c r="W136" s="43">
        <f t="shared" si="74"/>
        <v>46112</v>
      </c>
      <c r="X136" s="45">
        <f t="shared" si="85"/>
        <v>0.78625690607734811</v>
      </c>
      <c r="Y136" s="45">
        <f t="shared" si="86"/>
        <v>1.5434486868992658</v>
      </c>
      <c r="Z136" s="47">
        <f t="shared" si="87"/>
        <v>100.52033246312126</v>
      </c>
      <c r="AA136" s="47">
        <f t="shared" si="88"/>
        <v>111.47998744333772</v>
      </c>
      <c r="AB136" s="45">
        <f t="shared" si="89"/>
        <v>4.0414000000000003</v>
      </c>
      <c r="AC136" s="2" t="str">
        <f t="shared" si="75"/>
        <v>TY1</v>
      </c>
      <c r="AD136">
        <f t="shared" si="76"/>
        <v>111.59375</v>
      </c>
      <c r="AE136">
        <f t="shared" si="77"/>
        <v>111.4375</v>
      </c>
      <c r="AF136" s="49">
        <f t="shared" si="69"/>
        <v>0.15625</v>
      </c>
      <c r="AG136" s="3">
        <f t="shared" si="90"/>
        <v>111.47998744333772</v>
      </c>
      <c r="AH136">
        <f t="shared" si="91"/>
        <v>110.95837425688511</v>
      </c>
      <c r="AI136" s="51">
        <f t="shared" si="92"/>
        <v>0.5216131864526119</v>
      </c>
      <c r="AJ136" s="52">
        <f t="shared" si="93"/>
        <v>0.3653631864526119</v>
      </c>
      <c r="AK136" s="2">
        <v>46044</v>
      </c>
      <c r="AL136" t="str">
        <v>91282CGM</v>
      </c>
      <c r="AM136">
        <v>0.70850000000000002</v>
      </c>
      <c r="AN136">
        <v>3.5896699999999999</v>
      </c>
      <c r="AO136">
        <v>0.86709999999999998</v>
      </c>
      <c r="AP136">
        <v>111.4375</v>
      </c>
      <c r="AQ136">
        <f>VLOOKUP(AL136,工作表1!$F$3:$G$1000,2,FALSE)</f>
        <v>3.5</v>
      </c>
      <c r="AR136" t="str">
        <f>VLOOKUP(AL136,工作表1!$F$3:$H$1000,3,FALSE)</f>
        <v>2033/2/15</v>
      </c>
      <c r="AS136">
        <f t="shared" si="78"/>
        <v>3.6318999999999999</v>
      </c>
      <c r="AT136">
        <f t="shared" si="79"/>
        <v>-0.13189999999999991</v>
      </c>
      <c r="AU136" s="43">
        <f t="shared" si="94"/>
        <v>46068</v>
      </c>
      <c r="AV136" s="43">
        <f t="shared" si="80"/>
        <v>46203</v>
      </c>
      <c r="AW136" s="45">
        <f t="shared" si="95"/>
        <v>1.53125</v>
      </c>
      <c r="AX136" s="45">
        <f t="shared" si="96"/>
        <v>3.046318493150685</v>
      </c>
      <c r="AY136" s="47">
        <f t="shared" si="97"/>
        <v>96.577292337931979</v>
      </c>
      <c r="AZ136" s="47">
        <f t="shared" si="98"/>
        <v>110.95837425688511</v>
      </c>
      <c r="BA136" s="43"/>
      <c r="BC136" s="2">
        <v>46043</v>
      </c>
      <c r="BD136" t="str">
        <v>91282CHC</v>
      </c>
      <c r="BE136">
        <v>-2.7067000000000001</v>
      </c>
      <c r="BF136">
        <v>3.6969799999999999</v>
      </c>
      <c r="BG136">
        <v>0.86040000000000005</v>
      </c>
      <c r="BH136">
        <v>111.375</v>
      </c>
      <c r="BI136">
        <f>VLOOKUP(BD136,工作表1!$K$3:$L$1000,2,FALSE)</f>
        <v>3.375</v>
      </c>
      <c r="BJ136" t="str">
        <f>VLOOKUP(BD136,工作表1!$K$3:$M$1000,3,FALSE)</f>
        <v>2033/5/15</v>
      </c>
      <c r="BK136">
        <f t="shared" si="81"/>
        <v>3.6316999999999999</v>
      </c>
      <c r="BL136">
        <f t="shared" si="82"/>
        <v>-0.25669999999999993</v>
      </c>
      <c r="BM136" s="43">
        <f t="shared" si="99"/>
        <v>46157</v>
      </c>
      <c r="BN136" s="43">
        <f t="shared" si="83"/>
        <v>46295</v>
      </c>
      <c r="BO136" s="45">
        <f t="shared" si="100"/>
        <v>0.63397790055248615</v>
      </c>
      <c r="BP136" s="45">
        <f t="shared" si="101"/>
        <v>2.9548683115113903</v>
      </c>
      <c r="BQ136" s="47">
        <f t="shared" si="102"/>
        <v>95.646425910887999</v>
      </c>
      <c r="BR136" s="47">
        <f t="shared" si="103"/>
        <v>110.49045829972789</v>
      </c>
    </row>
    <row r="137" spans="2:70" x14ac:dyDescent="0.25">
      <c r="B137" s="2">
        <f ca="1"/>
        <v>46043</v>
      </c>
      <c r="C137">
        <f ca="1"/>
        <v>111.375</v>
      </c>
      <c r="D137">
        <f ca="1"/>
        <v>111.109375</v>
      </c>
      <c r="E137">
        <f t="shared" ca="1" si="72"/>
        <v>111.5</v>
      </c>
      <c r="F137" s="2">
        <v>46045</v>
      </c>
      <c r="G137">
        <v>3.63225</v>
      </c>
      <c r="H137" s="43">
        <v>46048</v>
      </c>
      <c r="I137">
        <v>4.0126999999999997</v>
      </c>
      <c r="J137" s="2"/>
      <c r="L137" s="2">
        <v>46043</v>
      </c>
      <c r="M137" t="str">
        <v>91282CFV</v>
      </c>
      <c r="N137">
        <v>-5.1200000000000002E-2</v>
      </c>
      <c r="O137">
        <v>3.6831499999999999</v>
      </c>
      <c r="P137">
        <v>0.90029999999999999</v>
      </c>
      <c r="Q137">
        <v>111.65625</v>
      </c>
      <c r="R137">
        <f>VLOOKUP(M137,工作表1!$A$3:$B$1000,2,FALSE)</f>
        <v>4.125</v>
      </c>
      <c r="S137" t="str">
        <f>VLOOKUP(M137,工作表1!$A$3:$C$1000,3,FALSE)</f>
        <v>2032/11/15</v>
      </c>
      <c r="T137">
        <f t="shared" si="73"/>
        <v>3.6316999999999999</v>
      </c>
      <c r="U137">
        <f t="shared" si="71"/>
        <v>0.49330000000000007</v>
      </c>
      <c r="V137" s="43">
        <f t="shared" si="84"/>
        <v>46157</v>
      </c>
      <c r="W137" s="43">
        <f t="shared" si="74"/>
        <v>46112</v>
      </c>
      <c r="X137" s="45">
        <f t="shared" si="85"/>
        <v>0.77486187845303867</v>
      </c>
      <c r="Y137" s="45">
        <f t="shared" si="86"/>
        <v>1.5433550291379703</v>
      </c>
      <c r="Z137" s="47">
        <f t="shared" si="87"/>
        <v>100.5668381431731</v>
      </c>
      <c r="AA137" s="47">
        <f t="shared" si="88"/>
        <v>111.52903327854817</v>
      </c>
      <c r="AB137" s="45">
        <f t="shared" si="89"/>
        <v>4.0282999999999998</v>
      </c>
      <c r="AC137" s="2" t="str">
        <f t="shared" si="75"/>
        <v>TY1</v>
      </c>
      <c r="AD137">
        <f t="shared" si="76"/>
        <v>111.65625</v>
      </c>
      <c r="AE137">
        <f t="shared" si="77"/>
        <v>111.484375</v>
      </c>
      <c r="AF137" s="49">
        <f t="shared" si="69"/>
        <v>0.171875</v>
      </c>
      <c r="AG137" s="3">
        <f t="shared" si="90"/>
        <v>111.52903327854817</v>
      </c>
      <c r="AH137">
        <f t="shared" si="91"/>
        <v>111.01006884354067</v>
      </c>
      <c r="AI137" s="51">
        <f t="shared" si="92"/>
        <v>0.51896443500750422</v>
      </c>
      <c r="AJ137" s="52">
        <f t="shared" si="93"/>
        <v>0.34708943500750422</v>
      </c>
      <c r="AK137" s="2">
        <v>46043</v>
      </c>
      <c r="AL137" t="str">
        <v>91282CGM</v>
      </c>
      <c r="AM137">
        <v>0.94230000000000003</v>
      </c>
      <c r="AN137">
        <v>3.5728599999999999</v>
      </c>
      <c r="AO137">
        <v>0.86709999999999998</v>
      </c>
      <c r="AP137">
        <v>111.484375</v>
      </c>
      <c r="AQ137">
        <f>VLOOKUP(AL137,工作表1!$F$3:$G$1000,2,FALSE)</f>
        <v>3.5</v>
      </c>
      <c r="AR137" t="str">
        <f>VLOOKUP(AL137,工作表1!$F$3:$H$1000,3,FALSE)</f>
        <v>2033/2/15</v>
      </c>
      <c r="AS137">
        <f t="shared" si="78"/>
        <v>3.6316999999999999</v>
      </c>
      <c r="AT137">
        <f t="shared" si="79"/>
        <v>-0.13169999999999993</v>
      </c>
      <c r="AU137" s="43">
        <f t="shared" si="94"/>
        <v>46068</v>
      </c>
      <c r="AV137" s="43">
        <f t="shared" si="80"/>
        <v>46203</v>
      </c>
      <c r="AW137" s="45">
        <f t="shared" si="95"/>
        <v>1.5217391304347825</v>
      </c>
      <c r="AX137" s="45">
        <f t="shared" si="96"/>
        <v>3.0463966646813576</v>
      </c>
      <c r="AY137" s="47">
        <f t="shared" si="97"/>
        <v>96.624516984188446</v>
      </c>
      <c r="AZ137" s="47">
        <f t="shared" si="98"/>
        <v>111.01006884354067</v>
      </c>
      <c r="BA137" s="43"/>
      <c r="BC137" s="2">
        <v>46042</v>
      </c>
      <c r="BD137" t="str">
        <v>91282CHC</v>
      </c>
      <c r="BE137">
        <v>-4.5079000000000002</v>
      </c>
      <c r="BF137">
        <v>3.7738299999999998</v>
      </c>
      <c r="BG137">
        <v>0.86040000000000005</v>
      </c>
      <c r="BH137">
        <v>111.15625</v>
      </c>
      <c r="BI137">
        <f>VLOOKUP(BD137,工作表1!$K$3:$L$1000,2,FALSE)</f>
        <v>3.375</v>
      </c>
      <c r="BJ137" t="str">
        <f>VLOOKUP(BD137,工作表1!$K$3:$M$1000,3,FALSE)</f>
        <v>2033/5/15</v>
      </c>
      <c r="BK137">
        <f t="shared" si="81"/>
        <v>3.62805</v>
      </c>
      <c r="BL137">
        <f t="shared" si="82"/>
        <v>-0.25305</v>
      </c>
      <c r="BM137" s="43">
        <f t="shared" si="99"/>
        <v>46157</v>
      </c>
      <c r="BN137" s="43">
        <f t="shared" si="83"/>
        <v>46295</v>
      </c>
      <c r="BO137" s="45">
        <f t="shared" si="100"/>
        <v>0.62465469613259672</v>
      </c>
      <c r="BP137" s="45">
        <f t="shared" si="101"/>
        <v>2.9547916824339664</v>
      </c>
      <c r="BQ137" s="47">
        <f t="shared" si="102"/>
        <v>95.382451544083963</v>
      </c>
      <c r="BR137" s="47">
        <f t="shared" si="103"/>
        <v>110.17799681763387</v>
      </c>
    </row>
    <row r="138" spans="2:70" x14ac:dyDescent="0.25">
      <c r="B138" s="2">
        <f ca="1"/>
        <v>46042</v>
      </c>
      <c r="C138">
        <f ca="1"/>
        <v>111.15625</v>
      </c>
      <c r="D138">
        <f ca="1"/>
        <v>111.390625</v>
      </c>
      <c r="E138">
        <f t="shared" ca="1" si="72"/>
        <v>111.109375</v>
      </c>
      <c r="F138" s="2">
        <v>46044</v>
      </c>
      <c r="G138">
        <v>3.6318999999999999</v>
      </c>
      <c r="H138" s="43">
        <v>46045</v>
      </c>
      <c r="I138">
        <v>4.0206</v>
      </c>
      <c r="J138" s="2"/>
      <c r="L138" s="2">
        <v>46042</v>
      </c>
      <c r="M138" t="str">
        <v>91282CFV</v>
      </c>
      <c r="N138">
        <v>0.13109999999999999</v>
      </c>
      <c r="O138">
        <v>3.6558600000000001</v>
      </c>
      <c r="P138">
        <v>0.90029999999999999</v>
      </c>
      <c r="Q138">
        <v>111.421875</v>
      </c>
      <c r="R138">
        <f>VLOOKUP(M138,工作表1!$A$3:$B$1000,2,FALSE)</f>
        <v>4.125</v>
      </c>
      <c r="S138" t="str">
        <f>VLOOKUP(M138,工作表1!$A$3:$C$1000,3,FALSE)</f>
        <v>2032/11/15</v>
      </c>
      <c r="T138">
        <f t="shared" si="73"/>
        <v>3.62805</v>
      </c>
      <c r="U138">
        <f t="shared" si="71"/>
        <v>0.49695</v>
      </c>
      <c r="V138" s="43">
        <f t="shared" si="84"/>
        <v>46157</v>
      </c>
      <c r="W138" s="43">
        <f t="shared" si="74"/>
        <v>46112</v>
      </c>
      <c r="X138" s="45">
        <f t="shared" si="85"/>
        <v>0.76346685082872923</v>
      </c>
      <c r="Y138" s="45">
        <f t="shared" si="86"/>
        <v>1.5432613713766745</v>
      </c>
      <c r="Z138" s="47">
        <f t="shared" si="87"/>
        <v>100.3331851040158</v>
      </c>
      <c r="AA138" s="47">
        <f t="shared" si="88"/>
        <v>111.26615966433036</v>
      </c>
      <c r="AB138" s="45">
        <f t="shared" si="89"/>
        <v>4.0728</v>
      </c>
      <c r="AC138" s="2" t="str">
        <f t="shared" si="75"/>
        <v>TY1</v>
      </c>
      <c r="AD138">
        <f t="shared" si="76"/>
        <v>111.421875</v>
      </c>
      <c r="AE138">
        <f t="shared" si="77"/>
        <v>111.265625</v>
      </c>
      <c r="AF138" s="49">
        <f t="shared" si="69"/>
        <v>0.15625</v>
      </c>
      <c r="AG138" s="3">
        <f t="shared" si="90"/>
        <v>111.26615966433036</v>
      </c>
      <c r="AH138">
        <f t="shared" si="91"/>
        <v>110.71899159216117</v>
      </c>
      <c r="AI138" s="51">
        <f t="shared" si="92"/>
        <v>0.54716807216918539</v>
      </c>
      <c r="AJ138" s="52">
        <f t="shared" si="93"/>
        <v>0.39091807216918539</v>
      </c>
      <c r="AK138" s="2">
        <v>46042</v>
      </c>
      <c r="AL138" t="str">
        <v>91282CGM</v>
      </c>
      <c r="AM138">
        <v>-0.1638</v>
      </c>
      <c r="AN138">
        <v>3.6478199999999998</v>
      </c>
      <c r="AO138">
        <v>0.86709999999999998</v>
      </c>
      <c r="AP138">
        <v>111.265625</v>
      </c>
      <c r="AQ138">
        <f>VLOOKUP(AL138,工作表1!$F$3:$G$1000,2,FALSE)</f>
        <v>3.5</v>
      </c>
      <c r="AR138" t="str">
        <f>VLOOKUP(AL138,工作表1!$F$3:$H$1000,3,FALSE)</f>
        <v>2033/2/15</v>
      </c>
      <c r="AS138">
        <f t="shared" si="78"/>
        <v>3.62805</v>
      </c>
      <c r="AT138">
        <f t="shared" si="79"/>
        <v>-0.12805</v>
      </c>
      <c r="AU138" s="43">
        <f t="shared" si="94"/>
        <v>46068</v>
      </c>
      <c r="AV138" s="43">
        <f t="shared" si="80"/>
        <v>46203</v>
      </c>
      <c r="AW138" s="45">
        <f t="shared" si="95"/>
        <v>1.5122282608695652</v>
      </c>
      <c r="AX138" s="45">
        <f t="shared" si="96"/>
        <v>3.0464748362120311</v>
      </c>
      <c r="AY138" s="47">
        <f t="shared" si="97"/>
        <v>96.376058614129164</v>
      </c>
      <c r="AZ138" s="47">
        <f t="shared" si="98"/>
        <v>110.71899159216117</v>
      </c>
      <c r="BA138" s="43"/>
      <c r="BC138" s="2">
        <v>46038</v>
      </c>
      <c r="BD138" t="str">
        <v>91282CHC</v>
      </c>
      <c r="BE138">
        <v>-3.6673</v>
      </c>
      <c r="BF138">
        <v>3.7359200000000001</v>
      </c>
      <c r="BG138">
        <v>0.86040000000000005</v>
      </c>
      <c r="BH138">
        <v>111.5</v>
      </c>
      <c r="BI138">
        <f>VLOOKUP(BD138,工作表1!$K$3:$L$1000,2,FALSE)</f>
        <v>3.375</v>
      </c>
      <c r="BJ138" t="str">
        <f>VLOOKUP(BD138,工作表1!$K$3:$M$1000,3,FALSE)</f>
        <v>2033/5/15</v>
      </c>
      <c r="BK138">
        <f t="shared" si="81"/>
        <v>3.62887</v>
      </c>
      <c r="BL138">
        <f t="shared" si="82"/>
        <v>-0.25387000000000004</v>
      </c>
      <c r="BM138" s="43">
        <f t="shared" si="99"/>
        <v>46157</v>
      </c>
      <c r="BN138" s="43">
        <f t="shared" si="83"/>
        <v>46295</v>
      </c>
      <c r="BO138" s="45">
        <f t="shared" si="100"/>
        <v>0.61533149171270718</v>
      </c>
      <c r="BP138" s="45">
        <f t="shared" si="101"/>
        <v>2.9547150533565429</v>
      </c>
      <c r="BQ138" s="47">
        <f t="shared" si="102"/>
        <v>95.695352324160481</v>
      </c>
      <c r="BR138" s="47">
        <f t="shared" si="103"/>
        <v>110.53963608608547</v>
      </c>
    </row>
    <row r="139" spans="2:70" x14ac:dyDescent="0.25">
      <c r="B139" s="2">
        <f ca="1"/>
        <v>46038</v>
      </c>
      <c r="C139">
        <f ca="1"/>
        <v>111.5</v>
      </c>
      <c r="D139">
        <f ca="1"/>
        <v>111.625</v>
      </c>
      <c r="E139">
        <f t="shared" ca="1" si="72"/>
        <v>111.390625</v>
      </c>
      <c r="F139" s="2">
        <v>46043</v>
      </c>
      <c r="G139">
        <v>3.6316999999999999</v>
      </c>
      <c r="H139" s="43">
        <v>46044</v>
      </c>
      <c r="I139">
        <v>4.0414000000000003</v>
      </c>
      <c r="J139" s="2"/>
      <c r="L139" s="2">
        <v>46038</v>
      </c>
      <c r="M139" t="str">
        <v>91282CFV</v>
      </c>
      <c r="N139">
        <v>0.18310000000000001</v>
      </c>
      <c r="O139">
        <v>3.6436000000000002</v>
      </c>
      <c r="P139">
        <v>0.90029999999999999</v>
      </c>
      <c r="Q139">
        <v>111.75</v>
      </c>
      <c r="R139">
        <f>VLOOKUP(M139,工作表1!$A$3:$B$1000,2,FALSE)</f>
        <v>4.125</v>
      </c>
      <c r="S139" t="str">
        <f>VLOOKUP(M139,工作表1!$A$3:$C$1000,3,FALSE)</f>
        <v>2032/11/15</v>
      </c>
      <c r="T139">
        <f t="shared" si="73"/>
        <v>3.62887</v>
      </c>
      <c r="U139">
        <f t="shared" si="71"/>
        <v>0.49612999999999996</v>
      </c>
      <c r="V139" s="43">
        <f t="shared" si="84"/>
        <v>46157</v>
      </c>
      <c r="W139" s="43">
        <f t="shared" si="74"/>
        <v>46112</v>
      </c>
      <c r="X139" s="45">
        <f t="shared" si="85"/>
        <v>0.7520718232044199</v>
      </c>
      <c r="Y139" s="45">
        <f t="shared" si="86"/>
        <v>1.5431677136153787</v>
      </c>
      <c r="Z139" s="47">
        <f t="shared" si="87"/>
        <v>100.63004613004748</v>
      </c>
      <c r="AA139" s="47">
        <f t="shared" si="88"/>
        <v>111.5934925969057</v>
      </c>
      <c r="AB139" s="45">
        <f t="shared" si="89"/>
        <v>4.0125000000000002</v>
      </c>
      <c r="AC139" s="2" t="str">
        <f t="shared" si="75"/>
        <v>TY1</v>
      </c>
      <c r="AD139">
        <f t="shared" si="76"/>
        <v>111.75</v>
      </c>
      <c r="AE139">
        <f t="shared" si="77"/>
        <v>111.609375</v>
      </c>
      <c r="AF139" s="49">
        <f t="shared" si="69"/>
        <v>0.140625</v>
      </c>
      <c r="AG139" s="3">
        <f t="shared" si="90"/>
        <v>111.5934925969057</v>
      </c>
      <c r="AH139">
        <f t="shared" si="91"/>
        <v>111.07809075459741</v>
      </c>
      <c r="AI139" s="51">
        <f t="shared" si="92"/>
        <v>0.51540184230829311</v>
      </c>
      <c r="AJ139" s="52">
        <f t="shared" si="93"/>
        <v>0.37477684230829311</v>
      </c>
      <c r="AK139" s="2">
        <v>46038</v>
      </c>
      <c r="AL139" t="str">
        <v>91282CGM</v>
      </c>
      <c r="AM139">
        <v>0.46550000000000002</v>
      </c>
      <c r="AN139">
        <v>3.60209</v>
      </c>
      <c r="AO139">
        <v>0.86709999999999998</v>
      </c>
      <c r="AP139">
        <v>111.609375</v>
      </c>
      <c r="AQ139">
        <f>VLOOKUP(AL139,工作表1!$F$3:$G$1000,2,FALSE)</f>
        <v>3.5</v>
      </c>
      <c r="AR139" t="str">
        <f>VLOOKUP(AL139,工作表1!$F$3:$H$1000,3,FALSE)</f>
        <v>2033/2/15</v>
      </c>
      <c r="AS139">
        <f t="shared" si="78"/>
        <v>3.62887</v>
      </c>
      <c r="AT139">
        <f t="shared" si="79"/>
        <v>-0.12887000000000004</v>
      </c>
      <c r="AU139" s="43">
        <f t="shared" si="94"/>
        <v>46068</v>
      </c>
      <c r="AV139" s="43">
        <f t="shared" si="80"/>
        <v>46203</v>
      </c>
      <c r="AW139" s="45">
        <f t="shared" si="95"/>
        <v>1.5027173913043479</v>
      </c>
      <c r="AX139" s="45">
        <f t="shared" si="96"/>
        <v>3.0465530077427041</v>
      </c>
      <c r="AY139" s="47">
        <f t="shared" si="97"/>
        <v>96.689389406933927</v>
      </c>
      <c r="AZ139" s="47">
        <f t="shared" si="98"/>
        <v>111.07809075459741</v>
      </c>
      <c r="BA139" s="43"/>
      <c r="BC139" s="2">
        <v>46037</v>
      </c>
      <c r="BD139" t="str">
        <v>91282CHC</v>
      </c>
      <c r="BE139">
        <v>-2.3275000000000001</v>
      </c>
      <c r="BF139">
        <v>3.6664500000000002</v>
      </c>
      <c r="BG139">
        <v>0.86040000000000005</v>
      </c>
      <c r="BH139">
        <v>111.96875</v>
      </c>
      <c r="BI139">
        <f>VLOOKUP(BD139,工作表1!$K$3:$L$1000,2,FALSE)</f>
        <v>3.375</v>
      </c>
      <c r="BJ139" t="str">
        <f>VLOOKUP(BD139,工作表1!$K$3:$M$1000,3,FALSE)</f>
        <v>2033/5/15</v>
      </c>
      <c r="BK139">
        <f t="shared" si="81"/>
        <v>3.6301999999999999</v>
      </c>
      <c r="BL139">
        <f t="shared" si="82"/>
        <v>-0.25519999999999987</v>
      </c>
      <c r="BM139" s="43">
        <f t="shared" si="99"/>
        <v>46157</v>
      </c>
      <c r="BN139" s="43">
        <f t="shared" si="83"/>
        <v>46295</v>
      </c>
      <c r="BO139" s="45">
        <f t="shared" si="100"/>
        <v>0.57803867403314924</v>
      </c>
      <c r="BP139" s="45">
        <f t="shared" si="101"/>
        <v>2.9544085370468478</v>
      </c>
      <c r="BQ139" s="47">
        <f t="shared" si="102"/>
        <v>96.162454774379825</v>
      </c>
      <c r="BR139" s="47">
        <f t="shared" si="103"/>
        <v>111.07284216283875</v>
      </c>
    </row>
    <row r="140" spans="2:70" x14ac:dyDescent="0.25">
      <c r="B140" s="2">
        <f ca="1"/>
        <v>46037</v>
      </c>
      <c r="C140">
        <f ca="1"/>
        <v>111.96875</v>
      </c>
      <c r="D140" t="str">
        <f ca="1"/>
        <v>#N/A N/A</v>
      </c>
      <c r="E140">
        <f t="shared" ca="1" si="72"/>
        <v>111.625</v>
      </c>
      <c r="F140" s="2">
        <v>46042</v>
      </c>
      <c r="G140">
        <v>3.62805</v>
      </c>
      <c r="H140" s="43">
        <v>46043</v>
      </c>
      <c r="I140">
        <v>4.0282999999999998</v>
      </c>
      <c r="J140" s="2"/>
      <c r="L140" s="2">
        <v>46037</v>
      </c>
      <c r="M140" t="str">
        <v>91282CFV</v>
      </c>
      <c r="N140">
        <v>0.14349999999999999</v>
      </c>
      <c r="O140">
        <v>3.6524700000000001</v>
      </c>
      <c r="P140">
        <v>0.90029999999999999</v>
      </c>
      <c r="Q140">
        <v>112.21875</v>
      </c>
      <c r="R140">
        <f>VLOOKUP(M140,工作表1!$A$3:$B$1000,2,FALSE)</f>
        <v>4.125</v>
      </c>
      <c r="S140" t="str">
        <f>VLOOKUP(M140,工作表1!$A$3:$C$1000,3,FALSE)</f>
        <v>2032/11/15</v>
      </c>
      <c r="T140">
        <f t="shared" si="73"/>
        <v>3.6301999999999999</v>
      </c>
      <c r="U140">
        <f t="shared" si="71"/>
        <v>0.49480000000000013</v>
      </c>
      <c r="V140" s="43">
        <f t="shared" si="84"/>
        <v>46157</v>
      </c>
      <c r="W140" s="43">
        <f t="shared" si="74"/>
        <v>46112</v>
      </c>
      <c r="X140" s="45">
        <f t="shared" si="85"/>
        <v>0.70649171270718236</v>
      </c>
      <c r="Y140" s="45">
        <f t="shared" si="86"/>
        <v>1.5427930825701961</v>
      </c>
      <c r="Z140" s="47">
        <f t="shared" si="87"/>
        <v>101.08197454291316</v>
      </c>
      <c r="AA140" s="47">
        <f t="shared" si="88"/>
        <v>112.08546237114932</v>
      </c>
      <c r="AB140" s="45">
        <f t="shared" si="89"/>
        <v>3.9577</v>
      </c>
      <c r="AC140" s="2" t="str">
        <f t="shared" si="75"/>
        <v>TY1</v>
      </c>
      <c r="AD140">
        <f t="shared" si="76"/>
        <v>112.21875</v>
      </c>
      <c r="AE140">
        <f t="shared" si="77"/>
        <v>112.078125</v>
      </c>
      <c r="AF140" s="49">
        <f t="shared" si="69"/>
        <v>0.140625</v>
      </c>
      <c r="AG140" s="3">
        <f t="shared" si="90"/>
        <v>112.08546237114932</v>
      </c>
      <c r="AH140">
        <f t="shared" si="91"/>
        <v>111.57119005851018</v>
      </c>
      <c r="AI140" s="51">
        <f t="shared" si="92"/>
        <v>0.51427231263913598</v>
      </c>
      <c r="AJ140" s="52">
        <f t="shared" si="93"/>
        <v>0.37364731263913598</v>
      </c>
      <c r="AK140" s="2">
        <v>46037</v>
      </c>
      <c r="AL140" t="str">
        <v>91282CGM</v>
      </c>
      <c r="AM140">
        <v>0.7218</v>
      </c>
      <c r="AN140">
        <v>3.5848</v>
      </c>
      <c r="AO140">
        <v>0.86709999999999998</v>
      </c>
      <c r="AP140">
        <v>112.078125</v>
      </c>
      <c r="AQ140">
        <f>VLOOKUP(AL140,工作表1!$F$3:$G$1000,2,FALSE)</f>
        <v>3.5</v>
      </c>
      <c r="AR140" t="str">
        <f>VLOOKUP(AL140,工作表1!$F$3:$H$1000,3,FALSE)</f>
        <v>2033/2/15</v>
      </c>
      <c r="AS140">
        <f t="shared" si="78"/>
        <v>3.6301999999999999</v>
      </c>
      <c r="AT140">
        <f t="shared" si="79"/>
        <v>-0.13019999999999987</v>
      </c>
      <c r="AU140" s="43">
        <f t="shared" si="94"/>
        <v>46068</v>
      </c>
      <c r="AV140" s="43">
        <f t="shared" si="80"/>
        <v>46203</v>
      </c>
      <c r="AW140" s="45">
        <f t="shared" si="95"/>
        <v>1.4646739130434783</v>
      </c>
      <c r="AX140" s="45">
        <f t="shared" si="96"/>
        <v>3.0468656938653957</v>
      </c>
      <c r="AY140" s="47">
        <f t="shared" si="97"/>
        <v>97.125627644026423</v>
      </c>
      <c r="AZ140" s="47">
        <f t="shared" si="98"/>
        <v>111.57119005851018</v>
      </c>
      <c r="BA140" s="43"/>
      <c r="BC140" s="2">
        <v>46036</v>
      </c>
      <c r="BD140" t="str">
        <v>91282CHC</v>
      </c>
      <c r="BE140">
        <v>-2.8932000000000002</v>
      </c>
      <c r="BF140">
        <v>3.6715599999999999</v>
      </c>
      <c r="BG140">
        <v>0.86040000000000005</v>
      </c>
      <c r="BH140">
        <v>112.234375</v>
      </c>
      <c r="BI140">
        <f>VLOOKUP(BD140,工作表1!$K$3:$L$1000,2,FALSE)</f>
        <v>3.375</v>
      </c>
      <c r="BJ140" t="str">
        <f>VLOOKUP(BD140,工作表1!$K$3:$M$1000,3,FALSE)</f>
        <v>2033/5/15</v>
      </c>
      <c r="BK140">
        <f t="shared" si="81"/>
        <v>3.6269800000000001</v>
      </c>
      <c r="BL140">
        <f t="shared" si="82"/>
        <v>-0.25198000000000009</v>
      </c>
      <c r="BM140" s="43">
        <f t="shared" si="99"/>
        <v>46157</v>
      </c>
      <c r="BN140" s="43">
        <f t="shared" si="83"/>
        <v>46295</v>
      </c>
      <c r="BO140" s="45">
        <f t="shared" si="100"/>
        <v>0.56871546961325969</v>
      </c>
      <c r="BP140" s="45">
        <f t="shared" si="101"/>
        <v>2.9543319079694239</v>
      </c>
      <c r="BQ140" s="47">
        <f t="shared" si="102"/>
        <v>96.381267232594197</v>
      </c>
      <c r="BR140" s="47">
        <f t="shared" si="103"/>
        <v>111.32178234472086</v>
      </c>
    </row>
    <row r="141" spans="2:70" x14ac:dyDescent="0.25">
      <c r="B141" s="2">
        <f ca="1"/>
        <v>46036</v>
      </c>
      <c r="C141">
        <f ca="1"/>
        <v>112.234375</v>
      </c>
      <c r="D141" t="str">
        <f ca="1"/>
        <v>#N/A N/A</v>
      </c>
      <c r="E141" t="str">
        <f t="shared" ca="1" si="72"/>
        <v>#N/A N/A</v>
      </c>
      <c r="F141" s="2">
        <v>46038</v>
      </c>
      <c r="G141">
        <v>3.62887</v>
      </c>
      <c r="H141" s="43">
        <v>46042</v>
      </c>
      <c r="I141">
        <v>4.0728</v>
      </c>
      <c r="J141" s="2"/>
      <c r="L141" s="2">
        <v>46036</v>
      </c>
      <c r="M141" t="str">
        <v>91282CFV</v>
      </c>
      <c r="N141">
        <v>0.47170000000000001</v>
      </c>
      <c r="O141">
        <v>3.6056300000000001</v>
      </c>
      <c r="P141">
        <v>0.90029999999999999</v>
      </c>
      <c r="Q141">
        <v>112.46875</v>
      </c>
      <c r="R141">
        <f>VLOOKUP(M141,工作表1!$A$3:$B$1000,2,FALSE)</f>
        <v>4.125</v>
      </c>
      <c r="S141" t="str">
        <f>VLOOKUP(M141,工作表1!$A$3:$C$1000,3,FALSE)</f>
        <v>2032/11/15</v>
      </c>
      <c r="T141">
        <f t="shared" si="73"/>
        <v>3.6269800000000001</v>
      </c>
      <c r="U141">
        <f t="shared" si="71"/>
        <v>0.49801999999999991</v>
      </c>
      <c r="V141" s="43">
        <f t="shared" si="84"/>
        <v>46157</v>
      </c>
      <c r="W141" s="43">
        <f t="shared" si="74"/>
        <v>46112</v>
      </c>
      <c r="X141" s="45">
        <f t="shared" si="85"/>
        <v>0.69509668508287303</v>
      </c>
      <c r="Y141" s="45">
        <f t="shared" si="86"/>
        <v>1.5426994248089003</v>
      </c>
      <c r="Z141" s="47">
        <f t="shared" si="87"/>
        <v>101.31650064727907</v>
      </c>
      <c r="AA141" s="47">
        <f t="shared" si="88"/>
        <v>112.34264176910141</v>
      </c>
      <c r="AB141" s="45">
        <f t="shared" si="89"/>
        <v>3.9083999999999999</v>
      </c>
      <c r="AC141" s="2" t="str">
        <f t="shared" si="75"/>
        <v>TY1</v>
      </c>
      <c r="AD141">
        <f t="shared" si="76"/>
        <v>112.46875</v>
      </c>
      <c r="AE141">
        <f t="shared" si="77"/>
        <v>112.34375</v>
      </c>
      <c r="AF141" s="49">
        <f t="shared" si="69"/>
        <v>0.125</v>
      </c>
      <c r="AG141" s="3">
        <f t="shared" si="90"/>
        <v>112.34264176910141</v>
      </c>
      <c r="AH141">
        <f t="shared" si="91"/>
        <v>112.00169208616973</v>
      </c>
      <c r="AI141" s="51">
        <f t="shared" si="92"/>
        <v>0.34094968293167938</v>
      </c>
      <c r="AJ141" s="52">
        <f t="shared" si="93"/>
        <v>0.21594968293167938</v>
      </c>
      <c r="AK141" s="2">
        <v>46036</v>
      </c>
      <c r="AL141" t="str">
        <v>91282CPQ</v>
      </c>
      <c r="AM141">
        <v>0.49380000000000002</v>
      </c>
      <c r="AN141">
        <v>3.6032099999999998</v>
      </c>
      <c r="AO141">
        <v>0.88700000000000001</v>
      </c>
      <c r="AP141">
        <v>112.34375</v>
      </c>
      <c r="AQ141">
        <f>VLOOKUP(AL141,工作表1!$F$3:$G$1000,2,FALSE)</f>
        <v>3.875</v>
      </c>
      <c r="AR141" t="str">
        <f>VLOOKUP(AL141,工作表1!$F$3:$H$1000,3,FALSE)</f>
        <v>2032/12/31</v>
      </c>
      <c r="AS141">
        <f t="shared" si="78"/>
        <v>3.6269800000000001</v>
      </c>
      <c r="AT141">
        <f t="shared" si="79"/>
        <v>0.24801999999999991</v>
      </c>
      <c r="AU141" s="43">
        <f t="shared" si="94"/>
        <v>46203</v>
      </c>
      <c r="AV141" s="43">
        <f t="shared" si="80"/>
        <v>46203</v>
      </c>
      <c r="AW141" s="45">
        <f t="shared" si="95"/>
        <v>0.16056629834254144</v>
      </c>
      <c r="AX141" s="45">
        <f t="shared" si="96"/>
        <v>1.9228950654658292</v>
      </c>
      <c r="AY141" s="47">
        <f t="shared" si="97"/>
        <v>99.731551061558889</v>
      </c>
      <c r="AZ141" s="47">
        <f t="shared" si="98"/>
        <v>112.00169208616973</v>
      </c>
      <c r="BA141" s="43"/>
      <c r="BC141" s="2">
        <v>46035</v>
      </c>
      <c r="BD141" t="str">
        <v>91282CHC</v>
      </c>
      <c r="BE141">
        <v>-3.7846000000000002</v>
      </c>
      <c r="BF141">
        <v>3.71922</v>
      </c>
      <c r="BG141">
        <v>0.86040000000000005</v>
      </c>
      <c r="BH141">
        <v>112.03125</v>
      </c>
      <c r="BI141">
        <f>VLOOKUP(BD141,工作表1!$K$3:$L$1000,2,FALSE)</f>
        <v>3.375</v>
      </c>
      <c r="BJ141" t="str">
        <f>VLOOKUP(BD141,工作表1!$K$3:$M$1000,3,FALSE)</f>
        <v>2033/5/15</v>
      </c>
      <c r="BK141">
        <f t="shared" si="81"/>
        <v>3.63089</v>
      </c>
      <c r="BL141">
        <f t="shared" si="82"/>
        <v>-0.25588999999999995</v>
      </c>
      <c r="BM141" s="43">
        <f t="shared" si="99"/>
        <v>46157</v>
      </c>
      <c r="BN141" s="43">
        <f t="shared" si="83"/>
        <v>46295</v>
      </c>
      <c r="BO141" s="45">
        <f t="shared" si="100"/>
        <v>0.55939226519337015</v>
      </c>
      <c r="BP141" s="45">
        <f t="shared" si="101"/>
        <v>2.9542552788920005</v>
      </c>
      <c r="BQ141" s="47">
        <f t="shared" si="102"/>
        <v>96.178087728712356</v>
      </c>
      <c r="BR141" s="47">
        <f t="shared" si="103"/>
        <v>111.08620345164228</v>
      </c>
    </row>
    <row r="142" spans="2:70" x14ac:dyDescent="0.25">
      <c r="B142" s="2">
        <f ca="1"/>
        <v>46035</v>
      </c>
      <c r="C142">
        <f ca="1"/>
        <v>112.03125</v>
      </c>
      <c r="D142" t="str">
        <f ca="1"/>
        <v>#N/A N/A</v>
      </c>
      <c r="E142" t="str">
        <f t="shared" ca="1" si="72"/>
        <v>#N/A N/A</v>
      </c>
      <c r="F142" s="2">
        <v>46037</v>
      </c>
      <c r="G142">
        <v>3.6301999999999999</v>
      </c>
      <c r="H142" s="43">
        <v>46041</v>
      </c>
      <c r="I142">
        <v>4.0125000000000002</v>
      </c>
      <c r="J142" s="2"/>
      <c r="L142" s="2">
        <v>46035</v>
      </c>
      <c r="M142" t="str">
        <v>91282CFV</v>
      </c>
      <c r="N142">
        <v>0.27250000000000002</v>
      </c>
      <c r="O142">
        <v>3.6393399999999998</v>
      </c>
      <c r="P142">
        <v>0.90029999999999999</v>
      </c>
      <c r="Q142">
        <v>112.265625</v>
      </c>
      <c r="R142">
        <f>VLOOKUP(M142,工作表1!$A$3:$B$1000,2,FALSE)</f>
        <v>4.125</v>
      </c>
      <c r="S142" t="str">
        <f>VLOOKUP(M142,工作表1!$A$3:$C$1000,3,FALSE)</f>
        <v>2032/11/15</v>
      </c>
      <c r="T142">
        <f t="shared" si="73"/>
        <v>3.63089</v>
      </c>
      <c r="U142">
        <f t="shared" si="71"/>
        <v>0.49411000000000005</v>
      </c>
      <c r="V142" s="43">
        <f t="shared" si="84"/>
        <v>46157</v>
      </c>
      <c r="W142" s="43">
        <f t="shared" si="74"/>
        <v>46112</v>
      </c>
      <c r="X142" s="45">
        <f t="shared" si="85"/>
        <v>0.68370165745856348</v>
      </c>
      <c r="Y142" s="45">
        <f t="shared" si="86"/>
        <v>1.5426057670476045</v>
      </c>
      <c r="Z142" s="47">
        <f t="shared" si="87"/>
        <v>101.12883038629148</v>
      </c>
      <c r="AA142" s="47">
        <f t="shared" si="88"/>
        <v>112.132522453269</v>
      </c>
      <c r="AB142" s="45">
        <f t="shared" si="89"/>
        <v>3.9550999999999998</v>
      </c>
      <c r="AC142" s="2" t="str">
        <f t="shared" si="75"/>
        <v>TY1</v>
      </c>
      <c r="AD142">
        <f t="shared" si="76"/>
        <v>112.265625</v>
      </c>
      <c r="AE142">
        <f t="shared" si="77"/>
        <v>112.140625</v>
      </c>
      <c r="AF142" s="49">
        <f t="shared" si="69"/>
        <v>0.125</v>
      </c>
      <c r="AG142" s="3">
        <f t="shared" si="90"/>
        <v>112.132522453269</v>
      </c>
      <c r="AH142">
        <f t="shared" si="91"/>
        <v>111.78960541419629</v>
      </c>
      <c r="AI142" s="51">
        <f t="shared" si="92"/>
        <v>0.34291703907271653</v>
      </c>
      <c r="AJ142" s="52">
        <f t="shared" si="93"/>
        <v>0.21791703907271653</v>
      </c>
      <c r="AK142" s="2">
        <v>46035</v>
      </c>
      <c r="AL142" t="str">
        <v>91282CPQ</v>
      </c>
      <c r="AM142">
        <v>0.20039999999999999</v>
      </c>
      <c r="AN142">
        <v>3.6275900000000001</v>
      </c>
      <c r="AO142">
        <v>0.88700000000000001</v>
      </c>
      <c r="AP142">
        <v>112.140625</v>
      </c>
      <c r="AQ142">
        <f>VLOOKUP(AL142,工作表1!$F$3:$G$1000,2,FALSE)</f>
        <v>3.875</v>
      </c>
      <c r="AR142" t="str">
        <f>VLOOKUP(AL142,工作表1!$F$3:$H$1000,3,FALSE)</f>
        <v>2032/12/31</v>
      </c>
      <c r="AS142">
        <f t="shared" si="78"/>
        <v>3.63089</v>
      </c>
      <c r="AT142">
        <f t="shared" si="79"/>
        <v>0.24411000000000005</v>
      </c>
      <c r="AU142" s="43">
        <f t="shared" si="94"/>
        <v>46203</v>
      </c>
      <c r="AV142" s="43">
        <f t="shared" si="80"/>
        <v>46203</v>
      </c>
      <c r="AW142" s="45">
        <f t="shared" si="95"/>
        <v>0.14986187845303867</v>
      </c>
      <c r="AX142" s="45">
        <f t="shared" si="96"/>
        <v>1.9228070839324909</v>
      </c>
      <c r="AY142" s="47">
        <f t="shared" si="97"/>
        <v>99.543941981463647</v>
      </c>
      <c r="AZ142" s="47">
        <f t="shared" si="98"/>
        <v>111.78960541419629</v>
      </c>
      <c r="BA142" s="43"/>
      <c r="BC142" s="2">
        <v>46034</v>
      </c>
      <c r="BD142" t="str">
        <v>91282CHC</v>
      </c>
      <c r="BE142">
        <v>-3.9697</v>
      </c>
      <c r="BF142">
        <v>3.72525</v>
      </c>
      <c r="BG142">
        <v>0.86040000000000005</v>
      </c>
      <c r="BH142">
        <v>111.90625</v>
      </c>
      <c r="BI142">
        <f>VLOOKUP(BD142,工作表1!$K$3:$L$1000,2,FALSE)</f>
        <v>3.375</v>
      </c>
      <c r="BJ142" t="str">
        <f>VLOOKUP(BD142,工作表1!$K$3:$M$1000,3,FALSE)</f>
        <v>2033/5/15</v>
      </c>
      <c r="BK142">
        <f t="shared" si="81"/>
        <v>3.62785</v>
      </c>
      <c r="BL142">
        <f t="shared" si="82"/>
        <v>-0.25285000000000002</v>
      </c>
      <c r="BM142" s="43">
        <f t="shared" si="99"/>
        <v>46157</v>
      </c>
      <c r="BN142" s="43">
        <f t="shared" si="83"/>
        <v>46295</v>
      </c>
      <c r="BO142" s="45">
        <f t="shared" si="100"/>
        <v>0.55006906077348061</v>
      </c>
      <c r="BP142" s="45">
        <f t="shared" si="101"/>
        <v>2.9541786498145766</v>
      </c>
      <c r="BQ142" s="47">
        <f t="shared" si="102"/>
        <v>96.049297299137862</v>
      </c>
      <c r="BR142" s="47">
        <f t="shared" si="103"/>
        <v>110.93127466558963</v>
      </c>
    </row>
    <row r="143" spans="2:70" x14ac:dyDescent="0.25">
      <c r="B143" s="2">
        <f ca="1"/>
        <v>46034</v>
      </c>
      <c r="C143">
        <f ca="1"/>
        <v>111.90625</v>
      </c>
      <c r="D143" t="str">
        <f ca="1"/>
        <v>#N/A N/A</v>
      </c>
      <c r="E143" t="str">
        <f t="shared" ca="1" si="72"/>
        <v>#N/A N/A</v>
      </c>
      <c r="F143" s="2">
        <v>46036</v>
      </c>
      <c r="G143">
        <v>3.6269800000000001</v>
      </c>
      <c r="H143" s="43">
        <v>46038</v>
      </c>
      <c r="I143">
        <v>4.0125000000000002</v>
      </c>
      <c r="J143" s="2"/>
      <c r="L143" s="2">
        <v>46034</v>
      </c>
      <c r="M143" t="str">
        <v>91282CFV</v>
      </c>
      <c r="N143">
        <v>-0.1988</v>
      </c>
      <c r="O143">
        <v>3.7065600000000001</v>
      </c>
      <c r="P143">
        <v>0.90029999999999999</v>
      </c>
      <c r="Q143">
        <v>112.140625</v>
      </c>
      <c r="R143">
        <f>VLOOKUP(M143,工作表1!$A$3:$B$1000,2,FALSE)</f>
        <v>4.125</v>
      </c>
      <c r="S143" t="str">
        <f>VLOOKUP(M143,工作表1!$A$3:$C$1000,3,FALSE)</f>
        <v>2032/11/15</v>
      </c>
      <c r="T143">
        <f t="shared" si="73"/>
        <v>3.62785</v>
      </c>
      <c r="U143">
        <f t="shared" si="71"/>
        <v>0.49714999999999998</v>
      </c>
      <c r="V143" s="43">
        <f t="shared" si="84"/>
        <v>46157</v>
      </c>
      <c r="W143" s="43">
        <f t="shared" si="74"/>
        <v>46112</v>
      </c>
      <c r="X143" s="45">
        <f t="shared" si="85"/>
        <v>0.67230662983425415</v>
      </c>
      <c r="Y143" s="45">
        <f t="shared" si="86"/>
        <v>1.5425121092863088</v>
      </c>
      <c r="Z143" s="47">
        <f t="shared" si="87"/>
        <v>100.98263237285499</v>
      </c>
      <c r="AA143" s="47">
        <f t="shared" si="88"/>
        <v>111.96684103813142</v>
      </c>
      <c r="AB143" s="45">
        <f t="shared" si="89"/>
        <v>3.9550000000000001</v>
      </c>
      <c r="AC143" s="2" t="str">
        <f t="shared" si="75"/>
        <v>TY1</v>
      </c>
      <c r="AD143">
        <f t="shared" si="76"/>
        <v>112.140625</v>
      </c>
      <c r="AE143">
        <f t="shared" si="77"/>
        <v>112.015625</v>
      </c>
      <c r="AF143" s="49">
        <f t="shared" si="69"/>
        <v>0.125</v>
      </c>
      <c r="AG143" s="3">
        <f t="shared" si="90"/>
        <v>111.96684103813142</v>
      </c>
      <c r="AH143">
        <f t="shared" si="91"/>
        <v>111.62173592314339</v>
      </c>
      <c r="AI143" s="51">
        <f t="shared" si="92"/>
        <v>0.34510511498802998</v>
      </c>
      <c r="AJ143" s="52">
        <f t="shared" si="93"/>
        <v>0.22010511498802998</v>
      </c>
      <c r="AK143" s="2">
        <v>46034</v>
      </c>
      <c r="AL143" t="str">
        <v>91282CPQ</v>
      </c>
      <c r="AM143">
        <v>-0.38590000000000002</v>
      </c>
      <c r="AN143">
        <v>3.6643300000000001</v>
      </c>
      <c r="AO143">
        <v>0.88700000000000001</v>
      </c>
      <c r="AP143">
        <v>112.015625</v>
      </c>
      <c r="AQ143">
        <f>VLOOKUP(AL143,工作表1!$F$3:$G$1000,2,FALSE)</f>
        <v>3.875</v>
      </c>
      <c r="AR143" t="str">
        <f>VLOOKUP(AL143,工作表1!$F$3:$H$1000,3,FALSE)</f>
        <v>2032/12/31</v>
      </c>
      <c r="AS143">
        <f t="shared" si="78"/>
        <v>3.62785</v>
      </c>
      <c r="AT143">
        <f t="shared" si="79"/>
        <v>0.24714999999999998</v>
      </c>
      <c r="AU143" s="43">
        <f t="shared" si="94"/>
        <v>46203</v>
      </c>
      <c r="AV143" s="43">
        <f t="shared" si="80"/>
        <v>46203</v>
      </c>
      <c r="AW143" s="45">
        <f t="shared" si="95"/>
        <v>0.1391574585635359</v>
      </c>
      <c r="AX143" s="45">
        <f t="shared" si="96"/>
        <v>1.9227191023991521</v>
      </c>
      <c r="AY143" s="47">
        <f t="shared" si="97"/>
        <v>99.398775151956045</v>
      </c>
      <c r="AZ143" s="47">
        <f t="shared" si="98"/>
        <v>111.62173592314339</v>
      </c>
      <c r="BA143" s="43"/>
      <c r="BC143" s="2">
        <v>46031</v>
      </c>
      <c r="BD143" t="str">
        <v>91282CHC</v>
      </c>
      <c r="BE143">
        <v>-4.6700999999999997</v>
      </c>
      <c r="BF143">
        <v>3.74777</v>
      </c>
      <c r="BG143">
        <v>0.86040000000000005</v>
      </c>
      <c r="BH143">
        <v>112</v>
      </c>
      <c r="BI143">
        <f>VLOOKUP(BD143,工作表1!$K$3:$L$1000,2,FALSE)</f>
        <v>3.375</v>
      </c>
      <c r="BJ143" t="str">
        <f>VLOOKUP(BD143,工作表1!$K$3:$M$1000,3,FALSE)</f>
        <v>2033/5/15</v>
      </c>
      <c r="BK143">
        <f t="shared" si="81"/>
        <v>3.6270500000000001</v>
      </c>
      <c r="BL143">
        <f t="shared" si="82"/>
        <v>-0.25205000000000011</v>
      </c>
      <c r="BM143" s="43">
        <f t="shared" si="99"/>
        <v>46157</v>
      </c>
      <c r="BN143" s="43">
        <f t="shared" si="83"/>
        <v>46295</v>
      </c>
      <c r="BO143" s="45">
        <f t="shared" si="100"/>
        <v>0.54074585635359118</v>
      </c>
      <c r="BP143" s="45">
        <f t="shared" si="101"/>
        <v>2.9541020207371522</v>
      </c>
      <c r="BQ143" s="47">
        <f t="shared" si="102"/>
        <v>96.111731643984072</v>
      </c>
      <c r="BR143" s="47">
        <f t="shared" si="103"/>
        <v>111.00046476090822</v>
      </c>
    </row>
    <row r="144" spans="2:70" x14ac:dyDescent="0.25">
      <c r="B144" s="2">
        <f ca="1"/>
        <v>46031</v>
      </c>
      <c r="C144">
        <f ca="1"/>
        <v>112</v>
      </c>
      <c r="D144" t="str">
        <f ca="1"/>
        <v>#N/A N/A</v>
      </c>
      <c r="F144" s="2">
        <v>46035</v>
      </c>
      <c r="G144">
        <v>3.63089</v>
      </c>
      <c r="H144" s="43">
        <v>46037</v>
      </c>
      <c r="I144">
        <v>3.9577</v>
      </c>
      <c r="J144" s="2"/>
      <c r="L144" s="2">
        <v>46031</v>
      </c>
      <c r="M144" t="str">
        <v>91282CFV</v>
      </c>
      <c r="N144">
        <v>-0.48060000000000003</v>
      </c>
      <c r="O144">
        <v>3.7447400000000002</v>
      </c>
      <c r="P144">
        <v>0.90029999999999999</v>
      </c>
      <c r="Q144">
        <v>112.21875</v>
      </c>
      <c r="R144">
        <f>VLOOKUP(M144,工作表1!$A$3:$B$1000,2,FALSE)</f>
        <v>4.125</v>
      </c>
      <c r="S144" t="str">
        <f>VLOOKUP(M144,工作表1!$A$3:$C$1000,3,FALSE)</f>
        <v>2032/11/15</v>
      </c>
      <c r="T144">
        <f t="shared" si="73"/>
        <v>3.6270500000000001</v>
      </c>
      <c r="U144">
        <f t="shared" si="71"/>
        <v>0.49794999999999989</v>
      </c>
      <c r="V144" s="43">
        <f t="shared" si="84"/>
        <v>46157</v>
      </c>
      <c r="W144" s="43">
        <f t="shared" si="74"/>
        <v>46112</v>
      </c>
      <c r="X144" s="45">
        <f t="shared" si="85"/>
        <v>0.66091160220994483</v>
      </c>
      <c r="Y144" s="45">
        <f t="shared" si="86"/>
        <v>1.5424184515250134</v>
      </c>
      <c r="Z144" s="47">
        <f t="shared" si="87"/>
        <v>101.04453202092145</v>
      </c>
      <c r="AA144" s="47">
        <f t="shared" si="88"/>
        <v>112.03282251974758</v>
      </c>
      <c r="AB144" s="45">
        <f t="shared" si="89"/>
        <v>3.9472</v>
      </c>
      <c r="AC144" s="2" t="str">
        <f t="shared" si="75"/>
        <v>TY1</v>
      </c>
      <c r="AD144">
        <f t="shared" si="76"/>
        <v>112.21875</v>
      </c>
      <c r="AE144">
        <f t="shared" si="77"/>
        <v>112.109375</v>
      </c>
      <c r="AF144" s="49">
        <f t="shared" si="69"/>
        <v>0.109375</v>
      </c>
      <c r="AG144" s="3">
        <f t="shared" si="90"/>
        <v>112.03282251974758</v>
      </c>
      <c r="AH144">
        <f t="shared" si="91"/>
        <v>111.51795510114768</v>
      </c>
      <c r="AI144" s="51">
        <f t="shared" si="92"/>
        <v>0.51486741859990559</v>
      </c>
      <c r="AJ144" s="52">
        <f t="shared" si="93"/>
        <v>0.40549241859990559</v>
      </c>
      <c r="AK144" s="2">
        <v>46031</v>
      </c>
      <c r="AL144" t="str">
        <v>91282CGM</v>
      </c>
      <c r="AM144">
        <v>-0.76629999999999998</v>
      </c>
      <c r="AN144">
        <v>3.67611</v>
      </c>
      <c r="AO144">
        <v>0.86709999999999998</v>
      </c>
      <c r="AP144">
        <v>112.109375</v>
      </c>
      <c r="AQ144">
        <f>VLOOKUP(AL144,工作表1!$F$3:$G$1000,2,FALSE)</f>
        <v>3.5</v>
      </c>
      <c r="AR144" t="str">
        <f>VLOOKUP(AL144,工作表1!$F$3:$H$1000,3,FALSE)</f>
        <v>2033/2/15</v>
      </c>
      <c r="AS144">
        <f t="shared" si="78"/>
        <v>3.6270500000000001</v>
      </c>
      <c r="AT144">
        <f t="shared" si="79"/>
        <v>-0.12705000000000011</v>
      </c>
      <c r="AU144" s="43">
        <f t="shared" si="94"/>
        <v>46068</v>
      </c>
      <c r="AV144" s="43">
        <f t="shared" si="80"/>
        <v>46203</v>
      </c>
      <c r="AW144" s="45">
        <f t="shared" si="95"/>
        <v>1.4266304347826086</v>
      </c>
      <c r="AX144" s="45">
        <f t="shared" si="96"/>
        <v>3.0471783799880878</v>
      </c>
      <c r="AY144" s="47">
        <f t="shared" si="97"/>
        <v>97.090212998722663</v>
      </c>
      <c r="AZ144" s="47">
        <f t="shared" si="98"/>
        <v>111.51795510114768</v>
      </c>
      <c r="BA144" s="43"/>
      <c r="BC144" s="2">
        <v>46030</v>
      </c>
      <c r="BD144" t="str">
        <v>91282CHC</v>
      </c>
      <c r="BE144">
        <v>-4.9260000000000002</v>
      </c>
      <c r="BF144">
        <v>3.7188699999999999</v>
      </c>
      <c r="BG144">
        <v>0.86040000000000005</v>
      </c>
      <c r="BH144">
        <v>112.015625</v>
      </c>
      <c r="BI144">
        <f>VLOOKUP(BD144,工作表1!$K$3:$L$1000,2,FALSE)</f>
        <v>3.375</v>
      </c>
      <c r="BJ144" t="str">
        <f>VLOOKUP(BD144,工作表1!$K$3:$M$1000,3,FALSE)</f>
        <v>2033/5/15</v>
      </c>
      <c r="BK144">
        <f t="shared" si="81"/>
        <v>3.6082100000000001</v>
      </c>
      <c r="BL144">
        <f t="shared" si="82"/>
        <v>-0.23321000000000014</v>
      </c>
      <c r="BM144" s="43">
        <f t="shared" si="99"/>
        <v>46157</v>
      </c>
      <c r="BN144" s="43">
        <f t="shared" si="83"/>
        <v>46295</v>
      </c>
      <c r="BO144" s="45">
        <f t="shared" si="100"/>
        <v>0.51277624309392267</v>
      </c>
      <c r="BP144" s="45">
        <f t="shared" si="101"/>
        <v>2.9538721335048814</v>
      </c>
      <c r="BQ144" s="47">
        <f t="shared" si="102"/>
        <v>96.162855951314157</v>
      </c>
      <c r="BR144" s="47">
        <f t="shared" si="103"/>
        <v>111.03571822460086</v>
      </c>
    </row>
    <row r="145" spans="2:70" x14ac:dyDescent="0.25">
      <c r="B145" s="2">
        <f ca="1"/>
        <v>46030</v>
      </c>
      <c r="C145">
        <f ca="1"/>
        <v>112.015625</v>
      </c>
      <c r="D145" t="str">
        <f ca="1"/>
        <v>#N/A N/A</v>
      </c>
      <c r="F145" s="2">
        <v>46034</v>
      </c>
      <c r="G145">
        <v>3.62785</v>
      </c>
      <c r="H145" s="43">
        <v>46036</v>
      </c>
      <c r="I145">
        <v>3.9083999999999999</v>
      </c>
      <c r="J145" s="2"/>
      <c r="L145" s="2">
        <v>46030</v>
      </c>
      <c r="M145" t="str">
        <v>91282CFV</v>
      </c>
      <c r="N145">
        <v>0.38030000000000003</v>
      </c>
      <c r="O145">
        <v>3.60406</v>
      </c>
      <c r="P145">
        <v>0.90029999999999999</v>
      </c>
      <c r="Q145">
        <v>112.25</v>
      </c>
      <c r="R145">
        <f>VLOOKUP(M145,工作表1!$A$3:$B$1000,2,FALSE)</f>
        <v>4.125</v>
      </c>
      <c r="S145" t="str">
        <f>VLOOKUP(M145,工作表1!$A$3:$C$1000,3,FALSE)</f>
        <v>2032/11/15</v>
      </c>
      <c r="T145">
        <f t="shared" si="73"/>
        <v>3.6082100000000001</v>
      </c>
      <c r="U145">
        <f t="shared" si="71"/>
        <v>0.51678999999999986</v>
      </c>
      <c r="V145" s="43">
        <f t="shared" si="84"/>
        <v>46157</v>
      </c>
      <c r="W145" s="43">
        <f t="shared" si="74"/>
        <v>46112</v>
      </c>
      <c r="X145" s="45">
        <f t="shared" si="85"/>
        <v>0.62672651933701662</v>
      </c>
      <c r="Y145" s="45">
        <f t="shared" si="86"/>
        <v>1.5421374782411261</v>
      </c>
      <c r="Z145" s="47">
        <f t="shared" si="87"/>
        <v>101.12856455691602</v>
      </c>
      <c r="AA145" s="47">
        <f t="shared" si="88"/>
        <v>112.11370368027809</v>
      </c>
      <c r="AB145" s="45">
        <f t="shared" si="89"/>
        <v>3.9342999999999999</v>
      </c>
      <c r="AC145" s="2" t="str">
        <f t="shared" si="75"/>
        <v>TY1</v>
      </c>
      <c r="AD145">
        <f t="shared" si="76"/>
        <v>112.25</v>
      </c>
      <c r="AE145">
        <f t="shared" si="77"/>
        <v>112.125</v>
      </c>
      <c r="AF145" s="49">
        <f t="shared" ref="AF145:AF208" si="104">AD145-AE145</f>
        <v>0.125</v>
      </c>
      <c r="AG145" s="3">
        <f t="shared" si="90"/>
        <v>112.11370368027809</v>
      </c>
      <c r="AH145">
        <f t="shared" si="91"/>
        <v>111.55956827238265</v>
      </c>
      <c r="AI145" s="51">
        <f t="shared" si="92"/>
        <v>0.55413540789544413</v>
      </c>
      <c r="AJ145" s="52">
        <f t="shared" si="93"/>
        <v>0.42913540789544413</v>
      </c>
      <c r="AK145" s="2">
        <v>46030</v>
      </c>
      <c r="AL145" t="str">
        <v>91282CGM</v>
      </c>
      <c r="AM145">
        <v>-0.61580000000000001</v>
      </c>
      <c r="AN145">
        <v>3.6336499999999998</v>
      </c>
      <c r="AO145">
        <v>0.86709999999999998</v>
      </c>
      <c r="AP145">
        <v>112.125</v>
      </c>
      <c r="AQ145">
        <f>VLOOKUP(AL145,工作表1!$F$3:$G$1000,2,FALSE)</f>
        <v>3.5</v>
      </c>
      <c r="AR145" t="str">
        <f>VLOOKUP(AL145,工作表1!$F$3:$H$1000,3,FALSE)</f>
        <v>2033/2/15</v>
      </c>
      <c r="AS145">
        <f t="shared" si="78"/>
        <v>3.6082100000000001</v>
      </c>
      <c r="AT145">
        <f t="shared" si="79"/>
        <v>-0.10821000000000014</v>
      </c>
      <c r="AU145" s="43">
        <f t="shared" si="94"/>
        <v>46068</v>
      </c>
      <c r="AV145" s="43">
        <f t="shared" si="80"/>
        <v>46203</v>
      </c>
      <c r="AW145" s="45">
        <f t="shared" si="95"/>
        <v>1.3980978260869565</v>
      </c>
      <c r="AX145" s="45">
        <f t="shared" si="96"/>
        <v>3.0474128945801073</v>
      </c>
      <c r="AY145" s="47">
        <f t="shared" si="97"/>
        <v>97.142273340002774</v>
      </c>
      <c r="AZ145" s="47">
        <f t="shared" si="98"/>
        <v>111.55956827238265</v>
      </c>
      <c r="BA145" s="43"/>
      <c r="BC145" s="2">
        <v>46029</v>
      </c>
      <c r="BD145" t="str">
        <v>91282CHC</v>
      </c>
      <c r="BE145">
        <v>-4.9132999999999996</v>
      </c>
      <c r="BF145">
        <v>3.7088700000000001</v>
      </c>
      <c r="BG145">
        <v>0.86040000000000005</v>
      </c>
      <c r="BH145">
        <v>112.34375</v>
      </c>
      <c r="BI145">
        <f>VLOOKUP(BD145,工作表1!$K$3:$L$1000,2,FALSE)</f>
        <v>3.375</v>
      </c>
      <c r="BJ145" t="str">
        <f>VLOOKUP(BD145,工作表1!$K$3:$M$1000,3,FALSE)</f>
        <v>2033/5/15</v>
      </c>
      <c r="BK145">
        <f t="shared" si="81"/>
        <v>3.613</v>
      </c>
      <c r="BL145">
        <f t="shared" si="82"/>
        <v>-0.23799999999999999</v>
      </c>
      <c r="BM145" s="43">
        <f t="shared" si="99"/>
        <v>46157</v>
      </c>
      <c r="BN145" s="43">
        <f t="shared" si="83"/>
        <v>46295</v>
      </c>
      <c r="BO145" s="45">
        <f t="shared" si="100"/>
        <v>0.50345303867403313</v>
      </c>
      <c r="BP145" s="45">
        <f t="shared" si="101"/>
        <v>2.953795504427458</v>
      </c>
      <c r="BQ145" s="47">
        <f t="shared" si="102"/>
        <v>96.444124092818797</v>
      </c>
      <c r="BR145" s="47">
        <f t="shared" si="103"/>
        <v>111.36395668501136</v>
      </c>
    </row>
    <row r="146" spans="2:70" x14ac:dyDescent="0.25">
      <c r="B146" s="2">
        <f ca="1"/>
        <v>46029</v>
      </c>
      <c r="C146">
        <f ca="1"/>
        <v>112.34375</v>
      </c>
      <c r="D146" t="str">
        <f ca="1"/>
        <v>#N/A N/A</v>
      </c>
      <c r="F146" s="2">
        <v>46031</v>
      </c>
      <c r="G146">
        <v>3.6270500000000001</v>
      </c>
      <c r="H146" s="43">
        <v>46035</v>
      </c>
      <c r="I146">
        <v>3.9550999999999998</v>
      </c>
      <c r="J146" s="2"/>
      <c r="L146" s="2">
        <v>46029</v>
      </c>
      <c r="M146" t="str">
        <v>91282CFV</v>
      </c>
      <c r="N146">
        <v>1.1999999999999999E-3</v>
      </c>
      <c r="O146">
        <v>3.6607500000000002</v>
      </c>
      <c r="P146">
        <v>0.90029999999999999</v>
      </c>
      <c r="Q146">
        <v>112.578125</v>
      </c>
      <c r="R146">
        <f>VLOOKUP(M146,工作表1!$A$3:$B$1000,2,FALSE)</f>
        <v>4.125</v>
      </c>
      <c r="S146" t="str">
        <f>VLOOKUP(M146,工作表1!$A$3:$C$1000,3,FALSE)</f>
        <v>2032/11/15</v>
      </c>
      <c r="T146">
        <f t="shared" si="73"/>
        <v>3.613</v>
      </c>
      <c r="U146">
        <f t="shared" si="71"/>
        <v>0.51200000000000001</v>
      </c>
      <c r="V146" s="43">
        <f t="shared" si="84"/>
        <v>46157</v>
      </c>
      <c r="W146" s="43">
        <f t="shared" si="74"/>
        <v>46112</v>
      </c>
      <c r="X146" s="45">
        <f t="shared" si="85"/>
        <v>0.61533149171270718</v>
      </c>
      <c r="Y146" s="45">
        <f t="shared" si="86"/>
        <v>1.5420438204798304</v>
      </c>
      <c r="Z146" s="47">
        <f t="shared" si="87"/>
        <v>101.40932912147443</v>
      </c>
      <c r="AA146" s="47">
        <f t="shared" si="88"/>
        <v>112.4241311796942</v>
      </c>
      <c r="AB146" s="45">
        <f t="shared" si="89"/>
        <v>3.911</v>
      </c>
      <c r="AC146" s="2" t="str">
        <f t="shared" si="75"/>
        <v>TY1</v>
      </c>
      <c r="AD146">
        <f t="shared" si="76"/>
        <v>112.578125</v>
      </c>
      <c r="AE146">
        <f t="shared" si="77"/>
        <v>112.453125</v>
      </c>
      <c r="AF146" s="49">
        <f t="shared" si="104"/>
        <v>0.125</v>
      </c>
      <c r="AG146" s="3">
        <f t="shared" si="90"/>
        <v>112.4241311796942</v>
      </c>
      <c r="AH146">
        <f t="shared" si="91"/>
        <v>112.06296019316888</v>
      </c>
      <c r="AI146" s="51">
        <f t="shared" si="92"/>
        <v>0.3611709865253232</v>
      </c>
      <c r="AJ146" s="52">
        <f t="shared" si="93"/>
        <v>0.2361709865253232</v>
      </c>
      <c r="AK146" s="2">
        <v>46029</v>
      </c>
      <c r="AL146" t="str">
        <v>91282CPQ</v>
      </c>
      <c r="AM146">
        <v>-0.82179999999999997</v>
      </c>
      <c r="AN146">
        <v>3.6525500000000002</v>
      </c>
      <c r="AO146">
        <v>0.88700000000000001</v>
      </c>
      <c r="AP146">
        <v>112.453125</v>
      </c>
      <c r="AQ146">
        <f>VLOOKUP(AL146,工作表1!$F$3:$G$1000,2,FALSE)</f>
        <v>3.875</v>
      </c>
      <c r="AR146" t="str">
        <f>VLOOKUP(AL146,工作表1!$F$3:$H$1000,3,FALSE)</f>
        <v>2032/12/31</v>
      </c>
      <c r="AS146">
        <f t="shared" si="78"/>
        <v>3.613</v>
      </c>
      <c r="AT146">
        <f t="shared" si="79"/>
        <v>0.26200000000000001</v>
      </c>
      <c r="AU146" s="43">
        <f t="shared" si="94"/>
        <v>46203</v>
      </c>
      <c r="AV146" s="43">
        <f t="shared" si="80"/>
        <v>46203</v>
      </c>
      <c r="AW146" s="45">
        <f t="shared" si="95"/>
        <v>8.5635359116022103E-2</v>
      </c>
      <c r="AX146" s="45">
        <f t="shared" si="96"/>
        <v>1.9222791947324605</v>
      </c>
      <c r="AY146" s="47">
        <f t="shared" si="97"/>
        <v>99.808893263639135</v>
      </c>
      <c r="AZ146" s="47">
        <f t="shared" si="98"/>
        <v>112.06296019316888</v>
      </c>
      <c r="BA146" s="43"/>
      <c r="BC146" s="2">
        <v>46028</v>
      </c>
      <c r="BD146" t="str">
        <v>91282CHC</v>
      </c>
      <c r="BE146">
        <v>-5.8426999999999998</v>
      </c>
      <c r="BF146">
        <v>3.7439499999999999</v>
      </c>
      <c r="BG146">
        <v>0.86040000000000005</v>
      </c>
      <c r="BH146">
        <v>112.09375</v>
      </c>
      <c r="BI146">
        <f>VLOOKUP(BD146,工作表1!$K$3:$L$1000,2,FALSE)</f>
        <v>3.375</v>
      </c>
      <c r="BJ146" t="str">
        <f>VLOOKUP(BD146,工作表1!$K$3:$M$1000,3,FALSE)</f>
        <v>2033/5/15</v>
      </c>
      <c r="BK146">
        <f t="shared" si="81"/>
        <v>3.6052499999999998</v>
      </c>
      <c r="BL146">
        <f t="shared" si="82"/>
        <v>-0.23024999999999984</v>
      </c>
      <c r="BM146" s="43">
        <f t="shared" si="99"/>
        <v>46157</v>
      </c>
      <c r="BN146" s="43">
        <f t="shared" si="83"/>
        <v>46295</v>
      </c>
      <c r="BO146" s="45">
        <f t="shared" si="100"/>
        <v>0.49412983425414359</v>
      </c>
      <c r="BP146" s="45">
        <f t="shared" si="101"/>
        <v>2.9537188753500341</v>
      </c>
      <c r="BQ146" s="47">
        <f t="shared" si="102"/>
        <v>96.209756807940252</v>
      </c>
      <c r="BR146" s="47">
        <f t="shared" si="103"/>
        <v>111.08215971778503</v>
      </c>
    </row>
    <row r="147" spans="2:70" x14ac:dyDescent="0.25">
      <c r="B147" s="2">
        <f ca="1"/>
        <v>46028</v>
      </c>
      <c r="C147">
        <f ca="1"/>
        <v>112.09375</v>
      </c>
      <c r="D147" t="str">
        <f ca="1"/>
        <v>#N/A N/A</v>
      </c>
      <c r="F147" s="2">
        <v>46030</v>
      </c>
      <c r="G147">
        <v>3.6082100000000001</v>
      </c>
      <c r="H147" s="43">
        <v>46034</v>
      </c>
      <c r="I147">
        <v>3.9550000000000001</v>
      </c>
      <c r="J147" s="2"/>
      <c r="L147" s="2">
        <v>46028</v>
      </c>
      <c r="M147" t="str">
        <v>91282CFV</v>
      </c>
      <c r="N147">
        <v>6.1800000000000001E-2</v>
      </c>
      <c r="O147">
        <v>3.6461999999999999</v>
      </c>
      <c r="P147">
        <v>0.90029999999999999</v>
      </c>
      <c r="Q147">
        <v>112.328125</v>
      </c>
      <c r="R147">
        <f>VLOOKUP(M147,工作表1!$A$3:$B$1000,2,FALSE)</f>
        <v>4.125</v>
      </c>
      <c r="S147" t="str">
        <f>VLOOKUP(M147,工作表1!$A$3:$C$1000,3,FALSE)</f>
        <v>2032/11/15</v>
      </c>
      <c r="T147">
        <f t="shared" si="73"/>
        <v>3.6052499999999998</v>
      </c>
      <c r="U147">
        <f t="shared" si="71"/>
        <v>0.51975000000000016</v>
      </c>
      <c r="V147" s="43">
        <f t="shared" si="84"/>
        <v>46157</v>
      </c>
      <c r="W147" s="43">
        <f t="shared" si="74"/>
        <v>46112</v>
      </c>
      <c r="X147" s="45">
        <f t="shared" si="85"/>
        <v>0.60393646408839774</v>
      </c>
      <c r="Y147" s="45">
        <f t="shared" si="86"/>
        <v>1.5419501627185348</v>
      </c>
      <c r="Z147" s="47">
        <f t="shared" si="87"/>
        <v>101.19066641704291</v>
      </c>
      <c r="AA147" s="47">
        <f t="shared" si="88"/>
        <v>112.17664262385595</v>
      </c>
      <c r="AB147" s="45">
        <f t="shared" si="89"/>
        <v>3.9291</v>
      </c>
      <c r="AC147" s="2" t="str">
        <f t="shared" si="75"/>
        <v>TY1</v>
      </c>
      <c r="AD147">
        <f t="shared" si="76"/>
        <v>112.328125</v>
      </c>
      <c r="AE147">
        <f t="shared" si="77"/>
        <v>112.203125</v>
      </c>
      <c r="AF147" s="49">
        <f t="shared" si="104"/>
        <v>0.125</v>
      </c>
      <c r="AG147" s="3">
        <f t="shared" si="90"/>
        <v>112.17664262385595</v>
      </c>
      <c r="AH147">
        <f t="shared" si="91"/>
        <v>111.62495145492922</v>
      </c>
      <c r="AI147" s="51">
        <f t="shared" si="92"/>
        <v>0.55169116892673742</v>
      </c>
      <c r="AJ147" s="52">
        <f t="shared" si="93"/>
        <v>0.42669116892673742</v>
      </c>
      <c r="AK147" s="2">
        <v>46028</v>
      </c>
      <c r="AL147" t="str">
        <v>91282CGM</v>
      </c>
      <c r="AM147">
        <v>-0.89049999999999996</v>
      </c>
      <c r="AN147">
        <v>3.6406399999999999</v>
      </c>
      <c r="AO147">
        <v>0.86709999999999998</v>
      </c>
      <c r="AP147">
        <v>112.203125</v>
      </c>
      <c r="AQ147">
        <f>VLOOKUP(AL147,工作表1!$F$3:$G$1000,2,FALSE)</f>
        <v>3.5</v>
      </c>
      <c r="AR147" t="str">
        <f>VLOOKUP(AL147,工作表1!$F$3:$H$1000,3,FALSE)</f>
        <v>2033/2/15</v>
      </c>
      <c r="AS147">
        <f t="shared" si="78"/>
        <v>3.6052499999999998</v>
      </c>
      <c r="AT147">
        <f t="shared" si="79"/>
        <v>-0.10524999999999984</v>
      </c>
      <c r="AU147" s="43">
        <f t="shared" si="94"/>
        <v>46068</v>
      </c>
      <c r="AV147" s="43">
        <f t="shared" si="80"/>
        <v>46203</v>
      </c>
      <c r="AW147" s="45">
        <f t="shared" si="95"/>
        <v>1.3790760869565217</v>
      </c>
      <c r="AX147" s="45">
        <f t="shared" si="96"/>
        <v>3.0475692376414534</v>
      </c>
      <c r="AY147" s="47">
        <f t="shared" si="97"/>
        <v>97.205153249034879</v>
      </c>
      <c r="AZ147" s="47">
        <f t="shared" si="98"/>
        <v>111.62495145492922</v>
      </c>
      <c r="BA147" s="43"/>
      <c r="BC147" s="2">
        <v>46027</v>
      </c>
      <c r="BD147" t="str">
        <v>91282CHC</v>
      </c>
      <c r="BE147">
        <v>-6.2342000000000004</v>
      </c>
      <c r="BF147">
        <v>3.7435200000000002</v>
      </c>
      <c r="BG147">
        <v>0.86040000000000005</v>
      </c>
      <c r="BH147">
        <v>112.1875</v>
      </c>
      <c r="BI147">
        <f>VLOOKUP(BD147,工作表1!$K$3:$L$1000,2,FALSE)</f>
        <v>3.375</v>
      </c>
      <c r="BJ147" t="str">
        <f>VLOOKUP(BD147,工作表1!$K$3:$M$1000,3,FALSE)</f>
        <v>2033/5/15</v>
      </c>
      <c r="BK147">
        <f t="shared" si="81"/>
        <v>3.6005500000000001</v>
      </c>
      <c r="BL147">
        <f t="shared" si="82"/>
        <v>-0.22555000000000014</v>
      </c>
      <c r="BM147" s="43">
        <f t="shared" si="99"/>
        <v>46157</v>
      </c>
      <c r="BN147" s="43">
        <f t="shared" si="83"/>
        <v>46295</v>
      </c>
      <c r="BO147" s="45">
        <f t="shared" si="100"/>
        <v>0.4848066298342541</v>
      </c>
      <c r="BP147" s="45">
        <f t="shared" si="101"/>
        <v>2.9536422462726102</v>
      </c>
      <c r="BQ147" s="47">
        <f t="shared" si="102"/>
        <v>96.268417353345754</v>
      </c>
      <c r="BR147" s="47">
        <f t="shared" si="103"/>
        <v>111.14351344565614</v>
      </c>
    </row>
    <row r="148" spans="2:70" x14ac:dyDescent="0.25">
      <c r="B148" s="2">
        <f ca="1"/>
        <v>46027</v>
      </c>
      <c r="C148">
        <f ca="1"/>
        <v>112.1875</v>
      </c>
      <c r="D148" t="str">
        <f ca="1"/>
        <v>#N/A N/A</v>
      </c>
      <c r="F148" s="2">
        <v>46029</v>
      </c>
      <c r="G148">
        <v>3.613</v>
      </c>
      <c r="H148" s="43">
        <v>46031</v>
      </c>
      <c r="I148">
        <v>3.9472</v>
      </c>
      <c r="J148" s="2"/>
      <c r="L148" s="2">
        <v>46027</v>
      </c>
      <c r="M148" t="str">
        <v>91282CFV</v>
      </c>
      <c r="N148">
        <v>-0.18590000000000001</v>
      </c>
      <c r="O148">
        <v>3.6750699999999998</v>
      </c>
      <c r="P148">
        <v>0.90029999999999999</v>
      </c>
      <c r="Q148">
        <v>112.421875</v>
      </c>
      <c r="R148">
        <f>VLOOKUP(M148,工作表1!$A$3:$B$1000,2,FALSE)</f>
        <v>4.125</v>
      </c>
      <c r="S148" t="str">
        <f>VLOOKUP(M148,工作表1!$A$3:$C$1000,3,FALSE)</f>
        <v>2032/11/15</v>
      </c>
      <c r="T148">
        <f t="shared" si="73"/>
        <v>3.6005500000000001</v>
      </c>
      <c r="U148">
        <f t="shared" si="71"/>
        <v>0.52444999999999986</v>
      </c>
      <c r="V148" s="43">
        <f t="shared" si="84"/>
        <v>46157</v>
      </c>
      <c r="W148" s="43">
        <f t="shared" si="74"/>
        <v>46112</v>
      </c>
      <c r="X148" s="45">
        <f t="shared" si="85"/>
        <v>0.59254143646408841</v>
      </c>
      <c r="Y148" s="45">
        <f t="shared" si="86"/>
        <v>1.5418565049572392</v>
      </c>
      <c r="Z148" s="47">
        <f t="shared" si="87"/>
        <v>101.24784556177056</v>
      </c>
      <c r="AA148" s="47">
        <f t="shared" si="88"/>
        <v>112.23628553560661</v>
      </c>
      <c r="AB148" s="45">
        <f t="shared" si="89"/>
        <v>3.9186999999999999</v>
      </c>
      <c r="AC148" s="2" t="str">
        <f t="shared" si="75"/>
        <v>TY1</v>
      </c>
      <c r="AD148">
        <f t="shared" si="76"/>
        <v>112.421875</v>
      </c>
      <c r="AE148">
        <f t="shared" si="77"/>
        <v>112.296875</v>
      </c>
      <c r="AF148" s="49">
        <f t="shared" si="104"/>
        <v>0.125</v>
      </c>
      <c r="AG148" s="3">
        <f t="shared" si="90"/>
        <v>112.23628553560661</v>
      </c>
      <c r="AH148">
        <f t="shared" si="91"/>
        <v>111.88750689177134</v>
      </c>
      <c r="AI148" s="51">
        <f t="shared" si="92"/>
        <v>0.34877864383527424</v>
      </c>
      <c r="AJ148" s="52">
        <f t="shared" si="93"/>
        <v>0.22377864383527424</v>
      </c>
      <c r="AK148" s="2">
        <v>46027</v>
      </c>
      <c r="AL148" t="str">
        <v>91282CPQ</v>
      </c>
      <c r="AM148">
        <v>-0.79890000000000005</v>
      </c>
      <c r="AN148">
        <v>3.6323099999999999</v>
      </c>
      <c r="AO148">
        <v>0.88700000000000001</v>
      </c>
      <c r="AP148">
        <v>112.296875</v>
      </c>
      <c r="AQ148">
        <f>VLOOKUP(AL148,工作表1!$F$3:$G$1000,2,FALSE)</f>
        <v>3.875</v>
      </c>
      <c r="AR148" t="str">
        <f>VLOOKUP(AL148,工作表1!$F$3:$H$1000,3,FALSE)</f>
        <v>2032/12/31</v>
      </c>
      <c r="AS148">
        <f t="shared" si="78"/>
        <v>3.6005500000000001</v>
      </c>
      <c r="AT148">
        <f t="shared" si="79"/>
        <v>0.27444999999999986</v>
      </c>
      <c r="AU148" s="43">
        <f t="shared" si="94"/>
        <v>46203</v>
      </c>
      <c r="AV148" s="43">
        <f t="shared" si="80"/>
        <v>46203</v>
      </c>
      <c r="AW148" s="45">
        <f t="shared" si="95"/>
        <v>6.4226519337016577E-2</v>
      </c>
      <c r="AX148" s="45">
        <f t="shared" si="96"/>
        <v>1.9221032316657836</v>
      </c>
      <c r="AY148" s="47">
        <f t="shared" si="97"/>
        <v>99.66404714230103</v>
      </c>
      <c r="AZ148" s="47">
        <f t="shared" si="98"/>
        <v>111.88750689177134</v>
      </c>
      <c r="BA148" s="43"/>
      <c r="BC148" s="2">
        <v>46024</v>
      </c>
      <c r="BD148" t="str">
        <v>91282CHC</v>
      </c>
      <c r="BE148">
        <v>-6.2333999999999996</v>
      </c>
      <c r="BF148">
        <v>3.7453500000000002</v>
      </c>
      <c r="BG148">
        <v>0.86040000000000005</v>
      </c>
      <c r="BH148">
        <v>111.984375</v>
      </c>
      <c r="BI148">
        <f>VLOOKUP(BD148,工作表1!$K$3:$L$1000,2,FALSE)</f>
        <v>3.375</v>
      </c>
      <c r="BJ148" t="str">
        <f>VLOOKUP(BD148,工作表1!$K$3:$M$1000,3,FALSE)</f>
        <v>2033/5/15</v>
      </c>
      <c r="BK148">
        <f t="shared" si="81"/>
        <v>3.6008</v>
      </c>
      <c r="BL148">
        <f t="shared" si="82"/>
        <v>-0.2258</v>
      </c>
      <c r="BM148" s="43">
        <f t="shared" si="99"/>
        <v>46157</v>
      </c>
      <c r="BN148" s="43">
        <f t="shared" si="83"/>
        <v>46295</v>
      </c>
      <c r="BO148" s="45">
        <f t="shared" si="100"/>
        <v>0.47548342541436467</v>
      </c>
      <c r="BP148" s="45">
        <f t="shared" si="101"/>
        <v>2.9535656171951867</v>
      </c>
      <c r="BQ148" s="47">
        <f t="shared" si="102"/>
        <v>96.086852055886254</v>
      </c>
      <c r="BR148" s="47">
        <f t="shared" si="103"/>
        <v>110.92991720377351</v>
      </c>
    </row>
    <row r="149" spans="2:70" x14ac:dyDescent="0.25">
      <c r="B149" s="2">
        <f ca="1"/>
        <v>46024</v>
      </c>
      <c r="C149">
        <f ca="1"/>
        <v>111.984375</v>
      </c>
      <c r="D149" t="str">
        <f ca="1"/>
        <v>#N/A N/A</v>
      </c>
      <c r="F149" s="2">
        <v>46028</v>
      </c>
      <c r="G149">
        <v>3.6052499999999998</v>
      </c>
      <c r="H149" s="43">
        <v>46030</v>
      </c>
      <c r="I149">
        <v>3.9342999999999999</v>
      </c>
      <c r="J149" s="2"/>
      <c r="L149" s="2">
        <v>46024</v>
      </c>
      <c r="M149" t="str">
        <v>91282CFV</v>
      </c>
      <c r="N149">
        <v>1.9599999999999999E-2</v>
      </c>
      <c r="O149">
        <v>3.64689</v>
      </c>
      <c r="P149">
        <v>0.90029999999999999</v>
      </c>
      <c r="Q149">
        <v>112.203125</v>
      </c>
      <c r="R149">
        <f>VLOOKUP(M149,工作表1!$A$3:$B$1000,2,FALSE)</f>
        <v>4.125</v>
      </c>
      <c r="S149" t="str">
        <f>VLOOKUP(M149,工作表1!$A$3:$C$1000,3,FALSE)</f>
        <v>2032/11/15</v>
      </c>
      <c r="T149">
        <f t="shared" si="73"/>
        <v>3.6008</v>
      </c>
      <c r="U149">
        <f t="shared" si="71"/>
        <v>0.5242</v>
      </c>
      <c r="V149" s="43">
        <f t="shared" si="84"/>
        <v>46157</v>
      </c>
      <c r="W149" s="43">
        <f t="shared" si="74"/>
        <v>46112</v>
      </c>
      <c r="X149" s="45">
        <f t="shared" si="85"/>
        <v>0.58114640883977897</v>
      </c>
      <c r="Y149" s="45">
        <f t="shared" si="86"/>
        <v>1.5417628471959433</v>
      </c>
      <c r="Z149" s="47">
        <f t="shared" si="87"/>
        <v>101.0504913671341</v>
      </c>
      <c r="AA149" s="47">
        <f t="shared" si="88"/>
        <v>112.01447704174223</v>
      </c>
      <c r="AB149" s="45">
        <f t="shared" si="89"/>
        <v>3.9575</v>
      </c>
      <c r="AC149" s="2" t="str">
        <f t="shared" si="75"/>
        <v>TY1</v>
      </c>
      <c r="AD149">
        <f t="shared" si="76"/>
        <v>112.203125</v>
      </c>
      <c r="AE149">
        <f t="shared" si="77"/>
        <v>112.09375</v>
      </c>
      <c r="AF149" s="49">
        <f t="shared" si="104"/>
        <v>0.109375</v>
      </c>
      <c r="AG149" s="3">
        <f t="shared" si="90"/>
        <v>112.01447704174223</v>
      </c>
      <c r="AH149">
        <f t="shared" si="91"/>
        <v>111.6620564248683</v>
      </c>
      <c r="AI149" s="51">
        <f t="shared" si="92"/>
        <v>0.35242061687392834</v>
      </c>
      <c r="AJ149" s="52">
        <f t="shared" si="93"/>
        <v>0.24304561687392834</v>
      </c>
      <c r="AK149" s="2">
        <v>46024</v>
      </c>
      <c r="AL149" t="str">
        <v>91282CPQ</v>
      </c>
      <c r="AM149">
        <v>-1.1924999999999999</v>
      </c>
      <c r="AN149">
        <v>3.6559400000000002</v>
      </c>
      <c r="AO149">
        <v>0.88700000000000001</v>
      </c>
      <c r="AP149">
        <v>112.09375</v>
      </c>
      <c r="AQ149">
        <f>VLOOKUP(AL149,工作表1!$F$3:$G$1000,2,FALSE)</f>
        <v>3.875</v>
      </c>
      <c r="AR149" t="str">
        <f>VLOOKUP(AL149,工作表1!$F$3:$H$1000,3,FALSE)</f>
        <v>2032/12/31</v>
      </c>
      <c r="AS149">
        <f t="shared" si="78"/>
        <v>3.6008</v>
      </c>
      <c r="AT149">
        <f t="shared" si="79"/>
        <v>0.2742</v>
      </c>
      <c r="AU149" s="43">
        <f t="shared" si="94"/>
        <v>46203</v>
      </c>
      <c r="AV149" s="43">
        <f t="shared" si="80"/>
        <v>46203</v>
      </c>
      <c r="AW149" s="45">
        <f t="shared" si="95"/>
        <v>5.3522099447513807E-2</v>
      </c>
      <c r="AX149" s="45">
        <f t="shared" si="96"/>
        <v>1.9220152501324455</v>
      </c>
      <c r="AY149" s="47">
        <f t="shared" si="97"/>
        <v>99.466349376103238</v>
      </c>
      <c r="AZ149" s="47">
        <f t="shared" si="98"/>
        <v>111.6620564248683</v>
      </c>
      <c r="BA149" s="43"/>
      <c r="BC149" s="2">
        <v>46022</v>
      </c>
      <c r="BD149" t="str">
        <v>91282CHC</v>
      </c>
      <c r="BE149">
        <v>-6.5587999999999997</v>
      </c>
      <c r="BF149">
        <v>3.75495</v>
      </c>
      <c r="BG149">
        <v>0.86040000000000005</v>
      </c>
      <c r="BH149">
        <v>112.21875</v>
      </c>
      <c r="BI149">
        <f>VLOOKUP(BD149,工作表1!$K$3:$L$1000,2,FALSE)</f>
        <v>3.375</v>
      </c>
      <c r="BJ149" t="str">
        <f>VLOOKUP(BD149,工作表1!$K$3:$M$1000,3,FALSE)</f>
        <v>2033/5/15</v>
      </c>
      <c r="BK149">
        <f t="shared" si="81"/>
        <v>3.6023000000000001</v>
      </c>
      <c r="BL149">
        <f t="shared" si="82"/>
        <v>-0.22730000000000006</v>
      </c>
      <c r="BM149" s="43">
        <f t="shared" si="99"/>
        <v>46157</v>
      </c>
      <c r="BN149" s="43">
        <f t="shared" si="83"/>
        <v>46295</v>
      </c>
      <c r="BO149" s="45">
        <f t="shared" si="100"/>
        <v>0.4475138121546961</v>
      </c>
      <c r="BP149" s="45">
        <f t="shared" si="101"/>
        <v>2.953335729962915</v>
      </c>
      <c r="BQ149" s="47">
        <f t="shared" si="102"/>
        <v>96.294024928772217</v>
      </c>
      <c r="BR149" s="47">
        <f t="shared" si="103"/>
        <v>111.16365391040262</v>
      </c>
    </row>
    <row r="150" spans="2:70" x14ac:dyDescent="0.25">
      <c r="B150" s="2">
        <f ca="1"/>
        <v>46022</v>
      </c>
      <c r="C150">
        <f ca="1"/>
        <v>112.21875</v>
      </c>
      <c r="D150" t="str">
        <f ca="1"/>
        <v>#N/A N/A</v>
      </c>
      <c r="F150" s="2">
        <v>46027</v>
      </c>
      <c r="G150">
        <v>3.6005500000000001</v>
      </c>
      <c r="H150" s="43">
        <v>46029</v>
      </c>
      <c r="I150">
        <v>3.911</v>
      </c>
      <c r="J150" s="2"/>
      <c r="L150" s="2">
        <v>46022</v>
      </c>
      <c r="M150" t="str">
        <v>91282CFV</v>
      </c>
      <c r="N150">
        <v>0.2447</v>
      </c>
      <c r="O150">
        <v>3.6226600000000002</v>
      </c>
      <c r="P150">
        <v>0.90029999999999999</v>
      </c>
      <c r="Q150">
        <v>112.4375</v>
      </c>
      <c r="R150">
        <f>VLOOKUP(M150,工作表1!$A$3:$B$1000,2,FALSE)</f>
        <v>4.125</v>
      </c>
      <c r="S150" t="str">
        <f>VLOOKUP(M150,工作表1!$A$3:$C$1000,3,FALSE)</f>
        <v>2032/11/15</v>
      </c>
      <c r="T150">
        <f t="shared" si="73"/>
        <v>3.6023000000000001</v>
      </c>
      <c r="U150">
        <f t="shared" si="71"/>
        <v>0.52269999999999994</v>
      </c>
      <c r="V150" s="43">
        <f t="shared" si="84"/>
        <v>46157</v>
      </c>
      <c r="W150" s="43">
        <f t="shared" si="74"/>
        <v>46112</v>
      </c>
      <c r="X150" s="45">
        <f t="shared" si="85"/>
        <v>0.54696132596685076</v>
      </c>
      <c r="Y150" s="45">
        <f t="shared" si="86"/>
        <v>1.5414818739120562</v>
      </c>
      <c r="Z150" s="47">
        <f t="shared" si="87"/>
        <v>101.28945725537444</v>
      </c>
      <c r="AA150" s="47">
        <f t="shared" si="88"/>
        <v>112.27232173544218</v>
      </c>
      <c r="AB150" s="45">
        <f t="shared" si="89"/>
        <v>3.9394</v>
      </c>
      <c r="AC150" s="2" t="str">
        <f t="shared" si="75"/>
        <v>TY2</v>
      </c>
      <c r="AD150">
        <f t="shared" si="76"/>
        <v>112.328125</v>
      </c>
      <c r="AE150">
        <f t="shared" si="77"/>
        <v>112.421875</v>
      </c>
      <c r="AF150" s="49">
        <f t="shared" si="104"/>
        <v>-9.375E-2</v>
      </c>
      <c r="AG150" s="3">
        <f t="shared" si="90"/>
        <v>111.90584895416255</v>
      </c>
      <c r="AH150">
        <f t="shared" si="91"/>
        <v>111.37454836449058</v>
      </c>
      <c r="AI150" s="51">
        <f t="shared" si="92"/>
        <v>0.53130058967197158</v>
      </c>
      <c r="AJ150" s="52">
        <f t="shared" si="93"/>
        <v>0.62505058967197158</v>
      </c>
      <c r="AK150" s="2">
        <v>46022</v>
      </c>
      <c r="AL150" t="str">
        <v>91282CPQ</v>
      </c>
      <c r="AM150">
        <v>-1.2790999999999999</v>
      </c>
      <c r="AN150">
        <v>3.6627200000000002</v>
      </c>
      <c r="AO150">
        <v>0.88700000000000001</v>
      </c>
      <c r="AP150">
        <v>112.328125</v>
      </c>
      <c r="AQ150">
        <f>VLOOKUP(AL150,工作表1!$F$3:$G$1000,2,FALSE)</f>
        <v>3.875</v>
      </c>
      <c r="AR150" t="str">
        <f>VLOOKUP(AL150,工作表1!$F$3:$H$1000,3,FALSE)</f>
        <v>2032/12/31</v>
      </c>
      <c r="AS150">
        <f t="shared" si="78"/>
        <v>3.6023000000000001</v>
      </c>
      <c r="AT150">
        <f t="shared" si="79"/>
        <v>0.27269999999999994</v>
      </c>
      <c r="AU150" s="43">
        <f t="shared" si="94"/>
        <v>46203</v>
      </c>
      <c r="AV150" s="43">
        <f t="shared" si="80"/>
        <v>46203</v>
      </c>
      <c r="AW150" s="45">
        <f t="shared" si="95"/>
        <v>2.1408839779005526E-2</v>
      </c>
      <c r="AX150" s="45">
        <f t="shared" si="96"/>
        <v>1.9217513055324302</v>
      </c>
      <c r="AY150" s="47">
        <f t="shared" si="97"/>
        <v>99.689042493422861</v>
      </c>
      <c r="AZ150" s="47">
        <f t="shared" si="98"/>
        <v>111.90584895416255</v>
      </c>
      <c r="BA150" s="43"/>
      <c r="BC150" s="2">
        <v>46021</v>
      </c>
      <c r="BD150" t="str">
        <v>91282CHC</v>
      </c>
      <c r="BE150">
        <v>-6.6275000000000004</v>
      </c>
      <c r="BF150">
        <v>3.7504200000000001</v>
      </c>
      <c r="BG150">
        <v>0.86040000000000005</v>
      </c>
      <c r="BH150">
        <v>112.421875</v>
      </c>
      <c r="BI150">
        <f>VLOOKUP(BD150,工作表1!$K$3:$L$1000,2,FALSE)</f>
        <v>3.375</v>
      </c>
      <c r="BJ150" t="str">
        <f>VLOOKUP(BD150,工作表1!$K$3:$M$1000,3,FALSE)</f>
        <v>2033/5/15</v>
      </c>
      <c r="BK150">
        <f t="shared" si="81"/>
        <v>3.6080999999999999</v>
      </c>
      <c r="BL150">
        <f t="shared" si="82"/>
        <v>-0.23309999999999986</v>
      </c>
      <c r="BM150" s="43">
        <f t="shared" si="99"/>
        <v>46157</v>
      </c>
      <c r="BN150" s="43">
        <f t="shared" si="83"/>
        <v>46295</v>
      </c>
      <c r="BO150" s="45">
        <f t="shared" si="100"/>
        <v>0.42886740331491713</v>
      </c>
      <c r="BP150" s="45">
        <f t="shared" si="101"/>
        <v>2.9531824718080681</v>
      </c>
      <c r="BQ150" s="47">
        <f t="shared" si="102"/>
        <v>96.475868501848794</v>
      </c>
      <c r="BR150" s="47">
        <f t="shared" si="103"/>
        <v>111.37454836449058</v>
      </c>
    </row>
    <row r="151" spans="2:70" x14ac:dyDescent="0.25">
      <c r="B151" s="2"/>
      <c r="F151" s="2">
        <v>46024</v>
      </c>
      <c r="G151">
        <v>3.6008</v>
      </c>
      <c r="H151" s="43">
        <v>46028</v>
      </c>
      <c r="I151">
        <v>3.9291</v>
      </c>
      <c r="J151" s="2"/>
      <c r="L151" s="2">
        <v>46021</v>
      </c>
      <c r="M151" t="str">
        <v>91282CFV</v>
      </c>
      <c r="N151">
        <v>-0.60629999999999995</v>
      </c>
      <c r="O151">
        <v>3.7309999999999999</v>
      </c>
      <c r="P151">
        <v>0.90029999999999999</v>
      </c>
      <c r="Q151">
        <v>112.640625</v>
      </c>
      <c r="R151">
        <f>VLOOKUP(M151,工作表1!$A$3:$B$1000,2,FALSE)</f>
        <v>4.125</v>
      </c>
      <c r="S151" t="str">
        <f>VLOOKUP(M151,工作表1!$A$3:$C$1000,3,FALSE)</f>
        <v>2032/11/15</v>
      </c>
      <c r="T151">
        <f t="shared" si="73"/>
        <v>3.6080999999999999</v>
      </c>
      <c r="U151">
        <f t="shared" si="71"/>
        <v>0.51690000000000014</v>
      </c>
      <c r="V151" s="43">
        <f t="shared" si="84"/>
        <v>46157</v>
      </c>
      <c r="W151" s="43">
        <f t="shared" si="74"/>
        <v>46112</v>
      </c>
      <c r="X151" s="45">
        <f t="shared" si="85"/>
        <v>0.52417127071823211</v>
      </c>
      <c r="Y151" s="45">
        <f t="shared" si="86"/>
        <v>1.5412945583894651</v>
      </c>
      <c r="Z151" s="47">
        <f t="shared" si="87"/>
        <v>101.45512801851493</v>
      </c>
      <c r="AA151" s="47">
        <f t="shared" si="88"/>
        <v>112.45263101571301</v>
      </c>
      <c r="AB151" s="45">
        <f t="shared" si="89"/>
        <v>3.8879000000000001</v>
      </c>
      <c r="AC151" s="2" t="str">
        <f t="shared" si="75"/>
        <v>TY2</v>
      </c>
      <c r="AD151">
        <f t="shared" si="76"/>
        <v>112.53125</v>
      </c>
      <c r="AE151">
        <f t="shared" si="77"/>
        <v>112.5</v>
      </c>
      <c r="AF151" s="49">
        <f t="shared" si="104"/>
        <v>3.125E-2</v>
      </c>
      <c r="AG151" s="3">
        <f t="shared" si="90"/>
        <v>112.09056591593018</v>
      </c>
      <c r="AH151">
        <f t="shared" si="91"/>
        <v>111.42531544133087</v>
      </c>
      <c r="AI151" s="51">
        <f t="shared" si="92"/>
        <v>0.66525047459931841</v>
      </c>
      <c r="AJ151" s="52">
        <f t="shared" si="93"/>
        <v>0.63400047459931841</v>
      </c>
      <c r="AK151" s="2">
        <v>46021</v>
      </c>
      <c r="AL151" t="str">
        <v>91282CPQ</v>
      </c>
      <c r="AM151">
        <v>-2.0449999999999999</v>
      </c>
      <c r="AN151">
        <v>3.7077499999999999</v>
      </c>
      <c r="AO151">
        <v>0.88700000000000001</v>
      </c>
      <c r="AP151">
        <v>112.53125</v>
      </c>
      <c r="AQ151">
        <f>VLOOKUP(AL151,工作表1!$F$3:$G$1000,2,FALSE)</f>
        <v>3.875</v>
      </c>
      <c r="AR151" t="str">
        <f>VLOOKUP(AL151,工作表1!$F$3:$H$1000,3,FALSE)</f>
        <v>2032/12/31</v>
      </c>
      <c r="AS151">
        <f t="shared" si="78"/>
        <v>3.6080999999999999</v>
      </c>
      <c r="AT151">
        <f t="shared" si="79"/>
        <v>0.26690000000000014</v>
      </c>
      <c r="AU151" s="43">
        <f t="shared" si="94"/>
        <v>46203</v>
      </c>
      <c r="AV151" s="43">
        <f t="shared" si="80"/>
        <v>46203</v>
      </c>
      <c r="AW151" s="45">
        <f t="shared" si="95"/>
        <v>0</v>
      </c>
      <c r="AX151" s="45">
        <f t="shared" si="96"/>
        <v>1.9215753424657536</v>
      </c>
      <c r="AY151" s="47">
        <f t="shared" si="97"/>
        <v>99.854758645512277</v>
      </c>
      <c r="AZ151" s="47">
        <f t="shared" si="98"/>
        <v>112.09056591593018</v>
      </c>
      <c r="BA151" s="43"/>
      <c r="BC151" s="2">
        <v>46020</v>
      </c>
      <c r="BD151" t="str">
        <v>91282CHC</v>
      </c>
      <c r="BE151">
        <v>-6.6124000000000001</v>
      </c>
      <c r="BF151">
        <v>3.75345</v>
      </c>
      <c r="BG151">
        <v>0.86040000000000005</v>
      </c>
      <c r="BH151">
        <v>112.5</v>
      </c>
      <c r="BI151">
        <f>VLOOKUP(BD151,工作表1!$K$3:$L$1000,2,FALSE)</f>
        <v>3.375</v>
      </c>
      <c r="BJ151" t="str">
        <f>VLOOKUP(BD151,工作表1!$K$3:$M$1000,3,FALSE)</f>
        <v>2033/5/15</v>
      </c>
      <c r="BK151">
        <f t="shared" si="81"/>
        <v>3.6122000000000001</v>
      </c>
      <c r="BL151">
        <f t="shared" si="82"/>
        <v>-0.23720000000000008</v>
      </c>
      <c r="BM151" s="43">
        <f t="shared" si="99"/>
        <v>46157</v>
      </c>
      <c r="BN151" s="43">
        <f t="shared" si="83"/>
        <v>46295</v>
      </c>
      <c r="BO151" s="45">
        <f t="shared" si="100"/>
        <v>0.41954419889502764</v>
      </c>
      <c r="BP151" s="45">
        <f t="shared" si="101"/>
        <v>2.9531058427306442</v>
      </c>
      <c r="BQ151" s="47">
        <f t="shared" si="102"/>
        <v>96.518805987151822</v>
      </c>
      <c r="BR151" s="47">
        <f t="shared" si="103"/>
        <v>111.42531544133087</v>
      </c>
    </row>
    <row r="152" spans="2:70" x14ac:dyDescent="0.25">
      <c r="B152" s="2"/>
      <c r="F152" s="2">
        <v>46022</v>
      </c>
      <c r="G152">
        <v>3.6023000000000001</v>
      </c>
      <c r="H152" s="43">
        <v>46027</v>
      </c>
      <c r="I152">
        <v>3.9186999999999999</v>
      </c>
      <c r="J152" s="2"/>
      <c r="L152" s="2">
        <v>46020</v>
      </c>
      <c r="M152" t="str">
        <v>91282CFV</v>
      </c>
      <c r="N152">
        <v>-0.29570000000000002</v>
      </c>
      <c r="O152">
        <v>3.7019199999999999</v>
      </c>
      <c r="P152">
        <v>0.90029999999999999</v>
      </c>
      <c r="Q152">
        <v>112.71875</v>
      </c>
      <c r="R152">
        <f>VLOOKUP(M152,工作表1!$A$3:$B$1000,2,FALSE)</f>
        <v>4.125</v>
      </c>
      <c r="S152" t="str">
        <f>VLOOKUP(M152,工作表1!$A$3:$C$1000,3,FALSE)</f>
        <v>2032/11/15</v>
      </c>
      <c r="T152">
        <f t="shared" si="73"/>
        <v>3.6122000000000001</v>
      </c>
      <c r="U152">
        <f t="shared" si="71"/>
        <v>0.51279999999999992</v>
      </c>
      <c r="V152" s="43">
        <f t="shared" si="84"/>
        <v>46157</v>
      </c>
      <c r="W152" s="43">
        <f t="shared" si="74"/>
        <v>46112</v>
      </c>
      <c r="X152" s="45">
        <f t="shared" si="85"/>
        <v>0.51277624309392267</v>
      </c>
      <c r="Y152" s="45">
        <f t="shared" si="86"/>
        <v>1.5412009006281693</v>
      </c>
      <c r="Z152" s="47">
        <f t="shared" si="87"/>
        <v>101.51243552324276</v>
      </c>
      <c r="AA152" s="47">
        <f t="shared" si="88"/>
        <v>112.51479456749745</v>
      </c>
      <c r="AB152" s="45">
        <f t="shared" si="89"/>
        <v>3.8776000000000002</v>
      </c>
      <c r="AC152" s="2" t="str">
        <f t="shared" si="75"/>
        <v>TY2</v>
      </c>
      <c r="AD152">
        <f t="shared" si="76"/>
        <v>112.609375</v>
      </c>
      <c r="AE152">
        <f t="shared" si="77"/>
        <v>112.359375</v>
      </c>
      <c r="AF152" s="49">
        <f t="shared" si="104"/>
        <v>0.25</v>
      </c>
      <c r="AG152" s="3">
        <f t="shared" si="90"/>
        <v>112.097165157036</v>
      </c>
      <c r="AH152">
        <f t="shared" si="91"/>
        <v>111.26766017950166</v>
      </c>
      <c r="AI152" s="51">
        <f t="shared" si="92"/>
        <v>0.82950497753434149</v>
      </c>
      <c r="AJ152" s="52">
        <f t="shared" si="93"/>
        <v>0.57950497753434149</v>
      </c>
      <c r="AK152" s="2">
        <v>46020</v>
      </c>
      <c r="AL152" t="str">
        <v>91282CPQ</v>
      </c>
      <c r="AM152">
        <v>-2.1118999999999999</v>
      </c>
      <c r="AN152">
        <v>3.7189100000000002</v>
      </c>
      <c r="AO152">
        <v>0.88700000000000001</v>
      </c>
      <c r="AP152">
        <v>112.609375</v>
      </c>
      <c r="AQ152">
        <f>VLOOKUP(AL152,工作表1!$F$3:$G$1000,2,FALSE)</f>
        <v>3.875</v>
      </c>
      <c r="AR152" t="str">
        <f>VLOOKUP(AL152,工作表1!$F$3:$H$1000,3,FALSE)</f>
        <v>2032/12/31</v>
      </c>
      <c r="AS152">
        <f t="shared" si="78"/>
        <v>3.6122000000000001</v>
      </c>
      <c r="AT152">
        <f t="shared" si="79"/>
        <v>0.26279999999999992</v>
      </c>
      <c r="AU152" s="43">
        <f t="shared" si="94"/>
        <v>46022</v>
      </c>
      <c r="AV152" s="43">
        <f t="shared" si="80"/>
        <v>46203</v>
      </c>
      <c r="AW152" s="45">
        <f t="shared" si="95"/>
        <v>1.9269701086956521</v>
      </c>
      <c r="AX152" s="45">
        <f t="shared" si="96"/>
        <v>3.8591618895175701</v>
      </c>
      <c r="AY152" s="47">
        <f t="shared" si="97"/>
        <v>99.860917442540554</v>
      </c>
      <c r="AZ152" s="47">
        <f t="shared" si="98"/>
        <v>112.097165157036</v>
      </c>
      <c r="BA152" s="43"/>
      <c r="BC152" s="2">
        <v>46017</v>
      </c>
      <c r="BD152" t="str">
        <v>91282CHC</v>
      </c>
      <c r="BE152">
        <v>-6.61</v>
      </c>
      <c r="BF152">
        <v>3.7628200000000001</v>
      </c>
      <c r="BG152">
        <v>0.86040000000000005</v>
      </c>
      <c r="BH152">
        <v>112.359375</v>
      </c>
      <c r="BI152">
        <f>VLOOKUP(BD152,工作表1!$K$3:$L$1000,2,FALSE)</f>
        <v>3.375</v>
      </c>
      <c r="BJ152" t="str">
        <f>VLOOKUP(BD152,工作表1!$K$3:$M$1000,3,FALSE)</f>
        <v>2033/5/15</v>
      </c>
      <c r="BK152">
        <f t="shared" si="81"/>
        <v>3.6141999999999999</v>
      </c>
      <c r="BL152">
        <f t="shared" si="82"/>
        <v>-0.23919999999999986</v>
      </c>
      <c r="BM152" s="43">
        <f t="shared" si="99"/>
        <v>46157</v>
      </c>
      <c r="BN152" s="43">
        <f t="shared" si="83"/>
        <v>46295</v>
      </c>
      <c r="BO152" s="45">
        <f t="shared" si="100"/>
        <v>0.4102209944751381</v>
      </c>
      <c r="BP152" s="45">
        <f t="shared" si="101"/>
        <v>2.9530292136532204</v>
      </c>
      <c r="BQ152" s="47">
        <f t="shared" si="102"/>
        <v>96.383998281152515</v>
      </c>
      <c r="BR152" s="47">
        <f t="shared" si="103"/>
        <v>111.26766017950166</v>
      </c>
    </row>
    <row r="153" spans="2:70" x14ac:dyDescent="0.25">
      <c r="B153" s="2"/>
      <c r="F153" s="2">
        <v>46021</v>
      </c>
      <c r="G153">
        <v>3.6080999999999999</v>
      </c>
      <c r="H153" s="43">
        <v>46024</v>
      </c>
      <c r="I153">
        <v>3.9575</v>
      </c>
      <c r="J153" s="2"/>
      <c r="L153" s="2">
        <v>46017</v>
      </c>
      <c r="M153" t="str">
        <v>91282CPM</v>
      </c>
      <c r="N153">
        <v>-0.62919999999999998</v>
      </c>
      <c r="O153">
        <v>3.7481100000000001</v>
      </c>
      <c r="P153">
        <v>0.88039999999999996</v>
      </c>
      <c r="Q153">
        <v>112.578125</v>
      </c>
      <c r="R153">
        <f>VLOOKUP(M153,工作表1!$A$3:$B$1000,2,FALSE)</f>
        <v>3.75</v>
      </c>
      <c r="S153" t="str">
        <f>VLOOKUP(M153,工作表1!$A$3:$C$1000,3,FALSE)</f>
        <v>2032/11/30</v>
      </c>
      <c r="T153">
        <f t="shared" si="73"/>
        <v>3.6141999999999999</v>
      </c>
      <c r="U153">
        <f t="shared" si="71"/>
        <v>0.13580000000000014</v>
      </c>
      <c r="V153" s="43">
        <f t="shared" si="84"/>
        <v>46173</v>
      </c>
      <c r="W153" s="43">
        <f t="shared" si="74"/>
        <v>46112</v>
      </c>
      <c r="X153" s="45">
        <f t="shared" si="85"/>
        <v>0.300414364640884</v>
      </c>
      <c r="Y153" s="45">
        <f t="shared" si="86"/>
        <v>1.2456198440929389</v>
      </c>
      <c r="Z153" s="47">
        <f t="shared" si="87"/>
        <v>99.055583141732043</v>
      </c>
      <c r="AA153" s="47">
        <f t="shared" si="88"/>
        <v>112.26529034491371</v>
      </c>
      <c r="AB153" s="45">
        <f t="shared" si="89"/>
        <v>3.9007000000000001</v>
      </c>
      <c r="AC153" s="2" t="str">
        <f t="shared" si="75"/>
        <v>TY2</v>
      </c>
      <c r="AD153">
        <f t="shared" si="76"/>
        <v>112.46875</v>
      </c>
      <c r="AE153">
        <f t="shared" si="77"/>
        <v>112.296875</v>
      </c>
      <c r="AF153" s="49">
        <f t="shared" si="104"/>
        <v>0.171875</v>
      </c>
      <c r="AG153" s="3">
        <f t="shared" si="90"/>
        <v>111.94311149828668</v>
      </c>
      <c r="AH153">
        <f t="shared" si="91"/>
        <v>111.23567073969252</v>
      </c>
      <c r="AI153" s="51">
        <f t="shared" si="92"/>
        <v>0.70744075859416</v>
      </c>
      <c r="AJ153" s="52">
        <f t="shared" si="93"/>
        <v>0.53556575859416</v>
      </c>
      <c r="AK153" s="2">
        <v>46017</v>
      </c>
      <c r="AL153" t="str">
        <v>91282CPQ</v>
      </c>
      <c r="AM153">
        <v>-2.1135000000000002</v>
      </c>
      <c r="AN153">
        <v>3.7241399999999998</v>
      </c>
      <c r="AO153">
        <v>0.88700000000000001</v>
      </c>
      <c r="AP153">
        <v>112.46875</v>
      </c>
      <c r="AQ153">
        <f>VLOOKUP(AL153,工作表1!$F$3:$G$1000,2,FALSE)</f>
        <v>3.875</v>
      </c>
      <c r="AR153" t="str">
        <f>VLOOKUP(AL153,工作表1!$F$3:$H$1000,3,FALSE)</f>
        <v>2032/12/31</v>
      </c>
      <c r="AS153">
        <f t="shared" si="78"/>
        <v>3.6141999999999999</v>
      </c>
      <c r="AT153">
        <f t="shared" si="79"/>
        <v>0.26080000000000014</v>
      </c>
      <c r="AU153" s="43">
        <f t="shared" si="94"/>
        <v>46022</v>
      </c>
      <c r="AV153" s="43">
        <f t="shared" si="80"/>
        <v>46203</v>
      </c>
      <c r="AW153" s="45">
        <f t="shared" si="95"/>
        <v>1.9269125683060109</v>
      </c>
      <c r="AX153" s="45">
        <f t="shared" si="96"/>
        <v>3.8697207874840931</v>
      </c>
      <c r="AY153" s="47">
        <f t="shared" si="97"/>
        <v>99.725621839619549</v>
      </c>
      <c r="AZ153" s="47">
        <f t="shared" si="98"/>
        <v>111.94311149828668</v>
      </c>
      <c r="BA153" s="43"/>
      <c r="BC153" s="2">
        <v>46015</v>
      </c>
      <c r="BD153" t="str">
        <v>91282CHC</v>
      </c>
      <c r="BE153">
        <v>-6.0989000000000004</v>
      </c>
      <c r="BF153">
        <v>3.75278</v>
      </c>
      <c r="BG153">
        <v>0.86040000000000005</v>
      </c>
      <c r="BH153">
        <v>112.296875</v>
      </c>
      <c r="BI153">
        <f>VLOOKUP(BD153,工作表1!$K$3:$L$1000,2,FALSE)</f>
        <v>3.375</v>
      </c>
      <c r="BJ153" t="str">
        <f>VLOOKUP(BD153,工作表1!$K$3:$M$1000,3,FALSE)</f>
        <v>2033/5/15</v>
      </c>
      <c r="BK153">
        <f t="shared" si="81"/>
        <v>3.6226400000000001</v>
      </c>
      <c r="BL153">
        <f t="shared" si="82"/>
        <v>-0.24764000000000008</v>
      </c>
      <c r="BM153" s="43">
        <f t="shared" si="99"/>
        <v>46157</v>
      </c>
      <c r="BN153" s="43">
        <f t="shared" si="83"/>
        <v>46295</v>
      </c>
      <c r="BO153" s="45">
        <f t="shared" si="100"/>
        <v>0.38225138121546964</v>
      </c>
      <c r="BP153" s="45">
        <f t="shared" si="101"/>
        <v>2.9527993264209491</v>
      </c>
      <c r="BQ153" s="47">
        <f t="shared" si="102"/>
        <v>96.357040322087471</v>
      </c>
      <c r="BR153" s="47">
        <f t="shared" si="103"/>
        <v>111.23567073969252</v>
      </c>
    </row>
    <row r="154" spans="2:70" x14ac:dyDescent="0.25">
      <c r="B154" s="2"/>
      <c r="F154" s="2">
        <v>46020</v>
      </c>
      <c r="G154">
        <v>3.6122000000000001</v>
      </c>
      <c r="H154" s="43">
        <v>46023</v>
      </c>
      <c r="I154">
        <v>3.9394</v>
      </c>
      <c r="J154" s="2"/>
      <c r="L154" s="2">
        <v>46015</v>
      </c>
      <c r="M154" t="str">
        <v>91282CFV</v>
      </c>
      <c r="N154">
        <v>-0.49769999999999998</v>
      </c>
      <c r="O154">
        <v>3.7408199999999998</v>
      </c>
      <c r="P154">
        <v>0.90029999999999999</v>
      </c>
      <c r="Q154">
        <v>112.515625</v>
      </c>
      <c r="R154">
        <f>VLOOKUP(M154,工作表1!$A$3:$B$1000,2,FALSE)</f>
        <v>4.125</v>
      </c>
      <c r="S154" t="str">
        <f>VLOOKUP(M154,工作表1!$A$3:$C$1000,3,FALSE)</f>
        <v>2032/11/15</v>
      </c>
      <c r="T154">
        <f t="shared" si="73"/>
        <v>3.6226400000000001</v>
      </c>
      <c r="U154">
        <f t="shared" si="71"/>
        <v>0.50235999999999992</v>
      </c>
      <c r="V154" s="43">
        <f t="shared" si="84"/>
        <v>46157</v>
      </c>
      <c r="W154" s="43">
        <f t="shared" si="74"/>
        <v>46112</v>
      </c>
      <c r="X154" s="45">
        <f t="shared" si="85"/>
        <v>0.46719613259668508</v>
      </c>
      <c r="Y154" s="45">
        <f t="shared" si="86"/>
        <v>1.5408262695829864</v>
      </c>
      <c r="Z154" s="47">
        <f t="shared" si="87"/>
        <v>101.33476302240494</v>
      </c>
      <c r="AA154" s="47">
        <f t="shared" si="88"/>
        <v>112.30999157175927</v>
      </c>
      <c r="AB154" s="45">
        <f t="shared" si="89"/>
        <v>3.9079999999999999</v>
      </c>
      <c r="AC154" s="2" t="str">
        <f t="shared" si="75"/>
        <v>TY2</v>
      </c>
      <c r="AD154">
        <f t="shared" si="76"/>
        <v>112.40625</v>
      </c>
      <c r="AE154">
        <f t="shared" si="77"/>
        <v>112.09375</v>
      </c>
      <c r="AF154" s="49">
        <f t="shared" si="104"/>
        <v>0.3125</v>
      </c>
      <c r="AG154" s="3">
        <f t="shared" si="90"/>
        <v>111.74650524089208</v>
      </c>
      <c r="AH154">
        <f t="shared" si="91"/>
        <v>111.02937250434734</v>
      </c>
      <c r="AI154" s="51">
        <f t="shared" si="92"/>
        <v>0.71713273654474108</v>
      </c>
      <c r="AJ154" s="52">
        <f t="shared" si="93"/>
        <v>0.40463273654474108</v>
      </c>
      <c r="AK154" s="2">
        <v>46015</v>
      </c>
      <c r="AL154" t="str">
        <v>91282CGM</v>
      </c>
      <c r="AM154">
        <v>9.1728000000000005</v>
      </c>
      <c r="AN154">
        <v>3.7108400000000001</v>
      </c>
      <c r="AO154">
        <v>0.86709999999999998</v>
      </c>
      <c r="AP154">
        <v>112.40625</v>
      </c>
      <c r="AQ154">
        <f>VLOOKUP(AL154,工作表1!$F$3:$G$1000,2,FALSE)</f>
        <v>3.5</v>
      </c>
      <c r="AR154" t="str">
        <f>VLOOKUP(AL154,工作表1!$F$3:$H$1000,3,FALSE)</f>
        <v>2033/2/15</v>
      </c>
      <c r="AS154">
        <f t="shared" si="78"/>
        <v>3.6226400000000001</v>
      </c>
      <c r="AT154">
        <f t="shared" si="79"/>
        <v>-0.12264000000000008</v>
      </c>
      <c r="AU154" s="43">
        <f t="shared" si="94"/>
        <v>46068</v>
      </c>
      <c r="AV154" s="43">
        <f t="shared" si="80"/>
        <v>46203</v>
      </c>
      <c r="AW154" s="45">
        <f t="shared" si="95"/>
        <v>1.2649456521739131</v>
      </c>
      <c r="AX154" s="45">
        <f t="shared" si="96"/>
        <v>3.0485072960095296</v>
      </c>
      <c r="AY154" s="47">
        <f t="shared" si="97"/>
        <v>97.330199278852405</v>
      </c>
      <c r="AZ154" s="47">
        <f t="shared" si="98"/>
        <v>111.74650524089208</v>
      </c>
      <c r="BA154" s="43"/>
      <c r="BC154" s="2">
        <v>46014</v>
      </c>
      <c r="BD154" t="str">
        <v>91282CHC</v>
      </c>
      <c r="BE154">
        <v>-6.1451000000000002</v>
      </c>
      <c r="BF154">
        <v>3.7752699999999999</v>
      </c>
      <c r="BG154">
        <v>0.86040000000000005</v>
      </c>
      <c r="BH154">
        <v>112.09375</v>
      </c>
      <c r="BI154">
        <f>VLOOKUP(BD154,工作表1!$K$3:$L$1000,2,FALSE)</f>
        <v>3.375</v>
      </c>
      <c r="BJ154" t="str">
        <f>VLOOKUP(BD154,工作表1!$K$3:$M$1000,3,FALSE)</f>
        <v>2033/5/15</v>
      </c>
      <c r="BK154">
        <f t="shared" si="81"/>
        <v>3.6287799999999999</v>
      </c>
      <c r="BL154">
        <f t="shared" si="82"/>
        <v>-0.25377999999999989</v>
      </c>
      <c r="BM154" s="43">
        <f t="shared" si="99"/>
        <v>46157</v>
      </c>
      <c r="BN154" s="43">
        <f t="shared" si="83"/>
        <v>46295</v>
      </c>
      <c r="BO154" s="45">
        <f t="shared" si="100"/>
        <v>0.36360497237569062</v>
      </c>
      <c r="BP154" s="45">
        <f t="shared" si="101"/>
        <v>2.9526460682661013</v>
      </c>
      <c r="BQ154" s="47">
        <f t="shared" si="102"/>
        <v>96.179441082953545</v>
      </c>
      <c r="BR154" s="47">
        <f t="shared" si="103"/>
        <v>111.02937250434734</v>
      </c>
    </row>
    <row r="155" spans="2:70" x14ac:dyDescent="0.25">
      <c r="B155" s="2"/>
      <c r="F155" s="2">
        <v>46017</v>
      </c>
      <c r="G155">
        <v>3.6141999999999999</v>
      </c>
      <c r="H155" s="43">
        <v>46022</v>
      </c>
      <c r="I155">
        <v>3.9394</v>
      </c>
      <c r="J155" s="2"/>
      <c r="L155" s="2">
        <v>46014</v>
      </c>
      <c r="M155" t="str">
        <v>91282CFV</v>
      </c>
      <c r="N155">
        <v>-0.23810000000000001</v>
      </c>
      <c r="O155">
        <v>3.7201</v>
      </c>
      <c r="P155">
        <v>0.90029999999999999</v>
      </c>
      <c r="Q155">
        <v>112.296875</v>
      </c>
      <c r="R155">
        <f>VLOOKUP(M155,工作表1!$A$3:$B$1000,2,FALSE)</f>
        <v>4.125</v>
      </c>
      <c r="S155" t="str">
        <f>VLOOKUP(M155,工作表1!$A$3:$C$1000,3,FALSE)</f>
        <v>2032/11/15</v>
      </c>
      <c r="T155">
        <f t="shared" si="73"/>
        <v>3.6287799999999999</v>
      </c>
      <c r="U155">
        <f t="shared" si="71"/>
        <v>0.49622000000000011</v>
      </c>
      <c r="V155" s="43">
        <f t="shared" si="84"/>
        <v>46157</v>
      </c>
      <c r="W155" s="43">
        <f t="shared" si="74"/>
        <v>46112</v>
      </c>
      <c r="X155" s="45">
        <f t="shared" si="85"/>
        <v>0.44440607734806631</v>
      </c>
      <c r="Y155" s="45">
        <f t="shared" si="86"/>
        <v>1.5406389540603951</v>
      </c>
      <c r="Z155" s="47">
        <f t="shared" si="87"/>
        <v>101.15769203494658</v>
      </c>
      <c r="AA155" s="47">
        <f t="shared" si="88"/>
        <v>112.10995612059619</v>
      </c>
      <c r="AB155" s="45">
        <f t="shared" si="89"/>
        <v>3.9365999999999999</v>
      </c>
      <c r="AC155" s="2" t="str">
        <f t="shared" si="75"/>
        <v>TY2</v>
      </c>
      <c r="AD155">
        <f t="shared" si="76"/>
        <v>112.203125</v>
      </c>
      <c r="AE155">
        <f t="shared" si="77"/>
        <v>112.125</v>
      </c>
      <c r="AF155" s="49">
        <f t="shared" si="104"/>
        <v>7.8125E-2</v>
      </c>
      <c r="AG155" s="3">
        <f t="shared" si="90"/>
        <v>111.54930370099834</v>
      </c>
      <c r="AH155">
        <f t="shared" si="91"/>
        <v>111.01881887710701</v>
      </c>
      <c r="AI155" s="51">
        <f t="shared" si="92"/>
        <v>0.53048482389132801</v>
      </c>
      <c r="AJ155" s="52">
        <f t="shared" si="93"/>
        <v>0.45235982389132801</v>
      </c>
      <c r="AK155" s="2">
        <v>46014</v>
      </c>
      <c r="AL155" t="str">
        <v>91282CGM</v>
      </c>
      <c r="AM155">
        <v>-1.8694</v>
      </c>
      <c r="AN155">
        <v>3.7225899999999998</v>
      </c>
      <c r="AO155">
        <v>0.86709999999999998</v>
      </c>
      <c r="AP155">
        <v>112.203125</v>
      </c>
      <c r="AQ155">
        <f>VLOOKUP(AL155,工作表1!$F$3:$G$1000,2,FALSE)</f>
        <v>3.5</v>
      </c>
      <c r="AR155" t="str">
        <f>VLOOKUP(AL155,工作表1!$F$3:$H$1000,3,FALSE)</f>
        <v>2033/2/15</v>
      </c>
      <c r="AS155">
        <f t="shared" si="78"/>
        <v>3.6287799999999999</v>
      </c>
      <c r="AT155">
        <f t="shared" si="79"/>
        <v>-0.12877999999999989</v>
      </c>
      <c r="AU155" s="43">
        <f t="shared" si="94"/>
        <v>46068</v>
      </c>
      <c r="AV155" s="43">
        <f t="shared" si="80"/>
        <v>46203</v>
      </c>
      <c r="AW155" s="45">
        <f t="shared" si="95"/>
        <v>1.2459239130434783</v>
      </c>
      <c r="AX155" s="45">
        <f t="shared" si="96"/>
        <v>3.0486636390708757</v>
      </c>
      <c r="AY155" s="47">
        <f t="shared" si="97"/>
        <v>97.160674697278736</v>
      </c>
      <c r="AZ155" s="47">
        <f t="shared" si="98"/>
        <v>111.54930370099834</v>
      </c>
      <c r="BA155" s="43"/>
      <c r="BC155" s="2">
        <v>46013</v>
      </c>
      <c r="BD155" t="str">
        <v>91282CHC</v>
      </c>
      <c r="BE155">
        <v>-7.0918999999999999</v>
      </c>
      <c r="BF155">
        <v>3.78857</v>
      </c>
      <c r="BG155">
        <v>0.86040000000000005</v>
      </c>
      <c r="BH155">
        <v>112.125</v>
      </c>
      <c r="BI155">
        <f>VLOOKUP(BD155,工作表1!$K$3:$L$1000,2,FALSE)</f>
        <v>3.375</v>
      </c>
      <c r="BJ155" t="str">
        <f>VLOOKUP(BD155,工作表1!$K$3:$M$1000,3,FALSE)</f>
        <v>2033/5/15</v>
      </c>
      <c r="BK155">
        <f t="shared" si="81"/>
        <v>3.6252499999999999</v>
      </c>
      <c r="BL155">
        <f t="shared" si="82"/>
        <v>-0.25024999999999986</v>
      </c>
      <c r="BM155" s="43">
        <f t="shared" si="99"/>
        <v>46157</v>
      </c>
      <c r="BN155" s="43">
        <f t="shared" si="83"/>
        <v>46295</v>
      </c>
      <c r="BO155" s="45">
        <f t="shared" si="100"/>
        <v>0.35428176795580107</v>
      </c>
      <c r="BP155" s="45">
        <f t="shared" si="101"/>
        <v>2.9525694391886774</v>
      </c>
      <c r="BQ155" s="47">
        <f t="shared" si="102"/>
        <v>96.175436706687833</v>
      </c>
      <c r="BR155" s="47">
        <f t="shared" si="103"/>
        <v>111.01881887710701</v>
      </c>
    </row>
    <row r="156" spans="2:70" x14ac:dyDescent="0.25">
      <c r="B156" s="2"/>
      <c r="F156" s="2">
        <v>46015</v>
      </c>
      <c r="G156">
        <v>3.6226400000000001</v>
      </c>
      <c r="H156" s="43">
        <v>46021</v>
      </c>
      <c r="I156">
        <v>3.8879000000000001</v>
      </c>
      <c r="J156" s="2"/>
      <c r="L156" s="2">
        <v>46013</v>
      </c>
      <c r="M156" t="str">
        <v>91282CFV</v>
      </c>
      <c r="N156">
        <v>-0.64190000000000003</v>
      </c>
      <c r="O156">
        <v>3.76207</v>
      </c>
      <c r="P156">
        <v>0.90029999999999999</v>
      </c>
      <c r="Q156">
        <v>112.34375</v>
      </c>
      <c r="R156">
        <f>VLOOKUP(M156,工作表1!$A$3:$B$1000,2,FALSE)</f>
        <v>4.125</v>
      </c>
      <c r="S156" t="str">
        <f>VLOOKUP(M156,工作表1!$A$3:$C$1000,3,FALSE)</f>
        <v>2032/11/15</v>
      </c>
      <c r="T156">
        <f t="shared" si="73"/>
        <v>3.6252499999999999</v>
      </c>
      <c r="U156">
        <f t="shared" si="71"/>
        <v>0.49975000000000014</v>
      </c>
      <c r="V156" s="43">
        <f t="shared" si="84"/>
        <v>46157</v>
      </c>
      <c r="W156" s="43">
        <f t="shared" si="74"/>
        <v>46112</v>
      </c>
      <c r="X156" s="45">
        <f t="shared" si="85"/>
        <v>0.43301104972375687</v>
      </c>
      <c r="Y156" s="45">
        <f t="shared" si="86"/>
        <v>1.5405452962990995</v>
      </c>
      <c r="Z156" s="47">
        <f t="shared" si="87"/>
        <v>101.16763097741408</v>
      </c>
      <c r="AA156" s="47">
        <f t="shared" si="88"/>
        <v>112.11735076074092</v>
      </c>
      <c r="AB156" s="45">
        <f t="shared" si="89"/>
        <v>3.9235000000000002</v>
      </c>
      <c r="AC156" s="2" t="str">
        <f t="shared" si="75"/>
        <v>TY2</v>
      </c>
      <c r="AD156">
        <f t="shared" si="76"/>
        <v>112.234375</v>
      </c>
      <c r="AE156">
        <f t="shared" si="77"/>
        <v>112.390625</v>
      </c>
      <c r="AF156" s="49">
        <f t="shared" si="104"/>
        <v>-0.15625</v>
      </c>
      <c r="AG156" s="3">
        <f t="shared" si="90"/>
        <v>111.55786037978861</v>
      </c>
      <c r="AH156">
        <f t="shared" si="91"/>
        <v>111.44202777090764</v>
      </c>
      <c r="AI156" s="51">
        <f t="shared" si="92"/>
        <v>0.11583260888096447</v>
      </c>
      <c r="AJ156" s="52">
        <f t="shared" si="93"/>
        <v>0.27208260888096447</v>
      </c>
      <c r="AK156" s="2">
        <v>46013</v>
      </c>
      <c r="AL156" t="str">
        <v>91282CGM</v>
      </c>
      <c r="AM156">
        <v>-1.9899</v>
      </c>
      <c r="AN156">
        <v>3.7122099999999998</v>
      </c>
      <c r="AO156">
        <v>0.86709999999999998</v>
      </c>
      <c r="AP156">
        <v>112.234375</v>
      </c>
      <c r="AQ156">
        <f>VLOOKUP(AL156,工作表1!$F$3:$G$1000,2,FALSE)</f>
        <v>3.5</v>
      </c>
      <c r="AR156" t="str">
        <f>VLOOKUP(AL156,工作表1!$F$3:$H$1000,3,FALSE)</f>
        <v>2033/2/15</v>
      </c>
      <c r="AS156">
        <f t="shared" si="78"/>
        <v>3.6252499999999999</v>
      </c>
      <c r="AT156">
        <f t="shared" si="79"/>
        <v>-0.12524999999999986</v>
      </c>
      <c r="AU156" s="43">
        <f t="shared" si="94"/>
        <v>46068</v>
      </c>
      <c r="AV156" s="43">
        <f t="shared" si="80"/>
        <v>46203</v>
      </c>
      <c r="AW156" s="45">
        <f t="shared" si="95"/>
        <v>1.236413043478261</v>
      </c>
      <c r="AX156" s="45">
        <f t="shared" si="96"/>
        <v>3.0487418106015483</v>
      </c>
      <c r="AY156" s="47">
        <f t="shared" si="97"/>
        <v>97.172268046958536</v>
      </c>
      <c r="AZ156" s="47">
        <f t="shared" si="98"/>
        <v>111.55786037978861</v>
      </c>
      <c r="BA156" s="43"/>
      <c r="BC156" s="2">
        <v>46010</v>
      </c>
      <c r="BD156" t="str">
        <v>91282CGM</v>
      </c>
      <c r="BE156">
        <v>-1.3319000000000001</v>
      </c>
      <c r="BF156">
        <v>3.6649799999999999</v>
      </c>
      <c r="BG156">
        <v>0.86709999999999998</v>
      </c>
      <c r="BH156">
        <v>112.390625</v>
      </c>
      <c r="BI156">
        <f>VLOOKUP(BD156,工作表1!$K$3:$L$1000,2,FALSE)</f>
        <v>3.5</v>
      </c>
      <c r="BJ156" t="str">
        <f>VLOOKUP(BD156,工作表1!$K$3:$M$1000,3,FALSE)</f>
        <v>2033/2/15</v>
      </c>
      <c r="BK156">
        <f t="shared" si="81"/>
        <v>3.6239300000000001</v>
      </c>
      <c r="BL156">
        <f t="shared" si="82"/>
        <v>-0.1239300000000001</v>
      </c>
      <c r="BM156" s="43">
        <f t="shared" si="99"/>
        <v>46068</v>
      </c>
      <c r="BN156" s="43">
        <f t="shared" si="83"/>
        <v>46295</v>
      </c>
      <c r="BO156" s="45">
        <f t="shared" si="100"/>
        <v>1.2269021739130435</v>
      </c>
      <c r="BP156" s="45">
        <f t="shared" si="101"/>
        <v>3.9310117629541397</v>
      </c>
      <c r="BQ156" s="47">
        <f t="shared" si="102"/>
        <v>97.28959163403529</v>
      </c>
      <c r="BR156" s="47">
        <f t="shared" si="103"/>
        <v>111.44202777090764</v>
      </c>
    </row>
    <row r="157" spans="2:70" x14ac:dyDescent="0.25">
      <c r="B157" s="2"/>
      <c r="F157" s="2">
        <v>46014</v>
      </c>
      <c r="G157">
        <v>3.6287799999999999</v>
      </c>
      <c r="H157" s="43">
        <v>46020</v>
      </c>
      <c r="I157">
        <v>3.8776000000000002</v>
      </c>
      <c r="J157" s="2"/>
      <c r="L157" s="2">
        <v>46010</v>
      </c>
      <c r="M157" t="str">
        <v>91282CNW</v>
      </c>
      <c r="N157">
        <v>-0.50680000000000003</v>
      </c>
      <c r="O157">
        <v>4.3844900000000004</v>
      </c>
      <c r="P157">
        <v>0.88700000000000001</v>
      </c>
      <c r="Q157">
        <v>112.703125</v>
      </c>
      <c r="R157">
        <f>VLOOKUP(M157,工作表1!$A$3:$B$1000,2,FALSE)</f>
        <v>3.875</v>
      </c>
      <c r="S157" t="str">
        <f>VLOOKUP(M157,工作表1!$A$3:$C$1000,3,FALSE)</f>
        <v>2032/8/31</v>
      </c>
      <c r="T157">
        <f t="shared" si="73"/>
        <v>3.6239300000000001</v>
      </c>
      <c r="U157">
        <f t="shared" si="71"/>
        <v>0.2510699999999999</v>
      </c>
      <c r="V157" s="43">
        <f t="shared" si="84"/>
        <v>46081</v>
      </c>
      <c r="W157" s="43">
        <f t="shared" si="74"/>
        <v>46112</v>
      </c>
      <c r="X157" s="45">
        <f t="shared" si="85"/>
        <v>1.2095994475138121</v>
      </c>
      <c r="Y157" s="45">
        <f t="shared" si="86"/>
        <v>2.260626844774086</v>
      </c>
      <c r="Z157" s="47">
        <f t="shared" si="87"/>
        <v>99.752182875793395</v>
      </c>
      <c r="AA157" s="47">
        <f t="shared" si="88"/>
        <v>112.19967235537548</v>
      </c>
      <c r="AB157" s="45">
        <f t="shared" si="89"/>
        <v>3.9051999999999998</v>
      </c>
      <c r="AC157" s="2" t="str">
        <f t="shared" si="75"/>
        <v>TY2</v>
      </c>
      <c r="AD157">
        <f t="shared" si="76"/>
        <v>112.5</v>
      </c>
      <c r="AE157">
        <f t="shared" si="77"/>
        <v>112.65625</v>
      </c>
      <c r="AF157" s="49">
        <f t="shared" si="104"/>
        <v>-0.15625</v>
      </c>
      <c r="AG157" s="3">
        <f t="shared" si="90"/>
        <v>112.13510958535151</v>
      </c>
      <c r="AH157">
        <f t="shared" si="91"/>
        <v>111.69927682125797</v>
      </c>
      <c r="AI157" s="51">
        <f t="shared" si="92"/>
        <v>0.4358327640935471</v>
      </c>
      <c r="AJ157" s="52">
        <f t="shared" si="93"/>
        <v>0.5920827640935471</v>
      </c>
      <c r="AK157" s="2">
        <v>46010</v>
      </c>
      <c r="AL157" t="str">
        <v>91282CFV</v>
      </c>
      <c r="AM157">
        <v>-0.16600000000000001</v>
      </c>
      <c r="AN157">
        <v>3.7038500000000001</v>
      </c>
      <c r="AO157">
        <v>0.90029999999999999</v>
      </c>
      <c r="AP157">
        <v>112.5</v>
      </c>
      <c r="AQ157">
        <f>VLOOKUP(AL157,工作表1!$F$3:$G$1000,2,FALSE)</f>
        <v>4.125</v>
      </c>
      <c r="AR157" t="str">
        <f>VLOOKUP(AL157,工作表1!$F$3:$H$1000,3,FALSE)</f>
        <v>2032/11/15</v>
      </c>
      <c r="AS157">
        <f t="shared" si="78"/>
        <v>3.6239300000000001</v>
      </c>
      <c r="AT157">
        <f t="shared" si="79"/>
        <v>0.5010699999999999</v>
      </c>
      <c r="AU157" s="43">
        <f t="shared" si="94"/>
        <v>46157</v>
      </c>
      <c r="AV157" s="43">
        <f t="shared" si="80"/>
        <v>46203</v>
      </c>
      <c r="AW157" s="45">
        <f t="shared" si="95"/>
        <v>0.42161602209944754</v>
      </c>
      <c r="AX157" s="45">
        <f t="shared" si="96"/>
        <v>2.5688762960720499</v>
      </c>
      <c r="AY157" s="47">
        <f t="shared" si="97"/>
        <v>101.39871354705879</v>
      </c>
      <c r="AZ157" s="47">
        <f t="shared" si="98"/>
        <v>112.13510958535151</v>
      </c>
      <c r="BA157" s="43"/>
      <c r="BC157" s="2">
        <v>46009</v>
      </c>
      <c r="BD157" t="str">
        <v>91282CGM</v>
      </c>
      <c r="BE157">
        <v>-1.6876</v>
      </c>
      <c r="BF157">
        <v>3.6761400000000002</v>
      </c>
      <c r="BG157">
        <v>0.86709999999999998</v>
      </c>
      <c r="BH157">
        <v>112.65625</v>
      </c>
      <c r="BI157">
        <f>VLOOKUP(BD157,工作表1!$K$3:$L$1000,2,FALSE)</f>
        <v>3.5</v>
      </c>
      <c r="BJ157" t="str">
        <f>VLOOKUP(BD157,工作表1!$K$3:$M$1000,3,FALSE)</f>
        <v>2033/2/15</v>
      </c>
      <c r="BK157">
        <f t="shared" si="81"/>
        <v>3.6186199999999999</v>
      </c>
      <c r="BL157">
        <f t="shared" si="82"/>
        <v>-0.11861999999999995</v>
      </c>
      <c r="BM157" s="43">
        <f t="shared" si="99"/>
        <v>46068</v>
      </c>
      <c r="BN157" s="43">
        <f t="shared" si="83"/>
        <v>46295</v>
      </c>
      <c r="BO157" s="45">
        <f t="shared" si="100"/>
        <v>1.1983695652173914</v>
      </c>
      <c r="BP157" s="45">
        <f t="shared" si="101"/>
        <v>3.9312462775461583</v>
      </c>
      <c r="BQ157" s="47">
        <f t="shared" si="102"/>
        <v>97.523858262763014</v>
      </c>
      <c r="BR157" s="47">
        <f t="shared" si="103"/>
        <v>111.69927682125797</v>
      </c>
    </row>
    <row r="158" spans="2:70" x14ac:dyDescent="0.25">
      <c r="B158" s="2"/>
      <c r="F158" s="2">
        <v>46013</v>
      </c>
      <c r="G158">
        <v>3.6252499999999999</v>
      </c>
      <c r="H158" s="43">
        <v>46017</v>
      </c>
      <c r="I158">
        <v>3.9007000000000001</v>
      </c>
      <c r="J158" s="2"/>
      <c r="L158" s="2">
        <v>46009</v>
      </c>
      <c r="M158" t="str">
        <v>91282CNW</v>
      </c>
      <c r="N158">
        <v>-0.14849999999999999</v>
      </c>
      <c r="O158">
        <v>3.9106800000000002</v>
      </c>
      <c r="P158">
        <v>0.88700000000000001</v>
      </c>
      <c r="Q158">
        <v>112.9375</v>
      </c>
      <c r="R158">
        <f>VLOOKUP(M158,工作表1!$A$3:$B$1000,2,FALSE)</f>
        <v>3.875</v>
      </c>
      <c r="S158" t="str">
        <f>VLOOKUP(M158,工作表1!$A$3:$C$1000,3,FALSE)</f>
        <v>2032/8/31</v>
      </c>
      <c r="T158">
        <f t="shared" si="73"/>
        <v>3.6186199999999999</v>
      </c>
      <c r="U158">
        <f t="shared" si="71"/>
        <v>0.25638000000000005</v>
      </c>
      <c r="V158" s="43">
        <f t="shared" si="84"/>
        <v>46081</v>
      </c>
      <c r="W158" s="43">
        <f t="shared" si="74"/>
        <v>46112</v>
      </c>
      <c r="X158" s="45">
        <f t="shared" si="85"/>
        <v>1.1774861878453038</v>
      </c>
      <c r="Y158" s="45">
        <f t="shared" si="86"/>
        <v>2.260362900174071</v>
      </c>
      <c r="Z158" s="47">
        <f t="shared" si="87"/>
        <v>100.11409554190527</v>
      </c>
      <c r="AA158" s="47">
        <f t="shared" si="88"/>
        <v>112.59810069691204</v>
      </c>
      <c r="AB158" s="45">
        <f t="shared" si="89"/>
        <v>3.8738999999999999</v>
      </c>
      <c r="AC158" s="2" t="str">
        <f t="shared" si="75"/>
        <v>TY2</v>
      </c>
      <c r="AD158">
        <f t="shared" si="76"/>
        <v>112.75</v>
      </c>
      <c r="AE158">
        <f t="shared" si="77"/>
        <v>112.40625</v>
      </c>
      <c r="AF158" s="49">
        <f t="shared" si="104"/>
        <v>0.34375</v>
      </c>
      <c r="AG158" s="3">
        <f t="shared" si="90"/>
        <v>112.38072059725668</v>
      </c>
      <c r="AH158">
        <f t="shared" si="91"/>
        <v>111.45239144515165</v>
      </c>
      <c r="AI158" s="51">
        <f t="shared" si="92"/>
        <v>0.92832915210503586</v>
      </c>
      <c r="AJ158" s="52">
        <f t="shared" si="93"/>
        <v>0.58457915210503586</v>
      </c>
      <c r="AK158" s="2">
        <v>46009</v>
      </c>
      <c r="AL158" t="str">
        <v>91282CFV</v>
      </c>
      <c r="AM158">
        <v>-0.47289999999999999</v>
      </c>
      <c r="AN158">
        <v>3.7284299999999999</v>
      </c>
      <c r="AO158">
        <v>0.90029999999999999</v>
      </c>
      <c r="AP158">
        <v>112.75</v>
      </c>
      <c r="AQ158">
        <f>VLOOKUP(AL158,工作表1!$F$3:$G$1000,2,FALSE)</f>
        <v>4.125</v>
      </c>
      <c r="AR158" t="str">
        <f>VLOOKUP(AL158,工作表1!$F$3:$H$1000,3,FALSE)</f>
        <v>2032/11/15</v>
      </c>
      <c r="AS158">
        <f t="shared" si="78"/>
        <v>3.6186199999999999</v>
      </c>
      <c r="AT158">
        <f t="shared" si="79"/>
        <v>0.50638000000000005</v>
      </c>
      <c r="AU158" s="43">
        <f t="shared" si="94"/>
        <v>46157</v>
      </c>
      <c r="AV158" s="43">
        <f t="shared" si="80"/>
        <v>46203</v>
      </c>
      <c r="AW158" s="45">
        <f t="shared" si="95"/>
        <v>0.38743093922651933</v>
      </c>
      <c r="AX158" s="45">
        <f t="shared" si="96"/>
        <v>2.5685953227881635</v>
      </c>
      <c r="AY158" s="47">
        <f t="shared" si="97"/>
        <v>101.62968611824596</v>
      </c>
      <c r="AZ158" s="47">
        <f t="shared" si="98"/>
        <v>112.38072059725668</v>
      </c>
      <c r="BA158" s="43"/>
      <c r="BC158" s="2">
        <v>46008</v>
      </c>
      <c r="BD158" t="str">
        <v>91282CGM</v>
      </c>
      <c r="BE158">
        <v>-1.5962000000000001</v>
      </c>
      <c r="BF158">
        <v>3.6871</v>
      </c>
      <c r="BG158">
        <v>0.86709999999999998</v>
      </c>
      <c r="BH158">
        <v>112.40625</v>
      </c>
      <c r="BI158">
        <f>VLOOKUP(BD158,工作表1!$K$3:$L$1000,2,FALSE)</f>
        <v>3.5</v>
      </c>
      <c r="BJ158" t="str">
        <f>VLOOKUP(BD158,工作表1!$K$3:$M$1000,3,FALSE)</f>
        <v>2033/2/15</v>
      </c>
      <c r="BK158">
        <f t="shared" si="81"/>
        <v>3.6280000000000001</v>
      </c>
      <c r="BL158">
        <f t="shared" si="82"/>
        <v>-0.12800000000000011</v>
      </c>
      <c r="BM158" s="43">
        <f t="shared" si="99"/>
        <v>46068</v>
      </c>
      <c r="BN158" s="43">
        <f t="shared" si="83"/>
        <v>46295</v>
      </c>
      <c r="BO158" s="45">
        <f t="shared" si="100"/>
        <v>1.1888586956521738</v>
      </c>
      <c r="BP158" s="45">
        <f t="shared" si="101"/>
        <v>3.9313244490768313</v>
      </c>
      <c r="BQ158" s="47">
        <f t="shared" si="102"/>
        <v>97.304680889975316</v>
      </c>
      <c r="BR158" s="47">
        <f t="shared" si="103"/>
        <v>111.45239144515165</v>
      </c>
    </row>
    <row r="159" spans="2:70" x14ac:dyDescent="0.25">
      <c r="B159" s="2"/>
      <c r="F159" s="2">
        <v>46010</v>
      </c>
      <c r="G159">
        <v>3.6239300000000001</v>
      </c>
      <c r="H159" s="43">
        <v>46016</v>
      </c>
      <c r="I159">
        <v>3.9188000000000001</v>
      </c>
      <c r="J159" s="2"/>
      <c r="L159" s="2">
        <v>46008</v>
      </c>
      <c r="M159" t="str">
        <v>91282CNW</v>
      </c>
      <c r="N159">
        <v>0.34989999999999999</v>
      </c>
      <c r="O159">
        <v>3.45065</v>
      </c>
      <c r="P159">
        <v>0.88700000000000001</v>
      </c>
      <c r="Q159">
        <v>112.671875</v>
      </c>
      <c r="R159">
        <f>VLOOKUP(M159,工作表1!$A$3:$B$1000,2,FALSE)</f>
        <v>3.875</v>
      </c>
      <c r="S159" t="str">
        <f>VLOOKUP(M159,工作表1!$A$3:$C$1000,3,FALSE)</f>
        <v>2032/8/31</v>
      </c>
      <c r="T159">
        <f t="shared" si="73"/>
        <v>3.6280000000000001</v>
      </c>
      <c r="U159">
        <f t="shared" si="71"/>
        <v>0.24699999999999989</v>
      </c>
      <c r="V159" s="43">
        <f t="shared" si="84"/>
        <v>46081</v>
      </c>
      <c r="W159" s="43">
        <f t="shared" si="74"/>
        <v>46112</v>
      </c>
      <c r="X159" s="45">
        <f t="shared" si="85"/>
        <v>1.1667817679558012</v>
      </c>
      <c r="Y159" s="45">
        <f t="shared" si="86"/>
        <v>2.2602749186407327</v>
      </c>
      <c r="Z159" s="47">
        <f t="shared" si="87"/>
        <v>100.01511164916886</v>
      </c>
      <c r="AA159" s="47">
        <f t="shared" si="88"/>
        <v>112.4868842411768</v>
      </c>
      <c r="AB159" s="45">
        <f t="shared" si="89"/>
        <v>3.9077000000000002</v>
      </c>
      <c r="AC159" s="2" t="str">
        <f t="shared" si="75"/>
        <v>TY2</v>
      </c>
      <c r="AD159">
        <f t="shared" si="76"/>
        <v>112.5</v>
      </c>
      <c r="AE159">
        <f t="shared" si="77"/>
        <v>112.421875</v>
      </c>
      <c r="AF159" s="49">
        <f t="shared" si="104"/>
        <v>7.8125E-2</v>
      </c>
      <c r="AG159" s="3">
        <f t="shared" si="90"/>
        <v>112.1459429009978</v>
      </c>
      <c r="AH159">
        <f t="shared" si="91"/>
        <v>111.47013178870527</v>
      </c>
      <c r="AI159" s="51">
        <f t="shared" si="92"/>
        <v>0.67581111229252144</v>
      </c>
      <c r="AJ159" s="52">
        <f t="shared" si="93"/>
        <v>0.59768611229252144</v>
      </c>
      <c r="AK159" s="2">
        <v>46008</v>
      </c>
      <c r="AL159" t="str">
        <v>91282CFV</v>
      </c>
      <c r="AM159">
        <v>-0.27860000000000001</v>
      </c>
      <c r="AN159">
        <v>3.7181700000000002</v>
      </c>
      <c r="AO159">
        <v>0.90029999999999999</v>
      </c>
      <c r="AP159">
        <v>112.5</v>
      </c>
      <c r="AQ159">
        <f>VLOOKUP(AL159,工作表1!$F$3:$G$1000,2,FALSE)</f>
        <v>4.125</v>
      </c>
      <c r="AR159" t="str">
        <f>VLOOKUP(AL159,工作表1!$F$3:$H$1000,3,FALSE)</f>
        <v>2032/11/15</v>
      </c>
      <c r="AS159">
        <f t="shared" si="78"/>
        <v>3.6280000000000001</v>
      </c>
      <c r="AT159">
        <f t="shared" si="79"/>
        <v>0.49699999999999989</v>
      </c>
      <c r="AU159" s="43">
        <f t="shared" si="94"/>
        <v>46157</v>
      </c>
      <c r="AV159" s="43">
        <f t="shared" si="80"/>
        <v>46203</v>
      </c>
      <c r="AW159" s="45">
        <f t="shared" si="95"/>
        <v>0.37603591160220995</v>
      </c>
      <c r="AX159" s="45">
        <f t="shared" si="96"/>
        <v>2.5685016650268677</v>
      </c>
      <c r="AY159" s="47">
        <f t="shared" si="97"/>
        <v>101.41560980624928</v>
      </c>
      <c r="AZ159" s="47">
        <f t="shared" si="98"/>
        <v>112.1459429009978</v>
      </c>
      <c r="BA159" s="43"/>
      <c r="BC159" s="2">
        <v>46007</v>
      </c>
      <c r="BD159" t="str">
        <v>91282CGM</v>
      </c>
      <c r="BE159">
        <v>-1.3547</v>
      </c>
      <c r="BF159">
        <v>3.6815699999999998</v>
      </c>
      <c r="BG159">
        <v>0.86709999999999998</v>
      </c>
      <c r="BH159">
        <v>112.421875</v>
      </c>
      <c r="BI159">
        <f>VLOOKUP(BD159,工作表1!$K$3:$L$1000,2,FALSE)</f>
        <v>3.5</v>
      </c>
      <c r="BJ159" t="str">
        <f>VLOOKUP(BD159,工作表1!$K$3:$M$1000,3,FALSE)</f>
        <v>2033/2/15</v>
      </c>
      <c r="BK159">
        <f t="shared" si="81"/>
        <v>3.6286399999999999</v>
      </c>
      <c r="BL159">
        <f t="shared" si="82"/>
        <v>-0.12863999999999987</v>
      </c>
      <c r="BM159" s="43">
        <f t="shared" si="99"/>
        <v>46068</v>
      </c>
      <c r="BN159" s="43">
        <f t="shared" si="83"/>
        <v>46295</v>
      </c>
      <c r="BO159" s="45">
        <f t="shared" si="100"/>
        <v>1.1793478260869565</v>
      </c>
      <c r="BP159" s="45">
        <f t="shared" si="101"/>
        <v>3.9314026206075043</v>
      </c>
      <c r="BQ159" s="47">
        <f t="shared" si="102"/>
        <v>97.321876089815859</v>
      </c>
      <c r="BR159" s="47">
        <f t="shared" si="103"/>
        <v>111.47013178870527</v>
      </c>
    </row>
    <row r="160" spans="2:70" x14ac:dyDescent="0.25">
      <c r="B160" s="2"/>
      <c r="F160" s="2">
        <v>46009</v>
      </c>
      <c r="G160">
        <v>3.6186199999999999</v>
      </c>
      <c r="H160" s="43">
        <v>46015</v>
      </c>
      <c r="I160">
        <v>3.9079999999999999</v>
      </c>
      <c r="J160" s="2"/>
      <c r="L160" s="2">
        <v>46007</v>
      </c>
      <c r="M160" t="str">
        <v>91282CNW</v>
      </c>
      <c r="N160">
        <v>0.40339999999999998</v>
      </c>
      <c r="O160">
        <v>3.4308800000000002</v>
      </c>
      <c r="P160">
        <v>0.88700000000000001</v>
      </c>
      <c r="Q160">
        <v>112.6875</v>
      </c>
      <c r="R160">
        <f>VLOOKUP(M160,工作表1!$A$3:$B$1000,2,FALSE)</f>
        <v>3.875</v>
      </c>
      <c r="S160" t="str">
        <f>VLOOKUP(M160,工作表1!$A$3:$C$1000,3,FALSE)</f>
        <v>2032/8/31</v>
      </c>
      <c r="T160">
        <f t="shared" si="73"/>
        <v>3.6286399999999999</v>
      </c>
      <c r="U160">
        <f t="shared" si="71"/>
        <v>0.24636000000000013</v>
      </c>
      <c r="V160" s="43">
        <f t="shared" si="84"/>
        <v>46081</v>
      </c>
      <c r="W160" s="43">
        <f t="shared" si="74"/>
        <v>46112</v>
      </c>
      <c r="X160" s="45">
        <f t="shared" si="85"/>
        <v>1.1560773480662985</v>
      </c>
      <c r="Y160" s="45">
        <f t="shared" si="86"/>
        <v>2.2601869371073944</v>
      </c>
      <c r="Z160" s="47">
        <f t="shared" si="87"/>
        <v>100.03567936479858</v>
      </c>
      <c r="AA160" s="47">
        <f t="shared" si="88"/>
        <v>112.507661957469</v>
      </c>
      <c r="AB160" s="45">
        <f t="shared" si="89"/>
        <v>3.8997999999999999</v>
      </c>
      <c r="AC160" s="2" t="str">
        <f t="shared" si="75"/>
        <v>TY2</v>
      </c>
      <c r="AD160">
        <f t="shared" si="76"/>
        <v>112.515625</v>
      </c>
      <c r="AE160">
        <f t="shared" si="77"/>
        <v>112.1875</v>
      </c>
      <c r="AF160" s="49">
        <f t="shared" si="104"/>
        <v>0.328125</v>
      </c>
      <c r="AG160" s="3">
        <f t="shared" si="90"/>
        <v>112.19438267128207</v>
      </c>
      <c r="AH160">
        <f t="shared" si="91"/>
        <v>111.18315767973229</v>
      </c>
      <c r="AI160" s="51">
        <f t="shared" si="92"/>
        <v>1.0112249915497813</v>
      </c>
      <c r="AJ160" s="52">
        <f t="shared" si="93"/>
        <v>0.68309999154978129</v>
      </c>
      <c r="AK160" s="2">
        <v>46007</v>
      </c>
      <c r="AL160" t="str">
        <v>91282CFV</v>
      </c>
      <c r="AM160">
        <v>0.3019</v>
      </c>
      <c r="AN160">
        <v>3.6617700000000002</v>
      </c>
      <c r="AO160">
        <v>0.90029999999999999</v>
      </c>
      <c r="AP160">
        <v>112.515625</v>
      </c>
      <c r="AQ160">
        <f>VLOOKUP(AL160,工作表1!$F$3:$G$1000,2,FALSE)</f>
        <v>4.125</v>
      </c>
      <c r="AR160" t="str">
        <f>VLOOKUP(AL160,工作表1!$F$3:$H$1000,3,FALSE)</f>
        <v>2032/11/15</v>
      </c>
      <c r="AS160">
        <f t="shared" si="78"/>
        <v>3.6286399999999999</v>
      </c>
      <c r="AT160">
        <f t="shared" si="79"/>
        <v>0.49636000000000013</v>
      </c>
      <c r="AU160" s="43">
        <f t="shared" si="94"/>
        <v>46157</v>
      </c>
      <c r="AV160" s="43">
        <f t="shared" si="80"/>
        <v>46203</v>
      </c>
      <c r="AW160" s="45">
        <f t="shared" si="95"/>
        <v>0.36464088397790051</v>
      </c>
      <c r="AX160" s="45">
        <f t="shared" si="96"/>
        <v>2.5684080072655719</v>
      </c>
      <c r="AY160" s="47">
        <f t="shared" si="97"/>
        <v>101.46119623493698</v>
      </c>
      <c r="AZ160" s="47">
        <f t="shared" si="98"/>
        <v>112.19438267128207</v>
      </c>
      <c r="BA160" s="43"/>
      <c r="BC160" s="2">
        <v>46006</v>
      </c>
      <c r="BD160" t="str">
        <v>91282CGM</v>
      </c>
      <c r="BE160">
        <v>-1.9953000000000001</v>
      </c>
      <c r="BF160">
        <v>3.7179000000000002</v>
      </c>
      <c r="BG160">
        <v>0.86709999999999998</v>
      </c>
      <c r="BH160">
        <v>112.1875</v>
      </c>
      <c r="BI160">
        <f>VLOOKUP(BD160,工作表1!$K$3:$L$1000,2,FALSE)</f>
        <v>3.5</v>
      </c>
      <c r="BJ160" t="str">
        <f>VLOOKUP(BD160,工作表1!$K$3:$M$1000,3,FALSE)</f>
        <v>2033/2/15</v>
      </c>
      <c r="BK160">
        <f t="shared" si="81"/>
        <v>3.6269999999999998</v>
      </c>
      <c r="BL160">
        <f t="shared" si="82"/>
        <v>-0.12699999999999978</v>
      </c>
      <c r="BM160" s="43">
        <f t="shared" si="99"/>
        <v>46068</v>
      </c>
      <c r="BN160" s="43">
        <f t="shared" si="83"/>
        <v>46295</v>
      </c>
      <c r="BO160" s="45">
        <f t="shared" si="100"/>
        <v>1.169836956521739</v>
      </c>
      <c r="BP160" s="45">
        <f t="shared" si="101"/>
        <v>3.9314807921381769</v>
      </c>
      <c r="BQ160" s="47">
        <f t="shared" si="102"/>
        <v>97.076673832315038</v>
      </c>
      <c r="BR160" s="47">
        <f t="shared" si="103"/>
        <v>111.18315767973229</v>
      </c>
    </row>
    <row r="161" spans="2:70" x14ac:dyDescent="0.25">
      <c r="B161" s="2"/>
      <c r="F161" s="2">
        <v>46008</v>
      </c>
      <c r="G161">
        <v>3.6280000000000001</v>
      </c>
      <c r="H161" s="43">
        <v>46014</v>
      </c>
      <c r="I161">
        <v>3.9365999999999999</v>
      </c>
      <c r="J161" s="2"/>
      <c r="L161" s="2">
        <v>46006</v>
      </c>
      <c r="M161" t="str">
        <v>91282CNW</v>
      </c>
      <c r="N161">
        <v>3.1E-2</v>
      </c>
      <c r="O161">
        <v>3.72187</v>
      </c>
      <c r="P161">
        <v>0.88700000000000001</v>
      </c>
      <c r="Q161">
        <v>112.453125</v>
      </c>
      <c r="R161">
        <f>VLOOKUP(M161,工作表1!$A$3:$B$1000,2,FALSE)</f>
        <v>3.875</v>
      </c>
      <c r="S161" t="str">
        <f>VLOOKUP(M161,工作表1!$A$3:$C$1000,3,FALSE)</f>
        <v>2032/8/31</v>
      </c>
      <c r="T161">
        <f t="shared" si="73"/>
        <v>3.6269999999999998</v>
      </c>
      <c r="U161">
        <f t="shared" si="71"/>
        <v>0.24800000000000022</v>
      </c>
      <c r="V161" s="43">
        <f t="shared" si="84"/>
        <v>46081</v>
      </c>
      <c r="W161" s="43">
        <f t="shared" si="74"/>
        <v>46112</v>
      </c>
      <c r="X161" s="45">
        <f t="shared" si="85"/>
        <v>1.1453729281767957</v>
      </c>
      <c r="Y161" s="45">
        <f t="shared" si="86"/>
        <v>2.2600989555740556</v>
      </c>
      <c r="Z161" s="47">
        <f t="shared" si="87"/>
        <v>99.7239519565981</v>
      </c>
      <c r="AA161" s="47">
        <f t="shared" si="88"/>
        <v>112.15306586510881</v>
      </c>
      <c r="AB161" s="45">
        <f t="shared" si="89"/>
        <v>3.9283999999999999</v>
      </c>
      <c r="AC161" s="2" t="str">
        <f t="shared" si="75"/>
        <v>TY2</v>
      </c>
      <c r="AD161">
        <f t="shared" si="76"/>
        <v>112.28125</v>
      </c>
      <c r="AE161">
        <f t="shared" si="77"/>
        <v>112.09375</v>
      </c>
      <c r="AF161" s="49">
        <f t="shared" si="104"/>
        <v>0.1875</v>
      </c>
      <c r="AG161" s="3">
        <f t="shared" si="90"/>
        <v>111.88358551468262</v>
      </c>
      <c r="AH161">
        <f t="shared" si="91"/>
        <v>111.06716512529435</v>
      </c>
      <c r="AI161" s="51">
        <f t="shared" si="92"/>
        <v>0.81642038938827</v>
      </c>
      <c r="AJ161" s="52">
        <f t="shared" si="93"/>
        <v>0.62892038938827</v>
      </c>
      <c r="AK161" s="2">
        <v>46006</v>
      </c>
      <c r="AL161" t="str">
        <v>91282CFV</v>
      </c>
      <c r="AM161">
        <v>-0.58020000000000005</v>
      </c>
      <c r="AN161">
        <v>3.7533799999999999</v>
      </c>
      <c r="AO161">
        <v>0.90029999999999999</v>
      </c>
      <c r="AP161">
        <v>112.28125</v>
      </c>
      <c r="AQ161">
        <f>VLOOKUP(AL161,工作表1!$F$3:$G$1000,2,FALSE)</f>
        <v>4.125</v>
      </c>
      <c r="AR161" t="str">
        <f>VLOOKUP(AL161,工作表1!$F$3:$H$1000,3,FALSE)</f>
        <v>2032/11/15</v>
      </c>
      <c r="AS161">
        <f t="shared" si="78"/>
        <v>3.6269999999999998</v>
      </c>
      <c r="AT161">
        <f t="shared" si="79"/>
        <v>0.49800000000000022</v>
      </c>
      <c r="AU161" s="43">
        <f t="shared" si="94"/>
        <v>46157</v>
      </c>
      <c r="AV161" s="43">
        <f t="shared" si="80"/>
        <v>46203</v>
      </c>
      <c r="AW161" s="45">
        <f t="shared" si="95"/>
        <v>0.35324585635359118</v>
      </c>
      <c r="AX161" s="45">
        <f t="shared" si="96"/>
        <v>2.5683143495042762</v>
      </c>
      <c r="AY161" s="47">
        <f t="shared" si="97"/>
        <v>101.18459943612903</v>
      </c>
      <c r="AZ161" s="47">
        <f t="shared" si="98"/>
        <v>111.88358551468262</v>
      </c>
      <c r="BA161" s="43"/>
      <c r="BC161" s="2">
        <v>46003</v>
      </c>
      <c r="BD161" t="str">
        <v>91282CGM</v>
      </c>
      <c r="BE161">
        <v>-2.2867000000000002</v>
      </c>
      <c r="BF161">
        <v>3.7437</v>
      </c>
      <c r="BG161">
        <v>0.86709999999999998</v>
      </c>
      <c r="BH161">
        <v>112.09375</v>
      </c>
      <c r="BI161">
        <f>VLOOKUP(BD161,工作表1!$K$3:$L$1000,2,FALSE)</f>
        <v>3.5</v>
      </c>
      <c r="BJ161" t="str">
        <f>VLOOKUP(BD161,工作表1!$K$3:$M$1000,3,FALSE)</f>
        <v>2033/2/15</v>
      </c>
      <c r="BK161">
        <f t="shared" si="81"/>
        <v>3.6281400000000001</v>
      </c>
      <c r="BL161">
        <f t="shared" si="82"/>
        <v>-0.12814000000000014</v>
      </c>
      <c r="BM161" s="43">
        <f t="shared" si="99"/>
        <v>46068</v>
      </c>
      <c r="BN161" s="43">
        <f t="shared" si="83"/>
        <v>46295</v>
      </c>
      <c r="BO161" s="45">
        <f t="shared" si="100"/>
        <v>1.1603260869565217</v>
      </c>
      <c r="BP161" s="45">
        <f t="shared" si="101"/>
        <v>3.9315589636688504</v>
      </c>
      <c r="BQ161" s="47">
        <f t="shared" si="102"/>
        <v>96.977507069640453</v>
      </c>
      <c r="BR161" s="47">
        <f t="shared" si="103"/>
        <v>111.06716512529435</v>
      </c>
    </row>
    <row r="162" spans="2:70" x14ac:dyDescent="0.25">
      <c r="B162" s="2"/>
      <c r="F162" s="2">
        <v>46007</v>
      </c>
      <c r="G162">
        <v>3.6286399999999999</v>
      </c>
      <c r="H162" s="43">
        <v>46013</v>
      </c>
      <c r="I162">
        <v>3.9235000000000002</v>
      </c>
      <c r="J162" s="2"/>
      <c r="L162" s="2">
        <v>46003</v>
      </c>
      <c r="M162" t="str">
        <v>91282CNW</v>
      </c>
      <c r="N162">
        <v>0.63429999999999997</v>
      </c>
      <c r="O162">
        <v>3.3109799999999998</v>
      </c>
      <c r="P162">
        <v>0.88700000000000001</v>
      </c>
      <c r="Q162">
        <v>112.34375</v>
      </c>
      <c r="R162">
        <f>VLOOKUP(M162,工作表1!$A$3:$B$1000,2,FALSE)</f>
        <v>3.875</v>
      </c>
      <c r="S162" t="str">
        <f>VLOOKUP(M162,工作表1!$A$3:$C$1000,3,FALSE)</f>
        <v>2032/8/31</v>
      </c>
      <c r="T162">
        <f t="shared" si="73"/>
        <v>3.6281400000000001</v>
      </c>
      <c r="U162">
        <f t="shared" si="71"/>
        <v>0.24685999999999986</v>
      </c>
      <c r="V162" s="43">
        <f t="shared" si="84"/>
        <v>46081</v>
      </c>
      <c r="W162" s="43">
        <f t="shared" si="74"/>
        <v>46112</v>
      </c>
      <c r="X162" s="45">
        <f t="shared" si="85"/>
        <v>1.1346685082872927</v>
      </c>
      <c r="Y162" s="45">
        <f t="shared" si="86"/>
        <v>2.2600109740407173</v>
      </c>
      <c r="Z162" s="47">
        <f t="shared" si="87"/>
        <v>99.753574135223985</v>
      </c>
      <c r="AA162" s="47">
        <f t="shared" si="88"/>
        <v>112.1842183987586</v>
      </c>
      <c r="AB162" s="45">
        <f t="shared" si="89"/>
        <v>3.944</v>
      </c>
      <c r="AC162" s="2" t="str">
        <f t="shared" si="75"/>
        <v>TY2</v>
      </c>
      <c r="AD162">
        <f t="shared" si="76"/>
        <v>112.171875</v>
      </c>
      <c r="AE162">
        <f t="shared" si="77"/>
        <v>112.375</v>
      </c>
      <c r="AF162" s="49">
        <f t="shared" si="104"/>
        <v>-0.203125</v>
      </c>
      <c r="AG162" s="3">
        <f t="shared" si="90"/>
        <v>111.81396996455541</v>
      </c>
      <c r="AH162">
        <f t="shared" si="91"/>
        <v>111.35044104131266</v>
      </c>
      <c r="AI162" s="51">
        <f t="shared" si="92"/>
        <v>0.46352892324274819</v>
      </c>
      <c r="AJ162" s="52">
        <f t="shared" si="93"/>
        <v>0.66665392324274819</v>
      </c>
      <c r="AK162" s="2">
        <v>46003</v>
      </c>
      <c r="AL162" t="str">
        <v>91282CFV</v>
      </c>
      <c r="AM162">
        <v>5.16E-2</v>
      </c>
      <c r="AN162">
        <v>3.6911299999999998</v>
      </c>
      <c r="AO162">
        <v>0.90029999999999999</v>
      </c>
      <c r="AP162">
        <v>112.171875</v>
      </c>
      <c r="AQ162">
        <f>VLOOKUP(AL162,工作表1!$F$3:$G$1000,2,FALSE)</f>
        <v>4.125</v>
      </c>
      <c r="AR162" t="str">
        <f>VLOOKUP(AL162,工作表1!$F$3:$H$1000,3,FALSE)</f>
        <v>2032/11/15</v>
      </c>
      <c r="AS162">
        <f t="shared" si="78"/>
        <v>3.6281400000000001</v>
      </c>
      <c r="AT162">
        <f t="shared" si="79"/>
        <v>0.49685999999999986</v>
      </c>
      <c r="AU162" s="43">
        <f t="shared" si="94"/>
        <v>46157</v>
      </c>
      <c r="AV162" s="43">
        <f t="shared" si="80"/>
        <v>46203</v>
      </c>
      <c r="AW162" s="45">
        <f t="shared" si="95"/>
        <v>0.34185082872928174</v>
      </c>
      <c r="AX162" s="45">
        <f t="shared" si="96"/>
        <v>2.5682206917429804</v>
      </c>
      <c r="AY162" s="47">
        <f t="shared" si="97"/>
        <v>101.12362627096138</v>
      </c>
      <c r="AZ162" s="47">
        <f t="shared" si="98"/>
        <v>111.81396996455541</v>
      </c>
      <c r="BA162" s="43"/>
      <c r="BC162" s="2">
        <v>46002</v>
      </c>
      <c r="BD162" t="str">
        <v>91282CGM</v>
      </c>
      <c r="BE162">
        <v>-2.3567</v>
      </c>
      <c r="BF162">
        <v>3.7484700000000002</v>
      </c>
      <c r="BG162">
        <v>0.86709999999999998</v>
      </c>
      <c r="BH162">
        <v>112.375</v>
      </c>
      <c r="BI162">
        <f>VLOOKUP(BD162,工作表1!$K$3:$L$1000,2,FALSE)</f>
        <v>3.5</v>
      </c>
      <c r="BJ162" t="str">
        <f>VLOOKUP(BD162,工作表1!$K$3:$M$1000,3,FALSE)</f>
        <v>2033/2/15</v>
      </c>
      <c r="BK162">
        <f t="shared" si="81"/>
        <v>3.6291500000000001</v>
      </c>
      <c r="BL162">
        <f t="shared" si="82"/>
        <v>-0.1291500000000001</v>
      </c>
      <c r="BM162" s="43">
        <f t="shared" si="99"/>
        <v>46068</v>
      </c>
      <c r="BN162" s="43">
        <f t="shared" si="83"/>
        <v>46295</v>
      </c>
      <c r="BO162" s="45">
        <f t="shared" si="100"/>
        <v>1.1317934782608696</v>
      </c>
      <c r="BP162" s="45">
        <f t="shared" si="101"/>
        <v>3.9317934782608699</v>
      </c>
      <c r="BQ162" s="47">
        <f t="shared" si="102"/>
        <v>97.229283538033314</v>
      </c>
      <c r="BR162" s="47">
        <f t="shared" si="103"/>
        <v>111.35044104131266</v>
      </c>
    </row>
    <row r="163" spans="2:70" x14ac:dyDescent="0.25">
      <c r="B163" s="2"/>
      <c r="F163" s="2">
        <v>46006</v>
      </c>
      <c r="G163">
        <v>3.6269999999999998</v>
      </c>
      <c r="H163" s="43">
        <v>46010</v>
      </c>
      <c r="I163">
        <v>3.9051999999999998</v>
      </c>
      <c r="J163" s="2"/>
      <c r="L163" s="2">
        <v>46002</v>
      </c>
      <c r="M163" t="str">
        <v>91282CNW</v>
      </c>
      <c r="N163">
        <v>8.0600000000000005E-2</v>
      </c>
      <c r="O163">
        <v>3.7014</v>
      </c>
      <c r="P163">
        <v>0.88700000000000001</v>
      </c>
      <c r="Q163">
        <v>112.609375</v>
      </c>
      <c r="R163">
        <f>VLOOKUP(M163,工作表1!$A$3:$B$1000,2,FALSE)</f>
        <v>3.875</v>
      </c>
      <c r="S163" t="str">
        <f>VLOOKUP(M163,工作表1!$A$3:$C$1000,3,FALSE)</f>
        <v>2032/8/31</v>
      </c>
      <c r="T163">
        <f t="shared" si="73"/>
        <v>3.6291500000000001</v>
      </c>
      <c r="U163">
        <f t="shared" si="71"/>
        <v>0.2458499999999999</v>
      </c>
      <c r="V163" s="43">
        <f t="shared" si="84"/>
        <v>46081</v>
      </c>
      <c r="W163" s="43">
        <f t="shared" si="74"/>
        <v>46112</v>
      </c>
      <c r="X163" s="45">
        <f t="shared" si="85"/>
        <v>1.1025552486187844</v>
      </c>
      <c r="Y163" s="45">
        <f t="shared" si="86"/>
        <v>2.2597470294407023</v>
      </c>
      <c r="Z163" s="47">
        <f t="shared" si="87"/>
        <v>99.88912470954736</v>
      </c>
      <c r="AA163" s="47">
        <f t="shared" si="88"/>
        <v>112.32952757129897</v>
      </c>
      <c r="AB163" s="45">
        <f t="shared" si="89"/>
        <v>3.9308000000000001</v>
      </c>
      <c r="AC163" s="2" t="str">
        <f t="shared" si="75"/>
        <v>TY2</v>
      </c>
      <c r="AD163">
        <f t="shared" si="76"/>
        <v>112.453125</v>
      </c>
      <c r="AE163">
        <f t="shared" si="77"/>
        <v>112.140625</v>
      </c>
      <c r="AF163" s="49">
        <f t="shared" si="104"/>
        <v>0.3125</v>
      </c>
      <c r="AG163" s="3">
        <f t="shared" si="90"/>
        <v>112.03737158664764</v>
      </c>
      <c r="AH163">
        <f t="shared" si="91"/>
        <v>111.17412124601348</v>
      </c>
      <c r="AI163" s="51">
        <f t="shared" si="92"/>
        <v>0.86325034063415274</v>
      </c>
      <c r="AJ163" s="52">
        <f t="shared" si="93"/>
        <v>0.55075034063415274</v>
      </c>
      <c r="AK163" s="2">
        <v>46002</v>
      </c>
      <c r="AL163" t="str">
        <v>91282CFV</v>
      </c>
      <c r="AM163">
        <v>-1.093</v>
      </c>
      <c r="AN163">
        <v>3.80613</v>
      </c>
      <c r="AO163">
        <v>0.90029999999999999</v>
      </c>
      <c r="AP163">
        <v>112.453125</v>
      </c>
      <c r="AQ163">
        <f>VLOOKUP(AL163,工作表1!$F$3:$G$1000,2,FALSE)</f>
        <v>4.125</v>
      </c>
      <c r="AR163" t="str">
        <f>VLOOKUP(AL163,工作表1!$F$3:$H$1000,3,FALSE)</f>
        <v>2032/11/15</v>
      </c>
      <c r="AS163">
        <f t="shared" si="78"/>
        <v>3.6291500000000001</v>
      </c>
      <c r="AT163">
        <f t="shared" si="79"/>
        <v>0.4958499999999999</v>
      </c>
      <c r="AU163" s="43">
        <f t="shared" si="94"/>
        <v>46157</v>
      </c>
      <c r="AV163" s="43">
        <f t="shared" si="80"/>
        <v>46203</v>
      </c>
      <c r="AW163" s="45">
        <f t="shared" si="95"/>
        <v>0.30766574585635359</v>
      </c>
      <c r="AX163" s="45">
        <f t="shared" si="96"/>
        <v>2.5679397184590931</v>
      </c>
      <c r="AY163" s="47">
        <f t="shared" si="97"/>
        <v>101.33116078405553</v>
      </c>
      <c r="AZ163" s="47">
        <f t="shared" si="98"/>
        <v>112.03737158664764</v>
      </c>
      <c r="BA163" s="43"/>
      <c r="BC163" s="2">
        <v>46001</v>
      </c>
      <c r="BD163" t="str">
        <v>91282CGM</v>
      </c>
      <c r="BE163">
        <v>-1.3007</v>
      </c>
      <c r="BF163">
        <v>3.69651</v>
      </c>
      <c r="BG163">
        <v>0.86709999999999998</v>
      </c>
      <c r="BH163">
        <v>112.140625</v>
      </c>
      <c r="BI163">
        <f>VLOOKUP(BD163,工作表1!$K$3:$L$1000,2,FALSE)</f>
        <v>3.5</v>
      </c>
      <c r="BJ163" t="str">
        <f>VLOOKUP(BD163,工作表1!$K$3:$M$1000,3,FALSE)</f>
        <v>2033/2/15</v>
      </c>
      <c r="BK163">
        <f t="shared" si="81"/>
        <v>3.637</v>
      </c>
      <c r="BL163">
        <f t="shared" si="82"/>
        <v>-0.13700000000000001</v>
      </c>
      <c r="BM163" s="43">
        <f t="shared" si="99"/>
        <v>46068</v>
      </c>
      <c r="BN163" s="43">
        <f t="shared" si="83"/>
        <v>46295</v>
      </c>
      <c r="BO163" s="45">
        <f t="shared" si="100"/>
        <v>1.1222826086956521</v>
      </c>
      <c r="BP163" s="45">
        <f t="shared" si="101"/>
        <v>3.9318716497915425</v>
      </c>
      <c r="BQ163" s="47">
        <f t="shared" si="102"/>
        <v>97.072327191474614</v>
      </c>
      <c r="BR163" s="47">
        <f t="shared" si="103"/>
        <v>111.17412124601348</v>
      </c>
    </row>
    <row r="164" spans="2:70" x14ac:dyDescent="0.25">
      <c r="B164" s="2"/>
      <c r="F164" s="2">
        <v>46003</v>
      </c>
      <c r="G164">
        <v>3.6281400000000001</v>
      </c>
      <c r="H164" s="43">
        <v>46009</v>
      </c>
      <c r="I164">
        <v>3.8738999999999999</v>
      </c>
      <c r="J164" s="2"/>
      <c r="L164" s="2">
        <v>46001</v>
      </c>
      <c r="M164" t="str">
        <v>91282CNW</v>
      </c>
      <c r="N164">
        <v>1.1706000000000001</v>
      </c>
      <c r="O164">
        <v>3.10277</v>
      </c>
      <c r="P164">
        <v>0.88700000000000001</v>
      </c>
      <c r="Q164">
        <v>112.359375</v>
      </c>
      <c r="R164">
        <f>VLOOKUP(M164,工作表1!$A$3:$B$1000,2,FALSE)</f>
        <v>3.875</v>
      </c>
      <c r="S164" t="str">
        <f>VLOOKUP(M164,工作表1!$A$3:$C$1000,3,FALSE)</f>
        <v>2032/8/31</v>
      </c>
      <c r="T164">
        <f t="shared" si="73"/>
        <v>3.637</v>
      </c>
      <c r="U164">
        <f t="shared" si="71"/>
        <v>0.23799999999999999</v>
      </c>
      <c r="V164" s="43">
        <f t="shared" si="84"/>
        <v>46081</v>
      </c>
      <c r="W164" s="43">
        <f t="shared" si="74"/>
        <v>46112</v>
      </c>
      <c r="X164" s="45">
        <f t="shared" si="85"/>
        <v>1.0918508287292819</v>
      </c>
      <c r="Y164" s="45">
        <f t="shared" si="86"/>
        <v>2.2596590479073639</v>
      </c>
      <c r="Z164" s="47">
        <f t="shared" si="87"/>
        <v>99.856116831150402</v>
      </c>
      <c r="AA164" s="47">
        <f t="shared" si="88"/>
        <v>112.29240373476141</v>
      </c>
      <c r="AB164" s="45">
        <f t="shared" si="89"/>
        <v>3.9256000000000002</v>
      </c>
      <c r="AC164" s="2" t="str">
        <f t="shared" si="75"/>
        <v>TY2</v>
      </c>
      <c r="AD164">
        <f t="shared" si="76"/>
        <v>112.21875</v>
      </c>
      <c r="AE164">
        <f t="shared" si="77"/>
        <v>112.015625</v>
      </c>
      <c r="AF164" s="49">
        <f t="shared" si="104"/>
        <v>0.203125</v>
      </c>
      <c r="AG164" s="3">
        <f t="shared" si="90"/>
        <v>111.85218633923229</v>
      </c>
      <c r="AH164">
        <f t="shared" si="91"/>
        <v>111.00197843652985</v>
      </c>
      <c r="AI164" s="51">
        <f t="shared" si="92"/>
        <v>0.85020790270243651</v>
      </c>
      <c r="AJ164" s="52">
        <f t="shared" si="93"/>
        <v>0.64708290270243651</v>
      </c>
      <c r="AK164" s="2">
        <v>46001</v>
      </c>
      <c r="AL164" t="str">
        <v>91282CFV</v>
      </c>
      <c r="AM164">
        <v>-0.34289999999999998</v>
      </c>
      <c r="AN164">
        <v>3.7400600000000002</v>
      </c>
      <c r="AO164">
        <v>0.90029999999999999</v>
      </c>
      <c r="AP164">
        <v>112.21875</v>
      </c>
      <c r="AQ164">
        <f>VLOOKUP(AL164,工作表1!$F$3:$G$1000,2,FALSE)</f>
        <v>4.125</v>
      </c>
      <c r="AR164" t="str">
        <f>VLOOKUP(AL164,工作表1!$F$3:$H$1000,3,FALSE)</f>
        <v>2032/11/15</v>
      </c>
      <c r="AS164">
        <f t="shared" si="78"/>
        <v>3.637</v>
      </c>
      <c r="AT164">
        <f t="shared" si="79"/>
        <v>0.48799999999999999</v>
      </c>
      <c r="AU164" s="43">
        <f t="shared" si="94"/>
        <v>46157</v>
      </c>
      <c r="AV164" s="43">
        <f t="shared" si="80"/>
        <v>46203</v>
      </c>
      <c r="AW164" s="45">
        <f t="shared" si="95"/>
        <v>0.29627071823204421</v>
      </c>
      <c r="AX164" s="45">
        <f t="shared" si="96"/>
        <v>2.5678460606977977</v>
      </c>
      <c r="AY164" s="47">
        <f t="shared" si="97"/>
        <v>101.16237516486379</v>
      </c>
      <c r="AZ164" s="47">
        <f t="shared" si="98"/>
        <v>111.85218633923229</v>
      </c>
      <c r="BA164" s="43"/>
      <c r="BC164" s="2">
        <v>46000</v>
      </c>
      <c r="BD164" t="str">
        <v>91282CGM</v>
      </c>
      <c r="BE164">
        <v>-1.7762</v>
      </c>
      <c r="BF164">
        <v>3.7595800000000001</v>
      </c>
      <c r="BG164">
        <v>0.86709999999999998</v>
      </c>
      <c r="BH164">
        <v>112.015625</v>
      </c>
      <c r="BI164">
        <f>VLOOKUP(BD164,工作表1!$K$3:$L$1000,2,FALSE)</f>
        <v>3.5</v>
      </c>
      <c r="BJ164" t="str">
        <f>VLOOKUP(BD164,工作表1!$K$3:$M$1000,3,FALSE)</f>
        <v>2033/2/15</v>
      </c>
      <c r="BK164">
        <f t="shared" si="81"/>
        <v>3.6465000000000001</v>
      </c>
      <c r="BL164">
        <f t="shared" si="82"/>
        <v>-0.14650000000000007</v>
      </c>
      <c r="BM164" s="43">
        <f t="shared" si="99"/>
        <v>46068</v>
      </c>
      <c r="BN164" s="43">
        <f t="shared" si="83"/>
        <v>46295</v>
      </c>
      <c r="BO164" s="45">
        <f t="shared" si="100"/>
        <v>1.1127717391304348</v>
      </c>
      <c r="BP164" s="45">
        <f t="shared" si="101"/>
        <v>3.9319498213222159</v>
      </c>
      <c r="BQ164" s="47">
        <f t="shared" si="102"/>
        <v>96.917601598205437</v>
      </c>
      <c r="BR164" s="47">
        <f t="shared" si="103"/>
        <v>111.00197843652985</v>
      </c>
    </row>
    <row r="165" spans="2:70" x14ac:dyDescent="0.25">
      <c r="B165" s="2"/>
      <c r="F165" s="2">
        <v>46002</v>
      </c>
      <c r="G165">
        <v>3.6291500000000001</v>
      </c>
      <c r="H165" s="43">
        <v>46008</v>
      </c>
      <c r="I165">
        <v>3.9077000000000002</v>
      </c>
      <c r="J165" s="2"/>
      <c r="L165" s="2">
        <v>46000</v>
      </c>
      <c r="M165" t="str">
        <v>91282CNW</v>
      </c>
      <c r="N165">
        <v>0.76249999999999996</v>
      </c>
      <c r="O165">
        <v>3.3818600000000001</v>
      </c>
      <c r="P165">
        <v>0.88700000000000001</v>
      </c>
      <c r="Q165">
        <v>112.234375</v>
      </c>
      <c r="R165">
        <f>VLOOKUP(M165,工作表1!$A$3:$B$1000,2,FALSE)</f>
        <v>3.875</v>
      </c>
      <c r="S165" t="str">
        <f>VLOOKUP(M165,工作表1!$A$3:$C$1000,3,FALSE)</f>
        <v>2032/8/31</v>
      </c>
      <c r="T165">
        <f t="shared" si="73"/>
        <v>3.6465000000000001</v>
      </c>
      <c r="U165">
        <f t="shared" si="71"/>
        <v>0.22849999999999993</v>
      </c>
      <c r="V165" s="43">
        <f t="shared" si="84"/>
        <v>46081</v>
      </c>
      <c r="W165" s="43">
        <f t="shared" si="74"/>
        <v>46112</v>
      </c>
      <c r="X165" s="45">
        <f t="shared" si="85"/>
        <v>1.0811464088397791</v>
      </c>
      <c r="Y165" s="45">
        <f t="shared" si="86"/>
        <v>2.2595710663740256</v>
      </c>
      <c r="Z165" s="47">
        <f t="shared" si="87"/>
        <v>99.660909867545612</v>
      </c>
      <c r="AA165" s="47">
        <f t="shared" si="88"/>
        <v>112.07304007398851</v>
      </c>
      <c r="AB165" s="45">
        <f t="shared" si="89"/>
        <v>3.9723999999999999</v>
      </c>
      <c r="AC165" s="2" t="str">
        <f t="shared" si="75"/>
        <v>TY2</v>
      </c>
      <c r="AD165">
        <f t="shared" si="76"/>
        <v>112.09375</v>
      </c>
      <c r="AE165">
        <f t="shared" si="77"/>
        <v>112.171875</v>
      </c>
      <c r="AF165" s="49">
        <f t="shared" si="104"/>
        <v>-7.8125E-2</v>
      </c>
      <c r="AG165" s="3">
        <f t="shared" si="90"/>
        <v>111.70445988754049</v>
      </c>
      <c r="AH165">
        <f t="shared" si="91"/>
        <v>111.11550161964989</v>
      </c>
      <c r="AI165" s="51">
        <f t="shared" si="92"/>
        <v>0.58895826789060379</v>
      </c>
      <c r="AJ165" s="52">
        <f t="shared" si="93"/>
        <v>0.66708326789060379</v>
      </c>
      <c r="AK165" s="2">
        <v>46000</v>
      </c>
      <c r="AL165" t="str">
        <v>91282CFV</v>
      </c>
      <c r="AM165">
        <v>-0.59499999999999997</v>
      </c>
      <c r="AN165">
        <v>3.78775</v>
      </c>
      <c r="AO165">
        <v>0.90029999999999999</v>
      </c>
      <c r="AP165">
        <v>112.09375</v>
      </c>
      <c r="AQ165">
        <f>VLOOKUP(AL165,工作表1!$F$3:$G$1000,2,FALSE)</f>
        <v>4.125</v>
      </c>
      <c r="AR165" t="str">
        <f>VLOOKUP(AL165,工作表1!$F$3:$H$1000,3,FALSE)</f>
        <v>2032/11/15</v>
      </c>
      <c r="AS165">
        <f t="shared" si="78"/>
        <v>3.6465000000000001</v>
      </c>
      <c r="AT165">
        <f t="shared" si="79"/>
        <v>0.47849999999999993</v>
      </c>
      <c r="AU165" s="43">
        <f t="shared" si="94"/>
        <v>46157</v>
      </c>
      <c r="AV165" s="43">
        <f t="shared" si="80"/>
        <v>46203</v>
      </c>
      <c r="AW165" s="45">
        <f t="shared" si="95"/>
        <v>0.28487569060773482</v>
      </c>
      <c r="AX165" s="45">
        <f t="shared" si="96"/>
        <v>2.567752402936502</v>
      </c>
      <c r="AY165" s="47">
        <f t="shared" si="97"/>
        <v>101.02634425501753</v>
      </c>
      <c r="AZ165" s="47">
        <f t="shared" si="98"/>
        <v>111.70445988754049</v>
      </c>
      <c r="BA165" s="43"/>
      <c r="BC165" s="2">
        <v>45999</v>
      </c>
      <c r="BD165" t="str">
        <v>91282CGM</v>
      </c>
      <c r="BE165">
        <v>-2.2987000000000002</v>
      </c>
      <c r="BF165">
        <v>3.77258</v>
      </c>
      <c r="BG165">
        <v>0.86709999999999998</v>
      </c>
      <c r="BH165">
        <v>112.171875</v>
      </c>
      <c r="BI165">
        <f>VLOOKUP(BD165,工作表1!$K$3:$L$1000,2,FALSE)</f>
        <v>3.5</v>
      </c>
      <c r="BJ165" t="str">
        <f>VLOOKUP(BD165,工作表1!$K$3:$M$1000,3,FALSE)</f>
        <v>2033/2/15</v>
      </c>
      <c r="BK165">
        <f t="shared" si="81"/>
        <v>3.6462500000000002</v>
      </c>
      <c r="BL165">
        <f t="shared" si="82"/>
        <v>-0.14625000000000021</v>
      </c>
      <c r="BM165" s="43">
        <f t="shared" si="99"/>
        <v>46068</v>
      </c>
      <c r="BN165" s="43">
        <f t="shared" si="83"/>
        <v>46295</v>
      </c>
      <c r="BO165" s="45">
        <f t="shared" si="100"/>
        <v>1.1032608695652175</v>
      </c>
      <c r="BP165" s="45">
        <f t="shared" si="101"/>
        <v>3.9320279928528885</v>
      </c>
      <c r="BQ165" s="47">
        <f t="shared" si="102"/>
        <v>97.018513792678476</v>
      </c>
      <c r="BR165" s="47">
        <f t="shared" si="103"/>
        <v>111.11550161964989</v>
      </c>
    </row>
    <row r="166" spans="2:70" x14ac:dyDescent="0.25">
      <c r="B166" s="2"/>
      <c r="F166" s="2">
        <v>46001</v>
      </c>
      <c r="G166">
        <v>3.637</v>
      </c>
      <c r="H166" s="43">
        <v>46007</v>
      </c>
      <c r="I166">
        <v>3.8997999999999999</v>
      </c>
      <c r="J166" s="2"/>
      <c r="L166" s="2">
        <v>45999</v>
      </c>
      <c r="M166" t="str">
        <v>91282CNW</v>
      </c>
      <c r="N166">
        <v>0.82379999999999998</v>
      </c>
      <c r="O166">
        <v>3.36415</v>
      </c>
      <c r="P166">
        <v>0.88700000000000001</v>
      </c>
      <c r="Q166">
        <v>112.390625</v>
      </c>
      <c r="R166">
        <f>VLOOKUP(M166,工作表1!$A$3:$B$1000,2,FALSE)</f>
        <v>3.875</v>
      </c>
      <c r="S166" t="str">
        <f>VLOOKUP(M166,工作表1!$A$3:$C$1000,3,FALSE)</f>
        <v>2032/8/31</v>
      </c>
      <c r="T166">
        <f t="shared" si="73"/>
        <v>3.6462500000000002</v>
      </c>
      <c r="U166">
        <f t="shared" si="71"/>
        <v>0.22874999999999979</v>
      </c>
      <c r="V166" s="43">
        <f t="shared" si="84"/>
        <v>46081</v>
      </c>
      <c r="W166" s="43">
        <f t="shared" si="74"/>
        <v>46112</v>
      </c>
      <c r="X166" s="45">
        <f t="shared" si="85"/>
        <v>1.0704419889502763</v>
      </c>
      <c r="Y166" s="45">
        <f t="shared" si="86"/>
        <v>2.2594830848406873</v>
      </c>
      <c r="Z166" s="47">
        <f t="shared" si="87"/>
        <v>99.786235168301673</v>
      </c>
      <c r="AA166" s="47">
        <f t="shared" si="88"/>
        <v>112.21168284929826</v>
      </c>
      <c r="AB166" s="45">
        <f t="shared" si="89"/>
        <v>3.9359000000000002</v>
      </c>
      <c r="AC166" s="2" t="str">
        <f t="shared" si="75"/>
        <v>TY2</v>
      </c>
      <c r="AD166">
        <f t="shared" si="76"/>
        <v>112.25</v>
      </c>
      <c r="AE166">
        <f t="shared" si="77"/>
        <v>112.40625</v>
      </c>
      <c r="AF166" s="49">
        <f t="shared" si="104"/>
        <v>-0.15625</v>
      </c>
      <c r="AG166" s="3">
        <f t="shared" si="90"/>
        <v>111.83401374286692</v>
      </c>
      <c r="AH166">
        <f t="shared" si="91"/>
        <v>111.40604195360341</v>
      </c>
      <c r="AI166" s="51">
        <f t="shared" si="92"/>
        <v>0.42797178926350909</v>
      </c>
      <c r="AJ166" s="52">
        <f t="shared" si="93"/>
        <v>0.58422178926350909</v>
      </c>
      <c r="AK166" s="2">
        <v>45999</v>
      </c>
      <c r="AL166" t="str">
        <v>91282CFV</v>
      </c>
      <c r="AM166">
        <v>-0.58709999999999996</v>
      </c>
      <c r="AN166">
        <v>3.7853500000000002</v>
      </c>
      <c r="AO166">
        <v>0.90029999999999999</v>
      </c>
      <c r="AP166">
        <v>112.25</v>
      </c>
      <c r="AQ166">
        <f>VLOOKUP(AL166,工作表1!$F$3:$G$1000,2,FALSE)</f>
        <v>4.125</v>
      </c>
      <c r="AR166" t="str">
        <f>VLOOKUP(AL166,工作表1!$F$3:$H$1000,3,FALSE)</f>
        <v>2032/11/15</v>
      </c>
      <c r="AS166">
        <f t="shared" si="78"/>
        <v>3.6462500000000002</v>
      </c>
      <c r="AT166">
        <f t="shared" si="79"/>
        <v>0.47874999999999979</v>
      </c>
      <c r="AU166" s="43">
        <f t="shared" si="94"/>
        <v>46157</v>
      </c>
      <c r="AV166" s="43">
        <f t="shared" si="80"/>
        <v>46203</v>
      </c>
      <c r="AW166" s="45">
        <f t="shared" si="95"/>
        <v>0.27348066298342538</v>
      </c>
      <c r="AX166" s="45">
        <f t="shared" si="96"/>
        <v>2.5676587451752062</v>
      </c>
      <c r="AY166" s="47">
        <f t="shared" si="97"/>
        <v>101.14539394446868</v>
      </c>
      <c r="AZ166" s="47">
        <f t="shared" si="98"/>
        <v>111.83401374286692</v>
      </c>
      <c r="BA166" s="43"/>
      <c r="BC166" s="2">
        <v>45996</v>
      </c>
      <c r="BD166" t="str">
        <v>91282CGM</v>
      </c>
      <c r="BE166">
        <v>-1.139</v>
      </c>
      <c r="BF166">
        <v>3.7063600000000001</v>
      </c>
      <c r="BG166">
        <v>0.86709999999999998</v>
      </c>
      <c r="BH166">
        <v>112.40625</v>
      </c>
      <c r="BI166">
        <f>VLOOKUP(BD166,工作表1!$K$3:$L$1000,2,FALSE)</f>
        <v>3.5</v>
      </c>
      <c r="BJ166" t="str">
        <f>VLOOKUP(BD166,工作表1!$K$3:$M$1000,3,FALSE)</f>
        <v>2033/2/15</v>
      </c>
      <c r="BK166">
        <f t="shared" si="81"/>
        <v>3.6522399999999999</v>
      </c>
      <c r="BL166">
        <f t="shared" si="82"/>
        <v>-0.15223999999999993</v>
      </c>
      <c r="BM166" s="43">
        <f t="shared" si="99"/>
        <v>46068</v>
      </c>
      <c r="BN166" s="43">
        <f t="shared" si="83"/>
        <v>46295</v>
      </c>
      <c r="BO166" s="45">
        <f t="shared" si="100"/>
        <v>1.09375</v>
      </c>
      <c r="BP166" s="45">
        <f t="shared" si="101"/>
        <v>3.9321061643835615</v>
      </c>
      <c r="BQ166" s="47">
        <f t="shared" si="102"/>
        <v>97.267788280861438</v>
      </c>
      <c r="BR166" s="47">
        <f t="shared" si="103"/>
        <v>111.40604195360341</v>
      </c>
    </row>
    <row r="167" spans="2:70" x14ac:dyDescent="0.25">
      <c r="B167" s="2"/>
      <c r="F167" s="2">
        <v>46000</v>
      </c>
      <c r="G167">
        <v>3.6465000000000001</v>
      </c>
      <c r="H167" s="43">
        <v>46006</v>
      </c>
      <c r="I167">
        <v>3.9283999999999999</v>
      </c>
      <c r="J167" s="2"/>
      <c r="L167" s="2">
        <v>45996</v>
      </c>
      <c r="M167" t="str">
        <v>91282CNW</v>
      </c>
      <c r="N167">
        <v>0.77400000000000002</v>
      </c>
      <c r="O167">
        <v>3.4236399999999998</v>
      </c>
      <c r="P167">
        <v>0.88700000000000001</v>
      </c>
      <c r="Q167">
        <v>112.640625</v>
      </c>
      <c r="R167">
        <f>VLOOKUP(M167,工作表1!$A$3:$B$1000,2,FALSE)</f>
        <v>3.875</v>
      </c>
      <c r="S167" t="str">
        <f>VLOOKUP(M167,工作表1!$A$3:$C$1000,3,FALSE)</f>
        <v>2032/8/31</v>
      </c>
      <c r="T167">
        <f t="shared" si="73"/>
        <v>3.6522399999999999</v>
      </c>
      <c r="U167">
        <f t="shared" si="71"/>
        <v>0.22276000000000007</v>
      </c>
      <c r="V167" s="43">
        <f t="shared" si="84"/>
        <v>46081</v>
      </c>
      <c r="W167" s="43">
        <f t="shared" si="74"/>
        <v>46112</v>
      </c>
      <c r="X167" s="45">
        <f t="shared" si="85"/>
        <v>1.0597375690607735</v>
      </c>
      <c r="Y167" s="45">
        <f t="shared" si="86"/>
        <v>2.2593951033073489</v>
      </c>
      <c r="Z167" s="47">
        <f t="shared" si="87"/>
        <v>99.987555853375014</v>
      </c>
      <c r="AA167" s="47">
        <f t="shared" si="88"/>
        <v>112.43820912189668</v>
      </c>
      <c r="AB167" s="45">
        <f t="shared" si="89"/>
        <v>3.9020999999999999</v>
      </c>
      <c r="AC167" s="2" t="str">
        <f t="shared" si="75"/>
        <v>TY2</v>
      </c>
      <c r="AD167">
        <f t="shared" si="76"/>
        <v>112.515625</v>
      </c>
      <c r="AE167">
        <f t="shared" si="77"/>
        <v>112.609375</v>
      </c>
      <c r="AF167" s="49">
        <f t="shared" si="104"/>
        <v>-9.375E-2</v>
      </c>
      <c r="AG167" s="3">
        <f t="shared" si="90"/>
        <v>112.09055944357956</v>
      </c>
      <c r="AH167">
        <f t="shared" si="91"/>
        <v>111.64364979466508</v>
      </c>
      <c r="AI167" s="51">
        <f t="shared" si="92"/>
        <v>0.44690964891448459</v>
      </c>
      <c r="AJ167" s="52">
        <f t="shared" si="93"/>
        <v>0.54065964891448459</v>
      </c>
      <c r="AK167" s="2">
        <v>45996</v>
      </c>
      <c r="AL167" t="str">
        <v>91282CFV</v>
      </c>
      <c r="AM167">
        <v>-0.65469999999999995</v>
      </c>
      <c r="AN167">
        <v>3.79413</v>
      </c>
      <c r="AO167">
        <v>0.90029999999999999</v>
      </c>
      <c r="AP167">
        <v>112.515625</v>
      </c>
      <c r="AQ167">
        <f>VLOOKUP(AL167,工作表1!$F$3:$G$1000,2,FALSE)</f>
        <v>4.125</v>
      </c>
      <c r="AR167" t="str">
        <f>VLOOKUP(AL167,工作表1!$F$3:$H$1000,3,FALSE)</f>
        <v>2032/11/15</v>
      </c>
      <c r="AS167">
        <f t="shared" si="78"/>
        <v>3.6522399999999999</v>
      </c>
      <c r="AT167">
        <f t="shared" si="79"/>
        <v>0.47276000000000007</v>
      </c>
      <c r="AU167" s="43">
        <f t="shared" si="94"/>
        <v>46157</v>
      </c>
      <c r="AV167" s="43">
        <f t="shared" si="80"/>
        <v>46203</v>
      </c>
      <c r="AW167" s="45">
        <f t="shared" si="95"/>
        <v>0.26208563535911605</v>
      </c>
      <c r="AX167" s="45">
        <f t="shared" si="96"/>
        <v>2.5675650874139104</v>
      </c>
      <c r="AY167" s="47">
        <f t="shared" si="97"/>
        <v>101.37523978120993</v>
      </c>
      <c r="AZ167" s="47">
        <f t="shared" si="98"/>
        <v>112.09055944357956</v>
      </c>
      <c r="BA167" s="43"/>
      <c r="BC167" s="2">
        <v>45995</v>
      </c>
      <c r="BD167" t="str">
        <v>91282CGM</v>
      </c>
      <c r="BE167">
        <v>-0.84119999999999995</v>
      </c>
      <c r="BF167">
        <v>3.6761599999999999</v>
      </c>
      <c r="BG167">
        <v>0.86709999999999998</v>
      </c>
      <c r="BH167">
        <v>112.609375</v>
      </c>
      <c r="BI167">
        <f>VLOOKUP(BD167,工作表1!$K$3:$L$1000,2,FALSE)</f>
        <v>3.5</v>
      </c>
      <c r="BJ167" t="str">
        <f>VLOOKUP(BD167,工作表1!$K$3:$M$1000,3,FALSE)</f>
        <v>2033/2/15</v>
      </c>
      <c r="BK167">
        <f t="shared" si="81"/>
        <v>3.6509</v>
      </c>
      <c r="BL167">
        <f t="shared" si="82"/>
        <v>-0.15090000000000003</v>
      </c>
      <c r="BM167" s="43">
        <f t="shared" si="99"/>
        <v>46068</v>
      </c>
      <c r="BN167" s="43">
        <f t="shared" si="83"/>
        <v>46295</v>
      </c>
      <c r="BO167" s="45">
        <f t="shared" si="100"/>
        <v>1.0652173913043479</v>
      </c>
      <c r="BP167" s="45">
        <f t="shared" si="101"/>
        <v>3.9323406789755806</v>
      </c>
      <c r="BQ167" s="47">
        <f t="shared" si="102"/>
        <v>97.481697294792752</v>
      </c>
      <c r="BR167" s="47">
        <f t="shared" si="103"/>
        <v>111.64364979466508</v>
      </c>
    </row>
    <row r="168" spans="2:70" x14ac:dyDescent="0.25">
      <c r="B168" s="2"/>
      <c r="F168" s="2">
        <v>45999</v>
      </c>
      <c r="G168">
        <v>3.6462500000000002</v>
      </c>
      <c r="H168" s="43">
        <v>46003</v>
      </c>
      <c r="I168">
        <v>3.944</v>
      </c>
      <c r="J168" s="2"/>
      <c r="L168" s="2">
        <v>45995</v>
      </c>
      <c r="M168" t="str">
        <v>91282CNW</v>
      </c>
      <c r="N168">
        <v>0.51800000000000002</v>
      </c>
      <c r="O168">
        <v>3.57823</v>
      </c>
      <c r="P168">
        <v>0.88700000000000001</v>
      </c>
      <c r="Q168">
        <v>112.84375</v>
      </c>
      <c r="R168">
        <f>VLOOKUP(M168,工作表1!$A$3:$B$1000,2,FALSE)</f>
        <v>3.875</v>
      </c>
      <c r="S168" t="str">
        <f>VLOOKUP(M168,工作表1!$A$3:$C$1000,3,FALSE)</f>
        <v>2032/8/31</v>
      </c>
      <c r="T168">
        <f t="shared" si="73"/>
        <v>3.6509</v>
      </c>
      <c r="U168">
        <f t="shared" si="71"/>
        <v>0.22409999999999997</v>
      </c>
      <c r="V168" s="43">
        <f t="shared" si="84"/>
        <v>46081</v>
      </c>
      <c r="W168" s="43">
        <f t="shared" si="74"/>
        <v>46112</v>
      </c>
      <c r="X168" s="45">
        <f t="shared" si="85"/>
        <v>1.0276243093922652</v>
      </c>
      <c r="Y168" s="45">
        <f t="shared" si="86"/>
        <v>2.2591311587073335</v>
      </c>
      <c r="Z168" s="47">
        <f t="shared" si="87"/>
        <v>100.13738484532871</v>
      </c>
      <c r="AA168" s="47">
        <f t="shared" si="88"/>
        <v>112.59901059165274</v>
      </c>
      <c r="AB168" s="45">
        <f t="shared" si="89"/>
        <v>3.8656999999999999</v>
      </c>
      <c r="AC168" s="2" t="str">
        <f t="shared" si="75"/>
        <v>TY2</v>
      </c>
      <c r="AD168">
        <f t="shared" si="76"/>
        <v>112.71875</v>
      </c>
      <c r="AE168">
        <f t="shared" si="77"/>
        <v>113</v>
      </c>
      <c r="AF168" s="49">
        <f t="shared" si="104"/>
        <v>-0.28125</v>
      </c>
      <c r="AG168" s="3">
        <f t="shared" si="90"/>
        <v>112.28461636325196</v>
      </c>
      <c r="AH168">
        <f t="shared" si="91"/>
        <v>112.04723308524656</v>
      </c>
      <c r="AI168" s="51">
        <f t="shared" si="92"/>
        <v>0.23738327800539594</v>
      </c>
      <c r="AJ168" s="52">
        <f t="shared" si="93"/>
        <v>0.51863327800539594</v>
      </c>
      <c r="AK168" s="2">
        <v>45995</v>
      </c>
      <c r="AL168" t="str">
        <v>91282CFV</v>
      </c>
      <c r="AM168">
        <v>-1.1148</v>
      </c>
      <c r="AN168">
        <v>3.8289200000000001</v>
      </c>
      <c r="AO168">
        <v>0.90029999999999999</v>
      </c>
      <c r="AP168">
        <v>112.71875</v>
      </c>
      <c r="AQ168">
        <f>VLOOKUP(AL168,工作表1!$F$3:$G$1000,2,FALSE)</f>
        <v>4.125</v>
      </c>
      <c r="AR168" t="str">
        <f>VLOOKUP(AL168,工作表1!$F$3:$H$1000,3,FALSE)</f>
        <v>2032/11/15</v>
      </c>
      <c r="AS168">
        <f t="shared" si="78"/>
        <v>3.6509</v>
      </c>
      <c r="AT168">
        <f t="shared" si="79"/>
        <v>0.47409999999999997</v>
      </c>
      <c r="AU168" s="43">
        <f t="shared" si="94"/>
        <v>46157</v>
      </c>
      <c r="AV168" s="43">
        <f t="shared" si="80"/>
        <v>46203</v>
      </c>
      <c r="AW168" s="45">
        <f t="shared" si="95"/>
        <v>0.22790055248618785</v>
      </c>
      <c r="AX168" s="45">
        <f t="shared" si="96"/>
        <v>2.5672841141300236</v>
      </c>
      <c r="AY168" s="47">
        <f t="shared" si="97"/>
        <v>101.55748603649327</v>
      </c>
      <c r="AZ168" s="47">
        <f t="shared" si="98"/>
        <v>112.28461636325196</v>
      </c>
      <c r="BA168" s="43"/>
      <c r="BC168" s="2">
        <v>45994</v>
      </c>
      <c r="BD168" t="str">
        <v>91282CGM</v>
      </c>
      <c r="BE168">
        <v>-0.5554</v>
      </c>
      <c r="BF168">
        <v>3.6535799999999998</v>
      </c>
      <c r="BG168">
        <v>0.86709999999999998</v>
      </c>
      <c r="BH168">
        <v>113</v>
      </c>
      <c r="BI168">
        <f>VLOOKUP(BD168,工作表1!$K$3:$L$1000,2,FALSE)</f>
        <v>3.5</v>
      </c>
      <c r="BJ168" t="str">
        <f>VLOOKUP(BD168,工作表1!$K$3:$M$1000,3,FALSE)</f>
        <v>2033/2/15</v>
      </c>
      <c r="BK168">
        <f t="shared" si="81"/>
        <v>3.6576599999999999</v>
      </c>
      <c r="BL168">
        <f t="shared" si="82"/>
        <v>-0.15765999999999991</v>
      </c>
      <c r="BM168" s="43">
        <f t="shared" si="99"/>
        <v>46068</v>
      </c>
      <c r="BN168" s="43">
        <f t="shared" si="83"/>
        <v>46295</v>
      </c>
      <c r="BO168" s="45">
        <f t="shared" si="100"/>
        <v>1.0557065217391304</v>
      </c>
      <c r="BP168" s="45">
        <f t="shared" si="101"/>
        <v>3.9324188505062536</v>
      </c>
      <c r="BQ168" s="47">
        <f t="shared" si="102"/>
        <v>97.828270191778927</v>
      </c>
      <c r="BR168" s="47">
        <f t="shared" si="103"/>
        <v>112.04723308524656</v>
      </c>
    </row>
    <row r="169" spans="2:70" x14ac:dyDescent="0.25">
      <c r="B169" s="2"/>
      <c r="F169" s="2">
        <v>45996</v>
      </c>
      <c r="G169">
        <v>3.6522399999999999</v>
      </c>
      <c r="H169" s="43">
        <v>46002</v>
      </c>
      <c r="I169">
        <v>3.9308000000000001</v>
      </c>
      <c r="J169" s="2"/>
      <c r="L169" s="2">
        <v>45994</v>
      </c>
      <c r="M169" t="str">
        <v>91282CNW</v>
      </c>
      <c r="N169">
        <v>0.94069999999999998</v>
      </c>
      <c r="O169">
        <v>3.4295200000000001</v>
      </c>
      <c r="P169">
        <v>0.88700000000000001</v>
      </c>
      <c r="Q169">
        <v>113.21875</v>
      </c>
      <c r="R169">
        <f>VLOOKUP(M169,工作表1!$A$3:$B$1000,2,FALSE)</f>
        <v>3.875</v>
      </c>
      <c r="S169" t="str">
        <f>VLOOKUP(M169,工作表1!$A$3:$C$1000,3,FALSE)</f>
        <v>2032/8/31</v>
      </c>
      <c r="T169">
        <f t="shared" si="73"/>
        <v>3.6576599999999999</v>
      </c>
      <c r="U169">
        <f t="shared" si="71"/>
        <v>0.21734000000000009</v>
      </c>
      <c r="V169" s="43">
        <f t="shared" si="84"/>
        <v>46081</v>
      </c>
      <c r="W169" s="43">
        <f t="shared" si="74"/>
        <v>46112</v>
      </c>
      <c r="X169" s="45">
        <f t="shared" si="85"/>
        <v>1.0169198895027625</v>
      </c>
      <c r="Y169" s="45">
        <f t="shared" si="86"/>
        <v>2.2590431771739956</v>
      </c>
      <c r="Z169" s="47">
        <f t="shared" si="87"/>
        <v>100.51612829572535</v>
      </c>
      <c r="AA169" s="47">
        <f t="shared" si="88"/>
        <v>113.02593425719989</v>
      </c>
      <c r="AB169" s="45">
        <f t="shared" si="89"/>
        <v>3.8243999999999998</v>
      </c>
      <c r="AC169" s="2" t="str">
        <f t="shared" si="75"/>
        <v>TY2</v>
      </c>
      <c r="AD169">
        <f t="shared" si="76"/>
        <v>113.109375</v>
      </c>
      <c r="AE169">
        <f t="shared" si="77"/>
        <v>112.78125</v>
      </c>
      <c r="AF169" s="49">
        <f t="shared" si="104"/>
        <v>0.328125</v>
      </c>
      <c r="AG169" s="3">
        <f t="shared" si="90"/>
        <v>112.69176596754946</v>
      </c>
      <c r="AH169">
        <f t="shared" si="91"/>
        <v>111.78333818116013</v>
      </c>
      <c r="AI169" s="51">
        <f t="shared" si="92"/>
        <v>0.90842778638932487</v>
      </c>
      <c r="AJ169" s="52">
        <f t="shared" si="93"/>
        <v>0.58030278638932487</v>
      </c>
      <c r="AK169" s="2">
        <v>45994</v>
      </c>
      <c r="AL169" t="str">
        <v>91282CFV</v>
      </c>
      <c r="AM169">
        <v>-0.71919999999999995</v>
      </c>
      <c r="AN169">
        <v>3.79426</v>
      </c>
      <c r="AO169">
        <v>0.90029999999999999</v>
      </c>
      <c r="AP169">
        <v>113.109375</v>
      </c>
      <c r="AQ169">
        <f>VLOOKUP(AL169,工作表1!$F$3:$G$1000,2,FALSE)</f>
        <v>4.125</v>
      </c>
      <c r="AR169" t="str">
        <f>VLOOKUP(AL169,工作表1!$F$3:$H$1000,3,FALSE)</f>
        <v>2032/11/15</v>
      </c>
      <c r="AS169">
        <f t="shared" si="78"/>
        <v>3.6576599999999999</v>
      </c>
      <c r="AT169">
        <f t="shared" si="79"/>
        <v>0.46734000000000009</v>
      </c>
      <c r="AU169" s="43">
        <f t="shared" si="94"/>
        <v>46157</v>
      </c>
      <c r="AV169" s="43">
        <f t="shared" si="80"/>
        <v>46203</v>
      </c>
      <c r="AW169" s="45">
        <f t="shared" si="95"/>
        <v>0.21650552486187843</v>
      </c>
      <c r="AX169" s="45">
        <f t="shared" si="96"/>
        <v>2.5671904563687278</v>
      </c>
      <c r="AY169" s="47">
        <f t="shared" si="97"/>
        <v>101.92239620652084</v>
      </c>
      <c r="AZ169" s="47">
        <f t="shared" si="98"/>
        <v>112.69176596754946</v>
      </c>
      <c r="BA169" s="43"/>
      <c r="BC169" s="2">
        <v>45993</v>
      </c>
      <c r="BD169" t="str">
        <v>91282CGM</v>
      </c>
      <c r="BE169">
        <v>-1.3076000000000001</v>
      </c>
      <c r="BF169">
        <v>3.7117800000000001</v>
      </c>
      <c r="BG169">
        <v>0.86709999999999998</v>
      </c>
      <c r="BH169">
        <v>112.78125</v>
      </c>
      <c r="BI169">
        <f>VLOOKUP(BD169,工作表1!$K$3:$L$1000,2,FALSE)</f>
        <v>3.5</v>
      </c>
      <c r="BJ169" t="str">
        <f>VLOOKUP(BD169,工作表1!$K$3:$M$1000,3,FALSE)</f>
        <v>2033/2/15</v>
      </c>
      <c r="BK169">
        <f t="shared" si="81"/>
        <v>3.6629999999999998</v>
      </c>
      <c r="BL169">
        <f t="shared" si="82"/>
        <v>-0.16299999999999981</v>
      </c>
      <c r="BM169" s="43">
        <f t="shared" si="99"/>
        <v>46068</v>
      </c>
      <c r="BN169" s="43">
        <f t="shared" si="83"/>
        <v>46295</v>
      </c>
      <c r="BO169" s="45">
        <f t="shared" si="100"/>
        <v>1.0461956521739131</v>
      </c>
      <c r="BP169" s="45">
        <f t="shared" si="101"/>
        <v>3.9324970220369271</v>
      </c>
      <c r="BQ169" s="47">
        <f t="shared" si="102"/>
        <v>97.597222468390797</v>
      </c>
      <c r="BR169" s="47">
        <f t="shared" si="103"/>
        <v>111.78333818116013</v>
      </c>
    </row>
    <row r="170" spans="2:70" x14ac:dyDescent="0.25">
      <c r="B170" s="2"/>
      <c r="F170" s="2">
        <v>45995</v>
      </c>
      <c r="G170">
        <v>3.6509</v>
      </c>
      <c r="H170" s="43">
        <v>46001</v>
      </c>
      <c r="I170">
        <v>3.9256000000000002</v>
      </c>
      <c r="J170" s="2"/>
      <c r="L170" s="2">
        <v>45993</v>
      </c>
      <c r="M170" t="str">
        <v>91282CNW</v>
      </c>
      <c r="N170">
        <v>0.67200000000000004</v>
      </c>
      <c r="O170">
        <v>3.56453</v>
      </c>
      <c r="P170">
        <v>0.88700000000000001</v>
      </c>
      <c r="Q170">
        <v>113</v>
      </c>
      <c r="R170">
        <f>VLOOKUP(M170,工作表1!$A$3:$B$1000,2,FALSE)</f>
        <v>3.875</v>
      </c>
      <c r="S170" t="str">
        <f>VLOOKUP(M170,工作表1!$A$3:$C$1000,3,FALSE)</f>
        <v>2032/8/31</v>
      </c>
      <c r="T170">
        <f t="shared" si="73"/>
        <v>3.6629999999999998</v>
      </c>
      <c r="U170">
        <f t="shared" si="71"/>
        <v>0.21200000000000019</v>
      </c>
      <c r="V170" s="43">
        <f t="shared" si="84"/>
        <v>46081</v>
      </c>
      <c r="W170" s="43">
        <f t="shared" si="74"/>
        <v>46112</v>
      </c>
      <c r="X170" s="45">
        <f t="shared" si="85"/>
        <v>1.0062154696132597</v>
      </c>
      <c r="Y170" s="45">
        <f t="shared" si="86"/>
        <v>2.2589551956406568</v>
      </c>
      <c r="Z170" s="47">
        <f t="shared" si="87"/>
        <v>100.28027725301212</v>
      </c>
      <c r="AA170" s="47">
        <f t="shared" si="88"/>
        <v>112.75948432410131</v>
      </c>
      <c r="AB170" s="45">
        <f t="shared" si="89"/>
        <v>3.8502000000000001</v>
      </c>
      <c r="AC170" s="2" t="str">
        <f t="shared" si="75"/>
        <v>TY2</v>
      </c>
      <c r="AD170">
        <f t="shared" si="76"/>
        <v>112.890625</v>
      </c>
      <c r="AE170">
        <f t="shared" si="77"/>
        <v>112.703125</v>
      </c>
      <c r="AF170" s="49">
        <f t="shared" si="104"/>
        <v>0.1875</v>
      </c>
      <c r="AG170" s="3">
        <f t="shared" si="90"/>
        <v>112.43041429365346</v>
      </c>
      <c r="AH170">
        <f t="shared" si="91"/>
        <v>111.70099758095706</v>
      </c>
      <c r="AI170" s="51">
        <f t="shared" si="92"/>
        <v>0.7294167126963913</v>
      </c>
      <c r="AJ170" s="52">
        <f t="shared" si="93"/>
        <v>0.5419167126963913</v>
      </c>
      <c r="AK170" s="2">
        <v>45993</v>
      </c>
      <c r="AL170" t="str">
        <v>91282CFV</v>
      </c>
      <c r="AM170">
        <v>-1.4117999999999999</v>
      </c>
      <c r="AN170">
        <v>3.8700399999999999</v>
      </c>
      <c r="AO170">
        <v>0.90029999999999999</v>
      </c>
      <c r="AP170">
        <v>112.890625</v>
      </c>
      <c r="AQ170">
        <f>VLOOKUP(AL170,工作表1!$F$3:$G$1000,2,FALSE)</f>
        <v>4.125</v>
      </c>
      <c r="AR170" t="str">
        <f>VLOOKUP(AL170,工作表1!$F$3:$H$1000,3,FALSE)</f>
        <v>2032/11/15</v>
      </c>
      <c r="AS170">
        <f t="shared" si="78"/>
        <v>3.6629999999999998</v>
      </c>
      <c r="AT170">
        <f t="shared" si="79"/>
        <v>0.46200000000000019</v>
      </c>
      <c r="AU170" s="43">
        <f t="shared" si="94"/>
        <v>46157</v>
      </c>
      <c r="AV170" s="43">
        <f t="shared" si="80"/>
        <v>46203</v>
      </c>
      <c r="AW170" s="45">
        <f t="shared" si="95"/>
        <v>0.20511049723756905</v>
      </c>
      <c r="AX170" s="45">
        <f t="shared" si="96"/>
        <v>2.567096798607432</v>
      </c>
      <c r="AY170" s="47">
        <f t="shared" si="97"/>
        <v>101.68624150912414</v>
      </c>
      <c r="AZ170" s="47">
        <f t="shared" si="98"/>
        <v>112.43041429365346</v>
      </c>
      <c r="BA170" s="43"/>
      <c r="BC170" s="2">
        <v>45992</v>
      </c>
      <c r="BD170" t="str">
        <v>91282CGM</v>
      </c>
      <c r="BE170">
        <v>-0.85819999999999996</v>
      </c>
      <c r="BF170">
        <v>3.7038700000000002</v>
      </c>
      <c r="BG170">
        <v>0.86709999999999998</v>
      </c>
      <c r="BH170">
        <v>112.703125</v>
      </c>
      <c r="BI170">
        <f>VLOOKUP(BD170,工作表1!$K$3:$L$1000,2,FALSE)</f>
        <v>3.5</v>
      </c>
      <c r="BJ170" t="str">
        <f>VLOOKUP(BD170,工作表1!$K$3:$M$1000,3,FALSE)</f>
        <v>2033/2/15</v>
      </c>
      <c r="BK170">
        <f t="shared" si="81"/>
        <v>3.6749999999999998</v>
      </c>
      <c r="BL170">
        <f t="shared" si="82"/>
        <v>-0.17499999999999982</v>
      </c>
      <c r="BM170" s="43">
        <f t="shared" si="99"/>
        <v>46068</v>
      </c>
      <c r="BN170" s="43">
        <f t="shared" si="83"/>
        <v>46295</v>
      </c>
      <c r="BO170" s="45">
        <f t="shared" si="100"/>
        <v>1.0366847826086956</v>
      </c>
      <c r="BP170" s="45">
        <f t="shared" si="101"/>
        <v>3.9325751935676001</v>
      </c>
      <c r="BQ170" s="47">
        <f t="shared" si="102"/>
        <v>97.517983815233251</v>
      </c>
      <c r="BR170" s="47">
        <f t="shared" si="103"/>
        <v>111.70099758095706</v>
      </c>
    </row>
    <row r="171" spans="2:70" x14ac:dyDescent="0.25">
      <c r="B171" s="2"/>
      <c r="F171" s="2">
        <v>45994</v>
      </c>
      <c r="G171">
        <v>3.6576599999999999</v>
      </c>
      <c r="H171" s="43">
        <v>46000</v>
      </c>
      <c r="I171">
        <v>3.9723999999999999</v>
      </c>
      <c r="J171" s="2"/>
      <c r="L171" s="2">
        <v>45992</v>
      </c>
      <c r="M171" t="str">
        <v>91282CNW</v>
      </c>
      <c r="N171">
        <v>0.4945</v>
      </c>
      <c r="O171">
        <v>3.6620699999999999</v>
      </c>
      <c r="P171">
        <v>0.88700000000000001</v>
      </c>
      <c r="Q171">
        <v>112.9375</v>
      </c>
      <c r="R171">
        <f>VLOOKUP(M171,工作表1!$A$3:$B$1000,2,FALSE)</f>
        <v>3.875</v>
      </c>
      <c r="S171" t="str">
        <f>VLOOKUP(M171,工作表1!$A$3:$C$1000,3,FALSE)</f>
        <v>2032/8/31</v>
      </c>
      <c r="T171">
        <f t="shared" si="73"/>
        <v>3.6749999999999998</v>
      </c>
      <c r="U171">
        <f t="shared" si="71"/>
        <v>0.20000000000000018</v>
      </c>
      <c r="V171" s="43">
        <f t="shared" si="84"/>
        <v>46081</v>
      </c>
      <c r="W171" s="43">
        <f t="shared" si="74"/>
        <v>46112</v>
      </c>
      <c r="X171" s="45">
        <f t="shared" si="85"/>
        <v>0.99551104972375692</v>
      </c>
      <c r="Y171" s="45">
        <f t="shared" si="86"/>
        <v>2.2588672141073185</v>
      </c>
      <c r="Z171" s="47">
        <f t="shared" si="87"/>
        <v>100.17308979587979</v>
      </c>
      <c r="AA171" s="47">
        <f t="shared" si="88"/>
        <v>112.64060457391996</v>
      </c>
      <c r="AB171" s="45">
        <f t="shared" si="89"/>
        <v>3.8553000000000002</v>
      </c>
      <c r="AC171" s="2" t="str">
        <f t="shared" si="75"/>
        <v>TY2</v>
      </c>
      <c r="AD171">
        <f t="shared" si="76"/>
        <v>112.828125</v>
      </c>
      <c r="AE171">
        <f t="shared" si="77"/>
        <v>113.203125</v>
      </c>
      <c r="AF171" s="49">
        <f t="shared" si="104"/>
        <v>-0.375</v>
      </c>
      <c r="AG171" s="3">
        <f t="shared" si="90"/>
        <v>112.36747533883211</v>
      </c>
      <c r="AH171">
        <f t="shared" si="91"/>
        <v>112.51953748011783</v>
      </c>
      <c r="AI171" s="51">
        <f t="shared" si="92"/>
        <v>-0.15206214128572526</v>
      </c>
      <c r="AJ171" s="52">
        <f t="shared" si="93"/>
        <v>0.22293785871427474</v>
      </c>
      <c r="AK171" s="2">
        <v>45992</v>
      </c>
      <c r="AL171" t="str">
        <v>91282CFV</v>
      </c>
      <c r="AM171">
        <v>-1.0192000000000001</v>
      </c>
      <c r="AN171">
        <v>3.8457300000000001</v>
      </c>
      <c r="AO171">
        <v>0.90029999999999999</v>
      </c>
      <c r="AP171">
        <v>112.828125</v>
      </c>
      <c r="AQ171">
        <f>VLOOKUP(AL171,工作表1!$F$3:$G$1000,2,FALSE)</f>
        <v>4.125</v>
      </c>
      <c r="AR171" t="str">
        <f>VLOOKUP(AL171,工作表1!$F$3:$H$1000,3,FALSE)</f>
        <v>2032/11/15</v>
      </c>
      <c r="AS171">
        <f t="shared" si="78"/>
        <v>3.6749999999999998</v>
      </c>
      <c r="AT171">
        <f t="shared" si="79"/>
        <v>0.45000000000000018</v>
      </c>
      <c r="AU171" s="43">
        <f t="shared" si="94"/>
        <v>46157</v>
      </c>
      <c r="AV171" s="43">
        <f t="shared" si="80"/>
        <v>46203</v>
      </c>
      <c r="AW171" s="45">
        <f t="shared" si="95"/>
        <v>0.19371546961325967</v>
      </c>
      <c r="AX171" s="45">
        <f t="shared" si="96"/>
        <v>2.5670031408461362</v>
      </c>
      <c r="AY171" s="47">
        <f t="shared" si="97"/>
        <v>101.62480311604371</v>
      </c>
      <c r="AZ171" s="47">
        <f t="shared" si="98"/>
        <v>112.36747533883211</v>
      </c>
      <c r="BA171" s="43"/>
      <c r="BC171" s="2">
        <v>45989</v>
      </c>
      <c r="BD171" t="str">
        <v>91282CGM</v>
      </c>
      <c r="BE171">
        <v>0.51319999999999999</v>
      </c>
      <c r="BF171">
        <v>3.6246</v>
      </c>
      <c r="BG171">
        <v>0.86709999999999998</v>
      </c>
      <c r="BH171">
        <v>113.203125</v>
      </c>
      <c r="BI171">
        <f>VLOOKUP(BD171,工作表1!$K$3:$L$1000,2,FALSE)</f>
        <v>3.5</v>
      </c>
      <c r="BJ171" t="str">
        <f>VLOOKUP(BD171,工作表1!$K$3:$M$1000,3,FALSE)</f>
        <v>2033/2/15</v>
      </c>
      <c r="BK171">
        <f t="shared" si="81"/>
        <v>3.67625</v>
      </c>
      <c r="BL171">
        <f t="shared" si="82"/>
        <v>-0.17625000000000002</v>
      </c>
      <c r="BM171" s="43">
        <f t="shared" si="99"/>
        <v>46068</v>
      </c>
      <c r="BN171" s="43">
        <f t="shared" si="83"/>
        <v>46203</v>
      </c>
      <c r="BO171" s="45">
        <f t="shared" si="100"/>
        <v>1.0271739130434783</v>
      </c>
      <c r="BP171" s="45">
        <f t="shared" si="101"/>
        <v>3.0504615842763547</v>
      </c>
      <c r="BQ171" s="47">
        <f t="shared" si="102"/>
        <v>98.027515593226312</v>
      </c>
      <c r="BR171" s="47">
        <f t="shared" si="103"/>
        <v>112.51953748011783</v>
      </c>
    </row>
    <row r="172" spans="2:70" x14ac:dyDescent="0.25">
      <c r="B172" s="2"/>
      <c r="F172" s="2">
        <v>45993</v>
      </c>
      <c r="G172">
        <v>3.6629999999999998</v>
      </c>
      <c r="H172" s="43">
        <v>45999</v>
      </c>
      <c r="I172">
        <v>3.9359000000000002</v>
      </c>
      <c r="J172" s="2"/>
      <c r="L172" s="2">
        <v>45989</v>
      </c>
      <c r="M172" t="str">
        <v>91282CNW</v>
      </c>
      <c r="N172">
        <v>0.35010000000000002</v>
      </c>
      <c r="O172">
        <v>3.7438099999999999</v>
      </c>
      <c r="P172">
        <v>0.88700000000000001</v>
      </c>
      <c r="Q172">
        <v>113.421875</v>
      </c>
      <c r="R172">
        <f>VLOOKUP(M172,工作表1!$A$3:$B$1000,2,FALSE)</f>
        <v>3.875</v>
      </c>
      <c r="S172" t="str">
        <f>VLOOKUP(M172,工作表1!$A$3:$C$1000,3,FALSE)</f>
        <v>2032/8/31</v>
      </c>
      <c r="T172">
        <f t="shared" si="73"/>
        <v>3.67625</v>
      </c>
      <c r="U172">
        <f t="shared" si="71"/>
        <v>0.19874999999999998</v>
      </c>
      <c r="V172" s="43">
        <f t="shared" si="84"/>
        <v>46081</v>
      </c>
      <c r="W172" s="43">
        <f t="shared" si="74"/>
        <v>46022</v>
      </c>
      <c r="X172" s="45">
        <f t="shared" si="85"/>
        <v>0.98480662983425415</v>
      </c>
      <c r="Y172" s="45">
        <f t="shared" si="86"/>
        <v>1.3032997805191857</v>
      </c>
      <c r="Z172" s="47">
        <f t="shared" si="87"/>
        <v>100.5541133634045</v>
      </c>
      <c r="AA172" s="47">
        <f t="shared" si="88"/>
        <v>113.2902492578523</v>
      </c>
      <c r="AB172" s="45">
        <f t="shared" si="89"/>
        <v>3.7833000000000001</v>
      </c>
      <c r="AC172" s="2" t="str">
        <f t="shared" si="75"/>
        <v>TY1</v>
      </c>
      <c r="AD172">
        <f t="shared" si="76"/>
        <v>113.421875</v>
      </c>
      <c r="AE172">
        <f t="shared" si="77"/>
        <v>113.34375</v>
      </c>
      <c r="AF172" s="49">
        <f t="shared" si="104"/>
        <v>7.8125E-2</v>
      </c>
      <c r="AG172" s="3">
        <f t="shared" si="90"/>
        <v>113.2902492578523</v>
      </c>
      <c r="AH172">
        <f t="shared" si="91"/>
        <v>113.03550635426437</v>
      </c>
      <c r="AI172" s="51">
        <f t="shared" si="92"/>
        <v>0.25474290358792473</v>
      </c>
      <c r="AJ172" s="52">
        <f t="shared" si="93"/>
        <v>0.17661790358792473</v>
      </c>
      <c r="AK172" s="2">
        <v>45989</v>
      </c>
      <c r="AL172" t="str">
        <v>91282CFV</v>
      </c>
      <c r="AM172">
        <v>-1.2196</v>
      </c>
      <c r="AN172">
        <v>3.8631500000000001</v>
      </c>
      <c r="AO172">
        <v>0.90029999999999999</v>
      </c>
      <c r="AP172">
        <v>113.34375</v>
      </c>
      <c r="AQ172">
        <f>VLOOKUP(AL172,工作表1!$F$3:$G$1000,2,FALSE)</f>
        <v>4.125</v>
      </c>
      <c r="AR172" t="str">
        <f>VLOOKUP(AL172,工作表1!$F$3:$H$1000,3,FALSE)</f>
        <v>2032/11/15</v>
      </c>
      <c r="AS172">
        <f t="shared" si="78"/>
        <v>3.67625</v>
      </c>
      <c r="AT172">
        <f t="shared" si="79"/>
        <v>0.44874999999999998</v>
      </c>
      <c r="AU172" s="43">
        <f t="shared" si="94"/>
        <v>46157</v>
      </c>
      <c r="AV172" s="43">
        <f t="shared" si="80"/>
        <v>46112</v>
      </c>
      <c r="AW172" s="45">
        <f t="shared" si="95"/>
        <v>0.18232044198895025</v>
      </c>
      <c r="AX172" s="45">
        <f t="shared" si="96"/>
        <v>1.5384848255505941</v>
      </c>
      <c r="AY172" s="47">
        <f t="shared" si="97"/>
        <v>102.02851545750221</v>
      </c>
      <c r="AZ172" s="47">
        <f t="shared" si="98"/>
        <v>113.03550635426437</v>
      </c>
      <c r="BA172" s="43"/>
      <c r="BC172" s="2">
        <v>45987</v>
      </c>
      <c r="BD172" t="str">
        <v>91282CGM</v>
      </c>
      <c r="BE172">
        <v>-0.37740000000000001</v>
      </c>
      <c r="BF172">
        <v>3.66947</v>
      </c>
      <c r="BG172">
        <v>0.86709999999999998</v>
      </c>
      <c r="BH172">
        <v>113.4375</v>
      </c>
      <c r="BI172">
        <f>VLOOKUP(BD172,工作表1!$K$3:$L$1000,2,FALSE)</f>
        <v>3.5</v>
      </c>
      <c r="BJ172" t="str">
        <f>VLOOKUP(BD172,工作表1!$K$3:$M$1000,3,FALSE)</f>
        <v>2033/2/15</v>
      </c>
      <c r="BK172">
        <f t="shared" si="81"/>
        <v>3.6837</v>
      </c>
      <c r="BL172">
        <f t="shared" si="82"/>
        <v>-0.18369999999999997</v>
      </c>
      <c r="BM172" s="43">
        <f t="shared" si="99"/>
        <v>46068</v>
      </c>
      <c r="BN172" s="43">
        <f t="shared" si="83"/>
        <v>46203</v>
      </c>
      <c r="BO172" s="45">
        <f t="shared" si="100"/>
        <v>0.99864130434782605</v>
      </c>
      <c r="BP172" s="45">
        <f t="shared" si="101"/>
        <v>3.0506960988683742</v>
      </c>
      <c r="BQ172" s="47">
        <f t="shared" si="102"/>
        <v>98.21913782007276</v>
      </c>
      <c r="BR172" s="47">
        <f t="shared" si="103"/>
        <v>112.73806430607634</v>
      </c>
    </row>
    <row r="173" spans="2:70" x14ac:dyDescent="0.25">
      <c r="B173" s="2"/>
      <c r="F173" s="2">
        <v>45992</v>
      </c>
      <c r="G173">
        <v>3.6749999999999998</v>
      </c>
      <c r="H173" s="43">
        <v>45996</v>
      </c>
      <c r="I173">
        <v>3.9020999999999999</v>
      </c>
      <c r="J173" s="2"/>
      <c r="L173" s="2">
        <v>45987</v>
      </c>
      <c r="M173" t="str">
        <v>91282CNW</v>
      </c>
      <c r="N173">
        <v>0.62960000000000005</v>
      </c>
      <c r="O173">
        <v>3.6640299999999999</v>
      </c>
      <c r="P173">
        <v>0.88700000000000001</v>
      </c>
      <c r="Q173">
        <v>113.625</v>
      </c>
      <c r="R173">
        <f>VLOOKUP(M173,工作表1!$A$3:$B$1000,2,FALSE)</f>
        <v>3.875</v>
      </c>
      <c r="S173" t="str">
        <f>VLOOKUP(M173,工作表1!$A$3:$C$1000,3,FALSE)</f>
        <v>2032/8/31</v>
      </c>
      <c r="T173">
        <f t="shared" si="73"/>
        <v>3.6837</v>
      </c>
      <c r="U173">
        <f t="shared" si="71"/>
        <v>0.19130000000000003</v>
      </c>
      <c r="V173" s="43">
        <f t="shared" si="84"/>
        <v>46081</v>
      </c>
      <c r="W173" s="43">
        <f t="shared" si="74"/>
        <v>46022</v>
      </c>
      <c r="X173" s="45">
        <f t="shared" si="85"/>
        <v>0.95269337016574585</v>
      </c>
      <c r="Y173" s="45">
        <f t="shared" si="86"/>
        <v>1.3030358359191705</v>
      </c>
      <c r="Z173" s="47">
        <f t="shared" si="87"/>
        <v>100.76302801114069</v>
      </c>
      <c r="AA173" s="47">
        <f t="shared" si="88"/>
        <v>113.5191459176425</v>
      </c>
      <c r="AB173" s="45">
        <f t="shared" si="89"/>
        <v>3.7522000000000002</v>
      </c>
      <c r="AC173" s="2" t="str">
        <f t="shared" si="75"/>
        <v>TY1</v>
      </c>
      <c r="AD173">
        <f t="shared" si="76"/>
        <v>113.625</v>
      </c>
      <c r="AE173">
        <f t="shared" si="77"/>
        <v>113.578125</v>
      </c>
      <c r="AF173" s="49">
        <f t="shared" si="104"/>
        <v>4.6875E-2</v>
      </c>
      <c r="AG173" s="3">
        <f t="shared" si="90"/>
        <v>113.5191459176425</v>
      </c>
      <c r="AH173">
        <f t="shared" si="91"/>
        <v>113.28016970659634</v>
      </c>
      <c r="AI173" s="51">
        <f t="shared" si="92"/>
        <v>0.23897621104616462</v>
      </c>
      <c r="AJ173" s="52">
        <f t="shared" si="93"/>
        <v>0.19210121104616462</v>
      </c>
      <c r="AK173" s="2">
        <v>45987</v>
      </c>
      <c r="AL173" t="str">
        <v>91282CFV</v>
      </c>
      <c r="AM173">
        <v>-1.3960999999999999</v>
      </c>
      <c r="AN173">
        <v>3.8829099999999999</v>
      </c>
      <c r="AO173">
        <v>0.90029999999999999</v>
      </c>
      <c r="AP173">
        <v>113.578125</v>
      </c>
      <c r="AQ173">
        <f>VLOOKUP(AL173,工作表1!$F$3:$G$1000,2,FALSE)</f>
        <v>4.125</v>
      </c>
      <c r="AR173" t="str">
        <f>VLOOKUP(AL173,工作表1!$F$3:$H$1000,3,FALSE)</f>
        <v>2032/11/15</v>
      </c>
      <c r="AS173">
        <f t="shared" si="78"/>
        <v>3.6837</v>
      </c>
      <c r="AT173">
        <f t="shared" si="79"/>
        <v>0.44130000000000003</v>
      </c>
      <c r="AU173" s="43">
        <f t="shared" si="94"/>
        <v>46157</v>
      </c>
      <c r="AV173" s="43">
        <f t="shared" si="80"/>
        <v>46112</v>
      </c>
      <c r="AW173" s="45">
        <f t="shared" si="95"/>
        <v>0.1481353591160221</v>
      </c>
      <c r="AX173" s="45">
        <f t="shared" si="96"/>
        <v>1.5382038522667072</v>
      </c>
      <c r="AY173" s="47">
        <f t="shared" si="97"/>
        <v>102.25280668410898</v>
      </c>
      <c r="AZ173" s="47">
        <f t="shared" si="98"/>
        <v>113.28016970659634</v>
      </c>
      <c r="BA173" s="43"/>
      <c r="BC173" s="2">
        <v>45986</v>
      </c>
      <c r="BD173" t="str">
        <v>91282CGM</v>
      </c>
      <c r="BE173">
        <v>-0.25640000000000002</v>
      </c>
      <c r="BF173">
        <v>3.6635800000000001</v>
      </c>
      <c r="BG173">
        <v>0.86709999999999998</v>
      </c>
      <c r="BH173">
        <v>113.453125</v>
      </c>
      <c r="BI173">
        <f>VLOOKUP(BD173,工作表1!$K$3:$L$1000,2,FALSE)</f>
        <v>3.5</v>
      </c>
      <c r="BJ173" t="str">
        <f>VLOOKUP(BD173,工作表1!$K$3:$M$1000,3,FALSE)</f>
        <v>2033/2/15</v>
      </c>
      <c r="BK173">
        <f t="shared" si="81"/>
        <v>3.6932499999999999</v>
      </c>
      <c r="BL173">
        <f t="shared" si="82"/>
        <v>-0.19324999999999992</v>
      </c>
      <c r="BM173" s="43">
        <f t="shared" si="99"/>
        <v>46068</v>
      </c>
      <c r="BN173" s="43">
        <f t="shared" si="83"/>
        <v>46203</v>
      </c>
      <c r="BO173" s="45">
        <f t="shared" si="100"/>
        <v>0.97961956521739135</v>
      </c>
      <c r="BP173" s="45">
        <f t="shared" si="101"/>
        <v>3.0508524419297203</v>
      </c>
      <c r="BQ173" s="47">
        <f t="shared" si="102"/>
        <v>98.245135167715219</v>
      </c>
      <c r="BR173" s="47">
        <f t="shared" si="103"/>
        <v>112.7696538018116</v>
      </c>
    </row>
    <row r="174" spans="2:70" x14ac:dyDescent="0.25">
      <c r="B174" s="2"/>
      <c r="F174" s="2">
        <v>45989</v>
      </c>
      <c r="G174">
        <v>3.67625</v>
      </c>
      <c r="H174" s="43">
        <v>45995</v>
      </c>
      <c r="I174">
        <v>3.8656999999999999</v>
      </c>
      <c r="J174" s="2"/>
      <c r="L174" s="2">
        <v>45986</v>
      </c>
      <c r="M174" t="str">
        <v>91282CNW</v>
      </c>
      <c r="N174">
        <v>0.75070000000000003</v>
      </c>
      <c r="O174">
        <v>3.6532100000000001</v>
      </c>
      <c r="P174">
        <v>0.88700000000000001</v>
      </c>
      <c r="Q174">
        <v>113.640625</v>
      </c>
      <c r="R174">
        <f>VLOOKUP(M174,工作表1!$A$3:$B$1000,2,FALSE)</f>
        <v>3.875</v>
      </c>
      <c r="S174" t="str">
        <f>VLOOKUP(M174,工作表1!$A$3:$C$1000,3,FALSE)</f>
        <v>2032/8/31</v>
      </c>
      <c r="T174">
        <f t="shared" si="73"/>
        <v>3.6932499999999999</v>
      </c>
      <c r="U174">
        <f t="shared" si="71"/>
        <v>0.18175000000000008</v>
      </c>
      <c r="V174" s="43">
        <f t="shared" si="84"/>
        <v>46081</v>
      </c>
      <c r="W174" s="43">
        <f t="shared" si="74"/>
        <v>46022</v>
      </c>
      <c r="X174" s="45">
        <f t="shared" si="85"/>
        <v>0.93128453038674031</v>
      </c>
      <c r="Y174" s="45">
        <f t="shared" si="86"/>
        <v>1.3028598728524936</v>
      </c>
      <c r="Z174" s="47">
        <f t="shared" si="87"/>
        <v>100.78888222235015</v>
      </c>
      <c r="AA174" s="47">
        <f t="shared" si="88"/>
        <v>113.54445210427303</v>
      </c>
      <c r="AB174" s="45">
        <f t="shared" si="89"/>
        <v>3.7522000000000002</v>
      </c>
      <c r="AC174" s="2" t="str">
        <f t="shared" si="75"/>
        <v>TY1</v>
      </c>
      <c r="AD174">
        <f t="shared" si="76"/>
        <v>113.640625</v>
      </c>
      <c r="AE174">
        <f t="shared" si="77"/>
        <v>113.59375</v>
      </c>
      <c r="AF174" s="49">
        <f t="shared" si="104"/>
        <v>4.6875E-2</v>
      </c>
      <c r="AG174" s="3">
        <f t="shared" si="90"/>
        <v>113.54445210427303</v>
      </c>
      <c r="AH174">
        <f t="shared" si="91"/>
        <v>113.29066779905726</v>
      </c>
      <c r="AI174" s="51">
        <f t="shared" si="92"/>
        <v>0.253784305215774</v>
      </c>
      <c r="AJ174" s="52">
        <f t="shared" si="93"/>
        <v>0.206909305215774</v>
      </c>
      <c r="AK174" s="2">
        <v>45986</v>
      </c>
      <c r="AL174" t="str">
        <v>91282CFV</v>
      </c>
      <c r="AM174">
        <v>-1.831</v>
      </c>
      <c r="AN174">
        <v>3.9253300000000002</v>
      </c>
      <c r="AO174">
        <v>0.90029999999999999</v>
      </c>
      <c r="AP174">
        <v>113.59375</v>
      </c>
      <c r="AQ174">
        <f>VLOOKUP(AL174,工作表1!$F$3:$G$1000,2,FALSE)</f>
        <v>4.125</v>
      </c>
      <c r="AR174" t="str">
        <f>VLOOKUP(AL174,工作表1!$F$3:$H$1000,3,FALSE)</f>
        <v>2032/11/15</v>
      </c>
      <c r="AS174">
        <f t="shared" si="78"/>
        <v>3.6932499999999999</v>
      </c>
      <c r="AT174">
        <f t="shared" si="79"/>
        <v>0.43175000000000008</v>
      </c>
      <c r="AU174" s="43">
        <f t="shared" si="94"/>
        <v>46157</v>
      </c>
      <c r="AV174" s="43">
        <f t="shared" si="80"/>
        <v>46112</v>
      </c>
      <c r="AW174" s="45">
        <f t="shared" si="95"/>
        <v>0.12534530386740331</v>
      </c>
      <c r="AX174" s="45">
        <f t="shared" si="96"/>
        <v>1.5380165367441154</v>
      </c>
      <c r="AY174" s="47">
        <f t="shared" si="97"/>
        <v>102.26327824041972</v>
      </c>
      <c r="AZ174" s="47">
        <f t="shared" si="98"/>
        <v>113.29066779905726</v>
      </c>
      <c r="BA174" s="43"/>
      <c r="BC174" s="2">
        <v>45985</v>
      </c>
      <c r="BD174" t="str">
        <v>91282CGM</v>
      </c>
      <c r="BE174">
        <v>-0.65720000000000001</v>
      </c>
      <c r="BF174">
        <v>3.7050299999999998</v>
      </c>
      <c r="BG174">
        <v>0.86709999999999998</v>
      </c>
      <c r="BH174">
        <v>113.1875</v>
      </c>
      <c r="BI174">
        <f>VLOOKUP(BD174,工作表1!$K$3:$L$1000,2,FALSE)</f>
        <v>3.5</v>
      </c>
      <c r="BJ174" t="str">
        <f>VLOOKUP(BD174,工作表1!$K$3:$M$1000,3,FALSE)</f>
        <v>2033/2/15</v>
      </c>
      <c r="BK174">
        <f t="shared" si="81"/>
        <v>3.7092499999999999</v>
      </c>
      <c r="BL174">
        <f t="shared" si="82"/>
        <v>-0.20924999999999994</v>
      </c>
      <c r="BM174" s="43">
        <f t="shared" si="99"/>
        <v>46068</v>
      </c>
      <c r="BN174" s="43">
        <f t="shared" si="83"/>
        <v>46203</v>
      </c>
      <c r="BO174" s="45">
        <f t="shared" si="100"/>
        <v>0.97010869565217395</v>
      </c>
      <c r="BP174" s="45">
        <f t="shared" si="101"/>
        <v>3.0509306134603928</v>
      </c>
      <c r="BQ174" s="47">
        <f t="shared" si="102"/>
        <v>97.975214789916663</v>
      </c>
      <c r="BR174" s="47">
        <f t="shared" si="103"/>
        <v>112.46701575138887</v>
      </c>
    </row>
    <row r="175" spans="2:70" x14ac:dyDescent="0.25">
      <c r="B175" s="2"/>
      <c r="F175" s="2">
        <v>45988</v>
      </c>
      <c r="G175">
        <v>3.6829999999999998</v>
      </c>
      <c r="H175" s="43">
        <v>45994</v>
      </c>
      <c r="I175">
        <v>3.8243999999999998</v>
      </c>
      <c r="J175" s="2"/>
      <c r="L175" s="2">
        <v>45985</v>
      </c>
      <c r="M175" t="str">
        <v>91282CNW</v>
      </c>
      <c r="N175">
        <v>0.81899999999999995</v>
      </c>
      <c r="O175">
        <v>3.65408</v>
      </c>
      <c r="P175">
        <v>0.88700000000000001</v>
      </c>
      <c r="Q175">
        <v>113.375</v>
      </c>
      <c r="R175">
        <f>VLOOKUP(M175,工作表1!$A$3:$B$1000,2,FALSE)</f>
        <v>3.875</v>
      </c>
      <c r="S175" t="str">
        <f>VLOOKUP(M175,工作表1!$A$3:$C$1000,3,FALSE)</f>
        <v>2032/8/31</v>
      </c>
      <c r="T175">
        <f t="shared" si="73"/>
        <v>3.7092499999999999</v>
      </c>
      <c r="U175">
        <f t="shared" si="71"/>
        <v>0.16575000000000006</v>
      </c>
      <c r="V175" s="43">
        <f t="shared" si="84"/>
        <v>46081</v>
      </c>
      <c r="W175" s="43">
        <f t="shared" si="74"/>
        <v>46022</v>
      </c>
      <c r="X175" s="45">
        <f t="shared" si="85"/>
        <v>0.92058011049723754</v>
      </c>
      <c r="Y175" s="45">
        <f t="shared" si="86"/>
        <v>1.3027718913191553</v>
      </c>
      <c r="Z175" s="47">
        <f t="shared" si="87"/>
        <v>100.53390256299132</v>
      </c>
      <c r="AA175" s="47">
        <f t="shared" si="88"/>
        <v>113.25637862115435</v>
      </c>
      <c r="AB175" s="45">
        <f t="shared" si="89"/>
        <v>3.7780999999999998</v>
      </c>
      <c r="AC175" s="2" t="str">
        <f t="shared" si="75"/>
        <v>TY1</v>
      </c>
      <c r="AD175">
        <f t="shared" si="76"/>
        <v>113.375</v>
      </c>
      <c r="AE175">
        <f t="shared" si="77"/>
        <v>113.328125</v>
      </c>
      <c r="AF175" s="49">
        <f t="shared" si="104"/>
        <v>4.6875E-2</v>
      </c>
      <c r="AG175" s="3">
        <f t="shared" si="90"/>
        <v>113.25637862115435</v>
      </c>
      <c r="AH175">
        <f t="shared" si="91"/>
        <v>113.00983080814669</v>
      </c>
      <c r="AI175" s="51">
        <f t="shared" si="92"/>
        <v>0.24654781300766615</v>
      </c>
      <c r="AJ175" s="52">
        <f t="shared" si="93"/>
        <v>0.19967281300766615</v>
      </c>
      <c r="AK175" s="2">
        <v>45985</v>
      </c>
      <c r="AL175" t="str">
        <v>91282CFV</v>
      </c>
      <c r="AM175">
        <v>-1.5510999999999999</v>
      </c>
      <c r="AN175">
        <v>3.9219599999999999</v>
      </c>
      <c r="AO175">
        <v>0.90029999999999999</v>
      </c>
      <c r="AP175">
        <v>113.328125</v>
      </c>
      <c r="AQ175">
        <f>VLOOKUP(AL175,工作表1!$F$3:$G$1000,2,FALSE)</f>
        <v>4.125</v>
      </c>
      <c r="AR175" t="str">
        <f>VLOOKUP(AL175,工作表1!$F$3:$H$1000,3,FALSE)</f>
        <v>2032/11/15</v>
      </c>
      <c r="AS175">
        <f t="shared" si="78"/>
        <v>3.7092499999999999</v>
      </c>
      <c r="AT175">
        <f t="shared" si="79"/>
        <v>0.41575000000000006</v>
      </c>
      <c r="AU175" s="43">
        <f t="shared" si="94"/>
        <v>46157</v>
      </c>
      <c r="AV175" s="43">
        <f t="shared" si="80"/>
        <v>46112</v>
      </c>
      <c r="AW175" s="45">
        <f t="shared" si="95"/>
        <v>0.11395027624309392</v>
      </c>
      <c r="AX175" s="45">
        <f t="shared" si="96"/>
        <v>1.5379228789828201</v>
      </c>
      <c r="AY175" s="47">
        <f t="shared" si="97"/>
        <v>102.00698221767036</v>
      </c>
      <c r="AZ175" s="47">
        <f t="shared" si="98"/>
        <v>113.00983080814669</v>
      </c>
      <c r="BA175" s="43"/>
      <c r="BC175" s="2">
        <v>45982</v>
      </c>
      <c r="BD175" t="str">
        <v>91282CGM</v>
      </c>
      <c r="BE175">
        <v>-0.52449999999999997</v>
      </c>
      <c r="BF175">
        <v>3.7097899999999999</v>
      </c>
      <c r="BG175">
        <v>0.86709999999999998</v>
      </c>
      <c r="BH175">
        <v>113.0625</v>
      </c>
      <c r="BI175">
        <f>VLOOKUP(BD175,工作表1!$K$3:$L$1000,2,FALSE)</f>
        <v>3.5</v>
      </c>
      <c r="BJ175" t="str">
        <f>VLOOKUP(BD175,工作表1!$K$3:$M$1000,3,FALSE)</f>
        <v>2033/2/15</v>
      </c>
      <c r="BK175">
        <f t="shared" si="81"/>
        <v>3.7344499999999998</v>
      </c>
      <c r="BL175">
        <f t="shared" si="82"/>
        <v>-0.23444999999999983</v>
      </c>
      <c r="BM175" s="43">
        <f t="shared" si="99"/>
        <v>46068</v>
      </c>
      <c r="BN175" s="43">
        <f t="shared" si="83"/>
        <v>46203</v>
      </c>
      <c r="BO175" s="45">
        <f t="shared" si="100"/>
        <v>0.96059782608695654</v>
      </c>
      <c r="BP175" s="45">
        <f t="shared" si="101"/>
        <v>3.0510087849910659</v>
      </c>
      <c r="BQ175" s="47">
        <f t="shared" si="102"/>
        <v>97.866043839173344</v>
      </c>
      <c r="BR175" s="47">
        <f t="shared" si="103"/>
        <v>112.35629262087764</v>
      </c>
    </row>
    <row r="176" spans="2:70" x14ac:dyDescent="0.25">
      <c r="B176" s="2"/>
      <c r="F176" s="2">
        <v>45987</v>
      </c>
      <c r="G176">
        <v>3.6837</v>
      </c>
      <c r="H176" s="43">
        <v>45993</v>
      </c>
      <c r="I176">
        <v>3.8502000000000001</v>
      </c>
      <c r="J176" s="2"/>
      <c r="L176" s="2">
        <v>45982</v>
      </c>
      <c r="M176" t="str">
        <v>91282CNR</v>
      </c>
      <c r="N176">
        <v>0.59940000000000004</v>
      </c>
      <c r="O176">
        <v>3.7492899999999998</v>
      </c>
      <c r="P176">
        <v>0.89370000000000005</v>
      </c>
      <c r="Q176">
        <v>113.25</v>
      </c>
      <c r="R176">
        <f>VLOOKUP(M176,工作表1!$A$3:$B$1000,2,FALSE)</f>
        <v>4</v>
      </c>
      <c r="S176" t="str">
        <f>VLOOKUP(M176,工作表1!$A$3:$C$1000,3,FALSE)</f>
        <v>2032/7/31</v>
      </c>
      <c r="T176">
        <f t="shared" si="73"/>
        <v>3.7344499999999998</v>
      </c>
      <c r="U176">
        <f t="shared" si="71"/>
        <v>0.26555000000000017</v>
      </c>
      <c r="V176" s="43">
        <f t="shared" si="84"/>
        <v>46053</v>
      </c>
      <c r="W176" s="43">
        <f t="shared" si="74"/>
        <v>46022</v>
      </c>
      <c r="X176" s="45">
        <f t="shared" si="85"/>
        <v>1.2608695652173914</v>
      </c>
      <c r="Y176" s="45">
        <f t="shared" si="86"/>
        <v>1.6663490172721858</v>
      </c>
      <c r="Z176" s="47">
        <f t="shared" si="87"/>
        <v>101.17958119475414</v>
      </c>
      <c r="AA176" s="47">
        <f t="shared" si="88"/>
        <v>113.13033388497678</v>
      </c>
      <c r="AB176" s="45">
        <f t="shared" si="89"/>
        <v>3.8142999999999998</v>
      </c>
      <c r="AC176" s="2" t="str">
        <f t="shared" si="75"/>
        <v>TY1</v>
      </c>
      <c r="AD176">
        <f t="shared" si="76"/>
        <v>113.25</v>
      </c>
      <c r="AE176">
        <f t="shared" si="77"/>
        <v>113.203125</v>
      </c>
      <c r="AF176" s="49">
        <f t="shared" si="104"/>
        <v>4.6875E-2</v>
      </c>
      <c r="AG176" s="3">
        <f t="shared" si="90"/>
        <v>113.13033388497678</v>
      </c>
      <c r="AH176">
        <f t="shared" si="91"/>
        <v>112.87800557323948</v>
      </c>
      <c r="AI176" s="51">
        <f t="shared" si="92"/>
        <v>0.25232831173730119</v>
      </c>
      <c r="AJ176" s="52">
        <f t="shared" si="93"/>
        <v>0.20545331173730119</v>
      </c>
      <c r="AK176" s="2">
        <v>45982</v>
      </c>
      <c r="AL176" t="str">
        <v>91282CFV</v>
      </c>
      <c r="AM176">
        <v>-1.7996000000000001</v>
      </c>
      <c r="AN176">
        <v>3.9625599999999999</v>
      </c>
      <c r="AO176">
        <v>0.90029999999999999</v>
      </c>
      <c r="AP176">
        <v>113.203125</v>
      </c>
      <c r="AQ176">
        <f>VLOOKUP(AL176,工作表1!$F$3:$G$1000,2,FALSE)</f>
        <v>4.125</v>
      </c>
      <c r="AR176" t="str">
        <f>VLOOKUP(AL176,工作表1!$F$3:$H$1000,3,FALSE)</f>
        <v>2032/11/15</v>
      </c>
      <c r="AS176">
        <f t="shared" si="78"/>
        <v>3.7344499999999998</v>
      </c>
      <c r="AT176">
        <f t="shared" si="79"/>
        <v>0.39055000000000017</v>
      </c>
      <c r="AU176" s="43">
        <f t="shared" si="94"/>
        <v>46157</v>
      </c>
      <c r="AV176" s="43">
        <f t="shared" si="80"/>
        <v>46112</v>
      </c>
      <c r="AW176" s="45">
        <f t="shared" si="95"/>
        <v>0.10255524861878453</v>
      </c>
      <c r="AX176" s="45">
        <f t="shared" si="96"/>
        <v>1.5378292212215243</v>
      </c>
      <c r="AY176" s="47">
        <f t="shared" si="97"/>
        <v>101.88150703440637</v>
      </c>
      <c r="AZ176" s="47">
        <f t="shared" si="98"/>
        <v>112.87800557323948</v>
      </c>
      <c r="BA176" s="43"/>
      <c r="BC176" s="2">
        <v>45981</v>
      </c>
      <c r="BD176" t="str">
        <v>91282CGM</v>
      </c>
      <c r="BE176">
        <v>6.4899999999999999E-2</v>
      </c>
      <c r="BF176">
        <v>3.7017699999999998</v>
      </c>
      <c r="BG176">
        <v>0.86709999999999998</v>
      </c>
      <c r="BH176">
        <v>112.671875</v>
      </c>
      <c r="BI176">
        <f>VLOOKUP(BD176,工作表1!$K$3:$L$1000,2,FALSE)</f>
        <v>3.5</v>
      </c>
      <c r="BJ176" t="str">
        <f>VLOOKUP(BD176,工作表1!$K$3:$M$1000,3,FALSE)</f>
        <v>2033/2/15</v>
      </c>
      <c r="BK176">
        <f t="shared" si="81"/>
        <v>3.7842500000000001</v>
      </c>
      <c r="BL176">
        <f t="shared" si="82"/>
        <v>-0.28425000000000011</v>
      </c>
      <c r="BM176" s="43">
        <f t="shared" si="99"/>
        <v>46068</v>
      </c>
      <c r="BN176" s="43">
        <f t="shared" si="83"/>
        <v>46203</v>
      </c>
      <c r="BO176" s="45">
        <f t="shared" si="100"/>
        <v>0.93206521739130443</v>
      </c>
      <c r="BP176" s="45">
        <f t="shared" si="101"/>
        <v>3.0512432995830849</v>
      </c>
      <c r="BQ176" s="47">
        <f t="shared" si="102"/>
        <v>97.558531272819181</v>
      </c>
      <c r="BR176" s="47">
        <f t="shared" si="103"/>
        <v>112.02989182874703</v>
      </c>
    </row>
    <row r="177" spans="2:70" x14ac:dyDescent="0.25">
      <c r="B177" s="2"/>
      <c r="F177" s="2">
        <v>45986</v>
      </c>
      <c r="G177">
        <v>3.6932499999999999</v>
      </c>
      <c r="H177" s="43">
        <v>45992</v>
      </c>
      <c r="I177">
        <v>3.8553000000000002</v>
      </c>
      <c r="J177" s="2"/>
      <c r="L177" s="2">
        <v>45981</v>
      </c>
      <c r="M177" t="str">
        <v>91282CNW</v>
      </c>
      <c r="N177">
        <v>1.1455</v>
      </c>
      <c r="O177">
        <v>3.6323300000000001</v>
      </c>
      <c r="P177">
        <v>0.88700000000000001</v>
      </c>
      <c r="Q177">
        <v>112.875</v>
      </c>
      <c r="R177">
        <f>VLOOKUP(M177,工作表1!$A$3:$B$1000,2,FALSE)</f>
        <v>3.875</v>
      </c>
      <c r="S177" t="str">
        <f>VLOOKUP(M177,工作表1!$A$3:$C$1000,3,FALSE)</f>
        <v>2032/8/31</v>
      </c>
      <c r="T177">
        <f t="shared" si="73"/>
        <v>3.7842500000000001</v>
      </c>
      <c r="U177">
        <f t="shared" si="71"/>
        <v>9.0749999999999886E-2</v>
      </c>
      <c r="V177" s="43">
        <f t="shared" si="84"/>
        <v>46081</v>
      </c>
      <c r="W177" s="43">
        <f t="shared" si="74"/>
        <v>46022</v>
      </c>
      <c r="X177" s="45">
        <f t="shared" si="85"/>
        <v>0.87776243093922657</v>
      </c>
      <c r="Y177" s="45">
        <f t="shared" si="86"/>
        <v>1.3024199651858019</v>
      </c>
      <c r="Z177" s="47">
        <f t="shared" si="87"/>
        <v>100.11679604223789</v>
      </c>
      <c r="AA177" s="47">
        <f t="shared" si="88"/>
        <v>112.78607254413967</v>
      </c>
      <c r="AB177" s="45">
        <f t="shared" si="89"/>
        <v>3.8401999999999998</v>
      </c>
      <c r="AC177" s="2" t="str">
        <f t="shared" si="75"/>
        <v>TY1</v>
      </c>
      <c r="AD177">
        <f t="shared" si="76"/>
        <v>112.875</v>
      </c>
      <c r="AE177">
        <f t="shared" si="77"/>
        <v>112.8125</v>
      </c>
      <c r="AF177" s="49">
        <f t="shared" si="104"/>
        <v>6.25E-2</v>
      </c>
      <c r="AG177" s="3">
        <f t="shared" si="90"/>
        <v>112.78607254413967</v>
      </c>
      <c r="AH177">
        <f t="shared" si="91"/>
        <v>112.5514436421381</v>
      </c>
      <c r="AI177" s="51">
        <f t="shared" si="92"/>
        <v>0.2346289020015746</v>
      </c>
      <c r="AJ177" s="52">
        <f t="shared" si="93"/>
        <v>0.1721289020015746</v>
      </c>
      <c r="AK177" s="2">
        <v>45981</v>
      </c>
      <c r="AL177" t="str">
        <v>91282CFV</v>
      </c>
      <c r="AM177">
        <v>-0.8982</v>
      </c>
      <c r="AN177">
        <v>3.9138500000000001</v>
      </c>
      <c r="AO177">
        <v>0.90029999999999999</v>
      </c>
      <c r="AP177">
        <v>112.8125</v>
      </c>
      <c r="AQ177">
        <f>VLOOKUP(AL177,工作表1!$F$3:$G$1000,2,FALSE)</f>
        <v>4.125</v>
      </c>
      <c r="AR177" t="str">
        <f>VLOOKUP(AL177,工作表1!$F$3:$H$1000,3,FALSE)</f>
        <v>2032/11/15</v>
      </c>
      <c r="AS177">
        <f t="shared" si="78"/>
        <v>3.7842500000000001</v>
      </c>
      <c r="AT177">
        <f t="shared" si="79"/>
        <v>0.34074999999999989</v>
      </c>
      <c r="AU177" s="43">
        <f t="shared" si="94"/>
        <v>46157</v>
      </c>
      <c r="AV177" s="43">
        <f t="shared" si="80"/>
        <v>46112</v>
      </c>
      <c r="AW177" s="45">
        <f t="shared" si="95"/>
        <v>6.8370165745856346E-2</v>
      </c>
      <c r="AX177" s="45">
        <f t="shared" si="96"/>
        <v>1.5375482479376372</v>
      </c>
      <c r="AY177" s="47">
        <f t="shared" si="97"/>
        <v>101.57560122167142</v>
      </c>
      <c r="AZ177" s="47">
        <f t="shared" si="98"/>
        <v>112.5514436421381</v>
      </c>
      <c r="BA177" s="43"/>
      <c r="BC177" s="2">
        <v>45980</v>
      </c>
      <c r="BD177" t="str">
        <v>91282CGM</v>
      </c>
      <c r="BE177">
        <v>-0.64429999999999998</v>
      </c>
      <c r="BF177">
        <v>3.77136</v>
      </c>
      <c r="BG177">
        <v>0.86709999999999998</v>
      </c>
      <c r="BH177">
        <v>112.5</v>
      </c>
      <c r="BI177">
        <f>VLOOKUP(BD177,工作表1!$K$3:$L$1000,2,FALSE)</f>
        <v>3.5</v>
      </c>
      <c r="BJ177" t="str">
        <f>VLOOKUP(BD177,工作表1!$K$3:$M$1000,3,FALSE)</f>
        <v>2033/2/15</v>
      </c>
      <c r="BK177">
        <f t="shared" si="81"/>
        <v>3.8017799999999999</v>
      </c>
      <c r="BL177">
        <f t="shared" si="82"/>
        <v>-0.30177999999999994</v>
      </c>
      <c r="BM177" s="43">
        <f t="shared" si="99"/>
        <v>46068</v>
      </c>
      <c r="BN177" s="43">
        <f t="shared" si="83"/>
        <v>46203</v>
      </c>
      <c r="BO177" s="45">
        <f t="shared" si="100"/>
        <v>0.92255434782608692</v>
      </c>
      <c r="BP177" s="45">
        <f t="shared" si="101"/>
        <v>3.0513214711137584</v>
      </c>
      <c r="BQ177" s="47">
        <f t="shared" si="102"/>
        <v>97.370938431294533</v>
      </c>
      <c r="BR177" s="47">
        <f t="shared" si="103"/>
        <v>111.82383552930332</v>
      </c>
    </row>
    <row r="178" spans="2:70" x14ac:dyDescent="0.25">
      <c r="B178" s="2"/>
      <c r="F178" s="2">
        <v>45985</v>
      </c>
      <c r="G178">
        <v>3.7092499999999999</v>
      </c>
      <c r="H178" s="43">
        <v>45989</v>
      </c>
      <c r="I178">
        <v>3.7833000000000001</v>
      </c>
      <c r="J178" s="2"/>
      <c r="L178" s="2">
        <v>45980</v>
      </c>
      <c r="M178" t="str">
        <v>91282CNW</v>
      </c>
      <c r="N178">
        <v>0.46150000000000002</v>
      </c>
      <c r="O178">
        <v>3.8281800000000001</v>
      </c>
      <c r="P178">
        <v>0.88700000000000001</v>
      </c>
      <c r="Q178">
        <v>112.6875</v>
      </c>
      <c r="R178">
        <f>VLOOKUP(M178,工作表1!$A$3:$B$1000,2,FALSE)</f>
        <v>3.875</v>
      </c>
      <c r="S178" t="str">
        <f>VLOOKUP(M178,工作表1!$A$3:$C$1000,3,FALSE)</f>
        <v>2032/8/31</v>
      </c>
      <c r="T178">
        <f t="shared" si="73"/>
        <v>3.8017799999999999</v>
      </c>
      <c r="U178">
        <f t="shared" si="71"/>
        <v>7.3220000000000063E-2</v>
      </c>
      <c r="V178" s="43">
        <f t="shared" si="84"/>
        <v>46081</v>
      </c>
      <c r="W178" s="43">
        <f t="shared" si="74"/>
        <v>46022</v>
      </c>
      <c r="X178" s="45">
        <f t="shared" si="85"/>
        <v>0.8670580110497238</v>
      </c>
      <c r="Y178" s="45">
        <f t="shared" si="86"/>
        <v>1.3023319836524636</v>
      </c>
      <c r="Z178" s="47">
        <f t="shared" si="87"/>
        <v>99.928195305044312</v>
      </c>
      <c r="AA178" s="47">
        <f t="shared" si="88"/>
        <v>112.57356633516447</v>
      </c>
      <c r="AB178" s="45">
        <f t="shared" si="89"/>
        <v>3.8999000000000001</v>
      </c>
      <c r="AC178" s="2" t="str">
        <f t="shared" si="75"/>
        <v>TY1</v>
      </c>
      <c r="AD178">
        <f t="shared" si="76"/>
        <v>112.6875</v>
      </c>
      <c r="AE178">
        <f t="shared" si="77"/>
        <v>112.640625</v>
      </c>
      <c r="AF178" s="49">
        <f t="shared" si="104"/>
        <v>4.6875E-2</v>
      </c>
      <c r="AG178" s="3">
        <f t="shared" si="90"/>
        <v>112.57356633516447</v>
      </c>
      <c r="AH178">
        <f t="shared" si="91"/>
        <v>112.34755431194726</v>
      </c>
      <c r="AI178" s="51">
        <f t="shared" si="92"/>
        <v>0.22601202321720848</v>
      </c>
      <c r="AJ178" s="52">
        <f t="shared" si="93"/>
        <v>0.17913702321720848</v>
      </c>
      <c r="AK178" s="2">
        <v>45980</v>
      </c>
      <c r="AL178" t="str">
        <v>91282CFV</v>
      </c>
      <c r="AM178">
        <v>-1.8548</v>
      </c>
      <c r="AN178">
        <v>4.0110999999999999</v>
      </c>
      <c r="AO178">
        <v>0.90029999999999999</v>
      </c>
      <c r="AP178">
        <v>112.640625</v>
      </c>
      <c r="AQ178">
        <f>VLOOKUP(AL178,工作表1!$F$3:$G$1000,2,FALSE)</f>
        <v>4.125</v>
      </c>
      <c r="AR178" t="str">
        <f>VLOOKUP(AL178,工作表1!$F$3:$H$1000,3,FALSE)</f>
        <v>2032/11/15</v>
      </c>
      <c r="AS178">
        <f t="shared" si="78"/>
        <v>3.8017799999999999</v>
      </c>
      <c r="AT178">
        <f t="shared" si="79"/>
        <v>0.32322000000000006</v>
      </c>
      <c r="AU178" s="43">
        <f t="shared" si="94"/>
        <v>46157</v>
      </c>
      <c r="AV178" s="43">
        <f t="shared" si="80"/>
        <v>46112</v>
      </c>
      <c r="AW178" s="45">
        <f t="shared" si="95"/>
        <v>5.6975138121546962E-2</v>
      </c>
      <c r="AX178" s="45">
        <f t="shared" si="96"/>
        <v>1.5374545901763415</v>
      </c>
      <c r="AY178" s="47">
        <f t="shared" si="97"/>
        <v>101.38754942786804</v>
      </c>
      <c r="AZ178" s="47">
        <f t="shared" si="98"/>
        <v>112.34755431194726</v>
      </c>
      <c r="BA178" s="43"/>
      <c r="BC178" s="2">
        <v>45979</v>
      </c>
      <c r="BD178" t="str">
        <v>91282CGM</v>
      </c>
      <c r="BE178">
        <v>-0.13930000000000001</v>
      </c>
      <c r="BF178">
        <v>3.7239100000000001</v>
      </c>
      <c r="BG178">
        <v>0.86709999999999998</v>
      </c>
      <c r="BH178">
        <v>112.578125</v>
      </c>
      <c r="BI178">
        <f>VLOOKUP(BD178,工作表1!$K$3:$L$1000,2,FALSE)</f>
        <v>3.5</v>
      </c>
      <c r="BJ178" t="str">
        <f>VLOOKUP(BD178,工作表1!$K$3:$M$1000,3,FALSE)</f>
        <v>2033/2/15</v>
      </c>
      <c r="BK178">
        <f t="shared" si="81"/>
        <v>3.7835999999999999</v>
      </c>
      <c r="BL178">
        <f t="shared" si="82"/>
        <v>-0.28359999999999985</v>
      </c>
      <c r="BM178" s="43">
        <f t="shared" si="99"/>
        <v>46068</v>
      </c>
      <c r="BN178" s="43">
        <f t="shared" si="83"/>
        <v>46203</v>
      </c>
      <c r="BO178" s="45">
        <f t="shared" si="100"/>
        <v>0.91304347826086951</v>
      </c>
      <c r="BP178" s="45">
        <f t="shared" si="101"/>
        <v>3.0513996426444314</v>
      </c>
      <c r="BQ178" s="47">
        <f t="shared" si="102"/>
        <v>97.465151208288617</v>
      </c>
      <c r="BR178" s="47">
        <f t="shared" si="103"/>
        <v>111.91737863742104</v>
      </c>
    </row>
    <row r="179" spans="2:70" x14ac:dyDescent="0.25">
      <c r="B179" s="2"/>
      <c r="F179" s="2">
        <v>45982</v>
      </c>
      <c r="G179">
        <v>3.7344499999999998</v>
      </c>
      <c r="H179" s="43">
        <v>45988</v>
      </c>
      <c r="I179">
        <v>3.7524999999999999</v>
      </c>
      <c r="J179" s="2"/>
      <c r="L179" s="2">
        <v>45979</v>
      </c>
      <c r="M179" t="str">
        <v>91282CNW</v>
      </c>
      <c r="N179">
        <v>0.2666</v>
      </c>
      <c r="O179">
        <v>3.86822</v>
      </c>
      <c r="P179">
        <v>0.88700000000000001</v>
      </c>
      <c r="Q179">
        <v>112.78125</v>
      </c>
      <c r="R179">
        <f>VLOOKUP(M179,工作表1!$A$3:$B$1000,2,FALSE)</f>
        <v>3.875</v>
      </c>
      <c r="S179" t="str">
        <f>VLOOKUP(M179,工作表1!$A$3:$C$1000,3,FALSE)</f>
        <v>2032/8/31</v>
      </c>
      <c r="T179">
        <f t="shared" si="73"/>
        <v>3.7835999999999999</v>
      </c>
      <c r="U179">
        <f t="shared" si="71"/>
        <v>9.1400000000000148E-2</v>
      </c>
      <c r="V179" s="43">
        <f t="shared" si="84"/>
        <v>46081</v>
      </c>
      <c r="W179" s="43">
        <f t="shared" si="74"/>
        <v>46022</v>
      </c>
      <c r="X179" s="45">
        <f t="shared" si="85"/>
        <v>0.85635359116022092</v>
      </c>
      <c r="Y179" s="45">
        <f t="shared" si="86"/>
        <v>1.3022440021191251</v>
      </c>
      <c r="Z179" s="47">
        <f t="shared" si="87"/>
        <v>100.00599966172572</v>
      </c>
      <c r="AA179" s="47">
        <f t="shared" si="88"/>
        <v>112.65681696508126</v>
      </c>
      <c r="AB179" s="45">
        <f t="shared" si="89"/>
        <v>3.8713000000000002</v>
      </c>
      <c r="AC179" s="2" t="str">
        <f t="shared" si="75"/>
        <v>TY1</v>
      </c>
      <c r="AD179">
        <f t="shared" si="76"/>
        <v>112.78125</v>
      </c>
      <c r="AE179">
        <f t="shared" si="77"/>
        <v>112.71875</v>
      </c>
      <c r="AF179" s="49">
        <f t="shared" si="104"/>
        <v>6.25E-2</v>
      </c>
      <c r="AG179" s="3">
        <f t="shared" si="90"/>
        <v>112.65681696508126</v>
      </c>
      <c r="AH179">
        <f t="shared" si="91"/>
        <v>112.42480638152051</v>
      </c>
      <c r="AI179" s="51">
        <f t="shared" si="92"/>
        <v>0.23201058356075066</v>
      </c>
      <c r="AJ179" s="52">
        <f t="shared" si="93"/>
        <v>0.16951058356075066</v>
      </c>
      <c r="AK179" s="2">
        <v>45979</v>
      </c>
      <c r="AL179" t="str">
        <v>91282CFV</v>
      </c>
      <c r="AM179">
        <v>-1.8066</v>
      </c>
      <c r="AN179">
        <v>3.9880300000000002</v>
      </c>
      <c r="AO179">
        <v>0.90029999999999999</v>
      </c>
      <c r="AP179">
        <v>112.71875</v>
      </c>
      <c r="AQ179">
        <f>VLOOKUP(AL179,工作表1!$F$3:$G$1000,2,FALSE)</f>
        <v>4.125</v>
      </c>
      <c r="AR179" t="str">
        <f>VLOOKUP(AL179,工作表1!$F$3:$H$1000,3,FALSE)</f>
        <v>2032/11/15</v>
      </c>
      <c r="AS179">
        <f t="shared" si="78"/>
        <v>3.7835999999999999</v>
      </c>
      <c r="AT179">
        <f t="shared" si="79"/>
        <v>0.34140000000000015</v>
      </c>
      <c r="AU179" s="43">
        <f t="shared" si="94"/>
        <v>46157</v>
      </c>
      <c r="AV179" s="43">
        <f t="shared" si="80"/>
        <v>46112</v>
      </c>
      <c r="AW179" s="45">
        <f t="shared" si="95"/>
        <v>4.5580110497237564E-2</v>
      </c>
      <c r="AX179" s="45">
        <f t="shared" si="96"/>
        <v>1.5373609324150459</v>
      </c>
      <c r="AY179" s="47">
        <f t="shared" si="97"/>
        <v>101.46560551405004</v>
      </c>
      <c r="AZ179" s="47">
        <f t="shared" si="98"/>
        <v>112.42480638152051</v>
      </c>
      <c r="BA179" s="43"/>
      <c r="BC179" s="2">
        <v>45978</v>
      </c>
      <c r="BD179" t="str">
        <v>91282CGM</v>
      </c>
      <c r="BE179">
        <v>0.23519999999999999</v>
      </c>
      <c r="BF179">
        <v>3.72872</v>
      </c>
      <c r="BG179">
        <v>0.86709999999999998</v>
      </c>
      <c r="BH179">
        <v>112.453125</v>
      </c>
      <c r="BI179">
        <f>VLOOKUP(BD179,工作表1!$K$3:$L$1000,2,FALSE)</f>
        <v>3.5</v>
      </c>
      <c r="BJ179" t="str">
        <f>VLOOKUP(BD179,工作表1!$K$3:$M$1000,3,FALSE)</f>
        <v>2033/2/15</v>
      </c>
      <c r="BK179">
        <f t="shared" si="81"/>
        <v>3.7965</v>
      </c>
      <c r="BL179">
        <f t="shared" si="82"/>
        <v>-0.29649999999999999</v>
      </c>
      <c r="BM179" s="43">
        <f t="shared" si="99"/>
        <v>46068</v>
      </c>
      <c r="BN179" s="43">
        <f t="shared" si="83"/>
        <v>46203</v>
      </c>
      <c r="BO179" s="45">
        <f t="shared" si="100"/>
        <v>0.90353260869565211</v>
      </c>
      <c r="BP179" s="45">
        <f t="shared" si="101"/>
        <v>3.0514778141751044</v>
      </c>
      <c r="BQ179" s="47">
        <f t="shared" si="102"/>
        <v>97.336098731237158</v>
      </c>
      <c r="BR179" s="47">
        <f t="shared" si="103"/>
        <v>111.77562294796193</v>
      </c>
    </row>
    <row r="180" spans="2:70" x14ac:dyDescent="0.25">
      <c r="B180" s="2"/>
      <c r="F180" s="2">
        <v>45981</v>
      </c>
      <c r="G180">
        <v>3.7842500000000001</v>
      </c>
      <c r="H180" s="43">
        <v>45987</v>
      </c>
      <c r="I180">
        <v>3.7522000000000002</v>
      </c>
      <c r="J180" s="2"/>
      <c r="L180" s="2">
        <v>45978</v>
      </c>
      <c r="M180" t="str">
        <v>91282CNW</v>
      </c>
      <c r="N180">
        <v>0.78779999999999994</v>
      </c>
      <c r="O180">
        <v>3.7439100000000001</v>
      </c>
      <c r="P180">
        <v>0.88700000000000001</v>
      </c>
      <c r="Q180">
        <v>112.640625</v>
      </c>
      <c r="R180">
        <f>VLOOKUP(M180,工作表1!$A$3:$B$1000,2,FALSE)</f>
        <v>3.875</v>
      </c>
      <c r="S180" t="str">
        <f>VLOOKUP(M180,工作表1!$A$3:$C$1000,3,FALSE)</f>
        <v>2032/8/31</v>
      </c>
      <c r="T180">
        <f t="shared" si="73"/>
        <v>3.7965</v>
      </c>
      <c r="U180">
        <f t="shared" si="71"/>
        <v>7.8500000000000014E-2</v>
      </c>
      <c r="V180" s="43">
        <f t="shared" si="84"/>
        <v>46081</v>
      </c>
      <c r="W180" s="43">
        <f t="shared" si="74"/>
        <v>46022</v>
      </c>
      <c r="X180" s="45">
        <f t="shared" si="85"/>
        <v>0.84564917127071826</v>
      </c>
      <c r="Y180" s="45">
        <f t="shared" si="86"/>
        <v>1.3021560205857867</v>
      </c>
      <c r="Z180" s="47">
        <f t="shared" si="87"/>
        <v>99.876423567610942</v>
      </c>
      <c r="AA180" s="47">
        <f t="shared" si="88"/>
        <v>112.51033916493849</v>
      </c>
      <c r="AB180" s="45">
        <f t="shared" si="89"/>
        <v>3.9102999999999999</v>
      </c>
      <c r="AC180" s="2" t="str">
        <f t="shared" si="75"/>
        <v>TY1</v>
      </c>
      <c r="AD180">
        <f t="shared" si="76"/>
        <v>112.640625</v>
      </c>
      <c r="AE180">
        <f t="shared" si="77"/>
        <v>112.59375</v>
      </c>
      <c r="AF180" s="49">
        <f t="shared" si="104"/>
        <v>4.6875E-2</v>
      </c>
      <c r="AG180" s="3">
        <f t="shared" si="90"/>
        <v>112.51033916493849</v>
      </c>
      <c r="AH180">
        <f t="shared" si="91"/>
        <v>112.28187501422103</v>
      </c>
      <c r="AI180" s="51">
        <f t="shared" si="92"/>
        <v>0.22846415071745696</v>
      </c>
      <c r="AJ180" s="52">
        <f t="shared" si="93"/>
        <v>0.18158915071745696</v>
      </c>
      <c r="AK180" s="2">
        <v>45978</v>
      </c>
      <c r="AL180" t="str">
        <v>91282CFV</v>
      </c>
      <c r="AM180">
        <v>-1.5931999999999999</v>
      </c>
      <c r="AN180">
        <v>3.9847999999999999</v>
      </c>
      <c r="AO180">
        <v>0.90029999999999999</v>
      </c>
      <c r="AP180">
        <v>112.59375</v>
      </c>
      <c r="AQ180">
        <f>VLOOKUP(AL180,工作表1!$F$3:$G$1000,2,FALSE)</f>
        <v>4.125</v>
      </c>
      <c r="AR180" t="str">
        <f>VLOOKUP(AL180,工作表1!$F$3:$H$1000,3,FALSE)</f>
        <v>2032/11/15</v>
      </c>
      <c r="AS180">
        <f t="shared" si="78"/>
        <v>3.7965</v>
      </c>
      <c r="AT180">
        <f t="shared" si="79"/>
        <v>0.32850000000000001</v>
      </c>
      <c r="AU180" s="43">
        <f t="shared" si="94"/>
        <v>46157</v>
      </c>
      <c r="AV180" s="43">
        <f t="shared" si="80"/>
        <v>46112</v>
      </c>
      <c r="AW180" s="45">
        <f t="shared" si="95"/>
        <v>3.4185082872928173E-2</v>
      </c>
      <c r="AX180" s="45">
        <f t="shared" si="96"/>
        <v>1.5372672746537501</v>
      </c>
      <c r="AY180" s="47">
        <f t="shared" si="97"/>
        <v>101.33404911868219</v>
      </c>
      <c r="AZ180" s="47">
        <f t="shared" si="98"/>
        <v>112.28187501422103</v>
      </c>
      <c r="BA180" s="43"/>
      <c r="BC180" s="2">
        <v>45975</v>
      </c>
      <c r="BD180" t="str">
        <v>91282CGM</v>
      </c>
      <c r="BE180">
        <v>-1.7500000000000002E-2</v>
      </c>
      <c r="BF180">
        <v>3.7335500000000001</v>
      </c>
      <c r="BG180">
        <v>0.86709999999999998</v>
      </c>
      <c r="BH180">
        <v>112.328125</v>
      </c>
      <c r="BI180">
        <f>VLOOKUP(BD180,工作表1!$K$3:$L$1000,2,FALSE)</f>
        <v>3.5</v>
      </c>
      <c r="BJ180" t="str">
        <f>VLOOKUP(BD180,工作表1!$K$3:$M$1000,3,FALSE)</f>
        <v>2033/2/15</v>
      </c>
      <c r="BK180">
        <f t="shared" si="81"/>
        <v>3.78965</v>
      </c>
      <c r="BL180">
        <f t="shared" si="82"/>
        <v>-0.28964999999999996</v>
      </c>
      <c r="BM180" s="43">
        <f t="shared" si="99"/>
        <v>46068</v>
      </c>
      <c r="BN180" s="43">
        <f t="shared" si="83"/>
        <v>46203</v>
      </c>
      <c r="BO180" s="45">
        <f t="shared" si="100"/>
        <v>0.89402173913043481</v>
      </c>
      <c r="BP180" s="45">
        <f t="shared" si="101"/>
        <v>3.051555985705777</v>
      </c>
      <c r="BQ180" s="47">
        <f t="shared" si="102"/>
        <v>97.226925410443755</v>
      </c>
      <c r="BR180" s="47">
        <f t="shared" si="103"/>
        <v>111.64264026383638</v>
      </c>
    </row>
    <row r="181" spans="2:70" x14ac:dyDescent="0.25">
      <c r="F181" s="2">
        <v>45980</v>
      </c>
      <c r="G181">
        <v>3.8017799999999999</v>
      </c>
      <c r="H181" s="43">
        <v>45986</v>
      </c>
      <c r="I181">
        <v>3.7522000000000002</v>
      </c>
      <c r="L181" s="2">
        <v>45975</v>
      </c>
      <c r="M181" t="str">
        <v>91282CNW</v>
      </c>
      <c r="N181">
        <v>0.86919999999999997</v>
      </c>
      <c r="O181">
        <v>3.72363</v>
      </c>
      <c r="P181">
        <v>0.88700000000000001</v>
      </c>
      <c r="Q181">
        <v>112.53125</v>
      </c>
      <c r="R181">
        <f>VLOOKUP(M181,工作表1!$A$3:$B$1000,2,FALSE)</f>
        <v>3.875</v>
      </c>
      <c r="S181" t="str">
        <f>VLOOKUP(M181,工作表1!$A$3:$C$1000,3,FALSE)</f>
        <v>2032/8/31</v>
      </c>
      <c r="T181">
        <f t="shared" si="73"/>
        <v>3.78965</v>
      </c>
      <c r="U181">
        <f t="shared" si="71"/>
        <v>8.5350000000000037E-2</v>
      </c>
      <c r="V181" s="43">
        <f t="shared" si="84"/>
        <v>46081</v>
      </c>
      <c r="W181" s="43">
        <f t="shared" si="74"/>
        <v>46022</v>
      </c>
      <c r="X181" s="45">
        <f t="shared" si="85"/>
        <v>0.83494475138121549</v>
      </c>
      <c r="Y181" s="45">
        <f t="shared" si="86"/>
        <v>1.3020680390524484</v>
      </c>
      <c r="Z181" s="47">
        <f t="shared" si="87"/>
        <v>99.782791078115508</v>
      </c>
      <c r="AA181" s="47">
        <f t="shared" si="88"/>
        <v>112.40174341935841</v>
      </c>
      <c r="AB181" s="45">
        <f t="shared" si="89"/>
        <v>3.9180000000000001</v>
      </c>
      <c r="AC181" s="2" t="str">
        <f t="shared" si="75"/>
        <v>TY1</v>
      </c>
      <c r="AD181">
        <f t="shared" si="76"/>
        <v>112.53125</v>
      </c>
      <c r="AE181">
        <f t="shared" si="77"/>
        <v>112.46875</v>
      </c>
      <c r="AF181" s="49">
        <f t="shared" si="104"/>
        <v>6.25E-2</v>
      </c>
      <c r="AG181" s="3">
        <f t="shared" si="90"/>
        <v>112.40174341935841</v>
      </c>
      <c r="AH181">
        <f t="shared" si="91"/>
        <v>112.15558198862124</v>
      </c>
      <c r="AI181" s="51">
        <f t="shared" si="92"/>
        <v>0.24616143073717467</v>
      </c>
      <c r="AJ181" s="52">
        <f t="shared" si="93"/>
        <v>0.18366143073717467</v>
      </c>
      <c r="AK181" s="2">
        <v>45975</v>
      </c>
      <c r="AL181" t="str">
        <v>91282CFV</v>
      </c>
      <c r="AM181">
        <v>-1.6618999999999999</v>
      </c>
      <c r="AN181">
        <v>3.9814099999999999</v>
      </c>
      <c r="AO181">
        <v>0.90029999999999999</v>
      </c>
      <c r="AP181">
        <v>112.46875</v>
      </c>
      <c r="AQ181">
        <f>VLOOKUP(AL181,工作表1!$F$3:$G$1000,2,FALSE)</f>
        <v>4.125</v>
      </c>
      <c r="AR181" t="str">
        <f>VLOOKUP(AL181,工作表1!$F$3:$H$1000,3,FALSE)</f>
        <v>2032/11/15</v>
      </c>
      <c r="AS181">
        <f t="shared" si="78"/>
        <v>3.78965</v>
      </c>
      <c r="AT181">
        <f t="shared" si="79"/>
        <v>0.33535000000000004</v>
      </c>
      <c r="AU181" s="43">
        <f t="shared" si="94"/>
        <v>46157</v>
      </c>
      <c r="AV181" s="43">
        <f t="shared" si="80"/>
        <v>46112</v>
      </c>
      <c r="AW181" s="45">
        <f t="shared" si="95"/>
        <v>2.2790055248618782E-2</v>
      </c>
      <c r="AX181" s="45">
        <f t="shared" si="96"/>
        <v>1.5371736168924544</v>
      </c>
      <c r="AY181" s="47">
        <f t="shared" si="97"/>
        <v>101.22475194456878</v>
      </c>
      <c r="AZ181" s="47">
        <f t="shared" si="98"/>
        <v>112.15558198862124</v>
      </c>
      <c r="BA181" s="43"/>
      <c r="BC181" s="2">
        <v>45974</v>
      </c>
      <c r="BD181" t="str">
        <v>91282CGM</v>
      </c>
      <c r="BE181">
        <v>-4.2999999999999997E-2</v>
      </c>
      <c r="BF181">
        <v>3.7231800000000002</v>
      </c>
      <c r="BG181">
        <v>0.86709999999999998</v>
      </c>
      <c r="BH181">
        <v>112.5625</v>
      </c>
      <c r="BI181">
        <f>VLOOKUP(BD181,工作表1!$K$3:$L$1000,2,FALSE)</f>
        <v>3.5</v>
      </c>
      <c r="BJ181" t="str">
        <f>VLOOKUP(BD181,工作表1!$K$3:$M$1000,3,FALSE)</f>
        <v>2033/2/15</v>
      </c>
      <c r="BK181">
        <f t="shared" si="81"/>
        <v>3.7826</v>
      </c>
      <c r="BL181">
        <f t="shared" si="82"/>
        <v>-0.28259999999999996</v>
      </c>
      <c r="BM181" s="43">
        <f t="shared" si="99"/>
        <v>46068</v>
      </c>
      <c r="BN181" s="43">
        <f t="shared" si="83"/>
        <v>46203</v>
      </c>
      <c r="BO181" s="45">
        <f t="shared" si="100"/>
        <v>0.86548913043478259</v>
      </c>
      <c r="BP181" s="45">
        <f t="shared" si="101"/>
        <v>3.0517905002977965</v>
      </c>
      <c r="BQ181" s="47">
        <f t="shared" si="102"/>
        <v>97.450601901097471</v>
      </c>
      <c r="BR181" s="47">
        <f t="shared" si="103"/>
        <v>111.88896740428703</v>
      </c>
    </row>
    <row r="182" spans="2:70" x14ac:dyDescent="0.25">
      <c r="F182" s="2">
        <v>45979</v>
      </c>
      <c r="G182">
        <v>3.7835999999999999</v>
      </c>
      <c r="H182" s="43">
        <v>45985</v>
      </c>
      <c r="I182">
        <v>3.7780999999999998</v>
      </c>
      <c r="L182" s="2">
        <v>45974</v>
      </c>
      <c r="M182" t="str">
        <v>91282CNW</v>
      </c>
      <c r="N182">
        <v>0.2661</v>
      </c>
      <c r="O182">
        <v>3.8791899999999999</v>
      </c>
      <c r="P182">
        <v>0.88700000000000001</v>
      </c>
      <c r="Q182">
        <v>112.765625</v>
      </c>
      <c r="R182">
        <f>VLOOKUP(M182,工作表1!$A$3:$B$1000,2,FALSE)</f>
        <v>3.875</v>
      </c>
      <c r="S182" t="str">
        <f>VLOOKUP(M182,工作表1!$A$3:$C$1000,3,FALSE)</f>
        <v>2032/8/31</v>
      </c>
      <c r="T182">
        <f t="shared" si="73"/>
        <v>3.7826</v>
      </c>
      <c r="U182">
        <f t="shared" si="71"/>
        <v>9.2400000000000038E-2</v>
      </c>
      <c r="V182" s="43">
        <f t="shared" si="84"/>
        <v>46081</v>
      </c>
      <c r="W182" s="43">
        <f t="shared" si="74"/>
        <v>46022</v>
      </c>
      <c r="X182" s="45">
        <f t="shared" si="85"/>
        <v>0.80283149171270718</v>
      </c>
      <c r="Y182" s="45">
        <f t="shared" si="86"/>
        <v>1.3018040944524332</v>
      </c>
      <c r="Z182" s="47">
        <f t="shared" si="87"/>
        <v>99.989895511226834</v>
      </c>
      <c r="AA182" s="47">
        <f t="shared" si="88"/>
        <v>112.62785704875606</v>
      </c>
      <c r="AB182" s="45">
        <f t="shared" si="89"/>
        <v>3.8919000000000001</v>
      </c>
      <c r="AC182" s="2" t="str">
        <f t="shared" si="75"/>
        <v>TY1</v>
      </c>
      <c r="AD182">
        <f t="shared" si="76"/>
        <v>112.765625</v>
      </c>
      <c r="AE182">
        <f t="shared" si="77"/>
        <v>112.703125</v>
      </c>
      <c r="AF182" s="49">
        <f t="shared" si="104"/>
        <v>6.25E-2</v>
      </c>
      <c r="AG182" s="3">
        <f t="shared" si="90"/>
        <v>112.62785704875606</v>
      </c>
      <c r="AH182">
        <f t="shared" si="91"/>
        <v>112.38075835356922</v>
      </c>
      <c r="AI182" s="51">
        <f t="shared" si="92"/>
        <v>0.24709869518683547</v>
      </c>
      <c r="AJ182" s="52">
        <f t="shared" si="93"/>
        <v>0.18459869518683547</v>
      </c>
      <c r="AK182" s="2">
        <v>45974</v>
      </c>
      <c r="AL182" t="str">
        <v>91282CFV</v>
      </c>
      <c r="AM182">
        <v>-1.4562999999999999</v>
      </c>
      <c r="AN182">
        <v>3.9520200000000001</v>
      </c>
      <c r="AO182">
        <v>0.90029999999999999</v>
      </c>
      <c r="AP182">
        <v>112.703125</v>
      </c>
      <c r="AQ182">
        <f>VLOOKUP(AL182,工作表1!$F$3:$G$1000,2,FALSE)</f>
        <v>4.125</v>
      </c>
      <c r="AR182" t="str">
        <f>VLOOKUP(AL182,工作表1!$F$3:$H$1000,3,FALSE)</f>
        <v>2032/11/15</v>
      </c>
      <c r="AS182">
        <f t="shared" si="78"/>
        <v>3.7826</v>
      </c>
      <c r="AT182">
        <f t="shared" si="79"/>
        <v>0.34240000000000004</v>
      </c>
      <c r="AU182" s="43">
        <f t="shared" si="94"/>
        <v>45976</v>
      </c>
      <c r="AV182" s="43">
        <f t="shared" si="80"/>
        <v>46112</v>
      </c>
      <c r="AW182" s="45">
        <f t="shared" si="95"/>
        <v>2.051290760869565</v>
      </c>
      <c r="AX182" s="45">
        <f t="shared" si="96"/>
        <v>3.599578432102442</v>
      </c>
      <c r="AY182" s="47">
        <f t="shared" si="97"/>
        <v>101.43578236976707</v>
      </c>
      <c r="AZ182" s="47">
        <f t="shared" si="98"/>
        <v>112.38075835356922</v>
      </c>
      <c r="BA182" s="43"/>
      <c r="BC182" s="2">
        <v>45973</v>
      </c>
      <c r="BD182" t="str">
        <v>91282CGM</v>
      </c>
      <c r="BE182">
        <v>4.1500000000000002E-2</v>
      </c>
      <c r="BF182">
        <v>3.7111200000000002</v>
      </c>
      <c r="BG182">
        <v>0.86709999999999998</v>
      </c>
      <c r="BH182">
        <v>112.796875</v>
      </c>
      <c r="BI182">
        <f>VLOOKUP(BD182,工作表1!$K$3:$L$1000,2,FALSE)</f>
        <v>3.5</v>
      </c>
      <c r="BJ182" t="str">
        <f>VLOOKUP(BD182,工作表1!$K$3:$M$1000,3,FALSE)</f>
        <v>2033/2/15</v>
      </c>
      <c r="BK182">
        <f t="shared" si="81"/>
        <v>3.7690999999999999</v>
      </c>
      <c r="BL182">
        <f t="shared" si="82"/>
        <v>-0.26909999999999989</v>
      </c>
      <c r="BM182" s="43">
        <f t="shared" si="99"/>
        <v>46068</v>
      </c>
      <c r="BN182" s="43">
        <f t="shared" si="83"/>
        <v>46203</v>
      </c>
      <c r="BO182" s="45">
        <f t="shared" si="100"/>
        <v>0.85597826086956519</v>
      </c>
      <c r="BP182" s="45">
        <f t="shared" si="101"/>
        <v>3.0518686718284691</v>
      </c>
      <c r="BQ182" s="47">
        <f t="shared" si="102"/>
        <v>97.656188525531022</v>
      </c>
      <c r="BR182" s="47">
        <f t="shared" si="103"/>
        <v>112.11397697493699</v>
      </c>
    </row>
    <row r="183" spans="2:70" x14ac:dyDescent="0.25">
      <c r="F183" s="2">
        <v>45978</v>
      </c>
      <c r="G183">
        <v>3.7965</v>
      </c>
      <c r="H183" s="43">
        <v>45982</v>
      </c>
      <c r="I183">
        <v>3.8142999999999998</v>
      </c>
      <c r="L183" s="2">
        <v>45973</v>
      </c>
      <c r="M183" t="str">
        <v>91282CNW</v>
      </c>
      <c r="N183">
        <v>0.62919999999999998</v>
      </c>
      <c r="O183">
        <v>3.78938</v>
      </c>
      <c r="P183">
        <v>0.88700000000000001</v>
      </c>
      <c r="Q183">
        <v>113</v>
      </c>
      <c r="R183">
        <f>VLOOKUP(M183,工作表1!$A$3:$B$1000,2,FALSE)</f>
        <v>3.875</v>
      </c>
      <c r="S183" t="str">
        <f>VLOOKUP(M183,工作表1!$A$3:$C$1000,3,FALSE)</f>
        <v>2032/8/31</v>
      </c>
      <c r="T183">
        <f t="shared" si="73"/>
        <v>3.7690999999999999</v>
      </c>
      <c r="U183">
        <f t="shared" si="71"/>
        <v>0.10590000000000011</v>
      </c>
      <c r="V183" s="43">
        <f t="shared" si="84"/>
        <v>46081</v>
      </c>
      <c r="W183" s="43">
        <f t="shared" si="74"/>
        <v>46022</v>
      </c>
      <c r="X183" s="45">
        <f t="shared" si="85"/>
        <v>0.79212707182320441</v>
      </c>
      <c r="Y183" s="45">
        <f t="shared" si="86"/>
        <v>1.3017161129190948</v>
      </c>
      <c r="Z183" s="47">
        <f t="shared" si="87"/>
        <v>100.20901721313679</v>
      </c>
      <c r="AA183" s="47">
        <f t="shared" si="88"/>
        <v>112.87073007715173</v>
      </c>
      <c r="AB183" s="45">
        <f t="shared" si="89"/>
        <v>3.8530000000000002</v>
      </c>
      <c r="AC183" s="2" t="str">
        <f t="shared" si="75"/>
        <v>TY1</v>
      </c>
      <c r="AD183">
        <f t="shared" si="76"/>
        <v>113</v>
      </c>
      <c r="AE183">
        <f t="shared" si="77"/>
        <v>112.9375</v>
      </c>
      <c r="AF183" s="49">
        <f t="shared" si="104"/>
        <v>6.25E-2</v>
      </c>
      <c r="AG183" s="3">
        <f t="shared" si="90"/>
        <v>112.87073007715173</v>
      </c>
      <c r="AH183">
        <f t="shared" si="91"/>
        <v>112.61524833569835</v>
      </c>
      <c r="AI183" s="51">
        <f t="shared" si="92"/>
        <v>0.2554817414533801</v>
      </c>
      <c r="AJ183" s="52">
        <f t="shared" si="93"/>
        <v>0.1929817414533801</v>
      </c>
      <c r="AK183" s="2">
        <v>45973</v>
      </c>
      <c r="AL183" t="str">
        <v>91282CFV</v>
      </c>
      <c r="AM183">
        <v>-1.4705999999999999</v>
      </c>
      <c r="AN183">
        <v>3.9262000000000001</v>
      </c>
      <c r="AO183">
        <v>0.90029999999999999</v>
      </c>
      <c r="AP183">
        <v>112.9375</v>
      </c>
      <c r="AQ183">
        <f>VLOOKUP(AL183,工作表1!$F$3:$G$1000,2,FALSE)</f>
        <v>4.125</v>
      </c>
      <c r="AR183" t="str">
        <f>VLOOKUP(AL183,工作表1!$F$3:$H$1000,3,FALSE)</f>
        <v>2032/11/15</v>
      </c>
      <c r="AS183">
        <f t="shared" si="78"/>
        <v>3.7690999999999999</v>
      </c>
      <c r="AT183">
        <f t="shared" si="79"/>
        <v>0.35590000000000011</v>
      </c>
      <c r="AU183" s="43">
        <f t="shared" si="94"/>
        <v>45976</v>
      </c>
      <c r="AV183" s="43">
        <f t="shared" si="80"/>
        <v>46112</v>
      </c>
      <c r="AW183" s="45">
        <f t="shared" si="95"/>
        <v>2.0400815217391304</v>
      </c>
      <c r="AX183" s="45">
        <f t="shared" si="96"/>
        <v>3.599670562835021</v>
      </c>
      <c r="AY183" s="47">
        <f t="shared" si="97"/>
        <v>101.65396202640092</v>
      </c>
      <c r="AZ183" s="47">
        <f t="shared" si="98"/>
        <v>112.61524833569835</v>
      </c>
      <c r="BA183" s="43"/>
      <c r="BC183" s="2">
        <v>45972</v>
      </c>
      <c r="BD183" t="str">
        <v>#N/A N/A</v>
      </c>
      <c r="BE183" t="str">
        <v>#N/A N/A</v>
      </c>
      <c r="BF183" t="str">
        <v>#N/A N/A</v>
      </c>
      <c r="BG183" t="str">
        <v>#N/A N/A</v>
      </c>
      <c r="BH183">
        <v>112.828125</v>
      </c>
      <c r="BI183" t="e">
        <f>VLOOKUP(BD183,工作表1!$K$3:$L$1000,2,FALSE)</f>
        <v>#N/A</v>
      </c>
      <c r="BJ183" t="e">
        <f>VLOOKUP(BD183,工作表1!$K$3:$M$1000,3,FALSE)</f>
        <v>#N/A</v>
      </c>
      <c r="BK183">
        <f t="shared" si="81"/>
        <v>3.7679999999999998</v>
      </c>
      <c r="BL183" t="e">
        <f t="shared" si="82"/>
        <v>#N/A</v>
      </c>
      <c r="BM183" s="43" t="e">
        <f t="shared" si="99"/>
        <v>#N/A</v>
      </c>
      <c r="BN183" s="43">
        <f t="shared" si="83"/>
        <v>46203</v>
      </c>
      <c r="BO183" s="45" t="e">
        <f t="shared" si="100"/>
        <v>#N/A</v>
      </c>
      <c r="BP183" s="45" t="e">
        <f t="shared" si="101"/>
        <v>#N/A</v>
      </c>
      <c r="BQ183" s="47" t="e">
        <f t="shared" si="102"/>
        <v>#VALUE!</v>
      </c>
      <c r="BR183" s="47" t="e">
        <f t="shared" si="103"/>
        <v>#VALUE!</v>
      </c>
    </row>
    <row r="184" spans="2:70" x14ac:dyDescent="0.25">
      <c r="F184" s="2">
        <v>45975</v>
      </c>
      <c r="G184">
        <v>3.78965</v>
      </c>
      <c r="H184" s="43">
        <v>45981</v>
      </c>
      <c r="I184">
        <v>3.8401999999999998</v>
      </c>
      <c r="L184" s="2">
        <v>45972</v>
      </c>
      <c r="M184" t="str">
        <v>#N/A N/A</v>
      </c>
      <c r="N184" t="str">
        <v>#N/A N/A</v>
      </c>
      <c r="O184" t="str">
        <v>#N/A N/A</v>
      </c>
      <c r="P184" t="str">
        <v>#N/A N/A</v>
      </c>
      <c r="Q184">
        <v>113.03125</v>
      </c>
      <c r="R184" t="e">
        <f>VLOOKUP(M184,工作表1!$A$3:$B$1000,2,FALSE)</f>
        <v>#N/A</v>
      </c>
      <c r="S184" t="e">
        <f>VLOOKUP(M184,工作表1!$A$3:$C$1000,3,FALSE)</f>
        <v>#N/A</v>
      </c>
      <c r="T184">
        <f t="shared" si="73"/>
        <v>3.7679999999999998</v>
      </c>
      <c r="U184" t="e">
        <f t="shared" si="71"/>
        <v>#N/A</v>
      </c>
      <c r="V184" s="43" t="e">
        <f t="shared" si="84"/>
        <v>#N/A</v>
      </c>
      <c r="W184" s="43">
        <f t="shared" si="74"/>
        <v>46022</v>
      </c>
      <c r="X184" s="45" t="e">
        <f t="shared" si="85"/>
        <v>#N/A</v>
      </c>
      <c r="Y184" s="45" t="e">
        <f t="shared" si="86"/>
        <v>#N/A</v>
      </c>
      <c r="Z184" s="47" t="e">
        <f t="shared" si="87"/>
        <v>#VALUE!</v>
      </c>
      <c r="AA184" s="47" t="e">
        <f t="shared" si="88"/>
        <v>#VALUE!</v>
      </c>
      <c r="AB184" s="45">
        <f t="shared" si="89"/>
        <v>3.8996</v>
      </c>
      <c r="AC184" s="2" t="str">
        <f t="shared" si="75"/>
        <v>TY1</v>
      </c>
      <c r="AD184">
        <f t="shared" si="76"/>
        <v>113.03125</v>
      </c>
      <c r="AE184">
        <f t="shared" si="77"/>
        <v>112.96875</v>
      </c>
      <c r="AF184" s="49">
        <f t="shared" si="104"/>
        <v>6.25E-2</v>
      </c>
      <c r="AG184" s="3" t="e">
        <f t="shared" si="90"/>
        <v>#VALUE!</v>
      </c>
      <c r="AH184" t="e">
        <f t="shared" si="91"/>
        <v>#VALUE!</v>
      </c>
      <c r="AI184" s="51" t="e">
        <f t="shared" si="92"/>
        <v>#VALUE!</v>
      </c>
      <c r="AJ184" s="52" t="e">
        <f t="shared" si="93"/>
        <v>#VALUE!</v>
      </c>
      <c r="AK184" s="2">
        <v>45972</v>
      </c>
      <c r="AL184" t="str">
        <v>#N/A N/A</v>
      </c>
      <c r="AM184" t="str">
        <v>#N/A N/A</v>
      </c>
      <c r="AN184" t="str">
        <v>#N/A N/A</v>
      </c>
      <c r="AO184" t="str">
        <v>#N/A N/A</v>
      </c>
      <c r="AP184">
        <v>112.96875</v>
      </c>
      <c r="AQ184" t="e">
        <f>VLOOKUP(AL184,工作表1!$F$3:$G$1000,2,FALSE)</f>
        <v>#N/A</v>
      </c>
      <c r="AR184" t="e">
        <f>VLOOKUP(AL184,工作表1!$F$3:$H$1000,3,FALSE)</f>
        <v>#N/A</v>
      </c>
      <c r="AS184">
        <f t="shared" si="78"/>
        <v>3.7679999999999998</v>
      </c>
      <c r="AT184" t="e">
        <f t="shared" si="79"/>
        <v>#N/A</v>
      </c>
      <c r="AU184" s="43" t="e">
        <f t="shared" si="94"/>
        <v>#N/A</v>
      </c>
      <c r="AV184" s="43">
        <f t="shared" si="80"/>
        <v>46112</v>
      </c>
      <c r="AW184" s="45" t="e">
        <f t="shared" si="95"/>
        <v>#N/A</v>
      </c>
      <c r="AX184" s="45" t="e">
        <f t="shared" si="96"/>
        <v>#N/A</v>
      </c>
      <c r="AY184" s="47" t="e">
        <f t="shared" si="97"/>
        <v>#VALUE!</v>
      </c>
      <c r="AZ184" s="47" t="e">
        <f t="shared" si="98"/>
        <v>#VALUE!</v>
      </c>
      <c r="BA184" s="43"/>
      <c r="BC184" s="2">
        <v>45971</v>
      </c>
      <c r="BD184" t="str">
        <v>91282CGM</v>
      </c>
      <c r="BE184">
        <v>-0.32900000000000001</v>
      </c>
      <c r="BF184">
        <v>3.7416700000000001</v>
      </c>
      <c r="BG184">
        <v>0.86709999999999998</v>
      </c>
      <c r="BH184">
        <v>112.46875</v>
      </c>
      <c r="BI184">
        <f>VLOOKUP(BD184,工作表1!$K$3:$L$1000,2,FALSE)</f>
        <v>3.5</v>
      </c>
      <c r="BJ184" t="str">
        <f>VLOOKUP(BD184,工作表1!$K$3:$M$1000,3,FALSE)</f>
        <v>2033/2/15</v>
      </c>
      <c r="BK184">
        <f t="shared" si="81"/>
        <v>3.7704200000000001</v>
      </c>
      <c r="BL184">
        <f t="shared" si="82"/>
        <v>-0.2704200000000001</v>
      </c>
      <c r="BM184" s="43">
        <f t="shared" si="99"/>
        <v>46068</v>
      </c>
      <c r="BN184" s="43">
        <f t="shared" si="83"/>
        <v>46203</v>
      </c>
      <c r="BO184" s="45">
        <f t="shared" si="100"/>
        <v>0.83695652173913049</v>
      </c>
      <c r="BP184" s="45">
        <f t="shared" si="101"/>
        <v>3.0520250148898151</v>
      </c>
      <c r="BQ184" s="47">
        <f t="shared" si="102"/>
        <v>97.338799370129493</v>
      </c>
      <c r="BR184" s="47">
        <f t="shared" si="103"/>
        <v>111.74446503070045</v>
      </c>
    </row>
    <row r="185" spans="2:70" x14ac:dyDescent="0.25">
      <c r="F185" s="2">
        <v>45974</v>
      </c>
      <c r="G185">
        <v>3.7826</v>
      </c>
      <c r="H185" s="43">
        <v>45980</v>
      </c>
      <c r="I185">
        <v>3.8999000000000001</v>
      </c>
      <c r="L185" s="2">
        <v>45971</v>
      </c>
      <c r="M185" t="str">
        <v>91282CNW</v>
      </c>
      <c r="N185">
        <v>0.42859999999999998</v>
      </c>
      <c r="O185">
        <v>3.8305099999999999</v>
      </c>
      <c r="P185">
        <v>0.88700000000000001</v>
      </c>
      <c r="Q185">
        <v>112.6875</v>
      </c>
      <c r="R185">
        <f>VLOOKUP(M185,工作表1!$A$3:$B$1000,2,FALSE)</f>
        <v>3.875</v>
      </c>
      <c r="S185" t="str">
        <f>VLOOKUP(M185,工作表1!$A$3:$C$1000,3,FALSE)</f>
        <v>2032/8/31</v>
      </c>
      <c r="T185">
        <f t="shared" si="73"/>
        <v>3.7704200000000001</v>
      </c>
      <c r="U185">
        <f t="shared" si="71"/>
        <v>0.1045799999999999</v>
      </c>
      <c r="V185" s="43">
        <f t="shared" si="84"/>
        <v>46081</v>
      </c>
      <c r="W185" s="43">
        <f t="shared" si="74"/>
        <v>46022</v>
      </c>
      <c r="X185" s="45">
        <f t="shared" si="85"/>
        <v>0.77071823204419887</v>
      </c>
      <c r="Y185" s="45">
        <f t="shared" si="86"/>
        <v>1.3015401498524182</v>
      </c>
      <c r="Z185" s="47">
        <f t="shared" si="87"/>
        <v>99.906168684653295</v>
      </c>
      <c r="AA185" s="47">
        <f t="shared" si="88"/>
        <v>112.52515302349208</v>
      </c>
      <c r="AB185" s="45">
        <f t="shared" si="89"/>
        <v>3.8996</v>
      </c>
      <c r="AC185" s="2" t="str">
        <f t="shared" si="75"/>
        <v>TY1</v>
      </c>
      <c r="AD185">
        <f t="shared" si="76"/>
        <v>112.6875</v>
      </c>
      <c r="AE185">
        <f t="shared" si="77"/>
        <v>112.609375</v>
      </c>
      <c r="AF185" s="49">
        <f t="shared" si="104"/>
        <v>7.8125E-2</v>
      </c>
      <c r="AG185" s="3">
        <f t="shared" si="90"/>
        <v>112.52515302349208</v>
      </c>
      <c r="AH185">
        <f t="shared" si="91"/>
        <v>112.27546561264863</v>
      </c>
      <c r="AI185" s="51">
        <f t="shared" si="92"/>
        <v>0.2496874108434497</v>
      </c>
      <c r="AJ185" s="52">
        <f t="shared" si="93"/>
        <v>0.1715624108434497</v>
      </c>
      <c r="AK185" s="2">
        <v>45971</v>
      </c>
      <c r="AL185" t="str">
        <v>91282CFV</v>
      </c>
      <c r="AM185">
        <v>-1.0868</v>
      </c>
      <c r="AN185">
        <v>3.9010899999999999</v>
      </c>
      <c r="AO185">
        <v>0.90029999999999999</v>
      </c>
      <c r="AP185">
        <v>112.609375</v>
      </c>
      <c r="AQ185">
        <f>VLOOKUP(AL185,工作表1!$F$3:$G$1000,2,FALSE)</f>
        <v>4.125</v>
      </c>
      <c r="AR185" t="str">
        <f>VLOOKUP(AL185,工作表1!$F$3:$H$1000,3,FALSE)</f>
        <v>2032/11/15</v>
      </c>
      <c r="AS185">
        <f t="shared" si="78"/>
        <v>3.7704200000000001</v>
      </c>
      <c r="AT185">
        <f t="shared" si="79"/>
        <v>0.3545799999999999</v>
      </c>
      <c r="AU185" s="43">
        <f t="shared" si="94"/>
        <v>45976</v>
      </c>
      <c r="AV185" s="43">
        <f t="shared" si="80"/>
        <v>46112</v>
      </c>
      <c r="AW185" s="45">
        <f t="shared" si="95"/>
        <v>2.0176630434782608</v>
      </c>
      <c r="AX185" s="45">
        <f t="shared" si="96"/>
        <v>3.5998548243001784</v>
      </c>
      <c r="AY185" s="47">
        <f t="shared" si="97"/>
        <v>101.35140395895188</v>
      </c>
      <c r="AZ185" s="47">
        <f t="shared" si="98"/>
        <v>112.27546561264863</v>
      </c>
      <c r="BA185" s="43"/>
      <c r="BC185" s="2">
        <v>45968</v>
      </c>
      <c r="BD185" t="str">
        <v>91282CGM</v>
      </c>
      <c r="BE185">
        <v>-0.48399999999999999</v>
      </c>
      <c r="BF185">
        <v>3.7226599999999999</v>
      </c>
      <c r="BG185">
        <v>0.86709999999999998</v>
      </c>
      <c r="BH185">
        <v>112.640625</v>
      </c>
      <c r="BI185">
        <f>VLOOKUP(BD185,工作表1!$K$3:$L$1000,2,FALSE)</f>
        <v>3.5</v>
      </c>
      <c r="BJ185" t="str">
        <f>VLOOKUP(BD185,工作表1!$K$3:$M$1000,3,FALSE)</f>
        <v>2033/2/15</v>
      </c>
      <c r="BK185">
        <f t="shared" si="81"/>
        <v>3.7625500000000001</v>
      </c>
      <c r="BL185">
        <f t="shared" si="82"/>
        <v>-0.26255000000000006</v>
      </c>
      <c r="BM185" s="43">
        <f t="shared" si="99"/>
        <v>46068</v>
      </c>
      <c r="BN185" s="43">
        <f t="shared" si="83"/>
        <v>46203</v>
      </c>
      <c r="BO185" s="45">
        <f t="shared" si="100"/>
        <v>0.82744565217391308</v>
      </c>
      <c r="BP185" s="45">
        <f t="shared" si="101"/>
        <v>3.0521031864204886</v>
      </c>
      <c r="BQ185" s="47">
        <f t="shared" si="102"/>
        <v>97.495851459706103</v>
      </c>
      <c r="BR185" s="47">
        <f t="shared" si="103"/>
        <v>111.91751675800124</v>
      </c>
    </row>
    <row r="186" spans="2:70" x14ac:dyDescent="0.25">
      <c r="F186" s="2">
        <v>45973</v>
      </c>
      <c r="G186">
        <v>3.7690999999999999</v>
      </c>
      <c r="H186" s="43">
        <v>45979</v>
      </c>
      <c r="I186">
        <v>3.8713000000000002</v>
      </c>
      <c r="L186" s="2">
        <v>45968</v>
      </c>
      <c r="M186" t="str">
        <v>91282CNR</v>
      </c>
      <c r="N186">
        <v>0.29609999999999997</v>
      </c>
      <c r="O186">
        <v>3.8586200000000002</v>
      </c>
      <c r="P186">
        <v>0.89370000000000005</v>
      </c>
      <c r="Q186">
        <v>112.859375</v>
      </c>
      <c r="R186">
        <f>VLOOKUP(M186,工作表1!$A$3:$B$1000,2,FALSE)</f>
        <v>4</v>
      </c>
      <c r="S186" t="str">
        <f>VLOOKUP(M186,工作表1!$A$3:$C$1000,3,FALSE)</f>
        <v>2032/7/31</v>
      </c>
      <c r="T186">
        <f t="shared" si="73"/>
        <v>3.7625500000000001</v>
      </c>
      <c r="U186">
        <f t="shared" si="71"/>
        <v>0.23744999999999994</v>
      </c>
      <c r="V186" s="43">
        <f t="shared" si="84"/>
        <v>46053</v>
      </c>
      <c r="W186" s="43">
        <f t="shared" si="74"/>
        <v>46022</v>
      </c>
      <c r="X186" s="45">
        <f t="shared" si="85"/>
        <v>1.1086956521739131</v>
      </c>
      <c r="Y186" s="45">
        <f t="shared" si="86"/>
        <v>1.6675997617629541</v>
      </c>
      <c r="Z186" s="47">
        <f t="shared" si="87"/>
        <v>100.82044366223418</v>
      </c>
      <c r="AA186" s="47">
        <f t="shared" si="88"/>
        <v>112.70117895680359</v>
      </c>
      <c r="AB186" s="45">
        <f t="shared" si="89"/>
        <v>3.8736000000000002</v>
      </c>
      <c r="AC186" s="2" t="str">
        <f t="shared" si="75"/>
        <v>TY1</v>
      </c>
      <c r="AD186">
        <f t="shared" si="76"/>
        <v>112.859375</v>
      </c>
      <c r="AE186">
        <f t="shared" si="77"/>
        <v>112.78125</v>
      </c>
      <c r="AF186" s="49">
        <f t="shared" si="104"/>
        <v>7.8125E-2</v>
      </c>
      <c r="AG186" s="3">
        <f t="shared" si="90"/>
        <v>112.70117895680359</v>
      </c>
      <c r="AH186">
        <f t="shared" si="91"/>
        <v>112.44349540221067</v>
      </c>
      <c r="AI186" s="51">
        <f t="shared" si="92"/>
        <v>0.2576835545929157</v>
      </c>
      <c r="AJ186" s="52">
        <f t="shared" si="93"/>
        <v>0.1795585545929157</v>
      </c>
      <c r="AK186" s="2">
        <v>45968</v>
      </c>
      <c r="AL186" t="str">
        <v>91282CFV</v>
      </c>
      <c r="AM186">
        <v>-1.2768999999999999</v>
      </c>
      <c r="AN186">
        <v>3.89215</v>
      </c>
      <c r="AO186">
        <v>0.90029999999999999</v>
      </c>
      <c r="AP186">
        <v>112.78125</v>
      </c>
      <c r="AQ186">
        <f>VLOOKUP(AL186,工作表1!$F$3:$G$1000,2,FALSE)</f>
        <v>4.125</v>
      </c>
      <c r="AR186" t="str">
        <f>VLOOKUP(AL186,工作表1!$F$3:$H$1000,3,FALSE)</f>
        <v>2032/11/15</v>
      </c>
      <c r="AS186">
        <f t="shared" si="78"/>
        <v>3.7625500000000001</v>
      </c>
      <c r="AT186">
        <f t="shared" si="79"/>
        <v>0.36244999999999994</v>
      </c>
      <c r="AU186" s="43">
        <f t="shared" si="94"/>
        <v>45976</v>
      </c>
      <c r="AV186" s="43">
        <f t="shared" si="80"/>
        <v>46112</v>
      </c>
      <c r="AW186" s="45">
        <f t="shared" si="95"/>
        <v>2.0064538043478262</v>
      </c>
      <c r="AX186" s="45">
        <f t="shared" si="96"/>
        <v>3.5999469550327579</v>
      </c>
      <c r="AY186" s="47">
        <f t="shared" si="97"/>
        <v>101.50769075421758</v>
      </c>
      <c r="AZ186" s="47">
        <f t="shared" si="98"/>
        <v>112.44349540221067</v>
      </c>
      <c r="BA186" s="43"/>
      <c r="BC186" s="2">
        <v>45967</v>
      </c>
      <c r="BD186" t="str">
        <v>91282CGM</v>
      </c>
      <c r="BE186">
        <v>-0.59279999999999999</v>
      </c>
      <c r="BF186">
        <v>3.7283499999999998</v>
      </c>
      <c r="BG186">
        <v>0.86709999999999998</v>
      </c>
      <c r="BH186">
        <v>112.609375</v>
      </c>
      <c r="BI186">
        <f>VLOOKUP(BD186,工作表1!$K$3:$L$1000,2,FALSE)</f>
        <v>3.5</v>
      </c>
      <c r="BJ186" t="str">
        <f>VLOOKUP(BD186,工作表1!$K$3:$M$1000,3,FALSE)</f>
        <v>2033/2/15</v>
      </c>
      <c r="BK186">
        <f t="shared" si="81"/>
        <v>3.762</v>
      </c>
      <c r="BL186">
        <f t="shared" si="82"/>
        <v>-0.26200000000000001</v>
      </c>
      <c r="BM186" s="43">
        <f t="shared" si="99"/>
        <v>46068</v>
      </c>
      <c r="BN186" s="43">
        <f t="shared" si="83"/>
        <v>46203</v>
      </c>
      <c r="BO186" s="45">
        <f t="shared" si="100"/>
        <v>0.79891304347826086</v>
      </c>
      <c r="BP186" s="45">
        <f t="shared" si="101"/>
        <v>3.0523377010125072</v>
      </c>
      <c r="BQ186" s="47">
        <f t="shared" si="102"/>
        <v>97.484646614824996</v>
      </c>
      <c r="BR186" s="47">
        <f t="shared" si="103"/>
        <v>111.8974372594876</v>
      </c>
    </row>
    <row r="187" spans="2:70" x14ac:dyDescent="0.25">
      <c r="F187" s="2">
        <v>45972</v>
      </c>
      <c r="G187">
        <v>3.7679999999999998</v>
      </c>
      <c r="H187" s="43">
        <v>45978</v>
      </c>
      <c r="I187">
        <v>3.9102999999999999</v>
      </c>
      <c r="L187" s="2">
        <v>45967</v>
      </c>
      <c r="M187" t="str">
        <v>91282CNW</v>
      </c>
      <c r="N187">
        <v>0.40760000000000002</v>
      </c>
      <c r="O187">
        <v>3.8255699999999999</v>
      </c>
      <c r="P187">
        <v>0.88700000000000001</v>
      </c>
      <c r="Q187">
        <v>112.828125</v>
      </c>
      <c r="R187">
        <f>VLOOKUP(M187,工作表1!$A$3:$B$1000,2,FALSE)</f>
        <v>3.875</v>
      </c>
      <c r="S187" t="str">
        <f>VLOOKUP(M187,工作表1!$A$3:$C$1000,3,FALSE)</f>
        <v>2032/8/31</v>
      </c>
      <c r="T187">
        <f t="shared" si="73"/>
        <v>3.762</v>
      </c>
      <c r="U187">
        <f t="shared" si="71"/>
        <v>0.11299999999999999</v>
      </c>
      <c r="V187" s="43">
        <f t="shared" si="84"/>
        <v>46081</v>
      </c>
      <c r="W187" s="43">
        <f t="shared" si="74"/>
        <v>46022</v>
      </c>
      <c r="X187" s="45">
        <f t="shared" si="85"/>
        <v>0.72790055248618779</v>
      </c>
      <c r="Y187" s="45">
        <f t="shared" si="86"/>
        <v>1.3011882237190644</v>
      </c>
      <c r="Z187" s="47">
        <f t="shared" si="87"/>
        <v>100.0521041599232</v>
      </c>
      <c r="AA187" s="47">
        <f t="shared" si="88"/>
        <v>112.67956546886371</v>
      </c>
      <c r="AB187" s="45">
        <f t="shared" si="89"/>
        <v>3.8683999999999998</v>
      </c>
      <c r="AC187" s="2" t="str">
        <f t="shared" si="75"/>
        <v>TY1</v>
      </c>
      <c r="AD187">
        <f t="shared" si="76"/>
        <v>112.828125</v>
      </c>
      <c r="AE187">
        <f t="shared" si="77"/>
        <v>112.75</v>
      </c>
      <c r="AF187" s="49">
        <f t="shared" si="104"/>
        <v>7.8125E-2</v>
      </c>
      <c r="AG187" s="3">
        <f t="shared" si="90"/>
        <v>112.67956546886371</v>
      </c>
      <c r="AH187">
        <f t="shared" si="91"/>
        <v>112.42672336617272</v>
      </c>
      <c r="AI187" s="51">
        <f t="shared" si="92"/>
        <v>0.25284210269099106</v>
      </c>
      <c r="AJ187" s="52">
        <f t="shared" si="93"/>
        <v>0.17471710269099106</v>
      </c>
      <c r="AK187" s="2">
        <v>45967</v>
      </c>
      <c r="AL187" t="str">
        <v>91282CFV</v>
      </c>
      <c r="AM187">
        <v>-1.4679</v>
      </c>
      <c r="AN187">
        <v>3.9023599999999998</v>
      </c>
      <c r="AO187">
        <v>0.90029999999999999</v>
      </c>
      <c r="AP187">
        <v>112.75</v>
      </c>
      <c r="AQ187">
        <f>VLOOKUP(AL187,工作表1!$F$3:$G$1000,2,FALSE)</f>
        <v>4.125</v>
      </c>
      <c r="AR187" t="str">
        <f>VLOOKUP(AL187,工作表1!$F$3:$H$1000,3,FALSE)</f>
        <v>2032/11/15</v>
      </c>
      <c r="AS187">
        <f t="shared" si="78"/>
        <v>3.762</v>
      </c>
      <c r="AT187">
        <f t="shared" si="79"/>
        <v>0.36299999999999999</v>
      </c>
      <c r="AU187" s="43">
        <f t="shared" si="94"/>
        <v>45976</v>
      </c>
      <c r="AV187" s="43">
        <f t="shared" si="80"/>
        <v>46112</v>
      </c>
      <c r="AW187" s="45">
        <f t="shared" si="95"/>
        <v>1.9728260869565217</v>
      </c>
      <c r="AX187" s="45">
        <f t="shared" si="96"/>
        <v>3.6002233472304943</v>
      </c>
      <c r="AY187" s="47">
        <f t="shared" si="97"/>
        <v>101.49865795067488</v>
      </c>
      <c r="AZ187" s="47">
        <f t="shared" si="98"/>
        <v>112.42672336617272</v>
      </c>
      <c r="BA187" s="43"/>
      <c r="BC187" s="2">
        <v>45966</v>
      </c>
      <c r="BD187" t="str">
        <v>91282CGM</v>
      </c>
      <c r="BE187">
        <v>-0.52290000000000003</v>
      </c>
      <c r="BF187">
        <v>3.7759200000000002</v>
      </c>
      <c r="BG187">
        <v>0.86709999999999998</v>
      </c>
      <c r="BH187">
        <v>112.109375</v>
      </c>
      <c r="BI187">
        <f>VLOOKUP(BD187,工作表1!$K$3:$L$1000,2,FALSE)</f>
        <v>3.5</v>
      </c>
      <c r="BJ187" t="str">
        <f>VLOOKUP(BD187,工作表1!$K$3:$M$1000,3,FALSE)</f>
        <v>2033/2/15</v>
      </c>
      <c r="BK187">
        <f t="shared" si="81"/>
        <v>3.786</v>
      </c>
      <c r="BL187">
        <f t="shared" si="82"/>
        <v>-0.28600000000000003</v>
      </c>
      <c r="BM187" s="43">
        <f t="shared" si="99"/>
        <v>46068</v>
      </c>
      <c r="BN187" s="43">
        <f t="shared" si="83"/>
        <v>46203</v>
      </c>
      <c r="BO187" s="45">
        <f t="shared" si="100"/>
        <v>0.78940217391304346</v>
      </c>
      <c r="BP187" s="45">
        <f t="shared" si="101"/>
        <v>3.0524158725431803</v>
      </c>
      <c r="BQ187" s="47">
        <f t="shared" si="102"/>
        <v>97.03115556962986</v>
      </c>
      <c r="BR187" s="47">
        <f t="shared" si="103"/>
        <v>111.39033512616157</v>
      </c>
    </row>
    <row r="188" spans="2:70" x14ac:dyDescent="0.25">
      <c r="F188" s="2">
        <v>45971</v>
      </c>
      <c r="G188">
        <v>3.7704200000000001</v>
      </c>
      <c r="H188" s="43">
        <v>45975</v>
      </c>
      <c r="I188">
        <v>3.9180000000000001</v>
      </c>
      <c r="L188" s="2">
        <v>45966</v>
      </c>
      <c r="M188" t="str">
        <v>91282CNR</v>
      </c>
      <c r="N188">
        <v>0.45590000000000003</v>
      </c>
      <c r="O188">
        <v>3.8376700000000001</v>
      </c>
      <c r="P188">
        <v>0.89370000000000005</v>
      </c>
      <c r="Q188">
        <v>112.328125</v>
      </c>
      <c r="R188">
        <f>VLOOKUP(M188,工作表1!$A$3:$B$1000,2,FALSE)</f>
        <v>4</v>
      </c>
      <c r="S188" t="str">
        <f>VLOOKUP(M188,工作表1!$A$3:$C$1000,3,FALSE)</f>
        <v>2032/7/31</v>
      </c>
      <c r="T188">
        <f t="shared" si="73"/>
        <v>3.786</v>
      </c>
      <c r="U188">
        <f t="shared" si="71"/>
        <v>0.21399999999999997</v>
      </c>
      <c r="V188" s="43">
        <f t="shared" si="84"/>
        <v>46053</v>
      </c>
      <c r="W188" s="43">
        <f t="shared" si="74"/>
        <v>46022</v>
      </c>
      <c r="X188" s="45">
        <f t="shared" si="85"/>
        <v>1.0652173913043479</v>
      </c>
      <c r="Y188" s="45">
        <f t="shared" si="86"/>
        <v>1.6679571173317451</v>
      </c>
      <c r="Z188" s="47">
        <f t="shared" si="87"/>
        <v>100.37400876968047</v>
      </c>
      <c r="AA188" s="47">
        <f t="shared" si="88"/>
        <v>112.1969288344644</v>
      </c>
      <c r="AB188" s="45">
        <f t="shared" si="89"/>
        <v>3.9487000000000001</v>
      </c>
      <c r="AC188" s="2" t="str">
        <f t="shared" si="75"/>
        <v>TY1</v>
      </c>
      <c r="AD188">
        <f t="shared" si="76"/>
        <v>112.328125</v>
      </c>
      <c r="AE188">
        <f t="shared" si="77"/>
        <v>112.25</v>
      </c>
      <c r="AF188" s="49">
        <f t="shared" si="104"/>
        <v>7.8125E-2</v>
      </c>
      <c r="AG188" s="3">
        <f t="shared" si="90"/>
        <v>112.1969288344644</v>
      </c>
      <c r="AH188">
        <f t="shared" si="91"/>
        <v>111.91392453535865</v>
      </c>
      <c r="AI188" s="51">
        <f t="shared" si="92"/>
        <v>0.28300429910575531</v>
      </c>
      <c r="AJ188" s="52">
        <f t="shared" si="93"/>
        <v>0.20487929910575531</v>
      </c>
      <c r="AK188" s="2">
        <v>45966</v>
      </c>
      <c r="AL188" t="str">
        <v>91282CFV</v>
      </c>
      <c r="AM188">
        <v>-1.8205</v>
      </c>
      <c r="AN188">
        <v>3.96652</v>
      </c>
      <c r="AO188">
        <v>0.90029999999999999</v>
      </c>
      <c r="AP188">
        <v>112.25</v>
      </c>
      <c r="AQ188">
        <f>VLOOKUP(AL188,工作表1!$F$3:$G$1000,2,FALSE)</f>
        <v>4.125</v>
      </c>
      <c r="AR188" t="str">
        <f>VLOOKUP(AL188,工作表1!$F$3:$H$1000,3,FALSE)</f>
        <v>2032/11/15</v>
      </c>
      <c r="AS188">
        <f t="shared" si="78"/>
        <v>3.786</v>
      </c>
      <c r="AT188">
        <f t="shared" si="79"/>
        <v>0.33899999999999997</v>
      </c>
      <c r="AU188" s="43">
        <f t="shared" si="94"/>
        <v>45976</v>
      </c>
      <c r="AV188" s="43">
        <f t="shared" si="80"/>
        <v>46112</v>
      </c>
      <c r="AW188" s="45">
        <f t="shared" si="95"/>
        <v>1.9616168478260869</v>
      </c>
      <c r="AX188" s="45">
        <f t="shared" si="96"/>
        <v>3.6003154779630728</v>
      </c>
      <c r="AY188" s="47">
        <f t="shared" si="97"/>
        <v>101.02926904457151</v>
      </c>
      <c r="AZ188" s="47">
        <f t="shared" si="98"/>
        <v>111.91392453535865</v>
      </c>
      <c r="BA188" s="43"/>
      <c r="BC188" s="2">
        <v>45965</v>
      </c>
      <c r="BD188" t="str">
        <v>91282CGM</v>
      </c>
      <c r="BE188">
        <v>-0.25829999999999997</v>
      </c>
      <c r="BF188">
        <v>3.7346599999999999</v>
      </c>
      <c r="BG188">
        <v>0.86709999999999998</v>
      </c>
      <c r="BH188">
        <v>112.578125</v>
      </c>
      <c r="BI188">
        <f>VLOOKUP(BD188,工作表1!$K$3:$L$1000,2,FALSE)</f>
        <v>3.5</v>
      </c>
      <c r="BJ188" t="str">
        <f>VLOOKUP(BD188,工作表1!$K$3:$M$1000,3,FALSE)</f>
        <v>2033/2/15</v>
      </c>
      <c r="BK188">
        <f t="shared" si="81"/>
        <v>3.7787000000000002</v>
      </c>
      <c r="BL188">
        <f t="shared" si="82"/>
        <v>-0.27870000000000017</v>
      </c>
      <c r="BM188" s="43">
        <f t="shared" si="99"/>
        <v>46068</v>
      </c>
      <c r="BN188" s="43">
        <f t="shared" si="83"/>
        <v>46203</v>
      </c>
      <c r="BO188" s="45">
        <f t="shared" si="100"/>
        <v>0.77989130434782605</v>
      </c>
      <c r="BP188" s="45">
        <f t="shared" si="101"/>
        <v>3.0524940440738537</v>
      </c>
      <c r="BQ188" s="47">
        <f t="shared" si="102"/>
        <v>97.453497006900292</v>
      </c>
      <c r="BR188" s="47">
        <f t="shared" si="103"/>
        <v>111.86969358845954</v>
      </c>
    </row>
    <row r="189" spans="2:70" x14ac:dyDescent="0.25">
      <c r="F189" s="2">
        <v>45968</v>
      </c>
      <c r="G189">
        <v>3.7625500000000001</v>
      </c>
      <c r="H189" s="43">
        <v>45974</v>
      </c>
      <c r="I189">
        <v>3.8919000000000001</v>
      </c>
      <c r="L189" s="2">
        <v>45965</v>
      </c>
      <c r="M189" t="str">
        <v>91282CNR</v>
      </c>
      <c r="N189">
        <v>0.59650000000000003</v>
      </c>
      <c r="O189">
        <v>3.8149600000000001</v>
      </c>
      <c r="P189">
        <v>0.89370000000000005</v>
      </c>
      <c r="Q189">
        <v>112.78125</v>
      </c>
      <c r="R189">
        <f>VLOOKUP(M189,工作表1!$A$3:$B$1000,2,FALSE)</f>
        <v>4</v>
      </c>
      <c r="S189" t="str">
        <f>VLOOKUP(M189,工作表1!$A$3:$C$1000,3,FALSE)</f>
        <v>2032/7/31</v>
      </c>
      <c r="T189">
        <f t="shared" si="73"/>
        <v>3.7787000000000002</v>
      </c>
      <c r="U189">
        <f t="shared" si="71"/>
        <v>0.22129999999999983</v>
      </c>
      <c r="V189" s="43">
        <f t="shared" si="84"/>
        <v>46053</v>
      </c>
      <c r="W189" s="43">
        <f t="shared" si="74"/>
        <v>46022</v>
      </c>
      <c r="X189" s="45">
        <f t="shared" si="85"/>
        <v>1.0543478260869565</v>
      </c>
      <c r="Y189" s="45">
        <f t="shared" si="86"/>
        <v>1.668046456223943</v>
      </c>
      <c r="Z189" s="47">
        <f t="shared" si="87"/>
        <v>100.78039240197958</v>
      </c>
      <c r="AA189" s="47">
        <f t="shared" si="88"/>
        <v>112.64827066669559</v>
      </c>
      <c r="AB189" s="45">
        <f t="shared" si="89"/>
        <v>3.8761000000000001</v>
      </c>
      <c r="AC189" s="2" t="str">
        <f t="shared" si="75"/>
        <v>TY1</v>
      </c>
      <c r="AD189">
        <f t="shared" si="76"/>
        <v>112.78125</v>
      </c>
      <c r="AE189">
        <f t="shared" si="77"/>
        <v>112.71875</v>
      </c>
      <c r="AF189" s="49">
        <f t="shared" si="104"/>
        <v>6.25E-2</v>
      </c>
      <c r="AG189" s="3">
        <f t="shared" si="90"/>
        <v>112.64827066669559</v>
      </c>
      <c r="AH189">
        <f t="shared" si="91"/>
        <v>112.39529252026166</v>
      </c>
      <c r="AI189" s="51">
        <f t="shared" si="92"/>
        <v>0.25297814643393224</v>
      </c>
      <c r="AJ189" s="52">
        <f t="shared" si="93"/>
        <v>0.19047814643393224</v>
      </c>
      <c r="AK189" s="2">
        <v>45965</v>
      </c>
      <c r="AL189" t="str">
        <v>91282CFV</v>
      </c>
      <c r="AM189">
        <v>-1.3456999999999999</v>
      </c>
      <c r="AN189">
        <v>3.9119199999999998</v>
      </c>
      <c r="AO189">
        <v>0.90029999999999999</v>
      </c>
      <c r="AP189">
        <v>112.71875</v>
      </c>
      <c r="AQ189">
        <f>VLOOKUP(AL189,工作表1!$F$3:$G$1000,2,FALSE)</f>
        <v>4.125</v>
      </c>
      <c r="AR189" t="str">
        <f>VLOOKUP(AL189,工作表1!$F$3:$H$1000,3,FALSE)</f>
        <v>2032/11/15</v>
      </c>
      <c r="AS189">
        <f t="shared" si="78"/>
        <v>3.7787000000000002</v>
      </c>
      <c r="AT189">
        <f t="shared" si="79"/>
        <v>0.34629999999999983</v>
      </c>
      <c r="AU189" s="43">
        <f t="shared" si="94"/>
        <v>45976</v>
      </c>
      <c r="AV189" s="43">
        <f t="shared" si="80"/>
        <v>46112</v>
      </c>
      <c r="AW189" s="45">
        <f t="shared" si="95"/>
        <v>1.9504076086956521</v>
      </c>
      <c r="AX189" s="45">
        <f t="shared" si="96"/>
        <v>3.6004076086956522</v>
      </c>
      <c r="AY189" s="47">
        <f t="shared" si="97"/>
        <v>101.46748907821379</v>
      </c>
      <c r="AZ189" s="47">
        <f t="shared" si="98"/>
        <v>112.39529252026166</v>
      </c>
      <c r="BA189" s="43"/>
      <c r="BC189" s="2">
        <v>45964</v>
      </c>
      <c r="BD189" t="str">
        <v>91282CGM</v>
      </c>
      <c r="BE189">
        <v>-0.45979999999999999</v>
      </c>
      <c r="BF189">
        <v>3.7607900000000001</v>
      </c>
      <c r="BG189">
        <v>0.86709999999999998</v>
      </c>
      <c r="BH189">
        <v>112.46875</v>
      </c>
      <c r="BI189">
        <f>VLOOKUP(BD189,工作表1!$K$3:$L$1000,2,FALSE)</f>
        <v>3.5</v>
      </c>
      <c r="BJ189" t="str">
        <f>VLOOKUP(BD189,工作表1!$K$3:$M$1000,3,FALSE)</f>
        <v>2033/2/15</v>
      </c>
      <c r="BK189">
        <f t="shared" si="81"/>
        <v>3.7904</v>
      </c>
      <c r="BL189">
        <f t="shared" si="82"/>
        <v>-0.29039999999999999</v>
      </c>
      <c r="BM189" s="43">
        <f t="shared" si="99"/>
        <v>46068</v>
      </c>
      <c r="BN189" s="43">
        <f t="shared" si="83"/>
        <v>46203</v>
      </c>
      <c r="BO189" s="45">
        <f t="shared" si="100"/>
        <v>0.77038043478260876</v>
      </c>
      <c r="BP189" s="45">
        <f t="shared" si="101"/>
        <v>3.0525722156045267</v>
      </c>
      <c r="BQ189" s="47">
        <f t="shared" si="102"/>
        <v>97.323935635000723</v>
      </c>
      <c r="BR189" s="47">
        <f t="shared" si="103"/>
        <v>111.72699893852771</v>
      </c>
    </row>
    <row r="190" spans="2:70" x14ac:dyDescent="0.25">
      <c r="F190" s="2">
        <v>45967</v>
      </c>
      <c r="G190">
        <v>3.762</v>
      </c>
      <c r="H190" s="43">
        <v>45973</v>
      </c>
      <c r="I190">
        <v>3.8530000000000002</v>
      </c>
      <c r="L190" s="2">
        <v>45964</v>
      </c>
      <c r="M190" t="str">
        <v>91282CNR</v>
      </c>
      <c r="N190">
        <v>0.27960000000000002</v>
      </c>
      <c r="O190">
        <v>3.8921199999999998</v>
      </c>
      <c r="P190">
        <v>0.89370000000000005</v>
      </c>
      <c r="Q190">
        <v>112.671875</v>
      </c>
      <c r="R190">
        <f>VLOOKUP(M190,工作表1!$A$3:$B$1000,2,FALSE)</f>
        <v>4</v>
      </c>
      <c r="S190" t="str">
        <f>VLOOKUP(M190,工作表1!$A$3:$C$1000,3,FALSE)</f>
        <v>2032/7/31</v>
      </c>
      <c r="T190">
        <f t="shared" si="73"/>
        <v>3.7904</v>
      </c>
      <c r="U190">
        <f t="shared" si="71"/>
        <v>0.20960000000000001</v>
      </c>
      <c r="V190" s="43">
        <f t="shared" si="84"/>
        <v>46053</v>
      </c>
      <c r="W190" s="43">
        <f t="shared" si="74"/>
        <v>46022</v>
      </c>
      <c r="X190" s="45">
        <f t="shared" si="85"/>
        <v>1.0434782608695652</v>
      </c>
      <c r="Y190" s="45">
        <f t="shared" si="86"/>
        <v>1.6681357951161404</v>
      </c>
      <c r="Z190" s="47">
        <f t="shared" si="87"/>
        <v>100.64885321650844</v>
      </c>
      <c r="AA190" s="47">
        <f t="shared" si="88"/>
        <v>112.50102791797963</v>
      </c>
      <c r="AB190" s="45">
        <f t="shared" si="89"/>
        <v>3.9018999999999999</v>
      </c>
      <c r="AC190" s="2" t="str">
        <f t="shared" si="75"/>
        <v>TY1</v>
      </c>
      <c r="AD190">
        <f t="shared" si="76"/>
        <v>112.671875</v>
      </c>
      <c r="AE190">
        <f t="shared" si="77"/>
        <v>112.609375</v>
      </c>
      <c r="AF190" s="49">
        <f t="shared" si="104"/>
        <v>6.25E-2</v>
      </c>
      <c r="AG190" s="3">
        <f t="shared" si="90"/>
        <v>112.50102791797963</v>
      </c>
      <c r="AH190">
        <f t="shared" si="91"/>
        <v>112.251960679726</v>
      </c>
      <c r="AI190" s="51">
        <f t="shared" si="92"/>
        <v>0.24906723825363031</v>
      </c>
      <c r="AJ190" s="52">
        <f t="shared" si="93"/>
        <v>0.18656723825363031</v>
      </c>
      <c r="AK190" s="2">
        <v>45964</v>
      </c>
      <c r="AL190" t="str">
        <v>91282CFV</v>
      </c>
      <c r="AM190">
        <v>-1.5611999999999999</v>
      </c>
      <c r="AN190">
        <v>3.9428100000000001</v>
      </c>
      <c r="AO190">
        <v>0.90029999999999999</v>
      </c>
      <c r="AP190">
        <v>112.609375</v>
      </c>
      <c r="AQ190">
        <f>VLOOKUP(AL190,工作表1!$F$3:$G$1000,2,FALSE)</f>
        <v>4.125</v>
      </c>
      <c r="AR190" t="str">
        <f>VLOOKUP(AL190,工作表1!$F$3:$H$1000,3,FALSE)</f>
        <v>2032/11/15</v>
      </c>
      <c r="AS190">
        <f t="shared" si="78"/>
        <v>3.7904</v>
      </c>
      <c r="AT190">
        <f t="shared" si="79"/>
        <v>0.33460000000000001</v>
      </c>
      <c r="AU190" s="43">
        <f t="shared" si="94"/>
        <v>45976</v>
      </c>
      <c r="AV190" s="43">
        <f t="shared" si="80"/>
        <v>46112</v>
      </c>
      <c r="AW190" s="45">
        <f t="shared" si="95"/>
        <v>1.9391983695652173</v>
      </c>
      <c r="AX190" s="45">
        <f t="shared" si="96"/>
        <v>3.6004997394282308</v>
      </c>
      <c r="AY190" s="47">
        <f t="shared" si="97"/>
        <v>101.33557408123585</v>
      </c>
      <c r="AZ190" s="47">
        <f t="shared" si="98"/>
        <v>112.251960679726</v>
      </c>
      <c r="BA190" s="43"/>
      <c r="BC190" s="2">
        <v>45961</v>
      </c>
      <c r="BD190" t="str">
        <v>91282CGM</v>
      </c>
      <c r="BE190">
        <v>0.2374</v>
      </c>
      <c r="BF190">
        <v>3.7351800000000002</v>
      </c>
      <c r="BG190">
        <v>0.86709999999999998</v>
      </c>
      <c r="BH190">
        <v>112.46875</v>
      </c>
      <c r="BI190">
        <f>VLOOKUP(BD190,工作表1!$K$3:$L$1000,2,FALSE)</f>
        <v>3.5</v>
      </c>
      <c r="BJ190" t="str">
        <f>VLOOKUP(BD190,工作表1!$K$3:$M$1000,3,FALSE)</f>
        <v>2033/2/15</v>
      </c>
      <c r="BK190">
        <f t="shared" si="81"/>
        <v>3.7912400000000002</v>
      </c>
      <c r="BL190">
        <f t="shared" si="82"/>
        <v>-0.29124000000000017</v>
      </c>
      <c r="BM190" s="43">
        <f t="shared" si="99"/>
        <v>46068</v>
      </c>
      <c r="BN190" s="43">
        <f t="shared" si="83"/>
        <v>46203</v>
      </c>
      <c r="BO190" s="45">
        <f t="shared" si="100"/>
        <v>0.76086956521739124</v>
      </c>
      <c r="BP190" s="45">
        <f t="shared" si="101"/>
        <v>3.0526503871351993</v>
      </c>
      <c r="BQ190" s="47">
        <f t="shared" si="102"/>
        <v>97.340067504578371</v>
      </c>
      <c r="BR190" s="47">
        <f t="shared" si="103"/>
        <v>111.7440879446262</v>
      </c>
    </row>
    <row r="191" spans="2:70" x14ac:dyDescent="0.25">
      <c r="F191" s="2">
        <v>45966</v>
      </c>
      <c r="G191">
        <v>3.786</v>
      </c>
      <c r="H191" s="43">
        <v>45972</v>
      </c>
      <c r="I191">
        <v>3.8996</v>
      </c>
      <c r="L191" s="2">
        <v>45961</v>
      </c>
      <c r="M191" t="str">
        <v>91282CNR</v>
      </c>
      <c r="N191">
        <v>0.80320000000000003</v>
      </c>
      <c r="O191">
        <v>3.79583</v>
      </c>
      <c r="P191">
        <v>0.89370000000000005</v>
      </c>
      <c r="Q191">
        <v>112.671875</v>
      </c>
      <c r="R191">
        <f>VLOOKUP(M191,工作表1!$A$3:$B$1000,2,FALSE)</f>
        <v>4</v>
      </c>
      <c r="S191" t="str">
        <f>VLOOKUP(M191,工作表1!$A$3:$C$1000,3,FALSE)</f>
        <v>2032/7/31</v>
      </c>
      <c r="T191">
        <f t="shared" si="73"/>
        <v>3.7912400000000002</v>
      </c>
      <c r="U191">
        <f t="shared" si="71"/>
        <v>0.20875999999999983</v>
      </c>
      <c r="V191" s="43">
        <f t="shared" si="84"/>
        <v>46053</v>
      </c>
      <c r="W191" s="43">
        <f t="shared" si="74"/>
        <v>46022</v>
      </c>
      <c r="X191" s="45">
        <f t="shared" si="85"/>
        <v>1.0326086956521738</v>
      </c>
      <c r="Y191" s="45">
        <f t="shared" si="86"/>
        <v>1.6682251340083383</v>
      </c>
      <c r="Z191" s="47">
        <f t="shared" si="87"/>
        <v>100.66564293093263</v>
      </c>
      <c r="AA191" s="47">
        <f t="shared" si="88"/>
        <v>112.51787181268838</v>
      </c>
      <c r="AB191" s="45">
        <f t="shared" si="89"/>
        <v>3.8708</v>
      </c>
      <c r="AC191" s="2" t="str">
        <f t="shared" si="75"/>
        <v>TY1</v>
      </c>
      <c r="AD191">
        <f t="shared" si="76"/>
        <v>112.671875</v>
      </c>
      <c r="AE191">
        <f t="shared" si="77"/>
        <v>112.609375</v>
      </c>
      <c r="AF191" s="49">
        <f t="shared" si="104"/>
        <v>6.25E-2</v>
      </c>
      <c r="AG191" s="3">
        <f t="shared" si="90"/>
        <v>112.51787181268838</v>
      </c>
      <c r="AH191">
        <f t="shared" si="91"/>
        <v>112.26851549957776</v>
      </c>
      <c r="AI191" s="51">
        <f t="shared" si="92"/>
        <v>0.24935631311062423</v>
      </c>
      <c r="AJ191" s="52">
        <f t="shared" si="93"/>
        <v>0.18685631311062423</v>
      </c>
      <c r="AK191" s="2">
        <v>45961</v>
      </c>
      <c r="AL191" t="str">
        <v>91282CFV</v>
      </c>
      <c r="AM191">
        <v>-0.95040000000000002</v>
      </c>
      <c r="AN191">
        <v>3.9049100000000001</v>
      </c>
      <c r="AO191">
        <v>0.90029999999999999</v>
      </c>
      <c r="AP191">
        <v>112.609375</v>
      </c>
      <c r="AQ191">
        <f>VLOOKUP(AL191,工作表1!$F$3:$G$1000,2,FALSE)</f>
        <v>4.125</v>
      </c>
      <c r="AR191" t="str">
        <f>VLOOKUP(AL191,工作表1!$F$3:$H$1000,3,FALSE)</f>
        <v>2032/11/15</v>
      </c>
      <c r="AS191">
        <f t="shared" si="78"/>
        <v>3.7912400000000002</v>
      </c>
      <c r="AT191">
        <f t="shared" si="79"/>
        <v>0.33375999999999983</v>
      </c>
      <c r="AU191" s="43">
        <f t="shared" si="94"/>
        <v>45976</v>
      </c>
      <c r="AV191" s="43">
        <f t="shared" si="80"/>
        <v>46112</v>
      </c>
      <c r="AW191" s="45">
        <f t="shared" si="95"/>
        <v>1.9279891304347827</v>
      </c>
      <c r="AX191" s="45">
        <f t="shared" si="96"/>
        <v>3.6005918701608102</v>
      </c>
      <c r="AY191" s="47">
        <f t="shared" si="97"/>
        <v>101.35200471127138</v>
      </c>
      <c r="AZ191" s="47">
        <f t="shared" si="98"/>
        <v>112.26851549957776</v>
      </c>
      <c r="BA191" s="43"/>
      <c r="BC191" s="2">
        <v>45960</v>
      </c>
      <c r="BD191" t="str">
        <v>91282CGM</v>
      </c>
      <c r="BE191">
        <v>-0.44040000000000001</v>
      </c>
      <c r="BF191">
        <v>3.7539199999999999</v>
      </c>
      <c r="BG191">
        <v>0.86709999999999998</v>
      </c>
      <c r="BH191">
        <v>112.484375</v>
      </c>
      <c r="BI191">
        <f>VLOOKUP(BD191,工作表1!$K$3:$L$1000,2,FALSE)</f>
        <v>3.5</v>
      </c>
      <c r="BJ191" t="str">
        <f>VLOOKUP(BD191,工作表1!$K$3:$M$1000,3,FALSE)</f>
        <v>2033/2/15</v>
      </c>
      <c r="BK191">
        <f t="shared" si="81"/>
        <v>3.7875000000000001</v>
      </c>
      <c r="BL191">
        <f t="shared" si="82"/>
        <v>-0.28750000000000009</v>
      </c>
      <c r="BM191" s="43">
        <f t="shared" si="99"/>
        <v>46068</v>
      </c>
      <c r="BN191" s="43">
        <f t="shared" si="83"/>
        <v>46203</v>
      </c>
      <c r="BO191" s="45">
        <f t="shared" si="100"/>
        <v>0.73233695652173914</v>
      </c>
      <c r="BP191" s="45">
        <f t="shared" si="101"/>
        <v>3.0528849017272188</v>
      </c>
      <c r="BQ191" s="47">
        <f t="shared" si="102"/>
        <v>97.359963988572986</v>
      </c>
      <c r="BR191" s="47">
        <f t="shared" si="103"/>
        <v>111.75766699630945</v>
      </c>
    </row>
    <row r="192" spans="2:70" x14ac:dyDescent="0.25">
      <c r="F192" s="2">
        <v>45965</v>
      </c>
      <c r="G192">
        <v>3.7787000000000002</v>
      </c>
      <c r="H192" s="43">
        <v>45971</v>
      </c>
      <c r="I192">
        <v>3.8996</v>
      </c>
      <c r="L192" s="2">
        <v>45960</v>
      </c>
      <c r="M192" t="str">
        <v>91282CNR</v>
      </c>
      <c r="N192">
        <v>-0.1535</v>
      </c>
      <c r="O192">
        <v>3.9615900000000002</v>
      </c>
      <c r="P192">
        <v>0.89370000000000005</v>
      </c>
      <c r="Q192">
        <v>112.703125</v>
      </c>
      <c r="R192">
        <f>VLOOKUP(M192,工作表1!$A$3:$B$1000,2,FALSE)</f>
        <v>4</v>
      </c>
      <c r="S192" t="str">
        <f>VLOOKUP(M192,工作表1!$A$3:$C$1000,3,FALSE)</f>
        <v>2032/7/31</v>
      </c>
      <c r="T192">
        <f t="shared" si="73"/>
        <v>3.7875000000000001</v>
      </c>
      <c r="U192">
        <f t="shared" si="71"/>
        <v>0.21249999999999991</v>
      </c>
      <c r="V192" s="43">
        <f t="shared" si="84"/>
        <v>46053</v>
      </c>
      <c r="W192" s="43">
        <f t="shared" si="74"/>
        <v>46022</v>
      </c>
      <c r="X192" s="45">
        <f t="shared" si="85"/>
        <v>1</v>
      </c>
      <c r="Y192" s="45">
        <f t="shared" si="86"/>
        <v>1.6684931506849314</v>
      </c>
      <c r="Z192" s="47">
        <f t="shared" si="87"/>
        <v>100.68630691412109</v>
      </c>
      <c r="AA192" s="47">
        <f t="shared" si="88"/>
        <v>112.53400953653004</v>
      </c>
      <c r="AB192" s="45">
        <f t="shared" si="89"/>
        <v>3.8992</v>
      </c>
      <c r="AC192" s="2" t="str">
        <f t="shared" si="75"/>
        <v>TY1</v>
      </c>
      <c r="AD192">
        <f t="shared" si="76"/>
        <v>112.703125</v>
      </c>
      <c r="AE192">
        <f t="shared" si="77"/>
        <v>112.625</v>
      </c>
      <c r="AF192" s="49">
        <f t="shared" si="104"/>
        <v>7.8125E-2</v>
      </c>
      <c r="AG192" s="3">
        <f t="shared" si="90"/>
        <v>112.53400953653004</v>
      </c>
      <c r="AH192">
        <f t="shared" si="91"/>
        <v>112.28486498694382</v>
      </c>
      <c r="AI192" s="51">
        <f t="shared" si="92"/>
        <v>0.24914454958621945</v>
      </c>
      <c r="AJ192" s="52">
        <f t="shared" si="93"/>
        <v>0.17101954958621945</v>
      </c>
      <c r="AK192" s="2">
        <v>45960</v>
      </c>
      <c r="AL192" t="str">
        <v>91282CFV</v>
      </c>
      <c r="AM192">
        <v>-1.6588000000000001</v>
      </c>
      <c r="AN192">
        <v>3.9392399999999999</v>
      </c>
      <c r="AO192">
        <v>0.90029999999999999</v>
      </c>
      <c r="AP192">
        <v>112.625</v>
      </c>
      <c r="AQ192">
        <f>VLOOKUP(AL192,工作表1!$F$3:$G$1000,2,FALSE)</f>
        <v>4.125</v>
      </c>
      <c r="AR192" t="str">
        <f>VLOOKUP(AL192,工作表1!$F$3:$H$1000,3,FALSE)</f>
        <v>2032/11/15</v>
      </c>
      <c r="AS192">
        <f t="shared" si="78"/>
        <v>3.7875000000000001</v>
      </c>
      <c r="AT192">
        <f t="shared" si="79"/>
        <v>0.33749999999999991</v>
      </c>
      <c r="AU192" s="43">
        <f t="shared" si="94"/>
        <v>45976</v>
      </c>
      <c r="AV192" s="43">
        <f t="shared" si="80"/>
        <v>46112</v>
      </c>
      <c r="AW192" s="45">
        <f t="shared" si="95"/>
        <v>1.8943614130434783</v>
      </c>
      <c r="AX192" s="45">
        <f t="shared" si="96"/>
        <v>3.6008682623585466</v>
      </c>
      <c r="AY192" s="47">
        <f t="shared" si="97"/>
        <v>101.37390085413821</v>
      </c>
      <c r="AZ192" s="47">
        <f t="shared" si="98"/>
        <v>112.28486498694382</v>
      </c>
      <c r="BA192" s="43"/>
      <c r="BC192" s="2">
        <v>45959</v>
      </c>
      <c r="BD192" t="str">
        <v>91282CGM</v>
      </c>
      <c r="BE192">
        <v>0.64049999999999996</v>
      </c>
      <c r="BF192">
        <v>3.70804</v>
      </c>
      <c r="BG192">
        <v>0.86709999999999998</v>
      </c>
      <c r="BH192">
        <v>112.671875</v>
      </c>
      <c r="BI192">
        <f>VLOOKUP(BD192,工作表1!$K$3:$L$1000,2,FALSE)</f>
        <v>3.5</v>
      </c>
      <c r="BJ192" t="str">
        <f>VLOOKUP(BD192,工作表1!$K$3:$M$1000,3,FALSE)</f>
        <v>2033/2/15</v>
      </c>
      <c r="BK192">
        <f t="shared" si="81"/>
        <v>3.8062900000000002</v>
      </c>
      <c r="BL192">
        <f t="shared" si="82"/>
        <v>-0.30629000000000017</v>
      </c>
      <c r="BM192" s="43">
        <f t="shared" si="99"/>
        <v>46068</v>
      </c>
      <c r="BN192" s="43">
        <f t="shared" si="83"/>
        <v>46203</v>
      </c>
      <c r="BO192" s="45">
        <f t="shared" si="100"/>
        <v>0.72282608695652173</v>
      </c>
      <c r="BP192" s="45">
        <f t="shared" si="101"/>
        <v>3.0529630732578914</v>
      </c>
      <c r="BQ192" s="47">
        <f t="shared" si="102"/>
        <v>97.548028043313707</v>
      </c>
      <c r="BR192" s="47">
        <f t="shared" si="103"/>
        <v>111.98701492633926</v>
      </c>
    </row>
    <row r="193" spans="6:70" x14ac:dyDescent="0.25">
      <c r="F193" s="2">
        <v>45964</v>
      </c>
      <c r="G193">
        <v>3.7904</v>
      </c>
      <c r="H193" s="43">
        <v>45968</v>
      </c>
      <c r="I193">
        <v>3.8736000000000002</v>
      </c>
      <c r="L193" s="2">
        <v>45959</v>
      </c>
      <c r="M193" t="str">
        <v>91282CNW</v>
      </c>
      <c r="N193">
        <v>-1.2999999999999999E-2</v>
      </c>
      <c r="O193">
        <v>3.9558800000000001</v>
      </c>
      <c r="P193">
        <v>0.88700000000000001</v>
      </c>
      <c r="Q193">
        <v>112.90625</v>
      </c>
      <c r="R193">
        <f>VLOOKUP(M193,工作表1!$A$3:$B$1000,2,FALSE)</f>
        <v>3.875</v>
      </c>
      <c r="S193" t="str">
        <f>VLOOKUP(M193,工作表1!$A$3:$C$1000,3,FALSE)</f>
        <v>2032/8/31</v>
      </c>
      <c r="T193">
        <f t="shared" si="73"/>
        <v>3.8062900000000002</v>
      </c>
      <c r="U193">
        <f t="shared" si="71"/>
        <v>6.8709999999999827E-2</v>
      </c>
      <c r="V193" s="43">
        <f t="shared" si="84"/>
        <v>46081</v>
      </c>
      <c r="W193" s="43">
        <f t="shared" si="74"/>
        <v>46022</v>
      </c>
      <c r="X193" s="45">
        <f t="shared" si="85"/>
        <v>0.64226519337016574</v>
      </c>
      <c r="Y193" s="45">
        <f t="shared" si="86"/>
        <v>1.3004843714523575</v>
      </c>
      <c r="Z193" s="47">
        <f t="shared" si="87"/>
        <v>100.09759219555296</v>
      </c>
      <c r="AA193" s="47">
        <f t="shared" si="88"/>
        <v>112.72185563153602</v>
      </c>
      <c r="AB193" s="45">
        <f t="shared" si="89"/>
        <v>3.8837000000000002</v>
      </c>
      <c r="AC193" s="2" t="str">
        <f t="shared" si="75"/>
        <v>TY1</v>
      </c>
      <c r="AD193">
        <f t="shared" si="76"/>
        <v>112.90625</v>
      </c>
      <c r="AE193">
        <f t="shared" si="77"/>
        <v>112.8125</v>
      </c>
      <c r="AF193" s="49">
        <f t="shared" si="104"/>
        <v>9.375E-2</v>
      </c>
      <c r="AG193" s="3">
        <f t="shared" si="90"/>
        <v>112.72185563153602</v>
      </c>
      <c r="AH193">
        <f t="shared" si="91"/>
        <v>112.5006534807645</v>
      </c>
      <c r="AI193" s="51">
        <f t="shared" si="92"/>
        <v>0.22120215077151784</v>
      </c>
      <c r="AJ193" s="52">
        <f t="shared" si="93"/>
        <v>0.12745215077151784</v>
      </c>
      <c r="AK193" s="2">
        <v>45959</v>
      </c>
      <c r="AL193" t="str">
        <v>91282CFV</v>
      </c>
      <c r="AM193">
        <v>-0.81730000000000003</v>
      </c>
      <c r="AN193">
        <v>3.88863</v>
      </c>
      <c r="AO193">
        <v>0.90029999999999999</v>
      </c>
      <c r="AP193">
        <v>112.8125</v>
      </c>
      <c r="AQ193">
        <f>VLOOKUP(AL193,工作表1!$F$3:$G$1000,2,FALSE)</f>
        <v>4.125</v>
      </c>
      <c r="AR193" t="str">
        <f>VLOOKUP(AL193,工作表1!$F$3:$H$1000,3,FALSE)</f>
        <v>2032/11/15</v>
      </c>
      <c r="AS193">
        <f t="shared" si="78"/>
        <v>3.8062900000000002</v>
      </c>
      <c r="AT193">
        <f t="shared" si="79"/>
        <v>0.31870999999999983</v>
      </c>
      <c r="AU193" s="43">
        <f t="shared" si="94"/>
        <v>45976</v>
      </c>
      <c r="AV193" s="43">
        <f t="shared" si="80"/>
        <v>46112</v>
      </c>
      <c r="AW193" s="45">
        <f t="shared" si="95"/>
        <v>1.8831521739130435</v>
      </c>
      <c r="AX193" s="45">
        <f t="shared" si="96"/>
        <v>3.6009603930911256</v>
      </c>
      <c r="AY193" s="47">
        <f t="shared" si="97"/>
        <v>101.56212139418128</v>
      </c>
      <c r="AZ193" s="47">
        <f t="shared" si="98"/>
        <v>112.5006534807645</v>
      </c>
      <c r="BA193" s="43"/>
      <c r="BC193" s="2">
        <v>45958</v>
      </c>
      <c r="BD193" t="str">
        <v>91282CGM</v>
      </c>
      <c r="BE193">
        <v>-1.5127999999999999</v>
      </c>
      <c r="BF193">
        <v>3.6904699999999999</v>
      </c>
      <c r="BG193">
        <v>0.86709999999999998</v>
      </c>
      <c r="BH193">
        <v>113.25</v>
      </c>
      <c r="BI193">
        <f>VLOOKUP(BD193,工作表1!$K$3:$L$1000,2,FALSE)</f>
        <v>3.5</v>
      </c>
      <c r="BJ193" t="str">
        <f>VLOOKUP(BD193,工作表1!$K$3:$M$1000,3,FALSE)</f>
        <v>2033/2/15</v>
      </c>
      <c r="BK193">
        <f t="shared" si="81"/>
        <v>3.7439</v>
      </c>
      <c r="BL193">
        <f t="shared" si="82"/>
        <v>-0.24390000000000001</v>
      </c>
      <c r="BM193" s="43">
        <f t="shared" si="99"/>
        <v>46068</v>
      </c>
      <c r="BN193" s="43">
        <f t="shared" si="83"/>
        <v>46203</v>
      </c>
      <c r="BO193" s="45">
        <f t="shared" si="100"/>
        <v>0.71331521739130432</v>
      </c>
      <c r="BP193" s="45">
        <f t="shared" si="101"/>
        <v>3.0530412447885644</v>
      </c>
      <c r="BQ193" s="47">
        <f t="shared" si="102"/>
        <v>98.048211931239834</v>
      </c>
      <c r="BR193" s="47">
        <f t="shared" si="103"/>
        <v>112.51298633932872</v>
      </c>
    </row>
    <row r="194" spans="6:70" x14ac:dyDescent="0.25">
      <c r="F194" s="2">
        <v>45961</v>
      </c>
      <c r="G194">
        <v>3.7912400000000002</v>
      </c>
      <c r="H194" s="43">
        <v>45967</v>
      </c>
      <c r="I194">
        <v>3.8683999999999998</v>
      </c>
      <c r="L194" s="2">
        <v>45958</v>
      </c>
      <c r="M194" t="str">
        <v>91282CNW</v>
      </c>
      <c r="N194">
        <v>-0.24779999999999999</v>
      </c>
      <c r="O194">
        <v>3.92869</v>
      </c>
      <c r="P194">
        <v>0.88700000000000001</v>
      </c>
      <c r="Q194">
        <v>113.46875</v>
      </c>
      <c r="R194">
        <f>VLOOKUP(M194,工作表1!$A$3:$B$1000,2,FALSE)</f>
        <v>3.875</v>
      </c>
      <c r="S194" t="str">
        <f>VLOOKUP(M194,工作表1!$A$3:$C$1000,3,FALSE)</f>
        <v>2032/8/31</v>
      </c>
      <c r="T194">
        <f t="shared" si="73"/>
        <v>3.7439</v>
      </c>
      <c r="U194">
        <f t="shared" si="71"/>
        <v>0.13109999999999999</v>
      </c>
      <c r="V194" s="43">
        <f t="shared" si="84"/>
        <v>46081</v>
      </c>
      <c r="W194" s="43">
        <f t="shared" si="74"/>
        <v>46022</v>
      </c>
      <c r="X194" s="45">
        <f t="shared" si="85"/>
        <v>0.63156077348066297</v>
      </c>
      <c r="Y194" s="45">
        <f t="shared" si="86"/>
        <v>1.3003963899190192</v>
      </c>
      <c r="Z194" s="47">
        <f t="shared" si="87"/>
        <v>100.59755139299322</v>
      </c>
      <c r="AA194" s="47">
        <f t="shared" si="88"/>
        <v>113.27113796217056</v>
      </c>
      <c r="AB194" s="45">
        <f t="shared" si="89"/>
        <v>3.7736999999999998</v>
      </c>
      <c r="AC194" s="2" t="str">
        <f t="shared" si="75"/>
        <v>TY1</v>
      </c>
      <c r="AD194">
        <f t="shared" si="76"/>
        <v>113.46875</v>
      </c>
      <c r="AE194">
        <f t="shared" si="77"/>
        <v>113.375</v>
      </c>
      <c r="AF194" s="49">
        <f t="shared" si="104"/>
        <v>9.375E-2</v>
      </c>
      <c r="AG194" s="3">
        <f t="shared" si="90"/>
        <v>113.27113796217056</v>
      </c>
      <c r="AH194">
        <f t="shared" si="91"/>
        <v>113.02459116988067</v>
      </c>
      <c r="AI194" s="51">
        <f t="shared" si="92"/>
        <v>0.24654679228989096</v>
      </c>
      <c r="AJ194" s="52">
        <f t="shared" si="93"/>
        <v>0.15279679228989096</v>
      </c>
      <c r="AK194" s="2">
        <v>45958</v>
      </c>
      <c r="AL194" t="str">
        <v>91282CFV</v>
      </c>
      <c r="AM194">
        <v>-2.1779999999999999</v>
      </c>
      <c r="AN194">
        <v>3.8848699999999998</v>
      </c>
      <c r="AO194">
        <v>0.90029999999999999</v>
      </c>
      <c r="AP194">
        <v>113.375</v>
      </c>
      <c r="AQ194">
        <f>VLOOKUP(AL194,工作表1!$F$3:$G$1000,2,FALSE)</f>
        <v>4.125</v>
      </c>
      <c r="AR194" t="str">
        <f>VLOOKUP(AL194,工作表1!$F$3:$H$1000,3,FALSE)</f>
        <v>2032/11/15</v>
      </c>
      <c r="AS194">
        <f t="shared" si="78"/>
        <v>3.7439</v>
      </c>
      <c r="AT194">
        <f t="shared" si="79"/>
        <v>0.38109999999999999</v>
      </c>
      <c r="AU194" s="43">
        <f t="shared" si="94"/>
        <v>45976</v>
      </c>
      <c r="AV194" s="43">
        <f t="shared" si="80"/>
        <v>46112</v>
      </c>
      <c r="AW194" s="45">
        <f t="shared" si="95"/>
        <v>1.8719429347826089</v>
      </c>
      <c r="AX194" s="45">
        <f t="shared" si="96"/>
        <v>3.6010525238237046</v>
      </c>
      <c r="AY194" s="47">
        <f t="shared" si="97"/>
        <v>102.06216576586</v>
      </c>
      <c r="AZ194" s="47">
        <f t="shared" si="98"/>
        <v>113.02459116988067</v>
      </c>
      <c r="BA194" s="43"/>
      <c r="BC194" s="2">
        <v>45957</v>
      </c>
      <c r="BD194" t="str">
        <v>91282CGM</v>
      </c>
      <c r="BE194">
        <v>-1.6504000000000001</v>
      </c>
      <c r="BF194">
        <v>3.7047400000000001</v>
      </c>
      <c r="BG194">
        <v>0.86709999999999998</v>
      </c>
      <c r="BH194">
        <v>113.1875</v>
      </c>
      <c r="BI194">
        <f>VLOOKUP(BD194,工作表1!$K$3:$L$1000,2,FALSE)</f>
        <v>3.5</v>
      </c>
      <c r="BJ194" t="str">
        <f>VLOOKUP(BD194,工作表1!$K$3:$M$1000,3,FALSE)</f>
        <v>2033/2/15</v>
      </c>
      <c r="BK194">
        <f t="shared" si="81"/>
        <v>3.7510699999999999</v>
      </c>
      <c r="BL194">
        <f t="shared" si="82"/>
        <v>-0.2510699999999999</v>
      </c>
      <c r="BM194" s="43">
        <f t="shared" si="99"/>
        <v>46068</v>
      </c>
      <c r="BN194" s="43">
        <f t="shared" si="83"/>
        <v>46203</v>
      </c>
      <c r="BO194" s="45">
        <f t="shared" si="100"/>
        <v>0.70380434782608692</v>
      </c>
      <c r="BP194" s="45">
        <f t="shared" si="101"/>
        <v>3.0531194163192374</v>
      </c>
      <c r="BQ194" s="47">
        <f t="shared" si="102"/>
        <v>97.965840766299095</v>
      </c>
      <c r="BR194" s="47">
        <f t="shared" si="103"/>
        <v>112.42131016895576</v>
      </c>
    </row>
    <row r="195" spans="6:70" x14ac:dyDescent="0.25">
      <c r="F195" s="2">
        <v>45960</v>
      </c>
      <c r="G195">
        <v>3.7875000000000001</v>
      </c>
      <c r="H195" s="43">
        <v>45966</v>
      </c>
      <c r="I195">
        <v>3.9487000000000001</v>
      </c>
      <c r="L195" s="2">
        <v>45957</v>
      </c>
      <c r="M195" t="str">
        <v>91282CNW</v>
      </c>
      <c r="N195">
        <v>-0.32750000000000001</v>
      </c>
      <c r="O195">
        <v>3.95845</v>
      </c>
      <c r="P195">
        <v>0.88700000000000001</v>
      </c>
      <c r="Q195">
        <v>113.421875</v>
      </c>
      <c r="R195">
        <f>VLOOKUP(M195,工作表1!$A$3:$B$1000,2,FALSE)</f>
        <v>3.875</v>
      </c>
      <c r="S195" t="str">
        <f>VLOOKUP(M195,工作表1!$A$3:$C$1000,3,FALSE)</f>
        <v>2032/8/31</v>
      </c>
      <c r="T195">
        <f t="shared" si="73"/>
        <v>3.7510699999999999</v>
      </c>
      <c r="U195">
        <f t="shared" si="71"/>
        <v>0.1239300000000001</v>
      </c>
      <c r="V195" s="43">
        <f t="shared" si="84"/>
        <v>46081</v>
      </c>
      <c r="W195" s="43">
        <f t="shared" si="74"/>
        <v>46022</v>
      </c>
      <c r="X195" s="45">
        <f t="shared" si="85"/>
        <v>0.6208563535911602</v>
      </c>
      <c r="Y195" s="45">
        <f t="shared" si="86"/>
        <v>1.3003084083856806</v>
      </c>
      <c r="Z195" s="47">
        <f t="shared" si="87"/>
        <v>100.52835521964063</v>
      </c>
      <c r="AA195" s="47">
        <f t="shared" si="88"/>
        <v>113.19230782416727</v>
      </c>
      <c r="AB195" s="45">
        <f t="shared" si="89"/>
        <v>3.7738</v>
      </c>
      <c r="AC195" s="2" t="str">
        <f t="shared" si="75"/>
        <v>TY1</v>
      </c>
      <c r="AD195">
        <f t="shared" si="76"/>
        <v>113.421875</v>
      </c>
      <c r="AE195">
        <f t="shared" si="77"/>
        <v>113.3125</v>
      </c>
      <c r="AF195" s="49">
        <f t="shared" si="104"/>
        <v>0.109375</v>
      </c>
      <c r="AG195" s="3">
        <f t="shared" si="90"/>
        <v>113.19230782416727</v>
      </c>
      <c r="AH195">
        <f t="shared" si="91"/>
        <v>112.94974478988169</v>
      </c>
      <c r="AI195" s="51">
        <f t="shared" si="92"/>
        <v>0.24256303428558113</v>
      </c>
      <c r="AJ195" s="52">
        <f t="shared" si="93"/>
        <v>0.13318803428558113</v>
      </c>
      <c r="AK195" s="2">
        <v>45957</v>
      </c>
      <c r="AL195" t="str">
        <v>91282CFV</v>
      </c>
      <c r="AM195">
        <v>-1.7952999999999999</v>
      </c>
      <c r="AN195">
        <v>3.8655499999999998</v>
      </c>
      <c r="AO195">
        <v>0.90029999999999999</v>
      </c>
      <c r="AP195">
        <v>113.3125</v>
      </c>
      <c r="AQ195">
        <f>VLOOKUP(AL195,工作表1!$F$3:$G$1000,2,FALSE)</f>
        <v>4.125</v>
      </c>
      <c r="AR195" t="str">
        <f>VLOOKUP(AL195,工作表1!$F$3:$H$1000,3,FALSE)</f>
        <v>2032/11/15</v>
      </c>
      <c r="AS195">
        <f t="shared" si="78"/>
        <v>3.7510699999999999</v>
      </c>
      <c r="AT195">
        <f t="shared" si="79"/>
        <v>0.3739300000000001</v>
      </c>
      <c r="AU195" s="43">
        <f t="shared" si="94"/>
        <v>45976</v>
      </c>
      <c r="AV195" s="43">
        <f t="shared" si="80"/>
        <v>46112</v>
      </c>
      <c r="AW195" s="45">
        <f t="shared" si="95"/>
        <v>1.8607336956521738</v>
      </c>
      <c r="AX195" s="45">
        <f t="shared" si="96"/>
        <v>3.6011446545562835</v>
      </c>
      <c r="AY195" s="47">
        <f t="shared" si="97"/>
        <v>101.99371522900323</v>
      </c>
      <c r="AZ195" s="47">
        <f t="shared" si="98"/>
        <v>112.94974478988169</v>
      </c>
      <c r="BA195" s="43"/>
      <c r="BC195" s="2">
        <v>45954</v>
      </c>
      <c r="BD195" t="str">
        <v>91282CGM</v>
      </c>
      <c r="BE195">
        <v>-1.8393999999999999</v>
      </c>
      <c r="BF195">
        <v>3.69679</v>
      </c>
      <c r="BG195">
        <v>0.86709999999999998</v>
      </c>
      <c r="BH195">
        <v>113.21875</v>
      </c>
      <c r="BI195">
        <f>VLOOKUP(BD195,工作表1!$K$3:$L$1000,2,FALSE)</f>
        <v>3.5</v>
      </c>
      <c r="BJ195" t="str">
        <f>VLOOKUP(BD195,工作表1!$K$3:$M$1000,3,FALSE)</f>
        <v>2033/2/15</v>
      </c>
      <c r="BK195">
        <f t="shared" si="81"/>
        <v>3.7524000000000002</v>
      </c>
      <c r="BL195">
        <f t="shared" si="82"/>
        <v>-0.25240000000000018</v>
      </c>
      <c r="BM195" s="43">
        <f t="shared" si="99"/>
        <v>46068</v>
      </c>
      <c r="BN195" s="43">
        <f t="shared" si="83"/>
        <v>46203</v>
      </c>
      <c r="BO195" s="45">
        <f t="shared" si="100"/>
        <v>0.69429347826086951</v>
      </c>
      <c r="BP195" s="45">
        <f t="shared" si="101"/>
        <v>3.0531975878499109</v>
      </c>
      <c r="BQ195" s="47">
        <f t="shared" si="102"/>
        <v>97.997257655994559</v>
      </c>
      <c r="BR195" s="47">
        <f t="shared" si="103"/>
        <v>112.45630591797257</v>
      </c>
    </row>
    <row r="196" spans="6:70" x14ac:dyDescent="0.25">
      <c r="F196" s="2">
        <v>45959</v>
      </c>
      <c r="G196">
        <v>3.8062900000000002</v>
      </c>
      <c r="H196" s="43">
        <v>45965</v>
      </c>
      <c r="I196">
        <v>3.8761000000000001</v>
      </c>
      <c r="L196" s="2">
        <v>45954</v>
      </c>
      <c r="M196" t="str">
        <v>91282CNW</v>
      </c>
      <c r="N196">
        <v>0.2472</v>
      </c>
      <c r="O196">
        <v>3.8600300000000001</v>
      </c>
      <c r="P196">
        <v>0.88700000000000001</v>
      </c>
      <c r="Q196">
        <v>113.4375</v>
      </c>
      <c r="R196">
        <f>VLOOKUP(M196,工作表1!$A$3:$B$1000,2,FALSE)</f>
        <v>3.875</v>
      </c>
      <c r="S196" t="str">
        <f>VLOOKUP(M196,工作表1!$A$3:$C$1000,3,FALSE)</f>
        <v>2032/8/31</v>
      </c>
      <c r="T196">
        <f t="shared" si="73"/>
        <v>3.7524000000000002</v>
      </c>
      <c r="U196">
        <f t="shared" ref="U196:U259" si="105">R196-T196</f>
        <v>0.12259999999999982</v>
      </c>
      <c r="V196" s="43">
        <f t="shared" si="84"/>
        <v>46081</v>
      </c>
      <c r="W196" s="43">
        <f t="shared" si="74"/>
        <v>46022</v>
      </c>
      <c r="X196" s="45">
        <f t="shared" si="85"/>
        <v>0.61015193370165743</v>
      </c>
      <c r="Y196" s="45">
        <f t="shared" si="86"/>
        <v>1.3002204268523423</v>
      </c>
      <c r="Z196" s="47">
        <f t="shared" si="87"/>
        <v>100.56063000743622</v>
      </c>
      <c r="AA196" s="47">
        <f t="shared" si="88"/>
        <v>113.22673174483036</v>
      </c>
      <c r="AB196" s="45">
        <f t="shared" si="89"/>
        <v>3.7867000000000002</v>
      </c>
      <c r="AC196" s="2" t="str">
        <f t="shared" si="75"/>
        <v>TY1</v>
      </c>
      <c r="AD196">
        <f t="shared" si="76"/>
        <v>113.4375</v>
      </c>
      <c r="AE196">
        <f t="shared" si="77"/>
        <v>113.34375</v>
      </c>
      <c r="AF196" s="49">
        <f t="shared" si="104"/>
        <v>9.375E-2</v>
      </c>
      <c r="AG196" s="3">
        <f t="shared" si="90"/>
        <v>113.22673174483036</v>
      </c>
      <c r="AH196">
        <f t="shared" si="91"/>
        <v>112.98313158256403</v>
      </c>
      <c r="AI196" s="51">
        <f t="shared" si="92"/>
        <v>0.24360016226633263</v>
      </c>
      <c r="AJ196" s="52">
        <f t="shared" si="93"/>
        <v>0.14985016226633263</v>
      </c>
      <c r="AK196" s="2">
        <v>45954</v>
      </c>
      <c r="AL196" t="str">
        <v>91282CFV</v>
      </c>
      <c r="AM196">
        <v>-1.8932</v>
      </c>
      <c r="AN196">
        <v>3.8578600000000001</v>
      </c>
      <c r="AO196">
        <v>0.90029999999999999</v>
      </c>
      <c r="AP196">
        <v>113.34375</v>
      </c>
      <c r="AQ196">
        <f>VLOOKUP(AL196,工作表1!$F$3:$G$1000,2,FALSE)</f>
        <v>4.125</v>
      </c>
      <c r="AR196" t="str">
        <f>VLOOKUP(AL196,工作表1!$F$3:$H$1000,3,FALSE)</f>
        <v>2032/11/15</v>
      </c>
      <c r="AS196">
        <f t="shared" si="78"/>
        <v>3.7524000000000002</v>
      </c>
      <c r="AT196">
        <f t="shared" si="79"/>
        <v>0.37259999999999982</v>
      </c>
      <c r="AU196" s="43">
        <f t="shared" si="94"/>
        <v>45976</v>
      </c>
      <c r="AV196" s="43">
        <f t="shared" si="80"/>
        <v>46112</v>
      </c>
      <c r="AW196" s="45">
        <f t="shared" si="95"/>
        <v>1.849524456521739</v>
      </c>
      <c r="AX196" s="45">
        <f t="shared" si="96"/>
        <v>3.6012367852888625</v>
      </c>
      <c r="AY196" s="47">
        <f t="shared" si="97"/>
        <v>102.02518162862258</v>
      </c>
      <c r="AZ196" s="47">
        <f t="shared" si="98"/>
        <v>112.98313158256403</v>
      </c>
      <c r="BA196" s="43"/>
      <c r="BC196" s="2">
        <v>45953</v>
      </c>
      <c r="BD196" t="str">
        <v>91282CGM</v>
      </c>
      <c r="BE196">
        <v>-1.9116</v>
      </c>
      <c r="BF196">
        <v>3.7076899999999999</v>
      </c>
      <c r="BG196">
        <v>0.86709999999999998</v>
      </c>
      <c r="BH196">
        <v>113.265625</v>
      </c>
      <c r="BI196">
        <f>VLOOKUP(BD196,工作表1!$K$3:$L$1000,2,FALSE)</f>
        <v>3.5</v>
      </c>
      <c r="BJ196" t="str">
        <f>VLOOKUP(BD196,工作表1!$K$3:$M$1000,3,FALSE)</f>
        <v>2033/2/15</v>
      </c>
      <c r="BK196">
        <f t="shared" si="81"/>
        <v>3.7654000000000001</v>
      </c>
      <c r="BL196">
        <f t="shared" si="82"/>
        <v>-0.26540000000000008</v>
      </c>
      <c r="BM196" s="43">
        <f t="shared" si="99"/>
        <v>46068</v>
      </c>
      <c r="BN196" s="43">
        <f t="shared" si="83"/>
        <v>46203</v>
      </c>
      <c r="BO196" s="45">
        <f t="shared" si="100"/>
        <v>0.66576086956521741</v>
      </c>
      <c r="BP196" s="45">
        <f t="shared" si="101"/>
        <v>3.0534321024419295</v>
      </c>
      <c r="BQ196" s="47">
        <f t="shared" si="102"/>
        <v>98.048449548242687</v>
      </c>
      <c r="BR196" s="47">
        <f t="shared" si="103"/>
        <v>112.51887299798545</v>
      </c>
    </row>
    <row r="197" spans="6:70" x14ac:dyDescent="0.25">
      <c r="F197" s="2">
        <v>45958</v>
      </c>
      <c r="G197">
        <v>3.7439</v>
      </c>
      <c r="H197" s="43">
        <v>45964</v>
      </c>
      <c r="I197">
        <v>3.9018999999999999</v>
      </c>
      <c r="L197" s="2">
        <v>45953</v>
      </c>
      <c r="M197" t="str">
        <v>91282CNW</v>
      </c>
      <c r="N197">
        <v>-5.0500000000000003E-2</v>
      </c>
      <c r="O197">
        <v>3.9121299999999999</v>
      </c>
      <c r="P197">
        <v>0.88700000000000001</v>
      </c>
      <c r="Q197">
        <v>113.484375</v>
      </c>
      <c r="R197">
        <f>VLOOKUP(M197,工作表1!$A$3:$B$1000,2,FALSE)</f>
        <v>3.875</v>
      </c>
      <c r="S197" t="str">
        <f>VLOOKUP(M197,工作表1!$A$3:$C$1000,3,FALSE)</f>
        <v>2032/8/31</v>
      </c>
      <c r="T197">
        <f t="shared" ref="T197:T260" si="106">INDEX($G:$G,MATCH(L197,$F:$F,0))</f>
        <v>3.7654000000000001</v>
      </c>
      <c r="U197">
        <f t="shared" si="105"/>
        <v>0.10959999999999992</v>
      </c>
      <c r="V197" s="43">
        <f t="shared" si="84"/>
        <v>46081</v>
      </c>
      <c r="W197" s="43">
        <f t="shared" ref="W197:W260" si="107">IF(WEEKDAY(DATE(YEAR(L197),(INT(MONTH(L197)/3)+1)*3+1,1)-1,2)=7,DATE(YEAR(L197),(INT(MONTH(L197)/3)+1)*3+1,1)-1-2,IF(WEEKDAY(DATE(YEAR(L197),(INT(MONTH(L197)/3)+1)*3+1,1)-1,2)=6,DATE(YEAR(L197),(INT(MONTH(L197)/3)+1)*3+1,1)-1-1,DATE(YEAR(L197),(INT(MONTH(L197)/3)+1)*3+1,1)-1))</f>
        <v>46022</v>
      </c>
      <c r="X197" s="45">
        <f t="shared" si="85"/>
        <v>0.57803867403314924</v>
      </c>
      <c r="Y197" s="45">
        <f t="shared" si="86"/>
        <v>1.2999564822523273</v>
      </c>
      <c r="Z197" s="47">
        <f t="shared" si="87"/>
        <v>100.61280781545848</v>
      </c>
      <c r="AA197" s="47">
        <f t="shared" si="88"/>
        <v>113.28163785502451</v>
      </c>
      <c r="AB197" s="45">
        <f t="shared" si="89"/>
        <v>3.7867999999999999</v>
      </c>
      <c r="AC197" s="2" t="str">
        <f t="shared" ref="AC197:AC260" si="108">IF(MOD(MONTH(L197),3)=0,"TY2","TY1")</f>
        <v>TY1</v>
      </c>
      <c r="AD197">
        <f t="shared" ref="AD197:AD260" si="109">IF(AC197="TY1",Q197,AP197)</f>
        <v>113.484375</v>
      </c>
      <c r="AE197">
        <f t="shared" ref="AE197:AE260" si="110">IF(AC197="TY1",AP197,BH197)</f>
        <v>113.390625</v>
      </c>
      <c r="AF197" s="49">
        <f t="shared" si="104"/>
        <v>9.375E-2</v>
      </c>
      <c r="AG197" s="3">
        <f t="shared" si="90"/>
        <v>113.28163785502451</v>
      </c>
      <c r="AH197">
        <f t="shared" si="91"/>
        <v>113.05984408856182</v>
      </c>
      <c r="AI197" s="51">
        <f t="shared" si="92"/>
        <v>0.22179376646269588</v>
      </c>
      <c r="AJ197" s="52">
        <f t="shared" si="93"/>
        <v>0.12804376646269588</v>
      </c>
      <c r="AK197" s="2">
        <v>45953</v>
      </c>
      <c r="AL197" t="str">
        <v>91282CFV</v>
      </c>
      <c r="AM197">
        <v>-1.5448999999999999</v>
      </c>
      <c r="AN197">
        <v>3.8471899999999999</v>
      </c>
      <c r="AO197">
        <v>0.90029999999999999</v>
      </c>
      <c r="AP197">
        <v>113.390625</v>
      </c>
      <c r="AQ197">
        <f>VLOOKUP(AL197,工作表1!$F$3:$G$1000,2,FALSE)</f>
        <v>4.125</v>
      </c>
      <c r="AR197" t="str">
        <f>VLOOKUP(AL197,工作表1!$F$3:$H$1000,3,FALSE)</f>
        <v>2032/11/15</v>
      </c>
      <c r="AS197">
        <f t="shared" ref="AS197:AS260" si="111">INDEX($G:$G,MATCH(AK197,$F:$F,0))</f>
        <v>3.7654000000000001</v>
      </c>
      <c r="AT197">
        <f t="shared" ref="AT197:AT260" si="112">AQ197-AS197</f>
        <v>0.35959999999999992</v>
      </c>
      <c r="AU197" s="43">
        <f t="shared" si="94"/>
        <v>45976</v>
      </c>
      <c r="AV197" s="43">
        <f t="shared" ref="AV197:AV260" si="113">IF(WEEKDAY(DATE(YEAR(AK197),(INT(MONTH(AK197)/3)+1)*3+4,1)-1,2)=7,DATE(YEAR(AK197),(INT(MONTH(AK197)/3)+1)*3+4,1)-1-2,IF(WEEKDAY(DATE(YEAR(AK197),(INT(MONTH(AK197)/3)+1)*3+4,1)-1,2)=6,DATE(YEAR(AK197),(INT(MONTH(AK197)/3)+1)*3+4,1)-1-1,DATE(YEAR(AK197),(INT(MONTH(AK197)/3)+1)*3+4,1)-1))</f>
        <v>46112</v>
      </c>
      <c r="AW197" s="45">
        <f t="shared" si="95"/>
        <v>1.8158967391304348</v>
      </c>
      <c r="AX197" s="45">
        <f t="shared" si="96"/>
        <v>3.6015131774865994</v>
      </c>
      <c r="AY197" s="47">
        <f t="shared" si="97"/>
        <v>102.09447198605244</v>
      </c>
      <c r="AZ197" s="47">
        <f t="shared" si="98"/>
        <v>113.05984408856182</v>
      </c>
      <c r="BA197" s="43"/>
      <c r="BC197" s="2">
        <v>45952</v>
      </c>
      <c r="BD197" t="str">
        <v>91282CGM</v>
      </c>
      <c r="BE197">
        <v>-1.5740000000000001</v>
      </c>
      <c r="BF197">
        <v>3.6813500000000001</v>
      </c>
      <c r="BG197">
        <v>0.86709999999999998</v>
      </c>
      <c r="BH197">
        <v>113.578125</v>
      </c>
      <c r="BI197">
        <f>VLOOKUP(BD197,工作表1!$K$3:$L$1000,2,FALSE)</f>
        <v>3.5</v>
      </c>
      <c r="BJ197" t="str">
        <f>VLOOKUP(BD197,工作表1!$K$3:$M$1000,3,FALSE)</f>
        <v>2033/2/15</v>
      </c>
      <c r="BK197">
        <f t="shared" ref="BK197:BK260" si="114">INDEX($G:$G,MATCH(BC197,$F:$F,0))</f>
        <v>3.7738100000000001</v>
      </c>
      <c r="BL197">
        <f t="shared" ref="BL197:BL260" si="115">BI197-BK197</f>
        <v>-0.27381000000000011</v>
      </c>
      <c r="BM197" s="43">
        <f t="shared" si="99"/>
        <v>46068</v>
      </c>
      <c r="BN197" s="43">
        <f t="shared" ref="BN197:BN260" si="116">IF(WEEKDAY(DATE(YEAR(BC197),(INT(MONTH(BC197)/3)+1)*3+7,1)-1,2)=7,DATE(YEAR(BC197),(INT(MONTH(BC197)/3)+1)*3+7,1)-1-2,IF(WEEKDAY(DATE(YEAR(BC197),(INT(MONTH(BC197)/3)+1)*3+7,1)-1,2)=6,DATE(YEAR(BC197),(INT(MONTH(BC197)/3)+1)*3+7,1)-1-1,DATE(YEAR(BC197),(INT(MONTH(BC197)/3)+1)*3+7,1)-1))</f>
        <v>46203</v>
      </c>
      <c r="BO197" s="45">
        <f t="shared" si="100"/>
        <v>0.65625</v>
      </c>
      <c r="BP197" s="45">
        <f t="shared" si="101"/>
        <v>3.0535102739726026</v>
      </c>
      <c r="BQ197" s="47">
        <f t="shared" si="102"/>
        <v>98.330030456561261</v>
      </c>
      <c r="BR197" s="47">
        <f t="shared" si="103"/>
        <v>112.84810847554928</v>
      </c>
    </row>
    <row r="198" spans="6:70" x14ac:dyDescent="0.25">
      <c r="F198" s="2">
        <v>45957</v>
      </c>
      <c r="G198">
        <v>3.7510699999999999</v>
      </c>
      <c r="H198" s="43">
        <v>45961</v>
      </c>
      <c r="I198">
        <v>3.8708</v>
      </c>
      <c r="L198" s="2">
        <v>45952</v>
      </c>
      <c r="M198" t="str">
        <v>91282CNW</v>
      </c>
      <c r="N198">
        <v>0.30320000000000003</v>
      </c>
      <c r="O198">
        <v>3.8790399999999998</v>
      </c>
      <c r="P198">
        <v>0.88700000000000001</v>
      </c>
      <c r="Q198">
        <v>113.796875</v>
      </c>
      <c r="R198">
        <f>VLOOKUP(M198,工作表1!$A$3:$B$1000,2,FALSE)</f>
        <v>3.875</v>
      </c>
      <c r="S198" t="str">
        <f>VLOOKUP(M198,工作表1!$A$3:$C$1000,3,FALSE)</f>
        <v>2032/8/31</v>
      </c>
      <c r="T198">
        <f t="shared" si="106"/>
        <v>3.7738100000000001</v>
      </c>
      <c r="U198">
        <f t="shared" si="105"/>
        <v>0.10118999999999989</v>
      </c>
      <c r="V198" s="43">
        <f t="shared" ref="V198:V261" si="117">COUPNCD(L197,S198,2,0)</f>
        <v>46081</v>
      </c>
      <c r="W198" s="43">
        <f t="shared" si="107"/>
        <v>46022</v>
      </c>
      <c r="X198" s="45">
        <f t="shared" ref="X198:X261" si="118">COUPDAYBS(L197,S198,2,1)/COUPDAYS(L197,S198,2,1)*R198/2</f>
        <v>0.56733425414364635</v>
      </c>
      <c r="Y198" s="45">
        <f t="shared" ref="Y198:Y261" si="119">(W198-L197)/365*R198+X198</f>
        <v>1.299868500718989</v>
      </c>
      <c r="Z198" s="47">
        <f t="shared" ref="Z198:Z261" si="120">(Q198*P198+Y198)/(1+(O198/100)*(W198-L199)/360)-X198</f>
        <v>100.89414865774501</v>
      </c>
      <c r="AA198" s="47">
        <f t="shared" ref="AA198:AA261" si="121">(Z198-$AB$5*(W198-L197)/365+T198*(W198-L197)/360)/P198</f>
        <v>113.5984491914985</v>
      </c>
      <c r="AB198" s="45">
        <f t="shared" ref="AB198:AB261" si="122">INDEX(I:I,MATCH(L198,H:H,0))</f>
        <v>3.7303000000000002</v>
      </c>
      <c r="AC198" s="2" t="str">
        <f t="shared" si="108"/>
        <v>TY1</v>
      </c>
      <c r="AD198">
        <f t="shared" si="109"/>
        <v>113.796875</v>
      </c>
      <c r="AE198">
        <f t="shared" si="110"/>
        <v>113.703125</v>
      </c>
      <c r="AF198" s="49">
        <f t="shared" si="104"/>
        <v>9.375E-2</v>
      </c>
      <c r="AG198" s="3">
        <f t="shared" ref="AG198:AG261" si="123">IF(AC198="TY1",AA198,AZ198)</f>
        <v>113.5984491914985</v>
      </c>
      <c r="AH198">
        <f t="shared" ref="AH198:AH261" si="124">IF(AC198="TY1",AZ198,BR198)</f>
        <v>113.35650248468923</v>
      </c>
      <c r="AI198" s="51">
        <f t="shared" ref="AI198:AI261" si="125">AG198-AH198</f>
        <v>0.24194670680927288</v>
      </c>
      <c r="AJ198" s="52">
        <f t="shared" ref="AJ198:AJ261" si="126">AI198-AF198</f>
        <v>0.14819670680927288</v>
      </c>
      <c r="AK198" s="2">
        <v>45952</v>
      </c>
      <c r="AL198" t="str">
        <v>91282CFV</v>
      </c>
      <c r="AM198">
        <v>-1.8620000000000001</v>
      </c>
      <c r="AN198">
        <v>3.8726500000000001</v>
      </c>
      <c r="AO198">
        <v>0.90029999999999999</v>
      </c>
      <c r="AP198">
        <v>113.703125</v>
      </c>
      <c r="AQ198">
        <f>VLOOKUP(AL198,工作表1!$F$3:$G$1000,2,FALSE)</f>
        <v>4.125</v>
      </c>
      <c r="AR198" t="str">
        <f>VLOOKUP(AL198,工作表1!$F$3:$H$1000,3,FALSE)</f>
        <v>2032/11/15</v>
      </c>
      <c r="AS198">
        <f t="shared" si="111"/>
        <v>3.7738100000000001</v>
      </c>
      <c r="AT198">
        <f t="shared" si="112"/>
        <v>0.35118999999999989</v>
      </c>
      <c r="AU198" s="43">
        <f t="shared" ref="AU198:AU261" si="127">COUPNCD(AK197,AR198,2,0)</f>
        <v>45976</v>
      </c>
      <c r="AV198" s="43">
        <f t="shared" si="113"/>
        <v>46112</v>
      </c>
      <c r="AW198" s="45">
        <f t="shared" ref="AW198:AW261" si="128">COUPDAYBS(AK197,AR198,2,1)/COUPDAYS(AK197,AR198,2,1)*AQ198/2</f>
        <v>1.8046875</v>
      </c>
      <c r="AX198" s="45">
        <f t="shared" ref="AX198:AX261" si="129">(AV198-AK197)/365*AQ198+AW198</f>
        <v>3.6016053082191783</v>
      </c>
      <c r="AY198" s="47">
        <f t="shared" ref="AY198:AY261" si="130">(AP198*AO198+AX198)/(1+(AN198/100)*(AV198-AK199)/360)-AW198</f>
        <v>102.35978022692005</v>
      </c>
      <c r="AZ198" s="47">
        <f t="shared" ref="AZ198:AZ261" si="131">(AY198-$AB$5*(AV198-AK197)/365+AS198*(AV198-AK197)/360)/AO198</f>
        <v>113.35650248468923</v>
      </c>
      <c r="BA198" s="43"/>
      <c r="BC198" s="2">
        <v>45951</v>
      </c>
      <c r="BD198" t="str">
        <v>91282CGM</v>
      </c>
      <c r="BE198">
        <v>-1.7341</v>
      </c>
      <c r="BF198">
        <v>3.69171</v>
      </c>
      <c r="BG198">
        <v>0.86709999999999998</v>
      </c>
      <c r="BH198">
        <v>113.53125</v>
      </c>
      <c r="BI198">
        <f>VLOOKUP(BD198,工作表1!$K$3:$L$1000,2,FALSE)</f>
        <v>3.5</v>
      </c>
      <c r="BJ198" t="str">
        <f>VLOOKUP(BD198,工作表1!$K$3:$M$1000,3,FALSE)</f>
        <v>2033/2/15</v>
      </c>
      <c r="BK198">
        <f t="shared" si="114"/>
        <v>3.7808799999999998</v>
      </c>
      <c r="BL198">
        <f t="shared" si="115"/>
        <v>-0.2808799999999998</v>
      </c>
      <c r="BM198" s="43">
        <f t="shared" ref="BM198:BM261" si="132">COUPNCD(BC197,BJ198,2,0)</f>
        <v>46068</v>
      </c>
      <c r="BN198" s="43">
        <f t="shared" si="116"/>
        <v>46203</v>
      </c>
      <c r="BO198" s="45">
        <f t="shared" ref="BO198:BO261" si="133">COUPDAYBS(BC197,BJ198,2,1)/COUPDAYS(BC197,BJ198,2,1)*BI198/2</f>
        <v>0.64673913043478259</v>
      </c>
      <c r="BP198" s="45">
        <f t="shared" ref="BP198:BP261" si="134">(BN198-BC197)/365*BI198+BO198</f>
        <v>3.0535884455032756</v>
      </c>
      <c r="BQ198" s="47">
        <f t="shared" ref="BQ198:BQ261" si="135">(BH198*BG198+BP198)/(1+(BF198/100)*(BN198-BC199)/360)-BO198</f>
        <v>98.283109013622663</v>
      </c>
      <c r="BR198" s="47">
        <f t="shared" ref="BR198:BR261" si="136">(BQ198-$AB$5*(BN198-BC197)/365+BK198*(BN198-BC197)/360)/BG198</f>
        <v>112.79746861369121</v>
      </c>
    </row>
    <row r="199" spans="6:70" x14ac:dyDescent="0.25">
      <c r="F199" s="2">
        <v>45954</v>
      </c>
      <c r="G199">
        <v>3.7524000000000002</v>
      </c>
      <c r="H199" s="43">
        <v>45960</v>
      </c>
      <c r="I199">
        <v>3.8992</v>
      </c>
      <c r="L199" s="2">
        <v>45951</v>
      </c>
      <c r="M199" t="str">
        <v>91282CNW</v>
      </c>
      <c r="N199">
        <v>0.17430000000000001</v>
      </c>
      <c r="O199">
        <v>3.9069400000000001</v>
      </c>
      <c r="P199">
        <v>0.88700000000000001</v>
      </c>
      <c r="Q199">
        <v>113.75</v>
      </c>
      <c r="R199">
        <f>VLOOKUP(M199,工作表1!$A$3:$B$1000,2,FALSE)</f>
        <v>3.875</v>
      </c>
      <c r="S199" t="str">
        <f>VLOOKUP(M199,工作表1!$A$3:$C$1000,3,FALSE)</f>
        <v>2032/8/31</v>
      </c>
      <c r="T199">
        <f t="shared" si="106"/>
        <v>3.7808799999999998</v>
      </c>
      <c r="U199">
        <f t="shared" si="105"/>
        <v>9.4120000000000203E-2</v>
      </c>
      <c r="V199" s="43">
        <f t="shared" si="117"/>
        <v>46081</v>
      </c>
      <c r="W199" s="43">
        <f t="shared" si="107"/>
        <v>46022</v>
      </c>
      <c r="X199" s="45">
        <f t="shared" si="118"/>
        <v>0.55662983425414359</v>
      </c>
      <c r="Y199" s="45">
        <f t="shared" si="119"/>
        <v>1.2997805191856504</v>
      </c>
      <c r="Z199" s="47">
        <f t="shared" si="120"/>
        <v>100.84704454179796</v>
      </c>
      <c r="AA199" s="47">
        <f t="shared" si="121"/>
        <v>113.54473201436831</v>
      </c>
      <c r="AB199" s="45">
        <f t="shared" si="122"/>
        <v>3.7431999999999999</v>
      </c>
      <c r="AC199" s="2" t="str">
        <f t="shared" si="108"/>
        <v>TY1</v>
      </c>
      <c r="AD199">
        <f t="shared" si="109"/>
        <v>113.75</v>
      </c>
      <c r="AE199">
        <f t="shared" si="110"/>
        <v>113.65625</v>
      </c>
      <c r="AF199" s="49">
        <f t="shared" si="104"/>
        <v>9.375E-2</v>
      </c>
      <c r="AG199" s="3">
        <f t="shared" si="123"/>
        <v>113.54473201436831</v>
      </c>
      <c r="AH199">
        <f t="shared" si="124"/>
        <v>113.30568479696562</v>
      </c>
      <c r="AI199" s="51">
        <f t="shared" si="125"/>
        <v>0.23904721740268542</v>
      </c>
      <c r="AJ199" s="52">
        <f t="shared" si="126"/>
        <v>0.14529721740268542</v>
      </c>
      <c r="AK199" s="2">
        <v>45951</v>
      </c>
      <c r="AL199" t="str">
        <v>91282CFV</v>
      </c>
      <c r="AM199">
        <v>-1.9952000000000001</v>
      </c>
      <c r="AN199">
        <v>3.8852099999999998</v>
      </c>
      <c r="AO199">
        <v>0.90029999999999999</v>
      </c>
      <c r="AP199">
        <v>113.65625</v>
      </c>
      <c r="AQ199">
        <f>VLOOKUP(AL199,工作表1!$F$3:$G$1000,2,FALSE)</f>
        <v>4.125</v>
      </c>
      <c r="AR199" t="str">
        <f>VLOOKUP(AL199,工作表1!$F$3:$H$1000,3,FALSE)</f>
        <v>2032/11/15</v>
      </c>
      <c r="AS199">
        <f t="shared" si="111"/>
        <v>3.7808799999999998</v>
      </c>
      <c r="AT199">
        <f t="shared" si="112"/>
        <v>0.3441200000000002</v>
      </c>
      <c r="AU199" s="43">
        <f t="shared" si="127"/>
        <v>45976</v>
      </c>
      <c r="AV199" s="43">
        <f t="shared" si="113"/>
        <v>46112</v>
      </c>
      <c r="AW199" s="45">
        <f t="shared" si="128"/>
        <v>1.7934782608695652</v>
      </c>
      <c r="AX199" s="45">
        <f t="shared" si="129"/>
        <v>3.6016974389517569</v>
      </c>
      <c r="AY199" s="47">
        <f t="shared" si="130"/>
        <v>102.31280458282991</v>
      </c>
      <c r="AZ199" s="47">
        <f t="shared" si="131"/>
        <v>113.30568479696562</v>
      </c>
      <c r="BA199" s="43"/>
      <c r="BC199" s="2">
        <v>45950</v>
      </c>
      <c r="BD199" t="str">
        <v>91282CGM</v>
      </c>
      <c r="BE199">
        <v>-3.03</v>
      </c>
      <c r="BF199">
        <v>3.74708</v>
      </c>
      <c r="BG199">
        <v>0.86709999999999998</v>
      </c>
      <c r="BH199">
        <v>113.390625</v>
      </c>
      <c r="BI199">
        <f>VLOOKUP(BD199,工作表1!$K$3:$L$1000,2,FALSE)</f>
        <v>3.5</v>
      </c>
      <c r="BJ199" t="str">
        <f>VLOOKUP(BD199,工作表1!$K$3:$M$1000,3,FALSE)</f>
        <v>2033/2/15</v>
      </c>
      <c r="BK199">
        <f t="shared" si="114"/>
        <v>3.7839999999999998</v>
      </c>
      <c r="BL199">
        <f t="shared" si="115"/>
        <v>-0.28399999999999981</v>
      </c>
      <c r="BM199" s="43">
        <f t="shared" si="132"/>
        <v>46068</v>
      </c>
      <c r="BN199" s="43">
        <f t="shared" si="116"/>
        <v>46203</v>
      </c>
      <c r="BO199" s="45">
        <f t="shared" si="133"/>
        <v>0.63722826086956519</v>
      </c>
      <c r="BP199" s="45">
        <f t="shared" si="134"/>
        <v>3.053666617033949</v>
      </c>
      <c r="BQ199" s="47">
        <f t="shared" si="135"/>
        <v>98.106337885066239</v>
      </c>
      <c r="BR199" s="47">
        <f t="shared" si="136"/>
        <v>112.59393357499073</v>
      </c>
    </row>
    <row r="200" spans="6:70" x14ac:dyDescent="0.25">
      <c r="F200" s="2">
        <v>45953</v>
      </c>
      <c r="G200">
        <v>3.7654000000000001</v>
      </c>
      <c r="H200" s="43">
        <v>45959</v>
      </c>
      <c r="I200">
        <v>3.8837000000000002</v>
      </c>
      <c r="L200" s="2">
        <v>45950</v>
      </c>
      <c r="M200" t="str">
        <v>91282CNR</v>
      </c>
      <c r="N200">
        <v>-0.46039999999999998</v>
      </c>
      <c r="O200">
        <v>3.9925099999999998</v>
      </c>
      <c r="P200">
        <v>0.89370000000000005</v>
      </c>
      <c r="Q200">
        <v>113.59375</v>
      </c>
      <c r="R200">
        <f>VLOOKUP(M200,工作表1!$A$3:$B$1000,2,FALSE)</f>
        <v>4</v>
      </c>
      <c r="S200" t="str">
        <f>VLOOKUP(M200,工作表1!$A$3:$C$1000,3,FALSE)</f>
        <v>2032/7/31</v>
      </c>
      <c r="T200">
        <f t="shared" si="106"/>
        <v>3.7839999999999998</v>
      </c>
      <c r="U200">
        <f t="shared" si="105"/>
        <v>0.21600000000000019</v>
      </c>
      <c r="V200" s="43">
        <f t="shared" si="117"/>
        <v>46053</v>
      </c>
      <c r="W200" s="43">
        <f t="shared" si="107"/>
        <v>46022</v>
      </c>
      <c r="X200" s="45">
        <f t="shared" si="118"/>
        <v>0.89130434782608692</v>
      </c>
      <c r="Y200" s="45">
        <f t="shared" si="119"/>
        <v>1.6693865396069087</v>
      </c>
      <c r="Z200" s="47">
        <f t="shared" si="120"/>
        <v>101.4456058638863</v>
      </c>
      <c r="AA200" s="47">
        <f t="shared" si="121"/>
        <v>113.36181699526192</v>
      </c>
      <c r="AB200" s="45">
        <f t="shared" si="122"/>
        <v>3.7561</v>
      </c>
      <c r="AC200" s="2" t="str">
        <f t="shared" si="108"/>
        <v>TY1</v>
      </c>
      <c r="AD200">
        <f t="shared" si="109"/>
        <v>113.59375</v>
      </c>
      <c r="AE200">
        <f t="shared" si="110"/>
        <v>113.5</v>
      </c>
      <c r="AF200" s="49">
        <f t="shared" si="104"/>
        <v>9.375E-2</v>
      </c>
      <c r="AG200" s="3">
        <f t="shared" si="123"/>
        <v>113.36181699526192</v>
      </c>
      <c r="AH200">
        <f t="shared" si="124"/>
        <v>113.10646169755883</v>
      </c>
      <c r="AI200" s="51">
        <f t="shared" si="125"/>
        <v>0.2553552977030904</v>
      </c>
      <c r="AJ200" s="52">
        <f t="shared" si="126"/>
        <v>0.1616052977030904</v>
      </c>
      <c r="AK200" s="2">
        <v>45950</v>
      </c>
      <c r="AL200" t="str">
        <v>91282CFV</v>
      </c>
      <c r="AM200">
        <v>-2.7054999999999998</v>
      </c>
      <c r="AN200">
        <v>3.9254500000000001</v>
      </c>
      <c r="AO200">
        <v>0.90029999999999999</v>
      </c>
      <c r="AP200">
        <v>113.5</v>
      </c>
      <c r="AQ200">
        <f>VLOOKUP(AL200,工作表1!$F$3:$G$1000,2,FALSE)</f>
        <v>4.125</v>
      </c>
      <c r="AR200" t="str">
        <f>VLOOKUP(AL200,工作表1!$F$3:$H$1000,3,FALSE)</f>
        <v>2032/11/15</v>
      </c>
      <c r="AS200">
        <f t="shared" si="111"/>
        <v>3.7839999999999998</v>
      </c>
      <c r="AT200">
        <f t="shared" si="112"/>
        <v>0.34100000000000019</v>
      </c>
      <c r="AU200" s="43">
        <f t="shared" si="127"/>
        <v>45976</v>
      </c>
      <c r="AV200" s="43">
        <f t="shared" si="113"/>
        <v>46112</v>
      </c>
      <c r="AW200" s="45">
        <f t="shared" si="128"/>
        <v>1.7822690217391304</v>
      </c>
      <c r="AX200" s="45">
        <f t="shared" si="129"/>
        <v>3.6017895696843358</v>
      </c>
      <c r="AY200" s="47">
        <f t="shared" si="130"/>
        <v>102.13394679660141</v>
      </c>
      <c r="AZ200" s="47">
        <f t="shared" si="131"/>
        <v>113.10646169755883</v>
      </c>
      <c r="BA200" s="43"/>
      <c r="BC200" s="2">
        <v>45947</v>
      </c>
      <c r="BD200" t="str">
        <v>91282CGM</v>
      </c>
      <c r="BE200">
        <v>-3.2336</v>
      </c>
      <c r="BF200">
        <v>3.7519900000000002</v>
      </c>
      <c r="BG200">
        <v>0.86709999999999998</v>
      </c>
      <c r="BH200">
        <v>113.265625</v>
      </c>
      <c r="BI200">
        <f>VLOOKUP(BD200,工作表1!$K$3:$L$1000,2,FALSE)</f>
        <v>3.5</v>
      </c>
      <c r="BJ200" t="str">
        <f>VLOOKUP(BD200,工作表1!$K$3:$M$1000,3,FALSE)</f>
        <v>2033/2/15</v>
      </c>
      <c r="BK200">
        <f t="shared" si="114"/>
        <v>3.7811499999999998</v>
      </c>
      <c r="BL200">
        <f t="shared" si="115"/>
        <v>-0.28114999999999979</v>
      </c>
      <c r="BM200" s="43">
        <f t="shared" si="132"/>
        <v>46068</v>
      </c>
      <c r="BN200" s="43">
        <f t="shared" si="116"/>
        <v>46203</v>
      </c>
      <c r="BO200" s="45">
        <f t="shared" si="133"/>
        <v>0.62771739130434778</v>
      </c>
      <c r="BP200" s="45">
        <f t="shared" si="134"/>
        <v>3.0537447885646216</v>
      </c>
      <c r="BQ200" s="47">
        <f t="shared" si="135"/>
        <v>97.996984282826375</v>
      </c>
      <c r="BR200" s="47">
        <f t="shared" si="136"/>
        <v>112.46333046607523</v>
      </c>
    </row>
    <row r="201" spans="6:70" x14ac:dyDescent="0.25">
      <c r="F201" s="2">
        <v>45952</v>
      </c>
      <c r="G201">
        <v>3.7738100000000001</v>
      </c>
      <c r="H201" s="43">
        <v>45958</v>
      </c>
      <c r="I201">
        <v>3.7736999999999998</v>
      </c>
      <c r="L201" s="2">
        <v>45947</v>
      </c>
      <c r="M201" t="str">
        <v>91282CNW</v>
      </c>
      <c r="N201">
        <v>-2.29E-2</v>
      </c>
      <c r="O201">
        <v>3.9170500000000001</v>
      </c>
      <c r="P201">
        <v>0.88700000000000001</v>
      </c>
      <c r="Q201">
        <v>113.46875</v>
      </c>
      <c r="R201">
        <f>VLOOKUP(M201,工作表1!$A$3:$B$1000,2,FALSE)</f>
        <v>3.875</v>
      </c>
      <c r="S201" t="str">
        <f>VLOOKUP(M201,工作表1!$A$3:$C$1000,3,FALSE)</f>
        <v>2032/8/31</v>
      </c>
      <c r="T201">
        <f t="shared" si="106"/>
        <v>3.7811499999999998</v>
      </c>
      <c r="U201">
        <f t="shared" si="105"/>
        <v>9.3850000000000211E-2</v>
      </c>
      <c r="V201" s="43">
        <f t="shared" si="117"/>
        <v>46081</v>
      </c>
      <c r="W201" s="43">
        <f t="shared" si="107"/>
        <v>46022</v>
      </c>
      <c r="X201" s="45">
        <f t="shared" si="118"/>
        <v>0.53522099447513816</v>
      </c>
      <c r="Y201" s="45">
        <f t="shared" si="119"/>
        <v>1.2996045561189737</v>
      </c>
      <c r="Z201" s="47">
        <f t="shared" si="120"/>
        <v>100.57505083220879</v>
      </c>
      <c r="AA201" s="47">
        <f t="shared" si="121"/>
        <v>113.23386852328522</v>
      </c>
      <c r="AB201" s="45">
        <f t="shared" si="122"/>
        <v>3.7818999999999998</v>
      </c>
      <c r="AC201" s="2" t="str">
        <f t="shared" si="108"/>
        <v>TY1</v>
      </c>
      <c r="AD201">
        <f t="shared" si="109"/>
        <v>113.46875</v>
      </c>
      <c r="AE201">
        <f t="shared" si="110"/>
        <v>113.375</v>
      </c>
      <c r="AF201" s="49">
        <f t="shared" si="104"/>
        <v>9.375E-2</v>
      </c>
      <c r="AG201" s="3">
        <f t="shared" si="123"/>
        <v>113.23386852328522</v>
      </c>
      <c r="AH201">
        <f t="shared" si="124"/>
        <v>112.98161346800347</v>
      </c>
      <c r="AI201" s="51">
        <f t="shared" si="125"/>
        <v>0.25225505528175063</v>
      </c>
      <c r="AJ201" s="52">
        <f t="shared" si="126"/>
        <v>0.15850505528175063</v>
      </c>
      <c r="AK201" s="2">
        <v>45947</v>
      </c>
      <c r="AL201" t="str">
        <v>91282CFV</v>
      </c>
      <c r="AM201">
        <v>-2.8287</v>
      </c>
      <c r="AN201">
        <v>3.9230299999999998</v>
      </c>
      <c r="AO201">
        <v>0.90029999999999999</v>
      </c>
      <c r="AP201">
        <v>113.375</v>
      </c>
      <c r="AQ201">
        <f>VLOOKUP(AL201,工作表1!$F$3:$G$1000,2,FALSE)</f>
        <v>4.125</v>
      </c>
      <c r="AR201" t="str">
        <f>VLOOKUP(AL201,工作表1!$F$3:$H$1000,3,FALSE)</f>
        <v>2032/11/15</v>
      </c>
      <c r="AS201">
        <f t="shared" si="111"/>
        <v>3.7811499999999998</v>
      </c>
      <c r="AT201">
        <f t="shared" si="112"/>
        <v>0.34385000000000021</v>
      </c>
      <c r="AU201" s="43">
        <f t="shared" si="127"/>
        <v>45976</v>
      </c>
      <c r="AV201" s="43">
        <f t="shared" si="113"/>
        <v>46112</v>
      </c>
      <c r="AW201" s="45">
        <f t="shared" si="128"/>
        <v>1.7710597826086958</v>
      </c>
      <c r="AX201" s="45">
        <f t="shared" si="129"/>
        <v>3.6018817004169152</v>
      </c>
      <c r="AY201" s="47">
        <f t="shared" si="130"/>
        <v>102.02471787236681</v>
      </c>
      <c r="AZ201" s="47">
        <f t="shared" si="131"/>
        <v>112.98161346800347</v>
      </c>
      <c r="BA201" s="43"/>
      <c r="BC201" s="2">
        <v>45946</v>
      </c>
      <c r="BD201" t="str">
        <v>91282CGM</v>
      </c>
      <c r="BE201">
        <v>-4.1485000000000003</v>
      </c>
      <c r="BF201">
        <v>3.7579799999999999</v>
      </c>
      <c r="BG201">
        <v>0.86709999999999998</v>
      </c>
      <c r="BH201">
        <v>113.53125</v>
      </c>
      <c r="BI201">
        <f>VLOOKUP(BD201,工作表1!$K$3:$L$1000,2,FALSE)</f>
        <v>3.5</v>
      </c>
      <c r="BJ201" t="str">
        <f>VLOOKUP(BD201,工作表1!$K$3:$M$1000,3,FALSE)</f>
        <v>2033/2/15</v>
      </c>
      <c r="BK201">
        <f t="shared" si="114"/>
        <v>3.7720699999999998</v>
      </c>
      <c r="BL201">
        <f t="shared" si="115"/>
        <v>-0.27206999999999981</v>
      </c>
      <c r="BM201" s="43">
        <f t="shared" si="132"/>
        <v>46068</v>
      </c>
      <c r="BN201" s="43">
        <f t="shared" si="116"/>
        <v>46203</v>
      </c>
      <c r="BO201" s="45">
        <f t="shared" si="133"/>
        <v>0.59918478260869568</v>
      </c>
      <c r="BP201" s="45">
        <f t="shared" si="134"/>
        <v>3.0539793031566411</v>
      </c>
      <c r="BQ201" s="47">
        <f t="shared" si="135"/>
        <v>98.235896215443034</v>
      </c>
      <c r="BR201" s="47">
        <f t="shared" si="136"/>
        <v>112.72484930268635</v>
      </c>
    </row>
    <row r="202" spans="6:70" x14ac:dyDescent="0.25">
      <c r="F202" s="2">
        <v>45951</v>
      </c>
      <c r="G202">
        <v>3.7808799999999998</v>
      </c>
      <c r="H202" s="43">
        <v>45957</v>
      </c>
      <c r="I202">
        <v>3.7738</v>
      </c>
      <c r="L202" s="2">
        <v>45946</v>
      </c>
      <c r="M202" t="str">
        <v>91282CNW</v>
      </c>
      <c r="N202">
        <v>-0.49159999999999998</v>
      </c>
      <c r="O202">
        <v>3.97641</v>
      </c>
      <c r="P202">
        <v>0.88700000000000001</v>
      </c>
      <c r="Q202">
        <v>113.75</v>
      </c>
      <c r="R202">
        <f>VLOOKUP(M202,工作表1!$A$3:$B$1000,2,FALSE)</f>
        <v>3.875</v>
      </c>
      <c r="S202" t="str">
        <f>VLOOKUP(M202,工作表1!$A$3:$C$1000,3,FALSE)</f>
        <v>2032/8/31</v>
      </c>
      <c r="T202">
        <f t="shared" si="106"/>
        <v>3.7720699999999998</v>
      </c>
      <c r="U202">
        <f t="shared" si="105"/>
        <v>0.10293000000000019</v>
      </c>
      <c r="V202" s="43">
        <f t="shared" si="117"/>
        <v>46081</v>
      </c>
      <c r="W202" s="43">
        <f t="shared" si="107"/>
        <v>46022</v>
      </c>
      <c r="X202" s="45">
        <f t="shared" si="118"/>
        <v>0.50310773480662985</v>
      </c>
      <c r="Y202" s="45">
        <f t="shared" si="119"/>
        <v>1.2993406115189585</v>
      </c>
      <c r="Z202" s="47">
        <f t="shared" si="120"/>
        <v>100.83062939350708</v>
      </c>
      <c r="AA202" s="47">
        <f t="shared" si="121"/>
        <v>113.51345683684704</v>
      </c>
      <c r="AB202" s="45">
        <f t="shared" si="122"/>
        <v>3.7383999999999999</v>
      </c>
      <c r="AC202" s="2" t="str">
        <f t="shared" si="108"/>
        <v>TY1</v>
      </c>
      <c r="AD202">
        <f t="shared" si="109"/>
        <v>113.75</v>
      </c>
      <c r="AE202">
        <f t="shared" si="110"/>
        <v>113.640625</v>
      </c>
      <c r="AF202" s="49">
        <f t="shared" si="104"/>
        <v>0.109375</v>
      </c>
      <c r="AG202" s="3">
        <f t="shared" si="123"/>
        <v>113.51345683684704</v>
      </c>
      <c r="AH202">
        <f t="shared" si="124"/>
        <v>113.27377566128226</v>
      </c>
      <c r="AI202" s="51">
        <f t="shared" si="125"/>
        <v>0.23968117556478319</v>
      </c>
      <c r="AJ202" s="52">
        <f t="shared" si="126"/>
        <v>0.13030617556478319</v>
      </c>
      <c r="AK202" s="2">
        <v>45946</v>
      </c>
      <c r="AL202" t="str">
        <v>91282CFV</v>
      </c>
      <c r="AM202">
        <v>-2.7033</v>
      </c>
      <c r="AN202">
        <v>3.8908999999999998</v>
      </c>
      <c r="AO202">
        <v>0.90029999999999999</v>
      </c>
      <c r="AP202">
        <v>113.640625</v>
      </c>
      <c r="AQ202">
        <f>VLOOKUP(AL202,工作表1!$F$3:$G$1000,2,FALSE)</f>
        <v>4.125</v>
      </c>
      <c r="AR202" t="str">
        <f>VLOOKUP(AL202,工作表1!$F$3:$H$1000,3,FALSE)</f>
        <v>2032/11/15</v>
      </c>
      <c r="AS202">
        <f t="shared" si="111"/>
        <v>3.7720699999999998</v>
      </c>
      <c r="AT202">
        <f t="shared" si="112"/>
        <v>0.35293000000000019</v>
      </c>
      <c r="AU202" s="43">
        <f t="shared" si="127"/>
        <v>45976</v>
      </c>
      <c r="AV202" s="43">
        <f t="shared" si="113"/>
        <v>46112</v>
      </c>
      <c r="AW202" s="45">
        <f t="shared" si="128"/>
        <v>1.7374320652173911</v>
      </c>
      <c r="AX202" s="45">
        <f t="shared" si="129"/>
        <v>3.6021580926146513</v>
      </c>
      <c r="AY202" s="47">
        <f t="shared" si="130"/>
        <v>102.29760522214467</v>
      </c>
      <c r="AZ202" s="47">
        <f t="shared" si="131"/>
        <v>113.27377566128226</v>
      </c>
      <c r="BA202" s="43"/>
      <c r="BC202" s="2">
        <v>45945</v>
      </c>
      <c r="BD202" t="str">
        <v>91282CGM</v>
      </c>
      <c r="BE202">
        <v>-3.1573000000000002</v>
      </c>
      <c r="BF202">
        <v>3.7869000000000002</v>
      </c>
      <c r="BG202">
        <v>0.86709999999999998</v>
      </c>
      <c r="BH202">
        <v>113</v>
      </c>
      <c r="BI202">
        <f>VLOOKUP(BD202,工作表1!$K$3:$L$1000,2,FALSE)</f>
        <v>3.5</v>
      </c>
      <c r="BJ202" t="str">
        <f>VLOOKUP(BD202,工作表1!$K$3:$M$1000,3,FALSE)</f>
        <v>2033/2/15</v>
      </c>
      <c r="BK202">
        <f t="shared" si="114"/>
        <v>3.81745</v>
      </c>
      <c r="BL202">
        <f t="shared" si="115"/>
        <v>-0.31745000000000001</v>
      </c>
      <c r="BM202" s="43">
        <f t="shared" si="132"/>
        <v>46068</v>
      </c>
      <c r="BN202" s="43">
        <f t="shared" si="116"/>
        <v>46203</v>
      </c>
      <c r="BO202" s="45">
        <f t="shared" si="133"/>
        <v>0.58967391304347827</v>
      </c>
      <c r="BP202" s="45">
        <f t="shared" si="134"/>
        <v>3.0540574746873137</v>
      </c>
      <c r="BQ202" s="47">
        <f t="shared" si="135"/>
        <v>97.766991458079332</v>
      </c>
      <c r="BR202" s="47">
        <f t="shared" si="136"/>
        <v>112.21922013037761</v>
      </c>
    </row>
    <row r="203" spans="6:70" x14ac:dyDescent="0.25">
      <c r="F203" s="2">
        <v>45950</v>
      </c>
      <c r="G203">
        <v>3.7839999999999998</v>
      </c>
      <c r="H203" s="43">
        <v>45954</v>
      </c>
      <c r="I203">
        <v>3.7867000000000002</v>
      </c>
      <c r="L203" s="2">
        <v>45945</v>
      </c>
      <c r="M203" t="str">
        <v>91282CNW</v>
      </c>
      <c r="N203">
        <v>-0.19819999999999999</v>
      </c>
      <c r="O203">
        <v>3.9725100000000002</v>
      </c>
      <c r="P203">
        <v>0.88700000000000001</v>
      </c>
      <c r="Q203">
        <v>113.234375</v>
      </c>
      <c r="R203">
        <f>VLOOKUP(M203,工作表1!$A$3:$B$1000,2,FALSE)</f>
        <v>3.875</v>
      </c>
      <c r="S203" t="str">
        <f>VLOOKUP(M203,工作表1!$A$3:$C$1000,3,FALSE)</f>
        <v>2032/8/31</v>
      </c>
      <c r="T203">
        <f t="shared" si="106"/>
        <v>3.81745</v>
      </c>
      <c r="U203">
        <f t="shared" si="105"/>
        <v>5.754999999999999E-2</v>
      </c>
      <c r="V203" s="43">
        <f t="shared" si="117"/>
        <v>46081</v>
      </c>
      <c r="W203" s="43">
        <f t="shared" si="107"/>
        <v>46022</v>
      </c>
      <c r="X203" s="45">
        <f t="shared" si="118"/>
        <v>0.49240331491712708</v>
      </c>
      <c r="Y203" s="45">
        <f t="shared" si="119"/>
        <v>1.2992526299856202</v>
      </c>
      <c r="Z203" s="47">
        <f t="shared" si="120"/>
        <v>100.37754173170795</v>
      </c>
      <c r="AA203" s="47">
        <f t="shared" si="121"/>
        <v>113.01128094586633</v>
      </c>
      <c r="AB203" s="45">
        <f t="shared" si="122"/>
        <v>3.8026</v>
      </c>
      <c r="AC203" s="2" t="str">
        <f t="shared" si="108"/>
        <v>TY1</v>
      </c>
      <c r="AD203">
        <f t="shared" si="109"/>
        <v>113.234375</v>
      </c>
      <c r="AE203">
        <f t="shared" si="110"/>
        <v>113.109375</v>
      </c>
      <c r="AF203" s="49">
        <f t="shared" si="104"/>
        <v>0.125</v>
      </c>
      <c r="AG203" s="3">
        <f t="shared" si="123"/>
        <v>113.01128094586633</v>
      </c>
      <c r="AH203">
        <f t="shared" si="124"/>
        <v>112.77447204995356</v>
      </c>
      <c r="AI203" s="51">
        <f t="shared" si="125"/>
        <v>0.23680889591277321</v>
      </c>
      <c r="AJ203" s="52">
        <f t="shared" si="126"/>
        <v>0.11180889591277321</v>
      </c>
      <c r="AK203" s="2">
        <v>45945</v>
      </c>
      <c r="AL203" t="str">
        <v>91282CFV</v>
      </c>
      <c r="AM203">
        <v>-1.8164</v>
      </c>
      <c r="AN203">
        <v>3.8888500000000001</v>
      </c>
      <c r="AO203">
        <v>0.90029999999999999</v>
      </c>
      <c r="AP203">
        <v>113.109375</v>
      </c>
      <c r="AQ203">
        <f>VLOOKUP(AL203,工作表1!$F$3:$G$1000,2,FALSE)</f>
        <v>4.125</v>
      </c>
      <c r="AR203" t="str">
        <f>VLOOKUP(AL203,工作表1!$F$3:$H$1000,3,FALSE)</f>
        <v>2032/11/15</v>
      </c>
      <c r="AS203">
        <f t="shared" si="111"/>
        <v>3.81745</v>
      </c>
      <c r="AT203">
        <f t="shared" si="112"/>
        <v>0.30754999999999999</v>
      </c>
      <c r="AU203" s="43">
        <f t="shared" si="127"/>
        <v>45976</v>
      </c>
      <c r="AV203" s="43">
        <f t="shared" si="113"/>
        <v>46112</v>
      </c>
      <c r="AW203" s="45">
        <f t="shared" si="128"/>
        <v>1.7262228260869565</v>
      </c>
      <c r="AX203" s="45">
        <f t="shared" si="129"/>
        <v>3.6022502233472307</v>
      </c>
      <c r="AY203" s="47">
        <f t="shared" si="130"/>
        <v>101.82907953436619</v>
      </c>
      <c r="AZ203" s="47">
        <f t="shared" si="131"/>
        <v>112.77447204995356</v>
      </c>
      <c r="BA203" s="43"/>
      <c r="BC203" s="2">
        <v>45944</v>
      </c>
      <c r="BD203" t="str">
        <v>91282CGM</v>
      </c>
      <c r="BE203">
        <v>-2.9788000000000001</v>
      </c>
      <c r="BF203">
        <v>3.7696900000000002</v>
      </c>
      <c r="BG203">
        <v>0.86709999999999998</v>
      </c>
      <c r="BH203">
        <v>113.171875</v>
      </c>
      <c r="BI203">
        <f>VLOOKUP(BD203,工作表1!$K$3:$L$1000,2,FALSE)</f>
        <v>3.5</v>
      </c>
      <c r="BJ203" t="str">
        <f>VLOOKUP(BD203,工作表1!$K$3:$M$1000,3,FALSE)</f>
        <v>2033/2/15</v>
      </c>
      <c r="BK203">
        <f t="shared" si="114"/>
        <v>3.8216999999999999</v>
      </c>
      <c r="BL203">
        <f t="shared" si="115"/>
        <v>-0.32169999999999987</v>
      </c>
      <c r="BM203" s="43">
        <f t="shared" si="132"/>
        <v>46068</v>
      </c>
      <c r="BN203" s="43">
        <f t="shared" si="116"/>
        <v>46203</v>
      </c>
      <c r="BO203" s="45">
        <f t="shared" si="133"/>
        <v>0.58016304347826086</v>
      </c>
      <c r="BP203" s="45">
        <f t="shared" si="134"/>
        <v>3.0541356462179867</v>
      </c>
      <c r="BQ203" s="47">
        <f t="shared" si="135"/>
        <v>97.923490368572303</v>
      </c>
      <c r="BR203" s="47">
        <f t="shared" si="136"/>
        <v>112.40114634841342</v>
      </c>
    </row>
    <row r="204" spans="6:70" x14ac:dyDescent="0.25">
      <c r="F204" s="2">
        <v>45947</v>
      </c>
      <c r="G204">
        <v>3.7811499999999998</v>
      </c>
      <c r="H204" s="43">
        <v>45953</v>
      </c>
      <c r="I204">
        <v>3.7867999999999999</v>
      </c>
      <c r="L204" s="2">
        <v>45944</v>
      </c>
      <c r="M204" t="str">
        <v>91282CNW</v>
      </c>
      <c r="N204">
        <v>-7.0400000000000004E-2</v>
      </c>
      <c r="O204">
        <v>3.9472299999999998</v>
      </c>
      <c r="P204">
        <v>0.88700000000000001</v>
      </c>
      <c r="Q204">
        <v>113.40625</v>
      </c>
      <c r="R204">
        <f>VLOOKUP(M204,工作表1!$A$3:$B$1000,2,FALSE)</f>
        <v>3.875</v>
      </c>
      <c r="S204" t="str">
        <f>VLOOKUP(M204,工作表1!$A$3:$C$1000,3,FALSE)</f>
        <v>2032/8/31</v>
      </c>
      <c r="T204">
        <f t="shared" si="106"/>
        <v>3.8216999999999999</v>
      </c>
      <c r="U204">
        <f t="shared" si="105"/>
        <v>5.3300000000000125E-2</v>
      </c>
      <c r="V204" s="43">
        <f t="shared" si="117"/>
        <v>46081</v>
      </c>
      <c r="W204" s="43">
        <f t="shared" si="107"/>
        <v>46022</v>
      </c>
      <c r="X204" s="45">
        <f t="shared" si="118"/>
        <v>0.48169889502762431</v>
      </c>
      <c r="Y204" s="45">
        <f t="shared" si="119"/>
        <v>1.2991646484522819</v>
      </c>
      <c r="Z204" s="47">
        <f t="shared" si="120"/>
        <v>100.53381544716142</v>
      </c>
      <c r="AA204" s="47">
        <f t="shared" si="121"/>
        <v>113.18646270805779</v>
      </c>
      <c r="AB204" s="45">
        <f t="shared" si="122"/>
        <v>3.7974999999999999</v>
      </c>
      <c r="AC204" s="2" t="str">
        <f t="shared" si="108"/>
        <v>TY1</v>
      </c>
      <c r="AD204">
        <f t="shared" si="109"/>
        <v>113.40625</v>
      </c>
      <c r="AE204">
        <f t="shared" si="110"/>
        <v>113.28125</v>
      </c>
      <c r="AF204" s="49">
        <f t="shared" si="104"/>
        <v>0.125</v>
      </c>
      <c r="AG204" s="3">
        <f t="shared" si="123"/>
        <v>113.18646270805779</v>
      </c>
      <c r="AH204">
        <f t="shared" si="124"/>
        <v>112.93058259464108</v>
      </c>
      <c r="AI204" s="51">
        <f t="shared" si="125"/>
        <v>0.25588011341670835</v>
      </c>
      <c r="AJ204" s="52">
        <f t="shared" si="126"/>
        <v>0.13088011341670835</v>
      </c>
      <c r="AK204" s="2">
        <v>45944</v>
      </c>
      <c r="AL204" t="str">
        <v>91282CFV</v>
      </c>
      <c r="AM204">
        <v>-2.3218999999999999</v>
      </c>
      <c r="AN204">
        <v>3.9137599999999999</v>
      </c>
      <c r="AO204">
        <v>0.90029999999999999</v>
      </c>
      <c r="AP204">
        <v>113.28125</v>
      </c>
      <c r="AQ204">
        <f>VLOOKUP(AL204,工作表1!$F$3:$G$1000,2,FALSE)</f>
        <v>4.125</v>
      </c>
      <c r="AR204" t="str">
        <f>VLOOKUP(AL204,工作表1!$F$3:$H$1000,3,FALSE)</f>
        <v>2032/11/15</v>
      </c>
      <c r="AS204">
        <f t="shared" si="111"/>
        <v>3.8216999999999999</v>
      </c>
      <c r="AT204">
        <f t="shared" si="112"/>
        <v>0.30330000000000013</v>
      </c>
      <c r="AU204" s="43">
        <f t="shared" si="127"/>
        <v>45976</v>
      </c>
      <c r="AV204" s="43">
        <f t="shared" si="113"/>
        <v>46112</v>
      </c>
      <c r="AW204" s="45">
        <f t="shared" si="128"/>
        <v>1.7150135869565217</v>
      </c>
      <c r="AX204" s="45">
        <f t="shared" si="129"/>
        <v>3.6023423540798092</v>
      </c>
      <c r="AY204" s="47">
        <f t="shared" si="130"/>
        <v>101.96945085013802</v>
      </c>
      <c r="AZ204" s="47">
        <f t="shared" si="131"/>
        <v>112.93058259464108</v>
      </c>
      <c r="BA204" s="43"/>
      <c r="BC204" s="2">
        <v>45943</v>
      </c>
      <c r="BD204" t="str">
        <v>#N/A N/A</v>
      </c>
      <c r="BE204" t="str">
        <v>#N/A N/A</v>
      </c>
      <c r="BF204" t="str">
        <v>#N/A N/A</v>
      </c>
      <c r="BG204" t="str">
        <v>#N/A N/A</v>
      </c>
      <c r="BH204">
        <v>112.921875</v>
      </c>
      <c r="BI204" t="e">
        <f>VLOOKUP(BD204,工作表1!$K$3:$L$1000,2,FALSE)</f>
        <v>#N/A</v>
      </c>
      <c r="BJ204" t="e">
        <f>VLOOKUP(BD204,工作表1!$K$3:$M$1000,3,FALSE)</f>
        <v>#N/A</v>
      </c>
      <c r="BK204" t="e">
        <f t="shared" si="114"/>
        <v>#N/A</v>
      </c>
      <c r="BL204" t="e">
        <f t="shared" si="115"/>
        <v>#N/A</v>
      </c>
      <c r="BM204" s="43" t="e">
        <f t="shared" si="132"/>
        <v>#N/A</v>
      </c>
      <c r="BN204" s="43">
        <f t="shared" si="116"/>
        <v>46203</v>
      </c>
      <c r="BO204" s="45" t="e">
        <f t="shared" si="133"/>
        <v>#N/A</v>
      </c>
      <c r="BP204" s="45" t="e">
        <f t="shared" si="134"/>
        <v>#N/A</v>
      </c>
      <c r="BQ204" s="47" t="e">
        <f t="shared" si="135"/>
        <v>#VALUE!</v>
      </c>
      <c r="BR204" s="47" t="e">
        <f t="shared" si="136"/>
        <v>#VALUE!</v>
      </c>
    </row>
    <row r="205" spans="6:70" x14ac:dyDescent="0.25">
      <c r="F205" s="2">
        <v>45946</v>
      </c>
      <c r="G205">
        <v>3.7720699999999998</v>
      </c>
      <c r="H205" s="43">
        <v>45952</v>
      </c>
      <c r="I205">
        <v>3.7303000000000002</v>
      </c>
      <c r="L205" s="2">
        <v>45943</v>
      </c>
      <c r="M205" t="str">
        <v>#N/A N/A</v>
      </c>
      <c r="N205" t="str">
        <v>#N/A N/A</v>
      </c>
      <c r="O205" t="str">
        <v>#N/A N/A</v>
      </c>
      <c r="P205" t="str">
        <v>#N/A N/A</v>
      </c>
      <c r="Q205">
        <v>113.15625</v>
      </c>
      <c r="R205" t="e">
        <f>VLOOKUP(M205,工作表1!$A$3:$B$1000,2,FALSE)</f>
        <v>#N/A</v>
      </c>
      <c r="S205" t="e">
        <f>VLOOKUP(M205,工作表1!$A$3:$C$1000,3,FALSE)</f>
        <v>#N/A</v>
      </c>
      <c r="T205" t="e">
        <f t="shared" si="106"/>
        <v>#N/A</v>
      </c>
      <c r="U205" t="e">
        <f t="shared" si="105"/>
        <v>#N/A</v>
      </c>
      <c r="V205" s="43" t="e">
        <f t="shared" si="117"/>
        <v>#N/A</v>
      </c>
      <c r="W205" s="43">
        <f t="shared" si="107"/>
        <v>46022</v>
      </c>
      <c r="X205" s="45" t="e">
        <f t="shared" si="118"/>
        <v>#N/A</v>
      </c>
      <c r="Y205" s="45" t="e">
        <f t="shared" si="119"/>
        <v>#N/A</v>
      </c>
      <c r="Z205" s="47" t="e">
        <f t="shared" si="120"/>
        <v>#VALUE!</v>
      </c>
      <c r="AA205" s="47" t="e">
        <f t="shared" si="121"/>
        <v>#VALUE!</v>
      </c>
      <c r="AB205" s="45">
        <f t="shared" si="122"/>
        <v>3.8077999999999999</v>
      </c>
      <c r="AC205" s="2" t="str">
        <f t="shared" si="108"/>
        <v>TY1</v>
      </c>
      <c r="AD205">
        <f t="shared" si="109"/>
        <v>113.15625</v>
      </c>
      <c r="AE205">
        <f t="shared" si="110"/>
        <v>113.03125</v>
      </c>
      <c r="AF205" s="49">
        <f t="shared" si="104"/>
        <v>0.125</v>
      </c>
      <c r="AG205" s="3" t="e">
        <f t="shared" si="123"/>
        <v>#VALUE!</v>
      </c>
      <c r="AH205" t="e">
        <f t="shared" si="124"/>
        <v>#VALUE!</v>
      </c>
      <c r="AI205" s="51" t="e">
        <f t="shared" si="125"/>
        <v>#VALUE!</v>
      </c>
      <c r="AJ205" s="52" t="e">
        <f t="shared" si="126"/>
        <v>#VALUE!</v>
      </c>
      <c r="AK205" s="2">
        <v>45943</v>
      </c>
      <c r="AL205" t="str">
        <v>#N/A N/A</v>
      </c>
      <c r="AM205" t="str">
        <v>#N/A N/A</v>
      </c>
      <c r="AN205" t="str">
        <v>#N/A N/A</v>
      </c>
      <c r="AO205" t="str">
        <v>#N/A N/A</v>
      </c>
      <c r="AP205">
        <v>113.03125</v>
      </c>
      <c r="AQ205" t="e">
        <f>VLOOKUP(AL205,工作表1!$F$3:$G$1000,2,FALSE)</f>
        <v>#N/A</v>
      </c>
      <c r="AR205" t="e">
        <f>VLOOKUP(AL205,工作表1!$F$3:$H$1000,3,FALSE)</f>
        <v>#N/A</v>
      </c>
      <c r="AS205" t="e">
        <f t="shared" si="111"/>
        <v>#N/A</v>
      </c>
      <c r="AT205" t="e">
        <f t="shared" si="112"/>
        <v>#N/A</v>
      </c>
      <c r="AU205" s="43" t="e">
        <f t="shared" si="127"/>
        <v>#N/A</v>
      </c>
      <c r="AV205" s="43">
        <f t="shared" si="113"/>
        <v>46112</v>
      </c>
      <c r="AW205" s="45" t="e">
        <f t="shared" si="128"/>
        <v>#N/A</v>
      </c>
      <c r="AX205" s="45" t="e">
        <f t="shared" si="129"/>
        <v>#N/A</v>
      </c>
      <c r="AY205" s="47" t="e">
        <f t="shared" si="130"/>
        <v>#VALUE!</v>
      </c>
      <c r="AZ205" s="47" t="e">
        <f t="shared" si="131"/>
        <v>#VALUE!</v>
      </c>
      <c r="BA205" s="43"/>
      <c r="BC205" s="2">
        <v>45940</v>
      </c>
      <c r="BD205" t="str">
        <v>91282CGM</v>
      </c>
      <c r="BE205">
        <v>-3.2372999999999998</v>
      </c>
      <c r="BF205">
        <v>3.7838099999999999</v>
      </c>
      <c r="BG205">
        <v>0.86709999999999998</v>
      </c>
      <c r="BH205">
        <v>112.90625</v>
      </c>
      <c r="BI205">
        <f>VLOOKUP(BD205,工作表1!$K$3:$L$1000,2,FALSE)</f>
        <v>3.5</v>
      </c>
      <c r="BJ205" t="str">
        <f>VLOOKUP(BD205,工作表1!$K$3:$M$1000,3,FALSE)</f>
        <v>2033/2/15</v>
      </c>
      <c r="BK205">
        <f t="shared" si="114"/>
        <v>3.8196500000000002</v>
      </c>
      <c r="BL205">
        <f t="shared" si="115"/>
        <v>-0.31965000000000021</v>
      </c>
      <c r="BM205" s="43">
        <f t="shared" si="132"/>
        <v>46068</v>
      </c>
      <c r="BN205" s="43">
        <f t="shared" si="116"/>
        <v>46203</v>
      </c>
      <c r="BO205" s="45">
        <f t="shared" si="133"/>
        <v>0.56114130434782605</v>
      </c>
      <c r="BP205" s="45">
        <f t="shared" si="134"/>
        <v>3.0542919892793328</v>
      </c>
      <c r="BQ205" s="47">
        <f t="shared" si="135"/>
        <v>97.668490140381053</v>
      </c>
      <c r="BR205" s="47">
        <f t="shared" si="136"/>
        <v>112.10123836436252</v>
      </c>
    </row>
    <row r="206" spans="6:70" x14ac:dyDescent="0.25">
      <c r="F206" s="2">
        <v>45945</v>
      </c>
      <c r="G206">
        <v>3.81745</v>
      </c>
      <c r="H206" s="43">
        <v>45951</v>
      </c>
      <c r="I206">
        <v>3.7431999999999999</v>
      </c>
      <c r="L206" s="2">
        <v>45940</v>
      </c>
      <c r="M206" t="str">
        <v>91282CNW</v>
      </c>
      <c r="N206">
        <v>-0.12759999999999999</v>
      </c>
      <c r="O206">
        <v>3.9494699999999998</v>
      </c>
      <c r="P206">
        <v>0.88700000000000001</v>
      </c>
      <c r="Q206">
        <v>113.140625</v>
      </c>
      <c r="R206">
        <f>VLOOKUP(M206,工作表1!$A$3:$B$1000,2,FALSE)</f>
        <v>3.875</v>
      </c>
      <c r="S206" t="str">
        <f>VLOOKUP(M206,工作表1!$A$3:$C$1000,3,FALSE)</f>
        <v>2032/8/31</v>
      </c>
      <c r="T206">
        <f t="shared" si="106"/>
        <v>3.8196500000000002</v>
      </c>
      <c r="U206">
        <f t="shared" si="105"/>
        <v>5.5349999999999788E-2</v>
      </c>
      <c r="V206" s="43">
        <f t="shared" si="117"/>
        <v>46081</v>
      </c>
      <c r="W206" s="43">
        <f t="shared" si="107"/>
        <v>46022</v>
      </c>
      <c r="X206" s="45">
        <f t="shared" si="118"/>
        <v>0.46029005524861877</v>
      </c>
      <c r="Y206" s="45">
        <f t="shared" si="119"/>
        <v>1.2989886853856052</v>
      </c>
      <c r="Z206" s="47">
        <f t="shared" si="120"/>
        <v>100.27714586825603</v>
      </c>
      <c r="AA206" s="47">
        <f t="shared" si="121"/>
        <v>112.89256319369449</v>
      </c>
      <c r="AB206" s="45">
        <f t="shared" si="122"/>
        <v>3.8077999999999999</v>
      </c>
      <c r="AC206" s="2" t="str">
        <f t="shared" si="108"/>
        <v>TY1</v>
      </c>
      <c r="AD206">
        <f t="shared" si="109"/>
        <v>113.140625</v>
      </c>
      <c r="AE206">
        <f t="shared" si="110"/>
        <v>113.015625</v>
      </c>
      <c r="AF206" s="49">
        <f t="shared" si="104"/>
        <v>0.125</v>
      </c>
      <c r="AG206" s="3">
        <f t="shared" si="123"/>
        <v>112.89256319369449</v>
      </c>
      <c r="AH206">
        <f t="shared" si="124"/>
        <v>112.6593362570168</v>
      </c>
      <c r="AI206" s="51">
        <f t="shared" si="125"/>
        <v>0.23322693667768135</v>
      </c>
      <c r="AJ206" s="52">
        <f t="shared" si="126"/>
        <v>0.10822693667768135</v>
      </c>
      <c r="AK206" s="2">
        <v>45940</v>
      </c>
      <c r="AL206" t="str">
        <v>91282CFV</v>
      </c>
      <c r="AM206">
        <v>-1.8484</v>
      </c>
      <c r="AN206">
        <v>3.8795000000000002</v>
      </c>
      <c r="AO206">
        <v>0.90029999999999999</v>
      </c>
      <c r="AP206">
        <v>113.015625</v>
      </c>
      <c r="AQ206">
        <f>VLOOKUP(AL206,工作表1!$F$3:$G$1000,2,FALSE)</f>
        <v>4.125</v>
      </c>
      <c r="AR206" t="str">
        <f>VLOOKUP(AL206,工作表1!$F$3:$H$1000,3,FALSE)</f>
        <v>2032/11/15</v>
      </c>
      <c r="AS206">
        <f t="shared" si="111"/>
        <v>3.8196500000000002</v>
      </c>
      <c r="AT206">
        <f t="shared" si="112"/>
        <v>0.30534999999999979</v>
      </c>
      <c r="AU206" s="43">
        <f t="shared" si="127"/>
        <v>45976</v>
      </c>
      <c r="AV206" s="43">
        <f t="shared" si="113"/>
        <v>46112</v>
      </c>
      <c r="AW206" s="45">
        <f t="shared" si="128"/>
        <v>1.6925951086956521</v>
      </c>
      <c r="AX206" s="45">
        <f t="shared" si="129"/>
        <v>3.6025266155449671</v>
      </c>
      <c r="AY206" s="47">
        <f t="shared" si="130"/>
        <v>101.72977956270974</v>
      </c>
      <c r="AZ206" s="47">
        <f t="shared" si="131"/>
        <v>112.6593362570168</v>
      </c>
      <c r="BA206" s="43"/>
      <c r="BC206" s="2">
        <v>45939</v>
      </c>
      <c r="BD206" t="str">
        <v>91282CGM</v>
      </c>
      <c r="BE206">
        <v>-3.7462</v>
      </c>
      <c r="BF206">
        <v>3.8614899999999999</v>
      </c>
      <c r="BG206">
        <v>0.86709999999999998</v>
      </c>
      <c r="BH206">
        <v>112.25</v>
      </c>
      <c r="BI206">
        <f>VLOOKUP(BD206,工作表1!$K$3:$L$1000,2,FALSE)</f>
        <v>3.5</v>
      </c>
      <c r="BJ206" t="str">
        <f>VLOOKUP(BD206,工作表1!$K$3:$M$1000,3,FALSE)</f>
        <v>2033/2/15</v>
      </c>
      <c r="BK206">
        <f t="shared" si="114"/>
        <v>3.8439999999999999</v>
      </c>
      <c r="BL206">
        <f t="shared" si="115"/>
        <v>-0.34399999999999986</v>
      </c>
      <c r="BM206" s="43">
        <f t="shared" si="132"/>
        <v>46068</v>
      </c>
      <c r="BN206" s="43">
        <f t="shared" si="116"/>
        <v>46203</v>
      </c>
      <c r="BO206" s="45">
        <f t="shared" si="133"/>
        <v>0.53260869565217395</v>
      </c>
      <c r="BP206" s="45">
        <f t="shared" si="134"/>
        <v>3.0545265038713518</v>
      </c>
      <c r="BQ206" s="47">
        <f t="shared" si="135"/>
        <v>97.079288591748991</v>
      </c>
      <c r="BR206" s="47">
        <f t="shared" si="136"/>
        <v>111.43605124866279</v>
      </c>
    </row>
    <row r="207" spans="6:70" x14ac:dyDescent="0.25">
      <c r="F207" s="2">
        <v>45944</v>
      </c>
      <c r="G207">
        <v>3.8216999999999999</v>
      </c>
      <c r="H207" s="43">
        <v>45950</v>
      </c>
      <c r="I207">
        <v>3.7561</v>
      </c>
      <c r="L207" s="2">
        <v>45939</v>
      </c>
      <c r="M207" t="str">
        <v>91282CNW</v>
      </c>
      <c r="N207">
        <v>-0.59240000000000004</v>
      </c>
      <c r="O207">
        <v>4.01952</v>
      </c>
      <c r="P207">
        <v>0.88700000000000001</v>
      </c>
      <c r="Q207">
        <v>112.484375</v>
      </c>
      <c r="R207">
        <f>VLOOKUP(M207,工作表1!$A$3:$B$1000,2,FALSE)</f>
        <v>3.875</v>
      </c>
      <c r="S207" t="str">
        <f>VLOOKUP(M207,工作表1!$A$3:$C$1000,3,FALSE)</f>
        <v>2032/8/31</v>
      </c>
      <c r="T207">
        <f t="shared" si="106"/>
        <v>3.8439999999999999</v>
      </c>
      <c r="U207">
        <f t="shared" si="105"/>
        <v>3.1000000000000139E-2</v>
      </c>
      <c r="V207" s="43">
        <f t="shared" si="117"/>
        <v>46081</v>
      </c>
      <c r="W207" s="43">
        <f t="shared" si="107"/>
        <v>46022</v>
      </c>
      <c r="X207" s="45">
        <f t="shared" si="118"/>
        <v>0.42817679558011046</v>
      </c>
      <c r="Y207" s="45">
        <f t="shared" si="119"/>
        <v>1.2987247407855897</v>
      </c>
      <c r="Z207" s="47">
        <f t="shared" si="120"/>
        <v>99.705051042301307</v>
      </c>
      <c r="AA207" s="47">
        <f t="shared" si="121"/>
        <v>112.24778341439936</v>
      </c>
      <c r="AB207" s="45">
        <f t="shared" si="122"/>
        <v>3.9186999999999999</v>
      </c>
      <c r="AC207" s="2" t="str">
        <f t="shared" si="108"/>
        <v>TY1</v>
      </c>
      <c r="AD207">
        <f t="shared" si="109"/>
        <v>112.484375</v>
      </c>
      <c r="AE207">
        <f t="shared" si="110"/>
        <v>112.359375</v>
      </c>
      <c r="AF207" s="49">
        <f t="shared" si="104"/>
        <v>0.125</v>
      </c>
      <c r="AG207" s="3">
        <f t="shared" si="123"/>
        <v>112.24778341439936</v>
      </c>
      <c r="AH207">
        <f t="shared" si="124"/>
        <v>111.995142190355</v>
      </c>
      <c r="AI207" s="51">
        <f t="shared" si="125"/>
        <v>0.25264122404436762</v>
      </c>
      <c r="AJ207" s="52">
        <f t="shared" si="126"/>
        <v>0.12764122404436762</v>
      </c>
      <c r="AK207" s="2">
        <v>45939</v>
      </c>
      <c r="AL207" t="str">
        <v>91282CFV</v>
      </c>
      <c r="AM207">
        <v>-2.8523999999999998</v>
      </c>
      <c r="AN207">
        <v>3.9763899999999999</v>
      </c>
      <c r="AO207">
        <v>0.90029999999999999</v>
      </c>
      <c r="AP207">
        <v>112.359375</v>
      </c>
      <c r="AQ207">
        <f>VLOOKUP(AL207,工作表1!$F$3:$G$1000,2,FALSE)</f>
        <v>4.125</v>
      </c>
      <c r="AR207" t="str">
        <f>VLOOKUP(AL207,工作表1!$F$3:$H$1000,3,FALSE)</f>
        <v>2032/11/15</v>
      </c>
      <c r="AS207">
        <f t="shared" si="111"/>
        <v>3.8439999999999999</v>
      </c>
      <c r="AT207">
        <f t="shared" si="112"/>
        <v>0.28100000000000014</v>
      </c>
      <c r="AU207" s="43">
        <f t="shared" si="127"/>
        <v>45976</v>
      </c>
      <c r="AV207" s="43">
        <f t="shared" si="113"/>
        <v>46112</v>
      </c>
      <c r="AW207" s="45">
        <f t="shared" si="128"/>
        <v>1.6589673913043479</v>
      </c>
      <c r="AX207" s="45">
        <f t="shared" si="129"/>
        <v>3.602803007742704</v>
      </c>
      <c r="AY207" s="47">
        <f t="shared" si="130"/>
        <v>101.12554298277418</v>
      </c>
      <c r="AZ207" s="47">
        <f t="shared" si="131"/>
        <v>111.995142190355</v>
      </c>
      <c r="BA207" s="43"/>
      <c r="BC207" s="2">
        <v>45938</v>
      </c>
      <c r="BD207" t="str">
        <v>91282CGM</v>
      </c>
      <c r="BE207">
        <v>-3.3096999999999999</v>
      </c>
      <c r="BF207">
        <v>3.8547699999999998</v>
      </c>
      <c r="BG207">
        <v>0.86709999999999998</v>
      </c>
      <c r="BH207">
        <v>112.375</v>
      </c>
      <c r="BI207">
        <f>VLOOKUP(BD207,工作表1!$K$3:$L$1000,2,FALSE)</f>
        <v>3.5</v>
      </c>
      <c r="BJ207" t="str">
        <f>VLOOKUP(BD207,工作表1!$K$3:$M$1000,3,FALSE)</f>
        <v>2033/2/15</v>
      </c>
      <c r="BK207">
        <f t="shared" si="114"/>
        <v>3.8582700000000001</v>
      </c>
      <c r="BL207">
        <f t="shared" si="115"/>
        <v>-0.35827000000000009</v>
      </c>
      <c r="BM207" s="43">
        <f t="shared" si="132"/>
        <v>46068</v>
      </c>
      <c r="BN207" s="43">
        <f t="shared" si="116"/>
        <v>46203</v>
      </c>
      <c r="BO207" s="45">
        <f t="shared" si="133"/>
        <v>0.52309782608695654</v>
      </c>
      <c r="BP207" s="45">
        <f t="shared" si="134"/>
        <v>3.0546046754020253</v>
      </c>
      <c r="BQ207" s="47">
        <f t="shared" si="135"/>
        <v>97.188793604424205</v>
      </c>
      <c r="BR207" s="47">
        <f t="shared" si="136"/>
        <v>111.57242180473989</v>
      </c>
    </row>
    <row r="208" spans="6:70" x14ac:dyDescent="0.25">
      <c r="F208" s="2">
        <v>45940</v>
      </c>
      <c r="G208">
        <v>3.8196500000000002</v>
      </c>
      <c r="H208" s="43">
        <v>45947</v>
      </c>
      <c r="I208">
        <v>3.7818999999999998</v>
      </c>
      <c r="L208" s="2">
        <v>45938</v>
      </c>
      <c r="M208" t="str">
        <v>91282CNW</v>
      </c>
      <c r="N208">
        <v>-0.49609999999999999</v>
      </c>
      <c r="O208">
        <v>4.0199100000000003</v>
      </c>
      <c r="P208">
        <v>0.88700000000000001</v>
      </c>
      <c r="Q208">
        <v>112.609375</v>
      </c>
      <c r="R208">
        <f>VLOOKUP(M208,工作表1!$A$3:$B$1000,2,FALSE)</f>
        <v>3.875</v>
      </c>
      <c r="S208" t="str">
        <f>VLOOKUP(M208,工作表1!$A$3:$C$1000,3,FALSE)</f>
        <v>2032/8/31</v>
      </c>
      <c r="T208">
        <f t="shared" si="106"/>
        <v>3.8582700000000001</v>
      </c>
      <c r="U208">
        <f t="shared" si="105"/>
        <v>1.6729999999999912E-2</v>
      </c>
      <c r="V208" s="43">
        <f t="shared" si="117"/>
        <v>46081</v>
      </c>
      <c r="W208" s="43">
        <f t="shared" si="107"/>
        <v>46022</v>
      </c>
      <c r="X208" s="45">
        <f t="shared" si="118"/>
        <v>0.41747237569060774</v>
      </c>
      <c r="Y208" s="45">
        <f t="shared" si="119"/>
        <v>1.2986367592522516</v>
      </c>
      <c r="Z208" s="47">
        <f t="shared" si="120"/>
        <v>99.814334408427996</v>
      </c>
      <c r="AA208" s="47">
        <f t="shared" si="121"/>
        <v>112.37275593270492</v>
      </c>
      <c r="AB208" s="45">
        <f t="shared" si="122"/>
        <v>3.8980999999999999</v>
      </c>
      <c r="AC208" s="2" t="str">
        <f t="shared" si="108"/>
        <v>TY1</v>
      </c>
      <c r="AD208">
        <f t="shared" si="109"/>
        <v>112.609375</v>
      </c>
      <c r="AE208">
        <f t="shared" si="110"/>
        <v>112.484375</v>
      </c>
      <c r="AF208" s="49">
        <f t="shared" si="104"/>
        <v>0.125</v>
      </c>
      <c r="AG208" s="3">
        <f t="shared" si="123"/>
        <v>112.37275593270492</v>
      </c>
      <c r="AH208">
        <f t="shared" si="124"/>
        <v>112.14023563661618</v>
      </c>
      <c r="AI208" s="51">
        <f t="shared" si="125"/>
        <v>0.2325202960887367</v>
      </c>
      <c r="AJ208" s="52">
        <f t="shared" si="126"/>
        <v>0.1075202960887367</v>
      </c>
      <c r="AK208" s="2">
        <v>45938</v>
      </c>
      <c r="AL208" t="str">
        <v>91282CFV</v>
      </c>
      <c r="AM208">
        <v>-2.1429999999999998</v>
      </c>
      <c r="AN208">
        <v>3.94597</v>
      </c>
      <c r="AO208">
        <v>0.90029999999999999</v>
      </c>
      <c r="AP208">
        <v>112.484375</v>
      </c>
      <c r="AQ208">
        <f>VLOOKUP(AL208,工作表1!$F$3:$G$1000,2,FALSE)</f>
        <v>4.125</v>
      </c>
      <c r="AR208" t="str">
        <f>VLOOKUP(AL208,工作表1!$F$3:$H$1000,3,FALSE)</f>
        <v>2032/11/15</v>
      </c>
      <c r="AS208">
        <f t="shared" si="111"/>
        <v>3.8582700000000001</v>
      </c>
      <c r="AT208">
        <f t="shared" si="112"/>
        <v>0.26672999999999991</v>
      </c>
      <c r="AU208" s="43">
        <f t="shared" si="127"/>
        <v>45976</v>
      </c>
      <c r="AV208" s="43">
        <f t="shared" si="113"/>
        <v>46112</v>
      </c>
      <c r="AW208" s="45">
        <f t="shared" si="128"/>
        <v>1.6477581521739131</v>
      </c>
      <c r="AX208" s="45">
        <f t="shared" si="129"/>
        <v>3.602895138475283</v>
      </c>
      <c r="AY208" s="47">
        <f t="shared" si="130"/>
        <v>101.25103585483276</v>
      </c>
      <c r="AZ208" s="47">
        <f t="shared" si="131"/>
        <v>112.14023563661618</v>
      </c>
      <c r="BA208" s="43"/>
      <c r="BC208" s="2">
        <v>45937</v>
      </c>
      <c r="BD208" t="str">
        <v>91282CGM</v>
      </c>
      <c r="BE208">
        <v>-3.0474999999999999</v>
      </c>
      <c r="BF208">
        <v>3.8396699999999999</v>
      </c>
      <c r="BG208">
        <v>0.86709999999999998</v>
      </c>
      <c r="BH208">
        <v>112.4375</v>
      </c>
      <c r="BI208">
        <f>VLOOKUP(BD208,工作表1!$K$3:$L$1000,2,FALSE)</f>
        <v>3.5</v>
      </c>
      <c r="BJ208" t="str">
        <f>VLOOKUP(BD208,工作表1!$K$3:$M$1000,3,FALSE)</f>
        <v>2033/2/15</v>
      </c>
      <c r="BK208">
        <f t="shared" si="114"/>
        <v>3.8614999999999999</v>
      </c>
      <c r="BL208">
        <f t="shared" si="115"/>
        <v>-0.36149999999999993</v>
      </c>
      <c r="BM208" s="43">
        <f t="shared" si="132"/>
        <v>46068</v>
      </c>
      <c r="BN208" s="43">
        <f t="shared" si="116"/>
        <v>46203</v>
      </c>
      <c r="BO208" s="45">
        <f t="shared" si="133"/>
        <v>0.51358695652173914</v>
      </c>
      <c r="BP208" s="45">
        <f t="shared" si="134"/>
        <v>3.0546828469326983</v>
      </c>
      <c r="BQ208" s="47">
        <f t="shared" si="135"/>
        <v>97.25154058809008</v>
      </c>
      <c r="BR208" s="47">
        <f t="shared" si="136"/>
        <v>111.64558694287415</v>
      </c>
    </row>
    <row r="209" spans="6:70" x14ac:dyDescent="0.25">
      <c r="F209" s="2">
        <v>45939</v>
      </c>
      <c r="G209">
        <v>3.8439999999999999</v>
      </c>
      <c r="H209" s="43">
        <v>45946</v>
      </c>
      <c r="I209">
        <v>3.7383999999999999</v>
      </c>
      <c r="L209" s="2">
        <v>45937</v>
      </c>
      <c r="M209" t="str">
        <v>91282CNW</v>
      </c>
      <c r="N209">
        <v>-0.7046</v>
      </c>
      <c r="O209">
        <v>4.0529500000000001</v>
      </c>
      <c r="P209">
        <v>0.88700000000000001</v>
      </c>
      <c r="Q209">
        <v>112.671875</v>
      </c>
      <c r="R209">
        <f>VLOOKUP(M209,工作表1!$A$3:$B$1000,2,FALSE)</f>
        <v>3.875</v>
      </c>
      <c r="S209" t="str">
        <f>VLOOKUP(M209,工作表1!$A$3:$C$1000,3,FALSE)</f>
        <v>2032/8/31</v>
      </c>
      <c r="T209">
        <f t="shared" si="106"/>
        <v>3.8614999999999999</v>
      </c>
      <c r="U209">
        <f t="shared" si="105"/>
        <v>1.3500000000000068E-2</v>
      </c>
      <c r="V209" s="43">
        <f t="shared" si="117"/>
        <v>46081</v>
      </c>
      <c r="W209" s="43">
        <f t="shared" si="107"/>
        <v>46022</v>
      </c>
      <c r="X209" s="45">
        <f t="shared" si="118"/>
        <v>0.40676795580110497</v>
      </c>
      <c r="Y209" s="45">
        <f t="shared" si="119"/>
        <v>1.2985487777189131</v>
      </c>
      <c r="Z209" s="47">
        <f t="shared" si="120"/>
        <v>99.86093728986539</v>
      </c>
      <c r="AA209" s="47">
        <f t="shared" si="121"/>
        <v>112.42424794716436</v>
      </c>
      <c r="AB209" s="45">
        <f t="shared" si="122"/>
        <v>3.8955000000000002</v>
      </c>
      <c r="AC209" s="2" t="str">
        <f t="shared" si="108"/>
        <v>TY1</v>
      </c>
      <c r="AD209">
        <f t="shared" si="109"/>
        <v>112.671875</v>
      </c>
      <c r="AE209">
        <f t="shared" si="110"/>
        <v>112.546875</v>
      </c>
      <c r="AF209" s="49">
        <f t="shared" ref="AF209:AF272" si="137">AD209-AE209</f>
        <v>0.125</v>
      </c>
      <c r="AG209" s="3">
        <f t="shared" si="123"/>
        <v>112.42424794716436</v>
      </c>
      <c r="AH209">
        <f t="shared" si="124"/>
        <v>112.2098278033384</v>
      </c>
      <c r="AI209" s="51">
        <f t="shared" si="125"/>
        <v>0.21442014382596142</v>
      </c>
      <c r="AJ209" s="52">
        <f t="shared" si="126"/>
        <v>8.9420143825961418E-2</v>
      </c>
      <c r="AK209" s="2">
        <v>45937</v>
      </c>
      <c r="AL209" t="str">
        <v>91282CFV</v>
      </c>
      <c r="AM209">
        <v>-1.9178999999999999</v>
      </c>
      <c r="AN209">
        <v>3.9311099999999999</v>
      </c>
      <c r="AO209">
        <v>0.90029999999999999</v>
      </c>
      <c r="AP209">
        <v>112.546875</v>
      </c>
      <c r="AQ209">
        <f>VLOOKUP(AL209,工作表1!$F$3:$G$1000,2,FALSE)</f>
        <v>4.125</v>
      </c>
      <c r="AR209" t="str">
        <f>VLOOKUP(AL209,工作表1!$F$3:$H$1000,3,FALSE)</f>
        <v>2032/11/15</v>
      </c>
      <c r="AS209">
        <f t="shared" si="111"/>
        <v>3.8614999999999999</v>
      </c>
      <c r="AT209">
        <f t="shared" si="112"/>
        <v>0.26350000000000007</v>
      </c>
      <c r="AU209" s="43">
        <f t="shared" si="127"/>
        <v>45976</v>
      </c>
      <c r="AV209" s="43">
        <f t="shared" si="113"/>
        <v>46112</v>
      </c>
      <c r="AW209" s="45">
        <f t="shared" si="128"/>
        <v>1.6365489130434783</v>
      </c>
      <c r="AX209" s="45">
        <f t="shared" si="129"/>
        <v>3.6029872692078619</v>
      </c>
      <c r="AY209" s="47">
        <f t="shared" si="130"/>
        <v>101.31381164714465</v>
      </c>
      <c r="AZ209" s="47">
        <f t="shared" si="131"/>
        <v>112.2098278033384</v>
      </c>
      <c r="BA209" s="43"/>
      <c r="BC209" s="2">
        <v>45936</v>
      </c>
      <c r="BD209" t="str">
        <v>91282CGM</v>
      </c>
      <c r="BE209">
        <v>-2.8588</v>
      </c>
      <c r="BF209">
        <v>3.8347799999999999</v>
      </c>
      <c r="BG209">
        <v>0.86709999999999998</v>
      </c>
      <c r="BH209">
        <v>112.15625</v>
      </c>
      <c r="BI209">
        <f>VLOOKUP(BD209,工作表1!$K$3:$L$1000,2,FALSE)</f>
        <v>3.5</v>
      </c>
      <c r="BJ209" t="str">
        <f>VLOOKUP(BD209,工作表1!$K$3:$M$1000,3,FALSE)</f>
        <v>2033/2/15</v>
      </c>
      <c r="BK209">
        <f t="shared" si="114"/>
        <v>3.8677999999999999</v>
      </c>
      <c r="BL209">
        <f t="shared" si="115"/>
        <v>-0.3677999999999999</v>
      </c>
      <c r="BM209" s="43">
        <f t="shared" si="132"/>
        <v>46068</v>
      </c>
      <c r="BN209" s="43">
        <f t="shared" si="116"/>
        <v>46203</v>
      </c>
      <c r="BO209" s="45">
        <f t="shared" si="133"/>
        <v>0.50407608695652173</v>
      </c>
      <c r="BP209" s="45">
        <f t="shared" si="134"/>
        <v>3.0547610184633713</v>
      </c>
      <c r="BQ209" s="47">
        <f t="shared" si="135"/>
        <v>96.99715113554457</v>
      </c>
      <c r="BR209" s="47">
        <f t="shared" si="136"/>
        <v>111.35564505427789</v>
      </c>
    </row>
    <row r="210" spans="6:70" x14ac:dyDescent="0.25">
      <c r="F210" s="2">
        <v>45938</v>
      </c>
      <c r="G210">
        <v>3.8582700000000001</v>
      </c>
      <c r="H210" s="43">
        <v>45945</v>
      </c>
      <c r="I210">
        <v>3.8026</v>
      </c>
      <c r="L210" s="2">
        <v>45936</v>
      </c>
      <c r="M210" t="str">
        <v>91282CNW</v>
      </c>
      <c r="N210">
        <v>-0.24840000000000001</v>
      </c>
      <c r="O210">
        <v>3.9964900000000001</v>
      </c>
      <c r="P210">
        <v>0.88700000000000001</v>
      </c>
      <c r="Q210">
        <v>112.390625</v>
      </c>
      <c r="R210">
        <f>VLOOKUP(M210,工作表1!$A$3:$B$1000,2,FALSE)</f>
        <v>3.875</v>
      </c>
      <c r="S210" t="str">
        <f>VLOOKUP(M210,工作表1!$A$3:$C$1000,3,FALSE)</f>
        <v>2032/8/31</v>
      </c>
      <c r="T210">
        <f t="shared" si="106"/>
        <v>3.8677999999999999</v>
      </c>
      <c r="U210">
        <f t="shared" si="105"/>
        <v>7.2000000000000952E-3</v>
      </c>
      <c r="V210" s="43">
        <f t="shared" si="117"/>
        <v>46081</v>
      </c>
      <c r="W210" s="43">
        <f t="shared" si="107"/>
        <v>46022</v>
      </c>
      <c r="X210" s="45">
        <f t="shared" si="118"/>
        <v>0.3960635359116022</v>
      </c>
      <c r="Y210" s="45">
        <f t="shared" si="119"/>
        <v>1.2984607961855748</v>
      </c>
      <c r="Z210" s="47">
        <f t="shared" si="120"/>
        <v>99.604851456070861</v>
      </c>
      <c r="AA210" s="47">
        <f t="shared" si="121"/>
        <v>112.13532743662226</v>
      </c>
      <c r="AB210" s="45">
        <f t="shared" si="122"/>
        <v>3.9317000000000002</v>
      </c>
      <c r="AC210" s="2" t="str">
        <f t="shared" si="108"/>
        <v>TY1</v>
      </c>
      <c r="AD210">
        <f t="shared" si="109"/>
        <v>112.390625</v>
      </c>
      <c r="AE210">
        <f t="shared" si="110"/>
        <v>112.265625</v>
      </c>
      <c r="AF210" s="49">
        <f t="shared" si="137"/>
        <v>0.125</v>
      </c>
      <c r="AG210" s="3">
        <f t="shared" si="123"/>
        <v>112.13532743662226</v>
      </c>
      <c r="AH210">
        <f t="shared" si="124"/>
        <v>111.90935167863911</v>
      </c>
      <c r="AI210" s="51">
        <f t="shared" si="125"/>
        <v>0.22597575798315006</v>
      </c>
      <c r="AJ210" s="52">
        <f t="shared" si="126"/>
        <v>0.10097575798315006</v>
      </c>
      <c r="AK210" s="2">
        <v>45936</v>
      </c>
      <c r="AL210" t="str">
        <v>91282CFV</v>
      </c>
      <c r="AM210">
        <v>-1.9242999999999999</v>
      </c>
      <c r="AN210">
        <v>3.93465</v>
      </c>
      <c r="AO210">
        <v>0.90029999999999999</v>
      </c>
      <c r="AP210">
        <v>112.265625</v>
      </c>
      <c r="AQ210">
        <f>VLOOKUP(AL210,工作表1!$F$3:$G$1000,2,FALSE)</f>
        <v>4.125</v>
      </c>
      <c r="AR210" t="str">
        <f>VLOOKUP(AL210,工作表1!$F$3:$H$1000,3,FALSE)</f>
        <v>2032/11/15</v>
      </c>
      <c r="AS210">
        <f t="shared" si="111"/>
        <v>3.8677999999999999</v>
      </c>
      <c r="AT210">
        <f t="shared" si="112"/>
        <v>0.2572000000000001</v>
      </c>
      <c r="AU210" s="43">
        <f t="shared" si="127"/>
        <v>45976</v>
      </c>
      <c r="AV210" s="43">
        <f t="shared" si="113"/>
        <v>46112</v>
      </c>
      <c r="AW210" s="45">
        <f t="shared" si="128"/>
        <v>1.6253396739130435</v>
      </c>
      <c r="AX210" s="45">
        <f t="shared" si="129"/>
        <v>3.6030793999404409</v>
      </c>
      <c r="AY210" s="47">
        <f t="shared" si="130"/>
        <v>101.0419046511342</v>
      </c>
      <c r="AZ210" s="47">
        <f t="shared" si="131"/>
        <v>111.90935167863911</v>
      </c>
      <c r="BA210" s="43"/>
      <c r="BC210" s="2">
        <v>45933</v>
      </c>
      <c r="BD210" t="str">
        <v>91282CGM</v>
      </c>
      <c r="BE210">
        <v>-2.5670999999999999</v>
      </c>
      <c r="BF210">
        <v>3.8119700000000001</v>
      </c>
      <c r="BG210">
        <v>0.86709999999999998</v>
      </c>
      <c r="BH210">
        <v>112.453125</v>
      </c>
      <c r="BI210">
        <f>VLOOKUP(BD210,工作表1!$K$3:$L$1000,2,FALSE)</f>
        <v>3.5</v>
      </c>
      <c r="BJ210" t="str">
        <f>VLOOKUP(BD210,工作表1!$K$3:$M$1000,3,FALSE)</f>
        <v>2033/2/15</v>
      </c>
      <c r="BK210">
        <f t="shared" si="114"/>
        <v>3.8704499999999999</v>
      </c>
      <c r="BL210">
        <f t="shared" si="115"/>
        <v>-0.37044999999999995</v>
      </c>
      <c r="BM210" s="43">
        <f t="shared" si="132"/>
        <v>46068</v>
      </c>
      <c r="BN210" s="43">
        <f t="shared" si="116"/>
        <v>46203</v>
      </c>
      <c r="BO210" s="45">
        <f t="shared" si="133"/>
        <v>0.49456521739130432</v>
      </c>
      <c r="BP210" s="45">
        <f t="shared" si="134"/>
        <v>3.0548391899940439</v>
      </c>
      <c r="BQ210" s="47">
        <f t="shared" si="135"/>
        <v>97.263156030105648</v>
      </c>
      <c r="BR210" s="47">
        <f t="shared" si="136"/>
        <v>111.66277647184383</v>
      </c>
    </row>
    <row r="211" spans="6:70" x14ac:dyDescent="0.25">
      <c r="F211" s="2">
        <v>45937</v>
      </c>
      <c r="G211">
        <v>3.8614999999999999</v>
      </c>
      <c r="H211" s="43">
        <v>45944</v>
      </c>
      <c r="I211">
        <v>3.7974999999999999</v>
      </c>
      <c r="L211" s="2">
        <v>45933</v>
      </c>
      <c r="M211" t="str">
        <v>91282CNW</v>
      </c>
      <c r="N211">
        <v>-0.14910000000000001</v>
      </c>
      <c r="O211">
        <v>3.9831500000000002</v>
      </c>
      <c r="P211">
        <v>0.88700000000000001</v>
      </c>
      <c r="Q211">
        <v>112.671875</v>
      </c>
      <c r="R211">
        <f>VLOOKUP(M211,工作表1!$A$3:$B$1000,2,FALSE)</f>
        <v>3.875</v>
      </c>
      <c r="S211" t="str">
        <f>VLOOKUP(M211,工作表1!$A$3:$C$1000,3,FALSE)</f>
        <v>2032/8/31</v>
      </c>
      <c r="T211">
        <f t="shared" si="106"/>
        <v>3.8704499999999999</v>
      </c>
      <c r="U211">
        <f t="shared" si="105"/>
        <v>4.550000000000054E-3</v>
      </c>
      <c r="V211" s="43">
        <f t="shared" si="117"/>
        <v>46081</v>
      </c>
      <c r="W211" s="43">
        <f t="shared" si="107"/>
        <v>46022</v>
      </c>
      <c r="X211" s="45">
        <f t="shared" si="118"/>
        <v>0.38535911602209943</v>
      </c>
      <c r="Y211" s="45">
        <f t="shared" si="119"/>
        <v>1.2983728146522364</v>
      </c>
      <c r="Z211" s="47">
        <f t="shared" si="120"/>
        <v>99.854787968976112</v>
      </c>
      <c r="AA211" s="47">
        <f t="shared" si="121"/>
        <v>112.41595078431615</v>
      </c>
      <c r="AB211" s="45">
        <f t="shared" si="122"/>
        <v>3.9033000000000002</v>
      </c>
      <c r="AC211" s="2" t="str">
        <f t="shared" si="108"/>
        <v>TY1</v>
      </c>
      <c r="AD211">
        <f t="shared" si="109"/>
        <v>112.671875</v>
      </c>
      <c r="AE211">
        <f t="shared" si="110"/>
        <v>112.5625</v>
      </c>
      <c r="AF211" s="49">
        <f t="shared" si="137"/>
        <v>0.109375</v>
      </c>
      <c r="AG211" s="3">
        <f t="shared" si="123"/>
        <v>112.41595078431615</v>
      </c>
      <c r="AH211">
        <f t="shared" si="124"/>
        <v>112.20408594236032</v>
      </c>
      <c r="AI211" s="51">
        <f t="shared" si="125"/>
        <v>0.21186484195582977</v>
      </c>
      <c r="AJ211" s="52">
        <f t="shared" si="126"/>
        <v>0.10248984195582977</v>
      </c>
      <c r="AK211" s="2">
        <v>45933</v>
      </c>
      <c r="AL211" t="str">
        <v>91282CFV</v>
      </c>
      <c r="AM211">
        <v>-1.9224000000000001</v>
      </c>
      <c r="AN211">
        <v>3.9281199999999998</v>
      </c>
      <c r="AO211">
        <v>0.90029999999999999</v>
      </c>
      <c r="AP211">
        <v>112.5625</v>
      </c>
      <c r="AQ211">
        <f>VLOOKUP(AL211,工作表1!$F$3:$G$1000,2,FALSE)</f>
        <v>4.125</v>
      </c>
      <c r="AR211" t="str">
        <f>VLOOKUP(AL211,工作表1!$F$3:$H$1000,3,FALSE)</f>
        <v>2032/11/15</v>
      </c>
      <c r="AS211">
        <f t="shared" si="111"/>
        <v>3.8704499999999999</v>
      </c>
      <c r="AT211">
        <f t="shared" si="112"/>
        <v>0.25455000000000005</v>
      </c>
      <c r="AU211" s="43">
        <f t="shared" si="127"/>
        <v>45976</v>
      </c>
      <c r="AV211" s="43">
        <f t="shared" si="113"/>
        <v>46112</v>
      </c>
      <c r="AW211" s="45">
        <f t="shared" si="128"/>
        <v>1.6141304347826089</v>
      </c>
      <c r="AX211" s="45">
        <f t="shared" si="129"/>
        <v>3.6031715306730199</v>
      </c>
      <c r="AY211" s="47">
        <f t="shared" si="130"/>
        <v>101.30761501226317</v>
      </c>
      <c r="AZ211" s="47">
        <f t="shared" si="131"/>
        <v>112.20408594236032</v>
      </c>
      <c r="BA211" s="43"/>
      <c r="BC211" s="2">
        <v>45932</v>
      </c>
      <c r="BD211" t="str">
        <v>91282CGM</v>
      </c>
      <c r="BE211">
        <v>-3.351</v>
      </c>
      <c r="BF211">
        <v>3.82037</v>
      </c>
      <c r="BG211">
        <v>0.86709999999999998</v>
      </c>
      <c r="BH211">
        <v>112.703125</v>
      </c>
      <c r="BI211">
        <f>VLOOKUP(BD211,工作表1!$K$3:$L$1000,2,FALSE)</f>
        <v>3.5</v>
      </c>
      <c r="BJ211" t="str">
        <f>VLOOKUP(BD211,工作表1!$K$3:$M$1000,3,FALSE)</f>
        <v>2033/2/15</v>
      </c>
      <c r="BK211">
        <f t="shared" si="114"/>
        <v>3.87018</v>
      </c>
      <c r="BL211">
        <f t="shared" si="115"/>
        <v>-0.37017999999999995</v>
      </c>
      <c r="BM211" s="43">
        <f t="shared" si="132"/>
        <v>46068</v>
      </c>
      <c r="BN211" s="43">
        <f t="shared" si="116"/>
        <v>46203</v>
      </c>
      <c r="BO211" s="45">
        <f t="shared" si="133"/>
        <v>0.46603260869565222</v>
      </c>
      <c r="BP211" s="45">
        <f t="shared" si="134"/>
        <v>3.055073704586063</v>
      </c>
      <c r="BQ211" s="47">
        <f t="shared" si="135"/>
        <v>97.48651864993144</v>
      </c>
      <c r="BR211" s="47">
        <f t="shared" si="136"/>
        <v>111.91443398077034</v>
      </c>
    </row>
    <row r="212" spans="6:70" x14ac:dyDescent="0.25">
      <c r="F212" s="2">
        <v>45936</v>
      </c>
      <c r="G212">
        <v>3.8677999999999999</v>
      </c>
      <c r="H212" s="43">
        <v>45943</v>
      </c>
      <c r="I212">
        <v>3.8077999999999999</v>
      </c>
      <c r="L212" s="2">
        <v>45932</v>
      </c>
      <c r="M212" t="str">
        <v>91282CNW</v>
      </c>
      <c r="N212">
        <v>-0.20430000000000001</v>
      </c>
      <c r="O212">
        <v>3.9830899999999998</v>
      </c>
      <c r="P212">
        <v>0.88700000000000001</v>
      </c>
      <c r="Q212">
        <v>112.921875</v>
      </c>
      <c r="R212">
        <f>VLOOKUP(M212,工作表1!$A$3:$B$1000,2,FALSE)</f>
        <v>3.875</v>
      </c>
      <c r="S212" t="str">
        <f>VLOOKUP(M212,工作表1!$A$3:$C$1000,3,FALSE)</f>
        <v>2032/8/31</v>
      </c>
      <c r="T212">
        <f t="shared" si="106"/>
        <v>3.87018</v>
      </c>
      <c r="U212">
        <f t="shared" si="105"/>
        <v>4.8200000000000465E-3</v>
      </c>
      <c r="V212" s="43">
        <f t="shared" si="117"/>
        <v>46081</v>
      </c>
      <c r="W212" s="43">
        <f t="shared" si="107"/>
        <v>46022</v>
      </c>
      <c r="X212" s="45">
        <f t="shared" si="118"/>
        <v>0.35324585635359118</v>
      </c>
      <c r="Y212" s="45">
        <f t="shared" si="119"/>
        <v>1.2981088700522214</v>
      </c>
      <c r="Z212" s="47">
        <f t="shared" si="120"/>
        <v>100.09521423925634</v>
      </c>
      <c r="AA212" s="47">
        <f t="shared" si="121"/>
        <v>112.68135284344199</v>
      </c>
      <c r="AB212" s="45">
        <f t="shared" si="122"/>
        <v>3.8595000000000002</v>
      </c>
      <c r="AC212" s="2" t="str">
        <f t="shared" si="108"/>
        <v>TY1</v>
      </c>
      <c r="AD212">
        <f t="shared" si="109"/>
        <v>112.921875</v>
      </c>
      <c r="AE212">
        <f t="shared" si="110"/>
        <v>112.8125</v>
      </c>
      <c r="AF212" s="49">
        <f t="shared" si="137"/>
        <v>0.109375</v>
      </c>
      <c r="AG212" s="3">
        <f t="shared" si="123"/>
        <v>112.68135284344199</v>
      </c>
      <c r="AH212">
        <f t="shared" si="124"/>
        <v>112.46614490330026</v>
      </c>
      <c r="AI212" s="51">
        <f t="shared" si="125"/>
        <v>0.21520794014172395</v>
      </c>
      <c r="AJ212" s="52">
        <f t="shared" si="126"/>
        <v>0.10583294014172395</v>
      </c>
      <c r="AK212" s="2">
        <v>45932</v>
      </c>
      <c r="AL212" t="str">
        <v>91282CFV</v>
      </c>
      <c r="AM212">
        <v>-2.2303000000000002</v>
      </c>
      <c r="AN212">
        <v>3.9332099999999999</v>
      </c>
      <c r="AO212">
        <v>0.90029999999999999</v>
      </c>
      <c r="AP212">
        <v>112.8125</v>
      </c>
      <c r="AQ212">
        <f>VLOOKUP(AL212,工作表1!$F$3:$G$1000,2,FALSE)</f>
        <v>4.125</v>
      </c>
      <c r="AR212" t="str">
        <f>VLOOKUP(AL212,工作表1!$F$3:$H$1000,3,FALSE)</f>
        <v>2032/11/15</v>
      </c>
      <c r="AS212">
        <f t="shared" si="111"/>
        <v>3.87018</v>
      </c>
      <c r="AT212">
        <f t="shared" si="112"/>
        <v>0.25482000000000005</v>
      </c>
      <c r="AU212" s="43">
        <f t="shared" si="127"/>
        <v>45976</v>
      </c>
      <c r="AV212" s="43">
        <f t="shared" si="113"/>
        <v>46112</v>
      </c>
      <c r="AW212" s="45">
        <f t="shared" si="128"/>
        <v>1.5805027173913042</v>
      </c>
      <c r="AX212" s="45">
        <f t="shared" si="129"/>
        <v>3.6034479228707563</v>
      </c>
      <c r="AY212" s="47">
        <f t="shared" si="130"/>
        <v>101.54862883863301</v>
      </c>
      <c r="AZ212" s="47">
        <f t="shared" si="131"/>
        <v>112.46614490330026</v>
      </c>
      <c r="BA212" s="43"/>
      <c r="BC212" s="2">
        <v>45931</v>
      </c>
      <c r="BD212" t="str">
        <v>91282CGM</v>
      </c>
      <c r="BE212">
        <v>-3.5245000000000002</v>
      </c>
      <c r="BF212">
        <v>3.8368500000000001</v>
      </c>
      <c r="BG212">
        <v>0.86709999999999998</v>
      </c>
      <c r="BH212">
        <v>112.625</v>
      </c>
      <c r="BI212">
        <f>VLOOKUP(BD212,工作表1!$K$3:$L$1000,2,FALSE)</f>
        <v>3.5</v>
      </c>
      <c r="BJ212" t="str">
        <f>VLOOKUP(BD212,工作表1!$K$3:$M$1000,3,FALSE)</f>
        <v>2033/2/15</v>
      </c>
      <c r="BK212">
        <f t="shared" si="114"/>
        <v>3.8758300000000001</v>
      </c>
      <c r="BL212">
        <f t="shared" si="115"/>
        <v>-0.37583000000000011</v>
      </c>
      <c r="BM212" s="43">
        <f t="shared" si="132"/>
        <v>46068</v>
      </c>
      <c r="BN212" s="43">
        <f t="shared" si="116"/>
        <v>46203</v>
      </c>
      <c r="BO212" s="45">
        <f t="shared" si="133"/>
        <v>0.45652173913043476</v>
      </c>
      <c r="BP212" s="45">
        <f t="shared" si="134"/>
        <v>3.055151876116736</v>
      </c>
      <c r="BQ212" s="47">
        <f t="shared" si="135"/>
        <v>97.408282289187909</v>
      </c>
      <c r="BR212" s="47">
        <f t="shared" si="136"/>
        <v>111.82720850015185</v>
      </c>
    </row>
    <row r="213" spans="6:70" x14ac:dyDescent="0.25">
      <c r="F213" s="2">
        <v>45933</v>
      </c>
      <c r="G213">
        <v>3.8704499999999999</v>
      </c>
      <c r="H213" s="43">
        <v>45940</v>
      </c>
      <c r="I213">
        <v>3.8077999999999999</v>
      </c>
      <c r="L213" s="2">
        <v>45931</v>
      </c>
      <c r="M213" t="str">
        <v>91282CNW</v>
      </c>
      <c r="N213">
        <v>-0.53190000000000004</v>
      </c>
      <c r="O213">
        <v>4.02006</v>
      </c>
      <c r="P213">
        <v>0.88700000000000001</v>
      </c>
      <c r="Q213">
        <v>112.84375</v>
      </c>
      <c r="R213">
        <f>VLOOKUP(M213,工作表1!$A$3:$B$1000,2,FALSE)</f>
        <v>3.875</v>
      </c>
      <c r="S213" t="str">
        <f>VLOOKUP(M213,工作表1!$A$3:$C$1000,3,FALSE)</f>
        <v>2032/8/31</v>
      </c>
      <c r="T213">
        <f t="shared" si="106"/>
        <v>3.8758300000000001</v>
      </c>
      <c r="U213">
        <f t="shared" si="105"/>
        <v>-8.3000000000010843E-4</v>
      </c>
      <c r="V213" s="43">
        <f t="shared" si="117"/>
        <v>46081</v>
      </c>
      <c r="W213" s="43">
        <f t="shared" si="107"/>
        <v>46022</v>
      </c>
      <c r="X213" s="45">
        <f t="shared" si="118"/>
        <v>0.34254143646408841</v>
      </c>
      <c r="Y213" s="45">
        <f t="shared" si="119"/>
        <v>1.2980208885188829</v>
      </c>
      <c r="Z213" s="47">
        <f t="shared" si="120"/>
        <v>100.01684488480834</v>
      </c>
      <c r="AA213" s="47">
        <f t="shared" si="121"/>
        <v>112.59273175844402</v>
      </c>
      <c r="AB213" s="45">
        <f t="shared" si="122"/>
        <v>3.8673000000000002</v>
      </c>
      <c r="AC213" s="2" t="str">
        <f t="shared" si="108"/>
        <v>TY1</v>
      </c>
      <c r="AD213">
        <f t="shared" si="109"/>
        <v>112.84375</v>
      </c>
      <c r="AE213">
        <f t="shared" si="110"/>
        <v>112.734375</v>
      </c>
      <c r="AF213" s="49">
        <f t="shared" si="137"/>
        <v>0.109375</v>
      </c>
      <c r="AG213" s="3">
        <f t="shared" si="123"/>
        <v>112.59273175844402</v>
      </c>
      <c r="AH213">
        <f t="shared" si="124"/>
        <v>112.38050744357801</v>
      </c>
      <c r="AI213" s="51">
        <f t="shared" si="125"/>
        <v>0.21222431486600613</v>
      </c>
      <c r="AJ213" s="52">
        <f t="shared" si="126"/>
        <v>0.10284931486600613</v>
      </c>
      <c r="AK213" s="2">
        <v>45931</v>
      </c>
      <c r="AL213" t="str">
        <v>91282CFV</v>
      </c>
      <c r="AM213">
        <v>-2.4900000000000002</v>
      </c>
      <c r="AN213">
        <v>3.9519299999999999</v>
      </c>
      <c r="AO213">
        <v>0.90029999999999999</v>
      </c>
      <c r="AP213">
        <v>112.734375</v>
      </c>
      <c r="AQ213">
        <f>VLOOKUP(AL213,工作表1!$F$3:$G$1000,2,FALSE)</f>
        <v>4.125</v>
      </c>
      <c r="AR213" t="str">
        <f>VLOOKUP(AL213,工作表1!$F$3:$H$1000,3,FALSE)</f>
        <v>2032/11/15</v>
      </c>
      <c r="AS213">
        <f t="shared" si="111"/>
        <v>3.8758300000000001</v>
      </c>
      <c r="AT213">
        <f t="shared" si="112"/>
        <v>0.24916999999999989</v>
      </c>
      <c r="AU213" s="43">
        <f t="shared" si="127"/>
        <v>45976</v>
      </c>
      <c r="AV213" s="43">
        <f t="shared" si="113"/>
        <v>46112</v>
      </c>
      <c r="AW213" s="45">
        <f t="shared" si="128"/>
        <v>1.5692934782608696</v>
      </c>
      <c r="AX213" s="45">
        <f t="shared" si="129"/>
        <v>3.6035400536033353</v>
      </c>
      <c r="AY213" s="47">
        <f t="shared" si="130"/>
        <v>101.47035448159026</v>
      </c>
      <c r="AZ213" s="47">
        <f t="shared" si="131"/>
        <v>112.38050744357801</v>
      </c>
      <c r="BA213" s="43"/>
      <c r="BC213" s="2">
        <v>45930</v>
      </c>
      <c r="BD213" t="str">
        <v>91282CGM</v>
      </c>
      <c r="BE213">
        <v>-2.6419000000000001</v>
      </c>
      <c r="BF213">
        <v>3.8461699999999999</v>
      </c>
      <c r="BG213">
        <v>0.86709999999999998</v>
      </c>
      <c r="BH213">
        <v>112.28125</v>
      </c>
      <c r="BI213">
        <f>VLOOKUP(BD213,工作表1!$K$3:$L$1000,2,FALSE)</f>
        <v>3.5</v>
      </c>
      <c r="BJ213" t="str">
        <f>VLOOKUP(BD213,工作表1!$K$3:$M$1000,3,FALSE)</f>
        <v>2033/2/15</v>
      </c>
      <c r="BK213">
        <f t="shared" si="114"/>
        <v>3.8980000000000001</v>
      </c>
      <c r="BL213">
        <f t="shared" si="115"/>
        <v>-0.39800000000000013</v>
      </c>
      <c r="BM213" s="43">
        <f t="shared" si="132"/>
        <v>46068</v>
      </c>
      <c r="BN213" s="43">
        <f t="shared" si="116"/>
        <v>46203</v>
      </c>
      <c r="BO213" s="45">
        <f t="shared" si="133"/>
        <v>0.44701086956521741</v>
      </c>
      <c r="BP213" s="45">
        <f t="shared" si="134"/>
        <v>3.055230047647409</v>
      </c>
      <c r="BQ213" s="47">
        <f t="shared" si="135"/>
        <v>97.111402429766073</v>
      </c>
      <c r="BR213" s="47">
        <f t="shared" si="136"/>
        <v>111.50225919066514</v>
      </c>
    </row>
    <row r="214" spans="6:70" x14ac:dyDescent="0.25">
      <c r="F214" s="2">
        <v>45932</v>
      </c>
      <c r="G214">
        <v>3.87018</v>
      </c>
      <c r="H214" s="43">
        <v>45939</v>
      </c>
      <c r="I214">
        <v>3.9186999999999999</v>
      </c>
      <c r="L214" s="2">
        <v>45930</v>
      </c>
      <c r="M214" t="str">
        <v>91282CNW</v>
      </c>
      <c r="N214">
        <v>0.30590000000000001</v>
      </c>
      <c r="O214">
        <v>3.9362699999999999</v>
      </c>
      <c r="P214">
        <v>0.88700000000000001</v>
      </c>
      <c r="Q214">
        <v>112.5</v>
      </c>
      <c r="R214">
        <f>VLOOKUP(M214,工作表1!$A$3:$B$1000,2,FALSE)</f>
        <v>3.875</v>
      </c>
      <c r="S214" t="str">
        <f>VLOOKUP(M214,工作表1!$A$3:$C$1000,3,FALSE)</f>
        <v>2032/8/31</v>
      </c>
      <c r="T214">
        <f t="shared" si="106"/>
        <v>3.8980000000000001</v>
      </c>
      <c r="U214">
        <f t="shared" si="105"/>
        <v>-2.3000000000000131E-2</v>
      </c>
      <c r="V214" s="43">
        <f t="shared" si="117"/>
        <v>46081</v>
      </c>
      <c r="W214" s="43">
        <f t="shared" si="107"/>
        <v>46022</v>
      </c>
      <c r="X214" s="45">
        <f t="shared" si="118"/>
        <v>0.33183701657458564</v>
      </c>
      <c r="Y214" s="45">
        <f t="shared" si="119"/>
        <v>1.2979329069855445</v>
      </c>
      <c r="Z214" s="47">
        <f t="shared" si="120"/>
        <v>99.736035960637281</v>
      </c>
      <c r="AA214" s="47">
        <f t="shared" si="121"/>
        <v>112.28062443675464</v>
      </c>
      <c r="AB214" s="45">
        <f t="shared" si="122"/>
        <v>3.9291</v>
      </c>
      <c r="AC214" s="2" t="str">
        <f t="shared" si="108"/>
        <v>TY2</v>
      </c>
      <c r="AD214">
        <f t="shared" si="109"/>
        <v>112.390625</v>
      </c>
      <c r="AE214">
        <f t="shared" si="110"/>
        <v>112.3125</v>
      </c>
      <c r="AF214" s="49">
        <f t="shared" si="137"/>
        <v>7.8125E-2</v>
      </c>
      <c r="AG214" s="3">
        <f t="shared" si="123"/>
        <v>112.04396827728523</v>
      </c>
      <c r="AH214">
        <f t="shared" si="124"/>
        <v>111.49090242271693</v>
      </c>
      <c r="AI214" s="51">
        <f t="shared" si="125"/>
        <v>0.55306585456830248</v>
      </c>
      <c r="AJ214" s="52">
        <f t="shared" si="126"/>
        <v>0.47494085456830248</v>
      </c>
      <c r="AK214" s="2">
        <v>45930</v>
      </c>
      <c r="AL214" t="str">
        <v>91282CFV</v>
      </c>
      <c r="AM214">
        <v>-2.2681</v>
      </c>
      <c r="AN214">
        <v>3.9701499999999998</v>
      </c>
      <c r="AO214">
        <v>0.90029999999999999</v>
      </c>
      <c r="AP214">
        <v>112.390625</v>
      </c>
      <c r="AQ214">
        <f>VLOOKUP(AL214,工作表1!$F$3:$G$1000,2,FALSE)</f>
        <v>4.125</v>
      </c>
      <c r="AR214" t="str">
        <f>VLOOKUP(AL214,工作表1!$F$3:$H$1000,3,FALSE)</f>
        <v>2032/11/15</v>
      </c>
      <c r="AS214">
        <f t="shared" si="111"/>
        <v>3.8980000000000001</v>
      </c>
      <c r="AT214">
        <f t="shared" si="112"/>
        <v>0.22699999999999987</v>
      </c>
      <c r="AU214" s="43">
        <f t="shared" si="127"/>
        <v>45976</v>
      </c>
      <c r="AV214" s="43">
        <f t="shared" si="113"/>
        <v>46112</v>
      </c>
      <c r="AW214" s="45">
        <f t="shared" si="128"/>
        <v>1.5580842391304348</v>
      </c>
      <c r="AX214" s="45">
        <f t="shared" si="129"/>
        <v>3.6036321843359147</v>
      </c>
      <c r="AY214" s="47">
        <f t="shared" si="130"/>
        <v>101.15785604034431</v>
      </c>
      <c r="AZ214" s="47">
        <f t="shared" si="131"/>
        <v>112.04396827728523</v>
      </c>
      <c r="BA214" s="43"/>
      <c r="BC214" s="2">
        <v>45929</v>
      </c>
      <c r="BD214" t="str">
        <v>91282CGM</v>
      </c>
      <c r="BE214">
        <v>-3.0404</v>
      </c>
      <c r="BF214">
        <v>3.88218</v>
      </c>
      <c r="BG214">
        <v>0.86709999999999998</v>
      </c>
      <c r="BH214">
        <v>112.3125</v>
      </c>
      <c r="BI214">
        <f>VLOOKUP(BD214,工作表1!$K$3:$L$1000,2,FALSE)</f>
        <v>3.5</v>
      </c>
      <c r="BJ214" t="str">
        <f>VLOOKUP(BD214,工作表1!$K$3:$M$1000,3,FALSE)</f>
        <v>2033/2/15</v>
      </c>
      <c r="BK214">
        <f t="shared" si="114"/>
        <v>3.9144000000000001</v>
      </c>
      <c r="BL214">
        <f t="shared" si="115"/>
        <v>-0.4144000000000001</v>
      </c>
      <c r="BM214" s="43">
        <f t="shared" si="132"/>
        <v>46068</v>
      </c>
      <c r="BN214" s="43">
        <f t="shared" si="116"/>
        <v>46203</v>
      </c>
      <c r="BO214" s="45">
        <f t="shared" si="133"/>
        <v>0.4375</v>
      </c>
      <c r="BP214" s="45">
        <f t="shared" si="134"/>
        <v>3.0553082191780825</v>
      </c>
      <c r="BQ214" s="47">
        <f t="shared" si="135"/>
        <v>97.090691079778949</v>
      </c>
      <c r="BR214" s="47">
        <f t="shared" si="136"/>
        <v>111.49090242271693</v>
      </c>
    </row>
    <row r="215" spans="6:70" x14ac:dyDescent="0.25">
      <c r="F215" s="2">
        <v>45931</v>
      </c>
      <c r="G215">
        <v>3.8758300000000001</v>
      </c>
      <c r="H215" s="43">
        <v>45938</v>
      </c>
      <c r="I215">
        <v>3.8980999999999999</v>
      </c>
      <c r="L215" s="2">
        <v>45929</v>
      </c>
      <c r="M215" t="str">
        <v>91282CNW</v>
      </c>
      <c r="N215">
        <v>-0.57289999999999996</v>
      </c>
      <c r="O215">
        <v>4.0516800000000002</v>
      </c>
      <c r="P215">
        <v>0.88700000000000001</v>
      </c>
      <c r="Q215">
        <v>112.515625</v>
      </c>
      <c r="R215">
        <f>VLOOKUP(M215,工作表1!$A$3:$B$1000,2,FALSE)</f>
        <v>3.875</v>
      </c>
      <c r="S215" t="str">
        <f>VLOOKUP(M215,工作表1!$A$3:$C$1000,3,FALSE)</f>
        <v>2032/8/31</v>
      </c>
      <c r="T215">
        <f t="shared" si="106"/>
        <v>3.9144000000000001</v>
      </c>
      <c r="U215">
        <f t="shared" si="105"/>
        <v>-3.9400000000000102E-2</v>
      </c>
      <c r="V215" s="43">
        <f t="shared" si="117"/>
        <v>46081</v>
      </c>
      <c r="W215" s="43">
        <f t="shared" si="107"/>
        <v>46022</v>
      </c>
      <c r="X215" s="45">
        <f t="shared" si="118"/>
        <v>0.32113259668508287</v>
      </c>
      <c r="Y215" s="45">
        <f t="shared" si="119"/>
        <v>1.2978449254522062</v>
      </c>
      <c r="Z215" s="47">
        <f t="shared" si="120"/>
        <v>99.697423217840196</v>
      </c>
      <c r="AA215" s="47">
        <f t="shared" si="121"/>
        <v>112.24004450230886</v>
      </c>
      <c r="AB215" s="45">
        <f t="shared" si="122"/>
        <v>3.9188000000000001</v>
      </c>
      <c r="AC215" s="2" t="str">
        <f t="shared" si="108"/>
        <v>TY2</v>
      </c>
      <c r="AD215">
        <f t="shared" si="109"/>
        <v>112.421875</v>
      </c>
      <c r="AE215">
        <f t="shared" si="110"/>
        <v>112.046875</v>
      </c>
      <c r="AF215" s="49">
        <f t="shared" si="137"/>
        <v>0.375</v>
      </c>
      <c r="AG215" s="3">
        <f t="shared" si="123"/>
        <v>112.04366272346816</v>
      </c>
      <c r="AH215">
        <f t="shared" si="124"/>
        <v>111.20912023906688</v>
      </c>
      <c r="AI215" s="51">
        <f t="shared" si="125"/>
        <v>0.83454248440128254</v>
      </c>
      <c r="AJ215" s="52">
        <f t="shared" si="126"/>
        <v>0.45954248440128254</v>
      </c>
      <c r="AK215" s="2">
        <v>45929</v>
      </c>
      <c r="AL215" t="str">
        <v>91282CFV</v>
      </c>
      <c r="AM215">
        <v>-2.3864999999999998</v>
      </c>
      <c r="AN215">
        <v>3.99431</v>
      </c>
      <c r="AO215">
        <v>0.90029999999999999</v>
      </c>
      <c r="AP215">
        <v>112.421875</v>
      </c>
      <c r="AQ215">
        <f>VLOOKUP(AL215,工作表1!$F$3:$G$1000,2,FALSE)</f>
        <v>4.125</v>
      </c>
      <c r="AR215" t="str">
        <f>VLOOKUP(AL215,工作表1!$F$3:$H$1000,3,FALSE)</f>
        <v>2032/11/15</v>
      </c>
      <c r="AS215">
        <f t="shared" si="111"/>
        <v>3.9144000000000001</v>
      </c>
      <c r="AT215">
        <f t="shared" si="112"/>
        <v>0.2105999999999999</v>
      </c>
      <c r="AU215" s="43">
        <f t="shared" si="127"/>
        <v>45976</v>
      </c>
      <c r="AV215" s="43">
        <f t="shared" si="113"/>
        <v>46112</v>
      </c>
      <c r="AW215" s="45">
        <f t="shared" si="128"/>
        <v>1.546875</v>
      </c>
      <c r="AX215" s="45">
        <f t="shared" si="129"/>
        <v>3.6037243150684932</v>
      </c>
      <c r="AY215" s="47">
        <f t="shared" si="130"/>
        <v>101.15086260929911</v>
      </c>
      <c r="AZ215" s="47">
        <f t="shared" si="131"/>
        <v>112.04366272346816</v>
      </c>
      <c r="BA215" s="43"/>
      <c r="BC215" s="2">
        <v>45926</v>
      </c>
      <c r="BD215" t="str">
        <v>91282CGM</v>
      </c>
      <c r="BE215">
        <v>-3.5741000000000001</v>
      </c>
      <c r="BF215">
        <v>3.9180700000000002</v>
      </c>
      <c r="BG215">
        <v>0.86709999999999998</v>
      </c>
      <c r="BH215">
        <v>112.046875</v>
      </c>
      <c r="BI215">
        <f>VLOOKUP(BD215,工作表1!$K$3:$L$1000,2,FALSE)</f>
        <v>3.5</v>
      </c>
      <c r="BJ215" t="str">
        <f>VLOOKUP(BD215,工作表1!$K$3:$M$1000,3,FALSE)</f>
        <v>2033/2/15</v>
      </c>
      <c r="BK215">
        <f t="shared" si="114"/>
        <v>3.9243999999999999</v>
      </c>
      <c r="BL215">
        <f t="shared" si="115"/>
        <v>-0.42439999999999989</v>
      </c>
      <c r="BM215" s="43">
        <f t="shared" si="132"/>
        <v>46068</v>
      </c>
      <c r="BN215" s="43">
        <f t="shared" si="116"/>
        <v>46203</v>
      </c>
      <c r="BO215" s="45">
        <f t="shared" si="133"/>
        <v>0.42798913043478259</v>
      </c>
      <c r="BP215" s="45">
        <f t="shared" si="134"/>
        <v>3.0553863907087555</v>
      </c>
      <c r="BQ215" s="47">
        <f t="shared" si="135"/>
        <v>96.840273851836741</v>
      </c>
      <c r="BR215" s="47">
        <f t="shared" si="136"/>
        <v>111.20912023906688</v>
      </c>
    </row>
    <row r="216" spans="6:70" x14ac:dyDescent="0.25">
      <c r="F216" s="2">
        <v>45930</v>
      </c>
      <c r="G216">
        <v>3.8980000000000001</v>
      </c>
      <c r="H216" s="43">
        <v>45937</v>
      </c>
      <c r="I216">
        <v>3.8955000000000002</v>
      </c>
      <c r="L216" s="2">
        <v>45926</v>
      </c>
      <c r="M216" t="str">
        <v>91282CNW</v>
      </c>
      <c r="N216">
        <v>-0.9929</v>
      </c>
      <c r="O216">
        <v>4.1083100000000004</v>
      </c>
      <c r="P216">
        <v>0.88700000000000001</v>
      </c>
      <c r="Q216">
        <v>112.265625</v>
      </c>
      <c r="R216">
        <f>VLOOKUP(M216,工作表1!$A$3:$B$1000,2,FALSE)</f>
        <v>3.875</v>
      </c>
      <c r="S216" t="str">
        <f>VLOOKUP(M216,工作表1!$A$3:$C$1000,3,FALSE)</f>
        <v>2032/8/31</v>
      </c>
      <c r="T216">
        <f t="shared" si="106"/>
        <v>3.9243999999999999</v>
      </c>
      <c r="U216">
        <f t="shared" si="105"/>
        <v>-4.9399999999999888E-2</v>
      </c>
      <c r="V216" s="43">
        <f t="shared" si="117"/>
        <v>46081</v>
      </c>
      <c r="W216" s="43">
        <f t="shared" si="107"/>
        <v>46022</v>
      </c>
      <c r="X216" s="45">
        <f t="shared" si="118"/>
        <v>0.3104281767955801</v>
      </c>
      <c r="Y216" s="45">
        <f t="shared" si="119"/>
        <v>1.2977569439188676</v>
      </c>
      <c r="Z216" s="47">
        <f t="shared" si="120"/>
        <v>99.462490538521322</v>
      </c>
      <c r="AA216" s="47">
        <f t="shared" si="121"/>
        <v>111.97637306984278</v>
      </c>
      <c r="AB216" s="45">
        <f t="shared" si="122"/>
        <v>3.9575</v>
      </c>
      <c r="AC216" s="2" t="str">
        <f t="shared" si="108"/>
        <v>TY2</v>
      </c>
      <c r="AD216">
        <f t="shared" si="109"/>
        <v>112.15625</v>
      </c>
      <c r="AE216">
        <f t="shared" si="110"/>
        <v>112.09375</v>
      </c>
      <c r="AF216" s="49">
        <f t="shared" si="137"/>
        <v>6.25E-2</v>
      </c>
      <c r="AG216" s="3">
        <f t="shared" si="123"/>
        <v>111.7695080797055</v>
      </c>
      <c r="AH216">
        <f t="shared" si="124"/>
        <v>111.31074639684554</v>
      </c>
      <c r="AI216" s="51">
        <f t="shared" si="125"/>
        <v>0.45876168285995789</v>
      </c>
      <c r="AJ216" s="52">
        <f t="shared" si="126"/>
        <v>0.39626168285995789</v>
      </c>
      <c r="AK216" s="2">
        <v>45926</v>
      </c>
      <c r="AL216" t="str">
        <v>91282CFV</v>
      </c>
      <c r="AM216">
        <v>-2.7227999999999999</v>
      </c>
      <c r="AN216">
        <v>4.0254500000000002</v>
      </c>
      <c r="AO216">
        <v>0.90029999999999999</v>
      </c>
      <c r="AP216">
        <v>112.15625</v>
      </c>
      <c r="AQ216">
        <f>VLOOKUP(AL216,工作表1!$F$3:$G$1000,2,FALSE)</f>
        <v>4.125</v>
      </c>
      <c r="AR216" t="str">
        <f>VLOOKUP(AL216,工作表1!$F$3:$H$1000,3,FALSE)</f>
        <v>2032/11/15</v>
      </c>
      <c r="AS216">
        <f t="shared" si="111"/>
        <v>3.9243999999999999</v>
      </c>
      <c r="AT216">
        <f t="shared" si="112"/>
        <v>0.20060000000000011</v>
      </c>
      <c r="AU216" s="43">
        <f t="shared" si="127"/>
        <v>45976</v>
      </c>
      <c r="AV216" s="43">
        <f t="shared" si="113"/>
        <v>46112</v>
      </c>
      <c r="AW216" s="45">
        <f t="shared" si="128"/>
        <v>1.5356657608695652</v>
      </c>
      <c r="AX216" s="45">
        <f t="shared" si="129"/>
        <v>3.6038164458010726</v>
      </c>
      <c r="AY216" s="47">
        <f t="shared" si="130"/>
        <v>100.90048506479813</v>
      </c>
      <c r="AZ216" s="47">
        <f t="shared" si="131"/>
        <v>111.7695080797055</v>
      </c>
      <c r="BA216" s="43"/>
      <c r="BC216" s="2">
        <v>45925</v>
      </c>
      <c r="BD216" t="str">
        <v>91282CGM</v>
      </c>
      <c r="BE216">
        <v>-2.3157999999999999</v>
      </c>
      <c r="BF216">
        <v>3.88286</v>
      </c>
      <c r="BG216">
        <v>0.86709999999999998</v>
      </c>
      <c r="BH216">
        <v>112.09375</v>
      </c>
      <c r="BI216">
        <f>VLOOKUP(BD216,工作表1!$K$3:$L$1000,2,FALSE)</f>
        <v>3.5</v>
      </c>
      <c r="BJ216" t="str">
        <f>VLOOKUP(BD216,工作表1!$K$3:$M$1000,3,FALSE)</f>
        <v>2033/2/15</v>
      </c>
      <c r="BK216">
        <f t="shared" si="114"/>
        <v>3.9359799999999998</v>
      </c>
      <c r="BL216">
        <f t="shared" si="115"/>
        <v>-0.43597999999999981</v>
      </c>
      <c r="BM216" s="43">
        <f t="shared" si="132"/>
        <v>46068</v>
      </c>
      <c r="BN216" s="43">
        <f t="shared" si="116"/>
        <v>46203</v>
      </c>
      <c r="BO216" s="45">
        <f t="shared" si="133"/>
        <v>0.39945652173913043</v>
      </c>
      <c r="BP216" s="45">
        <f t="shared" si="134"/>
        <v>3.0556209053007741</v>
      </c>
      <c r="BQ216" s="47">
        <f t="shared" si="135"/>
        <v>96.92398203708224</v>
      </c>
      <c r="BR216" s="47">
        <f t="shared" si="136"/>
        <v>111.31074639684554</v>
      </c>
    </row>
    <row r="217" spans="6:70" x14ac:dyDescent="0.25">
      <c r="F217" s="2">
        <v>45929</v>
      </c>
      <c r="G217">
        <v>3.9144000000000001</v>
      </c>
      <c r="H217" s="43">
        <v>45936</v>
      </c>
      <c r="I217">
        <v>3.9317000000000002</v>
      </c>
      <c r="L217" s="2">
        <v>45925</v>
      </c>
      <c r="M217" t="str">
        <v>91282CNW</v>
      </c>
      <c r="N217">
        <v>-0.59919999999999995</v>
      </c>
      <c r="O217">
        <v>4.0728999999999997</v>
      </c>
      <c r="P217">
        <v>0.88700000000000001</v>
      </c>
      <c r="Q217">
        <v>112.328125</v>
      </c>
      <c r="R217">
        <f>VLOOKUP(M217,工作表1!$A$3:$B$1000,2,FALSE)</f>
        <v>3.875</v>
      </c>
      <c r="S217" t="str">
        <f>VLOOKUP(M217,工作表1!$A$3:$C$1000,3,FALSE)</f>
        <v>2032/8/31</v>
      </c>
      <c r="T217">
        <f t="shared" si="106"/>
        <v>3.9359799999999998</v>
      </c>
      <c r="U217">
        <f t="shared" si="105"/>
        <v>-6.0979999999999812E-2</v>
      </c>
      <c r="V217" s="43">
        <f t="shared" si="117"/>
        <v>46081</v>
      </c>
      <c r="W217" s="43">
        <f t="shared" si="107"/>
        <v>46022</v>
      </c>
      <c r="X217" s="45">
        <f t="shared" si="118"/>
        <v>0.27831491712707179</v>
      </c>
      <c r="Y217" s="45">
        <f t="shared" si="119"/>
        <v>1.2974929993188524</v>
      </c>
      <c r="Z217" s="47">
        <f t="shared" si="120"/>
        <v>99.54742316919527</v>
      </c>
      <c r="AA217" s="47">
        <f t="shared" si="121"/>
        <v>112.07053577578603</v>
      </c>
      <c r="AB217" s="45">
        <f t="shared" si="122"/>
        <v>3.9396</v>
      </c>
      <c r="AC217" s="2" t="str">
        <f t="shared" si="108"/>
        <v>TY2</v>
      </c>
      <c r="AD217">
        <f t="shared" si="109"/>
        <v>112.203125</v>
      </c>
      <c r="AE217">
        <f t="shared" si="110"/>
        <v>112.40625</v>
      </c>
      <c r="AF217" s="49">
        <f t="shared" si="137"/>
        <v>-0.203125</v>
      </c>
      <c r="AG217" s="3">
        <f t="shared" si="123"/>
        <v>111.8842278338884</v>
      </c>
      <c r="AH217">
        <f t="shared" si="124"/>
        <v>111.61233756609171</v>
      </c>
      <c r="AI217" s="51">
        <f t="shared" si="125"/>
        <v>0.27189026779669234</v>
      </c>
      <c r="AJ217" s="52">
        <f t="shared" si="126"/>
        <v>0.47501526779669234</v>
      </c>
      <c r="AK217" s="2">
        <v>45925</v>
      </c>
      <c r="AL217" t="str">
        <v>91282CFV</v>
      </c>
      <c r="AM217">
        <v>-1.3325</v>
      </c>
      <c r="AN217">
        <v>3.9533800000000001</v>
      </c>
      <c r="AO217">
        <v>0.90029999999999999</v>
      </c>
      <c r="AP217">
        <v>112.203125</v>
      </c>
      <c r="AQ217">
        <f>VLOOKUP(AL217,工作表1!$F$3:$G$1000,2,FALSE)</f>
        <v>4.125</v>
      </c>
      <c r="AR217" t="str">
        <f>VLOOKUP(AL217,工作表1!$F$3:$H$1000,3,FALSE)</f>
        <v>2032/11/15</v>
      </c>
      <c r="AS217">
        <f t="shared" si="111"/>
        <v>3.9359799999999998</v>
      </c>
      <c r="AT217">
        <f t="shared" si="112"/>
        <v>0.18902000000000019</v>
      </c>
      <c r="AU217" s="43">
        <f t="shared" si="127"/>
        <v>45976</v>
      </c>
      <c r="AV217" s="43">
        <f t="shared" si="113"/>
        <v>46112</v>
      </c>
      <c r="AW217" s="45">
        <f t="shared" si="128"/>
        <v>1.502038043478261</v>
      </c>
      <c r="AX217" s="45">
        <f t="shared" si="129"/>
        <v>3.6040928379988086</v>
      </c>
      <c r="AY217" s="47">
        <f t="shared" si="130"/>
        <v>101.00228256999128</v>
      </c>
      <c r="AZ217" s="47">
        <f t="shared" si="131"/>
        <v>111.8842278338884</v>
      </c>
      <c r="BA217" s="43"/>
      <c r="BC217" s="2">
        <v>45924</v>
      </c>
      <c r="BD217" t="str">
        <v>91282CGM</v>
      </c>
      <c r="BE217">
        <v>-3.3180999999999998</v>
      </c>
      <c r="BF217">
        <v>3.87846</v>
      </c>
      <c r="BG217">
        <v>0.86709999999999998</v>
      </c>
      <c r="BH217">
        <v>112.40625</v>
      </c>
      <c r="BI217">
        <f>VLOOKUP(BD217,工作表1!$K$3:$L$1000,2,FALSE)</f>
        <v>3.5</v>
      </c>
      <c r="BJ217" t="str">
        <f>VLOOKUP(BD217,工作表1!$K$3:$M$1000,3,FALSE)</f>
        <v>2033/2/15</v>
      </c>
      <c r="BK217">
        <f t="shared" si="114"/>
        <v>3.9325000000000001</v>
      </c>
      <c r="BL217">
        <f t="shared" si="115"/>
        <v>-0.43250000000000011</v>
      </c>
      <c r="BM217" s="43">
        <f t="shared" si="132"/>
        <v>46068</v>
      </c>
      <c r="BN217" s="43">
        <f t="shared" si="116"/>
        <v>46203</v>
      </c>
      <c r="BO217" s="45">
        <f t="shared" si="133"/>
        <v>0.38994565217391303</v>
      </c>
      <c r="BP217" s="45">
        <f t="shared" si="134"/>
        <v>3.0556990768314471</v>
      </c>
      <c r="BQ217" s="47">
        <f t="shared" si="135"/>
        <v>97.189646343436365</v>
      </c>
      <c r="BR217" s="47">
        <f t="shared" si="136"/>
        <v>111.61233756609171</v>
      </c>
    </row>
    <row r="218" spans="6:70" x14ac:dyDescent="0.25">
      <c r="F218" s="2">
        <v>45926</v>
      </c>
      <c r="G218">
        <v>3.9243999999999999</v>
      </c>
      <c r="H218" s="43">
        <v>45933</v>
      </c>
      <c r="I218">
        <v>3.9033000000000002</v>
      </c>
      <c r="L218" s="2">
        <v>45924</v>
      </c>
      <c r="M218" t="str">
        <v>91282CNW</v>
      </c>
      <c r="N218">
        <v>-0.38229999999999997</v>
      </c>
      <c r="O218">
        <v>4.04453</v>
      </c>
      <c r="P218">
        <v>0.88700000000000001</v>
      </c>
      <c r="Q218">
        <v>112.640625</v>
      </c>
      <c r="R218">
        <f>VLOOKUP(M218,工作表1!$A$3:$B$1000,2,FALSE)</f>
        <v>3.875</v>
      </c>
      <c r="S218" t="str">
        <f>VLOOKUP(M218,工作表1!$A$3:$C$1000,3,FALSE)</f>
        <v>2032/8/31</v>
      </c>
      <c r="T218">
        <f t="shared" si="106"/>
        <v>3.9325000000000001</v>
      </c>
      <c r="U218">
        <f t="shared" si="105"/>
        <v>-5.7500000000000107E-2</v>
      </c>
      <c r="V218" s="43">
        <f t="shared" si="117"/>
        <v>46081</v>
      </c>
      <c r="W218" s="43">
        <f t="shared" si="107"/>
        <v>46022</v>
      </c>
      <c r="X218" s="45">
        <f t="shared" si="118"/>
        <v>0.26761049723756908</v>
      </c>
      <c r="Y218" s="45">
        <f t="shared" si="119"/>
        <v>1.2974050177855143</v>
      </c>
      <c r="Z218" s="47">
        <f t="shared" si="120"/>
        <v>99.828711804836814</v>
      </c>
      <c r="AA218" s="47">
        <f t="shared" si="121"/>
        <v>112.38494806305485</v>
      </c>
      <c r="AB218" s="45">
        <f t="shared" si="122"/>
        <v>3.9032</v>
      </c>
      <c r="AC218" s="2" t="str">
        <f t="shared" si="108"/>
        <v>TY2</v>
      </c>
      <c r="AD218">
        <f t="shared" si="109"/>
        <v>112.515625</v>
      </c>
      <c r="AE218">
        <f t="shared" si="110"/>
        <v>112.625</v>
      </c>
      <c r="AF218" s="49">
        <f t="shared" si="137"/>
        <v>-0.109375</v>
      </c>
      <c r="AG218" s="3">
        <f t="shared" si="123"/>
        <v>112.17539105450766</v>
      </c>
      <c r="AH218">
        <f t="shared" si="124"/>
        <v>111.82320188869515</v>
      </c>
      <c r="AI218" s="51">
        <f t="shared" si="125"/>
        <v>0.35218916581250426</v>
      </c>
      <c r="AJ218" s="52">
        <f t="shared" si="126"/>
        <v>0.46156416581250426</v>
      </c>
      <c r="AK218" s="2">
        <v>45924</v>
      </c>
      <c r="AL218" t="str">
        <v>91282CFV</v>
      </c>
      <c r="AM218">
        <v>-2.1383000000000001</v>
      </c>
      <c r="AN218">
        <v>3.97322</v>
      </c>
      <c r="AO218">
        <v>0.90029999999999999</v>
      </c>
      <c r="AP218">
        <v>112.515625</v>
      </c>
      <c r="AQ218">
        <f>VLOOKUP(AL218,工作表1!$F$3:$G$1000,2,FALSE)</f>
        <v>4.125</v>
      </c>
      <c r="AR218" t="str">
        <f>VLOOKUP(AL218,工作表1!$F$3:$H$1000,3,FALSE)</f>
        <v>2032/11/15</v>
      </c>
      <c r="AS218">
        <f t="shared" si="111"/>
        <v>3.9325000000000001</v>
      </c>
      <c r="AT218">
        <f t="shared" si="112"/>
        <v>0.19249999999999989</v>
      </c>
      <c r="AU218" s="43">
        <f t="shared" si="127"/>
        <v>45976</v>
      </c>
      <c r="AV218" s="43">
        <f t="shared" si="113"/>
        <v>46112</v>
      </c>
      <c r="AW218" s="45">
        <f t="shared" si="128"/>
        <v>1.4908288043478262</v>
      </c>
      <c r="AX218" s="45">
        <f t="shared" si="129"/>
        <v>3.6041849687313876</v>
      </c>
      <c r="AY218" s="47">
        <f t="shared" si="130"/>
        <v>101.26769175434889</v>
      </c>
      <c r="AZ218" s="47">
        <f t="shared" si="131"/>
        <v>112.17539105450766</v>
      </c>
      <c r="BA218" s="43"/>
      <c r="BC218" s="2">
        <v>45923</v>
      </c>
      <c r="BD218" t="str">
        <v>91282CGM</v>
      </c>
      <c r="BE218">
        <v>-3.5878000000000001</v>
      </c>
      <c r="BF218">
        <v>3.8728400000000001</v>
      </c>
      <c r="BG218">
        <v>0.86709999999999998</v>
      </c>
      <c r="BH218">
        <v>112.625</v>
      </c>
      <c r="BI218">
        <f>VLOOKUP(BD218,工作表1!$K$3:$L$1000,2,FALSE)</f>
        <v>3.5</v>
      </c>
      <c r="BJ218" t="str">
        <f>VLOOKUP(BD218,工作表1!$K$3:$M$1000,3,FALSE)</f>
        <v>2033/2/15</v>
      </c>
      <c r="BK218">
        <f t="shared" si="114"/>
        <v>3.9281999999999999</v>
      </c>
      <c r="BL218">
        <f t="shared" si="115"/>
        <v>-0.42819999999999991</v>
      </c>
      <c r="BM218" s="43">
        <f t="shared" si="132"/>
        <v>46068</v>
      </c>
      <c r="BN218" s="43">
        <f t="shared" si="116"/>
        <v>46203</v>
      </c>
      <c r="BO218" s="45">
        <f t="shared" si="133"/>
        <v>0.38043478260869562</v>
      </c>
      <c r="BP218" s="45">
        <f t="shared" si="134"/>
        <v>3.0557772483621202</v>
      </c>
      <c r="BQ218" s="47">
        <f t="shared" si="135"/>
        <v>97.377296234399893</v>
      </c>
      <c r="BR218" s="47">
        <f t="shared" si="136"/>
        <v>111.82320188869515</v>
      </c>
    </row>
    <row r="219" spans="6:70" x14ac:dyDescent="0.25">
      <c r="F219" s="2">
        <v>45925</v>
      </c>
      <c r="G219">
        <v>3.9359799999999998</v>
      </c>
      <c r="H219" s="43">
        <v>45932</v>
      </c>
      <c r="I219">
        <v>3.8595000000000002</v>
      </c>
      <c r="L219" s="2">
        <v>45923</v>
      </c>
      <c r="M219" t="str">
        <v>91282CNW</v>
      </c>
      <c r="N219">
        <v>-1.0846</v>
      </c>
      <c r="O219">
        <v>4.1101000000000001</v>
      </c>
      <c r="P219">
        <v>0.88700000000000001</v>
      </c>
      <c r="Q219">
        <v>112.875</v>
      </c>
      <c r="R219">
        <f>VLOOKUP(M219,工作表1!$A$3:$B$1000,2,FALSE)</f>
        <v>3.875</v>
      </c>
      <c r="S219" t="str">
        <f>VLOOKUP(M219,工作表1!$A$3:$C$1000,3,FALSE)</f>
        <v>2032/8/31</v>
      </c>
      <c r="T219">
        <f t="shared" si="106"/>
        <v>3.9281999999999999</v>
      </c>
      <c r="U219">
        <f t="shared" si="105"/>
        <v>-5.3199999999999914E-2</v>
      </c>
      <c r="V219" s="43">
        <f t="shared" si="117"/>
        <v>46081</v>
      </c>
      <c r="W219" s="43">
        <f t="shared" si="107"/>
        <v>46022</v>
      </c>
      <c r="X219" s="45">
        <f t="shared" si="118"/>
        <v>0.25690607734806631</v>
      </c>
      <c r="Y219" s="45">
        <f t="shared" si="119"/>
        <v>1.2973170362521758</v>
      </c>
      <c r="Z219" s="47">
        <f t="shared" si="120"/>
        <v>100.01572885656556</v>
      </c>
      <c r="AA219" s="47">
        <f t="shared" si="121"/>
        <v>112.59280551439544</v>
      </c>
      <c r="AB219" s="45">
        <f t="shared" si="122"/>
        <v>3.8565</v>
      </c>
      <c r="AC219" s="2" t="str">
        <f t="shared" si="108"/>
        <v>TY2</v>
      </c>
      <c r="AD219">
        <f t="shared" si="109"/>
        <v>112.734375</v>
      </c>
      <c r="AE219">
        <f t="shared" si="110"/>
        <v>112.46875</v>
      </c>
      <c r="AF219" s="49">
        <f t="shared" si="137"/>
        <v>0.265625</v>
      </c>
      <c r="AG219" s="3">
        <f t="shared" si="123"/>
        <v>112.39724688774469</v>
      </c>
      <c r="AH219">
        <f t="shared" si="124"/>
        <v>111.64284148363721</v>
      </c>
      <c r="AI219" s="51">
        <f t="shared" si="125"/>
        <v>0.75440540410747303</v>
      </c>
      <c r="AJ219" s="52">
        <f t="shared" si="126"/>
        <v>0.48878040410747303</v>
      </c>
      <c r="AK219" s="2">
        <v>45923</v>
      </c>
      <c r="AL219" t="str">
        <v>91282CFV</v>
      </c>
      <c r="AM219">
        <v>-2.0045000000000002</v>
      </c>
      <c r="AN219">
        <v>3.9537300000000002</v>
      </c>
      <c r="AO219">
        <v>0.90029999999999999</v>
      </c>
      <c r="AP219">
        <v>112.734375</v>
      </c>
      <c r="AQ219">
        <f>VLOOKUP(AL219,工作表1!$F$3:$G$1000,2,FALSE)</f>
        <v>4.125</v>
      </c>
      <c r="AR219" t="str">
        <f>VLOOKUP(AL219,工作表1!$F$3:$H$1000,3,FALSE)</f>
        <v>2032/11/15</v>
      </c>
      <c r="AS219">
        <f t="shared" si="111"/>
        <v>3.9281999999999999</v>
      </c>
      <c r="AT219">
        <f t="shared" si="112"/>
        <v>0.19680000000000009</v>
      </c>
      <c r="AU219" s="43">
        <f t="shared" si="127"/>
        <v>45976</v>
      </c>
      <c r="AV219" s="43">
        <f t="shared" si="113"/>
        <v>46112</v>
      </c>
      <c r="AW219" s="45">
        <f t="shared" si="128"/>
        <v>1.4796195652173911</v>
      </c>
      <c r="AX219" s="45">
        <f t="shared" si="129"/>
        <v>3.6042770994639666</v>
      </c>
      <c r="AY219" s="47">
        <f t="shared" si="130"/>
        <v>101.47115105340183</v>
      </c>
      <c r="AZ219" s="47">
        <f t="shared" si="131"/>
        <v>112.39724688774469</v>
      </c>
      <c r="BA219" s="43"/>
      <c r="BC219" s="2">
        <v>45922</v>
      </c>
      <c r="BD219" t="str">
        <v>91282CGM</v>
      </c>
      <c r="BE219">
        <v>-3.6741000000000001</v>
      </c>
      <c r="BF219">
        <v>3.8843899999999998</v>
      </c>
      <c r="BG219">
        <v>0.86709999999999998</v>
      </c>
      <c r="BH219">
        <v>112.46875</v>
      </c>
      <c r="BI219">
        <f>VLOOKUP(BD219,工作表1!$K$3:$L$1000,2,FALSE)</f>
        <v>3.5</v>
      </c>
      <c r="BJ219" t="str">
        <f>VLOOKUP(BD219,工作表1!$K$3:$M$1000,3,FALSE)</f>
        <v>2033/2/15</v>
      </c>
      <c r="BK219">
        <f t="shared" si="114"/>
        <v>3.9361999999999999</v>
      </c>
      <c r="BL219">
        <f t="shared" si="115"/>
        <v>-0.43619999999999992</v>
      </c>
      <c r="BM219" s="43">
        <f t="shared" si="132"/>
        <v>46068</v>
      </c>
      <c r="BN219" s="43">
        <f t="shared" si="116"/>
        <v>46203</v>
      </c>
      <c r="BO219" s="45">
        <f t="shared" si="133"/>
        <v>0.37092391304347827</v>
      </c>
      <c r="BP219" s="45">
        <f t="shared" si="134"/>
        <v>3.0558554198927936</v>
      </c>
      <c r="BQ219" s="47">
        <f t="shared" si="135"/>
        <v>97.216172386230468</v>
      </c>
      <c r="BR219" s="47">
        <f t="shared" si="136"/>
        <v>111.64284148363721</v>
      </c>
    </row>
    <row r="220" spans="6:70" x14ac:dyDescent="0.25">
      <c r="F220" s="2">
        <v>45924</v>
      </c>
      <c r="G220">
        <v>3.9325000000000001</v>
      </c>
      <c r="H220" s="43">
        <v>45931</v>
      </c>
      <c r="I220">
        <v>3.8673000000000002</v>
      </c>
      <c r="L220" s="2">
        <v>45922</v>
      </c>
      <c r="M220" t="str">
        <v>91282CNW</v>
      </c>
      <c r="N220">
        <v>-0.68269999999999997</v>
      </c>
      <c r="O220">
        <v>4.0706600000000002</v>
      </c>
      <c r="P220">
        <v>0.88700000000000001</v>
      </c>
      <c r="Q220">
        <v>112.703125</v>
      </c>
      <c r="R220">
        <f>VLOOKUP(M220,工作表1!$A$3:$B$1000,2,FALSE)</f>
        <v>3.875</v>
      </c>
      <c r="S220" t="str">
        <f>VLOOKUP(M220,工作表1!$A$3:$C$1000,3,FALSE)</f>
        <v>2032/8/31</v>
      </c>
      <c r="T220">
        <f t="shared" si="106"/>
        <v>3.9361999999999999</v>
      </c>
      <c r="U220">
        <f t="shared" si="105"/>
        <v>-6.1199999999999921E-2</v>
      </c>
      <c r="V220" s="43">
        <f t="shared" si="117"/>
        <v>46081</v>
      </c>
      <c r="W220" s="43">
        <f t="shared" si="107"/>
        <v>46022</v>
      </c>
      <c r="X220" s="45">
        <f t="shared" si="118"/>
        <v>0.24620165745856354</v>
      </c>
      <c r="Y220" s="45">
        <f t="shared" si="119"/>
        <v>1.2972290547188374</v>
      </c>
      <c r="Z220" s="47">
        <f t="shared" si="120"/>
        <v>99.852884202284741</v>
      </c>
      <c r="AA220" s="47">
        <f t="shared" si="121"/>
        <v>112.4100168610027</v>
      </c>
      <c r="AB220" s="45">
        <f t="shared" si="122"/>
        <v>3.8954</v>
      </c>
      <c r="AC220" s="2" t="str">
        <f t="shared" si="108"/>
        <v>TY2</v>
      </c>
      <c r="AD220">
        <f t="shared" si="109"/>
        <v>112.578125</v>
      </c>
      <c r="AE220">
        <f t="shared" si="110"/>
        <v>112.640625</v>
      </c>
      <c r="AF220" s="49">
        <f t="shared" si="137"/>
        <v>-6.25E-2</v>
      </c>
      <c r="AG220" s="3">
        <f t="shared" si="123"/>
        <v>112.20156377073053</v>
      </c>
      <c r="AH220">
        <f t="shared" si="124"/>
        <v>112.0892025033079</v>
      </c>
      <c r="AI220" s="51">
        <f t="shared" si="125"/>
        <v>0.11236126742262798</v>
      </c>
      <c r="AJ220" s="52">
        <f t="shared" si="126"/>
        <v>0.17486126742262798</v>
      </c>
      <c r="AK220" s="2">
        <v>45922</v>
      </c>
      <c r="AL220" t="str">
        <v>91282CFV</v>
      </c>
      <c r="AM220">
        <v>-2.4857999999999998</v>
      </c>
      <c r="AN220">
        <v>3.98935</v>
      </c>
      <c r="AO220">
        <v>0.90029999999999999</v>
      </c>
      <c r="AP220">
        <v>112.578125</v>
      </c>
      <c r="AQ220">
        <f>VLOOKUP(AL220,工作表1!$F$3:$G$1000,2,FALSE)</f>
        <v>4.125</v>
      </c>
      <c r="AR220" t="str">
        <f>VLOOKUP(AL220,工作表1!$F$3:$H$1000,3,FALSE)</f>
        <v>2032/11/15</v>
      </c>
      <c r="AS220">
        <f t="shared" si="111"/>
        <v>3.9361999999999999</v>
      </c>
      <c r="AT220">
        <f t="shared" si="112"/>
        <v>0.18880000000000008</v>
      </c>
      <c r="AU220" s="43">
        <f t="shared" si="127"/>
        <v>45976</v>
      </c>
      <c r="AV220" s="43">
        <f t="shared" si="113"/>
        <v>46112</v>
      </c>
      <c r="AW220" s="45">
        <f t="shared" si="128"/>
        <v>1.4684103260869565</v>
      </c>
      <c r="AX220" s="45">
        <f t="shared" si="129"/>
        <v>3.6043692301965455</v>
      </c>
      <c r="AY220" s="47">
        <f t="shared" si="130"/>
        <v>101.29226642443253</v>
      </c>
      <c r="AZ220" s="47">
        <f t="shared" si="131"/>
        <v>112.20156377073053</v>
      </c>
      <c r="BA220" s="43"/>
      <c r="BC220" s="2">
        <v>45919</v>
      </c>
      <c r="BD220" t="str">
        <v>91282CFV</v>
      </c>
      <c r="BE220">
        <v>-2.9868999999999999</v>
      </c>
      <c r="BF220">
        <v>4.0050999999999997</v>
      </c>
      <c r="BG220">
        <v>0.90029999999999999</v>
      </c>
      <c r="BH220">
        <v>112.640625</v>
      </c>
      <c r="BI220">
        <f>VLOOKUP(BD220,工作表1!$K$3:$L$1000,2,FALSE)</f>
        <v>4.125</v>
      </c>
      <c r="BJ220" t="str">
        <f>VLOOKUP(BD220,工作表1!$K$3:$M$1000,3,FALSE)</f>
        <v>2032/11/15</v>
      </c>
      <c r="BK220">
        <f t="shared" si="114"/>
        <v>3.9348999999999998</v>
      </c>
      <c r="BL220">
        <f t="shared" si="115"/>
        <v>0.19010000000000016</v>
      </c>
      <c r="BM220" s="43">
        <f t="shared" si="132"/>
        <v>45976</v>
      </c>
      <c r="BN220" s="43">
        <f t="shared" si="116"/>
        <v>46203</v>
      </c>
      <c r="BO220" s="45">
        <f t="shared" si="133"/>
        <v>1.4572010869565217</v>
      </c>
      <c r="BP220" s="45">
        <f t="shared" si="134"/>
        <v>4.6328860184633704</v>
      </c>
      <c r="BQ220" s="47">
        <f t="shared" si="135"/>
        <v>101.32705493077529</v>
      </c>
      <c r="BR220" s="47">
        <f t="shared" si="136"/>
        <v>112.0892025033079</v>
      </c>
    </row>
    <row r="221" spans="6:70" x14ac:dyDescent="0.25">
      <c r="F221" s="2">
        <v>45923</v>
      </c>
      <c r="G221">
        <v>3.9281999999999999</v>
      </c>
      <c r="H221" s="43">
        <v>45930</v>
      </c>
      <c r="I221">
        <v>3.9291</v>
      </c>
      <c r="L221" s="2">
        <v>45919</v>
      </c>
      <c r="M221" t="str">
        <v>91282CNF</v>
      </c>
      <c r="N221">
        <v>-2.3812000000000002</v>
      </c>
      <c r="O221">
        <v>7.41317</v>
      </c>
      <c r="P221">
        <v>0.90029999999999999</v>
      </c>
      <c r="Q221">
        <v>112.828125</v>
      </c>
      <c r="R221">
        <f>VLOOKUP(M221,工作表1!$A$3:$B$1000,2,FALSE)</f>
        <v>4.125</v>
      </c>
      <c r="S221" t="str">
        <f>VLOOKUP(M221,工作表1!$A$3:$C$1000,3,FALSE)</f>
        <v>2032/5/31</v>
      </c>
      <c r="T221">
        <f t="shared" si="106"/>
        <v>3.9348999999999998</v>
      </c>
      <c r="U221">
        <f t="shared" si="105"/>
        <v>0.19010000000000016</v>
      </c>
      <c r="V221" s="43">
        <f t="shared" si="117"/>
        <v>45991</v>
      </c>
      <c r="W221" s="43">
        <f t="shared" si="107"/>
        <v>46022</v>
      </c>
      <c r="X221" s="45">
        <f t="shared" si="118"/>
        <v>1.2848360655737705</v>
      </c>
      <c r="Y221" s="45">
        <f t="shared" si="119"/>
        <v>2.4149730518751404</v>
      </c>
      <c r="Z221" s="47">
        <f t="shared" si="120"/>
        <v>100.52887339593599</v>
      </c>
      <c r="AA221" s="47">
        <f t="shared" si="121"/>
        <v>111.4982187928393</v>
      </c>
      <c r="AB221" s="45">
        <f t="shared" si="122"/>
        <v>3.8721000000000001</v>
      </c>
      <c r="AC221" s="2" t="str">
        <f t="shared" si="108"/>
        <v>TY2</v>
      </c>
      <c r="AD221">
        <f t="shared" si="109"/>
        <v>112.75</v>
      </c>
      <c r="AE221">
        <f t="shared" si="110"/>
        <v>112.859375</v>
      </c>
      <c r="AF221" s="49">
        <f t="shared" si="137"/>
        <v>-0.109375</v>
      </c>
      <c r="AG221" s="3">
        <f t="shared" si="123"/>
        <v>112.21411219312385</v>
      </c>
      <c r="AH221">
        <f t="shared" si="124"/>
        <v>112.36906684589881</v>
      </c>
      <c r="AI221" s="51">
        <f t="shared" si="125"/>
        <v>-0.15495465277496123</v>
      </c>
      <c r="AJ221" s="52">
        <f t="shared" si="126"/>
        <v>-4.5579652774961232E-2</v>
      </c>
      <c r="AK221" s="2">
        <v>45919</v>
      </c>
      <c r="AL221" t="str">
        <v>91282CNW</v>
      </c>
      <c r="AM221">
        <v>-1.0355000000000001</v>
      </c>
      <c r="AN221">
        <v>4.1047900000000004</v>
      </c>
      <c r="AO221">
        <v>0.88700000000000001</v>
      </c>
      <c r="AP221">
        <v>112.75</v>
      </c>
      <c r="AQ221">
        <f>VLOOKUP(AL221,工作表1!$F$3:$G$1000,2,FALSE)</f>
        <v>3.875</v>
      </c>
      <c r="AR221" t="str">
        <f>VLOOKUP(AL221,工作表1!$F$3:$H$1000,3,FALSE)</f>
        <v>2032/8/31</v>
      </c>
      <c r="AS221">
        <f t="shared" si="111"/>
        <v>3.9348999999999998</v>
      </c>
      <c r="AT221">
        <f t="shared" si="112"/>
        <v>-5.9899999999999842E-2</v>
      </c>
      <c r="AU221" s="43">
        <f t="shared" si="127"/>
        <v>46081</v>
      </c>
      <c r="AV221" s="43">
        <f t="shared" si="113"/>
        <v>46112</v>
      </c>
      <c r="AW221" s="45">
        <f t="shared" si="128"/>
        <v>0.23549723756906077</v>
      </c>
      <c r="AX221" s="45">
        <f t="shared" si="129"/>
        <v>2.2526205252402938</v>
      </c>
      <c r="AY221" s="47">
        <f t="shared" si="130"/>
        <v>99.813268847112113</v>
      </c>
      <c r="AZ221" s="47">
        <f t="shared" si="131"/>
        <v>112.21411219312385</v>
      </c>
      <c r="BA221" s="43"/>
      <c r="BC221" s="2">
        <v>45918</v>
      </c>
      <c r="BD221" t="str">
        <v>91282CFV</v>
      </c>
      <c r="BE221">
        <v>-2.3348</v>
      </c>
      <c r="BF221">
        <v>3.9566400000000002</v>
      </c>
      <c r="BG221">
        <v>0.90029999999999999</v>
      </c>
      <c r="BH221">
        <v>112.859375</v>
      </c>
      <c r="BI221">
        <f>VLOOKUP(BD221,工作表1!$K$3:$L$1000,2,FALSE)</f>
        <v>4.125</v>
      </c>
      <c r="BJ221" t="str">
        <f>VLOOKUP(BD221,工作表1!$K$3:$M$1000,3,FALSE)</f>
        <v>2032/11/15</v>
      </c>
      <c r="BK221">
        <f t="shared" si="114"/>
        <v>3.9403000000000001</v>
      </c>
      <c r="BL221">
        <f t="shared" si="115"/>
        <v>0.18469999999999986</v>
      </c>
      <c r="BM221" s="43">
        <f t="shared" si="132"/>
        <v>45976</v>
      </c>
      <c r="BN221" s="43">
        <f t="shared" si="116"/>
        <v>46203</v>
      </c>
      <c r="BO221" s="45">
        <f t="shared" si="133"/>
        <v>1.4235733695652173</v>
      </c>
      <c r="BP221" s="45">
        <f t="shared" si="134"/>
        <v>4.6331624106611073</v>
      </c>
      <c r="BQ221" s="47">
        <f t="shared" si="135"/>
        <v>101.57916760891217</v>
      </c>
      <c r="BR221" s="47">
        <f t="shared" si="136"/>
        <v>112.36906684589881</v>
      </c>
    </row>
    <row r="222" spans="6:70" x14ac:dyDescent="0.25">
      <c r="F222" s="2">
        <v>45922</v>
      </c>
      <c r="G222">
        <v>3.9361999999999999</v>
      </c>
      <c r="H222" s="43">
        <v>45929</v>
      </c>
      <c r="I222">
        <v>3.9188000000000001</v>
      </c>
      <c r="L222" s="2">
        <v>45918</v>
      </c>
      <c r="M222" t="str">
        <v>91282CNF</v>
      </c>
      <c r="N222">
        <v>0.13880000000000001</v>
      </c>
      <c r="O222">
        <v>4.02712</v>
      </c>
      <c r="P222">
        <v>0.90029999999999999</v>
      </c>
      <c r="Q222">
        <v>112.96875</v>
      </c>
      <c r="R222">
        <f>VLOOKUP(M222,工作表1!$A$3:$B$1000,2,FALSE)</f>
        <v>4.125</v>
      </c>
      <c r="S222" t="str">
        <f>VLOOKUP(M222,工作表1!$A$3:$C$1000,3,FALSE)</f>
        <v>2032/5/31</v>
      </c>
      <c r="T222">
        <f t="shared" si="106"/>
        <v>3.9403000000000001</v>
      </c>
      <c r="U222">
        <f t="shared" si="105"/>
        <v>0.18469999999999986</v>
      </c>
      <c r="V222" s="43">
        <f t="shared" si="117"/>
        <v>45991</v>
      </c>
      <c r="W222" s="43">
        <f t="shared" si="107"/>
        <v>46022</v>
      </c>
      <c r="X222" s="45">
        <f t="shared" si="118"/>
        <v>1.2510245901639345</v>
      </c>
      <c r="Y222" s="45">
        <f t="shared" si="119"/>
        <v>2.4150656860543456</v>
      </c>
      <c r="Z222" s="47">
        <f t="shared" si="120"/>
        <v>101.66102578993748</v>
      </c>
      <c r="AA222" s="47">
        <f t="shared" si="121"/>
        <v>112.75256354847544</v>
      </c>
      <c r="AB222" s="45">
        <f t="shared" si="122"/>
        <v>3.8515000000000001</v>
      </c>
      <c r="AC222" s="2" t="str">
        <f t="shared" si="108"/>
        <v>TY2</v>
      </c>
      <c r="AD222">
        <f t="shared" si="109"/>
        <v>112.984375</v>
      </c>
      <c r="AE222">
        <f t="shared" si="110"/>
        <v>113</v>
      </c>
      <c r="AF222" s="49">
        <f t="shared" si="137"/>
        <v>-1.5625E-2</v>
      </c>
      <c r="AG222" s="3">
        <f t="shared" si="123"/>
        <v>112.49678916466155</v>
      </c>
      <c r="AH222">
        <f t="shared" si="124"/>
        <v>112.54903677212707</v>
      </c>
      <c r="AI222" s="51">
        <f t="shared" si="125"/>
        <v>-5.2247607465517376E-2</v>
      </c>
      <c r="AJ222" s="52">
        <f t="shared" si="126"/>
        <v>-3.6622607465517376E-2</v>
      </c>
      <c r="AK222" s="2">
        <v>45918</v>
      </c>
      <c r="AL222" t="str">
        <v>91282CNW</v>
      </c>
      <c r="AM222">
        <v>-0.59989999999999999</v>
      </c>
      <c r="AN222">
        <v>4.0517399999999997</v>
      </c>
      <c r="AO222">
        <v>0.88700000000000001</v>
      </c>
      <c r="AP222">
        <v>112.984375</v>
      </c>
      <c r="AQ222">
        <f>VLOOKUP(AL222,工作表1!$F$3:$G$1000,2,FALSE)</f>
        <v>3.875</v>
      </c>
      <c r="AR222" t="str">
        <f>VLOOKUP(AL222,工作表1!$F$3:$H$1000,3,FALSE)</f>
        <v>2032/8/31</v>
      </c>
      <c r="AS222">
        <f t="shared" si="111"/>
        <v>3.9403000000000001</v>
      </c>
      <c r="AT222">
        <f t="shared" si="112"/>
        <v>-6.5300000000000136E-2</v>
      </c>
      <c r="AU222" s="43">
        <f t="shared" si="127"/>
        <v>46081</v>
      </c>
      <c r="AV222" s="43">
        <f t="shared" si="113"/>
        <v>46112</v>
      </c>
      <c r="AW222" s="45">
        <f t="shared" si="128"/>
        <v>0.20338397790055249</v>
      </c>
      <c r="AX222" s="45">
        <f t="shared" si="129"/>
        <v>2.2523565806402788</v>
      </c>
      <c r="AY222" s="47">
        <f t="shared" si="130"/>
        <v>100.06551913136833</v>
      </c>
      <c r="AZ222" s="47">
        <f t="shared" si="131"/>
        <v>112.49678916466155</v>
      </c>
      <c r="BA222" s="43"/>
      <c r="BC222" s="2">
        <v>45917</v>
      </c>
      <c r="BD222" t="str">
        <v>91282CFV</v>
      </c>
      <c r="BE222">
        <v>-1.6715</v>
      </c>
      <c r="BF222">
        <v>3.92564</v>
      </c>
      <c r="BG222">
        <v>0.90029999999999999</v>
      </c>
      <c r="BH222">
        <v>113</v>
      </c>
      <c r="BI222">
        <f>VLOOKUP(BD222,工作表1!$K$3:$L$1000,2,FALSE)</f>
        <v>4.125</v>
      </c>
      <c r="BJ222" t="str">
        <f>VLOOKUP(BD222,工作表1!$K$3:$M$1000,3,FALSE)</f>
        <v>2032/11/15</v>
      </c>
      <c r="BK222">
        <f t="shared" si="114"/>
        <v>3.9601500000000001</v>
      </c>
      <c r="BL222">
        <f t="shared" si="115"/>
        <v>0.16484999999999994</v>
      </c>
      <c r="BM222" s="43">
        <f t="shared" si="132"/>
        <v>45976</v>
      </c>
      <c r="BN222" s="43">
        <f t="shared" si="116"/>
        <v>46203</v>
      </c>
      <c r="BO222" s="45">
        <f t="shared" si="133"/>
        <v>1.4123641304347827</v>
      </c>
      <c r="BP222" s="45">
        <f t="shared" si="134"/>
        <v>4.6332545413936863</v>
      </c>
      <c r="BQ222" s="47">
        <f t="shared" si="135"/>
        <v>101.72693522032955</v>
      </c>
      <c r="BR222" s="47">
        <f t="shared" si="136"/>
        <v>112.54903677212707</v>
      </c>
    </row>
    <row r="223" spans="6:70" x14ac:dyDescent="0.25">
      <c r="F223" s="2">
        <v>45919</v>
      </c>
      <c r="G223">
        <v>3.9348999999999998</v>
      </c>
      <c r="H223" s="43">
        <v>45926</v>
      </c>
      <c r="I223">
        <v>3.9575</v>
      </c>
      <c r="L223" s="2">
        <v>45917</v>
      </c>
      <c r="M223" t="str">
        <v>91282CNF</v>
      </c>
      <c r="N223">
        <v>1.0501</v>
      </c>
      <c r="O223">
        <v>3.19529</v>
      </c>
      <c r="P223">
        <v>0.90029999999999999</v>
      </c>
      <c r="Q223">
        <v>113.09375</v>
      </c>
      <c r="R223">
        <f>VLOOKUP(M223,工作表1!$A$3:$B$1000,2,FALSE)</f>
        <v>4.125</v>
      </c>
      <c r="S223" t="str">
        <f>VLOOKUP(M223,工作表1!$A$3:$C$1000,3,FALSE)</f>
        <v>2032/5/31</v>
      </c>
      <c r="T223">
        <f t="shared" si="106"/>
        <v>3.9601500000000001</v>
      </c>
      <c r="U223">
        <f t="shared" si="105"/>
        <v>0.16484999999999994</v>
      </c>
      <c r="V223" s="43">
        <f t="shared" si="117"/>
        <v>45991</v>
      </c>
      <c r="W223" s="43">
        <f t="shared" si="107"/>
        <v>46022</v>
      </c>
      <c r="X223" s="45">
        <f t="shared" si="118"/>
        <v>1.2397540983606556</v>
      </c>
      <c r="Y223" s="45">
        <f t="shared" si="119"/>
        <v>2.41509656411408</v>
      </c>
      <c r="Z223" s="47">
        <f t="shared" si="120"/>
        <v>102.02212132355369</v>
      </c>
      <c r="AA223" s="47">
        <f t="shared" si="121"/>
        <v>113.15840016726165</v>
      </c>
      <c r="AB223" s="45">
        <f t="shared" si="122"/>
        <v>3.8386</v>
      </c>
      <c r="AC223" s="2" t="str">
        <f t="shared" si="108"/>
        <v>TY2</v>
      </c>
      <c r="AD223">
        <f t="shared" si="109"/>
        <v>113.125</v>
      </c>
      <c r="AE223">
        <f t="shared" si="110"/>
        <v>113.421875</v>
      </c>
      <c r="AF223" s="49">
        <f t="shared" si="137"/>
        <v>-0.296875</v>
      </c>
      <c r="AG223" s="3">
        <f t="shared" si="123"/>
        <v>112.64892076253038</v>
      </c>
      <c r="AH223">
        <f t="shared" si="124"/>
        <v>112.96734009261175</v>
      </c>
      <c r="AI223" s="51">
        <f t="shared" si="125"/>
        <v>-0.31841933008136891</v>
      </c>
      <c r="AJ223" s="52">
        <f t="shared" si="126"/>
        <v>-2.1544330081368912E-2</v>
      </c>
      <c r="AK223" s="2">
        <v>45917</v>
      </c>
      <c r="AL223" t="str">
        <v>91282CNW</v>
      </c>
      <c r="AM223">
        <v>-0.45600000000000002</v>
      </c>
      <c r="AN223">
        <v>4.0441099999999999</v>
      </c>
      <c r="AO223">
        <v>0.88700000000000001</v>
      </c>
      <c r="AP223">
        <v>113.125</v>
      </c>
      <c r="AQ223">
        <f>VLOOKUP(AL223,工作表1!$F$3:$G$1000,2,FALSE)</f>
        <v>3.875</v>
      </c>
      <c r="AR223" t="str">
        <f>VLOOKUP(AL223,工作表1!$F$3:$H$1000,3,FALSE)</f>
        <v>2032/8/31</v>
      </c>
      <c r="AS223">
        <f t="shared" si="111"/>
        <v>3.9601500000000001</v>
      </c>
      <c r="AT223">
        <f t="shared" si="112"/>
        <v>-8.5150000000000059E-2</v>
      </c>
      <c r="AU223" s="43">
        <f t="shared" si="127"/>
        <v>46081</v>
      </c>
      <c r="AV223" s="43">
        <f t="shared" si="113"/>
        <v>46112</v>
      </c>
      <c r="AW223" s="45">
        <f t="shared" si="128"/>
        <v>0.19267955801104972</v>
      </c>
      <c r="AX223" s="45">
        <f t="shared" si="129"/>
        <v>2.2522685991069404</v>
      </c>
      <c r="AY223" s="47">
        <f t="shared" si="130"/>
        <v>100.19121818440098</v>
      </c>
      <c r="AZ223" s="47">
        <f t="shared" si="131"/>
        <v>112.64892076253038</v>
      </c>
      <c r="BA223" s="43"/>
      <c r="BC223" s="2">
        <v>45916</v>
      </c>
      <c r="BD223" t="str">
        <v>91282CFV</v>
      </c>
      <c r="BE223">
        <v>-1.6039000000000001</v>
      </c>
      <c r="BF223">
        <v>3.9203199999999998</v>
      </c>
      <c r="BG223">
        <v>0.90029999999999999</v>
      </c>
      <c r="BH223">
        <v>113.421875</v>
      </c>
      <c r="BI223">
        <f>VLOOKUP(BD223,工作表1!$K$3:$L$1000,2,FALSE)</f>
        <v>4.125</v>
      </c>
      <c r="BJ223" t="str">
        <f>VLOOKUP(BD223,工作表1!$K$3:$M$1000,3,FALSE)</f>
        <v>2032/11/15</v>
      </c>
      <c r="BK223">
        <f t="shared" si="114"/>
        <v>3.9665499999999998</v>
      </c>
      <c r="BL223">
        <f t="shared" si="115"/>
        <v>0.1584500000000002</v>
      </c>
      <c r="BM223" s="43">
        <f t="shared" si="132"/>
        <v>45976</v>
      </c>
      <c r="BN223" s="43">
        <f t="shared" si="116"/>
        <v>46203</v>
      </c>
      <c r="BO223" s="45">
        <f t="shared" si="133"/>
        <v>1.4011548913043479</v>
      </c>
      <c r="BP223" s="45">
        <f t="shared" si="134"/>
        <v>4.6333466721262653</v>
      </c>
      <c r="BQ223" s="47">
        <f t="shared" si="135"/>
        <v>102.09984938659601</v>
      </c>
      <c r="BR223" s="47">
        <f t="shared" si="136"/>
        <v>112.96734009261175</v>
      </c>
    </row>
    <row r="224" spans="6:70" x14ac:dyDescent="0.25">
      <c r="F224" s="2">
        <v>45918</v>
      </c>
      <c r="G224">
        <v>3.9403000000000001</v>
      </c>
      <c r="H224" s="43">
        <v>45925</v>
      </c>
      <c r="I224">
        <v>3.9396</v>
      </c>
      <c r="L224" s="2">
        <v>45916</v>
      </c>
      <c r="M224" t="str">
        <v>91282CNF</v>
      </c>
      <c r="N224">
        <v>0.42149999999999999</v>
      </c>
      <c r="O224">
        <v>3.7887499999999998</v>
      </c>
      <c r="P224">
        <v>0.90029999999999999</v>
      </c>
      <c r="Q224">
        <v>113.515625</v>
      </c>
      <c r="R224">
        <f>VLOOKUP(M224,工作表1!$A$3:$B$1000,2,FALSE)</f>
        <v>4.125</v>
      </c>
      <c r="S224" t="str">
        <f>VLOOKUP(M224,工作表1!$A$3:$C$1000,3,FALSE)</f>
        <v>2032/5/31</v>
      </c>
      <c r="T224">
        <f t="shared" si="106"/>
        <v>3.9665499999999998</v>
      </c>
      <c r="U224">
        <f t="shared" si="105"/>
        <v>0.1584500000000002</v>
      </c>
      <c r="V224" s="43">
        <f t="shared" si="117"/>
        <v>45991</v>
      </c>
      <c r="W224" s="43">
        <f t="shared" si="107"/>
        <v>46022</v>
      </c>
      <c r="X224" s="45">
        <f t="shared" si="118"/>
        <v>1.228483606557377</v>
      </c>
      <c r="Y224" s="45">
        <f t="shared" si="119"/>
        <v>2.4151274421738154</v>
      </c>
      <c r="Z224" s="47">
        <f t="shared" si="120"/>
        <v>102.21982885806131</v>
      </c>
      <c r="AA224" s="47">
        <f t="shared" si="121"/>
        <v>113.37852020491103</v>
      </c>
      <c r="AB224" s="45">
        <f t="shared" si="122"/>
        <v>3.7717000000000001</v>
      </c>
      <c r="AC224" s="2" t="str">
        <f t="shared" si="108"/>
        <v>TY2</v>
      </c>
      <c r="AD224">
        <f t="shared" si="109"/>
        <v>113.546875</v>
      </c>
      <c r="AE224">
        <f t="shared" si="110"/>
        <v>113.34375</v>
      </c>
      <c r="AF224" s="49">
        <f t="shared" si="137"/>
        <v>0.203125</v>
      </c>
      <c r="AG224" s="3">
        <f t="shared" si="123"/>
        <v>113.04237474037642</v>
      </c>
      <c r="AH224">
        <f t="shared" si="124"/>
        <v>112.85899098765282</v>
      </c>
      <c r="AI224" s="51">
        <f t="shared" si="125"/>
        <v>0.18338375272359997</v>
      </c>
      <c r="AJ224" s="52">
        <f t="shared" si="126"/>
        <v>-1.9741247276400031E-2</v>
      </c>
      <c r="AK224" s="2">
        <v>45916</v>
      </c>
      <c r="AL224" t="str">
        <v>91282CNW</v>
      </c>
      <c r="AM224">
        <v>-0.75819999999999999</v>
      </c>
      <c r="AN224">
        <v>4.0789</v>
      </c>
      <c r="AO224">
        <v>0.88700000000000001</v>
      </c>
      <c r="AP224">
        <v>113.546875</v>
      </c>
      <c r="AQ224">
        <f>VLOOKUP(AL224,工作表1!$F$3:$G$1000,2,FALSE)</f>
        <v>3.875</v>
      </c>
      <c r="AR224" t="str">
        <f>VLOOKUP(AL224,工作表1!$F$3:$H$1000,3,FALSE)</f>
        <v>2032/8/31</v>
      </c>
      <c r="AS224">
        <f t="shared" si="111"/>
        <v>3.9665499999999998</v>
      </c>
      <c r="AT224">
        <f t="shared" si="112"/>
        <v>-9.1549999999999798E-2</v>
      </c>
      <c r="AU224" s="43">
        <f t="shared" si="127"/>
        <v>46081</v>
      </c>
      <c r="AV224" s="43">
        <f t="shared" si="113"/>
        <v>46112</v>
      </c>
      <c r="AW224" s="45">
        <f t="shared" si="128"/>
        <v>0.18197513812154695</v>
      </c>
      <c r="AX224" s="45">
        <f t="shared" si="129"/>
        <v>2.2521806175736021</v>
      </c>
      <c r="AY224" s="47">
        <f t="shared" si="130"/>
        <v>100.53814532736227</v>
      </c>
      <c r="AZ224" s="47">
        <f t="shared" si="131"/>
        <v>113.04237474037642</v>
      </c>
      <c r="BA224" s="43"/>
      <c r="BC224" s="2">
        <v>45915</v>
      </c>
      <c r="BD224" t="str">
        <v>91282CFV</v>
      </c>
      <c r="BE224">
        <v>-1.6371</v>
      </c>
      <c r="BF224">
        <v>3.93771</v>
      </c>
      <c r="BG224">
        <v>0.90029999999999999</v>
      </c>
      <c r="BH224">
        <v>113.34375</v>
      </c>
      <c r="BI224">
        <f>VLOOKUP(BD224,工作表1!$K$3:$L$1000,2,FALSE)</f>
        <v>4.125</v>
      </c>
      <c r="BJ224" t="str">
        <f>VLOOKUP(BD224,工作表1!$K$3:$M$1000,3,FALSE)</f>
        <v>2032/11/15</v>
      </c>
      <c r="BK224">
        <f t="shared" si="114"/>
        <v>3.9760499999999999</v>
      </c>
      <c r="BL224">
        <f t="shared" si="115"/>
        <v>0.14895000000000014</v>
      </c>
      <c r="BM224" s="43">
        <f t="shared" si="132"/>
        <v>45976</v>
      </c>
      <c r="BN224" s="43">
        <f t="shared" si="116"/>
        <v>46203</v>
      </c>
      <c r="BO224" s="45">
        <f t="shared" si="133"/>
        <v>1.3899456521739131</v>
      </c>
      <c r="BP224" s="45">
        <f t="shared" si="134"/>
        <v>4.6334388028588442</v>
      </c>
      <c r="BQ224" s="47">
        <f t="shared" si="135"/>
        <v>101.99611142979113</v>
      </c>
      <c r="BR224" s="47">
        <f t="shared" si="136"/>
        <v>112.85899098765282</v>
      </c>
    </row>
    <row r="225" spans="6:70" x14ac:dyDescent="0.25">
      <c r="F225" s="2">
        <v>45917</v>
      </c>
      <c r="G225">
        <v>3.9601500000000001</v>
      </c>
      <c r="H225" s="43">
        <v>45924</v>
      </c>
      <c r="I225">
        <v>3.9032</v>
      </c>
      <c r="L225" s="2">
        <v>45915</v>
      </c>
      <c r="M225" t="str">
        <v>91282CNF</v>
      </c>
      <c r="N225">
        <v>1.1223000000000001</v>
      </c>
      <c r="O225">
        <v>3.2953000000000001</v>
      </c>
      <c r="P225">
        <v>0.90029999999999999</v>
      </c>
      <c r="Q225">
        <v>113.40625</v>
      </c>
      <c r="R225">
        <f>VLOOKUP(M225,工作表1!$A$3:$B$1000,2,FALSE)</f>
        <v>4.125</v>
      </c>
      <c r="S225" t="str">
        <f>VLOOKUP(M225,工作表1!$A$3:$C$1000,3,FALSE)</f>
        <v>2032/5/31</v>
      </c>
      <c r="T225">
        <f t="shared" si="106"/>
        <v>3.9760499999999999</v>
      </c>
      <c r="U225">
        <f t="shared" si="105"/>
        <v>0.14895000000000014</v>
      </c>
      <c r="V225" s="43">
        <f t="shared" si="117"/>
        <v>45991</v>
      </c>
      <c r="W225" s="43">
        <f t="shared" si="107"/>
        <v>46022</v>
      </c>
      <c r="X225" s="45">
        <f t="shared" si="118"/>
        <v>1.2172131147540983</v>
      </c>
      <c r="Y225" s="45">
        <f t="shared" si="119"/>
        <v>2.4151583202335503</v>
      </c>
      <c r="Z225" s="47">
        <f t="shared" si="120"/>
        <v>102.2557259314713</v>
      </c>
      <c r="AA225" s="47">
        <f t="shared" si="121"/>
        <v>113.41996410375748</v>
      </c>
      <c r="AB225" s="45">
        <f t="shared" si="122"/>
        <v>3.7871999999999999</v>
      </c>
      <c r="AC225" s="2" t="str">
        <f t="shared" si="108"/>
        <v>TY2</v>
      </c>
      <c r="AD225">
        <f t="shared" si="109"/>
        <v>113.46875</v>
      </c>
      <c r="AE225">
        <f t="shared" si="110"/>
        <v>113.15625</v>
      </c>
      <c r="AF225" s="49">
        <f t="shared" si="137"/>
        <v>0.3125</v>
      </c>
      <c r="AG225" s="3">
        <f t="shared" si="123"/>
        <v>112.92552424174686</v>
      </c>
      <c r="AH225">
        <f t="shared" si="124"/>
        <v>112.63738447735805</v>
      </c>
      <c r="AI225" s="51">
        <f t="shared" si="125"/>
        <v>0.28813976438880218</v>
      </c>
      <c r="AJ225" s="52">
        <f t="shared" si="126"/>
        <v>-2.4360235611197822E-2</v>
      </c>
      <c r="AK225" s="2">
        <v>45915</v>
      </c>
      <c r="AL225" t="str">
        <v>91282CNW</v>
      </c>
      <c r="AM225">
        <v>-0.97340000000000004</v>
      </c>
      <c r="AN225">
        <v>4.1096700000000004</v>
      </c>
      <c r="AO225">
        <v>0.88700000000000001</v>
      </c>
      <c r="AP225">
        <v>113.46875</v>
      </c>
      <c r="AQ225">
        <f>VLOOKUP(AL225,工作表1!$F$3:$G$1000,2,FALSE)</f>
        <v>3.875</v>
      </c>
      <c r="AR225" t="str">
        <f>VLOOKUP(AL225,工作表1!$F$3:$H$1000,3,FALSE)</f>
        <v>2032/8/31</v>
      </c>
      <c r="AS225">
        <f t="shared" si="111"/>
        <v>3.9760499999999999</v>
      </c>
      <c r="AT225">
        <f t="shared" si="112"/>
        <v>-0.10104999999999986</v>
      </c>
      <c r="AU225" s="43">
        <f t="shared" si="127"/>
        <v>46081</v>
      </c>
      <c r="AV225" s="43">
        <f t="shared" si="113"/>
        <v>46112</v>
      </c>
      <c r="AW225" s="45">
        <f t="shared" si="128"/>
        <v>0.17127071823204421</v>
      </c>
      <c r="AX225" s="45">
        <f t="shared" si="129"/>
        <v>2.2520926360402633</v>
      </c>
      <c r="AY225" s="47">
        <f t="shared" si="130"/>
        <v>100.4307090663564</v>
      </c>
      <c r="AZ225" s="47">
        <f t="shared" si="131"/>
        <v>112.92552424174686</v>
      </c>
      <c r="BA225" s="43"/>
      <c r="BC225" s="2">
        <v>45912</v>
      </c>
      <c r="BD225" t="str">
        <v>91282CFV</v>
      </c>
      <c r="BE225">
        <v>-2.4643999999999999</v>
      </c>
      <c r="BF225">
        <v>3.9787400000000002</v>
      </c>
      <c r="BG225">
        <v>0.90029999999999999</v>
      </c>
      <c r="BH225">
        <v>113.15625</v>
      </c>
      <c r="BI225">
        <f>VLOOKUP(BD225,工作表1!$K$3:$L$1000,2,FALSE)</f>
        <v>4.125</v>
      </c>
      <c r="BJ225" t="str">
        <f>VLOOKUP(BD225,工作表1!$K$3:$M$1000,3,FALSE)</f>
        <v>2032/11/15</v>
      </c>
      <c r="BK225">
        <f t="shared" si="114"/>
        <v>3.9740000000000002</v>
      </c>
      <c r="BL225">
        <f t="shared" si="115"/>
        <v>0.1509999999999998</v>
      </c>
      <c r="BM225" s="43">
        <f t="shared" si="132"/>
        <v>45976</v>
      </c>
      <c r="BN225" s="43">
        <f t="shared" si="116"/>
        <v>46203</v>
      </c>
      <c r="BO225" s="45">
        <f t="shared" si="133"/>
        <v>1.3787364130434783</v>
      </c>
      <c r="BP225" s="45">
        <f t="shared" si="134"/>
        <v>4.6335309335914232</v>
      </c>
      <c r="BQ225" s="47">
        <f t="shared" si="135"/>
        <v>101.79959505318463</v>
      </c>
      <c r="BR225" s="47">
        <f t="shared" si="136"/>
        <v>112.63738447735805</v>
      </c>
    </row>
    <row r="226" spans="6:70" x14ac:dyDescent="0.25">
      <c r="F226" s="2">
        <v>45916</v>
      </c>
      <c r="G226">
        <v>3.9665499999999998</v>
      </c>
      <c r="H226" s="43">
        <v>45923</v>
      </c>
      <c r="I226">
        <v>3.8565</v>
      </c>
      <c r="L226" s="2">
        <v>45912</v>
      </c>
      <c r="M226" t="str">
        <v>91282CNF</v>
      </c>
      <c r="N226">
        <v>0.15740000000000001</v>
      </c>
      <c r="O226">
        <v>4.0692300000000001</v>
      </c>
      <c r="P226">
        <v>0.90029999999999999</v>
      </c>
      <c r="Q226">
        <v>113.25</v>
      </c>
      <c r="R226">
        <f>VLOOKUP(M226,工作表1!$A$3:$B$1000,2,FALSE)</f>
        <v>4.125</v>
      </c>
      <c r="S226" t="str">
        <f>VLOOKUP(M226,工作表1!$A$3:$C$1000,3,FALSE)</f>
        <v>2032/5/31</v>
      </c>
      <c r="T226">
        <f t="shared" si="106"/>
        <v>3.9740000000000002</v>
      </c>
      <c r="U226">
        <f t="shared" si="105"/>
        <v>0.1509999999999998</v>
      </c>
      <c r="V226" s="43">
        <f t="shared" si="117"/>
        <v>45991</v>
      </c>
      <c r="W226" s="43">
        <f t="shared" si="107"/>
        <v>46022</v>
      </c>
      <c r="X226" s="45">
        <f t="shared" si="118"/>
        <v>1.2059426229508197</v>
      </c>
      <c r="Y226" s="45">
        <f t="shared" si="119"/>
        <v>2.4151891982932856</v>
      </c>
      <c r="Z226" s="47">
        <f t="shared" si="120"/>
        <v>101.8748877854802</v>
      </c>
      <c r="AA226" s="47">
        <f t="shared" si="121"/>
        <v>112.99476870649153</v>
      </c>
      <c r="AB226" s="45">
        <f t="shared" si="122"/>
        <v>3.8155000000000001</v>
      </c>
      <c r="AC226" s="2" t="str">
        <f t="shared" si="108"/>
        <v>TY2</v>
      </c>
      <c r="AD226">
        <f t="shared" si="109"/>
        <v>113.28125</v>
      </c>
      <c r="AE226">
        <f t="shared" si="110"/>
        <v>113.53125</v>
      </c>
      <c r="AF226" s="49">
        <f t="shared" si="137"/>
        <v>-0.25</v>
      </c>
      <c r="AG226" s="3">
        <f t="shared" si="123"/>
        <v>112.75698392266962</v>
      </c>
      <c r="AH226">
        <f t="shared" si="124"/>
        <v>113.03709565136799</v>
      </c>
      <c r="AI226" s="51">
        <f t="shared" si="125"/>
        <v>-0.28011172869837253</v>
      </c>
      <c r="AJ226" s="52">
        <f t="shared" si="126"/>
        <v>-3.0111728698372531E-2</v>
      </c>
      <c r="AK226" s="2">
        <v>45912</v>
      </c>
      <c r="AL226" t="str">
        <v>91282CNW</v>
      </c>
      <c r="AM226">
        <v>-0.69340000000000002</v>
      </c>
      <c r="AN226">
        <v>4.0801699999999999</v>
      </c>
      <c r="AO226">
        <v>0.88700000000000001</v>
      </c>
      <c r="AP226">
        <v>113.28125</v>
      </c>
      <c r="AQ226">
        <f>VLOOKUP(AL226,工作表1!$F$3:$G$1000,2,FALSE)</f>
        <v>3.875</v>
      </c>
      <c r="AR226" t="str">
        <f>VLOOKUP(AL226,工作表1!$F$3:$H$1000,3,FALSE)</f>
        <v>2032/8/31</v>
      </c>
      <c r="AS226">
        <f t="shared" si="111"/>
        <v>3.9740000000000002</v>
      </c>
      <c r="AT226">
        <f t="shared" si="112"/>
        <v>-9.9000000000000199E-2</v>
      </c>
      <c r="AU226" s="43">
        <f t="shared" si="127"/>
        <v>46081</v>
      </c>
      <c r="AV226" s="43">
        <f t="shared" si="113"/>
        <v>46112</v>
      </c>
      <c r="AW226" s="45">
        <f t="shared" si="128"/>
        <v>0.16056629834254144</v>
      </c>
      <c r="AX226" s="45">
        <f t="shared" si="129"/>
        <v>2.252004654506925</v>
      </c>
      <c r="AY226" s="47">
        <f t="shared" si="130"/>
        <v>100.28369157350232</v>
      </c>
      <c r="AZ226" s="47">
        <f t="shared" si="131"/>
        <v>112.75698392266962</v>
      </c>
      <c r="BA226" s="43"/>
      <c r="BC226" s="2">
        <v>45911</v>
      </c>
      <c r="BD226" t="str">
        <v>91282CFV</v>
      </c>
      <c r="BE226">
        <v>-2.5137</v>
      </c>
      <c r="BF226">
        <v>3.9547699999999999</v>
      </c>
      <c r="BG226">
        <v>0.90029999999999999</v>
      </c>
      <c r="BH226">
        <v>113.53125</v>
      </c>
      <c r="BI226">
        <f>VLOOKUP(BD226,工作表1!$K$3:$L$1000,2,FALSE)</f>
        <v>4.125</v>
      </c>
      <c r="BJ226" t="str">
        <f>VLOOKUP(BD226,工作表1!$K$3:$M$1000,3,FALSE)</f>
        <v>2032/11/15</v>
      </c>
      <c r="BK226">
        <f t="shared" si="114"/>
        <v>3.9672100000000001</v>
      </c>
      <c r="BL226">
        <f t="shared" si="115"/>
        <v>0.15778999999999987</v>
      </c>
      <c r="BM226" s="43">
        <f t="shared" si="132"/>
        <v>45976</v>
      </c>
      <c r="BN226" s="43">
        <f t="shared" si="116"/>
        <v>46203</v>
      </c>
      <c r="BO226" s="45">
        <f t="shared" si="133"/>
        <v>1.3451086956521738</v>
      </c>
      <c r="BP226" s="45">
        <f t="shared" si="134"/>
        <v>4.6338073257891601</v>
      </c>
      <c r="BQ226" s="47">
        <f t="shared" si="135"/>
        <v>102.16902858364806</v>
      </c>
      <c r="BR226" s="47">
        <f t="shared" si="136"/>
        <v>113.03709565136799</v>
      </c>
    </row>
    <row r="227" spans="6:70" x14ac:dyDescent="0.25">
      <c r="F227" s="2">
        <v>45915</v>
      </c>
      <c r="G227">
        <v>3.9760499999999999</v>
      </c>
      <c r="H227" s="43">
        <v>45922</v>
      </c>
      <c r="I227">
        <v>3.8954</v>
      </c>
      <c r="L227" s="2">
        <v>45911</v>
      </c>
      <c r="M227" t="str">
        <v>91282CNF</v>
      </c>
      <c r="N227">
        <v>0.8397</v>
      </c>
      <c r="O227">
        <v>3.6745399999999999</v>
      </c>
      <c r="P227">
        <v>0.90029999999999999</v>
      </c>
      <c r="Q227">
        <v>113.59375</v>
      </c>
      <c r="R227">
        <f>VLOOKUP(M227,工作表1!$A$3:$B$1000,2,FALSE)</f>
        <v>4.125</v>
      </c>
      <c r="S227" t="str">
        <f>VLOOKUP(M227,工作表1!$A$3:$C$1000,3,FALSE)</f>
        <v>2032/5/31</v>
      </c>
      <c r="T227">
        <f t="shared" si="106"/>
        <v>3.9672100000000001</v>
      </c>
      <c r="U227">
        <f t="shared" si="105"/>
        <v>0.15778999999999987</v>
      </c>
      <c r="V227" s="43">
        <f t="shared" si="117"/>
        <v>45991</v>
      </c>
      <c r="W227" s="43">
        <f t="shared" si="107"/>
        <v>46022</v>
      </c>
      <c r="X227" s="45">
        <f t="shared" si="118"/>
        <v>1.1721311475409835</v>
      </c>
      <c r="Y227" s="45">
        <f t="shared" si="119"/>
        <v>2.4152818324724903</v>
      </c>
      <c r="Z227" s="47">
        <f t="shared" si="120"/>
        <v>102.32839590472157</v>
      </c>
      <c r="AA227" s="47">
        <f t="shared" si="121"/>
        <v>113.49165687693495</v>
      </c>
      <c r="AB227" s="45">
        <f t="shared" si="122"/>
        <v>3.7694000000000001</v>
      </c>
      <c r="AC227" s="2" t="str">
        <f t="shared" si="108"/>
        <v>TY2</v>
      </c>
      <c r="AD227">
        <f t="shared" si="109"/>
        <v>113.65625</v>
      </c>
      <c r="AE227">
        <f t="shared" si="110"/>
        <v>113.453125</v>
      </c>
      <c r="AF227" s="49">
        <f t="shared" si="137"/>
        <v>0.203125</v>
      </c>
      <c r="AG227" s="3">
        <f t="shared" si="123"/>
        <v>113.19136265480034</v>
      </c>
      <c r="AH227">
        <f t="shared" si="124"/>
        <v>112.97771371523362</v>
      </c>
      <c r="AI227" s="51">
        <f t="shared" si="125"/>
        <v>0.21364893956672404</v>
      </c>
      <c r="AJ227" s="52">
        <f t="shared" si="126"/>
        <v>1.0523939566724039E-2</v>
      </c>
      <c r="AK227" s="2">
        <v>45911</v>
      </c>
      <c r="AL227" t="str">
        <v>91282CNR</v>
      </c>
      <c r="AM227">
        <v>-0.90569999999999995</v>
      </c>
      <c r="AN227">
        <v>4.0769500000000001</v>
      </c>
      <c r="AO227">
        <v>0.89370000000000005</v>
      </c>
      <c r="AP227">
        <v>113.65625</v>
      </c>
      <c r="AQ227">
        <f>VLOOKUP(AL227,工作表1!$F$3:$G$1000,2,FALSE)</f>
        <v>4</v>
      </c>
      <c r="AR227" t="str">
        <f>VLOOKUP(AL227,工作表1!$F$3:$H$1000,3,FALSE)</f>
        <v>2032/7/31</v>
      </c>
      <c r="AS227">
        <f t="shared" si="111"/>
        <v>3.9672100000000001</v>
      </c>
      <c r="AT227">
        <f t="shared" si="112"/>
        <v>3.2789999999999875E-2</v>
      </c>
      <c r="AU227" s="43">
        <f t="shared" si="127"/>
        <v>46053</v>
      </c>
      <c r="AV227" s="43">
        <f t="shared" si="113"/>
        <v>46112</v>
      </c>
      <c r="AW227" s="45">
        <f t="shared" si="128"/>
        <v>0.46739130434782611</v>
      </c>
      <c r="AX227" s="45">
        <f t="shared" si="129"/>
        <v>2.6591721262656343</v>
      </c>
      <c r="AY227" s="47">
        <f t="shared" si="130"/>
        <v>101.43522483808061</v>
      </c>
      <c r="AZ227" s="47">
        <f t="shared" si="131"/>
        <v>113.19136265480034</v>
      </c>
      <c r="BA227" s="43"/>
      <c r="BC227" s="2">
        <v>45910</v>
      </c>
      <c r="BD227" t="str">
        <v>91282CFV</v>
      </c>
      <c r="BE227">
        <v>-2.0739000000000001</v>
      </c>
      <c r="BF227">
        <v>3.9714700000000001</v>
      </c>
      <c r="BG227">
        <v>0.90029999999999999</v>
      </c>
      <c r="BH227">
        <v>113.453125</v>
      </c>
      <c r="BI227">
        <f>VLOOKUP(BD227,工作表1!$K$3:$L$1000,2,FALSE)</f>
        <v>4.125</v>
      </c>
      <c r="BJ227" t="str">
        <f>VLOOKUP(BD227,工作表1!$K$3:$M$1000,3,FALSE)</f>
        <v>2032/11/15</v>
      </c>
      <c r="BK227">
        <f t="shared" si="114"/>
        <v>4.0034999999999998</v>
      </c>
      <c r="BL227">
        <f t="shared" si="115"/>
        <v>0.12150000000000016</v>
      </c>
      <c r="BM227" s="43">
        <f t="shared" si="132"/>
        <v>45976</v>
      </c>
      <c r="BN227" s="43">
        <f t="shared" si="116"/>
        <v>46203</v>
      </c>
      <c r="BO227" s="45">
        <f t="shared" si="133"/>
        <v>1.333899456521739</v>
      </c>
      <c r="BP227" s="45">
        <f t="shared" si="134"/>
        <v>4.6338994565217391</v>
      </c>
      <c r="BQ227" s="47">
        <f t="shared" si="135"/>
        <v>102.0875123244915</v>
      </c>
      <c r="BR227" s="47">
        <f t="shared" si="136"/>
        <v>112.97771371523362</v>
      </c>
    </row>
    <row r="228" spans="6:70" x14ac:dyDescent="0.25">
      <c r="F228" s="2">
        <v>45912</v>
      </c>
      <c r="G228">
        <v>3.9740000000000002</v>
      </c>
      <c r="H228" s="43">
        <v>45919</v>
      </c>
      <c r="I228">
        <v>3.8721000000000001</v>
      </c>
      <c r="L228" s="2">
        <v>45910</v>
      </c>
      <c r="M228" t="str">
        <v>91282CNF</v>
      </c>
      <c r="N228">
        <v>1.1814</v>
      </c>
      <c r="O228">
        <v>3.5452499999999998</v>
      </c>
      <c r="P228">
        <v>0.90029999999999999</v>
      </c>
      <c r="Q228">
        <v>113.515625</v>
      </c>
      <c r="R228">
        <f>VLOOKUP(M228,工作表1!$A$3:$B$1000,2,FALSE)</f>
        <v>4.125</v>
      </c>
      <c r="S228" t="str">
        <f>VLOOKUP(M228,工作表1!$A$3:$C$1000,3,FALSE)</f>
        <v>2032/5/31</v>
      </c>
      <c r="T228">
        <f t="shared" si="106"/>
        <v>4.0034999999999998</v>
      </c>
      <c r="U228">
        <f t="shared" si="105"/>
        <v>0.12150000000000016</v>
      </c>
      <c r="V228" s="43">
        <f t="shared" si="117"/>
        <v>45991</v>
      </c>
      <c r="W228" s="43">
        <f t="shared" si="107"/>
        <v>46022</v>
      </c>
      <c r="X228" s="45">
        <f t="shared" si="118"/>
        <v>1.1608606557377048</v>
      </c>
      <c r="Y228" s="45">
        <f t="shared" si="119"/>
        <v>2.4153127105322252</v>
      </c>
      <c r="Z228" s="47">
        <f t="shared" si="120"/>
        <v>102.30122803116538</v>
      </c>
      <c r="AA228" s="47">
        <f t="shared" si="121"/>
        <v>113.47237555175784</v>
      </c>
      <c r="AB228" s="45">
        <f t="shared" si="122"/>
        <v>3.7848000000000002</v>
      </c>
      <c r="AC228" s="2" t="str">
        <f t="shared" si="108"/>
        <v>TY2</v>
      </c>
      <c r="AD228">
        <f t="shared" si="109"/>
        <v>113.578125</v>
      </c>
      <c r="AE228">
        <f t="shared" si="110"/>
        <v>113.21875</v>
      </c>
      <c r="AF228" s="49">
        <f t="shared" si="137"/>
        <v>0.359375</v>
      </c>
      <c r="AG228" s="3">
        <f t="shared" si="123"/>
        <v>113.06655210183862</v>
      </c>
      <c r="AH228">
        <f t="shared" si="124"/>
        <v>112.74356211675796</v>
      </c>
      <c r="AI228" s="51">
        <f t="shared" si="125"/>
        <v>0.32298998508066745</v>
      </c>
      <c r="AJ228" s="52">
        <f t="shared" si="126"/>
        <v>-3.6385014919332548E-2</v>
      </c>
      <c r="AK228" s="2">
        <v>45910</v>
      </c>
      <c r="AL228" t="str">
        <v>91282CNW</v>
      </c>
      <c r="AM228">
        <v>-0.84819999999999995</v>
      </c>
      <c r="AN228">
        <v>4.1055099999999998</v>
      </c>
      <c r="AO228">
        <v>0.88700000000000001</v>
      </c>
      <c r="AP228">
        <v>113.578125</v>
      </c>
      <c r="AQ228">
        <f>VLOOKUP(AL228,工作表1!$F$3:$G$1000,2,FALSE)</f>
        <v>3.875</v>
      </c>
      <c r="AR228" t="str">
        <f>VLOOKUP(AL228,工作表1!$F$3:$H$1000,3,FALSE)</f>
        <v>2032/8/31</v>
      </c>
      <c r="AS228">
        <f t="shared" si="111"/>
        <v>4.0034999999999998</v>
      </c>
      <c r="AT228">
        <f t="shared" si="112"/>
        <v>-0.12849999999999984</v>
      </c>
      <c r="AU228" s="43">
        <f t="shared" si="127"/>
        <v>46081</v>
      </c>
      <c r="AV228" s="43">
        <f t="shared" si="113"/>
        <v>46112</v>
      </c>
      <c r="AW228" s="45">
        <f t="shared" si="128"/>
        <v>0.11774861878453038</v>
      </c>
      <c r="AX228" s="45">
        <f t="shared" si="129"/>
        <v>2.2516527283735712</v>
      </c>
      <c r="AY228" s="47">
        <f t="shared" si="130"/>
        <v>100.54725435131716</v>
      </c>
      <c r="AZ228" s="47">
        <f t="shared" si="131"/>
        <v>113.06655210183862</v>
      </c>
      <c r="BA228" s="43"/>
      <c r="BC228" s="2">
        <v>45909</v>
      </c>
      <c r="BD228" t="str">
        <v>91282CFV</v>
      </c>
      <c r="BE228">
        <v>-2.4289999999999998</v>
      </c>
      <c r="BF228">
        <v>3.9937399999999998</v>
      </c>
      <c r="BG228">
        <v>0.90029999999999999</v>
      </c>
      <c r="BH228">
        <v>113.21875</v>
      </c>
      <c r="BI228">
        <f>VLOOKUP(BD228,工作表1!$K$3:$L$1000,2,FALSE)</f>
        <v>4.125</v>
      </c>
      <c r="BJ228" t="str">
        <f>VLOOKUP(BD228,工作表1!$K$3:$M$1000,3,FALSE)</f>
        <v>2032/11/15</v>
      </c>
      <c r="BK228">
        <f t="shared" si="114"/>
        <v>4.0192500000000004</v>
      </c>
      <c r="BL228">
        <f t="shared" si="115"/>
        <v>0.10574999999999957</v>
      </c>
      <c r="BM228" s="43">
        <f t="shared" si="132"/>
        <v>45976</v>
      </c>
      <c r="BN228" s="43">
        <f t="shared" si="116"/>
        <v>46203</v>
      </c>
      <c r="BO228" s="45">
        <f t="shared" si="133"/>
        <v>1.3226902173913042</v>
      </c>
      <c r="BP228" s="45">
        <f t="shared" si="134"/>
        <v>4.633991587254318</v>
      </c>
      <c r="BQ228" s="47">
        <f t="shared" si="135"/>
        <v>101.86516660499572</v>
      </c>
      <c r="BR228" s="47">
        <f t="shared" si="136"/>
        <v>112.74356211675796</v>
      </c>
    </row>
    <row r="229" spans="6:70" x14ac:dyDescent="0.25">
      <c r="F229" s="2">
        <v>45911</v>
      </c>
      <c r="G229">
        <v>3.9672100000000001</v>
      </c>
      <c r="H229" s="43">
        <v>45918</v>
      </c>
      <c r="I229">
        <v>3.8515000000000001</v>
      </c>
      <c r="L229" s="2">
        <v>45909</v>
      </c>
      <c r="M229" t="str">
        <v>91282CNF</v>
      </c>
      <c r="N229">
        <v>0.55030000000000001</v>
      </c>
      <c r="O229">
        <v>3.92624</v>
      </c>
      <c r="P229">
        <v>0.90029999999999999</v>
      </c>
      <c r="Q229">
        <v>113.3125</v>
      </c>
      <c r="R229">
        <f>VLOOKUP(M229,工作表1!$A$3:$B$1000,2,FALSE)</f>
        <v>4.125</v>
      </c>
      <c r="S229" t="str">
        <f>VLOOKUP(M229,工作表1!$A$3:$C$1000,3,FALSE)</f>
        <v>2032/5/31</v>
      </c>
      <c r="T229">
        <f t="shared" si="106"/>
        <v>4.0192500000000004</v>
      </c>
      <c r="U229">
        <f t="shared" si="105"/>
        <v>0.10574999999999957</v>
      </c>
      <c r="V229" s="43">
        <f t="shared" si="117"/>
        <v>45991</v>
      </c>
      <c r="W229" s="43">
        <f t="shared" si="107"/>
        <v>46022</v>
      </c>
      <c r="X229" s="45">
        <f t="shared" si="118"/>
        <v>1.1495901639344261</v>
      </c>
      <c r="Y229" s="45">
        <f t="shared" si="119"/>
        <v>2.4153435885919605</v>
      </c>
      <c r="Z229" s="47">
        <f t="shared" si="120"/>
        <v>101.99854676110903</v>
      </c>
      <c r="AA229" s="47">
        <f t="shared" si="121"/>
        <v>113.14019629521199</v>
      </c>
      <c r="AB229" s="45">
        <f t="shared" si="122"/>
        <v>3.8157000000000001</v>
      </c>
      <c r="AC229" s="2" t="str">
        <f t="shared" si="108"/>
        <v>TY2</v>
      </c>
      <c r="AD229">
        <f t="shared" si="109"/>
        <v>113.34375</v>
      </c>
      <c r="AE229">
        <f t="shared" si="110"/>
        <v>113.421875</v>
      </c>
      <c r="AF229" s="49">
        <f t="shared" si="137"/>
        <v>-7.8125E-2</v>
      </c>
      <c r="AG229" s="3">
        <f t="shared" si="123"/>
        <v>112.85085588345267</v>
      </c>
      <c r="AH229">
        <f t="shared" si="124"/>
        <v>112.88761548616915</v>
      </c>
      <c r="AI229" s="51">
        <f t="shared" si="125"/>
        <v>-3.6759602716486484E-2</v>
      </c>
      <c r="AJ229" s="52">
        <f t="shared" si="126"/>
        <v>4.1365397283513516E-2</v>
      </c>
      <c r="AK229" s="2">
        <v>45909</v>
      </c>
      <c r="AL229" t="str">
        <v>91282CNW</v>
      </c>
      <c r="AM229">
        <v>-0.72709999999999997</v>
      </c>
      <c r="AN229">
        <v>4.09673</v>
      </c>
      <c r="AO229">
        <v>0.88700000000000001</v>
      </c>
      <c r="AP229">
        <v>113.34375</v>
      </c>
      <c r="AQ229">
        <f>VLOOKUP(AL229,工作表1!$F$3:$G$1000,2,FALSE)</f>
        <v>3.875</v>
      </c>
      <c r="AR229" t="str">
        <f>VLOOKUP(AL229,工作表1!$F$3:$H$1000,3,FALSE)</f>
        <v>2032/8/31</v>
      </c>
      <c r="AS229">
        <f t="shared" si="111"/>
        <v>4.0192500000000004</v>
      </c>
      <c r="AT229">
        <f t="shared" si="112"/>
        <v>-0.14425000000000043</v>
      </c>
      <c r="AU229" s="43">
        <f t="shared" si="127"/>
        <v>46081</v>
      </c>
      <c r="AV229" s="43">
        <f t="shared" si="113"/>
        <v>46112</v>
      </c>
      <c r="AW229" s="45">
        <f t="shared" si="128"/>
        <v>0.10704419889502761</v>
      </c>
      <c r="AX229" s="45">
        <f t="shared" si="129"/>
        <v>2.2515647468402329</v>
      </c>
      <c r="AY229" s="47">
        <f t="shared" si="130"/>
        <v>100.34837402022069</v>
      </c>
      <c r="AZ229" s="47">
        <f t="shared" si="131"/>
        <v>112.85085588345267</v>
      </c>
      <c r="BA229" s="43"/>
      <c r="BC229" s="2">
        <v>45908</v>
      </c>
      <c r="BD229" t="str">
        <v>91282CFV</v>
      </c>
      <c r="BE229">
        <v>-3.3037999999999998</v>
      </c>
      <c r="BF229">
        <v>4.0061400000000003</v>
      </c>
      <c r="BG229">
        <v>0.90029999999999999</v>
      </c>
      <c r="BH229">
        <v>113.421875</v>
      </c>
      <c r="BI229">
        <f>VLOOKUP(BD229,工作表1!$K$3:$L$1000,2,FALSE)</f>
        <v>4.125</v>
      </c>
      <c r="BJ229" t="str">
        <f>VLOOKUP(BD229,工作表1!$K$3:$M$1000,3,FALSE)</f>
        <v>2032/11/15</v>
      </c>
      <c r="BK229">
        <f t="shared" si="114"/>
        <v>4.0022500000000001</v>
      </c>
      <c r="BL229">
        <f t="shared" si="115"/>
        <v>0.12274999999999991</v>
      </c>
      <c r="BM229" s="43">
        <f t="shared" si="132"/>
        <v>45976</v>
      </c>
      <c r="BN229" s="43">
        <f t="shared" si="116"/>
        <v>46203</v>
      </c>
      <c r="BO229" s="45">
        <f t="shared" si="133"/>
        <v>1.3114809782608696</v>
      </c>
      <c r="BP229" s="45">
        <f t="shared" si="134"/>
        <v>4.634083717986897</v>
      </c>
      <c r="BQ229" s="47">
        <f t="shared" si="135"/>
        <v>102.00997715142182</v>
      </c>
      <c r="BR229" s="47">
        <f t="shared" si="136"/>
        <v>112.88761548616915</v>
      </c>
    </row>
    <row r="230" spans="6:70" x14ac:dyDescent="0.25">
      <c r="F230" s="2">
        <v>45910</v>
      </c>
      <c r="G230">
        <v>4.0034999999999998</v>
      </c>
      <c r="H230" s="43">
        <v>45917</v>
      </c>
      <c r="I230">
        <v>3.8386</v>
      </c>
      <c r="L230" s="2">
        <v>45908</v>
      </c>
      <c r="M230" t="str">
        <v>91282CNF</v>
      </c>
      <c r="N230">
        <v>0.68840000000000001</v>
      </c>
      <c r="O230">
        <v>3.8695400000000002</v>
      </c>
      <c r="P230">
        <v>0.90029999999999999</v>
      </c>
      <c r="Q230">
        <v>113.5</v>
      </c>
      <c r="R230">
        <f>VLOOKUP(M230,工作表1!$A$3:$B$1000,2,FALSE)</f>
        <v>4.125</v>
      </c>
      <c r="S230" t="str">
        <f>VLOOKUP(M230,工作表1!$A$3:$C$1000,3,FALSE)</f>
        <v>2032/5/31</v>
      </c>
      <c r="T230">
        <f t="shared" si="106"/>
        <v>4.0022500000000001</v>
      </c>
      <c r="U230">
        <f t="shared" si="105"/>
        <v>0.12274999999999991</v>
      </c>
      <c r="V230" s="43">
        <f t="shared" si="117"/>
        <v>45991</v>
      </c>
      <c r="W230" s="43">
        <f t="shared" si="107"/>
        <v>46022</v>
      </c>
      <c r="X230" s="45">
        <f t="shared" si="118"/>
        <v>1.1383196721311475</v>
      </c>
      <c r="Y230" s="45">
        <f t="shared" si="119"/>
        <v>2.4153744666516954</v>
      </c>
      <c r="Z230" s="47">
        <f t="shared" si="120"/>
        <v>102.16199946455596</v>
      </c>
      <c r="AA230" s="47">
        <f t="shared" si="121"/>
        <v>113.31445001921948</v>
      </c>
      <c r="AB230" s="45">
        <f t="shared" si="122"/>
        <v>3.7669999999999999</v>
      </c>
      <c r="AC230" s="2" t="str">
        <f t="shared" si="108"/>
        <v>TY2</v>
      </c>
      <c r="AD230">
        <f t="shared" si="109"/>
        <v>113.546875</v>
      </c>
      <c r="AE230">
        <f t="shared" si="110"/>
        <v>113.265625</v>
      </c>
      <c r="AF230" s="49">
        <f t="shared" si="137"/>
        <v>0.28125</v>
      </c>
      <c r="AG230" s="3">
        <f t="shared" si="123"/>
        <v>113.00025591094033</v>
      </c>
      <c r="AH230">
        <f t="shared" si="124"/>
        <v>112.74700808122407</v>
      </c>
      <c r="AI230" s="51">
        <f t="shared" si="125"/>
        <v>0.25324782971625837</v>
      </c>
      <c r="AJ230" s="52">
        <f t="shared" si="126"/>
        <v>-2.8002170283741634E-2</v>
      </c>
      <c r="AK230" s="2">
        <v>45908</v>
      </c>
      <c r="AL230" t="str">
        <v>91282CNW</v>
      </c>
      <c r="AM230">
        <v>-1.1678999999999999</v>
      </c>
      <c r="AN230">
        <v>4.1140699999999999</v>
      </c>
      <c r="AO230">
        <v>0.88700000000000001</v>
      </c>
      <c r="AP230">
        <v>113.546875</v>
      </c>
      <c r="AQ230">
        <f>VLOOKUP(AL230,工作表1!$F$3:$G$1000,2,FALSE)</f>
        <v>3.875</v>
      </c>
      <c r="AR230" t="str">
        <f>VLOOKUP(AL230,工作表1!$F$3:$H$1000,3,FALSE)</f>
        <v>2032/8/31</v>
      </c>
      <c r="AS230">
        <f t="shared" si="111"/>
        <v>4.0022500000000001</v>
      </c>
      <c r="AT230">
        <f t="shared" si="112"/>
        <v>-0.12725000000000009</v>
      </c>
      <c r="AU230" s="43">
        <f t="shared" si="127"/>
        <v>46081</v>
      </c>
      <c r="AV230" s="43">
        <f t="shared" si="113"/>
        <v>46112</v>
      </c>
      <c r="AW230" s="45">
        <f t="shared" si="128"/>
        <v>9.6339779005524859E-2</v>
      </c>
      <c r="AX230" s="45">
        <f t="shared" si="129"/>
        <v>2.251476765306895</v>
      </c>
      <c r="AY230" s="47">
        <f t="shared" si="130"/>
        <v>100.49171392032522</v>
      </c>
      <c r="AZ230" s="47">
        <f t="shared" si="131"/>
        <v>113.00025591094033</v>
      </c>
      <c r="BA230" s="43"/>
      <c r="BC230" s="2">
        <v>45905</v>
      </c>
      <c r="BD230" t="str">
        <v>91282CFV</v>
      </c>
      <c r="BE230">
        <v>-3.0434999999999999</v>
      </c>
      <c r="BF230">
        <v>4.0115100000000004</v>
      </c>
      <c r="BG230">
        <v>0.90029999999999999</v>
      </c>
      <c r="BH230">
        <v>113.265625</v>
      </c>
      <c r="BI230">
        <f>VLOOKUP(BD230,工作表1!$K$3:$L$1000,2,FALSE)</f>
        <v>4.125</v>
      </c>
      <c r="BJ230" t="str">
        <f>VLOOKUP(BD230,工作表1!$K$3:$M$1000,3,FALSE)</f>
        <v>2032/11/15</v>
      </c>
      <c r="BK230">
        <f t="shared" si="114"/>
        <v>4.0206999999999997</v>
      </c>
      <c r="BL230">
        <f t="shared" si="115"/>
        <v>0.10430000000000028</v>
      </c>
      <c r="BM230" s="43">
        <f t="shared" si="132"/>
        <v>45976</v>
      </c>
      <c r="BN230" s="43">
        <f t="shared" si="116"/>
        <v>46203</v>
      </c>
      <c r="BO230" s="45">
        <f t="shared" si="133"/>
        <v>1.3002717391304348</v>
      </c>
      <c r="BP230" s="45">
        <f t="shared" si="134"/>
        <v>4.634175848719476</v>
      </c>
      <c r="BQ230" s="47">
        <f t="shared" si="135"/>
        <v>101.86955274158386</v>
      </c>
      <c r="BR230" s="47">
        <f t="shared" si="136"/>
        <v>112.74700808122407</v>
      </c>
    </row>
    <row r="231" spans="6:70" x14ac:dyDescent="0.25">
      <c r="F231" s="2">
        <v>45909</v>
      </c>
      <c r="G231">
        <v>4.0192500000000004</v>
      </c>
      <c r="H231" s="43">
        <v>45916</v>
      </c>
      <c r="I231">
        <v>3.7717000000000001</v>
      </c>
      <c r="L231" s="2">
        <v>45905</v>
      </c>
      <c r="M231" t="str">
        <v>91282CNF</v>
      </c>
      <c r="N231">
        <v>0.752</v>
      </c>
      <c r="O231">
        <v>3.85181</v>
      </c>
      <c r="P231">
        <v>0.90029999999999999</v>
      </c>
      <c r="Q231">
        <v>113.359375</v>
      </c>
      <c r="R231">
        <f>VLOOKUP(M231,工作表1!$A$3:$B$1000,2,FALSE)</f>
        <v>4.125</v>
      </c>
      <c r="S231" t="str">
        <f>VLOOKUP(M231,工作表1!$A$3:$C$1000,3,FALSE)</f>
        <v>2032/5/31</v>
      </c>
      <c r="T231">
        <f t="shared" si="106"/>
        <v>4.0206999999999997</v>
      </c>
      <c r="U231">
        <f t="shared" si="105"/>
        <v>0.10430000000000028</v>
      </c>
      <c r="V231" s="43">
        <f t="shared" si="117"/>
        <v>45991</v>
      </c>
      <c r="W231" s="43">
        <f t="shared" si="107"/>
        <v>46022</v>
      </c>
      <c r="X231" s="45">
        <f t="shared" si="118"/>
        <v>1.127049180327869</v>
      </c>
      <c r="Y231" s="45">
        <f t="shared" si="119"/>
        <v>2.4154053447114308</v>
      </c>
      <c r="Z231" s="47">
        <f t="shared" si="120"/>
        <v>102.04323768705792</v>
      </c>
      <c r="AA231" s="47">
        <f t="shared" si="121"/>
        <v>113.18760067529843</v>
      </c>
      <c r="AB231" s="45">
        <f t="shared" si="122"/>
        <v>3.7875000000000001</v>
      </c>
      <c r="AC231" s="2" t="str">
        <f t="shared" si="108"/>
        <v>TY2</v>
      </c>
      <c r="AD231">
        <f t="shared" si="109"/>
        <v>113.390625</v>
      </c>
      <c r="AE231">
        <f t="shared" si="110"/>
        <v>112.75</v>
      </c>
      <c r="AF231" s="49">
        <f t="shared" si="137"/>
        <v>0.640625</v>
      </c>
      <c r="AG231" s="3">
        <f t="shared" si="123"/>
        <v>112.85087066600511</v>
      </c>
      <c r="AH231">
        <f t="shared" si="124"/>
        <v>112.21586284721134</v>
      </c>
      <c r="AI231" s="51">
        <f t="shared" si="125"/>
        <v>0.63500781879376689</v>
      </c>
      <c r="AJ231" s="52">
        <f t="shared" si="126"/>
        <v>-5.6171812062331128E-3</v>
      </c>
      <c r="AK231" s="2">
        <v>45905</v>
      </c>
      <c r="AL231" t="str">
        <v>91282CNW</v>
      </c>
      <c r="AM231">
        <v>-1.1071</v>
      </c>
      <c r="AN231">
        <v>4.1241099999999999</v>
      </c>
      <c r="AO231">
        <v>0.88700000000000001</v>
      </c>
      <c r="AP231">
        <v>113.390625</v>
      </c>
      <c r="AQ231">
        <f>VLOOKUP(AL231,工作表1!$F$3:$G$1000,2,FALSE)</f>
        <v>3.875</v>
      </c>
      <c r="AR231" t="str">
        <f>VLOOKUP(AL231,工作表1!$F$3:$H$1000,3,FALSE)</f>
        <v>2032/8/31</v>
      </c>
      <c r="AS231">
        <f t="shared" si="111"/>
        <v>4.0206999999999997</v>
      </c>
      <c r="AT231">
        <f t="shared" si="112"/>
        <v>-0.14569999999999972</v>
      </c>
      <c r="AU231" s="43">
        <f t="shared" si="127"/>
        <v>46081</v>
      </c>
      <c r="AV231" s="43">
        <f t="shared" si="113"/>
        <v>46112</v>
      </c>
      <c r="AW231" s="45">
        <f t="shared" si="128"/>
        <v>8.5635359116022103E-2</v>
      </c>
      <c r="AX231" s="45">
        <f t="shared" si="129"/>
        <v>2.2513887837735567</v>
      </c>
      <c r="AY231" s="47">
        <f t="shared" si="130"/>
        <v>100.35003739490178</v>
      </c>
      <c r="AZ231" s="47">
        <f t="shared" si="131"/>
        <v>112.85087066600511</v>
      </c>
      <c r="BA231" s="43"/>
      <c r="BC231" s="2">
        <v>45904</v>
      </c>
      <c r="BD231" t="str">
        <v>91282CFV</v>
      </c>
      <c r="BE231">
        <v>-3.7511000000000001</v>
      </c>
      <c r="BF231">
        <v>4.11991</v>
      </c>
      <c r="BG231">
        <v>0.90029999999999999</v>
      </c>
      <c r="BH231">
        <v>112.75</v>
      </c>
      <c r="BI231">
        <f>VLOOKUP(BD231,工作表1!$K$3:$L$1000,2,FALSE)</f>
        <v>4.125</v>
      </c>
      <c r="BJ231" t="str">
        <f>VLOOKUP(BD231,工作表1!$K$3:$M$1000,3,FALSE)</f>
        <v>2032/11/15</v>
      </c>
      <c r="BK231">
        <f t="shared" si="114"/>
        <v>4.0709999999999997</v>
      </c>
      <c r="BL231">
        <f t="shared" si="115"/>
        <v>5.400000000000027E-2</v>
      </c>
      <c r="BM231" s="43">
        <f t="shared" si="132"/>
        <v>45976</v>
      </c>
      <c r="BN231" s="43">
        <f t="shared" si="116"/>
        <v>46203</v>
      </c>
      <c r="BO231" s="45">
        <f t="shared" si="133"/>
        <v>1.2666440217391304</v>
      </c>
      <c r="BP231" s="45">
        <f t="shared" si="134"/>
        <v>4.6344522409172129</v>
      </c>
      <c r="BQ231" s="47">
        <f t="shared" si="135"/>
        <v>101.35342127568227</v>
      </c>
      <c r="BR231" s="47">
        <f t="shared" si="136"/>
        <v>112.21586284721134</v>
      </c>
    </row>
    <row r="232" spans="6:70" x14ac:dyDescent="0.25">
      <c r="F232" s="2">
        <v>45908</v>
      </c>
      <c r="G232">
        <v>4.0022500000000001</v>
      </c>
      <c r="H232" s="43">
        <v>45915</v>
      </c>
      <c r="I232">
        <v>3.7871999999999999</v>
      </c>
      <c r="L232" s="2">
        <v>45904</v>
      </c>
      <c r="M232" t="str">
        <v>91282CNF</v>
      </c>
      <c r="N232">
        <v>1.1292</v>
      </c>
      <c r="O232">
        <v>3.7466200000000001</v>
      </c>
      <c r="P232">
        <v>0.90029999999999999</v>
      </c>
      <c r="Q232">
        <v>112.828125</v>
      </c>
      <c r="R232">
        <f>VLOOKUP(M232,工作表1!$A$3:$B$1000,2,FALSE)</f>
        <v>4.125</v>
      </c>
      <c r="S232" t="str">
        <f>VLOOKUP(M232,工作表1!$A$3:$C$1000,3,FALSE)</f>
        <v>2032/5/31</v>
      </c>
      <c r="T232">
        <f t="shared" si="106"/>
        <v>4.0709999999999997</v>
      </c>
      <c r="U232">
        <f t="shared" si="105"/>
        <v>5.400000000000027E-2</v>
      </c>
      <c r="V232" s="43">
        <f t="shared" si="117"/>
        <v>45991</v>
      </c>
      <c r="W232" s="43">
        <f t="shared" si="107"/>
        <v>46022</v>
      </c>
      <c r="X232" s="45">
        <f t="shared" si="118"/>
        <v>1.0932377049180328</v>
      </c>
      <c r="Y232" s="45">
        <f t="shared" si="119"/>
        <v>2.4154979788906354</v>
      </c>
      <c r="Z232" s="47">
        <f t="shared" si="120"/>
        <v>101.62923821576867</v>
      </c>
      <c r="AA232" s="47">
        <f t="shared" si="121"/>
        <v>112.74180729332403</v>
      </c>
      <c r="AB232" s="45">
        <f t="shared" si="122"/>
        <v>3.8645999999999998</v>
      </c>
      <c r="AC232" s="2" t="str">
        <f t="shared" si="108"/>
        <v>TY2</v>
      </c>
      <c r="AD232">
        <f t="shared" si="109"/>
        <v>112.84375</v>
      </c>
      <c r="AE232">
        <f t="shared" si="110"/>
        <v>112.515625</v>
      </c>
      <c r="AF232" s="49">
        <f t="shared" si="137"/>
        <v>0.328125</v>
      </c>
      <c r="AG232" s="3">
        <f t="shared" si="123"/>
        <v>112.36105845548457</v>
      </c>
      <c r="AH232">
        <f t="shared" si="124"/>
        <v>111.96223178211575</v>
      </c>
      <c r="AI232" s="51">
        <f t="shared" si="125"/>
        <v>0.39882667336881639</v>
      </c>
      <c r="AJ232" s="52">
        <f t="shared" si="126"/>
        <v>7.0701673368816387E-2</v>
      </c>
      <c r="AK232" s="2">
        <v>45904</v>
      </c>
      <c r="AL232" t="str">
        <v>91282CNW</v>
      </c>
      <c r="AM232">
        <v>-0.72260000000000002</v>
      </c>
      <c r="AN232">
        <v>4.1357100000000004</v>
      </c>
      <c r="AO232">
        <v>0.88700000000000001</v>
      </c>
      <c r="AP232">
        <v>112.84375</v>
      </c>
      <c r="AQ232">
        <f>VLOOKUP(AL232,工作表1!$F$3:$G$1000,2,FALSE)</f>
        <v>3.875</v>
      </c>
      <c r="AR232" t="str">
        <f>VLOOKUP(AL232,工作表1!$F$3:$H$1000,3,FALSE)</f>
        <v>2032/8/31</v>
      </c>
      <c r="AS232">
        <f t="shared" si="111"/>
        <v>4.0709999999999997</v>
      </c>
      <c r="AT232">
        <f t="shared" si="112"/>
        <v>-0.19599999999999973</v>
      </c>
      <c r="AU232" s="43">
        <f t="shared" si="127"/>
        <v>46081</v>
      </c>
      <c r="AV232" s="43">
        <f t="shared" si="113"/>
        <v>46112</v>
      </c>
      <c r="AW232" s="45">
        <f t="shared" si="128"/>
        <v>5.3522099447513807E-2</v>
      </c>
      <c r="AX232" s="45">
        <f t="shared" si="129"/>
        <v>2.2511248391735412</v>
      </c>
      <c r="AY232" s="47">
        <f t="shared" si="130"/>
        <v>99.890347274672351</v>
      </c>
      <c r="AZ232" s="47">
        <f t="shared" si="131"/>
        <v>112.36105845548457</v>
      </c>
      <c r="BA232" s="43"/>
      <c r="BC232" s="2">
        <v>45903</v>
      </c>
      <c r="BD232" t="str">
        <v>91282CFV</v>
      </c>
      <c r="BE232">
        <v>-4.1582999999999997</v>
      </c>
      <c r="BF232">
        <v>4.1689800000000004</v>
      </c>
      <c r="BG232">
        <v>0.90029999999999999</v>
      </c>
      <c r="BH232">
        <v>112.515625</v>
      </c>
      <c r="BI232">
        <f>VLOOKUP(BD232,工作表1!$K$3:$L$1000,2,FALSE)</f>
        <v>4.125</v>
      </c>
      <c r="BJ232" t="str">
        <f>VLOOKUP(BD232,工作表1!$K$3:$M$1000,3,FALSE)</f>
        <v>2032/11/15</v>
      </c>
      <c r="BK232">
        <f t="shared" si="114"/>
        <v>4.0919299999999996</v>
      </c>
      <c r="BL232">
        <f t="shared" si="115"/>
        <v>3.3070000000000377E-2</v>
      </c>
      <c r="BM232" s="43">
        <f t="shared" si="132"/>
        <v>45976</v>
      </c>
      <c r="BN232" s="43">
        <f t="shared" si="116"/>
        <v>46203</v>
      </c>
      <c r="BO232" s="45">
        <f t="shared" si="133"/>
        <v>1.2554347826086958</v>
      </c>
      <c r="BP232" s="45">
        <f t="shared" si="134"/>
        <v>4.6345443716497918</v>
      </c>
      <c r="BQ232" s="47">
        <f t="shared" si="135"/>
        <v>101.10878591461079</v>
      </c>
      <c r="BR232" s="47">
        <f t="shared" si="136"/>
        <v>111.96223178211575</v>
      </c>
    </row>
    <row r="233" spans="6:70" x14ac:dyDescent="0.25">
      <c r="F233" s="2">
        <v>45905</v>
      </c>
      <c r="G233">
        <v>4.0206999999999997</v>
      </c>
      <c r="H233" s="43">
        <v>45912</v>
      </c>
      <c r="I233">
        <v>3.8155000000000001</v>
      </c>
      <c r="L233" s="2">
        <v>45903</v>
      </c>
      <c r="M233" t="str">
        <v>91282CNF</v>
      </c>
      <c r="N233">
        <v>0.94069999999999998</v>
      </c>
      <c r="O233">
        <v>3.86755</v>
      </c>
      <c r="P233">
        <v>0.90029999999999999</v>
      </c>
      <c r="Q233">
        <v>112.59375</v>
      </c>
      <c r="R233">
        <f>VLOOKUP(M233,工作表1!$A$3:$B$1000,2,FALSE)</f>
        <v>4.125</v>
      </c>
      <c r="S233" t="str">
        <f>VLOOKUP(M233,工作表1!$A$3:$C$1000,3,FALSE)</f>
        <v>2032/5/31</v>
      </c>
      <c r="T233">
        <f t="shared" si="106"/>
        <v>4.0919299999999996</v>
      </c>
      <c r="U233">
        <f t="shared" si="105"/>
        <v>3.3070000000000377E-2</v>
      </c>
      <c r="V233" s="43">
        <f t="shared" si="117"/>
        <v>45991</v>
      </c>
      <c r="W233" s="43">
        <f t="shared" si="107"/>
        <v>46022</v>
      </c>
      <c r="X233" s="45">
        <f t="shared" si="118"/>
        <v>1.0819672131147542</v>
      </c>
      <c r="Y233" s="45">
        <f t="shared" si="119"/>
        <v>2.4155288569503703</v>
      </c>
      <c r="Z233" s="47">
        <f t="shared" si="120"/>
        <v>101.38078208204726</v>
      </c>
      <c r="AA233" s="47">
        <f t="shared" si="121"/>
        <v>112.47224385953041</v>
      </c>
      <c r="AB233" s="45">
        <f t="shared" si="122"/>
        <v>3.9213</v>
      </c>
      <c r="AC233" s="2" t="str">
        <f t="shared" si="108"/>
        <v>TY2</v>
      </c>
      <c r="AD233">
        <f t="shared" si="109"/>
        <v>112.609375</v>
      </c>
      <c r="AE233">
        <f t="shared" si="110"/>
        <v>112.0625</v>
      </c>
      <c r="AF233" s="49">
        <f t="shared" si="137"/>
        <v>0.546875</v>
      </c>
      <c r="AG233" s="3">
        <f t="shared" si="123"/>
        <v>112.11814834669474</v>
      </c>
      <c r="AH233">
        <f t="shared" si="124"/>
        <v>111.48639974109679</v>
      </c>
      <c r="AI233" s="51">
        <f t="shared" si="125"/>
        <v>0.63174860559794865</v>
      </c>
      <c r="AJ233" s="52">
        <f t="shared" si="126"/>
        <v>8.4873605597948654E-2</v>
      </c>
      <c r="AK233" s="2">
        <v>45903</v>
      </c>
      <c r="AL233" t="str">
        <v>91282CNW</v>
      </c>
      <c r="AM233">
        <v>-0.91759999999999997</v>
      </c>
      <c r="AN233">
        <v>4.1759899999999996</v>
      </c>
      <c r="AO233">
        <v>0.88700000000000001</v>
      </c>
      <c r="AP233">
        <v>112.609375</v>
      </c>
      <c r="AQ233">
        <f>VLOOKUP(AL233,工作表1!$F$3:$G$1000,2,FALSE)</f>
        <v>3.875</v>
      </c>
      <c r="AR233" t="str">
        <f>VLOOKUP(AL233,工作表1!$F$3:$H$1000,3,FALSE)</f>
        <v>2032/8/31</v>
      </c>
      <c r="AS233">
        <f t="shared" si="111"/>
        <v>4.0919299999999996</v>
      </c>
      <c r="AT233">
        <f t="shared" si="112"/>
        <v>-0.21692999999999962</v>
      </c>
      <c r="AU233" s="43">
        <f t="shared" si="127"/>
        <v>46081</v>
      </c>
      <c r="AV233" s="43">
        <f t="shared" si="113"/>
        <v>46112</v>
      </c>
      <c r="AW233" s="45">
        <f t="shared" si="128"/>
        <v>4.2817679558011051E-2</v>
      </c>
      <c r="AX233" s="45">
        <f t="shared" si="129"/>
        <v>2.2510368576402029</v>
      </c>
      <c r="AY233" s="47">
        <f t="shared" si="130"/>
        <v>99.663885333898733</v>
      </c>
      <c r="AZ233" s="47">
        <f t="shared" si="131"/>
        <v>112.11814834669474</v>
      </c>
      <c r="BA233" s="43"/>
      <c r="BC233" s="2">
        <v>45902</v>
      </c>
      <c r="BD233" t="str">
        <v>91282CFV</v>
      </c>
      <c r="BE233">
        <v>-4.0419999999999998</v>
      </c>
      <c r="BF233">
        <v>4.1822299999999997</v>
      </c>
      <c r="BG233">
        <v>0.90029999999999999</v>
      </c>
      <c r="BH233">
        <v>112.0625</v>
      </c>
      <c r="BI233">
        <f>VLOOKUP(BD233,工作表1!$K$3:$L$1000,2,FALSE)</f>
        <v>4.125</v>
      </c>
      <c r="BJ233" t="str">
        <f>VLOOKUP(BD233,工作表1!$K$3:$M$1000,3,FALSE)</f>
        <v>2032/11/15</v>
      </c>
      <c r="BK233">
        <f t="shared" si="114"/>
        <v>4.1066000000000003</v>
      </c>
      <c r="BL233">
        <f t="shared" si="115"/>
        <v>1.839999999999975E-2</v>
      </c>
      <c r="BM233" s="43">
        <f t="shared" si="132"/>
        <v>45976</v>
      </c>
      <c r="BN233" s="43">
        <f t="shared" si="116"/>
        <v>46203</v>
      </c>
      <c r="BO233" s="45">
        <f t="shared" si="133"/>
        <v>1.244225543478261</v>
      </c>
      <c r="BP233" s="45">
        <f t="shared" si="134"/>
        <v>4.6346365023823708</v>
      </c>
      <c r="BQ233" s="47">
        <f t="shared" si="135"/>
        <v>100.6692034038044</v>
      </c>
      <c r="BR233" s="47">
        <f t="shared" si="136"/>
        <v>111.48639974109679</v>
      </c>
    </row>
    <row r="234" spans="6:70" x14ac:dyDescent="0.25">
      <c r="F234" s="2">
        <v>45904</v>
      </c>
      <c r="G234">
        <v>4.0709999999999997</v>
      </c>
      <c r="H234" s="43">
        <v>45911</v>
      </c>
      <c r="I234">
        <v>3.7694000000000001</v>
      </c>
      <c r="L234" s="2">
        <v>45902</v>
      </c>
      <c r="M234" t="str">
        <v>91282CNF</v>
      </c>
      <c r="N234">
        <v>1.4833000000000001</v>
      </c>
      <c r="O234">
        <v>3.6598899999999999</v>
      </c>
      <c r="P234">
        <v>0.90029999999999999</v>
      </c>
      <c r="Q234">
        <v>112.140625</v>
      </c>
      <c r="R234">
        <f>VLOOKUP(M234,工作表1!$A$3:$B$1000,2,FALSE)</f>
        <v>4.125</v>
      </c>
      <c r="S234" t="str">
        <f>VLOOKUP(M234,工作表1!$A$3:$C$1000,3,FALSE)</f>
        <v>2032/5/31</v>
      </c>
      <c r="T234">
        <f t="shared" si="106"/>
        <v>4.1066000000000003</v>
      </c>
      <c r="U234">
        <f t="shared" si="105"/>
        <v>1.839999999999975E-2</v>
      </c>
      <c r="V234" s="43">
        <f t="shared" si="117"/>
        <v>45991</v>
      </c>
      <c r="W234" s="43">
        <f t="shared" si="107"/>
        <v>46022</v>
      </c>
      <c r="X234" s="45">
        <f t="shared" si="118"/>
        <v>1.0706967213114755</v>
      </c>
      <c r="Y234" s="45">
        <f t="shared" si="119"/>
        <v>2.4155597350101057</v>
      </c>
      <c r="Z234" s="47">
        <f t="shared" si="120"/>
        <v>101.01810686430926</v>
      </c>
      <c r="AA234" s="47">
        <f t="shared" si="121"/>
        <v>112.07364334474536</v>
      </c>
      <c r="AB234" s="45">
        <f t="shared" si="122"/>
        <v>3.9601000000000002</v>
      </c>
      <c r="AC234" s="2" t="str">
        <f t="shared" si="108"/>
        <v>TY2</v>
      </c>
      <c r="AD234">
        <f t="shared" si="109"/>
        <v>112.140625</v>
      </c>
      <c r="AE234">
        <f t="shared" si="110"/>
        <v>112.421875</v>
      </c>
      <c r="AF234" s="49">
        <f t="shared" si="137"/>
        <v>-0.28125</v>
      </c>
      <c r="AG234" s="3">
        <f t="shared" si="123"/>
        <v>111.670750156647</v>
      </c>
      <c r="AH234">
        <f t="shared" si="124"/>
        <v>111.99150973840457</v>
      </c>
      <c r="AI234" s="51">
        <f t="shared" si="125"/>
        <v>-0.3207595817575708</v>
      </c>
      <c r="AJ234" s="52">
        <f t="shared" si="126"/>
        <v>-3.95095817575708E-2</v>
      </c>
      <c r="AK234" s="2">
        <v>45902</v>
      </c>
      <c r="AL234" t="str">
        <v>91282CNW</v>
      </c>
      <c r="AM234">
        <v>-0.1134</v>
      </c>
      <c r="AN234">
        <v>4.1136400000000002</v>
      </c>
      <c r="AO234">
        <v>0.88700000000000001</v>
      </c>
      <c r="AP234">
        <v>112.140625</v>
      </c>
      <c r="AQ234">
        <f>VLOOKUP(AL234,工作表1!$F$3:$G$1000,2,FALSE)</f>
        <v>3.875</v>
      </c>
      <c r="AR234" t="str">
        <f>VLOOKUP(AL234,工作表1!$F$3:$H$1000,3,FALSE)</f>
        <v>2032/8/31</v>
      </c>
      <c r="AS234">
        <f t="shared" si="111"/>
        <v>4.1066000000000003</v>
      </c>
      <c r="AT234">
        <f t="shared" si="112"/>
        <v>-0.23160000000000025</v>
      </c>
      <c r="AU234" s="43">
        <f t="shared" si="127"/>
        <v>46081</v>
      </c>
      <c r="AV234" s="43">
        <f t="shared" si="113"/>
        <v>46112</v>
      </c>
      <c r="AW234" s="45">
        <f t="shared" si="128"/>
        <v>3.2113259668508289E-2</v>
      </c>
      <c r="AX234" s="45">
        <f t="shared" si="129"/>
        <v>2.2509488761068646</v>
      </c>
      <c r="AY234" s="47">
        <f t="shared" si="130"/>
        <v>99.25956046504939</v>
      </c>
      <c r="AZ234" s="47">
        <f t="shared" si="131"/>
        <v>111.670750156647</v>
      </c>
      <c r="BA234" s="43"/>
      <c r="BC234" s="2">
        <v>45898</v>
      </c>
      <c r="BD234" t="str">
        <v>91282CFV</v>
      </c>
      <c r="BE234">
        <v>-4.1904000000000003</v>
      </c>
      <c r="BF234">
        <v>4.1874399999999996</v>
      </c>
      <c r="BG234">
        <v>0.90029999999999999</v>
      </c>
      <c r="BH234">
        <v>112.421875</v>
      </c>
      <c r="BI234">
        <f>VLOOKUP(BD234,工作表1!$K$3:$L$1000,2,FALSE)</f>
        <v>4.125</v>
      </c>
      <c r="BJ234" t="str">
        <f>VLOOKUP(BD234,工作表1!$K$3:$M$1000,3,FALSE)</f>
        <v>2032/11/15</v>
      </c>
      <c r="BK234">
        <f t="shared" si="114"/>
        <v>4.1156199999999998</v>
      </c>
      <c r="BL234">
        <f t="shared" si="115"/>
        <v>9.380000000000166E-3</v>
      </c>
      <c r="BM234" s="43">
        <f t="shared" si="132"/>
        <v>45976</v>
      </c>
      <c r="BN234" s="43">
        <f t="shared" si="116"/>
        <v>46112</v>
      </c>
      <c r="BO234" s="45">
        <f t="shared" si="133"/>
        <v>1.2330163043478262</v>
      </c>
      <c r="BP234" s="45">
        <f t="shared" si="134"/>
        <v>3.6063039755807029</v>
      </c>
      <c r="BQ234" s="47">
        <f t="shared" si="135"/>
        <v>101.02929295264545</v>
      </c>
      <c r="BR234" s="47">
        <f t="shared" si="136"/>
        <v>111.99150973840457</v>
      </c>
    </row>
    <row r="235" spans="6:70" x14ac:dyDescent="0.25">
      <c r="F235" s="2">
        <v>45903</v>
      </c>
      <c r="G235">
        <v>4.0919299999999996</v>
      </c>
      <c r="H235" s="43">
        <v>45910</v>
      </c>
      <c r="I235">
        <v>3.7848000000000002</v>
      </c>
      <c r="L235" s="2">
        <v>45898</v>
      </c>
      <c r="M235" t="str">
        <v>91282CNF</v>
      </c>
      <c r="N235">
        <v>1.5628</v>
      </c>
      <c r="O235">
        <v>3.6627000000000001</v>
      </c>
      <c r="P235">
        <v>0.90029999999999999</v>
      </c>
      <c r="Q235">
        <v>112.453125</v>
      </c>
      <c r="R235">
        <f>VLOOKUP(M235,工作表1!$A$3:$B$1000,2,FALSE)</f>
        <v>4.125</v>
      </c>
      <c r="S235" t="str">
        <f>VLOOKUP(M235,工作表1!$A$3:$C$1000,3,FALSE)</f>
        <v>2032/5/31</v>
      </c>
      <c r="T235">
        <f t="shared" si="106"/>
        <v>4.1156199999999998</v>
      </c>
      <c r="U235">
        <f t="shared" si="105"/>
        <v>9.380000000000166E-3</v>
      </c>
      <c r="V235" s="43">
        <f t="shared" si="117"/>
        <v>45991</v>
      </c>
      <c r="W235" s="43">
        <f t="shared" si="107"/>
        <v>45930</v>
      </c>
      <c r="X235" s="45">
        <f t="shared" si="118"/>
        <v>1.0594262295081966</v>
      </c>
      <c r="Y235" s="45">
        <f t="shared" si="119"/>
        <v>1.3758645856725802</v>
      </c>
      <c r="Z235" s="47">
        <f t="shared" si="120"/>
        <v>101.21460429303571</v>
      </c>
      <c r="AA235" s="47">
        <f t="shared" si="121"/>
        <v>112.39308311490362</v>
      </c>
      <c r="AB235" s="45">
        <f t="shared" si="122"/>
        <v>3.9264999999999999</v>
      </c>
      <c r="AC235" s="2" t="str">
        <f t="shared" si="108"/>
        <v>TY1</v>
      </c>
      <c r="AD235">
        <f t="shared" si="109"/>
        <v>112.453125</v>
      </c>
      <c r="AE235">
        <f t="shared" si="110"/>
        <v>112.5</v>
      </c>
      <c r="AF235" s="49">
        <f t="shared" si="137"/>
        <v>-4.6875E-2</v>
      </c>
      <c r="AG235" s="3">
        <f t="shared" si="123"/>
        <v>112.39308311490362</v>
      </c>
      <c r="AH235">
        <f t="shared" si="124"/>
        <v>112.18042067269643</v>
      </c>
      <c r="AI235" s="51">
        <f t="shared" si="125"/>
        <v>0.21266244220718988</v>
      </c>
      <c r="AJ235" s="52">
        <f t="shared" si="126"/>
        <v>0.25953744220718988</v>
      </c>
      <c r="AK235" s="2">
        <v>45898</v>
      </c>
      <c r="AL235" t="str">
        <v>91282CNW</v>
      </c>
      <c r="AM235">
        <v>-0.65849999999999997</v>
      </c>
      <c r="AN235">
        <v>4.1657200000000003</v>
      </c>
      <c r="AO235">
        <v>0.88700000000000001</v>
      </c>
      <c r="AP235">
        <v>112.5</v>
      </c>
      <c r="AQ235">
        <f>VLOOKUP(AL235,工作表1!$F$3:$G$1000,2,FALSE)</f>
        <v>3.875</v>
      </c>
      <c r="AR235" t="str">
        <f>VLOOKUP(AL235,工作表1!$F$3:$H$1000,3,FALSE)</f>
        <v>2032/8/31</v>
      </c>
      <c r="AS235">
        <f t="shared" si="111"/>
        <v>4.1156199999999998</v>
      </c>
      <c r="AT235">
        <f t="shared" si="112"/>
        <v>-0.24061999999999983</v>
      </c>
      <c r="AU235" s="43">
        <f t="shared" si="127"/>
        <v>46081</v>
      </c>
      <c r="AV235" s="43">
        <f t="shared" si="113"/>
        <v>46022</v>
      </c>
      <c r="AW235" s="45">
        <f t="shared" si="128"/>
        <v>2.1408839779005526E-2</v>
      </c>
      <c r="AX235" s="45">
        <f t="shared" si="129"/>
        <v>1.2953814425187316</v>
      </c>
      <c r="AY235" s="47">
        <f t="shared" si="130"/>
        <v>99.62022555677305</v>
      </c>
      <c r="AZ235" s="47">
        <f t="shared" si="131"/>
        <v>112.18042067269643</v>
      </c>
      <c r="BA235" s="43"/>
      <c r="BC235" s="2">
        <v>45897</v>
      </c>
      <c r="BD235" t="str">
        <v>91282CFV</v>
      </c>
      <c r="BE235">
        <v>-4.1738</v>
      </c>
      <c r="BF235">
        <v>4.1950700000000003</v>
      </c>
      <c r="BG235">
        <v>0.90029999999999999</v>
      </c>
      <c r="BH235">
        <v>112.5</v>
      </c>
      <c r="BI235">
        <f>VLOOKUP(BD235,工作表1!$K$3:$L$1000,2,FALSE)</f>
        <v>4.125</v>
      </c>
      <c r="BJ235" t="str">
        <f>VLOOKUP(BD235,工作表1!$K$3:$M$1000,3,FALSE)</f>
        <v>2032/11/15</v>
      </c>
      <c r="BK235">
        <f t="shared" si="114"/>
        <v>4.1232499999999996</v>
      </c>
      <c r="BL235">
        <f t="shared" si="115"/>
        <v>1.7500000000003624E-3</v>
      </c>
      <c r="BM235" s="43">
        <f t="shared" si="132"/>
        <v>45976</v>
      </c>
      <c r="BN235" s="43">
        <f t="shared" si="116"/>
        <v>46112</v>
      </c>
      <c r="BO235" s="45">
        <f t="shared" si="133"/>
        <v>1.1881793478260869</v>
      </c>
      <c r="BP235" s="45">
        <f t="shared" si="134"/>
        <v>3.6066724985110188</v>
      </c>
      <c r="BQ235" s="47">
        <f t="shared" si="135"/>
        <v>101.1269289036498</v>
      </c>
      <c r="BR235" s="47">
        <f t="shared" si="136"/>
        <v>112.10069387863088</v>
      </c>
    </row>
    <row r="236" spans="6:70" x14ac:dyDescent="0.25">
      <c r="F236" s="2">
        <v>45902</v>
      </c>
      <c r="G236">
        <v>4.1066000000000003</v>
      </c>
      <c r="H236" s="43">
        <v>45909</v>
      </c>
      <c r="I236">
        <v>3.8157000000000001</v>
      </c>
      <c r="L236" s="2">
        <v>45897</v>
      </c>
      <c r="M236" t="str">
        <v>91282CNF</v>
      </c>
      <c r="N236">
        <v>1.4333</v>
      </c>
      <c r="O236">
        <v>3.7859799999999999</v>
      </c>
      <c r="P236">
        <v>0.90029999999999999</v>
      </c>
      <c r="Q236">
        <v>112.53125</v>
      </c>
      <c r="R236">
        <f>VLOOKUP(M236,工作表1!$A$3:$B$1000,2,FALSE)</f>
        <v>4.125</v>
      </c>
      <c r="S236" t="str">
        <f>VLOOKUP(M236,工作表1!$A$3:$C$1000,3,FALSE)</f>
        <v>2032/5/31</v>
      </c>
      <c r="T236">
        <f t="shared" si="106"/>
        <v>4.1232499999999996</v>
      </c>
      <c r="U236">
        <f t="shared" si="105"/>
        <v>1.7500000000003624E-3</v>
      </c>
      <c r="V236" s="43">
        <f t="shared" si="117"/>
        <v>45991</v>
      </c>
      <c r="W236" s="43">
        <f t="shared" si="107"/>
        <v>45930</v>
      </c>
      <c r="X236" s="45">
        <f t="shared" si="118"/>
        <v>1.014344262295082</v>
      </c>
      <c r="Y236" s="45">
        <f t="shared" si="119"/>
        <v>1.3759880979115204</v>
      </c>
      <c r="Z236" s="47">
        <f t="shared" si="120"/>
        <v>101.30766076073807</v>
      </c>
      <c r="AA236" s="47">
        <f t="shared" si="121"/>
        <v>112.49289607642186</v>
      </c>
      <c r="AB236" s="45">
        <f t="shared" si="122"/>
        <v>3.9085999999999999</v>
      </c>
      <c r="AC236" s="2" t="str">
        <f t="shared" si="108"/>
        <v>TY1</v>
      </c>
      <c r="AD236">
        <f t="shared" si="109"/>
        <v>112.53125</v>
      </c>
      <c r="AE236">
        <f t="shared" si="110"/>
        <v>112.59375</v>
      </c>
      <c r="AF236" s="49">
        <f t="shared" si="137"/>
        <v>-6.25E-2</v>
      </c>
      <c r="AG236" s="3">
        <f t="shared" si="123"/>
        <v>112.49289607642186</v>
      </c>
      <c r="AH236">
        <f t="shared" si="124"/>
        <v>112.32621985926284</v>
      </c>
      <c r="AI236" s="51">
        <f t="shared" si="125"/>
        <v>0.16667621715902214</v>
      </c>
      <c r="AJ236" s="52">
        <f t="shared" si="126"/>
        <v>0.22917621715902214</v>
      </c>
      <c r="AK236" s="2">
        <v>45897</v>
      </c>
      <c r="AL236" t="str">
        <v>91282CNR</v>
      </c>
      <c r="AM236">
        <v>-0.90100000000000002</v>
      </c>
      <c r="AN236">
        <v>4.1958200000000003</v>
      </c>
      <c r="AO236">
        <v>0.89370000000000005</v>
      </c>
      <c r="AP236">
        <v>112.59375</v>
      </c>
      <c r="AQ236">
        <f>VLOOKUP(AL236,工作表1!$F$3:$G$1000,2,FALSE)</f>
        <v>4</v>
      </c>
      <c r="AR236" t="str">
        <f>VLOOKUP(AL236,工作表1!$F$3:$H$1000,3,FALSE)</f>
        <v>2032/7/31</v>
      </c>
      <c r="AS236">
        <f t="shared" si="111"/>
        <v>4.1232499999999996</v>
      </c>
      <c r="AT236">
        <f t="shared" si="112"/>
        <v>-0.12324999999999964</v>
      </c>
      <c r="AU236" s="43">
        <f t="shared" si="127"/>
        <v>46053</v>
      </c>
      <c r="AV236" s="43">
        <f t="shared" si="113"/>
        <v>46022</v>
      </c>
      <c r="AW236" s="45">
        <f t="shared" si="128"/>
        <v>0.31521739130434784</v>
      </c>
      <c r="AX236" s="45">
        <f t="shared" si="129"/>
        <v>1.674121500893389</v>
      </c>
      <c r="AY236" s="47">
        <f t="shared" si="130"/>
        <v>100.50338007787312</v>
      </c>
      <c r="AZ236" s="47">
        <f t="shared" si="131"/>
        <v>112.32621985926284</v>
      </c>
      <c r="BA236" s="43"/>
      <c r="BC236" s="2">
        <v>45896</v>
      </c>
      <c r="BD236" t="str">
        <v>91282CFV</v>
      </c>
      <c r="BE236">
        <v>-3.8820999999999999</v>
      </c>
      <c r="BF236">
        <v>4.1736199999999997</v>
      </c>
      <c r="BG236">
        <v>0.90029999999999999</v>
      </c>
      <c r="BH236">
        <v>112.34375</v>
      </c>
      <c r="BI236">
        <f>VLOOKUP(BD236,工作表1!$K$3:$L$1000,2,FALSE)</f>
        <v>4.125</v>
      </c>
      <c r="BJ236" t="str">
        <f>VLOOKUP(BD236,工作表1!$K$3:$M$1000,3,FALSE)</f>
        <v>2032/11/15</v>
      </c>
      <c r="BK236">
        <f t="shared" si="114"/>
        <v>4.13659</v>
      </c>
      <c r="BL236">
        <f t="shared" si="115"/>
        <v>-1.1589999999999989E-2</v>
      </c>
      <c r="BM236" s="43">
        <f t="shared" si="132"/>
        <v>45976</v>
      </c>
      <c r="BN236" s="43">
        <f t="shared" si="116"/>
        <v>46112</v>
      </c>
      <c r="BO236" s="45">
        <f t="shared" si="133"/>
        <v>1.1769701086956521</v>
      </c>
      <c r="BP236" s="45">
        <f t="shared" si="134"/>
        <v>3.6067646292435978</v>
      </c>
      <c r="BQ236" s="47">
        <f t="shared" si="135"/>
        <v>101.00228237689018</v>
      </c>
      <c r="BR236" s="47">
        <f t="shared" si="136"/>
        <v>111.97004114283374</v>
      </c>
    </row>
    <row r="237" spans="6:70" x14ac:dyDescent="0.25">
      <c r="F237" s="2">
        <v>45898</v>
      </c>
      <c r="G237">
        <v>4.1156199999999998</v>
      </c>
      <c r="H237" s="43">
        <v>45908</v>
      </c>
      <c r="I237">
        <v>3.7669999999999999</v>
      </c>
      <c r="L237" s="2">
        <v>45896</v>
      </c>
      <c r="M237" t="str">
        <v>91282CNF</v>
      </c>
      <c r="N237">
        <v>1.1041000000000001</v>
      </c>
      <c r="O237">
        <v>3.9302199999999998</v>
      </c>
      <c r="P237">
        <v>0.90029999999999999</v>
      </c>
      <c r="Q237">
        <v>112.40625</v>
      </c>
      <c r="R237">
        <f>VLOOKUP(M237,工作表1!$A$3:$B$1000,2,FALSE)</f>
        <v>4.125</v>
      </c>
      <c r="S237" t="str">
        <f>VLOOKUP(M237,工作表1!$A$3:$C$1000,3,FALSE)</f>
        <v>2032/5/31</v>
      </c>
      <c r="T237">
        <f t="shared" si="106"/>
        <v>4.13659</v>
      </c>
      <c r="U237">
        <f t="shared" si="105"/>
        <v>-1.1589999999999989E-2</v>
      </c>
      <c r="V237" s="43">
        <f t="shared" si="117"/>
        <v>45991</v>
      </c>
      <c r="W237" s="43">
        <f t="shared" si="107"/>
        <v>45930</v>
      </c>
      <c r="X237" s="45">
        <f t="shared" si="118"/>
        <v>1.0030737704918034</v>
      </c>
      <c r="Y237" s="45">
        <f t="shared" si="119"/>
        <v>1.3760189759712556</v>
      </c>
      <c r="Z237" s="47">
        <f t="shared" si="120"/>
        <v>101.18183870451381</v>
      </c>
      <c r="AA237" s="47">
        <f t="shared" si="121"/>
        <v>112.35344667220781</v>
      </c>
      <c r="AB237" s="45">
        <f t="shared" si="122"/>
        <v>3.9319999999999999</v>
      </c>
      <c r="AC237" s="2" t="str">
        <f t="shared" si="108"/>
        <v>TY1</v>
      </c>
      <c r="AD237">
        <f t="shared" si="109"/>
        <v>112.40625</v>
      </c>
      <c r="AE237">
        <f t="shared" si="110"/>
        <v>112.4375</v>
      </c>
      <c r="AF237" s="49">
        <f t="shared" si="137"/>
        <v>-3.125E-2</v>
      </c>
      <c r="AG237" s="3">
        <f t="shared" si="123"/>
        <v>112.35344667220781</v>
      </c>
      <c r="AH237">
        <f t="shared" si="124"/>
        <v>112.17308837778968</v>
      </c>
      <c r="AI237" s="51">
        <f t="shared" si="125"/>
        <v>0.18035829441812723</v>
      </c>
      <c r="AJ237" s="52">
        <f t="shared" si="126"/>
        <v>0.21160829441812723</v>
      </c>
      <c r="AK237" s="2">
        <v>45896</v>
      </c>
      <c r="AL237" t="str">
        <v>91282CNR</v>
      </c>
      <c r="AM237">
        <v>-0.90239999999999998</v>
      </c>
      <c r="AN237">
        <v>4.2024299999999997</v>
      </c>
      <c r="AO237">
        <v>0.89370000000000005</v>
      </c>
      <c r="AP237">
        <v>112.4375</v>
      </c>
      <c r="AQ237">
        <f>VLOOKUP(AL237,工作表1!$F$3:$G$1000,2,FALSE)</f>
        <v>4</v>
      </c>
      <c r="AR237" t="str">
        <f>VLOOKUP(AL237,工作表1!$F$3:$H$1000,3,FALSE)</f>
        <v>2032/7/31</v>
      </c>
      <c r="AS237">
        <f t="shared" si="111"/>
        <v>4.13659</v>
      </c>
      <c r="AT237">
        <f t="shared" si="112"/>
        <v>-0.13658999999999999</v>
      </c>
      <c r="AU237" s="43">
        <f t="shared" si="127"/>
        <v>46053</v>
      </c>
      <c r="AV237" s="43">
        <f t="shared" si="113"/>
        <v>46022</v>
      </c>
      <c r="AW237" s="45">
        <f t="shared" si="128"/>
        <v>0.30434782608695654</v>
      </c>
      <c r="AX237" s="45">
        <f t="shared" si="129"/>
        <v>1.6742108397855866</v>
      </c>
      <c r="AY237" s="47">
        <f t="shared" si="130"/>
        <v>100.36284160415912</v>
      </c>
      <c r="AZ237" s="47">
        <f t="shared" si="131"/>
        <v>112.17308837778968</v>
      </c>
      <c r="BA237" s="43"/>
      <c r="BC237" s="2">
        <v>45895</v>
      </c>
      <c r="BD237" t="str">
        <v>91282CFV</v>
      </c>
      <c r="BE237">
        <v>-3.6105999999999998</v>
      </c>
      <c r="BF237">
        <v>4.16831</v>
      </c>
      <c r="BG237">
        <v>0.90029999999999999</v>
      </c>
      <c r="BH237">
        <v>112.109375</v>
      </c>
      <c r="BI237">
        <f>VLOOKUP(BD237,工作表1!$K$3:$L$1000,2,FALSE)</f>
        <v>4.125</v>
      </c>
      <c r="BJ237" t="str">
        <f>VLOOKUP(BD237,工作表1!$K$3:$M$1000,3,FALSE)</f>
        <v>2032/11/15</v>
      </c>
      <c r="BK237">
        <f t="shared" si="114"/>
        <v>4.1350499999999997</v>
      </c>
      <c r="BL237">
        <f t="shared" si="115"/>
        <v>-1.004999999999967E-2</v>
      </c>
      <c r="BM237" s="43">
        <f t="shared" si="132"/>
        <v>45976</v>
      </c>
      <c r="BN237" s="43">
        <f t="shared" si="116"/>
        <v>46112</v>
      </c>
      <c r="BO237" s="45">
        <f t="shared" si="133"/>
        <v>1.1657608695652173</v>
      </c>
      <c r="BP237" s="45">
        <f t="shared" si="134"/>
        <v>3.6068567599761763</v>
      </c>
      <c r="BQ237" s="47">
        <f t="shared" si="135"/>
        <v>100.79941897030878</v>
      </c>
      <c r="BR237" s="47">
        <f t="shared" si="136"/>
        <v>111.74267534615616</v>
      </c>
    </row>
    <row r="238" spans="6:70" x14ac:dyDescent="0.25">
      <c r="F238" s="2">
        <v>45897</v>
      </c>
      <c r="G238">
        <v>4.1232499999999996</v>
      </c>
      <c r="H238" s="43">
        <v>45905</v>
      </c>
      <c r="I238">
        <v>3.7875000000000001</v>
      </c>
      <c r="L238" s="2">
        <v>45895</v>
      </c>
      <c r="M238" t="str">
        <v>91282CNF</v>
      </c>
      <c r="N238">
        <v>0.99560000000000004</v>
      </c>
      <c r="O238">
        <v>3.9863599999999999</v>
      </c>
      <c r="P238">
        <v>0.90029999999999999</v>
      </c>
      <c r="Q238">
        <v>112.203125</v>
      </c>
      <c r="R238">
        <f>VLOOKUP(M238,工作表1!$A$3:$B$1000,2,FALSE)</f>
        <v>4.125</v>
      </c>
      <c r="S238" t="str">
        <f>VLOOKUP(M238,工作表1!$A$3:$C$1000,3,FALSE)</f>
        <v>2032/5/31</v>
      </c>
      <c r="T238">
        <f t="shared" si="106"/>
        <v>4.1350499999999997</v>
      </c>
      <c r="U238">
        <f t="shared" si="105"/>
        <v>-1.004999999999967E-2</v>
      </c>
      <c r="V238" s="43">
        <f t="shared" si="117"/>
        <v>45991</v>
      </c>
      <c r="W238" s="43">
        <f t="shared" si="107"/>
        <v>45930</v>
      </c>
      <c r="X238" s="45">
        <f t="shared" si="118"/>
        <v>0.99180327868852458</v>
      </c>
      <c r="Y238" s="45">
        <f t="shared" si="119"/>
        <v>1.3760498540309904</v>
      </c>
      <c r="Z238" s="47">
        <f t="shared" si="120"/>
        <v>100.99416721948735</v>
      </c>
      <c r="AA238" s="47">
        <f t="shared" si="121"/>
        <v>112.14381993707694</v>
      </c>
      <c r="AB238" s="45">
        <f t="shared" si="122"/>
        <v>3.9735999999999998</v>
      </c>
      <c r="AC238" s="2" t="str">
        <f t="shared" si="108"/>
        <v>TY1</v>
      </c>
      <c r="AD238">
        <f t="shared" si="109"/>
        <v>112.203125</v>
      </c>
      <c r="AE238">
        <f t="shared" si="110"/>
        <v>112.234375</v>
      </c>
      <c r="AF238" s="49">
        <f t="shared" si="137"/>
        <v>-3.125E-2</v>
      </c>
      <c r="AG238" s="3">
        <f t="shared" si="123"/>
        <v>112.14381993707694</v>
      </c>
      <c r="AH238">
        <f t="shared" si="124"/>
        <v>111.9793782774797</v>
      </c>
      <c r="AI238" s="51">
        <f t="shared" si="125"/>
        <v>0.16444165959724444</v>
      </c>
      <c r="AJ238" s="52">
        <f t="shared" si="126"/>
        <v>0.19569165959724444</v>
      </c>
      <c r="AK238" s="2">
        <v>45895</v>
      </c>
      <c r="AL238" t="str">
        <v>91282CNR</v>
      </c>
      <c r="AM238">
        <v>-0.53500000000000003</v>
      </c>
      <c r="AN238">
        <v>4.1802400000000004</v>
      </c>
      <c r="AO238">
        <v>0.89370000000000005</v>
      </c>
      <c r="AP238">
        <v>112.234375</v>
      </c>
      <c r="AQ238">
        <f>VLOOKUP(AL238,工作表1!$F$3:$G$1000,2,FALSE)</f>
        <v>4</v>
      </c>
      <c r="AR238" t="str">
        <f>VLOOKUP(AL238,工作表1!$F$3:$H$1000,3,FALSE)</f>
        <v>2032/7/31</v>
      </c>
      <c r="AS238">
        <f t="shared" si="111"/>
        <v>4.1350499999999997</v>
      </c>
      <c r="AT238">
        <f t="shared" si="112"/>
        <v>-0.13504999999999967</v>
      </c>
      <c r="AU238" s="43">
        <f t="shared" si="127"/>
        <v>46053</v>
      </c>
      <c r="AV238" s="43">
        <f t="shared" si="113"/>
        <v>46022</v>
      </c>
      <c r="AW238" s="45">
        <f t="shared" si="128"/>
        <v>0.29347826086956524</v>
      </c>
      <c r="AX238" s="45">
        <f t="shared" si="129"/>
        <v>1.6743001786777845</v>
      </c>
      <c r="AY238" s="47">
        <f t="shared" si="130"/>
        <v>100.1911719076795</v>
      </c>
      <c r="AZ238" s="47">
        <f t="shared" si="131"/>
        <v>111.9793782774797</v>
      </c>
      <c r="BA238" s="43"/>
      <c r="BC238" s="2">
        <v>45894</v>
      </c>
      <c r="BD238" t="str">
        <v>91282CFV</v>
      </c>
      <c r="BE238">
        <v>-1.9366000000000001</v>
      </c>
      <c r="BF238">
        <v>4.1103399999999999</v>
      </c>
      <c r="BG238">
        <v>0.90029999999999999</v>
      </c>
      <c r="BH238">
        <v>111.875</v>
      </c>
      <c r="BI238">
        <f>VLOOKUP(BD238,工作表1!$K$3:$L$1000,2,FALSE)</f>
        <v>4.125</v>
      </c>
      <c r="BJ238" t="str">
        <f>VLOOKUP(BD238,工作表1!$K$3:$M$1000,3,FALSE)</f>
        <v>2032/11/15</v>
      </c>
      <c r="BK238">
        <f t="shared" si="114"/>
        <v>4.1569000000000003</v>
      </c>
      <c r="BL238">
        <f t="shared" si="115"/>
        <v>-3.1900000000000261E-2</v>
      </c>
      <c r="BM238" s="43">
        <f t="shared" si="132"/>
        <v>45976</v>
      </c>
      <c r="BN238" s="43">
        <f t="shared" si="116"/>
        <v>46112</v>
      </c>
      <c r="BO238" s="45">
        <f t="shared" si="133"/>
        <v>1.1545516304347827</v>
      </c>
      <c r="BP238" s="45">
        <f t="shared" si="134"/>
        <v>3.6069488907087552</v>
      </c>
      <c r="BQ238" s="47">
        <f t="shared" si="135"/>
        <v>100.60575014974533</v>
      </c>
      <c r="BR238" s="47">
        <f t="shared" si="136"/>
        <v>111.54117315348238</v>
      </c>
    </row>
    <row r="239" spans="6:70" x14ac:dyDescent="0.25">
      <c r="F239" s="2">
        <v>45896</v>
      </c>
      <c r="G239">
        <v>4.13659</v>
      </c>
      <c r="H239" s="43">
        <v>45904</v>
      </c>
      <c r="I239">
        <v>3.8645999999999998</v>
      </c>
      <c r="L239" s="2">
        <v>45894</v>
      </c>
      <c r="M239" t="str">
        <v>91282CNF</v>
      </c>
      <c r="N239">
        <v>1.2605</v>
      </c>
      <c r="O239">
        <v>3.9152800000000001</v>
      </c>
      <c r="P239">
        <v>0.90029999999999999</v>
      </c>
      <c r="Q239">
        <v>111.96875</v>
      </c>
      <c r="R239">
        <f>VLOOKUP(M239,工作表1!$A$3:$B$1000,2,FALSE)</f>
        <v>4.125</v>
      </c>
      <c r="S239" t="str">
        <f>VLOOKUP(M239,工作表1!$A$3:$C$1000,3,FALSE)</f>
        <v>2032/5/31</v>
      </c>
      <c r="T239">
        <f t="shared" si="106"/>
        <v>4.1569000000000003</v>
      </c>
      <c r="U239">
        <f t="shared" si="105"/>
        <v>-3.1900000000000261E-2</v>
      </c>
      <c r="V239" s="43">
        <f t="shared" si="117"/>
        <v>45991</v>
      </c>
      <c r="W239" s="43">
        <f t="shared" si="107"/>
        <v>45930</v>
      </c>
      <c r="X239" s="45">
        <f t="shared" si="118"/>
        <v>0.98053278688524581</v>
      </c>
      <c r="Y239" s="45">
        <f t="shared" si="119"/>
        <v>1.3760807320907253</v>
      </c>
      <c r="Z239" s="47">
        <f t="shared" si="120"/>
        <v>100.76943565240525</v>
      </c>
      <c r="AA239" s="47">
        <f t="shared" si="121"/>
        <v>111.89554540695168</v>
      </c>
      <c r="AB239" s="45">
        <f t="shared" si="122"/>
        <v>4.0022000000000002</v>
      </c>
      <c r="AC239" s="2" t="str">
        <f t="shared" si="108"/>
        <v>TY1</v>
      </c>
      <c r="AD239">
        <f t="shared" si="109"/>
        <v>111.96875</v>
      </c>
      <c r="AE239">
        <f t="shared" si="110"/>
        <v>112</v>
      </c>
      <c r="AF239" s="49">
        <f t="shared" si="137"/>
        <v>-3.125E-2</v>
      </c>
      <c r="AG239" s="3">
        <f t="shared" si="123"/>
        <v>111.89554540695168</v>
      </c>
      <c r="AH239">
        <f t="shared" si="124"/>
        <v>111.73437662693796</v>
      </c>
      <c r="AI239" s="51">
        <f t="shared" si="125"/>
        <v>0.1611687800137247</v>
      </c>
      <c r="AJ239" s="52">
        <f t="shared" si="126"/>
        <v>0.1924187800137247</v>
      </c>
      <c r="AK239" s="2">
        <v>45894</v>
      </c>
      <c r="AL239" t="str">
        <v>91282CNR</v>
      </c>
      <c r="AM239">
        <v>-0.189</v>
      </c>
      <c r="AN239">
        <v>4.1688499999999999</v>
      </c>
      <c r="AO239">
        <v>0.89370000000000005</v>
      </c>
      <c r="AP239">
        <v>112</v>
      </c>
      <c r="AQ239">
        <f>VLOOKUP(AL239,工作表1!$F$3:$G$1000,2,FALSE)</f>
        <v>4</v>
      </c>
      <c r="AR239" t="str">
        <f>VLOOKUP(AL239,工作表1!$F$3:$H$1000,3,FALSE)</f>
        <v>2032/7/31</v>
      </c>
      <c r="AS239">
        <f t="shared" si="111"/>
        <v>4.1569000000000003</v>
      </c>
      <c r="AT239">
        <f t="shared" si="112"/>
        <v>-0.15690000000000026</v>
      </c>
      <c r="AU239" s="43">
        <f t="shared" si="127"/>
        <v>46053</v>
      </c>
      <c r="AV239" s="43">
        <f t="shared" si="113"/>
        <v>46022</v>
      </c>
      <c r="AW239" s="45">
        <f t="shared" si="128"/>
        <v>0.28260869565217389</v>
      </c>
      <c r="AX239" s="45">
        <f t="shared" si="129"/>
        <v>1.6743895175699821</v>
      </c>
      <c r="AY239" s="47">
        <f t="shared" si="130"/>
        <v>99.965420036091118</v>
      </c>
      <c r="AZ239" s="47">
        <f t="shared" si="131"/>
        <v>111.73437662693796</v>
      </c>
      <c r="BA239" s="43"/>
      <c r="BC239" s="2">
        <v>45891</v>
      </c>
      <c r="BD239" t="str">
        <v>91282CFV</v>
      </c>
      <c r="BE239">
        <v>-3.1372</v>
      </c>
      <c r="BF239">
        <v>4.1537899999999999</v>
      </c>
      <c r="BG239">
        <v>0.90029999999999999</v>
      </c>
      <c r="BH239">
        <v>112.046875</v>
      </c>
      <c r="BI239">
        <f>VLOOKUP(BD239,工作表1!$K$3:$L$1000,2,FALSE)</f>
        <v>4.125</v>
      </c>
      <c r="BJ239" t="str">
        <f>VLOOKUP(BD239,工作表1!$K$3:$M$1000,3,FALSE)</f>
        <v>2032/11/15</v>
      </c>
      <c r="BK239">
        <f t="shared" si="114"/>
        <v>4.1544999999999996</v>
      </c>
      <c r="BL239">
        <f t="shared" si="115"/>
        <v>-2.9499999999999638E-2</v>
      </c>
      <c r="BM239" s="43">
        <f t="shared" si="132"/>
        <v>45976</v>
      </c>
      <c r="BN239" s="43">
        <f t="shared" si="116"/>
        <v>46112</v>
      </c>
      <c r="BO239" s="45">
        <f t="shared" si="133"/>
        <v>1.1433423913043479</v>
      </c>
      <c r="BP239" s="45">
        <f t="shared" si="134"/>
        <v>3.6070410214413338</v>
      </c>
      <c r="BQ239" s="47">
        <f t="shared" si="135"/>
        <v>100.73001035684788</v>
      </c>
      <c r="BR239" s="47">
        <f t="shared" si="136"/>
        <v>111.67663163428706</v>
      </c>
    </row>
    <row r="240" spans="6:70" x14ac:dyDescent="0.25">
      <c r="F240" s="2">
        <v>45895</v>
      </c>
      <c r="G240">
        <v>4.1350499999999997</v>
      </c>
      <c r="H240" s="43">
        <v>45903</v>
      </c>
      <c r="I240">
        <v>3.9213</v>
      </c>
      <c r="L240" s="2">
        <v>45891</v>
      </c>
      <c r="M240" t="str">
        <v>91282CNF</v>
      </c>
      <c r="N240">
        <v>0.87570000000000003</v>
      </c>
      <c r="O240">
        <v>4.0503099999999996</v>
      </c>
      <c r="P240">
        <v>0.90029999999999999</v>
      </c>
      <c r="Q240">
        <v>112.140625</v>
      </c>
      <c r="R240">
        <f>VLOOKUP(M240,工作表1!$A$3:$B$1000,2,FALSE)</f>
        <v>4.125</v>
      </c>
      <c r="S240" t="str">
        <f>VLOOKUP(M240,工作表1!$A$3:$C$1000,3,FALSE)</f>
        <v>2032/5/31</v>
      </c>
      <c r="T240">
        <f t="shared" si="106"/>
        <v>4.1544999999999996</v>
      </c>
      <c r="U240">
        <f t="shared" si="105"/>
        <v>-2.9499999999999638E-2</v>
      </c>
      <c r="V240" s="43">
        <f t="shared" si="117"/>
        <v>45991</v>
      </c>
      <c r="W240" s="43">
        <f t="shared" si="107"/>
        <v>45930</v>
      </c>
      <c r="X240" s="45">
        <f t="shared" si="118"/>
        <v>0.96926229508196726</v>
      </c>
      <c r="Y240" s="45">
        <f t="shared" si="119"/>
        <v>1.3761116101504605</v>
      </c>
      <c r="Z240" s="47">
        <f t="shared" si="120"/>
        <v>100.90856867196389</v>
      </c>
      <c r="AA240" s="47">
        <f t="shared" si="121"/>
        <v>112.04887142723148</v>
      </c>
      <c r="AB240" s="45">
        <f t="shared" si="122"/>
        <v>3.9735999999999998</v>
      </c>
      <c r="AC240" s="2" t="str">
        <f t="shared" si="108"/>
        <v>TY1</v>
      </c>
      <c r="AD240">
        <f t="shared" si="109"/>
        <v>112.140625</v>
      </c>
      <c r="AE240">
        <f t="shared" si="110"/>
        <v>112.171875</v>
      </c>
      <c r="AF240" s="49">
        <f t="shared" si="137"/>
        <v>-3.125E-2</v>
      </c>
      <c r="AG240" s="3">
        <f t="shared" si="123"/>
        <v>112.04887142723148</v>
      </c>
      <c r="AH240">
        <f t="shared" si="124"/>
        <v>111.87148896158918</v>
      </c>
      <c r="AI240" s="51">
        <f t="shared" si="125"/>
        <v>0.17738246564229598</v>
      </c>
      <c r="AJ240" s="52">
        <f t="shared" si="126"/>
        <v>0.20863246564229598</v>
      </c>
      <c r="AK240" s="2">
        <v>45891</v>
      </c>
      <c r="AL240" t="str">
        <v>91282CNR</v>
      </c>
      <c r="AM240">
        <v>-1.0993999999999999</v>
      </c>
      <c r="AN240">
        <v>4.2421600000000002</v>
      </c>
      <c r="AO240">
        <v>0.89370000000000005</v>
      </c>
      <c r="AP240">
        <v>112.171875</v>
      </c>
      <c r="AQ240">
        <f>VLOOKUP(AL240,工作表1!$F$3:$G$1000,2,FALSE)</f>
        <v>4</v>
      </c>
      <c r="AR240" t="str">
        <f>VLOOKUP(AL240,工作表1!$F$3:$H$1000,3,FALSE)</f>
        <v>2032/7/31</v>
      </c>
      <c r="AS240">
        <f t="shared" si="111"/>
        <v>4.1544999999999996</v>
      </c>
      <c r="AT240">
        <f t="shared" si="112"/>
        <v>-0.15449999999999964</v>
      </c>
      <c r="AU240" s="43">
        <f t="shared" si="127"/>
        <v>46053</v>
      </c>
      <c r="AV240" s="43">
        <f t="shared" si="113"/>
        <v>46022</v>
      </c>
      <c r="AW240" s="45">
        <f t="shared" si="128"/>
        <v>0.27173913043478259</v>
      </c>
      <c r="AX240" s="45">
        <f t="shared" si="129"/>
        <v>1.67447885646218</v>
      </c>
      <c r="AY240" s="47">
        <f t="shared" si="130"/>
        <v>100.08966426640301</v>
      </c>
      <c r="AZ240" s="47">
        <f t="shared" si="131"/>
        <v>111.87148896158918</v>
      </c>
      <c r="BA240" s="43"/>
      <c r="BC240" s="2">
        <v>45890</v>
      </c>
      <c r="BD240" t="str">
        <v>91282CFV</v>
      </c>
      <c r="BE240">
        <v>-1.8762000000000001</v>
      </c>
      <c r="BF240">
        <v>4.1461800000000002</v>
      </c>
      <c r="BG240">
        <v>0.90029999999999999</v>
      </c>
      <c r="BH240">
        <v>111.4375</v>
      </c>
      <c r="BI240">
        <f>VLOOKUP(BD240,工作表1!$K$3:$L$1000,2,FALSE)</f>
        <v>4.125</v>
      </c>
      <c r="BJ240" t="str">
        <f>VLOOKUP(BD240,工作表1!$K$3:$M$1000,3,FALSE)</f>
        <v>2032/11/15</v>
      </c>
      <c r="BK240">
        <f t="shared" si="114"/>
        <v>4.1839899999999997</v>
      </c>
      <c r="BL240">
        <f t="shared" si="115"/>
        <v>-5.8989999999999654E-2</v>
      </c>
      <c r="BM240" s="43">
        <f t="shared" si="132"/>
        <v>45976</v>
      </c>
      <c r="BN240" s="43">
        <f t="shared" si="116"/>
        <v>46112</v>
      </c>
      <c r="BO240" s="45">
        <f t="shared" si="133"/>
        <v>1.1097146739130435</v>
      </c>
      <c r="BP240" s="45">
        <f t="shared" si="134"/>
        <v>3.6073174136390707</v>
      </c>
      <c r="BQ240" s="47">
        <f t="shared" si="135"/>
        <v>100.22224668432658</v>
      </c>
      <c r="BR240" s="47">
        <f t="shared" si="136"/>
        <v>111.12987955199198</v>
      </c>
    </row>
    <row r="241" spans="6:70" x14ac:dyDescent="0.25">
      <c r="F241" s="2">
        <v>45894</v>
      </c>
      <c r="G241">
        <v>4.1569000000000003</v>
      </c>
      <c r="H241" s="43">
        <v>45902</v>
      </c>
      <c r="I241">
        <v>3.9601000000000002</v>
      </c>
      <c r="L241" s="2">
        <v>45890</v>
      </c>
      <c r="M241" t="str">
        <v>91282CNF</v>
      </c>
      <c r="N241">
        <v>1.4951000000000001</v>
      </c>
      <c r="O241">
        <v>3.8947400000000001</v>
      </c>
      <c r="P241">
        <v>0.90029999999999999</v>
      </c>
      <c r="Q241">
        <v>111.546875</v>
      </c>
      <c r="R241">
        <f>VLOOKUP(M241,工作表1!$A$3:$B$1000,2,FALSE)</f>
        <v>4.125</v>
      </c>
      <c r="S241" t="str">
        <f>VLOOKUP(M241,工作表1!$A$3:$C$1000,3,FALSE)</f>
        <v>2032/5/31</v>
      </c>
      <c r="T241">
        <f t="shared" si="106"/>
        <v>4.1839899999999997</v>
      </c>
      <c r="U241">
        <f t="shared" si="105"/>
        <v>-5.8989999999999654E-2</v>
      </c>
      <c r="V241" s="43">
        <f t="shared" si="117"/>
        <v>45991</v>
      </c>
      <c r="W241" s="43">
        <f t="shared" si="107"/>
        <v>45930</v>
      </c>
      <c r="X241" s="45">
        <f t="shared" si="118"/>
        <v>0.93545081967213117</v>
      </c>
      <c r="Y241" s="45">
        <f t="shared" si="119"/>
        <v>1.3762042443296654</v>
      </c>
      <c r="Z241" s="47">
        <f t="shared" si="120"/>
        <v>100.41683905614896</v>
      </c>
      <c r="AA241" s="47">
        <f t="shared" si="121"/>
        <v>111.50336917651813</v>
      </c>
      <c r="AB241" s="45">
        <f t="shared" si="122"/>
        <v>4.0648</v>
      </c>
      <c r="AC241" s="2" t="str">
        <f t="shared" si="108"/>
        <v>TY1</v>
      </c>
      <c r="AD241">
        <f t="shared" si="109"/>
        <v>111.546875</v>
      </c>
      <c r="AE241">
        <f t="shared" si="110"/>
        <v>111.5625</v>
      </c>
      <c r="AF241" s="49">
        <f t="shared" si="137"/>
        <v>-1.5625E-2</v>
      </c>
      <c r="AG241" s="3">
        <f t="shared" si="123"/>
        <v>111.50336917651813</v>
      </c>
      <c r="AH241">
        <f t="shared" si="124"/>
        <v>111.3305550234254</v>
      </c>
      <c r="AI241" s="51">
        <f t="shared" si="125"/>
        <v>0.17281415309273029</v>
      </c>
      <c r="AJ241" s="52">
        <f t="shared" si="126"/>
        <v>0.18843915309273029</v>
      </c>
      <c r="AK241" s="2">
        <v>45890</v>
      </c>
      <c r="AL241" t="str">
        <v>91282CNR</v>
      </c>
      <c r="AM241">
        <v>-9.7500000000000003E-2</v>
      </c>
      <c r="AN241">
        <v>4.1777699999999998</v>
      </c>
      <c r="AO241">
        <v>0.89370000000000005</v>
      </c>
      <c r="AP241">
        <v>111.5625</v>
      </c>
      <c r="AQ241">
        <f>VLOOKUP(AL241,工作表1!$F$3:$G$1000,2,FALSE)</f>
        <v>4</v>
      </c>
      <c r="AR241" t="str">
        <f>VLOOKUP(AL241,工作表1!$F$3:$H$1000,3,FALSE)</f>
        <v>2032/7/31</v>
      </c>
      <c r="AS241">
        <f t="shared" si="111"/>
        <v>4.1839899999999997</v>
      </c>
      <c r="AT241">
        <f t="shared" si="112"/>
        <v>-0.18398999999999965</v>
      </c>
      <c r="AU241" s="43">
        <f t="shared" si="127"/>
        <v>46053</v>
      </c>
      <c r="AV241" s="43">
        <f t="shared" si="113"/>
        <v>46022</v>
      </c>
      <c r="AW241" s="45">
        <f t="shared" si="128"/>
        <v>0.2391304347826087</v>
      </c>
      <c r="AX241" s="45">
        <f t="shared" si="129"/>
        <v>1.6747468731387731</v>
      </c>
      <c r="AY241" s="47">
        <f t="shared" si="130"/>
        <v>99.598081333034997</v>
      </c>
      <c r="AZ241" s="47">
        <f t="shared" si="131"/>
        <v>111.3305550234254</v>
      </c>
      <c r="BA241" s="43"/>
      <c r="BC241" s="2">
        <v>45889</v>
      </c>
      <c r="BD241" t="str">
        <v>91282CFV</v>
      </c>
      <c r="BE241">
        <v>-2.8639999999999999</v>
      </c>
      <c r="BF241">
        <v>4.1603399999999997</v>
      </c>
      <c r="BG241">
        <v>0.90029999999999999</v>
      </c>
      <c r="BH241">
        <v>111.75</v>
      </c>
      <c r="BI241">
        <f>VLOOKUP(BD241,工作表1!$K$3:$L$1000,2,FALSE)</f>
        <v>4.125</v>
      </c>
      <c r="BJ241" t="str">
        <f>VLOOKUP(BD241,工作表1!$K$3:$M$1000,3,FALSE)</f>
        <v>2032/11/15</v>
      </c>
      <c r="BK241">
        <f t="shared" si="114"/>
        <v>4.1686199999999998</v>
      </c>
      <c r="BL241">
        <f t="shared" si="115"/>
        <v>-4.361999999999977E-2</v>
      </c>
      <c r="BM241" s="43">
        <f t="shared" si="132"/>
        <v>45976</v>
      </c>
      <c r="BN241" s="43">
        <f t="shared" si="116"/>
        <v>46112</v>
      </c>
      <c r="BO241" s="45">
        <f t="shared" si="133"/>
        <v>1.0985054347826089</v>
      </c>
      <c r="BP241" s="45">
        <f t="shared" si="134"/>
        <v>3.6074095443716501</v>
      </c>
      <c r="BQ241" s="47">
        <f t="shared" si="135"/>
        <v>100.48771141201149</v>
      </c>
      <c r="BR241" s="47">
        <f t="shared" si="136"/>
        <v>111.41334973694977</v>
      </c>
    </row>
    <row r="242" spans="6:70" x14ac:dyDescent="0.25">
      <c r="F242" s="2">
        <v>45891</v>
      </c>
      <c r="G242">
        <v>4.1544999999999996</v>
      </c>
      <c r="H242" s="43">
        <v>45901</v>
      </c>
      <c r="I242">
        <v>3.9264999999999999</v>
      </c>
      <c r="L242" s="2">
        <v>45889</v>
      </c>
      <c r="M242" t="str">
        <v>91282CNF</v>
      </c>
      <c r="N242">
        <v>1.0627</v>
      </c>
      <c r="O242">
        <v>4.0271100000000004</v>
      </c>
      <c r="P242">
        <v>0.90029999999999999</v>
      </c>
      <c r="Q242">
        <v>111.859375</v>
      </c>
      <c r="R242">
        <f>VLOOKUP(M242,工作表1!$A$3:$B$1000,2,FALSE)</f>
        <v>4.125</v>
      </c>
      <c r="S242" t="str">
        <f>VLOOKUP(M242,工作表1!$A$3:$C$1000,3,FALSE)</f>
        <v>2032/5/31</v>
      </c>
      <c r="T242">
        <f t="shared" si="106"/>
        <v>4.1686199999999998</v>
      </c>
      <c r="U242">
        <f t="shared" si="105"/>
        <v>-4.361999999999977E-2</v>
      </c>
      <c r="V242" s="43">
        <f t="shared" si="117"/>
        <v>45991</v>
      </c>
      <c r="W242" s="43">
        <f t="shared" si="107"/>
        <v>45930</v>
      </c>
      <c r="X242" s="45">
        <f t="shared" si="118"/>
        <v>0.9241803278688524</v>
      </c>
      <c r="Y242" s="45">
        <f t="shared" si="119"/>
        <v>1.3762351223894003</v>
      </c>
      <c r="Z242" s="47">
        <f t="shared" si="120"/>
        <v>100.6816758211051</v>
      </c>
      <c r="AA242" s="47">
        <f t="shared" si="121"/>
        <v>111.79477274608116</v>
      </c>
      <c r="AB242" s="45">
        <f t="shared" si="122"/>
        <v>4.0205000000000002</v>
      </c>
      <c r="AC242" s="2" t="str">
        <f t="shared" si="108"/>
        <v>TY1</v>
      </c>
      <c r="AD242">
        <f t="shared" si="109"/>
        <v>111.859375</v>
      </c>
      <c r="AE242">
        <f t="shared" si="110"/>
        <v>111.875</v>
      </c>
      <c r="AF242" s="49">
        <f t="shared" si="137"/>
        <v>-1.5625E-2</v>
      </c>
      <c r="AG242" s="3">
        <f t="shared" si="123"/>
        <v>111.79477274608116</v>
      </c>
      <c r="AH242">
        <f t="shared" si="124"/>
        <v>111.62047772871863</v>
      </c>
      <c r="AI242" s="51">
        <f t="shared" si="125"/>
        <v>0.17429501736253883</v>
      </c>
      <c r="AJ242" s="52">
        <f t="shared" si="126"/>
        <v>0.18992001736253883</v>
      </c>
      <c r="AK242" s="2">
        <v>45889</v>
      </c>
      <c r="AL242" t="str">
        <v>91282CNR</v>
      </c>
      <c r="AM242">
        <v>-0.60709999999999997</v>
      </c>
      <c r="AN242">
        <v>4.2023999999999999</v>
      </c>
      <c r="AO242">
        <v>0.89370000000000005</v>
      </c>
      <c r="AP242">
        <v>111.875</v>
      </c>
      <c r="AQ242">
        <f>VLOOKUP(AL242,工作表1!$F$3:$G$1000,2,FALSE)</f>
        <v>4</v>
      </c>
      <c r="AR242" t="str">
        <f>VLOOKUP(AL242,工作表1!$F$3:$H$1000,3,FALSE)</f>
        <v>2032/7/31</v>
      </c>
      <c r="AS242">
        <f t="shared" si="111"/>
        <v>4.1686199999999998</v>
      </c>
      <c r="AT242">
        <f t="shared" si="112"/>
        <v>-0.16861999999999977</v>
      </c>
      <c r="AU242" s="43">
        <f t="shared" si="127"/>
        <v>46053</v>
      </c>
      <c r="AV242" s="43">
        <f t="shared" si="113"/>
        <v>46022</v>
      </c>
      <c r="AW242" s="45">
        <f t="shared" si="128"/>
        <v>0.22826086956521738</v>
      </c>
      <c r="AX242" s="45">
        <f t="shared" si="129"/>
        <v>1.6748362120309708</v>
      </c>
      <c r="AY242" s="47">
        <f t="shared" si="130"/>
        <v>99.863599274922976</v>
      </c>
      <c r="AZ242" s="47">
        <f t="shared" si="131"/>
        <v>111.62047772871863</v>
      </c>
      <c r="BA242" s="43"/>
      <c r="BC242" s="2">
        <v>45888</v>
      </c>
      <c r="BD242" t="str">
        <v>91282CFV</v>
      </c>
      <c r="BE242">
        <v>-2.0754999999999999</v>
      </c>
      <c r="BF242">
        <v>4.1046899999999997</v>
      </c>
      <c r="BG242">
        <v>0.90029999999999999</v>
      </c>
      <c r="BH242">
        <v>111.640625</v>
      </c>
      <c r="BI242">
        <f>VLOOKUP(BD242,工作表1!$K$3:$L$1000,2,FALSE)</f>
        <v>4.125</v>
      </c>
      <c r="BJ242" t="str">
        <f>VLOOKUP(BD242,工作表1!$K$3:$M$1000,3,FALSE)</f>
        <v>2032/11/15</v>
      </c>
      <c r="BK242">
        <f t="shared" si="114"/>
        <v>4.1680900000000003</v>
      </c>
      <c r="BL242">
        <f t="shared" si="115"/>
        <v>-4.3090000000000295E-2</v>
      </c>
      <c r="BM242" s="43">
        <f t="shared" si="132"/>
        <v>45976</v>
      </c>
      <c r="BN242" s="43">
        <f t="shared" si="116"/>
        <v>46112</v>
      </c>
      <c r="BO242" s="45">
        <f t="shared" si="133"/>
        <v>1.0872961956521738</v>
      </c>
      <c r="BP242" s="45">
        <f t="shared" si="134"/>
        <v>3.6075016751042286</v>
      </c>
      <c r="BQ242" s="47">
        <f t="shared" si="135"/>
        <v>100.42600618477753</v>
      </c>
      <c r="BR242" s="47">
        <f t="shared" si="136"/>
        <v>111.34353458562829</v>
      </c>
    </row>
    <row r="243" spans="6:70" x14ac:dyDescent="0.25">
      <c r="F243" s="2">
        <v>45890</v>
      </c>
      <c r="G243">
        <v>4.1839899999999997</v>
      </c>
      <c r="H243" s="43">
        <v>45898</v>
      </c>
      <c r="I243">
        <v>3.9264999999999999</v>
      </c>
      <c r="L243" s="2">
        <v>45888</v>
      </c>
      <c r="M243" t="str">
        <v>91282CNF</v>
      </c>
      <c r="N243">
        <v>1.2637</v>
      </c>
      <c r="O243">
        <v>3.9750999999999999</v>
      </c>
      <c r="P243">
        <v>0.90029999999999999</v>
      </c>
      <c r="Q243">
        <v>111.765625</v>
      </c>
      <c r="R243">
        <f>VLOOKUP(M243,工作表1!$A$3:$B$1000,2,FALSE)</f>
        <v>4.125</v>
      </c>
      <c r="S243" t="str">
        <f>VLOOKUP(M243,工作表1!$A$3:$C$1000,3,FALSE)</f>
        <v>2032/5/31</v>
      </c>
      <c r="T243">
        <f t="shared" si="106"/>
        <v>4.1680900000000003</v>
      </c>
      <c r="U243">
        <f t="shared" si="105"/>
        <v>-4.3090000000000295E-2</v>
      </c>
      <c r="V243" s="43">
        <f t="shared" si="117"/>
        <v>45991</v>
      </c>
      <c r="W243" s="43">
        <f t="shared" si="107"/>
        <v>45930</v>
      </c>
      <c r="X243" s="45">
        <f t="shared" si="118"/>
        <v>0.91290983606557374</v>
      </c>
      <c r="Y243" s="45">
        <f t="shared" si="119"/>
        <v>1.3762660004491354</v>
      </c>
      <c r="Z243" s="47">
        <f t="shared" si="120"/>
        <v>100.603942670297</v>
      </c>
      <c r="AA243" s="47">
        <f t="shared" si="121"/>
        <v>111.70745234192211</v>
      </c>
      <c r="AB243" s="45">
        <f t="shared" si="122"/>
        <v>4.0387000000000004</v>
      </c>
      <c r="AC243" s="2" t="str">
        <f t="shared" si="108"/>
        <v>TY1</v>
      </c>
      <c r="AD243">
        <f t="shared" si="109"/>
        <v>111.765625</v>
      </c>
      <c r="AE243">
        <f t="shared" si="110"/>
        <v>111.765625</v>
      </c>
      <c r="AF243" s="49">
        <f t="shared" si="137"/>
        <v>0</v>
      </c>
      <c r="AG243" s="3">
        <f t="shared" si="123"/>
        <v>111.70745234192211</v>
      </c>
      <c r="AH243">
        <f t="shared" si="124"/>
        <v>111.53235978368058</v>
      </c>
      <c r="AI243" s="51">
        <f t="shared" si="125"/>
        <v>0.17509255824153058</v>
      </c>
      <c r="AJ243" s="52">
        <f t="shared" si="126"/>
        <v>0.17509255824153058</v>
      </c>
      <c r="AK243" s="2">
        <v>45888</v>
      </c>
      <c r="AL243" t="str">
        <v>91282CNR</v>
      </c>
      <c r="AM243">
        <v>-0.1474</v>
      </c>
      <c r="AN243">
        <v>4.1508200000000004</v>
      </c>
      <c r="AO243">
        <v>0.89370000000000005</v>
      </c>
      <c r="AP243">
        <v>111.765625</v>
      </c>
      <c r="AQ243">
        <f>VLOOKUP(AL243,工作表1!$F$3:$G$1000,2,FALSE)</f>
        <v>4</v>
      </c>
      <c r="AR243" t="str">
        <f>VLOOKUP(AL243,工作表1!$F$3:$H$1000,3,FALSE)</f>
        <v>2032/7/31</v>
      </c>
      <c r="AS243">
        <f t="shared" si="111"/>
        <v>4.1680900000000003</v>
      </c>
      <c r="AT243">
        <f t="shared" si="112"/>
        <v>-0.16809000000000029</v>
      </c>
      <c r="AU243" s="43">
        <f t="shared" si="127"/>
        <v>46053</v>
      </c>
      <c r="AV243" s="43">
        <f t="shared" si="113"/>
        <v>46022</v>
      </c>
      <c r="AW243" s="45">
        <f t="shared" si="128"/>
        <v>0.21739130434782608</v>
      </c>
      <c r="AX243" s="45">
        <f t="shared" si="129"/>
        <v>1.6749255509231686</v>
      </c>
      <c r="AY243" s="47">
        <f t="shared" si="130"/>
        <v>99.785865120943228</v>
      </c>
      <c r="AZ243" s="47">
        <f t="shared" si="131"/>
        <v>111.53235978368058</v>
      </c>
      <c r="BA243" s="43"/>
      <c r="BC243" s="2">
        <v>45887</v>
      </c>
      <c r="BD243" t="str">
        <v>91282CFV</v>
      </c>
      <c r="BE243">
        <v>-2.6627999999999998</v>
      </c>
      <c r="BF243">
        <v>4.1548400000000001</v>
      </c>
      <c r="BG243">
        <v>0.90029999999999999</v>
      </c>
      <c r="BH243">
        <v>111.390625</v>
      </c>
      <c r="BI243">
        <f>VLOOKUP(BD243,工作表1!$K$3:$L$1000,2,FALSE)</f>
        <v>4.125</v>
      </c>
      <c r="BJ243" t="str">
        <f>VLOOKUP(BD243,工作表1!$K$3:$M$1000,3,FALSE)</f>
        <v>2032/11/15</v>
      </c>
      <c r="BK243">
        <f t="shared" si="114"/>
        <v>4.1777499999999996</v>
      </c>
      <c r="BL243">
        <f t="shared" si="115"/>
        <v>-5.2749999999999631E-2</v>
      </c>
      <c r="BM243" s="43">
        <f t="shared" si="132"/>
        <v>45976</v>
      </c>
      <c r="BN243" s="43">
        <f t="shared" si="116"/>
        <v>46112</v>
      </c>
      <c r="BO243" s="45">
        <f t="shared" si="133"/>
        <v>1.076086956521739</v>
      </c>
      <c r="BP243" s="45">
        <f t="shared" si="134"/>
        <v>3.6075938058368076</v>
      </c>
      <c r="BQ243" s="47">
        <f t="shared" si="135"/>
        <v>100.15275221263573</v>
      </c>
      <c r="BR243" s="47">
        <f t="shared" si="136"/>
        <v>111.04578291880327</v>
      </c>
    </row>
    <row r="244" spans="6:70" x14ac:dyDescent="0.25">
      <c r="F244" s="2">
        <v>45889</v>
      </c>
      <c r="G244">
        <v>4.1686199999999998</v>
      </c>
      <c r="H244" s="43">
        <v>45897</v>
      </c>
      <c r="I244">
        <v>3.9085999999999999</v>
      </c>
      <c r="L244" s="2">
        <v>45887</v>
      </c>
      <c r="M244" t="str">
        <v>91282CNF</v>
      </c>
      <c r="N244">
        <v>0.95279999999999998</v>
      </c>
      <c r="O244">
        <v>4.0639399999999997</v>
      </c>
      <c r="P244">
        <v>0.90029999999999999</v>
      </c>
      <c r="Q244">
        <v>111.515625</v>
      </c>
      <c r="R244">
        <f>VLOOKUP(M244,工作表1!$A$3:$B$1000,2,FALSE)</f>
        <v>4.125</v>
      </c>
      <c r="S244" t="str">
        <f>VLOOKUP(M244,工作表1!$A$3:$C$1000,3,FALSE)</f>
        <v>2032/5/31</v>
      </c>
      <c r="T244">
        <f t="shared" si="106"/>
        <v>4.1777499999999996</v>
      </c>
      <c r="U244">
        <f t="shared" si="105"/>
        <v>-5.2749999999999631E-2</v>
      </c>
      <c r="V244" s="43">
        <f t="shared" si="117"/>
        <v>45991</v>
      </c>
      <c r="W244" s="43">
        <f t="shared" si="107"/>
        <v>45930</v>
      </c>
      <c r="X244" s="45">
        <f t="shared" si="118"/>
        <v>0.90163934426229508</v>
      </c>
      <c r="Y244" s="45">
        <f t="shared" si="119"/>
        <v>1.3762968785088705</v>
      </c>
      <c r="Z244" s="47">
        <f t="shared" si="120"/>
        <v>100.34641260013352</v>
      </c>
      <c r="AA244" s="47">
        <f t="shared" si="121"/>
        <v>111.42174136743481</v>
      </c>
      <c r="AB244" s="45">
        <f t="shared" si="122"/>
        <v>4.0648</v>
      </c>
      <c r="AC244" s="2" t="str">
        <f t="shared" si="108"/>
        <v>TY1</v>
      </c>
      <c r="AD244">
        <f t="shared" si="109"/>
        <v>111.515625</v>
      </c>
      <c r="AE244">
        <f t="shared" si="110"/>
        <v>111.515625</v>
      </c>
      <c r="AF244" s="49">
        <f t="shared" si="137"/>
        <v>0</v>
      </c>
      <c r="AG244" s="3">
        <f t="shared" si="123"/>
        <v>111.42174136743481</v>
      </c>
      <c r="AH244">
        <f t="shared" si="124"/>
        <v>111.26556967631814</v>
      </c>
      <c r="AI244" s="51">
        <f t="shared" si="125"/>
        <v>0.1561716911166684</v>
      </c>
      <c r="AJ244" s="52">
        <f t="shared" si="126"/>
        <v>0.1561716911166684</v>
      </c>
      <c r="AK244" s="2">
        <v>45887</v>
      </c>
      <c r="AL244" t="str">
        <v>91282CNR</v>
      </c>
      <c r="AM244">
        <v>3.6799999999999999E-2</v>
      </c>
      <c r="AN244">
        <v>4.1459999999999999</v>
      </c>
      <c r="AO244">
        <v>0.89370000000000005</v>
      </c>
      <c r="AP244">
        <v>111.515625</v>
      </c>
      <c r="AQ244">
        <f>VLOOKUP(AL244,工作表1!$F$3:$G$1000,2,FALSE)</f>
        <v>4</v>
      </c>
      <c r="AR244" t="str">
        <f>VLOOKUP(AL244,工作表1!$F$3:$H$1000,3,FALSE)</f>
        <v>2032/7/31</v>
      </c>
      <c r="AS244">
        <f t="shared" si="111"/>
        <v>4.1777499999999996</v>
      </c>
      <c r="AT244">
        <f t="shared" si="112"/>
        <v>-0.17774999999999963</v>
      </c>
      <c r="AU244" s="43">
        <f t="shared" si="127"/>
        <v>46053</v>
      </c>
      <c r="AV244" s="43">
        <f t="shared" si="113"/>
        <v>46022</v>
      </c>
      <c r="AW244" s="45">
        <f t="shared" si="128"/>
        <v>0.20652173913043478</v>
      </c>
      <c r="AX244" s="45">
        <f t="shared" si="129"/>
        <v>1.6750148898153663</v>
      </c>
      <c r="AY244" s="47">
        <f t="shared" si="130"/>
        <v>99.544661655494181</v>
      </c>
      <c r="AZ244" s="47">
        <f t="shared" si="131"/>
        <v>111.26556967631814</v>
      </c>
      <c r="BA244" s="43"/>
      <c r="BC244" s="2">
        <v>45884</v>
      </c>
      <c r="BD244" t="str">
        <v>91282CFV</v>
      </c>
      <c r="BE244">
        <v>-2.0356999999999998</v>
      </c>
      <c r="BF244">
        <v>4.1163699999999999</v>
      </c>
      <c r="BG244">
        <v>0.90029999999999999</v>
      </c>
      <c r="BH244">
        <v>111.453125</v>
      </c>
      <c r="BI244">
        <f>VLOOKUP(BD244,工作表1!$K$3:$L$1000,2,FALSE)</f>
        <v>4.125</v>
      </c>
      <c r="BJ244" t="str">
        <f>VLOOKUP(BD244,工作表1!$K$3:$M$1000,3,FALSE)</f>
        <v>2032/11/15</v>
      </c>
      <c r="BK244">
        <f t="shared" si="114"/>
        <v>4.1749400000000003</v>
      </c>
      <c r="BL244">
        <f t="shared" si="115"/>
        <v>-4.9940000000000317E-2</v>
      </c>
      <c r="BM244" s="43">
        <f t="shared" si="132"/>
        <v>45976</v>
      </c>
      <c r="BN244" s="43">
        <f t="shared" si="116"/>
        <v>46112</v>
      </c>
      <c r="BO244" s="45">
        <f t="shared" si="133"/>
        <v>1.0648777173913042</v>
      </c>
      <c r="BP244" s="45">
        <f t="shared" si="134"/>
        <v>3.6076859365693865</v>
      </c>
      <c r="BQ244" s="47">
        <f t="shared" si="135"/>
        <v>100.23163907588352</v>
      </c>
      <c r="BR244" s="47">
        <f t="shared" si="136"/>
        <v>111.13057124093334</v>
      </c>
    </row>
    <row r="245" spans="6:70" x14ac:dyDescent="0.25">
      <c r="F245" s="2">
        <v>45888</v>
      </c>
      <c r="G245">
        <v>4.1680900000000003</v>
      </c>
      <c r="H245" s="43">
        <v>45896</v>
      </c>
      <c r="I245">
        <v>3.9319999999999999</v>
      </c>
      <c r="L245" s="2">
        <v>45884</v>
      </c>
      <c r="M245" t="str">
        <v>91282CNF</v>
      </c>
      <c r="N245">
        <v>1.2773000000000001</v>
      </c>
      <c r="O245">
        <v>3.9955599999999998</v>
      </c>
      <c r="P245">
        <v>0.90029999999999999</v>
      </c>
      <c r="Q245">
        <v>111.59375</v>
      </c>
      <c r="R245">
        <f>VLOOKUP(M245,工作表1!$A$3:$B$1000,2,FALSE)</f>
        <v>4.125</v>
      </c>
      <c r="S245" t="str">
        <f>VLOOKUP(M245,工作表1!$A$3:$C$1000,3,FALSE)</f>
        <v>2032/5/31</v>
      </c>
      <c r="T245">
        <f t="shared" si="106"/>
        <v>4.1749400000000003</v>
      </c>
      <c r="U245">
        <f t="shared" si="105"/>
        <v>-4.9940000000000317E-2</v>
      </c>
      <c r="V245" s="43">
        <f t="shared" si="117"/>
        <v>45991</v>
      </c>
      <c r="W245" s="43">
        <f t="shared" si="107"/>
        <v>45930</v>
      </c>
      <c r="X245" s="45">
        <f t="shared" si="118"/>
        <v>0.89036885245901631</v>
      </c>
      <c r="Y245" s="45">
        <f t="shared" si="119"/>
        <v>1.3763277565686054</v>
      </c>
      <c r="Z245" s="47">
        <f t="shared" si="120"/>
        <v>100.42530635179574</v>
      </c>
      <c r="AA245" s="47">
        <f t="shared" si="121"/>
        <v>111.50811527162145</v>
      </c>
      <c r="AB245" s="45">
        <f t="shared" si="122"/>
        <v>4.0491000000000001</v>
      </c>
      <c r="AC245" s="2" t="str">
        <f t="shared" si="108"/>
        <v>TY1</v>
      </c>
      <c r="AD245">
        <f t="shared" si="109"/>
        <v>111.59375</v>
      </c>
      <c r="AE245">
        <f t="shared" si="110"/>
        <v>111.59375</v>
      </c>
      <c r="AF245" s="49">
        <f t="shared" si="137"/>
        <v>0</v>
      </c>
      <c r="AG245" s="3">
        <f t="shared" si="123"/>
        <v>111.50811527162145</v>
      </c>
      <c r="AH245">
        <f t="shared" si="124"/>
        <v>111.33331909435285</v>
      </c>
      <c r="AI245" s="51">
        <f t="shared" si="125"/>
        <v>0.17479617726860397</v>
      </c>
      <c r="AJ245" s="52">
        <f t="shared" si="126"/>
        <v>0.17479617726860397</v>
      </c>
      <c r="AK245" s="2">
        <v>45884</v>
      </c>
      <c r="AL245" t="str">
        <v>91282CNR</v>
      </c>
      <c r="AM245">
        <v>-0.17050000000000001</v>
      </c>
      <c r="AN245">
        <v>4.1617499999999996</v>
      </c>
      <c r="AO245">
        <v>0.89370000000000005</v>
      </c>
      <c r="AP245">
        <v>111.59375</v>
      </c>
      <c r="AQ245">
        <f>VLOOKUP(AL245,工作表1!$F$3:$G$1000,2,FALSE)</f>
        <v>4</v>
      </c>
      <c r="AR245" t="str">
        <f>VLOOKUP(AL245,工作表1!$F$3:$H$1000,3,FALSE)</f>
        <v>2032/7/31</v>
      </c>
      <c r="AS245">
        <f t="shared" si="111"/>
        <v>4.1749400000000003</v>
      </c>
      <c r="AT245">
        <f t="shared" si="112"/>
        <v>-0.17494000000000032</v>
      </c>
      <c r="AU245" s="43">
        <f t="shared" si="127"/>
        <v>46053</v>
      </c>
      <c r="AV245" s="43">
        <f t="shared" si="113"/>
        <v>46022</v>
      </c>
      <c r="AW245" s="45">
        <f t="shared" si="128"/>
        <v>0.19565217391304349</v>
      </c>
      <c r="AX245" s="45">
        <f t="shared" si="129"/>
        <v>1.6751042287075639</v>
      </c>
      <c r="AY245" s="47">
        <f t="shared" si="130"/>
        <v>99.607058747225892</v>
      </c>
      <c r="AZ245" s="47">
        <f t="shared" si="131"/>
        <v>111.33331909435285</v>
      </c>
      <c r="BA245" s="43"/>
      <c r="BC245" s="2">
        <v>45883</v>
      </c>
      <c r="BD245" t="str">
        <v>91282CFV</v>
      </c>
      <c r="BE245">
        <v>-1.913</v>
      </c>
      <c r="BF245">
        <v>4.0757300000000001</v>
      </c>
      <c r="BG245">
        <v>0.90029999999999999</v>
      </c>
      <c r="BH245">
        <v>111.65625</v>
      </c>
      <c r="BI245">
        <f>VLOOKUP(BD245,工作表1!$K$3:$L$1000,2,FALSE)</f>
        <v>4.125</v>
      </c>
      <c r="BJ245" t="str">
        <f>VLOOKUP(BD245,工作表1!$K$3:$M$1000,3,FALSE)</f>
        <v>2032/11/15</v>
      </c>
      <c r="BK245">
        <f t="shared" si="114"/>
        <v>4.1661000000000001</v>
      </c>
      <c r="BL245">
        <f t="shared" si="115"/>
        <v>-4.1100000000000136E-2</v>
      </c>
      <c r="BM245" s="43">
        <f t="shared" si="132"/>
        <v>45976</v>
      </c>
      <c r="BN245" s="43">
        <f t="shared" si="116"/>
        <v>46112</v>
      </c>
      <c r="BO245" s="45">
        <f t="shared" si="133"/>
        <v>1.03125</v>
      </c>
      <c r="BP245" s="45">
        <f t="shared" si="134"/>
        <v>3.6079623287671234</v>
      </c>
      <c r="BQ245" s="47">
        <f t="shared" si="135"/>
        <v>100.45811348189127</v>
      </c>
      <c r="BR245" s="47">
        <f t="shared" si="136"/>
        <v>111.37322953502658</v>
      </c>
    </row>
    <row r="246" spans="6:70" x14ac:dyDescent="0.25">
      <c r="F246" s="2">
        <v>45887</v>
      </c>
      <c r="G246">
        <v>4.1777499999999996</v>
      </c>
      <c r="H246" s="43">
        <v>45895</v>
      </c>
      <c r="I246">
        <v>3.9735999999999998</v>
      </c>
      <c r="L246" s="2">
        <v>45883</v>
      </c>
      <c r="M246" t="str">
        <v>91282CNF</v>
      </c>
      <c r="N246">
        <v>1.4683999999999999</v>
      </c>
      <c r="O246">
        <v>3.9543300000000001</v>
      </c>
      <c r="P246">
        <v>0.90029999999999999</v>
      </c>
      <c r="Q246">
        <v>111.796875</v>
      </c>
      <c r="R246">
        <f>VLOOKUP(M246,工作表1!$A$3:$B$1000,2,FALSE)</f>
        <v>4.125</v>
      </c>
      <c r="S246" t="str">
        <f>VLOOKUP(M246,工作表1!$A$3:$C$1000,3,FALSE)</f>
        <v>2032/5/31</v>
      </c>
      <c r="T246">
        <f t="shared" si="106"/>
        <v>4.1661000000000001</v>
      </c>
      <c r="U246">
        <f t="shared" si="105"/>
        <v>-4.1100000000000136E-2</v>
      </c>
      <c r="V246" s="43">
        <f t="shared" si="117"/>
        <v>45991</v>
      </c>
      <c r="W246" s="43">
        <f t="shared" si="107"/>
        <v>45930</v>
      </c>
      <c r="X246" s="45">
        <f t="shared" si="118"/>
        <v>0.85655737704918034</v>
      </c>
      <c r="Y246" s="45">
        <f t="shared" si="119"/>
        <v>1.3764203907478105</v>
      </c>
      <c r="Z246" s="47">
        <f t="shared" si="120"/>
        <v>100.63547890442672</v>
      </c>
      <c r="AA246" s="47">
        <f t="shared" si="121"/>
        <v>111.73763045534518</v>
      </c>
      <c r="AB246" s="45">
        <f t="shared" si="122"/>
        <v>4.0231000000000003</v>
      </c>
      <c r="AC246" s="2" t="str">
        <f t="shared" si="108"/>
        <v>TY1</v>
      </c>
      <c r="AD246">
        <f t="shared" si="109"/>
        <v>111.796875</v>
      </c>
      <c r="AE246">
        <f t="shared" si="110"/>
        <v>111.796875</v>
      </c>
      <c r="AF246" s="49">
        <f t="shared" si="137"/>
        <v>0</v>
      </c>
      <c r="AG246" s="3">
        <f t="shared" si="123"/>
        <v>111.73763045534518</v>
      </c>
      <c r="AH246">
        <f t="shared" si="124"/>
        <v>111.56247328775929</v>
      </c>
      <c r="AI246" s="51">
        <f t="shared" si="125"/>
        <v>0.17515716758589406</v>
      </c>
      <c r="AJ246" s="52">
        <f t="shared" si="126"/>
        <v>0.17515716758589406</v>
      </c>
      <c r="AK246" s="2">
        <v>45883</v>
      </c>
      <c r="AL246" t="str">
        <v>91282CNR</v>
      </c>
      <c r="AM246">
        <v>-0.16819999999999999</v>
      </c>
      <c r="AN246">
        <v>4.1344799999999999</v>
      </c>
      <c r="AO246">
        <v>0.89370000000000005</v>
      </c>
      <c r="AP246">
        <v>111.796875</v>
      </c>
      <c r="AQ246">
        <f>VLOOKUP(AL246,工作表1!$F$3:$G$1000,2,FALSE)</f>
        <v>4</v>
      </c>
      <c r="AR246" t="str">
        <f>VLOOKUP(AL246,工作表1!$F$3:$H$1000,3,FALSE)</f>
        <v>2032/7/31</v>
      </c>
      <c r="AS246">
        <f t="shared" si="111"/>
        <v>4.1661000000000001</v>
      </c>
      <c r="AT246">
        <f t="shared" si="112"/>
        <v>-0.16610000000000014</v>
      </c>
      <c r="AU246" s="43">
        <f t="shared" si="127"/>
        <v>46053</v>
      </c>
      <c r="AV246" s="43">
        <f t="shared" si="113"/>
        <v>46022</v>
      </c>
      <c r="AW246" s="45">
        <f t="shared" si="128"/>
        <v>0.16304347826086957</v>
      </c>
      <c r="AX246" s="45">
        <f t="shared" si="129"/>
        <v>1.6753722453841573</v>
      </c>
      <c r="AY246" s="47">
        <f t="shared" si="130"/>
        <v>99.817652993708847</v>
      </c>
      <c r="AZ246" s="47">
        <f t="shared" si="131"/>
        <v>111.56247328775929</v>
      </c>
      <c r="BA246" s="43"/>
      <c r="BC246" s="2">
        <v>45882</v>
      </c>
      <c r="BD246" t="str">
        <v>91282CFV</v>
      </c>
      <c r="BE246">
        <v>-3.1873</v>
      </c>
      <c r="BF246">
        <v>4.09924</v>
      </c>
      <c r="BG246">
        <v>0.90029999999999999</v>
      </c>
      <c r="BH246">
        <v>112.046875</v>
      </c>
      <c r="BI246">
        <f>VLOOKUP(BD246,工作表1!$K$3:$L$1000,2,FALSE)</f>
        <v>4.125</v>
      </c>
      <c r="BJ246" t="str">
        <f>VLOOKUP(BD246,工作表1!$K$3:$M$1000,3,FALSE)</f>
        <v>2032/11/15</v>
      </c>
      <c r="BK246">
        <f t="shared" si="114"/>
        <v>4.1497099999999998</v>
      </c>
      <c r="BL246">
        <f t="shared" si="115"/>
        <v>-2.4709999999999788E-2</v>
      </c>
      <c r="BM246" s="43">
        <f t="shared" si="132"/>
        <v>45976</v>
      </c>
      <c r="BN246" s="43">
        <f t="shared" si="116"/>
        <v>46112</v>
      </c>
      <c r="BO246" s="45">
        <f t="shared" si="133"/>
        <v>1.0200407608695652</v>
      </c>
      <c r="BP246" s="45">
        <f t="shared" si="134"/>
        <v>3.6080544594997024</v>
      </c>
      <c r="BQ246" s="47">
        <f t="shared" si="135"/>
        <v>100.78596538993602</v>
      </c>
      <c r="BR246" s="47">
        <f t="shared" si="136"/>
        <v>111.72488787001316</v>
      </c>
    </row>
    <row r="247" spans="6:70" x14ac:dyDescent="0.25">
      <c r="F247" s="2">
        <v>45884</v>
      </c>
      <c r="G247">
        <v>4.1749400000000003</v>
      </c>
      <c r="H247" s="43">
        <v>45894</v>
      </c>
      <c r="I247">
        <v>4.0022000000000002</v>
      </c>
      <c r="L247" s="2">
        <v>45882</v>
      </c>
      <c r="M247" t="str">
        <v>91282CNF</v>
      </c>
      <c r="N247">
        <v>0.74229999999999996</v>
      </c>
      <c r="O247">
        <v>4.13246</v>
      </c>
      <c r="P247">
        <v>0.90029999999999999</v>
      </c>
      <c r="Q247">
        <v>112.171875</v>
      </c>
      <c r="R247">
        <f>VLOOKUP(M247,工作表1!$A$3:$B$1000,2,FALSE)</f>
        <v>4.125</v>
      </c>
      <c r="S247" t="str">
        <f>VLOOKUP(M247,工作表1!$A$3:$C$1000,3,FALSE)</f>
        <v>2032/5/31</v>
      </c>
      <c r="T247">
        <f t="shared" si="106"/>
        <v>4.1497099999999998</v>
      </c>
      <c r="U247">
        <f t="shared" si="105"/>
        <v>-2.4709999999999788E-2</v>
      </c>
      <c r="V247" s="43">
        <f t="shared" si="117"/>
        <v>45991</v>
      </c>
      <c r="W247" s="43">
        <f t="shared" si="107"/>
        <v>45930</v>
      </c>
      <c r="X247" s="45">
        <f t="shared" si="118"/>
        <v>0.84528688524590168</v>
      </c>
      <c r="Y247" s="45">
        <f t="shared" si="119"/>
        <v>1.3764512688075454</v>
      </c>
      <c r="Z247" s="47">
        <f t="shared" si="120"/>
        <v>100.94694886868331</v>
      </c>
      <c r="AA247" s="47">
        <f t="shared" si="121"/>
        <v>112.08029635644019</v>
      </c>
      <c r="AB247" s="45">
        <f t="shared" si="122"/>
        <v>3.9687000000000001</v>
      </c>
      <c r="AC247" s="2" t="str">
        <f t="shared" si="108"/>
        <v>TY1</v>
      </c>
      <c r="AD247">
        <f t="shared" si="109"/>
        <v>112.171875</v>
      </c>
      <c r="AE247">
        <f t="shared" si="110"/>
        <v>112.1875</v>
      </c>
      <c r="AF247" s="49">
        <f t="shared" si="137"/>
        <v>-1.5625E-2</v>
      </c>
      <c r="AG247" s="3">
        <f t="shared" si="123"/>
        <v>112.08029635644019</v>
      </c>
      <c r="AH247">
        <f t="shared" si="124"/>
        <v>111.92140172562841</v>
      </c>
      <c r="AI247" s="51">
        <f t="shared" si="125"/>
        <v>0.15889463081177269</v>
      </c>
      <c r="AJ247" s="52">
        <f t="shared" si="126"/>
        <v>0.17451963081177269</v>
      </c>
      <c r="AK247" s="2">
        <v>45882</v>
      </c>
      <c r="AL247" t="str">
        <v>91282CNR</v>
      </c>
      <c r="AM247">
        <v>-0.93410000000000004</v>
      </c>
      <c r="AN247">
        <v>4.1739699999999997</v>
      </c>
      <c r="AO247">
        <v>0.89370000000000005</v>
      </c>
      <c r="AP247">
        <v>112.1875</v>
      </c>
      <c r="AQ247">
        <f>VLOOKUP(AL247,工作表1!$F$3:$G$1000,2,FALSE)</f>
        <v>4</v>
      </c>
      <c r="AR247" t="str">
        <f>VLOOKUP(AL247,工作表1!$F$3:$H$1000,3,FALSE)</f>
        <v>2032/7/31</v>
      </c>
      <c r="AS247">
        <f t="shared" si="111"/>
        <v>4.1497099999999998</v>
      </c>
      <c r="AT247">
        <f t="shared" si="112"/>
        <v>-0.14970999999999979</v>
      </c>
      <c r="AU247" s="43">
        <f t="shared" si="127"/>
        <v>46053</v>
      </c>
      <c r="AV247" s="43">
        <f t="shared" si="113"/>
        <v>46022</v>
      </c>
      <c r="AW247" s="45">
        <f t="shared" si="128"/>
        <v>0.15217391304347827</v>
      </c>
      <c r="AX247" s="45">
        <f t="shared" si="129"/>
        <v>1.6754615842763549</v>
      </c>
      <c r="AY247" s="47">
        <f t="shared" si="130"/>
        <v>100.14558374768879</v>
      </c>
      <c r="AZ247" s="47">
        <f t="shared" si="131"/>
        <v>111.92140172562841</v>
      </c>
      <c r="BA247" s="43"/>
      <c r="BC247" s="2">
        <v>45881</v>
      </c>
      <c r="BD247" t="str">
        <v>91282CFV</v>
      </c>
      <c r="BE247">
        <v>-2.9518</v>
      </c>
      <c r="BF247">
        <v>4.1227200000000002</v>
      </c>
      <c r="BG247">
        <v>0.90029999999999999</v>
      </c>
      <c r="BH247">
        <v>111.671875</v>
      </c>
      <c r="BI247">
        <f>VLOOKUP(BD247,工作表1!$K$3:$L$1000,2,FALSE)</f>
        <v>4.125</v>
      </c>
      <c r="BJ247" t="str">
        <f>VLOOKUP(BD247,工作表1!$K$3:$M$1000,3,FALSE)</f>
        <v>2032/11/15</v>
      </c>
      <c r="BK247">
        <f t="shared" si="114"/>
        <v>4.1763599999999999</v>
      </c>
      <c r="BL247">
        <f t="shared" si="115"/>
        <v>-5.135999999999985E-2</v>
      </c>
      <c r="BM247" s="43">
        <f t="shared" si="132"/>
        <v>45976</v>
      </c>
      <c r="BN247" s="43">
        <f t="shared" si="116"/>
        <v>46112</v>
      </c>
      <c r="BO247" s="45">
        <f t="shared" si="133"/>
        <v>1.0088315217391304</v>
      </c>
      <c r="BP247" s="45">
        <f t="shared" si="134"/>
        <v>3.6081465902322809</v>
      </c>
      <c r="BQ247" s="47">
        <f t="shared" si="135"/>
        <v>100.44209109044225</v>
      </c>
      <c r="BR247" s="47">
        <f t="shared" si="136"/>
        <v>111.36087422308673</v>
      </c>
    </row>
    <row r="248" spans="6:70" x14ac:dyDescent="0.25">
      <c r="F248" s="2">
        <v>45883</v>
      </c>
      <c r="G248">
        <v>4.1661000000000001</v>
      </c>
      <c r="H248" s="43">
        <v>45891</v>
      </c>
      <c r="I248">
        <v>3.9735999999999998</v>
      </c>
      <c r="L248" s="2">
        <v>45881</v>
      </c>
      <c r="M248" t="str">
        <v>91282CNF</v>
      </c>
      <c r="N248">
        <v>0.61760000000000004</v>
      </c>
      <c r="O248">
        <v>4.1770500000000004</v>
      </c>
      <c r="P248">
        <v>0.90029999999999999</v>
      </c>
      <c r="Q248">
        <v>111.8125</v>
      </c>
      <c r="R248">
        <f>VLOOKUP(M248,工作表1!$A$3:$B$1000,2,FALSE)</f>
        <v>4.125</v>
      </c>
      <c r="S248" t="str">
        <f>VLOOKUP(M248,工作表1!$A$3:$C$1000,3,FALSE)</f>
        <v>2032/5/31</v>
      </c>
      <c r="T248">
        <f t="shared" si="106"/>
        <v>4.1763599999999999</v>
      </c>
      <c r="U248">
        <f t="shared" si="105"/>
        <v>-5.135999999999985E-2</v>
      </c>
      <c r="V248" s="43">
        <f t="shared" si="117"/>
        <v>45991</v>
      </c>
      <c r="W248" s="43">
        <f t="shared" si="107"/>
        <v>45930</v>
      </c>
      <c r="X248" s="45">
        <f t="shared" si="118"/>
        <v>0.83401639344262302</v>
      </c>
      <c r="Y248" s="45">
        <f t="shared" si="119"/>
        <v>1.3764821468672805</v>
      </c>
      <c r="Z248" s="47">
        <f t="shared" si="120"/>
        <v>100.61868587839055</v>
      </c>
      <c r="AA248" s="47">
        <f t="shared" si="121"/>
        <v>111.7186577552157</v>
      </c>
      <c r="AB248" s="45">
        <f t="shared" si="122"/>
        <v>4.0282999999999998</v>
      </c>
      <c r="AC248" s="2" t="str">
        <f t="shared" si="108"/>
        <v>TY1</v>
      </c>
      <c r="AD248">
        <f t="shared" si="109"/>
        <v>111.8125</v>
      </c>
      <c r="AE248">
        <f t="shared" si="110"/>
        <v>111.8125</v>
      </c>
      <c r="AF248" s="49">
        <f t="shared" si="137"/>
        <v>0</v>
      </c>
      <c r="AG248" s="3">
        <f t="shared" si="123"/>
        <v>111.7186577552157</v>
      </c>
      <c r="AH248">
        <f t="shared" si="124"/>
        <v>111.54736119412364</v>
      </c>
      <c r="AI248" s="51">
        <f t="shared" si="125"/>
        <v>0.17129656109206337</v>
      </c>
      <c r="AJ248" s="52">
        <f t="shared" si="126"/>
        <v>0.17129656109206337</v>
      </c>
      <c r="AK248" s="2">
        <v>45881</v>
      </c>
      <c r="AL248" t="str">
        <v>91282CNR</v>
      </c>
      <c r="AM248">
        <v>-0.98550000000000004</v>
      </c>
      <c r="AN248">
        <v>4.2089800000000004</v>
      </c>
      <c r="AO248">
        <v>0.89370000000000005</v>
      </c>
      <c r="AP248">
        <v>111.8125</v>
      </c>
      <c r="AQ248">
        <f>VLOOKUP(AL248,工作表1!$F$3:$G$1000,2,FALSE)</f>
        <v>4</v>
      </c>
      <c r="AR248" t="str">
        <f>VLOOKUP(AL248,工作表1!$F$3:$H$1000,3,FALSE)</f>
        <v>2032/7/31</v>
      </c>
      <c r="AS248">
        <f t="shared" si="111"/>
        <v>4.1763599999999999</v>
      </c>
      <c r="AT248">
        <f t="shared" si="112"/>
        <v>-0.17635999999999985</v>
      </c>
      <c r="AU248" s="43">
        <f t="shared" si="127"/>
        <v>46053</v>
      </c>
      <c r="AV248" s="43">
        <f t="shared" si="113"/>
        <v>46022</v>
      </c>
      <c r="AW248" s="45">
        <f t="shared" si="128"/>
        <v>0.14130434782608695</v>
      </c>
      <c r="AX248" s="45">
        <f t="shared" si="129"/>
        <v>1.6755509231685526</v>
      </c>
      <c r="AY248" s="47">
        <f t="shared" si="130"/>
        <v>99.801813411517074</v>
      </c>
      <c r="AZ248" s="47">
        <f t="shared" si="131"/>
        <v>111.54736119412364</v>
      </c>
      <c r="BA248" s="43"/>
      <c r="BC248" s="2">
        <v>45880</v>
      </c>
      <c r="BD248" t="str">
        <v>91282CFV</v>
      </c>
      <c r="BE248">
        <v>-1.9987999999999999</v>
      </c>
      <c r="BF248">
        <v>4.1072300000000004</v>
      </c>
      <c r="BG248">
        <v>0.90029999999999999</v>
      </c>
      <c r="BH248">
        <v>111.75</v>
      </c>
      <c r="BI248">
        <f>VLOOKUP(BD248,工作表1!$K$3:$L$1000,2,FALSE)</f>
        <v>4.125</v>
      </c>
      <c r="BJ248" t="str">
        <f>VLOOKUP(BD248,工作表1!$K$3:$M$1000,3,FALSE)</f>
        <v>2032/11/15</v>
      </c>
      <c r="BK248">
        <f t="shared" si="114"/>
        <v>4.1953800000000001</v>
      </c>
      <c r="BL248">
        <f t="shared" si="115"/>
        <v>-7.0380000000000109E-2</v>
      </c>
      <c r="BM248" s="43">
        <f t="shared" si="132"/>
        <v>45976</v>
      </c>
      <c r="BN248" s="43">
        <f t="shared" si="116"/>
        <v>46112</v>
      </c>
      <c r="BO248" s="45">
        <f t="shared" si="133"/>
        <v>0.99762228260869557</v>
      </c>
      <c r="BP248" s="45">
        <f t="shared" si="134"/>
        <v>3.6082387209648594</v>
      </c>
      <c r="BQ248" s="47">
        <f t="shared" si="135"/>
        <v>100.49793544129147</v>
      </c>
      <c r="BR248" s="47">
        <f t="shared" si="136"/>
        <v>111.43557077190826</v>
      </c>
    </row>
    <row r="249" spans="6:70" x14ac:dyDescent="0.25">
      <c r="F249" s="2">
        <v>45882</v>
      </c>
      <c r="G249">
        <v>4.1497099999999998</v>
      </c>
      <c r="H249" s="43">
        <v>45890</v>
      </c>
      <c r="I249">
        <v>4.0648</v>
      </c>
      <c r="L249" s="2">
        <v>45880</v>
      </c>
      <c r="M249" t="str">
        <v>91282CNF</v>
      </c>
      <c r="N249">
        <v>0.4199</v>
      </c>
      <c r="O249">
        <v>4.2279999999999998</v>
      </c>
      <c r="P249">
        <v>0.90029999999999999</v>
      </c>
      <c r="Q249">
        <v>111.890625</v>
      </c>
      <c r="R249">
        <f>VLOOKUP(M249,工作表1!$A$3:$B$1000,2,FALSE)</f>
        <v>4.125</v>
      </c>
      <c r="S249" t="str">
        <f>VLOOKUP(M249,工作表1!$A$3:$C$1000,3,FALSE)</f>
        <v>2032/5/31</v>
      </c>
      <c r="T249">
        <f t="shared" si="106"/>
        <v>4.1953800000000001</v>
      </c>
      <c r="U249">
        <f t="shared" si="105"/>
        <v>-7.0380000000000109E-2</v>
      </c>
      <c r="V249" s="43">
        <f t="shared" si="117"/>
        <v>45991</v>
      </c>
      <c r="W249" s="43">
        <f t="shared" si="107"/>
        <v>45930</v>
      </c>
      <c r="X249" s="45">
        <f t="shared" si="118"/>
        <v>0.82274590163934425</v>
      </c>
      <c r="Y249" s="45">
        <f t="shared" si="119"/>
        <v>1.3765130249270157</v>
      </c>
      <c r="Z249" s="47">
        <f t="shared" si="120"/>
        <v>100.65722906880772</v>
      </c>
      <c r="AA249" s="47">
        <f t="shared" si="121"/>
        <v>111.76345668424524</v>
      </c>
      <c r="AB249" s="45">
        <f t="shared" si="122"/>
        <v>4.0335000000000001</v>
      </c>
      <c r="AC249" s="2" t="str">
        <f t="shared" si="108"/>
        <v>TY1</v>
      </c>
      <c r="AD249">
        <f t="shared" si="109"/>
        <v>111.890625</v>
      </c>
      <c r="AE249">
        <f t="shared" si="110"/>
        <v>111.890625</v>
      </c>
      <c r="AF249" s="49">
        <f t="shared" si="137"/>
        <v>0</v>
      </c>
      <c r="AG249" s="3">
        <f t="shared" si="123"/>
        <v>111.76345668424524</v>
      </c>
      <c r="AH249">
        <f t="shared" si="124"/>
        <v>111.61688474324741</v>
      </c>
      <c r="AI249" s="51">
        <f t="shared" si="125"/>
        <v>0.14657194099783055</v>
      </c>
      <c r="AJ249" s="52">
        <f t="shared" si="126"/>
        <v>0.14657194099783055</v>
      </c>
      <c r="AK249" s="2">
        <v>45880</v>
      </c>
      <c r="AL249" t="str">
        <v>91282CNR</v>
      </c>
      <c r="AM249">
        <v>-0.41560000000000002</v>
      </c>
      <c r="AN249">
        <v>4.1828700000000003</v>
      </c>
      <c r="AO249">
        <v>0.89370000000000005</v>
      </c>
      <c r="AP249">
        <v>111.890625</v>
      </c>
      <c r="AQ249">
        <f>VLOOKUP(AL249,工作表1!$F$3:$G$1000,2,FALSE)</f>
        <v>4</v>
      </c>
      <c r="AR249" t="str">
        <f>VLOOKUP(AL249,工作表1!$F$3:$H$1000,3,FALSE)</f>
        <v>2032/7/31</v>
      </c>
      <c r="AS249">
        <f t="shared" si="111"/>
        <v>4.1953800000000001</v>
      </c>
      <c r="AT249">
        <f t="shared" si="112"/>
        <v>-0.19538000000000011</v>
      </c>
      <c r="AU249" s="43">
        <f t="shared" si="127"/>
        <v>46053</v>
      </c>
      <c r="AV249" s="43">
        <f t="shared" si="113"/>
        <v>46022</v>
      </c>
      <c r="AW249" s="45">
        <f t="shared" si="128"/>
        <v>0.13043478260869565</v>
      </c>
      <c r="AX249" s="45">
        <f t="shared" si="129"/>
        <v>1.6756402620607505</v>
      </c>
      <c r="AY249" s="47">
        <f t="shared" si="130"/>
        <v>99.857296655314187</v>
      </c>
      <c r="AZ249" s="47">
        <f t="shared" si="131"/>
        <v>111.61688474324741</v>
      </c>
      <c r="BA249" s="43"/>
      <c r="BC249" s="2">
        <v>45877</v>
      </c>
      <c r="BD249" t="str">
        <v>91282CFV</v>
      </c>
      <c r="BE249">
        <v>-2.8969</v>
      </c>
      <c r="BF249">
        <v>4.14107</v>
      </c>
      <c r="BG249">
        <v>0.90029999999999999</v>
      </c>
      <c r="BH249">
        <v>111.703125</v>
      </c>
      <c r="BI249">
        <f>VLOOKUP(BD249,工作表1!$K$3:$L$1000,2,FALSE)</f>
        <v>4.125</v>
      </c>
      <c r="BJ249" t="str">
        <f>VLOOKUP(BD249,工作表1!$K$3:$M$1000,3,FALSE)</f>
        <v>2032/11/15</v>
      </c>
      <c r="BK249">
        <f t="shared" si="114"/>
        <v>4.1937499999999996</v>
      </c>
      <c r="BL249">
        <f t="shared" si="115"/>
        <v>-6.8749999999999645E-2</v>
      </c>
      <c r="BM249" s="43">
        <f t="shared" si="132"/>
        <v>45976</v>
      </c>
      <c r="BN249" s="43">
        <f t="shared" si="116"/>
        <v>46112</v>
      </c>
      <c r="BO249" s="45">
        <f t="shared" si="133"/>
        <v>0.98641304347826086</v>
      </c>
      <c r="BP249" s="45">
        <f t="shared" si="134"/>
        <v>3.6083308516974393</v>
      </c>
      <c r="BQ249" s="47">
        <f t="shared" si="135"/>
        <v>100.43495393147484</v>
      </c>
      <c r="BR249" s="47">
        <f t="shared" si="136"/>
        <v>111.36361845726542</v>
      </c>
    </row>
    <row r="250" spans="6:70" x14ac:dyDescent="0.25">
      <c r="F250" s="2">
        <v>45881</v>
      </c>
      <c r="G250">
        <v>4.1763599999999999</v>
      </c>
      <c r="H250" s="43">
        <v>45889</v>
      </c>
      <c r="I250">
        <v>4.0205000000000002</v>
      </c>
      <c r="L250" s="2">
        <v>45877</v>
      </c>
      <c r="M250" t="str">
        <v>91282CNF</v>
      </c>
      <c r="N250">
        <v>0.70920000000000005</v>
      </c>
      <c r="O250">
        <v>4.1591300000000002</v>
      </c>
      <c r="P250">
        <v>0.90029999999999999</v>
      </c>
      <c r="Q250">
        <v>111.828125</v>
      </c>
      <c r="R250">
        <f>VLOOKUP(M250,工作表1!$A$3:$B$1000,2,FALSE)</f>
        <v>4.125</v>
      </c>
      <c r="S250" t="str">
        <f>VLOOKUP(M250,工作表1!$A$3:$C$1000,3,FALSE)</f>
        <v>2032/5/31</v>
      </c>
      <c r="T250">
        <f t="shared" si="106"/>
        <v>4.1937499999999996</v>
      </c>
      <c r="U250">
        <f t="shared" si="105"/>
        <v>-6.8749999999999645E-2</v>
      </c>
      <c r="V250" s="43">
        <f t="shared" si="117"/>
        <v>45991</v>
      </c>
      <c r="W250" s="43">
        <f t="shared" si="107"/>
        <v>45930</v>
      </c>
      <c r="X250" s="45">
        <f t="shared" si="118"/>
        <v>0.81147540983606559</v>
      </c>
      <c r="Y250" s="45">
        <f t="shared" si="119"/>
        <v>1.3765439029867506</v>
      </c>
      <c r="Z250" s="47">
        <f t="shared" si="120"/>
        <v>100.61118439007032</v>
      </c>
      <c r="AA250" s="47">
        <f t="shared" si="121"/>
        <v>111.7112321121713</v>
      </c>
      <c r="AB250" s="45">
        <f t="shared" si="122"/>
        <v>4.0282999999999998</v>
      </c>
      <c r="AC250" s="2" t="str">
        <f t="shared" si="108"/>
        <v>TY1</v>
      </c>
      <c r="AD250">
        <f t="shared" si="109"/>
        <v>111.828125</v>
      </c>
      <c r="AE250">
        <f t="shared" si="110"/>
        <v>111.84375</v>
      </c>
      <c r="AF250" s="49">
        <f t="shared" si="137"/>
        <v>-1.5625E-2</v>
      </c>
      <c r="AG250" s="3">
        <f t="shared" si="123"/>
        <v>111.7112321121713</v>
      </c>
      <c r="AH250">
        <f t="shared" si="124"/>
        <v>111.56285103921535</v>
      </c>
      <c r="AI250" s="51">
        <f t="shared" si="125"/>
        <v>0.14838107295595648</v>
      </c>
      <c r="AJ250" s="52">
        <f t="shared" si="126"/>
        <v>0.16400607295595648</v>
      </c>
      <c r="AK250" s="2">
        <v>45877</v>
      </c>
      <c r="AL250" t="str">
        <v>91282CNR</v>
      </c>
      <c r="AM250">
        <v>-0.65920000000000001</v>
      </c>
      <c r="AN250">
        <v>4.1960199999999999</v>
      </c>
      <c r="AO250">
        <v>0.89370000000000005</v>
      </c>
      <c r="AP250">
        <v>111.84375</v>
      </c>
      <c r="AQ250">
        <f>VLOOKUP(AL250,工作表1!$F$3:$G$1000,2,FALSE)</f>
        <v>4</v>
      </c>
      <c r="AR250" t="str">
        <f>VLOOKUP(AL250,工作表1!$F$3:$H$1000,3,FALSE)</f>
        <v>2032/7/31</v>
      </c>
      <c r="AS250">
        <f t="shared" si="111"/>
        <v>4.1937499999999996</v>
      </c>
      <c r="AT250">
        <f t="shared" si="112"/>
        <v>-0.19374999999999964</v>
      </c>
      <c r="AU250" s="43">
        <f t="shared" si="127"/>
        <v>46053</v>
      </c>
      <c r="AV250" s="43">
        <f t="shared" si="113"/>
        <v>46022</v>
      </c>
      <c r="AW250" s="45">
        <f t="shared" si="128"/>
        <v>0.11956521739130435</v>
      </c>
      <c r="AX250" s="45">
        <f t="shared" si="129"/>
        <v>1.6757296009529483</v>
      </c>
      <c r="AY250" s="47">
        <f t="shared" si="130"/>
        <v>99.810396393077042</v>
      </c>
      <c r="AZ250" s="47">
        <f t="shared" si="131"/>
        <v>111.56285103921535</v>
      </c>
      <c r="BA250" s="43"/>
      <c r="BC250" s="2">
        <v>45876</v>
      </c>
      <c r="BD250" t="str">
        <v>91282CFV</v>
      </c>
      <c r="BE250">
        <v>-2.3266</v>
      </c>
      <c r="BF250">
        <v>4.0890199999999997</v>
      </c>
      <c r="BG250">
        <v>0.90029999999999999</v>
      </c>
      <c r="BH250">
        <v>111.96875</v>
      </c>
      <c r="BI250">
        <f>VLOOKUP(BD250,工作表1!$K$3:$L$1000,2,FALSE)</f>
        <v>4.125</v>
      </c>
      <c r="BJ250" t="str">
        <f>VLOOKUP(BD250,工作表1!$K$3:$M$1000,3,FALSE)</f>
        <v>2032/11/15</v>
      </c>
      <c r="BK250">
        <f t="shared" si="114"/>
        <v>4.1867999999999999</v>
      </c>
      <c r="BL250">
        <f t="shared" si="115"/>
        <v>-6.1799999999999855E-2</v>
      </c>
      <c r="BM250" s="43">
        <f t="shared" si="132"/>
        <v>45976</v>
      </c>
      <c r="BN250" s="43">
        <f t="shared" si="116"/>
        <v>46112</v>
      </c>
      <c r="BO250" s="45">
        <f t="shared" si="133"/>
        <v>0.95278532608695654</v>
      </c>
      <c r="BP250" s="45">
        <f t="shared" si="134"/>
        <v>3.6086072438951757</v>
      </c>
      <c r="BQ250" s="47">
        <f t="shared" si="135"/>
        <v>100.72420581165312</v>
      </c>
      <c r="BR250" s="47">
        <f t="shared" si="136"/>
        <v>111.67735981842701</v>
      </c>
    </row>
    <row r="251" spans="6:70" x14ac:dyDescent="0.25">
      <c r="F251" s="2">
        <v>45880</v>
      </c>
      <c r="G251">
        <v>4.1953800000000001</v>
      </c>
      <c r="H251" s="43">
        <v>45888</v>
      </c>
      <c r="I251">
        <v>4.0387000000000004</v>
      </c>
      <c r="L251" s="2">
        <v>45876</v>
      </c>
      <c r="M251" t="str">
        <v>91282CNF</v>
      </c>
      <c r="N251">
        <v>1.1268</v>
      </c>
      <c r="O251">
        <v>4.0686600000000004</v>
      </c>
      <c r="P251">
        <v>0.90029999999999999</v>
      </c>
      <c r="Q251">
        <v>112.09375</v>
      </c>
      <c r="R251">
        <f>VLOOKUP(M251,工作表1!$A$3:$B$1000,2,FALSE)</f>
        <v>4.125</v>
      </c>
      <c r="S251" t="str">
        <f>VLOOKUP(M251,工作表1!$A$3:$C$1000,3,FALSE)</f>
        <v>2032/5/31</v>
      </c>
      <c r="T251">
        <f t="shared" si="106"/>
        <v>4.1867999999999999</v>
      </c>
      <c r="U251">
        <f t="shared" si="105"/>
        <v>-6.1799999999999855E-2</v>
      </c>
      <c r="V251" s="43">
        <f t="shared" si="117"/>
        <v>45991</v>
      </c>
      <c r="W251" s="43">
        <f t="shared" si="107"/>
        <v>45930</v>
      </c>
      <c r="X251" s="45">
        <f t="shared" si="118"/>
        <v>0.7776639344262295</v>
      </c>
      <c r="Y251" s="45">
        <f t="shared" si="119"/>
        <v>1.3766365371659555</v>
      </c>
      <c r="Z251" s="47">
        <f t="shared" si="120"/>
        <v>100.88503951590327</v>
      </c>
      <c r="AA251" s="47">
        <f t="shared" si="121"/>
        <v>112.01177438054802</v>
      </c>
      <c r="AB251" s="45">
        <f t="shared" si="122"/>
        <v>3.9895</v>
      </c>
      <c r="AC251" s="2" t="str">
        <f t="shared" si="108"/>
        <v>TY1</v>
      </c>
      <c r="AD251">
        <f t="shared" si="109"/>
        <v>112.09375</v>
      </c>
      <c r="AE251">
        <f t="shared" si="110"/>
        <v>112.109375</v>
      </c>
      <c r="AF251" s="49">
        <f t="shared" si="137"/>
        <v>-1.5625E-2</v>
      </c>
      <c r="AG251" s="3">
        <f t="shared" si="123"/>
        <v>112.01177438054802</v>
      </c>
      <c r="AH251">
        <f t="shared" si="124"/>
        <v>111.86312756228605</v>
      </c>
      <c r="AI251" s="51">
        <f t="shared" si="125"/>
        <v>0.14864681826196602</v>
      </c>
      <c r="AJ251" s="52">
        <f t="shared" si="126"/>
        <v>0.16427181826196602</v>
      </c>
      <c r="AK251" s="2">
        <v>45876</v>
      </c>
      <c r="AL251" t="str">
        <v>91282CNR</v>
      </c>
      <c r="AM251">
        <v>-0.29599999999999999</v>
      </c>
      <c r="AN251">
        <v>4.1497700000000002</v>
      </c>
      <c r="AO251">
        <v>0.89370000000000005</v>
      </c>
      <c r="AP251">
        <v>112.109375</v>
      </c>
      <c r="AQ251">
        <f>VLOOKUP(AL251,工作表1!$F$3:$G$1000,2,FALSE)</f>
        <v>4</v>
      </c>
      <c r="AR251" t="str">
        <f>VLOOKUP(AL251,工作表1!$F$3:$H$1000,3,FALSE)</f>
        <v>2032/7/31</v>
      </c>
      <c r="AS251">
        <f t="shared" si="111"/>
        <v>4.1867999999999999</v>
      </c>
      <c r="AT251">
        <f t="shared" si="112"/>
        <v>-0.18679999999999986</v>
      </c>
      <c r="AU251" s="43">
        <f t="shared" si="127"/>
        <v>46053</v>
      </c>
      <c r="AV251" s="43">
        <f t="shared" si="113"/>
        <v>46022</v>
      </c>
      <c r="AW251" s="45">
        <f t="shared" si="128"/>
        <v>8.6956521739130432E-2</v>
      </c>
      <c r="AX251" s="45">
        <f t="shared" si="129"/>
        <v>1.6759976176295412</v>
      </c>
      <c r="AY251" s="47">
        <f t="shared" si="130"/>
        <v>100.08380655446985</v>
      </c>
      <c r="AZ251" s="47">
        <f t="shared" si="131"/>
        <v>111.86312756228605</v>
      </c>
      <c r="BA251" s="43"/>
      <c r="BC251" s="2">
        <v>45875</v>
      </c>
      <c r="BD251" t="str">
        <v>91282CFV</v>
      </c>
      <c r="BE251">
        <v>-2.1951000000000001</v>
      </c>
      <c r="BF251">
        <v>4.0863199999999997</v>
      </c>
      <c r="BG251">
        <v>0.90029999999999999</v>
      </c>
      <c r="BH251">
        <v>112.109375</v>
      </c>
      <c r="BI251">
        <f>VLOOKUP(BD251,工作表1!$K$3:$L$1000,2,FALSE)</f>
        <v>4.125</v>
      </c>
      <c r="BJ251" t="str">
        <f>VLOOKUP(BD251,工作表1!$K$3:$M$1000,3,FALSE)</f>
        <v>2032/11/15</v>
      </c>
      <c r="BK251">
        <f t="shared" si="114"/>
        <v>4.19651</v>
      </c>
      <c r="BL251">
        <f t="shared" si="115"/>
        <v>-7.1509999999999962E-2</v>
      </c>
      <c r="BM251" s="43">
        <f t="shared" si="132"/>
        <v>45976</v>
      </c>
      <c r="BN251" s="43">
        <f t="shared" si="116"/>
        <v>46112</v>
      </c>
      <c r="BO251" s="45">
        <f t="shared" si="133"/>
        <v>0.94157608695652173</v>
      </c>
      <c r="BP251" s="45">
        <f t="shared" si="134"/>
        <v>3.6086993746277543</v>
      </c>
      <c r="BQ251" s="47">
        <f t="shared" si="135"/>
        <v>100.84930128545417</v>
      </c>
      <c r="BR251" s="47">
        <f t="shared" si="136"/>
        <v>111.82252295327127</v>
      </c>
    </row>
    <row r="252" spans="6:70" x14ac:dyDescent="0.25">
      <c r="F252" s="2">
        <v>45877</v>
      </c>
      <c r="G252">
        <v>4.1937499999999996</v>
      </c>
      <c r="H252" s="43">
        <v>45887</v>
      </c>
      <c r="I252">
        <v>4.0648</v>
      </c>
      <c r="L252" s="2">
        <v>45875</v>
      </c>
      <c r="M252" t="str">
        <v>91282CNF</v>
      </c>
      <c r="N252">
        <v>1.1561999999999999</v>
      </c>
      <c r="O252">
        <v>4.0732100000000004</v>
      </c>
      <c r="P252">
        <v>0.90029999999999999</v>
      </c>
      <c r="Q252">
        <v>112.234375</v>
      </c>
      <c r="R252">
        <f>VLOOKUP(M252,工作表1!$A$3:$B$1000,2,FALSE)</f>
        <v>4.125</v>
      </c>
      <c r="S252" t="str">
        <f>VLOOKUP(M252,工作表1!$A$3:$C$1000,3,FALSE)</f>
        <v>2032/5/31</v>
      </c>
      <c r="T252">
        <f t="shared" si="106"/>
        <v>4.19651</v>
      </c>
      <c r="U252">
        <f t="shared" si="105"/>
        <v>-7.1509999999999962E-2</v>
      </c>
      <c r="V252" s="43">
        <f t="shared" si="117"/>
        <v>45991</v>
      </c>
      <c r="W252" s="43">
        <f t="shared" si="107"/>
        <v>45930</v>
      </c>
      <c r="X252" s="45">
        <f t="shared" si="118"/>
        <v>0.76639344262295084</v>
      </c>
      <c r="Y252" s="45">
        <f t="shared" si="119"/>
        <v>1.3766674152256906</v>
      </c>
      <c r="Z252" s="47">
        <f t="shared" si="120"/>
        <v>101.01001582599623</v>
      </c>
      <c r="AA252" s="47">
        <f t="shared" si="121"/>
        <v>112.15135259019786</v>
      </c>
      <c r="AB252" s="45">
        <f t="shared" si="122"/>
        <v>3.9792000000000001</v>
      </c>
      <c r="AC252" s="2" t="str">
        <f t="shared" si="108"/>
        <v>TY1</v>
      </c>
      <c r="AD252">
        <f t="shared" si="109"/>
        <v>112.234375</v>
      </c>
      <c r="AE252">
        <f t="shared" si="110"/>
        <v>112.25</v>
      </c>
      <c r="AF252" s="49">
        <f t="shared" si="137"/>
        <v>-1.5625E-2</v>
      </c>
      <c r="AG252" s="3">
        <f t="shared" si="123"/>
        <v>112.15135259019786</v>
      </c>
      <c r="AH252">
        <f t="shared" si="124"/>
        <v>111.98888973610663</v>
      </c>
      <c r="AI252" s="51">
        <f t="shared" si="125"/>
        <v>0.16246285409123118</v>
      </c>
      <c r="AJ252" s="52">
        <f t="shared" si="126"/>
        <v>0.17808785409123118</v>
      </c>
      <c r="AK252" s="2">
        <v>45875</v>
      </c>
      <c r="AL252" t="str">
        <v>91282CNR</v>
      </c>
      <c r="AM252">
        <v>-0.6794</v>
      </c>
      <c r="AN252">
        <v>4.1841799999999996</v>
      </c>
      <c r="AO252">
        <v>0.89370000000000005</v>
      </c>
      <c r="AP252">
        <v>112.25</v>
      </c>
      <c r="AQ252">
        <f>VLOOKUP(AL252,工作表1!$F$3:$G$1000,2,FALSE)</f>
        <v>4</v>
      </c>
      <c r="AR252" t="str">
        <f>VLOOKUP(AL252,工作表1!$F$3:$H$1000,3,FALSE)</f>
        <v>2032/7/31</v>
      </c>
      <c r="AS252">
        <f t="shared" si="111"/>
        <v>4.19651</v>
      </c>
      <c r="AT252">
        <f t="shared" si="112"/>
        <v>-0.19650999999999996</v>
      </c>
      <c r="AU252" s="43">
        <f t="shared" si="127"/>
        <v>46053</v>
      </c>
      <c r="AV252" s="43">
        <f t="shared" si="113"/>
        <v>46022</v>
      </c>
      <c r="AW252" s="45">
        <f t="shared" si="128"/>
        <v>7.6086956521739135E-2</v>
      </c>
      <c r="AX252" s="45">
        <f t="shared" si="129"/>
        <v>1.6760869565217393</v>
      </c>
      <c r="AY252" s="47">
        <f t="shared" si="130"/>
        <v>100.19303281271405</v>
      </c>
      <c r="AZ252" s="47">
        <f t="shared" si="131"/>
        <v>111.98888973610663</v>
      </c>
      <c r="BA252" s="43"/>
      <c r="BC252" s="2">
        <v>45874</v>
      </c>
      <c r="BD252" t="str">
        <v>91282CFV</v>
      </c>
      <c r="BE252">
        <v>-1.9910000000000001</v>
      </c>
      <c r="BF252">
        <v>4.0955199999999996</v>
      </c>
      <c r="BG252">
        <v>0.90029999999999999</v>
      </c>
      <c r="BH252">
        <v>112.1875</v>
      </c>
      <c r="BI252">
        <f>VLOOKUP(BD252,工作表1!$K$3:$L$1000,2,FALSE)</f>
        <v>4.125</v>
      </c>
      <c r="BJ252" t="str">
        <f>VLOOKUP(BD252,工作表1!$K$3:$M$1000,3,FALSE)</f>
        <v>2032/11/15</v>
      </c>
      <c r="BK252">
        <f t="shared" si="114"/>
        <v>4.2103000000000002</v>
      </c>
      <c r="BL252">
        <f t="shared" si="115"/>
        <v>-8.5300000000000153E-2</v>
      </c>
      <c r="BM252" s="43">
        <f t="shared" si="132"/>
        <v>45976</v>
      </c>
      <c r="BN252" s="43">
        <f t="shared" si="116"/>
        <v>46112</v>
      </c>
      <c r="BO252" s="45">
        <f t="shared" si="133"/>
        <v>0.93036684782608692</v>
      </c>
      <c r="BP252" s="45">
        <f t="shared" si="134"/>
        <v>3.6087915053603337</v>
      </c>
      <c r="BQ252" s="47">
        <f t="shared" si="135"/>
        <v>100.91177343944942</v>
      </c>
      <c r="BR252" s="47">
        <f t="shared" si="136"/>
        <v>111.90117117601807</v>
      </c>
    </row>
    <row r="253" spans="6:70" x14ac:dyDescent="0.25">
      <c r="F253" s="2">
        <v>45876</v>
      </c>
      <c r="G253">
        <v>4.1867999999999999</v>
      </c>
      <c r="H253" s="43">
        <v>45884</v>
      </c>
      <c r="I253">
        <v>4.0491000000000001</v>
      </c>
      <c r="L253" s="2">
        <v>45874</v>
      </c>
      <c r="M253" t="str">
        <v>91282CNF</v>
      </c>
      <c r="N253">
        <v>0.90349999999999997</v>
      </c>
      <c r="O253">
        <v>4.1305699999999996</v>
      </c>
      <c r="P253">
        <v>0.90029999999999999</v>
      </c>
      <c r="Q253">
        <v>112.296875</v>
      </c>
      <c r="R253">
        <f>VLOOKUP(M253,工作表1!$A$3:$B$1000,2,FALSE)</f>
        <v>4.125</v>
      </c>
      <c r="S253" t="str">
        <f>VLOOKUP(M253,工作表1!$A$3:$C$1000,3,FALSE)</f>
        <v>2032/5/31</v>
      </c>
      <c r="T253">
        <f t="shared" si="106"/>
        <v>4.2103000000000002</v>
      </c>
      <c r="U253">
        <f t="shared" si="105"/>
        <v>-8.5300000000000153E-2</v>
      </c>
      <c r="V253" s="43">
        <f t="shared" si="117"/>
        <v>45991</v>
      </c>
      <c r="W253" s="43">
        <f t="shared" si="107"/>
        <v>45930</v>
      </c>
      <c r="X253" s="45">
        <f t="shared" si="118"/>
        <v>0.75512295081967218</v>
      </c>
      <c r="Y253" s="45">
        <f t="shared" si="119"/>
        <v>1.3766982932854255</v>
      </c>
      <c r="Z253" s="47">
        <f t="shared" si="120"/>
        <v>101.05659621961389</v>
      </c>
      <c r="AA253" s="47">
        <f t="shared" si="121"/>
        <v>112.20460553193978</v>
      </c>
      <c r="AB253" s="45">
        <f t="shared" si="122"/>
        <v>3.9714999999999998</v>
      </c>
      <c r="AC253" s="2" t="str">
        <f t="shared" si="108"/>
        <v>TY1</v>
      </c>
      <c r="AD253">
        <f t="shared" si="109"/>
        <v>112.296875</v>
      </c>
      <c r="AE253">
        <f t="shared" si="110"/>
        <v>112.328125</v>
      </c>
      <c r="AF253" s="49">
        <f t="shared" si="137"/>
        <v>-3.125E-2</v>
      </c>
      <c r="AG253" s="3">
        <f t="shared" si="123"/>
        <v>112.20460553193978</v>
      </c>
      <c r="AH253">
        <f t="shared" si="124"/>
        <v>112.06429358774719</v>
      </c>
      <c r="AI253" s="51">
        <f t="shared" si="125"/>
        <v>0.14031194419258952</v>
      </c>
      <c r="AJ253" s="52">
        <f t="shared" si="126"/>
        <v>0.17156194419258952</v>
      </c>
      <c r="AK253" s="2">
        <v>45874</v>
      </c>
      <c r="AL253" t="str">
        <v>91282CNR</v>
      </c>
      <c r="AM253">
        <v>-0.71379999999999999</v>
      </c>
      <c r="AN253">
        <v>4.1979800000000003</v>
      </c>
      <c r="AO253">
        <v>0.89370000000000005</v>
      </c>
      <c r="AP253">
        <v>112.328125</v>
      </c>
      <c r="AQ253">
        <f>VLOOKUP(AL253,工作表1!$F$3:$G$1000,2,FALSE)</f>
        <v>4</v>
      </c>
      <c r="AR253" t="str">
        <f>VLOOKUP(AL253,工作表1!$F$3:$H$1000,3,FALSE)</f>
        <v>2032/7/31</v>
      </c>
      <c r="AS253">
        <f t="shared" si="111"/>
        <v>4.2103000000000002</v>
      </c>
      <c r="AT253">
        <f t="shared" si="112"/>
        <v>-0.21030000000000015</v>
      </c>
      <c r="AU253" s="43">
        <f t="shared" si="127"/>
        <v>46053</v>
      </c>
      <c r="AV253" s="43">
        <f t="shared" si="113"/>
        <v>46022</v>
      </c>
      <c r="AW253" s="45">
        <f t="shared" si="128"/>
        <v>6.5217391304347824E-2</v>
      </c>
      <c r="AX253" s="45">
        <f t="shared" si="129"/>
        <v>1.676176295413937</v>
      </c>
      <c r="AY253" s="47">
        <f t="shared" si="130"/>
        <v>100.25553389398154</v>
      </c>
      <c r="AZ253" s="47">
        <f t="shared" si="131"/>
        <v>112.06429358774719</v>
      </c>
      <c r="BA253" s="43"/>
      <c r="BC253" s="2">
        <v>45873</v>
      </c>
      <c r="BD253" t="str">
        <v>91282CFV</v>
      </c>
      <c r="BE253">
        <v>-3.1408999999999998</v>
      </c>
      <c r="BF253">
        <v>4.1287200000000004</v>
      </c>
      <c r="BG253">
        <v>0.90029999999999999</v>
      </c>
      <c r="BH253">
        <v>112.265625</v>
      </c>
      <c r="BI253">
        <f>VLOOKUP(BD253,工作表1!$K$3:$L$1000,2,FALSE)</f>
        <v>4.125</v>
      </c>
      <c r="BJ253" t="str">
        <f>VLOOKUP(BD253,工作表1!$K$3:$M$1000,3,FALSE)</f>
        <v>2032/11/15</v>
      </c>
      <c r="BK253">
        <f t="shared" si="114"/>
        <v>4.2040499999999996</v>
      </c>
      <c r="BL253">
        <f t="shared" si="115"/>
        <v>-7.9049999999999621E-2</v>
      </c>
      <c r="BM253" s="43">
        <f t="shared" si="132"/>
        <v>45976</v>
      </c>
      <c r="BN253" s="43">
        <f t="shared" si="116"/>
        <v>46112</v>
      </c>
      <c r="BO253" s="45">
        <f t="shared" si="133"/>
        <v>0.91915760869565211</v>
      </c>
      <c r="BP253" s="45">
        <f t="shared" si="134"/>
        <v>3.6088836360929122</v>
      </c>
      <c r="BQ253" s="47">
        <f t="shared" si="135"/>
        <v>100.93557432985453</v>
      </c>
      <c r="BR253" s="47">
        <f t="shared" si="136"/>
        <v>111.92223490565621</v>
      </c>
    </row>
    <row r="254" spans="6:70" x14ac:dyDescent="0.25">
      <c r="F254" s="2">
        <v>45875</v>
      </c>
      <c r="G254">
        <v>4.19651</v>
      </c>
      <c r="H254" s="43">
        <v>45883</v>
      </c>
      <c r="I254">
        <v>4.0231000000000003</v>
      </c>
      <c r="L254" s="2">
        <v>45873</v>
      </c>
      <c r="M254" t="str">
        <v>91282CNF</v>
      </c>
      <c r="N254">
        <v>0.66390000000000005</v>
      </c>
      <c r="O254">
        <v>4.1753299999999998</v>
      </c>
      <c r="P254">
        <v>0.90029999999999999</v>
      </c>
      <c r="Q254">
        <v>112.375</v>
      </c>
      <c r="R254">
        <f>VLOOKUP(M254,工作表1!$A$3:$B$1000,2,FALSE)</f>
        <v>4.125</v>
      </c>
      <c r="S254" t="str">
        <f>VLOOKUP(M254,工作表1!$A$3:$C$1000,3,FALSE)</f>
        <v>2032/5/31</v>
      </c>
      <c r="T254">
        <f t="shared" si="106"/>
        <v>4.2040499999999996</v>
      </c>
      <c r="U254">
        <f t="shared" si="105"/>
        <v>-7.9049999999999621E-2</v>
      </c>
      <c r="V254" s="43">
        <f t="shared" si="117"/>
        <v>45991</v>
      </c>
      <c r="W254" s="43">
        <f t="shared" si="107"/>
        <v>45930</v>
      </c>
      <c r="X254" s="45">
        <f t="shared" si="118"/>
        <v>0.74385245901639352</v>
      </c>
      <c r="Y254" s="45">
        <f t="shared" si="119"/>
        <v>1.3767291713451608</v>
      </c>
      <c r="Z254" s="47">
        <f t="shared" si="120"/>
        <v>101.09540172371743</v>
      </c>
      <c r="AA254" s="47">
        <f t="shared" si="121"/>
        <v>112.24584513175526</v>
      </c>
      <c r="AB254" s="45">
        <f t="shared" si="122"/>
        <v>3.9405999999999999</v>
      </c>
      <c r="AC254" s="2" t="str">
        <f t="shared" si="108"/>
        <v>TY1</v>
      </c>
      <c r="AD254">
        <f t="shared" si="109"/>
        <v>112.375</v>
      </c>
      <c r="AE254">
        <f t="shared" si="110"/>
        <v>112.40625</v>
      </c>
      <c r="AF254" s="49">
        <f t="shared" si="137"/>
        <v>-3.125E-2</v>
      </c>
      <c r="AG254" s="3">
        <f t="shared" si="123"/>
        <v>112.24584513175526</v>
      </c>
      <c r="AH254">
        <f t="shared" si="124"/>
        <v>112.12268837956563</v>
      </c>
      <c r="AI254" s="51">
        <f t="shared" si="125"/>
        <v>0.12315675218962951</v>
      </c>
      <c r="AJ254" s="52">
        <f t="shared" si="126"/>
        <v>0.15440675218962951</v>
      </c>
      <c r="AK254" s="2">
        <v>45873</v>
      </c>
      <c r="AL254" t="str">
        <v>91282CNR</v>
      </c>
      <c r="AM254">
        <v>-0.58479999999999999</v>
      </c>
      <c r="AN254">
        <v>4.1730400000000003</v>
      </c>
      <c r="AO254">
        <v>0.89370000000000005</v>
      </c>
      <c r="AP254">
        <v>112.40625</v>
      </c>
      <c r="AQ254">
        <f>VLOOKUP(AL254,工作表1!$F$3:$G$1000,2,FALSE)</f>
        <v>4</v>
      </c>
      <c r="AR254" t="str">
        <f>VLOOKUP(AL254,工作表1!$F$3:$H$1000,3,FALSE)</f>
        <v>2032/7/31</v>
      </c>
      <c r="AS254">
        <f t="shared" si="111"/>
        <v>4.2040499999999996</v>
      </c>
      <c r="AT254">
        <f t="shared" si="112"/>
        <v>-0.20404999999999962</v>
      </c>
      <c r="AU254" s="43">
        <f t="shared" si="127"/>
        <v>46053</v>
      </c>
      <c r="AV254" s="43">
        <f t="shared" si="113"/>
        <v>46022</v>
      </c>
      <c r="AW254" s="45">
        <f t="shared" si="128"/>
        <v>5.434782608695652E-2</v>
      </c>
      <c r="AX254" s="45">
        <f t="shared" si="129"/>
        <v>1.6762656343061346</v>
      </c>
      <c r="AY254" s="47">
        <f t="shared" si="130"/>
        <v>100.31099603404155</v>
      </c>
      <c r="AZ254" s="47">
        <f t="shared" si="131"/>
        <v>112.12268837956563</v>
      </c>
      <c r="BA254" s="43"/>
      <c r="BC254" s="2">
        <v>45870</v>
      </c>
      <c r="BD254" t="str">
        <v>91282CFV</v>
      </c>
      <c r="BE254">
        <v>-3.2907000000000002</v>
      </c>
      <c r="BF254">
        <v>4.1399999999999997</v>
      </c>
      <c r="BG254">
        <v>0.90029999999999999</v>
      </c>
      <c r="BH254">
        <v>112.078125</v>
      </c>
      <c r="BI254">
        <f>VLOOKUP(BD254,工作表1!$K$3:$L$1000,2,FALSE)</f>
        <v>4.125</v>
      </c>
      <c r="BJ254" t="str">
        <f>VLOOKUP(BD254,工作表1!$K$3:$M$1000,3,FALSE)</f>
        <v>2032/11/15</v>
      </c>
      <c r="BK254">
        <f t="shared" si="114"/>
        <v>4.2161999999999997</v>
      </c>
      <c r="BL254">
        <f t="shared" si="115"/>
        <v>-9.1199999999999726E-2</v>
      </c>
      <c r="BM254" s="43">
        <f t="shared" si="132"/>
        <v>45976</v>
      </c>
      <c r="BN254" s="43">
        <f t="shared" si="116"/>
        <v>46112</v>
      </c>
      <c r="BO254" s="45">
        <f t="shared" si="133"/>
        <v>0.90794836956521741</v>
      </c>
      <c r="BP254" s="45">
        <f t="shared" si="134"/>
        <v>3.6089757668254911</v>
      </c>
      <c r="BQ254" s="47">
        <f t="shared" si="135"/>
        <v>100.76374778570134</v>
      </c>
      <c r="BR254" s="47">
        <f t="shared" si="136"/>
        <v>111.73953699892321</v>
      </c>
    </row>
    <row r="255" spans="6:70" x14ac:dyDescent="0.25">
      <c r="F255" s="2">
        <v>45874</v>
      </c>
      <c r="G255">
        <v>4.2103000000000002</v>
      </c>
      <c r="H255" s="43">
        <v>45882</v>
      </c>
      <c r="I255">
        <v>3.9687000000000001</v>
      </c>
      <c r="L255" s="2">
        <v>45870</v>
      </c>
      <c r="M255" t="str">
        <v>91282CNF</v>
      </c>
      <c r="N255">
        <v>0.6109</v>
      </c>
      <c r="O255">
        <v>4.1879</v>
      </c>
      <c r="P255">
        <v>0.90029999999999999</v>
      </c>
      <c r="Q255">
        <v>112.203125</v>
      </c>
      <c r="R255">
        <f>VLOOKUP(M255,工作表1!$A$3:$B$1000,2,FALSE)</f>
        <v>4.125</v>
      </c>
      <c r="S255" t="str">
        <f>VLOOKUP(M255,工作表1!$A$3:$C$1000,3,FALSE)</f>
        <v>2032/5/31</v>
      </c>
      <c r="T255">
        <f t="shared" si="106"/>
        <v>4.2161999999999997</v>
      </c>
      <c r="U255">
        <f t="shared" si="105"/>
        <v>-9.1199999999999726E-2</v>
      </c>
      <c r="V255" s="43">
        <f t="shared" si="117"/>
        <v>45991</v>
      </c>
      <c r="W255" s="43">
        <f t="shared" si="107"/>
        <v>45930</v>
      </c>
      <c r="X255" s="45">
        <f t="shared" si="118"/>
        <v>0.73258196721311475</v>
      </c>
      <c r="Y255" s="45">
        <f t="shared" si="119"/>
        <v>1.3767600494048957</v>
      </c>
      <c r="Z255" s="47">
        <f t="shared" si="120"/>
        <v>100.93917209003077</v>
      </c>
      <c r="AA255" s="47">
        <f t="shared" si="121"/>
        <v>112.07364862507393</v>
      </c>
      <c r="AB255" s="45">
        <f t="shared" si="122"/>
        <v>3.9611999999999998</v>
      </c>
      <c r="AC255" s="2" t="str">
        <f t="shared" si="108"/>
        <v>TY1</v>
      </c>
      <c r="AD255">
        <f t="shared" si="109"/>
        <v>112.203125</v>
      </c>
      <c r="AE255">
        <f t="shared" si="110"/>
        <v>112.21875</v>
      </c>
      <c r="AF255" s="49">
        <f t="shared" si="137"/>
        <v>-1.5625E-2</v>
      </c>
      <c r="AG255" s="3">
        <f t="shared" si="123"/>
        <v>112.07364862507393</v>
      </c>
      <c r="AH255">
        <f t="shared" si="124"/>
        <v>111.93516956718891</v>
      </c>
      <c r="AI255" s="51">
        <f t="shared" si="125"/>
        <v>0.13847905788502146</v>
      </c>
      <c r="AJ255" s="52">
        <f t="shared" si="126"/>
        <v>0.15410405788502146</v>
      </c>
      <c r="AK255" s="2">
        <v>45870</v>
      </c>
      <c r="AL255" t="str">
        <v>91282CNR</v>
      </c>
      <c r="AM255">
        <v>-0.75270000000000004</v>
      </c>
      <c r="AN255">
        <v>4.1892199999999997</v>
      </c>
      <c r="AO255">
        <v>0.89370000000000005</v>
      </c>
      <c r="AP255">
        <v>112.21875</v>
      </c>
      <c r="AQ255">
        <f>VLOOKUP(AL255,工作表1!$F$3:$G$1000,2,FALSE)</f>
        <v>4</v>
      </c>
      <c r="AR255" t="str">
        <f>VLOOKUP(AL255,工作表1!$F$3:$H$1000,3,FALSE)</f>
        <v>2032/7/31</v>
      </c>
      <c r="AS255">
        <f t="shared" si="111"/>
        <v>4.2161999999999997</v>
      </c>
      <c r="AT255">
        <f t="shared" si="112"/>
        <v>-0.21619999999999973</v>
      </c>
      <c r="AU255" s="43">
        <f t="shared" si="127"/>
        <v>46053</v>
      </c>
      <c r="AV255" s="43">
        <f t="shared" si="113"/>
        <v>46022</v>
      </c>
      <c r="AW255" s="45">
        <f t="shared" si="128"/>
        <v>4.3478260869565216E-2</v>
      </c>
      <c r="AX255" s="45">
        <f t="shared" si="129"/>
        <v>1.6763549731983323</v>
      </c>
      <c r="AY255" s="47">
        <f t="shared" si="130"/>
        <v>100.13910435269902</v>
      </c>
      <c r="AZ255" s="47">
        <f t="shared" si="131"/>
        <v>111.93516956718891</v>
      </c>
      <c r="BA255" s="43"/>
      <c r="BC255" s="2">
        <v>45869</v>
      </c>
      <c r="BD255" t="str">
        <v>91282CFV</v>
      </c>
      <c r="BE255">
        <v>0.39560000000000001</v>
      </c>
      <c r="BF255">
        <v>4.1676700000000002</v>
      </c>
      <c r="BG255">
        <v>0.90029999999999999</v>
      </c>
      <c r="BH255">
        <v>110.921875</v>
      </c>
      <c r="BI255">
        <f>VLOOKUP(BD255,工作表1!$K$3:$L$1000,2,FALSE)</f>
        <v>4.125</v>
      </c>
      <c r="BJ255" t="str">
        <f>VLOOKUP(BD255,工作表1!$K$3:$M$1000,3,FALSE)</f>
        <v>2032/11/15</v>
      </c>
      <c r="BK255">
        <f t="shared" si="114"/>
        <v>4.2941500000000001</v>
      </c>
      <c r="BL255">
        <f t="shared" si="115"/>
        <v>-0.16915000000000013</v>
      </c>
      <c r="BM255" s="43">
        <f t="shared" si="132"/>
        <v>45976</v>
      </c>
      <c r="BN255" s="43">
        <f t="shared" si="116"/>
        <v>46112</v>
      </c>
      <c r="BO255" s="45">
        <f t="shared" si="133"/>
        <v>0.87432065217391308</v>
      </c>
      <c r="BP255" s="45">
        <f t="shared" si="134"/>
        <v>3.6092521590232285</v>
      </c>
      <c r="BQ255" s="47">
        <f t="shared" si="135"/>
        <v>99.755354678449763</v>
      </c>
      <c r="BR255" s="47">
        <f t="shared" si="136"/>
        <v>110.67538057454804</v>
      </c>
    </row>
    <row r="256" spans="6:70" x14ac:dyDescent="0.25">
      <c r="F256" s="2">
        <v>45873</v>
      </c>
      <c r="G256">
        <v>4.2040499999999996</v>
      </c>
      <c r="H256" s="43">
        <v>45881</v>
      </c>
      <c r="I256">
        <v>4.0282999999999998</v>
      </c>
      <c r="L256" s="2">
        <v>45869</v>
      </c>
      <c r="M256" t="str">
        <v>91282CNF</v>
      </c>
      <c r="N256">
        <v>0.98160000000000003</v>
      </c>
      <c r="O256">
        <v>4.15456</v>
      </c>
      <c r="P256">
        <v>0.90029999999999999</v>
      </c>
      <c r="Q256">
        <v>111.0625</v>
      </c>
      <c r="R256">
        <f>VLOOKUP(M256,工作表1!$A$3:$B$1000,2,FALSE)</f>
        <v>4.125</v>
      </c>
      <c r="S256" t="str">
        <f>VLOOKUP(M256,工作表1!$A$3:$C$1000,3,FALSE)</f>
        <v>2032/5/31</v>
      </c>
      <c r="T256">
        <f t="shared" si="106"/>
        <v>4.2941500000000001</v>
      </c>
      <c r="U256">
        <f t="shared" si="105"/>
        <v>-0.16915000000000013</v>
      </c>
      <c r="V256" s="43">
        <f t="shared" si="117"/>
        <v>45991</v>
      </c>
      <c r="W256" s="43">
        <f t="shared" si="107"/>
        <v>45930</v>
      </c>
      <c r="X256" s="45">
        <f t="shared" si="118"/>
        <v>0.69877049180327866</v>
      </c>
      <c r="Y256" s="45">
        <f t="shared" si="119"/>
        <v>1.3768526835841004</v>
      </c>
      <c r="Z256" s="47">
        <f t="shared" si="120"/>
        <v>99.947519135113907</v>
      </c>
      <c r="AA256" s="47">
        <f t="shared" si="121"/>
        <v>110.98431403428663</v>
      </c>
      <c r="AB256" s="45">
        <f t="shared" si="122"/>
        <v>4.1558000000000002</v>
      </c>
      <c r="AC256" s="2" t="str">
        <f t="shared" si="108"/>
        <v>TY1</v>
      </c>
      <c r="AD256">
        <f t="shared" si="109"/>
        <v>111.0625</v>
      </c>
      <c r="AE256">
        <f t="shared" si="110"/>
        <v>111.0625</v>
      </c>
      <c r="AF256" s="49">
        <f t="shared" si="137"/>
        <v>0</v>
      </c>
      <c r="AG256" s="3">
        <f t="shared" si="123"/>
        <v>110.98431403428663</v>
      </c>
      <c r="AH256">
        <f t="shared" si="124"/>
        <v>110.85950535555803</v>
      </c>
      <c r="AI256" s="51">
        <f t="shared" si="125"/>
        <v>0.12480867872859847</v>
      </c>
      <c r="AJ256" s="52">
        <f t="shared" si="126"/>
        <v>0.12480867872859847</v>
      </c>
      <c r="AK256" s="2">
        <v>45869</v>
      </c>
      <c r="AL256" t="str">
        <v>91282CNR</v>
      </c>
      <c r="AM256">
        <v>1.1189</v>
      </c>
      <c r="AN256">
        <v>4.1854699999999996</v>
      </c>
      <c r="AO256">
        <v>0.89370000000000005</v>
      </c>
      <c r="AP256">
        <v>111.0625</v>
      </c>
      <c r="AQ256">
        <f>VLOOKUP(AL256,工作表1!$F$3:$G$1000,2,FALSE)</f>
        <v>4</v>
      </c>
      <c r="AR256" t="str">
        <f>VLOOKUP(AL256,工作表1!$F$3:$H$1000,3,FALSE)</f>
        <v>2032/7/31</v>
      </c>
      <c r="AS256">
        <f t="shared" si="111"/>
        <v>4.2941500000000001</v>
      </c>
      <c r="AT256">
        <f t="shared" si="112"/>
        <v>-0.29415000000000013</v>
      </c>
      <c r="AU256" s="43">
        <f t="shared" si="127"/>
        <v>46053</v>
      </c>
      <c r="AV256" s="43">
        <f t="shared" si="113"/>
        <v>46022</v>
      </c>
      <c r="AW256" s="45">
        <f t="shared" si="128"/>
        <v>1.0869565217391304E-2</v>
      </c>
      <c r="AX256" s="45">
        <f t="shared" si="129"/>
        <v>1.6766229898749256</v>
      </c>
      <c r="AY256" s="47">
        <f t="shared" si="130"/>
        <v>99.146937668377888</v>
      </c>
      <c r="AZ256" s="47">
        <f t="shared" si="131"/>
        <v>110.85950535555803</v>
      </c>
      <c r="BA256" s="43"/>
      <c r="BC256" s="2">
        <v>45868</v>
      </c>
      <c r="BD256" t="str">
        <v>91282CFV</v>
      </c>
      <c r="BE256">
        <v>0.82040000000000002</v>
      </c>
      <c r="BF256">
        <v>4.1374599999999999</v>
      </c>
      <c r="BG256">
        <v>0.90029999999999999</v>
      </c>
      <c r="BH256">
        <v>110.828125</v>
      </c>
      <c r="BI256">
        <f>VLOOKUP(BD256,工作表1!$K$3:$L$1000,2,FALSE)</f>
        <v>4.125</v>
      </c>
      <c r="BJ256" t="str">
        <f>VLOOKUP(BD256,工作表1!$K$3:$M$1000,3,FALSE)</f>
        <v>2032/11/15</v>
      </c>
      <c r="BK256">
        <f t="shared" si="114"/>
        <v>4.2904</v>
      </c>
      <c r="BL256">
        <f t="shared" si="115"/>
        <v>-0.16539999999999999</v>
      </c>
      <c r="BM256" s="43">
        <f t="shared" si="132"/>
        <v>45976</v>
      </c>
      <c r="BN256" s="43">
        <f t="shared" si="116"/>
        <v>46112</v>
      </c>
      <c r="BO256" s="45">
        <f t="shared" si="133"/>
        <v>0.86311141304347827</v>
      </c>
      <c r="BP256" s="45">
        <f t="shared" si="134"/>
        <v>3.609344289755807</v>
      </c>
      <c r="BQ256" s="47">
        <f t="shared" si="135"/>
        <v>99.693353641527665</v>
      </c>
      <c r="BR256" s="47">
        <f t="shared" si="136"/>
        <v>110.60317726407057</v>
      </c>
    </row>
    <row r="257" spans="6:70" x14ac:dyDescent="0.25">
      <c r="F257" s="2">
        <v>45870</v>
      </c>
      <c r="G257">
        <v>4.2161999999999997</v>
      </c>
      <c r="H257" s="43">
        <v>45880</v>
      </c>
      <c r="I257">
        <v>4.0335000000000001</v>
      </c>
      <c r="L257" s="2">
        <v>45868</v>
      </c>
      <c r="M257" t="str">
        <v>91282CNF</v>
      </c>
      <c r="N257">
        <v>1.3315999999999999</v>
      </c>
      <c r="O257">
        <v>4.0998200000000002</v>
      </c>
      <c r="P257">
        <v>0.90029999999999999</v>
      </c>
      <c r="Q257">
        <v>111</v>
      </c>
      <c r="R257">
        <f>VLOOKUP(M257,工作表1!$A$3:$B$1000,2,FALSE)</f>
        <v>4.125</v>
      </c>
      <c r="S257" t="str">
        <f>VLOOKUP(M257,工作表1!$A$3:$C$1000,3,FALSE)</f>
        <v>2032/5/31</v>
      </c>
      <c r="T257">
        <f t="shared" si="106"/>
        <v>4.2904</v>
      </c>
      <c r="U257">
        <f t="shared" si="105"/>
        <v>-0.16539999999999999</v>
      </c>
      <c r="V257" s="43">
        <f t="shared" si="117"/>
        <v>45991</v>
      </c>
      <c r="W257" s="43">
        <f t="shared" si="107"/>
        <v>45930</v>
      </c>
      <c r="X257" s="45">
        <f t="shared" si="118"/>
        <v>0.6875</v>
      </c>
      <c r="Y257" s="45">
        <f t="shared" si="119"/>
        <v>1.3768835616438357</v>
      </c>
      <c r="Z257" s="47">
        <f t="shared" si="120"/>
        <v>99.900992811099428</v>
      </c>
      <c r="AA257" s="47">
        <f t="shared" si="121"/>
        <v>110.9314048993517</v>
      </c>
      <c r="AB257" s="45">
        <f t="shared" si="122"/>
        <v>4.1478999999999999</v>
      </c>
      <c r="AC257" s="2" t="str">
        <f t="shared" si="108"/>
        <v>TY1</v>
      </c>
      <c r="AD257">
        <f t="shared" si="109"/>
        <v>111</v>
      </c>
      <c r="AE257">
        <f t="shared" si="110"/>
        <v>110.96875</v>
      </c>
      <c r="AF257" s="49">
        <f t="shared" si="137"/>
        <v>3.125E-2</v>
      </c>
      <c r="AG257" s="3">
        <f t="shared" si="123"/>
        <v>110.9314048993517</v>
      </c>
      <c r="AH257">
        <f t="shared" si="124"/>
        <v>110.78767359078742</v>
      </c>
      <c r="AI257" s="51">
        <f t="shared" si="125"/>
        <v>0.14373130856428418</v>
      </c>
      <c r="AJ257" s="52">
        <f t="shared" si="126"/>
        <v>0.11248130856428418</v>
      </c>
      <c r="AK257" s="2">
        <v>45868</v>
      </c>
      <c r="AL257" t="str">
        <v>91282CNR</v>
      </c>
      <c r="AM257">
        <v>1.7242</v>
      </c>
      <c r="AN257">
        <v>4.1364599999999996</v>
      </c>
      <c r="AO257">
        <v>0.89370000000000005</v>
      </c>
      <c r="AP257">
        <v>110.96875</v>
      </c>
      <c r="AQ257">
        <f>VLOOKUP(AL257,工作表1!$F$3:$G$1000,2,FALSE)</f>
        <v>4</v>
      </c>
      <c r="AR257" t="str">
        <f>VLOOKUP(AL257,工作表1!$F$3:$H$1000,3,FALSE)</f>
        <v>2032/7/31</v>
      </c>
      <c r="AS257">
        <f t="shared" si="111"/>
        <v>4.2904</v>
      </c>
      <c r="AT257">
        <f t="shared" si="112"/>
        <v>-0.29039999999999999</v>
      </c>
      <c r="AU257" s="43">
        <f t="shared" si="127"/>
        <v>46053</v>
      </c>
      <c r="AV257" s="43">
        <f t="shared" si="113"/>
        <v>46022</v>
      </c>
      <c r="AW257" s="45">
        <f t="shared" si="128"/>
        <v>0</v>
      </c>
      <c r="AX257" s="45">
        <f t="shared" si="129"/>
        <v>1.6767123287671233</v>
      </c>
      <c r="AY257" s="47">
        <f t="shared" si="130"/>
        <v>99.084807723703165</v>
      </c>
      <c r="AZ257" s="47">
        <f t="shared" si="131"/>
        <v>110.78767359078742</v>
      </c>
      <c r="BA257" s="43"/>
      <c r="BC257" s="2">
        <v>45867</v>
      </c>
      <c r="BD257" t="str">
        <v>91282CFV</v>
      </c>
      <c r="BE257">
        <v>-1.1604000000000001</v>
      </c>
      <c r="BF257">
        <v>4.1645399999999997</v>
      </c>
      <c r="BG257">
        <v>0.90029999999999999</v>
      </c>
      <c r="BH257">
        <v>111.1875</v>
      </c>
      <c r="BI257">
        <f>VLOOKUP(BD257,工作表1!$K$3:$L$1000,2,FALSE)</f>
        <v>4.125</v>
      </c>
      <c r="BJ257" t="str">
        <f>VLOOKUP(BD257,工作表1!$K$3:$M$1000,3,FALSE)</f>
        <v>2032/11/15</v>
      </c>
      <c r="BK257">
        <f t="shared" si="114"/>
        <v>4.2665600000000001</v>
      </c>
      <c r="BL257">
        <f t="shared" si="115"/>
        <v>-0.14156000000000013</v>
      </c>
      <c r="BM257" s="43">
        <f t="shared" si="132"/>
        <v>45976</v>
      </c>
      <c r="BN257" s="43">
        <f t="shared" si="116"/>
        <v>46112</v>
      </c>
      <c r="BO257" s="45">
        <f t="shared" si="133"/>
        <v>0.85190217391304346</v>
      </c>
      <c r="BP257" s="45">
        <f t="shared" si="134"/>
        <v>3.609436420488386</v>
      </c>
      <c r="BQ257" s="47">
        <f t="shared" si="135"/>
        <v>99.989915315427126</v>
      </c>
      <c r="BR257" s="47">
        <f t="shared" si="136"/>
        <v>110.91409660374603</v>
      </c>
    </row>
    <row r="258" spans="6:70" x14ac:dyDescent="0.25">
      <c r="F258" s="2">
        <v>45869</v>
      </c>
      <c r="G258">
        <v>4.2941500000000001</v>
      </c>
      <c r="H258" s="43">
        <v>45877</v>
      </c>
      <c r="I258">
        <v>4.0282999999999998</v>
      </c>
      <c r="L258" s="2">
        <v>45867</v>
      </c>
      <c r="M258" t="str">
        <v>91282CNF</v>
      </c>
      <c r="N258">
        <v>0.50819999999999999</v>
      </c>
      <c r="O258">
        <v>4.2406199999999998</v>
      </c>
      <c r="P258">
        <v>0.90029999999999999</v>
      </c>
      <c r="Q258">
        <v>111.359375</v>
      </c>
      <c r="R258">
        <f>VLOOKUP(M258,工作表1!$A$3:$B$1000,2,FALSE)</f>
        <v>4.125</v>
      </c>
      <c r="S258" t="str">
        <f>VLOOKUP(M258,工作表1!$A$3:$C$1000,3,FALSE)</f>
        <v>2032/5/31</v>
      </c>
      <c r="T258">
        <f t="shared" si="106"/>
        <v>4.2665600000000001</v>
      </c>
      <c r="U258">
        <f t="shared" si="105"/>
        <v>-0.14156000000000013</v>
      </c>
      <c r="V258" s="43">
        <f t="shared" si="117"/>
        <v>45991</v>
      </c>
      <c r="W258" s="43">
        <f t="shared" si="107"/>
        <v>45930</v>
      </c>
      <c r="X258" s="45">
        <f t="shared" si="118"/>
        <v>0.67622950819672123</v>
      </c>
      <c r="Y258" s="45">
        <f t="shared" si="119"/>
        <v>1.3769144397035706</v>
      </c>
      <c r="Z258" s="47">
        <f t="shared" si="120"/>
        <v>100.19705862953109</v>
      </c>
      <c r="AA258" s="47">
        <f t="shared" si="121"/>
        <v>111.25516061465378</v>
      </c>
      <c r="AB258" s="45">
        <f t="shared" si="122"/>
        <v>4.0884999999999998</v>
      </c>
      <c r="AC258" s="2" t="str">
        <f t="shared" si="108"/>
        <v>TY1</v>
      </c>
      <c r="AD258">
        <f t="shared" si="109"/>
        <v>111.359375</v>
      </c>
      <c r="AE258">
        <f t="shared" si="110"/>
        <v>111.328125</v>
      </c>
      <c r="AF258" s="49">
        <f t="shared" si="137"/>
        <v>3.125E-2</v>
      </c>
      <c r="AG258" s="3">
        <f t="shared" si="123"/>
        <v>111.25516061465378</v>
      </c>
      <c r="AH258">
        <f t="shared" si="124"/>
        <v>111.14304422836683</v>
      </c>
      <c r="AI258" s="51">
        <f t="shared" si="125"/>
        <v>0.11211638628694232</v>
      </c>
      <c r="AJ258" s="52">
        <f t="shared" si="126"/>
        <v>8.0866386286942316E-2</v>
      </c>
      <c r="AK258" s="2">
        <v>45867</v>
      </c>
      <c r="AL258" t="str">
        <v>91282CNJ</v>
      </c>
      <c r="AM258">
        <v>1.7014</v>
      </c>
      <c r="AN258">
        <v>4.0918299999999999</v>
      </c>
      <c r="AO258">
        <v>0.89370000000000005</v>
      </c>
      <c r="AP258">
        <v>111.328125</v>
      </c>
      <c r="AQ258">
        <f>VLOOKUP(AL258,工作表1!$F$3:$G$1000,2,FALSE)</f>
        <v>4</v>
      </c>
      <c r="AR258" t="str">
        <f>VLOOKUP(AL258,工作表1!$F$3:$H$1000,3,FALSE)</f>
        <v>2032/6/30</v>
      </c>
      <c r="AS258">
        <f t="shared" si="111"/>
        <v>4.2665600000000001</v>
      </c>
      <c r="AT258">
        <f t="shared" si="112"/>
        <v>-0.26656000000000013</v>
      </c>
      <c r="AU258" s="43">
        <f t="shared" si="127"/>
        <v>46022</v>
      </c>
      <c r="AV258" s="43">
        <f t="shared" si="113"/>
        <v>46022</v>
      </c>
      <c r="AW258" s="45">
        <f t="shared" si="128"/>
        <v>0.32786885245901637</v>
      </c>
      <c r="AX258" s="45">
        <f t="shared" si="129"/>
        <v>2.0155400853357288</v>
      </c>
      <c r="AY258" s="47">
        <f t="shared" si="130"/>
        <v>99.413083454897532</v>
      </c>
      <c r="AZ258" s="47">
        <f t="shared" si="131"/>
        <v>111.14304422836683</v>
      </c>
      <c r="BA258" s="43"/>
      <c r="BC258" s="2">
        <v>45866</v>
      </c>
      <c r="BD258" t="str">
        <v>91282CFV</v>
      </c>
      <c r="BE258">
        <v>-1.1659999999999999</v>
      </c>
      <c r="BF258">
        <v>4.1847000000000003</v>
      </c>
      <c r="BG258">
        <v>0.90029999999999999</v>
      </c>
      <c r="BH258">
        <v>110.578125</v>
      </c>
      <c r="BI258">
        <f>VLOOKUP(BD258,工作表1!$K$3:$L$1000,2,FALSE)</f>
        <v>4.125</v>
      </c>
      <c r="BJ258" t="str">
        <f>VLOOKUP(BD258,工作表1!$K$3:$M$1000,3,FALSE)</f>
        <v>2032/11/15</v>
      </c>
      <c r="BK258">
        <f t="shared" si="114"/>
        <v>4.2713599999999996</v>
      </c>
      <c r="BL258">
        <f t="shared" si="115"/>
        <v>-0.1463599999999996</v>
      </c>
      <c r="BM258" s="43">
        <f t="shared" si="132"/>
        <v>45976</v>
      </c>
      <c r="BN258" s="43">
        <f t="shared" si="116"/>
        <v>46112</v>
      </c>
      <c r="BO258" s="45">
        <f t="shared" si="133"/>
        <v>0.84069293478260865</v>
      </c>
      <c r="BP258" s="45">
        <f t="shared" si="134"/>
        <v>3.6095285512209649</v>
      </c>
      <c r="BQ258" s="47">
        <f t="shared" si="135"/>
        <v>99.420348427078423</v>
      </c>
      <c r="BR258" s="47">
        <f t="shared" si="136"/>
        <v>110.28447401786167</v>
      </c>
    </row>
    <row r="259" spans="6:70" x14ac:dyDescent="0.25">
      <c r="F259" s="2">
        <v>45868</v>
      </c>
      <c r="G259">
        <v>4.2904</v>
      </c>
      <c r="H259" s="43">
        <v>45876</v>
      </c>
      <c r="I259">
        <v>3.9895</v>
      </c>
      <c r="L259" s="2">
        <v>45866</v>
      </c>
      <c r="M259" t="str">
        <v>91282CNF</v>
      </c>
      <c r="N259">
        <v>1.0436000000000001</v>
      </c>
      <c r="O259">
        <v>4.1516200000000003</v>
      </c>
      <c r="P259">
        <v>0.90029999999999999</v>
      </c>
      <c r="Q259">
        <v>110.765625</v>
      </c>
      <c r="R259">
        <f>VLOOKUP(M259,工作表1!$A$3:$B$1000,2,FALSE)</f>
        <v>4.125</v>
      </c>
      <c r="S259" t="str">
        <f>VLOOKUP(M259,工作表1!$A$3:$C$1000,3,FALSE)</f>
        <v>2032/5/31</v>
      </c>
      <c r="T259">
        <f t="shared" si="106"/>
        <v>4.2713599999999996</v>
      </c>
      <c r="U259">
        <f t="shared" si="105"/>
        <v>-0.1463599999999996</v>
      </c>
      <c r="V259" s="43">
        <f t="shared" si="117"/>
        <v>45991</v>
      </c>
      <c r="W259" s="43">
        <f t="shared" si="107"/>
        <v>45930</v>
      </c>
      <c r="X259" s="45">
        <f t="shared" si="118"/>
        <v>0.66495901639344268</v>
      </c>
      <c r="Y259" s="45">
        <f t="shared" si="119"/>
        <v>1.3769453177633058</v>
      </c>
      <c r="Z259" s="47">
        <f t="shared" si="120"/>
        <v>99.659111902931642</v>
      </c>
      <c r="AA259" s="47">
        <f t="shared" si="121"/>
        <v>110.65796443672521</v>
      </c>
      <c r="AB259" s="45">
        <f t="shared" si="122"/>
        <v>4.1753</v>
      </c>
      <c r="AC259" s="2" t="str">
        <f t="shared" si="108"/>
        <v>TY1</v>
      </c>
      <c r="AD259">
        <f t="shared" si="109"/>
        <v>110.765625</v>
      </c>
      <c r="AE259">
        <f t="shared" si="110"/>
        <v>110.71875</v>
      </c>
      <c r="AF259" s="49">
        <f t="shared" si="137"/>
        <v>4.6875E-2</v>
      </c>
      <c r="AG259" s="3">
        <f t="shared" si="123"/>
        <v>110.65796443672521</v>
      </c>
      <c r="AH259">
        <f t="shared" si="124"/>
        <v>110.54379375105748</v>
      </c>
      <c r="AI259" s="51">
        <f t="shared" si="125"/>
        <v>0.11417068566773025</v>
      </c>
      <c r="AJ259" s="52">
        <f t="shared" si="126"/>
        <v>6.7295685667730254E-2</v>
      </c>
      <c r="AK259" s="2">
        <v>45866</v>
      </c>
      <c r="AL259" t="str">
        <v>91282CNJ</v>
      </c>
      <c r="AM259">
        <v>2.4975000000000001</v>
      </c>
      <c r="AN259">
        <v>4.0446299999999997</v>
      </c>
      <c r="AO259">
        <v>0.89370000000000005</v>
      </c>
      <c r="AP259">
        <v>110.71875</v>
      </c>
      <c r="AQ259">
        <f>VLOOKUP(AL259,工作表1!$F$3:$G$1000,2,FALSE)</f>
        <v>4</v>
      </c>
      <c r="AR259" t="str">
        <f>VLOOKUP(AL259,工作表1!$F$3:$H$1000,3,FALSE)</f>
        <v>2032/6/30</v>
      </c>
      <c r="AS259">
        <f t="shared" si="111"/>
        <v>4.2713599999999996</v>
      </c>
      <c r="AT259">
        <f t="shared" si="112"/>
        <v>-0.2713599999999996</v>
      </c>
      <c r="AU259" s="43">
        <f t="shared" si="127"/>
        <v>46022</v>
      </c>
      <c r="AV259" s="43">
        <f t="shared" si="113"/>
        <v>46022</v>
      </c>
      <c r="AW259" s="45">
        <f t="shared" si="128"/>
        <v>0.31693989071038253</v>
      </c>
      <c r="AX259" s="45">
        <f t="shared" si="129"/>
        <v>2.0155700276966839</v>
      </c>
      <c r="AY259" s="47">
        <f t="shared" si="130"/>
        <v>98.876015629049135</v>
      </c>
      <c r="AZ259" s="47">
        <f t="shared" si="131"/>
        <v>110.54379375105748</v>
      </c>
      <c r="BA259" s="43"/>
      <c r="BC259" s="2">
        <v>45863</v>
      </c>
      <c r="BD259" t="str">
        <v>91282CFV</v>
      </c>
      <c r="BE259">
        <v>-0.68389999999999995</v>
      </c>
      <c r="BF259">
        <v>4.1668700000000003</v>
      </c>
      <c r="BG259">
        <v>0.90029999999999999</v>
      </c>
      <c r="BH259">
        <v>110.796875</v>
      </c>
      <c r="BI259">
        <f>VLOOKUP(BD259,工作表1!$K$3:$L$1000,2,FALSE)</f>
        <v>4.125</v>
      </c>
      <c r="BJ259" t="str">
        <f>VLOOKUP(BD259,工作表1!$K$3:$M$1000,3,FALSE)</f>
        <v>2032/11/15</v>
      </c>
      <c r="BK259">
        <f t="shared" si="114"/>
        <v>4.2763499999999999</v>
      </c>
      <c r="BL259">
        <f t="shared" si="115"/>
        <v>-0.15134999999999987</v>
      </c>
      <c r="BM259" s="43">
        <f t="shared" si="132"/>
        <v>45976</v>
      </c>
      <c r="BN259" s="43">
        <f t="shared" si="116"/>
        <v>46112</v>
      </c>
      <c r="BO259" s="45">
        <f t="shared" si="133"/>
        <v>0.82948369565217395</v>
      </c>
      <c r="BP259" s="45">
        <f t="shared" si="134"/>
        <v>3.6096206819535439</v>
      </c>
      <c r="BQ259" s="47">
        <f t="shared" si="135"/>
        <v>99.623787694917866</v>
      </c>
      <c r="BR259" s="47">
        <f t="shared" si="136"/>
        <v>110.5136347888452</v>
      </c>
    </row>
    <row r="260" spans="6:70" x14ac:dyDescent="0.25">
      <c r="F260" s="2">
        <v>45867</v>
      </c>
      <c r="G260">
        <v>4.2665600000000001</v>
      </c>
      <c r="H260" s="43">
        <v>45875</v>
      </c>
      <c r="I260">
        <v>3.9792000000000001</v>
      </c>
      <c r="L260" s="2">
        <v>45863</v>
      </c>
      <c r="M260" t="str">
        <v>91282CNF</v>
      </c>
      <c r="N260">
        <v>0.34810000000000002</v>
      </c>
      <c r="O260">
        <v>4.2836699999999999</v>
      </c>
      <c r="P260">
        <v>0.90029999999999999</v>
      </c>
      <c r="Q260">
        <v>110.984375</v>
      </c>
      <c r="R260">
        <f>VLOOKUP(M260,工作表1!$A$3:$B$1000,2,FALSE)</f>
        <v>4.125</v>
      </c>
      <c r="S260" t="str">
        <f>VLOOKUP(M260,工作表1!$A$3:$C$1000,3,FALSE)</f>
        <v>2032/5/31</v>
      </c>
      <c r="T260">
        <f t="shared" si="106"/>
        <v>4.2763499999999999</v>
      </c>
      <c r="U260">
        <f t="shared" ref="U260:U323" si="138">R260-T260</f>
        <v>-0.15134999999999987</v>
      </c>
      <c r="V260" s="43">
        <f t="shared" si="117"/>
        <v>45991</v>
      </c>
      <c r="W260" s="43">
        <f t="shared" si="107"/>
        <v>45930</v>
      </c>
      <c r="X260" s="45">
        <f t="shared" si="118"/>
        <v>0.65368852459016402</v>
      </c>
      <c r="Y260" s="45">
        <f t="shared" si="119"/>
        <v>1.3769761958230409</v>
      </c>
      <c r="Z260" s="47">
        <f t="shared" si="120"/>
        <v>99.829473372168565</v>
      </c>
      <c r="AA260" s="47">
        <f t="shared" si="121"/>
        <v>110.84758225444342</v>
      </c>
      <c r="AB260" s="45">
        <f t="shared" si="122"/>
        <v>4.1540999999999997</v>
      </c>
      <c r="AC260" s="2" t="str">
        <f t="shared" si="108"/>
        <v>TY1</v>
      </c>
      <c r="AD260">
        <f t="shared" si="109"/>
        <v>110.984375</v>
      </c>
      <c r="AE260">
        <f t="shared" si="110"/>
        <v>110.9375</v>
      </c>
      <c r="AF260" s="49">
        <f t="shared" si="137"/>
        <v>4.6875E-2</v>
      </c>
      <c r="AG260" s="3">
        <f t="shared" si="123"/>
        <v>110.84758225444342</v>
      </c>
      <c r="AH260">
        <f t="shared" si="124"/>
        <v>110.7553042721493</v>
      </c>
      <c r="AI260" s="51">
        <f t="shared" si="125"/>
        <v>9.2277982294120875E-2</v>
      </c>
      <c r="AJ260" s="52">
        <f t="shared" si="126"/>
        <v>4.5402982294120875E-2</v>
      </c>
      <c r="AK260" s="2">
        <v>45863</v>
      </c>
      <c r="AL260" t="str">
        <v>91282CNJ</v>
      </c>
      <c r="AM260">
        <v>2.4615999999999998</v>
      </c>
      <c r="AN260">
        <v>4.0553600000000003</v>
      </c>
      <c r="AO260">
        <v>0.89370000000000005</v>
      </c>
      <c r="AP260">
        <v>110.9375</v>
      </c>
      <c r="AQ260">
        <f>VLOOKUP(AL260,工作表1!$F$3:$G$1000,2,FALSE)</f>
        <v>4</v>
      </c>
      <c r="AR260" t="str">
        <f>VLOOKUP(AL260,工作表1!$F$3:$H$1000,3,FALSE)</f>
        <v>2032/6/30</v>
      </c>
      <c r="AS260">
        <f t="shared" si="111"/>
        <v>4.2763499999999999</v>
      </c>
      <c r="AT260">
        <f t="shared" si="112"/>
        <v>-0.27634999999999987</v>
      </c>
      <c r="AU260" s="43">
        <f t="shared" si="127"/>
        <v>46022</v>
      </c>
      <c r="AV260" s="43">
        <f t="shared" si="113"/>
        <v>46022</v>
      </c>
      <c r="AW260" s="45">
        <f t="shared" si="128"/>
        <v>0.30601092896174864</v>
      </c>
      <c r="AX260" s="45">
        <f t="shared" si="129"/>
        <v>2.015599970057639</v>
      </c>
      <c r="AY260" s="47">
        <f t="shared" si="130"/>
        <v>99.063415907471892</v>
      </c>
      <c r="AZ260" s="47">
        <f t="shared" si="131"/>
        <v>110.7553042721493</v>
      </c>
      <c r="BA260" s="43"/>
      <c r="BC260" s="2">
        <v>45862</v>
      </c>
      <c r="BD260" t="str">
        <v>91282CFV</v>
      </c>
      <c r="BE260">
        <v>-1.3382000000000001</v>
      </c>
      <c r="BF260">
        <v>4.1956100000000003</v>
      </c>
      <c r="BG260">
        <v>0.90029999999999999</v>
      </c>
      <c r="BH260">
        <v>110.640625</v>
      </c>
      <c r="BI260">
        <f>VLOOKUP(BD260,工作表1!$K$3:$L$1000,2,FALSE)</f>
        <v>4.125</v>
      </c>
      <c r="BJ260" t="str">
        <f>VLOOKUP(BD260,工作表1!$K$3:$M$1000,3,FALSE)</f>
        <v>2032/11/15</v>
      </c>
      <c r="BK260">
        <f t="shared" si="114"/>
        <v>4.2769500000000003</v>
      </c>
      <c r="BL260">
        <f t="shared" si="115"/>
        <v>-0.15195000000000025</v>
      </c>
      <c r="BM260" s="43">
        <f t="shared" si="132"/>
        <v>45976</v>
      </c>
      <c r="BN260" s="43">
        <f t="shared" si="116"/>
        <v>46112</v>
      </c>
      <c r="BO260" s="45">
        <f t="shared" si="133"/>
        <v>0.79585597826086951</v>
      </c>
      <c r="BP260" s="45">
        <f t="shared" si="134"/>
        <v>3.6098970741512804</v>
      </c>
      <c r="BQ260" s="47">
        <f t="shared" si="135"/>
        <v>99.490156608000746</v>
      </c>
      <c r="BR260" s="47">
        <f t="shared" si="136"/>
        <v>110.36392749044161</v>
      </c>
    </row>
    <row r="261" spans="6:70" x14ac:dyDescent="0.25">
      <c r="F261" s="2">
        <v>45866</v>
      </c>
      <c r="G261">
        <v>4.2713599999999996</v>
      </c>
      <c r="H261" s="43">
        <v>45874</v>
      </c>
      <c r="I261">
        <v>3.9714999999999998</v>
      </c>
      <c r="L261" s="2">
        <v>45862</v>
      </c>
      <c r="M261" t="str">
        <v>91282CNF</v>
      </c>
      <c r="N261">
        <v>0.87790000000000001</v>
      </c>
      <c r="O261">
        <v>4.1951999999999998</v>
      </c>
      <c r="P261">
        <v>0.90029999999999999</v>
      </c>
      <c r="Q261">
        <v>110.828125</v>
      </c>
      <c r="R261">
        <f>VLOOKUP(M261,工作表1!$A$3:$B$1000,2,FALSE)</f>
        <v>4.125</v>
      </c>
      <c r="S261" t="str">
        <f>VLOOKUP(M261,工作表1!$A$3:$C$1000,3,FALSE)</f>
        <v>2032/5/31</v>
      </c>
      <c r="T261">
        <f t="shared" ref="T261:T324" si="139">INDEX($G:$G,MATCH(L261,$F:$F,0))</f>
        <v>4.2769500000000003</v>
      </c>
      <c r="U261">
        <f t="shared" si="138"/>
        <v>-0.15195000000000025</v>
      </c>
      <c r="V261" s="43">
        <f t="shared" si="117"/>
        <v>45991</v>
      </c>
      <c r="W261" s="43">
        <f t="shared" ref="W261:W324" si="140">IF(WEEKDAY(DATE(YEAR(L261),(INT(MONTH(L261)/3)+1)*3+1,1)-1,2)=7,DATE(YEAR(L261),(INT(MONTH(L261)/3)+1)*3+1,1)-1-2,IF(WEEKDAY(DATE(YEAR(L261),(INT(MONTH(L261)/3)+1)*3+1,1)-1,2)=6,DATE(YEAR(L261),(INT(MONTH(L261)/3)+1)*3+1,1)-1-1,DATE(YEAR(L261),(INT(MONTH(L261)/3)+1)*3+1,1)-1))</f>
        <v>45930</v>
      </c>
      <c r="X261" s="45">
        <f t="shared" si="118"/>
        <v>0.61987704918032782</v>
      </c>
      <c r="Y261" s="45">
        <f t="shared" si="119"/>
        <v>1.3770688300022456</v>
      </c>
      <c r="Z261" s="47">
        <f t="shared" si="120"/>
        <v>99.728868524909771</v>
      </c>
      <c r="AA261" s="47">
        <f t="shared" si="121"/>
        <v>110.73422162528898</v>
      </c>
      <c r="AB261" s="45">
        <f t="shared" si="122"/>
        <v>4.1619000000000002</v>
      </c>
      <c r="AC261" s="2" t="str">
        <f t="shared" ref="AC261:AC324" si="141">IF(MOD(MONTH(L261),3)=0,"TY2","TY1")</f>
        <v>TY1</v>
      </c>
      <c r="AD261">
        <f t="shared" ref="AD261:AD324" si="142">IF(AC261="TY1",Q261,AP261)</f>
        <v>110.828125</v>
      </c>
      <c r="AE261">
        <f t="shared" ref="AE261:AE324" si="143">IF(AC261="TY1",AP261,BH261)</f>
        <v>110.78125</v>
      </c>
      <c r="AF261" s="49">
        <f t="shared" si="137"/>
        <v>4.6875E-2</v>
      </c>
      <c r="AG261" s="3">
        <f t="shared" si="123"/>
        <v>110.73422162528898</v>
      </c>
      <c r="AH261">
        <f t="shared" si="124"/>
        <v>110.63905893998934</v>
      </c>
      <c r="AI261" s="51">
        <f t="shared" si="125"/>
        <v>9.5162685299641225E-2</v>
      </c>
      <c r="AJ261" s="52">
        <f t="shared" si="126"/>
        <v>4.8287685299641225E-2</v>
      </c>
      <c r="AK261" s="2">
        <v>45862</v>
      </c>
      <c r="AL261" t="str">
        <v>91282CNJ</v>
      </c>
      <c r="AM261">
        <v>2.9615</v>
      </c>
      <c r="AN261">
        <v>4.0262599999999997</v>
      </c>
      <c r="AO261">
        <v>0.89370000000000005</v>
      </c>
      <c r="AP261">
        <v>110.78125</v>
      </c>
      <c r="AQ261">
        <f>VLOOKUP(AL261,工作表1!$F$3:$G$1000,2,FALSE)</f>
        <v>4</v>
      </c>
      <c r="AR261" t="str">
        <f>VLOOKUP(AL261,工作表1!$F$3:$H$1000,3,FALSE)</f>
        <v>2032/6/30</v>
      </c>
      <c r="AS261">
        <f t="shared" ref="AS261:AS324" si="144">INDEX($G:$G,MATCH(AK261,$F:$F,0))</f>
        <v>4.2769500000000003</v>
      </c>
      <c r="AT261">
        <f t="shared" ref="AT261:AT324" si="145">AQ261-AS261</f>
        <v>-0.27695000000000025</v>
      </c>
      <c r="AU261" s="43">
        <f t="shared" si="127"/>
        <v>46022</v>
      </c>
      <c r="AV261" s="43">
        <f t="shared" ref="AV261:AV324" si="146">IF(WEEKDAY(DATE(YEAR(AK261),(INT(MONTH(AK261)/3)+1)*3+4,1)-1,2)=7,DATE(YEAR(AK261),(INT(MONTH(AK261)/3)+1)*3+4,1)-1-2,IF(WEEKDAY(DATE(YEAR(AK261),(INT(MONTH(AK261)/3)+1)*3+4,1)-1,2)=6,DATE(YEAR(AK261),(INT(MONTH(AK261)/3)+1)*3+4,1)-1-1,DATE(YEAR(AK261),(INT(MONTH(AK261)/3)+1)*3+4,1)-1))</f>
        <v>46022</v>
      </c>
      <c r="AW261" s="45">
        <f t="shared" si="128"/>
        <v>0.27322404371584702</v>
      </c>
      <c r="AX261" s="45">
        <f t="shared" si="129"/>
        <v>2.0156897971405043</v>
      </c>
      <c r="AY261" s="47">
        <f t="shared" si="130"/>
        <v>98.960827847956139</v>
      </c>
      <c r="AZ261" s="47">
        <f t="shared" si="131"/>
        <v>110.63905893998934</v>
      </c>
      <c r="BA261" s="43"/>
      <c r="BC261" s="2">
        <v>45861</v>
      </c>
      <c r="BD261" t="str">
        <v>91282CFV</v>
      </c>
      <c r="BE261">
        <v>-2.5844</v>
      </c>
      <c r="BF261">
        <v>4.2448699999999997</v>
      </c>
      <c r="BG261">
        <v>0.90029999999999999</v>
      </c>
      <c r="BH261">
        <v>110.875</v>
      </c>
      <c r="BI261">
        <f>VLOOKUP(BD261,工作表1!$K$3:$L$1000,2,FALSE)</f>
        <v>4.125</v>
      </c>
      <c r="BJ261" t="str">
        <f>VLOOKUP(BD261,工作表1!$K$3:$M$1000,3,FALSE)</f>
        <v>2032/11/15</v>
      </c>
      <c r="BK261">
        <f t="shared" ref="BK261:BK324" si="147">INDEX($G:$G,MATCH(BC261,$F:$F,0))</f>
        <v>4.2789000000000001</v>
      </c>
      <c r="BL261">
        <f t="shared" ref="BL261:BL324" si="148">BI261-BK261</f>
        <v>-0.15390000000000015</v>
      </c>
      <c r="BM261" s="43">
        <f t="shared" si="132"/>
        <v>45976</v>
      </c>
      <c r="BN261" s="43">
        <f t="shared" ref="BN261:BN324" si="149">IF(WEEKDAY(DATE(YEAR(BC261),(INT(MONTH(BC261)/3)+1)*3+7,1)-1,2)=7,DATE(YEAR(BC261),(INT(MONTH(BC261)/3)+1)*3+7,1)-1-2,IF(WEEKDAY(DATE(YEAR(BC261),(INT(MONTH(BC261)/3)+1)*3+7,1)-1,2)=6,DATE(YEAR(BC261),(INT(MONTH(BC261)/3)+1)*3+7,1)-1-1,DATE(YEAR(BC261),(INT(MONTH(BC261)/3)+1)*3+7,1)-1))</f>
        <v>46112</v>
      </c>
      <c r="BO261" s="45">
        <f t="shared" si="133"/>
        <v>0.78464673913043481</v>
      </c>
      <c r="BP261" s="45">
        <f t="shared" si="134"/>
        <v>3.6099892048838589</v>
      </c>
      <c r="BQ261" s="47">
        <f t="shared" si="135"/>
        <v>99.661440878145797</v>
      </c>
      <c r="BR261" s="47">
        <f t="shared" si="136"/>
        <v>110.55510632586667</v>
      </c>
    </row>
    <row r="262" spans="6:70" x14ac:dyDescent="0.25">
      <c r="F262" s="2">
        <v>45863</v>
      </c>
      <c r="G262">
        <v>4.2763499999999999</v>
      </c>
      <c r="H262" s="43">
        <v>45873</v>
      </c>
      <c r="I262">
        <v>3.9405999999999999</v>
      </c>
      <c r="L262" s="2">
        <v>45861</v>
      </c>
      <c r="M262" t="str">
        <v>91282CNF</v>
      </c>
      <c r="N262">
        <v>1.0410999999999999</v>
      </c>
      <c r="O262">
        <v>4.17021</v>
      </c>
      <c r="P262">
        <v>0.90029999999999999</v>
      </c>
      <c r="Q262">
        <v>111.015625</v>
      </c>
      <c r="R262">
        <f>VLOOKUP(M262,工作表1!$A$3:$B$1000,2,FALSE)</f>
        <v>4.125</v>
      </c>
      <c r="S262" t="str">
        <f>VLOOKUP(M262,工作表1!$A$3:$C$1000,3,FALSE)</f>
        <v>2032/5/31</v>
      </c>
      <c r="T262">
        <f t="shared" si="139"/>
        <v>4.2789000000000001</v>
      </c>
      <c r="U262">
        <f t="shared" si="138"/>
        <v>-0.15390000000000015</v>
      </c>
      <c r="V262" s="43">
        <f t="shared" ref="V262:V325" si="150">COUPNCD(L261,S262,2,0)</f>
        <v>45991</v>
      </c>
      <c r="W262" s="43">
        <f t="shared" si="140"/>
        <v>45930</v>
      </c>
      <c r="X262" s="45">
        <f t="shared" ref="X262:X325" si="151">COUPDAYBS(L261,S262,2,1)/COUPDAYS(L261,S262,2,1)*R262/2</f>
        <v>0.60860655737704916</v>
      </c>
      <c r="Y262" s="45">
        <f t="shared" ref="Y262:Y325" si="152">(W262-L261)/365*R262+X262</f>
        <v>1.3770997080619807</v>
      </c>
      <c r="Z262" s="47">
        <f t="shared" ref="Z262:Z325" si="153">(Q262*P262+Y262)/(1+(O262/100)*(W262-L263)/360)-X262</f>
        <v>99.900855078722046</v>
      </c>
      <c r="AA262" s="47">
        <f t="shared" ref="AA262:AA325" si="154">(Z262-$AB$5*(W262-L261)/365+T262*(W262-L261)/360)/P262</f>
        <v>110.92508551051289</v>
      </c>
      <c r="AB262" s="45">
        <f t="shared" ref="AB262:AB325" si="155">INDEX(I:I,MATCH(L262,H:H,0))</f>
        <v>4.1382000000000003</v>
      </c>
      <c r="AC262" s="2" t="str">
        <f t="shared" si="141"/>
        <v>TY1</v>
      </c>
      <c r="AD262">
        <f t="shared" si="142"/>
        <v>111.015625</v>
      </c>
      <c r="AE262">
        <f t="shared" si="143"/>
        <v>110.984375</v>
      </c>
      <c r="AF262" s="49">
        <f t="shared" si="137"/>
        <v>3.125E-2</v>
      </c>
      <c r="AG262" s="3">
        <f t="shared" ref="AG262:AG325" si="156">IF(AC262="TY1",AA262,AZ262)</f>
        <v>110.92508551051289</v>
      </c>
      <c r="AH262">
        <f t="shared" ref="AH262:AH325" si="157">IF(AC262="TY1",AZ262,BR262)</f>
        <v>110.83178531392403</v>
      </c>
      <c r="AI262" s="51">
        <f t="shared" ref="AI262:AI325" si="158">AG262-AH262</f>
        <v>9.3300196588856465E-2</v>
      </c>
      <c r="AJ262" s="52">
        <f t="shared" ref="AJ262:AJ325" si="159">AI262-AF262</f>
        <v>6.2050196588856465E-2</v>
      </c>
      <c r="AK262" s="2">
        <v>45861</v>
      </c>
      <c r="AL262" t="str">
        <v>91282CNJ</v>
      </c>
      <c r="AM262">
        <v>2.7240000000000002</v>
      </c>
      <c r="AN262">
        <v>4.0409800000000002</v>
      </c>
      <c r="AO262">
        <v>0.89370000000000005</v>
      </c>
      <c r="AP262">
        <v>110.984375</v>
      </c>
      <c r="AQ262">
        <f>VLOOKUP(AL262,工作表1!$F$3:$G$1000,2,FALSE)</f>
        <v>4</v>
      </c>
      <c r="AR262" t="str">
        <f>VLOOKUP(AL262,工作表1!$F$3:$H$1000,3,FALSE)</f>
        <v>2032/6/30</v>
      </c>
      <c r="AS262">
        <f t="shared" si="144"/>
        <v>4.2789000000000001</v>
      </c>
      <c r="AT262">
        <f t="shared" si="145"/>
        <v>-0.27890000000000015</v>
      </c>
      <c r="AU262" s="43">
        <f t="shared" ref="AU262:AU325" si="160">COUPNCD(AK261,AR262,2,0)</f>
        <v>46022</v>
      </c>
      <c r="AV262" s="43">
        <f t="shared" si="146"/>
        <v>46022</v>
      </c>
      <c r="AW262" s="45">
        <f t="shared" ref="AW262:AW325" si="161">COUPDAYBS(AK261,AR262,2,1)/COUPDAYS(AK261,AR262,2,1)*AQ262/2</f>
        <v>0.26229508196721313</v>
      </c>
      <c r="AX262" s="45">
        <f t="shared" ref="AX262:AX325" si="162">(AV262-AK261)/365*AQ262+AW262</f>
        <v>2.0157197395014594</v>
      </c>
      <c r="AY262" s="47">
        <f t="shared" ref="AY262:AY325" si="163">(AP262*AO262+AX262)/(1+(AN262/100)*(AV262-AK263)/360)-AW262</f>
        <v>99.132720872953442</v>
      </c>
      <c r="AZ262" s="47">
        <f t="shared" ref="AZ262:AZ325" si="164">(AY262-$AB$5*(AV262-AK261)/365+AS262*(AV262-AK261)/360)/AO262</f>
        <v>110.83178531392403</v>
      </c>
      <c r="BA262" s="43"/>
      <c r="BC262" s="2">
        <v>45860</v>
      </c>
      <c r="BD262" t="str">
        <v>91282CFV</v>
      </c>
      <c r="BE262">
        <v>-2.6919</v>
      </c>
      <c r="BF262">
        <v>4.2382900000000001</v>
      </c>
      <c r="BG262">
        <v>0.90029999999999999</v>
      </c>
      <c r="BH262">
        <v>111.28125</v>
      </c>
      <c r="BI262">
        <f>VLOOKUP(BD262,工作表1!$K$3:$L$1000,2,FALSE)</f>
        <v>4.125</v>
      </c>
      <c r="BJ262" t="str">
        <f>VLOOKUP(BD262,工作表1!$K$3:$M$1000,3,FALSE)</f>
        <v>2032/11/15</v>
      </c>
      <c r="BK262">
        <f t="shared" si="147"/>
        <v>4.2847499999999998</v>
      </c>
      <c r="BL262">
        <f t="shared" si="148"/>
        <v>-0.15974999999999984</v>
      </c>
      <c r="BM262" s="43">
        <f t="shared" ref="BM262:BM325" si="165">COUPNCD(BC261,BJ262,2,0)</f>
        <v>45976</v>
      </c>
      <c r="BN262" s="43">
        <f t="shared" si="149"/>
        <v>46112</v>
      </c>
      <c r="BO262" s="45">
        <f t="shared" ref="BO262:BO325" si="166">COUPDAYBS(BC261,BJ262,2,1)/COUPDAYS(BC261,BJ262,2,1)*BI262/2</f>
        <v>0.7734375</v>
      </c>
      <c r="BP262" s="45">
        <f t="shared" ref="BP262:BP325" si="167">(BN262-BC261)/365*BI262+BO262</f>
        <v>3.6100813356164383</v>
      </c>
      <c r="BQ262" s="47">
        <f t="shared" ref="BQ262:BQ325" si="168">(BH262*BG262+BP262)/(1+(BF262/100)*(BN262-BC263)/360)-BO262</f>
        <v>100.02091673793198</v>
      </c>
      <c r="BR262" s="47">
        <f t="shared" ref="BR262:BR325" si="169">(BQ262-$AB$5*(BN262-BC261)/365+BK262*(BN262-BC261)/360)/BG262</f>
        <v>110.95834957275584</v>
      </c>
    </row>
    <row r="263" spans="6:70" x14ac:dyDescent="0.25">
      <c r="F263" s="2">
        <v>45862</v>
      </c>
      <c r="G263">
        <v>4.2769500000000003</v>
      </c>
      <c r="H263" s="43">
        <v>45870</v>
      </c>
      <c r="I263">
        <v>3.9611999999999998</v>
      </c>
      <c r="L263" s="2">
        <v>45860</v>
      </c>
      <c r="M263" t="str">
        <v>91282CNF</v>
      </c>
      <c r="N263">
        <v>0.39660000000000001</v>
      </c>
      <c r="O263">
        <v>4.2770299999999999</v>
      </c>
      <c r="P263">
        <v>0.90029999999999999</v>
      </c>
      <c r="Q263">
        <v>111.40625</v>
      </c>
      <c r="R263">
        <f>VLOOKUP(M263,工作表1!$A$3:$B$1000,2,FALSE)</f>
        <v>4.125</v>
      </c>
      <c r="S263" t="str">
        <f>VLOOKUP(M263,工作表1!$A$3:$C$1000,3,FALSE)</f>
        <v>2032/5/31</v>
      </c>
      <c r="T263">
        <f t="shared" si="139"/>
        <v>4.2847499999999998</v>
      </c>
      <c r="U263">
        <f t="shared" si="138"/>
        <v>-0.15974999999999984</v>
      </c>
      <c r="V263" s="43">
        <f t="shared" si="150"/>
        <v>45991</v>
      </c>
      <c r="W263" s="43">
        <f t="shared" si="140"/>
        <v>45930</v>
      </c>
      <c r="X263" s="45">
        <f t="shared" si="151"/>
        <v>0.5973360655737705</v>
      </c>
      <c r="Y263" s="45">
        <f t="shared" si="152"/>
        <v>1.3771305861217158</v>
      </c>
      <c r="Z263" s="47">
        <f t="shared" si="153"/>
        <v>100.22835115334182</v>
      </c>
      <c r="AA263" s="47">
        <f t="shared" si="154"/>
        <v>111.28952248708502</v>
      </c>
      <c r="AB263" s="45">
        <f t="shared" si="155"/>
        <v>4.0961999999999996</v>
      </c>
      <c r="AC263" s="2" t="str">
        <f t="shared" si="141"/>
        <v>TY1</v>
      </c>
      <c r="AD263">
        <f t="shared" si="142"/>
        <v>111.40625</v>
      </c>
      <c r="AE263">
        <f t="shared" si="143"/>
        <v>111.375</v>
      </c>
      <c r="AF263" s="49">
        <f t="shared" si="137"/>
        <v>3.125E-2</v>
      </c>
      <c r="AG263" s="3">
        <f t="shared" si="156"/>
        <v>111.28952248708502</v>
      </c>
      <c r="AH263">
        <f t="shared" si="157"/>
        <v>111.20111097810977</v>
      </c>
      <c r="AI263" s="51">
        <f t="shared" si="158"/>
        <v>8.8411508975255515E-2</v>
      </c>
      <c r="AJ263" s="52">
        <f t="shared" si="159"/>
        <v>5.7161508975255515E-2</v>
      </c>
      <c r="AK263" s="2">
        <v>45860</v>
      </c>
      <c r="AL263" t="str">
        <v>91282CNJ</v>
      </c>
      <c r="AM263">
        <v>2.2492999999999999</v>
      </c>
      <c r="AN263">
        <v>4.0745100000000001</v>
      </c>
      <c r="AO263">
        <v>0.89370000000000005</v>
      </c>
      <c r="AP263">
        <v>111.375</v>
      </c>
      <c r="AQ263">
        <f>VLOOKUP(AL263,工作表1!$F$3:$G$1000,2,FALSE)</f>
        <v>4</v>
      </c>
      <c r="AR263" t="str">
        <f>VLOOKUP(AL263,工作表1!$F$3:$H$1000,3,FALSE)</f>
        <v>2032/6/30</v>
      </c>
      <c r="AS263">
        <f t="shared" si="144"/>
        <v>4.2847499999999998</v>
      </c>
      <c r="AT263">
        <f t="shared" si="145"/>
        <v>-0.28474999999999984</v>
      </c>
      <c r="AU263" s="43">
        <f t="shared" si="160"/>
        <v>46022</v>
      </c>
      <c r="AV263" s="43">
        <f t="shared" si="146"/>
        <v>46022</v>
      </c>
      <c r="AW263" s="45">
        <f t="shared" si="161"/>
        <v>0.25136612021857924</v>
      </c>
      <c r="AX263" s="45">
        <f t="shared" si="162"/>
        <v>2.015749681862415</v>
      </c>
      <c r="AY263" s="47">
        <f t="shared" si="163"/>
        <v>99.460685683648109</v>
      </c>
      <c r="AZ263" s="47">
        <f t="shared" si="164"/>
        <v>111.20111097810977</v>
      </c>
      <c r="BA263" s="43"/>
      <c r="BC263" s="2">
        <v>45859</v>
      </c>
      <c r="BD263" t="str">
        <v>91282CFV</v>
      </c>
      <c r="BE263">
        <v>-2.9005000000000001</v>
      </c>
      <c r="BF263">
        <v>4.2582700000000004</v>
      </c>
      <c r="BG263">
        <v>0.90029999999999999</v>
      </c>
      <c r="BH263">
        <v>111.046875</v>
      </c>
      <c r="BI263">
        <f>VLOOKUP(BD263,工作表1!$K$3:$L$1000,2,FALSE)</f>
        <v>4.125</v>
      </c>
      <c r="BJ263" t="str">
        <f>VLOOKUP(BD263,工作表1!$K$3:$M$1000,3,FALSE)</f>
        <v>2032/11/15</v>
      </c>
      <c r="BK263">
        <f t="shared" si="147"/>
        <v>4.2907500000000001</v>
      </c>
      <c r="BL263">
        <f t="shared" si="148"/>
        <v>-0.16575000000000006</v>
      </c>
      <c r="BM263" s="43">
        <f t="shared" si="165"/>
        <v>45976</v>
      </c>
      <c r="BN263" s="43">
        <f t="shared" si="149"/>
        <v>46112</v>
      </c>
      <c r="BO263" s="45">
        <f t="shared" si="166"/>
        <v>0.76222826086956519</v>
      </c>
      <c r="BP263" s="45">
        <f t="shared" si="167"/>
        <v>3.6101734663490177</v>
      </c>
      <c r="BQ263" s="47">
        <f t="shared" si="168"/>
        <v>99.778956038269271</v>
      </c>
      <c r="BR263" s="47">
        <f t="shared" si="169"/>
        <v>110.6937053827363</v>
      </c>
    </row>
    <row r="264" spans="6:70" x14ac:dyDescent="0.25">
      <c r="F264" s="2">
        <v>45861</v>
      </c>
      <c r="G264">
        <v>4.2789000000000001</v>
      </c>
      <c r="H264" s="43">
        <v>45869</v>
      </c>
      <c r="I264">
        <v>4.1558000000000002</v>
      </c>
      <c r="L264" s="2">
        <v>45859</v>
      </c>
      <c r="M264" t="str">
        <v>91282CNF</v>
      </c>
      <c r="N264">
        <v>0.68459999999999999</v>
      </c>
      <c r="O264">
        <v>4.2336099999999997</v>
      </c>
      <c r="P264">
        <v>0.90029999999999999</v>
      </c>
      <c r="Q264">
        <v>111.1875</v>
      </c>
      <c r="R264">
        <f>VLOOKUP(M264,工作表1!$A$3:$B$1000,2,FALSE)</f>
        <v>4.125</v>
      </c>
      <c r="S264" t="str">
        <f>VLOOKUP(M264,工作表1!$A$3:$C$1000,3,FALSE)</f>
        <v>2032/5/31</v>
      </c>
      <c r="T264">
        <f t="shared" si="139"/>
        <v>4.2907500000000001</v>
      </c>
      <c r="U264">
        <f t="shared" si="138"/>
        <v>-0.16575000000000006</v>
      </c>
      <c r="V264" s="43">
        <f t="shared" si="150"/>
        <v>45991</v>
      </c>
      <c r="W264" s="43">
        <f t="shared" si="140"/>
        <v>45930</v>
      </c>
      <c r="X264" s="45">
        <f t="shared" si="151"/>
        <v>0.58606557377049173</v>
      </c>
      <c r="Y264" s="45">
        <f t="shared" si="152"/>
        <v>1.3771614641814507</v>
      </c>
      <c r="Z264" s="47">
        <f t="shared" si="153"/>
        <v>100.01770581233413</v>
      </c>
      <c r="AA264" s="47">
        <f t="shared" si="154"/>
        <v>111.05629229831139</v>
      </c>
      <c r="AB264" s="45">
        <f t="shared" si="155"/>
        <v>4.1303000000000001</v>
      </c>
      <c r="AC264" s="2" t="str">
        <f t="shared" si="141"/>
        <v>TY1</v>
      </c>
      <c r="AD264">
        <f t="shared" si="142"/>
        <v>111.1875</v>
      </c>
      <c r="AE264">
        <f t="shared" si="143"/>
        <v>111.140625</v>
      </c>
      <c r="AF264" s="49">
        <f t="shared" si="137"/>
        <v>4.6875E-2</v>
      </c>
      <c r="AG264" s="3">
        <f t="shared" si="156"/>
        <v>111.05629229831139</v>
      </c>
      <c r="AH264">
        <f t="shared" si="157"/>
        <v>110.96970564401396</v>
      </c>
      <c r="AI264" s="51">
        <f t="shared" si="158"/>
        <v>8.6586654297434507E-2</v>
      </c>
      <c r="AJ264" s="52">
        <f t="shared" si="159"/>
        <v>3.9711654297434507E-2</v>
      </c>
      <c r="AK264" s="2">
        <v>45859</v>
      </c>
      <c r="AL264" t="str">
        <v>91282CNJ</v>
      </c>
      <c r="AM264">
        <v>2.9468000000000001</v>
      </c>
      <c r="AN264">
        <v>4.0326199999999996</v>
      </c>
      <c r="AO264">
        <v>0.89370000000000005</v>
      </c>
      <c r="AP264">
        <v>111.140625</v>
      </c>
      <c r="AQ264">
        <f>VLOOKUP(AL264,工作表1!$F$3:$G$1000,2,FALSE)</f>
        <v>4</v>
      </c>
      <c r="AR264" t="str">
        <f>VLOOKUP(AL264,工作表1!$F$3:$H$1000,3,FALSE)</f>
        <v>2032/6/30</v>
      </c>
      <c r="AS264">
        <f t="shared" si="144"/>
        <v>4.2907500000000001</v>
      </c>
      <c r="AT264">
        <f t="shared" si="145"/>
        <v>-0.29075000000000006</v>
      </c>
      <c r="AU264" s="43">
        <f t="shared" si="160"/>
        <v>46022</v>
      </c>
      <c r="AV264" s="43">
        <f t="shared" si="146"/>
        <v>46022</v>
      </c>
      <c r="AW264" s="45">
        <f t="shared" si="161"/>
        <v>0.24043715846994534</v>
      </c>
      <c r="AX264" s="45">
        <f t="shared" si="162"/>
        <v>2.0157796242233701</v>
      </c>
      <c r="AY264" s="47">
        <f t="shared" si="163"/>
        <v>99.251677201178566</v>
      </c>
      <c r="AZ264" s="47">
        <f t="shared" si="164"/>
        <v>110.96970564401396</v>
      </c>
      <c r="BA264" s="43"/>
      <c r="BC264" s="2">
        <v>45856</v>
      </c>
      <c r="BD264" t="str">
        <v>91282CFV</v>
      </c>
      <c r="BE264">
        <v>-3.1913</v>
      </c>
      <c r="BF264">
        <v>4.2669199999999998</v>
      </c>
      <c r="BG264">
        <v>0.90029999999999999</v>
      </c>
      <c r="BH264">
        <v>110.625</v>
      </c>
      <c r="BI264">
        <f>VLOOKUP(BD264,工作表1!$K$3:$L$1000,2,FALSE)</f>
        <v>4.125</v>
      </c>
      <c r="BJ264" t="str">
        <f>VLOOKUP(BD264,工作表1!$K$3:$M$1000,3,FALSE)</f>
        <v>2032/11/15</v>
      </c>
      <c r="BK264">
        <f t="shared" si="147"/>
        <v>4.2862499999999999</v>
      </c>
      <c r="BL264">
        <f t="shared" si="148"/>
        <v>-0.16124999999999989</v>
      </c>
      <c r="BM264" s="43">
        <f t="shared" si="165"/>
        <v>45976</v>
      </c>
      <c r="BN264" s="43">
        <f t="shared" si="149"/>
        <v>46112</v>
      </c>
      <c r="BO264" s="45">
        <f t="shared" si="166"/>
        <v>0.75101902173913049</v>
      </c>
      <c r="BP264" s="45">
        <f t="shared" si="167"/>
        <v>3.6102655970815962</v>
      </c>
      <c r="BQ264" s="47">
        <f t="shared" si="168"/>
        <v>99.404102141303483</v>
      </c>
      <c r="BR264" s="47">
        <f t="shared" si="169"/>
        <v>110.27329197063924</v>
      </c>
    </row>
    <row r="265" spans="6:70" x14ac:dyDescent="0.25">
      <c r="F265" s="2">
        <v>45860</v>
      </c>
      <c r="G265">
        <v>4.2847499999999998</v>
      </c>
      <c r="H265" s="43">
        <v>45868</v>
      </c>
      <c r="I265">
        <v>4.1478999999999999</v>
      </c>
      <c r="L265" s="2">
        <v>45856</v>
      </c>
      <c r="M265" t="str">
        <v>91282CNF</v>
      </c>
      <c r="N265">
        <v>0.7913</v>
      </c>
      <c r="O265">
        <v>4.2143800000000002</v>
      </c>
      <c r="P265">
        <v>0.90029999999999999</v>
      </c>
      <c r="Q265">
        <v>110.78125</v>
      </c>
      <c r="R265">
        <f>VLOOKUP(M265,工作表1!$A$3:$B$1000,2,FALSE)</f>
        <v>4.125</v>
      </c>
      <c r="S265" t="str">
        <f>VLOOKUP(M265,工作表1!$A$3:$C$1000,3,FALSE)</f>
        <v>2032/5/31</v>
      </c>
      <c r="T265">
        <f t="shared" si="139"/>
        <v>4.2862499999999999</v>
      </c>
      <c r="U265">
        <f t="shared" si="138"/>
        <v>-0.16124999999999989</v>
      </c>
      <c r="V265" s="43">
        <f t="shared" si="150"/>
        <v>45991</v>
      </c>
      <c r="W265" s="43">
        <f t="shared" si="140"/>
        <v>45930</v>
      </c>
      <c r="X265" s="45">
        <f t="shared" si="151"/>
        <v>0.57479508196721307</v>
      </c>
      <c r="Y265" s="45">
        <f t="shared" si="152"/>
        <v>1.3771923422411856</v>
      </c>
      <c r="Z265" s="47">
        <f t="shared" si="153"/>
        <v>99.658710631505755</v>
      </c>
      <c r="AA265" s="47">
        <f t="shared" si="154"/>
        <v>110.65602074574716</v>
      </c>
      <c r="AB265" s="45">
        <f t="shared" si="155"/>
        <v>4.1643999999999997</v>
      </c>
      <c r="AC265" s="2" t="str">
        <f t="shared" si="141"/>
        <v>TY1</v>
      </c>
      <c r="AD265">
        <f t="shared" si="142"/>
        <v>110.78125</v>
      </c>
      <c r="AE265">
        <f t="shared" si="143"/>
        <v>110.71875</v>
      </c>
      <c r="AF265" s="49">
        <f t="shared" si="137"/>
        <v>6.25E-2</v>
      </c>
      <c r="AG265" s="3">
        <f t="shared" si="156"/>
        <v>110.65602074574716</v>
      </c>
      <c r="AH265">
        <f t="shared" si="157"/>
        <v>110.56527934529737</v>
      </c>
      <c r="AI265" s="51">
        <f t="shared" si="158"/>
        <v>9.0741400449786624E-2</v>
      </c>
      <c r="AJ265" s="52">
        <f t="shared" si="159"/>
        <v>2.8241400449786624E-2</v>
      </c>
      <c r="AK265" s="2">
        <v>45856</v>
      </c>
      <c r="AL265" t="str">
        <v>91282CNJ</v>
      </c>
      <c r="AM265">
        <v>3.2323</v>
      </c>
      <c r="AN265">
        <v>4.0078699999999996</v>
      </c>
      <c r="AO265">
        <v>0.89370000000000005</v>
      </c>
      <c r="AP265">
        <v>110.71875</v>
      </c>
      <c r="AQ265">
        <f>VLOOKUP(AL265,工作表1!$F$3:$G$1000,2,FALSE)</f>
        <v>4</v>
      </c>
      <c r="AR265" t="str">
        <f>VLOOKUP(AL265,工作表1!$F$3:$H$1000,3,FALSE)</f>
        <v>2032/6/30</v>
      </c>
      <c r="AS265">
        <f t="shared" si="144"/>
        <v>4.2862499999999999</v>
      </c>
      <c r="AT265">
        <f t="shared" si="145"/>
        <v>-0.28624999999999989</v>
      </c>
      <c r="AU265" s="43">
        <f t="shared" si="160"/>
        <v>46022</v>
      </c>
      <c r="AV265" s="43">
        <f t="shared" si="146"/>
        <v>46022</v>
      </c>
      <c r="AW265" s="45">
        <f t="shared" si="161"/>
        <v>0.22950819672131148</v>
      </c>
      <c r="AX265" s="45">
        <f t="shared" si="162"/>
        <v>2.0158095665843252</v>
      </c>
      <c r="AY265" s="47">
        <f t="shared" si="163"/>
        <v>98.892760715960762</v>
      </c>
      <c r="AZ265" s="47">
        <f t="shared" si="164"/>
        <v>110.56527934529737</v>
      </c>
      <c r="BA265" s="43"/>
      <c r="BC265" s="2">
        <v>45855</v>
      </c>
      <c r="BD265" t="str">
        <v>91282CFV</v>
      </c>
      <c r="BE265">
        <v>-2.4005000000000001</v>
      </c>
      <c r="BF265">
        <v>4.2517300000000002</v>
      </c>
      <c r="BG265">
        <v>0.90029999999999999</v>
      </c>
      <c r="BH265">
        <v>110.328125</v>
      </c>
      <c r="BI265">
        <f>VLOOKUP(BD265,工作表1!$K$3:$L$1000,2,FALSE)</f>
        <v>4.125</v>
      </c>
      <c r="BJ265" t="str">
        <f>VLOOKUP(BD265,工作表1!$K$3:$M$1000,3,FALSE)</f>
        <v>2032/11/15</v>
      </c>
      <c r="BK265">
        <f t="shared" si="147"/>
        <v>4.2977499999999997</v>
      </c>
      <c r="BL265">
        <f t="shared" si="148"/>
        <v>-0.17274999999999974</v>
      </c>
      <c r="BM265" s="43">
        <f t="shared" si="165"/>
        <v>45976</v>
      </c>
      <c r="BN265" s="43">
        <f t="shared" si="149"/>
        <v>46112</v>
      </c>
      <c r="BO265" s="45">
        <f t="shared" si="166"/>
        <v>0.71739130434782605</v>
      </c>
      <c r="BP265" s="45">
        <f t="shared" si="167"/>
        <v>3.6105419892793331</v>
      </c>
      <c r="BQ265" s="47">
        <f t="shared" si="168"/>
        <v>99.177685541054217</v>
      </c>
      <c r="BR265" s="47">
        <f t="shared" si="169"/>
        <v>110.02923808159436</v>
      </c>
    </row>
    <row r="266" spans="6:70" x14ac:dyDescent="0.25">
      <c r="F266" s="2">
        <v>45859</v>
      </c>
      <c r="G266">
        <v>4.2907500000000001</v>
      </c>
      <c r="H266" s="43">
        <v>45867</v>
      </c>
      <c r="I266">
        <v>4.0884999999999998</v>
      </c>
      <c r="L266" s="2">
        <v>45855</v>
      </c>
      <c r="M266" t="str">
        <v>91282CNF</v>
      </c>
      <c r="N266">
        <v>0.49809999999999999</v>
      </c>
      <c r="O266">
        <v>4.2721299999999998</v>
      </c>
      <c r="P266">
        <v>0.90029999999999999</v>
      </c>
      <c r="Q266">
        <v>110.515625</v>
      </c>
      <c r="R266">
        <f>VLOOKUP(M266,工作表1!$A$3:$B$1000,2,FALSE)</f>
        <v>4.125</v>
      </c>
      <c r="S266" t="str">
        <f>VLOOKUP(M266,工作表1!$A$3:$C$1000,3,FALSE)</f>
        <v>2032/5/31</v>
      </c>
      <c r="T266">
        <f t="shared" si="139"/>
        <v>4.2977499999999997</v>
      </c>
      <c r="U266">
        <f t="shared" si="138"/>
        <v>-0.17274999999999974</v>
      </c>
      <c r="V266" s="43">
        <f t="shared" si="150"/>
        <v>45991</v>
      </c>
      <c r="W266" s="43">
        <f t="shared" si="140"/>
        <v>45930</v>
      </c>
      <c r="X266" s="45">
        <f t="shared" si="151"/>
        <v>0.54098360655737709</v>
      </c>
      <c r="Y266" s="45">
        <f t="shared" si="152"/>
        <v>1.3772849764203907</v>
      </c>
      <c r="Z266" s="47">
        <f t="shared" si="153"/>
        <v>99.431869284429439</v>
      </c>
      <c r="AA266" s="47">
        <f t="shared" si="154"/>
        <v>110.405037349076</v>
      </c>
      <c r="AB266" s="45">
        <f t="shared" si="155"/>
        <v>4.2062999999999997</v>
      </c>
      <c r="AC266" s="2" t="str">
        <f t="shared" si="141"/>
        <v>TY1</v>
      </c>
      <c r="AD266">
        <f t="shared" si="142"/>
        <v>110.515625</v>
      </c>
      <c r="AE266">
        <f t="shared" si="143"/>
        <v>110.421875</v>
      </c>
      <c r="AF266" s="49">
        <f t="shared" si="137"/>
        <v>9.375E-2</v>
      </c>
      <c r="AG266" s="3">
        <f t="shared" si="156"/>
        <v>110.405037349076</v>
      </c>
      <c r="AH266">
        <f t="shared" si="157"/>
        <v>110.31462100981058</v>
      </c>
      <c r="AI266" s="51">
        <f t="shared" si="158"/>
        <v>9.0416339265416923E-2</v>
      </c>
      <c r="AJ266" s="52">
        <f t="shared" si="159"/>
        <v>-3.3336607345830771E-3</v>
      </c>
      <c r="AK266" s="2">
        <v>45855</v>
      </c>
      <c r="AL266" t="str">
        <v>91282CNJ</v>
      </c>
      <c r="AM266">
        <v>3.8961999999999999</v>
      </c>
      <c r="AN266">
        <v>3.9845299999999999</v>
      </c>
      <c r="AO266">
        <v>0.89370000000000005</v>
      </c>
      <c r="AP266">
        <v>110.421875</v>
      </c>
      <c r="AQ266">
        <f>VLOOKUP(AL266,工作表1!$F$3:$G$1000,2,FALSE)</f>
        <v>4</v>
      </c>
      <c r="AR266" t="str">
        <f>VLOOKUP(AL266,工作表1!$F$3:$H$1000,3,FALSE)</f>
        <v>2032/6/30</v>
      </c>
      <c r="AS266">
        <f t="shared" si="144"/>
        <v>4.2977499999999997</v>
      </c>
      <c r="AT266">
        <f t="shared" si="145"/>
        <v>-0.29774999999999974</v>
      </c>
      <c r="AU266" s="43">
        <f t="shared" si="160"/>
        <v>46022</v>
      </c>
      <c r="AV266" s="43">
        <f t="shared" si="146"/>
        <v>46022</v>
      </c>
      <c r="AW266" s="45">
        <f t="shared" si="161"/>
        <v>0.19672131147540983</v>
      </c>
      <c r="AX266" s="45">
        <f t="shared" si="162"/>
        <v>2.0158993936671905</v>
      </c>
      <c r="AY266" s="47">
        <f t="shared" si="163"/>
        <v>98.664927477594063</v>
      </c>
      <c r="AZ266" s="47">
        <f t="shared" si="164"/>
        <v>110.31462100981058</v>
      </c>
      <c r="BA266" s="43"/>
      <c r="BC266" s="2">
        <v>45854</v>
      </c>
      <c r="BD266" t="str">
        <v>91282CFV</v>
      </c>
      <c r="BE266">
        <v>-1.8884000000000001</v>
      </c>
      <c r="BF266">
        <v>4.21136</v>
      </c>
      <c r="BG266">
        <v>0.90029999999999999</v>
      </c>
      <c r="BH266">
        <v>110.421875</v>
      </c>
      <c r="BI266">
        <f>VLOOKUP(BD266,工作表1!$K$3:$L$1000,2,FALSE)</f>
        <v>4.125</v>
      </c>
      <c r="BJ266" t="str">
        <f>VLOOKUP(BD266,工作表1!$K$3:$M$1000,3,FALSE)</f>
        <v>2032/11/15</v>
      </c>
      <c r="BK266">
        <f t="shared" si="147"/>
        <v>4.2969999999999997</v>
      </c>
      <c r="BL266">
        <f t="shared" si="148"/>
        <v>-0.17199999999999971</v>
      </c>
      <c r="BM266" s="43">
        <f t="shared" si="165"/>
        <v>45976</v>
      </c>
      <c r="BN266" s="43">
        <f t="shared" si="149"/>
        <v>46112</v>
      </c>
      <c r="BO266" s="45">
        <f t="shared" si="166"/>
        <v>0.70618206521739135</v>
      </c>
      <c r="BP266" s="45">
        <f t="shared" si="167"/>
        <v>3.6106341200119116</v>
      </c>
      <c r="BQ266" s="47">
        <f t="shared" si="168"/>
        <v>99.287614515393415</v>
      </c>
      <c r="BR266" s="47">
        <f t="shared" si="169"/>
        <v>110.1502324214497</v>
      </c>
    </row>
    <row r="267" spans="6:70" x14ac:dyDescent="0.25">
      <c r="F267" s="2">
        <v>45856</v>
      </c>
      <c r="G267">
        <v>4.2862499999999999</v>
      </c>
      <c r="H267" s="43">
        <v>45866</v>
      </c>
      <c r="I267">
        <v>4.1753</v>
      </c>
      <c r="L267" s="2">
        <v>45854</v>
      </c>
      <c r="M267" t="str">
        <v>91282CNF</v>
      </c>
      <c r="N267">
        <v>0.90569999999999995</v>
      </c>
      <c r="O267">
        <v>4.21279</v>
      </c>
      <c r="P267">
        <v>0.90029999999999999</v>
      </c>
      <c r="Q267">
        <v>110.625</v>
      </c>
      <c r="R267">
        <f>VLOOKUP(M267,工作表1!$A$3:$B$1000,2,FALSE)</f>
        <v>4.125</v>
      </c>
      <c r="S267" t="str">
        <f>VLOOKUP(M267,工作表1!$A$3:$C$1000,3,FALSE)</f>
        <v>2032/5/31</v>
      </c>
      <c r="T267">
        <f t="shared" si="139"/>
        <v>4.2969999999999997</v>
      </c>
      <c r="U267">
        <f t="shared" si="138"/>
        <v>-0.17199999999999971</v>
      </c>
      <c r="V267" s="43">
        <f t="shared" si="150"/>
        <v>45991</v>
      </c>
      <c r="W267" s="43">
        <f t="shared" si="140"/>
        <v>45930</v>
      </c>
      <c r="X267" s="45">
        <f t="shared" si="151"/>
        <v>0.52971311475409832</v>
      </c>
      <c r="Y267" s="45">
        <f t="shared" si="152"/>
        <v>1.3773158544801256</v>
      </c>
      <c r="Z267" s="47">
        <f t="shared" si="153"/>
        <v>99.541578877482081</v>
      </c>
      <c r="AA267" s="47">
        <f t="shared" si="154"/>
        <v>110.52620916908252</v>
      </c>
      <c r="AB267" s="45">
        <f t="shared" si="155"/>
        <v>4.2088999999999999</v>
      </c>
      <c r="AC267" s="2" t="str">
        <f t="shared" si="141"/>
        <v>TY1</v>
      </c>
      <c r="AD267">
        <f t="shared" si="142"/>
        <v>110.625</v>
      </c>
      <c r="AE267">
        <f t="shared" si="143"/>
        <v>110.515625</v>
      </c>
      <c r="AF267" s="49">
        <f t="shared" si="137"/>
        <v>0.109375</v>
      </c>
      <c r="AG267" s="3">
        <f t="shared" si="156"/>
        <v>110.52620916908252</v>
      </c>
      <c r="AH267">
        <f t="shared" si="157"/>
        <v>110.41887854252701</v>
      </c>
      <c r="AI267" s="51">
        <f t="shared" si="158"/>
        <v>0.10733062655550896</v>
      </c>
      <c r="AJ267" s="52">
        <f t="shared" si="159"/>
        <v>-2.0443734444910433E-3</v>
      </c>
      <c r="AK267" s="2">
        <v>45854</v>
      </c>
      <c r="AL267" t="str">
        <v>91282CNJ</v>
      </c>
      <c r="AM267">
        <v>4.1748000000000003</v>
      </c>
      <c r="AN267">
        <v>3.95926</v>
      </c>
      <c r="AO267">
        <v>0.89370000000000005</v>
      </c>
      <c r="AP267">
        <v>110.515625</v>
      </c>
      <c r="AQ267">
        <f>VLOOKUP(AL267,工作表1!$F$3:$G$1000,2,FALSE)</f>
        <v>4</v>
      </c>
      <c r="AR267" t="str">
        <f>VLOOKUP(AL267,工作表1!$F$3:$H$1000,3,FALSE)</f>
        <v>2032/6/30</v>
      </c>
      <c r="AS267">
        <f t="shared" si="144"/>
        <v>4.2969999999999997</v>
      </c>
      <c r="AT267">
        <f t="shared" si="145"/>
        <v>-0.29699999999999971</v>
      </c>
      <c r="AU267" s="43">
        <f t="shared" si="160"/>
        <v>46022</v>
      </c>
      <c r="AV267" s="43">
        <f t="shared" si="146"/>
        <v>46022</v>
      </c>
      <c r="AW267" s="45">
        <f t="shared" si="161"/>
        <v>0.18579234972677597</v>
      </c>
      <c r="AX267" s="45">
        <f t="shared" si="162"/>
        <v>2.0159293360281461</v>
      </c>
      <c r="AY267" s="47">
        <f t="shared" si="163"/>
        <v>98.758912704750159</v>
      </c>
      <c r="AZ267" s="47">
        <f t="shared" si="164"/>
        <v>110.41887854252701</v>
      </c>
      <c r="BA267" s="43"/>
      <c r="BC267" s="2">
        <v>45853</v>
      </c>
      <c r="BD267" t="str">
        <v>91282CFV</v>
      </c>
      <c r="BE267">
        <v>-2.2968999999999999</v>
      </c>
      <c r="BF267">
        <v>4.2486800000000002</v>
      </c>
      <c r="BG267">
        <v>0.90029999999999999</v>
      </c>
      <c r="BH267">
        <v>110.09375</v>
      </c>
      <c r="BI267">
        <f>VLOOKUP(BD267,工作表1!$K$3:$L$1000,2,FALSE)</f>
        <v>4.125</v>
      </c>
      <c r="BJ267" t="str">
        <f>VLOOKUP(BD267,工作表1!$K$3:$M$1000,3,FALSE)</f>
        <v>2032/11/15</v>
      </c>
      <c r="BK267">
        <f t="shared" si="147"/>
        <v>4.3039800000000001</v>
      </c>
      <c r="BL267">
        <f t="shared" si="148"/>
        <v>-0.17898000000000014</v>
      </c>
      <c r="BM267" s="43">
        <f t="shared" si="165"/>
        <v>45976</v>
      </c>
      <c r="BN267" s="43">
        <f t="shared" si="149"/>
        <v>46112</v>
      </c>
      <c r="BO267" s="45">
        <f t="shared" si="166"/>
        <v>0.69497282608695654</v>
      </c>
      <c r="BP267" s="45">
        <f t="shared" si="167"/>
        <v>3.6107262507444906</v>
      </c>
      <c r="BQ267" s="47">
        <f t="shared" si="168"/>
        <v>98.974798476764747</v>
      </c>
      <c r="BR267" s="47">
        <f t="shared" si="169"/>
        <v>109.80781529146032</v>
      </c>
    </row>
    <row r="268" spans="6:70" x14ac:dyDescent="0.25">
      <c r="F268" s="2">
        <v>45855</v>
      </c>
      <c r="G268">
        <v>4.2977499999999997</v>
      </c>
      <c r="H268" s="43">
        <v>45863</v>
      </c>
      <c r="I268">
        <v>4.1540999999999997</v>
      </c>
      <c r="L268" s="2">
        <v>45853</v>
      </c>
      <c r="M268" t="str">
        <v>91282CNF</v>
      </c>
      <c r="N268">
        <v>0.75719999999999998</v>
      </c>
      <c r="O268">
        <v>4.2389200000000002</v>
      </c>
      <c r="P268">
        <v>0.90029999999999999</v>
      </c>
      <c r="Q268">
        <v>110.28125</v>
      </c>
      <c r="R268">
        <f>VLOOKUP(M268,工作表1!$A$3:$B$1000,2,FALSE)</f>
        <v>4.125</v>
      </c>
      <c r="S268" t="str">
        <f>VLOOKUP(M268,工作表1!$A$3:$C$1000,3,FALSE)</f>
        <v>2032/5/31</v>
      </c>
      <c r="T268">
        <f t="shared" si="139"/>
        <v>4.3039800000000001</v>
      </c>
      <c r="U268">
        <f t="shared" si="138"/>
        <v>-0.17898000000000014</v>
      </c>
      <c r="V268" s="43">
        <f t="shared" si="150"/>
        <v>45991</v>
      </c>
      <c r="W268" s="43">
        <f t="shared" si="140"/>
        <v>45930</v>
      </c>
      <c r="X268" s="45">
        <f t="shared" si="151"/>
        <v>0.51844262295081966</v>
      </c>
      <c r="Y268" s="45">
        <f t="shared" si="152"/>
        <v>1.3773467325398607</v>
      </c>
      <c r="Z268" s="47">
        <f t="shared" si="153"/>
        <v>99.229000383849865</v>
      </c>
      <c r="AA268" s="47">
        <f t="shared" si="154"/>
        <v>110.18013633234949</v>
      </c>
      <c r="AB268" s="45">
        <f t="shared" si="155"/>
        <v>4.2484000000000002</v>
      </c>
      <c r="AC268" s="2" t="str">
        <f t="shared" si="141"/>
        <v>TY1</v>
      </c>
      <c r="AD268">
        <f t="shared" si="142"/>
        <v>110.28125</v>
      </c>
      <c r="AE268">
        <f t="shared" si="143"/>
        <v>110.1875</v>
      </c>
      <c r="AF268" s="49">
        <f t="shared" si="137"/>
        <v>9.375E-2</v>
      </c>
      <c r="AG268" s="3">
        <f t="shared" si="156"/>
        <v>110.18013633234949</v>
      </c>
      <c r="AH268">
        <f t="shared" si="157"/>
        <v>110.08983929313824</v>
      </c>
      <c r="AI268" s="51">
        <f t="shared" si="158"/>
        <v>9.0297039211250762E-2</v>
      </c>
      <c r="AJ268" s="52">
        <f t="shared" si="159"/>
        <v>-3.4529607887492375E-3</v>
      </c>
      <c r="AK268" s="2">
        <v>45853</v>
      </c>
      <c r="AL268" t="str">
        <v>91282CNJ</v>
      </c>
      <c r="AM268">
        <v>4.0064000000000002</v>
      </c>
      <c r="AN268">
        <v>3.97953</v>
      </c>
      <c r="AO268">
        <v>0.89370000000000005</v>
      </c>
      <c r="AP268">
        <v>110.1875</v>
      </c>
      <c r="AQ268">
        <f>VLOOKUP(AL268,工作表1!$F$3:$G$1000,2,FALSE)</f>
        <v>4</v>
      </c>
      <c r="AR268" t="str">
        <f>VLOOKUP(AL268,工作表1!$F$3:$H$1000,3,FALSE)</f>
        <v>2032/6/30</v>
      </c>
      <c r="AS268">
        <f t="shared" si="144"/>
        <v>4.3039800000000001</v>
      </c>
      <c r="AT268">
        <f t="shared" si="145"/>
        <v>-0.30398000000000014</v>
      </c>
      <c r="AU268" s="43">
        <f t="shared" si="160"/>
        <v>46022</v>
      </c>
      <c r="AV268" s="43">
        <f t="shared" si="146"/>
        <v>46022</v>
      </c>
      <c r="AW268" s="45">
        <f t="shared" si="161"/>
        <v>0.17486338797814208</v>
      </c>
      <c r="AX268" s="45">
        <f t="shared" si="162"/>
        <v>2.0159592783891012</v>
      </c>
      <c r="AY268" s="47">
        <f t="shared" si="163"/>
        <v>98.462057431072182</v>
      </c>
      <c r="AZ268" s="47">
        <f t="shared" si="164"/>
        <v>110.08983929313824</v>
      </c>
      <c r="BA268" s="43"/>
      <c r="BC268" s="2">
        <v>45852</v>
      </c>
      <c r="BD268" t="str">
        <v>91282CFV</v>
      </c>
      <c r="BE268">
        <v>-3.0310999999999999</v>
      </c>
      <c r="BF268">
        <v>4.2501199999999999</v>
      </c>
      <c r="BG268">
        <v>0.90029999999999999</v>
      </c>
      <c r="BH268">
        <v>110.578125</v>
      </c>
      <c r="BI268">
        <f>VLOOKUP(BD268,工作表1!$K$3:$L$1000,2,FALSE)</f>
        <v>4.125</v>
      </c>
      <c r="BJ268" t="str">
        <f>VLOOKUP(BD268,工作表1!$K$3:$M$1000,3,FALSE)</f>
        <v>2032/11/15</v>
      </c>
      <c r="BK268">
        <f t="shared" si="147"/>
        <v>4.2976999999999999</v>
      </c>
      <c r="BL268">
        <f t="shared" si="148"/>
        <v>-0.17269999999999985</v>
      </c>
      <c r="BM268" s="43">
        <f t="shared" si="165"/>
        <v>45976</v>
      </c>
      <c r="BN268" s="43">
        <f t="shared" si="149"/>
        <v>46112</v>
      </c>
      <c r="BO268" s="45">
        <f t="shared" si="166"/>
        <v>0.68376358695652173</v>
      </c>
      <c r="BP268" s="45">
        <f t="shared" si="167"/>
        <v>3.6108183814770696</v>
      </c>
      <c r="BQ268" s="47">
        <f t="shared" si="168"/>
        <v>99.373804494792125</v>
      </c>
      <c r="BR268" s="47">
        <f t="shared" si="169"/>
        <v>110.2454947971485</v>
      </c>
    </row>
    <row r="269" spans="6:70" x14ac:dyDescent="0.25">
      <c r="F269" s="2">
        <v>45854</v>
      </c>
      <c r="G269">
        <v>4.2969999999999997</v>
      </c>
      <c r="H269" s="43">
        <v>45862</v>
      </c>
      <c r="I269">
        <v>4.1619000000000002</v>
      </c>
      <c r="L269" s="2">
        <v>45852</v>
      </c>
      <c r="M269" t="str">
        <v>91282CNF</v>
      </c>
      <c r="N269">
        <v>0.38850000000000001</v>
      </c>
      <c r="O269">
        <v>4.2852899999999998</v>
      </c>
      <c r="P269">
        <v>0.90029999999999999</v>
      </c>
      <c r="Q269">
        <v>110.765625</v>
      </c>
      <c r="R269">
        <f>VLOOKUP(M269,工作表1!$A$3:$B$1000,2,FALSE)</f>
        <v>4.125</v>
      </c>
      <c r="S269" t="str">
        <f>VLOOKUP(M269,工作表1!$A$3:$C$1000,3,FALSE)</f>
        <v>2032/5/31</v>
      </c>
      <c r="T269">
        <f t="shared" si="139"/>
        <v>4.2976999999999999</v>
      </c>
      <c r="U269">
        <f t="shared" si="138"/>
        <v>-0.17269999999999985</v>
      </c>
      <c r="V269" s="43">
        <f t="shared" si="150"/>
        <v>45991</v>
      </c>
      <c r="W269" s="43">
        <f t="shared" si="140"/>
        <v>45930</v>
      </c>
      <c r="X269" s="45">
        <f t="shared" si="151"/>
        <v>0.50717213114754101</v>
      </c>
      <c r="Y269" s="45">
        <f t="shared" si="152"/>
        <v>1.3773776105995958</v>
      </c>
      <c r="Z269" s="47">
        <f t="shared" si="153"/>
        <v>99.627013611108325</v>
      </c>
      <c r="AA269" s="47">
        <f t="shared" si="154"/>
        <v>110.6202395835891</v>
      </c>
      <c r="AB269" s="45">
        <f t="shared" si="155"/>
        <v>4.1929999999999996</v>
      </c>
      <c r="AC269" s="2" t="str">
        <f t="shared" si="141"/>
        <v>TY1</v>
      </c>
      <c r="AD269">
        <f t="shared" si="142"/>
        <v>110.765625</v>
      </c>
      <c r="AE269">
        <f t="shared" si="143"/>
        <v>110.671875</v>
      </c>
      <c r="AF269" s="49">
        <f t="shared" si="137"/>
        <v>9.375E-2</v>
      </c>
      <c r="AG269" s="3">
        <f t="shared" si="156"/>
        <v>110.6202395835891</v>
      </c>
      <c r="AH269">
        <f t="shared" si="157"/>
        <v>110.51605837481866</v>
      </c>
      <c r="AI269" s="51">
        <f t="shared" si="158"/>
        <v>0.10418120877044146</v>
      </c>
      <c r="AJ269" s="52">
        <f t="shared" si="159"/>
        <v>1.0431208770441458E-2</v>
      </c>
      <c r="AK269" s="2">
        <v>45852</v>
      </c>
      <c r="AL269" t="str">
        <v>91282CNJ</v>
      </c>
      <c r="AM269">
        <v>3.1536</v>
      </c>
      <c r="AN269">
        <v>4.0209099999999998</v>
      </c>
      <c r="AO269">
        <v>0.89370000000000005</v>
      </c>
      <c r="AP269">
        <v>110.671875</v>
      </c>
      <c r="AQ269">
        <f>VLOOKUP(AL269,工作表1!$F$3:$G$1000,2,FALSE)</f>
        <v>4</v>
      </c>
      <c r="AR269" t="str">
        <f>VLOOKUP(AL269,工作表1!$F$3:$H$1000,3,FALSE)</f>
        <v>2032/6/30</v>
      </c>
      <c r="AS269">
        <f t="shared" si="144"/>
        <v>4.2976999999999999</v>
      </c>
      <c r="AT269">
        <f t="shared" si="145"/>
        <v>-0.29769999999999985</v>
      </c>
      <c r="AU269" s="43">
        <f t="shared" si="160"/>
        <v>46022</v>
      </c>
      <c r="AV269" s="43">
        <f t="shared" si="146"/>
        <v>46022</v>
      </c>
      <c r="AW269" s="45">
        <f t="shared" si="161"/>
        <v>0.16393442622950818</v>
      </c>
      <c r="AX269" s="45">
        <f t="shared" si="162"/>
        <v>2.0159892207500563</v>
      </c>
      <c r="AY269" s="47">
        <f t="shared" si="163"/>
        <v>98.846362583426284</v>
      </c>
      <c r="AZ269" s="47">
        <f t="shared" si="164"/>
        <v>110.51605837481866</v>
      </c>
      <c r="BA269" s="43"/>
      <c r="BC269" s="2">
        <v>45849</v>
      </c>
      <c r="BD269" t="str">
        <v>91282CFV</v>
      </c>
      <c r="BE269">
        <v>-3.0493999999999999</v>
      </c>
      <c r="BF269">
        <v>4.2329600000000003</v>
      </c>
      <c r="BG269">
        <v>0.90029999999999999</v>
      </c>
      <c r="BH269">
        <v>110.546875</v>
      </c>
      <c r="BI269">
        <f>VLOOKUP(BD269,工作表1!$K$3:$L$1000,2,FALSE)</f>
        <v>4.125</v>
      </c>
      <c r="BJ269" t="str">
        <f>VLOOKUP(BD269,工作表1!$K$3:$M$1000,3,FALSE)</f>
        <v>2032/11/15</v>
      </c>
      <c r="BK269">
        <f t="shared" si="147"/>
        <v>4.2924699999999998</v>
      </c>
      <c r="BL269">
        <f t="shared" si="148"/>
        <v>-0.16746999999999979</v>
      </c>
      <c r="BM269" s="43">
        <f t="shared" si="165"/>
        <v>45976</v>
      </c>
      <c r="BN269" s="43">
        <f t="shared" si="149"/>
        <v>46112</v>
      </c>
      <c r="BO269" s="45">
        <f t="shared" si="166"/>
        <v>0.67255434782608692</v>
      </c>
      <c r="BP269" s="45">
        <f t="shared" si="167"/>
        <v>3.6109105122096485</v>
      </c>
      <c r="BQ269" s="47">
        <f t="shared" si="168"/>
        <v>99.358570880024018</v>
      </c>
      <c r="BR269" s="47">
        <f t="shared" si="169"/>
        <v>110.22386497444498</v>
      </c>
    </row>
    <row r="270" spans="6:70" x14ac:dyDescent="0.25">
      <c r="F270" s="2">
        <v>45853</v>
      </c>
      <c r="G270">
        <v>4.3039800000000001</v>
      </c>
      <c r="H270" s="43">
        <v>45861</v>
      </c>
      <c r="I270">
        <v>4.1382000000000003</v>
      </c>
      <c r="L270" s="2">
        <v>45849</v>
      </c>
      <c r="M270" t="str">
        <v>91282CNF</v>
      </c>
      <c r="N270">
        <v>0.68420000000000003</v>
      </c>
      <c r="O270">
        <v>4.2337499999999997</v>
      </c>
      <c r="P270">
        <v>0.90029999999999999</v>
      </c>
      <c r="Q270">
        <v>110.71875</v>
      </c>
      <c r="R270">
        <f>VLOOKUP(M270,工作表1!$A$3:$B$1000,2,FALSE)</f>
        <v>4.125</v>
      </c>
      <c r="S270" t="str">
        <f>VLOOKUP(M270,工作表1!$A$3:$C$1000,3,FALSE)</f>
        <v>2032/5/31</v>
      </c>
      <c r="T270">
        <f t="shared" si="139"/>
        <v>4.2924699999999998</v>
      </c>
      <c r="U270">
        <f t="shared" si="138"/>
        <v>-0.16746999999999979</v>
      </c>
      <c r="V270" s="43">
        <f t="shared" si="150"/>
        <v>45991</v>
      </c>
      <c r="W270" s="43">
        <f t="shared" si="140"/>
        <v>45930</v>
      </c>
      <c r="X270" s="45">
        <f t="shared" si="151"/>
        <v>0.49590163934426229</v>
      </c>
      <c r="Y270" s="45">
        <f t="shared" si="152"/>
        <v>1.3774084886593307</v>
      </c>
      <c r="Z270" s="47">
        <f t="shared" si="153"/>
        <v>99.596353640017895</v>
      </c>
      <c r="AA270" s="47">
        <f t="shared" si="154"/>
        <v>110.584411937086</v>
      </c>
      <c r="AB270" s="45">
        <f t="shared" si="155"/>
        <v>4.1745999999999999</v>
      </c>
      <c r="AC270" s="2" t="str">
        <f t="shared" si="141"/>
        <v>TY1</v>
      </c>
      <c r="AD270">
        <f t="shared" si="142"/>
        <v>110.71875</v>
      </c>
      <c r="AE270">
        <f t="shared" si="143"/>
        <v>110.640625</v>
      </c>
      <c r="AF270" s="49">
        <f t="shared" si="137"/>
        <v>7.8125E-2</v>
      </c>
      <c r="AG270" s="3">
        <f t="shared" si="156"/>
        <v>110.584411937086</v>
      </c>
      <c r="AH270">
        <f t="shared" si="157"/>
        <v>110.49574245425698</v>
      </c>
      <c r="AI270" s="51">
        <f t="shared" si="158"/>
        <v>8.8669482829018875E-2</v>
      </c>
      <c r="AJ270" s="52">
        <f t="shared" si="159"/>
        <v>1.0544482829018875E-2</v>
      </c>
      <c r="AK270" s="2">
        <v>45849</v>
      </c>
      <c r="AL270" t="str">
        <v>91282CNJ</v>
      </c>
      <c r="AM270">
        <v>3.3546999999999998</v>
      </c>
      <c r="AN270">
        <v>3.9952100000000002</v>
      </c>
      <c r="AO270">
        <v>0.89370000000000005</v>
      </c>
      <c r="AP270">
        <v>110.640625</v>
      </c>
      <c r="AQ270">
        <f>VLOOKUP(AL270,工作表1!$F$3:$G$1000,2,FALSE)</f>
        <v>4</v>
      </c>
      <c r="AR270" t="str">
        <f>VLOOKUP(AL270,工作表1!$F$3:$H$1000,3,FALSE)</f>
        <v>2032/6/30</v>
      </c>
      <c r="AS270">
        <f t="shared" si="144"/>
        <v>4.2924699999999998</v>
      </c>
      <c r="AT270">
        <f t="shared" si="145"/>
        <v>-0.29246999999999979</v>
      </c>
      <c r="AU270" s="43">
        <f t="shared" si="160"/>
        <v>46022</v>
      </c>
      <c r="AV270" s="43">
        <f t="shared" si="146"/>
        <v>46022</v>
      </c>
      <c r="AW270" s="45">
        <f t="shared" si="161"/>
        <v>0.15300546448087432</v>
      </c>
      <c r="AX270" s="45">
        <f t="shared" si="162"/>
        <v>2.0160191631110114</v>
      </c>
      <c r="AY270" s="47">
        <f t="shared" si="163"/>
        <v>98.831138459832175</v>
      </c>
      <c r="AZ270" s="47">
        <f t="shared" si="164"/>
        <v>110.49574245425698</v>
      </c>
      <c r="BA270" s="43"/>
      <c r="BC270" s="2">
        <v>45848</v>
      </c>
      <c r="BD270" t="str">
        <v>91282CFV</v>
      </c>
      <c r="BE270">
        <v>-3.6434000000000002</v>
      </c>
      <c r="BF270">
        <v>4.2473700000000001</v>
      </c>
      <c r="BG270">
        <v>0.90029999999999999</v>
      </c>
      <c r="BH270">
        <v>111.078125</v>
      </c>
      <c r="BI270">
        <f>VLOOKUP(BD270,工作表1!$K$3:$L$1000,2,FALSE)</f>
        <v>4.125</v>
      </c>
      <c r="BJ270" t="str">
        <f>VLOOKUP(BD270,工作表1!$K$3:$M$1000,3,FALSE)</f>
        <v>2032/11/15</v>
      </c>
      <c r="BK270">
        <f t="shared" si="147"/>
        <v>4.2923600000000004</v>
      </c>
      <c r="BL270">
        <f t="shared" si="148"/>
        <v>-0.1673600000000004</v>
      </c>
      <c r="BM270" s="43">
        <f t="shared" si="165"/>
        <v>45976</v>
      </c>
      <c r="BN270" s="43">
        <f t="shared" si="149"/>
        <v>46112</v>
      </c>
      <c r="BO270" s="45">
        <f t="shared" si="166"/>
        <v>0.63892663043478259</v>
      </c>
      <c r="BP270" s="45">
        <f t="shared" si="167"/>
        <v>3.6111869044073854</v>
      </c>
      <c r="BQ270" s="47">
        <f t="shared" si="168"/>
        <v>99.834556344619926</v>
      </c>
      <c r="BR270" s="47">
        <f t="shared" si="169"/>
        <v>110.75088268296714</v>
      </c>
    </row>
    <row r="271" spans="6:70" x14ac:dyDescent="0.25">
      <c r="F271" s="2">
        <v>45852</v>
      </c>
      <c r="G271">
        <v>4.2976999999999999</v>
      </c>
      <c r="H271" s="43">
        <v>45860</v>
      </c>
      <c r="I271">
        <v>4.0961999999999996</v>
      </c>
      <c r="L271" s="2">
        <v>45848</v>
      </c>
      <c r="M271" t="str">
        <v>91282CNF</v>
      </c>
      <c r="N271">
        <v>-1.8499999999999999E-2</v>
      </c>
      <c r="O271">
        <v>4.3358999999999996</v>
      </c>
      <c r="P271">
        <v>0.90029999999999999</v>
      </c>
      <c r="Q271">
        <v>111.21875</v>
      </c>
      <c r="R271">
        <f>VLOOKUP(M271,工作表1!$A$3:$B$1000,2,FALSE)</f>
        <v>4.125</v>
      </c>
      <c r="S271" t="str">
        <f>VLOOKUP(M271,工作表1!$A$3:$C$1000,3,FALSE)</f>
        <v>2032/5/31</v>
      </c>
      <c r="T271">
        <f t="shared" si="139"/>
        <v>4.2923600000000004</v>
      </c>
      <c r="U271">
        <f t="shared" si="138"/>
        <v>-0.1673600000000004</v>
      </c>
      <c r="V271" s="43">
        <f t="shared" si="150"/>
        <v>45991</v>
      </c>
      <c r="W271" s="43">
        <f t="shared" si="140"/>
        <v>45930</v>
      </c>
      <c r="X271" s="45">
        <f t="shared" si="151"/>
        <v>0.4620901639344262</v>
      </c>
      <c r="Y271" s="45">
        <f t="shared" si="152"/>
        <v>1.3775011228385359</v>
      </c>
      <c r="Z271" s="47">
        <f t="shared" si="153"/>
        <v>100.04095696034381</v>
      </c>
      <c r="AA271" s="47">
        <f t="shared" si="154"/>
        <v>111.07663398509627</v>
      </c>
      <c r="AB271" s="45">
        <f t="shared" si="155"/>
        <v>4.1246999999999998</v>
      </c>
      <c r="AC271" s="2" t="str">
        <f t="shared" si="141"/>
        <v>TY1</v>
      </c>
      <c r="AD271">
        <f t="shared" si="142"/>
        <v>111.21875</v>
      </c>
      <c r="AE271">
        <f t="shared" si="143"/>
        <v>111.171875</v>
      </c>
      <c r="AF271" s="49">
        <f t="shared" si="137"/>
        <v>4.6875E-2</v>
      </c>
      <c r="AG271" s="3">
        <f t="shared" si="156"/>
        <v>111.07663398509627</v>
      </c>
      <c r="AH271">
        <f t="shared" si="157"/>
        <v>110.98986971935103</v>
      </c>
      <c r="AI271" s="51">
        <f t="shared" si="158"/>
        <v>8.6764265745230773E-2</v>
      </c>
      <c r="AJ271" s="52">
        <f t="shared" si="159"/>
        <v>3.9889265745230773E-2</v>
      </c>
      <c r="AK271" s="2">
        <v>45848</v>
      </c>
      <c r="AL271" t="str">
        <v>91282CNJ</v>
      </c>
      <c r="AM271">
        <v>1.8788</v>
      </c>
      <c r="AN271">
        <v>4.08962</v>
      </c>
      <c r="AO271">
        <v>0.89370000000000005</v>
      </c>
      <c r="AP271">
        <v>111.171875</v>
      </c>
      <c r="AQ271">
        <f>VLOOKUP(AL271,工作表1!$F$3:$G$1000,2,FALSE)</f>
        <v>4</v>
      </c>
      <c r="AR271" t="str">
        <f>VLOOKUP(AL271,工作表1!$F$3:$H$1000,3,FALSE)</f>
        <v>2032/6/30</v>
      </c>
      <c r="AS271">
        <f t="shared" si="144"/>
        <v>4.2923600000000004</v>
      </c>
      <c r="AT271">
        <f t="shared" si="145"/>
        <v>-0.2923600000000004</v>
      </c>
      <c r="AU271" s="43">
        <f t="shared" si="160"/>
        <v>46022</v>
      </c>
      <c r="AV271" s="43">
        <f t="shared" si="146"/>
        <v>46022</v>
      </c>
      <c r="AW271" s="45">
        <f t="shared" si="161"/>
        <v>0.12021857923497267</v>
      </c>
      <c r="AX271" s="45">
        <f t="shared" si="162"/>
        <v>2.0161089901938767</v>
      </c>
      <c r="AY271" s="47">
        <f t="shared" si="163"/>
        <v>99.274223918260134</v>
      </c>
      <c r="AZ271" s="47">
        <f t="shared" si="164"/>
        <v>110.98986971935103</v>
      </c>
      <c r="BA271" s="43"/>
      <c r="BC271" s="2">
        <v>45847</v>
      </c>
      <c r="BD271" t="str">
        <v>91282CFV</v>
      </c>
      <c r="BE271">
        <v>-3.1347999999999998</v>
      </c>
      <c r="BF271">
        <v>4.2193399999999999</v>
      </c>
      <c r="BG271">
        <v>0.90029999999999999</v>
      </c>
      <c r="BH271">
        <v>111.109375</v>
      </c>
      <c r="BI271">
        <f>VLOOKUP(BD271,工作表1!$K$3:$L$1000,2,FALSE)</f>
        <v>4.125</v>
      </c>
      <c r="BJ271" t="str">
        <f>VLOOKUP(BD271,工作表1!$K$3:$M$1000,3,FALSE)</f>
        <v>2032/11/15</v>
      </c>
      <c r="BK271">
        <f t="shared" si="147"/>
        <v>4.2934200000000002</v>
      </c>
      <c r="BL271">
        <f t="shared" si="148"/>
        <v>-0.16842000000000024</v>
      </c>
      <c r="BM271" s="43">
        <f t="shared" si="165"/>
        <v>45976</v>
      </c>
      <c r="BN271" s="43">
        <f t="shared" si="149"/>
        <v>46112</v>
      </c>
      <c r="BO271" s="45">
        <f t="shared" si="166"/>
        <v>0.62771739130434789</v>
      </c>
      <c r="BP271" s="45">
        <f t="shared" si="167"/>
        <v>3.6112790351399644</v>
      </c>
      <c r="BQ271" s="47">
        <f t="shared" si="168"/>
        <v>99.881822962366243</v>
      </c>
      <c r="BR271" s="47">
        <f t="shared" si="169"/>
        <v>110.80371687752083</v>
      </c>
    </row>
    <row r="272" spans="6:70" x14ac:dyDescent="0.25">
      <c r="F272" s="2">
        <v>45849</v>
      </c>
      <c r="G272">
        <v>4.2924699999999998</v>
      </c>
      <c r="H272" s="43">
        <v>45859</v>
      </c>
      <c r="I272">
        <v>4.1303000000000001</v>
      </c>
      <c r="L272" s="2">
        <v>45847</v>
      </c>
      <c r="M272" t="str">
        <v>91282CNF</v>
      </c>
      <c r="N272">
        <v>0.17130000000000001</v>
      </c>
      <c r="O272">
        <v>4.3098999999999998</v>
      </c>
      <c r="P272">
        <v>0.90029999999999999</v>
      </c>
      <c r="Q272">
        <v>111.265625</v>
      </c>
      <c r="R272">
        <f>VLOOKUP(M272,工作表1!$A$3:$B$1000,2,FALSE)</f>
        <v>4.125</v>
      </c>
      <c r="S272" t="str">
        <f>VLOOKUP(M272,工作表1!$A$3:$C$1000,3,FALSE)</f>
        <v>2032/5/31</v>
      </c>
      <c r="T272">
        <f t="shared" si="139"/>
        <v>4.2934200000000002</v>
      </c>
      <c r="U272">
        <f t="shared" si="138"/>
        <v>-0.16842000000000024</v>
      </c>
      <c r="V272" s="43">
        <f t="shared" si="150"/>
        <v>45991</v>
      </c>
      <c r="W272" s="43">
        <f t="shared" si="140"/>
        <v>45930</v>
      </c>
      <c r="X272" s="45">
        <f t="shared" si="151"/>
        <v>0.45081967213114754</v>
      </c>
      <c r="Y272" s="45">
        <f t="shared" si="152"/>
        <v>1.3775320008982708</v>
      </c>
      <c r="Z272" s="47">
        <f t="shared" si="153"/>
        <v>100.08809165707902</v>
      </c>
      <c r="AA272" s="47">
        <f t="shared" si="154"/>
        <v>111.12872641590452</v>
      </c>
      <c r="AB272" s="45">
        <f t="shared" si="155"/>
        <v>4.0986000000000002</v>
      </c>
      <c r="AC272" s="2" t="str">
        <f t="shared" si="141"/>
        <v>TY1</v>
      </c>
      <c r="AD272">
        <f t="shared" si="142"/>
        <v>111.265625</v>
      </c>
      <c r="AE272">
        <f t="shared" si="143"/>
        <v>111.203125</v>
      </c>
      <c r="AF272" s="49">
        <f t="shared" si="137"/>
        <v>6.25E-2</v>
      </c>
      <c r="AG272" s="3">
        <f t="shared" si="156"/>
        <v>111.12872641590452</v>
      </c>
      <c r="AH272">
        <f t="shared" si="157"/>
        <v>111.04275983685038</v>
      </c>
      <c r="AI272" s="51">
        <f t="shared" si="158"/>
        <v>8.5966579054144177E-2</v>
      </c>
      <c r="AJ272" s="52">
        <f t="shared" si="159"/>
        <v>2.3466579054144177E-2</v>
      </c>
      <c r="AK272" s="2">
        <v>45847</v>
      </c>
      <c r="AL272" t="str">
        <v>91282CNJ</v>
      </c>
      <c r="AM272">
        <v>2.5922999999999998</v>
      </c>
      <c r="AN272">
        <v>4.0477299999999996</v>
      </c>
      <c r="AO272">
        <v>0.89370000000000005</v>
      </c>
      <c r="AP272">
        <v>111.203125</v>
      </c>
      <c r="AQ272">
        <f>VLOOKUP(AL272,工作表1!$F$3:$G$1000,2,FALSE)</f>
        <v>4</v>
      </c>
      <c r="AR272" t="str">
        <f>VLOOKUP(AL272,工作表1!$F$3:$H$1000,3,FALSE)</f>
        <v>2032/6/30</v>
      </c>
      <c r="AS272">
        <f t="shared" si="144"/>
        <v>4.2934200000000002</v>
      </c>
      <c r="AT272">
        <f t="shared" si="145"/>
        <v>-0.29342000000000024</v>
      </c>
      <c r="AU272" s="43">
        <f t="shared" si="160"/>
        <v>46022</v>
      </c>
      <c r="AV272" s="43">
        <f t="shared" si="146"/>
        <v>46022</v>
      </c>
      <c r="AW272" s="45">
        <f t="shared" si="161"/>
        <v>0.10928961748633879</v>
      </c>
      <c r="AX272" s="45">
        <f t="shared" si="162"/>
        <v>2.0161389325548318</v>
      </c>
      <c r="AY272" s="47">
        <f t="shared" si="163"/>
        <v>99.321456808658951</v>
      </c>
      <c r="AZ272" s="47">
        <f t="shared" si="164"/>
        <v>111.04275983685038</v>
      </c>
      <c r="BA272" s="43"/>
      <c r="BC272" s="2">
        <v>45846</v>
      </c>
      <c r="BD272" t="str">
        <v>91282CFV</v>
      </c>
      <c r="BE272">
        <v>-3.3759000000000001</v>
      </c>
      <c r="BF272">
        <v>4.2616699999999996</v>
      </c>
      <c r="BG272">
        <v>0.90029999999999999</v>
      </c>
      <c r="BH272">
        <v>110.625</v>
      </c>
      <c r="BI272">
        <f>VLOOKUP(BD272,工作表1!$K$3:$L$1000,2,FALSE)</f>
        <v>4.125</v>
      </c>
      <c r="BJ272" t="str">
        <f>VLOOKUP(BD272,工作表1!$K$3:$M$1000,3,FALSE)</f>
        <v>2032/11/15</v>
      </c>
      <c r="BK272">
        <f t="shared" si="147"/>
        <v>4.3056000000000001</v>
      </c>
      <c r="BL272">
        <f t="shared" si="148"/>
        <v>-0.18060000000000009</v>
      </c>
      <c r="BM272" s="43">
        <f t="shared" si="165"/>
        <v>45976</v>
      </c>
      <c r="BN272" s="43">
        <f t="shared" si="149"/>
        <v>46112</v>
      </c>
      <c r="BO272" s="45">
        <f t="shared" si="166"/>
        <v>0.61650815217391308</v>
      </c>
      <c r="BP272" s="45">
        <f t="shared" si="167"/>
        <v>3.6113711658725434</v>
      </c>
      <c r="BQ272" s="47">
        <f t="shared" si="168"/>
        <v>99.428392730831888</v>
      </c>
      <c r="BR272" s="47">
        <f t="shared" si="169"/>
        <v>110.309505193105</v>
      </c>
    </row>
    <row r="273" spans="6:70" x14ac:dyDescent="0.25">
      <c r="F273" s="2">
        <v>45848</v>
      </c>
      <c r="G273">
        <v>4.2923600000000004</v>
      </c>
      <c r="H273" s="43">
        <v>45856</v>
      </c>
      <c r="I273">
        <v>4.1643999999999997</v>
      </c>
      <c r="L273" s="2">
        <v>45846</v>
      </c>
      <c r="M273" t="str">
        <v>91282CNF</v>
      </c>
      <c r="N273">
        <v>0.57850000000000001</v>
      </c>
      <c r="O273">
        <v>4.2640799999999999</v>
      </c>
      <c r="P273">
        <v>0.90029999999999999</v>
      </c>
      <c r="Q273">
        <v>110.78125</v>
      </c>
      <c r="R273">
        <f>VLOOKUP(M273,工作表1!$A$3:$B$1000,2,FALSE)</f>
        <v>4.125</v>
      </c>
      <c r="S273" t="str">
        <f>VLOOKUP(M273,工作表1!$A$3:$C$1000,3,FALSE)</f>
        <v>2032/5/31</v>
      </c>
      <c r="T273">
        <f t="shared" si="139"/>
        <v>4.3056000000000001</v>
      </c>
      <c r="U273">
        <f t="shared" si="138"/>
        <v>-0.18060000000000009</v>
      </c>
      <c r="V273" s="43">
        <f t="shared" si="150"/>
        <v>45991</v>
      </c>
      <c r="W273" s="43">
        <f t="shared" si="140"/>
        <v>45930</v>
      </c>
      <c r="X273" s="45">
        <f t="shared" si="151"/>
        <v>0.43954918032786883</v>
      </c>
      <c r="Y273" s="45">
        <f t="shared" si="152"/>
        <v>1.3775628789580059</v>
      </c>
      <c r="Z273" s="47">
        <f t="shared" si="153"/>
        <v>99.66650862055937</v>
      </c>
      <c r="AA273" s="47">
        <f t="shared" si="154"/>
        <v>110.66304914040576</v>
      </c>
      <c r="AB273" s="45">
        <f t="shared" si="155"/>
        <v>4.1718000000000002</v>
      </c>
      <c r="AC273" s="2" t="str">
        <f t="shared" si="141"/>
        <v>TY1</v>
      </c>
      <c r="AD273">
        <f t="shared" si="142"/>
        <v>110.78125</v>
      </c>
      <c r="AE273">
        <f t="shared" si="143"/>
        <v>110.71875</v>
      </c>
      <c r="AF273" s="49">
        <f t="shared" ref="AF273:AF336" si="170">AD273-AE273</f>
        <v>6.25E-2</v>
      </c>
      <c r="AG273" s="3">
        <f t="shared" si="156"/>
        <v>110.66304914040576</v>
      </c>
      <c r="AH273">
        <f t="shared" si="157"/>
        <v>110.55928695924563</v>
      </c>
      <c r="AI273" s="51">
        <f t="shared" si="158"/>
        <v>0.10376218116013547</v>
      </c>
      <c r="AJ273" s="52">
        <f t="shared" si="159"/>
        <v>4.1262181160135469E-2</v>
      </c>
      <c r="AK273" s="2">
        <v>45846</v>
      </c>
      <c r="AL273" t="str">
        <v>91282CNJ</v>
      </c>
      <c r="AM273">
        <v>2.4180000000000001</v>
      </c>
      <c r="AN273">
        <v>4.0751499999999998</v>
      </c>
      <c r="AO273">
        <v>0.89370000000000005</v>
      </c>
      <c r="AP273">
        <v>110.71875</v>
      </c>
      <c r="AQ273">
        <f>VLOOKUP(AL273,工作表1!$F$3:$G$1000,2,FALSE)</f>
        <v>4</v>
      </c>
      <c r="AR273" t="str">
        <f>VLOOKUP(AL273,工作表1!$F$3:$H$1000,3,FALSE)</f>
        <v>2032/6/30</v>
      </c>
      <c r="AS273">
        <f t="shared" si="144"/>
        <v>4.3056000000000001</v>
      </c>
      <c r="AT273">
        <f t="shared" si="145"/>
        <v>-0.30560000000000009</v>
      </c>
      <c r="AU273" s="43">
        <f t="shared" si="160"/>
        <v>46022</v>
      </c>
      <c r="AV273" s="43">
        <f t="shared" si="146"/>
        <v>46022</v>
      </c>
      <c r="AW273" s="45">
        <f t="shared" si="161"/>
        <v>9.8360655737704916E-2</v>
      </c>
      <c r="AX273" s="45">
        <f t="shared" si="162"/>
        <v>2.0161688749157869</v>
      </c>
      <c r="AY273" s="47">
        <f t="shared" si="163"/>
        <v>98.883930645888782</v>
      </c>
      <c r="AZ273" s="47">
        <f t="shared" si="164"/>
        <v>110.55928695924563</v>
      </c>
      <c r="BA273" s="43"/>
      <c r="BC273" s="2">
        <v>45845</v>
      </c>
      <c r="BD273" t="str">
        <v>91282CFV</v>
      </c>
      <c r="BE273">
        <v>-3.4828000000000001</v>
      </c>
      <c r="BF273">
        <v>4.25807</v>
      </c>
      <c r="BG273">
        <v>0.90029999999999999</v>
      </c>
      <c r="BH273">
        <v>110.765625</v>
      </c>
      <c r="BI273">
        <f>VLOOKUP(BD273,工作表1!$K$3:$L$1000,2,FALSE)</f>
        <v>4.125</v>
      </c>
      <c r="BJ273" t="str">
        <f>VLOOKUP(BD273,工作表1!$K$3:$M$1000,3,FALSE)</f>
        <v>2032/11/15</v>
      </c>
      <c r="BK273">
        <f t="shared" si="147"/>
        <v>4.3059500000000002</v>
      </c>
      <c r="BL273">
        <f t="shared" si="148"/>
        <v>-0.18095000000000017</v>
      </c>
      <c r="BM273" s="43">
        <f t="shared" si="165"/>
        <v>45976</v>
      </c>
      <c r="BN273" s="43">
        <f t="shared" si="149"/>
        <v>46112</v>
      </c>
      <c r="BO273" s="45">
        <f t="shared" si="166"/>
        <v>0.60529891304347827</v>
      </c>
      <c r="BP273" s="45">
        <f t="shared" si="167"/>
        <v>3.6114632966051223</v>
      </c>
      <c r="BQ273" s="47">
        <f t="shared" si="168"/>
        <v>99.519088993183402</v>
      </c>
      <c r="BR273" s="47">
        <f t="shared" si="169"/>
        <v>110.41004315324875</v>
      </c>
    </row>
    <row r="274" spans="6:70" x14ac:dyDescent="0.25">
      <c r="F274" s="2">
        <v>45847</v>
      </c>
      <c r="G274">
        <v>4.2934200000000002</v>
      </c>
      <c r="H274" s="43">
        <v>45855</v>
      </c>
      <c r="I274">
        <v>4.2062999999999997</v>
      </c>
      <c r="L274" s="2">
        <v>45845</v>
      </c>
      <c r="M274" t="str">
        <v>91282CNF</v>
      </c>
      <c r="N274">
        <v>0.54630000000000001</v>
      </c>
      <c r="O274">
        <v>4.2634800000000004</v>
      </c>
      <c r="P274">
        <v>0.90029999999999999</v>
      </c>
      <c r="Q274">
        <v>110.921875</v>
      </c>
      <c r="R274">
        <f>VLOOKUP(M274,工作表1!$A$3:$B$1000,2,FALSE)</f>
        <v>4.125</v>
      </c>
      <c r="S274" t="str">
        <f>VLOOKUP(M274,工作表1!$A$3:$C$1000,3,FALSE)</f>
        <v>2032/5/31</v>
      </c>
      <c r="T274">
        <f t="shared" si="139"/>
        <v>4.3059500000000002</v>
      </c>
      <c r="U274">
        <f t="shared" si="138"/>
        <v>-0.18095000000000017</v>
      </c>
      <c r="V274" s="43">
        <f t="shared" si="150"/>
        <v>45991</v>
      </c>
      <c r="W274" s="43">
        <f t="shared" si="140"/>
        <v>45930</v>
      </c>
      <c r="X274" s="45">
        <f t="shared" si="151"/>
        <v>0.42827868852459017</v>
      </c>
      <c r="Y274" s="45">
        <f t="shared" si="152"/>
        <v>1.377593757017741</v>
      </c>
      <c r="Z274" s="47">
        <f t="shared" si="153"/>
        <v>99.756306552712502</v>
      </c>
      <c r="AA274" s="47">
        <f t="shared" si="154"/>
        <v>110.76239274906354</v>
      </c>
      <c r="AB274" s="45">
        <f t="shared" si="155"/>
        <v>4.1482000000000001</v>
      </c>
      <c r="AC274" s="2" t="str">
        <f t="shared" si="141"/>
        <v>TY1</v>
      </c>
      <c r="AD274">
        <f t="shared" si="142"/>
        <v>110.921875</v>
      </c>
      <c r="AE274">
        <f t="shared" si="143"/>
        <v>110.859375</v>
      </c>
      <c r="AF274" s="49">
        <f t="shared" si="170"/>
        <v>6.25E-2</v>
      </c>
      <c r="AG274" s="3">
        <f t="shared" si="156"/>
        <v>110.76239274906354</v>
      </c>
      <c r="AH274">
        <f t="shared" si="157"/>
        <v>110.68006677777396</v>
      </c>
      <c r="AI274" s="51">
        <f t="shared" si="158"/>
        <v>8.2325971289577637E-2</v>
      </c>
      <c r="AJ274" s="52">
        <f t="shared" si="159"/>
        <v>1.9825971289577637E-2</v>
      </c>
      <c r="AK274" s="2">
        <v>45845</v>
      </c>
      <c r="AL274" t="str">
        <v>91282CNJ</v>
      </c>
      <c r="AM274">
        <v>2.9558</v>
      </c>
      <c r="AN274">
        <v>4.0382400000000001</v>
      </c>
      <c r="AO274">
        <v>0.89370000000000005</v>
      </c>
      <c r="AP274">
        <v>110.859375</v>
      </c>
      <c r="AQ274">
        <f>VLOOKUP(AL274,工作表1!$F$3:$G$1000,2,FALSE)</f>
        <v>4</v>
      </c>
      <c r="AR274" t="str">
        <f>VLOOKUP(AL274,工作表1!$F$3:$H$1000,3,FALSE)</f>
        <v>2032/6/30</v>
      </c>
      <c r="AS274">
        <f t="shared" si="144"/>
        <v>4.3059500000000002</v>
      </c>
      <c r="AT274">
        <f t="shared" si="145"/>
        <v>-0.30595000000000017</v>
      </c>
      <c r="AU274" s="43">
        <f t="shared" si="160"/>
        <v>46022</v>
      </c>
      <c r="AV274" s="43">
        <f t="shared" si="146"/>
        <v>46022</v>
      </c>
      <c r="AW274" s="45">
        <f t="shared" si="161"/>
        <v>8.7431693989071038E-2</v>
      </c>
      <c r="AX274" s="45">
        <f t="shared" si="162"/>
        <v>2.0161988172767424</v>
      </c>
      <c r="AY274" s="47">
        <f t="shared" si="163"/>
        <v>98.992141006541658</v>
      </c>
      <c r="AZ274" s="47">
        <f t="shared" si="164"/>
        <v>110.68006677777396</v>
      </c>
      <c r="BA274" s="43"/>
      <c r="BC274" s="2">
        <v>45841</v>
      </c>
      <c r="BD274" t="str">
        <v>91282CFV</v>
      </c>
      <c r="BE274">
        <v>-2.8327</v>
      </c>
      <c r="BF274">
        <v>4.2239100000000001</v>
      </c>
      <c r="BG274">
        <v>0.90029999999999999</v>
      </c>
      <c r="BH274">
        <v>111.078125</v>
      </c>
      <c r="BI274">
        <f>VLOOKUP(BD274,工作表1!$K$3:$L$1000,2,FALSE)</f>
        <v>4.125</v>
      </c>
      <c r="BJ274" t="str">
        <f>VLOOKUP(BD274,工作表1!$K$3:$M$1000,3,FALSE)</f>
        <v>2032/11/15</v>
      </c>
      <c r="BK274">
        <f t="shared" si="147"/>
        <v>4.3049499999999998</v>
      </c>
      <c r="BL274">
        <f t="shared" si="148"/>
        <v>-0.17994999999999983</v>
      </c>
      <c r="BM274" s="43">
        <f t="shared" si="165"/>
        <v>45976</v>
      </c>
      <c r="BN274" s="43">
        <f t="shared" si="149"/>
        <v>46112</v>
      </c>
      <c r="BO274" s="45">
        <f t="shared" si="166"/>
        <v>0.59408967391304346</v>
      </c>
      <c r="BP274" s="45">
        <f t="shared" si="167"/>
        <v>3.6115554273377009</v>
      </c>
      <c r="BQ274" s="47">
        <f t="shared" si="168"/>
        <v>99.81659639454503</v>
      </c>
      <c r="BR274" s="47">
        <f t="shared" si="169"/>
        <v>110.73918472713743</v>
      </c>
    </row>
    <row r="275" spans="6:70" x14ac:dyDescent="0.25">
      <c r="F275" s="2">
        <v>45846</v>
      </c>
      <c r="G275">
        <v>4.3056000000000001</v>
      </c>
      <c r="H275" s="43">
        <v>45854</v>
      </c>
      <c r="I275">
        <v>4.2088999999999999</v>
      </c>
      <c r="L275" s="2">
        <v>45841</v>
      </c>
      <c r="M275" t="str">
        <v>91282CNF</v>
      </c>
      <c r="N275">
        <v>2.3912</v>
      </c>
      <c r="O275">
        <v>4.25732</v>
      </c>
      <c r="P275">
        <v>0.90029999999999999</v>
      </c>
      <c r="Q275">
        <v>111.21875</v>
      </c>
      <c r="R275">
        <f>VLOOKUP(M275,工作表1!$A$3:$B$1000,2,FALSE)</f>
        <v>4.125</v>
      </c>
      <c r="S275" t="str">
        <f>VLOOKUP(M275,工作表1!$A$3:$C$1000,3,FALSE)</f>
        <v>2032/5/31</v>
      </c>
      <c r="T275">
        <f t="shared" si="139"/>
        <v>4.3049499999999998</v>
      </c>
      <c r="U275">
        <f t="shared" si="138"/>
        <v>-0.17994999999999983</v>
      </c>
      <c r="V275" s="43">
        <f t="shared" si="150"/>
        <v>45991</v>
      </c>
      <c r="W275" s="43">
        <f t="shared" si="140"/>
        <v>45930</v>
      </c>
      <c r="X275" s="45">
        <f t="shared" si="151"/>
        <v>0.41700819672131151</v>
      </c>
      <c r="Y275" s="45">
        <f t="shared" si="152"/>
        <v>1.3776246350774759</v>
      </c>
      <c r="Z275" s="47">
        <f t="shared" si="153"/>
        <v>100.02185609899755</v>
      </c>
      <c r="AA275" s="47">
        <f t="shared" si="154"/>
        <v>111.05659896860253</v>
      </c>
      <c r="AB275" s="45">
        <f t="shared" si="155"/>
        <v>4.1219999999999999</v>
      </c>
      <c r="AC275" s="2" t="str">
        <f t="shared" si="141"/>
        <v>TY1</v>
      </c>
      <c r="AD275">
        <f t="shared" si="142"/>
        <v>111.21875</v>
      </c>
      <c r="AE275">
        <f t="shared" si="143"/>
        <v>111.171875</v>
      </c>
      <c r="AF275" s="49">
        <f t="shared" si="170"/>
        <v>4.6875E-2</v>
      </c>
      <c r="AG275" s="3">
        <f t="shared" si="156"/>
        <v>111.05659896860253</v>
      </c>
      <c r="AH275">
        <f t="shared" si="157"/>
        <v>110.97594697351313</v>
      </c>
      <c r="AI275" s="51">
        <f t="shared" si="158"/>
        <v>8.0651995089397133E-2</v>
      </c>
      <c r="AJ275" s="52">
        <f t="shared" si="159"/>
        <v>3.3776995089397133E-2</v>
      </c>
      <c r="AK275" s="2">
        <v>45841</v>
      </c>
      <c r="AL275" t="str">
        <v>91282CNJ</v>
      </c>
      <c r="AM275">
        <v>6.2949000000000002</v>
      </c>
      <c r="AN275">
        <v>4.0553100000000004</v>
      </c>
      <c r="AO275">
        <v>0.89370000000000005</v>
      </c>
      <c r="AP275">
        <v>111.171875</v>
      </c>
      <c r="AQ275">
        <f>VLOOKUP(AL275,工作表1!$F$3:$G$1000,2,FALSE)</f>
        <v>4</v>
      </c>
      <c r="AR275" t="str">
        <f>VLOOKUP(AL275,工作表1!$F$3:$H$1000,3,FALSE)</f>
        <v>2032/6/30</v>
      </c>
      <c r="AS275">
        <f t="shared" si="144"/>
        <v>4.3049499999999998</v>
      </c>
      <c r="AT275">
        <f t="shared" si="145"/>
        <v>-0.30494999999999983</v>
      </c>
      <c r="AU275" s="43">
        <f t="shared" si="160"/>
        <v>46022</v>
      </c>
      <c r="AV275" s="43">
        <f t="shared" si="146"/>
        <v>46022</v>
      </c>
      <c r="AW275" s="45">
        <f t="shared" si="161"/>
        <v>7.650273224043716E-2</v>
      </c>
      <c r="AX275" s="45">
        <f t="shared" si="162"/>
        <v>2.0162287596376975</v>
      </c>
      <c r="AY275" s="47">
        <f t="shared" si="163"/>
        <v>99.257500379863387</v>
      </c>
      <c r="AZ275" s="47">
        <f t="shared" si="164"/>
        <v>110.97594697351313</v>
      </c>
      <c r="BA275" s="43"/>
      <c r="BC275" s="2">
        <v>45840</v>
      </c>
      <c r="BD275" t="str">
        <v>91282CFV</v>
      </c>
      <c r="BE275">
        <v>-5.6260000000000003</v>
      </c>
      <c r="BF275">
        <v>4.2374700000000001</v>
      </c>
      <c r="BG275">
        <v>0.90029999999999999</v>
      </c>
      <c r="BH275">
        <v>111.484375</v>
      </c>
      <c r="BI275">
        <f>VLOOKUP(BD275,工作表1!$K$3:$L$1000,2,FALSE)</f>
        <v>4.125</v>
      </c>
      <c r="BJ275" t="str">
        <f>VLOOKUP(BD275,工作表1!$K$3:$M$1000,3,FALSE)</f>
        <v>2032/11/15</v>
      </c>
      <c r="BK275">
        <f t="shared" si="147"/>
        <v>4.2607499999999998</v>
      </c>
      <c r="BL275">
        <f t="shared" si="148"/>
        <v>-0.13574999999999982</v>
      </c>
      <c r="BM275" s="43">
        <f t="shared" si="165"/>
        <v>45976</v>
      </c>
      <c r="BN275" s="43">
        <f t="shared" si="149"/>
        <v>46112</v>
      </c>
      <c r="BO275" s="45">
        <f t="shared" si="166"/>
        <v>0.54925271739130443</v>
      </c>
      <c r="BP275" s="45">
        <f t="shared" si="167"/>
        <v>3.6119239502680163</v>
      </c>
      <c r="BQ275" s="47">
        <f t="shared" si="168"/>
        <v>100.19473198133025</v>
      </c>
      <c r="BR275" s="47">
        <f t="shared" si="169"/>
        <v>111.12027258119096</v>
      </c>
    </row>
    <row r="276" spans="6:70" x14ac:dyDescent="0.25">
      <c r="F276" s="2">
        <v>45845</v>
      </c>
      <c r="G276">
        <v>4.3059500000000002</v>
      </c>
      <c r="H276" s="43">
        <v>45853</v>
      </c>
      <c r="I276">
        <v>4.2484000000000002</v>
      </c>
      <c r="L276" s="2">
        <v>45840</v>
      </c>
      <c r="M276" t="str">
        <v>91282CNF</v>
      </c>
      <c r="N276">
        <v>-0.28820000000000001</v>
      </c>
      <c r="O276">
        <v>4.3228400000000002</v>
      </c>
      <c r="P276">
        <v>0.90029999999999999</v>
      </c>
      <c r="Q276">
        <v>111.625</v>
      </c>
      <c r="R276">
        <f>VLOOKUP(M276,工作表1!$A$3:$B$1000,2,FALSE)</f>
        <v>4.125</v>
      </c>
      <c r="S276" t="str">
        <f>VLOOKUP(M276,工作表1!$A$3:$C$1000,3,FALSE)</f>
        <v>2032/5/31</v>
      </c>
      <c r="T276">
        <f t="shared" si="139"/>
        <v>4.2607499999999998</v>
      </c>
      <c r="U276">
        <f t="shared" si="138"/>
        <v>-0.13574999999999982</v>
      </c>
      <c r="V276" s="43">
        <f t="shared" si="150"/>
        <v>45991</v>
      </c>
      <c r="W276" s="43">
        <f t="shared" si="140"/>
        <v>45930</v>
      </c>
      <c r="X276" s="45">
        <f t="shared" si="151"/>
        <v>0.37192622950819676</v>
      </c>
      <c r="Y276" s="45">
        <f t="shared" si="152"/>
        <v>1.3777481473164159</v>
      </c>
      <c r="Z276" s="47">
        <f t="shared" si="153"/>
        <v>100.40064945619642</v>
      </c>
      <c r="AA276" s="47">
        <f t="shared" si="154"/>
        <v>111.46323755682158</v>
      </c>
      <c r="AB276" s="45">
        <f t="shared" si="155"/>
        <v>4.0491000000000001</v>
      </c>
      <c r="AC276" s="2" t="str">
        <f t="shared" si="141"/>
        <v>TY1</v>
      </c>
      <c r="AD276">
        <f t="shared" si="142"/>
        <v>111.625</v>
      </c>
      <c r="AE276">
        <f t="shared" si="143"/>
        <v>111.578125</v>
      </c>
      <c r="AF276" s="49">
        <f t="shared" si="170"/>
        <v>4.6875E-2</v>
      </c>
      <c r="AG276" s="3">
        <f t="shared" si="156"/>
        <v>111.46323755682158</v>
      </c>
      <c r="AH276">
        <f t="shared" si="157"/>
        <v>111.37075489436292</v>
      </c>
      <c r="AI276" s="51">
        <f t="shared" si="158"/>
        <v>9.2482662458664322E-2</v>
      </c>
      <c r="AJ276" s="52">
        <f t="shared" si="159"/>
        <v>4.5607662458664322E-2</v>
      </c>
      <c r="AK276" s="2">
        <v>45840</v>
      </c>
      <c r="AL276" t="str">
        <v>91282CNJ</v>
      </c>
      <c r="AM276">
        <v>0.9657</v>
      </c>
      <c r="AN276">
        <v>4.0790199999999999</v>
      </c>
      <c r="AO276">
        <v>0.89370000000000005</v>
      </c>
      <c r="AP276">
        <v>111.578125</v>
      </c>
      <c r="AQ276">
        <f>VLOOKUP(AL276,工作表1!$F$3:$G$1000,2,FALSE)</f>
        <v>4</v>
      </c>
      <c r="AR276" t="str">
        <f>VLOOKUP(AL276,工作表1!$F$3:$H$1000,3,FALSE)</f>
        <v>2032/6/30</v>
      </c>
      <c r="AS276">
        <f t="shared" si="144"/>
        <v>4.2607499999999998</v>
      </c>
      <c r="AT276">
        <f t="shared" si="145"/>
        <v>-0.26074999999999982</v>
      </c>
      <c r="AU276" s="43">
        <f t="shared" si="160"/>
        <v>46022</v>
      </c>
      <c r="AV276" s="43">
        <f t="shared" si="146"/>
        <v>46022</v>
      </c>
      <c r="AW276" s="45">
        <f t="shared" si="161"/>
        <v>3.2786885245901641E-2</v>
      </c>
      <c r="AX276" s="45">
        <f t="shared" si="162"/>
        <v>2.016348529081518</v>
      </c>
      <c r="AY276" s="47">
        <f t="shared" si="163"/>
        <v>99.634332410507668</v>
      </c>
      <c r="AZ276" s="47">
        <f t="shared" si="164"/>
        <v>111.37075489436292</v>
      </c>
      <c r="BA276" s="43"/>
      <c r="BC276" s="2">
        <v>45839</v>
      </c>
      <c r="BD276" t="str">
        <v>91282CFV</v>
      </c>
      <c r="BE276">
        <v>-3.7713000000000001</v>
      </c>
      <c r="BF276">
        <v>4.1748799999999999</v>
      </c>
      <c r="BG276">
        <v>0.90029999999999999</v>
      </c>
      <c r="BH276">
        <v>111.71875</v>
      </c>
      <c r="BI276">
        <f>VLOOKUP(BD276,工作表1!$K$3:$L$1000,2,FALSE)</f>
        <v>4.125</v>
      </c>
      <c r="BJ276" t="str">
        <f>VLOOKUP(BD276,工作表1!$K$3:$M$1000,3,FALSE)</f>
        <v>2032/11/15</v>
      </c>
      <c r="BK276">
        <f t="shared" si="147"/>
        <v>4.28</v>
      </c>
      <c r="BL276">
        <f t="shared" si="148"/>
        <v>-0.15500000000000025</v>
      </c>
      <c r="BM276" s="43">
        <f t="shared" si="165"/>
        <v>45976</v>
      </c>
      <c r="BN276" s="43">
        <f t="shared" si="149"/>
        <v>46112</v>
      </c>
      <c r="BO276" s="45">
        <f t="shared" si="166"/>
        <v>0.53804347826086951</v>
      </c>
      <c r="BP276" s="45">
        <f t="shared" si="167"/>
        <v>3.6120160810005957</v>
      </c>
      <c r="BQ276" s="47">
        <f t="shared" si="168"/>
        <v>100.44556116682782</v>
      </c>
      <c r="BR276" s="47">
        <f t="shared" si="169"/>
        <v>111.41440620183239</v>
      </c>
    </row>
    <row r="277" spans="6:70" x14ac:dyDescent="0.25">
      <c r="F277" s="2">
        <v>45841</v>
      </c>
      <c r="G277">
        <v>4.3049499999999998</v>
      </c>
      <c r="H277" s="43">
        <v>45852</v>
      </c>
      <c r="I277">
        <v>4.1929999999999996</v>
      </c>
      <c r="L277" s="2">
        <v>45839</v>
      </c>
      <c r="M277" t="str">
        <v>91282CNF</v>
      </c>
      <c r="N277">
        <v>0.68330000000000002</v>
      </c>
      <c r="O277">
        <v>4.2174699999999996</v>
      </c>
      <c r="P277">
        <v>0.90029999999999999</v>
      </c>
      <c r="Q277">
        <v>111.859375</v>
      </c>
      <c r="R277">
        <f>VLOOKUP(M277,工作表1!$A$3:$B$1000,2,FALSE)</f>
        <v>4.125</v>
      </c>
      <c r="S277" t="str">
        <f>VLOOKUP(M277,工作表1!$A$3:$C$1000,3,FALSE)</f>
        <v>2032/5/31</v>
      </c>
      <c r="T277">
        <f t="shared" si="139"/>
        <v>4.28</v>
      </c>
      <c r="U277">
        <f t="shared" si="138"/>
        <v>-0.15500000000000025</v>
      </c>
      <c r="V277" s="43">
        <f t="shared" si="150"/>
        <v>45991</v>
      </c>
      <c r="W277" s="43">
        <f t="shared" si="140"/>
        <v>45930</v>
      </c>
      <c r="X277" s="45">
        <f t="shared" si="151"/>
        <v>0.36065573770491804</v>
      </c>
      <c r="Y277" s="45">
        <f t="shared" si="152"/>
        <v>1.3777790253761508</v>
      </c>
      <c r="Z277" s="47">
        <f t="shared" si="153"/>
        <v>100.63558326830726</v>
      </c>
      <c r="AA277" s="47">
        <f t="shared" si="154"/>
        <v>111.72890586830918</v>
      </c>
      <c r="AB277" s="45">
        <f t="shared" si="155"/>
        <v>4.0155000000000003</v>
      </c>
      <c r="AC277" s="2" t="str">
        <f t="shared" si="141"/>
        <v>TY1</v>
      </c>
      <c r="AD277">
        <f t="shared" si="142"/>
        <v>111.859375</v>
      </c>
      <c r="AE277">
        <f t="shared" si="143"/>
        <v>111.8125</v>
      </c>
      <c r="AF277" s="49">
        <f t="shared" si="170"/>
        <v>4.6875E-2</v>
      </c>
      <c r="AG277" s="3">
        <f t="shared" si="156"/>
        <v>111.72890586830918</v>
      </c>
      <c r="AH277">
        <f t="shared" si="157"/>
        <v>111.62599980590623</v>
      </c>
      <c r="AI277" s="51">
        <f t="shared" si="158"/>
        <v>0.10290606240295119</v>
      </c>
      <c r="AJ277" s="52">
        <f t="shared" si="159"/>
        <v>5.6031062402951193E-2</v>
      </c>
      <c r="AK277" s="2">
        <v>45839</v>
      </c>
      <c r="AL277" t="str">
        <v>91282CNJ</v>
      </c>
      <c r="AM277">
        <v>1.6242000000000001</v>
      </c>
      <c r="AN277">
        <v>4.0512899999999998</v>
      </c>
      <c r="AO277">
        <v>0.89370000000000005</v>
      </c>
      <c r="AP277">
        <v>111.8125</v>
      </c>
      <c r="AQ277">
        <f>VLOOKUP(AL277,工作表1!$F$3:$G$1000,2,FALSE)</f>
        <v>4</v>
      </c>
      <c r="AR277" t="str">
        <f>VLOOKUP(AL277,工作表1!$F$3:$H$1000,3,FALSE)</f>
        <v>2032/6/30</v>
      </c>
      <c r="AS277">
        <f t="shared" si="144"/>
        <v>4.28</v>
      </c>
      <c r="AT277">
        <f t="shared" si="145"/>
        <v>-0.28000000000000025</v>
      </c>
      <c r="AU277" s="43">
        <f t="shared" si="160"/>
        <v>46022</v>
      </c>
      <c r="AV277" s="43">
        <f t="shared" si="146"/>
        <v>46022</v>
      </c>
      <c r="AW277" s="45">
        <f t="shared" si="161"/>
        <v>2.185792349726776E-2</v>
      </c>
      <c r="AX277" s="45">
        <f t="shared" si="162"/>
        <v>2.0163784714424731</v>
      </c>
      <c r="AY277" s="47">
        <f t="shared" si="163"/>
        <v>99.853277974788028</v>
      </c>
      <c r="AZ277" s="47">
        <f t="shared" si="164"/>
        <v>111.62599980590623</v>
      </c>
      <c r="BA277" s="43"/>
      <c r="BC277" s="2">
        <v>45838</v>
      </c>
      <c r="BD277" t="str">
        <v>91282CFV</v>
      </c>
      <c r="BE277">
        <v>-4.8002000000000002</v>
      </c>
      <c r="BF277">
        <v>4.1924000000000001</v>
      </c>
      <c r="BG277">
        <v>0.90029999999999999</v>
      </c>
      <c r="BH277">
        <v>111.984375</v>
      </c>
      <c r="BI277">
        <f>VLOOKUP(BD277,工作表1!$K$3:$L$1000,2,FALSE)</f>
        <v>4.125</v>
      </c>
      <c r="BJ277" t="str">
        <f>VLOOKUP(BD277,工作表1!$K$3:$M$1000,3,FALSE)</f>
        <v>2032/11/15</v>
      </c>
      <c r="BK277">
        <f t="shared" si="147"/>
        <v>4.2821699999999998</v>
      </c>
      <c r="BL277">
        <f t="shared" si="148"/>
        <v>-0.15716999999999981</v>
      </c>
      <c r="BM277" s="43">
        <f t="shared" si="165"/>
        <v>45976</v>
      </c>
      <c r="BN277" s="43">
        <f t="shared" si="149"/>
        <v>46112</v>
      </c>
      <c r="BO277" s="45">
        <f t="shared" si="166"/>
        <v>0.52683423913043481</v>
      </c>
      <c r="BP277" s="45">
        <f t="shared" si="167"/>
        <v>3.6121082117331751</v>
      </c>
      <c r="BQ277" s="47">
        <f t="shared" si="168"/>
        <v>100.64130581373969</v>
      </c>
      <c r="BR277" s="47">
        <f t="shared" si="169"/>
        <v>111.63308727612861</v>
      </c>
    </row>
    <row r="278" spans="6:70" x14ac:dyDescent="0.25">
      <c r="F278" s="2">
        <v>45840</v>
      </c>
      <c r="G278">
        <v>4.2607499999999998</v>
      </c>
      <c r="H278" s="43">
        <v>45849</v>
      </c>
      <c r="I278">
        <v>4.1745999999999999</v>
      </c>
      <c r="L278" s="2">
        <v>45838</v>
      </c>
      <c r="M278" t="str">
        <v>91282CNF</v>
      </c>
      <c r="N278">
        <v>0.13420000000000001</v>
      </c>
      <c r="O278">
        <v>4.2863199999999999</v>
      </c>
      <c r="P278">
        <v>0.90029999999999999</v>
      </c>
      <c r="Q278">
        <v>112.125</v>
      </c>
      <c r="R278">
        <f>VLOOKUP(M278,工作表1!$A$3:$B$1000,2,FALSE)</f>
        <v>4.125</v>
      </c>
      <c r="S278" t="str">
        <f>VLOOKUP(M278,工作表1!$A$3:$C$1000,3,FALSE)</f>
        <v>2032/5/31</v>
      </c>
      <c r="T278">
        <f t="shared" si="139"/>
        <v>4.2821699999999998</v>
      </c>
      <c r="U278">
        <f t="shared" si="138"/>
        <v>-0.15716999999999981</v>
      </c>
      <c r="V278" s="43">
        <f t="shared" si="150"/>
        <v>45991</v>
      </c>
      <c r="W278" s="43">
        <f t="shared" si="140"/>
        <v>45930</v>
      </c>
      <c r="X278" s="45">
        <f t="shared" si="151"/>
        <v>0.34938524590163933</v>
      </c>
      <c r="Y278" s="45">
        <f t="shared" si="152"/>
        <v>1.3778099034358859</v>
      </c>
      <c r="Z278" s="47">
        <f t="shared" si="153"/>
        <v>100.83010853697357</v>
      </c>
      <c r="AA278" s="47">
        <f t="shared" si="154"/>
        <v>111.94501398492339</v>
      </c>
      <c r="AB278" s="45">
        <f t="shared" si="155"/>
        <v>3.9897</v>
      </c>
      <c r="AC278" s="2" t="str">
        <f t="shared" si="141"/>
        <v>TY2</v>
      </c>
      <c r="AD278">
        <f t="shared" si="142"/>
        <v>112.078125</v>
      </c>
      <c r="AE278">
        <f t="shared" si="143"/>
        <v>111.671875</v>
      </c>
      <c r="AF278" s="49">
        <f t="shared" si="170"/>
        <v>0.40625</v>
      </c>
      <c r="AG278" s="3">
        <f t="shared" si="156"/>
        <v>111.84646386938718</v>
      </c>
      <c r="AH278">
        <f t="shared" si="157"/>
        <v>111.32552995742309</v>
      </c>
      <c r="AI278" s="51">
        <f t="shared" si="158"/>
        <v>0.520933911964093</v>
      </c>
      <c r="AJ278" s="52">
        <f t="shared" si="159"/>
        <v>0.114683911964093</v>
      </c>
      <c r="AK278" s="2">
        <v>45838</v>
      </c>
      <c r="AL278" t="str">
        <v>91282CNJ</v>
      </c>
      <c r="AM278">
        <v>1.1132</v>
      </c>
      <c r="AN278">
        <v>4.0787800000000001</v>
      </c>
      <c r="AO278">
        <v>0.89370000000000005</v>
      </c>
      <c r="AP278">
        <v>112.078125</v>
      </c>
      <c r="AQ278">
        <f>VLOOKUP(AL278,工作表1!$F$3:$G$1000,2,FALSE)</f>
        <v>4</v>
      </c>
      <c r="AR278" t="str">
        <f>VLOOKUP(AL278,工作表1!$F$3:$H$1000,3,FALSE)</f>
        <v>2032/6/30</v>
      </c>
      <c r="AS278">
        <f t="shared" si="144"/>
        <v>4.2821699999999998</v>
      </c>
      <c r="AT278">
        <f t="shared" si="145"/>
        <v>-0.28216999999999981</v>
      </c>
      <c r="AU278" s="43">
        <f t="shared" si="160"/>
        <v>46022</v>
      </c>
      <c r="AV278" s="43">
        <f t="shared" si="146"/>
        <v>46022</v>
      </c>
      <c r="AW278" s="45">
        <f t="shared" si="161"/>
        <v>1.092896174863388E-2</v>
      </c>
      <c r="AX278" s="45">
        <f t="shared" si="162"/>
        <v>2.0164084138034286</v>
      </c>
      <c r="AY278" s="47">
        <f t="shared" si="163"/>
        <v>100.04971528404393</v>
      </c>
      <c r="AZ278" s="47">
        <f t="shared" si="164"/>
        <v>111.84646386938718</v>
      </c>
      <c r="BA278" s="43"/>
      <c r="BC278" s="2">
        <v>45835</v>
      </c>
      <c r="BD278" t="str">
        <v>91282CFV</v>
      </c>
      <c r="BE278">
        <v>-4.6318999999999999</v>
      </c>
      <c r="BF278">
        <v>4.2038099999999998</v>
      </c>
      <c r="BG278">
        <v>0.90029999999999999</v>
      </c>
      <c r="BH278">
        <v>111.671875</v>
      </c>
      <c r="BI278">
        <f>VLOOKUP(BD278,工作表1!$K$3:$L$1000,2,FALSE)</f>
        <v>4.125</v>
      </c>
      <c r="BJ278" t="str">
        <f>VLOOKUP(BD278,工作表1!$K$3:$M$1000,3,FALSE)</f>
        <v>2032/11/15</v>
      </c>
      <c r="BK278">
        <f t="shared" si="147"/>
        <v>4.2885499999999999</v>
      </c>
      <c r="BL278">
        <f t="shared" si="148"/>
        <v>-0.16354999999999986</v>
      </c>
      <c r="BM278" s="43">
        <f t="shared" si="165"/>
        <v>45976</v>
      </c>
      <c r="BN278" s="43">
        <f t="shared" si="149"/>
        <v>46112</v>
      </c>
      <c r="BO278" s="45">
        <f t="shared" si="166"/>
        <v>0.515625</v>
      </c>
      <c r="BP278" s="45">
        <f t="shared" si="167"/>
        <v>3.6122003424657536</v>
      </c>
      <c r="BQ278" s="47">
        <f t="shared" si="168"/>
        <v>100.36006170209875</v>
      </c>
      <c r="BR278" s="47">
        <f t="shared" si="169"/>
        <v>111.32552995742309</v>
      </c>
    </row>
    <row r="279" spans="6:70" x14ac:dyDescent="0.25">
      <c r="F279" s="2">
        <v>45839</v>
      </c>
      <c r="G279">
        <v>4.28</v>
      </c>
      <c r="H279" s="43">
        <v>45848</v>
      </c>
      <c r="I279">
        <v>4.1246999999999998</v>
      </c>
      <c r="L279" s="2">
        <v>45835</v>
      </c>
      <c r="M279" t="str">
        <v>91282CNF</v>
      </c>
      <c r="N279">
        <v>1.7299999999999999E-2</v>
      </c>
      <c r="O279">
        <v>4.2951499999999996</v>
      </c>
      <c r="P279">
        <v>0.90029999999999999</v>
      </c>
      <c r="Q279">
        <v>111.8125</v>
      </c>
      <c r="R279">
        <f>VLOOKUP(M279,工作表1!$A$3:$B$1000,2,FALSE)</f>
        <v>4.125</v>
      </c>
      <c r="S279" t="str">
        <f>VLOOKUP(M279,工作表1!$A$3:$C$1000,3,FALSE)</f>
        <v>2032/5/31</v>
      </c>
      <c r="T279">
        <f t="shared" si="139"/>
        <v>4.2885499999999999</v>
      </c>
      <c r="U279">
        <f t="shared" si="138"/>
        <v>-0.16354999999999986</v>
      </c>
      <c r="V279" s="43">
        <f t="shared" si="150"/>
        <v>45991</v>
      </c>
      <c r="W279" s="43">
        <f t="shared" si="140"/>
        <v>45930</v>
      </c>
      <c r="X279" s="45">
        <f t="shared" si="151"/>
        <v>0.33811475409836061</v>
      </c>
      <c r="Y279" s="45">
        <f t="shared" si="152"/>
        <v>1.3778407814956211</v>
      </c>
      <c r="Z279" s="47">
        <f t="shared" si="153"/>
        <v>100.54898583052778</v>
      </c>
      <c r="AA279" s="47">
        <f t="shared" si="154"/>
        <v>111.63400888297973</v>
      </c>
      <c r="AB279" s="45">
        <f t="shared" si="155"/>
        <v>4.0335999999999999</v>
      </c>
      <c r="AC279" s="2" t="str">
        <f t="shared" si="141"/>
        <v>TY2</v>
      </c>
      <c r="AD279">
        <f t="shared" si="142"/>
        <v>111.765625</v>
      </c>
      <c r="AE279">
        <f t="shared" si="143"/>
        <v>111.875</v>
      </c>
      <c r="AF279" s="49">
        <f t="shared" si="170"/>
        <v>-0.109375</v>
      </c>
      <c r="AG279" s="3">
        <f t="shared" si="156"/>
        <v>111.53494572635053</v>
      </c>
      <c r="AH279">
        <f t="shared" si="157"/>
        <v>111.55605835476057</v>
      </c>
      <c r="AI279" s="51">
        <f t="shared" si="158"/>
        <v>-2.111262841003736E-2</v>
      </c>
      <c r="AJ279" s="52">
        <f t="shared" si="159"/>
        <v>8.826237158996264E-2</v>
      </c>
      <c r="AK279" s="2">
        <v>45835</v>
      </c>
      <c r="AL279" t="str">
        <v>91282CNJ</v>
      </c>
      <c r="AM279">
        <v>0.92359999999999998</v>
      </c>
      <c r="AN279">
        <v>4.0936000000000003</v>
      </c>
      <c r="AO279">
        <v>0.89370000000000005</v>
      </c>
      <c r="AP279">
        <v>111.765625</v>
      </c>
      <c r="AQ279">
        <f>VLOOKUP(AL279,工作表1!$F$3:$G$1000,2,FALSE)</f>
        <v>4</v>
      </c>
      <c r="AR279" t="str">
        <f>VLOOKUP(AL279,工作表1!$F$3:$H$1000,3,FALSE)</f>
        <v>2032/6/30</v>
      </c>
      <c r="AS279">
        <f t="shared" si="144"/>
        <v>4.2885499999999999</v>
      </c>
      <c r="AT279">
        <f t="shared" si="145"/>
        <v>-0.28854999999999986</v>
      </c>
      <c r="AU279" s="43">
        <f t="shared" si="160"/>
        <v>46022</v>
      </c>
      <c r="AV279" s="43">
        <f t="shared" si="146"/>
        <v>46022</v>
      </c>
      <c r="AW279" s="45">
        <f t="shared" si="161"/>
        <v>0</v>
      </c>
      <c r="AX279" s="45">
        <f t="shared" si="162"/>
        <v>2.0164383561643837</v>
      </c>
      <c r="AY279" s="47">
        <f t="shared" si="163"/>
        <v>99.768556262001724</v>
      </c>
      <c r="AZ279" s="47">
        <f t="shared" si="164"/>
        <v>111.53494572635053</v>
      </c>
      <c r="BA279" s="43"/>
      <c r="BC279" s="2">
        <v>45834</v>
      </c>
      <c r="BD279" t="str">
        <v>91282CFV</v>
      </c>
      <c r="BE279">
        <v>-4.62</v>
      </c>
      <c r="BF279">
        <v>4.1890599999999996</v>
      </c>
      <c r="BG279">
        <v>0.90029999999999999</v>
      </c>
      <c r="BH279">
        <v>111.875</v>
      </c>
      <c r="BI279">
        <f>VLOOKUP(BD279,工作表1!$K$3:$L$1000,2,FALSE)</f>
        <v>4.125</v>
      </c>
      <c r="BJ279" t="str">
        <f>VLOOKUP(BD279,工作表1!$K$3:$M$1000,3,FALSE)</f>
        <v>2032/11/15</v>
      </c>
      <c r="BK279">
        <f t="shared" si="147"/>
        <v>4.2862499999999999</v>
      </c>
      <c r="BL279">
        <f t="shared" si="148"/>
        <v>-0.16124999999999989</v>
      </c>
      <c r="BM279" s="43">
        <f t="shared" si="165"/>
        <v>45976</v>
      </c>
      <c r="BN279" s="43">
        <f t="shared" si="149"/>
        <v>46112</v>
      </c>
      <c r="BO279" s="45">
        <f t="shared" si="166"/>
        <v>0.48199728260869568</v>
      </c>
      <c r="BP279" s="45">
        <f t="shared" si="167"/>
        <v>3.6124767346634901</v>
      </c>
      <c r="BQ279" s="47">
        <f t="shared" si="168"/>
        <v>100.57083986761286</v>
      </c>
      <c r="BR279" s="47">
        <f t="shared" si="169"/>
        <v>111.55605835476057</v>
      </c>
    </row>
    <row r="280" spans="6:70" x14ac:dyDescent="0.25">
      <c r="F280" s="2">
        <v>45838</v>
      </c>
      <c r="G280">
        <v>4.2821699999999998</v>
      </c>
      <c r="H280" s="43">
        <v>45847</v>
      </c>
      <c r="I280">
        <v>4.0986000000000002</v>
      </c>
      <c r="L280" s="2">
        <v>45834</v>
      </c>
      <c r="M280" t="str">
        <v>91282CNF</v>
      </c>
      <c r="N280">
        <v>-0.2581</v>
      </c>
      <c r="O280">
        <v>4.3220400000000003</v>
      </c>
      <c r="P280">
        <v>0.90029999999999999</v>
      </c>
      <c r="Q280">
        <v>112.015625</v>
      </c>
      <c r="R280">
        <f>VLOOKUP(M280,工作表1!$A$3:$B$1000,2,FALSE)</f>
        <v>4.125</v>
      </c>
      <c r="S280" t="str">
        <f>VLOOKUP(M280,工作表1!$A$3:$C$1000,3,FALSE)</f>
        <v>2032/5/31</v>
      </c>
      <c r="T280">
        <f t="shared" si="139"/>
        <v>4.2862499999999999</v>
      </c>
      <c r="U280">
        <f t="shared" si="138"/>
        <v>-0.16124999999999989</v>
      </c>
      <c r="V280" s="43">
        <f t="shared" si="150"/>
        <v>45991</v>
      </c>
      <c r="W280" s="43">
        <f t="shared" si="140"/>
        <v>45930</v>
      </c>
      <c r="X280" s="45">
        <f t="shared" si="151"/>
        <v>0.30430327868852458</v>
      </c>
      <c r="Y280" s="45">
        <f t="shared" si="152"/>
        <v>1.3779334156748257</v>
      </c>
      <c r="Z280" s="47">
        <f t="shared" si="153"/>
        <v>100.74453343338531</v>
      </c>
      <c r="AA280" s="47">
        <f t="shared" si="154"/>
        <v>111.84891161678418</v>
      </c>
      <c r="AB280" s="45">
        <f t="shared" si="155"/>
        <v>3.9891999999999999</v>
      </c>
      <c r="AC280" s="2" t="str">
        <f t="shared" si="141"/>
        <v>TY2</v>
      </c>
      <c r="AD280">
        <f t="shared" si="142"/>
        <v>111.96875</v>
      </c>
      <c r="AE280">
        <f t="shared" si="143"/>
        <v>111.53125</v>
      </c>
      <c r="AF280" s="49">
        <f t="shared" si="170"/>
        <v>0.4375</v>
      </c>
      <c r="AG280" s="3">
        <f t="shared" si="156"/>
        <v>111.29237121392519</v>
      </c>
      <c r="AH280">
        <f t="shared" si="157"/>
        <v>111.2281504493893</v>
      </c>
      <c r="AI280" s="51">
        <f t="shared" si="158"/>
        <v>6.422076453588943E-2</v>
      </c>
      <c r="AJ280" s="52">
        <f t="shared" si="159"/>
        <v>-0.37327923546411057</v>
      </c>
      <c r="AK280" s="2">
        <v>45834</v>
      </c>
      <c r="AL280" t="str">
        <v>91282CFF</v>
      </c>
      <c r="AM280">
        <v>4.7031999999999998</v>
      </c>
      <c r="AN280">
        <v>3.8357899999999998</v>
      </c>
      <c r="AO280">
        <v>0.82720000000000005</v>
      </c>
      <c r="AP280">
        <v>111.96875</v>
      </c>
      <c r="AQ280">
        <f>VLOOKUP(AL280,工作表1!$F$3:$G$1000,2,FALSE)</f>
        <v>2.75</v>
      </c>
      <c r="AR280" t="str">
        <f>VLOOKUP(AL280,工作表1!$F$3:$H$1000,3,FALSE)</f>
        <v>2032/8/15</v>
      </c>
      <c r="AS280">
        <f t="shared" si="144"/>
        <v>4.2862499999999999</v>
      </c>
      <c r="AT280">
        <f t="shared" si="145"/>
        <v>-1.5362499999999999</v>
      </c>
      <c r="AU280" s="43">
        <f t="shared" si="160"/>
        <v>45884</v>
      </c>
      <c r="AV280" s="43">
        <f t="shared" si="146"/>
        <v>46022</v>
      </c>
      <c r="AW280" s="45">
        <f t="shared" si="161"/>
        <v>1.0027624309392265</v>
      </c>
      <c r="AX280" s="45">
        <f t="shared" si="162"/>
        <v>2.4116665405282678</v>
      </c>
      <c r="AY280" s="47">
        <f t="shared" si="163"/>
        <v>92.153483183912357</v>
      </c>
      <c r="AZ280" s="47">
        <f t="shared" si="164"/>
        <v>111.29237121392519</v>
      </c>
      <c r="BA280" s="43"/>
      <c r="BC280" s="2">
        <v>45833</v>
      </c>
      <c r="BD280" t="str">
        <v>91282CFV</v>
      </c>
      <c r="BE280">
        <v>-3.8073999999999999</v>
      </c>
      <c r="BF280">
        <v>4.1850100000000001</v>
      </c>
      <c r="BG280">
        <v>0.90029999999999999</v>
      </c>
      <c r="BH280">
        <v>111.53125</v>
      </c>
      <c r="BI280">
        <f>VLOOKUP(BD280,工作表1!$K$3:$L$1000,2,FALSE)</f>
        <v>4.125</v>
      </c>
      <c r="BJ280" t="str">
        <f>VLOOKUP(BD280,工作表1!$K$3:$M$1000,3,FALSE)</f>
        <v>2032/11/15</v>
      </c>
      <c r="BK280">
        <f t="shared" si="147"/>
        <v>4.2888500000000001</v>
      </c>
      <c r="BL280">
        <f t="shared" si="148"/>
        <v>-0.16385000000000005</v>
      </c>
      <c r="BM280" s="43">
        <f t="shared" si="165"/>
        <v>45976</v>
      </c>
      <c r="BN280" s="43">
        <f t="shared" si="149"/>
        <v>46112</v>
      </c>
      <c r="BO280" s="45">
        <f t="shared" si="166"/>
        <v>0.47078804347826086</v>
      </c>
      <c r="BP280" s="45">
        <f t="shared" si="167"/>
        <v>3.612568865396069</v>
      </c>
      <c r="BQ280" s="47">
        <f t="shared" si="168"/>
        <v>100.27411090057453</v>
      </c>
      <c r="BR280" s="47">
        <f t="shared" si="169"/>
        <v>111.2281504493893</v>
      </c>
    </row>
    <row r="281" spans="6:70" x14ac:dyDescent="0.25">
      <c r="F281" s="2">
        <v>45835</v>
      </c>
      <c r="G281">
        <v>4.2885499999999999</v>
      </c>
      <c r="H281" s="43">
        <v>45846</v>
      </c>
      <c r="I281">
        <v>4.1718000000000002</v>
      </c>
      <c r="L281" s="2">
        <v>45833</v>
      </c>
      <c r="M281" t="str">
        <v>91282CNF</v>
      </c>
      <c r="N281">
        <v>-0.39219999999999999</v>
      </c>
      <c r="O281">
        <v>4.3372999999999999</v>
      </c>
      <c r="P281">
        <v>0.90029999999999999</v>
      </c>
      <c r="Q281">
        <v>111.6875</v>
      </c>
      <c r="R281">
        <f>VLOOKUP(M281,工作表1!$A$3:$B$1000,2,FALSE)</f>
        <v>4.125</v>
      </c>
      <c r="S281" t="str">
        <f>VLOOKUP(M281,工作表1!$A$3:$C$1000,3,FALSE)</f>
        <v>2032/5/31</v>
      </c>
      <c r="T281">
        <f t="shared" si="139"/>
        <v>4.2888500000000001</v>
      </c>
      <c r="U281">
        <f t="shared" si="138"/>
        <v>-0.16385000000000005</v>
      </c>
      <c r="V281" s="43">
        <f t="shared" si="150"/>
        <v>45991</v>
      </c>
      <c r="W281" s="43">
        <f t="shared" si="140"/>
        <v>45930</v>
      </c>
      <c r="X281" s="45">
        <f t="shared" si="151"/>
        <v>0.29303278688524587</v>
      </c>
      <c r="Y281" s="45">
        <f t="shared" si="152"/>
        <v>1.3779642937345609</v>
      </c>
      <c r="Z281" s="47">
        <f t="shared" si="153"/>
        <v>100.44773203222452</v>
      </c>
      <c r="AA281" s="47">
        <f t="shared" si="154"/>
        <v>111.51946324871501</v>
      </c>
      <c r="AB281" s="45">
        <f t="shared" si="155"/>
        <v>4.0488999999999997</v>
      </c>
      <c r="AC281" s="2" t="str">
        <f t="shared" si="141"/>
        <v>TY2</v>
      </c>
      <c r="AD281">
        <f t="shared" si="142"/>
        <v>111.625</v>
      </c>
      <c r="AE281">
        <f t="shared" si="143"/>
        <v>111.5</v>
      </c>
      <c r="AF281" s="49">
        <f t="shared" si="170"/>
        <v>0.125</v>
      </c>
      <c r="AG281" s="3">
        <f t="shared" si="156"/>
        <v>110.95345700477814</v>
      </c>
      <c r="AH281">
        <f t="shared" si="157"/>
        <v>111.22565644648141</v>
      </c>
      <c r="AI281" s="51">
        <f t="shared" si="158"/>
        <v>-0.27219944170326471</v>
      </c>
      <c r="AJ281" s="52">
        <f t="shared" si="159"/>
        <v>-0.39719944170326471</v>
      </c>
      <c r="AK281" s="2">
        <v>45833</v>
      </c>
      <c r="AL281" t="str">
        <v>91282CFF</v>
      </c>
      <c r="AM281">
        <v>4.9505999999999997</v>
      </c>
      <c r="AN281">
        <v>3.8364400000000001</v>
      </c>
      <c r="AO281">
        <v>0.82720000000000005</v>
      </c>
      <c r="AP281">
        <v>111.625</v>
      </c>
      <c r="AQ281">
        <f>VLOOKUP(AL281,工作表1!$F$3:$G$1000,2,FALSE)</f>
        <v>2.75</v>
      </c>
      <c r="AR281" t="str">
        <f>VLOOKUP(AL281,工作表1!$F$3:$H$1000,3,FALSE)</f>
        <v>2032/8/15</v>
      </c>
      <c r="AS281">
        <f t="shared" si="144"/>
        <v>4.2888500000000001</v>
      </c>
      <c r="AT281">
        <f t="shared" si="145"/>
        <v>-1.5388500000000001</v>
      </c>
      <c r="AU281" s="43">
        <f t="shared" si="160"/>
        <v>45884</v>
      </c>
      <c r="AV281" s="43">
        <f t="shared" si="146"/>
        <v>46022</v>
      </c>
      <c r="AW281" s="45">
        <f t="shared" si="161"/>
        <v>0.99516574585635365</v>
      </c>
      <c r="AX281" s="45">
        <f t="shared" si="162"/>
        <v>2.4116041020207373</v>
      </c>
      <c r="AY281" s="47">
        <f t="shared" si="163"/>
        <v>91.872269870273342</v>
      </c>
      <c r="AZ281" s="47">
        <f t="shared" si="164"/>
        <v>110.95345700477814</v>
      </c>
      <c r="BA281" s="43"/>
      <c r="BC281" s="2">
        <v>45832</v>
      </c>
      <c r="BD281" t="str">
        <v>91282CFV</v>
      </c>
      <c r="BE281">
        <v>-2.7928999999999999</v>
      </c>
      <c r="BF281">
        <v>4.1692</v>
      </c>
      <c r="BG281">
        <v>0.90029999999999999</v>
      </c>
      <c r="BH281">
        <v>111.5</v>
      </c>
      <c r="BI281">
        <f>VLOOKUP(BD281,工作表1!$K$3:$L$1000,2,FALSE)</f>
        <v>4.125</v>
      </c>
      <c r="BJ281" t="str">
        <f>VLOOKUP(BD281,工作表1!$K$3:$M$1000,3,FALSE)</f>
        <v>2032/11/15</v>
      </c>
      <c r="BK281">
        <f t="shared" si="147"/>
        <v>4.30626</v>
      </c>
      <c r="BL281">
        <f t="shared" si="148"/>
        <v>-0.18125999999999998</v>
      </c>
      <c r="BM281" s="43">
        <f t="shared" si="165"/>
        <v>45976</v>
      </c>
      <c r="BN281" s="43">
        <f t="shared" si="149"/>
        <v>46112</v>
      </c>
      <c r="BO281" s="45">
        <f t="shared" si="166"/>
        <v>0.45957880434782605</v>
      </c>
      <c r="BP281" s="45">
        <f t="shared" si="167"/>
        <v>3.612660996128648</v>
      </c>
      <c r="BQ281" s="47">
        <f t="shared" si="168"/>
        <v>100.25885987547954</v>
      </c>
      <c r="BR281" s="47">
        <f t="shared" si="169"/>
        <v>111.22565644648141</v>
      </c>
    </row>
    <row r="282" spans="6:70" x14ac:dyDescent="0.25">
      <c r="F282" s="2">
        <v>45834</v>
      </c>
      <c r="G282">
        <v>4.2862499999999999</v>
      </c>
      <c r="H282" s="43">
        <v>45845</v>
      </c>
      <c r="I282">
        <v>4.1482000000000001</v>
      </c>
      <c r="L282" s="2">
        <v>45832</v>
      </c>
      <c r="M282" t="str">
        <v>91282CNF</v>
      </c>
      <c r="N282">
        <v>-0.38919999999999999</v>
      </c>
      <c r="O282">
        <v>4.3477600000000001</v>
      </c>
      <c r="P282">
        <v>0.90029999999999999</v>
      </c>
      <c r="Q282">
        <v>111.65625</v>
      </c>
      <c r="R282">
        <f>VLOOKUP(M282,工作表1!$A$3:$B$1000,2,FALSE)</f>
        <v>4.125</v>
      </c>
      <c r="S282" t="str">
        <f>VLOOKUP(M282,工作表1!$A$3:$C$1000,3,FALSE)</f>
        <v>2032/5/31</v>
      </c>
      <c r="T282">
        <f t="shared" si="139"/>
        <v>4.30626</v>
      </c>
      <c r="U282">
        <f t="shared" si="138"/>
        <v>-0.18125999999999998</v>
      </c>
      <c r="V282" s="43">
        <f t="shared" si="150"/>
        <v>45991</v>
      </c>
      <c r="W282" s="43">
        <f t="shared" si="140"/>
        <v>45930</v>
      </c>
      <c r="X282" s="45">
        <f t="shared" si="151"/>
        <v>0.28176229508196726</v>
      </c>
      <c r="Y282" s="45">
        <f t="shared" si="152"/>
        <v>1.377995171794296</v>
      </c>
      <c r="Z282" s="47">
        <f t="shared" si="153"/>
        <v>100.41637360156581</v>
      </c>
      <c r="AA282" s="47">
        <f t="shared" si="154"/>
        <v>111.48930165968478</v>
      </c>
      <c r="AB282" s="45">
        <f t="shared" si="155"/>
        <v>4.0594000000000001</v>
      </c>
      <c r="AC282" s="2" t="str">
        <f t="shared" si="141"/>
        <v>TY2</v>
      </c>
      <c r="AD282">
        <f t="shared" si="142"/>
        <v>111.59375</v>
      </c>
      <c r="AE282">
        <f t="shared" si="143"/>
        <v>111.296875</v>
      </c>
      <c r="AF282" s="49">
        <f t="shared" si="170"/>
        <v>0.296875</v>
      </c>
      <c r="AG282" s="3">
        <f t="shared" si="156"/>
        <v>110.92593147038387</v>
      </c>
      <c r="AH282">
        <f t="shared" si="157"/>
        <v>110.97372926278754</v>
      </c>
      <c r="AI282" s="51">
        <f t="shared" si="158"/>
        <v>-4.7797792403670769E-2</v>
      </c>
      <c r="AJ282" s="52">
        <f t="shared" si="159"/>
        <v>-0.34467279240367077</v>
      </c>
      <c r="AK282" s="2">
        <v>45832</v>
      </c>
      <c r="AL282" t="str">
        <v>91282CFF</v>
      </c>
      <c r="AM282">
        <v>5.2123999999999997</v>
      </c>
      <c r="AN282">
        <v>3.84457</v>
      </c>
      <c r="AO282">
        <v>0.82720000000000005</v>
      </c>
      <c r="AP282">
        <v>111.59375</v>
      </c>
      <c r="AQ282">
        <f>VLOOKUP(AL282,工作表1!$F$3:$G$1000,2,FALSE)</f>
        <v>2.75</v>
      </c>
      <c r="AR282" t="str">
        <f>VLOOKUP(AL282,工作表1!$F$3:$H$1000,3,FALSE)</f>
        <v>2032/8/15</v>
      </c>
      <c r="AS282">
        <f t="shared" si="144"/>
        <v>4.30626</v>
      </c>
      <c r="AT282">
        <f t="shared" si="145"/>
        <v>-1.55626</v>
      </c>
      <c r="AU282" s="43">
        <f t="shared" si="160"/>
        <v>45884</v>
      </c>
      <c r="AV282" s="43">
        <f t="shared" si="146"/>
        <v>46022</v>
      </c>
      <c r="AW282" s="45">
        <f t="shared" si="161"/>
        <v>0.98756906077348072</v>
      </c>
      <c r="AX282" s="45">
        <f t="shared" si="162"/>
        <v>2.4115416635132068</v>
      </c>
      <c r="AY282" s="47">
        <f t="shared" si="163"/>
        <v>91.840847573945382</v>
      </c>
      <c r="AZ282" s="47">
        <f t="shared" si="164"/>
        <v>110.92593147038387</v>
      </c>
      <c r="BA282" s="43"/>
      <c r="BC282" s="2">
        <v>45831</v>
      </c>
      <c r="BD282" t="str">
        <v>91282CFV</v>
      </c>
      <c r="BE282">
        <v>-2.9676</v>
      </c>
      <c r="BF282">
        <v>4.2037300000000002</v>
      </c>
      <c r="BG282">
        <v>0.90029999999999999</v>
      </c>
      <c r="BH282">
        <v>111.296875</v>
      </c>
      <c r="BI282">
        <f>VLOOKUP(BD282,工作表1!$K$3:$L$1000,2,FALSE)</f>
        <v>4.125</v>
      </c>
      <c r="BJ282" t="str">
        <f>VLOOKUP(BD282,工作表1!$K$3:$M$1000,3,FALSE)</f>
        <v>2032/11/15</v>
      </c>
      <c r="BK282">
        <f t="shared" si="147"/>
        <v>4.3059500000000002</v>
      </c>
      <c r="BL282">
        <f t="shared" si="148"/>
        <v>-0.18095000000000017</v>
      </c>
      <c r="BM282" s="43">
        <f t="shared" si="165"/>
        <v>45976</v>
      </c>
      <c r="BN282" s="43">
        <f t="shared" si="149"/>
        <v>46112</v>
      </c>
      <c r="BO282" s="45">
        <f t="shared" si="166"/>
        <v>0.4483695652173913</v>
      </c>
      <c r="BP282" s="45">
        <f t="shared" si="167"/>
        <v>3.6127531268612265</v>
      </c>
      <c r="BQ282" s="47">
        <f t="shared" si="168"/>
        <v>100.03272965772294</v>
      </c>
      <c r="BR282" s="47">
        <f t="shared" si="169"/>
        <v>110.97372926278754</v>
      </c>
    </row>
    <row r="283" spans="6:70" x14ac:dyDescent="0.25">
      <c r="F283" s="2">
        <v>45833</v>
      </c>
      <c r="G283">
        <v>4.2888500000000001</v>
      </c>
      <c r="H283" s="43">
        <v>45842</v>
      </c>
      <c r="I283">
        <v>4.1219999999999999</v>
      </c>
      <c r="L283" s="2">
        <v>45831</v>
      </c>
      <c r="M283" t="str">
        <v>91282CNF</v>
      </c>
      <c r="N283">
        <v>-0.60099999999999998</v>
      </c>
      <c r="O283">
        <v>4.3697499999999998</v>
      </c>
      <c r="P283">
        <v>0.90029999999999999</v>
      </c>
      <c r="Q283">
        <v>111.453125</v>
      </c>
      <c r="R283">
        <f>VLOOKUP(M283,工作表1!$A$3:$B$1000,2,FALSE)</f>
        <v>4.125</v>
      </c>
      <c r="S283" t="str">
        <f>VLOOKUP(M283,工作表1!$A$3:$C$1000,3,FALSE)</f>
        <v>2032/5/31</v>
      </c>
      <c r="T283">
        <f t="shared" si="139"/>
        <v>4.3059500000000002</v>
      </c>
      <c r="U283">
        <f t="shared" si="138"/>
        <v>-0.18095000000000017</v>
      </c>
      <c r="V283" s="43">
        <f t="shared" si="150"/>
        <v>45991</v>
      </c>
      <c r="W283" s="43">
        <f t="shared" si="140"/>
        <v>45930</v>
      </c>
      <c r="X283" s="45">
        <f t="shared" si="151"/>
        <v>0.27049180327868855</v>
      </c>
      <c r="Y283" s="45">
        <f t="shared" si="152"/>
        <v>1.3780260498540311</v>
      </c>
      <c r="Z283" s="47">
        <f t="shared" si="153"/>
        <v>100.20480225481269</v>
      </c>
      <c r="AA283" s="47">
        <f t="shared" si="154"/>
        <v>111.25371968672702</v>
      </c>
      <c r="AB283" s="45">
        <f t="shared" si="155"/>
        <v>4.1115000000000004</v>
      </c>
      <c r="AC283" s="2" t="str">
        <f t="shared" si="141"/>
        <v>TY2</v>
      </c>
      <c r="AD283">
        <f t="shared" si="142"/>
        <v>111.390625</v>
      </c>
      <c r="AE283">
        <f t="shared" si="143"/>
        <v>110.8125</v>
      </c>
      <c r="AF283" s="49">
        <f t="shared" si="170"/>
        <v>0.578125</v>
      </c>
      <c r="AG283" s="3">
        <f t="shared" si="156"/>
        <v>110.67436901485571</v>
      </c>
      <c r="AH283">
        <f t="shared" si="157"/>
        <v>110.51996840376991</v>
      </c>
      <c r="AI283" s="51">
        <f t="shared" si="158"/>
        <v>0.15440061108580494</v>
      </c>
      <c r="AJ283" s="52">
        <f t="shared" si="159"/>
        <v>-0.42372438891419506</v>
      </c>
      <c r="AK283" s="2">
        <v>45831</v>
      </c>
      <c r="AL283" t="str">
        <v>91282CFF</v>
      </c>
      <c r="AM283">
        <v>4.7</v>
      </c>
      <c r="AN283">
        <v>3.88808</v>
      </c>
      <c r="AO283">
        <v>0.82720000000000005</v>
      </c>
      <c r="AP283">
        <v>111.390625</v>
      </c>
      <c r="AQ283">
        <f>VLOOKUP(AL283,工作表1!$F$3:$G$1000,2,FALSE)</f>
        <v>2.75</v>
      </c>
      <c r="AR283" t="str">
        <f>VLOOKUP(AL283,工作表1!$F$3:$H$1000,3,FALSE)</f>
        <v>2032/8/15</v>
      </c>
      <c r="AS283">
        <f t="shared" si="144"/>
        <v>4.3059500000000002</v>
      </c>
      <c r="AT283">
        <f t="shared" si="145"/>
        <v>-1.5559500000000002</v>
      </c>
      <c r="AU283" s="43">
        <f t="shared" si="160"/>
        <v>45884</v>
      </c>
      <c r="AV283" s="43">
        <f t="shared" si="146"/>
        <v>46022</v>
      </c>
      <c r="AW283" s="45">
        <f t="shared" si="161"/>
        <v>0.97997237569060769</v>
      </c>
      <c r="AX283" s="45">
        <f t="shared" si="162"/>
        <v>2.4114792250056762</v>
      </c>
      <c r="AY283" s="47">
        <f t="shared" si="163"/>
        <v>91.633357436455469</v>
      </c>
      <c r="AZ283" s="47">
        <f t="shared" si="164"/>
        <v>110.67436901485571</v>
      </c>
      <c r="BA283" s="43"/>
      <c r="BC283" s="2">
        <v>45828</v>
      </c>
      <c r="BD283" t="str">
        <v>91282CFV</v>
      </c>
      <c r="BE283">
        <v>-1.7114</v>
      </c>
      <c r="BF283">
        <v>4.1821999999999999</v>
      </c>
      <c r="BG283">
        <v>0.90029999999999999</v>
      </c>
      <c r="BH283">
        <v>110.8125</v>
      </c>
      <c r="BI283">
        <f>VLOOKUP(BD283,工作表1!$K$3:$L$1000,2,FALSE)</f>
        <v>4.125</v>
      </c>
      <c r="BJ283" t="str">
        <f>VLOOKUP(BD283,工作表1!$K$3:$M$1000,3,FALSE)</f>
        <v>2032/11/15</v>
      </c>
      <c r="BK283">
        <f t="shared" si="147"/>
        <v>4.31717</v>
      </c>
      <c r="BL283">
        <f t="shared" si="148"/>
        <v>-0.19216999999999995</v>
      </c>
      <c r="BM283" s="43">
        <f t="shared" si="165"/>
        <v>45976</v>
      </c>
      <c r="BN283" s="43">
        <f t="shared" si="149"/>
        <v>46112</v>
      </c>
      <c r="BO283" s="45">
        <f t="shared" si="166"/>
        <v>0.43716032608695654</v>
      </c>
      <c r="BP283" s="45">
        <f t="shared" si="167"/>
        <v>3.6128452575938055</v>
      </c>
      <c r="BQ283" s="47">
        <f t="shared" si="168"/>
        <v>99.615890498739006</v>
      </c>
      <c r="BR283" s="47">
        <f t="shared" si="169"/>
        <v>110.51996840376991</v>
      </c>
    </row>
    <row r="284" spans="6:70" x14ac:dyDescent="0.25">
      <c r="F284" s="2">
        <v>45832</v>
      </c>
      <c r="G284">
        <v>4.30626</v>
      </c>
      <c r="H284" s="43">
        <v>45841</v>
      </c>
      <c r="I284">
        <v>4.1219999999999999</v>
      </c>
      <c r="L284" s="2">
        <v>45828</v>
      </c>
      <c r="M284" t="str">
        <v>91282CNF</v>
      </c>
      <c r="N284">
        <v>-0.1384</v>
      </c>
      <c r="O284">
        <v>4.3273999999999999</v>
      </c>
      <c r="P284">
        <v>0.90029999999999999</v>
      </c>
      <c r="Q284">
        <v>110.984375</v>
      </c>
      <c r="R284">
        <f>VLOOKUP(M284,工作表1!$A$3:$B$1000,2,FALSE)</f>
        <v>4.125</v>
      </c>
      <c r="S284" t="str">
        <f>VLOOKUP(M284,工作表1!$A$3:$C$1000,3,FALSE)</f>
        <v>2032/5/31</v>
      </c>
      <c r="T284">
        <f t="shared" si="139"/>
        <v>4.31717</v>
      </c>
      <c r="U284">
        <f t="shared" si="138"/>
        <v>-0.19216999999999995</v>
      </c>
      <c r="V284" s="43">
        <f t="shared" si="150"/>
        <v>45991</v>
      </c>
      <c r="W284" s="43">
        <f t="shared" si="140"/>
        <v>45930</v>
      </c>
      <c r="X284" s="45">
        <f t="shared" si="151"/>
        <v>0.25922131147540983</v>
      </c>
      <c r="Y284" s="45">
        <f t="shared" si="152"/>
        <v>1.378056927913766</v>
      </c>
      <c r="Z284" s="47">
        <f t="shared" si="153"/>
        <v>99.787348464794391</v>
      </c>
      <c r="AA284" s="47">
        <f t="shared" si="154"/>
        <v>110.79297563947469</v>
      </c>
      <c r="AB284" s="45">
        <f t="shared" si="155"/>
        <v>4.1534000000000004</v>
      </c>
      <c r="AC284" s="2" t="str">
        <f t="shared" si="141"/>
        <v>TY2</v>
      </c>
      <c r="AD284">
        <f t="shared" si="142"/>
        <v>110.90625</v>
      </c>
      <c r="AE284">
        <f t="shared" si="143"/>
        <v>110.703125</v>
      </c>
      <c r="AF284" s="49">
        <f t="shared" si="170"/>
        <v>0.203125</v>
      </c>
      <c r="AG284" s="3">
        <f t="shared" si="156"/>
        <v>110.17774166034555</v>
      </c>
      <c r="AH284">
        <f t="shared" si="157"/>
        <v>109.7241464494041</v>
      </c>
      <c r="AI284" s="51">
        <f t="shared" si="158"/>
        <v>0.45359521094144384</v>
      </c>
      <c r="AJ284" s="52">
        <f t="shared" si="159"/>
        <v>0.25047021094144384</v>
      </c>
      <c r="AK284" s="2">
        <v>45828</v>
      </c>
      <c r="AL284" t="str">
        <v>91282CFF</v>
      </c>
      <c r="AM284">
        <v>4.6813000000000002</v>
      </c>
      <c r="AN284">
        <v>3.91229</v>
      </c>
      <c r="AO284">
        <v>0.82720000000000005</v>
      </c>
      <c r="AP284">
        <v>110.90625</v>
      </c>
      <c r="AQ284">
        <f>VLOOKUP(AL284,工作表1!$F$3:$G$1000,2,FALSE)</f>
        <v>2.75</v>
      </c>
      <c r="AR284" t="str">
        <f>VLOOKUP(AL284,工作表1!$F$3:$H$1000,3,FALSE)</f>
        <v>2032/8/15</v>
      </c>
      <c r="AS284">
        <f t="shared" si="144"/>
        <v>4.31717</v>
      </c>
      <c r="AT284">
        <f t="shared" si="145"/>
        <v>-1.56717</v>
      </c>
      <c r="AU284" s="43">
        <f t="shared" si="160"/>
        <v>45884</v>
      </c>
      <c r="AV284" s="43">
        <f t="shared" si="146"/>
        <v>46022</v>
      </c>
      <c r="AW284" s="45">
        <f t="shared" si="161"/>
        <v>0.97237569060773477</v>
      </c>
      <c r="AX284" s="45">
        <f t="shared" si="162"/>
        <v>2.4114167864981457</v>
      </c>
      <c r="AY284" s="47">
        <f t="shared" si="163"/>
        <v>91.217034031194316</v>
      </c>
      <c r="AZ284" s="47">
        <f t="shared" si="164"/>
        <v>110.17774166034555</v>
      </c>
      <c r="BA284" s="43"/>
      <c r="BC284" s="2">
        <v>45826</v>
      </c>
      <c r="BD284" t="str">
        <v>91282CFF</v>
      </c>
      <c r="BE284">
        <v>5.4886999999999997</v>
      </c>
      <c r="BF284">
        <v>3.8811100000000001</v>
      </c>
      <c r="BG284">
        <v>0.82720000000000005</v>
      </c>
      <c r="BH284">
        <v>110.703125</v>
      </c>
      <c r="BI284">
        <f>VLOOKUP(BD284,工作表1!$K$3:$L$1000,2,FALSE)</f>
        <v>2.75</v>
      </c>
      <c r="BJ284" t="str">
        <f>VLOOKUP(BD284,工作表1!$K$3:$M$1000,3,FALSE)</f>
        <v>2032/8/15</v>
      </c>
      <c r="BK284">
        <f t="shared" si="147"/>
        <v>4.3266999999999998</v>
      </c>
      <c r="BL284">
        <f t="shared" si="148"/>
        <v>-1.5766999999999998</v>
      </c>
      <c r="BM284" s="43">
        <f t="shared" si="165"/>
        <v>45884</v>
      </c>
      <c r="BN284" s="43">
        <f t="shared" si="149"/>
        <v>46112</v>
      </c>
      <c r="BO284" s="45">
        <f t="shared" si="166"/>
        <v>0.949585635359116</v>
      </c>
      <c r="BP284" s="45">
        <f t="shared" si="167"/>
        <v>3.0893116627563764</v>
      </c>
      <c r="BQ284" s="47">
        <f t="shared" si="168"/>
        <v>90.872284003829876</v>
      </c>
      <c r="BR284" s="47">
        <f t="shared" si="169"/>
        <v>109.7241464494041</v>
      </c>
    </row>
    <row r="285" spans="6:70" x14ac:dyDescent="0.25">
      <c r="F285" s="2">
        <v>45831</v>
      </c>
      <c r="G285">
        <v>4.3059500000000002</v>
      </c>
      <c r="H285" s="43">
        <v>45840</v>
      </c>
      <c r="I285">
        <v>4.0491000000000001</v>
      </c>
      <c r="L285" s="2">
        <v>45826</v>
      </c>
      <c r="M285" t="str">
        <v>91282CMK</v>
      </c>
      <c r="N285">
        <v>-6.3532999999999999</v>
      </c>
      <c r="O285">
        <v>11.256600000000001</v>
      </c>
      <c r="P285">
        <v>0.91359999999999997</v>
      </c>
      <c r="Q285">
        <v>111.0625</v>
      </c>
      <c r="R285">
        <f>VLOOKUP(M285,工作表1!$A$3:$B$1000,2,FALSE)</f>
        <v>4.375</v>
      </c>
      <c r="S285" t="str">
        <f>VLOOKUP(M285,工作表1!$A$3:$C$1000,3,FALSE)</f>
        <v>2032/1/31</v>
      </c>
      <c r="T285">
        <f t="shared" si="139"/>
        <v>4.3266999999999998</v>
      </c>
      <c r="U285">
        <f t="shared" si="138"/>
        <v>4.8300000000000232E-2</v>
      </c>
      <c r="V285" s="43">
        <f t="shared" si="150"/>
        <v>45869</v>
      </c>
      <c r="W285" s="43">
        <f t="shared" si="140"/>
        <v>45930</v>
      </c>
      <c r="X285" s="45">
        <f t="shared" si="151"/>
        <v>1.6919889502762431</v>
      </c>
      <c r="Y285" s="45">
        <f t="shared" si="152"/>
        <v>2.9145916900022706</v>
      </c>
      <c r="Z285" s="47">
        <f t="shared" si="153"/>
        <v>99.371220706090611</v>
      </c>
      <c r="AA285" s="47">
        <f t="shared" si="154"/>
        <v>108.72620747483909</v>
      </c>
      <c r="AB285" s="45">
        <f t="shared" si="155"/>
        <v>4.1769999999999996</v>
      </c>
      <c r="AC285" s="2" t="str">
        <f t="shared" si="141"/>
        <v>TY2</v>
      </c>
      <c r="AD285">
        <f t="shared" si="142"/>
        <v>110.796875</v>
      </c>
      <c r="AE285">
        <f t="shared" si="143"/>
        <v>110.765625</v>
      </c>
      <c r="AF285" s="49">
        <f t="shared" si="170"/>
        <v>3.125E-2</v>
      </c>
      <c r="AG285" s="3">
        <f t="shared" si="156"/>
        <v>110.55083004977988</v>
      </c>
      <c r="AH285">
        <f t="shared" si="157"/>
        <v>109.73611134501689</v>
      </c>
      <c r="AI285" s="51">
        <f t="shared" si="158"/>
        <v>0.81471870476298136</v>
      </c>
      <c r="AJ285" s="52">
        <f t="shared" si="159"/>
        <v>0.78346870476298136</v>
      </c>
      <c r="AK285" s="2">
        <v>45826</v>
      </c>
      <c r="AL285" t="str">
        <v>91282CNF</v>
      </c>
      <c r="AM285">
        <v>0.33119999999999999</v>
      </c>
      <c r="AN285">
        <v>4.2832800000000004</v>
      </c>
      <c r="AO285">
        <v>0.90029999999999999</v>
      </c>
      <c r="AP285">
        <v>110.796875</v>
      </c>
      <c r="AQ285">
        <f>VLOOKUP(AL285,工作表1!$F$3:$G$1000,2,FALSE)</f>
        <v>4.125</v>
      </c>
      <c r="AR285" t="str">
        <f>VLOOKUP(AL285,工作表1!$F$3:$H$1000,3,FALSE)</f>
        <v>2032/5/31</v>
      </c>
      <c r="AS285">
        <f t="shared" si="144"/>
        <v>4.3266999999999998</v>
      </c>
      <c r="AT285">
        <f t="shared" si="145"/>
        <v>-0.20169999999999977</v>
      </c>
      <c r="AU285" s="43">
        <f t="shared" si="160"/>
        <v>45991</v>
      </c>
      <c r="AV285" s="43">
        <f t="shared" si="146"/>
        <v>46022</v>
      </c>
      <c r="AW285" s="45">
        <f t="shared" si="161"/>
        <v>0.22540983606557377</v>
      </c>
      <c r="AX285" s="45">
        <f t="shared" si="162"/>
        <v>2.4178755894902313</v>
      </c>
      <c r="AY285" s="47">
        <f t="shared" si="163"/>
        <v>99.603008039631121</v>
      </c>
      <c r="AZ285" s="47">
        <f t="shared" si="164"/>
        <v>110.55083004977988</v>
      </c>
      <c r="BA285" s="43"/>
      <c r="BC285" s="2">
        <v>45825</v>
      </c>
      <c r="BD285" t="str">
        <v>91282CFF</v>
      </c>
      <c r="BE285">
        <v>4.6563999999999997</v>
      </c>
      <c r="BF285">
        <v>3.94441</v>
      </c>
      <c r="BG285">
        <v>0.82720000000000005</v>
      </c>
      <c r="BH285">
        <v>110.765625</v>
      </c>
      <c r="BI285">
        <f>VLOOKUP(BD285,工作表1!$K$3:$L$1000,2,FALSE)</f>
        <v>2.75</v>
      </c>
      <c r="BJ285" t="str">
        <f>VLOOKUP(BD285,工作表1!$K$3:$M$1000,3,FALSE)</f>
        <v>2032/8/15</v>
      </c>
      <c r="BK285">
        <f t="shared" si="147"/>
        <v>4.3268800000000001</v>
      </c>
      <c r="BL285">
        <f t="shared" si="148"/>
        <v>-1.5768800000000001</v>
      </c>
      <c r="BM285" s="43">
        <f t="shared" si="165"/>
        <v>45884</v>
      </c>
      <c r="BN285" s="43">
        <f t="shared" si="149"/>
        <v>46112</v>
      </c>
      <c r="BO285" s="45">
        <f t="shared" si="166"/>
        <v>0.93439226519337026</v>
      </c>
      <c r="BP285" s="45">
        <f t="shared" si="167"/>
        <v>3.0891867857413153</v>
      </c>
      <c r="BQ285" s="47">
        <f t="shared" si="168"/>
        <v>90.882802239148972</v>
      </c>
      <c r="BR285" s="47">
        <f t="shared" si="169"/>
        <v>109.73611134501689</v>
      </c>
    </row>
    <row r="286" spans="6:70" x14ac:dyDescent="0.25">
      <c r="F286" s="2">
        <v>45828</v>
      </c>
      <c r="G286">
        <v>4.31717</v>
      </c>
      <c r="H286" s="43">
        <v>45839</v>
      </c>
      <c r="I286">
        <v>4.0155000000000003</v>
      </c>
      <c r="L286" s="2">
        <v>45825</v>
      </c>
      <c r="M286" t="str">
        <v>91282CMC</v>
      </c>
      <c r="N286">
        <v>1.0705</v>
      </c>
      <c r="O286">
        <v>3.3515899999999998</v>
      </c>
      <c r="P286">
        <v>0.92020000000000002</v>
      </c>
      <c r="Q286">
        <v>110.84375</v>
      </c>
      <c r="R286">
        <f>VLOOKUP(M286,工作表1!$A$3:$B$1000,2,FALSE)</f>
        <v>4.5</v>
      </c>
      <c r="S286" t="str">
        <f>VLOOKUP(M286,工作表1!$A$3:$C$1000,3,FALSE)</f>
        <v>2031/12/31</v>
      </c>
      <c r="T286">
        <f t="shared" si="139"/>
        <v>4.3268800000000001</v>
      </c>
      <c r="U286">
        <f t="shared" si="138"/>
        <v>0.17311999999999994</v>
      </c>
      <c r="V286" s="43">
        <f t="shared" si="150"/>
        <v>45838</v>
      </c>
      <c r="W286" s="43">
        <f t="shared" si="140"/>
        <v>45930</v>
      </c>
      <c r="X286" s="45">
        <f t="shared" si="151"/>
        <v>2.1008287292817678</v>
      </c>
      <c r="Y286" s="45">
        <f t="shared" si="152"/>
        <v>3.3830205101036857</v>
      </c>
      <c r="Z286" s="47">
        <f t="shared" si="153"/>
        <v>102.25080903099685</v>
      </c>
      <c r="AA286" s="47">
        <f t="shared" si="154"/>
        <v>111.07491806156382</v>
      </c>
      <c r="AB286" s="45">
        <f t="shared" si="155"/>
        <v>4.1742999999999997</v>
      </c>
      <c r="AC286" s="2" t="str">
        <f t="shared" si="141"/>
        <v>TY2</v>
      </c>
      <c r="AD286">
        <f t="shared" si="142"/>
        <v>110.84375</v>
      </c>
      <c r="AE286">
        <f t="shared" si="143"/>
        <v>110.40625</v>
      </c>
      <c r="AF286" s="49">
        <f t="shared" si="170"/>
        <v>0.4375</v>
      </c>
      <c r="AG286" s="3">
        <f t="shared" si="156"/>
        <v>110.58821654880201</v>
      </c>
      <c r="AH286">
        <f t="shared" si="157"/>
        <v>109.30717610890311</v>
      </c>
      <c r="AI286" s="51">
        <f t="shared" si="158"/>
        <v>1.2810404398989022</v>
      </c>
      <c r="AJ286" s="52">
        <f t="shared" si="159"/>
        <v>0.84354043989890215</v>
      </c>
      <c r="AK286" s="2">
        <v>45825</v>
      </c>
      <c r="AL286" t="str">
        <v>91282CNF</v>
      </c>
      <c r="AM286">
        <v>1.49E-2</v>
      </c>
      <c r="AN286">
        <v>4.3166500000000001</v>
      </c>
      <c r="AO286">
        <v>0.90029999999999999</v>
      </c>
      <c r="AP286">
        <v>110.84375</v>
      </c>
      <c r="AQ286">
        <f>VLOOKUP(AL286,工作表1!$F$3:$G$1000,2,FALSE)</f>
        <v>4.125</v>
      </c>
      <c r="AR286" t="str">
        <f>VLOOKUP(AL286,工作表1!$F$3:$H$1000,3,FALSE)</f>
        <v>2032/5/31</v>
      </c>
      <c r="AS286">
        <f t="shared" si="144"/>
        <v>4.3268800000000001</v>
      </c>
      <c r="AT286">
        <f t="shared" si="145"/>
        <v>-0.20188000000000006</v>
      </c>
      <c r="AU286" s="43">
        <f t="shared" si="160"/>
        <v>45991</v>
      </c>
      <c r="AV286" s="43">
        <f t="shared" si="146"/>
        <v>46022</v>
      </c>
      <c r="AW286" s="45">
        <f t="shared" si="161"/>
        <v>0.2028688524590164</v>
      </c>
      <c r="AX286" s="45">
        <f t="shared" si="162"/>
        <v>2.4179373456097015</v>
      </c>
      <c r="AY286" s="47">
        <f t="shared" si="163"/>
        <v>99.637332978368931</v>
      </c>
      <c r="AZ286" s="47">
        <f t="shared" si="164"/>
        <v>110.58821654880201</v>
      </c>
      <c r="BA286" s="43"/>
      <c r="BC286" s="2">
        <v>45824</v>
      </c>
      <c r="BD286" t="str">
        <v>91282CFF</v>
      </c>
      <c r="BE286">
        <v>3.5156000000000001</v>
      </c>
      <c r="BF286">
        <v>4.01614</v>
      </c>
      <c r="BG286">
        <v>0.82720000000000005</v>
      </c>
      <c r="BH286">
        <v>110.40625</v>
      </c>
      <c r="BI286">
        <f>VLOOKUP(BD286,工作表1!$K$3:$L$1000,2,FALSE)</f>
        <v>2.75</v>
      </c>
      <c r="BJ286" t="str">
        <f>VLOOKUP(BD286,工作表1!$K$3:$M$1000,3,FALSE)</f>
        <v>2032/8/15</v>
      </c>
      <c r="BK286">
        <f t="shared" si="147"/>
        <v>4.33535</v>
      </c>
      <c r="BL286">
        <f t="shared" si="148"/>
        <v>-1.58535</v>
      </c>
      <c r="BM286" s="43">
        <f t="shared" si="165"/>
        <v>45884</v>
      </c>
      <c r="BN286" s="43">
        <f t="shared" si="149"/>
        <v>46112</v>
      </c>
      <c r="BO286" s="45">
        <f t="shared" si="166"/>
        <v>0.92679558011049734</v>
      </c>
      <c r="BP286" s="45">
        <f t="shared" si="167"/>
        <v>3.0891243472337848</v>
      </c>
      <c r="BQ286" s="47">
        <f t="shared" si="168"/>
        <v>90.521615976447521</v>
      </c>
      <c r="BR286" s="47">
        <f t="shared" si="169"/>
        <v>109.30717610890311</v>
      </c>
    </row>
    <row r="287" spans="6:70" x14ac:dyDescent="0.25">
      <c r="F287" s="2">
        <v>45827</v>
      </c>
      <c r="G287">
        <v>4.3273000000000001</v>
      </c>
      <c r="H287" s="43">
        <v>45838</v>
      </c>
      <c r="I287">
        <v>3.9897</v>
      </c>
      <c r="L287" s="2">
        <v>45824</v>
      </c>
      <c r="M287" t="str">
        <v>91282CMK</v>
      </c>
      <c r="N287">
        <v>1.0979000000000001</v>
      </c>
      <c r="O287">
        <v>3.3870200000000001</v>
      </c>
      <c r="P287">
        <v>0.91359999999999997</v>
      </c>
      <c r="Q287">
        <v>110.5</v>
      </c>
      <c r="R287">
        <f>VLOOKUP(M287,工作表1!$A$3:$B$1000,2,FALSE)</f>
        <v>4.375</v>
      </c>
      <c r="S287" t="str">
        <f>VLOOKUP(M287,工作表1!$A$3:$C$1000,3,FALSE)</f>
        <v>2032/1/31</v>
      </c>
      <c r="T287">
        <f t="shared" si="139"/>
        <v>4.33535</v>
      </c>
      <c r="U287">
        <f t="shared" si="138"/>
        <v>3.9649999999999963E-2</v>
      </c>
      <c r="V287" s="43">
        <f t="shared" si="150"/>
        <v>45869</v>
      </c>
      <c r="W287" s="43">
        <f t="shared" si="140"/>
        <v>45930</v>
      </c>
      <c r="X287" s="45">
        <f t="shared" si="151"/>
        <v>1.655732044198895</v>
      </c>
      <c r="Y287" s="45">
        <f t="shared" si="152"/>
        <v>2.9142936880345114</v>
      </c>
      <c r="Z287" s="47">
        <f t="shared" si="153"/>
        <v>101.15700225993659</v>
      </c>
      <c r="AA287" s="47">
        <f t="shared" si="154"/>
        <v>110.68237938816041</v>
      </c>
      <c r="AB287" s="45">
        <f t="shared" si="155"/>
        <v>4.2214999999999998</v>
      </c>
      <c r="AC287" s="2" t="str">
        <f t="shared" si="141"/>
        <v>TY2</v>
      </c>
      <c r="AD287">
        <f t="shared" si="142"/>
        <v>110.484375</v>
      </c>
      <c r="AE287">
        <f t="shared" si="143"/>
        <v>110.53125</v>
      </c>
      <c r="AF287" s="49">
        <f t="shared" si="170"/>
        <v>-4.6875E-2</v>
      </c>
      <c r="AG287" s="3">
        <f t="shared" si="156"/>
        <v>110.19882831149435</v>
      </c>
      <c r="AH287">
        <f t="shared" si="157"/>
        <v>109.43093529725022</v>
      </c>
      <c r="AI287" s="51">
        <f t="shared" si="158"/>
        <v>0.76789301424413736</v>
      </c>
      <c r="AJ287" s="52">
        <f t="shared" si="159"/>
        <v>0.81476801424413736</v>
      </c>
      <c r="AK287" s="2">
        <v>45824</v>
      </c>
      <c r="AL287" t="str">
        <v>91282CNF</v>
      </c>
      <c r="AM287">
        <v>-0.23039999999999999</v>
      </c>
      <c r="AN287">
        <v>4.3445299999999998</v>
      </c>
      <c r="AO287">
        <v>0.90029999999999999</v>
      </c>
      <c r="AP287">
        <v>110.484375</v>
      </c>
      <c r="AQ287">
        <f>VLOOKUP(AL287,工作表1!$F$3:$G$1000,2,FALSE)</f>
        <v>4.125</v>
      </c>
      <c r="AR287" t="str">
        <f>VLOOKUP(AL287,工作表1!$F$3:$H$1000,3,FALSE)</f>
        <v>2032/5/31</v>
      </c>
      <c r="AS287">
        <f t="shared" si="144"/>
        <v>4.33535</v>
      </c>
      <c r="AT287">
        <f t="shared" si="145"/>
        <v>-0.21035000000000004</v>
      </c>
      <c r="AU287" s="43">
        <f t="shared" si="160"/>
        <v>45991</v>
      </c>
      <c r="AV287" s="43">
        <f t="shared" si="146"/>
        <v>46022</v>
      </c>
      <c r="AW287" s="45">
        <f t="shared" si="161"/>
        <v>0.19159836065573771</v>
      </c>
      <c r="AX287" s="45">
        <f t="shared" si="162"/>
        <v>2.4179682236694364</v>
      </c>
      <c r="AY287" s="47">
        <f t="shared" si="163"/>
        <v>99.282513212932741</v>
      </c>
      <c r="AZ287" s="47">
        <f t="shared" si="164"/>
        <v>110.19882831149435</v>
      </c>
      <c r="BA287" s="43"/>
      <c r="BC287" s="2">
        <v>45821</v>
      </c>
      <c r="BD287" t="str">
        <v>91282CFF</v>
      </c>
      <c r="BE287">
        <v>3.4055</v>
      </c>
      <c r="BF287">
        <v>3.9944799999999998</v>
      </c>
      <c r="BG287">
        <v>0.82720000000000005</v>
      </c>
      <c r="BH287">
        <v>110.53125</v>
      </c>
      <c r="BI287">
        <f>VLOOKUP(BD287,工作表1!$K$3:$L$1000,2,FALSE)</f>
        <v>2.75</v>
      </c>
      <c r="BJ287" t="str">
        <f>VLOOKUP(BD287,工作表1!$K$3:$M$1000,3,FALSE)</f>
        <v>2032/8/15</v>
      </c>
      <c r="BK287">
        <f t="shared" si="147"/>
        <v>4.3220499999999999</v>
      </c>
      <c r="BL287">
        <f t="shared" si="148"/>
        <v>-1.5720499999999999</v>
      </c>
      <c r="BM287" s="43">
        <f t="shared" si="165"/>
        <v>45884</v>
      </c>
      <c r="BN287" s="43">
        <f t="shared" si="149"/>
        <v>46112</v>
      </c>
      <c r="BO287" s="45">
        <f t="shared" si="166"/>
        <v>0.9191988950276242</v>
      </c>
      <c r="BP287" s="45">
        <f t="shared" si="167"/>
        <v>3.0890619087262543</v>
      </c>
      <c r="BQ287" s="47">
        <f t="shared" si="168"/>
        <v>90.634987486104563</v>
      </c>
      <c r="BR287" s="47">
        <f t="shared" si="169"/>
        <v>109.43093529725022</v>
      </c>
    </row>
    <row r="288" spans="6:70" x14ac:dyDescent="0.25">
      <c r="F288" s="2">
        <v>45826</v>
      </c>
      <c r="G288">
        <v>4.3266999999999998</v>
      </c>
      <c r="H288" s="43">
        <v>45835</v>
      </c>
      <c r="I288">
        <v>4.0335999999999999</v>
      </c>
      <c r="L288" s="2">
        <v>45821</v>
      </c>
      <c r="M288" t="str">
        <v>91282CMK</v>
      </c>
      <c r="N288">
        <v>0.44629999999999997</v>
      </c>
      <c r="O288">
        <v>3.9576799999999999</v>
      </c>
      <c r="P288">
        <v>0.91359999999999997</v>
      </c>
      <c r="Q288">
        <v>110.625</v>
      </c>
      <c r="R288">
        <f>VLOOKUP(M288,工作表1!$A$3:$B$1000,2,FALSE)</f>
        <v>4.375</v>
      </c>
      <c r="S288" t="str">
        <f>VLOOKUP(M288,工作表1!$A$3:$C$1000,3,FALSE)</f>
        <v>2032/1/31</v>
      </c>
      <c r="T288">
        <f t="shared" si="139"/>
        <v>4.3220499999999999</v>
      </c>
      <c r="U288">
        <f t="shared" si="138"/>
        <v>5.2950000000000053E-2</v>
      </c>
      <c r="V288" s="43">
        <f t="shared" si="150"/>
        <v>45869</v>
      </c>
      <c r="W288" s="43">
        <f t="shared" si="140"/>
        <v>45930</v>
      </c>
      <c r="X288" s="45">
        <f t="shared" si="151"/>
        <v>1.6436464088397789</v>
      </c>
      <c r="Y288" s="45">
        <f t="shared" si="152"/>
        <v>2.9141943540452582</v>
      </c>
      <c r="Z288" s="47">
        <f t="shared" si="153"/>
        <v>101.09513697013976</v>
      </c>
      <c r="AA288" s="47">
        <f t="shared" si="154"/>
        <v>110.60998522226258</v>
      </c>
      <c r="AB288" s="45">
        <f t="shared" si="155"/>
        <v>4.1821999999999999</v>
      </c>
      <c r="AC288" s="2" t="str">
        <f t="shared" si="141"/>
        <v>TY2</v>
      </c>
      <c r="AD288">
        <f t="shared" si="142"/>
        <v>110.609375</v>
      </c>
      <c r="AE288">
        <f t="shared" si="143"/>
        <v>110.984375</v>
      </c>
      <c r="AF288" s="49">
        <f t="shared" si="170"/>
        <v>-0.375</v>
      </c>
      <c r="AG288" s="3">
        <f t="shared" si="156"/>
        <v>110.30942494153628</v>
      </c>
      <c r="AH288">
        <f t="shared" si="157"/>
        <v>109.91036828202505</v>
      </c>
      <c r="AI288" s="51">
        <f t="shared" si="158"/>
        <v>0.39905665951123126</v>
      </c>
      <c r="AJ288" s="52">
        <f t="shared" si="159"/>
        <v>0.77405665951123126</v>
      </c>
      <c r="AK288" s="2">
        <v>45821</v>
      </c>
      <c r="AL288" t="str">
        <v>91282CNF</v>
      </c>
      <c r="AM288">
        <v>-0.45240000000000002</v>
      </c>
      <c r="AN288">
        <v>4.34856</v>
      </c>
      <c r="AO288">
        <v>0.90029999999999999</v>
      </c>
      <c r="AP288">
        <v>110.609375</v>
      </c>
      <c r="AQ288">
        <f>VLOOKUP(AL288,工作表1!$F$3:$G$1000,2,FALSE)</f>
        <v>4.125</v>
      </c>
      <c r="AR288" t="str">
        <f>VLOOKUP(AL288,工作表1!$F$3:$H$1000,3,FALSE)</f>
        <v>2032/5/31</v>
      </c>
      <c r="AS288">
        <f t="shared" si="144"/>
        <v>4.3220499999999999</v>
      </c>
      <c r="AT288">
        <f t="shared" si="145"/>
        <v>-0.19704999999999995</v>
      </c>
      <c r="AU288" s="43">
        <f t="shared" si="160"/>
        <v>45991</v>
      </c>
      <c r="AV288" s="43">
        <f t="shared" si="146"/>
        <v>46022</v>
      </c>
      <c r="AW288" s="45">
        <f t="shared" si="161"/>
        <v>0.18032786885245902</v>
      </c>
      <c r="AX288" s="45">
        <f t="shared" si="162"/>
        <v>2.4179991017291713</v>
      </c>
      <c r="AY288" s="47">
        <f t="shared" si="163"/>
        <v>99.389756268015788</v>
      </c>
      <c r="AZ288" s="47">
        <f t="shared" si="164"/>
        <v>110.30942494153628</v>
      </c>
      <c r="BA288" s="43"/>
      <c r="BC288" s="2">
        <v>45820</v>
      </c>
      <c r="BD288" t="str">
        <v>91282CFF</v>
      </c>
      <c r="BE288">
        <v>3.8239999999999998</v>
      </c>
      <c r="BF288">
        <v>3.9633799999999999</v>
      </c>
      <c r="BG288">
        <v>0.82720000000000005</v>
      </c>
      <c r="BH288">
        <v>110.984375</v>
      </c>
      <c r="BI288">
        <f>VLOOKUP(BD288,工作表1!$K$3:$L$1000,2,FALSE)</f>
        <v>2.75</v>
      </c>
      <c r="BJ288" t="str">
        <f>VLOOKUP(BD288,工作表1!$K$3:$M$1000,3,FALSE)</f>
        <v>2032/8/15</v>
      </c>
      <c r="BK288">
        <f t="shared" si="147"/>
        <v>4.3213600000000003</v>
      </c>
      <c r="BL288">
        <f t="shared" si="148"/>
        <v>-1.5713600000000003</v>
      </c>
      <c r="BM288" s="43">
        <f t="shared" si="165"/>
        <v>45884</v>
      </c>
      <c r="BN288" s="43">
        <f t="shared" si="149"/>
        <v>46112</v>
      </c>
      <c r="BO288" s="45">
        <f t="shared" si="166"/>
        <v>0.89640883977900554</v>
      </c>
      <c r="BP288" s="45">
        <f t="shared" si="167"/>
        <v>3.0888745932036628</v>
      </c>
      <c r="BQ288" s="47">
        <f t="shared" si="168"/>
        <v>91.033316761612582</v>
      </c>
      <c r="BR288" s="47">
        <f t="shared" si="169"/>
        <v>109.91036828202505</v>
      </c>
    </row>
    <row r="289" spans="6:70" x14ac:dyDescent="0.25">
      <c r="F289" s="2">
        <v>45825</v>
      </c>
      <c r="G289">
        <v>4.3268800000000001</v>
      </c>
      <c r="H289" s="43">
        <v>45834</v>
      </c>
      <c r="I289">
        <v>3.9891999999999999</v>
      </c>
      <c r="L289" s="2">
        <v>45820</v>
      </c>
      <c r="M289" t="str">
        <v>91282CMC</v>
      </c>
      <c r="N289">
        <v>0.5907</v>
      </c>
      <c r="O289">
        <v>3.9316300000000002</v>
      </c>
      <c r="P289">
        <v>0.92020000000000002</v>
      </c>
      <c r="Q289">
        <v>111.046875</v>
      </c>
      <c r="R289">
        <f>VLOOKUP(M289,工作表1!$A$3:$B$1000,2,FALSE)</f>
        <v>4.5</v>
      </c>
      <c r="S289" t="str">
        <f>VLOOKUP(M289,工作表1!$A$3:$C$1000,3,FALSE)</f>
        <v>2031/12/31</v>
      </c>
      <c r="T289">
        <f t="shared" si="139"/>
        <v>4.3213600000000003</v>
      </c>
      <c r="U289">
        <f t="shared" si="138"/>
        <v>0.17863999999999969</v>
      </c>
      <c r="V289" s="43">
        <f t="shared" si="150"/>
        <v>45838</v>
      </c>
      <c r="W289" s="43">
        <f t="shared" si="140"/>
        <v>45930</v>
      </c>
      <c r="X289" s="45">
        <f t="shared" si="151"/>
        <v>2.0386740331491713</v>
      </c>
      <c r="Y289" s="45">
        <f t="shared" si="152"/>
        <v>3.3825096495875275</v>
      </c>
      <c r="Z289" s="47">
        <f t="shared" si="153"/>
        <v>102.2647490506005</v>
      </c>
      <c r="AA289" s="47">
        <f t="shared" si="154"/>
        <v>111.08617811600836</v>
      </c>
      <c r="AB289" s="45">
        <f t="shared" si="155"/>
        <v>4.1482000000000001</v>
      </c>
      <c r="AC289" s="2" t="str">
        <f t="shared" si="141"/>
        <v>TY2</v>
      </c>
      <c r="AD289">
        <f t="shared" si="142"/>
        <v>111.0625</v>
      </c>
      <c r="AE289">
        <f t="shared" si="143"/>
        <v>110.625</v>
      </c>
      <c r="AF289" s="49">
        <f t="shared" si="170"/>
        <v>0.4375</v>
      </c>
      <c r="AG289" s="3">
        <f t="shared" si="156"/>
        <v>110.75381719589366</v>
      </c>
      <c r="AH289">
        <f t="shared" si="157"/>
        <v>109.53334384058599</v>
      </c>
      <c r="AI289" s="51">
        <f t="shared" si="158"/>
        <v>1.220473355307675</v>
      </c>
      <c r="AJ289" s="52">
        <f t="shared" si="159"/>
        <v>0.78297335530767498</v>
      </c>
      <c r="AK289" s="2">
        <v>45820</v>
      </c>
      <c r="AL289" t="str">
        <v>91282CNF</v>
      </c>
      <c r="AM289">
        <v>-0.85060000000000002</v>
      </c>
      <c r="AN289">
        <v>4.3825399999999997</v>
      </c>
      <c r="AO289">
        <v>0.90029999999999999</v>
      </c>
      <c r="AP289">
        <v>111.0625</v>
      </c>
      <c r="AQ289">
        <f>VLOOKUP(AL289,工作表1!$F$3:$G$1000,2,FALSE)</f>
        <v>4.125</v>
      </c>
      <c r="AR289" t="str">
        <f>VLOOKUP(AL289,工作表1!$F$3:$H$1000,3,FALSE)</f>
        <v>2032/5/31</v>
      </c>
      <c r="AS289">
        <f t="shared" si="144"/>
        <v>4.3213600000000003</v>
      </c>
      <c r="AT289">
        <f t="shared" si="145"/>
        <v>-0.19636000000000031</v>
      </c>
      <c r="AU289" s="43">
        <f t="shared" si="160"/>
        <v>45991</v>
      </c>
      <c r="AV289" s="43">
        <f t="shared" si="146"/>
        <v>46022</v>
      </c>
      <c r="AW289" s="45">
        <f t="shared" si="161"/>
        <v>0.14651639344262293</v>
      </c>
      <c r="AX289" s="45">
        <f t="shared" si="162"/>
        <v>2.4180917359083764</v>
      </c>
      <c r="AY289" s="47">
        <f t="shared" si="163"/>
        <v>99.791412425116022</v>
      </c>
      <c r="AZ289" s="47">
        <f t="shared" si="164"/>
        <v>110.75381719589366</v>
      </c>
      <c r="BA289" s="43"/>
      <c r="BC289" s="2">
        <v>45819</v>
      </c>
      <c r="BD289" t="str">
        <v>91282CFF</v>
      </c>
      <c r="BE289">
        <v>3.4617</v>
      </c>
      <c r="BF289">
        <v>4.0021599999999999</v>
      </c>
      <c r="BG289">
        <v>0.82720000000000005</v>
      </c>
      <c r="BH289">
        <v>110.625</v>
      </c>
      <c r="BI289">
        <f>VLOOKUP(BD289,工作表1!$K$3:$L$1000,2,FALSE)</f>
        <v>2.75</v>
      </c>
      <c r="BJ289" t="str">
        <f>VLOOKUP(BD289,工作表1!$K$3:$M$1000,3,FALSE)</f>
        <v>2032/8/15</v>
      </c>
      <c r="BK289">
        <f t="shared" si="147"/>
        <v>4.3297999999999996</v>
      </c>
      <c r="BL289">
        <f t="shared" si="148"/>
        <v>-1.5797999999999996</v>
      </c>
      <c r="BM289" s="43">
        <f t="shared" si="165"/>
        <v>45884</v>
      </c>
      <c r="BN289" s="43">
        <f t="shared" si="149"/>
        <v>46112</v>
      </c>
      <c r="BO289" s="45">
        <f t="shared" si="166"/>
        <v>0.88881215469613262</v>
      </c>
      <c r="BP289" s="45">
        <f t="shared" si="167"/>
        <v>3.0888121546961327</v>
      </c>
      <c r="BQ289" s="47">
        <f t="shared" si="168"/>
        <v>90.71499313604383</v>
      </c>
      <c r="BR289" s="47">
        <f t="shared" si="169"/>
        <v>109.53334384058599</v>
      </c>
    </row>
    <row r="290" spans="6:70" x14ac:dyDescent="0.25">
      <c r="F290" s="2">
        <v>45824</v>
      </c>
      <c r="G290">
        <v>4.33535</v>
      </c>
      <c r="H290" s="43">
        <v>45833</v>
      </c>
      <c r="I290">
        <v>4.0488999999999997</v>
      </c>
      <c r="L290" s="2">
        <v>45819</v>
      </c>
      <c r="M290" t="str">
        <v>91282CMK</v>
      </c>
      <c r="N290">
        <v>0.64370000000000005</v>
      </c>
      <c r="O290">
        <v>3.9132699999999998</v>
      </c>
      <c r="P290">
        <v>0.91359999999999997</v>
      </c>
      <c r="Q290">
        <v>110.6875</v>
      </c>
      <c r="R290">
        <f>VLOOKUP(M290,工作表1!$A$3:$B$1000,2,FALSE)</f>
        <v>4.375</v>
      </c>
      <c r="S290" t="str">
        <f>VLOOKUP(M290,工作表1!$A$3:$C$1000,3,FALSE)</f>
        <v>2032/1/31</v>
      </c>
      <c r="T290">
        <f t="shared" si="139"/>
        <v>4.3297999999999996</v>
      </c>
      <c r="U290">
        <f t="shared" si="138"/>
        <v>4.5200000000000351E-2</v>
      </c>
      <c r="V290" s="43">
        <f t="shared" si="150"/>
        <v>45869</v>
      </c>
      <c r="W290" s="43">
        <f t="shared" si="140"/>
        <v>45930</v>
      </c>
      <c r="X290" s="45">
        <f t="shared" si="151"/>
        <v>1.5953038674033149</v>
      </c>
      <c r="Y290" s="45">
        <f t="shared" si="152"/>
        <v>2.9137970180882462</v>
      </c>
      <c r="Z290" s="47">
        <f t="shared" si="153"/>
        <v>101.19120667215429</v>
      </c>
      <c r="AA290" s="47">
        <f t="shared" si="154"/>
        <v>110.71600354928431</v>
      </c>
      <c r="AB290" s="45">
        <f t="shared" si="155"/>
        <v>4.2083000000000004</v>
      </c>
      <c r="AC290" s="2" t="str">
        <f t="shared" si="141"/>
        <v>TY2</v>
      </c>
      <c r="AD290">
        <f t="shared" si="142"/>
        <v>110.6875</v>
      </c>
      <c r="AE290">
        <f t="shared" si="143"/>
        <v>110.140625</v>
      </c>
      <c r="AF290" s="49">
        <f t="shared" si="170"/>
        <v>0.546875</v>
      </c>
      <c r="AG290" s="3">
        <f t="shared" si="156"/>
        <v>110.40384181749081</v>
      </c>
      <c r="AH290">
        <f t="shared" si="157"/>
        <v>109.04512496669807</v>
      </c>
      <c r="AI290" s="51">
        <f t="shared" si="158"/>
        <v>1.3587168507927458</v>
      </c>
      <c r="AJ290" s="52">
        <f t="shared" si="159"/>
        <v>0.81184185079274584</v>
      </c>
      <c r="AK290" s="2">
        <v>45819</v>
      </c>
      <c r="AL290" t="str">
        <v>91282CNF</v>
      </c>
      <c r="AM290">
        <v>-0.60589999999999999</v>
      </c>
      <c r="AN290">
        <v>4.3633300000000004</v>
      </c>
      <c r="AO290">
        <v>0.90029999999999999</v>
      </c>
      <c r="AP290">
        <v>110.6875</v>
      </c>
      <c r="AQ290">
        <f>VLOOKUP(AL290,工作表1!$F$3:$G$1000,2,FALSE)</f>
        <v>4.125</v>
      </c>
      <c r="AR290" t="str">
        <f>VLOOKUP(AL290,工作表1!$F$3:$H$1000,3,FALSE)</f>
        <v>2032/5/31</v>
      </c>
      <c r="AS290">
        <f t="shared" si="144"/>
        <v>4.3297999999999996</v>
      </c>
      <c r="AT290">
        <f t="shared" si="145"/>
        <v>-0.20479999999999965</v>
      </c>
      <c r="AU290" s="43">
        <f t="shared" si="160"/>
        <v>45991</v>
      </c>
      <c r="AV290" s="43">
        <f t="shared" si="146"/>
        <v>46022</v>
      </c>
      <c r="AW290" s="45">
        <f t="shared" si="161"/>
        <v>0.13524590163934427</v>
      </c>
      <c r="AX290" s="45">
        <f t="shared" si="162"/>
        <v>2.4181226139681113</v>
      </c>
      <c r="AY290" s="47">
        <f t="shared" si="163"/>
        <v>99.471990584329589</v>
      </c>
      <c r="AZ290" s="47">
        <f t="shared" si="164"/>
        <v>110.40384181749081</v>
      </c>
      <c r="BA290" s="43"/>
      <c r="BC290" s="2">
        <v>45818</v>
      </c>
      <c r="BD290" t="str">
        <v>91282CFF</v>
      </c>
      <c r="BE290">
        <v>3.5924999999999998</v>
      </c>
      <c r="BF290">
        <v>4.0262500000000001</v>
      </c>
      <c r="BG290">
        <v>0.82720000000000005</v>
      </c>
      <c r="BH290">
        <v>110.140625</v>
      </c>
      <c r="BI290">
        <f>VLOOKUP(BD290,工作表1!$K$3:$L$1000,2,FALSE)</f>
        <v>2.75</v>
      </c>
      <c r="BJ290" t="str">
        <f>VLOOKUP(BD290,工作表1!$K$3:$M$1000,3,FALSE)</f>
        <v>2032/8/15</v>
      </c>
      <c r="BK290">
        <f t="shared" si="147"/>
        <v>4.3349900000000003</v>
      </c>
      <c r="BL290">
        <f t="shared" si="148"/>
        <v>-1.5849900000000003</v>
      </c>
      <c r="BM290" s="43">
        <f t="shared" si="165"/>
        <v>45884</v>
      </c>
      <c r="BN290" s="43">
        <f t="shared" si="149"/>
        <v>46112</v>
      </c>
      <c r="BO290" s="45">
        <f t="shared" si="166"/>
        <v>0.88121546961325969</v>
      </c>
      <c r="BP290" s="45">
        <f t="shared" si="167"/>
        <v>3.0887497161886026</v>
      </c>
      <c r="BQ290" s="47">
        <f t="shared" si="168"/>
        <v>90.307287725953415</v>
      </c>
      <c r="BR290" s="47">
        <f t="shared" si="169"/>
        <v>109.04512496669807</v>
      </c>
    </row>
    <row r="291" spans="6:70" x14ac:dyDescent="0.25">
      <c r="F291" s="2">
        <v>45821</v>
      </c>
      <c r="G291">
        <v>4.3220499999999999</v>
      </c>
      <c r="H291" s="43">
        <v>45832</v>
      </c>
      <c r="I291">
        <v>4.0594000000000001</v>
      </c>
      <c r="L291" s="2">
        <v>45818</v>
      </c>
      <c r="M291" t="str">
        <v>91282CMK</v>
      </c>
      <c r="N291">
        <v>0.8266</v>
      </c>
      <c r="O291">
        <v>3.8288000000000002</v>
      </c>
      <c r="P291">
        <v>0.91359999999999997</v>
      </c>
      <c r="Q291">
        <v>110.21875</v>
      </c>
      <c r="R291">
        <f>VLOOKUP(M291,工作表1!$A$3:$B$1000,2,FALSE)</f>
        <v>4.375</v>
      </c>
      <c r="S291" t="str">
        <f>VLOOKUP(M291,工作表1!$A$3:$C$1000,3,FALSE)</f>
        <v>2032/1/31</v>
      </c>
      <c r="T291">
        <f t="shared" si="139"/>
        <v>4.3349900000000003</v>
      </c>
      <c r="U291">
        <f t="shared" si="138"/>
        <v>4.0009999999999657E-2</v>
      </c>
      <c r="V291" s="43">
        <f t="shared" si="150"/>
        <v>45869</v>
      </c>
      <c r="W291" s="43">
        <f t="shared" si="140"/>
        <v>45930</v>
      </c>
      <c r="X291" s="45">
        <f t="shared" si="151"/>
        <v>1.583218232044199</v>
      </c>
      <c r="Y291" s="45">
        <f t="shared" si="152"/>
        <v>2.9136976840989934</v>
      </c>
      <c r="Z291" s="47">
        <f t="shared" si="153"/>
        <v>100.79591878267641</v>
      </c>
      <c r="AA291" s="47">
        <f t="shared" si="154"/>
        <v>110.28467587283853</v>
      </c>
      <c r="AB291" s="45">
        <f t="shared" si="155"/>
        <v>4.2686000000000002</v>
      </c>
      <c r="AC291" s="2" t="str">
        <f t="shared" si="141"/>
        <v>TY2</v>
      </c>
      <c r="AD291">
        <f t="shared" si="142"/>
        <v>110.203125</v>
      </c>
      <c r="AE291">
        <f t="shared" si="143"/>
        <v>110.09375</v>
      </c>
      <c r="AF291" s="49">
        <f t="shared" si="170"/>
        <v>0.109375</v>
      </c>
      <c r="AG291" s="3">
        <f t="shared" si="156"/>
        <v>109.95190263541542</v>
      </c>
      <c r="AH291">
        <f t="shared" si="157"/>
        <v>108.93286217774678</v>
      </c>
      <c r="AI291" s="51">
        <f t="shared" si="158"/>
        <v>1.0190404576686376</v>
      </c>
      <c r="AJ291" s="52">
        <f t="shared" si="159"/>
        <v>0.9096654576686376</v>
      </c>
      <c r="AK291" s="2">
        <v>45818</v>
      </c>
      <c r="AL291" t="str">
        <v>91282CNF</v>
      </c>
      <c r="AM291">
        <v>-0.20219999999999999</v>
      </c>
      <c r="AN291">
        <v>4.3332899999999999</v>
      </c>
      <c r="AO291">
        <v>0.90029999999999999</v>
      </c>
      <c r="AP291">
        <v>110.203125</v>
      </c>
      <c r="AQ291">
        <f>VLOOKUP(AL291,工作表1!$F$3:$G$1000,2,FALSE)</f>
        <v>4.125</v>
      </c>
      <c r="AR291" t="str">
        <f>VLOOKUP(AL291,工作表1!$F$3:$H$1000,3,FALSE)</f>
        <v>2032/5/31</v>
      </c>
      <c r="AS291">
        <f t="shared" si="144"/>
        <v>4.3349900000000003</v>
      </c>
      <c r="AT291">
        <f t="shared" si="145"/>
        <v>-0.20999000000000034</v>
      </c>
      <c r="AU291" s="43">
        <f t="shared" si="160"/>
        <v>45991</v>
      </c>
      <c r="AV291" s="43">
        <f t="shared" si="146"/>
        <v>46022</v>
      </c>
      <c r="AW291" s="45">
        <f t="shared" si="161"/>
        <v>0.12397540983606557</v>
      </c>
      <c r="AX291" s="45">
        <f t="shared" si="162"/>
        <v>2.4181534920278467</v>
      </c>
      <c r="AY291" s="47">
        <f t="shared" si="163"/>
        <v>99.062556481096763</v>
      </c>
      <c r="AZ291" s="47">
        <f t="shared" si="164"/>
        <v>109.95190263541542</v>
      </c>
      <c r="BA291" s="43"/>
      <c r="BC291" s="2">
        <v>45817</v>
      </c>
      <c r="BD291" t="str">
        <v>91282CFF</v>
      </c>
      <c r="BE291">
        <v>2.9005000000000001</v>
      </c>
      <c r="BF291">
        <v>4.0705200000000001</v>
      </c>
      <c r="BG291">
        <v>0.82720000000000005</v>
      </c>
      <c r="BH291">
        <v>110.09375</v>
      </c>
      <c r="BI291">
        <f>VLOOKUP(BD291,工作表1!$K$3:$L$1000,2,FALSE)</f>
        <v>2.75</v>
      </c>
      <c r="BJ291" t="str">
        <f>VLOOKUP(BD291,工作表1!$K$3:$M$1000,3,FALSE)</f>
        <v>2032/8/15</v>
      </c>
      <c r="BK291">
        <f t="shared" si="147"/>
        <v>4.3342499999999999</v>
      </c>
      <c r="BL291">
        <f t="shared" si="148"/>
        <v>-1.5842499999999999</v>
      </c>
      <c r="BM291" s="43">
        <f t="shared" si="165"/>
        <v>45884</v>
      </c>
      <c r="BN291" s="43">
        <f t="shared" si="149"/>
        <v>46112</v>
      </c>
      <c r="BO291" s="45">
        <f t="shared" si="166"/>
        <v>0.87361878453038677</v>
      </c>
      <c r="BP291" s="45">
        <f t="shared" si="167"/>
        <v>3.0886872776810721</v>
      </c>
      <c r="BQ291" s="47">
        <f t="shared" si="168"/>
        <v>90.215387189322556</v>
      </c>
      <c r="BR291" s="47">
        <f t="shared" si="169"/>
        <v>108.93286217774678</v>
      </c>
    </row>
    <row r="292" spans="6:70" x14ac:dyDescent="0.25">
      <c r="F292" s="2">
        <v>45820</v>
      </c>
      <c r="G292">
        <v>4.3213600000000003</v>
      </c>
      <c r="H292" s="43">
        <v>45831</v>
      </c>
      <c r="I292">
        <v>4.1115000000000004</v>
      </c>
      <c r="L292" s="2">
        <v>45817</v>
      </c>
      <c r="M292" t="str">
        <v>91282CMK</v>
      </c>
      <c r="N292">
        <v>0.70009999999999994</v>
      </c>
      <c r="O292">
        <v>3.9235199999999999</v>
      </c>
      <c r="P292">
        <v>0.91359999999999997</v>
      </c>
      <c r="Q292">
        <v>110.171875</v>
      </c>
      <c r="R292">
        <f>VLOOKUP(M292,工作表1!$A$3:$B$1000,2,FALSE)</f>
        <v>4.375</v>
      </c>
      <c r="S292" t="str">
        <f>VLOOKUP(M292,工作表1!$A$3:$C$1000,3,FALSE)</f>
        <v>2032/1/31</v>
      </c>
      <c r="T292">
        <f t="shared" si="139"/>
        <v>4.3342499999999999</v>
      </c>
      <c r="U292">
        <f t="shared" si="138"/>
        <v>4.0750000000000064E-2</v>
      </c>
      <c r="V292" s="43">
        <f t="shared" si="150"/>
        <v>45869</v>
      </c>
      <c r="W292" s="43">
        <f t="shared" si="140"/>
        <v>45930</v>
      </c>
      <c r="X292" s="45">
        <f t="shared" si="151"/>
        <v>1.5711325966850831</v>
      </c>
      <c r="Y292" s="45">
        <f t="shared" si="152"/>
        <v>2.9135983501097407</v>
      </c>
      <c r="Z292" s="47">
        <f t="shared" si="153"/>
        <v>100.70250111203177</v>
      </c>
      <c r="AA292" s="47">
        <f t="shared" si="154"/>
        <v>110.18177876040072</v>
      </c>
      <c r="AB292" s="45">
        <f t="shared" si="155"/>
        <v>4.2712000000000003</v>
      </c>
      <c r="AC292" s="2" t="str">
        <f t="shared" si="141"/>
        <v>TY2</v>
      </c>
      <c r="AD292">
        <f t="shared" si="142"/>
        <v>110.15625</v>
      </c>
      <c r="AE292">
        <f t="shared" si="143"/>
        <v>109.84375</v>
      </c>
      <c r="AF292" s="49">
        <f t="shared" si="170"/>
        <v>0.3125</v>
      </c>
      <c r="AG292" s="3">
        <f t="shared" si="156"/>
        <v>109.86943754625919</v>
      </c>
      <c r="AH292">
        <f t="shared" si="157"/>
        <v>108.68949719901876</v>
      </c>
      <c r="AI292" s="51">
        <f t="shared" si="158"/>
        <v>1.1799403472404322</v>
      </c>
      <c r="AJ292" s="52">
        <f t="shared" si="159"/>
        <v>0.86744034724043217</v>
      </c>
      <c r="AK292" s="2">
        <v>45817</v>
      </c>
      <c r="AL292" t="str">
        <v>91282CNF</v>
      </c>
      <c r="AM292">
        <v>-0.34889999999999999</v>
      </c>
      <c r="AN292">
        <v>4.3487799999999996</v>
      </c>
      <c r="AO292">
        <v>0.90029999999999999</v>
      </c>
      <c r="AP292">
        <v>110.15625</v>
      </c>
      <c r="AQ292">
        <f>VLOOKUP(AL292,工作表1!$F$3:$G$1000,2,FALSE)</f>
        <v>4.125</v>
      </c>
      <c r="AR292" t="str">
        <f>VLOOKUP(AL292,工作表1!$F$3:$H$1000,3,FALSE)</f>
        <v>2032/5/31</v>
      </c>
      <c r="AS292">
        <f t="shared" si="144"/>
        <v>4.3342499999999999</v>
      </c>
      <c r="AT292">
        <f t="shared" si="145"/>
        <v>-0.20924999999999994</v>
      </c>
      <c r="AU292" s="43">
        <f t="shared" si="160"/>
        <v>45991</v>
      </c>
      <c r="AV292" s="43">
        <f t="shared" si="146"/>
        <v>46022</v>
      </c>
      <c r="AW292" s="45">
        <f t="shared" si="161"/>
        <v>0.11270491803278689</v>
      </c>
      <c r="AX292" s="45">
        <f t="shared" si="162"/>
        <v>2.4181843700875816</v>
      </c>
      <c r="AY292" s="47">
        <f t="shared" si="163"/>
        <v>98.989091403719058</v>
      </c>
      <c r="AZ292" s="47">
        <f t="shared" si="164"/>
        <v>109.86943754625919</v>
      </c>
      <c r="BA292" s="43"/>
      <c r="BC292" s="2">
        <v>45814</v>
      </c>
      <c r="BD292" t="str">
        <v>91282CFF</v>
      </c>
      <c r="BE292">
        <v>2.9058999999999999</v>
      </c>
      <c r="BF292">
        <v>4.0675499999999998</v>
      </c>
      <c r="BG292">
        <v>0.82720000000000005</v>
      </c>
      <c r="BH292">
        <v>109.84375</v>
      </c>
      <c r="BI292">
        <f>VLOOKUP(BD292,工作表1!$K$3:$L$1000,2,FALSE)</f>
        <v>2.75</v>
      </c>
      <c r="BJ292" t="str">
        <f>VLOOKUP(BD292,工作表1!$K$3:$M$1000,3,FALSE)</f>
        <v>2032/8/15</v>
      </c>
      <c r="BK292">
        <f t="shared" si="147"/>
        <v>4.33345</v>
      </c>
      <c r="BL292">
        <f t="shared" si="148"/>
        <v>-1.58345</v>
      </c>
      <c r="BM292" s="43">
        <f t="shared" si="165"/>
        <v>45884</v>
      </c>
      <c r="BN292" s="43">
        <f t="shared" si="149"/>
        <v>46112</v>
      </c>
      <c r="BO292" s="45">
        <f t="shared" si="166"/>
        <v>0.86602209944751374</v>
      </c>
      <c r="BP292" s="45">
        <f t="shared" si="167"/>
        <v>3.0886248391735411</v>
      </c>
      <c r="BQ292" s="47">
        <f t="shared" si="168"/>
        <v>90.015092199086155</v>
      </c>
      <c r="BR292" s="47">
        <f t="shared" si="169"/>
        <v>108.68949719901876</v>
      </c>
    </row>
    <row r="293" spans="6:70" x14ac:dyDescent="0.25">
      <c r="F293" s="2">
        <v>45819</v>
      </c>
      <c r="G293">
        <v>4.3297999999999996</v>
      </c>
      <c r="H293" s="43">
        <v>45828</v>
      </c>
      <c r="I293">
        <v>4.1534000000000004</v>
      </c>
      <c r="L293" s="2">
        <v>45814</v>
      </c>
      <c r="M293" t="str">
        <v>91282CMK</v>
      </c>
      <c r="N293">
        <v>1.0398000000000001</v>
      </c>
      <c r="O293">
        <v>3.76281</v>
      </c>
      <c r="P293">
        <v>0.91359999999999997</v>
      </c>
      <c r="Q293">
        <v>109.9375</v>
      </c>
      <c r="R293">
        <f>VLOOKUP(M293,工作表1!$A$3:$B$1000,2,FALSE)</f>
        <v>4.375</v>
      </c>
      <c r="S293" t="str">
        <f>VLOOKUP(M293,工作表1!$A$3:$C$1000,3,FALSE)</f>
        <v>2032/1/31</v>
      </c>
      <c r="T293">
        <f t="shared" si="139"/>
        <v>4.33345</v>
      </c>
      <c r="U293">
        <f t="shared" si="138"/>
        <v>4.1549999999999976E-2</v>
      </c>
      <c r="V293" s="43">
        <f t="shared" si="150"/>
        <v>45869</v>
      </c>
      <c r="W293" s="43">
        <f t="shared" si="140"/>
        <v>45930</v>
      </c>
      <c r="X293" s="45">
        <f t="shared" si="151"/>
        <v>1.5590469613259668</v>
      </c>
      <c r="Y293" s="45">
        <f t="shared" si="152"/>
        <v>2.913499016120487</v>
      </c>
      <c r="Z293" s="47">
        <f t="shared" si="153"/>
        <v>100.54471166184376</v>
      </c>
      <c r="AA293" s="47">
        <f t="shared" si="154"/>
        <v>110.00839705515664</v>
      </c>
      <c r="AB293" s="45">
        <f t="shared" si="155"/>
        <v>4.3079999999999998</v>
      </c>
      <c r="AC293" s="2" t="str">
        <f t="shared" si="141"/>
        <v>TY2</v>
      </c>
      <c r="AD293">
        <f t="shared" si="142"/>
        <v>109.90625</v>
      </c>
      <c r="AE293">
        <f t="shared" si="143"/>
        <v>110.734375</v>
      </c>
      <c r="AF293" s="49">
        <f t="shared" si="170"/>
        <v>-0.828125</v>
      </c>
      <c r="AG293" s="3">
        <f t="shared" si="156"/>
        <v>109.66378427007513</v>
      </c>
      <c r="AH293">
        <f t="shared" si="157"/>
        <v>109.61216457896471</v>
      </c>
      <c r="AI293" s="51">
        <f t="shared" si="158"/>
        <v>5.1619691110417421E-2</v>
      </c>
      <c r="AJ293" s="52">
        <f t="shared" si="159"/>
        <v>0.87974469111041742</v>
      </c>
      <c r="AK293" s="2">
        <v>45814</v>
      </c>
      <c r="AL293" t="str">
        <v>91282CNF</v>
      </c>
      <c r="AM293">
        <v>0.2908</v>
      </c>
      <c r="AN293">
        <v>4.2852600000000001</v>
      </c>
      <c r="AO293">
        <v>0.90029999999999999</v>
      </c>
      <c r="AP293">
        <v>109.90625</v>
      </c>
      <c r="AQ293">
        <f>VLOOKUP(AL293,工作表1!$F$3:$G$1000,2,FALSE)</f>
        <v>4.125</v>
      </c>
      <c r="AR293" t="str">
        <f>VLOOKUP(AL293,工作表1!$F$3:$H$1000,3,FALSE)</f>
        <v>2032/5/31</v>
      </c>
      <c r="AS293">
        <f t="shared" si="144"/>
        <v>4.33345</v>
      </c>
      <c r="AT293">
        <f t="shared" si="145"/>
        <v>-0.20845000000000002</v>
      </c>
      <c r="AU293" s="43">
        <f t="shared" si="160"/>
        <v>45991</v>
      </c>
      <c r="AV293" s="43">
        <f t="shared" si="146"/>
        <v>46022</v>
      </c>
      <c r="AW293" s="45">
        <f t="shared" si="161"/>
        <v>0.1014344262295082</v>
      </c>
      <c r="AX293" s="45">
        <f t="shared" si="162"/>
        <v>2.4182152481473165</v>
      </c>
      <c r="AY293" s="47">
        <f t="shared" si="163"/>
        <v>98.804758279337989</v>
      </c>
      <c r="AZ293" s="47">
        <f t="shared" si="164"/>
        <v>109.66378427007513</v>
      </c>
      <c r="BA293" s="43"/>
      <c r="BC293" s="2">
        <v>45813</v>
      </c>
      <c r="BD293" t="str">
        <v>91282CFF</v>
      </c>
      <c r="BE293">
        <v>3.3980999999999999</v>
      </c>
      <c r="BF293">
        <v>3.9944000000000002</v>
      </c>
      <c r="BG293">
        <v>0.82720000000000005</v>
      </c>
      <c r="BH293">
        <v>110.734375</v>
      </c>
      <c r="BI293">
        <f>VLOOKUP(BD293,工作表1!$K$3:$L$1000,2,FALSE)</f>
        <v>2.75</v>
      </c>
      <c r="BJ293" t="str">
        <f>VLOOKUP(BD293,工作表1!$K$3:$M$1000,3,FALSE)</f>
        <v>2032/8/15</v>
      </c>
      <c r="BK293">
        <f t="shared" si="147"/>
        <v>4.3153800000000002</v>
      </c>
      <c r="BL293">
        <f t="shared" si="148"/>
        <v>-1.5653800000000002</v>
      </c>
      <c r="BM293" s="43">
        <f t="shared" si="165"/>
        <v>45884</v>
      </c>
      <c r="BN293" s="43">
        <f t="shared" si="149"/>
        <v>46112</v>
      </c>
      <c r="BO293" s="45">
        <f t="shared" si="166"/>
        <v>0.84323204419889497</v>
      </c>
      <c r="BP293" s="45">
        <f t="shared" si="167"/>
        <v>3.08843752365095</v>
      </c>
      <c r="BQ293" s="47">
        <f t="shared" si="168"/>
        <v>90.794370160724171</v>
      </c>
      <c r="BR293" s="47">
        <f t="shared" si="169"/>
        <v>109.61216457896471</v>
      </c>
    </row>
    <row r="294" spans="6:70" x14ac:dyDescent="0.25">
      <c r="F294" s="2">
        <v>45818</v>
      </c>
      <c r="G294">
        <v>4.3349900000000003</v>
      </c>
      <c r="H294" s="43">
        <v>45827</v>
      </c>
      <c r="I294">
        <v>4.1769999999999996</v>
      </c>
      <c r="L294" s="2">
        <v>45813</v>
      </c>
      <c r="M294" t="str">
        <v>91282CMC</v>
      </c>
      <c r="N294">
        <v>1.3927</v>
      </c>
      <c r="O294">
        <v>3.6786300000000001</v>
      </c>
      <c r="P294">
        <v>0.92020000000000002</v>
      </c>
      <c r="Q294">
        <v>110.78125</v>
      </c>
      <c r="R294">
        <f>VLOOKUP(M294,工作表1!$A$3:$B$1000,2,FALSE)</f>
        <v>4.5</v>
      </c>
      <c r="S294" t="str">
        <f>VLOOKUP(M294,工作表1!$A$3:$C$1000,3,FALSE)</f>
        <v>2031/12/31</v>
      </c>
      <c r="T294">
        <f t="shared" si="139"/>
        <v>4.3153800000000002</v>
      </c>
      <c r="U294">
        <f t="shared" si="138"/>
        <v>0.18461999999999978</v>
      </c>
      <c r="V294" s="43">
        <f t="shared" si="150"/>
        <v>45838</v>
      </c>
      <c r="W294" s="43">
        <f t="shared" si="140"/>
        <v>45930</v>
      </c>
      <c r="X294" s="45">
        <f t="shared" si="151"/>
        <v>1.951657458563536</v>
      </c>
      <c r="Y294" s="45">
        <f t="shared" si="152"/>
        <v>3.381794444864906</v>
      </c>
      <c r="Z294" s="47">
        <f t="shared" si="153"/>
        <v>102.11622068650874</v>
      </c>
      <c r="AA294" s="47">
        <f t="shared" si="154"/>
        <v>110.91965709432542</v>
      </c>
      <c r="AB294" s="45">
        <f t="shared" si="155"/>
        <v>4.1795</v>
      </c>
      <c r="AC294" s="2" t="str">
        <f t="shared" si="141"/>
        <v>TY2</v>
      </c>
      <c r="AD294">
        <f t="shared" si="142"/>
        <v>110.796875</v>
      </c>
      <c r="AE294">
        <f t="shared" si="143"/>
        <v>111.0625</v>
      </c>
      <c r="AF294" s="49">
        <f t="shared" si="170"/>
        <v>-0.265625</v>
      </c>
      <c r="AG294" s="3">
        <f t="shared" si="156"/>
        <v>110.55869423406051</v>
      </c>
      <c r="AH294">
        <f t="shared" si="157"/>
        <v>109.93358401152364</v>
      </c>
      <c r="AI294" s="51">
        <f t="shared" si="158"/>
        <v>0.62511022253687543</v>
      </c>
      <c r="AJ294" s="52">
        <f t="shared" si="159"/>
        <v>0.89073522253687543</v>
      </c>
      <c r="AK294" s="2">
        <v>45813</v>
      </c>
      <c r="AL294" t="str">
        <v>91282CNF</v>
      </c>
      <c r="AM294">
        <v>0.2838</v>
      </c>
      <c r="AN294">
        <v>4.2631800000000002</v>
      </c>
      <c r="AO294">
        <v>0.90029999999999999</v>
      </c>
      <c r="AP294">
        <v>110.796875</v>
      </c>
      <c r="AQ294">
        <f>VLOOKUP(AL294,工作表1!$F$3:$G$1000,2,FALSE)</f>
        <v>4.125</v>
      </c>
      <c r="AR294" t="str">
        <f>VLOOKUP(AL294,工作表1!$F$3:$H$1000,3,FALSE)</f>
        <v>2032/5/31</v>
      </c>
      <c r="AS294">
        <f t="shared" si="144"/>
        <v>4.3153800000000002</v>
      </c>
      <c r="AT294">
        <f t="shared" si="145"/>
        <v>-0.19038000000000022</v>
      </c>
      <c r="AU294" s="43">
        <f t="shared" si="160"/>
        <v>45991</v>
      </c>
      <c r="AV294" s="43">
        <f t="shared" si="146"/>
        <v>46022</v>
      </c>
      <c r="AW294" s="45">
        <f t="shared" si="161"/>
        <v>6.7622950819672137E-2</v>
      </c>
      <c r="AX294" s="45">
        <f t="shared" si="162"/>
        <v>2.4183078823265212</v>
      </c>
      <c r="AY294" s="47">
        <f t="shared" si="163"/>
        <v>99.621975724860746</v>
      </c>
      <c r="AZ294" s="47">
        <f t="shared" si="164"/>
        <v>110.55869423406051</v>
      </c>
      <c r="BA294" s="43"/>
      <c r="BC294" s="2">
        <v>45812</v>
      </c>
      <c r="BD294" t="str">
        <v>91282CFF</v>
      </c>
      <c r="BE294">
        <v>3.3597999999999999</v>
      </c>
      <c r="BF294">
        <v>3.98909</v>
      </c>
      <c r="BG294">
        <v>0.82720000000000005</v>
      </c>
      <c r="BH294">
        <v>111.0625</v>
      </c>
      <c r="BI294">
        <f>VLOOKUP(BD294,工作表1!$K$3:$L$1000,2,FALSE)</f>
        <v>2.75</v>
      </c>
      <c r="BJ294" t="str">
        <f>VLOOKUP(BD294,工作表1!$K$3:$M$1000,3,FALSE)</f>
        <v>2032/8/15</v>
      </c>
      <c r="BK294">
        <f t="shared" si="147"/>
        <v>4.31778</v>
      </c>
      <c r="BL294">
        <f t="shared" si="148"/>
        <v>-1.56778</v>
      </c>
      <c r="BM294" s="43">
        <f t="shared" si="165"/>
        <v>45884</v>
      </c>
      <c r="BN294" s="43">
        <f t="shared" si="149"/>
        <v>46112</v>
      </c>
      <c r="BO294" s="45">
        <f t="shared" si="166"/>
        <v>0.83563535911602216</v>
      </c>
      <c r="BP294" s="45">
        <f t="shared" si="167"/>
        <v>3.0883750851434195</v>
      </c>
      <c r="BQ294" s="47">
        <f t="shared" si="168"/>
        <v>91.058668363282123</v>
      </c>
      <c r="BR294" s="47">
        <f t="shared" si="169"/>
        <v>109.93358401152364</v>
      </c>
    </row>
    <row r="295" spans="6:70" x14ac:dyDescent="0.25">
      <c r="F295" s="2">
        <v>45817</v>
      </c>
      <c r="G295">
        <v>4.3342499999999999</v>
      </c>
      <c r="H295" s="43">
        <v>45826</v>
      </c>
      <c r="I295">
        <v>4.1769999999999996</v>
      </c>
      <c r="L295" s="2">
        <v>45812</v>
      </c>
      <c r="M295" t="str">
        <v>91282CMK</v>
      </c>
      <c r="N295">
        <v>0.83819999999999995</v>
      </c>
      <c r="O295">
        <v>3.9392299999999998</v>
      </c>
      <c r="P295">
        <v>0.91359999999999997</v>
      </c>
      <c r="Q295">
        <v>111.09375</v>
      </c>
      <c r="R295">
        <f>VLOOKUP(M295,工作表1!$A$3:$B$1000,2,FALSE)</f>
        <v>4.375</v>
      </c>
      <c r="S295" t="str">
        <f>VLOOKUP(M295,工作表1!$A$3:$C$1000,3,FALSE)</f>
        <v>2032/1/31</v>
      </c>
      <c r="T295">
        <f t="shared" si="139"/>
        <v>4.31778</v>
      </c>
      <c r="U295">
        <f t="shared" si="138"/>
        <v>5.7220000000000049E-2</v>
      </c>
      <c r="V295" s="43">
        <f t="shared" si="150"/>
        <v>45869</v>
      </c>
      <c r="W295" s="43">
        <f t="shared" si="140"/>
        <v>45930</v>
      </c>
      <c r="X295" s="45">
        <f t="shared" si="151"/>
        <v>1.5107044198895028</v>
      </c>
      <c r="Y295" s="45">
        <f t="shared" si="152"/>
        <v>2.9131016801634755</v>
      </c>
      <c r="Z295" s="47">
        <f t="shared" si="153"/>
        <v>101.55558568213308</v>
      </c>
      <c r="AA295" s="47">
        <f t="shared" si="154"/>
        <v>111.1077058587391</v>
      </c>
      <c r="AB295" s="45">
        <f t="shared" si="155"/>
        <v>4.1249000000000002</v>
      </c>
      <c r="AC295" s="2" t="str">
        <f t="shared" si="141"/>
        <v>TY2</v>
      </c>
      <c r="AD295">
        <f t="shared" si="142"/>
        <v>111.109375</v>
      </c>
      <c r="AE295">
        <f t="shared" si="143"/>
        <v>110.40625</v>
      </c>
      <c r="AF295" s="49">
        <f t="shared" si="170"/>
        <v>0.703125</v>
      </c>
      <c r="AG295" s="3">
        <f t="shared" si="156"/>
        <v>110.8416817236554</v>
      </c>
      <c r="AH295">
        <f t="shared" si="157"/>
        <v>109.22338214185268</v>
      </c>
      <c r="AI295" s="51">
        <f t="shared" si="158"/>
        <v>1.6182995818027166</v>
      </c>
      <c r="AJ295" s="52">
        <f t="shared" si="159"/>
        <v>0.9151745818027166</v>
      </c>
      <c r="AK295" s="2">
        <v>45812</v>
      </c>
      <c r="AL295" t="str">
        <v>91282CNF</v>
      </c>
      <c r="AM295">
        <v>-6.1600000000000002E-2</v>
      </c>
      <c r="AN295">
        <v>4.29901</v>
      </c>
      <c r="AO295">
        <v>0.90029999999999999</v>
      </c>
      <c r="AP295">
        <v>111.109375</v>
      </c>
      <c r="AQ295">
        <f>VLOOKUP(AL295,工作表1!$F$3:$G$1000,2,FALSE)</f>
        <v>4.125</v>
      </c>
      <c r="AR295" t="str">
        <f>VLOOKUP(AL295,工作表1!$F$3:$H$1000,3,FALSE)</f>
        <v>2032/5/31</v>
      </c>
      <c r="AS295">
        <f t="shared" si="144"/>
        <v>4.31778</v>
      </c>
      <c r="AT295">
        <f t="shared" si="145"/>
        <v>-0.19277999999999995</v>
      </c>
      <c r="AU295" s="43">
        <f t="shared" si="160"/>
        <v>45991</v>
      </c>
      <c r="AV295" s="43">
        <f t="shared" si="146"/>
        <v>46022</v>
      </c>
      <c r="AW295" s="45">
        <f t="shared" si="161"/>
        <v>5.6352459016393443E-2</v>
      </c>
      <c r="AX295" s="45">
        <f t="shared" si="162"/>
        <v>2.4183387603862561</v>
      </c>
      <c r="AY295" s="47">
        <f t="shared" si="163"/>
        <v>99.875769409688232</v>
      </c>
      <c r="AZ295" s="47">
        <f t="shared" si="164"/>
        <v>110.8416817236554</v>
      </c>
      <c r="BA295" s="43"/>
      <c r="BC295" s="2">
        <v>45811</v>
      </c>
      <c r="BD295" t="str">
        <v>91282CFF</v>
      </c>
      <c r="BE295">
        <v>2.4264000000000001</v>
      </c>
      <c r="BF295">
        <v>4.0766900000000001</v>
      </c>
      <c r="BG295">
        <v>0.82720000000000005</v>
      </c>
      <c r="BH295">
        <v>110.40625</v>
      </c>
      <c r="BI295">
        <f>VLOOKUP(BD295,工作表1!$K$3:$L$1000,2,FALSE)</f>
        <v>2.75</v>
      </c>
      <c r="BJ295" t="str">
        <f>VLOOKUP(BD295,工作表1!$K$3:$M$1000,3,FALSE)</f>
        <v>2032/8/15</v>
      </c>
      <c r="BK295">
        <f t="shared" si="147"/>
        <v>4.3243</v>
      </c>
      <c r="BL295">
        <f t="shared" si="148"/>
        <v>-1.5743</v>
      </c>
      <c r="BM295" s="43">
        <f t="shared" si="165"/>
        <v>45884</v>
      </c>
      <c r="BN295" s="43">
        <f t="shared" si="149"/>
        <v>46112</v>
      </c>
      <c r="BO295" s="45">
        <f t="shared" si="166"/>
        <v>0.82803867403314924</v>
      </c>
      <c r="BP295" s="45">
        <f t="shared" si="167"/>
        <v>3.0883126466358886</v>
      </c>
      <c r="BQ295" s="47">
        <f t="shared" si="168"/>
        <v>90.466162757968846</v>
      </c>
      <c r="BR295" s="47">
        <f t="shared" si="169"/>
        <v>109.22338214185268</v>
      </c>
    </row>
    <row r="296" spans="6:70" x14ac:dyDescent="0.25">
      <c r="F296" s="2">
        <v>45814</v>
      </c>
      <c r="G296">
        <v>4.33345</v>
      </c>
      <c r="H296" s="43">
        <v>45825</v>
      </c>
      <c r="I296">
        <v>4.1742999999999997</v>
      </c>
      <c r="L296" s="2">
        <v>45811</v>
      </c>
      <c r="M296" t="str">
        <v>91282CMK</v>
      </c>
      <c r="N296">
        <v>1.0310999999999999</v>
      </c>
      <c r="O296">
        <v>3.875</v>
      </c>
      <c r="P296">
        <v>0.91359999999999997</v>
      </c>
      <c r="Q296">
        <v>110.453125</v>
      </c>
      <c r="R296">
        <f>VLOOKUP(M296,工作表1!$A$3:$B$1000,2,FALSE)</f>
        <v>4.375</v>
      </c>
      <c r="S296" t="str">
        <f>VLOOKUP(M296,工作表1!$A$3:$C$1000,3,FALSE)</f>
        <v>2032/1/31</v>
      </c>
      <c r="T296">
        <f t="shared" si="139"/>
        <v>4.3243</v>
      </c>
      <c r="U296">
        <f t="shared" si="138"/>
        <v>5.0699999999999967E-2</v>
      </c>
      <c r="V296" s="43">
        <f t="shared" si="150"/>
        <v>45869</v>
      </c>
      <c r="W296" s="43">
        <f t="shared" si="140"/>
        <v>45930</v>
      </c>
      <c r="X296" s="45">
        <f t="shared" si="151"/>
        <v>1.4986187845303869</v>
      </c>
      <c r="Y296" s="45">
        <f t="shared" si="152"/>
        <v>2.9130023461742223</v>
      </c>
      <c r="Z296" s="47">
        <f t="shared" si="153"/>
        <v>101.00041273781356</v>
      </c>
      <c r="AA296" s="47">
        <f t="shared" si="154"/>
        <v>110.50192373546821</v>
      </c>
      <c r="AB296" s="45">
        <f t="shared" si="155"/>
        <v>4.2264999999999997</v>
      </c>
      <c r="AC296" s="2" t="str">
        <f t="shared" si="141"/>
        <v>TY2</v>
      </c>
      <c r="AD296">
        <f t="shared" si="142"/>
        <v>110.453125</v>
      </c>
      <c r="AE296">
        <f t="shared" si="143"/>
        <v>110.421875</v>
      </c>
      <c r="AF296" s="49">
        <f t="shared" si="170"/>
        <v>3.125E-2</v>
      </c>
      <c r="AG296" s="3">
        <f t="shared" si="156"/>
        <v>110.18415361792184</v>
      </c>
      <c r="AH296">
        <f t="shared" si="157"/>
        <v>109.22166608498351</v>
      </c>
      <c r="AI296" s="51">
        <f t="shared" si="158"/>
        <v>0.96248753293832578</v>
      </c>
      <c r="AJ296" s="52">
        <f t="shared" si="159"/>
        <v>0.93123753293832578</v>
      </c>
      <c r="AK296" s="2">
        <v>45811</v>
      </c>
      <c r="AL296" t="str">
        <v>91282CNF</v>
      </c>
      <c r="AM296">
        <v>-0.3024</v>
      </c>
      <c r="AN296">
        <v>4.3319599999999996</v>
      </c>
      <c r="AO296">
        <v>0.90029999999999999</v>
      </c>
      <c r="AP296">
        <v>110.453125</v>
      </c>
      <c r="AQ296">
        <f>VLOOKUP(AL296,工作表1!$F$3:$G$1000,2,FALSE)</f>
        <v>4.125</v>
      </c>
      <c r="AR296" t="str">
        <f>VLOOKUP(AL296,工作表1!$F$3:$H$1000,3,FALSE)</f>
        <v>2032/5/31</v>
      </c>
      <c r="AS296">
        <f t="shared" si="144"/>
        <v>4.3243</v>
      </c>
      <c r="AT296">
        <f t="shared" si="145"/>
        <v>-0.19930000000000003</v>
      </c>
      <c r="AU296" s="43">
        <f t="shared" si="160"/>
        <v>45991</v>
      </c>
      <c r="AV296" s="43">
        <f t="shared" si="146"/>
        <v>46022</v>
      </c>
      <c r="AW296" s="45">
        <f t="shared" si="161"/>
        <v>4.5081967213114756E-2</v>
      </c>
      <c r="AX296" s="45">
        <f t="shared" si="162"/>
        <v>2.4183696384459914</v>
      </c>
      <c r="AY296" s="47">
        <f t="shared" si="163"/>
        <v>99.280400237374835</v>
      </c>
      <c r="AZ296" s="47">
        <f t="shared" si="164"/>
        <v>110.18415361792184</v>
      </c>
      <c r="BA296" s="43"/>
      <c r="BC296" s="2">
        <v>45810</v>
      </c>
      <c r="BD296" t="str">
        <v>91282CFF</v>
      </c>
      <c r="BE296">
        <v>2.6061000000000001</v>
      </c>
      <c r="BF296">
        <v>4.0659900000000002</v>
      </c>
      <c r="BG296">
        <v>0.82720000000000005</v>
      </c>
      <c r="BH296">
        <v>110.421875</v>
      </c>
      <c r="BI296">
        <f>VLOOKUP(BD296,工作表1!$K$3:$L$1000,2,FALSE)</f>
        <v>2.75</v>
      </c>
      <c r="BJ296" t="str">
        <f>VLOOKUP(BD296,工作表1!$K$3:$M$1000,3,FALSE)</f>
        <v>2032/8/15</v>
      </c>
      <c r="BK296">
        <f t="shared" si="147"/>
        <v>4.3254000000000001</v>
      </c>
      <c r="BL296">
        <f t="shared" si="148"/>
        <v>-1.5754000000000001</v>
      </c>
      <c r="BM296" s="43">
        <f t="shared" si="165"/>
        <v>45884</v>
      </c>
      <c r="BN296" s="43">
        <f t="shared" si="149"/>
        <v>46112</v>
      </c>
      <c r="BO296" s="45">
        <f t="shared" si="166"/>
        <v>0.82044198895027631</v>
      </c>
      <c r="BP296" s="45">
        <f t="shared" si="167"/>
        <v>3.0882502081283585</v>
      </c>
      <c r="BQ296" s="47">
        <f t="shared" si="168"/>
        <v>90.464212117005204</v>
      </c>
      <c r="BR296" s="47">
        <f t="shared" si="169"/>
        <v>109.22166608498351</v>
      </c>
    </row>
    <row r="297" spans="6:70" x14ac:dyDescent="0.25">
      <c r="F297" s="2">
        <v>45813</v>
      </c>
      <c r="G297">
        <v>4.3153800000000002</v>
      </c>
      <c r="H297" s="43">
        <v>45824</v>
      </c>
      <c r="I297">
        <v>4.2214999999999998</v>
      </c>
      <c r="L297" s="2">
        <v>45810</v>
      </c>
      <c r="M297" t="str">
        <v>91282CMK</v>
      </c>
      <c r="N297">
        <v>1.0831999999999999</v>
      </c>
      <c r="O297">
        <v>3.8723000000000001</v>
      </c>
      <c r="P297">
        <v>0.91359999999999997</v>
      </c>
      <c r="Q297">
        <v>110.46875</v>
      </c>
      <c r="R297">
        <f>VLOOKUP(M297,工作表1!$A$3:$B$1000,2,FALSE)</f>
        <v>4.375</v>
      </c>
      <c r="S297" t="str">
        <f>VLOOKUP(M297,工作表1!$A$3:$C$1000,3,FALSE)</f>
        <v>2032/1/31</v>
      </c>
      <c r="T297">
        <f t="shared" si="139"/>
        <v>4.3254000000000001</v>
      </c>
      <c r="U297">
        <f t="shared" si="138"/>
        <v>4.9599999999999866E-2</v>
      </c>
      <c r="V297" s="43">
        <f t="shared" si="150"/>
        <v>45869</v>
      </c>
      <c r="W297" s="43">
        <f t="shared" si="140"/>
        <v>45930</v>
      </c>
      <c r="X297" s="45">
        <f t="shared" si="151"/>
        <v>1.4865331491712708</v>
      </c>
      <c r="Y297" s="45">
        <f t="shared" si="152"/>
        <v>2.9129030121849695</v>
      </c>
      <c r="Z297" s="47">
        <f t="shared" si="153"/>
        <v>100.99475568921996</v>
      </c>
      <c r="AA297" s="47">
        <f t="shared" si="154"/>
        <v>110.49570433859512</v>
      </c>
      <c r="AB297" s="45">
        <f t="shared" si="155"/>
        <v>4.2107999999999999</v>
      </c>
      <c r="AC297" s="2" t="str">
        <f t="shared" si="141"/>
        <v>TY2</v>
      </c>
      <c r="AD297">
        <f t="shared" si="142"/>
        <v>110.46875</v>
      </c>
      <c r="AE297">
        <f t="shared" si="143"/>
        <v>110.703125</v>
      </c>
      <c r="AF297" s="49">
        <f t="shared" si="170"/>
        <v>-0.234375</v>
      </c>
      <c r="AG297" s="3">
        <f t="shared" si="156"/>
        <v>110.17777165046803</v>
      </c>
      <c r="AH297">
        <f t="shared" si="157"/>
        <v>109.86023314444867</v>
      </c>
      <c r="AI297" s="51">
        <f t="shared" si="158"/>
        <v>0.31753850601936051</v>
      </c>
      <c r="AJ297" s="52">
        <f t="shared" si="159"/>
        <v>0.55191350601936051</v>
      </c>
      <c r="AK297" s="2">
        <v>45810</v>
      </c>
      <c r="AL297" t="str">
        <v>91282CNF</v>
      </c>
      <c r="AM297">
        <v>-0.22739999999999999</v>
      </c>
      <c r="AN297">
        <v>4.3251499999999998</v>
      </c>
      <c r="AO297">
        <v>0.90029999999999999</v>
      </c>
      <c r="AP297">
        <v>110.46875</v>
      </c>
      <c r="AQ297">
        <f>VLOOKUP(AL297,工作表1!$F$3:$G$1000,2,FALSE)</f>
        <v>4.125</v>
      </c>
      <c r="AR297" t="str">
        <f>VLOOKUP(AL297,工作表1!$F$3:$H$1000,3,FALSE)</f>
        <v>2032/5/31</v>
      </c>
      <c r="AS297">
        <f t="shared" si="144"/>
        <v>4.3254000000000001</v>
      </c>
      <c r="AT297">
        <f t="shared" si="145"/>
        <v>-0.20040000000000013</v>
      </c>
      <c r="AU297" s="43">
        <f t="shared" si="160"/>
        <v>45991</v>
      </c>
      <c r="AV297" s="43">
        <f t="shared" si="146"/>
        <v>46022</v>
      </c>
      <c r="AW297" s="45">
        <f t="shared" si="161"/>
        <v>3.3811475409836068E-2</v>
      </c>
      <c r="AX297" s="45">
        <f t="shared" si="162"/>
        <v>2.4184005165057263</v>
      </c>
      <c r="AY297" s="47">
        <f t="shared" si="163"/>
        <v>99.274398433354719</v>
      </c>
      <c r="AZ297" s="47">
        <f t="shared" si="164"/>
        <v>110.17777165046803</v>
      </c>
      <c r="BA297" s="43"/>
      <c r="BC297" s="2">
        <v>45807</v>
      </c>
      <c r="BD297" t="str">
        <v>91282CFF</v>
      </c>
      <c r="BE297">
        <v>3.2204000000000002</v>
      </c>
      <c r="BF297">
        <v>4.0175400000000003</v>
      </c>
      <c r="BG297">
        <v>0.82720000000000005</v>
      </c>
      <c r="BH297">
        <v>110.703125</v>
      </c>
      <c r="BI297">
        <f>VLOOKUP(BD297,工作表1!$K$3:$L$1000,2,FALSE)</f>
        <v>2.75</v>
      </c>
      <c r="BJ297" t="str">
        <f>VLOOKUP(BD297,工作表1!$K$3:$M$1000,3,FALSE)</f>
        <v>2032/8/15</v>
      </c>
      <c r="BK297">
        <f t="shared" si="147"/>
        <v>4.3243999999999998</v>
      </c>
      <c r="BL297">
        <f t="shared" si="148"/>
        <v>-1.5743999999999998</v>
      </c>
      <c r="BM297" s="43">
        <f t="shared" si="165"/>
        <v>45884</v>
      </c>
      <c r="BN297" s="43">
        <f t="shared" si="149"/>
        <v>46022</v>
      </c>
      <c r="BO297" s="45">
        <f t="shared" si="166"/>
        <v>0.81284530386740339</v>
      </c>
      <c r="BP297" s="45">
        <f t="shared" si="167"/>
        <v>2.4101055778400058</v>
      </c>
      <c r="BQ297" s="47">
        <f t="shared" si="168"/>
        <v>90.958709910360398</v>
      </c>
      <c r="BR297" s="47">
        <f t="shared" si="169"/>
        <v>109.86023314444867</v>
      </c>
    </row>
    <row r="298" spans="6:70" x14ac:dyDescent="0.25">
      <c r="F298" s="2">
        <v>45812</v>
      </c>
      <c r="G298">
        <v>4.31778</v>
      </c>
      <c r="H298" s="43">
        <v>45821</v>
      </c>
      <c r="I298">
        <v>4.1821999999999999</v>
      </c>
      <c r="L298" s="2">
        <v>45807</v>
      </c>
      <c r="M298" t="str">
        <v>91282CMK</v>
      </c>
      <c r="N298">
        <v>1.8136000000000001</v>
      </c>
      <c r="O298">
        <v>3.60622</v>
      </c>
      <c r="P298">
        <v>0.91359999999999997</v>
      </c>
      <c r="Q298">
        <v>110.71875</v>
      </c>
      <c r="R298">
        <f>VLOOKUP(M298,工作表1!$A$3:$B$1000,2,FALSE)</f>
        <v>4.375</v>
      </c>
      <c r="S298" t="str">
        <f>VLOOKUP(M298,工作表1!$A$3:$C$1000,3,FALSE)</f>
        <v>2032/1/31</v>
      </c>
      <c r="T298">
        <f t="shared" si="139"/>
        <v>4.3243999999999998</v>
      </c>
      <c r="U298">
        <f t="shared" si="138"/>
        <v>5.06000000000002E-2</v>
      </c>
      <c r="V298" s="43">
        <f t="shared" si="150"/>
        <v>45869</v>
      </c>
      <c r="W298" s="43">
        <f t="shared" si="140"/>
        <v>45838</v>
      </c>
      <c r="X298" s="45">
        <f t="shared" si="151"/>
        <v>1.4744475138121549</v>
      </c>
      <c r="Y298" s="45">
        <f t="shared" si="152"/>
        <v>1.8100639521683193</v>
      </c>
      <c r="Z298" s="47">
        <f t="shared" si="153"/>
        <v>101.15927108840268</v>
      </c>
      <c r="AA298" s="47">
        <f t="shared" si="154"/>
        <v>110.71409584956125</v>
      </c>
      <c r="AB298" s="45">
        <f t="shared" si="155"/>
        <v>4.1717000000000004</v>
      </c>
      <c r="AC298" s="2" t="str">
        <f t="shared" si="141"/>
        <v>TY1</v>
      </c>
      <c r="AD298">
        <f t="shared" si="142"/>
        <v>110.71875</v>
      </c>
      <c r="AE298">
        <f t="shared" si="143"/>
        <v>110.75</v>
      </c>
      <c r="AF298" s="49">
        <f t="shared" si="170"/>
        <v>-3.125E-2</v>
      </c>
      <c r="AG298" s="3">
        <f t="shared" si="156"/>
        <v>110.71409584956125</v>
      </c>
      <c r="AH298">
        <f t="shared" si="157"/>
        <v>110.57540176655289</v>
      </c>
      <c r="AI298" s="51">
        <f t="shared" si="158"/>
        <v>0.13869408300836028</v>
      </c>
      <c r="AJ298" s="52">
        <f t="shared" si="159"/>
        <v>0.16994408300836028</v>
      </c>
      <c r="AK298" s="2">
        <v>45807</v>
      </c>
      <c r="AL298" t="str">
        <v>91282CNF</v>
      </c>
      <c r="AM298">
        <v>0.31380000000000002</v>
      </c>
      <c r="AN298">
        <v>4.2745600000000001</v>
      </c>
      <c r="AO298">
        <v>0.90029999999999999</v>
      </c>
      <c r="AP298">
        <v>110.75</v>
      </c>
      <c r="AQ298">
        <f>VLOOKUP(AL298,工作表1!$F$3:$G$1000,2,FALSE)</f>
        <v>4.125</v>
      </c>
      <c r="AR298" t="str">
        <f>VLOOKUP(AL298,工作表1!$F$3:$H$1000,3,FALSE)</f>
        <v>2032/5/31</v>
      </c>
      <c r="AS298">
        <f t="shared" si="144"/>
        <v>4.3243999999999998</v>
      </c>
      <c r="AT298">
        <f t="shared" si="145"/>
        <v>-0.1993999999999998</v>
      </c>
      <c r="AU298" s="43">
        <f t="shared" si="160"/>
        <v>45991</v>
      </c>
      <c r="AV298" s="43">
        <f t="shared" si="146"/>
        <v>45930</v>
      </c>
      <c r="AW298" s="45">
        <f t="shared" si="161"/>
        <v>2.2540983606557378E-2</v>
      </c>
      <c r="AX298" s="45">
        <f t="shared" si="162"/>
        <v>1.378705367168201</v>
      </c>
      <c r="AY298" s="47">
        <f t="shared" si="163"/>
        <v>99.597633297185553</v>
      </c>
      <c r="AZ298" s="47">
        <f t="shared" si="164"/>
        <v>110.57540176655289</v>
      </c>
      <c r="BA298" s="43"/>
      <c r="BC298" s="2">
        <v>45806</v>
      </c>
      <c r="BD298" t="str">
        <v>91282CFF</v>
      </c>
      <c r="BE298">
        <v>2.8837999999999999</v>
      </c>
      <c r="BF298">
        <v>4.0560600000000004</v>
      </c>
      <c r="BG298">
        <v>0.82720000000000005</v>
      </c>
      <c r="BH298">
        <v>110.640625</v>
      </c>
      <c r="BI298">
        <f>VLOOKUP(BD298,工作表1!$K$3:$L$1000,2,FALSE)</f>
        <v>2.75</v>
      </c>
      <c r="BJ298" t="str">
        <f>VLOOKUP(BD298,工作表1!$K$3:$M$1000,3,FALSE)</f>
        <v>2032/8/15</v>
      </c>
      <c r="BK298">
        <f t="shared" si="147"/>
        <v>4.3250799999999998</v>
      </c>
      <c r="BL298">
        <f t="shared" si="148"/>
        <v>-1.5750799999999998</v>
      </c>
      <c r="BM298" s="43">
        <f t="shared" si="165"/>
        <v>45884</v>
      </c>
      <c r="BN298" s="43">
        <f t="shared" si="149"/>
        <v>46022</v>
      </c>
      <c r="BO298" s="45">
        <f t="shared" si="166"/>
        <v>0.79005524861878451</v>
      </c>
      <c r="BP298" s="45">
        <f t="shared" si="167"/>
        <v>2.4099182623174147</v>
      </c>
      <c r="BQ298" s="47">
        <f t="shared" si="168"/>
        <v>90.900053936348939</v>
      </c>
      <c r="BR298" s="47">
        <f t="shared" si="169"/>
        <v>109.78840669368792</v>
      </c>
    </row>
    <row r="299" spans="6:70" x14ac:dyDescent="0.25">
      <c r="F299" s="2">
        <v>45811</v>
      </c>
      <c r="G299">
        <v>4.3243</v>
      </c>
      <c r="H299" s="43">
        <v>45820</v>
      </c>
      <c r="I299">
        <v>4.1482000000000001</v>
      </c>
      <c r="L299" s="2">
        <v>45806</v>
      </c>
      <c r="M299" t="str">
        <v>91282CMK</v>
      </c>
      <c r="N299">
        <v>1.6141000000000001</v>
      </c>
      <c r="O299">
        <v>3.74675</v>
      </c>
      <c r="P299">
        <v>0.91359999999999997</v>
      </c>
      <c r="Q299">
        <v>110.640625</v>
      </c>
      <c r="R299">
        <f>VLOOKUP(M299,工作表1!$A$3:$B$1000,2,FALSE)</f>
        <v>4.375</v>
      </c>
      <c r="S299" t="str">
        <f>VLOOKUP(M299,工作表1!$A$3:$C$1000,3,FALSE)</f>
        <v>2032/1/31</v>
      </c>
      <c r="T299">
        <f t="shared" si="139"/>
        <v>4.3250799999999998</v>
      </c>
      <c r="U299">
        <f t="shared" si="138"/>
        <v>4.9920000000000186E-2</v>
      </c>
      <c r="V299" s="43">
        <f t="shared" si="150"/>
        <v>45869</v>
      </c>
      <c r="W299" s="43">
        <f t="shared" si="140"/>
        <v>45838</v>
      </c>
      <c r="X299" s="45">
        <f t="shared" si="151"/>
        <v>1.4381906077348066</v>
      </c>
      <c r="Y299" s="45">
        <f t="shared" si="152"/>
        <v>1.8097659502005601</v>
      </c>
      <c r="Z299" s="47">
        <f t="shared" si="153"/>
        <v>101.1006784604247</v>
      </c>
      <c r="AA299" s="47">
        <f t="shared" si="154"/>
        <v>110.64875100543759</v>
      </c>
      <c r="AB299" s="45">
        <f t="shared" si="155"/>
        <v>4.1938000000000004</v>
      </c>
      <c r="AC299" s="2" t="str">
        <f t="shared" si="141"/>
        <v>TY1</v>
      </c>
      <c r="AD299">
        <f t="shared" si="142"/>
        <v>110.640625</v>
      </c>
      <c r="AE299">
        <f t="shared" si="143"/>
        <v>110.6875</v>
      </c>
      <c r="AF299" s="49">
        <f t="shared" si="170"/>
        <v>-4.6875E-2</v>
      </c>
      <c r="AG299" s="3">
        <f t="shared" si="156"/>
        <v>110.64875100543759</v>
      </c>
      <c r="AH299">
        <f t="shared" si="157"/>
        <v>110.516373198981</v>
      </c>
      <c r="AI299" s="51">
        <f t="shared" si="158"/>
        <v>0.13237780645658859</v>
      </c>
      <c r="AJ299" s="52">
        <f t="shared" si="159"/>
        <v>0.17925280645658859</v>
      </c>
      <c r="AK299" s="2">
        <v>45806</v>
      </c>
      <c r="AL299" t="str">
        <v>91282CNA</v>
      </c>
      <c r="AM299">
        <v>0.94569999999999999</v>
      </c>
      <c r="AN299">
        <v>4.2217900000000004</v>
      </c>
      <c r="AO299">
        <v>0.89370000000000005</v>
      </c>
      <c r="AP299">
        <v>110.6875</v>
      </c>
      <c r="AQ299">
        <f>VLOOKUP(AL299,工作表1!$F$3:$G$1000,2,FALSE)</f>
        <v>4</v>
      </c>
      <c r="AR299" t="str">
        <f>VLOOKUP(AL299,工作表1!$F$3:$H$1000,3,FALSE)</f>
        <v>2032/4/30</v>
      </c>
      <c r="AS299">
        <f t="shared" si="144"/>
        <v>4.3250799999999998</v>
      </c>
      <c r="AT299">
        <f t="shared" si="145"/>
        <v>-0.32507999999999981</v>
      </c>
      <c r="AU299" s="43">
        <f t="shared" si="160"/>
        <v>45961</v>
      </c>
      <c r="AV299" s="43">
        <f t="shared" si="146"/>
        <v>45930</v>
      </c>
      <c r="AW299" s="45">
        <f t="shared" si="161"/>
        <v>0.32786885245901637</v>
      </c>
      <c r="AX299" s="45">
        <f t="shared" si="162"/>
        <v>1.6758140579384684</v>
      </c>
      <c r="AY299" s="47">
        <f t="shared" si="163"/>
        <v>98.816014458522943</v>
      </c>
      <c r="AZ299" s="47">
        <f t="shared" si="164"/>
        <v>110.516373198981</v>
      </c>
      <c r="BA299" s="43"/>
      <c r="BC299" s="2">
        <v>45805</v>
      </c>
      <c r="BD299" t="str">
        <v>91282CFF</v>
      </c>
      <c r="BE299">
        <v>1.7659</v>
      </c>
      <c r="BF299">
        <v>4.1513400000000003</v>
      </c>
      <c r="BG299">
        <v>0.82720000000000005</v>
      </c>
      <c r="BH299">
        <v>110.203125</v>
      </c>
      <c r="BI299">
        <f>VLOOKUP(BD299,工作表1!$K$3:$L$1000,2,FALSE)</f>
        <v>2.75</v>
      </c>
      <c r="BJ299" t="str">
        <f>VLOOKUP(BD299,工作表1!$K$3:$M$1000,3,FALSE)</f>
        <v>2032/8/15</v>
      </c>
      <c r="BK299">
        <f t="shared" si="147"/>
        <v>4.3309499999999996</v>
      </c>
      <c r="BL299">
        <f t="shared" si="148"/>
        <v>-1.5809499999999996</v>
      </c>
      <c r="BM299" s="43">
        <f t="shared" si="165"/>
        <v>45884</v>
      </c>
      <c r="BN299" s="43">
        <f t="shared" si="149"/>
        <v>46022</v>
      </c>
      <c r="BO299" s="45">
        <f t="shared" si="166"/>
        <v>0.78245856353591159</v>
      </c>
      <c r="BP299" s="45">
        <f t="shared" si="167"/>
        <v>2.4098558238098842</v>
      </c>
      <c r="BQ299" s="47">
        <f t="shared" si="168"/>
        <v>90.492881604648247</v>
      </c>
      <c r="BR299" s="47">
        <f t="shared" si="169"/>
        <v>109.2999676601594</v>
      </c>
    </row>
    <row r="300" spans="6:70" x14ac:dyDescent="0.25">
      <c r="F300" s="2">
        <v>45810</v>
      </c>
      <c r="G300">
        <v>4.3254000000000001</v>
      </c>
      <c r="H300" s="43">
        <v>45819</v>
      </c>
      <c r="I300">
        <v>4.2083000000000004</v>
      </c>
      <c r="L300" s="2">
        <v>45805</v>
      </c>
      <c r="M300" t="str">
        <v>91282CMK</v>
      </c>
      <c r="N300">
        <v>0.91700000000000004</v>
      </c>
      <c r="O300">
        <v>4.00725</v>
      </c>
      <c r="P300">
        <v>0.91359999999999997</v>
      </c>
      <c r="Q300">
        <v>110.21875</v>
      </c>
      <c r="R300">
        <f>VLOOKUP(M300,工作表1!$A$3:$B$1000,2,FALSE)</f>
        <v>4.375</v>
      </c>
      <c r="S300" t="str">
        <f>VLOOKUP(M300,工作表1!$A$3:$C$1000,3,FALSE)</f>
        <v>2032/1/31</v>
      </c>
      <c r="T300">
        <f t="shared" si="139"/>
        <v>4.3309499999999996</v>
      </c>
      <c r="U300">
        <f t="shared" si="138"/>
        <v>4.4050000000000367E-2</v>
      </c>
      <c r="V300" s="43">
        <f t="shared" si="150"/>
        <v>45869</v>
      </c>
      <c r="W300" s="43">
        <f t="shared" si="140"/>
        <v>45838</v>
      </c>
      <c r="X300" s="45">
        <f t="shared" si="151"/>
        <v>1.4261049723756907</v>
      </c>
      <c r="Y300" s="45">
        <f t="shared" si="152"/>
        <v>1.8096666162113071</v>
      </c>
      <c r="Z300" s="47">
        <f t="shared" si="153"/>
        <v>100.69292939339903</v>
      </c>
      <c r="AA300" s="47">
        <f t="shared" si="154"/>
        <v>110.20258887093453</v>
      </c>
      <c r="AB300" s="45">
        <f t="shared" si="155"/>
        <v>4.2599</v>
      </c>
      <c r="AC300" s="2" t="str">
        <f t="shared" si="141"/>
        <v>TY1</v>
      </c>
      <c r="AD300">
        <f t="shared" si="142"/>
        <v>110.21875</v>
      </c>
      <c r="AE300">
        <f t="shared" si="143"/>
        <v>110.25</v>
      </c>
      <c r="AF300" s="49">
        <f t="shared" si="170"/>
        <v>-3.125E-2</v>
      </c>
      <c r="AG300" s="3">
        <f t="shared" si="156"/>
        <v>110.20258887093453</v>
      </c>
      <c r="AH300">
        <f t="shared" si="157"/>
        <v>110.08122977430592</v>
      </c>
      <c r="AI300" s="51">
        <f t="shared" si="158"/>
        <v>0.12135909662860911</v>
      </c>
      <c r="AJ300" s="52">
        <f t="shared" si="159"/>
        <v>0.15260909662860911</v>
      </c>
      <c r="AK300" s="2">
        <v>45805</v>
      </c>
      <c r="AL300" t="str">
        <v>91282CNA</v>
      </c>
      <c r="AM300">
        <v>0.94540000000000002</v>
      </c>
      <c r="AN300">
        <v>4.2356600000000002</v>
      </c>
      <c r="AO300">
        <v>0.89370000000000005</v>
      </c>
      <c r="AP300">
        <v>110.25</v>
      </c>
      <c r="AQ300">
        <f>VLOOKUP(AL300,工作表1!$F$3:$G$1000,2,FALSE)</f>
        <v>4</v>
      </c>
      <c r="AR300" t="str">
        <f>VLOOKUP(AL300,工作表1!$F$3:$H$1000,3,FALSE)</f>
        <v>2032/4/30</v>
      </c>
      <c r="AS300">
        <f t="shared" si="144"/>
        <v>4.3309499999999996</v>
      </c>
      <c r="AT300">
        <f t="shared" si="145"/>
        <v>-0.33094999999999963</v>
      </c>
      <c r="AU300" s="43">
        <f t="shared" si="160"/>
        <v>45961</v>
      </c>
      <c r="AV300" s="43">
        <f t="shared" si="146"/>
        <v>45930</v>
      </c>
      <c r="AW300" s="45">
        <f t="shared" si="161"/>
        <v>0.31693989071038253</v>
      </c>
      <c r="AX300" s="45">
        <f t="shared" si="162"/>
        <v>1.6758440002994237</v>
      </c>
      <c r="AY300" s="47">
        <f t="shared" si="163"/>
        <v>98.425491327836028</v>
      </c>
      <c r="AZ300" s="47">
        <f t="shared" si="164"/>
        <v>110.08122977430592</v>
      </c>
      <c r="BA300" s="43"/>
      <c r="BC300" s="2">
        <v>45804</v>
      </c>
      <c r="BD300" t="str">
        <v>91282CFF</v>
      </c>
      <c r="BE300">
        <v>3.8816999999999999</v>
      </c>
      <c r="BF300">
        <v>4.0265199999999997</v>
      </c>
      <c r="BG300">
        <v>0.82720000000000005</v>
      </c>
      <c r="BH300">
        <v>110.453125</v>
      </c>
      <c r="BI300">
        <f>VLOOKUP(BD300,工作表1!$K$3:$L$1000,2,FALSE)</f>
        <v>2.75</v>
      </c>
      <c r="BJ300" t="str">
        <f>VLOOKUP(BD300,工作表1!$K$3:$M$1000,3,FALSE)</f>
        <v>2032/8/15</v>
      </c>
      <c r="BK300">
        <f t="shared" si="147"/>
        <v>4.3294699999999997</v>
      </c>
      <c r="BL300">
        <f t="shared" si="148"/>
        <v>-1.5794699999999997</v>
      </c>
      <c r="BM300" s="43">
        <f t="shared" si="165"/>
        <v>45884</v>
      </c>
      <c r="BN300" s="43">
        <f t="shared" si="149"/>
        <v>46022</v>
      </c>
      <c r="BO300" s="45">
        <f t="shared" si="166"/>
        <v>0.77486187845303867</v>
      </c>
      <c r="BP300" s="45">
        <f t="shared" si="167"/>
        <v>2.4097933853023537</v>
      </c>
      <c r="BQ300" s="47">
        <f t="shared" si="168"/>
        <v>90.729679825403935</v>
      </c>
      <c r="BR300" s="47">
        <f t="shared" si="169"/>
        <v>109.5847065121493</v>
      </c>
    </row>
    <row r="301" spans="6:70" x14ac:dyDescent="0.25">
      <c r="F301" s="2">
        <v>45807</v>
      </c>
      <c r="G301">
        <v>4.3243999999999998</v>
      </c>
      <c r="H301" s="43">
        <v>45818</v>
      </c>
      <c r="I301">
        <v>4.2686000000000002</v>
      </c>
      <c r="L301" s="2">
        <v>45804</v>
      </c>
      <c r="M301" t="str">
        <v>91282CMK</v>
      </c>
      <c r="N301">
        <v>1.2793000000000001</v>
      </c>
      <c r="O301">
        <v>3.8973200000000001</v>
      </c>
      <c r="P301">
        <v>0.91359999999999997</v>
      </c>
      <c r="Q301">
        <v>110.515625</v>
      </c>
      <c r="R301">
        <f>VLOOKUP(M301,工作表1!$A$3:$B$1000,2,FALSE)</f>
        <v>4.375</v>
      </c>
      <c r="S301" t="str">
        <f>VLOOKUP(M301,工作表1!$A$3:$C$1000,3,FALSE)</f>
        <v>2032/1/31</v>
      </c>
      <c r="T301">
        <f t="shared" si="139"/>
        <v>4.3294699999999997</v>
      </c>
      <c r="U301">
        <f t="shared" si="138"/>
        <v>4.5530000000000292E-2</v>
      </c>
      <c r="V301" s="43">
        <f t="shared" si="150"/>
        <v>45869</v>
      </c>
      <c r="W301" s="43">
        <f t="shared" si="140"/>
        <v>45838</v>
      </c>
      <c r="X301" s="45">
        <f t="shared" si="151"/>
        <v>1.4140193370165746</v>
      </c>
      <c r="Y301" s="45">
        <f t="shared" si="152"/>
        <v>1.8095672822220541</v>
      </c>
      <c r="Z301" s="47">
        <f t="shared" si="153"/>
        <v>100.94154874247415</v>
      </c>
      <c r="AA301" s="47">
        <f t="shared" si="154"/>
        <v>110.47416675089285</v>
      </c>
      <c r="AB301" s="45">
        <f t="shared" si="155"/>
        <v>4.2281000000000004</v>
      </c>
      <c r="AC301" s="2" t="str">
        <f t="shared" si="141"/>
        <v>TY1</v>
      </c>
      <c r="AD301">
        <f t="shared" si="142"/>
        <v>110.515625</v>
      </c>
      <c r="AE301">
        <f t="shared" si="143"/>
        <v>110.5625</v>
      </c>
      <c r="AF301" s="49">
        <f t="shared" si="170"/>
        <v>-4.6875E-2</v>
      </c>
      <c r="AG301" s="3">
        <f t="shared" si="156"/>
        <v>110.47416675089285</v>
      </c>
      <c r="AH301">
        <f t="shared" si="157"/>
        <v>110.3567490058882</v>
      </c>
      <c r="AI301" s="51">
        <f t="shared" si="158"/>
        <v>0.1174177450046443</v>
      </c>
      <c r="AJ301" s="52">
        <f t="shared" si="159"/>
        <v>0.1642927450046443</v>
      </c>
      <c r="AK301" s="2">
        <v>45804</v>
      </c>
      <c r="AL301" t="str">
        <v>91282CNA</v>
      </c>
      <c r="AM301">
        <v>1.1731</v>
      </c>
      <c r="AN301">
        <v>4.2161900000000001</v>
      </c>
      <c r="AO301">
        <v>0.89370000000000005</v>
      </c>
      <c r="AP301">
        <v>110.5625</v>
      </c>
      <c r="AQ301">
        <f>VLOOKUP(AL301,工作表1!$F$3:$G$1000,2,FALSE)</f>
        <v>4</v>
      </c>
      <c r="AR301" t="str">
        <f>VLOOKUP(AL301,工作表1!$F$3:$H$1000,3,FALSE)</f>
        <v>2032/4/30</v>
      </c>
      <c r="AS301">
        <f t="shared" si="144"/>
        <v>4.3294699999999997</v>
      </c>
      <c r="AT301">
        <f t="shared" si="145"/>
        <v>-0.32946999999999971</v>
      </c>
      <c r="AU301" s="43">
        <f t="shared" si="160"/>
        <v>45961</v>
      </c>
      <c r="AV301" s="43">
        <f t="shared" si="146"/>
        <v>45930</v>
      </c>
      <c r="AW301" s="45">
        <f t="shared" si="161"/>
        <v>0.30601092896174864</v>
      </c>
      <c r="AX301" s="45">
        <f t="shared" si="162"/>
        <v>1.6758739426603788</v>
      </c>
      <c r="AY301" s="47">
        <f t="shared" si="163"/>
        <v>98.672606885268536</v>
      </c>
      <c r="AZ301" s="47">
        <f t="shared" si="164"/>
        <v>110.3567490058882</v>
      </c>
      <c r="BA301" s="43"/>
      <c r="BC301" s="2">
        <v>45800</v>
      </c>
      <c r="BD301" t="str">
        <v>91282CFF</v>
      </c>
      <c r="BE301">
        <v>2.1886000000000001</v>
      </c>
      <c r="BF301">
        <v>4.1212999999999997</v>
      </c>
      <c r="BG301">
        <v>0.82720000000000005</v>
      </c>
      <c r="BH301">
        <v>110.015625</v>
      </c>
      <c r="BI301">
        <f>VLOOKUP(BD301,工作表1!$K$3:$L$1000,2,FALSE)</f>
        <v>2.75</v>
      </c>
      <c r="BJ301" t="str">
        <f>VLOOKUP(BD301,工作表1!$K$3:$M$1000,3,FALSE)</f>
        <v>2032/8/15</v>
      </c>
      <c r="BK301">
        <f t="shared" si="147"/>
        <v>4.32735</v>
      </c>
      <c r="BL301">
        <f t="shared" si="148"/>
        <v>-1.57735</v>
      </c>
      <c r="BM301" s="43">
        <f t="shared" si="165"/>
        <v>45884</v>
      </c>
      <c r="BN301" s="43">
        <f t="shared" si="149"/>
        <v>46022</v>
      </c>
      <c r="BO301" s="45">
        <f t="shared" si="166"/>
        <v>0.76726519337016574</v>
      </c>
      <c r="BP301" s="45">
        <f t="shared" si="167"/>
        <v>2.4097309467948231</v>
      </c>
      <c r="BQ301" s="47">
        <f t="shared" si="168"/>
        <v>90.321959019970549</v>
      </c>
      <c r="BR301" s="47">
        <f t="shared" si="169"/>
        <v>109.08980947926629</v>
      </c>
    </row>
    <row r="302" spans="6:70" x14ac:dyDescent="0.25">
      <c r="F302" s="2">
        <v>45806</v>
      </c>
      <c r="G302">
        <v>4.3250799999999998</v>
      </c>
      <c r="H302" s="43">
        <v>45817</v>
      </c>
      <c r="I302">
        <v>4.2712000000000003</v>
      </c>
      <c r="L302" s="2">
        <v>45800</v>
      </c>
      <c r="M302" t="str">
        <v>91282CMR</v>
      </c>
      <c r="N302">
        <v>2.0838999999999999</v>
      </c>
      <c r="O302">
        <v>3.6358799999999998</v>
      </c>
      <c r="P302">
        <v>0.90029999999999999</v>
      </c>
      <c r="Q302">
        <v>110.078125</v>
      </c>
      <c r="R302">
        <f>VLOOKUP(M302,工作表1!$A$3:$B$1000,2,FALSE)</f>
        <v>4.125</v>
      </c>
      <c r="S302" t="str">
        <f>VLOOKUP(M302,工作表1!$A$3:$C$1000,3,FALSE)</f>
        <v>2032/2/29</v>
      </c>
      <c r="T302">
        <f t="shared" si="139"/>
        <v>4.32735</v>
      </c>
      <c r="U302">
        <f t="shared" si="138"/>
        <v>-0.20235000000000003</v>
      </c>
      <c r="V302" s="43">
        <f t="shared" si="150"/>
        <v>45900</v>
      </c>
      <c r="W302" s="43">
        <f t="shared" si="140"/>
        <v>45838</v>
      </c>
      <c r="X302" s="45">
        <f t="shared" si="151"/>
        <v>1.0027624309392265</v>
      </c>
      <c r="Y302" s="45">
        <f t="shared" si="152"/>
        <v>1.3870090062816922</v>
      </c>
      <c r="Z302" s="47">
        <f t="shared" si="153"/>
        <v>99.093317068185726</v>
      </c>
      <c r="AA302" s="47">
        <f t="shared" si="154"/>
        <v>110.05264090271621</v>
      </c>
      <c r="AB302" s="45">
        <f t="shared" si="155"/>
        <v>4.2809999999999997</v>
      </c>
      <c r="AC302" s="2" t="str">
        <f t="shared" si="141"/>
        <v>TY1</v>
      </c>
      <c r="AD302">
        <f t="shared" si="142"/>
        <v>110.078125</v>
      </c>
      <c r="AE302">
        <f t="shared" si="143"/>
        <v>110.125</v>
      </c>
      <c r="AF302" s="49">
        <f t="shared" si="170"/>
        <v>-4.6875E-2</v>
      </c>
      <c r="AG302" s="3">
        <f t="shared" si="156"/>
        <v>110.05264090271621</v>
      </c>
      <c r="AH302">
        <f t="shared" si="157"/>
        <v>109.91857139535631</v>
      </c>
      <c r="AI302" s="51">
        <f t="shared" si="158"/>
        <v>0.13406950735989653</v>
      </c>
      <c r="AJ302" s="52">
        <f t="shared" si="159"/>
        <v>0.18094450735989653</v>
      </c>
      <c r="AK302" s="2">
        <v>45800</v>
      </c>
      <c r="AL302" t="str">
        <v>91282CNA</v>
      </c>
      <c r="AM302">
        <v>1.0490999999999999</v>
      </c>
      <c r="AN302">
        <v>4.2301700000000002</v>
      </c>
      <c r="AO302">
        <v>0.89370000000000005</v>
      </c>
      <c r="AP302">
        <v>110.125</v>
      </c>
      <c r="AQ302">
        <f>VLOOKUP(AL302,工作表1!$F$3:$G$1000,2,FALSE)</f>
        <v>4</v>
      </c>
      <c r="AR302" t="str">
        <f>VLOOKUP(AL302,工作表1!$F$3:$H$1000,3,FALSE)</f>
        <v>2032/4/30</v>
      </c>
      <c r="AS302">
        <f t="shared" si="144"/>
        <v>4.32735</v>
      </c>
      <c r="AT302">
        <f t="shared" si="145"/>
        <v>-0.32735000000000003</v>
      </c>
      <c r="AU302" s="43">
        <f t="shared" si="160"/>
        <v>45961</v>
      </c>
      <c r="AV302" s="43">
        <f t="shared" si="146"/>
        <v>45930</v>
      </c>
      <c r="AW302" s="45">
        <f t="shared" si="161"/>
        <v>0.29508196721311475</v>
      </c>
      <c r="AX302" s="45">
        <f t="shared" si="162"/>
        <v>1.6759038850213339</v>
      </c>
      <c r="AY302" s="47">
        <f t="shared" si="163"/>
        <v>98.282123797125834</v>
      </c>
      <c r="AZ302" s="47">
        <f t="shared" si="164"/>
        <v>109.91857139535631</v>
      </c>
      <c r="BA302" s="43"/>
      <c r="BC302" s="2">
        <v>45799</v>
      </c>
      <c r="BD302" t="str">
        <v>91282CFF</v>
      </c>
      <c r="BE302">
        <v>0.6401</v>
      </c>
      <c r="BF302">
        <v>4.1970900000000002</v>
      </c>
      <c r="BG302">
        <v>0.82720000000000005</v>
      </c>
      <c r="BH302">
        <v>109.75</v>
      </c>
      <c r="BI302">
        <f>VLOOKUP(BD302,工作表1!$K$3:$L$1000,2,FALSE)</f>
        <v>2.75</v>
      </c>
      <c r="BJ302" t="str">
        <f>VLOOKUP(BD302,工作表1!$K$3:$M$1000,3,FALSE)</f>
        <v>2032/8/15</v>
      </c>
      <c r="BK302">
        <f t="shared" si="147"/>
        <v>4.3277099999999997</v>
      </c>
      <c r="BL302">
        <f t="shared" si="148"/>
        <v>-1.5777099999999997</v>
      </c>
      <c r="BM302" s="43">
        <f t="shared" si="165"/>
        <v>45884</v>
      </c>
      <c r="BN302" s="43">
        <f t="shared" si="149"/>
        <v>46022</v>
      </c>
      <c r="BO302" s="45">
        <f t="shared" si="166"/>
        <v>0.73687845303867394</v>
      </c>
      <c r="BP302" s="45">
        <f t="shared" si="167"/>
        <v>2.4094811927647015</v>
      </c>
      <c r="BQ302" s="47">
        <f t="shared" si="168"/>
        <v>90.08594414117178</v>
      </c>
      <c r="BR302" s="47">
        <f t="shared" si="169"/>
        <v>108.80292190200213</v>
      </c>
    </row>
    <row r="303" spans="6:70" x14ac:dyDescent="0.25">
      <c r="F303" s="2">
        <v>45805</v>
      </c>
      <c r="G303">
        <v>4.3309499999999996</v>
      </c>
      <c r="H303" s="43">
        <v>45814</v>
      </c>
      <c r="I303">
        <v>4.3079999999999998</v>
      </c>
      <c r="L303" s="2">
        <v>45799</v>
      </c>
      <c r="M303" t="str">
        <v>91282CMK</v>
      </c>
      <c r="N303">
        <v>1.8213999999999999</v>
      </c>
      <c r="O303">
        <v>3.7953399999999999</v>
      </c>
      <c r="P303">
        <v>0.91359999999999997</v>
      </c>
      <c r="Q303">
        <v>109.828125</v>
      </c>
      <c r="R303">
        <f>VLOOKUP(M303,工作表1!$A$3:$B$1000,2,FALSE)</f>
        <v>4.375</v>
      </c>
      <c r="S303" t="str">
        <f>VLOOKUP(M303,工作表1!$A$3:$C$1000,3,FALSE)</f>
        <v>2032/1/31</v>
      </c>
      <c r="T303">
        <f t="shared" si="139"/>
        <v>4.3277099999999997</v>
      </c>
      <c r="U303">
        <f t="shared" si="138"/>
        <v>4.7290000000000276E-2</v>
      </c>
      <c r="V303" s="43">
        <f t="shared" si="150"/>
        <v>45869</v>
      </c>
      <c r="W303" s="43">
        <f t="shared" si="140"/>
        <v>45838</v>
      </c>
      <c r="X303" s="45">
        <f t="shared" si="151"/>
        <v>1.3535911602209945</v>
      </c>
      <c r="Y303" s="45">
        <f t="shared" si="152"/>
        <v>1.8090706122757889</v>
      </c>
      <c r="Z303" s="47">
        <f t="shared" si="153"/>
        <v>100.36550052158408</v>
      </c>
      <c r="AA303" s="47">
        <f t="shared" si="154"/>
        <v>109.84138959391375</v>
      </c>
      <c r="AB303" s="45">
        <f t="shared" si="155"/>
        <v>4.2992999999999997</v>
      </c>
      <c r="AC303" s="2" t="str">
        <f t="shared" si="141"/>
        <v>TY1</v>
      </c>
      <c r="AD303">
        <f t="shared" si="142"/>
        <v>109.828125</v>
      </c>
      <c r="AE303">
        <f t="shared" si="143"/>
        <v>109.859375</v>
      </c>
      <c r="AF303" s="49">
        <f t="shared" si="170"/>
        <v>-3.125E-2</v>
      </c>
      <c r="AG303" s="3">
        <f t="shared" si="156"/>
        <v>109.84138959391375</v>
      </c>
      <c r="AH303">
        <f t="shared" si="157"/>
        <v>109.69354758981905</v>
      </c>
      <c r="AI303" s="51">
        <f t="shared" si="158"/>
        <v>0.14784200409469861</v>
      </c>
      <c r="AJ303" s="52">
        <f t="shared" si="159"/>
        <v>0.17909200409469861</v>
      </c>
      <c r="AK303" s="2">
        <v>45799</v>
      </c>
      <c r="AL303" t="str">
        <v>91282CNA</v>
      </c>
      <c r="AM303">
        <v>1.0485</v>
      </c>
      <c r="AN303">
        <v>4.2256</v>
      </c>
      <c r="AO303">
        <v>0.89370000000000005</v>
      </c>
      <c r="AP303">
        <v>109.859375</v>
      </c>
      <c r="AQ303">
        <f>VLOOKUP(AL303,工作表1!$F$3:$G$1000,2,FALSE)</f>
        <v>4</v>
      </c>
      <c r="AR303" t="str">
        <f>VLOOKUP(AL303,工作表1!$F$3:$H$1000,3,FALSE)</f>
        <v>2032/4/30</v>
      </c>
      <c r="AS303">
        <f t="shared" si="144"/>
        <v>4.3277099999999997</v>
      </c>
      <c r="AT303">
        <f t="shared" si="145"/>
        <v>-0.32770999999999972</v>
      </c>
      <c r="AU303" s="43">
        <f t="shared" si="160"/>
        <v>45961</v>
      </c>
      <c r="AV303" s="43">
        <f t="shared" si="146"/>
        <v>45930</v>
      </c>
      <c r="AW303" s="45">
        <f t="shared" si="161"/>
        <v>0.25136612021857924</v>
      </c>
      <c r="AX303" s="45">
        <f t="shared" si="162"/>
        <v>1.6760236544651546</v>
      </c>
      <c r="AY303" s="47">
        <f t="shared" si="163"/>
        <v>98.082410547231348</v>
      </c>
      <c r="AZ303" s="47">
        <f t="shared" si="164"/>
        <v>109.69354758981905</v>
      </c>
      <c r="BA303" s="43"/>
      <c r="BC303" s="2">
        <v>45798</v>
      </c>
      <c r="BD303" t="str">
        <v>91282CFF</v>
      </c>
      <c r="BE303">
        <v>1.0337000000000001</v>
      </c>
      <c r="BF303">
        <v>4.1763399999999997</v>
      </c>
      <c r="BG303">
        <v>0.82720000000000005</v>
      </c>
      <c r="BH303">
        <v>109.390625</v>
      </c>
      <c r="BI303">
        <f>VLOOKUP(BD303,工作表1!$K$3:$L$1000,2,FALSE)</f>
        <v>2.75</v>
      </c>
      <c r="BJ303" t="str">
        <f>VLOOKUP(BD303,工作表1!$K$3:$M$1000,3,FALSE)</f>
        <v>2032/8/15</v>
      </c>
      <c r="BK303">
        <f t="shared" si="147"/>
        <v>4.3272500000000003</v>
      </c>
      <c r="BL303">
        <f t="shared" si="148"/>
        <v>-1.5772500000000003</v>
      </c>
      <c r="BM303" s="43">
        <f t="shared" si="165"/>
        <v>45884</v>
      </c>
      <c r="BN303" s="43">
        <f t="shared" si="149"/>
        <v>46022</v>
      </c>
      <c r="BO303" s="45">
        <f t="shared" si="166"/>
        <v>0.72928176795580102</v>
      </c>
      <c r="BP303" s="45">
        <f t="shared" si="167"/>
        <v>2.409418754257171</v>
      </c>
      <c r="BQ303" s="47">
        <f t="shared" si="168"/>
        <v>89.80492675856604</v>
      </c>
      <c r="BR303" s="47">
        <f t="shared" si="169"/>
        <v>108.46239789531846</v>
      </c>
    </row>
    <row r="304" spans="6:70" x14ac:dyDescent="0.25">
      <c r="F304" s="2">
        <v>45804</v>
      </c>
      <c r="G304">
        <v>4.3294699999999997</v>
      </c>
      <c r="H304" s="43">
        <v>45813</v>
      </c>
      <c r="I304">
        <v>4.1795</v>
      </c>
      <c r="L304" s="2">
        <v>45798</v>
      </c>
      <c r="M304" t="str">
        <v>91282CMK</v>
      </c>
      <c r="N304">
        <v>1.3627</v>
      </c>
      <c r="O304">
        <v>3.93588</v>
      </c>
      <c r="P304">
        <v>0.91359999999999997</v>
      </c>
      <c r="Q304">
        <v>109.5</v>
      </c>
      <c r="R304">
        <f>VLOOKUP(M304,工作表1!$A$3:$B$1000,2,FALSE)</f>
        <v>4.375</v>
      </c>
      <c r="S304" t="str">
        <f>VLOOKUP(M304,工作表1!$A$3:$C$1000,3,FALSE)</f>
        <v>2032/1/31</v>
      </c>
      <c r="T304">
        <f t="shared" si="139"/>
        <v>4.3272500000000003</v>
      </c>
      <c r="U304">
        <f t="shared" si="138"/>
        <v>4.7749999999999737E-2</v>
      </c>
      <c r="V304" s="43">
        <f t="shared" si="150"/>
        <v>45869</v>
      </c>
      <c r="W304" s="43">
        <f t="shared" si="140"/>
        <v>45838</v>
      </c>
      <c r="X304" s="45">
        <f t="shared" si="151"/>
        <v>1.3415055248618784</v>
      </c>
      <c r="Y304" s="45">
        <f t="shared" si="152"/>
        <v>1.8089712782865359</v>
      </c>
      <c r="Z304" s="47">
        <f t="shared" si="153"/>
        <v>100.05216558088303</v>
      </c>
      <c r="AA304" s="47">
        <f t="shared" si="154"/>
        <v>109.49795274484093</v>
      </c>
      <c r="AB304" s="45">
        <f t="shared" si="155"/>
        <v>4.3764000000000003</v>
      </c>
      <c r="AC304" s="2" t="str">
        <f t="shared" si="141"/>
        <v>TY1</v>
      </c>
      <c r="AD304">
        <f t="shared" si="142"/>
        <v>109.5</v>
      </c>
      <c r="AE304">
        <f t="shared" si="143"/>
        <v>109.5</v>
      </c>
      <c r="AF304" s="49">
        <f t="shared" si="170"/>
        <v>0</v>
      </c>
      <c r="AG304" s="3">
        <f t="shared" si="156"/>
        <v>109.49795274484093</v>
      </c>
      <c r="AH304">
        <f t="shared" si="157"/>
        <v>109.36129765535314</v>
      </c>
      <c r="AI304" s="51">
        <f t="shared" si="158"/>
        <v>0.13665508948778893</v>
      </c>
      <c r="AJ304" s="52">
        <f t="shared" si="159"/>
        <v>0.13665508948778893</v>
      </c>
      <c r="AK304" s="2">
        <v>45798</v>
      </c>
      <c r="AL304" t="str">
        <v>91282CNA</v>
      </c>
      <c r="AM304">
        <v>1.7039</v>
      </c>
      <c r="AN304">
        <v>4.1687900000000004</v>
      </c>
      <c r="AO304">
        <v>0.89370000000000005</v>
      </c>
      <c r="AP304">
        <v>109.5</v>
      </c>
      <c r="AQ304">
        <f>VLOOKUP(AL304,工作表1!$F$3:$G$1000,2,FALSE)</f>
        <v>4</v>
      </c>
      <c r="AR304" t="str">
        <f>VLOOKUP(AL304,工作表1!$F$3:$H$1000,3,FALSE)</f>
        <v>2032/4/30</v>
      </c>
      <c r="AS304">
        <f t="shared" si="144"/>
        <v>4.3272500000000003</v>
      </c>
      <c r="AT304">
        <f t="shared" si="145"/>
        <v>-0.32725000000000026</v>
      </c>
      <c r="AU304" s="43">
        <f t="shared" si="160"/>
        <v>45961</v>
      </c>
      <c r="AV304" s="43">
        <f t="shared" si="146"/>
        <v>45930</v>
      </c>
      <c r="AW304" s="45">
        <f t="shared" si="161"/>
        <v>0.24043715846994534</v>
      </c>
      <c r="AX304" s="45">
        <f t="shared" si="162"/>
        <v>1.6760535968261099</v>
      </c>
      <c r="AY304" s="47">
        <f t="shared" si="163"/>
        <v>97.786025300966585</v>
      </c>
      <c r="AZ304" s="47">
        <f t="shared" si="164"/>
        <v>109.36129765535314</v>
      </c>
      <c r="BA304" s="43"/>
      <c r="BC304" s="2">
        <v>45797</v>
      </c>
      <c r="BD304" t="str">
        <v>91282CFF</v>
      </c>
      <c r="BE304">
        <v>1.7468999999999999</v>
      </c>
      <c r="BF304">
        <v>4.1344799999999999</v>
      </c>
      <c r="BG304">
        <v>0.82720000000000005</v>
      </c>
      <c r="BH304">
        <v>110.140625</v>
      </c>
      <c r="BI304">
        <f>VLOOKUP(BD304,工作表1!$K$3:$L$1000,2,FALSE)</f>
        <v>2.75</v>
      </c>
      <c r="BJ304" t="str">
        <f>VLOOKUP(BD304,工作表1!$K$3:$M$1000,3,FALSE)</f>
        <v>2032/8/15</v>
      </c>
      <c r="BK304">
        <f t="shared" si="147"/>
        <v>4.3274999999999997</v>
      </c>
      <c r="BL304">
        <f t="shared" si="148"/>
        <v>-1.5774999999999997</v>
      </c>
      <c r="BM304" s="43">
        <f t="shared" si="165"/>
        <v>45884</v>
      </c>
      <c r="BN304" s="43">
        <f t="shared" si="149"/>
        <v>46022</v>
      </c>
      <c r="BO304" s="45">
        <f t="shared" si="166"/>
        <v>0.72168508287292821</v>
      </c>
      <c r="BP304" s="45">
        <f t="shared" si="167"/>
        <v>2.4093563157496405</v>
      </c>
      <c r="BQ304" s="47">
        <f t="shared" si="168"/>
        <v>90.430119544481485</v>
      </c>
      <c r="BR304" s="47">
        <f t="shared" si="169"/>
        <v>109.21792005732848</v>
      </c>
    </row>
    <row r="305" spans="6:70" x14ac:dyDescent="0.25">
      <c r="F305" s="2">
        <v>45800</v>
      </c>
      <c r="G305">
        <v>4.32735</v>
      </c>
      <c r="H305" s="43">
        <v>45812</v>
      </c>
      <c r="I305">
        <v>4.1249000000000002</v>
      </c>
      <c r="L305" s="2">
        <v>45797</v>
      </c>
      <c r="M305" t="str">
        <v>91282CMK</v>
      </c>
      <c r="N305">
        <v>0.89910000000000001</v>
      </c>
      <c r="O305">
        <v>4.0740699999999999</v>
      </c>
      <c r="P305">
        <v>0.91359999999999997</v>
      </c>
      <c r="Q305">
        <v>110.203125</v>
      </c>
      <c r="R305">
        <f>VLOOKUP(M305,工作表1!$A$3:$B$1000,2,FALSE)</f>
        <v>4.375</v>
      </c>
      <c r="S305" t="str">
        <f>VLOOKUP(M305,工作表1!$A$3:$C$1000,3,FALSE)</f>
        <v>2032/1/31</v>
      </c>
      <c r="T305">
        <f t="shared" si="139"/>
        <v>4.3274999999999997</v>
      </c>
      <c r="U305">
        <f t="shared" si="138"/>
        <v>4.750000000000032E-2</v>
      </c>
      <c r="V305" s="43">
        <f t="shared" si="150"/>
        <v>45869</v>
      </c>
      <c r="W305" s="43">
        <f t="shared" si="140"/>
        <v>45838</v>
      </c>
      <c r="X305" s="45">
        <f t="shared" si="151"/>
        <v>1.3294198895027625</v>
      </c>
      <c r="Y305" s="45">
        <f t="shared" si="152"/>
        <v>1.8088719442972829</v>
      </c>
      <c r="Z305" s="47">
        <f t="shared" si="153"/>
        <v>100.67618607916759</v>
      </c>
      <c r="AA305" s="47">
        <f t="shared" si="154"/>
        <v>110.18060146091584</v>
      </c>
      <c r="AB305" s="45">
        <f t="shared" si="155"/>
        <v>4.2725999999999997</v>
      </c>
      <c r="AC305" s="2" t="str">
        <f t="shared" si="141"/>
        <v>TY1</v>
      </c>
      <c r="AD305">
        <f t="shared" si="142"/>
        <v>110.203125</v>
      </c>
      <c r="AE305">
        <f t="shared" si="143"/>
        <v>110.25</v>
      </c>
      <c r="AF305" s="49">
        <f t="shared" si="170"/>
        <v>-4.6875E-2</v>
      </c>
      <c r="AG305" s="3">
        <f t="shared" si="156"/>
        <v>110.18060146091584</v>
      </c>
      <c r="AH305">
        <f t="shared" si="157"/>
        <v>110.05966711332194</v>
      </c>
      <c r="AI305" s="51">
        <f t="shared" si="158"/>
        <v>0.1209343475939022</v>
      </c>
      <c r="AJ305" s="52">
        <f t="shared" si="159"/>
        <v>0.1678093475939022</v>
      </c>
      <c r="AK305" s="2">
        <v>45797</v>
      </c>
      <c r="AL305" t="str">
        <v>91282CNA</v>
      </c>
      <c r="AM305">
        <v>0.59470000000000001</v>
      </c>
      <c r="AN305">
        <v>4.26668</v>
      </c>
      <c r="AO305">
        <v>0.89370000000000005</v>
      </c>
      <c r="AP305">
        <v>110.25</v>
      </c>
      <c r="AQ305">
        <f>VLOOKUP(AL305,工作表1!$F$3:$G$1000,2,FALSE)</f>
        <v>4</v>
      </c>
      <c r="AR305" t="str">
        <f>VLOOKUP(AL305,工作表1!$F$3:$H$1000,3,FALSE)</f>
        <v>2032/4/30</v>
      </c>
      <c r="AS305">
        <f t="shared" si="144"/>
        <v>4.3274999999999997</v>
      </c>
      <c r="AT305">
        <f t="shared" si="145"/>
        <v>-0.32749999999999968</v>
      </c>
      <c r="AU305" s="43">
        <f t="shared" si="160"/>
        <v>45961</v>
      </c>
      <c r="AV305" s="43">
        <f t="shared" si="146"/>
        <v>45930</v>
      </c>
      <c r="AW305" s="45">
        <f t="shared" si="161"/>
        <v>0.22950819672131148</v>
      </c>
      <c r="AX305" s="45">
        <f t="shared" si="162"/>
        <v>1.676083539187065</v>
      </c>
      <c r="AY305" s="47">
        <f t="shared" si="163"/>
        <v>98.410446827942948</v>
      </c>
      <c r="AZ305" s="47">
        <f t="shared" si="164"/>
        <v>110.05966711332194</v>
      </c>
      <c r="BA305" s="43"/>
      <c r="BC305" s="2">
        <v>45796</v>
      </c>
      <c r="BD305" t="str">
        <v>91282CFF</v>
      </c>
      <c r="BE305">
        <v>2.2654000000000001</v>
      </c>
      <c r="BF305">
        <v>4.1004199999999997</v>
      </c>
      <c r="BG305">
        <v>0.82720000000000005</v>
      </c>
      <c r="BH305">
        <v>110.0625</v>
      </c>
      <c r="BI305">
        <f>VLOOKUP(BD305,工作表1!$K$3:$L$1000,2,FALSE)</f>
        <v>2.75</v>
      </c>
      <c r="BJ305" t="str">
        <f>VLOOKUP(BD305,工作表1!$K$3:$M$1000,3,FALSE)</f>
        <v>2032/8/15</v>
      </c>
      <c r="BK305">
        <f t="shared" si="147"/>
        <v>4.32308</v>
      </c>
      <c r="BL305">
        <f t="shared" si="148"/>
        <v>-1.57308</v>
      </c>
      <c r="BM305" s="43">
        <f t="shared" si="165"/>
        <v>45884</v>
      </c>
      <c r="BN305" s="43">
        <f t="shared" si="149"/>
        <v>46022</v>
      </c>
      <c r="BO305" s="45">
        <f t="shared" si="166"/>
        <v>0.71408839779005528</v>
      </c>
      <c r="BP305" s="45">
        <f t="shared" si="167"/>
        <v>2.40929387724211</v>
      </c>
      <c r="BQ305" s="47">
        <f t="shared" si="168"/>
        <v>90.363312925916304</v>
      </c>
      <c r="BR305" s="47">
        <f t="shared" si="169"/>
        <v>109.13335908878756</v>
      </c>
    </row>
    <row r="306" spans="6:70" x14ac:dyDescent="0.25">
      <c r="F306" s="2">
        <v>45799</v>
      </c>
      <c r="G306">
        <v>4.3277099999999997</v>
      </c>
      <c r="H306" s="43">
        <v>45811</v>
      </c>
      <c r="I306">
        <v>4.2264999999999997</v>
      </c>
      <c r="L306" s="2">
        <v>45796</v>
      </c>
      <c r="M306" t="str">
        <v>91282CMK</v>
      </c>
      <c r="N306">
        <v>1.2319</v>
      </c>
      <c r="O306">
        <v>3.99302</v>
      </c>
      <c r="P306">
        <v>0.91359999999999997</v>
      </c>
      <c r="Q306">
        <v>110.140625</v>
      </c>
      <c r="R306">
        <f>VLOOKUP(M306,工作表1!$A$3:$B$1000,2,FALSE)</f>
        <v>4.375</v>
      </c>
      <c r="S306" t="str">
        <f>VLOOKUP(M306,工作表1!$A$3:$C$1000,3,FALSE)</f>
        <v>2032/1/31</v>
      </c>
      <c r="T306">
        <f t="shared" si="139"/>
        <v>4.32308</v>
      </c>
      <c r="U306">
        <f t="shared" si="138"/>
        <v>5.1919999999999966E-2</v>
      </c>
      <c r="V306" s="43">
        <f t="shared" si="150"/>
        <v>45869</v>
      </c>
      <c r="W306" s="43">
        <f t="shared" si="140"/>
        <v>45838</v>
      </c>
      <c r="X306" s="45">
        <f t="shared" si="151"/>
        <v>1.3173342541436464</v>
      </c>
      <c r="Y306" s="45">
        <f t="shared" si="152"/>
        <v>1.8087726103080299</v>
      </c>
      <c r="Z306" s="47">
        <f t="shared" si="153"/>
        <v>100.60718007590167</v>
      </c>
      <c r="AA306" s="47">
        <f t="shared" si="154"/>
        <v>110.10410287645142</v>
      </c>
      <c r="AB306" s="45">
        <f t="shared" si="155"/>
        <v>4.2512999999999996</v>
      </c>
      <c r="AC306" s="2" t="str">
        <f t="shared" si="141"/>
        <v>TY1</v>
      </c>
      <c r="AD306">
        <f t="shared" si="142"/>
        <v>110.140625</v>
      </c>
      <c r="AE306">
        <f t="shared" si="143"/>
        <v>110.171875</v>
      </c>
      <c r="AF306" s="49">
        <f t="shared" si="170"/>
        <v>-3.125E-2</v>
      </c>
      <c r="AG306" s="3">
        <f t="shared" si="156"/>
        <v>110.10410287645142</v>
      </c>
      <c r="AH306">
        <f t="shared" si="157"/>
        <v>109.9800981523962</v>
      </c>
      <c r="AI306" s="51">
        <f t="shared" si="158"/>
        <v>0.12400472405522578</v>
      </c>
      <c r="AJ306" s="52">
        <f t="shared" si="159"/>
        <v>0.15525472405522578</v>
      </c>
      <c r="AK306" s="2">
        <v>45796</v>
      </c>
      <c r="AL306" t="str">
        <v>91282CNA</v>
      </c>
      <c r="AM306">
        <v>1.2895000000000001</v>
      </c>
      <c r="AN306">
        <v>4.2039299999999997</v>
      </c>
      <c r="AO306">
        <v>0.89370000000000005</v>
      </c>
      <c r="AP306">
        <v>110.171875</v>
      </c>
      <c r="AQ306">
        <f>VLOOKUP(AL306,工作表1!$F$3:$G$1000,2,FALSE)</f>
        <v>4</v>
      </c>
      <c r="AR306" t="str">
        <f>VLOOKUP(AL306,工作表1!$F$3:$H$1000,3,FALSE)</f>
        <v>2032/4/30</v>
      </c>
      <c r="AS306">
        <f t="shared" si="144"/>
        <v>4.32308</v>
      </c>
      <c r="AT306">
        <f t="shared" si="145"/>
        <v>-0.32308000000000003</v>
      </c>
      <c r="AU306" s="43">
        <f t="shared" si="160"/>
        <v>45961</v>
      </c>
      <c r="AV306" s="43">
        <f t="shared" si="146"/>
        <v>45930</v>
      </c>
      <c r="AW306" s="45">
        <f t="shared" si="161"/>
        <v>0.21857923497267759</v>
      </c>
      <c r="AX306" s="45">
        <f t="shared" si="162"/>
        <v>1.6761134815480201</v>
      </c>
      <c r="AY306" s="47">
        <f t="shared" si="163"/>
        <v>98.341348706619925</v>
      </c>
      <c r="AZ306" s="47">
        <f t="shared" si="164"/>
        <v>109.9800981523962</v>
      </c>
      <c r="BA306" s="43"/>
      <c r="BC306" s="2">
        <v>45793</v>
      </c>
      <c r="BD306" t="str">
        <v>91282CFF</v>
      </c>
      <c r="BE306">
        <v>2.6998000000000002</v>
      </c>
      <c r="BF306">
        <v>4.0812600000000003</v>
      </c>
      <c r="BG306">
        <v>0.82720000000000005</v>
      </c>
      <c r="BH306">
        <v>110.265625</v>
      </c>
      <c r="BI306">
        <f>VLOOKUP(BD306,工作表1!$K$3:$L$1000,2,FALSE)</f>
        <v>2.75</v>
      </c>
      <c r="BJ306" t="str">
        <f>VLOOKUP(BD306,工作表1!$K$3:$M$1000,3,FALSE)</f>
        <v>2032/8/15</v>
      </c>
      <c r="BK306">
        <f t="shared" si="147"/>
        <v>4.3223099999999999</v>
      </c>
      <c r="BL306">
        <f t="shared" si="148"/>
        <v>-1.5723099999999999</v>
      </c>
      <c r="BM306" s="43">
        <f t="shared" si="165"/>
        <v>45884</v>
      </c>
      <c r="BN306" s="43">
        <f t="shared" si="149"/>
        <v>46022</v>
      </c>
      <c r="BO306" s="45">
        <f t="shared" si="166"/>
        <v>0.70649171270718236</v>
      </c>
      <c r="BP306" s="45">
        <f t="shared" si="167"/>
        <v>2.4092314387345795</v>
      </c>
      <c r="BQ306" s="47">
        <f t="shared" si="168"/>
        <v>90.53535931240539</v>
      </c>
      <c r="BR306" s="47">
        <f t="shared" si="169"/>
        <v>109.34028728657593</v>
      </c>
    </row>
    <row r="307" spans="6:70" x14ac:dyDescent="0.25">
      <c r="F307" s="2">
        <v>45798</v>
      </c>
      <c r="G307">
        <v>4.3272500000000003</v>
      </c>
      <c r="H307" s="43">
        <v>45810</v>
      </c>
      <c r="I307">
        <v>4.2107999999999999</v>
      </c>
      <c r="L307" s="2">
        <v>45793</v>
      </c>
      <c r="M307" t="str">
        <v>91282CMK</v>
      </c>
      <c r="N307">
        <v>0.77410000000000001</v>
      </c>
      <c r="O307">
        <v>4.1200200000000002</v>
      </c>
      <c r="P307">
        <v>0.91359999999999997</v>
      </c>
      <c r="Q307">
        <v>110.328125</v>
      </c>
      <c r="R307">
        <f>VLOOKUP(M307,工作表1!$A$3:$B$1000,2,FALSE)</f>
        <v>4.375</v>
      </c>
      <c r="S307" t="str">
        <f>VLOOKUP(M307,工作表1!$A$3:$C$1000,3,FALSE)</f>
        <v>2032/1/31</v>
      </c>
      <c r="T307">
        <f t="shared" si="139"/>
        <v>4.3223099999999999</v>
      </c>
      <c r="U307">
        <f t="shared" si="138"/>
        <v>5.2690000000000126E-2</v>
      </c>
      <c r="V307" s="43">
        <f t="shared" si="150"/>
        <v>45869</v>
      </c>
      <c r="W307" s="43">
        <f t="shared" si="140"/>
        <v>45838</v>
      </c>
      <c r="X307" s="45">
        <f t="shared" si="151"/>
        <v>1.3052486187845305</v>
      </c>
      <c r="Y307" s="45">
        <f t="shared" si="152"/>
        <v>1.8086732763187769</v>
      </c>
      <c r="Z307" s="47">
        <f t="shared" si="153"/>
        <v>100.76187037162281</v>
      </c>
      <c r="AA307" s="47">
        <f t="shared" si="154"/>
        <v>110.27289498459302</v>
      </c>
      <c r="AB307" s="45">
        <f t="shared" si="155"/>
        <v>4.2777000000000003</v>
      </c>
      <c r="AC307" s="2" t="str">
        <f t="shared" si="141"/>
        <v>TY1</v>
      </c>
      <c r="AD307">
        <f t="shared" si="142"/>
        <v>110.328125</v>
      </c>
      <c r="AE307">
        <f t="shared" si="143"/>
        <v>110.375</v>
      </c>
      <c r="AF307" s="49">
        <f t="shared" si="170"/>
        <v>-4.6875E-2</v>
      </c>
      <c r="AG307" s="3">
        <f t="shared" si="156"/>
        <v>110.27289498459302</v>
      </c>
      <c r="AH307">
        <f t="shared" si="157"/>
        <v>110.17147071994884</v>
      </c>
      <c r="AI307" s="51">
        <f t="shared" si="158"/>
        <v>0.10142426464418008</v>
      </c>
      <c r="AJ307" s="52">
        <f t="shared" si="159"/>
        <v>0.14829926464418008</v>
      </c>
      <c r="AK307" s="2">
        <v>45793</v>
      </c>
      <c r="AL307" t="str">
        <v>91282CNA</v>
      </c>
      <c r="AM307">
        <v>1.0431999999999999</v>
      </c>
      <c r="AN307">
        <v>4.22159</v>
      </c>
      <c r="AO307">
        <v>0.89370000000000005</v>
      </c>
      <c r="AP307">
        <v>110.375</v>
      </c>
      <c r="AQ307">
        <f>VLOOKUP(AL307,工作表1!$F$3:$G$1000,2,FALSE)</f>
        <v>4</v>
      </c>
      <c r="AR307" t="str">
        <f>VLOOKUP(AL307,工作表1!$F$3:$H$1000,3,FALSE)</f>
        <v>2032/4/30</v>
      </c>
      <c r="AS307">
        <f t="shared" si="144"/>
        <v>4.3223099999999999</v>
      </c>
      <c r="AT307">
        <f t="shared" si="145"/>
        <v>-0.32230999999999987</v>
      </c>
      <c r="AU307" s="43">
        <f t="shared" si="160"/>
        <v>45961</v>
      </c>
      <c r="AV307" s="43">
        <f t="shared" si="146"/>
        <v>45930</v>
      </c>
      <c r="AW307" s="45">
        <f t="shared" si="161"/>
        <v>0.20765027322404372</v>
      </c>
      <c r="AX307" s="45">
        <f t="shared" si="162"/>
        <v>1.6761434239089752</v>
      </c>
      <c r="AY307" s="47">
        <f t="shared" si="163"/>
        <v>98.513056973742493</v>
      </c>
      <c r="AZ307" s="47">
        <f t="shared" si="164"/>
        <v>110.17147071994884</v>
      </c>
      <c r="BA307" s="43"/>
      <c r="BC307" s="2">
        <v>45792</v>
      </c>
      <c r="BD307" t="str">
        <v>91282CFF</v>
      </c>
      <c r="BE307">
        <v>1.9733000000000001</v>
      </c>
      <c r="BF307">
        <v>4.1003699999999998</v>
      </c>
      <c r="BG307">
        <v>0.82720000000000005</v>
      </c>
      <c r="BH307">
        <v>110.171875</v>
      </c>
      <c r="BI307">
        <f>VLOOKUP(BD307,工作表1!$K$3:$L$1000,2,FALSE)</f>
        <v>2.75</v>
      </c>
      <c r="BJ307" t="str">
        <f>VLOOKUP(BD307,工作表1!$K$3:$M$1000,3,FALSE)</f>
        <v>2032/8/15</v>
      </c>
      <c r="BK307">
        <f t="shared" si="147"/>
        <v>4.3184500000000003</v>
      </c>
      <c r="BL307">
        <f t="shared" si="148"/>
        <v>-1.5684500000000003</v>
      </c>
      <c r="BM307" s="43">
        <f t="shared" si="165"/>
        <v>45884</v>
      </c>
      <c r="BN307" s="43">
        <f t="shared" si="149"/>
        <v>46022</v>
      </c>
      <c r="BO307" s="45">
        <f t="shared" si="166"/>
        <v>0.68370165745856359</v>
      </c>
      <c r="BP307" s="45">
        <f t="shared" si="167"/>
        <v>2.4090441232119884</v>
      </c>
      <c r="BQ307" s="47">
        <f t="shared" si="168"/>
        <v>90.461424705955096</v>
      </c>
      <c r="BR307" s="47">
        <f t="shared" si="169"/>
        <v>109.24651022035881</v>
      </c>
    </row>
    <row r="308" spans="6:70" x14ac:dyDescent="0.25">
      <c r="F308" s="2">
        <v>45797</v>
      </c>
      <c r="G308">
        <v>4.3274999999999997</v>
      </c>
      <c r="H308" s="43">
        <v>45807</v>
      </c>
      <c r="I308">
        <v>4.1717000000000004</v>
      </c>
      <c r="L308" s="2">
        <v>45792</v>
      </c>
      <c r="M308" t="str">
        <v>91282CMK</v>
      </c>
      <c r="N308">
        <v>1.0716000000000001</v>
      </c>
      <c r="O308">
        <v>4.0639799999999999</v>
      </c>
      <c r="P308">
        <v>0.91359999999999997</v>
      </c>
      <c r="Q308">
        <v>110.25</v>
      </c>
      <c r="R308">
        <f>VLOOKUP(M308,工作表1!$A$3:$B$1000,2,FALSE)</f>
        <v>4.375</v>
      </c>
      <c r="S308" t="str">
        <f>VLOOKUP(M308,工作表1!$A$3:$C$1000,3,FALSE)</f>
        <v>2032/1/31</v>
      </c>
      <c r="T308">
        <f t="shared" si="139"/>
        <v>4.3184500000000003</v>
      </c>
      <c r="U308">
        <f t="shared" si="138"/>
        <v>5.6549999999999656E-2</v>
      </c>
      <c r="V308" s="43">
        <f t="shared" si="150"/>
        <v>45869</v>
      </c>
      <c r="W308" s="43">
        <f t="shared" si="140"/>
        <v>45838</v>
      </c>
      <c r="X308" s="45">
        <f t="shared" si="151"/>
        <v>1.2689917127071821</v>
      </c>
      <c r="Y308" s="45">
        <f t="shared" si="152"/>
        <v>1.8083752743510177</v>
      </c>
      <c r="Z308" s="47">
        <f t="shared" si="153"/>
        <v>100.72264128488085</v>
      </c>
      <c r="AA308" s="47">
        <f t="shared" si="154"/>
        <v>110.22813362231459</v>
      </c>
      <c r="AB308" s="45">
        <f t="shared" si="155"/>
        <v>4.2378999999999998</v>
      </c>
      <c r="AC308" s="2" t="str">
        <f t="shared" si="141"/>
        <v>TY1</v>
      </c>
      <c r="AD308">
        <f t="shared" si="142"/>
        <v>110.25</v>
      </c>
      <c r="AE308">
        <f t="shared" si="143"/>
        <v>110.28125</v>
      </c>
      <c r="AF308" s="49">
        <f t="shared" si="170"/>
        <v>-3.125E-2</v>
      </c>
      <c r="AG308" s="3">
        <f t="shared" si="156"/>
        <v>110.22813362231459</v>
      </c>
      <c r="AH308">
        <f t="shared" si="157"/>
        <v>110.10701031754125</v>
      </c>
      <c r="AI308" s="51">
        <f t="shared" si="158"/>
        <v>0.12112330477333444</v>
      </c>
      <c r="AJ308" s="52">
        <f t="shared" si="159"/>
        <v>0.15237330477333444</v>
      </c>
      <c r="AK308" s="2">
        <v>45792</v>
      </c>
      <c r="AL308" t="str">
        <v>91282CNA</v>
      </c>
      <c r="AM308">
        <v>1.1676</v>
      </c>
      <c r="AN308">
        <v>4.2055800000000003</v>
      </c>
      <c r="AO308">
        <v>0.89370000000000005</v>
      </c>
      <c r="AP308">
        <v>110.28125</v>
      </c>
      <c r="AQ308">
        <f>VLOOKUP(AL308,工作表1!$F$3:$G$1000,2,FALSE)</f>
        <v>4</v>
      </c>
      <c r="AR308" t="str">
        <f>VLOOKUP(AL308,工作表1!$F$3:$H$1000,3,FALSE)</f>
        <v>2032/4/30</v>
      </c>
      <c r="AS308">
        <f t="shared" si="144"/>
        <v>4.3184500000000003</v>
      </c>
      <c r="AT308">
        <f t="shared" si="145"/>
        <v>-0.31845000000000034</v>
      </c>
      <c r="AU308" s="43">
        <f t="shared" si="160"/>
        <v>45961</v>
      </c>
      <c r="AV308" s="43">
        <f t="shared" si="146"/>
        <v>45930</v>
      </c>
      <c r="AW308" s="45">
        <f t="shared" si="161"/>
        <v>0.17486338797814208</v>
      </c>
      <c r="AX308" s="45">
        <f t="shared" si="162"/>
        <v>1.6762332509918407</v>
      </c>
      <c r="AY308" s="47">
        <f t="shared" si="163"/>
        <v>98.458100050390897</v>
      </c>
      <c r="AZ308" s="47">
        <f t="shared" si="164"/>
        <v>110.10701031754125</v>
      </c>
      <c r="BA308" s="43"/>
      <c r="BC308" s="2">
        <v>45791</v>
      </c>
      <c r="BD308" t="str">
        <v>91282CFF</v>
      </c>
      <c r="BE308">
        <v>1.5611999999999999</v>
      </c>
      <c r="BF308">
        <v>4.1457600000000001</v>
      </c>
      <c r="BG308">
        <v>0.82720000000000005</v>
      </c>
      <c r="BH308">
        <v>109.625</v>
      </c>
      <c r="BI308">
        <f>VLOOKUP(BD308,工作表1!$K$3:$L$1000,2,FALSE)</f>
        <v>2.75</v>
      </c>
      <c r="BJ308" t="str">
        <f>VLOOKUP(BD308,工作表1!$K$3:$M$1000,3,FALSE)</f>
        <v>2032/8/15</v>
      </c>
      <c r="BK308">
        <f t="shared" si="147"/>
        <v>4.3209</v>
      </c>
      <c r="BL308">
        <f t="shared" si="148"/>
        <v>-1.5709</v>
      </c>
      <c r="BM308" s="43">
        <f t="shared" si="165"/>
        <v>45884</v>
      </c>
      <c r="BN308" s="43">
        <f t="shared" si="149"/>
        <v>46022</v>
      </c>
      <c r="BO308" s="45">
        <f t="shared" si="166"/>
        <v>0.67610497237569067</v>
      </c>
      <c r="BP308" s="45">
        <f t="shared" si="167"/>
        <v>2.4089816847044574</v>
      </c>
      <c r="BQ308" s="47">
        <f t="shared" si="168"/>
        <v>89.992278627485248</v>
      </c>
      <c r="BR308" s="47">
        <f t="shared" si="169"/>
        <v>108.6807635397582</v>
      </c>
    </row>
    <row r="309" spans="6:70" x14ac:dyDescent="0.25">
      <c r="F309" s="2">
        <v>45796</v>
      </c>
      <c r="G309">
        <v>4.32308</v>
      </c>
      <c r="H309" s="43">
        <v>45806</v>
      </c>
      <c r="I309">
        <v>4.1938000000000004</v>
      </c>
      <c r="L309" s="2">
        <v>45791</v>
      </c>
      <c r="M309" t="str">
        <v>91282CMK</v>
      </c>
      <c r="N309">
        <v>0.52210000000000001</v>
      </c>
      <c r="O309">
        <v>4.2021699999999997</v>
      </c>
      <c r="P309">
        <v>0.91359999999999997</v>
      </c>
      <c r="Q309">
        <v>109.71875</v>
      </c>
      <c r="R309">
        <f>VLOOKUP(M309,工作表1!$A$3:$B$1000,2,FALSE)</f>
        <v>4.375</v>
      </c>
      <c r="S309" t="str">
        <f>VLOOKUP(M309,工作表1!$A$3:$C$1000,3,FALSE)</f>
        <v>2032/1/31</v>
      </c>
      <c r="T309">
        <f t="shared" si="139"/>
        <v>4.3209</v>
      </c>
      <c r="U309">
        <f t="shared" si="138"/>
        <v>5.4100000000000037E-2</v>
      </c>
      <c r="V309" s="43">
        <f t="shared" si="150"/>
        <v>45869</v>
      </c>
      <c r="W309" s="43">
        <f t="shared" si="140"/>
        <v>45838</v>
      </c>
      <c r="X309" s="45">
        <f t="shared" si="151"/>
        <v>1.2569060773480663</v>
      </c>
      <c r="Y309" s="45">
        <f t="shared" si="152"/>
        <v>1.808275940361765</v>
      </c>
      <c r="Z309" s="47">
        <f t="shared" si="153"/>
        <v>100.22184524376165</v>
      </c>
      <c r="AA309" s="47">
        <f t="shared" si="154"/>
        <v>109.67987635538771</v>
      </c>
      <c r="AB309" s="45">
        <f t="shared" si="155"/>
        <v>4.3490000000000002</v>
      </c>
      <c r="AC309" s="2" t="str">
        <f t="shared" si="141"/>
        <v>TY1</v>
      </c>
      <c r="AD309">
        <f t="shared" si="142"/>
        <v>109.71875</v>
      </c>
      <c r="AE309">
        <f t="shared" si="143"/>
        <v>109.734375</v>
      </c>
      <c r="AF309" s="49">
        <f t="shared" si="170"/>
        <v>-1.5625E-2</v>
      </c>
      <c r="AG309" s="3">
        <f t="shared" si="156"/>
        <v>109.67987635538771</v>
      </c>
      <c r="AH309">
        <f t="shared" si="157"/>
        <v>109.56578200872355</v>
      </c>
      <c r="AI309" s="51">
        <f t="shared" si="158"/>
        <v>0.11409434666416018</v>
      </c>
      <c r="AJ309" s="52">
        <f t="shared" si="159"/>
        <v>0.12971934666416018</v>
      </c>
      <c r="AK309" s="2">
        <v>45791</v>
      </c>
      <c r="AL309" t="str">
        <v>91282CNA</v>
      </c>
      <c r="AM309">
        <v>1.1415999999999999</v>
      </c>
      <c r="AN309">
        <v>4.2134999999999998</v>
      </c>
      <c r="AO309">
        <v>0.89370000000000005</v>
      </c>
      <c r="AP309">
        <v>109.734375</v>
      </c>
      <c r="AQ309">
        <f>VLOOKUP(AL309,工作表1!$F$3:$G$1000,2,FALSE)</f>
        <v>4</v>
      </c>
      <c r="AR309" t="str">
        <f>VLOOKUP(AL309,工作表1!$F$3:$H$1000,3,FALSE)</f>
        <v>2032/4/30</v>
      </c>
      <c r="AS309">
        <f t="shared" si="144"/>
        <v>4.3209</v>
      </c>
      <c r="AT309">
        <f t="shared" si="145"/>
        <v>-0.32089999999999996</v>
      </c>
      <c r="AU309" s="43">
        <f t="shared" si="160"/>
        <v>45961</v>
      </c>
      <c r="AV309" s="43">
        <f t="shared" si="146"/>
        <v>45930</v>
      </c>
      <c r="AW309" s="45">
        <f t="shared" si="161"/>
        <v>0.16393442622950818</v>
      </c>
      <c r="AX309" s="45">
        <f t="shared" si="162"/>
        <v>1.6762631933527958</v>
      </c>
      <c r="AY309" s="47">
        <f t="shared" si="163"/>
        <v>97.973869997634594</v>
      </c>
      <c r="AZ309" s="47">
        <f t="shared" si="164"/>
        <v>109.56578200872355</v>
      </c>
      <c r="BA309" s="43"/>
      <c r="BC309" s="2">
        <v>45790</v>
      </c>
      <c r="BD309" t="str">
        <v>91282CFF</v>
      </c>
      <c r="BE309">
        <v>1.9352</v>
      </c>
      <c r="BF309">
        <v>4.1104399999999996</v>
      </c>
      <c r="BG309">
        <v>0.82720000000000005</v>
      </c>
      <c r="BH309">
        <v>109.875</v>
      </c>
      <c r="BI309">
        <f>VLOOKUP(BD309,工作表1!$K$3:$L$1000,2,FALSE)</f>
        <v>2.75</v>
      </c>
      <c r="BJ309" t="str">
        <f>VLOOKUP(BD309,工作表1!$K$3:$M$1000,3,FALSE)</f>
        <v>2032/8/15</v>
      </c>
      <c r="BK309">
        <f t="shared" si="147"/>
        <v>4.3231599999999997</v>
      </c>
      <c r="BL309">
        <f t="shared" si="148"/>
        <v>-1.5731599999999997</v>
      </c>
      <c r="BM309" s="43">
        <f t="shared" si="165"/>
        <v>45884</v>
      </c>
      <c r="BN309" s="43">
        <f t="shared" si="149"/>
        <v>46022</v>
      </c>
      <c r="BO309" s="45">
        <f t="shared" si="166"/>
        <v>0.66850828729281764</v>
      </c>
      <c r="BP309" s="45">
        <f t="shared" si="167"/>
        <v>2.4089192461969269</v>
      </c>
      <c r="BQ309" s="47">
        <f t="shared" si="168"/>
        <v>90.211274206005271</v>
      </c>
      <c r="BR309" s="47">
        <f t="shared" si="169"/>
        <v>108.94677864764201</v>
      </c>
    </row>
    <row r="310" spans="6:70" x14ac:dyDescent="0.25">
      <c r="F310" s="2">
        <v>45793</v>
      </c>
      <c r="G310">
        <v>4.3223099999999999</v>
      </c>
      <c r="H310" s="43">
        <v>45805</v>
      </c>
      <c r="I310">
        <v>4.2599</v>
      </c>
      <c r="L310" s="2">
        <v>45790</v>
      </c>
      <c r="M310" t="str">
        <v>91282CMK</v>
      </c>
      <c r="N310">
        <v>0.76880000000000004</v>
      </c>
      <c r="O310">
        <v>4.1495899999999999</v>
      </c>
      <c r="P310">
        <v>0.91359999999999997</v>
      </c>
      <c r="Q310">
        <v>109.96875</v>
      </c>
      <c r="R310">
        <f>VLOOKUP(M310,工作表1!$A$3:$B$1000,2,FALSE)</f>
        <v>4.375</v>
      </c>
      <c r="S310" t="str">
        <f>VLOOKUP(M310,工作表1!$A$3:$C$1000,3,FALSE)</f>
        <v>2032/1/31</v>
      </c>
      <c r="T310">
        <f t="shared" si="139"/>
        <v>4.3231599999999997</v>
      </c>
      <c r="U310">
        <f t="shared" si="138"/>
        <v>5.184000000000033E-2</v>
      </c>
      <c r="V310" s="43">
        <f t="shared" si="150"/>
        <v>45869</v>
      </c>
      <c r="W310" s="43">
        <f t="shared" si="140"/>
        <v>45838</v>
      </c>
      <c r="X310" s="45">
        <f t="shared" si="151"/>
        <v>1.2448204419889501</v>
      </c>
      <c r="Y310" s="45">
        <f t="shared" si="152"/>
        <v>1.8081766063725118</v>
      </c>
      <c r="Z310" s="47">
        <f t="shared" si="153"/>
        <v>100.45639231889574</v>
      </c>
      <c r="AA310" s="47">
        <f t="shared" si="154"/>
        <v>109.93649203264737</v>
      </c>
      <c r="AB310" s="45">
        <f t="shared" si="155"/>
        <v>4.2747000000000002</v>
      </c>
      <c r="AC310" s="2" t="str">
        <f t="shared" si="141"/>
        <v>TY1</v>
      </c>
      <c r="AD310">
        <f t="shared" si="142"/>
        <v>109.96875</v>
      </c>
      <c r="AE310">
        <f t="shared" si="143"/>
        <v>110</v>
      </c>
      <c r="AF310" s="49">
        <f t="shared" si="170"/>
        <v>-3.125E-2</v>
      </c>
      <c r="AG310" s="3">
        <f t="shared" si="156"/>
        <v>109.93649203264737</v>
      </c>
      <c r="AH310">
        <f t="shared" si="157"/>
        <v>109.81092375497958</v>
      </c>
      <c r="AI310" s="51">
        <f t="shared" si="158"/>
        <v>0.12556827766778156</v>
      </c>
      <c r="AJ310" s="52">
        <f t="shared" si="159"/>
        <v>0.15681827766778156</v>
      </c>
      <c r="AK310" s="2">
        <v>45790</v>
      </c>
      <c r="AL310" t="str">
        <v>91282CNA</v>
      </c>
      <c r="AM310">
        <v>0.62749999999999995</v>
      </c>
      <c r="AN310">
        <v>4.2519900000000002</v>
      </c>
      <c r="AO310">
        <v>0.89370000000000005</v>
      </c>
      <c r="AP310">
        <v>110</v>
      </c>
      <c r="AQ310">
        <f>VLOOKUP(AL310,工作表1!$F$3:$G$1000,2,FALSE)</f>
        <v>4</v>
      </c>
      <c r="AR310" t="str">
        <f>VLOOKUP(AL310,工作表1!$F$3:$H$1000,3,FALSE)</f>
        <v>2032/4/30</v>
      </c>
      <c r="AS310">
        <f t="shared" si="144"/>
        <v>4.3231599999999997</v>
      </c>
      <c r="AT310">
        <f t="shared" si="145"/>
        <v>-0.32315999999999967</v>
      </c>
      <c r="AU310" s="43">
        <f t="shared" si="160"/>
        <v>45961</v>
      </c>
      <c r="AV310" s="43">
        <f t="shared" si="146"/>
        <v>45930</v>
      </c>
      <c r="AW310" s="45">
        <f t="shared" si="161"/>
        <v>0.15300546448087432</v>
      </c>
      <c r="AX310" s="45">
        <f t="shared" si="162"/>
        <v>1.6762931357137509</v>
      </c>
      <c r="AY310" s="47">
        <f t="shared" si="163"/>
        <v>98.192478613097705</v>
      </c>
      <c r="AZ310" s="47">
        <f t="shared" si="164"/>
        <v>109.81092375497958</v>
      </c>
      <c r="BA310" s="43"/>
      <c r="BC310" s="2">
        <v>45789</v>
      </c>
      <c r="BD310" t="str">
        <v>91282CFF</v>
      </c>
      <c r="BE310">
        <v>2.1211000000000002</v>
      </c>
      <c r="BF310">
        <v>4.0862100000000003</v>
      </c>
      <c r="BG310">
        <v>0.82720000000000005</v>
      </c>
      <c r="BH310">
        <v>110.09375</v>
      </c>
      <c r="BI310">
        <f>VLOOKUP(BD310,工作表1!$K$3:$L$1000,2,FALSE)</f>
        <v>2.75</v>
      </c>
      <c r="BJ310" t="str">
        <f>VLOOKUP(BD310,工作表1!$K$3:$M$1000,3,FALSE)</f>
        <v>2032/8/15</v>
      </c>
      <c r="BK310">
        <f t="shared" si="147"/>
        <v>4.3224999999999998</v>
      </c>
      <c r="BL310">
        <f t="shared" si="148"/>
        <v>-1.5724999999999998</v>
      </c>
      <c r="BM310" s="43">
        <f t="shared" si="165"/>
        <v>45884</v>
      </c>
      <c r="BN310" s="43">
        <f t="shared" si="149"/>
        <v>46022</v>
      </c>
      <c r="BO310" s="45">
        <f t="shared" si="166"/>
        <v>0.66091160220994472</v>
      </c>
      <c r="BP310" s="45">
        <f t="shared" si="167"/>
        <v>2.4088568076893968</v>
      </c>
      <c r="BQ310" s="47">
        <f t="shared" si="168"/>
        <v>90.378780676784615</v>
      </c>
      <c r="BR310" s="47">
        <f t="shared" si="169"/>
        <v>109.14828900460354</v>
      </c>
    </row>
    <row r="311" spans="6:70" x14ac:dyDescent="0.25">
      <c r="F311" s="2">
        <v>45792</v>
      </c>
      <c r="G311">
        <v>4.3184500000000003</v>
      </c>
      <c r="H311" s="43">
        <v>45804</v>
      </c>
      <c r="I311">
        <v>4.2281000000000004</v>
      </c>
      <c r="L311" s="2">
        <v>45789</v>
      </c>
      <c r="M311" t="str">
        <v>91282CMK</v>
      </c>
      <c r="N311">
        <v>0.8226</v>
      </c>
      <c r="O311">
        <v>4.1413500000000001</v>
      </c>
      <c r="P311">
        <v>0.91359999999999997</v>
      </c>
      <c r="Q311">
        <v>110.15625</v>
      </c>
      <c r="R311">
        <f>VLOOKUP(M311,工作表1!$A$3:$B$1000,2,FALSE)</f>
        <v>4.375</v>
      </c>
      <c r="S311" t="str">
        <f>VLOOKUP(M311,工作表1!$A$3:$C$1000,3,FALSE)</f>
        <v>2032/1/31</v>
      </c>
      <c r="T311">
        <f t="shared" si="139"/>
        <v>4.3224999999999998</v>
      </c>
      <c r="U311">
        <f t="shared" si="138"/>
        <v>5.2500000000000213E-2</v>
      </c>
      <c r="V311" s="43">
        <f t="shared" si="150"/>
        <v>45869</v>
      </c>
      <c r="W311" s="43">
        <f t="shared" si="140"/>
        <v>45838</v>
      </c>
      <c r="X311" s="45">
        <f t="shared" si="151"/>
        <v>1.2327348066298343</v>
      </c>
      <c r="Y311" s="45">
        <f t="shared" si="152"/>
        <v>1.808077272383259</v>
      </c>
      <c r="Z311" s="47">
        <f t="shared" si="153"/>
        <v>100.60490479752336</v>
      </c>
      <c r="AA311" s="47">
        <f t="shared" si="154"/>
        <v>110.09852433175004</v>
      </c>
      <c r="AB311" s="45">
        <f t="shared" si="155"/>
        <v>4.2826000000000004</v>
      </c>
      <c r="AC311" s="2" t="str">
        <f t="shared" si="141"/>
        <v>TY1</v>
      </c>
      <c r="AD311">
        <f t="shared" si="142"/>
        <v>110.15625</v>
      </c>
      <c r="AE311">
        <f t="shared" si="143"/>
        <v>110.21875</v>
      </c>
      <c r="AF311" s="49">
        <f t="shared" si="170"/>
        <v>-6.25E-2</v>
      </c>
      <c r="AG311" s="3">
        <f t="shared" si="156"/>
        <v>110.09852433175004</v>
      </c>
      <c r="AH311">
        <f t="shared" si="157"/>
        <v>109.97634062167212</v>
      </c>
      <c r="AI311" s="51">
        <f t="shared" si="158"/>
        <v>0.12218371007791973</v>
      </c>
      <c r="AJ311" s="52">
        <f t="shared" si="159"/>
        <v>0.18468371007791973</v>
      </c>
      <c r="AK311" s="2">
        <v>45789</v>
      </c>
      <c r="AL311" t="str">
        <v>91282CNA</v>
      </c>
      <c r="AM311">
        <v>-6.6799999999999998E-2</v>
      </c>
      <c r="AN311">
        <v>4.3047599999999999</v>
      </c>
      <c r="AO311">
        <v>0.89370000000000005</v>
      </c>
      <c r="AP311">
        <v>110.21875</v>
      </c>
      <c r="AQ311">
        <f>VLOOKUP(AL311,工作表1!$F$3:$G$1000,2,FALSE)</f>
        <v>4</v>
      </c>
      <c r="AR311" t="str">
        <f>VLOOKUP(AL311,工作表1!$F$3:$H$1000,3,FALSE)</f>
        <v>2032/4/30</v>
      </c>
      <c r="AS311">
        <f t="shared" si="144"/>
        <v>4.3224999999999998</v>
      </c>
      <c r="AT311">
        <f t="shared" si="145"/>
        <v>-0.32249999999999979</v>
      </c>
      <c r="AU311" s="43">
        <f t="shared" si="160"/>
        <v>45961</v>
      </c>
      <c r="AV311" s="43">
        <f t="shared" si="146"/>
        <v>45930</v>
      </c>
      <c r="AW311" s="45">
        <f t="shared" si="161"/>
        <v>0.14207650273224043</v>
      </c>
      <c r="AX311" s="45">
        <f t="shared" si="162"/>
        <v>1.676323078074706</v>
      </c>
      <c r="AY311" s="47">
        <f t="shared" si="163"/>
        <v>98.340960103694925</v>
      </c>
      <c r="AZ311" s="47">
        <f t="shared" si="164"/>
        <v>109.97634062167212</v>
      </c>
      <c r="BA311" s="43"/>
      <c r="BC311" s="2">
        <v>45786</v>
      </c>
      <c r="BD311" t="str">
        <v>91282CFF</v>
      </c>
      <c r="BE311">
        <v>1.9018999999999999</v>
      </c>
      <c r="BF311">
        <v>4.04514</v>
      </c>
      <c r="BG311">
        <v>0.82720000000000005</v>
      </c>
      <c r="BH311">
        <v>110.765625</v>
      </c>
      <c r="BI311">
        <f>VLOOKUP(BD311,工作表1!$K$3:$L$1000,2,FALSE)</f>
        <v>2.75</v>
      </c>
      <c r="BJ311" t="str">
        <f>VLOOKUP(BD311,工作表1!$K$3:$M$1000,3,FALSE)</f>
        <v>2032/8/15</v>
      </c>
      <c r="BK311">
        <f t="shared" si="147"/>
        <v>4.3062500000000004</v>
      </c>
      <c r="BL311">
        <f t="shared" si="148"/>
        <v>-1.5562500000000004</v>
      </c>
      <c r="BM311" s="43">
        <f t="shared" si="165"/>
        <v>45884</v>
      </c>
      <c r="BN311" s="43">
        <f t="shared" si="149"/>
        <v>46022</v>
      </c>
      <c r="BO311" s="45">
        <f t="shared" si="166"/>
        <v>0.65331491712707179</v>
      </c>
      <c r="BP311" s="45">
        <f t="shared" si="167"/>
        <v>2.4087943691818667</v>
      </c>
      <c r="BQ311" s="47">
        <f t="shared" si="168"/>
        <v>90.941585985590464</v>
      </c>
      <c r="BR311" s="47">
        <f t="shared" si="169"/>
        <v>109.81547268955758</v>
      </c>
    </row>
    <row r="312" spans="6:70" x14ac:dyDescent="0.25">
      <c r="F312" s="2">
        <v>45791</v>
      </c>
      <c r="G312">
        <v>4.3209</v>
      </c>
      <c r="H312" s="43">
        <v>45800</v>
      </c>
      <c r="I312">
        <v>4.2809999999999997</v>
      </c>
      <c r="L312" s="2">
        <v>45786</v>
      </c>
      <c r="M312" t="str">
        <v>91282CMK</v>
      </c>
      <c r="N312">
        <v>0.72719999999999996</v>
      </c>
      <c r="O312">
        <v>4.1620400000000002</v>
      </c>
      <c r="P312">
        <v>0.91359999999999997</v>
      </c>
      <c r="Q312">
        <v>110.8125</v>
      </c>
      <c r="R312">
        <f>VLOOKUP(M312,工作表1!$A$3:$B$1000,2,FALSE)</f>
        <v>4.375</v>
      </c>
      <c r="S312" t="str">
        <f>VLOOKUP(M312,工作表1!$A$3:$C$1000,3,FALSE)</f>
        <v>2032/1/31</v>
      </c>
      <c r="T312">
        <f t="shared" si="139"/>
        <v>4.3062500000000004</v>
      </c>
      <c r="U312">
        <f t="shared" si="138"/>
        <v>6.8749999999999645E-2</v>
      </c>
      <c r="V312" s="43">
        <f t="shared" si="150"/>
        <v>45869</v>
      </c>
      <c r="W312" s="43">
        <f t="shared" si="140"/>
        <v>45838</v>
      </c>
      <c r="X312" s="45">
        <f t="shared" si="151"/>
        <v>1.2206491712707184</v>
      </c>
      <c r="Y312" s="45">
        <f t="shared" si="152"/>
        <v>1.807977938394006</v>
      </c>
      <c r="Z312" s="47">
        <f t="shared" si="153"/>
        <v>101.19806345404443</v>
      </c>
      <c r="AA312" s="47">
        <f t="shared" si="154"/>
        <v>110.74492674797679</v>
      </c>
      <c r="AB312" s="45">
        <f t="shared" si="155"/>
        <v>4.1798000000000002</v>
      </c>
      <c r="AC312" s="2" t="str">
        <f t="shared" si="141"/>
        <v>TY1</v>
      </c>
      <c r="AD312">
        <f t="shared" si="142"/>
        <v>110.8125</v>
      </c>
      <c r="AE312">
        <f t="shared" si="143"/>
        <v>110.890625</v>
      </c>
      <c r="AF312" s="49">
        <f t="shared" si="170"/>
        <v>-7.8125E-2</v>
      </c>
      <c r="AG312" s="3">
        <f t="shared" si="156"/>
        <v>110.74492674797679</v>
      </c>
      <c r="AH312">
        <f t="shared" si="157"/>
        <v>110.65103841747741</v>
      </c>
      <c r="AI312" s="51">
        <f t="shared" si="158"/>
        <v>9.3888330499382278E-2</v>
      </c>
      <c r="AJ312" s="52">
        <f t="shared" si="159"/>
        <v>0.17201333049938228</v>
      </c>
      <c r="AK312" s="2">
        <v>45786</v>
      </c>
      <c r="AL312" t="str">
        <v>91282CNA</v>
      </c>
      <c r="AM312">
        <v>0.17630000000000001</v>
      </c>
      <c r="AN312">
        <v>4.2534400000000003</v>
      </c>
      <c r="AO312">
        <v>0.89370000000000005</v>
      </c>
      <c r="AP312">
        <v>110.890625</v>
      </c>
      <c r="AQ312">
        <f>VLOOKUP(AL312,工作表1!$F$3:$G$1000,2,FALSE)</f>
        <v>4</v>
      </c>
      <c r="AR312" t="str">
        <f>VLOOKUP(AL312,工作表1!$F$3:$H$1000,3,FALSE)</f>
        <v>2032/4/30</v>
      </c>
      <c r="AS312">
        <f t="shared" si="144"/>
        <v>4.3062500000000004</v>
      </c>
      <c r="AT312">
        <f t="shared" si="145"/>
        <v>-0.30625000000000036</v>
      </c>
      <c r="AU312" s="43">
        <f t="shared" si="160"/>
        <v>45961</v>
      </c>
      <c r="AV312" s="43">
        <f t="shared" si="146"/>
        <v>45930</v>
      </c>
      <c r="AW312" s="45">
        <f t="shared" si="161"/>
        <v>0.13114754098360656</v>
      </c>
      <c r="AX312" s="45">
        <f t="shared" si="162"/>
        <v>1.6763530204356614</v>
      </c>
      <c r="AY312" s="47">
        <f t="shared" si="163"/>
        <v>98.950695710640204</v>
      </c>
      <c r="AZ312" s="47">
        <f t="shared" si="164"/>
        <v>110.65103841747741</v>
      </c>
      <c r="BA312" s="43"/>
      <c r="BC312" s="2">
        <v>45785</v>
      </c>
      <c r="BD312" t="str">
        <v>91282CFF</v>
      </c>
      <c r="BE312">
        <v>1.454</v>
      </c>
      <c r="BF312">
        <v>4.0647200000000003</v>
      </c>
      <c r="BG312">
        <v>0.82720000000000005</v>
      </c>
      <c r="BH312">
        <v>110.75</v>
      </c>
      <c r="BI312">
        <f>VLOOKUP(BD312,工作表1!$K$3:$L$1000,2,FALSE)</f>
        <v>2.75</v>
      </c>
      <c r="BJ312" t="str">
        <f>VLOOKUP(BD312,工作表1!$K$3:$M$1000,3,FALSE)</f>
        <v>2032/8/15</v>
      </c>
      <c r="BK312">
        <f t="shared" si="147"/>
        <v>4.3055500000000002</v>
      </c>
      <c r="BL312">
        <f t="shared" si="148"/>
        <v>-1.5555500000000002</v>
      </c>
      <c r="BM312" s="43">
        <f t="shared" si="165"/>
        <v>45884</v>
      </c>
      <c r="BN312" s="43">
        <f t="shared" si="149"/>
        <v>46022</v>
      </c>
      <c r="BO312" s="45">
        <f t="shared" si="166"/>
        <v>0.63052486187845302</v>
      </c>
      <c r="BP312" s="45">
        <f t="shared" si="167"/>
        <v>2.4086070536592747</v>
      </c>
      <c r="BQ312" s="47">
        <f t="shared" si="168"/>
        <v>90.930037857929918</v>
      </c>
      <c r="BR312" s="47">
        <f t="shared" si="169"/>
        <v>109.79936625372781</v>
      </c>
    </row>
    <row r="313" spans="6:70" x14ac:dyDescent="0.25">
      <c r="F313" s="2">
        <v>45790</v>
      </c>
      <c r="G313">
        <v>4.3231599999999997</v>
      </c>
      <c r="H313" s="43">
        <v>45799</v>
      </c>
      <c r="I313">
        <v>4.2992999999999997</v>
      </c>
      <c r="L313" s="2">
        <v>45785</v>
      </c>
      <c r="M313" t="str">
        <v>91282CMK</v>
      </c>
      <c r="N313">
        <v>0.69810000000000005</v>
      </c>
      <c r="O313">
        <v>4.1780999999999997</v>
      </c>
      <c r="P313">
        <v>0.91359999999999997</v>
      </c>
      <c r="Q313">
        <v>110.796875</v>
      </c>
      <c r="R313">
        <f>VLOOKUP(M313,工作表1!$A$3:$B$1000,2,FALSE)</f>
        <v>4.375</v>
      </c>
      <c r="S313" t="str">
        <f>VLOOKUP(M313,工作表1!$A$3:$C$1000,3,FALSE)</f>
        <v>2032/1/31</v>
      </c>
      <c r="T313">
        <f t="shared" si="139"/>
        <v>4.3055500000000002</v>
      </c>
      <c r="U313">
        <f t="shared" si="138"/>
        <v>6.944999999999979E-2</v>
      </c>
      <c r="V313" s="43">
        <f t="shared" si="150"/>
        <v>45869</v>
      </c>
      <c r="W313" s="43">
        <f t="shared" si="140"/>
        <v>45838</v>
      </c>
      <c r="X313" s="45">
        <f t="shared" si="151"/>
        <v>1.18439226519337</v>
      </c>
      <c r="Y313" s="45">
        <f t="shared" si="152"/>
        <v>1.8076799364262466</v>
      </c>
      <c r="Z313" s="47">
        <f t="shared" si="153"/>
        <v>101.20561911143385</v>
      </c>
      <c r="AA313" s="47">
        <f t="shared" si="154"/>
        <v>110.75164557362187</v>
      </c>
      <c r="AB313" s="45">
        <f t="shared" si="155"/>
        <v>4.1718000000000002</v>
      </c>
      <c r="AC313" s="2" t="str">
        <f t="shared" si="141"/>
        <v>TY1</v>
      </c>
      <c r="AD313">
        <f t="shared" si="142"/>
        <v>110.796875</v>
      </c>
      <c r="AE313">
        <f t="shared" si="143"/>
        <v>110.875</v>
      </c>
      <c r="AF313" s="49">
        <f t="shared" si="170"/>
        <v>-7.8125E-2</v>
      </c>
      <c r="AG313" s="3">
        <f t="shared" si="156"/>
        <v>110.75164557362187</v>
      </c>
      <c r="AH313">
        <f t="shared" si="157"/>
        <v>110.64013245887467</v>
      </c>
      <c r="AI313" s="51">
        <f t="shared" si="158"/>
        <v>0.11151311474719705</v>
      </c>
      <c r="AJ313" s="52">
        <f t="shared" si="159"/>
        <v>0.18963811474719705</v>
      </c>
      <c r="AK313" s="2">
        <v>45785</v>
      </c>
      <c r="AL313" t="str">
        <v>91282CNA</v>
      </c>
      <c r="AM313">
        <v>-0.39989999999999998</v>
      </c>
      <c r="AN313">
        <v>4.2934299999999999</v>
      </c>
      <c r="AO313">
        <v>0.89370000000000005</v>
      </c>
      <c r="AP313">
        <v>110.875</v>
      </c>
      <c r="AQ313">
        <f>VLOOKUP(AL313,工作表1!$F$3:$G$1000,2,FALSE)</f>
        <v>4</v>
      </c>
      <c r="AR313" t="str">
        <f>VLOOKUP(AL313,工作表1!$F$3:$H$1000,3,FALSE)</f>
        <v>2032/4/30</v>
      </c>
      <c r="AS313">
        <f t="shared" si="144"/>
        <v>4.3055500000000002</v>
      </c>
      <c r="AT313">
        <f t="shared" si="145"/>
        <v>-0.30555000000000021</v>
      </c>
      <c r="AU313" s="43">
        <f t="shared" si="160"/>
        <v>45961</v>
      </c>
      <c r="AV313" s="43">
        <f t="shared" si="146"/>
        <v>45930</v>
      </c>
      <c r="AW313" s="45">
        <f t="shared" si="161"/>
        <v>9.8360655737704916E-2</v>
      </c>
      <c r="AX313" s="45">
        <f t="shared" si="162"/>
        <v>1.6764428475185267</v>
      </c>
      <c r="AY313" s="47">
        <f t="shared" si="163"/>
        <v>98.942545282605892</v>
      </c>
      <c r="AZ313" s="47">
        <f t="shared" si="164"/>
        <v>110.64013245887467</v>
      </c>
      <c r="BA313" s="43"/>
      <c r="BC313" s="2">
        <v>45784</v>
      </c>
      <c r="BD313" t="str">
        <v>91282CFF</v>
      </c>
      <c r="BE313">
        <v>2.7284999999999999</v>
      </c>
      <c r="BF313">
        <v>3.9615200000000002</v>
      </c>
      <c r="BG313">
        <v>0.82720000000000005</v>
      </c>
      <c r="BH313">
        <v>111.53125</v>
      </c>
      <c r="BI313">
        <f>VLOOKUP(BD313,工作表1!$K$3:$L$1000,2,FALSE)</f>
        <v>2.75</v>
      </c>
      <c r="BJ313" t="str">
        <f>VLOOKUP(BD313,工作表1!$K$3:$M$1000,3,FALSE)</f>
        <v>2032/8/15</v>
      </c>
      <c r="BK313">
        <f t="shared" si="147"/>
        <v>4.3</v>
      </c>
      <c r="BL313">
        <f t="shared" si="148"/>
        <v>-1.5499999999999998</v>
      </c>
      <c r="BM313" s="43">
        <f t="shared" si="165"/>
        <v>45884</v>
      </c>
      <c r="BN313" s="43">
        <f t="shared" si="149"/>
        <v>46022</v>
      </c>
      <c r="BO313" s="45">
        <f t="shared" si="166"/>
        <v>0.6229281767955801</v>
      </c>
      <c r="BP313" s="45">
        <f t="shared" si="167"/>
        <v>2.4085446151517447</v>
      </c>
      <c r="BQ313" s="47">
        <f t="shared" si="168"/>
        <v>91.618313381179405</v>
      </c>
      <c r="BR313" s="47">
        <f t="shared" si="169"/>
        <v>110.62647104871741</v>
      </c>
    </row>
    <row r="314" spans="6:70" x14ac:dyDescent="0.25">
      <c r="F314" s="2">
        <v>45789</v>
      </c>
      <c r="G314">
        <v>4.3224999999999998</v>
      </c>
      <c r="H314" s="43">
        <v>45798</v>
      </c>
      <c r="I314">
        <v>4.3764000000000003</v>
      </c>
      <c r="L314" s="2">
        <v>45784</v>
      </c>
      <c r="M314" t="str">
        <v>91282CMK</v>
      </c>
      <c r="N314">
        <v>0.91520000000000001</v>
      </c>
      <c r="O314">
        <v>4.1368900000000002</v>
      </c>
      <c r="P314">
        <v>0.91359999999999997</v>
      </c>
      <c r="Q314">
        <v>111.546875</v>
      </c>
      <c r="R314">
        <f>VLOOKUP(M314,工作表1!$A$3:$B$1000,2,FALSE)</f>
        <v>4.375</v>
      </c>
      <c r="S314" t="str">
        <f>VLOOKUP(M314,工作表1!$A$3:$C$1000,3,FALSE)</f>
        <v>2032/1/31</v>
      </c>
      <c r="T314">
        <f t="shared" si="139"/>
        <v>4.3</v>
      </c>
      <c r="U314">
        <f t="shared" si="138"/>
        <v>7.5000000000000178E-2</v>
      </c>
      <c r="V314" s="43">
        <f t="shared" si="150"/>
        <v>45869</v>
      </c>
      <c r="W314" s="43">
        <f t="shared" si="140"/>
        <v>45838</v>
      </c>
      <c r="X314" s="45">
        <f t="shared" si="151"/>
        <v>1.1723066298342542</v>
      </c>
      <c r="Y314" s="45">
        <f t="shared" si="152"/>
        <v>1.8075806024369938</v>
      </c>
      <c r="Z314" s="47">
        <f t="shared" si="153"/>
        <v>101.89309997962569</v>
      </c>
      <c r="AA314" s="47">
        <f t="shared" si="154"/>
        <v>111.5027654269761</v>
      </c>
      <c r="AB314" s="45">
        <f t="shared" si="155"/>
        <v>4.0517000000000003</v>
      </c>
      <c r="AC314" s="2" t="str">
        <f t="shared" si="141"/>
        <v>TY1</v>
      </c>
      <c r="AD314">
        <f t="shared" si="142"/>
        <v>111.546875</v>
      </c>
      <c r="AE314">
        <f t="shared" si="143"/>
        <v>111.65625</v>
      </c>
      <c r="AF314" s="49">
        <f t="shared" si="170"/>
        <v>-0.109375</v>
      </c>
      <c r="AG314" s="3">
        <f t="shared" si="156"/>
        <v>111.5027654269761</v>
      </c>
      <c r="AH314">
        <f t="shared" si="157"/>
        <v>111.42402584804488</v>
      </c>
      <c r="AI314" s="51">
        <f t="shared" si="158"/>
        <v>7.8739578931219967E-2</v>
      </c>
      <c r="AJ314" s="52">
        <f t="shared" si="159"/>
        <v>0.18811457893121997</v>
      </c>
      <c r="AK314" s="2">
        <v>45784</v>
      </c>
      <c r="AL314" t="str">
        <v>91282CNA</v>
      </c>
      <c r="AM314">
        <v>-2.3099999999999999E-2</v>
      </c>
      <c r="AN314">
        <v>4.2491599999999998</v>
      </c>
      <c r="AO314">
        <v>0.89370000000000005</v>
      </c>
      <c r="AP314">
        <v>111.65625</v>
      </c>
      <c r="AQ314">
        <f>VLOOKUP(AL314,工作表1!$F$3:$G$1000,2,FALSE)</f>
        <v>4</v>
      </c>
      <c r="AR314" t="str">
        <f>VLOOKUP(AL314,工作表1!$F$3:$H$1000,3,FALSE)</f>
        <v>2032/4/30</v>
      </c>
      <c r="AS314">
        <f t="shared" si="144"/>
        <v>4.3</v>
      </c>
      <c r="AT314">
        <f t="shared" si="145"/>
        <v>-0.29999999999999982</v>
      </c>
      <c r="AU314" s="43">
        <f t="shared" si="160"/>
        <v>45961</v>
      </c>
      <c r="AV314" s="43">
        <f t="shared" si="146"/>
        <v>45930</v>
      </c>
      <c r="AW314" s="45">
        <f t="shared" si="161"/>
        <v>8.7431693989071038E-2</v>
      </c>
      <c r="AX314" s="45">
        <f t="shared" si="162"/>
        <v>1.676472789879482</v>
      </c>
      <c r="AY314" s="47">
        <f t="shared" si="163"/>
        <v>99.645786908008048</v>
      </c>
      <c r="AZ314" s="47">
        <f t="shared" si="164"/>
        <v>111.42402584804488</v>
      </c>
      <c r="BA314" s="43"/>
      <c r="BC314" s="2">
        <v>45783</v>
      </c>
      <c r="BD314" t="str">
        <v>91282CFF</v>
      </c>
      <c r="BE314">
        <v>0.86229999999999996</v>
      </c>
      <c r="BF314">
        <v>4.0400299999999998</v>
      </c>
      <c r="BG314">
        <v>0.82720000000000005</v>
      </c>
      <c r="BH314">
        <v>111.28125</v>
      </c>
      <c r="BI314">
        <f>VLOOKUP(BD314,工作表1!$K$3:$L$1000,2,FALSE)</f>
        <v>2.75</v>
      </c>
      <c r="BJ314" t="str">
        <f>VLOOKUP(BD314,工作表1!$K$3:$M$1000,3,FALSE)</f>
        <v>2032/8/15</v>
      </c>
      <c r="BK314">
        <f t="shared" si="147"/>
        <v>4.2907500000000001</v>
      </c>
      <c r="BL314">
        <f t="shared" si="148"/>
        <v>-1.5407500000000001</v>
      </c>
      <c r="BM314" s="43">
        <f t="shared" si="165"/>
        <v>45884</v>
      </c>
      <c r="BN314" s="43">
        <f t="shared" si="149"/>
        <v>46022</v>
      </c>
      <c r="BO314" s="45">
        <f t="shared" si="166"/>
        <v>0.61533149171270718</v>
      </c>
      <c r="BP314" s="45">
        <f t="shared" si="167"/>
        <v>2.4084821766442142</v>
      </c>
      <c r="BQ314" s="47">
        <f t="shared" si="168"/>
        <v>91.367575980433543</v>
      </c>
      <c r="BR314" s="47">
        <f t="shared" si="169"/>
        <v>110.31541110913278</v>
      </c>
    </row>
    <row r="315" spans="6:70" x14ac:dyDescent="0.25">
      <c r="F315" s="2">
        <v>45786</v>
      </c>
      <c r="G315">
        <v>4.3062500000000004</v>
      </c>
      <c r="H315" s="43">
        <v>45797</v>
      </c>
      <c r="I315">
        <v>4.2725999999999997</v>
      </c>
      <c r="L315" s="2">
        <v>45783</v>
      </c>
      <c r="M315" t="str">
        <v>91282CMK</v>
      </c>
      <c r="N315">
        <v>0.71809999999999996</v>
      </c>
      <c r="O315">
        <v>4.1777100000000003</v>
      </c>
      <c r="P315">
        <v>0.91359999999999997</v>
      </c>
      <c r="Q315">
        <v>111.3125</v>
      </c>
      <c r="R315">
        <f>VLOOKUP(M315,工作表1!$A$3:$B$1000,2,FALSE)</f>
        <v>4.375</v>
      </c>
      <c r="S315" t="str">
        <f>VLOOKUP(M315,工作表1!$A$3:$C$1000,3,FALSE)</f>
        <v>2032/1/31</v>
      </c>
      <c r="T315">
        <f t="shared" si="139"/>
        <v>4.2907500000000001</v>
      </c>
      <c r="U315">
        <f t="shared" si="138"/>
        <v>8.4249999999999936E-2</v>
      </c>
      <c r="V315" s="43">
        <f t="shared" si="150"/>
        <v>45869</v>
      </c>
      <c r="W315" s="43">
        <f t="shared" si="140"/>
        <v>45838</v>
      </c>
      <c r="X315" s="45">
        <f t="shared" si="151"/>
        <v>1.160220994475138</v>
      </c>
      <c r="Y315" s="45">
        <f t="shared" si="152"/>
        <v>1.8074812684477408</v>
      </c>
      <c r="Z315" s="47">
        <f t="shared" si="153"/>
        <v>101.67407514700977</v>
      </c>
      <c r="AA315" s="47">
        <f t="shared" si="154"/>
        <v>111.26100925784664</v>
      </c>
      <c r="AB315" s="45">
        <f t="shared" si="155"/>
        <v>4.0880999999999998</v>
      </c>
      <c r="AC315" s="2" t="str">
        <f t="shared" si="141"/>
        <v>TY1</v>
      </c>
      <c r="AD315">
        <f t="shared" si="142"/>
        <v>111.3125</v>
      </c>
      <c r="AE315">
        <f t="shared" si="143"/>
        <v>111.40625</v>
      </c>
      <c r="AF315" s="49">
        <f t="shared" si="170"/>
        <v>-9.375E-2</v>
      </c>
      <c r="AG315" s="3">
        <f t="shared" si="156"/>
        <v>111.26100925784664</v>
      </c>
      <c r="AH315">
        <f t="shared" si="157"/>
        <v>111.15706632690669</v>
      </c>
      <c r="AI315" s="51">
        <f t="shared" si="158"/>
        <v>0.10394293093995088</v>
      </c>
      <c r="AJ315" s="52">
        <f t="shared" si="159"/>
        <v>0.19769293093995088</v>
      </c>
      <c r="AK315" s="2">
        <v>45783</v>
      </c>
      <c r="AL315" t="str">
        <v>91282CNA</v>
      </c>
      <c r="AM315">
        <v>-0.68400000000000005</v>
      </c>
      <c r="AN315">
        <v>4.2844199999999999</v>
      </c>
      <c r="AO315">
        <v>0.89370000000000005</v>
      </c>
      <c r="AP315">
        <v>111.40625</v>
      </c>
      <c r="AQ315">
        <f>VLOOKUP(AL315,工作表1!$F$3:$G$1000,2,FALSE)</f>
        <v>4</v>
      </c>
      <c r="AR315" t="str">
        <f>VLOOKUP(AL315,工作表1!$F$3:$H$1000,3,FALSE)</f>
        <v>2032/4/30</v>
      </c>
      <c r="AS315">
        <f t="shared" si="144"/>
        <v>4.2907500000000001</v>
      </c>
      <c r="AT315">
        <f t="shared" si="145"/>
        <v>-0.29075000000000006</v>
      </c>
      <c r="AU315" s="43">
        <f t="shared" si="160"/>
        <v>45961</v>
      </c>
      <c r="AV315" s="43">
        <f t="shared" si="146"/>
        <v>45930</v>
      </c>
      <c r="AW315" s="45">
        <f t="shared" si="161"/>
        <v>7.650273224043716E-2</v>
      </c>
      <c r="AX315" s="45">
        <f t="shared" si="162"/>
        <v>1.6765027322404373</v>
      </c>
      <c r="AY315" s="47">
        <f t="shared" si="163"/>
        <v>99.411412676356505</v>
      </c>
      <c r="AZ315" s="47">
        <f t="shared" si="164"/>
        <v>111.15706632690669</v>
      </c>
      <c r="BA315" s="43"/>
      <c r="BC315" s="2">
        <v>45782</v>
      </c>
      <c r="BD315" t="str">
        <v>91282CFF</v>
      </c>
      <c r="BE315">
        <v>0.81620000000000004</v>
      </c>
      <c r="BF315">
        <v>4.06541</v>
      </c>
      <c r="BG315">
        <v>0.82720000000000005</v>
      </c>
      <c r="BH315">
        <v>111.03125</v>
      </c>
      <c r="BI315">
        <f>VLOOKUP(BD315,工作表1!$K$3:$L$1000,2,FALSE)</f>
        <v>2.75</v>
      </c>
      <c r="BJ315" t="str">
        <f>VLOOKUP(BD315,工作表1!$K$3:$M$1000,3,FALSE)</f>
        <v>2032/8/15</v>
      </c>
      <c r="BK315">
        <f t="shared" si="147"/>
        <v>4.2978500000000004</v>
      </c>
      <c r="BL315">
        <f t="shared" si="148"/>
        <v>-1.5478500000000004</v>
      </c>
      <c r="BM315" s="43">
        <f t="shared" si="165"/>
        <v>45884</v>
      </c>
      <c r="BN315" s="43">
        <f t="shared" si="149"/>
        <v>46022</v>
      </c>
      <c r="BO315" s="45">
        <f t="shared" si="166"/>
        <v>0.60773480662983426</v>
      </c>
      <c r="BP315" s="45">
        <f t="shared" si="167"/>
        <v>2.4084197381366836</v>
      </c>
      <c r="BQ315" s="47">
        <f t="shared" si="168"/>
        <v>91.128357353123363</v>
      </c>
      <c r="BR315" s="47">
        <f t="shared" si="169"/>
        <v>110.0313361403897</v>
      </c>
    </row>
    <row r="316" spans="6:70" x14ac:dyDescent="0.25">
      <c r="F316" s="2">
        <v>45785</v>
      </c>
      <c r="G316">
        <v>4.3055500000000002</v>
      </c>
      <c r="H316" s="43">
        <v>45796</v>
      </c>
      <c r="I316">
        <v>4.2512999999999996</v>
      </c>
      <c r="L316" s="2">
        <v>45782</v>
      </c>
      <c r="M316" t="str">
        <v>91282CMK</v>
      </c>
      <c r="N316">
        <v>0.4975</v>
      </c>
      <c r="O316">
        <v>4.2264799999999996</v>
      </c>
      <c r="P316">
        <v>0.91359999999999997</v>
      </c>
      <c r="Q316">
        <v>111.0625</v>
      </c>
      <c r="R316">
        <f>VLOOKUP(M316,工作表1!$A$3:$B$1000,2,FALSE)</f>
        <v>4.375</v>
      </c>
      <c r="S316" t="str">
        <f>VLOOKUP(M316,工作表1!$A$3:$C$1000,3,FALSE)</f>
        <v>2032/1/31</v>
      </c>
      <c r="T316">
        <f t="shared" si="139"/>
        <v>4.2978500000000004</v>
      </c>
      <c r="U316">
        <f t="shared" si="138"/>
        <v>7.7149999999999608E-2</v>
      </c>
      <c r="V316" s="43">
        <f t="shared" si="150"/>
        <v>45869</v>
      </c>
      <c r="W316" s="43">
        <f t="shared" si="140"/>
        <v>45838</v>
      </c>
      <c r="X316" s="45">
        <f t="shared" si="151"/>
        <v>1.1481353591160222</v>
      </c>
      <c r="Y316" s="45">
        <f t="shared" si="152"/>
        <v>1.8073819344584878</v>
      </c>
      <c r="Z316" s="47">
        <f t="shared" si="153"/>
        <v>101.41551574238852</v>
      </c>
      <c r="AA316" s="47">
        <f t="shared" si="154"/>
        <v>110.97865759372203</v>
      </c>
      <c r="AB316" s="45">
        <f t="shared" si="155"/>
        <v>4.1349999999999998</v>
      </c>
      <c r="AC316" s="2" t="str">
        <f t="shared" si="141"/>
        <v>TY1</v>
      </c>
      <c r="AD316">
        <f t="shared" si="142"/>
        <v>111.0625</v>
      </c>
      <c r="AE316">
        <f t="shared" si="143"/>
        <v>111.15625</v>
      </c>
      <c r="AF316" s="49">
        <f t="shared" si="170"/>
        <v>-9.375E-2</v>
      </c>
      <c r="AG316" s="3">
        <f t="shared" si="156"/>
        <v>110.97865759372203</v>
      </c>
      <c r="AH316">
        <f t="shared" si="157"/>
        <v>110.87124532925769</v>
      </c>
      <c r="AI316" s="51">
        <f t="shared" si="158"/>
        <v>0.10741226446434382</v>
      </c>
      <c r="AJ316" s="52">
        <f t="shared" si="159"/>
        <v>0.20116226446434382</v>
      </c>
      <c r="AK316" s="2">
        <v>45782</v>
      </c>
      <c r="AL316" t="str">
        <v>91282CNA</v>
      </c>
      <c r="AM316">
        <v>-0.99109999999999998</v>
      </c>
      <c r="AN316">
        <v>4.3197400000000004</v>
      </c>
      <c r="AO316">
        <v>0.89370000000000005</v>
      </c>
      <c r="AP316">
        <v>111.15625</v>
      </c>
      <c r="AQ316">
        <f>VLOOKUP(AL316,工作表1!$F$3:$G$1000,2,FALSE)</f>
        <v>4</v>
      </c>
      <c r="AR316" t="str">
        <f>VLOOKUP(AL316,工作表1!$F$3:$H$1000,3,FALSE)</f>
        <v>2032/4/30</v>
      </c>
      <c r="AS316">
        <f t="shared" si="144"/>
        <v>4.2978500000000004</v>
      </c>
      <c r="AT316">
        <f t="shared" si="145"/>
        <v>-0.29785000000000039</v>
      </c>
      <c r="AU316" s="43">
        <f t="shared" si="160"/>
        <v>45961</v>
      </c>
      <c r="AV316" s="43">
        <f t="shared" si="146"/>
        <v>45930</v>
      </c>
      <c r="AW316" s="45">
        <f t="shared" si="161"/>
        <v>6.5573770491803282E-2</v>
      </c>
      <c r="AX316" s="45">
        <f t="shared" si="162"/>
        <v>1.6765326746013924</v>
      </c>
      <c r="AY316" s="47">
        <f t="shared" si="163"/>
        <v>99.153557082036144</v>
      </c>
      <c r="AZ316" s="47">
        <f t="shared" si="164"/>
        <v>110.87124532925769</v>
      </c>
      <c r="BA316" s="43"/>
      <c r="BC316" s="2">
        <v>45779</v>
      </c>
      <c r="BD316" t="str">
        <v>91282CFF</v>
      </c>
      <c r="BE316">
        <v>0.96220000000000006</v>
      </c>
      <c r="BF316">
        <v>4.0302600000000002</v>
      </c>
      <c r="BG316">
        <v>0.82720000000000005</v>
      </c>
      <c r="BH316">
        <v>111.125</v>
      </c>
      <c r="BI316">
        <f>VLOOKUP(BD316,工作表1!$K$3:$L$1000,2,FALSE)</f>
        <v>2.75</v>
      </c>
      <c r="BJ316" t="str">
        <f>VLOOKUP(BD316,工作表1!$K$3:$M$1000,3,FALSE)</f>
        <v>2032/8/15</v>
      </c>
      <c r="BK316">
        <f t="shared" si="147"/>
        <v>4.2902100000000001</v>
      </c>
      <c r="BL316">
        <f t="shared" si="148"/>
        <v>-1.5402100000000001</v>
      </c>
      <c r="BM316" s="43">
        <f t="shared" si="165"/>
        <v>45884</v>
      </c>
      <c r="BN316" s="43">
        <f t="shared" si="149"/>
        <v>46022</v>
      </c>
      <c r="BO316" s="45">
        <f t="shared" si="166"/>
        <v>0.60013812154696133</v>
      </c>
      <c r="BP316" s="45">
        <f t="shared" si="167"/>
        <v>2.4083572996291531</v>
      </c>
      <c r="BQ316" s="47">
        <f t="shared" si="168"/>
        <v>91.222571076923558</v>
      </c>
      <c r="BR316" s="47">
        <f t="shared" si="169"/>
        <v>110.13851495415165</v>
      </c>
    </row>
    <row r="317" spans="6:70" x14ac:dyDescent="0.25">
      <c r="F317" s="2">
        <v>45784</v>
      </c>
      <c r="G317">
        <v>4.3</v>
      </c>
      <c r="H317" s="43">
        <v>45793</v>
      </c>
      <c r="I317">
        <v>4.2777000000000003</v>
      </c>
      <c r="L317" s="2">
        <v>45779</v>
      </c>
      <c r="M317" t="str">
        <v>91282CMK</v>
      </c>
      <c r="N317">
        <v>0.28149999999999997</v>
      </c>
      <c r="O317">
        <v>4.2715500000000004</v>
      </c>
      <c r="P317">
        <v>0.91359999999999997</v>
      </c>
      <c r="Q317">
        <v>111.15625</v>
      </c>
      <c r="R317">
        <f>VLOOKUP(M317,工作表1!$A$3:$B$1000,2,FALSE)</f>
        <v>4.375</v>
      </c>
      <c r="S317" t="str">
        <f>VLOOKUP(M317,工作表1!$A$3:$C$1000,3,FALSE)</f>
        <v>2032/1/31</v>
      </c>
      <c r="T317">
        <f t="shared" si="139"/>
        <v>4.2902100000000001</v>
      </c>
      <c r="U317">
        <f t="shared" si="138"/>
        <v>8.4789999999999921E-2</v>
      </c>
      <c r="V317" s="43">
        <f t="shared" si="150"/>
        <v>45869</v>
      </c>
      <c r="W317" s="43">
        <f t="shared" si="140"/>
        <v>45838</v>
      </c>
      <c r="X317" s="45">
        <f t="shared" si="151"/>
        <v>1.136049723756906</v>
      </c>
      <c r="Y317" s="45">
        <f t="shared" si="152"/>
        <v>1.8072826004692348</v>
      </c>
      <c r="Z317" s="47">
        <f t="shared" si="153"/>
        <v>101.49294143143075</v>
      </c>
      <c r="AA317" s="47">
        <f t="shared" si="154"/>
        <v>111.06159889065154</v>
      </c>
      <c r="AB317" s="45">
        <f t="shared" si="155"/>
        <v>4.1036999999999999</v>
      </c>
      <c r="AC317" s="2" t="str">
        <f t="shared" si="141"/>
        <v>TY1</v>
      </c>
      <c r="AD317">
        <f t="shared" si="142"/>
        <v>111.15625</v>
      </c>
      <c r="AE317">
        <f t="shared" si="143"/>
        <v>111.25</v>
      </c>
      <c r="AF317" s="49">
        <f t="shared" si="170"/>
        <v>-9.375E-2</v>
      </c>
      <c r="AG317" s="3">
        <f t="shared" si="156"/>
        <v>111.06159889065154</v>
      </c>
      <c r="AH317">
        <f t="shared" si="157"/>
        <v>110.99054083147266</v>
      </c>
      <c r="AI317" s="51">
        <f t="shared" si="158"/>
        <v>7.1058059178881194E-2</v>
      </c>
      <c r="AJ317" s="52">
        <f t="shared" si="159"/>
        <v>0.16480805917888119</v>
      </c>
      <c r="AK317" s="2">
        <v>45779</v>
      </c>
      <c r="AL317" t="str">
        <v>91282CNA</v>
      </c>
      <c r="AM317">
        <v>-0.29780000000000001</v>
      </c>
      <c r="AN317">
        <v>4.2501300000000004</v>
      </c>
      <c r="AO317">
        <v>0.89370000000000005</v>
      </c>
      <c r="AP317">
        <v>111.25</v>
      </c>
      <c r="AQ317">
        <f>VLOOKUP(AL317,工作表1!$F$3:$G$1000,2,FALSE)</f>
        <v>4</v>
      </c>
      <c r="AR317" t="str">
        <f>VLOOKUP(AL317,工作表1!$F$3:$H$1000,3,FALSE)</f>
        <v>2032/4/30</v>
      </c>
      <c r="AS317">
        <f t="shared" si="144"/>
        <v>4.2902100000000001</v>
      </c>
      <c r="AT317">
        <f t="shared" si="145"/>
        <v>-0.29021000000000008</v>
      </c>
      <c r="AU317" s="43">
        <f t="shared" si="160"/>
        <v>45961</v>
      </c>
      <c r="AV317" s="43">
        <f t="shared" si="146"/>
        <v>45930</v>
      </c>
      <c r="AW317" s="45">
        <f t="shared" si="161"/>
        <v>5.4644808743169397E-2</v>
      </c>
      <c r="AX317" s="45">
        <f t="shared" si="162"/>
        <v>1.6765626169623475</v>
      </c>
      <c r="AY317" s="47">
        <f t="shared" si="163"/>
        <v>99.263774436977528</v>
      </c>
      <c r="AZ317" s="47">
        <f t="shared" si="164"/>
        <v>110.99054083147266</v>
      </c>
      <c r="BA317" s="43"/>
      <c r="BC317" s="2">
        <v>45778</v>
      </c>
      <c r="BD317" t="str">
        <v>91282CFF</v>
      </c>
      <c r="BE317">
        <v>0.52049999999999996</v>
      </c>
      <c r="BF317">
        <v>3.9675400000000001</v>
      </c>
      <c r="BG317">
        <v>0.82720000000000005</v>
      </c>
      <c r="BH317">
        <v>111.84375</v>
      </c>
      <c r="BI317">
        <f>VLOOKUP(BD317,工作表1!$K$3:$L$1000,2,FALSE)</f>
        <v>2.75</v>
      </c>
      <c r="BJ317" t="str">
        <f>VLOOKUP(BD317,工作表1!$K$3:$M$1000,3,FALSE)</f>
        <v>2032/8/15</v>
      </c>
      <c r="BK317">
        <f t="shared" si="147"/>
        <v>4.2551500000000004</v>
      </c>
      <c r="BL317">
        <f t="shared" si="148"/>
        <v>-1.5051500000000004</v>
      </c>
      <c r="BM317" s="43">
        <f t="shared" si="165"/>
        <v>45884</v>
      </c>
      <c r="BN317" s="43">
        <f t="shared" si="149"/>
        <v>46022</v>
      </c>
      <c r="BO317" s="45">
        <f t="shared" si="166"/>
        <v>0.57734806629834257</v>
      </c>
      <c r="BP317" s="45">
        <f t="shared" si="167"/>
        <v>2.4081699841065616</v>
      </c>
      <c r="BQ317" s="47">
        <f t="shared" si="168"/>
        <v>91.852251292886621</v>
      </c>
      <c r="BR317" s="47">
        <f t="shared" si="169"/>
        <v>110.86937184743917</v>
      </c>
    </row>
    <row r="318" spans="6:70" x14ac:dyDescent="0.25">
      <c r="F318" s="2">
        <v>45783</v>
      </c>
      <c r="G318">
        <v>4.2907500000000001</v>
      </c>
      <c r="H318" s="43">
        <v>45792</v>
      </c>
      <c r="I318">
        <v>4.2378999999999998</v>
      </c>
      <c r="L318" s="2">
        <v>45778</v>
      </c>
      <c r="M318" t="str">
        <v>91282CMC</v>
      </c>
      <c r="N318">
        <v>0.23849999999999999</v>
      </c>
      <c r="O318">
        <v>4.25814</v>
      </c>
      <c r="P318">
        <v>0.92020000000000002</v>
      </c>
      <c r="Q318">
        <v>111.859375</v>
      </c>
      <c r="R318">
        <f>VLOOKUP(M318,工作表1!$A$3:$B$1000,2,FALSE)</f>
        <v>4.5</v>
      </c>
      <c r="S318" t="str">
        <f>VLOOKUP(M318,工作表1!$A$3:$C$1000,3,FALSE)</f>
        <v>2031/12/31</v>
      </c>
      <c r="T318">
        <f t="shared" si="139"/>
        <v>4.2551500000000004</v>
      </c>
      <c r="U318">
        <f t="shared" si="138"/>
        <v>0.24484999999999957</v>
      </c>
      <c r="V318" s="43">
        <f t="shared" si="150"/>
        <v>45838</v>
      </c>
      <c r="W318" s="43">
        <f t="shared" si="140"/>
        <v>45838</v>
      </c>
      <c r="X318" s="45">
        <f t="shared" si="151"/>
        <v>1.5165745856353592</v>
      </c>
      <c r="Y318" s="45">
        <f t="shared" si="152"/>
        <v>2.2439718459093321</v>
      </c>
      <c r="Z318" s="47">
        <f t="shared" si="153"/>
        <v>102.90695936752658</v>
      </c>
      <c r="AA318" s="47">
        <f t="shared" si="154"/>
        <v>111.79384790731909</v>
      </c>
      <c r="AB318" s="45">
        <f t="shared" si="155"/>
        <v>4.0025000000000004</v>
      </c>
      <c r="AC318" s="2" t="str">
        <f t="shared" si="141"/>
        <v>TY1</v>
      </c>
      <c r="AD318">
        <f t="shared" si="142"/>
        <v>111.859375</v>
      </c>
      <c r="AE318">
        <f t="shared" si="143"/>
        <v>111.96875</v>
      </c>
      <c r="AF318" s="49">
        <f t="shared" si="170"/>
        <v>-0.109375</v>
      </c>
      <c r="AG318" s="3">
        <f t="shared" si="156"/>
        <v>111.79384790731909</v>
      </c>
      <c r="AH318">
        <f t="shared" si="157"/>
        <v>111.69762114979268</v>
      </c>
      <c r="AI318" s="51">
        <f t="shared" si="158"/>
        <v>9.6226757526409301E-2</v>
      </c>
      <c r="AJ318" s="52">
        <f t="shared" si="159"/>
        <v>0.2056017575264093</v>
      </c>
      <c r="AK318" s="2">
        <v>45778</v>
      </c>
      <c r="AL318" t="str">
        <v>91282CNA</v>
      </c>
      <c r="AM318">
        <v>-1.3234999999999999</v>
      </c>
      <c r="AN318">
        <v>4.2602799999999998</v>
      </c>
      <c r="AO318">
        <v>0.89370000000000005</v>
      </c>
      <c r="AP318">
        <v>111.96875</v>
      </c>
      <c r="AQ318">
        <f>VLOOKUP(AL318,工作表1!$F$3:$G$1000,2,FALSE)</f>
        <v>4</v>
      </c>
      <c r="AR318" t="str">
        <f>VLOOKUP(AL318,工作表1!$F$3:$H$1000,3,FALSE)</f>
        <v>2032/4/30</v>
      </c>
      <c r="AS318">
        <f t="shared" si="144"/>
        <v>4.2551500000000004</v>
      </c>
      <c r="AT318">
        <f t="shared" si="145"/>
        <v>-0.25515000000000043</v>
      </c>
      <c r="AU318" s="43">
        <f t="shared" si="160"/>
        <v>45961</v>
      </c>
      <c r="AV318" s="43">
        <f t="shared" si="146"/>
        <v>45930</v>
      </c>
      <c r="AW318" s="45">
        <f t="shared" si="161"/>
        <v>2.185792349726776E-2</v>
      </c>
      <c r="AX318" s="45">
        <f t="shared" si="162"/>
        <v>1.6766524440452131</v>
      </c>
      <c r="AY318" s="47">
        <f t="shared" si="163"/>
        <v>99.911847733517973</v>
      </c>
      <c r="AZ318" s="47">
        <f t="shared" si="164"/>
        <v>111.69762114979268</v>
      </c>
      <c r="BA318" s="43"/>
      <c r="BC318" s="2">
        <v>45777</v>
      </c>
      <c r="BD318" t="str">
        <v>91282CFF</v>
      </c>
      <c r="BE318">
        <v>0.65190000000000003</v>
      </c>
      <c r="BF318">
        <v>3.92076</v>
      </c>
      <c r="BG318">
        <v>0.82720000000000005</v>
      </c>
      <c r="BH318">
        <v>112.21875</v>
      </c>
      <c r="BI318">
        <f>VLOOKUP(BD318,工作表1!$K$3:$L$1000,2,FALSE)</f>
        <v>2.75</v>
      </c>
      <c r="BJ318" t="str">
        <f>VLOOKUP(BD318,工作表1!$K$3:$M$1000,3,FALSE)</f>
        <v>2032/8/15</v>
      </c>
      <c r="BK318">
        <f t="shared" si="147"/>
        <v>4.2507700000000002</v>
      </c>
      <c r="BL318">
        <f t="shared" si="148"/>
        <v>-1.5007700000000002</v>
      </c>
      <c r="BM318" s="43">
        <f t="shared" si="165"/>
        <v>45884</v>
      </c>
      <c r="BN318" s="43">
        <f t="shared" si="149"/>
        <v>46022</v>
      </c>
      <c r="BO318" s="45">
        <f t="shared" si="166"/>
        <v>0.56975138121546964</v>
      </c>
      <c r="BP318" s="45">
        <f t="shared" si="167"/>
        <v>2.4081075455990315</v>
      </c>
      <c r="BQ318" s="47">
        <f t="shared" si="168"/>
        <v>92.180747776032462</v>
      </c>
      <c r="BR318" s="47">
        <f t="shared" si="169"/>
        <v>111.26219961538536</v>
      </c>
    </row>
    <row r="319" spans="6:70" x14ac:dyDescent="0.25">
      <c r="F319" s="2">
        <v>45782</v>
      </c>
      <c r="G319">
        <v>4.2978500000000004</v>
      </c>
      <c r="H319" s="43">
        <v>45791</v>
      </c>
      <c r="I319">
        <v>4.3490000000000002</v>
      </c>
      <c r="L319" s="2">
        <v>45777</v>
      </c>
      <c r="M319" t="str">
        <v>91282CMC</v>
      </c>
      <c r="N319">
        <v>0.25940000000000002</v>
      </c>
      <c r="O319">
        <v>4.2603400000000002</v>
      </c>
      <c r="P319">
        <v>0.92020000000000002</v>
      </c>
      <c r="Q319">
        <v>112.21875</v>
      </c>
      <c r="R319">
        <f>VLOOKUP(M319,工作表1!$A$3:$B$1000,2,FALSE)</f>
        <v>4.5</v>
      </c>
      <c r="S319" t="str">
        <f>VLOOKUP(M319,工作表1!$A$3:$C$1000,3,FALSE)</f>
        <v>2031/12/31</v>
      </c>
      <c r="T319">
        <f t="shared" si="139"/>
        <v>4.2507700000000002</v>
      </c>
      <c r="U319">
        <f t="shared" si="138"/>
        <v>0.24922999999999984</v>
      </c>
      <c r="V319" s="43">
        <f t="shared" si="150"/>
        <v>45838</v>
      </c>
      <c r="W319" s="43">
        <f t="shared" si="140"/>
        <v>45838</v>
      </c>
      <c r="X319" s="45">
        <f t="shared" si="151"/>
        <v>1.5041436464088398</v>
      </c>
      <c r="Y319" s="45">
        <f t="shared" si="152"/>
        <v>2.2438696738060999</v>
      </c>
      <c r="Z319" s="47">
        <f t="shared" si="153"/>
        <v>103.23492282914603</v>
      </c>
      <c r="AA319" s="47">
        <f t="shared" si="154"/>
        <v>112.14882810160874</v>
      </c>
      <c r="AB319" s="45">
        <f t="shared" si="155"/>
        <v>3.9356</v>
      </c>
      <c r="AC319" s="2" t="str">
        <f t="shared" si="141"/>
        <v>TY1</v>
      </c>
      <c r="AD319">
        <f t="shared" si="142"/>
        <v>112.21875</v>
      </c>
      <c r="AE319">
        <f t="shared" si="143"/>
        <v>112.34375</v>
      </c>
      <c r="AF319" s="49">
        <f t="shared" si="170"/>
        <v>-0.125</v>
      </c>
      <c r="AG319" s="3">
        <f t="shared" si="156"/>
        <v>112.14882810160874</v>
      </c>
      <c r="AH319">
        <f t="shared" si="157"/>
        <v>112.0983716532355</v>
      </c>
      <c r="AI319" s="51">
        <f t="shared" si="158"/>
        <v>5.0456448373239482E-2</v>
      </c>
      <c r="AJ319" s="52">
        <f t="shared" si="159"/>
        <v>0.17545644837323948</v>
      </c>
      <c r="AK319" s="2">
        <v>45777</v>
      </c>
      <c r="AL319" t="str">
        <v>91282CMT</v>
      </c>
      <c r="AM319">
        <v>-1.6162000000000001</v>
      </c>
      <c r="AN319">
        <v>4.2633700000000001</v>
      </c>
      <c r="AO319">
        <v>0.90029999999999999</v>
      </c>
      <c r="AP319">
        <v>112.34375</v>
      </c>
      <c r="AQ319">
        <f>VLOOKUP(AL319,工作表1!$F$3:$G$1000,2,FALSE)</f>
        <v>4.125</v>
      </c>
      <c r="AR319" t="str">
        <f>VLOOKUP(AL319,工作表1!$F$3:$H$1000,3,FALSE)</f>
        <v>2032/3/31</v>
      </c>
      <c r="AS319">
        <f t="shared" si="144"/>
        <v>4.2507700000000002</v>
      </c>
      <c r="AT319">
        <f t="shared" si="145"/>
        <v>-0.12577000000000016</v>
      </c>
      <c r="AU319" s="43">
        <f t="shared" si="160"/>
        <v>45930</v>
      </c>
      <c r="AV319" s="43">
        <f t="shared" si="146"/>
        <v>45930</v>
      </c>
      <c r="AW319" s="45">
        <f t="shared" si="161"/>
        <v>0.34938524590163933</v>
      </c>
      <c r="AX319" s="45">
        <f t="shared" si="162"/>
        <v>2.0671934650797215</v>
      </c>
      <c r="AY319" s="47">
        <f t="shared" si="163"/>
        <v>101.0122777315236</v>
      </c>
      <c r="AZ319" s="47">
        <f t="shared" si="164"/>
        <v>112.0983716532355</v>
      </c>
      <c r="BA319" s="43"/>
      <c r="BC319" s="2">
        <v>45776</v>
      </c>
      <c r="BD319" t="str">
        <v>91282CFF</v>
      </c>
      <c r="BE319">
        <v>-1.6516</v>
      </c>
      <c r="BF319">
        <v>4.0609299999999999</v>
      </c>
      <c r="BG319">
        <v>0.82720000000000005</v>
      </c>
      <c r="BH319">
        <v>112.25</v>
      </c>
      <c r="BI319">
        <f>VLOOKUP(BD319,工作表1!$K$3:$L$1000,2,FALSE)</f>
        <v>2.75</v>
      </c>
      <c r="BJ319" t="str">
        <f>VLOOKUP(BD319,工作表1!$K$3:$M$1000,3,FALSE)</f>
        <v>2032/8/15</v>
      </c>
      <c r="BK319">
        <f t="shared" si="147"/>
        <v>4.2571000000000003</v>
      </c>
      <c r="BL319">
        <f t="shared" si="148"/>
        <v>-1.5071000000000003</v>
      </c>
      <c r="BM319" s="43">
        <f t="shared" si="165"/>
        <v>45884</v>
      </c>
      <c r="BN319" s="43">
        <f t="shared" si="149"/>
        <v>46022</v>
      </c>
      <c r="BO319" s="45">
        <f t="shared" si="166"/>
        <v>0.56215469613259672</v>
      </c>
      <c r="BP319" s="45">
        <f t="shared" si="167"/>
        <v>2.4080451070915005</v>
      </c>
      <c r="BQ319" s="47">
        <f t="shared" si="168"/>
        <v>92.116823137645909</v>
      </c>
      <c r="BR319" s="47">
        <f t="shared" si="169"/>
        <v>111.18941241129851</v>
      </c>
    </row>
    <row r="320" spans="6:70" x14ac:dyDescent="0.25">
      <c r="F320" s="2">
        <v>45779</v>
      </c>
      <c r="G320">
        <v>4.2902100000000001</v>
      </c>
      <c r="H320" s="43">
        <v>45790</v>
      </c>
      <c r="I320">
        <v>4.2747000000000002</v>
      </c>
      <c r="L320" s="2">
        <v>45776</v>
      </c>
      <c r="M320" t="str">
        <v>91282CMC</v>
      </c>
      <c r="N320">
        <v>5.6300000000000003E-2</v>
      </c>
      <c r="O320">
        <v>4.29169</v>
      </c>
      <c r="P320">
        <v>0.92020000000000002</v>
      </c>
      <c r="Q320">
        <v>112.15625</v>
      </c>
      <c r="R320">
        <f>VLOOKUP(M320,工作表1!$A$3:$B$1000,2,FALSE)</f>
        <v>4.5</v>
      </c>
      <c r="S320" t="str">
        <f>VLOOKUP(M320,工作表1!$A$3:$C$1000,3,FALSE)</f>
        <v>2031/12/31</v>
      </c>
      <c r="T320">
        <f t="shared" si="139"/>
        <v>4.2571000000000003</v>
      </c>
      <c r="U320">
        <f t="shared" si="138"/>
        <v>0.24289999999999967</v>
      </c>
      <c r="V320" s="43">
        <f t="shared" si="150"/>
        <v>45838</v>
      </c>
      <c r="W320" s="43">
        <f t="shared" si="140"/>
        <v>45838</v>
      </c>
      <c r="X320" s="45">
        <f t="shared" si="151"/>
        <v>1.4917127071823204</v>
      </c>
      <c r="Y320" s="45">
        <f t="shared" si="152"/>
        <v>2.2437675017028686</v>
      </c>
      <c r="Z320" s="47">
        <f t="shared" si="153"/>
        <v>103.17216245830485</v>
      </c>
      <c r="AA320" s="47">
        <f t="shared" si="154"/>
        <v>112.08114646608539</v>
      </c>
      <c r="AB320" s="45">
        <f t="shared" si="155"/>
        <v>3.9639000000000002</v>
      </c>
      <c r="AC320" s="2" t="str">
        <f t="shared" si="141"/>
        <v>TY1</v>
      </c>
      <c r="AD320">
        <f t="shared" si="142"/>
        <v>112.15625</v>
      </c>
      <c r="AE320">
        <f t="shared" si="143"/>
        <v>112.28125</v>
      </c>
      <c r="AF320" s="49">
        <f t="shared" si="170"/>
        <v>-0.125</v>
      </c>
      <c r="AG320" s="3">
        <f t="shared" si="156"/>
        <v>112.08114646608539</v>
      </c>
      <c r="AH320">
        <f t="shared" si="157"/>
        <v>112.03123845382952</v>
      </c>
      <c r="AI320" s="51">
        <f t="shared" si="158"/>
        <v>4.9908012255869494E-2</v>
      </c>
      <c r="AJ320" s="52">
        <f t="shared" si="159"/>
        <v>0.17490801225586949</v>
      </c>
      <c r="AK320" s="2">
        <v>45776</v>
      </c>
      <c r="AL320" t="str">
        <v>91282CMT</v>
      </c>
      <c r="AM320">
        <v>-1.6911</v>
      </c>
      <c r="AN320">
        <v>4.2792399999999997</v>
      </c>
      <c r="AO320">
        <v>0.90029999999999999</v>
      </c>
      <c r="AP320">
        <v>112.28125</v>
      </c>
      <c r="AQ320">
        <f>VLOOKUP(AL320,工作表1!$F$3:$G$1000,2,FALSE)</f>
        <v>4.125</v>
      </c>
      <c r="AR320" t="str">
        <f>VLOOKUP(AL320,工作表1!$F$3:$H$1000,3,FALSE)</f>
        <v>2032/3/31</v>
      </c>
      <c r="AS320">
        <f t="shared" si="144"/>
        <v>4.2571000000000003</v>
      </c>
      <c r="AT320">
        <f t="shared" si="145"/>
        <v>-0.13210000000000033</v>
      </c>
      <c r="AU320" s="43">
        <f t="shared" si="160"/>
        <v>45930</v>
      </c>
      <c r="AV320" s="43">
        <f t="shared" si="146"/>
        <v>45930</v>
      </c>
      <c r="AW320" s="45">
        <f t="shared" si="161"/>
        <v>0.33811475409836061</v>
      </c>
      <c r="AX320" s="45">
        <f t="shared" si="162"/>
        <v>2.0672243431394564</v>
      </c>
      <c r="AY320" s="47">
        <f t="shared" si="163"/>
        <v>100.94974031559914</v>
      </c>
      <c r="AZ320" s="47">
        <f t="shared" si="164"/>
        <v>112.03123845382952</v>
      </c>
      <c r="BA320" s="43"/>
      <c r="BC320" s="2">
        <v>45775</v>
      </c>
      <c r="BD320" t="str">
        <v>91282CFF</v>
      </c>
      <c r="BE320">
        <v>-2.3039999999999998</v>
      </c>
      <c r="BF320">
        <v>4.1110800000000003</v>
      </c>
      <c r="BG320">
        <v>0.82720000000000005</v>
      </c>
      <c r="BH320">
        <v>112</v>
      </c>
      <c r="BI320">
        <f>VLOOKUP(BD320,工作表1!$K$3:$L$1000,2,FALSE)</f>
        <v>2.75</v>
      </c>
      <c r="BJ320" t="str">
        <f>VLOOKUP(BD320,工作表1!$K$3:$M$1000,3,FALSE)</f>
        <v>2032/8/15</v>
      </c>
      <c r="BK320">
        <f t="shared" si="147"/>
        <v>4.2646300000000004</v>
      </c>
      <c r="BL320">
        <f t="shared" si="148"/>
        <v>-1.5146300000000004</v>
      </c>
      <c r="BM320" s="43">
        <f t="shared" si="165"/>
        <v>45884</v>
      </c>
      <c r="BN320" s="43">
        <f t="shared" si="149"/>
        <v>46022</v>
      </c>
      <c r="BO320" s="45">
        <f t="shared" si="166"/>
        <v>0.5545580110497238</v>
      </c>
      <c r="BP320" s="45">
        <f t="shared" si="167"/>
        <v>2.4079826685839705</v>
      </c>
      <c r="BQ320" s="47">
        <f t="shared" si="168"/>
        <v>91.861425346009668</v>
      </c>
      <c r="BR320" s="47">
        <f t="shared" si="169"/>
        <v>110.88618760254165</v>
      </c>
    </row>
    <row r="321" spans="6:70" x14ac:dyDescent="0.25">
      <c r="F321" s="2">
        <v>45778</v>
      </c>
      <c r="G321">
        <v>4.2551500000000004</v>
      </c>
      <c r="H321" s="43">
        <v>45789</v>
      </c>
      <c r="I321">
        <v>4.2826000000000004</v>
      </c>
      <c r="L321" s="2">
        <v>45775</v>
      </c>
      <c r="M321" t="str">
        <v>91282CMC</v>
      </c>
      <c r="N321">
        <v>-0.10589999999999999</v>
      </c>
      <c r="O321">
        <v>4.32559</v>
      </c>
      <c r="P321">
        <v>0.92020000000000002</v>
      </c>
      <c r="Q321">
        <v>111.90625</v>
      </c>
      <c r="R321">
        <f>VLOOKUP(M321,工作表1!$A$3:$B$1000,2,FALSE)</f>
        <v>4.5</v>
      </c>
      <c r="S321" t="str">
        <f>VLOOKUP(M321,工作表1!$A$3:$C$1000,3,FALSE)</f>
        <v>2031/12/31</v>
      </c>
      <c r="T321">
        <f t="shared" si="139"/>
        <v>4.2646300000000004</v>
      </c>
      <c r="U321">
        <f t="shared" si="138"/>
        <v>0.23536999999999964</v>
      </c>
      <c r="V321" s="43">
        <f t="shared" si="150"/>
        <v>45838</v>
      </c>
      <c r="W321" s="43">
        <f t="shared" si="140"/>
        <v>45838</v>
      </c>
      <c r="X321" s="45">
        <f t="shared" si="151"/>
        <v>1.479281767955801</v>
      </c>
      <c r="Y321" s="45">
        <f t="shared" si="152"/>
        <v>2.2436653295996365</v>
      </c>
      <c r="Z321" s="47">
        <f t="shared" si="153"/>
        <v>102.91266078321402</v>
      </c>
      <c r="AA321" s="47">
        <f t="shared" si="154"/>
        <v>111.79992487086159</v>
      </c>
      <c r="AB321" s="45">
        <f t="shared" si="155"/>
        <v>4.0026000000000002</v>
      </c>
      <c r="AC321" s="2" t="str">
        <f t="shared" si="141"/>
        <v>TY1</v>
      </c>
      <c r="AD321">
        <f t="shared" si="142"/>
        <v>111.90625</v>
      </c>
      <c r="AE321">
        <f t="shared" si="143"/>
        <v>112.03125</v>
      </c>
      <c r="AF321" s="49">
        <f t="shared" si="170"/>
        <v>-0.125</v>
      </c>
      <c r="AG321" s="3">
        <f t="shared" si="156"/>
        <v>111.79992487086159</v>
      </c>
      <c r="AH321">
        <f t="shared" si="157"/>
        <v>111.74739425766371</v>
      </c>
      <c r="AI321" s="51">
        <f t="shared" si="158"/>
        <v>5.2530613197873777E-2</v>
      </c>
      <c r="AJ321" s="52">
        <f t="shared" si="159"/>
        <v>0.17753061319787378</v>
      </c>
      <c r="AK321" s="2">
        <v>45775</v>
      </c>
      <c r="AL321" t="str">
        <v>91282CMT</v>
      </c>
      <c r="AM321">
        <v>-1.9754</v>
      </c>
      <c r="AN321">
        <v>4.3093700000000004</v>
      </c>
      <c r="AO321">
        <v>0.90029999999999999</v>
      </c>
      <c r="AP321">
        <v>112.03125</v>
      </c>
      <c r="AQ321">
        <f>VLOOKUP(AL321,工作表1!$F$3:$G$1000,2,FALSE)</f>
        <v>4.125</v>
      </c>
      <c r="AR321" t="str">
        <f>VLOOKUP(AL321,工作表1!$F$3:$H$1000,3,FALSE)</f>
        <v>2032/3/31</v>
      </c>
      <c r="AS321">
        <f t="shared" si="144"/>
        <v>4.2646300000000004</v>
      </c>
      <c r="AT321">
        <f t="shared" si="145"/>
        <v>-0.13963000000000036</v>
      </c>
      <c r="AU321" s="43">
        <f t="shared" si="160"/>
        <v>45930</v>
      </c>
      <c r="AV321" s="43">
        <f t="shared" si="146"/>
        <v>45930</v>
      </c>
      <c r="AW321" s="45">
        <f t="shared" si="161"/>
        <v>0.32684426229508201</v>
      </c>
      <c r="AX321" s="45">
        <f t="shared" si="162"/>
        <v>2.0672552211991917</v>
      </c>
      <c r="AY321" s="47">
        <f t="shared" si="163"/>
        <v>100.69154948929184</v>
      </c>
      <c r="AZ321" s="47">
        <f t="shared" si="164"/>
        <v>111.74739425766371</v>
      </c>
      <c r="BA321" s="43"/>
      <c r="BC321" s="2">
        <v>45772</v>
      </c>
      <c r="BD321" t="str">
        <v>91282CFF</v>
      </c>
      <c r="BE321">
        <v>-2.9561999999999999</v>
      </c>
      <c r="BF321">
        <v>4.1651100000000003</v>
      </c>
      <c r="BG321">
        <v>0.82720000000000005</v>
      </c>
      <c r="BH321">
        <v>111.578125</v>
      </c>
      <c r="BI321">
        <f>VLOOKUP(BD321,工作表1!$K$3:$L$1000,2,FALSE)</f>
        <v>2.75</v>
      </c>
      <c r="BJ321" t="str">
        <f>VLOOKUP(BD321,工作表1!$K$3:$M$1000,3,FALSE)</f>
        <v>2032/8/15</v>
      </c>
      <c r="BK321">
        <f t="shared" si="147"/>
        <v>4.2618499999999999</v>
      </c>
      <c r="BL321">
        <f t="shared" si="148"/>
        <v>-1.5118499999999999</v>
      </c>
      <c r="BM321" s="43">
        <f t="shared" si="165"/>
        <v>45884</v>
      </c>
      <c r="BN321" s="43">
        <f t="shared" si="149"/>
        <v>46022</v>
      </c>
      <c r="BO321" s="45">
        <f t="shared" si="166"/>
        <v>0.54696132596685076</v>
      </c>
      <c r="BP321" s="45">
        <f t="shared" si="167"/>
        <v>2.40792023007644</v>
      </c>
      <c r="BQ321" s="47">
        <f t="shared" si="168"/>
        <v>91.485747371173275</v>
      </c>
      <c r="BR321" s="47">
        <f t="shared" si="169"/>
        <v>110.42905544922196</v>
      </c>
    </row>
    <row r="322" spans="6:70" x14ac:dyDescent="0.25">
      <c r="F322" s="2">
        <v>45777</v>
      </c>
      <c r="G322">
        <v>4.2507700000000002</v>
      </c>
      <c r="H322" s="43">
        <v>45786</v>
      </c>
      <c r="I322">
        <v>4.1798000000000002</v>
      </c>
      <c r="L322" s="2">
        <v>45772</v>
      </c>
      <c r="M322" t="str">
        <v>91282CMK</v>
      </c>
      <c r="N322">
        <v>-0.23599999999999999</v>
      </c>
      <c r="O322">
        <v>4.3460400000000003</v>
      </c>
      <c r="P322">
        <v>0.91359999999999997</v>
      </c>
      <c r="Q322">
        <v>111.515625</v>
      </c>
      <c r="R322">
        <f>VLOOKUP(M322,工作表1!$A$3:$B$1000,2,FALSE)</f>
        <v>4.375</v>
      </c>
      <c r="S322" t="str">
        <f>VLOOKUP(M322,工作表1!$A$3:$C$1000,3,FALSE)</f>
        <v>2032/1/31</v>
      </c>
      <c r="T322">
        <f t="shared" si="139"/>
        <v>4.2618499999999999</v>
      </c>
      <c r="U322">
        <f t="shared" si="138"/>
        <v>0.11315000000000008</v>
      </c>
      <c r="V322" s="43">
        <f t="shared" si="150"/>
        <v>45869</v>
      </c>
      <c r="W322" s="43">
        <f t="shared" si="140"/>
        <v>45838</v>
      </c>
      <c r="X322" s="45">
        <f t="shared" si="151"/>
        <v>1.051450276243094</v>
      </c>
      <c r="Y322" s="45">
        <f t="shared" si="152"/>
        <v>1.8065872625444639</v>
      </c>
      <c r="Z322" s="47">
        <f t="shared" si="153"/>
        <v>101.80387049560008</v>
      </c>
      <c r="AA322" s="47">
        <f t="shared" si="154"/>
        <v>111.39279742234254</v>
      </c>
      <c r="AB322" s="45">
        <f t="shared" si="155"/>
        <v>4.0388000000000002</v>
      </c>
      <c r="AC322" s="2" t="str">
        <f t="shared" si="141"/>
        <v>TY1</v>
      </c>
      <c r="AD322">
        <f t="shared" si="142"/>
        <v>111.515625</v>
      </c>
      <c r="AE322">
        <f t="shared" si="143"/>
        <v>111.609375</v>
      </c>
      <c r="AF322" s="49">
        <f t="shared" si="170"/>
        <v>-9.375E-2</v>
      </c>
      <c r="AG322" s="3">
        <f t="shared" si="156"/>
        <v>111.39279742234254</v>
      </c>
      <c r="AH322">
        <f t="shared" si="157"/>
        <v>111.34690696994349</v>
      </c>
      <c r="AI322" s="51">
        <f t="shared" si="158"/>
        <v>4.5890452399049764E-2</v>
      </c>
      <c r="AJ322" s="52">
        <f t="shared" si="159"/>
        <v>0.13964045239904976</v>
      </c>
      <c r="AK322" s="2">
        <v>45772</v>
      </c>
      <c r="AL322" t="str">
        <v>91282CMT</v>
      </c>
      <c r="AM322">
        <v>-1.4053</v>
      </c>
      <c r="AN322">
        <v>4.2761800000000001</v>
      </c>
      <c r="AO322">
        <v>0.90029999999999999</v>
      </c>
      <c r="AP322">
        <v>111.609375</v>
      </c>
      <c r="AQ322">
        <f>VLOOKUP(AL322,工作表1!$F$3:$G$1000,2,FALSE)</f>
        <v>4.125</v>
      </c>
      <c r="AR322" t="str">
        <f>VLOOKUP(AL322,工作表1!$F$3:$H$1000,3,FALSE)</f>
        <v>2032/3/31</v>
      </c>
      <c r="AS322">
        <f t="shared" si="144"/>
        <v>4.2618499999999999</v>
      </c>
      <c r="AT322">
        <f t="shared" si="145"/>
        <v>-0.13684999999999992</v>
      </c>
      <c r="AU322" s="43">
        <f t="shared" si="160"/>
        <v>45930</v>
      </c>
      <c r="AV322" s="43">
        <f t="shared" si="146"/>
        <v>45930</v>
      </c>
      <c r="AW322" s="45">
        <f t="shared" si="161"/>
        <v>0.3155737704918033</v>
      </c>
      <c r="AX322" s="45">
        <f t="shared" si="162"/>
        <v>2.0672860992589266</v>
      </c>
      <c r="AY322" s="47">
        <f t="shared" si="163"/>
        <v>100.33274208210253</v>
      </c>
      <c r="AZ322" s="47">
        <f t="shared" si="164"/>
        <v>111.34690696994349</v>
      </c>
      <c r="BA322" s="43"/>
      <c r="BC322" s="2">
        <v>45771</v>
      </c>
      <c r="BD322" t="str">
        <v>91282CFF</v>
      </c>
      <c r="BE322">
        <v>-4.6144999999999996</v>
      </c>
      <c r="BF322">
        <v>4.2568299999999999</v>
      </c>
      <c r="BG322">
        <v>0.82720000000000005</v>
      </c>
      <c r="BH322">
        <v>111.328125</v>
      </c>
      <c r="BI322">
        <f>VLOOKUP(BD322,工作表1!$K$3:$L$1000,2,FALSE)</f>
        <v>2.75</v>
      </c>
      <c r="BJ322" t="str">
        <f>VLOOKUP(BD322,工作表1!$K$3:$M$1000,3,FALSE)</f>
        <v>2032/8/15</v>
      </c>
      <c r="BK322">
        <f t="shared" si="147"/>
        <v>4.2721499999999999</v>
      </c>
      <c r="BL322">
        <f t="shared" si="148"/>
        <v>-1.5221499999999999</v>
      </c>
      <c r="BM322" s="43">
        <f t="shared" si="165"/>
        <v>45884</v>
      </c>
      <c r="BN322" s="43">
        <f t="shared" si="149"/>
        <v>46022</v>
      </c>
      <c r="BO322" s="45">
        <f t="shared" si="166"/>
        <v>0.52417127071823211</v>
      </c>
      <c r="BP322" s="45">
        <f t="shared" si="167"/>
        <v>2.4077329145538484</v>
      </c>
      <c r="BQ322" s="47">
        <f t="shared" si="168"/>
        <v>91.2398206478059</v>
      </c>
      <c r="BR322" s="47">
        <f t="shared" si="169"/>
        <v>110.13836375101289</v>
      </c>
    </row>
    <row r="323" spans="6:70" x14ac:dyDescent="0.25">
      <c r="F323" s="2">
        <v>45776</v>
      </c>
      <c r="G323">
        <v>4.2571000000000003</v>
      </c>
      <c r="H323" s="43">
        <v>45785</v>
      </c>
      <c r="I323">
        <v>4.1718000000000002</v>
      </c>
      <c r="L323" s="2">
        <v>45771</v>
      </c>
      <c r="M323" t="str">
        <v>91282CMK</v>
      </c>
      <c r="N323">
        <v>-0.12089999999999999</v>
      </c>
      <c r="O323">
        <v>4.3236600000000003</v>
      </c>
      <c r="P323">
        <v>0.91359999999999997</v>
      </c>
      <c r="Q323">
        <v>111.21875</v>
      </c>
      <c r="R323">
        <f>VLOOKUP(M323,工作表1!$A$3:$B$1000,2,FALSE)</f>
        <v>4.375</v>
      </c>
      <c r="S323" t="str">
        <f>VLOOKUP(M323,工作表1!$A$3:$C$1000,3,FALSE)</f>
        <v>2032/1/31</v>
      </c>
      <c r="T323">
        <f t="shared" si="139"/>
        <v>4.2721499999999999</v>
      </c>
      <c r="U323">
        <f t="shared" si="138"/>
        <v>0.10285000000000011</v>
      </c>
      <c r="V323" s="43">
        <f t="shared" si="150"/>
        <v>45869</v>
      </c>
      <c r="W323" s="43">
        <f t="shared" si="140"/>
        <v>45838</v>
      </c>
      <c r="X323" s="45">
        <f t="shared" si="151"/>
        <v>1.0151933701657458</v>
      </c>
      <c r="Y323" s="45">
        <f t="shared" si="152"/>
        <v>1.8062892605767047</v>
      </c>
      <c r="Z323" s="47">
        <f t="shared" si="153"/>
        <v>101.56280030614927</v>
      </c>
      <c r="AA323" s="47">
        <f t="shared" si="154"/>
        <v>111.12915022084688</v>
      </c>
      <c r="AB323" s="45">
        <f t="shared" si="155"/>
        <v>4.1166999999999998</v>
      </c>
      <c r="AC323" s="2" t="str">
        <f t="shared" si="141"/>
        <v>TY1</v>
      </c>
      <c r="AD323">
        <f t="shared" si="142"/>
        <v>111.21875</v>
      </c>
      <c r="AE323">
        <f t="shared" si="143"/>
        <v>111.28125</v>
      </c>
      <c r="AF323" s="49">
        <f t="shared" si="170"/>
        <v>-6.25E-2</v>
      </c>
      <c r="AG323" s="3">
        <f t="shared" si="156"/>
        <v>111.12915022084688</v>
      </c>
      <c r="AH323">
        <f t="shared" si="157"/>
        <v>111.08163204817708</v>
      </c>
      <c r="AI323" s="51">
        <f t="shared" si="158"/>
        <v>4.7518172669796854E-2</v>
      </c>
      <c r="AJ323" s="52">
        <f t="shared" si="159"/>
        <v>0.11001817266979685</v>
      </c>
      <c r="AK323" s="2">
        <v>45771</v>
      </c>
      <c r="AL323" t="str">
        <v>91282CMT</v>
      </c>
      <c r="AM323">
        <v>-0.5554</v>
      </c>
      <c r="AN323">
        <v>4.2166300000000003</v>
      </c>
      <c r="AO323">
        <v>0.90029999999999999</v>
      </c>
      <c r="AP323">
        <v>111.28125</v>
      </c>
      <c r="AQ323">
        <f>VLOOKUP(AL323,工作表1!$F$3:$G$1000,2,FALSE)</f>
        <v>4.125</v>
      </c>
      <c r="AR323" t="str">
        <f>VLOOKUP(AL323,工作表1!$F$3:$H$1000,3,FALSE)</f>
        <v>2032/3/31</v>
      </c>
      <c r="AS323">
        <f t="shared" si="144"/>
        <v>4.2721499999999999</v>
      </c>
      <c r="AT323">
        <f t="shared" si="145"/>
        <v>-0.14714999999999989</v>
      </c>
      <c r="AU323" s="43">
        <f t="shared" si="160"/>
        <v>45930</v>
      </c>
      <c r="AV323" s="43">
        <f t="shared" si="146"/>
        <v>45930</v>
      </c>
      <c r="AW323" s="45">
        <f t="shared" si="161"/>
        <v>0.28176229508196726</v>
      </c>
      <c r="AX323" s="45">
        <f t="shared" si="162"/>
        <v>2.0673787334381317</v>
      </c>
      <c r="AY323" s="47">
        <f t="shared" si="163"/>
        <v>100.09108074164962</v>
      </c>
      <c r="AZ323" s="47">
        <f t="shared" si="164"/>
        <v>111.08163204817708</v>
      </c>
      <c r="BA323" s="43"/>
      <c r="BC323" s="2">
        <v>45770</v>
      </c>
      <c r="BD323" t="str">
        <v>91282CFF</v>
      </c>
      <c r="BE323">
        <v>-6.0765000000000002</v>
      </c>
      <c r="BF323">
        <v>4.3560100000000004</v>
      </c>
      <c r="BG323">
        <v>0.82720000000000005</v>
      </c>
      <c r="BH323">
        <v>110.765625</v>
      </c>
      <c r="BI323">
        <f>VLOOKUP(BD323,工作表1!$K$3:$L$1000,2,FALSE)</f>
        <v>2.75</v>
      </c>
      <c r="BJ323" t="str">
        <f>VLOOKUP(BD323,工作表1!$K$3:$M$1000,3,FALSE)</f>
        <v>2032/8/15</v>
      </c>
      <c r="BK323">
        <f t="shared" si="147"/>
        <v>4.2835999999999999</v>
      </c>
      <c r="BL323">
        <f t="shared" si="148"/>
        <v>-1.5335999999999999</v>
      </c>
      <c r="BM323" s="43">
        <f t="shared" si="165"/>
        <v>45884</v>
      </c>
      <c r="BN323" s="43">
        <f t="shared" si="149"/>
        <v>46022</v>
      </c>
      <c r="BO323" s="45">
        <f t="shared" si="166"/>
        <v>0.51657458563535907</v>
      </c>
      <c r="BP323" s="45">
        <f t="shared" si="167"/>
        <v>2.4076704760463179</v>
      </c>
      <c r="BQ323" s="47">
        <f t="shared" si="168"/>
        <v>90.723288548161221</v>
      </c>
      <c r="BR323" s="47">
        <f t="shared" si="169"/>
        <v>109.5229353542381</v>
      </c>
    </row>
    <row r="324" spans="6:70" x14ac:dyDescent="0.25">
      <c r="F324" s="2">
        <v>45775</v>
      </c>
      <c r="G324">
        <v>4.2646300000000004</v>
      </c>
      <c r="H324" s="43">
        <v>45784</v>
      </c>
      <c r="I324">
        <v>4.0517000000000003</v>
      </c>
      <c r="L324" s="2">
        <v>45770</v>
      </c>
      <c r="M324" t="str">
        <v>91282CMK</v>
      </c>
      <c r="N324">
        <v>-0.2571</v>
      </c>
      <c r="O324">
        <v>4.3538399999999999</v>
      </c>
      <c r="P324">
        <v>0.91359999999999997</v>
      </c>
      <c r="Q324">
        <v>110.65625</v>
      </c>
      <c r="R324">
        <f>VLOOKUP(M324,工作表1!$A$3:$B$1000,2,FALSE)</f>
        <v>4.375</v>
      </c>
      <c r="S324" t="str">
        <f>VLOOKUP(M324,工作表1!$A$3:$C$1000,3,FALSE)</f>
        <v>2032/1/31</v>
      </c>
      <c r="T324">
        <f t="shared" si="139"/>
        <v>4.2835999999999999</v>
      </c>
      <c r="U324">
        <f t="shared" ref="U324:U387" si="171">R324-T324</f>
        <v>9.1400000000000148E-2</v>
      </c>
      <c r="V324" s="43">
        <f t="shared" si="150"/>
        <v>45869</v>
      </c>
      <c r="W324" s="43">
        <f t="shared" si="140"/>
        <v>45838</v>
      </c>
      <c r="X324" s="45">
        <f t="shared" si="151"/>
        <v>1.0031077348066297</v>
      </c>
      <c r="Y324" s="45">
        <f t="shared" si="152"/>
        <v>1.8061899265874515</v>
      </c>
      <c r="Z324" s="47">
        <f t="shared" si="153"/>
        <v>101.04703801253962</v>
      </c>
      <c r="AA324" s="47">
        <f t="shared" si="154"/>
        <v>110.56636039378986</v>
      </c>
      <c r="AB324" s="45">
        <f t="shared" si="155"/>
        <v>4.1980000000000004</v>
      </c>
      <c r="AC324" s="2" t="str">
        <f t="shared" si="141"/>
        <v>TY1</v>
      </c>
      <c r="AD324">
        <f t="shared" si="142"/>
        <v>110.65625</v>
      </c>
      <c r="AE324">
        <f t="shared" si="143"/>
        <v>110.703125</v>
      </c>
      <c r="AF324" s="49">
        <f t="shared" si="170"/>
        <v>-4.6875E-2</v>
      </c>
      <c r="AG324" s="3">
        <f t="shared" si="156"/>
        <v>110.56636039378986</v>
      </c>
      <c r="AH324">
        <f t="shared" si="157"/>
        <v>110.49647095598702</v>
      </c>
      <c r="AI324" s="51">
        <f t="shared" si="158"/>
        <v>6.9889437802842735E-2</v>
      </c>
      <c r="AJ324" s="52">
        <f t="shared" si="159"/>
        <v>0.11676443780284274</v>
      </c>
      <c r="AK324" s="2">
        <v>45770</v>
      </c>
      <c r="AL324" t="str">
        <v>91282CMT</v>
      </c>
      <c r="AM324">
        <v>-0.91479999999999995</v>
      </c>
      <c r="AN324">
        <v>4.2628500000000003</v>
      </c>
      <c r="AO324">
        <v>0.90029999999999999</v>
      </c>
      <c r="AP324">
        <v>110.703125</v>
      </c>
      <c r="AQ324">
        <f>VLOOKUP(AL324,工作表1!$F$3:$G$1000,2,FALSE)</f>
        <v>4.125</v>
      </c>
      <c r="AR324" t="str">
        <f>VLOOKUP(AL324,工作表1!$F$3:$H$1000,3,FALSE)</f>
        <v>2032/3/31</v>
      </c>
      <c r="AS324">
        <f t="shared" si="144"/>
        <v>4.2835999999999999</v>
      </c>
      <c r="AT324">
        <f t="shared" si="145"/>
        <v>-0.15859999999999985</v>
      </c>
      <c r="AU324" s="43">
        <f t="shared" si="160"/>
        <v>45930</v>
      </c>
      <c r="AV324" s="43">
        <f t="shared" si="146"/>
        <v>45930</v>
      </c>
      <c r="AW324" s="45">
        <f t="shared" si="161"/>
        <v>0.27049180327868855</v>
      </c>
      <c r="AX324" s="45">
        <f t="shared" si="162"/>
        <v>2.0674096114978666</v>
      </c>
      <c r="AY324" s="47">
        <f t="shared" si="163"/>
        <v>99.559736591629445</v>
      </c>
      <c r="AZ324" s="47">
        <f t="shared" si="164"/>
        <v>110.49647095598702</v>
      </c>
      <c r="BA324" s="43"/>
      <c r="BC324" s="2">
        <v>45769</v>
      </c>
      <c r="BD324" t="str">
        <v>91282CFF</v>
      </c>
      <c r="BE324">
        <v>-6.4432</v>
      </c>
      <c r="BF324">
        <v>4.3412600000000001</v>
      </c>
      <c r="BG324">
        <v>0.82720000000000005</v>
      </c>
      <c r="BH324">
        <v>110.875</v>
      </c>
      <c r="BI324">
        <f>VLOOKUP(BD324,工作表1!$K$3:$L$1000,2,FALSE)</f>
        <v>2.75</v>
      </c>
      <c r="BJ324" t="str">
        <f>VLOOKUP(BD324,工作表1!$K$3:$M$1000,3,FALSE)</f>
        <v>2032/8/15</v>
      </c>
      <c r="BK324">
        <f t="shared" si="147"/>
        <v>4.2709999999999999</v>
      </c>
      <c r="BL324">
        <f t="shared" si="148"/>
        <v>-1.5209999999999999</v>
      </c>
      <c r="BM324" s="43">
        <f t="shared" si="165"/>
        <v>45884</v>
      </c>
      <c r="BN324" s="43">
        <f t="shared" si="149"/>
        <v>46022</v>
      </c>
      <c r="BO324" s="45">
        <f t="shared" si="166"/>
        <v>0.50897790055248615</v>
      </c>
      <c r="BP324" s="45">
        <f t="shared" si="167"/>
        <v>2.4076080375387878</v>
      </c>
      <c r="BQ324" s="47">
        <f t="shared" si="168"/>
        <v>90.817111904775672</v>
      </c>
      <c r="BR324" s="47">
        <f t="shared" si="169"/>
        <v>109.62508924393603</v>
      </c>
    </row>
    <row r="325" spans="6:70" x14ac:dyDescent="0.25">
      <c r="F325" s="2">
        <v>45772</v>
      </c>
      <c r="G325">
        <v>4.2618499999999999</v>
      </c>
      <c r="H325" s="43">
        <v>45783</v>
      </c>
      <c r="I325">
        <v>4.0880999999999998</v>
      </c>
      <c r="L325" s="2">
        <v>45769</v>
      </c>
      <c r="M325" t="str">
        <v>91282CMK</v>
      </c>
      <c r="N325">
        <v>0.17799999999999999</v>
      </c>
      <c r="O325">
        <v>4.2839400000000003</v>
      </c>
      <c r="P325">
        <v>0.91359999999999997</v>
      </c>
      <c r="Q325">
        <v>110.796875</v>
      </c>
      <c r="R325">
        <f>VLOOKUP(M325,工作表1!$A$3:$B$1000,2,FALSE)</f>
        <v>4.375</v>
      </c>
      <c r="S325" t="str">
        <f>VLOOKUP(M325,工作表1!$A$3:$C$1000,3,FALSE)</f>
        <v>2032/1/31</v>
      </c>
      <c r="T325">
        <f t="shared" ref="T325:T388" si="172">INDEX($G:$G,MATCH(L325,$F:$F,0))</f>
        <v>4.2709999999999999</v>
      </c>
      <c r="U325">
        <f t="shared" si="171"/>
        <v>0.10400000000000009</v>
      </c>
      <c r="V325" s="43">
        <f t="shared" si="150"/>
        <v>45869</v>
      </c>
      <c r="W325" s="43">
        <f t="shared" ref="W325:W388" si="173">IF(WEEKDAY(DATE(YEAR(L325),(INT(MONTH(L325)/3)+1)*3+1,1)-1,2)=7,DATE(YEAR(L325),(INT(MONTH(L325)/3)+1)*3+1,1)-1-2,IF(WEEKDAY(DATE(YEAR(L325),(INT(MONTH(L325)/3)+1)*3+1,1)-1,2)=6,DATE(YEAR(L325),(INT(MONTH(L325)/3)+1)*3+1,1)-1-1,DATE(YEAR(L325),(INT(MONTH(L325)/3)+1)*3+1,1)-1))</f>
        <v>45838</v>
      </c>
      <c r="X325" s="45">
        <f t="shared" si="151"/>
        <v>0.99102209944751385</v>
      </c>
      <c r="Y325" s="45">
        <f t="shared" si="152"/>
        <v>1.8060905925981987</v>
      </c>
      <c r="Z325" s="47">
        <f t="shared" si="153"/>
        <v>101.18795453863603</v>
      </c>
      <c r="AA325" s="47">
        <f t="shared" si="154"/>
        <v>110.71744934632937</v>
      </c>
      <c r="AB325" s="45">
        <f t="shared" si="155"/>
        <v>4.1927000000000003</v>
      </c>
      <c r="AC325" s="2" t="str">
        <f t="shared" ref="AC325:AC388" si="174">IF(MOD(MONTH(L325),3)=0,"TY2","TY1")</f>
        <v>TY1</v>
      </c>
      <c r="AD325">
        <f t="shared" ref="AD325:AD388" si="175">IF(AC325="TY1",Q325,AP325)</f>
        <v>110.796875</v>
      </c>
      <c r="AE325">
        <f t="shared" ref="AE325:AE388" si="176">IF(AC325="TY1",AP325,BH325)</f>
        <v>110.8125</v>
      </c>
      <c r="AF325" s="49">
        <f t="shared" si="170"/>
        <v>-1.5625E-2</v>
      </c>
      <c r="AG325" s="3">
        <f t="shared" si="156"/>
        <v>110.71744934632937</v>
      </c>
      <c r="AH325">
        <f t="shared" si="157"/>
        <v>110.62894095678746</v>
      </c>
      <c r="AI325" s="51">
        <f t="shared" si="158"/>
        <v>8.8508389541914312E-2</v>
      </c>
      <c r="AJ325" s="52">
        <f t="shared" si="159"/>
        <v>0.10413338954191431</v>
      </c>
      <c r="AK325" s="2">
        <v>45769</v>
      </c>
      <c r="AL325" t="str">
        <v>91282CMT</v>
      </c>
      <c r="AM325">
        <v>-0.28029999999999999</v>
      </c>
      <c r="AN325">
        <v>4.1970299999999998</v>
      </c>
      <c r="AO325">
        <v>0.90029999999999999</v>
      </c>
      <c r="AP325">
        <v>110.8125</v>
      </c>
      <c r="AQ325">
        <f>VLOOKUP(AL325,工作表1!$F$3:$G$1000,2,FALSE)</f>
        <v>4.125</v>
      </c>
      <c r="AR325" t="str">
        <f>VLOOKUP(AL325,工作表1!$F$3:$H$1000,3,FALSE)</f>
        <v>2032/3/31</v>
      </c>
      <c r="AS325">
        <f t="shared" ref="AS325:AS388" si="177">INDEX($G:$G,MATCH(AK325,$F:$F,0))</f>
        <v>4.2709999999999999</v>
      </c>
      <c r="AT325">
        <f t="shared" ref="AT325:AT388" si="178">AQ325-AS325</f>
        <v>-0.14599999999999991</v>
      </c>
      <c r="AU325" s="43">
        <f t="shared" si="160"/>
        <v>45930</v>
      </c>
      <c r="AV325" s="43">
        <f t="shared" ref="AV325:AV388" si="179">IF(WEEKDAY(DATE(YEAR(AK325),(INT(MONTH(AK325)/3)+1)*3+4,1)-1,2)=7,DATE(YEAR(AK325),(INT(MONTH(AK325)/3)+1)*3+4,1)-1-2,IF(WEEKDAY(DATE(YEAR(AK325),(INT(MONTH(AK325)/3)+1)*3+4,1)-1,2)=6,DATE(YEAR(AK325),(INT(MONTH(AK325)/3)+1)*3+4,1)-1-1,DATE(YEAR(AK325),(INT(MONTH(AK325)/3)+1)*3+4,1)-1))</f>
        <v>45930</v>
      </c>
      <c r="AW325" s="45">
        <f t="shared" si="161"/>
        <v>0.25922131147540983</v>
      </c>
      <c r="AX325" s="45">
        <f t="shared" si="162"/>
        <v>2.0674404895576015</v>
      </c>
      <c r="AY325" s="47">
        <f t="shared" si="163"/>
        <v>99.685100992406404</v>
      </c>
      <c r="AZ325" s="47">
        <f t="shared" si="164"/>
        <v>110.62894095678746</v>
      </c>
      <c r="BA325" s="43"/>
      <c r="BC325" s="2">
        <v>45768</v>
      </c>
      <c r="BD325" t="str">
        <v>91282CFF</v>
      </c>
      <c r="BE325">
        <v>-7.9184999999999999</v>
      </c>
      <c r="BF325">
        <v>4.3818099999999998</v>
      </c>
      <c r="BG325">
        <v>0.82720000000000005</v>
      </c>
      <c r="BH325">
        <v>110.890625</v>
      </c>
      <c r="BI325">
        <f>VLOOKUP(BD325,工作表1!$K$3:$L$1000,2,FALSE)</f>
        <v>2.75</v>
      </c>
      <c r="BJ325" t="str">
        <f>VLOOKUP(BD325,工作表1!$K$3:$M$1000,3,FALSE)</f>
        <v>2032/8/15</v>
      </c>
      <c r="BK325">
        <f t="shared" ref="BK325:BK388" si="180">INDEX($G:$G,MATCH(BC325,$F:$F,0))</f>
        <v>4.2632500000000002</v>
      </c>
      <c r="BL325">
        <f t="shared" ref="BL325:BL388" si="181">BI325-BK325</f>
        <v>-1.5132500000000002</v>
      </c>
      <c r="BM325" s="43">
        <f t="shared" si="165"/>
        <v>45884</v>
      </c>
      <c r="BN325" s="43">
        <f t="shared" ref="BN325:BN388" si="182">IF(WEEKDAY(DATE(YEAR(BC325),(INT(MONTH(BC325)/3)+1)*3+7,1)-1,2)=7,DATE(YEAR(BC325),(INT(MONTH(BC325)/3)+1)*3+7,1)-1-2,IF(WEEKDAY(DATE(YEAR(BC325),(INT(MONTH(BC325)/3)+1)*3+7,1)-1,2)=6,DATE(YEAR(BC325),(INT(MONTH(BC325)/3)+1)*3+7,1)-1-1,DATE(YEAR(BC325),(INT(MONTH(BC325)/3)+1)*3+7,1)-1))</f>
        <v>46022</v>
      </c>
      <c r="BO325" s="45">
        <f t="shared" si="166"/>
        <v>0.50138121546961323</v>
      </c>
      <c r="BP325" s="45">
        <f t="shared" si="167"/>
        <v>2.4075455990312573</v>
      </c>
      <c r="BQ325" s="47">
        <f t="shared" si="168"/>
        <v>90.768736464058122</v>
      </c>
      <c r="BR325" s="47">
        <f t="shared" si="169"/>
        <v>109.559375235774</v>
      </c>
    </row>
    <row r="326" spans="6:70" x14ac:dyDescent="0.25">
      <c r="F326" s="2">
        <v>45771</v>
      </c>
      <c r="G326">
        <v>4.2721499999999999</v>
      </c>
      <c r="H326" s="43">
        <v>45782</v>
      </c>
      <c r="I326">
        <v>4.1349999999999998</v>
      </c>
      <c r="L326" s="2">
        <v>45768</v>
      </c>
      <c r="M326" t="str">
        <v>91282CMK</v>
      </c>
      <c r="N326">
        <v>-0.28449999999999998</v>
      </c>
      <c r="O326">
        <v>4.3568199999999999</v>
      </c>
      <c r="P326">
        <v>0.91359999999999997</v>
      </c>
      <c r="Q326">
        <v>110.8125</v>
      </c>
      <c r="R326">
        <f>VLOOKUP(M326,工作表1!$A$3:$B$1000,2,FALSE)</f>
        <v>4.375</v>
      </c>
      <c r="S326" t="str">
        <f>VLOOKUP(M326,工作表1!$A$3:$C$1000,3,FALSE)</f>
        <v>2032/1/31</v>
      </c>
      <c r="T326">
        <f t="shared" si="172"/>
        <v>4.2632500000000002</v>
      </c>
      <c r="U326">
        <f t="shared" si="171"/>
        <v>0.11174999999999979</v>
      </c>
      <c r="V326" s="43">
        <f t="shared" ref="V326:V389" si="183">COUPNCD(L325,S326,2,0)</f>
        <v>45869</v>
      </c>
      <c r="W326" s="43">
        <f t="shared" si="173"/>
        <v>45838</v>
      </c>
      <c r="X326" s="45">
        <f t="shared" ref="X326:X389" si="184">COUPDAYBS(L325,S326,2,1)/COUPDAYS(L325,S326,2,1)*R326/2</f>
        <v>0.97893646408839785</v>
      </c>
      <c r="Y326" s="45">
        <f t="shared" ref="Y326:Y389" si="185">(W326-L325)/365*R326+X326</f>
        <v>1.8059912586089459</v>
      </c>
      <c r="Z326" s="47">
        <f t="shared" ref="Z326:Z389" si="186">(Q326*P326+Y326)/(1+(O326/100)*(W326-L327)/360)-X326</f>
        <v>101.15071376120396</v>
      </c>
      <c r="AA326" s="47">
        <f t="shared" ref="AA326:AA389" si="187">(Z326-$AB$5*(W326-L325)/365+T326*(W326-L325)/360)/P326</f>
        <v>110.67447336870781</v>
      </c>
      <c r="AB326" s="45">
        <f t="shared" ref="AB326:AB389" si="188">INDEX(I:I,MATCH(L326,H:H,0))</f>
        <v>4.1848000000000001</v>
      </c>
      <c r="AC326" s="2" t="str">
        <f t="shared" si="174"/>
        <v>TY1</v>
      </c>
      <c r="AD326">
        <f t="shared" si="175"/>
        <v>110.8125</v>
      </c>
      <c r="AE326">
        <f t="shared" si="176"/>
        <v>110.828125</v>
      </c>
      <c r="AF326" s="49">
        <f t="shared" si="170"/>
        <v>-1.5625E-2</v>
      </c>
      <c r="AG326" s="3">
        <f t="shared" ref="AG326:AG389" si="189">IF(AC326="TY1",AA326,AZ326)</f>
        <v>110.67447336870781</v>
      </c>
      <c r="AH326">
        <f t="shared" ref="AH326:AH389" si="190">IF(AC326="TY1",AZ326,BR326)</f>
        <v>110.60388368641625</v>
      </c>
      <c r="AI326" s="51">
        <f t="shared" ref="AI326:AI389" si="191">AG326-AH326</f>
        <v>7.0589682291554823E-2</v>
      </c>
      <c r="AJ326" s="52">
        <f t="shared" ref="AJ326:AJ389" si="192">AI326-AF326</f>
        <v>8.6214682291554823E-2</v>
      </c>
      <c r="AK326" s="2">
        <v>45768</v>
      </c>
      <c r="AL326" t="str">
        <v>91282CMT</v>
      </c>
      <c r="AM326">
        <v>-0.4955</v>
      </c>
      <c r="AN326">
        <v>4.1924599999999996</v>
      </c>
      <c r="AO326">
        <v>0.90029999999999999</v>
      </c>
      <c r="AP326">
        <v>110.828125</v>
      </c>
      <c r="AQ326">
        <f>VLOOKUP(AL326,工作表1!$F$3:$G$1000,2,FALSE)</f>
        <v>4.125</v>
      </c>
      <c r="AR326" t="str">
        <f>VLOOKUP(AL326,工作表1!$F$3:$H$1000,3,FALSE)</f>
        <v>2032/3/31</v>
      </c>
      <c r="AS326">
        <f t="shared" si="177"/>
        <v>4.2632500000000002</v>
      </c>
      <c r="AT326">
        <f t="shared" si="178"/>
        <v>-0.13825000000000021</v>
      </c>
      <c r="AU326" s="43">
        <f t="shared" ref="AU326:AU389" si="193">COUPNCD(AK325,AR326,2,0)</f>
        <v>45930</v>
      </c>
      <c r="AV326" s="43">
        <f t="shared" si="179"/>
        <v>45930</v>
      </c>
      <c r="AW326" s="45">
        <f t="shared" ref="AW326:AW389" si="194">COUPDAYBS(AK325,AR326,2,1)/COUPDAYS(AK325,AR326,2,1)*AQ326/2</f>
        <v>0.24795081967213115</v>
      </c>
      <c r="AX326" s="45">
        <f t="shared" ref="AX326:AX389" si="195">(AV326-AK325)/365*AQ326+AW326</f>
        <v>2.0674713676173364</v>
      </c>
      <c r="AY326" s="47">
        <f t="shared" ref="AY326:AY389" si="196">(AP326*AO326+AX326)/(1+(AN326/100)*(AV326-AK327)/360)-AW326</f>
        <v>99.666544563169751</v>
      </c>
      <c r="AZ326" s="47">
        <f t="shared" ref="AZ326:AZ389" si="197">(AY326-$AB$5*(AV326-AK325)/365+AS326*(AV326-AK325)/360)/AO326</f>
        <v>110.60388368641625</v>
      </c>
      <c r="BA326" s="43"/>
      <c r="BC326" s="2">
        <v>45764</v>
      </c>
      <c r="BD326" t="str">
        <v>91282CFF</v>
      </c>
      <c r="BE326">
        <v>-5.3038999999999996</v>
      </c>
      <c r="BF326">
        <v>4.2778999999999998</v>
      </c>
      <c r="BG326">
        <v>0.82720000000000005</v>
      </c>
      <c r="BH326">
        <v>111.28125</v>
      </c>
      <c r="BI326">
        <f>VLOOKUP(BD326,工作表1!$K$3:$L$1000,2,FALSE)</f>
        <v>2.75</v>
      </c>
      <c r="BJ326" t="str">
        <f>VLOOKUP(BD326,工作表1!$K$3:$M$1000,3,FALSE)</f>
        <v>2032/8/15</v>
      </c>
      <c r="BK326">
        <f t="shared" si="180"/>
        <v>4.2750000000000004</v>
      </c>
      <c r="BL326">
        <f t="shared" si="181"/>
        <v>-1.5250000000000004</v>
      </c>
      <c r="BM326" s="43">
        <f t="shared" ref="BM326:BM389" si="198">COUPNCD(BC325,BJ326,2,0)</f>
        <v>45884</v>
      </c>
      <c r="BN326" s="43">
        <f t="shared" si="182"/>
        <v>46022</v>
      </c>
      <c r="BO326" s="45">
        <f t="shared" ref="BO326:BO389" si="199">COUPDAYBS(BC325,BJ326,2,1)/COUPDAYS(BC325,BJ326,2,1)*BI326/2</f>
        <v>0.49378453038674036</v>
      </c>
      <c r="BP326" s="45">
        <f t="shared" ref="BP326:BP389" si="200">(BN326-BC325)/365*BI326+BO326</f>
        <v>2.4074831605237268</v>
      </c>
      <c r="BQ326" s="47">
        <f t="shared" ref="BQ326:BQ389" si="201">(BH326*BG326+BP326)/(1+(BF326/100)*(BN326-BC327)/360)-BO326</f>
        <v>91.145166206645087</v>
      </c>
      <c r="BR326" s="47">
        <f t="shared" ref="BR326:BR389" si="202">(BQ326-$AB$5*(BN326-BC325)/365+BK326*(BN326-BC325)/360)/BG326</f>
        <v>110.02378751035167</v>
      </c>
    </row>
    <row r="327" spans="6:70" x14ac:dyDescent="0.25">
      <c r="F327" s="2">
        <v>45770</v>
      </c>
      <c r="G327">
        <v>4.2835999999999999</v>
      </c>
      <c r="H327" s="43">
        <v>45779</v>
      </c>
      <c r="I327">
        <v>4.1036999999999999</v>
      </c>
      <c r="L327" s="2">
        <v>45764</v>
      </c>
      <c r="M327" t="str">
        <v>91282CMC</v>
      </c>
      <c r="N327">
        <v>-0.14810000000000001</v>
      </c>
      <c r="O327">
        <v>4.33371</v>
      </c>
      <c r="P327">
        <v>0.92020000000000002</v>
      </c>
      <c r="Q327">
        <v>111.171875</v>
      </c>
      <c r="R327">
        <f>VLOOKUP(M327,工作表1!$A$3:$B$1000,2,FALSE)</f>
        <v>4.5</v>
      </c>
      <c r="S327" t="str">
        <f>VLOOKUP(M327,工作表1!$A$3:$C$1000,3,FALSE)</f>
        <v>2031/12/31</v>
      </c>
      <c r="T327">
        <f t="shared" si="172"/>
        <v>4.2750000000000004</v>
      </c>
      <c r="U327">
        <f t="shared" si="171"/>
        <v>0.22499999999999964</v>
      </c>
      <c r="V327" s="43">
        <f t="shared" si="183"/>
        <v>45838</v>
      </c>
      <c r="W327" s="43">
        <f t="shared" si="173"/>
        <v>45838</v>
      </c>
      <c r="X327" s="45">
        <f t="shared" si="184"/>
        <v>1.3798342541436464</v>
      </c>
      <c r="Y327" s="45">
        <f t="shared" si="185"/>
        <v>2.2428479527737832</v>
      </c>
      <c r="Z327" s="47">
        <f t="shared" si="186"/>
        <v>102.22794377421498</v>
      </c>
      <c r="AA327" s="47">
        <f t="shared" si="187"/>
        <v>111.05320084552336</v>
      </c>
      <c r="AB327" s="45">
        <f t="shared" si="188"/>
        <v>4.1193999999999997</v>
      </c>
      <c r="AC327" s="2" t="str">
        <f t="shared" si="174"/>
        <v>TY1</v>
      </c>
      <c r="AD327">
        <f t="shared" si="175"/>
        <v>111.171875</v>
      </c>
      <c r="AE327">
        <f t="shared" si="176"/>
        <v>111.21875</v>
      </c>
      <c r="AF327" s="49">
        <f t="shared" si="170"/>
        <v>-4.6875E-2</v>
      </c>
      <c r="AG327" s="3">
        <f t="shared" si="189"/>
        <v>111.05320084552336</v>
      </c>
      <c r="AH327">
        <f t="shared" si="190"/>
        <v>110.99066409326463</v>
      </c>
      <c r="AI327" s="51">
        <f t="shared" si="191"/>
        <v>6.2536752258736783E-2</v>
      </c>
      <c r="AJ327" s="52">
        <f t="shared" si="192"/>
        <v>0.10941175225873678</v>
      </c>
      <c r="AK327" s="2">
        <v>45764</v>
      </c>
      <c r="AL327" t="str">
        <v>91282CMT</v>
      </c>
      <c r="AM327">
        <v>-0.29530000000000001</v>
      </c>
      <c r="AN327">
        <v>4.1954599999999997</v>
      </c>
      <c r="AO327">
        <v>0.90029999999999999</v>
      </c>
      <c r="AP327">
        <v>111.21875</v>
      </c>
      <c r="AQ327">
        <f>VLOOKUP(AL327,工作表1!$F$3:$G$1000,2,FALSE)</f>
        <v>4.125</v>
      </c>
      <c r="AR327" t="str">
        <f>VLOOKUP(AL327,工作表1!$F$3:$H$1000,3,FALSE)</f>
        <v>2032/3/31</v>
      </c>
      <c r="AS327">
        <f t="shared" si="177"/>
        <v>4.2750000000000004</v>
      </c>
      <c r="AT327">
        <f t="shared" si="178"/>
        <v>-0.15000000000000036</v>
      </c>
      <c r="AU327" s="43">
        <f t="shared" si="193"/>
        <v>45930</v>
      </c>
      <c r="AV327" s="43">
        <f t="shared" si="179"/>
        <v>45930</v>
      </c>
      <c r="AW327" s="45">
        <f t="shared" si="194"/>
        <v>0.23668032786885246</v>
      </c>
      <c r="AX327" s="45">
        <f t="shared" si="195"/>
        <v>2.0675022456770717</v>
      </c>
      <c r="AY327" s="47">
        <f t="shared" si="196"/>
        <v>100.01003365028943</v>
      </c>
      <c r="AZ327" s="47">
        <f t="shared" si="197"/>
        <v>110.99066409326463</v>
      </c>
      <c r="BA327" s="43"/>
      <c r="BC327" s="2">
        <v>45763</v>
      </c>
      <c r="BD327" t="str">
        <v>91282CFF</v>
      </c>
      <c r="BE327">
        <v>-5.8471000000000002</v>
      </c>
      <c r="BF327">
        <v>4.27006</v>
      </c>
      <c r="BG327">
        <v>0.82720000000000005</v>
      </c>
      <c r="BH327">
        <v>111.5625</v>
      </c>
      <c r="BI327">
        <f>VLOOKUP(BD327,工作表1!$K$3:$L$1000,2,FALSE)</f>
        <v>2.75</v>
      </c>
      <c r="BJ327" t="str">
        <f>VLOOKUP(BD327,工作表1!$K$3:$M$1000,3,FALSE)</f>
        <v>2032/8/15</v>
      </c>
      <c r="BK327">
        <f t="shared" si="180"/>
        <v>4.2650199999999998</v>
      </c>
      <c r="BL327">
        <f t="shared" si="181"/>
        <v>-1.5150199999999998</v>
      </c>
      <c r="BM327" s="43">
        <f t="shared" si="198"/>
        <v>45884</v>
      </c>
      <c r="BN327" s="43">
        <f t="shared" si="182"/>
        <v>46022</v>
      </c>
      <c r="BO327" s="45">
        <f t="shared" si="199"/>
        <v>0.46339779005524867</v>
      </c>
      <c r="BP327" s="45">
        <f t="shared" si="200"/>
        <v>2.4072334064936047</v>
      </c>
      <c r="BQ327" s="47">
        <f t="shared" si="201"/>
        <v>91.39547038191435</v>
      </c>
      <c r="BR327" s="47">
        <f t="shared" si="202"/>
        <v>110.31519182630318</v>
      </c>
    </row>
    <row r="328" spans="6:70" x14ac:dyDescent="0.25">
      <c r="F328" s="2">
        <v>45769</v>
      </c>
      <c r="G328">
        <v>4.2709999999999999</v>
      </c>
      <c r="H328" s="43">
        <v>45778</v>
      </c>
      <c r="I328">
        <v>4.0025000000000004</v>
      </c>
      <c r="L328" s="2">
        <v>45763</v>
      </c>
      <c r="M328" t="str">
        <v>91282CMC</v>
      </c>
      <c r="N328">
        <v>-7.5800000000000006E-2</v>
      </c>
      <c r="O328">
        <v>4.3048200000000003</v>
      </c>
      <c r="P328">
        <v>0.92020000000000002</v>
      </c>
      <c r="Q328">
        <v>111.421875</v>
      </c>
      <c r="R328">
        <f>VLOOKUP(M328,工作表1!$A$3:$B$1000,2,FALSE)</f>
        <v>4.5</v>
      </c>
      <c r="S328" t="str">
        <f>VLOOKUP(M328,工作表1!$A$3:$C$1000,3,FALSE)</f>
        <v>2031/12/31</v>
      </c>
      <c r="T328">
        <f t="shared" si="172"/>
        <v>4.2650199999999998</v>
      </c>
      <c r="U328">
        <f t="shared" si="171"/>
        <v>0.23498000000000019</v>
      </c>
      <c r="V328" s="43">
        <f t="shared" si="183"/>
        <v>45838</v>
      </c>
      <c r="W328" s="43">
        <f t="shared" si="173"/>
        <v>45838</v>
      </c>
      <c r="X328" s="45">
        <f t="shared" si="184"/>
        <v>1.3301104972375692</v>
      </c>
      <c r="Y328" s="45">
        <f t="shared" si="185"/>
        <v>2.2424392643608568</v>
      </c>
      <c r="Z328" s="47">
        <f t="shared" si="186"/>
        <v>102.49914273412186</v>
      </c>
      <c r="AA328" s="47">
        <f t="shared" si="187"/>
        <v>111.34340441396674</v>
      </c>
      <c r="AB328" s="45">
        <f t="shared" si="188"/>
        <v>4.0727000000000002</v>
      </c>
      <c r="AC328" s="2" t="str">
        <f t="shared" si="174"/>
        <v>TY1</v>
      </c>
      <c r="AD328">
        <f t="shared" si="175"/>
        <v>111.421875</v>
      </c>
      <c r="AE328">
        <f t="shared" si="176"/>
        <v>111.5</v>
      </c>
      <c r="AF328" s="49">
        <f t="shared" si="170"/>
        <v>-7.8125E-2</v>
      </c>
      <c r="AG328" s="3">
        <f t="shared" si="189"/>
        <v>111.34340441396674</v>
      </c>
      <c r="AH328">
        <f t="shared" si="190"/>
        <v>111.26415956718984</v>
      </c>
      <c r="AI328" s="51">
        <f t="shared" si="191"/>
        <v>7.9244846776902023E-2</v>
      </c>
      <c r="AJ328" s="52">
        <f t="shared" si="192"/>
        <v>0.15736984677690202</v>
      </c>
      <c r="AK328" s="2">
        <v>45763</v>
      </c>
      <c r="AL328" t="str">
        <v>91282CMT</v>
      </c>
      <c r="AM328">
        <v>-1.6443000000000001</v>
      </c>
      <c r="AN328">
        <v>4.2588800000000004</v>
      </c>
      <c r="AO328">
        <v>0.90029999999999999</v>
      </c>
      <c r="AP328">
        <v>111.5</v>
      </c>
      <c r="AQ328">
        <f>VLOOKUP(AL328,工作表1!$F$3:$G$1000,2,FALSE)</f>
        <v>4.125</v>
      </c>
      <c r="AR328" t="str">
        <f>VLOOKUP(AL328,工作表1!$F$3:$H$1000,3,FALSE)</f>
        <v>2032/3/31</v>
      </c>
      <c r="AS328">
        <f t="shared" si="177"/>
        <v>4.2650199999999998</v>
      </c>
      <c r="AT328">
        <f t="shared" si="178"/>
        <v>-0.14001999999999981</v>
      </c>
      <c r="AU328" s="43">
        <f t="shared" si="193"/>
        <v>45930</v>
      </c>
      <c r="AV328" s="43">
        <f t="shared" si="179"/>
        <v>45930</v>
      </c>
      <c r="AW328" s="45">
        <f t="shared" si="194"/>
        <v>0.19159836065573771</v>
      </c>
      <c r="AX328" s="45">
        <f t="shared" si="195"/>
        <v>2.0676257579160118</v>
      </c>
      <c r="AY328" s="47">
        <f t="shared" si="196"/>
        <v>100.26296570613401</v>
      </c>
      <c r="AZ328" s="47">
        <f t="shared" si="197"/>
        <v>111.26415956718984</v>
      </c>
      <c r="BA328" s="43"/>
      <c r="BC328" s="2">
        <v>45762</v>
      </c>
      <c r="BD328" t="str">
        <v>91282CFF</v>
      </c>
      <c r="BE328">
        <v>-5.0647000000000002</v>
      </c>
      <c r="BF328">
        <v>4.2638199999999999</v>
      </c>
      <c r="BG328">
        <v>0.82720000000000005</v>
      </c>
      <c r="BH328">
        <v>111.171875</v>
      </c>
      <c r="BI328">
        <f>VLOOKUP(BD328,工作表1!$K$3:$L$1000,2,FALSE)</f>
        <v>2.75</v>
      </c>
      <c r="BJ328" t="str">
        <f>VLOOKUP(BD328,工作表1!$K$3:$M$1000,3,FALSE)</f>
        <v>2032/8/15</v>
      </c>
      <c r="BK328">
        <f t="shared" si="180"/>
        <v>4.2651500000000002</v>
      </c>
      <c r="BL328">
        <f t="shared" si="181"/>
        <v>-1.5151500000000002</v>
      </c>
      <c r="BM328" s="43">
        <f t="shared" si="198"/>
        <v>45884</v>
      </c>
      <c r="BN328" s="43">
        <f t="shared" si="182"/>
        <v>46022</v>
      </c>
      <c r="BO328" s="45">
        <f t="shared" si="199"/>
        <v>0.45580110497237569</v>
      </c>
      <c r="BP328" s="45">
        <f t="shared" si="200"/>
        <v>2.4071709679860742</v>
      </c>
      <c r="BQ328" s="47">
        <f t="shared" si="201"/>
        <v>91.083032809558162</v>
      </c>
      <c r="BR328" s="47">
        <f t="shared" si="202"/>
        <v>109.93693104928936</v>
      </c>
    </row>
    <row r="329" spans="6:70" x14ac:dyDescent="0.25">
      <c r="F329" s="2">
        <v>45768</v>
      </c>
      <c r="G329">
        <v>4.2632500000000002</v>
      </c>
      <c r="H329" s="43">
        <v>45777</v>
      </c>
      <c r="I329">
        <v>3.9356</v>
      </c>
      <c r="L329" s="2">
        <v>45762</v>
      </c>
      <c r="M329" t="str">
        <v>91282CMK</v>
      </c>
      <c r="N329">
        <v>-4.02E-2</v>
      </c>
      <c r="O329">
        <v>4.3068600000000004</v>
      </c>
      <c r="P329">
        <v>0.91359999999999997</v>
      </c>
      <c r="Q329">
        <v>111.078125</v>
      </c>
      <c r="R329">
        <f>VLOOKUP(M329,工作表1!$A$3:$B$1000,2,FALSE)</f>
        <v>4.375</v>
      </c>
      <c r="S329" t="str">
        <f>VLOOKUP(M329,工作表1!$A$3:$C$1000,3,FALSE)</f>
        <v>2032/1/31</v>
      </c>
      <c r="T329">
        <f t="shared" si="172"/>
        <v>4.2651500000000002</v>
      </c>
      <c r="U329">
        <f t="shared" si="171"/>
        <v>0.10984999999999978</v>
      </c>
      <c r="V329" s="43">
        <f t="shared" si="183"/>
        <v>45869</v>
      </c>
      <c r="W329" s="43">
        <f t="shared" si="173"/>
        <v>45838</v>
      </c>
      <c r="X329" s="45">
        <f t="shared" si="184"/>
        <v>0.90642265193370164</v>
      </c>
      <c r="Y329" s="45">
        <f t="shared" si="185"/>
        <v>1.8053952546734275</v>
      </c>
      <c r="Z329" s="47">
        <f t="shared" si="186"/>
        <v>101.43716918085325</v>
      </c>
      <c r="AA329" s="47">
        <f t="shared" si="187"/>
        <v>110.9847865604526</v>
      </c>
      <c r="AB329" s="45">
        <f t="shared" si="188"/>
        <v>4.1482000000000001</v>
      </c>
      <c r="AC329" s="2" t="str">
        <f t="shared" si="174"/>
        <v>TY1</v>
      </c>
      <c r="AD329">
        <f t="shared" si="175"/>
        <v>111.078125</v>
      </c>
      <c r="AE329">
        <f t="shared" si="176"/>
        <v>111.109375</v>
      </c>
      <c r="AF329" s="49">
        <f t="shared" si="170"/>
        <v>-3.125E-2</v>
      </c>
      <c r="AG329" s="3">
        <f t="shared" si="189"/>
        <v>110.9847865604526</v>
      </c>
      <c r="AH329">
        <f t="shared" si="190"/>
        <v>110.91702820688919</v>
      </c>
      <c r="AI329" s="51">
        <f t="shared" si="191"/>
        <v>6.775835356341986E-2</v>
      </c>
      <c r="AJ329" s="52">
        <f t="shared" si="192"/>
        <v>9.900835356341986E-2</v>
      </c>
      <c r="AK329" s="2">
        <v>45762</v>
      </c>
      <c r="AL329" t="str">
        <v>91282CMT</v>
      </c>
      <c r="AM329">
        <v>-0.25819999999999999</v>
      </c>
      <c r="AN329">
        <v>4.1870399999999997</v>
      </c>
      <c r="AO329">
        <v>0.90029999999999999</v>
      </c>
      <c r="AP329">
        <v>111.109375</v>
      </c>
      <c r="AQ329">
        <f>VLOOKUP(AL329,工作表1!$F$3:$G$1000,2,FALSE)</f>
        <v>4.125</v>
      </c>
      <c r="AR329" t="str">
        <f>VLOOKUP(AL329,工作表1!$F$3:$H$1000,3,FALSE)</f>
        <v>2032/3/31</v>
      </c>
      <c r="AS329">
        <f t="shared" si="177"/>
        <v>4.2651500000000002</v>
      </c>
      <c r="AT329">
        <f t="shared" si="178"/>
        <v>-0.14015000000000022</v>
      </c>
      <c r="AU329" s="43">
        <f t="shared" si="193"/>
        <v>45930</v>
      </c>
      <c r="AV329" s="43">
        <f t="shared" si="179"/>
        <v>45930</v>
      </c>
      <c r="AW329" s="45">
        <f t="shared" si="194"/>
        <v>0.18032786885245902</v>
      </c>
      <c r="AX329" s="45">
        <f t="shared" si="195"/>
        <v>2.0676566359757467</v>
      </c>
      <c r="AY329" s="47">
        <f t="shared" si="196"/>
        <v>99.950936307067209</v>
      </c>
      <c r="AZ329" s="47">
        <f t="shared" si="197"/>
        <v>110.91702820688919</v>
      </c>
      <c r="BA329" s="43"/>
      <c r="BC329" s="2">
        <v>45761</v>
      </c>
      <c r="BD329" t="str">
        <v>91282CFF</v>
      </c>
      <c r="BE329">
        <v>-5.4459999999999997</v>
      </c>
      <c r="BF329">
        <v>4.2825800000000003</v>
      </c>
      <c r="BG329">
        <v>0.82720000000000005</v>
      </c>
      <c r="BH329">
        <v>110.859375</v>
      </c>
      <c r="BI329">
        <f>VLOOKUP(BD329,工作表1!$K$3:$L$1000,2,FALSE)</f>
        <v>2.75</v>
      </c>
      <c r="BJ329" t="str">
        <f>VLOOKUP(BD329,工作表1!$K$3:$M$1000,3,FALSE)</f>
        <v>2032/8/15</v>
      </c>
      <c r="BK329">
        <f t="shared" si="180"/>
        <v>4.2588699999999999</v>
      </c>
      <c r="BL329">
        <f t="shared" si="181"/>
        <v>-1.5088699999999999</v>
      </c>
      <c r="BM329" s="43">
        <f t="shared" si="198"/>
        <v>45884</v>
      </c>
      <c r="BN329" s="43">
        <f t="shared" si="182"/>
        <v>46022</v>
      </c>
      <c r="BO329" s="45">
        <f t="shared" si="199"/>
        <v>0.44820441988950277</v>
      </c>
      <c r="BP329" s="45">
        <f t="shared" si="200"/>
        <v>2.4071085294785437</v>
      </c>
      <c r="BQ329" s="47">
        <f t="shared" si="201"/>
        <v>90.796195209190017</v>
      </c>
      <c r="BR329" s="47">
        <f t="shared" si="202"/>
        <v>109.58402236338509</v>
      </c>
    </row>
    <row r="330" spans="6:70" x14ac:dyDescent="0.25">
      <c r="F330" s="2">
        <v>45764</v>
      </c>
      <c r="G330">
        <v>4.2750000000000004</v>
      </c>
      <c r="H330" s="43">
        <v>45776</v>
      </c>
      <c r="I330">
        <v>3.9639000000000002</v>
      </c>
      <c r="L330" s="2">
        <v>45761</v>
      </c>
      <c r="M330" t="str">
        <v>91282CMK</v>
      </c>
      <c r="N330">
        <v>-2.0400000000000001E-2</v>
      </c>
      <c r="O330">
        <v>4.3060299999999998</v>
      </c>
      <c r="P330">
        <v>0.91359999999999997</v>
      </c>
      <c r="Q330">
        <v>110.75</v>
      </c>
      <c r="R330">
        <f>VLOOKUP(M330,工作表1!$A$3:$B$1000,2,FALSE)</f>
        <v>4.375</v>
      </c>
      <c r="S330" t="str">
        <f>VLOOKUP(M330,工作表1!$A$3:$C$1000,3,FALSE)</f>
        <v>2032/1/31</v>
      </c>
      <c r="T330">
        <f t="shared" si="172"/>
        <v>4.2588699999999999</v>
      </c>
      <c r="U330">
        <f t="shared" si="171"/>
        <v>0.11613000000000007</v>
      </c>
      <c r="V330" s="43">
        <f t="shared" si="183"/>
        <v>45869</v>
      </c>
      <c r="W330" s="43">
        <f t="shared" si="173"/>
        <v>45838</v>
      </c>
      <c r="X330" s="45">
        <f t="shared" si="184"/>
        <v>0.89433701657458564</v>
      </c>
      <c r="Y330" s="45">
        <f t="shared" si="185"/>
        <v>1.8052959206841748</v>
      </c>
      <c r="Z330" s="47">
        <f t="shared" si="186"/>
        <v>101.11602627159897</v>
      </c>
      <c r="AA330" s="47">
        <f t="shared" si="187"/>
        <v>110.63121651219475</v>
      </c>
      <c r="AB330" s="45">
        <f t="shared" si="188"/>
        <v>4.1874000000000002</v>
      </c>
      <c r="AC330" s="2" t="str">
        <f t="shared" si="174"/>
        <v>TY1</v>
      </c>
      <c r="AD330">
        <f t="shared" si="175"/>
        <v>110.75</v>
      </c>
      <c r="AE330">
        <f t="shared" si="176"/>
        <v>110.796875</v>
      </c>
      <c r="AF330" s="49">
        <f t="shared" si="170"/>
        <v>-4.6875E-2</v>
      </c>
      <c r="AG330" s="3">
        <f t="shared" si="189"/>
        <v>110.63121651219475</v>
      </c>
      <c r="AH330">
        <f t="shared" si="190"/>
        <v>110.57547780250434</v>
      </c>
      <c r="AI330" s="51">
        <f t="shared" si="191"/>
        <v>5.5738709690416499E-2</v>
      </c>
      <c r="AJ330" s="52">
        <f t="shared" si="192"/>
        <v>0.1026137096904165</v>
      </c>
      <c r="AK330" s="2">
        <v>45761</v>
      </c>
      <c r="AL330" t="str">
        <v>91282CMT</v>
      </c>
      <c r="AM330">
        <v>-0.46460000000000001</v>
      </c>
      <c r="AN330">
        <v>4.1982400000000002</v>
      </c>
      <c r="AO330">
        <v>0.90029999999999999</v>
      </c>
      <c r="AP330">
        <v>110.796875</v>
      </c>
      <c r="AQ330">
        <f>VLOOKUP(AL330,工作表1!$F$3:$G$1000,2,FALSE)</f>
        <v>4.125</v>
      </c>
      <c r="AR330" t="str">
        <f>VLOOKUP(AL330,工作表1!$F$3:$H$1000,3,FALSE)</f>
        <v>2032/3/31</v>
      </c>
      <c r="AS330">
        <f t="shared" si="177"/>
        <v>4.2588699999999999</v>
      </c>
      <c r="AT330">
        <f t="shared" si="178"/>
        <v>-0.13386999999999993</v>
      </c>
      <c r="AU330" s="43">
        <f t="shared" si="193"/>
        <v>45930</v>
      </c>
      <c r="AV330" s="43">
        <f t="shared" si="179"/>
        <v>45930</v>
      </c>
      <c r="AW330" s="45">
        <f t="shared" si="194"/>
        <v>0.16905737704918031</v>
      </c>
      <c r="AX330" s="45">
        <f t="shared" si="195"/>
        <v>2.0676875140354816</v>
      </c>
      <c r="AY330" s="47">
        <f t="shared" si="196"/>
        <v>99.64692205372252</v>
      </c>
      <c r="AZ330" s="47">
        <f t="shared" si="197"/>
        <v>110.57547780250434</v>
      </c>
      <c r="BA330" s="43"/>
      <c r="BC330" s="2">
        <v>45758</v>
      </c>
      <c r="BD330" t="str">
        <v>91282CFF</v>
      </c>
      <c r="BE330">
        <v>-7.0899000000000001</v>
      </c>
      <c r="BF330">
        <v>4.3831499999999997</v>
      </c>
      <c r="BG330">
        <v>0.82720000000000005</v>
      </c>
      <c r="BH330">
        <v>109.8125</v>
      </c>
      <c r="BI330">
        <f>VLOOKUP(BD330,工作表1!$K$3:$L$1000,2,FALSE)</f>
        <v>2.75</v>
      </c>
      <c r="BJ330" t="str">
        <f>VLOOKUP(BD330,工作表1!$K$3:$M$1000,3,FALSE)</f>
        <v>2032/8/15</v>
      </c>
      <c r="BK330">
        <f t="shared" si="180"/>
        <v>4.2493800000000004</v>
      </c>
      <c r="BL330">
        <f t="shared" si="181"/>
        <v>-1.4993800000000004</v>
      </c>
      <c r="BM330" s="43">
        <f t="shared" si="198"/>
        <v>45884</v>
      </c>
      <c r="BN330" s="43">
        <f t="shared" si="182"/>
        <v>46022</v>
      </c>
      <c r="BO330" s="45">
        <f t="shared" si="199"/>
        <v>0.44060773480662985</v>
      </c>
      <c r="BP330" s="45">
        <f t="shared" si="200"/>
        <v>2.4070460909710132</v>
      </c>
      <c r="BQ330" s="47">
        <f t="shared" si="201"/>
        <v>89.888870901028142</v>
      </c>
      <c r="BR330" s="47">
        <f t="shared" si="202"/>
        <v>108.47815327288382</v>
      </c>
    </row>
    <row r="331" spans="6:70" x14ac:dyDescent="0.25">
      <c r="F331" s="2">
        <v>45763</v>
      </c>
      <c r="G331">
        <v>4.2650199999999998</v>
      </c>
      <c r="H331" s="43">
        <v>45775</v>
      </c>
      <c r="I331">
        <v>4.0026000000000002</v>
      </c>
      <c r="L331" s="2">
        <v>45758</v>
      </c>
      <c r="M331" t="str">
        <v>91282CMK</v>
      </c>
      <c r="N331">
        <v>0.3397</v>
      </c>
      <c r="O331">
        <v>4.2446000000000002</v>
      </c>
      <c r="P331">
        <v>0.91359999999999997</v>
      </c>
      <c r="Q331">
        <v>109.734375</v>
      </c>
      <c r="R331">
        <f>VLOOKUP(M331,工作表1!$A$3:$B$1000,2,FALSE)</f>
        <v>4.375</v>
      </c>
      <c r="S331" t="str">
        <f>VLOOKUP(M331,工作表1!$A$3:$C$1000,3,FALSE)</f>
        <v>2032/1/31</v>
      </c>
      <c r="T331">
        <f t="shared" si="172"/>
        <v>4.2493800000000004</v>
      </c>
      <c r="U331">
        <f t="shared" si="171"/>
        <v>0.12561999999999962</v>
      </c>
      <c r="V331" s="43">
        <f t="shared" si="183"/>
        <v>45869</v>
      </c>
      <c r="W331" s="43">
        <f t="shared" si="173"/>
        <v>45838</v>
      </c>
      <c r="X331" s="45">
        <f t="shared" si="184"/>
        <v>0.88225138121546964</v>
      </c>
      <c r="Y331" s="45">
        <f t="shared" si="185"/>
        <v>1.8051965866949216</v>
      </c>
      <c r="Z331" s="47">
        <f t="shared" si="186"/>
        <v>100.21079621833705</v>
      </c>
      <c r="AA331" s="47">
        <f t="shared" si="187"/>
        <v>109.63753195405309</v>
      </c>
      <c r="AB331" s="45">
        <f t="shared" si="188"/>
        <v>4.3293999999999997</v>
      </c>
      <c r="AC331" s="2" t="str">
        <f t="shared" si="174"/>
        <v>TY1</v>
      </c>
      <c r="AD331">
        <f t="shared" si="175"/>
        <v>109.734375</v>
      </c>
      <c r="AE331">
        <f t="shared" si="176"/>
        <v>109.75</v>
      </c>
      <c r="AF331" s="49">
        <f t="shared" si="170"/>
        <v>-1.5625E-2</v>
      </c>
      <c r="AG331" s="3">
        <f t="shared" si="189"/>
        <v>109.63753195405309</v>
      </c>
      <c r="AH331">
        <f t="shared" si="190"/>
        <v>109.54650997326947</v>
      </c>
      <c r="AI331" s="51">
        <f t="shared" si="191"/>
        <v>9.102198078362278E-2</v>
      </c>
      <c r="AJ331" s="52">
        <f t="shared" si="192"/>
        <v>0.10664698078362278</v>
      </c>
      <c r="AK331" s="2">
        <v>45758</v>
      </c>
      <c r="AL331" t="str">
        <v>91282CMT</v>
      </c>
      <c r="AM331">
        <v>-0.42430000000000001</v>
      </c>
      <c r="AN331">
        <v>4.1926199999999998</v>
      </c>
      <c r="AO331">
        <v>0.90029999999999999</v>
      </c>
      <c r="AP331">
        <v>109.75</v>
      </c>
      <c r="AQ331">
        <f>VLOOKUP(AL331,工作表1!$F$3:$G$1000,2,FALSE)</f>
        <v>4.125</v>
      </c>
      <c r="AR331" t="str">
        <f>VLOOKUP(AL331,工作表1!$F$3:$H$1000,3,FALSE)</f>
        <v>2032/3/31</v>
      </c>
      <c r="AS331">
        <f t="shared" si="177"/>
        <v>4.2493800000000004</v>
      </c>
      <c r="AT331">
        <f t="shared" si="178"/>
        <v>-0.12438000000000038</v>
      </c>
      <c r="AU331" s="43">
        <f t="shared" si="193"/>
        <v>45930</v>
      </c>
      <c r="AV331" s="43">
        <f t="shared" si="179"/>
        <v>45930</v>
      </c>
      <c r="AW331" s="45">
        <f t="shared" si="194"/>
        <v>0.15778688524590165</v>
      </c>
      <c r="AX331" s="45">
        <f t="shared" si="195"/>
        <v>2.0677183920952165</v>
      </c>
      <c r="AY331" s="47">
        <f t="shared" si="196"/>
        <v>98.725567698340896</v>
      </c>
      <c r="AZ331" s="47">
        <f t="shared" si="197"/>
        <v>109.54650997326947</v>
      </c>
      <c r="BA331" s="43"/>
      <c r="BC331" s="2">
        <v>45757</v>
      </c>
      <c r="BD331" t="str">
        <v>91282CFF</v>
      </c>
      <c r="BE331">
        <v>-7.4790999999999999</v>
      </c>
      <c r="BF331">
        <v>4.3367300000000002</v>
      </c>
      <c r="BG331">
        <v>0.82720000000000005</v>
      </c>
      <c r="BH331">
        <v>110.703125</v>
      </c>
      <c r="BI331">
        <f>VLOOKUP(BD331,工作表1!$K$3:$L$1000,2,FALSE)</f>
        <v>2.75</v>
      </c>
      <c r="BJ331" t="str">
        <f>VLOOKUP(BD331,工作表1!$K$3:$M$1000,3,FALSE)</f>
        <v>2032/8/15</v>
      </c>
      <c r="BK331">
        <f t="shared" si="180"/>
        <v>4.2329699999999999</v>
      </c>
      <c r="BL331">
        <f t="shared" si="181"/>
        <v>-1.4829699999999999</v>
      </c>
      <c r="BM331" s="43">
        <f t="shared" si="198"/>
        <v>45884</v>
      </c>
      <c r="BN331" s="43">
        <f t="shared" si="182"/>
        <v>46022</v>
      </c>
      <c r="BO331" s="45">
        <f t="shared" si="199"/>
        <v>0.41781767955801108</v>
      </c>
      <c r="BP331" s="45">
        <f t="shared" si="200"/>
        <v>2.4068587754484221</v>
      </c>
      <c r="BQ331" s="47">
        <f t="shared" si="201"/>
        <v>90.644693931705504</v>
      </c>
      <c r="BR331" s="47">
        <f t="shared" si="202"/>
        <v>109.37515386142559</v>
      </c>
    </row>
    <row r="332" spans="6:70" x14ac:dyDescent="0.25">
      <c r="F332" s="2">
        <v>45762</v>
      </c>
      <c r="G332">
        <v>4.2651500000000002</v>
      </c>
      <c r="H332" s="43">
        <v>45772</v>
      </c>
      <c r="I332">
        <v>4.0388000000000002</v>
      </c>
      <c r="L332" s="2">
        <v>45757</v>
      </c>
      <c r="M332" t="str">
        <v>91282CMK</v>
      </c>
      <c r="N332">
        <v>-0.72030000000000005</v>
      </c>
      <c r="O332">
        <v>4.3724600000000002</v>
      </c>
      <c r="P332">
        <v>0.91359999999999997</v>
      </c>
      <c r="Q332">
        <v>110.59375</v>
      </c>
      <c r="R332">
        <f>VLOOKUP(M332,工作表1!$A$3:$B$1000,2,FALSE)</f>
        <v>4.375</v>
      </c>
      <c r="S332" t="str">
        <f>VLOOKUP(M332,工作表1!$A$3:$C$1000,3,FALSE)</f>
        <v>2032/1/31</v>
      </c>
      <c r="T332">
        <f t="shared" si="172"/>
        <v>4.2329699999999999</v>
      </c>
      <c r="U332">
        <f t="shared" si="171"/>
        <v>0.1420300000000001</v>
      </c>
      <c r="V332" s="43">
        <f t="shared" si="183"/>
        <v>45869</v>
      </c>
      <c r="W332" s="43">
        <f t="shared" si="173"/>
        <v>45838</v>
      </c>
      <c r="X332" s="45">
        <f t="shared" si="184"/>
        <v>0.84599447513812154</v>
      </c>
      <c r="Y332" s="45">
        <f t="shared" si="185"/>
        <v>1.8048985847271626</v>
      </c>
      <c r="Z332" s="47">
        <f t="shared" si="186"/>
        <v>100.98318716702863</v>
      </c>
      <c r="AA332" s="47">
        <f t="shared" si="187"/>
        <v>110.47701765697481</v>
      </c>
      <c r="AB332" s="45">
        <f t="shared" si="188"/>
        <v>4.2450000000000001</v>
      </c>
      <c r="AC332" s="2" t="str">
        <f t="shared" si="174"/>
        <v>TY1</v>
      </c>
      <c r="AD332">
        <f t="shared" si="175"/>
        <v>110.59375</v>
      </c>
      <c r="AE332">
        <f t="shared" si="176"/>
        <v>110.640625</v>
      </c>
      <c r="AF332" s="49">
        <f t="shared" si="170"/>
        <v>-4.6875E-2</v>
      </c>
      <c r="AG332" s="3">
        <f t="shared" si="189"/>
        <v>110.47701765697481</v>
      </c>
      <c r="AH332">
        <f t="shared" si="190"/>
        <v>110.41099316483036</v>
      </c>
      <c r="AI332" s="51">
        <f t="shared" si="191"/>
        <v>6.6024492144450164E-2</v>
      </c>
      <c r="AJ332" s="52">
        <f t="shared" si="192"/>
        <v>0.11289949214445016</v>
      </c>
      <c r="AK332" s="2">
        <v>45757</v>
      </c>
      <c r="AL332" t="str">
        <v>91282CMT</v>
      </c>
      <c r="AM332">
        <v>-1.6915</v>
      </c>
      <c r="AN332">
        <v>4.2362500000000001</v>
      </c>
      <c r="AO332">
        <v>0.90029999999999999</v>
      </c>
      <c r="AP332">
        <v>110.640625</v>
      </c>
      <c r="AQ332">
        <f>VLOOKUP(AL332,工作表1!$F$3:$G$1000,2,FALSE)</f>
        <v>4.125</v>
      </c>
      <c r="AR332" t="str">
        <f>VLOOKUP(AL332,工作表1!$F$3:$H$1000,3,FALSE)</f>
        <v>2032/3/31</v>
      </c>
      <c r="AS332">
        <f t="shared" si="177"/>
        <v>4.2329699999999999</v>
      </c>
      <c r="AT332">
        <f t="shared" si="178"/>
        <v>-0.1079699999999999</v>
      </c>
      <c r="AU332" s="43">
        <f t="shared" si="193"/>
        <v>45930</v>
      </c>
      <c r="AV332" s="43">
        <f t="shared" si="179"/>
        <v>45930</v>
      </c>
      <c r="AW332" s="45">
        <f t="shared" si="194"/>
        <v>0.12397540983606557</v>
      </c>
      <c r="AX332" s="45">
        <f t="shared" si="195"/>
        <v>2.0678110262744216</v>
      </c>
      <c r="AY332" s="47">
        <f t="shared" si="196"/>
        <v>99.513492392872124</v>
      </c>
      <c r="AZ332" s="47">
        <f t="shared" si="197"/>
        <v>110.41099316483036</v>
      </c>
      <c r="BA332" s="43"/>
      <c r="BC332" s="2">
        <v>45756</v>
      </c>
      <c r="BD332" t="str">
        <v>91282CFF</v>
      </c>
      <c r="BE332">
        <v>-4.5711000000000004</v>
      </c>
      <c r="BF332">
        <v>4.2826399999999998</v>
      </c>
      <c r="BG332">
        <v>0.82720000000000005</v>
      </c>
      <c r="BH332">
        <v>110.390625</v>
      </c>
      <c r="BI332">
        <f>VLOOKUP(BD332,工作表1!$K$3:$L$1000,2,FALSE)</f>
        <v>2.75</v>
      </c>
      <c r="BJ332" t="str">
        <f>VLOOKUP(BD332,工作表1!$K$3:$M$1000,3,FALSE)</f>
        <v>2032/8/15</v>
      </c>
      <c r="BK332">
        <f t="shared" si="180"/>
        <v>4.2752499999999998</v>
      </c>
      <c r="BL332">
        <f t="shared" si="181"/>
        <v>-1.5252499999999998</v>
      </c>
      <c r="BM332" s="43">
        <f t="shared" si="198"/>
        <v>45884</v>
      </c>
      <c r="BN332" s="43">
        <f t="shared" si="182"/>
        <v>46022</v>
      </c>
      <c r="BO332" s="45">
        <f t="shared" si="199"/>
        <v>0.41022099447513816</v>
      </c>
      <c r="BP332" s="45">
        <f t="shared" si="200"/>
        <v>2.4067963369408916</v>
      </c>
      <c r="BQ332" s="47">
        <f t="shared" si="201"/>
        <v>90.426462632921343</v>
      </c>
      <c r="BR332" s="47">
        <f t="shared" si="202"/>
        <v>109.14818236849571</v>
      </c>
    </row>
    <row r="333" spans="6:70" x14ac:dyDescent="0.25">
      <c r="F333" s="2">
        <v>45761</v>
      </c>
      <c r="G333">
        <v>4.2588699999999999</v>
      </c>
      <c r="H333" s="43">
        <v>45771</v>
      </c>
      <c r="I333">
        <v>4.1166999999999998</v>
      </c>
      <c r="L333" s="2">
        <v>45756</v>
      </c>
      <c r="M333" t="str">
        <v>91282CMC</v>
      </c>
      <c r="N333">
        <v>0.40720000000000001</v>
      </c>
      <c r="O333">
        <v>4.2542999999999997</v>
      </c>
      <c r="P333">
        <v>0.92020000000000002</v>
      </c>
      <c r="Q333">
        <v>110.328125</v>
      </c>
      <c r="R333">
        <f>VLOOKUP(M333,工作表1!$A$3:$B$1000,2,FALSE)</f>
        <v>4.5</v>
      </c>
      <c r="S333" t="str">
        <f>VLOOKUP(M333,工作表1!$A$3:$C$1000,3,FALSE)</f>
        <v>2031/12/31</v>
      </c>
      <c r="T333">
        <f t="shared" si="172"/>
        <v>4.2752499999999998</v>
      </c>
      <c r="U333">
        <f t="shared" si="171"/>
        <v>0.22475000000000023</v>
      </c>
      <c r="V333" s="43">
        <f t="shared" si="183"/>
        <v>45838</v>
      </c>
      <c r="W333" s="43">
        <f t="shared" si="173"/>
        <v>45838</v>
      </c>
      <c r="X333" s="45">
        <f t="shared" si="184"/>
        <v>1.2430939226519337</v>
      </c>
      <c r="Y333" s="45">
        <f t="shared" si="185"/>
        <v>2.2417240596382353</v>
      </c>
      <c r="Z333" s="47">
        <f t="shared" si="186"/>
        <v>101.51466867856817</v>
      </c>
      <c r="AA333" s="47">
        <f t="shared" si="187"/>
        <v>110.27184910346287</v>
      </c>
      <c r="AB333" s="45">
        <f t="shared" si="188"/>
        <v>4.1795999999999998</v>
      </c>
      <c r="AC333" s="2" t="str">
        <f t="shared" si="174"/>
        <v>TY1</v>
      </c>
      <c r="AD333">
        <f t="shared" si="175"/>
        <v>110.328125</v>
      </c>
      <c r="AE333">
        <f t="shared" si="176"/>
        <v>110.328125</v>
      </c>
      <c r="AF333" s="49">
        <f t="shared" si="170"/>
        <v>0</v>
      </c>
      <c r="AG333" s="3">
        <f t="shared" si="189"/>
        <v>110.27184910346287</v>
      </c>
      <c r="AH333">
        <f t="shared" si="190"/>
        <v>110.1731495469959</v>
      </c>
      <c r="AI333" s="51">
        <f t="shared" si="191"/>
        <v>9.8699556466968374E-2</v>
      </c>
      <c r="AJ333" s="52">
        <f t="shared" si="192"/>
        <v>9.8699556466968374E-2</v>
      </c>
      <c r="AK333" s="2">
        <v>45756</v>
      </c>
      <c r="AL333" t="str">
        <v>91282CMT</v>
      </c>
      <c r="AM333">
        <v>0.56440000000000001</v>
      </c>
      <c r="AN333">
        <v>4.1474299999999999</v>
      </c>
      <c r="AO333">
        <v>0.90029999999999999</v>
      </c>
      <c r="AP333">
        <v>110.328125</v>
      </c>
      <c r="AQ333">
        <f>VLOOKUP(AL333,工作表1!$F$3:$G$1000,2,FALSE)</f>
        <v>4.125</v>
      </c>
      <c r="AR333" t="str">
        <f>VLOOKUP(AL333,工作表1!$F$3:$H$1000,3,FALSE)</f>
        <v>2032/3/31</v>
      </c>
      <c r="AS333">
        <f t="shared" si="177"/>
        <v>4.2752499999999998</v>
      </c>
      <c r="AT333">
        <f t="shared" si="178"/>
        <v>-0.15024999999999977</v>
      </c>
      <c r="AU333" s="43">
        <f t="shared" si="193"/>
        <v>45930</v>
      </c>
      <c r="AV333" s="43">
        <f t="shared" si="179"/>
        <v>45930</v>
      </c>
      <c r="AW333" s="45">
        <f t="shared" si="194"/>
        <v>0.11270491803278689</v>
      </c>
      <c r="AX333" s="45">
        <f t="shared" si="195"/>
        <v>2.0678419043341569</v>
      </c>
      <c r="AY333" s="47">
        <f t="shared" si="196"/>
        <v>99.27968619279207</v>
      </c>
      <c r="AZ333" s="47">
        <f t="shared" si="197"/>
        <v>110.1731495469959</v>
      </c>
      <c r="BA333" s="43"/>
      <c r="BC333" s="2">
        <v>45755</v>
      </c>
      <c r="BD333" t="str">
        <v>91282CFF</v>
      </c>
      <c r="BE333">
        <v>-7.7165999999999997</v>
      </c>
      <c r="BF333">
        <v>4.2049599999999998</v>
      </c>
      <c r="BG333">
        <v>0.82720000000000005</v>
      </c>
      <c r="BH333">
        <v>111.578125</v>
      </c>
      <c r="BI333">
        <f>VLOOKUP(BD333,工作表1!$K$3:$L$1000,2,FALSE)</f>
        <v>2.75</v>
      </c>
      <c r="BJ333" t="str">
        <f>VLOOKUP(BD333,工作表1!$K$3:$M$1000,3,FALSE)</f>
        <v>2032/8/15</v>
      </c>
      <c r="BK333">
        <f t="shared" si="180"/>
        <v>4.1462500000000002</v>
      </c>
      <c r="BL333">
        <f t="shared" si="181"/>
        <v>-1.3962500000000002</v>
      </c>
      <c r="BM333" s="43">
        <f t="shared" si="198"/>
        <v>45884</v>
      </c>
      <c r="BN333" s="43">
        <f t="shared" si="182"/>
        <v>46022</v>
      </c>
      <c r="BO333" s="45">
        <f t="shared" si="199"/>
        <v>0.40262430939226518</v>
      </c>
      <c r="BP333" s="45">
        <f t="shared" si="200"/>
        <v>2.4067338984333611</v>
      </c>
      <c r="BQ333" s="47">
        <f t="shared" si="201"/>
        <v>91.426939472501019</v>
      </c>
      <c r="BR333" s="47">
        <f t="shared" si="202"/>
        <v>110.24179373142155</v>
      </c>
    </row>
    <row r="334" spans="6:70" x14ac:dyDescent="0.25">
      <c r="F334" s="2">
        <v>45758</v>
      </c>
      <c r="G334">
        <v>4.2493800000000004</v>
      </c>
      <c r="H334" s="43">
        <v>45770</v>
      </c>
      <c r="I334">
        <v>4.1980000000000004</v>
      </c>
      <c r="L334" s="2">
        <v>45755</v>
      </c>
      <c r="M334" t="str">
        <v>91282CMK</v>
      </c>
      <c r="N334">
        <v>-1.5398000000000001</v>
      </c>
      <c r="O334">
        <v>4.4151899999999999</v>
      </c>
      <c r="P334">
        <v>0.91359999999999997</v>
      </c>
      <c r="Q334">
        <v>111.46875</v>
      </c>
      <c r="R334">
        <f>VLOOKUP(M334,工作表1!$A$3:$B$1000,2,FALSE)</f>
        <v>4.375</v>
      </c>
      <c r="S334" t="str">
        <f>VLOOKUP(M334,工作表1!$A$3:$C$1000,3,FALSE)</f>
        <v>2032/1/31</v>
      </c>
      <c r="T334">
        <f t="shared" si="172"/>
        <v>4.1462500000000002</v>
      </c>
      <c r="U334">
        <f t="shared" si="171"/>
        <v>0.22874999999999979</v>
      </c>
      <c r="V334" s="43">
        <f t="shared" si="183"/>
        <v>45869</v>
      </c>
      <c r="W334" s="43">
        <f t="shared" si="173"/>
        <v>45838</v>
      </c>
      <c r="X334" s="45">
        <f t="shared" si="184"/>
        <v>0.82182320441988943</v>
      </c>
      <c r="Y334" s="45">
        <f t="shared" si="185"/>
        <v>1.8046999167486564</v>
      </c>
      <c r="Z334" s="47">
        <f t="shared" si="186"/>
        <v>101.76387753884458</v>
      </c>
      <c r="AA334" s="47">
        <f t="shared" si="187"/>
        <v>111.3085116226454</v>
      </c>
      <c r="AB334" s="45">
        <f t="shared" si="188"/>
        <v>4.0937000000000001</v>
      </c>
      <c r="AC334" s="2" t="str">
        <f t="shared" si="174"/>
        <v>TY1</v>
      </c>
      <c r="AD334">
        <f t="shared" si="175"/>
        <v>111.46875</v>
      </c>
      <c r="AE334">
        <f t="shared" si="176"/>
        <v>111.515625</v>
      </c>
      <c r="AF334" s="49">
        <f t="shared" si="170"/>
        <v>-4.6875E-2</v>
      </c>
      <c r="AG334" s="3">
        <f t="shared" si="189"/>
        <v>111.3085116226454</v>
      </c>
      <c r="AH334">
        <f t="shared" si="190"/>
        <v>111.23077601360103</v>
      </c>
      <c r="AI334" s="51">
        <f t="shared" si="191"/>
        <v>7.7735609044367493E-2</v>
      </c>
      <c r="AJ334" s="52">
        <f t="shared" si="192"/>
        <v>0.12461060904436749</v>
      </c>
      <c r="AK334" s="2">
        <v>45755</v>
      </c>
      <c r="AL334" t="str">
        <v>91282CMT</v>
      </c>
      <c r="AM334">
        <v>-3.2669000000000001</v>
      </c>
      <c r="AN334">
        <v>4.2157799999999996</v>
      </c>
      <c r="AO334">
        <v>0.90029999999999999</v>
      </c>
      <c r="AP334">
        <v>111.515625</v>
      </c>
      <c r="AQ334">
        <f>VLOOKUP(AL334,工作表1!$F$3:$G$1000,2,FALSE)</f>
        <v>4.125</v>
      </c>
      <c r="AR334" t="str">
        <f>VLOOKUP(AL334,工作表1!$F$3:$H$1000,3,FALSE)</f>
        <v>2032/3/31</v>
      </c>
      <c r="AS334">
        <f t="shared" si="177"/>
        <v>4.1462500000000002</v>
      </c>
      <c r="AT334">
        <f t="shared" si="178"/>
        <v>-2.1250000000000213E-2</v>
      </c>
      <c r="AU334" s="43">
        <f t="shared" si="193"/>
        <v>45930</v>
      </c>
      <c r="AV334" s="43">
        <f t="shared" si="179"/>
        <v>45930</v>
      </c>
      <c r="AW334" s="45">
        <f t="shared" si="194"/>
        <v>0.1014344262295082</v>
      </c>
      <c r="AX334" s="45">
        <f t="shared" si="195"/>
        <v>2.0678727823938918</v>
      </c>
      <c r="AY334" s="47">
        <f t="shared" si="196"/>
        <v>100.29474215417744</v>
      </c>
      <c r="AZ334" s="47">
        <f t="shared" si="197"/>
        <v>111.23077601360103</v>
      </c>
      <c r="BA334" s="43"/>
      <c r="BC334" s="2">
        <v>45754</v>
      </c>
      <c r="BD334" t="str">
        <v>91282CFF</v>
      </c>
      <c r="BE334">
        <v>-6.3682999999999996</v>
      </c>
      <c r="BF334">
        <v>4.2220899999999997</v>
      </c>
      <c r="BG334">
        <v>0.82720000000000005</v>
      </c>
      <c r="BH334">
        <v>112.296875</v>
      </c>
      <c r="BI334">
        <f>VLOOKUP(BD334,工作表1!$K$3:$L$1000,2,FALSE)</f>
        <v>2.75</v>
      </c>
      <c r="BJ334" t="str">
        <f>VLOOKUP(BD334,工作表1!$K$3:$M$1000,3,FALSE)</f>
        <v>2032/8/15</v>
      </c>
      <c r="BK334">
        <f t="shared" si="180"/>
        <v>4.2184999999999997</v>
      </c>
      <c r="BL334">
        <f t="shared" si="181"/>
        <v>-1.4684999999999997</v>
      </c>
      <c r="BM334" s="43">
        <f t="shared" si="198"/>
        <v>45884</v>
      </c>
      <c r="BN334" s="43">
        <f t="shared" si="182"/>
        <v>46022</v>
      </c>
      <c r="BO334" s="45">
        <f t="shared" si="199"/>
        <v>0.39502762430939226</v>
      </c>
      <c r="BP334" s="45">
        <f t="shared" si="200"/>
        <v>2.406671459925831</v>
      </c>
      <c r="BQ334" s="47">
        <f t="shared" si="201"/>
        <v>91.968047354254708</v>
      </c>
      <c r="BR334" s="47">
        <f t="shared" si="202"/>
        <v>110.95964928217863</v>
      </c>
    </row>
    <row r="335" spans="6:70" x14ac:dyDescent="0.25">
      <c r="F335" s="2">
        <v>45757</v>
      </c>
      <c r="G335">
        <v>4.2329699999999999</v>
      </c>
      <c r="H335" s="43">
        <v>45769</v>
      </c>
      <c r="I335">
        <v>4.1927000000000003</v>
      </c>
      <c r="L335" s="2">
        <v>45754</v>
      </c>
      <c r="M335" t="str">
        <v>91282CMC</v>
      </c>
      <c r="N335">
        <v>-1.1951000000000001</v>
      </c>
      <c r="O335">
        <v>4.39872</v>
      </c>
      <c r="P335">
        <v>0.92020000000000002</v>
      </c>
      <c r="Q335">
        <v>112.0625</v>
      </c>
      <c r="R335">
        <f>VLOOKUP(M335,工作表1!$A$3:$B$1000,2,FALSE)</f>
        <v>4.5</v>
      </c>
      <c r="S335" t="str">
        <f>VLOOKUP(M335,工作表1!$A$3:$C$1000,3,FALSE)</f>
        <v>2031/12/31</v>
      </c>
      <c r="T335">
        <f t="shared" si="172"/>
        <v>4.2184999999999997</v>
      </c>
      <c r="U335">
        <f t="shared" si="171"/>
        <v>0.28150000000000031</v>
      </c>
      <c r="V335" s="43">
        <f t="shared" si="183"/>
        <v>45838</v>
      </c>
      <c r="W335" s="43">
        <f t="shared" si="173"/>
        <v>45838</v>
      </c>
      <c r="X335" s="45">
        <f t="shared" si="184"/>
        <v>1.218232044198895</v>
      </c>
      <c r="Y335" s="45">
        <f t="shared" si="185"/>
        <v>2.2415197154317719</v>
      </c>
      <c r="Z335" s="47">
        <f t="shared" si="186"/>
        <v>103.03496367991853</v>
      </c>
      <c r="AA335" s="47">
        <f t="shared" si="187"/>
        <v>111.90862509408562</v>
      </c>
      <c r="AB335" s="45">
        <f t="shared" si="188"/>
        <v>4.0109000000000004</v>
      </c>
      <c r="AC335" s="2" t="str">
        <f t="shared" si="174"/>
        <v>TY1</v>
      </c>
      <c r="AD335">
        <f t="shared" si="175"/>
        <v>112.0625</v>
      </c>
      <c r="AE335">
        <f t="shared" si="176"/>
        <v>112.234375</v>
      </c>
      <c r="AF335" s="49">
        <f t="shared" si="170"/>
        <v>-0.171875</v>
      </c>
      <c r="AG335" s="3">
        <f t="shared" si="189"/>
        <v>111.90862509408562</v>
      </c>
      <c r="AH335">
        <f t="shared" si="190"/>
        <v>111.84824014297229</v>
      </c>
      <c r="AI335" s="51">
        <f t="shared" si="191"/>
        <v>6.0384951113334751E-2</v>
      </c>
      <c r="AJ335" s="52">
        <f t="shared" si="192"/>
        <v>0.23225995111333475</v>
      </c>
      <c r="AK335" s="2">
        <v>45754</v>
      </c>
      <c r="AL335" t="str">
        <v>91282CMT</v>
      </c>
      <c r="AM335">
        <v>-5.0369000000000002</v>
      </c>
      <c r="AN335">
        <v>4.3966700000000003</v>
      </c>
      <c r="AO335">
        <v>0.90029999999999999</v>
      </c>
      <c r="AP335">
        <v>112.234375</v>
      </c>
      <c r="AQ335">
        <f>VLOOKUP(AL335,工作表1!$F$3:$G$1000,2,FALSE)</f>
        <v>4.125</v>
      </c>
      <c r="AR335" t="str">
        <f>VLOOKUP(AL335,工作表1!$F$3:$H$1000,3,FALSE)</f>
        <v>2032/3/31</v>
      </c>
      <c r="AS335">
        <f t="shared" si="177"/>
        <v>4.2184999999999997</v>
      </c>
      <c r="AT335">
        <f t="shared" si="178"/>
        <v>-9.3499999999999694E-2</v>
      </c>
      <c r="AU335" s="43">
        <f t="shared" si="193"/>
        <v>45930</v>
      </c>
      <c r="AV335" s="43">
        <f t="shared" si="179"/>
        <v>45930</v>
      </c>
      <c r="AW335" s="45">
        <f t="shared" si="194"/>
        <v>9.0163934426229511E-2</v>
      </c>
      <c r="AX335" s="45">
        <f t="shared" si="195"/>
        <v>2.0679036604536267</v>
      </c>
      <c r="AY335" s="47">
        <f t="shared" si="196"/>
        <v>100.81640676890669</v>
      </c>
      <c r="AZ335" s="47">
        <f t="shared" si="197"/>
        <v>111.84824014297229</v>
      </c>
      <c r="BA335" s="43"/>
      <c r="BC335" s="2">
        <v>45751</v>
      </c>
      <c r="BD335" t="str">
        <v>91282CFF</v>
      </c>
      <c r="BE335">
        <v>-3.0518999999999998</v>
      </c>
      <c r="BF335">
        <v>4.0525399999999996</v>
      </c>
      <c r="BG335">
        <v>0.82720000000000005</v>
      </c>
      <c r="BH335">
        <v>113.328125</v>
      </c>
      <c r="BI335">
        <f>VLOOKUP(BD335,工作表1!$K$3:$L$1000,2,FALSE)</f>
        <v>2.75</v>
      </c>
      <c r="BJ335" t="str">
        <f>VLOOKUP(BD335,工作表1!$K$3:$M$1000,3,FALSE)</f>
        <v>2032/8/15</v>
      </c>
      <c r="BK335">
        <f t="shared" si="180"/>
        <v>4.2119999999999997</v>
      </c>
      <c r="BL335">
        <f t="shared" si="181"/>
        <v>-1.4619999999999997</v>
      </c>
      <c r="BM335" s="43">
        <f t="shared" si="198"/>
        <v>45884</v>
      </c>
      <c r="BN335" s="43">
        <f t="shared" si="182"/>
        <v>46022</v>
      </c>
      <c r="BO335" s="45">
        <f t="shared" si="199"/>
        <v>0.38743093922651933</v>
      </c>
      <c r="BP335" s="45">
        <f t="shared" si="200"/>
        <v>2.4066090214183</v>
      </c>
      <c r="BQ335" s="47">
        <f t="shared" si="201"/>
        <v>92.907585154697728</v>
      </c>
      <c r="BR335" s="47">
        <f t="shared" si="202"/>
        <v>112.08877938271597</v>
      </c>
    </row>
    <row r="336" spans="6:70" x14ac:dyDescent="0.25">
      <c r="F336" s="2">
        <v>45756</v>
      </c>
      <c r="G336">
        <v>4.2752499999999998</v>
      </c>
      <c r="H336" s="43">
        <v>45768</v>
      </c>
      <c r="I336">
        <v>4.1848000000000001</v>
      </c>
      <c r="L336" s="2">
        <v>45751</v>
      </c>
      <c r="M336" t="str">
        <v>91282CMC</v>
      </c>
      <c r="N336">
        <v>-0.98409999999999997</v>
      </c>
      <c r="O336">
        <v>4.35853</v>
      </c>
      <c r="P336">
        <v>0.92020000000000002</v>
      </c>
      <c r="Q336">
        <v>113.046875</v>
      </c>
      <c r="R336">
        <f>VLOOKUP(M336,工作表1!$A$3:$B$1000,2,FALSE)</f>
        <v>4.5</v>
      </c>
      <c r="S336" t="str">
        <f>VLOOKUP(M336,工作表1!$A$3:$C$1000,3,FALSE)</f>
        <v>2031/12/31</v>
      </c>
      <c r="T336">
        <f t="shared" si="172"/>
        <v>4.2119999999999997</v>
      </c>
      <c r="U336">
        <f t="shared" si="171"/>
        <v>0.28800000000000026</v>
      </c>
      <c r="V336" s="43">
        <f t="shared" si="183"/>
        <v>45838</v>
      </c>
      <c r="W336" s="43">
        <f t="shared" si="173"/>
        <v>45838</v>
      </c>
      <c r="X336" s="45">
        <f t="shared" si="184"/>
        <v>1.2058011049723756</v>
      </c>
      <c r="Y336" s="45">
        <f t="shared" si="185"/>
        <v>2.2414175433285397</v>
      </c>
      <c r="Z336" s="47">
        <f t="shared" si="186"/>
        <v>103.94109637385561</v>
      </c>
      <c r="AA336" s="47">
        <f t="shared" si="187"/>
        <v>112.89094799658591</v>
      </c>
      <c r="AB336" s="45">
        <f t="shared" si="188"/>
        <v>3.8342000000000001</v>
      </c>
      <c r="AC336" s="2" t="str">
        <f t="shared" si="174"/>
        <v>TY1</v>
      </c>
      <c r="AD336">
        <f t="shared" si="175"/>
        <v>113.046875</v>
      </c>
      <c r="AE336">
        <f t="shared" si="176"/>
        <v>113.265625</v>
      </c>
      <c r="AF336" s="49">
        <f t="shared" si="170"/>
        <v>-0.21875</v>
      </c>
      <c r="AG336" s="3">
        <f t="shared" si="189"/>
        <v>112.89094799658591</v>
      </c>
      <c r="AH336">
        <f t="shared" si="190"/>
        <v>112.86780856072281</v>
      </c>
      <c r="AI336" s="51">
        <f t="shared" si="191"/>
        <v>2.3139435863100744E-2</v>
      </c>
      <c r="AJ336" s="52">
        <f t="shared" si="192"/>
        <v>0.24188943586310074</v>
      </c>
      <c r="AK336" s="2">
        <v>45751</v>
      </c>
      <c r="AL336" t="str">
        <v>91282CMT</v>
      </c>
      <c r="AM336">
        <v>-4.8247999999999998</v>
      </c>
      <c r="AN336">
        <v>4.3684200000000004</v>
      </c>
      <c r="AO336">
        <v>0.90029999999999999</v>
      </c>
      <c r="AP336">
        <v>113.265625</v>
      </c>
      <c r="AQ336">
        <f>VLOOKUP(AL336,工作表1!$F$3:$G$1000,2,FALSE)</f>
        <v>4.125</v>
      </c>
      <c r="AR336" t="str">
        <f>VLOOKUP(AL336,工作表1!$F$3:$H$1000,3,FALSE)</f>
        <v>2032/3/31</v>
      </c>
      <c r="AS336">
        <f t="shared" si="177"/>
        <v>4.2119999999999997</v>
      </c>
      <c r="AT336">
        <f t="shared" si="178"/>
        <v>-8.6999999999999744E-2</v>
      </c>
      <c r="AU336" s="43">
        <f t="shared" si="193"/>
        <v>45930</v>
      </c>
      <c r="AV336" s="43">
        <f t="shared" si="179"/>
        <v>45930</v>
      </c>
      <c r="AW336" s="45">
        <f t="shared" si="194"/>
        <v>7.8893442622950824E-2</v>
      </c>
      <c r="AX336" s="45">
        <f t="shared" si="195"/>
        <v>2.0679345385133616</v>
      </c>
      <c r="AY336" s="47">
        <f t="shared" si="196"/>
        <v>101.73818448557491</v>
      </c>
      <c r="AZ336" s="47">
        <f t="shared" si="197"/>
        <v>112.86780856072281</v>
      </c>
      <c r="BA336" s="43"/>
      <c r="BC336" s="2">
        <v>45750</v>
      </c>
      <c r="BD336" t="str">
        <v>91282CFF</v>
      </c>
      <c r="BE336">
        <v>-1.3018000000000001</v>
      </c>
      <c r="BF336">
        <v>4.0390699999999997</v>
      </c>
      <c r="BG336">
        <v>0.82720000000000005</v>
      </c>
      <c r="BH336">
        <v>112.859375</v>
      </c>
      <c r="BI336">
        <f>VLOOKUP(BD336,工作表1!$K$3:$L$1000,2,FALSE)</f>
        <v>2.75</v>
      </c>
      <c r="BJ336" t="str">
        <f>VLOOKUP(BD336,工作表1!$K$3:$M$1000,3,FALSE)</f>
        <v>2032/8/15</v>
      </c>
      <c r="BK336">
        <f t="shared" si="180"/>
        <v>4.2562699999999998</v>
      </c>
      <c r="BL336">
        <f t="shared" si="181"/>
        <v>-1.5062699999999998</v>
      </c>
      <c r="BM336" s="43">
        <f t="shared" si="198"/>
        <v>45884</v>
      </c>
      <c r="BN336" s="43">
        <f t="shared" si="182"/>
        <v>46022</v>
      </c>
      <c r="BO336" s="45">
        <f t="shared" si="199"/>
        <v>0.36464088397790051</v>
      </c>
      <c r="BP336" s="45">
        <f t="shared" si="200"/>
        <v>2.4064217058957089</v>
      </c>
      <c r="BQ336" s="47">
        <f t="shared" si="201"/>
        <v>92.553023609223274</v>
      </c>
      <c r="BR336" s="47">
        <f t="shared" si="202"/>
        <v>111.69789722956335</v>
      </c>
    </row>
    <row r="337" spans="6:70" x14ac:dyDescent="0.25">
      <c r="F337" s="2">
        <v>45755</v>
      </c>
      <c r="G337">
        <v>4.1462500000000002</v>
      </c>
      <c r="H337" s="43">
        <v>45765</v>
      </c>
      <c r="I337">
        <v>4.1193999999999997</v>
      </c>
      <c r="L337" s="2">
        <v>45750</v>
      </c>
      <c r="M337" t="str">
        <v>91282CMC</v>
      </c>
      <c r="N337">
        <v>0.12620000000000001</v>
      </c>
      <c r="O337">
        <v>4.2519999999999998</v>
      </c>
      <c r="P337">
        <v>0.92020000000000002</v>
      </c>
      <c r="Q337">
        <v>112.640625</v>
      </c>
      <c r="R337">
        <f>VLOOKUP(M337,工作表1!$A$3:$B$1000,2,FALSE)</f>
        <v>4.5</v>
      </c>
      <c r="S337" t="str">
        <f>VLOOKUP(M337,工作表1!$A$3:$C$1000,3,FALSE)</f>
        <v>2031/12/31</v>
      </c>
      <c r="T337">
        <f t="shared" si="172"/>
        <v>4.2562699999999998</v>
      </c>
      <c r="U337">
        <f t="shared" si="171"/>
        <v>0.24373000000000022</v>
      </c>
      <c r="V337" s="43">
        <f t="shared" si="183"/>
        <v>45838</v>
      </c>
      <c r="W337" s="43">
        <f t="shared" si="173"/>
        <v>45838</v>
      </c>
      <c r="X337" s="45">
        <f t="shared" si="184"/>
        <v>1.1685082872928176</v>
      </c>
      <c r="Y337" s="45">
        <f t="shared" si="185"/>
        <v>2.241111027018845</v>
      </c>
      <c r="Z337" s="47">
        <f t="shared" si="186"/>
        <v>103.6229497018396</v>
      </c>
      <c r="AA337" s="47">
        <f t="shared" si="187"/>
        <v>112.55455402514677</v>
      </c>
      <c r="AB337" s="45">
        <f t="shared" si="188"/>
        <v>3.8574999999999999</v>
      </c>
      <c r="AC337" s="2" t="str">
        <f t="shared" si="174"/>
        <v>TY1</v>
      </c>
      <c r="AD337">
        <f t="shared" si="175"/>
        <v>112.640625</v>
      </c>
      <c r="AE337">
        <f t="shared" si="176"/>
        <v>112.796875</v>
      </c>
      <c r="AF337" s="49">
        <f t="shared" ref="AF337:AF400" si="203">AD337-AE337</f>
        <v>-0.15625</v>
      </c>
      <c r="AG337" s="3">
        <f t="shared" si="189"/>
        <v>112.55455402514677</v>
      </c>
      <c r="AH337">
        <f t="shared" si="190"/>
        <v>112.53605546847922</v>
      </c>
      <c r="AI337" s="51">
        <f t="shared" si="191"/>
        <v>1.849855666755218E-2</v>
      </c>
      <c r="AJ337" s="52">
        <f t="shared" si="192"/>
        <v>0.17474855666755218</v>
      </c>
      <c r="AK337" s="2">
        <v>45750</v>
      </c>
      <c r="AL337" t="str">
        <v>91282CMT</v>
      </c>
      <c r="AM337">
        <v>-1.5119</v>
      </c>
      <c r="AN337">
        <v>4.22309</v>
      </c>
      <c r="AO337">
        <v>0.90029999999999999</v>
      </c>
      <c r="AP337">
        <v>112.796875</v>
      </c>
      <c r="AQ337">
        <f>VLOOKUP(AL337,工作表1!$F$3:$G$1000,2,FALSE)</f>
        <v>4.125</v>
      </c>
      <c r="AR337" t="str">
        <f>VLOOKUP(AL337,工作表1!$F$3:$H$1000,3,FALSE)</f>
        <v>2032/3/31</v>
      </c>
      <c r="AS337">
        <f t="shared" si="177"/>
        <v>4.2562699999999998</v>
      </c>
      <c r="AT337">
        <f t="shared" si="178"/>
        <v>-0.13126999999999978</v>
      </c>
      <c r="AU337" s="43">
        <f t="shared" si="193"/>
        <v>45930</v>
      </c>
      <c r="AV337" s="43">
        <f t="shared" si="179"/>
        <v>45930</v>
      </c>
      <c r="AW337" s="45">
        <f t="shared" si="194"/>
        <v>4.5081967213114756E-2</v>
      </c>
      <c r="AX337" s="45">
        <f t="shared" si="195"/>
        <v>2.0680271726925668</v>
      </c>
      <c r="AY337" s="47">
        <f t="shared" si="196"/>
        <v>101.41959679268584</v>
      </c>
      <c r="AZ337" s="47">
        <f t="shared" si="197"/>
        <v>112.53605546847922</v>
      </c>
      <c r="BA337" s="43"/>
      <c r="BC337" s="2">
        <v>45749</v>
      </c>
      <c r="BD337" t="str">
        <v>91282CFF</v>
      </c>
      <c r="BE337">
        <v>-1.6473</v>
      </c>
      <c r="BF337">
        <v>4.1520099999999998</v>
      </c>
      <c r="BG337">
        <v>0.82720000000000005</v>
      </c>
      <c r="BH337">
        <v>111.671875</v>
      </c>
      <c r="BI337">
        <f>VLOOKUP(BD337,工作表1!$K$3:$L$1000,2,FALSE)</f>
        <v>2.75</v>
      </c>
      <c r="BJ337" t="str">
        <f>VLOOKUP(BD337,工作表1!$K$3:$M$1000,3,FALSE)</f>
        <v>2032/8/15</v>
      </c>
      <c r="BK337">
        <f t="shared" si="180"/>
        <v>4.2985499999999996</v>
      </c>
      <c r="BL337">
        <f t="shared" si="181"/>
        <v>-1.5485499999999996</v>
      </c>
      <c r="BM337" s="43">
        <f t="shared" si="198"/>
        <v>45884</v>
      </c>
      <c r="BN337" s="43">
        <f t="shared" si="182"/>
        <v>46022</v>
      </c>
      <c r="BO337" s="45">
        <f t="shared" si="199"/>
        <v>0.35704419889502764</v>
      </c>
      <c r="BP337" s="45">
        <f t="shared" si="200"/>
        <v>2.4063592673881784</v>
      </c>
      <c r="BQ337" s="47">
        <f t="shared" si="201"/>
        <v>91.520820061131005</v>
      </c>
      <c r="BR337" s="47">
        <f t="shared" si="202"/>
        <v>110.48798882177036</v>
      </c>
    </row>
    <row r="338" spans="6:70" x14ac:dyDescent="0.25">
      <c r="F338" s="2">
        <v>45754</v>
      </c>
      <c r="G338">
        <v>4.2184999999999997</v>
      </c>
      <c r="H338" s="43">
        <v>45764</v>
      </c>
      <c r="I338">
        <v>4.1193999999999997</v>
      </c>
      <c r="L338" s="2">
        <v>45749</v>
      </c>
      <c r="M338" t="str">
        <v>91282CMC</v>
      </c>
      <c r="N338">
        <v>-0.44369999999999998</v>
      </c>
      <c r="O338">
        <v>4.3469100000000003</v>
      </c>
      <c r="P338">
        <v>0.92020000000000002</v>
      </c>
      <c r="Q338">
        <v>111.5</v>
      </c>
      <c r="R338">
        <f>VLOOKUP(M338,工作表1!$A$3:$B$1000,2,FALSE)</f>
        <v>4.5</v>
      </c>
      <c r="S338" t="str">
        <f>VLOOKUP(M338,工作表1!$A$3:$C$1000,3,FALSE)</f>
        <v>2031/12/31</v>
      </c>
      <c r="T338">
        <f t="shared" si="172"/>
        <v>4.2985499999999996</v>
      </c>
      <c r="U338">
        <f t="shared" si="171"/>
        <v>0.20145000000000035</v>
      </c>
      <c r="V338" s="43">
        <f t="shared" si="183"/>
        <v>45838</v>
      </c>
      <c r="W338" s="43">
        <f t="shared" si="173"/>
        <v>45838</v>
      </c>
      <c r="X338" s="45">
        <f t="shared" si="184"/>
        <v>1.1560773480662985</v>
      </c>
      <c r="Y338" s="45">
        <f t="shared" si="185"/>
        <v>2.2410088549156137</v>
      </c>
      <c r="Z338" s="47">
        <f t="shared" si="186"/>
        <v>102.56011907832965</v>
      </c>
      <c r="AA338" s="47">
        <f t="shared" si="187"/>
        <v>111.41015814585768</v>
      </c>
      <c r="AB338" s="45">
        <f t="shared" si="188"/>
        <v>3.9958</v>
      </c>
      <c r="AC338" s="2" t="str">
        <f t="shared" si="174"/>
        <v>TY1</v>
      </c>
      <c r="AD338">
        <f t="shared" si="175"/>
        <v>111.5</v>
      </c>
      <c r="AE338">
        <f t="shared" si="176"/>
        <v>111.609375</v>
      </c>
      <c r="AF338" s="49">
        <f t="shared" si="203"/>
        <v>-0.109375</v>
      </c>
      <c r="AG338" s="3">
        <f t="shared" si="189"/>
        <v>111.41015814585768</v>
      </c>
      <c r="AH338">
        <f t="shared" si="190"/>
        <v>111.36132336943278</v>
      </c>
      <c r="AI338" s="51">
        <f t="shared" si="191"/>
        <v>4.8834776424897086E-2</v>
      </c>
      <c r="AJ338" s="52">
        <f t="shared" si="192"/>
        <v>0.15820977642489709</v>
      </c>
      <c r="AK338" s="2">
        <v>45749</v>
      </c>
      <c r="AL338" t="str">
        <v>91282CMT</v>
      </c>
      <c r="AM338">
        <v>-1.5006999999999999</v>
      </c>
      <c r="AN338">
        <v>4.2856100000000001</v>
      </c>
      <c r="AO338">
        <v>0.90029999999999999</v>
      </c>
      <c r="AP338">
        <v>111.609375</v>
      </c>
      <c r="AQ338">
        <f>VLOOKUP(AL338,工作表1!$F$3:$G$1000,2,FALSE)</f>
        <v>4.125</v>
      </c>
      <c r="AR338" t="str">
        <f>VLOOKUP(AL338,工作表1!$F$3:$H$1000,3,FALSE)</f>
        <v>2032/3/31</v>
      </c>
      <c r="AS338">
        <f t="shared" si="177"/>
        <v>4.2985499999999996</v>
      </c>
      <c r="AT338">
        <f t="shared" si="178"/>
        <v>-0.17354999999999965</v>
      </c>
      <c r="AU338" s="43">
        <f t="shared" si="193"/>
        <v>45930</v>
      </c>
      <c r="AV338" s="43">
        <f t="shared" si="179"/>
        <v>45930</v>
      </c>
      <c r="AW338" s="45">
        <f t="shared" si="194"/>
        <v>3.3811475409836068E-2</v>
      </c>
      <c r="AX338" s="45">
        <f t="shared" si="195"/>
        <v>2.0680580507523016</v>
      </c>
      <c r="AY338" s="47">
        <f t="shared" si="196"/>
        <v>100.34142305963732</v>
      </c>
      <c r="AZ338" s="47">
        <f t="shared" si="197"/>
        <v>111.36132336943278</v>
      </c>
      <c r="BA338" s="43"/>
      <c r="BC338" s="2">
        <v>45748</v>
      </c>
      <c r="BD338" t="str">
        <v>91282CFF</v>
      </c>
      <c r="BE338">
        <v>-0.89059999999999995</v>
      </c>
      <c r="BF338">
        <v>4.093</v>
      </c>
      <c r="BG338">
        <v>0.82720000000000005</v>
      </c>
      <c r="BH338">
        <v>111.9375</v>
      </c>
      <c r="BI338">
        <f>VLOOKUP(BD338,工作表1!$K$3:$L$1000,2,FALSE)</f>
        <v>2.75</v>
      </c>
      <c r="BJ338" t="str">
        <f>VLOOKUP(BD338,工作表1!$K$3:$M$1000,3,FALSE)</f>
        <v>2032/8/15</v>
      </c>
      <c r="BK338">
        <f t="shared" si="180"/>
        <v>4.2976799999999997</v>
      </c>
      <c r="BL338">
        <f t="shared" si="181"/>
        <v>-1.5476799999999997</v>
      </c>
      <c r="BM338" s="43">
        <f t="shared" si="198"/>
        <v>45884</v>
      </c>
      <c r="BN338" s="43">
        <f t="shared" si="182"/>
        <v>46022</v>
      </c>
      <c r="BO338" s="45">
        <f t="shared" si="199"/>
        <v>0.34944751381215472</v>
      </c>
      <c r="BP338" s="45">
        <f t="shared" si="200"/>
        <v>2.4062968288806479</v>
      </c>
      <c r="BQ338" s="47">
        <f t="shared" si="201"/>
        <v>91.77130444328759</v>
      </c>
      <c r="BR338" s="47">
        <f t="shared" si="202"/>
        <v>110.7894449398531</v>
      </c>
    </row>
    <row r="339" spans="6:70" x14ac:dyDescent="0.25">
      <c r="F339" s="2">
        <v>45751</v>
      </c>
      <c r="G339">
        <v>4.2119999999999997</v>
      </c>
      <c r="H339" s="43">
        <v>45763</v>
      </c>
      <c r="I339">
        <v>4.0727000000000002</v>
      </c>
      <c r="L339" s="2">
        <v>45748</v>
      </c>
      <c r="M339" t="str">
        <v>91282CMC</v>
      </c>
      <c r="N339">
        <v>-0.72360000000000002</v>
      </c>
      <c r="O339">
        <v>4.3710500000000003</v>
      </c>
      <c r="P339">
        <v>0.92020000000000002</v>
      </c>
      <c r="Q339">
        <v>111.78125</v>
      </c>
      <c r="R339">
        <f>VLOOKUP(M339,工作表1!$A$3:$B$1000,2,FALSE)</f>
        <v>4.5</v>
      </c>
      <c r="S339" t="str">
        <f>VLOOKUP(M339,工作表1!$A$3:$C$1000,3,FALSE)</f>
        <v>2031/12/31</v>
      </c>
      <c r="T339">
        <f t="shared" si="172"/>
        <v>4.2976799999999997</v>
      </c>
      <c r="U339">
        <f t="shared" si="171"/>
        <v>0.20232000000000028</v>
      </c>
      <c r="V339" s="43">
        <f t="shared" si="183"/>
        <v>45838</v>
      </c>
      <c r="W339" s="43">
        <f t="shared" si="173"/>
        <v>45838</v>
      </c>
      <c r="X339" s="45">
        <f t="shared" si="184"/>
        <v>1.1436464088397791</v>
      </c>
      <c r="Y339" s="45">
        <f t="shared" si="185"/>
        <v>2.2409066828123816</v>
      </c>
      <c r="Z339" s="47">
        <f t="shared" si="186"/>
        <v>102.80978063281677</v>
      </c>
      <c r="AA339" s="47">
        <f t="shared" si="187"/>
        <v>111.680736650395</v>
      </c>
      <c r="AB339" s="45">
        <f t="shared" si="188"/>
        <v>4.0396000000000001</v>
      </c>
      <c r="AC339" s="2" t="str">
        <f t="shared" si="174"/>
        <v>TY1</v>
      </c>
      <c r="AD339">
        <f t="shared" si="175"/>
        <v>111.78125</v>
      </c>
      <c r="AE339">
        <f t="shared" si="176"/>
        <v>111.875</v>
      </c>
      <c r="AF339" s="49">
        <f t="shared" si="203"/>
        <v>-9.375E-2</v>
      </c>
      <c r="AG339" s="3">
        <f t="shared" si="189"/>
        <v>111.680736650395</v>
      </c>
      <c r="AH339">
        <f t="shared" si="190"/>
        <v>111.6381760145795</v>
      </c>
      <c r="AI339" s="51">
        <f t="shared" si="191"/>
        <v>4.2560635815505066E-2</v>
      </c>
      <c r="AJ339" s="52">
        <f t="shared" si="192"/>
        <v>0.13631063581550507</v>
      </c>
      <c r="AK339" s="2">
        <v>45748</v>
      </c>
      <c r="AL339" t="str">
        <v>91282CMT</v>
      </c>
      <c r="AM339">
        <v>-1.3211999999999999</v>
      </c>
      <c r="AN339">
        <v>4.25265</v>
      </c>
      <c r="AO339">
        <v>0.90029999999999999</v>
      </c>
      <c r="AP339">
        <v>111.875</v>
      </c>
      <c r="AQ339">
        <f>VLOOKUP(AL339,工作表1!$F$3:$G$1000,2,FALSE)</f>
        <v>4.125</v>
      </c>
      <c r="AR339" t="str">
        <f>VLOOKUP(AL339,工作表1!$F$3:$H$1000,3,FALSE)</f>
        <v>2032/3/31</v>
      </c>
      <c r="AS339">
        <f t="shared" si="177"/>
        <v>4.2976799999999997</v>
      </c>
      <c r="AT339">
        <f t="shared" si="178"/>
        <v>-0.17267999999999972</v>
      </c>
      <c r="AU339" s="43">
        <f t="shared" si="193"/>
        <v>45930</v>
      </c>
      <c r="AV339" s="43">
        <f t="shared" si="179"/>
        <v>45930</v>
      </c>
      <c r="AW339" s="45">
        <f t="shared" si="194"/>
        <v>2.2540983606557378E-2</v>
      </c>
      <c r="AX339" s="45">
        <f t="shared" si="195"/>
        <v>2.068088928812037</v>
      </c>
      <c r="AY339" s="47">
        <f t="shared" si="196"/>
        <v>100.59157104400812</v>
      </c>
      <c r="AZ339" s="47">
        <f t="shared" si="197"/>
        <v>111.6381760145795</v>
      </c>
      <c r="BA339" s="43"/>
      <c r="BC339" s="2">
        <v>45747</v>
      </c>
      <c r="BD339" t="str">
        <v>91282CFF</v>
      </c>
      <c r="BE339">
        <v>-2.2416999999999998</v>
      </c>
      <c r="BF339">
        <v>4.17103</v>
      </c>
      <c r="BG339">
        <v>0.82720000000000005</v>
      </c>
      <c r="BH339">
        <v>111.34375</v>
      </c>
      <c r="BI339">
        <f>VLOOKUP(BD339,工作表1!$K$3:$L$1000,2,FALSE)</f>
        <v>2.75</v>
      </c>
      <c r="BJ339" t="str">
        <f>VLOOKUP(BD339,工作表1!$K$3:$M$1000,3,FALSE)</f>
        <v>2032/8/15</v>
      </c>
      <c r="BK339">
        <f t="shared" si="180"/>
        <v>4.3007</v>
      </c>
      <c r="BL339">
        <f t="shared" si="181"/>
        <v>-1.5507</v>
      </c>
      <c r="BM339" s="43">
        <f t="shared" si="198"/>
        <v>45884</v>
      </c>
      <c r="BN339" s="43">
        <f t="shared" si="182"/>
        <v>46022</v>
      </c>
      <c r="BO339" s="45">
        <f t="shared" si="199"/>
        <v>0.3418508287292818</v>
      </c>
      <c r="BP339" s="45">
        <f t="shared" si="200"/>
        <v>2.4062343903731174</v>
      </c>
      <c r="BQ339" s="47">
        <f t="shared" si="201"/>
        <v>91.218799748724251</v>
      </c>
      <c r="BR339" s="47">
        <f t="shared" si="202"/>
        <v>110.12374294885578</v>
      </c>
    </row>
    <row r="340" spans="6:70" x14ac:dyDescent="0.25">
      <c r="F340" s="2">
        <v>45750</v>
      </c>
      <c r="G340">
        <v>4.2562699999999998</v>
      </c>
      <c r="H340" s="43">
        <v>45762</v>
      </c>
      <c r="I340">
        <v>4.1482000000000001</v>
      </c>
      <c r="L340" s="2">
        <v>45747</v>
      </c>
      <c r="M340" t="str">
        <v>91282CMC</v>
      </c>
      <c r="N340">
        <v>0.20760000000000001</v>
      </c>
      <c r="O340">
        <v>4.2628199999999996</v>
      </c>
      <c r="P340">
        <v>0.92020000000000002</v>
      </c>
      <c r="Q340">
        <v>111.21875</v>
      </c>
      <c r="R340">
        <f>VLOOKUP(M340,工作表1!$A$3:$B$1000,2,FALSE)</f>
        <v>4.5</v>
      </c>
      <c r="S340" t="str">
        <f>VLOOKUP(M340,工作表1!$A$3:$C$1000,3,FALSE)</f>
        <v>2031/12/31</v>
      </c>
      <c r="T340">
        <f t="shared" si="172"/>
        <v>4.3007</v>
      </c>
      <c r="U340">
        <f t="shared" si="171"/>
        <v>0.19930000000000003</v>
      </c>
      <c r="V340" s="43">
        <f t="shared" si="183"/>
        <v>45838</v>
      </c>
      <c r="W340" s="43">
        <f t="shared" si="173"/>
        <v>45838</v>
      </c>
      <c r="X340" s="45">
        <f t="shared" si="184"/>
        <v>1.1312154696132597</v>
      </c>
      <c r="Y340" s="45">
        <f t="shared" si="185"/>
        <v>2.2408045107091503</v>
      </c>
      <c r="Z340" s="47">
        <f t="shared" si="186"/>
        <v>102.30180125659818</v>
      </c>
      <c r="AA340" s="47">
        <f t="shared" si="187"/>
        <v>111.12902297492903</v>
      </c>
      <c r="AB340" s="45">
        <f t="shared" si="188"/>
        <v>4.0731999999999999</v>
      </c>
      <c r="AC340" s="2" t="str">
        <f t="shared" si="174"/>
        <v>TY2</v>
      </c>
      <c r="AD340">
        <f t="shared" si="175"/>
        <v>111.28125</v>
      </c>
      <c r="AE340">
        <f t="shared" si="176"/>
        <v>111.328125</v>
      </c>
      <c r="AF340" s="49">
        <f t="shared" si="203"/>
        <v>-4.6875E-2</v>
      </c>
      <c r="AG340" s="3">
        <f t="shared" si="189"/>
        <v>111.05901869109687</v>
      </c>
      <c r="AH340">
        <f t="shared" si="190"/>
        <v>110.08322268741304</v>
      </c>
      <c r="AI340" s="51">
        <f t="shared" si="191"/>
        <v>0.97579600368382557</v>
      </c>
      <c r="AJ340" s="52">
        <f t="shared" si="192"/>
        <v>1.0226710036838256</v>
      </c>
      <c r="AK340" s="2">
        <v>45747</v>
      </c>
      <c r="AL340" t="str">
        <v>91282CMT</v>
      </c>
      <c r="AM340">
        <v>-0.3831</v>
      </c>
      <c r="AN340">
        <v>4.2048800000000002</v>
      </c>
      <c r="AO340">
        <v>0.90029999999999999</v>
      </c>
      <c r="AP340">
        <v>111.28125</v>
      </c>
      <c r="AQ340">
        <f>VLOOKUP(AL340,工作表1!$F$3:$G$1000,2,FALSE)</f>
        <v>4.125</v>
      </c>
      <c r="AR340" t="str">
        <f>VLOOKUP(AL340,工作表1!$F$3:$H$1000,3,FALSE)</f>
        <v>2032/3/31</v>
      </c>
      <c r="AS340">
        <f t="shared" si="177"/>
        <v>4.3007</v>
      </c>
      <c r="AT340">
        <f t="shared" si="178"/>
        <v>-0.17569999999999997</v>
      </c>
      <c r="AU340" s="43">
        <f t="shared" si="193"/>
        <v>45930</v>
      </c>
      <c r="AV340" s="43">
        <f t="shared" si="179"/>
        <v>45930</v>
      </c>
      <c r="AW340" s="45">
        <f t="shared" si="194"/>
        <v>1.1270491803278689E-2</v>
      </c>
      <c r="AX340" s="45">
        <f t="shared" si="195"/>
        <v>2.0681198068717719</v>
      </c>
      <c r="AY340" s="47">
        <f t="shared" si="196"/>
        <v>100.06909147584413</v>
      </c>
      <c r="AZ340" s="47">
        <f t="shared" si="197"/>
        <v>111.05901869109687</v>
      </c>
      <c r="BA340" s="43"/>
      <c r="BC340" s="2">
        <v>45744</v>
      </c>
      <c r="BD340" t="str">
        <v>91282CFF</v>
      </c>
      <c r="BE340">
        <v>-2.7545999999999999</v>
      </c>
      <c r="BF340">
        <v>4.1948299999999996</v>
      </c>
      <c r="BG340">
        <v>0.82720000000000005</v>
      </c>
      <c r="BH340">
        <v>111.328125</v>
      </c>
      <c r="BI340">
        <f>VLOOKUP(BD340,工作表1!$K$3:$L$1000,2,FALSE)</f>
        <v>2.75</v>
      </c>
      <c r="BJ340" t="str">
        <f>VLOOKUP(BD340,工作表1!$K$3:$M$1000,3,FALSE)</f>
        <v>2032/8/15</v>
      </c>
      <c r="BK340">
        <f t="shared" si="180"/>
        <v>4.2988</v>
      </c>
      <c r="BL340">
        <f t="shared" si="181"/>
        <v>-1.5488</v>
      </c>
      <c r="BM340" s="43">
        <f t="shared" si="198"/>
        <v>45884</v>
      </c>
      <c r="BN340" s="43">
        <f t="shared" si="182"/>
        <v>46022</v>
      </c>
      <c r="BO340" s="45">
        <f t="shared" si="199"/>
        <v>0.33425414364640882</v>
      </c>
      <c r="BP340" s="45">
        <f t="shared" si="200"/>
        <v>2.4061719518655869</v>
      </c>
      <c r="BQ340" s="47">
        <f t="shared" si="201"/>
        <v>91.187186936404018</v>
      </c>
      <c r="BR340" s="47">
        <f t="shared" si="202"/>
        <v>110.08322268741304</v>
      </c>
    </row>
    <row r="341" spans="6:70" x14ac:dyDescent="0.25">
      <c r="F341" s="2">
        <v>45749</v>
      </c>
      <c r="G341">
        <v>4.2985499999999996</v>
      </c>
      <c r="H341" s="43">
        <v>45761</v>
      </c>
      <c r="I341">
        <v>4.1874000000000002</v>
      </c>
      <c r="L341" s="2">
        <v>45744</v>
      </c>
      <c r="M341" t="str">
        <v>91282CMC</v>
      </c>
      <c r="N341">
        <v>-0.37559999999999999</v>
      </c>
      <c r="O341">
        <v>4.3298199999999998</v>
      </c>
      <c r="P341">
        <v>0.92020000000000002</v>
      </c>
      <c r="Q341">
        <v>111.203125</v>
      </c>
      <c r="R341">
        <f>VLOOKUP(M341,工作表1!$A$3:$B$1000,2,FALSE)</f>
        <v>4.5</v>
      </c>
      <c r="S341" t="str">
        <f>VLOOKUP(M341,工作表1!$A$3:$C$1000,3,FALSE)</f>
        <v>2031/12/31</v>
      </c>
      <c r="T341">
        <f t="shared" si="172"/>
        <v>4.2988</v>
      </c>
      <c r="U341">
        <f t="shared" si="171"/>
        <v>0.20120000000000005</v>
      </c>
      <c r="V341" s="43">
        <f t="shared" si="183"/>
        <v>45838</v>
      </c>
      <c r="W341" s="43">
        <f t="shared" si="173"/>
        <v>45838</v>
      </c>
      <c r="X341" s="45">
        <f t="shared" si="184"/>
        <v>1.1187845303867403</v>
      </c>
      <c r="Y341" s="45">
        <f t="shared" si="185"/>
        <v>2.2407023386059182</v>
      </c>
      <c r="Z341" s="47">
        <f t="shared" si="186"/>
        <v>102.2697252236688</v>
      </c>
      <c r="AA341" s="47">
        <f t="shared" si="187"/>
        <v>111.09314982804413</v>
      </c>
      <c r="AB341" s="45">
        <f t="shared" si="188"/>
        <v>4.1120000000000001</v>
      </c>
      <c r="AC341" s="2" t="str">
        <f t="shared" si="174"/>
        <v>TY2</v>
      </c>
      <c r="AD341">
        <f t="shared" si="175"/>
        <v>111.265625</v>
      </c>
      <c r="AE341">
        <f t="shared" si="176"/>
        <v>110.515625</v>
      </c>
      <c r="AF341" s="49">
        <f t="shared" si="203"/>
        <v>0.75</v>
      </c>
      <c r="AG341" s="3">
        <f t="shared" si="189"/>
        <v>111.02237885994626</v>
      </c>
      <c r="AH341">
        <f t="shared" si="190"/>
        <v>109.28915721972757</v>
      </c>
      <c r="AI341" s="51">
        <f t="shared" si="191"/>
        <v>1.7332216402186873</v>
      </c>
      <c r="AJ341" s="52">
        <f t="shared" si="192"/>
        <v>0.9832216402186873</v>
      </c>
      <c r="AK341" s="2">
        <v>45744</v>
      </c>
      <c r="AL341" t="str">
        <v>91282CMT</v>
      </c>
      <c r="AM341">
        <v>-0.97860000000000003</v>
      </c>
      <c r="AN341">
        <v>4.2396099999999999</v>
      </c>
      <c r="AO341">
        <v>0.90029999999999999</v>
      </c>
      <c r="AP341">
        <v>111.265625</v>
      </c>
      <c r="AQ341">
        <f>VLOOKUP(AL341,工作表1!$F$3:$G$1000,2,FALSE)</f>
        <v>4.125</v>
      </c>
      <c r="AR341" t="str">
        <f>VLOOKUP(AL341,工作表1!$F$3:$H$1000,3,FALSE)</f>
        <v>2032/3/31</v>
      </c>
      <c r="AS341">
        <f t="shared" si="177"/>
        <v>4.2988</v>
      </c>
      <c r="AT341">
        <f t="shared" si="178"/>
        <v>-0.17379999999999995</v>
      </c>
      <c r="AU341" s="43">
        <f t="shared" si="193"/>
        <v>45930</v>
      </c>
      <c r="AV341" s="43">
        <f t="shared" si="179"/>
        <v>45930</v>
      </c>
      <c r="AW341" s="45">
        <f t="shared" si="194"/>
        <v>0</v>
      </c>
      <c r="AX341" s="45">
        <f t="shared" si="195"/>
        <v>2.0681506849315072</v>
      </c>
      <c r="AY341" s="47">
        <f t="shared" si="196"/>
        <v>100.03752462824887</v>
      </c>
      <c r="AZ341" s="47">
        <f t="shared" si="197"/>
        <v>111.02237885994626</v>
      </c>
      <c r="BA341" s="43"/>
      <c r="BC341" s="2">
        <v>45743</v>
      </c>
      <c r="BD341" t="str">
        <v>91282CFF</v>
      </c>
      <c r="BE341">
        <v>-2.3633999999999999</v>
      </c>
      <c r="BF341">
        <v>4.2367299999999997</v>
      </c>
      <c r="BG341">
        <v>0.82720000000000005</v>
      </c>
      <c r="BH341">
        <v>110.515625</v>
      </c>
      <c r="BI341">
        <f>VLOOKUP(BD341,工作表1!$K$3:$L$1000,2,FALSE)</f>
        <v>2.75</v>
      </c>
      <c r="BJ341" t="str">
        <f>VLOOKUP(BD341,工作表1!$K$3:$M$1000,3,FALSE)</f>
        <v>2032/8/15</v>
      </c>
      <c r="BK341">
        <f t="shared" si="180"/>
        <v>4.3140499999999999</v>
      </c>
      <c r="BL341">
        <f t="shared" si="181"/>
        <v>-1.5640499999999999</v>
      </c>
      <c r="BM341" s="43">
        <f t="shared" si="198"/>
        <v>45884</v>
      </c>
      <c r="BN341" s="43">
        <f t="shared" si="182"/>
        <v>46022</v>
      </c>
      <c r="BO341" s="45">
        <f t="shared" si="199"/>
        <v>0.31146408839779005</v>
      </c>
      <c r="BP341" s="45">
        <f t="shared" si="200"/>
        <v>2.4059846363429953</v>
      </c>
      <c r="BQ341" s="47">
        <f t="shared" si="201"/>
        <v>90.519937903148005</v>
      </c>
      <c r="BR341" s="47">
        <f t="shared" si="202"/>
        <v>109.28915721972757</v>
      </c>
    </row>
    <row r="342" spans="6:70" x14ac:dyDescent="0.25">
      <c r="F342" s="2">
        <v>45748</v>
      </c>
      <c r="G342">
        <v>4.2976799999999997</v>
      </c>
      <c r="H342" s="43">
        <v>45758</v>
      </c>
      <c r="I342">
        <v>4.3293999999999997</v>
      </c>
      <c r="L342" s="2">
        <v>45743</v>
      </c>
      <c r="M342" t="str">
        <v>91282CMK</v>
      </c>
      <c r="N342">
        <v>-6.9599999999999995E-2</v>
      </c>
      <c r="O342">
        <v>4.3086599999999997</v>
      </c>
      <c r="P342">
        <v>0.91359999999999997</v>
      </c>
      <c r="Q342">
        <v>110.421875</v>
      </c>
      <c r="R342">
        <f>VLOOKUP(M342,工作表1!$A$3:$B$1000,2,FALSE)</f>
        <v>4.375</v>
      </c>
      <c r="S342" t="str">
        <f>VLOOKUP(M342,工作表1!$A$3:$C$1000,3,FALSE)</f>
        <v>2032/1/31</v>
      </c>
      <c r="T342">
        <f t="shared" si="172"/>
        <v>4.3140499999999999</v>
      </c>
      <c r="U342">
        <f t="shared" si="171"/>
        <v>6.095000000000006E-2</v>
      </c>
      <c r="V342" s="43">
        <f t="shared" si="183"/>
        <v>45869</v>
      </c>
      <c r="W342" s="43">
        <f t="shared" si="173"/>
        <v>45838</v>
      </c>
      <c r="X342" s="45">
        <f t="shared" si="184"/>
        <v>0.67679558011049723</v>
      </c>
      <c r="Y342" s="45">
        <f t="shared" si="185"/>
        <v>1.8035079088776205</v>
      </c>
      <c r="Z342" s="47">
        <f t="shared" si="186"/>
        <v>100.84171401792797</v>
      </c>
      <c r="AA342" s="47">
        <f t="shared" si="187"/>
        <v>110.33549573113787</v>
      </c>
      <c r="AB342" s="45">
        <f t="shared" si="188"/>
        <v>4.2164000000000001</v>
      </c>
      <c r="AC342" s="2" t="str">
        <f t="shared" si="174"/>
        <v>TY2</v>
      </c>
      <c r="AD342">
        <f t="shared" si="175"/>
        <v>110.453125</v>
      </c>
      <c r="AE342">
        <f t="shared" si="176"/>
        <v>110.671875</v>
      </c>
      <c r="AF342" s="49">
        <f t="shared" si="203"/>
        <v>-0.21875</v>
      </c>
      <c r="AG342" s="3">
        <f t="shared" si="189"/>
        <v>109.78943159247252</v>
      </c>
      <c r="AH342">
        <f t="shared" si="190"/>
        <v>109.43881312702754</v>
      </c>
      <c r="AI342" s="51">
        <f t="shared" si="191"/>
        <v>0.3506184654449811</v>
      </c>
      <c r="AJ342" s="52">
        <f t="shared" si="192"/>
        <v>0.5693684654449811</v>
      </c>
      <c r="AK342" s="2">
        <v>45743</v>
      </c>
      <c r="AL342" t="str">
        <v>91282CEP</v>
      </c>
      <c r="AM342">
        <v>3.1758000000000002</v>
      </c>
      <c r="AN342">
        <v>4.0102799999999998</v>
      </c>
      <c r="AO342">
        <v>0.83379999999999999</v>
      </c>
      <c r="AP342">
        <v>110.453125</v>
      </c>
      <c r="AQ342">
        <f>VLOOKUP(AL342,工作表1!$F$3:$G$1000,2,FALSE)</f>
        <v>2.875</v>
      </c>
      <c r="AR342" t="str">
        <f>VLOOKUP(AL342,工作表1!$F$3:$H$1000,3,FALSE)</f>
        <v>2032/5/15</v>
      </c>
      <c r="AS342">
        <f t="shared" si="177"/>
        <v>4.3140499999999999</v>
      </c>
      <c r="AT342">
        <f t="shared" si="178"/>
        <v>-1.4390499999999999</v>
      </c>
      <c r="AU342" s="43">
        <f t="shared" si="193"/>
        <v>45792</v>
      </c>
      <c r="AV342" s="43">
        <f t="shared" si="179"/>
        <v>45930</v>
      </c>
      <c r="AW342" s="45">
        <f t="shared" si="194"/>
        <v>1.0562845303867403</v>
      </c>
      <c r="AX342" s="45">
        <f t="shared" si="195"/>
        <v>2.5213530235374253</v>
      </c>
      <c r="AY342" s="47">
        <f t="shared" si="196"/>
        <v>91.620004146278475</v>
      </c>
      <c r="AZ342" s="47">
        <f t="shared" si="197"/>
        <v>109.78943159247252</v>
      </c>
      <c r="BA342" s="43"/>
      <c r="BC342" s="2">
        <v>45742</v>
      </c>
      <c r="BD342" t="str">
        <v>91282CFF</v>
      </c>
      <c r="BE342">
        <v>-2.2275999999999998</v>
      </c>
      <c r="BF342">
        <v>4.2328999999999999</v>
      </c>
      <c r="BG342">
        <v>0.82720000000000005</v>
      </c>
      <c r="BH342">
        <v>110.671875</v>
      </c>
      <c r="BI342">
        <f>VLOOKUP(BD342,工作表1!$K$3:$L$1000,2,FALSE)</f>
        <v>2.75</v>
      </c>
      <c r="BJ342" t="str">
        <f>VLOOKUP(BD342,工作表1!$K$3:$M$1000,3,FALSE)</f>
        <v>2032/8/15</v>
      </c>
      <c r="BK342">
        <f t="shared" si="180"/>
        <v>4.3131199999999996</v>
      </c>
      <c r="BL342">
        <f t="shared" si="181"/>
        <v>-1.5631199999999996</v>
      </c>
      <c r="BM342" s="43">
        <f t="shared" si="198"/>
        <v>45884</v>
      </c>
      <c r="BN342" s="43">
        <f t="shared" si="182"/>
        <v>46022</v>
      </c>
      <c r="BO342" s="45">
        <f t="shared" si="199"/>
        <v>0.30386740331491713</v>
      </c>
      <c r="BP342" s="45">
        <f t="shared" si="200"/>
        <v>2.4059221978354648</v>
      </c>
      <c r="BQ342" s="47">
        <f t="shared" si="201"/>
        <v>90.644871095389519</v>
      </c>
      <c r="BR342" s="47">
        <f t="shared" si="202"/>
        <v>109.43881312702754</v>
      </c>
    </row>
    <row r="343" spans="6:70" x14ac:dyDescent="0.25">
      <c r="F343" s="2">
        <v>45747</v>
      </c>
      <c r="G343">
        <v>4.3007</v>
      </c>
      <c r="H343" s="43">
        <v>45757</v>
      </c>
      <c r="I343">
        <v>4.2450000000000001</v>
      </c>
      <c r="L343" s="2">
        <v>45742</v>
      </c>
      <c r="M343" t="str">
        <v>91282CMK</v>
      </c>
      <c r="N343">
        <v>-0.1535</v>
      </c>
      <c r="O343">
        <v>4.3164899999999999</v>
      </c>
      <c r="P343">
        <v>0.91359999999999997</v>
      </c>
      <c r="Q343">
        <v>110.5625</v>
      </c>
      <c r="R343">
        <f>VLOOKUP(M343,工作表1!$A$3:$B$1000,2,FALSE)</f>
        <v>4.375</v>
      </c>
      <c r="S343" t="str">
        <f>VLOOKUP(M343,工作表1!$A$3:$C$1000,3,FALSE)</f>
        <v>2032/1/31</v>
      </c>
      <c r="T343">
        <f t="shared" si="172"/>
        <v>4.3131199999999996</v>
      </c>
      <c r="U343">
        <f t="shared" si="171"/>
        <v>6.1880000000000379E-2</v>
      </c>
      <c r="V343" s="43">
        <f t="shared" si="183"/>
        <v>45869</v>
      </c>
      <c r="W343" s="43">
        <f t="shared" si="173"/>
        <v>45838</v>
      </c>
      <c r="X343" s="45">
        <f t="shared" si="184"/>
        <v>0.66470994475138123</v>
      </c>
      <c r="Y343" s="45">
        <f t="shared" si="185"/>
        <v>1.8034085748883673</v>
      </c>
      <c r="Z343" s="47">
        <f t="shared" si="186"/>
        <v>100.96657168975736</v>
      </c>
      <c r="AA343" s="47">
        <f t="shared" si="187"/>
        <v>110.4714361639747</v>
      </c>
      <c r="AB343" s="45">
        <f t="shared" si="188"/>
        <v>4.2268999999999997</v>
      </c>
      <c r="AC343" s="2" t="str">
        <f t="shared" si="174"/>
        <v>TY2</v>
      </c>
      <c r="AD343">
        <f t="shared" si="175"/>
        <v>110.609375</v>
      </c>
      <c r="AE343">
        <f t="shared" si="176"/>
        <v>110.859375</v>
      </c>
      <c r="AF343" s="49">
        <f t="shared" si="203"/>
        <v>-0.25</v>
      </c>
      <c r="AG343" s="3">
        <f t="shared" si="189"/>
        <v>109.93812995843803</v>
      </c>
      <c r="AH343">
        <f t="shared" si="190"/>
        <v>109.63297942753547</v>
      </c>
      <c r="AI343" s="51">
        <f t="shared" si="191"/>
        <v>0.30515053090255151</v>
      </c>
      <c r="AJ343" s="52">
        <f t="shared" si="192"/>
        <v>0.55515053090255151</v>
      </c>
      <c r="AK343" s="2">
        <v>45742</v>
      </c>
      <c r="AL343" t="str">
        <v>91282CEP</v>
      </c>
      <c r="AM343">
        <v>3.1606999999999998</v>
      </c>
      <c r="AN343">
        <v>4.0112800000000002</v>
      </c>
      <c r="AO343">
        <v>0.83379999999999999</v>
      </c>
      <c r="AP343">
        <v>110.609375</v>
      </c>
      <c r="AQ343">
        <f>VLOOKUP(AL343,工作表1!$F$3:$G$1000,2,FALSE)</f>
        <v>2.875</v>
      </c>
      <c r="AR343" t="str">
        <f>VLOOKUP(AL343,工作表1!$F$3:$H$1000,3,FALSE)</f>
        <v>2032/5/15</v>
      </c>
      <c r="AS343">
        <f t="shared" si="177"/>
        <v>4.3131199999999996</v>
      </c>
      <c r="AT343">
        <f t="shared" si="178"/>
        <v>-1.4381199999999996</v>
      </c>
      <c r="AU343" s="43">
        <f t="shared" si="193"/>
        <v>45792</v>
      </c>
      <c r="AV343" s="43">
        <f t="shared" si="179"/>
        <v>45930</v>
      </c>
      <c r="AW343" s="45">
        <f t="shared" si="194"/>
        <v>1.0483425414364642</v>
      </c>
      <c r="AX343" s="45">
        <f t="shared" si="195"/>
        <v>2.5212877469159163</v>
      </c>
      <c r="AY343" s="47">
        <f t="shared" si="196"/>
        <v>91.744889002876818</v>
      </c>
      <c r="AZ343" s="47">
        <f t="shared" si="197"/>
        <v>109.93812995843803</v>
      </c>
      <c r="BA343" s="43"/>
      <c r="BC343" s="2">
        <v>45741</v>
      </c>
      <c r="BD343" t="str">
        <v>91282CFF</v>
      </c>
      <c r="BE343">
        <v>-1.8888</v>
      </c>
      <c r="BF343">
        <v>4.2199299999999997</v>
      </c>
      <c r="BG343">
        <v>0.82720000000000005</v>
      </c>
      <c r="BH343">
        <v>110.859375</v>
      </c>
      <c r="BI343">
        <f>VLOOKUP(BD343,工作表1!$K$3:$L$1000,2,FALSE)</f>
        <v>2.75</v>
      </c>
      <c r="BJ343" t="str">
        <f>VLOOKUP(BD343,工作表1!$K$3:$M$1000,3,FALSE)</f>
        <v>2032/8/15</v>
      </c>
      <c r="BK343">
        <f t="shared" si="180"/>
        <v>4.3192500000000003</v>
      </c>
      <c r="BL343">
        <f t="shared" si="181"/>
        <v>-1.5692500000000003</v>
      </c>
      <c r="BM343" s="43">
        <f t="shared" si="198"/>
        <v>45884</v>
      </c>
      <c r="BN343" s="43">
        <f t="shared" si="182"/>
        <v>46022</v>
      </c>
      <c r="BO343" s="45">
        <f t="shared" si="199"/>
        <v>0.29627071823204421</v>
      </c>
      <c r="BP343" s="45">
        <f t="shared" si="200"/>
        <v>2.4058597593279347</v>
      </c>
      <c r="BQ343" s="47">
        <f t="shared" si="201"/>
        <v>90.801137340448221</v>
      </c>
      <c r="BR343" s="47">
        <f t="shared" si="202"/>
        <v>109.63297942753547</v>
      </c>
    </row>
    <row r="344" spans="6:70" x14ac:dyDescent="0.25">
      <c r="F344" s="2">
        <v>45744</v>
      </c>
      <c r="G344">
        <v>4.2988</v>
      </c>
      <c r="H344" s="43">
        <v>45756</v>
      </c>
      <c r="I344">
        <v>4.1795999999999998</v>
      </c>
      <c r="L344" s="2">
        <v>45741</v>
      </c>
      <c r="M344" t="str">
        <v>91282CMC</v>
      </c>
      <c r="N344">
        <v>-5.3900000000000003E-2</v>
      </c>
      <c r="O344">
        <v>4.3102</v>
      </c>
      <c r="P344">
        <v>0.92020000000000002</v>
      </c>
      <c r="Q344">
        <v>110.75</v>
      </c>
      <c r="R344">
        <f>VLOOKUP(M344,工作表1!$A$3:$B$1000,2,FALSE)</f>
        <v>4.5</v>
      </c>
      <c r="S344" t="str">
        <f>VLOOKUP(M344,工作表1!$A$3:$C$1000,3,FALSE)</f>
        <v>2031/12/31</v>
      </c>
      <c r="T344">
        <f t="shared" si="172"/>
        <v>4.3192500000000003</v>
      </c>
      <c r="U344">
        <f t="shared" si="171"/>
        <v>0.18074999999999974</v>
      </c>
      <c r="V344" s="43">
        <f t="shared" si="183"/>
        <v>45838</v>
      </c>
      <c r="W344" s="43">
        <f t="shared" si="173"/>
        <v>45838</v>
      </c>
      <c r="X344" s="45">
        <f t="shared" si="184"/>
        <v>1.0566298342541436</v>
      </c>
      <c r="Y344" s="45">
        <f t="shared" si="185"/>
        <v>2.24019147808976</v>
      </c>
      <c r="Z344" s="47">
        <f t="shared" si="186"/>
        <v>101.88783111255374</v>
      </c>
      <c r="AA344" s="47">
        <f t="shared" si="187"/>
        <v>110.68156760466638</v>
      </c>
      <c r="AB344" s="45">
        <f t="shared" si="188"/>
        <v>4.1875</v>
      </c>
      <c r="AC344" s="2" t="str">
        <f t="shared" si="174"/>
        <v>TY2</v>
      </c>
      <c r="AD344">
        <f t="shared" si="175"/>
        <v>110.796875</v>
      </c>
      <c r="AE344">
        <f t="shared" si="176"/>
        <v>110.671875</v>
      </c>
      <c r="AF344" s="49">
        <f t="shared" si="203"/>
        <v>0.125</v>
      </c>
      <c r="AG344" s="3">
        <f t="shared" si="189"/>
        <v>110.12886502505877</v>
      </c>
      <c r="AH344">
        <f t="shared" si="190"/>
        <v>109.38262073203649</v>
      </c>
      <c r="AI344" s="51">
        <f t="shared" si="191"/>
        <v>0.74624429302228634</v>
      </c>
      <c r="AJ344" s="52">
        <f t="shared" si="192"/>
        <v>0.62124429302228634</v>
      </c>
      <c r="AK344" s="2">
        <v>45741</v>
      </c>
      <c r="AL344" t="str">
        <v>91282CEP</v>
      </c>
      <c r="AM344">
        <v>3.3797999999999999</v>
      </c>
      <c r="AN344">
        <v>4.0000299999999998</v>
      </c>
      <c r="AO344">
        <v>0.83379999999999999</v>
      </c>
      <c r="AP344">
        <v>110.796875</v>
      </c>
      <c r="AQ344">
        <f>VLOOKUP(AL344,工作表1!$F$3:$G$1000,2,FALSE)</f>
        <v>2.875</v>
      </c>
      <c r="AR344" t="str">
        <f>VLOOKUP(AL344,工作表1!$F$3:$H$1000,3,FALSE)</f>
        <v>2032/5/15</v>
      </c>
      <c r="AS344">
        <f t="shared" si="177"/>
        <v>4.3192500000000003</v>
      </c>
      <c r="AT344">
        <f t="shared" si="178"/>
        <v>-1.4442500000000003</v>
      </c>
      <c r="AU344" s="43">
        <f t="shared" si="193"/>
        <v>45792</v>
      </c>
      <c r="AV344" s="43">
        <f t="shared" si="179"/>
        <v>45930</v>
      </c>
      <c r="AW344" s="45">
        <f t="shared" si="194"/>
        <v>1.0404005524861879</v>
      </c>
      <c r="AX344" s="45">
        <f t="shared" si="195"/>
        <v>2.5212224702944068</v>
      </c>
      <c r="AY344" s="47">
        <f t="shared" si="196"/>
        <v>91.901142338259305</v>
      </c>
      <c r="AZ344" s="47">
        <f t="shared" si="197"/>
        <v>110.12886502505877</v>
      </c>
      <c r="BA344" s="43"/>
      <c r="BC344" s="2">
        <v>45740</v>
      </c>
      <c r="BD344" t="str">
        <v>91282CFF</v>
      </c>
      <c r="BE344">
        <v>-2.8605999999999998</v>
      </c>
      <c r="BF344">
        <v>4.2706200000000001</v>
      </c>
      <c r="BG344">
        <v>0.82720000000000005</v>
      </c>
      <c r="BH344">
        <v>110.671875</v>
      </c>
      <c r="BI344">
        <f>VLOOKUP(BD344,工作表1!$K$3:$L$1000,2,FALSE)</f>
        <v>2.75</v>
      </c>
      <c r="BJ344" t="str">
        <f>VLOOKUP(BD344,工作表1!$K$3:$M$1000,3,FALSE)</f>
        <v>2032/8/15</v>
      </c>
      <c r="BK344">
        <f t="shared" si="180"/>
        <v>4.3220000000000001</v>
      </c>
      <c r="BL344">
        <f t="shared" si="181"/>
        <v>-1.5720000000000001</v>
      </c>
      <c r="BM344" s="43">
        <f t="shared" si="198"/>
        <v>45884</v>
      </c>
      <c r="BN344" s="43">
        <f t="shared" si="182"/>
        <v>46022</v>
      </c>
      <c r="BO344" s="45">
        <f t="shared" si="199"/>
        <v>0.28867403314917128</v>
      </c>
      <c r="BP344" s="45">
        <f t="shared" si="200"/>
        <v>2.4057973208204042</v>
      </c>
      <c r="BQ344" s="47">
        <f t="shared" si="201"/>
        <v>90.592296731032206</v>
      </c>
      <c r="BR344" s="47">
        <f t="shared" si="202"/>
        <v>109.38262073203649</v>
      </c>
    </row>
    <row r="345" spans="6:70" x14ac:dyDescent="0.25">
      <c r="F345" s="2">
        <v>45743</v>
      </c>
      <c r="G345">
        <v>4.3140499999999999</v>
      </c>
      <c r="H345" s="43">
        <v>45755</v>
      </c>
      <c r="I345">
        <v>4.0937000000000001</v>
      </c>
      <c r="L345" s="2">
        <v>45740</v>
      </c>
      <c r="M345" t="str">
        <v>91282CMC</v>
      </c>
      <c r="N345">
        <v>-0.16300000000000001</v>
      </c>
      <c r="O345">
        <v>4.3211500000000003</v>
      </c>
      <c r="P345">
        <v>0.92020000000000002</v>
      </c>
      <c r="Q345">
        <v>110.546875</v>
      </c>
      <c r="R345">
        <f>VLOOKUP(M345,工作表1!$A$3:$B$1000,2,FALSE)</f>
        <v>4.5</v>
      </c>
      <c r="S345" t="str">
        <f>VLOOKUP(M345,工作表1!$A$3:$C$1000,3,FALSE)</f>
        <v>2031/12/31</v>
      </c>
      <c r="T345">
        <f t="shared" si="172"/>
        <v>4.3220000000000001</v>
      </c>
      <c r="U345">
        <f t="shared" si="171"/>
        <v>0.17799999999999994</v>
      </c>
      <c r="V345" s="43">
        <f t="shared" si="183"/>
        <v>45838</v>
      </c>
      <c r="W345" s="43">
        <f t="shared" si="173"/>
        <v>45838</v>
      </c>
      <c r="X345" s="45">
        <f t="shared" si="184"/>
        <v>1.0441988950276242</v>
      </c>
      <c r="Y345" s="45">
        <f t="shared" si="185"/>
        <v>2.2400893059865283</v>
      </c>
      <c r="Z345" s="47">
        <f t="shared" si="186"/>
        <v>101.67582666146509</v>
      </c>
      <c r="AA345" s="47">
        <f t="shared" si="187"/>
        <v>110.45154575056407</v>
      </c>
      <c r="AB345" s="45">
        <f t="shared" si="188"/>
        <v>4.2137000000000002</v>
      </c>
      <c r="AC345" s="2" t="str">
        <f t="shared" si="174"/>
        <v>TY2</v>
      </c>
      <c r="AD345">
        <f t="shared" si="175"/>
        <v>110.609375</v>
      </c>
      <c r="AE345">
        <f t="shared" si="176"/>
        <v>111.21875</v>
      </c>
      <c r="AF345" s="49">
        <f t="shared" si="203"/>
        <v>-0.609375</v>
      </c>
      <c r="AG345" s="3">
        <f t="shared" si="189"/>
        <v>109.87979805528961</v>
      </c>
      <c r="AH345">
        <f t="shared" si="190"/>
        <v>109.96219297588252</v>
      </c>
      <c r="AI345" s="51">
        <f t="shared" si="191"/>
        <v>-8.2394920592903986E-2</v>
      </c>
      <c r="AJ345" s="52">
        <f t="shared" si="192"/>
        <v>0.52698007940709601</v>
      </c>
      <c r="AK345" s="2">
        <v>45740</v>
      </c>
      <c r="AL345" t="str">
        <v>91282CEP</v>
      </c>
      <c r="AM345">
        <v>2.4228000000000001</v>
      </c>
      <c r="AN345">
        <v>4.0682600000000004</v>
      </c>
      <c r="AO345">
        <v>0.83379999999999999</v>
      </c>
      <c r="AP345">
        <v>110.609375</v>
      </c>
      <c r="AQ345">
        <f>VLOOKUP(AL345,工作表1!$F$3:$G$1000,2,FALSE)</f>
        <v>2.875</v>
      </c>
      <c r="AR345" t="str">
        <f>VLOOKUP(AL345,工作表1!$F$3:$H$1000,3,FALSE)</f>
        <v>2032/5/15</v>
      </c>
      <c r="AS345">
        <f t="shared" si="177"/>
        <v>4.3220000000000001</v>
      </c>
      <c r="AT345">
        <f t="shared" si="178"/>
        <v>-1.4470000000000001</v>
      </c>
      <c r="AU345" s="43">
        <f t="shared" si="193"/>
        <v>45792</v>
      </c>
      <c r="AV345" s="43">
        <f t="shared" si="179"/>
        <v>45930</v>
      </c>
      <c r="AW345" s="45">
        <f t="shared" si="194"/>
        <v>1.0324585635359116</v>
      </c>
      <c r="AX345" s="45">
        <f t="shared" si="195"/>
        <v>2.5211571936728978</v>
      </c>
      <c r="AY345" s="47">
        <f t="shared" si="196"/>
        <v>91.692429180144302</v>
      </c>
      <c r="AZ345" s="47">
        <f t="shared" si="197"/>
        <v>109.87979805528961</v>
      </c>
      <c r="BA345" s="43"/>
      <c r="BC345" s="2">
        <v>45737</v>
      </c>
      <c r="BD345" t="str">
        <v>91282CFF</v>
      </c>
      <c r="BE345">
        <v>-2.4992999999999999</v>
      </c>
      <c r="BF345">
        <v>4.1987300000000003</v>
      </c>
      <c r="BG345">
        <v>0.82720000000000005</v>
      </c>
      <c r="BH345">
        <v>111.21875</v>
      </c>
      <c r="BI345">
        <f>VLOOKUP(BD345,工作表1!$K$3:$L$1000,2,FALSE)</f>
        <v>2.75</v>
      </c>
      <c r="BJ345" t="str">
        <f>VLOOKUP(BD345,工作表1!$K$3:$M$1000,3,FALSE)</f>
        <v>2032/8/15</v>
      </c>
      <c r="BK345">
        <f t="shared" si="180"/>
        <v>4.3152499999999998</v>
      </c>
      <c r="BL345">
        <f t="shared" si="181"/>
        <v>-1.5652499999999998</v>
      </c>
      <c r="BM345" s="43">
        <f t="shared" si="198"/>
        <v>45884</v>
      </c>
      <c r="BN345" s="43">
        <f t="shared" si="182"/>
        <v>46022</v>
      </c>
      <c r="BO345" s="45">
        <f t="shared" si="199"/>
        <v>0.28107734806629836</v>
      </c>
      <c r="BP345" s="45">
        <f t="shared" si="200"/>
        <v>2.4057348823128737</v>
      </c>
      <c r="BQ345" s="47">
        <f t="shared" si="201"/>
        <v>91.077401383531296</v>
      </c>
      <c r="BR345" s="47">
        <f t="shared" si="202"/>
        <v>109.96219297588252</v>
      </c>
    </row>
    <row r="346" spans="6:70" x14ac:dyDescent="0.25">
      <c r="F346" s="2">
        <v>45742</v>
      </c>
      <c r="G346">
        <v>4.3131199999999996</v>
      </c>
      <c r="H346" s="43">
        <v>45754</v>
      </c>
      <c r="I346">
        <v>4.0109000000000004</v>
      </c>
      <c r="L346" s="2">
        <v>45737</v>
      </c>
      <c r="M346" t="str">
        <v>91282CMC</v>
      </c>
      <c r="N346">
        <v>-0.2049</v>
      </c>
      <c r="O346">
        <v>4.3126600000000002</v>
      </c>
      <c r="P346">
        <v>0.92020000000000002</v>
      </c>
      <c r="Q346">
        <v>111.09375</v>
      </c>
      <c r="R346">
        <f>VLOOKUP(M346,工作表1!$A$3:$B$1000,2,FALSE)</f>
        <v>4.5</v>
      </c>
      <c r="S346" t="str">
        <f>VLOOKUP(M346,工作表1!$A$3:$C$1000,3,FALSE)</f>
        <v>2031/12/31</v>
      </c>
      <c r="T346">
        <f t="shared" si="172"/>
        <v>4.3152499999999998</v>
      </c>
      <c r="U346">
        <f t="shared" si="171"/>
        <v>0.18475000000000019</v>
      </c>
      <c r="V346" s="43">
        <f t="shared" si="183"/>
        <v>45838</v>
      </c>
      <c r="W346" s="43">
        <f t="shared" si="173"/>
        <v>45838</v>
      </c>
      <c r="X346" s="45">
        <f t="shared" si="184"/>
        <v>1.031767955801105</v>
      </c>
      <c r="Y346" s="45">
        <f t="shared" si="185"/>
        <v>2.2399871338832966</v>
      </c>
      <c r="Z346" s="47">
        <f t="shared" si="186"/>
        <v>102.17557640188232</v>
      </c>
      <c r="AA346" s="47">
        <f t="shared" si="187"/>
        <v>110.99220783275008</v>
      </c>
      <c r="AB346" s="45">
        <f t="shared" si="188"/>
        <v>4.1219999999999999</v>
      </c>
      <c r="AC346" s="2" t="str">
        <f t="shared" si="174"/>
        <v>TY2</v>
      </c>
      <c r="AD346">
        <f t="shared" si="175"/>
        <v>111.15625</v>
      </c>
      <c r="AE346">
        <f t="shared" si="176"/>
        <v>111.234375</v>
      </c>
      <c r="AF346" s="49">
        <f t="shared" si="203"/>
        <v>-7.8125E-2</v>
      </c>
      <c r="AG346" s="3">
        <f t="shared" si="189"/>
        <v>110.45715373253182</v>
      </c>
      <c r="AH346">
        <f t="shared" si="190"/>
        <v>110.25448463955216</v>
      </c>
      <c r="AI346" s="51">
        <f t="shared" si="191"/>
        <v>0.20266909297966151</v>
      </c>
      <c r="AJ346" s="52">
        <f t="shared" si="192"/>
        <v>0.28079409297966151</v>
      </c>
      <c r="AK346" s="2">
        <v>45737</v>
      </c>
      <c r="AL346" t="str">
        <v>91282CEP</v>
      </c>
      <c r="AM346">
        <v>3.2155</v>
      </c>
      <c r="AN346">
        <v>3.9837600000000002</v>
      </c>
      <c r="AO346">
        <v>0.83379999999999999</v>
      </c>
      <c r="AP346">
        <v>111.15625</v>
      </c>
      <c r="AQ346">
        <f>VLOOKUP(AL346,工作表1!$F$3:$G$1000,2,FALSE)</f>
        <v>2.875</v>
      </c>
      <c r="AR346" t="str">
        <f>VLOOKUP(AL346,工作表1!$F$3:$H$1000,3,FALSE)</f>
        <v>2032/5/15</v>
      </c>
      <c r="AS346">
        <f t="shared" si="177"/>
        <v>4.3152499999999998</v>
      </c>
      <c r="AT346">
        <f t="shared" si="178"/>
        <v>-1.4402499999999998</v>
      </c>
      <c r="AU346" s="43">
        <f t="shared" si="193"/>
        <v>45792</v>
      </c>
      <c r="AV346" s="43">
        <f t="shared" si="179"/>
        <v>45930</v>
      </c>
      <c r="AW346" s="45">
        <f t="shared" si="194"/>
        <v>1.0245165745856353</v>
      </c>
      <c r="AX346" s="45">
        <f t="shared" si="195"/>
        <v>2.5210919170513888</v>
      </c>
      <c r="AY346" s="47">
        <f t="shared" si="196"/>
        <v>92.177785836218519</v>
      </c>
      <c r="AZ346" s="47">
        <f t="shared" si="197"/>
        <v>110.45715373253182</v>
      </c>
      <c r="BA346" s="43"/>
      <c r="BC346" s="2">
        <v>45736</v>
      </c>
      <c r="BD346" t="str">
        <v>91282CEP</v>
      </c>
      <c r="BE346">
        <v>3.5916999999999999</v>
      </c>
      <c r="BF346">
        <v>3.97296</v>
      </c>
      <c r="BG346">
        <v>0.83379999999999999</v>
      </c>
      <c r="BH346">
        <v>111.234375</v>
      </c>
      <c r="BI346">
        <f>VLOOKUP(BD346,工作表1!$K$3:$L$1000,2,FALSE)</f>
        <v>2.875</v>
      </c>
      <c r="BJ346" t="str">
        <f>VLOOKUP(BD346,工作表1!$K$3:$M$1000,3,FALSE)</f>
        <v>2032/5/15</v>
      </c>
      <c r="BK346">
        <f t="shared" si="180"/>
        <v>4.3191499999999996</v>
      </c>
      <c r="BL346">
        <f t="shared" si="181"/>
        <v>-1.4441499999999996</v>
      </c>
      <c r="BM346" s="43">
        <f t="shared" si="198"/>
        <v>45792</v>
      </c>
      <c r="BN346" s="43">
        <f t="shared" si="182"/>
        <v>46022</v>
      </c>
      <c r="BO346" s="45">
        <f t="shared" si="199"/>
        <v>1.0006906077348066</v>
      </c>
      <c r="BP346" s="45">
        <f t="shared" si="200"/>
        <v>3.2455536214334368</v>
      </c>
      <c r="BQ346" s="47">
        <f t="shared" si="201"/>
        <v>92.045018373508825</v>
      </c>
      <c r="BR346" s="47">
        <f t="shared" si="202"/>
        <v>110.25448463955216</v>
      </c>
    </row>
    <row r="347" spans="6:70" x14ac:dyDescent="0.25">
      <c r="F347" s="2">
        <v>45741</v>
      </c>
      <c r="G347">
        <v>4.3192500000000003</v>
      </c>
      <c r="H347" s="43">
        <v>45751</v>
      </c>
      <c r="I347">
        <v>3.8342000000000001</v>
      </c>
      <c r="L347" s="2">
        <v>45736</v>
      </c>
      <c r="M347" t="str">
        <v>91282CLZ</v>
      </c>
      <c r="N347">
        <v>0.89439999999999997</v>
      </c>
      <c r="O347">
        <v>3.3227500000000001</v>
      </c>
      <c r="P347">
        <v>0.90029999999999999</v>
      </c>
      <c r="Q347">
        <v>111.15625</v>
      </c>
      <c r="R347">
        <f>VLOOKUP(M347,工作表1!$A$3:$B$1000,2,FALSE)</f>
        <v>4.125</v>
      </c>
      <c r="S347" t="str">
        <f>VLOOKUP(M347,工作表1!$A$3:$C$1000,3,FALSE)</f>
        <v>2031/11/30</v>
      </c>
      <c r="T347">
        <f t="shared" si="172"/>
        <v>4.3191499999999996</v>
      </c>
      <c r="U347">
        <f t="shared" si="171"/>
        <v>-0.1941499999999996</v>
      </c>
      <c r="V347" s="43">
        <f t="shared" si="183"/>
        <v>45808</v>
      </c>
      <c r="W347" s="43">
        <f t="shared" si="173"/>
        <v>45838</v>
      </c>
      <c r="X347" s="45">
        <f t="shared" si="184"/>
        <v>1.2648480662983426</v>
      </c>
      <c r="Y347" s="45">
        <f t="shared" si="185"/>
        <v>2.4062864224627258</v>
      </c>
      <c r="Z347" s="47">
        <f t="shared" si="186"/>
        <v>100.25033010610734</v>
      </c>
      <c r="AA347" s="47">
        <f t="shared" si="187"/>
        <v>111.30693801112892</v>
      </c>
      <c r="AB347" s="45">
        <f t="shared" si="188"/>
        <v>4.1246</v>
      </c>
      <c r="AC347" s="2" t="str">
        <f t="shared" si="174"/>
        <v>TY2</v>
      </c>
      <c r="AD347">
        <f t="shared" si="175"/>
        <v>111.171875</v>
      </c>
      <c r="AE347">
        <f t="shared" si="176"/>
        <v>111.0625</v>
      </c>
      <c r="AF347" s="49">
        <f t="shared" si="203"/>
        <v>0.109375</v>
      </c>
      <c r="AG347" s="3">
        <f t="shared" si="189"/>
        <v>111.0328088740567</v>
      </c>
      <c r="AH347">
        <f t="shared" si="190"/>
        <v>110.09009659479604</v>
      </c>
      <c r="AI347" s="51">
        <f t="shared" si="191"/>
        <v>0.94271227926066103</v>
      </c>
      <c r="AJ347" s="52">
        <f t="shared" si="192"/>
        <v>0.83333727926066103</v>
      </c>
      <c r="AK347" s="2">
        <v>45736</v>
      </c>
      <c r="AL347" t="str">
        <v>91282CMC</v>
      </c>
      <c r="AM347">
        <v>-0.49530000000000002</v>
      </c>
      <c r="AN347">
        <v>4.3445600000000004</v>
      </c>
      <c r="AO347">
        <v>0.92020000000000002</v>
      </c>
      <c r="AP347">
        <v>111.171875</v>
      </c>
      <c r="AQ347">
        <f>VLOOKUP(AL347,工作表1!$F$3:$G$1000,2,FALSE)</f>
        <v>4.5</v>
      </c>
      <c r="AR347" t="str">
        <f>VLOOKUP(AL347,工作表1!$F$3:$H$1000,3,FALSE)</f>
        <v>2031/12/31</v>
      </c>
      <c r="AS347">
        <f t="shared" si="177"/>
        <v>4.3191499999999996</v>
      </c>
      <c r="AT347">
        <f t="shared" si="178"/>
        <v>0.1808500000000004</v>
      </c>
      <c r="AU347" s="43">
        <f t="shared" si="193"/>
        <v>45838</v>
      </c>
      <c r="AV347" s="43">
        <f t="shared" si="179"/>
        <v>45930</v>
      </c>
      <c r="AW347" s="45">
        <f t="shared" si="194"/>
        <v>0.99447513812154686</v>
      </c>
      <c r="AX347" s="45">
        <f t="shared" si="195"/>
        <v>3.3739271929160672</v>
      </c>
      <c r="AY347" s="47">
        <f t="shared" si="196"/>
        <v>102.25015217377607</v>
      </c>
      <c r="AZ347" s="47">
        <f t="shared" si="197"/>
        <v>111.0328088740567</v>
      </c>
      <c r="BA347" s="43"/>
      <c r="BC347" s="2">
        <v>45735</v>
      </c>
      <c r="BD347" t="str">
        <v>91282CEP</v>
      </c>
      <c r="BE347">
        <v>3.8483999999999998</v>
      </c>
      <c r="BF347">
        <v>3.9691900000000002</v>
      </c>
      <c r="BG347">
        <v>0.83379999999999999</v>
      </c>
      <c r="BH347">
        <v>111.0625</v>
      </c>
      <c r="BI347">
        <f>VLOOKUP(BD347,工作表1!$K$3:$L$1000,2,FALSE)</f>
        <v>2.875</v>
      </c>
      <c r="BJ347" t="str">
        <f>VLOOKUP(BD347,工作表1!$K$3:$M$1000,3,FALSE)</f>
        <v>2032/5/15</v>
      </c>
      <c r="BK347">
        <f t="shared" si="180"/>
        <v>4.3211500000000003</v>
      </c>
      <c r="BL347">
        <f t="shared" si="181"/>
        <v>-1.4461500000000003</v>
      </c>
      <c r="BM347" s="43">
        <f t="shared" si="198"/>
        <v>45792</v>
      </c>
      <c r="BN347" s="43">
        <f t="shared" si="182"/>
        <v>46022</v>
      </c>
      <c r="BO347" s="45">
        <f t="shared" si="199"/>
        <v>0.99274861878453036</v>
      </c>
      <c r="BP347" s="45">
        <f t="shared" si="200"/>
        <v>3.2454883448119278</v>
      </c>
      <c r="BQ347" s="47">
        <f t="shared" si="201"/>
        <v>91.906765641958586</v>
      </c>
      <c r="BR347" s="47">
        <f t="shared" si="202"/>
        <v>110.09009659479604</v>
      </c>
    </row>
    <row r="348" spans="6:70" x14ac:dyDescent="0.25">
      <c r="F348" s="2">
        <v>45740</v>
      </c>
      <c r="G348">
        <v>4.3220000000000001</v>
      </c>
      <c r="H348" s="43">
        <v>45750</v>
      </c>
      <c r="I348">
        <v>3.8574999999999999</v>
      </c>
      <c r="L348" s="2">
        <v>45735</v>
      </c>
      <c r="M348" t="str">
        <v>91282CLZ</v>
      </c>
      <c r="N348">
        <v>0.86550000000000005</v>
      </c>
      <c r="O348">
        <v>3.4418199999999999</v>
      </c>
      <c r="P348">
        <v>0.90029999999999999</v>
      </c>
      <c r="Q348">
        <v>110.984375</v>
      </c>
      <c r="R348">
        <f>VLOOKUP(M348,工作表1!$A$3:$B$1000,2,FALSE)</f>
        <v>4.125</v>
      </c>
      <c r="S348" t="str">
        <f>VLOOKUP(M348,工作表1!$A$3:$C$1000,3,FALSE)</f>
        <v>2031/11/30</v>
      </c>
      <c r="T348">
        <f t="shared" si="172"/>
        <v>4.3211500000000003</v>
      </c>
      <c r="U348">
        <f t="shared" si="171"/>
        <v>-0.19615000000000027</v>
      </c>
      <c r="V348" s="43">
        <f t="shared" si="183"/>
        <v>45808</v>
      </c>
      <c r="W348" s="43">
        <f t="shared" si="173"/>
        <v>45838</v>
      </c>
      <c r="X348" s="45">
        <f t="shared" si="184"/>
        <v>1.2534530386740332</v>
      </c>
      <c r="Y348" s="45">
        <f t="shared" si="185"/>
        <v>2.4061927647014305</v>
      </c>
      <c r="Z348" s="47">
        <f t="shared" si="186"/>
        <v>100.06456389374991</v>
      </c>
      <c r="AA348" s="47">
        <f t="shared" si="187"/>
        <v>111.10078178015361</v>
      </c>
      <c r="AB348" s="45">
        <f t="shared" si="188"/>
        <v>4.1325000000000003</v>
      </c>
      <c r="AC348" s="2" t="str">
        <f t="shared" si="174"/>
        <v>TY2</v>
      </c>
      <c r="AD348">
        <f t="shared" si="175"/>
        <v>111</v>
      </c>
      <c r="AE348">
        <f t="shared" si="176"/>
        <v>110.859375</v>
      </c>
      <c r="AF348" s="49">
        <f t="shared" si="203"/>
        <v>0.140625</v>
      </c>
      <c r="AG348" s="3">
        <f t="shared" si="189"/>
        <v>110.86549014680962</v>
      </c>
      <c r="AH348">
        <f t="shared" si="190"/>
        <v>109.83354703901784</v>
      </c>
      <c r="AI348" s="51">
        <f t="shared" si="191"/>
        <v>1.0319431077917756</v>
      </c>
      <c r="AJ348" s="52">
        <f t="shared" si="192"/>
        <v>0.89131810779177556</v>
      </c>
      <c r="AK348" s="2">
        <v>45735</v>
      </c>
      <c r="AL348" t="str">
        <v>91282CMC</v>
      </c>
      <c r="AM348">
        <v>-0.50219999999999998</v>
      </c>
      <c r="AN348">
        <v>4.3451000000000004</v>
      </c>
      <c r="AO348">
        <v>0.92020000000000002</v>
      </c>
      <c r="AP348">
        <v>111</v>
      </c>
      <c r="AQ348">
        <f>VLOOKUP(AL348,工作表1!$F$3:$G$1000,2,FALSE)</f>
        <v>4.5</v>
      </c>
      <c r="AR348" t="str">
        <f>VLOOKUP(AL348,工作表1!$F$3:$H$1000,3,FALSE)</f>
        <v>2031/12/31</v>
      </c>
      <c r="AS348">
        <f t="shared" si="177"/>
        <v>4.3211500000000003</v>
      </c>
      <c r="AT348">
        <f t="shared" si="178"/>
        <v>0.17884999999999973</v>
      </c>
      <c r="AU348" s="43">
        <f t="shared" si="193"/>
        <v>45838</v>
      </c>
      <c r="AV348" s="43">
        <f t="shared" si="179"/>
        <v>45930</v>
      </c>
      <c r="AW348" s="45">
        <f t="shared" si="194"/>
        <v>0.98204419889502759</v>
      </c>
      <c r="AX348" s="45">
        <f t="shared" si="195"/>
        <v>3.373825020812836</v>
      </c>
      <c r="AY348" s="47">
        <f t="shared" si="196"/>
        <v>102.09551061224185</v>
      </c>
      <c r="AZ348" s="47">
        <f t="shared" si="197"/>
        <v>110.86549014680962</v>
      </c>
      <c r="BA348" s="43"/>
      <c r="BC348" s="2">
        <v>45734</v>
      </c>
      <c r="BD348" t="str">
        <v>91282CEP</v>
      </c>
      <c r="BE348">
        <v>2.9377</v>
      </c>
      <c r="BF348">
        <v>4.0414599999999998</v>
      </c>
      <c r="BG348">
        <v>0.83379999999999999</v>
      </c>
      <c r="BH348">
        <v>110.859375</v>
      </c>
      <c r="BI348">
        <f>VLOOKUP(BD348,工作表1!$K$3:$L$1000,2,FALSE)</f>
        <v>2.875</v>
      </c>
      <c r="BJ348" t="str">
        <f>VLOOKUP(BD348,工作表1!$K$3:$M$1000,3,FALSE)</f>
        <v>2032/5/15</v>
      </c>
      <c r="BK348">
        <f t="shared" si="180"/>
        <v>4.32714</v>
      </c>
      <c r="BL348">
        <f t="shared" si="181"/>
        <v>-1.45214</v>
      </c>
      <c r="BM348" s="43">
        <f t="shared" si="198"/>
        <v>45792</v>
      </c>
      <c r="BN348" s="43">
        <f t="shared" si="182"/>
        <v>46022</v>
      </c>
      <c r="BO348" s="45">
        <f t="shared" si="199"/>
        <v>0.98480662983425415</v>
      </c>
      <c r="BP348" s="45">
        <f t="shared" si="200"/>
        <v>3.2454230681904184</v>
      </c>
      <c r="BQ348" s="47">
        <f t="shared" si="201"/>
        <v>91.688476614740381</v>
      </c>
      <c r="BR348" s="47">
        <f t="shared" si="202"/>
        <v>109.83354703901784</v>
      </c>
    </row>
    <row r="349" spans="6:70" x14ac:dyDescent="0.25">
      <c r="F349" s="2">
        <v>45737</v>
      </c>
      <c r="G349">
        <v>4.3152499999999998</v>
      </c>
      <c r="H349" s="43">
        <v>45749</v>
      </c>
      <c r="I349">
        <v>3.9958</v>
      </c>
      <c r="L349" s="2">
        <v>45734</v>
      </c>
      <c r="M349" t="str">
        <v>91282CLZ</v>
      </c>
      <c r="N349">
        <v>0.73740000000000006</v>
      </c>
      <c r="O349">
        <v>3.63598</v>
      </c>
      <c r="P349">
        <v>0.90029999999999999</v>
      </c>
      <c r="Q349">
        <v>110.78125</v>
      </c>
      <c r="R349">
        <f>VLOOKUP(M349,工作表1!$A$3:$B$1000,2,FALSE)</f>
        <v>4.125</v>
      </c>
      <c r="S349" t="str">
        <f>VLOOKUP(M349,工作表1!$A$3:$C$1000,3,FALSE)</f>
        <v>2031/11/30</v>
      </c>
      <c r="T349">
        <f t="shared" si="172"/>
        <v>4.32714</v>
      </c>
      <c r="U349">
        <f t="shared" si="171"/>
        <v>-0.20213999999999999</v>
      </c>
      <c r="V349" s="43">
        <f t="shared" si="183"/>
        <v>45808</v>
      </c>
      <c r="W349" s="43">
        <f t="shared" si="173"/>
        <v>45838</v>
      </c>
      <c r="X349" s="45">
        <f t="shared" si="184"/>
        <v>1.2420580110497237</v>
      </c>
      <c r="Y349" s="45">
        <f t="shared" si="185"/>
        <v>2.4060991069401347</v>
      </c>
      <c r="Z349" s="47">
        <f t="shared" si="186"/>
        <v>99.828552541763429</v>
      </c>
      <c r="AA349" s="47">
        <f t="shared" si="187"/>
        <v>110.84009656419039</v>
      </c>
      <c r="AB349" s="45">
        <f t="shared" si="188"/>
        <v>4.1821999999999999</v>
      </c>
      <c r="AC349" s="2" t="str">
        <f t="shared" si="174"/>
        <v>TY2</v>
      </c>
      <c r="AD349">
        <f t="shared" si="175"/>
        <v>110.796875</v>
      </c>
      <c r="AE349">
        <f t="shared" si="176"/>
        <v>110.671875</v>
      </c>
      <c r="AF349" s="49">
        <f t="shared" si="203"/>
        <v>0.125</v>
      </c>
      <c r="AG349" s="3">
        <f t="shared" si="189"/>
        <v>110.66412663637857</v>
      </c>
      <c r="AH349">
        <f t="shared" si="190"/>
        <v>109.59390071811166</v>
      </c>
      <c r="AI349" s="51">
        <f t="shared" si="191"/>
        <v>1.0702259182669138</v>
      </c>
      <c r="AJ349" s="52">
        <f t="shared" si="192"/>
        <v>0.94522591826691382</v>
      </c>
      <c r="AK349" s="2">
        <v>45734</v>
      </c>
      <c r="AL349" t="str">
        <v>91282CMC</v>
      </c>
      <c r="AM349">
        <v>-0.52370000000000005</v>
      </c>
      <c r="AN349">
        <v>4.35555</v>
      </c>
      <c r="AO349">
        <v>0.92020000000000002</v>
      </c>
      <c r="AP349">
        <v>110.796875</v>
      </c>
      <c r="AQ349">
        <f>VLOOKUP(AL349,工作表1!$F$3:$G$1000,2,FALSE)</f>
        <v>4.5</v>
      </c>
      <c r="AR349" t="str">
        <f>VLOOKUP(AL349,工作表1!$F$3:$H$1000,3,FALSE)</f>
        <v>2031/12/31</v>
      </c>
      <c r="AS349">
        <f t="shared" si="177"/>
        <v>4.32714</v>
      </c>
      <c r="AT349">
        <f t="shared" si="178"/>
        <v>0.17286000000000001</v>
      </c>
      <c r="AU349" s="43">
        <f t="shared" si="193"/>
        <v>45838</v>
      </c>
      <c r="AV349" s="43">
        <f t="shared" si="179"/>
        <v>45930</v>
      </c>
      <c r="AW349" s="45">
        <f t="shared" si="194"/>
        <v>0.96961325966850831</v>
      </c>
      <c r="AX349" s="45">
        <f t="shared" si="195"/>
        <v>3.3737228487096043</v>
      </c>
      <c r="AY349" s="47">
        <f t="shared" si="196"/>
        <v>101.90736868011062</v>
      </c>
      <c r="AZ349" s="47">
        <f t="shared" si="197"/>
        <v>110.66412663637857</v>
      </c>
      <c r="BA349" s="43"/>
      <c r="BC349" s="2">
        <v>45733</v>
      </c>
      <c r="BD349" t="str">
        <v>91282CEP</v>
      </c>
      <c r="BE349">
        <v>2.3342000000000001</v>
      </c>
      <c r="BF349">
        <v>4.0755100000000004</v>
      </c>
      <c r="BG349">
        <v>0.83379999999999999</v>
      </c>
      <c r="BH349">
        <v>110.671875</v>
      </c>
      <c r="BI349">
        <f>VLOOKUP(BD349,工作表1!$K$3:$L$1000,2,FALSE)</f>
        <v>2.875</v>
      </c>
      <c r="BJ349" t="str">
        <f>VLOOKUP(BD349,工作表1!$K$3:$M$1000,3,FALSE)</f>
        <v>2032/5/15</v>
      </c>
      <c r="BK349">
        <f t="shared" si="180"/>
        <v>4.3258999999999999</v>
      </c>
      <c r="BL349">
        <f t="shared" si="181"/>
        <v>-1.4508999999999999</v>
      </c>
      <c r="BM349" s="43">
        <f t="shared" si="198"/>
        <v>45792</v>
      </c>
      <c r="BN349" s="43">
        <f t="shared" si="182"/>
        <v>46022</v>
      </c>
      <c r="BO349" s="45">
        <f t="shared" si="199"/>
        <v>0.97686464088397795</v>
      </c>
      <c r="BP349" s="45">
        <f t="shared" si="200"/>
        <v>3.2453577915689094</v>
      </c>
      <c r="BQ349" s="47">
        <f t="shared" si="201"/>
        <v>91.490032226980674</v>
      </c>
      <c r="BR349" s="47">
        <f t="shared" si="202"/>
        <v>109.59390071811166</v>
      </c>
    </row>
    <row r="350" spans="6:70" x14ac:dyDescent="0.25">
      <c r="F350" s="2">
        <v>45736</v>
      </c>
      <c r="G350">
        <v>4.3191499999999996</v>
      </c>
      <c r="H350" s="43">
        <v>45748</v>
      </c>
      <c r="I350">
        <v>4.0396000000000001</v>
      </c>
      <c r="L350" s="2">
        <v>45733</v>
      </c>
      <c r="M350" t="str">
        <v>91282CLZ</v>
      </c>
      <c r="N350">
        <v>0.65259999999999996</v>
      </c>
      <c r="O350">
        <v>3.7578800000000001</v>
      </c>
      <c r="P350">
        <v>0.90029999999999999</v>
      </c>
      <c r="Q350">
        <v>110.59375</v>
      </c>
      <c r="R350">
        <f>VLOOKUP(M350,工作表1!$A$3:$B$1000,2,FALSE)</f>
        <v>4.125</v>
      </c>
      <c r="S350" t="str">
        <f>VLOOKUP(M350,工作表1!$A$3:$C$1000,3,FALSE)</f>
        <v>2031/11/30</v>
      </c>
      <c r="T350">
        <f t="shared" si="172"/>
        <v>4.3258999999999999</v>
      </c>
      <c r="U350">
        <f t="shared" si="171"/>
        <v>-0.20089999999999986</v>
      </c>
      <c r="V350" s="43">
        <f t="shared" si="183"/>
        <v>45808</v>
      </c>
      <c r="W350" s="43">
        <f t="shared" si="173"/>
        <v>45838</v>
      </c>
      <c r="X350" s="45">
        <f t="shared" si="184"/>
        <v>1.2306629834254144</v>
      </c>
      <c r="Y350" s="45">
        <f t="shared" si="185"/>
        <v>2.406005449178839</v>
      </c>
      <c r="Z350" s="47">
        <f t="shared" si="186"/>
        <v>99.606098245888191</v>
      </c>
      <c r="AA350" s="47">
        <f t="shared" si="187"/>
        <v>110.59218672001697</v>
      </c>
      <c r="AB350" s="45">
        <f t="shared" si="188"/>
        <v>4.2004999999999999</v>
      </c>
      <c r="AC350" s="2" t="str">
        <f t="shared" si="174"/>
        <v>TY2</v>
      </c>
      <c r="AD350">
        <f t="shared" si="175"/>
        <v>110.609375</v>
      </c>
      <c r="AE350">
        <f t="shared" si="176"/>
        <v>110.703125</v>
      </c>
      <c r="AF350" s="49">
        <f t="shared" si="203"/>
        <v>-9.375E-2</v>
      </c>
      <c r="AG350" s="3">
        <f t="shared" si="189"/>
        <v>110.45050630640466</v>
      </c>
      <c r="AH350">
        <f t="shared" si="190"/>
        <v>109.62662681679542</v>
      </c>
      <c r="AI350" s="51">
        <f t="shared" si="191"/>
        <v>0.82387948960924007</v>
      </c>
      <c r="AJ350" s="52">
        <f t="shared" si="192"/>
        <v>0.91762948960924007</v>
      </c>
      <c r="AK350" s="2">
        <v>45733</v>
      </c>
      <c r="AL350" t="str">
        <v>91282CMC</v>
      </c>
      <c r="AM350">
        <v>-0.60640000000000005</v>
      </c>
      <c r="AN350">
        <v>4.3608099999999999</v>
      </c>
      <c r="AO350">
        <v>0.92020000000000002</v>
      </c>
      <c r="AP350">
        <v>110.609375</v>
      </c>
      <c r="AQ350">
        <f>VLOOKUP(AL350,工作表1!$F$3:$G$1000,2,FALSE)</f>
        <v>4.5</v>
      </c>
      <c r="AR350" t="str">
        <f>VLOOKUP(AL350,工作表1!$F$3:$H$1000,3,FALSE)</f>
        <v>2031/12/31</v>
      </c>
      <c r="AS350">
        <f t="shared" si="177"/>
        <v>4.3258999999999999</v>
      </c>
      <c r="AT350">
        <f t="shared" si="178"/>
        <v>0.17410000000000014</v>
      </c>
      <c r="AU350" s="43">
        <f t="shared" si="193"/>
        <v>45838</v>
      </c>
      <c r="AV350" s="43">
        <f t="shared" si="179"/>
        <v>45930</v>
      </c>
      <c r="AW350" s="45">
        <f t="shared" si="194"/>
        <v>0.95718232044198903</v>
      </c>
      <c r="AX350" s="45">
        <f t="shared" si="195"/>
        <v>3.3736206766063725</v>
      </c>
      <c r="AY350" s="47">
        <f t="shared" si="196"/>
        <v>101.71185107819163</v>
      </c>
      <c r="AZ350" s="47">
        <f t="shared" si="197"/>
        <v>110.45050630640466</v>
      </c>
      <c r="BA350" s="43"/>
      <c r="BC350" s="2">
        <v>45730</v>
      </c>
      <c r="BD350" t="str">
        <v>91282CEP</v>
      </c>
      <c r="BE350">
        <v>2.1105999999999998</v>
      </c>
      <c r="BF350">
        <v>4.0589500000000003</v>
      </c>
      <c r="BG350">
        <v>0.83379999999999999</v>
      </c>
      <c r="BH350">
        <v>110.703125</v>
      </c>
      <c r="BI350">
        <f>VLOOKUP(BD350,工作表1!$K$3:$L$1000,2,FALSE)</f>
        <v>2.875</v>
      </c>
      <c r="BJ350" t="str">
        <f>VLOOKUP(BD350,工作表1!$K$3:$M$1000,3,FALSE)</f>
        <v>2032/5/15</v>
      </c>
      <c r="BK350">
        <f t="shared" si="180"/>
        <v>4.3167299999999997</v>
      </c>
      <c r="BL350">
        <f t="shared" si="181"/>
        <v>-1.4417299999999997</v>
      </c>
      <c r="BM350" s="43">
        <f t="shared" si="198"/>
        <v>45792</v>
      </c>
      <c r="BN350" s="43">
        <f t="shared" si="182"/>
        <v>46022</v>
      </c>
      <c r="BO350" s="45">
        <f t="shared" si="199"/>
        <v>0.96892265193370175</v>
      </c>
      <c r="BP350" s="45">
        <f t="shared" si="200"/>
        <v>3.2452925149474003</v>
      </c>
      <c r="BQ350" s="47">
        <f t="shared" si="201"/>
        <v>91.525064879341741</v>
      </c>
      <c r="BR350" s="47">
        <f t="shared" si="202"/>
        <v>109.62662681679542</v>
      </c>
    </row>
    <row r="351" spans="6:70" x14ac:dyDescent="0.25">
      <c r="F351" s="2">
        <v>45735</v>
      </c>
      <c r="G351">
        <v>4.3211500000000003</v>
      </c>
      <c r="H351" s="43">
        <v>45747</v>
      </c>
      <c r="I351">
        <v>4.0731999999999999</v>
      </c>
      <c r="L351" s="2">
        <v>45730</v>
      </c>
      <c r="M351" t="str">
        <v>91282CLZ</v>
      </c>
      <c r="N351">
        <v>1.2870999999999999</v>
      </c>
      <c r="O351">
        <v>3.2982999999999998</v>
      </c>
      <c r="P351">
        <v>0.90029999999999999</v>
      </c>
      <c r="Q351">
        <v>110.625</v>
      </c>
      <c r="R351">
        <f>VLOOKUP(M351,工作表1!$A$3:$B$1000,2,FALSE)</f>
        <v>4.125</v>
      </c>
      <c r="S351" t="str">
        <f>VLOOKUP(M351,工作表1!$A$3:$C$1000,3,FALSE)</f>
        <v>2031/11/30</v>
      </c>
      <c r="T351">
        <f t="shared" si="172"/>
        <v>4.3167299999999997</v>
      </c>
      <c r="U351">
        <f t="shared" si="171"/>
        <v>-0.19172999999999973</v>
      </c>
      <c r="V351" s="43">
        <f t="shared" si="183"/>
        <v>45808</v>
      </c>
      <c r="W351" s="43">
        <f t="shared" si="173"/>
        <v>45838</v>
      </c>
      <c r="X351" s="45">
        <f t="shared" si="184"/>
        <v>1.219267955801105</v>
      </c>
      <c r="Y351" s="45">
        <f t="shared" si="185"/>
        <v>2.4059117914175436</v>
      </c>
      <c r="Z351" s="47">
        <f t="shared" si="186"/>
        <v>99.773762473481042</v>
      </c>
      <c r="AA351" s="47">
        <f t="shared" si="187"/>
        <v>110.77502075889645</v>
      </c>
      <c r="AB351" s="45">
        <f t="shared" si="188"/>
        <v>4.2031000000000001</v>
      </c>
      <c r="AC351" s="2" t="str">
        <f t="shared" si="174"/>
        <v>TY2</v>
      </c>
      <c r="AD351">
        <f t="shared" si="175"/>
        <v>110.640625</v>
      </c>
      <c r="AE351">
        <f t="shared" si="176"/>
        <v>111</v>
      </c>
      <c r="AF351" s="49">
        <f t="shared" si="203"/>
        <v>-0.359375</v>
      </c>
      <c r="AG351" s="3">
        <f t="shared" si="189"/>
        <v>110.51298748936338</v>
      </c>
      <c r="AH351">
        <f t="shared" si="190"/>
        <v>109.94817078450446</v>
      </c>
      <c r="AI351" s="51">
        <f t="shared" si="191"/>
        <v>0.56481670485892721</v>
      </c>
      <c r="AJ351" s="52">
        <f t="shared" si="192"/>
        <v>0.92419170485892721</v>
      </c>
      <c r="AK351" s="2">
        <v>45730</v>
      </c>
      <c r="AL351" t="str">
        <v>91282CMC</v>
      </c>
      <c r="AM351">
        <v>-0.14399999999999999</v>
      </c>
      <c r="AN351">
        <v>4.2989499999999996</v>
      </c>
      <c r="AO351">
        <v>0.92020000000000002</v>
      </c>
      <c r="AP351">
        <v>110.640625</v>
      </c>
      <c r="AQ351">
        <f>VLOOKUP(AL351,工作表1!$F$3:$G$1000,2,FALSE)</f>
        <v>4.5</v>
      </c>
      <c r="AR351" t="str">
        <f>VLOOKUP(AL351,工作表1!$F$3:$H$1000,3,FALSE)</f>
        <v>2031/12/31</v>
      </c>
      <c r="AS351">
        <f t="shared" si="177"/>
        <v>4.3167299999999997</v>
      </c>
      <c r="AT351">
        <f t="shared" si="178"/>
        <v>0.18327000000000027</v>
      </c>
      <c r="AU351" s="43">
        <f t="shared" si="193"/>
        <v>45838</v>
      </c>
      <c r="AV351" s="43">
        <f t="shared" si="179"/>
        <v>45930</v>
      </c>
      <c r="AW351" s="45">
        <f t="shared" si="194"/>
        <v>0.94475138121546953</v>
      </c>
      <c r="AX351" s="45">
        <f t="shared" si="195"/>
        <v>3.3735185045031408</v>
      </c>
      <c r="AY351" s="47">
        <f t="shared" si="196"/>
        <v>101.77474844958432</v>
      </c>
      <c r="AZ351" s="47">
        <f t="shared" si="197"/>
        <v>110.51298748936338</v>
      </c>
      <c r="BA351" s="43"/>
      <c r="BC351" s="2">
        <v>45729</v>
      </c>
      <c r="BD351" t="str">
        <v>91282CEP</v>
      </c>
      <c r="BE351">
        <v>2.3515000000000001</v>
      </c>
      <c r="BF351">
        <v>4.0294100000000004</v>
      </c>
      <c r="BG351">
        <v>0.83379999999999999</v>
      </c>
      <c r="BH351">
        <v>111</v>
      </c>
      <c r="BI351">
        <f>VLOOKUP(BD351,工作表1!$K$3:$L$1000,2,FALSE)</f>
        <v>2.875</v>
      </c>
      <c r="BJ351" t="str">
        <f>VLOOKUP(BD351,工作表1!$K$3:$M$1000,3,FALSE)</f>
        <v>2032/5/15</v>
      </c>
      <c r="BK351">
        <f t="shared" si="180"/>
        <v>4.3099999999999996</v>
      </c>
      <c r="BL351">
        <f t="shared" si="181"/>
        <v>-1.4349999999999996</v>
      </c>
      <c r="BM351" s="43">
        <f t="shared" si="198"/>
        <v>45792</v>
      </c>
      <c r="BN351" s="43">
        <f t="shared" si="182"/>
        <v>46022</v>
      </c>
      <c r="BO351" s="45">
        <f t="shared" si="199"/>
        <v>0.94509668508287292</v>
      </c>
      <c r="BP351" s="45">
        <f t="shared" si="200"/>
        <v>3.2450966850828733</v>
      </c>
      <c r="BQ351" s="47">
        <f t="shared" si="201"/>
        <v>91.799855911230921</v>
      </c>
      <c r="BR351" s="47">
        <f t="shared" si="202"/>
        <v>109.94817078450446</v>
      </c>
    </row>
    <row r="352" spans="6:70" x14ac:dyDescent="0.25">
      <c r="F352" s="2">
        <v>45734</v>
      </c>
      <c r="G352">
        <v>4.32714</v>
      </c>
      <c r="H352" s="43">
        <v>45744</v>
      </c>
      <c r="I352">
        <v>4.1120000000000001</v>
      </c>
      <c r="L352" s="2">
        <v>45729</v>
      </c>
      <c r="M352" t="str">
        <v>91282CLZ</v>
      </c>
      <c r="N352">
        <v>1.7598</v>
      </c>
      <c r="O352">
        <v>3.1630400000000001</v>
      </c>
      <c r="P352">
        <v>0.90029999999999999</v>
      </c>
      <c r="Q352">
        <v>110.90625</v>
      </c>
      <c r="R352">
        <f>VLOOKUP(M352,工作表1!$A$3:$B$1000,2,FALSE)</f>
        <v>4.125</v>
      </c>
      <c r="S352" t="str">
        <f>VLOOKUP(M352,工作表1!$A$3:$C$1000,3,FALSE)</f>
        <v>2031/11/30</v>
      </c>
      <c r="T352">
        <f t="shared" si="172"/>
        <v>4.3099999999999996</v>
      </c>
      <c r="U352">
        <f t="shared" si="171"/>
        <v>-0.18499999999999961</v>
      </c>
      <c r="V352" s="43">
        <f t="shared" si="183"/>
        <v>45808</v>
      </c>
      <c r="W352" s="43">
        <f t="shared" si="173"/>
        <v>45838</v>
      </c>
      <c r="X352" s="45">
        <f t="shared" si="184"/>
        <v>1.1850828729281768</v>
      </c>
      <c r="Y352" s="45">
        <f t="shared" si="185"/>
        <v>2.4056308181336563</v>
      </c>
      <c r="Z352" s="47">
        <f t="shared" si="186"/>
        <v>100.09063080154162</v>
      </c>
      <c r="AA352" s="47">
        <f t="shared" si="187"/>
        <v>111.1233717910246</v>
      </c>
      <c r="AB352" s="45">
        <f t="shared" si="188"/>
        <v>4.1508000000000003</v>
      </c>
      <c r="AC352" s="2" t="str">
        <f t="shared" si="174"/>
        <v>TY2</v>
      </c>
      <c r="AD352">
        <f t="shared" si="175"/>
        <v>110.9375</v>
      </c>
      <c r="AE352">
        <f t="shared" si="176"/>
        <v>110.703125</v>
      </c>
      <c r="AF352" s="49">
        <f t="shared" si="203"/>
        <v>0.234375</v>
      </c>
      <c r="AG352" s="3">
        <f t="shared" si="189"/>
        <v>110.81466406099614</v>
      </c>
      <c r="AH352">
        <f t="shared" si="190"/>
        <v>109.59922360747984</v>
      </c>
      <c r="AI352" s="51">
        <f t="shared" si="191"/>
        <v>1.2154404535162939</v>
      </c>
      <c r="AJ352" s="52">
        <f t="shared" si="192"/>
        <v>0.98106545351629393</v>
      </c>
      <c r="AK352" s="2">
        <v>45729</v>
      </c>
      <c r="AL352" t="str">
        <v>91282CMC</v>
      </c>
      <c r="AM352">
        <v>-0.42480000000000001</v>
      </c>
      <c r="AN352">
        <v>4.3152499999999998</v>
      </c>
      <c r="AO352">
        <v>0.92020000000000002</v>
      </c>
      <c r="AP352">
        <v>110.9375</v>
      </c>
      <c r="AQ352">
        <f>VLOOKUP(AL352,工作表1!$F$3:$G$1000,2,FALSE)</f>
        <v>4.5</v>
      </c>
      <c r="AR352" t="str">
        <f>VLOOKUP(AL352,工作表1!$F$3:$H$1000,3,FALSE)</f>
        <v>2031/12/31</v>
      </c>
      <c r="AS352">
        <f t="shared" si="177"/>
        <v>4.3099999999999996</v>
      </c>
      <c r="AT352">
        <f t="shared" si="178"/>
        <v>0.19000000000000039</v>
      </c>
      <c r="AU352" s="43">
        <f t="shared" si="193"/>
        <v>45838</v>
      </c>
      <c r="AV352" s="43">
        <f t="shared" si="179"/>
        <v>45930</v>
      </c>
      <c r="AW352" s="45">
        <f t="shared" si="194"/>
        <v>0.9074585635359117</v>
      </c>
      <c r="AX352" s="45">
        <f t="shared" si="195"/>
        <v>3.3732119881934461</v>
      </c>
      <c r="AY352" s="47">
        <f t="shared" si="196"/>
        <v>102.05731901352529</v>
      </c>
      <c r="AZ352" s="47">
        <f t="shared" si="197"/>
        <v>110.81466406099614</v>
      </c>
      <c r="BA352" s="43"/>
      <c r="BC352" s="2">
        <v>45728</v>
      </c>
      <c r="BD352" t="str">
        <v>91282CEP</v>
      </c>
      <c r="BE352">
        <v>1.4005000000000001</v>
      </c>
      <c r="BF352">
        <v>4.1030800000000003</v>
      </c>
      <c r="BG352">
        <v>0.83379999999999999</v>
      </c>
      <c r="BH352">
        <v>110.703125</v>
      </c>
      <c r="BI352">
        <f>VLOOKUP(BD352,工作表1!$K$3:$L$1000,2,FALSE)</f>
        <v>2.875</v>
      </c>
      <c r="BJ352" t="str">
        <f>VLOOKUP(BD352,工作表1!$K$3:$M$1000,3,FALSE)</f>
        <v>2032/5/15</v>
      </c>
      <c r="BK352">
        <f t="shared" si="180"/>
        <v>4.3164999999999996</v>
      </c>
      <c r="BL352">
        <f t="shared" si="181"/>
        <v>-1.4414999999999996</v>
      </c>
      <c r="BM352" s="43">
        <f t="shared" si="198"/>
        <v>45792</v>
      </c>
      <c r="BN352" s="43">
        <f t="shared" si="182"/>
        <v>46022</v>
      </c>
      <c r="BO352" s="45">
        <f t="shared" si="199"/>
        <v>0.93715469613259672</v>
      </c>
      <c r="BP352" s="45">
        <f t="shared" si="200"/>
        <v>3.2450314084613643</v>
      </c>
      <c r="BQ352" s="47">
        <f t="shared" si="201"/>
        <v>91.504041802973006</v>
      </c>
      <c r="BR352" s="47">
        <f t="shared" si="202"/>
        <v>109.59922360747984</v>
      </c>
    </row>
    <row r="353" spans="6:70" x14ac:dyDescent="0.25">
      <c r="F353" s="2">
        <v>45733</v>
      </c>
      <c r="G353">
        <v>4.3258999999999999</v>
      </c>
      <c r="H353" s="43">
        <v>45743</v>
      </c>
      <c r="I353">
        <v>4.2164000000000001</v>
      </c>
      <c r="L353" s="2">
        <v>45728</v>
      </c>
      <c r="M353" t="str">
        <v>91282CLZ</v>
      </c>
      <c r="N353">
        <v>0.87390000000000001</v>
      </c>
      <c r="O353">
        <v>3.7764899999999999</v>
      </c>
      <c r="P353">
        <v>0.90029999999999999</v>
      </c>
      <c r="Q353">
        <v>110.625</v>
      </c>
      <c r="R353">
        <f>VLOOKUP(M353,工作表1!$A$3:$B$1000,2,FALSE)</f>
        <v>4.125</v>
      </c>
      <c r="S353" t="str">
        <f>VLOOKUP(M353,工作表1!$A$3:$C$1000,3,FALSE)</f>
        <v>2031/11/30</v>
      </c>
      <c r="T353">
        <f t="shared" si="172"/>
        <v>4.3164999999999996</v>
      </c>
      <c r="U353">
        <f t="shared" si="171"/>
        <v>-0.19149999999999956</v>
      </c>
      <c r="V353" s="43">
        <f t="shared" si="183"/>
        <v>45808</v>
      </c>
      <c r="W353" s="43">
        <f t="shared" si="173"/>
        <v>45838</v>
      </c>
      <c r="X353" s="45">
        <f t="shared" si="184"/>
        <v>1.1736878453038675</v>
      </c>
      <c r="Y353" s="45">
        <f t="shared" si="185"/>
        <v>2.4055371603723605</v>
      </c>
      <c r="Z353" s="47">
        <f t="shared" si="186"/>
        <v>99.653487290958253</v>
      </c>
      <c r="AA353" s="47">
        <f t="shared" si="187"/>
        <v>110.63952887116366</v>
      </c>
      <c r="AB353" s="45">
        <f t="shared" si="188"/>
        <v>4.1925999999999997</v>
      </c>
      <c r="AC353" s="2" t="str">
        <f t="shared" si="174"/>
        <v>TY2</v>
      </c>
      <c r="AD353">
        <f t="shared" si="175"/>
        <v>110.640625</v>
      </c>
      <c r="AE353">
        <f t="shared" si="176"/>
        <v>110.90625</v>
      </c>
      <c r="AF353" s="49">
        <f t="shared" si="203"/>
        <v>-0.265625</v>
      </c>
      <c r="AG353" s="3">
        <f t="shared" si="189"/>
        <v>110.50489493600006</v>
      </c>
      <c r="AH353">
        <f t="shared" si="190"/>
        <v>109.82453269349719</v>
      </c>
      <c r="AI353" s="51">
        <f t="shared" si="191"/>
        <v>0.68036224250286637</v>
      </c>
      <c r="AJ353" s="52">
        <f t="shared" si="192"/>
        <v>0.94598724250286637</v>
      </c>
      <c r="AK353" s="2">
        <v>45728</v>
      </c>
      <c r="AL353" t="str">
        <v>91282CMC</v>
      </c>
      <c r="AM353">
        <v>-0.72089999999999999</v>
      </c>
      <c r="AN353">
        <v>4.3538899999999998</v>
      </c>
      <c r="AO353">
        <v>0.92020000000000002</v>
      </c>
      <c r="AP353">
        <v>110.640625</v>
      </c>
      <c r="AQ353">
        <f>VLOOKUP(AL353,工作表1!$F$3:$G$1000,2,FALSE)</f>
        <v>4.5</v>
      </c>
      <c r="AR353" t="str">
        <f>VLOOKUP(AL353,工作表1!$F$3:$H$1000,3,FALSE)</f>
        <v>2031/12/31</v>
      </c>
      <c r="AS353">
        <f t="shared" si="177"/>
        <v>4.3164999999999996</v>
      </c>
      <c r="AT353">
        <f t="shared" si="178"/>
        <v>0.18350000000000044</v>
      </c>
      <c r="AU353" s="43">
        <f t="shared" si="193"/>
        <v>45838</v>
      </c>
      <c r="AV353" s="43">
        <f t="shared" si="179"/>
        <v>45930</v>
      </c>
      <c r="AW353" s="45">
        <f t="shared" si="194"/>
        <v>0.8950276243093922</v>
      </c>
      <c r="AX353" s="45">
        <f t="shared" si="195"/>
        <v>3.3731098160902135</v>
      </c>
      <c r="AY353" s="47">
        <f t="shared" si="196"/>
        <v>101.76906862376022</v>
      </c>
      <c r="AZ353" s="47">
        <f t="shared" si="197"/>
        <v>110.50489493600006</v>
      </c>
      <c r="BA353" s="43"/>
      <c r="BC353" s="2">
        <v>45727</v>
      </c>
      <c r="BD353" t="str">
        <v>91282CEP</v>
      </c>
      <c r="BE353">
        <v>1.6942999999999999</v>
      </c>
      <c r="BF353">
        <v>4.0548599999999997</v>
      </c>
      <c r="BG353">
        <v>0.83379999999999999</v>
      </c>
      <c r="BH353">
        <v>110.90625</v>
      </c>
      <c r="BI353">
        <f>VLOOKUP(BD353,工作表1!$K$3:$L$1000,2,FALSE)</f>
        <v>2.875</v>
      </c>
      <c r="BJ353" t="str">
        <f>VLOOKUP(BD353,工作表1!$K$3:$M$1000,3,FALSE)</f>
        <v>2032/5/15</v>
      </c>
      <c r="BK353">
        <f t="shared" si="180"/>
        <v>4.3057499999999997</v>
      </c>
      <c r="BL353">
        <f t="shared" si="181"/>
        <v>-1.4307499999999997</v>
      </c>
      <c r="BM353" s="43">
        <f t="shared" si="198"/>
        <v>45792</v>
      </c>
      <c r="BN353" s="43">
        <f t="shared" si="182"/>
        <v>46022</v>
      </c>
      <c r="BO353" s="45">
        <f t="shared" si="199"/>
        <v>0.92921270718232041</v>
      </c>
      <c r="BP353" s="45">
        <f t="shared" si="200"/>
        <v>3.2449661318398548</v>
      </c>
      <c r="BQ353" s="47">
        <f t="shared" si="201"/>
        <v>91.701093955728368</v>
      </c>
      <c r="BR353" s="47">
        <f t="shared" si="202"/>
        <v>109.82453269349719</v>
      </c>
    </row>
    <row r="354" spans="6:70" x14ac:dyDescent="0.25">
      <c r="F354" s="2">
        <v>45730</v>
      </c>
      <c r="G354">
        <v>4.3167299999999997</v>
      </c>
      <c r="H354" s="43">
        <v>45742</v>
      </c>
      <c r="I354">
        <v>4.2268999999999997</v>
      </c>
      <c r="L354" s="2">
        <v>45727</v>
      </c>
      <c r="M354" t="str">
        <v>91282CLZ</v>
      </c>
      <c r="N354">
        <v>1.5162</v>
      </c>
      <c r="O354">
        <v>3.4334199999999999</v>
      </c>
      <c r="P354">
        <v>0.90029999999999999</v>
      </c>
      <c r="Q354">
        <v>110.8125</v>
      </c>
      <c r="R354">
        <f>VLOOKUP(M354,工作表1!$A$3:$B$1000,2,FALSE)</f>
        <v>4.125</v>
      </c>
      <c r="S354" t="str">
        <f>VLOOKUP(M354,工作表1!$A$3:$C$1000,3,FALSE)</f>
        <v>2031/11/30</v>
      </c>
      <c r="T354">
        <f t="shared" si="172"/>
        <v>4.3057499999999997</v>
      </c>
      <c r="U354">
        <f t="shared" si="171"/>
        <v>-0.18074999999999974</v>
      </c>
      <c r="V354" s="43">
        <f t="shared" si="183"/>
        <v>45808</v>
      </c>
      <c r="W354" s="43">
        <f t="shared" si="173"/>
        <v>45838</v>
      </c>
      <c r="X354" s="45">
        <f t="shared" si="184"/>
        <v>1.1622928176795579</v>
      </c>
      <c r="Y354" s="45">
        <f t="shared" si="185"/>
        <v>2.4054435026110648</v>
      </c>
      <c r="Z354" s="47">
        <f t="shared" si="186"/>
        <v>99.927824957068751</v>
      </c>
      <c r="AA354" s="47">
        <f t="shared" si="187"/>
        <v>110.94014274844994</v>
      </c>
      <c r="AB354" s="45">
        <f t="shared" si="188"/>
        <v>4.1612999999999998</v>
      </c>
      <c r="AC354" s="2" t="str">
        <f t="shared" si="174"/>
        <v>TY2</v>
      </c>
      <c r="AD354">
        <f t="shared" si="175"/>
        <v>110.84375</v>
      </c>
      <c r="AE354">
        <f t="shared" si="176"/>
        <v>111.359375</v>
      </c>
      <c r="AF354" s="49">
        <f t="shared" si="203"/>
        <v>-0.515625</v>
      </c>
      <c r="AG354" s="3">
        <f t="shared" si="189"/>
        <v>110.70202808189487</v>
      </c>
      <c r="AH354">
        <f t="shared" si="190"/>
        <v>110.34723324710195</v>
      </c>
      <c r="AI354" s="51">
        <f t="shared" si="191"/>
        <v>0.35479483479291218</v>
      </c>
      <c r="AJ354" s="52">
        <f t="shared" si="192"/>
        <v>0.87041983479291218</v>
      </c>
      <c r="AK354" s="2">
        <v>45727</v>
      </c>
      <c r="AL354" t="str">
        <v>91282CMC</v>
      </c>
      <c r="AM354">
        <v>-0.74360000000000004</v>
      </c>
      <c r="AN354">
        <v>4.3447199999999997</v>
      </c>
      <c r="AO354">
        <v>0.92020000000000002</v>
      </c>
      <c r="AP354">
        <v>110.84375</v>
      </c>
      <c r="AQ354">
        <f>VLOOKUP(AL354,工作表1!$F$3:$G$1000,2,FALSE)</f>
        <v>4.5</v>
      </c>
      <c r="AR354" t="str">
        <f>VLOOKUP(AL354,工作表1!$F$3:$H$1000,3,FALSE)</f>
        <v>2031/12/31</v>
      </c>
      <c r="AS354">
        <f t="shared" si="177"/>
        <v>4.3057499999999997</v>
      </c>
      <c r="AT354">
        <f t="shared" si="178"/>
        <v>0.19425000000000026</v>
      </c>
      <c r="AU354" s="43">
        <f t="shared" si="193"/>
        <v>45838</v>
      </c>
      <c r="AV354" s="43">
        <f t="shared" si="179"/>
        <v>45930</v>
      </c>
      <c r="AW354" s="45">
        <f t="shared" si="194"/>
        <v>0.88259668508287292</v>
      </c>
      <c r="AX354" s="45">
        <f t="shared" si="195"/>
        <v>3.3730076439869823</v>
      </c>
      <c r="AY354" s="47">
        <f t="shared" si="196"/>
        <v>101.95691275922449</v>
      </c>
      <c r="AZ354" s="47">
        <f t="shared" si="197"/>
        <v>110.70202808189487</v>
      </c>
      <c r="BA354" s="43"/>
      <c r="BC354" s="2">
        <v>45726</v>
      </c>
      <c r="BD354" t="str">
        <v>91282CEP</v>
      </c>
      <c r="BE354">
        <v>3.5215999999999998</v>
      </c>
      <c r="BF354">
        <v>3.9165800000000002</v>
      </c>
      <c r="BG354">
        <v>0.83379999999999999</v>
      </c>
      <c r="BH354">
        <v>111.359375</v>
      </c>
      <c r="BI354">
        <f>VLOOKUP(BD354,工作表1!$K$3:$L$1000,2,FALSE)</f>
        <v>2.875</v>
      </c>
      <c r="BJ354" t="str">
        <f>VLOOKUP(BD354,工作表1!$K$3:$M$1000,3,FALSE)</f>
        <v>2032/5/15</v>
      </c>
      <c r="BK354">
        <f t="shared" si="180"/>
        <v>4.2932499999999996</v>
      </c>
      <c r="BL354">
        <f t="shared" si="181"/>
        <v>-1.4182499999999996</v>
      </c>
      <c r="BM354" s="43">
        <f t="shared" si="198"/>
        <v>45792</v>
      </c>
      <c r="BN354" s="43">
        <f t="shared" si="182"/>
        <v>46022</v>
      </c>
      <c r="BO354" s="45">
        <f t="shared" si="199"/>
        <v>0.92127071823204421</v>
      </c>
      <c r="BP354" s="45">
        <f t="shared" si="200"/>
        <v>3.2449008552183458</v>
      </c>
      <c r="BQ354" s="47">
        <f t="shared" si="201"/>
        <v>92.147604864158112</v>
      </c>
      <c r="BR354" s="47">
        <f t="shared" si="202"/>
        <v>110.34723324710195</v>
      </c>
    </row>
    <row r="355" spans="6:70" x14ac:dyDescent="0.25">
      <c r="F355" s="2">
        <v>45729</v>
      </c>
      <c r="G355">
        <v>4.3099999999999996</v>
      </c>
      <c r="H355" s="43">
        <v>45741</v>
      </c>
      <c r="I355">
        <v>4.1875</v>
      </c>
      <c r="L355" s="2">
        <v>45726</v>
      </c>
      <c r="M355" t="str">
        <v>91282CLZ</v>
      </c>
      <c r="N355">
        <v>1.5727</v>
      </c>
      <c r="O355">
        <v>3.4521799999999998</v>
      </c>
      <c r="P355">
        <v>0.90029999999999999</v>
      </c>
      <c r="Q355">
        <v>111.28125</v>
      </c>
      <c r="R355">
        <f>VLOOKUP(M355,工作表1!$A$3:$B$1000,2,FALSE)</f>
        <v>4.125</v>
      </c>
      <c r="S355" t="str">
        <f>VLOOKUP(M355,工作表1!$A$3:$C$1000,3,FALSE)</f>
        <v>2031/11/30</v>
      </c>
      <c r="T355">
        <f t="shared" si="172"/>
        <v>4.2932499999999996</v>
      </c>
      <c r="U355">
        <f t="shared" si="171"/>
        <v>-0.16824999999999957</v>
      </c>
      <c r="V355" s="43">
        <f t="shared" si="183"/>
        <v>45808</v>
      </c>
      <c r="W355" s="43">
        <f t="shared" si="173"/>
        <v>45838</v>
      </c>
      <c r="X355" s="45">
        <f t="shared" si="184"/>
        <v>1.1508977900552486</v>
      </c>
      <c r="Y355" s="45">
        <f t="shared" si="185"/>
        <v>2.405349844849769</v>
      </c>
      <c r="Z355" s="47">
        <f t="shared" si="186"/>
        <v>100.32193955597891</v>
      </c>
      <c r="AA355" s="47">
        <f t="shared" si="187"/>
        <v>111.37313208640947</v>
      </c>
      <c r="AB355" s="45">
        <f t="shared" si="188"/>
        <v>4.0910000000000002</v>
      </c>
      <c r="AC355" s="2" t="str">
        <f t="shared" si="174"/>
        <v>TY2</v>
      </c>
      <c r="AD355">
        <f t="shared" si="175"/>
        <v>111.328125</v>
      </c>
      <c r="AE355">
        <f t="shared" si="176"/>
        <v>110.609375</v>
      </c>
      <c r="AF355" s="49">
        <f t="shared" si="203"/>
        <v>0.71875</v>
      </c>
      <c r="AG355" s="3">
        <f t="shared" si="189"/>
        <v>111.1354048183684</v>
      </c>
      <c r="AH355">
        <f t="shared" si="190"/>
        <v>109.53657488856862</v>
      </c>
      <c r="AI355" s="51">
        <f t="shared" si="191"/>
        <v>1.598829929799777</v>
      </c>
      <c r="AJ355" s="52">
        <f t="shared" si="192"/>
        <v>0.88007992979977701</v>
      </c>
      <c r="AK355" s="2">
        <v>45726</v>
      </c>
      <c r="AL355" t="str">
        <v>91282CMC</v>
      </c>
      <c r="AM355">
        <v>-1.0119</v>
      </c>
      <c r="AN355">
        <v>4.3526300000000004</v>
      </c>
      <c r="AO355">
        <v>0.92020000000000002</v>
      </c>
      <c r="AP355">
        <v>111.328125</v>
      </c>
      <c r="AQ355">
        <f>VLOOKUP(AL355,工作表1!$F$3:$G$1000,2,FALSE)</f>
        <v>4.5</v>
      </c>
      <c r="AR355" t="str">
        <f>VLOOKUP(AL355,工作表1!$F$3:$H$1000,3,FALSE)</f>
        <v>2031/12/31</v>
      </c>
      <c r="AS355">
        <f t="shared" si="177"/>
        <v>4.2932499999999996</v>
      </c>
      <c r="AT355">
        <f t="shared" si="178"/>
        <v>0.20675000000000043</v>
      </c>
      <c r="AU355" s="43">
        <f t="shared" si="193"/>
        <v>45838</v>
      </c>
      <c r="AV355" s="43">
        <f t="shared" si="179"/>
        <v>45930</v>
      </c>
      <c r="AW355" s="45">
        <f t="shared" si="194"/>
        <v>0.87016574585635365</v>
      </c>
      <c r="AX355" s="45">
        <f t="shared" si="195"/>
        <v>3.372905471883751</v>
      </c>
      <c r="AY355" s="47">
        <f t="shared" si="196"/>
        <v>102.3631947745171</v>
      </c>
      <c r="AZ355" s="47">
        <f t="shared" si="197"/>
        <v>111.1354048183684</v>
      </c>
      <c r="BA355" s="43"/>
      <c r="BC355" s="2">
        <v>45723</v>
      </c>
      <c r="BD355" t="str">
        <v>91282CEP</v>
      </c>
      <c r="BE355">
        <v>2.4664000000000001</v>
      </c>
      <c r="BF355">
        <v>4.0308900000000003</v>
      </c>
      <c r="BG355">
        <v>0.83379999999999999</v>
      </c>
      <c r="BH355">
        <v>110.609375</v>
      </c>
      <c r="BI355">
        <f>VLOOKUP(BD355,工作表1!$K$3:$L$1000,2,FALSE)</f>
        <v>2.875</v>
      </c>
      <c r="BJ355" t="str">
        <f>VLOOKUP(BD355,工作表1!$K$3:$M$1000,3,FALSE)</f>
        <v>2032/5/15</v>
      </c>
      <c r="BK355">
        <f t="shared" si="180"/>
        <v>4.3142500000000004</v>
      </c>
      <c r="BL355">
        <f t="shared" si="181"/>
        <v>-1.4392500000000004</v>
      </c>
      <c r="BM355" s="43">
        <f t="shared" si="198"/>
        <v>45792</v>
      </c>
      <c r="BN355" s="43">
        <f t="shared" si="182"/>
        <v>46022</v>
      </c>
      <c r="BO355" s="45">
        <f t="shared" si="199"/>
        <v>0.913328729281768</v>
      </c>
      <c r="BP355" s="45">
        <f t="shared" si="200"/>
        <v>3.2448355785968364</v>
      </c>
      <c r="BQ355" s="47">
        <f t="shared" si="201"/>
        <v>91.454886111647113</v>
      </c>
      <c r="BR355" s="47">
        <f t="shared" si="202"/>
        <v>109.53657488856862</v>
      </c>
    </row>
    <row r="356" spans="6:70" x14ac:dyDescent="0.25">
      <c r="F356" s="2">
        <v>45728</v>
      </c>
      <c r="G356">
        <v>4.3164999999999996</v>
      </c>
      <c r="H356" s="43">
        <v>45740</v>
      </c>
      <c r="I356">
        <v>4.2137000000000002</v>
      </c>
      <c r="L356" s="2">
        <v>45723</v>
      </c>
      <c r="M356" t="str">
        <v>91282CLZ</v>
      </c>
      <c r="N356">
        <v>1.7099</v>
      </c>
      <c r="O356">
        <v>3.4190499999999999</v>
      </c>
      <c r="P356">
        <v>0.90029999999999999</v>
      </c>
      <c r="Q356">
        <v>110.546875</v>
      </c>
      <c r="R356">
        <f>VLOOKUP(M356,工作表1!$A$3:$B$1000,2,FALSE)</f>
        <v>4.125</v>
      </c>
      <c r="S356" t="str">
        <f>VLOOKUP(M356,工作表1!$A$3:$C$1000,3,FALSE)</f>
        <v>2031/11/30</v>
      </c>
      <c r="T356">
        <f t="shared" si="172"/>
        <v>4.3142500000000004</v>
      </c>
      <c r="U356">
        <f t="shared" si="171"/>
        <v>-0.18925000000000036</v>
      </c>
      <c r="V356" s="43">
        <f t="shared" si="183"/>
        <v>45808</v>
      </c>
      <c r="W356" s="43">
        <f t="shared" si="173"/>
        <v>45838</v>
      </c>
      <c r="X356" s="45">
        <f t="shared" si="184"/>
        <v>1.1395027624309393</v>
      </c>
      <c r="Y356" s="45">
        <f t="shared" si="185"/>
        <v>2.4052561870884737</v>
      </c>
      <c r="Z356" s="47">
        <f t="shared" si="186"/>
        <v>99.680378516324438</v>
      </c>
      <c r="AA356" s="47">
        <f t="shared" si="187"/>
        <v>110.66725342393929</v>
      </c>
      <c r="AB356" s="45">
        <f t="shared" si="188"/>
        <v>4.1978</v>
      </c>
      <c r="AC356" s="2" t="str">
        <f t="shared" si="174"/>
        <v>TY2</v>
      </c>
      <c r="AD356">
        <f t="shared" si="175"/>
        <v>110.578125</v>
      </c>
      <c r="AE356">
        <f t="shared" si="176"/>
        <v>110.828125</v>
      </c>
      <c r="AF356" s="49">
        <f t="shared" si="203"/>
        <v>-0.25</v>
      </c>
      <c r="AG356" s="3">
        <f t="shared" si="189"/>
        <v>110.43418535636238</v>
      </c>
      <c r="AH356">
        <f t="shared" si="190"/>
        <v>109.74127414787242</v>
      </c>
      <c r="AI356" s="51">
        <f t="shared" si="191"/>
        <v>0.69291120848996002</v>
      </c>
      <c r="AJ356" s="52">
        <f t="shared" si="192"/>
        <v>0.94291120848996002</v>
      </c>
      <c r="AK356" s="2">
        <v>45723</v>
      </c>
      <c r="AL356" t="str">
        <v>91282CMC</v>
      </c>
      <c r="AM356">
        <v>-0.43209999999999998</v>
      </c>
      <c r="AN356">
        <v>4.3243</v>
      </c>
      <c r="AO356">
        <v>0.92020000000000002</v>
      </c>
      <c r="AP356">
        <v>110.578125</v>
      </c>
      <c r="AQ356">
        <f>VLOOKUP(AL356,工作表1!$F$3:$G$1000,2,FALSE)</f>
        <v>4.5</v>
      </c>
      <c r="AR356" t="str">
        <f>VLOOKUP(AL356,工作表1!$F$3:$H$1000,3,FALSE)</f>
        <v>2031/12/31</v>
      </c>
      <c r="AS356">
        <f t="shared" si="177"/>
        <v>4.3142500000000004</v>
      </c>
      <c r="AT356">
        <f t="shared" si="178"/>
        <v>0.18574999999999964</v>
      </c>
      <c r="AU356" s="43">
        <f t="shared" si="193"/>
        <v>45838</v>
      </c>
      <c r="AV356" s="43">
        <f t="shared" si="179"/>
        <v>45930</v>
      </c>
      <c r="AW356" s="45">
        <f t="shared" si="194"/>
        <v>0.85773480662983426</v>
      </c>
      <c r="AX356" s="45">
        <f t="shared" si="195"/>
        <v>3.3728032997805193</v>
      </c>
      <c r="AY356" s="47">
        <f t="shared" si="196"/>
        <v>101.7065074790799</v>
      </c>
      <c r="AZ356" s="47">
        <f t="shared" si="197"/>
        <v>110.43418535636238</v>
      </c>
      <c r="BA356" s="43"/>
      <c r="BC356" s="2">
        <v>45722</v>
      </c>
      <c r="BD356" t="str">
        <v>91282CEP</v>
      </c>
      <c r="BE356">
        <v>1.9439</v>
      </c>
      <c r="BF356">
        <v>4.0304500000000001</v>
      </c>
      <c r="BG356">
        <v>0.83379999999999999</v>
      </c>
      <c r="BH356">
        <v>110.828125</v>
      </c>
      <c r="BI356">
        <f>VLOOKUP(BD356,工作表1!$K$3:$L$1000,2,FALSE)</f>
        <v>2.875</v>
      </c>
      <c r="BJ356" t="str">
        <f>VLOOKUP(BD356,工作表1!$K$3:$M$1000,3,FALSE)</f>
        <v>2032/5/15</v>
      </c>
      <c r="BK356">
        <f t="shared" si="180"/>
        <v>4.2919999999999998</v>
      </c>
      <c r="BL356">
        <f t="shared" si="181"/>
        <v>-1.4169999999999998</v>
      </c>
      <c r="BM356" s="43">
        <f t="shared" si="198"/>
        <v>45792</v>
      </c>
      <c r="BN356" s="43">
        <f t="shared" si="182"/>
        <v>46022</v>
      </c>
      <c r="BO356" s="45">
        <f t="shared" si="199"/>
        <v>0.88950276243093918</v>
      </c>
      <c r="BP356" s="45">
        <f t="shared" si="200"/>
        <v>3.2446397487323089</v>
      </c>
      <c r="BQ356" s="47">
        <f t="shared" si="201"/>
        <v>91.645293775668009</v>
      </c>
      <c r="BR356" s="47">
        <f t="shared" si="202"/>
        <v>109.74127414787242</v>
      </c>
    </row>
    <row r="357" spans="6:70" x14ac:dyDescent="0.25">
      <c r="F357" s="2">
        <v>45727</v>
      </c>
      <c r="G357">
        <v>4.3057499999999997</v>
      </c>
      <c r="H357" s="43">
        <v>45737</v>
      </c>
      <c r="I357">
        <v>4.1219999999999999</v>
      </c>
      <c r="L357" s="2">
        <v>45722</v>
      </c>
      <c r="M357" t="str">
        <v>91282CLZ</v>
      </c>
      <c r="N357">
        <v>1.034</v>
      </c>
      <c r="O357">
        <v>3.8431000000000002</v>
      </c>
      <c r="P357">
        <v>0.90029999999999999</v>
      </c>
      <c r="Q357">
        <v>110.78125</v>
      </c>
      <c r="R357">
        <f>VLOOKUP(M357,工作表1!$A$3:$B$1000,2,FALSE)</f>
        <v>4.125</v>
      </c>
      <c r="S357" t="str">
        <f>VLOOKUP(M357,工作表1!$A$3:$C$1000,3,FALSE)</f>
        <v>2031/11/30</v>
      </c>
      <c r="T357">
        <f t="shared" si="172"/>
        <v>4.2919999999999998</v>
      </c>
      <c r="U357">
        <f t="shared" si="171"/>
        <v>-0.16699999999999982</v>
      </c>
      <c r="V357" s="43">
        <f t="shared" si="183"/>
        <v>45808</v>
      </c>
      <c r="W357" s="43">
        <f t="shared" si="173"/>
        <v>45838</v>
      </c>
      <c r="X357" s="45">
        <f t="shared" si="184"/>
        <v>1.1053176795580111</v>
      </c>
      <c r="Y357" s="45">
        <f t="shared" si="185"/>
        <v>2.4049752138045863</v>
      </c>
      <c r="Z357" s="47">
        <f t="shared" si="186"/>
        <v>99.776001664539834</v>
      </c>
      <c r="AA357" s="47">
        <f t="shared" si="187"/>
        <v>110.76418327934773</v>
      </c>
      <c r="AB357" s="45">
        <f t="shared" si="188"/>
        <v>4.1691000000000003</v>
      </c>
      <c r="AC357" s="2" t="str">
        <f t="shared" si="174"/>
        <v>TY2</v>
      </c>
      <c r="AD357">
        <f t="shared" si="175"/>
        <v>110.796875</v>
      </c>
      <c r="AE357">
        <f t="shared" si="176"/>
        <v>110.90625</v>
      </c>
      <c r="AF357" s="49">
        <f t="shared" si="203"/>
        <v>-0.109375</v>
      </c>
      <c r="AG357" s="3">
        <f t="shared" si="189"/>
        <v>110.63619858001211</v>
      </c>
      <c r="AH357">
        <f t="shared" si="190"/>
        <v>109.83323434021482</v>
      </c>
      <c r="AI357" s="51">
        <f t="shared" si="191"/>
        <v>0.8029642397972907</v>
      </c>
      <c r="AJ357" s="52">
        <f t="shared" si="192"/>
        <v>0.9123392397972907</v>
      </c>
      <c r="AK357" s="2">
        <v>45722</v>
      </c>
      <c r="AL357" t="str">
        <v>91282CMC</v>
      </c>
      <c r="AM357">
        <v>-1.0804</v>
      </c>
      <c r="AN357">
        <v>4.3610899999999999</v>
      </c>
      <c r="AO357">
        <v>0.92020000000000002</v>
      </c>
      <c r="AP357">
        <v>110.796875</v>
      </c>
      <c r="AQ357">
        <f>VLOOKUP(AL357,工作表1!$F$3:$G$1000,2,FALSE)</f>
        <v>4.5</v>
      </c>
      <c r="AR357" t="str">
        <f>VLOOKUP(AL357,工作表1!$F$3:$H$1000,3,FALSE)</f>
        <v>2031/12/31</v>
      </c>
      <c r="AS357">
        <f t="shared" si="177"/>
        <v>4.2919999999999998</v>
      </c>
      <c r="AT357">
        <f t="shared" si="178"/>
        <v>0.20800000000000018</v>
      </c>
      <c r="AU357" s="43">
        <f t="shared" si="193"/>
        <v>45838</v>
      </c>
      <c r="AV357" s="43">
        <f t="shared" si="179"/>
        <v>45930</v>
      </c>
      <c r="AW357" s="45">
        <f t="shared" si="194"/>
        <v>0.82044198895027631</v>
      </c>
      <c r="AX357" s="45">
        <f t="shared" si="195"/>
        <v>3.3724967834708242</v>
      </c>
      <c r="AY357" s="47">
        <f t="shared" si="196"/>
        <v>101.90644335798467</v>
      </c>
      <c r="AZ357" s="47">
        <f t="shared" si="197"/>
        <v>110.63619858001211</v>
      </c>
      <c r="BA357" s="43"/>
      <c r="BC357" s="2">
        <v>45721</v>
      </c>
      <c r="BD357" t="str">
        <v>91282CEP</v>
      </c>
      <c r="BE357">
        <v>2.6972</v>
      </c>
      <c r="BF357">
        <v>4.0284599999999999</v>
      </c>
      <c r="BG357">
        <v>0.83379999999999999</v>
      </c>
      <c r="BH357">
        <v>110.90625</v>
      </c>
      <c r="BI357">
        <f>VLOOKUP(BD357,工作表1!$K$3:$L$1000,2,FALSE)</f>
        <v>2.875</v>
      </c>
      <c r="BJ357" t="str">
        <f>VLOOKUP(BD357,工作表1!$K$3:$M$1000,3,FALSE)</f>
        <v>2032/5/15</v>
      </c>
      <c r="BK357">
        <f t="shared" si="180"/>
        <v>4.3097500000000002</v>
      </c>
      <c r="BL357">
        <f t="shared" si="181"/>
        <v>-1.4347500000000002</v>
      </c>
      <c r="BM357" s="43">
        <f t="shared" si="198"/>
        <v>45792</v>
      </c>
      <c r="BN357" s="43">
        <f t="shared" si="182"/>
        <v>46022</v>
      </c>
      <c r="BO357" s="45">
        <f t="shared" si="199"/>
        <v>0.88156077348066297</v>
      </c>
      <c r="BP357" s="45">
        <f t="shared" si="200"/>
        <v>3.2445744721107999</v>
      </c>
      <c r="BQ357" s="47">
        <f t="shared" si="201"/>
        <v>91.707656843099414</v>
      </c>
      <c r="BR357" s="47">
        <f t="shared" si="202"/>
        <v>109.83323434021482</v>
      </c>
    </row>
    <row r="358" spans="6:70" x14ac:dyDescent="0.25">
      <c r="F358" s="2">
        <v>45726</v>
      </c>
      <c r="G358">
        <v>4.2932499999999996</v>
      </c>
      <c r="H358" s="43">
        <v>45736</v>
      </c>
      <c r="I358">
        <v>4.1246</v>
      </c>
      <c r="L358" s="2">
        <v>45721</v>
      </c>
      <c r="M358" t="str">
        <v>91282CLZ</v>
      </c>
      <c r="N358">
        <v>1.2734000000000001</v>
      </c>
      <c r="O358">
        <v>3.7596599999999998</v>
      </c>
      <c r="P358">
        <v>0.90029999999999999</v>
      </c>
      <c r="Q358">
        <v>110.84375</v>
      </c>
      <c r="R358">
        <f>VLOOKUP(M358,工作表1!$A$3:$B$1000,2,FALSE)</f>
        <v>4.125</v>
      </c>
      <c r="S358" t="str">
        <f>VLOOKUP(M358,工作表1!$A$3:$C$1000,3,FALSE)</f>
        <v>2031/11/30</v>
      </c>
      <c r="T358">
        <f t="shared" si="172"/>
        <v>4.3097500000000002</v>
      </c>
      <c r="U358">
        <f t="shared" si="171"/>
        <v>-0.18475000000000019</v>
      </c>
      <c r="V358" s="43">
        <f t="shared" si="183"/>
        <v>45808</v>
      </c>
      <c r="W358" s="43">
        <f t="shared" si="173"/>
        <v>45838</v>
      </c>
      <c r="X358" s="45">
        <f t="shared" si="184"/>
        <v>1.0939226519337015</v>
      </c>
      <c r="Y358" s="45">
        <f t="shared" si="185"/>
        <v>2.404881556043291</v>
      </c>
      <c r="Z358" s="47">
        <f t="shared" si="186"/>
        <v>99.859504630082299</v>
      </c>
      <c r="AA358" s="47">
        <f t="shared" si="187"/>
        <v>110.86275496019181</v>
      </c>
      <c r="AB358" s="45">
        <f t="shared" si="188"/>
        <v>4.1795</v>
      </c>
      <c r="AC358" s="2" t="str">
        <f t="shared" si="174"/>
        <v>TY2</v>
      </c>
      <c r="AD358">
        <f t="shared" si="175"/>
        <v>110.875</v>
      </c>
      <c r="AE358">
        <f t="shared" si="176"/>
        <v>111.28125</v>
      </c>
      <c r="AF358" s="49">
        <f t="shared" si="203"/>
        <v>-0.40625</v>
      </c>
      <c r="AG358" s="3">
        <f t="shared" si="189"/>
        <v>110.7370766645589</v>
      </c>
      <c r="AH358">
        <f t="shared" si="190"/>
        <v>110.26407828402692</v>
      </c>
      <c r="AI358" s="51">
        <f t="shared" si="191"/>
        <v>0.47299838053197618</v>
      </c>
      <c r="AJ358" s="52">
        <f t="shared" si="192"/>
        <v>0.87924838053197618</v>
      </c>
      <c r="AK358" s="2">
        <v>45721</v>
      </c>
      <c r="AL358" t="str">
        <v>91282CMC</v>
      </c>
      <c r="AM358">
        <v>-0.63549999999999995</v>
      </c>
      <c r="AN358">
        <v>4.3392900000000001</v>
      </c>
      <c r="AO358">
        <v>0.92020000000000002</v>
      </c>
      <c r="AP358">
        <v>110.875</v>
      </c>
      <c r="AQ358">
        <f>VLOOKUP(AL358,工作表1!$F$3:$G$1000,2,FALSE)</f>
        <v>4.5</v>
      </c>
      <c r="AR358" t="str">
        <f>VLOOKUP(AL358,工作表1!$F$3:$H$1000,3,FALSE)</f>
        <v>2031/12/31</v>
      </c>
      <c r="AS358">
        <f t="shared" si="177"/>
        <v>4.3097500000000002</v>
      </c>
      <c r="AT358">
        <f t="shared" si="178"/>
        <v>0.19024999999999981</v>
      </c>
      <c r="AU358" s="43">
        <f t="shared" si="193"/>
        <v>45838</v>
      </c>
      <c r="AV358" s="43">
        <f t="shared" si="179"/>
        <v>45930</v>
      </c>
      <c r="AW358" s="45">
        <f t="shared" si="194"/>
        <v>0.80801104972375692</v>
      </c>
      <c r="AX358" s="45">
        <f t="shared" si="195"/>
        <v>3.3723946113675929</v>
      </c>
      <c r="AY358" s="47">
        <f t="shared" si="196"/>
        <v>101.98949414155204</v>
      </c>
      <c r="AZ358" s="47">
        <f t="shared" si="197"/>
        <v>110.7370766645589</v>
      </c>
      <c r="BA358" s="43"/>
      <c r="BC358" s="2">
        <v>45720</v>
      </c>
      <c r="BD358" t="str">
        <v>91282CEP</v>
      </c>
      <c r="BE358">
        <v>4.0434999999999999</v>
      </c>
      <c r="BF358">
        <v>3.9512700000000001</v>
      </c>
      <c r="BG358">
        <v>0.83379999999999999</v>
      </c>
      <c r="BH358">
        <v>111.28125</v>
      </c>
      <c r="BI358">
        <f>VLOOKUP(BD358,工作表1!$K$3:$L$1000,2,FALSE)</f>
        <v>2.875</v>
      </c>
      <c r="BJ358" t="str">
        <f>VLOOKUP(BD358,工作表1!$K$3:$M$1000,3,FALSE)</f>
        <v>2032/5/15</v>
      </c>
      <c r="BK358">
        <f t="shared" si="180"/>
        <v>4.3109299999999999</v>
      </c>
      <c r="BL358">
        <f t="shared" si="181"/>
        <v>-1.4359299999999999</v>
      </c>
      <c r="BM358" s="43">
        <f t="shared" si="198"/>
        <v>45792</v>
      </c>
      <c r="BN358" s="43">
        <f t="shared" si="182"/>
        <v>46022</v>
      </c>
      <c r="BO358" s="45">
        <f t="shared" si="199"/>
        <v>0.87361878453038677</v>
      </c>
      <c r="BP358" s="45">
        <f t="shared" si="200"/>
        <v>3.2445091954892913</v>
      </c>
      <c r="BQ358" s="47">
        <f t="shared" si="201"/>
        <v>92.06633693250626</v>
      </c>
      <c r="BR358" s="47">
        <f t="shared" si="202"/>
        <v>110.26407828402692</v>
      </c>
    </row>
    <row r="359" spans="6:70" x14ac:dyDescent="0.25">
      <c r="F359" s="2">
        <v>45723</v>
      </c>
      <c r="G359">
        <v>4.3142500000000004</v>
      </c>
      <c r="H359" s="43">
        <v>45735</v>
      </c>
      <c r="I359">
        <v>4.1325000000000003</v>
      </c>
      <c r="L359" s="2">
        <v>45720</v>
      </c>
      <c r="M359" t="str">
        <v>91282CLU</v>
      </c>
      <c r="N359">
        <v>1.4966999999999999</v>
      </c>
      <c r="O359">
        <v>3.6837800000000001</v>
      </c>
      <c r="P359">
        <v>0.90029999999999999</v>
      </c>
      <c r="Q359">
        <v>111.21875</v>
      </c>
      <c r="R359">
        <f>VLOOKUP(M359,工作表1!$A$3:$B$1000,2,FALSE)</f>
        <v>4.125</v>
      </c>
      <c r="S359" t="str">
        <f>VLOOKUP(M359,工作表1!$A$3:$C$1000,3,FALSE)</f>
        <v>2031/10/31</v>
      </c>
      <c r="T359">
        <f t="shared" si="172"/>
        <v>4.3109299999999999</v>
      </c>
      <c r="U359">
        <f t="shared" si="171"/>
        <v>-0.18592999999999993</v>
      </c>
      <c r="V359" s="43">
        <f t="shared" si="183"/>
        <v>45777</v>
      </c>
      <c r="W359" s="43">
        <f t="shared" si="173"/>
        <v>45838</v>
      </c>
      <c r="X359" s="45">
        <f t="shared" si="184"/>
        <v>1.4243784530386741</v>
      </c>
      <c r="Y359" s="45">
        <f t="shared" si="185"/>
        <v>2.7466387270112769</v>
      </c>
      <c r="Z359" s="47">
        <f t="shared" si="186"/>
        <v>100.2148462150095</v>
      </c>
      <c r="AA359" s="47">
        <f t="shared" si="187"/>
        <v>111.25739681819445</v>
      </c>
      <c r="AB359" s="45">
        <f t="shared" si="188"/>
        <v>4.1456999999999997</v>
      </c>
      <c r="AC359" s="2" t="str">
        <f t="shared" si="174"/>
        <v>TY2</v>
      </c>
      <c r="AD359">
        <f t="shared" si="175"/>
        <v>111.25</v>
      </c>
      <c r="AE359">
        <f t="shared" si="176"/>
        <v>111.4375</v>
      </c>
      <c r="AF359" s="49">
        <f t="shared" si="203"/>
        <v>-0.1875</v>
      </c>
      <c r="AG359" s="3">
        <f t="shared" si="189"/>
        <v>111.10965220178598</v>
      </c>
      <c r="AH359">
        <f t="shared" si="190"/>
        <v>110.41202984561541</v>
      </c>
      <c r="AI359" s="51">
        <f t="shared" si="191"/>
        <v>0.69762235617056945</v>
      </c>
      <c r="AJ359" s="52">
        <f t="shared" si="192"/>
        <v>0.88512235617056945</v>
      </c>
      <c r="AK359" s="2">
        <v>45720</v>
      </c>
      <c r="AL359" t="str">
        <v>91282CMC</v>
      </c>
      <c r="AM359">
        <v>-0.52239999999999998</v>
      </c>
      <c r="AN359">
        <v>4.3294100000000002</v>
      </c>
      <c r="AO359">
        <v>0.92020000000000002</v>
      </c>
      <c r="AP359">
        <v>111.25</v>
      </c>
      <c r="AQ359">
        <f>VLOOKUP(AL359,工作表1!$F$3:$G$1000,2,FALSE)</f>
        <v>4.5</v>
      </c>
      <c r="AR359" t="str">
        <f>VLOOKUP(AL359,工作表1!$F$3:$H$1000,3,FALSE)</f>
        <v>2031/12/31</v>
      </c>
      <c r="AS359">
        <f t="shared" si="177"/>
        <v>4.3109299999999999</v>
      </c>
      <c r="AT359">
        <f t="shared" si="178"/>
        <v>0.18907000000000007</v>
      </c>
      <c r="AU359" s="43">
        <f t="shared" si="193"/>
        <v>45838</v>
      </c>
      <c r="AV359" s="43">
        <f t="shared" si="179"/>
        <v>45930</v>
      </c>
      <c r="AW359" s="45">
        <f t="shared" si="194"/>
        <v>0.79558011049723754</v>
      </c>
      <c r="AX359" s="45">
        <f t="shared" si="195"/>
        <v>3.3722924392643607</v>
      </c>
      <c r="AY359" s="47">
        <f t="shared" si="196"/>
        <v>102.33208211552029</v>
      </c>
      <c r="AZ359" s="47">
        <f t="shared" si="197"/>
        <v>111.10965220178598</v>
      </c>
      <c r="BA359" s="43"/>
      <c r="BC359" s="2">
        <v>45719</v>
      </c>
      <c r="BD359" t="str">
        <v>91282CEP</v>
      </c>
      <c r="BE359">
        <v>4.3017000000000003</v>
      </c>
      <c r="BF359">
        <v>3.9220700000000002</v>
      </c>
      <c r="BG359">
        <v>0.83379999999999999</v>
      </c>
      <c r="BH359">
        <v>111.4375</v>
      </c>
      <c r="BI359">
        <f>VLOOKUP(BD359,工作表1!$K$3:$L$1000,2,FALSE)</f>
        <v>2.875</v>
      </c>
      <c r="BJ359" t="str">
        <f>VLOOKUP(BD359,工作表1!$K$3:$M$1000,3,FALSE)</f>
        <v>2032/5/15</v>
      </c>
      <c r="BK359">
        <f t="shared" si="180"/>
        <v>4.3075000000000001</v>
      </c>
      <c r="BL359">
        <f t="shared" si="181"/>
        <v>-1.4325000000000001</v>
      </c>
      <c r="BM359" s="43">
        <f t="shared" si="198"/>
        <v>45792</v>
      </c>
      <c r="BN359" s="43">
        <f t="shared" si="182"/>
        <v>46022</v>
      </c>
      <c r="BO359" s="45">
        <f t="shared" si="199"/>
        <v>0.86567679558011057</v>
      </c>
      <c r="BP359" s="45">
        <f t="shared" si="200"/>
        <v>3.2444439188677823</v>
      </c>
      <c r="BQ359" s="47">
        <f t="shared" si="201"/>
        <v>92.193002075837285</v>
      </c>
      <c r="BR359" s="47">
        <f t="shared" si="202"/>
        <v>110.41202984561541</v>
      </c>
    </row>
    <row r="360" spans="6:70" x14ac:dyDescent="0.25">
      <c r="F360" s="2">
        <v>45722</v>
      </c>
      <c r="G360">
        <v>4.2919999999999998</v>
      </c>
      <c r="H360" s="43">
        <v>45734</v>
      </c>
      <c r="I360">
        <v>4.1821999999999999</v>
      </c>
      <c r="L360" s="2">
        <v>45719</v>
      </c>
      <c r="M360" t="str">
        <v>91282CLZ</v>
      </c>
      <c r="N360">
        <v>1.5354000000000001</v>
      </c>
      <c r="O360">
        <v>3.6829999999999998</v>
      </c>
      <c r="P360">
        <v>0.90029999999999999</v>
      </c>
      <c r="Q360">
        <v>111.375</v>
      </c>
      <c r="R360">
        <f>VLOOKUP(M360,工作表1!$A$3:$B$1000,2,FALSE)</f>
        <v>4.125</v>
      </c>
      <c r="S360" t="str">
        <f>VLOOKUP(M360,工作表1!$A$3:$C$1000,3,FALSE)</f>
        <v>2031/11/30</v>
      </c>
      <c r="T360">
        <f t="shared" si="172"/>
        <v>4.3075000000000001</v>
      </c>
      <c r="U360">
        <f t="shared" si="171"/>
        <v>-0.18250000000000011</v>
      </c>
      <c r="V360" s="43">
        <f t="shared" si="183"/>
        <v>45808</v>
      </c>
      <c r="W360" s="43">
        <f t="shared" si="173"/>
        <v>45838</v>
      </c>
      <c r="X360" s="45">
        <f t="shared" si="184"/>
        <v>1.0711325966850829</v>
      </c>
      <c r="Y360" s="45">
        <f t="shared" si="185"/>
        <v>2.4046942405206995</v>
      </c>
      <c r="Z360" s="47">
        <f t="shared" si="186"/>
        <v>100.33874923922991</v>
      </c>
      <c r="AA360" s="47">
        <f t="shared" si="187"/>
        <v>111.39329929964839</v>
      </c>
      <c r="AB360" s="45">
        <f t="shared" si="188"/>
        <v>4.0523999999999996</v>
      </c>
      <c r="AC360" s="2" t="str">
        <f t="shared" si="174"/>
        <v>TY2</v>
      </c>
      <c r="AD360">
        <f t="shared" si="175"/>
        <v>111.40625</v>
      </c>
      <c r="AE360">
        <f t="shared" si="176"/>
        <v>111.125</v>
      </c>
      <c r="AF360" s="49">
        <f t="shared" si="203"/>
        <v>0.28125</v>
      </c>
      <c r="AG360" s="3">
        <f t="shared" si="189"/>
        <v>111.2305766060672</v>
      </c>
      <c r="AH360">
        <f t="shared" si="190"/>
        <v>110.39175285989519</v>
      </c>
      <c r="AI360" s="51">
        <f t="shared" si="191"/>
        <v>0.83882374617201094</v>
      </c>
      <c r="AJ360" s="52">
        <f t="shared" si="192"/>
        <v>0.55757374617201094</v>
      </c>
      <c r="AK360" s="2">
        <v>45719</v>
      </c>
      <c r="AL360" t="str">
        <v>91282CMC</v>
      </c>
      <c r="AM360">
        <v>-0.69779999999999998</v>
      </c>
      <c r="AN360">
        <v>4.3336399999999999</v>
      </c>
      <c r="AO360">
        <v>0.92020000000000002</v>
      </c>
      <c r="AP360">
        <v>111.40625</v>
      </c>
      <c r="AQ360">
        <f>VLOOKUP(AL360,工作表1!$F$3:$G$1000,2,FALSE)</f>
        <v>4.5</v>
      </c>
      <c r="AR360" t="str">
        <f>VLOOKUP(AL360,工作表1!$F$3:$H$1000,3,FALSE)</f>
        <v>2031/12/31</v>
      </c>
      <c r="AS360">
        <f t="shared" si="177"/>
        <v>4.3075000000000001</v>
      </c>
      <c r="AT360">
        <f t="shared" si="178"/>
        <v>0.19249999999999989</v>
      </c>
      <c r="AU360" s="43">
        <f t="shared" si="193"/>
        <v>45838</v>
      </c>
      <c r="AV360" s="43">
        <f t="shared" si="179"/>
        <v>45930</v>
      </c>
      <c r="AW360" s="45">
        <f t="shared" si="194"/>
        <v>0.78314917127071826</v>
      </c>
      <c r="AX360" s="45">
        <f t="shared" si="195"/>
        <v>3.372190267161129</v>
      </c>
      <c r="AY360" s="47">
        <f t="shared" si="196"/>
        <v>102.44578332806284</v>
      </c>
      <c r="AZ360" s="47">
        <f t="shared" si="197"/>
        <v>111.2305766060672</v>
      </c>
      <c r="BA360" s="43"/>
      <c r="BC360" s="2">
        <v>45716</v>
      </c>
      <c r="BD360" t="str">
        <v>91282CEP</v>
      </c>
      <c r="BE360">
        <v>4.3250000000000002</v>
      </c>
      <c r="BF360">
        <v>3.93899</v>
      </c>
      <c r="BG360">
        <v>0.83379999999999999</v>
      </c>
      <c r="BH360">
        <v>111.125</v>
      </c>
      <c r="BI360">
        <f>VLOOKUP(BD360,工作表1!$K$3:$L$1000,2,FALSE)</f>
        <v>2.875</v>
      </c>
      <c r="BJ360" t="str">
        <f>VLOOKUP(BD360,工作表1!$K$3:$M$1000,3,FALSE)</f>
        <v>2032/5/15</v>
      </c>
      <c r="BK360">
        <f t="shared" si="180"/>
        <v>4.3177000000000003</v>
      </c>
      <c r="BL360">
        <f t="shared" si="181"/>
        <v>-1.4427000000000003</v>
      </c>
      <c r="BM360" s="43">
        <f t="shared" si="198"/>
        <v>45792</v>
      </c>
      <c r="BN360" s="43">
        <f t="shared" si="182"/>
        <v>45930</v>
      </c>
      <c r="BO360" s="45">
        <f t="shared" si="199"/>
        <v>0.85773480662983426</v>
      </c>
      <c r="BP360" s="45">
        <f t="shared" si="200"/>
        <v>2.5197211079996968</v>
      </c>
      <c r="BQ360" s="47">
        <f t="shared" si="201"/>
        <v>92.130507206574535</v>
      </c>
      <c r="BR360" s="47">
        <f t="shared" si="202"/>
        <v>110.39175285989519</v>
      </c>
    </row>
    <row r="361" spans="6:70" x14ac:dyDescent="0.25">
      <c r="F361" s="2">
        <v>45721</v>
      </c>
      <c r="G361">
        <v>4.3097500000000002</v>
      </c>
      <c r="H361" s="43">
        <v>45733</v>
      </c>
      <c r="I361">
        <v>4.2004999999999999</v>
      </c>
      <c r="L361" s="2">
        <v>45716</v>
      </c>
      <c r="M361" t="str">
        <v>91282CLU</v>
      </c>
      <c r="N361">
        <v>1.53</v>
      </c>
      <c r="O361">
        <v>3.7145600000000001</v>
      </c>
      <c r="P361">
        <v>0.90029999999999999</v>
      </c>
      <c r="Q361">
        <v>111.0625</v>
      </c>
      <c r="R361">
        <f>VLOOKUP(M361,工作表1!$A$3:$B$1000,2,FALSE)</f>
        <v>4.125</v>
      </c>
      <c r="S361" t="str">
        <f>VLOOKUP(M361,工作表1!$A$3:$C$1000,3,FALSE)</f>
        <v>2031/10/31</v>
      </c>
      <c r="T361">
        <f t="shared" si="172"/>
        <v>4.3177000000000003</v>
      </c>
      <c r="U361">
        <f t="shared" si="171"/>
        <v>-0.19270000000000032</v>
      </c>
      <c r="V361" s="43">
        <f t="shared" si="183"/>
        <v>45777</v>
      </c>
      <c r="W361" s="43">
        <f t="shared" si="173"/>
        <v>45747</v>
      </c>
      <c r="X361" s="45">
        <f t="shared" si="184"/>
        <v>1.4015883977900554</v>
      </c>
      <c r="Y361" s="45">
        <f t="shared" si="185"/>
        <v>1.7180267539544389</v>
      </c>
      <c r="Z361" s="47">
        <f t="shared" si="186"/>
        <v>99.971290979214487</v>
      </c>
      <c r="AA361" s="47">
        <f t="shared" si="187"/>
        <v>111.0295420947016</v>
      </c>
      <c r="AB361" s="45">
        <f t="shared" si="188"/>
        <v>4.1146000000000003</v>
      </c>
      <c r="AC361" s="2" t="str">
        <f t="shared" si="174"/>
        <v>TY1</v>
      </c>
      <c r="AD361">
        <f t="shared" si="175"/>
        <v>111.0625</v>
      </c>
      <c r="AE361">
        <f t="shared" si="176"/>
        <v>111.09375</v>
      </c>
      <c r="AF361" s="49">
        <f t="shared" si="203"/>
        <v>-3.125E-2</v>
      </c>
      <c r="AG361" s="3">
        <f t="shared" si="189"/>
        <v>111.0295420947016</v>
      </c>
      <c r="AH361">
        <f t="shared" si="190"/>
        <v>110.98148833688147</v>
      </c>
      <c r="AI361" s="51">
        <f t="shared" si="191"/>
        <v>4.8053757820127885E-2</v>
      </c>
      <c r="AJ361" s="52">
        <f t="shared" si="192"/>
        <v>7.9303757820127885E-2</v>
      </c>
      <c r="AK361" s="2">
        <v>45716</v>
      </c>
      <c r="AL361" t="str">
        <v>91282CMC</v>
      </c>
      <c r="AM361">
        <v>-0.5262</v>
      </c>
      <c r="AN361">
        <v>4.3272300000000001</v>
      </c>
      <c r="AO361">
        <v>0.92020000000000002</v>
      </c>
      <c r="AP361">
        <v>111.09375</v>
      </c>
      <c r="AQ361">
        <f>VLOOKUP(AL361,工作表1!$F$3:$G$1000,2,FALSE)</f>
        <v>4.5</v>
      </c>
      <c r="AR361" t="str">
        <f>VLOOKUP(AL361,工作表1!$F$3:$H$1000,3,FALSE)</f>
        <v>2031/12/31</v>
      </c>
      <c r="AS361">
        <f t="shared" si="177"/>
        <v>4.3177000000000003</v>
      </c>
      <c r="AT361">
        <f t="shared" si="178"/>
        <v>0.18229999999999968</v>
      </c>
      <c r="AU361" s="43">
        <f t="shared" si="193"/>
        <v>45838</v>
      </c>
      <c r="AV361" s="43">
        <f t="shared" si="179"/>
        <v>45838</v>
      </c>
      <c r="AW361" s="45">
        <f t="shared" si="194"/>
        <v>0.77071823204419898</v>
      </c>
      <c r="AX361" s="45">
        <f t="shared" si="195"/>
        <v>2.237841519715432</v>
      </c>
      <c r="AY361" s="47">
        <f t="shared" si="196"/>
        <v>102.17359105085556</v>
      </c>
      <c r="AZ361" s="47">
        <f t="shared" si="197"/>
        <v>110.98148833688147</v>
      </c>
      <c r="BA361" s="43"/>
      <c r="BC361" s="2">
        <v>45715</v>
      </c>
      <c r="BD361" t="str">
        <v>91282CEP</v>
      </c>
      <c r="BE361">
        <v>3.9885999999999999</v>
      </c>
      <c r="BF361">
        <v>3.9973100000000001</v>
      </c>
      <c r="BG361">
        <v>0.83379999999999999</v>
      </c>
      <c r="BH361">
        <v>110.671875</v>
      </c>
      <c r="BI361">
        <f>VLOOKUP(BD361,工作表1!$K$3:$L$1000,2,FALSE)</f>
        <v>2.875</v>
      </c>
      <c r="BJ361" t="str">
        <f>VLOOKUP(BD361,工作表1!$K$3:$M$1000,3,FALSE)</f>
        <v>2032/5/15</v>
      </c>
      <c r="BK361">
        <f t="shared" si="180"/>
        <v>4.3259999999999996</v>
      </c>
      <c r="BL361">
        <f t="shared" si="181"/>
        <v>-1.4509999999999996</v>
      </c>
      <c r="BM361" s="43">
        <f t="shared" si="198"/>
        <v>45792</v>
      </c>
      <c r="BN361" s="43">
        <f t="shared" si="182"/>
        <v>45930</v>
      </c>
      <c r="BO361" s="45">
        <f t="shared" si="199"/>
        <v>0.83390883977900543</v>
      </c>
      <c r="BP361" s="45">
        <f t="shared" si="200"/>
        <v>2.5195252781351698</v>
      </c>
      <c r="BQ361" s="47">
        <f t="shared" si="201"/>
        <v>91.743463085922215</v>
      </c>
      <c r="BR361" s="47">
        <f t="shared" si="202"/>
        <v>109.93201306346235</v>
      </c>
    </row>
    <row r="362" spans="6:70" x14ac:dyDescent="0.25">
      <c r="F362" s="2">
        <v>45720</v>
      </c>
      <c r="G362">
        <v>4.3109299999999999</v>
      </c>
      <c r="H362" s="43">
        <v>45730</v>
      </c>
      <c r="I362">
        <v>4.2031000000000001</v>
      </c>
      <c r="L362" s="2">
        <v>45715</v>
      </c>
      <c r="M362" t="str">
        <v>91282CLZ</v>
      </c>
      <c r="N362">
        <v>1.6379999999999999</v>
      </c>
      <c r="O362">
        <v>3.73386</v>
      </c>
      <c r="P362">
        <v>0.90029999999999999</v>
      </c>
      <c r="Q362">
        <v>110.609375</v>
      </c>
      <c r="R362">
        <f>VLOOKUP(M362,工作表1!$A$3:$B$1000,2,FALSE)</f>
        <v>4.125</v>
      </c>
      <c r="S362" t="str">
        <f>VLOOKUP(M362,工作表1!$A$3:$C$1000,3,FALSE)</f>
        <v>2031/11/30</v>
      </c>
      <c r="T362">
        <f t="shared" si="172"/>
        <v>4.3259999999999996</v>
      </c>
      <c r="U362">
        <f t="shared" si="171"/>
        <v>-0.20099999999999962</v>
      </c>
      <c r="V362" s="43">
        <f t="shared" si="183"/>
        <v>45808</v>
      </c>
      <c r="W362" s="43">
        <f t="shared" si="173"/>
        <v>45747</v>
      </c>
      <c r="X362" s="45">
        <f t="shared" si="184"/>
        <v>1.0255524861878453</v>
      </c>
      <c r="Y362" s="45">
        <f t="shared" si="185"/>
        <v>1.37589495194127</v>
      </c>
      <c r="Z362" s="47">
        <f t="shared" si="186"/>
        <v>99.587593659873562</v>
      </c>
      <c r="AA362" s="47">
        <f t="shared" si="187"/>
        <v>110.60279166970882</v>
      </c>
      <c r="AB362" s="45">
        <f t="shared" si="188"/>
        <v>4.1691000000000003</v>
      </c>
      <c r="AC362" s="2" t="str">
        <f t="shared" si="174"/>
        <v>TY1</v>
      </c>
      <c r="AD362">
        <f t="shared" si="175"/>
        <v>110.609375</v>
      </c>
      <c r="AE362">
        <f t="shared" si="176"/>
        <v>110.640625</v>
      </c>
      <c r="AF362" s="49">
        <f t="shared" si="203"/>
        <v>-3.125E-2</v>
      </c>
      <c r="AG362" s="3">
        <f t="shared" si="189"/>
        <v>110.60279166970882</v>
      </c>
      <c r="AH362">
        <f t="shared" si="190"/>
        <v>110.56811359228587</v>
      </c>
      <c r="AI362" s="51">
        <f t="shared" si="191"/>
        <v>3.4678077422952924E-2</v>
      </c>
      <c r="AJ362" s="52">
        <f t="shared" si="192"/>
        <v>6.5928077422952924E-2</v>
      </c>
      <c r="AK362" s="2">
        <v>45715</v>
      </c>
      <c r="AL362" t="str">
        <v>91282CMC</v>
      </c>
      <c r="AM362">
        <v>-0.20960000000000001</v>
      </c>
      <c r="AN362">
        <v>4.31555</v>
      </c>
      <c r="AO362">
        <v>0.92020000000000002</v>
      </c>
      <c r="AP362">
        <v>110.640625</v>
      </c>
      <c r="AQ362">
        <f>VLOOKUP(AL362,工作表1!$F$3:$G$1000,2,FALSE)</f>
        <v>4.5</v>
      </c>
      <c r="AR362" t="str">
        <f>VLOOKUP(AL362,工作表1!$F$3:$H$1000,3,FALSE)</f>
        <v>2031/12/31</v>
      </c>
      <c r="AS362">
        <f t="shared" si="177"/>
        <v>4.3259999999999996</v>
      </c>
      <c r="AT362">
        <f t="shared" si="178"/>
        <v>0.17400000000000038</v>
      </c>
      <c r="AU362" s="43">
        <f t="shared" si="193"/>
        <v>45838</v>
      </c>
      <c r="AV362" s="43">
        <f t="shared" si="179"/>
        <v>45838</v>
      </c>
      <c r="AW362" s="45">
        <f t="shared" si="194"/>
        <v>0.73342541436464093</v>
      </c>
      <c r="AX362" s="45">
        <f t="shared" si="195"/>
        <v>2.2375350034057369</v>
      </c>
      <c r="AY362" s="47">
        <f t="shared" si="196"/>
        <v>101.7916116436032</v>
      </c>
      <c r="AZ362" s="47">
        <f t="shared" si="197"/>
        <v>110.56811359228587</v>
      </c>
      <c r="BA362" s="43"/>
      <c r="BC362" s="2">
        <v>45714</v>
      </c>
      <c r="BD362" t="str">
        <v>91282CEP</v>
      </c>
      <c r="BE362">
        <v>4.1883999999999997</v>
      </c>
      <c r="BF362">
        <v>3.9942899999999999</v>
      </c>
      <c r="BG362">
        <v>0.83379999999999999</v>
      </c>
      <c r="BH362">
        <v>110.921875</v>
      </c>
      <c r="BI362">
        <f>VLOOKUP(BD362,工作表1!$K$3:$L$1000,2,FALSE)</f>
        <v>2.875</v>
      </c>
      <c r="BJ362" t="str">
        <f>VLOOKUP(BD362,工作表1!$K$3:$M$1000,3,FALSE)</f>
        <v>2032/5/15</v>
      </c>
      <c r="BK362">
        <f t="shared" si="180"/>
        <v>4.33005</v>
      </c>
      <c r="BL362">
        <f t="shared" si="181"/>
        <v>-1.45505</v>
      </c>
      <c r="BM362" s="43">
        <f t="shared" si="198"/>
        <v>45792</v>
      </c>
      <c r="BN362" s="43">
        <f t="shared" si="182"/>
        <v>45930</v>
      </c>
      <c r="BO362" s="45">
        <f t="shared" si="199"/>
        <v>0.82596685082872923</v>
      </c>
      <c r="BP362" s="45">
        <f t="shared" si="200"/>
        <v>2.5194600015136608</v>
      </c>
      <c r="BQ362" s="47">
        <f t="shared" si="201"/>
        <v>91.946498407200437</v>
      </c>
      <c r="BR362" s="47">
        <f t="shared" si="202"/>
        <v>110.17795956142309</v>
      </c>
    </row>
    <row r="363" spans="6:70" x14ac:dyDescent="0.25">
      <c r="F363" s="2">
        <v>45719</v>
      </c>
      <c r="G363">
        <v>4.3075000000000001</v>
      </c>
      <c r="H363" s="43">
        <v>45729</v>
      </c>
      <c r="I363">
        <v>4.1508000000000003</v>
      </c>
      <c r="L363" s="2">
        <v>45714</v>
      </c>
      <c r="M363" t="str">
        <v>91282CLU</v>
      </c>
      <c r="N363">
        <v>1.4103000000000001</v>
      </c>
      <c r="O363">
        <v>3.8343500000000001</v>
      </c>
      <c r="P363">
        <v>0.90029999999999999</v>
      </c>
      <c r="Q363">
        <v>110.84375</v>
      </c>
      <c r="R363">
        <f>VLOOKUP(M363,工作表1!$A$3:$B$1000,2,FALSE)</f>
        <v>4.125</v>
      </c>
      <c r="S363" t="str">
        <f>VLOOKUP(M363,工作表1!$A$3:$C$1000,3,FALSE)</f>
        <v>2031/10/31</v>
      </c>
      <c r="T363">
        <f t="shared" si="172"/>
        <v>4.33005</v>
      </c>
      <c r="U363">
        <f t="shared" si="171"/>
        <v>-0.20504999999999995</v>
      </c>
      <c r="V363" s="43">
        <f t="shared" si="183"/>
        <v>45777</v>
      </c>
      <c r="W363" s="43">
        <f t="shared" si="173"/>
        <v>45747</v>
      </c>
      <c r="X363" s="45">
        <f t="shared" si="184"/>
        <v>1.3560082872928176</v>
      </c>
      <c r="Y363" s="45">
        <f t="shared" si="185"/>
        <v>1.7176521229092561</v>
      </c>
      <c r="Z363" s="47">
        <f t="shared" si="186"/>
        <v>99.787996087064329</v>
      </c>
      <c r="AA363" s="47">
        <f t="shared" si="187"/>
        <v>110.82536030895378</v>
      </c>
      <c r="AB363" s="45">
        <f t="shared" si="188"/>
        <v>4.1700999999999997</v>
      </c>
      <c r="AC363" s="2" t="str">
        <f t="shared" si="174"/>
        <v>TY1</v>
      </c>
      <c r="AD363">
        <f t="shared" si="175"/>
        <v>110.84375</v>
      </c>
      <c r="AE363">
        <f t="shared" si="176"/>
        <v>110.890625</v>
      </c>
      <c r="AF363" s="49">
        <f t="shared" si="203"/>
        <v>-4.6875E-2</v>
      </c>
      <c r="AG363" s="3">
        <f t="shared" si="189"/>
        <v>110.82536030895378</v>
      </c>
      <c r="AH363">
        <f t="shared" si="190"/>
        <v>110.80667560212967</v>
      </c>
      <c r="AI363" s="51">
        <f t="shared" si="191"/>
        <v>1.8684706824103614E-2</v>
      </c>
      <c r="AJ363" s="52">
        <f t="shared" si="192"/>
        <v>6.5559706824103614E-2</v>
      </c>
      <c r="AK363" s="2">
        <v>45714</v>
      </c>
      <c r="AL363" t="str">
        <v>91282CMC</v>
      </c>
      <c r="AM363">
        <v>-0.43390000000000001</v>
      </c>
      <c r="AN363">
        <v>4.3393100000000002</v>
      </c>
      <c r="AO363">
        <v>0.92020000000000002</v>
      </c>
      <c r="AP363">
        <v>110.890625</v>
      </c>
      <c r="AQ363">
        <f>VLOOKUP(AL363,工作表1!$F$3:$G$1000,2,FALSE)</f>
        <v>4.5</v>
      </c>
      <c r="AR363" t="str">
        <f>VLOOKUP(AL363,工作表1!$F$3:$H$1000,3,FALSE)</f>
        <v>2031/12/31</v>
      </c>
      <c r="AS363">
        <f t="shared" si="177"/>
        <v>4.33005</v>
      </c>
      <c r="AT363">
        <f t="shared" si="178"/>
        <v>0.16995000000000005</v>
      </c>
      <c r="AU363" s="43">
        <f t="shared" si="193"/>
        <v>45838</v>
      </c>
      <c r="AV363" s="43">
        <f t="shared" si="179"/>
        <v>45838</v>
      </c>
      <c r="AW363" s="45">
        <f t="shared" si="194"/>
        <v>0.72099447513812154</v>
      </c>
      <c r="AX363" s="45">
        <f t="shared" si="195"/>
        <v>2.2374328313025051</v>
      </c>
      <c r="AY363" s="47">
        <f t="shared" si="196"/>
        <v>102.01013653634001</v>
      </c>
      <c r="AZ363" s="47">
        <f t="shared" si="197"/>
        <v>110.80667560212967</v>
      </c>
      <c r="BA363" s="43"/>
      <c r="BC363" s="2">
        <v>45713</v>
      </c>
      <c r="BD363" t="str">
        <v>91282CEP</v>
      </c>
      <c r="BE363">
        <v>3.9748000000000001</v>
      </c>
      <c r="BF363">
        <v>4.00366</v>
      </c>
      <c r="BG363">
        <v>0.83379999999999999</v>
      </c>
      <c r="BH363">
        <v>110.546875</v>
      </c>
      <c r="BI363">
        <f>VLOOKUP(BD363,工作表1!$K$3:$L$1000,2,FALSE)</f>
        <v>2.875</v>
      </c>
      <c r="BJ363" t="str">
        <f>VLOOKUP(BD363,工作表1!$K$3:$M$1000,3,FALSE)</f>
        <v>2032/5/15</v>
      </c>
      <c r="BK363">
        <f t="shared" si="180"/>
        <v>4.3307000000000002</v>
      </c>
      <c r="BL363">
        <f t="shared" si="181"/>
        <v>-1.4557000000000002</v>
      </c>
      <c r="BM363" s="43">
        <f t="shared" si="198"/>
        <v>45792</v>
      </c>
      <c r="BN363" s="43">
        <f t="shared" si="182"/>
        <v>45930</v>
      </c>
      <c r="BO363" s="45">
        <f t="shared" si="199"/>
        <v>0.81802486187845302</v>
      </c>
      <c r="BP363" s="45">
        <f t="shared" si="200"/>
        <v>2.5193947248921518</v>
      </c>
      <c r="BQ363" s="47">
        <f t="shared" si="201"/>
        <v>91.633913791932144</v>
      </c>
      <c r="BR363" s="47">
        <f t="shared" si="202"/>
        <v>109.80308879319712</v>
      </c>
    </row>
    <row r="364" spans="6:70" x14ac:dyDescent="0.25">
      <c r="F364" s="2">
        <v>45716</v>
      </c>
      <c r="G364">
        <v>4.3177000000000003</v>
      </c>
      <c r="H364" s="43">
        <v>45728</v>
      </c>
      <c r="I364">
        <v>4.1925999999999997</v>
      </c>
      <c r="L364" s="2">
        <v>45713</v>
      </c>
      <c r="M364" t="str">
        <v>91282CLU</v>
      </c>
      <c r="N364">
        <v>0.84770000000000001</v>
      </c>
      <c r="O364">
        <v>4.0375100000000002</v>
      </c>
      <c r="P364">
        <v>0.90029999999999999</v>
      </c>
      <c r="Q364">
        <v>110.515625</v>
      </c>
      <c r="R364">
        <f>VLOOKUP(M364,工作表1!$A$3:$B$1000,2,FALSE)</f>
        <v>4.125</v>
      </c>
      <c r="S364" t="str">
        <f>VLOOKUP(M364,工作表1!$A$3:$C$1000,3,FALSE)</f>
        <v>2031/10/31</v>
      </c>
      <c r="T364">
        <f t="shared" si="172"/>
        <v>4.3307000000000002</v>
      </c>
      <c r="U364">
        <f t="shared" si="171"/>
        <v>-0.20570000000000022</v>
      </c>
      <c r="V364" s="43">
        <f t="shared" si="183"/>
        <v>45777</v>
      </c>
      <c r="W364" s="43">
        <f t="shared" si="173"/>
        <v>45747</v>
      </c>
      <c r="X364" s="45">
        <f t="shared" si="184"/>
        <v>1.3446132596685083</v>
      </c>
      <c r="Y364" s="45">
        <f t="shared" si="185"/>
        <v>1.7175584651479605</v>
      </c>
      <c r="Z364" s="47">
        <f t="shared" si="186"/>
        <v>99.474411733092012</v>
      </c>
      <c r="AA364" s="47">
        <f t="shared" si="187"/>
        <v>110.47670163749146</v>
      </c>
      <c r="AB364" s="45">
        <f t="shared" si="188"/>
        <v>4.2092000000000001</v>
      </c>
      <c r="AC364" s="2" t="str">
        <f t="shared" si="174"/>
        <v>TY1</v>
      </c>
      <c r="AD364">
        <f t="shared" si="175"/>
        <v>110.515625</v>
      </c>
      <c r="AE364">
        <f t="shared" si="176"/>
        <v>110.546875</v>
      </c>
      <c r="AF364" s="49">
        <f t="shared" si="203"/>
        <v>-3.125E-2</v>
      </c>
      <c r="AG364" s="3">
        <f t="shared" si="189"/>
        <v>110.47670163749146</v>
      </c>
      <c r="AH364">
        <f t="shared" si="190"/>
        <v>110.44960648409491</v>
      </c>
      <c r="AI364" s="51">
        <f t="shared" si="191"/>
        <v>2.7095153396544447E-2</v>
      </c>
      <c r="AJ364" s="52">
        <f t="shared" si="192"/>
        <v>5.8345153396544447E-2</v>
      </c>
      <c r="AK364" s="2">
        <v>45713</v>
      </c>
      <c r="AL364" t="str">
        <v>91282CMC</v>
      </c>
      <c r="AM364">
        <v>-0.97809999999999997</v>
      </c>
      <c r="AN364">
        <v>4.3873899999999999</v>
      </c>
      <c r="AO364">
        <v>0.92020000000000002</v>
      </c>
      <c r="AP364">
        <v>110.546875</v>
      </c>
      <c r="AQ364">
        <f>VLOOKUP(AL364,工作表1!$F$3:$G$1000,2,FALSE)</f>
        <v>4.5</v>
      </c>
      <c r="AR364" t="str">
        <f>VLOOKUP(AL364,工作表1!$F$3:$H$1000,3,FALSE)</f>
        <v>2031/12/31</v>
      </c>
      <c r="AS364">
        <f t="shared" si="177"/>
        <v>4.3307000000000002</v>
      </c>
      <c r="AT364">
        <f t="shared" si="178"/>
        <v>0.16929999999999978</v>
      </c>
      <c r="AU364" s="43">
        <f t="shared" si="193"/>
        <v>45838</v>
      </c>
      <c r="AV364" s="43">
        <f t="shared" si="179"/>
        <v>45838</v>
      </c>
      <c r="AW364" s="45">
        <f t="shared" si="194"/>
        <v>0.70856353591160215</v>
      </c>
      <c r="AX364" s="45">
        <f t="shared" si="195"/>
        <v>2.2373306591992734</v>
      </c>
      <c r="AY364" s="47">
        <f t="shared" si="196"/>
        <v>101.68171027631408</v>
      </c>
      <c r="AZ364" s="47">
        <f t="shared" si="197"/>
        <v>110.44960648409491</v>
      </c>
      <c r="BA364" s="43"/>
      <c r="BC364" s="2">
        <v>45712</v>
      </c>
      <c r="BD364" t="str">
        <v>91282CEP</v>
      </c>
      <c r="BE364">
        <v>2.8681000000000001</v>
      </c>
      <c r="BF364">
        <v>4.0815599999999996</v>
      </c>
      <c r="BG364">
        <v>0.83379999999999999</v>
      </c>
      <c r="BH364">
        <v>109.890625</v>
      </c>
      <c r="BI364">
        <f>VLOOKUP(BD364,工作表1!$K$3:$L$1000,2,FALSE)</f>
        <v>2.875</v>
      </c>
      <c r="BJ364" t="str">
        <f>VLOOKUP(BD364,工作表1!$K$3:$M$1000,3,FALSE)</f>
        <v>2032/5/15</v>
      </c>
      <c r="BK364">
        <f t="shared" si="180"/>
        <v>4.33</v>
      </c>
      <c r="BL364">
        <f t="shared" si="181"/>
        <v>-1.4550000000000001</v>
      </c>
      <c r="BM364" s="43">
        <f t="shared" si="198"/>
        <v>45792</v>
      </c>
      <c r="BN364" s="43">
        <f t="shared" si="182"/>
        <v>45930</v>
      </c>
      <c r="BO364" s="45">
        <f t="shared" si="199"/>
        <v>0.81008287292817682</v>
      </c>
      <c r="BP364" s="45">
        <f t="shared" si="200"/>
        <v>2.5193294482706428</v>
      </c>
      <c r="BQ364" s="47">
        <f t="shared" si="201"/>
        <v>91.03476289584755</v>
      </c>
      <c r="BR364" s="47">
        <f t="shared" si="202"/>
        <v>109.08355933019396</v>
      </c>
    </row>
    <row r="365" spans="6:70" x14ac:dyDescent="0.25">
      <c r="F365" s="2">
        <v>45715</v>
      </c>
      <c r="G365">
        <v>4.3259999999999996</v>
      </c>
      <c r="H365" s="43">
        <v>45727</v>
      </c>
      <c r="I365">
        <v>4.1612999999999998</v>
      </c>
      <c r="L365" s="2">
        <v>45712</v>
      </c>
      <c r="M365" t="str">
        <v>91282CLZ</v>
      </c>
      <c r="N365">
        <v>0.77159999999999995</v>
      </c>
      <c r="O365">
        <v>4.0684699999999996</v>
      </c>
      <c r="P365">
        <v>0.90029999999999999</v>
      </c>
      <c r="Q365">
        <v>109.875</v>
      </c>
      <c r="R365">
        <f>VLOOKUP(M365,工作表1!$A$3:$B$1000,2,FALSE)</f>
        <v>4.125</v>
      </c>
      <c r="S365" t="str">
        <f>VLOOKUP(M365,工作表1!$A$3:$C$1000,3,FALSE)</f>
        <v>2031/11/30</v>
      </c>
      <c r="T365">
        <f t="shared" si="172"/>
        <v>4.33</v>
      </c>
      <c r="U365">
        <f t="shared" si="171"/>
        <v>-0.20500000000000007</v>
      </c>
      <c r="V365" s="43">
        <f t="shared" si="183"/>
        <v>45808</v>
      </c>
      <c r="W365" s="43">
        <f t="shared" si="173"/>
        <v>45747</v>
      </c>
      <c r="X365" s="45">
        <f t="shared" si="184"/>
        <v>0.99136740331491713</v>
      </c>
      <c r="Y365" s="45">
        <f t="shared" si="185"/>
        <v>1.3756139786573829</v>
      </c>
      <c r="Z365" s="47">
        <f t="shared" si="186"/>
        <v>98.875829785388021</v>
      </c>
      <c r="AA365" s="47">
        <f t="shared" si="187"/>
        <v>109.81134688403363</v>
      </c>
      <c r="AB365" s="45">
        <f t="shared" si="188"/>
        <v>4.3166000000000002</v>
      </c>
      <c r="AC365" s="2" t="str">
        <f t="shared" si="174"/>
        <v>TY1</v>
      </c>
      <c r="AD365">
        <f t="shared" si="175"/>
        <v>109.875</v>
      </c>
      <c r="AE365">
        <f t="shared" si="176"/>
        <v>109.890625</v>
      </c>
      <c r="AF365" s="49">
        <f t="shared" si="203"/>
        <v>-1.5625E-2</v>
      </c>
      <c r="AG365" s="3">
        <f t="shared" si="189"/>
        <v>109.81134688403363</v>
      </c>
      <c r="AH365">
        <f t="shared" si="190"/>
        <v>109.77721252692103</v>
      </c>
      <c r="AI365" s="51">
        <f t="shared" si="191"/>
        <v>3.4134357112591829E-2</v>
      </c>
      <c r="AJ365" s="52">
        <f t="shared" si="192"/>
        <v>4.9759357112591829E-2</v>
      </c>
      <c r="AK365" s="2">
        <v>45712</v>
      </c>
      <c r="AL365" t="str">
        <v>91282CMC</v>
      </c>
      <c r="AM365">
        <v>-0.96909999999999996</v>
      </c>
      <c r="AN365">
        <v>4.3847800000000001</v>
      </c>
      <c r="AO365">
        <v>0.92020000000000002</v>
      </c>
      <c r="AP365">
        <v>109.890625</v>
      </c>
      <c r="AQ365">
        <f>VLOOKUP(AL365,工作表1!$F$3:$G$1000,2,FALSE)</f>
        <v>4.5</v>
      </c>
      <c r="AR365" t="str">
        <f>VLOOKUP(AL365,工作表1!$F$3:$H$1000,3,FALSE)</f>
        <v>2031/12/31</v>
      </c>
      <c r="AS365">
        <f t="shared" si="177"/>
        <v>4.33</v>
      </c>
      <c r="AT365">
        <f t="shared" si="178"/>
        <v>0.16999999999999993</v>
      </c>
      <c r="AU365" s="43">
        <f t="shared" si="193"/>
        <v>45838</v>
      </c>
      <c r="AV365" s="43">
        <f t="shared" si="179"/>
        <v>45838</v>
      </c>
      <c r="AW365" s="45">
        <f t="shared" si="194"/>
        <v>0.69613259668508287</v>
      </c>
      <c r="AX365" s="45">
        <f t="shared" si="195"/>
        <v>2.2372284870960417</v>
      </c>
      <c r="AY365" s="47">
        <f t="shared" si="196"/>
        <v>101.06358723820119</v>
      </c>
      <c r="AZ365" s="47">
        <f t="shared" si="197"/>
        <v>109.77721252692103</v>
      </c>
      <c r="BA365" s="43"/>
      <c r="BC365" s="2">
        <v>45709</v>
      </c>
      <c r="BD365" t="str">
        <v>91282CEP</v>
      </c>
      <c r="BE365">
        <v>2.7669999999999999</v>
      </c>
      <c r="BF365">
        <v>4.0896999999999997</v>
      </c>
      <c r="BG365">
        <v>0.83379999999999999</v>
      </c>
      <c r="BH365">
        <v>109.6875</v>
      </c>
      <c r="BI365">
        <f>VLOOKUP(BD365,工作表1!$K$3:$L$1000,2,FALSE)</f>
        <v>2.875</v>
      </c>
      <c r="BJ365" t="str">
        <f>VLOOKUP(BD365,工作表1!$K$3:$M$1000,3,FALSE)</f>
        <v>2032/5/15</v>
      </c>
      <c r="BK365">
        <f t="shared" si="180"/>
        <v>4.3284399999999996</v>
      </c>
      <c r="BL365">
        <f t="shared" si="181"/>
        <v>-1.4534399999999996</v>
      </c>
      <c r="BM365" s="43">
        <f t="shared" si="198"/>
        <v>45792</v>
      </c>
      <c r="BN365" s="43">
        <f t="shared" si="182"/>
        <v>45930</v>
      </c>
      <c r="BO365" s="45">
        <f t="shared" si="199"/>
        <v>0.80214088397790062</v>
      </c>
      <c r="BP365" s="45">
        <f t="shared" si="200"/>
        <v>2.5192641716491333</v>
      </c>
      <c r="BQ365" s="47">
        <f t="shared" si="201"/>
        <v>90.862788084327548</v>
      </c>
      <c r="BR365" s="47">
        <f t="shared" si="202"/>
        <v>108.87572501938311</v>
      </c>
    </row>
    <row r="366" spans="6:70" x14ac:dyDescent="0.25">
      <c r="F366" s="2">
        <v>45714</v>
      </c>
      <c r="G366">
        <v>4.33005</v>
      </c>
      <c r="H366" s="43">
        <v>45726</v>
      </c>
      <c r="I366">
        <v>4.0910000000000002</v>
      </c>
      <c r="L366" s="2">
        <v>45709</v>
      </c>
      <c r="M366" t="str">
        <v>91282CLZ</v>
      </c>
      <c r="N366">
        <v>0.65990000000000004</v>
      </c>
      <c r="O366">
        <v>4.1080199999999998</v>
      </c>
      <c r="P366">
        <v>0.90029999999999999</v>
      </c>
      <c r="Q366">
        <v>109.6875</v>
      </c>
      <c r="R366">
        <f>VLOOKUP(M366,工作表1!$A$3:$B$1000,2,FALSE)</f>
        <v>4.125</v>
      </c>
      <c r="S366" t="str">
        <f>VLOOKUP(M366,工作表1!$A$3:$C$1000,3,FALSE)</f>
        <v>2031/11/30</v>
      </c>
      <c r="T366">
        <f t="shared" si="172"/>
        <v>4.3284399999999996</v>
      </c>
      <c r="U366">
        <f t="shared" si="171"/>
        <v>-0.20343999999999962</v>
      </c>
      <c r="V366" s="43">
        <f t="shared" si="183"/>
        <v>45808</v>
      </c>
      <c r="W366" s="43">
        <f t="shared" si="173"/>
        <v>45747</v>
      </c>
      <c r="X366" s="45">
        <f t="shared" si="184"/>
        <v>0.9799723756906078</v>
      </c>
      <c r="Y366" s="45">
        <f t="shared" si="185"/>
        <v>1.3755203208960873</v>
      </c>
      <c r="Z366" s="47">
        <f t="shared" si="186"/>
        <v>98.703577012766814</v>
      </c>
      <c r="AA366" s="47">
        <f t="shared" si="187"/>
        <v>109.61943617709672</v>
      </c>
      <c r="AB366" s="45">
        <f t="shared" si="188"/>
        <v>4.3535000000000004</v>
      </c>
      <c r="AC366" s="2" t="str">
        <f t="shared" si="174"/>
        <v>TY1</v>
      </c>
      <c r="AD366">
        <f t="shared" si="175"/>
        <v>109.6875</v>
      </c>
      <c r="AE366">
        <f t="shared" si="176"/>
        <v>109.6875</v>
      </c>
      <c r="AF366" s="49">
        <f t="shared" si="203"/>
        <v>0</v>
      </c>
      <c r="AG366" s="3">
        <f t="shared" si="189"/>
        <v>109.61943617709672</v>
      </c>
      <c r="AH366">
        <f t="shared" si="190"/>
        <v>109.58983138457091</v>
      </c>
      <c r="AI366" s="51">
        <f t="shared" si="191"/>
        <v>2.9604792525802281E-2</v>
      </c>
      <c r="AJ366" s="52">
        <f t="shared" si="192"/>
        <v>2.9604792525802281E-2</v>
      </c>
      <c r="AK366" s="2">
        <v>45709</v>
      </c>
      <c r="AL366" t="str">
        <v>91282CMC</v>
      </c>
      <c r="AM366">
        <v>-0.58809999999999996</v>
      </c>
      <c r="AN366">
        <v>4.3505399999999996</v>
      </c>
      <c r="AO366">
        <v>0.92020000000000002</v>
      </c>
      <c r="AP366">
        <v>109.6875</v>
      </c>
      <c r="AQ366">
        <f>VLOOKUP(AL366,工作表1!$F$3:$G$1000,2,FALSE)</f>
        <v>4.5</v>
      </c>
      <c r="AR366" t="str">
        <f>VLOOKUP(AL366,工作表1!$F$3:$H$1000,3,FALSE)</f>
        <v>2031/12/31</v>
      </c>
      <c r="AS366">
        <f t="shared" si="177"/>
        <v>4.3284399999999996</v>
      </c>
      <c r="AT366">
        <f t="shared" si="178"/>
        <v>0.17156000000000038</v>
      </c>
      <c r="AU366" s="43">
        <f t="shared" si="193"/>
        <v>45838</v>
      </c>
      <c r="AV366" s="43">
        <f t="shared" si="179"/>
        <v>45838</v>
      </c>
      <c r="AW366" s="45">
        <f t="shared" si="194"/>
        <v>0.68370165745856348</v>
      </c>
      <c r="AX366" s="45">
        <f t="shared" si="195"/>
        <v>2.2371263149928104</v>
      </c>
      <c r="AY366" s="47">
        <f t="shared" si="196"/>
        <v>100.89207788117805</v>
      </c>
      <c r="AZ366" s="47">
        <f t="shared" si="197"/>
        <v>109.58983138457091</v>
      </c>
      <c r="BA366" s="43"/>
      <c r="BC366" s="2">
        <v>45708</v>
      </c>
      <c r="BD366" t="str">
        <v>91282CEP</v>
      </c>
      <c r="BE366">
        <v>1.9631000000000001</v>
      </c>
      <c r="BF366">
        <v>4.1686300000000003</v>
      </c>
      <c r="BG366">
        <v>0.83379999999999999</v>
      </c>
      <c r="BH366">
        <v>109.171875</v>
      </c>
      <c r="BI366">
        <f>VLOOKUP(BD366,工作表1!$K$3:$L$1000,2,FALSE)</f>
        <v>2.875</v>
      </c>
      <c r="BJ366" t="str">
        <f>VLOOKUP(BD366,工作表1!$K$3:$M$1000,3,FALSE)</f>
        <v>2032/5/15</v>
      </c>
      <c r="BK366">
        <f t="shared" si="180"/>
        <v>4.3381999999999996</v>
      </c>
      <c r="BL366">
        <f t="shared" si="181"/>
        <v>-1.4631999999999996</v>
      </c>
      <c r="BM366" s="43">
        <f t="shared" si="198"/>
        <v>45792</v>
      </c>
      <c r="BN366" s="43">
        <f t="shared" si="182"/>
        <v>45930</v>
      </c>
      <c r="BO366" s="45">
        <f t="shared" si="199"/>
        <v>0.77831491712707179</v>
      </c>
      <c r="BP366" s="45">
        <f t="shared" si="200"/>
        <v>2.5190683417846058</v>
      </c>
      <c r="BQ366" s="47">
        <f t="shared" si="201"/>
        <v>90.413476717580608</v>
      </c>
      <c r="BR366" s="47">
        <f t="shared" si="202"/>
        <v>108.34268217734225</v>
      </c>
    </row>
    <row r="367" spans="6:70" x14ac:dyDescent="0.25">
      <c r="F367" s="2">
        <v>45713</v>
      </c>
      <c r="G367">
        <v>4.3307000000000002</v>
      </c>
      <c r="H367" s="43">
        <v>45723</v>
      </c>
      <c r="I367">
        <v>4.1978</v>
      </c>
      <c r="L367" s="2">
        <v>45708</v>
      </c>
      <c r="M367" t="str">
        <v>91282CLZ</v>
      </c>
      <c r="N367">
        <v>1.0075000000000001</v>
      </c>
      <c r="O367">
        <v>4.0211100000000002</v>
      </c>
      <c r="P367">
        <v>0.90029999999999999</v>
      </c>
      <c r="Q367">
        <v>109.171875</v>
      </c>
      <c r="R367">
        <f>VLOOKUP(M367,工作表1!$A$3:$B$1000,2,FALSE)</f>
        <v>4.125</v>
      </c>
      <c r="S367" t="str">
        <f>VLOOKUP(M367,工作表1!$A$3:$C$1000,3,FALSE)</f>
        <v>2031/11/30</v>
      </c>
      <c r="T367">
        <f t="shared" si="172"/>
        <v>4.3381999999999996</v>
      </c>
      <c r="U367">
        <f t="shared" si="171"/>
        <v>-0.21319999999999961</v>
      </c>
      <c r="V367" s="43">
        <f t="shared" si="183"/>
        <v>45808</v>
      </c>
      <c r="W367" s="43">
        <f t="shared" si="173"/>
        <v>45747</v>
      </c>
      <c r="X367" s="45">
        <f t="shared" si="184"/>
        <v>0.94578729281767959</v>
      </c>
      <c r="Y367" s="45">
        <f t="shared" si="185"/>
        <v>1.3752393476122</v>
      </c>
      <c r="Z367" s="47">
        <f t="shared" si="186"/>
        <v>98.273588866552046</v>
      </c>
      <c r="AA367" s="47">
        <f t="shared" si="187"/>
        <v>109.14171848910956</v>
      </c>
      <c r="AB367" s="45">
        <f t="shared" si="188"/>
        <v>4.4273999999999996</v>
      </c>
      <c r="AC367" s="2" t="str">
        <f t="shared" si="174"/>
        <v>TY1</v>
      </c>
      <c r="AD367">
        <f t="shared" si="175"/>
        <v>109.171875</v>
      </c>
      <c r="AE367">
        <f t="shared" si="176"/>
        <v>109.171875</v>
      </c>
      <c r="AF367" s="49">
        <f t="shared" si="203"/>
        <v>0</v>
      </c>
      <c r="AG367" s="3">
        <f t="shared" si="189"/>
        <v>109.14171848910956</v>
      </c>
      <c r="AH367">
        <f t="shared" si="190"/>
        <v>109.07697382920358</v>
      </c>
      <c r="AI367" s="51">
        <f t="shared" si="191"/>
        <v>6.4744659905983326E-2</v>
      </c>
      <c r="AJ367" s="52">
        <f t="shared" si="192"/>
        <v>6.4744659905983326E-2</v>
      </c>
      <c r="AK367" s="2">
        <v>45708</v>
      </c>
      <c r="AL367" t="str">
        <v>91282CMK</v>
      </c>
      <c r="AM367">
        <v>-0.58889999999999998</v>
      </c>
      <c r="AN367">
        <v>4.3654900000000003</v>
      </c>
      <c r="AO367">
        <v>0.91359999999999997</v>
      </c>
      <c r="AP367">
        <v>109.171875</v>
      </c>
      <c r="AQ367">
        <f>VLOOKUP(AL367,工作表1!$F$3:$G$1000,2,FALSE)</f>
        <v>4.375</v>
      </c>
      <c r="AR367" t="str">
        <f>VLOOKUP(AL367,工作表1!$F$3:$H$1000,3,FALSE)</f>
        <v>2032/1/31</v>
      </c>
      <c r="AS367">
        <f t="shared" si="177"/>
        <v>4.3381999999999996</v>
      </c>
      <c r="AT367">
        <f t="shared" si="178"/>
        <v>3.6800000000000388E-2</v>
      </c>
      <c r="AU367" s="43">
        <f t="shared" si="193"/>
        <v>45869</v>
      </c>
      <c r="AV367" s="43">
        <f t="shared" si="179"/>
        <v>45838</v>
      </c>
      <c r="AW367" s="45">
        <f t="shared" si="194"/>
        <v>0.25379834254143646</v>
      </c>
      <c r="AX367" s="45">
        <f t="shared" si="195"/>
        <v>1.8000312192537653</v>
      </c>
      <c r="AY367" s="47">
        <f t="shared" si="196"/>
        <v>99.697872308625222</v>
      </c>
      <c r="AZ367" s="47">
        <f t="shared" si="197"/>
        <v>109.07697382920358</v>
      </c>
      <c r="BA367" s="43"/>
      <c r="BC367" s="2">
        <v>45707</v>
      </c>
      <c r="BD367" t="str">
        <v>91282CEP</v>
      </c>
      <c r="BE367">
        <v>1.4591000000000001</v>
      </c>
      <c r="BF367">
        <v>4.2109100000000002</v>
      </c>
      <c r="BG367">
        <v>0.83379999999999999</v>
      </c>
      <c r="BH367">
        <v>108.953125</v>
      </c>
      <c r="BI367">
        <f>VLOOKUP(BD367,工作表1!$K$3:$L$1000,2,FALSE)</f>
        <v>2.875</v>
      </c>
      <c r="BJ367" t="str">
        <f>VLOOKUP(BD367,工作表1!$K$3:$M$1000,3,FALSE)</f>
        <v>2032/5/15</v>
      </c>
      <c r="BK367">
        <f t="shared" si="180"/>
        <v>4.3439500000000004</v>
      </c>
      <c r="BL367">
        <f t="shared" si="181"/>
        <v>-1.4689500000000004</v>
      </c>
      <c r="BM367" s="43">
        <f t="shared" si="198"/>
        <v>45792</v>
      </c>
      <c r="BN367" s="43">
        <f t="shared" si="182"/>
        <v>45930</v>
      </c>
      <c r="BO367" s="45">
        <f t="shared" si="199"/>
        <v>0.77037292817679548</v>
      </c>
      <c r="BP367" s="45">
        <f t="shared" si="200"/>
        <v>2.5190030651630968</v>
      </c>
      <c r="BQ367" s="47">
        <f t="shared" si="201"/>
        <v>90.209950494496198</v>
      </c>
      <c r="BR367" s="47">
        <f t="shared" si="202"/>
        <v>108.10242026544405</v>
      </c>
    </row>
    <row r="368" spans="6:70" x14ac:dyDescent="0.25">
      <c r="F368" s="2">
        <v>45712</v>
      </c>
      <c r="G368">
        <v>4.33</v>
      </c>
      <c r="H368" s="43">
        <v>45722</v>
      </c>
      <c r="I368">
        <v>4.1691000000000003</v>
      </c>
      <c r="L368" s="2">
        <v>45707</v>
      </c>
      <c r="M368" t="str">
        <v>91282CLZ</v>
      </c>
      <c r="N368">
        <v>0.81159999999999999</v>
      </c>
      <c r="O368">
        <v>4.0894000000000004</v>
      </c>
      <c r="P368">
        <v>0.90029999999999999</v>
      </c>
      <c r="Q368">
        <v>108.953125</v>
      </c>
      <c r="R368">
        <f>VLOOKUP(M368,工作表1!$A$3:$B$1000,2,FALSE)</f>
        <v>4.125</v>
      </c>
      <c r="S368" t="str">
        <f>VLOOKUP(M368,工作表1!$A$3:$C$1000,3,FALSE)</f>
        <v>2031/11/30</v>
      </c>
      <c r="T368">
        <f t="shared" si="172"/>
        <v>4.3439500000000004</v>
      </c>
      <c r="U368">
        <f t="shared" si="171"/>
        <v>-0.21895000000000042</v>
      </c>
      <c r="V368" s="43">
        <f t="shared" si="183"/>
        <v>45808</v>
      </c>
      <c r="W368" s="43">
        <f t="shared" si="173"/>
        <v>45747</v>
      </c>
      <c r="X368" s="45">
        <f t="shared" si="184"/>
        <v>0.93439226519337015</v>
      </c>
      <c r="Y368" s="45">
        <f t="shared" si="185"/>
        <v>1.3751456898509045</v>
      </c>
      <c r="Z368" s="47">
        <f t="shared" si="186"/>
        <v>98.070150853164293</v>
      </c>
      <c r="AA368" s="47">
        <f t="shared" si="187"/>
        <v>108.91605472246431</v>
      </c>
      <c r="AB368" s="45">
        <f t="shared" si="188"/>
        <v>4.4512</v>
      </c>
      <c r="AC368" s="2" t="str">
        <f t="shared" si="174"/>
        <v>TY1</v>
      </c>
      <c r="AD368">
        <f t="shared" si="175"/>
        <v>108.953125</v>
      </c>
      <c r="AE368">
        <f t="shared" si="176"/>
        <v>108.953125</v>
      </c>
      <c r="AF368" s="49">
        <f t="shared" si="203"/>
        <v>0</v>
      </c>
      <c r="AG368" s="3">
        <f t="shared" si="189"/>
        <v>108.91605472246431</v>
      </c>
      <c r="AH368">
        <f t="shared" si="190"/>
        <v>108.85642172734053</v>
      </c>
      <c r="AI368" s="51">
        <f t="shared" si="191"/>
        <v>5.9632995123777732E-2</v>
      </c>
      <c r="AJ368" s="52">
        <f t="shared" si="192"/>
        <v>5.9632995123777732E-2</v>
      </c>
      <c r="AK368" s="2">
        <v>45707</v>
      </c>
      <c r="AL368" t="str">
        <v>91282CMK</v>
      </c>
      <c r="AM368">
        <v>-0.69030000000000002</v>
      </c>
      <c r="AN368">
        <v>4.3837700000000002</v>
      </c>
      <c r="AO368">
        <v>0.91359999999999997</v>
      </c>
      <c r="AP368">
        <v>108.953125</v>
      </c>
      <c r="AQ368">
        <f>VLOOKUP(AL368,工作表1!$F$3:$G$1000,2,FALSE)</f>
        <v>4.375</v>
      </c>
      <c r="AR368" t="str">
        <f>VLOOKUP(AL368,工作表1!$F$3:$H$1000,3,FALSE)</f>
        <v>2032/1/31</v>
      </c>
      <c r="AS368">
        <f t="shared" si="177"/>
        <v>4.3439500000000004</v>
      </c>
      <c r="AT368">
        <f t="shared" si="178"/>
        <v>3.1049999999999578E-2</v>
      </c>
      <c r="AU368" s="43">
        <f t="shared" si="193"/>
        <v>45869</v>
      </c>
      <c r="AV368" s="43">
        <f t="shared" si="179"/>
        <v>45838</v>
      </c>
      <c r="AW368" s="45">
        <f t="shared" si="194"/>
        <v>0.24171270718232044</v>
      </c>
      <c r="AX368" s="45">
        <f t="shared" si="195"/>
        <v>1.7999318852645121</v>
      </c>
      <c r="AY368" s="47">
        <f t="shared" si="196"/>
        <v>99.494649511863912</v>
      </c>
      <c r="AZ368" s="47">
        <f t="shared" si="197"/>
        <v>108.85642172734053</v>
      </c>
      <c r="BA368" s="43"/>
      <c r="BC368" s="2">
        <v>45706</v>
      </c>
      <c r="BD368" t="str">
        <v>91282CEP</v>
      </c>
      <c r="BE368">
        <v>1.9369000000000001</v>
      </c>
      <c r="BF368">
        <v>4.1920299999999999</v>
      </c>
      <c r="BG368">
        <v>0.83379999999999999</v>
      </c>
      <c r="BH368">
        <v>108.828125</v>
      </c>
      <c r="BI368">
        <f>VLOOKUP(BD368,工作表1!$K$3:$L$1000,2,FALSE)</f>
        <v>2.875</v>
      </c>
      <c r="BJ368" t="str">
        <f>VLOOKUP(BD368,工作表1!$K$3:$M$1000,3,FALSE)</f>
        <v>2032/5/15</v>
      </c>
      <c r="BK368">
        <f t="shared" si="180"/>
        <v>4.3431499999999996</v>
      </c>
      <c r="BL368">
        <f t="shared" si="181"/>
        <v>-1.4681499999999996</v>
      </c>
      <c r="BM368" s="43">
        <f t="shared" si="198"/>
        <v>45792</v>
      </c>
      <c r="BN368" s="43">
        <f t="shared" si="182"/>
        <v>45930</v>
      </c>
      <c r="BO368" s="45">
        <f t="shared" si="199"/>
        <v>0.76243093922651928</v>
      </c>
      <c r="BP368" s="45">
        <f t="shared" si="200"/>
        <v>2.5189377885415878</v>
      </c>
      <c r="BQ368" s="47">
        <f t="shared" si="201"/>
        <v>90.085430068701655</v>
      </c>
      <c r="BR368" s="47">
        <f t="shared" si="202"/>
        <v>107.95208445167872</v>
      </c>
    </row>
    <row r="369" spans="6:70" x14ac:dyDescent="0.25">
      <c r="F369" s="2">
        <v>45709</v>
      </c>
      <c r="G369">
        <v>4.3284399999999996</v>
      </c>
      <c r="H369" s="43">
        <v>45721</v>
      </c>
      <c r="I369">
        <v>4.1795</v>
      </c>
      <c r="L369" s="2">
        <v>45706</v>
      </c>
      <c r="M369" t="str">
        <v>91282CLZ</v>
      </c>
      <c r="N369">
        <v>0.95169999999999999</v>
      </c>
      <c r="O369">
        <v>4.0521799999999999</v>
      </c>
      <c r="P369">
        <v>0.90029999999999999</v>
      </c>
      <c r="Q369">
        <v>108.84375</v>
      </c>
      <c r="R369">
        <f>VLOOKUP(M369,工作表1!$A$3:$B$1000,2,FALSE)</f>
        <v>4.125</v>
      </c>
      <c r="S369" t="str">
        <f>VLOOKUP(M369,工作表1!$A$3:$C$1000,3,FALSE)</f>
        <v>2031/11/30</v>
      </c>
      <c r="T369">
        <f t="shared" si="172"/>
        <v>4.3431499999999996</v>
      </c>
      <c r="U369">
        <f t="shared" si="171"/>
        <v>-0.21814999999999962</v>
      </c>
      <c r="V369" s="43">
        <f t="shared" si="183"/>
        <v>45808</v>
      </c>
      <c r="W369" s="43">
        <f t="shared" si="173"/>
        <v>45747</v>
      </c>
      <c r="X369" s="45">
        <f t="shared" si="184"/>
        <v>0.92299723756906082</v>
      </c>
      <c r="Y369" s="45">
        <f t="shared" si="185"/>
        <v>1.3750520320896087</v>
      </c>
      <c r="Z369" s="47">
        <f t="shared" si="186"/>
        <v>97.943302864585618</v>
      </c>
      <c r="AA369" s="47">
        <f t="shared" si="187"/>
        <v>108.77468973564325</v>
      </c>
      <c r="AB369" s="45">
        <f t="shared" si="188"/>
        <v>4.4749999999999996</v>
      </c>
      <c r="AC369" s="2" t="str">
        <f t="shared" si="174"/>
        <v>TY1</v>
      </c>
      <c r="AD369">
        <f t="shared" si="175"/>
        <v>108.84375</v>
      </c>
      <c r="AE369">
        <f t="shared" si="176"/>
        <v>108.828125</v>
      </c>
      <c r="AF369" s="49">
        <f t="shared" si="203"/>
        <v>1.5625E-2</v>
      </c>
      <c r="AG369" s="3">
        <f t="shared" si="189"/>
        <v>108.77468973564325</v>
      </c>
      <c r="AH369">
        <f t="shared" si="190"/>
        <v>108.714617244058</v>
      </c>
      <c r="AI369" s="51">
        <f t="shared" si="191"/>
        <v>6.0072491585245302E-2</v>
      </c>
      <c r="AJ369" s="52">
        <f t="shared" si="192"/>
        <v>4.4447491585245302E-2</v>
      </c>
      <c r="AK369" s="2">
        <v>45706</v>
      </c>
      <c r="AL369" t="str">
        <v>91282CMK</v>
      </c>
      <c r="AM369">
        <v>-4.5699999999999998E-2</v>
      </c>
      <c r="AN369">
        <v>4.3318599999999998</v>
      </c>
      <c r="AO369">
        <v>0.91359999999999997</v>
      </c>
      <c r="AP369">
        <v>108.828125</v>
      </c>
      <c r="AQ369">
        <f>VLOOKUP(AL369,工作表1!$F$3:$G$1000,2,FALSE)</f>
        <v>4.375</v>
      </c>
      <c r="AR369" t="str">
        <f>VLOOKUP(AL369,工作表1!$F$3:$H$1000,3,FALSE)</f>
        <v>2032/1/31</v>
      </c>
      <c r="AS369">
        <f t="shared" si="177"/>
        <v>4.3431499999999996</v>
      </c>
      <c r="AT369">
        <f t="shared" si="178"/>
        <v>3.1850000000000378E-2</v>
      </c>
      <c r="AU369" s="43">
        <f t="shared" si="193"/>
        <v>45869</v>
      </c>
      <c r="AV369" s="43">
        <f t="shared" si="179"/>
        <v>45838</v>
      </c>
      <c r="AW369" s="45">
        <f t="shared" si="194"/>
        <v>0.22962707182320441</v>
      </c>
      <c r="AX369" s="45">
        <f t="shared" si="195"/>
        <v>1.7998325512752591</v>
      </c>
      <c r="AY369" s="47">
        <f t="shared" si="196"/>
        <v>99.365722067215529</v>
      </c>
      <c r="AZ369" s="47">
        <f t="shared" si="197"/>
        <v>108.714617244058</v>
      </c>
      <c r="BA369" s="43"/>
      <c r="BC369" s="2">
        <v>45702</v>
      </c>
      <c r="BD369" t="str">
        <v>91282CEP</v>
      </c>
      <c r="BE369">
        <v>2.6606000000000001</v>
      </c>
      <c r="BF369">
        <v>4.1361999999999997</v>
      </c>
      <c r="BG369">
        <v>0.83379999999999999</v>
      </c>
      <c r="BH369">
        <v>109.3125</v>
      </c>
      <c r="BI369">
        <f>VLOOKUP(BD369,工作表1!$K$3:$L$1000,2,FALSE)</f>
        <v>2.875</v>
      </c>
      <c r="BJ369" t="str">
        <f>VLOOKUP(BD369,工作表1!$K$3:$M$1000,3,FALSE)</f>
        <v>2032/5/15</v>
      </c>
      <c r="BK369">
        <f t="shared" si="180"/>
        <v>4.3411</v>
      </c>
      <c r="BL369">
        <f t="shared" si="181"/>
        <v>-1.4661</v>
      </c>
      <c r="BM369" s="43">
        <f t="shared" si="198"/>
        <v>45792</v>
      </c>
      <c r="BN369" s="43">
        <f t="shared" si="182"/>
        <v>45930</v>
      </c>
      <c r="BO369" s="45">
        <f t="shared" si="199"/>
        <v>0.75448895027624308</v>
      </c>
      <c r="BP369" s="45">
        <f t="shared" si="200"/>
        <v>2.5188725119200788</v>
      </c>
      <c r="BQ369" s="47">
        <f t="shared" si="201"/>
        <v>90.507955600489652</v>
      </c>
      <c r="BR369" s="47">
        <f t="shared" si="202"/>
        <v>108.45689823657054</v>
      </c>
    </row>
    <row r="370" spans="6:70" x14ac:dyDescent="0.25">
      <c r="F370" s="2">
        <v>45708</v>
      </c>
      <c r="G370">
        <v>4.3381999999999996</v>
      </c>
      <c r="H370" s="43">
        <v>45720</v>
      </c>
      <c r="I370">
        <v>4.1456999999999997</v>
      </c>
      <c r="L370" s="2">
        <v>45702</v>
      </c>
      <c r="M370" t="str">
        <v>91282CLZ</v>
      </c>
      <c r="N370">
        <v>0.51539999999999997</v>
      </c>
      <c r="O370">
        <v>4.1768000000000001</v>
      </c>
      <c r="P370">
        <v>0.90029999999999999</v>
      </c>
      <c r="Q370">
        <v>109.3125</v>
      </c>
      <c r="R370">
        <f>VLOOKUP(M370,工作表1!$A$3:$B$1000,2,FALSE)</f>
        <v>4.125</v>
      </c>
      <c r="S370" t="str">
        <f>VLOOKUP(M370,工作表1!$A$3:$C$1000,3,FALSE)</f>
        <v>2031/11/30</v>
      </c>
      <c r="T370">
        <f t="shared" si="172"/>
        <v>4.3411</v>
      </c>
      <c r="U370">
        <f t="shared" si="171"/>
        <v>-0.21609999999999996</v>
      </c>
      <c r="V370" s="43">
        <f t="shared" si="183"/>
        <v>45808</v>
      </c>
      <c r="W370" s="43">
        <f t="shared" si="173"/>
        <v>45747</v>
      </c>
      <c r="X370" s="45">
        <f t="shared" si="184"/>
        <v>0.91160220994475138</v>
      </c>
      <c r="Y370" s="45">
        <f t="shared" si="185"/>
        <v>1.3749583743283131</v>
      </c>
      <c r="Z370" s="47">
        <f t="shared" si="186"/>
        <v>98.347651073846791</v>
      </c>
      <c r="AA370" s="47">
        <f t="shared" si="187"/>
        <v>109.22318300971779</v>
      </c>
      <c r="AB370" s="45">
        <f t="shared" si="188"/>
        <v>4.4009999999999998</v>
      </c>
      <c r="AC370" s="2" t="str">
        <f t="shared" si="174"/>
        <v>TY1</v>
      </c>
      <c r="AD370">
        <f t="shared" si="175"/>
        <v>109.3125</v>
      </c>
      <c r="AE370">
        <f t="shared" si="176"/>
        <v>109.3125</v>
      </c>
      <c r="AF370" s="49">
        <f t="shared" si="203"/>
        <v>0</v>
      </c>
      <c r="AG370" s="3">
        <f t="shared" si="189"/>
        <v>109.22318300971779</v>
      </c>
      <c r="AH370">
        <f t="shared" si="190"/>
        <v>109.17423760371273</v>
      </c>
      <c r="AI370" s="51">
        <f t="shared" si="191"/>
        <v>4.8945406005060477E-2</v>
      </c>
      <c r="AJ370" s="52">
        <f t="shared" si="192"/>
        <v>4.8945406005060477E-2</v>
      </c>
      <c r="AK370" s="2">
        <v>45702</v>
      </c>
      <c r="AL370" t="str">
        <v>91282CMK</v>
      </c>
      <c r="AM370">
        <v>-0.63959999999999995</v>
      </c>
      <c r="AN370">
        <v>4.3707200000000004</v>
      </c>
      <c r="AO370">
        <v>0.91359999999999997</v>
      </c>
      <c r="AP370">
        <v>109.3125</v>
      </c>
      <c r="AQ370">
        <f>VLOOKUP(AL370,工作表1!$F$3:$G$1000,2,FALSE)</f>
        <v>4.375</v>
      </c>
      <c r="AR370" t="str">
        <f>VLOOKUP(AL370,工作表1!$F$3:$H$1000,3,FALSE)</f>
        <v>2032/1/31</v>
      </c>
      <c r="AS370">
        <f t="shared" si="177"/>
        <v>4.3411</v>
      </c>
      <c r="AT370">
        <f t="shared" si="178"/>
        <v>3.3900000000000041E-2</v>
      </c>
      <c r="AU370" s="43">
        <f t="shared" si="193"/>
        <v>45869</v>
      </c>
      <c r="AV370" s="43">
        <f t="shared" si="179"/>
        <v>45838</v>
      </c>
      <c r="AW370" s="45">
        <f t="shared" si="194"/>
        <v>0.21754143646408838</v>
      </c>
      <c r="AX370" s="45">
        <f t="shared" si="195"/>
        <v>1.7997332172860063</v>
      </c>
      <c r="AY370" s="47">
        <f t="shared" si="196"/>
        <v>99.786719136852412</v>
      </c>
      <c r="AZ370" s="47">
        <f t="shared" si="197"/>
        <v>109.17423760371273</v>
      </c>
      <c r="BA370" s="43"/>
      <c r="BC370" s="2">
        <v>45701</v>
      </c>
      <c r="BD370" t="str">
        <v>91282CEP</v>
      </c>
      <c r="BE370">
        <v>2.9666000000000001</v>
      </c>
      <c r="BF370">
        <v>4.1391099999999996</v>
      </c>
      <c r="BG370">
        <v>0.83379999999999999</v>
      </c>
      <c r="BH370">
        <v>108.921875</v>
      </c>
      <c r="BI370">
        <f>VLOOKUP(BD370,工作表1!$K$3:$L$1000,2,FALSE)</f>
        <v>2.875</v>
      </c>
      <c r="BJ370" t="str">
        <f>VLOOKUP(BD370,工作表1!$K$3:$M$1000,3,FALSE)</f>
        <v>2032/5/15</v>
      </c>
      <c r="BK370">
        <f t="shared" si="180"/>
        <v>4.343</v>
      </c>
      <c r="BL370">
        <f t="shared" si="181"/>
        <v>-1.468</v>
      </c>
      <c r="BM370" s="43">
        <f t="shared" si="198"/>
        <v>45792</v>
      </c>
      <c r="BN370" s="43">
        <f t="shared" si="182"/>
        <v>45930</v>
      </c>
      <c r="BO370" s="45">
        <f t="shared" si="199"/>
        <v>0.72272099447513816</v>
      </c>
      <c r="BP370" s="45">
        <f t="shared" si="200"/>
        <v>2.5186114054340423</v>
      </c>
      <c r="BQ370" s="47">
        <f t="shared" si="201"/>
        <v>90.210288733841907</v>
      </c>
      <c r="BR370" s="47">
        <f t="shared" si="202"/>
        <v>108.09970073039305</v>
      </c>
    </row>
    <row r="371" spans="6:70" x14ac:dyDescent="0.25">
      <c r="F371" s="2">
        <v>45707</v>
      </c>
      <c r="G371">
        <v>4.3439500000000004</v>
      </c>
      <c r="H371" s="43">
        <v>45719</v>
      </c>
      <c r="I371">
        <v>4.0523999999999996</v>
      </c>
      <c r="L371" s="2">
        <v>45701</v>
      </c>
      <c r="M371" t="str">
        <v>91282CLZ</v>
      </c>
      <c r="N371">
        <v>0.4239</v>
      </c>
      <c r="O371">
        <v>4.2105600000000001</v>
      </c>
      <c r="P371">
        <v>0.90029999999999999</v>
      </c>
      <c r="Q371">
        <v>108.96875</v>
      </c>
      <c r="R371">
        <f>VLOOKUP(M371,工作表1!$A$3:$B$1000,2,FALSE)</f>
        <v>4.125</v>
      </c>
      <c r="S371" t="str">
        <f>VLOOKUP(M371,工作表1!$A$3:$C$1000,3,FALSE)</f>
        <v>2031/11/30</v>
      </c>
      <c r="T371">
        <f t="shared" si="172"/>
        <v>4.343</v>
      </c>
      <c r="U371">
        <f t="shared" si="171"/>
        <v>-0.21799999999999997</v>
      </c>
      <c r="V371" s="43">
        <f t="shared" si="183"/>
        <v>45808</v>
      </c>
      <c r="W371" s="43">
        <f t="shared" si="173"/>
        <v>45747</v>
      </c>
      <c r="X371" s="45">
        <f t="shared" si="184"/>
        <v>0.86602209944751374</v>
      </c>
      <c r="Y371" s="45">
        <f t="shared" si="185"/>
        <v>1.37458374328313</v>
      </c>
      <c r="Z371" s="47">
        <f t="shared" si="186"/>
        <v>98.069268106339564</v>
      </c>
      <c r="AA371" s="47">
        <f t="shared" si="187"/>
        <v>108.91271625991926</v>
      </c>
      <c r="AB371" s="45">
        <f t="shared" si="188"/>
        <v>4.4591000000000003</v>
      </c>
      <c r="AC371" s="2" t="str">
        <f t="shared" si="174"/>
        <v>TY1</v>
      </c>
      <c r="AD371">
        <f t="shared" si="175"/>
        <v>108.96875</v>
      </c>
      <c r="AE371">
        <f t="shared" si="176"/>
        <v>108.96875</v>
      </c>
      <c r="AF371" s="49">
        <f t="shared" si="203"/>
        <v>0</v>
      </c>
      <c r="AG371" s="3">
        <f t="shared" si="189"/>
        <v>108.91271625991926</v>
      </c>
      <c r="AH371">
        <f t="shared" si="190"/>
        <v>108.85293116985925</v>
      </c>
      <c r="AI371" s="51">
        <f t="shared" si="191"/>
        <v>5.9785090060017865E-2</v>
      </c>
      <c r="AJ371" s="52">
        <f t="shared" si="192"/>
        <v>5.9785090060017865E-2</v>
      </c>
      <c r="AK371" s="2">
        <v>45701</v>
      </c>
      <c r="AL371" t="str">
        <v>91282CMK</v>
      </c>
      <c r="AM371">
        <v>-1.2672000000000001</v>
      </c>
      <c r="AN371">
        <v>4.4240300000000001</v>
      </c>
      <c r="AO371">
        <v>0.91359999999999997</v>
      </c>
      <c r="AP371">
        <v>108.96875</v>
      </c>
      <c r="AQ371">
        <f>VLOOKUP(AL371,工作表1!$F$3:$G$1000,2,FALSE)</f>
        <v>4.375</v>
      </c>
      <c r="AR371" t="str">
        <f>VLOOKUP(AL371,工作表1!$F$3:$H$1000,3,FALSE)</f>
        <v>2032/1/31</v>
      </c>
      <c r="AS371">
        <f t="shared" si="177"/>
        <v>4.343</v>
      </c>
      <c r="AT371">
        <f t="shared" si="178"/>
        <v>3.2000000000000028E-2</v>
      </c>
      <c r="AU371" s="43">
        <f t="shared" si="193"/>
        <v>45869</v>
      </c>
      <c r="AV371" s="43">
        <f t="shared" si="179"/>
        <v>45838</v>
      </c>
      <c r="AW371" s="45">
        <f t="shared" si="194"/>
        <v>0.16919889502762431</v>
      </c>
      <c r="AX371" s="45">
        <f t="shared" si="195"/>
        <v>1.7993358813289944</v>
      </c>
      <c r="AY371" s="47">
        <f t="shared" si="196"/>
        <v>99.493823548442464</v>
      </c>
      <c r="AZ371" s="47">
        <f t="shared" si="197"/>
        <v>108.85293116985925</v>
      </c>
      <c r="BA371" s="43"/>
      <c r="BC371" s="2">
        <v>45700</v>
      </c>
      <c r="BD371" t="str">
        <v>91282CEP</v>
      </c>
      <c r="BE371">
        <v>1.9754</v>
      </c>
      <c r="BF371">
        <v>4.20906</v>
      </c>
      <c r="BG371">
        <v>0.83379999999999999</v>
      </c>
      <c r="BH371">
        <v>108.203125</v>
      </c>
      <c r="BI371">
        <f>VLOOKUP(BD371,工作表1!$K$3:$L$1000,2,FALSE)</f>
        <v>2.875</v>
      </c>
      <c r="BJ371" t="str">
        <f>VLOOKUP(BD371,工作表1!$K$3:$M$1000,3,FALSE)</f>
        <v>2032/5/15</v>
      </c>
      <c r="BK371">
        <f t="shared" si="180"/>
        <v>4.3468400000000003</v>
      </c>
      <c r="BL371">
        <f t="shared" si="181"/>
        <v>-1.4718400000000003</v>
      </c>
      <c r="BM371" s="43">
        <f t="shared" si="198"/>
        <v>45792</v>
      </c>
      <c r="BN371" s="43">
        <f t="shared" si="182"/>
        <v>45930</v>
      </c>
      <c r="BO371" s="45">
        <f t="shared" si="199"/>
        <v>0.71477900552486184</v>
      </c>
      <c r="BP371" s="45">
        <f t="shared" si="200"/>
        <v>2.5185461288125328</v>
      </c>
      <c r="BQ371" s="47">
        <f t="shared" si="201"/>
        <v>89.584711907283264</v>
      </c>
      <c r="BR371" s="47">
        <f t="shared" si="202"/>
        <v>107.35195448555221</v>
      </c>
    </row>
    <row r="372" spans="6:70" x14ac:dyDescent="0.25">
      <c r="F372" s="2">
        <v>45706</v>
      </c>
      <c r="G372">
        <v>4.3431499999999996</v>
      </c>
      <c r="H372" s="43">
        <v>45716</v>
      </c>
      <c r="I372">
        <v>4.1146000000000003</v>
      </c>
      <c r="L372" s="2">
        <v>45700</v>
      </c>
      <c r="M372" t="str">
        <v>91282CLZ</v>
      </c>
      <c r="N372">
        <v>1.0980000000000001</v>
      </c>
      <c r="O372">
        <v>4.04643</v>
      </c>
      <c r="P372">
        <v>0.90029999999999999</v>
      </c>
      <c r="Q372">
        <v>108.265625</v>
      </c>
      <c r="R372">
        <f>VLOOKUP(M372,工作表1!$A$3:$B$1000,2,FALSE)</f>
        <v>4.125</v>
      </c>
      <c r="S372" t="str">
        <f>VLOOKUP(M372,工作表1!$A$3:$C$1000,3,FALSE)</f>
        <v>2031/11/30</v>
      </c>
      <c r="T372">
        <f t="shared" si="172"/>
        <v>4.3468400000000003</v>
      </c>
      <c r="U372">
        <f t="shared" si="171"/>
        <v>-0.22184000000000026</v>
      </c>
      <c r="V372" s="43">
        <f t="shared" si="183"/>
        <v>45808</v>
      </c>
      <c r="W372" s="43">
        <f t="shared" si="173"/>
        <v>45747</v>
      </c>
      <c r="X372" s="45">
        <f t="shared" si="184"/>
        <v>0.85462707182320441</v>
      </c>
      <c r="Y372" s="45">
        <f t="shared" si="185"/>
        <v>1.3744900855218347</v>
      </c>
      <c r="Z372" s="47">
        <f t="shared" si="186"/>
        <v>97.460968964837789</v>
      </c>
      <c r="AA372" s="47">
        <f t="shared" si="187"/>
        <v>108.23722460836821</v>
      </c>
      <c r="AB372" s="45">
        <f t="shared" si="188"/>
        <v>4.5465</v>
      </c>
      <c r="AC372" s="2" t="str">
        <f t="shared" si="174"/>
        <v>TY1</v>
      </c>
      <c r="AD372">
        <f t="shared" si="175"/>
        <v>108.265625</v>
      </c>
      <c r="AE372">
        <f t="shared" si="176"/>
        <v>108.25</v>
      </c>
      <c r="AF372" s="49">
        <f t="shared" si="203"/>
        <v>1.5625E-2</v>
      </c>
      <c r="AG372" s="3">
        <f t="shared" si="189"/>
        <v>108.23722460836821</v>
      </c>
      <c r="AH372">
        <f t="shared" si="190"/>
        <v>108.15315961155675</v>
      </c>
      <c r="AI372" s="51">
        <f t="shared" si="191"/>
        <v>8.4064996811463288E-2</v>
      </c>
      <c r="AJ372" s="52">
        <f t="shared" si="192"/>
        <v>6.8439996811463288E-2</v>
      </c>
      <c r="AK372" s="2">
        <v>45700</v>
      </c>
      <c r="AL372" t="str">
        <v>91282CMK</v>
      </c>
      <c r="AM372">
        <v>-1.0288999999999999</v>
      </c>
      <c r="AN372">
        <v>4.4100900000000003</v>
      </c>
      <c r="AO372">
        <v>0.91359999999999997</v>
      </c>
      <c r="AP372">
        <v>108.25</v>
      </c>
      <c r="AQ372">
        <f>VLOOKUP(AL372,工作表1!$F$3:$G$1000,2,FALSE)</f>
        <v>4.375</v>
      </c>
      <c r="AR372" t="str">
        <f>VLOOKUP(AL372,工作表1!$F$3:$H$1000,3,FALSE)</f>
        <v>2032/1/31</v>
      </c>
      <c r="AS372">
        <f t="shared" si="177"/>
        <v>4.3468400000000003</v>
      </c>
      <c r="AT372">
        <f t="shared" si="178"/>
        <v>2.8159999999999741E-2</v>
      </c>
      <c r="AU372" s="43">
        <f t="shared" si="193"/>
        <v>45869</v>
      </c>
      <c r="AV372" s="43">
        <f t="shared" si="179"/>
        <v>45838</v>
      </c>
      <c r="AW372" s="45">
        <f t="shared" si="194"/>
        <v>0.15711325966850828</v>
      </c>
      <c r="AX372" s="45">
        <f t="shared" si="195"/>
        <v>1.7992365473397411</v>
      </c>
      <c r="AY372" s="47">
        <f t="shared" si="196"/>
        <v>98.853387578500275</v>
      </c>
      <c r="AZ372" s="47">
        <f t="shared" si="197"/>
        <v>108.15315961155675</v>
      </c>
      <c r="BA372" s="43"/>
      <c r="BC372" s="2">
        <v>45699</v>
      </c>
      <c r="BD372" t="str">
        <v>91282CEP</v>
      </c>
      <c r="BE372">
        <v>3.6027999999999998</v>
      </c>
      <c r="BF372">
        <v>4.0857900000000003</v>
      </c>
      <c r="BG372">
        <v>0.83379999999999999</v>
      </c>
      <c r="BH372">
        <v>108.890625</v>
      </c>
      <c r="BI372">
        <f>VLOOKUP(BD372,工作表1!$K$3:$L$1000,2,FALSE)</f>
        <v>2.875</v>
      </c>
      <c r="BJ372" t="str">
        <f>VLOOKUP(BD372,工作表1!$K$3:$M$1000,3,FALSE)</f>
        <v>2032/5/15</v>
      </c>
      <c r="BK372">
        <f t="shared" si="180"/>
        <v>4.3411999999999997</v>
      </c>
      <c r="BL372">
        <f t="shared" si="181"/>
        <v>-1.4661999999999997</v>
      </c>
      <c r="BM372" s="43">
        <f t="shared" si="198"/>
        <v>45792</v>
      </c>
      <c r="BN372" s="43">
        <f t="shared" si="182"/>
        <v>45930</v>
      </c>
      <c r="BO372" s="45">
        <f t="shared" si="199"/>
        <v>0.70683701657458564</v>
      </c>
      <c r="BP372" s="45">
        <f t="shared" si="200"/>
        <v>2.5184808521910238</v>
      </c>
      <c r="BQ372" s="47">
        <f t="shared" si="201"/>
        <v>90.21072866291631</v>
      </c>
      <c r="BR372" s="47">
        <f t="shared" si="202"/>
        <v>108.0980415926643</v>
      </c>
    </row>
    <row r="373" spans="6:70" x14ac:dyDescent="0.25">
      <c r="F373" s="2">
        <v>45705</v>
      </c>
      <c r="G373">
        <v>4.3410000000000002</v>
      </c>
      <c r="H373" s="43">
        <v>45715</v>
      </c>
      <c r="I373">
        <v>4.1691000000000003</v>
      </c>
      <c r="L373" s="2">
        <v>45699</v>
      </c>
      <c r="M373" t="str">
        <v>91282CLZ</v>
      </c>
      <c r="N373">
        <v>0.9123</v>
      </c>
      <c r="O373">
        <v>4.0985199999999997</v>
      </c>
      <c r="P373">
        <v>0.90029999999999999</v>
      </c>
      <c r="Q373">
        <v>108.953125</v>
      </c>
      <c r="R373">
        <f>VLOOKUP(M373,工作表1!$A$3:$B$1000,2,FALSE)</f>
        <v>4.125</v>
      </c>
      <c r="S373" t="str">
        <f>VLOOKUP(M373,工作表1!$A$3:$C$1000,3,FALSE)</f>
        <v>2031/11/30</v>
      </c>
      <c r="T373">
        <f t="shared" si="172"/>
        <v>4.3411999999999997</v>
      </c>
      <c r="U373">
        <f t="shared" si="171"/>
        <v>-0.21619999999999973</v>
      </c>
      <c r="V373" s="43">
        <f t="shared" si="183"/>
        <v>45808</v>
      </c>
      <c r="W373" s="43">
        <f t="shared" si="173"/>
        <v>45747</v>
      </c>
      <c r="X373" s="45">
        <f t="shared" si="184"/>
        <v>0.84323204419889508</v>
      </c>
      <c r="Y373" s="45">
        <f t="shared" si="185"/>
        <v>1.3743964277605389</v>
      </c>
      <c r="Z373" s="47">
        <f t="shared" si="186"/>
        <v>98.069872003702812</v>
      </c>
      <c r="AA373" s="47">
        <f t="shared" si="187"/>
        <v>108.91237812735304</v>
      </c>
      <c r="AB373" s="45">
        <f t="shared" si="188"/>
        <v>4.4538000000000002</v>
      </c>
      <c r="AC373" s="2" t="str">
        <f t="shared" si="174"/>
        <v>TY1</v>
      </c>
      <c r="AD373">
        <f t="shared" si="175"/>
        <v>108.953125</v>
      </c>
      <c r="AE373">
        <f t="shared" si="176"/>
        <v>108.9375</v>
      </c>
      <c r="AF373" s="49">
        <f t="shared" si="203"/>
        <v>1.5625E-2</v>
      </c>
      <c r="AG373" s="3">
        <f t="shared" si="189"/>
        <v>108.91237812735304</v>
      </c>
      <c r="AH373">
        <f t="shared" si="190"/>
        <v>108.85172434523085</v>
      </c>
      <c r="AI373" s="51">
        <f t="shared" si="191"/>
        <v>6.0653782122187749E-2</v>
      </c>
      <c r="AJ373" s="52">
        <f t="shared" si="192"/>
        <v>4.5028782122187749E-2</v>
      </c>
      <c r="AK373" s="2">
        <v>45699</v>
      </c>
      <c r="AL373" t="str">
        <v>91282CMK</v>
      </c>
      <c r="AM373">
        <v>-0.51049999999999995</v>
      </c>
      <c r="AN373">
        <v>4.3493899999999996</v>
      </c>
      <c r="AO373">
        <v>0.91359999999999997</v>
      </c>
      <c r="AP373">
        <v>108.9375</v>
      </c>
      <c r="AQ373">
        <f>VLOOKUP(AL373,工作表1!$F$3:$G$1000,2,FALSE)</f>
        <v>4.375</v>
      </c>
      <c r="AR373" t="str">
        <f>VLOOKUP(AL373,工作表1!$F$3:$H$1000,3,FALSE)</f>
        <v>2032/1/31</v>
      </c>
      <c r="AS373">
        <f t="shared" si="177"/>
        <v>4.3411999999999997</v>
      </c>
      <c r="AT373">
        <f t="shared" si="178"/>
        <v>3.3800000000000274E-2</v>
      </c>
      <c r="AU373" s="43">
        <f t="shared" si="193"/>
        <v>45869</v>
      </c>
      <c r="AV373" s="43">
        <f t="shared" si="179"/>
        <v>45838</v>
      </c>
      <c r="AW373" s="45">
        <f t="shared" si="194"/>
        <v>0.14502762430939226</v>
      </c>
      <c r="AX373" s="45">
        <f t="shared" si="195"/>
        <v>1.7991372133504882</v>
      </c>
      <c r="AY373" s="47">
        <f t="shared" si="196"/>
        <v>99.494084311574596</v>
      </c>
      <c r="AZ373" s="47">
        <f t="shared" si="197"/>
        <v>108.85172434523085</v>
      </c>
      <c r="BA373" s="43"/>
      <c r="BC373" s="2">
        <v>45698</v>
      </c>
      <c r="BD373" t="str">
        <v>91282CEP</v>
      </c>
      <c r="BE373">
        <v>4.9589999999999996</v>
      </c>
      <c r="BF373">
        <v>4.0042299999999997</v>
      </c>
      <c r="BG373">
        <v>0.83379999999999999</v>
      </c>
      <c r="BH373">
        <v>109.125</v>
      </c>
      <c r="BI373">
        <f>VLOOKUP(BD373,工作表1!$K$3:$L$1000,2,FALSE)</f>
        <v>2.875</v>
      </c>
      <c r="BJ373" t="str">
        <f>VLOOKUP(BD373,工作表1!$K$3:$M$1000,3,FALSE)</f>
        <v>2032/5/15</v>
      </c>
      <c r="BK373">
        <f t="shared" si="180"/>
        <v>4.3390000000000004</v>
      </c>
      <c r="BL373">
        <f t="shared" si="181"/>
        <v>-1.4640000000000004</v>
      </c>
      <c r="BM373" s="43">
        <f t="shared" si="198"/>
        <v>45792</v>
      </c>
      <c r="BN373" s="43">
        <f t="shared" si="182"/>
        <v>45930</v>
      </c>
      <c r="BO373" s="45">
        <f t="shared" si="199"/>
        <v>0.69889502762430933</v>
      </c>
      <c r="BP373" s="45">
        <f t="shared" si="200"/>
        <v>2.5184155755695148</v>
      </c>
      <c r="BQ373" s="47">
        <f t="shared" si="201"/>
        <v>90.426055648154886</v>
      </c>
      <c r="BR373" s="47">
        <f t="shared" si="202"/>
        <v>108.35418654291088</v>
      </c>
    </row>
    <row r="374" spans="6:70" x14ac:dyDescent="0.25">
      <c r="F374" s="2">
        <v>45702</v>
      </c>
      <c r="G374">
        <v>4.3411</v>
      </c>
      <c r="H374" s="43">
        <v>45714</v>
      </c>
      <c r="I374">
        <v>4.1700999999999997</v>
      </c>
      <c r="L374" s="2">
        <v>45698</v>
      </c>
      <c r="M374" t="str">
        <v>91282CLZ</v>
      </c>
      <c r="N374">
        <v>1.3105</v>
      </c>
      <c r="O374">
        <v>4.0070699999999997</v>
      </c>
      <c r="P374">
        <v>0.90029999999999999</v>
      </c>
      <c r="Q374">
        <v>109.21875</v>
      </c>
      <c r="R374">
        <f>VLOOKUP(M374,工作表1!$A$3:$B$1000,2,FALSE)</f>
        <v>4.125</v>
      </c>
      <c r="S374" t="str">
        <f>VLOOKUP(M374,工作表1!$A$3:$C$1000,3,FALSE)</f>
        <v>2031/11/30</v>
      </c>
      <c r="T374">
        <f t="shared" si="172"/>
        <v>4.3390000000000004</v>
      </c>
      <c r="U374">
        <f t="shared" si="171"/>
        <v>-0.21400000000000041</v>
      </c>
      <c r="V374" s="43">
        <f t="shared" si="183"/>
        <v>45808</v>
      </c>
      <c r="W374" s="43">
        <f t="shared" si="173"/>
        <v>45747</v>
      </c>
      <c r="X374" s="45">
        <f t="shared" si="184"/>
        <v>0.83183701657458564</v>
      </c>
      <c r="Y374" s="45">
        <f t="shared" si="185"/>
        <v>1.3743027699992432</v>
      </c>
      <c r="Z374" s="47">
        <f t="shared" si="186"/>
        <v>98.298341894190941</v>
      </c>
      <c r="AA374" s="47">
        <f t="shared" si="187"/>
        <v>109.16544365895193</v>
      </c>
      <c r="AB374" s="45">
        <f t="shared" si="188"/>
        <v>4.4168000000000003</v>
      </c>
      <c r="AC374" s="2" t="str">
        <f t="shared" si="174"/>
        <v>TY1</v>
      </c>
      <c r="AD374">
        <f t="shared" si="175"/>
        <v>109.21875</v>
      </c>
      <c r="AE374">
        <f t="shared" si="176"/>
        <v>109.203125</v>
      </c>
      <c r="AF374" s="49">
        <f t="shared" si="203"/>
        <v>1.5625E-2</v>
      </c>
      <c r="AG374" s="3">
        <f t="shared" si="189"/>
        <v>109.16544365895193</v>
      </c>
      <c r="AH374">
        <f t="shared" si="190"/>
        <v>109.09827696189318</v>
      </c>
      <c r="AI374" s="51">
        <f t="shared" si="191"/>
        <v>6.7166697058752334E-2</v>
      </c>
      <c r="AJ374" s="52">
        <f t="shared" si="192"/>
        <v>5.1541697058752334E-2</v>
      </c>
      <c r="AK374" s="2">
        <v>45698</v>
      </c>
      <c r="AL374" t="str">
        <v>91282CMK</v>
      </c>
      <c r="AM374">
        <v>-0.2402</v>
      </c>
      <c r="AN374">
        <v>4.3201499999999999</v>
      </c>
      <c r="AO374">
        <v>0.91359999999999997</v>
      </c>
      <c r="AP374">
        <v>109.203125</v>
      </c>
      <c r="AQ374">
        <f>VLOOKUP(AL374,工作表1!$F$3:$G$1000,2,FALSE)</f>
        <v>4.375</v>
      </c>
      <c r="AR374" t="str">
        <f>VLOOKUP(AL374,工作表1!$F$3:$H$1000,3,FALSE)</f>
        <v>2032/1/31</v>
      </c>
      <c r="AS374">
        <f t="shared" si="177"/>
        <v>4.3390000000000004</v>
      </c>
      <c r="AT374">
        <f t="shared" si="178"/>
        <v>3.5999999999999588E-2</v>
      </c>
      <c r="AU374" s="43">
        <f t="shared" si="193"/>
        <v>45869</v>
      </c>
      <c r="AV374" s="43">
        <f t="shared" si="179"/>
        <v>45838</v>
      </c>
      <c r="AW374" s="45">
        <f t="shared" si="194"/>
        <v>0.13294198895027623</v>
      </c>
      <c r="AX374" s="45">
        <f t="shared" si="195"/>
        <v>1.7990378793612352</v>
      </c>
      <c r="AY374" s="47">
        <f t="shared" si="196"/>
        <v>99.720525885658063</v>
      </c>
      <c r="AZ374" s="47">
        <f t="shared" si="197"/>
        <v>109.09827696189318</v>
      </c>
      <c r="BA374" s="43"/>
      <c r="BC374" s="2">
        <v>45695</v>
      </c>
      <c r="BD374" t="str">
        <v>91282CEP</v>
      </c>
      <c r="BE374">
        <v>5.1768000000000001</v>
      </c>
      <c r="BF374">
        <v>3.9956100000000001</v>
      </c>
      <c r="BG374">
        <v>0.83379999999999999</v>
      </c>
      <c r="BH374">
        <v>109.140625</v>
      </c>
      <c r="BI374">
        <f>VLOOKUP(BD374,工作表1!$K$3:$L$1000,2,FALSE)</f>
        <v>2.875</v>
      </c>
      <c r="BJ374" t="str">
        <f>VLOOKUP(BD374,工作表1!$K$3:$M$1000,3,FALSE)</f>
        <v>2032/5/15</v>
      </c>
      <c r="BK374">
        <f t="shared" si="180"/>
        <v>4.3369</v>
      </c>
      <c r="BL374">
        <f t="shared" si="181"/>
        <v>-1.4619</v>
      </c>
      <c r="BM374" s="43">
        <f t="shared" si="198"/>
        <v>45792</v>
      </c>
      <c r="BN374" s="43">
        <f t="shared" si="182"/>
        <v>45930</v>
      </c>
      <c r="BO374" s="45">
        <f t="shared" si="199"/>
        <v>0.69095303867403313</v>
      </c>
      <c r="BP374" s="45">
        <f t="shared" si="200"/>
        <v>2.5183502989480058</v>
      </c>
      <c r="BQ374" s="47">
        <f t="shared" si="201"/>
        <v>90.441770554035998</v>
      </c>
      <c r="BR374" s="47">
        <f t="shared" si="202"/>
        <v>108.37099369376283</v>
      </c>
    </row>
    <row r="375" spans="6:70" x14ac:dyDescent="0.25">
      <c r="F375" s="2">
        <v>45701</v>
      </c>
      <c r="G375">
        <v>4.343</v>
      </c>
      <c r="H375" s="43">
        <v>45713</v>
      </c>
      <c r="I375">
        <v>4.2092000000000001</v>
      </c>
      <c r="L375" s="2">
        <v>45695</v>
      </c>
      <c r="M375" t="str">
        <v>91282CLZ</v>
      </c>
      <c r="N375">
        <v>1.3839999999999999</v>
      </c>
      <c r="O375">
        <v>3.9976600000000002</v>
      </c>
      <c r="P375">
        <v>0.90029999999999999</v>
      </c>
      <c r="Q375">
        <v>109.234375</v>
      </c>
      <c r="R375">
        <f>VLOOKUP(M375,工作表1!$A$3:$B$1000,2,FALSE)</f>
        <v>4.125</v>
      </c>
      <c r="S375" t="str">
        <f>VLOOKUP(M375,工作表1!$A$3:$C$1000,3,FALSE)</f>
        <v>2031/11/30</v>
      </c>
      <c r="T375">
        <f t="shared" si="172"/>
        <v>4.3369</v>
      </c>
      <c r="U375">
        <f t="shared" si="171"/>
        <v>-0.21189999999999998</v>
      </c>
      <c r="V375" s="43">
        <f t="shared" si="183"/>
        <v>45808</v>
      </c>
      <c r="W375" s="43">
        <f t="shared" si="173"/>
        <v>45747</v>
      </c>
      <c r="X375" s="45">
        <f t="shared" si="184"/>
        <v>0.8204419889502762</v>
      </c>
      <c r="Y375" s="45">
        <f t="shared" si="185"/>
        <v>1.3742091122379474</v>
      </c>
      <c r="Z375" s="47">
        <f t="shared" si="186"/>
        <v>98.314024595251425</v>
      </c>
      <c r="AA375" s="47">
        <f t="shared" si="187"/>
        <v>109.18215930658017</v>
      </c>
      <c r="AB375" s="45">
        <f t="shared" si="188"/>
        <v>4.4195000000000002</v>
      </c>
      <c r="AC375" s="2" t="str">
        <f t="shared" si="174"/>
        <v>TY1</v>
      </c>
      <c r="AD375">
        <f t="shared" si="175"/>
        <v>109.234375</v>
      </c>
      <c r="AE375">
        <f t="shared" si="176"/>
        <v>109.21875</v>
      </c>
      <c r="AF375" s="49">
        <f t="shared" si="203"/>
        <v>1.5625E-2</v>
      </c>
      <c r="AG375" s="3">
        <f t="shared" si="189"/>
        <v>109.18215930658017</v>
      </c>
      <c r="AH375">
        <f t="shared" si="190"/>
        <v>109.14544474723522</v>
      </c>
      <c r="AI375" s="51">
        <f t="shared" si="191"/>
        <v>3.671455934495782E-2</v>
      </c>
      <c r="AJ375" s="52">
        <f t="shared" si="192"/>
        <v>2.108955934495782E-2</v>
      </c>
      <c r="AK375" s="2">
        <v>45695</v>
      </c>
      <c r="AL375" t="str">
        <v>91282CMC</v>
      </c>
      <c r="AM375">
        <v>-0.22020000000000001</v>
      </c>
      <c r="AN375">
        <v>4.3170000000000002</v>
      </c>
      <c r="AO375">
        <v>0.92020000000000002</v>
      </c>
      <c r="AP375">
        <v>109.21875</v>
      </c>
      <c r="AQ375">
        <f>VLOOKUP(AL375,工作表1!$F$3:$G$1000,2,FALSE)</f>
        <v>4.5</v>
      </c>
      <c r="AR375" t="str">
        <f>VLOOKUP(AL375,工作表1!$F$3:$H$1000,3,FALSE)</f>
        <v>2031/12/31</v>
      </c>
      <c r="AS375">
        <f t="shared" si="177"/>
        <v>4.3369</v>
      </c>
      <c r="AT375">
        <f t="shared" si="178"/>
        <v>0.16310000000000002</v>
      </c>
      <c r="AU375" s="43">
        <f t="shared" si="193"/>
        <v>45838</v>
      </c>
      <c r="AV375" s="43">
        <f t="shared" si="179"/>
        <v>45838</v>
      </c>
      <c r="AW375" s="45">
        <f t="shared" si="194"/>
        <v>0.50966850828729282</v>
      </c>
      <c r="AX375" s="45">
        <f t="shared" si="195"/>
        <v>2.2356959055475665</v>
      </c>
      <c r="AY375" s="47">
        <f t="shared" si="196"/>
        <v>100.48514274651239</v>
      </c>
      <c r="AZ375" s="47">
        <f t="shared" si="197"/>
        <v>109.14544474723522</v>
      </c>
      <c r="BA375" s="43"/>
      <c r="BC375" s="2">
        <v>45694</v>
      </c>
      <c r="BD375" t="str">
        <v>91282CEP</v>
      </c>
      <c r="BE375">
        <v>5.3644999999999996</v>
      </c>
      <c r="BF375">
        <v>3.9501499999999998</v>
      </c>
      <c r="BG375">
        <v>0.83379999999999999</v>
      </c>
      <c r="BH375">
        <v>109.5</v>
      </c>
      <c r="BI375">
        <f>VLOOKUP(BD375,工作表1!$K$3:$L$1000,2,FALSE)</f>
        <v>2.875</v>
      </c>
      <c r="BJ375" t="str">
        <f>VLOOKUP(BD375,工作表1!$K$3:$M$1000,3,FALSE)</f>
        <v>2032/5/15</v>
      </c>
      <c r="BK375">
        <f t="shared" si="180"/>
        <v>4.3265000000000002</v>
      </c>
      <c r="BL375">
        <f t="shared" si="181"/>
        <v>-1.4515000000000002</v>
      </c>
      <c r="BM375" s="43">
        <f t="shared" si="198"/>
        <v>45792</v>
      </c>
      <c r="BN375" s="43">
        <f t="shared" si="182"/>
        <v>45930</v>
      </c>
      <c r="BO375" s="45">
        <f t="shared" si="199"/>
        <v>0.66712707182320441</v>
      </c>
      <c r="BP375" s="45">
        <f t="shared" si="200"/>
        <v>2.5181544690834783</v>
      </c>
      <c r="BQ375" s="47">
        <f t="shared" si="201"/>
        <v>90.774182056184628</v>
      </c>
      <c r="BR375" s="47">
        <f t="shared" si="202"/>
        <v>108.76024987361106</v>
      </c>
    </row>
    <row r="376" spans="6:70" x14ac:dyDescent="0.25">
      <c r="F376" s="2">
        <v>45700</v>
      </c>
      <c r="G376">
        <v>4.3468400000000003</v>
      </c>
      <c r="H376" s="43">
        <v>45712</v>
      </c>
      <c r="I376">
        <v>4.3166000000000002</v>
      </c>
      <c r="L376" s="2">
        <v>45694</v>
      </c>
      <c r="M376" t="str">
        <v>91282CLZ</v>
      </c>
      <c r="N376">
        <v>1.5607</v>
      </c>
      <c r="O376">
        <v>3.9719799999999998</v>
      </c>
      <c r="P376">
        <v>0.90029999999999999</v>
      </c>
      <c r="Q376">
        <v>109.578125</v>
      </c>
      <c r="R376">
        <f>VLOOKUP(M376,工作表1!$A$3:$B$1000,2,FALSE)</f>
        <v>4.125</v>
      </c>
      <c r="S376" t="str">
        <f>VLOOKUP(M376,工作表1!$A$3:$C$1000,3,FALSE)</f>
        <v>2031/11/30</v>
      </c>
      <c r="T376">
        <f t="shared" si="172"/>
        <v>4.3265000000000002</v>
      </c>
      <c r="U376">
        <f t="shared" si="171"/>
        <v>-0.20150000000000023</v>
      </c>
      <c r="V376" s="43">
        <f t="shared" si="183"/>
        <v>45808</v>
      </c>
      <c r="W376" s="43">
        <f t="shared" si="173"/>
        <v>45747</v>
      </c>
      <c r="X376" s="45">
        <f t="shared" si="184"/>
        <v>0.78625690607734811</v>
      </c>
      <c r="Y376" s="45">
        <f t="shared" si="185"/>
        <v>1.3739281389540605</v>
      </c>
      <c r="Z376" s="47">
        <f t="shared" si="186"/>
        <v>98.648428298965598</v>
      </c>
      <c r="AA376" s="47">
        <f t="shared" si="187"/>
        <v>109.55074830023749</v>
      </c>
      <c r="AB376" s="45">
        <f t="shared" si="188"/>
        <v>4.3539000000000003</v>
      </c>
      <c r="AC376" s="2" t="str">
        <f t="shared" si="174"/>
        <v>TY1</v>
      </c>
      <c r="AD376">
        <f t="shared" si="175"/>
        <v>109.578125</v>
      </c>
      <c r="AE376">
        <f t="shared" si="176"/>
        <v>109.578125</v>
      </c>
      <c r="AF376" s="49">
        <f t="shared" si="203"/>
        <v>0</v>
      </c>
      <c r="AG376" s="3">
        <f t="shared" si="189"/>
        <v>109.55074830023749</v>
      </c>
      <c r="AH376">
        <f t="shared" si="190"/>
        <v>109.50471490156862</v>
      </c>
      <c r="AI376" s="51">
        <f t="shared" si="191"/>
        <v>4.6033398668868131E-2</v>
      </c>
      <c r="AJ376" s="52">
        <f t="shared" si="192"/>
        <v>4.6033398668868131E-2</v>
      </c>
      <c r="AK376" s="2">
        <v>45694</v>
      </c>
      <c r="AL376" t="str">
        <v>91282CMC</v>
      </c>
      <c r="AM376">
        <v>-0.96130000000000004</v>
      </c>
      <c r="AN376">
        <v>4.35276</v>
      </c>
      <c r="AO376">
        <v>0.92020000000000002</v>
      </c>
      <c r="AP376">
        <v>109.578125</v>
      </c>
      <c r="AQ376">
        <f>VLOOKUP(AL376,工作表1!$F$3:$G$1000,2,FALSE)</f>
        <v>4.5</v>
      </c>
      <c r="AR376" t="str">
        <f>VLOOKUP(AL376,工作表1!$F$3:$H$1000,3,FALSE)</f>
        <v>2031/12/31</v>
      </c>
      <c r="AS376">
        <f t="shared" si="177"/>
        <v>4.3265000000000002</v>
      </c>
      <c r="AT376">
        <f t="shared" si="178"/>
        <v>0.17349999999999977</v>
      </c>
      <c r="AU376" s="43">
        <f t="shared" si="193"/>
        <v>45838</v>
      </c>
      <c r="AV376" s="43">
        <f t="shared" si="179"/>
        <v>45838</v>
      </c>
      <c r="AW376" s="45">
        <f t="shared" si="194"/>
        <v>0.47237569060773477</v>
      </c>
      <c r="AX376" s="45">
        <f t="shared" si="195"/>
        <v>2.2353893892378718</v>
      </c>
      <c r="AY376" s="47">
        <f t="shared" si="196"/>
        <v>100.82093506414338</v>
      </c>
      <c r="AZ376" s="47">
        <f t="shared" si="197"/>
        <v>109.50471490156862</v>
      </c>
      <c r="BA376" s="43"/>
      <c r="BC376" s="2">
        <v>45693</v>
      </c>
      <c r="BD376" t="str">
        <v>91282CEP</v>
      </c>
      <c r="BE376">
        <v>4.8684000000000003</v>
      </c>
      <c r="BF376">
        <v>3.97234</v>
      </c>
      <c r="BG376">
        <v>0.83379999999999999</v>
      </c>
      <c r="BH376">
        <v>109.671875</v>
      </c>
      <c r="BI376">
        <f>VLOOKUP(BD376,工作表1!$K$3:$L$1000,2,FALSE)</f>
        <v>2.875</v>
      </c>
      <c r="BJ376" t="str">
        <f>VLOOKUP(BD376,工作表1!$K$3:$M$1000,3,FALSE)</f>
        <v>2032/5/15</v>
      </c>
      <c r="BK376">
        <f t="shared" si="180"/>
        <v>4.3284000000000002</v>
      </c>
      <c r="BL376">
        <f t="shared" si="181"/>
        <v>-1.4534000000000002</v>
      </c>
      <c r="BM376" s="43">
        <f t="shared" si="198"/>
        <v>45792</v>
      </c>
      <c r="BN376" s="43">
        <f t="shared" si="182"/>
        <v>45930</v>
      </c>
      <c r="BO376" s="45">
        <f t="shared" si="199"/>
        <v>0.65918508287292821</v>
      </c>
      <c r="BP376" s="45">
        <f t="shared" si="200"/>
        <v>2.5180891924619693</v>
      </c>
      <c r="BQ376" s="47">
        <f t="shared" si="201"/>
        <v>90.898854599106414</v>
      </c>
      <c r="BR376" s="47">
        <f t="shared" si="202"/>
        <v>108.91080828820412</v>
      </c>
    </row>
    <row r="377" spans="6:70" x14ac:dyDescent="0.25">
      <c r="F377" s="2">
        <v>45699</v>
      </c>
      <c r="G377">
        <v>4.3411999999999997</v>
      </c>
      <c r="H377" s="43">
        <v>45709</v>
      </c>
      <c r="I377">
        <v>4.3535000000000004</v>
      </c>
      <c r="L377" s="2">
        <v>45693</v>
      </c>
      <c r="M377" t="str">
        <v>91282CLZ</v>
      </c>
      <c r="N377">
        <v>1.1437999999999999</v>
      </c>
      <c r="O377">
        <v>4.0655400000000004</v>
      </c>
      <c r="P377">
        <v>0.90029999999999999</v>
      </c>
      <c r="Q377">
        <v>109.75</v>
      </c>
      <c r="R377">
        <f>VLOOKUP(M377,工作表1!$A$3:$B$1000,2,FALSE)</f>
        <v>4.125</v>
      </c>
      <c r="S377" t="str">
        <f>VLOOKUP(M377,工作表1!$A$3:$C$1000,3,FALSE)</f>
        <v>2031/11/30</v>
      </c>
      <c r="T377">
        <f t="shared" si="172"/>
        <v>4.3284000000000002</v>
      </c>
      <c r="U377">
        <f t="shared" si="171"/>
        <v>-0.20340000000000025</v>
      </c>
      <c r="V377" s="43">
        <f t="shared" si="183"/>
        <v>45808</v>
      </c>
      <c r="W377" s="43">
        <f t="shared" si="173"/>
        <v>45747</v>
      </c>
      <c r="X377" s="45">
        <f t="shared" si="184"/>
        <v>0.77486187845303867</v>
      </c>
      <c r="Y377" s="45">
        <f t="shared" si="185"/>
        <v>1.3738344811927647</v>
      </c>
      <c r="Z377" s="47">
        <f t="shared" si="186"/>
        <v>98.788485590467943</v>
      </c>
      <c r="AA377" s="47">
        <f t="shared" si="187"/>
        <v>109.70620150620762</v>
      </c>
      <c r="AB377" s="45">
        <f t="shared" si="188"/>
        <v>4.3330000000000002</v>
      </c>
      <c r="AC377" s="2" t="str">
        <f t="shared" si="174"/>
        <v>TY1</v>
      </c>
      <c r="AD377">
        <f t="shared" si="175"/>
        <v>109.75</v>
      </c>
      <c r="AE377">
        <f t="shared" si="176"/>
        <v>109.75</v>
      </c>
      <c r="AF377" s="49">
        <f t="shared" si="203"/>
        <v>0</v>
      </c>
      <c r="AG377" s="3">
        <f t="shared" si="189"/>
        <v>109.70620150620762</v>
      </c>
      <c r="AH377">
        <f t="shared" si="190"/>
        <v>109.69205105074535</v>
      </c>
      <c r="AI377" s="51">
        <f t="shared" si="191"/>
        <v>1.4150455462271339E-2</v>
      </c>
      <c r="AJ377" s="52">
        <f t="shared" si="192"/>
        <v>1.4150455462271339E-2</v>
      </c>
      <c r="AK377" s="2">
        <v>45693</v>
      </c>
      <c r="AL377" t="str">
        <v>91282CMC</v>
      </c>
      <c r="AM377">
        <v>-0.47610000000000002</v>
      </c>
      <c r="AN377">
        <v>4.3124500000000001</v>
      </c>
      <c r="AO377">
        <v>0.92020000000000002</v>
      </c>
      <c r="AP377">
        <v>109.75</v>
      </c>
      <c r="AQ377">
        <f>VLOOKUP(AL377,工作表1!$F$3:$G$1000,2,FALSE)</f>
        <v>4.5</v>
      </c>
      <c r="AR377" t="str">
        <f>VLOOKUP(AL377,工作表1!$F$3:$H$1000,3,FALSE)</f>
        <v>2031/12/31</v>
      </c>
      <c r="AS377">
        <f t="shared" si="177"/>
        <v>4.3284000000000002</v>
      </c>
      <c r="AT377">
        <f t="shared" si="178"/>
        <v>0.17159999999999975</v>
      </c>
      <c r="AU377" s="43">
        <f t="shared" si="193"/>
        <v>45838</v>
      </c>
      <c r="AV377" s="43">
        <f t="shared" si="179"/>
        <v>45838</v>
      </c>
      <c r="AW377" s="45">
        <f t="shared" si="194"/>
        <v>0.45994475138121549</v>
      </c>
      <c r="AX377" s="45">
        <f t="shared" si="195"/>
        <v>2.2352872171346401</v>
      </c>
      <c r="AY377" s="47">
        <f t="shared" si="196"/>
        <v>100.99294428100546</v>
      </c>
      <c r="AZ377" s="47">
        <f t="shared" si="197"/>
        <v>109.69205105074535</v>
      </c>
      <c r="BA377" s="43"/>
      <c r="BC377" s="2">
        <v>45692</v>
      </c>
      <c r="BD377" t="str">
        <v>91282CEP</v>
      </c>
      <c r="BE377">
        <v>3.6213000000000002</v>
      </c>
      <c r="BF377">
        <v>4.0432100000000002</v>
      </c>
      <c r="BG377">
        <v>0.83379999999999999</v>
      </c>
      <c r="BH377">
        <v>109.109375</v>
      </c>
      <c r="BI377">
        <f>VLOOKUP(BD377,工作表1!$K$3:$L$1000,2,FALSE)</f>
        <v>2.875</v>
      </c>
      <c r="BJ377" t="str">
        <f>VLOOKUP(BD377,工作表1!$K$3:$M$1000,3,FALSE)</f>
        <v>2032/5/15</v>
      </c>
      <c r="BK377">
        <f t="shared" si="180"/>
        <v>4.3289400000000002</v>
      </c>
      <c r="BL377">
        <f t="shared" si="181"/>
        <v>-1.4539400000000002</v>
      </c>
      <c r="BM377" s="43">
        <f t="shared" si="198"/>
        <v>45792</v>
      </c>
      <c r="BN377" s="43">
        <f t="shared" si="182"/>
        <v>45930</v>
      </c>
      <c r="BO377" s="45">
        <f t="shared" si="199"/>
        <v>0.65124309392265189</v>
      </c>
      <c r="BP377" s="45">
        <f t="shared" si="200"/>
        <v>2.5180239158404598</v>
      </c>
      <c r="BQ377" s="47">
        <f t="shared" si="201"/>
        <v>90.398190385656306</v>
      </c>
      <c r="BR377" s="47">
        <f t="shared" si="202"/>
        <v>108.31032144716072</v>
      </c>
    </row>
    <row r="378" spans="6:70" x14ac:dyDescent="0.25">
      <c r="F378" s="2">
        <v>45698</v>
      </c>
      <c r="G378">
        <v>4.3390000000000004</v>
      </c>
      <c r="H378" s="43">
        <v>45708</v>
      </c>
      <c r="I378">
        <v>4.4273999999999996</v>
      </c>
      <c r="L378" s="2">
        <v>45692</v>
      </c>
      <c r="M378" t="str">
        <v>91282CLZ</v>
      </c>
      <c r="N378">
        <v>0.81320000000000003</v>
      </c>
      <c r="O378">
        <v>4.13842</v>
      </c>
      <c r="P378">
        <v>0.90029999999999999</v>
      </c>
      <c r="Q378">
        <v>109.203125</v>
      </c>
      <c r="R378">
        <f>VLOOKUP(M378,工作表1!$A$3:$B$1000,2,FALSE)</f>
        <v>4.125</v>
      </c>
      <c r="S378" t="str">
        <f>VLOOKUP(M378,工作表1!$A$3:$C$1000,3,FALSE)</f>
        <v>2031/11/30</v>
      </c>
      <c r="T378">
        <f t="shared" si="172"/>
        <v>4.3289400000000002</v>
      </c>
      <c r="U378">
        <f t="shared" si="171"/>
        <v>-0.20394000000000023</v>
      </c>
      <c r="V378" s="43">
        <f t="shared" si="183"/>
        <v>45808</v>
      </c>
      <c r="W378" s="43">
        <f t="shared" si="173"/>
        <v>45747</v>
      </c>
      <c r="X378" s="45">
        <f t="shared" si="184"/>
        <v>0.76346685082872923</v>
      </c>
      <c r="Y378" s="45">
        <f t="shared" si="185"/>
        <v>1.373740823431469</v>
      </c>
      <c r="Z378" s="47">
        <f t="shared" si="186"/>
        <v>98.288198134577769</v>
      </c>
      <c r="AA378" s="47">
        <f t="shared" si="187"/>
        <v>109.15018276745161</v>
      </c>
      <c r="AB378" s="45">
        <f t="shared" si="188"/>
        <v>4.4169</v>
      </c>
      <c r="AC378" s="2" t="str">
        <f t="shared" si="174"/>
        <v>TY1</v>
      </c>
      <c r="AD378">
        <f t="shared" si="175"/>
        <v>109.203125</v>
      </c>
      <c r="AE378">
        <f t="shared" si="176"/>
        <v>109.1875</v>
      </c>
      <c r="AF378" s="49">
        <f t="shared" si="203"/>
        <v>1.5625E-2</v>
      </c>
      <c r="AG378" s="3">
        <f t="shared" si="189"/>
        <v>109.15018276745161</v>
      </c>
      <c r="AH378">
        <f t="shared" si="190"/>
        <v>109.1313776272921</v>
      </c>
      <c r="AI378" s="51">
        <f t="shared" si="191"/>
        <v>1.8805140159514622E-2</v>
      </c>
      <c r="AJ378" s="52">
        <f t="shared" si="192"/>
        <v>3.1801401595146217E-3</v>
      </c>
      <c r="AK378" s="2">
        <v>45692</v>
      </c>
      <c r="AL378" t="str">
        <v>91282CMC</v>
      </c>
      <c r="AM378">
        <v>-0.68940000000000001</v>
      </c>
      <c r="AN378">
        <v>4.3309800000000003</v>
      </c>
      <c r="AO378">
        <v>0.92020000000000002</v>
      </c>
      <c r="AP378">
        <v>109.1875</v>
      </c>
      <c r="AQ378">
        <f>VLOOKUP(AL378,工作表1!$F$3:$G$1000,2,FALSE)</f>
        <v>4.5</v>
      </c>
      <c r="AR378" t="str">
        <f>VLOOKUP(AL378,工作表1!$F$3:$H$1000,3,FALSE)</f>
        <v>2031/12/31</v>
      </c>
      <c r="AS378">
        <f t="shared" si="177"/>
        <v>4.3289400000000002</v>
      </c>
      <c r="AT378">
        <f t="shared" si="178"/>
        <v>0.17105999999999977</v>
      </c>
      <c r="AU378" s="43">
        <f t="shared" si="193"/>
        <v>45838</v>
      </c>
      <c r="AV378" s="43">
        <f t="shared" si="179"/>
        <v>45838</v>
      </c>
      <c r="AW378" s="45">
        <f t="shared" si="194"/>
        <v>0.4475138121546961</v>
      </c>
      <c r="AX378" s="45">
        <f t="shared" si="195"/>
        <v>2.2351850450314084</v>
      </c>
      <c r="AY378" s="47">
        <f t="shared" si="196"/>
        <v>100.47717231135564</v>
      </c>
      <c r="AZ378" s="47">
        <f t="shared" si="197"/>
        <v>109.1313776272921</v>
      </c>
      <c r="BA378" s="43"/>
      <c r="BC378" s="2">
        <v>45691</v>
      </c>
      <c r="BD378" t="str">
        <v>91282CEP</v>
      </c>
      <c r="BE378">
        <v>3.3302</v>
      </c>
      <c r="BF378">
        <v>4.0668499999999996</v>
      </c>
      <c r="BG378">
        <v>0.83379999999999999</v>
      </c>
      <c r="BH378">
        <v>108.859375</v>
      </c>
      <c r="BI378">
        <f>VLOOKUP(BD378,工作表1!$K$3:$L$1000,2,FALSE)</f>
        <v>2.875</v>
      </c>
      <c r="BJ378" t="str">
        <f>VLOOKUP(BD378,工作表1!$K$3:$M$1000,3,FALSE)</f>
        <v>2032/5/15</v>
      </c>
      <c r="BK378">
        <f t="shared" si="180"/>
        <v>4.3307500000000001</v>
      </c>
      <c r="BL378">
        <f t="shared" si="181"/>
        <v>-1.4557500000000001</v>
      </c>
      <c r="BM378" s="43">
        <f t="shared" si="198"/>
        <v>45792</v>
      </c>
      <c r="BN378" s="43">
        <f t="shared" si="182"/>
        <v>45930</v>
      </c>
      <c r="BO378" s="45">
        <f t="shared" si="199"/>
        <v>0.64330110497237569</v>
      </c>
      <c r="BP378" s="45">
        <f t="shared" si="200"/>
        <v>2.5179586392189508</v>
      </c>
      <c r="BQ378" s="47">
        <f t="shared" si="201"/>
        <v>90.159220604517515</v>
      </c>
      <c r="BR378" s="47">
        <f t="shared" si="202"/>
        <v>108.02470273207371</v>
      </c>
    </row>
    <row r="379" spans="6:70" x14ac:dyDescent="0.25">
      <c r="F379" s="2">
        <v>45695</v>
      </c>
      <c r="G379">
        <v>4.3369</v>
      </c>
      <c r="H379" s="43">
        <v>45707</v>
      </c>
      <c r="I379">
        <v>4.4512</v>
      </c>
      <c r="L379" s="2">
        <v>45691</v>
      </c>
      <c r="M379" t="str">
        <v>91282CLZ</v>
      </c>
      <c r="N379">
        <v>1.4755</v>
      </c>
      <c r="O379">
        <v>4.0016600000000002</v>
      </c>
      <c r="P379">
        <v>0.90029999999999999</v>
      </c>
      <c r="Q379">
        <v>108.953125</v>
      </c>
      <c r="R379">
        <f>VLOOKUP(M379,工作表1!$A$3:$B$1000,2,FALSE)</f>
        <v>4.125</v>
      </c>
      <c r="S379" t="str">
        <f>VLOOKUP(M379,工作表1!$A$3:$C$1000,3,FALSE)</f>
        <v>2031/11/30</v>
      </c>
      <c r="T379">
        <f t="shared" si="172"/>
        <v>4.3307500000000001</v>
      </c>
      <c r="U379">
        <f t="shared" si="171"/>
        <v>-0.2057500000000001</v>
      </c>
      <c r="V379" s="43">
        <f t="shared" si="183"/>
        <v>45808</v>
      </c>
      <c r="W379" s="43">
        <f t="shared" si="173"/>
        <v>45747</v>
      </c>
      <c r="X379" s="45">
        <f t="shared" si="184"/>
        <v>0.7520718232044199</v>
      </c>
      <c r="Y379" s="45">
        <f t="shared" si="185"/>
        <v>1.3736471656701732</v>
      </c>
      <c r="Z379" s="47">
        <f t="shared" si="186"/>
        <v>98.064010627038741</v>
      </c>
      <c r="AA379" s="47">
        <f t="shared" si="187"/>
        <v>108.90105837072481</v>
      </c>
      <c r="AB379" s="45">
        <f t="shared" si="188"/>
        <v>4.4641999999999999</v>
      </c>
      <c r="AC379" s="2" t="str">
        <f t="shared" si="174"/>
        <v>TY1</v>
      </c>
      <c r="AD379">
        <f t="shared" si="175"/>
        <v>108.953125</v>
      </c>
      <c r="AE379">
        <f t="shared" si="176"/>
        <v>108.9375</v>
      </c>
      <c r="AF379" s="49">
        <f t="shared" si="203"/>
        <v>1.5625E-2</v>
      </c>
      <c r="AG379" s="3">
        <f t="shared" si="189"/>
        <v>108.90105837072481</v>
      </c>
      <c r="AH379">
        <f t="shared" si="190"/>
        <v>108.8349462734547</v>
      </c>
      <c r="AI379" s="51">
        <f t="shared" si="191"/>
        <v>6.6112097270107029E-2</v>
      </c>
      <c r="AJ379" s="52">
        <f t="shared" si="192"/>
        <v>5.0487097270107029E-2</v>
      </c>
      <c r="AK379" s="2">
        <v>45691</v>
      </c>
      <c r="AL379" t="str">
        <v>91282CMK</v>
      </c>
      <c r="AM379">
        <v>-0.42799999999999999</v>
      </c>
      <c r="AN379">
        <v>4.31508</v>
      </c>
      <c r="AO379">
        <v>0.91359999999999997</v>
      </c>
      <c r="AP379">
        <v>108.9375</v>
      </c>
      <c r="AQ379">
        <f>VLOOKUP(AL379,工作表1!$F$3:$G$1000,2,FALSE)</f>
        <v>4.375</v>
      </c>
      <c r="AR379" t="str">
        <f>VLOOKUP(AL379,工作表1!$F$3:$H$1000,3,FALSE)</f>
        <v>2032/1/31</v>
      </c>
      <c r="AS379">
        <f t="shared" si="177"/>
        <v>4.3307500000000001</v>
      </c>
      <c r="AT379">
        <f t="shared" si="178"/>
        <v>4.4249999999999901E-2</v>
      </c>
      <c r="AU379" s="43">
        <f t="shared" si="193"/>
        <v>45869</v>
      </c>
      <c r="AV379" s="43">
        <f t="shared" si="179"/>
        <v>45838</v>
      </c>
      <c r="AW379" s="45">
        <f t="shared" si="194"/>
        <v>4.834254143646409E-2</v>
      </c>
      <c r="AX379" s="45">
        <f t="shared" si="195"/>
        <v>1.798342541436464</v>
      </c>
      <c r="AY379" s="47">
        <f t="shared" si="196"/>
        <v>99.485727193205989</v>
      </c>
      <c r="AZ379" s="47">
        <f t="shared" si="197"/>
        <v>108.8349462734547</v>
      </c>
      <c r="BA379" s="43"/>
      <c r="BC379" s="2">
        <v>45688</v>
      </c>
      <c r="BD379" t="str">
        <v>91282CEP</v>
      </c>
      <c r="BE379">
        <v>2.7467000000000001</v>
      </c>
      <c r="BF379">
        <v>4.0768800000000001</v>
      </c>
      <c r="BG379">
        <v>0.83379999999999999</v>
      </c>
      <c r="BH379">
        <v>108.734375</v>
      </c>
      <c r="BI379">
        <f>VLOOKUP(BD379,工作表1!$K$3:$L$1000,2,FALSE)</f>
        <v>2.875</v>
      </c>
      <c r="BJ379" t="str">
        <f>VLOOKUP(BD379,工作表1!$K$3:$M$1000,3,FALSE)</f>
        <v>2032/5/15</v>
      </c>
      <c r="BK379">
        <f t="shared" si="180"/>
        <v>4.3275499999999996</v>
      </c>
      <c r="BL379">
        <f t="shared" si="181"/>
        <v>-1.4525499999999996</v>
      </c>
      <c r="BM379" s="43">
        <f t="shared" si="198"/>
        <v>45792</v>
      </c>
      <c r="BN379" s="43">
        <f t="shared" si="182"/>
        <v>45930</v>
      </c>
      <c r="BO379" s="45">
        <f t="shared" si="199"/>
        <v>0.63535911602209938</v>
      </c>
      <c r="BP379" s="45">
        <f t="shared" si="200"/>
        <v>2.5178933625974418</v>
      </c>
      <c r="BQ379" s="47">
        <f t="shared" si="201"/>
        <v>90.049699436375434</v>
      </c>
      <c r="BR379" s="47">
        <f t="shared" si="202"/>
        <v>107.8903584055918</v>
      </c>
    </row>
    <row r="380" spans="6:70" x14ac:dyDescent="0.25">
      <c r="F380" s="2">
        <v>45694</v>
      </c>
      <c r="G380">
        <v>4.3265000000000002</v>
      </c>
      <c r="H380" s="43">
        <v>45706</v>
      </c>
      <c r="I380">
        <v>4.4749999999999996</v>
      </c>
      <c r="L380" s="2">
        <v>45688</v>
      </c>
      <c r="M380" t="str">
        <v>91282CLZ</v>
      </c>
      <c r="N380">
        <v>1.1228</v>
      </c>
      <c r="O380">
        <v>4.08026</v>
      </c>
      <c r="P380">
        <v>0.90029999999999999</v>
      </c>
      <c r="Q380">
        <v>108.84375</v>
      </c>
      <c r="R380">
        <f>VLOOKUP(M380,工作表1!$A$3:$B$1000,2,FALSE)</f>
        <v>4.125</v>
      </c>
      <c r="S380" t="str">
        <f>VLOOKUP(M380,工作表1!$A$3:$C$1000,3,FALSE)</f>
        <v>2031/11/30</v>
      </c>
      <c r="T380">
        <f t="shared" si="172"/>
        <v>4.3275499999999996</v>
      </c>
      <c r="U380">
        <f t="shared" si="171"/>
        <v>-0.20254999999999956</v>
      </c>
      <c r="V380" s="43">
        <f t="shared" si="183"/>
        <v>45808</v>
      </c>
      <c r="W380" s="43">
        <f t="shared" si="173"/>
        <v>45747</v>
      </c>
      <c r="X380" s="45">
        <f t="shared" si="184"/>
        <v>0.74067679558011057</v>
      </c>
      <c r="Y380" s="45">
        <f t="shared" si="185"/>
        <v>1.3735535079088779</v>
      </c>
      <c r="Z380" s="47">
        <f t="shared" si="186"/>
        <v>97.953740035298168</v>
      </c>
      <c r="AA380" s="47">
        <f t="shared" si="187"/>
        <v>108.77761167923038</v>
      </c>
      <c r="AB380" s="45">
        <f t="shared" si="188"/>
        <v>4.4405000000000001</v>
      </c>
      <c r="AC380" s="2" t="str">
        <f t="shared" si="174"/>
        <v>TY1</v>
      </c>
      <c r="AD380">
        <f t="shared" si="175"/>
        <v>108.84375</v>
      </c>
      <c r="AE380">
        <f t="shared" si="176"/>
        <v>108.8125</v>
      </c>
      <c r="AF380" s="49">
        <f t="shared" si="203"/>
        <v>3.125E-2</v>
      </c>
      <c r="AG380" s="3">
        <f t="shared" si="189"/>
        <v>108.77761167923038</v>
      </c>
      <c r="AH380">
        <f t="shared" si="190"/>
        <v>108.71342058770996</v>
      </c>
      <c r="AI380" s="51">
        <f t="shared" si="191"/>
        <v>6.4191091520413579E-2</v>
      </c>
      <c r="AJ380" s="52">
        <f t="shared" si="192"/>
        <v>3.2941091520413579E-2</v>
      </c>
      <c r="AK380" s="2">
        <v>45688</v>
      </c>
      <c r="AL380" t="str">
        <v>91282CMK</v>
      </c>
      <c r="AM380">
        <v>-0.50129999999999997</v>
      </c>
      <c r="AN380">
        <v>4.3088499999999996</v>
      </c>
      <c r="AO380">
        <v>0.91359999999999997</v>
      </c>
      <c r="AP380">
        <v>108.8125</v>
      </c>
      <c r="AQ380">
        <f>VLOOKUP(AL380,工作表1!$F$3:$G$1000,2,FALSE)</f>
        <v>4.375</v>
      </c>
      <c r="AR380" t="str">
        <f>VLOOKUP(AL380,工作表1!$F$3:$H$1000,3,FALSE)</f>
        <v>2032/1/31</v>
      </c>
      <c r="AS380">
        <f t="shared" si="177"/>
        <v>4.3275499999999996</v>
      </c>
      <c r="AT380">
        <f t="shared" si="178"/>
        <v>4.7450000000000436E-2</v>
      </c>
      <c r="AU380" s="43">
        <f t="shared" si="193"/>
        <v>45869</v>
      </c>
      <c r="AV380" s="43">
        <f t="shared" si="179"/>
        <v>45838</v>
      </c>
      <c r="AW380" s="45">
        <f t="shared" si="194"/>
        <v>3.6256906077348064E-2</v>
      </c>
      <c r="AX380" s="45">
        <f t="shared" si="195"/>
        <v>1.7982432074472112</v>
      </c>
      <c r="AY380" s="47">
        <f t="shared" si="196"/>
        <v>99.376378680210351</v>
      </c>
      <c r="AZ380" s="47">
        <f t="shared" si="197"/>
        <v>108.71342058770996</v>
      </c>
      <c r="BA380" s="43"/>
      <c r="BC380" s="2">
        <v>45687</v>
      </c>
      <c r="BD380" t="str">
        <v>91282CEP</v>
      </c>
      <c r="BE380">
        <v>3.7940999999999998</v>
      </c>
      <c r="BF380">
        <v>4.0261199999999997</v>
      </c>
      <c r="BG380">
        <v>0.83379999999999999</v>
      </c>
      <c r="BH380">
        <v>109.109375</v>
      </c>
      <c r="BI380">
        <f>VLOOKUP(BD380,工作表1!$K$3:$L$1000,2,FALSE)</f>
        <v>2.875</v>
      </c>
      <c r="BJ380" t="str">
        <f>VLOOKUP(BD380,工作表1!$K$3:$M$1000,3,FALSE)</f>
        <v>2032/5/15</v>
      </c>
      <c r="BK380">
        <f t="shared" si="180"/>
        <v>4.3281999999999998</v>
      </c>
      <c r="BL380">
        <f t="shared" si="181"/>
        <v>-1.4531999999999998</v>
      </c>
      <c r="BM380" s="43">
        <f t="shared" si="198"/>
        <v>45792</v>
      </c>
      <c r="BN380" s="43">
        <f t="shared" si="182"/>
        <v>45930</v>
      </c>
      <c r="BO380" s="45">
        <f t="shared" si="199"/>
        <v>0.61153314917127077</v>
      </c>
      <c r="BP380" s="45">
        <f t="shared" si="200"/>
        <v>2.5176975327329147</v>
      </c>
      <c r="BQ380" s="47">
        <f t="shared" si="201"/>
        <v>90.398077650971118</v>
      </c>
      <c r="BR380" s="47">
        <f t="shared" si="202"/>
        <v>108.30733661603935</v>
      </c>
    </row>
    <row r="381" spans="6:70" x14ac:dyDescent="0.25">
      <c r="F381" s="2">
        <v>45693</v>
      </c>
      <c r="G381">
        <v>4.3284000000000002</v>
      </c>
      <c r="H381" s="43">
        <v>45705</v>
      </c>
      <c r="I381">
        <v>4.4009999999999998</v>
      </c>
      <c r="L381" s="2">
        <v>45687</v>
      </c>
      <c r="M381" t="str">
        <v>91282CLZ</v>
      </c>
      <c r="N381">
        <v>1.5019</v>
      </c>
      <c r="O381">
        <v>4.0219100000000001</v>
      </c>
      <c r="P381">
        <v>0.90029999999999999</v>
      </c>
      <c r="Q381">
        <v>109.234375</v>
      </c>
      <c r="R381">
        <f>VLOOKUP(M381,工作表1!$A$3:$B$1000,2,FALSE)</f>
        <v>4.125</v>
      </c>
      <c r="S381" t="str">
        <f>VLOOKUP(M381,工作表1!$A$3:$C$1000,3,FALSE)</f>
        <v>2031/11/30</v>
      </c>
      <c r="T381">
        <f t="shared" si="172"/>
        <v>4.3281999999999998</v>
      </c>
      <c r="U381">
        <f t="shared" si="171"/>
        <v>-0.20319999999999983</v>
      </c>
      <c r="V381" s="43">
        <f t="shared" si="183"/>
        <v>45808</v>
      </c>
      <c r="W381" s="43">
        <f t="shared" si="173"/>
        <v>45747</v>
      </c>
      <c r="X381" s="45">
        <f t="shared" si="184"/>
        <v>0.70649171270718236</v>
      </c>
      <c r="Y381" s="45">
        <f t="shared" si="185"/>
        <v>1.3732725346249905</v>
      </c>
      <c r="Z381" s="47">
        <f t="shared" si="186"/>
        <v>98.335526879286846</v>
      </c>
      <c r="AA381" s="47">
        <f t="shared" si="187"/>
        <v>109.20053142220218</v>
      </c>
      <c r="AB381" s="45">
        <f t="shared" si="188"/>
        <v>4.4169</v>
      </c>
      <c r="AC381" s="2" t="str">
        <f t="shared" si="174"/>
        <v>TY1</v>
      </c>
      <c r="AD381">
        <f t="shared" si="175"/>
        <v>109.234375</v>
      </c>
      <c r="AE381">
        <f t="shared" si="176"/>
        <v>109.203125</v>
      </c>
      <c r="AF381" s="49">
        <f t="shared" si="203"/>
        <v>3.125E-2</v>
      </c>
      <c r="AG381" s="3">
        <f t="shared" si="189"/>
        <v>109.20053142220218</v>
      </c>
      <c r="AH381">
        <f t="shared" si="190"/>
        <v>109.13117104396608</v>
      </c>
      <c r="AI381" s="51">
        <f t="shared" si="191"/>
        <v>6.9360378236098086E-2</v>
      </c>
      <c r="AJ381" s="52">
        <f t="shared" si="192"/>
        <v>3.8110378236098086E-2</v>
      </c>
      <c r="AK381" s="2">
        <v>45687</v>
      </c>
      <c r="AL381" t="str">
        <v>91282CMK</v>
      </c>
      <c r="AM381">
        <v>-0.2359</v>
      </c>
      <c r="AN381">
        <v>4.2901199999999999</v>
      </c>
      <c r="AO381">
        <v>0.91359999999999997</v>
      </c>
      <c r="AP381">
        <v>109.203125</v>
      </c>
      <c r="AQ381">
        <f>VLOOKUP(AL381,工作表1!$F$3:$G$1000,2,FALSE)</f>
        <v>4.375</v>
      </c>
      <c r="AR381" t="str">
        <f>VLOOKUP(AL381,工作表1!$F$3:$H$1000,3,FALSE)</f>
        <v>2032/1/31</v>
      </c>
      <c r="AS381">
        <f t="shared" si="177"/>
        <v>4.3281999999999998</v>
      </c>
      <c r="AT381">
        <f t="shared" si="178"/>
        <v>4.6800000000000175E-2</v>
      </c>
      <c r="AU381" s="43">
        <f t="shared" si="193"/>
        <v>45869</v>
      </c>
      <c r="AV381" s="43">
        <f t="shared" si="179"/>
        <v>45838</v>
      </c>
      <c r="AW381" s="45">
        <f t="shared" si="194"/>
        <v>0</v>
      </c>
      <c r="AX381" s="45">
        <f t="shared" si="195"/>
        <v>1.797945205479452</v>
      </c>
      <c r="AY381" s="47">
        <f t="shared" si="196"/>
        <v>99.758903390881557</v>
      </c>
      <c r="AZ381" s="47">
        <f t="shared" si="197"/>
        <v>109.13117104396608</v>
      </c>
      <c r="BA381" s="43"/>
      <c r="BC381" s="2">
        <v>45686</v>
      </c>
      <c r="BD381" t="str">
        <v>91282CEP</v>
      </c>
      <c r="BE381">
        <v>2.6305999999999998</v>
      </c>
      <c r="BF381">
        <v>4.0908800000000003</v>
      </c>
      <c r="BG381">
        <v>0.83379999999999999</v>
      </c>
      <c r="BH381">
        <v>108.8125</v>
      </c>
      <c r="BI381">
        <f>VLOOKUP(BD381,工作表1!$K$3:$L$1000,2,FALSE)</f>
        <v>2.875</v>
      </c>
      <c r="BJ381" t="str">
        <f>VLOOKUP(BD381,工作表1!$K$3:$M$1000,3,FALSE)</f>
        <v>2032/5/15</v>
      </c>
      <c r="BK381">
        <f t="shared" si="180"/>
        <v>4.3285</v>
      </c>
      <c r="BL381">
        <f t="shared" si="181"/>
        <v>-1.4535</v>
      </c>
      <c r="BM381" s="43">
        <f t="shared" si="198"/>
        <v>45792</v>
      </c>
      <c r="BN381" s="43">
        <f t="shared" si="182"/>
        <v>45930</v>
      </c>
      <c r="BO381" s="45">
        <f t="shared" si="199"/>
        <v>0.60359116022099446</v>
      </c>
      <c r="BP381" s="45">
        <f t="shared" si="200"/>
        <v>2.5176322561114057</v>
      </c>
      <c r="BQ381" s="47">
        <f t="shared" si="201"/>
        <v>90.116200095480124</v>
      </c>
      <c r="BR381" s="47">
        <f t="shared" si="202"/>
        <v>107.96906265866539</v>
      </c>
    </row>
    <row r="382" spans="6:70" x14ac:dyDescent="0.25">
      <c r="F382" s="2">
        <v>45692</v>
      </c>
      <c r="G382">
        <v>4.3289400000000002</v>
      </c>
      <c r="H382" s="43">
        <v>45702</v>
      </c>
      <c r="I382">
        <v>4.4009999999999998</v>
      </c>
      <c r="L382" s="2">
        <v>45686</v>
      </c>
      <c r="M382" t="str">
        <v>91282CLZ</v>
      </c>
      <c r="N382">
        <v>1.5617000000000001</v>
      </c>
      <c r="O382">
        <v>4.0145600000000004</v>
      </c>
      <c r="P382">
        <v>0.90029999999999999</v>
      </c>
      <c r="Q382">
        <v>108.953125</v>
      </c>
      <c r="R382">
        <f>VLOOKUP(M382,工作表1!$A$3:$B$1000,2,FALSE)</f>
        <v>4.125</v>
      </c>
      <c r="S382" t="str">
        <f>VLOOKUP(M382,工作表1!$A$3:$C$1000,3,FALSE)</f>
        <v>2031/11/30</v>
      </c>
      <c r="T382">
        <f t="shared" si="172"/>
        <v>4.3285</v>
      </c>
      <c r="U382">
        <f t="shared" si="171"/>
        <v>-0.20350000000000001</v>
      </c>
      <c r="V382" s="43">
        <f t="shared" si="183"/>
        <v>45808</v>
      </c>
      <c r="W382" s="43">
        <f t="shared" si="173"/>
        <v>45747</v>
      </c>
      <c r="X382" s="45">
        <f t="shared" si="184"/>
        <v>0.69509668508287303</v>
      </c>
      <c r="Y382" s="45">
        <f t="shared" si="185"/>
        <v>1.3731788768636948</v>
      </c>
      <c r="Z382" s="47">
        <f t="shared" si="186"/>
        <v>98.085614305693639</v>
      </c>
      <c r="AA382" s="47">
        <f t="shared" si="187"/>
        <v>108.92257924652669</v>
      </c>
      <c r="AB382" s="45">
        <f t="shared" si="188"/>
        <v>4.43</v>
      </c>
      <c r="AC382" s="2" t="str">
        <f t="shared" si="174"/>
        <v>TY1</v>
      </c>
      <c r="AD382">
        <f t="shared" si="175"/>
        <v>108.953125</v>
      </c>
      <c r="AE382">
        <f t="shared" si="176"/>
        <v>108.90625</v>
      </c>
      <c r="AF382" s="49">
        <f t="shared" si="203"/>
        <v>4.6875E-2</v>
      </c>
      <c r="AG382" s="3">
        <f t="shared" si="189"/>
        <v>108.92257924652669</v>
      </c>
      <c r="AH382">
        <f t="shared" si="190"/>
        <v>108.89093859862894</v>
      </c>
      <c r="AI382" s="51">
        <f t="shared" si="191"/>
        <v>3.1640647897759777E-2</v>
      </c>
      <c r="AJ382" s="52">
        <f t="shared" si="192"/>
        <v>-1.5234352102240223E-2</v>
      </c>
      <c r="AK382" s="2">
        <v>45686</v>
      </c>
      <c r="AL382" t="str">
        <v>91282CMC</v>
      </c>
      <c r="AM382">
        <v>0.3145</v>
      </c>
      <c r="AN382">
        <v>4.2527200000000001</v>
      </c>
      <c r="AO382">
        <v>0.92020000000000002</v>
      </c>
      <c r="AP382">
        <v>108.90625</v>
      </c>
      <c r="AQ382">
        <f>VLOOKUP(AL382,工作表1!$F$3:$G$1000,2,FALSE)</f>
        <v>4.5</v>
      </c>
      <c r="AR382" t="str">
        <f>VLOOKUP(AL382,工作表1!$F$3:$H$1000,3,FALSE)</f>
        <v>2031/12/31</v>
      </c>
      <c r="AS382">
        <f t="shared" si="177"/>
        <v>4.3285</v>
      </c>
      <c r="AT382">
        <f t="shared" si="178"/>
        <v>0.17149999999999999</v>
      </c>
      <c r="AU382" s="43">
        <f t="shared" si="193"/>
        <v>45838</v>
      </c>
      <c r="AV382" s="43">
        <f t="shared" si="179"/>
        <v>45838</v>
      </c>
      <c r="AW382" s="45">
        <f t="shared" si="194"/>
        <v>0.3729281767955801</v>
      </c>
      <c r="AX382" s="45">
        <f t="shared" si="195"/>
        <v>2.2345720124120185</v>
      </c>
      <c r="AY382" s="47">
        <f t="shared" si="196"/>
        <v>100.2583591604066</v>
      </c>
      <c r="AZ382" s="47">
        <f t="shared" si="197"/>
        <v>108.89093859862894</v>
      </c>
      <c r="BA382" s="43"/>
      <c r="BC382" s="2">
        <v>45685</v>
      </c>
      <c r="BD382" t="str">
        <v>91282CEP</v>
      </c>
      <c r="BE382">
        <v>2.1334</v>
      </c>
      <c r="BF382">
        <v>4.0888</v>
      </c>
      <c r="BG382">
        <v>0.83379999999999999</v>
      </c>
      <c r="BH382">
        <v>108.890625</v>
      </c>
      <c r="BI382">
        <f>VLOOKUP(BD382,工作表1!$K$3:$L$1000,2,FALSE)</f>
        <v>2.875</v>
      </c>
      <c r="BJ382" t="str">
        <f>VLOOKUP(BD382,工作表1!$K$3:$M$1000,3,FALSE)</f>
        <v>2032/5/15</v>
      </c>
      <c r="BK382">
        <f t="shared" si="180"/>
        <v>4.3131000000000004</v>
      </c>
      <c r="BL382">
        <f t="shared" si="181"/>
        <v>-1.4381000000000004</v>
      </c>
      <c r="BM382" s="43">
        <f t="shared" si="198"/>
        <v>45792</v>
      </c>
      <c r="BN382" s="43">
        <f t="shared" si="182"/>
        <v>45930</v>
      </c>
      <c r="BO382" s="45">
        <f t="shared" si="199"/>
        <v>0.59564917127071826</v>
      </c>
      <c r="BP382" s="45">
        <f t="shared" si="200"/>
        <v>2.5175669794898963</v>
      </c>
      <c r="BQ382" s="47">
        <f t="shared" si="201"/>
        <v>90.178674234031902</v>
      </c>
      <c r="BR382" s="47">
        <f t="shared" si="202"/>
        <v>108.03101927168997</v>
      </c>
    </row>
    <row r="383" spans="6:70" x14ac:dyDescent="0.25">
      <c r="F383" s="2">
        <v>45691</v>
      </c>
      <c r="G383">
        <v>4.3307500000000001</v>
      </c>
      <c r="H383" s="43">
        <v>45701</v>
      </c>
      <c r="I383">
        <v>4.4591000000000003</v>
      </c>
      <c r="L383" s="2">
        <v>45685</v>
      </c>
      <c r="M383" t="str">
        <v>91282CLZ</v>
      </c>
      <c r="N383">
        <v>0.80189999999999995</v>
      </c>
      <c r="O383">
        <v>4.1553500000000003</v>
      </c>
      <c r="P383">
        <v>0.90029999999999999</v>
      </c>
      <c r="Q383">
        <v>109.03125</v>
      </c>
      <c r="R383">
        <f>VLOOKUP(M383,工作表1!$A$3:$B$1000,2,FALSE)</f>
        <v>4.125</v>
      </c>
      <c r="S383" t="str">
        <f>VLOOKUP(M383,工作表1!$A$3:$C$1000,3,FALSE)</f>
        <v>2031/11/30</v>
      </c>
      <c r="T383">
        <f t="shared" si="172"/>
        <v>4.3131000000000004</v>
      </c>
      <c r="U383">
        <f t="shared" si="171"/>
        <v>-0.18810000000000038</v>
      </c>
      <c r="V383" s="43">
        <f t="shared" si="183"/>
        <v>45808</v>
      </c>
      <c r="W383" s="43">
        <f t="shared" si="173"/>
        <v>45747</v>
      </c>
      <c r="X383" s="45">
        <f t="shared" si="184"/>
        <v>0.68370165745856348</v>
      </c>
      <c r="Y383" s="45">
        <f t="shared" si="185"/>
        <v>1.373085219102399</v>
      </c>
      <c r="Z383" s="47">
        <f t="shared" si="186"/>
        <v>98.131646313310739</v>
      </c>
      <c r="AA383" s="47">
        <f t="shared" si="187"/>
        <v>108.97039178272414</v>
      </c>
      <c r="AB383" s="45">
        <f t="shared" si="188"/>
        <v>4.4253999999999998</v>
      </c>
      <c r="AC383" s="2" t="str">
        <f t="shared" si="174"/>
        <v>TY1</v>
      </c>
      <c r="AD383">
        <f t="shared" si="175"/>
        <v>109.03125</v>
      </c>
      <c r="AE383">
        <f t="shared" si="176"/>
        <v>108.984375</v>
      </c>
      <c r="AF383" s="49">
        <f t="shared" si="203"/>
        <v>4.6875E-2</v>
      </c>
      <c r="AG383" s="3">
        <f t="shared" si="189"/>
        <v>108.97039178272414</v>
      </c>
      <c r="AH383">
        <f t="shared" si="190"/>
        <v>108.95114516225878</v>
      </c>
      <c r="AI383" s="51">
        <f t="shared" si="191"/>
        <v>1.9246620465352748E-2</v>
      </c>
      <c r="AJ383" s="52">
        <f t="shared" si="192"/>
        <v>-2.7628379534647252E-2</v>
      </c>
      <c r="AK383" s="2">
        <v>45685</v>
      </c>
      <c r="AL383" t="str">
        <v>91282CMC</v>
      </c>
      <c r="AM383">
        <v>-0.25419999999999998</v>
      </c>
      <c r="AN383">
        <v>4.2739500000000001</v>
      </c>
      <c r="AO383">
        <v>0.92020000000000002</v>
      </c>
      <c r="AP383">
        <v>108.984375</v>
      </c>
      <c r="AQ383">
        <f>VLOOKUP(AL383,工作表1!$F$3:$G$1000,2,FALSE)</f>
        <v>4.5</v>
      </c>
      <c r="AR383" t="str">
        <f>VLOOKUP(AL383,工作表1!$F$3:$H$1000,3,FALSE)</f>
        <v>2031/12/31</v>
      </c>
      <c r="AS383">
        <f t="shared" si="177"/>
        <v>4.3131000000000004</v>
      </c>
      <c r="AT383">
        <f t="shared" si="178"/>
        <v>0.18689999999999962</v>
      </c>
      <c r="AU383" s="43">
        <f t="shared" si="193"/>
        <v>45838</v>
      </c>
      <c r="AV383" s="43">
        <f t="shared" si="179"/>
        <v>45838</v>
      </c>
      <c r="AW383" s="45">
        <f t="shared" si="194"/>
        <v>0.36049723756906077</v>
      </c>
      <c r="AX383" s="45">
        <f t="shared" si="195"/>
        <v>2.2344698403087868</v>
      </c>
      <c r="AY383" s="47">
        <f t="shared" si="196"/>
        <v>100.3206403993151</v>
      </c>
      <c r="AZ383" s="47">
        <f t="shared" si="197"/>
        <v>108.95114516225878</v>
      </c>
      <c r="BA383" s="43"/>
      <c r="BC383" s="2">
        <v>45684</v>
      </c>
      <c r="BD383" t="str">
        <v>91282CEP</v>
      </c>
      <c r="BE383">
        <v>1.9039999999999999</v>
      </c>
      <c r="BF383">
        <v>4.09816</v>
      </c>
      <c r="BG383">
        <v>0.83379999999999999</v>
      </c>
      <c r="BH383">
        <v>109.015625</v>
      </c>
      <c r="BI383">
        <f>VLOOKUP(BD383,工作表1!$K$3:$L$1000,2,FALSE)</f>
        <v>2.875</v>
      </c>
      <c r="BJ383" t="str">
        <f>VLOOKUP(BD383,工作表1!$K$3:$M$1000,3,FALSE)</f>
        <v>2032/5/15</v>
      </c>
      <c r="BK383">
        <f t="shared" si="180"/>
        <v>4.3136999999999999</v>
      </c>
      <c r="BL383">
        <f t="shared" si="181"/>
        <v>-1.4386999999999999</v>
      </c>
      <c r="BM383" s="43">
        <f t="shared" si="198"/>
        <v>45792</v>
      </c>
      <c r="BN383" s="43">
        <f t="shared" si="182"/>
        <v>45930</v>
      </c>
      <c r="BO383" s="45">
        <f t="shared" si="199"/>
        <v>0.58770718232044206</v>
      </c>
      <c r="BP383" s="45">
        <f t="shared" si="200"/>
        <v>2.5175017028683873</v>
      </c>
      <c r="BQ383" s="47">
        <f t="shared" si="201"/>
        <v>90.252112837592691</v>
      </c>
      <c r="BR383" s="47">
        <f t="shared" si="202"/>
        <v>108.11908262295196</v>
      </c>
    </row>
    <row r="384" spans="6:70" x14ac:dyDescent="0.25">
      <c r="F384" s="2">
        <v>45688</v>
      </c>
      <c r="G384">
        <v>4.3275499999999996</v>
      </c>
      <c r="H384" s="43">
        <v>45700</v>
      </c>
      <c r="I384">
        <v>4.5465</v>
      </c>
      <c r="L384" s="2">
        <v>45684</v>
      </c>
      <c r="M384" t="str">
        <v>91282CLZ</v>
      </c>
      <c r="N384">
        <v>0.74219999999999997</v>
      </c>
      <c r="O384">
        <v>4.1690899999999997</v>
      </c>
      <c r="P384">
        <v>0.90029999999999999</v>
      </c>
      <c r="Q384">
        <v>109.15625</v>
      </c>
      <c r="R384">
        <f>VLOOKUP(M384,工作表1!$A$3:$B$1000,2,FALSE)</f>
        <v>4.125</v>
      </c>
      <c r="S384" t="str">
        <f>VLOOKUP(M384,工作表1!$A$3:$C$1000,3,FALSE)</f>
        <v>2031/11/30</v>
      </c>
      <c r="T384">
        <f t="shared" si="172"/>
        <v>4.3136999999999999</v>
      </c>
      <c r="U384">
        <f t="shared" si="171"/>
        <v>-0.18869999999999987</v>
      </c>
      <c r="V384" s="43">
        <f t="shared" si="183"/>
        <v>45808</v>
      </c>
      <c r="W384" s="43">
        <f t="shared" si="173"/>
        <v>45747</v>
      </c>
      <c r="X384" s="45">
        <f t="shared" si="184"/>
        <v>0.67230662983425415</v>
      </c>
      <c r="Y384" s="45">
        <f t="shared" si="185"/>
        <v>1.3729915613411035</v>
      </c>
      <c r="Z384" s="47">
        <f t="shared" si="186"/>
        <v>98.218203836328001</v>
      </c>
      <c r="AA384" s="47">
        <f t="shared" si="187"/>
        <v>109.06618334302485</v>
      </c>
      <c r="AB384" s="45">
        <f t="shared" si="188"/>
        <v>4.4333</v>
      </c>
      <c r="AC384" s="2" t="str">
        <f t="shared" si="174"/>
        <v>TY1</v>
      </c>
      <c r="AD384">
        <f t="shared" si="175"/>
        <v>109.15625</v>
      </c>
      <c r="AE384">
        <f t="shared" si="176"/>
        <v>109.109375</v>
      </c>
      <c r="AF384" s="49">
        <f t="shared" si="203"/>
        <v>4.6875E-2</v>
      </c>
      <c r="AG384" s="3">
        <f t="shared" si="189"/>
        <v>109.06618334302485</v>
      </c>
      <c r="AH384">
        <f t="shared" si="190"/>
        <v>109.02664476987043</v>
      </c>
      <c r="AI384" s="51">
        <f t="shared" si="191"/>
        <v>3.9538573154416667E-2</v>
      </c>
      <c r="AJ384" s="52">
        <f t="shared" si="192"/>
        <v>-7.3364268455833326E-3</v>
      </c>
      <c r="AK384" s="2">
        <v>45684</v>
      </c>
      <c r="AL384" t="str">
        <v>91282CMC</v>
      </c>
      <c r="AM384">
        <v>-0.90510000000000002</v>
      </c>
      <c r="AN384">
        <v>4.3212700000000002</v>
      </c>
      <c r="AO384">
        <v>0.92020000000000002</v>
      </c>
      <c r="AP384">
        <v>109.109375</v>
      </c>
      <c r="AQ384">
        <f>VLOOKUP(AL384,工作表1!$F$3:$G$1000,2,FALSE)</f>
        <v>4.5</v>
      </c>
      <c r="AR384" t="str">
        <f>VLOOKUP(AL384,工作表1!$F$3:$H$1000,3,FALSE)</f>
        <v>2031/12/31</v>
      </c>
      <c r="AS384">
        <f t="shared" si="177"/>
        <v>4.3136999999999999</v>
      </c>
      <c r="AT384">
        <f t="shared" si="178"/>
        <v>0.18630000000000013</v>
      </c>
      <c r="AU384" s="43">
        <f t="shared" si="193"/>
        <v>45838</v>
      </c>
      <c r="AV384" s="43">
        <f t="shared" si="179"/>
        <v>45838</v>
      </c>
      <c r="AW384" s="45">
        <f t="shared" si="194"/>
        <v>0.34806629834254144</v>
      </c>
      <c r="AX384" s="45">
        <f t="shared" si="195"/>
        <v>2.2343676682055551</v>
      </c>
      <c r="AY384" s="47">
        <f t="shared" si="196"/>
        <v>100.39027985285121</v>
      </c>
      <c r="AZ384" s="47">
        <f t="shared" si="197"/>
        <v>109.02664476987043</v>
      </c>
      <c r="BA384" s="43"/>
      <c r="BC384" s="2">
        <v>45681</v>
      </c>
      <c r="BD384" t="str">
        <v>91282CEP</v>
      </c>
      <c r="BE384">
        <v>1.6948000000000001</v>
      </c>
      <c r="BF384">
        <v>4.1340199999999996</v>
      </c>
      <c r="BG384">
        <v>0.83379999999999999</v>
      </c>
      <c r="BH384">
        <v>108.3125</v>
      </c>
      <c r="BI384">
        <f>VLOOKUP(BD384,工作表1!$K$3:$L$1000,2,FALSE)</f>
        <v>2.875</v>
      </c>
      <c r="BJ384" t="str">
        <f>VLOOKUP(BD384,工作表1!$K$3:$M$1000,3,FALSE)</f>
        <v>2032/5/15</v>
      </c>
      <c r="BK384">
        <f t="shared" si="180"/>
        <v>4.3202499999999997</v>
      </c>
      <c r="BL384">
        <f t="shared" si="181"/>
        <v>-1.4452499999999997</v>
      </c>
      <c r="BM384" s="43">
        <f t="shared" si="198"/>
        <v>45792</v>
      </c>
      <c r="BN384" s="43">
        <f t="shared" si="182"/>
        <v>45930</v>
      </c>
      <c r="BO384" s="45">
        <f t="shared" si="199"/>
        <v>0.57976519337016574</v>
      </c>
      <c r="BP384" s="45">
        <f t="shared" si="200"/>
        <v>2.5174364262468778</v>
      </c>
      <c r="BQ384" s="47">
        <f t="shared" si="201"/>
        <v>89.658044091624262</v>
      </c>
      <c r="BR384" s="47">
        <f t="shared" si="202"/>
        <v>107.41146573571245</v>
      </c>
    </row>
    <row r="385" spans="6:70" x14ac:dyDescent="0.25">
      <c r="F385" s="2">
        <v>45687</v>
      </c>
      <c r="G385">
        <v>4.3281999999999998</v>
      </c>
      <c r="H385" s="43">
        <v>45699</v>
      </c>
      <c r="I385">
        <v>4.4538000000000002</v>
      </c>
      <c r="L385" s="2">
        <v>45681</v>
      </c>
      <c r="M385" t="str">
        <v>91282CLZ</v>
      </c>
      <c r="N385">
        <v>0.93700000000000006</v>
      </c>
      <c r="O385">
        <v>4.1389899999999997</v>
      </c>
      <c r="P385">
        <v>0.90029999999999999</v>
      </c>
      <c r="Q385">
        <v>108.46875</v>
      </c>
      <c r="R385">
        <f>VLOOKUP(M385,工作表1!$A$3:$B$1000,2,FALSE)</f>
        <v>4.125</v>
      </c>
      <c r="S385" t="str">
        <f>VLOOKUP(M385,工作表1!$A$3:$C$1000,3,FALSE)</f>
        <v>2031/11/30</v>
      </c>
      <c r="T385">
        <f t="shared" si="172"/>
        <v>4.3202499999999997</v>
      </c>
      <c r="U385">
        <f t="shared" si="171"/>
        <v>-0.1952499999999997</v>
      </c>
      <c r="V385" s="43">
        <f t="shared" si="183"/>
        <v>45808</v>
      </c>
      <c r="W385" s="43">
        <f t="shared" si="173"/>
        <v>45747</v>
      </c>
      <c r="X385" s="45">
        <f t="shared" si="184"/>
        <v>0.66091160220994483</v>
      </c>
      <c r="Y385" s="45">
        <f t="shared" si="185"/>
        <v>1.3728979035798079</v>
      </c>
      <c r="Z385" s="47">
        <f t="shared" si="186"/>
        <v>97.609413790136259</v>
      </c>
      <c r="AA385" s="47">
        <f t="shared" si="187"/>
        <v>108.39078420480764</v>
      </c>
      <c r="AB385" s="45">
        <f t="shared" si="188"/>
        <v>4.5259999999999998</v>
      </c>
      <c r="AC385" s="2" t="str">
        <f t="shared" si="174"/>
        <v>TY1</v>
      </c>
      <c r="AD385">
        <f t="shared" si="175"/>
        <v>108.46875</v>
      </c>
      <c r="AE385">
        <f t="shared" si="176"/>
        <v>108.40625</v>
      </c>
      <c r="AF385" s="49">
        <f t="shared" si="203"/>
        <v>6.25E-2</v>
      </c>
      <c r="AG385" s="3">
        <f t="shared" si="189"/>
        <v>108.39078420480764</v>
      </c>
      <c r="AH385">
        <f t="shared" si="190"/>
        <v>108.36793091441768</v>
      </c>
      <c r="AI385" s="51">
        <f t="shared" si="191"/>
        <v>2.2853290389960534E-2</v>
      </c>
      <c r="AJ385" s="52">
        <f t="shared" si="192"/>
        <v>-3.9646709610039466E-2</v>
      </c>
      <c r="AK385" s="2">
        <v>45681</v>
      </c>
      <c r="AL385" t="str">
        <v>91282CMC</v>
      </c>
      <c r="AM385">
        <v>3.6600000000000001E-2</v>
      </c>
      <c r="AN385">
        <v>4.2610299999999999</v>
      </c>
      <c r="AO385">
        <v>0.92020000000000002</v>
      </c>
      <c r="AP385">
        <v>108.40625</v>
      </c>
      <c r="AQ385">
        <f>VLOOKUP(AL385,工作表1!$F$3:$G$1000,2,FALSE)</f>
        <v>4.5</v>
      </c>
      <c r="AR385" t="str">
        <f>VLOOKUP(AL385,工作表1!$F$3:$H$1000,3,FALSE)</f>
        <v>2031/12/31</v>
      </c>
      <c r="AS385">
        <f t="shared" si="177"/>
        <v>4.3202499999999997</v>
      </c>
      <c r="AT385">
        <f t="shared" si="178"/>
        <v>0.1797500000000003</v>
      </c>
      <c r="AU385" s="43">
        <f t="shared" si="193"/>
        <v>45838</v>
      </c>
      <c r="AV385" s="43">
        <f t="shared" si="179"/>
        <v>45838</v>
      </c>
      <c r="AW385" s="45">
        <f t="shared" si="194"/>
        <v>0.3356353591160221</v>
      </c>
      <c r="AX385" s="45">
        <f t="shared" si="195"/>
        <v>2.2342654961023234</v>
      </c>
      <c r="AY385" s="47">
        <f t="shared" si="196"/>
        <v>99.781747466564354</v>
      </c>
      <c r="AZ385" s="47">
        <f t="shared" si="197"/>
        <v>108.36793091441768</v>
      </c>
      <c r="BA385" s="43"/>
      <c r="BC385" s="2">
        <v>45680</v>
      </c>
      <c r="BD385" t="str">
        <v>91282CEP</v>
      </c>
      <c r="BE385">
        <v>1.0085</v>
      </c>
      <c r="BF385">
        <v>4.1788800000000004</v>
      </c>
      <c r="BG385">
        <v>0.83379999999999999</v>
      </c>
      <c r="BH385">
        <v>108.21875</v>
      </c>
      <c r="BI385">
        <f>VLOOKUP(BD385,工作表1!$K$3:$L$1000,2,FALSE)</f>
        <v>2.875</v>
      </c>
      <c r="BJ385" t="str">
        <f>VLOOKUP(BD385,工作表1!$K$3:$M$1000,3,FALSE)</f>
        <v>2032/5/15</v>
      </c>
      <c r="BK385">
        <f t="shared" si="180"/>
        <v>4.3219000000000003</v>
      </c>
      <c r="BL385">
        <f t="shared" si="181"/>
        <v>-1.4469000000000003</v>
      </c>
      <c r="BM385" s="43">
        <f t="shared" si="198"/>
        <v>45792</v>
      </c>
      <c r="BN385" s="43">
        <f t="shared" si="182"/>
        <v>45930</v>
      </c>
      <c r="BO385" s="45">
        <f t="shared" si="199"/>
        <v>0.55593922651933703</v>
      </c>
      <c r="BP385" s="45">
        <f t="shared" si="200"/>
        <v>2.5172405963823508</v>
      </c>
      <c r="BQ385" s="47">
        <f t="shared" si="201"/>
        <v>89.56823011208003</v>
      </c>
      <c r="BR385" s="47">
        <f t="shared" si="202"/>
        <v>107.30367934803374</v>
      </c>
    </row>
    <row r="386" spans="6:70" x14ac:dyDescent="0.25">
      <c r="F386" s="2">
        <v>45686</v>
      </c>
      <c r="G386">
        <v>4.3285</v>
      </c>
      <c r="H386" s="43">
        <v>45698</v>
      </c>
      <c r="I386">
        <v>4.4168000000000003</v>
      </c>
      <c r="L386" s="2">
        <v>45680</v>
      </c>
      <c r="M386" t="str">
        <v>91282CLZ</v>
      </c>
      <c r="N386">
        <v>1.1564000000000001</v>
      </c>
      <c r="O386">
        <v>4.1093299999999999</v>
      </c>
      <c r="P386">
        <v>0.90029999999999999</v>
      </c>
      <c r="Q386">
        <v>108.375</v>
      </c>
      <c r="R386">
        <f>VLOOKUP(M386,工作表1!$A$3:$B$1000,2,FALSE)</f>
        <v>4.125</v>
      </c>
      <c r="S386" t="str">
        <f>VLOOKUP(M386,工作表1!$A$3:$C$1000,3,FALSE)</f>
        <v>2031/11/30</v>
      </c>
      <c r="T386">
        <f t="shared" si="172"/>
        <v>4.3219000000000003</v>
      </c>
      <c r="U386">
        <f t="shared" si="171"/>
        <v>-0.1969000000000003</v>
      </c>
      <c r="V386" s="43">
        <f t="shared" si="183"/>
        <v>45808</v>
      </c>
      <c r="W386" s="43">
        <f t="shared" si="173"/>
        <v>45747</v>
      </c>
      <c r="X386" s="45">
        <f t="shared" si="184"/>
        <v>0.62672651933701662</v>
      </c>
      <c r="Y386" s="45">
        <f t="shared" si="185"/>
        <v>1.3726169302959208</v>
      </c>
      <c r="Z386" s="47">
        <f t="shared" si="186"/>
        <v>97.553818863240153</v>
      </c>
      <c r="AA386" s="47">
        <f t="shared" si="187"/>
        <v>108.32803624590684</v>
      </c>
      <c r="AB386" s="45">
        <f t="shared" si="188"/>
        <v>4.5499000000000001</v>
      </c>
      <c r="AC386" s="2" t="str">
        <f t="shared" si="174"/>
        <v>TY1</v>
      </c>
      <c r="AD386">
        <f t="shared" si="175"/>
        <v>108.375</v>
      </c>
      <c r="AE386">
        <f t="shared" si="176"/>
        <v>108.3125</v>
      </c>
      <c r="AF386" s="49">
        <f t="shared" si="203"/>
        <v>6.25E-2</v>
      </c>
      <c r="AG386" s="3">
        <f t="shared" si="189"/>
        <v>108.32803624590684</v>
      </c>
      <c r="AH386">
        <f t="shared" si="190"/>
        <v>108.30756907444916</v>
      </c>
      <c r="AI386" s="51">
        <f t="shared" si="191"/>
        <v>2.0467171457681843E-2</v>
      </c>
      <c r="AJ386" s="52">
        <f t="shared" si="192"/>
        <v>-4.2032828542318157E-2</v>
      </c>
      <c r="AK386" s="2">
        <v>45680</v>
      </c>
      <c r="AL386" t="str">
        <v>91282CMC</v>
      </c>
      <c r="AM386">
        <v>0.27410000000000001</v>
      </c>
      <c r="AN386">
        <v>4.2512299999999996</v>
      </c>
      <c r="AO386">
        <v>0.92020000000000002</v>
      </c>
      <c r="AP386">
        <v>108.3125</v>
      </c>
      <c r="AQ386">
        <f>VLOOKUP(AL386,工作表1!$F$3:$G$1000,2,FALSE)</f>
        <v>4.5</v>
      </c>
      <c r="AR386" t="str">
        <f>VLOOKUP(AL386,工作表1!$F$3:$H$1000,3,FALSE)</f>
        <v>2031/12/31</v>
      </c>
      <c r="AS386">
        <f t="shared" si="177"/>
        <v>4.3219000000000003</v>
      </c>
      <c r="AT386">
        <f t="shared" si="178"/>
        <v>0.1780999999999997</v>
      </c>
      <c r="AU386" s="43">
        <f t="shared" si="193"/>
        <v>45838</v>
      </c>
      <c r="AV386" s="43">
        <f t="shared" si="179"/>
        <v>45838</v>
      </c>
      <c r="AW386" s="45">
        <f t="shared" si="194"/>
        <v>0.2983425414364641</v>
      </c>
      <c r="AX386" s="45">
        <f t="shared" si="195"/>
        <v>2.2339589797926287</v>
      </c>
      <c r="AY386" s="47">
        <f t="shared" si="196"/>
        <v>99.726682478594256</v>
      </c>
      <c r="AZ386" s="47">
        <f t="shared" si="197"/>
        <v>108.30756907444916</v>
      </c>
      <c r="BA386" s="43"/>
      <c r="BC386" s="2">
        <v>45679</v>
      </c>
      <c r="BD386" t="str">
        <v>91282CEP</v>
      </c>
      <c r="BE386">
        <v>1.5768</v>
      </c>
      <c r="BF386">
        <v>4.1631299999999998</v>
      </c>
      <c r="BG386">
        <v>0.83379999999999999</v>
      </c>
      <c r="BH386">
        <v>108.421875</v>
      </c>
      <c r="BI386">
        <f>VLOOKUP(BD386,工作表1!$K$3:$L$1000,2,FALSE)</f>
        <v>2.875</v>
      </c>
      <c r="BJ386" t="str">
        <f>VLOOKUP(BD386,工作表1!$K$3:$M$1000,3,FALSE)</f>
        <v>2032/5/15</v>
      </c>
      <c r="BK386">
        <f t="shared" si="180"/>
        <v>4.3253000000000004</v>
      </c>
      <c r="BL386">
        <f t="shared" si="181"/>
        <v>-1.4503000000000004</v>
      </c>
      <c r="BM386" s="43">
        <f t="shared" si="198"/>
        <v>45792</v>
      </c>
      <c r="BN386" s="43">
        <f t="shared" si="182"/>
        <v>45930</v>
      </c>
      <c r="BO386" s="45">
        <f t="shared" si="199"/>
        <v>0.54799723756906082</v>
      </c>
      <c r="BP386" s="45">
        <f t="shared" si="200"/>
        <v>2.5171753197608417</v>
      </c>
      <c r="BQ386" s="47">
        <f t="shared" si="201"/>
        <v>89.740167875404353</v>
      </c>
      <c r="BR386" s="47">
        <f t="shared" si="202"/>
        <v>107.51224687534007</v>
      </c>
    </row>
    <row r="387" spans="6:70" x14ac:dyDescent="0.25">
      <c r="F387" s="2">
        <v>45685</v>
      </c>
      <c r="G387">
        <v>4.3131000000000004</v>
      </c>
      <c r="H387" s="43">
        <v>45695</v>
      </c>
      <c r="I387">
        <v>4.4195000000000002</v>
      </c>
      <c r="L387" s="2">
        <v>45679</v>
      </c>
      <c r="M387" t="str">
        <v>91282CLZ</v>
      </c>
      <c r="N387">
        <v>0.81359999999999999</v>
      </c>
      <c r="O387">
        <v>4.1725500000000002</v>
      </c>
      <c r="P387">
        <v>0.90029999999999999</v>
      </c>
      <c r="Q387">
        <v>108.5625</v>
      </c>
      <c r="R387">
        <f>VLOOKUP(M387,工作表1!$A$3:$B$1000,2,FALSE)</f>
        <v>4.125</v>
      </c>
      <c r="S387" t="str">
        <f>VLOOKUP(M387,工作表1!$A$3:$C$1000,3,FALSE)</f>
        <v>2031/11/30</v>
      </c>
      <c r="T387">
        <f t="shared" si="172"/>
        <v>4.3253000000000004</v>
      </c>
      <c r="U387">
        <f t="shared" si="171"/>
        <v>-0.20030000000000037</v>
      </c>
      <c r="V387" s="43">
        <f t="shared" si="183"/>
        <v>45808</v>
      </c>
      <c r="W387" s="43">
        <f t="shared" si="173"/>
        <v>45747</v>
      </c>
      <c r="X387" s="45">
        <f t="shared" si="184"/>
        <v>0.61533149171270718</v>
      </c>
      <c r="Y387" s="45">
        <f t="shared" si="185"/>
        <v>1.3725232725346248</v>
      </c>
      <c r="Z387" s="47">
        <f t="shared" si="186"/>
        <v>97.709667413638741</v>
      </c>
      <c r="AA387" s="47">
        <f t="shared" si="187"/>
        <v>108.50140740886246</v>
      </c>
      <c r="AB387" s="45">
        <f t="shared" si="188"/>
        <v>4.5233999999999996</v>
      </c>
      <c r="AC387" s="2" t="str">
        <f t="shared" si="174"/>
        <v>TY1</v>
      </c>
      <c r="AD387">
        <f t="shared" si="175"/>
        <v>108.5625</v>
      </c>
      <c r="AE387">
        <f t="shared" si="176"/>
        <v>108.515625</v>
      </c>
      <c r="AF387" s="49">
        <f t="shared" si="203"/>
        <v>4.6875E-2</v>
      </c>
      <c r="AG387" s="3">
        <f t="shared" si="189"/>
        <v>108.50140740886246</v>
      </c>
      <c r="AH387">
        <f t="shared" si="190"/>
        <v>108.47804781901209</v>
      </c>
      <c r="AI387" s="51">
        <f t="shared" si="191"/>
        <v>2.3359589850372231E-2</v>
      </c>
      <c r="AJ387" s="52">
        <f t="shared" si="192"/>
        <v>-2.3515410149627769E-2</v>
      </c>
      <c r="AK387" s="2">
        <v>45679</v>
      </c>
      <c r="AL387" t="str">
        <v>91282CMC</v>
      </c>
      <c r="AM387">
        <v>-0.4919</v>
      </c>
      <c r="AN387">
        <v>4.3162500000000001</v>
      </c>
      <c r="AO387">
        <v>0.92020000000000002</v>
      </c>
      <c r="AP387">
        <v>108.515625</v>
      </c>
      <c r="AQ387">
        <f>VLOOKUP(AL387,工作表1!$F$3:$G$1000,2,FALSE)</f>
        <v>4.5</v>
      </c>
      <c r="AR387" t="str">
        <f>VLOOKUP(AL387,工作表1!$F$3:$H$1000,3,FALSE)</f>
        <v>2031/12/31</v>
      </c>
      <c r="AS387">
        <f t="shared" si="177"/>
        <v>4.3253000000000004</v>
      </c>
      <c r="AT387">
        <f t="shared" si="178"/>
        <v>0.17469999999999963</v>
      </c>
      <c r="AU387" s="43">
        <f t="shared" si="193"/>
        <v>45838</v>
      </c>
      <c r="AV387" s="43">
        <f t="shared" si="179"/>
        <v>45838</v>
      </c>
      <c r="AW387" s="45">
        <f t="shared" si="194"/>
        <v>0.28591160220994477</v>
      </c>
      <c r="AX387" s="45">
        <f t="shared" si="195"/>
        <v>2.2338568076893965</v>
      </c>
      <c r="AY387" s="47">
        <f t="shared" si="196"/>
        <v>99.882460067286274</v>
      </c>
      <c r="AZ387" s="47">
        <f t="shared" si="197"/>
        <v>108.47804781901209</v>
      </c>
      <c r="BA387" s="43"/>
      <c r="BC387" s="2">
        <v>45678</v>
      </c>
      <c r="BD387" t="str">
        <v>91282CEP</v>
      </c>
      <c r="BE387">
        <v>2.5434999999999999</v>
      </c>
      <c r="BF387">
        <v>4.1107199999999997</v>
      </c>
      <c r="BG387">
        <v>0.83379999999999999</v>
      </c>
      <c r="BH387">
        <v>108.578125</v>
      </c>
      <c r="BI387">
        <f>VLOOKUP(BD387,工作表1!$K$3:$L$1000,2,FALSE)</f>
        <v>2.875</v>
      </c>
      <c r="BJ387" t="str">
        <f>VLOOKUP(BD387,工作表1!$K$3:$M$1000,3,FALSE)</f>
        <v>2032/5/15</v>
      </c>
      <c r="BK387">
        <f t="shared" si="180"/>
        <v>4.3242500000000001</v>
      </c>
      <c r="BL387">
        <f t="shared" si="181"/>
        <v>-1.4492500000000001</v>
      </c>
      <c r="BM387" s="43">
        <f t="shared" si="198"/>
        <v>45792</v>
      </c>
      <c r="BN387" s="43">
        <f t="shared" si="182"/>
        <v>45930</v>
      </c>
      <c r="BO387" s="45">
        <f t="shared" si="199"/>
        <v>0.54005524861878451</v>
      </c>
      <c r="BP387" s="45">
        <f t="shared" si="200"/>
        <v>2.5171100431393323</v>
      </c>
      <c r="BQ387" s="47">
        <f t="shared" si="201"/>
        <v>89.866743174791083</v>
      </c>
      <c r="BR387" s="47">
        <f t="shared" si="202"/>
        <v>107.66271148355597</v>
      </c>
    </row>
    <row r="388" spans="6:70" x14ac:dyDescent="0.25">
      <c r="F388" s="2">
        <v>45684</v>
      </c>
      <c r="G388">
        <v>4.3136999999999999</v>
      </c>
      <c r="H388" s="43">
        <v>45694</v>
      </c>
      <c r="I388">
        <v>4.3539000000000003</v>
      </c>
      <c r="L388" s="2">
        <v>45678</v>
      </c>
      <c r="M388" t="str">
        <v>91282CLZ</v>
      </c>
      <c r="N388">
        <v>0.89</v>
      </c>
      <c r="O388">
        <v>4.1579300000000003</v>
      </c>
      <c r="P388">
        <v>0.90029999999999999</v>
      </c>
      <c r="Q388">
        <v>108.734375</v>
      </c>
      <c r="R388">
        <f>VLOOKUP(M388,工作表1!$A$3:$B$1000,2,FALSE)</f>
        <v>4.125</v>
      </c>
      <c r="S388" t="str">
        <f>VLOOKUP(M388,工作表1!$A$3:$C$1000,3,FALSE)</f>
        <v>2031/11/30</v>
      </c>
      <c r="T388">
        <f t="shared" si="172"/>
        <v>4.3242500000000001</v>
      </c>
      <c r="U388">
        <f t="shared" ref="U388:U451" si="204">R388-T388</f>
        <v>-0.19925000000000015</v>
      </c>
      <c r="V388" s="43">
        <f t="shared" si="183"/>
        <v>45808</v>
      </c>
      <c r="W388" s="43">
        <f t="shared" si="173"/>
        <v>45747</v>
      </c>
      <c r="X388" s="45">
        <f t="shared" si="184"/>
        <v>0.60393646408839774</v>
      </c>
      <c r="Y388" s="45">
        <f t="shared" si="185"/>
        <v>1.3724296147733293</v>
      </c>
      <c r="Z388" s="47">
        <f t="shared" si="186"/>
        <v>97.832101481693783</v>
      </c>
      <c r="AA388" s="47">
        <f t="shared" si="187"/>
        <v>108.63675108208108</v>
      </c>
      <c r="AB388" s="45">
        <f t="shared" si="188"/>
        <v>4.4863</v>
      </c>
      <c r="AC388" s="2" t="str">
        <f t="shared" si="174"/>
        <v>TY1</v>
      </c>
      <c r="AD388">
        <f t="shared" si="175"/>
        <v>108.734375</v>
      </c>
      <c r="AE388">
        <f t="shared" si="176"/>
        <v>108.671875</v>
      </c>
      <c r="AF388" s="49">
        <f t="shared" si="203"/>
        <v>6.25E-2</v>
      </c>
      <c r="AG388" s="3">
        <f t="shared" si="189"/>
        <v>108.63675108208108</v>
      </c>
      <c r="AH388">
        <f t="shared" si="190"/>
        <v>108.60881460651228</v>
      </c>
      <c r="AI388" s="51">
        <f t="shared" si="191"/>
        <v>2.7936475568793639E-2</v>
      </c>
      <c r="AJ388" s="52">
        <f t="shared" si="192"/>
        <v>-3.4563524431206361E-2</v>
      </c>
      <c r="AK388" s="2">
        <v>45678</v>
      </c>
      <c r="AL388" t="str">
        <v>91282CMC</v>
      </c>
      <c r="AM388">
        <v>-8.6300000000000002E-2</v>
      </c>
      <c r="AN388">
        <v>4.28287</v>
      </c>
      <c r="AO388">
        <v>0.92020000000000002</v>
      </c>
      <c r="AP388">
        <v>108.671875</v>
      </c>
      <c r="AQ388">
        <f>VLOOKUP(AL388,工作表1!$F$3:$G$1000,2,FALSE)</f>
        <v>4.5</v>
      </c>
      <c r="AR388" t="str">
        <f>VLOOKUP(AL388,工作表1!$F$3:$H$1000,3,FALSE)</f>
        <v>2031/12/31</v>
      </c>
      <c r="AS388">
        <f t="shared" si="177"/>
        <v>4.3242500000000001</v>
      </c>
      <c r="AT388">
        <f t="shared" si="178"/>
        <v>0.17574999999999985</v>
      </c>
      <c r="AU388" s="43">
        <f t="shared" si="193"/>
        <v>45838</v>
      </c>
      <c r="AV388" s="43">
        <f t="shared" si="179"/>
        <v>45838</v>
      </c>
      <c r="AW388" s="45">
        <f t="shared" si="194"/>
        <v>0.27348066298342538</v>
      </c>
      <c r="AX388" s="45">
        <f t="shared" si="195"/>
        <v>2.2337546355861648</v>
      </c>
      <c r="AY388" s="47">
        <f t="shared" si="196"/>
        <v>100.00364124086694</v>
      </c>
      <c r="AZ388" s="47">
        <f t="shared" si="197"/>
        <v>108.60881460651228</v>
      </c>
      <c r="BA388" s="43"/>
      <c r="BC388" s="2">
        <v>45674</v>
      </c>
      <c r="BD388" t="str">
        <v>91282CEP</v>
      </c>
      <c r="BE388">
        <v>-0.15540000000000001</v>
      </c>
      <c r="BF388">
        <v>4.2439799999999996</v>
      </c>
      <c r="BG388">
        <v>0.83379999999999999</v>
      </c>
      <c r="BH388">
        <v>108.46875</v>
      </c>
      <c r="BI388">
        <f>VLOOKUP(BD388,工作表1!$K$3:$L$1000,2,FALSE)</f>
        <v>2.875</v>
      </c>
      <c r="BJ388" t="str">
        <f>VLOOKUP(BD388,工作表1!$K$3:$M$1000,3,FALSE)</f>
        <v>2032/5/15</v>
      </c>
      <c r="BK388">
        <f t="shared" si="180"/>
        <v>4.3230000000000004</v>
      </c>
      <c r="BL388">
        <f t="shared" si="181"/>
        <v>-1.4480000000000004</v>
      </c>
      <c r="BM388" s="43">
        <f t="shared" si="198"/>
        <v>45792</v>
      </c>
      <c r="BN388" s="43">
        <f t="shared" si="182"/>
        <v>45930</v>
      </c>
      <c r="BO388" s="45">
        <f t="shared" si="199"/>
        <v>0.53211325966850831</v>
      </c>
      <c r="BP388" s="45">
        <f t="shared" si="200"/>
        <v>2.5170447665178237</v>
      </c>
      <c r="BQ388" s="47">
        <f t="shared" si="201"/>
        <v>89.692609610267453</v>
      </c>
      <c r="BR388" s="47">
        <f t="shared" si="202"/>
        <v>107.45235251628169</v>
      </c>
    </row>
    <row r="389" spans="6:70" x14ac:dyDescent="0.25">
      <c r="F389" s="2">
        <v>45681</v>
      </c>
      <c r="G389">
        <v>4.3202499999999997</v>
      </c>
      <c r="H389" s="43">
        <v>45693</v>
      </c>
      <c r="I389">
        <v>4.3330000000000002</v>
      </c>
      <c r="L389" s="2">
        <v>45674</v>
      </c>
      <c r="M389" t="str">
        <v>91282CLZ</v>
      </c>
      <c r="N389">
        <v>1.2273000000000001</v>
      </c>
      <c r="O389">
        <v>4.0982500000000002</v>
      </c>
      <c r="P389">
        <v>0.90029999999999999</v>
      </c>
      <c r="Q389">
        <v>108.546875</v>
      </c>
      <c r="R389">
        <f>VLOOKUP(M389,工作表1!$A$3:$B$1000,2,FALSE)</f>
        <v>4.125</v>
      </c>
      <c r="S389" t="str">
        <f>VLOOKUP(M389,工作表1!$A$3:$C$1000,3,FALSE)</f>
        <v>2031/11/30</v>
      </c>
      <c r="T389">
        <f t="shared" ref="T389:T452" si="205">INDEX($G:$G,MATCH(L389,$F:$F,0))</f>
        <v>4.3230000000000004</v>
      </c>
      <c r="U389">
        <f t="shared" si="204"/>
        <v>-0.1980000000000004</v>
      </c>
      <c r="V389" s="43">
        <f t="shared" si="183"/>
        <v>45808</v>
      </c>
      <c r="W389" s="43">
        <f t="shared" ref="W389:W452" si="206">IF(WEEKDAY(DATE(YEAR(L389),(INT(MONTH(L389)/3)+1)*3+1,1)-1,2)=7,DATE(YEAR(L389),(INT(MONTH(L389)/3)+1)*3+1,1)-1-2,IF(WEEKDAY(DATE(YEAR(L389),(INT(MONTH(L389)/3)+1)*3+1,1)-1,2)=6,DATE(YEAR(L389),(INT(MONTH(L389)/3)+1)*3+1,1)-1-1,DATE(YEAR(L389),(INT(MONTH(L389)/3)+1)*3+1,1)-1))</f>
        <v>45747</v>
      </c>
      <c r="X389" s="45">
        <f t="shared" si="184"/>
        <v>0.59254143646408841</v>
      </c>
      <c r="Y389" s="45">
        <f t="shared" si="185"/>
        <v>1.3723359570120337</v>
      </c>
      <c r="Z389" s="47">
        <f t="shared" si="186"/>
        <v>97.67670818120969</v>
      </c>
      <c r="AA389" s="47">
        <f t="shared" si="187"/>
        <v>108.46345148616075</v>
      </c>
      <c r="AB389" s="45">
        <f t="shared" si="188"/>
        <v>4.5312999999999999</v>
      </c>
      <c r="AC389" s="2" t="str">
        <f t="shared" ref="AC389:AC452" si="207">IF(MOD(MONTH(L389),3)=0,"TY2","TY1")</f>
        <v>TY1</v>
      </c>
      <c r="AD389">
        <f t="shared" ref="AD389:AD452" si="208">IF(AC389="TY1",Q389,AP389)</f>
        <v>108.546875</v>
      </c>
      <c r="AE389">
        <f t="shared" ref="AE389:AE452" si="209">IF(AC389="TY1",AP389,BH389)</f>
        <v>108.484375</v>
      </c>
      <c r="AF389" s="49">
        <f t="shared" si="203"/>
        <v>6.25E-2</v>
      </c>
      <c r="AG389" s="3">
        <f t="shared" si="189"/>
        <v>108.46345148616075</v>
      </c>
      <c r="AH389">
        <f t="shared" si="190"/>
        <v>108.43838363050908</v>
      </c>
      <c r="AI389" s="51">
        <f t="shared" si="191"/>
        <v>2.5067855651670357E-2</v>
      </c>
      <c r="AJ389" s="52">
        <f t="shared" si="192"/>
        <v>-3.7432144348329643E-2</v>
      </c>
      <c r="AK389" s="2">
        <v>45674</v>
      </c>
      <c r="AL389" t="str">
        <v>91282CMC</v>
      </c>
      <c r="AM389">
        <v>0.24010000000000001</v>
      </c>
      <c r="AN389">
        <v>4.2546499999999998</v>
      </c>
      <c r="AO389">
        <v>0.92020000000000002</v>
      </c>
      <c r="AP389">
        <v>108.484375</v>
      </c>
      <c r="AQ389">
        <f>VLOOKUP(AL389,工作表1!$F$3:$G$1000,2,FALSE)</f>
        <v>4.5</v>
      </c>
      <c r="AR389" t="str">
        <f>VLOOKUP(AL389,工作表1!$F$3:$H$1000,3,FALSE)</f>
        <v>2031/12/31</v>
      </c>
      <c r="AS389">
        <f t="shared" ref="AS389:AS452" si="210">INDEX($G:$G,MATCH(AK389,$F:$F,0))</f>
        <v>4.3230000000000004</v>
      </c>
      <c r="AT389">
        <f t="shared" ref="AT389:AT452" si="211">AQ389-AS389</f>
        <v>0.1769999999999996</v>
      </c>
      <c r="AU389" s="43">
        <f t="shared" si="193"/>
        <v>45838</v>
      </c>
      <c r="AV389" s="43">
        <f t="shared" ref="AV389:AV452" si="212">IF(WEEKDAY(DATE(YEAR(AK389),(INT(MONTH(AK389)/3)+1)*3+4,1)-1,2)=7,DATE(YEAR(AK389),(INT(MONTH(AK389)/3)+1)*3+4,1)-1-2,IF(WEEKDAY(DATE(YEAR(AK389),(INT(MONTH(AK389)/3)+1)*3+4,1)-1,2)=6,DATE(YEAR(AK389),(INT(MONTH(AK389)/3)+1)*3+4,1)-1-1,DATE(YEAR(AK389),(INT(MONTH(AK389)/3)+1)*3+4,1)-1))</f>
        <v>45838</v>
      </c>
      <c r="AW389" s="45">
        <f t="shared" si="194"/>
        <v>0.26104972375690605</v>
      </c>
      <c r="AX389" s="45">
        <f t="shared" si="195"/>
        <v>2.2336524634829331</v>
      </c>
      <c r="AY389" s="47">
        <f t="shared" si="196"/>
        <v>99.847754954693997</v>
      </c>
      <c r="AZ389" s="47">
        <f t="shared" si="197"/>
        <v>108.43838363050908</v>
      </c>
      <c r="BA389" s="43"/>
      <c r="BC389" s="2">
        <v>45673</v>
      </c>
      <c r="BD389" t="str">
        <v>91282CEP</v>
      </c>
      <c r="BE389">
        <v>-0.64710000000000001</v>
      </c>
      <c r="BF389">
        <v>4.2549099999999997</v>
      </c>
      <c r="BG389">
        <v>0.83379999999999999</v>
      </c>
      <c r="BH389">
        <v>108.546875</v>
      </c>
      <c r="BI389">
        <f>VLOOKUP(BD389,工作表1!$K$3:$L$1000,2,FALSE)</f>
        <v>2.875</v>
      </c>
      <c r="BJ389" t="str">
        <f>VLOOKUP(BD389,工作表1!$K$3:$M$1000,3,FALSE)</f>
        <v>2032/5/15</v>
      </c>
      <c r="BK389">
        <f t="shared" ref="BK389:BK452" si="213">INDEX($G:$G,MATCH(BC389,$F:$F,0))</f>
        <v>4.3216000000000001</v>
      </c>
      <c r="BL389">
        <f t="shared" ref="BL389:BL452" si="214">BI389-BK389</f>
        <v>-1.4466000000000001</v>
      </c>
      <c r="BM389" s="43">
        <f t="shared" si="198"/>
        <v>45792</v>
      </c>
      <c r="BN389" s="43">
        <f t="shared" ref="BN389:BN452" si="215">IF(WEEKDAY(DATE(YEAR(BC389),(INT(MONTH(BC389)/3)+1)*3+7,1)-1,2)=7,DATE(YEAR(BC389),(INT(MONTH(BC389)/3)+1)*3+7,1)-1-2,IF(WEEKDAY(DATE(YEAR(BC389),(INT(MONTH(BC389)/3)+1)*3+7,1)-1,2)=6,DATE(YEAR(BC389),(INT(MONTH(BC389)/3)+1)*3+7,1)-1-1,DATE(YEAR(BC389),(INT(MONTH(BC389)/3)+1)*3+7,1)-1))</f>
        <v>45930</v>
      </c>
      <c r="BO389" s="45">
        <f t="shared" si="199"/>
        <v>0.50034530386740328</v>
      </c>
      <c r="BP389" s="45">
        <f t="shared" si="200"/>
        <v>2.5167836600317868</v>
      </c>
      <c r="BQ389" s="47">
        <f t="shared" si="201"/>
        <v>89.770157206988713</v>
      </c>
      <c r="BR389" s="47">
        <f t="shared" si="202"/>
        <v>107.54228197504665</v>
      </c>
    </row>
    <row r="390" spans="6:70" x14ac:dyDescent="0.25">
      <c r="F390" s="2">
        <v>45680</v>
      </c>
      <c r="G390">
        <v>4.3219000000000003</v>
      </c>
      <c r="H390" s="43">
        <v>45692</v>
      </c>
      <c r="I390">
        <v>4.4169</v>
      </c>
      <c r="L390" s="2">
        <v>45673</v>
      </c>
      <c r="M390" t="str">
        <v>91282CLZ</v>
      </c>
      <c r="N390">
        <v>1.4851000000000001</v>
      </c>
      <c r="O390">
        <v>4.0689900000000003</v>
      </c>
      <c r="P390">
        <v>0.90029999999999999</v>
      </c>
      <c r="Q390">
        <v>108.609375</v>
      </c>
      <c r="R390">
        <f>VLOOKUP(M390,工作表1!$A$3:$B$1000,2,FALSE)</f>
        <v>4.125</v>
      </c>
      <c r="S390" t="str">
        <f>VLOOKUP(M390,工作表1!$A$3:$C$1000,3,FALSE)</f>
        <v>2031/11/30</v>
      </c>
      <c r="T390">
        <f t="shared" si="205"/>
        <v>4.3216000000000001</v>
      </c>
      <c r="U390">
        <f t="shared" si="204"/>
        <v>-0.19660000000000011</v>
      </c>
      <c r="V390" s="43">
        <f t="shared" ref="V390:V453" si="216">COUPNCD(L389,S390,2,0)</f>
        <v>45808</v>
      </c>
      <c r="W390" s="43">
        <f t="shared" si="206"/>
        <v>45747</v>
      </c>
      <c r="X390" s="45">
        <f t="shared" ref="X390:X453" si="217">COUPDAYBS(L389,S390,2,1)/COUPDAYS(L389,S390,2,1)*R390/2</f>
        <v>0.54696132596685076</v>
      </c>
      <c r="Y390" s="45">
        <f t="shared" ref="Y390:Y453" si="218">(W390-L389)/365*R390+X390</f>
        <v>1.3719613259668508</v>
      </c>
      <c r="Z390" s="47">
        <f t="shared" ref="Z390:Z453" si="219">(Q390*P390+Y390)/(1+(O390/100)*(W390-L391)/360)-X390</f>
        <v>97.772559588736016</v>
      </c>
      <c r="AA390" s="47">
        <f t="shared" ref="AA390:AA453" si="220">(Z390-$AB$5*(W390-L389)/365+T390*(W390-L389)/360)/P390</f>
        <v>108.56785963920966</v>
      </c>
      <c r="AB390" s="45">
        <f t="shared" ref="AB390:AB453" si="221">INDEX(I:I,MATCH(L390,H:H,0))</f>
        <v>4.5049000000000001</v>
      </c>
      <c r="AC390" s="2" t="str">
        <f t="shared" si="207"/>
        <v>TY1</v>
      </c>
      <c r="AD390">
        <f t="shared" si="208"/>
        <v>108.609375</v>
      </c>
      <c r="AE390">
        <f t="shared" si="209"/>
        <v>108.5625</v>
      </c>
      <c r="AF390" s="49">
        <f t="shared" si="203"/>
        <v>4.6875E-2</v>
      </c>
      <c r="AG390" s="3">
        <f t="shared" ref="AG390:AG453" si="222">IF(AC390="TY1",AA390,AZ390)</f>
        <v>108.56785963920966</v>
      </c>
      <c r="AH390">
        <f t="shared" ref="AH390:AH453" si="223">IF(AC390="TY1",AZ390,BR390)</f>
        <v>108.54120843065435</v>
      </c>
      <c r="AI390" s="51">
        <f t="shared" ref="AI390:AI453" si="224">AG390-AH390</f>
        <v>2.6651208555307448E-2</v>
      </c>
      <c r="AJ390" s="52">
        <f t="shared" ref="AJ390:AJ453" si="225">AI390-AF390</f>
        <v>-2.0223791444692552E-2</v>
      </c>
      <c r="AK390" s="2">
        <v>45673</v>
      </c>
      <c r="AL390" t="str">
        <v>91282CMC</v>
      </c>
      <c r="AM390">
        <v>-0.2467</v>
      </c>
      <c r="AN390">
        <v>4.27982</v>
      </c>
      <c r="AO390">
        <v>0.92020000000000002</v>
      </c>
      <c r="AP390">
        <v>108.5625</v>
      </c>
      <c r="AQ390">
        <f>VLOOKUP(AL390,工作表1!$F$3:$G$1000,2,FALSE)</f>
        <v>4.5</v>
      </c>
      <c r="AR390" t="str">
        <f>VLOOKUP(AL390,工作表1!$F$3:$H$1000,3,FALSE)</f>
        <v>2031/12/31</v>
      </c>
      <c r="AS390">
        <f t="shared" si="210"/>
        <v>4.3216000000000001</v>
      </c>
      <c r="AT390">
        <f t="shared" si="211"/>
        <v>0.17839999999999989</v>
      </c>
      <c r="AU390" s="43">
        <f t="shared" ref="AU390:AU453" si="226">COUPNCD(AK389,AR390,2,0)</f>
        <v>45838</v>
      </c>
      <c r="AV390" s="43">
        <f t="shared" si="212"/>
        <v>45838</v>
      </c>
      <c r="AW390" s="45">
        <f t="shared" ref="AW390:AW453" si="227">COUPDAYBS(AK389,AR390,2,1)/COUPDAYS(AK389,AR390,2,1)*AQ390/2</f>
        <v>0.21132596685082872</v>
      </c>
      <c r="AX390" s="45">
        <f t="shared" ref="AX390:AX453" si="228">(AV390-AK389)/365*AQ390+AW390</f>
        <v>2.2332437750700067</v>
      </c>
      <c r="AY390" s="47">
        <f t="shared" ref="AY390:AY453" si="229">(AP390*AO390+AX390)/(1+(AN390/100)*(AV390-AK391)/360)-AW390</f>
        <v>99.944580972012957</v>
      </c>
      <c r="AZ390" s="47">
        <f t="shared" ref="AZ390:AZ453" si="230">(AY390-$AB$5*(AV390-AK389)/365+AS390*(AV390-AK389)/360)/AO390</f>
        <v>108.54120843065435</v>
      </c>
      <c r="BA390" s="43"/>
      <c r="BC390" s="2">
        <v>45672</v>
      </c>
      <c r="BD390" t="str">
        <v>91282CEP</v>
      </c>
      <c r="BE390">
        <v>-1.1485000000000001</v>
      </c>
      <c r="BF390">
        <v>4.2920499999999997</v>
      </c>
      <c r="BG390">
        <v>0.83379999999999999</v>
      </c>
      <c r="BH390">
        <v>108.25</v>
      </c>
      <c r="BI390">
        <f>VLOOKUP(BD390,工作表1!$K$3:$L$1000,2,FALSE)</f>
        <v>2.875</v>
      </c>
      <c r="BJ390" t="str">
        <f>VLOOKUP(BD390,工作表1!$K$3:$M$1000,3,FALSE)</f>
        <v>2032/5/15</v>
      </c>
      <c r="BK390">
        <f t="shared" si="213"/>
        <v>4.3259999999999996</v>
      </c>
      <c r="BL390">
        <f t="shared" si="214"/>
        <v>-1.4509999999999996</v>
      </c>
      <c r="BM390" s="43">
        <f t="shared" ref="BM390:BM453" si="231">COUPNCD(BC389,BJ390,2,0)</f>
        <v>45792</v>
      </c>
      <c r="BN390" s="43">
        <f t="shared" si="215"/>
        <v>45930</v>
      </c>
      <c r="BO390" s="45">
        <f t="shared" ref="BO390:BO453" si="232">COUPDAYBS(BC389,BJ390,2,1)/COUPDAYS(BC389,BJ390,2,1)*BI390/2</f>
        <v>0.49240331491712708</v>
      </c>
      <c r="BP390" s="45">
        <f t="shared" ref="BP390:BP453" si="233">(BN390-BC389)/365*BI390+BO390</f>
        <v>2.5167183834102778</v>
      </c>
      <c r="BQ390" s="47">
        <f t="shared" ref="BQ390:BQ453" si="234">(BH390*BG390+BP390)/(1+(BF390/100)*(BN390-BC391)/360)-BO390</f>
        <v>89.50416855056838</v>
      </c>
      <c r="BR390" s="47">
        <f t="shared" ref="BR390:BR453" si="235">(BQ390-$AB$5*(BN390-BC389)/365+BK390*(BN390-BC389)/360)/BG390</f>
        <v>107.22656639719827</v>
      </c>
    </row>
    <row r="391" spans="6:70" x14ac:dyDescent="0.25">
      <c r="F391" s="2">
        <v>45679</v>
      </c>
      <c r="G391">
        <v>4.3253000000000004</v>
      </c>
      <c r="H391" s="43">
        <v>45691</v>
      </c>
      <c r="I391">
        <v>4.4641999999999999</v>
      </c>
      <c r="L391" s="2">
        <v>45672</v>
      </c>
      <c r="M391" t="str">
        <v>91282CLZ</v>
      </c>
      <c r="N391">
        <v>1.0221</v>
      </c>
      <c r="O391">
        <v>4.1430499999999997</v>
      </c>
      <c r="P391">
        <v>0.90029999999999999</v>
      </c>
      <c r="Q391">
        <v>108.328125</v>
      </c>
      <c r="R391">
        <f>VLOOKUP(M391,工作表1!$A$3:$B$1000,2,FALSE)</f>
        <v>4.125</v>
      </c>
      <c r="S391" t="str">
        <f>VLOOKUP(M391,工作表1!$A$3:$C$1000,3,FALSE)</f>
        <v>2031/11/30</v>
      </c>
      <c r="T391">
        <f t="shared" si="205"/>
        <v>4.3259999999999996</v>
      </c>
      <c r="U391">
        <f t="shared" si="204"/>
        <v>-0.20099999999999962</v>
      </c>
      <c r="V391" s="43">
        <f t="shared" si="216"/>
        <v>45808</v>
      </c>
      <c r="W391" s="43">
        <f t="shared" si="206"/>
        <v>45747</v>
      </c>
      <c r="X391" s="45">
        <f t="shared" si="217"/>
        <v>0.53556629834254144</v>
      </c>
      <c r="Y391" s="45">
        <f t="shared" si="218"/>
        <v>1.3718676682055553</v>
      </c>
      <c r="Z391" s="47">
        <f t="shared" si="219"/>
        <v>97.506592556405209</v>
      </c>
      <c r="AA391" s="47">
        <f t="shared" si="220"/>
        <v>108.27300382294051</v>
      </c>
      <c r="AB391" s="45">
        <f t="shared" si="221"/>
        <v>4.5526</v>
      </c>
      <c r="AC391" s="2" t="str">
        <f t="shared" si="207"/>
        <v>TY1</v>
      </c>
      <c r="AD391">
        <f t="shared" si="208"/>
        <v>108.328125</v>
      </c>
      <c r="AE391">
        <f t="shared" si="209"/>
        <v>108.265625</v>
      </c>
      <c r="AF391" s="49">
        <f t="shared" si="203"/>
        <v>6.25E-2</v>
      </c>
      <c r="AG391" s="3">
        <f t="shared" si="222"/>
        <v>108.27300382294051</v>
      </c>
      <c r="AH391">
        <f t="shared" si="223"/>
        <v>108.23715075453433</v>
      </c>
      <c r="AI391" s="51">
        <f t="shared" si="224"/>
        <v>3.5853068406183297E-2</v>
      </c>
      <c r="AJ391" s="52">
        <f t="shared" si="225"/>
        <v>-2.6646931593816703E-2</v>
      </c>
      <c r="AK391" s="2">
        <v>45672</v>
      </c>
      <c r="AL391" t="str">
        <v>91282CMC</v>
      </c>
      <c r="AM391">
        <v>-0.57599999999999996</v>
      </c>
      <c r="AN391">
        <v>4.3110900000000001</v>
      </c>
      <c r="AO391">
        <v>0.92020000000000002</v>
      </c>
      <c r="AP391">
        <v>108.265625</v>
      </c>
      <c r="AQ391">
        <f>VLOOKUP(AL391,工作表1!$F$3:$G$1000,2,FALSE)</f>
        <v>4.5</v>
      </c>
      <c r="AR391" t="str">
        <f>VLOOKUP(AL391,工作表1!$F$3:$H$1000,3,FALSE)</f>
        <v>2031/12/31</v>
      </c>
      <c r="AS391">
        <f t="shared" si="210"/>
        <v>4.3259999999999996</v>
      </c>
      <c r="AT391">
        <f t="shared" si="211"/>
        <v>0.17400000000000038</v>
      </c>
      <c r="AU391" s="43">
        <f t="shared" si="226"/>
        <v>45838</v>
      </c>
      <c r="AV391" s="43">
        <f t="shared" si="212"/>
        <v>45838</v>
      </c>
      <c r="AW391" s="45">
        <f t="shared" si="227"/>
        <v>0.19889502762430938</v>
      </c>
      <c r="AX391" s="45">
        <f t="shared" si="228"/>
        <v>2.233141602966775</v>
      </c>
      <c r="AY391" s="47">
        <f t="shared" si="229"/>
        <v>99.663166535281405</v>
      </c>
      <c r="AZ391" s="47">
        <f t="shared" si="230"/>
        <v>108.23715075453433</v>
      </c>
      <c r="BA391" s="43"/>
      <c r="BC391" s="2">
        <v>45671</v>
      </c>
      <c r="BD391" t="str">
        <v>91282CEP</v>
      </c>
      <c r="BE391">
        <v>-2.3468</v>
      </c>
      <c r="BF391">
        <v>4.3858100000000002</v>
      </c>
      <c r="BG391">
        <v>0.83379999999999999</v>
      </c>
      <c r="BH391">
        <v>107.28125</v>
      </c>
      <c r="BI391">
        <f>VLOOKUP(BD391,工作表1!$K$3:$L$1000,2,FALSE)</f>
        <v>2.875</v>
      </c>
      <c r="BJ391" t="str">
        <f>VLOOKUP(BD391,工作表1!$K$3:$M$1000,3,FALSE)</f>
        <v>2032/5/15</v>
      </c>
      <c r="BK391">
        <f t="shared" si="213"/>
        <v>4.3340899999999998</v>
      </c>
      <c r="BL391">
        <f t="shared" si="214"/>
        <v>-1.4590899999999998</v>
      </c>
      <c r="BM391" s="43">
        <f t="shared" si="231"/>
        <v>45792</v>
      </c>
      <c r="BN391" s="43">
        <f t="shared" si="215"/>
        <v>45930</v>
      </c>
      <c r="BO391" s="45">
        <f t="shared" si="232"/>
        <v>0.48446132596685088</v>
      </c>
      <c r="BP391" s="45">
        <f t="shared" si="233"/>
        <v>2.5166531067887687</v>
      </c>
      <c r="BQ391" s="47">
        <f t="shared" si="234"/>
        <v>88.659632607496249</v>
      </c>
      <c r="BR391" s="47">
        <f t="shared" si="235"/>
        <v>106.22018358235376</v>
      </c>
    </row>
    <row r="392" spans="6:70" x14ac:dyDescent="0.25">
      <c r="F392" s="2">
        <v>45678</v>
      </c>
      <c r="G392">
        <v>4.3242500000000001</v>
      </c>
      <c r="H392" s="43">
        <v>45688</v>
      </c>
      <c r="I392">
        <v>4.4405000000000001</v>
      </c>
      <c r="L392" s="2">
        <v>45671</v>
      </c>
      <c r="M392" t="str">
        <v>91282CLZ</v>
      </c>
      <c r="N392">
        <v>1.7228000000000001</v>
      </c>
      <c r="O392">
        <v>4.0395200000000004</v>
      </c>
      <c r="P392">
        <v>0.90029999999999999</v>
      </c>
      <c r="Q392">
        <v>107.359375</v>
      </c>
      <c r="R392">
        <f>VLOOKUP(M392,工作表1!$A$3:$B$1000,2,FALSE)</f>
        <v>4.125</v>
      </c>
      <c r="S392" t="str">
        <f>VLOOKUP(M392,工作表1!$A$3:$C$1000,3,FALSE)</f>
        <v>2031/11/30</v>
      </c>
      <c r="T392">
        <f t="shared" si="205"/>
        <v>4.3340899999999998</v>
      </c>
      <c r="U392">
        <f t="shared" si="204"/>
        <v>-0.20908999999999978</v>
      </c>
      <c r="V392" s="43">
        <f t="shared" si="216"/>
        <v>45808</v>
      </c>
      <c r="W392" s="43">
        <f t="shared" si="206"/>
        <v>45747</v>
      </c>
      <c r="X392" s="45">
        <f t="shared" si="217"/>
        <v>0.52417127071823211</v>
      </c>
      <c r="Y392" s="45">
        <f t="shared" si="218"/>
        <v>1.3717740104442595</v>
      </c>
      <c r="Z392" s="47">
        <f t="shared" si="219"/>
        <v>96.663538036846546</v>
      </c>
      <c r="AA392" s="47">
        <f t="shared" si="220"/>
        <v>107.33803438589669</v>
      </c>
      <c r="AB392" s="45">
        <f t="shared" si="221"/>
        <v>4.7043999999999997</v>
      </c>
      <c r="AC392" s="2" t="str">
        <f t="shared" si="207"/>
        <v>TY1</v>
      </c>
      <c r="AD392">
        <f t="shared" si="208"/>
        <v>107.359375</v>
      </c>
      <c r="AE392">
        <f t="shared" si="209"/>
        <v>107.296875</v>
      </c>
      <c r="AF392" s="49">
        <f t="shared" si="203"/>
        <v>6.25E-2</v>
      </c>
      <c r="AG392" s="3">
        <f t="shared" si="222"/>
        <v>107.33803438589669</v>
      </c>
      <c r="AH392">
        <f t="shared" si="223"/>
        <v>107.30715253345275</v>
      </c>
      <c r="AI392" s="51">
        <f t="shared" si="224"/>
        <v>3.0881852443940261E-2</v>
      </c>
      <c r="AJ392" s="52">
        <f t="shared" si="225"/>
        <v>-3.1618147556059739E-2</v>
      </c>
      <c r="AK392" s="2">
        <v>45671</v>
      </c>
      <c r="AL392" t="str">
        <v>91282CMC</v>
      </c>
      <c r="AM392">
        <v>0.1676</v>
      </c>
      <c r="AN392">
        <v>4.2798999999999996</v>
      </c>
      <c r="AO392">
        <v>0.92020000000000002</v>
      </c>
      <c r="AP392">
        <v>107.296875</v>
      </c>
      <c r="AQ392">
        <f>VLOOKUP(AL392,工作表1!$F$3:$G$1000,2,FALSE)</f>
        <v>4.5</v>
      </c>
      <c r="AR392" t="str">
        <f>VLOOKUP(AL392,工作表1!$F$3:$H$1000,3,FALSE)</f>
        <v>2031/12/31</v>
      </c>
      <c r="AS392">
        <f t="shared" si="210"/>
        <v>4.3340899999999998</v>
      </c>
      <c r="AT392">
        <f t="shared" si="211"/>
        <v>0.16591000000000022</v>
      </c>
      <c r="AU392" s="43">
        <f t="shared" si="226"/>
        <v>45838</v>
      </c>
      <c r="AV392" s="43">
        <f t="shared" si="212"/>
        <v>45838</v>
      </c>
      <c r="AW392" s="45">
        <f t="shared" si="227"/>
        <v>0.18646408839779005</v>
      </c>
      <c r="AX392" s="45">
        <f t="shared" si="228"/>
        <v>2.2330394308635433</v>
      </c>
      <c r="AY392" s="47">
        <f t="shared" si="229"/>
        <v>98.804035664631783</v>
      </c>
      <c r="AZ392" s="47">
        <f t="shared" si="230"/>
        <v>107.30715253345275</v>
      </c>
      <c r="BA392" s="43"/>
      <c r="BC392" s="2">
        <v>45670</v>
      </c>
      <c r="BD392" t="str">
        <v>91282CEP</v>
      </c>
      <c r="BE392">
        <v>-2.7852000000000001</v>
      </c>
      <c r="BF392">
        <v>4.4205199999999998</v>
      </c>
      <c r="BG392">
        <v>0.83379999999999999</v>
      </c>
      <c r="BH392">
        <v>107.15625</v>
      </c>
      <c r="BI392">
        <f>VLOOKUP(BD392,工作表1!$K$3:$L$1000,2,FALSE)</f>
        <v>2.875</v>
      </c>
      <c r="BJ392" t="str">
        <f>VLOOKUP(BD392,工作表1!$K$3:$M$1000,3,FALSE)</f>
        <v>2032/5/15</v>
      </c>
      <c r="BK392">
        <f t="shared" si="213"/>
        <v>4.3334999999999999</v>
      </c>
      <c r="BL392">
        <f t="shared" si="214"/>
        <v>-1.4584999999999999</v>
      </c>
      <c r="BM392" s="43">
        <f t="shared" si="231"/>
        <v>45792</v>
      </c>
      <c r="BN392" s="43">
        <f t="shared" si="215"/>
        <v>45930</v>
      </c>
      <c r="BO392" s="45">
        <f t="shared" si="232"/>
        <v>0.47651933701657456</v>
      </c>
      <c r="BP392" s="45">
        <f t="shared" si="233"/>
        <v>2.5165878301672597</v>
      </c>
      <c r="BQ392" s="47">
        <f t="shared" si="234"/>
        <v>88.513087827507661</v>
      </c>
      <c r="BR392" s="47">
        <f t="shared" si="235"/>
        <v>106.04348573962513</v>
      </c>
    </row>
    <row r="393" spans="6:70" x14ac:dyDescent="0.25">
      <c r="F393" s="2">
        <v>45674</v>
      </c>
      <c r="G393">
        <v>4.3230000000000004</v>
      </c>
      <c r="H393" s="43">
        <v>45687</v>
      </c>
      <c r="I393">
        <v>4.4169</v>
      </c>
      <c r="L393" s="2">
        <v>45670</v>
      </c>
      <c r="M393" t="str">
        <v>91282CLZ</v>
      </c>
      <c r="N393">
        <v>1.3251999999999999</v>
      </c>
      <c r="O393">
        <v>4.1080800000000002</v>
      </c>
      <c r="P393">
        <v>0.90029999999999999</v>
      </c>
      <c r="Q393">
        <v>107.234375</v>
      </c>
      <c r="R393">
        <f>VLOOKUP(M393,工作表1!$A$3:$B$1000,2,FALSE)</f>
        <v>4.125</v>
      </c>
      <c r="S393" t="str">
        <f>VLOOKUP(M393,工作表1!$A$3:$C$1000,3,FALSE)</f>
        <v>2031/11/30</v>
      </c>
      <c r="T393">
        <f t="shared" si="205"/>
        <v>4.3334999999999999</v>
      </c>
      <c r="U393">
        <f t="shared" si="204"/>
        <v>-0.20849999999999991</v>
      </c>
      <c r="V393" s="43">
        <f t="shared" si="216"/>
        <v>45808</v>
      </c>
      <c r="W393" s="43">
        <f t="shared" si="206"/>
        <v>45747</v>
      </c>
      <c r="X393" s="45">
        <f t="shared" si="217"/>
        <v>0.51277624309392267</v>
      </c>
      <c r="Y393" s="45">
        <f t="shared" si="218"/>
        <v>1.3716803526829637</v>
      </c>
      <c r="Z393" s="47">
        <f t="shared" si="219"/>
        <v>96.516227676704929</v>
      </c>
      <c r="AA393" s="47">
        <f t="shared" si="220"/>
        <v>107.17387096842087</v>
      </c>
      <c r="AB393" s="45">
        <f t="shared" si="221"/>
        <v>4.6962999999999999</v>
      </c>
      <c r="AC393" s="2" t="str">
        <f t="shared" si="207"/>
        <v>TY1</v>
      </c>
      <c r="AD393">
        <f t="shared" si="208"/>
        <v>107.234375</v>
      </c>
      <c r="AE393">
        <f t="shared" si="209"/>
        <v>107.171875</v>
      </c>
      <c r="AF393" s="49">
        <f t="shared" si="203"/>
        <v>6.25E-2</v>
      </c>
      <c r="AG393" s="3">
        <f t="shared" si="222"/>
        <v>107.17387096842087</v>
      </c>
      <c r="AH393">
        <f t="shared" si="223"/>
        <v>107.14519037780545</v>
      </c>
      <c r="AI393" s="51">
        <f t="shared" si="224"/>
        <v>2.868059061542283E-2</v>
      </c>
      <c r="AJ393" s="52">
        <f t="shared" si="225"/>
        <v>-3.381940938457717E-2</v>
      </c>
      <c r="AK393" s="2">
        <v>45670</v>
      </c>
      <c r="AL393" t="str">
        <v>91282CMC</v>
      </c>
      <c r="AM393">
        <v>-0.13070000000000001</v>
      </c>
      <c r="AN393">
        <v>4.3090200000000003</v>
      </c>
      <c r="AO393">
        <v>0.92020000000000002</v>
      </c>
      <c r="AP393">
        <v>107.171875</v>
      </c>
      <c r="AQ393">
        <f>VLOOKUP(AL393,工作表1!$F$3:$G$1000,2,FALSE)</f>
        <v>4.5</v>
      </c>
      <c r="AR393" t="str">
        <f>VLOOKUP(AL393,工作表1!$F$3:$H$1000,3,FALSE)</f>
        <v>2031/12/31</v>
      </c>
      <c r="AS393">
        <f t="shared" si="210"/>
        <v>4.3334999999999999</v>
      </c>
      <c r="AT393">
        <f t="shared" si="211"/>
        <v>0.16650000000000009</v>
      </c>
      <c r="AU393" s="43">
        <f t="shared" si="226"/>
        <v>45838</v>
      </c>
      <c r="AV393" s="43">
        <f t="shared" si="212"/>
        <v>45838</v>
      </c>
      <c r="AW393" s="45">
        <f t="shared" si="227"/>
        <v>0.17403314917127072</v>
      </c>
      <c r="AX393" s="45">
        <f t="shared" si="228"/>
        <v>2.2329372587603116</v>
      </c>
      <c r="AY393" s="47">
        <f t="shared" si="229"/>
        <v>98.655633192505903</v>
      </c>
      <c r="AZ393" s="47">
        <f t="shared" si="230"/>
        <v>107.14519037780545</v>
      </c>
      <c r="BA393" s="43"/>
      <c r="BC393" s="2">
        <v>45667</v>
      </c>
      <c r="BD393" t="str">
        <v>91282CEP</v>
      </c>
      <c r="BE393">
        <v>-2.5038999999999998</v>
      </c>
      <c r="BF393">
        <v>4.3929999999999998</v>
      </c>
      <c r="BG393">
        <v>0.83379999999999999</v>
      </c>
      <c r="BH393">
        <v>107.3125</v>
      </c>
      <c r="BI393">
        <f>VLOOKUP(BD393,工作表1!$K$3:$L$1000,2,FALSE)</f>
        <v>2.875</v>
      </c>
      <c r="BJ393" t="str">
        <f>VLOOKUP(BD393,工作表1!$K$3:$M$1000,3,FALSE)</f>
        <v>2032/5/15</v>
      </c>
      <c r="BK393">
        <f t="shared" si="213"/>
        <v>4.33</v>
      </c>
      <c r="BL393">
        <f t="shared" si="214"/>
        <v>-1.4550000000000001</v>
      </c>
      <c r="BM393" s="43">
        <f t="shared" si="231"/>
        <v>45792</v>
      </c>
      <c r="BN393" s="43">
        <f t="shared" si="215"/>
        <v>45930</v>
      </c>
      <c r="BO393" s="45">
        <f t="shared" si="232"/>
        <v>0.46857734806629836</v>
      </c>
      <c r="BP393" s="45">
        <f t="shared" si="233"/>
        <v>2.5165225535457503</v>
      </c>
      <c r="BQ393" s="47">
        <f t="shared" si="234"/>
        <v>88.653994350680421</v>
      </c>
      <c r="BR393" s="47">
        <f t="shared" si="235"/>
        <v>106.20901188192516</v>
      </c>
    </row>
    <row r="394" spans="6:70" x14ac:dyDescent="0.25">
      <c r="F394" s="2">
        <v>45673</v>
      </c>
      <c r="G394">
        <v>4.3216000000000001</v>
      </c>
      <c r="H394" s="43">
        <v>45686</v>
      </c>
      <c r="I394">
        <v>4.43</v>
      </c>
      <c r="L394" s="2">
        <v>45667</v>
      </c>
      <c r="M394" t="str">
        <v>91282CLZ</v>
      </c>
      <c r="N394">
        <v>1.865</v>
      </c>
      <c r="O394">
        <v>4.0281599999999997</v>
      </c>
      <c r="P394">
        <v>0.90029999999999999</v>
      </c>
      <c r="Q394">
        <v>107.390625</v>
      </c>
      <c r="R394">
        <f>VLOOKUP(M394,工作表1!$A$3:$B$1000,2,FALSE)</f>
        <v>4.125</v>
      </c>
      <c r="S394" t="str">
        <f>VLOOKUP(M394,工作表1!$A$3:$C$1000,3,FALSE)</f>
        <v>2031/11/30</v>
      </c>
      <c r="T394">
        <f t="shared" si="205"/>
        <v>4.33</v>
      </c>
      <c r="U394">
        <f t="shared" si="204"/>
        <v>-0.20500000000000007</v>
      </c>
      <c r="V394" s="43">
        <f t="shared" si="216"/>
        <v>45808</v>
      </c>
      <c r="W394" s="43">
        <f t="shared" si="206"/>
        <v>45747</v>
      </c>
      <c r="X394" s="45">
        <f t="shared" si="217"/>
        <v>0.50138121546961323</v>
      </c>
      <c r="Y394" s="45">
        <f t="shared" si="218"/>
        <v>1.371586694921668</v>
      </c>
      <c r="Z394" s="47">
        <f t="shared" si="219"/>
        <v>96.673256442983927</v>
      </c>
      <c r="AA394" s="47">
        <f t="shared" si="220"/>
        <v>107.34705447083415</v>
      </c>
      <c r="AB394" s="45">
        <f t="shared" si="221"/>
        <v>4.6749000000000001</v>
      </c>
      <c r="AC394" s="2" t="str">
        <f t="shared" si="207"/>
        <v>TY1</v>
      </c>
      <c r="AD394">
        <f t="shared" si="208"/>
        <v>107.390625</v>
      </c>
      <c r="AE394">
        <f t="shared" si="209"/>
        <v>107.328125</v>
      </c>
      <c r="AF394" s="49">
        <f t="shared" si="203"/>
        <v>6.25E-2</v>
      </c>
      <c r="AG394" s="3">
        <f t="shared" si="222"/>
        <v>107.34705447083415</v>
      </c>
      <c r="AH394">
        <f t="shared" si="223"/>
        <v>107.31303567886283</v>
      </c>
      <c r="AI394" s="51">
        <f t="shared" si="224"/>
        <v>3.4018791971320184E-2</v>
      </c>
      <c r="AJ394" s="52">
        <f t="shared" si="225"/>
        <v>-2.8481208028679816E-2</v>
      </c>
      <c r="AK394" s="2">
        <v>45667</v>
      </c>
      <c r="AL394" t="str">
        <v>91282CMC</v>
      </c>
      <c r="AM394">
        <v>0.1988</v>
      </c>
      <c r="AN394">
        <v>4.2770200000000003</v>
      </c>
      <c r="AO394">
        <v>0.92020000000000002</v>
      </c>
      <c r="AP394">
        <v>107.328125</v>
      </c>
      <c r="AQ394">
        <f>VLOOKUP(AL394,工作表1!$F$3:$G$1000,2,FALSE)</f>
        <v>4.5</v>
      </c>
      <c r="AR394" t="str">
        <f>VLOOKUP(AL394,工作表1!$F$3:$H$1000,3,FALSE)</f>
        <v>2031/12/31</v>
      </c>
      <c r="AS394">
        <f t="shared" si="210"/>
        <v>4.33</v>
      </c>
      <c r="AT394">
        <f t="shared" si="211"/>
        <v>0.16999999999999993</v>
      </c>
      <c r="AU394" s="43">
        <f t="shared" si="226"/>
        <v>45838</v>
      </c>
      <c r="AV394" s="43">
        <f t="shared" si="212"/>
        <v>45838</v>
      </c>
      <c r="AW394" s="45">
        <f t="shared" si="227"/>
        <v>0.16160220994475138</v>
      </c>
      <c r="AX394" s="45">
        <f t="shared" si="228"/>
        <v>2.2328350866570803</v>
      </c>
      <c r="AY394" s="47">
        <f t="shared" si="229"/>
        <v>98.812080819817439</v>
      </c>
      <c r="AZ394" s="47">
        <f t="shared" si="230"/>
        <v>107.31303567886283</v>
      </c>
      <c r="BA394" s="43"/>
      <c r="BC394" s="2">
        <v>45666</v>
      </c>
      <c r="BD394" t="str">
        <v>91282CEP</v>
      </c>
      <c r="BE394">
        <v>-3.8132000000000001</v>
      </c>
      <c r="BF394">
        <v>4.3961100000000002</v>
      </c>
      <c r="BG394">
        <v>0.83379999999999999</v>
      </c>
      <c r="BH394">
        <v>108.15625</v>
      </c>
      <c r="BI394">
        <f>VLOOKUP(BD394,工作表1!$K$3:$L$1000,2,FALSE)</f>
        <v>2.875</v>
      </c>
      <c r="BJ394" t="str">
        <f>VLOOKUP(BD394,工作表1!$K$3:$M$1000,3,FALSE)</f>
        <v>2032/5/15</v>
      </c>
      <c r="BK394">
        <f t="shared" si="213"/>
        <v>4.3144499999999999</v>
      </c>
      <c r="BL394">
        <f t="shared" si="214"/>
        <v>-1.4394499999999999</v>
      </c>
      <c r="BM394" s="43">
        <f t="shared" si="231"/>
        <v>45792</v>
      </c>
      <c r="BN394" s="43">
        <f t="shared" si="215"/>
        <v>45930</v>
      </c>
      <c r="BO394" s="45">
        <f t="shared" si="232"/>
        <v>0.44475138121546959</v>
      </c>
      <c r="BP394" s="45">
        <f t="shared" si="233"/>
        <v>2.5163267236812232</v>
      </c>
      <c r="BQ394" s="47">
        <f t="shared" si="234"/>
        <v>89.346586089934377</v>
      </c>
      <c r="BR394" s="47">
        <f t="shared" si="235"/>
        <v>107.02469104942672</v>
      </c>
    </row>
    <row r="395" spans="6:70" x14ac:dyDescent="0.25">
      <c r="F395" s="2">
        <v>45672</v>
      </c>
      <c r="G395">
        <v>4.3259999999999996</v>
      </c>
      <c r="H395" s="43">
        <v>45685</v>
      </c>
      <c r="I395">
        <v>4.4253999999999998</v>
      </c>
      <c r="L395" s="2">
        <v>45666</v>
      </c>
      <c r="M395" t="str">
        <v>91282CLZ</v>
      </c>
      <c r="N395">
        <v>0.64900000000000002</v>
      </c>
      <c r="O395">
        <v>4.2020799999999996</v>
      </c>
      <c r="P395">
        <v>0.90029999999999999</v>
      </c>
      <c r="Q395">
        <v>108.21875</v>
      </c>
      <c r="R395">
        <f>VLOOKUP(M395,工作表1!$A$3:$B$1000,2,FALSE)</f>
        <v>4.125</v>
      </c>
      <c r="S395" t="str">
        <f>VLOOKUP(M395,工作表1!$A$3:$C$1000,3,FALSE)</f>
        <v>2031/11/30</v>
      </c>
      <c r="T395">
        <f t="shared" si="205"/>
        <v>4.3144499999999999</v>
      </c>
      <c r="U395">
        <f t="shared" si="204"/>
        <v>-0.1894499999999999</v>
      </c>
      <c r="V395" s="43">
        <f t="shared" si="216"/>
        <v>45808</v>
      </c>
      <c r="W395" s="43">
        <f t="shared" si="206"/>
        <v>45747</v>
      </c>
      <c r="X395" s="45">
        <f t="shared" si="217"/>
        <v>0.46719613259668508</v>
      </c>
      <c r="Y395" s="45">
        <f t="shared" si="218"/>
        <v>1.3713057216377809</v>
      </c>
      <c r="Z395" s="47">
        <f t="shared" si="219"/>
        <v>97.396754759521386</v>
      </c>
      <c r="AA395" s="47">
        <f t="shared" si="220"/>
        <v>108.14559323622305</v>
      </c>
      <c r="AB395" s="45">
        <f t="shared" si="221"/>
        <v>4.5738000000000003</v>
      </c>
      <c r="AC395" s="2" t="str">
        <f t="shared" si="207"/>
        <v>TY1</v>
      </c>
      <c r="AD395">
        <f t="shared" si="208"/>
        <v>108.21875</v>
      </c>
      <c r="AE395">
        <f t="shared" si="209"/>
        <v>108.171875</v>
      </c>
      <c r="AF395" s="49">
        <f t="shared" si="203"/>
        <v>4.6875E-2</v>
      </c>
      <c r="AG395" s="3">
        <f t="shared" si="222"/>
        <v>108.14559323622305</v>
      </c>
      <c r="AH395">
        <f t="shared" si="223"/>
        <v>108.12603020105749</v>
      </c>
      <c r="AI395" s="51">
        <f t="shared" si="224"/>
        <v>1.9563035165560905E-2</v>
      </c>
      <c r="AJ395" s="52">
        <f t="shared" si="225"/>
        <v>-2.7311964834439095E-2</v>
      </c>
      <c r="AK395" s="2">
        <v>45666</v>
      </c>
      <c r="AL395" t="str">
        <v>91282CMC</v>
      </c>
      <c r="AM395">
        <v>-1.2867999999999999</v>
      </c>
      <c r="AN395">
        <v>4.3401399999999999</v>
      </c>
      <c r="AO395">
        <v>0.92020000000000002</v>
      </c>
      <c r="AP395">
        <v>108.171875</v>
      </c>
      <c r="AQ395">
        <f>VLOOKUP(AL395,工作表1!$F$3:$G$1000,2,FALSE)</f>
        <v>4.5</v>
      </c>
      <c r="AR395" t="str">
        <f>VLOOKUP(AL395,工作表1!$F$3:$H$1000,3,FALSE)</f>
        <v>2031/12/31</v>
      </c>
      <c r="AS395">
        <f t="shared" si="210"/>
        <v>4.3144499999999999</v>
      </c>
      <c r="AT395">
        <f t="shared" si="211"/>
        <v>0.1855500000000001</v>
      </c>
      <c r="AU395" s="43">
        <f t="shared" si="226"/>
        <v>45838</v>
      </c>
      <c r="AV395" s="43">
        <f t="shared" si="212"/>
        <v>45838</v>
      </c>
      <c r="AW395" s="45">
        <f t="shared" si="227"/>
        <v>0.12430939226519336</v>
      </c>
      <c r="AX395" s="45">
        <f t="shared" si="228"/>
        <v>2.2325285703473852</v>
      </c>
      <c r="AY395" s="47">
        <f t="shared" si="229"/>
        <v>99.568702939643245</v>
      </c>
      <c r="AZ395" s="47">
        <f t="shared" si="230"/>
        <v>108.12603020105749</v>
      </c>
      <c r="BA395" s="43"/>
      <c r="BC395" s="2">
        <v>45665</v>
      </c>
      <c r="BD395" t="str">
        <v>91282CEP</v>
      </c>
      <c r="BE395">
        <v>-3.4956</v>
      </c>
      <c r="BF395">
        <v>4.3956499999999998</v>
      </c>
      <c r="BG395">
        <v>0.83379999999999999</v>
      </c>
      <c r="BH395">
        <v>108.0625</v>
      </c>
      <c r="BI395">
        <f>VLOOKUP(BD395,工作表1!$K$3:$L$1000,2,FALSE)</f>
        <v>2.875</v>
      </c>
      <c r="BJ395" t="str">
        <f>VLOOKUP(BD395,工作表1!$K$3:$M$1000,3,FALSE)</f>
        <v>2032/5/15</v>
      </c>
      <c r="BK395">
        <f t="shared" si="213"/>
        <v>4.3202499999999997</v>
      </c>
      <c r="BL395">
        <f t="shared" si="214"/>
        <v>-1.4452499999999997</v>
      </c>
      <c r="BM395" s="43">
        <f t="shared" si="231"/>
        <v>45792</v>
      </c>
      <c r="BN395" s="43">
        <f t="shared" si="215"/>
        <v>45930</v>
      </c>
      <c r="BO395" s="45">
        <f t="shared" si="232"/>
        <v>0.43680939226519339</v>
      </c>
      <c r="BP395" s="45">
        <f t="shared" si="233"/>
        <v>2.5162614470597142</v>
      </c>
      <c r="BQ395" s="47">
        <f t="shared" si="234"/>
        <v>89.268430799596501</v>
      </c>
      <c r="BR395" s="47">
        <f t="shared" si="235"/>
        <v>106.93555945717868</v>
      </c>
    </row>
    <row r="396" spans="6:70" x14ac:dyDescent="0.25">
      <c r="F396" s="2">
        <v>45671</v>
      </c>
      <c r="G396">
        <v>4.3340899999999998</v>
      </c>
      <c r="H396" s="43">
        <v>45684</v>
      </c>
      <c r="I396">
        <v>4.4333</v>
      </c>
      <c r="L396" s="2">
        <v>45665</v>
      </c>
      <c r="M396" t="str">
        <v>91282CLZ</v>
      </c>
      <c r="N396">
        <v>0.90180000000000005</v>
      </c>
      <c r="O396">
        <v>4.1690899999999997</v>
      </c>
      <c r="P396">
        <v>0.90029999999999999</v>
      </c>
      <c r="Q396">
        <v>108.140625</v>
      </c>
      <c r="R396">
        <f>VLOOKUP(M396,工作表1!$A$3:$B$1000,2,FALSE)</f>
        <v>4.125</v>
      </c>
      <c r="S396" t="str">
        <f>VLOOKUP(M396,工作表1!$A$3:$C$1000,3,FALSE)</f>
        <v>2031/11/30</v>
      </c>
      <c r="T396">
        <f t="shared" si="205"/>
        <v>4.3202499999999997</v>
      </c>
      <c r="U396">
        <f t="shared" si="204"/>
        <v>-0.1952499999999997</v>
      </c>
      <c r="V396" s="43">
        <f t="shared" si="216"/>
        <v>45808</v>
      </c>
      <c r="W396" s="43">
        <f t="shared" si="206"/>
        <v>45747</v>
      </c>
      <c r="X396" s="45">
        <f t="shared" si="217"/>
        <v>0.45580110497237569</v>
      </c>
      <c r="Y396" s="45">
        <f t="shared" si="218"/>
        <v>1.3712120638764853</v>
      </c>
      <c r="Z396" s="47">
        <f t="shared" si="219"/>
        <v>97.334449052393779</v>
      </c>
      <c r="AA396" s="47">
        <f t="shared" si="220"/>
        <v>108.07737522918153</v>
      </c>
      <c r="AB396" s="45">
        <f t="shared" si="221"/>
        <v>4.5763999999999996</v>
      </c>
      <c r="AC396" s="2" t="str">
        <f t="shared" si="207"/>
        <v>TY1</v>
      </c>
      <c r="AD396">
        <f t="shared" si="208"/>
        <v>108.140625</v>
      </c>
      <c r="AE396">
        <f t="shared" si="209"/>
        <v>108.078125</v>
      </c>
      <c r="AF396" s="49">
        <f t="shared" si="203"/>
        <v>6.25E-2</v>
      </c>
      <c r="AG396" s="3">
        <f t="shared" si="222"/>
        <v>108.07737522918153</v>
      </c>
      <c r="AH396">
        <f t="shared" si="223"/>
        <v>108.04370654997756</v>
      </c>
      <c r="AI396" s="51">
        <f t="shared" si="224"/>
        <v>3.3668679203969987E-2</v>
      </c>
      <c r="AJ396" s="52">
        <f t="shared" si="225"/>
        <v>-2.8831320796030013E-2</v>
      </c>
      <c r="AK396" s="2">
        <v>45665</v>
      </c>
      <c r="AL396" t="str">
        <v>91282CMC</v>
      </c>
      <c r="AM396">
        <v>-0.97319999999999995</v>
      </c>
      <c r="AN396">
        <v>4.3277799999999997</v>
      </c>
      <c r="AO396">
        <v>0.92020000000000002</v>
      </c>
      <c r="AP396">
        <v>108.078125</v>
      </c>
      <c r="AQ396">
        <f>VLOOKUP(AL396,工作表1!$F$3:$G$1000,2,FALSE)</f>
        <v>4.5</v>
      </c>
      <c r="AR396" t="str">
        <f>VLOOKUP(AL396,工作表1!$F$3:$H$1000,3,FALSE)</f>
        <v>2031/12/31</v>
      </c>
      <c r="AS396">
        <f t="shared" si="210"/>
        <v>4.3202499999999997</v>
      </c>
      <c r="AT396">
        <f t="shared" si="211"/>
        <v>0.1797500000000003</v>
      </c>
      <c r="AU396" s="43">
        <f t="shared" si="226"/>
        <v>45838</v>
      </c>
      <c r="AV396" s="43">
        <f t="shared" si="212"/>
        <v>45838</v>
      </c>
      <c r="AW396" s="45">
        <f t="shared" si="227"/>
        <v>0.11187845303867403</v>
      </c>
      <c r="AX396" s="45">
        <f t="shared" si="228"/>
        <v>2.2324263982441535</v>
      </c>
      <c r="AY396" s="47">
        <f t="shared" si="229"/>
        <v>99.490593569420255</v>
      </c>
      <c r="AZ396" s="47">
        <f t="shared" si="230"/>
        <v>108.04370654997756</v>
      </c>
      <c r="BA396" s="43"/>
      <c r="BC396" s="2">
        <v>45664</v>
      </c>
      <c r="BD396" t="str">
        <v>91282CEP</v>
      </c>
      <c r="BE396">
        <v>-3.9719000000000002</v>
      </c>
      <c r="BF396">
        <v>4.4217399999999998</v>
      </c>
      <c r="BG396">
        <v>0.83379999999999999</v>
      </c>
      <c r="BH396">
        <v>108.125</v>
      </c>
      <c r="BI396">
        <f>VLOOKUP(BD396,工作表1!$K$3:$L$1000,2,FALSE)</f>
        <v>2.875</v>
      </c>
      <c r="BJ396" t="str">
        <f>VLOOKUP(BD396,工作表1!$K$3:$M$1000,3,FALSE)</f>
        <v>2032/5/15</v>
      </c>
      <c r="BK396">
        <f t="shared" si="213"/>
        <v>4.32355</v>
      </c>
      <c r="BL396">
        <f t="shared" si="214"/>
        <v>-1.44855</v>
      </c>
      <c r="BM396" s="43">
        <f t="shared" si="231"/>
        <v>45792</v>
      </c>
      <c r="BN396" s="43">
        <f t="shared" si="215"/>
        <v>45930</v>
      </c>
      <c r="BO396" s="45">
        <f t="shared" si="232"/>
        <v>0.42886740331491713</v>
      </c>
      <c r="BP396" s="45">
        <f t="shared" si="233"/>
        <v>2.5161961704382048</v>
      </c>
      <c r="BQ396" s="47">
        <f t="shared" si="234"/>
        <v>89.299355142327599</v>
      </c>
      <c r="BR396" s="47">
        <f t="shared" si="235"/>
        <v>106.9750817117925</v>
      </c>
    </row>
    <row r="397" spans="6:70" x14ac:dyDescent="0.25">
      <c r="F397" s="2">
        <v>45670</v>
      </c>
      <c r="G397">
        <v>4.3334999999999999</v>
      </c>
      <c r="H397" s="43">
        <v>45681</v>
      </c>
      <c r="I397">
        <v>4.5259999999999998</v>
      </c>
      <c r="L397" s="2">
        <v>45664</v>
      </c>
      <c r="M397" t="str">
        <v>91282CLZ</v>
      </c>
      <c r="N397">
        <v>0.51039999999999996</v>
      </c>
      <c r="O397">
        <v>4.2252000000000001</v>
      </c>
      <c r="P397">
        <v>0.90029999999999999</v>
      </c>
      <c r="Q397">
        <v>108.171875</v>
      </c>
      <c r="R397">
        <f>VLOOKUP(M397,工作表1!$A$3:$B$1000,2,FALSE)</f>
        <v>4.125</v>
      </c>
      <c r="S397" t="str">
        <f>VLOOKUP(M397,工作表1!$A$3:$C$1000,3,FALSE)</f>
        <v>2031/11/30</v>
      </c>
      <c r="T397">
        <f t="shared" si="205"/>
        <v>4.32355</v>
      </c>
      <c r="U397">
        <f t="shared" si="204"/>
        <v>-0.19855</v>
      </c>
      <c r="V397" s="43">
        <f t="shared" si="216"/>
        <v>45808</v>
      </c>
      <c r="W397" s="43">
        <f t="shared" si="206"/>
        <v>45747</v>
      </c>
      <c r="X397" s="45">
        <f t="shared" si="217"/>
        <v>0.44440607734806631</v>
      </c>
      <c r="Y397" s="45">
        <f t="shared" si="218"/>
        <v>1.3711184061151895</v>
      </c>
      <c r="Z397" s="47">
        <f t="shared" si="219"/>
        <v>97.349718674166894</v>
      </c>
      <c r="AA397" s="47">
        <f t="shared" si="220"/>
        <v>108.09472659532506</v>
      </c>
      <c r="AB397" s="45">
        <f t="shared" si="221"/>
        <v>4.5763999999999996</v>
      </c>
      <c r="AC397" s="2" t="str">
        <f t="shared" si="207"/>
        <v>TY1</v>
      </c>
      <c r="AD397">
        <f t="shared" si="208"/>
        <v>108.171875</v>
      </c>
      <c r="AE397">
        <f t="shared" si="209"/>
        <v>108.140625</v>
      </c>
      <c r="AF397" s="49">
        <f t="shared" si="203"/>
        <v>3.125E-2</v>
      </c>
      <c r="AG397" s="3">
        <f t="shared" si="222"/>
        <v>108.09472659532506</v>
      </c>
      <c r="AH397">
        <f t="shared" si="223"/>
        <v>108.07851043462971</v>
      </c>
      <c r="AI397" s="51">
        <f t="shared" si="224"/>
        <v>1.6216160695350368E-2</v>
      </c>
      <c r="AJ397" s="52">
        <f t="shared" si="225"/>
        <v>-1.5033839304649632E-2</v>
      </c>
      <c r="AK397" s="2">
        <v>45664</v>
      </c>
      <c r="AL397" t="str">
        <v>91282CMC</v>
      </c>
      <c r="AM397">
        <v>-1.8050999999999999</v>
      </c>
      <c r="AN397">
        <v>4.38279</v>
      </c>
      <c r="AO397">
        <v>0.92020000000000002</v>
      </c>
      <c r="AP397">
        <v>108.140625</v>
      </c>
      <c r="AQ397">
        <f>VLOOKUP(AL397,工作表1!$F$3:$G$1000,2,FALSE)</f>
        <v>4.5</v>
      </c>
      <c r="AR397" t="str">
        <f>VLOOKUP(AL397,工作表1!$F$3:$H$1000,3,FALSE)</f>
        <v>2031/12/31</v>
      </c>
      <c r="AS397">
        <f t="shared" si="210"/>
        <v>4.32355</v>
      </c>
      <c r="AT397">
        <f t="shared" si="211"/>
        <v>0.17645</v>
      </c>
      <c r="AU397" s="43">
        <f t="shared" si="226"/>
        <v>45838</v>
      </c>
      <c r="AV397" s="43">
        <f t="shared" si="212"/>
        <v>45838</v>
      </c>
      <c r="AW397" s="45">
        <f t="shared" si="227"/>
        <v>9.9447513812154692E-2</v>
      </c>
      <c r="AX397" s="45">
        <f t="shared" si="228"/>
        <v>2.2323242261409217</v>
      </c>
      <c r="AY397" s="47">
        <f t="shared" si="229"/>
        <v>99.521434124244593</v>
      </c>
      <c r="AZ397" s="47">
        <f t="shared" si="230"/>
        <v>108.07851043462971</v>
      </c>
      <c r="BA397" s="43"/>
      <c r="BC397" s="2">
        <v>45663</v>
      </c>
      <c r="BD397" t="str">
        <v>91282CEP</v>
      </c>
      <c r="BE397">
        <v>-3.4283000000000001</v>
      </c>
      <c r="BF397">
        <v>4.3825500000000002</v>
      </c>
      <c r="BG397">
        <v>0.83379999999999999</v>
      </c>
      <c r="BH397">
        <v>108.484375</v>
      </c>
      <c r="BI397">
        <f>VLOOKUP(BD397,工作表1!$K$3:$L$1000,2,FALSE)</f>
        <v>2.875</v>
      </c>
      <c r="BJ397" t="str">
        <f>VLOOKUP(BD397,工作表1!$K$3:$M$1000,3,FALSE)</f>
        <v>2032/5/15</v>
      </c>
      <c r="BK397">
        <f t="shared" si="213"/>
        <v>4.3192700000000004</v>
      </c>
      <c r="BL397">
        <f t="shared" si="214"/>
        <v>-1.4442700000000004</v>
      </c>
      <c r="BM397" s="43">
        <f t="shared" si="231"/>
        <v>45792</v>
      </c>
      <c r="BN397" s="43">
        <f t="shared" si="215"/>
        <v>45930</v>
      </c>
      <c r="BO397" s="45">
        <f t="shared" si="232"/>
        <v>0.42092541436464087</v>
      </c>
      <c r="BP397" s="45">
        <f t="shared" si="233"/>
        <v>2.5161308938166957</v>
      </c>
      <c r="BQ397" s="47">
        <f t="shared" si="234"/>
        <v>89.590868450435707</v>
      </c>
      <c r="BR397" s="47">
        <f t="shared" si="235"/>
        <v>107.32044052305368</v>
      </c>
    </row>
    <row r="398" spans="6:70" x14ac:dyDescent="0.25">
      <c r="F398" s="2">
        <v>45667</v>
      </c>
      <c r="G398">
        <v>4.33</v>
      </c>
      <c r="H398" s="43">
        <v>45680</v>
      </c>
      <c r="I398">
        <v>4.5499000000000001</v>
      </c>
      <c r="L398" s="2">
        <v>45663</v>
      </c>
      <c r="M398" t="str">
        <v>91282CLZ</v>
      </c>
      <c r="N398">
        <v>0.2288</v>
      </c>
      <c r="O398">
        <v>4.2606000000000002</v>
      </c>
      <c r="P398">
        <v>0.90029999999999999</v>
      </c>
      <c r="Q398">
        <v>108.53125</v>
      </c>
      <c r="R398">
        <f>VLOOKUP(M398,工作表1!$A$3:$B$1000,2,FALSE)</f>
        <v>4.125</v>
      </c>
      <c r="S398" t="str">
        <f>VLOOKUP(M398,工作表1!$A$3:$C$1000,3,FALSE)</f>
        <v>2031/11/30</v>
      </c>
      <c r="T398">
        <f t="shared" si="205"/>
        <v>4.3192700000000004</v>
      </c>
      <c r="U398">
        <f t="shared" si="204"/>
        <v>-0.19427000000000039</v>
      </c>
      <c r="V398" s="43">
        <f t="shared" si="216"/>
        <v>45808</v>
      </c>
      <c r="W398" s="43">
        <f t="shared" si="206"/>
        <v>45747</v>
      </c>
      <c r="X398" s="45">
        <f t="shared" si="217"/>
        <v>0.43301104972375687</v>
      </c>
      <c r="Y398" s="45">
        <f t="shared" si="218"/>
        <v>1.371024748353894</v>
      </c>
      <c r="Z398" s="47">
        <f t="shared" si="219"/>
        <v>97.638905488589216</v>
      </c>
      <c r="AA398" s="47">
        <f t="shared" si="220"/>
        <v>108.41440820124582</v>
      </c>
      <c r="AB398" s="45">
        <f t="shared" si="221"/>
        <v>4.5288000000000004</v>
      </c>
      <c r="AC398" s="2" t="str">
        <f t="shared" si="207"/>
        <v>TY1</v>
      </c>
      <c r="AD398">
        <f t="shared" si="208"/>
        <v>108.53125</v>
      </c>
      <c r="AE398">
        <f t="shared" si="209"/>
        <v>108.5</v>
      </c>
      <c r="AF398" s="49">
        <f t="shared" si="203"/>
        <v>3.125E-2</v>
      </c>
      <c r="AG398" s="3">
        <f t="shared" si="222"/>
        <v>108.41440820124582</v>
      </c>
      <c r="AH398">
        <f t="shared" si="223"/>
        <v>108.38908617892358</v>
      </c>
      <c r="AI398" s="51">
        <f t="shared" si="224"/>
        <v>2.5322022322242788E-2</v>
      </c>
      <c r="AJ398" s="52">
        <f t="shared" si="225"/>
        <v>-5.9279776777572124E-3</v>
      </c>
      <c r="AK398" s="2">
        <v>45663</v>
      </c>
      <c r="AL398" t="str">
        <v>91282CMC</v>
      </c>
      <c r="AM398">
        <v>-2.3422000000000001</v>
      </c>
      <c r="AN398">
        <v>4.4079199999999998</v>
      </c>
      <c r="AO398">
        <v>0.92020000000000002</v>
      </c>
      <c r="AP398">
        <v>108.5</v>
      </c>
      <c r="AQ398">
        <f>VLOOKUP(AL398,工作表1!$F$3:$G$1000,2,FALSE)</f>
        <v>4.5</v>
      </c>
      <c r="AR398" t="str">
        <f>VLOOKUP(AL398,工作表1!$F$3:$H$1000,3,FALSE)</f>
        <v>2031/12/31</v>
      </c>
      <c r="AS398">
        <f t="shared" si="210"/>
        <v>4.3192700000000004</v>
      </c>
      <c r="AT398">
        <f t="shared" si="211"/>
        <v>0.18072999999999961</v>
      </c>
      <c r="AU398" s="43">
        <f t="shared" si="226"/>
        <v>45838</v>
      </c>
      <c r="AV398" s="43">
        <f t="shared" si="212"/>
        <v>45838</v>
      </c>
      <c r="AW398" s="45">
        <f t="shared" si="227"/>
        <v>8.7016574585635359E-2</v>
      </c>
      <c r="AX398" s="45">
        <f t="shared" si="228"/>
        <v>2.23222205403769</v>
      </c>
      <c r="AY398" s="47">
        <f t="shared" si="229"/>
        <v>99.809685277644562</v>
      </c>
      <c r="AZ398" s="47">
        <f t="shared" si="230"/>
        <v>108.38908617892358</v>
      </c>
      <c r="BA398" s="43"/>
      <c r="BC398" s="2">
        <v>45660</v>
      </c>
      <c r="BD398" t="str">
        <v>91282CEP</v>
      </c>
      <c r="BE398">
        <v>-2.7039</v>
      </c>
      <c r="BF398">
        <v>4.34558</v>
      </c>
      <c r="BG398">
        <v>0.83379999999999999</v>
      </c>
      <c r="BH398">
        <v>108.59375</v>
      </c>
      <c r="BI398">
        <f>VLOOKUP(BD398,工作表1!$K$3:$L$1000,2,FALSE)</f>
        <v>2.875</v>
      </c>
      <c r="BJ398" t="str">
        <f>VLOOKUP(BD398,工作表1!$K$3:$M$1000,3,FALSE)</f>
        <v>2032/5/15</v>
      </c>
      <c r="BK398">
        <f t="shared" si="213"/>
        <v>4.3129999999999997</v>
      </c>
      <c r="BL398">
        <f t="shared" si="214"/>
        <v>-1.4379999999999997</v>
      </c>
      <c r="BM398" s="43">
        <f t="shared" si="231"/>
        <v>45792</v>
      </c>
      <c r="BN398" s="43">
        <f t="shared" si="215"/>
        <v>45930</v>
      </c>
      <c r="BO398" s="45">
        <f t="shared" si="232"/>
        <v>0.41298342541436461</v>
      </c>
      <c r="BP398" s="45">
        <f t="shared" si="233"/>
        <v>2.5160656171951867</v>
      </c>
      <c r="BQ398" s="47">
        <f t="shared" si="234"/>
        <v>89.700701564658786</v>
      </c>
      <c r="BR398" s="47">
        <f t="shared" si="235"/>
        <v>107.44610649630877</v>
      </c>
    </row>
    <row r="399" spans="6:70" x14ac:dyDescent="0.25">
      <c r="F399" s="2">
        <v>45666</v>
      </c>
      <c r="G399">
        <v>4.3144499999999999</v>
      </c>
      <c r="H399" s="43">
        <v>45679</v>
      </c>
      <c r="I399">
        <v>4.5233999999999996</v>
      </c>
      <c r="L399" s="2">
        <v>45660</v>
      </c>
      <c r="M399" t="str">
        <v>91282CLZ</v>
      </c>
      <c r="N399">
        <v>0.63429999999999997</v>
      </c>
      <c r="O399">
        <v>4.2073499999999999</v>
      </c>
      <c r="P399">
        <v>0.90029999999999999</v>
      </c>
      <c r="Q399">
        <v>108.640625</v>
      </c>
      <c r="R399">
        <f>VLOOKUP(M399,工作表1!$A$3:$B$1000,2,FALSE)</f>
        <v>4.125</v>
      </c>
      <c r="S399" t="str">
        <f>VLOOKUP(M399,工作表1!$A$3:$C$1000,3,FALSE)</f>
        <v>2031/11/30</v>
      </c>
      <c r="T399">
        <f t="shared" si="205"/>
        <v>4.3129999999999997</v>
      </c>
      <c r="U399">
        <f t="shared" si="204"/>
        <v>-0.18799999999999972</v>
      </c>
      <c r="V399" s="43">
        <f t="shared" si="216"/>
        <v>45808</v>
      </c>
      <c r="W399" s="43">
        <f t="shared" si="206"/>
        <v>45747</v>
      </c>
      <c r="X399" s="45">
        <f t="shared" si="217"/>
        <v>0.42161602209944754</v>
      </c>
      <c r="Y399" s="45">
        <f t="shared" si="218"/>
        <v>1.3709310905925982</v>
      </c>
      <c r="Z399" s="47">
        <f t="shared" si="219"/>
        <v>97.748822788652134</v>
      </c>
      <c r="AA399" s="47">
        <f t="shared" si="220"/>
        <v>108.53442566691274</v>
      </c>
      <c r="AB399" s="45">
        <f t="shared" si="221"/>
        <v>4.5077999999999996</v>
      </c>
      <c r="AC399" s="2" t="str">
        <f t="shared" si="207"/>
        <v>TY1</v>
      </c>
      <c r="AD399">
        <f t="shared" si="208"/>
        <v>108.640625</v>
      </c>
      <c r="AE399">
        <f t="shared" si="209"/>
        <v>108.609375</v>
      </c>
      <c r="AF399" s="49">
        <f t="shared" si="203"/>
        <v>3.125E-2</v>
      </c>
      <c r="AG399" s="3">
        <f t="shared" si="222"/>
        <v>108.53442566691274</v>
      </c>
      <c r="AH399">
        <f t="shared" si="223"/>
        <v>108.50430071603952</v>
      </c>
      <c r="AI399" s="51">
        <f t="shared" si="224"/>
        <v>3.0124950873215539E-2</v>
      </c>
      <c r="AJ399" s="52">
        <f t="shared" si="225"/>
        <v>-1.1250491267844609E-3</v>
      </c>
      <c r="AK399" s="2">
        <v>45660</v>
      </c>
      <c r="AL399" t="str">
        <v>91282CMC</v>
      </c>
      <c r="AM399">
        <v>-2.0507</v>
      </c>
      <c r="AN399">
        <v>4.3860900000000003</v>
      </c>
      <c r="AO399">
        <v>0.92020000000000002</v>
      </c>
      <c r="AP399">
        <v>108.609375</v>
      </c>
      <c r="AQ399">
        <f>VLOOKUP(AL399,工作表1!$F$3:$G$1000,2,FALSE)</f>
        <v>4.5</v>
      </c>
      <c r="AR399" t="str">
        <f>VLOOKUP(AL399,工作表1!$F$3:$H$1000,3,FALSE)</f>
        <v>2031/12/31</v>
      </c>
      <c r="AS399">
        <f t="shared" si="210"/>
        <v>4.3129999999999997</v>
      </c>
      <c r="AT399">
        <f t="shared" si="211"/>
        <v>0.18700000000000028</v>
      </c>
      <c r="AU399" s="43">
        <f t="shared" si="226"/>
        <v>45838</v>
      </c>
      <c r="AV399" s="43">
        <f t="shared" si="212"/>
        <v>45838</v>
      </c>
      <c r="AW399" s="45">
        <f t="shared" si="227"/>
        <v>7.4585635359116026E-2</v>
      </c>
      <c r="AX399" s="45">
        <f t="shared" si="228"/>
        <v>2.2321198819344583</v>
      </c>
      <c r="AY399" s="47">
        <f t="shared" si="229"/>
        <v>99.919156187088305</v>
      </c>
      <c r="AZ399" s="47">
        <f t="shared" si="230"/>
        <v>108.50430071603952</v>
      </c>
      <c r="BA399" s="43"/>
      <c r="BC399" s="2">
        <v>45659</v>
      </c>
      <c r="BD399" t="str">
        <v>91282CEP</v>
      </c>
      <c r="BE399">
        <v>-2.7267999999999999</v>
      </c>
      <c r="BF399">
        <v>4.33073</v>
      </c>
      <c r="BG399">
        <v>0.83379999999999999</v>
      </c>
      <c r="BH399">
        <v>108.765625</v>
      </c>
      <c r="BI399">
        <f>VLOOKUP(BD399,工作表1!$K$3:$L$1000,2,FALSE)</f>
        <v>2.875</v>
      </c>
      <c r="BJ399" t="str">
        <f>VLOOKUP(BD399,工作表1!$K$3:$M$1000,3,FALSE)</f>
        <v>2032/5/15</v>
      </c>
      <c r="BK399">
        <f t="shared" si="213"/>
        <v>4.3102499999999999</v>
      </c>
      <c r="BL399">
        <f t="shared" si="214"/>
        <v>-1.4352499999999999</v>
      </c>
      <c r="BM399" s="43">
        <f t="shared" si="231"/>
        <v>45792</v>
      </c>
      <c r="BN399" s="43">
        <f t="shared" si="215"/>
        <v>45930</v>
      </c>
      <c r="BO399" s="45">
        <f t="shared" si="232"/>
        <v>0.3891574585635359</v>
      </c>
      <c r="BP399" s="45">
        <f t="shared" si="233"/>
        <v>2.5158697873306592</v>
      </c>
      <c r="BQ399" s="47">
        <f t="shared" si="234"/>
        <v>89.851852143454536</v>
      </c>
      <c r="BR399" s="47">
        <f t="shared" si="235"/>
        <v>107.62340093337617</v>
      </c>
    </row>
    <row r="400" spans="6:70" x14ac:dyDescent="0.25">
      <c r="F400" s="2">
        <v>45665</v>
      </c>
      <c r="G400">
        <v>4.3202499999999997</v>
      </c>
      <c r="H400" s="43">
        <v>45678</v>
      </c>
      <c r="I400">
        <v>4.4863</v>
      </c>
      <c r="L400" s="2">
        <v>45659</v>
      </c>
      <c r="M400" t="str">
        <v>91282CLZ</v>
      </c>
      <c r="N400">
        <v>0.2636</v>
      </c>
      <c r="O400">
        <v>4.2603400000000002</v>
      </c>
      <c r="P400">
        <v>0.90029999999999999</v>
      </c>
      <c r="Q400">
        <v>108.8125</v>
      </c>
      <c r="R400">
        <f>VLOOKUP(M400,工作表1!$A$3:$B$1000,2,FALSE)</f>
        <v>4.125</v>
      </c>
      <c r="S400" t="str">
        <f>VLOOKUP(M400,工作表1!$A$3:$C$1000,3,FALSE)</f>
        <v>2031/11/30</v>
      </c>
      <c r="T400">
        <f t="shared" si="205"/>
        <v>4.3102499999999999</v>
      </c>
      <c r="U400">
        <f t="shared" si="204"/>
        <v>-0.18524999999999991</v>
      </c>
      <c r="V400" s="43">
        <f t="shared" si="216"/>
        <v>45808</v>
      </c>
      <c r="W400" s="43">
        <f t="shared" si="206"/>
        <v>45747</v>
      </c>
      <c r="X400" s="45">
        <f t="shared" si="217"/>
        <v>0.38743093922651933</v>
      </c>
      <c r="Y400" s="45">
        <f t="shared" si="218"/>
        <v>1.3706501173087111</v>
      </c>
      <c r="Z400" s="47">
        <f t="shared" si="219"/>
        <v>97.900265417342823</v>
      </c>
      <c r="AA400" s="47">
        <f t="shared" si="220"/>
        <v>108.70050149517932</v>
      </c>
      <c r="AB400" s="45">
        <f t="shared" si="221"/>
        <v>4.4683999999999999</v>
      </c>
      <c r="AC400" s="2" t="str">
        <f t="shared" si="207"/>
        <v>TY1</v>
      </c>
      <c r="AD400">
        <f t="shared" si="208"/>
        <v>108.8125</v>
      </c>
      <c r="AE400">
        <f t="shared" si="209"/>
        <v>108.78125</v>
      </c>
      <c r="AF400" s="49">
        <f t="shared" si="203"/>
        <v>3.125E-2</v>
      </c>
      <c r="AG400" s="3">
        <f t="shared" si="222"/>
        <v>108.70050149517932</v>
      </c>
      <c r="AH400">
        <f t="shared" si="223"/>
        <v>108.68378019489685</v>
      </c>
      <c r="AI400" s="51">
        <f t="shared" si="224"/>
        <v>1.6721300282469542E-2</v>
      </c>
      <c r="AJ400" s="52">
        <f t="shared" si="225"/>
        <v>-1.4528699717530458E-2</v>
      </c>
      <c r="AK400" s="2">
        <v>45659</v>
      </c>
      <c r="AL400" t="str">
        <v>91282CMC</v>
      </c>
      <c r="AM400">
        <v>-2.2256999999999998</v>
      </c>
      <c r="AN400">
        <v>4.3863399999999997</v>
      </c>
      <c r="AO400">
        <v>0.92020000000000002</v>
      </c>
      <c r="AP400">
        <v>108.78125</v>
      </c>
      <c r="AQ400">
        <f>VLOOKUP(AL400,工作表1!$F$3:$G$1000,2,FALSE)</f>
        <v>4.5</v>
      </c>
      <c r="AR400" t="str">
        <f>VLOOKUP(AL400,工作表1!$F$3:$H$1000,3,FALSE)</f>
        <v>2031/12/31</v>
      </c>
      <c r="AS400">
        <f t="shared" si="210"/>
        <v>4.3102499999999999</v>
      </c>
      <c r="AT400">
        <f t="shared" si="211"/>
        <v>0.18975000000000009</v>
      </c>
      <c r="AU400" s="43">
        <f t="shared" si="226"/>
        <v>45838</v>
      </c>
      <c r="AV400" s="43">
        <f t="shared" si="212"/>
        <v>45838</v>
      </c>
      <c r="AW400" s="45">
        <f t="shared" si="227"/>
        <v>3.7292817679558013E-2</v>
      </c>
      <c r="AX400" s="45">
        <f t="shared" si="228"/>
        <v>2.2318133656247636</v>
      </c>
      <c r="AY400" s="47">
        <f t="shared" si="229"/>
        <v>100.08693290292399</v>
      </c>
      <c r="AZ400" s="47">
        <f t="shared" si="230"/>
        <v>108.68378019489685</v>
      </c>
      <c r="BA400" s="43"/>
      <c r="BC400" s="2">
        <v>45657</v>
      </c>
      <c r="BD400" t="str">
        <v>91282CEP</v>
      </c>
      <c r="BE400">
        <v>-2.0712999999999999</v>
      </c>
      <c r="BF400">
        <v>4.3019699999999998</v>
      </c>
      <c r="BG400">
        <v>0.83379999999999999</v>
      </c>
      <c r="BH400">
        <v>108.6875</v>
      </c>
      <c r="BI400">
        <f>VLOOKUP(BD400,工作表1!$K$3:$L$1000,2,FALSE)</f>
        <v>2.875</v>
      </c>
      <c r="BJ400" t="str">
        <f>VLOOKUP(BD400,工作表1!$K$3:$M$1000,3,FALSE)</f>
        <v>2032/5/15</v>
      </c>
      <c r="BK400">
        <f t="shared" si="213"/>
        <v>4.3144999999999998</v>
      </c>
      <c r="BL400">
        <f t="shared" si="214"/>
        <v>-1.4394999999999998</v>
      </c>
      <c r="BM400" s="43">
        <f t="shared" si="231"/>
        <v>45792</v>
      </c>
      <c r="BN400" s="43">
        <f t="shared" si="215"/>
        <v>45930</v>
      </c>
      <c r="BO400" s="45">
        <f t="shared" si="232"/>
        <v>0.38121546961325964</v>
      </c>
      <c r="BP400" s="45">
        <f t="shared" si="233"/>
        <v>2.5158045107091498</v>
      </c>
      <c r="BQ400" s="47">
        <f t="shared" si="234"/>
        <v>89.805271006974067</v>
      </c>
      <c r="BR400" s="47">
        <f t="shared" si="235"/>
        <v>107.57085900221348</v>
      </c>
    </row>
    <row r="401" spans="6:70" x14ac:dyDescent="0.25">
      <c r="F401" s="2">
        <v>45664</v>
      </c>
      <c r="G401">
        <v>4.32355</v>
      </c>
      <c r="H401" s="43">
        <v>45677</v>
      </c>
      <c r="I401">
        <v>4.5312999999999999</v>
      </c>
      <c r="L401" s="2">
        <v>45657</v>
      </c>
      <c r="M401" t="str">
        <v>91282CLZ</v>
      </c>
      <c r="N401">
        <v>0.61950000000000005</v>
      </c>
      <c r="O401">
        <v>4.2224700000000004</v>
      </c>
      <c r="P401">
        <v>0.90029999999999999</v>
      </c>
      <c r="Q401">
        <v>108.75</v>
      </c>
      <c r="R401">
        <f>VLOOKUP(M401,工作表1!$A$3:$B$1000,2,FALSE)</f>
        <v>4.125</v>
      </c>
      <c r="S401" t="str">
        <f>VLOOKUP(M401,工作表1!$A$3:$C$1000,3,FALSE)</f>
        <v>2031/11/30</v>
      </c>
      <c r="T401">
        <f t="shared" si="205"/>
        <v>4.3144999999999998</v>
      </c>
      <c r="U401">
        <f t="shared" si="204"/>
        <v>-0.18949999999999978</v>
      </c>
      <c r="V401" s="43">
        <f t="shared" si="216"/>
        <v>45808</v>
      </c>
      <c r="W401" s="43">
        <f t="shared" si="206"/>
        <v>45747</v>
      </c>
      <c r="X401" s="45">
        <f t="shared" si="217"/>
        <v>0.37603591160220995</v>
      </c>
      <c r="Y401" s="45">
        <f t="shared" si="218"/>
        <v>1.3705564595474153</v>
      </c>
      <c r="Z401" s="47">
        <f t="shared" si="219"/>
        <v>97.853693883163203</v>
      </c>
      <c r="AA401" s="47">
        <f t="shared" si="220"/>
        <v>108.6494515378659</v>
      </c>
      <c r="AB401" s="45">
        <f t="shared" si="221"/>
        <v>4.4789000000000003</v>
      </c>
      <c r="AC401" s="2" t="str">
        <f t="shared" si="207"/>
        <v>TY2</v>
      </c>
      <c r="AD401">
        <f t="shared" si="208"/>
        <v>108.703125</v>
      </c>
      <c r="AE401">
        <f t="shared" si="209"/>
        <v>108.890625</v>
      </c>
      <c r="AF401" s="49">
        <f t="shared" ref="AF401:AF464" si="236">AD401-AE401</f>
        <v>-0.1875</v>
      </c>
      <c r="AG401" s="3">
        <f t="shared" si="222"/>
        <v>108.63515393318133</v>
      </c>
      <c r="AH401">
        <f t="shared" si="223"/>
        <v>107.80457454261042</v>
      </c>
      <c r="AI401" s="51">
        <f t="shared" si="224"/>
        <v>0.8305793905709038</v>
      </c>
      <c r="AJ401" s="52">
        <f t="shared" si="225"/>
        <v>1.0180793905709038</v>
      </c>
      <c r="AK401" s="2">
        <v>45657</v>
      </c>
      <c r="AL401" t="str">
        <v>91282CMC</v>
      </c>
      <c r="AM401">
        <v>-1.4078999999999999</v>
      </c>
      <c r="AN401">
        <v>4.3388499999999999</v>
      </c>
      <c r="AO401">
        <v>0.92020000000000002</v>
      </c>
      <c r="AP401">
        <v>108.703125</v>
      </c>
      <c r="AQ401">
        <f>VLOOKUP(AL401,工作表1!$F$3:$G$1000,2,FALSE)</f>
        <v>4.5</v>
      </c>
      <c r="AR401" t="str">
        <f>VLOOKUP(AL401,工作表1!$F$3:$H$1000,3,FALSE)</f>
        <v>2031/12/31</v>
      </c>
      <c r="AS401">
        <f t="shared" si="210"/>
        <v>4.3144999999999998</v>
      </c>
      <c r="AT401">
        <f t="shared" si="211"/>
        <v>0.18550000000000022</v>
      </c>
      <c r="AU401" s="43">
        <f t="shared" si="226"/>
        <v>45838</v>
      </c>
      <c r="AV401" s="43">
        <f t="shared" si="212"/>
        <v>45838</v>
      </c>
      <c r="AW401" s="45">
        <f t="shared" si="227"/>
        <v>2.4861878453038673E-2</v>
      </c>
      <c r="AX401" s="45">
        <f t="shared" si="228"/>
        <v>2.2317111935215319</v>
      </c>
      <c r="AY401" s="47">
        <f t="shared" si="229"/>
        <v>100.04050145372746</v>
      </c>
      <c r="AZ401" s="47">
        <f t="shared" si="230"/>
        <v>108.63515393318133</v>
      </c>
      <c r="BA401" s="43"/>
      <c r="BC401" s="2">
        <v>45656</v>
      </c>
      <c r="BD401" t="str">
        <v>91282CEP</v>
      </c>
      <c r="BE401">
        <v>-0.70979999999999999</v>
      </c>
      <c r="BF401">
        <v>4.2350099999999999</v>
      </c>
      <c r="BG401">
        <v>0.83379999999999999</v>
      </c>
      <c r="BH401">
        <v>108.890625</v>
      </c>
      <c r="BI401">
        <f>VLOOKUP(BD401,工作表1!$K$3:$L$1000,2,FALSE)</f>
        <v>2.875</v>
      </c>
      <c r="BJ401" t="str">
        <f>VLOOKUP(BD401,工作表1!$K$3:$M$1000,3,FALSE)</f>
        <v>2032/5/15</v>
      </c>
      <c r="BK401">
        <f t="shared" si="213"/>
        <v>4.31745</v>
      </c>
      <c r="BL401">
        <f t="shared" si="214"/>
        <v>-1.44245</v>
      </c>
      <c r="BM401" s="43">
        <f t="shared" si="231"/>
        <v>45792</v>
      </c>
      <c r="BN401" s="43">
        <f t="shared" si="215"/>
        <v>45930</v>
      </c>
      <c r="BO401" s="45">
        <f t="shared" si="232"/>
        <v>0.36533149171270718</v>
      </c>
      <c r="BP401" s="45">
        <f t="shared" si="233"/>
        <v>2.5156739574661322</v>
      </c>
      <c r="BQ401" s="47">
        <f t="shared" si="234"/>
        <v>89.99873759266967</v>
      </c>
      <c r="BR401" s="47">
        <f t="shared" si="235"/>
        <v>107.80457454261042</v>
      </c>
    </row>
    <row r="402" spans="6:70" x14ac:dyDescent="0.25">
      <c r="F402" s="2">
        <v>45663</v>
      </c>
      <c r="G402">
        <v>4.3192700000000004</v>
      </c>
      <c r="H402" s="43">
        <v>45674</v>
      </c>
      <c r="I402">
        <v>4.5312999999999999</v>
      </c>
      <c r="L402" s="2">
        <v>45656</v>
      </c>
      <c r="M402" t="str">
        <v>91282CLZ</v>
      </c>
      <c r="N402">
        <v>0.42270000000000002</v>
      </c>
      <c r="O402">
        <v>4.2522200000000003</v>
      </c>
      <c r="P402">
        <v>0.90029999999999999</v>
      </c>
      <c r="Q402">
        <v>108.96875</v>
      </c>
      <c r="R402">
        <f>VLOOKUP(M402,工作表1!$A$3:$B$1000,2,FALSE)</f>
        <v>4.125</v>
      </c>
      <c r="S402" t="str">
        <f>VLOOKUP(M402,工作表1!$A$3:$C$1000,3,FALSE)</f>
        <v>2031/11/30</v>
      </c>
      <c r="T402">
        <f t="shared" si="205"/>
        <v>4.31745</v>
      </c>
      <c r="U402">
        <f t="shared" si="204"/>
        <v>-0.19245000000000001</v>
      </c>
      <c r="V402" s="43">
        <f t="shared" si="216"/>
        <v>45808</v>
      </c>
      <c r="W402" s="43">
        <f t="shared" si="206"/>
        <v>45747</v>
      </c>
      <c r="X402" s="45">
        <f t="shared" si="217"/>
        <v>0.35324585635359118</v>
      </c>
      <c r="Y402" s="45">
        <f t="shared" si="218"/>
        <v>1.370369144024824</v>
      </c>
      <c r="Z402" s="47">
        <f t="shared" si="219"/>
        <v>98.029345146429478</v>
      </c>
      <c r="AA402" s="47">
        <f t="shared" si="220"/>
        <v>108.844449995958</v>
      </c>
      <c r="AB402" s="45">
        <f t="shared" si="221"/>
        <v>4.4423000000000004</v>
      </c>
      <c r="AC402" s="2" t="str">
        <f t="shared" si="207"/>
        <v>TY2</v>
      </c>
      <c r="AD402">
        <f t="shared" si="208"/>
        <v>108.90625</v>
      </c>
      <c r="AE402">
        <f t="shared" si="209"/>
        <v>108.359375</v>
      </c>
      <c r="AF402" s="49">
        <f t="shared" si="236"/>
        <v>0.546875</v>
      </c>
      <c r="AG402" s="3">
        <f t="shared" si="222"/>
        <v>108.82651529357351</v>
      </c>
      <c r="AH402">
        <f t="shared" si="223"/>
        <v>107.20580736754215</v>
      </c>
      <c r="AI402" s="51">
        <f t="shared" si="224"/>
        <v>1.6207079260313577</v>
      </c>
      <c r="AJ402" s="52">
        <f t="shared" si="225"/>
        <v>1.0738329260313577</v>
      </c>
      <c r="AK402" s="2">
        <v>45656</v>
      </c>
      <c r="AL402" t="str">
        <v>91282CMC</v>
      </c>
      <c r="AM402">
        <v>-1.3285</v>
      </c>
      <c r="AN402">
        <v>4.3322399999999996</v>
      </c>
      <c r="AO402">
        <v>0.92020000000000002</v>
      </c>
      <c r="AP402">
        <v>108.90625</v>
      </c>
      <c r="AQ402">
        <f>VLOOKUP(AL402,工作表1!$F$3:$G$1000,2,FALSE)</f>
        <v>4.5</v>
      </c>
      <c r="AR402" t="str">
        <f>VLOOKUP(AL402,工作表1!$F$3:$H$1000,3,FALSE)</f>
        <v>2031/12/31</v>
      </c>
      <c r="AS402">
        <f t="shared" si="210"/>
        <v>4.31745</v>
      </c>
      <c r="AT402">
        <f t="shared" si="211"/>
        <v>0.18254999999999999</v>
      </c>
      <c r="AU402" s="43">
        <f t="shared" si="226"/>
        <v>45838</v>
      </c>
      <c r="AV402" s="43">
        <f t="shared" si="212"/>
        <v>45838</v>
      </c>
      <c r="AW402" s="45">
        <f t="shared" si="227"/>
        <v>0</v>
      </c>
      <c r="AX402" s="45">
        <f t="shared" si="228"/>
        <v>2.2315068493150685</v>
      </c>
      <c r="AY402" s="47">
        <f t="shared" si="229"/>
        <v>100.21594063456187</v>
      </c>
      <c r="AZ402" s="47">
        <f t="shared" si="230"/>
        <v>108.82651529357351</v>
      </c>
      <c r="BA402" s="43"/>
      <c r="BC402" s="2">
        <v>45653</v>
      </c>
      <c r="BD402" t="str">
        <v>91282CEP</v>
      </c>
      <c r="BE402">
        <v>-2.3290999999999999</v>
      </c>
      <c r="BF402">
        <v>4.3392099999999996</v>
      </c>
      <c r="BG402">
        <v>0.83379999999999999</v>
      </c>
      <c r="BH402">
        <v>108.359375</v>
      </c>
      <c r="BI402">
        <f>VLOOKUP(BD402,工作表1!$K$3:$L$1000,2,FALSE)</f>
        <v>2.875</v>
      </c>
      <c r="BJ402" t="str">
        <f>VLOOKUP(BD402,工作表1!$K$3:$M$1000,3,FALSE)</f>
        <v>2032/5/15</v>
      </c>
      <c r="BK402">
        <f t="shared" si="213"/>
        <v>4.3207500000000003</v>
      </c>
      <c r="BL402">
        <f t="shared" si="214"/>
        <v>-1.4457500000000003</v>
      </c>
      <c r="BM402" s="43">
        <f t="shared" si="231"/>
        <v>45792</v>
      </c>
      <c r="BN402" s="43">
        <f t="shared" si="215"/>
        <v>45930</v>
      </c>
      <c r="BO402" s="45">
        <f t="shared" si="232"/>
        <v>0.35738950276243092</v>
      </c>
      <c r="BP402" s="45">
        <f t="shared" si="233"/>
        <v>2.5156086808446227</v>
      </c>
      <c r="BQ402" s="47">
        <f t="shared" si="234"/>
        <v>89.497381486709614</v>
      </c>
      <c r="BR402" s="47">
        <f t="shared" si="235"/>
        <v>107.20580736754215</v>
      </c>
    </row>
    <row r="403" spans="6:70" x14ac:dyDescent="0.25">
      <c r="F403" s="2">
        <v>45660</v>
      </c>
      <c r="G403">
        <v>4.3129999999999997</v>
      </c>
      <c r="H403" s="43">
        <v>45673</v>
      </c>
      <c r="I403">
        <v>4.5049000000000001</v>
      </c>
      <c r="L403" s="2">
        <v>45653</v>
      </c>
      <c r="M403" t="str">
        <v>91282CLZ</v>
      </c>
      <c r="N403">
        <v>-0.36630000000000001</v>
      </c>
      <c r="O403">
        <v>4.3609499999999999</v>
      </c>
      <c r="P403">
        <v>0.90029999999999999</v>
      </c>
      <c r="Q403">
        <v>108.4375</v>
      </c>
      <c r="R403">
        <f>VLOOKUP(M403,工作表1!$A$3:$B$1000,2,FALSE)</f>
        <v>4.125</v>
      </c>
      <c r="S403" t="str">
        <f>VLOOKUP(M403,工作表1!$A$3:$C$1000,3,FALSE)</f>
        <v>2031/11/30</v>
      </c>
      <c r="T403">
        <f t="shared" si="205"/>
        <v>4.3207500000000003</v>
      </c>
      <c r="U403">
        <f t="shared" si="204"/>
        <v>-0.19575000000000031</v>
      </c>
      <c r="V403" s="43">
        <f t="shared" si="216"/>
        <v>45808</v>
      </c>
      <c r="W403" s="43">
        <f t="shared" si="206"/>
        <v>45747</v>
      </c>
      <c r="X403" s="45">
        <f t="shared" si="217"/>
        <v>0.34185082872928174</v>
      </c>
      <c r="Y403" s="45">
        <f t="shared" si="218"/>
        <v>1.3702754862635285</v>
      </c>
      <c r="Z403" s="47">
        <f t="shared" si="219"/>
        <v>97.52840884234827</v>
      </c>
      <c r="AA403" s="47">
        <f t="shared" si="220"/>
        <v>108.28851334296114</v>
      </c>
      <c r="AB403" s="45">
        <f t="shared" si="221"/>
        <v>4.5420999999999996</v>
      </c>
      <c r="AC403" s="2" t="str">
        <f t="shared" si="207"/>
        <v>TY2</v>
      </c>
      <c r="AD403">
        <f t="shared" si="208"/>
        <v>108.375</v>
      </c>
      <c r="AE403">
        <f t="shared" si="209"/>
        <v>108.59375</v>
      </c>
      <c r="AF403" s="49">
        <f t="shared" si="236"/>
        <v>-0.21875</v>
      </c>
      <c r="AG403" s="3">
        <f t="shared" si="222"/>
        <v>107.25348702328131</v>
      </c>
      <c r="AH403">
        <f t="shared" si="223"/>
        <v>107.46108016912602</v>
      </c>
      <c r="AI403" s="51">
        <f t="shared" si="224"/>
        <v>-0.20759314584471156</v>
      </c>
      <c r="AJ403" s="52">
        <f t="shared" si="225"/>
        <v>1.1156854155288443E-2</v>
      </c>
      <c r="AK403" s="2">
        <v>45653</v>
      </c>
      <c r="AL403" t="str">
        <v>91282CDY</v>
      </c>
      <c r="AM403">
        <v>3.8774999999999999</v>
      </c>
      <c r="AN403">
        <v>3.9807000000000001</v>
      </c>
      <c r="AO403">
        <v>0.78069999999999995</v>
      </c>
      <c r="AP403">
        <v>108.375</v>
      </c>
      <c r="AQ403">
        <f>VLOOKUP(AL403,工作表1!$F$3:$G$1000,2,FALSE)</f>
        <v>1.875</v>
      </c>
      <c r="AR403" t="str">
        <f>VLOOKUP(AL403,工作表1!$F$3:$H$1000,3,FALSE)</f>
        <v>2032/2/15</v>
      </c>
      <c r="AS403">
        <f t="shared" si="210"/>
        <v>4.3207500000000003</v>
      </c>
      <c r="AT403">
        <f t="shared" si="211"/>
        <v>-2.4457500000000003</v>
      </c>
      <c r="AU403" s="43">
        <f t="shared" si="226"/>
        <v>45703</v>
      </c>
      <c r="AV403" s="43">
        <f t="shared" si="212"/>
        <v>45838</v>
      </c>
      <c r="AW403" s="45">
        <f t="shared" si="227"/>
        <v>0.69802989130434778</v>
      </c>
      <c r="AX403" s="45">
        <f t="shared" si="228"/>
        <v>1.6329613981536628</v>
      </c>
      <c r="AY403" s="47">
        <f t="shared" si="229"/>
        <v>83.805317878436441</v>
      </c>
      <c r="AZ403" s="47">
        <f t="shared" si="230"/>
        <v>107.25348702328131</v>
      </c>
      <c r="BA403" s="43"/>
      <c r="BC403" s="2">
        <v>45652</v>
      </c>
      <c r="BD403" t="str">
        <v>91282CEP</v>
      </c>
      <c r="BE403">
        <v>-1.4072</v>
      </c>
      <c r="BF403">
        <v>4.3067000000000002</v>
      </c>
      <c r="BG403">
        <v>0.83379999999999999</v>
      </c>
      <c r="BH403">
        <v>108.59375</v>
      </c>
      <c r="BI403">
        <f>VLOOKUP(BD403,工作表1!$K$3:$L$1000,2,FALSE)</f>
        <v>2.875</v>
      </c>
      <c r="BJ403" t="str">
        <f>VLOOKUP(BD403,工作表1!$K$3:$M$1000,3,FALSE)</f>
        <v>2032/5/15</v>
      </c>
      <c r="BK403">
        <f t="shared" si="213"/>
        <v>4.3211300000000001</v>
      </c>
      <c r="BL403">
        <f t="shared" si="214"/>
        <v>-1.4461300000000001</v>
      </c>
      <c r="BM403" s="43">
        <f t="shared" si="231"/>
        <v>45792</v>
      </c>
      <c r="BN403" s="43">
        <f t="shared" si="215"/>
        <v>45930</v>
      </c>
      <c r="BO403" s="45">
        <f t="shared" si="232"/>
        <v>0.3335635359116022</v>
      </c>
      <c r="BP403" s="45">
        <f t="shared" si="233"/>
        <v>2.5154128509800953</v>
      </c>
      <c r="BQ403" s="47">
        <f t="shared" si="234"/>
        <v>89.711130953616973</v>
      </c>
      <c r="BR403" s="47">
        <f t="shared" si="235"/>
        <v>107.46108016912602</v>
      </c>
    </row>
    <row r="404" spans="6:70" x14ac:dyDescent="0.25">
      <c r="F404" s="2">
        <v>45659</v>
      </c>
      <c r="G404">
        <v>4.3102499999999999</v>
      </c>
      <c r="H404" s="43">
        <v>45672</v>
      </c>
      <c r="I404">
        <v>4.5526</v>
      </c>
      <c r="L404" s="2">
        <v>45652</v>
      </c>
      <c r="M404" t="str">
        <v>91282CLZ</v>
      </c>
      <c r="N404">
        <v>-0.53710000000000002</v>
      </c>
      <c r="O404">
        <v>4.38497</v>
      </c>
      <c r="P404">
        <v>0.90029999999999999</v>
      </c>
      <c r="Q404">
        <v>108.65625</v>
      </c>
      <c r="R404">
        <f>VLOOKUP(M404,工作表1!$A$3:$B$1000,2,FALSE)</f>
        <v>4.125</v>
      </c>
      <c r="S404" t="str">
        <f>VLOOKUP(M404,工作表1!$A$3:$C$1000,3,FALSE)</f>
        <v>2031/11/30</v>
      </c>
      <c r="T404">
        <f t="shared" si="205"/>
        <v>4.3211300000000001</v>
      </c>
      <c r="U404">
        <f t="shared" si="204"/>
        <v>-0.19613000000000014</v>
      </c>
      <c r="V404" s="43">
        <f t="shared" si="216"/>
        <v>45808</v>
      </c>
      <c r="W404" s="43">
        <f t="shared" si="206"/>
        <v>45747</v>
      </c>
      <c r="X404" s="45">
        <f t="shared" si="217"/>
        <v>0.30766574585635359</v>
      </c>
      <c r="Y404" s="45">
        <f t="shared" si="218"/>
        <v>1.3699945129796414</v>
      </c>
      <c r="Z404" s="47">
        <f t="shared" si="219"/>
        <v>97.727262276071997</v>
      </c>
      <c r="AA404" s="47">
        <f t="shared" si="220"/>
        <v>108.50817041517077</v>
      </c>
      <c r="AB404" s="45">
        <f t="shared" si="221"/>
        <v>4.5063000000000004</v>
      </c>
      <c r="AC404" s="2" t="str">
        <f t="shared" si="207"/>
        <v>TY2</v>
      </c>
      <c r="AD404">
        <f t="shared" si="208"/>
        <v>108.609375</v>
      </c>
      <c r="AE404">
        <f t="shared" si="209"/>
        <v>108.5</v>
      </c>
      <c r="AF404" s="49">
        <f t="shared" si="236"/>
        <v>0.109375</v>
      </c>
      <c r="AG404" s="3">
        <f t="shared" si="222"/>
        <v>107.48431439087244</v>
      </c>
      <c r="AH404">
        <f t="shared" si="223"/>
        <v>107.37777240290882</v>
      </c>
      <c r="AI404" s="51">
        <f t="shared" si="224"/>
        <v>0.1065419879636238</v>
      </c>
      <c r="AJ404" s="52">
        <f t="shared" si="225"/>
        <v>-2.8330120363762035E-3</v>
      </c>
      <c r="AK404" s="2">
        <v>45652</v>
      </c>
      <c r="AL404" t="str">
        <v>91282CDY</v>
      </c>
      <c r="AM404">
        <v>4.2069000000000001</v>
      </c>
      <c r="AN404">
        <v>3.96949</v>
      </c>
      <c r="AO404">
        <v>0.78069999999999995</v>
      </c>
      <c r="AP404">
        <v>108.609375</v>
      </c>
      <c r="AQ404">
        <f>VLOOKUP(AL404,工作表1!$F$3:$G$1000,2,FALSE)</f>
        <v>1.875</v>
      </c>
      <c r="AR404" t="str">
        <f>VLOOKUP(AL404,工作表1!$F$3:$H$1000,3,FALSE)</f>
        <v>2032/2/15</v>
      </c>
      <c r="AS404">
        <f t="shared" si="210"/>
        <v>4.3211300000000001</v>
      </c>
      <c r="AT404">
        <f t="shared" si="211"/>
        <v>-2.4461300000000001</v>
      </c>
      <c r="AU404" s="43">
        <f t="shared" si="226"/>
        <v>45703</v>
      </c>
      <c r="AV404" s="43">
        <f t="shared" si="212"/>
        <v>45838</v>
      </c>
      <c r="AW404" s="45">
        <f t="shared" si="227"/>
        <v>0.68274456521739135</v>
      </c>
      <c r="AX404" s="45">
        <f t="shared" si="228"/>
        <v>1.6330870309708161</v>
      </c>
      <c r="AY404" s="47">
        <f t="shared" si="229"/>
        <v>83.986524920372673</v>
      </c>
      <c r="AZ404" s="47">
        <f t="shared" si="230"/>
        <v>107.48431439087244</v>
      </c>
      <c r="BA404" s="43"/>
      <c r="BC404" s="2">
        <v>45650</v>
      </c>
      <c r="BD404" t="str">
        <v>91282CEP</v>
      </c>
      <c r="BE404">
        <v>-1.2638</v>
      </c>
      <c r="BF404">
        <v>4.3066199999999997</v>
      </c>
      <c r="BG404">
        <v>0.83379999999999999</v>
      </c>
      <c r="BH404">
        <v>108.5</v>
      </c>
      <c r="BI404">
        <f>VLOOKUP(BD404,工作表1!$K$3:$L$1000,2,FALSE)</f>
        <v>2.875</v>
      </c>
      <c r="BJ404" t="str">
        <f>VLOOKUP(BD404,工作表1!$K$3:$M$1000,3,FALSE)</f>
        <v>2032/5/15</v>
      </c>
      <c r="BK404">
        <f t="shared" si="213"/>
        <v>4.3328499999999996</v>
      </c>
      <c r="BL404">
        <f t="shared" si="214"/>
        <v>-1.4578499999999996</v>
      </c>
      <c r="BM404" s="43">
        <f t="shared" si="231"/>
        <v>45792</v>
      </c>
      <c r="BN404" s="43">
        <f t="shared" si="215"/>
        <v>45930</v>
      </c>
      <c r="BO404" s="45">
        <f t="shared" si="232"/>
        <v>0.32562154696132595</v>
      </c>
      <c r="BP404" s="45">
        <f t="shared" si="233"/>
        <v>2.5153475743585862</v>
      </c>
      <c r="BQ404" s="47">
        <f t="shared" si="234"/>
        <v>89.633015902756938</v>
      </c>
      <c r="BR404" s="47">
        <f t="shared" si="235"/>
        <v>107.37777240290882</v>
      </c>
    </row>
    <row r="405" spans="6:70" x14ac:dyDescent="0.25">
      <c r="F405" s="2">
        <v>45657</v>
      </c>
      <c r="G405">
        <v>4.3144999999999998</v>
      </c>
      <c r="H405" s="43">
        <v>45671</v>
      </c>
      <c r="I405">
        <v>4.7043999999999997</v>
      </c>
      <c r="L405" s="2">
        <v>45650</v>
      </c>
      <c r="M405" t="str">
        <v>91282CLZ</v>
      </c>
      <c r="N405">
        <v>-0.28589999999999999</v>
      </c>
      <c r="O405">
        <v>4.3621600000000003</v>
      </c>
      <c r="P405">
        <v>0.90029999999999999</v>
      </c>
      <c r="Q405">
        <v>108.5625</v>
      </c>
      <c r="R405">
        <f>VLOOKUP(M405,工作表1!$A$3:$B$1000,2,FALSE)</f>
        <v>4.125</v>
      </c>
      <c r="S405" t="str">
        <f>VLOOKUP(M405,工作表1!$A$3:$C$1000,3,FALSE)</f>
        <v>2031/11/30</v>
      </c>
      <c r="T405">
        <f t="shared" si="205"/>
        <v>4.3328499999999996</v>
      </c>
      <c r="U405">
        <f t="shared" si="204"/>
        <v>-0.20784999999999965</v>
      </c>
      <c r="V405" s="43">
        <f t="shared" si="216"/>
        <v>45808</v>
      </c>
      <c r="W405" s="43">
        <f t="shared" si="206"/>
        <v>45747</v>
      </c>
      <c r="X405" s="45">
        <f t="shared" si="217"/>
        <v>0.29627071823204421</v>
      </c>
      <c r="Y405" s="45">
        <f t="shared" si="218"/>
        <v>1.3699008552183454</v>
      </c>
      <c r="Z405" s="47">
        <f t="shared" si="219"/>
        <v>97.649367074522516</v>
      </c>
      <c r="AA405" s="47">
        <f t="shared" si="220"/>
        <v>108.42464288787095</v>
      </c>
      <c r="AB405" s="45">
        <f t="shared" si="221"/>
        <v>4.5223000000000004</v>
      </c>
      <c r="AC405" s="2" t="str">
        <f t="shared" si="207"/>
        <v>TY2</v>
      </c>
      <c r="AD405">
        <f t="shared" si="208"/>
        <v>108.515625</v>
      </c>
      <c r="AE405">
        <f t="shared" si="209"/>
        <v>108.40625</v>
      </c>
      <c r="AF405" s="49">
        <f t="shared" si="236"/>
        <v>0.109375</v>
      </c>
      <c r="AG405" s="3">
        <f t="shared" si="222"/>
        <v>107.41202279325263</v>
      </c>
      <c r="AH405">
        <f t="shared" si="223"/>
        <v>107.2693956545686</v>
      </c>
      <c r="AI405" s="51">
        <f t="shared" si="224"/>
        <v>0.14262713868403409</v>
      </c>
      <c r="AJ405" s="52">
        <f t="shared" si="225"/>
        <v>3.3252138684034094E-2</v>
      </c>
      <c r="AK405" s="2">
        <v>45650</v>
      </c>
      <c r="AL405" t="str">
        <v>91282CDY</v>
      </c>
      <c r="AM405">
        <v>4.7729999999999997</v>
      </c>
      <c r="AN405">
        <v>3.9382100000000002</v>
      </c>
      <c r="AO405">
        <v>0.78069999999999995</v>
      </c>
      <c r="AP405">
        <v>108.515625</v>
      </c>
      <c r="AQ405">
        <f>VLOOKUP(AL405,工作表1!$F$3:$G$1000,2,FALSE)</f>
        <v>1.875</v>
      </c>
      <c r="AR405" t="str">
        <f>VLOOKUP(AL405,工作表1!$F$3:$H$1000,3,FALSE)</f>
        <v>2032/2/15</v>
      </c>
      <c r="AS405">
        <f t="shared" si="210"/>
        <v>4.3328499999999996</v>
      </c>
      <c r="AT405">
        <f t="shared" si="211"/>
        <v>-2.4578499999999996</v>
      </c>
      <c r="AU405" s="43">
        <f t="shared" si="226"/>
        <v>45703</v>
      </c>
      <c r="AV405" s="43">
        <f t="shared" si="212"/>
        <v>45838</v>
      </c>
      <c r="AW405" s="45">
        <f t="shared" si="227"/>
        <v>0.67764945652173914</v>
      </c>
      <c r="AX405" s="45">
        <f t="shared" si="228"/>
        <v>1.6331289085765337</v>
      </c>
      <c r="AY405" s="47">
        <f t="shared" si="229"/>
        <v>83.924428945833867</v>
      </c>
      <c r="AZ405" s="47">
        <f t="shared" si="230"/>
        <v>107.41202279325263</v>
      </c>
      <c r="BA405" s="43"/>
      <c r="BC405" s="2">
        <v>45649</v>
      </c>
      <c r="BD405" t="str">
        <v>91282CEP</v>
      </c>
      <c r="BE405">
        <v>-1.0874999999999999</v>
      </c>
      <c r="BF405">
        <v>4.3029999999999999</v>
      </c>
      <c r="BG405">
        <v>0.83379999999999999</v>
      </c>
      <c r="BH405">
        <v>108.40625</v>
      </c>
      <c r="BI405">
        <f>VLOOKUP(BD405,工作表1!$K$3:$L$1000,2,FALSE)</f>
        <v>2.875</v>
      </c>
      <c r="BJ405" t="str">
        <f>VLOOKUP(BD405,工作表1!$K$3:$M$1000,3,FALSE)</f>
        <v>2032/5/15</v>
      </c>
      <c r="BK405">
        <f t="shared" si="213"/>
        <v>4.3315000000000001</v>
      </c>
      <c r="BL405">
        <f t="shared" si="214"/>
        <v>-1.4565000000000001</v>
      </c>
      <c r="BM405" s="43">
        <f t="shared" si="231"/>
        <v>45792</v>
      </c>
      <c r="BN405" s="43">
        <f t="shared" si="215"/>
        <v>45930</v>
      </c>
      <c r="BO405" s="45">
        <f t="shared" si="232"/>
        <v>0.30973756906077349</v>
      </c>
      <c r="BP405" s="45">
        <f t="shared" si="233"/>
        <v>2.5152170211155678</v>
      </c>
      <c r="BQ405" s="47">
        <f t="shared" si="234"/>
        <v>89.544431076992396</v>
      </c>
      <c r="BR405" s="47">
        <f t="shared" si="235"/>
        <v>107.2693956545686</v>
      </c>
    </row>
    <row r="406" spans="6:70" x14ac:dyDescent="0.25">
      <c r="F406" s="2">
        <v>45656</v>
      </c>
      <c r="G406">
        <v>4.31745</v>
      </c>
      <c r="H406" s="43">
        <v>45670</v>
      </c>
      <c r="I406">
        <v>4.6962999999999999</v>
      </c>
      <c r="L406" s="2">
        <v>45649</v>
      </c>
      <c r="M406" t="str">
        <v>91282CLZ</v>
      </c>
      <c r="N406">
        <v>0.37559999999999999</v>
      </c>
      <c r="O406">
        <v>4.2789999999999999</v>
      </c>
      <c r="P406">
        <v>0.90029999999999999</v>
      </c>
      <c r="Q406">
        <v>108.46875</v>
      </c>
      <c r="R406">
        <f>VLOOKUP(M406,工作表1!$A$3:$B$1000,2,FALSE)</f>
        <v>4.125</v>
      </c>
      <c r="S406" t="str">
        <f>VLOOKUP(M406,工作表1!$A$3:$C$1000,3,FALSE)</f>
        <v>2031/11/30</v>
      </c>
      <c r="T406">
        <f t="shared" si="205"/>
        <v>4.3315000000000001</v>
      </c>
      <c r="U406">
        <f t="shared" si="204"/>
        <v>-0.20650000000000013</v>
      </c>
      <c r="V406" s="43">
        <f t="shared" si="216"/>
        <v>45808</v>
      </c>
      <c r="W406" s="43">
        <f t="shared" si="206"/>
        <v>45747</v>
      </c>
      <c r="X406" s="45">
        <f t="shared" si="217"/>
        <v>0.27348066298342538</v>
      </c>
      <c r="Y406" s="45">
        <f t="shared" si="218"/>
        <v>1.3697135396957543</v>
      </c>
      <c r="Z406" s="47">
        <f t="shared" si="219"/>
        <v>97.575968581571701</v>
      </c>
      <c r="AA406" s="47">
        <f t="shared" si="220"/>
        <v>108.3419016350082</v>
      </c>
      <c r="AB406" s="45">
        <f t="shared" si="221"/>
        <v>4.5167000000000002</v>
      </c>
      <c r="AC406" s="2" t="str">
        <f t="shared" si="207"/>
        <v>TY2</v>
      </c>
      <c r="AD406">
        <f t="shared" si="208"/>
        <v>108.421875</v>
      </c>
      <c r="AE406">
        <f t="shared" si="209"/>
        <v>108.90625</v>
      </c>
      <c r="AF406" s="49">
        <f t="shared" si="236"/>
        <v>-0.484375</v>
      </c>
      <c r="AG406" s="3">
        <f t="shared" si="222"/>
        <v>107.27811829963842</v>
      </c>
      <c r="AH406">
        <f t="shared" si="223"/>
        <v>107.79593603546412</v>
      </c>
      <c r="AI406" s="51">
        <f t="shared" si="224"/>
        <v>-0.51781773582570167</v>
      </c>
      <c r="AJ406" s="52">
        <f t="shared" si="225"/>
        <v>-3.3442735825701675E-2</v>
      </c>
      <c r="AK406" s="2">
        <v>45649</v>
      </c>
      <c r="AL406" t="str">
        <v>91282CDY</v>
      </c>
      <c r="AM406">
        <v>4.3555000000000001</v>
      </c>
      <c r="AN406">
        <v>3.97106</v>
      </c>
      <c r="AO406">
        <v>0.78069999999999995</v>
      </c>
      <c r="AP406">
        <v>108.421875</v>
      </c>
      <c r="AQ406">
        <f>VLOOKUP(AL406,工作表1!$F$3:$G$1000,2,FALSE)</f>
        <v>1.875</v>
      </c>
      <c r="AR406" t="str">
        <f>VLOOKUP(AL406,工作表1!$F$3:$H$1000,3,FALSE)</f>
        <v>2032/2/15</v>
      </c>
      <c r="AS406">
        <f t="shared" si="210"/>
        <v>4.3315000000000001</v>
      </c>
      <c r="AT406">
        <f t="shared" si="211"/>
        <v>-2.4565000000000001</v>
      </c>
      <c r="AU406" s="43">
        <f t="shared" si="226"/>
        <v>45703</v>
      </c>
      <c r="AV406" s="43">
        <f t="shared" si="212"/>
        <v>45838</v>
      </c>
      <c r="AW406" s="45">
        <f t="shared" si="227"/>
        <v>0.66745923913043481</v>
      </c>
      <c r="AX406" s="45">
        <f t="shared" si="228"/>
        <v>1.6332126637879689</v>
      </c>
      <c r="AY406" s="47">
        <f t="shared" si="229"/>
        <v>83.821324414670784</v>
      </c>
      <c r="AZ406" s="47">
        <f t="shared" si="230"/>
        <v>107.27811829963842</v>
      </c>
      <c r="BA406" s="43"/>
      <c r="BC406" s="2">
        <v>45646</v>
      </c>
      <c r="BD406" t="str">
        <v>91282CEP</v>
      </c>
      <c r="BE406">
        <v>-0.21199999999999999</v>
      </c>
      <c r="BF406">
        <v>4.2489299999999997</v>
      </c>
      <c r="BG406">
        <v>0.83379999999999999</v>
      </c>
      <c r="BH406">
        <v>108.90625</v>
      </c>
      <c r="BI406">
        <f>VLOOKUP(BD406,工作表1!$K$3:$L$1000,2,FALSE)</f>
        <v>2.875</v>
      </c>
      <c r="BJ406" t="str">
        <f>VLOOKUP(BD406,工作表1!$K$3:$M$1000,3,FALSE)</f>
        <v>2032/5/15</v>
      </c>
      <c r="BK406">
        <f t="shared" si="213"/>
        <v>4.3332499999999996</v>
      </c>
      <c r="BL406">
        <f t="shared" si="214"/>
        <v>-1.4582499999999996</v>
      </c>
      <c r="BM406" s="43">
        <f t="shared" si="231"/>
        <v>45792</v>
      </c>
      <c r="BN406" s="43">
        <f t="shared" si="215"/>
        <v>45930</v>
      </c>
      <c r="BO406" s="45">
        <f t="shared" si="232"/>
        <v>0.30179558011049723</v>
      </c>
      <c r="BP406" s="45">
        <f t="shared" si="233"/>
        <v>2.5151517444940588</v>
      </c>
      <c r="BQ406" s="47">
        <f t="shared" si="234"/>
        <v>89.98246307786161</v>
      </c>
      <c r="BR406" s="47">
        <f t="shared" si="235"/>
        <v>107.79593603546412</v>
      </c>
    </row>
    <row r="407" spans="6:70" x14ac:dyDescent="0.25">
      <c r="F407" s="2">
        <v>45653</v>
      </c>
      <c r="G407">
        <v>4.3207500000000003</v>
      </c>
      <c r="H407" s="43">
        <v>45667</v>
      </c>
      <c r="I407">
        <v>4.6749000000000001</v>
      </c>
      <c r="L407" s="2">
        <v>45646</v>
      </c>
      <c r="M407" t="str">
        <v>91282CLZ</v>
      </c>
      <c r="N407">
        <v>0.66210000000000002</v>
      </c>
      <c r="O407">
        <v>4.2475100000000001</v>
      </c>
      <c r="P407">
        <v>0.90029999999999999</v>
      </c>
      <c r="Q407">
        <v>108.96875</v>
      </c>
      <c r="R407">
        <f>VLOOKUP(M407,工作表1!$A$3:$B$1000,2,FALSE)</f>
        <v>4.125</v>
      </c>
      <c r="S407" t="str">
        <f>VLOOKUP(M407,工作表1!$A$3:$C$1000,3,FALSE)</f>
        <v>2031/11/30</v>
      </c>
      <c r="T407">
        <f t="shared" si="205"/>
        <v>4.3332499999999996</v>
      </c>
      <c r="U407">
        <f t="shared" si="204"/>
        <v>-0.2082499999999996</v>
      </c>
      <c r="V407" s="43">
        <f t="shared" si="216"/>
        <v>45808</v>
      </c>
      <c r="W407" s="43">
        <f t="shared" si="206"/>
        <v>45747</v>
      </c>
      <c r="X407" s="45">
        <f t="shared" si="217"/>
        <v>0.26208563535911605</v>
      </c>
      <c r="Y407" s="45">
        <f t="shared" si="218"/>
        <v>1.3696198819344587</v>
      </c>
      <c r="Z407" s="47">
        <f t="shared" si="219"/>
        <v>98.02920238997396</v>
      </c>
      <c r="AA407" s="47">
        <f t="shared" si="220"/>
        <v>108.84544666865297</v>
      </c>
      <c r="AB407" s="45">
        <f t="shared" si="221"/>
        <v>4.4496000000000002</v>
      </c>
      <c r="AC407" s="2" t="str">
        <f t="shared" si="207"/>
        <v>TY2</v>
      </c>
      <c r="AD407">
        <f t="shared" si="208"/>
        <v>108.921875</v>
      </c>
      <c r="AE407">
        <f t="shared" si="209"/>
        <v>108.59375</v>
      </c>
      <c r="AF407" s="49">
        <f t="shared" si="236"/>
        <v>0.328125</v>
      </c>
      <c r="AG407" s="3">
        <f t="shared" si="222"/>
        <v>107.8206376740664</v>
      </c>
      <c r="AH407">
        <f t="shared" si="223"/>
        <v>106.91697500720737</v>
      </c>
      <c r="AI407" s="51">
        <f t="shared" si="224"/>
        <v>0.9036626668590344</v>
      </c>
      <c r="AJ407" s="52">
        <f t="shared" si="225"/>
        <v>0.5755376668590344</v>
      </c>
      <c r="AK407" s="2">
        <v>45646</v>
      </c>
      <c r="AL407" t="str">
        <v>91282CDY</v>
      </c>
      <c r="AM407">
        <v>5.6931000000000003</v>
      </c>
      <c r="AN407">
        <v>3.8706100000000001</v>
      </c>
      <c r="AO407">
        <v>0.78069999999999995</v>
      </c>
      <c r="AP407">
        <v>108.921875</v>
      </c>
      <c r="AQ407">
        <f>VLOOKUP(AL407,工作表1!$F$3:$G$1000,2,FALSE)</f>
        <v>1.875</v>
      </c>
      <c r="AR407" t="str">
        <f>VLOOKUP(AL407,工作表1!$F$3:$H$1000,3,FALSE)</f>
        <v>2032/2/15</v>
      </c>
      <c r="AS407">
        <f t="shared" si="210"/>
        <v>4.3332499999999996</v>
      </c>
      <c r="AT407">
        <f t="shared" si="211"/>
        <v>-2.4582499999999996</v>
      </c>
      <c r="AU407" s="43">
        <f t="shared" si="226"/>
        <v>45703</v>
      </c>
      <c r="AV407" s="43">
        <f t="shared" si="212"/>
        <v>45838</v>
      </c>
      <c r="AW407" s="45">
        <f t="shared" si="227"/>
        <v>0.66236413043478259</v>
      </c>
      <c r="AX407" s="45">
        <f t="shared" si="228"/>
        <v>1.6332545413936868</v>
      </c>
      <c r="AY407" s="47">
        <f t="shared" si="229"/>
        <v>84.244319143787465</v>
      </c>
      <c r="AZ407" s="47">
        <f t="shared" si="230"/>
        <v>107.8206376740664</v>
      </c>
      <c r="BA407" s="43"/>
      <c r="BC407" s="2">
        <v>45645</v>
      </c>
      <c r="BD407" t="str">
        <v>91282CDY</v>
      </c>
      <c r="BE407">
        <v>4.2858000000000001</v>
      </c>
      <c r="BF407">
        <v>3.9844900000000001</v>
      </c>
      <c r="BG407">
        <v>0.78069999999999995</v>
      </c>
      <c r="BH407">
        <v>108.59375</v>
      </c>
      <c r="BI407">
        <f>VLOOKUP(BD407,工作表1!$K$3:$L$1000,2,FALSE)</f>
        <v>1.875</v>
      </c>
      <c r="BJ407" t="str">
        <f>VLOOKUP(BD407,工作表1!$K$3:$M$1000,3,FALSE)</f>
        <v>2032/2/15</v>
      </c>
      <c r="BK407">
        <f t="shared" si="213"/>
        <v>4.3348500000000003</v>
      </c>
      <c r="BL407">
        <f t="shared" si="214"/>
        <v>-2.4598500000000003</v>
      </c>
      <c r="BM407" s="43">
        <f t="shared" si="231"/>
        <v>45703</v>
      </c>
      <c r="BN407" s="43">
        <f t="shared" si="215"/>
        <v>45930</v>
      </c>
      <c r="BO407" s="45">
        <f t="shared" si="232"/>
        <v>0.64707880434782605</v>
      </c>
      <c r="BP407" s="45">
        <f t="shared" si="233"/>
        <v>2.1059829139368671</v>
      </c>
      <c r="BQ407" s="47">
        <f t="shared" si="234"/>
        <v>83.572123004565142</v>
      </c>
      <c r="BR407" s="47">
        <f t="shared" si="235"/>
        <v>106.91697500720737</v>
      </c>
    </row>
    <row r="408" spans="6:70" x14ac:dyDescent="0.25">
      <c r="F408" s="2">
        <v>45652</v>
      </c>
      <c r="G408">
        <v>4.3211300000000001</v>
      </c>
      <c r="H408" s="43">
        <v>45666</v>
      </c>
      <c r="I408">
        <v>4.5738000000000003</v>
      </c>
      <c r="L408" s="2">
        <v>45645</v>
      </c>
      <c r="M408" t="str">
        <v>91282CLJ</v>
      </c>
      <c r="N408">
        <v>-1.9E-3</v>
      </c>
      <c r="O408">
        <v>4.3489399999999998</v>
      </c>
      <c r="P408">
        <v>0.88039999999999996</v>
      </c>
      <c r="Q408">
        <v>108.703125</v>
      </c>
      <c r="R408">
        <f>VLOOKUP(M408,工作表1!$A$3:$B$1000,2,FALSE)</f>
        <v>3.75</v>
      </c>
      <c r="S408" t="str">
        <f>VLOOKUP(M408,工作表1!$A$3:$C$1000,3,FALSE)</f>
        <v>2031/8/31</v>
      </c>
      <c r="T408">
        <f t="shared" si="205"/>
        <v>4.3348500000000003</v>
      </c>
      <c r="U408">
        <f t="shared" si="204"/>
        <v>-0.58485000000000031</v>
      </c>
      <c r="V408" s="43">
        <f t="shared" si="216"/>
        <v>45716</v>
      </c>
      <c r="W408" s="43">
        <f t="shared" si="206"/>
        <v>45747</v>
      </c>
      <c r="X408" s="45">
        <f t="shared" si="217"/>
        <v>1.1498618784530386</v>
      </c>
      <c r="Y408" s="45">
        <f t="shared" si="218"/>
        <v>2.1875331113297509</v>
      </c>
      <c r="Z408" s="47">
        <f t="shared" si="219"/>
        <v>95.536849022760265</v>
      </c>
      <c r="AA408" s="47">
        <f t="shared" si="220"/>
        <v>108.47405716753126</v>
      </c>
      <c r="AB408" s="45">
        <f t="shared" si="221"/>
        <v>4.5027999999999997</v>
      </c>
      <c r="AC408" s="2" t="str">
        <f t="shared" si="207"/>
        <v>TY2</v>
      </c>
      <c r="AD408">
        <f t="shared" si="208"/>
        <v>108.609375</v>
      </c>
      <c r="AE408">
        <f t="shared" si="209"/>
        <v>109.109375</v>
      </c>
      <c r="AF408" s="49">
        <f t="shared" si="236"/>
        <v>-0.5</v>
      </c>
      <c r="AG408" s="3">
        <f t="shared" si="222"/>
        <v>108.37022955141936</v>
      </c>
      <c r="AH408">
        <f t="shared" si="223"/>
        <v>107.35827056560542</v>
      </c>
      <c r="AI408" s="51">
        <f t="shared" si="224"/>
        <v>1.0119589858139335</v>
      </c>
      <c r="AJ408" s="52">
        <f t="shared" si="225"/>
        <v>1.5119589858139335</v>
      </c>
      <c r="AK408" s="2">
        <v>45645</v>
      </c>
      <c r="AL408" t="str">
        <v>91282CLZ</v>
      </c>
      <c r="AM408">
        <v>-0.56430000000000002</v>
      </c>
      <c r="AN408">
        <v>4.39194</v>
      </c>
      <c r="AO408">
        <v>0.90029999999999999</v>
      </c>
      <c r="AP408">
        <v>108.609375</v>
      </c>
      <c r="AQ408">
        <f>VLOOKUP(AL408,工作表1!$F$3:$G$1000,2,FALSE)</f>
        <v>4.125</v>
      </c>
      <c r="AR408" t="str">
        <f>VLOOKUP(AL408,工作表1!$F$3:$H$1000,3,FALSE)</f>
        <v>2031/11/30</v>
      </c>
      <c r="AS408">
        <f t="shared" si="210"/>
        <v>4.3348500000000003</v>
      </c>
      <c r="AT408">
        <f t="shared" si="211"/>
        <v>-0.20985000000000031</v>
      </c>
      <c r="AU408" s="43">
        <f t="shared" si="226"/>
        <v>45808</v>
      </c>
      <c r="AV408" s="43">
        <f t="shared" si="212"/>
        <v>45838</v>
      </c>
      <c r="AW408" s="45">
        <f t="shared" si="227"/>
        <v>0.22790055248618785</v>
      </c>
      <c r="AX408" s="45">
        <f t="shared" si="228"/>
        <v>2.397763566184818</v>
      </c>
      <c r="AY408" s="47">
        <f t="shared" si="229"/>
        <v>97.634702870622291</v>
      </c>
      <c r="AZ408" s="47">
        <f t="shared" si="230"/>
        <v>108.37022955141936</v>
      </c>
      <c r="BA408" s="43"/>
      <c r="BC408" s="2">
        <v>45644</v>
      </c>
      <c r="BD408" t="str">
        <v>91282CDY</v>
      </c>
      <c r="BE408">
        <v>3.6442999999999999</v>
      </c>
      <c r="BF408">
        <v>4.0537599999999996</v>
      </c>
      <c r="BG408">
        <v>0.78069999999999995</v>
      </c>
      <c r="BH408">
        <v>109.109375</v>
      </c>
      <c r="BI408">
        <f>VLOOKUP(BD408,工作表1!$K$3:$L$1000,2,FALSE)</f>
        <v>1.875</v>
      </c>
      <c r="BJ408" t="str">
        <f>VLOOKUP(BD408,工作表1!$K$3:$M$1000,3,FALSE)</f>
        <v>2032/2/15</v>
      </c>
      <c r="BK408">
        <f t="shared" si="213"/>
        <v>4.3397500000000004</v>
      </c>
      <c r="BL408">
        <f t="shared" si="214"/>
        <v>-2.4647500000000004</v>
      </c>
      <c r="BM408" s="43">
        <f t="shared" si="231"/>
        <v>45703</v>
      </c>
      <c r="BN408" s="43">
        <f t="shared" si="215"/>
        <v>45930</v>
      </c>
      <c r="BO408" s="45">
        <f t="shared" si="232"/>
        <v>0.64198369565217395</v>
      </c>
      <c r="BP408" s="45">
        <f t="shared" si="233"/>
        <v>2.1060247915425849</v>
      </c>
      <c r="BQ408" s="47">
        <f t="shared" si="234"/>
        <v>83.913122578285041</v>
      </c>
      <c r="BR408" s="47">
        <f t="shared" si="235"/>
        <v>107.35827056560542</v>
      </c>
    </row>
    <row r="409" spans="6:70" x14ac:dyDescent="0.25">
      <c r="F409" s="2">
        <v>45650</v>
      </c>
      <c r="G409">
        <v>4.3328499999999996</v>
      </c>
      <c r="H409" s="43">
        <v>45665</v>
      </c>
      <c r="I409">
        <v>4.5763999999999996</v>
      </c>
      <c r="L409" s="2">
        <v>45644</v>
      </c>
      <c r="M409" t="str">
        <v>91282CLJ</v>
      </c>
      <c r="N409">
        <v>1.4351</v>
      </c>
      <c r="O409">
        <v>2.9650599999999998</v>
      </c>
      <c r="P409">
        <v>0.88039999999999996</v>
      </c>
      <c r="Q409">
        <v>109.0625</v>
      </c>
      <c r="R409">
        <f>VLOOKUP(M409,工作表1!$A$3:$B$1000,2,FALSE)</f>
        <v>3.75</v>
      </c>
      <c r="S409" t="str">
        <f>VLOOKUP(M409,工作表1!$A$3:$C$1000,3,FALSE)</f>
        <v>2031/8/31</v>
      </c>
      <c r="T409">
        <f t="shared" si="205"/>
        <v>4.3397500000000004</v>
      </c>
      <c r="U409">
        <f t="shared" si="204"/>
        <v>-0.58975000000000044</v>
      </c>
      <c r="V409" s="43">
        <f t="shared" si="216"/>
        <v>45716</v>
      </c>
      <c r="W409" s="43">
        <f t="shared" si="206"/>
        <v>45747</v>
      </c>
      <c r="X409" s="45">
        <f t="shared" si="217"/>
        <v>1.1395027624309393</v>
      </c>
      <c r="Y409" s="45">
        <f t="shared" si="218"/>
        <v>2.1874479679103915</v>
      </c>
      <c r="Z409" s="47">
        <f t="shared" si="219"/>
        <v>96.232507960262865</v>
      </c>
      <c r="AA409" s="47">
        <f t="shared" si="220"/>
        <v>109.26538834982422</v>
      </c>
      <c r="AB409" s="45">
        <f t="shared" si="221"/>
        <v>4.4653</v>
      </c>
      <c r="AC409" s="2" t="str">
        <f t="shared" si="207"/>
        <v>TY2</v>
      </c>
      <c r="AD409">
        <f t="shared" si="208"/>
        <v>109.015625</v>
      </c>
      <c r="AE409">
        <f t="shared" si="209"/>
        <v>110</v>
      </c>
      <c r="AF409" s="49">
        <f t="shared" si="236"/>
        <v>-0.984375</v>
      </c>
      <c r="AG409" s="3">
        <f t="shared" si="222"/>
        <v>108.83189716468488</v>
      </c>
      <c r="AH409">
        <f t="shared" si="223"/>
        <v>108.23756210961129</v>
      </c>
      <c r="AI409" s="51">
        <f t="shared" si="224"/>
        <v>0.59433505507358575</v>
      </c>
      <c r="AJ409" s="52">
        <f t="shared" si="225"/>
        <v>1.5787100550735857</v>
      </c>
      <c r="AK409" s="2">
        <v>45644</v>
      </c>
      <c r="AL409" t="str">
        <v>91282CLZ</v>
      </c>
      <c r="AM409">
        <v>0.50490000000000002</v>
      </c>
      <c r="AN409">
        <v>4.2832999999999997</v>
      </c>
      <c r="AO409">
        <v>0.90029999999999999</v>
      </c>
      <c r="AP409">
        <v>109.015625</v>
      </c>
      <c r="AQ409">
        <f>VLOOKUP(AL409,工作表1!$F$3:$G$1000,2,FALSE)</f>
        <v>4.125</v>
      </c>
      <c r="AR409" t="str">
        <f>VLOOKUP(AL409,工作表1!$F$3:$H$1000,3,FALSE)</f>
        <v>2031/11/30</v>
      </c>
      <c r="AS409">
        <f t="shared" si="210"/>
        <v>4.3397500000000004</v>
      </c>
      <c r="AT409">
        <f t="shared" si="211"/>
        <v>-0.21475000000000044</v>
      </c>
      <c r="AU409" s="43">
        <f t="shared" si="226"/>
        <v>45808</v>
      </c>
      <c r="AV409" s="43">
        <f t="shared" si="212"/>
        <v>45838</v>
      </c>
      <c r="AW409" s="45">
        <f t="shared" si="227"/>
        <v>0.21650552486187843</v>
      </c>
      <c r="AX409" s="45">
        <f t="shared" si="228"/>
        <v>2.3976699084235227</v>
      </c>
      <c r="AY409" s="47">
        <f t="shared" si="229"/>
        <v>98.048074576346011</v>
      </c>
      <c r="AZ409" s="47">
        <f t="shared" si="230"/>
        <v>108.83189716468488</v>
      </c>
      <c r="BA409" s="43"/>
      <c r="BC409" s="2">
        <v>45643</v>
      </c>
      <c r="BD409" t="str">
        <v>91282CDY</v>
      </c>
      <c r="BE409">
        <v>3.6193</v>
      </c>
      <c r="BF409">
        <v>4.0284599999999999</v>
      </c>
      <c r="BG409">
        <v>0.78069999999999995</v>
      </c>
      <c r="BH409">
        <v>110</v>
      </c>
      <c r="BI409">
        <f>VLOOKUP(BD409,工作表1!$K$3:$L$1000,2,FALSE)</f>
        <v>1.875</v>
      </c>
      <c r="BJ409" t="str">
        <f>VLOOKUP(BD409,工作表1!$K$3:$M$1000,3,FALSE)</f>
        <v>2032/2/15</v>
      </c>
      <c r="BK409">
        <f t="shared" si="213"/>
        <v>4.3406500000000001</v>
      </c>
      <c r="BL409">
        <f t="shared" si="214"/>
        <v>-2.4656500000000001</v>
      </c>
      <c r="BM409" s="43">
        <f t="shared" si="231"/>
        <v>45703</v>
      </c>
      <c r="BN409" s="43">
        <f t="shared" si="215"/>
        <v>45930</v>
      </c>
      <c r="BO409" s="45">
        <f t="shared" si="232"/>
        <v>0.63688858695652173</v>
      </c>
      <c r="BP409" s="45">
        <f t="shared" si="233"/>
        <v>2.1060666691483023</v>
      </c>
      <c r="BQ409" s="47">
        <f t="shared" si="234"/>
        <v>84.599216173524511</v>
      </c>
      <c r="BR409" s="47">
        <f t="shared" si="235"/>
        <v>108.23756210961129</v>
      </c>
    </row>
    <row r="410" spans="6:70" x14ac:dyDescent="0.25">
      <c r="F410" s="2">
        <v>45649</v>
      </c>
      <c r="G410">
        <v>4.3315000000000001</v>
      </c>
      <c r="H410" s="43">
        <v>45664</v>
      </c>
      <c r="I410">
        <v>4.5763999999999996</v>
      </c>
      <c r="L410" s="2">
        <v>45643</v>
      </c>
      <c r="M410" t="str">
        <v>91282CLD</v>
      </c>
      <c r="N410">
        <v>1.0154000000000001</v>
      </c>
      <c r="O410">
        <v>3.5013299999999998</v>
      </c>
      <c r="P410">
        <v>0.90029999999999999</v>
      </c>
      <c r="Q410">
        <v>109.890625</v>
      </c>
      <c r="R410">
        <f>VLOOKUP(M410,工作表1!$A$3:$B$1000,2,FALSE)</f>
        <v>4.125</v>
      </c>
      <c r="S410" t="str">
        <f>VLOOKUP(M410,工作表1!$A$3:$C$1000,3,FALSE)</f>
        <v>2031/7/31</v>
      </c>
      <c r="T410">
        <f t="shared" si="205"/>
        <v>4.3406500000000001</v>
      </c>
      <c r="U410">
        <f t="shared" si="204"/>
        <v>-0.21565000000000012</v>
      </c>
      <c r="V410" s="43">
        <f t="shared" si="216"/>
        <v>45688</v>
      </c>
      <c r="W410" s="43">
        <f t="shared" si="206"/>
        <v>45747</v>
      </c>
      <c r="X410" s="45">
        <f t="shared" si="217"/>
        <v>1.5692934782608696</v>
      </c>
      <c r="Y410" s="45">
        <f t="shared" si="218"/>
        <v>2.7333345741512804</v>
      </c>
      <c r="Z410" s="47">
        <f t="shared" si="219"/>
        <v>99.070812633751999</v>
      </c>
      <c r="AA410" s="47">
        <f t="shared" si="220"/>
        <v>110.00273729850082</v>
      </c>
      <c r="AB410" s="45">
        <f t="shared" si="221"/>
        <v>4.3296000000000001</v>
      </c>
      <c r="AC410" s="2" t="str">
        <f t="shared" si="207"/>
        <v>TY2</v>
      </c>
      <c r="AD410">
        <f t="shared" si="208"/>
        <v>109.90625</v>
      </c>
      <c r="AE410">
        <f t="shared" si="209"/>
        <v>109.96875</v>
      </c>
      <c r="AF410" s="49">
        <f t="shared" si="236"/>
        <v>-6.25E-2</v>
      </c>
      <c r="AG410" s="3">
        <f t="shared" si="222"/>
        <v>109.64721163507997</v>
      </c>
      <c r="AH410">
        <f t="shared" si="223"/>
        <v>108.1165694527661</v>
      </c>
      <c r="AI410" s="51">
        <f t="shared" si="224"/>
        <v>1.5306421823138692</v>
      </c>
      <c r="AJ410" s="52">
        <f t="shared" si="225"/>
        <v>1.5931421823138692</v>
      </c>
      <c r="AK410" s="2">
        <v>45643</v>
      </c>
      <c r="AL410" t="str">
        <v>91282CLZ</v>
      </c>
      <c r="AM410">
        <v>-0.29289999999999999</v>
      </c>
      <c r="AN410">
        <v>4.3773799999999996</v>
      </c>
      <c r="AO410">
        <v>0.90029999999999999</v>
      </c>
      <c r="AP410">
        <v>109.90625</v>
      </c>
      <c r="AQ410">
        <f>VLOOKUP(AL410,工作表1!$F$3:$G$1000,2,FALSE)</f>
        <v>4.125</v>
      </c>
      <c r="AR410" t="str">
        <f>VLOOKUP(AL410,工作表1!$F$3:$H$1000,3,FALSE)</f>
        <v>2031/11/30</v>
      </c>
      <c r="AS410">
        <f t="shared" si="210"/>
        <v>4.3406500000000001</v>
      </c>
      <c r="AT410">
        <f t="shared" si="211"/>
        <v>-0.21565000000000012</v>
      </c>
      <c r="AU410" s="43">
        <f t="shared" si="226"/>
        <v>45808</v>
      </c>
      <c r="AV410" s="43">
        <f t="shared" si="212"/>
        <v>45838</v>
      </c>
      <c r="AW410" s="45">
        <f t="shared" si="227"/>
        <v>0.20511049723756905</v>
      </c>
      <c r="AX410" s="45">
        <f t="shared" si="228"/>
        <v>2.3975762506622269</v>
      </c>
      <c r="AY410" s="47">
        <f t="shared" si="229"/>
        <v>98.78196288087679</v>
      </c>
      <c r="AZ410" s="47">
        <f t="shared" si="230"/>
        <v>109.64721163507997</v>
      </c>
      <c r="BA410" s="43"/>
      <c r="BC410" s="2">
        <v>45642</v>
      </c>
      <c r="BD410" t="str">
        <v>91282CDY</v>
      </c>
      <c r="BE410">
        <v>2.5356999999999998</v>
      </c>
      <c r="BF410">
        <v>4.1048</v>
      </c>
      <c r="BG410">
        <v>0.78069999999999995</v>
      </c>
      <c r="BH410">
        <v>109.96875</v>
      </c>
      <c r="BI410">
        <f>VLOOKUP(BD410,工作表1!$K$3:$L$1000,2,FALSE)</f>
        <v>1.875</v>
      </c>
      <c r="BJ410" t="str">
        <f>VLOOKUP(BD410,工作表1!$K$3:$M$1000,3,FALSE)</f>
        <v>2032/2/15</v>
      </c>
      <c r="BK410">
        <f t="shared" si="213"/>
        <v>4.3443699999999996</v>
      </c>
      <c r="BL410">
        <f t="shared" si="214"/>
        <v>-2.4693699999999996</v>
      </c>
      <c r="BM410" s="43">
        <f t="shared" si="231"/>
        <v>45703</v>
      </c>
      <c r="BN410" s="43">
        <f t="shared" si="215"/>
        <v>45930</v>
      </c>
      <c r="BO410" s="45">
        <f t="shared" si="232"/>
        <v>0.63179347826086951</v>
      </c>
      <c r="BP410" s="45">
        <f t="shared" si="233"/>
        <v>2.1061085467540201</v>
      </c>
      <c r="BQ410" s="47">
        <f t="shared" si="234"/>
        <v>84.502134726492912</v>
      </c>
      <c r="BR410" s="47">
        <f t="shared" si="235"/>
        <v>108.1165694527661</v>
      </c>
    </row>
    <row r="411" spans="6:70" x14ac:dyDescent="0.25">
      <c r="F411" s="2">
        <v>45646</v>
      </c>
      <c r="G411">
        <v>4.3332499999999996</v>
      </c>
      <c r="H411" s="43">
        <v>45663</v>
      </c>
      <c r="I411">
        <v>4.5288000000000004</v>
      </c>
      <c r="L411" s="2">
        <v>45642</v>
      </c>
      <c r="M411" t="str">
        <v>91282CLD</v>
      </c>
      <c r="N411">
        <v>1.8182</v>
      </c>
      <c r="O411">
        <v>2.9402300000000001</v>
      </c>
      <c r="P411">
        <v>0.90029999999999999</v>
      </c>
      <c r="Q411">
        <v>109.8125</v>
      </c>
      <c r="R411">
        <f>VLOOKUP(M411,工作表1!$A$3:$B$1000,2,FALSE)</f>
        <v>4.125</v>
      </c>
      <c r="S411" t="str">
        <f>VLOOKUP(M411,工作表1!$A$3:$C$1000,3,FALSE)</f>
        <v>2031/7/31</v>
      </c>
      <c r="T411">
        <f t="shared" si="205"/>
        <v>4.3443699999999996</v>
      </c>
      <c r="U411">
        <f t="shared" si="204"/>
        <v>-0.21936999999999962</v>
      </c>
      <c r="V411" s="43">
        <f t="shared" si="216"/>
        <v>45688</v>
      </c>
      <c r="W411" s="43">
        <f t="shared" si="206"/>
        <v>45747</v>
      </c>
      <c r="X411" s="45">
        <f t="shared" si="217"/>
        <v>1.5580842391304348</v>
      </c>
      <c r="Y411" s="45">
        <f t="shared" si="218"/>
        <v>2.7334267048838594</v>
      </c>
      <c r="Z411" s="47">
        <f t="shared" si="219"/>
        <v>99.151210744583508</v>
      </c>
      <c r="AA411" s="47">
        <f t="shared" si="220"/>
        <v>110.0928512501437</v>
      </c>
      <c r="AB411" s="45">
        <f t="shared" si="221"/>
        <v>4.3269000000000002</v>
      </c>
      <c r="AC411" s="2" t="str">
        <f t="shared" si="207"/>
        <v>TY2</v>
      </c>
      <c r="AD411">
        <f t="shared" si="208"/>
        <v>109.859375</v>
      </c>
      <c r="AE411">
        <f t="shared" si="209"/>
        <v>110</v>
      </c>
      <c r="AF411" s="49">
        <f t="shared" si="236"/>
        <v>-0.140625</v>
      </c>
      <c r="AG411" s="3">
        <f t="shared" si="222"/>
        <v>109.5670263096501</v>
      </c>
      <c r="AH411">
        <f t="shared" si="223"/>
        <v>108.11049313297094</v>
      </c>
      <c r="AI411" s="51">
        <f t="shared" si="224"/>
        <v>1.4565331766791587</v>
      </c>
      <c r="AJ411" s="52">
        <f t="shared" si="225"/>
        <v>1.5971581766791587</v>
      </c>
      <c r="AK411" s="2">
        <v>45642</v>
      </c>
      <c r="AL411" t="str">
        <v>91282CLZ</v>
      </c>
      <c r="AM411">
        <v>-0.45129999999999998</v>
      </c>
      <c r="AN411">
        <v>4.3936900000000003</v>
      </c>
      <c r="AO411">
        <v>0.90029999999999999</v>
      </c>
      <c r="AP411">
        <v>109.859375</v>
      </c>
      <c r="AQ411">
        <f>VLOOKUP(AL411,工作表1!$F$3:$G$1000,2,FALSE)</f>
        <v>4.125</v>
      </c>
      <c r="AR411" t="str">
        <f>VLOOKUP(AL411,工作表1!$F$3:$H$1000,3,FALSE)</f>
        <v>2031/11/30</v>
      </c>
      <c r="AS411">
        <f t="shared" si="210"/>
        <v>4.3443699999999996</v>
      </c>
      <c r="AT411">
        <f t="shared" si="211"/>
        <v>-0.21936999999999962</v>
      </c>
      <c r="AU411" s="43">
        <f t="shared" si="226"/>
        <v>45808</v>
      </c>
      <c r="AV411" s="43">
        <f t="shared" si="212"/>
        <v>45838</v>
      </c>
      <c r="AW411" s="45">
        <f t="shared" si="227"/>
        <v>0.19371546961325967</v>
      </c>
      <c r="AX411" s="45">
        <f t="shared" si="228"/>
        <v>2.3974825929009307</v>
      </c>
      <c r="AY411" s="47">
        <f t="shared" si="229"/>
        <v>98.708100219226381</v>
      </c>
      <c r="AZ411" s="47">
        <f t="shared" si="230"/>
        <v>109.5670263096501</v>
      </c>
      <c r="BA411" s="43"/>
      <c r="BC411" s="2">
        <v>45639</v>
      </c>
      <c r="BD411" t="str">
        <v>91282CDY</v>
      </c>
      <c r="BE411">
        <v>1.8983000000000001</v>
      </c>
      <c r="BF411">
        <v>4.1476199999999999</v>
      </c>
      <c r="BG411">
        <v>0.78069999999999995</v>
      </c>
      <c r="BH411">
        <v>110</v>
      </c>
      <c r="BI411">
        <f>VLOOKUP(BD411,工作表1!$K$3:$L$1000,2,FALSE)</f>
        <v>1.875</v>
      </c>
      <c r="BJ411" t="str">
        <f>VLOOKUP(BD411,工作表1!$K$3:$M$1000,3,FALSE)</f>
        <v>2032/2/15</v>
      </c>
      <c r="BK411">
        <f t="shared" si="213"/>
        <v>4.3504300000000002</v>
      </c>
      <c r="BL411">
        <f t="shared" si="214"/>
        <v>-2.4754300000000002</v>
      </c>
      <c r="BM411" s="43">
        <f t="shared" si="231"/>
        <v>45703</v>
      </c>
      <c r="BN411" s="43">
        <f t="shared" si="215"/>
        <v>45930</v>
      </c>
      <c r="BO411" s="45">
        <f t="shared" si="232"/>
        <v>0.62669836956521741</v>
      </c>
      <c r="BP411" s="45">
        <f t="shared" si="233"/>
        <v>2.106150424359738</v>
      </c>
      <c r="BQ411" s="47">
        <f t="shared" si="234"/>
        <v>84.492875797129585</v>
      </c>
      <c r="BR411" s="47">
        <f t="shared" si="235"/>
        <v>108.11049313297094</v>
      </c>
    </row>
    <row r="412" spans="6:70" x14ac:dyDescent="0.25">
      <c r="F412" s="2">
        <v>45645</v>
      </c>
      <c r="G412">
        <v>4.3348500000000003</v>
      </c>
      <c r="H412" s="43">
        <v>45660</v>
      </c>
      <c r="I412">
        <v>4.5077999999999996</v>
      </c>
      <c r="L412" s="2">
        <v>45639</v>
      </c>
      <c r="M412" t="str">
        <v>91282CLJ</v>
      </c>
      <c r="N412">
        <v>1.1052</v>
      </c>
      <c r="O412">
        <v>3.5558000000000001</v>
      </c>
      <c r="P412">
        <v>0.88039999999999996</v>
      </c>
      <c r="Q412">
        <v>109.828125</v>
      </c>
      <c r="R412">
        <f>VLOOKUP(M412,工作表1!$A$3:$B$1000,2,FALSE)</f>
        <v>3.75</v>
      </c>
      <c r="S412" t="str">
        <f>VLOOKUP(M412,工作表1!$A$3:$C$1000,3,FALSE)</f>
        <v>2031/8/31</v>
      </c>
      <c r="T412">
        <f t="shared" si="205"/>
        <v>4.3504300000000002</v>
      </c>
      <c r="U412">
        <f t="shared" si="204"/>
        <v>-0.60043000000000024</v>
      </c>
      <c r="V412" s="43">
        <f t="shared" si="216"/>
        <v>45716</v>
      </c>
      <c r="W412" s="43">
        <f t="shared" si="206"/>
        <v>45747</v>
      </c>
      <c r="X412" s="45">
        <f t="shared" si="217"/>
        <v>1.108425414364641</v>
      </c>
      <c r="Y412" s="45">
        <f t="shared" si="218"/>
        <v>2.1871925376523125</v>
      </c>
      <c r="Z412" s="47">
        <f t="shared" si="219"/>
        <v>96.718229755801687</v>
      </c>
      <c r="AA412" s="47">
        <f t="shared" si="220"/>
        <v>109.81945438235095</v>
      </c>
      <c r="AB412" s="45">
        <f t="shared" si="221"/>
        <v>4.3242000000000003</v>
      </c>
      <c r="AC412" s="2" t="str">
        <f t="shared" si="207"/>
        <v>TY2</v>
      </c>
      <c r="AD412">
        <f t="shared" si="208"/>
        <v>109.875</v>
      </c>
      <c r="AE412">
        <f t="shared" si="209"/>
        <v>110.53125</v>
      </c>
      <c r="AF412" s="49">
        <f t="shared" si="236"/>
        <v>-0.65625</v>
      </c>
      <c r="AG412" s="3">
        <f t="shared" si="222"/>
        <v>109.55732723534236</v>
      </c>
      <c r="AH412">
        <f t="shared" si="223"/>
        <v>108.64877546985701</v>
      </c>
      <c r="AI412" s="51">
        <f t="shared" si="224"/>
        <v>0.90855176548534189</v>
      </c>
      <c r="AJ412" s="52">
        <f t="shared" si="225"/>
        <v>1.5648017654853419</v>
      </c>
      <c r="AK412" s="2">
        <v>45639</v>
      </c>
      <c r="AL412" t="str">
        <v>91282CLZ</v>
      </c>
      <c r="AM412">
        <v>-0.86499999999999999</v>
      </c>
      <c r="AN412">
        <v>4.4402200000000001</v>
      </c>
      <c r="AO412">
        <v>0.90029999999999999</v>
      </c>
      <c r="AP412">
        <v>109.875</v>
      </c>
      <c r="AQ412">
        <f>VLOOKUP(AL412,工作表1!$F$3:$G$1000,2,FALSE)</f>
        <v>4.125</v>
      </c>
      <c r="AR412" t="str">
        <f>VLOOKUP(AL412,工作表1!$F$3:$H$1000,3,FALSE)</f>
        <v>2031/11/30</v>
      </c>
      <c r="AS412">
        <f t="shared" si="210"/>
        <v>4.3504300000000002</v>
      </c>
      <c r="AT412">
        <f t="shared" si="211"/>
        <v>-0.22543000000000024</v>
      </c>
      <c r="AU412" s="43">
        <f t="shared" si="226"/>
        <v>45808</v>
      </c>
      <c r="AV412" s="43">
        <f t="shared" si="212"/>
        <v>45838</v>
      </c>
      <c r="AW412" s="45">
        <f t="shared" si="227"/>
        <v>0.18232044198895025</v>
      </c>
      <c r="AX412" s="45">
        <f t="shared" si="228"/>
        <v>2.3973889351396354</v>
      </c>
      <c r="AY412" s="47">
        <f t="shared" si="229"/>
        <v>98.696401662794557</v>
      </c>
      <c r="AZ412" s="47">
        <f t="shared" si="230"/>
        <v>109.55732723534236</v>
      </c>
      <c r="BA412" s="43"/>
      <c r="BC412" s="2">
        <v>45638</v>
      </c>
      <c r="BD412" t="str">
        <v>91282CDY</v>
      </c>
      <c r="BE412">
        <v>2.1339999999999999</v>
      </c>
      <c r="BF412">
        <v>4.11632</v>
      </c>
      <c r="BG412">
        <v>0.78069999999999995</v>
      </c>
      <c r="BH412">
        <v>110.53125</v>
      </c>
      <c r="BI412">
        <f>VLOOKUP(BD412,工作表1!$K$3:$L$1000,2,FALSE)</f>
        <v>1.875</v>
      </c>
      <c r="BJ412" t="str">
        <f>VLOOKUP(BD412,工作表1!$K$3:$M$1000,3,FALSE)</f>
        <v>2032/2/15</v>
      </c>
      <c r="BK412">
        <f t="shared" si="213"/>
        <v>4.3417500000000002</v>
      </c>
      <c r="BL412">
        <f t="shared" si="214"/>
        <v>-2.4667500000000002</v>
      </c>
      <c r="BM412" s="43">
        <f t="shared" si="231"/>
        <v>45703</v>
      </c>
      <c r="BN412" s="43">
        <f t="shared" si="215"/>
        <v>45930</v>
      </c>
      <c r="BO412" s="45">
        <f t="shared" si="232"/>
        <v>0.61141304347826086</v>
      </c>
      <c r="BP412" s="45">
        <f t="shared" si="233"/>
        <v>2.106276057176891</v>
      </c>
      <c r="BQ412" s="47">
        <f t="shared" si="234"/>
        <v>84.921077211372165</v>
      </c>
      <c r="BR412" s="47">
        <f t="shared" si="235"/>
        <v>108.64877546985701</v>
      </c>
    </row>
    <row r="413" spans="6:70" x14ac:dyDescent="0.25">
      <c r="F413" s="2">
        <v>45644</v>
      </c>
      <c r="G413">
        <v>4.3397500000000004</v>
      </c>
      <c r="H413" s="43">
        <v>45659</v>
      </c>
      <c r="I413">
        <v>4.4683999999999999</v>
      </c>
      <c r="L413" s="2">
        <v>45638</v>
      </c>
      <c r="M413" t="str">
        <v>91282CLD</v>
      </c>
      <c r="N413">
        <v>1.6097999999999999</v>
      </c>
      <c r="O413">
        <v>3.41791</v>
      </c>
      <c r="P413">
        <v>0.90029999999999999</v>
      </c>
      <c r="Q413">
        <v>110.3125</v>
      </c>
      <c r="R413">
        <f>VLOOKUP(M413,工作表1!$A$3:$B$1000,2,FALSE)</f>
        <v>4.125</v>
      </c>
      <c r="S413" t="str">
        <f>VLOOKUP(M413,工作表1!$A$3:$C$1000,3,FALSE)</f>
        <v>2031/7/31</v>
      </c>
      <c r="T413">
        <f t="shared" si="205"/>
        <v>4.3417500000000002</v>
      </c>
      <c r="U413">
        <f t="shared" si="204"/>
        <v>-0.21675000000000022</v>
      </c>
      <c r="V413" s="43">
        <f t="shared" si="216"/>
        <v>45688</v>
      </c>
      <c r="W413" s="43">
        <f t="shared" si="206"/>
        <v>45747</v>
      </c>
      <c r="X413" s="45">
        <f t="shared" si="217"/>
        <v>1.5132472826086958</v>
      </c>
      <c r="Y413" s="45">
        <f t="shared" si="218"/>
        <v>2.7337952278141753</v>
      </c>
      <c r="Z413" s="47">
        <f t="shared" si="219"/>
        <v>99.480155590276055</v>
      </c>
      <c r="AA413" s="47">
        <f t="shared" si="220"/>
        <v>110.45587183404851</v>
      </c>
      <c r="AB413" s="45">
        <f t="shared" si="221"/>
        <v>4.2503000000000002</v>
      </c>
      <c r="AC413" s="2" t="str">
        <f t="shared" si="207"/>
        <v>TY2</v>
      </c>
      <c r="AD413">
        <f t="shared" si="208"/>
        <v>110.375</v>
      </c>
      <c r="AE413">
        <f t="shared" si="209"/>
        <v>110.84375</v>
      </c>
      <c r="AF413" s="49">
        <f t="shared" si="236"/>
        <v>-0.46875</v>
      </c>
      <c r="AG413" s="3">
        <f t="shared" si="222"/>
        <v>110.08584934033895</v>
      </c>
      <c r="AH413">
        <f t="shared" si="223"/>
        <v>109.01779536184402</v>
      </c>
      <c r="AI413" s="51">
        <f t="shared" si="224"/>
        <v>1.0680539784949303</v>
      </c>
      <c r="AJ413" s="52">
        <f t="shared" si="225"/>
        <v>1.5368039784949303</v>
      </c>
      <c r="AK413" s="2">
        <v>45638</v>
      </c>
      <c r="AL413" t="str">
        <v>91282CLZ</v>
      </c>
      <c r="AM413">
        <v>-0.64229999999999998</v>
      </c>
      <c r="AN413">
        <v>4.4027000000000003</v>
      </c>
      <c r="AO413">
        <v>0.90029999999999999</v>
      </c>
      <c r="AP413">
        <v>110.375</v>
      </c>
      <c r="AQ413">
        <f>VLOOKUP(AL413,工作表1!$F$3:$G$1000,2,FALSE)</f>
        <v>4.125</v>
      </c>
      <c r="AR413" t="str">
        <f>VLOOKUP(AL413,工作表1!$F$3:$H$1000,3,FALSE)</f>
        <v>2031/11/30</v>
      </c>
      <c r="AS413">
        <f t="shared" si="210"/>
        <v>4.3417500000000002</v>
      </c>
      <c r="AT413">
        <f t="shared" si="211"/>
        <v>-0.21675000000000022</v>
      </c>
      <c r="AU413" s="43">
        <f t="shared" si="226"/>
        <v>45808</v>
      </c>
      <c r="AV413" s="43">
        <f t="shared" si="212"/>
        <v>45838</v>
      </c>
      <c r="AW413" s="45">
        <f t="shared" si="227"/>
        <v>0.1481353591160221</v>
      </c>
      <c r="AX413" s="45">
        <f t="shared" si="228"/>
        <v>2.397107961855748</v>
      </c>
      <c r="AY413" s="47">
        <f t="shared" si="229"/>
        <v>99.177976285536374</v>
      </c>
      <c r="AZ413" s="47">
        <f t="shared" si="230"/>
        <v>110.08584934033895</v>
      </c>
      <c r="BA413" s="43"/>
      <c r="BC413" s="2">
        <v>45637</v>
      </c>
      <c r="BD413" t="str">
        <v>91282CDY</v>
      </c>
      <c r="BE413">
        <v>3.2193999999999998</v>
      </c>
      <c r="BF413">
        <v>4.0483799999999999</v>
      </c>
      <c r="BG413">
        <v>0.78069999999999995</v>
      </c>
      <c r="BH413">
        <v>110.84375</v>
      </c>
      <c r="BI413">
        <f>VLOOKUP(BD413,工作表1!$K$3:$L$1000,2,FALSE)</f>
        <v>1.875</v>
      </c>
      <c r="BJ413" t="str">
        <f>VLOOKUP(BD413,工作表1!$K$3:$M$1000,3,FALSE)</f>
        <v>2032/2/15</v>
      </c>
      <c r="BK413">
        <f t="shared" si="213"/>
        <v>4.3548999999999998</v>
      </c>
      <c r="BL413">
        <f t="shared" si="214"/>
        <v>-2.4798999999999998</v>
      </c>
      <c r="BM413" s="43">
        <f t="shared" si="231"/>
        <v>45703</v>
      </c>
      <c r="BN413" s="43">
        <f t="shared" si="215"/>
        <v>45930</v>
      </c>
      <c r="BO413" s="45">
        <f t="shared" si="232"/>
        <v>0.60631793478260865</v>
      </c>
      <c r="BP413" s="45">
        <f t="shared" si="233"/>
        <v>2.1063179347826084</v>
      </c>
      <c r="BQ413" s="47">
        <f t="shared" si="234"/>
        <v>85.198845061213845</v>
      </c>
      <c r="BR413" s="47">
        <f t="shared" si="235"/>
        <v>109.01779536184402</v>
      </c>
    </row>
    <row r="414" spans="6:70" x14ac:dyDescent="0.25">
      <c r="F414" s="2">
        <v>45643</v>
      </c>
      <c r="G414">
        <v>4.3406500000000001</v>
      </c>
      <c r="H414" s="43">
        <v>45658</v>
      </c>
      <c r="I414">
        <v>4.4789000000000003</v>
      </c>
      <c r="L414" s="2">
        <v>45637</v>
      </c>
      <c r="M414" t="str">
        <v>91282CLD</v>
      </c>
      <c r="N414">
        <v>1.6767000000000001</v>
      </c>
      <c r="O414">
        <v>3.4712000000000001</v>
      </c>
      <c r="P414">
        <v>0.90029999999999999</v>
      </c>
      <c r="Q414">
        <v>110.609375</v>
      </c>
      <c r="R414">
        <f>VLOOKUP(M414,工作表1!$A$3:$B$1000,2,FALSE)</f>
        <v>4.125</v>
      </c>
      <c r="S414" t="str">
        <f>VLOOKUP(M414,工作表1!$A$3:$C$1000,3,FALSE)</f>
        <v>2031/7/31</v>
      </c>
      <c r="T414">
        <f t="shared" si="205"/>
        <v>4.3548999999999998</v>
      </c>
      <c r="U414">
        <f t="shared" si="204"/>
        <v>-0.22989999999999977</v>
      </c>
      <c r="V414" s="43">
        <f t="shared" si="216"/>
        <v>45688</v>
      </c>
      <c r="W414" s="43">
        <f t="shared" si="206"/>
        <v>45747</v>
      </c>
      <c r="X414" s="45">
        <f t="shared" si="217"/>
        <v>1.502038043478261</v>
      </c>
      <c r="Y414" s="45">
        <f t="shared" si="218"/>
        <v>2.7338873585467542</v>
      </c>
      <c r="Z414" s="47">
        <f t="shared" si="219"/>
        <v>99.729996657765696</v>
      </c>
      <c r="AA414" s="47">
        <f t="shared" si="220"/>
        <v>110.737425165148</v>
      </c>
      <c r="AB414" s="45">
        <f t="shared" si="221"/>
        <v>4.2004999999999999</v>
      </c>
      <c r="AC414" s="2" t="str">
        <f t="shared" si="207"/>
        <v>TY2</v>
      </c>
      <c r="AD414">
        <f t="shared" si="208"/>
        <v>110.6875</v>
      </c>
      <c r="AE414">
        <f t="shared" si="209"/>
        <v>111.15625</v>
      </c>
      <c r="AF414" s="49">
        <f t="shared" si="236"/>
        <v>-0.46875</v>
      </c>
      <c r="AG414" s="3">
        <f t="shared" si="222"/>
        <v>110.40663319514158</v>
      </c>
      <c r="AH414">
        <f t="shared" si="223"/>
        <v>109.39739045826475</v>
      </c>
      <c r="AI414" s="51">
        <f t="shared" si="224"/>
        <v>1.0092427368768284</v>
      </c>
      <c r="AJ414" s="52">
        <f t="shared" si="225"/>
        <v>1.4779927368768284</v>
      </c>
      <c r="AK414" s="2">
        <v>45637</v>
      </c>
      <c r="AL414" t="str">
        <v>91282CLZ</v>
      </c>
      <c r="AM414">
        <v>-0.40710000000000002</v>
      </c>
      <c r="AN414">
        <v>4.38835</v>
      </c>
      <c r="AO414">
        <v>0.90029999999999999</v>
      </c>
      <c r="AP414">
        <v>110.6875</v>
      </c>
      <c r="AQ414">
        <f>VLOOKUP(AL414,工作表1!$F$3:$G$1000,2,FALSE)</f>
        <v>4.125</v>
      </c>
      <c r="AR414" t="str">
        <f>VLOOKUP(AL414,工作表1!$F$3:$H$1000,3,FALSE)</f>
        <v>2031/11/30</v>
      </c>
      <c r="AS414">
        <f t="shared" si="210"/>
        <v>4.3548999999999998</v>
      </c>
      <c r="AT414">
        <f t="shared" si="211"/>
        <v>-0.22989999999999977</v>
      </c>
      <c r="AU414" s="43">
        <f t="shared" si="226"/>
        <v>45808</v>
      </c>
      <c r="AV414" s="43">
        <f t="shared" si="212"/>
        <v>45838</v>
      </c>
      <c r="AW414" s="45">
        <f t="shared" si="227"/>
        <v>0.13674033149171269</v>
      </c>
      <c r="AX414" s="45">
        <f t="shared" si="228"/>
        <v>2.3970143040944523</v>
      </c>
      <c r="AY414" s="47">
        <f t="shared" si="229"/>
        <v>99.459812565738162</v>
      </c>
      <c r="AZ414" s="47">
        <f t="shared" si="230"/>
        <v>110.40663319514158</v>
      </c>
      <c r="BA414" s="43"/>
      <c r="BC414" s="2">
        <v>45636</v>
      </c>
      <c r="BD414" t="str">
        <v>91282CDY</v>
      </c>
      <c r="BE414">
        <v>4.4581999999999997</v>
      </c>
      <c r="BF414">
        <v>3.9812599999999998</v>
      </c>
      <c r="BG414">
        <v>0.78069999999999995</v>
      </c>
      <c r="BH414">
        <v>111.15625</v>
      </c>
      <c r="BI414">
        <f>VLOOKUP(BD414,工作表1!$K$3:$L$1000,2,FALSE)</f>
        <v>1.875</v>
      </c>
      <c r="BJ414" t="str">
        <f>VLOOKUP(BD414,工作表1!$K$3:$M$1000,3,FALSE)</f>
        <v>2032/2/15</v>
      </c>
      <c r="BK414">
        <f t="shared" si="213"/>
        <v>4.37812</v>
      </c>
      <c r="BL414">
        <f t="shared" si="214"/>
        <v>-2.50312</v>
      </c>
      <c r="BM414" s="43">
        <f t="shared" si="231"/>
        <v>45703</v>
      </c>
      <c r="BN414" s="43">
        <f t="shared" si="215"/>
        <v>45930</v>
      </c>
      <c r="BO414" s="45">
        <f t="shared" si="232"/>
        <v>0.60122282608695654</v>
      </c>
      <c r="BP414" s="45">
        <f t="shared" si="233"/>
        <v>2.1063598123883267</v>
      </c>
      <c r="BQ414" s="47">
        <f t="shared" si="234"/>
        <v>85.47660005649027</v>
      </c>
      <c r="BR414" s="47">
        <f t="shared" si="235"/>
        <v>109.39739045826475</v>
      </c>
    </row>
    <row r="415" spans="6:70" x14ac:dyDescent="0.25">
      <c r="F415" s="2">
        <v>45642</v>
      </c>
      <c r="G415">
        <v>4.3443699999999996</v>
      </c>
      <c r="H415" s="43">
        <v>45657</v>
      </c>
      <c r="I415">
        <v>4.4789000000000003</v>
      </c>
      <c r="L415" s="2">
        <v>45636</v>
      </c>
      <c r="M415" t="str">
        <v>91282CKW</v>
      </c>
      <c r="N415">
        <v>2.1034999999999999</v>
      </c>
      <c r="O415">
        <v>3.3328700000000002</v>
      </c>
      <c r="P415">
        <v>0.90690000000000004</v>
      </c>
      <c r="Q415">
        <v>110.875</v>
      </c>
      <c r="R415">
        <f>VLOOKUP(M415,工作表1!$A$3:$B$1000,2,FALSE)</f>
        <v>4.25</v>
      </c>
      <c r="S415" t="str">
        <f>VLOOKUP(M415,工作表1!$A$3:$C$1000,3,FALSE)</f>
        <v>2031/6/30</v>
      </c>
      <c r="T415">
        <f t="shared" si="205"/>
        <v>4.37812</v>
      </c>
      <c r="U415">
        <f t="shared" si="204"/>
        <v>-0.12812000000000001</v>
      </c>
      <c r="V415" s="43">
        <f t="shared" si="216"/>
        <v>45657</v>
      </c>
      <c r="W415" s="43">
        <f t="shared" si="206"/>
        <v>45747</v>
      </c>
      <c r="X415" s="45">
        <f t="shared" si="217"/>
        <v>1.9043715846994536</v>
      </c>
      <c r="Y415" s="45">
        <f t="shared" si="218"/>
        <v>3.1851935025076727</v>
      </c>
      <c r="Z415" s="47">
        <f t="shared" si="219"/>
        <v>100.76874913031395</v>
      </c>
      <c r="AA415" s="47">
        <f t="shared" si="220"/>
        <v>111.08440593806399</v>
      </c>
      <c r="AB415" s="45">
        <f t="shared" si="221"/>
        <v>4.1586999999999996</v>
      </c>
      <c r="AC415" s="2" t="str">
        <f t="shared" si="207"/>
        <v>TY2</v>
      </c>
      <c r="AD415">
        <f t="shared" si="208"/>
        <v>111</v>
      </c>
      <c r="AE415">
        <f t="shared" si="209"/>
        <v>111.328125</v>
      </c>
      <c r="AF415" s="49">
        <f t="shared" si="236"/>
        <v>-0.328125</v>
      </c>
      <c r="AG415" s="3">
        <f t="shared" si="222"/>
        <v>110.70208927671423</v>
      </c>
      <c r="AH415">
        <f t="shared" si="223"/>
        <v>109.56289399544947</v>
      </c>
      <c r="AI415" s="51">
        <f t="shared" si="224"/>
        <v>1.1391952812647617</v>
      </c>
      <c r="AJ415" s="52">
        <f t="shared" si="225"/>
        <v>1.4673202812647617</v>
      </c>
      <c r="AK415" s="2">
        <v>45636</v>
      </c>
      <c r="AL415" t="str">
        <v>91282CLZ</v>
      </c>
      <c r="AM415">
        <v>-0.55279999999999996</v>
      </c>
      <c r="AN415">
        <v>4.4259700000000004</v>
      </c>
      <c r="AO415">
        <v>0.90029999999999999</v>
      </c>
      <c r="AP415">
        <v>111</v>
      </c>
      <c r="AQ415">
        <f>VLOOKUP(AL415,工作表1!$F$3:$G$1000,2,FALSE)</f>
        <v>4.125</v>
      </c>
      <c r="AR415" t="str">
        <f>VLOOKUP(AL415,工作表1!$F$3:$H$1000,3,FALSE)</f>
        <v>2031/11/30</v>
      </c>
      <c r="AS415">
        <f t="shared" si="210"/>
        <v>4.37812</v>
      </c>
      <c r="AT415">
        <f t="shared" si="211"/>
        <v>-0.25312000000000001</v>
      </c>
      <c r="AU415" s="43">
        <f t="shared" si="226"/>
        <v>45808</v>
      </c>
      <c r="AV415" s="43">
        <f t="shared" si="212"/>
        <v>45838</v>
      </c>
      <c r="AW415" s="45">
        <f t="shared" si="227"/>
        <v>0.12534530386740331</v>
      </c>
      <c r="AX415" s="45">
        <f t="shared" si="228"/>
        <v>2.3969206463331569</v>
      </c>
      <c r="AY415" s="47">
        <f t="shared" si="229"/>
        <v>99.713150779478781</v>
      </c>
      <c r="AZ415" s="47">
        <f t="shared" si="230"/>
        <v>110.70208927671423</v>
      </c>
      <c r="BA415" s="43"/>
      <c r="BC415" s="2">
        <v>45635</v>
      </c>
      <c r="BD415" t="str">
        <v>91282CDY</v>
      </c>
      <c r="BE415">
        <v>4.8930999999999996</v>
      </c>
      <c r="BF415">
        <v>3.9523199999999998</v>
      </c>
      <c r="BG415">
        <v>0.78069999999999995</v>
      </c>
      <c r="BH415">
        <v>111.328125</v>
      </c>
      <c r="BI415">
        <f>VLOOKUP(BD415,工作表1!$K$3:$L$1000,2,FALSE)</f>
        <v>1.875</v>
      </c>
      <c r="BJ415" t="str">
        <f>VLOOKUP(BD415,工作表1!$K$3:$M$1000,3,FALSE)</f>
        <v>2032/2/15</v>
      </c>
      <c r="BK415">
        <f t="shared" si="213"/>
        <v>4.3806500000000002</v>
      </c>
      <c r="BL415">
        <f t="shared" si="214"/>
        <v>-2.5056500000000002</v>
      </c>
      <c r="BM415" s="43">
        <f t="shared" si="231"/>
        <v>45703</v>
      </c>
      <c r="BN415" s="43">
        <f t="shared" si="215"/>
        <v>45930</v>
      </c>
      <c r="BO415" s="45">
        <f t="shared" si="232"/>
        <v>0.59612771739130443</v>
      </c>
      <c r="BP415" s="45">
        <f t="shared" si="233"/>
        <v>2.1064016899940441</v>
      </c>
      <c r="BQ415" s="47">
        <f t="shared" si="234"/>
        <v>85.603981604804474</v>
      </c>
      <c r="BR415" s="47">
        <f t="shared" si="235"/>
        <v>109.56289399544947</v>
      </c>
    </row>
    <row r="416" spans="6:70" x14ac:dyDescent="0.25">
      <c r="F416" s="2">
        <v>45639</v>
      </c>
      <c r="G416">
        <v>4.3504300000000002</v>
      </c>
      <c r="H416" s="43">
        <v>45656</v>
      </c>
      <c r="I416">
        <v>4.4423000000000004</v>
      </c>
      <c r="L416" s="2">
        <v>45635</v>
      </c>
      <c r="M416" t="str">
        <v>91282CKW</v>
      </c>
      <c r="N416">
        <v>1.7144999999999999</v>
      </c>
      <c r="O416">
        <v>3.5929899999999999</v>
      </c>
      <c r="P416">
        <v>0.90690000000000004</v>
      </c>
      <c r="Q416">
        <v>111.0625</v>
      </c>
      <c r="R416">
        <f>VLOOKUP(M416,工作表1!$A$3:$B$1000,2,FALSE)</f>
        <v>4.25</v>
      </c>
      <c r="S416" t="str">
        <f>VLOOKUP(M416,工作表1!$A$3:$C$1000,3,FALSE)</f>
        <v>2031/6/30</v>
      </c>
      <c r="T416">
        <f t="shared" si="205"/>
        <v>4.3806500000000002</v>
      </c>
      <c r="U416">
        <f t="shared" si="204"/>
        <v>-0.13065000000000015</v>
      </c>
      <c r="V416" s="43">
        <f t="shared" si="216"/>
        <v>45657</v>
      </c>
      <c r="W416" s="43">
        <f t="shared" si="206"/>
        <v>45747</v>
      </c>
      <c r="X416" s="45">
        <f t="shared" si="217"/>
        <v>1.8927595628415301</v>
      </c>
      <c r="Y416" s="45">
        <f t="shared" si="218"/>
        <v>3.1852253162661879</v>
      </c>
      <c r="Z416" s="47">
        <f t="shared" si="219"/>
        <v>100.83596705737453</v>
      </c>
      <c r="AA416" s="47">
        <f t="shared" si="220"/>
        <v>111.15912079846002</v>
      </c>
      <c r="AB416" s="45">
        <f t="shared" si="221"/>
        <v>4.1352000000000002</v>
      </c>
      <c r="AC416" s="2" t="str">
        <f t="shared" si="207"/>
        <v>TY2</v>
      </c>
      <c r="AD416">
        <f t="shared" si="208"/>
        <v>111.171875</v>
      </c>
      <c r="AE416">
        <f t="shared" si="209"/>
        <v>111.609375</v>
      </c>
      <c r="AF416" s="49">
        <f t="shared" si="236"/>
        <v>-0.4375</v>
      </c>
      <c r="AG416" s="3">
        <f t="shared" si="222"/>
        <v>110.87042115456063</v>
      </c>
      <c r="AH416">
        <f t="shared" si="223"/>
        <v>109.81381854826139</v>
      </c>
      <c r="AI416" s="51">
        <f t="shared" si="224"/>
        <v>1.0566026062992364</v>
      </c>
      <c r="AJ416" s="52">
        <f t="shared" si="225"/>
        <v>1.4941026062992364</v>
      </c>
      <c r="AK416" s="2">
        <v>45635</v>
      </c>
      <c r="AL416" t="str">
        <v>91282CLU</v>
      </c>
      <c r="AM416">
        <v>3.1E-2</v>
      </c>
      <c r="AN416">
        <v>4.3679100000000002</v>
      </c>
      <c r="AO416">
        <v>0.90029999999999999</v>
      </c>
      <c r="AP416">
        <v>111.171875</v>
      </c>
      <c r="AQ416">
        <f>VLOOKUP(AL416,工作表1!$F$3:$G$1000,2,FALSE)</f>
        <v>4.125</v>
      </c>
      <c r="AR416" t="str">
        <f>VLOOKUP(AL416,工作表1!$F$3:$H$1000,3,FALSE)</f>
        <v>2031/10/31</v>
      </c>
      <c r="AS416">
        <f t="shared" si="210"/>
        <v>4.3806500000000002</v>
      </c>
      <c r="AT416">
        <f t="shared" si="211"/>
        <v>-0.25565000000000015</v>
      </c>
      <c r="AU416" s="43">
        <f t="shared" si="226"/>
        <v>45777</v>
      </c>
      <c r="AV416" s="43">
        <f t="shared" si="212"/>
        <v>45838</v>
      </c>
      <c r="AW416" s="45">
        <f t="shared" si="227"/>
        <v>0.45580110497237569</v>
      </c>
      <c r="AX416" s="45">
        <f t="shared" si="228"/>
        <v>2.7386778173011428</v>
      </c>
      <c r="AY416" s="47">
        <f t="shared" si="229"/>
        <v>99.863519461493553</v>
      </c>
      <c r="AZ416" s="47">
        <f t="shared" si="230"/>
        <v>110.87042115456063</v>
      </c>
      <c r="BA416" s="43"/>
      <c r="BC416" s="2">
        <v>45632</v>
      </c>
      <c r="BD416" t="str">
        <v>91282CDY</v>
      </c>
      <c r="BE416">
        <v>4.5324</v>
      </c>
      <c r="BF416">
        <v>3.9680399999999998</v>
      </c>
      <c r="BG416">
        <v>0.78069999999999995</v>
      </c>
      <c r="BH416">
        <v>111.609375</v>
      </c>
      <c r="BI416">
        <f>VLOOKUP(BD416,工作表1!$K$3:$L$1000,2,FALSE)</f>
        <v>1.875</v>
      </c>
      <c r="BJ416" t="str">
        <f>VLOOKUP(BD416,工作表1!$K$3:$M$1000,3,FALSE)</f>
        <v>2032/2/15</v>
      </c>
      <c r="BK416">
        <f t="shared" si="213"/>
        <v>4.3788</v>
      </c>
      <c r="BL416">
        <f t="shared" si="214"/>
        <v>-2.5038</v>
      </c>
      <c r="BM416" s="43">
        <f t="shared" si="231"/>
        <v>45703</v>
      </c>
      <c r="BN416" s="43">
        <f t="shared" si="215"/>
        <v>45930</v>
      </c>
      <c r="BO416" s="45">
        <f t="shared" si="232"/>
        <v>0.59103260869565222</v>
      </c>
      <c r="BP416" s="45">
        <f t="shared" si="233"/>
        <v>2.1064435675997619</v>
      </c>
      <c r="BQ416" s="47">
        <f t="shared" si="234"/>
        <v>85.801626451129948</v>
      </c>
      <c r="BR416" s="47">
        <f t="shared" si="235"/>
        <v>109.81381854826139</v>
      </c>
    </row>
    <row r="417" spans="6:70" x14ac:dyDescent="0.25">
      <c r="F417" s="2">
        <v>45638</v>
      </c>
      <c r="G417">
        <v>4.3417500000000002</v>
      </c>
      <c r="H417" s="43">
        <v>45653</v>
      </c>
      <c r="I417">
        <v>4.5420999999999996</v>
      </c>
      <c r="L417" s="2">
        <v>45632</v>
      </c>
      <c r="M417" t="str">
        <v>91282CKW</v>
      </c>
      <c r="N417">
        <v>1.052</v>
      </c>
      <c r="O417">
        <v>3.9588999999999999</v>
      </c>
      <c r="P417">
        <v>0.90690000000000004</v>
      </c>
      <c r="Q417">
        <v>111.328125</v>
      </c>
      <c r="R417">
        <f>VLOOKUP(M417,工作表1!$A$3:$B$1000,2,FALSE)</f>
        <v>4.25</v>
      </c>
      <c r="S417" t="str">
        <f>VLOOKUP(M417,工作表1!$A$3:$C$1000,3,FALSE)</f>
        <v>2031/6/30</v>
      </c>
      <c r="T417">
        <f t="shared" si="205"/>
        <v>4.3788</v>
      </c>
      <c r="U417">
        <f t="shared" si="204"/>
        <v>-0.12880000000000003</v>
      </c>
      <c r="V417" s="43">
        <f t="shared" si="216"/>
        <v>45657</v>
      </c>
      <c r="W417" s="43">
        <f t="shared" si="206"/>
        <v>45747</v>
      </c>
      <c r="X417" s="45">
        <f t="shared" si="217"/>
        <v>1.8811475409836065</v>
      </c>
      <c r="Y417" s="45">
        <f t="shared" si="218"/>
        <v>3.1852571300247021</v>
      </c>
      <c r="Z417" s="47">
        <f t="shared" si="219"/>
        <v>100.95575181542988</v>
      </c>
      <c r="AA417" s="47">
        <f t="shared" si="220"/>
        <v>111.29031180824809</v>
      </c>
      <c r="AB417" s="45">
        <f t="shared" si="221"/>
        <v>4.0833000000000004</v>
      </c>
      <c r="AC417" s="2" t="str">
        <f t="shared" si="207"/>
        <v>TY2</v>
      </c>
      <c r="AD417">
        <f t="shared" si="208"/>
        <v>111.453125</v>
      </c>
      <c r="AE417">
        <f t="shared" si="209"/>
        <v>111.40625</v>
      </c>
      <c r="AF417" s="49">
        <f t="shared" si="236"/>
        <v>4.6875E-2</v>
      </c>
      <c r="AG417" s="3">
        <f t="shared" si="222"/>
        <v>111.1267823867331</v>
      </c>
      <c r="AH417">
        <f t="shared" si="223"/>
        <v>109.54117314498373</v>
      </c>
      <c r="AI417" s="51">
        <f t="shared" si="224"/>
        <v>1.585609241749367</v>
      </c>
      <c r="AJ417" s="52">
        <f t="shared" si="225"/>
        <v>1.538734241749367</v>
      </c>
      <c r="AK417" s="2">
        <v>45632</v>
      </c>
      <c r="AL417" t="str">
        <v>91282CLZ</v>
      </c>
      <c r="AM417">
        <v>-0.43049999999999999</v>
      </c>
      <c r="AN417">
        <v>4.4083600000000001</v>
      </c>
      <c r="AO417">
        <v>0.90029999999999999</v>
      </c>
      <c r="AP417">
        <v>111.453125</v>
      </c>
      <c r="AQ417">
        <f>VLOOKUP(AL417,工作表1!$F$3:$G$1000,2,FALSE)</f>
        <v>4.125</v>
      </c>
      <c r="AR417" t="str">
        <f>VLOOKUP(AL417,工作表1!$F$3:$H$1000,3,FALSE)</f>
        <v>2031/11/30</v>
      </c>
      <c r="AS417">
        <f t="shared" si="210"/>
        <v>4.3788</v>
      </c>
      <c r="AT417">
        <f t="shared" si="211"/>
        <v>-0.25380000000000003</v>
      </c>
      <c r="AU417" s="43">
        <f t="shared" si="226"/>
        <v>45808</v>
      </c>
      <c r="AV417" s="43">
        <f t="shared" si="212"/>
        <v>45838</v>
      </c>
      <c r="AW417" s="45">
        <f t="shared" si="227"/>
        <v>0.10255524861878453</v>
      </c>
      <c r="AX417" s="45">
        <f t="shared" si="228"/>
        <v>2.3967333308105654</v>
      </c>
      <c r="AY417" s="47">
        <f t="shared" si="229"/>
        <v>100.09559674898586</v>
      </c>
      <c r="AZ417" s="47">
        <f t="shared" si="230"/>
        <v>111.1267823867331</v>
      </c>
      <c r="BA417" s="43"/>
      <c r="BC417" s="2">
        <v>45631</v>
      </c>
      <c r="BD417" t="str">
        <v>91282CDY</v>
      </c>
      <c r="BE417">
        <v>3.1015999999999999</v>
      </c>
      <c r="BF417">
        <v>4.1063299999999998</v>
      </c>
      <c r="BG417">
        <v>0.78069999999999995</v>
      </c>
      <c r="BH417">
        <v>111.40625</v>
      </c>
      <c r="BI417">
        <f>VLOOKUP(BD417,工作表1!$K$3:$L$1000,2,FALSE)</f>
        <v>1.875</v>
      </c>
      <c r="BJ417" t="str">
        <f>VLOOKUP(BD417,工作表1!$K$3:$M$1000,3,FALSE)</f>
        <v>2032/2/15</v>
      </c>
      <c r="BK417">
        <f t="shared" si="213"/>
        <v>4.4165599999999996</v>
      </c>
      <c r="BL417">
        <f t="shared" si="214"/>
        <v>-2.5415599999999996</v>
      </c>
      <c r="BM417" s="43">
        <f t="shared" si="231"/>
        <v>45703</v>
      </c>
      <c r="BN417" s="43">
        <f t="shared" si="215"/>
        <v>45930</v>
      </c>
      <c r="BO417" s="45">
        <f t="shared" si="232"/>
        <v>0.57574728260869557</v>
      </c>
      <c r="BP417" s="45">
        <f t="shared" si="233"/>
        <v>2.1065692004169145</v>
      </c>
      <c r="BQ417" s="47">
        <f t="shared" si="234"/>
        <v>85.558226939737793</v>
      </c>
      <c r="BR417" s="47">
        <f t="shared" si="235"/>
        <v>109.54117314498373</v>
      </c>
    </row>
    <row r="418" spans="6:70" x14ac:dyDescent="0.25">
      <c r="F418" s="2">
        <v>45637</v>
      </c>
      <c r="G418">
        <v>4.3548999999999998</v>
      </c>
      <c r="H418" s="43">
        <v>45652</v>
      </c>
      <c r="I418">
        <v>4.5063000000000004</v>
      </c>
      <c r="L418" s="2">
        <v>45631</v>
      </c>
      <c r="M418" t="str">
        <v>91282CKW</v>
      </c>
      <c r="N418">
        <v>1.3984000000000001</v>
      </c>
      <c r="O418">
        <v>3.8878400000000002</v>
      </c>
      <c r="P418">
        <v>0.90690000000000004</v>
      </c>
      <c r="Q418">
        <v>111.0625</v>
      </c>
      <c r="R418">
        <f>VLOOKUP(M418,工作表1!$A$3:$B$1000,2,FALSE)</f>
        <v>4.25</v>
      </c>
      <c r="S418" t="str">
        <f>VLOOKUP(M418,工作表1!$A$3:$C$1000,3,FALSE)</f>
        <v>2031/6/30</v>
      </c>
      <c r="T418">
        <f t="shared" si="205"/>
        <v>4.4165599999999996</v>
      </c>
      <c r="U418">
        <f t="shared" si="204"/>
        <v>-0.1665599999999996</v>
      </c>
      <c r="V418" s="43">
        <f t="shared" si="216"/>
        <v>45657</v>
      </c>
      <c r="W418" s="43">
        <f t="shared" si="206"/>
        <v>45747</v>
      </c>
      <c r="X418" s="45">
        <f t="shared" si="217"/>
        <v>1.846311475409836</v>
      </c>
      <c r="Y418" s="45">
        <f t="shared" si="218"/>
        <v>3.1853525713002471</v>
      </c>
      <c r="Z418" s="47">
        <f t="shared" si="219"/>
        <v>100.76507818407579</v>
      </c>
      <c r="AA418" s="47">
        <f t="shared" si="220"/>
        <v>111.09257991612384</v>
      </c>
      <c r="AB418" s="45">
        <f t="shared" si="221"/>
        <v>4.1249000000000002</v>
      </c>
      <c r="AC418" s="2" t="str">
        <f t="shared" si="207"/>
        <v>TY2</v>
      </c>
      <c r="AD418">
        <f t="shared" si="208"/>
        <v>111.203125</v>
      </c>
      <c r="AE418">
        <f t="shared" si="209"/>
        <v>111.46875</v>
      </c>
      <c r="AF418" s="49">
        <f t="shared" si="236"/>
        <v>-0.265625</v>
      </c>
      <c r="AG418" s="3">
        <f t="shared" si="222"/>
        <v>110.91058683838635</v>
      </c>
      <c r="AH418">
        <f t="shared" si="223"/>
        <v>109.60728389034125</v>
      </c>
      <c r="AI418" s="51">
        <f t="shared" si="224"/>
        <v>1.3033029480451006</v>
      </c>
      <c r="AJ418" s="52">
        <f t="shared" si="225"/>
        <v>1.5689279480451006</v>
      </c>
      <c r="AK418" s="2">
        <v>45631</v>
      </c>
      <c r="AL418" t="str">
        <v>91282CLZ</v>
      </c>
      <c r="AM418">
        <v>-0.40810000000000002</v>
      </c>
      <c r="AN418">
        <v>4.4403199999999998</v>
      </c>
      <c r="AO418">
        <v>0.90029999999999999</v>
      </c>
      <c r="AP418">
        <v>111.203125</v>
      </c>
      <c r="AQ418">
        <f>VLOOKUP(AL418,工作表1!$F$3:$G$1000,2,FALSE)</f>
        <v>4.125</v>
      </c>
      <c r="AR418" t="str">
        <f>VLOOKUP(AL418,工作表1!$F$3:$H$1000,3,FALSE)</f>
        <v>2031/11/30</v>
      </c>
      <c r="AS418">
        <f t="shared" si="210"/>
        <v>4.4165599999999996</v>
      </c>
      <c r="AT418">
        <f t="shared" si="211"/>
        <v>-0.2915599999999996</v>
      </c>
      <c r="AU418" s="43">
        <f t="shared" si="226"/>
        <v>45808</v>
      </c>
      <c r="AV418" s="43">
        <f t="shared" si="212"/>
        <v>45838</v>
      </c>
      <c r="AW418" s="45">
        <f t="shared" si="227"/>
        <v>6.8370165745856346E-2</v>
      </c>
      <c r="AX418" s="45">
        <f t="shared" si="228"/>
        <v>2.3964523575266785</v>
      </c>
      <c r="AY418" s="47">
        <f t="shared" si="229"/>
        <v>99.880060429533785</v>
      </c>
      <c r="AZ418" s="47">
        <f t="shared" si="230"/>
        <v>110.91058683838635</v>
      </c>
      <c r="BA418" s="43"/>
      <c r="BC418" s="2">
        <v>45630</v>
      </c>
      <c r="BD418" t="str">
        <v>91282CDY</v>
      </c>
      <c r="BE418">
        <v>3.2515000000000001</v>
      </c>
      <c r="BF418">
        <v>4.0986200000000004</v>
      </c>
      <c r="BG418">
        <v>0.78069999999999995</v>
      </c>
      <c r="BH418">
        <v>111.46875</v>
      </c>
      <c r="BI418">
        <f>VLOOKUP(BD418,工作表1!$K$3:$L$1000,2,FALSE)</f>
        <v>1.875</v>
      </c>
      <c r="BJ418" t="str">
        <f>VLOOKUP(BD418,工作表1!$K$3:$M$1000,3,FALSE)</f>
        <v>2032/2/15</v>
      </c>
      <c r="BK418">
        <f t="shared" si="213"/>
        <v>4.4208499999999997</v>
      </c>
      <c r="BL418">
        <f t="shared" si="214"/>
        <v>-2.5458499999999997</v>
      </c>
      <c r="BM418" s="43">
        <f t="shared" si="231"/>
        <v>45703</v>
      </c>
      <c r="BN418" s="43">
        <f t="shared" si="215"/>
        <v>45930</v>
      </c>
      <c r="BO418" s="45">
        <f t="shared" si="232"/>
        <v>0.57065217391304346</v>
      </c>
      <c r="BP418" s="45">
        <f t="shared" si="233"/>
        <v>2.1066110780226324</v>
      </c>
      <c r="BQ418" s="47">
        <f t="shared" si="234"/>
        <v>85.60640884102807</v>
      </c>
      <c r="BR418" s="47">
        <f t="shared" si="235"/>
        <v>109.60728389034125</v>
      </c>
    </row>
    <row r="419" spans="6:70" x14ac:dyDescent="0.25">
      <c r="F419" s="2">
        <v>45636</v>
      </c>
      <c r="G419">
        <v>4.37812</v>
      </c>
      <c r="H419" s="43">
        <v>45651</v>
      </c>
      <c r="I419">
        <v>4.5223000000000004</v>
      </c>
      <c r="L419" s="2">
        <v>45630</v>
      </c>
      <c r="M419" t="str">
        <v>91282CKW</v>
      </c>
      <c r="N419">
        <v>1.6214</v>
      </c>
      <c r="O419">
        <v>3.8336000000000001</v>
      </c>
      <c r="P419">
        <v>0.90690000000000004</v>
      </c>
      <c r="Q419">
        <v>111.109375</v>
      </c>
      <c r="R419">
        <f>VLOOKUP(M419,工作表1!$A$3:$B$1000,2,FALSE)</f>
        <v>4.25</v>
      </c>
      <c r="S419" t="str">
        <f>VLOOKUP(M419,工作表1!$A$3:$C$1000,3,FALSE)</f>
        <v>2031/6/30</v>
      </c>
      <c r="T419">
        <f t="shared" si="205"/>
        <v>4.4208499999999997</v>
      </c>
      <c r="U419">
        <f t="shared" si="204"/>
        <v>-0.17084999999999972</v>
      </c>
      <c r="V419" s="43">
        <f t="shared" si="216"/>
        <v>45657</v>
      </c>
      <c r="W419" s="43">
        <f t="shared" si="206"/>
        <v>45747</v>
      </c>
      <c r="X419" s="45">
        <f t="shared" si="217"/>
        <v>1.8346994535519126</v>
      </c>
      <c r="Y419" s="45">
        <f t="shared" si="218"/>
        <v>3.1853843850587618</v>
      </c>
      <c r="Z419" s="47">
        <f t="shared" si="219"/>
        <v>100.82577750436867</v>
      </c>
      <c r="AA419" s="47">
        <f t="shared" si="220"/>
        <v>111.16088880123051</v>
      </c>
      <c r="AB419" s="45">
        <f t="shared" si="221"/>
        <v>4.1223000000000001</v>
      </c>
      <c r="AC419" s="2" t="str">
        <f t="shared" si="207"/>
        <v>TY2</v>
      </c>
      <c r="AD419">
        <f t="shared" si="208"/>
        <v>111.25</v>
      </c>
      <c r="AE419">
        <f t="shared" si="209"/>
        <v>111.1875</v>
      </c>
      <c r="AF419" s="49">
        <f t="shared" si="236"/>
        <v>6.25E-2</v>
      </c>
      <c r="AG419" s="3">
        <f t="shared" si="222"/>
        <v>110.95603929989525</v>
      </c>
      <c r="AH419">
        <f t="shared" si="223"/>
        <v>109.2527559897033</v>
      </c>
      <c r="AI419" s="51">
        <f t="shared" si="224"/>
        <v>1.7032833101919493</v>
      </c>
      <c r="AJ419" s="52">
        <f t="shared" si="225"/>
        <v>1.6407833101919493</v>
      </c>
      <c r="AK419" s="2">
        <v>45630</v>
      </c>
      <c r="AL419" t="str">
        <v>91282CLU</v>
      </c>
      <c r="AM419">
        <v>-0.23930000000000001</v>
      </c>
      <c r="AN419">
        <v>4.4284299999999996</v>
      </c>
      <c r="AO419">
        <v>0.90029999999999999</v>
      </c>
      <c r="AP419">
        <v>111.25</v>
      </c>
      <c r="AQ419">
        <f>VLOOKUP(AL419,工作表1!$F$3:$G$1000,2,FALSE)</f>
        <v>4.125</v>
      </c>
      <c r="AR419" t="str">
        <f>VLOOKUP(AL419,工作表1!$F$3:$H$1000,3,FALSE)</f>
        <v>2031/10/31</v>
      </c>
      <c r="AS419">
        <f t="shared" si="210"/>
        <v>4.4208499999999997</v>
      </c>
      <c r="AT419">
        <f t="shared" si="211"/>
        <v>-0.29584999999999972</v>
      </c>
      <c r="AU419" s="43">
        <f t="shared" si="226"/>
        <v>45777</v>
      </c>
      <c r="AV419" s="43">
        <f t="shared" si="212"/>
        <v>45838</v>
      </c>
      <c r="AW419" s="45">
        <f t="shared" si="227"/>
        <v>0.39882596685082872</v>
      </c>
      <c r="AX419" s="45">
        <f t="shared" si="228"/>
        <v>2.7382095284946644</v>
      </c>
      <c r="AY419" s="47">
        <f t="shared" si="229"/>
        <v>99.91864685635322</v>
      </c>
      <c r="AZ419" s="47">
        <f t="shared" si="230"/>
        <v>110.95603929989525</v>
      </c>
      <c r="BA419" s="43"/>
      <c r="BC419" s="2">
        <v>45629</v>
      </c>
      <c r="BD419" t="str">
        <v>91282CDY</v>
      </c>
      <c r="BE419">
        <v>2.1042000000000001</v>
      </c>
      <c r="BF419">
        <v>4.1947999999999999</v>
      </c>
      <c r="BG419">
        <v>0.78069999999999995</v>
      </c>
      <c r="BH419">
        <v>111.1875</v>
      </c>
      <c r="BI419">
        <f>VLOOKUP(BD419,工作表1!$K$3:$L$1000,2,FALSE)</f>
        <v>1.875</v>
      </c>
      <c r="BJ419" t="str">
        <f>VLOOKUP(BD419,工作表1!$K$3:$M$1000,3,FALSE)</f>
        <v>2032/2/15</v>
      </c>
      <c r="BK419">
        <f t="shared" si="213"/>
        <v>4.4291999999999998</v>
      </c>
      <c r="BL419">
        <f t="shared" si="214"/>
        <v>-2.5541999999999998</v>
      </c>
      <c r="BM419" s="43">
        <f t="shared" si="231"/>
        <v>45703</v>
      </c>
      <c r="BN419" s="43">
        <f t="shared" si="215"/>
        <v>45930</v>
      </c>
      <c r="BO419" s="45">
        <f t="shared" si="232"/>
        <v>0.56555706521739135</v>
      </c>
      <c r="BP419" s="45">
        <f t="shared" si="233"/>
        <v>2.1066529556283502</v>
      </c>
      <c r="BQ419" s="47">
        <f t="shared" si="234"/>
        <v>85.322790984722999</v>
      </c>
      <c r="BR419" s="47">
        <f t="shared" si="235"/>
        <v>109.2527559897033</v>
      </c>
    </row>
    <row r="420" spans="6:70" x14ac:dyDescent="0.25">
      <c r="F420" s="2">
        <v>45635</v>
      </c>
      <c r="G420">
        <v>4.3806500000000002</v>
      </c>
      <c r="H420" s="43">
        <v>45650</v>
      </c>
      <c r="I420">
        <v>4.5223000000000004</v>
      </c>
      <c r="L420" s="2">
        <v>45629</v>
      </c>
      <c r="M420" t="str">
        <v>91282CKW</v>
      </c>
      <c r="N420">
        <v>1.7809999999999999</v>
      </c>
      <c r="O420">
        <v>3.8057300000000001</v>
      </c>
      <c r="P420">
        <v>0.90690000000000004</v>
      </c>
      <c r="Q420">
        <v>110.8125</v>
      </c>
      <c r="R420">
        <f>VLOOKUP(M420,工作表1!$A$3:$B$1000,2,FALSE)</f>
        <v>4.25</v>
      </c>
      <c r="S420" t="str">
        <f>VLOOKUP(M420,工作表1!$A$3:$C$1000,3,FALSE)</f>
        <v>2031/6/30</v>
      </c>
      <c r="T420">
        <f t="shared" si="205"/>
        <v>4.4291999999999998</v>
      </c>
      <c r="U420">
        <f t="shared" si="204"/>
        <v>-0.1791999999999998</v>
      </c>
      <c r="V420" s="43">
        <f t="shared" si="216"/>
        <v>45657</v>
      </c>
      <c r="W420" s="43">
        <f t="shared" si="206"/>
        <v>45747</v>
      </c>
      <c r="X420" s="45">
        <f t="shared" si="217"/>
        <v>1.8230874316939889</v>
      </c>
      <c r="Y420" s="45">
        <f t="shared" si="218"/>
        <v>3.1854161988172764</v>
      </c>
      <c r="Z420" s="47">
        <f t="shared" si="219"/>
        <v>100.57007373094147</v>
      </c>
      <c r="AA420" s="47">
        <f t="shared" si="220"/>
        <v>110.88179470873573</v>
      </c>
      <c r="AB420" s="45">
        <f t="shared" si="221"/>
        <v>4.1665000000000001</v>
      </c>
      <c r="AC420" s="2" t="str">
        <f t="shared" si="207"/>
        <v>TY2</v>
      </c>
      <c r="AD420">
        <f t="shared" si="208"/>
        <v>110.96875</v>
      </c>
      <c r="AE420">
        <f t="shared" si="209"/>
        <v>111.328125</v>
      </c>
      <c r="AF420" s="49">
        <f t="shared" si="236"/>
        <v>-0.359375</v>
      </c>
      <c r="AG420" s="3">
        <f t="shared" si="222"/>
        <v>110.65618460650217</v>
      </c>
      <c r="AH420">
        <f t="shared" si="223"/>
        <v>109.4066633137847</v>
      </c>
      <c r="AI420" s="51">
        <f t="shared" si="224"/>
        <v>1.2495212927174606</v>
      </c>
      <c r="AJ420" s="52">
        <f t="shared" si="225"/>
        <v>1.6088962927174606</v>
      </c>
      <c r="AK420" s="2">
        <v>45629</v>
      </c>
      <c r="AL420" t="str">
        <v>91282CLU</v>
      </c>
      <c r="AM420">
        <v>-0.62060000000000004</v>
      </c>
      <c r="AN420">
        <v>4.4760799999999996</v>
      </c>
      <c r="AO420">
        <v>0.90029999999999999</v>
      </c>
      <c r="AP420">
        <v>110.96875</v>
      </c>
      <c r="AQ420">
        <f>VLOOKUP(AL420,工作表1!$F$3:$G$1000,2,FALSE)</f>
        <v>4.125</v>
      </c>
      <c r="AR420" t="str">
        <f>VLOOKUP(AL420,工作表1!$F$3:$H$1000,3,FALSE)</f>
        <v>2031/10/31</v>
      </c>
      <c r="AS420">
        <f t="shared" si="210"/>
        <v>4.4291999999999998</v>
      </c>
      <c r="AT420">
        <f t="shared" si="211"/>
        <v>-0.3041999999999998</v>
      </c>
      <c r="AU420" s="43">
        <f t="shared" si="226"/>
        <v>45777</v>
      </c>
      <c r="AV420" s="43">
        <f t="shared" si="212"/>
        <v>45838</v>
      </c>
      <c r="AW420" s="45">
        <f t="shared" si="227"/>
        <v>0.38743093922651933</v>
      </c>
      <c r="AX420" s="45">
        <f t="shared" si="228"/>
        <v>2.7381158707333686</v>
      </c>
      <c r="AY420" s="47">
        <f t="shared" si="229"/>
        <v>99.643983640503293</v>
      </c>
      <c r="AZ420" s="47">
        <f t="shared" si="230"/>
        <v>110.65618460650217</v>
      </c>
      <c r="BA420" s="43"/>
      <c r="BC420" s="2">
        <v>45628</v>
      </c>
      <c r="BD420" t="str">
        <v>91282CDY</v>
      </c>
      <c r="BE420">
        <v>3.1036000000000001</v>
      </c>
      <c r="BF420">
        <v>4.1484199999999998</v>
      </c>
      <c r="BG420">
        <v>0.78069999999999995</v>
      </c>
      <c r="BH420">
        <v>111.328125</v>
      </c>
      <c r="BI420">
        <f>VLOOKUP(BD420,工作表1!$K$3:$L$1000,2,FALSE)</f>
        <v>1.875</v>
      </c>
      <c r="BJ420" t="str">
        <f>VLOOKUP(BD420,工作表1!$K$3:$M$1000,3,FALSE)</f>
        <v>2032/2/15</v>
      </c>
      <c r="BK420">
        <f t="shared" si="213"/>
        <v>4.4357300000000004</v>
      </c>
      <c r="BL420">
        <f t="shared" si="214"/>
        <v>-2.5607300000000004</v>
      </c>
      <c r="BM420" s="43">
        <f t="shared" si="231"/>
        <v>45703</v>
      </c>
      <c r="BN420" s="43">
        <f t="shared" si="215"/>
        <v>45930</v>
      </c>
      <c r="BO420" s="45">
        <f t="shared" si="232"/>
        <v>0.56046195652173914</v>
      </c>
      <c r="BP420" s="45">
        <f t="shared" si="233"/>
        <v>2.106694833234068</v>
      </c>
      <c r="BQ420" s="47">
        <f t="shared" si="234"/>
        <v>85.437583841689673</v>
      </c>
      <c r="BR420" s="47">
        <f t="shared" si="235"/>
        <v>109.4066633137847</v>
      </c>
    </row>
    <row r="421" spans="6:70" x14ac:dyDescent="0.25">
      <c r="F421" s="2">
        <v>45632</v>
      </c>
      <c r="G421">
        <v>4.3788</v>
      </c>
      <c r="H421" s="43">
        <v>45649</v>
      </c>
      <c r="I421">
        <v>4.5167000000000002</v>
      </c>
      <c r="L421" s="2">
        <v>45628</v>
      </c>
      <c r="M421" t="str">
        <v>91282CKW</v>
      </c>
      <c r="N421">
        <v>1.2457</v>
      </c>
      <c r="O421">
        <v>4.0385999999999997</v>
      </c>
      <c r="P421">
        <v>0.90690000000000004</v>
      </c>
      <c r="Q421">
        <v>110.953125</v>
      </c>
      <c r="R421">
        <f>VLOOKUP(M421,工作表1!$A$3:$B$1000,2,FALSE)</f>
        <v>4.25</v>
      </c>
      <c r="S421" t="str">
        <f>VLOOKUP(M421,工作表1!$A$3:$C$1000,3,FALSE)</f>
        <v>2031/6/30</v>
      </c>
      <c r="T421">
        <f t="shared" si="205"/>
        <v>4.4357300000000004</v>
      </c>
      <c r="U421">
        <f t="shared" si="204"/>
        <v>-0.18573000000000039</v>
      </c>
      <c r="V421" s="43">
        <f t="shared" si="216"/>
        <v>45657</v>
      </c>
      <c r="W421" s="43">
        <f t="shared" si="206"/>
        <v>45747</v>
      </c>
      <c r="X421" s="45">
        <f t="shared" si="217"/>
        <v>1.8114754098360655</v>
      </c>
      <c r="Y421" s="45">
        <f t="shared" si="218"/>
        <v>3.1854480125757916</v>
      </c>
      <c r="Z421" s="47">
        <f t="shared" si="219"/>
        <v>100.59577843972819</v>
      </c>
      <c r="AA421" s="47">
        <f t="shared" si="220"/>
        <v>110.91239111745082</v>
      </c>
      <c r="AB421" s="45">
        <f t="shared" si="221"/>
        <v>4.1353</v>
      </c>
      <c r="AC421" s="2" t="str">
        <f t="shared" si="207"/>
        <v>TY2</v>
      </c>
      <c r="AD421">
        <f t="shared" si="208"/>
        <v>111.109375</v>
      </c>
      <c r="AE421">
        <f t="shared" si="209"/>
        <v>111.359375</v>
      </c>
      <c r="AF421" s="49">
        <f t="shared" si="236"/>
        <v>-0.25</v>
      </c>
      <c r="AG421" s="3">
        <f t="shared" si="222"/>
        <v>110.7716954745318</v>
      </c>
      <c r="AH421">
        <f t="shared" si="223"/>
        <v>110.02423165727296</v>
      </c>
      <c r="AI421" s="51">
        <f t="shared" si="224"/>
        <v>0.74746381725883282</v>
      </c>
      <c r="AJ421" s="52">
        <f t="shared" si="225"/>
        <v>0.99746381725883282</v>
      </c>
      <c r="AK421" s="2">
        <v>45628</v>
      </c>
      <c r="AL421" t="str">
        <v>91282CLU</v>
      </c>
      <c r="AM421">
        <v>-0.48820000000000002</v>
      </c>
      <c r="AN421">
        <v>4.4725999999999999</v>
      </c>
      <c r="AO421">
        <v>0.90029999999999999</v>
      </c>
      <c r="AP421">
        <v>111.109375</v>
      </c>
      <c r="AQ421">
        <f>VLOOKUP(AL421,工作表1!$F$3:$G$1000,2,FALSE)</f>
        <v>4.125</v>
      </c>
      <c r="AR421" t="str">
        <f>VLOOKUP(AL421,工作表1!$F$3:$H$1000,3,FALSE)</f>
        <v>2031/10/31</v>
      </c>
      <c r="AS421">
        <f t="shared" si="210"/>
        <v>4.4357300000000004</v>
      </c>
      <c r="AT421">
        <f t="shared" si="211"/>
        <v>-0.31073000000000039</v>
      </c>
      <c r="AU421" s="43">
        <f t="shared" si="226"/>
        <v>45777</v>
      </c>
      <c r="AV421" s="43">
        <f t="shared" si="212"/>
        <v>45838</v>
      </c>
      <c r="AW421" s="45">
        <f t="shared" si="227"/>
        <v>0.37603591160220995</v>
      </c>
      <c r="AX421" s="45">
        <f t="shared" si="228"/>
        <v>2.7380222129720728</v>
      </c>
      <c r="AY421" s="47">
        <f t="shared" si="229"/>
        <v>99.744284261824475</v>
      </c>
      <c r="AZ421" s="47">
        <f t="shared" si="230"/>
        <v>110.7716954745318</v>
      </c>
      <c r="BA421" s="43"/>
      <c r="BC421" s="2">
        <v>45625</v>
      </c>
      <c r="BD421" t="str">
        <v>91282CDY</v>
      </c>
      <c r="BE421">
        <v>4.1917999999999997</v>
      </c>
      <c r="BF421">
        <v>4.0919299999999996</v>
      </c>
      <c r="BG421">
        <v>0.78069999999999995</v>
      </c>
      <c r="BH421">
        <v>111.359375</v>
      </c>
      <c r="BI421">
        <f>VLOOKUP(BD421,工作表1!$K$3:$L$1000,2,FALSE)</f>
        <v>1.875</v>
      </c>
      <c r="BJ421" t="str">
        <f>VLOOKUP(BD421,工作表1!$K$3:$M$1000,3,FALSE)</f>
        <v>2032/2/15</v>
      </c>
      <c r="BK421">
        <f t="shared" si="213"/>
        <v>4.4500999999999999</v>
      </c>
      <c r="BL421">
        <f t="shared" si="214"/>
        <v>-2.5750999999999999</v>
      </c>
      <c r="BM421" s="43">
        <f t="shared" si="231"/>
        <v>45703</v>
      </c>
      <c r="BN421" s="43">
        <f t="shared" si="215"/>
        <v>45838</v>
      </c>
      <c r="BO421" s="45">
        <f t="shared" si="232"/>
        <v>0.55536684782608692</v>
      </c>
      <c r="BP421" s="45">
        <f t="shared" si="233"/>
        <v>1.6341339711137581</v>
      </c>
      <c r="BQ421" s="47">
        <f t="shared" si="234"/>
        <v>85.904141056659483</v>
      </c>
      <c r="BR421" s="47">
        <f t="shared" si="235"/>
        <v>110.02423165727296</v>
      </c>
    </row>
    <row r="422" spans="6:70" x14ac:dyDescent="0.25">
      <c r="F422" s="2">
        <v>45631</v>
      </c>
      <c r="G422">
        <v>4.4165599999999996</v>
      </c>
      <c r="H422" s="43">
        <v>45646</v>
      </c>
      <c r="I422">
        <v>4.4496000000000002</v>
      </c>
      <c r="L422" s="2">
        <v>45625</v>
      </c>
      <c r="M422" t="str">
        <v>91282CKW</v>
      </c>
      <c r="N422">
        <v>1.5221</v>
      </c>
      <c r="O422">
        <v>3.9668199999999998</v>
      </c>
      <c r="P422">
        <v>0.90690000000000004</v>
      </c>
      <c r="Q422">
        <v>111.015625</v>
      </c>
      <c r="R422">
        <f>VLOOKUP(M422,工作表1!$A$3:$B$1000,2,FALSE)</f>
        <v>4.25</v>
      </c>
      <c r="S422" t="str">
        <f>VLOOKUP(M422,工作表1!$A$3:$C$1000,3,FALSE)</f>
        <v>2031/6/30</v>
      </c>
      <c r="T422">
        <f t="shared" si="205"/>
        <v>4.4500999999999999</v>
      </c>
      <c r="U422">
        <f t="shared" si="204"/>
        <v>-0.20009999999999994</v>
      </c>
      <c r="V422" s="43">
        <f t="shared" si="216"/>
        <v>45657</v>
      </c>
      <c r="W422" s="43">
        <f t="shared" si="206"/>
        <v>45657</v>
      </c>
      <c r="X422" s="45">
        <f t="shared" si="217"/>
        <v>1.7998633879781423</v>
      </c>
      <c r="Y422" s="45">
        <f t="shared" si="218"/>
        <v>2.1375346208548547</v>
      </c>
      <c r="Z422" s="47">
        <f t="shared" si="219"/>
        <v>100.63397918638702</v>
      </c>
      <c r="AA422" s="47">
        <f t="shared" si="220"/>
        <v>110.9635500868385</v>
      </c>
      <c r="AB422" s="45">
        <f t="shared" si="221"/>
        <v>4.1041999999999996</v>
      </c>
      <c r="AC422" s="2" t="str">
        <f t="shared" si="207"/>
        <v>TY1</v>
      </c>
      <c r="AD422">
        <f t="shared" si="208"/>
        <v>111.015625</v>
      </c>
      <c r="AE422">
        <f t="shared" si="209"/>
        <v>111.1875</v>
      </c>
      <c r="AF422" s="49">
        <f t="shared" si="236"/>
        <v>-0.171875</v>
      </c>
      <c r="AG422" s="3">
        <f t="shared" si="222"/>
        <v>110.9635500868385</v>
      </c>
      <c r="AH422">
        <f t="shared" si="223"/>
        <v>110.95355896850216</v>
      </c>
      <c r="AI422" s="51">
        <f t="shared" si="224"/>
        <v>9.9911183363303735E-3</v>
      </c>
      <c r="AJ422" s="52">
        <f t="shared" si="225"/>
        <v>0.18186611833633037</v>
      </c>
      <c r="AK422" s="2">
        <v>45625</v>
      </c>
      <c r="AL422" t="str">
        <v>91282CLU</v>
      </c>
      <c r="AM422">
        <v>-0.5444</v>
      </c>
      <c r="AN422">
        <v>4.4906699999999997</v>
      </c>
      <c r="AO422">
        <v>0.90029999999999999</v>
      </c>
      <c r="AP422">
        <v>111.1875</v>
      </c>
      <c r="AQ422">
        <f>VLOOKUP(AL422,工作表1!$F$3:$G$1000,2,FALSE)</f>
        <v>4.125</v>
      </c>
      <c r="AR422" t="str">
        <f>VLOOKUP(AL422,工作表1!$F$3:$H$1000,3,FALSE)</f>
        <v>2031/10/31</v>
      </c>
      <c r="AS422">
        <f t="shared" si="210"/>
        <v>4.4500999999999999</v>
      </c>
      <c r="AT422">
        <f t="shared" si="211"/>
        <v>-0.32509999999999994</v>
      </c>
      <c r="AU422" s="43">
        <f t="shared" si="226"/>
        <v>45777</v>
      </c>
      <c r="AV422" s="43">
        <f t="shared" si="212"/>
        <v>45747</v>
      </c>
      <c r="AW422" s="45">
        <f t="shared" si="227"/>
        <v>0.36464088397790051</v>
      </c>
      <c r="AX422" s="45">
        <f t="shared" si="228"/>
        <v>1.7095038976765307</v>
      </c>
      <c r="AY422" s="47">
        <f t="shared" si="229"/>
        <v>99.896149067044178</v>
      </c>
      <c r="AZ422" s="47">
        <f t="shared" si="230"/>
        <v>110.95355896850216</v>
      </c>
      <c r="BA422" s="43"/>
      <c r="BC422" s="2">
        <v>45623</v>
      </c>
      <c r="BD422" t="str">
        <v>91282CDY</v>
      </c>
      <c r="BE422">
        <v>4.2759</v>
      </c>
      <c r="BF422">
        <v>4.1049100000000003</v>
      </c>
      <c r="BG422">
        <v>0.78069999999999995</v>
      </c>
      <c r="BH422">
        <v>111.078125</v>
      </c>
      <c r="BI422">
        <f>VLOOKUP(BD422,工作表1!$K$3:$L$1000,2,FALSE)</f>
        <v>1.875</v>
      </c>
      <c r="BJ422" t="str">
        <f>VLOOKUP(BD422,工作表1!$K$3:$M$1000,3,FALSE)</f>
        <v>2032/2/15</v>
      </c>
      <c r="BK422">
        <f t="shared" si="213"/>
        <v>4.4537000000000004</v>
      </c>
      <c r="BL422">
        <f t="shared" si="214"/>
        <v>-2.5787000000000004</v>
      </c>
      <c r="BM422" s="43">
        <f t="shared" si="231"/>
        <v>45703</v>
      </c>
      <c r="BN422" s="43">
        <f t="shared" si="215"/>
        <v>45838</v>
      </c>
      <c r="BO422" s="45">
        <f t="shared" si="232"/>
        <v>0.54008152173913049</v>
      </c>
      <c r="BP422" s="45">
        <f t="shared" si="233"/>
        <v>1.6342596039309112</v>
      </c>
      <c r="BQ422" s="47">
        <f t="shared" si="234"/>
        <v>85.689092282643685</v>
      </c>
      <c r="BR422" s="47">
        <f t="shared" si="235"/>
        <v>109.75135314928686</v>
      </c>
    </row>
    <row r="423" spans="6:70" x14ac:dyDescent="0.25">
      <c r="F423" s="2">
        <v>45630</v>
      </c>
      <c r="G423">
        <v>4.4208499999999997</v>
      </c>
      <c r="H423" s="43">
        <v>45645</v>
      </c>
      <c r="I423">
        <v>4.5027999999999997</v>
      </c>
      <c r="L423" s="2">
        <v>45623</v>
      </c>
      <c r="M423" t="str">
        <v>91282CKW</v>
      </c>
      <c r="N423">
        <v>2.7711000000000001</v>
      </c>
      <c r="O423">
        <v>3.5854200000000001</v>
      </c>
      <c r="P423">
        <v>0.90690000000000004</v>
      </c>
      <c r="Q423">
        <v>110.734375</v>
      </c>
      <c r="R423">
        <f>VLOOKUP(M423,工作表1!$A$3:$B$1000,2,FALSE)</f>
        <v>4.25</v>
      </c>
      <c r="S423" t="str">
        <f>VLOOKUP(M423,工作表1!$A$3:$C$1000,3,FALSE)</f>
        <v>2031/6/30</v>
      </c>
      <c r="T423">
        <f t="shared" si="205"/>
        <v>4.4537000000000004</v>
      </c>
      <c r="U423">
        <f t="shared" si="204"/>
        <v>-0.20370000000000044</v>
      </c>
      <c r="V423" s="43">
        <f t="shared" si="216"/>
        <v>45657</v>
      </c>
      <c r="W423" s="43">
        <f t="shared" si="206"/>
        <v>45657</v>
      </c>
      <c r="X423" s="45">
        <f t="shared" si="217"/>
        <v>1.7650273224043715</v>
      </c>
      <c r="Y423" s="45">
        <f t="shared" si="218"/>
        <v>2.1376300621303992</v>
      </c>
      <c r="Z423" s="47">
        <f t="shared" si="219"/>
        <v>100.44133393798552</v>
      </c>
      <c r="AA423" s="47">
        <f t="shared" si="220"/>
        <v>110.75135169057602</v>
      </c>
      <c r="AB423" s="45">
        <f t="shared" si="221"/>
        <v>4.1928000000000001</v>
      </c>
      <c r="AC423" s="2" t="str">
        <f t="shared" si="207"/>
        <v>TY1</v>
      </c>
      <c r="AD423">
        <f t="shared" si="208"/>
        <v>110.734375</v>
      </c>
      <c r="AE423">
        <f t="shared" si="209"/>
        <v>110.90625</v>
      </c>
      <c r="AF423" s="49">
        <f t="shared" si="236"/>
        <v>-0.171875</v>
      </c>
      <c r="AG423" s="3">
        <f t="shared" si="222"/>
        <v>110.75135169057602</v>
      </c>
      <c r="AH423">
        <f t="shared" si="223"/>
        <v>110.72207729518964</v>
      </c>
      <c r="AI423" s="51">
        <f t="shared" si="224"/>
        <v>2.9274395386380547E-2</v>
      </c>
      <c r="AJ423" s="52">
        <f t="shared" si="225"/>
        <v>0.20114939538638055</v>
      </c>
      <c r="AK423" s="2">
        <v>45623</v>
      </c>
      <c r="AL423" t="str">
        <v>91282CLU</v>
      </c>
      <c r="AM423">
        <v>7.7200000000000005E-2</v>
      </c>
      <c r="AN423">
        <v>4.4373800000000001</v>
      </c>
      <c r="AO423">
        <v>0.90029999999999999</v>
      </c>
      <c r="AP423">
        <v>110.90625</v>
      </c>
      <c r="AQ423">
        <f>VLOOKUP(AL423,工作表1!$F$3:$G$1000,2,FALSE)</f>
        <v>4.125</v>
      </c>
      <c r="AR423" t="str">
        <f>VLOOKUP(AL423,工作表1!$F$3:$H$1000,3,FALSE)</f>
        <v>2031/10/31</v>
      </c>
      <c r="AS423">
        <f t="shared" si="210"/>
        <v>4.4537000000000004</v>
      </c>
      <c r="AT423">
        <f t="shared" si="211"/>
        <v>-0.32870000000000044</v>
      </c>
      <c r="AU423" s="43">
        <f t="shared" si="226"/>
        <v>45777</v>
      </c>
      <c r="AV423" s="43">
        <f t="shared" si="212"/>
        <v>45747</v>
      </c>
      <c r="AW423" s="45">
        <f t="shared" si="227"/>
        <v>0.33045580110497241</v>
      </c>
      <c r="AX423" s="45">
        <f t="shared" si="228"/>
        <v>1.7092229243926438</v>
      </c>
      <c r="AY423" s="47">
        <f t="shared" si="229"/>
        <v>99.686643593729855</v>
      </c>
      <c r="AZ423" s="47">
        <f t="shared" si="230"/>
        <v>110.72207729518964</v>
      </c>
      <c r="BA423" s="43"/>
      <c r="BC423" s="2">
        <v>45622</v>
      </c>
      <c r="BD423" t="str">
        <v>91282CDY</v>
      </c>
      <c r="BE423">
        <v>1.5761000000000001</v>
      </c>
      <c r="BF423">
        <v>4.2889200000000001</v>
      </c>
      <c r="BG423">
        <v>0.78069999999999995</v>
      </c>
      <c r="BH423">
        <v>110.65625</v>
      </c>
      <c r="BI423">
        <f>VLOOKUP(BD423,工作表1!$K$3:$L$1000,2,FALSE)</f>
        <v>1.875</v>
      </c>
      <c r="BJ423" t="str">
        <f>VLOOKUP(BD423,工作表1!$K$3:$M$1000,3,FALSE)</f>
        <v>2032/2/15</v>
      </c>
      <c r="BK423">
        <f t="shared" si="213"/>
        <v>4.4668799999999997</v>
      </c>
      <c r="BL423">
        <f t="shared" si="214"/>
        <v>-2.5918799999999997</v>
      </c>
      <c r="BM423" s="43">
        <f t="shared" si="231"/>
        <v>45703</v>
      </c>
      <c r="BN423" s="43">
        <f t="shared" si="215"/>
        <v>45838</v>
      </c>
      <c r="BO423" s="45">
        <f t="shared" si="232"/>
        <v>0.52989130434782605</v>
      </c>
      <c r="BP423" s="45">
        <f t="shared" si="233"/>
        <v>1.6343433591423469</v>
      </c>
      <c r="BQ423" s="47">
        <f t="shared" si="234"/>
        <v>85.275489382738641</v>
      </c>
      <c r="BR423" s="47">
        <f t="shared" si="235"/>
        <v>109.23157624506143</v>
      </c>
    </row>
    <row r="424" spans="6:70" x14ac:dyDescent="0.25">
      <c r="F424" s="2">
        <v>45629</v>
      </c>
      <c r="G424">
        <v>4.4291999999999998</v>
      </c>
      <c r="H424" s="43">
        <v>45644</v>
      </c>
      <c r="I424">
        <v>4.4653</v>
      </c>
      <c r="L424" s="2">
        <v>45622</v>
      </c>
      <c r="M424" t="str">
        <v>91282CKW</v>
      </c>
      <c r="N424">
        <v>1.1113</v>
      </c>
      <c r="O424">
        <v>4.1853600000000002</v>
      </c>
      <c r="P424">
        <v>0.90690000000000004</v>
      </c>
      <c r="Q424">
        <v>110.328125</v>
      </c>
      <c r="R424">
        <f>VLOOKUP(M424,工作表1!$A$3:$B$1000,2,FALSE)</f>
        <v>4.25</v>
      </c>
      <c r="S424" t="str">
        <f>VLOOKUP(M424,工作表1!$A$3:$C$1000,3,FALSE)</f>
        <v>2031/6/30</v>
      </c>
      <c r="T424">
        <f t="shared" si="205"/>
        <v>4.4668799999999997</v>
      </c>
      <c r="U424">
        <f t="shared" si="204"/>
        <v>-0.21687999999999974</v>
      </c>
      <c r="V424" s="43">
        <f t="shared" si="216"/>
        <v>45657</v>
      </c>
      <c r="W424" s="43">
        <f t="shared" si="206"/>
        <v>45657</v>
      </c>
      <c r="X424" s="45">
        <f t="shared" si="217"/>
        <v>1.7418032786885247</v>
      </c>
      <c r="Y424" s="45">
        <f t="shared" si="218"/>
        <v>2.137693689647429</v>
      </c>
      <c r="Z424" s="47">
        <f t="shared" si="219"/>
        <v>100.02652986266243</v>
      </c>
      <c r="AA424" s="47">
        <f t="shared" si="220"/>
        <v>110.29527316410346</v>
      </c>
      <c r="AB424" s="45">
        <f t="shared" si="221"/>
        <v>4.2401</v>
      </c>
      <c r="AC424" s="2" t="str">
        <f t="shared" si="207"/>
        <v>TY1</v>
      </c>
      <c r="AD424">
        <f t="shared" si="208"/>
        <v>110.328125</v>
      </c>
      <c r="AE424">
        <f t="shared" si="209"/>
        <v>110.515625</v>
      </c>
      <c r="AF424" s="49">
        <f t="shared" si="236"/>
        <v>-0.1875</v>
      </c>
      <c r="AG424" s="3">
        <f t="shared" si="222"/>
        <v>110.29527316410346</v>
      </c>
      <c r="AH424">
        <f t="shared" si="223"/>
        <v>110.27064492419774</v>
      </c>
      <c r="AI424" s="51">
        <f t="shared" si="224"/>
        <v>2.4628239905723603E-2</v>
      </c>
      <c r="AJ424" s="52">
        <f t="shared" si="225"/>
        <v>0.2121282399057236</v>
      </c>
      <c r="AK424" s="2">
        <v>45622</v>
      </c>
      <c r="AL424" t="str">
        <v>91282CLU</v>
      </c>
      <c r="AM424">
        <v>-2.1875</v>
      </c>
      <c r="AN424">
        <v>4.65611</v>
      </c>
      <c r="AO424">
        <v>0.90029999999999999</v>
      </c>
      <c r="AP424">
        <v>110.515625</v>
      </c>
      <c r="AQ424">
        <f>VLOOKUP(AL424,工作表1!$F$3:$G$1000,2,FALSE)</f>
        <v>4.125</v>
      </c>
      <c r="AR424" t="str">
        <f>VLOOKUP(AL424,工作表1!$F$3:$H$1000,3,FALSE)</f>
        <v>2031/10/31</v>
      </c>
      <c r="AS424">
        <f t="shared" si="210"/>
        <v>4.4668799999999997</v>
      </c>
      <c r="AT424">
        <f t="shared" si="211"/>
        <v>-0.34187999999999974</v>
      </c>
      <c r="AU424" s="43">
        <f t="shared" si="226"/>
        <v>45777</v>
      </c>
      <c r="AV424" s="43">
        <f t="shared" si="212"/>
        <v>45747</v>
      </c>
      <c r="AW424" s="45">
        <f t="shared" si="227"/>
        <v>0.30766574585635359</v>
      </c>
      <c r="AX424" s="45">
        <f t="shared" si="228"/>
        <v>1.7090356088700522</v>
      </c>
      <c r="AY424" s="47">
        <f t="shared" si="229"/>
        <v>99.27573757046072</v>
      </c>
      <c r="AZ424" s="47">
        <f t="shared" si="230"/>
        <v>110.27064492419774</v>
      </c>
      <c r="BA424" s="43"/>
      <c r="BC424" s="2">
        <v>45621</v>
      </c>
      <c r="BD424" t="str">
        <v>91282CDY</v>
      </c>
      <c r="BE424">
        <v>4.1459000000000001</v>
      </c>
      <c r="BF424">
        <v>4.1508200000000004</v>
      </c>
      <c r="BG424">
        <v>0.78069999999999995</v>
      </c>
      <c r="BH424">
        <v>110.859375</v>
      </c>
      <c r="BI424">
        <f>VLOOKUP(BD424,工作表1!$K$3:$L$1000,2,FALSE)</f>
        <v>1.875</v>
      </c>
      <c r="BJ424" t="str">
        <f>VLOOKUP(BD424,工作表1!$K$3:$M$1000,3,FALSE)</f>
        <v>2032/2/15</v>
      </c>
      <c r="BK424">
        <f t="shared" si="213"/>
        <v>4.4867999999999997</v>
      </c>
      <c r="BL424">
        <f t="shared" si="214"/>
        <v>-2.6117999999999997</v>
      </c>
      <c r="BM424" s="43">
        <f t="shared" si="231"/>
        <v>45703</v>
      </c>
      <c r="BN424" s="43">
        <f t="shared" si="215"/>
        <v>45838</v>
      </c>
      <c r="BO424" s="45">
        <f t="shared" si="232"/>
        <v>0.52479619565217395</v>
      </c>
      <c r="BP424" s="45">
        <f t="shared" si="233"/>
        <v>1.6343852367480642</v>
      </c>
      <c r="BQ424" s="47">
        <f t="shared" si="234"/>
        <v>85.475996485244281</v>
      </c>
      <c r="BR424" s="47">
        <f t="shared" si="235"/>
        <v>109.50372502764174</v>
      </c>
    </row>
    <row r="425" spans="6:70" x14ac:dyDescent="0.25">
      <c r="F425" s="2">
        <v>45628</v>
      </c>
      <c r="G425">
        <v>4.4357300000000004</v>
      </c>
      <c r="H425" s="43">
        <v>45643</v>
      </c>
      <c r="I425">
        <v>4.3296000000000001</v>
      </c>
      <c r="L425" s="2">
        <v>45621</v>
      </c>
      <c r="M425" t="str">
        <v>91282CKW</v>
      </c>
      <c r="N425">
        <v>2.3559000000000001</v>
      </c>
      <c r="O425">
        <v>3.8268800000000001</v>
      </c>
      <c r="P425">
        <v>0.90690000000000004</v>
      </c>
      <c r="Q425">
        <v>110.53125</v>
      </c>
      <c r="R425">
        <f>VLOOKUP(M425,工作表1!$A$3:$B$1000,2,FALSE)</f>
        <v>4.25</v>
      </c>
      <c r="S425" t="str">
        <f>VLOOKUP(M425,工作表1!$A$3:$C$1000,3,FALSE)</f>
        <v>2031/6/30</v>
      </c>
      <c r="T425">
        <f t="shared" si="205"/>
        <v>4.4867999999999997</v>
      </c>
      <c r="U425">
        <f t="shared" si="204"/>
        <v>-0.23679999999999968</v>
      </c>
      <c r="V425" s="43">
        <f t="shared" si="216"/>
        <v>45657</v>
      </c>
      <c r="W425" s="43">
        <f t="shared" si="206"/>
        <v>45657</v>
      </c>
      <c r="X425" s="45">
        <f t="shared" si="217"/>
        <v>1.730191256830601</v>
      </c>
      <c r="Y425" s="45">
        <f t="shared" si="218"/>
        <v>2.1377255034059433</v>
      </c>
      <c r="Z425" s="47">
        <f t="shared" si="219"/>
        <v>100.22563775506885</v>
      </c>
      <c r="AA425" s="47">
        <f t="shared" si="220"/>
        <v>110.51696465283197</v>
      </c>
      <c r="AB425" s="45">
        <f t="shared" si="221"/>
        <v>4.2111000000000001</v>
      </c>
      <c r="AC425" s="2" t="str">
        <f t="shared" si="207"/>
        <v>TY1</v>
      </c>
      <c r="AD425">
        <f t="shared" si="208"/>
        <v>110.53125</v>
      </c>
      <c r="AE425">
        <f t="shared" si="209"/>
        <v>110.71875</v>
      </c>
      <c r="AF425" s="49">
        <f t="shared" si="236"/>
        <v>-0.1875</v>
      </c>
      <c r="AG425" s="3">
        <f t="shared" si="222"/>
        <v>110.51696465283197</v>
      </c>
      <c r="AH425">
        <f t="shared" si="223"/>
        <v>110.51217245839878</v>
      </c>
      <c r="AI425" s="51">
        <f t="shared" si="224"/>
        <v>4.7921944331932309E-3</v>
      </c>
      <c r="AJ425" s="52">
        <f t="shared" si="225"/>
        <v>0.19229219443319323</v>
      </c>
      <c r="AK425" s="2">
        <v>45621</v>
      </c>
      <c r="AL425" t="str">
        <v>91282CLU</v>
      </c>
      <c r="AM425">
        <v>-5.0700000000000002E-2</v>
      </c>
      <c r="AN425">
        <v>4.4930300000000001</v>
      </c>
      <c r="AO425">
        <v>0.90029999999999999</v>
      </c>
      <c r="AP425">
        <v>110.71875</v>
      </c>
      <c r="AQ425">
        <f>VLOOKUP(AL425,工作表1!$F$3:$G$1000,2,FALSE)</f>
        <v>4.125</v>
      </c>
      <c r="AR425" t="str">
        <f>VLOOKUP(AL425,工作表1!$F$3:$H$1000,3,FALSE)</f>
        <v>2031/10/31</v>
      </c>
      <c r="AS425">
        <f t="shared" si="210"/>
        <v>4.4867999999999997</v>
      </c>
      <c r="AT425">
        <f t="shared" si="211"/>
        <v>-0.36179999999999968</v>
      </c>
      <c r="AU425" s="43">
        <f t="shared" si="226"/>
        <v>45777</v>
      </c>
      <c r="AV425" s="43">
        <f t="shared" si="212"/>
        <v>45747</v>
      </c>
      <c r="AW425" s="45">
        <f t="shared" si="227"/>
        <v>0.29627071823204421</v>
      </c>
      <c r="AX425" s="45">
        <f t="shared" si="228"/>
        <v>1.7089419511087565</v>
      </c>
      <c r="AY425" s="47">
        <f t="shared" si="229"/>
        <v>99.486260690780441</v>
      </c>
      <c r="AZ425" s="47">
        <f t="shared" si="230"/>
        <v>110.51217245839878</v>
      </c>
      <c r="BA425" s="43"/>
      <c r="BC425" s="2">
        <v>45618</v>
      </c>
      <c r="BD425" t="str">
        <v>91282CDY</v>
      </c>
      <c r="BE425">
        <v>1.1434</v>
      </c>
      <c r="BF425">
        <v>4.3557399999999999</v>
      </c>
      <c r="BG425">
        <v>0.78069999999999995</v>
      </c>
      <c r="BH425">
        <v>109.953125</v>
      </c>
      <c r="BI425">
        <f>VLOOKUP(BD425,工作表1!$K$3:$L$1000,2,FALSE)</f>
        <v>1.875</v>
      </c>
      <c r="BJ425" t="str">
        <f>VLOOKUP(BD425,工作表1!$K$3:$M$1000,3,FALSE)</f>
        <v>2032/2/15</v>
      </c>
      <c r="BK425">
        <f t="shared" si="213"/>
        <v>4.4939999999999998</v>
      </c>
      <c r="BL425">
        <f t="shared" si="214"/>
        <v>-2.6189999999999998</v>
      </c>
      <c r="BM425" s="43">
        <f t="shared" si="231"/>
        <v>45703</v>
      </c>
      <c r="BN425" s="43">
        <f t="shared" si="215"/>
        <v>45838</v>
      </c>
      <c r="BO425" s="45">
        <f t="shared" si="232"/>
        <v>0.51970108695652173</v>
      </c>
      <c r="BP425" s="45">
        <f t="shared" si="233"/>
        <v>1.6344271143537821</v>
      </c>
      <c r="BQ425" s="47">
        <f t="shared" si="234"/>
        <v>84.677021149020007</v>
      </c>
      <c r="BR425" s="47">
        <f t="shared" si="235"/>
        <v>108.48595565293166</v>
      </c>
    </row>
    <row r="426" spans="6:70" x14ac:dyDescent="0.25">
      <c r="F426" s="2">
        <v>45625</v>
      </c>
      <c r="G426">
        <v>4.4500999999999999</v>
      </c>
      <c r="H426" s="43">
        <v>45642</v>
      </c>
      <c r="I426">
        <v>4.3269000000000002</v>
      </c>
      <c r="L426" s="2">
        <v>45618</v>
      </c>
      <c r="M426" t="str">
        <v>91282CLJ</v>
      </c>
      <c r="N426">
        <v>2.4552</v>
      </c>
      <c r="O426">
        <v>3.7905600000000002</v>
      </c>
      <c r="P426">
        <v>0.88039999999999996</v>
      </c>
      <c r="Q426">
        <v>109.640625</v>
      </c>
      <c r="R426">
        <f>VLOOKUP(M426,工作表1!$A$3:$B$1000,2,FALSE)</f>
        <v>3.75</v>
      </c>
      <c r="S426" t="str">
        <f>VLOOKUP(M426,工作表1!$A$3:$C$1000,3,FALSE)</f>
        <v>2031/8/31</v>
      </c>
      <c r="T426">
        <f t="shared" si="205"/>
        <v>4.4939999999999998</v>
      </c>
      <c r="U426">
        <f t="shared" si="204"/>
        <v>-0.74399999999999977</v>
      </c>
      <c r="V426" s="43">
        <f t="shared" si="216"/>
        <v>45716</v>
      </c>
      <c r="W426" s="43">
        <f t="shared" si="206"/>
        <v>45657</v>
      </c>
      <c r="X426" s="45">
        <f t="shared" si="217"/>
        <v>0.89088397790055252</v>
      </c>
      <c r="Y426" s="45">
        <f t="shared" si="218"/>
        <v>1.2607469915991827</v>
      </c>
      <c r="Z426" s="47">
        <f t="shared" si="219"/>
        <v>96.487338159581441</v>
      </c>
      <c r="AA426" s="47">
        <f t="shared" si="220"/>
        <v>109.5982717327965</v>
      </c>
      <c r="AB426" s="45">
        <f t="shared" si="221"/>
        <v>4.3353000000000002</v>
      </c>
      <c r="AC426" s="2" t="str">
        <f t="shared" si="207"/>
        <v>TY1</v>
      </c>
      <c r="AD426">
        <f t="shared" si="208"/>
        <v>109.640625</v>
      </c>
      <c r="AE426">
        <f t="shared" si="209"/>
        <v>109.8125</v>
      </c>
      <c r="AF426" s="49">
        <f t="shared" si="236"/>
        <v>-0.171875</v>
      </c>
      <c r="AG426" s="3">
        <f t="shared" si="222"/>
        <v>109.5982717327965</v>
      </c>
      <c r="AH426">
        <f t="shared" si="223"/>
        <v>109.59478829836611</v>
      </c>
      <c r="AI426" s="51">
        <f t="shared" si="224"/>
        <v>3.4834344303931175E-3</v>
      </c>
      <c r="AJ426" s="52">
        <f t="shared" si="225"/>
        <v>0.17535843443039312</v>
      </c>
      <c r="AK426" s="2">
        <v>45618</v>
      </c>
      <c r="AL426" t="str">
        <v>91282CLU</v>
      </c>
      <c r="AM426">
        <v>-0.70920000000000005</v>
      </c>
      <c r="AN426">
        <v>4.5632299999999999</v>
      </c>
      <c r="AO426">
        <v>0.90029999999999999</v>
      </c>
      <c r="AP426">
        <v>109.8125</v>
      </c>
      <c r="AQ426">
        <f>VLOOKUP(AL426,工作表1!$F$3:$G$1000,2,FALSE)</f>
        <v>4.125</v>
      </c>
      <c r="AR426" t="str">
        <f>VLOOKUP(AL426,工作表1!$F$3:$H$1000,3,FALSE)</f>
        <v>2031/10/31</v>
      </c>
      <c r="AS426">
        <f t="shared" si="210"/>
        <v>4.4939999999999998</v>
      </c>
      <c r="AT426">
        <f t="shared" si="211"/>
        <v>-0.36899999999999977</v>
      </c>
      <c r="AU426" s="43">
        <f t="shared" si="226"/>
        <v>45777</v>
      </c>
      <c r="AV426" s="43">
        <f t="shared" si="212"/>
        <v>45747</v>
      </c>
      <c r="AW426" s="45">
        <f t="shared" si="227"/>
        <v>0.28487569060773482</v>
      </c>
      <c r="AX426" s="45">
        <f t="shared" si="228"/>
        <v>1.7088482933474609</v>
      </c>
      <c r="AY426" s="47">
        <f t="shared" si="229"/>
        <v>98.657756946114901</v>
      </c>
      <c r="AZ426" s="47">
        <f t="shared" si="230"/>
        <v>109.59478829836611</v>
      </c>
      <c r="BA426" s="43"/>
      <c r="BC426" s="2">
        <v>45617</v>
      </c>
      <c r="BD426" t="str">
        <v>91282CDY</v>
      </c>
      <c r="BE426">
        <v>1.1403000000000001</v>
      </c>
      <c r="BF426">
        <v>4.3459300000000001</v>
      </c>
      <c r="BG426">
        <v>0.78069999999999995</v>
      </c>
      <c r="BH426">
        <v>109.78125</v>
      </c>
      <c r="BI426">
        <f>VLOOKUP(BD426,工作表1!$K$3:$L$1000,2,FALSE)</f>
        <v>1.875</v>
      </c>
      <c r="BJ426" t="str">
        <f>VLOOKUP(BD426,工作表1!$K$3:$M$1000,3,FALSE)</f>
        <v>2032/2/15</v>
      </c>
      <c r="BK426">
        <f t="shared" si="213"/>
        <v>4.4867999999999997</v>
      </c>
      <c r="BL426">
        <f t="shared" si="214"/>
        <v>-2.6117999999999997</v>
      </c>
      <c r="BM426" s="43">
        <f t="shared" si="231"/>
        <v>45703</v>
      </c>
      <c r="BN426" s="43">
        <f t="shared" si="215"/>
        <v>45838</v>
      </c>
      <c r="BO426" s="45">
        <f t="shared" si="232"/>
        <v>0.50441576086956519</v>
      </c>
      <c r="BP426" s="45">
        <f t="shared" si="233"/>
        <v>1.6345527471709349</v>
      </c>
      <c r="BQ426" s="47">
        <f t="shared" si="234"/>
        <v>84.55672855790408</v>
      </c>
      <c r="BR426" s="47">
        <f t="shared" si="235"/>
        <v>108.32655481400309</v>
      </c>
    </row>
    <row r="427" spans="6:70" x14ac:dyDescent="0.25">
      <c r="F427" s="2">
        <v>45624</v>
      </c>
      <c r="G427">
        <v>4.4539400000000002</v>
      </c>
      <c r="H427" s="43">
        <v>45639</v>
      </c>
      <c r="I427">
        <v>4.3242000000000003</v>
      </c>
      <c r="L427" s="2">
        <v>45617</v>
      </c>
      <c r="M427" t="str">
        <v>91282CLJ</v>
      </c>
      <c r="N427">
        <v>3.0659000000000001</v>
      </c>
      <c r="O427">
        <v>3.6619799999999998</v>
      </c>
      <c r="P427">
        <v>0.88039999999999996</v>
      </c>
      <c r="Q427">
        <v>109.5</v>
      </c>
      <c r="R427">
        <f>VLOOKUP(M427,工作表1!$A$3:$B$1000,2,FALSE)</f>
        <v>3.75</v>
      </c>
      <c r="S427" t="str">
        <f>VLOOKUP(M427,工作表1!$A$3:$C$1000,3,FALSE)</f>
        <v>2031/8/31</v>
      </c>
      <c r="T427">
        <f t="shared" si="205"/>
        <v>4.4867999999999997</v>
      </c>
      <c r="U427">
        <f t="shared" si="204"/>
        <v>-0.73679999999999968</v>
      </c>
      <c r="V427" s="43">
        <f t="shared" si="216"/>
        <v>45716</v>
      </c>
      <c r="W427" s="43">
        <f t="shared" si="206"/>
        <v>45657</v>
      </c>
      <c r="X427" s="45">
        <f t="shared" si="217"/>
        <v>0.85980662983425415</v>
      </c>
      <c r="Y427" s="45">
        <f t="shared" si="218"/>
        <v>1.2604915613411034</v>
      </c>
      <c r="Z427" s="47">
        <f t="shared" si="219"/>
        <v>96.398859075002676</v>
      </c>
      <c r="AA427" s="47">
        <f t="shared" si="220"/>
        <v>109.49716913350711</v>
      </c>
      <c r="AB427" s="45">
        <f t="shared" si="221"/>
        <v>4.3563000000000001</v>
      </c>
      <c r="AC427" s="2" t="str">
        <f t="shared" si="207"/>
        <v>TY1</v>
      </c>
      <c r="AD427">
        <f t="shared" si="208"/>
        <v>109.5</v>
      </c>
      <c r="AE427">
        <f t="shared" si="209"/>
        <v>109.65625</v>
      </c>
      <c r="AF427" s="49">
        <f t="shared" si="236"/>
        <v>-0.15625</v>
      </c>
      <c r="AG427" s="3">
        <f t="shared" si="222"/>
        <v>109.49716913350711</v>
      </c>
      <c r="AH427">
        <f t="shared" si="223"/>
        <v>109.48079555904562</v>
      </c>
      <c r="AI427" s="51">
        <f t="shared" si="224"/>
        <v>1.6373574461496787E-2</v>
      </c>
      <c r="AJ427" s="52">
        <f t="shared" si="225"/>
        <v>0.17262357446149679</v>
      </c>
      <c r="AK427" s="2">
        <v>45617</v>
      </c>
      <c r="AL427" t="str">
        <v>91282CLU</v>
      </c>
      <c r="AM427">
        <v>-0.25719999999999998</v>
      </c>
      <c r="AN427">
        <v>4.5165600000000001</v>
      </c>
      <c r="AO427">
        <v>0.90029999999999999</v>
      </c>
      <c r="AP427">
        <v>109.65625</v>
      </c>
      <c r="AQ427">
        <f>VLOOKUP(AL427,工作表1!$F$3:$G$1000,2,FALSE)</f>
        <v>4.125</v>
      </c>
      <c r="AR427" t="str">
        <f>VLOOKUP(AL427,工作表1!$F$3:$H$1000,3,FALSE)</f>
        <v>2031/10/31</v>
      </c>
      <c r="AS427">
        <f t="shared" si="210"/>
        <v>4.4867999999999997</v>
      </c>
      <c r="AT427">
        <f t="shared" si="211"/>
        <v>-0.36179999999999968</v>
      </c>
      <c r="AU427" s="43">
        <f t="shared" si="226"/>
        <v>45777</v>
      </c>
      <c r="AV427" s="43">
        <f t="shared" si="212"/>
        <v>45747</v>
      </c>
      <c r="AW427" s="45">
        <f t="shared" si="227"/>
        <v>0.25069060773480661</v>
      </c>
      <c r="AX427" s="45">
        <f t="shared" si="228"/>
        <v>1.7085673200635736</v>
      </c>
      <c r="AY427" s="47">
        <f t="shared" si="229"/>
        <v>98.557460926740276</v>
      </c>
      <c r="AZ427" s="47">
        <f t="shared" si="230"/>
        <v>109.48079555904562</v>
      </c>
      <c r="BA427" s="43"/>
      <c r="BC427" s="2">
        <v>45616</v>
      </c>
      <c r="BD427" t="str">
        <v>91282CDY</v>
      </c>
      <c r="BE427">
        <v>1.1932</v>
      </c>
      <c r="BF427">
        <v>4.3400800000000004</v>
      </c>
      <c r="BG427">
        <v>0.78069999999999995</v>
      </c>
      <c r="BH427">
        <v>109.96875</v>
      </c>
      <c r="BI427">
        <f>VLOOKUP(BD427,工作表1!$K$3:$L$1000,2,FALSE)</f>
        <v>1.875</v>
      </c>
      <c r="BJ427" t="str">
        <f>VLOOKUP(BD427,工作表1!$K$3:$M$1000,3,FALSE)</f>
        <v>2032/2/15</v>
      </c>
      <c r="BK427">
        <f t="shared" si="213"/>
        <v>4.49315</v>
      </c>
      <c r="BL427">
        <f t="shared" si="214"/>
        <v>-2.61815</v>
      </c>
      <c r="BM427" s="43">
        <f t="shared" si="231"/>
        <v>45703</v>
      </c>
      <c r="BN427" s="43">
        <f t="shared" si="215"/>
        <v>45838</v>
      </c>
      <c r="BO427" s="45">
        <f t="shared" si="232"/>
        <v>0.49932065217391308</v>
      </c>
      <c r="BP427" s="45">
        <f t="shared" si="233"/>
        <v>1.6345946247766527</v>
      </c>
      <c r="BQ427" s="47">
        <f t="shared" si="234"/>
        <v>84.697415294987437</v>
      </c>
      <c r="BR427" s="47">
        <f t="shared" si="235"/>
        <v>108.51183432843364</v>
      </c>
    </row>
    <row r="428" spans="6:70" x14ac:dyDescent="0.25">
      <c r="F428" s="2">
        <v>45623</v>
      </c>
      <c r="G428">
        <v>4.4537000000000004</v>
      </c>
      <c r="H428" s="43">
        <v>45638</v>
      </c>
      <c r="I428">
        <v>4.2503000000000002</v>
      </c>
      <c r="L428" s="2">
        <v>45616</v>
      </c>
      <c r="M428" t="str">
        <v>91282CLJ</v>
      </c>
      <c r="N428">
        <v>2.3990999999999998</v>
      </c>
      <c r="O428">
        <v>3.8872599999999999</v>
      </c>
      <c r="P428">
        <v>0.88039999999999996</v>
      </c>
      <c r="Q428">
        <v>109.6875</v>
      </c>
      <c r="R428">
        <f>VLOOKUP(M428,工作表1!$A$3:$B$1000,2,FALSE)</f>
        <v>3.75</v>
      </c>
      <c r="S428" t="str">
        <f>VLOOKUP(M428,工作表1!$A$3:$C$1000,3,FALSE)</f>
        <v>2031/8/31</v>
      </c>
      <c r="T428">
        <f t="shared" si="205"/>
        <v>4.49315</v>
      </c>
      <c r="U428">
        <f t="shared" si="204"/>
        <v>-0.74314999999999998</v>
      </c>
      <c r="V428" s="43">
        <f t="shared" si="216"/>
        <v>45716</v>
      </c>
      <c r="W428" s="43">
        <f t="shared" si="206"/>
        <v>45657</v>
      </c>
      <c r="X428" s="45">
        <f t="shared" si="217"/>
        <v>0.84944751381215466</v>
      </c>
      <c r="Y428" s="45">
        <f t="shared" si="218"/>
        <v>1.2604064179217436</v>
      </c>
      <c r="Z428" s="47">
        <f t="shared" si="219"/>
        <v>96.538167759205706</v>
      </c>
      <c r="AA428" s="47">
        <f t="shared" si="220"/>
        <v>109.65627525021169</v>
      </c>
      <c r="AB428" s="45">
        <f t="shared" si="221"/>
        <v>4.343</v>
      </c>
      <c r="AC428" s="2" t="str">
        <f t="shared" si="207"/>
        <v>TY1</v>
      </c>
      <c r="AD428">
        <f t="shared" si="208"/>
        <v>109.6875</v>
      </c>
      <c r="AE428">
        <f t="shared" si="209"/>
        <v>109.84375</v>
      </c>
      <c r="AF428" s="49">
        <f t="shared" si="236"/>
        <v>-0.15625</v>
      </c>
      <c r="AG428" s="3">
        <f t="shared" si="222"/>
        <v>109.65627525021169</v>
      </c>
      <c r="AH428">
        <f t="shared" si="223"/>
        <v>109.67428994133434</v>
      </c>
      <c r="AI428" s="51">
        <f t="shared" si="224"/>
        <v>-1.8014691122644422E-2</v>
      </c>
      <c r="AJ428" s="52">
        <f t="shared" si="225"/>
        <v>0.13823530887735558</v>
      </c>
      <c r="AK428" s="2">
        <v>45616</v>
      </c>
      <c r="AL428" t="str">
        <v>91282CLU</v>
      </c>
      <c r="AM428">
        <v>-1.2800000000000001E-2</v>
      </c>
      <c r="AN428">
        <v>4.4978400000000001</v>
      </c>
      <c r="AO428">
        <v>0.90029999999999999</v>
      </c>
      <c r="AP428">
        <v>109.84375</v>
      </c>
      <c r="AQ428">
        <f>VLOOKUP(AL428,工作表1!$F$3:$G$1000,2,FALSE)</f>
        <v>4.125</v>
      </c>
      <c r="AR428" t="str">
        <f>VLOOKUP(AL428,工作表1!$F$3:$H$1000,3,FALSE)</f>
        <v>2031/10/31</v>
      </c>
      <c r="AS428">
        <f t="shared" si="210"/>
        <v>4.49315</v>
      </c>
      <c r="AT428">
        <f t="shared" si="211"/>
        <v>-0.36814999999999998</v>
      </c>
      <c r="AU428" s="43">
        <f t="shared" si="226"/>
        <v>45777</v>
      </c>
      <c r="AV428" s="43">
        <f t="shared" si="212"/>
        <v>45747</v>
      </c>
      <c r="AW428" s="45">
        <f t="shared" si="227"/>
        <v>0.23929558011049723</v>
      </c>
      <c r="AX428" s="45">
        <f t="shared" si="228"/>
        <v>1.708473662302278</v>
      </c>
      <c r="AY428" s="47">
        <f t="shared" si="229"/>
        <v>98.72930807817113</v>
      </c>
      <c r="AZ428" s="47">
        <f t="shared" si="230"/>
        <v>109.67428994133434</v>
      </c>
      <c r="BA428" s="43"/>
      <c r="BC428" s="2">
        <v>45615</v>
      </c>
      <c r="BD428" t="str">
        <v>91282CDY</v>
      </c>
      <c r="BE428">
        <v>1.3218000000000001</v>
      </c>
      <c r="BF428">
        <v>4.3182600000000004</v>
      </c>
      <c r="BG428">
        <v>0.78069999999999995</v>
      </c>
      <c r="BH428">
        <v>110.125</v>
      </c>
      <c r="BI428">
        <f>VLOOKUP(BD428,工作表1!$K$3:$L$1000,2,FALSE)</f>
        <v>1.875</v>
      </c>
      <c r="BJ428" t="str">
        <f>VLOOKUP(BD428,工作表1!$K$3:$M$1000,3,FALSE)</f>
        <v>2032/2/15</v>
      </c>
      <c r="BK428">
        <f t="shared" si="213"/>
        <v>4.4874999999999998</v>
      </c>
      <c r="BL428">
        <f t="shared" si="214"/>
        <v>-2.6124999999999998</v>
      </c>
      <c r="BM428" s="43">
        <f t="shared" si="231"/>
        <v>45703</v>
      </c>
      <c r="BN428" s="43">
        <f t="shared" si="215"/>
        <v>45838</v>
      </c>
      <c r="BO428" s="45">
        <f t="shared" si="232"/>
        <v>0.49422554347826086</v>
      </c>
      <c r="BP428" s="45">
        <f t="shared" si="233"/>
        <v>1.6346365023823703</v>
      </c>
      <c r="BQ428" s="47">
        <f t="shared" si="234"/>
        <v>84.822605731135738</v>
      </c>
      <c r="BR428" s="47">
        <f t="shared" si="235"/>
        <v>108.66783111818469</v>
      </c>
    </row>
    <row r="429" spans="6:70" x14ac:dyDescent="0.25">
      <c r="F429" s="2">
        <v>45622</v>
      </c>
      <c r="G429">
        <v>4.4668799999999997</v>
      </c>
      <c r="H429" s="43">
        <v>45637</v>
      </c>
      <c r="I429">
        <v>4.2004999999999999</v>
      </c>
      <c r="L429" s="2">
        <v>45615</v>
      </c>
      <c r="M429" t="str">
        <v>91282CLJ</v>
      </c>
      <c r="N429">
        <v>2.5689000000000002</v>
      </c>
      <c r="O429">
        <v>3.8534199999999998</v>
      </c>
      <c r="P429">
        <v>0.88039999999999996</v>
      </c>
      <c r="Q429">
        <v>109.84375</v>
      </c>
      <c r="R429">
        <f>VLOOKUP(M429,工作表1!$A$3:$B$1000,2,FALSE)</f>
        <v>3.75</v>
      </c>
      <c r="S429" t="str">
        <f>VLOOKUP(M429,工作表1!$A$3:$C$1000,3,FALSE)</f>
        <v>2031/8/31</v>
      </c>
      <c r="T429">
        <f t="shared" si="205"/>
        <v>4.4874999999999998</v>
      </c>
      <c r="U429">
        <f t="shared" si="204"/>
        <v>-0.73749999999999982</v>
      </c>
      <c r="V429" s="43">
        <f t="shared" si="216"/>
        <v>45716</v>
      </c>
      <c r="W429" s="43">
        <f t="shared" si="206"/>
        <v>45657</v>
      </c>
      <c r="X429" s="45">
        <f t="shared" si="217"/>
        <v>0.83908839779005528</v>
      </c>
      <c r="Y429" s="45">
        <f t="shared" si="218"/>
        <v>1.260321274502384</v>
      </c>
      <c r="Z429" s="47">
        <f t="shared" si="219"/>
        <v>96.678825055696294</v>
      </c>
      <c r="AA429" s="47">
        <f t="shared" si="220"/>
        <v>109.81540093006788</v>
      </c>
      <c r="AB429" s="45">
        <f t="shared" si="221"/>
        <v>4.3270999999999997</v>
      </c>
      <c r="AC429" s="2" t="str">
        <f t="shared" si="207"/>
        <v>TY1</v>
      </c>
      <c r="AD429">
        <f t="shared" si="208"/>
        <v>109.84375</v>
      </c>
      <c r="AE429">
        <f t="shared" si="209"/>
        <v>110</v>
      </c>
      <c r="AF429" s="49">
        <f t="shared" si="236"/>
        <v>-0.15625</v>
      </c>
      <c r="AG429" s="3">
        <f t="shared" si="222"/>
        <v>109.81540093006788</v>
      </c>
      <c r="AH429">
        <f t="shared" si="223"/>
        <v>109.8106062777164</v>
      </c>
      <c r="AI429" s="51">
        <f t="shared" si="224"/>
        <v>4.7946523514781347E-3</v>
      </c>
      <c r="AJ429" s="52">
        <f t="shared" si="225"/>
        <v>0.16104465235147813</v>
      </c>
      <c r="AK429" s="2">
        <v>45615</v>
      </c>
      <c r="AL429" t="str">
        <v>91282CLU</v>
      </c>
      <c r="AM429">
        <v>-0.50190000000000001</v>
      </c>
      <c r="AN429">
        <v>4.5334199999999996</v>
      </c>
      <c r="AO429">
        <v>0.90029999999999999</v>
      </c>
      <c r="AP429">
        <v>110</v>
      </c>
      <c r="AQ429">
        <f>VLOOKUP(AL429,工作表1!$F$3:$G$1000,2,FALSE)</f>
        <v>4.125</v>
      </c>
      <c r="AR429" t="str">
        <f>VLOOKUP(AL429,工作表1!$F$3:$H$1000,3,FALSE)</f>
        <v>2031/10/31</v>
      </c>
      <c r="AS429">
        <f t="shared" si="210"/>
        <v>4.4874999999999998</v>
      </c>
      <c r="AT429">
        <f t="shared" si="211"/>
        <v>-0.36249999999999982</v>
      </c>
      <c r="AU429" s="43">
        <f t="shared" si="226"/>
        <v>45777</v>
      </c>
      <c r="AV429" s="43">
        <f t="shared" si="212"/>
        <v>45747</v>
      </c>
      <c r="AW429" s="45">
        <f t="shared" si="227"/>
        <v>0.22790055248618785</v>
      </c>
      <c r="AX429" s="45">
        <f t="shared" si="228"/>
        <v>1.7083800045409825</v>
      </c>
      <c r="AY429" s="47">
        <f t="shared" si="229"/>
        <v>98.854009223761111</v>
      </c>
      <c r="AZ429" s="47">
        <f t="shared" si="230"/>
        <v>109.8106062777164</v>
      </c>
      <c r="BA429" s="43"/>
      <c r="BC429" s="2">
        <v>45614</v>
      </c>
      <c r="BD429" t="str">
        <v>91282CDY</v>
      </c>
      <c r="BE429">
        <v>0.68799999999999994</v>
      </c>
      <c r="BF429">
        <v>4.3502599999999996</v>
      </c>
      <c r="BG429">
        <v>0.78069999999999995</v>
      </c>
      <c r="BH429">
        <v>109.90625</v>
      </c>
      <c r="BI429">
        <f>VLOOKUP(BD429,工作表1!$K$3:$L$1000,2,FALSE)</f>
        <v>1.875</v>
      </c>
      <c r="BJ429" t="str">
        <f>VLOOKUP(BD429,工作表1!$K$3:$M$1000,3,FALSE)</f>
        <v>2032/2/15</v>
      </c>
      <c r="BK429">
        <f t="shared" si="213"/>
        <v>4.4880000000000004</v>
      </c>
      <c r="BL429">
        <f t="shared" si="214"/>
        <v>-2.6130000000000004</v>
      </c>
      <c r="BM429" s="43">
        <f t="shared" si="231"/>
        <v>45703</v>
      </c>
      <c r="BN429" s="43">
        <f t="shared" si="215"/>
        <v>45838</v>
      </c>
      <c r="BO429" s="45">
        <f t="shared" si="232"/>
        <v>0.4891304347826087</v>
      </c>
      <c r="BP429" s="45">
        <f t="shared" si="233"/>
        <v>1.6346783799880882</v>
      </c>
      <c r="BQ429" s="47">
        <f t="shared" si="234"/>
        <v>84.614885558224415</v>
      </c>
      <c r="BR429" s="47">
        <f t="shared" si="235"/>
        <v>108.40224162048196</v>
      </c>
    </row>
    <row r="430" spans="6:70" x14ac:dyDescent="0.25">
      <c r="F430" s="2">
        <v>45621</v>
      </c>
      <c r="G430">
        <v>4.4867999999999997</v>
      </c>
      <c r="H430" s="43">
        <v>45636</v>
      </c>
      <c r="I430">
        <v>4.1586999999999996</v>
      </c>
      <c r="L430" s="2">
        <v>45614</v>
      </c>
      <c r="M430" t="str">
        <v>91282CLJ</v>
      </c>
      <c r="N430">
        <v>2.798</v>
      </c>
      <c r="O430">
        <v>3.81535</v>
      </c>
      <c r="P430">
        <v>0.88039999999999996</v>
      </c>
      <c r="Q430">
        <v>109.625</v>
      </c>
      <c r="R430">
        <f>VLOOKUP(M430,工作表1!$A$3:$B$1000,2,FALSE)</f>
        <v>3.75</v>
      </c>
      <c r="S430" t="str">
        <f>VLOOKUP(M430,工作表1!$A$3:$C$1000,3,FALSE)</f>
        <v>2031/8/31</v>
      </c>
      <c r="T430">
        <f t="shared" si="205"/>
        <v>4.4880000000000004</v>
      </c>
      <c r="U430">
        <f t="shared" si="204"/>
        <v>-0.73800000000000043</v>
      </c>
      <c r="V430" s="43">
        <f t="shared" si="216"/>
        <v>45716</v>
      </c>
      <c r="W430" s="43">
        <f t="shared" si="206"/>
        <v>45657</v>
      </c>
      <c r="X430" s="45">
        <f t="shared" si="217"/>
        <v>0.82872928176795579</v>
      </c>
      <c r="Y430" s="45">
        <f t="shared" si="218"/>
        <v>1.2602361310830243</v>
      </c>
      <c r="Z430" s="47">
        <f t="shared" si="219"/>
        <v>96.471004161878</v>
      </c>
      <c r="AA430" s="47">
        <f t="shared" si="220"/>
        <v>109.57948790115785</v>
      </c>
      <c r="AB430" s="45">
        <f t="shared" si="221"/>
        <v>4.3429000000000002</v>
      </c>
      <c r="AC430" s="2" t="str">
        <f t="shared" si="207"/>
        <v>TY1</v>
      </c>
      <c r="AD430">
        <f t="shared" si="208"/>
        <v>109.625</v>
      </c>
      <c r="AE430">
        <f t="shared" si="209"/>
        <v>109.78125</v>
      </c>
      <c r="AF430" s="49">
        <f t="shared" si="236"/>
        <v>-0.15625</v>
      </c>
      <c r="AG430" s="3">
        <f t="shared" si="222"/>
        <v>109.57948790115785</v>
      </c>
      <c r="AH430">
        <f t="shared" si="223"/>
        <v>109.57556407504265</v>
      </c>
      <c r="AI430" s="51">
        <f t="shared" si="224"/>
        <v>3.9238261151979259E-3</v>
      </c>
      <c r="AJ430" s="52">
        <f t="shared" si="225"/>
        <v>0.16017382611519793</v>
      </c>
      <c r="AK430" s="2">
        <v>45614</v>
      </c>
      <c r="AL430" t="str">
        <v>91282CLU</v>
      </c>
      <c r="AM430">
        <v>-0.312</v>
      </c>
      <c r="AN430">
        <v>4.51363</v>
      </c>
      <c r="AO430">
        <v>0.90029999999999999</v>
      </c>
      <c r="AP430">
        <v>109.78125</v>
      </c>
      <c r="AQ430">
        <f>VLOOKUP(AL430,工作表1!$F$3:$G$1000,2,FALSE)</f>
        <v>4.125</v>
      </c>
      <c r="AR430" t="str">
        <f>VLOOKUP(AL430,工作表1!$F$3:$H$1000,3,FALSE)</f>
        <v>2031/10/31</v>
      </c>
      <c r="AS430">
        <f t="shared" si="210"/>
        <v>4.4880000000000004</v>
      </c>
      <c r="AT430">
        <f t="shared" si="211"/>
        <v>-0.36300000000000043</v>
      </c>
      <c r="AU430" s="43">
        <f t="shared" si="226"/>
        <v>45777</v>
      </c>
      <c r="AV430" s="43">
        <f t="shared" si="212"/>
        <v>45747</v>
      </c>
      <c r="AW430" s="45">
        <f t="shared" si="227"/>
        <v>0.21650552486187843</v>
      </c>
      <c r="AX430" s="45">
        <f t="shared" si="228"/>
        <v>1.7082863467796867</v>
      </c>
      <c r="AY430" s="47">
        <f t="shared" si="229"/>
        <v>98.642152665528016</v>
      </c>
      <c r="AZ430" s="47">
        <f t="shared" si="230"/>
        <v>109.57556407504265</v>
      </c>
      <c r="BA430" s="43"/>
      <c r="BC430" s="2">
        <v>45611</v>
      </c>
      <c r="BD430" t="str">
        <v>91282CDY</v>
      </c>
      <c r="BE430">
        <v>8.48E-2</v>
      </c>
      <c r="BF430">
        <v>4.3845000000000001</v>
      </c>
      <c r="BG430">
        <v>0.78069999999999995</v>
      </c>
      <c r="BH430">
        <v>109.8125</v>
      </c>
      <c r="BI430">
        <f>VLOOKUP(BD430,工作表1!$K$3:$L$1000,2,FALSE)</f>
        <v>1.875</v>
      </c>
      <c r="BJ430" t="str">
        <f>VLOOKUP(BD430,工作表1!$K$3:$M$1000,3,FALSE)</f>
        <v>2032/2/15</v>
      </c>
      <c r="BK430">
        <f t="shared" si="213"/>
        <v>4.4880000000000004</v>
      </c>
      <c r="BL430">
        <f t="shared" si="214"/>
        <v>-2.6130000000000004</v>
      </c>
      <c r="BM430" s="43">
        <f t="shared" si="231"/>
        <v>45703</v>
      </c>
      <c r="BN430" s="43">
        <f t="shared" si="215"/>
        <v>45838</v>
      </c>
      <c r="BO430" s="45">
        <f t="shared" si="232"/>
        <v>0.48403532608695649</v>
      </c>
      <c r="BP430" s="45">
        <f t="shared" si="233"/>
        <v>1.634720257593806</v>
      </c>
      <c r="BQ430" s="47">
        <f t="shared" si="234"/>
        <v>84.520845644281181</v>
      </c>
      <c r="BR430" s="47">
        <f t="shared" si="235"/>
        <v>108.28187042127385</v>
      </c>
    </row>
    <row r="431" spans="6:70" x14ac:dyDescent="0.25">
      <c r="F431" s="2">
        <v>45618</v>
      </c>
      <c r="G431">
        <v>4.4939999999999998</v>
      </c>
      <c r="H431" s="43">
        <v>45635</v>
      </c>
      <c r="I431">
        <v>4.1352000000000002</v>
      </c>
      <c r="L431" s="2">
        <v>45611</v>
      </c>
      <c r="M431" t="str">
        <v>91282CLD</v>
      </c>
      <c r="N431">
        <v>2.5184000000000002</v>
      </c>
      <c r="O431">
        <v>3.9239299999999999</v>
      </c>
      <c r="P431">
        <v>0.90029999999999999</v>
      </c>
      <c r="Q431">
        <v>109.53125</v>
      </c>
      <c r="R431">
        <f>VLOOKUP(M431,工作表1!$A$3:$B$1000,2,FALSE)</f>
        <v>4.125</v>
      </c>
      <c r="S431" t="str">
        <f>VLOOKUP(M431,工作表1!$A$3:$C$1000,3,FALSE)</f>
        <v>2031/7/31</v>
      </c>
      <c r="T431">
        <f t="shared" si="205"/>
        <v>4.4880000000000004</v>
      </c>
      <c r="U431">
        <f t="shared" si="204"/>
        <v>-0.36300000000000043</v>
      </c>
      <c r="V431" s="43">
        <f t="shared" si="216"/>
        <v>45688</v>
      </c>
      <c r="W431" s="43">
        <f t="shared" si="206"/>
        <v>45657</v>
      </c>
      <c r="X431" s="45">
        <f t="shared" si="217"/>
        <v>1.2330163043478262</v>
      </c>
      <c r="Y431" s="45">
        <f t="shared" si="218"/>
        <v>1.7189752084574152</v>
      </c>
      <c r="Z431" s="47">
        <f t="shared" si="219"/>
        <v>98.585581723722555</v>
      </c>
      <c r="AA431" s="47">
        <f t="shared" si="220"/>
        <v>109.50619219009818</v>
      </c>
      <c r="AB431" s="45">
        <f t="shared" si="221"/>
        <v>4.3773</v>
      </c>
      <c r="AC431" s="2" t="str">
        <f t="shared" si="207"/>
        <v>TY1</v>
      </c>
      <c r="AD431">
        <f t="shared" si="208"/>
        <v>109.53125</v>
      </c>
      <c r="AE431">
        <f t="shared" si="209"/>
        <v>109.6875</v>
      </c>
      <c r="AF431" s="49">
        <f t="shared" si="236"/>
        <v>-0.15625</v>
      </c>
      <c r="AG431" s="3">
        <f t="shared" si="222"/>
        <v>109.50619219009818</v>
      </c>
      <c r="AH431">
        <f t="shared" si="223"/>
        <v>109.45333360389219</v>
      </c>
      <c r="AI431" s="51">
        <f t="shared" si="224"/>
        <v>5.2858586205985603E-2</v>
      </c>
      <c r="AJ431" s="52">
        <f t="shared" si="225"/>
        <v>0.2091085862059856</v>
      </c>
      <c r="AK431" s="2">
        <v>45611</v>
      </c>
      <c r="AL431" t="str">
        <v>91282CLU</v>
      </c>
      <c r="AM431">
        <v>-1.1612</v>
      </c>
      <c r="AN431">
        <v>4.5846900000000002</v>
      </c>
      <c r="AO431">
        <v>0.90029999999999999</v>
      </c>
      <c r="AP431">
        <v>109.6875</v>
      </c>
      <c r="AQ431">
        <f>VLOOKUP(AL431,工作表1!$F$3:$G$1000,2,FALSE)</f>
        <v>4.125</v>
      </c>
      <c r="AR431" t="str">
        <f>VLOOKUP(AL431,工作表1!$F$3:$H$1000,3,FALSE)</f>
        <v>2031/10/31</v>
      </c>
      <c r="AS431">
        <f t="shared" si="210"/>
        <v>4.4880000000000004</v>
      </c>
      <c r="AT431">
        <f t="shared" si="211"/>
        <v>-0.36300000000000043</v>
      </c>
      <c r="AU431" s="43">
        <f t="shared" si="226"/>
        <v>45777</v>
      </c>
      <c r="AV431" s="43">
        <f t="shared" si="212"/>
        <v>45747</v>
      </c>
      <c r="AW431" s="45">
        <f t="shared" si="227"/>
        <v>0.20511049723756905</v>
      </c>
      <c r="AX431" s="45">
        <f t="shared" si="228"/>
        <v>1.7081926890183909</v>
      </c>
      <c r="AY431" s="47">
        <f t="shared" si="229"/>
        <v>98.532042453629799</v>
      </c>
      <c r="AZ431" s="47">
        <f t="shared" si="230"/>
        <v>109.45333360389219</v>
      </c>
      <c r="BA431" s="43"/>
      <c r="BC431" s="2">
        <v>45610</v>
      </c>
      <c r="BD431" t="str">
        <v>91282CDY</v>
      </c>
      <c r="BE431">
        <v>1.7435</v>
      </c>
      <c r="BF431">
        <v>4.2953999999999999</v>
      </c>
      <c r="BG431">
        <v>0.78069999999999995</v>
      </c>
      <c r="BH431">
        <v>109.8125</v>
      </c>
      <c r="BI431">
        <f>VLOOKUP(BD431,工作表1!$K$3:$L$1000,2,FALSE)</f>
        <v>1.875</v>
      </c>
      <c r="BJ431" t="str">
        <f>VLOOKUP(BD431,工作表1!$K$3:$M$1000,3,FALSE)</f>
        <v>2032/2/15</v>
      </c>
      <c r="BK431">
        <f t="shared" si="213"/>
        <v>4.4878499999999999</v>
      </c>
      <c r="BL431">
        <f t="shared" si="214"/>
        <v>-2.6128499999999999</v>
      </c>
      <c r="BM431" s="43">
        <f t="shared" si="231"/>
        <v>45703</v>
      </c>
      <c r="BN431" s="43">
        <f t="shared" si="215"/>
        <v>45838</v>
      </c>
      <c r="BO431" s="45">
        <f t="shared" si="232"/>
        <v>0.46875</v>
      </c>
      <c r="BP431" s="45">
        <f t="shared" si="233"/>
        <v>1.6348458904109588</v>
      </c>
      <c r="BQ431" s="47">
        <f t="shared" si="234"/>
        <v>84.573072973043281</v>
      </c>
      <c r="BR431" s="47">
        <f t="shared" si="235"/>
        <v>108.34890142113697</v>
      </c>
    </row>
    <row r="432" spans="6:70" x14ac:dyDescent="0.25">
      <c r="F432" s="2">
        <v>45617</v>
      </c>
      <c r="G432">
        <v>4.4867999999999997</v>
      </c>
      <c r="H432" s="43">
        <v>45632</v>
      </c>
      <c r="I432">
        <v>4.0833000000000004</v>
      </c>
      <c r="L432" s="2">
        <v>45610</v>
      </c>
      <c r="M432" t="str">
        <v>91282CLD</v>
      </c>
      <c r="N432">
        <v>3.6892999999999998</v>
      </c>
      <c r="O432">
        <v>3.6737500000000001</v>
      </c>
      <c r="P432">
        <v>0.90029999999999999</v>
      </c>
      <c r="Q432">
        <v>109.546875</v>
      </c>
      <c r="R432">
        <f>VLOOKUP(M432,工作表1!$A$3:$B$1000,2,FALSE)</f>
        <v>4.125</v>
      </c>
      <c r="S432" t="str">
        <f>VLOOKUP(M432,工作表1!$A$3:$C$1000,3,FALSE)</f>
        <v>2031/7/31</v>
      </c>
      <c r="T432">
        <f t="shared" si="205"/>
        <v>4.4878499999999999</v>
      </c>
      <c r="U432">
        <f t="shared" si="204"/>
        <v>-0.36284999999999989</v>
      </c>
      <c r="V432" s="43">
        <f t="shared" si="216"/>
        <v>45688</v>
      </c>
      <c r="W432" s="43">
        <f t="shared" si="206"/>
        <v>45657</v>
      </c>
      <c r="X432" s="45">
        <f t="shared" si="217"/>
        <v>1.1993885869565217</v>
      </c>
      <c r="Y432" s="45">
        <f t="shared" si="218"/>
        <v>1.7192516006551519</v>
      </c>
      <c r="Z432" s="47">
        <f t="shared" si="219"/>
        <v>98.655790623366755</v>
      </c>
      <c r="AA432" s="47">
        <f t="shared" si="220"/>
        <v>109.58437511705799</v>
      </c>
      <c r="AB432" s="45">
        <f t="shared" si="221"/>
        <v>4.3823999999999996</v>
      </c>
      <c r="AC432" s="2" t="str">
        <f t="shared" si="207"/>
        <v>TY1</v>
      </c>
      <c r="AD432">
        <f t="shared" si="208"/>
        <v>109.546875</v>
      </c>
      <c r="AE432">
        <f t="shared" si="209"/>
        <v>109.6875</v>
      </c>
      <c r="AF432" s="49">
        <f t="shared" si="236"/>
        <v>-0.140625</v>
      </c>
      <c r="AG432" s="3">
        <f t="shared" si="222"/>
        <v>109.58437511705799</v>
      </c>
      <c r="AH432">
        <f t="shared" si="223"/>
        <v>109.5335189114309</v>
      </c>
      <c r="AI432" s="51">
        <f t="shared" si="224"/>
        <v>5.0856205627084705E-2</v>
      </c>
      <c r="AJ432" s="52">
        <f t="shared" si="225"/>
        <v>0.19148120562708471</v>
      </c>
      <c r="AK432" s="2">
        <v>45610</v>
      </c>
      <c r="AL432" t="str">
        <v>91282CLU</v>
      </c>
      <c r="AM432">
        <v>0.41670000000000001</v>
      </c>
      <c r="AN432">
        <v>4.4489799999999997</v>
      </c>
      <c r="AO432">
        <v>0.90029999999999999</v>
      </c>
      <c r="AP432">
        <v>109.6875</v>
      </c>
      <c r="AQ432">
        <f>VLOOKUP(AL432,工作表1!$F$3:$G$1000,2,FALSE)</f>
        <v>4.125</v>
      </c>
      <c r="AR432" t="str">
        <f>VLOOKUP(AL432,工作表1!$F$3:$H$1000,3,FALSE)</f>
        <v>2031/10/31</v>
      </c>
      <c r="AS432">
        <f t="shared" si="210"/>
        <v>4.4878499999999999</v>
      </c>
      <c r="AT432">
        <f t="shared" si="211"/>
        <v>-0.36284999999999989</v>
      </c>
      <c r="AU432" s="43">
        <f t="shared" si="226"/>
        <v>45777</v>
      </c>
      <c r="AV432" s="43">
        <f t="shared" si="212"/>
        <v>45747</v>
      </c>
      <c r="AW432" s="45">
        <f t="shared" si="227"/>
        <v>0.17092541436464087</v>
      </c>
      <c r="AX432" s="45">
        <f t="shared" si="228"/>
        <v>1.7079117157345038</v>
      </c>
      <c r="AY432" s="47">
        <f t="shared" si="229"/>
        <v>98.604091596509193</v>
      </c>
      <c r="AZ432" s="47">
        <f t="shared" si="230"/>
        <v>109.5335189114309</v>
      </c>
      <c r="BA432" s="43"/>
      <c r="BC432" s="2">
        <v>45609</v>
      </c>
      <c r="BD432" t="str">
        <v>91282CDY</v>
      </c>
      <c r="BE432">
        <v>-0.57530000000000003</v>
      </c>
      <c r="BF432">
        <v>4.3811499999999999</v>
      </c>
      <c r="BG432">
        <v>0.78069999999999995</v>
      </c>
      <c r="BH432">
        <v>109.671875</v>
      </c>
      <c r="BI432">
        <f>VLOOKUP(BD432,工作表1!$K$3:$L$1000,2,FALSE)</f>
        <v>1.875</v>
      </c>
      <c r="BJ432" t="str">
        <f>VLOOKUP(BD432,工作表1!$K$3:$M$1000,3,FALSE)</f>
        <v>2032/2/15</v>
      </c>
      <c r="BK432">
        <f t="shared" si="213"/>
        <v>4.4530000000000003</v>
      </c>
      <c r="BL432">
        <f t="shared" si="214"/>
        <v>-2.5780000000000003</v>
      </c>
      <c r="BM432" s="43">
        <f t="shared" si="231"/>
        <v>45703</v>
      </c>
      <c r="BN432" s="43">
        <f t="shared" si="215"/>
        <v>45838</v>
      </c>
      <c r="BO432" s="45">
        <f t="shared" si="232"/>
        <v>0.46365489130434778</v>
      </c>
      <c r="BP432" s="45">
        <f t="shared" si="233"/>
        <v>1.6348877680166765</v>
      </c>
      <c r="BQ432" s="47">
        <f t="shared" si="234"/>
        <v>84.416220219393338</v>
      </c>
      <c r="BR432" s="47">
        <f t="shared" si="235"/>
        <v>108.11980097504781</v>
      </c>
    </row>
    <row r="433" spans="6:70" x14ac:dyDescent="0.25">
      <c r="F433" s="2">
        <v>45616</v>
      </c>
      <c r="G433">
        <v>4.49315</v>
      </c>
      <c r="H433" s="43">
        <v>45631</v>
      </c>
      <c r="I433">
        <v>4.1249000000000002</v>
      </c>
      <c r="L433" s="2">
        <v>45609</v>
      </c>
      <c r="M433" t="str">
        <v>91282CLD</v>
      </c>
      <c r="N433">
        <v>2.7846000000000002</v>
      </c>
      <c r="O433">
        <v>3.9029400000000001</v>
      </c>
      <c r="P433">
        <v>0.90029999999999999</v>
      </c>
      <c r="Q433">
        <v>109.421875</v>
      </c>
      <c r="R433">
        <f>VLOOKUP(M433,工作表1!$A$3:$B$1000,2,FALSE)</f>
        <v>4.125</v>
      </c>
      <c r="S433" t="str">
        <f>VLOOKUP(M433,工作表1!$A$3:$C$1000,3,FALSE)</f>
        <v>2031/7/31</v>
      </c>
      <c r="T433">
        <f t="shared" si="205"/>
        <v>4.4530000000000003</v>
      </c>
      <c r="U433">
        <f t="shared" si="204"/>
        <v>-0.32800000000000029</v>
      </c>
      <c r="V433" s="43">
        <f t="shared" si="216"/>
        <v>45688</v>
      </c>
      <c r="W433" s="43">
        <f t="shared" si="206"/>
        <v>45657</v>
      </c>
      <c r="X433" s="45">
        <f t="shared" si="217"/>
        <v>1.1881793478260869</v>
      </c>
      <c r="Y433" s="45">
        <f t="shared" si="218"/>
        <v>1.7193437313877307</v>
      </c>
      <c r="Z433" s="47">
        <f t="shared" si="219"/>
        <v>98.514026926095468</v>
      </c>
      <c r="AA433" s="47">
        <f t="shared" si="220"/>
        <v>109.42193164673964</v>
      </c>
      <c r="AB433" s="45">
        <f t="shared" si="221"/>
        <v>4.3822999999999999</v>
      </c>
      <c r="AC433" s="2" t="str">
        <f t="shared" si="207"/>
        <v>TY1</v>
      </c>
      <c r="AD433">
        <f t="shared" si="208"/>
        <v>109.421875</v>
      </c>
      <c r="AE433">
        <f t="shared" si="209"/>
        <v>109.546875</v>
      </c>
      <c r="AF433" s="49">
        <f t="shared" si="236"/>
        <v>-0.125</v>
      </c>
      <c r="AG433" s="3">
        <f t="shared" si="222"/>
        <v>109.42193164673964</v>
      </c>
      <c r="AH433">
        <f t="shared" si="223"/>
        <v>109.36233379223226</v>
      </c>
      <c r="AI433" s="51">
        <f t="shared" si="224"/>
        <v>5.9597854507373427E-2</v>
      </c>
      <c r="AJ433" s="52">
        <f t="shared" si="225"/>
        <v>0.18459785450737343</v>
      </c>
      <c r="AK433" s="2">
        <v>45609</v>
      </c>
      <c r="AL433" t="str">
        <v>91282CLU</v>
      </c>
      <c r="AM433">
        <v>-0.62380000000000002</v>
      </c>
      <c r="AN433">
        <v>4.4910699999999997</v>
      </c>
      <c r="AO433">
        <v>0.90029999999999999</v>
      </c>
      <c r="AP433">
        <v>109.546875</v>
      </c>
      <c r="AQ433">
        <f>VLOOKUP(AL433,工作表1!$F$3:$G$1000,2,FALSE)</f>
        <v>4.125</v>
      </c>
      <c r="AR433" t="str">
        <f>VLOOKUP(AL433,工作表1!$F$3:$H$1000,3,FALSE)</f>
        <v>2031/10/31</v>
      </c>
      <c r="AS433">
        <f t="shared" si="210"/>
        <v>4.4530000000000003</v>
      </c>
      <c r="AT433">
        <f t="shared" si="211"/>
        <v>-0.32800000000000029</v>
      </c>
      <c r="AU433" s="43">
        <f t="shared" si="226"/>
        <v>45777</v>
      </c>
      <c r="AV433" s="43">
        <f t="shared" si="212"/>
        <v>45747</v>
      </c>
      <c r="AW433" s="45">
        <f t="shared" si="227"/>
        <v>0.15953038674033149</v>
      </c>
      <c r="AX433" s="45">
        <f t="shared" si="228"/>
        <v>1.7078180579732083</v>
      </c>
      <c r="AY433" s="47">
        <f t="shared" si="229"/>
        <v>98.463170292750959</v>
      </c>
      <c r="AZ433" s="47">
        <f t="shared" si="230"/>
        <v>109.36233379223226</v>
      </c>
      <c r="BA433" s="43"/>
      <c r="BC433" s="2">
        <v>45608</v>
      </c>
      <c r="BD433" t="str">
        <v>91282CDY</v>
      </c>
      <c r="BE433">
        <v>0.25700000000000001</v>
      </c>
      <c r="BF433">
        <v>4.3943500000000002</v>
      </c>
      <c r="BG433">
        <v>0.78069999999999995</v>
      </c>
      <c r="BH433">
        <v>109.6875</v>
      </c>
      <c r="BI433">
        <f>VLOOKUP(BD433,工作表1!$K$3:$L$1000,2,FALSE)</f>
        <v>1.875</v>
      </c>
      <c r="BJ433" t="str">
        <f>VLOOKUP(BD433,工作表1!$K$3:$M$1000,3,FALSE)</f>
        <v>2032/2/15</v>
      </c>
      <c r="BK433">
        <f t="shared" si="213"/>
        <v>4.4963499999999996</v>
      </c>
      <c r="BL433">
        <f t="shared" si="214"/>
        <v>-2.6213499999999996</v>
      </c>
      <c r="BM433" s="43">
        <f t="shared" si="231"/>
        <v>45703</v>
      </c>
      <c r="BN433" s="43">
        <f t="shared" si="215"/>
        <v>45838</v>
      </c>
      <c r="BO433" s="45">
        <f t="shared" si="232"/>
        <v>0.45855978260869568</v>
      </c>
      <c r="BP433" s="45">
        <f t="shared" si="233"/>
        <v>1.6349296456223943</v>
      </c>
      <c r="BQ433" s="47">
        <f t="shared" si="234"/>
        <v>84.416181318923449</v>
      </c>
      <c r="BR433" s="47">
        <f t="shared" si="235"/>
        <v>108.15503270643761</v>
      </c>
    </row>
    <row r="434" spans="6:70" x14ac:dyDescent="0.25">
      <c r="F434" s="2">
        <v>45615</v>
      </c>
      <c r="G434">
        <v>4.4874999999999998</v>
      </c>
      <c r="H434" s="43">
        <v>45630</v>
      </c>
      <c r="I434">
        <v>4.1223000000000001</v>
      </c>
      <c r="L434" s="2">
        <v>45608</v>
      </c>
      <c r="M434" t="str">
        <v>91282CLD</v>
      </c>
      <c r="N434">
        <v>2.3711000000000002</v>
      </c>
      <c r="O434">
        <v>4.0244999999999997</v>
      </c>
      <c r="P434">
        <v>0.90029999999999999</v>
      </c>
      <c r="Q434">
        <v>109.421875</v>
      </c>
      <c r="R434">
        <f>VLOOKUP(M434,工作表1!$A$3:$B$1000,2,FALSE)</f>
        <v>4.125</v>
      </c>
      <c r="S434" t="str">
        <f>VLOOKUP(M434,工作表1!$A$3:$C$1000,3,FALSE)</f>
        <v>2031/7/31</v>
      </c>
      <c r="T434">
        <f t="shared" si="205"/>
        <v>4.4963499999999996</v>
      </c>
      <c r="U434">
        <f t="shared" si="204"/>
        <v>-0.37134999999999962</v>
      </c>
      <c r="V434" s="43">
        <f t="shared" si="216"/>
        <v>45688</v>
      </c>
      <c r="W434" s="43">
        <f t="shared" si="206"/>
        <v>45657</v>
      </c>
      <c r="X434" s="45">
        <f t="shared" si="217"/>
        <v>1.1769701086956521</v>
      </c>
      <c r="Y434" s="45">
        <f t="shared" si="218"/>
        <v>1.7194358621203096</v>
      </c>
      <c r="Z434" s="47">
        <f t="shared" si="219"/>
        <v>98.497839163264928</v>
      </c>
      <c r="AA434" s="47">
        <f t="shared" si="220"/>
        <v>109.41033677132999</v>
      </c>
      <c r="AB434" s="45">
        <f t="shared" si="221"/>
        <v>4.3769999999999998</v>
      </c>
      <c r="AC434" s="2" t="str">
        <f t="shared" si="207"/>
        <v>TY1</v>
      </c>
      <c r="AD434">
        <f t="shared" si="208"/>
        <v>109.421875</v>
      </c>
      <c r="AE434">
        <f t="shared" si="209"/>
        <v>109.5625</v>
      </c>
      <c r="AF434" s="49">
        <f t="shared" si="236"/>
        <v>-0.140625</v>
      </c>
      <c r="AG434" s="3">
        <f t="shared" si="222"/>
        <v>109.41033677132999</v>
      </c>
      <c r="AH434">
        <f t="shared" si="223"/>
        <v>109.38047998857378</v>
      </c>
      <c r="AI434" s="51">
        <f t="shared" si="224"/>
        <v>2.9856782756212397E-2</v>
      </c>
      <c r="AJ434" s="52">
        <f t="shared" si="225"/>
        <v>0.1704817827562124</v>
      </c>
      <c r="AK434" s="2">
        <v>45608</v>
      </c>
      <c r="AL434" t="str">
        <v>91282CLU</v>
      </c>
      <c r="AM434">
        <v>-0.45660000000000001</v>
      </c>
      <c r="AN434">
        <v>4.5263200000000001</v>
      </c>
      <c r="AO434">
        <v>0.90029999999999999</v>
      </c>
      <c r="AP434">
        <v>109.5625</v>
      </c>
      <c r="AQ434">
        <f>VLOOKUP(AL434,工作表1!$F$3:$G$1000,2,FALSE)</f>
        <v>4.125</v>
      </c>
      <c r="AR434" t="str">
        <f>VLOOKUP(AL434,工作表1!$F$3:$H$1000,3,FALSE)</f>
        <v>2031/10/31</v>
      </c>
      <c r="AS434">
        <f t="shared" si="210"/>
        <v>4.4963499999999996</v>
      </c>
      <c r="AT434">
        <f t="shared" si="211"/>
        <v>-0.37134999999999962</v>
      </c>
      <c r="AU434" s="43">
        <f t="shared" si="226"/>
        <v>45777</v>
      </c>
      <c r="AV434" s="43">
        <f t="shared" si="212"/>
        <v>45747</v>
      </c>
      <c r="AW434" s="45">
        <f t="shared" si="227"/>
        <v>0.1481353591160221</v>
      </c>
      <c r="AX434" s="45">
        <f t="shared" si="228"/>
        <v>1.7077244002119125</v>
      </c>
      <c r="AY434" s="47">
        <f t="shared" si="229"/>
        <v>98.462920916817993</v>
      </c>
      <c r="AZ434" s="47">
        <f t="shared" si="230"/>
        <v>109.38047998857378</v>
      </c>
      <c r="BA434" s="43"/>
      <c r="BC434" s="2">
        <v>45607</v>
      </c>
      <c r="BD434" t="str">
        <v>#N/A N/A</v>
      </c>
      <c r="BE434" t="str">
        <v>#N/A N/A</v>
      </c>
      <c r="BF434" t="str">
        <v>#N/A N/A</v>
      </c>
      <c r="BG434" t="str">
        <v>#N/A N/A</v>
      </c>
      <c r="BH434">
        <v>110.265625</v>
      </c>
      <c r="BI434" t="e">
        <f>VLOOKUP(BD434,工作表1!$K$3:$L$1000,2,FALSE)</f>
        <v>#N/A</v>
      </c>
      <c r="BJ434" t="e">
        <f>VLOOKUP(BD434,工作表1!$K$3:$M$1000,3,FALSE)</f>
        <v>#N/A</v>
      </c>
      <c r="BK434" t="e">
        <f t="shared" si="213"/>
        <v>#N/A</v>
      </c>
      <c r="BL434" t="e">
        <f t="shared" si="214"/>
        <v>#N/A</v>
      </c>
      <c r="BM434" s="43" t="e">
        <f t="shared" si="231"/>
        <v>#N/A</v>
      </c>
      <c r="BN434" s="43">
        <f t="shared" si="215"/>
        <v>45838</v>
      </c>
      <c r="BO434" s="45" t="e">
        <f t="shared" si="232"/>
        <v>#N/A</v>
      </c>
      <c r="BP434" s="45" t="e">
        <f t="shared" si="233"/>
        <v>#N/A</v>
      </c>
      <c r="BQ434" s="47" t="e">
        <f t="shared" si="234"/>
        <v>#VALUE!</v>
      </c>
      <c r="BR434" s="47" t="e">
        <f t="shared" si="235"/>
        <v>#VALUE!</v>
      </c>
    </row>
    <row r="435" spans="6:70" x14ac:dyDescent="0.25">
      <c r="F435" s="2">
        <v>45614</v>
      </c>
      <c r="G435">
        <v>4.4880000000000004</v>
      </c>
      <c r="H435" s="43">
        <v>45629</v>
      </c>
      <c r="I435">
        <v>4.1665000000000001</v>
      </c>
      <c r="L435" s="2">
        <v>45607</v>
      </c>
      <c r="M435" t="str">
        <v>#N/A N/A</v>
      </c>
      <c r="N435" t="str">
        <v>#N/A N/A</v>
      </c>
      <c r="O435" t="str">
        <v>#N/A N/A</v>
      </c>
      <c r="P435" t="str">
        <v>#N/A N/A</v>
      </c>
      <c r="Q435">
        <v>109.90625</v>
      </c>
      <c r="R435" t="e">
        <f>VLOOKUP(M435,工作表1!$A$3:$B$1000,2,FALSE)</f>
        <v>#N/A</v>
      </c>
      <c r="S435" t="e">
        <f>VLOOKUP(M435,工作表1!$A$3:$C$1000,3,FALSE)</f>
        <v>#N/A</v>
      </c>
      <c r="T435" t="e">
        <f t="shared" si="205"/>
        <v>#N/A</v>
      </c>
      <c r="U435" t="e">
        <f t="shared" si="204"/>
        <v>#N/A</v>
      </c>
      <c r="V435" s="43" t="e">
        <f t="shared" si="216"/>
        <v>#N/A</v>
      </c>
      <c r="W435" s="43">
        <f t="shared" si="206"/>
        <v>45657</v>
      </c>
      <c r="X435" s="45" t="e">
        <f t="shared" si="217"/>
        <v>#N/A</v>
      </c>
      <c r="Y435" s="45" t="e">
        <f t="shared" si="218"/>
        <v>#N/A</v>
      </c>
      <c r="Z435" s="47" t="e">
        <f t="shared" si="219"/>
        <v>#VALUE!</v>
      </c>
      <c r="AA435" s="47" t="e">
        <f t="shared" si="220"/>
        <v>#VALUE!</v>
      </c>
      <c r="AB435" s="45">
        <f t="shared" si="221"/>
        <v>4.2450000000000001</v>
      </c>
      <c r="AC435" s="2" t="str">
        <f t="shared" si="207"/>
        <v>TY1</v>
      </c>
      <c r="AD435">
        <f t="shared" si="208"/>
        <v>109.90625</v>
      </c>
      <c r="AE435">
        <f t="shared" si="209"/>
        <v>110.0625</v>
      </c>
      <c r="AF435" s="49">
        <f t="shared" si="236"/>
        <v>-0.15625</v>
      </c>
      <c r="AG435" s="3" t="e">
        <f t="shared" si="222"/>
        <v>#VALUE!</v>
      </c>
      <c r="AH435" t="e">
        <f t="shared" si="223"/>
        <v>#VALUE!</v>
      </c>
      <c r="AI435" s="51" t="e">
        <f t="shared" si="224"/>
        <v>#VALUE!</v>
      </c>
      <c r="AJ435" s="52" t="e">
        <f t="shared" si="225"/>
        <v>#VALUE!</v>
      </c>
      <c r="AK435" s="2">
        <v>45607</v>
      </c>
      <c r="AL435" t="str">
        <v>#N/A N/A</v>
      </c>
      <c r="AM435" t="str">
        <v>#N/A N/A</v>
      </c>
      <c r="AN435" t="str">
        <v>#N/A N/A</v>
      </c>
      <c r="AO435" t="str">
        <v>#N/A N/A</v>
      </c>
      <c r="AP435">
        <v>110.0625</v>
      </c>
      <c r="AQ435" t="e">
        <f>VLOOKUP(AL435,工作表1!$F$3:$G$1000,2,FALSE)</f>
        <v>#N/A</v>
      </c>
      <c r="AR435" t="e">
        <f>VLOOKUP(AL435,工作表1!$F$3:$H$1000,3,FALSE)</f>
        <v>#N/A</v>
      </c>
      <c r="AS435" t="e">
        <f t="shared" si="210"/>
        <v>#N/A</v>
      </c>
      <c r="AT435" t="e">
        <f t="shared" si="211"/>
        <v>#N/A</v>
      </c>
      <c r="AU435" s="43" t="e">
        <f t="shared" si="226"/>
        <v>#N/A</v>
      </c>
      <c r="AV435" s="43">
        <f t="shared" si="212"/>
        <v>45747</v>
      </c>
      <c r="AW435" s="45" t="e">
        <f t="shared" si="227"/>
        <v>#N/A</v>
      </c>
      <c r="AX435" s="45" t="e">
        <f t="shared" si="228"/>
        <v>#N/A</v>
      </c>
      <c r="AY435" s="47" t="e">
        <f t="shared" si="229"/>
        <v>#VALUE!</v>
      </c>
      <c r="AZ435" s="47" t="e">
        <f t="shared" si="230"/>
        <v>#VALUE!</v>
      </c>
      <c r="BA435" s="43"/>
      <c r="BC435" s="2">
        <v>45604</v>
      </c>
      <c r="BD435" t="str">
        <v>91282CDY</v>
      </c>
      <c r="BE435">
        <v>-0.18490000000000001</v>
      </c>
      <c r="BF435">
        <v>4.38741</v>
      </c>
      <c r="BG435">
        <v>0.78069999999999995</v>
      </c>
      <c r="BH435">
        <v>110.65625</v>
      </c>
      <c r="BI435">
        <f>VLOOKUP(BD435,工作表1!$K$3:$L$1000,2,FALSE)</f>
        <v>1.875</v>
      </c>
      <c r="BJ435" t="str">
        <f>VLOOKUP(BD435,工作表1!$K$3:$M$1000,3,FALSE)</f>
        <v>2032/2/15</v>
      </c>
      <c r="BK435">
        <f t="shared" si="213"/>
        <v>4.4904500000000001</v>
      </c>
      <c r="BL435">
        <f t="shared" si="214"/>
        <v>-2.6154500000000001</v>
      </c>
      <c r="BM435" s="43">
        <f t="shared" si="231"/>
        <v>45703</v>
      </c>
      <c r="BN435" s="43">
        <f t="shared" si="215"/>
        <v>45838</v>
      </c>
      <c r="BO435" s="45">
        <f t="shared" si="232"/>
        <v>0.4483695652173913</v>
      </c>
      <c r="BP435" s="45">
        <f t="shared" si="233"/>
        <v>1.6350134008338297</v>
      </c>
      <c r="BQ435" s="47">
        <f t="shared" si="234"/>
        <v>85.125149417932064</v>
      </c>
      <c r="BR435" s="47">
        <f t="shared" si="235"/>
        <v>109.05853071080176</v>
      </c>
    </row>
    <row r="436" spans="6:70" x14ac:dyDescent="0.25">
      <c r="F436" s="2">
        <v>45611</v>
      </c>
      <c r="G436">
        <v>4.4880000000000004</v>
      </c>
      <c r="H436" s="43">
        <v>45628</v>
      </c>
      <c r="I436">
        <v>4.1353</v>
      </c>
      <c r="L436" s="2">
        <v>45604</v>
      </c>
      <c r="M436" t="str">
        <v>91282CLD</v>
      </c>
      <c r="N436">
        <v>2.2892999999999999</v>
      </c>
      <c r="O436">
        <v>4.0539699999999996</v>
      </c>
      <c r="P436">
        <v>0.90029999999999999</v>
      </c>
      <c r="Q436">
        <v>110.28125</v>
      </c>
      <c r="R436">
        <f>VLOOKUP(M436,工作表1!$A$3:$B$1000,2,FALSE)</f>
        <v>4.125</v>
      </c>
      <c r="S436" t="str">
        <f>VLOOKUP(M436,工作表1!$A$3:$C$1000,3,FALSE)</f>
        <v>2031/7/31</v>
      </c>
      <c r="T436">
        <f t="shared" si="205"/>
        <v>4.4904500000000001</v>
      </c>
      <c r="U436">
        <f t="shared" si="204"/>
        <v>-0.36545000000000005</v>
      </c>
      <c r="V436" s="43">
        <f t="shared" si="216"/>
        <v>45688</v>
      </c>
      <c r="W436" s="43">
        <f t="shared" si="206"/>
        <v>45657</v>
      </c>
      <c r="X436" s="45">
        <f t="shared" si="217"/>
        <v>1.1545516304347827</v>
      </c>
      <c r="Y436" s="45">
        <f t="shared" si="218"/>
        <v>1.7196201235854676</v>
      </c>
      <c r="Z436" s="47">
        <f t="shared" si="219"/>
        <v>99.240778384122009</v>
      </c>
      <c r="AA436" s="47">
        <f t="shared" si="220"/>
        <v>110.23483794065629</v>
      </c>
      <c r="AB436" s="45">
        <f t="shared" si="221"/>
        <v>4.2450000000000001</v>
      </c>
      <c r="AC436" s="2" t="str">
        <f t="shared" si="207"/>
        <v>TY1</v>
      </c>
      <c r="AD436">
        <f t="shared" si="208"/>
        <v>110.28125</v>
      </c>
      <c r="AE436">
        <f t="shared" si="209"/>
        <v>110.453125</v>
      </c>
      <c r="AF436" s="49">
        <f t="shared" si="236"/>
        <v>-0.171875</v>
      </c>
      <c r="AG436" s="3">
        <f t="shared" si="222"/>
        <v>110.23483794065629</v>
      </c>
      <c r="AH436">
        <f t="shared" si="223"/>
        <v>110.21703525422269</v>
      </c>
      <c r="AI436" s="51">
        <f t="shared" si="224"/>
        <v>1.7802686433597614E-2</v>
      </c>
      <c r="AJ436" s="52">
        <f t="shared" si="225"/>
        <v>0.18967768643359761</v>
      </c>
      <c r="AK436" s="2">
        <v>45604</v>
      </c>
      <c r="AL436" t="str">
        <v>91282CLU</v>
      </c>
      <c r="AM436">
        <v>-0.85860000000000003</v>
      </c>
      <c r="AN436">
        <v>4.5422000000000002</v>
      </c>
      <c r="AO436">
        <v>0.90029999999999999</v>
      </c>
      <c r="AP436">
        <v>110.453125</v>
      </c>
      <c r="AQ436">
        <f>VLOOKUP(AL436,工作表1!$F$3:$G$1000,2,FALSE)</f>
        <v>4.125</v>
      </c>
      <c r="AR436" t="str">
        <f>VLOOKUP(AL436,工作表1!$F$3:$H$1000,3,FALSE)</f>
        <v>2031/10/31</v>
      </c>
      <c r="AS436">
        <f t="shared" si="210"/>
        <v>4.4904500000000001</v>
      </c>
      <c r="AT436">
        <f t="shared" si="211"/>
        <v>-0.36545000000000005</v>
      </c>
      <c r="AU436" s="43">
        <f t="shared" si="226"/>
        <v>45777</v>
      </c>
      <c r="AV436" s="43">
        <f t="shared" si="212"/>
        <v>45747</v>
      </c>
      <c r="AW436" s="45">
        <f t="shared" si="227"/>
        <v>0.12534530386740331</v>
      </c>
      <c r="AX436" s="45">
        <f t="shared" si="228"/>
        <v>1.707537084689321</v>
      </c>
      <c r="AY436" s="47">
        <f t="shared" si="229"/>
        <v>99.218187440594335</v>
      </c>
      <c r="AZ436" s="47">
        <f t="shared" si="230"/>
        <v>110.21703525422269</v>
      </c>
      <c r="BA436" s="43"/>
      <c r="BC436" s="2">
        <v>45603</v>
      </c>
      <c r="BD436" t="str">
        <v>91282CDY</v>
      </c>
      <c r="BE436">
        <v>-0.85040000000000004</v>
      </c>
      <c r="BF436">
        <v>4.3767500000000004</v>
      </c>
      <c r="BG436">
        <v>0.78069999999999995</v>
      </c>
      <c r="BH436">
        <v>110.53125</v>
      </c>
      <c r="BI436">
        <f>VLOOKUP(BD436,工作表1!$K$3:$L$1000,2,FALSE)</f>
        <v>1.875</v>
      </c>
      <c r="BJ436" t="str">
        <f>VLOOKUP(BD436,工作表1!$K$3:$M$1000,3,FALSE)</f>
        <v>2032/2/15</v>
      </c>
      <c r="BK436">
        <f t="shared" si="213"/>
        <v>4.4776400000000001</v>
      </c>
      <c r="BL436">
        <f t="shared" si="214"/>
        <v>-2.6026400000000001</v>
      </c>
      <c r="BM436" s="43">
        <f t="shared" si="231"/>
        <v>45703</v>
      </c>
      <c r="BN436" s="43">
        <f t="shared" si="215"/>
        <v>45838</v>
      </c>
      <c r="BO436" s="45">
        <f t="shared" si="232"/>
        <v>0.43308423913043476</v>
      </c>
      <c r="BP436" s="45">
        <f t="shared" si="233"/>
        <v>1.6351390336509828</v>
      </c>
      <c r="BQ436" s="47">
        <f t="shared" si="234"/>
        <v>85.041366358677934</v>
      </c>
      <c r="BR436" s="47">
        <f t="shared" si="235"/>
        <v>108.94082764121923</v>
      </c>
    </row>
    <row r="437" spans="6:70" x14ac:dyDescent="0.25">
      <c r="F437" s="2">
        <v>45610</v>
      </c>
      <c r="G437">
        <v>4.4878499999999999</v>
      </c>
      <c r="H437" s="43">
        <v>45625</v>
      </c>
      <c r="I437">
        <v>4.1041999999999996</v>
      </c>
      <c r="L437" s="2">
        <v>45603</v>
      </c>
      <c r="M437" t="str">
        <v>91282CLD</v>
      </c>
      <c r="N437">
        <v>2.6109</v>
      </c>
      <c r="O437">
        <v>4.0133299999999998</v>
      </c>
      <c r="P437">
        <v>0.90029999999999999</v>
      </c>
      <c r="Q437">
        <v>110.1875</v>
      </c>
      <c r="R437">
        <f>VLOOKUP(M437,工作表1!$A$3:$B$1000,2,FALSE)</f>
        <v>4.125</v>
      </c>
      <c r="S437" t="str">
        <f>VLOOKUP(M437,工作表1!$A$3:$C$1000,3,FALSE)</f>
        <v>2031/7/31</v>
      </c>
      <c r="T437">
        <f t="shared" si="205"/>
        <v>4.4776400000000001</v>
      </c>
      <c r="U437">
        <f t="shared" si="204"/>
        <v>-0.35264000000000006</v>
      </c>
      <c r="V437" s="43">
        <f t="shared" si="216"/>
        <v>45688</v>
      </c>
      <c r="W437" s="43">
        <f t="shared" si="206"/>
        <v>45657</v>
      </c>
      <c r="X437" s="45">
        <f t="shared" si="217"/>
        <v>1.1209239130434783</v>
      </c>
      <c r="Y437" s="45">
        <f t="shared" si="218"/>
        <v>1.7198965157832042</v>
      </c>
      <c r="Z437" s="47">
        <f t="shared" si="219"/>
        <v>99.185750844813967</v>
      </c>
      <c r="AA437" s="47">
        <f t="shared" si="220"/>
        <v>110.17186483930823</v>
      </c>
      <c r="AB437" s="45">
        <f t="shared" si="221"/>
        <v>4.2476000000000003</v>
      </c>
      <c r="AC437" s="2" t="str">
        <f t="shared" si="207"/>
        <v>TY1</v>
      </c>
      <c r="AD437">
        <f t="shared" si="208"/>
        <v>110.1875</v>
      </c>
      <c r="AE437">
        <f t="shared" si="209"/>
        <v>110.328125</v>
      </c>
      <c r="AF437" s="49">
        <f t="shared" si="236"/>
        <v>-0.140625</v>
      </c>
      <c r="AG437" s="3">
        <f t="shared" si="222"/>
        <v>110.17186483930823</v>
      </c>
      <c r="AH437">
        <f t="shared" si="223"/>
        <v>110.13593774627162</v>
      </c>
      <c r="AI437" s="51">
        <f t="shared" si="224"/>
        <v>3.5927093036605129E-2</v>
      </c>
      <c r="AJ437" s="52">
        <f t="shared" si="225"/>
        <v>0.17655209303660513</v>
      </c>
      <c r="AK437" s="2">
        <v>45603</v>
      </c>
      <c r="AL437" t="str">
        <v>91282CLU</v>
      </c>
      <c r="AM437">
        <v>-0.60980000000000001</v>
      </c>
      <c r="AN437">
        <v>4.4892799999999999</v>
      </c>
      <c r="AO437">
        <v>0.90029999999999999</v>
      </c>
      <c r="AP437">
        <v>110.328125</v>
      </c>
      <c r="AQ437">
        <f>VLOOKUP(AL437,工作表1!$F$3:$G$1000,2,FALSE)</f>
        <v>4.125</v>
      </c>
      <c r="AR437" t="str">
        <f>VLOOKUP(AL437,工作表1!$F$3:$H$1000,3,FALSE)</f>
        <v>2031/10/31</v>
      </c>
      <c r="AS437">
        <f t="shared" si="210"/>
        <v>4.4776400000000001</v>
      </c>
      <c r="AT437">
        <f t="shared" si="211"/>
        <v>-0.35264000000000006</v>
      </c>
      <c r="AU437" s="43">
        <f t="shared" si="226"/>
        <v>45777</v>
      </c>
      <c r="AV437" s="43">
        <f t="shared" si="212"/>
        <v>45747</v>
      </c>
      <c r="AW437" s="45">
        <f t="shared" si="227"/>
        <v>9.1160220994475127E-2</v>
      </c>
      <c r="AX437" s="45">
        <f t="shared" si="228"/>
        <v>1.7072561114054339</v>
      </c>
      <c r="AY437" s="47">
        <f t="shared" si="229"/>
        <v>99.150044998021613</v>
      </c>
      <c r="AZ437" s="47">
        <f t="shared" si="230"/>
        <v>110.13593774627162</v>
      </c>
      <c r="BA437" s="43"/>
      <c r="BC437" s="2">
        <v>45602</v>
      </c>
      <c r="BD437" t="str">
        <v>91282CDY</v>
      </c>
      <c r="BE437">
        <v>-1.3725000000000001</v>
      </c>
      <c r="BF437">
        <v>4.4432700000000001</v>
      </c>
      <c r="BG437">
        <v>0.78069999999999995</v>
      </c>
      <c r="BH437">
        <v>109.84375</v>
      </c>
      <c r="BI437">
        <f>VLOOKUP(BD437,工作表1!$K$3:$L$1000,2,FALSE)</f>
        <v>1.875</v>
      </c>
      <c r="BJ437" t="str">
        <f>VLOOKUP(BD437,工作表1!$K$3:$M$1000,3,FALSE)</f>
        <v>2032/2/15</v>
      </c>
      <c r="BK437">
        <f t="shared" si="213"/>
        <v>4.4966499999999998</v>
      </c>
      <c r="BL437">
        <f t="shared" si="214"/>
        <v>-2.6216499999999998</v>
      </c>
      <c r="BM437" s="43">
        <f t="shared" si="231"/>
        <v>45703</v>
      </c>
      <c r="BN437" s="43">
        <f t="shared" si="215"/>
        <v>45838</v>
      </c>
      <c r="BO437" s="45">
        <f t="shared" si="232"/>
        <v>0.42798913043478259</v>
      </c>
      <c r="BP437" s="45">
        <f t="shared" si="233"/>
        <v>1.6351809112567004</v>
      </c>
      <c r="BQ437" s="47">
        <f t="shared" si="234"/>
        <v>84.478561116348018</v>
      </c>
      <c r="BR437" s="47">
        <f t="shared" si="235"/>
        <v>108.23587235003097</v>
      </c>
    </row>
    <row r="438" spans="6:70" x14ac:dyDescent="0.25">
      <c r="F438" s="2">
        <v>45609</v>
      </c>
      <c r="G438">
        <v>4.4530000000000003</v>
      </c>
      <c r="H438" s="43">
        <v>45624</v>
      </c>
      <c r="I438">
        <v>4.1925999999999997</v>
      </c>
      <c r="L438" s="2">
        <v>45602</v>
      </c>
      <c r="M438" t="str">
        <v>91282CLJ</v>
      </c>
      <c r="N438">
        <v>2.1928000000000001</v>
      </c>
      <c r="O438">
        <v>4.1067299999999998</v>
      </c>
      <c r="P438">
        <v>0.88039999999999996</v>
      </c>
      <c r="Q438">
        <v>109.546875</v>
      </c>
      <c r="R438">
        <f>VLOOKUP(M438,工作表1!$A$3:$B$1000,2,FALSE)</f>
        <v>3.75</v>
      </c>
      <c r="S438" t="str">
        <f>VLOOKUP(M438,工作表1!$A$3:$C$1000,3,FALSE)</f>
        <v>2031/8/31</v>
      </c>
      <c r="T438">
        <f t="shared" si="205"/>
        <v>4.4966499999999998</v>
      </c>
      <c r="U438">
        <f t="shared" si="204"/>
        <v>-0.74664999999999981</v>
      </c>
      <c r="V438" s="43">
        <f t="shared" si="216"/>
        <v>45716</v>
      </c>
      <c r="W438" s="43">
        <f t="shared" si="206"/>
        <v>45657</v>
      </c>
      <c r="X438" s="45">
        <f t="shared" si="217"/>
        <v>0.70441988950276235</v>
      </c>
      <c r="Y438" s="45">
        <f t="shared" si="218"/>
        <v>1.2592144100507077</v>
      </c>
      <c r="Z438" s="47">
        <f t="shared" si="219"/>
        <v>96.379666181319621</v>
      </c>
      <c r="AA438" s="47">
        <f t="shared" si="220"/>
        <v>109.4781168699211</v>
      </c>
      <c r="AB438" s="45">
        <f t="shared" si="221"/>
        <v>4.3685999999999998</v>
      </c>
      <c r="AC438" s="2" t="str">
        <f t="shared" si="207"/>
        <v>TY1</v>
      </c>
      <c r="AD438">
        <f t="shared" si="208"/>
        <v>109.546875</v>
      </c>
      <c r="AE438">
        <f t="shared" si="209"/>
        <v>109.671875</v>
      </c>
      <c r="AF438" s="49">
        <f t="shared" si="236"/>
        <v>-0.125</v>
      </c>
      <c r="AG438" s="3">
        <f t="shared" si="222"/>
        <v>109.4781168699211</v>
      </c>
      <c r="AH438">
        <f t="shared" si="223"/>
        <v>109.4847775154588</v>
      </c>
      <c r="AI438" s="51">
        <f t="shared" si="224"/>
        <v>-6.6606455377069551E-3</v>
      </c>
      <c r="AJ438" s="52">
        <f t="shared" si="225"/>
        <v>0.11833935446229304</v>
      </c>
      <c r="AK438" s="2">
        <v>45602</v>
      </c>
      <c r="AL438" t="str">
        <v>91282CLU</v>
      </c>
      <c r="AM438">
        <v>-0.69830000000000003</v>
      </c>
      <c r="AN438">
        <v>4.5217900000000002</v>
      </c>
      <c r="AO438">
        <v>0.90029999999999999</v>
      </c>
      <c r="AP438">
        <v>109.671875</v>
      </c>
      <c r="AQ438">
        <f>VLOOKUP(AL438,工作表1!$F$3:$G$1000,2,FALSE)</f>
        <v>4.125</v>
      </c>
      <c r="AR438" t="str">
        <f>VLOOKUP(AL438,工作表1!$F$3:$H$1000,3,FALSE)</f>
        <v>2031/10/31</v>
      </c>
      <c r="AS438">
        <f t="shared" si="210"/>
        <v>4.4966499999999998</v>
      </c>
      <c r="AT438">
        <f t="shared" si="211"/>
        <v>-0.37164999999999981</v>
      </c>
      <c r="AU438" s="43">
        <f t="shared" si="226"/>
        <v>45777</v>
      </c>
      <c r="AV438" s="43">
        <f t="shared" si="212"/>
        <v>45747</v>
      </c>
      <c r="AW438" s="45">
        <f t="shared" si="227"/>
        <v>7.9765193370165743E-2</v>
      </c>
      <c r="AX438" s="45">
        <f t="shared" si="228"/>
        <v>1.7071624536441383</v>
      </c>
      <c r="AY438" s="47">
        <f t="shared" si="229"/>
        <v>98.556164101277147</v>
      </c>
      <c r="AZ438" s="47">
        <f t="shared" si="230"/>
        <v>109.4847775154588</v>
      </c>
      <c r="BA438" s="43"/>
      <c r="BC438" s="2">
        <v>45601</v>
      </c>
      <c r="BD438" t="str">
        <v>91282CDY</v>
      </c>
      <c r="BE438">
        <v>-0.29199999999999998</v>
      </c>
      <c r="BF438">
        <v>4.3404800000000003</v>
      </c>
      <c r="BG438">
        <v>0.78069999999999995</v>
      </c>
      <c r="BH438">
        <v>110.765625</v>
      </c>
      <c r="BI438">
        <f>VLOOKUP(BD438,工作表1!$K$3:$L$1000,2,FALSE)</f>
        <v>1.875</v>
      </c>
      <c r="BJ438" t="str">
        <f>VLOOKUP(BD438,工作表1!$K$3:$M$1000,3,FALSE)</f>
        <v>2032/2/15</v>
      </c>
      <c r="BK438">
        <f t="shared" si="213"/>
        <v>4.4923500000000001</v>
      </c>
      <c r="BL438">
        <f t="shared" si="214"/>
        <v>-2.6173500000000001</v>
      </c>
      <c r="BM438" s="43">
        <f t="shared" si="231"/>
        <v>45703</v>
      </c>
      <c r="BN438" s="43">
        <f t="shared" si="215"/>
        <v>45838</v>
      </c>
      <c r="BO438" s="45">
        <f t="shared" si="232"/>
        <v>0.42289402173913043</v>
      </c>
      <c r="BP438" s="45">
        <f t="shared" si="233"/>
        <v>1.635222788862418</v>
      </c>
      <c r="BQ438" s="47">
        <f t="shared" si="234"/>
        <v>85.229230608193618</v>
      </c>
      <c r="BR438" s="47">
        <f t="shared" si="235"/>
        <v>109.193910968522</v>
      </c>
    </row>
    <row r="439" spans="6:70" x14ac:dyDescent="0.25">
      <c r="F439" s="2">
        <v>45608</v>
      </c>
      <c r="G439">
        <v>4.4963499999999996</v>
      </c>
      <c r="H439" s="43">
        <v>45623</v>
      </c>
      <c r="I439">
        <v>4.1928000000000001</v>
      </c>
      <c r="L439" s="2">
        <v>45601</v>
      </c>
      <c r="M439" t="str">
        <v>91282CKW</v>
      </c>
      <c r="N439">
        <v>1.8634999999999999</v>
      </c>
      <c r="O439">
        <v>4.2084700000000002</v>
      </c>
      <c r="P439">
        <v>0.90690000000000004</v>
      </c>
      <c r="Q439">
        <v>110.40625</v>
      </c>
      <c r="R439">
        <f>VLOOKUP(M439,工作表1!$A$3:$B$1000,2,FALSE)</f>
        <v>4.25</v>
      </c>
      <c r="S439" t="str">
        <f>VLOOKUP(M439,工作表1!$A$3:$C$1000,3,FALSE)</f>
        <v>2031/6/30</v>
      </c>
      <c r="T439">
        <f t="shared" si="205"/>
        <v>4.4923500000000001</v>
      </c>
      <c r="U439">
        <f t="shared" si="204"/>
        <v>-0.24235000000000007</v>
      </c>
      <c r="V439" s="43">
        <f t="shared" si="216"/>
        <v>45657</v>
      </c>
      <c r="W439" s="43">
        <f t="shared" si="206"/>
        <v>45657</v>
      </c>
      <c r="X439" s="45">
        <f t="shared" si="217"/>
        <v>1.4979508196721312</v>
      </c>
      <c r="Y439" s="45">
        <f t="shared" si="218"/>
        <v>2.1383617785762405</v>
      </c>
      <c r="Z439" s="47">
        <f t="shared" si="219"/>
        <v>100.09091076308755</v>
      </c>
      <c r="AA439" s="47">
        <f t="shared" si="220"/>
        <v>110.37072651461158</v>
      </c>
      <c r="AB439" s="45">
        <f t="shared" si="221"/>
        <v>4.2083000000000004</v>
      </c>
      <c r="AC439" s="2" t="str">
        <f t="shared" si="207"/>
        <v>TY1</v>
      </c>
      <c r="AD439">
        <f t="shared" si="208"/>
        <v>110.40625</v>
      </c>
      <c r="AE439">
        <f t="shared" si="209"/>
        <v>110.59375</v>
      </c>
      <c r="AF439" s="49">
        <f t="shared" si="236"/>
        <v>-0.1875</v>
      </c>
      <c r="AG439" s="3">
        <f t="shared" si="222"/>
        <v>110.37072651461158</v>
      </c>
      <c r="AH439">
        <f t="shared" si="223"/>
        <v>110.34992080151949</v>
      </c>
      <c r="AI439" s="51">
        <f t="shared" si="224"/>
        <v>2.0805713092087785E-2</v>
      </c>
      <c r="AJ439" s="52">
        <f t="shared" si="225"/>
        <v>0.20830571309208779</v>
      </c>
      <c r="AK439" s="2">
        <v>45601</v>
      </c>
      <c r="AL439" t="str">
        <v>91282CLU</v>
      </c>
      <c r="AM439">
        <v>-2.0541999999999998</v>
      </c>
      <c r="AN439">
        <v>4.6059099999999997</v>
      </c>
      <c r="AO439">
        <v>0.90029999999999999</v>
      </c>
      <c r="AP439">
        <v>110.59375</v>
      </c>
      <c r="AQ439">
        <f>VLOOKUP(AL439,工作表1!$F$3:$G$1000,2,FALSE)</f>
        <v>4.125</v>
      </c>
      <c r="AR439" t="str">
        <f>VLOOKUP(AL439,工作表1!$F$3:$H$1000,3,FALSE)</f>
        <v>2031/10/31</v>
      </c>
      <c r="AS439">
        <f t="shared" si="210"/>
        <v>4.4923500000000001</v>
      </c>
      <c r="AT439">
        <f t="shared" si="211"/>
        <v>-0.36735000000000007</v>
      </c>
      <c r="AU439" s="43">
        <f t="shared" si="226"/>
        <v>45777</v>
      </c>
      <c r="AV439" s="43">
        <f t="shared" si="212"/>
        <v>45747</v>
      </c>
      <c r="AW439" s="45">
        <f t="shared" si="227"/>
        <v>6.8370165745856346E-2</v>
      </c>
      <c r="AX439" s="45">
        <f t="shared" si="228"/>
        <v>1.7070687958828425</v>
      </c>
      <c r="AY439" s="47">
        <f t="shared" si="229"/>
        <v>99.336694399662775</v>
      </c>
      <c r="AZ439" s="47">
        <f t="shared" si="230"/>
        <v>110.34992080151949</v>
      </c>
      <c r="BA439" s="43"/>
      <c r="BC439" s="2">
        <v>45600</v>
      </c>
      <c r="BD439" t="str">
        <v>91282CDY</v>
      </c>
      <c r="BE439">
        <v>-1.2118</v>
      </c>
      <c r="BF439">
        <v>4.3808299999999996</v>
      </c>
      <c r="BG439">
        <v>0.78069999999999995</v>
      </c>
      <c r="BH439">
        <v>110.71875</v>
      </c>
      <c r="BI439">
        <f>VLOOKUP(BD439,工作表1!$K$3:$L$1000,2,FALSE)</f>
        <v>1.875</v>
      </c>
      <c r="BJ439" t="str">
        <f>VLOOKUP(BD439,工作表1!$K$3:$M$1000,3,FALSE)</f>
        <v>2032/2/15</v>
      </c>
      <c r="BK439">
        <f t="shared" si="213"/>
        <v>4.4932499999999997</v>
      </c>
      <c r="BL439">
        <f t="shared" si="214"/>
        <v>-2.6182499999999997</v>
      </c>
      <c r="BM439" s="43">
        <f t="shared" si="231"/>
        <v>45703</v>
      </c>
      <c r="BN439" s="43">
        <f t="shared" si="215"/>
        <v>45838</v>
      </c>
      <c r="BO439" s="45">
        <f t="shared" si="232"/>
        <v>0.41779891304347827</v>
      </c>
      <c r="BP439" s="45">
        <f t="shared" si="233"/>
        <v>1.6352646664681358</v>
      </c>
      <c r="BQ439" s="47">
        <f t="shared" si="234"/>
        <v>85.146238274297644</v>
      </c>
      <c r="BR439" s="47">
        <f t="shared" si="235"/>
        <v>109.08846504583572</v>
      </c>
    </row>
    <row r="440" spans="6:70" x14ac:dyDescent="0.25">
      <c r="F440" s="2">
        <v>45604</v>
      </c>
      <c r="G440">
        <v>4.4904500000000001</v>
      </c>
      <c r="H440" s="43">
        <v>45622</v>
      </c>
      <c r="I440">
        <v>4.2401</v>
      </c>
      <c r="L440" s="2">
        <v>45600</v>
      </c>
      <c r="M440" t="str">
        <v>91282CLD</v>
      </c>
      <c r="N440">
        <v>1.9382999999999999</v>
      </c>
      <c r="O440">
        <v>4.2005800000000004</v>
      </c>
      <c r="P440">
        <v>0.90029999999999999</v>
      </c>
      <c r="Q440">
        <v>110.359375</v>
      </c>
      <c r="R440">
        <f>VLOOKUP(M440,工作表1!$A$3:$B$1000,2,FALSE)</f>
        <v>4.125</v>
      </c>
      <c r="S440" t="str">
        <f>VLOOKUP(M440,工作表1!$A$3:$C$1000,3,FALSE)</f>
        <v>2031/7/31</v>
      </c>
      <c r="T440">
        <f t="shared" si="205"/>
        <v>4.4932499999999997</v>
      </c>
      <c r="U440">
        <f t="shared" si="204"/>
        <v>-0.36824999999999974</v>
      </c>
      <c r="V440" s="43">
        <f t="shared" si="216"/>
        <v>45688</v>
      </c>
      <c r="W440" s="43">
        <f t="shared" si="206"/>
        <v>45657</v>
      </c>
      <c r="X440" s="45">
        <f t="shared" si="217"/>
        <v>1.0872961956521738</v>
      </c>
      <c r="Y440" s="45">
        <f t="shared" si="218"/>
        <v>1.7201729079809409</v>
      </c>
      <c r="Z440" s="47">
        <f t="shared" si="219"/>
        <v>99.286706974435106</v>
      </c>
      <c r="AA440" s="47">
        <f t="shared" si="220"/>
        <v>110.28682249195113</v>
      </c>
      <c r="AB440" s="45">
        <f t="shared" si="221"/>
        <v>4.2134999999999998</v>
      </c>
      <c r="AC440" s="2" t="str">
        <f t="shared" si="207"/>
        <v>TY1</v>
      </c>
      <c r="AD440">
        <f t="shared" si="208"/>
        <v>110.359375</v>
      </c>
      <c r="AE440">
        <f t="shared" si="209"/>
        <v>110.546875</v>
      </c>
      <c r="AF440" s="49">
        <f t="shared" si="236"/>
        <v>-0.1875</v>
      </c>
      <c r="AG440" s="3">
        <f t="shared" si="222"/>
        <v>110.28682249195113</v>
      </c>
      <c r="AH440">
        <f t="shared" si="223"/>
        <v>110.28824107175075</v>
      </c>
      <c r="AI440" s="51">
        <f t="shared" si="224"/>
        <v>-1.4185797996191241E-3</v>
      </c>
      <c r="AJ440" s="52">
        <f t="shared" si="225"/>
        <v>0.18608142020038088</v>
      </c>
      <c r="AK440" s="2">
        <v>45600</v>
      </c>
      <c r="AL440" t="str">
        <v>91282CLU</v>
      </c>
      <c r="AM440">
        <v>-1.7755000000000001</v>
      </c>
      <c r="AN440">
        <v>4.5774299999999997</v>
      </c>
      <c r="AO440">
        <v>0.90029999999999999</v>
      </c>
      <c r="AP440">
        <v>110.546875</v>
      </c>
      <c r="AQ440">
        <f>VLOOKUP(AL440,工作表1!$F$3:$G$1000,2,FALSE)</f>
        <v>4.125</v>
      </c>
      <c r="AR440" t="str">
        <f>VLOOKUP(AL440,工作表1!$F$3:$H$1000,3,FALSE)</f>
        <v>2031/10/31</v>
      </c>
      <c r="AS440">
        <f t="shared" si="210"/>
        <v>4.4932499999999997</v>
      </c>
      <c r="AT440">
        <f t="shared" si="211"/>
        <v>-0.36824999999999974</v>
      </c>
      <c r="AU440" s="43">
        <f t="shared" si="226"/>
        <v>45777</v>
      </c>
      <c r="AV440" s="43">
        <f t="shared" si="212"/>
        <v>45747</v>
      </c>
      <c r="AW440" s="45">
        <f t="shared" si="227"/>
        <v>5.6975138121546962E-2</v>
      </c>
      <c r="AX440" s="45">
        <f t="shared" si="228"/>
        <v>1.706975138121547</v>
      </c>
      <c r="AY440" s="47">
        <f t="shared" si="229"/>
        <v>99.280720936897197</v>
      </c>
      <c r="AZ440" s="47">
        <f t="shared" si="230"/>
        <v>110.28824107175075</v>
      </c>
      <c r="BA440" s="43"/>
      <c r="BC440" s="2">
        <v>45597</v>
      </c>
      <c r="BD440" t="str">
        <v>91282CDY</v>
      </c>
      <c r="BE440">
        <v>-1.9585999999999999</v>
      </c>
      <c r="BF440">
        <v>4.4377899999999997</v>
      </c>
      <c r="BG440">
        <v>0.78069999999999995</v>
      </c>
      <c r="BH440">
        <v>110.375</v>
      </c>
      <c r="BI440">
        <f>VLOOKUP(BD440,工作表1!$K$3:$L$1000,2,FALSE)</f>
        <v>1.875</v>
      </c>
      <c r="BJ440" t="str">
        <f>VLOOKUP(BD440,工作表1!$K$3:$M$1000,3,FALSE)</f>
        <v>2032/2/15</v>
      </c>
      <c r="BK440">
        <f t="shared" si="213"/>
        <v>4.4989999999999997</v>
      </c>
      <c r="BL440">
        <f t="shared" si="214"/>
        <v>-2.6239999999999997</v>
      </c>
      <c r="BM440" s="43">
        <f t="shared" si="231"/>
        <v>45703</v>
      </c>
      <c r="BN440" s="43">
        <f t="shared" si="215"/>
        <v>45838</v>
      </c>
      <c r="BO440" s="45">
        <f t="shared" si="232"/>
        <v>0.41270380434782611</v>
      </c>
      <c r="BP440" s="45">
        <f t="shared" si="233"/>
        <v>1.6353065440738535</v>
      </c>
      <c r="BQ440" s="47">
        <f t="shared" si="234"/>
        <v>84.848858466394532</v>
      </c>
      <c r="BR440" s="47">
        <f t="shared" si="235"/>
        <v>108.71252330514221</v>
      </c>
    </row>
    <row r="441" spans="6:70" x14ac:dyDescent="0.25">
      <c r="F441" s="2">
        <v>45603</v>
      </c>
      <c r="G441">
        <v>4.4776400000000001</v>
      </c>
      <c r="H441" s="43">
        <v>45621</v>
      </c>
      <c r="I441">
        <v>4.2111000000000001</v>
      </c>
      <c r="L441" s="2">
        <v>45597</v>
      </c>
      <c r="M441" t="str">
        <v>91282CLD</v>
      </c>
      <c r="N441">
        <v>1.9047000000000001</v>
      </c>
      <c r="O441">
        <v>4.2198200000000003</v>
      </c>
      <c r="P441">
        <v>0.90029999999999999</v>
      </c>
      <c r="Q441">
        <v>110.03125</v>
      </c>
      <c r="R441">
        <f>VLOOKUP(M441,工作表1!$A$3:$B$1000,2,FALSE)</f>
        <v>4.125</v>
      </c>
      <c r="S441" t="str">
        <f>VLOOKUP(M441,工作表1!$A$3:$C$1000,3,FALSE)</f>
        <v>2031/7/31</v>
      </c>
      <c r="T441">
        <f t="shared" si="205"/>
        <v>4.4989999999999997</v>
      </c>
      <c r="U441">
        <f t="shared" si="204"/>
        <v>-0.37399999999999967</v>
      </c>
      <c r="V441" s="43">
        <f t="shared" si="216"/>
        <v>45688</v>
      </c>
      <c r="W441" s="43">
        <f t="shared" si="206"/>
        <v>45657</v>
      </c>
      <c r="X441" s="45">
        <f t="shared" si="217"/>
        <v>1.076086956521739</v>
      </c>
      <c r="Y441" s="45">
        <f t="shared" si="218"/>
        <v>1.7202650387135199</v>
      </c>
      <c r="Z441" s="47">
        <f t="shared" si="219"/>
        <v>98.989816177714033</v>
      </c>
      <c r="AA441" s="47">
        <f t="shared" si="220"/>
        <v>109.95815462790624</v>
      </c>
      <c r="AB441" s="45">
        <f t="shared" si="221"/>
        <v>4.3078000000000003</v>
      </c>
      <c r="AC441" s="2" t="str">
        <f t="shared" si="207"/>
        <v>TY1</v>
      </c>
      <c r="AD441">
        <f t="shared" si="208"/>
        <v>110.03125</v>
      </c>
      <c r="AE441">
        <f t="shared" si="209"/>
        <v>110.203125</v>
      </c>
      <c r="AF441" s="49">
        <f t="shared" si="236"/>
        <v>-0.171875</v>
      </c>
      <c r="AG441" s="3">
        <f t="shared" si="222"/>
        <v>109.95815462790624</v>
      </c>
      <c r="AH441">
        <f t="shared" si="223"/>
        <v>109.94371839757862</v>
      </c>
      <c r="AI441" s="51">
        <f t="shared" si="224"/>
        <v>1.4436230327618205E-2</v>
      </c>
      <c r="AJ441" s="52">
        <f t="shared" si="225"/>
        <v>0.1863112303276182</v>
      </c>
      <c r="AK441" s="2">
        <v>45597</v>
      </c>
      <c r="AL441" t="str">
        <v>91282CLU</v>
      </c>
      <c r="AM441">
        <v>-1.9549000000000001</v>
      </c>
      <c r="AN441">
        <v>4.59673</v>
      </c>
      <c r="AO441">
        <v>0.90029999999999999</v>
      </c>
      <c r="AP441">
        <v>110.203125</v>
      </c>
      <c r="AQ441">
        <f>VLOOKUP(AL441,工作表1!$F$3:$G$1000,2,FALSE)</f>
        <v>4.125</v>
      </c>
      <c r="AR441" t="str">
        <f>VLOOKUP(AL441,工作表1!$F$3:$H$1000,3,FALSE)</f>
        <v>2031/10/31</v>
      </c>
      <c r="AS441">
        <f t="shared" si="210"/>
        <v>4.4989999999999997</v>
      </c>
      <c r="AT441">
        <f t="shared" si="211"/>
        <v>-0.37399999999999967</v>
      </c>
      <c r="AU441" s="43">
        <f t="shared" si="226"/>
        <v>45777</v>
      </c>
      <c r="AV441" s="43">
        <f t="shared" si="212"/>
        <v>45747</v>
      </c>
      <c r="AW441" s="45">
        <f t="shared" si="227"/>
        <v>4.5580110497237564E-2</v>
      </c>
      <c r="AX441" s="45">
        <f t="shared" si="228"/>
        <v>1.7068814803602512</v>
      </c>
      <c r="AY441" s="47">
        <f t="shared" si="229"/>
        <v>98.96811855461857</v>
      </c>
      <c r="AZ441" s="47">
        <f t="shared" si="230"/>
        <v>109.94371839757862</v>
      </c>
      <c r="BA441" s="43"/>
      <c r="BC441" s="2">
        <v>45596</v>
      </c>
      <c r="BD441" t="str">
        <v>91282CDY</v>
      </c>
      <c r="BE441">
        <v>0.12620000000000001</v>
      </c>
      <c r="BF441">
        <v>4.3104399999999998</v>
      </c>
      <c r="BG441">
        <v>0.78069999999999995</v>
      </c>
      <c r="BH441">
        <v>110.796875</v>
      </c>
      <c r="BI441">
        <f>VLOOKUP(BD441,工作表1!$K$3:$L$1000,2,FALSE)</f>
        <v>1.875</v>
      </c>
      <c r="BJ441" t="str">
        <f>VLOOKUP(BD441,工作表1!$K$3:$M$1000,3,FALSE)</f>
        <v>2032/2/15</v>
      </c>
      <c r="BK441">
        <f t="shared" si="213"/>
        <v>4.5217000000000001</v>
      </c>
      <c r="BL441">
        <f t="shared" si="214"/>
        <v>-2.6467000000000001</v>
      </c>
      <c r="BM441" s="43">
        <f t="shared" si="231"/>
        <v>45703</v>
      </c>
      <c r="BN441" s="43">
        <f t="shared" si="215"/>
        <v>45838</v>
      </c>
      <c r="BO441" s="45">
        <f t="shared" si="232"/>
        <v>0.39741847826086957</v>
      </c>
      <c r="BP441" s="45">
        <f t="shared" si="233"/>
        <v>1.6354321768910065</v>
      </c>
      <c r="BQ441" s="47">
        <f t="shared" si="234"/>
        <v>85.245318331562032</v>
      </c>
      <c r="BR441" s="47">
        <f t="shared" si="235"/>
        <v>109.24018601410525</v>
      </c>
    </row>
    <row r="442" spans="6:70" x14ac:dyDescent="0.25">
      <c r="F442" s="2">
        <v>45602</v>
      </c>
      <c r="G442">
        <v>4.4966499999999998</v>
      </c>
      <c r="H442" s="43">
        <v>45618</v>
      </c>
      <c r="I442">
        <v>4.3353000000000002</v>
      </c>
      <c r="L442" s="2">
        <v>45596</v>
      </c>
      <c r="M442" t="str">
        <v>91282CKW</v>
      </c>
      <c r="N442">
        <v>1.8735999999999999</v>
      </c>
      <c r="O442">
        <v>4.2571500000000002</v>
      </c>
      <c r="P442">
        <v>0.90690000000000004</v>
      </c>
      <c r="Q442">
        <v>110.46875</v>
      </c>
      <c r="R442">
        <f>VLOOKUP(M442,工作表1!$A$3:$B$1000,2,FALSE)</f>
        <v>4.25</v>
      </c>
      <c r="S442" t="str">
        <f>VLOOKUP(M442,工作表1!$A$3:$C$1000,3,FALSE)</f>
        <v>2031/6/30</v>
      </c>
      <c r="T442">
        <f t="shared" si="205"/>
        <v>4.5217000000000001</v>
      </c>
      <c r="U442">
        <f t="shared" si="204"/>
        <v>-0.27170000000000005</v>
      </c>
      <c r="V442" s="43">
        <f t="shared" si="216"/>
        <v>45657</v>
      </c>
      <c r="W442" s="43">
        <f t="shared" si="206"/>
        <v>45657</v>
      </c>
      <c r="X442" s="45">
        <f t="shared" si="217"/>
        <v>1.4398907103825136</v>
      </c>
      <c r="Y442" s="45">
        <f t="shared" si="218"/>
        <v>2.1385208473688149</v>
      </c>
      <c r="Z442" s="47">
        <f t="shared" si="219"/>
        <v>100.13799500193264</v>
      </c>
      <c r="AA442" s="47">
        <f t="shared" si="220"/>
        <v>110.42846928204541</v>
      </c>
      <c r="AB442" s="45">
        <f t="shared" si="221"/>
        <v>4.2239000000000004</v>
      </c>
      <c r="AC442" s="2" t="str">
        <f t="shared" si="207"/>
        <v>TY1</v>
      </c>
      <c r="AD442">
        <f t="shared" si="208"/>
        <v>110.46875</v>
      </c>
      <c r="AE442">
        <f t="shared" si="209"/>
        <v>110.671875</v>
      </c>
      <c r="AF442" s="49">
        <f t="shared" si="236"/>
        <v>-0.203125</v>
      </c>
      <c r="AG442" s="3">
        <f t="shared" si="222"/>
        <v>110.42846928204541</v>
      </c>
      <c r="AH442">
        <f t="shared" si="223"/>
        <v>110.43285981624325</v>
      </c>
      <c r="AI442" s="51">
        <f t="shared" si="224"/>
        <v>-4.3905341978387469E-3</v>
      </c>
      <c r="AJ442" s="52">
        <f t="shared" si="225"/>
        <v>0.19873446580216125</v>
      </c>
      <c r="AK442" s="2">
        <v>45596</v>
      </c>
      <c r="AL442" t="str">
        <v>91282CLU</v>
      </c>
      <c r="AM442">
        <v>-2.0604</v>
      </c>
      <c r="AN442">
        <v>4.6085399999999996</v>
      </c>
      <c r="AO442">
        <v>0.90029999999999999</v>
      </c>
      <c r="AP442">
        <v>110.671875</v>
      </c>
      <c r="AQ442">
        <f>VLOOKUP(AL442,工作表1!$F$3:$G$1000,2,FALSE)</f>
        <v>4.125</v>
      </c>
      <c r="AR442" t="str">
        <f>VLOOKUP(AL442,工作表1!$F$3:$H$1000,3,FALSE)</f>
        <v>2031/10/31</v>
      </c>
      <c r="AS442">
        <f t="shared" si="210"/>
        <v>4.5217000000000001</v>
      </c>
      <c r="AT442">
        <f t="shared" si="211"/>
        <v>-0.39670000000000005</v>
      </c>
      <c r="AU442" s="43">
        <f t="shared" si="226"/>
        <v>45777</v>
      </c>
      <c r="AV442" s="43">
        <f t="shared" si="212"/>
        <v>45747</v>
      </c>
      <c r="AW442" s="45">
        <f t="shared" si="227"/>
        <v>1.1395027624309391E-2</v>
      </c>
      <c r="AX442" s="45">
        <f t="shared" si="228"/>
        <v>1.7066005070763641</v>
      </c>
      <c r="AY442" s="47">
        <f t="shared" si="229"/>
        <v>99.398744217677958</v>
      </c>
      <c r="AZ442" s="47">
        <f t="shared" si="230"/>
        <v>110.43285981624325</v>
      </c>
      <c r="BA442" s="43"/>
      <c r="BC442" s="2">
        <v>45595</v>
      </c>
      <c r="BD442" t="str">
        <v>91282CDY</v>
      </c>
      <c r="BE442">
        <v>0.38600000000000001</v>
      </c>
      <c r="BF442">
        <v>4.3123699999999996</v>
      </c>
      <c r="BG442">
        <v>0.78069999999999995</v>
      </c>
      <c r="BH442">
        <v>111.03125</v>
      </c>
      <c r="BI442">
        <f>VLOOKUP(BD442,工作表1!$K$3:$L$1000,2,FALSE)</f>
        <v>1.875</v>
      </c>
      <c r="BJ442" t="str">
        <f>VLOOKUP(BD442,工作表1!$K$3:$M$1000,3,FALSE)</f>
        <v>2032/2/15</v>
      </c>
      <c r="BK442">
        <f t="shared" si="213"/>
        <v>4.5382999999999996</v>
      </c>
      <c r="BL442">
        <f t="shared" si="214"/>
        <v>-2.6632999999999996</v>
      </c>
      <c r="BM442" s="43">
        <f t="shared" si="231"/>
        <v>45703</v>
      </c>
      <c r="BN442" s="43">
        <f t="shared" si="215"/>
        <v>45838</v>
      </c>
      <c r="BO442" s="45">
        <f t="shared" si="232"/>
        <v>0.39232336956521741</v>
      </c>
      <c r="BP442" s="45">
        <f t="shared" si="233"/>
        <v>1.6354740544967243</v>
      </c>
      <c r="BQ442" s="47">
        <f t="shared" si="234"/>
        <v>85.417182809935852</v>
      </c>
      <c r="BR442" s="47">
        <f t="shared" si="235"/>
        <v>109.47482556463078</v>
      </c>
    </row>
    <row r="443" spans="6:70" x14ac:dyDescent="0.25">
      <c r="F443" s="2">
        <v>45601</v>
      </c>
      <c r="G443">
        <v>4.4923500000000001</v>
      </c>
      <c r="H443" s="43">
        <v>45617</v>
      </c>
      <c r="I443">
        <v>4.3563000000000001</v>
      </c>
      <c r="L443" s="2">
        <v>45595</v>
      </c>
      <c r="M443" t="str">
        <v>91282CKW</v>
      </c>
      <c r="N443">
        <v>1.2630999999999999</v>
      </c>
      <c r="O443">
        <v>4.3924000000000003</v>
      </c>
      <c r="P443">
        <v>0.90690000000000004</v>
      </c>
      <c r="Q443">
        <v>110.703125</v>
      </c>
      <c r="R443">
        <f>VLOOKUP(M443,工作表1!$A$3:$B$1000,2,FALSE)</f>
        <v>4.25</v>
      </c>
      <c r="S443" t="str">
        <f>VLOOKUP(M443,工作表1!$A$3:$C$1000,3,FALSE)</f>
        <v>2031/6/30</v>
      </c>
      <c r="T443">
        <f t="shared" si="205"/>
        <v>4.5382999999999996</v>
      </c>
      <c r="U443">
        <f t="shared" si="204"/>
        <v>-0.28829999999999956</v>
      </c>
      <c r="V443" s="43">
        <f t="shared" si="216"/>
        <v>45657</v>
      </c>
      <c r="W443" s="43">
        <f t="shared" si="206"/>
        <v>45657</v>
      </c>
      <c r="X443" s="45">
        <f t="shared" si="217"/>
        <v>1.4282786885245902</v>
      </c>
      <c r="Y443" s="45">
        <f t="shared" si="218"/>
        <v>2.13855266112733</v>
      </c>
      <c r="Z443" s="47">
        <f t="shared" si="219"/>
        <v>100.32479270125097</v>
      </c>
      <c r="AA443" s="47">
        <f t="shared" si="220"/>
        <v>110.63772080583929</v>
      </c>
      <c r="AB443" s="45">
        <f t="shared" si="221"/>
        <v>4.2264999999999997</v>
      </c>
      <c r="AC443" s="2" t="str">
        <f t="shared" si="207"/>
        <v>TY1</v>
      </c>
      <c r="AD443">
        <f t="shared" si="208"/>
        <v>110.703125</v>
      </c>
      <c r="AE443">
        <f t="shared" si="209"/>
        <v>110.90625</v>
      </c>
      <c r="AF443" s="49">
        <f t="shared" si="236"/>
        <v>-0.203125</v>
      </c>
      <c r="AG443" s="3">
        <f t="shared" si="222"/>
        <v>110.63772080583929</v>
      </c>
      <c r="AH443">
        <f t="shared" si="223"/>
        <v>110.66619904201981</v>
      </c>
      <c r="AI443" s="51">
        <f t="shared" si="224"/>
        <v>-2.8478236180518479E-2</v>
      </c>
      <c r="AJ443" s="52">
        <f t="shared" si="225"/>
        <v>0.17464676381948152</v>
      </c>
      <c r="AK443" s="2">
        <v>45595</v>
      </c>
      <c r="AL443" t="str">
        <v>91282CLU</v>
      </c>
      <c r="AM443">
        <v>-1.9303999999999999</v>
      </c>
      <c r="AN443">
        <v>4.6153399999999998</v>
      </c>
      <c r="AO443">
        <v>0.90029999999999999</v>
      </c>
      <c r="AP443">
        <v>110.90625</v>
      </c>
      <c r="AQ443">
        <f>VLOOKUP(AL443,工作表1!$F$3:$G$1000,2,FALSE)</f>
        <v>4.125</v>
      </c>
      <c r="AR443" t="str">
        <f>VLOOKUP(AL443,工作表1!$F$3:$H$1000,3,FALSE)</f>
        <v>2031/10/31</v>
      </c>
      <c r="AS443">
        <f t="shared" si="210"/>
        <v>4.5382999999999996</v>
      </c>
      <c r="AT443">
        <f t="shared" si="211"/>
        <v>-0.41329999999999956</v>
      </c>
      <c r="AU443" s="43">
        <f t="shared" si="226"/>
        <v>45777</v>
      </c>
      <c r="AV443" s="43">
        <f t="shared" si="212"/>
        <v>45747</v>
      </c>
      <c r="AW443" s="45">
        <f t="shared" si="227"/>
        <v>0</v>
      </c>
      <c r="AX443" s="45">
        <f t="shared" si="228"/>
        <v>1.7065068493150686</v>
      </c>
      <c r="AY443" s="47">
        <f t="shared" si="229"/>
        <v>99.601697015034233</v>
      </c>
      <c r="AZ443" s="47">
        <f t="shared" si="230"/>
        <v>110.66619904201981</v>
      </c>
      <c r="BA443" s="43"/>
      <c r="BC443" s="2">
        <v>45594</v>
      </c>
      <c r="BD443" t="str">
        <v>91282CDY</v>
      </c>
      <c r="BE443">
        <v>-2.8799999999999999E-2</v>
      </c>
      <c r="BF443">
        <v>4.31806</v>
      </c>
      <c r="BG443">
        <v>0.78069999999999995</v>
      </c>
      <c r="BH443">
        <v>111.0625</v>
      </c>
      <c r="BI443">
        <f>VLOOKUP(BD443,工作表1!$K$3:$L$1000,2,FALSE)</f>
        <v>1.875</v>
      </c>
      <c r="BJ443" t="str">
        <f>VLOOKUP(BD443,工作表1!$K$3:$M$1000,3,FALSE)</f>
        <v>2032/2/15</v>
      </c>
      <c r="BK443">
        <f t="shared" si="213"/>
        <v>4.5395000000000003</v>
      </c>
      <c r="BL443">
        <f t="shared" si="214"/>
        <v>-2.6645000000000003</v>
      </c>
      <c r="BM443" s="43">
        <f t="shared" si="231"/>
        <v>45703</v>
      </c>
      <c r="BN443" s="43">
        <f t="shared" si="215"/>
        <v>45838</v>
      </c>
      <c r="BO443" s="45">
        <f t="shared" si="232"/>
        <v>0.38722826086956524</v>
      </c>
      <c r="BP443" s="45">
        <f t="shared" si="233"/>
        <v>1.6355159321024419</v>
      </c>
      <c r="BQ443" s="47">
        <f t="shared" si="234"/>
        <v>85.432805491740652</v>
      </c>
      <c r="BR443" s="47">
        <f t="shared" si="235"/>
        <v>109.49613787761717</v>
      </c>
    </row>
    <row r="444" spans="6:70" x14ac:dyDescent="0.25">
      <c r="F444" s="2">
        <v>45600</v>
      </c>
      <c r="G444">
        <v>4.4932499999999997</v>
      </c>
      <c r="H444" s="43">
        <v>45616</v>
      </c>
      <c r="I444">
        <v>4.343</v>
      </c>
      <c r="L444" s="2">
        <v>45594</v>
      </c>
      <c r="M444" t="str">
        <v>91282CLD</v>
      </c>
      <c r="N444">
        <v>1.7673000000000001</v>
      </c>
      <c r="O444">
        <v>4.3079799999999997</v>
      </c>
      <c r="P444">
        <v>0.90029999999999999</v>
      </c>
      <c r="Q444">
        <v>110.75</v>
      </c>
      <c r="R444">
        <f>VLOOKUP(M444,工作表1!$A$3:$B$1000,2,FALSE)</f>
        <v>4.125</v>
      </c>
      <c r="S444" t="str">
        <f>VLOOKUP(M444,工作表1!$A$3:$C$1000,3,FALSE)</f>
        <v>2031/7/31</v>
      </c>
      <c r="T444">
        <f t="shared" si="205"/>
        <v>4.5395000000000003</v>
      </c>
      <c r="U444">
        <f t="shared" si="204"/>
        <v>-0.41450000000000031</v>
      </c>
      <c r="V444" s="43">
        <f t="shared" si="216"/>
        <v>45688</v>
      </c>
      <c r="W444" s="43">
        <f t="shared" si="206"/>
        <v>45657</v>
      </c>
      <c r="X444" s="45">
        <f t="shared" si="217"/>
        <v>1.0200407608695652</v>
      </c>
      <c r="Y444" s="45">
        <f t="shared" si="218"/>
        <v>1.7207256923764145</v>
      </c>
      <c r="Z444" s="47">
        <f t="shared" si="219"/>
        <v>99.638007074769121</v>
      </c>
      <c r="AA444" s="47">
        <f t="shared" si="220"/>
        <v>110.68641106291699</v>
      </c>
      <c r="AB444" s="45">
        <f t="shared" si="221"/>
        <v>4.1622000000000003</v>
      </c>
      <c r="AC444" s="2" t="str">
        <f t="shared" si="207"/>
        <v>TY1</v>
      </c>
      <c r="AD444">
        <f t="shared" si="208"/>
        <v>110.75</v>
      </c>
      <c r="AE444">
        <f t="shared" si="209"/>
        <v>110.9375</v>
      </c>
      <c r="AF444" s="49">
        <f t="shared" si="236"/>
        <v>-0.1875</v>
      </c>
      <c r="AG444" s="3">
        <f t="shared" si="222"/>
        <v>110.68641106291699</v>
      </c>
      <c r="AH444">
        <f t="shared" si="223"/>
        <v>110.65208612853459</v>
      </c>
      <c r="AI444" s="51">
        <f t="shared" si="224"/>
        <v>3.4324934382397032E-2</v>
      </c>
      <c r="AJ444" s="52">
        <f t="shared" si="225"/>
        <v>0.22182493438239703</v>
      </c>
      <c r="AK444" s="2">
        <v>45594</v>
      </c>
      <c r="AL444" t="str">
        <v>91282CLM</v>
      </c>
      <c r="AM444">
        <v>1.9224000000000001</v>
      </c>
      <c r="AN444">
        <v>4.3180699999999996</v>
      </c>
      <c r="AO444">
        <v>0.87370000000000003</v>
      </c>
      <c r="AP444">
        <v>110.9375</v>
      </c>
      <c r="AQ444">
        <f>VLOOKUP(AL444,工作表1!$F$3:$G$1000,2,FALSE)</f>
        <v>3.625</v>
      </c>
      <c r="AR444" t="str">
        <f>VLOOKUP(AL444,工作表1!$F$3:$H$1000,3,FALSE)</f>
        <v>2031/9/30</v>
      </c>
      <c r="AS444">
        <f t="shared" si="210"/>
        <v>4.5395000000000003</v>
      </c>
      <c r="AT444">
        <f t="shared" si="211"/>
        <v>-0.91450000000000031</v>
      </c>
      <c r="AU444" s="43">
        <f t="shared" si="226"/>
        <v>45747</v>
      </c>
      <c r="AV444" s="43">
        <f t="shared" si="212"/>
        <v>45747</v>
      </c>
      <c r="AW444" s="45">
        <f t="shared" si="227"/>
        <v>0.30041436464088395</v>
      </c>
      <c r="AX444" s="45">
        <f t="shared" si="228"/>
        <v>1.8100034057367744</v>
      </c>
      <c r="AY444" s="47">
        <f t="shared" si="229"/>
        <v>96.644933160394132</v>
      </c>
      <c r="AZ444" s="47">
        <f t="shared" si="230"/>
        <v>110.65208612853459</v>
      </c>
      <c r="BA444" s="43"/>
      <c r="BC444" s="2">
        <v>45593</v>
      </c>
      <c r="BD444" t="str">
        <v>91282CDY</v>
      </c>
      <c r="BE444">
        <v>0.21909999999999999</v>
      </c>
      <c r="BF444">
        <v>4.3227599999999997</v>
      </c>
      <c r="BG444">
        <v>0.78069999999999995</v>
      </c>
      <c r="BH444">
        <v>111.03125</v>
      </c>
      <c r="BI444">
        <f>VLOOKUP(BD444,工作表1!$K$3:$L$1000,2,FALSE)</f>
        <v>1.875</v>
      </c>
      <c r="BJ444" t="str">
        <f>VLOOKUP(BD444,工作表1!$K$3:$M$1000,3,FALSE)</f>
        <v>2032/2/15</v>
      </c>
      <c r="BK444">
        <f t="shared" si="213"/>
        <v>4.5534999999999997</v>
      </c>
      <c r="BL444">
        <f t="shared" si="214"/>
        <v>-2.6784999999999997</v>
      </c>
      <c r="BM444" s="43">
        <f t="shared" si="231"/>
        <v>45703</v>
      </c>
      <c r="BN444" s="43">
        <f t="shared" si="215"/>
        <v>45838</v>
      </c>
      <c r="BO444" s="45">
        <f t="shared" si="232"/>
        <v>0.38213315217391303</v>
      </c>
      <c r="BP444" s="45">
        <f t="shared" si="233"/>
        <v>1.6355578097081598</v>
      </c>
      <c r="BQ444" s="47">
        <f t="shared" si="234"/>
        <v>85.381563273168041</v>
      </c>
      <c r="BR444" s="47">
        <f t="shared" si="235"/>
        <v>109.44292389605357</v>
      </c>
    </row>
    <row r="445" spans="6:70" x14ac:dyDescent="0.25">
      <c r="F445" s="2">
        <v>45597</v>
      </c>
      <c r="G445">
        <v>4.4989999999999997</v>
      </c>
      <c r="H445" s="43">
        <v>45615</v>
      </c>
      <c r="I445">
        <v>4.3270999999999997</v>
      </c>
      <c r="L445" s="2">
        <v>45593</v>
      </c>
      <c r="M445" t="str">
        <v>91282CKW</v>
      </c>
      <c r="N445">
        <v>1.9475</v>
      </c>
      <c r="O445">
        <v>4.2952300000000001</v>
      </c>
      <c r="P445">
        <v>0.90690000000000004</v>
      </c>
      <c r="Q445">
        <v>110.703125</v>
      </c>
      <c r="R445">
        <f>VLOOKUP(M445,工作表1!$A$3:$B$1000,2,FALSE)</f>
        <v>4.25</v>
      </c>
      <c r="S445" t="str">
        <f>VLOOKUP(M445,工作表1!$A$3:$C$1000,3,FALSE)</f>
        <v>2031/6/30</v>
      </c>
      <c r="T445">
        <f t="shared" si="205"/>
        <v>4.5534999999999997</v>
      </c>
      <c r="U445">
        <f t="shared" si="204"/>
        <v>-0.30349999999999966</v>
      </c>
      <c r="V445" s="43">
        <f t="shared" si="216"/>
        <v>45657</v>
      </c>
      <c r="W445" s="43">
        <f t="shared" si="206"/>
        <v>45657</v>
      </c>
      <c r="X445" s="45">
        <f t="shared" si="217"/>
        <v>1.4050546448087431</v>
      </c>
      <c r="Y445" s="45">
        <f t="shared" si="218"/>
        <v>2.1386162886443598</v>
      </c>
      <c r="Z445" s="47">
        <f t="shared" si="219"/>
        <v>100.31706919233771</v>
      </c>
      <c r="AA445" s="47">
        <f t="shared" si="220"/>
        <v>110.63259143432548</v>
      </c>
      <c r="AB445" s="45">
        <f t="shared" si="221"/>
        <v>4.1967999999999996</v>
      </c>
      <c r="AC445" s="2" t="str">
        <f t="shared" si="207"/>
        <v>TY1</v>
      </c>
      <c r="AD445">
        <f t="shared" si="208"/>
        <v>110.703125</v>
      </c>
      <c r="AE445">
        <f t="shared" si="209"/>
        <v>110.90625</v>
      </c>
      <c r="AF445" s="49">
        <f t="shared" si="236"/>
        <v>-0.203125</v>
      </c>
      <c r="AG445" s="3">
        <f t="shared" si="222"/>
        <v>110.63259143432548</v>
      </c>
      <c r="AH445">
        <f t="shared" si="223"/>
        <v>110.59714919522312</v>
      </c>
      <c r="AI445" s="51">
        <f t="shared" si="224"/>
        <v>3.5442239102351891E-2</v>
      </c>
      <c r="AJ445" s="52">
        <f t="shared" si="225"/>
        <v>0.23856723910235189</v>
      </c>
      <c r="AK445" s="2">
        <v>45593</v>
      </c>
      <c r="AL445" t="str">
        <v>91282CLM</v>
      </c>
      <c r="AM445">
        <v>2.0560999999999998</v>
      </c>
      <c r="AN445">
        <v>4.3254299999999999</v>
      </c>
      <c r="AO445">
        <v>0.87370000000000003</v>
      </c>
      <c r="AP445">
        <v>110.90625</v>
      </c>
      <c r="AQ445">
        <f>VLOOKUP(AL445,工作表1!$F$3:$G$1000,2,FALSE)</f>
        <v>3.625</v>
      </c>
      <c r="AR445" t="str">
        <f>VLOOKUP(AL445,工作表1!$F$3:$H$1000,3,FALSE)</f>
        <v>2031/9/30</v>
      </c>
      <c r="AS445">
        <f t="shared" si="210"/>
        <v>4.5534999999999997</v>
      </c>
      <c r="AT445">
        <f t="shared" si="211"/>
        <v>-0.92849999999999966</v>
      </c>
      <c r="AU445" s="43">
        <f t="shared" si="226"/>
        <v>45747</v>
      </c>
      <c r="AV445" s="43">
        <f t="shared" si="212"/>
        <v>45747</v>
      </c>
      <c r="AW445" s="45">
        <f t="shared" si="227"/>
        <v>0.29040055248618785</v>
      </c>
      <c r="AX445" s="45">
        <f t="shared" si="228"/>
        <v>1.8099211004313933</v>
      </c>
      <c r="AY445" s="47">
        <f t="shared" si="229"/>
        <v>96.590775587482881</v>
      </c>
      <c r="AZ445" s="47">
        <f t="shared" si="230"/>
        <v>110.59714919522312</v>
      </c>
      <c r="BA445" s="43"/>
      <c r="BC445" s="2">
        <v>45590</v>
      </c>
      <c r="BD445" t="str">
        <v>91282CDY</v>
      </c>
      <c r="BE445">
        <v>0.1132</v>
      </c>
      <c r="BF445">
        <v>4.3196300000000001</v>
      </c>
      <c r="BG445">
        <v>0.78069999999999995</v>
      </c>
      <c r="BH445">
        <v>111.40625</v>
      </c>
      <c r="BI445">
        <f>VLOOKUP(BD445,工作表1!$K$3:$L$1000,2,FALSE)</f>
        <v>1.875</v>
      </c>
      <c r="BJ445" t="str">
        <f>VLOOKUP(BD445,工作表1!$K$3:$M$1000,3,FALSE)</f>
        <v>2032/2/15</v>
      </c>
      <c r="BK445">
        <f t="shared" si="213"/>
        <v>4.556</v>
      </c>
      <c r="BL445">
        <f t="shared" si="214"/>
        <v>-2.681</v>
      </c>
      <c r="BM445" s="43">
        <f t="shared" si="231"/>
        <v>45703</v>
      </c>
      <c r="BN445" s="43">
        <f t="shared" si="215"/>
        <v>45838</v>
      </c>
      <c r="BO445" s="45">
        <f t="shared" si="232"/>
        <v>0.37703804347826086</v>
      </c>
      <c r="BP445" s="45">
        <f t="shared" si="233"/>
        <v>1.6355996873138774</v>
      </c>
      <c r="BQ445" s="47">
        <f t="shared" si="234"/>
        <v>85.662771694090139</v>
      </c>
      <c r="BR445" s="47">
        <f t="shared" si="235"/>
        <v>109.80562131244513</v>
      </c>
    </row>
    <row r="446" spans="6:70" x14ac:dyDescent="0.25">
      <c r="F446" s="2">
        <v>45596</v>
      </c>
      <c r="G446">
        <v>4.5217000000000001</v>
      </c>
      <c r="H446" s="43">
        <v>45614</v>
      </c>
      <c r="I446">
        <v>4.3429000000000002</v>
      </c>
      <c r="L446" s="2">
        <v>45590</v>
      </c>
      <c r="M446" t="str">
        <v>91282CKW</v>
      </c>
      <c r="N446">
        <v>1.6660999999999999</v>
      </c>
      <c r="O446">
        <v>4.3532500000000001</v>
      </c>
      <c r="P446">
        <v>0.90690000000000004</v>
      </c>
      <c r="Q446">
        <v>111.0625</v>
      </c>
      <c r="R446">
        <f>VLOOKUP(M446,工作表1!$A$3:$B$1000,2,FALSE)</f>
        <v>4.25</v>
      </c>
      <c r="S446" t="str">
        <f>VLOOKUP(M446,工作表1!$A$3:$C$1000,3,FALSE)</f>
        <v>2031/6/30</v>
      </c>
      <c r="T446">
        <f t="shared" si="205"/>
        <v>4.556</v>
      </c>
      <c r="U446">
        <f t="shared" si="204"/>
        <v>-0.30600000000000005</v>
      </c>
      <c r="V446" s="43">
        <f t="shared" si="216"/>
        <v>45657</v>
      </c>
      <c r="W446" s="43">
        <f t="shared" si="206"/>
        <v>45657</v>
      </c>
      <c r="X446" s="45">
        <f t="shared" si="217"/>
        <v>1.3934426229508197</v>
      </c>
      <c r="Y446" s="45">
        <f t="shared" si="218"/>
        <v>2.1386481024028745</v>
      </c>
      <c r="Z446" s="47">
        <f t="shared" si="219"/>
        <v>100.62887703259776</v>
      </c>
      <c r="AA446" s="47">
        <f t="shared" si="220"/>
        <v>110.97717225676499</v>
      </c>
      <c r="AB446" s="45">
        <f t="shared" si="221"/>
        <v>4.1485000000000003</v>
      </c>
      <c r="AC446" s="2" t="str">
        <f t="shared" si="207"/>
        <v>TY1</v>
      </c>
      <c r="AD446">
        <f t="shared" si="208"/>
        <v>111.0625</v>
      </c>
      <c r="AE446">
        <f t="shared" si="209"/>
        <v>111.28125</v>
      </c>
      <c r="AF446" s="49">
        <f t="shared" si="236"/>
        <v>-0.21875</v>
      </c>
      <c r="AG446" s="3">
        <f t="shared" si="222"/>
        <v>110.97717225676499</v>
      </c>
      <c r="AH446">
        <f t="shared" si="223"/>
        <v>110.95591973135588</v>
      </c>
      <c r="AI446" s="51">
        <f t="shared" si="224"/>
        <v>2.125252540911049E-2</v>
      </c>
      <c r="AJ446" s="52">
        <f t="shared" si="225"/>
        <v>0.24000252540911049</v>
      </c>
      <c r="AK446" s="2">
        <v>45590</v>
      </c>
      <c r="AL446" t="str">
        <v>91282CLM</v>
      </c>
      <c r="AM446">
        <v>1.6742999999999999</v>
      </c>
      <c r="AN446">
        <v>4.3443100000000001</v>
      </c>
      <c r="AO446">
        <v>0.87370000000000003</v>
      </c>
      <c r="AP446">
        <v>111.28125</v>
      </c>
      <c r="AQ446">
        <f>VLOOKUP(AL446,工作表1!$F$3:$G$1000,2,FALSE)</f>
        <v>3.625</v>
      </c>
      <c r="AR446" t="str">
        <f>VLOOKUP(AL446,工作表1!$F$3:$H$1000,3,FALSE)</f>
        <v>2031/9/30</v>
      </c>
      <c r="AS446">
        <f t="shared" si="210"/>
        <v>4.556</v>
      </c>
      <c r="AT446">
        <f t="shared" si="211"/>
        <v>-0.93100000000000005</v>
      </c>
      <c r="AU446" s="43">
        <f t="shared" si="226"/>
        <v>45747</v>
      </c>
      <c r="AV446" s="43">
        <f t="shared" si="212"/>
        <v>45747</v>
      </c>
      <c r="AW446" s="45">
        <f t="shared" si="227"/>
        <v>0.28038674033149169</v>
      </c>
      <c r="AX446" s="45">
        <f t="shared" si="228"/>
        <v>1.8098387951260122</v>
      </c>
      <c r="AY446" s="47">
        <f t="shared" si="229"/>
        <v>96.90291589729172</v>
      </c>
      <c r="AZ446" s="47">
        <f t="shared" si="230"/>
        <v>110.95591973135588</v>
      </c>
      <c r="BA446" s="43"/>
      <c r="BC446" s="2">
        <v>45589</v>
      </c>
      <c r="BD446" t="str">
        <v>91282CDY</v>
      </c>
      <c r="BE446">
        <v>0.36259999999999998</v>
      </c>
      <c r="BF446">
        <v>4.3038999999999996</v>
      </c>
      <c r="BG446">
        <v>0.78069999999999995</v>
      </c>
      <c r="BH446">
        <v>111.640625</v>
      </c>
      <c r="BI446">
        <f>VLOOKUP(BD446,工作表1!$K$3:$L$1000,2,FALSE)</f>
        <v>1.875</v>
      </c>
      <c r="BJ446" t="str">
        <f>VLOOKUP(BD446,工作表1!$K$3:$M$1000,3,FALSE)</f>
        <v>2032/2/15</v>
      </c>
      <c r="BK446">
        <f t="shared" si="213"/>
        <v>4.5645499999999997</v>
      </c>
      <c r="BL446">
        <f t="shared" si="214"/>
        <v>-2.6895499999999997</v>
      </c>
      <c r="BM446" s="43">
        <f t="shared" si="231"/>
        <v>45703</v>
      </c>
      <c r="BN446" s="43">
        <f t="shared" si="215"/>
        <v>45838</v>
      </c>
      <c r="BO446" s="45">
        <f t="shared" si="232"/>
        <v>0.36175271739130432</v>
      </c>
      <c r="BP446" s="45">
        <f t="shared" si="233"/>
        <v>1.6357253201310304</v>
      </c>
      <c r="BQ446" s="47">
        <f t="shared" si="234"/>
        <v>85.85494705313981</v>
      </c>
      <c r="BR446" s="47">
        <f t="shared" si="235"/>
        <v>110.06030349751074</v>
      </c>
    </row>
    <row r="447" spans="6:70" x14ac:dyDescent="0.25">
      <c r="F447" s="2">
        <v>45595</v>
      </c>
      <c r="G447">
        <v>4.5382999999999996</v>
      </c>
      <c r="H447" s="43">
        <v>45611</v>
      </c>
      <c r="I447">
        <v>4.3773</v>
      </c>
      <c r="L447" s="2">
        <v>45589</v>
      </c>
      <c r="M447" t="str">
        <v>91282CLD</v>
      </c>
      <c r="N447">
        <v>1.4845999999999999</v>
      </c>
      <c r="O447">
        <v>4.4026300000000003</v>
      </c>
      <c r="P447">
        <v>0.90029999999999999</v>
      </c>
      <c r="Q447">
        <v>111.28125</v>
      </c>
      <c r="R447">
        <f>VLOOKUP(M447,工作表1!$A$3:$B$1000,2,FALSE)</f>
        <v>4.125</v>
      </c>
      <c r="S447" t="str">
        <f>VLOOKUP(M447,工作表1!$A$3:$C$1000,3,FALSE)</f>
        <v>2031/7/31</v>
      </c>
      <c r="T447">
        <f t="shared" si="205"/>
        <v>4.5645499999999997</v>
      </c>
      <c r="U447">
        <f t="shared" si="204"/>
        <v>-0.43954999999999966</v>
      </c>
      <c r="V447" s="43">
        <f t="shared" si="216"/>
        <v>45688</v>
      </c>
      <c r="W447" s="43">
        <f t="shared" si="206"/>
        <v>45657</v>
      </c>
      <c r="X447" s="45">
        <f t="shared" si="217"/>
        <v>0.96399456521739135</v>
      </c>
      <c r="Y447" s="45">
        <f t="shared" si="218"/>
        <v>1.7211863460393091</v>
      </c>
      <c r="Z447" s="47">
        <f t="shared" si="219"/>
        <v>100.09096162410034</v>
      </c>
      <c r="AA447" s="47">
        <f t="shared" si="220"/>
        <v>111.19586624902122</v>
      </c>
      <c r="AB447" s="45">
        <f t="shared" si="221"/>
        <v>4.1186999999999996</v>
      </c>
      <c r="AC447" s="2" t="str">
        <f t="shared" si="207"/>
        <v>TY1</v>
      </c>
      <c r="AD447">
        <f t="shared" si="208"/>
        <v>111.28125</v>
      </c>
      <c r="AE447">
        <f t="shared" si="209"/>
        <v>111.515625</v>
      </c>
      <c r="AF447" s="49">
        <f t="shared" si="236"/>
        <v>-0.234375</v>
      </c>
      <c r="AG447" s="3">
        <f t="shared" si="222"/>
        <v>111.19586624902122</v>
      </c>
      <c r="AH447">
        <f t="shared" si="223"/>
        <v>111.18369684287309</v>
      </c>
      <c r="AI447" s="51">
        <f t="shared" si="224"/>
        <v>1.2169406148132111E-2</v>
      </c>
      <c r="AJ447" s="52">
        <f t="shared" si="225"/>
        <v>0.24654440614813211</v>
      </c>
      <c r="AK447" s="2">
        <v>45589</v>
      </c>
      <c r="AL447" t="str">
        <v>91282CLM</v>
      </c>
      <c r="AM447">
        <v>1.0787</v>
      </c>
      <c r="AN447">
        <v>4.4028499999999999</v>
      </c>
      <c r="AO447">
        <v>0.87370000000000003</v>
      </c>
      <c r="AP447">
        <v>111.515625</v>
      </c>
      <c r="AQ447">
        <f>VLOOKUP(AL447,工作表1!$F$3:$G$1000,2,FALSE)</f>
        <v>3.625</v>
      </c>
      <c r="AR447" t="str">
        <f>VLOOKUP(AL447,工作表1!$F$3:$H$1000,3,FALSE)</f>
        <v>2031/9/30</v>
      </c>
      <c r="AS447">
        <f t="shared" si="210"/>
        <v>4.5645499999999997</v>
      </c>
      <c r="AT447">
        <f t="shared" si="211"/>
        <v>-0.93954999999999966</v>
      </c>
      <c r="AU447" s="43">
        <f t="shared" si="226"/>
        <v>45747</v>
      </c>
      <c r="AV447" s="43">
        <f t="shared" si="212"/>
        <v>45747</v>
      </c>
      <c r="AW447" s="45">
        <f t="shared" si="227"/>
        <v>0.25034530386740333</v>
      </c>
      <c r="AX447" s="45">
        <f t="shared" si="228"/>
        <v>1.8095918792098691</v>
      </c>
      <c r="AY447" s="47">
        <f t="shared" si="229"/>
        <v>97.097430986793256</v>
      </c>
      <c r="AZ447" s="47">
        <f t="shared" si="230"/>
        <v>111.18369684287309</v>
      </c>
      <c r="BA447" s="43"/>
      <c r="BC447" s="2">
        <v>45588</v>
      </c>
      <c r="BD447" t="str">
        <v>91282CDY</v>
      </c>
      <c r="BE447">
        <v>0.53879999999999995</v>
      </c>
      <c r="BF447">
        <v>4.3256100000000002</v>
      </c>
      <c r="BG447">
        <v>0.78069999999999995</v>
      </c>
      <c r="BH447">
        <v>111.375</v>
      </c>
      <c r="BI447">
        <f>VLOOKUP(BD447,工作表1!$K$3:$L$1000,2,FALSE)</f>
        <v>1.875</v>
      </c>
      <c r="BJ447" t="str">
        <f>VLOOKUP(BD447,工作表1!$K$3:$M$1000,3,FALSE)</f>
        <v>2032/2/15</v>
      </c>
      <c r="BK447">
        <f t="shared" si="213"/>
        <v>4.5870499999999996</v>
      </c>
      <c r="BL447">
        <f t="shared" si="214"/>
        <v>-2.7120499999999996</v>
      </c>
      <c r="BM447" s="43">
        <f t="shared" si="231"/>
        <v>45703</v>
      </c>
      <c r="BN447" s="43">
        <f t="shared" si="215"/>
        <v>45838</v>
      </c>
      <c r="BO447" s="45">
        <f t="shared" si="232"/>
        <v>0.35665760869565222</v>
      </c>
      <c r="BP447" s="45">
        <f t="shared" si="233"/>
        <v>1.6357671977367483</v>
      </c>
      <c r="BQ447" s="47">
        <f t="shared" si="234"/>
        <v>85.636106498815437</v>
      </c>
      <c r="BR447" s="47">
        <f t="shared" si="235"/>
        <v>109.80028134211939</v>
      </c>
    </row>
    <row r="448" spans="6:70" x14ac:dyDescent="0.25">
      <c r="F448" s="2">
        <v>45594</v>
      </c>
      <c r="G448">
        <v>4.5395000000000003</v>
      </c>
      <c r="H448" s="43">
        <v>45610</v>
      </c>
      <c r="I448">
        <v>4.3823999999999996</v>
      </c>
      <c r="L448" s="2">
        <v>45588</v>
      </c>
      <c r="M448" t="str">
        <v>91282CKW</v>
      </c>
      <c r="N448">
        <v>1.9376</v>
      </c>
      <c r="O448">
        <v>4.3555799999999998</v>
      </c>
      <c r="P448">
        <v>0.90690000000000004</v>
      </c>
      <c r="Q448">
        <v>111.03125</v>
      </c>
      <c r="R448">
        <f>VLOOKUP(M448,工作表1!$A$3:$B$1000,2,FALSE)</f>
        <v>4.25</v>
      </c>
      <c r="S448" t="str">
        <f>VLOOKUP(M448,工作表1!$A$3:$C$1000,3,FALSE)</f>
        <v>2031/6/30</v>
      </c>
      <c r="T448">
        <f t="shared" si="205"/>
        <v>4.5870499999999996</v>
      </c>
      <c r="U448">
        <f t="shared" si="204"/>
        <v>-0.33704999999999963</v>
      </c>
      <c r="V448" s="43">
        <f t="shared" si="216"/>
        <v>45657</v>
      </c>
      <c r="W448" s="43">
        <f t="shared" si="206"/>
        <v>45657</v>
      </c>
      <c r="X448" s="45">
        <f t="shared" si="217"/>
        <v>1.3469945355191257</v>
      </c>
      <c r="Y448" s="45">
        <f t="shared" si="218"/>
        <v>2.1387753574369341</v>
      </c>
      <c r="Z448" s="47">
        <f t="shared" si="219"/>
        <v>100.62242374907225</v>
      </c>
      <c r="AA448" s="47">
        <f t="shared" si="220"/>
        <v>110.9776483256986</v>
      </c>
      <c r="AB448" s="45">
        <f t="shared" si="221"/>
        <v>4.1478999999999999</v>
      </c>
      <c r="AC448" s="2" t="str">
        <f t="shared" si="207"/>
        <v>TY1</v>
      </c>
      <c r="AD448">
        <f t="shared" si="208"/>
        <v>111.03125</v>
      </c>
      <c r="AE448">
        <f t="shared" si="209"/>
        <v>111.25</v>
      </c>
      <c r="AF448" s="49">
        <f t="shared" si="236"/>
        <v>-0.21875</v>
      </c>
      <c r="AG448" s="3">
        <f t="shared" si="222"/>
        <v>110.9776483256986</v>
      </c>
      <c r="AH448">
        <f t="shared" si="223"/>
        <v>110.94510770151931</v>
      </c>
      <c r="AI448" s="51">
        <f t="shared" si="224"/>
        <v>3.2540624179290489E-2</v>
      </c>
      <c r="AJ448" s="52">
        <f t="shared" si="225"/>
        <v>0.25129062417929049</v>
      </c>
      <c r="AK448" s="2">
        <v>45588</v>
      </c>
      <c r="AL448" t="str">
        <v>91282CLM</v>
      </c>
      <c r="AM448">
        <v>1.8089999999999999</v>
      </c>
      <c r="AN448">
        <v>4.37744</v>
      </c>
      <c r="AO448">
        <v>0.87370000000000003</v>
      </c>
      <c r="AP448">
        <v>111.25</v>
      </c>
      <c r="AQ448">
        <f>VLOOKUP(AL448,工作表1!$F$3:$G$1000,2,FALSE)</f>
        <v>3.625</v>
      </c>
      <c r="AR448" t="str">
        <f>VLOOKUP(AL448,工作表1!$F$3:$H$1000,3,FALSE)</f>
        <v>2031/9/30</v>
      </c>
      <c r="AS448">
        <f t="shared" si="210"/>
        <v>4.5870499999999996</v>
      </c>
      <c r="AT448">
        <f t="shared" si="211"/>
        <v>-0.96204999999999963</v>
      </c>
      <c r="AU448" s="43">
        <f t="shared" si="226"/>
        <v>45747</v>
      </c>
      <c r="AV448" s="43">
        <f t="shared" si="212"/>
        <v>45747</v>
      </c>
      <c r="AW448" s="45">
        <f t="shared" si="227"/>
        <v>0.24033149171270718</v>
      </c>
      <c r="AX448" s="45">
        <f t="shared" si="228"/>
        <v>1.8095095739044882</v>
      </c>
      <c r="AY448" s="47">
        <f t="shared" si="229"/>
        <v>96.878821896382107</v>
      </c>
      <c r="AZ448" s="47">
        <f t="shared" si="230"/>
        <v>110.94510770151931</v>
      </c>
      <c r="BA448" s="43"/>
      <c r="BC448" s="2">
        <v>45587</v>
      </c>
      <c r="BD448" t="str">
        <v>91282CDY</v>
      </c>
      <c r="BE448">
        <v>-6.2799999999999995E-2</v>
      </c>
      <c r="BF448">
        <v>4.34185</v>
      </c>
      <c r="BG448">
        <v>0.78069999999999995</v>
      </c>
      <c r="BH448">
        <v>111.703125</v>
      </c>
      <c r="BI448">
        <f>VLOOKUP(BD448,工作表1!$K$3:$L$1000,2,FALSE)</f>
        <v>1.875</v>
      </c>
      <c r="BJ448" t="str">
        <f>VLOOKUP(BD448,工作表1!$K$3:$M$1000,3,FALSE)</f>
        <v>2032/2/15</v>
      </c>
      <c r="BK448">
        <f t="shared" si="213"/>
        <v>4.5884499999999999</v>
      </c>
      <c r="BL448">
        <f t="shared" si="214"/>
        <v>-2.7134499999999999</v>
      </c>
      <c r="BM448" s="43">
        <f t="shared" si="231"/>
        <v>45703</v>
      </c>
      <c r="BN448" s="43">
        <f t="shared" si="215"/>
        <v>45838</v>
      </c>
      <c r="BO448" s="45">
        <f t="shared" si="232"/>
        <v>0.3515625</v>
      </c>
      <c r="BP448" s="45">
        <f t="shared" si="233"/>
        <v>1.6358090753424657</v>
      </c>
      <c r="BQ448" s="47">
        <f t="shared" si="234"/>
        <v>85.870338341657032</v>
      </c>
      <c r="BR448" s="47">
        <f t="shared" si="235"/>
        <v>110.10199175927602</v>
      </c>
    </row>
    <row r="449" spans="6:70" x14ac:dyDescent="0.25">
      <c r="F449" s="2">
        <v>45593</v>
      </c>
      <c r="G449">
        <v>4.5534999999999997</v>
      </c>
      <c r="H449" s="43">
        <v>45609</v>
      </c>
      <c r="I449">
        <v>4.3822999999999999</v>
      </c>
      <c r="L449" s="2">
        <v>45587</v>
      </c>
      <c r="M449" t="str">
        <v>91282CKW</v>
      </c>
      <c r="N449">
        <v>1.5124</v>
      </c>
      <c r="O449">
        <v>4.4311100000000003</v>
      </c>
      <c r="P449">
        <v>0.90690000000000004</v>
      </c>
      <c r="Q449">
        <v>111.34375</v>
      </c>
      <c r="R449">
        <f>VLOOKUP(M449,工作表1!$A$3:$B$1000,2,FALSE)</f>
        <v>4.25</v>
      </c>
      <c r="S449" t="str">
        <f>VLOOKUP(M449,工作表1!$A$3:$C$1000,3,FALSE)</f>
        <v>2031/6/30</v>
      </c>
      <c r="T449">
        <f t="shared" si="205"/>
        <v>4.5884499999999999</v>
      </c>
      <c r="U449">
        <f t="shared" si="204"/>
        <v>-0.33844999999999992</v>
      </c>
      <c r="V449" s="43">
        <f t="shared" si="216"/>
        <v>45657</v>
      </c>
      <c r="W449" s="43">
        <f t="shared" si="206"/>
        <v>45657</v>
      </c>
      <c r="X449" s="45">
        <f t="shared" si="217"/>
        <v>1.3353825136612023</v>
      </c>
      <c r="Y449" s="45">
        <f t="shared" si="218"/>
        <v>2.1388071711954488</v>
      </c>
      <c r="Z449" s="47">
        <f t="shared" si="219"/>
        <v>100.88773009331821</v>
      </c>
      <c r="AA449" s="47">
        <f t="shared" si="220"/>
        <v>111.27086250056864</v>
      </c>
      <c r="AB449" s="45">
        <f t="shared" si="221"/>
        <v>4.1025</v>
      </c>
      <c r="AC449" s="2" t="str">
        <f t="shared" si="207"/>
        <v>TY1</v>
      </c>
      <c r="AD449">
        <f t="shared" si="208"/>
        <v>111.34375</v>
      </c>
      <c r="AE449">
        <f t="shared" si="209"/>
        <v>111.578125</v>
      </c>
      <c r="AF449" s="49">
        <f t="shared" si="236"/>
        <v>-0.234375</v>
      </c>
      <c r="AG449" s="3">
        <f t="shared" si="222"/>
        <v>111.27086250056864</v>
      </c>
      <c r="AH449">
        <f t="shared" si="223"/>
        <v>111.24993704943009</v>
      </c>
      <c r="AI449" s="51">
        <f t="shared" si="224"/>
        <v>2.0925451138552376E-2</v>
      </c>
      <c r="AJ449" s="52">
        <f t="shared" si="225"/>
        <v>0.25530045113855238</v>
      </c>
      <c r="AK449" s="2">
        <v>45587</v>
      </c>
      <c r="AL449" t="str">
        <v>91282CLM</v>
      </c>
      <c r="AM449">
        <v>1.2817000000000001</v>
      </c>
      <c r="AN449">
        <v>4.41059</v>
      </c>
      <c r="AO449">
        <v>0.87370000000000003</v>
      </c>
      <c r="AP449">
        <v>111.578125</v>
      </c>
      <c r="AQ449">
        <f>VLOOKUP(AL449,工作表1!$F$3:$G$1000,2,FALSE)</f>
        <v>3.625</v>
      </c>
      <c r="AR449" t="str">
        <f>VLOOKUP(AL449,工作表1!$F$3:$H$1000,3,FALSE)</f>
        <v>2031/9/30</v>
      </c>
      <c r="AS449">
        <f t="shared" si="210"/>
        <v>4.5884499999999999</v>
      </c>
      <c r="AT449">
        <f t="shared" si="211"/>
        <v>-0.96344999999999992</v>
      </c>
      <c r="AU449" s="43">
        <f t="shared" si="226"/>
        <v>45747</v>
      </c>
      <c r="AV449" s="43">
        <f t="shared" si="212"/>
        <v>45747</v>
      </c>
      <c r="AW449" s="45">
        <f t="shared" si="227"/>
        <v>0.23031767955801108</v>
      </c>
      <c r="AX449" s="45">
        <f t="shared" si="228"/>
        <v>1.8094272685991069</v>
      </c>
      <c r="AY449" s="47">
        <f t="shared" si="229"/>
        <v>97.144191706708071</v>
      </c>
      <c r="AZ449" s="47">
        <f t="shared" si="230"/>
        <v>111.24993704943009</v>
      </c>
      <c r="BA449" s="43"/>
      <c r="BC449" s="2">
        <v>45586</v>
      </c>
      <c r="BD449" t="str">
        <v>91282CDY</v>
      </c>
      <c r="BE449">
        <v>-0.182</v>
      </c>
      <c r="BF449">
        <v>4.3561199999999998</v>
      </c>
      <c r="BG449">
        <v>0.78069999999999995</v>
      </c>
      <c r="BH449">
        <v>111.90625</v>
      </c>
      <c r="BI449">
        <f>VLOOKUP(BD449,工作表1!$K$3:$L$1000,2,FALSE)</f>
        <v>1.875</v>
      </c>
      <c r="BJ449" t="str">
        <f>VLOOKUP(BD449,工作表1!$K$3:$M$1000,3,FALSE)</f>
        <v>2032/2/15</v>
      </c>
      <c r="BK449">
        <f t="shared" si="213"/>
        <v>4.6050000000000004</v>
      </c>
      <c r="BL449">
        <f t="shared" si="214"/>
        <v>-2.7300000000000004</v>
      </c>
      <c r="BM449" s="43">
        <f t="shared" si="231"/>
        <v>45703</v>
      </c>
      <c r="BN449" s="43">
        <f t="shared" si="215"/>
        <v>45838</v>
      </c>
      <c r="BO449" s="45">
        <f t="shared" si="232"/>
        <v>0.34646739130434778</v>
      </c>
      <c r="BP449" s="45">
        <f t="shared" si="233"/>
        <v>1.6358509529481835</v>
      </c>
      <c r="BQ449" s="47">
        <f t="shared" si="234"/>
        <v>85.990589654982173</v>
      </c>
      <c r="BR449" s="47">
        <f t="shared" si="235"/>
        <v>110.27124433722165</v>
      </c>
    </row>
    <row r="450" spans="6:70" x14ac:dyDescent="0.25">
      <c r="F450" s="2">
        <v>45590</v>
      </c>
      <c r="G450">
        <v>4.556</v>
      </c>
      <c r="H450" s="43">
        <v>45608</v>
      </c>
      <c r="I450">
        <v>4.3769999999999998</v>
      </c>
      <c r="L450" s="2">
        <v>45586</v>
      </c>
      <c r="M450" t="str">
        <v>91282CKW</v>
      </c>
      <c r="N450">
        <v>1.7000999999999999</v>
      </c>
      <c r="O450">
        <v>4.4177499999999998</v>
      </c>
      <c r="P450">
        <v>0.90690000000000004</v>
      </c>
      <c r="Q450">
        <v>111.515625</v>
      </c>
      <c r="R450">
        <f>VLOOKUP(M450,工作表1!$A$3:$B$1000,2,FALSE)</f>
        <v>4.25</v>
      </c>
      <c r="S450" t="str">
        <f>VLOOKUP(M450,工作表1!$A$3:$C$1000,3,FALSE)</f>
        <v>2031/6/30</v>
      </c>
      <c r="T450">
        <f t="shared" si="205"/>
        <v>4.6050000000000004</v>
      </c>
      <c r="U450">
        <f t="shared" si="204"/>
        <v>-0.35500000000000043</v>
      </c>
      <c r="V450" s="43">
        <f t="shared" si="216"/>
        <v>45657</v>
      </c>
      <c r="W450" s="43">
        <f t="shared" si="206"/>
        <v>45657</v>
      </c>
      <c r="X450" s="45">
        <f t="shared" si="217"/>
        <v>1.3237704918032787</v>
      </c>
      <c r="Y450" s="45">
        <f t="shared" si="218"/>
        <v>2.1388389849539635</v>
      </c>
      <c r="Z450" s="47">
        <f t="shared" si="219"/>
        <v>101.01921922320082</v>
      </c>
      <c r="AA450" s="47">
        <f t="shared" si="220"/>
        <v>111.4197789543534</v>
      </c>
      <c r="AB450" s="45">
        <f t="shared" si="221"/>
        <v>4.0838000000000001</v>
      </c>
      <c r="AC450" s="2" t="str">
        <f t="shared" si="207"/>
        <v>TY1</v>
      </c>
      <c r="AD450">
        <f t="shared" si="208"/>
        <v>111.515625</v>
      </c>
      <c r="AE450">
        <f t="shared" si="209"/>
        <v>111.78125</v>
      </c>
      <c r="AF450" s="49">
        <f t="shared" si="236"/>
        <v>-0.265625</v>
      </c>
      <c r="AG450" s="3">
        <f t="shared" si="222"/>
        <v>111.4197789543534</v>
      </c>
      <c r="AH450">
        <f t="shared" si="223"/>
        <v>111.3919467431441</v>
      </c>
      <c r="AI450" s="51">
        <f t="shared" si="224"/>
        <v>2.7832211209300795E-2</v>
      </c>
      <c r="AJ450" s="52">
        <f t="shared" si="225"/>
        <v>0.29345721120930079</v>
      </c>
      <c r="AK450" s="2">
        <v>45586</v>
      </c>
      <c r="AL450" t="str">
        <v>91282CLM</v>
      </c>
      <c r="AM450">
        <v>0.43049999999999999</v>
      </c>
      <c r="AN450">
        <v>4.4851299999999998</v>
      </c>
      <c r="AO450">
        <v>0.87370000000000003</v>
      </c>
      <c r="AP450">
        <v>111.78125</v>
      </c>
      <c r="AQ450">
        <f>VLOOKUP(AL450,工作表1!$F$3:$G$1000,2,FALSE)</f>
        <v>3.625</v>
      </c>
      <c r="AR450" t="str">
        <f>VLOOKUP(AL450,工作表1!$F$3:$H$1000,3,FALSE)</f>
        <v>2031/9/30</v>
      </c>
      <c r="AS450">
        <f t="shared" si="210"/>
        <v>4.6050000000000004</v>
      </c>
      <c r="AT450">
        <f t="shared" si="211"/>
        <v>-0.98000000000000043</v>
      </c>
      <c r="AU450" s="43">
        <f t="shared" si="226"/>
        <v>45747</v>
      </c>
      <c r="AV450" s="43">
        <f t="shared" si="212"/>
        <v>45747</v>
      </c>
      <c r="AW450" s="45">
        <f t="shared" si="227"/>
        <v>0.2203038674033149</v>
      </c>
      <c r="AX450" s="45">
        <f t="shared" si="228"/>
        <v>1.8093449632937257</v>
      </c>
      <c r="AY450" s="47">
        <f t="shared" si="229"/>
        <v>97.260564874051212</v>
      </c>
      <c r="AZ450" s="47">
        <f t="shared" si="230"/>
        <v>111.3919467431441</v>
      </c>
      <c r="BA450" s="43"/>
      <c r="BC450" s="2">
        <v>45583</v>
      </c>
      <c r="BD450" t="str">
        <v>91282CDY</v>
      </c>
      <c r="BE450">
        <v>3.1457000000000002</v>
      </c>
      <c r="BF450">
        <v>4.1364400000000003</v>
      </c>
      <c r="BG450">
        <v>0.78069999999999995</v>
      </c>
      <c r="BH450">
        <v>112.546875</v>
      </c>
      <c r="BI450">
        <f>VLOOKUP(BD450,工作表1!$K$3:$L$1000,2,FALSE)</f>
        <v>1.875</v>
      </c>
      <c r="BJ450" t="str">
        <f>VLOOKUP(BD450,工作表1!$K$3:$M$1000,3,FALSE)</f>
        <v>2032/2/15</v>
      </c>
      <c r="BK450">
        <f t="shared" si="213"/>
        <v>4.5873499999999998</v>
      </c>
      <c r="BL450">
        <f t="shared" si="214"/>
        <v>-2.7123499999999998</v>
      </c>
      <c r="BM450" s="43">
        <f t="shared" si="231"/>
        <v>45703</v>
      </c>
      <c r="BN450" s="43">
        <f t="shared" si="215"/>
        <v>45838</v>
      </c>
      <c r="BO450" s="45">
        <f t="shared" si="232"/>
        <v>0.34137228260869568</v>
      </c>
      <c r="BP450" s="45">
        <f t="shared" si="233"/>
        <v>1.6358928305539013</v>
      </c>
      <c r="BQ450" s="47">
        <f t="shared" si="234"/>
        <v>86.602441027530745</v>
      </c>
      <c r="BR450" s="47">
        <f t="shared" si="235"/>
        <v>111.03964127749325</v>
      </c>
    </row>
    <row r="451" spans="6:70" x14ac:dyDescent="0.25">
      <c r="F451" s="2">
        <v>45589</v>
      </c>
      <c r="G451">
        <v>4.5645499999999997</v>
      </c>
      <c r="H451" s="43">
        <v>45607</v>
      </c>
      <c r="I451">
        <v>4.2450000000000001</v>
      </c>
      <c r="L451" s="2">
        <v>45583</v>
      </c>
      <c r="M451" t="str">
        <v>91282CKW</v>
      </c>
      <c r="N451">
        <v>1.4466000000000001</v>
      </c>
      <c r="O451">
        <v>4.44902</v>
      </c>
      <c r="P451">
        <v>0.90690000000000004</v>
      </c>
      <c r="Q451">
        <v>112.21875</v>
      </c>
      <c r="R451">
        <f>VLOOKUP(M451,工作表1!$A$3:$B$1000,2,FALSE)</f>
        <v>4.25</v>
      </c>
      <c r="S451" t="str">
        <f>VLOOKUP(M451,工作表1!$A$3:$C$1000,3,FALSE)</f>
        <v>2031/6/30</v>
      </c>
      <c r="T451">
        <f t="shared" si="205"/>
        <v>4.5873499999999998</v>
      </c>
      <c r="U451">
        <f t="shared" si="204"/>
        <v>-0.33734999999999982</v>
      </c>
      <c r="V451" s="43">
        <f t="shared" si="216"/>
        <v>45657</v>
      </c>
      <c r="W451" s="43">
        <f t="shared" si="206"/>
        <v>45657</v>
      </c>
      <c r="X451" s="45">
        <f t="shared" si="217"/>
        <v>1.3121584699453552</v>
      </c>
      <c r="Y451" s="45">
        <f t="shared" si="218"/>
        <v>2.1388707987124786</v>
      </c>
      <c r="Z451" s="47">
        <f t="shared" si="219"/>
        <v>101.64362103267803</v>
      </c>
      <c r="AA451" s="47">
        <f t="shared" si="220"/>
        <v>112.10487318301857</v>
      </c>
      <c r="AB451" s="45">
        <f t="shared" si="221"/>
        <v>3.9727999999999999</v>
      </c>
      <c r="AC451" s="2" t="str">
        <f t="shared" si="207"/>
        <v>TY1</v>
      </c>
      <c r="AD451">
        <f t="shared" si="208"/>
        <v>112.21875</v>
      </c>
      <c r="AE451">
        <f t="shared" si="209"/>
        <v>112.5</v>
      </c>
      <c r="AF451" s="49">
        <f t="shared" si="236"/>
        <v>-0.28125</v>
      </c>
      <c r="AG451" s="3">
        <f t="shared" si="222"/>
        <v>112.10487318301857</v>
      </c>
      <c r="AH451">
        <f t="shared" si="223"/>
        <v>112.098657337177</v>
      </c>
      <c r="AI451" s="51">
        <f t="shared" si="224"/>
        <v>6.2158458415666473E-3</v>
      </c>
      <c r="AJ451" s="52">
        <f t="shared" si="225"/>
        <v>0.28746584584156665</v>
      </c>
      <c r="AK451" s="2">
        <v>45583</v>
      </c>
      <c r="AL451" t="str">
        <v>91282CLM</v>
      </c>
      <c r="AM451">
        <v>0.28910000000000002</v>
      </c>
      <c r="AN451">
        <v>4.4588000000000001</v>
      </c>
      <c r="AO451">
        <v>0.87370000000000003</v>
      </c>
      <c r="AP451">
        <v>112.5</v>
      </c>
      <c r="AQ451">
        <f>VLOOKUP(AL451,工作表1!$F$3:$G$1000,2,FALSE)</f>
        <v>3.625</v>
      </c>
      <c r="AR451" t="str">
        <f>VLOOKUP(AL451,工作表1!$F$3:$H$1000,3,FALSE)</f>
        <v>2031/9/30</v>
      </c>
      <c r="AS451">
        <f t="shared" si="210"/>
        <v>4.5873499999999998</v>
      </c>
      <c r="AT451">
        <f t="shared" si="211"/>
        <v>-0.96234999999999982</v>
      </c>
      <c r="AU451" s="43">
        <f t="shared" si="226"/>
        <v>45747</v>
      </c>
      <c r="AV451" s="43">
        <f t="shared" si="212"/>
        <v>45747</v>
      </c>
      <c r="AW451" s="45">
        <f t="shared" si="227"/>
        <v>0.21029005524861877</v>
      </c>
      <c r="AX451" s="45">
        <f t="shared" si="228"/>
        <v>1.8092626579883451</v>
      </c>
      <c r="AY451" s="47">
        <f t="shared" si="229"/>
        <v>97.885520273558512</v>
      </c>
      <c r="AZ451" s="47">
        <f t="shared" si="230"/>
        <v>112.098657337177</v>
      </c>
      <c r="BA451" s="43"/>
      <c r="BC451" s="2">
        <v>45582</v>
      </c>
      <c r="BD451" t="str">
        <v>91282CDY</v>
      </c>
      <c r="BE451">
        <v>2.52</v>
      </c>
      <c r="BF451">
        <v>4.1829700000000001</v>
      </c>
      <c r="BG451">
        <v>0.78069999999999995</v>
      </c>
      <c r="BH451">
        <v>112.375</v>
      </c>
      <c r="BI451">
        <f>VLOOKUP(BD451,工作表1!$K$3:$L$1000,2,FALSE)</f>
        <v>1.875</v>
      </c>
      <c r="BJ451" t="str">
        <f>VLOOKUP(BD451,工作表1!$K$3:$M$1000,3,FALSE)</f>
        <v>2032/2/15</v>
      </c>
      <c r="BK451">
        <f t="shared" si="213"/>
        <v>4.5999999999999996</v>
      </c>
      <c r="BL451">
        <f t="shared" si="214"/>
        <v>-2.7249999999999996</v>
      </c>
      <c r="BM451" s="43">
        <f t="shared" si="231"/>
        <v>45703</v>
      </c>
      <c r="BN451" s="43">
        <f t="shared" si="215"/>
        <v>45838</v>
      </c>
      <c r="BO451" s="45">
        <f t="shared" si="232"/>
        <v>0.32608695652173914</v>
      </c>
      <c r="BP451" s="45">
        <f t="shared" si="233"/>
        <v>1.6360184633710544</v>
      </c>
      <c r="BQ451" s="47">
        <f t="shared" si="234"/>
        <v>86.449813075053342</v>
      </c>
      <c r="BR451" s="47">
        <f t="shared" si="235"/>
        <v>110.85693183343064</v>
      </c>
    </row>
    <row r="452" spans="6:70" x14ac:dyDescent="0.25">
      <c r="F452" s="2">
        <v>45588</v>
      </c>
      <c r="G452">
        <v>4.5870499999999996</v>
      </c>
      <c r="H452" s="43">
        <v>45604</v>
      </c>
      <c r="I452">
        <v>4.2450000000000001</v>
      </c>
      <c r="L452" s="2">
        <v>45582</v>
      </c>
      <c r="M452" t="str">
        <v>91282CKW</v>
      </c>
      <c r="N452">
        <v>1.5966</v>
      </c>
      <c r="O452">
        <v>4.4419700000000004</v>
      </c>
      <c r="P452">
        <v>0.90690000000000004</v>
      </c>
      <c r="Q452">
        <v>112.046875</v>
      </c>
      <c r="R452">
        <f>VLOOKUP(M452,工作表1!$A$3:$B$1000,2,FALSE)</f>
        <v>4.25</v>
      </c>
      <c r="S452" t="str">
        <f>VLOOKUP(M452,工作表1!$A$3:$C$1000,3,FALSE)</f>
        <v>2031/6/30</v>
      </c>
      <c r="T452">
        <f t="shared" si="205"/>
        <v>4.5999999999999996</v>
      </c>
      <c r="U452">
        <f t="shared" ref="U452:U515" si="237">R452-T452</f>
        <v>-0.34999999999999964</v>
      </c>
      <c r="V452" s="43">
        <f t="shared" si="216"/>
        <v>45657</v>
      </c>
      <c r="W452" s="43">
        <f t="shared" si="206"/>
        <v>45657</v>
      </c>
      <c r="X452" s="45">
        <f t="shared" si="217"/>
        <v>1.2773224043715847</v>
      </c>
      <c r="Y452" s="45">
        <f t="shared" si="218"/>
        <v>2.1389662399880232</v>
      </c>
      <c r="Z452" s="47">
        <f t="shared" si="219"/>
        <v>101.51303895891282</v>
      </c>
      <c r="AA452" s="47">
        <f t="shared" si="220"/>
        <v>111.96488473538776</v>
      </c>
      <c r="AB452" s="45">
        <f t="shared" si="221"/>
        <v>3.9855999999999998</v>
      </c>
      <c r="AC452" s="2" t="str">
        <f t="shared" si="207"/>
        <v>TY1</v>
      </c>
      <c r="AD452">
        <f t="shared" si="208"/>
        <v>112.046875</v>
      </c>
      <c r="AE452">
        <f t="shared" si="209"/>
        <v>112.328125</v>
      </c>
      <c r="AF452" s="49">
        <f t="shared" si="236"/>
        <v>-0.28125</v>
      </c>
      <c r="AG452" s="3">
        <f t="shared" si="222"/>
        <v>111.96488473538776</v>
      </c>
      <c r="AH452">
        <f t="shared" si="223"/>
        <v>111.95480976028921</v>
      </c>
      <c r="AI452" s="51">
        <f t="shared" si="224"/>
        <v>1.0074975098547156E-2</v>
      </c>
      <c r="AJ452" s="52">
        <f t="shared" si="225"/>
        <v>0.29132497509854716</v>
      </c>
      <c r="AK452" s="2">
        <v>45582</v>
      </c>
      <c r="AL452" t="str">
        <v>91282CLM</v>
      </c>
      <c r="AM452">
        <v>0.48630000000000001</v>
      </c>
      <c r="AN452">
        <v>4.4660799999999998</v>
      </c>
      <c r="AO452">
        <v>0.87370000000000003</v>
      </c>
      <c r="AP452">
        <v>112.328125</v>
      </c>
      <c r="AQ452">
        <f>VLOOKUP(AL452,工作表1!$F$3:$G$1000,2,FALSE)</f>
        <v>3.625</v>
      </c>
      <c r="AR452" t="str">
        <f>VLOOKUP(AL452,工作表1!$F$3:$H$1000,3,FALSE)</f>
        <v>2031/9/30</v>
      </c>
      <c r="AS452">
        <f t="shared" si="210"/>
        <v>4.5999999999999996</v>
      </c>
      <c r="AT452">
        <f t="shared" si="211"/>
        <v>-0.97499999999999964</v>
      </c>
      <c r="AU452" s="43">
        <f t="shared" si="226"/>
        <v>45747</v>
      </c>
      <c r="AV452" s="43">
        <f t="shared" si="212"/>
        <v>45747</v>
      </c>
      <c r="AW452" s="45">
        <f t="shared" si="227"/>
        <v>0.18024861878453038</v>
      </c>
      <c r="AX452" s="45">
        <f t="shared" si="228"/>
        <v>1.8090157420722017</v>
      </c>
      <c r="AY452" s="47">
        <f t="shared" si="229"/>
        <v>97.753051595022839</v>
      </c>
      <c r="AZ452" s="47">
        <f t="shared" si="230"/>
        <v>111.95480976028921</v>
      </c>
      <c r="BA452" s="43"/>
      <c r="BC452" s="2">
        <v>45581</v>
      </c>
      <c r="BD452" t="str">
        <v>91282CDY</v>
      </c>
      <c r="BE452">
        <v>4.2618999999999998</v>
      </c>
      <c r="BF452">
        <v>4.0712900000000003</v>
      </c>
      <c r="BG452">
        <v>0.78069999999999995</v>
      </c>
      <c r="BH452">
        <v>112.890625</v>
      </c>
      <c r="BI452">
        <f>VLOOKUP(BD452,工作表1!$K$3:$L$1000,2,FALSE)</f>
        <v>1.875</v>
      </c>
      <c r="BJ452" t="str">
        <f>VLOOKUP(BD452,工作表1!$K$3:$M$1000,3,FALSE)</f>
        <v>2032/2/15</v>
      </c>
      <c r="BK452">
        <f t="shared" si="213"/>
        <v>4.5934999999999997</v>
      </c>
      <c r="BL452">
        <f t="shared" si="214"/>
        <v>-2.7184999999999997</v>
      </c>
      <c r="BM452" s="43">
        <f t="shared" si="231"/>
        <v>45703</v>
      </c>
      <c r="BN452" s="43">
        <f t="shared" si="215"/>
        <v>45838</v>
      </c>
      <c r="BO452" s="45">
        <f t="shared" si="232"/>
        <v>0.32099184782608697</v>
      </c>
      <c r="BP452" s="45">
        <f t="shared" si="233"/>
        <v>1.6360603409767718</v>
      </c>
      <c r="BQ452" s="47">
        <f t="shared" si="234"/>
        <v>86.903772049431936</v>
      </c>
      <c r="BR452" s="47">
        <f t="shared" si="235"/>
        <v>111.43297126213427</v>
      </c>
    </row>
    <row r="453" spans="6:70" x14ac:dyDescent="0.25">
      <c r="F453" s="2">
        <v>45587</v>
      </c>
      <c r="G453">
        <v>4.5884499999999999</v>
      </c>
      <c r="H453" s="43">
        <v>45603</v>
      </c>
      <c r="I453">
        <v>4.2476000000000003</v>
      </c>
      <c r="L453" s="2">
        <v>45581</v>
      </c>
      <c r="M453" t="str">
        <v>91282CKW</v>
      </c>
      <c r="N453">
        <v>1.7244999999999999</v>
      </c>
      <c r="O453">
        <v>4.4267399999999997</v>
      </c>
      <c r="P453">
        <v>0.90690000000000004</v>
      </c>
      <c r="Q453">
        <v>112.53125</v>
      </c>
      <c r="R453">
        <f>VLOOKUP(M453,工作表1!$A$3:$B$1000,2,FALSE)</f>
        <v>4.25</v>
      </c>
      <c r="S453" t="str">
        <f>VLOOKUP(M453,工作表1!$A$3:$C$1000,3,FALSE)</f>
        <v>2031/6/30</v>
      </c>
      <c r="T453">
        <f t="shared" ref="T453:T516" si="238">INDEX($G:$G,MATCH(L453,$F:$F,0))</f>
        <v>4.5934999999999997</v>
      </c>
      <c r="U453">
        <f t="shared" si="237"/>
        <v>-0.34349999999999969</v>
      </c>
      <c r="V453" s="43">
        <f t="shared" si="216"/>
        <v>45657</v>
      </c>
      <c r="W453" s="43">
        <f t="shared" ref="W453:W516" si="239">IF(WEEKDAY(DATE(YEAR(L453),(INT(MONTH(L453)/3)+1)*3+1,1)-1,2)=7,DATE(YEAR(L453),(INT(MONTH(L453)/3)+1)*3+1,1)-1-2,IF(WEEKDAY(DATE(YEAR(L453),(INT(MONTH(L453)/3)+1)*3+1,1)-1,2)=6,DATE(YEAR(L453),(INT(MONTH(L453)/3)+1)*3+1,1)-1-1,DATE(YEAR(L453),(INT(MONTH(L453)/3)+1)*3+1,1)-1))</f>
        <v>45657</v>
      </c>
      <c r="X453" s="45">
        <f t="shared" si="217"/>
        <v>1.2657103825136611</v>
      </c>
      <c r="Y453" s="45">
        <f t="shared" si="218"/>
        <v>2.1389980537465378</v>
      </c>
      <c r="Z453" s="47">
        <f t="shared" si="219"/>
        <v>101.95059483743729</v>
      </c>
      <c r="AA453" s="47">
        <f t="shared" si="220"/>
        <v>112.44628173802353</v>
      </c>
      <c r="AB453" s="45">
        <f t="shared" si="221"/>
        <v>3.9173</v>
      </c>
      <c r="AC453" s="2" t="str">
        <f t="shared" ref="AC453:AC516" si="240">IF(MOD(MONTH(L453),3)=0,"TY2","TY1")</f>
        <v>TY1</v>
      </c>
      <c r="AD453">
        <f t="shared" ref="AD453:AD516" si="241">IF(AC453="TY1",Q453,AP453)</f>
        <v>112.53125</v>
      </c>
      <c r="AE453">
        <f t="shared" ref="AE453:AE516" si="242">IF(AC453="TY1",AP453,BH453)</f>
        <v>112.84375</v>
      </c>
      <c r="AF453" s="49">
        <f t="shared" si="236"/>
        <v>-0.3125</v>
      </c>
      <c r="AG453" s="3">
        <f t="shared" si="222"/>
        <v>112.44628173802353</v>
      </c>
      <c r="AH453">
        <f t="shared" si="223"/>
        <v>112.47042614262583</v>
      </c>
      <c r="AI453" s="51">
        <f t="shared" si="224"/>
        <v>-2.4144404602296277E-2</v>
      </c>
      <c r="AJ453" s="52">
        <f t="shared" si="225"/>
        <v>0.28835559539770372</v>
      </c>
      <c r="AK453" s="2">
        <v>45581</v>
      </c>
      <c r="AL453" t="str">
        <v>91282CLM</v>
      </c>
      <c r="AM453">
        <v>0.56979999999999997</v>
      </c>
      <c r="AN453">
        <v>4.4354199999999997</v>
      </c>
      <c r="AO453">
        <v>0.87370000000000003</v>
      </c>
      <c r="AP453">
        <v>112.84375</v>
      </c>
      <c r="AQ453">
        <f>VLOOKUP(AL453,工作表1!$F$3:$G$1000,2,FALSE)</f>
        <v>3.625</v>
      </c>
      <c r="AR453" t="str">
        <f>VLOOKUP(AL453,工作表1!$F$3:$H$1000,3,FALSE)</f>
        <v>2031/9/30</v>
      </c>
      <c r="AS453">
        <f t="shared" ref="AS453:AS516" si="243">INDEX($G:$G,MATCH(AK453,$F:$F,0))</f>
        <v>4.5934999999999997</v>
      </c>
      <c r="AT453">
        <f t="shared" ref="AT453:AT516" si="244">AQ453-AS453</f>
        <v>-0.96849999999999969</v>
      </c>
      <c r="AU453" s="43">
        <f t="shared" si="226"/>
        <v>45747</v>
      </c>
      <c r="AV453" s="43">
        <f t="shared" ref="AV453:AV516" si="245">IF(WEEKDAY(DATE(YEAR(AK453),(INT(MONTH(AK453)/3)+1)*3+4,1)-1,2)=7,DATE(YEAR(AK453),(INT(MONTH(AK453)/3)+1)*3+4,1)-1-2,IF(WEEKDAY(DATE(YEAR(AK453),(INT(MONTH(AK453)/3)+1)*3+4,1)-1,2)=6,DATE(YEAR(AK453),(INT(MONTH(AK453)/3)+1)*3+4,1)-1-1,DATE(YEAR(AK453),(INT(MONTH(AK453)/3)+1)*3+4,1)-1))</f>
        <v>45747</v>
      </c>
      <c r="AW453" s="45">
        <f t="shared" si="227"/>
        <v>0.17023480662983426</v>
      </c>
      <c r="AX453" s="45">
        <f t="shared" si="228"/>
        <v>1.8089334367668204</v>
      </c>
      <c r="AY453" s="47">
        <f t="shared" si="229"/>
        <v>98.20614756510443</v>
      </c>
      <c r="AZ453" s="47">
        <f t="shared" si="230"/>
        <v>112.47042614262583</v>
      </c>
      <c r="BA453" s="43"/>
      <c r="BC453" s="2">
        <v>45580</v>
      </c>
      <c r="BD453" t="str">
        <v>91282CDY</v>
      </c>
      <c r="BE453">
        <v>2.6934</v>
      </c>
      <c r="BF453">
        <v>4.1534800000000001</v>
      </c>
      <c r="BG453">
        <v>0.78069999999999995</v>
      </c>
      <c r="BH453">
        <v>112.796875</v>
      </c>
      <c r="BI453">
        <f>VLOOKUP(BD453,工作表1!$K$3:$L$1000,2,FALSE)</f>
        <v>1.875</v>
      </c>
      <c r="BJ453" t="str">
        <f>VLOOKUP(BD453,工作表1!$K$3:$M$1000,3,FALSE)</f>
        <v>2032/2/15</v>
      </c>
      <c r="BK453">
        <f t="shared" ref="BK453:BK516" si="246">INDEX($G:$G,MATCH(BC453,$F:$F,0))</f>
        <v>4.5988499999999997</v>
      </c>
      <c r="BL453">
        <f t="shared" ref="BL453:BL516" si="247">BI453-BK453</f>
        <v>-2.7238499999999997</v>
      </c>
      <c r="BM453" s="43">
        <f t="shared" si="231"/>
        <v>45703</v>
      </c>
      <c r="BN453" s="43">
        <f t="shared" ref="BN453:BN516" si="248">IF(WEEKDAY(DATE(YEAR(BC453),(INT(MONTH(BC453)/3)+1)*3+7,1)-1,2)=7,DATE(YEAR(BC453),(INT(MONTH(BC453)/3)+1)*3+7,1)-1-2,IF(WEEKDAY(DATE(YEAR(BC453),(INT(MONTH(BC453)/3)+1)*3+7,1)-1,2)=6,DATE(YEAR(BC453),(INT(MONTH(BC453)/3)+1)*3+7,1)-1-1,DATE(YEAR(BC453),(INT(MONTH(BC453)/3)+1)*3+7,1)-1))</f>
        <v>45838</v>
      </c>
      <c r="BO453" s="45">
        <f t="shared" si="232"/>
        <v>0.31589673913043476</v>
      </c>
      <c r="BP453" s="45">
        <f t="shared" si="233"/>
        <v>1.6361022185824896</v>
      </c>
      <c r="BQ453" s="47">
        <f t="shared" si="234"/>
        <v>86.778182171067883</v>
      </c>
      <c r="BR453" s="47">
        <f t="shared" si="235"/>
        <v>111.27745518869827</v>
      </c>
    </row>
    <row r="454" spans="6:70" x14ac:dyDescent="0.25">
      <c r="F454" s="2">
        <v>45586</v>
      </c>
      <c r="G454">
        <v>4.6050000000000004</v>
      </c>
      <c r="H454" s="43">
        <v>45602</v>
      </c>
      <c r="I454">
        <v>4.3685999999999998</v>
      </c>
      <c r="L454" s="2">
        <v>45580</v>
      </c>
      <c r="M454" t="str">
        <v>91282CKW</v>
      </c>
      <c r="N454">
        <v>1.4362999999999999</v>
      </c>
      <c r="O454">
        <v>4.4661200000000001</v>
      </c>
      <c r="P454">
        <v>0.90690000000000004</v>
      </c>
      <c r="Q454">
        <v>112.4375</v>
      </c>
      <c r="R454">
        <f>VLOOKUP(M454,工作表1!$A$3:$B$1000,2,FALSE)</f>
        <v>4.25</v>
      </c>
      <c r="S454" t="str">
        <f>VLOOKUP(M454,工作表1!$A$3:$C$1000,3,FALSE)</f>
        <v>2031/6/30</v>
      </c>
      <c r="T454">
        <f t="shared" si="238"/>
        <v>4.5988499999999997</v>
      </c>
      <c r="U454">
        <f t="shared" si="237"/>
        <v>-0.34884999999999966</v>
      </c>
      <c r="V454" s="43">
        <f t="shared" ref="V454:V517" si="249">COUPNCD(L453,S454,2,0)</f>
        <v>45657</v>
      </c>
      <c r="W454" s="43">
        <f t="shared" si="239"/>
        <v>45657</v>
      </c>
      <c r="X454" s="45">
        <f t="shared" ref="X454:X517" si="250">COUPDAYBS(L453,S454,2,1)/COUPDAYS(L453,S454,2,1)*R454/2</f>
        <v>1.2540983606557377</v>
      </c>
      <c r="Y454" s="45">
        <f t="shared" ref="Y454:Y517" si="251">(W454-L453)/365*R454+X454</f>
        <v>2.1390298675050525</v>
      </c>
      <c r="Z454" s="47">
        <f t="shared" ref="Z454:Z517" si="252">(Q454*P454+Y454)/(1+(O454/100)*(W454-L455)/360)-X454</f>
        <v>101.85673861913625</v>
      </c>
      <c r="AA454" s="47">
        <f t="shared" ref="AA454:AA517" si="253">(Z454-$AB$5*(W454-L453)/365+T454*(W454-L453)/360)/P454</f>
        <v>112.34443192042558</v>
      </c>
      <c r="AB454" s="45">
        <f t="shared" ref="AB454:AB517" si="254">INDEX(I:I,MATCH(L454,H:H,0))</f>
        <v>3.9329000000000001</v>
      </c>
      <c r="AC454" s="2" t="str">
        <f t="shared" si="240"/>
        <v>TY1</v>
      </c>
      <c r="AD454">
        <f t="shared" si="241"/>
        <v>112.4375</v>
      </c>
      <c r="AE454">
        <f t="shared" si="242"/>
        <v>112.75</v>
      </c>
      <c r="AF454" s="49">
        <f t="shared" si="236"/>
        <v>-0.3125</v>
      </c>
      <c r="AG454" s="3">
        <f t="shared" ref="AG454:AG517" si="255">IF(AC454="TY1",AA454,AZ454)</f>
        <v>112.34443192042558</v>
      </c>
      <c r="AH454">
        <f t="shared" ref="AH454:AH517" si="256">IF(AC454="TY1",AZ454,BR454)</f>
        <v>112.34815827790192</v>
      </c>
      <c r="AI454" s="51">
        <f t="shared" ref="AI454:AI517" si="257">AG454-AH454</f>
        <v>-3.7263574763386487E-3</v>
      </c>
      <c r="AJ454" s="52">
        <f t="shared" ref="AJ454:AJ517" si="258">AI454-AF454</f>
        <v>0.30877364252366135</v>
      </c>
      <c r="AK454" s="2">
        <v>45580</v>
      </c>
      <c r="AL454" t="str">
        <v>91282CLM</v>
      </c>
      <c r="AM454">
        <v>-0.33169999999999999</v>
      </c>
      <c r="AN454">
        <v>4.49655</v>
      </c>
      <c r="AO454">
        <v>0.87370000000000003</v>
      </c>
      <c r="AP454">
        <v>112.75</v>
      </c>
      <c r="AQ454">
        <f>VLOOKUP(AL454,工作表1!$F$3:$G$1000,2,FALSE)</f>
        <v>3.625</v>
      </c>
      <c r="AR454" t="str">
        <f>VLOOKUP(AL454,工作表1!$F$3:$H$1000,3,FALSE)</f>
        <v>2031/9/30</v>
      </c>
      <c r="AS454">
        <f t="shared" si="243"/>
        <v>4.5988499999999997</v>
      </c>
      <c r="AT454">
        <f t="shared" si="244"/>
        <v>-0.97384999999999966</v>
      </c>
      <c r="AU454" s="43">
        <f t="shared" ref="AU454:AU517" si="259">COUPNCD(AK453,AR454,2,0)</f>
        <v>45747</v>
      </c>
      <c r="AV454" s="43">
        <f t="shared" si="245"/>
        <v>45747</v>
      </c>
      <c r="AW454" s="45">
        <f t="shared" ref="AW454:AW517" si="260">COUPDAYBS(AK453,AR454,2,1)/COUPDAYS(AK453,AR454,2,1)*AQ454/2</f>
        <v>0.1602209944751381</v>
      </c>
      <c r="AX454" s="45">
        <f t="shared" ref="AX454:AX517" si="261">(AV454-AK453)/365*AQ454+AW454</f>
        <v>1.8088511314614395</v>
      </c>
      <c r="AY454" s="47">
        <f t="shared" ref="AY454:AY517" si="262">(AP454*AO454+AX454)/(1+(AN454/100)*(AV454-AK455)/360)-AW454</f>
        <v>98.096496012973688</v>
      </c>
      <c r="AZ454" s="47">
        <f t="shared" ref="AZ454:AZ517" si="263">(AY454-$AB$5*(AV454-AK453)/365+AS454*(AV454-AK453)/360)/AO454</f>
        <v>112.34815827790192</v>
      </c>
      <c r="BA454" s="43"/>
      <c r="BC454" s="2">
        <v>45579</v>
      </c>
      <c r="BD454" t="str">
        <v>#N/A N/A</v>
      </c>
      <c r="BE454" t="str">
        <v>#N/A N/A</v>
      </c>
      <c r="BF454" t="str">
        <v>#N/A N/A</v>
      </c>
      <c r="BG454" t="str">
        <v>#N/A N/A</v>
      </c>
      <c r="BH454">
        <v>112.21875</v>
      </c>
      <c r="BI454" t="e">
        <f>VLOOKUP(BD454,工作表1!$K$3:$L$1000,2,FALSE)</f>
        <v>#N/A</v>
      </c>
      <c r="BJ454" t="e">
        <f>VLOOKUP(BD454,工作表1!$K$3:$M$1000,3,FALSE)</f>
        <v>#N/A</v>
      </c>
      <c r="BK454">
        <f t="shared" si="246"/>
        <v>4.6159999999999997</v>
      </c>
      <c r="BL454" t="e">
        <f t="shared" si="247"/>
        <v>#N/A</v>
      </c>
      <c r="BM454" s="43" t="e">
        <f t="shared" ref="BM454:BM517" si="264">COUPNCD(BC453,BJ454,2,0)</f>
        <v>#N/A</v>
      </c>
      <c r="BN454" s="43">
        <f t="shared" si="248"/>
        <v>45838</v>
      </c>
      <c r="BO454" s="45" t="e">
        <f t="shared" ref="BO454:BO517" si="265">COUPDAYBS(BC453,BJ454,2,1)/COUPDAYS(BC453,BJ454,2,1)*BI454/2</f>
        <v>#N/A</v>
      </c>
      <c r="BP454" s="45" t="e">
        <f t="shared" ref="BP454:BP517" si="266">(BN454-BC453)/365*BI454+BO454</f>
        <v>#N/A</v>
      </c>
      <c r="BQ454" s="47" t="e">
        <f t="shared" ref="BQ454:BQ517" si="267">(BH454*BG454+BP454)/(1+(BF454/100)*(BN454-BC455)/360)-BO454</f>
        <v>#VALUE!</v>
      </c>
      <c r="BR454" s="47" t="e">
        <f t="shared" ref="BR454:BR517" si="268">(BQ454-$AB$5*(BN454-BC453)/365+BK454*(BN454-BC453)/360)/BG454</f>
        <v>#VALUE!</v>
      </c>
    </row>
    <row r="455" spans="6:70" x14ac:dyDescent="0.25">
      <c r="F455" s="2">
        <v>45583</v>
      </c>
      <c r="G455">
        <v>4.5873499999999998</v>
      </c>
      <c r="H455" s="43">
        <v>45601</v>
      </c>
      <c r="I455">
        <v>4.2083000000000004</v>
      </c>
      <c r="L455" s="2">
        <v>45579</v>
      </c>
      <c r="M455" t="str">
        <v>#N/A N/A</v>
      </c>
      <c r="N455" t="str">
        <v>#N/A N/A</v>
      </c>
      <c r="O455" t="str">
        <v>#N/A N/A</v>
      </c>
      <c r="P455" t="str">
        <v>#N/A N/A</v>
      </c>
      <c r="Q455">
        <v>111.859375</v>
      </c>
      <c r="R455" t="e">
        <f>VLOOKUP(M455,工作表1!$A$3:$B$1000,2,FALSE)</f>
        <v>#N/A</v>
      </c>
      <c r="S455" t="e">
        <f>VLOOKUP(M455,工作表1!$A$3:$C$1000,3,FALSE)</f>
        <v>#N/A</v>
      </c>
      <c r="T455">
        <f t="shared" si="238"/>
        <v>4.6159999999999997</v>
      </c>
      <c r="U455" t="e">
        <f t="shared" si="237"/>
        <v>#N/A</v>
      </c>
      <c r="V455" s="43" t="e">
        <f t="shared" si="249"/>
        <v>#N/A</v>
      </c>
      <c r="W455" s="43">
        <f t="shared" si="239"/>
        <v>45657</v>
      </c>
      <c r="X455" s="45" t="e">
        <f t="shared" si="250"/>
        <v>#N/A</v>
      </c>
      <c r="Y455" s="45" t="e">
        <f t="shared" si="251"/>
        <v>#N/A</v>
      </c>
      <c r="Z455" s="47" t="e">
        <f t="shared" si="252"/>
        <v>#VALUE!</v>
      </c>
      <c r="AA455" s="47" t="e">
        <f t="shared" si="253"/>
        <v>#VALUE!</v>
      </c>
      <c r="AB455" s="45">
        <f t="shared" si="254"/>
        <v>3.9904999999999999</v>
      </c>
      <c r="AC455" s="2" t="str">
        <f t="shared" si="240"/>
        <v>TY1</v>
      </c>
      <c r="AD455">
        <f t="shared" si="241"/>
        <v>111.859375</v>
      </c>
      <c r="AE455">
        <f t="shared" si="242"/>
        <v>112.171875</v>
      </c>
      <c r="AF455" s="49">
        <f t="shared" si="236"/>
        <v>-0.3125</v>
      </c>
      <c r="AG455" s="3" t="e">
        <f t="shared" si="255"/>
        <v>#VALUE!</v>
      </c>
      <c r="AH455" t="e">
        <f t="shared" si="256"/>
        <v>#VALUE!</v>
      </c>
      <c r="AI455" s="51" t="e">
        <f t="shared" si="257"/>
        <v>#VALUE!</v>
      </c>
      <c r="AJ455" s="52" t="e">
        <f t="shared" si="258"/>
        <v>#VALUE!</v>
      </c>
      <c r="AK455" s="2">
        <v>45579</v>
      </c>
      <c r="AL455" t="str">
        <v>#N/A N/A</v>
      </c>
      <c r="AM455" t="str">
        <v>#N/A N/A</v>
      </c>
      <c r="AN455" t="str">
        <v>#N/A N/A</v>
      </c>
      <c r="AO455" t="str">
        <v>#N/A N/A</v>
      </c>
      <c r="AP455">
        <v>112.171875</v>
      </c>
      <c r="AQ455" t="e">
        <f>VLOOKUP(AL455,工作表1!$F$3:$G$1000,2,FALSE)</f>
        <v>#N/A</v>
      </c>
      <c r="AR455" t="e">
        <f>VLOOKUP(AL455,工作表1!$F$3:$H$1000,3,FALSE)</f>
        <v>#N/A</v>
      </c>
      <c r="AS455">
        <f t="shared" si="243"/>
        <v>4.6159999999999997</v>
      </c>
      <c r="AT455" t="e">
        <f t="shared" si="244"/>
        <v>#N/A</v>
      </c>
      <c r="AU455" s="43" t="e">
        <f t="shared" si="259"/>
        <v>#N/A</v>
      </c>
      <c r="AV455" s="43">
        <f t="shared" si="245"/>
        <v>45747</v>
      </c>
      <c r="AW455" s="45" t="e">
        <f t="shared" si="260"/>
        <v>#N/A</v>
      </c>
      <c r="AX455" s="45" t="e">
        <f t="shared" si="261"/>
        <v>#N/A</v>
      </c>
      <c r="AY455" s="47" t="e">
        <f t="shared" si="262"/>
        <v>#VALUE!</v>
      </c>
      <c r="AZ455" s="47" t="e">
        <f t="shared" si="263"/>
        <v>#VALUE!</v>
      </c>
      <c r="BA455" s="43"/>
      <c r="BC455" s="2">
        <v>45576</v>
      </c>
      <c r="BD455" t="str">
        <v>91282CDY</v>
      </c>
      <c r="BE455">
        <v>2.2972999999999999</v>
      </c>
      <c r="BF455">
        <v>4.1755000000000004</v>
      </c>
      <c r="BG455">
        <v>0.78069999999999995</v>
      </c>
      <c r="BH455">
        <v>112.59375</v>
      </c>
      <c r="BI455">
        <f>VLOOKUP(BD455,工作表1!$K$3:$L$1000,2,FALSE)</f>
        <v>1.875</v>
      </c>
      <c r="BJ455" t="str">
        <f>VLOOKUP(BD455,工作表1!$K$3:$M$1000,3,FALSE)</f>
        <v>2032/2/15</v>
      </c>
      <c r="BK455">
        <f t="shared" si="246"/>
        <v>4.6138500000000002</v>
      </c>
      <c r="BL455">
        <f t="shared" si="247"/>
        <v>-2.7388500000000002</v>
      </c>
      <c r="BM455" s="43">
        <f t="shared" si="264"/>
        <v>45703</v>
      </c>
      <c r="BN455" s="43">
        <f t="shared" si="248"/>
        <v>45838</v>
      </c>
      <c r="BO455" s="45">
        <f t="shared" si="265"/>
        <v>0.30570652173913043</v>
      </c>
      <c r="BP455" s="45">
        <f t="shared" si="266"/>
        <v>1.6361859737939248</v>
      </c>
      <c r="BQ455" s="47">
        <f t="shared" si="267"/>
        <v>86.581968275702124</v>
      </c>
      <c r="BR455" s="47">
        <f t="shared" si="268"/>
        <v>111.04090573574216</v>
      </c>
    </row>
    <row r="456" spans="6:70" x14ac:dyDescent="0.25">
      <c r="F456" s="2">
        <v>45582</v>
      </c>
      <c r="G456">
        <v>4.5999999999999996</v>
      </c>
      <c r="H456" s="43">
        <v>45600</v>
      </c>
      <c r="I456">
        <v>4.2134999999999998</v>
      </c>
      <c r="L456" s="2">
        <v>45576</v>
      </c>
      <c r="M456" t="str">
        <v>91282CKW</v>
      </c>
      <c r="N456">
        <v>1.4809000000000001</v>
      </c>
      <c r="O456">
        <v>4.4768600000000003</v>
      </c>
      <c r="P456">
        <v>0.90690000000000004</v>
      </c>
      <c r="Q456">
        <v>112.25</v>
      </c>
      <c r="R456">
        <f>VLOOKUP(M456,工作表1!$A$3:$B$1000,2,FALSE)</f>
        <v>4.25</v>
      </c>
      <c r="S456" t="str">
        <f>VLOOKUP(M456,工作表1!$A$3:$C$1000,3,FALSE)</f>
        <v>2031/6/30</v>
      </c>
      <c r="T456">
        <f t="shared" si="238"/>
        <v>4.6138500000000002</v>
      </c>
      <c r="U456">
        <f t="shared" si="237"/>
        <v>-0.36385000000000023</v>
      </c>
      <c r="V456" s="43">
        <f t="shared" si="249"/>
        <v>45657</v>
      </c>
      <c r="W456" s="43">
        <f t="shared" si="239"/>
        <v>45657</v>
      </c>
      <c r="X456" s="45">
        <f t="shared" si="250"/>
        <v>1.2308743169398906</v>
      </c>
      <c r="Y456" s="45">
        <f t="shared" si="251"/>
        <v>2.1390934950220823</v>
      </c>
      <c r="Z456" s="47">
        <f t="shared" si="252"/>
        <v>101.65855064516718</v>
      </c>
      <c r="AA456" s="47">
        <f t="shared" si="253"/>
        <v>112.13030698582109</v>
      </c>
      <c r="AB456" s="45">
        <f t="shared" si="254"/>
        <v>3.9904999999999999</v>
      </c>
      <c r="AC456" s="2" t="str">
        <f t="shared" si="240"/>
        <v>TY1</v>
      </c>
      <c r="AD456">
        <f t="shared" si="241"/>
        <v>112.25</v>
      </c>
      <c r="AE456">
        <f t="shared" si="242"/>
        <v>112.546875</v>
      </c>
      <c r="AF456" s="49">
        <f t="shared" si="236"/>
        <v>-0.296875</v>
      </c>
      <c r="AG456" s="3">
        <f t="shared" si="255"/>
        <v>112.13030698582109</v>
      </c>
      <c r="AH456">
        <f t="shared" si="256"/>
        <v>112.13064045785994</v>
      </c>
      <c r="AI456" s="51">
        <f t="shared" si="257"/>
        <v>-3.3347203884659393E-4</v>
      </c>
      <c r="AJ456" s="52">
        <f t="shared" si="258"/>
        <v>0.29654152796115341</v>
      </c>
      <c r="AK456" s="2">
        <v>45576</v>
      </c>
      <c r="AL456" t="str">
        <v>91282CLM</v>
      </c>
      <c r="AM456">
        <v>-0.1066</v>
      </c>
      <c r="AN456">
        <v>4.4875299999999996</v>
      </c>
      <c r="AO456">
        <v>0.87370000000000003</v>
      </c>
      <c r="AP456">
        <v>112.546875</v>
      </c>
      <c r="AQ456">
        <f>VLOOKUP(AL456,工作表1!$F$3:$G$1000,2,FALSE)</f>
        <v>3.625</v>
      </c>
      <c r="AR456" t="str">
        <f>VLOOKUP(AL456,工作表1!$F$3:$H$1000,3,FALSE)</f>
        <v>2031/9/30</v>
      </c>
      <c r="AS456">
        <f t="shared" si="243"/>
        <v>4.6138500000000002</v>
      </c>
      <c r="AT456">
        <f t="shared" si="244"/>
        <v>-0.98885000000000023</v>
      </c>
      <c r="AU456" s="43">
        <f t="shared" si="259"/>
        <v>45747</v>
      </c>
      <c r="AV456" s="43">
        <f t="shared" si="245"/>
        <v>45747</v>
      </c>
      <c r="AW456" s="45">
        <f t="shared" si="260"/>
        <v>0.14019337016574585</v>
      </c>
      <c r="AX456" s="45">
        <f t="shared" si="261"/>
        <v>1.8086865208506773</v>
      </c>
      <c r="AY456" s="47">
        <f t="shared" si="262"/>
        <v>97.898702622826761</v>
      </c>
      <c r="AZ456" s="47">
        <f t="shared" si="263"/>
        <v>112.13064045785994</v>
      </c>
      <c r="BA456" s="43"/>
      <c r="BC456" s="2">
        <v>45575</v>
      </c>
      <c r="BD456" t="str">
        <v>91282CDY</v>
      </c>
      <c r="BE456">
        <v>1.1126</v>
      </c>
      <c r="BF456">
        <v>4.2324099999999998</v>
      </c>
      <c r="BG456">
        <v>0.78069999999999995</v>
      </c>
      <c r="BH456">
        <v>112.4375</v>
      </c>
      <c r="BI456">
        <f>VLOOKUP(BD456,工作表1!$K$3:$L$1000,2,FALSE)</f>
        <v>1.875</v>
      </c>
      <c r="BJ456" t="str">
        <f>VLOOKUP(BD456,工作表1!$K$3:$M$1000,3,FALSE)</f>
        <v>2032/2/15</v>
      </c>
      <c r="BK456">
        <f t="shared" si="246"/>
        <v>4.6230000000000002</v>
      </c>
      <c r="BL456">
        <f t="shared" si="247"/>
        <v>-2.7480000000000002</v>
      </c>
      <c r="BM456" s="43">
        <f t="shared" si="264"/>
        <v>45703</v>
      </c>
      <c r="BN456" s="43">
        <f t="shared" si="248"/>
        <v>45838</v>
      </c>
      <c r="BO456" s="45">
        <f t="shared" si="265"/>
        <v>0.29042119565217389</v>
      </c>
      <c r="BP456" s="45">
        <f t="shared" si="266"/>
        <v>1.6363116066110781</v>
      </c>
      <c r="BQ456" s="47">
        <f t="shared" si="267"/>
        <v>86.43411872104096</v>
      </c>
      <c r="BR456" s="47">
        <f t="shared" si="268"/>
        <v>110.86165214046855</v>
      </c>
    </row>
    <row r="457" spans="6:70" x14ac:dyDescent="0.25">
      <c r="F457" s="2">
        <v>45581</v>
      </c>
      <c r="G457">
        <v>4.5934999999999997</v>
      </c>
      <c r="H457" s="43">
        <v>45597</v>
      </c>
      <c r="I457">
        <v>4.3078000000000003</v>
      </c>
      <c r="L457" s="2">
        <v>45575</v>
      </c>
      <c r="M457" t="str">
        <v>91282CKW</v>
      </c>
      <c r="N457">
        <v>1.1374</v>
      </c>
      <c r="O457">
        <v>4.5335000000000001</v>
      </c>
      <c r="P457">
        <v>0.90690000000000004</v>
      </c>
      <c r="Q457">
        <v>112.078125</v>
      </c>
      <c r="R457">
        <f>VLOOKUP(M457,工作表1!$A$3:$B$1000,2,FALSE)</f>
        <v>4.25</v>
      </c>
      <c r="S457" t="str">
        <f>VLOOKUP(M457,工作表1!$A$3:$C$1000,3,FALSE)</f>
        <v>2031/6/30</v>
      </c>
      <c r="T457">
        <f t="shared" si="238"/>
        <v>4.6230000000000002</v>
      </c>
      <c r="U457">
        <f t="shared" si="237"/>
        <v>-0.37300000000000022</v>
      </c>
      <c r="V457" s="43">
        <f t="shared" si="249"/>
        <v>45657</v>
      </c>
      <c r="W457" s="43">
        <f t="shared" si="239"/>
        <v>45657</v>
      </c>
      <c r="X457" s="45">
        <f t="shared" si="250"/>
        <v>1.1960382513661201</v>
      </c>
      <c r="Y457" s="45">
        <f t="shared" si="251"/>
        <v>2.1391889362976269</v>
      </c>
      <c r="Z457" s="47">
        <f t="shared" si="252"/>
        <v>101.51326040704717</v>
      </c>
      <c r="AA457" s="47">
        <f t="shared" si="253"/>
        <v>111.97374685575645</v>
      </c>
      <c r="AB457" s="45">
        <f t="shared" si="254"/>
        <v>3.9611999999999998</v>
      </c>
      <c r="AC457" s="2" t="str">
        <f t="shared" si="240"/>
        <v>TY1</v>
      </c>
      <c r="AD457">
        <f t="shared" si="241"/>
        <v>112.078125</v>
      </c>
      <c r="AE457">
        <f t="shared" si="242"/>
        <v>112.390625</v>
      </c>
      <c r="AF457" s="49">
        <f t="shared" si="236"/>
        <v>-0.3125</v>
      </c>
      <c r="AG457" s="3">
        <f t="shared" si="255"/>
        <v>111.97374685575645</v>
      </c>
      <c r="AH457">
        <f t="shared" si="256"/>
        <v>111.96965657490848</v>
      </c>
      <c r="AI457" s="51">
        <f t="shared" si="257"/>
        <v>4.0902808479614805E-3</v>
      </c>
      <c r="AJ457" s="52">
        <f t="shared" si="258"/>
        <v>0.31659028084796148</v>
      </c>
      <c r="AK457" s="2">
        <v>45575</v>
      </c>
      <c r="AL457" t="str">
        <v>91282CLM</v>
      </c>
      <c r="AM457">
        <v>-1.2121</v>
      </c>
      <c r="AN457">
        <v>4.5536700000000003</v>
      </c>
      <c r="AO457">
        <v>0.87370000000000003</v>
      </c>
      <c r="AP457">
        <v>112.390625</v>
      </c>
      <c r="AQ457">
        <f>VLOOKUP(AL457,工作表1!$F$3:$G$1000,2,FALSE)</f>
        <v>3.625</v>
      </c>
      <c r="AR457" t="str">
        <f>VLOOKUP(AL457,工作表1!$F$3:$H$1000,3,FALSE)</f>
        <v>2031/9/30</v>
      </c>
      <c r="AS457">
        <f t="shared" si="243"/>
        <v>4.6230000000000002</v>
      </c>
      <c r="AT457">
        <f t="shared" si="244"/>
        <v>-0.99800000000000022</v>
      </c>
      <c r="AU457" s="43">
        <f t="shared" si="259"/>
        <v>45747</v>
      </c>
      <c r="AV457" s="43">
        <f t="shared" si="245"/>
        <v>45747</v>
      </c>
      <c r="AW457" s="45">
        <f t="shared" si="260"/>
        <v>0.11015193370165745</v>
      </c>
      <c r="AX457" s="45">
        <f t="shared" si="261"/>
        <v>1.8084396049345342</v>
      </c>
      <c r="AY457" s="47">
        <f t="shared" si="262"/>
        <v>97.752457648127688</v>
      </c>
      <c r="AZ457" s="47">
        <f t="shared" si="263"/>
        <v>111.96965657490848</v>
      </c>
      <c r="BA457" s="43"/>
      <c r="BC457" s="2">
        <v>45574</v>
      </c>
      <c r="BD457" t="str">
        <v>91282CDY</v>
      </c>
      <c r="BE457">
        <v>2.7806999999999999</v>
      </c>
      <c r="BF457">
        <v>4.2005400000000002</v>
      </c>
      <c r="BG457">
        <v>0.78069999999999995</v>
      </c>
      <c r="BH457">
        <v>112.5625</v>
      </c>
      <c r="BI457">
        <f>VLOOKUP(BD457,工作表1!$K$3:$L$1000,2,FALSE)</f>
        <v>1.875</v>
      </c>
      <c r="BJ457" t="str">
        <f>VLOOKUP(BD457,工作表1!$K$3:$M$1000,3,FALSE)</f>
        <v>2032/2/15</v>
      </c>
      <c r="BK457">
        <f t="shared" si="246"/>
        <v>4.6450500000000003</v>
      </c>
      <c r="BL457">
        <f t="shared" si="247"/>
        <v>-2.7700500000000003</v>
      </c>
      <c r="BM457" s="43">
        <f t="shared" si="264"/>
        <v>45703</v>
      </c>
      <c r="BN457" s="43">
        <f t="shared" si="248"/>
        <v>45838</v>
      </c>
      <c r="BO457" s="45">
        <f t="shared" si="265"/>
        <v>0.28532608695652173</v>
      </c>
      <c r="BP457" s="45">
        <f t="shared" si="266"/>
        <v>1.6363534842167957</v>
      </c>
      <c r="BQ457" s="47">
        <f t="shared" si="267"/>
        <v>86.543760087418306</v>
      </c>
      <c r="BR457" s="47">
        <f t="shared" si="268"/>
        <v>111.02329071495146</v>
      </c>
    </row>
    <row r="458" spans="6:70" x14ac:dyDescent="0.25">
      <c r="F458" s="2">
        <v>45580</v>
      </c>
      <c r="G458">
        <v>4.5988499999999997</v>
      </c>
      <c r="H458" s="43">
        <v>45596</v>
      </c>
      <c r="I458">
        <v>4.2239000000000004</v>
      </c>
      <c r="L458" s="2">
        <v>45574</v>
      </c>
      <c r="M458" t="str">
        <v>91282CKW</v>
      </c>
      <c r="N458">
        <v>0.70509999999999995</v>
      </c>
      <c r="O458">
        <v>4.6080199999999998</v>
      </c>
      <c r="P458">
        <v>0.90690000000000004</v>
      </c>
      <c r="Q458">
        <v>112.203125</v>
      </c>
      <c r="R458">
        <f>VLOOKUP(M458,工作表1!$A$3:$B$1000,2,FALSE)</f>
        <v>4.25</v>
      </c>
      <c r="S458" t="str">
        <f>VLOOKUP(M458,工作表1!$A$3:$C$1000,3,FALSE)</f>
        <v>2031/6/30</v>
      </c>
      <c r="T458">
        <f t="shared" si="238"/>
        <v>4.6450500000000003</v>
      </c>
      <c r="U458">
        <f t="shared" si="237"/>
        <v>-0.39505000000000035</v>
      </c>
      <c r="V458" s="43">
        <f t="shared" si="249"/>
        <v>45657</v>
      </c>
      <c r="W458" s="43">
        <f t="shared" si="239"/>
        <v>45657</v>
      </c>
      <c r="X458" s="45">
        <f t="shared" si="250"/>
        <v>1.1844262295081966</v>
      </c>
      <c r="Y458" s="45">
        <f t="shared" si="251"/>
        <v>2.139220750056142</v>
      </c>
      <c r="Z458" s="47">
        <f t="shared" si="252"/>
        <v>101.60659472879003</v>
      </c>
      <c r="AA458" s="47">
        <f t="shared" si="253"/>
        <v>112.0826871363434</v>
      </c>
      <c r="AB458" s="45">
        <f t="shared" si="254"/>
        <v>3.9821</v>
      </c>
      <c r="AC458" s="2" t="str">
        <f t="shared" si="240"/>
        <v>TY1</v>
      </c>
      <c r="AD458">
        <f t="shared" si="241"/>
        <v>112.203125</v>
      </c>
      <c r="AE458">
        <f t="shared" si="242"/>
        <v>112.515625</v>
      </c>
      <c r="AF458" s="49">
        <f t="shared" si="236"/>
        <v>-0.3125</v>
      </c>
      <c r="AG458" s="3">
        <f t="shared" si="255"/>
        <v>112.0826871363434</v>
      </c>
      <c r="AH458">
        <f t="shared" si="256"/>
        <v>112.12546947909156</v>
      </c>
      <c r="AI458" s="51">
        <f t="shared" si="257"/>
        <v>-4.2782342748168389E-2</v>
      </c>
      <c r="AJ458" s="52">
        <f t="shared" si="258"/>
        <v>0.26971765725183161</v>
      </c>
      <c r="AK458" s="2">
        <v>45574</v>
      </c>
      <c r="AL458" t="str">
        <v>91282CLM</v>
      </c>
      <c r="AM458">
        <v>-5.3999999999999999E-2</v>
      </c>
      <c r="AN458">
        <v>4.5094799999999999</v>
      </c>
      <c r="AO458">
        <v>0.87370000000000003</v>
      </c>
      <c r="AP458">
        <v>112.515625</v>
      </c>
      <c r="AQ458">
        <f>VLOOKUP(AL458,工作表1!$F$3:$G$1000,2,FALSE)</f>
        <v>3.625</v>
      </c>
      <c r="AR458" t="str">
        <f>VLOOKUP(AL458,工作表1!$F$3:$H$1000,3,FALSE)</f>
        <v>2031/9/30</v>
      </c>
      <c r="AS458">
        <f t="shared" si="243"/>
        <v>4.6450500000000003</v>
      </c>
      <c r="AT458">
        <f t="shared" si="244"/>
        <v>-1.0200500000000003</v>
      </c>
      <c r="AU458" s="43">
        <f t="shared" si="259"/>
        <v>45747</v>
      </c>
      <c r="AV458" s="43">
        <f t="shared" si="245"/>
        <v>45747</v>
      </c>
      <c r="AW458" s="45">
        <f t="shared" si="260"/>
        <v>0.10013812154696132</v>
      </c>
      <c r="AX458" s="45">
        <f t="shared" si="261"/>
        <v>1.808357299629153</v>
      </c>
      <c r="AY458" s="47">
        <f t="shared" si="262"/>
        <v>97.877615263790986</v>
      </c>
      <c r="AZ458" s="47">
        <f t="shared" si="263"/>
        <v>112.12546947909156</v>
      </c>
      <c r="BA458" s="43"/>
      <c r="BC458" s="2">
        <v>45573</v>
      </c>
      <c r="BD458" t="str">
        <v>91282CDY</v>
      </c>
      <c r="BE458">
        <v>2.5036</v>
      </c>
      <c r="BF458">
        <v>4.1642799999999998</v>
      </c>
      <c r="BG458">
        <v>0.78069999999999995</v>
      </c>
      <c r="BH458">
        <v>112.828125</v>
      </c>
      <c r="BI458">
        <f>VLOOKUP(BD458,工作表1!$K$3:$L$1000,2,FALSE)</f>
        <v>1.875</v>
      </c>
      <c r="BJ458" t="str">
        <f>VLOOKUP(BD458,工作表1!$K$3:$M$1000,3,FALSE)</f>
        <v>2032/2/15</v>
      </c>
      <c r="BK458">
        <f t="shared" si="246"/>
        <v>4.6359000000000004</v>
      </c>
      <c r="BL458">
        <f t="shared" si="247"/>
        <v>-2.7609000000000004</v>
      </c>
      <c r="BM458" s="43">
        <f t="shared" si="264"/>
        <v>45703</v>
      </c>
      <c r="BN458" s="43">
        <f t="shared" si="248"/>
        <v>45838</v>
      </c>
      <c r="BO458" s="45">
        <f t="shared" si="265"/>
        <v>0.28023097826086957</v>
      </c>
      <c r="BP458" s="45">
        <f t="shared" si="266"/>
        <v>1.6363953618225136</v>
      </c>
      <c r="BQ458" s="47">
        <f t="shared" si="267"/>
        <v>86.762818956955968</v>
      </c>
      <c r="BR458" s="47">
        <f t="shared" si="268"/>
        <v>111.29593223955645</v>
      </c>
    </row>
    <row r="459" spans="6:70" x14ac:dyDescent="0.25">
      <c r="F459" s="2">
        <v>45579</v>
      </c>
      <c r="G459">
        <v>4.6159999999999997</v>
      </c>
      <c r="H459" s="43">
        <v>45595</v>
      </c>
      <c r="I459">
        <v>4.2264999999999997</v>
      </c>
      <c r="L459" s="2">
        <v>45573</v>
      </c>
      <c r="M459" t="str">
        <v>91282CKW</v>
      </c>
      <c r="N459">
        <v>1.0802</v>
      </c>
      <c r="O459">
        <v>4.5524500000000003</v>
      </c>
      <c r="P459">
        <v>0.90690000000000004</v>
      </c>
      <c r="Q459">
        <v>112.46875</v>
      </c>
      <c r="R459">
        <f>VLOOKUP(M459,工作表1!$A$3:$B$1000,2,FALSE)</f>
        <v>4.25</v>
      </c>
      <c r="S459" t="str">
        <f>VLOOKUP(M459,工作表1!$A$3:$C$1000,3,FALSE)</f>
        <v>2031/6/30</v>
      </c>
      <c r="T459">
        <f t="shared" si="238"/>
        <v>4.6359000000000004</v>
      </c>
      <c r="U459">
        <f t="shared" si="237"/>
        <v>-0.38590000000000035</v>
      </c>
      <c r="V459" s="43">
        <f t="shared" si="249"/>
        <v>45657</v>
      </c>
      <c r="W459" s="43">
        <f t="shared" si="239"/>
        <v>45657</v>
      </c>
      <c r="X459" s="45">
        <f t="shared" si="250"/>
        <v>1.1728142076502732</v>
      </c>
      <c r="Y459" s="45">
        <f t="shared" si="251"/>
        <v>2.1392525638146567</v>
      </c>
      <c r="Z459" s="47">
        <f t="shared" si="252"/>
        <v>101.85689781279122</v>
      </c>
      <c r="AA459" s="47">
        <f t="shared" si="253"/>
        <v>112.35691347815542</v>
      </c>
      <c r="AB459" s="45">
        <f t="shared" si="254"/>
        <v>3.9114</v>
      </c>
      <c r="AC459" s="2" t="str">
        <f t="shared" si="240"/>
        <v>TY1</v>
      </c>
      <c r="AD459">
        <f t="shared" si="241"/>
        <v>112.46875</v>
      </c>
      <c r="AE459">
        <f t="shared" si="242"/>
        <v>112.78125</v>
      </c>
      <c r="AF459" s="49">
        <f t="shared" si="236"/>
        <v>-0.3125</v>
      </c>
      <c r="AG459" s="3">
        <f t="shared" si="255"/>
        <v>112.35691347815542</v>
      </c>
      <c r="AH459">
        <f t="shared" si="256"/>
        <v>112.38925539203902</v>
      </c>
      <c r="AI459" s="51">
        <f t="shared" si="257"/>
        <v>-3.234191388359875E-2</v>
      </c>
      <c r="AJ459" s="52">
        <f t="shared" si="258"/>
        <v>0.28015808611640125</v>
      </c>
      <c r="AK459" s="2">
        <v>45573</v>
      </c>
      <c r="AL459" t="str">
        <v>91282CLM</v>
      </c>
      <c r="AM459">
        <v>-0.25890000000000002</v>
      </c>
      <c r="AN459">
        <v>4.4894800000000004</v>
      </c>
      <c r="AO459">
        <v>0.87370000000000003</v>
      </c>
      <c r="AP459">
        <v>112.78125</v>
      </c>
      <c r="AQ459">
        <f>VLOOKUP(AL459,工作表1!$F$3:$G$1000,2,FALSE)</f>
        <v>3.625</v>
      </c>
      <c r="AR459" t="str">
        <f>VLOOKUP(AL459,工作表1!$F$3:$H$1000,3,FALSE)</f>
        <v>2031/9/30</v>
      </c>
      <c r="AS459">
        <f t="shared" si="243"/>
        <v>4.6359000000000004</v>
      </c>
      <c r="AT459">
        <f t="shared" si="244"/>
        <v>-1.0109000000000004</v>
      </c>
      <c r="AU459" s="43">
        <f t="shared" si="259"/>
        <v>45747</v>
      </c>
      <c r="AV459" s="43">
        <f t="shared" si="245"/>
        <v>45747</v>
      </c>
      <c r="AW459" s="45">
        <f t="shared" si="260"/>
        <v>9.0124309392265192E-2</v>
      </c>
      <c r="AX459" s="45">
        <f t="shared" si="261"/>
        <v>1.8082749943237721</v>
      </c>
      <c r="AY459" s="47">
        <f t="shared" si="262"/>
        <v>98.111979730545045</v>
      </c>
      <c r="AZ459" s="47">
        <f t="shared" si="263"/>
        <v>112.38925539203902</v>
      </c>
      <c r="BA459" s="43"/>
      <c r="BC459" s="2">
        <v>45572</v>
      </c>
      <c r="BD459" t="str">
        <v>91282CDY</v>
      </c>
      <c r="BE459">
        <v>3.3399000000000001</v>
      </c>
      <c r="BF459">
        <v>4.1506299999999996</v>
      </c>
      <c r="BG459">
        <v>0.78069999999999995</v>
      </c>
      <c r="BH459">
        <v>112.84375</v>
      </c>
      <c r="BI459">
        <f>VLOOKUP(BD459,工作表1!$K$3:$L$1000,2,FALSE)</f>
        <v>1.875</v>
      </c>
      <c r="BJ459" t="str">
        <f>VLOOKUP(BD459,工作表1!$K$3:$M$1000,3,FALSE)</f>
        <v>2032/2/15</v>
      </c>
      <c r="BK459">
        <f t="shared" si="246"/>
        <v>4.6445999999999996</v>
      </c>
      <c r="BL459">
        <f t="shared" si="247"/>
        <v>-2.7695999999999996</v>
      </c>
      <c r="BM459" s="43">
        <f t="shared" si="264"/>
        <v>45703</v>
      </c>
      <c r="BN459" s="43">
        <f t="shared" si="248"/>
        <v>45838</v>
      </c>
      <c r="BO459" s="45">
        <f t="shared" si="265"/>
        <v>0.27513586956521741</v>
      </c>
      <c r="BP459" s="45">
        <f t="shared" si="266"/>
        <v>1.6364372394282309</v>
      </c>
      <c r="BQ459" s="47">
        <f t="shared" si="267"/>
        <v>86.75909980898335</v>
      </c>
      <c r="BR459" s="47">
        <f t="shared" si="268"/>
        <v>111.29998241343739</v>
      </c>
    </row>
    <row r="460" spans="6:70" x14ac:dyDescent="0.25">
      <c r="F460" s="2">
        <v>45576</v>
      </c>
      <c r="G460">
        <v>4.6138500000000002</v>
      </c>
      <c r="H460" s="43">
        <v>45594</v>
      </c>
      <c r="I460">
        <v>4.1622000000000003</v>
      </c>
      <c r="L460" s="2">
        <v>45572</v>
      </c>
      <c r="M460" t="str">
        <v>91282CKW</v>
      </c>
      <c r="N460">
        <v>0.73480000000000001</v>
      </c>
      <c r="O460">
        <v>4.60555</v>
      </c>
      <c r="P460">
        <v>0.90690000000000004</v>
      </c>
      <c r="Q460">
        <v>112.484375</v>
      </c>
      <c r="R460">
        <f>VLOOKUP(M460,工作表1!$A$3:$B$1000,2,FALSE)</f>
        <v>4.25</v>
      </c>
      <c r="S460" t="str">
        <f>VLOOKUP(M460,工作表1!$A$3:$C$1000,3,FALSE)</f>
        <v>2031/6/30</v>
      </c>
      <c r="T460">
        <f t="shared" si="238"/>
        <v>4.6445999999999996</v>
      </c>
      <c r="U460">
        <f t="shared" si="237"/>
        <v>-0.39459999999999962</v>
      </c>
      <c r="V460" s="43">
        <f t="shared" si="249"/>
        <v>45657</v>
      </c>
      <c r="W460" s="43">
        <f t="shared" si="239"/>
        <v>45657</v>
      </c>
      <c r="X460" s="45">
        <f t="shared" si="250"/>
        <v>1.1612021857923498</v>
      </c>
      <c r="Y460" s="45">
        <f t="shared" si="251"/>
        <v>2.1392843775731718</v>
      </c>
      <c r="Z460" s="47">
        <f t="shared" si="252"/>
        <v>101.83067814614961</v>
      </c>
      <c r="AA460" s="47">
        <f t="shared" si="253"/>
        <v>112.33076647783918</v>
      </c>
      <c r="AB460" s="45">
        <f t="shared" si="254"/>
        <v>3.9268999999999998</v>
      </c>
      <c r="AC460" s="2" t="str">
        <f t="shared" si="240"/>
        <v>TY1</v>
      </c>
      <c r="AD460">
        <f t="shared" si="241"/>
        <v>112.484375</v>
      </c>
      <c r="AE460">
        <f t="shared" si="242"/>
        <v>112.796875</v>
      </c>
      <c r="AF460" s="49">
        <f t="shared" si="236"/>
        <v>-0.3125</v>
      </c>
      <c r="AG460" s="3">
        <f t="shared" si="255"/>
        <v>112.33076647783918</v>
      </c>
      <c r="AH460">
        <f t="shared" si="256"/>
        <v>112.40347648959028</v>
      </c>
      <c r="AI460" s="51">
        <f t="shared" si="257"/>
        <v>-7.2710011751098591E-2</v>
      </c>
      <c r="AJ460" s="52">
        <f t="shared" si="258"/>
        <v>0.23978998824890141</v>
      </c>
      <c r="AK460" s="2">
        <v>45572</v>
      </c>
      <c r="AL460" t="str">
        <v>91282CLM</v>
      </c>
      <c r="AM460">
        <v>0.65749999999999997</v>
      </c>
      <c r="AN460">
        <v>4.4465399999999997</v>
      </c>
      <c r="AO460">
        <v>0.87370000000000003</v>
      </c>
      <c r="AP460">
        <v>112.796875</v>
      </c>
      <c r="AQ460">
        <f>VLOOKUP(AL460,工作表1!$F$3:$G$1000,2,FALSE)</f>
        <v>3.625</v>
      </c>
      <c r="AR460" t="str">
        <f>VLOOKUP(AL460,工作表1!$F$3:$H$1000,3,FALSE)</f>
        <v>2031/9/30</v>
      </c>
      <c r="AS460">
        <f t="shared" si="243"/>
        <v>4.6445999999999996</v>
      </c>
      <c r="AT460">
        <f t="shared" si="244"/>
        <v>-1.0195999999999996</v>
      </c>
      <c r="AU460" s="43">
        <f t="shared" si="259"/>
        <v>45747</v>
      </c>
      <c r="AV460" s="43">
        <f t="shared" si="245"/>
        <v>45747</v>
      </c>
      <c r="AW460" s="45">
        <f t="shared" si="260"/>
        <v>8.011049723756905E-2</v>
      </c>
      <c r="AX460" s="45">
        <f t="shared" si="261"/>
        <v>1.8081926890183908</v>
      </c>
      <c r="AY460" s="47">
        <f t="shared" si="262"/>
        <v>98.119722751420781</v>
      </c>
      <c r="AZ460" s="47">
        <f t="shared" si="263"/>
        <v>112.40347648959028</v>
      </c>
      <c r="BA460" s="43"/>
      <c r="BC460" s="2">
        <v>45569</v>
      </c>
      <c r="BD460" t="str">
        <v>91282CDY</v>
      </c>
      <c r="BE460">
        <v>4.7583000000000002</v>
      </c>
      <c r="BF460">
        <v>4.0276100000000001</v>
      </c>
      <c r="BG460">
        <v>0.78069999999999995</v>
      </c>
      <c r="BH460">
        <v>113.140625</v>
      </c>
      <c r="BI460">
        <f>VLOOKUP(BD460,工作表1!$K$3:$L$1000,2,FALSE)</f>
        <v>1.875</v>
      </c>
      <c r="BJ460" t="str">
        <f>VLOOKUP(BD460,工作表1!$K$3:$M$1000,3,FALSE)</f>
        <v>2032/2/15</v>
      </c>
      <c r="BK460">
        <f t="shared" si="246"/>
        <v>4.61775</v>
      </c>
      <c r="BL460">
        <f t="shared" si="247"/>
        <v>-2.74275</v>
      </c>
      <c r="BM460" s="43">
        <f t="shared" si="264"/>
        <v>45703</v>
      </c>
      <c r="BN460" s="43">
        <f t="shared" si="248"/>
        <v>45838</v>
      </c>
      <c r="BO460" s="45">
        <f t="shared" si="265"/>
        <v>0.27004076086956524</v>
      </c>
      <c r="BP460" s="45">
        <f t="shared" si="266"/>
        <v>1.6364791170339488</v>
      </c>
      <c r="BQ460" s="47">
        <f t="shared" si="267"/>
        <v>87.057417220851178</v>
      </c>
      <c r="BR460" s="47">
        <f t="shared" si="268"/>
        <v>111.65732757024873</v>
      </c>
    </row>
    <row r="461" spans="6:70" x14ac:dyDescent="0.25">
      <c r="F461" s="2">
        <v>45575</v>
      </c>
      <c r="G461">
        <v>4.6230000000000002</v>
      </c>
      <c r="H461" s="43">
        <v>45593</v>
      </c>
      <c r="I461">
        <v>4.1967999999999996</v>
      </c>
      <c r="L461" s="2">
        <v>45569</v>
      </c>
      <c r="M461" t="str">
        <v>91282CKW</v>
      </c>
      <c r="N461">
        <v>0.75970000000000004</v>
      </c>
      <c r="O461">
        <v>4.5757099999999999</v>
      </c>
      <c r="P461">
        <v>0.90690000000000004</v>
      </c>
      <c r="Q461">
        <v>112.84375</v>
      </c>
      <c r="R461">
        <f>VLOOKUP(M461,工作表1!$A$3:$B$1000,2,FALSE)</f>
        <v>4.25</v>
      </c>
      <c r="S461" t="str">
        <f>VLOOKUP(M461,工作表1!$A$3:$C$1000,3,FALSE)</f>
        <v>2031/6/30</v>
      </c>
      <c r="T461">
        <f t="shared" si="238"/>
        <v>4.61775</v>
      </c>
      <c r="U461">
        <f t="shared" si="237"/>
        <v>-0.36775000000000002</v>
      </c>
      <c r="V461" s="43">
        <f t="shared" si="249"/>
        <v>45657</v>
      </c>
      <c r="W461" s="43">
        <f t="shared" si="239"/>
        <v>45657</v>
      </c>
      <c r="X461" s="45">
        <f t="shared" si="250"/>
        <v>1.1495901639344264</v>
      </c>
      <c r="Y461" s="45">
        <f t="shared" si="251"/>
        <v>2.1393161913316865</v>
      </c>
      <c r="Z461" s="47">
        <f t="shared" si="252"/>
        <v>102.15907749053841</v>
      </c>
      <c r="AA461" s="47">
        <f t="shared" si="253"/>
        <v>112.68644062027705</v>
      </c>
      <c r="AB461" s="45">
        <f t="shared" si="254"/>
        <v>3.8643999999999998</v>
      </c>
      <c r="AC461" s="2" t="str">
        <f t="shared" si="240"/>
        <v>TY1</v>
      </c>
      <c r="AD461">
        <f t="shared" si="241"/>
        <v>112.84375</v>
      </c>
      <c r="AE461">
        <f t="shared" si="242"/>
        <v>113.15625</v>
      </c>
      <c r="AF461" s="49">
        <f t="shared" si="236"/>
        <v>-0.3125</v>
      </c>
      <c r="AG461" s="3">
        <f t="shared" si="255"/>
        <v>112.68644062027705</v>
      </c>
      <c r="AH461">
        <f t="shared" si="256"/>
        <v>112.72850293540844</v>
      </c>
      <c r="AI461" s="51">
        <f t="shared" si="257"/>
        <v>-4.2062315131389028E-2</v>
      </c>
      <c r="AJ461" s="52">
        <f t="shared" si="258"/>
        <v>0.27043768486861097</v>
      </c>
      <c r="AK461" s="2">
        <v>45569</v>
      </c>
      <c r="AL461" t="str">
        <v>91282CLM</v>
      </c>
      <c r="AM461">
        <v>-0.39910000000000001</v>
      </c>
      <c r="AN461">
        <v>4.4647699999999997</v>
      </c>
      <c r="AO461">
        <v>0.87370000000000003</v>
      </c>
      <c r="AP461">
        <v>113.15625</v>
      </c>
      <c r="AQ461">
        <f>VLOOKUP(AL461,工作表1!$F$3:$G$1000,2,FALSE)</f>
        <v>3.625</v>
      </c>
      <c r="AR461" t="str">
        <f>VLOOKUP(AL461,工作表1!$F$3:$H$1000,3,FALSE)</f>
        <v>2031/9/30</v>
      </c>
      <c r="AS461">
        <f t="shared" si="243"/>
        <v>4.61775</v>
      </c>
      <c r="AT461">
        <f t="shared" si="244"/>
        <v>-0.99275000000000002</v>
      </c>
      <c r="AU461" s="43">
        <f t="shared" si="259"/>
        <v>45747</v>
      </c>
      <c r="AV461" s="43">
        <f t="shared" si="245"/>
        <v>45747</v>
      </c>
      <c r="AW461" s="45">
        <f t="shared" si="260"/>
        <v>7.0096685082872923E-2</v>
      </c>
      <c r="AX461" s="45">
        <f t="shared" si="261"/>
        <v>1.8081103837130099</v>
      </c>
      <c r="AY461" s="47">
        <f t="shared" si="262"/>
        <v>98.41624932174399</v>
      </c>
      <c r="AZ461" s="47">
        <f t="shared" si="263"/>
        <v>112.72850293540844</v>
      </c>
      <c r="BA461" s="43"/>
      <c r="BC461" s="2">
        <v>45568</v>
      </c>
      <c r="BD461" t="str">
        <v>91282CDY</v>
      </c>
      <c r="BE461">
        <v>3.3252000000000002</v>
      </c>
      <c r="BF461">
        <v>3.9286300000000001</v>
      </c>
      <c r="BG461">
        <v>0.78069999999999995</v>
      </c>
      <c r="BH461">
        <v>114.25</v>
      </c>
      <c r="BI461">
        <f>VLOOKUP(BD461,工作表1!$K$3:$L$1000,2,FALSE)</f>
        <v>1.875</v>
      </c>
      <c r="BJ461" t="str">
        <f>VLOOKUP(BD461,工作表1!$K$3:$M$1000,3,FALSE)</f>
        <v>2032/2/15</v>
      </c>
      <c r="BK461">
        <f t="shared" si="246"/>
        <v>4.5612500000000002</v>
      </c>
      <c r="BL461">
        <f t="shared" si="247"/>
        <v>-2.6862500000000002</v>
      </c>
      <c r="BM461" s="43">
        <f t="shared" si="264"/>
        <v>45703</v>
      </c>
      <c r="BN461" s="43">
        <f t="shared" si="248"/>
        <v>45838</v>
      </c>
      <c r="BO461" s="45">
        <f t="shared" si="265"/>
        <v>0.2547554347826087</v>
      </c>
      <c r="BP461" s="45">
        <f t="shared" si="266"/>
        <v>1.6366047498511018</v>
      </c>
      <c r="BQ461" s="47">
        <f t="shared" si="267"/>
        <v>87.967745001946469</v>
      </c>
      <c r="BR461" s="47">
        <f t="shared" si="268"/>
        <v>112.77092989086373</v>
      </c>
    </row>
    <row r="462" spans="6:70" x14ac:dyDescent="0.25">
      <c r="F462" s="2">
        <v>45574</v>
      </c>
      <c r="G462">
        <v>4.6450500000000003</v>
      </c>
      <c r="H462" s="43">
        <v>45590</v>
      </c>
      <c r="I462">
        <v>4.1485000000000003</v>
      </c>
      <c r="L462" s="2">
        <v>45568</v>
      </c>
      <c r="M462" t="str">
        <v>91282CKW</v>
      </c>
      <c r="N462">
        <v>0.44950000000000001</v>
      </c>
      <c r="O462">
        <v>4.5577300000000003</v>
      </c>
      <c r="P462">
        <v>0.90690000000000004</v>
      </c>
      <c r="Q462">
        <v>113.90625</v>
      </c>
      <c r="R462">
        <f>VLOOKUP(M462,工作表1!$A$3:$B$1000,2,FALSE)</f>
        <v>4.25</v>
      </c>
      <c r="S462" t="str">
        <f>VLOOKUP(M462,工作表1!$A$3:$C$1000,3,FALSE)</f>
        <v>2031/6/30</v>
      </c>
      <c r="T462">
        <f t="shared" si="238"/>
        <v>4.5612500000000002</v>
      </c>
      <c r="U462">
        <f t="shared" si="237"/>
        <v>-0.31125000000000025</v>
      </c>
      <c r="V462" s="43">
        <f t="shared" si="249"/>
        <v>45657</v>
      </c>
      <c r="W462" s="43">
        <f t="shared" si="239"/>
        <v>45657</v>
      </c>
      <c r="X462" s="45">
        <f t="shared" si="250"/>
        <v>1.1147540983606559</v>
      </c>
      <c r="Y462" s="45">
        <f t="shared" si="251"/>
        <v>2.1394116326072314</v>
      </c>
      <c r="Z462" s="47">
        <f t="shared" si="252"/>
        <v>103.13834200004513</v>
      </c>
      <c r="AA462" s="47">
        <f t="shared" si="253"/>
        <v>113.75241592577932</v>
      </c>
      <c r="AB462" s="45">
        <f t="shared" si="254"/>
        <v>3.7119</v>
      </c>
      <c r="AC462" s="2" t="str">
        <f t="shared" si="240"/>
        <v>TY1</v>
      </c>
      <c r="AD462">
        <f t="shared" si="241"/>
        <v>113.90625</v>
      </c>
      <c r="AE462">
        <f t="shared" si="242"/>
        <v>114.265625</v>
      </c>
      <c r="AF462" s="49">
        <f t="shared" si="236"/>
        <v>-0.359375</v>
      </c>
      <c r="AG462" s="3">
        <f t="shared" si="255"/>
        <v>113.75241592577932</v>
      </c>
      <c r="AH462">
        <f t="shared" si="256"/>
        <v>113.83416116492957</v>
      </c>
      <c r="AI462" s="51">
        <f t="shared" si="257"/>
        <v>-8.1745239150251336E-2</v>
      </c>
      <c r="AJ462" s="52">
        <f t="shared" si="258"/>
        <v>0.27762976084974866</v>
      </c>
      <c r="AK462" s="2">
        <v>45568</v>
      </c>
      <c r="AL462" t="str">
        <v>91282CLM</v>
      </c>
      <c r="AM462">
        <v>-1.4974000000000001</v>
      </c>
      <c r="AN462">
        <v>4.4098300000000004</v>
      </c>
      <c r="AO462">
        <v>0.87370000000000003</v>
      </c>
      <c r="AP462">
        <v>114.265625</v>
      </c>
      <c r="AQ462">
        <f>VLOOKUP(AL462,工作表1!$F$3:$G$1000,2,FALSE)</f>
        <v>3.625</v>
      </c>
      <c r="AR462" t="str">
        <f>VLOOKUP(AL462,工作表1!$F$3:$H$1000,3,FALSE)</f>
        <v>2031/9/30</v>
      </c>
      <c r="AS462">
        <f t="shared" si="243"/>
        <v>4.5612500000000002</v>
      </c>
      <c r="AT462">
        <f t="shared" si="244"/>
        <v>-0.93625000000000025</v>
      </c>
      <c r="AU462" s="43">
        <f t="shared" si="259"/>
        <v>45747</v>
      </c>
      <c r="AV462" s="43">
        <f t="shared" si="245"/>
        <v>45747</v>
      </c>
      <c r="AW462" s="45">
        <f t="shared" si="260"/>
        <v>4.0055248618784525E-2</v>
      </c>
      <c r="AX462" s="45">
        <f t="shared" si="261"/>
        <v>1.8078634677968668</v>
      </c>
      <c r="AY462" s="47">
        <f t="shared" si="262"/>
        <v>99.408919421823313</v>
      </c>
      <c r="AZ462" s="47">
        <f t="shared" si="263"/>
        <v>113.83416116492957</v>
      </c>
      <c r="BA462" s="43"/>
      <c r="BC462" s="2">
        <v>45567</v>
      </c>
      <c r="BD462" t="str">
        <v>91282CDY</v>
      </c>
      <c r="BE462">
        <v>3.6701000000000001</v>
      </c>
      <c r="BF462">
        <v>3.8739599999999998</v>
      </c>
      <c r="BG462">
        <v>0.78069999999999995</v>
      </c>
      <c r="BH462">
        <v>114.765625</v>
      </c>
      <c r="BI462">
        <f>VLOOKUP(BD462,工作表1!$K$3:$L$1000,2,FALSE)</f>
        <v>1.875</v>
      </c>
      <c r="BJ462" t="str">
        <f>VLOOKUP(BD462,工作表1!$K$3:$M$1000,3,FALSE)</f>
        <v>2032/2/15</v>
      </c>
      <c r="BK462">
        <f t="shared" si="246"/>
        <v>4.5674999999999999</v>
      </c>
      <c r="BL462">
        <f t="shared" si="247"/>
        <v>-2.6924999999999999</v>
      </c>
      <c r="BM462" s="43">
        <f t="shared" si="264"/>
        <v>45703</v>
      </c>
      <c r="BN462" s="43">
        <f t="shared" si="248"/>
        <v>45838</v>
      </c>
      <c r="BO462" s="45">
        <f t="shared" si="265"/>
        <v>0.24966032608695654</v>
      </c>
      <c r="BP462" s="45">
        <f t="shared" si="266"/>
        <v>1.6366466274568194</v>
      </c>
      <c r="BQ462" s="47">
        <f t="shared" si="267"/>
        <v>88.390033006209009</v>
      </c>
      <c r="BR462" s="47">
        <f t="shared" si="268"/>
        <v>113.31818888305818</v>
      </c>
    </row>
    <row r="463" spans="6:70" x14ac:dyDescent="0.25">
      <c r="F463" s="2">
        <v>45573</v>
      </c>
      <c r="G463">
        <v>4.6359000000000004</v>
      </c>
      <c r="H463" s="43">
        <v>45589</v>
      </c>
      <c r="I463">
        <v>4.1186999999999996</v>
      </c>
      <c r="L463" s="2">
        <v>45567</v>
      </c>
      <c r="M463" t="str">
        <v>91282CKW</v>
      </c>
      <c r="N463">
        <v>0.73880000000000001</v>
      </c>
      <c r="O463">
        <v>4.5271999999999997</v>
      </c>
      <c r="P463">
        <v>0.90690000000000004</v>
      </c>
      <c r="Q463">
        <v>114.421875</v>
      </c>
      <c r="R463">
        <f>VLOOKUP(M463,工作表1!$A$3:$B$1000,2,FALSE)</f>
        <v>4.25</v>
      </c>
      <c r="S463" t="str">
        <f>VLOOKUP(M463,工作表1!$A$3:$C$1000,3,FALSE)</f>
        <v>2031/6/30</v>
      </c>
      <c r="T463">
        <f t="shared" si="238"/>
        <v>4.5674999999999999</v>
      </c>
      <c r="U463">
        <f t="shared" si="237"/>
        <v>-0.31749999999999989</v>
      </c>
      <c r="V463" s="43">
        <f t="shared" si="249"/>
        <v>45657</v>
      </c>
      <c r="W463" s="43">
        <f t="shared" si="239"/>
        <v>45657</v>
      </c>
      <c r="X463" s="45">
        <f t="shared" si="250"/>
        <v>1.1031420765027322</v>
      </c>
      <c r="Y463" s="45">
        <f t="shared" si="251"/>
        <v>2.1394434463657461</v>
      </c>
      <c r="Z463" s="47">
        <f t="shared" si="252"/>
        <v>103.60722001940375</v>
      </c>
      <c r="AA463" s="47">
        <f t="shared" si="253"/>
        <v>114.27142877084624</v>
      </c>
      <c r="AB463" s="45">
        <f t="shared" si="254"/>
        <v>3.6427999999999998</v>
      </c>
      <c r="AC463" s="2" t="str">
        <f t="shared" si="240"/>
        <v>TY1</v>
      </c>
      <c r="AD463">
        <f t="shared" si="241"/>
        <v>114.421875</v>
      </c>
      <c r="AE463">
        <f t="shared" si="242"/>
        <v>114.78125</v>
      </c>
      <c r="AF463" s="49">
        <f t="shared" si="236"/>
        <v>-0.359375</v>
      </c>
      <c r="AG463" s="3">
        <f t="shared" si="255"/>
        <v>114.27142877084624</v>
      </c>
      <c r="AH463">
        <f t="shared" si="256"/>
        <v>114.35661709812636</v>
      </c>
      <c r="AI463" s="51">
        <f t="shared" si="257"/>
        <v>-8.5188327280121712E-2</v>
      </c>
      <c r="AJ463" s="52">
        <f t="shared" si="258"/>
        <v>0.27418667271987829</v>
      </c>
      <c r="AK463" s="2">
        <v>45567</v>
      </c>
      <c r="AL463" t="str">
        <v>91282CLM</v>
      </c>
      <c r="AM463">
        <v>-1.1548</v>
      </c>
      <c r="AN463">
        <v>4.38063</v>
      </c>
      <c r="AO463">
        <v>0.87370000000000003</v>
      </c>
      <c r="AP463">
        <v>114.78125</v>
      </c>
      <c r="AQ463">
        <f>VLOOKUP(AL463,工作表1!$F$3:$G$1000,2,FALSE)</f>
        <v>3.625</v>
      </c>
      <c r="AR463" t="str">
        <f>VLOOKUP(AL463,工作表1!$F$3:$H$1000,3,FALSE)</f>
        <v>2031/9/30</v>
      </c>
      <c r="AS463">
        <f t="shared" si="243"/>
        <v>4.5674999999999999</v>
      </c>
      <c r="AT463">
        <f t="shared" si="244"/>
        <v>-0.94249999999999989</v>
      </c>
      <c r="AU463" s="43">
        <f t="shared" si="259"/>
        <v>45747</v>
      </c>
      <c r="AV463" s="43">
        <f t="shared" si="245"/>
        <v>45747</v>
      </c>
      <c r="AW463" s="45">
        <f t="shared" si="260"/>
        <v>3.0041436464088397E-2</v>
      </c>
      <c r="AX463" s="45">
        <f t="shared" si="261"/>
        <v>1.8077811624914857</v>
      </c>
      <c r="AY463" s="47">
        <f t="shared" si="262"/>
        <v>99.862011940824786</v>
      </c>
      <c r="AZ463" s="47">
        <f t="shared" si="263"/>
        <v>114.35661709812636</v>
      </c>
      <c r="BA463" s="43"/>
      <c r="BC463" s="2">
        <v>45566</v>
      </c>
      <c r="BD463" t="str">
        <v>91282CDY</v>
      </c>
      <c r="BE463">
        <v>3.2629999999999999</v>
      </c>
      <c r="BF463">
        <v>3.8833799999999998</v>
      </c>
      <c r="BG463">
        <v>0.78069999999999995</v>
      </c>
      <c r="BH463">
        <v>115.046875</v>
      </c>
      <c r="BI463">
        <f>VLOOKUP(BD463,工作表1!$K$3:$L$1000,2,FALSE)</f>
        <v>1.875</v>
      </c>
      <c r="BJ463" t="str">
        <f>VLOOKUP(BD463,工作表1!$K$3:$M$1000,3,FALSE)</f>
        <v>2032/2/15</v>
      </c>
      <c r="BK463">
        <f t="shared" si="246"/>
        <v>4.5754999999999999</v>
      </c>
      <c r="BL463">
        <f t="shared" si="247"/>
        <v>-2.7004999999999999</v>
      </c>
      <c r="BM463" s="43">
        <f t="shared" si="264"/>
        <v>45703</v>
      </c>
      <c r="BN463" s="43">
        <f t="shared" si="248"/>
        <v>45838</v>
      </c>
      <c r="BO463" s="45">
        <f t="shared" si="265"/>
        <v>0.24456521739130435</v>
      </c>
      <c r="BP463" s="45">
        <f t="shared" si="266"/>
        <v>1.6366885050625373</v>
      </c>
      <c r="BQ463" s="47">
        <f t="shared" si="267"/>
        <v>88.593042985519986</v>
      </c>
      <c r="BR463" s="47">
        <f t="shared" si="268"/>
        <v>113.58630615420972</v>
      </c>
    </row>
    <row r="464" spans="6:70" x14ac:dyDescent="0.25">
      <c r="F464" s="2">
        <v>45572</v>
      </c>
      <c r="G464">
        <v>4.6445999999999996</v>
      </c>
      <c r="H464" s="43">
        <v>45588</v>
      </c>
      <c r="I464">
        <v>4.1478999999999999</v>
      </c>
      <c r="L464" s="2">
        <v>45566</v>
      </c>
      <c r="M464" t="str">
        <v>91282CKW</v>
      </c>
      <c r="N464">
        <v>0.22320000000000001</v>
      </c>
      <c r="O464">
        <v>4.5962199999999998</v>
      </c>
      <c r="P464">
        <v>0.90690000000000004</v>
      </c>
      <c r="Q464">
        <v>114.6875</v>
      </c>
      <c r="R464">
        <f>VLOOKUP(M464,工作表1!$A$3:$B$1000,2,FALSE)</f>
        <v>4.25</v>
      </c>
      <c r="S464" t="str">
        <f>VLOOKUP(M464,工作表1!$A$3:$C$1000,3,FALSE)</f>
        <v>2031/6/30</v>
      </c>
      <c r="T464">
        <f t="shared" si="238"/>
        <v>4.5754999999999999</v>
      </c>
      <c r="U464">
        <f t="shared" si="237"/>
        <v>-0.3254999999999999</v>
      </c>
      <c r="V464" s="43">
        <f t="shared" si="249"/>
        <v>45657</v>
      </c>
      <c r="W464" s="43">
        <f t="shared" si="239"/>
        <v>45657</v>
      </c>
      <c r="X464" s="45">
        <f t="shared" si="250"/>
        <v>1.0915300546448088</v>
      </c>
      <c r="Y464" s="45">
        <f t="shared" si="251"/>
        <v>2.1394752601242608</v>
      </c>
      <c r="Z464" s="47">
        <f t="shared" si="252"/>
        <v>103.82569222065477</v>
      </c>
      <c r="AA464" s="47">
        <f t="shared" si="253"/>
        <v>114.51485048581571</v>
      </c>
      <c r="AB464" s="45">
        <f t="shared" si="254"/>
        <v>3.597</v>
      </c>
      <c r="AC464" s="2" t="str">
        <f t="shared" si="240"/>
        <v>TY1</v>
      </c>
      <c r="AD464">
        <f t="shared" si="241"/>
        <v>114.6875</v>
      </c>
      <c r="AE464">
        <f t="shared" si="242"/>
        <v>115.0625</v>
      </c>
      <c r="AF464" s="49">
        <f t="shared" si="236"/>
        <v>-0.375</v>
      </c>
      <c r="AG464" s="3">
        <f t="shared" si="255"/>
        <v>114.51485048581571</v>
      </c>
      <c r="AH464">
        <f t="shared" si="256"/>
        <v>114.61164112881831</v>
      </c>
      <c r="AI464" s="51">
        <f t="shared" si="257"/>
        <v>-9.6790643002591992E-2</v>
      </c>
      <c r="AJ464" s="52">
        <f t="shared" si="258"/>
        <v>0.27820935699740801</v>
      </c>
      <c r="AK464" s="2">
        <v>45566</v>
      </c>
      <c r="AL464" t="str">
        <v>91282CLM</v>
      </c>
      <c r="AM464">
        <v>-1.9468000000000001</v>
      </c>
      <c r="AN464">
        <v>4.4208600000000002</v>
      </c>
      <c r="AO464">
        <v>0.87370000000000003</v>
      </c>
      <c r="AP464">
        <v>115.0625</v>
      </c>
      <c r="AQ464">
        <f>VLOOKUP(AL464,工作表1!$F$3:$G$1000,2,FALSE)</f>
        <v>3.625</v>
      </c>
      <c r="AR464" t="str">
        <f>VLOOKUP(AL464,工作表1!$F$3:$H$1000,3,FALSE)</f>
        <v>2031/9/30</v>
      </c>
      <c r="AS464">
        <f t="shared" si="243"/>
        <v>4.5754999999999999</v>
      </c>
      <c r="AT464">
        <f t="shared" si="244"/>
        <v>-0.9504999999999999</v>
      </c>
      <c r="AU464" s="43">
        <f t="shared" si="259"/>
        <v>45747</v>
      </c>
      <c r="AV464" s="43">
        <f t="shared" si="245"/>
        <v>45747</v>
      </c>
      <c r="AW464" s="45">
        <f t="shared" si="260"/>
        <v>2.0027624309392263E-2</v>
      </c>
      <c r="AX464" s="45">
        <f t="shared" si="261"/>
        <v>1.8076988571861043</v>
      </c>
      <c r="AY464" s="47">
        <f t="shared" si="262"/>
        <v>100.08053948438554</v>
      </c>
      <c r="AZ464" s="47">
        <f t="shared" si="263"/>
        <v>114.61164112881831</v>
      </c>
      <c r="BA464" s="43"/>
      <c r="BC464" s="2">
        <v>45565</v>
      </c>
      <c r="BD464" t="str">
        <v>91282CDY</v>
      </c>
      <c r="BE464">
        <v>2.4922</v>
      </c>
      <c r="BF464">
        <v>3.9378000000000002</v>
      </c>
      <c r="BG464">
        <v>0.78069999999999995</v>
      </c>
      <c r="BH464">
        <v>114.625</v>
      </c>
      <c r="BI464">
        <f>VLOOKUP(BD464,工作表1!$K$3:$L$1000,2,FALSE)</f>
        <v>1.875</v>
      </c>
      <c r="BJ464" t="str">
        <f>VLOOKUP(BD464,工作表1!$K$3:$M$1000,3,FALSE)</f>
        <v>2032/2/15</v>
      </c>
      <c r="BK464">
        <f t="shared" si="246"/>
        <v>4.5898399999999997</v>
      </c>
      <c r="BL464">
        <f t="shared" si="247"/>
        <v>-2.7148399999999997</v>
      </c>
      <c r="BM464" s="43">
        <f t="shared" si="264"/>
        <v>45703</v>
      </c>
      <c r="BN464" s="43">
        <f t="shared" si="248"/>
        <v>45838</v>
      </c>
      <c r="BO464" s="45">
        <f t="shared" si="265"/>
        <v>0.23947010869565219</v>
      </c>
      <c r="BP464" s="45">
        <f t="shared" si="266"/>
        <v>1.6367303826682549</v>
      </c>
      <c r="BQ464" s="47">
        <f t="shared" si="267"/>
        <v>88.214587466586352</v>
      </c>
      <c r="BR464" s="47">
        <f t="shared" si="268"/>
        <v>113.11581598130086</v>
      </c>
    </row>
    <row r="465" spans="6:70" x14ac:dyDescent="0.25">
      <c r="F465" s="2">
        <v>45569</v>
      </c>
      <c r="G465">
        <v>4.61775</v>
      </c>
      <c r="H465" s="43">
        <v>45587</v>
      </c>
      <c r="I465">
        <v>4.1025</v>
      </c>
      <c r="L465" s="2">
        <v>45565</v>
      </c>
      <c r="M465" t="str">
        <v>91282CKW</v>
      </c>
      <c r="N465">
        <v>0.53280000000000005</v>
      </c>
      <c r="O465">
        <v>4.5714699999999997</v>
      </c>
      <c r="P465">
        <v>0.90690000000000004</v>
      </c>
      <c r="Q465">
        <v>114.28125</v>
      </c>
      <c r="R465">
        <f>VLOOKUP(M465,工作表1!$A$3:$B$1000,2,FALSE)</f>
        <v>4.25</v>
      </c>
      <c r="S465" t="str">
        <f>VLOOKUP(M465,工作表1!$A$3:$C$1000,3,FALSE)</f>
        <v>2031/6/30</v>
      </c>
      <c r="T465">
        <f t="shared" si="238"/>
        <v>4.5898399999999997</v>
      </c>
      <c r="U465">
        <f t="shared" si="237"/>
        <v>-0.3398399999999997</v>
      </c>
      <c r="V465" s="43">
        <f t="shared" si="249"/>
        <v>45657</v>
      </c>
      <c r="W465" s="43">
        <f t="shared" si="239"/>
        <v>45657</v>
      </c>
      <c r="X465" s="45">
        <f t="shared" si="250"/>
        <v>1.0799180327868854</v>
      </c>
      <c r="Y465" s="45">
        <f t="shared" si="251"/>
        <v>2.1395070738827755</v>
      </c>
      <c r="Z465" s="47">
        <f t="shared" si="252"/>
        <v>103.44036365081061</v>
      </c>
      <c r="AA465" s="47">
        <f t="shared" si="253"/>
        <v>114.09430294779189</v>
      </c>
      <c r="AB465" s="45">
        <f t="shared" si="254"/>
        <v>3.6478999999999999</v>
      </c>
      <c r="AC465" s="2" t="str">
        <f t="shared" si="240"/>
        <v>TY2</v>
      </c>
      <c r="AD465">
        <f t="shared" si="241"/>
        <v>114.640625</v>
      </c>
      <c r="AE465">
        <f t="shared" si="242"/>
        <v>115.09375</v>
      </c>
      <c r="AF465" s="49">
        <f t="shared" ref="AF465:AF528" si="269">AD465-AE465</f>
        <v>-0.453125</v>
      </c>
      <c r="AG465" s="3">
        <f t="shared" si="255"/>
        <v>114.18163793464109</v>
      </c>
      <c r="AH465">
        <f t="shared" si="256"/>
        <v>113.5711354773875</v>
      </c>
      <c r="AI465" s="51">
        <f t="shared" si="257"/>
        <v>0.6105024572535882</v>
      </c>
      <c r="AJ465" s="52">
        <f t="shared" si="258"/>
        <v>1.0636274572535882</v>
      </c>
      <c r="AK465" s="2">
        <v>45565</v>
      </c>
      <c r="AL465" t="str">
        <v>91282CLM</v>
      </c>
      <c r="AM465">
        <v>-1.6017999999999999</v>
      </c>
      <c r="AN465">
        <v>4.4142400000000004</v>
      </c>
      <c r="AO465">
        <v>0.87370000000000003</v>
      </c>
      <c r="AP465">
        <v>114.640625</v>
      </c>
      <c r="AQ465">
        <f>VLOOKUP(AL465,工作表1!$F$3:$G$1000,2,FALSE)</f>
        <v>3.625</v>
      </c>
      <c r="AR465" t="str">
        <f>VLOOKUP(AL465,工作表1!$F$3:$H$1000,3,FALSE)</f>
        <v>2031/9/30</v>
      </c>
      <c r="AS465">
        <f t="shared" si="243"/>
        <v>4.5898399999999997</v>
      </c>
      <c r="AT465">
        <f t="shared" si="244"/>
        <v>-0.9648399999999997</v>
      </c>
      <c r="AU465" s="43">
        <f t="shared" si="259"/>
        <v>45747</v>
      </c>
      <c r="AV465" s="43">
        <f t="shared" si="245"/>
        <v>45747</v>
      </c>
      <c r="AW465" s="45">
        <f t="shared" si="260"/>
        <v>1.0013812154696131E-2</v>
      </c>
      <c r="AX465" s="45">
        <f t="shared" si="261"/>
        <v>1.8076165518807237</v>
      </c>
      <c r="AY465" s="47">
        <f t="shared" si="262"/>
        <v>99.697326686022564</v>
      </c>
      <c r="AZ465" s="47">
        <f t="shared" si="263"/>
        <v>114.18163793464109</v>
      </c>
      <c r="BA465" s="43"/>
      <c r="BC465" s="2">
        <v>45562</v>
      </c>
      <c r="BD465" t="str">
        <v>91282CDY</v>
      </c>
      <c r="BE465">
        <v>1.4601999999999999</v>
      </c>
      <c r="BF465">
        <v>3.9010400000000001</v>
      </c>
      <c r="BG465">
        <v>0.78069999999999995</v>
      </c>
      <c r="BH465">
        <v>115.09375</v>
      </c>
      <c r="BI465">
        <f>VLOOKUP(BD465,工作表1!$K$3:$L$1000,2,FALSE)</f>
        <v>1.875</v>
      </c>
      <c r="BJ465" t="str">
        <f>VLOOKUP(BD465,工作表1!$K$3:$M$1000,3,FALSE)</f>
        <v>2032/2/15</v>
      </c>
      <c r="BK465">
        <f t="shared" si="246"/>
        <v>4.5632000000000001</v>
      </c>
      <c r="BL465">
        <f t="shared" si="247"/>
        <v>-2.6882000000000001</v>
      </c>
      <c r="BM465" s="43">
        <f t="shared" si="264"/>
        <v>45703</v>
      </c>
      <c r="BN465" s="43">
        <f t="shared" si="248"/>
        <v>45838</v>
      </c>
      <c r="BO465" s="45">
        <f t="shared" si="265"/>
        <v>0.234375</v>
      </c>
      <c r="BP465" s="45">
        <f t="shared" si="266"/>
        <v>1.6367722602739727</v>
      </c>
      <c r="BQ465" s="47">
        <f t="shared" si="267"/>
        <v>88.589908389570851</v>
      </c>
      <c r="BR465" s="47">
        <f t="shared" si="268"/>
        <v>113.5711354773875</v>
      </c>
    </row>
    <row r="466" spans="6:70" x14ac:dyDescent="0.25">
      <c r="F466" s="2">
        <v>45568</v>
      </c>
      <c r="G466">
        <v>4.5612500000000002</v>
      </c>
      <c r="H466" s="43">
        <v>45586</v>
      </c>
      <c r="I466">
        <v>4.0838000000000001</v>
      </c>
      <c r="L466" s="2">
        <v>45562</v>
      </c>
      <c r="M466" t="str">
        <v>91282CKW</v>
      </c>
      <c r="N466">
        <v>-0.26469999999999999</v>
      </c>
      <c r="O466">
        <v>4.6243499999999997</v>
      </c>
      <c r="P466">
        <v>0.90690000000000004</v>
      </c>
      <c r="Q466">
        <v>114.734375</v>
      </c>
      <c r="R466">
        <f>VLOOKUP(M466,工作表1!$A$3:$B$1000,2,FALSE)</f>
        <v>4.25</v>
      </c>
      <c r="S466" t="str">
        <f>VLOOKUP(M466,工作表1!$A$3:$C$1000,3,FALSE)</f>
        <v>2031/6/30</v>
      </c>
      <c r="T466">
        <f t="shared" si="238"/>
        <v>4.5632000000000001</v>
      </c>
      <c r="U466">
        <f t="shared" si="237"/>
        <v>-0.31320000000000014</v>
      </c>
      <c r="V466" s="43">
        <f t="shared" si="249"/>
        <v>45657</v>
      </c>
      <c r="W466" s="43">
        <f t="shared" si="239"/>
        <v>45657</v>
      </c>
      <c r="X466" s="45">
        <f t="shared" si="250"/>
        <v>1.0683060109289617</v>
      </c>
      <c r="Y466" s="45">
        <f t="shared" si="251"/>
        <v>2.1395388876412906</v>
      </c>
      <c r="Z466" s="47">
        <f t="shared" si="252"/>
        <v>103.8302702808131</v>
      </c>
      <c r="AA466" s="47">
        <f t="shared" si="253"/>
        <v>114.51711432458407</v>
      </c>
      <c r="AB466" s="45">
        <f t="shared" si="254"/>
        <v>3.6072000000000002</v>
      </c>
      <c r="AC466" s="2" t="str">
        <f t="shared" si="240"/>
        <v>TY2</v>
      </c>
      <c r="AD466">
        <f t="shared" si="241"/>
        <v>115.109375</v>
      </c>
      <c r="AE466">
        <f t="shared" si="242"/>
        <v>114.765625</v>
      </c>
      <c r="AF466" s="49">
        <f t="shared" si="269"/>
        <v>0.34375</v>
      </c>
      <c r="AG466" s="3">
        <f t="shared" si="255"/>
        <v>114.61323368146046</v>
      </c>
      <c r="AH466">
        <f t="shared" si="256"/>
        <v>113.21930224245142</v>
      </c>
      <c r="AI466" s="51">
        <f t="shared" si="257"/>
        <v>1.3939314390090374</v>
      </c>
      <c r="AJ466" s="52">
        <f t="shared" si="258"/>
        <v>1.0501814390090374</v>
      </c>
      <c r="AK466" s="2">
        <v>45562</v>
      </c>
      <c r="AL466" t="str">
        <v>91282CLM</v>
      </c>
      <c r="AM466">
        <v>-2.8923999999999999</v>
      </c>
      <c r="AN466">
        <v>4.4304399999999999</v>
      </c>
      <c r="AO466">
        <v>0.87370000000000003</v>
      </c>
      <c r="AP466">
        <v>115.109375</v>
      </c>
      <c r="AQ466">
        <f>VLOOKUP(AL466,工作表1!$F$3:$G$1000,2,FALSE)</f>
        <v>3.625</v>
      </c>
      <c r="AR466" t="str">
        <f>VLOOKUP(AL466,工作表1!$F$3:$H$1000,3,FALSE)</f>
        <v>2031/9/30</v>
      </c>
      <c r="AS466">
        <f t="shared" si="243"/>
        <v>4.5632000000000001</v>
      </c>
      <c r="AT466">
        <f t="shared" si="244"/>
        <v>-0.93820000000000014</v>
      </c>
      <c r="AU466" s="43">
        <f t="shared" si="259"/>
        <v>45747</v>
      </c>
      <c r="AV466" s="43">
        <f t="shared" si="245"/>
        <v>45747</v>
      </c>
      <c r="AW466" s="45">
        <f t="shared" si="260"/>
        <v>0</v>
      </c>
      <c r="AX466" s="45">
        <f t="shared" si="261"/>
        <v>1.8075342465753426</v>
      </c>
      <c r="AY466" s="47">
        <f t="shared" si="262"/>
        <v>100.08753088240829</v>
      </c>
      <c r="AZ466" s="47">
        <f t="shared" si="263"/>
        <v>114.61323368146046</v>
      </c>
      <c r="BA466" s="43"/>
      <c r="BC466" s="2">
        <v>45561</v>
      </c>
      <c r="BD466" t="str">
        <v>91282CDY</v>
      </c>
      <c r="BE466">
        <v>0.76070000000000004</v>
      </c>
      <c r="BF466">
        <v>3.9787400000000002</v>
      </c>
      <c r="BG466">
        <v>0.78069999999999995</v>
      </c>
      <c r="BH466">
        <v>114.765625</v>
      </c>
      <c r="BI466">
        <f>VLOOKUP(BD466,工作表1!$K$3:$L$1000,2,FALSE)</f>
        <v>1.875</v>
      </c>
      <c r="BJ466" t="str">
        <f>VLOOKUP(BD466,工作表1!$K$3:$M$1000,3,FALSE)</f>
        <v>2032/2/15</v>
      </c>
      <c r="BK466">
        <f t="shared" si="246"/>
        <v>4.5875500000000002</v>
      </c>
      <c r="BL466">
        <f t="shared" si="247"/>
        <v>-2.7125500000000002</v>
      </c>
      <c r="BM466" s="43">
        <f t="shared" si="264"/>
        <v>45703</v>
      </c>
      <c r="BN466" s="43">
        <f t="shared" si="248"/>
        <v>45838</v>
      </c>
      <c r="BO466" s="45">
        <f t="shared" si="265"/>
        <v>0.21908967391304349</v>
      </c>
      <c r="BP466" s="45">
        <f t="shared" si="266"/>
        <v>1.6368978930911258</v>
      </c>
      <c r="BQ466" s="47">
        <f t="shared" si="267"/>
        <v>88.295738826891863</v>
      </c>
      <c r="BR466" s="47">
        <f t="shared" si="268"/>
        <v>113.21930224245142</v>
      </c>
    </row>
    <row r="467" spans="6:70" x14ac:dyDescent="0.25">
      <c r="F467" s="2">
        <v>45567</v>
      </c>
      <c r="G467">
        <v>4.5674999999999999</v>
      </c>
      <c r="H467" s="43">
        <v>45583</v>
      </c>
      <c r="I467">
        <v>3.9727999999999999</v>
      </c>
      <c r="L467" s="2">
        <v>45561</v>
      </c>
      <c r="M467" t="str">
        <v>91282CKW</v>
      </c>
      <c r="N467">
        <v>0.38290000000000002</v>
      </c>
      <c r="O467">
        <v>4.55809</v>
      </c>
      <c r="P467">
        <v>0.90690000000000004</v>
      </c>
      <c r="Q467">
        <v>114.40625</v>
      </c>
      <c r="R467">
        <f>VLOOKUP(M467,工作表1!$A$3:$B$1000,2,FALSE)</f>
        <v>4.25</v>
      </c>
      <c r="S467" t="str">
        <f>VLOOKUP(M467,工作表1!$A$3:$C$1000,3,FALSE)</f>
        <v>2031/6/30</v>
      </c>
      <c r="T467">
        <f t="shared" si="238"/>
        <v>4.5875500000000002</v>
      </c>
      <c r="U467">
        <f t="shared" si="237"/>
        <v>-0.33755000000000024</v>
      </c>
      <c r="V467" s="43">
        <f t="shared" si="249"/>
        <v>45657</v>
      </c>
      <c r="W467" s="43">
        <f t="shared" si="239"/>
        <v>45657</v>
      </c>
      <c r="X467" s="45">
        <f t="shared" si="250"/>
        <v>1.0334699453551912</v>
      </c>
      <c r="Y467" s="45">
        <f t="shared" si="251"/>
        <v>2.1396343289168351</v>
      </c>
      <c r="Z467" s="47">
        <f t="shared" si="252"/>
        <v>103.57642397512114</v>
      </c>
      <c r="AA467" s="47">
        <f t="shared" si="253"/>
        <v>114.24520387313798</v>
      </c>
      <c r="AB467" s="45">
        <f t="shared" si="254"/>
        <v>3.6646999999999998</v>
      </c>
      <c r="AC467" s="2" t="str">
        <f t="shared" si="240"/>
        <v>TY2</v>
      </c>
      <c r="AD467">
        <f t="shared" si="241"/>
        <v>114.78125</v>
      </c>
      <c r="AE467">
        <f t="shared" si="242"/>
        <v>114.921875</v>
      </c>
      <c r="AF467" s="49">
        <f t="shared" si="269"/>
        <v>-0.140625</v>
      </c>
      <c r="AG467" s="3">
        <f t="shared" si="255"/>
        <v>113.65396365471561</v>
      </c>
      <c r="AH467">
        <f t="shared" si="256"/>
        <v>113.36985108334761</v>
      </c>
      <c r="AI467" s="51">
        <f t="shared" si="257"/>
        <v>0.28411257136799861</v>
      </c>
      <c r="AJ467" s="52">
        <f t="shared" si="258"/>
        <v>0.42473757136799861</v>
      </c>
      <c r="AK467" s="2">
        <v>45561</v>
      </c>
      <c r="AL467" t="str">
        <v>91282CDJ</v>
      </c>
      <c r="AM467">
        <v>9.5366999999999997</v>
      </c>
      <c r="AN467">
        <v>3.5987399999999998</v>
      </c>
      <c r="AO467">
        <v>0.75409999999999999</v>
      </c>
      <c r="AP467">
        <v>114.78125</v>
      </c>
      <c r="AQ467">
        <f>VLOOKUP(AL467,工作表1!$F$3:$G$1000,2,FALSE)</f>
        <v>1.375</v>
      </c>
      <c r="AR467" t="str">
        <f>VLOOKUP(AL467,工作表1!$F$3:$H$1000,3,FALSE)</f>
        <v>2031/11/15</v>
      </c>
      <c r="AS467">
        <f t="shared" si="243"/>
        <v>4.5875500000000002</v>
      </c>
      <c r="AT467">
        <f t="shared" si="244"/>
        <v>-3.2125500000000002</v>
      </c>
      <c r="AU467" s="43">
        <f t="shared" si="259"/>
        <v>45611</v>
      </c>
      <c r="AV467" s="43">
        <f t="shared" si="245"/>
        <v>45747</v>
      </c>
      <c r="AW467" s="45">
        <f t="shared" si="260"/>
        <v>0.50441576086956519</v>
      </c>
      <c r="AX467" s="45">
        <f t="shared" si="261"/>
        <v>1.2013335690887432</v>
      </c>
      <c r="AY467" s="47">
        <f t="shared" si="262"/>
        <v>85.643064389661831</v>
      </c>
      <c r="AZ467" s="47">
        <f t="shared" si="263"/>
        <v>113.65396365471561</v>
      </c>
      <c r="BA467" s="43"/>
      <c r="BC467" s="2">
        <v>45560</v>
      </c>
      <c r="BD467" t="str">
        <v>91282CDY</v>
      </c>
      <c r="BE467">
        <v>-0.2142</v>
      </c>
      <c r="BF467">
        <v>3.98576</v>
      </c>
      <c r="BG467">
        <v>0.78069999999999995</v>
      </c>
      <c r="BH467">
        <v>114.921875</v>
      </c>
      <c r="BI467">
        <f>VLOOKUP(BD467,工作表1!$K$3:$L$1000,2,FALSE)</f>
        <v>1.875</v>
      </c>
      <c r="BJ467" t="str">
        <f>VLOOKUP(BD467,工作表1!$K$3:$M$1000,3,FALSE)</f>
        <v>2032/2/15</v>
      </c>
      <c r="BK467">
        <f t="shared" si="246"/>
        <v>4.5978000000000003</v>
      </c>
      <c r="BL467">
        <f t="shared" si="247"/>
        <v>-2.7228000000000003</v>
      </c>
      <c r="BM467" s="43">
        <f t="shared" si="264"/>
        <v>45703</v>
      </c>
      <c r="BN467" s="43">
        <f t="shared" si="248"/>
        <v>45838</v>
      </c>
      <c r="BO467" s="45">
        <f t="shared" si="265"/>
        <v>0.2139945652173913</v>
      </c>
      <c r="BP467" s="45">
        <f t="shared" si="266"/>
        <v>1.6369397706968434</v>
      </c>
      <c r="BQ467" s="47">
        <f t="shared" si="267"/>
        <v>88.40504285492473</v>
      </c>
      <c r="BR467" s="47">
        <f t="shared" si="268"/>
        <v>113.36985108334761</v>
      </c>
    </row>
    <row r="468" spans="6:70" x14ac:dyDescent="0.25">
      <c r="F468" s="2">
        <v>45566</v>
      </c>
      <c r="G468">
        <v>4.5754999999999999</v>
      </c>
      <c r="H468" s="43">
        <v>45582</v>
      </c>
      <c r="I468">
        <v>3.9855999999999998</v>
      </c>
      <c r="L468" s="2">
        <v>45560</v>
      </c>
      <c r="M468" t="str">
        <v>91282CKW</v>
      </c>
      <c r="N468">
        <v>-2.7400000000000001E-2</v>
      </c>
      <c r="O468">
        <v>4.6129699999999998</v>
      </c>
      <c r="P468">
        <v>0.90690000000000004</v>
      </c>
      <c r="Q468">
        <v>114.546875</v>
      </c>
      <c r="R468">
        <f>VLOOKUP(M468,工作表1!$A$3:$B$1000,2,FALSE)</f>
        <v>4.25</v>
      </c>
      <c r="S468" t="str">
        <f>VLOOKUP(M468,工作表1!$A$3:$C$1000,3,FALSE)</f>
        <v>2031/6/30</v>
      </c>
      <c r="T468">
        <f t="shared" si="238"/>
        <v>4.5978000000000003</v>
      </c>
      <c r="U468">
        <f t="shared" si="237"/>
        <v>-0.34780000000000033</v>
      </c>
      <c r="V468" s="43">
        <f t="shared" si="249"/>
        <v>45657</v>
      </c>
      <c r="W468" s="43">
        <f t="shared" si="239"/>
        <v>45657</v>
      </c>
      <c r="X468" s="45">
        <f t="shared" si="250"/>
        <v>1.0218579234972678</v>
      </c>
      <c r="Y468" s="45">
        <f t="shared" si="251"/>
        <v>2.1396661426753498</v>
      </c>
      <c r="Z468" s="47">
        <f t="shared" si="252"/>
        <v>103.685503384009</v>
      </c>
      <c r="AA468" s="47">
        <f t="shared" si="253"/>
        <v>114.3688728429477</v>
      </c>
      <c r="AB468" s="45">
        <f t="shared" si="254"/>
        <v>3.6442000000000001</v>
      </c>
      <c r="AC468" s="2" t="str">
        <f t="shared" si="240"/>
        <v>TY2</v>
      </c>
      <c r="AD468">
        <f t="shared" si="241"/>
        <v>114.9375</v>
      </c>
      <c r="AE468">
        <f t="shared" si="242"/>
        <v>115.671875</v>
      </c>
      <c r="AF468" s="49">
        <f t="shared" si="269"/>
        <v>-0.734375</v>
      </c>
      <c r="AG468" s="3">
        <f t="shared" si="255"/>
        <v>113.78545724715892</v>
      </c>
      <c r="AH468">
        <f t="shared" si="256"/>
        <v>113.67409284183333</v>
      </c>
      <c r="AI468" s="51">
        <f t="shared" si="257"/>
        <v>0.11136440532558822</v>
      </c>
      <c r="AJ468" s="52">
        <f t="shared" si="258"/>
        <v>0.84573940532558822</v>
      </c>
      <c r="AK468" s="2">
        <v>45560</v>
      </c>
      <c r="AL468" t="str">
        <v>91282CDJ</v>
      </c>
      <c r="AM468">
        <v>8.8155999999999999</v>
      </c>
      <c r="AN468">
        <v>3.6382099999999999</v>
      </c>
      <c r="AO468">
        <v>0.75409999999999999</v>
      </c>
      <c r="AP468">
        <v>114.9375</v>
      </c>
      <c r="AQ468">
        <f>VLOOKUP(AL468,工作表1!$F$3:$G$1000,2,FALSE)</f>
        <v>1.375</v>
      </c>
      <c r="AR468" t="str">
        <f>VLOOKUP(AL468,工作表1!$F$3:$H$1000,3,FALSE)</f>
        <v>2031/11/15</v>
      </c>
      <c r="AS468">
        <f t="shared" si="243"/>
        <v>4.5978000000000003</v>
      </c>
      <c r="AT468">
        <f t="shared" si="244"/>
        <v>-3.2228000000000003</v>
      </c>
      <c r="AU468" s="43">
        <f t="shared" si="259"/>
        <v>45611</v>
      </c>
      <c r="AV468" s="43">
        <f t="shared" si="245"/>
        <v>45747</v>
      </c>
      <c r="AW468" s="45">
        <f t="shared" si="260"/>
        <v>0.50067934782608692</v>
      </c>
      <c r="AX468" s="45">
        <f t="shared" si="261"/>
        <v>1.2013642793329362</v>
      </c>
      <c r="AY468" s="47">
        <f t="shared" si="262"/>
        <v>85.736585227890757</v>
      </c>
      <c r="AZ468" s="47">
        <f t="shared" si="263"/>
        <v>113.78545724715892</v>
      </c>
      <c r="BA468" s="43"/>
      <c r="BC468" s="2">
        <v>45559</v>
      </c>
      <c r="BD468" t="str">
        <v>91282CDY</v>
      </c>
      <c r="BE468">
        <v>-11.5921</v>
      </c>
      <c r="BF468">
        <v>4.4827599999999999</v>
      </c>
      <c r="BG468">
        <v>0.78069999999999995</v>
      </c>
      <c r="BH468">
        <v>115.671875</v>
      </c>
      <c r="BI468">
        <f>VLOOKUP(BD468,工作表1!$K$3:$L$1000,2,FALSE)</f>
        <v>1.875</v>
      </c>
      <c r="BJ468" t="str">
        <f>VLOOKUP(BD468,工作表1!$K$3:$M$1000,3,FALSE)</f>
        <v>2032/2/15</v>
      </c>
      <c r="BK468">
        <f t="shared" si="246"/>
        <v>4.6064999999999996</v>
      </c>
      <c r="BL468">
        <f t="shared" si="247"/>
        <v>-2.7314999999999996</v>
      </c>
      <c r="BM468" s="43">
        <f t="shared" si="264"/>
        <v>45703</v>
      </c>
      <c r="BN468" s="43">
        <f t="shared" si="248"/>
        <v>45838</v>
      </c>
      <c r="BO468" s="45">
        <f t="shared" si="265"/>
        <v>0.20889945652173914</v>
      </c>
      <c r="BP468" s="45">
        <f t="shared" si="266"/>
        <v>1.636981648302561</v>
      </c>
      <c r="BQ468" s="47">
        <f t="shared" si="267"/>
        <v>88.635474943719728</v>
      </c>
      <c r="BR468" s="47">
        <f t="shared" si="268"/>
        <v>113.67409284183333</v>
      </c>
    </row>
    <row r="469" spans="6:70" x14ac:dyDescent="0.25">
      <c r="F469" s="2">
        <v>45565</v>
      </c>
      <c r="G469">
        <v>4.5898399999999997</v>
      </c>
      <c r="H469" s="43">
        <v>45581</v>
      </c>
      <c r="I469">
        <v>3.9173</v>
      </c>
      <c r="L469" s="2">
        <v>45559</v>
      </c>
      <c r="M469" t="str">
        <v>91282CKW</v>
      </c>
      <c r="N469">
        <v>-0.3881</v>
      </c>
      <c r="O469">
        <v>4.6639799999999996</v>
      </c>
      <c r="P469">
        <v>0.90690000000000004</v>
      </c>
      <c r="Q469">
        <v>114.84375</v>
      </c>
      <c r="R469">
        <f>VLOOKUP(M469,工作表1!$A$3:$B$1000,2,FALSE)</f>
        <v>4.25</v>
      </c>
      <c r="S469" t="str">
        <f>VLOOKUP(M469,工作表1!$A$3:$C$1000,3,FALSE)</f>
        <v>2031/6/30</v>
      </c>
      <c r="T469">
        <f t="shared" si="238"/>
        <v>4.6064999999999996</v>
      </c>
      <c r="U469">
        <f t="shared" si="237"/>
        <v>-0.35649999999999959</v>
      </c>
      <c r="V469" s="43">
        <f t="shared" si="249"/>
        <v>45657</v>
      </c>
      <c r="W469" s="43">
        <f t="shared" si="239"/>
        <v>45657</v>
      </c>
      <c r="X469" s="45">
        <f t="shared" si="250"/>
        <v>1.0102459016393441</v>
      </c>
      <c r="Y469" s="45">
        <f t="shared" si="251"/>
        <v>2.1396979564338645</v>
      </c>
      <c r="Z469" s="47">
        <f t="shared" si="252"/>
        <v>103.93522410350934</v>
      </c>
      <c r="AA469" s="47">
        <f t="shared" si="253"/>
        <v>114.64722327286111</v>
      </c>
      <c r="AB469" s="45">
        <f t="shared" si="254"/>
        <v>3.5880000000000001</v>
      </c>
      <c r="AC469" s="2" t="str">
        <f t="shared" si="240"/>
        <v>TY2</v>
      </c>
      <c r="AD469">
        <f t="shared" si="241"/>
        <v>115.234375</v>
      </c>
      <c r="AE469">
        <f t="shared" si="242"/>
        <v>115.625</v>
      </c>
      <c r="AF469" s="49">
        <f t="shared" si="269"/>
        <v>-0.390625</v>
      </c>
      <c r="AG469" s="3">
        <f t="shared" si="255"/>
        <v>114.12417213968757</v>
      </c>
      <c r="AH469">
        <f t="shared" si="256"/>
        <v>113.58498394080674</v>
      </c>
      <c r="AI469" s="51">
        <f t="shared" si="257"/>
        <v>0.53918819888083647</v>
      </c>
      <c r="AJ469" s="52">
        <f t="shared" si="258"/>
        <v>0.92981319888083647</v>
      </c>
      <c r="AK469" s="2">
        <v>45559</v>
      </c>
      <c r="AL469" t="str">
        <v>91282CDJ</v>
      </c>
      <c r="AM469">
        <v>9.8556000000000008</v>
      </c>
      <c r="AN469">
        <v>3.5582099999999999</v>
      </c>
      <c r="AO469">
        <v>0.75409999999999999</v>
      </c>
      <c r="AP469">
        <v>115.234375</v>
      </c>
      <c r="AQ469">
        <f>VLOOKUP(AL469,工作表1!$F$3:$G$1000,2,FALSE)</f>
        <v>1.375</v>
      </c>
      <c r="AR469" t="str">
        <f>VLOOKUP(AL469,工作表1!$F$3:$H$1000,3,FALSE)</f>
        <v>2031/11/15</v>
      </c>
      <c r="AS469">
        <f t="shared" si="243"/>
        <v>4.6064999999999996</v>
      </c>
      <c r="AT469">
        <f t="shared" si="244"/>
        <v>-3.2314999999999996</v>
      </c>
      <c r="AU469" s="43">
        <f t="shared" si="259"/>
        <v>45611</v>
      </c>
      <c r="AV469" s="43">
        <f t="shared" si="245"/>
        <v>45747</v>
      </c>
      <c r="AW469" s="45">
        <f t="shared" si="260"/>
        <v>0.4969429347826087</v>
      </c>
      <c r="AX469" s="45">
        <f t="shared" si="261"/>
        <v>1.2013949895771292</v>
      </c>
      <c r="AY469" s="47">
        <f t="shared" si="262"/>
        <v>85.987119842958492</v>
      </c>
      <c r="AZ469" s="47">
        <f t="shared" si="263"/>
        <v>114.12417213968757</v>
      </c>
      <c r="BA469" s="43"/>
      <c r="BC469" s="2">
        <v>45558</v>
      </c>
      <c r="BD469" t="str">
        <v>91282CDY</v>
      </c>
      <c r="BE469">
        <v>-11.334899999999999</v>
      </c>
      <c r="BF469">
        <v>4.5152700000000001</v>
      </c>
      <c r="BG469">
        <v>0.78069999999999995</v>
      </c>
      <c r="BH469">
        <v>115.625</v>
      </c>
      <c r="BI469">
        <f>VLOOKUP(BD469,工作表1!$K$3:$L$1000,2,FALSE)</f>
        <v>1.875</v>
      </c>
      <c r="BJ469" t="str">
        <f>VLOOKUP(BD469,工作表1!$K$3:$M$1000,3,FALSE)</f>
        <v>2032/2/15</v>
      </c>
      <c r="BK469">
        <f t="shared" si="246"/>
        <v>4.6248500000000003</v>
      </c>
      <c r="BL469">
        <f t="shared" si="247"/>
        <v>-2.7498500000000003</v>
      </c>
      <c r="BM469" s="43">
        <f t="shared" si="264"/>
        <v>45703</v>
      </c>
      <c r="BN469" s="43">
        <f t="shared" si="248"/>
        <v>45838</v>
      </c>
      <c r="BO469" s="45">
        <f t="shared" si="265"/>
        <v>0.20380434782608695</v>
      </c>
      <c r="BP469" s="45">
        <f t="shared" si="266"/>
        <v>1.6370235259082786</v>
      </c>
      <c r="BQ469" s="47">
        <f t="shared" si="267"/>
        <v>88.551291089300136</v>
      </c>
      <c r="BR469" s="47">
        <f t="shared" si="268"/>
        <v>113.58498394080674</v>
      </c>
    </row>
    <row r="470" spans="6:70" x14ac:dyDescent="0.25">
      <c r="F470" s="2">
        <v>45562</v>
      </c>
      <c r="G470">
        <v>4.5632000000000001</v>
      </c>
      <c r="H470" s="43">
        <v>45580</v>
      </c>
      <c r="I470">
        <v>3.9329000000000001</v>
      </c>
      <c r="L470" s="2">
        <v>45558</v>
      </c>
      <c r="M470" t="str">
        <v>91282CKW</v>
      </c>
      <c r="N470">
        <v>-2.4E-2</v>
      </c>
      <c r="O470">
        <v>4.6306000000000003</v>
      </c>
      <c r="P470">
        <v>0.90690000000000004</v>
      </c>
      <c r="Q470">
        <v>114.765625</v>
      </c>
      <c r="R470">
        <f>VLOOKUP(M470,工作表1!$A$3:$B$1000,2,FALSE)</f>
        <v>4.25</v>
      </c>
      <c r="S470" t="str">
        <f>VLOOKUP(M470,工作表1!$A$3:$C$1000,3,FALSE)</f>
        <v>2031/6/30</v>
      </c>
      <c r="T470">
        <f t="shared" si="238"/>
        <v>4.6248500000000003</v>
      </c>
      <c r="U470">
        <f t="shared" si="237"/>
        <v>-0.37485000000000035</v>
      </c>
      <c r="V470" s="43">
        <f t="shared" si="249"/>
        <v>45657</v>
      </c>
      <c r="W470" s="43">
        <f t="shared" si="239"/>
        <v>45657</v>
      </c>
      <c r="X470" s="45">
        <f t="shared" si="250"/>
        <v>0.99863387978142082</v>
      </c>
      <c r="Y470" s="45">
        <f t="shared" si="251"/>
        <v>2.1397297701923796</v>
      </c>
      <c r="Z470" s="47">
        <f t="shared" si="252"/>
        <v>103.84646994588148</v>
      </c>
      <c r="AA470" s="47">
        <f t="shared" si="253"/>
        <v>114.55530178817486</v>
      </c>
      <c r="AB470" s="45">
        <f t="shared" si="254"/>
        <v>3.6187</v>
      </c>
      <c r="AC470" s="2" t="str">
        <f t="shared" si="240"/>
        <v>TY2</v>
      </c>
      <c r="AD470">
        <f t="shared" si="241"/>
        <v>115.1875</v>
      </c>
      <c r="AE470">
        <f t="shared" si="242"/>
        <v>115.625</v>
      </c>
      <c r="AF470" s="49">
        <f t="shared" si="269"/>
        <v>-0.4375</v>
      </c>
      <c r="AG470" s="3">
        <f t="shared" si="255"/>
        <v>114.01029148990416</v>
      </c>
      <c r="AH470">
        <f t="shared" si="256"/>
        <v>113.70624130653094</v>
      </c>
      <c r="AI470" s="51">
        <f t="shared" si="257"/>
        <v>0.30405018337322076</v>
      </c>
      <c r="AJ470" s="52">
        <f t="shared" si="258"/>
        <v>0.74155018337322076</v>
      </c>
      <c r="AK470" s="2">
        <v>45558</v>
      </c>
      <c r="AL470" t="str">
        <v>91282CDJ</v>
      </c>
      <c r="AM470">
        <v>9.1906999999999996</v>
      </c>
      <c r="AN470">
        <v>3.6461600000000001</v>
      </c>
      <c r="AO470">
        <v>0.75409999999999999</v>
      </c>
      <c r="AP470">
        <v>115.1875</v>
      </c>
      <c r="AQ470">
        <f>VLOOKUP(AL470,工作表1!$F$3:$G$1000,2,FALSE)</f>
        <v>1.375</v>
      </c>
      <c r="AR470" t="str">
        <f>VLOOKUP(AL470,工作表1!$F$3:$H$1000,3,FALSE)</f>
        <v>2031/11/15</v>
      </c>
      <c r="AS470">
        <f t="shared" si="243"/>
        <v>4.6248500000000003</v>
      </c>
      <c r="AT470">
        <f t="shared" si="244"/>
        <v>-3.2498500000000003</v>
      </c>
      <c r="AU470" s="43">
        <f t="shared" si="259"/>
        <v>45611</v>
      </c>
      <c r="AV470" s="43">
        <f t="shared" si="245"/>
        <v>45747</v>
      </c>
      <c r="AW470" s="45">
        <f t="shared" si="260"/>
        <v>0.49320652173913043</v>
      </c>
      <c r="AX470" s="45">
        <f t="shared" si="261"/>
        <v>1.2014256998213222</v>
      </c>
      <c r="AY470" s="47">
        <f t="shared" si="262"/>
        <v>85.891264381790918</v>
      </c>
      <c r="AZ470" s="47">
        <f t="shared" si="263"/>
        <v>114.01029148990416</v>
      </c>
      <c r="BA470" s="43"/>
      <c r="BC470" s="2">
        <v>45555</v>
      </c>
      <c r="BD470" t="str">
        <v>91282CDY</v>
      </c>
      <c r="BE470">
        <v>-8.3612000000000002</v>
      </c>
      <c r="BF470">
        <v>4.38917</v>
      </c>
      <c r="BG470">
        <v>0.78069999999999995</v>
      </c>
      <c r="BH470">
        <v>115.625</v>
      </c>
      <c r="BI470">
        <f>VLOOKUP(BD470,工作表1!$K$3:$L$1000,2,FALSE)</f>
        <v>1.875</v>
      </c>
      <c r="BJ470" t="str">
        <f>VLOOKUP(BD470,工作表1!$K$3:$M$1000,3,FALSE)</f>
        <v>2032/2/15</v>
      </c>
      <c r="BK470">
        <f t="shared" si="246"/>
        <v>4.6435000000000004</v>
      </c>
      <c r="BL470">
        <f t="shared" si="247"/>
        <v>-2.7685000000000004</v>
      </c>
      <c r="BM470" s="43">
        <f t="shared" si="264"/>
        <v>45703</v>
      </c>
      <c r="BN470" s="43">
        <f t="shared" si="248"/>
        <v>45838</v>
      </c>
      <c r="BO470" s="45">
        <f t="shared" si="265"/>
        <v>0.19870923913043478</v>
      </c>
      <c r="BP470" s="45">
        <f t="shared" si="266"/>
        <v>1.6370654035139964</v>
      </c>
      <c r="BQ470" s="47">
        <f t="shared" si="267"/>
        <v>88.631004901555116</v>
      </c>
      <c r="BR470" s="47">
        <f t="shared" si="268"/>
        <v>113.70624130653094</v>
      </c>
    </row>
    <row r="471" spans="6:70" x14ac:dyDescent="0.25">
      <c r="F471" s="2">
        <v>45561</v>
      </c>
      <c r="G471">
        <v>4.5875500000000002</v>
      </c>
      <c r="H471" s="43">
        <v>45579</v>
      </c>
      <c r="I471">
        <v>3.9904999999999999</v>
      </c>
      <c r="L471" s="2">
        <v>45555</v>
      </c>
      <c r="M471" t="str">
        <v>91282CKW</v>
      </c>
      <c r="N471">
        <v>0.38729999999999998</v>
      </c>
      <c r="O471">
        <v>4.5957100000000004</v>
      </c>
      <c r="P471">
        <v>0.90690000000000004</v>
      </c>
      <c r="Q471">
        <v>114.84375</v>
      </c>
      <c r="R471">
        <f>VLOOKUP(M471,工作表1!$A$3:$B$1000,2,FALSE)</f>
        <v>4.25</v>
      </c>
      <c r="S471" t="str">
        <f>VLOOKUP(M471,工作表1!$A$3:$C$1000,3,FALSE)</f>
        <v>2031/6/30</v>
      </c>
      <c r="T471">
        <f t="shared" si="238"/>
        <v>4.6435000000000004</v>
      </c>
      <c r="U471">
        <f t="shared" si="237"/>
        <v>-0.39350000000000041</v>
      </c>
      <c r="V471" s="43">
        <f t="shared" si="249"/>
        <v>45657</v>
      </c>
      <c r="W471" s="43">
        <f t="shared" si="239"/>
        <v>45657</v>
      </c>
      <c r="X471" s="45">
        <f t="shared" si="250"/>
        <v>0.98702185792349728</v>
      </c>
      <c r="Y471" s="45">
        <f t="shared" si="251"/>
        <v>2.1397615839508948</v>
      </c>
      <c r="Z471" s="47">
        <f t="shared" si="252"/>
        <v>103.92506468161754</v>
      </c>
      <c r="AA471" s="47">
        <f t="shared" si="253"/>
        <v>114.64811217889755</v>
      </c>
      <c r="AB471" s="45">
        <f t="shared" si="254"/>
        <v>3.6111</v>
      </c>
      <c r="AC471" s="2" t="str">
        <f t="shared" si="240"/>
        <v>TY2</v>
      </c>
      <c r="AD471">
        <f t="shared" si="241"/>
        <v>115.1875</v>
      </c>
      <c r="AE471">
        <f t="shared" si="242"/>
        <v>115.171875</v>
      </c>
      <c r="AF471" s="49">
        <f t="shared" si="269"/>
        <v>1.5625E-2</v>
      </c>
      <c r="AG471" s="3">
        <f t="shared" si="255"/>
        <v>114.13039779463168</v>
      </c>
      <c r="AH471">
        <f t="shared" si="256"/>
        <v>113.47112814760399</v>
      </c>
      <c r="AI471" s="51">
        <f t="shared" si="257"/>
        <v>0.65926964702768487</v>
      </c>
      <c r="AJ471" s="52">
        <f t="shared" si="258"/>
        <v>0.64364464702768487</v>
      </c>
      <c r="AK471" s="2">
        <v>45555</v>
      </c>
      <c r="AL471" t="str">
        <v>91282CDJ</v>
      </c>
      <c r="AM471">
        <v>12.1464</v>
      </c>
      <c r="AN471">
        <v>3.4588700000000001</v>
      </c>
      <c r="AO471">
        <v>0.75409999999999999</v>
      </c>
      <c r="AP471">
        <v>115.1875</v>
      </c>
      <c r="AQ471">
        <f>VLOOKUP(AL471,工作表1!$F$3:$G$1000,2,FALSE)</f>
        <v>1.375</v>
      </c>
      <c r="AR471" t="str">
        <f>VLOOKUP(AL471,工作表1!$F$3:$H$1000,3,FALSE)</f>
        <v>2031/11/15</v>
      </c>
      <c r="AS471">
        <f t="shared" si="243"/>
        <v>4.6435000000000004</v>
      </c>
      <c r="AT471">
        <f t="shared" si="244"/>
        <v>-3.2685000000000004</v>
      </c>
      <c r="AU471" s="43">
        <f t="shared" si="259"/>
        <v>45611</v>
      </c>
      <c r="AV471" s="43">
        <f t="shared" si="245"/>
        <v>45747</v>
      </c>
      <c r="AW471" s="45">
        <f t="shared" si="260"/>
        <v>0.48947010869565222</v>
      </c>
      <c r="AX471" s="45">
        <f t="shared" si="261"/>
        <v>1.2014564100655152</v>
      </c>
      <c r="AY471" s="47">
        <f t="shared" si="262"/>
        <v>85.971599038575576</v>
      </c>
      <c r="AZ471" s="47">
        <f t="shared" si="263"/>
        <v>114.13039779463168</v>
      </c>
      <c r="BA471" s="43"/>
      <c r="BC471" s="2">
        <v>45554</v>
      </c>
      <c r="BD471" t="str">
        <v>91282CDJ</v>
      </c>
      <c r="BE471">
        <v>9.141</v>
      </c>
      <c r="BF471">
        <v>3.68161</v>
      </c>
      <c r="BG471">
        <v>0.75409999999999999</v>
      </c>
      <c r="BH471">
        <v>115.171875</v>
      </c>
      <c r="BI471">
        <f>VLOOKUP(BD471,工作表1!$K$3:$L$1000,2,FALSE)</f>
        <v>1.375</v>
      </c>
      <c r="BJ471" t="str">
        <f>VLOOKUP(BD471,工作表1!$K$3:$M$1000,3,FALSE)</f>
        <v>2031/11/15</v>
      </c>
      <c r="BK471">
        <f t="shared" si="246"/>
        <v>4.6611000000000002</v>
      </c>
      <c r="BL471">
        <f t="shared" si="247"/>
        <v>-3.2861000000000002</v>
      </c>
      <c r="BM471" s="43">
        <f t="shared" si="264"/>
        <v>45611</v>
      </c>
      <c r="BN471" s="43">
        <f t="shared" si="248"/>
        <v>45838</v>
      </c>
      <c r="BO471" s="45">
        <f t="shared" si="265"/>
        <v>0.47826086956521741</v>
      </c>
      <c r="BP471" s="45">
        <f t="shared" si="266"/>
        <v>1.5443567599761763</v>
      </c>
      <c r="BQ471" s="47">
        <f t="shared" si="267"/>
        <v>85.413790304601321</v>
      </c>
      <c r="BR471" s="47">
        <f t="shared" si="268"/>
        <v>113.47112814760399</v>
      </c>
    </row>
    <row r="472" spans="6:70" x14ac:dyDescent="0.25">
      <c r="F472" s="2">
        <v>45560</v>
      </c>
      <c r="G472">
        <v>4.5978000000000003</v>
      </c>
      <c r="H472" s="43">
        <v>45576</v>
      </c>
      <c r="I472">
        <v>3.9904999999999999</v>
      </c>
      <c r="L472" s="2">
        <v>45554</v>
      </c>
      <c r="M472" t="str">
        <v>91282CKN</v>
      </c>
      <c r="N472">
        <v>0.56040000000000001</v>
      </c>
      <c r="O472">
        <v>4.2648599999999997</v>
      </c>
      <c r="P472">
        <v>0.92689999999999995</v>
      </c>
      <c r="Q472">
        <v>114.328125</v>
      </c>
      <c r="R472">
        <f>VLOOKUP(M472,工作表1!$A$3:$B$1000,2,FALSE)</f>
        <v>4.625</v>
      </c>
      <c r="S472" t="str">
        <f>VLOOKUP(M472,工作表1!$A$3:$C$1000,3,FALSE)</f>
        <v>2031/4/30</v>
      </c>
      <c r="T472">
        <f t="shared" si="238"/>
        <v>4.6611000000000002</v>
      </c>
      <c r="U472">
        <f t="shared" si="237"/>
        <v>-3.6100000000000243E-2</v>
      </c>
      <c r="V472" s="43">
        <f t="shared" si="249"/>
        <v>45596</v>
      </c>
      <c r="W472" s="43">
        <f t="shared" si="239"/>
        <v>45657</v>
      </c>
      <c r="X472" s="45">
        <f t="shared" si="250"/>
        <v>1.8070355191256831</v>
      </c>
      <c r="Y472" s="45">
        <f t="shared" si="251"/>
        <v>3.0995012725503406</v>
      </c>
      <c r="Z472" s="47">
        <f t="shared" si="252"/>
        <v>105.93573771149697</v>
      </c>
      <c r="AA472" s="47">
        <f t="shared" si="253"/>
        <v>114.35055218587335</v>
      </c>
      <c r="AB472" s="45">
        <f t="shared" si="254"/>
        <v>3.5909</v>
      </c>
      <c r="AC472" s="2" t="str">
        <f t="shared" si="240"/>
        <v>TY2</v>
      </c>
      <c r="AD472">
        <f t="shared" si="241"/>
        <v>114.734375</v>
      </c>
      <c r="AE472">
        <f t="shared" si="242"/>
        <v>115.515625</v>
      </c>
      <c r="AF472" s="49">
        <f t="shared" si="269"/>
        <v>-0.78125</v>
      </c>
      <c r="AG472" s="3">
        <f t="shared" si="255"/>
        <v>114.44421409164917</v>
      </c>
      <c r="AH472">
        <f t="shared" si="256"/>
        <v>113.95504878513741</v>
      </c>
      <c r="AI472" s="51">
        <f t="shared" si="257"/>
        <v>0.48916530651176515</v>
      </c>
      <c r="AJ472" s="52">
        <f t="shared" si="258"/>
        <v>1.2704153065117652</v>
      </c>
      <c r="AK472" s="2">
        <v>45554</v>
      </c>
      <c r="AL472" t="str">
        <v>91282CKW</v>
      </c>
      <c r="AM472">
        <v>0.29260000000000003</v>
      </c>
      <c r="AN472">
        <v>4.6176500000000003</v>
      </c>
      <c r="AO472">
        <v>0.90690000000000004</v>
      </c>
      <c r="AP472">
        <v>114.734375</v>
      </c>
      <c r="AQ472">
        <f>VLOOKUP(AL472,工作表1!$F$3:$G$1000,2,FALSE)</f>
        <v>4.25</v>
      </c>
      <c r="AR472" t="str">
        <f>VLOOKUP(AL472,工作表1!$F$3:$H$1000,3,FALSE)</f>
        <v>2031/6/30</v>
      </c>
      <c r="AS472">
        <f t="shared" si="243"/>
        <v>4.6611000000000002</v>
      </c>
      <c r="AT472">
        <f t="shared" si="244"/>
        <v>-0.41110000000000024</v>
      </c>
      <c r="AU472" s="43">
        <f t="shared" si="259"/>
        <v>45657</v>
      </c>
      <c r="AV472" s="43">
        <f t="shared" si="245"/>
        <v>45747</v>
      </c>
      <c r="AW472" s="45">
        <f t="shared" si="260"/>
        <v>0.95218579234972678</v>
      </c>
      <c r="AX472" s="45">
        <f t="shared" si="261"/>
        <v>3.1878022307058909</v>
      </c>
      <c r="AY472" s="47">
        <f t="shared" si="262"/>
        <v>103.6844429651961</v>
      </c>
      <c r="AZ472" s="47">
        <f t="shared" si="263"/>
        <v>114.44421409164917</v>
      </c>
      <c r="BA472" s="43"/>
      <c r="BC472" s="2">
        <v>45553</v>
      </c>
      <c r="BD472" t="str">
        <v>91282CDJ</v>
      </c>
      <c r="BE472">
        <v>11.926</v>
      </c>
      <c r="BF472">
        <v>3.5420099999999999</v>
      </c>
      <c r="BG472">
        <v>0.75409999999999999</v>
      </c>
      <c r="BH472">
        <v>115.515625</v>
      </c>
      <c r="BI472">
        <f>VLOOKUP(BD472,工作表1!$K$3:$L$1000,2,FALSE)</f>
        <v>1.375</v>
      </c>
      <c r="BJ472" t="str">
        <f>VLOOKUP(BD472,工作表1!$K$3:$M$1000,3,FALSE)</f>
        <v>2031/11/15</v>
      </c>
      <c r="BK472">
        <f t="shared" si="246"/>
        <v>4.6920000000000002</v>
      </c>
      <c r="BL472">
        <f t="shared" si="247"/>
        <v>-3.3170000000000002</v>
      </c>
      <c r="BM472" s="43">
        <f t="shared" si="264"/>
        <v>45611</v>
      </c>
      <c r="BN472" s="43">
        <f t="shared" si="248"/>
        <v>45838</v>
      </c>
      <c r="BO472" s="45">
        <f t="shared" si="265"/>
        <v>0.47452445652173908</v>
      </c>
      <c r="BP472" s="45">
        <f t="shared" si="266"/>
        <v>1.5443874702203693</v>
      </c>
      <c r="BQ472" s="47">
        <f t="shared" si="267"/>
        <v>85.753791238643814</v>
      </c>
      <c r="BR472" s="47">
        <f t="shared" si="268"/>
        <v>113.95504878513741</v>
      </c>
    </row>
    <row r="473" spans="6:70" x14ac:dyDescent="0.25">
      <c r="F473" s="2">
        <v>45559</v>
      </c>
      <c r="G473">
        <v>4.6064999999999996</v>
      </c>
      <c r="H473" s="43">
        <v>45575</v>
      </c>
      <c r="I473">
        <v>3.9611999999999998</v>
      </c>
      <c r="L473" s="2">
        <v>45553</v>
      </c>
      <c r="M473" t="str">
        <v>91282CKN</v>
      </c>
      <c r="N473">
        <v>1.373</v>
      </c>
      <c r="O473">
        <v>3.5529700000000002</v>
      </c>
      <c r="P473">
        <v>0.92689999999999995</v>
      </c>
      <c r="Q473">
        <v>114.640625</v>
      </c>
      <c r="R473">
        <f>VLOOKUP(M473,工作表1!$A$3:$B$1000,2,FALSE)</f>
        <v>4.625</v>
      </c>
      <c r="S473" t="str">
        <f>VLOOKUP(M473,工作表1!$A$3:$C$1000,3,FALSE)</f>
        <v>2031/4/30</v>
      </c>
      <c r="T473">
        <f t="shared" si="238"/>
        <v>4.6920000000000002</v>
      </c>
      <c r="U473">
        <f t="shared" si="237"/>
        <v>-6.7000000000000171E-2</v>
      </c>
      <c r="V473" s="43">
        <f t="shared" si="249"/>
        <v>45596</v>
      </c>
      <c r="W473" s="43">
        <f t="shared" si="239"/>
        <v>45657</v>
      </c>
      <c r="X473" s="45">
        <f t="shared" si="250"/>
        <v>1.7943989071038251</v>
      </c>
      <c r="Y473" s="45">
        <f t="shared" si="251"/>
        <v>3.0995358934051951</v>
      </c>
      <c r="Z473" s="47">
        <f t="shared" si="252"/>
        <v>106.44387753078112</v>
      </c>
      <c r="AA473" s="47">
        <f t="shared" si="253"/>
        <v>114.9088946226759</v>
      </c>
      <c r="AB473" s="45">
        <f t="shared" si="254"/>
        <v>3.5832999999999999</v>
      </c>
      <c r="AC473" s="2" t="str">
        <f t="shared" si="240"/>
        <v>TY2</v>
      </c>
      <c r="AD473">
        <f t="shared" si="241"/>
        <v>115.078125</v>
      </c>
      <c r="AE473">
        <f t="shared" si="242"/>
        <v>115.6875</v>
      </c>
      <c r="AF473" s="49">
        <f t="shared" si="269"/>
        <v>-0.609375</v>
      </c>
      <c r="AG473" s="3">
        <f t="shared" si="255"/>
        <v>114.77827384220642</v>
      </c>
      <c r="AH473">
        <f t="shared" si="256"/>
        <v>114.40441131762877</v>
      </c>
      <c r="AI473" s="51">
        <f t="shared" si="257"/>
        <v>0.37386252457764613</v>
      </c>
      <c r="AJ473" s="52">
        <f t="shared" si="258"/>
        <v>0.98323752457764613</v>
      </c>
      <c r="AK473" s="2">
        <v>45553</v>
      </c>
      <c r="AL473" t="str">
        <v>91282CKW</v>
      </c>
      <c r="AM473">
        <v>0.29020000000000001</v>
      </c>
      <c r="AN473">
        <v>4.6480300000000003</v>
      </c>
      <c r="AO473">
        <v>0.90690000000000004</v>
      </c>
      <c r="AP473">
        <v>115.078125</v>
      </c>
      <c r="AQ473">
        <f>VLOOKUP(AL473,工作表1!$F$3:$G$1000,2,FALSE)</f>
        <v>4.25</v>
      </c>
      <c r="AR473" t="str">
        <f>VLOOKUP(AL473,工作表1!$F$3:$H$1000,3,FALSE)</f>
        <v>2031/6/30</v>
      </c>
      <c r="AS473">
        <f t="shared" si="243"/>
        <v>4.6920000000000002</v>
      </c>
      <c r="AT473">
        <f t="shared" si="244"/>
        <v>-0.44200000000000017</v>
      </c>
      <c r="AU473" s="43">
        <f t="shared" si="259"/>
        <v>45657</v>
      </c>
      <c r="AV473" s="43">
        <f t="shared" si="245"/>
        <v>45747</v>
      </c>
      <c r="AW473" s="45">
        <f t="shared" si="260"/>
        <v>0.94057377049180324</v>
      </c>
      <c r="AX473" s="45">
        <f t="shared" si="261"/>
        <v>3.1878340444644064</v>
      </c>
      <c r="AY473" s="47">
        <f t="shared" si="262"/>
        <v>103.97028896758833</v>
      </c>
      <c r="AZ473" s="47">
        <f t="shared" si="263"/>
        <v>114.77827384220642</v>
      </c>
      <c r="BA473" s="43"/>
      <c r="BC473" s="2">
        <v>45552</v>
      </c>
      <c r="BD473" t="str">
        <v>91282CDJ</v>
      </c>
      <c r="BE473">
        <v>16.044899999999998</v>
      </c>
      <c r="BF473">
        <v>3.3315299999999999</v>
      </c>
      <c r="BG473">
        <v>0.75409999999999999</v>
      </c>
      <c r="BH473">
        <v>115.6875</v>
      </c>
      <c r="BI473">
        <f>VLOOKUP(BD473,工作表1!$K$3:$L$1000,2,FALSE)</f>
        <v>1.375</v>
      </c>
      <c r="BJ473" t="str">
        <f>VLOOKUP(BD473,工作表1!$K$3:$M$1000,3,FALSE)</f>
        <v>2031/11/15</v>
      </c>
      <c r="BK473">
        <f t="shared" si="246"/>
        <v>4.7873999999999999</v>
      </c>
      <c r="BL473">
        <f t="shared" si="247"/>
        <v>-3.4123999999999999</v>
      </c>
      <c r="BM473" s="43">
        <f t="shared" si="264"/>
        <v>45611</v>
      </c>
      <c r="BN473" s="43">
        <f t="shared" si="248"/>
        <v>45838</v>
      </c>
      <c r="BO473" s="45">
        <f t="shared" si="265"/>
        <v>0.47078804347826092</v>
      </c>
      <c r="BP473" s="45">
        <f t="shared" si="266"/>
        <v>1.5444181804645625</v>
      </c>
      <c r="BQ473" s="47">
        <f t="shared" si="267"/>
        <v>86.01649773900742</v>
      </c>
      <c r="BR473" s="47">
        <f t="shared" si="268"/>
        <v>114.40441131762877</v>
      </c>
    </row>
    <row r="474" spans="6:70" x14ac:dyDescent="0.25">
      <c r="F474" s="2">
        <v>45558</v>
      </c>
      <c r="G474">
        <v>4.6248500000000003</v>
      </c>
      <c r="H474" s="43">
        <v>45574</v>
      </c>
      <c r="I474">
        <v>3.9821</v>
      </c>
      <c r="L474" s="2">
        <v>45552</v>
      </c>
      <c r="M474" t="str">
        <v>91282CKN</v>
      </c>
      <c r="N474">
        <v>0.2205</v>
      </c>
      <c r="O474">
        <v>4.7636799999999999</v>
      </c>
      <c r="P474">
        <v>0.92689999999999995</v>
      </c>
      <c r="Q474">
        <v>114.921875</v>
      </c>
      <c r="R474">
        <f>VLOOKUP(M474,工作表1!$A$3:$B$1000,2,FALSE)</f>
        <v>4.625</v>
      </c>
      <c r="S474" t="str">
        <f>VLOOKUP(M474,工作表1!$A$3:$C$1000,3,FALSE)</f>
        <v>2031/4/30</v>
      </c>
      <c r="T474">
        <f t="shared" si="238"/>
        <v>4.7873999999999999</v>
      </c>
      <c r="U474">
        <f t="shared" si="237"/>
        <v>-0.16239999999999988</v>
      </c>
      <c r="V474" s="43">
        <f t="shared" si="249"/>
        <v>45596</v>
      </c>
      <c r="W474" s="43">
        <f t="shared" si="239"/>
        <v>45657</v>
      </c>
      <c r="X474" s="45">
        <f t="shared" si="250"/>
        <v>1.7817622950819672</v>
      </c>
      <c r="Y474" s="45">
        <f t="shared" si="251"/>
        <v>3.0995705142600496</v>
      </c>
      <c r="Z474" s="47">
        <f t="shared" si="252"/>
        <v>106.32258036570826</v>
      </c>
      <c r="AA474" s="47">
        <f t="shared" si="253"/>
        <v>114.80844756292326</v>
      </c>
      <c r="AB474" s="45">
        <f t="shared" si="254"/>
        <v>3.5326</v>
      </c>
      <c r="AC474" s="2" t="str">
        <f t="shared" si="240"/>
        <v>TY2</v>
      </c>
      <c r="AD474">
        <f t="shared" si="241"/>
        <v>115.375</v>
      </c>
      <c r="AE474">
        <f t="shared" si="242"/>
        <v>115.875</v>
      </c>
      <c r="AF474" s="49">
        <f t="shared" si="269"/>
        <v>-0.5</v>
      </c>
      <c r="AG474" s="3">
        <f t="shared" si="255"/>
        <v>115.09507513280627</v>
      </c>
      <c r="AH474">
        <f t="shared" si="256"/>
        <v>114.53805312670147</v>
      </c>
      <c r="AI474" s="51">
        <f t="shared" si="257"/>
        <v>0.5570220061048019</v>
      </c>
      <c r="AJ474" s="52">
        <f t="shared" si="258"/>
        <v>1.0570220061048019</v>
      </c>
      <c r="AK474" s="2">
        <v>45552</v>
      </c>
      <c r="AL474" t="str">
        <v>91282CKW</v>
      </c>
      <c r="AM474">
        <v>0.71889999999999998</v>
      </c>
      <c r="AN474">
        <v>4.6941699999999997</v>
      </c>
      <c r="AO474">
        <v>0.90690000000000004</v>
      </c>
      <c r="AP474">
        <v>115.375</v>
      </c>
      <c r="AQ474">
        <f>VLOOKUP(AL474,工作表1!$F$3:$G$1000,2,FALSE)</f>
        <v>4.25</v>
      </c>
      <c r="AR474" t="str">
        <f>VLOOKUP(AL474,工作表1!$F$3:$H$1000,3,FALSE)</f>
        <v>2031/6/30</v>
      </c>
      <c r="AS474">
        <f t="shared" si="243"/>
        <v>4.7873999999999999</v>
      </c>
      <c r="AT474">
        <f t="shared" si="244"/>
        <v>-0.53739999999999988</v>
      </c>
      <c r="AU474" s="43">
        <f t="shared" si="259"/>
        <v>45657</v>
      </c>
      <c r="AV474" s="43">
        <f t="shared" si="245"/>
        <v>45747</v>
      </c>
      <c r="AW474" s="45">
        <f t="shared" si="260"/>
        <v>0.9289617486338797</v>
      </c>
      <c r="AX474" s="45">
        <f t="shared" si="261"/>
        <v>3.1878658582229207</v>
      </c>
      <c r="AY474" s="47">
        <f t="shared" si="262"/>
        <v>104.2055532726452</v>
      </c>
      <c r="AZ474" s="47">
        <f t="shared" si="263"/>
        <v>115.09507513280627</v>
      </c>
      <c r="BA474" s="43"/>
      <c r="BC474" s="2">
        <v>45551</v>
      </c>
      <c r="BD474" t="str">
        <v>91282CDJ</v>
      </c>
      <c r="BE474">
        <v>15.336399999999999</v>
      </c>
      <c r="BF474">
        <v>3.3526500000000001</v>
      </c>
      <c r="BG474">
        <v>0.75409999999999999</v>
      </c>
      <c r="BH474">
        <v>115.875</v>
      </c>
      <c r="BI474">
        <f>VLOOKUP(BD474,工作表1!$K$3:$L$1000,2,FALSE)</f>
        <v>1.375</v>
      </c>
      <c r="BJ474" t="str">
        <f>VLOOKUP(BD474,工作表1!$K$3:$M$1000,3,FALSE)</f>
        <v>2031/11/15</v>
      </c>
      <c r="BK474">
        <f t="shared" si="246"/>
        <v>4.7825499999999996</v>
      </c>
      <c r="BL474">
        <f t="shared" si="247"/>
        <v>-3.4075499999999996</v>
      </c>
      <c r="BM474" s="43">
        <f t="shared" si="264"/>
        <v>45611</v>
      </c>
      <c r="BN474" s="43">
        <f t="shared" si="248"/>
        <v>45838</v>
      </c>
      <c r="BO474" s="45">
        <f t="shared" si="265"/>
        <v>0.46705163043478259</v>
      </c>
      <c r="BP474" s="45">
        <f t="shared" si="266"/>
        <v>1.5444488907087552</v>
      </c>
      <c r="BQ474" s="47">
        <f t="shared" si="267"/>
        <v>86.120232297396569</v>
      </c>
      <c r="BR474" s="47">
        <f t="shared" si="268"/>
        <v>114.53805312670147</v>
      </c>
    </row>
    <row r="475" spans="6:70" x14ac:dyDescent="0.25">
      <c r="F475" s="2">
        <v>45555</v>
      </c>
      <c r="G475">
        <v>4.6435000000000004</v>
      </c>
      <c r="H475" s="43">
        <v>45573</v>
      </c>
      <c r="I475">
        <v>3.9114</v>
      </c>
      <c r="L475" s="2">
        <v>45551</v>
      </c>
      <c r="M475" t="str">
        <v>91282CKN</v>
      </c>
      <c r="N475">
        <v>0.70530000000000004</v>
      </c>
      <c r="O475">
        <v>4.4182300000000003</v>
      </c>
      <c r="P475">
        <v>0.92689999999999995</v>
      </c>
      <c r="Q475">
        <v>115.078125</v>
      </c>
      <c r="R475">
        <f>VLOOKUP(M475,工作表1!$A$3:$B$1000,2,FALSE)</f>
        <v>4.625</v>
      </c>
      <c r="S475" t="str">
        <f>VLOOKUP(M475,工作表1!$A$3:$C$1000,3,FALSE)</f>
        <v>2031/4/30</v>
      </c>
      <c r="T475">
        <f t="shared" si="238"/>
        <v>4.7825499999999996</v>
      </c>
      <c r="U475">
        <f t="shared" si="237"/>
        <v>-0.15754999999999963</v>
      </c>
      <c r="V475" s="43">
        <f t="shared" si="249"/>
        <v>45596</v>
      </c>
      <c r="W475" s="43">
        <f t="shared" si="239"/>
        <v>45657</v>
      </c>
      <c r="X475" s="45">
        <f t="shared" si="250"/>
        <v>1.7691256830601092</v>
      </c>
      <c r="Y475" s="45">
        <f t="shared" si="251"/>
        <v>3.0996051351149037</v>
      </c>
      <c r="Z475" s="47">
        <f t="shared" si="252"/>
        <v>106.54739803428748</v>
      </c>
      <c r="AA475" s="47">
        <f t="shared" si="253"/>
        <v>115.05043792934252</v>
      </c>
      <c r="AB475" s="45">
        <f t="shared" si="254"/>
        <v>3.4971999999999999</v>
      </c>
      <c r="AC475" s="2" t="str">
        <f t="shared" si="240"/>
        <v>TY2</v>
      </c>
      <c r="AD475">
        <f t="shared" si="241"/>
        <v>115.5625</v>
      </c>
      <c r="AE475">
        <f t="shared" si="242"/>
        <v>115.734375</v>
      </c>
      <c r="AF475" s="49">
        <f t="shared" si="269"/>
        <v>-0.171875</v>
      </c>
      <c r="AG475" s="3">
        <f t="shared" si="255"/>
        <v>115.22489849543658</v>
      </c>
      <c r="AH475">
        <f t="shared" si="256"/>
        <v>114.43071612803634</v>
      </c>
      <c r="AI475" s="51">
        <f t="shared" si="257"/>
        <v>0.79418236740023929</v>
      </c>
      <c r="AJ475" s="52">
        <f t="shared" si="258"/>
        <v>0.96605736740023929</v>
      </c>
      <c r="AK475" s="2">
        <v>45551</v>
      </c>
      <c r="AL475" t="str">
        <v>91282CKW</v>
      </c>
      <c r="AM475">
        <v>0.2074</v>
      </c>
      <c r="AN475">
        <v>4.7256200000000002</v>
      </c>
      <c r="AO475">
        <v>0.90690000000000004</v>
      </c>
      <c r="AP475">
        <v>115.5625</v>
      </c>
      <c r="AQ475">
        <f>VLOOKUP(AL475,工作表1!$F$3:$G$1000,2,FALSE)</f>
        <v>4.25</v>
      </c>
      <c r="AR475" t="str">
        <f>VLOOKUP(AL475,工作表1!$F$3:$H$1000,3,FALSE)</f>
        <v>2031/6/30</v>
      </c>
      <c r="AS475">
        <f t="shared" si="243"/>
        <v>4.7825499999999996</v>
      </c>
      <c r="AT475">
        <f t="shared" si="244"/>
        <v>-0.53254999999999963</v>
      </c>
      <c r="AU475" s="43">
        <f t="shared" si="259"/>
        <v>45657</v>
      </c>
      <c r="AV475" s="43">
        <f t="shared" si="245"/>
        <v>45747</v>
      </c>
      <c r="AW475" s="45">
        <f t="shared" si="260"/>
        <v>0.91734972677595628</v>
      </c>
      <c r="AX475" s="45">
        <f t="shared" si="261"/>
        <v>3.1878976719814363</v>
      </c>
      <c r="AY475" s="47">
        <f t="shared" si="262"/>
        <v>104.32501937815984</v>
      </c>
      <c r="AZ475" s="47">
        <f t="shared" si="263"/>
        <v>115.22489849543658</v>
      </c>
      <c r="BA475" s="43"/>
      <c r="BC475" s="2">
        <v>45548</v>
      </c>
      <c r="BD475" t="str">
        <v>91282CDJ</v>
      </c>
      <c r="BE475">
        <v>15.7887</v>
      </c>
      <c r="BF475">
        <v>3.38869</v>
      </c>
      <c r="BG475">
        <v>0.75409999999999999</v>
      </c>
      <c r="BH475">
        <v>115.734375</v>
      </c>
      <c r="BI475">
        <f>VLOOKUP(BD475,工作表1!$K$3:$L$1000,2,FALSE)</f>
        <v>1.375</v>
      </c>
      <c r="BJ475" t="str">
        <f>VLOOKUP(BD475,工作表1!$K$3:$M$1000,3,FALSE)</f>
        <v>2031/11/15</v>
      </c>
      <c r="BK475">
        <f t="shared" si="246"/>
        <v>4.8452999999999999</v>
      </c>
      <c r="BL475">
        <f t="shared" si="247"/>
        <v>-3.4702999999999999</v>
      </c>
      <c r="BM475" s="43">
        <f t="shared" si="264"/>
        <v>45611</v>
      </c>
      <c r="BN475" s="43">
        <f t="shared" si="248"/>
        <v>45838</v>
      </c>
      <c r="BO475" s="45">
        <f t="shared" si="265"/>
        <v>0.46331521739130432</v>
      </c>
      <c r="BP475" s="45">
        <f t="shared" si="266"/>
        <v>1.5444796009529482</v>
      </c>
      <c r="BQ475" s="47">
        <f t="shared" si="267"/>
        <v>85.98837945909284</v>
      </c>
      <c r="BR475" s="47">
        <f t="shared" si="268"/>
        <v>114.43071612803634</v>
      </c>
    </row>
    <row r="476" spans="6:70" x14ac:dyDescent="0.25">
      <c r="F476" s="2">
        <v>45554</v>
      </c>
      <c r="G476">
        <v>4.6611000000000002</v>
      </c>
      <c r="H476" s="43">
        <v>45572</v>
      </c>
      <c r="I476">
        <v>3.9268999999999998</v>
      </c>
      <c r="L476" s="2">
        <v>45548</v>
      </c>
      <c r="M476" t="str">
        <v>91282CKN</v>
      </c>
      <c r="N476">
        <v>1.5076000000000001</v>
      </c>
      <c r="O476">
        <v>3.9365399999999999</v>
      </c>
      <c r="P476">
        <v>0.92689999999999995</v>
      </c>
      <c r="Q476">
        <v>114.921875</v>
      </c>
      <c r="R476">
        <f>VLOOKUP(M476,工作表1!$A$3:$B$1000,2,FALSE)</f>
        <v>4.625</v>
      </c>
      <c r="S476" t="str">
        <f>VLOOKUP(M476,工作表1!$A$3:$C$1000,3,FALSE)</f>
        <v>2031/4/30</v>
      </c>
      <c r="T476">
        <f t="shared" si="238"/>
        <v>4.8452999999999999</v>
      </c>
      <c r="U476">
        <f t="shared" si="237"/>
        <v>-0.22029999999999994</v>
      </c>
      <c r="V476" s="43">
        <f t="shared" si="249"/>
        <v>45596</v>
      </c>
      <c r="W476" s="43">
        <f t="shared" si="239"/>
        <v>45657</v>
      </c>
      <c r="X476" s="45">
        <f t="shared" si="250"/>
        <v>1.7564890710382512</v>
      </c>
      <c r="Y476" s="45">
        <f t="shared" si="251"/>
        <v>3.0996397559697577</v>
      </c>
      <c r="Z476" s="47">
        <f t="shared" si="252"/>
        <v>106.56135528980853</v>
      </c>
      <c r="AA476" s="47">
        <f t="shared" si="253"/>
        <v>115.08638350877487</v>
      </c>
      <c r="AB476" s="45">
        <f t="shared" si="254"/>
        <v>3.5276999999999998</v>
      </c>
      <c r="AC476" s="2" t="str">
        <f t="shared" si="240"/>
        <v>TY2</v>
      </c>
      <c r="AD476">
        <f t="shared" si="241"/>
        <v>115.421875</v>
      </c>
      <c r="AE476">
        <f t="shared" si="242"/>
        <v>115.5</v>
      </c>
      <c r="AF476" s="49">
        <f t="shared" si="269"/>
        <v>-7.8125E-2</v>
      </c>
      <c r="AG476" s="3">
        <f t="shared" si="255"/>
        <v>115.09839974833616</v>
      </c>
      <c r="AH476">
        <f t="shared" si="256"/>
        <v>114.15074133719787</v>
      </c>
      <c r="AI476" s="51">
        <f t="shared" si="257"/>
        <v>0.94765841113829197</v>
      </c>
      <c r="AJ476" s="52">
        <f t="shared" si="258"/>
        <v>1.025783411138292</v>
      </c>
      <c r="AK476" s="2">
        <v>45548</v>
      </c>
      <c r="AL476" t="str">
        <v>91282CKW</v>
      </c>
      <c r="AM476">
        <v>0.43609999999999999</v>
      </c>
      <c r="AN476">
        <v>4.7672499999999998</v>
      </c>
      <c r="AO476">
        <v>0.90690000000000004</v>
      </c>
      <c r="AP476">
        <v>115.421875</v>
      </c>
      <c r="AQ476">
        <f>VLOOKUP(AL476,工作表1!$F$3:$G$1000,2,FALSE)</f>
        <v>4.25</v>
      </c>
      <c r="AR476" t="str">
        <f>VLOOKUP(AL476,工作表1!$F$3:$H$1000,3,FALSE)</f>
        <v>2031/6/30</v>
      </c>
      <c r="AS476">
        <f t="shared" si="243"/>
        <v>4.8452999999999999</v>
      </c>
      <c r="AT476">
        <f t="shared" si="244"/>
        <v>-0.59529999999999994</v>
      </c>
      <c r="AU476" s="43">
        <f t="shared" si="259"/>
        <v>45657</v>
      </c>
      <c r="AV476" s="43">
        <f t="shared" si="245"/>
        <v>45747</v>
      </c>
      <c r="AW476" s="45">
        <f t="shared" si="260"/>
        <v>0.90573770491803274</v>
      </c>
      <c r="AX476" s="45">
        <f t="shared" si="261"/>
        <v>3.1879294857399505</v>
      </c>
      <c r="AY476" s="47">
        <f t="shared" si="262"/>
        <v>104.17524946235967</v>
      </c>
      <c r="AZ476" s="47">
        <f t="shared" si="263"/>
        <v>115.09839974833616</v>
      </c>
      <c r="BA476" s="43"/>
      <c r="BC476" s="2">
        <v>45547</v>
      </c>
      <c r="BD476" t="str">
        <v>91282CDJ</v>
      </c>
      <c r="BE476">
        <v>14.925800000000001</v>
      </c>
      <c r="BF476">
        <v>3.4913400000000001</v>
      </c>
      <c r="BG476">
        <v>0.75409999999999999</v>
      </c>
      <c r="BH476">
        <v>115.5</v>
      </c>
      <c r="BI476">
        <f>VLOOKUP(BD476,工作表1!$K$3:$L$1000,2,FALSE)</f>
        <v>1.375</v>
      </c>
      <c r="BJ476" t="str">
        <f>VLOOKUP(BD476,工作表1!$K$3:$M$1000,3,FALSE)</f>
        <v>2031/11/15</v>
      </c>
      <c r="BK476">
        <f t="shared" si="246"/>
        <v>4.8753200000000003</v>
      </c>
      <c r="BL476">
        <f t="shared" si="247"/>
        <v>-3.5003200000000003</v>
      </c>
      <c r="BM476" s="43">
        <f t="shared" si="264"/>
        <v>45611</v>
      </c>
      <c r="BN476" s="43">
        <f t="shared" si="248"/>
        <v>45838</v>
      </c>
      <c r="BO476" s="45">
        <f t="shared" si="265"/>
        <v>0.45210597826086957</v>
      </c>
      <c r="BP476" s="45">
        <f t="shared" si="266"/>
        <v>1.5445717316855272</v>
      </c>
      <c r="BQ476" s="47">
        <f t="shared" si="267"/>
        <v>85.749891835379401</v>
      </c>
      <c r="BR476" s="47">
        <f t="shared" si="268"/>
        <v>114.15074133719787</v>
      </c>
    </row>
    <row r="477" spans="6:70" x14ac:dyDescent="0.25">
      <c r="F477" s="2">
        <v>45553</v>
      </c>
      <c r="G477">
        <v>4.6920000000000002</v>
      </c>
      <c r="H477" s="43">
        <v>45569</v>
      </c>
      <c r="I477">
        <v>3.8643999999999998</v>
      </c>
      <c r="L477" s="2">
        <v>45547</v>
      </c>
      <c r="M477" t="str">
        <v>91282CKN</v>
      </c>
      <c r="N477">
        <v>0.73219999999999996</v>
      </c>
      <c r="O477">
        <v>4.6317599999999999</v>
      </c>
      <c r="P477">
        <v>0.92689999999999995</v>
      </c>
      <c r="Q477">
        <v>114.6875</v>
      </c>
      <c r="R477">
        <f>VLOOKUP(M477,工作表1!$A$3:$B$1000,2,FALSE)</f>
        <v>4.625</v>
      </c>
      <c r="S477" t="str">
        <f>VLOOKUP(M477,工作表1!$A$3:$C$1000,3,FALSE)</f>
        <v>2031/4/30</v>
      </c>
      <c r="T477">
        <f t="shared" si="238"/>
        <v>4.8753200000000003</v>
      </c>
      <c r="U477">
        <f t="shared" si="237"/>
        <v>-0.25032000000000032</v>
      </c>
      <c r="V477" s="43">
        <f t="shared" si="249"/>
        <v>45596</v>
      </c>
      <c r="W477" s="43">
        <f t="shared" si="239"/>
        <v>45657</v>
      </c>
      <c r="X477" s="45">
        <f t="shared" si="250"/>
        <v>1.7185792349726776</v>
      </c>
      <c r="Y477" s="45">
        <f t="shared" si="251"/>
        <v>3.0997436185343217</v>
      </c>
      <c r="Z477" s="47">
        <f t="shared" si="252"/>
        <v>106.14458622323004</v>
      </c>
      <c r="AA477" s="47">
        <f t="shared" si="253"/>
        <v>114.6499784796183</v>
      </c>
      <c r="AB477" s="45">
        <f t="shared" si="254"/>
        <v>3.5583999999999998</v>
      </c>
      <c r="AC477" s="2" t="str">
        <f t="shared" si="240"/>
        <v>TY2</v>
      </c>
      <c r="AD477">
        <f t="shared" si="241"/>
        <v>115.1875</v>
      </c>
      <c r="AE477">
        <f t="shared" si="242"/>
        <v>115.640625</v>
      </c>
      <c r="AF477" s="49">
        <f t="shared" si="269"/>
        <v>-0.453125</v>
      </c>
      <c r="AG477" s="3">
        <f t="shared" si="255"/>
        <v>114.87888339381288</v>
      </c>
      <c r="AH477">
        <f t="shared" si="256"/>
        <v>114.4165668902309</v>
      </c>
      <c r="AI477" s="51">
        <f t="shared" si="257"/>
        <v>0.46231650358198806</v>
      </c>
      <c r="AJ477" s="52">
        <f t="shared" si="258"/>
        <v>0.91544150358198806</v>
      </c>
      <c r="AK477" s="2">
        <v>45547</v>
      </c>
      <c r="AL477" t="str">
        <v>91282CKW</v>
      </c>
      <c r="AM477">
        <v>2.5000000000000001E-2</v>
      </c>
      <c r="AN477">
        <v>4.82545</v>
      </c>
      <c r="AO477">
        <v>0.90690000000000004</v>
      </c>
      <c r="AP477">
        <v>115.1875</v>
      </c>
      <c r="AQ477">
        <f>VLOOKUP(AL477,工作表1!$F$3:$G$1000,2,FALSE)</f>
        <v>4.25</v>
      </c>
      <c r="AR477" t="str">
        <f>VLOOKUP(AL477,工作表1!$F$3:$H$1000,3,FALSE)</f>
        <v>2031/6/30</v>
      </c>
      <c r="AS477">
        <f t="shared" si="243"/>
        <v>4.8753200000000003</v>
      </c>
      <c r="AT477">
        <f t="shared" si="244"/>
        <v>-0.62532000000000032</v>
      </c>
      <c r="AU477" s="43">
        <f t="shared" si="259"/>
        <v>45657</v>
      </c>
      <c r="AV477" s="43">
        <f t="shared" si="245"/>
        <v>45747</v>
      </c>
      <c r="AW477" s="45">
        <f t="shared" si="260"/>
        <v>0.87090163934426235</v>
      </c>
      <c r="AX477" s="45">
        <f t="shared" si="261"/>
        <v>3.188024927015495</v>
      </c>
      <c r="AY477" s="47">
        <f t="shared" si="262"/>
        <v>103.95639983538923</v>
      </c>
      <c r="AZ477" s="47">
        <f t="shared" si="263"/>
        <v>114.87888339381288</v>
      </c>
      <c r="BA477" s="43"/>
      <c r="BC477" s="2">
        <v>45546</v>
      </c>
      <c r="BD477" t="str">
        <v>91282CDJ</v>
      </c>
      <c r="BE477">
        <v>16.935500000000001</v>
      </c>
      <c r="BF477">
        <v>3.4371200000000002</v>
      </c>
      <c r="BG477">
        <v>0.75409999999999999</v>
      </c>
      <c r="BH477">
        <v>115.640625</v>
      </c>
      <c r="BI477">
        <f>VLOOKUP(BD477,工作表1!$K$3:$L$1000,2,FALSE)</f>
        <v>1.375</v>
      </c>
      <c r="BJ477" t="str">
        <f>VLOOKUP(BD477,工作表1!$K$3:$M$1000,3,FALSE)</f>
        <v>2031/11/15</v>
      </c>
      <c r="BK477">
        <f t="shared" si="246"/>
        <v>4.9539</v>
      </c>
      <c r="BL477">
        <f t="shared" si="247"/>
        <v>-3.5789</v>
      </c>
      <c r="BM477" s="43">
        <f t="shared" si="264"/>
        <v>45611</v>
      </c>
      <c r="BN477" s="43">
        <f t="shared" si="248"/>
        <v>45838</v>
      </c>
      <c r="BO477" s="45">
        <f t="shared" si="265"/>
        <v>0.4483695652173913</v>
      </c>
      <c r="BP477" s="45">
        <f t="shared" si="266"/>
        <v>1.54460244192972</v>
      </c>
      <c r="BQ477" s="47">
        <f t="shared" si="267"/>
        <v>85.885690043977917</v>
      </c>
      <c r="BR477" s="47">
        <f t="shared" si="268"/>
        <v>114.4165668902309</v>
      </c>
    </row>
    <row r="478" spans="6:70" x14ac:dyDescent="0.25">
      <c r="F478" s="2">
        <v>45552</v>
      </c>
      <c r="G478">
        <v>4.7873999999999999</v>
      </c>
      <c r="H478" s="43">
        <v>45568</v>
      </c>
      <c r="I478">
        <v>3.7119</v>
      </c>
      <c r="L478" s="2">
        <v>45546</v>
      </c>
      <c r="M478" t="str">
        <v>91282CKN</v>
      </c>
      <c r="N478">
        <v>2.6939000000000002</v>
      </c>
      <c r="O478">
        <v>3.6091899999999999</v>
      </c>
      <c r="P478">
        <v>0.92689999999999995</v>
      </c>
      <c r="Q478">
        <v>114.78125</v>
      </c>
      <c r="R478">
        <f>VLOOKUP(M478,工作表1!$A$3:$B$1000,2,FALSE)</f>
        <v>4.625</v>
      </c>
      <c r="S478" t="str">
        <f>VLOOKUP(M478,工作表1!$A$3:$C$1000,3,FALSE)</f>
        <v>2031/4/30</v>
      </c>
      <c r="T478">
        <f t="shared" si="238"/>
        <v>4.9539</v>
      </c>
      <c r="U478">
        <f t="shared" si="237"/>
        <v>-0.32889999999999997</v>
      </c>
      <c r="V478" s="43">
        <f t="shared" si="249"/>
        <v>45596</v>
      </c>
      <c r="W478" s="43">
        <f t="shared" si="239"/>
        <v>45657</v>
      </c>
      <c r="X478" s="45">
        <f t="shared" si="250"/>
        <v>1.7059426229508197</v>
      </c>
      <c r="Y478" s="45">
        <f t="shared" si="251"/>
        <v>3.0997782393891757</v>
      </c>
      <c r="Z478" s="47">
        <f t="shared" si="252"/>
        <v>106.56880339079063</v>
      </c>
      <c r="AA478" s="47">
        <f t="shared" si="253"/>
        <v>115.13478776943005</v>
      </c>
      <c r="AB478" s="45">
        <f t="shared" si="254"/>
        <v>3.5356000000000001</v>
      </c>
      <c r="AC478" s="2" t="str">
        <f t="shared" si="240"/>
        <v>TY2</v>
      </c>
      <c r="AD478">
        <f t="shared" si="241"/>
        <v>115.328125</v>
      </c>
      <c r="AE478">
        <f t="shared" si="242"/>
        <v>115.765625</v>
      </c>
      <c r="AF478" s="49">
        <f t="shared" si="269"/>
        <v>-0.4375</v>
      </c>
      <c r="AG478" s="3">
        <f t="shared" si="255"/>
        <v>115.06628222483069</v>
      </c>
      <c r="AH478">
        <f t="shared" si="256"/>
        <v>114.46914832780425</v>
      </c>
      <c r="AI478" s="51">
        <f t="shared" si="257"/>
        <v>0.59713389702643838</v>
      </c>
      <c r="AJ478" s="52">
        <f t="shared" si="258"/>
        <v>1.0346338970264384</v>
      </c>
      <c r="AK478" s="2">
        <v>45546</v>
      </c>
      <c r="AL478" t="str">
        <v>91282CKW</v>
      </c>
      <c r="AM478">
        <v>0.8488</v>
      </c>
      <c r="AN478">
        <v>4.8201799999999997</v>
      </c>
      <c r="AO478">
        <v>0.90690000000000004</v>
      </c>
      <c r="AP478">
        <v>115.328125</v>
      </c>
      <c r="AQ478">
        <f>VLOOKUP(AL478,工作表1!$F$3:$G$1000,2,FALSE)</f>
        <v>4.25</v>
      </c>
      <c r="AR478" t="str">
        <f>VLOOKUP(AL478,工作表1!$F$3:$H$1000,3,FALSE)</f>
        <v>2031/6/30</v>
      </c>
      <c r="AS478">
        <f t="shared" si="243"/>
        <v>4.9539</v>
      </c>
      <c r="AT478">
        <f t="shared" si="244"/>
        <v>-0.70389999999999997</v>
      </c>
      <c r="AU478" s="43">
        <f t="shared" si="259"/>
        <v>45657</v>
      </c>
      <c r="AV478" s="43">
        <f t="shared" si="245"/>
        <v>45747</v>
      </c>
      <c r="AW478" s="45">
        <f t="shared" si="260"/>
        <v>0.85928961748633881</v>
      </c>
      <c r="AX478" s="45">
        <f t="shared" si="261"/>
        <v>3.1880567407740101</v>
      </c>
      <c r="AY478" s="47">
        <f t="shared" si="262"/>
        <v>104.08155427207338</v>
      </c>
      <c r="AZ478" s="47">
        <f t="shared" si="263"/>
        <v>115.06628222483069</v>
      </c>
      <c r="BA478" s="43"/>
      <c r="BC478" s="2">
        <v>45545</v>
      </c>
      <c r="BD478" t="str">
        <v>91282CDJ</v>
      </c>
      <c r="BE478">
        <v>15.551</v>
      </c>
      <c r="BF478">
        <v>3.45818</v>
      </c>
      <c r="BG478">
        <v>0.75409999999999999</v>
      </c>
      <c r="BH478">
        <v>115.765625</v>
      </c>
      <c r="BI478">
        <f>VLOOKUP(BD478,工作表1!$K$3:$L$1000,2,FALSE)</f>
        <v>1.375</v>
      </c>
      <c r="BJ478" t="str">
        <f>VLOOKUP(BD478,工作表1!$K$3:$M$1000,3,FALSE)</f>
        <v>2031/11/15</v>
      </c>
      <c r="BK478">
        <f t="shared" si="246"/>
        <v>4.91113</v>
      </c>
      <c r="BL478">
        <f t="shared" si="247"/>
        <v>-3.53613</v>
      </c>
      <c r="BM478" s="43">
        <f t="shared" si="264"/>
        <v>45611</v>
      </c>
      <c r="BN478" s="43">
        <f t="shared" si="248"/>
        <v>45838</v>
      </c>
      <c r="BO478" s="45">
        <f t="shared" si="265"/>
        <v>0.44463315217391303</v>
      </c>
      <c r="BP478" s="45">
        <f t="shared" si="266"/>
        <v>1.5446331521739132</v>
      </c>
      <c r="BQ478" s="47">
        <f t="shared" si="267"/>
        <v>85.958672642886071</v>
      </c>
      <c r="BR478" s="47">
        <f t="shared" si="268"/>
        <v>114.46914832780425</v>
      </c>
    </row>
    <row r="479" spans="6:70" x14ac:dyDescent="0.25">
      <c r="F479" s="2">
        <v>45551</v>
      </c>
      <c r="G479">
        <v>4.7825499999999996</v>
      </c>
      <c r="H479" s="43">
        <v>45567</v>
      </c>
      <c r="I479">
        <v>3.6427999999999998</v>
      </c>
      <c r="L479" s="2">
        <v>45545</v>
      </c>
      <c r="M479" t="str">
        <v>91282CKN</v>
      </c>
      <c r="N479">
        <v>2.0988000000000002</v>
      </c>
      <c r="O479">
        <v>4.0025399999999998</v>
      </c>
      <c r="P479">
        <v>0.92689999999999995</v>
      </c>
      <c r="Q479">
        <v>114.921875</v>
      </c>
      <c r="R479">
        <f>VLOOKUP(M479,工作表1!$A$3:$B$1000,2,FALSE)</f>
        <v>4.625</v>
      </c>
      <c r="S479" t="str">
        <f>VLOOKUP(M479,工作表1!$A$3:$C$1000,3,FALSE)</f>
        <v>2031/4/30</v>
      </c>
      <c r="T479">
        <f t="shared" si="238"/>
        <v>4.91113</v>
      </c>
      <c r="U479">
        <f t="shared" si="237"/>
        <v>-0.28613</v>
      </c>
      <c r="V479" s="43">
        <f t="shared" si="249"/>
        <v>45596</v>
      </c>
      <c r="W479" s="43">
        <f t="shared" si="239"/>
        <v>45657</v>
      </c>
      <c r="X479" s="45">
        <f t="shared" si="250"/>
        <v>1.6933060109289619</v>
      </c>
      <c r="Y479" s="45">
        <f t="shared" si="251"/>
        <v>3.0998128602440307</v>
      </c>
      <c r="Z479" s="47">
        <f t="shared" si="252"/>
        <v>106.56745564042008</v>
      </c>
      <c r="AA479" s="47">
        <f t="shared" si="253"/>
        <v>115.12057385029195</v>
      </c>
      <c r="AB479" s="45">
        <f t="shared" si="254"/>
        <v>3.5206</v>
      </c>
      <c r="AC479" s="2" t="str">
        <f t="shared" si="240"/>
        <v>TY2</v>
      </c>
      <c r="AD479">
        <f t="shared" si="241"/>
        <v>115.453125</v>
      </c>
      <c r="AE479">
        <f t="shared" si="242"/>
        <v>115.359375</v>
      </c>
      <c r="AF479" s="49">
        <f t="shared" si="269"/>
        <v>9.375E-2</v>
      </c>
      <c r="AG479" s="3">
        <f t="shared" si="255"/>
        <v>115.16094883462495</v>
      </c>
      <c r="AH479">
        <f t="shared" si="256"/>
        <v>113.98963368869558</v>
      </c>
      <c r="AI479" s="51">
        <f t="shared" si="257"/>
        <v>1.1713151459293698</v>
      </c>
      <c r="AJ479" s="52">
        <f t="shared" si="258"/>
        <v>1.0775651459293698</v>
      </c>
      <c r="AK479" s="2">
        <v>45545</v>
      </c>
      <c r="AL479" t="str">
        <v>91282CKW</v>
      </c>
      <c r="AM479">
        <v>0.3296</v>
      </c>
      <c r="AN479">
        <v>4.8201000000000001</v>
      </c>
      <c r="AO479">
        <v>0.90690000000000004</v>
      </c>
      <c r="AP479">
        <v>115.453125</v>
      </c>
      <c r="AQ479">
        <f>VLOOKUP(AL479,工作表1!$F$3:$G$1000,2,FALSE)</f>
        <v>4.25</v>
      </c>
      <c r="AR479" t="str">
        <f>VLOOKUP(AL479,工作表1!$F$3:$H$1000,3,FALSE)</f>
        <v>2031/6/30</v>
      </c>
      <c r="AS479">
        <f t="shared" si="243"/>
        <v>4.91113</v>
      </c>
      <c r="AT479">
        <f t="shared" si="244"/>
        <v>-0.66113</v>
      </c>
      <c r="AU479" s="43">
        <f t="shared" si="259"/>
        <v>45657</v>
      </c>
      <c r="AV479" s="43">
        <f t="shared" si="245"/>
        <v>45747</v>
      </c>
      <c r="AW479" s="45">
        <f t="shared" si="260"/>
        <v>0.84767759562841527</v>
      </c>
      <c r="AX479" s="45">
        <f t="shared" si="261"/>
        <v>3.1880885545325244</v>
      </c>
      <c r="AY479" s="47">
        <f t="shared" si="262"/>
        <v>104.18992705177433</v>
      </c>
      <c r="AZ479" s="47">
        <f t="shared" si="263"/>
        <v>115.16094883462495</v>
      </c>
      <c r="BA479" s="43"/>
      <c r="BC479" s="2">
        <v>45544</v>
      </c>
      <c r="BD479" t="str">
        <v>91282CDJ</v>
      </c>
      <c r="BE479">
        <v>14.8741</v>
      </c>
      <c r="BF479">
        <v>3.5401699999999998</v>
      </c>
      <c r="BG479">
        <v>0.75409999999999999</v>
      </c>
      <c r="BH479">
        <v>115.359375</v>
      </c>
      <c r="BI479">
        <f>VLOOKUP(BD479,工作表1!$K$3:$L$1000,2,FALSE)</f>
        <v>1.375</v>
      </c>
      <c r="BJ479" t="str">
        <f>VLOOKUP(BD479,工作表1!$K$3:$M$1000,3,FALSE)</f>
        <v>2031/11/15</v>
      </c>
      <c r="BK479">
        <f t="shared" si="246"/>
        <v>4.92591</v>
      </c>
      <c r="BL479">
        <f t="shared" si="247"/>
        <v>-3.55091</v>
      </c>
      <c r="BM479" s="43">
        <f t="shared" si="264"/>
        <v>45611</v>
      </c>
      <c r="BN479" s="43">
        <f t="shared" si="248"/>
        <v>45838</v>
      </c>
      <c r="BO479" s="45">
        <f t="shared" si="265"/>
        <v>0.44089673913043476</v>
      </c>
      <c r="BP479" s="45">
        <f t="shared" si="266"/>
        <v>1.5446638624181062</v>
      </c>
      <c r="BQ479" s="47">
        <f t="shared" si="267"/>
        <v>85.583799895923875</v>
      </c>
      <c r="BR479" s="47">
        <f t="shared" si="268"/>
        <v>113.98963368869558</v>
      </c>
    </row>
    <row r="480" spans="6:70" x14ac:dyDescent="0.25">
      <c r="F480" s="2">
        <v>45548</v>
      </c>
      <c r="G480">
        <v>4.8452999999999999</v>
      </c>
      <c r="H480" s="43">
        <v>45566</v>
      </c>
      <c r="I480">
        <v>3.597</v>
      </c>
      <c r="L480" s="2">
        <v>45544</v>
      </c>
      <c r="M480" t="str">
        <v>91282CKN</v>
      </c>
      <c r="N480">
        <v>2.7364000000000002</v>
      </c>
      <c r="O480">
        <v>3.7382300000000002</v>
      </c>
      <c r="P480">
        <v>0.92689999999999995</v>
      </c>
      <c r="Q480">
        <v>114.515625</v>
      </c>
      <c r="R480">
        <f>VLOOKUP(M480,工作表1!$A$3:$B$1000,2,FALSE)</f>
        <v>4.625</v>
      </c>
      <c r="S480" t="str">
        <f>VLOOKUP(M480,工作表1!$A$3:$C$1000,3,FALSE)</f>
        <v>2031/4/30</v>
      </c>
      <c r="T480">
        <f t="shared" si="238"/>
        <v>4.92591</v>
      </c>
      <c r="U480">
        <f t="shared" si="237"/>
        <v>-0.30091000000000001</v>
      </c>
      <c r="V480" s="43">
        <f t="shared" si="249"/>
        <v>45596</v>
      </c>
      <c r="W480" s="43">
        <f t="shared" si="239"/>
        <v>45657</v>
      </c>
      <c r="X480" s="45">
        <f t="shared" si="250"/>
        <v>1.680669398907104</v>
      </c>
      <c r="Y480" s="45">
        <f t="shared" si="251"/>
        <v>3.0998474810988847</v>
      </c>
      <c r="Z480" s="47">
        <f t="shared" si="252"/>
        <v>106.26347960274171</v>
      </c>
      <c r="AA480" s="47">
        <f t="shared" si="253"/>
        <v>114.79892498242749</v>
      </c>
      <c r="AB480" s="45">
        <f t="shared" si="254"/>
        <v>3.5813999999999999</v>
      </c>
      <c r="AC480" s="2" t="str">
        <f t="shared" si="240"/>
        <v>TY2</v>
      </c>
      <c r="AD480">
        <f t="shared" si="241"/>
        <v>115.046875</v>
      </c>
      <c r="AE480">
        <f t="shared" si="242"/>
        <v>115.328125</v>
      </c>
      <c r="AF480" s="49">
        <f t="shared" si="269"/>
        <v>-0.28125</v>
      </c>
      <c r="AG480" s="3">
        <f t="shared" si="255"/>
        <v>114.75542762898901</v>
      </c>
      <c r="AH480">
        <f t="shared" si="256"/>
        <v>113.92323932092879</v>
      </c>
      <c r="AI480" s="51">
        <f t="shared" si="257"/>
        <v>0.83218830806022481</v>
      </c>
      <c r="AJ480" s="52">
        <f t="shared" si="258"/>
        <v>1.1134383080602248</v>
      </c>
      <c r="AK480" s="2">
        <v>45544</v>
      </c>
      <c r="AL480" t="str">
        <v>91282CKW</v>
      </c>
      <c r="AM480">
        <v>0.57689999999999997</v>
      </c>
      <c r="AN480">
        <v>4.8018200000000002</v>
      </c>
      <c r="AO480">
        <v>0.90690000000000004</v>
      </c>
      <c r="AP480">
        <v>115.046875</v>
      </c>
      <c r="AQ480">
        <f>VLOOKUP(AL480,工作表1!$F$3:$G$1000,2,FALSE)</f>
        <v>4.25</v>
      </c>
      <c r="AR480" t="str">
        <f>VLOOKUP(AL480,工作表1!$F$3:$H$1000,3,FALSE)</f>
        <v>2031/6/30</v>
      </c>
      <c r="AS480">
        <f t="shared" si="243"/>
        <v>4.92591</v>
      </c>
      <c r="AT480">
        <f t="shared" si="244"/>
        <v>-0.67591000000000001</v>
      </c>
      <c r="AU480" s="43">
        <f t="shared" si="259"/>
        <v>45657</v>
      </c>
      <c r="AV480" s="43">
        <f t="shared" si="245"/>
        <v>45747</v>
      </c>
      <c r="AW480" s="45">
        <f t="shared" si="260"/>
        <v>0.83606557377049184</v>
      </c>
      <c r="AX480" s="45">
        <f t="shared" si="261"/>
        <v>3.18812036829104</v>
      </c>
      <c r="AY480" s="47">
        <f t="shared" si="262"/>
        <v>103.81262516832831</v>
      </c>
      <c r="AZ480" s="47">
        <f t="shared" si="263"/>
        <v>114.75542762898901</v>
      </c>
      <c r="BA480" s="43"/>
      <c r="BC480" s="2">
        <v>45541</v>
      </c>
      <c r="BD480" t="str">
        <v>91282CDJ</v>
      </c>
      <c r="BE480">
        <v>14.089700000000001</v>
      </c>
      <c r="BF480">
        <v>3.5804299999999998</v>
      </c>
      <c r="BG480">
        <v>0.75409999999999999</v>
      </c>
      <c r="BH480">
        <v>115.328125</v>
      </c>
      <c r="BI480">
        <f>VLOOKUP(BD480,工作表1!$K$3:$L$1000,2,FALSE)</f>
        <v>1.375</v>
      </c>
      <c r="BJ480" t="str">
        <f>VLOOKUP(BD480,工作表1!$K$3:$M$1000,3,FALSE)</f>
        <v>2031/11/15</v>
      </c>
      <c r="BK480">
        <f t="shared" si="246"/>
        <v>4.9306000000000001</v>
      </c>
      <c r="BL480">
        <f t="shared" si="247"/>
        <v>-3.5556000000000001</v>
      </c>
      <c r="BM480" s="43">
        <f t="shared" si="264"/>
        <v>45611</v>
      </c>
      <c r="BN480" s="43">
        <f t="shared" si="248"/>
        <v>45838</v>
      </c>
      <c r="BO480" s="45">
        <f t="shared" si="265"/>
        <v>0.43716032608695654</v>
      </c>
      <c r="BP480" s="45">
        <f t="shared" si="266"/>
        <v>1.5446945726622991</v>
      </c>
      <c r="BQ480" s="47">
        <f t="shared" si="267"/>
        <v>85.528619201136138</v>
      </c>
      <c r="BR480" s="47">
        <f t="shared" si="268"/>
        <v>113.92323932092879</v>
      </c>
    </row>
    <row r="481" spans="6:70" x14ac:dyDescent="0.25">
      <c r="F481" s="2">
        <v>45547</v>
      </c>
      <c r="G481">
        <v>4.8753200000000003</v>
      </c>
      <c r="H481" s="43">
        <v>45565</v>
      </c>
      <c r="I481">
        <v>3.6478999999999999</v>
      </c>
      <c r="L481" s="2">
        <v>45541</v>
      </c>
      <c r="M481" t="str">
        <v>91282CKN</v>
      </c>
      <c r="N481">
        <v>1.8364</v>
      </c>
      <c r="O481">
        <v>4.2592800000000004</v>
      </c>
      <c r="P481">
        <v>0.92689999999999995</v>
      </c>
      <c r="Q481">
        <v>114.515625</v>
      </c>
      <c r="R481">
        <f>VLOOKUP(M481,工作表1!$A$3:$B$1000,2,FALSE)</f>
        <v>4.625</v>
      </c>
      <c r="S481" t="str">
        <f>VLOOKUP(M481,工作表1!$A$3:$C$1000,3,FALSE)</f>
        <v>2031/4/30</v>
      </c>
      <c r="T481">
        <f t="shared" si="238"/>
        <v>4.9306000000000001</v>
      </c>
      <c r="U481">
        <f t="shared" si="237"/>
        <v>-0.30560000000000009</v>
      </c>
      <c r="V481" s="43">
        <f t="shared" si="249"/>
        <v>45596</v>
      </c>
      <c r="W481" s="43">
        <f t="shared" si="239"/>
        <v>45657</v>
      </c>
      <c r="X481" s="45">
        <f t="shared" si="250"/>
        <v>1.668032786885246</v>
      </c>
      <c r="Y481" s="45">
        <f t="shared" si="251"/>
        <v>3.0998821019537393</v>
      </c>
      <c r="Z481" s="47">
        <f t="shared" si="252"/>
        <v>106.08479634979138</v>
      </c>
      <c r="AA481" s="47">
        <f t="shared" si="253"/>
        <v>114.6091217904183</v>
      </c>
      <c r="AB481" s="45">
        <f t="shared" si="254"/>
        <v>3.5865999999999998</v>
      </c>
      <c r="AC481" s="2" t="str">
        <f t="shared" si="240"/>
        <v>TY2</v>
      </c>
      <c r="AD481">
        <f t="shared" si="241"/>
        <v>115.015625</v>
      </c>
      <c r="AE481">
        <f t="shared" si="242"/>
        <v>115.0625</v>
      </c>
      <c r="AF481" s="49">
        <f t="shared" si="269"/>
        <v>-4.6875E-2</v>
      </c>
      <c r="AG481" s="3">
        <f t="shared" si="255"/>
        <v>114.6939654783551</v>
      </c>
      <c r="AH481">
        <f t="shared" si="256"/>
        <v>113.61948485769061</v>
      </c>
      <c r="AI481" s="51">
        <f t="shared" si="257"/>
        <v>1.0744806206644881</v>
      </c>
      <c r="AJ481" s="52">
        <f t="shared" si="258"/>
        <v>1.1213556206644881</v>
      </c>
      <c r="AK481" s="2">
        <v>45541</v>
      </c>
      <c r="AL481" t="str">
        <v>91282CKW</v>
      </c>
      <c r="AM481">
        <v>8.2600000000000007E-2</v>
      </c>
      <c r="AN481">
        <v>4.8533400000000002</v>
      </c>
      <c r="AO481">
        <v>0.90690000000000004</v>
      </c>
      <c r="AP481">
        <v>115.015625</v>
      </c>
      <c r="AQ481">
        <f>VLOOKUP(AL481,工作表1!$F$3:$G$1000,2,FALSE)</f>
        <v>4.25</v>
      </c>
      <c r="AR481" t="str">
        <f>VLOOKUP(AL481,工作表1!$F$3:$H$1000,3,FALSE)</f>
        <v>2031/6/30</v>
      </c>
      <c r="AS481">
        <f t="shared" si="243"/>
        <v>4.9306000000000001</v>
      </c>
      <c r="AT481">
        <f t="shared" si="244"/>
        <v>-0.68060000000000009</v>
      </c>
      <c r="AU481" s="43">
        <f t="shared" si="259"/>
        <v>45657</v>
      </c>
      <c r="AV481" s="43">
        <f t="shared" si="245"/>
        <v>45747</v>
      </c>
      <c r="AW481" s="45">
        <f t="shared" si="260"/>
        <v>0.82445355191256831</v>
      </c>
      <c r="AX481" s="45">
        <f t="shared" si="261"/>
        <v>3.1881521820495546</v>
      </c>
      <c r="AY481" s="47">
        <f t="shared" si="262"/>
        <v>103.75295796964139</v>
      </c>
      <c r="AZ481" s="47">
        <f t="shared" si="263"/>
        <v>114.6939654783551</v>
      </c>
      <c r="BA481" s="43"/>
      <c r="BC481" s="2">
        <v>45540</v>
      </c>
      <c r="BD481" t="str">
        <v>91282CDJ</v>
      </c>
      <c r="BE481">
        <v>13.9497</v>
      </c>
      <c r="BF481">
        <v>3.63043</v>
      </c>
      <c r="BG481">
        <v>0.75409999999999999</v>
      </c>
      <c r="BH481">
        <v>115.0625</v>
      </c>
      <c r="BI481">
        <f>VLOOKUP(BD481,工作表1!$K$3:$L$1000,2,FALSE)</f>
        <v>1.375</v>
      </c>
      <c r="BJ481" t="str">
        <f>VLOOKUP(BD481,工作表1!$K$3:$M$1000,3,FALSE)</f>
        <v>2031/11/15</v>
      </c>
      <c r="BK481">
        <f t="shared" si="246"/>
        <v>4.9222999999999999</v>
      </c>
      <c r="BL481">
        <f t="shared" si="247"/>
        <v>-3.5472999999999999</v>
      </c>
      <c r="BM481" s="43">
        <f t="shared" si="264"/>
        <v>45611</v>
      </c>
      <c r="BN481" s="43">
        <f t="shared" si="248"/>
        <v>45838</v>
      </c>
      <c r="BO481" s="45">
        <f t="shared" si="265"/>
        <v>0.42595108695652173</v>
      </c>
      <c r="BP481" s="45">
        <f t="shared" si="266"/>
        <v>1.5447867033948779</v>
      </c>
      <c r="BQ481" s="47">
        <f t="shared" si="267"/>
        <v>85.30251877091051</v>
      </c>
      <c r="BR481" s="47">
        <f t="shared" si="268"/>
        <v>113.61948485769061</v>
      </c>
    </row>
    <row r="482" spans="6:70" x14ac:dyDescent="0.25">
      <c r="F482" s="2">
        <v>45546</v>
      </c>
      <c r="G482">
        <v>4.9539</v>
      </c>
      <c r="H482" s="43">
        <v>45562</v>
      </c>
      <c r="I482">
        <v>3.6072000000000002</v>
      </c>
      <c r="L482" s="2">
        <v>45540</v>
      </c>
      <c r="M482" t="str">
        <v>91282CKN</v>
      </c>
      <c r="N482">
        <v>2.3872</v>
      </c>
      <c r="O482">
        <v>4.1143700000000001</v>
      </c>
      <c r="P482">
        <v>0.92689999999999995</v>
      </c>
      <c r="Q482">
        <v>114.234375</v>
      </c>
      <c r="R482">
        <f>VLOOKUP(M482,工作表1!$A$3:$B$1000,2,FALSE)</f>
        <v>4.625</v>
      </c>
      <c r="S482" t="str">
        <f>VLOOKUP(M482,工作表1!$A$3:$C$1000,3,FALSE)</f>
        <v>2031/4/30</v>
      </c>
      <c r="T482">
        <f t="shared" si="238"/>
        <v>4.9222999999999999</v>
      </c>
      <c r="U482">
        <f t="shared" si="237"/>
        <v>-0.2972999999999999</v>
      </c>
      <c r="V482" s="43">
        <f t="shared" si="249"/>
        <v>45596</v>
      </c>
      <c r="W482" s="43">
        <f t="shared" si="239"/>
        <v>45657</v>
      </c>
      <c r="X482" s="45">
        <f t="shared" si="250"/>
        <v>1.6301229508196722</v>
      </c>
      <c r="Y482" s="45">
        <f t="shared" si="251"/>
        <v>3.0999859645183028</v>
      </c>
      <c r="Z482" s="47">
        <f t="shared" si="252"/>
        <v>105.90350767418521</v>
      </c>
      <c r="AA482" s="47">
        <f t="shared" si="253"/>
        <v>114.4148436260501</v>
      </c>
      <c r="AB482" s="45">
        <f t="shared" si="254"/>
        <v>3.6248</v>
      </c>
      <c r="AC482" s="2" t="str">
        <f t="shared" si="240"/>
        <v>TY2</v>
      </c>
      <c r="AD482">
        <f t="shared" si="241"/>
        <v>114.75</v>
      </c>
      <c r="AE482">
        <f t="shared" si="242"/>
        <v>114.875</v>
      </c>
      <c r="AF482" s="49">
        <f t="shared" si="269"/>
        <v>-0.125</v>
      </c>
      <c r="AG482" s="3">
        <f t="shared" si="255"/>
        <v>114.47745268502409</v>
      </c>
      <c r="AH482">
        <f t="shared" si="256"/>
        <v>113.38984959664178</v>
      </c>
      <c r="AI482" s="51">
        <f t="shared" si="257"/>
        <v>1.0876030883823091</v>
      </c>
      <c r="AJ482" s="52">
        <f t="shared" si="258"/>
        <v>1.2126030883823091</v>
      </c>
      <c r="AK482" s="2">
        <v>45540</v>
      </c>
      <c r="AL482" t="str">
        <v>91282CKW</v>
      </c>
      <c r="AM482">
        <v>0.28170000000000001</v>
      </c>
      <c r="AN482">
        <v>4.8232999999999997</v>
      </c>
      <c r="AO482">
        <v>0.90690000000000004</v>
      </c>
      <c r="AP482">
        <v>114.75</v>
      </c>
      <c r="AQ482">
        <f>VLOOKUP(AL482,工作表1!$F$3:$G$1000,2,FALSE)</f>
        <v>4.25</v>
      </c>
      <c r="AR482" t="str">
        <f>VLOOKUP(AL482,工作表1!$F$3:$H$1000,3,FALSE)</f>
        <v>2031/6/30</v>
      </c>
      <c r="AS482">
        <f t="shared" si="243"/>
        <v>4.9222999999999999</v>
      </c>
      <c r="AT482">
        <f t="shared" si="244"/>
        <v>-0.6722999999999999</v>
      </c>
      <c r="AU482" s="43">
        <f t="shared" si="259"/>
        <v>45657</v>
      </c>
      <c r="AV482" s="43">
        <f t="shared" si="245"/>
        <v>45747</v>
      </c>
      <c r="AW482" s="45">
        <f t="shared" si="260"/>
        <v>0.78961748633879791</v>
      </c>
      <c r="AX482" s="45">
        <f t="shared" si="261"/>
        <v>3.1882476233250991</v>
      </c>
      <c r="AY482" s="47">
        <f t="shared" si="262"/>
        <v>103.55746527231622</v>
      </c>
      <c r="AZ482" s="47">
        <f t="shared" si="263"/>
        <v>114.47745268502409</v>
      </c>
      <c r="BA482" s="43"/>
      <c r="BC482" s="2">
        <v>45539</v>
      </c>
      <c r="BD482" t="str">
        <v>91282CDJ</v>
      </c>
      <c r="BE482">
        <v>13.153499999999999</v>
      </c>
      <c r="BF482">
        <v>3.6897700000000002</v>
      </c>
      <c r="BG482">
        <v>0.75409999999999999</v>
      </c>
      <c r="BH482">
        <v>114.875</v>
      </c>
      <c r="BI482">
        <f>VLOOKUP(BD482,工作表1!$K$3:$L$1000,2,FALSE)</f>
        <v>1.375</v>
      </c>
      <c r="BJ482" t="str">
        <f>VLOOKUP(BD482,工作表1!$K$3:$M$1000,3,FALSE)</f>
        <v>2031/11/15</v>
      </c>
      <c r="BK482">
        <f t="shared" si="246"/>
        <v>4.93255</v>
      </c>
      <c r="BL482">
        <f t="shared" si="247"/>
        <v>-3.55755</v>
      </c>
      <c r="BM482" s="43">
        <f t="shared" si="264"/>
        <v>45611</v>
      </c>
      <c r="BN482" s="43">
        <f t="shared" si="248"/>
        <v>45838</v>
      </c>
      <c r="BO482" s="45">
        <f t="shared" si="265"/>
        <v>0.42221467391304346</v>
      </c>
      <c r="BP482" s="45">
        <f t="shared" si="266"/>
        <v>1.5448174136390709</v>
      </c>
      <c r="BQ482" s="47">
        <f t="shared" si="267"/>
        <v>85.119593590721024</v>
      </c>
      <c r="BR482" s="47">
        <f t="shared" si="268"/>
        <v>113.38984959664178</v>
      </c>
    </row>
    <row r="483" spans="6:70" x14ac:dyDescent="0.25">
      <c r="F483" s="2">
        <v>45545</v>
      </c>
      <c r="G483">
        <v>4.91113</v>
      </c>
      <c r="H483" s="43">
        <v>45561</v>
      </c>
      <c r="I483">
        <v>3.6646999999999998</v>
      </c>
      <c r="L483" s="2">
        <v>45539</v>
      </c>
      <c r="M483" t="str">
        <v>91282CKN</v>
      </c>
      <c r="N483">
        <v>3.0653999999999999</v>
      </c>
      <c r="O483">
        <v>3.9044500000000002</v>
      </c>
      <c r="P483">
        <v>0.92689999999999995</v>
      </c>
      <c r="Q483">
        <v>114.03125</v>
      </c>
      <c r="R483">
        <f>VLOOKUP(M483,工作表1!$A$3:$B$1000,2,FALSE)</f>
        <v>4.625</v>
      </c>
      <c r="S483" t="str">
        <f>VLOOKUP(M483,工作表1!$A$3:$C$1000,3,FALSE)</f>
        <v>2031/4/30</v>
      </c>
      <c r="T483">
        <f t="shared" si="238"/>
        <v>4.93255</v>
      </c>
      <c r="U483">
        <f t="shared" si="237"/>
        <v>-0.30754999999999999</v>
      </c>
      <c r="V483" s="43">
        <f t="shared" si="249"/>
        <v>45596</v>
      </c>
      <c r="W483" s="43">
        <f t="shared" si="239"/>
        <v>45657</v>
      </c>
      <c r="X483" s="45">
        <f t="shared" si="250"/>
        <v>1.6174863387978142</v>
      </c>
      <c r="Y483" s="45">
        <f t="shared" si="251"/>
        <v>3.1000205853731568</v>
      </c>
      <c r="Z483" s="47">
        <f t="shared" si="252"/>
        <v>105.79183474598018</v>
      </c>
      <c r="AA483" s="47">
        <f t="shared" si="253"/>
        <v>114.29933044167778</v>
      </c>
      <c r="AB483" s="45">
        <f t="shared" si="254"/>
        <v>3.6427</v>
      </c>
      <c r="AC483" s="2" t="str">
        <f t="shared" si="240"/>
        <v>TY2</v>
      </c>
      <c r="AD483">
        <f t="shared" si="241"/>
        <v>114.5625</v>
      </c>
      <c r="AE483">
        <f t="shared" si="242"/>
        <v>114.3125</v>
      </c>
      <c r="AF483" s="49">
        <f t="shared" si="269"/>
        <v>0.25</v>
      </c>
      <c r="AG483" s="3">
        <f t="shared" si="255"/>
        <v>114.26616926749969</v>
      </c>
      <c r="AH483">
        <f t="shared" si="256"/>
        <v>112.72082070486925</v>
      </c>
      <c r="AI483" s="51">
        <f t="shared" si="257"/>
        <v>1.5453485626304371</v>
      </c>
      <c r="AJ483" s="52">
        <f t="shared" si="258"/>
        <v>1.2953485626304371</v>
      </c>
      <c r="AK483" s="2">
        <v>45539</v>
      </c>
      <c r="AL483" t="str">
        <v>91282CKW</v>
      </c>
      <c r="AM483">
        <v>-0.1545</v>
      </c>
      <c r="AN483">
        <v>4.8767100000000001</v>
      </c>
      <c r="AO483">
        <v>0.90690000000000004</v>
      </c>
      <c r="AP483">
        <v>114.5625</v>
      </c>
      <c r="AQ483">
        <f>VLOOKUP(AL483,工作表1!$F$3:$G$1000,2,FALSE)</f>
        <v>4.25</v>
      </c>
      <c r="AR483" t="str">
        <f>VLOOKUP(AL483,工作表1!$F$3:$H$1000,3,FALSE)</f>
        <v>2031/6/30</v>
      </c>
      <c r="AS483">
        <f t="shared" si="243"/>
        <v>4.93255</v>
      </c>
      <c r="AT483">
        <f t="shared" si="244"/>
        <v>-0.68254999999999999</v>
      </c>
      <c r="AU483" s="43">
        <f t="shared" si="259"/>
        <v>45657</v>
      </c>
      <c r="AV483" s="43">
        <f t="shared" si="245"/>
        <v>45747</v>
      </c>
      <c r="AW483" s="45">
        <f t="shared" si="260"/>
        <v>0.77800546448087438</v>
      </c>
      <c r="AX483" s="45">
        <f t="shared" si="261"/>
        <v>3.1882794370836143</v>
      </c>
      <c r="AY483" s="47">
        <f t="shared" si="262"/>
        <v>103.35868608335299</v>
      </c>
      <c r="AZ483" s="47">
        <f t="shared" si="263"/>
        <v>114.26616926749969</v>
      </c>
      <c r="BA483" s="43"/>
      <c r="BC483" s="2">
        <v>45538</v>
      </c>
      <c r="BD483" t="str">
        <v>91282CDJ</v>
      </c>
      <c r="BE483">
        <v>12.098000000000001</v>
      </c>
      <c r="BF483">
        <v>3.8230499999999998</v>
      </c>
      <c r="BG483">
        <v>0.75409999999999999</v>
      </c>
      <c r="BH483">
        <v>114.3125</v>
      </c>
      <c r="BI483">
        <f>VLOOKUP(BD483,工作表1!$K$3:$L$1000,2,FALSE)</f>
        <v>1.375</v>
      </c>
      <c r="BJ483" t="str">
        <f>VLOOKUP(BD483,工作表1!$K$3:$M$1000,3,FALSE)</f>
        <v>2031/11/15</v>
      </c>
      <c r="BK483">
        <f t="shared" si="246"/>
        <v>4.9669499999999998</v>
      </c>
      <c r="BL483">
        <f t="shared" si="247"/>
        <v>-3.5919499999999998</v>
      </c>
      <c r="BM483" s="43">
        <f t="shared" si="264"/>
        <v>45611</v>
      </c>
      <c r="BN483" s="43">
        <f t="shared" si="248"/>
        <v>45838</v>
      </c>
      <c r="BO483" s="45">
        <f t="shared" si="265"/>
        <v>0.41847826086956524</v>
      </c>
      <c r="BP483" s="45">
        <f t="shared" si="266"/>
        <v>1.5448481238832639</v>
      </c>
      <c r="BQ483" s="47">
        <f t="shared" si="267"/>
        <v>84.585206812491677</v>
      </c>
      <c r="BR483" s="47">
        <f t="shared" si="268"/>
        <v>112.72082070486925</v>
      </c>
    </row>
    <row r="484" spans="6:70" x14ac:dyDescent="0.25">
      <c r="F484" s="2">
        <v>45544</v>
      </c>
      <c r="G484">
        <v>4.92591</v>
      </c>
      <c r="H484" s="43">
        <v>45560</v>
      </c>
      <c r="I484">
        <v>3.6442000000000001</v>
      </c>
      <c r="L484" s="2">
        <v>45538</v>
      </c>
      <c r="M484" t="str">
        <v>91282CKN</v>
      </c>
      <c r="N484">
        <v>2.8344</v>
      </c>
      <c r="O484">
        <v>4.0495999999999999</v>
      </c>
      <c r="P484">
        <v>0.92689999999999995</v>
      </c>
      <c r="Q484">
        <v>113.484375</v>
      </c>
      <c r="R484">
        <f>VLOOKUP(M484,工作表1!$A$3:$B$1000,2,FALSE)</f>
        <v>4.625</v>
      </c>
      <c r="S484" t="str">
        <f>VLOOKUP(M484,工作表1!$A$3:$C$1000,3,FALSE)</f>
        <v>2031/4/30</v>
      </c>
      <c r="T484">
        <f t="shared" si="238"/>
        <v>4.9669499999999998</v>
      </c>
      <c r="U484">
        <f t="shared" si="237"/>
        <v>-0.34194999999999975</v>
      </c>
      <c r="V484" s="43">
        <f t="shared" si="249"/>
        <v>45596</v>
      </c>
      <c r="W484" s="43">
        <f t="shared" si="239"/>
        <v>45657</v>
      </c>
      <c r="X484" s="45">
        <f t="shared" si="250"/>
        <v>1.6048497267759563</v>
      </c>
      <c r="Y484" s="45">
        <f t="shared" si="251"/>
        <v>3.1000552062280109</v>
      </c>
      <c r="Z484" s="47">
        <f t="shared" si="252"/>
        <v>105.20602318785549</v>
      </c>
      <c r="AA484" s="47">
        <f t="shared" si="253"/>
        <v>113.68088721939215</v>
      </c>
      <c r="AB484" s="45">
        <f t="shared" si="254"/>
        <v>3.7242999999999999</v>
      </c>
      <c r="AC484" s="2" t="str">
        <f t="shared" si="240"/>
        <v>TY2</v>
      </c>
      <c r="AD484">
        <f t="shared" si="241"/>
        <v>114</v>
      </c>
      <c r="AE484">
        <f t="shared" si="242"/>
        <v>113.875</v>
      </c>
      <c r="AF484" s="49">
        <f t="shared" si="269"/>
        <v>0.125</v>
      </c>
      <c r="AG484" s="3">
        <f t="shared" si="255"/>
        <v>113.70392117680612</v>
      </c>
      <c r="AH484">
        <f t="shared" si="256"/>
        <v>112.67101750366848</v>
      </c>
      <c r="AI484" s="51">
        <f t="shared" si="257"/>
        <v>1.0329036731376391</v>
      </c>
      <c r="AJ484" s="52">
        <f t="shared" si="258"/>
        <v>0.90790367313763909</v>
      </c>
      <c r="AK484" s="2">
        <v>45538</v>
      </c>
      <c r="AL484" t="str">
        <v>91282CKW</v>
      </c>
      <c r="AM484">
        <v>0.43369999999999997</v>
      </c>
      <c r="AN484">
        <v>4.8633699999999997</v>
      </c>
      <c r="AO484">
        <v>0.90690000000000004</v>
      </c>
      <c r="AP484">
        <v>114</v>
      </c>
      <c r="AQ484">
        <f>VLOOKUP(AL484,工作表1!$F$3:$G$1000,2,FALSE)</f>
        <v>4.25</v>
      </c>
      <c r="AR484" t="str">
        <f>VLOOKUP(AL484,工作表1!$F$3:$H$1000,3,FALSE)</f>
        <v>2031/6/30</v>
      </c>
      <c r="AS484">
        <f t="shared" si="243"/>
        <v>4.9669499999999998</v>
      </c>
      <c r="AT484">
        <f t="shared" si="244"/>
        <v>-0.71694999999999975</v>
      </c>
      <c r="AU484" s="43">
        <f t="shared" si="259"/>
        <v>45657</v>
      </c>
      <c r="AV484" s="43">
        <f t="shared" si="245"/>
        <v>45747</v>
      </c>
      <c r="AW484" s="45">
        <f t="shared" si="260"/>
        <v>0.76639344262295084</v>
      </c>
      <c r="AX484" s="45">
        <f t="shared" si="261"/>
        <v>3.188311250842129</v>
      </c>
      <c r="AY484" s="47">
        <f t="shared" si="262"/>
        <v>102.82760675451487</v>
      </c>
      <c r="AZ484" s="47">
        <f t="shared" si="263"/>
        <v>113.70392117680612</v>
      </c>
      <c r="BA484" s="43"/>
      <c r="BC484" s="2">
        <v>45534</v>
      </c>
      <c r="BD484" t="str">
        <v>91282CDJ</v>
      </c>
      <c r="BE484">
        <v>10.5411</v>
      </c>
      <c r="BF484">
        <v>3.9534600000000002</v>
      </c>
      <c r="BG484">
        <v>0.75409999999999999</v>
      </c>
      <c r="BH484">
        <v>113.875</v>
      </c>
      <c r="BI484">
        <f>VLOOKUP(BD484,工作表1!$K$3:$L$1000,2,FALSE)</f>
        <v>1.375</v>
      </c>
      <c r="BJ484" t="str">
        <f>VLOOKUP(BD484,工作表1!$K$3:$M$1000,3,FALSE)</f>
        <v>2031/11/15</v>
      </c>
      <c r="BK484">
        <f t="shared" si="246"/>
        <v>4.9880500000000003</v>
      </c>
      <c r="BL484">
        <f t="shared" si="247"/>
        <v>-3.6130500000000003</v>
      </c>
      <c r="BM484" s="43">
        <f t="shared" si="264"/>
        <v>45611</v>
      </c>
      <c r="BN484" s="43">
        <f t="shared" si="248"/>
        <v>45747</v>
      </c>
      <c r="BO484" s="45">
        <f t="shared" si="265"/>
        <v>0.41474184782608697</v>
      </c>
      <c r="BP484" s="45">
        <f t="shared" si="266"/>
        <v>1.2020706149493745</v>
      </c>
      <c r="BQ484" s="47">
        <f t="shared" si="267"/>
        <v>84.661088681175457</v>
      </c>
      <c r="BR484" s="47">
        <f t="shared" si="268"/>
        <v>112.67101750366848</v>
      </c>
    </row>
    <row r="485" spans="6:70" x14ac:dyDescent="0.25">
      <c r="F485" s="2">
        <v>45541</v>
      </c>
      <c r="G485">
        <v>4.9306000000000001</v>
      </c>
      <c r="H485" s="43">
        <v>45559</v>
      </c>
      <c r="I485">
        <v>3.5880000000000001</v>
      </c>
      <c r="L485" s="2">
        <v>45534</v>
      </c>
      <c r="M485" t="str">
        <v>91282CKN</v>
      </c>
      <c r="N485">
        <v>2.8868</v>
      </c>
      <c r="O485">
        <v>4.0810300000000002</v>
      </c>
      <c r="P485">
        <v>0.92689999999999995</v>
      </c>
      <c r="Q485">
        <v>113.046875</v>
      </c>
      <c r="R485">
        <f>VLOOKUP(M485,工作表1!$A$3:$B$1000,2,FALSE)</f>
        <v>4.625</v>
      </c>
      <c r="S485" t="str">
        <f>VLOOKUP(M485,工作表1!$A$3:$C$1000,3,FALSE)</f>
        <v>2031/4/30</v>
      </c>
      <c r="T485">
        <f t="shared" si="238"/>
        <v>4.9880500000000003</v>
      </c>
      <c r="U485">
        <f t="shared" si="237"/>
        <v>-0.36305000000000032</v>
      </c>
      <c r="V485" s="43">
        <f t="shared" si="249"/>
        <v>45596</v>
      </c>
      <c r="W485" s="43">
        <f t="shared" si="239"/>
        <v>45565</v>
      </c>
      <c r="X485" s="45">
        <f t="shared" si="250"/>
        <v>1.5922131147540983</v>
      </c>
      <c r="Y485" s="45">
        <f t="shared" si="251"/>
        <v>1.9343364024253313</v>
      </c>
      <c r="Z485" s="47">
        <f t="shared" si="252"/>
        <v>104.73954453147611</v>
      </c>
      <c r="AA485" s="47">
        <f t="shared" si="253"/>
        <v>113.04221975073425</v>
      </c>
      <c r="AB485" s="45">
        <f t="shared" si="254"/>
        <v>3.7987000000000002</v>
      </c>
      <c r="AC485" s="2" t="str">
        <f t="shared" si="240"/>
        <v>TY1</v>
      </c>
      <c r="AD485">
        <f t="shared" si="241"/>
        <v>113.046875</v>
      </c>
      <c r="AE485">
        <f t="shared" si="242"/>
        <v>113.5625</v>
      </c>
      <c r="AF485" s="49">
        <f t="shared" si="269"/>
        <v>-0.515625</v>
      </c>
      <c r="AG485" s="3">
        <f t="shared" si="255"/>
        <v>113.04221975073425</v>
      </c>
      <c r="AH485">
        <f t="shared" si="256"/>
        <v>113.33795236040937</v>
      </c>
      <c r="AI485" s="51">
        <f t="shared" si="257"/>
        <v>-0.29573260967512738</v>
      </c>
      <c r="AJ485" s="52">
        <f t="shared" si="258"/>
        <v>0.21989239032487262</v>
      </c>
      <c r="AK485" s="2">
        <v>45534</v>
      </c>
      <c r="AL485" t="str">
        <v>91282CKW</v>
      </c>
      <c r="AM485">
        <v>-0.41139999999999999</v>
      </c>
      <c r="AN485">
        <v>4.95</v>
      </c>
      <c r="AO485">
        <v>0.90690000000000004</v>
      </c>
      <c r="AP485">
        <v>113.5625</v>
      </c>
      <c r="AQ485">
        <f>VLOOKUP(AL485,工作表1!$F$3:$G$1000,2,FALSE)</f>
        <v>4.25</v>
      </c>
      <c r="AR485" t="str">
        <f>VLOOKUP(AL485,工作表1!$F$3:$H$1000,3,FALSE)</f>
        <v>2031/6/30</v>
      </c>
      <c r="AS485">
        <f t="shared" si="243"/>
        <v>4.9880500000000003</v>
      </c>
      <c r="AT485">
        <f t="shared" si="244"/>
        <v>-0.73805000000000032</v>
      </c>
      <c r="AU485" s="43">
        <f t="shared" si="259"/>
        <v>45657</v>
      </c>
      <c r="AV485" s="43">
        <f t="shared" si="245"/>
        <v>45657</v>
      </c>
      <c r="AW485" s="45">
        <f t="shared" si="260"/>
        <v>0.7547814207650273</v>
      </c>
      <c r="AX485" s="45">
        <f t="shared" si="261"/>
        <v>2.1403978591211916</v>
      </c>
      <c r="AY485" s="47">
        <f t="shared" si="262"/>
        <v>102.61302656224584</v>
      </c>
      <c r="AZ485" s="47">
        <f t="shared" si="263"/>
        <v>113.33795236040937</v>
      </c>
      <c r="BA485" s="43"/>
      <c r="BC485" s="2">
        <v>45533</v>
      </c>
      <c r="BD485" t="str">
        <v>91282CDJ</v>
      </c>
      <c r="BE485">
        <v>11.565799999999999</v>
      </c>
      <c r="BF485">
        <v>3.9011</v>
      </c>
      <c r="BG485">
        <v>0.75409999999999999</v>
      </c>
      <c r="BH485">
        <v>114.1875</v>
      </c>
      <c r="BI485">
        <f>VLOOKUP(BD485,工作表1!$K$3:$L$1000,2,FALSE)</f>
        <v>1.375</v>
      </c>
      <c r="BJ485" t="str">
        <f>VLOOKUP(BD485,工作表1!$K$3:$M$1000,3,FALSE)</f>
        <v>2031/11/15</v>
      </c>
      <c r="BK485">
        <f t="shared" si="246"/>
        <v>4.9978499999999997</v>
      </c>
      <c r="BL485">
        <f t="shared" si="247"/>
        <v>-3.6228499999999997</v>
      </c>
      <c r="BM485" s="43">
        <f t="shared" si="264"/>
        <v>45611</v>
      </c>
      <c r="BN485" s="43">
        <f t="shared" si="248"/>
        <v>45747</v>
      </c>
      <c r="BO485" s="45">
        <f t="shared" si="265"/>
        <v>0.39979619565217395</v>
      </c>
      <c r="BP485" s="45">
        <f t="shared" si="266"/>
        <v>1.2021934559261465</v>
      </c>
      <c r="BQ485" s="47">
        <f t="shared" si="267"/>
        <v>84.923313064985507</v>
      </c>
      <c r="BR485" s="47">
        <f t="shared" si="268"/>
        <v>113.03415674666056</v>
      </c>
    </row>
    <row r="486" spans="6:70" x14ac:dyDescent="0.25">
      <c r="F486" s="2">
        <v>45540</v>
      </c>
      <c r="G486">
        <v>4.9222999999999999</v>
      </c>
      <c r="H486" s="43">
        <v>45558</v>
      </c>
      <c r="I486">
        <v>3.6187</v>
      </c>
      <c r="L486" s="2">
        <v>45533</v>
      </c>
      <c r="M486" t="str">
        <v>91282CKN</v>
      </c>
      <c r="N486">
        <v>3.8885999999999998</v>
      </c>
      <c r="O486">
        <v>3.8834200000000001</v>
      </c>
      <c r="P486">
        <v>0.92689999999999995</v>
      </c>
      <c r="Q486">
        <v>113.3125</v>
      </c>
      <c r="R486">
        <f>VLOOKUP(M486,工作表1!$A$3:$B$1000,2,FALSE)</f>
        <v>4.625</v>
      </c>
      <c r="S486" t="str">
        <f>VLOOKUP(M486,工作表1!$A$3:$C$1000,3,FALSE)</f>
        <v>2031/4/30</v>
      </c>
      <c r="T486">
        <f t="shared" si="238"/>
        <v>4.9978499999999997</v>
      </c>
      <c r="U486">
        <f t="shared" si="237"/>
        <v>-0.37284999999999968</v>
      </c>
      <c r="V486" s="43">
        <f t="shared" si="249"/>
        <v>45596</v>
      </c>
      <c r="W486" s="43">
        <f t="shared" si="239"/>
        <v>45565</v>
      </c>
      <c r="X486" s="45">
        <f t="shared" si="250"/>
        <v>1.5416666666666665</v>
      </c>
      <c r="Y486" s="45">
        <f t="shared" si="251"/>
        <v>1.9344748858447487</v>
      </c>
      <c r="Z486" s="47">
        <f t="shared" si="252"/>
        <v>105.04274510252142</v>
      </c>
      <c r="AA486" s="47">
        <f t="shared" si="253"/>
        <v>113.37652231404329</v>
      </c>
      <c r="AB486" s="45">
        <f t="shared" si="254"/>
        <v>3.7574000000000001</v>
      </c>
      <c r="AC486" s="2" t="str">
        <f t="shared" si="240"/>
        <v>TY1</v>
      </c>
      <c r="AD486">
        <f t="shared" si="241"/>
        <v>113.3125</v>
      </c>
      <c r="AE486">
        <f t="shared" si="242"/>
        <v>113.875</v>
      </c>
      <c r="AF486" s="49">
        <f t="shared" si="269"/>
        <v>-0.5625</v>
      </c>
      <c r="AG486" s="3">
        <f t="shared" si="255"/>
        <v>113.37652231404329</v>
      </c>
      <c r="AH486">
        <f t="shared" si="256"/>
        <v>113.70494957310575</v>
      </c>
      <c r="AI486" s="51">
        <f t="shared" si="257"/>
        <v>-0.32842725906246528</v>
      </c>
      <c r="AJ486" s="52">
        <f t="shared" si="258"/>
        <v>0.23407274093753472</v>
      </c>
      <c r="AK486" s="2">
        <v>45533</v>
      </c>
      <c r="AL486" t="str">
        <v>91282CKW</v>
      </c>
      <c r="AM486">
        <v>4.2200000000000001E-2</v>
      </c>
      <c r="AN486">
        <v>4.9148300000000003</v>
      </c>
      <c r="AO486">
        <v>0.90690000000000004</v>
      </c>
      <c r="AP486">
        <v>113.875</v>
      </c>
      <c r="AQ486">
        <f>VLOOKUP(AL486,工作表1!$F$3:$G$1000,2,FALSE)</f>
        <v>4.25</v>
      </c>
      <c r="AR486" t="str">
        <f>VLOOKUP(AL486,工作表1!$F$3:$H$1000,3,FALSE)</f>
        <v>2031/6/30</v>
      </c>
      <c r="AS486">
        <f t="shared" si="243"/>
        <v>4.9978499999999997</v>
      </c>
      <c r="AT486">
        <f t="shared" si="244"/>
        <v>-0.74784999999999968</v>
      </c>
      <c r="AU486" s="43">
        <f t="shared" si="259"/>
        <v>45657</v>
      </c>
      <c r="AV486" s="43">
        <f t="shared" si="245"/>
        <v>45657</v>
      </c>
      <c r="AW486" s="45">
        <f t="shared" si="260"/>
        <v>0.70833333333333326</v>
      </c>
      <c r="AX486" s="45">
        <f t="shared" si="261"/>
        <v>2.1405251141552508</v>
      </c>
      <c r="AY486" s="47">
        <f t="shared" si="262"/>
        <v>102.93668741510989</v>
      </c>
      <c r="AZ486" s="47">
        <f t="shared" si="263"/>
        <v>113.70494957310575</v>
      </c>
      <c r="BA486" s="43"/>
      <c r="BC486" s="2">
        <v>45532</v>
      </c>
      <c r="BD486" t="str">
        <v>91282CDJ</v>
      </c>
      <c r="BE486">
        <v>11.6534</v>
      </c>
      <c r="BF486">
        <v>3.9087200000000002</v>
      </c>
      <c r="BG486">
        <v>0.75409999999999999</v>
      </c>
      <c r="BH486">
        <v>114.390625</v>
      </c>
      <c r="BI486">
        <f>VLOOKUP(BD486,工作表1!$K$3:$L$1000,2,FALSE)</f>
        <v>1.375</v>
      </c>
      <c r="BJ486" t="str">
        <f>VLOOKUP(BD486,工作表1!$K$3:$M$1000,3,FALSE)</f>
        <v>2031/11/15</v>
      </c>
      <c r="BK486">
        <f t="shared" si="246"/>
        <v>5.0162000000000004</v>
      </c>
      <c r="BL486">
        <f t="shared" si="247"/>
        <v>-3.6412000000000004</v>
      </c>
      <c r="BM486" s="43">
        <f t="shared" si="264"/>
        <v>45611</v>
      </c>
      <c r="BN486" s="43">
        <f t="shared" si="248"/>
        <v>45747</v>
      </c>
      <c r="BO486" s="45">
        <f t="shared" si="265"/>
        <v>0.39605978260869568</v>
      </c>
      <c r="BP486" s="45">
        <f t="shared" si="266"/>
        <v>1.2022241661703394</v>
      </c>
      <c r="BQ486" s="47">
        <f t="shared" si="267"/>
        <v>85.063900363527196</v>
      </c>
      <c r="BR486" s="47">
        <f t="shared" si="268"/>
        <v>113.23701806852597</v>
      </c>
    </row>
    <row r="487" spans="6:70" x14ac:dyDescent="0.25">
      <c r="F487" s="2">
        <v>45539</v>
      </c>
      <c r="G487">
        <v>4.93255</v>
      </c>
      <c r="H487" s="43">
        <v>45555</v>
      </c>
      <c r="I487">
        <v>3.6111</v>
      </c>
      <c r="L487" s="2">
        <v>45532</v>
      </c>
      <c r="M487" t="str">
        <v>91282CKN</v>
      </c>
      <c r="N487">
        <v>2.6080000000000001</v>
      </c>
      <c r="O487">
        <v>4.3796200000000001</v>
      </c>
      <c r="P487">
        <v>0.92689999999999995</v>
      </c>
      <c r="Q487">
        <v>113.53125</v>
      </c>
      <c r="R487">
        <f>VLOOKUP(M487,工作表1!$A$3:$B$1000,2,FALSE)</f>
        <v>4.625</v>
      </c>
      <c r="S487" t="str">
        <f>VLOOKUP(M487,工作表1!$A$3:$C$1000,3,FALSE)</f>
        <v>2031/4/30</v>
      </c>
      <c r="T487">
        <f t="shared" si="238"/>
        <v>5.0162000000000004</v>
      </c>
      <c r="U487">
        <f t="shared" si="237"/>
        <v>-0.39120000000000044</v>
      </c>
      <c r="V487" s="43">
        <f t="shared" si="249"/>
        <v>45596</v>
      </c>
      <c r="W487" s="43">
        <f t="shared" si="239"/>
        <v>45565</v>
      </c>
      <c r="X487" s="45">
        <f t="shared" si="250"/>
        <v>1.5290300546448086</v>
      </c>
      <c r="Y487" s="45">
        <f t="shared" si="251"/>
        <v>1.934509506699603</v>
      </c>
      <c r="Z487" s="47">
        <f t="shared" si="252"/>
        <v>105.19614689754273</v>
      </c>
      <c r="AA487" s="47">
        <f t="shared" si="253"/>
        <v>113.54538117136758</v>
      </c>
      <c r="AB487" s="45">
        <f t="shared" si="254"/>
        <v>3.7320000000000002</v>
      </c>
      <c r="AC487" s="2" t="str">
        <f t="shared" si="240"/>
        <v>TY1</v>
      </c>
      <c r="AD487">
        <f t="shared" si="241"/>
        <v>113.53125</v>
      </c>
      <c r="AE487">
        <f t="shared" si="242"/>
        <v>114.078125</v>
      </c>
      <c r="AF487" s="49">
        <f t="shared" si="269"/>
        <v>-0.546875</v>
      </c>
      <c r="AG487" s="3">
        <f t="shared" si="255"/>
        <v>113.54538117136758</v>
      </c>
      <c r="AH487">
        <f t="shared" si="256"/>
        <v>113.88558864922118</v>
      </c>
      <c r="AI487" s="51">
        <f t="shared" si="257"/>
        <v>-0.34020747785359617</v>
      </c>
      <c r="AJ487" s="52">
        <f t="shared" si="258"/>
        <v>0.20666752214640383</v>
      </c>
      <c r="AK487" s="2">
        <v>45532</v>
      </c>
      <c r="AL487" t="str">
        <v>91282CKW</v>
      </c>
      <c r="AM487">
        <v>-0.47899999999999998</v>
      </c>
      <c r="AN487">
        <v>4.9787100000000004</v>
      </c>
      <c r="AO487">
        <v>0.90690000000000004</v>
      </c>
      <c r="AP487">
        <v>114.078125</v>
      </c>
      <c r="AQ487">
        <f>VLOOKUP(AL487,工作表1!$F$3:$G$1000,2,FALSE)</f>
        <v>4.25</v>
      </c>
      <c r="AR487" t="str">
        <f>VLOOKUP(AL487,工作表1!$F$3:$H$1000,3,FALSE)</f>
        <v>2031/6/30</v>
      </c>
      <c r="AS487">
        <f t="shared" si="243"/>
        <v>5.0162000000000004</v>
      </c>
      <c r="AT487">
        <f t="shared" si="244"/>
        <v>-0.76620000000000044</v>
      </c>
      <c r="AU487" s="43">
        <f t="shared" si="259"/>
        <v>45657</v>
      </c>
      <c r="AV487" s="43">
        <f t="shared" si="245"/>
        <v>45657</v>
      </c>
      <c r="AW487" s="45">
        <f t="shared" si="260"/>
        <v>0.69672131147540983</v>
      </c>
      <c r="AX487" s="45">
        <f t="shared" si="261"/>
        <v>2.1405569279137659</v>
      </c>
      <c r="AY487" s="47">
        <f t="shared" si="262"/>
        <v>103.09270606896195</v>
      </c>
      <c r="AZ487" s="47">
        <f t="shared" si="263"/>
        <v>113.88558864922118</v>
      </c>
      <c r="BA487" s="43"/>
      <c r="BC487" s="2">
        <v>45531</v>
      </c>
      <c r="BD487" t="str">
        <v>91282CDJ</v>
      </c>
      <c r="BE487">
        <v>12.940300000000001</v>
      </c>
      <c r="BF487">
        <v>3.8268800000000001</v>
      </c>
      <c r="BG487">
        <v>0.75409999999999999</v>
      </c>
      <c r="BH487">
        <v>114.40625</v>
      </c>
      <c r="BI487">
        <f>VLOOKUP(BD487,工作表1!$K$3:$L$1000,2,FALSE)</f>
        <v>1.375</v>
      </c>
      <c r="BJ487" t="str">
        <f>VLOOKUP(BD487,工作表1!$K$3:$M$1000,3,FALSE)</f>
        <v>2031/11/15</v>
      </c>
      <c r="BK487">
        <f t="shared" si="246"/>
        <v>5.0253500000000004</v>
      </c>
      <c r="BL487">
        <f t="shared" si="247"/>
        <v>-3.6503500000000004</v>
      </c>
      <c r="BM487" s="43">
        <f t="shared" si="264"/>
        <v>45611</v>
      </c>
      <c r="BN487" s="43">
        <f t="shared" si="248"/>
        <v>45747</v>
      </c>
      <c r="BO487" s="45">
        <f t="shared" si="265"/>
        <v>0.39232336956521741</v>
      </c>
      <c r="BP487" s="45">
        <f t="shared" si="266"/>
        <v>1.2022548764145324</v>
      </c>
      <c r="BQ487" s="47">
        <f t="shared" si="267"/>
        <v>85.111322256079987</v>
      </c>
      <c r="BR487" s="47">
        <f t="shared" si="268"/>
        <v>113.30918332091932</v>
      </c>
    </row>
    <row r="488" spans="6:70" x14ac:dyDescent="0.25">
      <c r="F488" s="2">
        <v>45538</v>
      </c>
      <c r="G488">
        <v>4.9669499999999998</v>
      </c>
      <c r="H488" s="43">
        <v>45554</v>
      </c>
      <c r="I488">
        <v>3.5909</v>
      </c>
      <c r="L488" s="2">
        <v>45531</v>
      </c>
      <c r="M488" t="str">
        <v>91282CKN</v>
      </c>
      <c r="N488">
        <v>3.6958000000000002</v>
      </c>
      <c r="O488">
        <v>4.0670700000000002</v>
      </c>
      <c r="P488">
        <v>0.92689999999999995</v>
      </c>
      <c r="Q488">
        <v>113.515625</v>
      </c>
      <c r="R488">
        <f>VLOOKUP(M488,工作表1!$A$3:$B$1000,2,FALSE)</f>
        <v>4.625</v>
      </c>
      <c r="S488" t="str">
        <f>VLOOKUP(M488,工作表1!$A$3:$C$1000,3,FALSE)</f>
        <v>2031/4/30</v>
      </c>
      <c r="T488">
        <f t="shared" si="238"/>
        <v>5.0253500000000004</v>
      </c>
      <c r="U488">
        <f t="shared" si="237"/>
        <v>-0.40035000000000043</v>
      </c>
      <c r="V488" s="43">
        <f t="shared" si="249"/>
        <v>45596</v>
      </c>
      <c r="W488" s="43">
        <f t="shared" si="239"/>
        <v>45565</v>
      </c>
      <c r="X488" s="45">
        <f t="shared" si="250"/>
        <v>1.5163934426229506</v>
      </c>
      <c r="Y488" s="45">
        <f t="shared" si="251"/>
        <v>1.9345441275544575</v>
      </c>
      <c r="Z488" s="47">
        <f t="shared" si="252"/>
        <v>105.21376223358121</v>
      </c>
      <c r="AA488" s="47">
        <f t="shared" si="253"/>
        <v>113.56694490745794</v>
      </c>
      <c r="AB488" s="45">
        <f t="shared" si="254"/>
        <v>3.722</v>
      </c>
      <c r="AC488" s="2" t="str">
        <f t="shared" si="240"/>
        <v>TY1</v>
      </c>
      <c r="AD488">
        <f t="shared" si="241"/>
        <v>113.515625</v>
      </c>
      <c r="AE488">
        <f t="shared" si="242"/>
        <v>114.09375</v>
      </c>
      <c r="AF488" s="49">
        <f t="shared" si="269"/>
        <v>-0.578125</v>
      </c>
      <c r="AG488" s="3">
        <f t="shared" si="255"/>
        <v>113.56694490745794</v>
      </c>
      <c r="AH488">
        <f t="shared" si="256"/>
        <v>113.9255581354756</v>
      </c>
      <c r="AI488" s="51">
        <f t="shared" si="257"/>
        <v>-0.35861322801765994</v>
      </c>
      <c r="AJ488" s="52">
        <f t="shared" si="258"/>
        <v>0.21951177198234006</v>
      </c>
      <c r="AK488" s="2">
        <v>45531</v>
      </c>
      <c r="AL488" t="str">
        <v>91282CKW</v>
      </c>
      <c r="AM488">
        <v>0.26429999999999998</v>
      </c>
      <c r="AN488">
        <v>4.92293</v>
      </c>
      <c r="AO488">
        <v>0.90690000000000004</v>
      </c>
      <c r="AP488">
        <v>114.09375</v>
      </c>
      <c r="AQ488">
        <f>VLOOKUP(AL488,工作表1!$F$3:$G$1000,2,FALSE)</f>
        <v>4.25</v>
      </c>
      <c r="AR488" t="str">
        <f>VLOOKUP(AL488,工作表1!$F$3:$H$1000,3,FALSE)</f>
        <v>2031/6/30</v>
      </c>
      <c r="AS488">
        <f t="shared" si="243"/>
        <v>5.0253500000000004</v>
      </c>
      <c r="AT488">
        <f t="shared" si="244"/>
        <v>-0.77535000000000043</v>
      </c>
      <c r="AU488" s="43">
        <f t="shared" si="259"/>
        <v>45657</v>
      </c>
      <c r="AV488" s="43">
        <f t="shared" si="245"/>
        <v>45657</v>
      </c>
      <c r="AW488" s="45">
        <f t="shared" si="260"/>
        <v>0.68510928961748641</v>
      </c>
      <c r="AX488" s="45">
        <f t="shared" si="261"/>
        <v>2.1405887416722811</v>
      </c>
      <c r="AY488" s="47">
        <f t="shared" si="262"/>
        <v>103.12424397176906</v>
      </c>
      <c r="AZ488" s="47">
        <f t="shared" si="263"/>
        <v>113.9255581354756</v>
      </c>
      <c r="BA488" s="43"/>
      <c r="BC488" s="2">
        <v>45530</v>
      </c>
      <c r="BD488" t="str">
        <v>91282CDJ</v>
      </c>
      <c r="BE488">
        <v>12.4969</v>
      </c>
      <c r="BF488">
        <v>3.8923100000000002</v>
      </c>
      <c r="BG488">
        <v>0.75409999999999999</v>
      </c>
      <c r="BH488">
        <v>114.5</v>
      </c>
      <c r="BI488">
        <f>VLOOKUP(BD488,工作表1!$K$3:$L$1000,2,FALSE)</f>
        <v>1.375</v>
      </c>
      <c r="BJ488" t="str">
        <f>VLOOKUP(BD488,工作表1!$K$3:$M$1000,3,FALSE)</f>
        <v>2031/11/15</v>
      </c>
      <c r="BK488">
        <f t="shared" si="246"/>
        <v>5.0404999999999998</v>
      </c>
      <c r="BL488">
        <f t="shared" si="247"/>
        <v>-3.6654999999999998</v>
      </c>
      <c r="BM488" s="43">
        <f t="shared" si="264"/>
        <v>45611</v>
      </c>
      <c r="BN488" s="43">
        <f t="shared" si="248"/>
        <v>45747</v>
      </c>
      <c r="BO488" s="45">
        <f t="shared" si="265"/>
        <v>0.38858695652173908</v>
      </c>
      <c r="BP488" s="45">
        <f t="shared" si="266"/>
        <v>1.2022855866587254</v>
      </c>
      <c r="BQ488" s="47">
        <f t="shared" si="267"/>
        <v>85.124114533198124</v>
      </c>
      <c r="BR488" s="47">
        <f t="shared" si="268"/>
        <v>113.34026810374451</v>
      </c>
    </row>
    <row r="489" spans="6:70" x14ac:dyDescent="0.25">
      <c r="F489" s="2">
        <v>45537</v>
      </c>
      <c r="G489">
        <v>4.9950000000000001</v>
      </c>
      <c r="H489" s="43">
        <v>45553</v>
      </c>
      <c r="I489">
        <v>3.5832999999999999</v>
      </c>
      <c r="L489" s="2">
        <v>45530</v>
      </c>
      <c r="M489" t="str">
        <v>91282CKN</v>
      </c>
      <c r="N489">
        <v>3.4731000000000001</v>
      </c>
      <c r="O489">
        <v>4.1691900000000004</v>
      </c>
      <c r="P489">
        <v>0.92689999999999995</v>
      </c>
      <c r="Q489">
        <v>113.59375</v>
      </c>
      <c r="R489">
        <f>VLOOKUP(M489,工作表1!$A$3:$B$1000,2,FALSE)</f>
        <v>4.625</v>
      </c>
      <c r="S489" t="str">
        <f>VLOOKUP(M489,工作表1!$A$3:$C$1000,3,FALSE)</f>
        <v>2031/4/30</v>
      </c>
      <c r="T489">
        <f t="shared" si="238"/>
        <v>5.0404999999999998</v>
      </c>
      <c r="U489">
        <f t="shared" si="237"/>
        <v>-0.41549999999999976</v>
      </c>
      <c r="V489" s="43">
        <f t="shared" si="249"/>
        <v>45596</v>
      </c>
      <c r="W489" s="43">
        <f t="shared" si="239"/>
        <v>45565</v>
      </c>
      <c r="X489" s="45">
        <f t="shared" si="250"/>
        <v>1.5037568306010927</v>
      </c>
      <c r="Y489" s="45">
        <f t="shared" si="251"/>
        <v>1.934578748409312</v>
      </c>
      <c r="Z489" s="47">
        <f t="shared" si="252"/>
        <v>105.25106094526728</v>
      </c>
      <c r="AA489" s="47">
        <f t="shared" si="253"/>
        <v>113.61041054844375</v>
      </c>
      <c r="AB489" s="45">
        <f t="shared" si="254"/>
        <v>3.7221000000000002</v>
      </c>
      <c r="AC489" s="2" t="str">
        <f t="shared" si="240"/>
        <v>TY1</v>
      </c>
      <c r="AD489">
        <f t="shared" si="241"/>
        <v>113.59375</v>
      </c>
      <c r="AE489">
        <f t="shared" si="242"/>
        <v>114.1875</v>
      </c>
      <c r="AF489" s="49">
        <f t="shared" si="269"/>
        <v>-0.59375</v>
      </c>
      <c r="AG489" s="3">
        <f t="shared" si="255"/>
        <v>113.61041054844375</v>
      </c>
      <c r="AH489">
        <f t="shared" si="256"/>
        <v>113.97076385032173</v>
      </c>
      <c r="AI489" s="51">
        <f t="shared" si="257"/>
        <v>-0.36035330187797854</v>
      </c>
      <c r="AJ489" s="52">
        <f t="shared" si="258"/>
        <v>0.23339669812202146</v>
      </c>
      <c r="AK489" s="2">
        <v>45530</v>
      </c>
      <c r="AL489" t="str">
        <v>91282CKW</v>
      </c>
      <c r="AM489">
        <v>-0.25180000000000002</v>
      </c>
      <c r="AN489">
        <v>4.9750500000000004</v>
      </c>
      <c r="AO489">
        <v>0.90690000000000004</v>
      </c>
      <c r="AP489">
        <v>114.1875</v>
      </c>
      <c r="AQ489">
        <f>VLOOKUP(AL489,工作表1!$F$3:$G$1000,2,FALSE)</f>
        <v>4.25</v>
      </c>
      <c r="AR489" t="str">
        <f>VLOOKUP(AL489,工作表1!$F$3:$H$1000,3,FALSE)</f>
        <v>2031/6/30</v>
      </c>
      <c r="AS489">
        <f t="shared" si="243"/>
        <v>5.0404999999999998</v>
      </c>
      <c r="AT489">
        <f t="shared" si="244"/>
        <v>-0.79049999999999976</v>
      </c>
      <c r="AU489" s="43">
        <f t="shared" si="259"/>
        <v>45657</v>
      </c>
      <c r="AV489" s="43">
        <f t="shared" si="245"/>
        <v>45657</v>
      </c>
      <c r="AW489" s="45">
        <f t="shared" si="260"/>
        <v>0.67349726775956287</v>
      </c>
      <c r="AX489" s="45">
        <f t="shared" si="261"/>
        <v>2.1406205554307958</v>
      </c>
      <c r="AY489" s="47">
        <f t="shared" si="262"/>
        <v>103.15837977695269</v>
      </c>
      <c r="AZ489" s="47">
        <f t="shared" si="263"/>
        <v>113.97076385032173</v>
      </c>
      <c r="BA489" s="43"/>
      <c r="BC489" s="2">
        <v>45527</v>
      </c>
      <c r="BD489" t="str">
        <v>91282CDJ</v>
      </c>
      <c r="BE489">
        <v>12.804500000000001</v>
      </c>
      <c r="BF489">
        <v>3.8571900000000001</v>
      </c>
      <c r="BG489">
        <v>0.75409999999999999</v>
      </c>
      <c r="BH489">
        <v>114.546875</v>
      </c>
      <c r="BI489">
        <f>VLOOKUP(BD489,工作表1!$K$3:$L$1000,2,FALSE)</f>
        <v>1.375</v>
      </c>
      <c r="BJ489" t="str">
        <f>VLOOKUP(BD489,工作表1!$K$3:$M$1000,3,FALSE)</f>
        <v>2031/11/15</v>
      </c>
      <c r="BK489">
        <f t="shared" si="246"/>
        <v>5.0323599999999997</v>
      </c>
      <c r="BL489">
        <f t="shared" si="247"/>
        <v>-3.6573599999999997</v>
      </c>
      <c r="BM489" s="43">
        <f t="shared" si="264"/>
        <v>45611</v>
      </c>
      <c r="BN489" s="43">
        <f t="shared" si="248"/>
        <v>45747</v>
      </c>
      <c r="BO489" s="45">
        <f t="shared" si="265"/>
        <v>0.38485054347826092</v>
      </c>
      <c r="BP489" s="45">
        <f t="shared" si="266"/>
        <v>1.2023162969029184</v>
      </c>
      <c r="BQ489" s="47">
        <f t="shared" si="267"/>
        <v>85.171389880502019</v>
      </c>
      <c r="BR489" s="47">
        <f t="shared" si="268"/>
        <v>113.39857545971383</v>
      </c>
    </row>
    <row r="490" spans="6:70" x14ac:dyDescent="0.25">
      <c r="F490" s="2">
        <v>45534</v>
      </c>
      <c r="G490">
        <v>4.9880500000000003</v>
      </c>
      <c r="H490" s="43">
        <v>45552</v>
      </c>
      <c r="I490">
        <v>3.5326</v>
      </c>
      <c r="L490" s="2">
        <v>45527</v>
      </c>
      <c r="M490" t="str">
        <v>91282CKN</v>
      </c>
      <c r="N490">
        <v>3.3751000000000002</v>
      </c>
      <c r="O490">
        <v>4.2412000000000001</v>
      </c>
      <c r="P490">
        <v>0.92689999999999995</v>
      </c>
      <c r="Q490">
        <v>113.703125</v>
      </c>
      <c r="R490">
        <f>VLOOKUP(M490,工作表1!$A$3:$B$1000,2,FALSE)</f>
        <v>4.625</v>
      </c>
      <c r="S490" t="str">
        <f>VLOOKUP(M490,工作表1!$A$3:$C$1000,3,FALSE)</f>
        <v>2031/4/30</v>
      </c>
      <c r="T490">
        <f t="shared" si="238"/>
        <v>5.0323599999999997</v>
      </c>
      <c r="U490">
        <f t="shared" si="237"/>
        <v>-0.40735999999999972</v>
      </c>
      <c r="V490" s="43">
        <f t="shared" si="249"/>
        <v>45596</v>
      </c>
      <c r="W490" s="43">
        <f t="shared" si="239"/>
        <v>45565</v>
      </c>
      <c r="X490" s="45">
        <f t="shared" si="250"/>
        <v>1.4911202185792352</v>
      </c>
      <c r="Y490" s="45">
        <f t="shared" si="251"/>
        <v>1.9346133692641667</v>
      </c>
      <c r="Z490" s="47">
        <f t="shared" si="252"/>
        <v>105.34405127307697</v>
      </c>
      <c r="AA490" s="47">
        <f t="shared" si="253"/>
        <v>113.71160785113497</v>
      </c>
      <c r="AB490" s="45">
        <f t="shared" si="254"/>
        <v>3.6993999999999998</v>
      </c>
      <c r="AC490" s="2" t="str">
        <f t="shared" si="240"/>
        <v>TY1</v>
      </c>
      <c r="AD490">
        <f t="shared" si="241"/>
        <v>113.703125</v>
      </c>
      <c r="AE490">
        <f t="shared" si="242"/>
        <v>114.296875</v>
      </c>
      <c r="AF490" s="49">
        <f t="shared" si="269"/>
        <v>-0.59375</v>
      </c>
      <c r="AG490" s="3">
        <f t="shared" si="255"/>
        <v>113.71160785113497</v>
      </c>
      <c r="AH490">
        <f t="shared" si="256"/>
        <v>114.07278813115052</v>
      </c>
      <c r="AI490" s="51">
        <f t="shared" si="257"/>
        <v>-0.36118028001554592</v>
      </c>
      <c r="AJ490" s="52">
        <f t="shared" si="258"/>
        <v>0.23256971998445408</v>
      </c>
      <c r="AK490" s="2">
        <v>45527</v>
      </c>
      <c r="AL490" t="str">
        <v>91282CKW</v>
      </c>
      <c r="AM490">
        <v>-0.34449999999999997</v>
      </c>
      <c r="AN490">
        <v>4.9782299999999999</v>
      </c>
      <c r="AO490">
        <v>0.90690000000000004</v>
      </c>
      <c r="AP490">
        <v>114.296875</v>
      </c>
      <c r="AQ490">
        <f>VLOOKUP(AL490,工作表1!$F$3:$G$1000,2,FALSE)</f>
        <v>4.25</v>
      </c>
      <c r="AR490" t="str">
        <f>VLOOKUP(AL490,工作表1!$F$3:$H$1000,3,FALSE)</f>
        <v>2031/6/30</v>
      </c>
      <c r="AS490">
        <f t="shared" si="243"/>
        <v>5.0323599999999997</v>
      </c>
      <c r="AT490">
        <f t="shared" si="244"/>
        <v>-0.78235999999999972</v>
      </c>
      <c r="AU490" s="43">
        <f t="shared" si="259"/>
        <v>45657</v>
      </c>
      <c r="AV490" s="43">
        <f t="shared" si="245"/>
        <v>45657</v>
      </c>
      <c r="AW490" s="45">
        <f t="shared" si="260"/>
        <v>0.66188524590163933</v>
      </c>
      <c r="AX490" s="45">
        <f t="shared" si="261"/>
        <v>2.1406523691893105</v>
      </c>
      <c r="AY490" s="47">
        <f t="shared" si="262"/>
        <v>103.25217636740373</v>
      </c>
      <c r="AZ490" s="47">
        <f t="shared" si="263"/>
        <v>114.07278813115052</v>
      </c>
      <c r="BA490" s="43"/>
      <c r="BC490" s="2">
        <v>45526</v>
      </c>
      <c r="BD490" t="str">
        <v>91282CDJ</v>
      </c>
      <c r="BE490">
        <v>11.6511</v>
      </c>
      <c r="BF490">
        <v>3.98387</v>
      </c>
      <c r="BG490">
        <v>0.75409999999999999</v>
      </c>
      <c r="BH490">
        <v>114.125</v>
      </c>
      <c r="BI490">
        <f>VLOOKUP(BD490,工作表1!$K$3:$L$1000,2,FALSE)</f>
        <v>1.375</v>
      </c>
      <c r="BJ490" t="str">
        <f>VLOOKUP(BD490,工作表1!$K$3:$M$1000,3,FALSE)</f>
        <v>2031/11/15</v>
      </c>
      <c r="BK490">
        <f t="shared" si="246"/>
        <v>5.0670500000000001</v>
      </c>
      <c r="BL490">
        <f t="shared" si="247"/>
        <v>-3.6920500000000001</v>
      </c>
      <c r="BM490" s="43">
        <f t="shared" si="264"/>
        <v>45611</v>
      </c>
      <c r="BN490" s="43">
        <f t="shared" si="248"/>
        <v>45747</v>
      </c>
      <c r="BO490" s="45">
        <f t="shared" si="265"/>
        <v>0.37364130434782605</v>
      </c>
      <c r="BP490" s="45">
        <f t="shared" si="266"/>
        <v>1.2024084276354974</v>
      </c>
      <c r="BQ490" s="47">
        <f t="shared" si="267"/>
        <v>84.798000994554812</v>
      </c>
      <c r="BR490" s="47">
        <f t="shared" si="268"/>
        <v>112.93782124673805</v>
      </c>
    </row>
    <row r="491" spans="6:70" x14ac:dyDescent="0.25">
      <c r="F491" s="2">
        <v>45533</v>
      </c>
      <c r="G491">
        <v>4.9978499999999997</v>
      </c>
      <c r="H491" s="43">
        <v>45551</v>
      </c>
      <c r="I491">
        <v>3.4971999999999999</v>
      </c>
      <c r="L491" s="2">
        <v>45526</v>
      </c>
      <c r="M491" t="str">
        <v>91282CKN</v>
      </c>
      <c r="N491">
        <v>3.1535000000000002</v>
      </c>
      <c r="O491">
        <v>4.3830799999999996</v>
      </c>
      <c r="P491">
        <v>0.92689999999999995</v>
      </c>
      <c r="Q491">
        <v>113.296875</v>
      </c>
      <c r="R491">
        <f>VLOOKUP(M491,工作表1!$A$3:$B$1000,2,FALSE)</f>
        <v>4.625</v>
      </c>
      <c r="S491" t="str">
        <f>VLOOKUP(M491,工作表1!$A$3:$C$1000,3,FALSE)</f>
        <v>2031/4/30</v>
      </c>
      <c r="T491">
        <f t="shared" si="238"/>
        <v>5.0670500000000001</v>
      </c>
      <c r="U491">
        <f t="shared" si="237"/>
        <v>-0.44205000000000005</v>
      </c>
      <c r="V491" s="43">
        <f t="shared" si="249"/>
        <v>45596</v>
      </c>
      <c r="W491" s="43">
        <f t="shared" si="239"/>
        <v>45565</v>
      </c>
      <c r="X491" s="45">
        <f t="shared" si="250"/>
        <v>1.4532103825136613</v>
      </c>
      <c r="Y491" s="45">
        <f t="shared" si="251"/>
        <v>1.9347172318287298</v>
      </c>
      <c r="Z491" s="47">
        <f t="shared" si="252"/>
        <v>104.97805058534507</v>
      </c>
      <c r="AA491" s="47">
        <f t="shared" si="253"/>
        <v>113.32580110174241</v>
      </c>
      <c r="AB491" s="45">
        <f t="shared" si="254"/>
        <v>3.7633999999999999</v>
      </c>
      <c r="AC491" s="2" t="str">
        <f t="shared" si="240"/>
        <v>TY1</v>
      </c>
      <c r="AD491">
        <f t="shared" si="241"/>
        <v>113.296875</v>
      </c>
      <c r="AE491">
        <f t="shared" si="242"/>
        <v>113.875</v>
      </c>
      <c r="AF491" s="49">
        <f t="shared" si="269"/>
        <v>-0.578125</v>
      </c>
      <c r="AG491" s="3">
        <f t="shared" si="255"/>
        <v>113.32580110174241</v>
      </c>
      <c r="AH491">
        <f t="shared" si="256"/>
        <v>113.69260957552855</v>
      </c>
      <c r="AI491" s="51">
        <f t="shared" si="257"/>
        <v>-0.36680847378613635</v>
      </c>
      <c r="AJ491" s="52">
        <f t="shared" si="258"/>
        <v>0.21131652621386365</v>
      </c>
      <c r="AK491" s="2">
        <v>45526</v>
      </c>
      <c r="AL491" t="str">
        <v>91282CKW</v>
      </c>
      <c r="AM491">
        <v>-0.28360000000000002</v>
      </c>
      <c r="AN491">
        <v>4.9973400000000003</v>
      </c>
      <c r="AO491">
        <v>0.90690000000000004</v>
      </c>
      <c r="AP491">
        <v>113.875</v>
      </c>
      <c r="AQ491">
        <f>VLOOKUP(AL491,工作表1!$F$3:$G$1000,2,FALSE)</f>
        <v>4.25</v>
      </c>
      <c r="AR491" t="str">
        <f>VLOOKUP(AL491,工作表1!$F$3:$H$1000,3,FALSE)</f>
        <v>2031/6/30</v>
      </c>
      <c r="AS491">
        <f t="shared" si="243"/>
        <v>5.0670500000000001</v>
      </c>
      <c r="AT491">
        <f t="shared" si="244"/>
        <v>-0.81705000000000005</v>
      </c>
      <c r="AU491" s="43">
        <f t="shared" si="259"/>
        <v>45657</v>
      </c>
      <c r="AV491" s="43">
        <f t="shared" si="245"/>
        <v>45657</v>
      </c>
      <c r="AW491" s="45">
        <f t="shared" si="260"/>
        <v>0.62704918032786883</v>
      </c>
      <c r="AX491" s="45">
        <f t="shared" si="261"/>
        <v>2.140747810464855</v>
      </c>
      <c r="AY491" s="47">
        <f t="shared" si="262"/>
        <v>102.890130801368</v>
      </c>
      <c r="AZ491" s="47">
        <f t="shared" si="263"/>
        <v>113.69260957552855</v>
      </c>
      <c r="BA491" s="43"/>
      <c r="BC491" s="2">
        <v>45525</v>
      </c>
      <c r="BD491" t="str">
        <v>91282CDJ</v>
      </c>
      <c r="BE491">
        <v>12.526</v>
      </c>
      <c r="BF491">
        <v>3.9031199999999999</v>
      </c>
      <c r="BG491">
        <v>0.75409999999999999</v>
      </c>
      <c r="BH491">
        <v>114.734375</v>
      </c>
      <c r="BI491">
        <f>VLOOKUP(BD491,工作表1!$K$3:$L$1000,2,FALSE)</f>
        <v>1.375</v>
      </c>
      <c r="BJ491" t="str">
        <f>VLOOKUP(BD491,工作表1!$K$3:$M$1000,3,FALSE)</f>
        <v>2031/11/15</v>
      </c>
      <c r="BK491">
        <f t="shared" si="246"/>
        <v>5.0528500000000003</v>
      </c>
      <c r="BL491">
        <f t="shared" si="247"/>
        <v>-3.6778500000000003</v>
      </c>
      <c r="BM491" s="43">
        <f t="shared" si="264"/>
        <v>45611</v>
      </c>
      <c r="BN491" s="43">
        <f t="shared" si="248"/>
        <v>45747</v>
      </c>
      <c r="BO491" s="45">
        <f t="shared" si="265"/>
        <v>0.36990489130434778</v>
      </c>
      <c r="BP491" s="45">
        <f t="shared" si="266"/>
        <v>1.2024391378796901</v>
      </c>
      <c r="BQ491" s="47">
        <f t="shared" si="267"/>
        <v>85.282843407637941</v>
      </c>
      <c r="BR491" s="47">
        <f t="shared" si="268"/>
        <v>113.57142392782092</v>
      </c>
    </row>
    <row r="492" spans="6:70" x14ac:dyDescent="0.25">
      <c r="F492" s="2">
        <v>45532</v>
      </c>
      <c r="G492">
        <v>5.0162000000000004</v>
      </c>
      <c r="H492" s="43">
        <v>45548</v>
      </c>
      <c r="I492">
        <v>3.5276999999999998</v>
      </c>
      <c r="L492" s="2">
        <v>45525</v>
      </c>
      <c r="M492" t="str">
        <v>91282CKN</v>
      </c>
      <c r="N492">
        <v>2.8035999999999999</v>
      </c>
      <c r="O492">
        <v>4.5224099999999998</v>
      </c>
      <c r="P492">
        <v>0.92689999999999995</v>
      </c>
      <c r="Q492">
        <v>113.890625</v>
      </c>
      <c r="R492">
        <f>VLOOKUP(M492,工作表1!$A$3:$B$1000,2,FALSE)</f>
        <v>4.625</v>
      </c>
      <c r="S492" t="str">
        <f>VLOOKUP(M492,工作表1!$A$3:$C$1000,3,FALSE)</f>
        <v>2031/4/30</v>
      </c>
      <c r="T492">
        <f t="shared" si="238"/>
        <v>5.0528500000000003</v>
      </c>
      <c r="U492">
        <f t="shared" si="237"/>
        <v>-0.42785000000000029</v>
      </c>
      <c r="V492" s="43">
        <f t="shared" si="249"/>
        <v>45596</v>
      </c>
      <c r="W492" s="43">
        <f t="shared" si="239"/>
        <v>45565</v>
      </c>
      <c r="X492" s="45">
        <f t="shared" si="250"/>
        <v>1.4405737704918034</v>
      </c>
      <c r="Y492" s="45">
        <f t="shared" si="251"/>
        <v>1.9347518526835841</v>
      </c>
      <c r="Z492" s="47">
        <f t="shared" si="252"/>
        <v>105.50855450316293</v>
      </c>
      <c r="AA492" s="47">
        <f t="shared" si="253"/>
        <v>113.89829023263917</v>
      </c>
      <c r="AB492" s="45">
        <f t="shared" si="254"/>
        <v>3.7025999999999999</v>
      </c>
      <c r="AC492" s="2" t="str">
        <f t="shared" si="240"/>
        <v>TY1</v>
      </c>
      <c r="AD492">
        <f t="shared" si="241"/>
        <v>113.890625</v>
      </c>
      <c r="AE492">
        <f t="shared" si="242"/>
        <v>114.484375</v>
      </c>
      <c r="AF492" s="49">
        <f t="shared" si="269"/>
        <v>-0.59375</v>
      </c>
      <c r="AG492" s="3">
        <f t="shared" si="255"/>
        <v>113.89829023263917</v>
      </c>
      <c r="AH492">
        <f t="shared" si="256"/>
        <v>114.27426400803081</v>
      </c>
      <c r="AI492" s="51">
        <f t="shared" si="257"/>
        <v>-0.37597377539164256</v>
      </c>
      <c r="AJ492" s="52">
        <f t="shared" si="258"/>
        <v>0.21777622460835744</v>
      </c>
      <c r="AK492" s="2">
        <v>45525</v>
      </c>
      <c r="AL492" t="str">
        <v>91282CKW</v>
      </c>
      <c r="AM492">
        <v>-0.80289999999999995</v>
      </c>
      <c r="AN492">
        <v>5.0216200000000004</v>
      </c>
      <c r="AO492">
        <v>0.90690000000000004</v>
      </c>
      <c r="AP492">
        <v>114.484375</v>
      </c>
      <c r="AQ492">
        <f>VLOOKUP(AL492,工作表1!$F$3:$G$1000,2,FALSE)</f>
        <v>4.25</v>
      </c>
      <c r="AR492" t="str">
        <f>VLOOKUP(AL492,工作表1!$F$3:$H$1000,3,FALSE)</f>
        <v>2031/6/30</v>
      </c>
      <c r="AS492">
        <f t="shared" si="243"/>
        <v>5.0528500000000003</v>
      </c>
      <c r="AT492">
        <f t="shared" si="244"/>
        <v>-0.80285000000000029</v>
      </c>
      <c r="AU492" s="43">
        <f t="shared" si="259"/>
        <v>45657</v>
      </c>
      <c r="AV492" s="43">
        <f t="shared" si="245"/>
        <v>45657</v>
      </c>
      <c r="AW492" s="45">
        <f t="shared" si="260"/>
        <v>0.61543715846994529</v>
      </c>
      <c r="AX492" s="45">
        <f t="shared" si="261"/>
        <v>2.1407796242233701</v>
      </c>
      <c r="AY492" s="47">
        <f t="shared" si="262"/>
        <v>103.42112583748285</v>
      </c>
      <c r="AZ492" s="47">
        <f t="shared" si="263"/>
        <v>114.27426400803081</v>
      </c>
      <c r="BA492" s="43"/>
      <c r="BC492" s="2">
        <v>45524</v>
      </c>
      <c r="BD492" t="str">
        <v>91282CDJ</v>
      </c>
      <c r="BE492">
        <v>11.8432</v>
      </c>
      <c r="BF492">
        <v>3.97811</v>
      </c>
      <c r="BG492">
        <v>0.75409999999999999</v>
      </c>
      <c r="BH492">
        <v>114.390625</v>
      </c>
      <c r="BI492">
        <f>VLOOKUP(BD492,工作表1!$K$3:$L$1000,2,FALSE)</f>
        <v>1.375</v>
      </c>
      <c r="BJ492" t="str">
        <f>VLOOKUP(BD492,工作表1!$K$3:$M$1000,3,FALSE)</f>
        <v>2031/11/15</v>
      </c>
      <c r="BK492">
        <f t="shared" si="246"/>
        <v>5.0807000000000002</v>
      </c>
      <c r="BL492">
        <f t="shared" si="247"/>
        <v>-3.7057000000000002</v>
      </c>
      <c r="BM492" s="43">
        <f t="shared" si="264"/>
        <v>45611</v>
      </c>
      <c r="BN492" s="43">
        <f t="shared" si="248"/>
        <v>45747</v>
      </c>
      <c r="BO492" s="45">
        <f t="shared" si="265"/>
        <v>0.36616847826086957</v>
      </c>
      <c r="BP492" s="45">
        <f t="shared" si="266"/>
        <v>1.2024698481238834</v>
      </c>
      <c r="BQ492" s="47">
        <f t="shared" si="267"/>
        <v>84.985586621596738</v>
      </c>
      <c r="BR492" s="47">
        <f t="shared" si="268"/>
        <v>113.20217916867054</v>
      </c>
    </row>
    <row r="493" spans="6:70" x14ac:dyDescent="0.25">
      <c r="F493" s="2">
        <v>45531</v>
      </c>
      <c r="G493">
        <v>5.0253500000000004</v>
      </c>
      <c r="H493" s="43">
        <v>45547</v>
      </c>
      <c r="I493">
        <v>3.5583999999999998</v>
      </c>
      <c r="L493" s="2">
        <v>45524</v>
      </c>
      <c r="M493" t="str">
        <v>91282CKN</v>
      </c>
      <c r="N493">
        <v>2.5718999999999999</v>
      </c>
      <c r="O493">
        <v>4.5996199999999998</v>
      </c>
      <c r="P493">
        <v>0.92689999999999995</v>
      </c>
      <c r="Q493">
        <v>113.5625</v>
      </c>
      <c r="R493">
        <f>VLOOKUP(M493,工作表1!$A$3:$B$1000,2,FALSE)</f>
        <v>4.625</v>
      </c>
      <c r="S493" t="str">
        <f>VLOOKUP(M493,工作表1!$A$3:$C$1000,3,FALSE)</f>
        <v>2031/4/30</v>
      </c>
      <c r="T493">
        <f t="shared" si="238"/>
        <v>5.0807000000000002</v>
      </c>
      <c r="U493">
        <f t="shared" si="237"/>
        <v>-0.45570000000000022</v>
      </c>
      <c r="V493" s="43">
        <f t="shared" si="249"/>
        <v>45596</v>
      </c>
      <c r="W493" s="43">
        <f t="shared" si="239"/>
        <v>45565</v>
      </c>
      <c r="X493" s="45">
        <f t="shared" si="250"/>
        <v>1.4279371584699454</v>
      </c>
      <c r="Y493" s="45">
        <f t="shared" si="251"/>
        <v>1.9347864735384386</v>
      </c>
      <c r="Z493" s="47">
        <f t="shared" si="252"/>
        <v>105.19576397217486</v>
      </c>
      <c r="AA493" s="47">
        <f t="shared" si="253"/>
        <v>113.56593405608898</v>
      </c>
      <c r="AB493" s="45">
        <f t="shared" si="254"/>
        <v>3.7229999999999999</v>
      </c>
      <c r="AC493" s="2" t="str">
        <f t="shared" si="240"/>
        <v>TY1</v>
      </c>
      <c r="AD493">
        <f t="shared" si="241"/>
        <v>113.5625</v>
      </c>
      <c r="AE493">
        <f t="shared" si="242"/>
        <v>114.140625</v>
      </c>
      <c r="AF493" s="49">
        <f t="shared" si="269"/>
        <v>-0.578125</v>
      </c>
      <c r="AG493" s="3">
        <f t="shared" si="255"/>
        <v>113.56593405608898</v>
      </c>
      <c r="AH493">
        <f t="shared" si="256"/>
        <v>113.94294053955318</v>
      </c>
      <c r="AI493" s="51">
        <f t="shared" si="257"/>
        <v>-0.37700648346419996</v>
      </c>
      <c r="AJ493" s="52">
        <f t="shared" si="258"/>
        <v>0.20111851653580004</v>
      </c>
      <c r="AK493" s="2">
        <v>45524</v>
      </c>
      <c r="AL493" t="str">
        <v>91282CKW</v>
      </c>
      <c r="AM493">
        <v>-0.60199999999999998</v>
      </c>
      <c r="AN493">
        <v>5.0313699999999999</v>
      </c>
      <c r="AO493">
        <v>0.90690000000000004</v>
      </c>
      <c r="AP493">
        <v>114.140625</v>
      </c>
      <c r="AQ493">
        <f>VLOOKUP(AL493,工作表1!$F$3:$G$1000,2,FALSE)</f>
        <v>4.25</v>
      </c>
      <c r="AR493" t="str">
        <f>VLOOKUP(AL493,工作表1!$F$3:$H$1000,3,FALSE)</f>
        <v>2031/6/30</v>
      </c>
      <c r="AS493">
        <f t="shared" si="243"/>
        <v>5.0807000000000002</v>
      </c>
      <c r="AT493">
        <f t="shared" si="244"/>
        <v>-0.83070000000000022</v>
      </c>
      <c r="AU493" s="43">
        <f t="shared" si="259"/>
        <v>45657</v>
      </c>
      <c r="AV493" s="43">
        <f t="shared" si="245"/>
        <v>45657</v>
      </c>
      <c r="AW493" s="45">
        <f t="shared" si="260"/>
        <v>0.60382513661202186</v>
      </c>
      <c r="AX493" s="45">
        <f t="shared" si="261"/>
        <v>2.1408114379818848</v>
      </c>
      <c r="AY493" s="47">
        <f t="shared" si="262"/>
        <v>103.10880177075458</v>
      </c>
      <c r="AZ493" s="47">
        <f t="shared" si="263"/>
        <v>113.94294053955318</v>
      </c>
      <c r="BA493" s="43"/>
      <c r="BC493" s="2">
        <v>45523</v>
      </c>
      <c r="BD493" t="str">
        <v>91282CDJ</v>
      </c>
      <c r="BE493">
        <v>11.4216</v>
      </c>
      <c r="BF493">
        <v>4.06135</v>
      </c>
      <c r="BG493">
        <v>0.75409999999999999</v>
      </c>
      <c r="BH493">
        <v>114.03125</v>
      </c>
      <c r="BI493">
        <f>VLOOKUP(BD493,工作表1!$K$3:$L$1000,2,FALSE)</f>
        <v>1.375</v>
      </c>
      <c r="BJ493" t="str">
        <f>VLOOKUP(BD493,工作表1!$K$3:$M$1000,3,FALSE)</f>
        <v>2031/11/15</v>
      </c>
      <c r="BK493">
        <f t="shared" si="246"/>
        <v>5.1064499999999997</v>
      </c>
      <c r="BL493">
        <f t="shared" si="247"/>
        <v>-3.7314499999999997</v>
      </c>
      <c r="BM493" s="43">
        <f t="shared" si="264"/>
        <v>45611</v>
      </c>
      <c r="BN493" s="43">
        <f t="shared" si="248"/>
        <v>45747</v>
      </c>
      <c r="BO493" s="45">
        <f t="shared" si="265"/>
        <v>0.3624320652173913</v>
      </c>
      <c r="BP493" s="45">
        <f t="shared" si="266"/>
        <v>1.2025005583680763</v>
      </c>
      <c r="BQ493" s="47">
        <f t="shared" si="267"/>
        <v>84.653846455678973</v>
      </c>
      <c r="BR493" s="47">
        <f t="shared" si="268"/>
        <v>112.7856867089663</v>
      </c>
    </row>
    <row r="494" spans="6:70" x14ac:dyDescent="0.25">
      <c r="F494" s="2">
        <v>45530</v>
      </c>
      <c r="G494">
        <v>5.0404999999999998</v>
      </c>
      <c r="H494" s="43">
        <v>45546</v>
      </c>
      <c r="I494">
        <v>3.5356000000000001</v>
      </c>
      <c r="L494" s="2">
        <v>45523</v>
      </c>
      <c r="M494" t="str">
        <v>91282CKN</v>
      </c>
      <c r="N494">
        <v>2.7953999999999999</v>
      </c>
      <c r="O494">
        <v>4.5547800000000001</v>
      </c>
      <c r="P494">
        <v>0.92689999999999995</v>
      </c>
      <c r="Q494">
        <v>113.21875</v>
      </c>
      <c r="R494">
        <f>VLOOKUP(M494,工作表1!$A$3:$B$1000,2,FALSE)</f>
        <v>4.625</v>
      </c>
      <c r="S494" t="str">
        <f>VLOOKUP(M494,工作表1!$A$3:$C$1000,3,FALSE)</f>
        <v>2031/4/30</v>
      </c>
      <c r="T494">
        <f t="shared" si="238"/>
        <v>5.1064499999999997</v>
      </c>
      <c r="U494">
        <f t="shared" si="237"/>
        <v>-0.48144999999999971</v>
      </c>
      <c r="V494" s="43">
        <f t="shared" si="249"/>
        <v>45596</v>
      </c>
      <c r="W494" s="43">
        <f t="shared" si="239"/>
        <v>45565</v>
      </c>
      <c r="X494" s="45">
        <f t="shared" si="250"/>
        <v>1.4153005464480874</v>
      </c>
      <c r="Y494" s="45">
        <f t="shared" si="251"/>
        <v>1.9348210943932929</v>
      </c>
      <c r="Z494" s="47">
        <f t="shared" si="252"/>
        <v>104.85692168249031</v>
      </c>
      <c r="AA494" s="47">
        <f t="shared" si="253"/>
        <v>113.20538044384891</v>
      </c>
      <c r="AB494" s="45">
        <f t="shared" si="254"/>
        <v>3.7867999999999999</v>
      </c>
      <c r="AC494" s="2" t="str">
        <f t="shared" si="240"/>
        <v>TY1</v>
      </c>
      <c r="AD494">
        <f t="shared" si="241"/>
        <v>113.21875</v>
      </c>
      <c r="AE494">
        <f t="shared" si="242"/>
        <v>113.78125</v>
      </c>
      <c r="AF494" s="49">
        <f t="shared" si="269"/>
        <v>-0.5625</v>
      </c>
      <c r="AG494" s="3">
        <f t="shared" si="255"/>
        <v>113.20538044384891</v>
      </c>
      <c r="AH494">
        <f t="shared" si="256"/>
        <v>113.56222672383844</v>
      </c>
      <c r="AI494" s="51">
        <f t="shared" si="257"/>
        <v>-0.35684627998952578</v>
      </c>
      <c r="AJ494" s="52">
        <f t="shared" si="258"/>
        <v>0.20565372001047422</v>
      </c>
      <c r="AK494" s="2">
        <v>45523</v>
      </c>
      <c r="AL494" t="str">
        <v>91282CKW</v>
      </c>
      <c r="AM494">
        <v>-0.45129999999999998</v>
      </c>
      <c r="AN494">
        <v>5.0460799999999999</v>
      </c>
      <c r="AO494">
        <v>0.90690000000000004</v>
      </c>
      <c r="AP494">
        <v>113.78125</v>
      </c>
      <c r="AQ494">
        <f>VLOOKUP(AL494,工作表1!$F$3:$G$1000,2,FALSE)</f>
        <v>4.25</v>
      </c>
      <c r="AR494" t="str">
        <f>VLOOKUP(AL494,工作表1!$F$3:$H$1000,3,FALSE)</f>
        <v>2031/6/30</v>
      </c>
      <c r="AS494">
        <f t="shared" si="243"/>
        <v>5.1064499999999997</v>
      </c>
      <c r="AT494">
        <f t="shared" si="244"/>
        <v>-0.85644999999999971</v>
      </c>
      <c r="AU494" s="43">
        <f t="shared" si="259"/>
        <v>45657</v>
      </c>
      <c r="AV494" s="43">
        <f t="shared" si="245"/>
        <v>45657</v>
      </c>
      <c r="AW494" s="45">
        <f t="shared" si="260"/>
        <v>0.59221311475409832</v>
      </c>
      <c r="AX494" s="45">
        <f t="shared" si="261"/>
        <v>2.1408432517403995</v>
      </c>
      <c r="AY494" s="47">
        <f t="shared" si="262"/>
        <v>102.75230670922808</v>
      </c>
      <c r="AZ494" s="47">
        <f t="shared" si="263"/>
        <v>113.56222672383844</v>
      </c>
      <c r="BA494" s="43"/>
      <c r="BC494" s="2">
        <v>45520</v>
      </c>
      <c r="BD494" t="str">
        <v>91282CDJ</v>
      </c>
      <c r="BE494">
        <v>10.430099999999999</v>
      </c>
      <c r="BF494">
        <v>4.1067499999999999</v>
      </c>
      <c r="BG494">
        <v>0.75409999999999999</v>
      </c>
      <c r="BH494">
        <v>113.921875</v>
      </c>
      <c r="BI494">
        <f>VLOOKUP(BD494,工作表1!$K$3:$L$1000,2,FALSE)</f>
        <v>1.375</v>
      </c>
      <c r="BJ494" t="str">
        <f>VLOOKUP(BD494,工作表1!$K$3:$M$1000,3,FALSE)</f>
        <v>2031/11/15</v>
      </c>
      <c r="BK494">
        <f t="shared" si="246"/>
        <v>5.1001599999999998</v>
      </c>
      <c r="BL494">
        <f t="shared" si="247"/>
        <v>-3.7251599999999998</v>
      </c>
      <c r="BM494" s="43">
        <f t="shared" si="264"/>
        <v>45611</v>
      </c>
      <c r="BN494" s="43">
        <f t="shared" si="248"/>
        <v>45747</v>
      </c>
      <c r="BO494" s="45">
        <f t="shared" si="265"/>
        <v>0.35869565217391303</v>
      </c>
      <c r="BP494" s="45">
        <f t="shared" si="266"/>
        <v>1.2025312686122693</v>
      </c>
      <c r="BQ494" s="47">
        <f t="shared" si="267"/>
        <v>84.544050649240589</v>
      </c>
      <c r="BR494" s="47">
        <f t="shared" si="268"/>
        <v>112.63726402122191</v>
      </c>
    </row>
    <row r="495" spans="6:70" x14ac:dyDescent="0.25">
      <c r="F495" s="2">
        <v>45527</v>
      </c>
      <c r="G495">
        <v>5.0323599999999997</v>
      </c>
      <c r="H495" s="43">
        <v>45545</v>
      </c>
      <c r="I495">
        <v>3.5206</v>
      </c>
      <c r="L495" s="2">
        <v>45520</v>
      </c>
      <c r="M495" t="str">
        <v>91282CKN</v>
      </c>
      <c r="N495">
        <v>2.6568000000000001</v>
      </c>
      <c r="O495">
        <v>4.6174299999999997</v>
      </c>
      <c r="P495">
        <v>0.92689999999999995</v>
      </c>
      <c r="Q495">
        <v>113.109375</v>
      </c>
      <c r="R495">
        <f>VLOOKUP(M495,工作表1!$A$3:$B$1000,2,FALSE)</f>
        <v>4.625</v>
      </c>
      <c r="S495" t="str">
        <f>VLOOKUP(M495,工作表1!$A$3:$C$1000,3,FALSE)</f>
        <v>2031/4/30</v>
      </c>
      <c r="T495">
        <f t="shared" si="238"/>
        <v>5.1001599999999998</v>
      </c>
      <c r="U495">
        <f t="shared" si="237"/>
        <v>-0.4751599999999998</v>
      </c>
      <c r="V495" s="43">
        <f t="shared" si="249"/>
        <v>45596</v>
      </c>
      <c r="W495" s="43">
        <f t="shared" si="239"/>
        <v>45565</v>
      </c>
      <c r="X495" s="45">
        <f t="shared" si="250"/>
        <v>1.4026639344262295</v>
      </c>
      <c r="Y495" s="45">
        <f t="shared" si="251"/>
        <v>1.9348557152481471</v>
      </c>
      <c r="Z495" s="47">
        <f t="shared" si="252"/>
        <v>104.74698330112183</v>
      </c>
      <c r="AA495" s="47">
        <f t="shared" si="253"/>
        <v>113.08790479457316</v>
      </c>
      <c r="AB495" s="45">
        <f t="shared" si="254"/>
        <v>3.7946</v>
      </c>
      <c r="AC495" s="2" t="str">
        <f t="shared" si="240"/>
        <v>TY1</v>
      </c>
      <c r="AD495">
        <f t="shared" si="241"/>
        <v>113.109375</v>
      </c>
      <c r="AE495">
        <f t="shared" si="242"/>
        <v>113.671875</v>
      </c>
      <c r="AF495" s="49">
        <f t="shared" si="269"/>
        <v>-0.5625</v>
      </c>
      <c r="AG495" s="3">
        <f t="shared" si="255"/>
        <v>113.08790479457316</v>
      </c>
      <c r="AH495">
        <f t="shared" si="256"/>
        <v>113.45858378623586</v>
      </c>
      <c r="AI495" s="51">
        <f t="shared" si="257"/>
        <v>-0.37067899166270024</v>
      </c>
      <c r="AJ495" s="52">
        <f t="shared" si="258"/>
        <v>0.19182100833729976</v>
      </c>
      <c r="AK495" s="2">
        <v>45520</v>
      </c>
      <c r="AL495" t="str">
        <v>91282CKW</v>
      </c>
      <c r="AM495">
        <v>-0.317</v>
      </c>
      <c r="AN495">
        <v>5.02949</v>
      </c>
      <c r="AO495">
        <v>0.90690000000000004</v>
      </c>
      <c r="AP495">
        <v>113.671875</v>
      </c>
      <c r="AQ495">
        <f>VLOOKUP(AL495,工作表1!$F$3:$G$1000,2,FALSE)</f>
        <v>4.25</v>
      </c>
      <c r="AR495" t="str">
        <f>VLOOKUP(AL495,工作表1!$F$3:$H$1000,3,FALSE)</f>
        <v>2031/6/30</v>
      </c>
      <c r="AS495">
        <f t="shared" si="243"/>
        <v>5.1001599999999998</v>
      </c>
      <c r="AT495">
        <f t="shared" si="244"/>
        <v>-0.8501599999999998</v>
      </c>
      <c r="AU495" s="43">
        <f t="shared" si="259"/>
        <v>45657</v>
      </c>
      <c r="AV495" s="43">
        <f t="shared" si="245"/>
        <v>45657</v>
      </c>
      <c r="AW495" s="45">
        <f t="shared" si="260"/>
        <v>0.5806010928961749</v>
      </c>
      <c r="AX495" s="45">
        <f t="shared" si="261"/>
        <v>2.1408750654989146</v>
      </c>
      <c r="AY495" s="47">
        <f t="shared" si="262"/>
        <v>102.65887017150595</v>
      </c>
      <c r="AZ495" s="47">
        <f t="shared" si="263"/>
        <v>113.45858378623586</v>
      </c>
      <c r="BA495" s="43"/>
      <c r="BC495" s="2">
        <v>45519</v>
      </c>
      <c r="BD495" t="str">
        <v>91282CDJ</v>
      </c>
      <c r="BE495">
        <v>9.3246000000000002</v>
      </c>
      <c r="BF495">
        <v>4.1916500000000001</v>
      </c>
      <c r="BG495">
        <v>0.75409999999999999</v>
      </c>
      <c r="BH495">
        <v>113.75</v>
      </c>
      <c r="BI495">
        <f>VLOOKUP(BD495,工作表1!$K$3:$L$1000,2,FALSE)</f>
        <v>1.375</v>
      </c>
      <c r="BJ495" t="str">
        <f>VLOOKUP(BD495,工作表1!$K$3:$M$1000,3,FALSE)</f>
        <v>2031/11/15</v>
      </c>
      <c r="BK495">
        <f t="shared" si="246"/>
        <v>5.1120000000000001</v>
      </c>
      <c r="BL495">
        <f t="shared" si="247"/>
        <v>-3.7370000000000001</v>
      </c>
      <c r="BM495" s="43">
        <f t="shared" si="264"/>
        <v>45611</v>
      </c>
      <c r="BN495" s="43">
        <f t="shared" si="248"/>
        <v>45747</v>
      </c>
      <c r="BO495" s="45">
        <f t="shared" si="265"/>
        <v>0.34748641304347827</v>
      </c>
      <c r="BP495" s="45">
        <f t="shared" si="266"/>
        <v>1.2026233993448481</v>
      </c>
      <c r="BQ495" s="47">
        <f t="shared" si="267"/>
        <v>84.375009366294066</v>
      </c>
      <c r="BR495" s="47">
        <f t="shared" si="268"/>
        <v>112.43002915095136</v>
      </c>
    </row>
    <row r="496" spans="6:70" x14ac:dyDescent="0.25">
      <c r="F496" s="2">
        <v>45526</v>
      </c>
      <c r="G496">
        <v>5.0670500000000001</v>
      </c>
      <c r="H496" s="43">
        <v>45544</v>
      </c>
      <c r="I496">
        <v>3.5813999999999999</v>
      </c>
      <c r="L496" s="2">
        <v>45519</v>
      </c>
      <c r="M496" t="str">
        <v>91282CKN</v>
      </c>
      <c r="N496">
        <v>2.5101</v>
      </c>
      <c r="O496">
        <v>4.6882799999999998</v>
      </c>
      <c r="P496">
        <v>0.92689999999999995</v>
      </c>
      <c r="Q496">
        <v>112.953125</v>
      </c>
      <c r="R496">
        <f>VLOOKUP(M496,工作表1!$A$3:$B$1000,2,FALSE)</f>
        <v>4.625</v>
      </c>
      <c r="S496" t="str">
        <f>VLOOKUP(M496,工作表1!$A$3:$C$1000,3,FALSE)</f>
        <v>2031/4/30</v>
      </c>
      <c r="T496">
        <f t="shared" si="238"/>
        <v>5.1120000000000001</v>
      </c>
      <c r="U496">
        <f t="shared" si="237"/>
        <v>-0.4870000000000001</v>
      </c>
      <c r="V496" s="43">
        <f t="shared" si="249"/>
        <v>45596</v>
      </c>
      <c r="W496" s="43">
        <f t="shared" si="239"/>
        <v>45565</v>
      </c>
      <c r="X496" s="45">
        <f t="shared" si="250"/>
        <v>1.3647540983606556</v>
      </c>
      <c r="Y496" s="45">
        <f t="shared" si="251"/>
        <v>1.9349595778127104</v>
      </c>
      <c r="Z496" s="47">
        <f t="shared" si="252"/>
        <v>104.61775822072427</v>
      </c>
      <c r="AA496" s="47">
        <f t="shared" si="253"/>
        <v>112.9558027437588</v>
      </c>
      <c r="AB496" s="45">
        <f t="shared" si="254"/>
        <v>3.823</v>
      </c>
      <c r="AC496" s="2" t="str">
        <f t="shared" si="240"/>
        <v>TY1</v>
      </c>
      <c r="AD496">
        <f t="shared" si="241"/>
        <v>112.953125</v>
      </c>
      <c r="AE496">
        <f t="shared" si="242"/>
        <v>113.5</v>
      </c>
      <c r="AF496" s="49">
        <f t="shared" si="269"/>
        <v>-0.546875</v>
      </c>
      <c r="AG496" s="3">
        <f t="shared" si="255"/>
        <v>112.9558027437588</v>
      </c>
      <c r="AH496">
        <f t="shared" si="256"/>
        <v>113.29384691672584</v>
      </c>
      <c r="AI496" s="51">
        <f t="shared" si="257"/>
        <v>-0.33804417296704514</v>
      </c>
      <c r="AJ496" s="52">
        <f t="shared" si="258"/>
        <v>0.20883082703295486</v>
      </c>
      <c r="AK496" s="2">
        <v>45519</v>
      </c>
      <c r="AL496" t="str">
        <v>91282CKW</v>
      </c>
      <c r="AM496">
        <v>-1.1677</v>
      </c>
      <c r="AN496">
        <v>5.0988800000000003</v>
      </c>
      <c r="AO496">
        <v>0.90690000000000004</v>
      </c>
      <c r="AP496">
        <v>113.5</v>
      </c>
      <c r="AQ496">
        <f>VLOOKUP(AL496,工作表1!$F$3:$G$1000,2,FALSE)</f>
        <v>4.25</v>
      </c>
      <c r="AR496" t="str">
        <f>VLOOKUP(AL496,工作表1!$F$3:$H$1000,3,FALSE)</f>
        <v>2031/6/30</v>
      </c>
      <c r="AS496">
        <f t="shared" si="243"/>
        <v>5.1120000000000001</v>
      </c>
      <c r="AT496">
        <f t="shared" si="244"/>
        <v>-0.8620000000000001</v>
      </c>
      <c r="AU496" s="43">
        <f t="shared" si="259"/>
        <v>45657</v>
      </c>
      <c r="AV496" s="43">
        <f t="shared" si="245"/>
        <v>45657</v>
      </c>
      <c r="AW496" s="45">
        <f t="shared" si="260"/>
        <v>0.54576502732240439</v>
      </c>
      <c r="AX496" s="45">
        <f t="shared" si="261"/>
        <v>2.1409705067744591</v>
      </c>
      <c r="AY496" s="47">
        <f t="shared" si="262"/>
        <v>102.49966483727181</v>
      </c>
      <c r="AZ496" s="47">
        <f t="shared" si="263"/>
        <v>113.29384691672584</v>
      </c>
      <c r="BA496" s="43"/>
      <c r="BC496" s="2">
        <v>45518</v>
      </c>
      <c r="BD496" t="str">
        <v>91282CDJ</v>
      </c>
      <c r="BE496">
        <v>11.1775</v>
      </c>
      <c r="BF496">
        <v>4.0295100000000001</v>
      </c>
      <c r="BG496">
        <v>0.75409999999999999</v>
      </c>
      <c r="BH496">
        <v>114.578125</v>
      </c>
      <c r="BI496">
        <f>VLOOKUP(BD496,工作表1!$K$3:$L$1000,2,FALSE)</f>
        <v>1.375</v>
      </c>
      <c r="BJ496" t="str">
        <f>VLOOKUP(BD496,工作表1!$K$3:$M$1000,3,FALSE)</f>
        <v>2031/11/15</v>
      </c>
      <c r="BK496">
        <f t="shared" si="246"/>
        <v>5.1007999999999996</v>
      </c>
      <c r="BL496">
        <f t="shared" si="247"/>
        <v>-3.7257999999999996</v>
      </c>
      <c r="BM496" s="43">
        <f t="shared" si="264"/>
        <v>45611</v>
      </c>
      <c r="BN496" s="43">
        <f t="shared" si="248"/>
        <v>45747</v>
      </c>
      <c r="BO496" s="45">
        <f t="shared" si="265"/>
        <v>0.34375</v>
      </c>
      <c r="BP496" s="45">
        <f t="shared" si="266"/>
        <v>1.2026541095890411</v>
      </c>
      <c r="BQ496" s="47">
        <f t="shared" si="267"/>
        <v>85.063535193077328</v>
      </c>
      <c r="BR496" s="47">
        <f t="shared" si="268"/>
        <v>113.33605215254893</v>
      </c>
    </row>
    <row r="497" spans="6:70" x14ac:dyDescent="0.25">
      <c r="F497" s="2">
        <v>45525</v>
      </c>
      <c r="G497">
        <v>5.0528500000000003</v>
      </c>
      <c r="H497" s="43">
        <v>45541</v>
      </c>
      <c r="I497">
        <v>3.5865999999999998</v>
      </c>
      <c r="L497" s="2">
        <v>45518</v>
      </c>
      <c r="M497" t="str">
        <v>91282CKN</v>
      </c>
      <c r="N497">
        <v>2.6650999999999998</v>
      </c>
      <c r="O497">
        <v>4.6696099999999996</v>
      </c>
      <c r="P497">
        <v>0.92689999999999995</v>
      </c>
      <c r="Q497">
        <v>113.765625</v>
      </c>
      <c r="R497">
        <f>VLOOKUP(M497,工作表1!$A$3:$B$1000,2,FALSE)</f>
        <v>4.625</v>
      </c>
      <c r="S497" t="str">
        <f>VLOOKUP(M497,工作表1!$A$3:$C$1000,3,FALSE)</f>
        <v>2031/4/30</v>
      </c>
      <c r="T497">
        <f t="shared" si="238"/>
        <v>5.1007999999999996</v>
      </c>
      <c r="U497">
        <f t="shared" si="237"/>
        <v>-0.47579999999999956</v>
      </c>
      <c r="V497" s="43">
        <f t="shared" si="249"/>
        <v>45596</v>
      </c>
      <c r="W497" s="43">
        <f t="shared" si="239"/>
        <v>45565</v>
      </c>
      <c r="X497" s="45">
        <f t="shared" si="250"/>
        <v>1.3521174863387977</v>
      </c>
      <c r="Y497" s="45">
        <f t="shared" si="251"/>
        <v>1.9349941986675647</v>
      </c>
      <c r="Z497" s="47">
        <f t="shared" si="252"/>
        <v>105.36778078593385</v>
      </c>
      <c r="AA497" s="47">
        <f t="shared" si="253"/>
        <v>113.76537325422731</v>
      </c>
      <c r="AB497" s="45">
        <f t="shared" si="254"/>
        <v>3.7265000000000001</v>
      </c>
      <c r="AC497" s="2" t="str">
        <f t="shared" si="240"/>
        <v>TY1</v>
      </c>
      <c r="AD497">
        <f t="shared" si="241"/>
        <v>113.765625</v>
      </c>
      <c r="AE497">
        <f t="shared" si="242"/>
        <v>114.328125</v>
      </c>
      <c r="AF497" s="49">
        <f t="shared" si="269"/>
        <v>-0.5625</v>
      </c>
      <c r="AG497" s="3">
        <f t="shared" si="255"/>
        <v>113.76537325422731</v>
      </c>
      <c r="AH497">
        <f t="shared" si="256"/>
        <v>114.13580614954817</v>
      </c>
      <c r="AI497" s="51">
        <f t="shared" si="257"/>
        <v>-0.37043289532086021</v>
      </c>
      <c r="AJ497" s="52">
        <f t="shared" si="258"/>
        <v>0.19206710467913979</v>
      </c>
      <c r="AK497" s="2">
        <v>45518</v>
      </c>
      <c r="AL497" t="str">
        <v>91282CKW</v>
      </c>
      <c r="AM497">
        <v>-0.49020000000000002</v>
      </c>
      <c r="AN497">
        <v>5.0172499999999998</v>
      </c>
      <c r="AO497">
        <v>0.90690000000000004</v>
      </c>
      <c r="AP497">
        <v>114.328125</v>
      </c>
      <c r="AQ497">
        <f>VLOOKUP(AL497,工作表1!$F$3:$G$1000,2,FALSE)</f>
        <v>4.25</v>
      </c>
      <c r="AR497" t="str">
        <f>VLOOKUP(AL497,工作表1!$F$3:$H$1000,3,FALSE)</f>
        <v>2031/6/30</v>
      </c>
      <c r="AS497">
        <f t="shared" si="243"/>
        <v>5.1007999999999996</v>
      </c>
      <c r="AT497">
        <f t="shared" si="244"/>
        <v>-0.85079999999999956</v>
      </c>
      <c r="AU497" s="43">
        <f t="shared" si="259"/>
        <v>45657</v>
      </c>
      <c r="AV497" s="43">
        <f t="shared" si="245"/>
        <v>45657</v>
      </c>
      <c r="AW497" s="45">
        <f t="shared" si="260"/>
        <v>0.53415300546448086</v>
      </c>
      <c r="AX497" s="45">
        <f t="shared" si="261"/>
        <v>2.1410023205329738</v>
      </c>
      <c r="AY497" s="47">
        <f t="shared" si="262"/>
        <v>103.26573154679693</v>
      </c>
      <c r="AZ497" s="47">
        <f t="shared" si="263"/>
        <v>114.13580614954817</v>
      </c>
      <c r="BA497" s="43"/>
      <c r="BC497" s="2">
        <v>45517</v>
      </c>
      <c r="BD497" t="str">
        <v>91282CDJ</v>
      </c>
      <c r="BE497">
        <v>8.7774999999999999</v>
      </c>
      <c r="BF497">
        <v>4.1272500000000001</v>
      </c>
      <c r="BG497">
        <v>0.75409999999999999</v>
      </c>
      <c r="BH497">
        <v>114.421875</v>
      </c>
      <c r="BI497">
        <f>VLOOKUP(BD497,工作表1!$K$3:$L$1000,2,FALSE)</f>
        <v>1.375</v>
      </c>
      <c r="BJ497" t="str">
        <f>VLOOKUP(BD497,工作表1!$K$3:$M$1000,3,FALSE)</f>
        <v>2031/11/15</v>
      </c>
      <c r="BK497">
        <f t="shared" si="246"/>
        <v>5.0827499999999999</v>
      </c>
      <c r="BL497">
        <f t="shared" si="247"/>
        <v>-3.7077499999999999</v>
      </c>
      <c r="BM497" s="43">
        <f t="shared" si="264"/>
        <v>45611</v>
      </c>
      <c r="BN497" s="43">
        <f t="shared" si="248"/>
        <v>45747</v>
      </c>
      <c r="BO497" s="45">
        <f t="shared" si="265"/>
        <v>0.34001358695652173</v>
      </c>
      <c r="BP497" s="45">
        <f t="shared" si="266"/>
        <v>1.2026848198332341</v>
      </c>
      <c r="BQ497" s="47">
        <f t="shared" si="267"/>
        <v>84.89101778571586</v>
      </c>
      <c r="BR497" s="47">
        <f t="shared" si="268"/>
        <v>113.09439869548309</v>
      </c>
    </row>
    <row r="498" spans="6:70" x14ac:dyDescent="0.25">
      <c r="F498" s="2">
        <v>45524</v>
      </c>
      <c r="G498">
        <v>5.0807000000000002</v>
      </c>
      <c r="H498" s="43">
        <v>45540</v>
      </c>
      <c r="I498">
        <v>3.6248</v>
      </c>
      <c r="L498" s="2">
        <v>45517</v>
      </c>
      <c r="M498" t="str">
        <v>91282CKN</v>
      </c>
      <c r="N498">
        <v>2.3593000000000002</v>
      </c>
      <c r="O498">
        <v>4.7409999999999997</v>
      </c>
      <c r="P498">
        <v>0.92689999999999995</v>
      </c>
      <c r="Q498">
        <v>113.625</v>
      </c>
      <c r="R498">
        <f>VLOOKUP(M498,工作表1!$A$3:$B$1000,2,FALSE)</f>
        <v>4.625</v>
      </c>
      <c r="S498" t="str">
        <f>VLOOKUP(M498,工作表1!$A$3:$C$1000,3,FALSE)</f>
        <v>2031/4/30</v>
      </c>
      <c r="T498">
        <f t="shared" si="238"/>
        <v>5.0827499999999999</v>
      </c>
      <c r="U498">
        <f t="shared" si="237"/>
        <v>-0.45774999999999988</v>
      </c>
      <c r="V498" s="43">
        <f t="shared" si="249"/>
        <v>45596</v>
      </c>
      <c r="W498" s="43">
        <f t="shared" si="239"/>
        <v>45565</v>
      </c>
      <c r="X498" s="45">
        <f t="shared" si="250"/>
        <v>1.3394808743169397</v>
      </c>
      <c r="Y498" s="45">
        <f t="shared" si="251"/>
        <v>1.9350288195224192</v>
      </c>
      <c r="Z498" s="47">
        <f t="shared" si="252"/>
        <v>105.22688472779822</v>
      </c>
      <c r="AA498" s="47">
        <f t="shared" si="253"/>
        <v>113.61273084946981</v>
      </c>
      <c r="AB498" s="45">
        <f t="shared" si="254"/>
        <v>3.7241</v>
      </c>
      <c r="AC498" s="2" t="str">
        <f t="shared" si="240"/>
        <v>TY1</v>
      </c>
      <c r="AD498">
        <f t="shared" si="241"/>
        <v>113.625</v>
      </c>
      <c r="AE498">
        <f t="shared" si="242"/>
        <v>114.171875</v>
      </c>
      <c r="AF498" s="49">
        <f t="shared" si="269"/>
        <v>-0.546875</v>
      </c>
      <c r="AG498" s="3">
        <f t="shared" si="255"/>
        <v>113.61273084946981</v>
      </c>
      <c r="AH498">
        <f t="shared" si="256"/>
        <v>113.95760207893174</v>
      </c>
      <c r="AI498" s="51">
        <f t="shared" si="257"/>
        <v>-0.34487122946192983</v>
      </c>
      <c r="AJ498" s="52">
        <f t="shared" si="258"/>
        <v>0.20200377053807017</v>
      </c>
      <c r="AK498" s="2">
        <v>45517</v>
      </c>
      <c r="AL498" t="str">
        <v>91282CKW</v>
      </c>
      <c r="AM498">
        <v>-1.4321999999999999</v>
      </c>
      <c r="AN498">
        <v>5.0546699999999998</v>
      </c>
      <c r="AO498">
        <v>0.90690000000000004</v>
      </c>
      <c r="AP498">
        <v>114.171875</v>
      </c>
      <c r="AQ498">
        <f>VLOOKUP(AL498,工作表1!$F$3:$G$1000,2,FALSE)</f>
        <v>4.25</v>
      </c>
      <c r="AR498" t="str">
        <f>VLOOKUP(AL498,工作表1!$F$3:$H$1000,3,FALSE)</f>
        <v>2031/6/30</v>
      </c>
      <c r="AS498">
        <f t="shared" si="243"/>
        <v>5.0827499999999999</v>
      </c>
      <c r="AT498">
        <f t="shared" si="244"/>
        <v>-0.83274999999999988</v>
      </c>
      <c r="AU498" s="43">
        <f t="shared" si="259"/>
        <v>45657</v>
      </c>
      <c r="AV498" s="43">
        <f t="shared" si="245"/>
        <v>45657</v>
      </c>
      <c r="AW498" s="45">
        <f t="shared" si="260"/>
        <v>0.52254098360655732</v>
      </c>
      <c r="AX498" s="45">
        <f t="shared" si="261"/>
        <v>2.1410341342914885</v>
      </c>
      <c r="AY498" s="47">
        <f t="shared" si="262"/>
        <v>103.10931923976676</v>
      </c>
      <c r="AZ498" s="47">
        <f t="shared" si="263"/>
        <v>113.95760207893174</v>
      </c>
      <c r="BA498" s="43"/>
      <c r="BC498" s="2">
        <v>45516</v>
      </c>
      <c r="BD498" t="str">
        <v>91282CDJ</v>
      </c>
      <c r="BE498">
        <v>7.5457000000000001</v>
      </c>
      <c r="BF498">
        <v>4.2616800000000001</v>
      </c>
      <c r="BG498">
        <v>0.75409999999999999</v>
      </c>
      <c r="BH498">
        <v>114.015625</v>
      </c>
      <c r="BI498">
        <f>VLOOKUP(BD498,工作表1!$K$3:$L$1000,2,FALSE)</f>
        <v>1.375</v>
      </c>
      <c r="BJ498" t="str">
        <f>VLOOKUP(BD498,工作表1!$K$3:$M$1000,3,FALSE)</f>
        <v>2031/11/15</v>
      </c>
      <c r="BK498">
        <f t="shared" si="246"/>
        <v>5.1037499999999998</v>
      </c>
      <c r="BL498">
        <f t="shared" si="247"/>
        <v>-3.7287499999999998</v>
      </c>
      <c r="BM498" s="43">
        <f t="shared" si="264"/>
        <v>45611</v>
      </c>
      <c r="BN498" s="43">
        <f t="shared" si="248"/>
        <v>45747</v>
      </c>
      <c r="BO498" s="45">
        <f t="shared" si="265"/>
        <v>0.33627717391304346</v>
      </c>
      <c r="BP498" s="45">
        <f t="shared" si="266"/>
        <v>1.2027155300774268</v>
      </c>
      <c r="BQ498" s="47">
        <f t="shared" si="267"/>
        <v>84.49569742680778</v>
      </c>
      <c r="BR498" s="47">
        <f t="shared" si="268"/>
        <v>112.59024077188329</v>
      </c>
    </row>
    <row r="499" spans="6:70" x14ac:dyDescent="0.25">
      <c r="F499" s="2">
        <v>45523</v>
      </c>
      <c r="G499">
        <v>5.1064499999999997</v>
      </c>
      <c r="H499" s="43">
        <v>45539</v>
      </c>
      <c r="I499">
        <v>3.6427</v>
      </c>
      <c r="L499" s="2">
        <v>45516</v>
      </c>
      <c r="M499" t="str">
        <v>91282CKN</v>
      </c>
      <c r="N499">
        <v>2.4358</v>
      </c>
      <c r="O499">
        <v>4.7285399999999997</v>
      </c>
      <c r="P499">
        <v>0.92689999999999995</v>
      </c>
      <c r="Q499">
        <v>113.234375</v>
      </c>
      <c r="R499">
        <f>VLOOKUP(M499,工作表1!$A$3:$B$1000,2,FALSE)</f>
        <v>4.625</v>
      </c>
      <c r="S499" t="str">
        <f>VLOOKUP(M499,工作表1!$A$3:$C$1000,3,FALSE)</f>
        <v>2031/4/30</v>
      </c>
      <c r="T499">
        <f t="shared" si="238"/>
        <v>5.1037499999999998</v>
      </c>
      <c r="U499">
        <f t="shared" si="237"/>
        <v>-0.47874999999999979</v>
      </c>
      <c r="V499" s="43">
        <f t="shared" si="249"/>
        <v>45596</v>
      </c>
      <c r="W499" s="43">
        <f t="shared" si="239"/>
        <v>45565</v>
      </c>
      <c r="X499" s="45">
        <f t="shared" si="250"/>
        <v>1.326844262295082</v>
      </c>
      <c r="Y499" s="45">
        <f t="shared" si="251"/>
        <v>1.9350634403772737</v>
      </c>
      <c r="Z499" s="47">
        <f t="shared" si="252"/>
        <v>104.84002958495974</v>
      </c>
      <c r="AA499" s="47">
        <f t="shared" si="253"/>
        <v>113.20024089285778</v>
      </c>
      <c r="AB499" s="45">
        <f t="shared" si="254"/>
        <v>3.7902</v>
      </c>
      <c r="AC499" s="2" t="str">
        <f t="shared" si="240"/>
        <v>TY1</v>
      </c>
      <c r="AD499">
        <f t="shared" si="241"/>
        <v>113.234375</v>
      </c>
      <c r="AE499">
        <f t="shared" si="242"/>
        <v>113.765625</v>
      </c>
      <c r="AF499" s="49">
        <f t="shared" si="269"/>
        <v>-0.53125</v>
      </c>
      <c r="AG499" s="3">
        <f t="shared" si="255"/>
        <v>113.20024089285778</v>
      </c>
      <c r="AH499">
        <f t="shared" si="256"/>
        <v>113.52360577575755</v>
      </c>
      <c r="AI499" s="51">
        <f t="shared" si="257"/>
        <v>-0.32336488289976728</v>
      </c>
      <c r="AJ499" s="52">
        <f t="shared" si="258"/>
        <v>0.20788511710023272</v>
      </c>
      <c r="AK499" s="2">
        <v>45516</v>
      </c>
      <c r="AL499" t="str">
        <v>91282CKW</v>
      </c>
      <c r="AM499">
        <v>-1.4733000000000001</v>
      </c>
      <c r="AN499">
        <v>5.0823600000000004</v>
      </c>
      <c r="AO499">
        <v>0.90690000000000004</v>
      </c>
      <c r="AP499">
        <v>113.765625</v>
      </c>
      <c r="AQ499">
        <f>VLOOKUP(AL499,工作表1!$F$3:$G$1000,2,FALSE)</f>
        <v>4.25</v>
      </c>
      <c r="AR499" t="str">
        <f>VLOOKUP(AL499,工作表1!$F$3:$H$1000,3,FALSE)</f>
        <v>2031/6/30</v>
      </c>
      <c r="AS499">
        <f t="shared" si="243"/>
        <v>5.1037499999999998</v>
      </c>
      <c r="AT499">
        <f t="shared" si="244"/>
        <v>-0.85374999999999979</v>
      </c>
      <c r="AU499" s="43">
        <f t="shared" si="259"/>
        <v>45657</v>
      </c>
      <c r="AV499" s="43">
        <f t="shared" si="245"/>
        <v>45657</v>
      </c>
      <c r="AW499" s="45">
        <f t="shared" si="260"/>
        <v>0.51092896174863389</v>
      </c>
      <c r="AX499" s="45">
        <f t="shared" si="261"/>
        <v>2.1410659480500036</v>
      </c>
      <c r="AY499" s="47">
        <f t="shared" si="262"/>
        <v>102.70584312369662</v>
      </c>
      <c r="AZ499" s="47">
        <f t="shared" si="263"/>
        <v>113.52360577575755</v>
      </c>
      <c r="BA499" s="43"/>
      <c r="BC499" s="2">
        <v>45513</v>
      </c>
      <c r="BD499" t="str">
        <v>91282CDJ</v>
      </c>
      <c r="BE499">
        <v>7.1139000000000001</v>
      </c>
      <c r="BF499">
        <v>4.2893800000000004</v>
      </c>
      <c r="BG499">
        <v>0.75409999999999999</v>
      </c>
      <c r="BH499">
        <v>113.703125</v>
      </c>
      <c r="BI499">
        <f>VLOOKUP(BD499,工作表1!$K$3:$L$1000,2,FALSE)</f>
        <v>1.375</v>
      </c>
      <c r="BJ499" t="str">
        <f>VLOOKUP(BD499,工作表1!$K$3:$M$1000,3,FALSE)</f>
        <v>2031/11/15</v>
      </c>
      <c r="BK499">
        <f t="shared" si="246"/>
        <v>5.1120000000000001</v>
      </c>
      <c r="BL499">
        <f t="shared" si="247"/>
        <v>-3.7370000000000001</v>
      </c>
      <c r="BM499" s="43">
        <f t="shared" si="264"/>
        <v>45611</v>
      </c>
      <c r="BN499" s="43">
        <f t="shared" si="248"/>
        <v>45747</v>
      </c>
      <c r="BO499" s="45">
        <f t="shared" si="265"/>
        <v>0.33254076086956519</v>
      </c>
      <c r="BP499" s="45">
        <f t="shared" si="266"/>
        <v>1.2027462403216198</v>
      </c>
      <c r="BQ499" s="47">
        <f t="shared" si="267"/>
        <v>84.245535795978924</v>
      </c>
      <c r="BR499" s="47">
        <f t="shared" si="268"/>
        <v>112.26788121023266</v>
      </c>
    </row>
    <row r="500" spans="6:70" x14ac:dyDescent="0.25">
      <c r="F500" s="2">
        <v>45520</v>
      </c>
      <c r="G500">
        <v>5.1001599999999998</v>
      </c>
      <c r="H500" s="43">
        <v>45538</v>
      </c>
      <c r="I500">
        <v>3.7242999999999999</v>
      </c>
      <c r="L500" s="2">
        <v>45513</v>
      </c>
      <c r="M500" t="str">
        <v>91282CKN</v>
      </c>
      <c r="N500">
        <v>2.3212999999999999</v>
      </c>
      <c r="O500">
        <v>4.7651000000000003</v>
      </c>
      <c r="P500">
        <v>0.92689999999999995</v>
      </c>
      <c r="Q500">
        <v>112.953125</v>
      </c>
      <c r="R500">
        <f>VLOOKUP(M500,工作表1!$A$3:$B$1000,2,FALSE)</f>
        <v>4.625</v>
      </c>
      <c r="S500" t="str">
        <f>VLOOKUP(M500,工作表1!$A$3:$C$1000,3,FALSE)</f>
        <v>2031/4/30</v>
      </c>
      <c r="T500">
        <f t="shared" si="238"/>
        <v>5.1120000000000001</v>
      </c>
      <c r="U500">
        <f t="shared" si="237"/>
        <v>-0.4870000000000001</v>
      </c>
      <c r="V500" s="43">
        <f t="shared" si="249"/>
        <v>45596</v>
      </c>
      <c r="W500" s="43">
        <f t="shared" si="239"/>
        <v>45565</v>
      </c>
      <c r="X500" s="45">
        <f t="shared" si="250"/>
        <v>1.3142076502732241</v>
      </c>
      <c r="Y500" s="45">
        <f t="shared" si="251"/>
        <v>1.9350980612321282</v>
      </c>
      <c r="Z500" s="47">
        <f t="shared" si="252"/>
        <v>104.57430376996628</v>
      </c>
      <c r="AA500" s="47">
        <f t="shared" si="253"/>
        <v>112.91668671987401</v>
      </c>
      <c r="AB500" s="45">
        <f t="shared" si="254"/>
        <v>3.8386999999999998</v>
      </c>
      <c r="AC500" s="2" t="str">
        <f t="shared" si="240"/>
        <v>TY1</v>
      </c>
      <c r="AD500">
        <f t="shared" si="241"/>
        <v>112.953125</v>
      </c>
      <c r="AE500">
        <f t="shared" si="242"/>
        <v>113.453125</v>
      </c>
      <c r="AF500" s="49">
        <f t="shared" si="269"/>
        <v>-0.5</v>
      </c>
      <c r="AG500" s="3">
        <f t="shared" si="255"/>
        <v>112.91668671987401</v>
      </c>
      <c r="AH500">
        <f t="shared" si="256"/>
        <v>113.23700500156131</v>
      </c>
      <c r="AI500" s="51">
        <f t="shared" si="257"/>
        <v>-0.32031828168730669</v>
      </c>
      <c r="AJ500" s="52">
        <f t="shared" si="258"/>
        <v>0.17968171831269331</v>
      </c>
      <c r="AK500" s="2">
        <v>45513</v>
      </c>
      <c r="AL500" t="str">
        <v>91282CKW</v>
      </c>
      <c r="AM500">
        <v>-0.93589999999999995</v>
      </c>
      <c r="AN500">
        <v>5.0443800000000003</v>
      </c>
      <c r="AO500">
        <v>0.90690000000000004</v>
      </c>
      <c r="AP500">
        <v>113.453125</v>
      </c>
      <c r="AQ500">
        <f>VLOOKUP(AL500,工作表1!$F$3:$G$1000,2,FALSE)</f>
        <v>4.25</v>
      </c>
      <c r="AR500" t="str">
        <f>VLOOKUP(AL500,工作表1!$F$3:$H$1000,3,FALSE)</f>
        <v>2031/6/30</v>
      </c>
      <c r="AS500">
        <f t="shared" si="243"/>
        <v>5.1120000000000001</v>
      </c>
      <c r="AT500">
        <f t="shared" si="244"/>
        <v>-0.8620000000000001</v>
      </c>
      <c r="AU500" s="43">
        <f t="shared" si="259"/>
        <v>45657</v>
      </c>
      <c r="AV500" s="43">
        <f t="shared" si="245"/>
        <v>45657</v>
      </c>
      <c r="AW500" s="45">
        <f t="shared" si="260"/>
        <v>0.49931693989071041</v>
      </c>
      <c r="AX500" s="45">
        <f t="shared" si="261"/>
        <v>2.1410977618085187</v>
      </c>
      <c r="AY500" s="47">
        <f t="shared" si="262"/>
        <v>102.44091709618993</v>
      </c>
      <c r="AZ500" s="47">
        <f t="shared" si="263"/>
        <v>113.23700500156131</v>
      </c>
      <c r="BA500" s="43"/>
      <c r="BC500" s="2">
        <v>45512</v>
      </c>
      <c r="BD500" t="str">
        <v>91282CDJ</v>
      </c>
      <c r="BE500">
        <v>4.4459</v>
      </c>
      <c r="BF500">
        <v>4.4119200000000003</v>
      </c>
      <c r="BG500">
        <v>0.75409999999999999</v>
      </c>
      <c r="BH500">
        <v>113.390625</v>
      </c>
      <c r="BI500">
        <f>VLOOKUP(BD500,工作表1!$K$3:$L$1000,2,FALSE)</f>
        <v>1.375</v>
      </c>
      <c r="BJ500" t="str">
        <f>VLOOKUP(BD500,工作表1!$K$3:$M$1000,3,FALSE)</f>
        <v>2031/11/15</v>
      </c>
      <c r="BK500">
        <f t="shared" si="246"/>
        <v>5.1032500000000001</v>
      </c>
      <c r="BL500">
        <f t="shared" si="247"/>
        <v>-3.7282500000000001</v>
      </c>
      <c r="BM500" s="43">
        <f t="shared" si="264"/>
        <v>45611</v>
      </c>
      <c r="BN500" s="43">
        <f t="shared" si="248"/>
        <v>45747</v>
      </c>
      <c r="BO500" s="45">
        <f t="shared" si="265"/>
        <v>0.32133152173913043</v>
      </c>
      <c r="BP500" s="45">
        <f t="shared" si="266"/>
        <v>1.202838371054199</v>
      </c>
      <c r="BQ500" s="47">
        <f t="shared" si="267"/>
        <v>83.951975146029952</v>
      </c>
      <c r="BR500" s="47">
        <f t="shared" si="268"/>
        <v>111.878211678626</v>
      </c>
    </row>
    <row r="501" spans="6:70" x14ac:dyDescent="0.25">
      <c r="F501" s="2">
        <v>45519</v>
      </c>
      <c r="G501">
        <v>5.1120000000000001</v>
      </c>
      <c r="H501" s="43">
        <v>45537</v>
      </c>
      <c r="I501">
        <v>3.7987000000000002</v>
      </c>
      <c r="L501" s="2">
        <v>45512</v>
      </c>
      <c r="M501" t="str">
        <v>91282CKU</v>
      </c>
      <c r="N501">
        <v>1.9943</v>
      </c>
      <c r="O501">
        <v>4.83188</v>
      </c>
      <c r="P501">
        <v>0.92689999999999995</v>
      </c>
      <c r="Q501">
        <v>112.65625</v>
      </c>
      <c r="R501">
        <f>VLOOKUP(M501,工作表1!$A$3:$B$1000,2,FALSE)</f>
        <v>4.625</v>
      </c>
      <c r="S501" t="str">
        <f>VLOOKUP(M501,工作表1!$A$3:$C$1000,3,FALSE)</f>
        <v>2031/5/31</v>
      </c>
      <c r="T501">
        <f t="shared" si="238"/>
        <v>5.1032500000000001</v>
      </c>
      <c r="U501">
        <f t="shared" si="237"/>
        <v>-0.47825000000000006</v>
      </c>
      <c r="V501" s="43">
        <f t="shared" si="249"/>
        <v>45626</v>
      </c>
      <c r="W501" s="43">
        <f t="shared" si="239"/>
        <v>45565</v>
      </c>
      <c r="X501" s="45">
        <f t="shared" si="250"/>
        <v>0.8845628415300546</v>
      </c>
      <c r="Y501" s="45">
        <f t="shared" si="251"/>
        <v>1.5434669511190957</v>
      </c>
      <c r="Z501" s="47">
        <f t="shared" si="252"/>
        <v>104.31749664381002</v>
      </c>
      <c r="AA501" s="47">
        <f t="shared" si="253"/>
        <v>112.64408702316372</v>
      </c>
      <c r="AB501" s="45">
        <f t="shared" si="254"/>
        <v>3.8799000000000001</v>
      </c>
      <c r="AC501" s="2" t="str">
        <f t="shared" si="240"/>
        <v>TY1</v>
      </c>
      <c r="AD501">
        <f t="shared" si="241"/>
        <v>112.65625</v>
      </c>
      <c r="AE501">
        <f t="shared" si="242"/>
        <v>113.140625</v>
      </c>
      <c r="AF501" s="49">
        <f t="shared" si="269"/>
        <v>-0.484375</v>
      </c>
      <c r="AG501" s="3">
        <f t="shared" si="255"/>
        <v>112.64408702316372</v>
      </c>
      <c r="AH501">
        <f t="shared" si="256"/>
        <v>112.94314914229651</v>
      </c>
      <c r="AI501" s="51">
        <f t="shared" si="257"/>
        <v>-0.29906211913278469</v>
      </c>
      <c r="AJ501" s="52">
        <f t="shared" si="258"/>
        <v>0.18531288086721531</v>
      </c>
      <c r="AK501" s="2">
        <v>45512</v>
      </c>
      <c r="AL501" t="str">
        <v>91282CKW</v>
      </c>
      <c r="AM501">
        <v>-1.7384999999999999</v>
      </c>
      <c r="AN501">
        <v>5.0724900000000002</v>
      </c>
      <c r="AO501">
        <v>0.90690000000000004</v>
      </c>
      <c r="AP501">
        <v>113.140625</v>
      </c>
      <c r="AQ501">
        <f>VLOOKUP(AL501,工作表1!$F$3:$G$1000,2,FALSE)</f>
        <v>4.25</v>
      </c>
      <c r="AR501" t="str">
        <f>VLOOKUP(AL501,工作表1!$F$3:$H$1000,3,FALSE)</f>
        <v>2031/6/30</v>
      </c>
      <c r="AS501">
        <f t="shared" si="243"/>
        <v>5.1032500000000001</v>
      </c>
      <c r="AT501">
        <f t="shared" si="244"/>
        <v>-0.85325000000000006</v>
      </c>
      <c r="AU501" s="43">
        <f t="shared" si="259"/>
        <v>45657</v>
      </c>
      <c r="AV501" s="43">
        <f t="shared" si="245"/>
        <v>45657</v>
      </c>
      <c r="AW501" s="45">
        <f t="shared" si="260"/>
        <v>0.46448087431693985</v>
      </c>
      <c r="AX501" s="45">
        <f t="shared" si="261"/>
        <v>2.1411932030840632</v>
      </c>
      <c r="AY501" s="47">
        <f t="shared" si="262"/>
        <v>102.17252086125829</v>
      </c>
      <c r="AZ501" s="47">
        <f t="shared" si="263"/>
        <v>112.94314914229651</v>
      </c>
      <c r="BA501" s="43"/>
      <c r="BC501" s="2">
        <v>45511</v>
      </c>
      <c r="BD501" t="str">
        <v>91282CDJ</v>
      </c>
      <c r="BE501">
        <v>-0.67789999999999995</v>
      </c>
      <c r="BF501">
        <v>4.6633800000000001</v>
      </c>
      <c r="BG501">
        <v>0.75409999999999999</v>
      </c>
      <c r="BH501">
        <v>113.859375</v>
      </c>
      <c r="BI501">
        <f>VLOOKUP(BD501,工作表1!$K$3:$L$1000,2,FALSE)</f>
        <v>1.375</v>
      </c>
      <c r="BJ501" t="str">
        <f>VLOOKUP(BD501,工作表1!$K$3:$M$1000,3,FALSE)</f>
        <v>2031/11/15</v>
      </c>
      <c r="BK501">
        <f t="shared" si="246"/>
        <v>5.0819999999999999</v>
      </c>
      <c r="BL501">
        <f t="shared" si="247"/>
        <v>-3.7069999999999999</v>
      </c>
      <c r="BM501" s="43">
        <f t="shared" si="264"/>
        <v>45611</v>
      </c>
      <c r="BN501" s="43">
        <f t="shared" si="248"/>
        <v>45747</v>
      </c>
      <c r="BO501" s="45">
        <f t="shared" si="265"/>
        <v>0.31759510869565216</v>
      </c>
      <c r="BP501" s="45">
        <f t="shared" si="266"/>
        <v>1.202869081298392</v>
      </c>
      <c r="BQ501" s="47">
        <f t="shared" si="267"/>
        <v>84.153322086717012</v>
      </c>
      <c r="BR501" s="47">
        <f t="shared" si="268"/>
        <v>112.12917383140218</v>
      </c>
    </row>
    <row r="502" spans="6:70" x14ac:dyDescent="0.25">
      <c r="F502" s="2">
        <v>45518</v>
      </c>
      <c r="G502">
        <v>5.1007999999999996</v>
      </c>
      <c r="H502" s="43">
        <v>45534</v>
      </c>
      <c r="I502">
        <v>3.7987000000000002</v>
      </c>
      <c r="L502" s="2">
        <v>45511</v>
      </c>
      <c r="M502" t="str">
        <v>91282CKU</v>
      </c>
      <c r="N502">
        <v>1.6564000000000001</v>
      </c>
      <c r="O502">
        <v>4.9042399999999997</v>
      </c>
      <c r="P502">
        <v>0.92689999999999995</v>
      </c>
      <c r="Q502">
        <v>112.890625</v>
      </c>
      <c r="R502">
        <f>VLOOKUP(M502,工作表1!$A$3:$B$1000,2,FALSE)</f>
        <v>4.625</v>
      </c>
      <c r="S502" t="str">
        <f>VLOOKUP(M502,工作表1!$A$3:$C$1000,3,FALSE)</f>
        <v>2031/5/31</v>
      </c>
      <c r="T502">
        <f t="shared" si="238"/>
        <v>5.0819999999999999</v>
      </c>
      <c r="U502">
        <f t="shared" si="237"/>
        <v>-0.45699999999999985</v>
      </c>
      <c r="V502" s="43">
        <f t="shared" si="249"/>
        <v>45626</v>
      </c>
      <c r="W502" s="43">
        <f t="shared" si="239"/>
        <v>45565</v>
      </c>
      <c r="X502" s="45">
        <f t="shared" si="250"/>
        <v>0.87192622950819665</v>
      </c>
      <c r="Y502" s="45">
        <f t="shared" si="251"/>
        <v>1.54350157197395</v>
      </c>
      <c r="Z502" s="47">
        <f t="shared" si="252"/>
        <v>104.5202355149036</v>
      </c>
      <c r="AA502" s="47">
        <f t="shared" si="253"/>
        <v>112.8613548464139</v>
      </c>
      <c r="AB502" s="45">
        <f t="shared" si="254"/>
        <v>3.8239000000000001</v>
      </c>
      <c r="AC502" s="2" t="str">
        <f t="shared" si="240"/>
        <v>TY1</v>
      </c>
      <c r="AD502">
        <f t="shared" si="241"/>
        <v>112.890625</v>
      </c>
      <c r="AE502">
        <f t="shared" si="242"/>
        <v>113.375</v>
      </c>
      <c r="AF502" s="49">
        <f t="shared" si="269"/>
        <v>-0.484375</v>
      </c>
      <c r="AG502" s="3">
        <f t="shared" si="255"/>
        <v>112.8613548464139</v>
      </c>
      <c r="AH502">
        <f t="shared" si="256"/>
        <v>113.17714765534585</v>
      </c>
      <c r="AI502" s="51">
        <f t="shared" si="257"/>
        <v>-0.3157928089319455</v>
      </c>
      <c r="AJ502" s="52">
        <f t="shared" si="258"/>
        <v>0.1685821910680545</v>
      </c>
      <c r="AK502" s="2">
        <v>45511</v>
      </c>
      <c r="AL502" t="str">
        <v>91282CKW</v>
      </c>
      <c r="AM502">
        <v>-1.6916</v>
      </c>
      <c r="AN502">
        <v>5.0402100000000001</v>
      </c>
      <c r="AO502">
        <v>0.90690000000000004</v>
      </c>
      <c r="AP502">
        <v>113.375</v>
      </c>
      <c r="AQ502">
        <f>VLOOKUP(AL502,工作表1!$F$3:$G$1000,2,FALSE)</f>
        <v>4.25</v>
      </c>
      <c r="AR502" t="str">
        <f>VLOOKUP(AL502,工作表1!$F$3:$H$1000,3,FALSE)</f>
        <v>2031/6/30</v>
      </c>
      <c r="AS502">
        <f t="shared" si="243"/>
        <v>5.0819999999999999</v>
      </c>
      <c r="AT502">
        <f t="shared" si="244"/>
        <v>-0.83199999999999985</v>
      </c>
      <c r="AU502" s="43">
        <f t="shared" si="259"/>
        <v>45657</v>
      </c>
      <c r="AV502" s="43">
        <f t="shared" si="245"/>
        <v>45657</v>
      </c>
      <c r="AW502" s="45">
        <f t="shared" si="260"/>
        <v>0.45286885245901637</v>
      </c>
      <c r="AX502" s="45">
        <f t="shared" si="261"/>
        <v>2.1412250168425779</v>
      </c>
      <c r="AY502" s="47">
        <f t="shared" si="262"/>
        <v>102.39151799402129</v>
      </c>
      <c r="AZ502" s="47">
        <f t="shared" si="263"/>
        <v>113.17714765534585</v>
      </c>
      <c r="BA502" s="43"/>
      <c r="BC502" s="2">
        <v>45510</v>
      </c>
      <c r="BD502" t="str">
        <v>91282CDJ</v>
      </c>
      <c r="BE502">
        <v>3.3452999999999999</v>
      </c>
      <c r="BF502">
        <v>4.4593400000000001</v>
      </c>
      <c r="BG502">
        <v>0.75409999999999999</v>
      </c>
      <c r="BH502">
        <v>114.359375</v>
      </c>
      <c r="BI502">
        <f>VLOOKUP(BD502,工作表1!$K$3:$L$1000,2,FALSE)</f>
        <v>1.375</v>
      </c>
      <c r="BJ502" t="str">
        <f>VLOOKUP(BD502,工作表1!$K$3:$M$1000,3,FALSE)</f>
        <v>2031/11/15</v>
      </c>
      <c r="BK502">
        <f t="shared" si="246"/>
        <v>5.1048999999999998</v>
      </c>
      <c r="BL502">
        <f t="shared" si="247"/>
        <v>-3.7298999999999998</v>
      </c>
      <c r="BM502" s="43">
        <f t="shared" si="264"/>
        <v>45611</v>
      </c>
      <c r="BN502" s="43">
        <f t="shared" si="248"/>
        <v>45747</v>
      </c>
      <c r="BO502" s="45">
        <f t="shared" si="265"/>
        <v>0.31385869565217389</v>
      </c>
      <c r="BP502" s="45">
        <f t="shared" si="266"/>
        <v>1.2028997915425848</v>
      </c>
      <c r="BQ502" s="47">
        <f t="shared" si="267"/>
        <v>84.62339430096948</v>
      </c>
      <c r="BR502" s="47">
        <f t="shared" si="268"/>
        <v>112.77471229473086</v>
      </c>
    </row>
    <row r="503" spans="6:70" x14ac:dyDescent="0.25">
      <c r="F503" s="2">
        <v>45517</v>
      </c>
      <c r="G503">
        <v>5.0827499999999999</v>
      </c>
      <c r="H503" s="43">
        <v>45533</v>
      </c>
      <c r="I503">
        <v>3.7574000000000001</v>
      </c>
      <c r="L503" s="2">
        <v>45510</v>
      </c>
      <c r="M503" t="str">
        <v>91282CKN</v>
      </c>
      <c r="N503">
        <v>1.7305999999999999</v>
      </c>
      <c r="O503">
        <v>4.8969899999999997</v>
      </c>
      <c r="P503">
        <v>0.92689999999999995</v>
      </c>
      <c r="Q503">
        <v>113.390625</v>
      </c>
      <c r="R503">
        <f>VLOOKUP(M503,工作表1!$A$3:$B$1000,2,FALSE)</f>
        <v>4.625</v>
      </c>
      <c r="S503" t="str">
        <f>VLOOKUP(M503,工作表1!$A$3:$C$1000,3,FALSE)</f>
        <v>2031/4/30</v>
      </c>
      <c r="T503">
        <f t="shared" si="238"/>
        <v>5.1048999999999998</v>
      </c>
      <c r="U503">
        <f t="shared" si="237"/>
        <v>-0.47989999999999977</v>
      </c>
      <c r="V503" s="43">
        <f t="shared" si="249"/>
        <v>45596</v>
      </c>
      <c r="W503" s="43">
        <f t="shared" si="239"/>
        <v>45565</v>
      </c>
      <c r="X503" s="45">
        <f t="shared" si="250"/>
        <v>1.2510245901639345</v>
      </c>
      <c r="Y503" s="45">
        <f t="shared" si="251"/>
        <v>1.9352711655064003</v>
      </c>
      <c r="Z503" s="47">
        <f t="shared" si="252"/>
        <v>104.97682201719702</v>
      </c>
      <c r="AA503" s="47">
        <f t="shared" si="253"/>
        <v>113.35950742060194</v>
      </c>
      <c r="AB503" s="45">
        <f t="shared" si="254"/>
        <v>3.7833999999999999</v>
      </c>
      <c r="AC503" s="2" t="str">
        <f t="shared" si="240"/>
        <v>TY1</v>
      </c>
      <c r="AD503">
        <f t="shared" si="241"/>
        <v>113.390625</v>
      </c>
      <c r="AE503">
        <f t="shared" si="242"/>
        <v>113.875</v>
      </c>
      <c r="AF503" s="49">
        <f t="shared" si="269"/>
        <v>-0.484375</v>
      </c>
      <c r="AG503" s="3">
        <f t="shared" si="255"/>
        <v>113.35950742060194</v>
      </c>
      <c r="AH503">
        <f t="shared" si="256"/>
        <v>113.70646408628454</v>
      </c>
      <c r="AI503" s="51">
        <f t="shared" si="257"/>
        <v>-0.34695666568259753</v>
      </c>
      <c r="AJ503" s="52">
        <f t="shared" si="258"/>
        <v>0.13741833431740247</v>
      </c>
      <c r="AK503" s="2">
        <v>45510</v>
      </c>
      <c r="AL503" t="str">
        <v>91282CKW</v>
      </c>
      <c r="AM503">
        <v>-0.68600000000000005</v>
      </c>
      <c r="AN503">
        <v>4.97471</v>
      </c>
      <c r="AO503">
        <v>0.90690000000000004</v>
      </c>
      <c r="AP503">
        <v>113.875</v>
      </c>
      <c r="AQ503">
        <f>VLOOKUP(AL503,工作表1!$F$3:$G$1000,2,FALSE)</f>
        <v>4.25</v>
      </c>
      <c r="AR503" t="str">
        <f>VLOOKUP(AL503,工作表1!$F$3:$H$1000,3,FALSE)</f>
        <v>2031/6/30</v>
      </c>
      <c r="AS503">
        <f t="shared" si="243"/>
        <v>5.1048999999999998</v>
      </c>
      <c r="AT503">
        <f t="shared" si="244"/>
        <v>-0.85489999999999977</v>
      </c>
      <c r="AU503" s="43">
        <f t="shared" si="259"/>
        <v>45657</v>
      </c>
      <c r="AV503" s="43">
        <f t="shared" si="245"/>
        <v>45657</v>
      </c>
      <c r="AW503" s="45">
        <f t="shared" si="260"/>
        <v>0.44125683060109289</v>
      </c>
      <c r="AX503" s="45">
        <f t="shared" si="261"/>
        <v>2.1412568306010931</v>
      </c>
      <c r="AY503" s="47">
        <f t="shared" si="262"/>
        <v>102.8605517242959</v>
      </c>
      <c r="AZ503" s="47">
        <f t="shared" si="263"/>
        <v>113.70646408628454</v>
      </c>
      <c r="BA503" s="43"/>
      <c r="BC503" s="2">
        <v>45509</v>
      </c>
      <c r="BD503" t="str">
        <v>91282CDJ</v>
      </c>
      <c r="BE503">
        <v>6.0025000000000004</v>
      </c>
      <c r="BF503">
        <v>4.2533700000000003</v>
      </c>
      <c r="BG503">
        <v>0.75409999999999999</v>
      </c>
      <c r="BH503">
        <v>115.046875</v>
      </c>
      <c r="BI503">
        <f>VLOOKUP(BD503,工作表1!$K$3:$L$1000,2,FALSE)</f>
        <v>1.375</v>
      </c>
      <c r="BJ503" t="str">
        <f>VLOOKUP(BD503,工作表1!$K$3:$M$1000,3,FALSE)</f>
        <v>2031/11/15</v>
      </c>
      <c r="BK503">
        <f t="shared" si="246"/>
        <v>5.0638500000000004</v>
      </c>
      <c r="BL503">
        <f t="shared" si="247"/>
        <v>-3.6888500000000004</v>
      </c>
      <c r="BM503" s="43">
        <f t="shared" si="264"/>
        <v>45611</v>
      </c>
      <c r="BN503" s="43">
        <f t="shared" si="248"/>
        <v>45747</v>
      </c>
      <c r="BO503" s="45">
        <f t="shared" si="265"/>
        <v>0.31012228260869568</v>
      </c>
      <c r="BP503" s="45">
        <f t="shared" si="266"/>
        <v>1.2029305017867777</v>
      </c>
      <c r="BQ503" s="47">
        <f t="shared" si="267"/>
        <v>85.214434766752873</v>
      </c>
      <c r="BR503" s="47">
        <f t="shared" si="268"/>
        <v>113.52500484516534</v>
      </c>
    </row>
    <row r="504" spans="6:70" x14ac:dyDescent="0.25">
      <c r="F504" s="2">
        <v>45516</v>
      </c>
      <c r="G504">
        <v>5.1037499999999998</v>
      </c>
      <c r="H504" s="43">
        <v>45532</v>
      </c>
      <c r="I504">
        <v>3.7320000000000002</v>
      </c>
      <c r="L504" s="2">
        <v>45509</v>
      </c>
      <c r="M504" t="str">
        <v>91282CKN</v>
      </c>
      <c r="N504">
        <v>2.4714999999999998</v>
      </c>
      <c r="O504">
        <v>4.7392700000000003</v>
      </c>
      <c r="P504">
        <v>0.92689999999999995</v>
      </c>
      <c r="Q504">
        <v>114.078125</v>
      </c>
      <c r="R504">
        <f>VLOOKUP(M504,工作表1!$A$3:$B$1000,2,FALSE)</f>
        <v>4.625</v>
      </c>
      <c r="S504" t="str">
        <f>VLOOKUP(M504,工作表1!$A$3:$C$1000,3,FALSE)</f>
        <v>2031/4/30</v>
      </c>
      <c r="T504">
        <f t="shared" si="238"/>
        <v>5.0638500000000004</v>
      </c>
      <c r="U504">
        <f t="shared" si="237"/>
        <v>-0.43885000000000041</v>
      </c>
      <c r="V504" s="43">
        <f t="shared" si="249"/>
        <v>45596</v>
      </c>
      <c r="W504" s="43">
        <f t="shared" si="239"/>
        <v>45565</v>
      </c>
      <c r="X504" s="45">
        <f t="shared" si="250"/>
        <v>1.2383879781420766</v>
      </c>
      <c r="Y504" s="45">
        <f t="shared" si="251"/>
        <v>1.9353057863612546</v>
      </c>
      <c r="Z504" s="47">
        <f t="shared" si="252"/>
        <v>105.60605643917677</v>
      </c>
      <c r="AA504" s="47">
        <f t="shared" si="253"/>
        <v>114.03352039291238</v>
      </c>
      <c r="AB504" s="45">
        <f t="shared" si="254"/>
        <v>3.6848999999999998</v>
      </c>
      <c r="AC504" s="2" t="str">
        <f t="shared" si="240"/>
        <v>TY1</v>
      </c>
      <c r="AD504">
        <f t="shared" si="241"/>
        <v>114.078125</v>
      </c>
      <c r="AE504">
        <f t="shared" si="242"/>
        <v>114.5625</v>
      </c>
      <c r="AF504" s="49">
        <f t="shared" si="269"/>
        <v>-0.484375</v>
      </c>
      <c r="AG504" s="3">
        <f t="shared" si="255"/>
        <v>114.03352039291238</v>
      </c>
      <c r="AH504">
        <f t="shared" si="256"/>
        <v>114.36614531668694</v>
      </c>
      <c r="AI504" s="51">
        <f t="shared" si="257"/>
        <v>-0.33262492377455999</v>
      </c>
      <c r="AJ504" s="52">
        <f t="shared" si="258"/>
        <v>0.15175007622544001</v>
      </c>
      <c r="AK504" s="2">
        <v>45509</v>
      </c>
      <c r="AL504" t="str">
        <v>91282CKW</v>
      </c>
      <c r="AM504">
        <v>-0.34460000000000002</v>
      </c>
      <c r="AN504">
        <v>4.8978700000000002</v>
      </c>
      <c r="AO504">
        <v>0.90690000000000004</v>
      </c>
      <c r="AP504">
        <v>114.5625</v>
      </c>
      <c r="AQ504">
        <f>VLOOKUP(AL504,工作表1!$F$3:$G$1000,2,FALSE)</f>
        <v>4.25</v>
      </c>
      <c r="AR504" t="str">
        <f>VLOOKUP(AL504,工作表1!$F$3:$H$1000,3,FALSE)</f>
        <v>2031/6/30</v>
      </c>
      <c r="AS504">
        <f t="shared" si="243"/>
        <v>5.0638500000000004</v>
      </c>
      <c r="AT504">
        <f t="shared" si="244"/>
        <v>-0.81385000000000041</v>
      </c>
      <c r="AU504" s="43">
        <f t="shared" si="259"/>
        <v>45657</v>
      </c>
      <c r="AV504" s="43">
        <f t="shared" si="245"/>
        <v>45657</v>
      </c>
      <c r="AW504" s="45">
        <f t="shared" si="260"/>
        <v>0.4296448087431694</v>
      </c>
      <c r="AX504" s="45">
        <f t="shared" si="261"/>
        <v>2.1412886443596078</v>
      </c>
      <c r="AY504" s="47">
        <f t="shared" si="262"/>
        <v>103.47379898564859</v>
      </c>
      <c r="AZ504" s="47">
        <f t="shared" si="263"/>
        <v>114.36614531668694</v>
      </c>
      <c r="BA504" s="43"/>
      <c r="BC504" s="2">
        <v>45506</v>
      </c>
      <c r="BD504" t="str">
        <v>91282CDJ</v>
      </c>
      <c r="BE504">
        <v>4.9238999999999997</v>
      </c>
      <c r="BF504">
        <v>4.3182900000000002</v>
      </c>
      <c r="BG504">
        <v>0.75409999999999999</v>
      </c>
      <c r="BH504">
        <v>115.125</v>
      </c>
      <c r="BI504">
        <f>VLOOKUP(BD504,工作表1!$K$3:$L$1000,2,FALSE)</f>
        <v>1.375</v>
      </c>
      <c r="BJ504" t="str">
        <f>VLOOKUP(BD504,工作表1!$K$3:$M$1000,3,FALSE)</f>
        <v>2031/11/15</v>
      </c>
      <c r="BK504">
        <f t="shared" si="246"/>
        <v>5.11273</v>
      </c>
      <c r="BL504">
        <f t="shared" si="247"/>
        <v>-3.73773</v>
      </c>
      <c r="BM504" s="43">
        <f t="shared" si="264"/>
        <v>45611</v>
      </c>
      <c r="BN504" s="43">
        <f t="shared" si="248"/>
        <v>45747</v>
      </c>
      <c r="BO504" s="45">
        <f t="shared" si="265"/>
        <v>0.30638586956521741</v>
      </c>
      <c r="BP504" s="45">
        <f t="shared" si="266"/>
        <v>1.2029612120309707</v>
      </c>
      <c r="BQ504" s="47">
        <f t="shared" si="267"/>
        <v>85.229362930737423</v>
      </c>
      <c r="BR504" s="47">
        <f t="shared" si="268"/>
        <v>113.58986226082698</v>
      </c>
    </row>
    <row r="505" spans="6:70" x14ac:dyDescent="0.25">
      <c r="F505" s="2">
        <v>45513</v>
      </c>
      <c r="G505">
        <v>5.1120000000000001</v>
      </c>
      <c r="H505" s="43">
        <v>45531</v>
      </c>
      <c r="I505">
        <v>3.722</v>
      </c>
      <c r="L505" s="2">
        <v>45506</v>
      </c>
      <c r="M505" t="str">
        <v>91282CKU</v>
      </c>
      <c r="N505">
        <v>2.1417000000000002</v>
      </c>
      <c r="O505">
        <v>4.8361799999999997</v>
      </c>
      <c r="P505">
        <v>0.92689999999999995</v>
      </c>
      <c r="Q505">
        <v>114.140625</v>
      </c>
      <c r="R505">
        <f>VLOOKUP(M505,工作表1!$A$3:$B$1000,2,FALSE)</f>
        <v>4.625</v>
      </c>
      <c r="S505" t="str">
        <f>VLOOKUP(M505,工作表1!$A$3:$C$1000,3,FALSE)</f>
        <v>2031/5/31</v>
      </c>
      <c r="T505">
        <f t="shared" si="238"/>
        <v>5.11273</v>
      </c>
      <c r="U505">
        <f t="shared" si="237"/>
        <v>-0.48773</v>
      </c>
      <c r="V505" s="43">
        <f t="shared" si="249"/>
        <v>45626</v>
      </c>
      <c r="W505" s="43">
        <f t="shared" si="239"/>
        <v>45565</v>
      </c>
      <c r="X505" s="45">
        <f t="shared" si="250"/>
        <v>0.83401639344262302</v>
      </c>
      <c r="Y505" s="45">
        <f t="shared" si="251"/>
        <v>1.5436054345385135</v>
      </c>
      <c r="Z505" s="47">
        <f t="shared" si="252"/>
        <v>105.64825529907273</v>
      </c>
      <c r="AA505" s="47">
        <f t="shared" si="253"/>
        <v>114.08904754525491</v>
      </c>
      <c r="AB505" s="45">
        <f t="shared" si="254"/>
        <v>3.67</v>
      </c>
      <c r="AC505" s="2" t="str">
        <f t="shared" si="240"/>
        <v>TY1</v>
      </c>
      <c r="AD505">
        <f t="shared" si="241"/>
        <v>114.140625</v>
      </c>
      <c r="AE505">
        <f t="shared" si="242"/>
        <v>114.640625</v>
      </c>
      <c r="AF505" s="49">
        <f t="shared" si="269"/>
        <v>-0.5</v>
      </c>
      <c r="AG505" s="3">
        <f t="shared" si="255"/>
        <v>114.08904754525491</v>
      </c>
      <c r="AH505">
        <f t="shared" si="256"/>
        <v>114.42372460587032</v>
      </c>
      <c r="AI505" s="51">
        <f t="shared" si="257"/>
        <v>-0.33467706061540525</v>
      </c>
      <c r="AJ505" s="52">
        <f t="shared" si="258"/>
        <v>0.16532293938459475</v>
      </c>
      <c r="AK505" s="2">
        <v>45506</v>
      </c>
      <c r="AL505" t="str">
        <v>91282CKW</v>
      </c>
      <c r="AM505">
        <v>-1.1912</v>
      </c>
      <c r="AN505">
        <v>4.9833600000000002</v>
      </c>
      <c r="AO505">
        <v>0.90690000000000004</v>
      </c>
      <c r="AP505">
        <v>114.640625</v>
      </c>
      <c r="AQ505">
        <f>VLOOKUP(AL505,工作表1!$F$3:$G$1000,2,FALSE)</f>
        <v>4.25</v>
      </c>
      <c r="AR505" t="str">
        <f>VLOOKUP(AL505,工作表1!$F$3:$H$1000,3,FALSE)</f>
        <v>2031/6/30</v>
      </c>
      <c r="AS505">
        <f t="shared" si="243"/>
        <v>5.11273</v>
      </c>
      <c r="AT505">
        <f t="shared" si="244"/>
        <v>-0.86273</v>
      </c>
      <c r="AU505" s="43">
        <f t="shared" si="259"/>
        <v>45657</v>
      </c>
      <c r="AV505" s="43">
        <f t="shared" si="245"/>
        <v>45657</v>
      </c>
      <c r="AW505" s="45">
        <f t="shared" si="260"/>
        <v>0.41803278688524592</v>
      </c>
      <c r="AX505" s="45">
        <f t="shared" si="261"/>
        <v>2.1413204581181224</v>
      </c>
      <c r="AY505" s="47">
        <f t="shared" si="262"/>
        <v>103.5042568298431</v>
      </c>
      <c r="AZ505" s="47">
        <f t="shared" si="263"/>
        <v>114.42372460587032</v>
      </c>
      <c r="BA505" s="43"/>
      <c r="BC505" s="2">
        <v>45505</v>
      </c>
      <c r="BD505" t="str">
        <v>91282CDJ</v>
      </c>
      <c r="BE505">
        <v>4.1336000000000004</v>
      </c>
      <c r="BF505">
        <v>4.5786499999999997</v>
      </c>
      <c r="BG505">
        <v>0.75409999999999999</v>
      </c>
      <c r="BH505">
        <v>113.703125</v>
      </c>
      <c r="BI505">
        <f>VLOOKUP(BD505,工作表1!$K$3:$L$1000,2,FALSE)</f>
        <v>1.375</v>
      </c>
      <c r="BJ505" t="str">
        <f>VLOOKUP(BD505,工作表1!$K$3:$M$1000,3,FALSE)</f>
        <v>2031/11/15</v>
      </c>
      <c r="BK505">
        <f t="shared" si="246"/>
        <v>5.1840000000000002</v>
      </c>
      <c r="BL505">
        <f t="shared" si="247"/>
        <v>-3.8090000000000002</v>
      </c>
      <c r="BM505" s="43">
        <f t="shared" si="264"/>
        <v>45611</v>
      </c>
      <c r="BN505" s="43">
        <f t="shared" si="248"/>
        <v>45747</v>
      </c>
      <c r="BO505" s="45">
        <f t="shared" si="265"/>
        <v>0.29517663043478259</v>
      </c>
      <c r="BP505" s="45">
        <f t="shared" si="266"/>
        <v>1.2030533427635497</v>
      </c>
      <c r="BQ505" s="47">
        <f t="shared" si="267"/>
        <v>84.044801402005703</v>
      </c>
      <c r="BR505" s="47">
        <f t="shared" si="268"/>
        <v>112.08947002680173</v>
      </c>
    </row>
    <row r="506" spans="6:70" x14ac:dyDescent="0.25">
      <c r="F506" s="2">
        <v>45512</v>
      </c>
      <c r="G506">
        <v>5.1032500000000001</v>
      </c>
      <c r="H506" s="43">
        <v>45530</v>
      </c>
      <c r="I506">
        <v>3.7221000000000002</v>
      </c>
      <c r="L506" s="2">
        <v>45505</v>
      </c>
      <c r="M506" t="str">
        <v>91282CKN</v>
      </c>
      <c r="N506">
        <v>1.6597999999999999</v>
      </c>
      <c r="O506">
        <v>4.9713700000000003</v>
      </c>
      <c r="P506">
        <v>0.92689999999999995</v>
      </c>
      <c r="Q506">
        <v>112.734375</v>
      </c>
      <c r="R506">
        <f>VLOOKUP(M506,工作表1!$A$3:$B$1000,2,FALSE)</f>
        <v>4.625</v>
      </c>
      <c r="S506" t="str">
        <f>VLOOKUP(M506,工作表1!$A$3:$C$1000,3,FALSE)</f>
        <v>2031/4/30</v>
      </c>
      <c r="T506">
        <f t="shared" si="238"/>
        <v>5.1840000000000002</v>
      </c>
      <c r="U506">
        <f t="shared" si="237"/>
        <v>-0.55900000000000016</v>
      </c>
      <c r="V506" s="43">
        <f t="shared" si="249"/>
        <v>45596</v>
      </c>
      <c r="W506" s="43">
        <f t="shared" si="239"/>
        <v>45565</v>
      </c>
      <c r="X506" s="45">
        <f t="shared" si="250"/>
        <v>1.1878415300546448</v>
      </c>
      <c r="Y506" s="45">
        <f t="shared" si="251"/>
        <v>1.9354442697806722</v>
      </c>
      <c r="Z506" s="47">
        <f t="shared" si="252"/>
        <v>104.3520573959276</v>
      </c>
      <c r="AA506" s="47">
        <f t="shared" si="253"/>
        <v>112.7090571444174</v>
      </c>
      <c r="AB506" s="45">
        <f t="shared" si="254"/>
        <v>3.8805999999999998</v>
      </c>
      <c r="AC506" s="2" t="str">
        <f t="shared" si="240"/>
        <v>TY1</v>
      </c>
      <c r="AD506">
        <f t="shared" si="241"/>
        <v>112.734375</v>
      </c>
      <c r="AE506">
        <f t="shared" si="242"/>
        <v>113.21875</v>
      </c>
      <c r="AF506" s="49">
        <f t="shared" si="269"/>
        <v>-0.484375</v>
      </c>
      <c r="AG506" s="3">
        <f t="shared" si="255"/>
        <v>112.7090571444174</v>
      </c>
      <c r="AH506">
        <f t="shared" si="256"/>
        <v>113.02910350216797</v>
      </c>
      <c r="AI506" s="51">
        <f t="shared" si="257"/>
        <v>-0.32004635775057011</v>
      </c>
      <c r="AJ506" s="52">
        <f t="shared" si="258"/>
        <v>0.16432864224942989</v>
      </c>
      <c r="AK506" s="2">
        <v>45505</v>
      </c>
      <c r="AL506" t="str">
        <v>91282CKW</v>
      </c>
      <c r="AM506">
        <v>-1.095</v>
      </c>
      <c r="AN506">
        <v>5.1196000000000002</v>
      </c>
      <c r="AO506">
        <v>0.90690000000000004</v>
      </c>
      <c r="AP506">
        <v>113.21875</v>
      </c>
      <c r="AQ506">
        <f>VLOOKUP(AL506,工作表1!$F$3:$G$1000,2,FALSE)</f>
        <v>4.25</v>
      </c>
      <c r="AR506" t="str">
        <f>VLOOKUP(AL506,工作表1!$F$3:$H$1000,3,FALSE)</f>
        <v>2031/6/30</v>
      </c>
      <c r="AS506">
        <f t="shared" si="243"/>
        <v>5.1840000000000002</v>
      </c>
      <c r="AT506">
        <f t="shared" si="244"/>
        <v>-0.93400000000000016</v>
      </c>
      <c r="AU506" s="43">
        <f t="shared" si="259"/>
        <v>45657</v>
      </c>
      <c r="AV506" s="43">
        <f t="shared" si="245"/>
        <v>45657</v>
      </c>
      <c r="AW506" s="45">
        <f t="shared" si="260"/>
        <v>0.38319672131147542</v>
      </c>
      <c r="AX506" s="45">
        <f t="shared" si="261"/>
        <v>2.1414158993936674</v>
      </c>
      <c r="AY506" s="47">
        <f t="shared" si="262"/>
        <v>102.20417670584216</v>
      </c>
      <c r="AZ506" s="47">
        <f t="shared" si="263"/>
        <v>113.02910350216797</v>
      </c>
      <c r="BA506" s="43"/>
      <c r="BC506" s="2">
        <v>45504</v>
      </c>
      <c r="BD506" t="str">
        <v>91282CDJ</v>
      </c>
      <c r="BE506">
        <v>3.2042000000000002</v>
      </c>
      <c r="BF506">
        <v>4.7499500000000001</v>
      </c>
      <c r="BG506">
        <v>0.75409999999999999</v>
      </c>
      <c r="BH506">
        <v>112.75</v>
      </c>
      <c r="BI506">
        <f>VLOOKUP(BD506,工作表1!$K$3:$L$1000,2,FALSE)</f>
        <v>1.375</v>
      </c>
      <c r="BJ506" t="str">
        <f>VLOOKUP(BD506,工作表1!$K$3:$M$1000,3,FALSE)</f>
        <v>2031/11/15</v>
      </c>
      <c r="BK506">
        <f t="shared" si="246"/>
        <v>5.2203499999999998</v>
      </c>
      <c r="BL506">
        <f t="shared" si="247"/>
        <v>-3.8453499999999998</v>
      </c>
      <c r="BM506" s="43">
        <f t="shared" si="264"/>
        <v>45611</v>
      </c>
      <c r="BN506" s="43">
        <f t="shared" si="248"/>
        <v>45747</v>
      </c>
      <c r="BO506" s="45">
        <f t="shared" si="265"/>
        <v>0.29144021739130432</v>
      </c>
      <c r="BP506" s="45">
        <f t="shared" si="266"/>
        <v>1.2030840530077427</v>
      </c>
      <c r="BQ506" s="47">
        <f t="shared" si="267"/>
        <v>83.246974300677977</v>
      </c>
      <c r="BR506" s="47">
        <f t="shared" si="268"/>
        <v>111.06653888836497</v>
      </c>
    </row>
    <row r="507" spans="6:70" x14ac:dyDescent="0.25">
      <c r="F507" s="2">
        <v>45511</v>
      </c>
      <c r="G507">
        <v>5.0819999999999999</v>
      </c>
      <c r="H507" s="43">
        <v>45527</v>
      </c>
      <c r="I507">
        <v>3.6993999999999998</v>
      </c>
      <c r="L507" s="2">
        <v>45504</v>
      </c>
      <c r="M507" t="str">
        <v>91282CKN</v>
      </c>
      <c r="N507">
        <v>2.0571999999999999</v>
      </c>
      <c r="O507">
        <v>4.93858</v>
      </c>
      <c r="P507">
        <v>0.92689999999999995</v>
      </c>
      <c r="Q507">
        <v>111.8125</v>
      </c>
      <c r="R507">
        <f>VLOOKUP(M507,工作表1!$A$3:$B$1000,2,FALSE)</f>
        <v>4.625</v>
      </c>
      <c r="S507" t="str">
        <f>VLOOKUP(M507,工作表1!$A$3:$C$1000,3,FALSE)</f>
        <v>2031/4/30</v>
      </c>
      <c r="T507">
        <f t="shared" si="238"/>
        <v>5.2203499999999998</v>
      </c>
      <c r="U507">
        <f t="shared" si="237"/>
        <v>-0.59534999999999982</v>
      </c>
      <c r="V507" s="43">
        <f t="shared" si="249"/>
        <v>45596</v>
      </c>
      <c r="W507" s="43">
        <f t="shared" si="239"/>
        <v>45565</v>
      </c>
      <c r="X507" s="45">
        <f t="shared" si="250"/>
        <v>1.1752049180327868</v>
      </c>
      <c r="Y507" s="45">
        <f t="shared" si="251"/>
        <v>1.9354788906355265</v>
      </c>
      <c r="Z507" s="47">
        <f t="shared" si="252"/>
        <v>103.50890707174139</v>
      </c>
      <c r="AA507" s="47">
        <f t="shared" si="253"/>
        <v>111.80810500416702</v>
      </c>
      <c r="AB507" s="45">
        <f t="shared" si="254"/>
        <v>3.9445999999999999</v>
      </c>
      <c r="AC507" s="2" t="str">
        <f t="shared" si="240"/>
        <v>TY1</v>
      </c>
      <c r="AD507">
        <f t="shared" si="241"/>
        <v>111.8125</v>
      </c>
      <c r="AE507">
        <f t="shared" si="242"/>
        <v>112.265625</v>
      </c>
      <c r="AF507" s="49">
        <f t="shared" si="269"/>
        <v>-0.453125</v>
      </c>
      <c r="AG507" s="3">
        <f t="shared" si="255"/>
        <v>111.80810500416702</v>
      </c>
      <c r="AH507">
        <f t="shared" si="256"/>
        <v>112.10090596073121</v>
      </c>
      <c r="AI507" s="51">
        <f t="shared" si="257"/>
        <v>-0.29280095656419292</v>
      </c>
      <c r="AJ507" s="52">
        <f t="shared" si="258"/>
        <v>0.16032404343580708</v>
      </c>
      <c r="AK507" s="2">
        <v>45504</v>
      </c>
      <c r="AL507" t="str">
        <v>91282CKW</v>
      </c>
      <c r="AM507">
        <v>-0.22439999999999999</v>
      </c>
      <c r="AN507">
        <v>5.1445699999999999</v>
      </c>
      <c r="AO507">
        <v>0.90690000000000004</v>
      </c>
      <c r="AP507">
        <v>112.265625</v>
      </c>
      <c r="AQ507">
        <f>VLOOKUP(AL507,工作表1!$F$3:$G$1000,2,FALSE)</f>
        <v>4.25</v>
      </c>
      <c r="AR507" t="str">
        <f>VLOOKUP(AL507,工作表1!$F$3:$H$1000,3,FALSE)</f>
        <v>2031/6/30</v>
      </c>
      <c r="AS507">
        <f t="shared" si="243"/>
        <v>5.2203499999999998</v>
      </c>
      <c r="AT507">
        <f t="shared" si="244"/>
        <v>-0.97034999999999982</v>
      </c>
      <c r="AU507" s="43">
        <f t="shared" si="259"/>
        <v>45657</v>
      </c>
      <c r="AV507" s="43">
        <f t="shared" si="245"/>
        <v>45657</v>
      </c>
      <c r="AW507" s="45">
        <f t="shared" si="260"/>
        <v>0.37158469945355194</v>
      </c>
      <c r="AX507" s="45">
        <f t="shared" si="261"/>
        <v>2.1414477131521821</v>
      </c>
      <c r="AY507" s="47">
        <f t="shared" si="262"/>
        <v>101.34504712568059</v>
      </c>
      <c r="AZ507" s="47">
        <f t="shared" si="263"/>
        <v>112.10090596073121</v>
      </c>
      <c r="BA507" s="43"/>
      <c r="BC507" s="2">
        <v>45503</v>
      </c>
      <c r="BD507" t="str">
        <v>91282CDJ</v>
      </c>
      <c r="BE507">
        <v>2.0821999999999998</v>
      </c>
      <c r="BF507">
        <v>4.8402599999999998</v>
      </c>
      <c r="BG507">
        <v>0.75409999999999999</v>
      </c>
      <c r="BH507">
        <v>112.484375</v>
      </c>
      <c r="BI507">
        <f>VLOOKUP(BD507,工作表1!$K$3:$L$1000,2,FALSE)</f>
        <v>1.375</v>
      </c>
      <c r="BJ507" t="str">
        <f>VLOOKUP(BD507,工作表1!$K$3:$M$1000,3,FALSE)</f>
        <v>2031/11/15</v>
      </c>
      <c r="BK507">
        <f t="shared" si="246"/>
        <v>5.2240000000000002</v>
      </c>
      <c r="BL507">
        <f t="shared" si="247"/>
        <v>-3.8490000000000002</v>
      </c>
      <c r="BM507" s="43">
        <f t="shared" si="264"/>
        <v>45611</v>
      </c>
      <c r="BN507" s="43">
        <f t="shared" si="248"/>
        <v>45747</v>
      </c>
      <c r="BO507" s="45">
        <f t="shared" si="265"/>
        <v>0.28770380434782611</v>
      </c>
      <c r="BP507" s="45">
        <f t="shared" si="266"/>
        <v>1.2031147632519357</v>
      </c>
      <c r="BQ507" s="47">
        <f t="shared" si="267"/>
        <v>82.996443505294181</v>
      </c>
      <c r="BR507" s="47">
        <f t="shared" si="268"/>
        <v>110.74036646944603</v>
      </c>
    </row>
    <row r="508" spans="6:70" x14ac:dyDescent="0.25">
      <c r="F508" s="2">
        <v>45510</v>
      </c>
      <c r="G508">
        <v>5.1048999999999998</v>
      </c>
      <c r="H508" s="43">
        <v>45526</v>
      </c>
      <c r="I508">
        <v>3.7633999999999999</v>
      </c>
      <c r="L508" s="2">
        <v>45503</v>
      </c>
      <c r="M508" t="str">
        <v>91282CKN</v>
      </c>
      <c r="N508">
        <v>1.4649000000000001</v>
      </c>
      <c r="O508">
        <v>5.0441200000000004</v>
      </c>
      <c r="P508">
        <v>0.92689999999999995</v>
      </c>
      <c r="Q508">
        <v>111.5625</v>
      </c>
      <c r="R508">
        <f>VLOOKUP(M508,工作表1!$A$3:$B$1000,2,FALSE)</f>
        <v>4.625</v>
      </c>
      <c r="S508" t="str">
        <f>VLOOKUP(M508,工作表1!$A$3:$C$1000,3,FALSE)</f>
        <v>2031/4/30</v>
      </c>
      <c r="T508">
        <f t="shared" si="238"/>
        <v>5.2240000000000002</v>
      </c>
      <c r="U508">
        <f t="shared" si="237"/>
        <v>-0.5990000000000002</v>
      </c>
      <c r="V508" s="43">
        <f t="shared" si="249"/>
        <v>45596</v>
      </c>
      <c r="W508" s="43">
        <f t="shared" si="239"/>
        <v>45565</v>
      </c>
      <c r="X508" s="45">
        <f t="shared" si="250"/>
        <v>1.1625683060109289</v>
      </c>
      <c r="Y508" s="45">
        <f t="shared" si="251"/>
        <v>1.935513511490381</v>
      </c>
      <c r="Z508" s="47">
        <f t="shared" si="252"/>
        <v>103.25847993424262</v>
      </c>
      <c r="AA508" s="47">
        <f t="shared" si="253"/>
        <v>111.54086124432288</v>
      </c>
      <c r="AB508" s="45">
        <f t="shared" si="254"/>
        <v>4.0629</v>
      </c>
      <c r="AC508" s="2" t="str">
        <f t="shared" si="240"/>
        <v>TY1</v>
      </c>
      <c r="AD508">
        <f t="shared" si="241"/>
        <v>111.5625</v>
      </c>
      <c r="AE508">
        <f t="shared" si="242"/>
        <v>112</v>
      </c>
      <c r="AF508" s="49">
        <f t="shared" si="269"/>
        <v>-0.4375</v>
      </c>
      <c r="AG508" s="3">
        <f t="shared" si="255"/>
        <v>111.54086124432288</v>
      </c>
      <c r="AH508">
        <f t="shared" si="256"/>
        <v>111.84668459848777</v>
      </c>
      <c r="AI508" s="51">
        <f t="shared" si="257"/>
        <v>-0.30582335416488604</v>
      </c>
      <c r="AJ508" s="52">
        <f t="shared" si="258"/>
        <v>0.13167664583511396</v>
      </c>
      <c r="AK508" s="2">
        <v>45503</v>
      </c>
      <c r="AL508" t="str">
        <v>91282CKW</v>
      </c>
      <c r="AM508">
        <v>-4.9700000000000001E-2</v>
      </c>
      <c r="AN508">
        <v>5.1351000000000004</v>
      </c>
      <c r="AO508">
        <v>0.90690000000000004</v>
      </c>
      <c r="AP508">
        <v>112</v>
      </c>
      <c r="AQ508">
        <f>VLOOKUP(AL508,工作表1!$F$3:$G$1000,2,FALSE)</f>
        <v>4.25</v>
      </c>
      <c r="AR508" t="str">
        <f>VLOOKUP(AL508,工作表1!$F$3:$H$1000,3,FALSE)</f>
        <v>2031/6/30</v>
      </c>
      <c r="AS508">
        <f t="shared" si="243"/>
        <v>5.2240000000000002</v>
      </c>
      <c r="AT508">
        <f t="shared" si="244"/>
        <v>-0.9740000000000002</v>
      </c>
      <c r="AU508" s="43">
        <f t="shared" si="259"/>
        <v>45657</v>
      </c>
      <c r="AV508" s="43">
        <f t="shared" si="245"/>
        <v>45657</v>
      </c>
      <c r="AW508" s="45">
        <f t="shared" si="260"/>
        <v>0.3599726775956284</v>
      </c>
      <c r="AX508" s="45">
        <f t="shared" si="261"/>
        <v>2.1414795269106968</v>
      </c>
      <c r="AY508" s="47">
        <f t="shared" si="262"/>
        <v>101.11084209798499</v>
      </c>
      <c r="AZ508" s="47">
        <f t="shared" si="263"/>
        <v>111.84668459848777</v>
      </c>
      <c r="BA508" s="43"/>
      <c r="BC508" s="2">
        <v>45502</v>
      </c>
      <c r="BD508" t="str">
        <v>91282CDJ</v>
      </c>
      <c r="BE508">
        <v>1.8132999999999999</v>
      </c>
      <c r="BF508">
        <v>4.87826</v>
      </c>
      <c r="BG508">
        <v>0.75409999999999999</v>
      </c>
      <c r="BH508">
        <v>112.265625</v>
      </c>
      <c r="BI508">
        <f>VLOOKUP(BD508,工作表1!$K$3:$L$1000,2,FALSE)</f>
        <v>1.375</v>
      </c>
      <c r="BJ508" t="str">
        <f>VLOOKUP(BD508,工作表1!$K$3:$M$1000,3,FALSE)</f>
        <v>2031/11/15</v>
      </c>
      <c r="BK508">
        <f t="shared" si="246"/>
        <v>5.23</v>
      </c>
      <c r="BL508">
        <f t="shared" si="247"/>
        <v>-3.8550000000000004</v>
      </c>
      <c r="BM508" s="43">
        <f t="shared" si="264"/>
        <v>45611</v>
      </c>
      <c r="BN508" s="43">
        <f t="shared" si="248"/>
        <v>45747</v>
      </c>
      <c r="BO508" s="45">
        <f t="shared" si="265"/>
        <v>0.28396739130434784</v>
      </c>
      <c r="BP508" s="45">
        <f t="shared" si="266"/>
        <v>1.2031454734961287</v>
      </c>
      <c r="BQ508" s="47">
        <f t="shared" si="267"/>
        <v>82.787019656567182</v>
      </c>
      <c r="BR508" s="47">
        <f t="shared" si="268"/>
        <v>110.47084436509061</v>
      </c>
    </row>
    <row r="509" spans="6:70" x14ac:dyDescent="0.25">
      <c r="F509" s="2">
        <v>45509</v>
      </c>
      <c r="G509">
        <v>5.0638500000000004</v>
      </c>
      <c r="H509" s="43">
        <v>45525</v>
      </c>
      <c r="I509">
        <v>3.7025999999999999</v>
      </c>
      <c r="L509" s="2">
        <v>45502</v>
      </c>
      <c r="M509" t="str">
        <v>91282CKN</v>
      </c>
      <c r="N509">
        <v>1.5130999999999999</v>
      </c>
      <c r="O509">
        <v>5.0457700000000001</v>
      </c>
      <c r="P509">
        <v>0.92689999999999995</v>
      </c>
      <c r="Q509">
        <v>111.34375</v>
      </c>
      <c r="R509">
        <f>VLOOKUP(M509,工作表1!$A$3:$B$1000,2,FALSE)</f>
        <v>4.625</v>
      </c>
      <c r="S509" t="str">
        <f>VLOOKUP(M509,工作表1!$A$3:$C$1000,3,FALSE)</f>
        <v>2031/4/30</v>
      </c>
      <c r="T509">
        <f t="shared" si="238"/>
        <v>5.23</v>
      </c>
      <c r="U509">
        <f t="shared" si="237"/>
        <v>-0.60500000000000043</v>
      </c>
      <c r="V509" s="43">
        <f t="shared" si="249"/>
        <v>45596</v>
      </c>
      <c r="W509" s="43">
        <f t="shared" si="239"/>
        <v>45565</v>
      </c>
      <c r="X509" s="45">
        <f t="shared" si="250"/>
        <v>1.1499316939890711</v>
      </c>
      <c r="Y509" s="45">
        <f t="shared" si="251"/>
        <v>1.9355481323452355</v>
      </c>
      <c r="Z509" s="47">
        <f t="shared" si="252"/>
        <v>103.02644656578117</v>
      </c>
      <c r="AA509" s="47">
        <f t="shared" si="253"/>
        <v>111.29392039637574</v>
      </c>
      <c r="AB509" s="45">
        <f t="shared" si="254"/>
        <v>4.1017000000000001</v>
      </c>
      <c r="AC509" s="2" t="str">
        <f t="shared" si="240"/>
        <v>TY1</v>
      </c>
      <c r="AD509">
        <f t="shared" si="241"/>
        <v>111.34375</v>
      </c>
      <c r="AE509">
        <f t="shared" si="242"/>
        <v>111.78125</v>
      </c>
      <c r="AF509" s="49">
        <f t="shared" si="269"/>
        <v>-0.4375</v>
      </c>
      <c r="AG509" s="3">
        <f t="shared" si="255"/>
        <v>111.29392039637574</v>
      </c>
      <c r="AH509">
        <f t="shared" si="256"/>
        <v>111.57905243853466</v>
      </c>
      <c r="AI509" s="51">
        <f t="shared" si="257"/>
        <v>-0.28513204215892074</v>
      </c>
      <c r="AJ509" s="52">
        <f t="shared" si="258"/>
        <v>0.15236795784107926</v>
      </c>
      <c r="AK509" s="2">
        <v>45502</v>
      </c>
      <c r="AL509" t="str">
        <v>91282CKW</v>
      </c>
      <c r="AM509">
        <v>-0.57250000000000001</v>
      </c>
      <c r="AN509">
        <v>5.18703</v>
      </c>
      <c r="AO509">
        <v>0.90690000000000004</v>
      </c>
      <c r="AP509">
        <v>111.78125</v>
      </c>
      <c r="AQ509">
        <f>VLOOKUP(AL509,工作表1!$F$3:$G$1000,2,FALSE)</f>
        <v>4.25</v>
      </c>
      <c r="AR509" t="str">
        <f>VLOOKUP(AL509,工作表1!$F$3:$H$1000,3,FALSE)</f>
        <v>2031/6/30</v>
      </c>
      <c r="AS509">
        <f t="shared" si="243"/>
        <v>5.23</v>
      </c>
      <c r="AT509">
        <f t="shared" si="244"/>
        <v>-0.98000000000000043</v>
      </c>
      <c r="AU509" s="43">
        <f t="shared" si="259"/>
        <v>45657</v>
      </c>
      <c r="AV509" s="43">
        <f t="shared" si="245"/>
        <v>45657</v>
      </c>
      <c r="AW509" s="45">
        <f t="shared" si="260"/>
        <v>0.34836065573770492</v>
      </c>
      <c r="AX509" s="45">
        <f t="shared" si="261"/>
        <v>2.1415113406692119</v>
      </c>
      <c r="AY509" s="47">
        <f t="shared" si="262"/>
        <v>100.86344926229096</v>
      </c>
      <c r="AZ509" s="47">
        <f t="shared" si="263"/>
        <v>111.57905243853466</v>
      </c>
      <c r="BA509" s="43"/>
      <c r="BC509" s="2">
        <v>45499</v>
      </c>
      <c r="BD509" t="str">
        <v>91282CDJ</v>
      </c>
      <c r="BE509">
        <v>1.3423</v>
      </c>
      <c r="BF509">
        <v>4.8930800000000003</v>
      </c>
      <c r="BG509">
        <v>0.75409999999999999</v>
      </c>
      <c r="BH509">
        <v>112.09375</v>
      </c>
      <c r="BI509">
        <f>VLOOKUP(BD509,工作表1!$K$3:$L$1000,2,FALSE)</f>
        <v>1.375</v>
      </c>
      <c r="BJ509" t="str">
        <f>VLOOKUP(BD509,工作表1!$K$3:$M$1000,3,FALSE)</f>
        <v>2031/11/15</v>
      </c>
      <c r="BK509">
        <f t="shared" si="246"/>
        <v>5.2317</v>
      </c>
      <c r="BL509">
        <f t="shared" si="247"/>
        <v>-3.8567</v>
      </c>
      <c r="BM509" s="43">
        <f t="shared" si="264"/>
        <v>45611</v>
      </c>
      <c r="BN509" s="43">
        <f t="shared" si="248"/>
        <v>45747</v>
      </c>
      <c r="BO509" s="45">
        <f t="shared" si="265"/>
        <v>0.28023097826086957</v>
      </c>
      <c r="BP509" s="45">
        <f t="shared" si="266"/>
        <v>1.2031761837403216</v>
      </c>
      <c r="BQ509" s="47">
        <f t="shared" si="267"/>
        <v>82.646293108180998</v>
      </c>
      <c r="BR509" s="47">
        <f t="shared" si="268"/>
        <v>110.28858422172877</v>
      </c>
    </row>
    <row r="510" spans="6:70" x14ac:dyDescent="0.25">
      <c r="F510" s="2">
        <v>45506</v>
      </c>
      <c r="G510">
        <v>5.11273</v>
      </c>
      <c r="H510" s="43">
        <v>45524</v>
      </c>
      <c r="I510">
        <v>3.7229999999999999</v>
      </c>
      <c r="L510" s="2">
        <v>45499</v>
      </c>
      <c r="M510" t="str">
        <v>91282CKU</v>
      </c>
      <c r="N510">
        <v>1.4815</v>
      </c>
      <c r="O510">
        <v>5.0539899999999998</v>
      </c>
      <c r="P510">
        <v>0.92689999999999995</v>
      </c>
      <c r="Q510">
        <v>111.203125</v>
      </c>
      <c r="R510">
        <f>VLOOKUP(M510,工作表1!$A$3:$B$1000,2,FALSE)</f>
        <v>4.625</v>
      </c>
      <c r="S510" t="str">
        <f>VLOOKUP(M510,工作表1!$A$3:$C$1000,3,FALSE)</f>
        <v>2031/5/31</v>
      </c>
      <c r="T510">
        <f t="shared" si="238"/>
        <v>5.2317</v>
      </c>
      <c r="U510">
        <f t="shared" si="237"/>
        <v>-0.60670000000000002</v>
      </c>
      <c r="V510" s="43">
        <f t="shared" si="249"/>
        <v>45626</v>
      </c>
      <c r="W510" s="43">
        <f t="shared" si="239"/>
        <v>45565</v>
      </c>
      <c r="X510" s="45">
        <f t="shared" si="250"/>
        <v>0.74556010928961758</v>
      </c>
      <c r="Y510" s="45">
        <f t="shared" si="251"/>
        <v>1.5438477805224944</v>
      </c>
      <c r="Z510" s="47">
        <f t="shared" si="252"/>
        <v>102.89759290741901</v>
      </c>
      <c r="AA510" s="47">
        <f t="shared" si="253"/>
        <v>111.15752064610106</v>
      </c>
      <c r="AB510" s="45">
        <f t="shared" si="254"/>
        <v>4.1146000000000003</v>
      </c>
      <c r="AC510" s="2" t="str">
        <f t="shared" si="240"/>
        <v>TY1</v>
      </c>
      <c r="AD510">
        <f t="shared" si="241"/>
        <v>111.203125</v>
      </c>
      <c r="AE510">
        <f t="shared" si="242"/>
        <v>111.609375</v>
      </c>
      <c r="AF510" s="49">
        <f t="shared" si="269"/>
        <v>-0.40625</v>
      </c>
      <c r="AG510" s="3">
        <f t="shared" si="255"/>
        <v>111.15752064610106</v>
      </c>
      <c r="AH510">
        <f t="shared" si="256"/>
        <v>111.42769541304092</v>
      </c>
      <c r="AI510" s="51">
        <f t="shared" si="257"/>
        <v>-0.27017476693985998</v>
      </c>
      <c r="AJ510" s="52">
        <f t="shared" si="258"/>
        <v>0.13607523306014002</v>
      </c>
      <c r="AK510" s="2">
        <v>45499</v>
      </c>
      <c r="AL510" t="str">
        <v>91282CKW</v>
      </c>
      <c r="AM510">
        <v>-0.1444</v>
      </c>
      <c r="AN510">
        <v>5.1529499999999997</v>
      </c>
      <c r="AO510">
        <v>0.90690000000000004</v>
      </c>
      <c r="AP510">
        <v>111.609375</v>
      </c>
      <c r="AQ510">
        <f>VLOOKUP(AL510,工作表1!$F$3:$G$1000,2,FALSE)</f>
        <v>4.25</v>
      </c>
      <c r="AR510" t="str">
        <f>VLOOKUP(AL510,工作表1!$F$3:$H$1000,3,FALSE)</f>
        <v>2031/6/30</v>
      </c>
      <c r="AS510">
        <f t="shared" si="243"/>
        <v>5.2317</v>
      </c>
      <c r="AT510">
        <f t="shared" si="244"/>
        <v>-0.98170000000000002</v>
      </c>
      <c r="AU510" s="43">
        <f t="shared" si="259"/>
        <v>45657</v>
      </c>
      <c r="AV510" s="43">
        <f t="shared" si="245"/>
        <v>45657</v>
      </c>
      <c r="AW510" s="45">
        <f t="shared" si="260"/>
        <v>0.33674863387978143</v>
      </c>
      <c r="AX510" s="45">
        <f t="shared" si="261"/>
        <v>2.1415431544277266</v>
      </c>
      <c r="AY510" s="47">
        <f t="shared" si="262"/>
        <v>100.72332440159366</v>
      </c>
      <c r="AZ510" s="47">
        <f t="shared" si="263"/>
        <v>111.42769541304092</v>
      </c>
      <c r="BA510" s="43"/>
      <c r="BC510" s="2">
        <v>45498</v>
      </c>
      <c r="BD510" t="str">
        <v>91282CDJ</v>
      </c>
      <c r="BE510">
        <v>0.55520000000000003</v>
      </c>
      <c r="BF510">
        <v>4.9479600000000001</v>
      </c>
      <c r="BG510">
        <v>0.75409999999999999</v>
      </c>
      <c r="BH510">
        <v>111.671875</v>
      </c>
      <c r="BI510">
        <f>VLOOKUP(BD510,工作表1!$K$3:$L$1000,2,FALSE)</f>
        <v>1.375</v>
      </c>
      <c r="BJ510" t="str">
        <f>VLOOKUP(BD510,工作表1!$K$3:$M$1000,3,FALSE)</f>
        <v>2031/11/15</v>
      </c>
      <c r="BK510">
        <f t="shared" si="246"/>
        <v>5.2308500000000002</v>
      </c>
      <c r="BL510">
        <f t="shared" si="247"/>
        <v>-3.8558500000000002</v>
      </c>
      <c r="BM510" s="43">
        <f t="shared" si="264"/>
        <v>45611</v>
      </c>
      <c r="BN510" s="43">
        <f t="shared" si="248"/>
        <v>45747</v>
      </c>
      <c r="BO510" s="45">
        <f t="shared" si="265"/>
        <v>0.26902173913043481</v>
      </c>
      <c r="BP510" s="45">
        <f t="shared" si="266"/>
        <v>1.2032683144729006</v>
      </c>
      <c r="BQ510" s="47">
        <f t="shared" si="267"/>
        <v>82.308572558126784</v>
      </c>
      <c r="BR510" s="47">
        <f t="shared" si="268"/>
        <v>109.8484433260314</v>
      </c>
    </row>
    <row r="511" spans="6:70" x14ac:dyDescent="0.25">
      <c r="F511" s="2">
        <v>45505</v>
      </c>
      <c r="G511">
        <v>5.1840000000000002</v>
      </c>
      <c r="H511" s="43">
        <v>45523</v>
      </c>
      <c r="I511">
        <v>3.7867999999999999</v>
      </c>
      <c r="L511" s="2">
        <v>45498</v>
      </c>
      <c r="M511" t="str">
        <v>91282CKU</v>
      </c>
      <c r="N511">
        <v>2.1505999999999998</v>
      </c>
      <c r="O511">
        <v>4.9521199999999999</v>
      </c>
      <c r="P511">
        <v>0.92689999999999995</v>
      </c>
      <c r="Q511">
        <v>110.796875</v>
      </c>
      <c r="R511">
        <f>VLOOKUP(M511,工作表1!$A$3:$B$1000,2,FALSE)</f>
        <v>4.625</v>
      </c>
      <c r="S511" t="str">
        <f>VLOOKUP(M511,工作表1!$A$3:$C$1000,3,FALSE)</f>
        <v>2031/5/31</v>
      </c>
      <c r="T511">
        <f t="shared" si="238"/>
        <v>5.2308500000000002</v>
      </c>
      <c r="U511">
        <f t="shared" si="237"/>
        <v>-0.60585000000000022</v>
      </c>
      <c r="V511" s="43">
        <f t="shared" si="249"/>
        <v>45626</v>
      </c>
      <c r="W511" s="43">
        <f t="shared" si="239"/>
        <v>45565</v>
      </c>
      <c r="X511" s="45">
        <f t="shared" si="250"/>
        <v>0.70765027322404372</v>
      </c>
      <c r="Y511" s="45">
        <f t="shared" si="251"/>
        <v>1.5439516430870575</v>
      </c>
      <c r="Z511" s="47">
        <f t="shared" si="252"/>
        <v>102.56788499149445</v>
      </c>
      <c r="AA511" s="47">
        <f t="shared" si="253"/>
        <v>110.80854244662592</v>
      </c>
      <c r="AB511" s="45">
        <f t="shared" si="254"/>
        <v>4.1684000000000001</v>
      </c>
      <c r="AC511" s="2" t="str">
        <f t="shared" si="240"/>
        <v>TY1</v>
      </c>
      <c r="AD511">
        <f t="shared" si="241"/>
        <v>110.796875</v>
      </c>
      <c r="AE511">
        <f t="shared" si="242"/>
        <v>111.1875</v>
      </c>
      <c r="AF511" s="49">
        <f t="shared" si="269"/>
        <v>-0.390625</v>
      </c>
      <c r="AG511" s="3">
        <f t="shared" si="255"/>
        <v>110.80854244662592</v>
      </c>
      <c r="AH511">
        <f t="shared" si="256"/>
        <v>111.0701272082763</v>
      </c>
      <c r="AI511" s="51">
        <f t="shared" si="257"/>
        <v>-0.2615847616503828</v>
      </c>
      <c r="AJ511" s="52">
        <f t="shared" si="258"/>
        <v>0.1290402383496172</v>
      </c>
      <c r="AK511" s="2">
        <v>45498</v>
      </c>
      <c r="AL511" t="str">
        <v>91282CKW</v>
      </c>
      <c r="AM511">
        <v>0.69079999999999997</v>
      </c>
      <c r="AN511">
        <v>5.1005099999999999</v>
      </c>
      <c r="AO511">
        <v>0.90690000000000004</v>
      </c>
      <c r="AP511">
        <v>111.1875</v>
      </c>
      <c r="AQ511">
        <f>VLOOKUP(AL511,工作表1!$F$3:$G$1000,2,FALSE)</f>
        <v>4.25</v>
      </c>
      <c r="AR511" t="str">
        <f>VLOOKUP(AL511,工作表1!$F$3:$H$1000,3,FALSE)</f>
        <v>2031/6/30</v>
      </c>
      <c r="AS511">
        <f t="shared" si="243"/>
        <v>5.2308500000000002</v>
      </c>
      <c r="AT511">
        <f t="shared" si="244"/>
        <v>-0.98085000000000022</v>
      </c>
      <c r="AU511" s="43">
        <f t="shared" si="259"/>
        <v>45657</v>
      </c>
      <c r="AV511" s="43">
        <f t="shared" si="245"/>
        <v>45657</v>
      </c>
      <c r="AW511" s="45">
        <f t="shared" si="260"/>
        <v>0.30191256830601093</v>
      </c>
      <c r="AX511" s="45">
        <f t="shared" si="261"/>
        <v>2.1416385957032711</v>
      </c>
      <c r="AY511" s="47">
        <f t="shared" si="262"/>
        <v>100.3930229960838</v>
      </c>
      <c r="AZ511" s="47">
        <f t="shared" si="263"/>
        <v>111.0701272082763</v>
      </c>
      <c r="BA511" s="43"/>
      <c r="BC511" s="2">
        <v>45497</v>
      </c>
      <c r="BD511" t="str">
        <v>91282CDJ</v>
      </c>
      <c r="BE511">
        <v>-1.55E-2</v>
      </c>
      <c r="BF511">
        <v>4.9964300000000001</v>
      </c>
      <c r="BG511">
        <v>0.75409999999999999</v>
      </c>
      <c r="BH511">
        <v>111.546875</v>
      </c>
      <c r="BI511">
        <f>VLOOKUP(BD511,工作表1!$K$3:$L$1000,2,FALSE)</f>
        <v>1.375</v>
      </c>
      <c r="BJ511" t="str">
        <f>VLOOKUP(BD511,工作表1!$K$3:$M$1000,3,FALSE)</f>
        <v>2031/11/15</v>
      </c>
      <c r="BK511">
        <f t="shared" si="246"/>
        <v>5.2402499999999996</v>
      </c>
      <c r="BL511">
        <f t="shared" si="247"/>
        <v>-3.8652499999999996</v>
      </c>
      <c r="BM511" s="43">
        <f t="shared" si="264"/>
        <v>45611</v>
      </c>
      <c r="BN511" s="43">
        <f t="shared" si="248"/>
        <v>45747</v>
      </c>
      <c r="BO511" s="45">
        <f t="shared" si="265"/>
        <v>0.26528532608695654</v>
      </c>
      <c r="BP511" s="45">
        <f t="shared" si="266"/>
        <v>1.2032990247170936</v>
      </c>
      <c r="BQ511" s="47">
        <f t="shared" si="267"/>
        <v>82.183314549277583</v>
      </c>
      <c r="BR511" s="47">
        <f t="shared" si="268"/>
        <v>109.69378644864264</v>
      </c>
    </row>
    <row r="512" spans="6:70" x14ac:dyDescent="0.25">
      <c r="F512" s="2">
        <v>45504</v>
      </c>
      <c r="G512">
        <v>5.2203499999999998</v>
      </c>
      <c r="H512" s="43">
        <v>45520</v>
      </c>
      <c r="I512">
        <v>3.7946</v>
      </c>
      <c r="L512" s="2">
        <v>45497</v>
      </c>
      <c r="M512" t="str">
        <v>91282CKU</v>
      </c>
      <c r="N512">
        <v>1.9661</v>
      </c>
      <c r="O512">
        <v>4.9981299999999997</v>
      </c>
      <c r="P512">
        <v>0.92689999999999995</v>
      </c>
      <c r="Q512">
        <v>110.671875</v>
      </c>
      <c r="R512">
        <f>VLOOKUP(M512,工作表1!$A$3:$B$1000,2,FALSE)</f>
        <v>4.625</v>
      </c>
      <c r="S512" t="str">
        <f>VLOOKUP(M512,工作表1!$A$3:$C$1000,3,FALSE)</f>
        <v>2031/5/31</v>
      </c>
      <c r="T512">
        <f t="shared" si="238"/>
        <v>5.2402499999999996</v>
      </c>
      <c r="U512">
        <f t="shared" si="237"/>
        <v>-0.61524999999999963</v>
      </c>
      <c r="V512" s="43">
        <f t="shared" si="249"/>
        <v>45626</v>
      </c>
      <c r="W512" s="43">
        <f t="shared" si="239"/>
        <v>45565</v>
      </c>
      <c r="X512" s="45">
        <f t="shared" si="250"/>
        <v>0.69501366120218577</v>
      </c>
      <c r="Y512" s="45">
        <f t="shared" si="251"/>
        <v>1.5439862639419117</v>
      </c>
      <c r="Z512" s="47">
        <f t="shared" si="252"/>
        <v>102.44270011266264</v>
      </c>
      <c r="AA512" s="47">
        <f t="shared" si="253"/>
        <v>110.67766981371656</v>
      </c>
      <c r="AB512" s="45">
        <f t="shared" si="254"/>
        <v>4.2102000000000004</v>
      </c>
      <c r="AC512" s="2" t="str">
        <f t="shared" si="240"/>
        <v>TY1</v>
      </c>
      <c r="AD512">
        <f t="shared" si="241"/>
        <v>110.671875</v>
      </c>
      <c r="AE512">
        <f t="shared" si="242"/>
        <v>111.0625</v>
      </c>
      <c r="AF512" s="49">
        <f t="shared" si="269"/>
        <v>-0.390625</v>
      </c>
      <c r="AG512" s="3">
        <f t="shared" si="255"/>
        <v>110.67766981371656</v>
      </c>
      <c r="AH512">
        <f t="shared" si="256"/>
        <v>110.9392087976548</v>
      </c>
      <c r="AI512" s="51">
        <f t="shared" si="257"/>
        <v>-0.26153898393823738</v>
      </c>
      <c r="AJ512" s="52">
        <f t="shared" si="258"/>
        <v>0.12908601606176262</v>
      </c>
      <c r="AK512" s="2">
        <v>45497</v>
      </c>
      <c r="AL512" t="str">
        <v>91282CKW</v>
      </c>
      <c r="AM512">
        <v>0.56089999999999995</v>
      </c>
      <c r="AN512">
        <v>5.12751</v>
      </c>
      <c r="AO512">
        <v>0.90690000000000004</v>
      </c>
      <c r="AP512">
        <v>111.0625</v>
      </c>
      <c r="AQ512">
        <f>VLOOKUP(AL512,工作表1!$F$3:$G$1000,2,FALSE)</f>
        <v>4.25</v>
      </c>
      <c r="AR512" t="str">
        <f>VLOOKUP(AL512,工作表1!$F$3:$H$1000,3,FALSE)</f>
        <v>2031/6/30</v>
      </c>
      <c r="AS512">
        <f t="shared" si="243"/>
        <v>5.2402499999999996</v>
      </c>
      <c r="AT512">
        <f t="shared" si="244"/>
        <v>-0.99024999999999963</v>
      </c>
      <c r="AU512" s="43">
        <f t="shared" si="259"/>
        <v>45657</v>
      </c>
      <c r="AV512" s="43">
        <f t="shared" si="245"/>
        <v>45657</v>
      </c>
      <c r="AW512" s="45">
        <f t="shared" si="260"/>
        <v>0.29030054644808745</v>
      </c>
      <c r="AX512" s="45">
        <f t="shared" si="261"/>
        <v>2.1416704094617858</v>
      </c>
      <c r="AY512" s="47">
        <f t="shared" si="262"/>
        <v>100.26801183188081</v>
      </c>
      <c r="AZ512" s="47">
        <f t="shared" si="263"/>
        <v>110.9392087976548</v>
      </c>
      <c r="BA512" s="43"/>
      <c r="BC512" s="2">
        <v>45496</v>
      </c>
      <c r="BD512" t="str">
        <v>91282CDJ</v>
      </c>
      <c r="BE512">
        <v>1.9530000000000001</v>
      </c>
      <c r="BF512">
        <v>4.9116799999999996</v>
      </c>
      <c r="BG512">
        <v>0.75409999999999999</v>
      </c>
      <c r="BH512">
        <v>111.75</v>
      </c>
      <c r="BI512">
        <f>VLOOKUP(BD512,工作表1!$K$3:$L$1000,2,FALSE)</f>
        <v>1.375</v>
      </c>
      <c r="BJ512" t="str">
        <f>VLOOKUP(BD512,工作表1!$K$3:$M$1000,3,FALSE)</f>
        <v>2031/11/15</v>
      </c>
      <c r="BK512">
        <f t="shared" si="246"/>
        <v>5.2618</v>
      </c>
      <c r="BL512">
        <f t="shared" si="247"/>
        <v>-3.8868</v>
      </c>
      <c r="BM512" s="43">
        <f t="shared" si="264"/>
        <v>45611</v>
      </c>
      <c r="BN512" s="43">
        <f t="shared" si="248"/>
        <v>45747</v>
      </c>
      <c r="BO512" s="45">
        <f t="shared" si="265"/>
        <v>0.26154891304347827</v>
      </c>
      <c r="BP512" s="45">
        <f t="shared" si="266"/>
        <v>1.2033297349612866</v>
      </c>
      <c r="BQ512" s="47">
        <f t="shared" si="267"/>
        <v>82.371389949839482</v>
      </c>
      <c r="BR512" s="47">
        <f t="shared" si="268"/>
        <v>109.96589410067087</v>
      </c>
    </row>
    <row r="513" spans="6:70" x14ac:dyDescent="0.25">
      <c r="F513" s="2">
        <v>45503</v>
      </c>
      <c r="G513">
        <v>5.2240000000000002</v>
      </c>
      <c r="H513" s="43">
        <v>45519</v>
      </c>
      <c r="I513">
        <v>3.823</v>
      </c>
      <c r="L513" s="2">
        <v>45496</v>
      </c>
      <c r="M513" t="str">
        <v>91282CKU</v>
      </c>
      <c r="N513">
        <v>1.6244000000000001</v>
      </c>
      <c r="O513">
        <v>5.06609</v>
      </c>
      <c r="P513">
        <v>0.92689999999999995</v>
      </c>
      <c r="Q513">
        <v>110.875</v>
      </c>
      <c r="R513">
        <f>VLOOKUP(M513,工作表1!$A$3:$B$1000,2,FALSE)</f>
        <v>4.625</v>
      </c>
      <c r="S513" t="str">
        <f>VLOOKUP(M513,工作表1!$A$3:$C$1000,3,FALSE)</f>
        <v>2031/5/31</v>
      </c>
      <c r="T513">
        <f t="shared" si="238"/>
        <v>5.2618</v>
      </c>
      <c r="U513">
        <f t="shared" si="237"/>
        <v>-0.63680000000000003</v>
      </c>
      <c r="V513" s="43">
        <f t="shared" si="249"/>
        <v>45626</v>
      </c>
      <c r="W513" s="43">
        <f t="shared" si="239"/>
        <v>45565</v>
      </c>
      <c r="X513" s="45">
        <f t="shared" si="250"/>
        <v>0.68237704918032782</v>
      </c>
      <c r="Y513" s="45">
        <f t="shared" si="251"/>
        <v>1.5440208847967662</v>
      </c>
      <c r="Z513" s="47">
        <f t="shared" si="252"/>
        <v>102.61413522586632</v>
      </c>
      <c r="AA513" s="47">
        <f t="shared" si="253"/>
        <v>110.86934245457753</v>
      </c>
      <c r="AB513" s="45">
        <f t="shared" si="254"/>
        <v>4.1867000000000001</v>
      </c>
      <c r="AC513" s="2" t="str">
        <f t="shared" si="240"/>
        <v>TY1</v>
      </c>
      <c r="AD513">
        <f t="shared" si="241"/>
        <v>110.875</v>
      </c>
      <c r="AE513">
        <f t="shared" si="242"/>
        <v>111.265625</v>
      </c>
      <c r="AF513" s="49">
        <f t="shared" si="269"/>
        <v>-0.390625</v>
      </c>
      <c r="AG513" s="3">
        <f t="shared" si="255"/>
        <v>110.86934245457753</v>
      </c>
      <c r="AH513">
        <f t="shared" si="256"/>
        <v>111.14158559239878</v>
      </c>
      <c r="AI513" s="51">
        <f t="shared" si="257"/>
        <v>-0.27224313782124909</v>
      </c>
      <c r="AJ513" s="52">
        <f t="shared" si="258"/>
        <v>0.11838186217875091</v>
      </c>
      <c r="AK513" s="2">
        <v>45496</v>
      </c>
      <c r="AL513" t="str">
        <v>91282CKW</v>
      </c>
      <c r="AM513">
        <v>0.5474</v>
      </c>
      <c r="AN513">
        <v>5.1408300000000002</v>
      </c>
      <c r="AO513">
        <v>0.90690000000000004</v>
      </c>
      <c r="AP513">
        <v>111.265625</v>
      </c>
      <c r="AQ513">
        <f>VLOOKUP(AL513,工作表1!$F$3:$G$1000,2,FALSE)</f>
        <v>4.25</v>
      </c>
      <c r="AR513" t="str">
        <f>VLOOKUP(AL513,工作表1!$F$3:$H$1000,3,FALSE)</f>
        <v>2031/6/30</v>
      </c>
      <c r="AS513">
        <f t="shared" si="243"/>
        <v>5.2618</v>
      </c>
      <c r="AT513">
        <f t="shared" si="244"/>
        <v>-1.0118</v>
      </c>
      <c r="AU513" s="43">
        <f t="shared" si="259"/>
        <v>45657</v>
      </c>
      <c r="AV513" s="43">
        <f t="shared" si="245"/>
        <v>45657</v>
      </c>
      <c r="AW513" s="45">
        <f t="shared" si="260"/>
        <v>0.27868852459016397</v>
      </c>
      <c r="AX513" s="45">
        <f t="shared" si="261"/>
        <v>2.1417022232203009</v>
      </c>
      <c r="AY513" s="47">
        <f t="shared" si="262"/>
        <v>100.43981386720156</v>
      </c>
      <c r="AZ513" s="47">
        <f t="shared" si="263"/>
        <v>111.14158559239878</v>
      </c>
      <c r="BA513" s="43"/>
      <c r="BC513" s="2">
        <v>45495</v>
      </c>
      <c r="BD513" t="str">
        <v>91282CDJ</v>
      </c>
      <c r="BE513">
        <v>1.0459000000000001</v>
      </c>
      <c r="BF513">
        <v>4.9752400000000003</v>
      </c>
      <c r="BG513">
        <v>0.75409999999999999</v>
      </c>
      <c r="BH513">
        <v>111.59375</v>
      </c>
      <c r="BI513">
        <f>VLOOKUP(BD513,工作表1!$K$3:$L$1000,2,FALSE)</f>
        <v>1.375</v>
      </c>
      <c r="BJ513" t="str">
        <f>VLOOKUP(BD513,工作表1!$K$3:$M$1000,3,FALSE)</f>
        <v>2031/11/15</v>
      </c>
      <c r="BK513">
        <f t="shared" si="246"/>
        <v>5.2659500000000001</v>
      </c>
      <c r="BL513">
        <f t="shared" si="247"/>
        <v>-3.8909500000000001</v>
      </c>
      <c r="BM513" s="43">
        <f t="shared" si="264"/>
        <v>45611</v>
      </c>
      <c r="BN513" s="43">
        <f t="shared" si="248"/>
        <v>45747</v>
      </c>
      <c r="BO513" s="45">
        <f t="shared" si="265"/>
        <v>0.2578125</v>
      </c>
      <c r="BP513" s="45">
        <f t="shared" si="266"/>
        <v>1.2033604452054794</v>
      </c>
      <c r="BQ513" s="47">
        <f t="shared" si="267"/>
        <v>82.19273182660406</v>
      </c>
      <c r="BR513" s="47">
        <f t="shared" si="268"/>
        <v>109.73575341926615</v>
      </c>
    </row>
    <row r="514" spans="6:70" x14ac:dyDescent="0.25">
      <c r="F514" s="2">
        <v>45502</v>
      </c>
      <c r="G514">
        <v>5.23</v>
      </c>
      <c r="H514" s="43">
        <v>45518</v>
      </c>
      <c r="I514">
        <v>3.7265000000000001</v>
      </c>
      <c r="L514" s="2">
        <v>45495</v>
      </c>
      <c r="M514" t="str">
        <v>91282CKU</v>
      </c>
      <c r="N514">
        <v>1.2974000000000001</v>
      </c>
      <c r="O514">
        <v>5.1226399999999996</v>
      </c>
      <c r="P514">
        <v>0.92689999999999995</v>
      </c>
      <c r="Q514">
        <v>110.71875</v>
      </c>
      <c r="R514">
        <f>VLOOKUP(M514,工作表1!$A$3:$B$1000,2,FALSE)</f>
        <v>4.625</v>
      </c>
      <c r="S514" t="str">
        <f>VLOOKUP(M514,工作表1!$A$3:$C$1000,3,FALSE)</f>
        <v>2031/5/31</v>
      </c>
      <c r="T514">
        <f t="shared" si="238"/>
        <v>5.2659500000000001</v>
      </c>
      <c r="U514">
        <f t="shared" si="237"/>
        <v>-0.64095000000000013</v>
      </c>
      <c r="V514" s="43">
        <f t="shared" si="249"/>
        <v>45626</v>
      </c>
      <c r="W514" s="43">
        <f t="shared" si="239"/>
        <v>45565</v>
      </c>
      <c r="X514" s="45">
        <f t="shared" si="250"/>
        <v>0.66974043715846987</v>
      </c>
      <c r="Y514" s="45">
        <f t="shared" si="251"/>
        <v>1.5440555056516205</v>
      </c>
      <c r="Z514" s="47">
        <f t="shared" si="252"/>
        <v>102.42858282099796</v>
      </c>
      <c r="AA514" s="47">
        <f t="shared" si="253"/>
        <v>110.67240489385277</v>
      </c>
      <c r="AB514" s="45">
        <f t="shared" si="254"/>
        <v>4.1946000000000003</v>
      </c>
      <c r="AC514" s="2" t="str">
        <f t="shared" si="240"/>
        <v>TY1</v>
      </c>
      <c r="AD514">
        <f t="shared" si="241"/>
        <v>110.71875</v>
      </c>
      <c r="AE514">
        <f t="shared" si="242"/>
        <v>111.109375</v>
      </c>
      <c r="AF514" s="49">
        <f t="shared" si="269"/>
        <v>-0.390625</v>
      </c>
      <c r="AG514" s="3">
        <f t="shared" si="255"/>
        <v>110.67240489385277</v>
      </c>
      <c r="AH514">
        <f t="shared" si="256"/>
        <v>110.94257519358128</v>
      </c>
      <c r="AI514" s="51">
        <f t="shared" si="257"/>
        <v>-0.27017029972850537</v>
      </c>
      <c r="AJ514" s="52">
        <f t="shared" si="258"/>
        <v>0.12045470027149463</v>
      </c>
      <c r="AK514" s="2">
        <v>45495</v>
      </c>
      <c r="AL514" t="str">
        <v>91282CKW</v>
      </c>
      <c r="AM514">
        <v>0.1792</v>
      </c>
      <c r="AN514">
        <v>5.1754899999999999</v>
      </c>
      <c r="AO514">
        <v>0.90690000000000004</v>
      </c>
      <c r="AP514">
        <v>111.109375</v>
      </c>
      <c r="AQ514">
        <f>VLOOKUP(AL514,工作表1!$F$3:$G$1000,2,FALSE)</f>
        <v>4.25</v>
      </c>
      <c r="AR514" t="str">
        <f>VLOOKUP(AL514,工作表1!$F$3:$H$1000,3,FALSE)</f>
        <v>2031/6/30</v>
      </c>
      <c r="AS514">
        <f t="shared" si="243"/>
        <v>5.2659500000000001</v>
      </c>
      <c r="AT514">
        <f t="shared" si="244"/>
        <v>-1.0159500000000001</v>
      </c>
      <c r="AU514" s="43">
        <f t="shared" si="259"/>
        <v>45657</v>
      </c>
      <c r="AV514" s="43">
        <f t="shared" si="245"/>
        <v>45657</v>
      </c>
      <c r="AW514" s="45">
        <f t="shared" si="260"/>
        <v>0.26707650273224043</v>
      </c>
      <c r="AX514" s="45">
        <f t="shared" si="261"/>
        <v>2.141734036978816</v>
      </c>
      <c r="AY514" s="47">
        <f t="shared" si="262"/>
        <v>100.25525980112583</v>
      </c>
      <c r="AZ514" s="47">
        <f t="shared" si="263"/>
        <v>110.94257519358128</v>
      </c>
      <c r="BA514" s="43"/>
      <c r="BC514" s="2">
        <v>45492</v>
      </c>
      <c r="BD514" t="str">
        <v>91282CDJ</v>
      </c>
      <c r="BE514">
        <v>2.6496</v>
      </c>
      <c r="BF514">
        <v>4.8806500000000002</v>
      </c>
      <c r="BG514">
        <v>0.75409999999999999</v>
      </c>
      <c r="BH514">
        <v>111.703125</v>
      </c>
      <c r="BI514">
        <f>VLOOKUP(BD514,工作表1!$K$3:$L$1000,2,FALSE)</f>
        <v>1.375</v>
      </c>
      <c r="BJ514" t="str">
        <f>VLOOKUP(BD514,工作表1!$K$3:$M$1000,3,FALSE)</f>
        <v>2031/11/15</v>
      </c>
      <c r="BK514">
        <f t="shared" si="246"/>
        <v>5.2636500000000002</v>
      </c>
      <c r="BL514">
        <f t="shared" si="247"/>
        <v>-3.8886500000000002</v>
      </c>
      <c r="BM514" s="43">
        <f t="shared" si="264"/>
        <v>45611</v>
      </c>
      <c r="BN514" s="43">
        <f t="shared" si="248"/>
        <v>45747</v>
      </c>
      <c r="BO514" s="45">
        <f t="shared" si="265"/>
        <v>0.25407608695652173</v>
      </c>
      <c r="BP514" s="45">
        <f t="shared" si="266"/>
        <v>1.2033911554496726</v>
      </c>
      <c r="BQ514" s="47">
        <f t="shared" si="267"/>
        <v>82.318797743624458</v>
      </c>
      <c r="BR514" s="47">
        <f t="shared" si="268"/>
        <v>109.90374573853957</v>
      </c>
    </row>
    <row r="515" spans="6:70" x14ac:dyDescent="0.25">
      <c r="F515" s="2">
        <v>45499</v>
      </c>
      <c r="G515">
        <v>5.2317</v>
      </c>
      <c r="H515" s="43">
        <v>45517</v>
      </c>
      <c r="I515">
        <v>3.7241</v>
      </c>
      <c r="L515" s="2">
        <v>45492</v>
      </c>
      <c r="M515" t="str">
        <v>91282CKU</v>
      </c>
      <c r="N515">
        <v>1.6821999999999999</v>
      </c>
      <c r="O515">
        <v>5.0672499999999996</v>
      </c>
      <c r="P515">
        <v>0.92689999999999995</v>
      </c>
      <c r="Q515">
        <v>110.828125</v>
      </c>
      <c r="R515">
        <f>VLOOKUP(M515,工作表1!$A$3:$B$1000,2,FALSE)</f>
        <v>4.625</v>
      </c>
      <c r="S515" t="str">
        <f>VLOOKUP(M515,工作表1!$A$3:$C$1000,3,FALSE)</f>
        <v>2031/5/31</v>
      </c>
      <c r="T515">
        <f t="shared" si="238"/>
        <v>5.2636500000000002</v>
      </c>
      <c r="U515">
        <f t="shared" si="237"/>
        <v>-0.63865000000000016</v>
      </c>
      <c r="V515" s="43">
        <f t="shared" si="249"/>
        <v>45626</v>
      </c>
      <c r="W515" s="43">
        <f t="shared" si="239"/>
        <v>45565</v>
      </c>
      <c r="X515" s="45">
        <f t="shared" si="250"/>
        <v>0.65710382513661203</v>
      </c>
      <c r="Y515" s="45">
        <f t="shared" si="251"/>
        <v>1.544090126506475</v>
      </c>
      <c r="Z515" s="47">
        <f t="shared" si="252"/>
        <v>102.53868657775843</v>
      </c>
      <c r="AA515" s="47">
        <f t="shared" si="253"/>
        <v>110.79311222526061</v>
      </c>
      <c r="AB515" s="45">
        <f t="shared" si="254"/>
        <v>4.1841999999999997</v>
      </c>
      <c r="AC515" s="2" t="str">
        <f t="shared" si="240"/>
        <v>TY1</v>
      </c>
      <c r="AD515">
        <f t="shared" si="241"/>
        <v>110.828125</v>
      </c>
      <c r="AE515">
        <f t="shared" si="242"/>
        <v>111.21875</v>
      </c>
      <c r="AF515" s="49">
        <f t="shared" si="269"/>
        <v>-0.390625</v>
      </c>
      <c r="AG515" s="3">
        <f t="shared" si="255"/>
        <v>110.79311222526061</v>
      </c>
      <c r="AH515">
        <f t="shared" si="256"/>
        <v>111.08258325531345</v>
      </c>
      <c r="AI515" s="51">
        <f t="shared" si="257"/>
        <v>-0.28947103005283736</v>
      </c>
      <c r="AJ515" s="52">
        <f t="shared" si="258"/>
        <v>0.10115396994716264</v>
      </c>
      <c r="AK515" s="2">
        <v>45492</v>
      </c>
      <c r="AL515" t="str">
        <v>91282CKW</v>
      </c>
      <c r="AM515">
        <v>1.1015999999999999</v>
      </c>
      <c r="AN515">
        <v>5.1062700000000003</v>
      </c>
      <c r="AO515">
        <v>0.90690000000000004</v>
      </c>
      <c r="AP515">
        <v>111.21875</v>
      </c>
      <c r="AQ515">
        <f>VLOOKUP(AL515,工作表1!$F$3:$G$1000,2,FALSE)</f>
        <v>4.25</v>
      </c>
      <c r="AR515" t="str">
        <f>VLOOKUP(AL515,工作表1!$F$3:$H$1000,3,FALSE)</f>
        <v>2031/6/30</v>
      </c>
      <c r="AS515">
        <f t="shared" si="243"/>
        <v>5.2636500000000002</v>
      </c>
      <c r="AT515">
        <f t="shared" si="244"/>
        <v>-1.0136500000000002</v>
      </c>
      <c r="AU515" s="43">
        <f t="shared" si="259"/>
        <v>45657</v>
      </c>
      <c r="AV515" s="43">
        <f t="shared" si="245"/>
        <v>45657</v>
      </c>
      <c r="AW515" s="45">
        <f t="shared" si="260"/>
        <v>0.25546448087431695</v>
      </c>
      <c r="AX515" s="45">
        <f t="shared" si="261"/>
        <v>2.1417658507373307</v>
      </c>
      <c r="AY515" s="47">
        <f t="shared" si="262"/>
        <v>100.38104102136705</v>
      </c>
      <c r="AZ515" s="47">
        <f t="shared" si="263"/>
        <v>111.08258325531345</v>
      </c>
      <c r="BA515" s="43"/>
      <c r="BC515" s="2">
        <v>45491</v>
      </c>
      <c r="BD515" t="str">
        <v>91282CDJ</v>
      </c>
      <c r="BE515">
        <v>2.6558999999999999</v>
      </c>
      <c r="BF515">
        <v>4.86937</v>
      </c>
      <c r="BG515">
        <v>0.75409999999999999</v>
      </c>
      <c r="BH515">
        <v>112.109375</v>
      </c>
      <c r="BI515">
        <f>VLOOKUP(BD515,工作表1!$K$3:$L$1000,2,FALSE)</f>
        <v>1.375</v>
      </c>
      <c r="BJ515" t="str">
        <f>VLOOKUP(BD515,工作表1!$K$3:$M$1000,3,FALSE)</f>
        <v>2031/11/15</v>
      </c>
      <c r="BK515">
        <f t="shared" si="246"/>
        <v>5.2662500000000003</v>
      </c>
      <c r="BL515">
        <f t="shared" si="247"/>
        <v>-3.8912500000000003</v>
      </c>
      <c r="BM515" s="43">
        <f t="shared" si="264"/>
        <v>45611</v>
      </c>
      <c r="BN515" s="43">
        <f t="shared" si="248"/>
        <v>45747</v>
      </c>
      <c r="BO515" s="45">
        <f t="shared" si="265"/>
        <v>0.24286684782608697</v>
      </c>
      <c r="BP515" s="45">
        <f t="shared" si="266"/>
        <v>1.2034832861822513</v>
      </c>
      <c r="BQ515" s="47">
        <f t="shared" si="267"/>
        <v>82.621764800516189</v>
      </c>
      <c r="BR515" s="47">
        <f t="shared" si="268"/>
        <v>110.3167822452665</v>
      </c>
    </row>
    <row r="516" spans="6:70" x14ac:dyDescent="0.25">
      <c r="F516" s="2">
        <v>45498</v>
      </c>
      <c r="G516">
        <v>5.2308500000000002</v>
      </c>
      <c r="H516" s="43">
        <v>45516</v>
      </c>
      <c r="I516">
        <v>3.7902</v>
      </c>
      <c r="L516" s="2">
        <v>45491</v>
      </c>
      <c r="M516" t="str">
        <v>91282CKU</v>
      </c>
      <c r="N516">
        <v>1.4137999999999999</v>
      </c>
      <c r="O516">
        <v>5.1130000000000004</v>
      </c>
      <c r="P516">
        <v>0.92689999999999995</v>
      </c>
      <c r="Q516">
        <v>111.21875</v>
      </c>
      <c r="R516">
        <f>VLOOKUP(M516,工作表1!$A$3:$B$1000,2,FALSE)</f>
        <v>4.625</v>
      </c>
      <c r="S516" t="str">
        <f>VLOOKUP(M516,工作表1!$A$3:$C$1000,3,FALSE)</f>
        <v>2031/5/31</v>
      </c>
      <c r="T516">
        <f t="shared" si="238"/>
        <v>5.2662500000000003</v>
      </c>
      <c r="U516">
        <f t="shared" ref="U516:U579" si="270">R516-T516</f>
        <v>-0.64125000000000032</v>
      </c>
      <c r="V516" s="43">
        <f t="shared" si="249"/>
        <v>45626</v>
      </c>
      <c r="W516" s="43">
        <f t="shared" si="239"/>
        <v>45565</v>
      </c>
      <c r="X516" s="45">
        <f t="shared" si="250"/>
        <v>0.61919398907103829</v>
      </c>
      <c r="Y516" s="45">
        <f t="shared" si="251"/>
        <v>1.5441939890710383</v>
      </c>
      <c r="Z516" s="47">
        <f t="shared" si="252"/>
        <v>102.91084873242704</v>
      </c>
      <c r="AA516" s="47">
        <f t="shared" si="253"/>
        <v>111.20238127591894</v>
      </c>
      <c r="AB516" s="45">
        <f t="shared" si="254"/>
        <v>4.1399999999999997</v>
      </c>
      <c r="AC516" s="2" t="str">
        <f t="shared" si="240"/>
        <v>TY1</v>
      </c>
      <c r="AD516">
        <f t="shared" si="241"/>
        <v>111.21875</v>
      </c>
      <c r="AE516">
        <f t="shared" si="242"/>
        <v>111.625</v>
      </c>
      <c r="AF516" s="49">
        <f t="shared" si="269"/>
        <v>-0.40625</v>
      </c>
      <c r="AG516" s="3">
        <f t="shared" si="255"/>
        <v>111.20238127591894</v>
      </c>
      <c r="AH516">
        <f t="shared" si="256"/>
        <v>111.48373940892151</v>
      </c>
      <c r="AI516" s="51">
        <f t="shared" si="257"/>
        <v>-0.28135813300256984</v>
      </c>
      <c r="AJ516" s="52">
        <f t="shared" si="258"/>
        <v>0.12489186699743016</v>
      </c>
      <c r="AK516" s="2">
        <v>45491</v>
      </c>
      <c r="AL516" t="str">
        <v>91282CKW</v>
      </c>
      <c r="AM516">
        <v>0.22850000000000001</v>
      </c>
      <c r="AN516">
        <v>5.1607700000000003</v>
      </c>
      <c r="AO516">
        <v>0.90690000000000004</v>
      </c>
      <c r="AP516">
        <v>111.625</v>
      </c>
      <c r="AQ516">
        <f>VLOOKUP(AL516,工作表1!$F$3:$G$1000,2,FALSE)</f>
        <v>4.25</v>
      </c>
      <c r="AR516" t="str">
        <f>VLOOKUP(AL516,工作表1!$F$3:$H$1000,3,FALSE)</f>
        <v>2031/6/30</v>
      </c>
      <c r="AS516">
        <f t="shared" si="243"/>
        <v>5.2662500000000003</v>
      </c>
      <c r="AT516">
        <f t="shared" si="244"/>
        <v>-1.0162500000000003</v>
      </c>
      <c r="AU516" s="43">
        <f t="shared" si="259"/>
        <v>45657</v>
      </c>
      <c r="AV516" s="43">
        <f t="shared" si="245"/>
        <v>45657</v>
      </c>
      <c r="AW516" s="45">
        <f t="shared" si="260"/>
        <v>0.22062841530054644</v>
      </c>
      <c r="AX516" s="45">
        <f t="shared" si="261"/>
        <v>2.1418612920128748</v>
      </c>
      <c r="AY516" s="47">
        <f t="shared" si="262"/>
        <v>100.73699576424316</v>
      </c>
      <c r="AZ516" s="47">
        <f t="shared" si="263"/>
        <v>111.48373940892151</v>
      </c>
      <c r="BA516" s="43"/>
      <c r="BC516" s="2">
        <v>45490</v>
      </c>
      <c r="BD516" t="str">
        <v>91282CDJ</v>
      </c>
      <c r="BE516">
        <v>4.8503999999999996</v>
      </c>
      <c r="BF516">
        <v>4.7525300000000001</v>
      </c>
      <c r="BG516">
        <v>0.75409999999999999</v>
      </c>
      <c r="BH516">
        <v>112.328125</v>
      </c>
      <c r="BI516">
        <f>VLOOKUP(BD516,工作表1!$K$3:$L$1000,2,FALSE)</f>
        <v>1.375</v>
      </c>
      <c r="BJ516" t="str">
        <f>VLOOKUP(BD516,工作表1!$K$3:$M$1000,3,FALSE)</f>
        <v>2031/11/15</v>
      </c>
      <c r="BK516">
        <f t="shared" si="246"/>
        <v>5.27</v>
      </c>
      <c r="BL516">
        <f t="shared" si="247"/>
        <v>-3.8949999999999996</v>
      </c>
      <c r="BM516" s="43">
        <f t="shared" si="264"/>
        <v>45611</v>
      </c>
      <c r="BN516" s="43">
        <f t="shared" si="248"/>
        <v>45747</v>
      </c>
      <c r="BO516" s="45">
        <f t="shared" si="265"/>
        <v>0.2391304347826087</v>
      </c>
      <c r="BP516" s="45">
        <f t="shared" si="266"/>
        <v>1.2035139964264443</v>
      </c>
      <c r="BQ516" s="47">
        <f t="shared" si="267"/>
        <v>82.841319262027824</v>
      </c>
      <c r="BR516" s="47">
        <f t="shared" si="268"/>
        <v>110.61442055909134</v>
      </c>
    </row>
    <row r="517" spans="6:70" x14ac:dyDescent="0.25">
      <c r="F517" s="2">
        <v>45497</v>
      </c>
      <c r="G517">
        <v>5.2402499999999996</v>
      </c>
      <c r="H517" s="43">
        <v>45513</v>
      </c>
      <c r="I517">
        <v>3.8386999999999998</v>
      </c>
      <c r="L517" s="2">
        <v>45490</v>
      </c>
      <c r="M517" t="str">
        <v>91282CKN</v>
      </c>
      <c r="N517">
        <v>2.4350999999999998</v>
      </c>
      <c r="O517">
        <v>4.9755900000000004</v>
      </c>
      <c r="P517">
        <v>0.92689999999999995</v>
      </c>
      <c r="Q517">
        <v>111.4375</v>
      </c>
      <c r="R517">
        <f>VLOOKUP(M517,工作表1!$A$3:$B$1000,2,FALSE)</f>
        <v>4.625</v>
      </c>
      <c r="S517" t="str">
        <f>VLOOKUP(M517,工作表1!$A$3:$C$1000,3,FALSE)</f>
        <v>2031/4/30</v>
      </c>
      <c r="T517">
        <f t="shared" ref="T517:T580" si="271">INDEX($G:$G,MATCH(L517,$F:$F,0))</f>
        <v>5.27</v>
      </c>
      <c r="U517">
        <f t="shared" si="270"/>
        <v>-0.64499999999999957</v>
      </c>
      <c r="V517" s="43">
        <f t="shared" si="249"/>
        <v>45596</v>
      </c>
      <c r="W517" s="43">
        <f t="shared" ref="W517:W580" si="272">IF(WEEKDAY(DATE(YEAR(L517),(INT(MONTH(L517)/3)+1)*3+1,1)-1,2)=7,DATE(YEAR(L517),(INT(MONTH(L517)/3)+1)*3+1,1)-1-2,IF(WEEKDAY(DATE(YEAR(L517),(INT(MONTH(L517)/3)+1)*3+1,1)-1,2)=6,DATE(YEAR(L517),(INT(MONTH(L517)/3)+1)*3+1,1)-1-1,DATE(YEAR(L517),(INT(MONTH(L517)/3)+1)*3+1,1)-1))</f>
        <v>45565</v>
      </c>
      <c r="X517" s="45">
        <f t="shared" si="250"/>
        <v>0.99829234972677594</v>
      </c>
      <c r="Y517" s="45">
        <f t="shared" si="251"/>
        <v>1.9359635826034882</v>
      </c>
      <c r="Z517" s="47">
        <f t="shared" si="252"/>
        <v>103.13526862857751</v>
      </c>
      <c r="AA517" s="47">
        <f t="shared" si="253"/>
        <v>111.44773530953725</v>
      </c>
      <c r="AB517" s="45">
        <f t="shared" si="254"/>
        <v>4.0959000000000003</v>
      </c>
      <c r="AC517" s="2" t="str">
        <f t="shared" ref="AC517:AC580" si="273">IF(MOD(MONTH(L517),3)=0,"TY2","TY1")</f>
        <v>TY1</v>
      </c>
      <c r="AD517">
        <f t="shared" ref="AD517:AD580" si="274">IF(AC517="TY1",Q517,AP517)</f>
        <v>111.4375</v>
      </c>
      <c r="AE517">
        <f t="shared" ref="AE517:AE580" si="275">IF(AC517="TY1",AP517,BH517)</f>
        <v>111.84375</v>
      </c>
      <c r="AF517" s="49">
        <f t="shared" si="269"/>
        <v>-0.40625</v>
      </c>
      <c r="AG517" s="3">
        <f t="shared" si="255"/>
        <v>111.44773530953725</v>
      </c>
      <c r="AH517">
        <f t="shared" si="256"/>
        <v>111.74709425677072</v>
      </c>
      <c r="AI517" s="51">
        <f t="shared" si="257"/>
        <v>-0.29935894723347189</v>
      </c>
      <c r="AJ517" s="52">
        <f t="shared" si="258"/>
        <v>0.10689105276652811</v>
      </c>
      <c r="AK517" s="2">
        <v>45490</v>
      </c>
      <c r="AL517" t="str">
        <v>91282CKW</v>
      </c>
      <c r="AM517">
        <v>1.7050000000000001</v>
      </c>
      <c r="AN517">
        <v>5.0660999999999996</v>
      </c>
      <c r="AO517">
        <v>0.90690000000000004</v>
      </c>
      <c r="AP517">
        <v>111.84375</v>
      </c>
      <c r="AQ517">
        <f>VLOOKUP(AL517,工作表1!$F$3:$G$1000,2,FALSE)</f>
        <v>4.25</v>
      </c>
      <c r="AR517" t="str">
        <f>VLOOKUP(AL517,工作表1!$F$3:$H$1000,3,FALSE)</f>
        <v>2031/6/30</v>
      </c>
      <c r="AS517">
        <f t="shared" ref="AS517:AS580" si="276">INDEX($G:$G,MATCH(AK517,$F:$F,0))</f>
        <v>5.27</v>
      </c>
      <c r="AT517">
        <f t="shared" ref="AT517:AT580" si="277">AQ517-AS517</f>
        <v>-1.0199999999999996</v>
      </c>
      <c r="AU517" s="43">
        <f t="shared" si="259"/>
        <v>45657</v>
      </c>
      <c r="AV517" s="43">
        <f t="shared" ref="AV517:AV580" si="278">IF(WEEKDAY(DATE(YEAR(AK517),(INT(MONTH(AK517)/3)+1)*3+4,1)-1,2)=7,DATE(YEAR(AK517),(INT(MONTH(AK517)/3)+1)*3+4,1)-1-2,IF(WEEKDAY(DATE(YEAR(AK517),(INT(MONTH(AK517)/3)+1)*3+4,1)-1,2)=6,DATE(YEAR(AK517),(INT(MONTH(AK517)/3)+1)*3+4,1)-1-1,DATE(YEAR(AK517),(INT(MONTH(AK517)/3)+1)*3+4,1)-1))</f>
        <v>45657</v>
      </c>
      <c r="AW517" s="45">
        <f t="shared" si="260"/>
        <v>0.20901639344262296</v>
      </c>
      <c r="AX517" s="45">
        <f t="shared" si="261"/>
        <v>2.1418931057713899</v>
      </c>
      <c r="AY517" s="47">
        <f t="shared" si="262"/>
        <v>100.97187518481394</v>
      </c>
      <c r="AZ517" s="47">
        <f t="shared" si="263"/>
        <v>111.74709425677072</v>
      </c>
      <c r="BA517" s="43"/>
      <c r="BC517" s="2">
        <v>45489</v>
      </c>
      <c r="BD517" t="str">
        <v>91282CDJ</v>
      </c>
      <c r="BE517">
        <v>3.5878999999999999</v>
      </c>
      <c r="BF517">
        <v>4.7997800000000002</v>
      </c>
      <c r="BG517">
        <v>0.75409999999999999</v>
      </c>
      <c r="BH517">
        <v>112.203125</v>
      </c>
      <c r="BI517">
        <f>VLOOKUP(BD517,工作表1!$K$3:$L$1000,2,FALSE)</f>
        <v>1.375</v>
      </c>
      <c r="BJ517" t="str">
        <f>VLOOKUP(BD517,工作表1!$K$3:$M$1000,3,FALSE)</f>
        <v>2031/11/15</v>
      </c>
      <c r="BK517">
        <f t="shared" ref="BK517:BK580" si="279">INDEX($G:$G,MATCH(BC517,$F:$F,0))</f>
        <v>5.2684499999999996</v>
      </c>
      <c r="BL517">
        <f t="shared" ref="BL517:BL580" si="280">BI517-BK517</f>
        <v>-3.8934499999999996</v>
      </c>
      <c r="BM517" s="43">
        <f t="shared" si="264"/>
        <v>45611</v>
      </c>
      <c r="BN517" s="43">
        <f t="shared" ref="BN517:BN580" si="281">IF(WEEKDAY(DATE(YEAR(BC517),(INT(MONTH(BC517)/3)+1)*3+7,1)-1,2)=7,DATE(YEAR(BC517),(INT(MONTH(BC517)/3)+1)*3+7,1)-1-2,IF(WEEKDAY(DATE(YEAR(BC517),(INT(MONTH(BC517)/3)+1)*3+7,1)-1,2)=6,DATE(YEAR(BC517),(INT(MONTH(BC517)/3)+1)*3+7,1)-1-1,DATE(YEAR(BC517),(INT(MONTH(BC517)/3)+1)*3+7,1)-1))</f>
        <v>45747</v>
      </c>
      <c r="BO517" s="45">
        <f t="shared" si="265"/>
        <v>0.23539402173913046</v>
      </c>
      <c r="BP517" s="45">
        <f t="shared" si="266"/>
        <v>1.2035447066706373</v>
      </c>
      <c r="BQ517" s="47">
        <f t="shared" si="267"/>
        <v>82.71606805091983</v>
      </c>
      <c r="BR517" s="47">
        <f t="shared" si="268"/>
        <v>110.44982780223935</v>
      </c>
    </row>
    <row r="518" spans="6:70" x14ac:dyDescent="0.25">
      <c r="F518" s="2">
        <v>45496</v>
      </c>
      <c r="G518">
        <v>5.2618</v>
      </c>
      <c r="H518" s="43">
        <v>45512</v>
      </c>
      <c r="I518">
        <v>3.8799000000000001</v>
      </c>
      <c r="L518" s="2">
        <v>45489</v>
      </c>
      <c r="M518" t="str">
        <v>91282CKN</v>
      </c>
      <c r="N518">
        <v>1.6580999999999999</v>
      </c>
      <c r="O518">
        <v>5.0824100000000003</v>
      </c>
      <c r="P518">
        <v>0.92689999999999995</v>
      </c>
      <c r="Q518">
        <v>111.328125</v>
      </c>
      <c r="R518">
        <f>VLOOKUP(M518,工作表1!$A$3:$B$1000,2,FALSE)</f>
        <v>4.625</v>
      </c>
      <c r="S518" t="str">
        <f>VLOOKUP(M518,工作表1!$A$3:$C$1000,3,FALSE)</f>
        <v>2031/4/30</v>
      </c>
      <c r="T518">
        <f t="shared" si="271"/>
        <v>5.2684499999999996</v>
      </c>
      <c r="U518">
        <f t="shared" si="270"/>
        <v>-0.64344999999999963</v>
      </c>
      <c r="V518" s="43">
        <f t="shared" ref="V518:V581" si="282">COUPNCD(L517,S518,2,0)</f>
        <v>45596</v>
      </c>
      <c r="W518" s="43">
        <f t="shared" si="272"/>
        <v>45565</v>
      </c>
      <c r="X518" s="45">
        <f t="shared" ref="X518:X581" si="283">COUPDAYBS(L517,S518,2,1)/COUPDAYS(L517,S518,2,1)*R518/2</f>
        <v>0.98565573770491799</v>
      </c>
      <c r="Y518" s="45">
        <f t="shared" ref="Y518:Y581" si="284">(W518-L517)/365*R518+X518</f>
        <v>1.9359982034583427</v>
      </c>
      <c r="Z518" s="47">
        <f t="shared" ref="Z518:Z581" si="285">(Q518*P518+Y518)/(1+(O518/100)*(W518-L519)/360)-X518</f>
        <v>103.00987623004858</v>
      </c>
      <c r="AA518" s="47">
        <f t="shared" ref="AA518:AA581" si="286">(Z518-$AB$5*(W518-L517)/365+T518*(W518-L517)/360)/P518</f>
        <v>111.31452031951468</v>
      </c>
      <c r="AB518" s="45">
        <f t="shared" ref="AB518:AB581" si="287">INDEX(I:I,MATCH(L518,H:H,0))</f>
        <v>4.0960000000000001</v>
      </c>
      <c r="AC518" s="2" t="str">
        <f t="shared" si="273"/>
        <v>TY1</v>
      </c>
      <c r="AD518">
        <f t="shared" si="274"/>
        <v>111.328125</v>
      </c>
      <c r="AE518">
        <f t="shared" si="275"/>
        <v>111.71875</v>
      </c>
      <c r="AF518" s="49">
        <f t="shared" si="269"/>
        <v>-0.390625</v>
      </c>
      <c r="AG518" s="3">
        <f t="shared" ref="AG518:AG581" si="288">IF(AC518="TY1",AA518,AZ518)</f>
        <v>111.31452031951468</v>
      </c>
      <c r="AH518">
        <f t="shared" ref="AH518:AH581" si="289">IF(AC518="TY1",AZ518,BR518)</f>
        <v>111.61095920606984</v>
      </c>
      <c r="AI518" s="51">
        <f t="shared" ref="AI518:AI581" si="290">AG518-AH518</f>
        <v>-0.29643888655515127</v>
      </c>
      <c r="AJ518" s="52">
        <f t="shared" ref="AJ518:AJ581" si="291">AI518-AF518</f>
        <v>9.4186113444848729E-2</v>
      </c>
      <c r="AK518" s="2">
        <v>45489</v>
      </c>
      <c r="AL518" t="str">
        <v>91282CKW</v>
      </c>
      <c r="AM518">
        <v>1.0408999999999999</v>
      </c>
      <c r="AN518">
        <v>5.0919699999999999</v>
      </c>
      <c r="AO518">
        <v>0.90690000000000004</v>
      </c>
      <c r="AP518">
        <v>111.71875</v>
      </c>
      <c r="AQ518">
        <f>VLOOKUP(AL518,工作表1!$F$3:$G$1000,2,FALSE)</f>
        <v>4.25</v>
      </c>
      <c r="AR518" t="str">
        <f>VLOOKUP(AL518,工作表1!$F$3:$H$1000,3,FALSE)</f>
        <v>2031/6/30</v>
      </c>
      <c r="AS518">
        <f t="shared" si="276"/>
        <v>5.2684499999999996</v>
      </c>
      <c r="AT518">
        <f t="shared" si="277"/>
        <v>-1.0184499999999996</v>
      </c>
      <c r="AU518" s="43">
        <f t="shared" ref="AU518:AU581" si="292">COUPNCD(AK517,AR518,2,0)</f>
        <v>45657</v>
      </c>
      <c r="AV518" s="43">
        <f t="shared" si="278"/>
        <v>45657</v>
      </c>
      <c r="AW518" s="45">
        <f t="shared" ref="AW518:AW581" si="293">COUPDAYBS(AK517,AR518,2,1)/COUPDAYS(AK517,AR518,2,1)*AQ518/2</f>
        <v>0.19740437158469948</v>
      </c>
      <c r="AX518" s="45">
        <f t="shared" ref="AX518:AX581" si="294">(AV518-AK517)/365*AQ518+AW518</f>
        <v>2.141924919529905</v>
      </c>
      <c r="AY518" s="47">
        <f t="shared" ref="AY518:AY581" si="295">(AP518*AO518+AX518)/(1+(AN518/100)*(AV518-AK519)/360)-AW518</f>
        <v>100.8468949941674</v>
      </c>
      <c r="AZ518" s="47">
        <f t="shared" ref="AZ518:AZ581" si="296">(AY518-$AB$5*(AV518-AK517)/365+AS518*(AV518-AK517)/360)/AO518</f>
        <v>111.61095920606984</v>
      </c>
      <c r="BA518" s="43"/>
      <c r="BC518" s="2">
        <v>45488</v>
      </c>
      <c r="BD518" t="str">
        <v>91282CDJ</v>
      </c>
      <c r="BE518">
        <v>2.1778</v>
      </c>
      <c r="BF518">
        <v>4.8762499999999998</v>
      </c>
      <c r="BG518">
        <v>0.75409999999999999</v>
      </c>
      <c r="BH518">
        <v>111.84375</v>
      </c>
      <c r="BI518">
        <f>VLOOKUP(BD518,工作表1!$K$3:$L$1000,2,FALSE)</f>
        <v>1.375</v>
      </c>
      <c r="BJ518" t="str">
        <f>VLOOKUP(BD518,工作表1!$K$3:$M$1000,3,FALSE)</f>
        <v>2031/11/15</v>
      </c>
      <c r="BK518">
        <f t="shared" si="279"/>
        <v>5.26675</v>
      </c>
      <c r="BL518">
        <f t="shared" si="280"/>
        <v>-3.89175</v>
      </c>
      <c r="BM518" s="43">
        <f t="shared" ref="BM518:BM581" si="297">COUPNCD(BC517,BJ518,2,0)</f>
        <v>45611</v>
      </c>
      <c r="BN518" s="43">
        <f t="shared" si="281"/>
        <v>45747</v>
      </c>
      <c r="BO518" s="45">
        <f t="shared" ref="BO518:BO581" si="298">COUPDAYBS(BC517,BJ518,2,1)/COUPDAYS(BC517,BJ518,2,1)*BI518/2</f>
        <v>0.23165760869565216</v>
      </c>
      <c r="BP518" s="45">
        <f t="shared" ref="BP518:BP581" si="299">(BN518-BC517)/365*BI518+BO518</f>
        <v>1.2035754169148303</v>
      </c>
      <c r="BQ518" s="47">
        <f t="shared" ref="BQ518:BQ581" si="300">(BH518*BG518+BP518)/(1+(BF518/100)*(BN518-BC519)/360)-BO518</f>
        <v>82.381492414503512</v>
      </c>
      <c r="BR518" s="47">
        <f t="shared" ref="BR518:BR581" si="301">(BQ518-$AB$5*(BN518-BC517)/365+BK518*(BN518-BC517)/360)/BG518</f>
        <v>110.007499285648</v>
      </c>
    </row>
    <row r="519" spans="6:70" x14ac:dyDescent="0.25">
      <c r="F519" s="2">
        <v>45495</v>
      </c>
      <c r="G519">
        <v>5.2659500000000001</v>
      </c>
      <c r="H519" s="43">
        <v>45511</v>
      </c>
      <c r="I519">
        <v>3.8239000000000001</v>
      </c>
      <c r="L519" s="2">
        <v>45488</v>
      </c>
      <c r="M519" t="str">
        <v>91282CKN</v>
      </c>
      <c r="N519">
        <v>1.8</v>
      </c>
      <c r="O519">
        <v>5.0609200000000003</v>
      </c>
      <c r="P519">
        <v>0.92689999999999995</v>
      </c>
      <c r="Q519">
        <v>110.984375</v>
      </c>
      <c r="R519">
        <f>VLOOKUP(M519,工作表1!$A$3:$B$1000,2,FALSE)</f>
        <v>4.625</v>
      </c>
      <c r="S519" t="str">
        <f>VLOOKUP(M519,工作表1!$A$3:$C$1000,3,FALSE)</f>
        <v>2031/4/30</v>
      </c>
      <c r="T519">
        <f t="shared" si="271"/>
        <v>5.26675</v>
      </c>
      <c r="U519">
        <f t="shared" si="270"/>
        <v>-0.64175000000000004</v>
      </c>
      <c r="V519" s="43">
        <f t="shared" si="282"/>
        <v>45596</v>
      </c>
      <c r="W519" s="43">
        <f t="shared" si="272"/>
        <v>45565</v>
      </c>
      <c r="X519" s="45">
        <f t="shared" si="283"/>
        <v>0.97301912568306015</v>
      </c>
      <c r="Y519" s="45">
        <f t="shared" si="284"/>
        <v>1.9360328243131972</v>
      </c>
      <c r="Z519" s="47">
        <f t="shared" si="285"/>
        <v>102.66882404844831</v>
      </c>
      <c r="AA519" s="47">
        <f t="shared" si="286"/>
        <v>110.94859407601376</v>
      </c>
      <c r="AB519" s="45">
        <f t="shared" si="287"/>
        <v>4.1635999999999997</v>
      </c>
      <c r="AC519" s="2" t="str">
        <f t="shared" si="273"/>
        <v>TY1</v>
      </c>
      <c r="AD519">
        <f t="shared" si="274"/>
        <v>110.984375</v>
      </c>
      <c r="AE519">
        <f t="shared" si="275"/>
        <v>111.359375</v>
      </c>
      <c r="AF519" s="49">
        <f t="shared" si="269"/>
        <v>-0.375</v>
      </c>
      <c r="AG519" s="3">
        <f t="shared" si="288"/>
        <v>110.94859407601376</v>
      </c>
      <c r="AH519">
        <f t="shared" si="289"/>
        <v>111.22014311114307</v>
      </c>
      <c r="AI519" s="51">
        <f t="shared" si="290"/>
        <v>-0.27154903512931128</v>
      </c>
      <c r="AJ519" s="52">
        <f t="shared" si="291"/>
        <v>0.10345096487068872</v>
      </c>
      <c r="AK519" s="2">
        <v>45488</v>
      </c>
      <c r="AL519" t="str">
        <v>91282CKW</v>
      </c>
      <c r="AM519">
        <v>0.79400000000000004</v>
      </c>
      <c r="AN519">
        <v>5.1078999999999999</v>
      </c>
      <c r="AO519">
        <v>0.90690000000000004</v>
      </c>
      <c r="AP519">
        <v>111.359375</v>
      </c>
      <c r="AQ519">
        <f>VLOOKUP(AL519,工作表1!$F$3:$G$1000,2,FALSE)</f>
        <v>4.25</v>
      </c>
      <c r="AR519" t="str">
        <f>VLOOKUP(AL519,工作表1!$F$3:$H$1000,3,FALSE)</f>
        <v>2031/6/30</v>
      </c>
      <c r="AS519">
        <f t="shared" si="276"/>
        <v>5.26675</v>
      </c>
      <c r="AT519">
        <f t="shared" si="277"/>
        <v>-1.01675</v>
      </c>
      <c r="AU519" s="43">
        <f t="shared" si="292"/>
        <v>45657</v>
      </c>
      <c r="AV519" s="43">
        <f t="shared" si="278"/>
        <v>45657</v>
      </c>
      <c r="AW519" s="45">
        <f t="shared" si="293"/>
        <v>0.18579234972677597</v>
      </c>
      <c r="AX519" s="45">
        <f t="shared" si="294"/>
        <v>2.1419567332884197</v>
      </c>
      <c r="AY519" s="47">
        <f t="shared" si="295"/>
        <v>100.49102317562351</v>
      </c>
      <c r="AZ519" s="47">
        <f t="shared" si="296"/>
        <v>111.22014311114307</v>
      </c>
      <c r="BA519" s="43"/>
      <c r="BC519" s="2">
        <v>45485</v>
      </c>
      <c r="BD519" t="str">
        <v>91282CDJ</v>
      </c>
      <c r="BE519">
        <v>3.2715999999999998</v>
      </c>
      <c r="BF519">
        <v>4.8419999999999996</v>
      </c>
      <c r="BG519">
        <v>0.75409999999999999</v>
      </c>
      <c r="BH519">
        <v>112.0625</v>
      </c>
      <c r="BI519">
        <f>VLOOKUP(BD519,工作表1!$K$3:$L$1000,2,FALSE)</f>
        <v>1.375</v>
      </c>
      <c r="BJ519" t="str">
        <f>VLOOKUP(BD519,工作表1!$K$3:$M$1000,3,FALSE)</f>
        <v>2031/11/15</v>
      </c>
      <c r="BK519">
        <f t="shared" si="279"/>
        <v>5.2815000000000003</v>
      </c>
      <c r="BL519">
        <f t="shared" si="280"/>
        <v>-3.9065000000000003</v>
      </c>
      <c r="BM519" s="43">
        <f t="shared" si="297"/>
        <v>45611</v>
      </c>
      <c r="BN519" s="43">
        <f t="shared" si="281"/>
        <v>45747</v>
      </c>
      <c r="BO519" s="45">
        <f t="shared" si="298"/>
        <v>0.22792119565217389</v>
      </c>
      <c r="BP519" s="45">
        <f t="shared" si="299"/>
        <v>1.2036061271590233</v>
      </c>
      <c r="BQ519" s="47">
        <f t="shared" si="300"/>
        <v>82.553739120319818</v>
      </c>
      <c r="BR519" s="47">
        <f t="shared" si="301"/>
        <v>110.25294130200892</v>
      </c>
    </row>
    <row r="520" spans="6:70" x14ac:dyDescent="0.25">
      <c r="F520" s="2">
        <v>45492</v>
      </c>
      <c r="G520">
        <v>5.2636500000000002</v>
      </c>
      <c r="H520" s="43">
        <v>45510</v>
      </c>
      <c r="I520">
        <v>3.7833999999999999</v>
      </c>
      <c r="L520" s="2">
        <v>45485</v>
      </c>
      <c r="M520" t="str">
        <v>91282CKU</v>
      </c>
      <c r="N520">
        <v>1.6039000000000001</v>
      </c>
      <c r="O520">
        <v>5.0894899999999996</v>
      </c>
      <c r="P520">
        <v>0.92689999999999995</v>
      </c>
      <c r="Q520">
        <v>111.1875</v>
      </c>
      <c r="R520">
        <f>VLOOKUP(M520,工作表1!$A$3:$B$1000,2,FALSE)</f>
        <v>4.625</v>
      </c>
      <c r="S520" t="str">
        <f>VLOOKUP(M520,工作表1!$A$3:$C$1000,3,FALSE)</f>
        <v>2031/5/31</v>
      </c>
      <c r="T520">
        <f t="shared" si="271"/>
        <v>5.2815000000000003</v>
      </c>
      <c r="U520">
        <f t="shared" si="270"/>
        <v>-0.65650000000000031</v>
      </c>
      <c r="V520" s="43">
        <f t="shared" si="282"/>
        <v>45626</v>
      </c>
      <c r="W520" s="43">
        <f t="shared" si="272"/>
        <v>45565</v>
      </c>
      <c r="X520" s="45">
        <f t="shared" si="283"/>
        <v>0.56864754098360659</v>
      </c>
      <c r="Y520" s="45">
        <f t="shared" si="284"/>
        <v>1.5443324724904559</v>
      </c>
      <c r="Z520" s="47">
        <f t="shared" si="285"/>
        <v>102.851082892854</v>
      </c>
      <c r="AA520" s="47">
        <f t="shared" si="286"/>
        <v>111.15103556774177</v>
      </c>
      <c r="AB520" s="45">
        <f t="shared" si="287"/>
        <v>4.1246999999999998</v>
      </c>
      <c r="AC520" s="2" t="str">
        <f t="shared" si="273"/>
        <v>TY1</v>
      </c>
      <c r="AD520">
        <f t="shared" si="274"/>
        <v>111.1875</v>
      </c>
      <c r="AE520">
        <f t="shared" si="275"/>
        <v>111.578125</v>
      </c>
      <c r="AF520" s="49">
        <f t="shared" si="269"/>
        <v>-0.390625</v>
      </c>
      <c r="AG520" s="3">
        <f t="shared" si="288"/>
        <v>111.15103556774177</v>
      </c>
      <c r="AH520">
        <f t="shared" si="289"/>
        <v>111.43693825262864</v>
      </c>
      <c r="AI520" s="51">
        <f t="shared" si="290"/>
        <v>-0.28590268488686377</v>
      </c>
      <c r="AJ520" s="52">
        <f t="shared" si="291"/>
        <v>0.10472231511313623</v>
      </c>
      <c r="AK520" s="2">
        <v>45485</v>
      </c>
      <c r="AL520" t="str">
        <v>91282CKW</v>
      </c>
      <c r="AM520">
        <v>0.91559999999999997</v>
      </c>
      <c r="AN520">
        <v>5.1160899999999998</v>
      </c>
      <c r="AO520">
        <v>0.90690000000000004</v>
      </c>
      <c r="AP520">
        <v>111.578125</v>
      </c>
      <c r="AQ520">
        <f>VLOOKUP(AL520,工作表1!$F$3:$G$1000,2,FALSE)</f>
        <v>4.25</v>
      </c>
      <c r="AR520" t="str">
        <f>VLOOKUP(AL520,工作表1!$F$3:$H$1000,3,FALSE)</f>
        <v>2031/6/30</v>
      </c>
      <c r="AS520">
        <f t="shared" si="276"/>
        <v>5.2815000000000003</v>
      </c>
      <c r="AT520">
        <f t="shared" si="277"/>
        <v>-1.0315000000000003</v>
      </c>
      <c r="AU520" s="43">
        <f t="shared" si="292"/>
        <v>45657</v>
      </c>
      <c r="AV520" s="43">
        <f t="shared" si="278"/>
        <v>45657</v>
      </c>
      <c r="AW520" s="45">
        <f t="shared" si="293"/>
        <v>0.17418032786885246</v>
      </c>
      <c r="AX520" s="45">
        <f t="shared" si="294"/>
        <v>2.1419885470469344</v>
      </c>
      <c r="AY520" s="47">
        <f t="shared" si="295"/>
        <v>100.67848107071531</v>
      </c>
      <c r="AZ520" s="47">
        <f t="shared" si="296"/>
        <v>111.43693825262864</v>
      </c>
      <c r="BA520" s="43"/>
      <c r="BC520" s="2">
        <v>45484</v>
      </c>
      <c r="BD520" t="str">
        <v>91282CDJ</v>
      </c>
      <c r="BE520">
        <v>3.9001999999999999</v>
      </c>
      <c r="BF520">
        <v>4.8203399999999998</v>
      </c>
      <c r="BG520">
        <v>0.75409999999999999</v>
      </c>
      <c r="BH520">
        <v>112.03125</v>
      </c>
      <c r="BI520">
        <f>VLOOKUP(BD520,工作表1!$K$3:$L$1000,2,FALSE)</f>
        <v>1.375</v>
      </c>
      <c r="BJ520" t="str">
        <f>VLOOKUP(BD520,工作表1!$K$3:$M$1000,3,FALSE)</f>
        <v>2031/11/15</v>
      </c>
      <c r="BK520">
        <f t="shared" si="279"/>
        <v>5.282</v>
      </c>
      <c r="BL520">
        <f t="shared" si="280"/>
        <v>-3.907</v>
      </c>
      <c r="BM520" s="43">
        <f t="shared" si="297"/>
        <v>45611</v>
      </c>
      <c r="BN520" s="43">
        <f t="shared" si="281"/>
        <v>45747</v>
      </c>
      <c r="BO520" s="45">
        <f t="shared" si="298"/>
        <v>0.21671195652173914</v>
      </c>
      <c r="BP520" s="45">
        <f t="shared" si="299"/>
        <v>1.2036982578916022</v>
      </c>
      <c r="BQ520" s="47">
        <f t="shared" si="300"/>
        <v>82.54422241550364</v>
      </c>
      <c r="BR520" s="47">
        <f t="shared" si="301"/>
        <v>110.24983566646601</v>
      </c>
    </row>
    <row r="521" spans="6:70" x14ac:dyDescent="0.25">
      <c r="F521" s="2">
        <v>45491</v>
      </c>
      <c r="G521">
        <v>5.2662500000000003</v>
      </c>
      <c r="H521" s="43">
        <v>45509</v>
      </c>
      <c r="I521">
        <v>3.6848999999999998</v>
      </c>
      <c r="L521" s="2">
        <v>45484</v>
      </c>
      <c r="M521" t="str">
        <v>91282CKU</v>
      </c>
      <c r="N521">
        <v>1.6883999999999999</v>
      </c>
      <c r="O521">
        <v>5.0772500000000003</v>
      </c>
      <c r="P521">
        <v>0.92689999999999995</v>
      </c>
      <c r="Q521">
        <v>111.15625</v>
      </c>
      <c r="R521">
        <f>VLOOKUP(M521,工作表1!$A$3:$B$1000,2,FALSE)</f>
        <v>4.625</v>
      </c>
      <c r="S521" t="str">
        <f>VLOOKUP(M521,工作表1!$A$3:$C$1000,3,FALSE)</f>
        <v>2031/5/31</v>
      </c>
      <c r="T521">
        <f t="shared" si="271"/>
        <v>5.282</v>
      </c>
      <c r="U521">
        <f t="shared" si="270"/>
        <v>-0.65700000000000003</v>
      </c>
      <c r="V521" s="43">
        <f t="shared" si="282"/>
        <v>45626</v>
      </c>
      <c r="W521" s="43">
        <f t="shared" si="272"/>
        <v>45565</v>
      </c>
      <c r="X521" s="45">
        <f t="shared" si="283"/>
        <v>0.53073770491803285</v>
      </c>
      <c r="Y521" s="45">
        <f t="shared" si="284"/>
        <v>1.5444363350550192</v>
      </c>
      <c r="Z521" s="47">
        <f t="shared" si="285"/>
        <v>102.84885753034598</v>
      </c>
      <c r="AA521" s="47">
        <f t="shared" si="286"/>
        <v>111.15610257040383</v>
      </c>
      <c r="AB521" s="45">
        <f t="shared" si="287"/>
        <v>4.1559999999999997</v>
      </c>
      <c r="AC521" s="2" t="str">
        <f t="shared" si="273"/>
        <v>TY1</v>
      </c>
      <c r="AD521">
        <f t="shared" si="274"/>
        <v>111.15625</v>
      </c>
      <c r="AE521">
        <f t="shared" si="275"/>
        <v>111.546875</v>
      </c>
      <c r="AF521" s="49">
        <f t="shared" si="269"/>
        <v>-0.390625</v>
      </c>
      <c r="AG521" s="3">
        <f t="shared" si="288"/>
        <v>111.15610257040383</v>
      </c>
      <c r="AH521">
        <f t="shared" si="289"/>
        <v>111.42399238334959</v>
      </c>
      <c r="AI521" s="51">
        <f t="shared" si="290"/>
        <v>-0.26788981294575365</v>
      </c>
      <c r="AJ521" s="52">
        <f t="shared" si="291"/>
        <v>0.12273518705424635</v>
      </c>
      <c r="AK521" s="2">
        <v>45484</v>
      </c>
      <c r="AL521" t="str">
        <v>91282CKW</v>
      </c>
      <c r="AM521">
        <v>0.51039999999999996</v>
      </c>
      <c r="AN521">
        <v>5.1414900000000001</v>
      </c>
      <c r="AO521">
        <v>0.90690000000000004</v>
      </c>
      <c r="AP521">
        <v>111.546875</v>
      </c>
      <c r="AQ521">
        <f>VLOOKUP(AL521,工作表1!$F$3:$G$1000,2,FALSE)</f>
        <v>4.25</v>
      </c>
      <c r="AR521" t="str">
        <f>VLOOKUP(AL521,工作表1!$F$3:$H$1000,3,FALSE)</f>
        <v>2031/6/30</v>
      </c>
      <c r="AS521">
        <f t="shared" si="276"/>
        <v>5.282</v>
      </c>
      <c r="AT521">
        <f t="shared" si="277"/>
        <v>-1.032</v>
      </c>
      <c r="AU521" s="43">
        <f t="shared" si="292"/>
        <v>45657</v>
      </c>
      <c r="AV521" s="43">
        <f t="shared" si="278"/>
        <v>45657</v>
      </c>
      <c r="AW521" s="45">
        <f t="shared" si="293"/>
        <v>0.13934426229508198</v>
      </c>
      <c r="AX521" s="45">
        <f t="shared" si="294"/>
        <v>2.1420839883224794</v>
      </c>
      <c r="AY521" s="47">
        <f t="shared" si="295"/>
        <v>100.65969071681288</v>
      </c>
      <c r="AZ521" s="47">
        <f t="shared" si="296"/>
        <v>111.42399238334959</v>
      </c>
      <c r="BA521" s="43"/>
      <c r="BC521" s="2">
        <v>45483</v>
      </c>
      <c r="BD521" t="str">
        <v>91282CDJ</v>
      </c>
      <c r="BE521">
        <v>3.1473</v>
      </c>
      <c r="BF521">
        <v>4.9347099999999999</v>
      </c>
      <c r="BG521">
        <v>0.75409999999999999</v>
      </c>
      <c r="BH521">
        <v>111.359375</v>
      </c>
      <c r="BI521">
        <f>VLOOKUP(BD521,工作表1!$K$3:$L$1000,2,FALSE)</f>
        <v>1.375</v>
      </c>
      <c r="BJ521" t="str">
        <f>VLOOKUP(BD521,工作表1!$K$3:$M$1000,3,FALSE)</f>
        <v>2031/11/15</v>
      </c>
      <c r="BK521">
        <f t="shared" si="279"/>
        <v>5.3059000000000003</v>
      </c>
      <c r="BL521">
        <f t="shared" si="280"/>
        <v>-3.9309000000000003</v>
      </c>
      <c r="BM521" s="43">
        <f t="shared" si="297"/>
        <v>45611</v>
      </c>
      <c r="BN521" s="43">
        <f t="shared" si="281"/>
        <v>45747</v>
      </c>
      <c r="BO521" s="45">
        <f t="shared" si="298"/>
        <v>0.21297554347826086</v>
      </c>
      <c r="BP521" s="45">
        <f t="shared" si="299"/>
        <v>1.203728968135795</v>
      </c>
      <c r="BQ521" s="47">
        <f t="shared" si="300"/>
        <v>81.981160349703032</v>
      </c>
      <c r="BR521" s="47">
        <f t="shared" si="301"/>
        <v>109.52933425584965</v>
      </c>
    </row>
    <row r="522" spans="6:70" x14ac:dyDescent="0.25">
      <c r="F522" s="2">
        <v>45490</v>
      </c>
      <c r="G522">
        <v>5.27</v>
      </c>
      <c r="H522" s="43">
        <v>45506</v>
      </c>
      <c r="I522">
        <v>3.67</v>
      </c>
      <c r="L522" s="2">
        <v>45483</v>
      </c>
      <c r="M522" t="str">
        <v>91282CKU</v>
      </c>
      <c r="N522">
        <v>1.0692999999999999</v>
      </c>
      <c r="O522">
        <v>5.1724500000000004</v>
      </c>
      <c r="P522">
        <v>0.92689999999999995</v>
      </c>
      <c r="Q522">
        <v>110.5</v>
      </c>
      <c r="R522">
        <f>VLOOKUP(M522,工作表1!$A$3:$B$1000,2,FALSE)</f>
        <v>4.625</v>
      </c>
      <c r="S522" t="str">
        <f>VLOOKUP(M522,工作表1!$A$3:$C$1000,3,FALSE)</f>
        <v>2031/5/31</v>
      </c>
      <c r="T522">
        <f t="shared" si="271"/>
        <v>5.3059000000000003</v>
      </c>
      <c r="U522">
        <f t="shared" si="270"/>
        <v>-0.68090000000000028</v>
      </c>
      <c r="V522" s="43">
        <f t="shared" si="282"/>
        <v>45626</v>
      </c>
      <c r="W522" s="43">
        <f t="shared" si="272"/>
        <v>45565</v>
      </c>
      <c r="X522" s="45">
        <f t="shared" si="283"/>
        <v>0.5181010928961749</v>
      </c>
      <c r="Y522" s="45">
        <f t="shared" si="284"/>
        <v>1.5444709559098735</v>
      </c>
      <c r="Z522" s="47">
        <f t="shared" si="285"/>
        <v>102.22358713090219</v>
      </c>
      <c r="AA522" s="47">
        <f t="shared" si="286"/>
        <v>110.48977262632489</v>
      </c>
      <c r="AB522" s="45">
        <f t="shared" si="287"/>
        <v>4.242</v>
      </c>
      <c r="AC522" s="2" t="str">
        <f t="shared" si="273"/>
        <v>TY1</v>
      </c>
      <c r="AD522">
        <f t="shared" si="274"/>
        <v>110.5</v>
      </c>
      <c r="AE522">
        <f t="shared" si="275"/>
        <v>110.875</v>
      </c>
      <c r="AF522" s="49">
        <f t="shared" si="269"/>
        <v>-0.375</v>
      </c>
      <c r="AG522" s="3">
        <f t="shared" si="288"/>
        <v>110.48977262632489</v>
      </c>
      <c r="AH522">
        <f t="shared" si="289"/>
        <v>110.76736881440387</v>
      </c>
      <c r="AI522" s="51">
        <f t="shared" si="290"/>
        <v>-0.27759618807897368</v>
      </c>
      <c r="AJ522" s="52">
        <f t="shared" si="291"/>
        <v>9.7403811921026318E-2</v>
      </c>
      <c r="AK522" s="2">
        <v>45483</v>
      </c>
      <c r="AL522" t="str">
        <v>91282CKW</v>
      </c>
      <c r="AM522">
        <v>0.92749999999999999</v>
      </c>
      <c r="AN522">
        <v>5.1675500000000003</v>
      </c>
      <c r="AO522">
        <v>0.90690000000000004</v>
      </c>
      <c r="AP522">
        <v>110.875</v>
      </c>
      <c r="AQ522">
        <f>VLOOKUP(AL522,工作表1!$F$3:$G$1000,2,FALSE)</f>
        <v>4.25</v>
      </c>
      <c r="AR522" t="str">
        <f>VLOOKUP(AL522,工作表1!$F$3:$H$1000,3,FALSE)</f>
        <v>2031/6/30</v>
      </c>
      <c r="AS522">
        <f t="shared" si="276"/>
        <v>5.3059000000000003</v>
      </c>
      <c r="AT522">
        <f t="shared" si="277"/>
        <v>-1.0559000000000003</v>
      </c>
      <c r="AU522" s="43">
        <f t="shared" si="292"/>
        <v>45657</v>
      </c>
      <c r="AV522" s="43">
        <f t="shared" si="278"/>
        <v>45657</v>
      </c>
      <c r="AW522" s="45">
        <f t="shared" si="293"/>
        <v>0.12773224043715847</v>
      </c>
      <c r="AX522" s="45">
        <f t="shared" si="294"/>
        <v>2.1421158020809941</v>
      </c>
      <c r="AY522" s="47">
        <f t="shared" si="295"/>
        <v>100.0504418500812</v>
      </c>
      <c r="AZ522" s="47">
        <f t="shared" si="296"/>
        <v>110.76736881440387</v>
      </c>
      <c r="BA522" s="43"/>
      <c r="BC522" s="2">
        <v>45482</v>
      </c>
      <c r="BD522" t="str">
        <v>91282CDJ</v>
      </c>
      <c r="BE522">
        <v>3.1705999999999999</v>
      </c>
      <c r="BF522">
        <v>4.9394200000000001</v>
      </c>
      <c r="BG522">
        <v>0.75409999999999999</v>
      </c>
      <c r="BH522">
        <v>111.265625</v>
      </c>
      <c r="BI522">
        <f>VLOOKUP(BD522,工作表1!$K$3:$L$1000,2,FALSE)</f>
        <v>1.375</v>
      </c>
      <c r="BJ522" t="str">
        <f>VLOOKUP(BD522,工作表1!$K$3:$M$1000,3,FALSE)</f>
        <v>2031/11/15</v>
      </c>
      <c r="BK522">
        <f t="shared" si="279"/>
        <v>5.3118999999999996</v>
      </c>
      <c r="BL522">
        <f t="shared" si="280"/>
        <v>-3.9368999999999996</v>
      </c>
      <c r="BM522" s="43">
        <f t="shared" si="297"/>
        <v>45611</v>
      </c>
      <c r="BN522" s="43">
        <f t="shared" si="281"/>
        <v>45747</v>
      </c>
      <c r="BO522" s="45">
        <f t="shared" si="298"/>
        <v>0.20923913043478262</v>
      </c>
      <c r="BP522" s="45">
        <f t="shared" si="299"/>
        <v>1.2037596783799882</v>
      </c>
      <c r="BQ522" s="47">
        <f t="shared" si="300"/>
        <v>81.903089043133932</v>
      </c>
      <c r="BR522" s="47">
        <f t="shared" si="301"/>
        <v>109.43474037784513</v>
      </c>
    </row>
    <row r="523" spans="6:70" x14ac:dyDescent="0.25">
      <c r="F523" s="2">
        <v>45489</v>
      </c>
      <c r="G523">
        <v>5.2684499999999996</v>
      </c>
      <c r="H523" s="43">
        <v>45505</v>
      </c>
      <c r="I523">
        <v>3.8805999999999998</v>
      </c>
      <c r="L523" s="2">
        <v>45482</v>
      </c>
      <c r="M523" t="str">
        <v>91282CKU</v>
      </c>
      <c r="N523">
        <v>1.9125000000000001</v>
      </c>
      <c r="O523">
        <v>5.0630300000000004</v>
      </c>
      <c r="P523">
        <v>0.92689999999999995</v>
      </c>
      <c r="Q523">
        <v>110.40625</v>
      </c>
      <c r="R523">
        <f>VLOOKUP(M523,工作表1!$A$3:$B$1000,2,FALSE)</f>
        <v>4.625</v>
      </c>
      <c r="S523" t="str">
        <f>VLOOKUP(M523,工作表1!$A$3:$C$1000,3,FALSE)</f>
        <v>2031/5/31</v>
      </c>
      <c r="T523">
        <f t="shared" si="271"/>
        <v>5.3118999999999996</v>
      </c>
      <c r="U523">
        <f t="shared" si="270"/>
        <v>-0.68689999999999962</v>
      </c>
      <c r="V523" s="43">
        <f t="shared" si="282"/>
        <v>45626</v>
      </c>
      <c r="W523" s="43">
        <f t="shared" si="272"/>
        <v>45565</v>
      </c>
      <c r="X523" s="45">
        <f t="shared" si="283"/>
        <v>0.50546448087431695</v>
      </c>
      <c r="Y523" s="45">
        <f t="shared" si="284"/>
        <v>1.5445055767647278</v>
      </c>
      <c r="Z523" s="47">
        <f t="shared" si="285"/>
        <v>102.16171124258308</v>
      </c>
      <c r="AA523" s="47">
        <f t="shared" si="286"/>
        <v>110.42701379744742</v>
      </c>
      <c r="AB523" s="45">
        <f t="shared" si="287"/>
        <v>4.2497999999999996</v>
      </c>
      <c r="AC523" s="2" t="str">
        <f t="shared" si="273"/>
        <v>TY1</v>
      </c>
      <c r="AD523">
        <f t="shared" si="274"/>
        <v>110.40625</v>
      </c>
      <c r="AE523">
        <f t="shared" si="275"/>
        <v>110.78125</v>
      </c>
      <c r="AF523" s="49">
        <f t="shared" si="269"/>
        <v>-0.375</v>
      </c>
      <c r="AG523" s="3">
        <f t="shared" si="288"/>
        <v>110.42701379744742</v>
      </c>
      <c r="AH523">
        <f t="shared" si="289"/>
        <v>110.68718202255373</v>
      </c>
      <c r="AI523" s="51">
        <f t="shared" si="290"/>
        <v>-0.26016822510631243</v>
      </c>
      <c r="AJ523" s="52">
        <f t="shared" si="291"/>
        <v>0.11483177489368757</v>
      </c>
      <c r="AK523" s="2">
        <v>45482</v>
      </c>
      <c r="AL523" t="str">
        <v>91282CKW</v>
      </c>
      <c r="AM523">
        <v>1.1559999999999999</v>
      </c>
      <c r="AN523">
        <v>5.1521499999999998</v>
      </c>
      <c r="AO523">
        <v>0.90690000000000004</v>
      </c>
      <c r="AP523">
        <v>110.78125</v>
      </c>
      <c r="AQ523">
        <f>VLOOKUP(AL523,工作表1!$F$3:$G$1000,2,FALSE)</f>
        <v>4.25</v>
      </c>
      <c r="AR523" t="str">
        <f>VLOOKUP(AL523,工作表1!$F$3:$H$1000,3,FALSE)</f>
        <v>2031/6/30</v>
      </c>
      <c r="AS523">
        <f t="shared" si="276"/>
        <v>5.3118999999999996</v>
      </c>
      <c r="AT523">
        <f t="shared" si="277"/>
        <v>-1.0618999999999996</v>
      </c>
      <c r="AU523" s="43">
        <f t="shared" si="292"/>
        <v>45657</v>
      </c>
      <c r="AV523" s="43">
        <f t="shared" si="278"/>
        <v>45657</v>
      </c>
      <c r="AW523" s="45">
        <f t="shared" si="293"/>
        <v>0.11612021857923496</v>
      </c>
      <c r="AX523" s="45">
        <f t="shared" si="294"/>
        <v>2.1421476158395092</v>
      </c>
      <c r="AY523" s="47">
        <f t="shared" si="295"/>
        <v>99.9724823853864</v>
      </c>
      <c r="AZ523" s="47">
        <f t="shared" si="296"/>
        <v>110.68718202255373</v>
      </c>
      <c r="BA523" s="43"/>
      <c r="BC523" s="2">
        <v>45481</v>
      </c>
      <c r="BD523" t="str">
        <v>91282CDJ</v>
      </c>
      <c r="BE523">
        <v>3.6545000000000001</v>
      </c>
      <c r="BF523">
        <v>4.9127299999999998</v>
      </c>
      <c r="BG523">
        <v>0.75409999999999999</v>
      </c>
      <c r="BH523">
        <v>111.46875</v>
      </c>
      <c r="BI523">
        <f>VLOOKUP(BD523,工作表1!$K$3:$L$1000,2,FALSE)</f>
        <v>1.375</v>
      </c>
      <c r="BJ523" t="str">
        <f>VLOOKUP(BD523,工作表1!$K$3:$M$1000,3,FALSE)</f>
        <v>2031/11/15</v>
      </c>
      <c r="BK523">
        <f t="shared" si="279"/>
        <v>5.3095999999999997</v>
      </c>
      <c r="BL523">
        <f t="shared" si="280"/>
        <v>-3.9345999999999997</v>
      </c>
      <c r="BM523" s="43">
        <f t="shared" si="297"/>
        <v>45611</v>
      </c>
      <c r="BN523" s="43">
        <f t="shared" si="281"/>
        <v>45747</v>
      </c>
      <c r="BO523" s="45">
        <f t="shared" si="298"/>
        <v>0.20550271739130435</v>
      </c>
      <c r="BP523" s="45">
        <f t="shared" si="299"/>
        <v>1.2037903886241812</v>
      </c>
      <c r="BQ523" s="47">
        <f t="shared" si="300"/>
        <v>82.037801737712087</v>
      </c>
      <c r="BR523" s="47">
        <f t="shared" si="301"/>
        <v>109.61425817237526</v>
      </c>
    </row>
    <row r="524" spans="6:70" x14ac:dyDescent="0.25">
      <c r="F524" s="2">
        <v>45488</v>
      </c>
      <c r="G524">
        <v>5.26675</v>
      </c>
      <c r="H524" s="43">
        <v>45504</v>
      </c>
      <c r="I524">
        <v>3.9445999999999999</v>
      </c>
      <c r="L524" s="2">
        <v>45481</v>
      </c>
      <c r="M524" t="str">
        <v>91282CKU</v>
      </c>
      <c r="N524">
        <v>1.9615</v>
      </c>
      <c r="O524">
        <v>5.0555599999999998</v>
      </c>
      <c r="P524">
        <v>0.92689999999999995</v>
      </c>
      <c r="Q524">
        <v>110.59375</v>
      </c>
      <c r="R524">
        <f>VLOOKUP(M524,工作表1!$A$3:$B$1000,2,FALSE)</f>
        <v>4.625</v>
      </c>
      <c r="S524" t="str">
        <f>VLOOKUP(M524,工作表1!$A$3:$C$1000,3,FALSE)</f>
        <v>2031/5/31</v>
      </c>
      <c r="T524">
        <f t="shared" si="271"/>
        <v>5.3095999999999997</v>
      </c>
      <c r="U524">
        <f t="shared" si="270"/>
        <v>-0.68459999999999965</v>
      </c>
      <c r="V524" s="43">
        <f t="shared" si="282"/>
        <v>45626</v>
      </c>
      <c r="W524" s="43">
        <f t="shared" si="272"/>
        <v>45565</v>
      </c>
      <c r="X524" s="45">
        <f t="shared" si="283"/>
        <v>0.49282786885245899</v>
      </c>
      <c r="Y524" s="45">
        <f t="shared" si="284"/>
        <v>1.5445401976195823</v>
      </c>
      <c r="Z524" s="47">
        <f t="shared" si="285"/>
        <v>102.30511471776109</v>
      </c>
      <c r="AA524" s="47">
        <f t="shared" si="286"/>
        <v>110.5836951300969</v>
      </c>
      <c r="AB524" s="45">
        <f t="shared" si="287"/>
        <v>4.2367999999999997</v>
      </c>
      <c r="AC524" s="2" t="str">
        <f t="shared" si="273"/>
        <v>TY1</v>
      </c>
      <c r="AD524">
        <f t="shared" si="274"/>
        <v>110.59375</v>
      </c>
      <c r="AE524">
        <f t="shared" si="275"/>
        <v>110.984375</v>
      </c>
      <c r="AF524" s="49">
        <f t="shared" si="269"/>
        <v>-0.390625</v>
      </c>
      <c r="AG524" s="3">
        <f t="shared" si="288"/>
        <v>110.5836951300969</v>
      </c>
      <c r="AH524">
        <f t="shared" si="289"/>
        <v>110.84721293990172</v>
      </c>
      <c r="AI524" s="51">
        <f t="shared" si="290"/>
        <v>-0.26351780980482431</v>
      </c>
      <c r="AJ524" s="52">
        <f t="shared" si="291"/>
        <v>0.12710719019517569</v>
      </c>
      <c r="AK524" s="2">
        <v>45481</v>
      </c>
      <c r="AL524" t="str">
        <v>91282CKW</v>
      </c>
      <c r="AM524">
        <v>0.94089999999999996</v>
      </c>
      <c r="AN524">
        <v>5.1633899999999997</v>
      </c>
      <c r="AO524">
        <v>0.90690000000000004</v>
      </c>
      <c r="AP524">
        <v>110.984375</v>
      </c>
      <c r="AQ524">
        <f>VLOOKUP(AL524,工作表1!$F$3:$G$1000,2,FALSE)</f>
        <v>4.25</v>
      </c>
      <c r="AR524" t="str">
        <f>VLOOKUP(AL524,工作表1!$F$3:$H$1000,3,FALSE)</f>
        <v>2031/6/30</v>
      </c>
      <c r="AS524">
        <f t="shared" si="276"/>
        <v>5.3095999999999997</v>
      </c>
      <c r="AT524">
        <f t="shared" si="277"/>
        <v>-1.0595999999999997</v>
      </c>
      <c r="AU524" s="43">
        <f t="shared" si="292"/>
        <v>45657</v>
      </c>
      <c r="AV524" s="43">
        <f t="shared" si="278"/>
        <v>45657</v>
      </c>
      <c r="AW524" s="45">
        <f t="shared" si="293"/>
        <v>0.10450819672131148</v>
      </c>
      <c r="AX524" s="45">
        <f t="shared" si="294"/>
        <v>2.1421794295980234</v>
      </c>
      <c r="AY524" s="47">
        <f t="shared" si="295"/>
        <v>100.11637775005229</v>
      </c>
      <c r="AZ524" s="47">
        <f t="shared" si="296"/>
        <v>110.84721293990172</v>
      </c>
      <c r="BA524" s="43"/>
      <c r="BC524" s="2">
        <v>45478</v>
      </c>
      <c r="BD524" t="str">
        <v>91282CDJ</v>
      </c>
      <c r="BE524">
        <v>3.7221000000000002</v>
      </c>
      <c r="BF524">
        <v>4.9005799999999997</v>
      </c>
      <c r="BG524">
        <v>0.75409999999999999</v>
      </c>
      <c r="BH524">
        <v>111.46875</v>
      </c>
      <c r="BI524">
        <f>VLOOKUP(BD524,工作表1!$K$3:$L$1000,2,FALSE)</f>
        <v>1.375</v>
      </c>
      <c r="BJ524" t="str">
        <f>VLOOKUP(BD524,工作表1!$K$3:$M$1000,3,FALSE)</f>
        <v>2031/11/15</v>
      </c>
      <c r="BK524">
        <f t="shared" si="279"/>
        <v>5.3087999999999997</v>
      </c>
      <c r="BL524">
        <f t="shared" si="280"/>
        <v>-3.9337999999999997</v>
      </c>
      <c r="BM524" s="43">
        <f t="shared" si="297"/>
        <v>45611</v>
      </c>
      <c r="BN524" s="43">
        <f t="shared" si="281"/>
        <v>45747</v>
      </c>
      <c r="BO524" s="45">
        <f t="shared" si="298"/>
        <v>0.20176630434782611</v>
      </c>
      <c r="BP524" s="45">
        <f t="shared" si="299"/>
        <v>1.2038210988683742</v>
      </c>
      <c r="BQ524" s="47">
        <f t="shared" si="300"/>
        <v>82.027174308822893</v>
      </c>
      <c r="BR524" s="47">
        <f t="shared" si="301"/>
        <v>109.60249554267546</v>
      </c>
    </row>
    <row r="525" spans="6:70" x14ac:dyDescent="0.25">
      <c r="F525" s="2">
        <v>45485</v>
      </c>
      <c r="G525">
        <v>5.2815000000000003</v>
      </c>
      <c r="H525" s="43">
        <v>45503</v>
      </c>
      <c r="I525">
        <v>4.0629</v>
      </c>
      <c r="L525" s="2">
        <v>45478</v>
      </c>
      <c r="M525" t="str">
        <v>91282CKU</v>
      </c>
      <c r="N525">
        <v>2.0552999999999999</v>
      </c>
      <c r="O525">
        <v>5.0431299999999997</v>
      </c>
      <c r="P525">
        <v>0.92689999999999995</v>
      </c>
      <c r="Q525">
        <v>110.609375</v>
      </c>
      <c r="R525">
        <f>VLOOKUP(M525,工作表1!$A$3:$B$1000,2,FALSE)</f>
        <v>4.625</v>
      </c>
      <c r="S525" t="str">
        <f>VLOOKUP(M525,工作表1!$A$3:$C$1000,3,FALSE)</f>
        <v>2031/5/31</v>
      </c>
      <c r="T525">
        <f t="shared" si="271"/>
        <v>5.3087999999999997</v>
      </c>
      <c r="U525">
        <f t="shared" si="270"/>
        <v>-0.68379999999999974</v>
      </c>
      <c r="V525" s="43">
        <f t="shared" si="282"/>
        <v>45626</v>
      </c>
      <c r="W525" s="43">
        <f t="shared" si="272"/>
        <v>45565</v>
      </c>
      <c r="X525" s="45">
        <f t="shared" si="283"/>
        <v>0.4801912568306011</v>
      </c>
      <c r="Y525" s="45">
        <f t="shared" si="284"/>
        <v>1.5445748184744366</v>
      </c>
      <c r="Z525" s="47">
        <f t="shared" si="285"/>
        <v>102.30669329698027</v>
      </c>
      <c r="AA525" s="47">
        <f t="shared" si="286"/>
        <v>110.58773035881218</v>
      </c>
      <c r="AB525" s="45">
        <f t="shared" si="287"/>
        <v>4.2290000000000001</v>
      </c>
      <c r="AC525" s="2" t="str">
        <f t="shared" si="273"/>
        <v>TY1</v>
      </c>
      <c r="AD525">
        <f t="shared" si="274"/>
        <v>110.609375</v>
      </c>
      <c r="AE525">
        <f t="shared" si="275"/>
        <v>110.984375</v>
      </c>
      <c r="AF525" s="49">
        <f t="shared" si="269"/>
        <v>-0.375</v>
      </c>
      <c r="AG525" s="3">
        <f t="shared" si="288"/>
        <v>110.58773035881218</v>
      </c>
      <c r="AH525">
        <f t="shared" si="289"/>
        <v>110.85178569832546</v>
      </c>
      <c r="AI525" s="51">
        <f t="shared" si="290"/>
        <v>-0.26405533951327698</v>
      </c>
      <c r="AJ525" s="52">
        <f t="shared" si="291"/>
        <v>0.11094466048672302</v>
      </c>
      <c r="AK525" s="2">
        <v>45478</v>
      </c>
      <c r="AL525" t="str">
        <v>91282CKW</v>
      </c>
      <c r="AM525">
        <v>1.4414</v>
      </c>
      <c r="AN525">
        <v>5.1255800000000002</v>
      </c>
      <c r="AO525">
        <v>0.90690000000000004</v>
      </c>
      <c r="AP525">
        <v>110.984375</v>
      </c>
      <c r="AQ525">
        <f>VLOOKUP(AL525,工作表1!$F$3:$G$1000,2,FALSE)</f>
        <v>4.25</v>
      </c>
      <c r="AR525" t="str">
        <f>VLOOKUP(AL525,工作表1!$F$3:$H$1000,3,FALSE)</f>
        <v>2031/6/30</v>
      </c>
      <c r="AS525">
        <f t="shared" si="276"/>
        <v>5.3087999999999997</v>
      </c>
      <c r="AT525">
        <f t="shared" si="277"/>
        <v>-1.0587999999999997</v>
      </c>
      <c r="AU525" s="43">
        <f t="shared" si="292"/>
        <v>45657</v>
      </c>
      <c r="AV525" s="43">
        <f t="shared" si="278"/>
        <v>45657</v>
      </c>
      <c r="AW525" s="45">
        <f t="shared" si="293"/>
        <v>9.2896174863387984E-2</v>
      </c>
      <c r="AX525" s="45">
        <f t="shared" si="294"/>
        <v>2.1422112433565386</v>
      </c>
      <c r="AY525" s="47">
        <f t="shared" si="295"/>
        <v>100.1185675548342</v>
      </c>
      <c r="AZ525" s="47">
        <f t="shared" si="296"/>
        <v>110.85178569832546</v>
      </c>
      <c r="BA525" s="43"/>
      <c r="BC525" s="2">
        <v>45476</v>
      </c>
      <c r="BD525" t="str">
        <v>91282CDJ</v>
      </c>
      <c r="BE525">
        <v>2.0773999999999999</v>
      </c>
      <c r="BF525">
        <v>5.0191299999999996</v>
      </c>
      <c r="BG525">
        <v>0.75409999999999999</v>
      </c>
      <c r="BH525">
        <v>110.90625</v>
      </c>
      <c r="BI525">
        <f>VLOOKUP(BD525,工作表1!$K$3:$L$1000,2,FALSE)</f>
        <v>1.375</v>
      </c>
      <c r="BJ525" t="str">
        <f>VLOOKUP(BD525,工作表1!$K$3:$M$1000,3,FALSE)</f>
        <v>2031/11/15</v>
      </c>
      <c r="BK525">
        <f t="shared" si="279"/>
        <v>5.31</v>
      </c>
      <c r="BL525">
        <f t="shared" si="280"/>
        <v>-3.9349999999999996</v>
      </c>
      <c r="BM525" s="43">
        <f t="shared" si="297"/>
        <v>45611</v>
      </c>
      <c r="BN525" s="43">
        <f t="shared" si="281"/>
        <v>45747</v>
      </c>
      <c r="BO525" s="45">
        <f t="shared" si="298"/>
        <v>0.1905570652173913</v>
      </c>
      <c r="BP525" s="45">
        <f t="shared" si="299"/>
        <v>1.2039132296009529</v>
      </c>
      <c r="BQ525" s="47">
        <f t="shared" si="300"/>
        <v>81.54804233004721</v>
      </c>
      <c r="BR525" s="47">
        <f t="shared" si="301"/>
        <v>108.9776487638071</v>
      </c>
    </row>
    <row r="526" spans="6:70" x14ac:dyDescent="0.25">
      <c r="F526" s="2">
        <v>45484</v>
      </c>
      <c r="G526">
        <v>5.282</v>
      </c>
      <c r="H526" s="43">
        <v>45502</v>
      </c>
      <c r="I526">
        <v>4.1017000000000001</v>
      </c>
      <c r="L526" s="2">
        <v>45476</v>
      </c>
      <c r="M526" t="str">
        <v>91282CKU</v>
      </c>
      <c r="N526">
        <v>1.7658</v>
      </c>
      <c r="O526">
        <v>5.08941</v>
      </c>
      <c r="P526">
        <v>0.92689999999999995</v>
      </c>
      <c r="Q526">
        <v>110.046875</v>
      </c>
      <c r="R526">
        <f>VLOOKUP(M526,工作表1!$A$3:$B$1000,2,FALSE)</f>
        <v>4.625</v>
      </c>
      <c r="S526" t="str">
        <f>VLOOKUP(M526,工作表1!$A$3:$C$1000,3,FALSE)</f>
        <v>2031/5/31</v>
      </c>
      <c r="T526">
        <f t="shared" si="271"/>
        <v>5.31</v>
      </c>
      <c r="U526">
        <f t="shared" si="270"/>
        <v>-0.68499999999999961</v>
      </c>
      <c r="V526" s="43">
        <f t="shared" si="282"/>
        <v>45626</v>
      </c>
      <c r="W526" s="43">
        <f t="shared" si="272"/>
        <v>45565</v>
      </c>
      <c r="X526" s="45">
        <f t="shared" si="283"/>
        <v>0.4422814207650273</v>
      </c>
      <c r="Y526" s="45">
        <f t="shared" si="284"/>
        <v>1.5446786810390001</v>
      </c>
      <c r="Z526" s="47">
        <f t="shared" si="285"/>
        <v>101.80391367827644</v>
      </c>
      <c r="AA526" s="47">
        <f t="shared" si="286"/>
        <v>110.05320531561503</v>
      </c>
      <c r="AB526" s="45">
        <f t="shared" si="287"/>
        <v>4.3231000000000002</v>
      </c>
      <c r="AC526" s="2" t="str">
        <f t="shared" si="273"/>
        <v>TY1</v>
      </c>
      <c r="AD526">
        <f t="shared" si="274"/>
        <v>110.046875</v>
      </c>
      <c r="AE526">
        <f t="shared" si="275"/>
        <v>110.421875</v>
      </c>
      <c r="AF526" s="49">
        <f t="shared" si="269"/>
        <v>-0.375</v>
      </c>
      <c r="AG526" s="3">
        <f t="shared" si="288"/>
        <v>110.05320531561503</v>
      </c>
      <c r="AH526">
        <f t="shared" si="289"/>
        <v>110.32267646972095</v>
      </c>
      <c r="AI526" s="51">
        <f t="shared" si="290"/>
        <v>-0.26947115410591493</v>
      </c>
      <c r="AJ526" s="52">
        <f t="shared" si="291"/>
        <v>0.10552884589408507</v>
      </c>
      <c r="AK526" s="2">
        <v>45476</v>
      </c>
      <c r="AL526" t="str">
        <v>91282CKW</v>
      </c>
      <c r="AM526">
        <v>1.2905</v>
      </c>
      <c r="AN526">
        <v>5.1485000000000003</v>
      </c>
      <c r="AO526">
        <v>0.90690000000000004</v>
      </c>
      <c r="AP526">
        <v>110.421875</v>
      </c>
      <c r="AQ526">
        <f>VLOOKUP(AL526,工作表1!$F$3:$G$1000,2,FALSE)</f>
        <v>4.25</v>
      </c>
      <c r="AR526" t="str">
        <f>VLOOKUP(AL526,工作表1!$F$3:$H$1000,3,FALSE)</f>
        <v>2031/6/30</v>
      </c>
      <c r="AS526">
        <f t="shared" si="276"/>
        <v>5.31</v>
      </c>
      <c r="AT526">
        <f t="shared" si="277"/>
        <v>-1.0599999999999996</v>
      </c>
      <c r="AU526" s="43">
        <f t="shared" si="292"/>
        <v>45657</v>
      </c>
      <c r="AV526" s="43">
        <f t="shared" si="278"/>
        <v>45657</v>
      </c>
      <c r="AW526" s="45">
        <f t="shared" si="293"/>
        <v>5.8060109289617481E-2</v>
      </c>
      <c r="AX526" s="45">
        <f t="shared" si="294"/>
        <v>2.1423066846320831</v>
      </c>
      <c r="AY526" s="47">
        <f t="shared" si="295"/>
        <v>99.631083372581713</v>
      </c>
      <c r="AZ526" s="47">
        <f t="shared" si="296"/>
        <v>110.32267646972095</v>
      </c>
      <c r="BA526" s="43"/>
      <c r="BC526" s="2">
        <v>45475</v>
      </c>
      <c r="BD526" t="str">
        <v>91282CDJ</v>
      </c>
      <c r="BE526">
        <v>-0.94420000000000004</v>
      </c>
      <c r="BF526">
        <v>5.1910800000000004</v>
      </c>
      <c r="BG526">
        <v>0.75409999999999999</v>
      </c>
      <c r="BH526">
        <v>110.3125</v>
      </c>
      <c r="BI526">
        <f>VLOOKUP(BD526,工作表1!$K$3:$L$1000,2,FALSE)</f>
        <v>1.375</v>
      </c>
      <c r="BJ526" t="str">
        <f>VLOOKUP(BD526,工作表1!$K$3:$M$1000,3,FALSE)</f>
        <v>2031/11/15</v>
      </c>
      <c r="BK526">
        <f t="shared" si="279"/>
        <v>5.3170500000000001</v>
      </c>
      <c r="BL526">
        <f t="shared" si="280"/>
        <v>-3.9420500000000001</v>
      </c>
      <c r="BM526" s="43">
        <f t="shared" si="297"/>
        <v>45611</v>
      </c>
      <c r="BN526" s="43">
        <f t="shared" si="281"/>
        <v>45747</v>
      </c>
      <c r="BO526" s="45">
        <f t="shared" si="298"/>
        <v>0.18308423913043478</v>
      </c>
      <c r="BP526" s="45">
        <f t="shared" si="299"/>
        <v>1.2039746500893389</v>
      </c>
      <c r="BQ526" s="47">
        <f t="shared" si="300"/>
        <v>81.011274697317944</v>
      </c>
      <c r="BR526" s="47">
        <f t="shared" si="301"/>
        <v>108.27911853534091</v>
      </c>
    </row>
    <row r="527" spans="6:70" x14ac:dyDescent="0.25">
      <c r="F527" s="2">
        <v>45483</v>
      </c>
      <c r="G527">
        <v>5.3059000000000003</v>
      </c>
      <c r="H527" s="43">
        <v>45499</v>
      </c>
      <c r="I527">
        <v>4.1146000000000003</v>
      </c>
      <c r="L527" s="2">
        <v>45475</v>
      </c>
      <c r="M527" t="str">
        <v>91282CKN</v>
      </c>
      <c r="N527">
        <v>1.2271000000000001</v>
      </c>
      <c r="O527">
        <v>5.1663600000000001</v>
      </c>
      <c r="P527">
        <v>0.92689999999999995</v>
      </c>
      <c r="Q527">
        <v>109.46875</v>
      </c>
      <c r="R527">
        <f>VLOOKUP(M527,工作表1!$A$3:$B$1000,2,FALSE)</f>
        <v>4.625</v>
      </c>
      <c r="S527" t="str">
        <f>VLOOKUP(M527,工作表1!$A$3:$C$1000,3,FALSE)</f>
        <v>2031/4/30</v>
      </c>
      <c r="T527">
        <f t="shared" si="271"/>
        <v>5.3170500000000001</v>
      </c>
      <c r="U527">
        <f t="shared" si="270"/>
        <v>-0.69205000000000005</v>
      </c>
      <c r="V527" s="43">
        <f t="shared" si="282"/>
        <v>45596</v>
      </c>
      <c r="W527" s="43">
        <f t="shared" si="272"/>
        <v>45565</v>
      </c>
      <c r="X527" s="45">
        <f t="shared" si="283"/>
        <v>0.80874316939890711</v>
      </c>
      <c r="Y527" s="45">
        <f t="shared" si="284"/>
        <v>1.9364828954263045</v>
      </c>
      <c r="Z527" s="47">
        <f t="shared" si="285"/>
        <v>101.26134891969811</v>
      </c>
      <c r="AA527" s="47">
        <f t="shared" si="286"/>
        <v>109.47480102410346</v>
      </c>
      <c r="AB527" s="45">
        <f t="shared" si="287"/>
        <v>4.3993000000000002</v>
      </c>
      <c r="AC527" s="2" t="str">
        <f t="shared" si="273"/>
        <v>TY1</v>
      </c>
      <c r="AD527">
        <f t="shared" si="274"/>
        <v>109.46875</v>
      </c>
      <c r="AE527">
        <f t="shared" si="275"/>
        <v>109.828125</v>
      </c>
      <c r="AF527" s="49">
        <f t="shared" si="269"/>
        <v>-0.359375</v>
      </c>
      <c r="AG527" s="3">
        <f t="shared" si="288"/>
        <v>109.47480102410346</v>
      </c>
      <c r="AH527">
        <f t="shared" si="289"/>
        <v>109.72689043962511</v>
      </c>
      <c r="AI527" s="51">
        <f t="shared" si="290"/>
        <v>-0.25208941552165243</v>
      </c>
      <c r="AJ527" s="52">
        <f t="shared" si="291"/>
        <v>0.10728558447834757</v>
      </c>
      <c r="AK527" s="2">
        <v>45475</v>
      </c>
      <c r="AL527" t="str">
        <v>91282CKW</v>
      </c>
      <c r="AM527">
        <v>0.4652</v>
      </c>
      <c r="AN527">
        <v>5.2161499999999998</v>
      </c>
      <c r="AO527">
        <v>0.90690000000000004</v>
      </c>
      <c r="AP527">
        <v>109.828125</v>
      </c>
      <c r="AQ527">
        <f>VLOOKUP(AL527,工作表1!$F$3:$G$1000,2,FALSE)</f>
        <v>4.25</v>
      </c>
      <c r="AR527" t="str">
        <f>VLOOKUP(AL527,工作表1!$F$3:$H$1000,3,FALSE)</f>
        <v>2031/6/30</v>
      </c>
      <c r="AS527">
        <f t="shared" si="276"/>
        <v>5.3170500000000001</v>
      </c>
      <c r="AT527">
        <f t="shared" si="277"/>
        <v>-1.0670500000000001</v>
      </c>
      <c r="AU527" s="43">
        <f t="shared" si="292"/>
        <v>45657</v>
      </c>
      <c r="AV527" s="43">
        <f t="shared" si="278"/>
        <v>45657</v>
      </c>
      <c r="AW527" s="45">
        <f t="shared" si="293"/>
        <v>3.4836065573770496E-2</v>
      </c>
      <c r="AX527" s="45">
        <f t="shared" si="294"/>
        <v>2.1423703121491129</v>
      </c>
      <c r="AY527" s="47">
        <f t="shared" si="295"/>
        <v>99.082521534444879</v>
      </c>
      <c r="AZ527" s="47">
        <f t="shared" si="296"/>
        <v>109.72689043962511</v>
      </c>
      <c r="BA527" s="43"/>
      <c r="BC527" s="2">
        <v>45474</v>
      </c>
      <c r="BD527" t="str">
        <v>91282CDJ</v>
      </c>
      <c r="BE527">
        <v>-2.0099</v>
      </c>
      <c r="BF527">
        <v>5.2566100000000002</v>
      </c>
      <c r="BG527">
        <v>0.75409999999999999</v>
      </c>
      <c r="BH527">
        <v>110.03125</v>
      </c>
      <c r="BI527">
        <f>VLOOKUP(BD527,工作表1!$K$3:$L$1000,2,FALSE)</f>
        <v>1.375</v>
      </c>
      <c r="BJ527" t="str">
        <f>VLOOKUP(BD527,工作表1!$K$3:$M$1000,3,FALSE)</f>
        <v>2031/11/15</v>
      </c>
      <c r="BK527">
        <f t="shared" si="279"/>
        <v>5.3259999999999996</v>
      </c>
      <c r="BL527">
        <f t="shared" si="280"/>
        <v>-3.9509999999999996</v>
      </c>
      <c r="BM527" s="43">
        <f t="shared" si="297"/>
        <v>45611</v>
      </c>
      <c r="BN527" s="43">
        <f t="shared" si="281"/>
        <v>45747</v>
      </c>
      <c r="BO527" s="45">
        <f t="shared" si="298"/>
        <v>0.17934782608695651</v>
      </c>
      <c r="BP527" s="45">
        <f t="shared" si="299"/>
        <v>1.2040053603335319</v>
      </c>
      <c r="BQ527" s="47">
        <f t="shared" si="300"/>
        <v>80.738191567483995</v>
      </c>
      <c r="BR527" s="47">
        <f t="shared" si="301"/>
        <v>107.92909616135391</v>
      </c>
    </row>
    <row r="528" spans="6:70" x14ac:dyDescent="0.25">
      <c r="F528" s="2">
        <v>45482</v>
      </c>
      <c r="G528">
        <v>5.3118999999999996</v>
      </c>
      <c r="H528" s="43">
        <v>45498</v>
      </c>
      <c r="I528">
        <v>4.1684000000000001</v>
      </c>
      <c r="L528" s="2">
        <v>45474</v>
      </c>
      <c r="M528" t="str">
        <v>91282CKU</v>
      </c>
      <c r="N528">
        <v>1.1731</v>
      </c>
      <c r="O528">
        <v>5.1789800000000001</v>
      </c>
      <c r="P528">
        <v>0.92689999999999995</v>
      </c>
      <c r="Q528">
        <v>109.171875</v>
      </c>
      <c r="R528">
        <f>VLOOKUP(M528,工作表1!$A$3:$B$1000,2,FALSE)</f>
        <v>4.625</v>
      </c>
      <c r="S528" t="str">
        <f>VLOOKUP(M528,工作表1!$A$3:$C$1000,3,FALSE)</f>
        <v>2031/5/31</v>
      </c>
      <c r="T528">
        <f t="shared" si="271"/>
        <v>5.3259999999999996</v>
      </c>
      <c r="U528">
        <f t="shared" si="270"/>
        <v>-0.70099999999999962</v>
      </c>
      <c r="V528" s="43">
        <f t="shared" si="282"/>
        <v>45626</v>
      </c>
      <c r="W528" s="43">
        <f t="shared" si="272"/>
        <v>45565</v>
      </c>
      <c r="X528" s="45">
        <f t="shared" si="283"/>
        <v>0.40437158469945356</v>
      </c>
      <c r="Y528" s="45">
        <f t="shared" si="284"/>
        <v>1.5447825436035632</v>
      </c>
      <c r="Z528" s="47">
        <f t="shared" si="285"/>
        <v>100.96106798208432</v>
      </c>
      <c r="AA528" s="47">
        <f t="shared" si="286"/>
        <v>109.15580825009799</v>
      </c>
      <c r="AB528" s="45">
        <f t="shared" si="287"/>
        <v>4.4335000000000004</v>
      </c>
      <c r="AC528" s="2" t="str">
        <f t="shared" si="273"/>
        <v>TY1</v>
      </c>
      <c r="AD528">
        <f t="shared" si="274"/>
        <v>109.171875</v>
      </c>
      <c r="AE528">
        <f t="shared" si="275"/>
        <v>109.546875</v>
      </c>
      <c r="AF528" s="49">
        <f t="shared" si="269"/>
        <v>-0.375</v>
      </c>
      <c r="AG528" s="3">
        <f t="shared" si="288"/>
        <v>109.15580825009799</v>
      </c>
      <c r="AH528">
        <f t="shared" si="289"/>
        <v>109.41064041888151</v>
      </c>
      <c r="AI528" s="51">
        <f t="shared" si="290"/>
        <v>-0.25483216878352266</v>
      </c>
      <c r="AJ528" s="52">
        <f t="shared" si="291"/>
        <v>0.12016783121647734</v>
      </c>
      <c r="AK528" s="2">
        <v>45474</v>
      </c>
      <c r="AL528" t="str">
        <v>91282CKW</v>
      </c>
      <c r="AM528">
        <v>0.1061</v>
      </c>
      <c r="AN528">
        <v>5.2463600000000001</v>
      </c>
      <c r="AO528">
        <v>0.90690000000000004</v>
      </c>
      <c r="AP528">
        <v>109.546875</v>
      </c>
      <c r="AQ528">
        <f>VLOOKUP(AL528,工作表1!$F$3:$G$1000,2,FALSE)</f>
        <v>4.25</v>
      </c>
      <c r="AR528" t="str">
        <f>VLOOKUP(AL528,工作表1!$F$3:$H$1000,3,FALSE)</f>
        <v>2031/6/30</v>
      </c>
      <c r="AS528">
        <f t="shared" si="276"/>
        <v>5.3259999999999996</v>
      </c>
      <c r="AT528">
        <f t="shared" si="277"/>
        <v>-1.0759999999999996</v>
      </c>
      <c r="AU528" s="43">
        <f t="shared" si="292"/>
        <v>45657</v>
      </c>
      <c r="AV528" s="43">
        <f t="shared" si="278"/>
        <v>45657</v>
      </c>
      <c r="AW528" s="45">
        <f t="shared" si="293"/>
        <v>2.3224043715846996E-2</v>
      </c>
      <c r="AX528" s="45">
        <f t="shared" si="294"/>
        <v>2.1424021259076276</v>
      </c>
      <c r="AY528" s="47">
        <f t="shared" si="295"/>
        <v>98.788820633022155</v>
      </c>
      <c r="AZ528" s="47">
        <f t="shared" si="296"/>
        <v>109.41064041888151</v>
      </c>
      <c r="BA528" s="43"/>
      <c r="BC528" s="2">
        <v>45471</v>
      </c>
      <c r="BD528" t="str">
        <v>91282CDJ</v>
      </c>
      <c r="BE528">
        <v>1.4051</v>
      </c>
      <c r="BF528">
        <v>5.0898500000000002</v>
      </c>
      <c r="BG528">
        <v>0.75409999999999999</v>
      </c>
      <c r="BH528">
        <v>110.875</v>
      </c>
      <c r="BI528">
        <f>VLOOKUP(BD528,工作表1!$K$3:$L$1000,2,FALSE)</f>
        <v>1.375</v>
      </c>
      <c r="BJ528" t="str">
        <f>VLOOKUP(BD528,工作表1!$K$3:$M$1000,3,FALSE)</f>
        <v>2031/11/15</v>
      </c>
      <c r="BK528">
        <f t="shared" si="279"/>
        <v>5.3233499999999996</v>
      </c>
      <c r="BL528">
        <f t="shared" si="280"/>
        <v>-3.9483499999999996</v>
      </c>
      <c r="BM528" s="43">
        <f t="shared" si="297"/>
        <v>45611</v>
      </c>
      <c r="BN528" s="43">
        <f t="shared" si="281"/>
        <v>45747</v>
      </c>
      <c r="BO528" s="45">
        <f t="shared" si="298"/>
        <v>0.17561141304347827</v>
      </c>
      <c r="BP528" s="45">
        <f t="shared" si="299"/>
        <v>1.2040360705777249</v>
      </c>
      <c r="BQ528" s="47">
        <f t="shared" si="300"/>
        <v>81.44279417567455</v>
      </c>
      <c r="BR528" s="47">
        <f t="shared" si="301"/>
        <v>108.86396808995286</v>
      </c>
    </row>
    <row r="529" spans="6:70" x14ac:dyDescent="0.25">
      <c r="F529" s="2">
        <v>45481</v>
      </c>
      <c r="G529">
        <v>5.3095999999999997</v>
      </c>
      <c r="H529" s="43">
        <v>45497</v>
      </c>
      <c r="I529">
        <v>4.2102000000000004</v>
      </c>
      <c r="L529" s="2">
        <v>45471</v>
      </c>
      <c r="M529" t="str">
        <v>91282CKU</v>
      </c>
      <c r="N529">
        <v>1.4562999999999999</v>
      </c>
      <c r="O529">
        <v>5.1460600000000003</v>
      </c>
      <c r="P529">
        <v>0.92689999999999995</v>
      </c>
      <c r="Q529">
        <v>109.984375</v>
      </c>
      <c r="R529">
        <f>VLOOKUP(M529,工作表1!$A$3:$B$1000,2,FALSE)</f>
        <v>4.625</v>
      </c>
      <c r="S529" t="str">
        <f>VLOOKUP(M529,工作表1!$A$3:$C$1000,3,FALSE)</f>
        <v>2031/5/31</v>
      </c>
      <c r="T529">
        <f t="shared" si="271"/>
        <v>5.3233499999999996</v>
      </c>
      <c r="U529">
        <f t="shared" si="270"/>
        <v>-0.69834999999999958</v>
      </c>
      <c r="V529" s="43">
        <f t="shared" si="282"/>
        <v>45626</v>
      </c>
      <c r="W529" s="43">
        <f t="shared" si="272"/>
        <v>45565</v>
      </c>
      <c r="X529" s="45">
        <f t="shared" si="283"/>
        <v>0.39173497267759561</v>
      </c>
      <c r="Y529" s="45">
        <f t="shared" si="284"/>
        <v>1.5448171644584174</v>
      </c>
      <c r="Z529" s="47">
        <f t="shared" si="285"/>
        <v>101.71105567785766</v>
      </c>
      <c r="AA529" s="47">
        <f t="shared" si="286"/>
        <v>109.96680375248387</v>
      </c>
      <c r="AB529" s="45">
        <f t="shared" si="287"/>
        <v>4.3728999999999996</v>
      </c>
      <c r="AC529" s="2" t="str">
        <f t="shared" si="273"/>
        <v>TY2</v>
      </c>
      <c r="AD529">
        <f t="shared" si="274"/>
        <v>110.390625</v>
      </c>
      <c r="AE529">
        <f t="shared" si="275"/>
        <v>111.171875</v>
      </c>
      <c r="AF529" s="49">
        <f t="shared" ref="AF529:AF592" si="302">AD529-AE529</f>
        <v>-0.78125</v>
      </c>
      <c r="AG529" s="3">
        <f t="shared" si="288"/>
        <v>110.23865705592725</v>
      </c>
      <c r="AH529">
        <f t="shared" si="289"/>
        <v>109.23839388128999</v>
      </c>
      <c r="AI529" s="51">
        <f t="shared" si="290"/>
        <v>1.0002631746372543</v>
      </c>
      <c r="AJ529" s="52">
        <f t="shared" si="291"/>
        <v>1.7815131746372543</v>
      </c>
      <c r="AK529" s="2">
        <v>45471</v>
      </c>
      <c r="AL529" t="str">
        <v>91282CKW</v>
      </c>
      <c r="AM529">
        <v>0.43859999999999999</v>
      </c>
      <c r="AN529">
        <v>5.2317400000000003</v>
      </c>
      <c r="AO529">
        <v>0.90690000000000004</v>
      </c>
      <c r="AP529">
        <v>110.390625</v>
      </c>
      <c r="AQ529">
        <f>VLOOKUP(AL529,工作表1!$F$3:$G$1000,2,FALSE)</f>
        <v>4.25</v>
      </c>
      <c r="AR529" t="str">
        <f>VLOOKUP(AL529,工作表1!$F$3:$H$1000,3,FALSE)</f>
        <v>2031/6/30</v>
      </c>
      <c r="AS529">
        <f t="shared" si="276"/>
        <v>5.3233499999999996</v>
      </c>
      <c r="AT529">
        <f t="shared" si="277"/>
        <v>-1.0733499999999996</v>
      </c>
      <c r="AU529" s="43">
        <f t="shared" si="292"/>
        <v>45657</v>
      </c>
      <c r="AV529" s="43">
        <f t="shared" si="278"/>
        <v>45657</v>
      </c>
      <c r="AW529" s="45">
        <f t="shared" si="293"/>
        <v>1.1612021857923498E-2</v>
      </c>
      <c r="AX529" s="45">
        <f t="shared" si="294"/>
        <v>2.1424339396661427</v>
      </c>
      <c r="AY529" s="47">
        <f t="shared" si="295"/>
        <v>99.538702107993032</v>
      </c>
      <c r="AZ529" s="47">
        <f t="shared" si="296"/>
        <v>110.23865705592725</v>
      </c>
      <c r="BA529" s="43"/>
      <c r="BC529" s="2">
        <v>45470</v>
      </c>
      <c r="BD529" t="str">
        <v>91282CDJ</v>
      </c>
      <c r="BE529">
        <v>3.0110999999999999</v>
      </c>
      <c r="BF529">
        <v>4.9957399999999996</v>
      </c>
      <c r="BG529">
        <v>0.75409999999999999</v>
      </c>
      <c r="BH529">
        <v>111.171875</v>
      </c>
      <c r="BI529">
        <f>VLOOKUP(BD529,工作表1!$K$3:$L$1000,2,FALSE)</f>
        <v>1.375</v>
      </c>
      <c r="BJ529" t="str">
        <f>VLOOKUP(BD529,工作表1!$K$3:$M$1000,3,FALSE)</f>
        <v>2031/11/15</v>
      </c>
      <c r="BK529">
        <f t="shared" si="279"/>
        <v>5.3263999999999996</v>
      </c>
      <c r="BL529">
        <f t="shared" si="280"/>
        <v>-3.9513999999999996</v>
      </c>
      <c r="BM529" s="43">
        <f t="shared" si="297"/>
        <v>45611</v>
      </c>
      <c r="BN529" s="43">
        <f t="shared" si="281"/>
        <v>45747</v>
      </c>
      <c r="BO529" s="45">
        <f t="shared" si="298"/>
        <v>0.16440217391304349</v>
      </c>
      <c r="BP529" s="45">
        <f t="shared" si="299"/>
        <v>1.2041282013103038</v>
      </c>
      <c r="BQ529" s="47">
        <f t="shared" si="300"/>
        <v>81.715650725424169</v>
      </c>
      <c r="BR529" s="47">
        <f t="shared" si="301"/>
        <v>109.23839388128999</v>
      </c>
    </row>
    <row r="530" spans="6:70" x14ac:dyDescent="0.25">
      <c r="F530" s="2">
        <v>45478</v>
      </c>
      <c r="G530">
        <v>5.3087999999999997</v>
      </c>
      <c r="H530" s="43">
        <v>45496</v>
      </c>
      <c r="I530">
        <v>4.1867000000000001</v>
      </c>
      <c r="L530" s="2">
        <v>45470</v>
      </c>
      <c r="M530" t="str">
        <v>91282CKN</v>
      </c>
      <c r="N530">
        <v>1.7979000000000001</v>
      </c>
      <c r="O530">
        <v>5.1146700000000003</v>
      </c>
      <c r="P530">
        <v>0.92689999999999995</v>
      </c>
      <c r="Q530">
        <v>110.25</v>
      </c>
      <c r="R530">
        <f>VLOOKUP(M530,工作表1!$A$3:$B$1000,2,FALSE)</f>
        <v>4.625</v>
      </c>
      <c r="S530" t="str">
        <f>VLOOKUP(M530,工作表1!$A$3:$C$1000,3,FALSE)</f>
        <v>2031/4/30</v>
      </c>
      <c r="T530">
        <f t="shared" si="271"/>
        <v>5.3263999999999996</v>
      </c>
      <c r="U530">
        <f t="shared" si="270"/>
        <v>-0.70139999999999958</v>
      </c>
      <c r="V530" s="43">
        <f t="shared" si="282"/>
        <v>45596</v>
      </c>
      <c r="W530" s="43">
        <f t="shared" si="272"/>
        <v>45565</v>
      </c>
      <c r="X530" s="45">
        <f t="shared" si="283"/>
        <v>0.74556010928961758</v>
      </c>
      <c r="Y530" s="45">
        <f t="shared" si="284"/>
        <v>1.9366559997005766</v>
      </c>
      <c r="Z530" s="47">
        <f t="shared" si="285"/>
        <v>101.98072476387175</v>
      </c>
      <c r="AA530" s="47">
        <f t="shared" si="286"/>
        <v>110.2663237450045</v>
      </c>
      <c r="AB530" s="45">
        <f t="shared" si="287"/>
        <v>4.2849000000000004</v>
      </c>
      <c r="AC530" s="2" t="str">
        <f t="shared" si="273"/>
        <v>TY2</v>
      </c>
      <c r="AD530">
        <f t="shared" si="274"/>
        <v>110.6875</v>
      </c>
      <c r="AE530">
        <f t="shared" si="275"/>
        <v>110.984375</v>
      </c>
      <c r="AF530" s="49">
        <f t="shared" si="302"/>
        <v>-0.296875</v>
      </c>
      <c r="AG530" s="3">
        <f t="shared" si="288"/>
        <v>109.66870911848085</v>
      </c>
      <c r="AH530">
        <f t="shared" si="289"/>
        <v>108.97590486783375</v>
      </c>
      <c r="AI530" s="51">
        <f t="shared" si="290"/>
        <v>0.69280425064710016</v>
      </c>
      <c r="AJ530" s="52">
        <f t="shared" si="291"/>
        <v>0.98967925064710016</v>
      </c>
      <c r="AK530" s="2">
        <v>45470</v>
      </c>
      <c r="AL530" t="str">
        <v>91282CCS</v>
      </c>
      <c r="AM530">
        <v>12.733499999999999</v>
      </c>
      <c r="AN530">
        <v>4.30694</v>
      </c>
      <c r="AO530">
        <v>0.74739999999999995</v>
      </c>
      <c r="AP530">
        <v>110.6875</v>
      </c>
      <c r="AQ530">
        <f>VLOOKUP(AL530,工作表1!$F$3:$G$1000,2,FALSE)</f>
        <v>1.25</v>
      </c>
      <c r="AR530" t="str">
        <f>VLOOKUP(AL530,工作表1!$F$3:$H$1000,3,FALSE)</f>
        <v>2031/8/15</v>
      </c>
      <c r="AS530">
        <f t="shared" si="276"/>
        <v>5.3263999999999996</v>
      </c>
      <c r="AT530">
        <f t="shared" si="277"/>
        <v>-4.0763999999999996</v>
      </c>
      <c r="AU530" s="43">
        <f t="shared" si="292"/>
        <v>45519</v>
      </c>
      <c r="AV530" s="43">
        <f t="shared" si="278"/>
        <v>45657</v>
      </c>
      <c r="AW530" s="45">
        <f t="shared" si="293"/>
        <v>0.4601648351648352</v>
      </c>
      <c r="AX530" s="45">
        <f t="shared" si="294"/>
        <v>1.0971511365346982</v>
      </c>
      <c r="AY530" s="47">
        <f t="shared" si="295"/>
        <v>81.520921779627457</v>
      </c>
      <c r="AZ530" s="47">
        <f t="shared" si="296"/>
        <v>109.66870911848085</v>
      </c>
      <c r="BA530" s="43"/>
      <c r="BC530" s="2">
        <v>45469</v>
      </c>
      <c r="BD530" t="str">
        <v>91282CDJ</v>
      </c>
      <c r="BE530">
        <v>1.4904999999999999</v>
      </c>
      <c r="BF530">
        <v>5.0948399999999996</v>
      </c>
      <c r="BG530">
        <v>0.75409999999999999</v>
      </c>
      <c r="BH530">
        <v>110.984375</v>
      </c>
      <c r="BI530">
        <f>VLOOKUP(BD530,工作表1!$K$3:$L$1000,2,FALSE)</f>
        <v>1.375</v>
      </c>
      <c r="BJ530" t="str">
        <f>VLOOKUP(BD530,工作表1!$K$3:$M$1000,3,FALSE)</f>
        <v>2031/11/15</v>
      </c>
      <c r="BK530">
        <f t="shared" si="279"/>
        <v>5.3307500000000001</v>
      </c>
      <c r="BL530">
        <f t="shared" si="280"/>
        <v>-3.9557500000000001</v>
      </c>
      <c r="BM530" s="43">
        <f t="shared" si="297"/>
        <v>45611</v>
      </c>
      <c r="BN530" s="43">
        <f t="shared" si="281"/>
        <v>45747</v>
      </c>
      <c r="BO530" s="45">
        <f t="shared" si="298"/>
        <v>0.16066576086956522</v>
      </c>
      <c r="BP530" s="45">
        <f t="shared" si="299"/>
        <v>1.2041589115544966</v>
      </c>
      <c r="BQ530" s="47">
        <f t="shared" si="300"/>
        <v>81.511965669433124</v>
      </c>
      <c r="BR530" s="47">
        <f t="shared" si="301"/>
        <v>108.97590486783375</v>
      </c>
    </row>
    <row r="531" spans="6:70" x14ac:dyDescent="0.25">
      <c r="F531" s="2">
        <v>45476</v>
      </c>
      <c r="G531">
        <v>5.31</v>
      </c>
      <c r="H531" s="43">
        <v>45495</v>
      </c>
      <c r="I531">
        <v>4.1946000000000003</v>
      </c>
      <c r="L531" s="2">
        <v>45469</v>
      </c>
      <c r="M531" t="str">
        <v>91282CKU</v>
      </c>
      <c r="N531">
        <v>1.0228999999999999</v>
      </c>
      <c r="O531">
        <v>5.2116300000000004</v>
      </c>
      <c r="P531">
        <v>0.92689999999999995</v>
      </c>
      <c r="Q531">
        <v>110.0625</v>
      </c>
      <c r="R531">
        <f>VLOOKUP(M531,工作表1!$A$3:$B$1000,2,FALSE)</f>
        <v>4.625</v>
      </c>
      <c r="S531" t="str">
        <f>VLOOKUP(M531,工作表1!$A$3:$C$1000,3,FALSE)</f>
        <v>2031/5/31</v>
      </c>
      <c r="T531">
        <f t="shared" si="271"/>
        <v>5.3307500000000001</v>
      </c>
      <c r="U531">
        <f t="shared" si="270"/>
        <v>-0.7057500000000001</v>
      </c>
      <c r="V531" s="43">
        <f t="shared" si="282"/>
        <v>45626</v>
      </c>
      <c r="W531" s="43">
        <f t="shared" si="272"/>
        <v>45565</v>
      </c>
      <c r="X531" s="45">
        <f t="shared" si="283"/>
        <v>0.34118852459016391</v>
      </c>
      <c r="Y531" s="45">
        <f t="shared" si="284"/>
        <v>1.5449556478778352</v>
      </c>
      <c r="Z531" s="47">
        <f t="shared" si="285"/>
        <v>101.78657462102296</v>
      </c>
      <c r="AA531" s="47">
        <f t="shared" si="286"/>
        <v>110.06068428166242</v>
      </c>
      <c r="AB531" s="45">
        <f t="shared" si="287"/>
        <v>4.3292999999999999</v>
      </c>
      <c r="AC531" s="2" t="str">
        <f t="shared" si="273"/>
        <v>TY2</v>
      </c>
      <c r="AD531">
        <f t="shared" si="274"/>
        <v>110.5</v>
      </c>
      <c r="AE531">
        <f t="shared" si="275"/>
        <v>111.515625</v>
      </c>
      <c r="AF531" s="49">
        <f t="shared" si="302"/>
        <v>-1.015625</v>
      </c>
      <c r="AG531" s="3">
        <f t="shared" si="288"/>
        <v>109.40192447189661</v>
      </c>
      <c r="AH531">
        <f t="shared" si="289"/>
        <v>109.58295777969431</v>
      </c>
      <c r="AI531" s="51">
        <f t="shared" si="290"/>
        <v>-0.18103330779770488</v>
      </c>
      <c r="AJ531" s="52">
        <f t="shared" si="291"/>
        <v>0.83459169220229512</v>
      </c>
      <c r="AK531" s="2">
        <v>45469</v>
      </c>
      <c r="AL531" t="str">
        <v>91282CCS</v>
      </c>
      <c r="AM531">
        <v>10.995699999999999</v>
      </c>
      <c r="AN531">
        <v>4.4518700000000004</v>
      </c>
      <c r="AO531">
        <v>0.74739999999999995</v>
      </c>
      <c r="AP531">
        <v>110.5</v>
      </c>
      <c r="AQ531">
        <f>VLOOKUP(AL531,工作表1!$F$3:$G$1000,2,FALSE)</f>
        <v>1.25</v>
      </c>
      <c r="AR531" t="str">
        <f>VLOOKUP(AL531,工作表1!$F$3:$H$1000,3,FALSE)</f>
        <v>2031/8/15</v>
      </c>
      <c r="AS531">
        <f t="shared" si="276"/>
        <v>5.3307500000000001</v>
      </c>
      <c r="AT531">
        <f t="shared" si="277"/>
        <v>-4.0807500000000001</v>
      </c>
      <c r="AU531" s="43">
        <f t="shared" si="292"/>
        <v>45519</v>
      </c>
      <c r="AV531" s="43">
        <f t="shared" si="278"/>
        <v>45657</v>
      </c>
      <c r="AW531" s="45">
        <f t="shared" si="293"/>
        <v>0.45673076923076922</v>
      </c>
      <c r="AX531" s="45">
        <f t="shared" si="294"/>
        <v>1.0971417281348788</v>
      </c>
      <c r="AY531" s="47">
        <f t="shared" si="295"/>
        <v>81.316872343826731</v>
      </c>
      <c r="AZ531" s="47">
        <f t="shared" si="296"/>
        <v>109.40192447189661</v>
      </c>
      <c r="BA531" s="43"/>
      <c r="BC531" s="2">
        <v>45468</v>
      </c>
      <c r="BD531" t="str">
        <v>91282CDJ</v>
      </c>
      <c r="BE531">
        <v>3.6555</v>
      </c>
      <c r="BF531">
        <v>4.9713099999999999</v>
      </c>
      <c r="BG531">
        <v>0.75409999999999999</v>
      </c>
      <c r="BH531">
        <v>111.515625</v>
      </c>
      <c r="BI531">
        <f>VLOOKUP(BD531,工作表1!$K$3:$L$1000,2,FALSE)</f>
        <v>1.375</v>
      </c>
      <c r="BJ531" t="str">
        <f>VLOOKUP(BD531,工作表1!$K$3:$M$1000,3,FALSE)</f>
        <v>2031/11/15</v>
      </c>
      <c r="BK531">
        <f t="shared" si="279"/>
        <v>5.3326700000000002</v>
      </c>
      <c r="BL531">
        <f t="shared" si="280"/>
        <v>-3.9576700000000002</v>
      </c>
      <c r="BM531" s="43">
        <f t="shared" si="297"/>
        <v>45611</v>
      </c>
      <c r="BN531" s="43">
        <f t="shared" si="281"/>
        <v>45747</v>
      </c>
      <c r="BO531" s="45">
        <f t="shared" si="298"/>
        <v>0.15692934782608695</v>
      </c>
      <c r="BP531" s="45">
        <f t="shared" si="299"/>
        <v>1.2041896217986896</v>
      </c>
      <c r="BQ531" s="47">
        <f t="shared" si="300"/>
        <v>81.965854512656819</v>
      </c>
      <c r="BR531" s="47">
        <f t="shared" si="301"/>
        <v>109.58295777969431</v>
      </c>
    </row>
    <row r="532" spans="6:70" x14ac:dyDescent="0.25">
      <c r="F532" s="2">
        <v>45475</v>
      </c>
      <c r="G532">
        <v>5.3170500000000001</v>
      </c>
      <c r="H532" s="43">
        <v>45492</v>
      </c>
      <c r="I532">
        <v>4.1841999999999997</v>
      </c>
      <c r="L532" s="2">
        <v>45468</v>
      </c>
      <c r="M532" t="str">
        <v>91282CKN</v>
      </c>
      <c r="N532">
        <v>0.97099999999999997</v>
      </c>
      <c r="O532">
        <v>5.22323</v>
      </c>
      <c r="P532">
        <v>0.92689999999999995</v>
      </c>
      <c r="Q532">
        <v>110.59375</v>
      </c>
      <c r="R532">
        <f>VLOOKUP(M532,工作表1!$A$3:$B$1000,2,FALSE)</f>
        <v>4.625</v>
      </c>
      <c r="S532" t="str">
        <f>VLOOKUP(M532,工作表1!$A$3:$C$1000,3,FALSE)</f>
        <v>2031/4/30</v>
      </c>
      <c r="T532">
        <f t="shared" si="271"/>
        <v>5.3326700000000002</v>
      </c>
      <c r="U532">
        <f t="shared" si="270"/>
        <v>-0.70767000000000024</v>
      </c>
      <c r="V532" s="43">
        <f t="shared" si="282"/>
        <v>45596</v>
      </c>
      <c r="W532" s="43">
        <f t="shared" si="272"/>
        <v>45565</v>
      </c>
      <c r="X532" s="45">
        <f t="shared" si="283"/>
        <v>0.72028688524590168</v>
      </c>
      <c r="Y532" s="45">
        <f t="shared" si="284"/>
        <v>1.9367252414102851</v>
      </c>
      <c r="Z532" s="47">
        <f t="shared" si="285"/>
        <v>102.26150842378179</v>
      </c>
      <c r="AA532" s="47">
        <f t="shared" si="286"/>
        <v>110.57622306006624</v>
      </c>
      <c r="AB532" s="45">
        <f t="shared" si="287"/>
        <v>4.2514000000000003</v>
      </c>
      <c r="AC532" s="2" t="str">
        <f t="shared" si="273"/>
        <v>TY2</v>
      </c>
      <c r="AD532">
        <f t="shared" si="274"/>
        <v>111.03125</v>
      </c>
      <c r="AE532">
        <f t="shared" si="275"/>
        <v>111.453125</v>
      </c>
      <c r="AF532" s="49">
        <f t="shared" si="302"/>
        <v>-0.421875</v>
      </c>
      <c r="AG532" s="3">
        <f t="shared" si="288"/>
        <v>109.99284485281022</v>
      </c>
      <c r="AH532">
        <f t="shared" si="289"/>
        <v>109.4545136260929</v>
      </c>
      <c r="AI532" s="51">
        <f t="shared" si="290"/>
        <v>0.53833122671731815</v>
      </c>
      <c r="AJ532" s="52">
        <f t="shared" si="291"/>
        <v>0.96020622671731815</v>
      </c>
      <c r="AK532" s="2">
        <v>45468</v>
      </c>
      <c r="AL532" t="str">
        <v>91282CCS</v>
      </c>
      <c r="AM532">
        <v>12.8864</v>
      </c>
      <c r="AN532">
        <v>4.3179800000000004</v>
      </c>
      <c r="AO532">
        <v>0.74739999999999995</v>
      </c>
      <c r="AP532">
        <v>111.03125</v>
      </c>
      <c r="AQ532">
        <f>VLOOKUP(AL532,工作表1!$F$3:$G$1000,2,FALSE)</f>
        <v>1.25</v>
      </c>
      <c r="AR532" t="str">
        <f>VLOOKUP(AL532,工作表1!$F$3:$H$1000,3,FALSE)</f>
        <v>2031/8/15</v>
      </c>
      <c r="AS532">
        <f t="shared" si="276"/>
        <v>5.3326700000000002</v>
      </c>
      <c r="AT532">
        <f t="shared" si="277"/>
        <v>-4.0826700000000002</v>
      </c>
      <c r="AU532" s="43">
        <f t="shared" si="292"/>
        <v>45519</v>
      </c>
      <c r="AV532" s="43">
        <f t="shared" si="278"/>
        <v>45657</v>
      </c>
      <c r="AW532" s="45">
        <f t="shared" si="293"/>
        <v>0.4532967032967033</v>
      </c>
      <c r="AX532" s="45">
        <f t="shared" si="294"/>
        <v>1.0971323197350595</v>
      </c>
      <c r="AY532" s="47">
        <f t="shared" si="295"/>
        <v>81.755116478911205</v>
      </c>
      <c r="AZ532" s="47">
        <f t="shared" si="296"/>
        <v>109.99284485281022</v>
      </c>
      <c r="BA532" s="43"/>
      <c r="BC532" s="2">
        <v>45467</v>
      </c>
      <c r="BD532" t="str">
        <v>91282CDJ</v>
      </c>
      <c r="BE532">
        <v>2.7054</v>
      </c>
      <c r="BF532">
        <v>5.0132099999999999</v>
      </c>
      <c r="BG532">
        <v>0.75409999999999999</v>
      </c>
      <c r="BH532">
        <v>111.453125</v>
      </c>
      <c r="BI532">
        <f>VLOOKUP(BD532,工作表1!$K$3:$L$1000,2,FALSE)</f>
        <v>1.375</v>
      </c>
      <c r="BJ532" t="str">
        <f>VLOOKUP(BD532,工作表1!$K$3:$M$1000,3,FALSE)</f>
        <v>2031/11/15</v>
      </c>
      <c r="BK532">
        <f t="shared" si="279"/>
        <v>5.3340399999999999</v>
      </c>
      <c r="BL532">
        <f t="shared" si="280"/>
        <v>-3.9590399999999999</v>
      </c>
      <c r="BM532" s="43">
        <f t="shared" si="297"/>
        <v>45611</v>
      </c>
      <c r="BN532" s="43">
        <f t="shared" si="281"/>
        <v>45747</v>
      </c>
      <c r="BO532" s="45">
        <f t="shared" si="298"/>
        <v>0.1531929347826087</v>
      </c>
      <c r="BP532" s="45">
        <f t="shared" si="299"/>
        <v>1.2042203320428826</v>
      </c>
      <c r="BQ532" s="47">
        <f t="shared" si="300"/>
        <v>81.86552060214899</v>
      </c>
      <c r="BR532" s="47">
        <f t="shared" si="301"/>
        <v>109.4545136260929</v>
      </c>
    </row>
    <row r="533" spans="6:70" x14ac:dyDescent="0.25">
      <c r="F533" s="2">
        <v>45474</v>
      </c>
      <c r="G533">
        <v>5.3259999999999996</v>
      </c>
      <c r="H533" s="43">
        <v>45491</v>
      </c>
      <c r="I533">
        <v>4.1399999999999997</v>
      </c>
      <c r="L533" s="2">
        <v>45467</v>
      </c>
      <c r="M533" t="str">
        <v>91282CKU</v>
      </c>
      <c r="N533">
        <v>0.99850000000000005</v>
      </c>
      <c r="O533">
        <v>5.2217000000000002</v>
      </c>
      <c r="P533">
        <v>0.92689999999999995</v>
      </c>
      <c r="Q533">
        <v>110.53125</v>
      </c>
      <c r="R533">
        <f>VLOOKUP(M533,工作表1!$A$3:$B$1000,2,FALSE)</f>
        <v>4.625</v>
      </c>
      <c r="S533" t="str">
        <f>VLOOKUP(M533,工作表1!$A$3:$C$1000,3,FALSE)</f>
        <v>2031/5/31</v>
      </c>
      <c r="T533">
        <f t="shared" si="271"/>
        <v>5.3340399999999999</v>
      </c>
      <c r="U533">
        <f t="shared" si="270"/>
        <v>-0.70903999999999989</v>
      </c>
      <c r="V533" s="43">
        <f t="shared" si="282"/>
        <v>45626</v>
      </c>
      <c r="W533" s="43">
        <f t="shared" si="272"/>
        <v>45565</v>
      </c>
      <c r="X533" s="45">
        <f t="shared" si="283"/>
        <v>0.31591530054644812</v>
      </c>
      <c r="Y533" s="45">
        <f t="shared" si="284"/>
        <v>1.545024889587544</v>
      </c>
      <c r="Z533" s="47">
        <f t="shared" si="285"/>
        <v>102.17899835969037</v>
      </c>
      <c r="AA533" s="47">
        <f t="shared" si="286"/>
        <v>110.49020676820572</v>
      </c>
      <c r="AB533" s="45">
        <f t="shared" si="287"/>
        <v>4.2335000000000003</v>
      </c>
      <c r="AC533" s="2" t="str">
        <f t="shared" si="273"/>
        <v>TY2</v>
      </c>
      <c r="AD533">
        <f t="shared" si="274"/>
        <v>110.96875</v>
      </c>
      <c r="AE533">
        <f t="shared" si="275"/>
        <v>111.453125</v>
      </c>
      <c r="AF533" s="49">
        <f t="shared" si="302"/>
        <v>-0.484375</v>
      </c>
      <c r="AG533" s="3">
        <f t="shared" si="288"/>
        <v>109.88728760933733</v>
      </c>
      <c r="AH533">
        <f t="shared" si="289"/>
        <v>109.3985934216816</v>
      </c>
      <c r="AI533" s="51">
        <f t="shared" si="290"/>
        <v>0.48869418765573869</v>
      </c>
      <c r="AJ533" s="52">
        <f t="shared" si="291"/>
        <v>0.97306918765573869</v>
      </c>
      <c r="AK533" s="2">
        <v>45467</v>
      </c>
      <c r="AL533" t="str">
        <v>91282CCS</v>
      </c>
      <c r="AM533">
        <v>12.6058</v>
      </c>
      <c r="AN533">
        <v>4.3432700000000004</v>
      </c>
      <c r="AO533">
        <v>0.74739999999999995</v>
      </c>
      <c r="AP533">
        <v>110.96875</v>
      </c>
      <c r="AQ533">
        <f>VLOOKUP(AL533,工作表1!$F$3:$G$1000,2,FALSE)</f>
        <v>1.25</v>
      </c>
      <c r="AR533" t="str">
        <f>VLOOKUP(AL533,工作表1!$F$3:$H$1000,3,FALSE)</f>
        <v>2031/8/15</v>
      </c>
      <c r="AS533">
        <f t="shared" si="276"/>
        <v>5.3340399999999999</v>
      </c>
      <c r="AT533">
        <f t="shared" si="277"/>
        <v>-4.0840399999999999</v>
      </c>
      <c r="AU533" s="43">
        <f t="shared" si="292"/>
        <v>45519</v>
      </c>
      <c r="AV533" s="43">
        <f t="shared" si="278"/>
        <v>45657</v>
      </c>
      <c r="AW533" s="45">
        <f t="shared" si="293"/>
        <v>0.44986263736263737</v>
      </c>
      <c r="AX533" s="45">
        <f t="shared" si="294"/>
        <v>1.0971229113352401</v>
      </c>
      <c r="AY533" s="47">
        <f t="shared" si="295"/>
        <v>81.673091320862554</v>
      </c>
      <c r="AZ533" s="47">
        <f t="shared" si="296"/>
        <v>109.88728760933733</v>
      </c>
      <c r="BA533" s="43"/>
      <c r="BC533" s="2">
        <v>45464</v>
      </c>
      <c r="BD533" t="str">
        <v>91282CDJ</v>
      </c>
      <c r="BE533">
        <v>1.5343</v>
      </c>
      <c r="BF533">
        <v>5.0779800000000002</v>
      </c>
      <c r="BG533">
        <v>0.75409999999999999</v>
      </c>
      <c r="BH533">
        <v>111.453125</v>
      </c>
      <c r="BI533">
        <f>VLOOKUP(BD533,工作表1!$K$3:$L$1000,2,FALSE)</f>
        <v>1.375</v>
      </c>
      <c r="BJ533" t="str">
        <f>VLOOKUP(BD533,工作表1!$K$3:$M$1000,3,FALSE)</f>
        <v>2031/11/15</v>
      </c>
      <c r="BK533">
        <f t="shared" si="279"/>
        <v>5.3377999999999997</v>
      </c>
      <c r="BL533">
        <f t="shared" si="280"/>
        <v>-3.9627999999999997</v>
      </c>
      <c r="BM533" s="43">
        <f t="shared" si="297"/>
        <v>45611</v>
      </c>
      <c r="BN533" s="43">
        <f t="shared" si="281"/>
        <v>45747</v>
      </c>
      <c r="BO533" s="45">
        <f t="shared" si="298"/>
        <v>0.14945652173913043</v>
      </c>
      <c r="BP533" s="45">
        <f t="shared" si="299"/>
        <v>1.2042510422870756</v>
      </c>
      <c r="BQ533" s="47">
        <f t="shared" si="300"/>
        <v>81.818010501725411</v>
      </c>
      <c r="BR533" s="47">
        <f t="shared" si="301"/>
        <v>109.3985934216816</v>
      </c>
    </row>
    <row r="534" spans="6:70" x14ac:dyDescent="0.25">
      <c r="F534" s="2">
        <v>45471</v>
      </c>
      <c r="G534">
        <v>5.3233499999999996</v>
      </c>
      <c r="H534" s="43">
        <v>45490</v>
      </c>
      <c r="I534">
        <v>4.0959000000000003</v>
      </c>
      <c r="L534" s="2">
        <v>45464</v>
      </c>
      <c r="M534" t="str">
        <v>91282CKN</v>
      </c>
      <c r="N534">
        <v>0.89490000000000003</v>
      </c>
      <c r="O534">
        <v>5.2367900000000001</v>
      </c>
      <c r="P534">
        <v>0.92689999999999995</v>
      </c>
      <c r="Q534">
        <v>110.5</v>
      </c>
      <c r="R534">
        <f>VLOOKUP(M534,工作表1!$A$3:$B$1000,2,FALSE)</f>
        <v>4.625</v>
      </c>
      <c r="S534" t="str">
        <f>VLOOKUP(M534,工作表1!$A$3:$C$1000,3,FALSE)</f>
        <v>2031/4/30</v>
      </c>
      <c r="T534">
        <f t="shared" si="271"/>
        <v>5.3377999999999997</v>
      </c>
      <c r="U534">
        <f t="shared" si="270"/>
        <v>-0.71279999999999966</v>
      </c>
      <c r="V534" s="43">
        <f t="shared" si="282"/>
        <v>45596</v>
      </c>
      <c r="W534" s="43">
        <f t="shared" si="272"/>
        <v>45565</v>
      </c>
      <c r="X534" s="45">
        <f t="shared" si="283"/>
        <v>0.69501366120218577</v>
      </c>
      <c r="Y534" s="45">
        <f t="shared" si="284"/>
        <v>1.9367944831199941</v>
      </c>
      <c r="Z534" s="47">
        <f t="shared" si="285"/>
        <v>102.13843219923332</v>
      </c>
      <c r="AA534" s="47">
        <f t="shared" si="286"/>
        <v>110.45015242030529</v>
      </c>
      <c r="AB534" s="45">
        <f t="shared" si="287"/>
        <v>4.2542999999999997</v>
      </c>
      <c r="AC534" s="2" t="str">
        <f t="shared" si="273"/>
        <v>TY2</v>
      </c>
      <c r="AD534">
        <f t="shared" si="274"/>
        <v>110.96875</v>
      </c>
      <c r="AE534">
        <f t="shared" si="275"/>
        <v>111.515625</v>
      </c>
      <c r="AF534" s="49">
        <f t="shared" si="302"/>
        <v>-0.546875</v>
      </c>
      <c r="AG534" s="3">
        <f t="shared" si="288"/>
        <v>109.80762197390236</v>
      </c>
      <c r="AH534">
        <f t="shared" si="289"/>
        <v>109.48874558096873</v>
      </c>
      <c r="AI534" s="51">
        <f t="shared" si="290"/>
        <v>0.31887639293363179</v>
      </c>
      <c r="AJ534" s="52">
        <f t="shared" si="291"/>
        <v>0.86575139293363179</v>
      </c>
      <c r="AK534" s="2">
        <v>45464</v>
      </c>
      <c r="AL534" t="str">
        <v>91282CCS</v>
      </c>
      <c r="AM534">
        <v>10.8169</v>
      </c>
      <c r="AN534">
        <v>4.4767799999999998</v>
      </c>
      <c r="AO534">
        <v>0.74739999999999995</v>
      </c>
      <c r="AP534">
        <v>110.96875</v>
      </c>
      <c r="AQ534">
        <f>VLOOKUP(AL534,工作表1!$F$3:$G$1000,2,FALSE)</f>
        <v>1.25</v>
      </c>
      <c r="AR534" t="str">
        <f>VLOOKUP(AL534,工作表1!$F$3:$H$1000,3,FALSE)</f>
        <v>2031/8/15</v>
      </c>
      <c r="AS534">
        <f t="shared" si="276"/>
        <v>5.3377999999999997</v>
      </c>
      <c r="AT534">
        <f t="shared" si="277"/>
        <v>-4.0877999999999997</v>
      </c>
      <c r="AU534" s="43">
        <f t="shared" si="292"/>
        <v>45519</v>
      </c>
      <c r="AV534" s="43">
        <f t="shared" si="278"/>
        <v>45657</v>
      </c>
      <c r="AW534" s="45">
        <f t="shared" si="293"/>
        <v>0.44642857142857145</v>
      </c>
      <c r="AX534" s="45">
        <f t="shared" si="294"/>
        <v>1.0971135029354206</v>
      </c>
      <c r="AY534" s="47">
        <f t="shared" si="295"/>
        <v>81.60914855066143</v>
      </c>
      <c r="AZ534" s="47">
        <f t="shared" si="296"/>
        <v>109.80762197390236</v>
      </c>
      <c r="BA534" s="43"/>
      <c r="BC534" s="2">
        <v>45463</v>
      </c>
      <c r="BD534" t="str">
        <v>91282CDJ</v>
      </c>
      <c r="BE534">
        <v>2.4861</v>
      </c>
      <c r="BF534">
        <v>5.0395799999999999</v>
      </c>
      <c r="BG534">
        <v>0.75409999999999999</v>
      </c>
      <c r="BH534">
        <v>111.515625</v>
      </c>
      <c r="BI534">
        <f>VLOOKUP(BD534,工作表1!$K$3:$L$1000,2,FALSE)</f>
        <v>1.375</v>
      </c>
      <c r="BJ534" t="str">
        <f>VLOOKUP(BD534,工作表1!$K$3:$M$1000,3,FALSE)</f>
        <v>2031/11/15</v>
      </c>
      <c r="BK534">
        <f t="shared" si="279"/>
        <v>5.3407</v>
      </c>
      <c r="BL534">
        <f t="shared" si="280"/>
        <v>-3.9657</v>
      </c>
      <c r="BM534" s="43">
        <f t="shared" si="297"/>
        <v>45611</v>
      </c>
      <c r="BN534" s="43">
        <f t="shared" si="281"/>
        <v>45747</v>
      </c>
      <c r="BO534" s="45">
        <f t="shared" si="298"/>
        <v>0.13824728260869565</v>
      </c>
      <c r="BP534" s="45">
        <f t="shared" si="299"/>
        <v>1.2043431730196545</v>
      </c>
      <c r="BQ534" s="47">
        <f t="shared" si="300"/>
        <v>81.876434499990552</v>
      </c>
      <c r="BR534" s="47">
        <f t="shared" si="301"/>
        <v>109.48874558096873</v>
      </c>
    </row>
    <row r="535" spans="6:70" x14ac:dyDescent="0.25">
      <c r="F535" s="2">
        <v>45470</v>
      </c>
      <c r="G535">
        <v>5.3263999999999996</v>
      </c>
      <c r="H535" s="43">
        <v>45489</v>
      </c>
      <c r="I535">
        <v>4.0960000000000001</v>
      </c>
      <c r="L535" s="2">
        <v>45463</v>
      </c>
      <c r="M535" t="str">
        <v>91282CKN</v>
      </c>
      <c r="N535">
        <v>1.2892999999999999</v>
      </c>
      <c r="O535">
        <v>5.1995199999999997</v>
      </c>
      <c r="P535">
        <v>0.92689999999999995</v>
      </c>
      <c r="Q535">
        <v>110.546875</v>
      </c>
      <c r="R535">
        <f>VLOOKUP(M535,工作表1!$A$3:$B$1000,2,FALSE)</f>
        <v>4.625</v>
      </c>
      <c r="S535" t="str">
        <f>VLOOKUP(M535,工作表1!$A$3:$C$1000,3,FALSE)</f>
        <v>2031/4/30</v>
      </c>
      <c r="T535">
        <f t="shared" si="271"/>
        <v>5.3407</v>
      </c>
      <c r="U535">
        <f t="shared" si="270"/>
        <v>-0.7157</v>
      </c>
      <c r="V535" s="43">
        <f t="shared" si="282"/>
        <v>45596</v>
      </c>
      <c r="W535" s="43">
        <f t="shared" si="272"/>
        <v>45565</v>
      </c>
      <c r="X535" s="45">
        <f t="shared" si="283"/>
        <v>0.65710382513661203</v>
      </c>
      <c r="Y535" s="45">
        <f t="shared" si="284"/>
        <v>1.9368983456845572</v>
      </c>
      <c r="Z535" s="47">
        <f t="shared" si="285"/>
        <v>102.20068305570246</v>
      </c>
      <c r="AA535" s="47">
        <f t="shared" si="286"/>
        <v>110.52604463134348</v>
      </c>
      <c r="AB535" s="45">
        <f t="shared" si="287"/>
        <v>4.2572999999999999</v>
      </c>
      <c r="AC535" s="2" t="str">
        <f t="shared" si="273"/>
        <v>TY2</v>
      </c>
      <c r="AD535">
        <f t="shared" si="274"/>
        <v>111.03125</v>
      </c>
      <c r="AE535">
        <f t="shared" si="275"/>
        <v>111.28125</v>
      </c>
      <c r="AF535" s="49">
        <f t="shared" si="302"/>
        <v>-0.25</v>
      </c>
      <c r="AG535" s="3">
        <f t="shared" si="288"/>
        <v>109.89603870892857</v>
      </c>
      <c r="AH535">
        <f t="shared" si="289"/>
        <v>109.73453294790936</v>
      </c>
      <c r="AI535" s="51">
        <f t="shared" si="290"/>
        <v>0.16150576101921388</v>
      </c>
      <c r="AJ535" s="52">
        <f t="shared" si="291"/>
        <v>0.41150576101921388</v>
      </c>
      <c r="AK535" s="2">
        <v>45463</v>
      </c>
      <c r="AL535" t="str">
        <v>91282CCS</v>
      </c>
      <c r="AM535">
        <v>11.783099999999999</v>
      </c>
      <c r="AN535">
        <v>4.4279799999999998</v>
      </c>
      <c r="AO535">
        <v>0.74739999999999995</v>
      </c>
      <c r="AP535">
        <v>111.03125</v>
      </c>
      <c r="AQ535">
        <f>VLOOKUP(AL535,工作表1!$F$3:$G$1000,2,FALSE)</f>
        <v>1.25</v>
      </c>
      <c r="AR535" t="str">
        <f>VLOOKUP(AL535,工作表1!$F$3:$H$1000,3,FALSE)</f>
        <v>2031/8/15</v>
      </c>
      <c r="AS535">
        <f t="shared" si="276"/>
        <v>5.3407</v>
      </c>
      <c r="AT535">
        <f t="shared" si="277"/>
        <v>-4.0907</v>
      </c>
      <c r="AU535" s="43">
        <f t="shared" si="292"/>
        <v>45519</v>
      </c>
      <c r="AV535" s="43">
        <f t="shared" si="278"/>
        <v>45657</v>
      </c>
      <c r="AW535" s="45">
        <f t="shared" si="293"/>
        <v>0.43612637362637363</v>
      </c>
      <c r="AX535" s="45">
        <f t="shared" si="294"/>
        <v>1.0970852777359628</v>
      </c>
      <c r="AY535" s="47">
        <f t="shared" si="295"/>
        <v>81.66639647336676</v>
      </c>
      <c r="AZ535" s="47">
        <f t="shared" si="296"/>
        <v>109.89603870892857</v>
      </c>
      <c r="BA535" s="43"/>
      <c r="BC535" s="2">
        <v>45461</v>
      </c>
      <c r="BD535" t="str">
        <v>91282CCS</v>
      </c>
      <c r="BE535">
        <v>13.2315</v>
      </c>
      <c r="BF535">
        <v>4.32897</v>
      </c>
      <c r="BG535">
        <v>0.74739999999999995</v>
      </c>
      <c r="BH535">
        <v>111.28125</v>
      </c>
      <c r="BI535">
        <f>VLOOKUP(BD535,工作表1!$K$3:$L$1000,2,FALSE)</f>
        <v>1.25</v>
      </c>
      <c r="BJ535" t="str">
        <f>VLOOKUP(BD535,工作表1!$K$3:$M$1000,3,FALSE)</f>
        <v>2031/8/15</v>
      </c>
      <c r="BK535">
        <f t="shared" si="279"/>
        <v>5.3425000000000002</v>
      </c>
      <c r="BL535">
        <f t="shared" si="280"/>
        <v>-4.0925000000000002</v>
      </c>
      <c r="BM535" s="43">
        <f t="shared" si="297"/>
        <v>45519</v>
      </c>
      <c r="BN535" s="43">
        <f t="shared" si="281"/>
        <v>45747</v>
      </c>
      <c r="BO535" s="45">
        <f t="shared" si="298"/>
        <v>0.43269230769230771</v>
      </c>
      <c r="BP535" s="45">
        <f t="shared" si="299"/>
        <v>1.4052950474183352</v>
      </c>
      <c r="BQ535" s="47">
        <f t="shared" si="300"/>
        <v>81.322706652816919</v>
      </c>
      <c r="BR535" s="47">
        <f t="shared" si="301"/>
        <v>109.73453294790936</v>
      </c>
    </row>
    <row r="536" spans="6:70" x14ac:dyDescent="0.25">
      <c r="F536" s="2">
        <v>45469</v>
      </c>
      <c r="G536">
        <v>5.3307500000000001</v>
      </c>
      <c r="H536" s="43">
        <v>45488</v>
      </c>
      <c r="I536">
        <v>4.1635999999999997</v>
      </c>
      <c r="L536" s="2">
        <v>45461</v>
      </c>
      <c r="M536" t="str">
        <v>91282CKC</v>
      </c>
      <c r="N536">
        <v>1.5456000000000001</v>
      </c>
      <c r="O536">
        <v>3.18824</v>
      </c>
      <c r="P536">
        <v>0.90690000000000004</v>
      </c>
      <c r="Q536">
        <v>110.484375</v>
      </c>
      <c r="R536">
        <f>VLOOKUP(M536,工作表1!$A$3:$B$1000,2,FALSE)</f>
        <v>4.25</v>
      </c>
      <c r="S536" t="str">
        <f>VLOOKUP(M536,工作表1!$A$3:$C$1000,3,FALSE)</f>
        <v>2031/2/28</v>
      </c>
      <c r="T536">
        <f t="shared" si="271"/>
        <v>5.3425000000000002</v>
      </c>
      <c r="U536">
        <f t="shared" si="270"/>
        <v>-1.0925000000000002</v>
      </c>
      <c r="V536" s="43">
        <f t="shared" si="282"/>
        <v>45535</v>
      </c>
      <c r="W536" s="43">
        <f t="shared" si="272"/>
        <v>45565</v>
      </c>
      <c r="X536" s="45">
        <f t="shared" si="283"/>
        <v>1.3076923076923077</v>
      </c>
      <c r="Y536" s="45">
        <f t="shared" si="284"/>
        <v>2.49536354056902</v>
      </c>
      <c r="Z536" s="47">
        <f t="shared" si="285"/>
        <v>100.43979761995651</v>
      </c>
      <c r="AA536" s="47">
        <f t="shared" si="286"/>
        <v>111.02508552528269</v>
      </c>
      <c r="AB536" s="45">
        <f t="shared" si="287"/>
        <v>4.2213000000000003</v>
      </c>
      <c r="AC536" s="2" t="str">
        <f t="shared" si="273"/>
        <v>TY2</v>
      </c>
      <c r="AD536">
        <f t="shared" si="274"/>
        <v>110.796875</v>
      </c>
      <c r="AE536">
        <f t="shared" si="275"/>
        <v>110.890625</v>
      </c>
      <c r="AF536" s="49">
        <f t="shared" si="302"/>
        <v>-9.375E-2</v>
      </c>
      <c r="AG536" s="3">
        <f t="shared" si="288"/>
        <v>110.80432431252171</v>
      </c>
      <c r="AH536">
        <f t="shared" si="289"/>
        <v>109.2841686330673</v>
      </c>
      <c r="AI536" s="51">
        <f t="shared" si="290"/>
        <v>1.5201556794544189</v>
      </c>
      <c r="AJ536" s="52">
        <f t="shared" si="291"/>
        <v>1.6139056794544189</v>
      </c>
      <c r="AK536" s="2">
        <v>45461</v>
      </c>
      <c r="AL536" t="str">
        <v>91282CKU</v>
      </c>
      <c r="AM536">
        <v>1.1504000000000001</v>
      </c>
      <c r="AN536">
        <v>5.21495</v>
      </c>
      <c r="AO536">
        <v>0.92689999999999995</v>
      </c>
      <c r="AP536">
        <v>110.796875</v>
      </c>
      <c r="AQ536">
        <f>VLOOKUP(AL536,工作表1!$F$3:$G$1000,2,FALSE)</f>
        <v>4.625</v>
      </c>
      <c r="AR536" t="str">
        <f>VLOOKUP(AL536,工作表1!$F$3:$H$1000,3,FALSE)</f>
        <v>2031/5/31</v>
      </c>
      <c r="AS536">
        <f t="shared" si="276"/>
        <v>5.3425000000000002</v>
      </c>
      <c r="AT536">
        <f t="shared" si="277"/>
        <v>-0.71750000000000025</v>
      </c>
      <c r="AU536" s="43">
        <f t="shared" si="292"/>
        <v>45626</v>
      </c>
      <c r="AV536" s="43">
        <f t="shared" si="278"/>
        <v>45657</v>
      </c>
      <c r="AW536" s="45">
        <f t="shared" si="293"/>
        <v>0.25273224043715847</v>
      </c>
      <c r="AX536" s="45">
        <f t="shared" si="294"/>
        <v>2.7109514185193504</v>
      </c>
      <c r="AY536" s="47">
        <f t="shared" si="295"/>
        <v>102.23122061775734</v>
      </c>
      <c r="AZ536" s="47">
        <f t="shared" si="296"/>
        <v>110.80432431252171</v>
      </c>
      <c r="BA536" s="43"/>
      <c r="BC536" s="2">
        <v>45460</v>
      </c>
      <c r="BD536" t="str">
        <v>91282CCS</v>
      </c>
      <c r="BE536">
        <v>12.5526</v>
      </c>
      <c r="BF536">
        <v>4.3989399999999996</v>
      </c>
      <c r="BG536">
        <v>0.74739999999999995</v>
      </c>
      <c r="BH536">
        <v>110.890625</v>
      </c>
      <c r="BI536">
        <f>VLOOKUP(BD536,工作表1!$K$3:$L$1000,2,FALSE)</f>
        <v>1.25</v>
      </c>
      <c r="BJ536" t="str">
        <f>VLOOKUP(BD536,工作表1!$K$3:$M$1000,3,FALSE)</f>
        <v>2031/8/15</v>
      </c>
      <c r="BK536">
        <f t="shared" si="279"/>
        <v>5.3508300000000002</v>
      </c>
      <c r="BL536">
        <f t="shared" si="280"/>
        <v>-4.1008300000000002</v>
      </c>
      <c r="BM536" s="43">
        <f t="shared" si="297"/>
        <v>45519</v>
      </c>
      <c r="BN536" s="43">
        <f t="shared" si="281"/>
        <v>45747</v>
      </c>
      <c r="BO536" s="45">
        <f t="shared" si="298"/>
        <v>0.42582417582417587</v>
      </c>
      <c r="BP536" s="45">
        <f t="shared" si="299"/>
        <v>1.4052762306186963</v>
      </c>
      <c r="BQ536" s="47">
        <f t="shared" si="300"/>
        <v>80.974607182016584</v>
      </c>
      <c r="BR536" s="47">
        <f t="shared" si="301"/>
        <v>109.2841686330673</v>
      </c>
    </row>
    <row r="537" spans="6:70" x14ac:dyDescent="0.25">
      <c r="F537" s="2">
        <v>45468</v>
      </c>
      <c r="G537">
        <v>5.3326700000000002</v>
      </c>
      <c r="H537" s="43">
        <v>45485</v>
      </c>
      <c r="I537">
        <v>4.1246999999999998</v>
      </c>
      <c r="L537" s="2">
        <v>45460</v>
      </c>
      <c r="M537" t="str">
        <v>91282CKC</v>
      </c>
      <c r="N537">
        <v>1.9952000000000001</v>
      </c>
      <c r="O537">
        <v>3.11246</v>
      </c>
      <c r="P537">
        <v>0.90690000000000004</v>
      </c>
      <c r="Q537">
        <v>110.0625</v>
      </c>
      <c r="R537">
        <f>VLOOKUP(M537,工作表1!$A$3:$B$1000,2,FALSE)</f>
        <v>4.25</v>
      </c>
      <c r="S537" t="str">
        <f>VLOOKUP(M537,工作表1!$A$3:$C$1000,3,FALSE)</f>
        <v>2031/2/28</v>
      </c>
      <c r="T537">
        <f t="shared" si="271"/>
        <v>5.3508300000000002</v>
      </c>
      <c r="U537">
        <f t="shared" si="270"/>
        <v>-1.1008300000000002</v>
      </c>
      <c r="V537" s="43">
        <f t="shared" si="282"/>
        <v>45535</v>
      </c>
      <c r="W537" s="43">
        <f t="shared" si="272"/>
        <v>45565</v>
      </c>
      <c r="X537" s="45">
        <f t="shared" si="283"/>
        <v>1.2843406593406592</v>
      </c>
      <c r="Y537" s="45">
        <f t="shared" si="284"/>
        <v>2.4952995634502484</v>
      </c>
      <c r="Z537" s="47">
        <f t="shared" si="285"/>
        <v>100.08016128098205</v>
      </c>
      <c r="AA537" s="47">
        <f t="shared" si="286"/>
        <v>110.63656370935496</v>
      </c>
      <c r="AB537" s="45">
        <f t="shared" si="287"/>
        <v>4.2785000000000002</v>
      </c>
      <c r="AC537" s="2" t="str">
        <f t="shared" si="273"/>
        <v>TY2</v>
      </c>
      <c r="AD537">
        <f t="shared" si="274"/>
        <v>110.40625</v>
      </c>
      <c r="AE537">
        <f t="shared" si="275"/>
        <v>111.296875</v>
      </c>
      <c r="AF537" s="49">
        <f t="shared" si="302"/>
        <v>-0.890625</v>
      </c>
      <c r="AG537" s="3">
        <f t="shared" si="288"/>
        <v>110.36852404129701</v>
      </c>
      <c r="AH537">
        <f t="shared" si="289"/>
        <v>109.89252107385811</v>
      </c>
      <c r="AI537" s="51">
        <f t="shared" si="290"/>
        <v>0.47600296743890169</v>
      </c>
      <c r="AJ537" s="52">
        <f t="shared" si="291"/>
        <v>1.3666279674389017</v>
      </c>
      <c r="AK537" s="2">
        <v>45460</v>
      </c>
      <c r="AL537" t="str">
        <v>91282CKN</v>
      </c>
      <c r="AM537">
        <v>0.68400000000000005</v>
      </c>
      <c r="AN537">
        <v>5.2737299999999996</v>
      </c>
      <c r="AO537">
        <v>0.92689999999999995</v>
      </c>
      <c r="AP537">
        <v>110.40625</v>
      </c>
      <c r="AQ537">
        <f>VLOOKUP(AL537,工作表1!$F$3:$G$1000,2,FALSE)</f>
        <v>4.625</v>
      </c>
      <c r="AR537" t="str">
        <f>VLOOKUP(AL537,工作表1!$F$3:$H$1000,3,FALSE)</f>
        <v>2031/4/30</v>
      </c>
      <c r="AS537">
        <f t="shared" si="276"/>
        <v>5.3508300000000002</v>
      </c>
      <c r="AT537">
        <f t="shared" si="277"/>
        <v>-0.7258300000000002</v>
      </c>
      <c r="AU537" s="43">
        <f t="shared" si="292"/>
        <v>45596</v>
      </c>
      <c r="AV537" s="43">
        <f t="shared" si="278"/>
        <v>45657</v>
      </c>
      <c r="AW537" s="45">
        <f t="shared" si="293"/>
        <v>0.61919398907103829</v>
      </c>
      <c r="AX537" s="45">
        <f t="shared" si="294"/>
        <v>3.1027556329066552</v>
      </c>
      <c r="AY537" s="47">
        <f t="shared" si="295"/>
        <v>101.81786266447179</v>
      </c>
      <c r="AZ537" s="47">
        <f t="shared" si="296"/>
        <v>110.36852404129701</v>
      </c>
      <c r="BA537" s="43"/>
      <c r="BC537" s="2">
        <v>45457</v>
      </c>
      <c r="BD537" t="str">
        <v>91282CCS</v>
      </c>
      <c r="BE537">
        <v>16.173200000000001</v>
      </c>
      <c r="BF537">
        <v>4.1339899999999998</v>
      </c>
      <c r="BG537">
        <v>0.74739999999999995</v>
      </c>
      <c r="BH537">
        <v>111.296875</v>
      </c>
      <c r="BI537">
        <f>VLOOKUP(BD537,工作表1!$K$3:$L$1000,2,FALSE)</f>
        <v>1.25</v>
      </c>
      <c r="BJ537" t="str">
        <f>VLOOKUP(BD537,工作表1!$K$3:$M$1000,3,FALSE)</f>
        <v>2031/8/15</v>
      </c>
      <c r="BK537">
        <f t="shared" si="279"/>
        <v>5.3456999999999999</v>
      </c>
      <c r="BL537">
        <f t="shared" si="280"/>
        <v>-4.0956999999999999</v>
      </c>
      <c r="BM537" s="43">
        <f t="shared" si="297"/>
        <v>45519</v>
      </c>
      <c r="BN537" s="43">
        <f t="shared" si="281"/>
        <v>45747</v>
      </c>
      <c r="BO537" s="45">
        <f t="shared" si="298"/>
        <v>0.42239010989010994</v>
      </c>
      <c r="BP537" s="45">
        <f t="shared" si="299"/>
        <v>1.4052668222188771</v>
      </c>
      <c r="BQ537" s="47">
        <f t="shared" si="300"/>
        <v>81.430916677542172</v>
      </c>
      <c r="BR537" s="47">
        <f t="shared" si="301"/>
        <v>109.89252107385811</v>
      </c>
    </row>
    <row r="538" spans="6:70" x14ac:dyDescent="0.25">
      <c r="F538" s="2">
        <v>45467</v>
      </c>
      <c r="G538">
        <v>5.3340399999999999</v>
      </c>
      <c r="H538" s="43">
        <v>45484</v>
      </c>
      <c r="I538">
        <v>4.1559999999999997</v>
      </c>
      <c r="L538" s="2">
        <v>45457</v>
      </c>
      <c r="M538" t="str">
        <v>91282CKC</v>
      </c>
      <c r="N538">
        <v>3.3338999999999999</v>
      </c>
      <c r="O538">
        <v>1.9729099999999999</v>
      </c>
      <c r="P538">
        <v>0.90690000000000004</v>
      </c>
      <c r="Q538">
        <v>110.46875</v>
      </c>
      <c r="R538">
        <f>VLOOKUP(M538,工作表1!$A$3:$B$1000,2,FALSE)</f>
        <v>4.25</v>
      </c>
      <c r="S538" t="str">
        <f>VLOOKUP(M538,工作表1!$A$3:$C$1000,3,FALSE)</f>
        <v>2031/2/28</v>
      </c>
      <c r="T538">
        <f t="shared" si="271"/>
        <v>5.3456999999999999</v>
      </c>
      <c r="U538">
        <f t="shared" si="270"/>
        <v>-1.0956999999999999</v>
      </c>
      <c r="V538" s="43">
        <f t="shared" si="282"/>
        <v>45535</v>
      </c>
      <c r="W538" s="43">
        <f t="shared" si="272"/>
        <v>45565</v>
      </c>
      <c r="X538" s="45">
        <f t="shared" si="283"/>
        <v>1.2726648351648351</v>
      </c>
      <c r="Y538" s="45">
        <f t="shared" si="284"/>
        <v>2.4952675748908622</v>
      </c>
      <c r="Z538" s="47">
        <f t="shared" si="285"/>
        <v>100.79699562400387</v>
      </c>
      <c r="AA538" s="47">
        <f t="shared" si="286"/>
        <v>111.42805225466677</v>
      </c>
      <c r="AB538" s="45">
        <f t="shared" si="287"/>
        <v>4.2165999999999997</v>
      </c>
      <c r="AC538" s="2" t="str">
        <f t="shared" si="273"/>
        <v>TY2</v>
      </c>
      <c r="AD538">
        <f t="shared" si="274"/>
        <v>110.84375</v>
      </c>
      <c r="AE538">
        <f t="shared" si="275"/>
        <v>111.15625</v>
      </c>
      <c r="AF538" s="49">
        <f t="shared" si="302"/>
        <v>-0.3125</v>
      </c>
      <c r="AG538" s="3">
        <f t="shared" si="288"/>
        <v>110.84142368413428</v>
      </c>
      <c r="AH538">
        <f t="shared" si="289"/>
        <v>109.67040861922897</v>
      </c>
      <c r="AI538" s="51">
        <f t="shared" si="290"/>
        <v>1.171015064905319</v>
      </c>
      <c r="AJ538" s="52">
        <f t="shared" si="291"/>
        <v>1.483515064905319</v>
      </c>
      <c r="AK538" s="2">
        <v>45457</v>
      </c>
      <c r="AL538" t="str">
        <v>91282CKN</v>
      </c>
      <c r="AM538">
        <v>1.4189000000000001</v>
      </c>
      <c r="AN538">
        <v>5.1900899999999996</v>
      </c>
      <c r="AO538">
        <v>0.92689999999999995</v>
      </c>
      <c r="AP538">
        <v>110.84375</v>
      </c>
      <c r="AQ538">
        <f>VLOOKUP(AL538,工作表1!$F$3:$G$1000,2,FALSE)</f>
        <v>4.625</v>
      </c>
      <c r="AR538" t="str">
        <f>VLOOKUP(AL538,工作表1!$F$3:$H$1000,3,FALSE)</f>
        <v>2031/4/30</v>
      </c>
      <c r="AS538">
        <f t="shared" si="276"/>
        <v>5.3456999999999999</v>
      </c>
      <c r="AT538">
        <f t="shared" si="277"/>
        <v>-0.7206999999999999</v>
      </c>
      <c r="AU538" s="43">
        <f t="shared" si="292"/>
        <v>45596</v>
      </c>
      <c r="AV538" s="43">
        <f t="shared" si="278"/>
        <v>45657</v>
      </c>
      <c r="AW538" s="45">
        <f t="shared" si="293"/>
        <v>0.60655737704918034</v>
      </c>
      <c r="AX538" s="45">
        <f t="shared" si="294"/>
        <v>3.1027902537615093</v>
      </c>
      <c r="AY538" s="47">
        <f t="shared" si="295"/>
        <v>102.2565377246962</v>
      </c>
      <c r="AZ538" s="47">
        <f t="shared" si="296"/>
        <v>110.84142368413428</v>
      </c>
      <c r="BA538" s="43"/>
      <c r="BC538" s="2">
        <v>45456</v>
      </c>
      <c r="BD538" t="str">
        <v>91282CCS</v>
      </c>
      <c r="BE538">
        <v>14.5998</v>
      </c>
      <c r="BF538">
        <v>4.2503399999999996</v>
      </c>
      <c r="BG538">
        <v>0.74739999999999995</v>
      </c>
      <c r="BH538">
        <v>111.15625</v>
      </c>
      <c r="BI538">
        <f>VLOOKUP(BD538,工作表1!$K$3:$L$1000,2,FALSE)</f>
        <v>1.25</v>
      </c>
      <c r="BJ538" t="str">
        <f>VLOOKUP(BD538,工作表1!$K$3:$M$1000,3,FALSE)</f>
        <v>2031/8/15</v>
      </c>
      <c r="BK538">
        <f t="shared" si="279"/>
        <v>5.3478500000000002</v>
      </c>
      <c r="BL538">
        <f t="shared" si="280"/>
        <v>-4.0978500000000002</v>
      </c>
      <c r="BM538" s="43">
        <f t="shared" si="297"/>
        <v>45519</v>
      </c>
      <c r="BN538" s="43">
        <f t="shared" si="281"/>
        <v>45747</v>
      </c>
      <c r="BO538" s="45">
        <f t="shared" si="298"/>
        <v>0.41208791208791207</v>
      </c>
      <c r="BP538" s="45">
        <f t="shared" si="299"/>
        <v>1.405238597019419</v>
      </c>
      <c r="BQ538" s="47">
        <f t="shared" si="300"/>
        <v>81.255832028343534</v>
      </c>
      <c r="BR538" s="47">
        <f t="shared" si="301"/>
        <v>109.67040861922897</v>
      </c>
    </row>
    <row r="539" spans="6:70" x14ac:dyDescent="0.25">
      <c r="F539" s="2">
        <v>45464</v>
      </c>
      <c r="G539">
        <v>5.3377999999999997</v>
      </c>
      <c r="H539" s="43">
        <v>45483</v>
      </c>
      <c r="I539">
        <v>4.242</v>
      </c>
      <c r="L539" s="2">
        <v>45456</v>
      </c>
      <c r="M539" t="str">
        <v>91282CKC</v>
      </c>
      <c r="N539">
        <v>2.0148999999999999</v>
      </c>
      <c r="O539">
        <v>3.7299500000000001</v>
      </c>
      <c r="P539">
        <v>0.90690000000000004</v>
      </c>
      <c r="Q539">
        <v>110.421875</v>
      </c>
      <c r="R539">
        <f>VLOOKUP(M539,工作表1!$A$3:$B$1000,2,FALSE)</f>
        <v>4.25</v>
      </c>
      <c r="S539" t="str">
        <f>VLOOKUP(M539,工作表1!$A$3:$C$1000,3,FALSE)</f>
        <v>2031/2/28</v>
      </c>
      <c r="T539">
        <f t="shared" si="271"/>
        <v>5.3478500000000002</v>
      </c>
      <c r="U539">
        <f t="shared" si="270"/>
        <v>-1.0978500000000002</v>
      </c>
      <c r="V539" s="43">
        <f t="shared" si="282"/>
        <v>45535</v>
      </c>
      <c r="W539" s="43">
        <f t="shared" si="272"/>
        <v>45565</v>
      </c>
      <c r="X539" s="45">
        <f t="shared" si="283"/>
        <v>1.2376373626373627</v>
      </c>
      <c r="Y539" s="45">
        <f t="shared" si="284"/>
        <v>2.4951716092127052</v>
      </c>
      <c r="Z539" s="47">
        <f t="shared" si="285"/>
        <v>100.24255587451587</v>
      </c>
      <c r="AA539" s="47">
        <f t="shared" si="286"/>
        <v>110.82550633634764</v>
      </c>
      <c r="AB539" s="45">
        <f t="shared" si="287"/>
        <v>4.2351000000000001</v>
      </c>
      <c r="AC539" s="2" t="str">
        <f t="shared" si="273"/>
        <v>TY2</v>
      </c>
      <c r="AD539">
        <f t="shared" si="274"/>
        <v>110.71875</v>
      </c>
      <c r="AE539">
        <f t="shared" si="275"/>
        <v>110.75</v>
      </c>
      <c r="AF539" s="49">
        <f t="shared" si="302"/>
        <v>-3.125E-2</v>
      </c>
      <c r="AG539" s="3">
        <f t="shared" si="288"/>
        <v>110.7452825663767</v>
      </c>
      <c r="AH539">
        <f t="shared" si="289"/>
        <v>109.26120039319738</v>
      </c>
      <c r="AI539" s="51">
        <f t="shared" si="290"/>
        <v>1.484082173179317</v>
      </c>
      <c r="AJ539" s="52">
        <f t="shared" si="291"/>
        <v>1.515332173179317</v>
      </c>
      <c r="AK539" s="2">
        <v>45456</v>
      </c>
      <c r="AL539" t="str">
        <v>91282CKN</v>
      </c>
      <c r="AM539">
        <v>1.2393000000000001</v>
      </c>
      <c r="AN539">
        <v>5.2055699999999998</v>
      </c>
      <c r="AO539">
        <v>0.92689999999999995</v>
      </c>
      <c r="AP539">
        <v>110.71875</v>
      </c>
      <c r="AQ539">
        <f>VLOOKUP(AL539,工作表1!$F$3:$G$1000,2,FALSE)</f>
        <v>4.625</v>
      </c>
      <c r="AR539" t="str">
        <f>VLOOKUP(AL539,工作表1!$F$3:$H$1000,3,FALSE)</f>
        <v>2031/4/30</v>
      </c>
      <c r="AS539">
        <f t="shared" si="276"/>
        <v>5.3478500000000002</v>
      </c>
      <c r="AT539">
        <f t="shared" si="277"/>
        <v>-0.72285000000000021</v>
      </c>
      <c r="AU539" s="43">
        <f t="shared" si="292"/>
        <v>45596</v>
      </c>
      <c r="AV539" s="43">
        <f t="shared" si="278"/>
        <v>45657</v>
      </c>
      <c r="AW539" s="45">
        <f t="shared" si="293"/>
        <v>0.56864754098360659</v>
      </c>
      <c r="AX539" s="45">
        <f t="shared" si="294"/>
        <v>3.1028941163260724</v>
      </c>
      <c r="AY539" s="47">
        <f t="shared" si="295"/>
        <v>102.15888422203787</v>
      </c>
      <c r="AZ539" s="47">
        <f t="shared" si="296"/>
        <v>110.7452825663767</v>
      </c>
      <c r="BA539" s="43"/>
      <c r="BC539" s="2">
        <v>45455</v>
      </c>
      <c r="BD539" t="str">
        <v>91282CCS</v>
      </c>
      <c r="BE539">
        <v>14.606199999999999</v>
      </c>
      <c r="BF539">
        <v>4.2724299999999999</v>
      </c>
      <c r="BG539">
        <v>0.74739999999999995</v>
      </c>
      <c r="BH539">
        <v>110.75</v>
      </c>
      <c r="BI539">
        <f>VLOOKUP(BD539,工作表1!$K$3:$L$1000,2,FALSE)</f>
        <v>1.25</v>
      </c>
      <c r="BJ539" t="str">
        <f>VLOOKUP(BD539,工作表1!$K$3:$M$1000,3,FALSE)</f>
        <v>2031/8/15</v>
      </c>
      <c r="BK539">
        <f t="shared" si="279"/>
        <v>5.3543000000000003</v>
      </c>
      <c r="BL539">
        <f t="shared" si="280"/>
        <v>-4.1043000000000003</v>
      </c>
      <c r="BM539" s="43">
        <f t="shared" si="297"/>
        <v>45519</v>
      </c>
      <c r="BN539" s="43">
        <f t="shared" si="281"/>
        <v>45747</v>
      </c>
      <c r="BO539" s="45">
        <f t="shared" si="298"/>
        <v>0.40865384615384615</v>
      </c>
      <c r="BP539" s="45">
        <f t="shared" si="299"/>
        <v>1.4052291886195993</v>
      </c>
      <c r="BQ539" s="47">
        <f t="shared" si="300"/>
        <v>80.942321459263852</v>
      </c>
      <c r="BR539" s="47">
        <f t="shared" si="301"/>
        <v>109.26120039319738</v>
      </c>
    </row>
    <row r="540" spans="6:70" x14ac:dyDescent="0.25">
      <c r="F540" s="2">
        <v>45463</v>
      </c>
      <c r="G540">
        <v>5.3407</v>
      </c>
      <c r="H540" s="43">
        <v>45482</v>
      </c>
      <c r="I540">
        <v>4.2497999999999996</v>
      </c>
      <c r="L540" s="2">
        <v>45455</v>
      </c>
      <c r="M540" t="str">
        <v>91282CKC</v>
      </c>
      <c r="N540">
        <v>1.9323999999999999</v>
      </c>
      <c r="O540">
        <v>3.8904800000000002</v>
      </c>
      <c r="P540">
        <v>0.90690000000000004</v>
      </c>
      <c r="Q540">
        <v>110.03125</v>
      </c>
      <c r="R540">
        <f>VLOOKUP(M540,工作表1!$A$3:$B$1000,2,FALSE)</f>
        <v>4.25</v>
      </c>
      <c r="S540" t="str">
        <f>VLOOKUP(M540,工作表1!$A$3:$C$1000,3,FALSE)</f>
        <v>2031/2/28</v>
      </c>
      <c r="T540">
        <f t="shared" si="271"/>
        <v>5.3543000000000003</v>
      </c>
      <c r="U540">
        <f t="shared" si="270"/>
        <v>-1.1043000000000003</v>
      </c>
      <c r="V540" s="43">
        <f t="shared" si="282"/>
        <v>45535</v>
      </c>
      <c r="W540" s="43">
        <f t="shared" si="272"/>
        <v>45565</v>
      </c>
      <c r="X540" s="45">
        <f t="shared" si="283"/>
        <v>1.2259615384615383</v>
      </c>
      <c r="Y540" s="45">
        <f t="shared" si="284"/>
        <v>2.495139620653319</v>
      </c>
      <c r="Z540" s="47">
        <f t="shared" si="285"/>
        <v>99.844117747505337</v>
      </c>
      <c r="AA540" s="47">
        <f t="shared" si="286"/>
        <v>110.39102555632759</v>
      </c>
      <c r="AB540" s="45">
        <f t="shared" si="287"/>
        <v>4.3075999999999999</v>
      </c>
      <c r="AC540" s="2" t="str">
        <f t="shared" si="273"/>
        <v>TY2</v>
      </c>
      <c r="AD540">
        <f t="shared" si="274"/>
        <v>110.3125</v>
      </c>
      <c r="AE540">
        <f t="shared" si="275"/>
        <v>109.984375</v>
      </c>
      <c r="AF540" s="49">
        <f t="shared" si="302"/>
        <v>0.328125</v>
      </c>
      <c r="AG540" s="3">
        <f t="shared" si="288"/>
        <v>110.38185472438315</v>
      </c>
      <c r="AH540">
        <f t="shared" si="289"/>
        <v>108.30762391219483</v>
      </c>
      <c r="AI540" s="51">
        <f t="shared" si="290"/>
        <v>2.0742308121883184</v>
      </c>
      <c r="AJ540" s="52">
        <f t="shared" si="291"/>
        <v>1.7461058121883184</v>
      </c>
      <c r="AK540" s="2">
        <v>45455</v>
      </c>
      <c r="AL540" t="str">
        <v>91282CKN</v>
      </c>
      <c r="AM540">
        <v>1.7422</v>
      </c>
      <c r="AN540">
        <v>5.1616</v>
      </c>
      <c r="AO540">
        <v>0.92689999999999995</v>
      </c>
      <c r="AP540">
        <v>110.3125</v>
      </c>
      <c r="AQ540">
        <f>VLOOKUP(AL540,工作表1!$F$3:$G$1000,2,FALSE)</f>
        <v>4.625</v>
      </c>
      <c r="AR540" t="str">
        <f>VLOOKUP(AL540,工作表1!$F$3:$H$1000,3,FALSE)</f>
        <v>2031/4/30</v>
      </c>
      <c r="AS540">
        <f t="shared" si="276"/>
        <v>5.3543000000000003</v>
      </c>
      <c r="AT540">
        <f t="shared" si="277"/>
        <v>-0.72930000000000028</v>
      </c>
      <c r="AU540" s="43">
        <f t="shared" si="292"/>
        <v>45596</v>
      </c>
      <c r="AV540" s="43">
        <f t="shared" si="278"/>
        <v>45657</v>
      </c>
      <c r="AW540" s="45">
        <f t="shared" si="293"/>
        <v>0.55601092896174864</v>
      </c>
      <c r="AX540" s="45">
        <f t="shared" si="294"/>
        <v>3.1029287371809264</v>
      </c>
      <c r="AY540" s="47">
        <f t="shared" si="295"/>
        <v>101.81596711435036</v>
      </c>
      <c r="AZ540" s="47">
        <f t="shared" si="296"/>
        <v>110.38185472438315</v>
      </c>
      <c r="BA540" s="43"/>
      <c r="BC540" s="2">
        <v>45454</v>
      </c>
      <c r="BD540" t="str">
        <v>91282CCS</v>
      </c>
      <c r="BE540">
        <v>11.2843</v>
      </c>
      <c r="BF540">
        <v>4.5140399999999996</v>
      </c>
      <c r="BG540">
        <v>0.74739999999999995</v>
      </c>
      <c r="BH540">
        <v>109.984375</v>
      </c>
      <c r="BI540">
        <f>VLOOKUP(BD540,工作表1!$K$3:$L$1000,2,FALSE)</f>
        <v>1.25</v>
      </c>
      <c r="BJ540" t="str">
        <f>VLOOKUP(BD540,工作表1!$K$3:$M$1000,3,FALSE)</f>
        <v>2031/8/15</v>
      </c>
      <c r="BK540">
        <f t="shared" si="279"/>
        <v>5.3510999999999997</v>
      </c>
      <c r="BL540">
        <f t="shared" si="280"/>
        <v>-4.1010999999999997</v>
      </c>
      <c r="BM540" s="43">
        <f t="shared" si="297"/>
        <v>45519</v>
      </c>
      <c r="BN540" s="43">
        <f t="shared" si="281"/>
        <v>45747</v>
      </c>
      <c r="BO540" s="45">
        <f t="shared" si="298"/>
        <v>0.40521978021978022</v>
      </c>
      <c r="BP540" s="45">
        <f t="shared" si="299"/>
        <v>1.4052197802197801</v>
      </c>
      <c r="BQ540" s="47">
        <f t="shared" si="300"/>
        <v>80.229741445307738</v>
      </c>
      <c r="BR540" s="47">
        <f t="shared" si="301"/>
        <v>108.30762391219483</v>
      </c>
    </row>
    <row r="541" spans="6:70" x14ac:dyDescent="0.25">
      <c r="F541" s="2">
        <v>45462</v>
      </c>
      <c r="G541">
        <v>5.3486000000000002</v>
      </c>
      <c r="H541" s="43">
        <v>45481</v>
      </c>
      <c r="I541">
        <v>4.2367999999999997</v>
      </c>
      <c r="L541" s="2">
        <v>45454</v>
      </c>
      <c r="M541" t="str">
        <v>91282CKC</v>
      </c>
      <c r="N541">
        <v>1.7521</v>
      </c>
      <c r="O541">
        <v>4.0960900000000002</v>
      </c>
      <c r="P541">
        <v>0.90690000000000004</v>
      </c>
      <c r="Q541">
        <v>109.28125</v>
      </c>
      <c r="R541">
        <f>VLOOKUP(M541,工作表1!$A$3:$B$1000,2,FALSE)</f>
        <v>4.25</v>
      </c>
      <c r="S541" t="str">
        <f>VLOOKUP(M541,工作表1!$A$3:$C$1000,3,FALSE)</f>
        <v>2031/2/28</v>
      </c>
      <c r="T541">
        <f t="shared" si="271"/>
        <v>5.3510999999999997</v>
      </c>
      <c r="U541">
        <f t="shared" si="270"/>
        <v>-1.1010999999999997</v>
      </c>
      <c r="V541" s="43">
        <f t="shared" si="282"/>
        <v>45535</v>
      </c>
      <c r="W541" s="43">
        <f t="shared" si="272"/>
        <v>45565</v>
      </c>
      <c r="X541" s="45">
        <f t="shared" si="283"/>
        <v>1.2142857142857142</v>
      </c>
      <c r="Y541" s="45">
        <f t="shared" si="284"/>
        <v>2.4951076320939336</v>
      </c>
      <c r="Z541" s="47">
        <f t="shared" si="285"/>
        <v>99.109522023055391</v>
      </c>
      <c r="AA541" s="47">
        <f t="shared" si="286"/>
        <v>109.58266631648046</v>
      </c>
      <c r="AB541" s="45">
        <f t="shared" si="287"/>
        <v>4.4090999999999996</v>
      </c>
      <c r="AC541" s="2" t="str">
        <f t="shared" si="273"/>
        <v>TY2</v>
      </c>
      <c r="AD541">
        <f t="shared" si="274"/>
        <v>109.546875</v>
      </c>
      <c r="AE541">
        <f t="shared" si="275"/>
        <v>109.53125</v>
      </c>
      <c r="AF541" s="49">
        <f t="shared" si="302"/>
        <v>1.5625E-2</v>
      </c>
      <c r="AG541" s="3">
        <f t="shared" si="288"/>
        <v>109.58665214418653</v>
      </c>
      <c r="AH541">
        <f t="shared" si="289"/>
        <v>107.76775733046669</v>
      </c>
      <c r="AI541" s="51">
        <f t="shared" si="290"/>
        <v>1.8188948137198366</v>
      </c>
      <c r="AJ541" s="52">
        <f t="shared" si="291"/>
        <v>1.8032698137198366</v>
      </c>
      <c r="AK541" s="2">
        <v>45454</v>
      </c>
      <c r="AL541" t="str">
        <v>91282CKU</v>
      </c>
      <c r="AM541">
        <v>0.7147</v>
      </c>
      <c r="AN541">
        <v>5.2653100000000004</v>
      </c>
      <c r="AO541">
        <v>0.92689999999999995</v>
      </c>
      <c r="AP541">
        <v>109.546875</v>
      </c>
      <c r="AQ541">
        <f>VLOOKUP(AL541,工作表1!$F$3:$G$1000,2,FALSE)</f>
        <v>4.625</v>
      </c>
      <c r="AR541" t="str">
        <f>VLOOKUP(AL541,工作表1!$F$3:$H$1000,3,FALSE)</f>
        <v>2031/5/31</v>
      </c>
      <c r="AS541">
        <f t="shared" si="276"/>
        <v>5.3510999999999997</v>
      </c>
      <c r="AT541">
        <f t="shared" si="277"/>
        <v>-0.72609999999999975</v>
      </c>
      <c r="AU541" s="43">
        <f t="shared" si="292"/>
        <v>45626</v>
      </c>
      <c r="AV541" s="43">
        <f t="shared" si="278"/>
        <v>45657</v>
      </c>
      <c r="AW541" s="45">
        <f t="shared" si="293"/>
        <v>0.15163934426229508</v>
      </c>
      <c r="AX541" s="45">
        <f t="shared" si="294"/>
        <v>2.7112283853581851</v>
      </c>
      <c r="AY541" s="47">
        <f t="shared" si="295"/>
        <v>101.07821689071133</v>
      </c>
      <c r="AZ541" s="47">
        <f t="shared" si="296"/>
        <v>109.58665214418653</v>
      </c>
      <c r="BA541" s="43"/>
      <c r="BC541" s="2">
        <v>45453</v>
      </c>
      <c r="BD541" t="str">
        <v>91282CCS</v>
      </c>
      <c r="BE541">
        <v>10.1394</v>
      </c>
      <c r="BF541">
        <v>4.6005200000000004</v>
      </c>
      <c r="BG541">
        <v>0.74739999999999995</v>
      </c>
      <c r="BH541">
        <v>109.53125</v>
      </c>
      <c r="BI541">
        <f>VLOOKUP(BD541,工作表1!$K$3:$L$1000,2,FALSE)</f>
        <v>1.25</v>
      </c>
      <c r="BJ541" t="str">
        <f>VLOOKUP(BD541,工作表1!$K$3:$M$1000,3,FALSE)</f>
        <v>2031/8/15</v>
      </c>
      <c r="BK541">
        <f t="shared" si="279"/>
        <v>5.3529999999999998</v>
      </c>
      <c r="BL541">
        <f t="shared" si="280"/>
        <v>-4.1029999999999998</v>
      </c>
      <c r="BM541" s="43">
        <f t="shared" si="297"/>
        <v>45519</v>
      </c>
      <c r="BN541" s="43">
        <f t="shared" si="281"/>
        <v>45747</v>
      </c>
      <c r="BO541" s="45">
        <f t="shared" si="298"/>
        <v>0.4017857142857143</v>
      </c>
      <c r="BP541" s="45">
        <f t="shared" si="299"/>
        <v>1.4052103718199609</v>
      </c>
      <c r="BQ541" s="47">
        <f t="shared" si="300"/>
        <v>79.822235154513777</v>
      </c>
      <c r="BR541" s="47">
        <f t="shared" si="301"/>
        <v>107.76775733046669</v>
      </c>
    </row>
    <row r="542" spans="6:70" x14ac:dyDescent="0.25">
      <c r="F542" s="2">
        <v>45461</v>
      </c>
      <c r="G542">
        <v>5.3425000000000002</v>
      </c>
      <c r="H542" s="43">
        <v>45478</v>
      </c>
      <c r="I542">
        <v>4.2290000000000001</v>
      </c>
      <c r="L542" s="2">
        <v>45453</v>
      </c>
      <c r="M542" t="str">
        <v>91282CKC</v>
      </c>
      <c r="N542">
        <v>2.476</v>
      </c>
      <c r="O542">
        <v>3.6835399999999998</v>
      </c>
      <c r="P542">
        <v>0.90690000000000004</v>
      </c>
      <c r="Q542">
        <v>108.828125</v>
      </c>
      <c r="R542">
        <f>VLOOKUP(M542,工作表1!$A$3:$B$1000,2,FALSE)</f>
        <v>4.25</v>
      </c>
      <c r="S542" t="str">
        <f>VLOOKUP(M542,工作表1!$A$3:$C$1000,3,FALSE)</f>
        <v>2031/2/28</v>
      </c>
      <c r="T542">
        <f t="shared" si="271"/>
        <v>5.3529999999999998</v>
      </c>
      <c r="U542">
        <f t="shared" si="270"/>
        <v>-1.1029999999999998</v>
      </c>
      <c r="V542" s="43">
        <f t="shared" si="282"/>
        <v>45535</v>
      </c>
      <c r="W542" s="43">
        <f t="shared" si="272"/>
        <v>45565</v>
      </c>
      <c r="X542" s="45">
        <f t="shared" si="283"/>
        <v>1.2026098901098901</v>
      </c>
      <c r="Y542" s="45">
        <f t="shared" si="284"/>
        <v>2.4950756435345478</v>
      </c>
      <c r="Z542" s="47">
        <f t="shared" si="285"/>
        <v>98.811835944861912</v>
      </c>
      <c r="AA542" s="47">
        <f t="shared" si="286"/>
        <v>109.25778305907755</v>
      </c>
      <c r="AB542" s="45">
        <f t="shared" si="287"/>
        <v>4.4720000000000004</v>
      </c>
      <c r="AC542" s="2" t="str">
        <f t="shared" si="273"/>
        <v>TY2</v>
      </c>
      <c r="AD542">
        <f t="shared" si="274"/>
        <v>109.09375</v>
      </c>
      <c r="AE542">
        <f t="shared" si="275"/>
        <v>109.75</v>
      </c>
      <c r="AF542" s="49">
        <f t="shared" si="302"/>
        <v>-0.65625</v>
      </c>
      <c r="AG542" s="3">
        <f t="shared" si="288"/>
        <v>109.16659284722738</v>
      </c>
      <c r="AH542">
        <f t="shared" si="289"/>
        <v>108.01005905102636</v>
      </c>
      <c r="AI542" s="51">
        <f t="shared" si="290"/>
        <v>1.1565337962010176</v>
      </c>
      <c r="AJ542" s="52">
        <f t="shared" si="291"/>
        <v>1.8127837962010176</v>
      </c>
      <c r="AK542" s="2">
        <v>45453</v>
      </c>
      <c r="AL542" t="str">
        <v>91282CKU</v>
      </c>
      <c r="AM542">
        <v>1.5324</v>
      </c>
      <c r="AN542">
        <v>5.1849600000000002</v>
      </c>
      <c r="AO542">
        <v>0.92689999999999995</v>
      </c>
      <c r="AP542">
        <v>109.09375</v>
      </c>
      <c r="AQ542">
        <f>VLOOKUP(AL542,工作表1!$F$3:$G$1000,2,FALSE)</f>
        <v>4.625</v>
      </c>
      <c r="AR542" t="str">
        <f>VLOOKUP(AL542,工作表1!$F$3:$H$1000,3,FALSE)</f>
        <v>2031/5/31</v>
      </c>
      <c r="AS542">
        <f t="shared" si="276"/>
        <v>5.3529999999999998</v>
      </c>
      <c r="AT542">
        <f t="shared" si="277"/>
        <v>-0.72799999999999976</v>
      </c>
      <c r="AU542" s="43">
        <f t="shared" si="292"/>
        <v>45626</v>
      </c>
      <c r="AV542" s="43">
        <f t="shared" si="278"/>
        <v>45657</v>
      </c>
      <c r="AW542" s="45">
        <f t="shared" si="293"/>
        <v>0.13900273224043716</v>
      </c>
      <c r="AX542" s="45">
        <f t="shared" si="294"/>
        <v>2.7112630062130401</v>
      </c>
      <c r="AY542" s="47">
        <f t="shared" si="295"/>
        <v>100.68532892074954</v>
      </c>
      <c r="AZ542" s="47">
        <f t="shared" si="296"/>
        <v>109.16659284722738</v>
      </c>
      <c r="BA542" s="43"/>
      <c r="BC542" s="2">
        <v>45450</v>
      </c>
      <c r="BD542" t="str">
        <v>91282CCS</v>
      </c>
      <c r="BE542">
        <v>10.8497</v>
      </c>
      <c r="BF542">
        <v>4.5573699999999997</v>
      </c>
      <c r="BG542">
        <v>0.74739999999999995</v>
      </c>
      <c r="BH542">
        <v>109.75</v>
      </c>
      <c r="BI542">
        <f>VLOOKUP(BD542,工作表1!$K$3:$L$1000,2,FALSE)</f>
        <v>1.25</v>
      </c>
      <c r="BJ542" t="str">
        <f>VLOOKUP(BD542,工作表1!$K$3:$M$1000,3,FALSE)</f>
        <v>2031/8/15</v>
      </c>
      <c r="BK542">
        <f t="shared" si="279"/>
        <v>5.3529</v>
      </c>
      <c r="BL542">
        <f t="shared" si="280"/>
        <v>-4.1029</v>
      </c>
      <c r="BM542" s="43">
        <f t="shared" si="297"/>
        <v>45519</v>
      </c>
      <c r="BN542" s="43">
        <f t="shared" si="281"/>
        <v>45747</v>
      </c>
      <c r="BO542" s="45">
        <f t="shared" si="298"/>
        <v>0.39835164835164832</v>
      </c>
      <c r="BP542" s="45">
        <f t="shared" si="299"/>
        <v>1.4052009634201414</v>
      </c>
      <c r="BQ542" s="47">
        <f t="shared" si="300"/>
        <v>80.00094423062751</v>
      </c>
      <c r="BR542" s="47">
        <f t="shared" si="301"/>
        <v>108.01005905102636</v>
      </c>
    </row>
    <row r="543" spans="6:70" x14ac:dyDescent="0.25">
      <c r="F543" s="2">
        <v>45460</v>
      </c>
      <c r="G543">
        <v>5.3508300000000002</v>
      </c>
      <c r="H543" s="43">
        <v>45477</v>
      </c>
      <c r="I543">
        <v>4.3231000000000002</v>
      </c>
      <c r="L543" s="2">
        <v>45450</v>
      </c>
      <c r="M543" t="str">
        <v>91282CKC</v>
      </c>
      <c r="N543">
        <v>1.7452000000000001</v>
      </c>
      <c r="O543">
        <v>4.2347799999999998</v>
      </c>
      <c r="P543">
        <v>0.90690000000000004</v>
      </c>
      <c r="Q543">
        <v>109.046875</v>
      </c>
      <c r="R543">
        <f>VLOOKUP(M543,工作表1!$A$3:$B$1000,2,FALSE)</f>
        <v>4.25</v>
      </c>
      <c r="S543" t="str">
        <f>VLOOKUP(M543,工作表1!$A$3:$C$1000,3,FALSE)</f>
        <v>2031/2/28</v>
      </c>
      <c r="T543">
        <f t="shared" si="271"/>
        <v>5.3529</v>
      </c>
      <c r="U543">
        <f t="shared" si="270"/>
        <v>-1.1029</v>
      </c>
      <c r="V543" s="43">
        <f t="shared" si="282"/>
        <v>45535</v>
      </c>
      <c r="W543" s="43">
        <f t="shared" si="272"/>
        <v>45565</v>
      </c>
      <c r="X543" s="45">
        <f t="shared" si="283"/>
        <v>1.1909340659340659</v>
      </c>
      <c r="Y543" s="45">
        <f t="shared" si="284"/>
        <v>2.495043654975162</v>
      </c>
      <c r="Z543" s="47">
        <f t="shared" si="285"/>
        <v>98.833842221905712</v>
      </c>
      <c r="AA543" s="47">
        <f t="shared" si="286"/>
        <v>109.28473648551038</v>
      </c>
      <c r="AB543" s="45">
        <f t="shared" si="287"/>
        <v>4.4485000000000001</v>
      </c>
      <c r="AC543" s="2" t="str">
        <f t="shared" si="273"/>
        <v>TY2</v>
      </c>
      <c r="AD543">
        <f t="shared" si="274"/>
        <v>109.3125</v>
      </c>
      <c r="AE543">
        <f t="shared" si="275"/>
        <v>110.765625</v>
      </c>
      <c r="AF543" s="49">
        <f t="shared" si="302"/>
        <v>-1.453125</v>
      </c>
      <c r="AG543" s="3">
        <f t="shared" si="288"/>
        <v>109.35970678716581</v>
      </c>
      <c r="AH543">
        <f t="shared" si="289"/>
        <v>109.24792410672543</v>
      </c>
      <c r="AI543" s="51">
        <f t="shared" si="290"/>
        <v>0.11178268044037054</v>
      </c>
      <c r="AJ543" s="52">
        <f t="shared" si="291"/>
        <v>1.5649076804403705</v>
      </c>
      <c r="AK543" s="2">
        <v>45450</v>
      </c>
      <c r="AL543" t="str">
        <v>91282CKU</v>
      </c>
      <c r="AM543">
        <v>1.2228000000000001</v>
      </c>
      <c r="AN543">
        <v>5.2182300000000001</v>
      </c>
      <c r="AO543">
        <v>0.92689999999999995</v>
      </c>
      <c r="AP543">
        <v>109.3125</v>
      </c>
      <c r="AQ543">
        <f>VLOOKUP(AL543,工作表1!$F$3:$G$1000,2,FALSE)</f>
        <v>4.625</v>
      </c>
      <c r="AR543" t="str">
        <f>VLOOKUP(AL543,工作表1!$F$3:$H$1000,3,FALSE)</f>
        <v>2031/5/31</v>
      </c>
      <c r="AS543">
        <f t="shared" si="276"/>
        <v>5.3529</v>
      </c>
      <c r="AT543">
        <f t="shared" si="277"/>
        <v>-0.72789999999999999</v>
      </c>
      <c r="AU543" s="43">
        <f t="shared" si="292"/>
        <v>45626</v>
      </c>
      <c r="AV543" s="43">
        <f t="shared" si="278"/>
        <v>45657</v>
      </c>
      <c r="AW543" s="45">
        <f t="shared" si="293"/>
        <v>0.12636612021857924</v>
      </c>
      <c r="AX543" s="45">
        <f t="shared" si="294"/>
        <v>2.7112976270678941</v>
      </c>
      <c r="AY543" s="47">
        <f t="shared" si="295"/>
        <v>100.86191400184589</v>
      </c>
      <c r="AZ543" s="47">
        <f t="shared" si="296"/>
        <v>109.35970678716581</v>
      </c>
      <c r="BA543" s="43"/>
      <c r="BC543" s="2">
        <v>45449</v>
      </c>
      <c r="BD543" t="str">
        <v>91282CCS</v>
      </c>
      <c r="BE543">
        <v>14.823399999999999</v>
      </c>
      <c r="BF543">
        <v>4.25204</v>
      </c>
      <c r="BG543">
        <v>0.74739999999999995</v>
      </c>
      <c r="BH543">
        <v>110.765625</v>
      </c>
      <c r="BI543">
        <f>VLOOKUP(BD543,工作表1!$K$3:$L$1000,2,FALSE)</f>
        <v>1.25</v>
      </c>
      <c r="BJ543" t="str">
        <f>VLOOKUP(BD543,工作表1!$K$3:$M$1000,3,FALSE)</f>
        <v>2031/8/15</v>
      </c>
      <c r="BK543">
        <f t="shared" si="279"/>
        <v>5.3373999999999997</v>
      </c>
      <c r="BL543">
        <f t="shared" si="280"/>
        <v>-4.0873999999999997</v>
      </c>
      <c r="BM543" s="43">
        <f t="shared" si="297"/>
        <v>45519</v>
      </c>
      <c r="BN543" s="43">
        <f t="shared" si="281"/>
        <v>45747</v>
      </c>
      <c r="BO543" s="45">
        <f t="shared" si="298"/>
        <v>0.38804945054945056</v>
      </c>
      <c r="BP543" s="45">
        <f t="shared" si="299"/>
        <v>1.4051727382206833</v>
      </c>
      <c r="BQ543" s="47">
        <f t="shared" si="300"/>
        <v>80.931506217092604</v>
      </c>
      <c r="BR543" s="47">
        <f t="shared" si="301"/>
        <v>109.24792410672543</v>
      </c>
    </row>
    <row r="544" spans="6:70" x14ac:dyDescent="0.25">
      <c r="F544" s="2">
        <v>45457</v>
      </c>
      <c r="G544">
        <v>5.3456999999999999</v>
      </c>
      <c r="H544" s="43">
        <v>45476</v>
      </c>
      <c r="I544">
        <v>4.3231000000000002</v>
      </c>
      <c r="L544" s="2">
        <v>45449</v>
      </c>
      <c r="M544" t="str">
        <v>91282CKC</v>
      </c>
      <c r="N544">
        <v>2.6711999999999998</v>
      </c>
      <c r="O544">
        <v>3.9062600000000001</v>
      </c>
      <c r="P544">
        <v>0.90690000000000004</v>
      </c>
      <c r="Q544">
        <v>110.0625</v>
      </c>
      <c r="R544">
        <f>VLOOKUP(M544,工作表1!$A$3:$B$1000,2,FALSE)</f>
        <v>4.25</v>
      </c>
      <c r="S544" t="str">
        <f>VLOOKUP(M544,工作表1!$A$3:$C$1000,3,FALSE)</f>
        <v>2031/2/28</v>
      </c>
      <c r="T544">
        <f t="shared" si="271"/>
        <v>5.3373999999999997</v>
      </c>
      <c r="U544">
        <f t="shared" si="270"/>
        <v>-1.0873999999999997</v>
      </c>
      <c r="V544" s="43">
        <f t="shared" si="282"/>
        <v>45535</v>
      </c>
      <c r="W544" s="43">
        <f t="shared" si="272"/>
        <v>45565</v>
      </c>
      <c r="X544" s="45">
        <f t="shared" si="283"/>
        <v>1.1559065934065933</v>
      </c>
      <c r="Y544" s="45">
        <f t="shared" si="284"/>
        <v>2.4949476892970042</v>
      </c>
      <c r="Z544" s="47">
        <f t="shared" si="285"/>
        <v>99.8721364843435</v>
      </c>
      <c r="AA544" s="47">
        <f t="shared" si="286"/>
        <v>110.43232577839083</v>
      </c>
      <c r="AB544" s="45">
        <f t="shared" si="287"/>
        <v>4.2877000000000001</v>
      </c>
      <c r="AC544" s="2" t="str">
        <f t="shared" si="273"/>
        <v>TY2</v>
      </c>
      <c r="AD544">
        <f t="shared" si="274"/>
        <v>110.359375</v>
      </c>
      <c r="AE544">
        <f t="shared" si="275"/>
        <v>110.703125</v>
      </c>
      <c r="AF544" s="49">
        <f t="shared" si="302"/>
        <v>-0.34375</v>
      </c>
      <c r="AG544" s="3">
        <f t="shared" si="288"/>
        <v>110.43774769402405</v>
      </c>
      <c r="AH544">
        <f t="shared" si="289"/>
        <v>109.10997262486353</v>
      </c>
      <c r="AI544" s="51">
        <f t="shared" si="290"/>
        <v>1.3277750691605235</v>
      </c>
      <c r="AJ544" s="52">
        <f t="shared" si="291"/>
        <v>1.6715250691605235</v>
      </c>
      <c r="AK544" s="2">
        <v>45449</v>
      </c>
      <c r="AL544" t="str">
        <v>91282CKU</v>
      </c>
      <c r="AM544">
        <v>1.6374</v>
      </c>
      <c r="AN544">
        <v>5.1570900000000002</v>
      </c>
      <c r="AO544">
        <v>0.92689999999999995</v>
      </c>
      <c r="AP544">
        <v>110.359375</v>
      </c>
      <c r="AQ544">
        <f>VLOOKUP(AL544,工作表1!$F$3:$G$1000,2,FALSE)</f>
        <v>4.625</v>
      </c>
      <c r="AR544" t="str">
        <f>VLOOKUP(AL544,工作表1!$F$3:$H$1000,3,FALSE)</f>
        <v>2031/5/31</v>
      </c>
      <c r="AS544">
        <f t="shared" si="276"/>
        <v>5.3373999999999997</v>
      </c>
      <c r="AT544">
        <f t="shared" si="277"/>
        <v>-0.7123999999999997</v>
      </c>
      <c r="AU544" s="43">
        <f t="shared" si="292"/>
        <v>45626</v>
      </c>
      <c r="AV544" s="43">
        <f t="shared" si="278"/>
        <v>45657</v>
      </c>
      <c r="AW544" s="45">
        <f t="shared" si="293"/>
        <v>8.8456284153005466E-2</v>
      </c>
      <c r="AX544" s="45">
        <f t="shared" si="294"/>
        <v>2.7114014896324576</v>
      </c>
      <c r="AY544" s="47">
        <f t="shared" si="295"/>
        <v>101.86265676224842</v>
      </c>
      <c r="AZ544" s="47">
        <f t="shared" si="296"/>
        <v>110.43774769402405</v>
      </c>
      <c r="BA544" s="43"/>
      <c r="BC544" s="2">
        <v>45448</v>
      </c>
      <c r="BD544" t="str">
        <v>91282CCS</v>
      </c>
      <c r="BE544">
        <v>13.5886</v>
      </c>
      <c r="BF544">
        <v>4.34389</v>
      </c>
      <c r="BG544">
        <v>0.74739999999999995</v>
      </c>
      <c r="BH544">
        <v>110.703125</v>
      </c>
      <c r="BI544">
        <f>VLOOKUP(BD544,工作表1!$K$3:$L$1000,2,FALSE)</f>
        <v>1.25</v>
      </c>
      <c r="BJ544" t="str">
        <f>VLOOKUP(BD544,工作表1!$K$3:$M$1000,3,FALSE)</f>
        <v>2031/8/15</v>
      </c>
      <c r="BK544">
        <f t="shared" si="279"/>
        <v>5.3440000000000003</v>
      </c>
      <c r="BL544">
        <f t="shared" si="280"/>
        <v>-4.0940000000000003</v>
      </c>
      <c r="BM544" s="43">
        <f t="shared" si="297"/>
        <v>45519</v>
      </c>
      <c r="BN544" s="43">
        <f t="shared" si="281"/>
        <v>45747</v>
      </c>
      <c r="BO544" s="45">
        <f t="shared" si="298"/>
        <v>0.38461538461538464</v>
      </c>
      <c r="BP544" s="45">
        <f t="shared" si="299"/>
        <v>1.4051633298208639</v>
      </c>
      <c r="BQ544" s="47">
        <f t="shared" si="300"/>
        <v>80.820512383049774</v>
      </c>
      <c r="BR544" s="47">
        <f t="shared" si="301"/>
        <v>109.10997262486353</v>
      </c>
    </row>
    <row r="545" spans="6:70" x14ac:dyDescent="0.25">
      <c r="F545" s="2">
        <v>45456</v>
      </c>
      <c r="G545">
        <v>5.3478500000000002</v>
      </c>
      <c r="H545" s="43">
        <v>45475</v>
      </c>
      <c r="I545">
        <v>4.3993000000000002</v>
      </c>
      <c r="L545" s="2">
        <v>45448</v>
      </c>
      <c r="M545" t="str">
        <v>91282CKC</v>
      </c>
      <c r="N545">
        <v>2.5348000000000002</v>
      </c>
      <c r="O545">
        <v>4.0377700000000001</v>
      </c>
      <c r="P545">
        <v>0.90690000000000004</v>
      </c>
      <c r="Q545">
        <v>109.984375</v>
      </c>
      <c r="R545">
        <f>VLOOKUP(M545,工作表1!$A$3:$B$1000,2,FALSE)</f>
        <v>4.25</v>
      </c>
      <c r="S545" t="str">
        <f>VLOOKUP(M545,工作表1!$A$3:$C$1000,3,FALSE)</f>
        <v>2031/2/28</v>
      </c>
      <c r="T545">
        <f t="shared" si="271"/>
        <v>5.3440000000000003</v>
      </c>
      <c r="U545">
        <f t="shared" si="270"/>
        <v>-1.0940000000000003</v>
      </c>
      <c r="V545" s="43">
        <f t="shared" si="282"/>
        <v>45535</v>
      </c>
      <c r="W545" s="43">
        <f t="shared" si="272"/>
        <v>45565</v>
      </c>
      <c r="X545" s="45">
        <f t="shared" si="283"/>
        <v>1.1442307692307692</v>
      </c>
      <c r="Y545" s="45">
        <f t="shared" si="284"/>
        <v>2.4949157007376188</v>
      </c>
      <c r="Z545" s="47">
        <f t="shared" si="285"/>
        <v>99.760055195361531</v>
      </c>
      <c r="AA545" s="47">
        <f t="shared" si="286"/>
        <v>110.31375806513756</v>
      </c>
      <c r="AB545" s="45">
        <f t="shared" si="287"/>
        <v>4.2774999999999999</v>
      </c>
      <c r="AC545" s="2" t="str">
        <f t="shared" si="273"/>
        <v>TY2</v>
      </c>
      <c r="AD545">
        <f t="shared" si="274"/>
        <v>110.296875</v>
      </c>
      <c r="AE545">
        <f t="shared" si="275"/>
        <v>110.4375</v>
      </c>
      <c r="AF545" s="49">
        <f t="shared" si="302"/>
        <v>-0.140625</v>
      </c>
      <c r="AG545" s="3">
        <f t="shared" si="288"/>
        <v>110.35990756650911</v>
      </c>
      <c r="AH545">
        <f t="shared" si="289"/>
        <v>108.7550959046294</v>
      </c>
      <c r="AI545" s="51">
        <f t="shared" si="290"/>
        <v>1.6048116618797081</v>
      </c>
      <c r="AJ545" s="52">
        <f t="shared" si="291"/>
        <v>1.7454366618797081</v>
      </c>
      <c r="AK545" s="2">
        <v>45448</v>
      </c>
      <c r="AL545" t="str">
        <v>91282CKN</v>
      </c>
      <c r="AM545">
        <v>1.5669</v>
      </c>
      <c r="AN545">
        <v>5.1729799999999999</v>
      </c>
      <c r="AO545">
        <v>0.92689999999999995</v>
      </c>
      <c r="AP545">
        <v>110.296875</v>
      </c>
      <c r="AQ545">
        <f>VLOOKUP(AL545,工作表1!$F$3:$G$1000,2,FALSE)</f>
        <v>4.625</v>
      </c>
      <c r="AR545" t="str">
        <f>VLOOKUP(AL545,工作表1!$F$3:$H$1000,3,FALSE)</f>
        <v>2031/4/30</v>
      </c>
      <c r="AS545">
        <f t="shared" si="276"/>
        <v>5.3440000000000003</v>
      </c>
      <c r="AT545">
        <f t="shared" si="277"/>
        <v>-0.71900000000000031</v>
      </c>
      <c r="AU545" s="43">
        <f t="shared" si="292"/>
        <v>45596</v>
      </c>
      <c r="AV545" s="43">
        <f t="shared" si="278"/>
        <v>45657</v>
      </c>
      <c r="AW545" s="45">
        <f t="shared" si="293"/>
        <v>0.4675546448087432</v>
      </c>
      <c r="AX545" s="45">
        <f t="shared" si="294"/>
        <v>3.1031710831649075</v>
      </c>
      <c r="AY545" s="47">
        <f t="shared" si="295"/>
        <v>101.78426785155557</v>
      </c>
      <c r="AZ545" s="47">
        <f t="shared" si="296"/>
        <v>110.35990756650911</v>
      </c>
      <c r="BA545" s="43"/>
      <c r="BC545" s="2">
        <v>45447</v>
      </c>
      <c r="BD545" t="str">
        <v>91282CCS</v>
      </c>
      <c r="BE545">
        <v>12.203799999999999</v>
      </c>
      <c r="BF545">
        <v>4.4531200000000002</v>
      </c>
      <c r="BG545">
        <v>0.74739999999999995</v>
      </c>
      <c r="BH545">
        <v>110.4375</v>
      </c>
      <c r="BI545">
        <f>VLOOKUP(BD545,工作表1!$K$3:$L$1000,2,FALSE)</f>
        <v>1.25</v>
      </c>
      <c r="BJ545" t="str">
        <f>VLOOKUP(BD545,工作表1!$K$3:$M$1000,3,FALSE)</f>
        <v>2031/8/15</v>
      </c>
      <c r="BK545">
        <f t="shared" si="279"/>
        <v>5.3455000000000004</v>
      </c>
      <c r="BL545">
        <f t="shared" si="280"/>
        <v>-4.0955000000000004</v>
      </c>
      <c r="BM545" s="43">
        <f t="shared" si="297"/>
        <v>45519</v>
      </c>
      <c r="BN545" s="43">
        <f t="shared" si="281"/>
        <v>45747</v>
      </c>
      <c r="BO545" s="45">
        <f t="shared" si="298"/>
        <v>0.38118131868131871</v>
      </c>
      <c r="BP545" s="45">
        <f t="shared" si="299"/>
        <v>1.4051539214210447</v>
      </c>
      <c r="BQ545" s="47">
        <f t="shared" si="300"/>
        <v>80.551587792514212</v>
      </c>
      <c r="BR545" s="47">
        <f t="shared" si="301"/>
        <v>108.7550959046294</v>
      </c>
    </row>
    <row r="546" spans="6:70" x14ac:dyDescent="0.25">
      <c r="F546" s="2">
        <v>45455</v>
      </c>
      <c r="G546">
        <v>5.3543000000000003</v>
      </c>
      <c r="H546" s="43">
        <v>45474</v>
      </c>
      <c r="I546">
        <v>4.4335000000000004</v>
      </c>
      <c r="L546" s="2">
        <v>45447</v>
      </c>
      <c r="M546" t="str">
        <v>91282CKC</v>
      </c>
      <c r="N546">
        <v>2.7786</v>
      </c>
      <c r="O546">
        <v>3.9723999999999999</v>
      </c>
      <c r="P546">
        <v>0.90690000000000004</v>
      </c>
      <c r="Q546">
        <v>109.703125</v>
      </c>
      <c r="R546">
        <f>VLOOKUP(M546,工作表1!$A$3:$B$1000,2,FALSE)</f>
        <v>4.25</v>
      </c>
      <c r="S546" t="str">
        <f>VLOOKUP(M546,工作表1!$A$3:$C$1000,3,FALSE)</f>
        <v>2031/2/28</v>
      </c>
      <c r="T546">
        <f t="shared" si="271"/>
        <v>5.3455000000000004</v>
      </c>
      <c r="U546">
        <f t="shared" si="270"/>
        <v>-1.0955000000000004</v>
      </c>
      <c r="V546" s="43">
        <f t="shared" si="282"/>
        <v>45535</v>
      </c>
      <c r="W546" s="43">
        <f t="shared" si="272"/>
        <v>45565</v>
      </c>
      <c r="X546" s="45">
        <f t="shared" si="283"/>
        <v>1.132554945054945</v>
      </c>
      <c r="Y546" s="45">
        <f t="shared" si="284"/>
        <v>2.4948837121782326</v>
      </c>
      <c r="Z546" s="47">
        <f t="shared" si="285"/>
        <v>99.530290129426334</v>
      </c>
      <c r="AA546" s="47">
        <f t="shared" si="286"/>
        <v>110.06363823997935</v>
      </c>
      <c r="AB546" s="45">
        <f t="shared" si="287"/>
        <v>4.3292999999999999</v>
      </c>
      <c r="AC546" s="2" t="str">
        <f t="shared" si="273"/>
        <v>TY2</v>
      </c>
      <c r="AD546">
        <f t="shared" si="274"/>
        <v>110.015625</v>
      </c>
      <c r="AE546">
        <f t="shared" si="275"/>
        <v>110</v>
      </c>
      <c r="AF546" s="49">
        <f t="shared" si="302"/>
        <v>1.5625E-2</v>
      </c>
      <c r="AG546" s="3">
        <f t="shared" si="288"/>
        <v>110.0748759041623</v>
      </c>
      <c r="AH546">
        <f t="shared" si="289"/>
        <v>108.20952630034922</v>
      </c>
      <c r="AI546" s="51">
        <f t="shared" si="290"/>
        <v>1.8653496038130726</v>
      </c>
      <c r="AJ546" s="52">
        <f t="shared" si="291"/>
        <v>1.8497246038130726</v>
      </c>
      <c r="AK546" s="2">
        <v>45447</v>
      </c>
      <c r="AL546" t="str">
        <v>91282CKN</v>
      </c>
      <c r="AM546">
        <v>1.3816999999999999</v>
      </c>
      <c r="AN546">
        <v>5.1952199999999999</v>
      </c>
      <c r="AO546">
        <v>0.92689999999999995</v>
      </c>
      <c r="AP546">
        <v>110.015625</v>
      </c>
      <c r="AQ546">
        <f>VLOOKUP(AL546,工作表1!$F$3:$G$1000,2,FALSE)</f>
        <v>4.625</v>
      </c>
      <c r="AR546" t="str">
        <f>VLOOKUP(AL546,工作表1!$F$3:$H$1000,3,FALSE)</f>
        <v>2031/4/30</v>
      </c>
      <c r="AS546">
        <f t="shared" si="276"/>
        <v>5.3455000000000004</v>
      </c>
      <c r="AT546">
        <f t="shared" si="277"/>
        <v>-0.72050000000000036</v>
      </c>
      <c r="AU546" s="43">
        <f t="shared" si="292"/>
        <v>45596</v>
      </c>
      <c r="AV546" s="43">
        <f t="shared" si="278"/>
        <v>45657</v>
      </c>
      <c r="AW546" s="45">
        <f t="shared" si="293"/>
        <v>0.45491803278688525</v>
      </c>
      <c r="AX546" s="45">
        <f t="shared" si="294"/>
        <v>3.103205704019762</v>
      </c>
      <c r="AY546" s="47">
        <f t="shared" si="295"/>
        <v>101.51675727389375</v>
      </c>
      <c r="AZ546" s="47">
        <f t="shared" si="296"/>
        <v>110.0748759041623</v>
      </c>
      <c r="BA546" s="43"/>
      <c r="BC546" s="2">
        <v>45446</v>
      </c>
      <c r="BD546" t="str">
        <v>91282CCS</v>
      </c>
      <c r="BE546">
        <v>10.7239</v>
      </c>
      <c r="BF546">
        <v>4.5617999999999999</v>
      </c>
      <c r="BG546">
        <v>0.74739999999999995</v>
      </c>
      <c r="BH546">
        <v>110</v>
      </c>
      <c r="BI546">
        <f>VLOOKUP(BD546,工作表1!$K$3:$L$1000,2,FALSE)</f>
        <v>1.25</v>
      </c>
      <c r="BJ546" t="str">
        <f>VLOOKUP(BD546,工作表1!$K$3:$M$1000,3,FALSE)</f>
        <v>2031/8/15</v>
      </c>
      <c r="BK546">
        <f t="shared" si="279"/>
        <v>5.3475000000000001</v>
      </c>
      <c r="BL546">
        <f t="shared" si="280"/>
        <v>-4.0975000000000001</v>
      </c>
      <c r="BM546" s="43">
        <f t="shared" si="297"/>
        <v>45519</v>
      </c>
      <c r="BN546" s="43">
        <f t="shared" si="281"/>
        <v>45747</v>
      </c>
      <c r="BO546" s="45">
        <f t="shared" si="298"/>
        <v>0.37774725274725274</v>
      </c>
      <c r="BP546" s="45">
        <f t="shared" si="299"/>
        <v>1.4051445130212252</v>
      </c>
      <c r="BQ546" s="47">
        <f t="shared" si="300"/>
        <v>80.139714340442652</v>
      </c>
      <c r="BR546" s="47">
        <f t="shared" si="301"/>
        <v>108.20952630034922</v>
      </c>
    </row>
    <row r="547" spans="6:70" x14ac:dyDescent="0.25">
      <c r="F547" s="2">
        <v>45454</v>
      </c>
      <c r="G547">
        <v>5.3510999999999997</v>
      </c>
      <c r="H547" s="43">
        <v>45471</v>
      </c>
      <c r="I547">
        <v>4.3728999999999996</v>
      </c>
      <c r="L547" s="2">
        <v>45446</v>
      </c>
      <c r="M547" t="str">
        <v>91282CKC</v>
      </c>
      <c r="N547">
        <v>2.9874999999999998</v>
      </c>
      <c r="O547">
        <v>3.9257900000000001</v>
      </c>
      <c r="P547">
        <v>0.90690000000000004</v>
      </c>
      <c r="Q547">
        <v>109.25</v>
      </c>
      <c r="R547">
        <f>VLOOKUP(M547,工作表1!$A$3:$B$1000,2,FALSE)</f>
        <v>4.25</v>
      </c>
      <c r="S547" t="str">
        <f>VLOOKUP(M547,工作表1!$A$3:$C$1000,3,FALSE)</f>
        <v>2031/2/28</v>
      </c>
      <c r="T547">
        <f t="shared" si="271"/>
        <v>5.3475000000000001</v>
      </c>
      <c r="U547">
        <f t="shared" si="270"/>
        <v>-1.0975000000000001</v>
      </c>
      <c r="V547" s="43">
        <f t="shared" si="282"/>
        <v>45535</v>
      </c>
      <c r="W547" s="43">
        <f t="shared" si="272"/>
        <v>45565</v>
      </c>
      <c r="X547" s="45">
        <f t="shared" si="283"/>
        <v>1.1208791208791209</v>
      </c>
      <c r="Y547" s="45">
        <f t="shared" si="284"/>
        <v>2.4948517236188472</v>
      </c>
      <c r="Z547" s="47">
        <f t="shared" si="285"/>
        <v>99.119197003004786</v>
      </c>
      <c r="AA547" s="47">
        <f t="shared" si="286"/>
        <v>109.613765588419</v>
      </c>
      <c r="AB547" s="45">
        <f t="shared" si="287"/>
        <v>4.3968999999999996</v>
      </c>
      <c r="AC547" s="2" t="str">
        <f t="shared" si="273"/>
        <v>TY2</v>
      </c>
      <c r="AD547">
        <f t="shared" si="274"/>
        <v>109.5625</v>
      </c>
      <c r="AE547">
        <f t="shared" si="275"/>
        <v>109.234375</v>
      </c>
      <c r="AF547" s="49">
        <f t="shared" si="302"/>
        <v>0.328125</v>
      </c>
      <c r="AG547" s="3">
        <f t="shared" si="288"/>
        <v>109.59315967044658</v>
      </c>
      <c r="AH547">
        <f t="shared" si="289"/>
        <v>107.85440190316839</v>
      </c>
      <c r="AI547" s="51">
        <f t="shared" si="290"/>
        <v>1.7387577672781873</v>
      </c>
      <c r="AJ547" s="52">
        <f t="shared" si="291"/>
        <v>1.4106327672781873</v>
      </c>
      <c r="AK547" s="2">
        <v>45446</v>
      </c>
      <c r="AL547" t="str">
        <v>91282CKN</v>
      </c>
      <c r="AM547">
        <v>1.1727000000000001</v>
      </c>
      <c r="AN547">
        <v>5.2166499999999996</v>
      </c>
      <c r="AO547">
        <v>0.92689999999999995</v>
      </c>
      <c r="AP547">
        <v>109.5625</v>
      </c>
      <c r="AQ547">
        <f>VLOOKUP(AL547,工作表1!$F$3:$G$1000,2,FALSE)</f>
        <v>4.625</v>
      </c>
      <c r="AR547" t="str">
        <f>VLOOKUP(AL547,工作表1!$F$3:$H$1000,3,FALSE)</f>
        <v>2031/4/30</v>
      </c>
      <c r="AS547">
        <f t="shared" si="276"/>
        <v>5.3475000000000001</v>
      </c>
      <c r="AT547">
        <f t="shared" si="277"/>
        <v>-0.72250000000000014</v>
      </c>
      <c r="AU547" s="43">
        <f t="shared" si="292"/>
        <v>45596</v>
      </c>
      <c r="AV547" s="43">
        <f t="shared" si="278"/>
        <v>45657</v>
      </c>
      <c r="AW547" s="45">
        <f t="shared" si="293"/>
        <v>0.4422814207650273</v>
      </c>
      <c r="AX547" s="45">
        <f t="shared" si="294"/>
        <v>3.1032403248746161</v>
      </c>
      <c r="AY547" s="47">
        <f t="shared" si="295"/>
        <v>101.06663976703007</v>
      </c>
      <c r="AZ547" s="47">
        <f t="shared" si="296"/>
        <v>109.59315967044658</v>
      </c>
      <c r="BA547" s="43"/>
      <c r="BC547" s="2">
        <v>45443</v>
      </c>
      <c r="BD547" t="str">
        <v>91282CCS</v>
      </c>
      <c r="BE547">
        <v>8.4435000000000002</v>
      </c>
      <c r="BF547">
        <v>4.72959</v>
      </c>
      <c r="BG547">
        <v>0.74739999999999995</v>
      </c>
      <c r="BH547">
        <v>109.234375</v>
      </c>
      <c r="BI547">
        <f>VLOOKUP(BD547,工作表1!$K$3:$L$1000,2,FALSE)</f>
        <v>1.25</v>
      </c>
      <c r="BJ547" t="str">
        <f>VLOOKUP(BD547,工作表1!$K$3:$M$1000,3,FALSE)</f>
        <v>2031/8/15</v>
      </c>
      <c r="BK547">
        <f t="shared" si="279"/>
        <v>5.34945</v>
      </c>
      <c r="BL547">
        <f t="shared" si="280"/>
        <v>-4.09945</v>
      </c>
      <c r="BM547" s="43">
        <f t="shared" si="297"/>
        <v>45519</v>
      </c>
      <c r="BN547" s="43">
        <f t="shared" si="281"/>
        <v>45657</v>
      </c>
      <c r="BO547" s="45">
        <f t="shared" si="298"/>
        <v>0.37431318681318682</v>
      </c>
      <c r="BP547" s="45">
        <f t="shared" si="299"/>
        <v>1.0969159265392141</v>
      </c>
      <c r="BQ547" s="47">
        <f t="shared" si="300"/>
        <v>80.091523515533083</v>
      </c>
      <c r="BR547" s="47">
        <f t="shared" si="301"/>
        <v>107.85440190316839</v>
      </c>
    </row>
    <row r="548" spans="6:70" x14ac:dyDescent="0.25">
      <c r="F548" s="2">
        <v>45453</v>
      </c>
      <c r="G548">
        <v>5.3529999999999998</v>
      </c>
      <c r="H548" s="43">
        <v>45470</v>
      </c>
      <c r="I548">
        <v>4.2849000000000004</v>
      </c>
      <c r="L548" s="2">
        <v>45443</v>
      </c>
      <c r="M548" t="str">
        <v>91282CKC</v>
      </c>
      <c r="N548">
        <v>3.2309999999999999</v>
      </c>
      <c r="O548">
        <v>3.8636300000000001</v>
      </c>
      <c r="P548">
        <v>0.90690000000000004</v>
      </c>
      <c r="Q548">
        <v>108.484375</v>
      </c>
      <c r="R548">
        <f>VLOOKUP(M548,工作表1!$A$3:$B$1000,2,FALSE)</f>
        <v>4.25</v>
      </c>
      <c r="S548" t="str">
        <f>VLOOKUP(M548,工作表1!$A$3:$C$1000,3,FALSE)</f>
        <v>2031/2/28</v>
      </c>
      <c r="T548">
        <f t="shared" si="271"/>
        <v>5.34945</v>
      </c>
      <c r="U548">
        <f t="shared" si="270"/>
        <v>-1.09945</v>
      </c>
      <c r="V548" s="43">
        <f t="shared" si="282"/>
        <v>45535</v>
      </c>
      <c r="W548" s="43">
        <f t="shared" si="272"/>
        <v>45471</v>
      </c>
      <c r="X548" s="45">
        <f t="shared" si="283"/>
        <v>1.1092032967032968</v>
      </c>
      <c r="Y548" s="45">
        <f t="shared" si="284"/>
        <v>1.4002991871142556</v>
      </c>
      <c r="Z548" s="47">
        <f t="shared" si="285"/>
        <v>98.365972164221603</v>
      </c>
      <c r="AA548" s="47">
        <f t="shared" si="286"/>
        <v>108.53175438187759</v>
      </c>
      <c r="AB548" s="45">
        <f t="shared" si="287"/>
        <v>4.5065999999999997</v>
      </c>
      <c r="AC548" s="2" t="str">
        <f t="shared" si="273"/>
        <v>TY1</v>
      </c>
      <c r="AD548">
        <f t="shared" si="274"/>
        <v>108.484375</v>
      </c>
      <c r="AE548">
        <f t="shared" si="275"/>
        <v>108.796875</v>
      </c>
      <c r="AF548" s="49">
        <f t="shared" si="302"/>
        <v>-0.3125</v>
      </c>
      <c r="AG548" s="3">
        <f t="shared" si="288"/>
        <v>108.53175438187759</v>
      </c>
      <c r="AH548">
        <f t="shared" si="289"/>
        <v>108.79360410077969</v>
      </c>
      <c r="AI548" s="51">
        <f t="shared" si="290"/>
        <v>-0.26184971890209852</v>
      </c>
      <c r="AJ548" s="52">
        <f t="shared" si="291"/>
        <v>5.0650281097901484E-2</v>
      </c>
      <c r="AK548" s="2">
        <v>45443</v>
      </c>
      <c r="AL548" t="str">
        <v>91282CKN</v>
      </c>
      <c r="AM548">
        <v>1.1335999999999999</v>
      </c>
      <c r="AN548">
        <v>5.2275200000000002</v>
      </c>
      <c r="AO548">
        <v>0.92689999999999995</v>
      </c>
      <c r="AP548">
        <v>108.796875</v>
      </c>
      <c r="AQ548">
        <f>VLOOKUP(AL548,工作表1!$F$3:$G$1000,2,FALSE)</f>
        <v>4.625</v>
      </c>
      <c r="AR548" t="str">
        <f>VLOOKUP(AL548,工作表1!$F$3:$H$1000,3,FALSE)</f>
        <v>2031/4/30</v>
      </c>
      <c r="AS548">
        <f t="shared" si="276"/>
        <v>5.34945</v>
      </c>
      <c r="AT548">
        <f t="shared" si="277"/>
        <v>-0.72445000000000004</v>
      </c>
      <c r="AU548" s="43">
        <f t="shared" si="292"/>
        <v>45596</v>
      </c>
      <c r="AV548" s="43">
        <f t="shared" si="278"/>
        <v>45565</v>
      </c>
      <c r="AW548" s="45">
        <f t="shared" si="293"/>
        <v>0.4296448087431694</v>
      </c>
      <c r="AX548" s="45">
        <f t="shared" si="294"/>
        <v>1.9375215210719365</v>
      </c>
      <c r="AY548" s="47">
        <f t="shared" si="295"/>
        <v>100.54816642982547</v>
      </c>
      <c r="AZ548" s="47">
        <f t="shared" si="296"/>
        <v>108.79360410077969</v>
      </c>
      <c r="BA548" s="43"/>
      <c r="BC548" s="2">
        <v>45442</v>
      </c>
      <c r="BD548" t="str">
        <v>91282CCS</v>
      </c>
      <c r="BE548">
        <v>7.5772000000000004</v>
      </c>
      <c r="BF548">
        <v>4.7990599999999999</v>
      </c>
      <c r="BG548">
        <v>0.74739999999999995</v>
      </c>
      <c r="BH548">
        <v>108.984375</v>
      </c>
      <c r="BI548">
        <f>VLOOKUP(BD548,工作表1!$K$3:$L$1000,2,FALSE)</f>
        <v>1.25</v>
      </c>
      <c r="BJ548" t="str">
        <f>VLOOKUP(BD548,工作表1!$K$3:$M$1000,3,FALSE)</f>
        <v>2031/8/15</v>
      </c>
      <c r="BK548">
        <f t="shared" si="279"/>
        <v>5.3514499999999998</v>
      </c>
      <c r="BL548">
        <f t="shared" si="280"/>
        <v>-4.1014499999999998</v>
      </c>
      <c r="BM548" s="43">
        <f t="shared" si="297"/>
        <v>45519</v>
      </c>
      <c r="BN548" s="43">
        <f t="shared" si="281"/>
        <v>45657</v>
      </c>
      <c r="BO548" s="45">
        <f t="shared" si="298"/>
        <v>0.36401098901098905</v>
      </c>
      <c r="BP548" s="45">
        <f t="shared" si="299"/>
        <v>1.0968877013397562</v>
      </c>
      <c r="BQ548" s="47">
        <f t="shared" si="300"/>
        <v>79.877301352883791</v>
      </c>
      <c r="BR548" s="47">
        <f t="shared" si="301"/>
        <v>107.57923978436185</v>
      </c>
    </row>
    <row r="549" spans="6:70" x14ac:dyDescent="0.25">
      <c r="F549" s="2">
        <v>45450</v>
      </c>
      <c r="G549">
        <v>5.3529</v>
      </c>
      <c r="H549" s="43">
        <v>45469</v>
      </c>
      <c r="I549">
        <v>4.3292999999999999</v>
      </c>
      <c r="L549" s="2">
        <v>45442</v>
      </c>
      <c r="M549" t="str">
        <v>91282CKC</v>
      </c>
      <c r="N549">
        <v>3.2629999999999999</v>
      </c>
      <c r="O549">
        <v>4.0069699999999999</v>
      </c>
      <c r="P549">
        <v>0.90690000000000004</v>
      </c>
      <c r="Q549">
        <v>108.234375</v>
      </c>
      <c r="R549">
        <f>VLOOKUP(M549,工作表1!$A$3:$B$1000,2,FALSE)</f>
        <v>4.25</v>
      </c>
      <c r="S549" t="str">
        <f>VLOOKUP(M549,工作表1!$A$3:$C$1000,3,FALSE)</f>
        <v>2031/2/28</v>
      </c>
      <c r="T549">
        <f t="shared" si="271"/>
        <v>5.3514499999999998</v>
      </c>
      <c r="U549">
        <f t="shared" si="270"/>
        <v>-1.1014499999999998</v>
      </c>
      <c r="V549" s="43">
        <f t="shared" si="282"/>
        <v>45535</v>
      </c>
      <c r="W549" s="43">
        <f t="shared" si="272"/>
        <v>45471</v>
      </c>
      <c r="X549" s="45">
        <f t="shared" si="283"/>
        <v>1.0741758241758241</v>
      </c>
      <c r="Y549" s="45">
        <f t="shared" si="284"/>
        <v>1.4002032214360982</v>
      </c>
      <c r="Z549" s="47">
        <f t="shared" si="285"/>
        <v>98.152450322949662</v>
      </c>
      <c r="AA549" s="47">
        <f t="shared" si="286"/>
        <v>108.30461888782975</v>
      </c>
      <c r="AB549" s="45">
        <f t="shared" si="287"/>
        <v>4.5591999999999997</v>
      </c>
      <c r="AC549" s="2" t="str">
        <f t="shared" si="273"/>
        <v>TY1</v>
      </c>
      <c r="AD549">
        <f t="shared" si="274"/>
        <v>108.234375</v>
      </c>
      <c r="AE549">
        <f t="shared" si="275"/>
        <v>108.546875</v>
      </c>
      <c r="AF549" s="49">
        <f t="shared" si="302"/>
        <v>-0.3125</v>
      </c>
      <c r="AG549" s="3">
        <f t="shared" si="288"/>
        <v>108.30461888782975</v>
      </c>
      <c r="AH549">
        <f t="shared" si="289"/>
        <v>108.57191998980673</v>
      </c>
      <c r="AI549" s="51">
        <f t="shared" si="290"/>
        <v>-0.26730110197698309</v>
      </c>
      <c r="AJ549" s="52">
        <f t="shared" si="291"/>
        <v>4.5198898023016909E-2</v>
      </c>
      <c r="AK549" s="2">
        <v>45442</v>
      </c>
      <c r="AL549" t="str">
        <v>91282CKU</v>
      </c>
      <c r="AM549">
        <v>0.65239999999999998</v>
      </c>
      <c r="AN549">
        <v>5.2759600000000004</v>
      </c>
      <c r="AO549">
        <v>0.92689999999999995</v>
      </c>
      <c r="AP549">
        <v>108.546875</v>
      </c>
      <c r="AQ549">
        <f>VLOOKUP(AL549,工作表1!$F$3:$G$1000,2,FALSE)</f>
        <v>4.625</v>
      </c>
      <c r="AR549" t="str">
        <f>VLOOKUP(AL549,工作表1!$F$3:$H$1000,3,FALSE)</f>
        <v>2031/5/31</v>
      </c>
      <c r="AS549">
        <f t="shared" si="276"/>
        <v>5.3514499999999998</v>
      </c>
      <c r="AT549">
        <f t="shared" si="277"/>
        <v>-0.72644999999999982</v>
      </c>
      <c r="AU549" s="43">
        <f t="shared" si="292"/>
        <v>45626</v>
      </c>
      <c r="AV549" s="43">
        <f t="shared" si="278"/>
        <v>45565</v>
      </c>
      <c r="AW549" s="45">
        <f t="shared" si="293"/>
        <v>0</v>
      </c>
      <c r="AX549" s="45">
        <f t="shared" si="294"/>
        <v>1.5458904109589042</v>
      </c>
      <c r="AY549" s="47">
        <f t="shared" si="295"/>
        <v>100.33463254342249</v>
      </c>
      <c r="AZ549" s="47">
        <f t="shared" si="296"/>
        <v>108.57191998980673</v>
      </c>
      <c r="BA549" s="43"/>
      <c r="BC549" s="2">
        <v>45441</v>
      </c>
      <c r="BD549" t="str">
        <v>91282CCS</v>
      </c>
      <c r="BE549">
        <v>6.2331000000000003</v>
      </c>
      <c r="BF549">
        <v>4.9016500000000001</v>
      </c>
      <c r="BG549">
        <v>0.74739999999999995</v>
      </c>
      <c r="BH549">
        <v>108.5</v>
      </c>
      <c r="BI549">
        <f>VLOOKUP(BD549,工作表1!$K$3:$L$1000,2,FALSE)</f>
        <v>1.25</v>
      </c>
      <c r="BJ549" t="str">
        <f>VLOOKUP(BD549,工作表1!$K$3:$M$1000,3,FALSE)</f>
        <v>2031/8/15</v>
      </c>
      <c r="BK549">
        <f t="shared" si="279"/>
        <v>5.3535000000000004</v>
      </c>
      <c r="BL549">
        <f t="shared" si="280"/>
        <v>-4.1035000000000004</v>
      </c>
      <c r="BM549" s="43">
        <f t="shared" si="297"/>
        <v>45519</v>
      </c>
      <c r="BN549" s="43">
        <f t="shared" si="281"/>
        <v>45657</v>
      </c>
      <c r="BO549" s="45">
        <f t="shared" si="298"/>
        <v>0.36057692307692302</v>
      </c>
      <c r="BP549" s="45">
        <f t="shared" si="299"/>
        <v>1.0968782929399368</v>
      </c>
      <c r="BQ549" s="47">
        <f t="shared" si="300"/>
        <v>79.470507600589997</v>
      </c>
      <c r="BR549" s="47">
        <f t="shared" si="301"/>
        <v>107.03989692137743</v>
      </c>
    </row>
    <row r="550" spans="6:70" x14ac:dyDescent="0.25">
      <c r="F550" s="2">
        <v>45449</v>
      </c>
      <c r="G550">
        <v>5.3373999999999997</v>
      </c>
      <c r="H550" s="43">
        <v>45468</v>
      </c>
      <c r="I550">
        <v>4.2514000000000003</v>
      </c>
      <c r="L550" s="2">
        <v>45441</v>
      </c>
      <c r="M550" t="str">
        <v>91282CKC</v>
      </c>
      <c r="N550">
        <v>3.4066000000000001</v>
      </c>
      <c r="O550">
        <v>3.9897300000000002</v>
      </c>
      <c r="P550">
        <v>0.90690000000000004</v>
      </c>
      <c r="Q550">
        <v>107.765625</v>
      </c>
      <c r="R550">
        <f>VLOOKUP(M550,工作表1!$A$3:$B$1000,2,FALSE)</f>
        <v>4.25</v>
      </c>
      <c r="S550" t="str">
        <f>VLOOKUP(M550,工作表1!$A$3:$C$1000,3,FALSE)</f>
        <v>2031/2/28</v>
      </c>
      <c r="T550">
        <f t="shared" si="271"/>
        <v>5.3535000000000004</v>
      </c>
      <c r="U550">
        <f t="shared" si="270"/>
        <v>-1.1035000000000004</v>
      </c>
      <c r="V550" s="43">
        <f t="shared" si="282"/>
        <v>45535</v>
      </c>
      <c r="W550" s="43">
        <f t="shared" si="272"/>
        <v>45471</v>
      </c>
      <c r="X550" s="45">
        <f t="shared" si="283"/>
        <v>1.0625</v>
      </c>
      <c r="Y550" s="45">
        <f t="shared" si="284"/>
        <v>1.4001712328767124</v>
      </c>
      <c r="Z550" s="47">
        <f t="shared" si="285"/>
        <v>97.73090185164736</v>
      </c>
      <c r="AA550" s="47">
        <f t="shared" si="286"/>
        <v>107.84269503572946</v>
      </c>
      <c r="AB550" s="45">
        <f t="shared" si="287"/>
        <v>4.6296999999999997</v>
      </c>
      <c r="AC550" s="2" t="str">
        <f t="shared" si="273"/>
        <v>TY1</v>
      </c>
      <c r="AD550">
        <f t="shared" si="274"/>
        <v>107.765625</v>
      </c>
      <c r="AE550">
        <f t="shared" si="275"/>
        <v>108.0625</v>
      </c>
      <c r="AF550" s="49">
        <f t="shared" si="302"/>
        <v>-0.296875</v>
      </c>
      <c r="AG550" s="3">
        <f t="shared" si="288"/>
        <v>107.84269503572946</v>
      </c>
      <c r="AH550">
        <f t="shared" si="289"/>
        <v>108.11266162711507</v>
      </c>
      <c r="AI550" s="51">
        <f t="shared" si="290"/>
        <v>-0.26996659138561085</v>
      </c>
      <c r="AJ550" s="52">
        <f t="shared" si="291"/>
        <v>2.6908408614389145E-2</v>
      </c>
      <c r="AK550" s="2">
        <v>45441</v>
      </c>
      <c r="AL550" t="str">
        <v>91282CKN</v>
      </c>
      <c r="AM550">
        <v>1.4039999999999999</v>
      </c>
      <c r="AN550">
        <v>5.2149700000000001</v>
      </c>
      <c r="AO550">
        <v>0.92689999999999995</v>
      </c>
      <c r="AP550">
        <v>108.0625</v>
      </c>
      <c r="AQ550">
        <f>VLOOKUP(AL550,工作表1!$F$3:$G$1000,2,FALSE)</f>
        <v>4.625</v>
      </c>
      <c r="AR550" t="str">
        <f>VLOOKUP(AL550,工作表1!$F$3:$H$1000,3,FALSE)</f>
        <v>2031/4/30</v>
      </c>
      <c r="AS550">
        <f t="shared" si="276"/>
        <v>5.3535000000000004</v>
      </c>
      <c r="AT550">
        <f t="shared" si="277"/>
        <v>-0.72850000000000037</v>
      </c>
      <c r="AU550" s="43">
        <f t="shared" si="292"/>
        <v>45596</v>
      </c>
      <c r="AV550" s="43">
        <f t="shared" si="278"/>
        <v>45565</v>
      </c>
      <c r="AW550" s="45">
        <f t="shared" si="293"/>
        <v>0.37909836065573765</v>
      </c>
      <c r="AX550" s="45">
        <f t="shared" si="294"/>
        <v>1.9376600044913541</v>
      </c>
      <c r="AY550" s="47">
        <f t="shared" si="295"/>
        <v>99.905780959433244</v>
      </c>
      <c r="AZ550" s="47">
        <f t="shared" si="296"/>
        <v>108.11266162711507</v>
      </c>
      <c r="BA550" s="43"/>
      <c r="BC550" s="2">
        <v>45440</v>
      </c>
      <c r="BD550" t="str">
        <v>91282CCS</v>
      </c>
      <c r="BE550">
        <v>11.1806</v>
      </c>
      <c r="BF550">
        <v>4.5893199999999998</v>
      </c>
      <c r="BG550">
        <v>0.74739999999999995</v>
      </c>
      <c r="BH550">
        <v>108.890625</v>
      </c>
      <c r="BI550">
        <f>VLOOKUP(BD550,工作表1!$K$3:$L$1000,2,FALSE)</f>
        <v>1.25</v>
      </c>
      <c r="BJ550" t="str">
        <f>VLOOKUP(BD550,工作表1!$K$3:$M$1000,3,FALSE)</f>
        <v>2031/8/15</v>
      </c>
      <c r="BK550">
        <f t="shared" si="279"/>
        <v>5.3553499999999996</v>
      </c>
      <c r="BL550">
        <f t="shared" si="280"/>
        <v>-4.1053499999999996</v>
      </c>
      <c r="BM550" s="43">
        <f t="shared" si="297"/>
        <v>45519</v>
      </c>
      <c r="BN550" s="43">
        <f t="shared" si="281"/>
        <v>45657</v>
      </c>
      <c r="BO550" s="45">
        <f t="shared" si="298"/>
        <v>0.3571428571428571</v>
      </c>
      <c r="BP550" s="45">
        <f t="shared" si="299"/>
        <v>1.0968688845401173</v>
      </c>
      <c r="BQ550" s="47">
        <f t="shared" si="300"/>
        <v>79.864469549474023</v>
      </c>
      <c r="BR550" s="47">
        <f t="shared" si="301"/>
        <v>107.57179715454862</v>
      </c>
    </row>
    <row r="551" spans="6:70" x14ac:dyDescent="0.25">
      <c r="F551" s="2">
        <v>45448</v>
      </c>
      <c r="G551">
        <v>5.3440000000000003</v>
      </c>
      <c r="H551" s="43">
        <v>45467</v>
      </c>
      <c r="I551">
        <v>4.2335000000000003</v>
      </c>
      <c r="L551" s="2">
        <v>45440</v>
      </c>
      <c r="M551" t="str">
        <v>91282CJX</v>
      </c>
      <c r="N551">
        <v>2.7645</v>
      </c>
      <c r="O551">
        <v>4.2700300000000002</v>
      </c>
      <c r="P551">
        <v>0.89370000000000005</v>
      </c>
      <c r="Q551">
        <v>108.296875</v>
      </c>
      <c r="R551">
        <f>VLOOKUP(M551,工作表1!$A$3:$B$1000,2,FALSE)</f>
        <v>4</v>
      </c>
      <c r="S551" t="str">
        <f>VLOOKUP(M551,工作表1!$A$3:$C$1000,3,FALSE)</f>
        <v>2031/1/31</v>
      </c>
      <c r="T551">
        <f t="shared" si="271"/>
        <v>5.3553499999999996</v>
      </c>
      <c r="U551">
        <f t="shared" si="270"/>
        <v>-1.3553499999999996</v>
      </c>
      <c r="V551" s="43">
        <f t="shared" si="282"/>
        <v>45504</v>
      </c>
      <c r="W551" s="43">
        <f t="shared" si="272"/>
        <v>45471</v>
      </c>
      <c r="X551" s="45">
        <f t="shared" si="283"/>
        <v>1.3076923076923077</v>
      </c>
      <c r="Y551" s="45">
        <f t="shared" si="284"/>
        <v>1.6364594309799789</v>
      </c>
      <c r="Z551" s="47">
        <f t="shared" si="285"/>
        <v>96.706785238994513</v>
      </c>
      <c r="AA551" s="47">
        <f t="shared" si="286"/>
        <v>108.29254556037262</v>
      </c>
      <c r="AB551" s="45">
        <f t="shared" si="287"/>
        <v>4.5686</v>
      </c>
      <c r="AC551" s="2" t="str">
        <f t="shared" si="273"/>
        <v>TY1</v>
      </c>
      <c r="AD551">
        <f t="shared" si="274"/>
        <v>108.296875</v>
      </c>
      <c r="AE551">
        <f t="shared" si="275"/>
        <v>108.609375</v>
      </c>
      <c r="AF551" s="49">
        <f t="shared" si="302"/>
        <v>-0.3125</v>
      </c>
      <c r="AG551" s="3">
        <f t="shared" si="288"/>
        <v>108.29254556037262</v>
      </c>
      <c r="AH551">
        <f t="shared" si="289"/>
        <v>108.57410012129372</v>
      </c>
      <c r="AI551" s="51">
        <f t="shared" si="290"/>
        <v>-0.28155456092110853</v>
      </c>
      <c r="AJ551" s="52">
        <f t="shared" si="291"/>
        <v>3.0945439078891468E-2</v>
      </c>
      <c r="AK551" s="2">
        <v>45440</v>
      </c>
      <c r="AL551" t="str">
        <v>91282CKN</v>
      </c>
      <c r="AM551">
        <v>0.55769999999999997</v>
      </c>
      <c r="AN551">
        <v>5.2957900000000002</v>
      </c>
      <c r="AO551">
        <v>0.92689999999999995</v>
      </c>
      <c r="AP551">
        <v>108.609375</v>
      </c>
      <c r="AQ551">
        <f>VLOOKUP(AL551,工作表1!$F$3:$G$1000,2,FALSE)</f>
        <v>4.625</v>
      </c>
      <c r="AR551" t="str">
        <f>VLOOKUP(AL551,工作表1!$F$3:$H$1000,3,FALSE)</f>
        <v>2031/4/30</v>
      </c>
      <c r="AS551">
        <f t="shared" si="276"/>
        <v>5.3553499999999996</v>
      </c>
      <c r="AT551">
        <f t="shared" si="277"/>
        <v>-0.73034999999999961</v>
      </c>
      <c r="AU551" s="43">
        <f t="shared" si="292"/>
        <v>45596</v>
      </c>
      <c r="AV551" s="43">
        <f t="shared" si="278"/>
        <v>45565</v>
      </c>
      <c r="AW551" s="45">
        <f t="shared" si="293"/>
        <v>0.36646174863387981</v>
      </c>
      <c r="AX551" s="45">
        <f t="shared" si="294"/>
        <v>1.9376946253462086</v>
      </c>
      <c r="AY551" s="47">
        <f t="shared" si="295"/>
        <v>100.33038079207708</v>
      </c>
      <c r="AZ551" s="47">
        <f t="shared" si="296"/>
        <v>108.57410012129372</v>
      </c>
      <c r="BA551" s="43"/>
      <c r="BC551" s="2">
        <v>45436</v>
      </c>
      <c r="BD551" t="str">
        <v>91282CCS</v>
      </c>
      <c r="BE551">
        <v>12.9604</v>
      </c>
      <c r="BF551">
        <v>4.4729000000000001</v>
      </c>
      <c r="BG551">
        <v>0.74739999999999995</v>
      </c>
      <c r="BH551">
        <v>109.296875</v>
      </c>
      <c r="BI551">
        <f>VLOOKUP(BD551,工作表1!$K$3:$L$1000,2,FALSE)</f>
        <v>1.25</v>
      </c>
      <c r="BJ551" t="str">
        <f>VLOOKUP(BD551,工作表1!$K$3:$M$1000,3,FALSE)</f>
        <v>2031/8/15</v>
      </c>
      <c r="BK551">
        <f t="shared" si="279"/>
        <v>5.3559999999999999</v>
      </c>
      <c r="BL551">
        <f t="shared" si="280"/>
        <v>-4.1059999999999999</v>
      </c>
      <c r="BM551" s="43">
        <f t="shared" si="297"/>
        <v>45519</v>
      </c>
      <c r="BN551" s="43">
        <f t="shared" si="281"/>
        <v>45657</v>
      </c>
      <c r="BO551" s="45">
        <f t="shared" si="298"/>
        <v>0.35370879120879117</v>
      </c>
      <c r="BP551" s="45">
        <f t="shared" si="299"/>
        <v>1.0968594761402981</v>
      </c>
      <c r="BQ551" s="47">
        <f t="shared" si="300"/>
        <v>80.209470290362091</v>
      </c>
      <c r="BR551" s="47">
        <f t="shared" si="301"/>
        <v>108.03723463209832</v>
      </c>
    </row>
    <row r="552" spans="6:70" x14ac:dyDescent="0.25">
      <c r="F552" s="2">
        <v>45447</v>
      </c>
      <c r="G552">
        <v>5.3455000000000004</v>
      </c>
      <c r="H552" s="43">
        <v>45464</v>
      </c>
      <c r="I552">
        <v>4.2542999999999997</v>
      </c>
      <c r="L552" s="2">
        <v>45436</v>
      </c>
      <c r="M552" t="str">
        <v>91282CKC</v>
      </c>
      <c r="N552">
        <v>3.0082</v>
      </c>
      <c r="O552">
        <v>4.2289899999999996</v>
      </c>
      <c r="P552">
        <v>0.90690000000000004</v>
      </c>
      <c r="Q552">
        <v>108.703125</v>
      </c>
      <c r="R552">
        <f>VLOOKUP(M552,工作表1!$A$3:$B$1000,2,FALSE)</f>
        <v>4.25</v>
      </c>
      <c r="S552" t="str">
        <f>VLOOKUP(M552,工作表1!$A$3:$C$1000,3,FALSE)</f>
        <v>2031/2/28</v>
      </c>
      <c r="T552">
        <f t="shared" si="271"/>
        <v>5.3559999999999999</v>
      </c>
      <c r="U552">
        <f t="shared" si="270"/>
        <v>-1.1059999999999999</v>
      </c>
      <c r="V552" s="43">
        <f t="shared" si="282"/>
        <v>45535</v>
      </c>
      <c r="W552" s="43">
        <f t="shared" si="272"/>
        <v>45471</v>
      </c>
      <c r="X552" s="45">
        <f t="shared" si="283"/>
        <v>1.0391483516483515</v>
      </c>
      <c r="Y552" s="45">
        <f t="shared" si="284"/>
        <v>1.4001072557579406</v>
      </c>
      <c r="Z552" s="47">
        <f t="shared" si="285"/>
        <v>98.522776581685775</v>
      </c>
      <c r="AA552" s="47">
        <f t="shared" si="286"/>
        <v>108.7215467047034</v>
      </c>
      <c r="AB552" s="45">
        <f t="shared" si="287"/>
        <v>4.4866000000000001</v>
      </c>
      <c r="AC552" s="2" t="str">
        <f t="shared" si="273"/>
        <v>TY1</v>
      </c>
      <c r="AD552">
        <f t="shared" si="274"/>
        <v>108.703125</v>
      </c>
      <c r="AE552">
        <f t="shared" si="275"/>
        <v>109.015625</v>
      </c>
      <c r="AF552" s="49">
        <f t="shared" si="302"/>
        <v>-0.3125</v>
      </c>
      <c r="AG552" s="3">
        <f t="shared" si="288"/>
        <v>108.7215467047034</v>
      </c>
      <c r="AH552">
        <f t="shared" si="289"/>
        <v>108.98178493087303</v>
      </c>
      <c r="AI552" s="51">
        <f t="shared" si="290"/>
        <v>-0.26023822616963344</v>
      </c>
      <c r="AJ552" s="52">
        <f t="shared" si="291"/>
        <v>5.2261773830366565E-2</v>
      </c>
      <c r="AK552" s="2">
        <v>45436</v>
      </c>
      <c r="AL552" t="str">
        <v>91282CKN</v>
      </c>
      <c r="AM552">
        <v>0.76649999999999996</v>
      </c>
      <c r="AN552">
        <v>5.27468</v>
      </c>
      <c r="AO552">
        <v>0.92689999999999995</v>
      </c>
      <c r="AP552">
        <v>109.015625</v>
      </c>
      <c r="AQ552">
        <f>VLOOKUP(AL552,工作表1!$F$3:$G$1000,2,FALSE)</f>
        <v>4.625</v>
      </c>
      <c r="AR552" t="str">
        <f>VLOOKUP(AL552,工作表1!$F$3:$H$1000,3,FALSE)</f>
        <v>2031/4/30</v>
      </c>
      <c r="AS552">
        <f t="shared" si="276"/>
        <v>5.3559999999999999</v>
      </c>
      <c r="AT552">
        <f t="shared" si="277"/>
        <v>-0.73099999999999987</v>
      </c>
      <c r="AU552" s="43">
        <f t="shared" si="292"/>
        <v>45596</v>
      </c>
      <c r="AV552" s="43">
        <f t="shared" si="278"/>
        <v>45565</v>
      </c>
      <c r="AW552" s="45">
        <f t="shared" si="293"/>
        <v>0.35382513661202186</v>
      </c>
      <c r="AX552" s="45">
        <f t="shared" si="294"/>
        <v>1.9377292462010627</v>
      </c>
      <c r="AY552" s="47">
        <f t="shared" si="295"/>
        <v>100.70556272335467</v>
      </c>
      <c r="AZ552" s="47">
        <f t="shared" si="296"/>
        <v>108.98178493087303</v>
      </c>
      <c r="BA552" s="43"/>
      <c r="BC552" s="2">
        <v>45435</v>
      </c>
      <c r="BD552" t="str">
        <v>91282CCS</v>
      </c>
      <c r="BE552">
        <v>13.030099999999999</v>
      </c>
      <c r="BF552">
        <v>4.4764900000000001</v>
      </c>
      <c r="BG552">
        <v>0.74739999999999995</v>
      </c>
      <c r="BH552">
        <v>109.3125</v>
      </c>
      <c r="BI552">
        <f>VLOOKUP(BD552,工作表1!$K$3:$L$1000,2,FALSE)</f>
        <v>1.25</v>
      </c>
      <c r="BJ552" t="str">
        <f>VLOOKUP(BD552,工作表1!$K$3:$M$1000,3,FALSE)</f>
        <v>2031/8/15</v>
      </c>
      <c r="BK552">
        <f t="shared" si="279"/>
        <v>5.3555000000000001</v>
      </c>
      <c r="BL552">
        <f t="shared" si="280"/>
        <v>-4.1055000000000001</v>
      </c>
      <c r="BM552" s="43">
        <f t="shared" si="297"/>
        <v>45519</v>
      </c>
      <c r="BN552" s="43">
        <f t="shared" si="281"/>
        <v>45657</v>
      </c>
      <c r="BO552" s="45">
        <f t="shared" si="298"/>
        <v>0.33997252747252743</v>
      </c>
      <c r="BP552" s="45">
        <f t="shared" si="299"/>
        <v>1.0968218425410206</v>
      </c>
      <c r="BQ552" s="47">
        <f t="shared" si="300"/>
        <v>80.223050065171776</v>
      </c>
      <c r="BR552" s="47">
        <f t="shared" si="301"/>
        <v>108.06825115564064</v>
      </c>
    </row>
    <row r="553" spans="6:70" x14ac:dyDescent="0.25">
      <c r="F553" s="2">
        <v>45446</v>
      </c>
      <c r="G553">
        <v>5.3475000000000001</v>
      </c>
      <c r="H553" s="43">
        <v>45463</v>
      </c>
      <c r="I553">
        <v>4.2572999999999999</v>
      </c>
      <c r="L553" s="2">
        <v>45435</v>
      </c>
      <c r="M553" t="str">
        <v>91282CJX</v>
      </c>
      <c r="N553">
        <v>2.8149000000000002</v>
      </c>
      <c r="O553">
        <v>4.4080399999999997</v>
      </c>
      <c r="P553">
        <v>0.89370000000000005</v>
      </c>
      <c r="Q553">
        <v>108.71875</v>
      </c>
      <c r="R553">
        <f>VLOOKUP(M553,工作表1!$A$3:$B$1000,2,FALSE)</f>
        <v>4</v>
      </c>
      <c r="S553" t="str">
        <f>VLOOKUP(M553,工作表1!$A$3:$C$1000,3,FALSE)</f>
        <v>2031/1/31</v>
      </c>
      <c r="T553">
        <f t="shared" si="271"/>
        <v>5.3555000000000001</v>
      </c>
      <c r="U553">
        <f t="shared" si="270"/>
        <v>-1.3555000000000001</v>
      </c>
      <c r="V553" s="43">
        <f t="shared" si="282"/>
        <v>45504</v>
      </c>
      <c r="W553" s="43">
        <f t="shared" si="272"/>
        <v>45471</v>
      </c>
      <c r="X553" s="45">
        <f t="shared" si="283"/>
        <v>1.2527472527472527</v>
      </c>
      <c r="Y553" s="45">
        <f t="shared" si="284"/>
        <v>1.6363088965828692</v>
      </c>
      <c r="Z553" s="47">
        <f t="shared" si="285"/>
        <v>97.099923166152493</v>
      </c>
      <c r="AA553" s="47">
        <f t="shared" si="286"/>
        <v>108.74631039407116</v>
      </c>
      <c r="AB553" s="45">
        <f t="shared" si="287"/>
        <v>4.4973999999999998</v>
      </c>
      <c r="AC553" s="2" t="str">
        <f t="shared" si="273"/>
        <v>TY1</v>
      </c>
      <c r="AD553">
        <f t="shared" si="274"/>
        <v>108.71875</v>
      </c>
      <c r="AE553">
        <f t="shared" si="275"/>
        <v>109.03125</v>
      </c>
      <c r="AF553" s="49">
        <f t="shared" si="302"/>
        <v>-0.3125</v>
      </c>
      <c r="AG553" s="3">
        <f t="shared" si="288"/>
        <v>108.74631039407116</v>
      </c>
      <c r="AH553">
        <f t="shared" si="289"/>
        <v>109.03961943413078</v>
      </c>
      <c r="AI553" s="51">
        <f t="shared" si="290"/>
        <v>-0.29330904005962566</v>
      </c>
      <c r="AJ553" s="52">
        <f t="shared" si="291"/>
        <v>1.9190959940374341E-2</v>
      </c>
      <c r="AK553" s="2">
        <v>45435</v>
      </c>
      <c r="AL553" t="str">
        <v>91282CKN</v>
      </c>
      <c r="AM553">
        <v>0.56469999999999998</v>
      </c>
      <c r="AN553">
        <v>5.2926599999999997</v>
      </c>
      <c r="AO553">
        <v>0.92689999999999995</v>
      </c>
      <c r="AP553">
        <v>109.03125</v>
      </c>
      <c r="AQ553">
        <f>VLOOKUP(AL553,工作表1!$F$3:$G$1000,2,FALSE)</f>
        <v>4.625</v>
      </c>
      <c r="AR553" t="str">
        <f>VLOOKUP(AL553,工作表1!$F$3:$H$1000,3,FALSE)</f>
        <v>2031/4/30</v>
      </c>
      <c r="AS553">
        <f t="shared" si="276"/>
        <v>5.3555000000000001</v>
      </c>
      <c r="AT553">
        <f t="shared" si="277"/>
        <v>-0.73050000000000015</v>
      </c>
      <c r="AU553" s="43">
        <f t="shared" si="292"/>
        <v>45596</v>
      </c>
      <c r="AV553" s="43">
        <f t="shared" si="278"/>
        <v>45565</v>
      </c>
      <c r="AW553" s="45">
        <f t="shared" si="293"/>
        <v>0.30327868852459017</v>
      </c>
      <c r="AX553" s="45">
        <f t="shared" si="294"/>
        <v>1.9378677296204805</v>
      </c>
      <c r="AY553" s="47">
        <f t="shared" si="295"/>
        <v>100.74943977176066</v>
      </c>
      <c r="AZ553" s="47">
        <f t="shared" si="296"/>
        <v>109.03961943413078</v>
      </c>
      <c r="BA553" s="43"/>
      <c r="BC553" s="2">
        <v>45434</v>
      </c>
      <c r="BD553" t="str">
        <v>91282CCS</v>
      </c>
      <c r="BE553">
        <v>14.6638</v>
      </c>
      <c r="BF553">
        <v>4.3605</v>
      </c>
      <c r="BG553">
        <v>0.74739999999999995</v>
      </c>
      <c r="BH553">
        <v>109.609375</v>
      </c>
      <c r="BI553">
        <f>VLOOKUP(BD553,工作表1!$K$3:$L$1000,2,FALSE)</f>
        <v>1.25</v>
      </c>
      <c r="BJ553" t="str">
        <f>VLOOKUP(BD553,工作表1!$K$3:$M$1000,3,FALSE)</f>
        <v>2031/8/15</v>
      </c>
      <c r="BK553">
        <f t="shared" si="279"/>
        <v>5.3498999999999999</v>
      </c>
      <c r="BL553">
        <f t="shared" si="280"/>
        <v>-4.0998999999999999</v>
      </c>
      <c r="BM553" s="43">
        <f t="shared" si="297"/>
        <v>45519</v>
      </c>
      <c r="BN553" s="43">
        <f t="shared" si="281"/>
        <v>45657</v>
      </c>
      <c r="BO553" s="45">
        <f t="shared" si="298"/>
        <v>0.33653846153846151</v>
      </c>
      <c r="BP553" s="45">
        <f t="shared" si="299"/>
        <v>1.0968124341412013</v>
      </c>
      <c r="BQ553" s="47">
        <f t="shared" si="300"/>
        <v>80.489352766795577</v>
      </c>
      <c r="BR553" s="47">
        <f t="shared" si="301"/>
        <v>108.42324875964673</v>
      </c>
    </row>
    <row r="554" spans="6:70" x14ac:dyDescent="0.25">
      <c r="F554" s="2">
        <v>45443</v>
      </c>
      <c r="G554">
        <v>5.34945</v>
      </c>
      <c r="H554" s="43">
        <v>45462</v>
      </c>
      <c r="I554">
        <v>4.2213000000000003</v>
      </c>
      <c r="L554" s="2">
        <v>45434</v>
      </c>
      <c r="M554" t="str">
        <v>91282CKC</v>
      </c>
      <c r="N554">
        <v>3.0291000000000001</v>
      </c>
      <c r="O554">
        <v>4.3761299999999999</v>
      </c>
      <c r="P554">
        <v>0.90690000000000004</v>
      </c>
      <c r="Q554">
        <v>109.03125</v>
      </c>
      <c r="R554">
        <f>VLOOKUP(M554,工作表1!$A$3:$B$1000,2,FALSE)</f>
        <v>4.25</v>
      </c>
      <c r="S554" t="str">
        <f>VLOOKUP(M554,工作表1!$A$3:$C$1000,3,FALSE)</f>
        <v>2031/2/28</v>
      </c>
      <c r="T554">
        <f t="shared" si="271"/>
        <v>5.3498999999999999</v>
      </c>
      <c r="U554">
        <f t="shared" si="270"/>
        <v>-1.0998999999999999</v>
      </c>
      <c r="V554" s="43">
        <f t="shared" si="282"/>
        <v>45535</v>
      </c>
      <c r="W554" s="43">
        <f t="shared" si="272"/>
        <v>45471</v>
      </c>
      <c r="X554" s="45">
        <f t="shared" si="283"/>
        <v>0.98076923076923084</v>
      </c>
      <c r="Y554" s="45">
        <f t="shared" si="284"/>
        <v>1.3999473129610116</v>
      </c>
      <c r="Z554" s="47">
        <f t="shared" si="285"/>
        <v>98.838528582135027</v>
      </c>
      <c r="AA554" s="47">
        <f t="shared" si="286"/>
        <v>109.08269804400443</v>
      </c>
      <c r="AB554" s="45">
        <f t="shared" si="287"/>
        <v>4.4396000000000004</v>
      </c>
      <c r="AC554" s="2" t="str">
        <f t="shared" si="273"/>
        <v>TY1</v>
      </c>
      <c r="AD554">
        <f t="shared" si="274"/>
        <v>109.03125</v>
      </c>
      <c r="AE554">
        <f t="shared" si="275"/>
        <v>109.328125</v>
      </c>
      <c r="AF554" s="49">
        <f t="shared" si="302"/>
        <v>-0.296875</v>
      </c>
      <c r="AG554" s="3">
        <f t="shared" si="288"/>
        <v>109.08269804400443</v>
      </c>
      <c r="AH554">
        <f t="shared" si="289"/>
        <v>109.3439170881845</v>
      </c>
      <c r="AI554" s="51">
        <f t="shared" si="290"/>
        <v>-0.26121904418006636</v>
      </c>
      <c r="AJ554" s="52">
        <f t="shared" si="291"/>
        <v>3.5655955819933638E-2</v>
      </c>
      <c r="AK554" s="2">
        <v>45434</v>
      </c>
      <c r="AL554" t="str">
        <v>91282CKN</v>
      </c>
      <c r="AM554">
        <v>0.90429999999999999</v>
      </c>
      <c r="AN554">
        <v>5.2554299999999996</v>
      </c>
      <c r="AO554">
        <v>0.92689999999999995</v>
      </c>
      <c r="AP554">
        <v>109.328125</v>
      </c>
      <c r="AQ554">
        <f>VLOOKUP(AL554,工作表1!$F$3:$G$1000,2,FALSE)</f>
        <v>4.625</v>
      </c>
      <c r="AR554" t="str">
        <f>VLOOKUP(AL554,工作表1!$F$3:$H$1000,3,FALSE)</f>
        <v>2031/4/30</v>
      </c>
      <c r="AS554">
        <f t="shared" si="276"/>
        <v>5.3498999999999999</v>
      </c>
      <c r="AT554">
        <f t="shared" si="277"/>
        <v>-0.72489999999999988</v>
      </c>
      <c r="AU554" s="43">
        <f t="shared" si="292"/>
        <v>45596</v>
      </c>
      <c r="AV554" s="43">
        <f t="shared" si="278"/>
        <v>45565</v>
      </c>
      <c r="AW554" s="45">
        <f t="shared" si="293"/>
        <v>0.29064207650273222</v>
      </c>
      <c r="AX554" s="45">
        <f t="shared" si="294"/>
        <v>1.9379023504753348</v>
      </c>
      <c r="AY554" s="47">
        <f t="shared" si="295"/>
        <v>101.03103964858158</v>
      </c>
      <c r="AZ554" s="47">
        <f t="shared" si="296"/>
        <v>109.3439170881845</v>
      </c>
      <c r="BA554" s="43"/>
      <c r="BC554" s="2">
        <v>45433</v>
      </c>
      <c r="BD554" t="str">
        <v>91282CCS</v>
      </c>
      <c r="BE554">
        <v>15.0564</v>
      </c>
      <c r="BF554">
        <v>4.3305800000000003</v>
      </c>
      <c r="BG554">
        <v>0.74739999999999995</v>
      </c>
      <c r="BH554">
        <v>109.8125</v>
      </c>
      <c r="BI554">
        <f>VLOOKUP(BD554,工作表1!$K$3:$L$1000,2,FALSE)</f>
        <v>1.25</v>
      </c>
      <c r="BJ554" t="str">
        <f>VLOOKUP(BD554,工作表1!$K$3:$M$1000,3,FALSE)</f>
        <v>2031/8/15</v>
      </c>
      <c r="BK554">
        <f t="shared" si="279"/>
        <v>5.3441999999999998</v>
      </c>
      <c r="BL554">
        <f t="shared" si="280"/>
        <v>-4.0941999999999998</v>
      </c>
      <c r="BM554" s="43">
        <f t="shared" si="297"/>
        <v>45519</v>
      </c>
      <c r="BN554" s="43">
        <f t="shared" si="281"/>
        <v>45657</v>
      </c>
      <c r="BO554" s="45">
        <f t="shared" si="298"/>
        <v>0.33310439560439559</v>
      </c>
      <c r="BP554" s="45">
        <f t="shared" si="299"/>
        <v>1.0968030257413819</v>
      </c>
      <c r="BQ554" s="47">
        <f t="shared" si="300"/>
        <v>80.645776614361125</v>
      </c>
      <c r="BR554" s="47">
        <f t="shared" si="301"/>
        <v>108.63110706794261</v>
      </c>
    </row>
    <row r="555" spans="6:70" x14ac:dyDescent="0.25">
      <c r="F555" s="2">
        <v>45442</v>
      </c>
      <c r="G555">
        <v>5.3514499999999998</v>
      </c>
      <c r="H555" s="43">
        <v>45461</v>
      </c>
      <c r="I555">
        <v>4.2213000000000003</v>
      </c>
      <c r="L555" s="2">
        <v>45433</v>
      </c>
      <c r="M555" t="str">
        <v>91282CKC</v>
      </c>
      <c r="N555">
        <v>2.7608000000000001</v>
      </c>
      <c r="O555">
        <v>4.4833100000000004</v>
      </c>
      <c r="P555">
        <v>0.90690000000000004</v>
      </c>
      <c r="Q555">
        <v>109.234375</v>
      </c>
      <c r="R555">
        <f>VLOOKUP(M555,工作表1!$A$3:$B$1000,2,FALSE)</f>
        <v>4.25</v>
      </c>
      <c r="S555" t="str">
        <f>VLOOKUP(M555,工作表1!$A$3:$C$1000,3,FALSE)</f>
        <v>2031/2/28</v>
      </c>
      <c r="T555">
        <f t="shared" si="271"/>
        <v>5.3441999999999998</v>
      </c>
      <c r="U555">
        <f t="shared" si="270"/>
        <v>-1.0941999999999998</v>
      </c>
      <c r="V555" s="43">
        <f t="shared" si="282"/>
        <v>45535</v>
      </c>
      <c r="W555" s="43">
        <f t="shared" si="272"/>
        <v>45471</v>
      </c>
      <c r="X555" s="45">
        <f t="shared" si="283"/>
        <v>0.96909340659340659</v>
      </c>
      <c r="Y555" s="45">
        <f t="shared" si="284"/>
        <v>1.3999153244016258</v>
      </c>
      <c r="Z555" s="47">
        <f t="shared" si="285"/>
        <v>99.009886780175322</v>
      </c>
      <c r="AA555" s="47">
        <f t="shared" si="286"/>
        <v>109.27371430830601</v>
      </c>
      <c r="AB555" s="45">
        <f t="shared" si="287"/>
        <v>4.4187000000000003</v>
      </c>
      <c r="AC555" s="2" t="str">
        <f t="shared" si="273"/>
        <v>TY1</v>
      </c>
      <c r="AD555">
        <f t="shared" si="274"/>
        <v>109.234375</v>
      </c>
      <c r="AE555">
        <f t="shared" si="275"/>
        <v>109.53125</v>
      </c>
      <c r="AF555" s="49">
        <f t="shared" si="302"/>
        <v>-0.296875</v>
      </c>
      <c r="AG555" s="3">
        <f t="shared" si="288"/>
        <v>109.27371430830601</v>
      </c>
      <c r="AH555">
        <f t="shared" si="289"/>
        <v>109.52960324820992</v>
      </c>
      <c r="AI555" s="51">
        <f t="shared" si="290"/>
        <v>-0.25588893990391171</v>
      </c>
      <c r="AJ555" s="52">
        <f t="shared" si="291"/>
        <v>4.0986060096088295E-2</v>
      </c>
      <c r="AK555" s="2">
        <v>45433</v>
      </c>
      <c r="AL555" t="str">
        <v>91282CKN</v>
      </c>
      <c r="AM555">
        <v>0.47310000000000002</v>
      </c>
      <c r="AN555">
        <v>5.2856800000000002</v>
      </c>
      <c r="AO555">
        <v>0.92689999999999995</v>
      </c>
      <c r="AP555">
        <v>109.53125</v>
      </c>
      <c r="AQ555">
        <f>VLOOKUP(AL555,工作表1!$F$3:$G$1000,2,FALSE)</f>
        <v>4.625</v>
      </c>
      <c r="AR555" t="str">
        <f>VLOOKUP(AL555,工作表1!$F$3:$H$1000,3,FALSE)</f>
        <v>2031/4/30</v>
      </c>
      <c r="AS555">
        <f t="shared" si="276"/>
        <v>5.3441999999999998</v>
      </c>
      <c r="AT555">
        <f t="shared" si="277"/>
        <v>-0.71919999999999984</v>
      </c>
      <c r="AU555" s="43">
        <f t="shared" si="292"/>
        <v>45596</v>
      </c>
      <c r="AV555" s="43">
        <f t="shared" si="278"/>
        <v>45565</v>
      </c>
      <c r="AW555" s="45">
        <f t="shared" si="293"/>
        <v>0.27800546448087432</v>
      </c>
      <c r="AX555" s="45">
        <f t="shared" si="294"/>
        <v>1.9379369713301895</v>
      </c>
      <c r="AY555" s="47">
        <f t="shared" si="295"/>
        <v>101.2027660315877</v>
      </c>
      <c r="AZ555" s="47">
        <f t="shared" si="296"/>
        <v>109.52960324820992</v>
      </c>
      <c r="BA555" s="43"/>
      <c r="BC555" s="2">
        <v>45432</v>
      </c>
      <c r="BD555" t="str">
        <v>91282CCS</v>
      </c>
      <c r="BE555">
        <v>14.5044</v>
      </c>
      <c r="BF555">
        <v>4.3734400000000004</v>
      </c>
      <c r="BG555">
        <v>0.74739999999999995</v>
      </c>
      <c r="BH555">
        <v>109.65625</v>
      </c>
      <c r="BI555">
        <f>VLOOKUP(BD555,工作表1!$K$3:$L$1000,2,FALSE)</f>
        <v>1.25</v>
      </c>
      <c r="BJ555" t="str">
        <f>VLOOKUP(BD555,工作表1!$K$3:$M$1000,3,FALSE)</f>
        <v>2031/8/15</v>
      </c>
      <c r="BK555">
        <f t="shared" si="279"/>
        <v>5.3436000000000003</v>
      </c>
      <c r="BL555">
        <f t="shared" si="280"/>
        <v>-4.0936000000000003</v>
      </c>
      <c r="BM555" s="43">
        <f t="shared" si="297"/>
        <v>45519</v>
      </c>
      <c r="BN555" s="43">
        <f t="shared" si="281"/>
        <v>45657</v>
      </c>
      <c r="BO555" s="45">
        <f t="shared" si="298"/>
        <v>0.32967032967032966</v>
      </c>
      <c r="BP555" s="45">
        <f t="shared" si="299"/>
        <v>1.0967936173415627</v>
      </c>
      <c r="BQ555" s="47">
        <f t="shared" si="300"/>
        <v>80.485742594185737</v>
      </c>
      <c r="BR555" s="47">
        <f t="shared" si="301"/>
        <v>108.41975718641474</v>
      </c>
    </row>
    <row r="556" spans="6:70" x14ac:dyDescent="0.25">
      <c r="F556" s="2">
        <v>45441</v>
      </c>
      <c r="G556">
        <v>5.3535000000000004</v>
      </c>
      <c r="H556" s="43">
        <v>45460</v>
      </c>
      <c r="I556">
        <v>4.2785000000000002</v>
      </c>
      <c r="L556" s="2">
        <v>45432</v>
      </c>
      <c r="M556" t="str">
        <v>91282CKC</v>
      </c>
      <c r="N556">
        <v>2.4194</v>
      </c>
      <c r="O556">
        <v>4.6059700000000001</v>
      </c>
      <c r="P556">
        <v>0.90690000000000004</v>
      </c>
      <c r="Q556">
        <v>109.09375</v>
      </c>
      <c r="R556">
        <f>VLOOKUP(M556,工作表1!$A$3:$B$1000,2,FALSE)</f>
        <v>4.25</v>
      </c>
      <c r="S556" t="str">
        <f>VLOOKUP(M556,工作表1!$A$3:$C$1000,3,FALSE)</f>
        <v>2031/2/28</v>
      </c>
      <c r="T556">
        <f t="shared" si="271"/>
        <v>5.3436000000000003</v>
      </c>
      <c r="U556">
        <f t="shared" si="270"/>
        <v>-1.0936000000000003</v>
      </c>
      <c r="V556" s="43">
        <f t="shared" si="282"/>
        <v>45535</v>
      </c>
      <c r="W556" s="43">
        <f t="shared" si="272"/>
        <v>45471</v>
      </c>
      <c r="X556" s="45">
        <f t="shared" si="283"/>
        <v>0.95741758241758246</v>
      </c>
      <c r="Y556" s="45">
        <f t="shared" si="284"/>
        <v>1.39988333584224</v>
      </c>
      <c r="Z556" s="47">
        <f t="shared" si="285"/>
        <v>98.843295357017411</v>
      </c>
      <c r="AA556" s="47">
        <f t="shared" si="286"/>
        <v>109.09264660024949</v>
      </c>
      <c r="AB556" s="45">
        <f t="shared" si="287"/>
        <v>4.4528999999999996</v>
      </c>
      <c r="AC556" s="2" t="str">
        <f t="shared" si="273"/>
        <v>TY1</v>
      </c>
      <c r="AD556">
        <f t="shared" si="274"/>
        <v>109.09375</v>
      </c>
      <c r="AE556">
        <f t="shared" si="275"/>
        <v>109.375</v>
      </c>
      <c r="AF556" s="49">
        <f t="shared" si="302"/>
        <v>-0.28125</v>
      </c>
      <c r="AG556" s="3">
        <f t="shared" si="288"/>
        <v>109.09264660024949</v>
      </c>
      <c r="AH556">
        <f t="shared" si="289"/>
        <v>109.34905470442682</v>
      </c>
      <c r="AI556" s="51">
        <f t="shared" si="290"/>
        <v>-0.25640810417732496</v>
      </c>
      <c r="AJ556" s="52">
        <f t="shared" si="291"/>
        <v>2.4841895822675042E-2</v>
      </c>
      <c r="AK556" s="2">
        <v>45432</v>
      </c>
      <c r="AL556" t="str">
        <v>91282CKN</v>
      </c>
      <c r="AM556">
        <v>0.58520000000000005</v>
      </c>
      <c r="AN556">
        <v>5.27616</v>
      </c>
      <c r="AO556">
        <v>0.92689999999999995</v>
      </c>
      <c r="AP556">
        <v>109.375</v>
      </c>
      <c r="AQ556">
        <f>VLOOKUP(AL556,工作表1!$F$3:$G$1000,2,FALSE)</f>
        <v>4.625</v>
      </c>
      <c r="AR556" t="str">
        <f>VLOOKUP(AL556,工作表1!$F$3:$H$1000,3,FALSE)</f>
        <v>2031/4/30</v>
      </c>
      <c r="AS556">
        <f t="shared" si="276"/>
        <v>5.3436000000000003</v>
      </c>
      <c r="AT556">
        <f t="shared" si="277"/>
        <v>-0.71860000000000035</v>
      </c>
      <c r="AU556" s="43">
        <f t="shared" si="292"/>
        <v>45596</v>
      </c>
      <c r="AV556" s="43">
        <f t="shared" si="278"/>
        <v>45565</v>
      </c>
      <c r="AW556" s="45">
        <f t="shared" si="293"/>
        <v>0.26536885245901642</v>
      </c>
      <c r="AX556" s="45">
        <f t="shared" si="294"/>
        <v>1.9379715921850438</v>
      </c>
      <c r="AY556" s="47">
        <f t="shared" si="295"/>
        <v>101.03319113430034</v>
      </c>
      <c r="AZ556" s="47">
        <f t="shared" si="296"/>
        <v>109.34905470442682</v>
      </c>
      <c r="BA556" s="43"/>
      <c r="BC556" s="2">
        <v>45429</v>
      </c>
      <c r="BD556" t="str">
        <v>91282CCS</v>
      </c>
      <c r="BE556">
        <v>15.072100000000001</v>
      </c>
      <c r="BF556">
        <v>4.3319000000000001</v>
      </c>
      <c r="BG556">
        <v>0.74739999999999995</v>
      </c>
      <c r="BH556">
        <v>109.765625</v>
      </c>
      <c r="BI556">
        <f>VLOOKUP(BD556,工作表1!$K$3:$L$1000,2,FALSE)</f>
        <v>1.25</v>
      </c>
      <c r="BJ556" t="str">
        <f>VLOOKUP(BD556,工作表1!$K$3:$M$1000,3,FALSE)</f>
        <v>2031/8/15</v>
      </c>
      <c r="BK556">
        <f t="shared" si="279"/>
        <v>5.3407999999999998</v>
      </c>
      <c r="BL556">
        <f t="shared" si="280"/>
        <v>-4.0907999999999998</v>
      </c>
      <c r="BM556" s="43">
        <f t="shared" si="297"/>
        <v>45519</v>
      </c>
      <c r="BN556" s="43">
        <f t="shared" si="281"/>
        <v>45657</v>
      </c>
      <c r="BO556" s="45">
        <f t="shared" si="298"/>
        <v>0.32623626373626374</v>
      </c>
      <c r="BP556" s="45">
        <f t="shared" si="299"/>
        <v>1.0967842089417432</v>
      </c>
      <c r="BQ556" s="47">
        <f t="shared" si="300"/>
        <v>80.579949706212759</v>
      </c>
      <c r="BR556" s="47">
        <f t="shared" si="301"/>
        <v>108.54673055732074</v>
      </c>
    </row>
    <row r="557" spans="6:70" x14ac:dyDescent="0.25">
      <c r="F557" s="2">
        <v>45440</v>
      </c>
      <c r="G557">
        <v>5.3553499999999996</v>
      </c>
      <c r="H557" s="43">
        <v>45457</v>
      </c>
      <c r="I557">
        <v>4.2165999999999997</v>
      </c>
      <c r="L557" s="2">
        <v>45429</v>
      </c>
      <c r="M557" t="str">
        <v>91282CKC</v>
      </c>
      <c r="N557">
        <v>2.8113999999999999</v>
      </c>
      <c r="O557">
        <v>4.5098099999999999</v>
      </c>
      <c r="P557">
        <v>0.90690000000000004</v>
      </c>
      <c r="Q557">
        <v>109.1875</v>
      </c>
      <c r="R557">
        <f>VLOOKUP(M557,工作表1!$A$3:$B$1000,2,FALSE)</f>
        <v>4.25</v>
      </c>
      <c r="S557" t="str">
        <f>VLOOKUP(M557,工作表1!$A$3:$C$1000,3,FALSE)</f>
        <v>2031/2/28</v>
      </c>
      <c r="T557">
        <f t="shared" si="271"/>
        <v>5.3407999999999998</v>
      </c>
      <c r="U557">
        <f t="shared" si="270"/>
        <v>-1.0907999999999998</v>
      </c>
      <c r="V557" s="43">
        <f t="shared" si="282"/>
        <v>45535</v>
      </c>
      <c r="W557" s="43">
        <f t="shared" si="272"/>
        <v>45471</v>
      </c>
      <c r="X557" s="45">
        <f t="shared" si="283"/>
        <v>0.94574175824175821</v>
      </c>
      <c r="Y557" s="45">
        <f t="shared" si="284"/>
        <v>1.399851347282854</v>
      </c>
      <c r="Z557" s="47">
        <f t="shared" si="285"/>
        <v>98.938206725773156</v>
      </c>
      <c r="AA557" s="47">
        <f t="shared" si="286"/>
        <v>109.19966040641394</v>
      </c>
      <c r="AB557" s="45">
        <f t="shared" si="287"/>
        <v>4.4268000000000001</v>
      </c>
      <c r="AC557" s="2" t="str">
        <f t="shared" si="273"/>
        <v>TY1</v>
      </c>
      <c r="AD557">
        <f t="shared" si="274"/>
        <v>109.1875</v>
      </c>
      <c r="AE557">
        <f t="shared" si="275"/>
        <v>109.484375</v>
      </c>
      <c r="AF557" s="49">
        <f t="shared" si="302"/>
        <v>-0.296875</v>
      </c>
      <c r="AG557" s="3">
        <f t="shared" si="288"/>
        <v>109.19966040641394</v>
      </c>
      <c r="AH557">
        <f t="shared" si="289"/>
        <v>109.45169599335073</v>
      </c>
      <c r="AI557" s="51">
        <f t="shared" si="290"/>
        <v>-0.25203558693678474</v>
      </c>
      <c r="AJ557" s="52">
        <f t="shared" si="291"/>
        <v>4.4839413063215261E-2</v>
      </c>
      <c r="AK557" s="2">
        <v>45429</v>
      </c>
      <c r="AL557" t="str">
        <v>91282CKN</v>
      </c>
      <c r="AM557">
        <v>0.38840000000000002</v>
      </c>
      <c r="AN557">
        <v>5.28613</v>
      </c>
      <c r="AO557">
        <v>0.92689999999999995</v>
      </c>
      <c r="AP557">
        <v>109.484375</v>
      </c>
      <c r="AQ557">
        <f>VLOOKUP(AL557,工作表1!$F$3:$G$1000,2,FALSE)</f>
        <v>4.625</v>
      </c>
      <c r="AR557" t="str">
        <f>VLOOKUP(AL557,工作表1!$F$3:$H$1000,3,FALSE)</f>
        <v>2031/4/30</v>
      </c>
      <c r="AS557">
        <f t="shared" si="276"/>
        <v>5.3407999999999998</v>
      </c>
      <c r="AT557">
        <f t="shared" si="277"/>
        <v>-0.71579999999999977</v>
      </c>
      <c r="AU557" s="43">
        <f t="shared" si="292"/>
        <v>45596</v>
      </c>
      <c r="AV557" s="43">
        <f t="shared" si="278"/>
        <v>45565</v>
      </c>
      <c r="AW557" s="45">
        <f t="shared" si="293"/>
        <v>0.25273224043715847</v>
      </c>
      <c r="AX557" s="45">
        <f t="shared" si="294"/>
        <v>1.9380062130398983</v>
      </c>
      <c r="AY557" s="47">
        <f t="shared" si="295"/>
        <v>101.12692100406022</v>
      </c>
      <c r="AZ557" s="47">
        <f t="shared" si="296"/>
        <v>109.45169599335073</v>
      </c>
      <c r="BA557" s="43"/>
      <c r="BC557" s="2">
        <v>45428</v>
      </c>
      <c r="BD557" t="str">
        <v>91282CCS</v>
      </c>
      <c r="BE557">
        <v>16.389299999999999</v>
      </c>
      <c r="BF557">
        <v>4.2585199999999999</v>
      </c>
      <c r="BG557">
        <v>0.74739999999999995</v>
      </c>
      <c r="BH557">
        <v>110.0625</v>
      </c>
      <c r="BI557">
        <f>VLOOKUP(BD557,工作表1!$K$3:$L$1000,2,FALSE)</f>
        <v>1.25</v>
      </c>
      <c r="BJ557" t="str">
        <f>VLOOKUP(BD557,工作表1!$K$3:$M$1000,3,FALSE)</f>
        <v>2031/8/15</v>
      </c>
      <c r="BK557">
        <f t="shared" si="279"/>
        <v>5.3402000000000003</v>
      </c>
      <c r="BL557">
        <f t="shared" si="280"/>
        <v>-4.0902000000000003</v>
      </c>
      <c r="BM557" s="43">
        <f t="shared" si="297"/>
        <v>45519</v>
      </c>
      <c r="BN557" s="43">
        <f t="shared" si="281"/>
        <v>45657</v>
      </c>
      <c r="BO557" s="45">
        <f t="shared" si="298"/>
        <v>0.31593406593406592</v>
      </c>
      <c r="BP557" s="45">
        <f t="shared" si="299"/>
        <v>1.0967559837422851</v>
      </c>
      <c r="BQ557" s="47">
        <f t="shared" si="300"/>
        <v>80.833679743314846</v>
      </c>
      <c r="BR557" s="47">
        <f t="shared" si="301"/>
        <v>108.89547963403086</v>
      </c>
    </row>
    <row r="558" spans="6:70" x14ac:dyDescent="0.25">
      <c r="F558" s="2">
        <v>45436</v>
      </c>
      <c r="G558">
        <v>5.3559999999999999</v>
      </c>
      <c r="H558" s="43">
        <v>45456</v>
      </c>
      <c r="I558">
        <v>4.2351000000000001</v>
      </c>
      <c r="L558" s="2">
        <v>45428</v>
      </c>
      <c r="M558" t="str">
        <v>91282CKC</v>
      </c>
      <c r="N558">
        <v>3.0531000000000001</v>
      </c>
      <c r="O558">
        <v>4.5056900000000004</v>
      </c>
      <c r="P558">
        <v>0.90690000000000004</v>
      </c>
      <c r="Q558">
        <v>109.484375</v>
      </c>
      <c r="R558">
        <f>VLOOKUP(M558,工作表1!$A$3:$B$1000,2,FALSE)</f>
        <v>4.25</v>
      </c>
      <c r="S558" t="str">
        <f>VLOOKUP(M558,工作表1!$A$3:$C$1000,3,FALSE)</f>
        <v>2031/2/28</v>
      </c>
      <c r="T558">
        <f t="shared" si="271"/>
        <v>5.3402000000000003</v>
      </c>
      <c r="U558">
        <f t="shared" si="270"/>
        <v>-1.0902000000000003</v>
      </c>
      <c r="V558" s="43">
        <f t="shared" si="282"/>
        <v>45535</v>
      </c>
      <c r="W558" s="43">
        <f t="shared" si="272"/>
        <v>45471</v>
      </c>
      <c r="X558" s="45">
        <f t="shared" si="283"/>
        <v>0.9107142857142857</v>
      </c>
      <c r="Y558" s="45">
        <f t="shared" si="284"/>
        <v>1.3997553816046966</v>
      </c>
      <c r="Z558" s="47">
        <f t="shared" si="285"/>
        <v>99.228956180053743</v>
      </c>
      <c r="AA558" s="47">
        <f t="shared" si="286"/>
        <v>109.52823519648081</v>
      </c>
      <c r="AB558" s="45">
        <f t="shared" si="287"/>
        <v>4.38</v>
      </c>
      <c r="AC558" s="2" t="str">
        <f t="shared" si="273"/>
        <v>TY1</v>
      </c>
      <c r="AD558">
        <f t="shared" si="274"/>
        <v>109.484375</v>
      </c>
      <c r="AE558">
        <f t="shared" si="275"/>
        <v>109.78125</v>
      </c>
      <c r="AF558" s="49">
        <f t="shared" si="302"/>
        <v>-0.296875</v>
      </c>
      <c r="AG558" s="3">
        <f t="shared" si="288"/>
        <v>109.52823519648081</v>
      </c>
      <c r="AH558">
        <f t="shared" si="289"/>
        <v>109.7947191720433</v>
      </c>
      <c r="AI558" s="51">
        <f t="shared" si="290"/>
        <v>-0.26648397556249392</v>
      </c>
      <c r="AJ558" s="52">
        <f t="shared" si="291"/>
        <v>3.0391024437506076E-2</v>
      </c>
      <c r="AK558" s="2">
        <v>45428</v>
      </c>
      <c r="AL558" t="str">
        <v>91282CKN</v>
      </c>
      <c r="AM558">
        <v>0.91779999999999995</v>
      </c>
      <c r="AN558">
        <v>5.2396799999999999</v>
      </c>
      <c r="AO558">
        <v>0.92689999999999995</v>
      </c>
      <c r="AP558">
        <v>109.78125</v>
      </c>
      <c r="AQ558">
        <f>VLOOKUP(AL558,工作表1!$F$3:$G$1000,2,FALSE)</f>
        <v>4.625</v>
      </c>
      <c r="AR558" t="str">
        <f>VLOOKUP(AL558,工作表1!$F$3:$H$1000,3,FALSE)</f>
        <v>2031/4/30</v>
      </c>
      <c r="AS558">
        <f t="shared" si="276"/>
        <v>5.3402000000000003</v>
      </c>
      <c r="AT558">
        <f t="shared" si="277"/>
        <v>-0.71520000000000028</v>
      </c>
      <c r="AU558" s="43">
        <f t="shared" si="292"/>
        <v>45596</v>
      </c>
      <c r="AV558" s="43">
        <f t="shared" si="278"/>
        <v>45565</v>
      </c>
      <c r="AW558" s="45">
        <f t="shared" si="293"/>
        <v>0.2148224043715847</v>
      </c>
      <c r="AX558" s="45">
        <f t="shared" si="294"/>
        <v>1.9381100756044616</v>
      </c>
      <c r="AY558" s="47">
        <f t="shared" si="295"/>
        <v>101.43779083222599</v>
      </c>
      <c r="AZ558" s="47">
        <f t="shared" si="296"/>
        <v>109.7947191720433</v>
      </c>
      <c r="BA558" s="43"/>
      <c r="BC558" s="2">
        <v>45427</v>
      </c>
      <c r="BD558" t="str">
        <v>91282CCS</v>
      </c>
      <c r="BE558">
        <v>16.7897</v>
      </c>
      <c r="BF558">
        <v>4.2214999999999998</v>
      </c>
      <c r="BG558">
        <v>0.74739999999999995</v>
      </c>
      <c r="BH558">
        <v>110.28125</v>
      </c>
      <c r="BI558">
        <f>VLOOKUP(BD558,工作表1!$K$3:$L$1000,2,FALSE)</f>
        <v>1.25</v>
      </c>
      <c r="BJ558" t="str">
        <f>VLOOKUP(BD558,工作表1!$K$3:$M$1000,3,FALSE)</f>
        <v>2031/8/15</v>
      </c>
      <c r="BK558">
        <f t="shared" si="279"/>
        <v>5.3398500000000002</v>
      </c>
      <c r="BL558">
        <f t="shared" si="280"/>
        <v>-4.0898500000000002</v>
      </c>
      <c r="BM558" s="43">
        <f t="shared" si="297"/>
        <v>45519</v>
      </c>
      <c r="BN558" s="43">
        <f t="shared" si="281"/>
        <v>45657</v>
      </c>
      <c r="BO558" s="45">
        <f t="shared" si="298"/>
        <v>0.3125</v>
      </c>
      <c r="BP558" s="45">
        <f t="shared" si="299"/>
        <v>1.0967465753424657</v>
      </c>
      <c r="BQ558" s="47">
        <f t="shared" si="300"/>
        <v>81.005708579597027</v>
      </c>
      <c r="BR558" s="47">
        <f t="shared" si="301"/>
        <v>109.12860719402147</v>
      </c>
    </row>
    <row r="559" spans="6:70" x14ac:dyDescent="0.25">
      <c r="F559" s="2">
        <v>45435</v>
      </c>
      <c r="G559">
        <v>5.3555000000000001</v>
      </c>
      <c r="H559" s="43">
        <v>45455</v>
      </c>
      <c r="I559">
        <v>4.3075999999999999</v>
      </c>
      <c r="L559" s="2">
        <v>45427</v>
      </c>
      <c r="M559" t="str">
        <v>91282CKC</v>
      </c>
      <c r="N559">
        <v>2.3919000000000001</v>
      </c>
      <c r="O559">
        <v>4.6988300000000001</v>
      </c>
      <c r="P559">
        <v>0.90690000000000004</v>
      </c>
      <c r="Q559">
        <v>109.71875</v>
      </c>
      <c r="R559">
        <f>VLOOKUP(M559,工作表1!$A$3:$B$1000,2,FALSE)</f>
        <v>4.25</v>
      </c>
      <c r="S559" t="str">
        <f>VLOOKUP(M559,工作表1!$A$3:$C$1000,3,FALSE)</f>
        <v>2031/2/28</v>
      </c>
      <c r="T559">
        <f t="shared" si="271"/>
        <v>5.3398500000000002</v>
      </c>
      <c r="U559">
        <f t="shared" si="270"/>
        <v>-1.0898500000000002</v>
      </c>
      <c r="V559" s="43">
        <f t="shared" si="282"/>
        <v>45535</v>
      </c>
      <c r="W559" s="43">
        <f t="shared" si="272"/>
        <v>45471</v>
      </c>
      <c r="X559" s="45">
        <f t="shared" si="283"/>
        <v>0.89903846153846156</v>
      </c>
      <c r="Y559" s="45">
        <f t="shared" si="284"/>
        <v>1.3997233930453108</v>
      </c>
      <c r="Z559" s="47">
        <f t="shared" si="285"/>
        <v>99.415418581273741</v>
      </c>
      <c r="AA559" s="47">
        <f t="shared" si="286"/>
        <v>109.73647638802136</v>
      </c>
      <c r="AB559" s="45">
        <f t="shared" si="287"/>
        <v>4.3357999999999999</v>
      </c>
      <c r="AC559" s="2" t="str">
        <f t="shared" si="273"/>
        <v>TY1</v>
      </c>
      <c r="AD559">
        <f t="shared" si="274"/>
        <v>109.71875</v>
      </c>
      <c r="AE559">
        <f t="shared" si="275"/>
        <v>110</v>
      </c>
      <c r="AF559" s="49">
        <f t="shared" si="302"/>
        <v>-0.28125</v>
      </c>
      <c r="AG559" s="3">
        <f t="shared" si="288"/>
        <v>109.73647638802136</v>
      </c>
      <c r="AH559">
        <f t="shared" si="289"/>
        <v>110.016631484925</v>
      </c>
      <c r="AI559" s="51">
        <f t="shared" si="290"/>
        <v>-0.28015509690364127</v>
      </c>
      <c r="AJ559" s="52">
        <f t="shared" si="291"/>
        <v>1.0949030963587347E-3</v>
      </c>
      <c r="AK559" s="2">
        <v>45427</v>
      </c>
      <c r="AL559" t="str">
        <v>91282CKN</v>
      </c>
      <c r="AM559">
        <v>1.0827</v>
      </c>
      <c r="AN559">
        <v>5.2228599999999998</v>
      </c>
      <c r="AO559">
        <v>0.92689999999999995</v>
      </c>
      <c r="AP559">
        <v>110</v>
      </c>
      <c r="AQ559">
        <f>VLOOKUP(AL559,工作表1!$F$3:$G$1000,2,FALSE)</f>
        <v>4.625</v>
      </c>
      <c r="AR559" t="str">
        <f>VLOOKUP(AL559,工作表1!$F$3:$H$1000,3,FALSE)</f>
        <v>2031/4/30</v>
      </c>
      <c r="AS559">
        <f t="shared" si="276"/>
        <v>5.3398500000000002</v>
      </c>
      <c r="AT559">
        <f t="shared" si="277"/>
        <v>-0.71485000000000021</v>
      </c>
      <c r="AU559" s="43">
        <f t="shared" si="292"/>
        <v>45596</v>
      </c>
      <c r="AV559" s="43">
        <f t="shared" si="278"/>
        <v>45565</v>
      </c>
      <c r="AW559" s="45">
        <f t="shared" si="293"/>
        <v>0.20218579234972678</v>
      </c>
      <c r="AX559" s="45">
        <f t="shared" si="294"/>
        <v>1.9381446964593159</v>
      </c>
      <c r="AY559" s="47">
        <f t="shared" si="295"/>
        <v>101.64118120853679</v>
      </c>
      <c r="AZ559" s="47">
        <f t="shared" si="296"/>
        <v>110.016631484925</v>
      </c>
      <c r="BA559" s="43"/>
      <c r="BC559" s="2">
        <v>45426</v>
      </c>
      <c r="BD559" t="str">
        <v>91282CCS</v>
      </c>
      <c r="BE559">
        <v>15.172599999999999</v>
      </c>
      <c r="BF559">
        <v>4.3396299999999997</v>
      </c>
      <c r="BG559">
        <v>0.74739999999999995</v>
      </c>
      <c r="BH559">
        <v>109.640625</v>
      </c>
      <c r="BI559">
        <f>VLOOKUP(BD559,工作表1!$K$3:$L$1000,2,FALSE)</f>
        <v>1.25</v>
      </c>
      <c r="BJ559" t="str">
        <f>VLOOKUP(BD559,工作表1!$K$3:$M$1000,3,FALSE)</f>
        <v>2031/8/15</v>
      </c>
      <c r="BK559">
        <f t="shared" si="279"/>
        <v>5.3413000000000004</v>
      </c>
      <c r="BL559">
        <f t="shared" si="280"/>
        <v>-4.0913000000000004</v>
      </c>
      <c r="BM559" s="43">
        <f t="shared" si="297"/>
        <v>45519</v>
      </c>
      <c r="BN559" s="43">
        <f t="shared" si="281"/>
        <v>45657</v>
      </c>
      <c r="BO559" s="45">
        <f t="shared" si="298"/>
        <v>0.30906593406593408</v>
      </c>
      <c r="BP559" s="45">
        <f t="shared" si="299"/>
        <v>1.0967371669426464</v>
      </c>
      <c r="BQ559" s="47">
        <f t="shared" si="300"/>
        <v>80.473858346936836</v>
      </c>
      <c r="BR559" s="47">
        <f t="shared" si="301"/>
        <v>108.42150059106477</v>
      </c>
    </row>
    <row r="560" spans="6:70" x14ac:dyDescent="0.25">
      <c r="F560" s="2">
        <v>45434</v>
      </c>
      <c r="G560">
        <v>5.3498999999999999</v>
      </c>
      <c r="H560" s="43">
        <v>45454</v>
      </c>
      <c r="I560">
        <v>4.4090999999999996</v>
      </c>
      <c r="L560" s="2">
        <v>45426</v>
      </c>
      <c r="M560" t="str">
        <v>91282CKC</v>
      </c>
      <c r="N560">
        <v>2.5162</v>
      </c>
      <c r="O560">
        <v>4.6778199999999996</v>
      </c>
      <c r="P560">
        <v>0.90690000000000004</v>
      </c>
      <c r="Q560">
        <v>109.09375</v>
      </c>
      <c r="R560">
        <f>VLOOKUP(M560,工作表1!$A$3:$B$1000,2,FALSE)</f>
        <v>4.25</v>
      </c>
      <c r="S560" t="str">
        <f>VLOOKUP(M560,工作表1!$A$3:$C$1000,3,FALSE)</f>
        <v>2031/2/28</v>
      </c>
      <c r="T560">
        <f t="shared" si="271"/>
        <v>5.3413000000000004</v>
      </c>
      <c r="U560">
        <f t="shared" si="270"/>
        <v>-1.0913000000000004</v>
      </c>
      <c r="V560" s="43">
        <f t="shared" si="282"/>
        <v>45535</v>
      </c>
      <c r="W560" s="43">
        <f t="shared" si="272"/>
        <v>45471</v>
      </c>
      <c r="X560" s="45">
        <f t="shared" si="283"/>
        <v>0.88736263736263743</v>
      </c>
      <c r="Y560" s="45">
        <f t="shared" si="284"/>
        <v>1.399691404485925</v>
      </c>
      <c r="Z560" s="47">
        <f t="shared" si="285"/>
        <v>98.853279435626433</v>
      </c>
      <c r="AA560" s="47">
        <f t="shared" si="286"/>
        <v>109.11950698157783</v>
      </c>
      <c r="AB560" s="45">
        <f t="shared" si="287"/>
        <v>4.4428999999999998</v>
      </c>
      <c r="AC560" s="2" t="str">
        <f t="shared" si="273"/>
        <v>TY1</v>
      </c>
      <c r="AD560">
        <f t="shared" si="274"/>
        <v>109.09375</v>
      </c>
      <c r="AE560">
        <f t="shared" si="275"/>
        <v>109.359375</v>
      </c>
      <c r="AF560" s="49">
        <f t="shared" si="302"/>
        <v>-0.265625</v>
      </c>
      <c r="AG560" s="3">
        <f t="shared" si="288"/>
        <v>109.11950698157783</v>
      </c>
      <c r="AH560">
        <f t="shared" si="289"/>
        <v>109.37934754684957</v>
      </c>
      <c r="AI560" s="51">
        <f t="shared" si="290"/>
        <v>-0.25984056527174459</v>
      </c>
      <c r="AJ560" s="52">
        <f t="shared" si="291"/>
        <v>5.7844347282554054E-3</v>
      </c>
      <c r="AK560" s="2">
        <v>45426</v>
      </c>
      <c r="AL560" t="str">
        <v>91282CKN</v>
      </c>
      <c r="AM560">
        <v>0.83650000000000002</v>
      </c>
      <c r="AN560">
        <v>5.2485200000000001</v>
      </c>
      <c r="AO560">
        <v>0.92689999999999995</v>
      </c>
      <c r="AP560">
        <v>109.359375</v>
      </c>
      <c r="AQ560">
        <f>VLOOKUP(AL560,工作表1!$F$3:$G$1000,2,FALSE)</f>
        <v>4.625</v>
      </c>
      <c r="AR560" t="str">
        <f>VLOOKUP(AL560,工作表1!$F$3:$H$1000,3,FALSE)</f>
        <v>2031/4/30</v>
      </c>
      <c r="AS560">
        <f t="shared" si="276"/>
        <v>5.3413000000000004</v>
      </c>
      <c r="AT560">
        <f t="shared" si="277"/>
        <v>-0.71630000000000038</v>
      </c>
      <c r="AU560" s="43">
        <f t="shared" si="292"/>
        <v>45596</v>
      </c>
      <c r="AV560" s="43">
        <f t="shared" si="278"/>
        <v>45565</v>
      </c>
      <c r="AW560" s="45">
        <f t="shared" si="293"/>
        <v>0.18954918032786883</v>
      </c>
      <c r="AX560" s="45">
        <f t="shared" si="294"/>
        <v>1.9381793173141701</v>
      </c>
      <c r="AY560" s="47">
        <f t="shared" si="295"/>
        <v>101.04749452427988</v>
      </c>
      <c r="AZ560" s="47">
        <f t="shared" si="296"/>
        <v>109.37934754684957</v>
      </c>
      <c r="BA560" s="43"/>
      <c r="BC560" s="2">
        <v>45425</v>
      </c>
      <c r="BD560" t="str">
        <v>91282CCS</v>
      </c>
      <c r="BE560">
        <v>14.7544</v>
      </c>
      <c r="BF560">
        <v>4.3787200000000004</v>
      </c>
      <c r="BG560">
        <v>0.74739999999999995</v>
      </c>
      <c r="BH560">
        <v>109.375</v>
      </c>
      <c r="BI560">
        <f>VLOOKUP(BD560,工作表1!$K$3:$L$1000,2,FALSE)</f>
        <v>1.25</v>
      </c>
      <c r="BJ560" t="str">
        <f>VLOOKUP(BD560,工作表1!$K$3:$M$1000,3,FALSE)</f>
        <v>2031/8/15</v>
      </c>
      <c r="BK560">
        <f t="shared" si="279"/>
        <v>5.3449499999999999</v>
      </c>
      <c r="BL560">
        <f t="shared" si="280"/>
        <v>-4.0949499999999999</v>
      </c>
      <c r="BM560" s="43">
        <f t="shared" si="297"/>
        <v>45519</v>
      </c>
      <c r="BN560" s="43">
        <f t="shared" si="281"/>
        <v>45657</v>
      </c>
      <c r="BO560" s="45">
        <f t="shared" si="298"/>
        <v>0.3056318681318681</v>
      </c>
      <c r="BP560" s="45">
        <f t="shared" si="299"/>
        <v>1.096727758542827</v>
      </c>
      <c r="BQ560" s="47">
        <f t="shared" si="300"/>
        <v>80.235829249929921</v>
      </c>
      <c r="BR560" s="47">
        <f t="shared" si="301"/>
        <v>108.10941788143893</v>
      </c>
    </row>
    <row r="561" spans="6:70" x14ac:dyDescent="0.25">
      <c r="F561" s="2">
        <v>45433</v>
      </c>
      <c r="G561">
        <v>5.3441999999999998</v>
      </c>
      <c r="H561" s="43">
        <v>45453</v>
      </c>
      <c r="I561">
        <v>4.4720000000000004</v>
      </c>
      <c r="L561" s="2">
        <v>45425</v>
      </c>
      <c r="M561" t="str">
        <v>91282CKC</v>
      </c>
      <c r="N561">
        <v>2.7808000000000002</v>
      </c>
      <c r="O561">
        <v>4.6250099999999996</v>
      </c>
      <c r="P561">
        <v>0.90690000000000004</v>
      </c>
      <c r="Q561">
        <v>108.828125</v>
      </c>
      <c r="R561">
        <f>VLOOKUP(M561,工作表1!$A$3:$B$1000,2,FALSE)</f>
        <v>4.25</v>
      </c>
      <c r="S561" t="str">
        <f>VLOOKUP(M561,工作表1!$A$3:$C$1000,3,FALSE)</f>
        <v>2031/2/28</v>
      </c>
      <c r="T561">
        <f t="shared" si="271"/>
        <v>5.3449499999999999</v>
      </c>
      <c r="U561">
        <f t="shared" si="270"/>
        <v>-1.0949499999999999</v>
      </c>
      <c r="V561" s="43">
        <f t="shared" si="282"/>
        <v>45535</v>
      </c>
      <c r="W561" s="43">
        <f t="shared" si="272"/>
        <v>45471</v>
      </c>
      <c r="X561" s="45">
        <f t="shared" si="283"/>
        <v>0.87568681318681318</v>
      </c>
      <c r="Y561" s="45">
        <f t="shared" si="284"/>
        <v>1.3996594159265392</v>
      </c>
      <c r="Z561" s="47">
        <f t="shared" si="285"/>
        <v>98.594022178009524</v>
      </c>
      <c r="AA561" s="47">
        <f t="shared" si="286"/>
        <v>108.83682464491706</v>
      </c>
      <c r="AB561" s="45">
        <f t="shared" si="287"/>
        <v>4.4927999999999999</v>
      </c>
      <c r="AC561" s="2" t="str">
        <f t="shared" si="273"/>
        <v>TY1</v>
      </c>
      <c r="AD561">
        <f t="shared" si="274"/>
        <v>108.828125</v>
      </c>
      <c r="AE561">
        <f t="shared" si="275"/>
        <v>109.09375</v>
      </c>
      <c r="AF561" s="49">
        <f t="shared" si="302"/>
        <v>-0.265625</v>
      </c>
      <c r="AG561" s="3">
        <f t="shared" si="288"/>
        <v>108.83682464491706</v>
      </c>
      <c r="AH561">
        <f t="shared" si="289"/>
        <v>109.09992330734815</v>
      </c>
      <c r="AI561" s="51">
        <f t="shared" si="290"/>
        <v>-0.2630986624310907</v>
      </c>
      <c r="AJ561" s="52">
        <f t="shared" si="291"/>
        <v>2.5263375689092982E-3</v>
      </c>
      <c r="AK561" s="2">
        <v>45425</v>
      </c>
      <c r="AL561" t="str">
        <v>91282CKN</v>
      </c>
      <c r="AM561">
        <v>1.2043999999999999</v>
      </c>
      <c r="AN561">
        <v>5.2255099999999999</v>
      </c>
      <c r="AO561">
        <v>0.92689999999999995</v>
      </c>
      <c r="AP561">
        <v>109.09375</v>
      </c>
      <c r="AQ561">
        <f>VLOOKUP(AL561,工作表1!$F$3:$G$1000,2,FALSE)</f>
        <v>4.625</v>
      </c>
      <c r="AR561" t="str">
        <f>VLOOKUP(AL561,工作表1!$F$3:$H$1000,3,FALSE)</f>
        <v>2031/4/30</v>
      </c>
      <c r="AS561">
        <f t="shared" si="276"/>
        <v>5.3449499999999999</v>
      </c>
      <c r="AT561">
        <f t="shared" si="277"/>
        <v>-0.71994999999999987</v>
      </c>
      <c r="AU561" s="43">
        <f t="shared" si="292"/>
        <v>45596</v>
      </c>
      <c r="AV561" s="43">
        <f t="shared" si="278"/>
        <v>45565</v>
      </c>
      <c r="AW561" s="45">
        <f t="shared" si="293"/>
        <v>0.17691256830601093</v>
      </c>
      <c r="AX561" s="45">
        <f t="shared" si="294"/>
        <v>1.9382139381690244</v>
      </c>
      <c r="AY561" s="47">
        <f t="shared" si="295"/>
        <v>100.78465049463122</v>
      </c>
      <c r="AZ561" s="47">
        <f t="shared" si="296"/>
        <v>109.09992330734815</v>
      </c>
      <c r="BA561" s="43"/>
      <c r="BC561" s="2">
        <v>45422</v>
      </c>
      <c r="BD561" t="str">
        <v>91282CCS</v>
      </c>
      <c r="BE561">
        <v>14.1563</v>
      </c>
      <c r="BF561">
        <v>4.4119999999999999</v>
      </c>
      <c r="BG561">
        <v>0.74739999999999995</v>
      </c>
      <c r="BH561">
        <v>109.234375</v>
      </c>
      <c r="BI561">
        <f>VLOOKUP(BD561,工作表1!$K$3:$L$1000,2,FALSE)</f>
        <v>1.25</v>
      </c>
      <c r="BJ561" t="str">
        <f>VLOOKUP(BD561,工作表1!$K$3:$M$1000,3,FALSE)</f>
        <v>2031/8/15</v>
      </c>
      <c r="BK561">
        <f t="shared" si="279"/>
        <v>5.3402500000000002</v>
      </c>
      <c r="BL561">
        <f t="shared" si="280"/>
        <v>-4.0902500000000002</v>
      </c>
      <c r="BM561" s="43">
        <f t="shared" si="297"/>
        <v>45519</v>
      </c>
      <c r="BN561" s="43">
        <f t="shared" si="281"/>
        <v>45657</v>
      </c>
      <c r="BO561" s="45">
        <f t="shared" si="298"/>
        <v>0.30219780219780218</v>
      </c>
      <c r="BP561" s="45">
        <f t="shared" si="299"/>
        <v>1.0967183501430078</v>
      </c>
      <c r="BQ561" s="47">
        <f t="shared" si="300"/>
        <v>80.110506832063507</v>
      </c>
      <c r="BR561" s="47">
        <f t="shared" si="301"/>
        <v>107.94096086863833</v>
      </c>
    </row>
    <row r="562" spans="6:70" x14ac:dyDescent="0.25">
      <c r="F562" s="2">
        <v>45432</v>
      </c>
      <c r="G562">
        <v>5.3436000000000003</v>
      </c>
      <c r="H562" s="43">
        <v>45450</v>
      </c>
      <c r="I562">
        <v>4.4485000000000001</v>
      </c>
      <c r="L562" s="2">
        <v>45422</v>
      </c>
      <c r="M562" t="str">
        <v>91282CKC</v>
      </c>
      <c r="N562">
        <v>2.9773000000000001</v>
      </c>
      <c r="O562">
        <v>4.58955</v>
      </c>
      <c r="P562">
        <v>0.90690000000000004</v>
      </c>
      <c r="Q562">
        <v>108.703125</v>
      </c>
      <c r="R562">
        <f>VLOOKUP(M562,工作表1!$A$3:$B$1000,2,FALSE)</f>
        <v>4.25</v>
      </c>
      <c r="S562" t="str">
        <f>VLOOKUP(M562,工作表1!$A$3:$C$1000,3,FALSE)</f>
        <v>2031/2/28</v>
      </c>
      <c r="T562">
        <f t="shared" si="271"/>
        <v>5.3402500000000002</v>
      </c>
      <c r="U562">
        <f t="shared" si="270"/>
        <v>-1.0902500000000002</v>
      </c>
      <c r="V562" s="43">
        <f t="shared" si="282"/>
        <v>45535</v>
      </c>
      <c r="W562" s="43">
        <f t="shared" si="272"/>
        <v>45471</v>
      </c>
      <c r="X562" s="45">
        <f t="shared" si="283"/>
        <v>0.86401098901098905</v>
      </c>
      <c r="Y562" s="45">
        <f t="shared" si="284"/>
        <v>1.3996274273671534</v>
      </c>
      <c r="Z562" s="47">
        <f t="shared" si="285"/>
        <v>98.485191428694804</v>
      </c>
      <c r="AA562" s="47">
        <f t="shared" si="286"/>
        <v>108.71885709669547</v>
      </c>
      <c r="AB562" s="45">
        <f t="shared" si="287"/>
        <v>4.5007000000000001</v>
      </c>
      <c r="AC562" s="2" t="str">
        <f t="shared" si="273"/>
        <v>TY1</v>
      </c>
      <c r="AD562">
        <f t="shared" si="274"/>
        <v>108.703125</v>
      </c>
      <c r="AE562">
        <f t="shared" si="275"/>
        <v>108.953125</v>
      </c>
      <c r="AF562" s="49">
        <f t="shared" si="302"/>
        <v>-0.25</v>
      </c>
      <c r="AG562" s="3">
        <f t="shared" si="288"/>
        <v>108.71885709669547</v>
      </c>
      <c r="AH562">
        <f t="shared" si="289"/>
        <v>108.96614649030204</v>
      </c>
      <c r="AI562" s="51">
        <f t="shared" si="290"/>
        <v>-0.24728939360656454</v>
      </c>
      <c r="AJ562" s="52">
        <f t="shared" si="291"/>
        <v>2.7106063934354552E-3</v>
      </c>
      <c r="AK562" s="2">
        <v>45422</v>
      </c>
      <c r="AL562" t="str">
        <v>91282CKN</v>
      </c>
      <c r="AM562">
        <v>1.3010999999999999</v>
      </c>
      <c r="AN562">
        <v>5.2134999999999998</v>
      </c>
      <c r="AO562">
        <v>0.92689999999999995</v>
      </c>
      <c r="AP562">
        <v>108.953125</v>
      </c>
      <c r="AQ562">
        <f>VLOOKUP(AL562,工作表1!$F$3:$G$1000,2,FALSE)</f>
        <v>4.625</v>
      </c>
      <c r="AR562" t="str">
        <f>VLOOKUP(AL562,工作表1!$F$3:$H$1000,3,FALSE)</f>
        <v>2031/4/30</v>
      </c>
      <c r="AS562">
        <f t="shared" si="276"/>
        <v>5.3402500000000002</v>
      </c>
      <c r="AT562">
        <f t="shared" si="277"/>
        <v>-0.71525000000000016</v>
      </c>
      <c r="AU562" s="43">
        <f t="shared" si="292"/>
        <v>45596</v>
      </c>
      <c r="AV562" s="43">
        <f t="shared" si="278"/>
        <v>45565</v>
      </c>
      <c r="AW562" s="45">
        <f t="shared" si="293"/>
        <v>0.16427595628415301</v>
      </c>
      <c r="AX562" s="45">
        <f t="shared" si="294"/>
        <v>1.9382485590238789</v>
      </c>
      <c r="AY562" s="47">
        <f t="shared" si="295"/>
        <v>100.66003400530083</v>
      </c>
      <c r="AZ562" s="47">
        <f t="shared" si="296"/>
        <v>108.96614649030204</v>
      </c>
      <c r="BA562" s="43"/>
      <c r="BC562" s="2">
        <v>45421</v>
      </c>
      <c r="BD562" t="str">
        <v>91282CCS</v>
      </c>
      <c r="BE562">
        <v>14.6157</v>
      </c>
      <c r="BF562">
        <v>4.3807299999999998</v>
      </c>
      <c r="BG562">
        <v>0.74739999999999995</v>
      </c>
      <c r="BH562">
        <v>109.625</v>
      </c>
      <c r="BI562">
        <f>VLOOKUP(BD562,工作表1!$K$3:$L$1000,2,FALSE)</f>
        <v>1.25</v>
      </c>
      <c r="BJ562" t="str">
        <f>VLOOKUP(BD562,工作表1!$K$3:$M$1000,3,FALSE)</f>
        <v>2031/8/15</v>
      </c>
      <c r="BK562">
        <f t="shared" si="279"/>
        <v>5.3374499999999996</v>
      </c>
      <c r="BL562">
        <f t="shared" si="280"/>
        <v>-4.0874499999999996</v>
      </c>
      <c r="BM562" s="43">
        <f t="shared" si="297"/>
        <v>45519</v>
      </c>
      <c r="BN562" s="43">
        <f t="shared" si="281"/>
        <v>45657</v>
      </c>
      <c r="BO562" s="45">
        <f t="shared" si="298"/>
        <v>0.29189560439560441</v>
      </c>
      <c r="BP562" s="45">
        <f t="shared" si="299"/>
        <v>1.0966901249435497</v>
      </c>
      <c r="BQ562" s="47">
        <f t="shared" si="300"/>
        <v>80.411061896059081</v>
      </c>
      <c r="BR562" s="47">
        <f t="shared" si="301"/>
        <v>108.35041728516964</v>
      </c>
    </row>
    <row r="563" spans="6:70" x14ac:dyDescent="0.25">
      <c r="F563" s="2">
        <v>45429</v>
      </c>
      <c r="G563">
        <v>5.3407999999999998</v>
      </c>
      <c r="H563" s="43">
        <v>45449</v>
      </c>
      <c r="I563">
        <v>4.2877000000000001</v>
      </c>
      <c r="L563" s="2">
        <v>45421</v>
      </c>
      <c r="M563" t="str">
        <v>91282CKC</v>
      </c>
      <c r="N563">
        <v>2.5110999999999999</v>
      </c>
      <c r="O563">
        <v>4.7443200000000001</v>
      </c>
      <c r="P563">
        <v>0.90690000000000004</v>
      </c>
      <c r="Q563">
        <v>109.09375</v>
      </c>
      <c r="R563">
        <f>VLOOKUP(M563,工作表1!$A$3:$B$1000,2,FALSE)</f>
        <v>4.25</v>
      </c>
      <c r="S563" t="str">
        <f>VLOOKUP(M563,工作表1!$A$3:$C$1000,3,FALSE)</f>
        <v>2031/2/28</v>
      </c>
      <c r="T563">
        <f t="shared" si="271"/>
        <v>5.3374499999999996</v>
      </c>
      <c r="U563">
        <f t="shared" si="270"/>
        <v>-1.0874499999999996</v>
      </c>
      <c r="V563" s="43">
        <f t="shared" si="282"/>
        <v>45535</v>
      </c>
      <c r="W563" s="43">
        <f t="shared" si="272"/>
        <v>45471</v>
      </c>
      <c r="X563" s="45">
        <f t="shared" si="283"/>
        <v>0.82898351648351654</v>
      </c>
      <c r="Y563" s="45">
        <f t="shared" si="284"/>
        <v>1.399531461688996</v>
      </c>
      <c r="Z563" s="47">
        <f t="shared" si="285"/>
        <v>98.837797425480829</v>
      </c>
      <c r="AA563" s="47">
        <f t="shared" si="286"/>
        <v>109.11529035854642</v>
      </c>
      <c r="AB563" s="45">
        <f t="shared" si="287"/>
        <v>4.4564000000000004</v>
      </c>
      <c r="AC563" s="2" t="str">
        <f t="shared" si="273"/>
        <v>TY1</v>
      </c>
      <c r="AD563">
        <f t="shared" si="274"/>
        <v>109.09375</v>
      </c>
      <c r="AE563">
        <f t="shared" si="275"/>
        <v>109.34375</v>
      </c>
      <c r="AF563" s="49">
        <f t="shared" si="302"/>
        <v>-0.25</v>
      </c>
      <c r="AG563" s="3">
        <f t="shared" si="288"/>
        <v>109.11529035854642</v>
      </c>
      <c r="AH563">
        <f t="shared" si="289"/>
        <v>109.37469118516469</v>
      </c>
      <c r="AI563" s="51">
        <f t="shared" si="290"/>
        <v>-0.25940082661827546</v>
      </c>
      <c r="AJ563" s="52">
        <f t="shared" si="291"/>
        <v>-9.4008266182754596E-3</v>
      </c>
      <c r="AK563" s="2">
        <v>45421</v>
      </c>
      <c r="AL563" t="str">
        <v>91282CKN</v>
      </c>
      <c r="AM563">
        <v>1.0164</v>
      </c>
      <c r="AN563">
        <v>5.2281399999999998</v>
      </c>
      <c r="AO563">
        <v>0.92689999999999995</v>
      </c>
      <c r="AP563">
        <v>109.34375</v>
      </c>
      <c r="AQ563">
        <f>VLOOKUP(AL563,工作表1!$F$3:$G$1000,2,FALSE)</f>
        <v>4.625</v>
      </c>
      <c r="AR563" t="str">
        <f>VLOOKUP(AL563,工作表1!$F$3:$H$1000,3,FALSE)</f>
        <v>2031/4/30</v>
      </c>
      <c r="AS563">
        <f t="shared" si="276"/>
        <v>5.3374499999999996</v>
      </c>
      <c r="AT563">
        <f t="shared" si="277"/>
        <v>-0.71244999999999958</v>
      </c>
      <c r="AU563" s="43">
        <f t="shared" si="292"/>
        <v>45596</v>
      </c>
      <c r="AV563" s="43">
        <f t="shared" si="278"/>
        <v>45565</v>
      </c>
      <c r="AW563" s="45">
        <f t="shared" si="293"/>
        <v>0.12636612021857924</v>
      </c>
      <c r="AX563" s="45">
        <f t="shared" si="294"/>
        <v>1.9383524215884422</v>
      </c>
      <c r="AY563" s="47">
        <f t="shared" si="295"/>
        <v>101.03252586569353</v>
      </c>
      <c r="AZ563" s="47">
        <f t="shared" si="296"/>
        <v>109.37469118516469</v>
      </c>
      <c r="BA563" s="43"/>
      <c r="BC563" s="2">
        <v>45420</v>
      </c>
      <c r="BD563" t="str">
        <v>91282CCS</v>
      </c>
      <c r="BE563">
        <v>14.1645</v>
      </c>
      <c r="BF563">
        <v>4.4192400000000003</v>
      </c>
      <c r="BG563">
        <v>0.74739999999999995</v>
      </c>
      <c r="BH563">
        <v>109.359375</v>
      </c>
      <c r="BI563">
        <f>VLOOKUP(BD563,工作表1!$K$3:$L$1000,2,FALSE)</f>
        <v>1.25</v>
      </c>
      <c r="BJ563" t="str">
        <f>VLOOKUP(BD563,工作表1!$K$3:$M$1000,3,FALSE)</f>
        <v>2031/8/15</v>
      </c>
      <c r="BK563">
        <f t="shared" si="279"/>
        <v>5.3404999999999996</v>
      </c>
      <c r="BL563">
        <f t="shared" si="280"/>
        <v>-4.0904999999999996</v>
      </c>
      <c r="BM563" s="43">
        <f t="shared" si="297"/>
        <v>45519</v>
      </c>
      <c r="BN563" s="43">
        <f t="shared" si="281"/>
        <v>45657</v>
      </c>
      <c r="BO563" s="45">
        <f t="shared" si="298"/>
        <v>0.28846153846153849</v>
      </c>
      <c r="BP563" s="45">
        <f t="shared" si="299"/>
        <v>1.0966807165437302</v>
      </c>
      <c r="BQ563" s="47">
        <f t="shared" si="300"/>
        <v>80.192089304668244</v>
      </c>
      <c r="BR563" s="47">
        <f t="shared" si="301"/>
        <v>108.06335888954268</v>
      </c>
    </row>
    <row r="564" spans="6:70" x14ac:dyDescent="0.25">
      <c r="F564" s="2">
        <v>45428</v>
      </c>
      <c r="G564">
        <v>5.3402000000000003</v>
      </c>
      <c r="H564" s="43">
        <v>45448</v>
      </c>
      <c r="I564">
        <v>4.2774999999999999</v>
      </c>
      <c r="L564" s="2">
        <v>45420</v>
      </c>
      <c r="M564" t="str">
        <v>91282CKC</v>
      </c>
      <c r="N564">
        <v>2.7665999999999999</v>
      </c>
      <c r="O564">
        <v>4.6968899999999998</v>
      </c>
      <c r="P564">
        <v>0.90690000000000004</v>
      </c>
      <c r="Q564">
        <v>108.828125</v>
      </c>
      <c r="R564">
        <f>VLOOKUP(M564,工作表1!$A$3:$B$1000,2,FALSE)</f>
        <v>4.25</v>
      </c>
      <c r="S564" t="str">
        <f>VLOOKUP(M564,工作表1!$A$3:$C$1000,3,FALSE)</f>
        <v>2031/2/28</v>
      </c>
      <c r="T564">
        <f t="shared" si="271"/>
        <v>5.3404999999999996</v>
      </c>
      <c r="U564">
        <f t="shared" si="270"/>
        <v>-1.0904999999999996</v>
      </c>
      <c r="V564" s="43">
        <f t="shared" si="282"/>
        <v>45535</v>
      </c>
      <c r="W564" s="43">
        <f t="shared" si="272"/>
        <v>45471</v>
      </c>
      <c r="X564" s="45">
        <f t="shared" si="283"/>
        <v>0.8173076923076924</v>
      </c>
      <c r="Y564" s="45">
        <f t="shared" si="284"/>
        <v>1.3994994731296102</v>
      </c>
      <c r="Z564" s="47">
        <f t="shared" si="285"/>
        <v>98.60390539664526</v>
      </c>
      <c r="AA564" s="47">
        <f t="shared" si="286"/>
        <v>108.86052939739342</v>
      </c>
      <c r="AB564" s="45">
        <f t="shared" si="287"/>
        <v>4.4904999999999999</v>
      </c>
      <c r="AC564" s="2" t="str">
        <f t="shared" si="273"/>
        <v>TY1</v>
      </c>
      <c r="AD564">
        <f t="shared" si="274"/>
        <v>108.828125</v>
      </c>
      <c r="AE564">
        <f t="shared" si="275"/>
        <v>109.078125</v>
      </c>
      <c r="AF564" s="49">
        <f t="shared" si="302"/>
        <v>-0.25</v>
      </c>
      <c r="AG564" s="3">
        <f t="shared" si="288"/>
        <v>108.86052939739342</v>
      </c>
      <c r="AH564">
        <f t="shared" si="289"/>
        <v>109.12613262481368</v>
      </c>
      <c r="AI564" s="51">
        <f t="shared" si="290"/>
        <v>-0.26560322742025733</v>
      </c>
      <c r="AJ564" s="52">
        <f t="shared" si="291"/>
        <v>-1.5603227420257326E-2</v>
      </c>
      <c r="AK564" s="2">
        <v>45420</v>
      </c>
      <c r="AL564" t="str">
        <v>91282CKN</v>
      </c>
      <c r="AM564">
        <v>1.3712</v>
      </c>
      <c r="AN564">
        <v>5.2062400000000002</v>
      </c>
      <c r="AO564">
        <v>0.92689999999999995</v>
      </c>
      <c r="AP564">
        <v>109.078125</v>
      </c>
      <c r="AQ564">
        <f>VLOOKUP(AL564,工作表1!$F$3:$G$1000,2,FALSE)</f>
        <v>4.625</v>
      </c>
      <c r="AR564" t="str">
        <f>VLOOKUP(AL564,工作表1!$F$3:$H$1000,3,FALSE)</f>
        <v>2031/4/30</v>
      </c>
      <c r="AS564">
        <f t="shared" si="276"/>
        <v>5.3404999999999996</v>
      </c>
      <c r="AT564">
        <f t="shared" si="277"/>
        <v>-0.71549999999999958</v>
      </c>
      <c r="AU564" s="43">
        <f t="shared" si="292"/>
        <v>45596</v>
      </c>
      <c r="AV564" s="43">
        <f t="shared" si="278"/>
        <v>45565</v>
      </c>
      <c r="AW564" s="45">
        <f t="shared" si="293"/>
        <v>0.11372950819672131</v>
      </c>
      <c r="AX564" s="45">
        <f t="shared" si="294"/>
        <v>1.9383870424432967</v>
      </c>
      <c r="AY564" s="47">
        <f t="shared" si="295"/>
        <v>100.79849123404938</v>
      </c>
      <c r="AZ564" s="47">
        <f t="shared" si="296"/>
        <v>109.12613262481368</v>
      </c>
      <c r="BA564" s="43"/>
      <c r="BC564" s="2">
        <v>45419</v>
      </c>
      <c r="BD564" t="str">
        <v>91282CCS</v>
      </c>
      <c r="BE564">
        <v>15.150700000000001</v>
      </c>
      <c r="BF564">
        <v>4.36815</v>
      </c>
      <c r="BG564">
        <v>0.74739999999999995</v>
      </c>
      <c r="BH564">
        <v>109.546875</v>
      </c>
      <c r="BI564">
        <f>VLOOKUP(BD564,工作表1!$K$3:$L$1000,2,FALSE)</f>
        <v>1.25</v>
      </c>
      <c r="BJ564" t="str">
        <f>VLOOKUP(BD564,工作表1!$K$3:$M$1000,3,FALSE)</f>
        <v>2031/8/15</v>
      </c>
      <c r="BK564">
        <f t="shared" si="279"/>
        <v>5.3410000000000002</v>
      </c>
      <c r="BL564">
        <f t="shared" si="280"/>
        <v>-4.0910000000000002</v>
      </c>
      <c r="BM564" s="43">
        <f t="shared" si="297"/>
        <v>45519</v>
      </c>
      <c r="BN564" s="43">
        <f t="shared" si="281"/>
        <v>45657</v>
      </c>
      <c r="BO564" s="45">
        <f t="shared" si="298"/>
        <v>0.28502747252747251</v>
      </c>
      <c r="BP564" s="45">
        <f t="shared" si="299"/>
        <v>1.096671308143911</v>
      </c>
      <c r="BQ564" s="47">
        <f t="shared" si="300"/>
        <v>80.348629375872036</v>
      </c>
      <c r="BR564" s="47">
        <f t="shared" si="301"/>
        <v>108.27650233635494</v>
      </c>
    </row>
    <row r="565" spans="6:70" x14ac:dyDescent="0.25">
      <c r="F565" s="2">
        <v>45427</v>
      </c>
      <c r="G565">
        <v>5.3398500000000002</v>
      </c>
      <c r="H565" s="43">
        <v>45447</v>
      </c>
      <c r="I565">
        <v>4.3292999999999999</v>
      </c>
      <c r="L565" s="2">
        <v>45419</v>
      </c>
      <c r="M565" t="str">
        <v>91282CKC</v>
      </c>
      <c r="N565">
        <v>2.4628999999999999</v>
      </c>
      <c r="O565">
        <v>4.7777500000000002</v>
      </c>
      <c r="P565">
        <v>0.90690000000000004</v>
      </c>
      <c r="Q565">
        <v>109.015625</v>
      </c>
      <c r="R565">
        <f>VLOOKUP(M565,工作表1!$A$3:$B$1000,2,FALSE)</f>
        <v>4.25</v>
      </c>
      <c r="S565" t="str">
        <f>VLOOKUP(M565,工作表1!$A$3:$C$1000,3,FALSE)</f>
        <v>2031/2/28</v>
      </c>
      <c r="T565">
        <f t="shared" si="271"/>
        <v>5.3410000000000002</v>
      </c>
      <c r="U565">
        <f t="shared" si="270"/>
        <v>-1.0910000000000002</v>
      </c>
      <c r="V565" s="43">
        <f t="shared" si="282"/>
        <v>45535</v>
      </c>
      <c r="W565" s="43">
        <f t="shared" si="272"/>
        <v>45471</v>
      </c>
      <c r="X565" s="45">
        <f t="shared" si="283"/>
        <v>0.80563186813186816</v>
      </c>
      <c r="Y565" s="45">
        <f t="shared" si="284"/>
        <v>1.3994674845702244</v>
      </c>
      <c r="Z565" s="47">
        <f t="shared" si="285"/>
        <v>98.759771867604584</v>
      </c>
      <c r="AA565" s="47">
        <f t="shared" si="286"/>
        <v>109.03515888087526</v>
      </c>
      <c r="AB565" s="45">
        <f t="shared" si="287"/>
        <v>4.4565000000000001</v>
      </c>
      <c r="AC565" s="2" t="str">
        <f t="shared" si="273"/>
        <v>TY1</v>
      </c>
      <c r="AD565">
        <f t="shared" si="274"/>
        <v>109.015625</v>
      </c>
      <c r="AE565">
        <f t="shared" si="275"/>
        <v>109.265625</v>
      </c>
      <c r="AF565" s="49">
        <f t="shared" si="302"/>
        <v>-0.25</v>
      </c>
      <c r="AG565" s="3">
        <f t="shared" si="288"/>
        <v>109.03515888087526</v>
      </c>
      <c r="AH565">
        <f t="shared" si="289"/>
        <v>109.31454485555355</v>
      </c>
      <c r="AI565" s="51">
        <f t="shared" si="290"/>
        <v>-0.2793859746782914</v>
      </c>
      <c r="AJ565" s="52">
        <f t="shared" si="291"/>
        <v>-2.9385974678291404E-2</v>
      </c>
      <c r="AK565" s="2">
        <v>45419</v>
      </c>
      <c r="AL565" t="str">
        <v>91282CKN</v>
      </c>
      <c r="AM565">
        <v>1.5185</v>
      </c>
      <c r="AN565">
        <v>5.1977099999999998</v>
      </c>
      <c r="AO565">
        <v>0.92689999999999995</v>
      </c>
      <c r="AP565">
        <v>109.265625</v>
      </c>
      <c r="AQ565">
        <f>VLOOKUP(AL565,工作表1!$F$3:$G$1000,2,FALSE)</f>
        <v>4.625</v>
      </c>
      <c r="AR565" t="str">
        <f>VLOOKUP(AL565,工作表1!$F$3:$H$1000,3,FALSE)</f>
        <v>2031/4/30</v>
      </c>
      <c r="AS565">
        <f t="shared" si="276"/>
        <v>5.3410000000000002</v>
      </c>
      <c r="AT565">
        <f t="shared" si="277"/>
        <v>-0.71600000000000019</v>
      </c>
      <c r="AU565" s="43">
        <f t="shared" si="292"/>
        <v>45596</v>
      </c>
      <c r="AV565" s="43">
        <f t="shared" si="278"/>
        <v>45565</v>
      </c>
      <c r="AW565" s="45">
        <f t="shared" si="293"/>
        <v>0.10109289617486339</v>
      </c>
      <c r="AX565" s="45">
        <f t="shared" si="294"/>
        <v>1.938421663298151</v>
      </c>
      <c r="AY565" s="47">
        <f t="shared" si="295"/>
        <v>100.97049496755625</v>
      </c>
      <c r="AZ565" s="47">
        <f t="shared" si="296"/>
        <v>109.31454485555355</v>
      </c>
      <c r="BA565" s="43"/>
      <c r="BC565" s="2">
        <v>45418</v>
      </c>
      <c r="BD565" t="str">
        <v>91282CCS</v>
      </c>
      <c r="BE565">
        <v>14.2195</v>
      </c>
      <c r="BF565">
        <v>4.4227400000000001</v>
      </c>
      <c r="BG565">
        <v>0.74739999999999995</v>
      </c>
      <c r="BH565">
        <v>109.421875</v>
      </c>
      <c r="BI565">
        <f>VLOOKUP(BD565,工作表1!$K$3:$L$1000,2,FALSE)</f>
        <v>1.25</v>
      </c>
      <c r="BJ565" t="str">
        <f>VLOOKUP(BD565,工作表1!$K$3:$M$1000,3,FALSE)</f>
        <v>2031/8/15</v>
      </c>
      <c r="BK565">
        <f t="shared" si="279"/>
        <v>5.3404999999999996</v>
      </c>
      <c r="BL565">
        <f t="shared" si="280"/>
        <v>-4.0904999999999996</v>
      </c>
      <c r="BM565" s="43">
        <f t="shared" si="297"/>
        <v>45519</v>
      </c>
      <c r="BN565" s="43">
        <f t="shared" si="281"/>
        <v>45657</v>
      </c>
      <c r="BO565" s="45">
        <f t="shared" si="298"/>
        <v>0.28159340659340659</v>
      </c>
      <c r="BP565" s="45">
        <f t="shared" si="299"/>
        <v>1.0966618997440913</v>
      </c>
      <c r="BQ565" s="47">
        <f t="shared" si="300"/>
        <v>80.204086989704749</v>
      </c>
      <c r="BR565" s="47">
        <f t="shared" si="301"/>
        <v>108.08592516408181</v>
      </c>
    </row>
    <row r="566" spans="6:70" x14ac:dyDescent="0.25">
      <c r="F566" s="2">
        <v>45426</v>
      </c>
      <c r="G566">
        <v>5.3413000000000004</v>
      </c>
      <c r="H566" s="43">
        <v>45446</v>
      </c>
      <c r="I566">
        <v>4.3968999999999996</v>
      </c>
      <c r="L566" s="2">
        <v>45418</v>
      </c>
      <c r="M566" t="str">
        <v>91282CKC</v>
      </c>
      <c r="N566">
        <v>2.6564000000000001</v>
      </c>
      <c r="O566">
        <v>4.7441700000000004</v>
      </c>
      <c r="P566">
        <v>0.90690000000000004</v>
      </c>
      <c r="Q566">
        <v>108.890625</v>
      </c>
      <c r="R566">
        <f>VLOOKUP(M566,工作表1!$A$3:$B$1000,2,FALSE)</f>
        <v>4.25</v>
      </c>
      <c r="S566" t="str">
        <f>VLOOKUP(M566,工作表1!$A$3:$C$1000,3,FALSE)</f>
        <v>2031/2/28</v>
      </c>
      <c r="T566">
        <f t="shared" si="271"/>
        <v>5.3404999999999996</v>
      </c>
      <c r="U566">
        <f t="shared" si="270"/>
        <v>-1.0904999999999996</v>
      </c>
      <c r="V566" s="43">
        <f t="shared" si="282"/>
        <v>45535</v>
      </c>
      <c r="W566" s="43">
        <f t="shared" si="272"/>
        <v>45471</v>
      </c>
      <c r="X566" s="45">
        <f t="shared" si="283"/>
        <v>0.79395604395604402</v>
      </c>
      <c r="Y566" s="45">
        <f t="shared" si="284"/>
        <v>1.3994354960108386</v>
      </c>
      <c r="Z566" s="47">
        <f t="shared" si="285"/>
        <v>98.624695511433302</v>
      </c>
      <c r="AA566" s="47">
        <f t="shared" si="286"/>
        <v>108.88882189198166</v>
      </c>
      <c r="AB566" s="45">
        <f t="shared" si="287"/>
        <v>4.4827000000000004</v>
      </c>
      <c r="AC566" s="2" t="str">
        <f t="shared" si="273"/>
        <v>TY1</v>
      </c>
      <c r="AD566">
        <f t="shared" si="274"/>
        <v>108.890625</v>
      </c>
      <c r="AE566">
        <f t="shared" si="275"/>
        <v>109.140625</v>
      </c>
      <c r="AF566" s="49">
        <f t="shared" si="302"/>
        <v>-0.25</v>
      </c>
      <c r="AG566" s="3">
        <f t="shared" si="288"/>
        <v>108.88882189198166</v>
      </c>
      <c r="AH566">
        <f t="shared" si="289"/>
        <v>109.15118811808513</v>
      </c>
      <c r="AI566" s="51">
        <f t="shared" si="290"/>
        <v>-0.26236622610346672</v>
      </c>
      <c r="AJ566" s="52">
        <f t="shared" si="291"/>
        <v>-1.2366226103466715E-2</v>
      </c>
      <c r="AK566" s="2">
        <v>45418</v>
      </c>
      <c r="AL566" t="str">
        <v>91282CKN</v>
      </c>
      <c r="AM566">
        <v>1.1779999999999999</v>
      </c>
      <c r="AN566">
        <v>5.2221599999999997</v>
      </c>
      <c r="AO566">
        <v>0.92689999999999995</v>
      </c>
      <c r="AP566">
        <v>109.140625</v>
      </c>
      <c r="AQ566">
        <f>VLOOKUP(AL566,工作表1!$F$3:$G$1000,2,FALSE)</f>
        <v>4.625</v>
      </c>
      <c r="AR566" t="str">
        <f>VLOOKUP(AL566,工作表1!$F$3:$H$1000,3,FALSE)</f>
        <v>2031/4/30</v>
      </c>
      <c r="AS566">
        <f t="shared" si="276"/>
        <v>5.3404999999999996</v>
      </c>
      <c r="AT566">
        <f t="shared" si="277"/>
        <v>-0.71549999999999958</v>
      </c>
      <c r="AU566" s="43">
        <f t="shared" si="292"/>
        <v>45596</v>
      </c>
      <c r="AV566" s="43">
        <f t="shared" si="278"/>
        <v>45565</v>
      </c>
      <c r="AW566" s="45">
        <f t="shared" si="293"/>
        <v>8.8456284153005466E-2</v>
      </c>
      <c r="AX566" s="45">
        <f t="shared" si="294"/>
        <v>1.9384562841530055</v>
      </c>
      <c r="AY566" s="47">
        <f t="shared" si="295"/>
        <v>100.81684682220866</v>
      </c>
      <c r="AZ566" s="47">
        <f t="shared" si="296"/>
        <v>109.15118811808513</v>
      </c>
      <c r="BA566" s="43"/>
      <c r="BC566" s="2">
        <v>45415</v>
      </c>
      <c r="BD566" t="str">
        <v>91282CCS</v>
      </c>
      <c r="BE566">
        <v>13.4854</v>
      </c>
      <c r="BF566">
        <v>4.4575100000000001</v>
      </c>
      <c r="BG566">
        <v>0.74739999999999995</v>
      </c>
      <c r="BH566">
        <v>109.390625</v>
      </c>
      <c r="BI566">
        <f>VLOOKUP(BD566,工作表1!$K$3:$L$1000,2,FALSE)</f>
        <v>1.25</v>
      </c>
      <c r="BJ566" t="str">
        <f>VLOOKUP(BD566,工作表1!$K$3:$M$1000,3,FALSE)</f>
        <v>2031/8/15</v>
      </c>
      <c r="BK566">
        <f t="shared" si="279"/>
        <v>5.3390500000000003</v>
      </c>
      <c r="BL566">
        <f t="shared" si="280"/>
        <v>-4.0890500000000003</v>
      </c>
      <c r="BM566" s="43">
        <f t="shared" si="297"/>
        <v>45519</v>
      </c>
      <c r="BN566" s="43">
        <f t="shared" si="281"/>
        <v>45657</v>
      </c>
      <c r="BO566" s="45">
        <f t="shared" si="298"/>
        <v>0.27815934065934067</v>
      </c>
      <c r="BP566" s="45">
        <f t="shared" si="299"/>
        <v>1.0966524913442721</v>
      </c>
      <c r="BQ566" s="47">
        <f t="shared" si="300"/>
        <v>80.156900705273827</v>
      </c>
      <c r="BR566" s="47">
        <f t="shared" si="301"/>
        <v>108.02476012656133</v>
      </c>
    </row>
    <row r="567" spans="6:70" x14ac:dyDescent="0.25">
      <c r="F567" s="2">
        <v>45425</v>
      </c>
      <c r="G567">
        <v>5.3449499999999999</v>
      </c>
      <c r="H567" s="43">
        <v>45443</v>
      </c>
      <c r="I567">
        <v>4.5065999999999997</v>
      </c>
      <c r="L567" s="2">
        <v>45415</v>
      </c>
      <c r="M567" t="str">
        <v>91282CKC</v>
      </c>
      <c r="N567">
        <v>2.6503999999999999</v>
      </c>
      <c r="O567">
        <v>4.7557499999999999</v>
      </c>
      <c r="P567">
        <v>0.90690000000000004</v>
      </c>
      <c r="Q567">
        <v>108.859375</v>
      </c>
      <c r="R567">
        <f>VLOOKUP(M567,工作表1!$A$3:$B$1000,2,FALSE)</f>
        <v>4.25</v>
      </c>
      <c r="S567" t="str">
        <f>VLOOKUP(M567,工作表1!$A$3:$C$1000,3,FALSE)</f>
        <v>2031/2/28</v>
      </c>
      <c r="T567">
        <f t="shared" si="271"/>
        <v>5.3390500000000003</v>
      </c>
      <c r="U567">
        <f t="shared" si="270"/>
        <v>-1.0890500000000003</v>
      </c>
      <c r="V567" s="43">
        <f t="shared" si="282"/>
        <v>45535</v>
      </c>
      <c r="W567" s="43">
        <f t="shared" si="272"/>
        <v>45471</v>
      </c>
      <c r="X567" s="45">
        <f t="shared" si="283"/>
        <v>0.78228021978021989</v>
      </c>
      <c r="Y567" s="45">
        <f t="shared" si="284"/>
        <v>1.3994035074514528</v>
      </c>
      <c r="Z567" s="47">
        <f t="shared" si="285"/>
        <v>98.593397830433005</v>
      </c>
      <c r="AA567" s="47">
        <f t="shared" si="286"/>
        <v>108.85675994585144</v>
      </c>
      <c r="AB567" s="45">
        <f t="shared" si="287"/>
        <v>4.4984999999999999</v>
      </c>
      <c r="AC567" s="2" t="str">
        <f t="shared" si="273"/>
        <v>TY1</v>
      </c>
      <c r="AD567">
        <f t="shared" si="274"/>
        <v>108.859375</v>
      </c>
      <c r="AE567">
        <f t="shared" si="275"/>
        <v>109.109375</v>
      </c>
      <c r="AF567" s="49">
        <f t="shared" si="302"/>
        <v>-0.25</v>
      </c>
      <c r="AG567" s="3">
        <f t="shared" si="288"/>
        <v>108.85675994585144</v>
      </c>
      <c r="AH567">
        <f t="shared" si="289"/>
        <v>109.11946747365299</v>
      </c>
      <c r="AI567" s="51">
        <f t="shared" si="290"/>
        <v>-0.26270752780155249</v>
      </c>
      <c r="AJ567" s="52">
        <f t="shared" si="291"/>
        <v>-1.2707527801552487E-2</v>
      </c>
      <c r="AK567" s="2">
        <v>45415</v>
      </c>
      <c r="AL567" t="str">
        <v>91282CKN</v>
      </c>
      <c r="AM567">
        <v>1.0435000000000001</v>
      </c>
      <c r="AN567">
        <v>5.2251700000000003</v>
      </c>
      <c r="AO567">
        <v>0.92689999999999995</v>
      </c>
      <c r="AP567">
        <v>109.109375</v>
      </c>
      <c r="AQ567">
        <f>VLOOKUP(AL567,工作表1!$F$3:$G$1000,2,FALSE)</f>
        <v>4.625</v>
      </c>
      <c r="AR567" t="str">
        <f>VLOOKUP(AL567,工作表1!$F$3:$H$1000,3,FALSE)</f>
        <v>2031/4/30</v>
      </c>
      <c r="AS567">
        <f t="shared" si="276"/>
        <v>5.3390500000000003</v>
      </c>
      <c r="AT567">
        <f t="shared" si="277"/>
        <v>-0.7140500000000003</v>
      </c>
      <c r="AU567" s="43">
        <f t="shared" si="292"/>
        <v>45596</v>
      </c>
      <c r="AV567" s="43">
        <f t="shared" si="278"/>
        <v>45565</v>
      </c>
      <c r="AW567" s="45">
        <f t="shared" si="293"/>
        <v>7.5819672131147542E-2</v>
      </c>
      <c r="AX567" s="45">
        <f t="shared" si="294"/>
        <v>1.9384909050078598</v>
      </c>
      <c r="AY567" s="47">
        <f t="shared" si="295"/>
        <v>100.78560286594083</v>
      </c>
      <c r="AZ567" s="47">
        <f t="shared" si="296"/>
        <v>109.11946747365299</v>
      </c>
      <c r="BA567" s="43"/>
      <c r="BC567" s="2">
        <v>45414</v>
      </c>
      <c r="BD567" t="str">
        <v>91282CCS</v>
      </c>
      <c r="BE567">
        <v>11.238899999999999</v>
      </c>
      <c r="BF567">
        <v>4.6170900000000001</v>
      </c>
      <c r="BG567">
        <v>0.74739999999999995</v>
      </c>
      <c r="BH567">
        <v>108.90625</v>
      </c>
      <c r="BI567">
        <f>VLOOKUP(BD567,工作表1!$K$3:$L$1000,2,FALSE)</f>
        <v>1.25</v>
      </c>
      <c r="BJ567" t="str">
        <f>VLOOKUP(BD567,工作表1!$K$3:$M$1000,3,FALSE)</f>
        <v>2031/8/15</v>
      </c>
      <c r="BK567">
        <f t="shared" si="279"/>
        <v>5.3419999999999996</v>
      </c>
      <c r="BL567">
        <f t="shared" si="280"/>
        <v>-4.0919999999999996</v>
      </c>
      <c r="BM567" s="43">
        <f t="shared" si="297"/>
        <v>45519</v>
      </c>
      <c r="BN567" s="43">
        <f t="shared" si="281"/>
        <v>45657</v>
      </c>
      <c r="BO567" s="45">
        <f t="shared" si="298"/>
        <v>0.26785714285714285</v>
      </c>
      <c r="BP567" s="45">
        <f t="shared" si="299"/>
        <v>1.0966242661448142</v>
      </c>
      <c r="BQ567" s="47">
        <f t="shared" si="300"/>
        <v>79.722123126820676</v>
      </c>
      <c r="BR567" s="47">
        <f t="shared" si="301"/>
        <v>107.45544773239507</v>
      </c>
    </row>
    <row r="568" spans="6:70" x14ac:dyDescent="0.25">
      <c r="F568" s="2">
        <v>45422</v>
      </c>
      <c r="G568">
        <v>5.3402500000000002</v>
      </c>
      <c r="H568" s="43">
        <v>45442</v>
      </c>
      <c r="I568">
        <v>4.5591999999999997</v>
      </c>
      <c r="L568" s="2">
        <v>45414</v>
      </c>
      <c r="M568" t="str">
        <v>91282CJX</v>
      </c>
      <c r="N568">
        <v>2.8086000000000002</v>
      </c>
      <c r="O568">
        <v>4.7466400000000002</v>
      </c>
      <c r="P568">
        <v>0.89370000000000005</v>
      </c>
      <c r="Q568">
        <v>108.359375</v>
      </c>
      <c r="R568">
        <f>VLOOKUP(M568,工作表1!$A$3:$B$1000,2,FALSE)</f>
        <v>4</v>
      </c>
      <c r="S568" t="str">
        <f>VLOOKUP(M568,工作表1!$A$3:$C$1000,3,FALSE)</f>
        <v>2031/1/31</v>
      </c>
      <c r="T568">
        <f t="shared" si="271"/>
        <v>5.3419999999999996</v>
      </c>
      <c r="U568">
        <f t="shared" si="270"/>
        <v>-1.3419999999999996</v>
      </c>
      <c r="V568" s="43">
        <f t="shared" si="282"/>
        <v>45504</v>
      </c>
      <c r="W568" s="43">
        <f t="shared" si="272"/>
        <v>45471</v>
      </c>
      <c r="X568" s="45">
        <f t="shared" si="283"/>
        <v>1.0219780219780219</v>
      </c>
      <c r="Y568" s="45">
        <f t="shared" si="284"/>
        <v>1.6356766521150083</v>
      </c>
      <c r="Z568" s="47">
        <f t="shared" si="285"/>
        <v>96.707102174553796</v>
      </c>
      <c r="AA568" s="47">
        <f t="shared" si="286"/>
        <v>108.36259289179822</v>
      </c>
      <c r="AB568" s="45">
        <f t="shared" si="287"/>
        <v>4.5747999999999998</v>
      </c>
      <c r="AC568" s="2" t="str">
        <f t="shared" si="273"/>
        <v>TY1</v>
      </c>
      <c r="AD568">
        <f t="shared" si="274"/>
        <v>108.359375</v>
      </c>
      <c r="AE568">
        <f t="shared" si="275"/>
        <v>108.625</v>
      </c>
      <c r="AF568" s="49">
        <f t="shared" si="302"/>
        <v>-0.265625</v>
      </c>
      <c r="AG568" s="3">
        <f t="shared" si="288"/>
        <v>108.36259289179822</v>
      </c>
      <c r="AH568">
        <f t="shared" si="289"/>
        <v>108.65408716602352</v>
      </c>
      <c r="AI568" s="51">
        <f t="shared" si="290"/>
        <v>-0.29149427422530039</v>
      </c>
      <c r="AJ568" s="52">
        <f t="shared" si="291"/>
        <v>-2.5869274225300387E-2</v>
      </c>
      <c r="AK568" s="2">
        <v>45414</v>
      </c>
      <c r="AL568" t="str">
        <v>91282CKN</v>
      </c>
      <c r="AM568">
        <v>0.39029999999999998</v>
      </c>
      <c r="AN568">
        <v>5.2837500000000004</v>
      </c>
      <c r="AO568">
        <v>0.92689999999999995</v>
      </c>
      <c r="AP568">
        <v>108.625</v>
      </c>
      <c r="AQ568">
        <f>VLOOKUP(AL568,工作表1!$F$3:$G$1000,2,FALSE)</f>
        <v>4.625</v>
      </c>
      <c r="AR568" t="str">
        <f>VLOOKUP(AL568,工作表1!$F$3:$H$1000,3,FALSE)</f>
        <v>2031/4/30</v>
      </c>
      <c r="AS568">
        <f t="shared" si="276"/>
        <v>5.3419999999999996</v>
      </c>
      <c r="AT568">
        <f t="shared" si="277"/>
        <v>-0.71699999999999964</v>
      </c>
      <c r="AU568" s="43">
        <f t="shared" si="292"/>
        <v>45596</v>
      </c>
      <c r="AV568" s="43">
        <f t="shared" si="278"/>
        <v>45565</v>
      </c>
      <c r="AW568" s="45">
        <f t="shared" si="293"/>
        <v>3.7909836065573771E-2</v>
      </c>
      <c r="AX568" s="45">
        <f t="shared" si="294"/>
        <v>1.9385947675724231</v>
      </c>
      <c r="AY568" s="47">
        <f t="shared" si="295"/>
        <v>100.34572225263469</v>
      </c>
      <c r="AZ568" s="47">
        <f t="shared" si="296"/>
        <v>108.65408716602352</v>
      </c>
      <c r="BA568" s="43"/>
      <c r="BC568" s="2">
        <v>45413</v>
      </c>
      <c r="BD568" t="str">
        <v>91282CCS</v>
      </c>
      <c r="BE568">
        <v>8.0761000000000003</v>
      </c>
      <c r="BF568">
        <v>4.8342999999999998</v>
      </c>
      <c r="BG568">
        <v>0.74739999999999995</v>
      </c>
      <c r="BH568">
        <v>108.8125</v>
      </c>
      <c r="BI568">
        <f>VLOOKUP(BD568,工作表1!$K$3:$L$1000,2,FALSE)</f>
        <v>1.25</v>
      </c>
      <c r="BJ568" t="str">
        <f>VLOOKUP(BD568,工作表1!$K$3:$M$1000,3,FALSE)</f>
        <v>2031/8/15</v>
      </c>
      <c r="BK568">
        <f t="shared" si="279"/>
        <v>5.35</v>
      </c>
      <c r="BL568">
        <f t="shared" si="280"/>
        <v>-4.0999999999999996</v>
      </c>
      <c r="BM568" s="43">
        <f t="shared" si="297"/>
        <v>45519</v>
      </c>
      <c r="BN568" s="43">
        <f t="shared" si="281"/>
        <v>45657</v>
      </c>
      <c r="BO568" s="45">
        <f t="shared" si="298"/>
        <v>0.26442307692307693</v>
      </c>
      <c r="BP568" s="45">
        <f t="shared" si="299"/>
        <v>1.0966148577449948</v>
      </c>
      <c r="BQ568" s="47">
        <f t="shared" si="300"/>
        <v>79.533301387819762</v>
      </c>
      <c r="BR568" s="47">
        <f t="shared" si="301"/>
        <v>107.21329707938833</v>
      </c>
    </row>
    <row r="569" spans="6:70" x14ac:dyDescent="0.25">
      <c r="F569" s="2">
        <v>45421</v>
      </c>
      <c r="G569">
        <v>5.3374499999999996</v>
      </c>
      <c r="H569" s="43">
        <v>45441</v>
      </c>
      <c r="I569">
        <v>4.6296999999999997</v>
      </c>
      <c r="L569" s="2">
        <v>45413</v>
      </c>
      <c r="M569" t="str">
        <v>91282CKC</v>
      </c>
      <c r="N569">
        <v>2.6604000000000001</v>
      </c>
      <c r="O569">
        <v>4.7974399999999999</v>
      </c>
      <c r="P569">
        <v>0.90690000000000004</v>
      </c>
      <c r="Q569">
        <v>108.109375</v>
      </c>
      <c r="R569">
        <f>VLOOKUP(M569,工作表1!$A$3:$B$1000,2,FALSE)</f>
        <v>4.25</v>
      </c>
      <c r="S569" t="str">
        <f>VLOOKUP(M569,工作表1!$A$3:$C$1000,3,FALSE)</f>
        <v>2031/2/28</v>
      </c>
      <c r="T569">
        <f t="shared" si="271"/>
        <v>5.35</v>
      </c>
      <c r="U569">
        <f t="shared" si="270"/>
        <v>-1.0999999999999996</v>
      </c>
      <c r="V569" s="43">
        <f t="shared" si="282"/>
        <v>45535</v>
      </c>
      <c r="W569" s="43">
        <f t="shared" si="272"/>
        <v>45471</v>
      </c>
      <c r="X569" s="45">
        <f t="shared" si="283"/>
        <v>0.73557692307692302</v>
      </c>
      <c r="Y569" s="45">
        <f t="shared" si="284"/>
        <v>1.3992755532139092</v>
      </c>
      <c r="Z569" s="47">
        <f t="shared" si="285"/>
        <v>97.93231734932607</v>
      </c>
      <c r="AA569" s="47">
        <f t="shared" si="286"/>
        <v>108.14044486689016</v>
      </c>
      <c r="AB569" s="45">
        <f t="shared" si="287"/>
        <v>4.6382000000000003</v>
      </c>
      <c r="AC569" s="2" t="str">
        <f t="shared" si="273"/>
        <v>TY1</v>
      </c>
      <c r="AD569">
        <f t="shared" si="274"/>
        <v>108.109375</v>
      </c>
      <c r="AE569">
        <f t="shared" si="275"/>
        <v>108.359375</v>
      </c>
      <c r="AF569" s="49">
        <f t="shared" si="302"/>
        <v>-0.25</v>
      </c>
      <c r="AG569" s="3">
        <f t="shared" si="288"/>
        <v>108.14044486689016</v>
      </c>
      <c r="AH569">
        <f t="shared" si="289"/>
        <v>108.42478287900846</v>
      </c>
      <c r="AI569" s="51">
        <f t="shared" si="290"/>
        <v>-0.28433801211829746</v>
      </c>
      <c r="AJ569" s="52">
        <f t="shared" si="291"/>
        <v>-3.4338012118297456E-2</v>
      </c>
      <c r="AK569" s="2">
        <v>45413</v>
      </c>
      <c r="AL569" t="str">
        <v>91282CKN</v>
      </c>
      <c r="AM569">
        <v>1.4272</v>
      </c>
      <c r="AN569">
        <v>5.2256099999999996</v>
      </c>
      <c r="AO569">
        <v>0.92689999999999995</v>
      </c>
      <c r="AP569">
        <v>108.359375</v>
      </c>
      <c r="AQ569">
        <f>VLOOKUP(AL569,工作表1!$F$3:$G$1000,2,FALSE)</f>
        <v>4.625</v>
      </c>
      <c r="AR569" t="str">
        <f>VLOOKUP(AL569,工作表1!$F$3:$H$1000,3,FALSE)</f>
        <v>2031/4/30</v>
      </c>
      <c r="AS569">
        <f t="shared" si="276"/>
        <v>5.35</v>
      </c>
      <c r="AT569">
        <f t="shared" si="277"/>
        <v>-0.72499999999999964</v>
      </c>
      <c r="AU569" s="43">
        <f t="shared" si="292"/>
        <v>45596</v>
      </c>
      <c r="AV569" s="43">
        <f t="shared" si="278"/>
        <v>45565</v>
      </c>
      <c r="AW569" s="45">
        <f t="shared" si="293"/>
        <v>2.5273224043715847E-2</v>
      </c>
      <c r="AX569" s="45">
        <f t="shared" si="294"/>
        <v>1.9386293884272776</v>
      </c>
      <c r="AY569" s="47">
        <f t="shared" si="295"/>
        <v>100.12738621250119</v>
      </c>
      <c r="AZ569" s="47">
        <f t="shared" si="296"/>
        <v>108.42478287900846</v>
      </c>
      <c r="BA569" s="43"/>
      <c r="BC569" s="2">
        <v>45412</v>
      </c>
      <c r="BD569" t="str">
        <v>91282CCS</v>
      </c>
      <c r="BE569">
        <v>6.4962</v>
      </c>
      <c r="BF569">
        <v>4.9463299999999997</v>
      </c>
      <c r="BG569">
        <v>0.74739999999999995</v>
      </c>
      <c r="BH569">
        <v>108.125</v>
      </c>
      <c r="BI569">
        <f>VLOOKUP(BD569,工作表1!$K$3:$L$1000,2,FALSE)</f>
        <v>1.25</v>
      </c>
      <c r="BJ569" t="str">
        <f>VLOOKUP(BD569,工作表1!$K$3:$M$1000,3,FALSE)</f>
        <v>2031/8/15</v>
      </c>
      <c r="BK569">
        <f t="shared" si="279"/>
        <v>5.3503100000000003</v>
      </c>
      <c r="BL569">
        <f t="shared" si="280"/>
        <v>-4.1003100000000003</v>
      </c>
      <c r="BM569" s="43">
        <f t="shared" si="297"/>
        <v>45519</v>
      </c>
      <c r="BN569" s="43">
        <f t="shared" si="281"/>
        <v>45657</v>
      </c>
      <c r="BO569" s="45">
        <f t="shared" si="298"/>
        <v>0.26098901098901101</v>
      </c>
      <c r="BP569" s="45">
        <f t="shared" si="299"/>
        <v>1.0966054493451753</v>
      </c>
      <c r="BQ569" s="47">
        <f t="shared" si="300"/>
        <v>78.970232362381907</v>
      </c>
      <c r="BR569" s="47">
        <f t="shared" si="301"/>
        <v>106.4634999812336</v>
      </c>
    </row>
    <row r="570" spans="6:70" x14ac:dyDescent="0.25">
      <c r="F570" s="2">
        <v>45420</v>
      </c>
      <c r="G570">
        <v>5.3404999999999996</v>
      </c>
      <c r="H570" s="43">
        <v>45440</v>
      </c>
      <c r="I570">
        <v>4.5686</v>
      </c>
      <c r="L570" s="2">
        <v>45412</v>
      </c>
      <c r="M570" t="str">
        <v>91282CKC</v>
      </c>
      <c r="N570">
        <v>2.5821999999999998</v>
      </c>
      <c r="O570">
        <v>4.8178900000000002</v>
      </c>
      <c r="P570">
        <v>0.90690000000000004</v>
      </c>
      <c r="Q570">
        <v>107.4375</v>
      </c>
      <c r="R570">
        <f>VLOOKUP(M570,工作表1!$A$3:$B$1000,2,FALSE)</f>
        <v>4.25</v>
      </c>
      <c r="S570" t="str">
        <f>VLOOKUP(M570,工作表1!$A$3:$C$1000,3,FALSE)</f>
        <v>2031/2/28</v>
      </c>
      <c r="T570">
        <f t="shared" si="271"/>
        <v>5.3503100000000003</v>
      </c>
      <c r="U570">
        <f t="shared" si="270"/>
        <v>-1.1003100000000003</v>
      </c>
      <c r="V570" s="43">
        <f t="shared" si="282"/>
        <v>45535</v>
      </c>
      <c r="W570" s="43">
        <f t="shared" si="272"/>
        <v>45471</v>
      </c>
      <c r="X570" s="45">
        <f t="shared" si="283"/>
        <v>0.72390109890109888</v>
      </c>
      <c r="Y570" s="45">
        <f t="shared" si="284"/>
        <v>1.3992435646545236</v>
      </c>
      <c r="Z570" s="47">
        <f t="shared" si="285"/>
        <v>97.323111678437087</v>
      </c>
      <c r="AA570" s="47">
        <f t="shared" si="286"/>
        <v>107.471467952921</v>
      </c>
      <c r="AB570" s="45">
        <f t="shared" si="287"/>
        <v>4.7043999999999997</v>
      </c>
      <c r="AC570" s="2" t="str">
        <f t="shared" si="273"/>
        <v>TY1</v>
      </c>
      <c r="AD570">
        <f t="shared" si="274"/>
        <v>107.4375</v>
      </c>
      <c r="AE570">
        <f t="shared" si="275"/>
        <v>107.671875</v>
      </c>
      <c r="AF570" s="49">
        <f t="shared" si="302"/>
        <v>-0.234375</v>
      </c>
      <c r="AG570" s="3">
        <f t="shared" si="288"/>
        <v>107.471467952921</v>
      </c>
      <c r="AH570">
        <f t="shared" si="289"/>
        <v>107.75362813682904</v>
      </c>
      <c r="AI570" s="51">
        <f t="shared" si="290"/>
        <v>-0.28216018390803299</v>
      </c>
      <c r="AJ570" s="52">
        <f t="shared" si="291"/>
        <v>-4.7785183908032991E-2</v>
      </c>
      <c r="AK570" s="2">
        <v>45412</v>
      </c>
      <c r="AL570" t="str">
        <v>91282CKN</v>
      </c>
      <c r="AM570">
        <v>1.5305</v>
      </c>
      <c r="AN570">
        <v>5.2251899999999996</v>
      </c>
      <c r="AO570">
        <v>0.92689999999999995</v>
      </c>
      <c r="AP570">
        <v>107.671875</v>
      </c>
      <c r="AQ570">
        <f>VLOOKUP(AL570,工作表1!$F$3:$G$1000,2,FALSE)</f>
        <v>4.625</v>
      </c>
      <c r="AR570" t="str">
        <f>VLOOKUP(AL570,工作表1!$F$3:$H$1000,3,FALSE)</f>
        <v>2031/4/30</v>
      </c>
      <c r="AS570">
        <f t="shared" si="276"/>
        <v>5.3503100000000003</v>
      </c>
      <c r="AT570">
        <f t="shared" si="277"/>
        <v>-0.72531000000000034</v>
      </c>
      <c r="AU570" s="43">
        <f t="shared" si="292"/>
        <v>45596</v>
      </c>
      <c r="AV570" s="43">
        <f t="shared" si="278"/>
        <v>45565</v>
      </c>
      <c r="AW570" s="45">
        <f t="shared" si="293"/>
        <v>1.2636612021857924E-2</v>
      </c>
      <c r="AX570" s="45">
        <f t="shared" si="294"/>
        <v>1.9386640092821319</v>
      </c>
      <c r="AY570" s="47">
        <f t="shared" si="295"/>
        <v>99.502701429920279</v>
      </c>
      <c r="AZ570" s="47">
        <f t="shared" si="296"/>
        <v>107.75362813682904</v>
      </c>
      <c r="BA570" s="43"/>
      <c r="BC570" s="2">
        <v>45411</v>
      </c>
      <c r="BD570" t="str">
        <v>91282CCS</v>
      </c>
      <c r="BE570">
        <v>7.4801000000000002</v>
      </c>
      <c r="BF570">
        <v>4.8605200000000002</v>
      </c>
      <c r="BG570">
        <v>0.74739999999999995</v>
      </c>
      <c r="BH570">
        <v>108.65625</v>
      </c>
      <c r="BI570">
        <f>VLOOKUP(BD570,工作表1!$K$3:$L$1000,2,FALSE)</f>
        <v>1.25</v>
      </c>
      <c r="BJ570" t="str">
        <f>VLOOKUP(BD570,工作表1!$K$3:$M$1000,3,FALSE)</f>
        <v>2031/8/15</v>
      </c>
      <c r="BK570">
        <f t="shared" si="279"/>
        <v>5.3434999999999997</v>
      </c>
      <c r="BL570">
        <f t="shared" si="280"/>
        <v>-4.0934999999999997</v>
      </c>
      <c r="BM570" s="43">
        <f t="shared" si="297"/>
        <v>45519</v>
      </c>
      <c r="BN570" s="43">
        <f t="shared" si="281"/>
        <v>45657</v>
      </c>
      <c r="BO570" s="45">
        <f t="shared" si="298"/>
        <v>0.25755494505494503</v>
      </c>
      <c r="BP570" s="45">
        <f t="shared" si="299"/>
        <v>1.0965960409453559</v>
      </c>
      <c r="BQ570" s="47">
        <f t="shared" si="300"/>
        <v>79.371698588478779</v>
      </c>
      <c r="BR570" s="47">
        <f t="shared" si="301"/>
        <v>106.99774277898656</v>
      </c>
    </row>
    <row r="571" spans="6:70" x14ac:dyDescent="0.25">
      <c r="F571" s="2">
        <v>45419</v>
      </c>
      <c r="G571">
        <v>5.3410000000000002</v>
      </c>
      <c r="H571" s="43">
        <v>45436</v>
      </c>
      <c r="I571">
        <v>4.4866000000000001</v>
      </c>
      <c r="L571" s="2">
        <v>45411</v>
      </c>
      <c r="M571" t="str">
        <v>91282CKC</v>
      </c>
      <c r="N571">
        <v>2.8089</v>
      </c>
      <c r="O571">
        <v>4.7786499999999998</v>
      </c>
      <c r="P571">
        <v>0.90690000000000004</v>
      </c>
      <c r="Q571">
        <v>107.953125</v>
      </c>
      <c r="R571">
        <f>VLOOKUP(M571,工作表1!$A$3:$B$1000,2,FALSE)</f>
        <v>4.25</v>
      </c>
      <c r="S571" t="str">
        <f>VLOOKUP(M571,工作表1!$A$3:$C$1000,3,FALSE)</f>
        <v>2031/2/28</v>
      </c>
      <c r="T571">
        <f t="shared" si="271"/>
        <v>5.3434999999999997</v>
      </c>
      <c r="U571">
        <f t="shared" si="270"/>
        <v>-1.0934999999999997</v>
      </c>
      <c r="V571" s="43">
        <f t="shared" si="282"/>
        <v>45535</v>
      </c>
      <c r="W571" s="43">
        <f t="shared" si="272"/>
        <v>45471</v>
      </c>
      <c r="X571" s="45">
        <f t="shared" si="283"/>
        <v>0.71222527472527464</v>
      </c>
      <c r="Y571" s="45">
        <f t="shared" si="284"/>
        <v>1.3992115760951376</v>
      </c>
      <c r="Z571" s="47">
        <f t="shared" si="285"/>
        <v>97.766136522565276</v>
      </c>
      <c r="AA571" s="47">
        <f t="shared" si="286"/>
        <v>107.96145602776043</v>
      </c>
      <c r="AB571" s="45">
        <f t="shared" si="287"/>
        <v>4.6303000000000001</v>
      </c>
      <c r="AC571" s="2" t="str">
        <f t="shared" si="273"/>
        <v>TY1</v>
      </c>
      <c r="AD571">
        <f t="shared" si="274"/>
        <v>107.953125</v>
      </c>
      <c r="AE571">
        <f t="shared" si="275"/>
        <v>108.203125</v>
      </c>
      <c r="AF571" s="49">
        <f t="shared" si="302"/>
        <v>-0.25</v>
      </c>
      <c r="AG571" s="3">
        <f t="shared" si="288"/>
        <v>107.96145602776043</v>
      </c>
      <c r="AH571">
        <f t="shared" si="289"/>
        <v>108.24525453623893</v>
      </c>
      <c r="AI571" s="51">
        <f t="shared" si="290"/>
        <v>-0.28379850847849752</v>
      </c>
      <c r="AJ571" s="52">
        <f t="shared" si="291"/>
        <v>-3.3798508478497524E-2</v>
      </c>
      <c r="AK571" s="2">
        <v>45411</v>
      </c>
      <c r="AL571" t="str">
        <v>91282CKN</v>
      </c>
      <c r="AM571">
        <v>1.452</v>
      </c>
      <c r="AN571">
        <v>5.2149299999999998</v>
      </c>
      <c r="AO571">
        <v>0.92689999999999995</v>
      </c>
      <c r="AP571">
        <v>108.203125</v>
      </c>
      <c r="AQ571">
        <f>VLOOKUP(AL571,工作表1!$F$3:$G$1000,2,FALSE)</f>
        <v>4.625</v>
      </c>
      <c r="AR571" t="str">
        <f>VLOOKUP(AL571,工作表1!$F$3:$H$1000,3,FALSE)</f>
        <v>2031/4/30</v>
      </c>
      <c r="AS571">
        <f t="shared" si="276"/>
        <v>5.3434999999999997</v>
      </c>
      <c r="AT571">
        <f t="shared" si="277"/>
        <v>-0.71849999999999969</v>
      </c>
      <c r="AU571" s="43">
        <f t="shared" si="292"/>
        <v>45596</v>
      </c>
      <c r="AV571" s="43">
        <f t="shared" si="278"/>
        <v>45565</v>
      </c>
      <c r="AW571" s="45">
        <f t="shared" si="293"/>
        <v>0</v>
      </c>
      <c r="AX571" s="45">
        <f t="shared" si="294"/>
        <v>1.9386986301369864</v>
      </c>
      <c r="AY571" s="47">
        <f t="shared" si="295"/>
        <v>99.958822765256286</v>
      </c>
      <c r="AZ571" s="47">
        <f t="shared" si="296"/>
        <v>108.24525453623893</v>
      </c>
      <c r="BA571" s="43"/>
      <c r="BC571" s="2">
        <v>45408</v>
      </c>
      <c r="BD571" t="str">
        <v>91282CCS</v>
      </c>
      <c r="BE571">
        <v>4.8648999999999996</v>
      </c>
      <c r="BF571">
        <v>5.0158800000000001</v>
      </c>
      <c r="BG571">
        <v>0.74739999999999995</v>
      </c>
      <c r="BH571">
        <v>108.28125</v>
      </c>
      <c r="BI571">
        <f>VLOOKUP(BD571,工作表1!$K$3:$L$1000,2,FALSE)</f>
        <v>1.25</v>
      </c>
      <c r="BJ571" t="str">
        <f>VLOOKUP(BD571,工作表1!$K$3:$M$1000,3,FALSE)</f>
        <v>2031/8/15</v>
      </c>
      <c r="BK571">
        <f t="shared" si="279"/>
        <v>5.3441999999999998</v>
      </c>
      <c r="BL571">
        <f t="shared" si="280"/>
        <v>-4.0941999999999998</v>
      </c>
      <c r="BM571" s="43">
        <f t="shared" si="297"/>
        <v>45519</v>
      </c>
      <c r="BN571" s="43">
        <f t="shared" si="281"/>
        <v>45657</v>
      </c>
      <c r="BO571" s="45">
        <f t="shared" si="298"/>
        <v>0.25412087912087911</v>
      </c>
      <c r="BP571" s="45">
        <f t="shared" si="299"/>
        <v>1.0965866325455367</v>
      </c>
      <c r="BQ571" s="47">
        <f t="shared" si="300"/>
        <v>79.010874066965116</v>
      </c>
      <c r="BR571" s="47">
        <f t="shared" si="301"/>
        <v>106.51887780632136</v>
      </c>
    </row>
    <row r="572" spans="6:70" x14ac:dyDescent="0.25">
      <c r="F572" s="2">
        <v>45418</v>
      </c>
      <c r="G572">
        <v>5.3404999999999996</v>
      </c>
      <c r="H572" s="43">
        <v>45435</v>
      </c>
      <c r="I572">
        <v>4.4973999999999998</v>
      </c>
      <c r="L572" s="2">
        <v>45408</v>
      </c>
      <c r="M572" t="str">
        <v>91282CKC</v>
      </c>
      <c r="N572">
        <v>2.6737000000000002</v>
      </c>
      <c r="O572">
        <v>4.8089899999999997</v>
      </c>
      <c r="P572">
        <v>0.90690000000000004</v>
      </c>
      <c r="Q572">
        <v>107.578125</v>
      </c>
      <c r="R572">
        <f>VLOOKUP(M572,工作表1!$A$3:$B$1000,2,FALSE)</f>
        <v>4.25</v>
      </c>
      <c r="S572" t="str">
        <f>VLOOKUP(M572,工作表1!$A$3:$C$1000,3,FALSE)</f>
        <v>2031/2/28</v>
      </c>
      <c r="T572">
        <f t="shared" si="271"/>
        <v>5.3441999999999998</v>
      </c>
      <c r="U572">
        <f t="shared" si="270"/>
        <v>-1.0941999999999998</v>
      </c>
      <c r="V572" s="43">
        <f t="shared" si="282"/>
        <v>45535</v>
      </c>
      <c r="W572" s="43">
        <f t="shared" si="272"/>
        <v>45471</v>
      </c>
      <c r="X572" s="45">
        <f t="shared" si="283"/>
        <v>0.7005494505494505</v>
      </c>
      <c r="Y572" s="45">
        <f t="shared" si="284"/>
        <v>1.3991795875357518</v>
      </c>
      <c r="Z572" s="47">
        <f t="shared" si="285"/>
        <v>97.422348085227512</v>
      </c>
      <c r="AA572" s="47">
        <f t="shared" si="286"/>
        <v>107.58519705426748</v>
      </c>
      <c r="AB572" s="45">
        <f t="shared" si="287"/>
        <v>4.6832000000000003</v>
      </c>
      <c r="AC572" s="2" t="str">
        <f t="shared" si="273"/>
        <v>TY1</v>
      </c>
      <c r="AD572">
        <f t="shared" si="274"/>
        <v>107.578125</v>
      </c>
      <c r="AE572">
        <f t="shared" si="275"/>
        <v>107.828125</v>
      </c>
      <c r="AF572" s="49">
        <f t="shared" si="302"/>
        <v>-0.25</v>
      </c>
      <c r="AG572" s="3">
        <f t="shared" si="288"/>
        <v>107.58519705426748</v>
      </c>
      <c r="AH572">
        <f t="shared" si="289"/>
        <v>107.75810120947472</v>
      </c>
      <c r="AI572" s="51">
        <f t="shared" si="290"/>
        <v>-0.17290415520723457</v>
      </c>
      <c r="AJ572" s="52">
        <f t="shared" si="291"/>
        <v>7.7095844792765433E-2</v>
      </c>
      <c r="AK572" s="2">
        <v>45408</v>
      </c>
      <c r="AL572" t="str">
        <v>91282CKF</v>
      </c>
      <c r="AM572">
        <v>2.6783000000000001</v>
      </c>
      <c r="AN572">
        <v>5.1223200000000002</v>
      </c>
      <c r="AO572">
        <v>0.90029999999999999</v>
      </c>
      <c r="AP572">
        <v>107.828125</v>
      </c>
      <c r="AQ572">
        <f>VLOOKUP(AL572,工作表1!$F$3:$G$1000,2,FALSE)</f>
        <v>4.125</v>
      </c>
      <c r="AR572" t="str">
        <f>VLOOKUP(AL572,工作表1!$F$3:$H$1000,3,FALSE)</f>
        <v>2031/3/31</v>
      </c>
      <c r="AS572">
        <f t="shared" si="276"/>
        <v>5.3441999999999998</v>
      </c>
      <c r="AT572">
        <f t="shared" si="277"/>
        <v>-1.2191999999999998</v>
      </c>
      <c r="AU572" s="43">
        <f t="shared" si="292"/>
        <v>45565</v>
      </c>
      <c r="AV572" s="43">
        <f t="shared" si="278"/>
        <v>45565</v>
      </c>
      <c r="AW572" s="45">
        <f t="shared" si="293"/>
        <v>0.32684426229508201</v>
      </c>
      <c r="AX572" s="45">
        <f t="shared" si="294"/>
        <v>2.0672552211991917</v>
      </c>
      <c r="AY572" s="47">
        <f t="shared" si="295"/>
        <v>96.638172902451728</v>
      </c>
      <c r="AZ572" s="47">
        <f t="shared" si="296"/>
        <v>107.75810120947472</v>
      </c>
      <c r="BA572" s="43"/>
      <c r="BC572" s="2">
        <v>45407</v>
      </c>
      <c r="BD572" t="str">
        <v>91282CCS</v>
      </c>
      <c r="BE572">
        <v>4.0845000000000002</v>
      </c>
      <c r="BF572">
        <v>5.0602</v>
      </c>
      <c r="BG572">
        <v>0.74739999999999995</v>
      </c>
      <c r="BH572">
        <v>108.0625</v>
      </c>
      <c r="BI572">
        <f>VLOOKUP(BD572,工作表1!$K$3:$L$1000,2,FALSE)</f>
        <v>1.25</v>
      </c>
      <c r="BJ572" t="str">
        <f>VLOOKUP(BD572,工作表1!$K$3:$M$1000,3,FALSE)</f>
        <v>2031/8/15</v>
      </c>
      <c r="BK572">
        <f t="shared" si="279"/>
        <v>5.3455000000000004</v>
      </c>
      <c r="BL572">
        <f t="shared" si="280"/>
        <v>-4.0955000000000004</v>
      </c>
      <c r="BM572" s="43">
        <f t="shared" si="297"/>
        <v>45519</v>
      </c>
      <c r="BN572" s="43">
        <f t="shared" si="281"/>
        <v>45657</v>
      </c>
      <c r="BO572" s="45">
        <f t="shared" si="298"/>
        <v>0.24381868131868131</v>
      </c>
      <c r="BP572" s="45">
        <f t="shared" si="299"/>
        <v>1.0965584073460786</v>
      </c>
      <c r="BQ572" s="47">
        <f t="shared" si="300"/>
        <v>78.828900364853041</v>
      </c>
      <c r="BR572" s="47">
        <f t="shared" si="301"/>
        <v>106.28641703661167</v>
      </c>
    </row>
    <row r="573" spans="6:70" x14ac:dyDescent="0.25">
      <c r="F573" s="2">
        <v>45415</v>
      </c>
      <c r="G573">
        <v>5.3390500000000003</v>
      </c>
      <c r="H573" s="43">
        <v>45434</v>
      </c>
      <c r="I573">
        <v>4.4396000000000004</v>
      </c>
      <c r="L573" s="2">
        <v>45407</v>
      </c>
      <c r="M573" t="str">
        <v>91282CKC</v>
      </c>
      <c r="N573">
        <v>2.7513000000000001</v>
      </c>
      <c r="O573">
        <v>4.8211899999999996</v>
      </c>
      <c r="P573">
        <v>0.90690000000000004</v>
      </c>
      <c r="Q573">
        <v>107.359375</v>
      </c>
      <c r="R573">
        <f>VLOOKUP(M573,工作表1!$A$3:$B$1000,2,FALSE)</f>
        <v>4.25</v>
      </c>
      <c r="S573" t="str">
        <f>VLOOKUP(M573,工作表1!$A$3:$C$1000,3,FALSE)</f>
        <v>2031/2/28</v>
      </c>
      <c r="T573">
        <f t="shared" si="271"/>
        <v>5.3455000000000004</v>
      </c>
      <c r="U573">
        <f t="shared" si="270"/>
        <v>-1.0955000000000004</v>
      </c>
      <c r="V573" s="43">
        <f t="shared" si="282"/>
        <v>45535</v>
      </c>
      <c r="W573" s="43">
        <f t="shared" si="272"/>
        <v>45471</v>
      </c>
      <c r="X573" s="45">
        <f t="shared" si="283"/>
        <v>0.66552197802197799</v>
      </c>
      <c r="Y573" s="45">
        <f t="shared" si="284"/>
        <v>1.3990836218575944</v>
      </c>
      <c r="Z573" s="47">
        <f t="shared" si="285"/>
        <v>97.245470846138275</v>
      </c>
      <c r="AA573" s="47">
        <f t="shared" si="286"/>
        <v>107.39849909095858</v>
      </c>
      <c r="AB573" s="45">
        <f t="shared" si="287"/>
        <v>4.7281000000000004</v>
      </c>
      <c r="AC573" s="2" t="str">
        <f t="shared" si="273"/>
        <v>TY1</v>
      </c>
      <c r="AD573">
        <f t="shared" si="274"/>
        <v>107.359375</v>
      </c>
      <c r="AE573">
        <f t="shared" si="275"/>
        <v>107.609375</v>
      </c>
      <c r="AF573" s="49">
        <f t="shared" si="302"/>
        <v>-0.25</v>
      </c>
      <c r="AG573" s="3">
        <f t="shared" si="288"/>
        <v>107.39849909095858</v>
      </c>
      <c r="AH573">
        <f t="shared" si="289"/>
        <v>107.57132452457965</v>
      </c>
      <c r="AI573" s="51">
        <f t="shared" si="290"/>
        <v>-0.17282543362107106</v>
      </c>
      <c r="AJ573" s="52">
        <f t="shared" si="291"/>
        <v>7.7174566378928944E-2</v>
      </c>
      <c r="AK573" s="2">
        <v>45407</v>
      </c>
      <c r="AL573" t="str">
        <v>91282CKF</v>
      </c>
      <c r="AM573">
        <v>2.5649999999999999</v>
      </c>
      <c r="AN573">
        <v>5.1316100000000002</v>
      </c>
      <c r="AO573">
        <v>0.90029999999999999</v>
      </c>
      <c r="AP573">
        <v>107.609375</v>
      </c>
      <c r="AQ573">
        <f>VLOOKUP(AL573,工作表1!$F$3:$G$1000,2,FALSE)</f>
        <v>4.125</v>
      </c>
      <c r="AR573" t="str">
        <f>VLOOKUP(AL573,工作表1!$F$3:$H$1000,3,FALSE)</f>
        <v>2031/3/31</v>
      </c>
      <c r="AS573">
        <f t="shared" si="276"/>
        <v>5.3455000000000004</v>
      </c>
      <c r="AT573">
        <f t="shared" si="277"/>
        <v>-1.2205000000000004</v>
      </c>
      <c r="AU573" s="43">
        <f t="shared" si="292"/>
        <v>45565</v>
      </c>
      <c r="AV573" s="43">
        <f t="shared" si="278"/>
        <v>45565</v>
      </c>
      <c r="AW573" s="45">
        <f t="shared" si="293"/>
        <v>0.29303278688524587</v>
      </c>
      <c r="AX573" s="45">
        <f t="shared" si="294"/>
        <v>2.0673478553783968</v>
      </c>
      <c r="AY573" s="47">
        <f t="shared" si="295"/>
        <v>96.462117552431877</v>
      </c>
      <c r="AZ573" s="47">
        <f t="shared" si="296"/>
        <v>107.57132452457965</v>
      </c>
      <c r="BA573" s="43"/>
      <c r="BC573" s="2">
        <v>45406</v>
      </c>
      <c r="BD573" t="str">
        <v>91282CCS</v>
      </c>
      <c r="BE573">
        <v>4.633</v>
      </c>
      <c r="BF573">
        <v>4.9971899999999998</v>
      </c>
      <c r="BG573">
        <v>0.74739999999999995</v>
      </c>
      <c r="BH573">
        <v>108.4375</v>
      </c>
      <c r="BI573">
        <f>VLOOKUP(BD573,工作表1!$K$3:$L$1000,2,FALSE)</f>
        <v>1.25</v>
      </c>
      <c r="BJ573" t="str">
        <f>VLOOKUP(BD573,工作表1!$K$3:$M$1000,3,FALSE)</f>
        <v>2031/8/15</v>
      </c>
      <c r="BK573">
        <f t="shared" si="279"/>
        <v>5.3384999999999998</v>
      </c>
      <c r="BL573">
        <f t="shared" si="280"/>
        <v>-4.0884999999999998</v>
      </c>
      <c r="BM573" s="43">
        <f t="shared" si="297"/>
        <v>45519</v>
      </c>
      <c r="BN573" s="43">
        <f t="shared" si="281"/>
        <v>45657</v>
      </c>
      <c r="BO573" s="45">
        <f t="shared" si="298"/>
        <v>0.24038461538461539</v>
      </c>
      <c r="BP573" s="45">
        <f t="shared" si="299"/>
        <v>1.0965489989462591</v>
      </c>
      <c r="BQ573" s="47">
        <f t="shared" si="300"/>
        <v>79.126086531894344</v>
      </c>
      <c r="BR573" s="47">
        <f t="shared" si="301"/>
        <v>106.68081510872311</v>
      </c>
    </row>
    <row r="574" spans="6:70" x14ac:dyDescent="0.25">
      <c r="F574" s="2">
        <v>45414</v>
      </c>
      <c r="G574">
        <v>5.3419999999999996</v>
      </c>
      <c r="H574" s="43">
        <v>45433</v>
      </c>
      <c r="I574">
        <v>4.4187000000000003</v>
      </c>
      <c r="L574" s="2">
        <v>45406</v>
      </c>
      <c r="M574" t="str">
        <v>91282CKC</v>
      </c>
      <c r="N574">
        <v>2.5484</v>
      </c>
      <c r="O574">
        <v>4.8652100000000003</v>
      </c>
      <c r="P574">
        <v>0.90690000000000004</v>
      </c>
      <c r="Q574">
        <v>107.734375</v>
      </c>
      <c r="R574">
        <f>VLOOKUP(M574,工作表1!$A$3:$B$1000,2,FALSE)</f>
        <v>4.25</v>
      </c>
      <c r="S574" t="str">
        <f>VLOOKUP(M574,工作表1!$A$3:$C$1000,3,FALSE)</f>
        <v>2031/2/28</v>
      </c>
      <c r="T574">
        <f t="shared" si="271"/>
        <v>5.3384999999999998</v>
      </c>
      <c r="U574">
        <f t="shared" si="270"/>
        <v>-1.0884999999999998</v>
      </c>
      <c r="V574" s="43">
        <f t="shared" si="282"/>
        <v>45535</v>
      </c>
      <c r="W574" s="43">
        <f t="shared" si="272"/>
        <v>45471</v>
      </c>
      <c r="X574" s="45">
        <f t="shared" si="283"/>
        <v>0.65384615384615385</v>
      </c>
      <c r="Y574" s="45">
        <f t="shared" si="284"/>
        <v>1.3990516332982086</v>
      </c>
      <c r="Z574" s="47">
        <f t="shared" si="285"/>
        <v>97.573367460050193</v>
      </c>
      <c r="AA574" s="47">
        <f t="shared" si="286"/>
        <v>107.76138389924326</v>
      </c>
      <c r="AB574" s="45">
        <f t="shared" si="287"/>
        <v>4.6544999999999996</v>
      </c>
      <c r="AC574" s="2" t="str">
        <f t="shared" si="273"/>
        <v>TY1</v>
      </c>
      <c r="AD574">
        <f t="shared" si="274"/>
        <v>107.734375</v>
      </c>
      <c r="AE574">
        <f t="shared" si="275"/>
        <v>107.984375</v>
      </c>
      <c r="AF574" s="49">
        <f t="shared" si="302"/>
        <v>-0.25</v>
      </c>
      <c r="AG574" s="3">
        <f t="shared" si="288"/>
        <v>107.76138389924326</v>
      </c>
      <c r="AH574">
        <f t="shared" si="289"/>
        <v>107.95260362206787</v>
      </c>
      <c r="AI574" s="51">
        <f t="shared" si="290"/>
        <v>-0.19121972282461286</v>
      </c>
      <c r="AJ574" s="52">
        <f t="shared" si="291"/>
        <v>5.8780277175387141E-2</v>
      </c>
      <c r="AK574" s="2">
        <v>45406</v>
      </c>
      <c r="AL574" t="str">
        <v>91282CKF</v>
      </c>
      <c r="AM574">
        <v>2.8498999999999999</v>
      </c>
      <c r="AN574">
        <v>5.0937099999999997</v>
      </c>
      <c r="AO574">
        <v>0.90029999999999999</v>
      </c>
      <c r="AP574">
        <v>107.984375</v>
      </c>
      <c r="AQ574">
        <f>VLOOKUP(AL574,工作表1!$F$3:$G$1000,2,FALSE)</f>
        <v>4.125</v>
      </c>
      <c r="AR574" t="str">
        <f>VLOOKUP(AL574,工作表1!$F$3:$H$1000,3,FALSE)</f>
        <v>2031/3/31</v>
      </c>
      <c r="AS574">
        <f t="shared" si="276"/>
        <v>5.3384999999999998</v>
      </c>
      <c r="AT574">
        <f t="shared" si="277"/>
        <v>-1.2134999999999998</v>
      </c>
      <c r="AU574" s="43">
        <f t="shared" si="292"/>
        <v>45565</v>
      </c>
      <c r="AV574" s="43">
        <f t="shared" si="278"/>
        <v>45565</v>
      </c>
      <c r="AW574" s="45">
        <f t="shared" si="293"/>
        <v>0.28176229508196726</v>
      </c>
      <c r="AX574" s="45">
        <f t="shared" si="294"/>
        <v>2.0673787334381317</v>
      </c>
      <c r="AY574" s="47">
        <f t="shared" si="295"/>
        <v>96.806007282956827</v>
      </c>
      <c r="AZ574" s="47">
        <f t="shared" si="296"/>
        <v>107.95260362206787</v>
      </c>
      <c r="BA574" s="43"/>
      <c r="BC574" s="2">
        <v>45405</v>
      </c>
      <c r="BD574" t="str">
        <v>91282CCS</v>
      </c>
      <c r="BE574">
        <v>5.9200999999999997</v>
      </c>
      <c r="BF574">
        <v>4.9220499999999996</v>
      </c>
      <c r="BG574">
        <v>0.74739999999999995</v>
      </c>
      <c r="BH574">
        <v>108.78125</v>
      </c>
      <c r="BI574">
        <f>VLOOKUP(BD574,工作表1!$K$3:$L$1000,2,FALSE)</f>
        <v>1.25</v>
      </c>
      <c r="BJ574" t="str">
        <f>VLOOKUP(BD574,工作表1!$K$3:$M$1000,3,FALSE)</f>
        <v>2031/8/15</v>
      </c>
      <c r="BK574">
        <f t="shared" si="279"/>
        <v>5.3384999999999998</v>
      </c>
      <c r="BL574">
        <f t="shared" si="280"/>
        <v>-4.0884999999999998</v>
      </c>
      <c r="BM574" s="43">
        <f t="shared" si="297"/>
        <v>45519</v>
      </c>
      <c r="BN574" s="43">
        <f t="shared" si="281"/>
        <v>45657</v>
      </c>
      <c r="BO574" s="45">
        <f t="shared" si="298"/>
        <v>0.23695054945054944</v>
      </c>
      <c r="BP574" s="45">
        <f t="shared" si="299"/>
        <v>1.0965395905464399</v>
      </c>
      <c r="BQ574" s="47">
        <f t="shared" si="300"/>
        <v>79.407701277034633</v>
      </c>
      <c r="BR574" s="47">
        <f t="shared" si="301"/>
        <v>107.06085707268049</v>
      </c>
    </row>
    <row r="575" spans="6:70" x14ac:dyDescent="0.25">
      <c r="F575" s="2">
        <v>45413</v>
      </c>
      <c r="G575">
        <v>5.35</v>
      </c>
      <c r="H575" s="43">
        <v>45432</v>
      </c>
      <c r="I575">
        <v>4.4528999999999996</v>
      </c>
      <c r="L575" s="2">
        <v>45405</v>
      </c>
      <c r="M575" t="str">
        <v>91282CKC</v>
      </c>
      <c r="N575">
        <v>2.2576000000000001</v>
      </c>
      <c r="O575">
        <v>4.9247300000000003</v>
      </c>
      <c r="P575">
        <v>0.90690000000000004</v>
      </c>
      <c r="Q575">
        <v>108.078125</v>
      </c>
      <c r="R575">
        <f>VLOOKUP(M575,工作表1!$A$3:$B$1000,2,FALSE)</f>
        <v>4.25</v>
      </c>
      <c r="S575" t="str">
        <f>VLOOKUP(M575,工作表1!$A$3:$C$1000,3,FALSE)</f>
        <v>2031/2/28</v>
      </c>
      <c r="T575">
        <f t="shared" si="271"/>
        <v>5.3384999999999998</v>
      </c>
      <c r="U575">
        <f t="shared" si="270"/>
        <v>-1.0884999999999998</v>
      </c>
      <c r="V575" s="43">
        <f t="shared" si="282"/>
        <v>45535</v>
      </c>
      <c r="W575" s="43">
        <f t="shared" si="272"/>
        <v>45471</v>
      </c>
      <c r="X575" s="45">
        <f t="shared" si="283"/>
        <v>0.64217032967032961</v>
      </c>
      <c r="Y575" s="45">
        <f t="shared" si="284"/>
        <v>1.3990196447388228</v>
      </c>
      <c r="Z575" s="47">
        <f t="shared" si="285"/>
        <v>97.869990648849196</v>
      </c>
      <c r="AA575" s="47">
        <f t="shared" si="286"/>
        <v>108.0911355890883</v>
      </c>
      <c r="AB575" s="45">
        <f t="shared" si="287"/>
        <v>4.6218000000000004</v>
      </c>
      <c r="AC575" s="2" t="str">
        <f t="shared" si="273"/>
        <v>TY1</v>
      </c>
      <c r="AD575">
        <f t="shared" si="274"/>
        <v>108.078125</v>
      </c>
      <c r="AE575">
        <f t="shared" si="275"/>
        <v>108.328125</v>
      </c>
      <c r="AF575" s="49">
        <f t="shared" si="302"/>
        <v>-0.25</v>
      </c>
      <c r="AG575" s="3">
        <f t="shared" si="288"/>
        <v>108.0911355890883</v>
      </c>
      <c r="AH575">
        <f t="shared" si="289"/>
        <v>108.28499441790416</v>
      </c>
      <c r="AI575" s="51">
        <f t="shared" si="290"/>
        <v>-0.19385882881586269</v>
      </c>
      <c r="AJ575" s="52">
        <f t="shared" si="291"/>
        <v>5.6141171184137306E-2</v>
      </c>
      <c r="AK575" s="2">
        <v>45405</v>
      </c>
      <c r="AL575" t="str">
        <v>91282CKF</v>
      </c>
      <c r="AM575">
        <v>2.7397999999999998</v>
      </c>
      <c r="AN575">
        <v>5.1022400000000001</v>
      </c>
      <c r="AO575">
        <v>0.90029999999999999</v>
      </c>
      <c r="AP575">
        <v>108.328125</v>
      </c>
      <c r="AQ575">
        <f>VLOOKUP(AL575,工作表1!$F$3:$G$1000,2,FALSE)</f>
        <v>4.125</v>
      </c>
      <c r="AR575" t="str">
        <f>VLOOKUP(AL575,工作表1!$F$3:$H$1000,3,FALSE)</f>
        <v>2031/3/31</v>
      </c>
      <c r="AS575">
        <f t="shared" si="276"/>
        <v>5.3384999999999998</v>
      </c>
      <c r="AT575">
        <f t="shared" si="277"/>
        <v>-1.2134999999999998</v>
      </c>
      <c r="AU575" s="43">
        <f t="shared" si="292"/>
        <v>45565</v>
      </c>
      <c r="AV575" s="43">
        <f t="shared" si="278"/>
        <v>45565</v>
      </c>
      <c r="AW575" s="45">
        <f t="shared" si="293"/>
        <v>0.27049180327868855</v>
      </c>
      <c r="AX575" s="45">
        <f t="shared" si="294"/>
        <v>2.0674096114978666</v>
      </c>
      <c r="AY575" s="47">
        <f t="shared" si="295"/>
        <v>97.10283009772678</v>
      </c>
      <c r="AZ575" s="47">
        <f t="shared" si="296"/>
        <v>108.28499441790416</v>
      </c>
      <c r="BA575" s="43"/>
      <c r="BC575" s="2">
        <v>45404</v>
      </c>
      <c r="BD575" t="str">
        <v>91282CCS</v>
      </c>
      <c r="BE575">
        <v>6.0186000000000002</v>
      </c>
      <c r="BF575">
        <v>4.9345299999999996</v>
      </c>
      <c r="BG575">
        <v>0.74739999999999995</v>
      </c>
      <c r="BH575">
        <v>108.5625</v>
      </c>
      <c r="BI575">
        <f>VLOOKUP(BD575,工作表1!$K$3:$L$1000,2,FALSE)</f>
        <v>1.25</v>
      </c>
      <c r="BJ575" t="str">
        <f>VLOOKUP(BD575,工作表1!$K$3:$M$1000,3,FALSE)</f>
        <v>2031/8/15</v>
      </c>
      <c r="BK575">
        <f t="shared" si="279"/>
        <v>5.3406500000000001</v>
      </c>
      <c r="BL575">
        <f t="shared" si="280"/>
        <v>-4.0906500000000001</v>
      </c>
      <c r="BM575" s="43">
        <f t="shared" si="297"/>
        <v>45519</v>
      </c>
      <c r="BN575" s="43">
        <f t="shared" si="281"/>
        <v>45657</v>
      </c>
      <c r="BO575" s="45">
        <f t="shared" si="298"/>
        <v>0.23351648351648352</v>
      </c>
      <c r="BP575" s="45">
        <f t="shared" si="299"/>
        <v>1.0965301821466207</v>
      </c>
      <c r="BQ575" s="47">
        <f t="shared" si="300"/>
        <v>79.214785971684279</v>
      </c>
      <c r="BR575" s="47">
        <f t="shared" si="301"/>
        <v>106.80800493643633</v>
      </c>
    </row>
    <row r="576" spans="6:70" x14ac:dyDescent="0.25">
      <c r="F576" s="2">
        <v>45412</v>
      </c>
      <c r="G576">
        <v>5.3503100000000003</v>
      </c>
      <c r="H576" s="43">
        <v>45429</v>
      </c>
      <c r="I576">
        <v>4.4268000000000001</v>
      </c>
      <c r="L576" s="2">
        <v>45404</v>
      </c>
      <c r="M576" t="str">
        <v>91282CKC</v>
      </c>
      <c r="N576">
        <v>2.6417000000000002</v>
      </c>
      <c r="O576">
        <v>4.8638599999999999</v>
      </c>
      <c r="P576">
        <v>0.90690000000000004</v>
      </c>
      <c r="Q576">
        <v>107.859375</v>
      </c>
      <c r="R576">
        <f>VLOOKUP(M576,工作表1!$A$3:$B$1000,2,FALSE)</f>
        <v>4.25</v>
      </c>
      <c r="S576" t="str">
        <f>VLOOKUP(M576,工作表1!$A$3:$C$1000,3,FALSE)</f>
        <v>2031/2/28</v>
      </c>
      <c r="T576">
        <f t="shared" si="271"/>
        <v>5.3406500000000001</v>
      </c>
      <c r="U576">
        <f t="shared" si="270"/>
        <v>-1.0906500000000001</v>
      </c>
      <c r="V576" s="43">
        <f t="shared" si="282"/>
        <v>45535</v>
      </c>
      <c r="W576" s="43">
        <f t="shared" si="272"/>
        <v>45471</v>
      </c>
      <c r="X576" s="45">
        <f t="shared" si="283"/>
        <v>0.63049450549450547</v>
      </c>
      <c r="Y576" s="45">
        <f t="shared" si="284"/>
        <v>1.398987656179437</v>
      </c>
      <c r="Z576" s="47">
        <f t="shared" si="285"/>
        <v>97.656609505957178</v>
      </c>
      <c r="AA576" s="47">
        <f t="shared" si="286"/>
        <v>107.85896185714002</v>
      </c>
      <c r="AB576" s="45">
        <f t="shared" si="287"/>
        <v>4.6352000000000002</v>
      </c>
      <c r="AC576" s="2" t="str">
        <f t="shared" si="273"/>
        <v>TY1</v>
      </c>
      <c r="AD576">
        <f t="shared" si="274"/>
        <v>107.859375</v>
      </c>
      <c r="AE576">
        <f t="shared" si="275"/>
        <v>108.109375</v>
      </c>
      <c r="AF576" s="49">
        <f t="shared" si="302"/>
        <v>-0.25</v>
      </c>
      <c r="AG576" s="3">
        <f t="shared" si="288"/>
        <v>107.85896185714002</v>
      </c>
      <c r="AH576">
        <f t="shared" si="289"/>
        <v>108.0508357715774</v>
      </c>
      <c r="AI576" s="51">
        <f t="shared" si="290"/>
        <v>-0.19187391443738022</v>
      </c>
      <c r="AJ576" s="52">
        <f t="shared" si="291"/>
        <v>5.8126085562619778E-2</v>
      </c>
      <c r="AK576" s="2">
        <v>45404</v>
      </c>
      <c r="AL576" t="str">
        <v>91282CKF</v>
      </c>
      <c r="AM576">
        <v>3.1086999999999998</v>
      </c>
      <c r="AN576">
        <v>5.0850600000000004</v>
      </c>
      <c r="AO576">
        <v>0.90029999999999999</v>
      </c>
      <c r="AP576">
        <v>108.109375</v>
      </c>
      <c r="AQ576">
        <f>VLOOKUP(AL576,工作表1!$F$3:$G$1000,2,FALSE)</f>
        <v>4.125</v>
      </c>
      <c r="AR576" t="str">
        <f>VLOOKUP(AL576,工作表1!$F$3:$H$1000,3,FALSE)</f>
        <v>2031/3/31</v>
      </c>
      <c r="AS576">
        <f t="shared" si="276"/>
        <v>5.3406500000000001</v>
      </c>
      <c r="AT576">
        <f t="shared" si="277"/>
        <v>-1.2156500000000001</v>
      </c>
      <c r="AU576" s="43">
        <f t="shared" si="292"/>
        <v>45565</v>
      </c>
      <c r="AV576" s="43">
        <f t="shared" si="278"/>
        <v>45565</v>
      </c>
      <c r="AW576" s="45">
        <f t="shared" si="293"/>
        <v>0.25922131147540983</v>
      </c>
      <c r="AX576" s="45">
        <f t="shared" si="294"/>
        <v>2.0674404895576015</v>
      </c>
      <c r="AY576" s="47">
        <f t="shared" si="295"/>
        <v>96.888632894161773</v>
      </c>
      <c r="AZ576" s="47">
        <f t="shared" si="296"/>
        <v>108.0508357715774</v>
      </c>
      <c r="BA576" s="43"/>
      <c r="BC576" s="2">
        <v>45401</v>
      </c>
      <c r="BD576" t="str">
        <v>91282CCS</v>
      </c>
      <c r="BE576">
        <v>6.2088999999999999</v>
      </c>
      <c r="BF576">
        <v>4.9262199999999998</v>
      </c>
      <c r="BG576">
        <v>0.74739999999999995</v>
      </c>
      <c r="BH576">
        <v>108.609375</v>
      </c>
      <c r="BI576">
        <f>VLOOKUP(BD576,工作表1!$K$3:$L$1000,2,FALSE)</f>
        <v>1.25</v>
      </c>
      <c r="BJ576" t="str">
        <f>VLOOKUP(BD576,工作表1!$K$3:$M$1000,3,FALSE)</f>
        <v>2031/8/15</v>
      </c>
      <c r="BK576">
        <f t="shared" si="279"/>
        <v>5.3392499999999998</v>
      </c>
      <c r="BL576">
        <f t="shared" si="280"/>
        <v>-4.0892499999999998</v>
      </c>
      <c r="BM576" s="43">
        <f t="shared" si="297"/>
        <v>45519</v>
      </c>
      <c r="BN576" s="43">
        <f t="shared" si="281"/>
        <v>45657</v>
      </c>
      <c r="BO576" s="45">
        <f t="shared" si="298"/>
        <v>0.2300824175824176</v>
      </c>
      <c r="BP576" s="45">
        <f t="shared" si="299"/>
        <v>1.0965207737468012</v>
      </c>
      <c r="BQ576" s="47">
        <f t="shared" si="300"/>
        <v>79.246088149241785</v>
      </c>
      <c r="BR576" s="47">
        <f t="shared" si="301"/>
        <v>106.8518273603222</v>
      </c>
    </row>
    <row r="577" spans="6:70" x14ac:dyDescent="0.25">
      <c r="F577" s="2">
        <v>45411</v>
      </c>
      <c r="G577">
        <v>5.3434999999999997</v>
      </c>
      <c r="H577" s="43">
        <v>45428</v>
      </c>
      <c r="I577">
        <v>4.38</v>
      </c>
      <c r="L577" s="2">
        <v>45401</v>
      </c>
      <c r="M577" t="str">
        <v>91282CKC</v>
      </c>
      <c r="N577">
        <v>2.3759000000000001</v>
      </c>
      <c r="O577">
        <v>4.9150600000000004</v>
      </c>
      <c r="P577">
        <v>0.90690000000000004</v>
      </c>
      <c r="Q577">
        <v>107.90625</v>
      </c>
      <c r="R577">
        <f>VLOOKUP(M577,工作表1!$A$3:$B$1000,2,FALSE)</f>
        <v>4.25</v>
      </c>
      <c r="S577" t="str">
        <f>VLOOKUP(M577,工作表1!$A$3:$C$1000,3,FALSE)</f>
        <v>2031/2/28</v>
      </c>
      <c r="T577">
        <f t="shared" si="271"/>
        <v>5.3392499999999998</v>
      </c>
      <c r="U577">
        <f t="shared" si="270"/>
        <v>-1.0892499999999998</v>
      </c>
      <c r="V577" s="43">
        <f t="shared" si="282"/>
        <v>45535</v>
      </c>
      <c r="W577" s="43">
        <f t="shared" si="272"/>
        <v>45471</v>
      </c>
      <c r="X577" s="45">
        <f t="shared" si="283"/>
        <v>0.61881868131868134</v>
      </c>
      <c r="Y577" s="45">
        <f t="shared" si="284"/>
        <v>1.3989556676200512</v>
      </c>
      <c r="Z577" s="47">
        <f t="shared" si="285"/>
        <v>97.687375119520951</v>
      </c>
      <c r="AA577" s="47">
        <f t="shared" si="286"/>
        <v>107.89528300495334</v>
      </c>
      <c r="AB577" s="45">
        <f t="shared" si="287"/>
        <v>4.6513</v>
      </c>
      <c r="AC577" s="2" t="str">
        <f t="shared" si="273"/>
        <v>TY1</v>
      </c>
      <c r="AD577">
        <f t="shared" si="274"/>
        <v>107.90625</v>
      </c>
      <c r="AE577">
        <f t="shared" si="275"/>
        <v>108.15625</v>
      </c>
      <c r="AF577" s="49">
        <f t="shared" si="302"/>
        <v>-0.25</v>
      </c>
      <c r="AG577" s="3">
        <f t="shared" si="288"/>
        <v>107.89528300495334</v>
      </c>
      <c r="AH577">
        <f t="shared" si="289"/>
        <v>108.08734694725791</v>
      </c>
      <c r="AI577" s="51">
        <f t="shared" si="290"/>
        <v>-0.19206394230457136</v>
      </c>
      <c r="AJ577" s="52">
        <f t="shared" si="291"/>
        <v>5.7936057695428644E-2</v>
      </c>
      <c r="AK577" s="2">
        <v>45401</v>
      </c>
      <c r="AL577" t="str">
        <v>91282CKF</v>
      </c>
      <c r="AM577">
        <v>2.8355000000000001</v>
      </c>
      <c r="AN577">
        <v>5.1036000000000001</v>
      </c>
      <c r="AO577">
        <v>0.90029999999999999</v>
      </c>
      <c r="AP577">
        <v>108.15625</v>
      </c>
      <c r="AQ577">
        <f>VLOOKUP(AL577,工作表1!$F$3:$G$1000,2,FALSE)</f>
        <v>4.125</v>
      </c>
      <c r="AR577" t="str">
        <f>VLOOKUP(AL577,工作表1!$F$3:$H$1000,3,FALSE)</f>
        <v>2031/3/31</v>
      </c>
      <c r="AS577">
        <f t="shared" si="276"/>
        <v>5.3392499999999998</v>
      </c>
      <c r="AT577">
        <f t="shared" si="277"/>
        <v>-1.2142499999999998</v>
      </c>
      <c r="AU577" s="43">
        <f t="shared" si="292"/>
        <v>45565</v>
      </c>
      <c r="AV577" s="43">
        <f t="shared" si="278"/>
        <v>45565</v>
      </c>
      <c r="AW577" s="45">
        <f t="shared" si="293"/>
        <v>0.24795081967213115</v>
      </c>
      <c r="AX577" s="45">
        <f t="shared" si="294"/>
        <v>2.0674713676173364</v>
      </c>
      <c r="AY577" s="47">
        <f t="shared" si="295"/>
        <v>96.919695425794373</v>
      </c>
      <c r="AZ577" s="47">
        <f t="shared" si="296"/>
        <v>108.08734694725791</v>
      </c>
      <c r="BA577" s="43"/>
      <c r="BC577" s="2">
        <v>45400</v>
      </c>
      <c r="BD577" t="str">
        <v>91282CCS</v>
      </c>
      <c r="BE577">
        <v>4.7716000000000003</v>
      </c>
      <c r="BF577">
        <v>5.0119100000000003</v>
      </c>
      <c r="BG577">
        <v>0.74739999999999995</v>
      </c>
      <c r="BH577">
        <v>108.421875</v>
      </c>
      <c r="BI577">
        <f>VLOOKUP(BD577,工作表1!$K$3:$L$1000,2,FALSE)</f>
        <v>1.25</v>
      </c>
      <c r="BJ577" t="str">
        <f>VLOOKUP(BD577,工作表1!$K$3:$M$1000,3,FALSE)</f>
        <v>2031/8/15</v>
      </c>
      <c r="BK577">
        <f t="shared" si="279"/>
        <v>5.3420500000000004</v>
      </c>
      <c r="BL577">
        <f t="shared" si="280"/>
        <v>-4.0920500000000004</v>
      </c>
      <c r="BM577" s="43">
        <f t="shared" si="297"/>
        <v>45519</v>
      </c>
      <c r="BN577" s="43">
        <f t="shared" si="281"/>
        <v>45657</v>
      </c>
      <c r="BO577" s="45">
        <f t="shared" si="298"/>
        <v>0.2197802197802198</v>
      </c>
      <c r="BP577" s="45">
        <f t="shared" si="299"/>
        <v>1.0964925485473431</v>
      </c>
      <c r="BQ577" s="47">
        <f t="shared" si="300"/>
        <v>79.063471302292513</v>
      </c>
      <c r="BR577" s="47">
        <f t="shared" si="301"/>
        <v>106.61991188042686</v>
      </c>
    </row>
    <row r="578" spans="6:70" x14ac:dyDescent="0.25">
      <c r="F578" s="2">
        <v>45408</v>
      </c>
      <c r="G578">
        <v>5.3441999999999998</v>
      </c>
      <c r="H578" s="43">
        <v>45427</v>
      </c>
      <c r="I578">
        <v>4.3357999999999999</v>
      </c>
      <c r="L578" s="2">
        <v>45400</v>
      </c>
      <c r="M578" t="str">
        <v>91282CKC</v>
      </c>
      <c r="N578">
        <v>2.5083000000000002</v>
      </c>
      <c r="O578">
        <v>4.9135200000000001</v>
      </c>
      <c r="P578">
        <v>0.90690000000000004</v>
      </c>
      <c r="Q578">
        <v>107.703125</v>
      </c>
      <c r="R578">
        <f>VLOOKUP(M578,工作表1!$A$3:$B$1000,2,FALSE)</f>
        <v>4.25</v>
      </c>
      <c r="S578" t="str">
        <f>VLOOKUP(M578,工作表1!$A$3:$C$1000,3,FALSE)</f>
        <v>2031/2/28</v>
      </c>
      <c r="T578">
        <f t="shared" si="271"/>
        <v>5.3420500000000004</v>
      </c>
      <c r="U578">
        <f t="shared" si="270"/>
        <v>-1.0920500000000004</v>
      </c>
      <c r="V578" s="43">
        <f t="shared" si="282"/>
        <v>45535</v>
      </c>
      <c r="W578" s="43">
        <f t="shared" si="272"/>
        <v>45471</v>
      </c>
      <c r="X578" s="45">
        <f t="shared" si="283"/>
        <v>0.58379120879120883</v>
      </c>
      <c r="Y578" s="45">
        <f t="shared" si="284"/>
        <v>1.3988597019418938</v>
      </c>
      <c r="Z578" s="47">
        <f t="shared" si="285"/>
        <v>97.526894918648878</v>
      </c>
      <c r="AA578" s="47">
        <f t="shared" si="286"/>
        <v>107.72696935376442</v>
      </c>
      <c r="AB578" s="45">
        <f t="shared" si="287"/>
        <v>4.6589</v>
      </c>
      <c r="AC578" s="2" t="str">
        <f t="shared" si="273"/>
        <v>TY1</v>
      </c>
      <c r="AD578">
        <f t="shared" si="274"/>
        <v>107.703125</v>
      </c>
      <c r="AE578">
        <f t="shared" si="275"/>
        <v>107.96875</v>
      </c>
      <c r="AF578" s="49">
        <f t="shared" si="302"/>
        <v>-0.265625</v>
      </c>
      <c r="AG578" s="3">
        <f t="shared" si="288"/>
        <v>107.72696935376442</v>
      </c>
      <c r="AH578">
        <f t="shared" si="289"/>
        <v>107.91847610261553</v>
      </c>
      <c r="AI578" s="51">
        <f t="shared" si="290"/>
        <v>-0.1915067488511113</v>
      </c>
      <c r="AJ578" s="52">
        <f t="shared" si="291"/>
        <v>7.4118251148888703E-2</v>
      </c>
      <c r="AK578" s="2">
        <v>45400</v>
      </c>
      <c r="AL578" t="str">
        <v>91282CKF</v>
      </c>
      <c r="AM578">
        <v>2.4091</v>
      </c>
      <c r="AN578">
        <v>5.1405000000000003</v>
      </c>
      <c r="AO578">
        <v>0.90029999999999999</v>
      </c>
      <c r="AP578">
        <v>107.96875</v>
      </c>
      <c r="AQ578">
        <f>VLOOKUP(AL578,工作表1!$F$3:$G$1000,2,FALSE)</f>
        <v>4.125</v>
      </c>
      <c r="AR578" t="str">
        <f>VLOOKUP(AL578,工作表1!$F$3:$H$1000,3,FALSE)</f>
        <v>2031/3/31</v>
      </c>
      <c r="AS578">
        <f t="shared" si="276"/>
        <v>5.3420500000000004</v>
      </c>
      <c r="AT578">
        <f t="shared" si="277"/>
        <v>-1.2170500000000004</v>
      </c>
      <c r="AU578" s="43">
        <f t="shared" si="292"/>
        <v>45565</v>
      </c>
      <c r="AV578" s="43">
        <f t="shared" si="278"/>
        <v>45565</v>
      </c>
      <c r="AW578" s="45">
        <f t="shared" si="293"/>
        <v>0.21413934426229508</v>
      </c>
      <c r="AX578" s="45">
        <f t="shared" si="294"/>
        <v>2.0675640017965415</v>
      </c>
      <c r="AY578" s="47">
        <f t="shared" si="295"/>
        <v>96.759093342642913</v>
      </c>
      <c r="AZ578" s="47">
        <f t="shared" si="296"/>
        <v>107.91847610261553</v>
      </c>
      <c r="BA578" s="43"/>
      <c r="BC578" s="2">
        <v>45399</v>
      </c>
      <c r="BD578" t="str">
        <v>91282CCS</v>
      </c>
      <c r="BE578">
        <v>6.4192999999999998</v>
      </c>
      <c r="BF578">
        <v>4.9108400000000003</v>
      </c>
      <c r="BG578">
        <v>0.74739999999999995</v>
      </c>
      <c r="BH578">
        <v>108.875</v>
      </c>
      <c r="BI578">
        <f>VLOOKUP(BD578,工作表1!$K$3:$L$1000,2,FALSE)</f>
        <v>1.25</v>
      </c>
      <c r="BJ578" t="str">
        <f>VLOOKUP(BD578,工作表1!$K$3:$M$1000,3,FALSE)</f>
        <v>2031/8/15</v>
      </c>
      <c r="BK578">
        <f t="shared" si="279"/>
        <v>5.3410000000000002</v>
      </c>
      <c r="BL578">
        <f t="shared" si="280"/>
        <v>-4.0910000000000002</v>
      </c>
      <c r="BM578" s="43">
        <f t="shared" si="297"/>
        <v>45519</v>
      </c>
      <c r="BN578" s="43">
        <f t="shared" si="281"/>
        <v>45657</v>
      </c>
      <c r="BO578" s="45">
        <f t="shared" si="298"/>
        <v>0.21634615384615385</v>
      </c>
      <c r="BP578" s="45">
        <f t="shared" si="299"/>
        <v>1.0964831401475237</v>
      </c>
      <c r="BQ578" s="47">
        <f t="shared" si="300"/>
        <v>79.439026683350022</v>
      </c>
      <c r="BR578" s="47">
        <f t="shared" si="301"/>
        <v>107.12465402326436</v>
      </c>
    </row>
    <row r="579" spans="6:70" x14ac:dyDescent="0.25">
      <c r="F579" s="2">
        <v>45407</v>
      </c>
      <c r="G579">
        <v>5.3455000000000004</v>
      </c>
      <c r="H579" s="43">
        <v>45426</v>
      </c>
      <c r="I579">
        <v>4.4428999999999998</v>
      </c>
      <c r="L579" s="2">
        <v>45399</v>
      </c>
      <c r="M579" t="str">
        <v>91282CKC</v>
      </c>
      <c r="N579">
        <v>2.5868000000000002</v>
      </c>
      <c r="O579">
        <v>4.9088200000000004</v>
      </c>
      <c r="P579">
        <v>0.90690000000000004</v>
      </c>
      <c r="Q579">
        <v>108.15625</v>
      </c>
      <c r="R579">
        <f>VLOOKUP(M579,工作表1!$A$3:$B$1000,2,FALSE)</f>
        <v>4.25</v>
      </c>
      <c r="S579" t="str">
        <f>VLOOKUP(M579,工作表1!$A$3:$C$1000,3,FALSE)</f>
        <v>2031/2/28</v>
      </c>
      <c r="T579">
        <f t="shared" si="271"/>
        <v>5.3410000000000002</v>
      </c>
      <c r="U579">
        <f t="shared" si="270"/>
        <v>-1.0910000000000002</v>
      </c>
      <c r="V579" s="43">
        <f t="shared" si="282"/>
        <v>45535</v>
      </c>
      <c r="W579" s="43">
        <f t="shared" si="272"/>
        <v>45471</v>
      </c>
      <c r="X579" s="45">
        <f t="shared" si="283"/>
        <v>0.57211538461538458</v>
      </c>
      <c r="Y579" s="45">
        <f t="shared" si="284"/>
        <v>1.398827713382508</v>
      </c>
      <c r="Z579" s="47">
        <f t="shared" si="285"/>
        <v>97.933094972943806</v>
      </c>
      <c r="AA579" s="47">
        <f t="shared" si="286"/>
        <v>108.17732931714974</v>
      </c>
      <c r="AB579" s="45">
        <f t="shared" si="287"/>
        <v>4.6047000000000002</v>
      </c>
      <c r="AC579" s="2" t="str">
        <f t="shared" si="273"/>
        <v>TY1</v>
      </c>
      <c r="AD579">
        <f t="shared" si="274"/>
        <v>108.15625</v>
      </c>
      <c r="AE579">
        <f t="shared" si="275"/>
        <v>108.421875</v>
      </c>
      <c r="AF579" s="49">
        <f t="shared" si="302"/>
        <v>-0.265625</v>
      </c>
      <c r="AG579" s="3">
        <f t="shared" si="288"/>
        <v>108.17732931714974</v>
      </c>
      <c r="AH579">
        <f t="shared" si="289"/>
        <v>108.37195799609384</v>
      </c>
      <c r="AI579" s="51">
        <f t="shared" si="290"/>
        <v>-0.19462867894409897</v>
      </c>
      <c r="AJ579" s="52">
        <f t="shared" si="291"/>
        <v>7.0996321055901035E-2</v>
      </c>
      <c r="AK579" s="2">
        <v>45399</v>
      </c>
      <c r="AL579" t="str">
        <v>91282CKF</v>
      </c>
      <c r="AM579">
        <v>2.7027000000000001</v>
      </c>
      <c r="AN579">
        <v>5.1176300000000001</v>
      </c>
      <c r="AO579">
        <v>0.90029999999999999</v>
      </c>
      <c r="AP579">
        <v>108.421875</v>
      </c>
      <c r="AQ579">
        <f>VLOOKUP(AL579,工作表1!$F$3:$G$1000,2,FALSE)</f>
        <v>4.125</v>
      </c>
      <c r="AR579" t="str">
        <f>VLOOKUP(AL579,工作表1!$F$3:$H$1000,3,FALSE)</f>
        <v>2031/3/31</v>
      </c>
      <c r="AS579">
        <f t="shared" si="276"/>
        <v>5.3410000000000002</v>
      </c>
      <c r="AT579">
        <f t="shared" si="277"/>
        <v>-1.2160000000000002</v>
      </c>
      <c r="AU579" s="43">
        <f t="shared" si="292"/>
        <v>45565</v>
      </c>
      <c r="AV579" s="43">
        <f t="shared" si="278"/>
        <v>45565</v>
      </c>
      <c r="AW579" s="45">
        <f t="shared" si="293"/>
        <v>0.2028688524590164</v>
      </c>
      <c r="AX579" s="45">
        <f t="shared" si="294"/>
        <v>2.0675948798562764</v>
      </c>
      <c r="AY579" s="47">
        <f t="shared" si="295"/>
        <v>97.165405861508859</v>
      </c>
      <c r="AZ579" s="47">
        <f t="shared" si="296"/>
        <v>108.37195799609384</v>
      </c>
      <c r="BA579" s="43"/>
      <c r="BC579" s="2">
        <v>45398</v>
      </c>
      <c r="BD579" t="str">
        <v>91282CCS</v>
      </c>
      <c r="BE579">
        <v>4.024</v>
      </c>
      <c r="BF579">
        <v>5.0585599999999999</v>
      </c>
      <c r="BG579">
        <v>0.74739999999999995</v>
      </c>
      <c r="BH579">
        <v>108.390625</v>
      </c>
      <c r="BI579">
        <f>VLOOKUP(BD579,工作表1!$K$3:$L$1000,2,FALSE)</f>
        <v>1.25</v>
      </c>
      <c r="BJ579" t="str">
        <f>VLOOKUP(BD579,工作表1!$K$3:$M$1000,3,FALSE)</f>
        <v>2031/8/15</v>
      </c>
      <c r="BK579">
        <f t="shared" si="279"/>
        <v>5.3425000000000002</v>
      </c>
      <c r="BL579">
        <f t="shared" si="280"/>
        <v>-4.0925000000000002</v>
      </c>
      <c r="BM579" s="43">
        <f t="shared" si="297"/>
        <v>45519</v>
      </c>
      <c r="BN579" s="43">
        <f t="shared" si="281"/>
        <v>45657</v>
      </c>
      <c r="BO579" s="45">
        <f t="shared" si="298"/>
        <v>0.21291208791208793</v>
      </c>
      <c r="BP579" s="45">
        <f t="shared" si="299"/>
        <v>1.0964737317477042</v>
      </c>
      <c r="BQ579" s="47">
        <f t="shared" si="300"/>
        <v>79.000720398954542</v>
      </c>
      <c r="BR579" s="47">
        <f t="shared" si="301"/>
        <v>106.54290968123921</v>
      </c>
    </row>
    <row r="580" spans="6:70" x14ac:dyDescent="0.25">
      <c r="F580" s="2">
        <v>45406</v>
      </c>
      <c r="G580">
        <v>5.3384999999999998</v>
      </c>
      <c r="H580" s="43">
        <v>45425</v>
      </c>
      <c r="I580">
        <v>4.4927999999999999</v>
      </c>
      <c r="L580" s="2">
        <v>45398</v>
      </c>
      <c r="M580" t="str">
        <v>91282CKC</v>
      </c>
      <c r="N580">
        <v>2.6069</v>
      </c>
      <c r="O580">
        <v>4.9124999999999996</v>
      </c>
      <c r="P580">
        <v>0.90690000000000004</v>
      </c>
      <c r="Q580">
        <v>107.671875</v>
      </c>
      <c r="R580">
        <f>VLOOKUP(M580,工作表1!$A$3:$B$1000,2,FALSE)</f>
        <v>4.25</v>
      </c>
      <c r="S580" t="str">
        <f>VLOOKUP(M580,工作表1!$A$3:$C$1000,3,FALSE)</f>
        <v>2031/2/28</v>
      </c>
      <c r="T580">
        <f t="shared" si="271"/>
        <v>5.3425000000000002</v>
      </c>
      <c r="U580">
        <f t="shared" ref="U580:U643" si="303">R580-T580</f>
        <v>-1.0925000000000002</v>
      </c>
      <c r="V580" s="43">
        <f t="shared" si="282"/>
        <v>45535</v>
      </c>
      <c r="W580" s="43">
        <f t="shared" si="272"/>
        <v>45471</v>
      </c>
      <c r="X580" s="45">
        <f t="shared" si="283"/>
        <v>0.56043956043956045</v>
      </c>
      <c r="Y580" s="45">
        <f t="shared" si="284"/>
        <v>1.3987957248231222</v>
      </c>
      <c r="Z580" s="47">
        <f t="shared" si="285"/>
        <v>97.495815707542093</v>
      </c>
      <c r="AA580" s="47">
        <f t="shared" si="286"/>
        <v>107.69817648636817</v>
      </c>
      <c r="AB580" s="45">
        <f t="shared" si="287"/>
        <v>4.6910999999999996</v>
      </c>
      <c r="AC580" s="2" t="str">
        <f t="shared" si="273"/>
        <v>TY1</v>
      </c>
      <c r="AD580">
        <f t="shared" si="274"/>
        <v>107.671875</v>
      </c>
      <c r="AE580">
        <f t="shared" si="275"/>
        <v>107.9375</v>
      </c>
      <c r="AF580" s="49">
        <f t="shared" si="302"/>
        <v>-0.265625</v>
      </c>
      <c r="AG580" s="3">
        <f t="shared" si="288"/>
        <v>107.69817648636817</v>
      </c>
      <c r="AH580">
        <f t="shared" si="289"/>
        <v>107.88956264586601</v>
      </c>
      <c r="AI580" s="51">
        <f t="shared" si="290"/>
        <v>-0.19138615949783855</v>
      </c>
      <c r="AJ580" s="52">
        <f t="shared" si="291"/>
        <v>7.4238840502161452E-2</v>
      </c>
      <c r="AK580" s="2">
        <v>45398</v>
      </c>
      <c r="AL580" t="str">
        <v>91282CKF</v>
      </c>
      <c r="AM580">
        <v>2.5457999999999998</v>
      </c>
      <c r="AN580">
        <v>5.1386799999999999</v>
      </c>
      <c r="AO580">
        <v>0.90029999999999999</v>
      </c>
      <c r="AP580">
        <v>107.9375</v>
      </c>
      <c r="AQ580">
        <f>VLOOKUP(AL580,工作表1!$F$3:$G$1000,2,FALSE)</f>
        <v>4.125</v>
      </c>
      <c r="AR580" t="str">
        <f>VLOOKUP(AL580,工作表1!$F$3:$H$1000,3,FALSE)</f>
        <v>2031/3/31</v>
      </c>
      <c r="AS580">
        <f t="shared" si="276"/>
        <v>5.3425000000000002</v>
      </c>
      <c r="AT580">
        <f t="shared" si="277"/>
        <v>-1.2175000000000002</v>
      </c>
      <c r="AU580" s="43">
        <f t="shared" si="292"/>
        <v>45565</v>
      </c>
      <c r="AV580" s="43">
        <f t="shared" si="278"/>
        <v>45565</v>
      </c>
      <c r="AW580" s="45">
        <f t="shared" si="293"/>
        <v>0.19159836065573771</v>
      </c>
      <c r="AX580" s="45">
        <f t="shared" si="294"/>
        <v>2.0676257579160118</v>
      </c>
      <c r="AY580" s="47">
        <f t="shared" si="295"/>
        <v>96.727978097866171</v>
      </c>
      <c r="AZ580" s="47">
        <f t="shared" si="296"/>
        <v>107.88956264586601</v>
      </c>
      <c r="BA580" s="43"/>
      <c r="BC580" s="2">
        <v>45397</v>
      </c>
      <c r="BD580" t="str">
        <v>91282CCS</v>
      </c>
      <c r="BE580">
        <v>4.3716999999999997</v>
      </c>
      <c r="BF580">
        <v>5.0195800000000004</v>
      </c>
      <c r="BG580">
        <v>0.74739999999999995</v>
      </c>
      <c r="BH580">
        <v>108.609375</v>
      </c>
      <c r="BI580">
        <f>VLOOKUP(BD580,工作表1!$K$3:$L$1000,2,FALSE)</f>
        <v>1.25</v>
      </c>
      <c r="BJ580" t="str">
        <f>VLOOKUP(BD580,工作表1!$K$3:$M$1000,3,FALSE)</f>
        <v>2031/8/15</v>
      </c>
      <c r="BK580">
        <f t="shared" si="279"/>
        <v>5.3356000000000003</v>
      </c>
      <c r="BL580">
        <f t="shared" si="280"/>
        <v>-4.0856000000000003</v>
      </c>
      <c r="BM580" s="43">
        <f t="shared" si="297"/>
        <v>45519</v>
      </c>
      <c r="BN580" s="43">
        <f t="shared" si="281"/>
        <v>45657</v>
      </c>
      <c r="BO580" s="45">
        <f t="shared" si="298"/>
        <v>0.20947802197802196</v>
      </c>
      <c r="BP580" s="45">
        <f t="shared" si="299"/>
        <v>1.096464323347885</v>
      </c>
      <c r="BQ580" s="47">
        <f t="shared" si="300"/>
        <v>79.151404494478356</v>
      </c>
      <c r="BR580" s="47">
        <f t="shared" si="301"/>
        <v>106.74114310201753</v>
      </c>
    </row>
    <row r="581" spans="6:70" x14ac:dyDescent="0.25">
      <c r="F581" s="2">
        <v>45405</v>
      </c>
      <c r="G581">
        <v>5.3384999999999998</v>
      </c>
      <c r="H581" s="43">
        <v>45422</v>
      </c>
      <c r="I581">
        <v>4.5007000000000001</v>
      </c>
      <c r="L581" s="2">
        <v>45397</v>
      </c>
      <c r="M581" t="str">
        <v>91282CKC</v>
      </c>
      <c r="N581">
        <v>2.3822999999999999</v>
      </c>
      <c r="O581">
        <v>4.9489099999999997</v>
      </c>
      <c r="P581">
        <v>0.90690000000000004</v>
      </c>
      <c r="Q581">
        <v>107.890625</v>
      </c>
      <c r="R581">
        <f>VLOOKUP(M581,工作表1!$A$3:$B$1000,2,FALSE)</f>
        <v>4.25</v>
      </c>
      <c r="S581" t="str">
        <f>VLOOKUP(M581,工作表1!$A$3:$C$1000,3,FALSE)</f>
        <v>2031/2/28</v>
      </c>
      <c r="T581">
        <f t="shared" ref="T581:T644" si="304">INDEX($G:$G,MATCH(L581,$F:$F,0))</f>
        <v>5.3356000000000003</v>
      </c>
      <c r="U581">
        <f t="shared" si="303"/>
        <v>-1.0856000000000003</v>
      </c>
      <c r="V581" s="43">
        <f t="shared" si="282"/>
        <v>45535</v>
      </c>
      <c r="W581" s="43">
        <f t="shared" ref="W581:W644" si="305">IF(WEEKDAY(DATE(YEAR(L581),(INT(MONTH(L581)/3)+1)*3+1,1)-1,2)=7,DATE(YEAR(L581),(INT(MONTH(L581)/3)+1)*3+1,1)-1-2,IF(WEEKDAY(DATE(YEAR(L581),(INT(MONTH(L581)/3)+1)*3+1,1)-1,2)=6,DATE(YEAR(L581),(INT(MONTH(L581)/3)+1)*3+1,1)-1-1,DATE(YEAR(L581),(INT(MONTH(L581)/3)+1)*3+1,1)-1))</f>
        <v>45471</v>
      </c>
      <c r="X581" s="45">
        <f t="shared" si="283"/>
        <v>0.54876373626373631</v>
      </c>
      <c r="Y581" s="45">
        <f t="shared" si="284"/>
        <v>1.3987637362637364</v>
      </c>
      <c r="Z581" s="47">
        <f t="shared" si="285"/>
        <v>97.656488657416176</v>
      </c>
      <c r="AA581" s="47">
        <f t="shared" si="286"/>
        <v>107.87649108890426</v>
      </c>
      <c r="AB581" s="45">
        <f t="shared" si="287"/>
        <v>4.6178999999999997</v>
      </c>
      <c r="AC581" s="2" t="str">
        <f t="shared" ref="AC581:AC644" si="306">IF(MOD(MONTH(L581),3)=0,"TY2","TY1")</f>
        <v>TY1</v>
      </c>
      <c r="AD581">
        <f t="shared" ref="AD581:AD644" si="307">IF(AC581="TY1",Q581,AP581)</f>
        <v>107.890625</v>
      </c>
      <c r="AE581">
        <f t="shared" ref="AE581:AE644" si="308">IF(AC581="TY1",AP581,BH581)</f>
        <v>108.15625</v>
      </c>
      <c r="AF581" s="49">
        <f t="shared" si="302"/>
        <v>-0.265625</v>
      </c>
      <c r="AG581" s="3">
        <f t="shared" si="288"/>
        <v>107.87649108890426</v>
      </c>
      <c r="AH581">
        <f t="shared" si="289"/>
        <v>108.06679163735346</v>
      </c>
      <c r="AI581" s="51">
        <f t="shared" si="290"/>
        <v>-0.1903005484492013</v>
      </c>
      <c r="AJ581" s="52">
        <f t="shared" si="291"/>
        <v>7.5324451550798699E-2</v>
      </c>
      <c r="AK581" s="2">
        <v>45397</v>
      </c>
      <c r="AL581" t="str">
        <v>91282CKF</v>
      </c>
      <c r="AM581">
        <v>2.2551000000000001</v>
      </c>
      <c r="AN581">
        <v>5.1447099999999999</v>
      </c>
      <c r="AO581">
        <v>0.90029999999999999</v>
      </c>
      <c r="AP581">
        <v>108.15625</v>
      </c>
      <c r="AQ581">
        <f>VLOOKUP(AL581,工作表1!$F$3:$G$1000,2,FALSE)</f>
        <v>4.125</v>
      </c>
      <c r="AR581" t="str">
        <f>VLOOKUP(AL581,工作表1!$F$3:$H$1000,3,FALSE)</f>
        <v>2031/3/31</v>
      </c>
      <c r="AS581">
        <f t="shared" ref="AS581:AS644" si="309">INDEX($G:$G,MATCH(AK581,$F:$F,0))</f>
        <v>5.3356000000000003</v>
      </c>
      <c r="AT581">
        <f t="shared" ref="AT581:AT644" si="310">AQ581-AS581</f>
        <v>-1.2106000000000003</v>
      </c>
      <c r="AU581" s="43">
        <f t="shared" si="292"/>
        <v>45565</v>
      </c>
      <c r="AV581" s="43">
        <f t="shared" ref="AV581:AV644" si="311">IF(WEEKDAY(DATE(YEAR(AK581),(INT(MONTH(AK581)/3)+1)*3+4,1)-1,2)=7,DATE(YEAR(AK581),(INT(MONTH(AK581)/3)+1)*3+4,1)-1-2,IF(WEEKDAY(DATE(YEAR(AK581),(INT(MONTH(AK581)/3)+1)*3+4,1)-1,2)=6,DATE(YEAR(AK581),(INT(MONTH(AK581)/3)+1)*3+4,1)-1-1,DATE(YEAR(AK581),(INT(MONTH(AK581)/3)+1)*3+4,1)-1))</f>
        <v>45565</v>
      </c>
      <c r="AW581" s="45">
        <f t="shared" si="293"/>
        <v>0.18032786885245902</v>
      </c>
      <c r="AX581" s="45">
        <f t="shared" si="294"/>
        <v>2.0676566359757467</v>
      </c>
      <c r="AY581" s="47">
        <f t="shared" si="295"/>
        <v>96.888298462403085</v>
      </c>
      <c r="AZ581" s="47">
        <f t="shared" si="296"/>
        <v>108.06679163735346</v>
      </c>
      <c r="BA581" s="43"/>
      <c r="BC581" s="2">
        <v>45394</v>
      </c>
      <c r="BD581" t="str">
        <v>91282CCS</v>
      </c>
      <c r="BE581">
        <v>7.0480999999999998</v>
      </c>
      <c r="BF581">
        <v>4.8644699999999998</v>
      </c>
      <c r="BG581">
        <v>0.74739999999999995</v>
      </c>
      <c r="BH581">
        <v>109.453125</v>
      </c>
      <c r="BI581">
        <f>VLOOKUP(BD581,工作表1!$K$3:$L$1000,2,FALSE)</f>
        <v>1.25</v>
      </c>
      <c r="BJ581" t="str">
        <f>VLOOKUP(BD581,工作表1!$K$3:$M$1000,3,FALSE)</f>
        <v>2031/8/15</v>
      </c>
      <c r="BK581">
        <f t="shared" ref="BK581:BK644" si="312">INDEX($G:$G,MATCH(BC581,$F:$F,0))</f>
        <v>5.3287000000000004</v>
      </c>
      <c r="BL581">
        <f t="shared" ref="BL581:BL644" si="313">BI581-BK581</f>
        <v>-4.0787000000000004</v>
      </c>
      <c r="BM581" s="43">
        <f t="shared" si="297"/>
        <v>45519</v>
      </c>
      <c r="BN581" s="43">
        <f t="shared" ref="BN581:BN644" si="314">IF(WEEKDAY(DATE(YEAR(BC581),(INT(MONTH(BC581)/3)+1)*3+7,1)-1,2)=7,DATE(YEAR(BC581),(INT(MONTH(BC581)/3)+1)*3+7,1)-1-2,IF(WEEKDAY(DATE(YEAR(BC581),(INT(MONTH(BC581)/3)+1)*3+7,1)-1,2)=6,DATE(YEAR(BC581),(INT(MONTH(BC581)/3)+1)*3+7,1)-1-1,DATE(YEAR(BC581),(INT(MONTH(BC581)/3)+1)*3+7,1)-1))</f>
        <v>45657</v>
      </c>
      <c r="BO581" s="45">
        <f t="shared" si="298"/>
        <v>0.20604395604395603</v>
      </c>
      <c r="BP581" s="45">
        <f t="shared" si="299"/>
        <v>1.0964549149480656</v>
      </c>
      <c r="BQ581" s="47">
        <f t="shared" si="300"/>
        <v>79.840204377283925</v>
      </c>
      <c r="BR581" s="47">
        <f t="shared" si="301"/>
        <v>107.6593088936126</v>
      </c>
    </row>
    <row r="582" spans="6:70" x14ac:dyDescent="0.25">
      <c r="F582" s="2">
        <v>45404</v>
      </c>
      <c r="G582">
        <v>5.3406500000000001</v>
      </c>
      <c r="H582" s="43">
        <v>45421</v>
      </c>
      <c r="I582">
        <v>4.4564000000000004</v>
      </c>
      <c r="L582" s="2">
        <v>45394</v>
      </c>
      <c r="M582" t="str">
        <v>91282CKC</v>
      </c>
      <c r="N582">
        <v>2.5924</v>
      </c>
      <c r="O582">
        <v>4.9233799999999999</v>
      </c>
      <c r="P582">
        <v>0.90690000000000004</v>
      </c>
      <c r="Q582">
        <v>108.6875</v>
      </c>
      <c r="R582">
        <f>VLOOKUP(M582,工作表1!$A$3:$B$1000,2,FALSE)</f>
        <v>4.25</v>
      </c>
      <c r="S582" t="str">
        <f>VLOOKUP(M582,工作表1!$A$3:$C$1000,3,FALSE)</f>
        <v>2031/2/28</v>
      </c>
      <c r="T582">
        <f t="shared" si="304"/>
        <v>5.3287000000000004</v>
      </c>
      <c r="U582">
        <f t="shared" si="303"/>
        <v>-1.0787000000000004</v>
      </c>
      <c r="V582" s="43">
        <f t="shared" ref="V582:V645" si="315">COUPNCD(L581,S582,2,0)</f>
        <v>45535</v>
      </c>
      <c r="W582" s="43">
        <f t="shared" si="305"/>
        <v>45471</v>
      </c>
      <c r="X582" s="45">
        <f t="shared" ref="X582:X645" si="316">COUPDAYBS(L581,S582,2,1)/COUPDAYS(L581,S582,2,1)*R582/2</f>
        <v>0.53708791208791207</v>
      </c>
      <c r="Y582" s="45">
        <f t="shared" ref="Y582:Y645" si="317">(W582-L581)/365*R582+X582</f>
        <v>1.3987317477043504</v>
      </c>
      <c r="Z582" s="47">
        <f t="shared" ref="Z582:Z645" si="318">(Q582*P582+Y582)/(1+(O582/100)*(W582-L583)/360)-X582</f>
        <v>98.375208141965459</v>
      </c>
      <c r="AA582" s="47">
        <f t="shared" ref="AA582:AA645" si="319">(Z582-$AB$5*(W582-L581)/365+T582*(W582-L581)/360)/P582</f>
        <v>108.67009756633492</v>
      </c>
      <c r="AB582" s="45">
        <f t="shared" ref="AB582:AB645" si="320">INDEX(I:I,MATCH(L582,H:H,0))</f>
        <v>4.5450999999999997</v>
      </c>
      <c r="AC582" s="2" t="str">
        <f t="shared" si="306"/>
        <v>TY1</v>
      </c>
      <c r="AD582">
        <f t="shared" si="307"/>
        <v>108.6875</v>
      </c>
      <c r="AE582">
        <f t="shared" si="308"/>
        <v>109</v>
      </c>
      <c r="AF582" s="49">
        <f t="shared" si="302"/>
        <v>-0.3125</v>
      </c>
      <c r="AG582" s="3">
        <f t="shared" ref="AG582:AG645" si="321">IF(AC582="TY1",AA582,AZ582)</f>
        <v>108.67009756633492</v>
      </c>
      <c r="AH582">
        <f t="shared" ref="AH582:AH645" si="322">IF(AC582="TY1",AZ582,BR582)</f>
        <v>108.86336087901181</v>
      </c>
      <c r="AI582" s="51">
        <f t="shared" ref="AI582:AI645" si="323">AG582-AH582</f>
        <v>-0.19326331267689056</v>
      </c>
      <c r="AJ582" s="52">
        <f t="shared" ref="AJ582:AJ645" si="324">AI582-AF582</f>
        <v>0.11923668732310944</v>
      </c>
      <c r="AK582" s="2">
        <v>45394</v>
      </c>
      <c r="AL582" t="str">
        <v>91282CKF</v>
      </c>
      <c r="AM582">
        <v>1.4568000000000001</v>
      </c>
      <c r="AN582">
        <v>5.1912399999999996</v>
      </c>
      <c r="AO582">
        <v>0.90029999999999999</v>
      </c>
      <c r="AP582">
        <v>109</v>
      </c>
      <c r="AQ582">
        <f>VLOOKUP(AL582,工作表1!$F$3:$G$1000,2,FALSE)</f>
        <v>4.125</v>
      </c>
      <c r="AR582" t="str">
        <f>VLOOKUP(AL582,工作表1!$F$3:$H$1000,3,FALSE)</f>
        <v>2031/3/31</v>
      </c>
      <c r="AS582">
        <f t="shared" si="309"/>
        <v>5.3287000000000004</v>
      </c>
      <c r="AT582">
        <f t="shared" si="310"/>
        <v>-1.2037000000000004</v>
      </c>
      <c r="AU582" s="43">
        <f t="shared" ref="AU582:AU645" si="325">COUPNCD(AK581,AR582,2,0)</f>
        <v>45565</v>
      </c>
      <c r="AV582" s="43">
        <f t="shared" si="311"/>
        <v>45565</v>
      </c>
      <c r="AW582" s="45">
        <f t="shared" ref="AW582:AW645" si="326">COUPDAYBS(AK581,AR582,2,1)/COUPDAYS(AK581,AR582,2,1)*AQ582/2</f>
        <v>0.16905737704918031</v>
      </c>
      <c r="AX582" s="45">
        <f t="shared" ref="AX582:AX645" si="327">(AV582-AK581)/365*AQ582+AW582</f>
        <v>2.0676875140354816</v>
      </c>
      <c r="AY582" s="47">
        <f t="shared" ref="AY582:AY645" si="328">(AP582*AO582+AX582)/(1+(AN582/100)*(AV582-AK583)/360)-AW582</f>
        <v>97.606249187502186</v>
      </c>
      <c r="AZ582" s="47">
        <f t="shared" ref="AZ582:AZ645" si="329">(AY582-$AB$5*(AV582-AK581)/365+AS582*(AV582-AK581)/360)/AO582</f>
        <v>108.86336087901181</v>
      </c>
      <c r="BA582" s="43"/>
      <c r="BC582" s="2">
        <v>45393</v>
      </c>
      <c r="BD582" t="str">
        <v>91282CCS</v>
      </c>
      <c r="BE582">
        <v>5.5248999999999997</v>
      </c>
      <c r="BF582">
        <v>4.9748200000000002</v>
      </c>
      <c r="BG582">
        <v>0.74739999999999995</v>
      </c>
      <c r="BH582">
        <v>108.875</v>
      </c>
      <c r="BI582">
        <f>VLOOKUP(BD582,工作表1!$K$3:$L$1000,2,FALSE)</f>
        <v>1.25</v>
      </c>
      <c r="BJ582" t="str">
        <f>VLOOKUP(BD582,工作表1!$K$3:$M$1000,3,FALSE)</f>
        <v>2031/8/15</v>
      </c>
      <c r="BK582">
        <f t="shared" si="312"/>
        <v>5.3364000000000003</v>
      </c>
      <c r="BL582">
        <f t="shared" si="313"/>
        <v>-4.0864000000000003</v>
      </c>
      <c r="BM582" s="43">
        <f t="shared" ref="BM582:BM645" si="330">COUPNCD(BC581,BJ582,2,0)</f>
        <v>45519</v>
      </c>
      <c r="BN582" s="43">
        <f t="shared" si="314"/>
        <v>45657</v>
      </c>
      <c r="BO582" s="45">
        <f t="shared" ref="BO582:BO645" si="331">COUPDAYBS(BC581,BJ582,2,1)/COUPDAYS(BC581,BJ582,2,1)*BI582/2</f>
        <v>0.19574175824175824</v>
      </c>
      <c r="BP582" s="45">
        <f t="shared" ref="BP582:BP645" si="332">(BN582-BC581)/365*BI582+BO582</f>
        <v>1.0964266897486077</v>
      </c>
      <c r="BQ582" s="47">
        <f t="shared" ref="BQ582:BQ645" si="333">(BH582*BG582+BP582)/(1+(BF582/100)*(BN582-BC583)/360)-BO582</f>
        <v>79.360494430054658</v>
      </c>
      <c r="BR582" s="47">
        <f t="shared" ref="BR582:BR645" si="334">(BQ582-$AB$5*(BN582-BC581)/365+BK582*(BN582-BC581)/360)/BG582</f>
        <v>107.03463605449865</v>
      </c>
    </row>
    <row r="583" spans="6:70" x14ac:dyDescent="0.25">
      <c r="F583" s="2">
        <v>45401</v>
      </c>
      <c r="G583">
        <v>5.3392499999999998</v>
      </c>
      <c r="H583" s="43">
        <v>45420</v>
      </c>
      <c r="I583">
        <v>4.4904999999999999</v>
      </c>
      <c r="L583" s="2">
        <v>45393</v>
      </c>
      <c r="M583" t="str">
        <v>91282CKC</v>
      </c>
      <c r="N583">
        <v>2.4954999999999998</v>
      </c>
      <c r="O583">
        <v>4.9565400000000004</v>
      </c>
      <c r="P583">
        <v>0.90690000000000004</v>
      </c>
      <c r="Q583">
        <v>108.109375</v>
      </c>
      <c r="R583">
        <f>VLOOKUP(M583,工作表1!$A$3:$B$1000,2,FALSE)</f>
        <v>4.25</v>
      </c>
      <c r="S583" t="str">
        <f>VLOOKUP(M583,工作表1!$A$3:$C$1000,3,FALSE)</f>
        <v>2031/2/28</v>
      </c>
      <c r="T583">
        <f t="shared" si="304"/>
        <v>5.3364000000000003</v>
      </c>
      <c r="U583">
        <f t="shared" si="303"/>
        <v>-1.0864000000000003</v>
      </c>
      <c r="V583" s="43">
        <f t="shared" si="315"/>
        <v>45535</v>
      </c>
      <c r="W583" s="43">
        <f t="shared" si="305"/>
        <v>45471</v>
      </c>
      <c r="X583" s="45">
        <f t="shared" si="316"/>
        <v>0.50206043956043955</v>
      </c>
      <c r="Y583" s="45">
        <f t="shared" si="317"/>
        <v>1.398635782026193</v>
      </c>
      <c r="Z583" s="47">
        <f t="shared" si="318"/>
        <v>97.870978576587902</v>
      </c>
      <c r="AA583" s="47">
        <f t="shared" si="319"/>
        <v>108.12386487096012</v>
      </c>
      <c r="AB583" s="45">
        <f t="shared" si="320"/>
        <v>4.6227</v>
      </c>
      <c r="AC583" s="2" t="str">
        <f t="shared" si="306"/>
        <v>TY1</v>
      </c>
      <c r="AD583">
        <f t="shared" si="307"/>
        <v>108.109375</v>
      </c>
      <c r="AE583">
        <f t="shared" si="308"/>
        <v>108.421875</v>
      </c>
      <c r="AF583" s="49">
        <f t="shared" si="302"/>
        <v>-0.3125</v>
      </c>
      <c r="AG583" s="3">
        <f t="shared" si="321"/>
        <v>108.12386487096012</v>
      </c>
      <c r="AH583">
        <f t="shared" si="322"/>
        <v>108.31597896815398</v>
      </c>
      <c r="AI583" s="51">
        <f t="shared" si="323"/>
        <v>-0.19211409719386552</v>
      </c>
      <c r="AJ583" s="52">
        <f t="shared" si="324"/>
        <v>0.12038590280613448</v>
      </c>
      <c r="AK583" s="2">
        <v>45393</v>
      </c>
      <c r="AL583" t="str">
        <v>91282CKF</v>
      </c>
      <c r="AM583">
        <v>1.2133</v>
      </c>
      <c r="AN583">
        <v>5.2263299999999999</v>
      </c>
      <c r="AO583">
        <v>0.90029999999999999</v>
      </c>
      <c r="AP583">
        <v>108.421875</v>
      </c>
      <c r="AQ583">
        <f>VLOOKUP(AL583,工作表1!$F$3:$G$1000,2,FALSE)</f>
        <v>4.125</v>
      </c>
      <c r="AR583" t="str">
        <f>VLOOKUP(AL583,工作表1!$F$3:$H$1000,3,FALSE)</f>
        <v>2031/3/31</v>
      </c>
      <c r="AS583">
        <f t="shared" si="309"/>
        <v>5.3364000000000003</v>
      </c>
      <c r="AT583">
        <f t="shared" si="310"/>
        <v>-1.2114000000000003</v>
      </c>
      <c r="AU583" s="43">
        <f t="shared" si="325"/>
        <v>45565</v>
      </c>
      <c r="AV583" s="43">
        <f t="shared" si="311"/>
        <v>45565</v>
      </c>
      <c r="AW583" s="45">
        <f t="shared" si="326"/>
        <v>0.13524590163934427</v>
      </c>
      <c r="AX583" s="45">
        <f t="shared" si="327"/>
        <v>2.0677801482146867</v>
      </c>
      <c r="AY583" s="47">
        <f t="shared" si="328"/>
        <v>97.102579563659177</v>
      </c>
      <c r="AZ583" s="47">
        <f t="shared" si="329"/>
        <v>108.31597896815398</v>
      </c>
      <c r="BA583" s="43"/>
      <c r="BC583" s="2">
        <v>45392</v>
      </c>
      <c r="BD583" t="str">
        <v>91282CCS</v>
      </c>
      <c r="BE583">
        <v>6.4448999999999996</v>
      </c>
      <c r="BF583">
        <v>4.9433600000000002</v>
      </c>
      <c r="BG583">
        <v>0.74739999999999995</v>
      </c>
      <c r="BH583">
        <v>108.96875</v>
      </c>
      <c r="BI583">
        <f>VLOOKUP(BD583,工作表1!$K$3:$L$1000,2,FALSE)</f>
        <v>1.25</v>
      </c>
      <c r="BJ583" t="str">
        <f>VLOOKUP(BD583,工作表1!$K$3:$M$1000,3,FALSE)</f>
        <v>2031/8/15</v>
      </c>
      <c r="BK583">
        <f t="shared" si="312"/>
        <v>5.3445999999999998</v>
      </c>
      <c r="BL583">
        <f t="shared" si="313"/>
        <v>-4.0945999999999998</v>
      </c>
      <c r="BM583" s="43">
        <f t="shared" si="330"/>
        <v>45519</v>
      </c>
      <c r="BN583" s="43">
        <f t="shared" si="314"/>
        <v>45657</v>
      </c>
      <c r="BO583" s="45">
        <f t="shared" si="331"/>
        <v>0.19230769230769232</v>
      </c>
      <c r="BP583" s="45">
        <f t="shared" si="332"/>
        <v>1.0964172813487882</v>
      </c>
      <c r="BQ583" s="47">
        <f t="shared" si="333"/>
        <v>79.438754129750222</v>
      </c>
      <c r="BR583" s="47">
        <f t="shared" si="334"/>
        <v>107.15063260041386</v>
      </c>
    </row>
    <row r="584" spans="6:70" x14ac:dyDescent="0.25">
      <c r="F584" s="2">
        <v>45400</v>
      </c>
      <c r="G584">
        <v>5.3420500000000004</v>
      </c>
      <c r="H584" s="43">
        <v>45419</v>
      </c>
      <c r="I584">
        <v>4.4565000000000001</v>
      </c>
      <c r="L584" s="2">
        <v>45392</v>
      </c>
      <c r="M584" t="str">
        <v>91282CKC</v>
      </c>
      <c r="N584">
        <v>2.4314</v>
      </c>
      <c r="O584">
        <v>4.9759700000000002</v>
      </c>
      <c r="P584">
        <v>0.90690000000000004</v>
      </c>
      <c r="Q584">
        <v>108.203125</v>
      </c>
      <c r="R584">
        <f>VLOOKUP(M584,工作表1!$A$3:$B$1000,2,FALSE)</f>
        <v>4.25</v>
      </c>
      <c r="S584" t="str">
        <f>VLOOKUP(M584,工作表1!$A$3:$C$1000,3,FALSE)</f>
        <v>2031/2/28</v>
      </c>
      <c r="T584">
        <f t="shared" si="304"/>
        <v>5.3445999999999998</v>
      </c>
      <c r="U584">
        <f t="shared" si="303"/>
        <v>-1.0945999999999998</v>
      </c>
      <c r="V584" s="43">
        <f t="shared" si="315"/>
        <v>45535</v>
      </c>
      <c r="W584" s="43">
        <f t="shared" si="305"/>
        <v>45471</v>
      </c>
      <c r="X584" s="45">
        <f t="shared" si="316"/>
        <v>0.49038461538461542</v>
      </c>
      <c r="Y584" s="45">
        <f t="shared" si="317"/>
        <v>1.3986037934668072</v>
      </c>
      <c r="Z584" s="47">
        <f t="shared" si="318"/>
        <v>97.949117662472077</v>
      </c>
      <c r="AA584" s="47">
        <f t="shared" si="319"/>
        <v>108.21465606948142</v>
      </c>
      <c r="AB584" s="45">
        <f t="shared" si="320"/>
        <v>4.5822000000000003</v>
      </c>
      <c r="AC584" s="2" t="str">
        <f t="shared" si="306"/>
        <v>TY1</v>
      </c>
      <c r="AD584">
        <f t="shared" si="307"/>
        <v>108.203125</v>
      </c>
      <c r="AE584">
        <f t="shared" si="308"/>
        <v>108.515625</v>
      </c>
      <c r="AF584" s="49">
        <f t="shared" si="302"/>
        <v>-0.3125</v>
      </c>
      <c r="AG584" s="3">
        <f t="shared" si="321"/>
        <v>108.21465606948142</v>
      </c>
      <c r="AH584">
        <f t="shared" si="322"/>
        <v>108.42739057323439</v>
      </c>
      <c r="AI584" s="51">
        <f t="shared" si="323"/>
        <v>-0.21273450375296932</v>
      </c>
      <c r="AJ584" s="52">
        <f t="shared" si="324"/>
        <v>9.9765496247030683E-2</v>
      </c>
      <c r="AK584" s="2">
        <v>45392</v>
      </c>
      <c r="AL584" t="str">
        <v>91282CKF</v>
      </c>
      <c r="AM584">
        <v>1.8653999999999999</v>
      </c>
      <c r="AN584">
        <v>5.1955799999999996</v>
      </c>
      <c r="AO584">
        <v>0.90029999999999999</v>
      </c>
      <c r="AP584">
        <v>108.515625</v>
      </c>
      <c r="AQ584">
        <f>VLOOKUP(AL584,工作表1!$F$3:$G$1000,2,FALSE)</f>
        <v>4.125</v>
      </c>
      <c r="AR584" t="str">
        <f>VLOOKUP(AL584,工作表1!$F$3:$H$1000,3,FALSE)</f>
        <v>2031/3/31</v>
      </c>
      <c r="AS584">
        <f t="shared" si="309"/>
        <v>5.3445999999999998</v>
      </c>
      <c r="AT584">
        <f t="shared" si="310"/>
        <v>-1.2195999999999998</v>
      </c>
      <c r="AU584" s="43">
        <f t="shared" si="325"/>
        <v>45565</v>
      </c>
      <c r="AV584" s="43">
        <f t="shared" si="311"/>
        <v>45565</v>
      </c>
      <c r="AW584" s="45">
        <f t="shared" si="326"/>
        <v>0.12397540983606557</v>
      </c>
      <c r="AX584" s="45">
        <f t="shared" si="327"/>
        <v>2.0678110262744216</v>
      </c>
      <c r="AY584" s="47">
        <f t="shared" si="328"/>
        <v>97.196542868547155</v>
      </c>
      <c r="AZ584" s="47">
        <f t="shared" si="329"/>
        <v>108.42739057323439</v>
      </c>
      <c r="BA584" s="43"/>
      <c r="BC584" s="2">
        <v>45391</v>
      </c>
      <c r="BD584" t="str">
        <v>91282CCS</v>
      </c>
      <c r="BE584">
        <v>7.9706999999999999</v>
      </c>
      <c r="BF584">
        <v>4.7413999999999996</v>
      </c>
      <c r="BG584">
        <v>0.74739999999999995</v>
      </c>
      <c r="BH584">
        <v>110.421875</v>
      </c>
      <c r="BI584">
        <f>VLOOKUP(BD584,工作表1!$K$3:$L$1000,2,FALSE)</f>
        <v>1.25</v>
      </c>
      <c r="BJ584" t="str">
        <f>VLOOKUP(BD584,工作表1!$K$3:$M$1000,3,FALSE)</f>
        <v>2031/8/15</v>
      </c>
      <c r="BK584">
        <f t="shared" si="312"/>
        <v>5.30945</v>
      </c>
      <c r="BL584">
        <f t="shared" si="313"/>
        <v>-4.05945</v>
      </c>
      <c r="BM584" s="43">
        <f t="shared" si="330"/>
        <v>45519</v>
      </c>
      <c r="BN584" s="43">
        <f t="shared" si="314"/>
        <v>45657</v>
      </c>
      <c r="BO584" s="45">
        <f t="shared" si="331"/>
        <v>0.18887362637362637</v>
      </c>
      <c r="BP584" s="45">
        <f t="shared" si="332"/>
        <v>1.0964078729489688</v>
      </c>
      <c r="BQ584" s="47">
        <f t="shared" si="333"/>
        <v>80.596012145855369</v>
      </c>
      <c r="BR584" s="47">
        <f t="shared" si="334"/>
        <v>108.66766400757935</v>
      </c>
    </row>
    <row r="585" spans="6:70" x14ac:dyDescent="0.25">
      <c r="F585" s="2">
        <v>45399</v>
      </c>
      <c r="G585">
        <v>5.3410000000000002</v>
      </c>
      <c r="H585" s="43">
        <v>45418</v>
      </c>
      <c r="I585">
        <v>4.4827000000000004</v>
      </c>
      <c r="L585" s="2">
        <v>45391</v>
      </c>
      <c r="M585" t="str">
        <v>91282CKC</v>
      </c>
      <c r="N585">
        <v>2.1402999999999999</v>
      </c>
      <c r="O585">
        <v>5.0056500000000002</v>
      </c>
      <c r="P585">
        <v>0.90690000000000004</v>
      </c>
      <c r="Q585">
        <v>109.640625</v>
      </c>
      <c r="R585">
        <f>VLOOKUP(M585,工作表1!$A$3:$B$1000,2,FALSE)</f>
        <v>4.25</v>
      </c>
      <c r="S585" t="str">
        <f>VLOOKUP(M585,工作表1!$A$3:$C$1000,3,FALSE)</f>
        <v>2031/2/28</v>
      </c>
      <c r="T585">
        <f t="shared" si="304"/>
        <v>5.30945</v>
      </c>
      <c r="U585">
        <f t="shared" si="303"/>
        <v>-1.05945</v>
      </c>
      <c r="V585" s="43">
        <f t="shared" si="315"/>
        <v>45535</v>
      </c>
      <c r="W585" s="43">
        <f t="shared" si="305"/>
        <v>45471</v>
      </c>
      <c r="X585" s="45">
        <f t="shared" si="316"/>
        <v>0.47870879120879123</v>
      </c>
      <c r="Y585" s="45">
        <f t="shared" si="317"/>
        <v>1.3985718049074214</v>
      </c>
      <c r="Z585" s="47">
        <f t="shared" si="318"/>
        <v>99.229955803113853</v>
      </c>
      <c r="AA585" s="47">
        <f t="shared" si="319"/>
        <v>109.62117303010052</v>
      </c>
      <c r="AB585" s="45">
        <f t="shared" si="320"/>
        <v>4.3715000000000002</v>
      </c>
      <c r="AC585" s="2" t="str">
        <f t="shared" si="306"/>
        <v>TY1</v>
      </c>
      <c r="AD585">
        <f t="shared" si="307"/>
        <v>109.640625</v>
      </c>
      <c r="AE585">
        <f t="shared" si="308"/>
        <v>109.96875</v>
      </c>
      <c r="AF585" s="49">
        <f t="shared" si="302"/>
        <v>-0.328125</v>
      </c>
      <c r="AG585" s="3">
        <f t="shared" si="321"/>
        <v>109.62117303010052</v>
      </c>
      <c r="AH585">
        <f t="shared" si="322"/>
        <v>109.83413983398951</v>
      </c>
      <c r="AI585" s="51">
        <f t="shared" si="323"/>
        <v>-0.21296680388898892</v>
      </c>
      <c r="AJ585" s="52">
        <f t="shared" si="324"/>
        <v>0.11515819611101108</v>
      </c>
      <c r="AK585" s="2">
        <v>45391</v>
      </c>
      <c r="AL585" t="str">
        <v>91282CKF</v>
      </c>
      <c r="AM585">
        <v>0.9738</v>
      </c>
      <c r="AN585">
        <v>5.1799200000000001</v>
      </c>
      <c r="AO585">
        <v>0.90029999999999999</v>
      </c>
      <c r="AP585">
        <v>109.96875</v>
      </c>
      <c r="AQ585">
        <f>VLOOKUP(AL585,工作表1!$F$3:$G$1000,2,FALSE)</f>
        <v>4.125</v>
      </c>
      <c r="AR585" t="str">
        <f>VLOOKUP(AL585,工作表1!$F$3:$H$1000,3,FALSE)</f>
        <v>2031/3/31</v>
      </c>
      <c r="AS585">
        <f t="shared" si="309"/>
        <v>5.30945</v>
      </c>
      <c r="AT585">
        <f t="shared" si="310"/>
        <v>-1.18445</v>
      </c>
      <c r="AU585" s="43">
        <f t="shared" si="325"/>
        <v>45565</v>
      </c>
      <c r="AV585" s="43">
        <f t="shared" si="311"/>
        <v>45565</v>
      </c>
      <c r="AW585" s="45">
        <f t="shared" si="326"/>
        <v>0.11270491803278689</v>
      </c>
      <c r="AX585" s="45">
        <f t="shared" si="327"/>
        <v>2.0678419043341569</v>
      </c>
      <c r="AY585" s="47">
        <f t="shared" si="328"/>
        <v>98.477485192616854</v>
      </c>
      <c r="AZ585" s="47">
        <f t="shared" si="329"/>
        <v>109.83413983398951</v>
      </c>
      <c r="BA585" s="43"/>
      <c r="BC585" s="2">
        <v>45390</v>
      </c>
      <c r="BD585" t="str">
        <v>91282CCS</v>
      </c>
      <c r="BE585">
        <v>7.8727</v>
      </c>
      <c r="BF585">
        <v>4.7750000000000004</v>
      </c>
      <c r="BG585">
        <v>0.74739999999999995</v>
      </c>
      <c r="BH585">
        <v>110.046875</v>
      </c>
      <c r="BI585">
        <f>VLOOKUP(BD585,工作表1!$K$3:$L$1000,2,FALSE)</f>
        <v>1.25</v>
      </c>
      <c r="BJ585" t="str">
        <f>VLOOKUP(BD585,工作表1!$K$3:$M$1000,3,FALSE)</f>
        <v>2031/8/15</v>
      </c>
      <c r="BK585">
        <f t="shared" si="312"/>
        <v>5.3182999999999998</v>
      </c>
      <c r="BL585">
        <f t="shared" si="313"/>
        <v>-4.0682999999999998</v>
      </c>
      <c r="BM585" s="43">
        <f t="shared" si="330"/>
        <v>45519</v>
      </c>
      <c r="BN585" s="43">
        <f t="shared" si="314"/>
        <v>45657</v>
      </c>
      <c r="BO585" s="45">
        <f t="shared" si="331"/>
        <v>0.18543956043956045</v>
      </c>
      <c r="BP585" s="45">
        <f t="shared" si="332"/>
        <v>1.0963984645491496</v>
      </c>
      <c r="BQ585" s="47">
        <f t="shared" si="333"/>
        <v>80.278382646329661</v>
      </c>
      <c r="BR585" s="47">
        <f t="shared" si="334"/>
        <v>108.25457542237461</v>
      </c>
    </row>
    <row r="586" spans="6:70" x14ac:dyDescent="0.25">
      <c r="F586" s="2">
        <v>45398</v>
      </c>
      <c r="G586">
        <v>5.3425000000000002</v>
      </c>
      <c r="H586" s="43">
        <v>45415</v>
      </c>
      <c r="I586">
        <v>4.4984999999999999</v>
      </c>
      <c r="L586" s="2">
        <v>45390</v>
      </c>
      <c r="M586" t="str">
        <v>91282CKC</v>
      </c>
      <c r="N586">
        <v>2.0314999999999999</v>
      </c>
      <c r="O586">
        <v>5.0296399999999997</v>
      </c>
      <c r="P586">
        <v>0.90690000000000004</v>
      </c>
      <c r="Q586">
        <v>109.265625</v>
      </c>
      <c r="R586">
        <f>VLOOKUP(M586,工作表1!$A$3:$B$1000,2,FALSE)</f>
        <v>4.25</v>
      </c>
      <c r="S586" t="str">
        <f>VLOOKUP(M586,工作表1!$A$3:$C$1000,3,FALSE)</f>
        <v>2031/2/28</v>
      </c>
      <c r="T586">
        <f t="shared" si="304"/>
        <v>5.3182999999999998</v>
      </c>
      <c r="U586">
        <f t="shared" si="303"/>
        <v>-1.0682999999999998</v>
      </c>
      <c r="V586" s="43">
        <f t="shared" si="315"/>
        <v>45535</v>
      </c>
      <c r="W586" s="43">
        <f t="shared" si="305"/>
        <v>45471</v>
      </c>
      <c r="X586" s="45">
        <f t="shared" si="316"/>
        <v>0.46703296703296704</v>
      </c>
      <c r="Y586" s="45">
        <f t="shared" si="317"/>
        <v>1.3985398163480354</v>
      </c>
      <c r="Z586" s="47">
        <f t="shared" si="318"/>
        <v>98.858831038331218</v>
      </c>
      <c r="AA586" s="47">
        <f t="shared" si="319"/>
        <v>109.21670707592813</v>
      </c>
      <c r="AB586" s="45">
        <f t="shared" si="320"/>
        <v>4.4324000000000003</v>
      </c>
      <c r="AC586" s="2" t="str">
        <f t="shared" si="306"/>
        <v>TY1</v>
      </c>
      <c r="AD586">
        <f t="shared" si="307"/>
        <v>109.265625</v>
      </c>
      <c r="AE586">
        <f t="shared" si="308"/>
        <v>109.59375</v>
      </c>
      <c r="AF586" s="49">
        <f t="shared" si="302"/>
        <v>-0.328125</v>
      </c>
      <c r="AG586" s="3">
        <f t="shared" si="321"/>
        <v>109.21670707592813</v>
      </c>
      <c r="AH586">
        <f t="shared" si="322"/>
        <v>109.44665975384216</v>
      </c>
      <c r="AI586" s="51">
        <f t="shared" si="323"/>
        <v>-0.22995267791402796</v>
      </c>
      <c r="AJ586" s="52">
        <f t="shared" si="324"/>
        <v>9.8172322085972041E-2</v>
      </c>
      <c r="AK586" s="2">
        <v>45390</v>
      </c>
      <c r="AL586" t="str">
        <v>91282CKF</v>
      </c>
      <c r="AM586">
        <v>1.37</v>
      </c>
      <c r="AN586">
        <v>5.1716800000000003</v>
      </c>
      <c r="AO586">
        <v>0.90029999999999999</v>
      </c>
      <c r="AP586">
        <v>109.59375</v>
      </c>
      <c r="AQ586">
        <f>VLOOKUP(AL586,工作表1!$F$3:$G$1000,2,FALSE)</f>
        <v>4.125</v>
      </c>
      <c r="AR586" t="str">
        <f>VLOOKUP(AL586,工作表1!$F$3:$H$1000,3,FALSE)</f>
        <v>2031/3/31</v>
      </c>
      <c r="AS586">
        <f t="shared" si="309"/>
        <v>5.3182999999999998</v>
      </c>
      <c r="AT586">
        <f t="shared" si="310"/>
        <v>-1.1932999999999998</v>
      </c>
      <c r="AU586" s="43">
        <f t="shared" si="325"/>
        <v>45565</v>
      </c>
      <c r="AV586" s="43">
        <f t="shared" si="311"/>
        <v>45565</v>
      </c>
      <c r="AW586" s="45">
        <f t="shared" si="326"/>
        <v>0.1014344262295082</v>
      </c>
      <c r="AX586" s="45">
        <f t="shared" si="327"/>
        <v>2.0678727823938918</v>
      </c>
      <c r="AY586" s="47">
        <f t="shared" si="328"/>
        <v>98.122011452183187</v>
      </c>
      <c r="AZ586" s="47">
        <f t="shared" si="329"/>
        <v>109.44665975384216</v>
      </c>
      <c r="BA586" s="43"/>
      <c r="BC586" s="2">
        <v>45387</v>
      </c>
      <c r="BD586" t="str">
        <v>91282CCS</v>
      </c>
      <c r="BE586">
        <v>8.7264999999999997</v>
      </c>
      <c r="BF586">
        <v>4.7176499999999999</v>
      </c>
      <c r="BG586">
        <v>0.74739999999999995</v>
      </c>
      <c r="BH586">
        <v>110.421875</v>
      </c>
      <c r="BI586">
        <f>VLOOKUP(BD586,工作表1!$K$3:$L$1000,2,FALSE)</f>
        <v>1.25</v>
      </c>
      <c r="BJ586" t="str">
        <f>VLOOKUP(BD586,工作表1!$K$3:$M$1000,3,FALSE)</f>
        <v>2031/8/15</v>
      </c>
      <c r="BK586">
        <f t="shared" si="312"/>
        <v>5.3163999999999998</v>
      </c>
      <c r="BL586">
        <f t="shared" si="313"/>
        <v>-4.0663999999999998</v>
      </c>
      <c r="BM586" s="43">
        <f t="shared" si="330"/>
        <v>45519</v>
      </c>
      <c r="BN586" s="43">
        <f t="shared" si="314"/>
        <v>45657</v>
      </c>
      <c r="BO586" s="45">
        <f t="shared" si="331"/>
        <v>0.18200549450549453</v>
      </c>
      <c r="BP586" s="45">
        <f t="shared" si="332"/>
        <v>1.0963890561493301</v>
      </c>
      <c r="BQ586" s="47">
        <f t="shared" si="333"/>
        <v>80.575710193864083</v>
      </c>
      <c r="BR586" s="47">
        <f t="shared" si="334"/>
        <v>108.65368017013768</v>
      </c>
    </row>
    <row r="587" spans="6:70" x14ac:dyDescent="0.25">
      <c r="F587" s="2">
        <v>45397</v>
      </c>
      <c r="G587">
        <v>5.3356000000000003</v>
      </c>
      <c r="H587" s="43">
        <v>45414</v>
      </c>
      <c r="I587">
        <v>4.5747999999999998</v>
      </c>
      <c r="L587" s="2">
        <v>45387</v>
      </c>
      <c r="M587" t="str">
        <v>91282CKC</v>
      </c>
      <c r="N587">
        <v>2.3992</v>
      </c>
      <c r="O587">
        <v>4.9791600000000003</v>
      </c>
      <c r="P587">
        <v>0.90690000000000004</v>
      </c>
      <c r="Q587">
        <v>109.65625</v>
      </c>
      <c r="R587">
        <f>VLOOKUP(M587,工作表1!$A$3:$B$1000,2,FALSE)</f>
        <v>4.25</v>
      </c>
      <c r="S587" t="str">
        <f>VLOOKUP(M587,工作表1!$A$3:$C$1000,3,FALSE)</f>
        <v>2031/2/28</v>
      </c>
      <c r="T587">
        <f t="shared" si="304"/>
        <v>5.3163999999999998</v>
      </c>
      <c r="U587">
        <f t="shared" si="303"/>
        <v>-1.0663999999999998</v>
      </c>
      <c r="V587" s="43">
        <f t="shared" si="315"/>
        <v>45535</v>
      </c>
      <c r="W587" s="43">
        <f t="shared" si="305"/>
        <v>45471</v>
      </c>
      <c r="X587" s="45">
        <f t="shared" si="316"/>
        <v>0.45535714285714285</v>
      </c>
      <c r="Y587" s="45">
        <f t="shared" si="317"/>
        <v>1.3985078277886498</v>
      </c>
      <c r="Z587" s="47">
        <f t="shared" si="318"/>
        <v>99.218601861984936</v>
      </c>
      <c r="AA587" s="47">
        <f t="shared" si="319"/>
        <v>109.61555571554007</v>
      </c>
      <c r="AB587" s="45">
        <f t="shared" si="320"/>
        <v>4.4058000000000002</v>
      </c>
      <c r="AC587" s="2" t="str">
        <f t="shared" si="306"/>
        <v>TY1</v>
      </c>
      <c r="AD587">
        <f t="shared" si="307"/>
        <v>109.65625</v>
      </c>
      <c r="AE587">
        <f t="shared" si="308"/>
        <v>109.96875</v>
      </c>
      <c r="AF587" s="49">
        <f t="shared" si="302"/>
        <v>-0.3125</v>
      </c>
      <c r="AG587" s="3">
        <f t="shared" si="321"/>
        <v>109.61555571554007</v>
      </c>
      <c r="AH587">
        <f t="shared" si="322"/>
        <v>109.81260400691677</v>
      </c>
      <c r="AI587" s="51">
        <f t="shared" si="323"/>
        <v>-0.19704829137670288</v>
      </c>
      <c r="AJ587" s="52">
        <f t="shared" si="324"/>
        <v>0.11545170862329712</v>
      </c>
      <c r="AK587" s="2">
        <v>45387</v>
      </c>
      <c r="AL587" t="str">
        <v>91282CKF</v>
      </c>
      <c r="AM587">
        <v>1.2775000000000001</v>
      </c>
      <c r="AN587">
        <v>5.16892</v>
      </c>
      <c r="AO587">
        <v>0.90029999999999999</v>
      </c>
      <c r="AP587">
        <v>109.96875</v>
      </c>
      <c r="AQ587">
        <f>VLOOKUP(AL587,工作表1!$F$3:$G$1000,2,FALSE)</f>
        <v>4.125</v>
      </c>
      <c r="AR587" t="str">
        <f>VLOOKUP(AL587,工作表1!$F$3:$H$1000,3,FALSE)</f>
        <v>2031/3/31</v>
      </c>
      <c r="AS587">
        <f t="shared" si="309"/>
        <v>5.3163999999999998</v>
      </c>
      <c r="AT587">
        <f t="shared" si="310"/>
        <v>-1.1913999999999998</v>
      </c>
      <c r="AU587" s="43">
        <f t="shared" si="325"/>
        <v>45565</v>
      </c>
      <c r="AV587" s="43">
        <f t="shared" si="311"/>
        <v>45565</v>
      </c>
      <c r="AW587" s="45">
        <f t="shared" si="326"/>
        <v>9.0163934426229511E-2</v>
      </c>
      <c r="AX587" s="45">
        <f t="shared" si="327"/>
        <v>2.0679036604536267</v>
      </c>
      <c r="AY587" s="47">
        <f t="shared" si="328"/>
        <v>98.450022166727024</v>
      </c>
      <c r="AZ587" s="47">
        <f t="shared" si="329"/>
        <v>109.81260400691677</v>
      </c>
      <c r="BA587" s="43"/>
      <c r="BC587" s="2">
        <v>45386</v>
      </c>
      <c r="BD587" t="str">
        <v>91282CCS</v>
      </c>
      <c r="BE587">
        <v>8.5424000000000007</v>
      </c>
      <c r="BF587">
        <v>4.6780499999999998</v>
      </c>
      <c r="BG587">
        <v>0.74739999999999995</v>
      </c>
      <c r="BH587">
        <v>110.9375</v>
      </c>
      <c r="BI587">
        <f>VLOOKUP(BD587,工作表1!$K$3:$L$1000,2,FALSE)</f>
        <v>1.25</v>
      </c>
      <c r="BJ587" t="str">
        <f>VLOOKUP(BD587,工作表1!$K$3:$M$1000,3,FALSE)</f>
        <v>2031/8/15</v>
      </c>
      <c r="BK587">
        <f t="shared" si="312"/>
        <v>5.2943499999999997</v>
      </c>
      <c r="BL587">
        <f t="shared" si="313"/>
        <v>-4.0443499999999997</v>
      </c>
      <c r="BM587" s="43">
        <f t="shared" si="330"/>
        <v>45519</v>
      </c>
      <c r="BN587" s="43">
        <f t="shared" si="314"/>
        <v>45657</v>
      </c>
      <c r="BO587" s="45">
        <f t="shared" si="331"/>
        <v>0.1717032967032967</v>
      </c>
      <c r="BP587" s="45">
        <f t="shared" si="332"/>
        <v>1.096360830949872</v>
      </c>
      <c r="BQ587" s="47">
        <f t="shared" si="333"/>
        <v>80.971323127154932</v>
      </c>
      <c r="BR587" s="47">
        <f t="shared" si="334"/>
        <v>109.17037420651521</v>
      </c>
    </row>
    <row r="588" spans="6:70" x14ac:dyDescent="0.25">
      <c r="F588" s="2">
        <v>45394</v>
      </c>
      <c r="G588">
        <v>5.3287000000000004</v>
      </c>
      <c r="H588" s="43">
        <v>45413</v>
      </c>
      <c r="I588">
        <v>4.6382000000000003</v>
      </c>
      <c r="L588" s="2">
        <v>45386</v>
      </c>
      <c r="M588" t="str">
        <v>91282CKC</v>
      </c>
      <c r="N588">
        <v>2.081</v>
      </c>
      <c r="O588">
        <v>5.0124300000000002</v>
      </c>
      <c r="P588">
        <v>0.90690000000000004</v>
      </c>
      <c r="Q588">
        <v>110.125</v>
      </c>
      <c r="R588">
        <f>VLOOKUP(M588,工作表1!$A$3:$B$1000,2,FALSE)</f>
        <v>4.25</v>
      </c>
      <c r="S588" t="str">
        <f>VLOOKUP(M588,工作表1!$A$3:$C$1000,3,FALSE)</f>
        <v>2031/2/28</v>
      </c>
      <c r="T588">
        <f t="shared" si="304"/>
        <v>5.2943499999999997</v>
      </c>
      <c r="U588">
        <f t="shared" si="303"/>
        <v>-1.0443499999999997</v>
      </c>
      <c r="V588" s="43">
        <f t="shared" si="315"/>
        <v>45535</v>
      </c>
      <c r="W588" s="43">
        <f t="shared" si="305"/>
        <v>45471</v>
      </c>
      <c r="X588" s="45">
        <f t="shared" si="316"/>
        <v>0.42032967032967034</v>
      </c>
      <c r="Y588" s="45">
        <f t="shared" si="317"/>
        <v>1.3984118621104922</v>
      </c>
      <c r="Z588" s="47">
        <f t="shared" si="318"/>
        <v>99.652162823300642</v>
      </c>
      <c r="AA588" s="47">
        <f t="shared" si="319"/>
        <v>110.0957824779322</v>
      </c>
      <c r="AB588" s="45">
        <f t="shared" si="320"/>
        <v>4.3105000000000002</v>
      </c>
      <c r="AC588" s="2" t="str">
        <f t="shared" si="306"/>
        <v>TY1</v>
      </c>
      <c r="AD588">
        <f t="shared" si="307"/>
        <v>110.125</v>
      </c>
      <c r="AE588">
        <f t="shared" si="308"/>
        <v>110.484375</v>
      </c>
      <c r="AF588" s="49">
        <f t="shared" si="302"/>
        <v>-0.359375</v>
      </c>
      <c r="AG588" s="3">
        <f t="shared" si="321"/>
        <v>110.0957824779322</v>
      </c>
      <c r="AH588">
        <f t="shared" si="322"/>
        <v>110.32489850220931</v>
      </c>
      <c r="AI588" s="51">
        <f t="shared" si="323"/>
        <v>-0.2291160242771042</v>
      </c>
      <c r="AJ588" s="52">
        <f t="shared" si="324"/>
        <v>0.1302589757228958</v>
      </c>
      <c r="AK588" s="2">
        <v>45386</v>
      </c>
      <c r="AL588" t="str">
        <v>91282CKF</v>
      </c>
      <c r="AM588">
        <v>0.41489999999999999</v>
      </c>
      <c r="AN588">
        <v>5.1847000000000003</v>
      </c>
      <c r="AO588">
        <v>0.90029999999999999</v>
      </c>
      <c r="AP588">
        <v>110.484375</v>
      </c>
      <c r="AQ588">
        <f>VLOOKUP(AL588,工作表1!$F$3:$G$1000,2,FALSE)</f>
        <v>4.125</v>
      </c>
      <c r="AR588" t="str">
        <f>VLOOKUP(AL588,工作表1!$F$3:$H$1000,3,FALSE)</f>
        <v>2031/3/31</v>
      </c>
      <c r="AS588">
        <f t="shared" si="309"/>
        <v>5.2943499999999997</v>
      </c>
      <c r="AT588">
        <f t="shared" si="310"/>
        <v>-1.1693499999999997</v>
      </c>
      <c r="AU588" s="43">
        <f t="shared" si="325"/>
        <v>45565</v>
      </c>
      <c r="AV588" s="43">
        <f t="shared" si="311"/>
        <v>45565</v>
      </c>
      <c r="AW588" s="45">
        <f t="shared" si="326"/>
        <v>5.6352459016393443E-2</v>
      </c>
      <c r="AX588" s="45">
        <f t="shared" si="327"/>
        <v>2.0679962946328319</v>
      </c>
      <c r="AY588" s="47">
        <f t="shared" si="328"/>
        <v>98.915041711341175</v>
      </c>
      <c r="AZ588" s="47">
        <f t="shared" si="329"/>
        <v>110.32489850220931</v>
      </c>
      <c r="BA588" s="43"/>
      <c r="BC588" s="2">
        <v>45385</v>
      </c>
      <c r="BD588" t="str">
        <v>91282CCS</v>
      </c>
      <c r="BE588">
        <v>8.3142999999999994</v>
      </c>
      <c r="BF588">
        <v>4.7230299999999996</v>
      </c>
      <c r="BG588">
        <v>0.74739999999999995</v>
      </c>
      <c r="BH588">
        <v>110.59375</v>
      </c>
      <c r="BI588">
        <f>VLOOKUP(BD588,工作表1!$K$3:$L$1000,2,FALSE)</f>
        <v>1.25</v>
      </c>
      <c r="BJ588" t="str">
        <f>VLOOKUP(BD588,工作表1!$K$3:$M$1000,3,FALSE)</f>
        <v>2031/8/15</v>
      </c>
      <c r="BK588">
        <f t="shared" si="312"/>
        <v>5.3163</v>
      </c>
      <c r="BL588">
        <f t="shared" si="313"/>
        <v>-4.0663</v>
      </c>
      <c r="BM588" s="43">
        <f t="shared" si="330"/>
        <v>45519</v>
      </c>
      <c r="BN588" s="43">
        <f t="shared" si="314"/>
        <v>45657</v>
      </c>
      <c r="BO588" s="45">
        <f t="shared" si="331"/>
        <v>0.16826923076923075</v>
      </c>
      <c r="BP588" s="45">
        <f t="shared" si="332"/>
        <v>1.0963514225500526</v>
      </c>
      <c r="BQ588" s="47">
        <f t="shared" si="333"/>
        <v>80.689812744372006</v>
      </c>
      <c r="BR588" s="47">
        <f t="shared" si="334"/>
        <v>108.8189145721452</v>
      </c>
    </row>
    <row r="589" spans="6:70" x14ac:dyDescent="0.25">
      <c r="F589" s="2">
        <v>45393</v>
      </c>
      <c r="G589">
        <v>5.3364000000000003</v>
      </c>
      <c r="H589" s="43">
        <v>45412</v>
      </c>
      <c r="I589">
        <v>4.7043999999999997</v>
      </c>
      <c r="L589" s="2">
        <v>45385</v>
      </c>
      <c r="M589" t="str">
        <v>91282CKC</v>
      </c>
      <c r="N589">
        <v>2.7370000000000001</v>
      </c>
      <c r="O589">
        <v>4.9478099999999996</v>
      </c>
      <c r="P589">
        <v>0.90690000000000004</v>
      </c>
      <c r="Q589">
        <v>109.796875</v>
      </c>
      <c r="R589">
        <f>VLOOKUP(M589,工作表1!$A$3:$B$1000,2,FALSE)</f>
        <v>4.25</v>
      </c>
      <c r="S589" t="str">
        <f>VLOOKUP(M589,工作表1!$A$3:$C$1000,3,FALSE)</f>
        <v>2031/2/28</v>
      </c>
      <c r="T589">
        <f t="shared" si="304"/>
        <v>5.3163</v>
      </c>
      <c r="U589">
        <f t="shared" si="303"/>
        <v>-1.0663</v>
      </c>
      <c r="V589" s="43">
        <f t="shared" si="315"/>
        <v>45535</v>
      </c>
      <c r="W589" s="43">
        <f t="shared" si="305"/>
        <v>45471</v>
      </c>
      <c r="X589" s="45">
        <f t="shared" si="316"/>
        <v>0.4086538461538462</v>
      </c>
      <c r="Y589" s="45">
        <f t="shared" si="317"/>
        <v>1.3983798735511064</v>
      </c>
      <c r="Z589" s="47">
        <f t="shared" si="318"/>
        <v>99.371420906711748</v>
      </c>
      <c r="AA589" s="47">
        <f t="shared" si="319"/>
        <v>109.79447770577714</v>
      </c>
      <c r="AB589" s="45">
        <f t="shared" si="320"/>
        <v>4.3419999999999996</v>
      </c>
      <c r="AC589" s="2" t="str">
        <f t="shared" si="306"/>
        <v>TY1</v>
      </c>
      <c r="AD589">
        <f t="shared" si="307"/>
        <v>109.796875</v>
      </c>
      <c r="AE589">
        <f t="shared" si="308"/>
        <v>110.140625</v>
      </c>
      <c r="AF589" s="49">
        <f t="shared" si="302"/>
        <v>-0.34375</v>
      </c>
      <c r="AG589" s="3">
        <f t="shared" si="321"/>
        <v>109.79447770577714</v>
      </c>
      <c r="AH589">
        <f t="shared" si="322"/>
        <v>110.01010759203557</v>
      </c>
      <c r="AI589" s="51">
        <f t="shared" si="323"/>
        <v>-0.2156298862584265</v>
      </c>
      <c r="AJ589" s="52">
        <f t="shared" si="324"/>
        <v>0.1281201137415735</v>
      </c>
      <c r="AK589" s="2">
        <v>45385</v>
      </c>
      <c r="AL589" t="str">
        <v>91282CKF</v>
      </c>
      <c r="AM589">
        <v>1.0760000000000001</v>
      </c>
      <c r="AN589">
        <v>5.1690199999999997</v>
      </c>
      <c r="AO589">
        <v>0.90029999999999999</v>
      </c>
      <c r="AP589">
        <v>110.140625</v>
      </c>
      <c r="AQ589">
        <f>VLOOKUP(AL589,工作表1!$F$3:$G$1000,2,FALSE)</f>
        <v>4.125</v>
      </c>
      <c r="AR589" t="str">
        <f>VLOOKUP(AL589,工作表1!$F$3:$H$1000,3,FALSE)</f>
        <v>2031/3/31</v>
      </c>
      <c r="AS589">
        <f t="shared" si="309"/>
        <v>5.3163</v>
      </c>
      <c r="AT589">
        <f t="shared" si="310"/>
        <v>-1.1913</v>
      </c>
      <c r="AU589" s="43">
        <f t="shared" si="325"/>
        <v>45565</v>
      </c>
      <c r="AV589" s="43">
        <f t="shared" si="311"/>
        <v>45565</v>
      </c>
      <c r="AW589" s="45">
        <f t="shared" si="326"/>
        <v>4.5081967213114756E-2</v>
      </c>
      <c r="AX589" s="45">
        <f t="shared" si="327"/>
        <v>2.0680271726925668</v>
      </c>
      <c r="AY589" s="47">
        <f t="shared" si="328"/>
        <v>98.618415447301402</v>
      </c>
      <c r="AZ589" s="47">
        <f t="shared" si="329"/>
        <v>110.01010759203557</v>
      </c>
      <c r="BA589" s="43"/>
      <c r="BC589" s="2">
        <v>45384</v>
      </c>
      <c r="BD589" t="str">
        <v>91282CCS</v>
      </c>
      <c r="BE589">
        <v>8.5074000000000005</v>
      </c>
      <c r="BF589">
        <v>4.7217599999999997</v>
      </c>
      <c r="BG589">
        <v>0.74739999999999995</v>
      </c>
      <c r="BH589">
        <v>110.515625</v>
      </c>
      <c r="BI589">
        <f>VLOOKUP(BD589,工作表1!$K$3:$L$1000,2,FALSE)</f>
        <v>1.25</v>
      </c>
      <c r="BJ589" t="str">
        <f>VLOOKUP(BD589,工作表1!$K$3:$M$1000,3,FALSE)</f>
        <v>2031/8/15</v>
      </c>
      <c r="BK589">
        <f t="shared" si="312"/>
        <v>5.3142500000000004</v>
      </c>
      <c r="BL589">
        <f t="shared" si="313"/>
        <v>-4.0642500000000004</v>
      </c>
      <c r="BM589" s="43">
        <f t="shared" si="330"/>
        <v>45519</v>
      </c>
      <c r="BN589" s="43">
        <f t="shared" si="314"/>
        <v>45657</v>
      </c>
      <c r="BO589" s="45">
        <f t="shared" si="331"/>
        <v>0.16483516483516483</v>
      </c>
      <c r="BP589" s="45">
        <f t="shared" si="332"/>
        <v>1.0963420141502334</v>
      </c>
      <c r="BQ589" s="47">
        <f t="shared" si="333"/>
        <v>80.627387020185367</v>
      </c>
      <c r="BR589" s="47">
        <f t="shared" si="334"/>
        <v>108.73648526920068</v>
      </c>
    </row>
    <row r="590" spans="6:70" x14ac:dyDescent="0.25">
      <c r="F590" s="2">
        <v>45392</v>
      </c>
      <c r="G590">
        <v>5.3445999999999998</v>
      </c>
      <c r="H590" s="43">
        <v>45411</v>
      </c>
      <c r="I590">
        <v>4.6303000000000001</v>
      </c>
      <c r="L590" s="2">
        <v>45384</v>
      </c>
      <c r="M590" t="str">
        <v>91282CKC</v>
      </c>
      <c r="N590">
        <v>2.5554000000000001</v>
      </c>
      <c r="O590">
        <v>4.9738199999999999</v>
      </c>
      <c r="P590">
        <v>0.90690000000000004</v>
      </c>
      <c r="Q590">
        <v>109.71875</v>
      </c>
      <c r="R590">
        <f>VLOOKUP(M590,工作表1!$A$3:$B$1000,2,FALSE)</f>
        <v>4.25</v>
      </c>
      <c r="S590" t="str">
        <f>VLOOKUP(M590,工作表1!$A$3:$C$1000,3,FALSE)</f>
        <v>2031/2/28</v>
      </c>
      <c r="T590">
        <f t="shared" si="304"/>
        <v>5.3142500000000004</v>
      </c>
      <c r="U590">
        <f t="shared" si="303"/>
        <v>-1.0642500000000004</v>
      </c>
      <c r="V590" s="43">
        <f t="shared" si="315"/>
        <v>45535</v>
      </c>
      <c r="W590" s="43">
        <f t="shared" si="305"/>
        <v>45471</v>
      </c>
      <c r="X590" s="45">
        <f t="shared" si="316"/>
        <v>0.39697802197802201</v>
      </c>
      <c r="Y590" s="45">
        <f t="shared" si="317"/>
        <v>1.3983478849917206</v>
      </c>
      <c r="Z590" s="47">
        <f t="shared" si="318"/>
        <v>99.293247875105749</v>
      </c>
      <c r="AA590" s="47">
        <f t="shared" si="319"/>
        <v>109.71034957503124</v>
      </c>
      <c r="AB590" s="45">
        <f t="shared" si="320"/>
        <v>4.3525</v>
      </c>
      <c r="AC590" s="2" t="str">
        <f t="shared" si="306"/>
        <v>TY1</v>
      </c>
      <c r="AD590">
        <f t="shared" si="307"/>
        <v>109.71875</v>
      </c>
      <c r="AE590">
        <f t="shared" si="308"/>
        <v>110.0625</v>
      </c>
      <c r="AF590" s="49">
        <f t="shared" si="302"/>
        <v>-0.34375</v>
      </c>
      <c r="AG590" s="3">
        <f t="shared" si="321"/>
        <v>109.71034957503124</v>
      </c>
      <c r="AH590">
        <f t="shared" si="322"/>
        <v>109.92477204311422</v>
      </c>
      <c r="AI590" s="51">
        <f t="shared" si="323"/>
        <v>-0.21442246808297227</v>
      </c>
      <c r="AJ590" s="52">
        <f t="shared" si="324"/>
        <v>0.12932753191702773</v>
      </c>
      <c r="AK590" s="2">
        <v>45384</v>
      </c>
      <c r="AL590" t="str">
        <v>91282CKF</v>
      </c>
      <c r="AM590">
        <v>0.95860000000000001</v>
      </c>
      <c r="AN590">
        <v>5.1836799999999998</v>
      </c>
      <c r="AO590">
        <v>0.90029999999999999</v>
      </c>
      <c r="AP590">
        <v>110.0625</v>
      </c>
      <c r="AQ590">
        <f>VLOOKUP(AL590,工作表1!$F$3:$G$1000,2,FALSE)</f>
        <v>4.125</v>
      </c>
      <c r="AR590" t="str">
        <f>VLOOKUP(AL590,工作表1!$F$3:$H$1000,3,FALSE)</f>
        <v>2031/3/31</v>
      </c>
      <c r="AS590">
        <f t="shared" si="309"/>
        <v>5.3142500000000004</v>
      </c>
      <c r="AT590">
        <f t="shared" si="310"/>
        <v>-1.1892500000000004</v>
      </c>
      <c r="AU590" s="43">
        <f t="shared" si="325"/>
        <v>45565</v>
      </c>
      <c r="AV590" s="43">
        <f t="shared" si="311"/>
        <v>45565</v>
      </c>
      <c r="AW590" s="45">
        <f t="shared" si="326"/>
        <v>3.3811475409836068E-2</v>
      </c>
      <c r="AX590" s="45">
        <f t="shared" si="327"/>
        <v>2.0680580507523016</v>
      </c>
      <c r="AY590" s="47">
        <f t="shared" si="328"/>
        <v>98.540245900552719</v>
      </c>
      <c r="AZ590" s="47">
        <f t="shared" si="329"/>
        <v>109.92477204311422</v>
      </c>
      <c r="BA590" s="43"/>
      <c r="BC590" s="2">
        <v>45383</v>
      </c>
      <c r="BD590" t="str">
        <v>91282CCS</v>
      </c>
      <c r="BE590">
        <v>9.6012000000000004</v>
      </c>
      <c r="BF590">
        <v>4.6865399999999999</v>
      </c>
      <c r="BG590">
        <v>0.74739999999999995</v>
      </c>
      <c r="BH590">
        <v>110.734375</v>
      </c>
      <c r="BI590">
        <f>VLOOKUP(BD590,工作表1!$K$3:$L$1000,2,FALSE)</f>
        <v>1.25</v>
      </c>
      <c r="BJ590" t="str">
        <f>VLOOKUP(BD590,工作表1!$K$3:$M$1000,3,FALSE)</f>
        <v>2031/8/15</v>
      </c>
      <c r="BK590">
        <f t="shared" si="312"/>
        <v>5.32</v>
      </c>
      <c r="BL590">
        <f t="shared" si="313"/>
        <v>-4.07</v>
      </c>
      <c r="BM590" s="43">
        <f t="shared" si="330"/>
        <v>45519</v>
      </c>
      <c r="BN590" s="43">
        <f t="shared" si="314"/>
        <v>45657</v>
      </c>
      <c r="BO590" s="45">
        <f t="shared" si="331"/>
        <v>0.16140109890109891</v>
      </c>
      <c r="BP590" s="45">
        <f t="shared" si="332"/>
        <v>1.0963326057504141</v>
      </c>
      <c r="BQ590" s="47">
        <f t="shared" si="333"/>
        <v>80.768895223042378</v>
      </c>
      <c r="BR590" s="47">
        <f t="shared" si="334"/>
        <v>108.93481264026575</v>
      </c>
    </row>
    <row r="591" spans="6:70" x14ac:dyDescent="0.25">
      <c r="F591" s="2">
        <v>45391</v>
      </c>
      <c r="G591">
        <v>5.30945</v>
      </c>
      <c r="H591" s="43">
        <v>45408</v>
      </c>
      <c r="I591">
        <v>4.6832000000000003</v>
      </c>
      <c r="L591" s="2">
        <v>45383</v>
      </c>
      <c r="M591" t="str">
        <v>91282CKC</v>
      </c>
      <c r="N591">
        <v>1.8561000000000001</v>
      </c>
      <c r="O591">
        <v>5.0731799999999998</v>
      </c>
      <c r="P591">
        <v>0.90690000000000004</v>
      </c>
      <c r="Q591">
        <v>109.921875</v>
      </c>
      <c r="R591">
        <f>VLOOKUP(M591,工作表1!$A$3:$B$1000,2,FALSE)</f>
        <v>4.25</v>
      </c>
      <c r="S591" t="str">
        <f>VLOOKUP(M591,工作表1!$A$3:$C$1000,3,FALSE)</f>
        <v>2031/2/28</v>
      </c>
      <c r="T591">
        <f t="shared" si="304"/>
        <v>5.32</v>
      </c>
      <c r="U591">
        <f t="shared" si="303"/>
        <v>-1.0700000000000003</v>
      </c>
      <c r="V591" s="43">
        <f t="shared" si="315"/>
        <v>45535</v>
      </c>
      <c r="W591" s="43">
        <f t="shared" si="305"/>
        <v>45471</v>
      </c>
      <c r="X591" s="45">
        <f t="shared" si="316"/>
        <v>0.38530219780219777</v>
      </c>
      <c r="Y591" s="45">
        <f t="shared" si="317"/>
        <v>1.3983158964323348</v>
      </c>
      <c r="Z591" s="47">
        <f t="shared" si="318"/>
        <v>99.407370755114655</v>
      </c>
      <c r="AA591" s="47">
        <f t="shared" si="319"/>
        <v>109.84032390621726</v>
      </c>
      <c r="AB591" s="45">
        <f t="shared" si="320"/>
        <v>4.3182999999999998</v>
      </c>
      <c r="AC591" s="2" t="str">
        <f t="shared" si="306"/>
        <v>TY1</v>
      </c>
      <c r="AD591">
        <f t="shared" si="307"/>
        <v>109.921875</v>
      </c>
      <c r="AE591">
        <f t="shared" si="308"/>
        <v>110.28125</v>
      </c>
      <c r="AF591" s="49">
        <f t="shared" si="302"/>
        <v>-0.359375</v>
      </c>
      <c r="AG591" s="3">
        <f t="shared" si="321"/>
        <v>109.84032390621726</v>
      </c>
      <c r="AH591">
        <f t="shared" si="322"/>
        <v>110.07479429010752</v>
      </c>
      <c r="AI591" s="51">
        <f t="shared" si="323"/>
        <v>-0.23447038389025465</v>
      </c>
      <c r="AJ591" s="52">
        <f t="shared" si="324"/>
        <v>0.12490461610974535</v>
      </c>
      <c r="AK591" s="2">
        <v>45383</v>
      </c>
      <c r="AL591" t="str">
        <v>91282CKF</v>
      </c>
      <c r="AM591">
        <v>0.58340000000000003</v>
      </c>
      <c r="AN591">
        <v>5.2199200000000001</v>
      </c>
      <c r="AO591">
        <v>0.90029999999999999</v>
      </c>
      <c r="AP591">
        <v>110.28125</v>
      </c>
      <c r="AQ591">
        <f>VLOOKUP(AL591,工作表1!$F$3:$G$1000,2,FALSE)</f>
        <v>4.125</v>
      </c>
      <c r="AR591" t="str">
        <f>VLOOKUP(AL591,工作表1!$F$3:$H$1000,3,FALSE)</f>
        <v>2031/3/31</v>
      </c>
      <c r="AS591">
        <f t="shared" si="309"/>
        <v>5.32</v>
      </c>
      <c r="AT591">
        <f t="shared" si="310"/>
        <v>-1.1950000000000003</v>
      </c>
      <c r="AU591" s="43">
        <f t="shared" si="325"/>
        <v>45565</v>
      </c>
      <c r="AV591" s="43">
        <f t="shared" si="311"/>
        <v>45565</v>
      </c>
      <c r="AW591" s="45">
        <f t="shared" si="326"/>
        <v>2.2540983606557378E-2</v>
      </c>
      <c r="AX591" s="45">
        <f t="shared" si="327"/>
        <v>2.068088928812037</v>
      </c>
      <c r="AY591" s="47">
        <f t="shared" si="328"/>
        <v>98.670058699688212</v>
      </c>
      <c r="AZ591" s="47">
        <f t="shared" si="329"/>
        <v>110.07479429010752</v>
      </c>
      <c r="BA591" s="43"/>
      <c r="BC591" s="2">
        <v>45379</v>
      </c>
      <c r="BD591" t="str">
        <v>91282CCS</v>
      </c>
      <c r="BE591">
        <v>12.3827</v>
      </c>
      <c r="BF591">
        <v>4.5220500000000001</v>
      </c>
      <c r="BG591">
        <v>0.74739999999999995</v>
      </c>
      <c r="BH591">
        <v>111.625</v>
      </c>
      <c r="BI591">
        <f>VLOOKUP(BD591,工作表1!$K$3:$L$1000,2,FALSE)</f>
        <v>1.25</v>
      </c>
      <c r="BJ591" t="str">
        <f>VLOOKUP(BD591,工作表1!$K$3:$M$1000,3,FALSE)</f>
        <v>2031/8/15</v>
      </c>
      <c r="BK591">
        <f t="shared" si="312"/>
        <v>5.3159900000000002</v>
      </c>
      <c r="BL591">
        <f t="shared" si="313"/>
        <v>-4.0659900000000002</v>
      </c>
      <c r="BM591" s="43">
        <f t="shared" si="330"/>
        <v>45519</v>
      </c>
      <c r="BN591" s="43">
        <f t="shared" si="314"/>
        <v>45657</v>
      </c>
      <c r="BO591" s="45">
        <f t="shared" si="331"/>
        <v>0.15796703296703296</v>
      </c>
      <c r="BP591" s="45">
        <f t="shared" si="332"/>
        <v>1.0963231973505945</v>
      </c>
      <c r="BQ591" s="47">
        <f t="shared" si="333"/>
        <v>81.504932378679186</v>
      </c>
      <c r="BR591" s="47">
        <f t="shared" si="334"/>
        <v>109.91870657913894</v>
      </c>
    </row>
    <row r="592" spans="6:70" x14ac:dyDescent="0.25">
      <c r="F592" s="2">
        <v>45390</v>
      </c>
      <c r="G592">
        <v>5.3182999999999998</v>
      </c>
      <c r="H592" s="43">
        <v>45407</v>
      </c>
      <c r="I592">
        <v>4.7281000000000004</v>
      </c>
      <c r="L592" s="2">
        <v>45379</v>
      </c>
      <c r="M592" t="str">
        <v>91282CKC</v>
      </c>
      <c r="N592">
        <v>2.3294000000000001</v>
      </c>
      <c r="O592">
        <v>5.0098700000000003</v>
      </c>
      <c r="P592">
        <v>0.90690000000000004</v>
      </c>
      <c r="Q592">
        <v>110.796875</v>
      </c>
      <c r="R592">
        <f>VLOOKUP(M592,工作表1!$A$3:$B$1000,2,FALSE)</f>
        <v>4.25</v>
      </c>
      <c r="S592" t="str">
        <f>VLOOKUP(M592,工作表1!$A$3:$C$1000,3,FALSE)</f>
        <v>2031/2/28</v>
      </c>
      <c r="T592">
        <f t="shared" si="304"/>
        <v>5.3159900000000002</v>
      </c>
      <c r="U592">
        <f t="shared" si="303"/>
        <v>-1.0659900000000002</v>
      </c>
      <c r="V592" s="43">
        <f t="shared" si="315"/>
        <v>45535</v>
      </c>
      <c r="W592" s="43">
        <f t="shared" si="305"/>
        <v>45471</v>
      </c>
      <c r="X592" s="45">
        <f t="shared" si="316"/>
        <v>0.37362637362637363</v>
      </c>
      <c r="Y592" s="45">
        <f t="shared" si="317"/>
        <v>1.398283907872949</v>
      </c>
      <c r="Z592" s="47">
        <f t="shared" si="318"/>
        <v>100.20464299794052</v>
      </c>
      <c r="AA592" s="47">
        <f t="shared" si="319"/>
        <v>110.72098246883301</v>
      </c>
      <c r="AB592" s="45">
        <f t="shared" si="320"/>
        <v>4.2081999999999997</v>
      </c>
      <c r="AC592" s="2" t="str">
        <f t="shared" si="306"/>
        <v>TY2</v>
      </c>
      <c r="AD592">
        <f t="shared" si="307"/>
        <v>111.171875</v>
      </c>
      <c r="AE592">
        <f t="shared" si="308"/>
        <v>111.734375</v>
      </c>
      <c r="AF592" s="49">
        <f t="shared" si="302"/>
        <v>-0.5625</v>
      </c>
      <c r="AG592" s="3">
        <f t="shared" si="321"/>
        <v>110.97811589584103</v>
      </c>
      <c r="AH592">
        <f t="shared" si="322"/>
        <v>109.98849985598864</v>
      </c>
      <c r="AI592" s="51">
        <f t="shared" si="323"/>
        <v>0.98961603985239321</v>
      </c>
      <c r="AJ592" s="52">
        <f t="shared" si="324"/>
        <v>1.5521160398523932</v>
      </c>
      <c r="AK592" s="2">
        <v>45379</v>
      </c>
      <c r="AL592" t="str">
        <v>91282CKF</v>
      </c>
      <c r="AM592">
        <v>1.4289000000000001</v>
      </c>
      <c r="AN592">
        <v>5.1505999999999998</v>
      </c>
      <c r="AO592">
        <v>0.90029999999999999</v>
      </c>
      <c r="AP592">
        <v>111.171875</v>
      </c>
      <c r="AQ592">
        <f>VLOOKUP(AL592,工作表1!$F$3:$G$1000,2,FALSE)</f>
        <v>4.125</v>
      </c>
      <c r="AR592" t="str">
        <f>VLOOKUP(AL592,工作表1!$F$3:$H$1000,3,FALSE)</f>
        <v>2031/3/31</v>
      </c>
      <c r="AS592">
        <f t="shared" si="309"/>
        <v>5.3159900000000002</v>
      </c>
      <c r="AT592">
        <f t="shared" si="310"/>
        <v>-1.1909900000000002</v>
      </c>
      <c r="AU592" s="43">
        <f t="shared" si="325"/>
        <v>45565</v>
      </c>
      <c r="AV592" s="43">
        <f t="shared" si="311"/>
        <v>45565</v>
      </c>
      <c r="AW592" s="45">
        <f t="shared" si="326"/>
        <v>1.1270491803278689E-2</v>
      </c>
      <c r="AX592" s="45">
        <f t="shared" si="327"/>
        <v>2.0681198068717719</v>
      </c>
      <c r="AY592" s="47">
        <f t="shared" si="328"/>
        <v>99.482969189275309</v>
      </c>
      <c r="AZ592" s="47">
        <f t="shared" si="329"/>
        <v>110.97811589584103</v>
      </c>
      <c r="BA592" s="43"/>
      <c r="BC592" s="2">
        <v>45378</v>
      </c>
      <c r="BD592" t="str">
        <v>91282CCS</v>
      </c>
      <c r="BE592">
        <v>10.606999999999999</v>
      </c>
      <c r="BF592">
        <v>4.5836800000000002</v>
      </c>
      <c r="BG592">
        <v>0.74739999999999995</v>
      </c>
      <c r="BH592">
        <v>111.734375</v>
      </c>
      <c r="BI592">
        <f>VLOOKUP(BD592,工作表1!$K$3:$L$1000,2,FALSE)</f>
        <v>1.25</v>
      </c>
      <c r="BJ592" t="str">
        <f>VLOOKUP(BD592,工作表1!$K$3:$M$1000,3,FALSE)</f>
        <v>2031/8/15</v>
      </c>
      <c r="BK592">
        <f t="shared" si="312"/>
        <v>5.3131000000000004</v>
      </c>
      <c r="BL592">
        <f t="shared" si="313"/>
        <v>-4.0631000000000004</v>
      </c>
      <c r="BM592" s="43">
        <f t="shared" si="330"/>
        <v>45519</v>
      </c>
      <c r="BN592" s="43">
        <f t="shared" si="314"/>
        <v>45657</v>
      </c>
      <c r="BO592" s="45">
        <f t="shared" si="331"/>
        <v>0.14423076923076925</v>
      </c>
      <c r="BP592" s="45">
        <f t="shared" si="332"/>
        <v>1.0962855637513171</v>
      </c>
      <c r="BQ592" s="47">
        <f t="shared" si="333"/>
        <v>81.549863232244135</v>
      </c>
      <c r="BR592" s="47">
        <f t="shared" si="334"/>
        <v>109.98849985598864</v>
      </c>
    </row>
    <row r="593" spans="6:70" x14ac:dyDescent="0.25">
      <c r="F593" s="2">
        <v>45387</v>
      </c>
      <c r="G593">
        <v>5.3163999999999998</v>
      </c>
      <c r="H593" s="43">
        <v>45406</v>
      </c>
      <c r="I593">
        <v>4.6544999999999996</v>
      </c>
      <c r="L593" s="2">
        <v>45378</v>
      </c>
      <c r="M593" t="str">
        <v>91282CKC</v>
      </c>
      <c r="N593">
        <v>1.9358</v>
      </c>
      <c r="O593">
        <v>5.0646800000000001</v>
      </c>
      <c r="P593">
        <v>0.90690000000000004</v>
      </c>
      <c r="Q593">
        <v>110.875</v>
      </c>
      <c r="R593">
        <f>VLOOKUP(M593,工作表1!$A$3:$B$1000,2,FALSE)</f>
        <v>4.25</v>
      </c>
      <c r="S593" t="str">
        <f>VLOOKUP(M593,工作表1!$A$3:$C$1000,3,FALSE)</f>
        <v>2031/2/28</v>
      </c>
      <c r="T593">
        <f t="shared" si="304"/>
        <v>5.3131000000000004</v>
      </c>
      <c r="U593">
        <f t="shared" si="303"/>
        <v>-1.0631000000000004</v>
      </c>
      <c r="V593" s="43">
        <f t="shared" si="315"/>
        <v>45535</v>
      </c>
      <c r="W593" s="43">
        <f t="shared" si="305"/>
        <v>45471</v>
      </c>
      <c r="X593" s="45">
        <f t="shared" si="316"/>
        <v>0.32692307692307693</v>
      </c>
      <c r="Y593" s="45">
        <f t="shared" si="317"/>
        <v>1.3981559536354058</v>
      </c>
      <c r="Z593" s="47">
        <f t="shared" si="318"/>
        <v>100.29312634671231</v>
      </c>
      <c r="AA593" s="47">
        <f t="shared" si="319"/>
        <v>110.82817086555917</v>
      </c>
      <c r="AB593" s="45">
        <f t="shared" si="320"/>
        <v>4.1943999999999999</v>
      </c>
      <c r="AC593" s="2" t="str">
        <f t="shared" si="306"/>
        <v>TY2</v>
      </c>
      <c r="AD593">
        <f t="shared" si="307"/>
        <v>111.28125</v>
      </c>
      <c r="AE593">
        <f t="shared" si="308"/>
        <v>111.453125</v>
      </c>
      <c r="AF593" s="49">
        <f t="shared" ref="AF593:AF656" si="335">AD593-AE593</f>
        <v>-0.171875</v>
      </c>
      <c r="AG593" s="3">
        <f t="shared" si="321"/>
        <v>110.56686675936416</v>
      </c>
      <c r="AH593">
        <f t="shared" si="322"/>
        <v>109.72079975711247</v>
      </c>
      <c r="AI593" s="51">
        <f t="shared" si="323"/>
        <v>0.84606700225168652</v>
      </c>
      <c r="AJ593" s="52">
        <f t="shared" si="324"/>
        <v>1.0179420022516865</v>
      </c>
      <c r="AK593" s="2">
        <v>45378</v>
      </c>
      <c r="AL593" t="str">
        <v>91282CCB</v>
      </c>
      <c r="AM593">
        <v>15.792199999999999</v>
      </c>
      <c r="AN593">
        <v>4.0882199999999997</v>
      </c>
      <c r="AO593">
        <v>0.76739999999999997</v>
      </c>
      <c r="AP593">
        <v>111.28125</v>
      </c>
      <c r="AQ593">
        <f>VLOOKUP(AL593,工作表1!$F$3:$G$1000,2,FALSE)</f>
        <v>1.625</v>
      </c>
      <c r="AR593" t="str">
        <f>VLOOKUP(AL593,工作表1!$F$3:$H$1000,3,FALSE)</f>
        <v>2031/5/15</v>
      </c>
      <c r="AS593">
        <f t="shared" si="309"/>
        <v>5.3131000000000004</v>
      </c>
      <c r="AT593">
        <f t="shared" si="310"/>
        <v>-3.6881000000000004</v>
      </c>
      <c r="AU593" s="43">
        <f t="shared" si="325"/>
        <v>45427</v>
      </c>
      <c r="AV593" s="43">
        <f t="shared" si="311"/>
        <v>45565</v>
      </c>
      <c r="AW593" s="45">
        <f t="shared" si="326"/>
        <v>0.59821428571428581</v>
      </c>
      <c r="AX593" s="45">
        <f t="shared" si="327"/>
        <v>1.4262964774951077</v>
      </c>
      <c r="AY593" s="47">
        <f t="shared" si="328"/>
        <v>84.410413802277603</v>
      </c>
      <c r="AZ593" s="47">
        <f t="shared" si="329"/>
        <v>110.56686675936416</v>
      </c>
      <c r="BA593" s="43"/>
      <c r="BC593" s="2">
        <v>45377</v>
      </c>
      <c r="BD593" t="str">
        <v>91282CCS</v>
      </c>
      <c r="BE593">
        <v>11.0267</v>
      </c>
      <c r="BF593">
        <v>4.5729600000000001</v>
      </c>
      <c r="BG593">
        <v>0.74739999999999995</v>
      </c>
      <c r="BH593">
        <v>111.453125</v>
      </c>
      <c r="BI593">
        <f>VLOOKUP(BD593,工作表1!$K$3:$L$1000,2,FALSE)</f>
        <v>1.25</v>
      </c>
      <c r="BJ593" t="str">
        <f>VLOOKUP(BD593,工作表1!$K$3:$M$1000,3,FALSE)</f>
        <v>2031/8/15</v>
      </c>
      <c r="BK593">
        <f t="shared" si="312"/>
        <v>5.3137999999999996</v>
      </c>
      <c r="BL593">
        <f t="shared" si="313"/>
        <v>-4.0637999999999996</v>
      </c>
      <c r="BM593" s="43">
        <f t="shared" si="330"/>
        <v>45519</v>
      </c>
      <c r="BN593" s="43">
        <f t="shared" si="314"/>
        <v>45657</v>
      </c>
      <c r="BO593" s="45">
        <f t="shared" si="331"/>
        <v>0.1407967032967033</v>
      </c>
      <c r="BP593" s="45">
        <f t="shared" si="332"/>
        <v>1.0962761553514977</v>
      </c>
      <c r="BQ593" s="47">
        <f t="shared" si="333"/>
        <v>81.346883615178186</v>
      </c>
      <c r="BR593" s="47">
        <f t="shared" si="334"/>
        <v>109.72079975711247</v>
      </c>
    </row>
    <row r="594" spans="6:70" x14ac:dyDescent="0.25">
      <c r="F594" s="2">
        <v>45386</v>
      </c>
      <c r="G594">
        <v>5.2943499999999997</v>
      </c>
      <c r="H594" s="43">
        <v>45405</v>
      </c>
      <c r="I594">
        <v>4.6218000000000004</v>
      </c>
      <c r="L594" s="2">
        <v>45377</v>
      </c>
      <c r="M594" t="str">
        <v>91282CKC</v>
      </c>
      <c r="N594">
        <v>1.7863</v>
      </c>
      <c r="O594">
        <v>5.0898399999999997</v>
      </c>
      <c r="P594">
        <v>0.90690000000000004</v>
      </c>
      <c r="Q594">
        <v>110.640625</v>
      </c>
      <c r="R594">
        <f>VLOOKUP(M594,工作表1!$A$3:$B$1000,2,FALSE)</f>
        <v>4.25</v>
      </c>
      <c r="S594" t="str">
        <f>VLOOKUP(M594,工作表1!$A$3:$C$1000,3,FALSE)</f>
        <v>2031/2/28</v>
      </c>
      <c r="T594">
        <f t="shared" si="304"/>
        <v>5.3137999999999996</v>
      </c>
      <c r="U594">
        <f t="shared" si="303"/>
        <v>-1.0637999999999996</v>
      </c>
      <c r="V594" s="43">
        <f t="shared" si="315"/>
        <v>45535</v>
      </c>
      <c r="W594" s="43">
        <f t="shared" si="305"/>
        <v>45471</v>
      </c>
      <c r="X594" s="45">
        <f t="shared" si="316"/>
        <v>0.31524725274725274</v>
      </c>
      <c r="Y594" s="45">
        <f t="shared" si="317"/>
        <v>1.39812396507602</v>
      </c>
      <c r="Z594" s="47">
        <f t="shared" si="318"/>
        <v>100.07447276946772</v>
      </c>
      <c r="AA594" s="47">
        <f t="shared" si="319"/>
        <v>110.58987041264778</v>
      </c>
      <c r="AB594" s="45">
        <f t="shared" si="320"/>
        <v>4.2337999999999996</v>
      </c>
      <c r="AC594" s="2" t="str">
        <f t="shared" si="306"/>
        <v>TY2</v>
      </c>
      <c r="AD594">
        <f t="shared" si="307"/>
        <v>111</v>
      </c>
      <c r="AE594">
        <f t="shared" si="308"/>
        <v>111.328125</v>
      </c>
      <c r="AF594" s="49">
        <f t="shared" si="335"/>
        <v>-0.328125</v>
      </c>
      <c r="AG594" s="3">
        <f t="shared" si="321"/>
        <v>110.28540782757409</v>
      </c>
      <c r="AH594">
        <f t="shared" si="322"/>
        <v>109.51354275515574</v>
      </c>
      <c r="AI594" s="51">
        <f t="shared" si="323"/>
        <v>0.77186507241835045</v>
      </c>
      <c r="AJ594" s="52">
        <f t="shared" si="324"/>
        <v>1.0999900724183505</v>
      </c>
      <c r="AK594" s="2">
        <v>45377</v>
      </c>
      <c r="AL594" t="str">
        <v>91282CCB</v>
      </c>
      <c r="AM594">
        <v>15.7982</v>
      </c>
      <c r="AN594">
        <v>4.0937700000000001</v>
      </c>
      <c r="AO594">
        <v>0.76739999999999997</v>
      </c>
      <c r="AP594">
        <v>111</v>
      </c>
      <c r="AQ594">
        <f>VLOOKUP(AL594,工作表1!$F$3:$G$1000,2,FALSE)</f>
        <v>1.625</v>
      </c>
      <c r="AR594" t="str">
        <f>VLOOKUP(AL594,工作表1!$F$3:$H$1000,3,FALSE)</f>
        <v>2031/5/15</v>
      </c>
      <c r="AS594">
        <f t="shared" si="309"/>
        <v>5.3137999999999996</v>
      </c>
      <c r="AT594">
        <f t="shared" si="310"/>
        <v>-3.6887999999999996</v>
      </c>
      <c r="AU594" s="43">
        <f t="shared" si="325"/>
        <v>45427</v>
      </c>
      <c r="AV594" s="43">
        <f t="shared" si="311"/>
        <v>45565</v>
      </c>
      <c r="AW594" s="45">
        <f t="shared" si="326"/>
        <v>0.59375</v>
      </c>
      <c r="AX594" s="45">
        <f t="shared" si="327"/>
        <v>1.4262842465753425</v>
      </c>
      <c r="AY594" s="47">
        <f t="shared" si="328"/>
        <v>84.191700543744886</v>
      </c>
      <c r="AZ594" s="47">
        <f t="shared" si="329"/>
        <v>110.28540782757409</v>
      </c>
      <c r="BA594" s="43"/>
      <c r="BC594" s="2">
        <v>45376</v>
      </c>
      <c r="BD594" t="str">
        <v>91282CCS</v>
      </c>
      <c r="BE594">
        <v>9.6356000000000002</v>
      </c>
      <c r="BF594">
        <v>4.6449699999999998</v>
      </c>
      <c r="BG594">
        <v>0.74739999999999995</v>
      </c>
      <c r="BH594">
        <v>111.328125</v>
      </c>
      <c r="BI594">
        <f>VLOOKUP(BD594,工作表1!$K$3:$L$1000,2,FALSE)</f>
        <v>1.25</v>
      </c>
      <c r="BJ594" t="str">
        <f>VLOOKUP(BD594,工作表1!$K$3:$M$1000,3,FALSE)</f>
        <v>2031/8/15</v>
      </c>
      <c r="BK594">
        <f t="shared" si="312"/>
        <v>5.319</v>
      </c>
      <c r="BL594">
        <f t="shared" si="313"/>
        <v>-4.069</v>
      </c>
      <c r="BM594" s="43">
        <f t="shared" si="330"/>
        <v>45519</v>
      </c>
      <c r="BN594" s="43">
        <f t="shared" si="314"/>
        <v>45657</v>
      </c>
      <c r="BO594" s="45">
        <f t="shared" si="331"/>
        <v>0.13736263736263737</v>
      </c>
      <c r="BP594" s="45">
        <f t="shared" si="332"/>
        <v>1.0962667469516785</v>
      </c>
      <c r="BQ594" s="47">
        <f t="shared" si="333"/>
        <v>81.185575279860927</v>
      </c>
      <c r="BR594" s="47">
        <f t="shared" si="334"/>
        <v>109.51354275515574</v>
      </c>
    </row>
    <row r="595" spans="6:70" x14ac:dyDescent="0.25">
      <c r="F595" s="2">
        <v>45385</v>
      </c>
      <c r="G595">
        <v>5.3163</v>
      </c>
      <c r="H595" s="43">
        <v>45404</v>
      </c>
      <c r="I595">
        <v>4.6352000000000002</v>
      </c>
      <c r="L595" s="2">
        <v>45376</v>
      </c>
      <c r="M595" t="str">
        <v>91282CKC</v>
      </c>
      <c r="N595">
        <v>2.0097</v>
      </c>
      <c r="O595">
        <v>5.0708200000000003</v>
      </c>
      <c r="P595">
        <v>0.90690000000000004</v>
      </c>
      <c r="Q595">
        <v>110.515625</v>
      </c>
      <c r="R595">
        <f>VLOOKUP(M595,工作表1!$A$3:$B$1000,2,FALSE)</f>
        <v>4.25</v>
      </c>
      <c r="S595" t="str">
        <f>VLOOKUP(M595,工作表1!$A$3:$C$1000,3,FALSE)</f>
        <v>2031/2/28</v>
      </c>
      <c r="T595">
        <f t="shared" si="304"/>
        <v>5.319</v>
      </c>
      <c r="U595">
        <f t="shared" si="303"/>
        <v>-1.069</v>
      </c>
      <c r="V595" s="43">
        <f t="shared" si="315"/>
        <v>45535</v>
      </c>
      <c r="W595" s="43">
        <f t="shared" si="305"/>
        <v>45471</v>
      </c>
      <c r="X595" s="45">
        <f t="shared" si="316"/>
        <v>0.30357142857142855</v>
      </c>
      <c r="Y595" s="45">
        <f t="shared" si="317"/>
        <v>1.398091976516634</v>
      </c>
      <c r="Z595" s="47">
        <f t="shared" si="318"/>
        <v>99.937424291010558</v>
      </c>
      <c r="AA595" s="47">
        <f t="shared" si="319"/>
        <v>110.44285233670884</v>
      </c>
      <c r="AB595" s="45">
        <f t="shared" si="320"/>
        <v>4.2469000000000001</v>
      </c>
      <c r="AC595" s="2" t="str">
        <f t="shared" si="306"/>
        <v>TY2</v>
      </c>
      <c r="AD595">
        <f t="shared" si="307"/>
        <v>110.875</v>
      </c>
      <c r="AE595">
        <f t="shared" si="308"/>
        <v>111.625</v>
      </c>
      <c r="AF595" s="49">
        <f t="shared" si="335"/>
        <v>-0.75</v>
      </c>
      <c r="AG595" s="3">
        <f t="shared" si="321"/>
        <v>110.0827412889125</v>
      </c>
      <c r="AH595">
        <f t="shared" si="322"/>
        <v>109.7616501606927</v>
      </c>
      <c r="AI595" s="51">
        <f t="shared" si="323"/>
        <v>0.32109112821980546</v>
      </c>
      <c r="AJ595" s="52">
        <f t="shared" si="324"/>
        <v>1.0710911282198055</v>
      </c>
      <c r="AK595" s="2">
        <v>45376</v>
      </c>
      <c r="AL595" t="str">
        <v>91282CCB</v>
      </c>
      <c r="AM595">
        <v>14.577299999999999</v>
      </c>
      <c r="AN595">
        <v>4.1908399999999997</v>
      </c>
      <c r="AO595">
        <v>0.76739999999999997</v>
      </c>
      <c r="AP595">
        <v>110.875</v>
      </c>
      <c r="AQ595">
        <f>VLOOKUP(AL595,工作表1!$F$3:$G$1000,2,FALSE)</f>
        <v>1.625</v>
      </c>
      <c r="AR595" t="str">
        <f>VLOOKUP(AL595,工作表1!$F$3:$H$1000,3,FALSE)</f>
        <v>2031/5/15</v>
      </c>
      <c r="AS595">
        <f t="shared" si="309"/>
        <v>5.319</v>
      </c>
      <c r="AT595">
        <f t="shared" si="310"/>
        <v>-3.694</v>
      </c>
      <c r="AU595" s="43">
        <f t="shared" si="325"/>
        <v>45427</v>
      </c>
      <c r="AV595" s="43">
        <f t="shared" si="311"/>
        <v>45565</v>
      </c>
      <c r="AW595" s="45">
        <f t="shared" si="326"/>
        <v>0.5892857142857143</v>
      </c>
      <c r="AX595" s="45">
        <f t="shared" si="327"/>
        <v>1.4262720156555773</v>
      </c>
      <c r="AY595" s="47">
        <f t="shared" si="328"/>
        <v>84.031098678810082</v>
      </c>
      <c r="AZ595" s="47">
        <f t="shared" si="329"/>
        <v>110.0827412889125</v>
      </c>
      <c r="BA595" s="43"/>
      <c r="BC595" s="2">
        <v>45373</v>
      </c>
      <c r="BD595" t="str">
        <v>91282CCS</v>
      </c>
      <c r="BE595">
        <v>8.5609000000000002</v>
      </c>
      <c r="BF595">
        <v>4.6775500000000001</v>
      </c>
      <c r="BG595">
        <v>0.74739999999999995</v>
      </c>
      <c r="BH595">
        <v>111.625</v>
      </c>
      <c r="BI595">
        <f>VLOOKUP(BD595,工作表1!$K$3:$L$1000,2,FALSE)</f>
        <v>1.25</v>
      </c>
      <c r="BJ595" t="str">
        <f>VLOOKUP(BD595,工作表1!$K$3:$M$1000,3,FALSE)</f>
        <v>2031/8/15</v>
      </c>
      <c r="BK595">
        <f t="shared" si="312"/>
        <v>5.3139000000000003</v>
      </c>
      <c r="BL595">
        <f t="shared" si="313"/>
        <v>-4.0639000000000003</v>
      </c>
      <c r="BM595" s="43">
        <f t="shared" si="330"/>
        <v>45519</v>
      </c>
      <c r="BN595" s="43">
        <f t="shared" si="314"/>
        <v>45657</v>
      </c>
      <c r="BO595" s="45">
        <f t="shared" si="331"/>
        <v>0.13392857142857142</v>
      </c>
      <c r="BP595" s="45">
        <f t="shared" si="332"/>
        <v>1.096257338551859</v>
      </c>
      <c r="BQ595" s="47">
        <f t="shared" si="333"/>
        <v>81.372617136037789</v>
      </c>
      <c r="BR595" s="47">
        <f t="shared" si="334"/>
        <v>109.7616501606927</v>
      </c>
    </row>
    <row r="596" spans="6:70" x14ac:dyDescent="0.25">
      <c r="F596" s="2">
        <v>45384</v>
      </c>
      <c r="G596">
        <v>5.3142500000000004</v>
      </c>
      <c r="H596" s="43">
        <v>45401</v>
      </c>
      <c r="I596">
        <v>4.6513</v>
      </c>
      <c r="L596" s="2">
        <v>45373</v>
      </c>
      <c r="M596" t="str">
        <v>91282CKC</v>
      </c>
      <c r="N596">
        <v>1.8411</v>
      </c>
      <c r="O596">
        <v>5.0871000000000004</v>
      </c>
      <c r="P596">
        <v>0.90690000000000004</v>
      </c>
      <c r="Q596">
        <v>110.75</v>
      </c>
      <c r="R596">
        <f>VLOOKUP(M596,工作表1!$A$3:$B$1000,2,FALSE)</f>
        <v>4.25</v>
      </c>
      <c r="S596" t="str">
        <f>VLOOKUP(M596,工作表1!$A$3:$C$1000,3,FALSE)</f>
        <v>2031/2/28</v>
      </c>
      <c r="T596">
        <f t="shared" si="304"/>
        <v>5.3139000000000003</v>
      </c>
      <c r="U596">
        <f t="shared" si="303"/>
        <v>-1.0639000000000003</v>
      </c>
      <c r="V596" s="43">
        <f t="shared" si="315"/>
        <v>45535</v>
      </c>
      <c r="W596" s="43">
        <f t="shared" si="305"/>
        <v>45471</v>
      </c>
      <c r="X596" s="45">
        <f t="shared" si="316"/>
        <v>0.29189560439560441</v>
      </c>
      <c r="Y596" s="45">
        <f t="shared" si="317"/>
        <v>1.3980599879572482</v>
      </c>
      <c r="Z596" s="47">
        <f t="shared" si="318"/>
        <v>100.14034011121227</v>
      </c>
      <c r="AA596" s="47">
        <f t="shared" si="319"/>
        <v>110.66773318236235</v>
      </c>
      <c r="AB596" s="45">
        <f t="shared" si="320"/>
        <v>4.1997999999999998</v>
      </c>
      <c r="AC596" s="2" t="str">
        <f t="shared" si="306"/>
        <v>TY2</v>
      </c>
      <c r="AD596">
        <f t="shared" si="307"/>
        <v>111.171875</v>
      </c>
      <c r="AE596">
        <f t="shared" si="308"/>
        <v>111.25</v>
      </c>
      <c r="AF596" s="49">
        <f t="shared" si="335"/>
        <v>-7.8125E-2</v>
      </c>
      <c r="AG596" s="3">
        <f t="shared" si="321"/>
        <v>110.34635131504</v>
      </c>
      <c r="AH596">
        <f t="shared" si="322"/>
        <v>109.36839207768482</v>
      </c>
      <c r="AI596" s="51">
        <f t="shared" si="323"/>
        <v>0.97795923735517931</v>
      </c>
      <c r="AJ596" s="52">
        <f t="shared" si="324"/>
        <v>1.0560842373551793</v>
      </c>
      <c r="AK596" s="2">
        <v>45373</v>
      </c>
      <c r="AL596" t="str">
        <v>91282CCB</v>
      </c>
      <c r="AM596">
        <v>13.9642</v>
      </c>
      <c r="AN596">
        <v>4.2246499999999996</v>
      </c>
      <c r="AO596">
        <v>0.76739999999999997</v>
      </c>
      <c r="AP596">
        <v>111.171875</v>
      </c>
      <c r="AQ596">
        <f>VLOOKUP(AL596,工作表1!$F$3:$G$1000,2,FALSE)</f>
        <v>1.625</v>
      </c>
      <c r="AR596" t="str">
        <f>VLOOKUP(AL596,工作表1!$F$3:$H$1000,3,FALSE)</f>
        <v>2031/5/15</v>
      </c>
      <c r="AS596">
        <f t="shared" si="309"/>
        <v>5.3139000000000003</v>
      </c>
      <c r="AT596">
        <f t="shared" si="310"/>
        <v>-3.6889000000000003</v>
      </c>
      <c r="AU596" s="43">
        <f t="shared" si="325"/>
        <v>45427</v>
      </c>
      <c r="AV596" s="43">
        <f t="shared" si="311"/>
        <v>45565</v>
      </c>
      <c r="AW596" s="45">
        <f t="shared" si="326"/>
        <v>0.5848214285714286</v>
      </c>
      <c r="AX596" s="45">
        <f t="shared" si="327"/>
        <v>1.4262597847358123</v>
      </c>
      <c r="AY596" s="47">
        <f t="shared" si="328"/>
        <v>84.233696060805514</v>
      </c>
      <c r="AZ596" s="47">
        <f t="shared" si="329"/>
        <v>110.34635131504</v>
      </c>
      <c r="BA596" s="43"/>
      <c r="BC596" s="2">
        <v>45372</v>
      </c>
      <c r="BD596" t="str">
        <v>91282CCS</v>
      </c>
      <c r="BE596">
        <v>7.7468000000000004</v>
      </c>
      <c r="BF596">
        <v>4.7384199999999996</v>
      </c>
      <c r="BG596">
        <v>0.74739999999999995</v>
      </c>
      <c r="BH596">
        <v>111.25</v>
      </c>
      <c r="BI596">
        <f>VLOOKUP(BD596,工作表1!$K$3:$L$1000,2,FALSE)</f>
        <v>1.25</v>
      </c>
      <c r="BJ596" t="str">
        <f>VLOOKUP(BD596,工作表1!$K$3:$M$1000,3,FALSE)</f>
        <v>2031/8/15</v>
      </c>
      <c r="BK596">
        <f t="shared" si="312"/>
        <v>5.3228</v>
      </c>
      <c r="BL596">
        <f t="shared" si="313"/>
        <v>-4.0728</v>
      </c>
      <c r="BM596" s="43">
        <f t="shared" si="330"/>
        <v>45519</v>
      </c>
      <c r="BN596" s="43">
        <f t="shared" si="314"/>
        <v>45657</v>
      </c>
      <c r="BO596" s="45">
        <f t="shared" si="331"/>
        <v>0.12362637362637362</v>
      </c>
      <c r="BP596" s="45">
        <f t="shared" si="332"/>
        <v>1.0962291133524009</v>
      </c>
      <c r="BQ596" s="47">
        <f t="shared" si="333"/>
        <v>81.064594077522202</v>
      </c>
      <c r="BR596" s="47">
        <f t="shared" si="334"/>
        <v>109.36839207768482</v>
      </c>
    </row>
    <row r="597" spans="6:70" x14ac:dyDescent="0.25">
      <c r="F597" s="2">
        <v>45383</v>
      </c>
      <c r="G597">
        <v>5.32</v>
      </c>
      <c r="H597" s="43">
        <v>45400</v>
      </c>
      <c r="I597">
        <v>4.6589</v>
      </c>
      <c r="L597" s="2">
        <v>45372</v>
      </c>
      <c r="M597" t="str">
        <v>91282CKC</v>
      </c>
      <c r="N597">
        <v>1.9897</v>
      </c>
      <c r="O597">
        <v>5.0843699999999998</v>
      </c>
      <c r="P597">
        <v>0.90690000000000004</v>
      </c>
      <c r="Q597">
        <v>110.390625</v>
      </c>
      <c r="R597">
        <f>VLOOKUP(M597,工作表1!$A$3:$B$1000,2,FALSE)</f>
        <v>4.25</v>
      </c>
      <c r="S597" t="str">
        <f>VLOOKUP(M597,工作表1!$A$3:$C$1000,3,FALSE)</f>
        <v>2031/2/28</v>
      </c>
      <c r="T597">
        <f t="shared" si="304"/>
        <v>5.3228</v>
      </c>
      <c r="U597">
        <f t="shared" si="303"/>
        <v>-1.0728</v>
      </c>
      <c r="V597" s="43">
        <f t="shared" si="315"/>
        <v>45535</v>
      </c>
      <c r="W597" s="43">
        <f t="shared" si="305"/>
        <v>45471</v>
      </c>
      <c r="X597" s="45">
        <f t="shared" si="316"/>
        <v>0.25686813186813184</v>
      </c>
      <c r="Y597" s="45">
        <f t="shared" si="317"/>
        <v>1.3979640222790908</v>
      </c>
      <c r="Z597" s="47">
        <f t="shared" si="318"/>
        <v>99.840651410040721</v>
      </c>
      <c r="AA597" s="47">
        <f t="shared" si="319"/>
        <v>110.34775846935167</v>
      </c>
      <c r="AB597" s="45">
        <f t="shared" si="320"/>
        <v>4.2732000000000001</v>
      </c>
      <c r="AC597" s="2" t="str">
        <f t="shared" si="306"/>
        <v>TY2</v>
      </c>
      <c r="AD597">
        <f t="shared" si="307"/>
        <v>110.796875</v>
      </c>
      <c r="AE597">
        <f t="shared" si="308"/>
        <v>111.359375</v>
      </c>
      <c r="AF597" s="49">
        <f t="shared" si="335"/>
        <v>-0.5625</v>
      </c>
      <c r="AG597" s="3">
        <f t="shared" si="321"/>
        <v>109.95894607453948</v>
      </c>
      <c r="AH597">
        <f t="shared" si="322"/>
        <v>109.43465059544506</v>
      </c>
      <c r="AI597" s="51">
        <f t="shared" si="323"/>
        <v>0.52429547909441965</v>
      </c>
      <c r="AJ597" s="52">
        <f t="shared" si="324"/>
        <v>1.0867954790944196</v>
      </c>
      <c r="AK597" s="2">
        <v>45372</v>
      </c>
      <c r="AL597" t="str">
        <v>91282CCB</v>
      </c>
      <c r="AM597">
        <v>13.3583</v>
      </c>
      <c r="AN597">
        <v>4.2951300000000003</v>
      </c>
      <c r="AO597">
        <v>0.76739999999999997</v>
      </c>
      <c r="AP597">
        <v>110.796875</v>
      </c>
      <c r="AQ597">
        <f>VLOOKUP(AL597,工作表1!$F$3:$G$1000,2,FALSE)</f>
        <v>1.625</v>
      </c>
      <c r="AR597" t="str">
        <f>VLOOKUP(AL597,工作表1!$F$3:$H$1000,3,FALSE)</f>
        <v>2031/5/15</v>
      </c>
      <c r="AS597">
        <f t="shared" si="309"/>
        <v>5.3228</v>
      </c>
      <c r="AT597">
        <f t="shared" si="310"/>
        <v>-3.6978</v>
      </c>
      <c r="AU597" s="43">
        <f t="shared" si="325"/>
        <v>45427</v>
      </c>
      <c r="AV597" s="43">
        <f t="shared" si="311"/>
        <v>45565</v>
      </c>
      <c r="AW597" s="45">
        <f t="shared" si="326"/>
        <v>0.57142857142857151</v>
      </c>
      <c r="AX597" s="45">
        <f t="shared" si="327"/>
        <v>1.4262230919765166</v>
      </c>
      <c r="AY597" s="47">
        <f t="shared" si="328"/>
        <v>83.924573756414389</v>
      </c>
      <c r="AZ597" s="47">
        <f t="shared" si="329"/>
        <v>109.95894607453948</v>
      </c>
      <c r="BA597" s="43"/>
      <c r="BC597" s="2">
        <v>45371</v>
      </c>
      <c r="BD597" t="str">
        <v>91282CCS</v>
      </c>
      <c r="BE597">
        <v>6.6863000000000001</v>
      </c>
      <c r="BF597">
        <v>4.7789900000000003</v>
      </c>
      <c r="BG597">
        <v>0.74739999999999995</v>
      </c>
      <c r="BH597">
        <v>111.359375</v>
      </c>
      <c r="BI597">
        <f>VLOOKUP(BD597,工作表1!$K$3:$L$1000,2,FALSE)</f>
        <v>1.25</v>
      </c>
      <c r="BJ597" t="str">
        <f>VLOOKUP(BD597,工作表1!$K$3:$M$1000,3,FALSE)</f>
        <v>2031/8/15</v>
      </c>
      <c r="BK597">
        <f t="shared" si="312"/>
        <v>5.3235000000000001</v>
      </c>
      <c r="BL597">
        <f t="shared" si="313"/>
        <v>-4.0735000000000001</v>
      </c>
      <c r="BM597" s="43">
        <f t="shared" si="330"/>
        <v>45519</v>
      </c>
      <c r="BN597" s="43">
        <f t="shared" si="314"/>
        <v>45657</v>
      </c>
      <c r="BO597" s="45">
        <f t="shared" si="331"/>
        <v>0.1201923076923077</v>
      </c>
      <c r="BP597" s="45">
        <f t="shared" si="332"/>
        <v>1.0962197049525817</v>
      </c>
      <c r="BQ597" s="47">
        <f t="shared" si="333"/>
        <v>81.111176519419189</v>
      </c>
      <c r="BR597" s="47">
        <f t="shared" si="334"/>
        <v>109.43465059544506</v>
      </c>
    </row>
    <row r="598" spans="6:70" x14ac:dyDescent="0.25">
      <c r="F598" s="2">
        <v>45380</v>
      </c>
      <c r="G598">
        <v>5.3158599999999998</v>
      </c>
      <c r="H598" s="43">
        <v>45399</v>
      </c>
      <c r="I598">
        <v>4.6047000000000002</v>
      </c>
      <c r="L598" s="2">
        <v>45371</v>
      </c>
      <c r="M598" t="str">
        <v>91282CKC</v>
      </c>
      <c r="N598">
        <v>2.2223999999999999</v>
      </c>
      <c r="O598">
        <v>5.0574300000000001</v>
      </c>
      <c r="P598">
        <v>0.90690000000000004</v>
      </c>
      <c r="Q598">
        <v>110.4375</v>
      </c>
      <c r="R598">
        <f>VLOOKUP(M598,工作表1!$A$3:$B$1000,2,FALSE)</f>
        <v>4.25</v>
      </c>
      <c r="S598" t="str">
        <f>VLOOKUP(M598,工作表1!$A$3:$C$1000,3,FALSE)</f>
        <v>2031/2/28</v>
      </c>
      <c r="T598">
        <f t="shared" si="304"/>
        <v>5.3235000000000001</v>
      </c>
      <c r="U598">
        <f t="shared" si="303"/>
        <v>-1.0735000000000001</v>
      </c>
      <c r="V598" s="43">
        <f t="shared" si="315"/>
        <v>45535</v>
      </c>
      <c r="W598" s="43">
        <f t="shared" si="305"/>
        <v>45471</v>
      </c>
      <c r="X598" s="45">
        <f t="shared" si="316"/>
        <v>0.24519230769230771</v>
      </c>
      <c r="Y598" s="45">
        <f t="shared" si="317"/>
        <v>1.397932033719705</v>
      </c>
      <c r="Z598" s="47">
        <f t="shared" si="318"/>
        <v>99.887732338076944</v>
      </c>
      <c r="AA598" s="47">
        <f t="shared" si="319"/>
        <v>110.40251471110551</v>
      </c>
      <c r="AB598" s="45">
        <f t="shared" si="320"/>
        <v>4.2706</v>
      </c>
      <c r="AC598" s="2" t="str">
        <f t="shared" si="306"/>
        <v>TY2</v>
      </c>
      <c r="AD598">
        <f t="shared" si="307"/>
        <v>110.90625</v>
      </c>
      <c r="AE598">
        <f t="shared" si="308"/>
        <v>110.59375</v>
      </c>
      <c r="AF598" s="49">
        <f t="shared" si="335"/>
        <v>0.3125</v>
      </c>
      <c r="AG598" s="3">
        <f t="shared" si="321"/>
        <v>110.0229105304676</v>
      </c>
      <c r="AH598">
        <f t="shared" si="322"/>
        <v>109.29851139024812</v>
      </c>
      <c r="AI598" s="51">
        <f t="shared" si="323"/>
        <v>0.72439914021947516</v>
      </c>
      <c r="AJ598" s="52">
        <f t="shared" si="324"/>
        <v>0.41189914021947516</v>
      </c>
      <c r="AK598" s="2">
        <v>45371</v>
      </c>
      <c r="AL598" t="str">
        <v>91282CCB</v>
      </c>
      <c r="AM598">
        <v>12.3538</v>
      </c>
      <c r="AN598">
        <v>4.3628400000000003</v>
      </c>
      <c r="AO598">
        <v>0.76739999999999997</v>
      </c>
      <c r="AP598">
        <v>110.90625</v>
      </c>
      <c r="AQ598">
        <f>VLOOKUP(AL598,工作表1!$F$3:$G$1000,2,FALSE)</f>
        <v>1.625</v>
      </c>
      <c r="AR598" t="str">
        <f>VLOOKUP(AL598,工作表1!$F$3:$H$1000,3,FALSE)</f>
        <v>2031/5/15</v>
      </c>
      <c r="AS598">
        <f t="shared" si="309"/>
        <v>5.3235000000000001</v>
      </c>
      <c r="AT598">
        <f t="shared" si="310"/>
        <v>-3.6985000000000001</v>
      </c>
      <c r="AU598" s="43">
        <f t="shared" si="325"/>
        <v>45427</v>
      </c>
      <c r="AV598" s="43">
        <f t="shared" si="311"/>
        <v>45565</v>
      </c>
      <c r="AW598" s="45">
        <f t="shared" si="326"/>
        <v>0.5669642857142857</v>
      </c>
      <c r="AX598" s="45">
        <f t="shared" si="327"/>
        <v>1.4262108610567514</v>
      </c>
      <c r="AY598" s="47">
        <f t="shared" si="328"/>
        <v>83.970899794505485</v>
      </c>
      <c r="AZ598" s="47">
        <f t="shared" si="329"/>
        <v>110.0229105304676</v>
      </c>
      <c r="BA598" s="43"/>
      <c r="BC598" s="2">
        <v>45370</v>
      </c>
      <c r="BD598" t="str">
        <v>91282CCB</v>
      </c>
      <c r="BE598">
        <v>12.094900000000001</v>
      </c>
      <c r="BF598">
        <v>4.4212999999999996</v>
      </c>
      <c r="BG598">
        <v>0.76739999999999997</v>
      </c>
      <c r="BH598">
        <v>110.59375</v>
      </c>
      <c r="BI598">
        <f>VLOOKUP(BD598,工作表1!$K$3:$L$1000,2,FALSE)</f>
        <v>1.625</v>
      </c>
      <c r="BJ598" t="str">
        <f>VLOOKUP(BD598,工作表1!$K$3:$M$1000,3,FALSE)</f>
        <v>2031/5/15</v>
      </c>
      <c r="BK598">
        <f t="shared" si="312"/>
        <v>5.3387500000000001</v>
      </c>
      <c r="BL598">
        <f t="shared" si="313"/>
        <v>-3.7137500000000001</v>
      </c>
      <c r="BM598" s="43">
        <f t="shared" si="330"/>
        <v>45427</v>
      </c>
      <c r="BN598" s="43">
        <f t="shared" si="314"/>
        <v>45657</v>
      </c>
      <c r="BO598" s="45">
        <f t="shared" si="331"/>
        <v>0.5625</v>
      </c>
      <c r="BP598" s="45">
        <f t="shared" si="332"/>
        <v>1.8357876712328767</v>
      </c>
      <c r="BQ598" s="47">
        <f t="shared" si="333"/>
        <v>83.180894075427389</v>
      </c>
      <c r="BR598" s="47">
        <f t="shared" si="334"/>
        <v>109.29851139024812</v>
      </c>
    </row>
    <row r="599" spans="6:70" x14ac:dyDescent="0.25">
      <c r="F599" s="2">
        <v>45379</v>
      </c>
      <c r="G599">
        <v>5.3159900000000002</v>
      </c>
      <c r="H599" s="43">
        <v>45398</v>
      </c>
      <c r="I599">
        <v>4.6910999999999996</v>
      </c>
      <c r="L599" s="2">
        <v>45370</v>
      </c>
      <c r="M599" t="str">
        <v>91282CJG</v>
      </c>
      <c r="N599">
        <v>1.9121999999999999</v>
      </c>
      <c r="O599">
        <v>2.7583899999999999</v>
      </c>
      <c r="P599">
        <v>0.94020000000000004</v>
      </c>
      <c r="Q599">
        <v>109.671875</v>
      </c>
      <c r="R599">
        <f>VLOOKUP(M599,工作表1!$A$3:$B$1000,2,FALSE)</f>
        <v>4.875</v>
      </c>
      <c r="S599" t="str">
        <f>VLOOKUP(M599,工作表1!$A$3:$C$1000,3,FALSE)</f>
        <v>2030/10/31</v>
      </c>
      <c r="T599">
        <f t="shared" si="304"/>
        <v>5.3387500000000001</v>
      </c>
      <c r="U599">
        <f t="shared" si="303"/>
        <v>-0.46375000000000011</v>
      </c>
      <c r="V599" s="43">
        <f t="shared" si="315"/>
        <v>45412</v>
      </c>
      <c r="W599" s="43">
        <f t="shared" si="305"/>
        <v>45471</v>
      </c>
      <c r="X599" s="45">
        <f t="shared" si="316"/>
        <v>1.8883928571428572</v>
      </c>
      <c r="Y599" s="45">
        <f t="shared" si="317"/>
        <v>3.2240092954990214</v>
      </c>
      <c r="Z599" s="47">
        <f t="shared" si="318"/>
        <v>103.62448393144238</v>
      </c>
      <c r="AA599" s="47">
        <f t="shared" si="319"/>
        <v>110.47374521169215</v>
      </c>
      <c r="AB599" s="45">
        <f t="shared" si="320"/>
        <v>4.3074000000000003</v>
      </c>
      <c r="AC599" s="2" t="str">
        <f t="shared" si="306"/>
        <v>TY2</v>
      </c>
      <c r="AD599">
        <f t="shared" si="307"/>
        <v>110.140625</v>
      </c>
      <c r="AE599">
        <f t="shared" si="308"/>
        <v>110.28125</v>
      </c>
      <c r="AF599" s="49">
        <f t="shared" si="335"/>
        <v>-0.140625</v>
      </c>
      <c r="AG599" s="3">
        <f t="shared" si="321"/>
        <v>110.09750221657275</v>
      </c>
      <c r="AH599">
        <f t="shared" si="322"/>
        <v>108.89125989348067</v>
      </c>
      <c r="AI599" s="51">
        <f t="shared" si="323"/>
        <v>1.2062423230920842</v>
      </c>
      <c r="AJ599" s="52">
        <f t="shared" si="324"/>
        <v>1.3468673230920842</v>
      </c>
      <c r="AK599" s="2">
        <v>45370</v>
      </c>
      <c r="AL599" t="str">
        <v>91282CKC</v>
      </c>
      <c r="AM599">
        <v>1.9487000000000001</v>
      </c>
      <c r="AN599">
        <v>5.1063999999999998</v>
      </c>
      <c r="AO599">
        <v>0.90690000000000004</v>
      </c>
      <c r="AP599">
        <v>110.140625</v>
      </c>
      <c r="AQ599">
        <f>VLOOKUP(AL599,工作表1!$F$3:$G$1000,2,FALSE)</f>
        <v>4.25</v>
      </c>
      <c r="AR599" t="str">
        <f>VLOOKUP(AL599,工作表1!$F$3:$H$1000,3,FALSE)</f>
        <v>2031/2/28</v>
      </c>
      <c r="AS599">
        <f t="shared" si="309"/>
        <v>5.3387500000000001</v>
      </c>
      <c r="AT599">
        <f t="shared" si="310"/>
        <v>-1.0887500000000001</v>
      </c>
      <c r="AU599" s="43">
        <f t="shared" si="325"/>
        <v>45535</v>
      </c>
      <c r="AV599" s="43">
        <f t="shared" si="311"/>
        <v>45565</v>
      </c>
      <c r="AW599" s="45">
        <f t="shared" si="326"/>
        <v>0.23351648351648352</v>
      </c>
      <c r="AX599" s="45">
        <f t="shared" si="327"/>
        <v>2.4924205931055248</v>
      </c>
      <c r="AY599" s="47">
        <f t="shared" si="328"/>
        <v>99.376138006024135</v>
      </c>
      <c r="AZ599" s="47">
        <f t="shared" si="329"/>
        <v>110.09750221657275</v>
      </c>
      <c r="BA599" s="43"/>
      <c r="BC599" s="2">
        <v>45369</v>
      </c>
      <c r="BD599" t="str">
        <v>91282CCB</v>
      </c>
      <c r="BE599">
        <v>10.9191</v>
      </c>
      <c r="BF599">
        <v>4.5151000000000003</v>
      </c>
      <c r="BG599">
        <v>0.76739999999999997</v>
      </c>
      <c r="BH599">
        <v>110.28125</v>
      </c>
      <c r="BI599">
        <f>VLOOKUP(BD599,工作表1!$K$3:$L$1000,2,FALSE)</f>
        <v>1.625</v>
      </c>
      <c r="BJ599" t="str">
        <f>VLOOKUP(BD599,工作表1!$K$3:$M$1000,3,FALSE)</f>
        <v>2031/5/15</v>
      </c>
      <c r="BK599">
        <f t="shared" si="312"/>
        <v>5.3425000000000002</v>
      </c>
      <c r="BL599">
        <f t="shared" si="313"/>
        <v>-3.7175000000000002</v>
      </c>
      <c r="BM599" s="43">
        <f t="shared" si="330"/>
        <v>45427</v>
      </c>
      <c r="BN599" s="43">
        <f t="shared" si="314"/>
        <v>45657</v>
      </c>
      <c r="BO599" s="45">
        <f t="shared" si="331"/>
        <v>0.5580357142857143</v>
      </c>
      <c r="BP599" s="45">
        <f t="shared" si="332"/>
        <v>1.8357754403131117</v>
      </c>
      <c r="BQ599" s="47">
        <f t="shared" si="333"/>
        <v>82.862950380308803</v>
      </c>
      <c r="BR599" s="47">
        <f t="shared" si="334"/>
        <v>108.89125989348067</v>
      </c>
    </row>
    <row r="600" spans="6:70" x14ac:dyDescent="0.25">
      <c r="F600" s="2">
        <v>45378</v>
      </c>
      <c r="G600">
        <v>5.3131000000000004</v>
      </c>
      <c r="H600" s="43">
        <v>45397</v>
      </c>
      <c r="I600">
        <v>4.6178999999999997</v>
      </c>
      <c r="L600" s="2">
        <v>45369</v>
      </c>
      <c r="M600" t="str">
        <v>91282CJG</v>
      </c>
      <c r="N600">
        <v>1.8687</v>
      </c>
      <c r="O600">
        <v>3.0875699999999999</v>
      </c>
      <c r="P600">
        <v>0.94020000000000004</v>
      </c>
      <c r="Q600">
        <v>109.359375</v>
      </c>
      <c r="R600">
        <f>VLOOKUP(M600,工作表1!$A$3:$B$1000,2,FALSE)</f>
        <v>4.875</v>
      </c>
      <c r="S600" t="str">
        <f>VLOOKUP(M600,工作表1!$A$3:$C$1000,3,FALSE)</f>
        <v>2030/10/31</v>
      </c>
      <c r="T600">
        <f t="shared" si="304"/>
        <v>5.3425000000000002</v>
      </c>
      <c r="U600">
        <f t="shared" si="303"/>
        <v>-0.46750000000000025</v>
      </c>
      <c r="V600" s="43">
        <f t="shared" si="315"/>
        <v>45412</v>
      </c>
      <c r="W600" s="43">
        <f t="shared" si="305"/>
        <v>45471</v>
      </c>
      <c r="X600" s="45">
        <f t="shared" si="316"/>
        <v>1.875</v>
      </c>
      <c r="Y600" s="45">
        <f t="shared" si="317"/>
        <v>3.223972602739726</v>
      </c>
      <c r="Z600" s="47">
        <f t="shared" si="318"/>
        <v>103.22221322009234</v>
      </c>
      <c r="AA600" s="47">
        <f t="shared" si="319"/>
        <v>110.04959150519267</v>
      </c>
      <c r="AB600" s="45">
        <f t="shared" si="320"/>
        <v>4.3442999999999996</v>
      </c>
      <c r="AC600" s="2" t="str">
        <f t="shared" si="306"/>
        <v>TY2</v>
      </c>
      <c r="AD600">
        <f t="shared" si="307"/>
        <v>109.8125</v>
      </c>
      <c r="AE600">
        <f t="shared" si="308"/>
        <v>110.546875</v>
      </c>
      <c r="AF600" s="49">
        <f t="shared" si="335"/>
        <v>-0.734375</v>
      </c>
      <c r="AG600" s="3">
        <f t="shared" si="321"/>
        <v>109.78171759992291</v>
      </c>
      <c r="AH600">
        <f t="shared" si="322"/>
        <v>109.19072987225333</v>
      </c>
      <c r="AI600" s="51">
        <f t="shared" si="323"/>
        <v>0.59098772766958518</v>
      </c>
      <c r="AJ600" s="52">
        <f t="shared" si="324"/>
        <v>1.3253627276695852</v>
      </c>
      <c r="AK600" s="2">
        <v>45369</v>
      </c>
      <c r="AL600" t="str">
        <v>91282CKC</v>
      </c>
      <c r="AM600">
        <v>2.4605999999999999</v>
      </c>
      <c r="AN600">
        <v>5.0536899999999996</v>
      </c>
      <c r="AO600">
        <v>0.90690000000000004</v>
      </c>
      <c r="AP600">
        <v>109.8125</v>
      </c>
      <c r="AQ600">
        <f>VLOOKUP(AL600,工作表1!$F$3:$G$1000,2,FALSE)</f>
        <v>4.25</v>
      </c>
      <c r="AR600" t="str">
        <f>VLOOKUP(AL600,工作表1!$F$3:$H$1000,3,FALSE)</f>
        <v>2031/2/28</v>
      </c>
      <c r="AS600">
        <f t="shared" si="309"/>
        <v>5.3425000000000002</v>
      </c>
      <c r="AT600">
        <f t="shared" si="310"/>
        <v>-1.0925000000000002</v>
      </c>
      <c r="AU600" s="43">
        <f t="shared" si="325"/>
        <v>45535</v>
      </c>
      <c r="AV600" s="43">
        <f t="shared" si="311"/>
        <v>45565</v>
      </c>
      <c r="AW600" s="45">
        <f t="shared" si="326"/>
        <v>0.22184065934065936</v>
      </c>
      <c r="AX600" s="45">
        <f t="shared" si="327"/>
        <v>2.492388604546139</v>
      </c>
      <c r="AY600" s="47">
        <f t="shared" si="328"/>
        <v>99.085292374018493</v>
      </c>
      <c r="AZ600" s="47">
        <f t="shared" si="329"/>
        <v>109.78171759992291</v>
      </c>
      <c r="BA600" s="43"/>
      <c r="BC600" s="2">
        <v>45366</v>
      </c>
      <c r="BD600" t="str">
        <v>91282CCB</v>
      </c>
      <c r="BE600">
        <v>11.799099999999999</v>
      </c>
      <c r="BF600">
        <v>4.4574199999999999</v>
      </c>
      <c r="BG600">
        <v>0.76739999999999997</v>
      </c>
      <c r="BH600">
        <v>110.546875</v>
      </c>
      <c r="BI600">
        <f>VLOOKUP(BD600,工作表1!$K$3:$L$1000,2,FALSE)</f>
        <v>1.625</v>
      </c>
      <c r="BJ600" t="str">
        <f>VLOOKUP(BD600,工作表1!$K$3:$M$1000,3,FALSE)</f>
        <v>2031/5/15</v>
      </c>
      <c r="BK600">
        <f t="shared" si="312"/>
        <v>5.3407799999999996</v>
      </c>
      <c r="BL600">
        <f t="shared" si="313"/>
        <v>-3.7157799999999996</v>
      </c>
      <c r="BM600" s="43">
        <f t="shared" si="330"/>
        <v>45427</v>
      </c>
      <c r="BN600" s="43">
        <f t="shared" si="314"/>
        <v>45657</v>
      </c>
      <c r="BO600" s="45">
        <f t="shared" si="331"/>
        <v>0.5535714285714286</v>
      </c>
      <c r="BP600" s="45">
        <f t="shared" si="332"/>
        <v>1.8357632093933465</v>
      </c>
      <c r="BQ600" s="47">
        <f t="shared" si="333"/>
        <v>83.091699912186385</v>
      </c>
      <c r="BR600" s="47">
        <f t="shared" si="334"/>
        <v>109.19072987225333</v>
      </c>
    </row>
    <row r="601" spans="6:70" x14ac:dyDescent="0.25">
      <c r="F601" s="2">
        <v>45377</v>
      </c>
      <c r="G601">
        <v>5.3137999999999996</v>
      </c>
      <c r="H601" s="43">
        <v>45394</v>
      </c>
      <c r="I601">
        <v>4.5450999999999997</v>
      </c>
      <c r="L601" s="2">
        <v>45366</v>
      </c>
      <c r="M601" t="str">
        <v>91282CJG</v>
      </c>
      <c r="N601">
        <v>1.4212</v>
      </c>
      <c r="O601">
        <v>3.79372</v>
      </c>
      <c r="P601">
        <v>0.94020000000000004</v>
      </c>
      <c r="Q601">
        <v>109.609375</v>
      </c>
      <c r="R601">
        <f>VLOOKUP(M601,工作表1!$A$3:$B$1000,2,FALSE)</f>
        <v>4.875</v>
      </c>
      <c r="S601" t="str">
        <f>VLOOKUP(M601,工作表1!$A$3:$C$1000,3,FALSE)</f>
        <v>2030/10/31</v>
      </c>
      <c r="T601">
        <f t="shared" si="304"/>
        <v>5.3407799999999996</v>
      </c>
      <c r="U601">
        <f t="shared" si="303"/>
        <v>-0.46577999999999964</v>
      </c>
      <c r="V601" s="43">
        <f t="shared" si="315"/>
        <v>45412</v>
      </c>
      <c r="W601" s="43">
        <f t="shared" si="305"/>
        <v>45471</v>
      </c>
      <c r="X601" s="45">
        <f t="shared" si="316"/>
        <v>1.8616071428571428</v>
      </c>
      <c r="Y601" s="45">
        <f t="shared" si="317"/>
        <v>3.2239359099804306</v>
      </c>
      <c r="Z601" s="47">
        <f t="shared" si="318"/>
        <v>103.24300284033288</v>
      </c>
      <c r="AA601" s="47">
        <f t="shared" si="319"/>
        <v>110.07377999353533</v>
      </c>
      <c r="AB601" s="45">
        <f t="shared" si="320"/>
        <v>4.3258000000000001</v>
      </c>
      <c r="AC601" s="2" t="str">
        <f t="shared" si="306"/>
        <v>TY2</v>
      </c>
      <c r="AD601">
        <f t="shared" si="307"/>
        <v>110.078125</v>
      </c>
      <c r="AE601">
        <f t="shared" si="308"/>
        <v>110.640625</v>
      </c>
      <c r="AF601" s="49">
        <f t="shared" si="335"/>
        <v>-0.5625</v>
      </c>
      <c r="AG601" s="3">
        <f t="shared" si="321"/>
        <v>110.00455496136794</v>
      </c>
      <c r="AH601">
        <f t="shared" si="322"/>
        <v>109.34355522525803</v>
      </c>
      <c r="AI601" s="51">
        <f t="shared" si="323"/>
        <v>0.66099973610991469</v>
      </c>
      <c r="AJ601" s="52">
        <f t="shared" si="324"/>
        <v>1.2234997361099147</v>
      </c>
      <c r="AK601" s="2">
        <v>45366</v>
      </c>
      <c r="AL601" t="str">
        <v>91282CKC</v>
      </c>
      <c r="AM601">
        <v>1.9479</v>
      </c>
      <c r="AN601">
        <v>5.1128600000000004</v>
      </c>
      <c r="AO601">
        <v>0.90690000000000004</v>
      </c>
      <c r="AP601">
        <v>110.078125</v>
      </c>
      <c r="AQ601">
        <f>VLOOKUP(AL601,工作表1!$F$3:$G$1000,2,FALSE)</f>
        <v>4.25</v>
      </c>
      <c r="AR601" t="str">
        <f>VLOOKUP(AL601,工作表1!$F$3:$H$1000,3,FALSE)</f>
        <v>2031/2/28</v>
      </c>
      <c r="AS601">
        <f t="shared" si="309"/>
        <v>5.3407799999999996</v>
      </c>
      <c r="AT601">
        <f t="shared" si="310"/>
        <v>-1.0907799999999996</v>
      </c>
      <c r="AU601" s="43">
        <f t="shared" si="325"/>
        <v>45535</v>
      </c>
      <c r="AV601" s="43">
        <f t="shared" si="311"/>
        <v>45565</v>
      </c>
      <c r="AW601" s="45">
        <f t="shared" si="326"/>
        <v>0.21016483516483517</v>
      </c>
      <c r="AX601" s="45">
        <f t="shared" si="327"/>
        <v>2.4923566159867532</v>
      </c>
      <c r="AY601" s="47">
        <f t="shared" si="328"/>
        <v>99.285880291724865</v>
      </c>
      <c r="AZ601" s="47">
        <f t="shared" si="329"/>
        <v>110.00455496136794</v>
      </c>
      <c r="BA601" s="43"/>
      <c r="BC601" s="2">
        <v>45365</v>
      </c>
      <c r="BD601" t="str">
        <v>91282CCB</v>
      </c>
      <c r="BE601">
        <v>12.616300000000001</v>
      </c>
      <c r="BF601">
        <v>4.4018899999999999</v>
      </c>
      <c r="BG601">
        <v>0.76739999999999997</v>
      </c>
      <c r="BH601">
        <v>110.640625</v>
      </c>
      <c r="BI601">
        <f>VLOOKUP(BD601,工作表1!$K$3:$L$1000,2,FALSE)</f>
        <v>1.625</v>
      </c>
      <c r="BJ601" t="str">
        <f>VLOOKUP(BD601,工作表1!$K$3:$M$1000,3,FALSE)</f>
        <v>2031/5/15</v>
      </c>
      <c r="BK601">
        <f t="shared" si="312"/>
        <v>5.3415999999999997</v>
      </c>
      <c r="BL601">
        <f t="shared" si="313"/>
        <v>-3.7165999999999997</v>
      </c>
      <c r="BM601" s="43">
        <f t="shared" si="330"/>
        <v>45427</v>
      </c>
      <c r="BN601" s="43">
        <f t="shared" si="314"/>
        <v>45657</v>
      </c>
      <c r="BO601" s="45">
        <f t="shared" si="331"/>
        <v>0.5401785714285714</v>
      </c>
      <c r="BP601" s="45">
        <f t="shared" si="332"/>
        <v>1.8357265166340508</v>
      </c>
      <c r="BQ601" s="47">
        <f t="shared" si="333"/>
        <v>83.201010398584472</v>
      </c>
      <c r="BR601" s="47">
        <f t="shared" si="334"/>
        <v>109.34355522525803</v>
      </c>
    </row>
    <row r="602" spans="6:70" x14ac:dyDescent="0.25">
      <c r="F602" s="2">
        <v>45376</v>
      </c>
      <c r="G602">
        <v>5.319</v>
      </c>
      <c r="H602" s="43">
        <v>45393</v>
      </c>
      <c r="I602">
        <v>4.6227</v>
      </c>
      <c r="L602" s="2">
        <v>45365</v>
      </c>
      <c r="M602" t="str">
        <v>91282CJG</v>
      </c>
      <c r="N602">
        <v>1.3655999999999999</v>
      </c>
      <c r="O602">
        <v>4.19015</v>
      </c>
      <c r="P602">
        <v>0.94020000000000004</v>
      </c>
      <c r="Q602">
        <v>109.734375</v>
      </c>
      <c r="R602">
        <f>VLOOKUP(M602,工作表1!$A$3:$B$1000,2,FALSE)</f>
        <v>4.875</v>
      </c>
      <c r="S602" t="str">
        <f>VLOOKUP(M602,工作表1!$A$3:$C$1000,3,FALSE)</f>
        <v>2030/10/31</v>
      </c>
      <c r="T602">
        <f t="shared" si="304"/>
        <v>5.3415999999999997</v>
      </c>
      <c r="U602">
        <f t="shared" si="303"/>
        <v>-0.46659999999999968</v>
      </c>
      <c r="V602" s="43">
        <f t="shared" si="315"/>
        <v>45412</v>
      </c>
      <c r="W602" s="43">
        <f t="shared" si="305"/>
        <v>45471</v>
      </c>
      <c r="X602" s="45">
        <f t="shared" si="316"/>
        <v>1.8214285714285714</v>
      </c>
      <c r="Y602" s="45">
        <f t="shared" si="317"/>
        <v>3.2238258317025439</v>
      </c>
      <c r="Z602" s="47">
        <f t="shared" si="318"/>
        <v>103.26589314646024</v>
      </c>
      <c r="AA602" s="47">
        <f t="shared" si="319"/>
        <v>110.1061500519893</v>
      </c>
      <c r="AB602" s="45">
        <f t="shared" si="320"/>
        <v>4.2995000000000001</v>
      </c>
      <c r="AC602" s="2" t="str">
        <f t="shared" si="306"/>
        <v>TY2</v>
      </c>
      <c r="AD602">
        <f t="shared" si="307"/>
        <v>110.203125</v>
      </c>
      <c r="AE602">
        <f t="shared" si="308"/>
        <v>111.34375</v>
      </c>
      <c r="AF602" s="49">
        <f t="shared" si="335"/>
        <v>-1.140625</v>
      </c>
      <c r="AG602" s="3">
        <f t="shared" si="321"/>
        <v>110.16823611570041</v>
      </c>
      <c r="AH602">
        <f t="shared" si="322"/>
        <v>110.15558747408794</v>
      </c>
      <c r="AI602" s="51">
        <f t="shared" si="323"/>
        <v>1.2648641612472034E-2</v>
      </c>
      <c r="AJ602" s="52">
        <f t="shared" si="324"/>
        <v>1.153273641612472</v>
      </c>
      <c r="AK602" s="2">
        <v>45365</v>
      </c>
      <c r="AL602" t="str">
        <v>91282CKC</v>
      </c>
      <c r="AM602">
        <v>2.1391</v>
      </c>
      <c r="AN602">
        <v>5.0957100000000004</v>
      </c>
      <c r="AO602">
        <v>0.90690000000000004</v>
      </c>
      <c r="AP602">
        <v>110.203125</v>
      </c>
      <c r="AQ602">
        <f>VLOOKUP(AL602,工作表1!$F$3:$G$1000,2,FALSE)</f>
        <v>4.25</v>
      </c>
      <c r="AR602" t="str">
        <f>VLOOKUP(AL602,工作表1!$F$3:$H$1000,3,FALSE)</f>
        <v>2031/2/28</v>
      </c>
      <c r="AS602">
        <f t="shared" si="309"/>
        <v>5.3415999999999997</v>
      </c>
      <c r="AT602">
        <f t="shared" si="310"/>
        <v>-1.0915999999999997</v>
      </c>
      <c r="AU602" s="43">
        <f t="shared" si="325"/>
        <v>45535</v>
      </c>
      <c r="AV602" s="43">
        <f t="shared" si="311"/>
        <v>45565</v>
      </c>
      <c r="AW602" s="45">
        <f t="shared" si="326"/>
        <v>0.17513736263736263</v>
      </c>
      <c r="AX602" s="45">
        <f t="shared" si="327"/>
        <v>2.4922606503085953</v>
      </c>
      <c r="AY602" s="47">
        <f t="shared" si="328"/>
        <v>99.426564596646813</v>
      </c>
      <c r="AZ602" s="47">
        <f t="shared" si="329"/>
        <v>110.16823611570041</v>
      </c>
      <c r="BA602" s="43"/>
      <c r="BC602" s="2">
        <v>45364</v>
      </c>
      <c r="BD602" t="str">
        <v>91282CCB</v>
      </c>
      <c r="BE602">
        <v>15.058400000000001</v>
      </c>
      <c r="BF602">
        <v>4.2431299999999998</v>
      </c>
      <c r="BG602">
        <v>0.76739999999999997</v>
      </c>
      <c r="BH602">
        <v>111.34375</v>
      </c>
      <c r="BI602">
        <f>VLOOKUP(BD602,工作表1!$K$3:$L$1000,2,FALSE)</f>
        <v>1.625</v>
      </c>
      <c r="BJ602" t="str">
        <f>VLOOKUP(BD602,工作表1!$K$3:$M$1000,3,FALSE)</f>
        <v>2031/5/15</v>
      </c>
      <c r="BK602">
        <f t="shared" si="312"/>
        <v>5.3412499999999996</v>
      </c>
      <c r="BL602">
        <f t="shared" si="313"/>
        <v>-3.7162499999999996</v>
      </c>
      <c r="BM602" s="43">
        <f t="shared" si="330"/>
        <v>45427</v>
      </c>
      <c r="BN602" s="43">
        <f t="shared" si="314"/>
        <v>45657</v>
      </c>
      <c r="BO602" s="45">
        <f t="shared" si="331"/>
        <v>0.5357142857142857</v>
      </c>
      <c r="BP602" s="45">
        <f t="shared" si="332"/>
        <v>1.8357142857142859</v>
      </c>
      <c r="BQ602" s="47">
        <f t="shared" si="333"/>
        <v>83.822010605392848</v>
      </c>
      <c r="BR602" s="47">
        <f t="shared" si="334"/>
        <v>110.15558747408794</v>
      </c>
    </row>
    <row r="603" spans="6:70" x14ac:dyDescent="0.25">
      <c r="F603" s="2">
        <v>45373</v>
      </c>
      <c r="G603">
        <v>5.3139000000000003</v>
      </c>
      <c r="H603" s="43">
        <v>45392</v>
      </c>
      <c r="I603">
        <v>4.5822000000000003</v>
      </c>
      <c r="L603" s="2">
        <v>45364</v>
      </c>
      <c r="M603" t="str">
        <v>91282CJG</v>
      </c>
      <c r="N603">
        <v>1.7652000000000001</v>
      </c>
      <c r="O603">
        <v>3.9776199999999999</v>
      </c>
      <c r="P603">
        <v>0.94020000000000004</v>
      </c>
      <c r="Q603">
        <v>110.40625</v>
      </c>
      <c r="R603">
        <f>VLOOKUP(M603,工作表1!$A$3:$B$1000,2,FALSE)</f>
        <v>4.875</v>
      </c>
      <c r="S603" t="str">
        <f>VLOOKUP(M603,工作表1!$A$3:$C$1000,3,FALSE)</f>
        <v>2030/10/31</v>
      </c>
      <c r="T603">
        <f t="shared" si="304"/>
        <v>5.3412499999999996</v>
      </c>
      <c r="U603">
        <f t="shared" si="303"/>
        <v>-0.46624999999999961</v>
      </c>
      <c r="V603" s="43">
        <f t="shared" si="315"/>
        <v>45412</v>
      </c>
      <c r="W603" s="43">
        <f t="shared" si="305"/>
        <v>45471</v>
      </c>
      <c r="X603" s="45">
        <f t="shared" si="316"/>
        <v>1.8080357142857144</v>
      </c>
      <c r="Y603" s="45">
        <f t="shared" si="317"/>
        <v>3.2237891389432485</v>
      </c>
      <c r="Z603" s="47">
        <f t="shared" si="318"/>
        <v>103.95762287786955</v>
      </c>
      <c r="AA603" s="47">
        <f t="shared" si="319"/>
        <v>110.84435884340211</v>
      </c>
      <c r="AB603" s="45">
        <f t="shared" si="320"/>
        <v>4.2027000000000001</v>
      </c>
      <c r="AC603" s="2" t="str">
        <f t="shared" si="306"/>
        <v>TY2</v>
      </c>
      <c r="AD603">
        <f t="shared" si="307"/>
        <v>110.9375</v>
      </c>
      <c r="AE603">
        <f t="shared" si="308"/>
        <v>111.5625</v>
      </c>
      <c r="AF603" s="49">
        <f t="shared" si="335"/>
        <v>-0.625</v>
      </c>
      <c r="AG603" s="3">
        <f t="shared" si="321"/>
        <v>110.88738320736509</v>
      </c>
      <c r="AH603">
        <f t="shared" si="322"/>
        <v>110.4205727077932</v>
      </c>
      <c r="AI603" s="51">
        <f t="shared" si="323"/>
        <v>0.46681049957189202</v>
      </c>
      <c r="AJ603" s="52">
        <f t="shared" si="324"/>
        <v>1.091810499571892</v>
      </c>
      <c r="AK603" s="2">
        <v>45364</v>
      </c>
      <c r="AL603" t="str">
        <v>91282CKC</v>
      </c>
      <c r="AM603">
        <v>2.2298</v>
      </c>
      <c r="AN603">
        <v>5.08744</v>
      </c>
      <c r="AO603">
        <v>0.90690000000000004</v>
      </c>
      <c r="AP603">
        <v>110.9375</v>
      </c>
      <c r="AQ603">
        <f>VLOOKUP(AL603,工作表1!$F$3:$G$1000,2,FALSE)</f>
        <v>4.25</v>
      </c>
      <c r="AR603" t="str">
        <f>VLOOKUP(AL603,工作表1!$F$3:$H$1000,3,FALSE)</f>
        <v>2031/2/28</v>
      </c>
      <c r="AS603">
        <f t="shared" si="309"/>
        <v>5.3412499999999996</v>
      </c>
      <c r="AT603">
        <f t="shared" si="310"/>
        <v>-1.0912499999999996</v>
      </c>
      <c r="AU603" s="43">
        <f t="shared" si="325"/>
        <v>45535</v>
      </c>
      <c r="AV603" s="43">
        <f t="shared" si="311"/>
        <v>45565</v>
      </c>
      <c r="AW603" s="45">
        <f t="shared" si="326"/>
        <v>0.16346153846153846</v>
      </c>
      <c r="AX603" s="45">
        <f t="shared" si="327"/>
        <v>2.4922286617492095</v>
      </c>
      <c r="AY603" s="47">
        <f t="shared" si="328"/>
        <v>100.07651630868938</v>
      </c>
      <c r="AZ603" s="47">
        <f t="shared" si="329"/>
        <v>110.88738320736509</v>
      </c>
      <c r="BA603" s="43"/>
      <c r="BC603" s="2">
        <v>45363</v>
      </c>
      <c r="BD603" t="str">
        <v>91282CCB</v>
      </c>
      <c r="BE603">
        <v>15.8942</v>
      </c>
      <c r="BF603">
        <v>4.1805099999999999</v>
      </c>
      <c r="BG603">
        <v>0.76739999999999997</v>
      </c>
      <c r="BH603">
        <v>111.5625</v>
      </c>
      <c r="BI603">
        <f>VLOOKUP(BD603,工作表1!$K$3:$L$1000,2,FALSE)</f>
        <v>1.625</v>
      </c>
      <c r="BJ603" t="str">
        <f>VLOOKUP(BD603,工作表1!$K$3:$M$1000,3,FALSE)</f>
        <v>2031/5/15</v>
      </c>
      <c r="BK603">
        <f t="shared" si="312"/>
        <v>5.3436000000000003</v>
      </c>
      <c r="BL603">
        <f t="shared" si="313"/>
        <v>-3.7186000000000003</v>
      </c>
      <c r="BM603" s="43">
        <f t="shared" si="330"/>
        <v>45427</v>
      </c>
      <c r="BN603" s="43">
        <f t="shared" si="314"/>
        <v>45657</v>
      </c>
      <c r="BO603" s="45">
        <f t="shared" si="331"/>
        <v>0.53125</v>
      </c>
      <c r="BP603" s="45">
        <f t="shared" si="332"/>
        <v>1.8357020547945206</v>
      </c>
      <c r="BQ603" s="47">
        <f t="shared" si="333"/>
        <v>84.021011377239034</v>
      </c>
      <c r="BR603" s="47">
        <f t="shared" si="334"/>
        <v>110.4205727077932</v>
      </c>
    </row>
    <row r="604" spans="6:70" x14ac:dyDescent="0.25">
      <c r="F604" s="2">
        <v>45372</v>
      </c>
      <c r="G604">
        <v>5.3228</v>
      </c>
      <c r="H604" s="43">
        <v>45391</v>
      </c>
      <c r="I604">
        <v>4.3715000000000002</v>
      </c>
      <c r="L604" s="2">
        <v>45363</v>
      </c>
      <c r="M604" t="str">
        <v>91282CJG</v>
      </c>
      <c r="N604">
        <v>1.7339</v>
      </c>
      <c r="O604">
        <v>4.08847</v>
      </c>
      <c r="P604">
        <v>0.94020000000000004</v>
      </c>
      <c r="Q604">
        <v>110.609375</v>
      </c>
      <c r="R604">
        <f>VLOOKUP(M604,工作表1!$A$3:$B$1000,2,FALSE)</f>
        <v>4.875</v>
      </c>
      <c r="S604" t="str">
        <f>VLOOKUP(M604,工作表1!$A$3:$C$1000,3,FALSE)</f>
        <v>2030/10/31</v>
      </c>
      <c r="T604">
        <f t="shared" si="304"/>
        <v>5.3436000000000003</v>
      </c>
      <c r="U604">
        <f t="shared" si="303"/>
        <v>-0.46860000000000035</v>
      </c>
      <c r="V604" s="43">
        <f t="shared" si="315"/>
        <v>45412</v>
      </c>
      <c r="W604" s="43">
        <f t="shared" si="305"/>
        <v>45471</v>
      </c>
      <c r="X604" s="45">
        <f t="shared" si="316"/>
        <v>1.7946428571428572</v>
      </c>
      <c r="Y604" s="45">
        <f t="shared" si="317"/>
        <v>3.2237524461839531</v>
      </c>
      <c r="Z604" s="47">
        <f t="shared" si="318"/>
        <v>104.11301532860683</v>
      </c>
      <c r="AA604" s="47">
        <f t="shared" si="319"/>
        <v>111.01296890569721</v>
      </c>
      <c r="AB604" s="45">
        <f t="shared" si="320"/>
        <v>4.1585000000000001</v>
      </c>
      <c r="AC604" s="2" t="str">
        <f t="shared" si="306"/>
        <v>TY2</v>
      </c>
      <c r="AD604">
        <f t="shared" si="307"/>
        <v>111.171875</v>
      </c>
      <c r="AE604">
        <f t="shared" si="308"/>
        <v>111.984375</v>
      </c>
      <c r="AF604" s="49">
        <f t="shared" si="335"/>
        <v>-0.8125</v>
      </c>
      <c r="AG604" s="3">
        <f t="shared" si="321"/>
        <v>111.10925346722895</v>
      </c>
      <c r="AH604">
        <f t="shared" si="322"/>
        <v>110.79421133661864</v>
      </c>
      <c r="AI604" s="51">
        <f t="shared" si="323"/>
        <v>0.31504213061030839</v>
      </c>
      <c r="AJ604" s="52">
        <f t="shared" si="324"/>
        <v>1.1275421306103084</v>
      </c>
      <c r="AK604" s="2">
        <v>45363</v>
      </c>
      <c r="AL604" t="str">
        <v>91282CKC</v>
      </c>
      <c r="AM604">
        <v>2.1181000000000001</v>
      </c>
      <c r="AN604">
        <v>5.1002200000000002</v>
      </c>
      <c r="AO604">
        <v>0.90690000000000004</v>
      </c>
      <c r="AP604">
        <v>111.171875</v>
      </c>
      <c r="AQ604">
        <f>VLOOKUP(AL604,工作表1!$F$3:$G$1000,2,FALSE)</f>
        <v>4.25</v>
      </c>
      <c r="AR604" t="str">
        <f>VLOOKUP(AL604,工作表1!$F$3:$H$1000,3,FALSE)</f>
        <v>2031/2/28</v>
      </c>
      <c r="AS604">
        <f t="shared" si="309"/>
        <v>5.3436000000000003</v>
      </c>
      <c r="AT604">
        <f t="shared" si="310"/>
        <v>-1.0936000000000003</v>
      </c>
      <c r="AU604" s="43">
        <f t="shared" si="325"/>
        <v>45535</v>
      </c>
      <c r="AV604" s="43">
        <f t="shared" si="311"/>
        <v>45565</v>
      </c>
      <c r="AW604" s="45">
        <f t="shared" si="326"/>
        <v>0.15178571428571427</v>
      </c>
      <c r="AX604" s="45">
        <f t="shared" si="327"/>
        <v>2.4921966731898237</v>
      </c>
      <c r="AY604" s="47">
        <f t="shared" si="328"/>
        <v>100.27398210641624</v>
      </c>
      <c r="AZ604" s="47">
        <f t="shared" si="329"/>
        <v>111.10925346722895</v>
      </c>
      <c r="BA604" s="43"/>
      <c r="BC604" s="2">
        <v>45362</v>
      </c>
      <c r="BD604" t="str">
        <v>91282CCB</v>
      </c>
      <c r="BE604">
        <v>15.8202</v>
      </c>
      <c r="BF604">
        <v>4.1776200000000001</v>
      </c>
      <c r="BG604">
        <v>0.76739999999999997</v>
      </c>
      <c r="BH604">
        <v>111.984375</v>
      </c>
      <c r="BI604">
        <f>VLOOKUP(BD604,工作表1!$K$3:$L$1000,2,FALSE)</f>
        <v>1.625</v>
      </c>
      <c r="BJ604" t="str">
        <f>VLOOKUP(BD604,工作表1!$K$3:$M$1000,3,FALSE)</f>
        <v>2031/5/15</v>
      </c>
      <c r="BK604">
        <f t="shared" si="312"/>
        <v>5.3355499999999996</v>
      </c>
      <c r="BL604">
        <f t="shared" si="313"/>
        <v>-3.7105499999999996</v>
      </c>
      <c r="BM604" s="43">
        <f t="shared" si="330"/>
        <v>45427</v>
      </c>
      <c r="BN604" s="43">
        <f t="shared" si="314"/>
        <v>45657</v>
      </c>
      <c r="BO604" s="45">
        <f t="shared" si="331"/>
        <v>0.5267857142857143</v>
      </c>
      <c r="BP604" s="45">
        <f t="shared" si="332"/>
        <v>1.8356898238747554</v>
      </c>
      <c r="BQ604" s="47">
        <f t="shared" si="333"/>
        <v>84.311873042278222</v>
      </c>
      <c r="BR604" s="47">
        <f t="shared" si="334"/>
        <v>110.79421133661864</v>
      </c>
    </row>
    <row r="605" spans="6:70" x14ac:dyDescent="0.25">
      <c r="F605" s="2">
        <v>45371</v>
      </c>
      <c r="G605">
        <v>5.3235000000000001</v>
      </c>
      <c r="H605" s="43">
        <v>45390</v>
      </c>
      <c r="I605">
        <v>4.4324000000000003</v>
      </c>
      <c r="L605" s="2">
        <v>45362</v>
      </c>
      <c r="M605" t="str">
        <v>91282CJG</v>
      </c>
      <c r="N605">
        <v>1.6140000000000001</v>
      </c>
      <c r="O605">
        <v>4.2501300000000004</v>
      </c>
      <c r="P605">
        <v>0.94020000000000004</v>
      </c>
      <c r="Q605">
        <v>111.015625</v>
      </c>
      <c r="R605">
        <f>VLOOKUP(M605,工作表1!$A$3:$B$1000,2,FALSE)</f>
        <v>4.875</v>
      </c>
      <c r="S605" t="str">
        <f>VLOOKUP(M605,工作表1!$A$3:$C$1000,3,FALSE)</f>
        <v>2030/10/31</v>
      </c>
      <c r="T605">
        <f t="shared" si="304"/>
        <v>5.3355499999999996</v>
      </c>
      <c r="U605">
        <f t="shared" si="303"/>
        <v>-0.46054999999999957</v>
      </c>
      <c r="V605" s="43">
        <f t="shared" si="315"/>
        <v>45412</v>
      </c>
      <c r="W605" s="43">
        <f t="shared" si="305"/>
        <v>45471</v>
      </c>
      <c r="X605" s="45">
        <f t="shared" si="316"/>
        <v>1.78125</v>
      </c>
      <c r="Y605" s="45">
        <f t="shared" si="317"/>
        <v>3.2237157534246577</v>
      </c>
      <c r="Z605" s="47">
        <f t="shared" si="318"/>
        <v>104.41516088396604</v>
      </c>
      <c r="AA605" s="47">
        <f t="shared" si="319"/>
        <v>111.33436152508386</v>
      </c>
      <c r="AB605" s="45">
        <f t="shared" si="320"/>
        <v>4.0963000000000003</v>
      </c>
      <c r="AC605" s="2" t="str">
        <f t="shared" si="306"/>
        <v>TY2</v>
      </c>
      <c r="AD605">
        <f t="shared" si="307"/>
        <v>111.59375</v>
      </c>
      <c r="AE605">
        <f t="shared" si="308"/>
        <v>112.15625</v>
      </c>
      <c r="AF605" s="49">
        <f t="shared" si="335"/>
        <v>-0.5625</v>
      </c>
      <c r="AG605" s="3">
        <f t="shared" si="321"/>
        <v>111.45284010070976</v>
      </c>
      <c r="AH605">
        <f t="shared" si="322"/>
        <v>111.01444864371734</v>
      </c>
      <c r="AI605" s="51">
        <f t="shared" si="323"/>
        <v>0.4383914569924201</v>
      </c>
      <c r="AJ605" s="52">
        <f t="shared" si="324"/>
        <v>1.0008914569924201</v>
      </c>
      <c r="AK605" s="2">
        <v>45362</v>
      </c>
      <c r="AL605" t="str">
        <v>91282CKC</v>
      </c>
      <c r="AM605">
        <v>1.5470999999999999</v>
      </c>
      <c r="AN605">
        <v>5.1506600000000002</v>
      </c>
      <c r="AO605">
        <v>0.90690000000000004</v>
      </c>
      <c r="AP605">
        <v>111.59375</v>
      </c>
      <c r="AQ605">
        <f>VLOOKUP(AL605,工作表1!$F$3:$G$1000,2,FALSE)</f>
        <v>4.25</v>
      </c>
      <c r="AR605" t="str">
        <f>VLOOKUP(AL605,工作表1!$F$3:$H$1000,3,FALSE)</f>
        <v>2031/2/28</v>
      </c>
      <c r="AS605">
        <f t="shared" si="309"/>
        <v>5.3355499999999996</v>
      </c>
      <c r="AT605">
        <f t="shared" si="310"/>
        <v>-1.0855499999999996</v>
      </c>
      <c r="AU605" s="43">
        <f t="shared" si="325"/>
        <v>45535</v>
      </c>
      <c r="AV605" s="43">
        <f t="shared" si="311"/>
        <v>45565</v>
      </c>
      <c r="AW605" s="45">
        <f t="shared" si="326"/>
        <v>0.14010989010989011</v>
      </c>
      <c r="AX605" s="45">
        <f t="shared" si="327"/>
        <v>2.4921646846304379</v>
      </c>
      <c r="AY605" s="47">
        <f t="shared" si="328"/>
        <v>100.5876549833763</v>
      </c>
      <c r="AZ605" s="47">
        <f t="shared" si="329"/>
        <v>111.45284010070976</v>
      </c>
      <c r="BA605" s="43"/>
      <c r="BC605" s="2">
        <v>45359</v>
      </c>
      <c r="BD605" t="str">
        <v>91282CCB</v>
      </c>
      <c r="BE605">
        <v>16.665800000000001</v>
      </c>
      <c r="BF605">
        <v>4.1080100000000002</v>
      </c>
      <c r="BG605">
        <v>0.76739999999999997</v>
      </c>
      <c r="BH605">
        <v>112.15625</v>
      </c>
      <c r="BI605">
        <f>VLOOKUP(BD605,工作表1!$K$3:$L$1000,2,FALSE)</f>
        <v>1.625</v>
      </c>
      <c r="BJ605" t="str">
        <f>VLOOKUP(BD605,工作表1!$K$3:$M$1000,3,FALSE)</f>
        <v>2031/5/15</v>
      </c>
      <c r="BK605">
        <f t="shared" si="312"/>
        <v>5.3315000000000001</v>
      </c>
      <c r="BL605">
        <f t="shared" si="313"/>
        <v>-3.7065000000000001</v>
      </c>
      <c r="BM605" s="43">
        <f t="shared" si="330"/>
        <v>45427</v>
      </c>
      <c r="BN605" s="43">
        <f t="shared" si="314"/>
        <v>45657</v>
      </c>
      <c r="BO605" s="45">
        <f t="shared" si="331"/>
        <v>0.5223214285714286</v>
      </c>
      <c r="BP605" s="45">
        <f t="shared" si="332"/>
        <v>1.8356775929549902</v>
      </c>
      <c r="BQ605" s="47">
        <f t="shared" si="333"/>
        <v>84.481781477468743</v>
      </c>
      <c r="BR605" s="47">
        <f t="shared" si="334"/>
        <v>111.01444864371734</v>
      </c>
    </row>
    <row r="606" spans="6:70" x14ac:dyDescent="0.25">
      <c r="F606" s="2">
        <v>45370</v>
      </c>
      <c r="G606">
        <v>5.3387500000000001</v>
      </c>
      <c r="H606" s="43">
        <v>45387</v>
      </c>
      <c r="I606">
        <v>4.4058000000000002</v>
      </c>
      <c r="L606" s="2">
        <v>45359</v>
      </c>
      <c r="M606" t="str">
        <v>91282CJG</v>
      </c>
      <c r="N606">
        <v>1.9341999999999999</v>
      </c>
      <c r="O606">
        <v>4.1138300000000001</v>
      </c>
      <c r="P606">
        <v>0.94020000000000004</v>
      </c>
      <c r="Q606">
        <v>111.140625</v>
      </c>
      <c r="R606">
        <f>VLOOKUP(M606,工作表1!$A$3:$B$1000,2,FALSE)</f>
        <v>4.875</v>
      </c>
      <c r="S606" t="str">
        <f>VLOOKUP(M606,工作表1!$A$3:$C$1000,3,FALSE)</f>
        <v>2030/10/31</v>
      </c>
      <c r="T606">
        <f t="shared" si="304"/>
        <v>5.3315000000000001</v>
      </c>
      <c r="U606">
        <f t="shared" si="303"/>
        <v>-0.45650000000000013</v>
      </c>
      <c r="V606" s="43">
        <f t="shared" si="315"/>
        <v>45412</v>
      </c>
      <c r="W606" s="43">
        <f t="shared" si="305"/>
        <v>45471</v>
      </c>
      <c r="X606" s="45">
        <f t="shared" si="316"/>
        <v>1.7678571428571428</v>
      </c>
      <c r="Y606" s="45">
        <f t="shared" si="317"/>
        <v>3.2236790606653623</v>
      </c>
      <c r="Z606" s="47">
        <f t="shared" si="318"/>
        <v>104.57702151516436</v>
      </c>
      <c r="AA606" s="47">
        <f t="shared" si="319"/>
        <v>111.5077871850236</v>
      </c>
      <c r="AB606" s="45">
        <f t="shared" si="320"/>
        <v>4.0628000000000002</v>
      </c>
      <c r="AC606" s="2" t="str">
        <f t="shared" si="306"/>
        <v>TY2</v>
      </c>
      <c r="AD606">
        <f t="shared" si="307"/>
        <v>111.734375</v>
      </c>
      <c r="AE606">
        <f t="shared" si="308"/>
        <v>112.0625</v>
      </c>
      <c r="AF606" s="49">
        <f t="shared" si="335"/>
        <v>-0.328125</v>
      </c>
      <c r="AG606" s="3">
        <f t="shared" si="321"/>
        <v>111.62370593027983</v>
      </c>
      <c r="AH606">
        <f t="shared" si="322"/>
        <v>110.86136184401636</v>
      </c>
      <c r="AI606" s="51">
        <f t="shared" si="323"/>
        <v>0.76234408626346806</v>
      </c>
      <c r="AJ606" s="52">
        <f t="shared" si="324"/>
        <v>1.0904690862634681</v>
      </c>
      <c r="AK606" s="2">
        <v>45359</v>
      </c>
      <c r="AL606" t="str">
        <v>91282CKC</v>
      </c>
      <c r="AM606">
        <v>2.0773999999999999</v>
      </c>
      <c r="AN606">
        <v>5.0915299999999997</v>
      </c>
      <c r="AO606">
        <v>0.90690000000000004</v>
      </c>
      <c r="AP606">
        <v>111.734375</v>
      </c>
      <c r="AQ606">
        <f>VLOOKUP(AL606,工作表1!$F$3:$G$1000,2,FALSE)</f>
        <v>4.25</v>
      </c>
      <c r="AR606" t="str">
        <f>VLOOKUP(AL606,工作表1!$F$3:$H$1000,3,FALSE)</f>
        <v>2031/2/28</v>
      </c>
      <c r="AS606">
        <f t="shared" si="309"/>
        <v>5.3315000000000001</v>
      </c>
      <c r="AT606">
        <f t="shared" si="310"/>
        <v>-1.0815000000000001</v>
      </c>
      <c r="AU606" s="43">
        <f t="shared" si="325"/>
        <v>45535</v>
      </c>
      <c r="AV606" s="43">
        <f t="shared" si="311"/>
        <v>45565</v>
      </c>
      <c r="AW606" s="45">
        <f t="shared" si="326"/>
        <v>0.12843406593406592</v>
      </c>
      <c r="AX606" s="45">
        <f t="shared" si="327"/>
        <v>2.4921326960710521</v>
      </c>
      <c r="AY606" s="47">
        <f t="shared" si="328"/>
        <v>100.74247652993637</v>
      </c>
      <c r="AZ606" s="47">
        <f t="shared" si="329"/>
        <v>111.62370593027983</v>
      </c>
      <c r="BA606" s="43"/>
      <c r="BC606" s="2">
        <v>45358</v>
      </c>
      <c r="BD606" t="str">
        <v>91282CCB</v>
      </c>
      <c r="BE606">
        <v>15.528499999999999</v>
      </c>
      <c r="BF606">
        <v>4.1912000000000003</v>
      </c>
      <c r="BG606">
        <v>0.76739999999999997</v>
      </c>
      <c r="BH606">
        <v>112.0625</v>
      </c>
      <c r="BI606">
        <f>VLOOKUP(BD606,工作表1!$K$3:$L$1000,2,FALSE)</f>
        <v>1.625</v>
      </c>
      <c r="BJ606" t="str">
        <f>VLOOKUP(BD606,工作表1!$K$3:$M$1000,3,FALSE)</f>
        <v>2031/5/15</v>
      </c>
      <c r="BK606">
        <f t="shared" si="312"/>
        <v>5.3288000000000002</v>
      </c>
      <c r="BL606">
        <f t="shared" si="313"/>
        <v>-3.7038000000000002</v>
      </c>
      <c r="BM606" s="43">
        <f t="shared" si="330"/>
        <v>45427</v>
      </c>
      <c r="BN606" s="43">
        <f t="shared" si="314"/>
        <v>45657</v>
      </c>
      <c r="BO606" s="45">
        <f t="shared" si="331"/>
        <v>0.5089285714285714</v>
      </c>
      <c r="BP606" s="45">
        <f t="shared" si="332"/>
        <v>1.8356409001956946</v>
      </c>
      <c r="BQ606" s="47">
        <f t="shared" si="333"/>
        <v>84.359310144547152</v>
      </c>
      <c r="BR606" s="47">
        <f t="shared" si="334"/>
        <v>110.86136184401636</v>
      </c>
    </row>
    <row r="607" spans="6:70" x14ac:dyDescent="0.25">
      <c r="F607" s="2">
        <v>45369</v>
      </c>
      <c r="G607">
        <v>5.3425000000000002</v>
      </c>
      <c r="H607" s="43">
        <v>45386</v>
      </c>
      <c r="I607">
        <v>4.3105000000000002</v>
      </c>
      <c r="L607" s="2">
        <v>45358</v>
      </c>
      <c r="M607" t="str">
        <v>91282CJG</v>
      </c>
      <c r="N607">
        <v>1.5192000000000001</v>
      </c>
      <c r="O607">
        <v>4.5097300000000002</v>
      </c>
      <c r="P607">
        <v>0.94020000000000004</v>
      </c>
      <c r="Q607">
        <v>111.078125</v>
      </c>
      <c r="R607">
        <f>VLOOKUP(M607,工作表1!$A$3:$B$1000,2,FALSE)</f>
        <v>4.875</v>
      </c>
      <c r="S607" t="str">
        <f>VLOOKUP(M607,工作表1!$A$3:$C$1000,3,FALSE)</f>
        <v>2030/10/31</v>
      </c>
      <c r="T607">
        <f t="shared" si="304"/>
        <v>5.3288000000000002</v>
      </c>
      <c r="U607">
        <f t="shared" si="303"/>
        <v>-0.4538000000000002</v>
      </c>
      <c r="V607" s="43">
        <f t="shared" si="315"/>
        <v>45412</v>
      </c>
      <c r="W607" s="43">
        <f t="shared" si="305"/>
        <v>45471</v>
      </c>
      <c r="X607" s="45">
        <f t="shared" si="316"/>
        <v>1.7276785714285716</v>
      </c>
      <c r="Y607" s="45">
        <f t="shared" si="317"/>
        <v>3.2235689823874756</v>
      </c>
      <c r="Z607" s="47">
        <f t="shared" si="318"/>
        <v>104.41572951541259</v>
      </c>
      <c r="AA607" s="47">
        <f t="shared" si="319"/>
        <v>111.34303024296796</v>
      </c>
      <c r="AB607" s="45">
        <f t="shared" si="320"/>
        <v>4.0837000000000003</v>
      </c>
      <c r="AC607" s="2" t="str">
        <f t="shared" si="306"/>
        <v>TY2</v>
      </c>
      <c r="AD607">
        <f t="shared" si="307"/>
        <v>111.65625</v>
      </c>
      <c r="AE607">
        <f t="shared" si="308"/>
        <v>111.890625</v>
      </c>
      <c r="AF607" s="49">
        <f t="shared" si="335"/>
        <v>-0.234375</v>
      </c>
      <c r="AG607" s="3">
        <f t="shared" si="321"/>
        <v>111.54412562808122</v>
      </c>
      <c r="AH607">
        <f t="shared" si="322"/>
        <v>110.71911000995217</v>
      </c>
      <c r="AI607" s="51">
        <f t="shared" si="323"/>
        <v>0.82501561812904356</v>
      </c>
      <c r="AJ607" s="52">
        <f t="shared" si="324"/>
        <v>1.0593906181290436</v>
      </c>
      <c r="AK607" s="2">
        <v>45358</v>
      </c>
      <c r="AL607" t="str">
        <v>91282CKC</v>
      </c>
      <c r="AM607">
        <v>1.4996</v>
      </c>
      <c r="AN607">
        <v>5.1447599999999998</v>
      </c>
      <c r="AO607">
        <v>0.90690000000000004</v>
      </c>
      <c r="AP607">
        <v>111.65625</v>
      </c>
      <c r="AQ607">
        <f>VLOOKUP(AL607,工作表1!$F$3:$G$1000,2,FALSE)</f>
        <v>4.25</v>
      </c>
      <c r="AR607" t="str">
        <f>VLOOKUP(AL607,工作表1!$F$3:$H$1000,3,FALSE)</f>
        <v>2031/2/28</v>
      </c>
      <c r="AS607">
        <f t="shared" si="309"/>
        <v>5.3288000000000002</v>
      </c>
      <c r="AT607">
        <f t="shared" si="310"/>
        <v>-1.0788000000000002</v>
      </c>
      <c r="AU607" s="43">
        <f t="shared" si="325"/>
        <v>45535</v>
      </c>
      <c r="AV607" s="43">
        <f t="shared" si="311"/>
        <v>45565</v>
      </c>
      <c r="AW607" s="45">
        <f t="shared" si="326"/>
        <v>9.3406593406593408E-2</v>
      </c>
      <c r="AX607" s="45">
        <f t="shared" si="327"/>
        <v>2.4920367303928947</v>
      </c>
      <c r="AY607" s="47">
        <f t="shared" si="328"/>
        <v>100.6646226310414</v>
      </c>
      <c r="AZ607" s="47">
        <f t="shared" si="329"/>
        <v>111.54412562808122</v>
      </c>
      <c r="BA607" s="43"/>
      <c r="BC607" s="2">
        <v>45357</v>
      </c>
      <c r="BD607" t="str">
        <v>91282CCB</v>
      </c>
      <c r="BE607">
        <v>16.323</v>
      </c>
      <c r="BF607">
        <v>4.1721700000000004</v>
      </c>
      <c r="BG607">
        <v>0.76739999999999997</v>
      </c>
      <c r="BH607">
        <v>111.890625</v>
      </c>
      <c r="BI607">
        <f>VLOOKUP(BD607,工作表1!$K$3:$L$1000,2,FALSE)</f>
        <v>1.625</v>
      </c>
      <c r="BJ607" t="str">
        <f>VLOOKUP(BD607,工作表1!$K$3:$M$1000,3,FALSE)</f>
        <v>2031/5/15</v>
      </c>
      <c r="BK607">
        <f t="shared" si="312"/>
        <v>5.3383500000000002</v>
      </c>
      <c r="BL607">
        <f t="shared" si="313"/>
        <v>-3.7133500000000002</v>
      </c>
      <c r="BM607" s="43">
        <f t="shared" si="330"/>
        <v>45427</v>
      </c>
      <c r="BN607" s="43">
        <f t="shared" si="314"/>
        <v>45657</v>
      </c>
      <c r="BO607" s="45">
        <f t="shared" si="331"/>
        <v>0.5044642857142857</v>
      </c>
      <c r="BP607" s="45">
        <f t="shared" si="332"/>
        <v>1.8356286692759296</v>
      </c>
      <c r="BQ607" s="47">
        <f t="shared" si="333"/>
        <v>84.239812607253725</v>
      </c>
      <c r="BR607" s="47">
        <f t="shared" si="334"/>
        <v>110.71911000995217</v>
      </c>
    </row>
    <row r="608" spans="6:70" x14ac:dyDescent="0.25">
      <c r="F608" s="2">
        <v>45366</v>
      </c>
      <c r="G608">
        <v>5.3407799999999996</v>
      </c>
      <c r="H608" s="43">
        <v>45385</v>
      </c>
      <c r="I608">
        <v>4.3419999999999996</v>
      </c>
      <c r="L608" s="2">
        <v>45357</v>
      </c>
      <c r="M608" t="str">
        <v>91282CJG</v>
      </c>
      <c r="N608">
        <v>1.7748999999999999</v>
      </c>
      <c r="O608">
        <v>4.4165799999999997</v>
      </c>
      <c r="P608">
        <v>0.94020000000000004</v>
      </c>
      <c r="Q608">
        <v>110.921875</v>
      </c>
      <c r="R608">
        <f>VLOOKUP(M608,工作表1!$A$3:$B$1000,2,FALSE)</f>
        <v>4.875</v>
      </c>
      <c r="S608" t="str">
        <f>VLOOKUP(M608,工作表1!$A$3:$C$1000,3,FALSE)</f>
        <v>2030/10/31</v>
      </c>
      <c r="T608">
        <f t="shared" si="304"/>
        <v>5.3383500000000002</v>
      </c>
      <c r="U608">
        <f t="shared" si="303"/>
        <v>-0.46335000000000015</v>
      </c>
      <c r="V608" s="43">
        <f t="shared" si="315"/>
        <v>45412</v>
      </c>
      <c r="W608" s="43">
        <f t="shared" si="305"/>
        <v>45471</v>
      </c>
      <c r="X608" s="45">
        <f t="shared" si="316"/>
        <v>1.7142857142857144</v>
      </c>
      <c r="Y608" s="45">
        <f t="shared" si="317"/>
        <v>3.2235322896281802</v>
      </c>
      <c r="Z608" s="47">
        <f t="shared" si="318"/>
        <v>104.3022569960805</v>
      </c>
      <c r="AA608" s="47">
        <f t="shared" si="319"/>
        <v>111.22808320386331</v>
      </c>
      <c r="AB608" s="45">
        <f t="shared" si="320"/>
        <v>4.1173999999999999</v>
      </c>
      <c r="AC608" s="2" t="str">
        <f t="shared" si="306"/>
        <v>TY2</v>
      </c>
      <c r="AD608">
        <f t="shared" si="307"/>
        <v>111.484375</v>
      </c>
      <c r="AE608">
        <f t="shared" si="308"/>
        <v>111.765625</v>
      </c>
      <c r="AF608" s="49">
        <f t="shared" si="335"/>
        <v>-0.28125</v>
      </c>
      <c r="AG608" s="3">
        <f t="shared" si="321"/>
        <v>111.41442762982648</v>
      </c>
      <c r="AH608">
        <f t="shared" si="322"/>
        <v>110.45596735332552</v>
      </c>
      <c r="AI608" s="51">
        <f t="shared" si="323"/>
        <v>0.95846027650095778</v>
      </c>
      <c r="AJ608" s="52">
        <f t="shared" si="324"/>
        <v>1.2397102765009578</v>
      </c>
      <c r="AK608" s="2">
        <v>45357</v>
      </c>
      <c r="AL608" t="str">
        <v>91282CKC</v>
      </c>
      <c r="AM608">
        <v>2.1501000000000001</v>
      </c>
      <c r="AN608">
        <v>5.0950899999999999</v>
      </c>
      <c r="AO608">
        <v>0.90690000000000004</v>
      </c>
      <c r="AP608">
        <v>111.484375</v>
      </c>
      <c r="AQ608">
        <f>VLOOKUP(AL608,工作表1!$F$3:$G$1000,2,FALSE)</f>
        <v>4.25</v>
      </c>
      <c r="AR608" t="str">
        <f>VLOOKUP(AL608,工作表1!$F$3:$H$1000,3,FALSE)</f>
        <v>2031/2/28</v>
      </c>
      <c r="AS608">
        <f t="shared" si="309"/>
        <v>5.3383500000000002</v>
      </c>
      <c r="AT608">
        <f t="shared" si="310"/>
        <v>-1.0883500000000002</v>
      </c>
      <c r="AU608" s="43">
        <f t="shared" si="325"/>
        <v>45535</v>
      </c>
      <c r="AV608" s="43">
        <f t="shared" si="311"/>
        <v>45565</v>
      </c>
      <c r="AW608" s="45">
        <f t="shared" si="326"/>
        <v>8.1730769230769232E-2</v>
      </c>
      <c r="AX608" s="45">
        <f t="shared" si="327"/>
        <v>2.492004741833509</v>
      </c>
      <c r="AY608" s="47">
        <f t="shared" si="328"/>
        <v>100.53910659214716</v>
      </c>
      <c r="AZ608" s="47">
        <f t="shared" si="329"/>
        <v>111.41442762982648</v>
      </c>
      <c r="BA608" s="43"/>
      <c r="BC608" s="2">
        <v>45356</v>
      </c>
      <c r="BD608" t="str">
        <v>91282CCB</v>
      </c>
      <c r="BE608">
        <v>13.984999999999999</v>
      </c>
      <c r="BF608">
        <v>4.3252600000000001</v>
      </c>
      <c r="BG608">
        <v>0.76739999999999997</v>
      </c>
      <c r="BH608">
        <v>111.765625</v>
      </c>
      <c r="BI608">
        <f>VLOOKUP(BD608,工作表1!$K$3:$L$1000,2,FALSE)</f>
        <v>1.625</v>
      </c>
      <c r="BJ608" t="str">
        <f>VLOOKUP(BD608,工作表1!$K$3:$M$1000,3,FALSE)</f>
        <v>2031/5/15</v>
      </c>
      <c r="BK608">
        <f t="shared" si="312"/>
        <v>5.3362499999999997</v>
      </c>
      <c r="BL608">
        <f t="shared" si="313"/>
        <v>-3.7112499999999997</v>
      </c>
      <c r="BM608" s="43">
        <f t="shared" si="330"/>
        <v>45427</v>
      </c>
      <c r="BN608" s="43">
        <f t="shared" si="314"/>
        <v>45657</v>
      </c>
      <c r="BO608" s="45">
        <f t="shared" si="331"/>
        <v>0.5</v>
      </c>
      <c r="BP608" s="45">
        <f t="shared" si="332"/>
        <v>1.8356164383561644</v>
      </c>
      <c r="BQ608" s="47">
        <f t="shared" si="333"/>
        <v>84.037198730503633</v>
      </c>
      <c r="BR608" s="47">
        <f t="shared" si="334"/>
        <v>110.45596735332552</v>
      </c>
    </row>
    <row r="609" spans="6:70" x14ac:dyDescent="0.25">
      <c r="F609" s="2">
        <v>45365</v>
      </c>
      <c r="G609">
        <v>5.3415999999999997</v>
      </c>
      <c r="H609" s="43">
        <v>45384</v>
      </c>
      <c r="I609">
        <v>4.3525</v>
      </c>
      <c r="L609" s="2">
        <v>45356</v>
      </c>
      <c r="M609" t="str">
        <v>91282CJG</v>
      </c>
      <c r="N609">
        <v>1.0063</v>
      </c>
      <c r="O609">
        <v>4.8311799999999998</v>
      </c>
      <c r="P609">
        <v>0.94020000000000004</v>
      </c>
      <c r="Q609">
        <v>110.75</v>
      </c>
      <c r="R609">
        <f>VLOOKUP(M609,工作表1!$A$3:$B$1000,2,FALSE)</f>
        <v>4.875</v>
      </c>
      <c r="S609" t="str">
        <f>VLOOKUP(M609,工作表1!$A$3:$C$1000,3,FALSE)</f>
        <v>2030/10/31</v>
      </c>
      <c r="T609">
        <f t="shared" si="304"/>
        <v>5.3362499999999997</v>
      </c>
      <c r="U609">
        <f t="shared" si="303"/>
        <v>-0.46124999999999972</v>
      </c>
      <c r="V609" s="43">
        <f t="shared" si="315"/>
        <v>45412</v>
      </c>
      <c r="W609" s="43">
        <f t="shared" si="305"/>
        <v>45471</v>
      </c>
      <c r="X609" s="45">
        <f t="shared" si="316"/>
        <v>1.700892857142857</v>
      </c>
      <c r="Y609" s="45">
        <f t="shared" si="317"/>
        <v>3.2234955968688843</v>
      </c>
      <c r="Z609" s="47">
        <f t="shared" si="318"/>
        <v>104.00422681290615</v>
      </c>
      <c r="AA609" s="47">
        <f t="shared" si="319"/>
        <v>110.91297260918181</v>
      </c>
      <c r="AB609" s="45">
        <f t="shared" si="320"/>
        <v>4.1614000000000004</v>
      </c>
      <c r="AC609" s="2" t="str">
        <f t="shared" si="306"/>
        <v>TY2</v>
      </c>
      <c r="AD609">
        <f t="shared" si="307"/>
        <v>111.296875</v>
      </c>
      <c r="AE609">
        <f t="shared" si="308"/>
        <v>111.25</v>
      </c>
      <c r="AF609" s="49">
        <f t="shared" si="335"/>
        <v>4.6875E-2</v>
      </c>
      <c r="AG609" s="3">
        <f t="shared" si="321"/>
        <v>111.19597652572845</v>
      </c>
      <c r="AH609">
        <f t="shared" si="322"/>
        <v>109.78864730374727</v>
      </c>
      <c r="AI609" s="51">
        <f t="shared" si="323"/>
        <v>1.4073292219811862</v>
      </c>
      <c r="AJ609" s="52">
        <f t="shared" si="324"/>
        <v>1.3604542219811862</v>
      </c>
      <c r="AK609" s="2">
        <v>45356</v>
      </c>
      <c r="AL609" t="str">
        <v>91282CKC</v>
      </c>
      <c r="AM609">
        <v>1.5960000000000001</v>
      </c>
      <c r="AN609">
        <v>5.1513600000000004</v>
      </c>
      <c r="AO609">
        <v>0.90690000000000004</v>
      </c>
      <c r="AP609">
        <v>111.296875</v>
      </c>
      <c r="AQ609">
        <f>VLOOKUP(AL609,工作表1!$F$3:$G$1000,2,FALSE)</f>
        <v>4.25</v>
      </c>
      <c r="AR609" t="str">
        <f>VLOOKUP(AL609,工作表1!$F$3:$H$1000,3,FALSE)</f>
        <v>2031/2/28</v>
      </c>
      <c r="AS609">
        <f t="shared" si="309"/>
        <v>5.3362499999999997</v>
      </c>
      <c r="AT609">
        <f t="shared" si="310"/>
        <v>-1.0862499999999997</v>
      </c>
      <c r="AU609" s="43">
        <f t="shared" si="325"/>
        <v>45535</v>
      </c>
      <c r="AV609" s="43">
        <f t="shared" si="311"/>
        <v>45565</v>
      </c>
      <c r="AW609" s="45">
        <f t="shared" si="326"/>
        <v>7.0054945054945056E-2</v>
      </c>
      <c r="AX609" s="45">
        <f t="shared" si="327"/>
        <v>2.4919727532741232</v>
      </c>
      <c r="AY609" s="47">
        <f t="shared" si="328"/>
        <v>100.33977841711921</v>
      </c>
      <c r="AZ609" s="47">
        <f t="shared" si="329"/>
        <v>111.19597652572845</v>
      </c>
      <c r="BA609" s="43"/>
      <c r="BC609" s="2">
        <v>45355</v>
      </c>
      <c r="BD609" t="str">
        <v>91282CCB</v>
      </c>
      <c r="BE609">
        <v>11.7111</v>
      </c>
      <c r="BF609">
        <v>4.4875499999999997</v>
      </c>
      <c r="BG609">
        <v>0.76739999999999997</v>
      </c>
      <c r="BH609">
        <v>111.25</v>
      </c>
      <c r="BI609">
        <f>VLOOKUP(BD609,工作表1!$K$3:$L$1000,2,FALSE)</f>
        <v>1.625</v>
      </c>
      <c r="BJ609" t="str">
        <f>VLOOKUP(BD609,工作表1!$K$3:$M$1000,3,FALSE)</f>
        <v>2031/5/15</v>
      </c>
      <c r="BK609">
        <f t="shared" si="312"/>
        <v>5.3404999999999996</v>
      </c>
      <c r="BL609">
        <f t="shared" si="313"/>
        <v>-3.7154999999999996</v>
      </c>
      <c r="BM609" s="43">
        <f t="shared" si="330"/>
        <v>45427</v>
      </c>
      <c r="BN609" s="43">
        <f t="shared" si="314"/>
        <v>45657</v>
      </c>
      <c r="BO609" s="45">
        <f t="shared" si="331"/>
        <v>0.4955357142857143</v>
      </c>
      <c r="BP609" s="45">
        <f t="shared" si="332"/>
        <v>1.8356042074363992</v>
      </c>
      <c r="BQ609" s="47">
        <f t="shared" si="333"/>
        <v>83.519121483513601</v>
      </c>
      <c r="BR609" s="47">
        <f t="shared" si="334"/>
        <v>109.78864730374727</v>
      </c>
    </row>
    <row r="610" spans="6:70" x14ac:dyDescent="0.25">
      <c r="F610" s="2">
        <v>45364</v>
      </c>
      <c r="G610">
        <v>5.3412499999999996</v>
      </c>
      <c r="H610" s="43">
        <v>45383</v>
      </c>
      <c r="I610">
        <v>4.3182999999999998</v>
      </c>
      <c r="L610" s="2">
        <v>45355</v>
      </c>
      <c r="M610" t="str">
        <v>91282CJG</v>
      </c>
      <c r="N610">
        <v>2.5099999999999998</v>
      </c>
      <c r="O610">
        <v>4.1521400000000002</v>
      </c>
      <c r="P610">
        <v>0.94020000000000004</v>
      </c>
      <c r="Q610">
        <v>110.21875</v>
      </c>
      <c r="R610">
        <f>VLOOKUP(M610,工作表1!$A$3:$B$1000,2,FALSE)</f>
        <v>4.875</v>
      </c>
      <c r="S610" t="str">
        <f>VLOOKUP(M610,工作表1!$A$3:$C$1000,3,FALSE)</f>
        <v>2030/10/31</v>
      </c>
      <c r="T610">
        <f t="shared" si="304"/>
        <v>5.3404999999999996</v>
      </c>
      <c r="U610">
        <f t="shared" si="303"/>
        <v>-0.46549999999999958</v>
      </c>
      <c r="V610" s="43">
        <f t="shared" si="315"/>
        <v>45412</v>
      </c>
      <c r="W610" s="43">
        <f t="shared" si="305"/>
        <v>45471</v>
      </c>
      <c r="X610" s="45">
        <f t="shared" si="316"/>
        <v>1.6875</v>
      </c>
      <c r="Y610" s="45">
        <f t="shared" si="317"/>
        <v>3.2234589041095889</v>
      </c>
      <c r="Z610" s="47">
        <f t="shared" si="318"/>
        <v>103.71693809720649</v>
      </c>
      <c r="AA610" s="47">
        <f t="shared" si="319"/>
        <v>110.61143175820402</v>
      </c>
      <c r="AB610" s="45">
        <f t="shared" si="320"/>
        <v>4.2237999999999998</v>
      </c>
      <c r="AC610" s="2" t="str">
        <f t="shared" si="306"/>
        <v>TY2</v>
      </c>
      <c r="AD610">
        <f t="shared" si="307"/>
        <v>110.75</v>
      </c>
      <c r="AE610">
        <f t="shared" si="308"/>
        <v>111.53125</v>
      </c>
      <c r="AF610" s="49">
        <f t="shared" si="335"/>
        <v>-0.78125</v>
      </c>
      <c r="AG610" s="3">
        <f t="shared" si="321"/>
        <v>110.64979439765318</v>
      </c>
      <c r="AH610">
        <f t="shared" si="322"/>
        <v>110.04604610186789</v>
      </c>
      <c r="AI610" s="51">
        <f t="shared" si="323"/>
        <v>0.60374829578529443</v>
      </c>
      <c r="AJ610" s="52">
        <f t="shared" si="324"/>
        <v>1.3849982957852944</v>
      </c>
      <c r="AK610" s="2">
        <v>45355</v>
      </c>
      <c r="AL610" t="str">
        <v>91282CKC</v>
      </c>
      <c r="AM610">
        <v>1.8545</v>
      </c>
      <c r="AN610">
        <v>5.1317399999999997</v>
      </c>
      <c r="AO610">
        <v>0.90690000000000004</v>
      </c>
      <c r="AP610">
        <v>110.75</v>
      </c>
      <c r="AQ610">
        <f>VLOOKUP(AL610,工作表1!$F$3:$G$1000,2,FALSE)</f>
        <v>4.25</v>
      </c>
      <c r="AR610" t="str">
        <f>VLOOKUP(AL610,工作表1!$F$3:$H$1000,3,FALSE)</f>
        <v>2031/2/28</v>
      </c>
      <c r="AS610">
        <f t="shared" si="309"/>
        <v>5.3404999999999996</v>
      </c>
      <c r="AT610">
        <f t="shared" si="310"/>
        <v>-1.0904999999999996</v>
      </c>
      <c r="AU610" s="43">
        <f t="shared" si="325"/>
        <v>45535</v>
      </c>
      <c r="AV610" s="43">
        <f t="shared" si="311"/>
        <v>45565</v>
      </c>
      <c r="AW610" s="45">
        <f t="shared" si="326"/>
        <v>5.837912087912088E-2</v>
      </c>
      <c r="AX610" s="45">
        <f t="shared" si="327"/>
        <v>2.4919407647147374</v>
      </c>
      <c r="AY610" s="47">
        <f t="shared" si="328"/>
        <v>99.839556115335171</v>
      </c>
      <c r="AZ610" s="47">
        <f t="shared" si="329"/>
        <v>110.64979439765318</v>
      </c>
      <c r="BA610" s="43"/>
      <c r="BC610" s="2">
        <v>45352</v>
      </c>
      <c r="BD610" t="str">
        <v>91282CCB</v>
      </c>
      <c r="BE610">
        <v>11.184799999999999</v>
      </c>
      <c r="BF610">
        <v>4.4905299999999997</v>
      </c>
      <c r="BG610">
        <v>0.76739999999999997</v>
      </c>
      <c r="BH610">
        <v>111.53125</v>
      </c>
      <c r="BI610">
        <f>VLOOKUP(BD610,工作表1!$K$3:$L$1000,2,FALSE)</f>
        <v>1.625</v>
      </c>
      <c r="BJ610" t="str">
        <f>VLOOKUP(BD610,工作表1!$K$3:$M$1000,3,FALSE)</f>
        <v>2031/5/15</v>
      </c>
      <c r="BK610">
        <f t="shared" si="312"/>
        <v>5.3343999999999996</v>
      </c>
      <c r="BL610">
        <f t="shared" si="313"/>
        <v>-3.7093999999999996</v>
      </c>
      <c r="BM610" s="43">
        <f t="shared" si="330"/>
        <v>45427</v>
      </c>
      <c r="BN610" s="43">
        <f t="shared" si="314"/>
        <v>45657</v>
      </c>
      <c r="BO610" s="45">
        <f t="shared" si="331"/>
        <v>0.49107142857142855</v>
      </c>
      <c r="BP610" s="45">
        <f t="shared" si="332"/>
        <v>1.8355919765166342</v>
      </c>
      <c r="BQ610" s="47">
        <f t="shared" si="333"/>
        <v>83.719332369136566</v>
      </c>
      <c r="BR610" s="47">
        <f t="shared" si="334"/>
        <v>110.04604610186789</v>
      </c>
    </row>
    <row r="611" spans="6:70" x14ac:dyDescent="0.25">
      <c r="F611" s="2">
        <v>45363</v>
      </c>
      <c r="G611">
        <v>5.3436000000000003</v>
      </c>
      <c r="H611" s="43">
        <v>45380</v>
      </c>
      <c r="I611">
        <v>4.2081999999999997</v>
      </c>
      <c r="L611" s="2">
        <v>45352</v>
      </c>
      <c r="M611" t="str">
        <v>91282CJG</v>
      </c>
      <c r="N611">
        <v>1.6406000000000001</v>
      </c>
      <c r="O611">
        <v>4.5885899999999999</v>
      </c>
      <c r="P611">
        <v>0.94020000000000004</v>
      </c>
      <c r="Q611">
        <v>110.5</v>
      </c>
      <c r="R611">
        <f>VLOOKUP(M611,工作表1!$A$3:$B$1000,2,FALSE)</f>
        <v>4.875</v>
      </c>
      <c r="S611" t="str">
        <f>VLOOKUP(M611,工作表1!$A$3:$C$1000,3,FALSE)</f>
        <v>2030/10/31</v>
      </c>
      <c r="T611">
        <f t="shared" si="304"/>
        <v>5.3343999999999996</v>
      </c>
      <c r="U611">
        <f t="shared" si="303"/>
        <v>-0.45939999999999959</v>
      </c>
      <c r="V611" s="43">
        <f t="shared" si="315"/>
        <v>45412</v>
      </c>
      <c r="W611" s="43">
        <f t="shared" si="305"/>
        <v>45471</v>
      </c>
      <c r="X611" s="45">
        <f t="shared" si="316"/>
        <v>1.6741071428571428</v>
      </c>
      <c r="Y611" s="45">
        <f t="shared" si="317"/>
        <v>3.2234222113502935</v>
      </c>
      <c r="Z611" s="47">
        <f t="shared" si="318"/>
        <v>103.82773277637651</v>
      </c>
      <c r="AA611" s="47">
        <f t="shared" si="319"/>
        <v>110.7297717899967</v>
      </c>
      <c r="AB611" s="45">
        <f t="shared" si="320"/>
        <v>4.1875</v>
      </c>
      <c r="AC611" s="2" t="str">
        <f t="shared" si="306"/>
        <v>TY2</v>
      </c>
      <c r="AD611">
        <f t="shared" si="307"/>
        <v>111.03125</v>
      </c>
      <c r="AE611">
        <f t="shared" si="308"/>
        <v>110.96875</v>
      </c>
      <c r="AF611" s="49">
        <f t="shared" si="335"/>
        <v>6.25E-2</v>
      </c>
      <c r="AG611" s="3">
        <f t="shared" si="321"/>
        <v>110.92216474836218</v>
      </c>
      <c r="AH611">
        <f t="shared" si="322"/>
        <v>109.89196390821398</v>
      </c>
      <c r="AI611" s="51">
        <f t="shared" si="323"/>
        <v>1.030200840148197</v>
      </c>
      <c r="AJ611" s="52">
        <f t="shared" si="324"/>
        <v>0.96770084014819702</v>
      </c>
      <c r="AK611" s="2">
        <v>45352</v>
      </c>
      <c r="AL611" t="str">
        <v>91282CKC</v>
      </c>
      <c r="AM611">
        <v>1.8008999999999999</v>
      </c>
      <c r="AN611">
        <v>5.1269</v>
      </c>
      <c r="AO611">
        <v>0.90690000000000004</v>
      </c>
      <c r="AP611">
        <v>111.03125</v>
      </c>
      <c r="AQ611">
        <f>VLOOKUP(AL611,工作表1!$F$3:$G$1000,2,FALSE)</f>
        <v>4.25</v>
      </c>
      <c r="AR611" t="str">
        <f>VLOOKUP(AL611,工作表1!$F$3:$H$1000,3,FALSE)</f>
        <v>2031/2/28</v>
      </c>
      <c r="AS611">
        <f t="shared" si="309"/>
        <v>5.3343999999999996</v>
      </c>
      <c r="AT611">
        <f t="shared" si="310"/>
        <v>-1.0843999999999996</v>
      </c>
      <c r="AU611" s="43">
        <f t="shared" si="325"/>
        <v>45535</v>
      </c>
      <c r="AV611" s="43">
        <f t="shared" si="311"/>
        <v>45565</v>
      </c>
      <c r="AW611" s="45">
        <f t="shared" si="326"/>
        <v>4.6703296703296704E-2</v>
      </c>
      <c r="AX611" s="45">
        <f t="shared" si="327"/>
        <v>2.4919087761553511</v>
      </c>
      <c r="AY611" s="47">
        <f t="shared" si="328"/>
        <v>100.08769294544948</v>
      </c>
      <c r="AZ611" s="47">
        <f t="shared" si="329"/>
        <v>110.92216474836218</v>
      </c>
      <c r="BA611" s="43"/>
      <c r="BC611" s="2">
        <v>45351</v>
      </c>
      <c r="BD611" t="str">
        <v>91282CCB</v>
      </c>
      <c r="BE611">
        <v>10.766299999999999</v>
      </c>
      <c r="BF611">
        <v>4.5541799999999997</v>
      </c>
      <c r="BG611">
        <v>0.76739999999999997</v>
      </c>
      <c r="BH611">
        <v>110.96875</v>
      </c>
      <c r="BI611">
        <f>VLOOKUP(BD611,工作表1!$K$3:$L$1000,2,FALSE)</f>
        <v>1.625</v>
      </c>
      <c r="BJ611" t="str">
        <f>VLOOKUP(BD611,工作表1!$K$3:$M$1000,3,FALSE)</f>
        <v>2031/5/15</v>
      </c>
      <c r="BK611">
        <f t="shared" si="312"/>
        <v>5.3396499999999998</v>
      </c>
      <c r="BL611">
        <f t="shared" si="313"/>
        <v>-3.7146499999999998</v>
      </c>
      <c r="BM611" s="43">
        <f t="shared" si="330"/>
        <v>45427</v>
      </c>
      <c r="BN611" s="43">
        <f t="shared" si="314"/>
        <v>45565</v>
      </c>
      <c r="BO611" s="45">
        <f t="shared" si="331"/>
        <v>0.47767857142857145</v>
      </c>
      <c r="BP611" s="45">
        <f t="shared" si="332"/>
        <v>1.4259662426614483</v>
      </c>
      <c r="BQ611" s="47">
        <f t="shared" si="333"/>
        <v>83.813116898825513</v>
      </c>
      <c r="BR611" s="47">
        <f t="shared" si="334"/>
        <v>109.89196390821398</v>
      </c>
    </row>
    <row r="612" spans="6:70" x14ac:dyDescent="0.25">
      <c r="F612" s="2">
        <v>45362</v>
      </c>
      <c r="G612">
        <v>5.3355499999999996</v>
      </c>
      <c r="H612" s="43">
        <v>45379</v>
      </c>
      <c r="I612">
        <v>4.2081999999999997</v>
      </c>
      <c r="L612" s="2">
        <v>45351</v>
      </c>
      <c r="M612" t="str">
        <v>91282CJG</v>
      </c>
      <c r="N612">
        <v>2.1846999999999999</v>
      </c>
      <c r="O612">
        <v>4.4546000000000001</v>
      </c>
      <c r="P612">
        <v>0.94020000000000004</v>
      </c>
      <c r="Q612">
        <v>109.921875</v>
      </c>
      <c r="R612">
        <f>VLOOKUP(M612,工作表1!$A$3:$B$1000,2,FALSE)</f>
        <v>4.875</v>
      </c>
      <c r="S612" t="str">
        <f>VLOOKUP(M612,工作表1!$A$3:$C$1000,3,FALSE)</f>
        <v>2030/10/31</v>
      </c>
      <c r="T612">
        <f t="shared" si="304"/>
        <v>5.3396499999999998</v>
      </c>
      <c r="U612">
        <f t="shared" si="303"/>
        <v>-0.46464999999999979</v>
      </c>
      <c r="V612" s="43">
        <f t="shared" si="315"/>
        <v>45412</v>
      </c>
      <c r="W612" s="43">
        <f t="shared" si="305"/>
        <v>45380</v>
      </c>
      <c r="X612" s="45">
        <f t="shared" si="316"/>
        <v>1.6339285714285714</v>
      </c>
      <c r="Y612" s="45">
        <f t="shared" si="317"/>
        <v>2.0079011741682975</v>
      </c>
      <c r="Z612" s="47">
        <f t="shared" si="318"/>
        <v>103.33286524462891</v>
      </c>
      <c r="AA612" s="47">
        <f t="shared" si="319"/>
        <v>109.97761754230403</v>
      </c>
      <c r="AB612" s="45">
        <f t="shared" si="320"/>
        <v>4.2708000000000004</v>
      </c>
      <c r="AC612" s="2" t="str">
        <f t="shared" si="306"/>
        <v>TY1</v>
      </c>
      <c r="AD612">
        <f t="shared" si="307"/>
        <v>109.921875</v>
      </c>
      <c r="AE612">
        <f t="shared" si="308"/>
        <v>110.4375</v>
      </c>
      <c r="AF612" s="49">
        <f t="shared" si="335"/>
        <v>-0.515625</v>
      </c>
      <c r="AG612" s="3">
        <f t="shared" si="321"/>
        <v>109.97761754230403</v>
      </c>
      <c r="AH612">
        <f t="shared" si="322"/>
        <v>110.39406388546027</v>
      </c>
      <c r="AI612" s="51">
        <f t="shared" si="323"/>
        <v>-0.41644634315623819</v>
      </c>
      <c r="AJ612" s="52">
        <f t="shared" si="324"/>
        <v>9.9178656843761814E-2</v>
      </c>
      <c r="AK612" s="2">
        <v>45351</v>
      </c>
      <c r="AL612" t="str">
        <v>91282CKC</v>
      </c>
      <c r="AM612">
        <v>2.1539000000000001</v>
      </c>
      <c r="AN612">
        <v>5.1089200000000003</v>
      </c>
      <c r="AO612">
        <v>0.90690000000000004</v>
      </c>
      <c r="AP612">
        <v>110.4375</v>
      </c>
      <c r="AQ612">
        <f>VLOOKUP(AL612,工作表1!$F$3:$G$1000,2,FALSE)</f>
        <v>4.25</v>
      </c>
      <c r="AR612" t="str">
        <f>VLOOKUP(AL612,工作表1!$F$3:$H$1000,3,FALSE)</f>
        <v>2031/2/28</v>
      </c>
      <c r="AS612">
        <f t="shared" si="309"/>
        <v>5.3396499999999998</v>
      </c>
      <c r="AT612">
        <f t="shared" si="310"/>
        <v>-1.0896499999999998</v>
      </c>
      <c r="AU612" s="43">
        <f t="shared" si="325"/>
        <v>45535</v>
      </c>
      <c r="AV612" s="43">
        <f t="shared" si="311"/>
        <v>45471</v>
      </c>
      <c r="AW612" s="45">
        <f t="shared" si="326"/>
        <v>1.1675824175824176E-2</v>
      </c>
      <c r="AX612" s="45">
        <f t="shared" si="327"/>
        <v>1.3972922625319886</v>
      </c>
      <c r="AY612" s="47">
        <f t="shared" si="328"/>
        <v>99.826990770981155</v>
      </c>
      <c r="AZ612" s="47">
        <f t="shared" si="329"/>
        <v>110.39406388546027</v>
      </c>
      <c r="BA612" s="43"/>
      <c r="BC612" s="2">
        <v>45350</v>
      </c>
      <c r="BD612" t="str">
        <v>91282CCB</v>
      </c>
      <c r="BE612">
        <v>9.9527999999999999</v>
      </c>
      <c r="BF612">
        <v>4.6230599999999997</v>
      </c>
      <c r="BG612">
        <v>0.76739999999999997</v>
      </c>
      <c r="BH612">
        <v>110.875</v>
      </c>
      <c r="BI612">
        <f>VLOOKUP(BD612,工作表1!$K$3:$L$1000,2,FALSE)</f>
        <v>1.625</v>
      </c>
      <c r="BJ612" t="str">
        <f>VLOOKUP(BD612,工作表1!$K$3:$M$1000,3,FALSE)</f>
        <v>2031/5/15</v>
      </c>
      <c r="BK612">
        <f t="shared" si="312"/>
        <v>5.3440000000000003</v>
      </c>
      <c r="BL612">
        <f t="shared" si="313"/>
        <v>-3.7190000000000003</v>
      </c>
      <c r="BM612" s="43">
        <f t="shared" si="330"/>
        <v>45427</v>
      </c>
      <c r="BN612" s="43">
        <f t="shared" si="314"/>
        <v>45565</v>
      </c>
      <c r="BO612" s="45">
        <f t="shared" si="331"/>
        <v>0.47321428571428575</v>
      </c>
      <c r="BP612" s="45">
        <f t="shared" si="332"/>
        <v>1.4259540117416831</v>
      </c>
      <c r="BQ612" s="47">
        <f t="shared" si="333"/>
        <v>83.703296369917624</v>
      </c>
      <c r="BR612" s="47">
        <f t="shared" si="334"/>
        <v>109.75539512738438</v>
      </c>
    </row>
    <row r="613" spans="6:70" x14ac:dyDescent="0.25">
      <c r="F613" s="2">
        <v>45359</v>
      </c>
      <c r="G613">
        <v>5.3315000000000001</v>
      </c>
      <c r="H613" s="43">
        <v>45378</v>
      </c>
      <c r="I613">
        <v>4.1943999999999999</v>
      </c>
      <c r="L613" s="2">
        <v>45350</v>
      </c>
      <c r="M613" t="str">
        <v>91282CJG</v>
      </c>
      <c r="N613">
        <v>2.0337000000000001</v>
      </c>
      <c r="O613">
        <v>4.5449400000000004</v>
      </c>
      <c r="P613">
        <v>0.94020000000000004</v>
      </c>
      <c r="Q613">
        <v>109.8125</v>
      </c>
      <c r="R613">
        <f>VLOOKUP(M613,工作表1!$A$3:$B$1000,2,FALSE)</f>
        <v>4.875</v>
      </c>
      <c r="S613" t="str">
        <f>VLOOKUP(M613,工作表1!$A$3:$C$1000,3,FALSE)</f>
        <v>2030/10/31</v>
      </c>
      <c r="T613">
        <f t="shared" si="304"/>
        <v>5.3440000000000003</v>
      </c>
      <c r="U613">
        <f t="shared" si="303"/>
        <v>-0.46900000000000031</v>
      </c>
      <c r="V613" s="43">
        <f t="shared" si="315"/>
        <v>45412</v>
      </c>
      <c r="W613" s="43">
        <f t="shared" si="305"/>
        <v>45380</v>
      </c>
      <c r="X613" s="45">
        <f t="shared" si="316"/>
        <v>1.6205357142857142</v>
      </c>
      <c r="Y613" s="45">
        <f t="shared" si="317"/>
        <v>2.0078644814090021</v>
      </c>
      <c r="Z613" s="47">
        <f t="shared" si="318"/>
        <v>103.22271640603873</v>
      </c>
      <c r="AA613" s="47">
        <f t="shared" si="319"/>
        <v>109.8634220426682</v>
      </c>
      <c r="AB613" s="45">
        <f t="shared" si="320"/>
        <v>4.2839</v>
      </c>
      <c r="AC613" s="2" t="str">
        <f t="shared" si="306"/>
        <v>TY1</v>
      </c>
      <c r="AD613">
        <f t="shared" si="307"/>
        <v>109.8125</v>
      </c>
      <c r="AE613">
        <f t="shared" si="308"/>
        <v>110.34375</v>
      </c>
      <c r="AF613" s="49">
        <f t="shared" si="335"/>
        <v>-0.53125</v>
      </c>
      <c r="AG613" s="3">
        <f t="shared" si="321"/>
        <v>109.8634220426682</v>
      </c>
      <c r="AH613">
        <f t="shared" si="322"/>
        <v>110.2774100073318</v>
      </c>
      <c r="AI613" s="51">
        <f t="shared" si="323"/>
        <v>-0.41398796466359045</v>
      </c>
      <c r="AJ613" s="52">
        <f t="shared" si="324"/>
        <v>0.11726203533640955</v>
      </c>
      <c r="AK613" s="2">
        <v>45350</v>
      </c>
      <c r="AL613" t="str">
        <v>91282CKC</v>
      </c>
      <c r="AM613">
        <v>1.4849000000000001</v>
      </c>
      <c r="AN613">
        <v>5.1806200000000002</v>
      </c>
      <c r="AO613">
        <v>0.90690000000000004</v>
      </c>
      <c r="AP613">
        <v>110.34375</v>
      </c>
      <c r="AQ613">
        <f>VLOOKUP(AL613,工作表1!$F$3:$G$1000,2,FALSE)</f>
        <v>4.25</v>
      </c>
      <c r="AR613" t="str">
        <f>VLOOKUP(AL613,工作表1!$F$3:$H$1000,3,FALSE)</f>
        <v>2031/2/28</v>
      </c>
      <c r="AS613">
        <f t="shared" si="309"/>
        <v>5.3440000000000003</v>
      </c>
      <c r="AT613">
        <f t="shared" si="310"/>
        <v>-1.0940000000000003</v>
      </c>
      <c r="AU613" s="43">
        <f t="shared" si="325"/>
        <v>45535</v>
      </c>
      <c r="AV613" s="43">
        <f t="shared" si="311"/>
        <v>45471</v>
      </c>
      <c r="AW613" s="45">
        <f t="shared" si="326"/>
        <v>0</v>
      </c>
      <c r="AX613" s="45">
        <f t="shared" si="327"/>
        <v>1.3972602739726026</v>
      </c>
      <c r="AY613" s="47">
        <f t="shared" si="328"/>
        <v>99.717315555740541</v>
      </c>
      <c r="AZ613" s="47">
        <f t="shared" si="329"/>
        <v>110.2774100073318</v>
      </c>
      <c r="BA613" s="43"/>
      <c r="BC613" s="2">
        <v>45349</v>
      </c>
      <c r="BD613" t="str">
        <v>91282CCB</v>
      </c>
      <c r="BE613">
        <v>9.0479000000000003</v>
      </c>
      <c r="BF613">
        <v>4.7011399999999997</v>
      </c>
      <c r="BG613">
        <v>0.76739999999999997</v>
      </c>
      <c r="BH613">
        <v>110.578125</v>
      </c>
      <c r="BI613">
        <f>VLOOKUP(BD613,工作表1!$K$3:$L$1000,2,FALSE)</f>
        <v>1.625</v>
      </c>
      <c r="BJ613" t="str">
        <f>VLOOKUP(BD613,工作表1!$K$3:$M$1000,3,FALSE)</f>
        <v>2031/5/15</v>
      </c>
      <c r="BK613">
        <f t="shared" si="312"/>
        <v>5.3468</v>
      </c>
      <c r="BL613">
        <f t="shared" si="313"/>
        <v>-3.7218</v>
      </c>
      <c r="BM613" s="43">
        <f t="shared" si="330"/>
        <v>45427</v>
      </c>
      <c r="BN613" s="43">
        <f t="shared" si="314"/>
        <v>45565</v>
      </c>
      <c r="BO613" s="45">
        <f t="shared" si="331"/>
        <v>0.46874999999999994</v>
      </c>
      <c r="BP613" s="45">
        <f t="shared" si="332"/>
        <v>1.4259417808219177</v>
      </c>
      <c r="BQ613" s="47">
        <f t="shared" si="333"/>
        <v>83.437167086859219</v>
      </c>
      <c r="BR613" s="47">
        <f t="shared" si="334"/>
        <v>109.41396541102139</v>
      </c>
    </row>
    <row r="614" spans="6:70" x14ac:dyDescent="0.25">
      <c r="F614" s="2">
        <v>45358</v>
      </c>
      <c r="G614">
        <v>5.3288000000000002</v>
      </c>
      <c r="H614" s="43">
        <v>45377</v>
      </c>
      <c r="I614">
        <v>4.2337999999999996</v>
      </c>
      <c r="L614" s="2">
        <v>45349</v>
      </c>
      <c r="M614" t="str">
        <v>91282CJG</v>
      </c>
      <c r="N614">
        <v>2.5283000000000002</v>
      </c>
      <c r="O614">
        <v>4.3875000000000002</v>
      </c>
      <c r="P614">
        <v>0.94020000000000004</v>
      </c>
      <c r="Q614">
        <v>109.53125</v>
      </c>
      <c r="R614">
        <f>VLOOKUP(M614,工作表1!$A$3:$B$1000,2,FALSE)</f>
        <v>4.875</v>
      </c>
      <c r="S614" t="str">
        <f>VLOOKUP(M614,工作表1!$A$3:$C$1000,3,FALSE)</f>
        <v>2030/10/31</v>
      </c>
      <c r="T614">
        <f t="shared" si="304"/>
        <v>5.3468</v>
      </c>
      <c r="U614">
        <f t="shared" si="303"/>
        <v>-0.4718</v>
      </c>
      <c r="V614" s="43">
        <f t="shared" si="315"/>
        <v>45412</v>
      </c>
      <c r="W614" s="43">
        <f t="shared" si="305"/>
        <v>45380</v>
      </c>
      <c r="X614" s="45">
        <f t="shared" si="316"/>
        <v>1.6071428571428572</v>
      </c>
      <c r="Y614" s="45">
        <f t="shared" si="317"/>
        <v>2.0078277886497067</v>
      </c>
      <c r="Z614" s="47">
        <f t="shared" si="318"/>
        <v>102.97409933694989</v>
      </c>
      <c r="AA614" s="47">
        <f t="shared" si="319"/>
        <v>109.60183957164473</v>
      </c>
      <c r="AB614" s="45">
        <f t="shared" si="320"/>
        <v>4.3291000000000004</v>
      </c>
      <c r="AC614" s="2" t="str">
        <f t="shared" si="306"/>
        <v>TY1</v>
      </c>
      <c r="AD614">
        <f t="shared" si="307"/>
        <v>109.53125</v>
      </c>
      <c r="AE614">
        <f t="shared" si="308"/>
        <v>110.046875</v>
      </c>
      <c r="AF614" s="49">
        <f t="shared" si="335"/>
        <v>-0.515625</v>
      </c>
      <c r="AG614" s="3">
        <f t="shared" si="321"/>
        <v>109.60183957164473</v>
      </c>
      <c r="AH614">
        <f t="shared" si="322"/>
        <v>109.93611695293029</v>
      </c>
      <c r="AI614" s="51">
        <f t="shared" si="323"/>
        <v>-0.33427738128555973</v>
      </c>
      <c r="AJ614" s="52">
        <f t="shared" si="324"/>
        <v>0.18134761871444027</v>
      </c>
      <c r="AK614" s="2">
        <v>45349</v>
      </c>
      <c r="AL614" t="str">
        <v>91282CJX</v>
      </c>
      <c r="AM614">
        <v>2.1493000000000002</v>
      </c>
      <c r="AN614">
        <v>5.1281999999999996</v>
      </c>
      <c r="AO614">
        <v>0.89370000000000005</v>
      </c>
      <c r="AP614">
        <v>110.046875</v>
      </c>
      <c r="AQ614">
        <f>VLOOKUP(AL614,工作表1!$F$3:$G$1000,2,FALSE)</f>
        <v>4</v>
      </c>
      <c r="AR614" t="str">
        <f>VLOOKUP(AL614,工作表1!$F$3:$H$1000,3,FALSE)</f>
        <v>2031/1/31</v>
      </c>
      <c r="AS614">
        <f t="shared" si="309"/>
        <v>5.3468</v>
      </c>
      <c r="AT614">
        <f t="shared" si="310"/>
        <v>-1.3468</v>
      </c>
      <c r="AU614" s="43">
        <f t="shared" si="325"/>
        <v>45504</v>
      </c>
      <c r="AV614" s="43">
        <f t="shared" si="311"/>
        <v>45471</v>
      </c>
      <c r="AW614" s="45">
        <f t="shared" si="326"/>
        <v>0.30769230769230771</v>
      </c>
      <c r="AX614" s="45">
        <f t="shared" si="327"/>
        <v>1.6337197049525818</v>
      </c>
      <c r="AY614" s="47">
        <f t="shared" si="328"/>
        <v>97.953255133314784</v>
      </c>
      <c r="AZ614" s="47">
        <f t="shared" si="329"/>
        <v>109.93611695293029</v>
      </c>
      <c r="BA614" s="43"/>
      <c r="BC614" s="2">
        <v>45348</v>
      </c>
      <c r="BD614" t="str">
        <v>91282CCB</v>
      </c>
      <c r="BE614">
        <v>7.9279000000000002</v>
      </c>
      <c r="BF614">
        <v>4.77569</v>
      </c>
      <c r="BG614">
        <v>0.76739999999999997</v>
      </c>
      <c r="BH614">
        <v>110.71875</v>
      </c>
      <c r="BI614">
        <f>VLOOKUP(BD614,工作表1!$K$3:$L$1000,2,FALSE)</f>
        <v>1.625</v>
      </c>
      <c r="BJ614" t="str">
        <f>VLOOKUP(BD614,工作表1!$K$3:$M$1000,3,FALSE)</f>
        <v>2031/5/15</v>
      </c>
      <c r="BK614">
        <f t="shared" si="312"/>
        <v>5.3487</v>
      </c>
      <c r="BL614">
        <f t="shared" si="313"/>
        <v>-3.7237</v>
      </c>
      <c r="BM614" s="43">
        <f t="shared" si="330"/>
        <v>45427</v>
      </c>
      <c r="BN614" s="43">
        <f t="shared" si="314"/>
        <v>45565</v>
      </c>
      <c r="BO614" s="45">
        <f t="shared" si="331"/>
        <v>0.46428571428571425</v>
      </c>
      <c r="BP614" s="45">
        <f t="shared" si="332"/>
        <v>1.4259295499021527</v>
      </c>
      <c r="BQ614" s="47">
        <f t="shared" si="333"/>
        <v>83.477393789351993</v>
      </c>
      <c r="BR614" s="47">
        <f t="shared" si="334"/>
        <v>109.47106519831588</v>
      </c>
    </row>
    <row r="615" spans="6:70" x14ac:dyDescent="0.25">
      <c r="F615" s="2">
        <v>45357</v>
      </c>
      <c r="G615">
        <v>5.3383500000000002</v>
      </c>
      <c r="H615" s="43">
        <v>45376</v>
      </c>
      <c r="I615">
        <v>4.2469000000000001</v>
      </c>
      <c r="L615" s="2">
        <v>45348</v>
      </c>
      <c r="M615" t="str">
        <v>91282CJG</v>
      </c>
      <c r="N615">
        <v>2.2496999999999998</v>
      </c>
      <c r="O615">
        <v>4.5181500000000003</v>
      </c>
      <c r="P615">
        <v>0.94020000000000004</v>
      </c>
      <c r="Q615">
        <v>109.609375</v>
      </c>
      <c r="R615">
        <f>VLOOKUP(M615,工作表1!$A$3:$B$1000,2,FALSE)</f>
        <v>4.875</v>
      </c>
      <c r="S615" t="str">
        <f>VLOOKUP(M615,工作表1!$A$3:$C$1000,3,FALSE)</f>
        <v>2030/10/31</v>
      </c>
      <c r="T615">
        <f t="shared" si="304"/>
        <v>5.3487</v>
      </c>
      <c r="U615">
        <f t="shared" si="303"/>
        <v>-0.47370000000000001</v>
      </c>
      <c r="V615" s="43">
        <f t="shared" si="315"/>
        <v>45412</v>
      </c>
      <c r="W615" s="43">
        <f t="shared" si="305"/>
        <v>45380</v>
      </c>
      <c r="X615" s="45">
        <f t="shared" si="316"/>
        <v>1.59375</v>
      </c>
      <c r="Y615" s="45">
        <f t="shared" si="317"/>
        <v>2.0077910958904108</v>
      </c>
      <c r="Z615" s="47">
        <f t="shared" si="318"/>
        <v>103.00929135711907</v>
      </c>
      <c r="AA615" s="47">
        <f t="shared" si="319"/>
        <v>109.64205155373079</v>
      </c>
      <c r="AB615" s="45">
        <f t="shared" si="320"/>
        <v>4.3129999999999997</v>
      </c>
      <c r="AC615" s="2" t="str">
        <f t="shared" si="306"/>
        <v>TY1</v>
      </c>
      <c r="AD615">
        <f t="shared" si="307"/>
        <v>109.609375</v>
      </c>
      <c r="AE615">
        <f t="shared" si="308"/>
        <v>110.140625</v>
      </c>
      <c r="AF615" s="49">
        <f t="shared" si="335"/>
        <v>-0.53125</v>
      </c>
      <c r="AG615" s="3">
        <f t="shared" si="321"/>
        <v>109.64205155373079</v>
      </c>
      <c r="AH615">
        <f t="shared" si="322"/>
        <v>109.97812019949927</v>
      </c>
      <c r="AI615" s="51">
        <f t="shared" si="323"/>
        <v>-0.33606864576847784</v>
      </c>
      <c r="AJ615" s="52">
        <f t="shared" si="324"/>
        <v>0.19518135423152216</v>
      </c>
      <c r="AK615" s="2">
        <v>45348</v>
      </c>
      <c r="AL615" t="str">
        <v>91282CJX</v>
      </c>
      <c r="AM615">
        <v>1.651</v>
      </c>
      <c r="AN615">
        <v>5.1802000000000001</v>
      </c>
      <c r="AO615">
        <v>0.89370000000000005</v>
      </c>
      <c r="AP615">
        <v>110.140625</v>
      </c>
      <c r="AQ615">
        <f>VLOOKUP(AL615,工作表1!$F$3:$G$1000,2,FALSE)</f>
        <v>4</v>
      </c>
      <c r="AR615" t="str">
        <f>VLOOKUP(AL615,工作表1!$F$3:$H$1000,3,FALSE)</f>
        <v>2031/1/31</v>
      </c>
      <c r="AS615">
        <f t="shared" si="309"/>
        <v>5.3487</v>
      </c>
      <c r="AT615">
        <f t="shared" si="310"/>
        <v>-1.3487</v>
      </c>
      <c r="AU615" s="43">
        <f t="shared" si="325"/>
        <v>45504</v>
      </c>
      <c r="AV615" s="43">
        <f t="shared" si="311"/>
        <v>45471</v>
      </c>
      <c r="AW615" s="45">
        <f t="shared" si="326"/>
        <v>0.2967032967032967</v>
      </c>
      <c r="AX615" s="45">
        <f t="shared" si="327"/>
        <v>1.6336895980731598</v>
      </c>
      <c r="AY615" s="47">
        <f t="shared" si="328"/>
        <v>97.98769787160758</v>
      </c>
      <c r="AZ615" s="47">
        <f t="shared" si="329"/>
        <v>109.97812019949927</v>
      </c>
      <c r="BA615" s="43"/>
      <c r="BC615" s="2">
        <v>45345</v>
      </c>
      <c r="BD615" t="str">
        <v>91282CCB</v>
      </c>
      <c r="BE615">
        <v>8.7736000000000001</v>
      </c>
      <c r="BF615">
        <v>4.7125000000000004</v>
      </c>
      <c r="BG615">
        <v>0.76739999999999997</v>
      </c>
      <c r="BH615">
        <v>111</v>
      </c>
      <c r="BI615">
        <f>VLOOKUP(BD615,工作表1!$K$3:$L$1000,2,FALSE)</f>
        <v>1.625</v>
      </c>
      <c r="BJ615" t="str">
        <f>VLOOKUP(BD615,工作表1!$K$3:$M$1000,3,FALSE)</f>
        <v>2031/5/15</v>
      </c>
      <c r="BK615">
        <f t="shared" si="312"/>
        <v>5.3464999999999998</v>
      </c>
      <c r="BL615">
        <f t="shared" si="313"/>
        <v>-3.7214999999999998</v>
      </c>
      <c r="BM615" s="43">
        <f t="shared" si="330"/>
        <v>45427</v>
      </c>
      <c r="BN615" s="43">
        <f t="shared" si="314"/>
        <v>45565</v>
      </c>
      <c r="BO615" s="45">
        <f t="shared" si="331"/>
        <v>0.45982142857142855</v>
      </c>
      <c r="BP615" s="45">
        <f t="shared" si="332"/>
        <v>1.4259173189823875</v>
      </c>
      <c r="BQ615" s="47">
        <f t="shared" si="333"/>
        <v>83.71243347317187</v>
      </c>
      <c r="BR615" s="47">
        <f t="shared" si="334"/>
        <v>109.77881933535467</v>
      </c>
    </row>
    <row r="616" spans="6:70" x14ac:dyDescent="0.25">
      <c r="F616" s="2">
        <v>45356</v>
      </c>
      <c r="G616">
        <v>5.3362499999999997</v>
      </c>
      <c r="H616" s="43">
        <v>45373</v>
      </c>
      <c r="I616">
        <v>4.1997999999999998</v>
      </c>
      <c r="L616" s="2">
        <v>45345</v>
      </c>
      <c r="M616" t="str">
        <v>91282CJG</v>
      </c>
      <c r="N616">
        <v>2.3531</v>
      </c>
      <c r="O616">
        <v>4.5076799999999997</v>
      </c>
      <c r="P616">
        <v>0.94020000000000004</v>
      </c>
      <c r="Q616">
        <v>109.875</v>
      </c>
      <c r="R616">
        <f>VLOOKUP(M616,工作表1!$A$3:$B$1000,2,FALSE)</f>
        <v>4.875</v>
      </c>
      <c r="S616" t="str">
        <f>VLOOKUP(M616,工作表1!$A$3:$C$1000,3,FALSE)</f>
        <v>2030/10/31</v>
      </c>
      <c r="T616">
        <f t="shared" si="304"/>
        <v>5.3464999999999998</v>
      </c>
      <c r="U616">
        <f t="shared" si="303"/>
        <v>-0.47149999999999981</v>
      </c>
      <c r="V616" s="43">
        <f t="shared" si="315"/>
        <v>45412</v>
      </c>
      <c r="W616" s="43">
        <f t="shared" si="305"/>
        <v>45380</v>
      </c>
      <c r="X616" s="45">
        <f t="shared" si="316"/>
        <v>1.580357142857143</v>
      </c>
      <c r="Y616" s="45">
        <f t="shared" si="317"/>
        <v>2.0077544031311154</v>
      </c>
      <c r="Z616" s="47">
        <f t="shared" si="318"/>
        <v>103.25928868556613</v>
      </c>
      <c r="AA616" s="47">
        <f t="shared" si="319"/>
        <v>109.91035481361837</v>
      </c>
      <c r="AB616" s="45">
        <f t="shared" si="320"/>
        <v>4.2809999999999997</v>
      </c>
      <c r="AC616" s="2" t="str">
        <f t="shared" si="306"/>
        <v>TY1</v>
      </c>
      <c r="AD616">
        <f t="shared" si="307"/>
        <v>109.875</v>
      </c>
      <c r="AE616">
        <f t="shared" si="308"/>
        <v>110.421875</v>
      </c>
      <c r="AF616" s="49">
        <f t="shared" si="335"/>
        <v>-0.546875</v>
      </c>
      <c r="AG616" s="3">
        <f t="shared" si="321"/>
        <v>109.91035481361837</v>
      </c>
      <c r="AH616">
        <f t="shared" si="322"/>
        <v>110.25975143785219</v>
      </c>
      <c r="AI616" s="51">
        <f t="shared" si="323"/>
        <v>-0.3493966242338189</v>
      </c>
      <c r="AJ616" s="52">
        <f t="shared" si="324"/>
        <v>0.1974783757661811</v>
      </c>
      <c r="AK616" s="2">
        <v>45345</v>
      </c>
      <c r="AL616" t="str">
        <v>91282CJX</v>
      </c>
      <c r="AM616">
        <v>1.7686999999999999</v>
      </c>
      <c r="AN616">
        <v>5.1623999999999999</v>
      </c>
      <c r="AO616">
        <v>0.89370000000000005</v>
      </c>
      <c r="AP616">
        <v>110.421875</v>
      </c>
      <c r="AQ616">
        <f>VLOOKUP(AL616,工作表1!$F$3:$G$1000,2,FALSE)</f>
        <v>4</v>
      </c>
      <c r="AR616" t="str">
        <f>VLOOKUP(AL616,工作表1!$F$3:$H$1000,3,FALSE)</f>
        <v>2031/1/31</v>
      </c>
      <c r="AS616">
        <f t="shared" si="309"/>
        <v>5.3464999999999998</v>
      </c>
      <c r="AT616">
        <f t="shared" si="310"/>
        <v>-1.3464999999999998</v>
      </c>
      <c r="AU616" s="43">
        <f t="shared" si="325"/>
        <v>45504</v>
      </c>
      <c r="AV616" s="43">
        <f t="shared" si="311"/>
        <v>45471</v>
      </c>
      <c r="AW616" s="45">
        <f t="shared" si="326"/>
        <v>0.2857142857142857</v>
      </c>
      <c r="AX616" s="45">
        <f t="shared" si="327"/>
        <v>1.6336594911937379</v>
      </c>
      <c r="AY616" s="47">
        <f t="shared" si="328"/>
        <v>98.237686423935443</v>
      </c>
      <c r="AZ616" s="47">
        <f t="shared" si="329"/>
        <v>110.25975143785219</v>
      </c>
      <c r="BA616" s="43"/>
      <c r="BC616" s="2">
        <v>45344</v>
      </c>
      <c r="BD616" t="str">
        <v>91282CCB</v>
      </c>
      <c r="BE616">
        <v>7.0728</v>
      </c>
      <c r="BF616">
        <v>4.8120200000000004</v>
      </c>
      <c r="BG616">
        <v>0.76739999999999997</v>
      </c>
      <c r="BH616">
        <v>110.609375</v>
      </c>
      <c r="BI616">
        <f>VLOOKUP(BD616,工作表1!$K$3:$L$1000,2,FALSE)</f>
        <v>1.625</v>
      </c>
      <c r="BJ616" t="str">
        <f>VLOOKUP(BD616,工作表1!$K$3:$M$1000,3,FALSE)</f>
        <v>2031/5/15</v>
      </c>
      <c r="BK616">
        <f t="shared" si="312"/>
        <v>5.3394000000000004</v>
      </c>
      <c r="BL616">
        <f t="shared" si="313"/>
        <v>-3.7144000000000004</v>
      </c>
      <c r="BM616" s="43">
        <f t="shared" si="330"/>
        <v>45427</v>
      </c>
      <c r="BN616" s="43">
        <f t="shared" si="314"/>
        <v>45565</v>
      </c>
      <c r="BO616" s="45">
        <f t="shared" si="331"/>
        <v>0.44642857142857145</v>
      </c>
      <c r="BP616" s="45">
        <f t="shared" si="332"/>
        <v>1.4258806262230919</v>
      </c>
      <c r="BQ616" s="47">
        <f t="shared" si="333"/>
        <v>83.37379478411458</v>
      </c>
      <c r="BR616" s="47">
        <f t="shared" si="334"/>
        <v>109.34146586243946</v>
      </c>
    </row>
    <row r="617" spans="6:70" x14ac:dyDescent="0.25">
      <c r="F617" s="2">
        <v>45355</v>
      </c>
      <c r="G617">
        <v>5.3404999999999996</v>
      </c>
      <c r="H617" s="43">
        <v>45372</v>
      </c>
      <c r="I617">
        <v>4.2732000000000001</v>
      </c>
      <c r="L617" s="2">
        <v>45344</v>
      </c>
      <c r="M617" t="str">
        <v>91282CJG</v>
      </c>
      <c r="N617">
        <v>2.7730000000000001</v>
      </c>
      <c r="O617">
        <v>4.4427000000000003</v>
      </c>
      <c r="P617">
        <v>0.94020000000000004</v>
      </c>
      <c r="Q617">
        <v>109.5</v>
      </c>
      <c r="R617">
        <f>VLOOKUP(M617,工作表1!$A$3:$B$1000,2,FALSE)</f>
        <v>4.875</v>
      </c>
      <c r="S617" t="str">
        <f>VLOOKUP(M617,工作表1!$A$3:$C$1000,3,FALSE)</f>
        <v>2030/10/31</v>
      </c>
      <c r="T617">
        <f t="shared" si="304"/>
        <v>5.3394000000000004</v>
      </c>
      <c r="U617">
        <f t="shared" si="303"/>
        <v>-0.46440000000000037</v>
      </c>
      <c r="V617" s="43">
        <f t="shared" si="315"/>
        <v>45412</v>
      </c>
      <c r="W617" s="43">
        <f t="shared" si="305"/>
        <v>45380</v>
      </c>
      <c r="X617" s="45">
        <f t="shared" si="316"/>
        <v>1.5401785714285714</v>
      </c>
      <c r="Y617" s="45">
        <f t="shared" si="317"/>
        <v>2.0076443248532287</v>
      </c>
      <c r="Z617" s="47">
        <f t="shared" si="318"/>
        <v>102.94228749443413</v>
      </c>
      <c r="AA617" s="47">
        <f t="shared" si="319"/>
        <v>109.58027722791455</v>
      </c>
      <c r="AB617" s="45">
        <f t="shared" si="320"/>
        <v>4.3445</v>
      </c>
      <c r="AC617" s="2" t="str">
        <f t="shared" si="306"/>
        <v>TY1</v>
      </c>
      <c r="AD617">
        <f t="shared" si="307"/>
        <v>109.5</v>
      </c>
      <c r="AE617">
        <f t="shared" si="308"/>
        <v>110.015625</v>
      </c>
      <c r="AF617" s="49">
        <f t="shared" si="335"/>
        <v>-0.515625</v>
      </c>
      <c r="AG617" s="3">
        <f t="shared" si="321"/>
        <v>109.58027722791455</v>
      </c>
      <c r="AH617">
        <f t="shared" si="322"/>
        <v>109.89432320411785</v>
      </c>
      <c r="AI617" s="51">
        <f t="shared" si="323"/>
        <v>-0.31404597620330321</v>
      </c>
      <c r="AJ617" s="52">
        <f t="shared" si="324"/>
        <v>0.20157902379669679</v>
      </c>
      <c r="AK617" s="2">
        <v>45344</v>
      </c>
      <c r="AL617" t="str">
        <v>91282CJX</v>
      </c>
      <c r="AM617">
        <v>1.8847</v>
      </c>
      <c r="AN617">
        <v>5.1447000000000003</v>
      </c>
      <c r="AO617">
        <v>0.89370000000000005</v>
      </c>
      <c r="AP617">
        <v>110.015625</v>
      </c>
      <c r="AQ617">
        <f>VLOOKUP(AL617,工作表1!$F$3:$G$1000,2,FALSE)</f>
        <v>4</v>
      </c>
      <c r="AR617" t="str">
        <f>VLOOKUP(AL617,工作表1!$F$3:$H$1000,3,FALSE)</f>
        <v>2031/1/31</v>
      </c>
      <c r="AS617">
        <f t="shared" si="309"/>
        <v>5.3394000000000004</v>
      </c>
      <c r="AT617">
        <f t="shared" si="310"/>
        <v>-1.3394000000000004</v>
      </c>
      <c r="AU617" s="43">
        <f t="shared" si="325"/>
        <v>45504</v>
      </c>
      <c r="AV617" s="43">
        <f t="shared" si="311"/>
        <v>45471</v>
      </c>
      <c r="AW617" s="45">
        <f t="shared" si="326"/>
        <v>0.25274725274725274</v>
      </c>
      <c r="AX617" s="45">
        <f t="shared" si="327"/>
        <v>1.633569170555472</v>
      </c>
      <c r="AY617" s="47">
        <f t="shared" si="328"/>
        <v>97.906235688616022</v>
      </c>
      <c r="AZ617" s="47">
        <f t="shared" si="329"/>
        <v>109.89432320411785</v>
      </c>
      <c r="BA617" s="43"/>
      <c r="BC617" s="2">
        <v>45343</v>
      </c>
      <c r="BD617" t="str">
        <v>91282CCB</v>
      </c>
      <c r="BE617">
        <v>6.6256000000000004</v>
      </c>
      <c r="BF617">
        <v>4.8293499999999998</v>
      </c>
      <c r="BG617">
        <v>0.76739999999999997</v>
      </c>
      <c r="BH617">
        <v>110.734375</v>
      </c>
      <c r="BI617">
        <f>VLOOKUP(BD617,工作表1!$K$3:$L$1000,2,FALSE)</f>
        <v>1.625</v>
      </c>
      <c r="BJ617" t="str">
        <f>VLOOKUP(BD617,工作表1!$K$3:$M$1000,3,FALSE)</f>
        <v>2031/5/15</v>
      </c>
      <c r="BK617">
        <f t="shared" si="312"/>
        <v>5.3366600000000002</v>
      </c>
      <c r="BL617">
        <f t="shared" si="313"/>
        <v>-3.7116600000000002</v>
      </c>
      <c r="BM617" s="43">
        <f t="shared" si="330"/>
        <v>45427</v>
      </c>
      <c r="BN617" s="43">
        <f t="shared" si="314"/>
        <v>45565</v>
      </c>
      <c r="BO617" s="45">
        <f t="shared" si="331"/>
        <v>0.4419642857142857</v>
      </c>
      <c r="BP617" s="45">
        <f t="shared" si="332"/>
        <v>1.4258683953033269</v>
      </c>
      <c r="BQ617" s="47">
        <f t="shared" si="333"/>
        <v>83.451770635979855</v>
      </c>
      <c r="BR617" s="47">
        <f t="shared" si="334"/>
        <v>109.44405240795832</v>
      </c>
    </row>
    <row r="618" spans="6:70" x14ac:dyDescent="0.25">
      <c r="F618" s="2">
        <v>45352</v>
      </c>
      <c r="G618">
        <v>5.3343999999999996</v>
      </c>
      <c r="H618" s="43">
        <v>45371</v>
      </c>
      <c r="I618">
        <v>4.2706</v>
      </c>
      <c r="L618" s="2">
        <v>45343</v>
      </c>
      <c r="M618" t="str">
        <v>91282CJG</v>
      </c>
      <c r="N618">
        <v>2.5911</v>
      </c>
      <c r="O618">
        <v>4.5238800000000001</v>
      </c>
      <c r="P618">
        <v>0.94020000000000004</v>
      </c>
      <c r="Q618">
        <v>109.625</v>
      </c>
      <c r="R618">
        <f>VLOOKUP(M618,工作表1!$A$3:$B$1000,2,FALSE)</f>
        <v>4.875</v>
      </c>
      <c r="S618" t="str">
        <f>VLOOKUP(M618,工作表1!$A$3:$C$1000,3,FALSE)</f>
        <v>2030/10/31</v>
      </c>
      <c r="T618">
        <f t="shared" si="304"/>
        <v>5.3366600000000002</v>
      </c>
      <c r="U618">
        <f t="shared" si="303"/>
        <v>-0.46166000000000018</v>
      </c>
      <c r="V618" s="43">
        <f t="shared" si="315"/>
        <v>45412</v>
      </c>
      <c r="W618" s="43">
        <f t="shared" si="305"/>
        <v>45380</v>
      </c>
      <c r="X618" s="45">
        <f t="shared" si="316"/>
        <v>1.5267857142857142</v>
      </c>
      <c r="Y618" s="45">
        <f t="shared" si="317"/>
        <v>2.0076076320939333</v>
      </c>
      <c r="Z618" s="47">
        <f t="shared" si="318"/>
        <v>103.05086701331903</v>
      </c>
      <c r="AA618" s="47">
        <f t="shared" si="319"/>
        <v>109.69805710199067</v>
      </c>
      <c r="AB618" s="45">
        <f t="shared" si="320"/>
        <v>4.3258000000000001</v>
      </c>
      <c r="AC618" s="2" t="str">
        <f t="shared" si="306"/>
        <v>TY1</v>
      </c>
      <c r="AD618">
        <f t="shared" si="307"/>
        <v>109.625</v>
      </c>
      <c r="AE618">
        <f t="shared" si="308"/>
        <v>110.140625</v>
      </c>
      <c r="AF618" s="49">
        <f t="shared" si="335"/>
        <v>-0.515625</v>
      </c>
      <c r="AG618" s="3">
        <f t="shared" si="321"/>
        <v>109.69805710199067</v>
      </c>
      <c r="AH618">
        <f t="shared" si="322"/>
        <v>110.01833532678323</v>
      </c>
      <c r="AI618" s="51">
        <f t="shared" si="323"/>
        <v>-0.32027822479255974</v>
      </c>
      <c r="AJ618" s="52">
        <f t="shared" si="324"/>
        <v>0.19534677520744026</v>
      </c>
      <c r="AK618" s="2">
        <v>45343</v>
      </c>
      <c r="AL618" t="str">
        <v>91282CJX</v>
      </c>
      <c r="AM618">
        <v>1.9449000000000001</v>
      </c>
      <c r="AN618">
        <v>5.1375000000000002</v>
      </c>
      <c r="AO618">
        <v>0.89370000000000005</v>
      </c>
      <c r="AP618">
        <v>110.140625</v>
      </c>
      <c r="AQ618">
        <f>VLOOKUP(AL618,工作表1!$F$3:$G$1000,2,FALSE)</f>
        <v>4</v>
      </c>
      <c r="AR618" t="str">
        <f>VLOOKUP(AL618,工作表1!$F$3:$H$1000,3,FALSE)</f>
        <v>2031/1/31</v>
      </c>
      <c r="AS618">
        <f t="shared" si="309"/>
        <v>5.3366600000000002</v>
      </c>
      <c r="AT618">
        <f t="shared" si="310"/>
        <v>-1.3366600000000002</v>
      </c>
      <c r="AU618" s="43">
        <f t="shared" si="325"/>
        <v>45504</v>
      </c>
      <c r="AV618" s="43">
        <f t="shared" si="311"/>
        <v>45471</v>
      </c>
      <c r="AW618" s="45">
        <f t="shared" si="326"/>
        <v>0.24175824175824176</v>
      </c>
      <c r="AX618" s="45">
        <f t="shared" si="327"/>
        <v>1.6335390636760501</v>
      </c>
      <c r="AY618" s="47">
        <f t="shared" si="328"/>
        <v>98.015600815031718</v>
      </c>
      <c r="AZ618" s="47">
        <f t="shared" si="329"/>
        <v>110.01833532678323</v>
      </c>
      <c r="BA618" s="43"/>
      <c r="BC618" s="2">
        <v>45342</v>
      </c>
      <c r="BD618" t="str">
        <v>91282CCB</v>
      </c>
      <c r="BE618">
        <v>7.2645999999999997</v>
      </c>
      <c r="BF618">
        <v>4.7743000000000002</v>
      </c>
      <c r="BG618">
        <v>0.76739999999999997</v>
      </c>
      <c r="BH618">
        <v>111.0625</v>
      </c>
      <c r="BI618">
        <f>VLOOKUP(BD618,工作表1!$K$3:$L$1000,2,FALSE)</f>
        <v>1.625</v>
      </c>
      <c r="BJ618" t="str">
        <f>VLOOKUP(BD618,工作表1!$K$3:$M$1000,3,FALSE)</f>
        <v>2031/5/15</v>
      </c>
      <c r="BK618">
        <f t="shared" si="312"/>
        <v>5.3324999999999996</v>
      </c>
      <c r="BL618">
        <f t="shared" si="313"/>
        <v>-3.7074999999999996</v>
      </c>
      <c r="BM618" s="43">
        <f t="shared" si="330"/>
        <v>45427</v>
      </c>
      <c r="BN618" s="43">
        <f t="shared" si="314"/>
        <v>45565</v>
      </c>
      <c r="BO618" s="45">
        <f t="shared" si="331"/>
        <v>0.4375</v>
      </c>
      <c r="BP618" s="45">
        <f t="shared" si="332"/>
        <v>1.4258561643835619</v>
      </c>
      <c r="BQ618" s="47">
        <f t="shared" si="333"/>
        <v>83.685236172629658</v>
      </c>
      <c r="BR618" s="47">
        <f t="shared" si="334"/>
        <v>109.74809685795418</v>
      </c>
    </row>
    <row r="619" spans="6:70" x14ac:dyDescent="0.25">
      <c r="F619" s="2">
        <v>45351</v>
      </c>
      <c r="G619">
        <v>5.3396499999999998</v>
      </c>
      <c r="H619" s="43">
        <v>45370</v>
      </c>
      <c r="I619">
        <v>4.3074000000000003</v>
      </c>
      <c r="L619" s="2">
        <v>45342</v>
      </c>
      <c r="M619" t="str">
        <v>91282CJG</v>
      </c>
      <c r="N619">
        <v>2.8077999999999999</v>
      </c>
      <c r="O619">
        <v>4.4845800000000002</v>
      </c>
      <c r="P619">
        <v>0.94020000000000004</v>
      </c>
      <c r="Q619">
        <v>109.9375</v>
      </c>
      <c r="R619">
        <f>VLOOKUP(M619,工作表1!$A$3:$B$1000,2,FALSE)</f>
        <v>4.875</v>
      </c>
      <c r="S619" t="str">
        <f>VLOOKUP(M619,工作表1!$A$3:$C$1000,3,FALSE)</f>
        <v>2030/10/31</v>
      </c>
      <c r="T619">
        <f t="shared" si="304"/>
        <v>5.3324999999999996</v>
      </c>
      <c r="U619">
        <f t="shared" si="303"/>
        <v>-0.45749999999999957</v>
      </c>
      <c r="V619" s="43">
        <f t="shared" si="315"/>
        <v>45412</v>
      </c>
      <c r="W619" s="43">
        <f t="shared" si="305"/>
        <v>45380</v>
      </c>
      <c r="X619" s="45">
        <f t="shared" si="316"/>
        <v>1.5133928571428572</v>
      </c>
      <c r="Y619" s="45">
        <f t="shared" si="317"/>
        <v>2.0075709393346379</v>
      </c>
      <c r="Z619" s="47">
        <f t="shared" si="318"/>
        <v>103.30898385898921</v>
      </c>
      <c r="AA619" s="47">
        <f t="shared" si="319"/>
        <v>109.97471398108551</v>
      </c>
      <c r="AB619" s="45">
        <f t="shared" si="320"/>
        <v>4.2831999999999999</v>
      </c>
      <c r="AC619" s="2" t="str">
        <f t="shared" si="306"/>
        <v>TY1</v>
      </c>
      <c r="AD619">
        <f t="shared" si="307"/>
        <v>109.9375</v>
      </c>
      <c r="AE619">
        <f t="shared" si="308"/>
        <v>110.46875</v>
      </c>
      <c r="AF619" s="49">
        <f t="shared" si="335"/>
        <v>-0.53125</v>
      </c>
      <c r="AG619" s="3">
        <f t="shared" si="321"/>
        <v>109.97471398108551</v>
      </c>
      <c r="AH619">
        <f t="shared" si="322"/>
        <v>110.30555212591327</v>
      </c>
      <c r="AI619" s="51">
        <f t="shared" si="323"/>
        <v>-0.33083814482775153</v>
      </c>
      <c r="AJ619" s="52">
        <f t="shared" si="324"/>
        <v>0.20041185517224847</v>
      </c>
      <c r="AK619" s="2">
        <v>45342</v>
      </c>
      <c r="AL619" t="str">
        <v>91282CJX</v>
      </c>
      <c r="AM619">
        <v>2.2410999999999999</v>
      </c>
      <c r="AN619">
        <v>5.1037800000000004</v>
      </c>
      <c r="AO619">
        <v>0.89370000000000005</v>
      </c>
      <c r="AP619">
        <v>110.46875</v>
      </c>
      <c r="AQ619">
        <f>VLOOKUP(AL619,工作表1!$F$3:$G$1000,2,FALSE)</f>
        <v>4</v>
      </c>
      <c r="AR619" t="str">
        <f>VLOOKUP(AL619,工作表1!$F$3:$H$1000,3,FALSE)</f>
        <v>2031/1/31</v>
      </c>
      <c r="AS619">
        <f t="shared" si="309"/>
        <v>5.3324999999999996</v>
      </c>
      <c r="AT619">
        <f t="shared" si="310"/>
        <v>-1.3324999999999996</v>
      </c>
      <c r="AU619" s="43">
        <f t="shared" si="325"/>
        <v>45504</v>
      </c>
      <c r="AV619" s="43">
        <f t="shared" si="311"/>
        <v>45471</v>
      </c>
      <c r="AW619" s="45">
        <f t="shared" si="326"/>
        <v>0.23076923076923078</v>
      </c>
      <c r="AX619" s="45">
        <f t="shared" si="327"/>
        <v>1.6335089567966281</v>
      </c>
      <c r="AY619" s="47">
        <f t="shared" si="328"/>
        <v>98.271342071915001</v>
      </c>
      <c r="AZ619" s="47">
        <f t="shared" si="329"/>
        <v>110.30555212591327</v>
      </c>
      <c r="BA619" s="43"/>
      <c r="BC619" s="2">
        <v>45338</v>
      </c>
      <c r="BD619" t="str">
        <v>91282CCB</v>
      </c>
      <c r="BE619">
        <v>6.8388999999999998</v>
      </c>
      <c r="BF619">
        <v>4.8023800000000003</v>
      </c>
      <c r="BG619">
        <v>0.76739999999999997</v>
      </c>
      <c r="BH619">
        <v>110.859375</v>
      </c>
      <c r="BI619">
        <f>VLOOKUP(BD619,工作表1!$K$3:$L$1000,2,FALSE)</f>
        <v>1.625</v>
      </c>
      <c r="BJ619" t="str">
        <f>VLOOKUP(BD619,工作表1!$K$3:$M$1000,3,FALSE)</f>
        <v>2031/5/15</v>
      </c>
      <c r="BK619">
        <f t="shared" si="312"/>
        <v>5.3289999999999997</v>
      </c>
      <c r="BL619">
        <f t="shared" si="313"/>
        <v>-3.7039999999999997</v>
      </c>
      <c r="BM619" s="43">
        <f t="shared" si="330"/>
        <v>45427</v>
      </c>
      <c r="BN619" s="43">
        <f t="shared" si="314"/>
        <v>45565</v>
      </c>
      <c r="BO619" s="45">
        <f t="shared" si="331"/>
        <v>0.4330357142857143</v>
      </c>
      <c r="BP619" s="45">
        <f t="shared" si="332"/>
        <v>1.4258439334637965</v>
      </c>
      <c r="BQ619" s="47">
        <f t="shared" si="333"/>
        <v>83.513065761737394</v>
      </c>
      <c r="BR619" s="47">
        <f t="shared" si="334"/>
        <v>109.5240591795687</v>
      </c>
    </row>
    <row r="620" spans="6:70" x14ac:dyDescent="0.25">
      <c r="F620" s="2">
        <v>45350</v>
      </c>
      <c r="G620">
        <v>5.3440000000000003</v>
      </c>
      <c r="H620" s="43">
        <v>45369</v>
      </c>
      <c r="I620">
        <v>4.3442999999999996</v>
      </c>
      <c r="L620" s="2">
        <v>45338</v>
      </c>
      <c r="M620" t="str">
        <v>91282CJG</v>
      </c>
      <c r="N620">
        <v>2.4773999999999998</v>
      </c>
      <c r="O620">
        <v>4.6004300000000002</v>
      </c>
      <c r="P620">
        <v>0.94020000000000004</v>
      </c>
      <c r="Q620">
        <v>109.75</v>
      </c>
      <c r="R620">
        <f>VLOOKUP(M620,工作表1!$A$3:$B$1000,2,FALSE)</f>
        <v>4.875</v>
      </c>
      <c r="S620" t="str">
        <f>VLOOKUP(M620,工作表1!$A$3:$C$1000,3,FALSE)</f>
        <v>2030/10/31</v>
      </c>
      <c r="T620">
        <f t="shared" si="304"/>
        <v>5.3289999999999997</v>
      </c>
      <c r="U620">
        <f t="shared" si="303"/>
        <v>-0.45399999999999974</v>
      </c>
      <c r="V620" s="43">
        <f t="shared" si="315"/>
        <v>45412</v>
      </c>
      <c r="W620" s="43">
        <f t="shared" si="305"/>
        <v>45380</v>
      </c>
      <c r="X620" s="45">
        <f t="shared" si="316"/>
        <v>1.5</v>
      </c>
      <c r="Y620" s="45">
        <f t="shared" si="317"/>
        <v>2.0075342465753425</v>
      </c>
      <c r="Z620" s="47">
        <f t="shared" si="318"/>
        <v>103.11960391129395</v>
      </c>
      <c r="AA620" s="47">
        <f t="shared" si="319"/>
        <v>109.77546122626218</v>
      </c>
      <c r="AB620" s="45">
        <f t="shared" si="320"/>
        <v>4.2937000000000003</v>
      </c>
      <c r="AC620" s="2" t="str">
        <f t="shared" si="306"/>
        <v>TY1</v>
      </c>
      <c r="AD620">
        <f t="shared" si="307"/>
        <v>109.75</v>
      </c>
      <c r="AE620">
        <f t="shared" si="308"/>
        <v>110.265625</v>
      </c>
      <c r="AF620" s="49">
        <f t="shared" si="335"/>
        <v>-0.515625</v>
      </c>
      <c r="AG620" s="3">
        <f t="shared" si="321"/>
        <v>109.77546122626218</v>
      </c>
      <c r="AH620">
        <f t="shared" si="322"/>
        <v>110.09697666438224</v>
      </c>
      <c r="AI620" s="51">
        <f t="shared" si="323"/>
        <v>-0.32151543812005912</v>
      </c>
      <c r="AJ620" s="52">
        <f t="shared" si="324"/>
        <v>0.19410956187994088</v>
      </c>
      <c r="AK620" s="2">
        <v>45338</v>
      </c>
      <c r="AL620" t="str">
        <v>91282CJX</v>
      </c>
      <c r="AM620">
        <v>2.0533999999999999</v>
      </c>
      <c r="AN620">
        <v>5.12235</v>
      </c>
      <c r="AO620">
        <v>0.89370000000000005</v>
      </c>
      <c r="AP620">
        <v>110.265625</v>
      </c>
      <c r="AQ620">
        <f>VLOOKUP(AL620,工作表1!$F$3:$G$1000,2,FALSE)</f>
        <v>4</v>
      </c>
      <c r="AR620" t="str">
        <f>VLOOKUP(AL620,工作表1!$F$3:$H$1000,3,FALSE)</f>
        <v>2031/1/31</v>
      </c>
      <c r="AS620">
        <f t="shared" si="309"/>
        <v>5.3289999999999997</v>
      </c>
      <c r="AT620">
        <f t="shared" si="310"/>
        <v>-1.3289999999999997</v>
      </c>
      <c r="AU620" s="43">
        <f t="shared" si="325"/>
        <v>45504</v>
      </c>
      <c r="AV620" s="43">
        <f t="shared" si="311"/>
        <v>45471</v>
      </c>
      <c r="AW620" s="45">
        <f t="shared" si="326"/>
        <v>0.21978021978021978</v>
      </c>
      <c r="AX620" s="45">
        <f t="shared" si="327"/>
        <v>1.6334788499172062</v>
      </c>
      <c r="AY620" s="47">
        <f t="shared" si="328"/>
        <v>98.083780396556591</v>
      </c>
      <c r="AZ620" s="47">
        <f t="shared" si="329"/>
        <v>110.09697666438224</v>
      </c>
      <c r="BA620" s="43"/>
      <c r="BC620" s="2">
        <v>45337</v>
      </c>
      <c r="BD620" t="str">
        <v>91282CCB</v>
      </c>
      <c r="BE620">
        <v>8.1219000000000001</v>
      </c>
      <c r="BF620">
        <v>4.7097600000000002</v>
      </c>
      <c r="BG620">
        <v>0.76739999999999997</v>
      </c>
      <c r="BH620">
        <v>111.3125</v>
      </c>
      <c r="BI620">
        <f>VLOOKUP(BD620,工作表1!$K$3:$L$1000,2,FALSE)</f>
        <v>1.625</v>
      </c>
      <c r="BJ620" t="str">
        <f>VLOOKUP(BD620,工作表1!$K$3:$M$1000,3,FALSE)</f>
        <v>2031/5/15</v>
      </c>
      <c r="BK620">
        <f t="shared" si="312"/>
        <v>5.3281999999999998</v>
      </c>
      <c r="BL620">
        <f t="shared" si="313"/>
        <v>-3.7031999999999998</v>
      </c>
      <c r="BM620" s="43">
        <f t="shared" si="330"/>
        <v>45427</v>
      </c>
      <c r="BN620" s="43">
        <f t="shared" si="314"/>
        <v>45565</v>
      </c>
      <c r="BO620" s="45">
        <f t="shared" si="331"/>
        <v>0.4151785714285714</v>
      </c>
      <c r="BP620" s="45">
        <f t="shared" si="332"/>
        <v>1.4257950097847358</v>
      </c>
      <c r="BQ620" s="47">
        <f t="shared" si="333"/>
        <v>83.905635802154904</v>
      </c>
      <c r="BR620" s="47">
        <f t="shared" si="334"/>
        <v>110.04748179528848</v>
      </c>
    </row>
    <row r="621" spans="6:70" x14ac:dyDescent="0.25">
      <c r="F621" s="2">
        <v>45349</v>
      </c>
      <c r="G621">
        <v>5.3468</v>
      </c>
      <c r="H621" s="43">
        <v>45366</v>
      </c>
      <c r="I621">
        <v>4.3258000000000001</v>
      </c>
      <c r="L621" s="2">
        <v>45337</v>
      </c>
      <c r="M621" t="str">
        <v>91282CJG</v>
      </c>
      <c r="N621">
        <v>3.6225000000000001</v>
      </c>
      <c r="O621">
        <v>4.3739299999999997</v>
      </c>
      <c r="P621">
        <v>0.94020000000000004</v>
      </c>
      <c r="Q621">
        <v>110.171875</v>
      </c>
      <c r="R621">
        <f>VLOOKUP(M621,工作表1!$A$3:$B$1000,2,FALSE)</f>
        <v>4.875</v>
      </c>
      <c r="S621" t="str">
        <f>VLOOKUP(M621,工作表1!$A$3:$C$1000,3,FALSE)</f>
        <v>2030/10/31</v>
      </c>
      <c r="T621">
        <f t="shared" si="304"/>
        <v>5.3281999999999998</v>
      </c>
      <c r="U621">
        <f t="shared" si="303"/>
        <v>-0.45319999999999983</v>
      </c>
      <c r="V621" s="43">
        <f t="shared" si="315"/>
        <v>45412</v>
      </c>
      <c r="W621" s="43">
        <f t="shared" si="305"/>
        <v>45380</v>
      </c>
      <c r="X621" s="45">
        <f t="shared" si="316"/>
        <v>1.4464285714285714</v>
      </c>
      <c r="Y621" s="45">
        <f t="shared" si="317"/>
        <v>2.0073874755381604</v>
      </c>
      <c r="Z621" s="47">
        <f t="shared" si="318"/>
        <v>103.58307702803256</v>
      </c>
      <c r="AA621" s="47">
        <f t="shared" si="319"/>
        <v>110.27853366056931</v>
      </c>
      <c r="AB621" s="45">
        <f t="shared" si="320"/>
        <v>4.2378999999999998</v>
      </c>
      <c r="AC621" s="2" t="str">
        <f t="shared" si="306"/>
        <v>TY1</v>
      </c>
      <c r="AD621">
        <f t="shared" si="307"/>
        <v>110.171875</v>
      </c>
      <c r="AE621">
        <f t="shared" si="308"/>
        <v>110.71875</v>
      </c>
      <c r="AF621" s="49">
        <f t="shared" si="335"/>
        <v>-0.546875</v>
      </c>
      <c r="AG621" s="3">
        <f t="shared" si="321"/>
        <v>110.27853366056931</v>
      </c>
      <c r="AH621">
        <f t="shared" si="322"/>
        <v>110.59035952873087</v>
      </c>
      <c r="AI621" s="51">
        <f t="shared" si="323"/>
        <v>-0.31182586816156288</v>
      </c>
      <c r="AJ621" s="52">
        <f t="shared" si="324"/>
        <v>0.23504913183843712</v>
      </c>
      <c r="AK621" s="2">
        <v>45337</v>
      </c>
      <c r="AL621" t="str">
        <v>91282CJX</v>
      </c>
      <c r="AM621">
        <v>2.0952000000000002</v>
      </c>
      <c r="AN621">
        <v>5.11083</v>
      </c>
      <c r="AO621">
        <v>0.89370000000000005</v>
      </c>
      <c r="AP621">
        <v>110.71875</v>
      </c>
      <c r="AQ621">
        <f>VLOOKUP(AL621,工作表1!$F$3:$G$1000,2,FALSE)</f>
        <v>4</v>
      </c>
      <c r="AR621" t="str">
        <f>VLOOKUP(AL621,工作表1!$F$3:$H$1000,3,FALSE)</f>
        <v>2031/1/31</v>
      </c>
      <c r="AS621">
        <f t="shared" si="309"/>
        <v>5.3281999999999998</v>
      </c>
      <c r="AT621">
        <f t="shared" si="310"/>
        <v>-1.3281999999999998</v>
      </c>
      <c r="AU621" s="43">
        <f t="shared" si="325"/>
        <v>45504</v>
      </c>
      <c r="AV621" s="43">
        <f t="shared" si="311"/>
        <v>45471</v>
      </c>
      <c r="AW621" s="45">
        <f t="shared" si="326"/>
        <v>0.17582417582417584</v>
      </c>
      <c r="AX621" s="45">
        <f t="shared" si="327"/>
        <v>1.6333584223995183</v>
      </c>
      <c r="AY621" s="47">
        <f t="shared" si="328"/>
        <v>98.515403298650227</v>
      </c>
      <c r="AZ621" s="47">
        <f t="shared" si="329"/>
        <v>110.59035952873087</v>
      </c>
      <c r="BA621" s="43"/>
      <c r="BC621" s="2">
        <v>45336</v>
      </c>
      <c r="BD621" t="str">
        <v>91282CCB</v>
      </c>
      <c r="BE621">
        <v>7.5361000000000002</v>
      </c>
      <c r="BF621">
        <v>4.7523099999999996</v>
      </c>
      <c r="BG621">
        <v>0.76739999999999997</v>
      </c>
      <c r="BH621">
        <v>111.140625</v>
      </c>
      <c r="BI621">
        <f>VLOOKUP(BD621,工作表1!$K$3:$L$1000,2,FALSE)</f>
        <v>1.625</v>
      </c>
      <c r="BJ621" t="str">
        <f>VLOOKUP(BD621,工作表1!$K$3:$M$1000,3,FALSE)</f>
        <v>2031/5/15</v>
      </c>
      <c r="BK621">
        <f t="shared" si="312"/>
        <v>5.3324999999999996</v>
      </c>
      <c r="BL621">
        <f t="shared" si="313"/>
        <v>-3.7074999999999996</v>
      </c>
      <c r="BM621" s="43">
        <f t="shared" si="330"/>
        <v>45427</v>
      </c>
      <c r="BN621" s="43">
        <f t="shared" si="314"/>
        <v>45565</v>
      </c>
      <c r="BO621" s="45">
        <f t="shared" si="331"/>
        <v>0.4107142857142857</v>
      </c>
      <c r="BP621" s="45">
        <f t="shared" si="332"/>
        <v>1.4257827788649706</v>
      </c>
      <c r="BQ621" s="47">
        <f t="shared" si="333"/>
        <v>83.74912472262092</v>
      </c>
      <c r="BR621" s="47">
        <f t="shared" si="334"/>
        <v>109.85020822402147</v>
      </c>
    </row>
    <row r="622" spans="6:70" x14ac:dyDescent="0.25">
      <c r="F622" s="2">
        <v>45348</v>
      </c>
      <c r="G622">
        <v>5.3487</v>
      </c>
      <c r="H622" s="43">
        <v>45365</v>
      </c>
      <c r="I622">
        <v>4.2995000000000001</v>
      </c>
      <c r="L622" s="2">
        <v>45336</v>
      </c>
      <c r="M622" t="str">
        <v>91282CJG</v>
      </c>
      <c r="N622">
        <v>2.3664999999999998</v>
      </c>
      <c r="O622">
        <v>4.7191099999999997</v>
      </c>
      <c r="P622">
        <v>0.94020000000000004</v>
      </c>
      <c r="Q622">
        <v>110.015625</v>
      </c>
      <c r="R622">
        <f>VLOOKUP(M622,工作表1!$A$3:$B$1000,2,FALSE)</f>
        <v>4.875</v>
      </c>
      <c r="S622" t="str">
        <f>VLOOKUP(M622,工作表1!$A$3:$C$1000,3,FALSE)</f>
        <v>2030/10/31</v>
      </c>
      <c r="T622">
        <f t="shared" si="304"/>
        <v>5.3324999999999996</v>
      </c>
      <c r="U622">
        <f t="shared" si="303"/>
        <v>-0.45749999999999957</v>
      </c>
      <c r="V622" s="43">
        <f t="shared" si="315"/>
        <v>45412</v>
      </c>
      <c r="W622" s="43">
        <f t="shared" si="305"/>
        <v>45380</v>
      </c>
      <c r="X622" s="45">
        <f t="shared" si="316"/>
        <v>1.4330357142857144</v>
      </c>
      <c r="Y622" s="45">
        <f t="shared" si="317"/>
        <v>2.007350782778865</v>
      </c>
      <c r="Z622" s="47">
        <f t="shared" si="318"/>
        <v>103.39265076186011</v>
      </c>
      <c r="AA622" s="47">
        <f t="shared" si="319"/>
        <v>110.07909455458017</v>
      </c>
      <c r="AB622" s="45">
        <f t="shared" si="320"/>
        <v>4.2641999999999998</v>
      </c>
      <c r="AC622" s="2" t="str">
        <f t="shared" si="306"/>
        <v>TY1</v>
      </c>
      <c r="AD622">
        <f t="shared" si="307"/>
        <v>110.015625</v>
      </c>
      <c r="AE622">
        <f t="shared" si="308"/>
        <v>110.546875</v>
      </c>
      <c r="AF622" s="49">
        <f t="shared" si="335"/>
        <v>-0.53125</v>
      </c>
      <c r="AG622" s="3">
        <f t="shared" si="321"/>
        <v>110.07909455458017</v>
      </c>
      <c r="AH622">
        <f t="shared" si="322"/>
        <v>110.4022646672952</v>
      </c>
      <c r="AI622" s="51">
        <f t="shared" si="323"/>
        <v>-0.32317011271503304</v>
      </c>
      <c r="AJ622" s="52">
        <f t="shared" si="324"/>
        <v>0.20807988728496696</v>
      </c>
      <c r="AK622" s="2">
        <v>45336</v>
      </c>
      <c r="AL622" t="str">
        <v>91282CJX</v>
      </c>
      <c r="AM622">
        <v>1.5958000000000001</v>
      </c>
      <c r="AN622">
        <v>5.1618300000000001</v>
      </c>
      <c r="AO622">
        <v>0.89370000000000005</v>
      </c>
      <c r="AP622">
        <v>110.546875</v>
      </c>
      <c r="AQ622">
        <f>VLOOKUP(AL622,工作表1!$F$3:$G$1000,2,FALSE)</f>
        <v>4</v>
      </c>
      <c r="AR622" t="str">
        <f>VLOOKUP(AL622,工作表1!$F$3:$H$1000,3,FALSE)</f>
        <v>2031/1/31</v>
      </c>
      <c r="AS622">
        <f t="shared" si="309"/>
        <v>5.3324999999999996</v>
      </c>
      <c r="AT622">
        <f t="shared" si="310"/>
        <v>-1.3324999999999996</v>
      </c>
      <c r="AU622" s="43">
        <f t="shared" si="325"/>
        <v>45504</v>
      </c>
      <c r="AV622" s="43">
        <f t="shared" si="311"/>
        <v>45471</v>
      </c>
      <c r="AW622" s="45">
        <f t="shared" si="326"/>
        <v>0.16483516483516483</v>
      </c>
      <c r="AX622" s="45">
        <f t="shared" si="327"/>
        <v>1.6333283155200964</v>
      </c>
      <c r="AY622" s="47">
        <f t="shared" si="328"/>
        <v>98.343302357819255</v>
      </c>
      <c r="AZ622" s="47">
        <f t="shared" si="329"/>
        <v>110.4022646672952</v>
      </c>
      <c r="BA622" s="43"/>
      <c r="BC622" s="2">
        <v>45335</v>
      </c>
      <c r="BD622" t="str">
        <v>91282CCB</v>
      </c>
      <c r="BE622">
        <v>6.5347999999999997</v>
      </c>
      <c r="BF622">
        <v>4.8426200000000001</v>
      </c>
      <c r="BG622">
        <v>0.76739999999999997</v>
      </c>
      <c r="BH622">
        <v>110.75</v>
      </c>
      <c r="BI622">
        <f>VLOOKUP(BD622,工作表1!$K$3:$L$1000,2,FALSE)</f>
        <v>1.625</v>
      </c>
      <c r="BJ622" t="str">
        <f>VLOOKUP(BD622,工作表1!$K$3:$M$1000,3,FALSE)</f>
        <v>2031/5/15</v>
      </c>
      <c r="BK622">
        <f t="shared" si="312"/>
        <v>5.3369999999999997</v>
      </c>
      <c r="BL622">
        <f t="shared" si="313"/>
        <v>-3.7119999999999997</v>
      </c>
      <c r="BM622" s="43">
        <f t="shared" si="330"/>
        <v>45427</v>
      </c>
      <c r="BN622" s="43">
        <f t="shared" si="314"/>
        <v>45565</v>
      </c>
      <c r="BO622" s="45">
        <f t="shared" si="331"/>
        <v>0.40625</v>
      </c>
      <c r="BP622" s="45">
        <f t="shared" si="332"/>
        <v>1.4257705479452054</v>
      </c>
      <c r="BQ622" s="47">
        <f t="shared" si="333"/>
        <v>83.404770614777362</v>
      </c>
      <c r="BR622" s="47">
        <f t="shared" si="334"/>
        <v>109.40835305619665</v>
      </c>
    </row>
    <row r="623" spans="6:70" x14ac:dyDescent="0.25">
      <c r="F623" s="2">
        <v>45345</v>
      </c>
      <c r="G623">
        <v>5.3464999999999998</v>
      </c>
      <c r="H623" s="43">
        <v>45364</v>
      </c>
      <c r="I623">
        <v>4.2027000000000001</v>
      </c>
      <c r="L623" s="2">
        <v>45335</v>
      </c>
      <c r="M623" t="str">
        <v>91282CJG</v>
      </c>
      <c r="N623">
        <v>2.6133999999999999</v>
      </c>
      <c r="O623">
        <v>4.6700900000000001</v>
      </c>
      <c r="P623">
        <v>0.94020000000000004</v>
      </c>
      <c r="Q623">
        <v>109.625</v>
      </c>
      <c r="R623">
        <f>VLOOKUP(M623,工作表1!$A$3:$B$1000,2,FALSE)</f>
        <v>4.875</v>
      </c>
      <c r="S623" t="str">
        <f>VLOOKUP(M623,工作表1!$A$3:$C$1000,3,FALSE)</f>
        <v>2030/10/31</v>
      </c>
      <c r="T623">
        <f t="shared" si="304"/>
        <v>5.3369999999999997</v>
      </c>
      <c r="U623">
        <f t="shared" si="303"/>
        <v>-0.46199999999999974</v>
      </c>
      <c r="V623" s="43">
        <f t="shared" si="315"/>
        <v>45412</v>
      </c>
      <c r="W623" s="43">
        <f t="shared" si="305"/>
        <v>45380</v>
      </c>
      <c r="X623" s="45">
        <f t="shared" si="316"/>
        <v>1.4196428571428572</v>
      </c>
      <c r="Y623" s="45">
        <f t="shared" si="317"/>
        <v>2.0073140900195696</v>
      </c>
      <c r="Z623" s="47">
        <f t="shared" si="318"/>
        <v>103.03378739057074</v>
      </c>
      <c r="AA623" s="47">
        <f t="shared" si="319"/>
        <v>109.70055656347765</v>
      </c>
      <c r="AB623" s="45">
        <f t="shared" si="320"/>
        <v>4.3330000000000002</v>
      </c>
      <c r="AC623" s="2" t="str">
        <f t="shared" si="306"/>
        <v>TY1</v>
      </c>
      <c r="AD623">
        <f t="shared" si="307"/>
        <v>109.625</v>
      </c>
      <c r="AE623">
        <f t="shared" si="308"/>
        <v>110.15625</v>
      </c>
      <c r="AF623" s="49">
        <f t="shared" si="335"/>
        <v>-0.53125</v>
      </c>
      <c r="AG623" s="3">
        <f t="shared" si="321"/>
        <v>109.70055656347765</v>
      </c>
      <c r="AH623">
        <f t="shared" si="322"/>
        <v>110.0045683420727</v>
      </c>
      <c r="AI623" s="51">
        <f t="shared" si="323"/>
        <v>-0.30401177859505424</v>
      </c>
      <c r="AJ623" s="52">
        <f t="shared" si="324"/>
        <v>0.22723822140494576</v>
      </c>
      <c r="AK623" s="2">
        <v>45335</v>
      </c>
      <c r="AL623" t="str">
        <v>91282CJX</v>
      </c>
      <c r="AM623">
        <v>1.2842</v>
      </c>
      <c r="AN623">
        <v>5.2007399999999997</v>
      </c>
      <c r="AO623">
        <v>0.89370000000000005</v>
      </c>
      <c r="AP623">
        <v>110.15625</v>
      </c>
      <c r="AQ623">
        <f>VLOOKUP(AL623,工作表1!$F$3:$G$1000,2,FALSE)</f>
        <v>4</v>
      </c>
      <c r="AR623" t="str">
        <f>VLOOKUP(AL623,工作表1!$F$3:$H$1000,3,FALSE)</f>
        <v>2031/1/31</v>
      </c>
      <c r="AS623">
        <f t="shared" si="309"/>
        <v>5.3369999999999997</v>
      </c>
      <c r="AT623">
        <f t="shared" si="310"/>
        <v>-1.3369999999999997</v>
      </c>
      <c r="AU623" s="43">
        <f t="shared" si="325"/>
        <v>45504</v>
      </c>
      <c r="AV623" s="43">
        <f t="shared" si="311"/>
        <v>45471</v>
      </c>
      <c r="AW623" s="45">
        <f t="shared" si="326"/>
        <v>0.15384615384615385</v>
      </c>
      <c r="AX623" s="45">
        <f t="shared" si="327"/>
        <v>1.6332982086406744</v>
      </c>
      <c r="AY623" s="47">
        <f t="shared" si="328"/>
        <v>97.983781699913123</v>
      </c>
      <c r="AZ623" s="47">
        <f t="shared" si="329"/>
        <v>110.0045683420727</v>
      </c>
      <c r="BA623" s="43"/>
      <c r="BC623" s="2">
        <v>45334</v>
      </c>
      <c r="BD623" t="str">
        <v>91282CCB</v>
      </c>
      <c r="BE623">
        <v>8.0823</v>
      </c>
      <c r="BF623">
        <v>4.6608499999999999</v>
      </c>
      <c r="BG623">
        <v>0.76739999999999997</v>
      </c>
      <c r="BH623">
        <v>111.890625</v>
      </c>
      <c r="BI623">
        <f>VLOOKUP(BD623,工作表1!$K$3:$L$1000,2,FALSE)</f>
        <v>1.625</v>
      </c>
      <c r="BJ623" t="str">
        <f>VLOOKUP(BD623,工作表1!$K$3:$M$1000,3,FALSE)</f>
        <v>2031/5/15</v>
      </c>
      <c r="BK623">
        <f t="shared" si="312"/>
        <v>5.3192599999999999</v>
      </c>
      <c r="BL623">
        <f t="shared" si="313"/>
        <v>-3.6942599999999999</v>
      </c>
      <c r="BM623" s="43">
        <f t="shared" si="330"/>
        <v>45427</v>
      </c>
      <c r="BN623" s="43">
        <f t="shared" si="314"/>
        <v>45565</v>
      </c>
      <c r="BO623" s="45">
        <f t="shared" si="331"/>
        <v>0.4017857142857143</v>
      </c>
      <c r="BP623" s="45">
        <f t="shared" si="332"/>
        <v>1.4257583170254402</v>
      </c>
      <c r="BQ623" s="47">
        <f t="shared" si="333"/>
        <v>84.3220841113407</v>
      </c>
      <c r="BR623" s="47">
        <f t="shared" si="334"/>
        <v>110.59209564119696</v>
      </c>
    </row>
    <row r="624" spans="6:70" x14ac:dyDescent="0.25">
      <c r="F624" s="2">
        <v>45344</v>
      </c>
      <c r="G624">
        <v>5.3394000000000004</v>
      </c>
      <c r="H624" s="43">
        <v>45363</v>
      </c>
      <c r="I624">
        <v>4.1585000000000001</v>
      </c>
      <c r="L624" s="2">
        <v>45334</v>
      </c>
      <c r="M624" t="str">
        <v>91282CHZ</v>
      </c>
      <c r="N624">
        <v>2.9085000000000001</v>
      </c>
      <c r="O624">
        <v>4.6082299999999998</v>
      </c>
      <c r="P624">
        <v>0.92689999999999995</v>
      </c>
      <c r="Q624">
        <v>110.71875</v>
      </c>
      <c r="R624">
        <f>VLOOKUP(M624,工作表1!$A$3:$B$1000,2,FALSE)</f>
        <v>4.625</v>
      </c>
      <c r="S624" t="str">
        <f>VLOOKUP(M624,工作表1!$A$3:$C$1000,3,FALSE)</f>
        <v>2030/9/30</v>
      </c>
      <c r="T624">
        <f t="shared" si="304"/>
        <v>5.3192599999999999</v>
      </c>
      <c r="U624">
        <f t="shared" si="303"/>
        <v>-0.69425999999999988</v>
      </c>
      <c r="V624" s="43">
        <f t="shared" si="315"/>
        <v>45382</v>
      </c>
      <c r="W624" s="43">
        <f t="shared" si="305"/>
        <v>45380</v>
      </c>
      <c r="X624" s="45">
        <f t="shared" si="316"/>
        <v>1.7280219780219781</v>
      </c>
      <c r="Y624" s="45">
        <f t="shared" si="317"/>
        <v>2.2982274574740327</v>
      </c>
      <c r="Z624" s="47">
        <f t="shared" si="318"/>
        <v>102.54140437027235</v>
      </c>
      <c r="AA624" s="47">
        <f t="shared" si="319"/>
        <v>110.7436478721956</v>
      </c>
      <c r="AB624" s="45">
        <f t="shared" si="320"/>
        <v>4.1718999999999999</v>
      </c>
      <c r="AC624" s="2" t="str">
        <f t="shared" si="306"/>
        <v>TY1</v>
      </c>
      <c r="AD624">
        <f t="shared" si="307"/>
        <v>110.71875</v>
      </c>
      <c r="AE624">
        <f t="shared" si="308"/>
        <v>111.296875</v>
      </c>
      <c r="AF624" s="49">
        <f t="shared" si="335"/>
        <v>-0.578125</v>
      </c>
      <c r="AG624" s="3">
        <f t="shared" si="321"/>
        <v>110.7436478721956</v>
      </c>
      <c r="AH624">
        <f t="shared" si="322"/>
        <v>111.10507603040602</v>
      </c>
      <c r="AI624" s="51">
        <f t="shared" si="323"/>
        <v>-0.36142815821042973</v>
      </c>
      <c r="AJ624" s="52">
        <f t="shared" si="324"/>
        <v>0.21669684178957027</v>
      </c>
      <c r="AK624" s="2">
        <v>45334</v>
      </c>
      <c r="AL624" t="str">
        <v>91282CJX</v>
      </c>
      <c r="AM624">
        <v>1.4164000000000001</v>
      </c>
      <c r="AN624">
        <v>5.1494900000000001</v>
      </c>
      <c r="AO624">
        <v>0.89370000000000005</v>
      </c>
      <c r="AP624">
        <v>111.296875</v>
      </c>
      <c r="AQ624">
        <f>VLOOKUP(AL624,工作表1!$F$3:$G$1000,2,FALSE)</f>
        <v>4</v>
      </c>
      <c r="AR624" t="str">
        <f>VLOOKUP(AL624,工作表1!$F$3:$H$1000,3,FALSE)</f>
        <v>2031/1/31</v>
      </c>
      <c r="AS624">
        <f t="shared" si="309"/>
        <v>5.3192599999999999</v>
      </c>
      <c r="AT624">
        <f t="shared" si="310"/>
        <v>-1.3192599999999999</v>
      </c>
      <c r="AU624" s="43">
        <f t="shared" si="325"/>
        <v>45504</v>
      </c>
      <c r="AV624" s="43">
        <f t="shared" si="311"/>
        <v>45471</v>
      </c>
      <c r="AW624" s="45">
        <f t="shared" si="326"/>
        <v>0.14285714285714285</v>
      </c>
      <c r="AX624" s="45">
        <f t="shared" si="327"/>
        <v>1.6332681017612525</v>
      </c>
      <c r="AY624" s="47">
        <f t="shared" si="328"/>
        <v>98.971582746699596</v>
      </c>
      <c r="AZ624" s="47">
        <f t="shared" si="329"/>
        <v>111.10507603040602</v>
      </c>
      <c r="BA624" s="43"/>
      <c r="BC624" s="2">
        <v>45331</v>
      </c>
      <c r="BD624" t="str">
        <v>91282CCB</v>
      </c>
      <c r="BE624">
        <v>8.0568000000000008</v>
      </c>
      <c r="BF624">
        <v>4.6578200000000001</v>
      </c>
      <c r="BG624">
        <v>0.76739999999999997</v>
      </c>
      <c r="BH624">
        <v>111.75</v>
      </c>
      <c r="BI624">
        <f>VLOOKUP(BD624,工作表1!$K$3:$L$1000,2,FALSE)</f>
        <v>1.625</v>
      </c>
      <c r="BJ624" t="str">
        <f>VLOOKUP(BD624,工作表1!$K$3:$M$1000,3,FALSE)</f>
        <v>2031/5/15</v>
      </c>
      <c r="BK624">
        <f t="shared" si="312"/>
        <v>5.3181000000000003</v>
      </c>
      <c r="BL624">
        <f t="shared" si="313"/>
        <v>-3.6931000000000003</v>
      </c>
      <c r="BM624" s="43">
        <f t="shared" si="330"/>
        <v>45427</v>
      </c>
      <c r="BN624" s="43">
        <f t="shared" si="314"/>
        <v>45565</v>
      </c>
      <c r="BO624" s="45">
        <f t="shared" si="331"/>
        <v>0.39732142857142855</v>
      </c>
      <c r="BP624" s="45">
        <f t="shared" si="332"/>
        <v>1.425746086105675</v>
      </c>
      <c r="BQ624" s="47">
        <f t="shared" si="333"/>
        <v>84.212786236806522</v>
      </c>
      <c r="BR624" s="47">
        <f t="shared" si="334"/>
        <v>110.45179458100607</v>
      </c>
    </row>
    <row r="625" spans="6:70" x14ac:dyDescent="0.25">
      <c r="F625" s="2">
        <v>45343</v>
      </c>
      <c r="G625">
        <v>5.3366600000000002</v>
      </c>
      <c r="H625" s="43">
        <v>45362</v>
      </c>
      <c r="I625">
        <v>4.0963000000000003</v>
      </c>
      <c r="L625" s="2">
        <v>45331</v>
      </c>
      <c r="M625" t="str">
        <v>91282CJG</v>
      </c>
      <c r="N625">
        <v>2.7391000000000001</v>
      </c>
      <c r="O625">
        <v>4.6711499999999999</v>
      </c>
      <c r="P625">
        <v>0.94020000000000004</v>
      </c>
      <c r="Q625">
        <v>110.578125</v>
      </c>
      <c r="R625">
        <f>VLOOKUP(M625,工作表1!$A$3:$B$1000,2,FALSE)</f>
        <v>4.875</v>
      </c>
      <c r="S625" t="str">
        <f>VLOOKUP(M625,工作表1!$A$3:$C$1000,3,FALSE)</f>
        <v>2030/10/31</v>
      </c>
      <c r="T625">
        <f t="shared" si="304"/>
        <v>5.3181000000000003</v>
      </c>
      <c r="U625">
        <f t="shared" si="303"/>
        <v>-0.44310000000000027</v>
      </c>
      <c r="V625" s="43">
        <f t="shared" si="315"/>
        <v>45412</v>
      </c>
      <c r="W625" s="43">
        <f t="shared" si="305"/>
        <v>45380</v>
      </c>
      <c r="X625" s="45">
        <f t="shared" si="316"/>
        <v>1.3928571428571428</v>
      </c>
      <c r="Y625" s="45">
        <f t="shared" si="317"/>
        <v>2.0072407045009784</v>
      </c>
      <c r="Z625" s="47">
        <f t="shared" si="318"/>
        <v>103.89684779053329</v>
      </c>
      <c r="AA625" s="47">
        <f t="shared" si="319"/>
        <v>110.62109932466905</v>
      </c>
      <c r="AB625" s="45">
        <f t="shared" si="320"/>
        <v>4.1665999999999999</v>
      </c>
      <c r="AC625" s="2" t="str">
        <f t="shared" si="306"/>
        <v>TY1</v>
      </c>
      <c r="AD625">
        <f t="shared" si="307"/>
        <v>110.578125</v>
      </c>
      <c r="AE625">
        <f t="shared" si="308"/>
        <v>111.15625</v>
      </c>
      <c r="AF625" s="49">
        <f t="shared" si="335"/>
        <v>-0.578125</v>
      </c>
      <c r="AG625" s="3">
        <f t="shared" si="321"/>
        <v>110.62109932466905</v>
      </c>
      <c r="AH625">
        <f t="shared" si="322"/>
        <v>110.96744722026574</v>
      </c>
      <c r="AI625" s="51">
        <f t="shared" si="323"/>
        <v>-0.34634789559669343</v>
      </c>
      <c r="AJ625" s="52">
        <f t="shared" si="324"/>
        <v>0.23177710440330657</v>
      </c>
      <c r="AK625" s="2">
        <v>45331</v>
      </c>
      <c r="AL625" t="str">
        <v>91282CJX</v>
      </c>
      <c r="AM625">
        <v>1.3761000000000001</v>
      </c>
      <c r="AN625">
        <v>5.1463400000000004</v>
      </c>
      <c r="AO625">
        <v>0.89370000000000005</v>
      </c>
      <c r="AP625">
        <v>111.15625</v>
      </c>
      <c r="AQ625">
        <f>VLOOKUP(AL625,工作表1!$F$3:$G$1000,2,FALSE)</f>
        <v>4</v>
      </c>
      <c r="AR625" t="str">
        <f>VLOOKUP(AL625,工作表1!$F$3:$H$1000,3,FALSE)</f>
        <v>2031/1/31</v>
      </c>
      <c r="AS625">
        <f t="shared" si="309"/>
        <v>5.3181000000000003</v>
      </c>
      <c r="AT625">
        <f t="shared" si="310"/>
        <v>-1.3181000000000003</v>
      </c>
      <c r="AU625" s="43">
        <f t="shared" si="325"/>
        <v>45504</v>
      </c>
      <c r="AV625" s="43">
        <f t="shared" si="311"/>
        <v>45471</v>
      </c>
      <c r="AW625" s="45">
        <f t="shared" si="326"/>
        <v>0.13186813186813187</v>
      </c>
      <c r="AX625" s="45">
        <f t="shared" si="327"/>
        <v>1.6332379948818305</v>
      </c>
      <c r="AY625" s="47">
        <f t="shared" si="328"/>
        <v>98.846650149244653</v>
      </c>
      <c r="AZ625" s="47">
        <f t="shared" si="329"/>
        <v>110.96744722026574</v>
      </c>
      <c r="BA625" s="43"/>
      <c r="BC625" s="2">
        <v>45330</v>
      </c>
      <c r="BD625" t="str">
        <v>91282CCB</v>
      </c>
      <c r="BE625">
        <v>8.3119999999999994</v>
      </c>
      <c r="BF625">
        <v>4.6287599999999998</v>
      </c>
      <c r="BG625">
        <v>0.76739999999999997</v>
      </c>
      <c r="BH625">
        <v>111.921875</v>
      </c>
      <c r="BI625">
        <f>VLOOKUP(BD625,工作表1!$K$3:$L$1000,2,FALSE)</f>
        <v>1.625</v>
      </c>
      <c r="BJ625" t="str">
        <f>VLOOKUP(BD625,工作表1!$K$3:$M$1000,3,FALSE)</f>
        <v>2031/5/15</v>
      </c>
      <c r="BK625">
        <f t="shared" si="312"/>
        <v>5.3142500000000004</v>
      </c>
      <c r="BL625">
        <f t="shared" si="313"/>
        <v>-3.6892500000000004</v>
      </c>
      <c r="BM625" s="43">
        <f t="shared" si="330"/>
        <v>45427</v>
      </c>
      <c r="BN625" s="43">
        <f t="shared" si="314"/>
        <v>45565</v>
      </c>
      <c r="BO625" s="45">
        <f t="shared" si="331"/>
        <v>0.3839285714285714</v>
      </c>
      <c r="BP625" s="45">
        <f t="shared" si="332"/>
        <v>1.4257093933463796</v>
      </c>
      <c r="BQ625" s="47">
        <f t="shared" si="333"/>
        <v>84.359175051235354</v>
      </c>
      <c r="BR625" s="47">
        <f t="shared" si="334"/>
        <v>110.64856571808349</v>
      </c>
    </row>
    <row r="626" spans="6:70" x14ac:dyDescent="0.25">
      <c r="F626" s="2">
        <v>45342</v>
      </c>
      <c r="G626">
        <v>5.3324999999999996</v>
      </c>
      <c r="H626" s="43">
        <v>45359</v>
      </c>
      <c r="I626">
        <v>4.0628000000000002</v>
      </c>
      <c r="L626" s="2">
        <v>45330</v>
      </c>
      <c r="M626" t="str">
        <v>91282CJG</v>
      </c>
      <c r="N626">
        <v>2.3028</v>
      </c>
      <c r="O626">
        <v>4.8099600000000002</v>
      </c>
      <c r="P626">
        <v>0.94020000000000004</v>
      </c>
      <c r="Q626">
        <v>110.75</v>
      </c>
      <c r="R626">
        <f>VLOOKUP(M626,工作表1!$A$3:$B$1000,2,FALSE)</f>
        <v>4.875</v>
      </c>
      <c r="S626" t="str">
        <f>VLOOKUP(M626,工作表1!$A$3:$C$1000,3,FALSE)</f>
        <v>2030/10/31</v>
      </c>
      <c r="T626">
        <f t="shared" si="304"/>
        <v>5.3142500000000004</v>
      </c>
      <c r="U626">
        <f t="shared" si="303"/>
        <v>-0.43925000000000036</v>
      </c>
      <c r="V626" s="43">
        <f t="shared" si="315"/>
        <v>45412</v>
      </c>
      <c r="W626" s="43">
        <f t="shared" si="305"/>
        <v>45380</v>
      </c>
      <c r="X626" s="45">
        <f t="shared" si="316"/>
        <v>1.3526785714285714</v>
      </c>
      <c r="Y626" s="45">
        <f t="shared" si="317"/>
        <v>2.0071306262230921</v>
      </c>
      <c r="Z626" s="47">
        <f t="shared" si="318"/>
        <v>104.06328607593129</v>
      </c>
      <c r="AA626" s="47">
        <f t="shared" si="319"/>
        <v>110.80513475732657</v>
      </c>
      <c r="AB626" s="45">
        <f t="shared" si="320"/>
        <v>4.1482000000000001</v>
      </c>
      <c r="AC626" s="2" t="str">
        <f t="shared" si="306"/>
        <v>TY1</v>
      </c>
      <c r="AD626">
        <f t="shared" si="307"/>
        <v>110.75</v>
      </c>
      <c r="AE626">
        <f t="shared" si="308"/>
        <v>111.328125</v>
      </c>
      <c r="AF626" s="49">
        <f t="shared" si="335"/>
        <v>-0.578125</v>
      </c>
      <c r="AG626" s="3">
        <f t="shared" si="321"/>
        <v>110.80513475732657</v>
      </c>
      <c r="AH626">
        <f t="shared" si="322"/>
        <v>111.16206802819872</v>
      </c>
      <c r="AI626" s="51">
        <f t="shared" si="323"/>
        <v>-0.35693327087214755</v>
      </c>
      <c r="AJ626" s="52">
        <f t="shared" si="324"/>
        <v>0.22119172912785245</v>
      </c>
      <c r="AK626" s="2">
        <v>45330</v>
      </c>
      <c r="AL626" t="str">
        <v>91282CJX</v>
      </c>
      <c r="AM626">
        <v>1.2974000000000001</v>
      </c>
      <c r="AN626">
        <v>5.1495899999999999</v>
      </c>
      <c r="AO626">
        <v>0.89370000000000005</v>
      </c>
      <c r="AP626">
        <v>111.328125</v>
      </c>
      <c r="AQ626">
        <f>VLOOKUP(AL626,工作表1!$F$3:$G$1000,2,FALSE)</f>
        <v>4</v>
      </c>
      <c r="AR626" t="str">
        <f>VLOOKUP(AL626,工作表1!$F$3:$H$1000,3,FALSE)</f>
        <v>2031/1/31</v>
      </c>
      <c r="AS626">
        <f t="shared" si="309"/>
        <v>5.3142500000000004</v>
      </c>
      <c r="AT626">
        <f t="shared" si="310"/>
        <v>-1.3142500000000004</v>
      </c>
      <c r="AU626" s="43">
        <f t="shared" si="325"/>
        <v>45504</v>
      </c>
      <c r="AV626" s="43">
        <f t="shared" si="311"/>
        <v>45471</v>
      </c>
      <c r="AW626" s="45">
        <f t="shared" si="326"/>
        <v>9.8901098901098897E-2</v>
      </c>
      <c r="AX626" s="45">
        <f t="shared" si="327"/>
        <v>1.6331476742435647</v>
      </c>
      <c r="AY626" s="47">
        <f t="shared" si="328"/>
        <v>99.014964131352187</v>
      </c>
      <c r="AZ626" s="47">
        <f t="shared" si="329"/>
        <v>111.16206802819872</v>
      </c>
      <c r="BA626" s="43"/>
      <c r="BC626" s="2">
        <v>45329</v>
      </c>
      <c r="BD626" t="str">
        <v>91282CCB</v>
      </c>
      <c r="BE626">
        <v>9.4426000000000005</v>
      </c>
      <c r="BF626">
        <v>4.5691300000000004</v>
      </c>
      <c r="BG626">
        <v>0.76739999999999997</v>
      </c>
      <c r="BH626">
        <v>112.390625</v>
      </c>
      <c r="BI626">
        <f>VLOOKUP(BD626,工作表1!$K$3:$L$1000,2,FALSE)</f>
        <v>1.625</v>
      </c>
      <c r="BJ626" t="str">
        <f>VLOOKUP(BD626,工作表1!$K$3:$M$1000,3,FALSE)</f>
        <v>2031/5/15</v>
      </c>
      <c r="BK626">
        <f t="shared" si="312"/>
        <v>5.3194499999999998</v>
      </c>
      <c r="BL626">
        <f t="shared" si="313"/>
        <v>-3.6944499999999998</v>
      </c>
      <c r="BM626" s="43">
        <f t="shared" si="330"/>
        <v>45427</v>
      </c>
      <c r="BN626" s="43">
        <f t="shared" si="314"/>
        <v>45565</v>
      </c>
      <c r="BO626" s="45">
        <f t="shared" si="331"/>
        <v>0.3794642857142857</v>
      </c>
      <c r="BP626" s="45">
        <f t="shared" si="332"/>
        <v>1.4256971624266144</v>
      </c>
      <c r="BQ626" s="47">
        <f t="shared" si="333"/>
        <v>84.734559653713475</v>
      </c>
      <c r="BR626" s="47">
        <f t="shared" si="334"/>
        <v>111.14523017538467</v>
      </c>
    </row>
    <row r="627" spans="6:70" x14ac:dyDescent="0.25">
      <c r="F627" s="2">
        <v>45341</v>
      </c>
      <c r="G627">
        <v>5.3289999999999997</v>
      </c>
      <c r="H627" s="43">
        <v>45358</v>
      </c>
      <c r="I627">
        <v>4.0837000000000003</v>
      </c>
      <c r="L627" s="2">
        <v>45329</v>
      </c>
      <c r="M627" t="str">
        <v>91282CJG</v>
      </c>
      <c r="N627">
        <v>2.2989000000000002</v>
      </c>
      <c r="O627">
        <v>4.8225899999999999</v>
      </c>
      <c r="P627">
        <v>0.94020000000000004</v>
      </c>
      <c r="Q627">
        <v>111.1875</v>
      </c>
      <c r="R627">
        <f>VLOOKUP(M627,工作表1!$A$3:$B$1000,2,FALSE)</f>
        <v>4.875</v>
      </c>
      <c r="S627" t="str">
        <f>VLOOKUP(M627,工作表1!$A$3:$C$1000,3,FALSE)</f>
        <v>2030/10/31</v>
      </c>
      <c r="T627">
        <f t="shared" si="304"/>
        <v>5.3194499999999998</v>
      </c>
      <c r="U627">
        <f t="shared" si="303"/>
        <v>-0.44444999999999979</v>
      </c>
      <c r="V627" s="43">
        <f t="shared" si="315"/>
        <v>45412</v>
      </c>
      <c r="W627" s="43">
        <f t="shared" si="305"/>
        <v>45380</v>
      </c>
      <c r="X627" s="45">
        <f t="shared" si="316"/>
        <v>1.3392857142857144</v>
      </c>
      <c r="Y627" s="45">
        <f t="shared" si="317"/>
        <v>2.0070939334637967</v>
      </c>
      <c r="Z627" s="47">
        <f t="shared" si="318"/>
        <v>104.46923742662435</v>
      </c>
      <c r="AA627" s="47">
        <f t="shared" si="319"/>
        <v>111.24018563004049</v>
      </c>
      <c r="AB627" s="45">
        <f t="shared" si="320"/>
        <v>4.1012000000000004</v>
      </c>
      <c r="AC627" s="2" t="str">
        <f t="shared" si="306"/>
        <v>TY1</v>
      </c>
      <c r="AD627">
        <f t="shared" si="307"/>
        <v>111.1875</v>
      </c>
      <c r="AE627">
        <f t="shared" si="308"/>
        <v>111.796875</v>
      </c>
      <c r="AF627" s="49">
        <f t="shared" si="335"/>
        <v>-0.609375</v>
      </c>
      <c r="AG627" s="3">
        <f t="shared" si="321"/>
        <v>111.24018563004049</v>
      </c>
      <c r="AH627">
        <f t="shared" si="322"/>
        <v>111.6390600092349</v>
      </c>
      <c r="AI627" s="51">
        <f t="shared" si="323"/>
        <v>-0.39887437919441027</v>
      </c>
      <c r="AJ627" s="52">
        <f t="shared" si="324"/>
        <v>0.21050062080558973</v>
      </c>
      <c r="AK627" s="2">
        <v>45329</v>
      </c>
      <c r="AL627" t="str">
        <v>91282CJX</v>
      </c>
      <c r="AM627">
        <v>1.7587999999999999</v>
      </c>
      <c r="AN627">
        <v>5.1126800000000001</v>
      </c>
      <c r="AO627">
        <v>0.89370000000000005</v>
      </c>
      <c r="AP627">
        <v>111.796875</v>
      </c>
      <c r="AQ627">
        <f>VLOOKUP(AL627,工作表1!$F$3:$G$1000,2,FALSE)</f>
        <v>4</v>
      </c>
      <c r="AR627" t="str">
        <f>VLOOKUP(AL627,工作表1!$F$3:$H$1000,3,FALSE)</f>
        <v>2031/1/31</v>
      </c>
      <c r="AS627">
        <f t="shared" si="309"/>
        <v>5.3194499999999998</v>
      </c>
      <c r="AT627">
        <f t="shared" si="310"/>
        <v>-1.3194499999999998</v>
      </c>
      <c r="AU627" s="43">
        <f t="shared" si="325"/>
        <v>45504</v>
      </c>
      <c r="AV627" s="43">
        <f t="shared" si="311"/>
        <v>45471</v>
      </c>
      <c r="AW627" s="45">
        <f t="shared" si="326"/>
        <v>8.7912087912087919E-2</v>
      </c>
      <c r="AX627" s="45">
        <f t="shared" si="327"/>
        <v>1.6331175673641427</v>
      </c>
      <c r="AY627" s="47">
        <f t="shared" si="328"/>
        <v>99.436853940527214</v>
      </c>
      <c r="AZ627" s="47">
        <f t="shared" si="329"/>
        <v>111.6390600092349</v>
      </c>
      <c r="BA627" s="43"/>
      <c r="BC627" s="2">
        <v>45328</v>
      </c>
      <c r="BD627" t="str">
        <v>91282CCB</v>
      </c>
      <c r="BE627">
        <v>10.3926</v>
      </c>
      <c r="BF627">
        <v>4.5137299999999998</v>
      </c>
      <c r="BG627">
        <v>0.76739999999999997</v>
      </c>
      <c r="BH627">
        <v>112.484375</v>
      </c>
      <c r="BI627">
        <f>VLOOKUP(BD627,工作表1!$K$3:$L$1000,2,FALSE)</f>
        <v>1.625</v>
      </c>
      <c r="BJ627" t="str">
        <f>VLOOKUP(BD627,工作表1!$K$3:$M$1000,3,FALSE)</f>
        <v>2031/5/15</v>
      </c>
      <c r="BK627">
        <f t="shared" si="312"/>
        <v>5.3188500000000003</v>
      </c>
      <c r="BL627">
        <f t="shared" si="313"/>
        <v>-3.6938500000000003</v>
      </c>
      <c r="BM627" s="43">
        <f t="shared" si="330"/>
        <v>45427</v>
      </c>
      <c r="BN627" s="43">
        <f t="shared" si="314"/>
        <v>45565</v>
      </c>
      <c r="BO627" s="45">
        <f t="shared" si="331"/>
        <v>0.375</v>
      </c>
      <c r="BP627" s="45">
        <f t="shared" si="332"/>
        <v>1.4256849315068494</v>
      </c>
      <c r="BQ627" s="47">
        <f t="shared" si="333"/>
        <v>84.828651686048033</v>
      </c>
      <c r="BR627" s="47">
        <f t="shared" si="334"/>
        <v>111.27042486010713</v>
      </c>
    </row>
    <row r="628" spans="6:70" x14ac:dyDescent="0.25">
      <c r="F628" s="2">
        <v>45338</v>
      </c>
      <c r="G628">
        <v>5.3289999999999997</v>
      </c>
      <c r="H628" s="43">
        <v>45357</v>
      </c>
      <c r="I628">
        <v>4.1173999999999999</v>
      </c>
      <c r="L628" s="2">
        <v>45328</v>
      </c>
      <c r="M628" t="str">
        <v>91282CJG</v>
      </c>
      <c r="N628">
        <v>2.5670000000000002</v>
      </c>
      <c r="O628">
        <v>4.7758000000000003</v>
      </c>
      <c r="P628">
        <v>0.94020000000000004</v>
      </c>
      <c r="Q628">
        <v>111.28125</v>
      </c>
      <c r="R628">
        <f>VLOOKUP(M628,工作表1!$A$3:$B$1000,2,FALSE)</f>
        <v>4.875</v>
      </c>
      <c r="S628" t="str">
        <f>VLOOKUP(M628,工作表1!$A$3:$C$1000,3,FALSE)</f>
        <v>2030/10/31</v>
      </c>
      <c r="T628">
        <f t="shared" si="304"/>
        <v>5.3188500000000003</v>
      </c>
      <c r="U628">
        <f t="shared" si="303"/>
        <v>-0.4438500000000003</v>
      </c>
      <c r="V628" s="43">
        <f t="shared" si="315"/>
        <v>45412</v>
      </c>
      <c r="W628" s="43">
        <f t="shared" si="305"/>
        <v>45380</v>
      </c>
      <c r="X628" s="45">
        <f t="shared" si="316"/>
        <v>1.325892857142857</v>
      </c>
      <c r="Y628" s="45">
        <f t="shared" si="317"/>
        <v>2.0070572407045009</v>
      </c>
      <c r="Z628" s="47">
        <f t="shared" si="318"/>
        <v>104.56328470818735</v>
      </c>
      <c r="AA628" s="47">
        <f t="shared" si="319"/>
        <v>111.34265104550295</v>
      </c>
      <c r="AB628" s="45">
        <f t="shared" si="320"/>
        <v>4.0803000000000003</v>
      </c>
      <c r="AC628" s="2" t="str">
        <f t="shared" si="306"/>
        <v>TY1</v>
      </c>
      <c r="AD628">
        <f t="shared" si="307"/>
        <v>111.28125</v>
      </c>
      <c r="AE628">
        <f t="shared" si="308"/>
        <v>111.890625</v>
      </c>
      <c r="AF628" s="49">
        <f t="shared" si="335"/>
        <v>-0.609375</v>
      </c>
      <c r="AG628" s="3">
        <f t="shared" si="321"/>
        <v>111.34265104550295</v>
      </c>
      <c r="AH628">
        <f t="shared" si="322"/>
        <v>111.74657282352149</v>
      </c>
      <c r="AI628" s="51">
        <f t="shared" si="323"/>
        <v>-0.40392177801854245</v>
      </c>
      <c r="AJ628" s="52">
        <f t="shared" si="324"/>
        <v>0.20545322198145755</v>
      </c>
      <c r="AK628" s="2">
        <v>45328</v>
      </c>
      <c r="AL628" t="str">
        <v>91282CJX</v>
      </c>
      <c r="AM628">
        <v>2.2353000000000001</v>
      </c>
      <c r="AN628">
        <v>5.0749500000000003</v>
      </c>
      <c r="AO628">
        <v>0.89370000000000005</v>
      </c>
      <c r="AP628">
        <v>111.890625</v>
      </c>
      <c r="AQ628">
        <f>VLOOKUP(AL628,工作表1!$F$3:$G$1000,2,FALSE)</f>
        <v>4</v>
      </c>
      <c r="AR628" t="str">
        <f>VLOOKUP(AL628,工作表1!$F$3:$H$1000,3,FALSE)</f>
        <v>2031/1/31</v>
      </c>
      <c r="AS628">
        <f t="shared" si="309"/>
        <v>5.3188500000000003</v>
      </c>
      <c r="AT628">
        <f t="shared" si="310"/>
        <v>-1.3188500000000003</v>
      </c>
      <c r="AU628" s="43">
        <f t="shared" si="325"/>
        <v>45504</v>
      </c>
      <c r="AV628" s="43">
        <f t="shared" si="311"/>
        <v>45471</v>
      </c>
      <c r="AW628" s="45">
        <f t="shared" si="326"/>
        <v>7.6923076923076927E-2</v>
      </c>
      <c r="AX628" s="45">
        <f t="shared" si="327"/>
        <v>1.6330874604847208</v>
      </c>
      <c r="AY628" s="47">
        <f t="shared" si="328"/>
        <v>99.530799107267015</v>
      </c>
      <c r="AZ628" s="47">
        <f t="shared" si="329"/>
        <v>111.74657282352149</v>
      </c>
      <c r="BA628" s="43"/>
      <c r="BC628" s="2">
        <v>45327</v>
      </c>
      <c r="BD628" t="str">
        <v>91282CCB</v>
      </c>
      <c r="BE628">
        <v>8.9344999999999999</v>
      </c>
      <c r="BF628">
        <v>4.6305399999999999</v>
      </c>
      <c r="BG628">
        <v>0.76739999999999997</v>
      </c>
      <c r="BH628">
        <v>111.96875</v>
      </c>
      <c r="BI628">
        <f>VLOOKUP(BD628,工作表1!$K$3:$L$1000,2,FALSE)</f>
        <v>1.625</v>
      </c>
      <c r="BJ628" t="str">
        <f>VLOOKUP(BD628,工作表1!$K$3:$M$1000,3,FALSE)</f>
        <v>2031/5/15</v>
      </c>
      <c r="BK628">
        <f t="shared" si="312"/>
        <v>5.3281000000000001</v>
      </c>
      <c r="BL628">
        <f t="shared" si="313"/>
        <v>-3.7031000000000001</v>
      </c>
      <c r="BM628" s="43">
        <f t="shared" si="330"/>
        <v>45427</v>
      </c>
      <c r="BN628" s="43">
        <f t="shared" si="314"/>
        <v>45565</v>
      </c>
      <c r="BO628" s="45">
        <f t="shared" si="331"/>
        <v>0.3705357142857143</v>
      </c>
      <c r="BP628" s="45">
        <f t="shared" si="332"/>
        <v>1.425672700587084</v>
      </c>
      <c r="BQ628" s="47">
        <f t="shared" si="333"/>
        <v>84.353601297386788</v>
      </c>
      <c r="BR628" s="47">
        <f t="shared" si="334"/>
        <v>110.66241499570815</v>
      </c>
    </row>
    <row r="629" spans="6:70" x14ac:dyDescent="0.25">
      <c r="F629" s="2">
        <v>45337</v>
      </c>
      <c r="G629">
        <v>5.3281999999999998</v>
      </c>
      <c r="H629" s="43">
        <v>45356</v>
      </c>
      <c r="I629">
        <v>4.1614000000000004</v>
      </c>
      <c r="L629" s="2">
        <v>45327</v>
      </c>
      <c r="M629" t="str">
        <v>91282CJG</v>
      </c>
      <c r="N629">
        <v>3.0948000000000002</v>
      </c>
      <c r="O629">
        <v>4.6790599999999998</v>
      </c>
      <c r="P629">
        <v>0.94020000000000004</v>
      </c>
      <c r="Q629">
        <v>110.78125</v>
      </c>
      <c r="R629">
        <f>VLOOKUP(M629,工作表1!$A$3:$B$1000,2,FALSE)</f>
        <v>4.875</v>
      </c>
      <c r="S629" t="str">
        <f>VLOOKUP(M629,工作表1!$A$3:$C$1000,3,FALSE)</f>
        <v>2030/10/31</v>
      </c>
      <c r="T629">
        <f t="shared" si="304"/>
        <v>5.3281000000000001</v>
      </c>
      <c r="U629">
        <f t="shared" si="303"/>
        <v>-0.45310000000000006</v>
      </c>
      <c r="V629" s="43">
        <f t="shared" si="315"/>
        <v>45412</v>
      </c>
      <c r="W629" s="43">
        <f t="shared" si="305"/>
        <v>45380</v>
      </c>
      <c r="X629" s="45">
        <f t="shared" si="316"/>
        <v>1.3125</v>
      </c>
      <c r="Y629" s="45">
        <f t="shared" si="317"/>
        <v>2.0070205479452055</v>
      </c>
      <c r="Z629" s="47">
        <f t="shared" si="318"/>
        <v>104.08391997352537</v>
      </c>
      <c r="AA629" s="47">
        <f t="shared" si="319"/>
        <v>110.8367431661552</v>
      </c>
      <c r="AB629" s="45">
        <f t="shared" si="320"/>
        <v>4.1455000000000002</v>
      </c>
      <c r="AC629" s="2" t="str">
        <f t="shared" si="306"/>
        <v>TY1</v>
      </c>
      <c r="AD629">
        <f t="shared" si="307"/>
        <v>110.78125</v>
      </c>
      <c r="AE629">
        <f t="shared" si="308"/>
        <v>111.375</v>
      </c>
      <c r="AF629" s="49">
        <f t="shared" si="335"/>
        <v>-0.59375</v>
      </c>
      <c r="AG629" s="3">
        <f t="shared" si="321"/>
        <v>110.8367431661552</v>
      </c>
      <c r="AH629">
        <f t="shared" si="322"/>
        <v>111.19785478131874</v>
      </c>
      <c r="AI629" s="51">
        <f t="shared" si="323"/>
        <v>-0.36111161516353718</v>
      </c>
      <c r="AJ629" s="52">
        <f t="shared" si="324"/>
        <v>0.23263838483646282</v>
      </c>
      <c r="AK629" s="2">
        <v>45327</v>
      </c>
      <c r="AL629" t="str">
        <v>91282CJX</v>
      </c>
      <c r="AM629">
        <v>1.9818</v>
      </c>
      <c r="AN629">
        <v>5.1119500000000002</v>
      </c>
      <c r="AO629">
        <v>0.89370000000000005</v>
      </c>
      <c r="AP629">
        <v>111.375</v>
      </c>
      <c r="AQ629">
        <f>VLOOKUP(AL629,工作表1!$F$3:$G$1000,2,FALSE)</f>
        <v>4</v>
      </c>
      <c r="AR629" t="str">
        <f>VLOOKUP(AL629,工作表1!$F$3:$H$1000,3,FALSE)</f>
        <v>2031/1/31</v>
      </c>
      <c r="AS629">
        <f t="shared" si="309"/>
        <v>5.3281000000000001</v>
      </c>
      <c r="AT629">
        <f t="shared" si="310"/>
        <v>-1.3281000000000001</v>
      </c>
      <c r="AU629" s="43">
        <f t="shared" si="325"/>
        <v>45504</v>
      </c>
      <c r="AV629" s="43">
        <f t="shared" si="311"/>
        <v>45471</v>
      </c>
      <c r="AW629" s="45">
        <f t="shared" si="326"/>
        <v>6.5934065934065936E-2</v>
      </c>
      <c r="AX629" s="45">
        <f t="shared" si="327"/>
        <v>1.6330573536052988</v>
      </c>
      <c r="AY629" s="47">
        <f t="shared" si="328"/>
        <v>99.034361452006721</v>
      </c>
      <c r="AZ629" s="47">
        <f t="shared" si="329"/>
        <v>111.19785478131874</v>
      </c>
      <c r="BA629" s="43"/>
      <c r="BC629" s="2">
        <v>45324</v>
      </c>
      <c r="BD629" t="str">
        <v>91282CCB</v>
      </c>
      <c r="BE629">
        <v>11.0786</v>
      </c>
      <c r="BF629">
        <v>4.4741</v>
      </c>
      <c r="BG629">
        <v>0.76739999999999997</v>
      </c>
      <c r="BH629">
        <v>112.890625</v>
      </c>
      <c r="BI629">
        <f>VLOOKUP(BD629,工作表1!$K$3:$L$1000,2,FALSE)</f>
        <v>1.625</v>
      </c>
      <c r="BJ629" t="str">
        <f>VLOOKUP(BD629,工作表1!$K$3:$M$1000,3,FALSE)</f>
        <v>2031/5/15</v>
      </c>
      <c r="BK629">
        <f t="shared" si="312"/>
        <v>5.3189000000000002</v>
      </c>
      <c r="BL629">
        <f t="shared" si="313"/>
        <v>-3.6939000000000002</v>
      </c>
      <c r="BM629" s="43">
        <f t="shared" si="330"/>
        <v>45427</v>
      </c>
      <c r="BN629" s="43">
        <f t="shared" si="314"/>
        <v>45565</v>
      </c>
      <c r="BO629" s="45">
        <f t="shared" si="331"/>
        <v>0.3660714285714286</v>
      </c>
      <c r="BP629" s="45">
        <f t="shared" si="332"/>
        <v>1.425660469667319</v>
      </c>
      <c r="BQ629" s="47">
        <f t="shared" si="333"/>
        <v>85.120761696632428</v>
      </c>
      <c r="BR629" s="47">
        <f t="shared" si="334"/>
        <v>111.65730411071463</v>
      </c>
    </row>
    <row r="630" spans="6:70" x14ac:dyDescent="0.25">
      <c r="F630" s="2">
        <v>45336</v>
      </c>
      <c r="G630">
        <v>5.3324999999999996</v>
      </c>
      <c r="H630" s="43">
        <v>45355</v>
      </c>
      <c r="I630">
        <v>4.2237999999999998</v>
      </c>
      <c r="L630" s="2">
        <v>45324</v>
      </c>
      <c r="M630" t="str">
        <v>91282CJG</v>
      </c>
      <c r="N630">
        <v>3.5234000000000001</v>
      </c>
      <c r="O630">
        <v>4.6051500000000001</v>
      </c>
      <c r="P630">
        <v>0.94020000000000004</v>
      </c>
      <c r="Q630">
        <v>111.65625</v>
      </c>
      <c r="R630">
        <f>VLOOKUP(M630,工作表1!$A$3:$B$1000,2,FALSE)</f>
        <v>4.875</v>
      </c>
      <c r="S630" t="str">
        <f>VLOOKUP(M630,工作表1!$A$3:$C$1000,3,FALSE)</f>
        <v>2030/10/31</v>
      </c>
      <c r="T630">
        <f t="shared" si="304"/>
        <v>5.3189000000000002</v>
      </c>
      <c r="U630">
        <f t="shared" si="303"/>
        <v>-0.44390000000000018</v>
      </c>
      <c r="V630" s="43">
        <f t="shared" si="315"/>
        <v>45412</v>
      </c>
      <c r="W630" s="43">
        <f t="shared" si="305"/>
        <v>45380</v>
      </c>
      <c r="X630" s="45">
        <f t="shared" si="316"/>
        <v>1.2991071428571428</v>
      </c>
      <c r="Y630" s="45">
        <f t="shared" si="317"/>
        <v>2.0069838551859096</v>
      </c>
      <c r="Z630" s="47">
        <f t="shared" si="318"/>
        <v>104.91264132601484</v>
      </c>
      <c r="AA630" s="47">
        <f t="shared" si="319"/>
        <v>111.71928585694184</v>
      </c>
      <c r="AB630" s="45">
        <f t="shared" si="320"/>
        <v>4.0025000000000004</v>
      </c>
      <c r="AC630" s="2" t="str">
        <f t="shared" si="306"/>
        <v>TY1</v>
      </c>
      <c r="AD630">
        <f t="shared" si="307"/>
        <v>111.65625</v>
      </c>
      <c r="AE630">
        <f t="shared" si="308"/>
        <v>112.296875</v>
      </c>
      <c r="AF630" s="49">
        <f t="shared" si="335"/>
        <v>-0.640625</v>
      </c>
      <c r="AG630" s="3">
        <f t="shared" si="321"/>
        <v>111.71928585694184</v>
      </c>
      <c r="AH630">
        <f t="shared" si="322"/>
        <v>112.10525985446078</v>
      </c>
      <c r="AI630" s="51">
        <f t="shared" si="323"/>
        <v>-0.38597399751894557</v>
      </c>
      <c r="AJ630" s="52">
        <f t="shared" si="324"/>
        <v>0.25465100248105443</v>
      </c>
      <c r="AK630" s="2">
        <v>45324</v>
      </c>
      <c r="AL630" t="str">
        <v>91282CJX</v>
      </c>
      <c r="AM630">
        <v>1.8975</v>
      </c>
      <c r="AN630">
        <v>5.0917399999999997</v>
      </c>
      <c r="AO630">
        <v>0.89370000000000005</v>
      </c>
      <c r="AP630">
        <v>112.296875</v>
      </c>
      <c r="AQ630">
        <f>VLOOKUP(AL630,工作表1!$F$3:$G$1000,2,FALSE)</f>
        <v>4</v>
      </c>
      <c r="AR630" t="str">
        <f>VLOOKUP(AL630,工作表1!$F$3:$H$1000,3,FALSE)</f>
        <v>2031/1/31</v>
      </c>
      <c r="AS630">
        <f t="shared" si="309"/>
        <v>5.3189000000000002</v>
      </c>
      <c r="AT630">
        <f t="shared" si="310"/>
        <v>-1.3189000000000002</v>
      </c>
      <c r="AU630" s="43">
        <f t="shared" si="325"/>
        <v>45504</v>
      </c>
      <c r="AV630" s="43">
        <f t="shared" si="311"/>
        <v>45471</v>
      </c>
      <c r="AW630" s="45">
        <f t="shared" si="326"/>
        <v>5.4945054945054944E-2</v>
      </c>
      <c r="AX630" s="45">
        <f t="shared" si="327"/>
        <v>1.6330272467258768</v>
      </c>
      <c r="AY630" s="47">
        <f t="shared" si="328"/>
        <v>99.846589636041188</v>
      </c>
      <c r="AZ630" s="47">
        <f t="shared" si="329"/>
        <v>112.10525985446078</v>
      </c>
      <c r="BA630" s="43"/>
      <c r="BC630" s="2">
        <v>45323</v>
      </c>
      <c r="BD630" t="str">
        <v>91282CCB</v>
      </c>
      <c r="BE630">
        <v>13.7272</v>
      </c>
      <c r="BF630">
        <v>4.2222200000000001</v>
      </c>
      <c r="BG630">
        <v>0.76739999999999997</v>
      </c>
      <c r="BH630">
        <v>114.171875</v>
      </c>
      <c r="BI630">
        <f>VLOOKUP(BD630,工作表1!$K$3:$L$1000,2,FALSE)</f>
        <v>1.625</v>
      </c>
      <c r="BJ630" t="str">
        <f>VLOOKUP(BD630,工作表1!$K$3:$M$1000,3,FALSE)</f>
        <v>2031/5/15</v>
      </c>
      <c r="BK630">
        <f t="shared" si="312"/>
        <v>5.2929000000000004</v>
      </c>
      <c r="BL630">
        <f t="shared" si="313"/>
        <v>-3.6679000000000004</v>
      </c>
      <c r="BM630" s="43">
        <f t="shared" si="330"/>
        <v>45427</v>
      </c>
      <c r="BN630" s="43">
        <f t="shared" si="314"/>
        <v>45565</v>
      </c>
      <c r="BO630" s="45">
        <f t="shared" si="331"/>
        <v>0.35267857142857145</v>
      </c>
      <c r="BP630" s="45">
        <f t="shared" si="332"/>
        <v>1.4256237769080233</v>
      </c>
      <c r="BQ630" s="47">
        <f t="shared" si="333"/>
        <v>86.221090947788298</v>
      </c>
      <c r="BR630" s="47">
        <f t="shared" si="334"/>
        <v>113.07774484361973</v>
      </c>
    </row>
    <row r="631" spans="6:70" x14ac:dyDescent="0.25">
      <c r="F631" s="2">
        <v>45335</v>
      </c>
      <c r="G631">
        <v>5.3369999999999997</v>
      </c>
      <c r="H631" s="43">
        <v>45352</v>
      </c>
      <c r="I631">
        <v>4.1875</v>
      </c>
      <c r="L631" s="2">
        <v>45323</v>
      </c>
      <c r="M631" t="str">
        <v>91282CJG</v>
      </c>
      <c r="N631">
        <v>1.8381000000000001</v>
      </c>
      <c r="O631">
        <v>4.9636100000000001</v>
      </c>
      <c r="P631">
        <v>0.94020000000000004</v>
      </c>
      <c r="Q631">
        <v>112.890625</v>
      </c>
      <c r="R631">
        <f>VLOOKUP(M631,工作表1!$A$3:$B$1000,2,FALSE)</f>
        <v>4.875</v>
      </c>
      <c r="S631" t="str">
        <f>VLOOKUP(M631,工作表1!$A$3:$C$1000,3,FALSE)</f>
        <v>2030/10/31</v>
      </c>
      <c r="T631">
        <f t="shared" si="304"/>
        <v>5.2929000000000004</v>
      </c>
      <c r="U631">
        <f t="shared" si="303"/>
        <v>-0.41790000000000038</v>
      </c>
      <c r="V631" s="43">
        <f t="shared" si="315"/>
        <v>45412</v>
      </c>
      <c r="W631" s="43">
        <f t="shared" si="305"/>
        <v>45380</v>
      </c>
      <c r="X631" s="45">
        <f t="shared" si="316"/>
        <v>1.2589285714285716</v>
      </c>
      <c r="Y631" s="45">
        <f t="shared" si="317"/>
        <v>2.0068737769080238</v>
      </c>
      <c r="Z631" s="47">
        <f t="shared" si="318"/>
        <v>106.02973122630721</v>
      </c>
      <c r="AA631" s="47">
        <f t="shared" si="319"/>
        <v>112.9107004269046</v>
      </c>
      <c r="AB631" s="45">
        <f t="shared" si="320"/>
        <v>3.8458000000000001</v>
      </c>
      <c r="AC631" s="2" t="str">
        <f t="shared" si="306"/>
        <v>TY1</v>
      </c>
      <c r="AD631">
        <f t="shared" si="307"/>
        <v>112.890625</v>
      </c>
      <c r="AE631">
        <f t="shared" si="308"/>
        <v>113.578125</v>
      </c>
      <c r="AF631" s="49">
        <f t="shared" si="335"/>
        <v>-0.6875</v>
      </c>
      <c r="AG631" s="3">
        <f t="shared" si="321"/>
        <v>112.9107004269046</v>
      </c>
      <c r="AH631">
        <f t="shared" si="322"/>
        <v>113.39100084015638</v>
      </c>
      <c r="AI631" s="51">
        <f t="shared" si="323"/>
        <v>-0.48030041325178274</v>
      </c>
      <c r="AJ631" s="52">
        <f t="shared" si="324"/>
        <v>0.20719958674821726</v>
      </c>
      <c r="AK631" s="2">
        <v>45323</v>
      </c>
      <c r="AL631" t="str">
        <v>91282CJX</v>
      </c>
      <c r="AM631">
        <v>1.5086999999999999</v>
      </c>
      <c r="AN631">
        <v>5.0621900000000002</v>
      </c>
      <c r="AO631">
        <v>0.89370000000000005</v>
      </c>
      <c r="AP631">
        <v>113.578125</v>
      </c>
      <c r="AQ631">
        <f>VLOOKUP(AL631,工作表1!$F$3:$G$1000,2,FALSE)</f>
        <v>4</v>
      </c>
      <c r="AR631" t="str">
        <f>VLOOKUP(AL631,工作表1!$F$3:$H$1000,3,FALSE)</f>
        <v>2031/1/31</v>
      </c>
      <c r="AS631">
        <f t="shared" si="309"/>
        <v>5.2929000000000004</v>
      </c>
      <c r="AT631">
        <f t="shared" si="310"/>
        <v>-1.2929000000000004</v>
      </c>
      <c r="AU631" s="43">
        <f t="shared" si="325"/>
        <v>45504</v>
      </c>
      <c r="AV631" s="43">
        <f t="shared" si="311"/>
        <v>45471</v>
      </c>
      <c r="AW631" s="45">
        <f t="shared" si="326"/>
        <v>2.197802197802198E-2</v>
      </c>
      <c r="AX631" s="45">
        <f t="shared" si="327"/>
        <v>1.632936926087611</v>
      </c>
      <c r="AY631" s="47">
        <f t="shared" si="328"/>
        <v>100.99915049879297</v>
      </c>
      <c r="AZ631" s="47">
        <f t="shared" si="329"/>
        <v>113.39100084015638</v>
      </c>
      <c r="BA631" s="43"/>
      <c r="BC631" s="2">
        <v>45322</v>
      </c>
      <c r="BD631" t="str">
        <v>91282CCB</v>
      </c>
      <c r="BE631">
        <v>11.8028</v>
      </c>
      <c r="BF631">
        <v>4.3492699999999997</v>
      </c>
      <c r="BG631">
        <v>0.76739999999999997</v>
      </c>
      <c r="BH631">
        <v>113.5625</v>
      </c>
      <c r="BI631">
        <f>VLOOKUP(BD631,工作表1!$K$3:$L$1000,2,FALSE)</f>
        <v>1.625</v>
      </c>
      <c r="BJ631" t="str">
        <f>VLOOKUP(BD631,工作表1!$K$3:$M$1000,3,FALSE)</f>
        <v>2031/5/15</v>
      </c>
      <c r="BK631">
        <f t="shared" si="312"/>
        <v>5.3124500000000001</v>
      </c>
      <c r="BL631">
        <f t="shared" si="313"/>
        <v>-3.6874500000000001</v>
      </c>
      <c r="BM631" s="43">
        <f t="shared" si="330"/>
        <v>45427</v>
      </c>
      <c r="BN631" s="43">
        <f t="shared" si="314"/>
        <v>45565</v>
      </c>
      <c r="BO631" s="45">
        <f t="shared" si="331"/>
        <v>0.3482142857142857</v>
      </c>
      <c r="BP631" s="45">
        <f t="shared" si="332"/>
        <v>1.4256115459882586</v>
      </c>
      <c r="BQ631" s="47">
        <f t="shared" si="333"/>
        <v>85.689020967350103</v>
      </c>
      <c r="BR631" s="47">
        <f t="shared" si="334"/>
        <v>112.40452868002976</v>
      </c>
    </row>
    <row r="632" spans="6:70" x14ac:dyDescent="0.25">
      <c r="F632" s="2">
        <v>45334</v>
      </c>
      <c r="G632">
        <v>5.3192599999999999</v>
      </c>
      <c r="H632" s="43">
        <v>45351</v>
      </c>
      <c r="I632">
        <v>4.2708000000000004</v>
      </c>
      <c r="L632" s="2">
        <v>45322</v>
      </c>
      <c r="M632" t="str">
        <v>91282CJG</v>
      </c>
      <c r="N632">
        <v>2.7456999999999998</v>
      </c>
      <c r="O632">
        <v>4.8052999999999999</v>
      </c>
      <c r="P632">
        <v>0.94020000000000004</v>
      </c>
      <c r="Q632">
        <v>112.328125</v>
      </c>
      <c r="R632">
        <f>VLOOKUP(M632,工作表1!$A$3:$B$1000,2,FALSE)</f>
        <v>4.875</v>
      </c>
      <c r="S632" t="str">
        <f>VLOOKUP(M632,工作表1!$A$3:$C$1000,3,FALSE)</f>
        <v>2030/10/31</v>
      </c>
      <c r="T632">
        <f t="shared" si="304"/>
        <v>5.3124500000000001</v>
      </c>
      <c r="U632">
        <f t="shared" si="303"/>
        <v>-0.43745000000000012</v>
      </c>
      <c r="V632" s="43">
        <f t="shared" si="315"/>
        <v>45412</v>
      </c>
      <c r="W632" s="43">
        <f t="shared" si="305"/>
        <v>45380</v>
      </c>
      <c r="X632" s="45">
        <f t="shared" si="316"/>
        <v>1.2455357142857142</v>
      </c>
      <c r="Y632" s="45">
        <f t="shared" si="317"/>
        <v>2.006837084148728</v>
      </c>
      <c r="Z632" s="47">
        <f t="shared" si="318"/>
        <v>105.53129925101672</v>
      </c>
      <c r="AA632" s="47">
        <f t="shared" si="319"/>
        <v>112.38630709934766</v>
      </c>
      <c r="AB632" s="45">
        <f t="shared" si="320"/>
        <v>3.8740000000000001</v>
      </c>
      <c r="AC632" s="2" t="str">
        <f t="shared" si="306"/>
        <v>TY1</v>
      </c>
      <c r="AD632">
        <f t="shared" si="307"/>
        <v>112.328125</v>
      </c>
      <c r="AE632">
        <f t="shared" si="308"/>
        <v>112.96875</v>
      </c>
      <c r="AF632" s="49">
        <f t="shared" si="335"/>
        <v>-0.640625</v>
      </c>
      <c r="AG632" s="3">
        <f t="shared" si="321"/>
        <v>112.38630709934766</v>
      </c>
      <c r="AH632">
        <f t="shared" si="322"/>
        <v>112.80821386972605</v>
      </c>
      <c r="AI632" s="51">
        <f t="shared" si="323"/>
        <v>-0.42190677037838498</v>
      </c>
      <c r="AJ632" s="52">
        <f t="shared" si="324"/>
        <v>0.21871822962161502</v>
      </c>
      <c r="AK632" s="2">
        <v>45322</v>
      </c>
      <c r="AL632" t="str">
        <v>91282CJX</v>
      </c>
      <c r="AM632">
        <v>1.8914</v>
      </c>
      <c r="AN632">
        <v>5.04969</v>
      </c>
      <c r="AO632">
        <v>0.89370000000000005</v>
      </c>
      <c r="AP632">
        <v>112.96875</v>
      </c>
      <c r="AQ632">
        <f>VLOOKUP(AL632,工作表1!$F$3:$G$1000,2,FALSE)</f>
        <v>4</v>
      </c>
      <c r="AR632" t="str">
        <f>VLOOKUP(AL632,工作表1!$F$3:$H$1000,3,FALSE)</f>
        <v>2031/1/31</v>
      </c>
      <c r="AS632">
        <f t="shared" si="309"/>
        <v>5.3124500000000001</v>
      </c>
      <c r="AT632">
        <f t="shared" si="310"/>
        <v>-1.3124500000000001</v>
      </c>
      <c r="AU632" s="43">
        <f t="shared" si="325"/>
        <v>45504</v>
      </c>
      <c r="AV632" s="43">
        <f t="shared" si="311"/>
        <v>45471</v>
      </c>
      <c r="AW632" s="45">
        <f t="shared" si="326"/>
        <v>1.098901098901099E-2</v>
      </c>
      <c r="AX632" s="45">
        <f t="shared" si="327"/>
        <v>1.632906819208189</v>
      </c>
      <c r="AY632" s="47">
        <f t="shared" si="328"/>
        <v>100.46797460904236</v>
      </c>
      <c r="AZ632" s="47">
        <f t="shared" si="329"/>
        <v>112.80821386972605</v>
      </c>
      <c r="BA632" s="43"/>
      <c r="BC632" s="2">
        <v>45321</v>
      </c>
      <c r="BD632" t="str">
        <v>91282CCB</v>
      </c>
      <c r="BE632">
        <v>9.7980999999999998</v>
      </c>
      <c r="BF632">
        <v>4.5062899999999999</v>
      </c>
      <c r="BG632">
        <v>0.76739999999999997</v>
      </c>
      <c r="BH632">
        <v>112.828125</v>
      </c>
      <c r="BI632">
        <f>VLOOKUP(BD632,工作表1!$K$3:$L$1000,2,FALSE)</f>
        <v>1.625</v>
      </c>
      <c r="BJ632" t="str">
        <f>VLOOKUP(BD632,工作表1!$K$3:$M$1000,3,FALSE)</f>
        <v>2031/5/15</v>
      </c>
      <c r="BK632">
        <f t="shared" si="312"/>
        <v>5.3105000000000002</v>
      </c>
      <c r="BL632">
        <f t="shared" si="313"/>
        <v>-3.6855000000000002</v>
      </c>
      <c r="BM632" s="43">
        <f t="shared" si="330"/>
        <v>45427</v>
      </c>
      <c r="BN632" s="43">
        <f t="shared" si="314"/>
        <v>45565</v>
      </c>
      <c r="BO632" s="45">
        <f t="shared" si="331"/>
        <v>0.34375</v>
      </c>
      <c r="BP632" s="45">
        <f t="shared" si="332"/>
        <v>1.4255993150684931</v>
      </c>
      <c r="BQ632" s="47">
        <f t="shared" si="333"/>
        <v>85.047393341311761</v>
      </c>
      <c r="BR632" s="47">
        <f t="shared" si="334"/>
        <v>111.56977806962058</v>
      </c>
    </row>
    <row r="633" spans="6:70" x14ac:dyDescent="0.25">
      <c r="F633" s="2">
        <v>45331</v>
      </c>
      <c r="G633">
        <v>5.3181000000000003</v>
      </c>
      <c r="H633" s="43">
        <v>45350</v>
      </c>
      <c r="I633">
        <v>4.2839</v>
      </c>
      <c r="L633" s="2">
        <v>45321</v>
      </c>
      <c r="M633" t="str">
        <v>91282CJG</v>
      </c>
      <c r="N633">
        <v>1.7956000000000001</v>
      </c>
      <c r="O633">
        <v>4.9893000000000001</v>
      </c>
      <c r="P633">
        <v>0.94020000000000004</v>
      </c>
      <c r="Q633">
        <v>111.625</v>
      </c>
      <c r="R633">
        <f>VLOOKUP(M633,工作表1!$A$3:$B$1000,2,FALSE)</f>
        <v>4.875</v>
      </c>
      <c r="S633" t="str">
        <f>VLOOKUP(M633,工作表1!$A$3:$C$1000,3,FALSE)</f>
        <v>2030/10/31</v>
      </c>
      <c r="T633">
        <f t="shared" si="304"/>
        <v>5.3105000000000002</v>
      </c>
      <c r="U633">
        <f t="shared" si="303"/>
        <v>-0.43550000000000022</v>
      </c>
      <c r="V633" s="43">
        <f t="shared" si="315"/>
        <v>45412</v>
      </c>
      <c r="W633" s="43">
        <f t="shared" si="305"/>
        <v>45380</v>
      </c>
      <c r="X633" s="45">
        <f t="shared" si="316"/>
        <v>1.2321428571428572</v>
      </c>
      <c r="Y633" s="45">
        <f t="shared" si="317"/>
        <v>2.0068003913894326</v>
      </c>
      <c r="Z633" s="47">
        <f t="shared" si="318"/>
        <v>104.84241951087533</v>
      </c>
      <c r="AA633" s="47">
        <f t="shared" si="319"/>
        <v>111.65578417954582</v>
      </c>
      <c r="AB633" s="45">
        <f t="shared" si="320"/>
        <v>4.0052000000000003</v>
      </c>
      <c r="AC633" s="2" t="str">
        <f t="shared" si="306"/>
        <v>TY1</v>
      </c>
      <c r="AD633">
        <f t="shared" si="307"/>
        <v>111.625</v>
      </c>
      <c r="AE633">
        <f t="shared" si="308"/>
        <v>112.234375</v>
      </c>
      <c r="AF633" s="49">
        <f t="shared" si="335"/>
        <v>-0.609375</v>
      </c>
      <c r="AG633" s="3">
        <f t="shared" si="321"/>
        <v>111.65578417954582</v>
      </c>
      <c r="AH633">
        <f t="shared" si="322"/>
        <v>112.04027454589412</v>
      </c>
      <c r="AI633" s="51">
        <f t="shared" si="323"/>
        <v>-0.38449036634830236</v>
      </c>
      <c r="AJ633" s="52">
        <f t="shared" si="324"/>
        <v>0.22488463365169764</v>
      </c>
      <c r="AK633" s="2">
        <v>45321</v>
      </c>
      <c r="AL633" t="str">
        <v>91282CJX</v>
      </c>
      <c r="AM633">
        <v>0.68820000000000003</v>
      </c>
      <c r="AN633">
        <v>5.1529400000000001</v>
      </c>
      <c r="AO633">
        <v>0.89370000000000005</v>
      </c>
      <c r="AP633">
        <v>112.234375</v>
      </c>
      <c r="AQ633">
        <f>VLOOKUP(AL633,工作表1!$F$3:$G$1000,2,FALSE)</f>
        <v>4</v>
      </c>
      <c r="AR633" t="str">
        <f>VLOOKUP(AL633,工作表1!$F$3:$H$1000,3,FALSE)</f>
        <v>2031/1/31</v>
      </c>
      <c r="AS633">
        <f t="shared" si="309"/>
        <v>5.3105000000000002</v>
      </c>
      <c r="AT633">
        <f t="shared" si="310"/>
        <v>-1.3105000000000002</v>
      </c>
      <c r="AU633" s="43">
        <f t="shared" si="325"/>
        <v>45504</v>
      </c>
      <c r="AV633" s="43">
        <f t="shared" si="311"/>
        <v>45471</v>
      </c>
      <c r="AW633" s="45">
        <f t="shared" si="326"/>
        <v>0</v>
      </c>
      <c r="AX633" s="45">
        <f t="shared" si="327"/>
        <v>1.6328767123287671</v>
      </c>
      <c r="AY633" s="47">
        <f t="shared" si="328"/>
        <v>99.780118061056754</v>
      </c>
      <c r="AZ633" s="47">
        <f t="shared" si="329"/>
        <v>112.04027454589412</v>
      </c>
      <c r="BA633" s="43"/>
      <c r="BC633" s="2">
        <v>45320</v>
      </c>
      <c r="BD633" t="str">
        <v>91282CCB</v>
      </c>
      <c r="BE633">
        <v>8.7857000000000003</v>
      </c>
      <c r="BF633">
        <v>4.5529000000000002</v>
      </c>
      <c r="BG633">
        <v>0.76739999999999997</v>
      </c>
      <c r="BH633">
        <v>112.703125</v>
      </c>
      <c r="BI633">
        <f>VLOOKUP(BD633,工作表1!$K$3:$L$1000,2,FALSE)</f>
        <v>1.625</v>
      </c>
      <c r="BJ633" t="str">
        <f>VLOOKUP(BD633,工作表1!$K$3:$M$1000,3,FALSE)</f>
        <v>2031/5/15</v>
      </c>
      <c r="BK633">
        <f t="shared" si="312"/>
        <v>5.3051500000000003</v>
      </c>
      <c r="BL633">
        <f t="shared" si="313"/>
        <v>-3.6801500000000003</v>
      </c>
      <c r="BM633" s="43">
        <f t="shared" si="330"/>
        <v>45427</v>
      </c>
      <c r="BN633" s="43">
        <f t="shared" si="314"/>
        <v>45565</v>
      </c>
      <c r="BO633" s="45">
        <f t="shared" si="331"/>
        <v>0.3392857142857143</v>
      </c>
      <c r="BP633" s="45">
        <f t="shared" si="332"/>
        <v>1.4255870841487281</v>
      </c>
      <c r="BQ633" s="47">
        <f t="shared" si="333"/>
        <v>84.901162099228657</v>
      </c>
      <c r="BR633" s="47">
        <f t="shared" si="334"/>
        <v>111.37756212975802</v>
      </c>
    </row>
    <row r="634" spans="6:70" x14ac:dyDescent="0.25">
      <c r="F634" s="2">
        <v>45330</v>
      </c>
      <c r="G634">
        <v>5.3142500000000004</v>
      </c>
      <c r="H634" s="43">
        <v>45349</v>
      </c>
      <c r="I634">
        <v>4.3291000000000004</v>
      </c>
      <c r="L634" s="2">
        <v>45320</v>
      </c>
      <c r="M634" t="str">
        <v>91282CJG</v>
      </c>
      <c r="N634">
        <v>2.6417000000000002</v>
      </c>
      <c r="O634">
        <v>4.8409800000000001</v>
      </c>
      <c r="P634">
        <v>0.94020000000000004</v>
      </c>
      <c r="Q634">
        <v>111.515625</v>
      </c>
      <c r="R634">
        <f>VLOOKUP(M634,工作表1!$A$3:$B$1000,2,FALSE)</f>
        <v>4.875</v>
      </c>
      <c r="S634" t="str">
        <f>VLOOKUP(M634,工作表1!$A$3:$C$1000,3,FALSE)</f>
        <v>2030/10/31</v>
      </c>
      <c r="T634">
        <f t="shared" si="304"/>
        <v>5.3051500000000003</v>
      </c>
      <c r="U634">
        <f t="shared" si="303"/>
        <v>-0.43015000000000025</v>
      </c>
      <c r="V634" s="43">
        <f t="shared" si="315"/>
        <v>45412</v>
      </c>
      <c r="W634" s="43">
        <f t="shared" si="305"/>
        <v>45380</v>
      </c>
      <c r="X634" s="45">
        <f t="shared" si="316"/>
        <v>1.21875</v>
      </c>
      <c r="Y634" s="45">
        <f t="shared" si="317"/>
        <v>2.0067636986301371</v>
      </c>
      <c r="Z634" s="47">
        <f t="shared" si="318"/>
        <v>104.73737423659313</v>
      </c>
      <c r="AA634" s="47">
        <f t="shared" si="319"/>
        <v>111.54562544853744</v>
      </c>
      <c r="AB634" s="45">
        <f t="shared" si="320"/>
        <v>4.0335999999999999</v>
      </c>
      <c r="AC634" s="2" t="str">
        <f t="shared" si="306"/>
        <v>TY1</v>
      </c>
      <c r="AD634">
        <f t="shared" si="307"/>
        <v>111.515625</v>
      </c>
      <c r="AE634">
        <f t="shared" si="308"/>
        <v>112.109375</v>
      </c>
      <c r="AF634" s="49">
        <f t="shared" si="335"/>
        <v>-0.59375</v>
      </c>
      <c r="AG634" s="3">
        <f t="shared" si="321"/>
        <v>111.54562544853744</v>
      </c>
      <c r="AH634">
        <f t="shared" si="322"/>
        <v>111.85821989067587</v>
      </c>
      <c r="AI634" s="51">
        <f t="shared" si="323"/>
        <v>-0.31259444213843324</v>
      </c>
      <c r="AJ634" s="52">
        <f t="shared" si="324"/>
        <v>0.28115555786156676</v>
      </c>
      <c r="AK634" s="2">
        <v>45320</v>
      </c>
      <c r="AL634" t="str">
        <v>91282CJQ</v>
      </c>
      <c r="AM634">
        <v>2.4611999999999998</v>
      </c>
      <c r="AN634">
        <v>5.0168999999999997</v>
      </c>
      <c r="AO634">
        <v>0.88039999999999996</v>
      </c>
      <c r="AP634">
        <v>112.109375</v>
      </c>
      <c r="AQ634">
        <f>VLOOKUP(AL634,工作表1!$F$3:$G$1000,2,FALSE)</f>
        <v>3.75</v>
      </c>
      <c r="AR634" t="str">
        <f>VLOOKUP(AL634,工作表1!$F$3:$H$1000,3,FALSE)</f>
        <v>2030/12/31</v>
      </c>
      <c r="AS634">
        <f t="shared" si="309"/>
        <v>5.3051500000000003</v>
      </c>
      <c r="AT634">
        <f t="shared" si="310"/>
        <v>-1.5551500000000003</v>
      </c>
      <c r="AU634" s="43">
        <f t="shared" si="325"/>
        <v>45473</v>
      </c>
      <c r="AV634" s="43">
        <f t="shared" si="311"/>
        <v>45471</v>
      </c>
      <c r="AW634" s="45">
        <f t="shared" si="326"/>
        <v>0.30906593406593408</v>
      </c>
      <c r="AX634" s="45">
        <f t="shared" si="327"/>
        <v>1.8501618244768929</v>
      </c>
      <c r="AY634" s="47">
        <f t="shared" si="328"/>
        <v>98.129579816865174</v>
      </c>
      <c r="AZ634" s="47">
        <f t="shared" si="329"/>
        <v>111.85821989067587</v>
      </c>
      <c r="BA634" s="43"/>
      <c r="BC634" s="2">
        <v>45317</v>
      </c>
      <c r="BD634" t="str">
        <v>91282CCB</v>
      </c>
      <c r="BE634">
        <v>6.8845999999999998</v>
      </c>
      <c r="BF634">
        <v>4.6594100000000003</v>
      </c>
      <c r="BG634">
        <v>0.76739999999999997</v>
      </c>
      <c r="BH634">
        <v>112.203125</v>
      </c>
      <c r="BI634">
        <f>VLOOKUP(BD634,工作表1!$K$3:$L$1000,2,FALSE)</f>
        <v>1.625</v>
      </c>
      <c r="BJ634" t="str">
        <f>VLOOKUP(BD634,工作表1!$K$3:$M$1000,3,FALSE)</f>
        <v>2031/5/15</v>
      </c>
      <c r="BK634">
        <f t="shared" si="312"/>
        <v>5.3049999999999997</v>
      </c>
      <c r="BL634">
        <f t="shared" si="313"/>
        <v>-3.6799999999999997</v>
      </c>
      <c r="BM634" s="43">
        <f t="shared" si="330"/>
        <v>45427</v>
      </c>
      <c r="BN634" s="43">
        <f t="shared" si="314"/>
        <v>45565</v>
      </c>
      <c r="BO634" s="45">
        <f t="shared" si="331"/>
        <v>0.33482142857142855</v>
      </c>
      <c r="BP634" s="45">
        <f t="shared" si="332"/>
        <v>1.4255748532289629</v>
      </c>
      <c r="BQ634" s="47">
        <f t="shared" si="333"/>
        <v>84.462614892183765</v>
      </c>
      <c r="BR634" s="47">
        <f t="shared" si="334"/>
        <v>110.80900165211186</v>
      </c>
    </row>
    <row r="635" spans="6:70" x14ac:dyDescent="0.25">
      <c r="F635" s="2">
        <v>45329</v>
      </c>
      <c r="G635">
        <v>5.3194499999999998</v>
      </c>
      <c r="H635" s="43">
        <v>45348</v>
      </c>
      <c r="I635">
        <v>4.3129999999999997</v>
      </c>
      <c r="L635" s="2">
        <v>45317</v>
      </c>
      <c r="M635" t="str">
        <v>91282CJG</v>
      </c>
      <c r="N635">
        <v>3.1720000000000002</v>
      </c>
      <c r="O635">
        <v>4.7535499999999997</v>
      </c>
      <c r="P635">
        <v>0.94020000000000004</v>
      </c>
      <c r="Q635">
        <v>111.03125</v>
      </c>
      <c r="R635">
        <f>VLOOKUP(M635,工作表1!$A$3:$B$1000,2,FALSE)</f>
        <v>4.875</v>
      </c>
      <c r="S635" t="str">
        <f>VLOOKUP(M635,工作表1!$A$3:$C$1000,3,FALSE)</f>
        <v>2030/10/31</v>
      </c>
      <c r="T635">
        <f t="shared" si="304"/>
        <v>5.3049999999999997</v>
      </c>
      <c r="U635">
        <f t="shared" si="303"/>
        <v>-0.42999999999999972</v>
      </c>
      <c r="V635" s="43">
        <f t="shared" si="315"/>
        <v>45412</v>
      </c>
      <c r="W635" s="43">
        <f t="shared" si="305"/>
        <v>45380</v>
      </c>
      <c r="X635" s="45">
        <f t="shared" si="316"/>
        <v>1.2053571428571428</v>
      </c>
      <c r="Y635" s="45">
        <f t="shared" si="317"/>
        <v>2.0067270058708413</v>
      </c>
      <c r="Z635" s="47">
        <f t="shared" si="318"/>
        <v>104.30133980761123</v>
      </c>
      <c r="AA635" s="47">
        <f t="shared" si="319"/>
        <v>111.08431567492616</v>
      </c>
      <c r="AB635" s="45">
        <f t="shared" si="320"/>
        <v>4.0983999999999998</v>
      </c>
      <c r="AC635" s="2" t="str">
        <f t="shared" si="306"/>
        <v>TY1</v>
      </c>
      <c r="AD635">
        <f t="shared" si="307"/>
        <v>111.03125</v>
      </c>
      <c r="AE635">
        <f t="shared" si="308"/>
        <v>111.609375</v>
      </c>
      <c r="AF635" s="49">
        <f t="shared" si="335"/>
        <v>-0.578125</v>
      </c>
      <c r="AG635" s="3">
        <f t="shared" si="321"/>
        <v>111.08431567492616</v>
      </c>
      <c r="AH635">
        <f t="shared" si="322"/>
        <v>111.3640295398267</v>
      </c>
      <c r="AI635" s="51">
        <f t="shared" si="323"/>
        <v>-0.27971386490054329</v>
      </c>
      <c r="AJ635" s="52">
        <f t="shared" si="324"/>
        <v>0.29841113509945671</v>
      </c>
      <c r="AK635" s="2">
        <v>45317</v>
      </c>
      <c r="AL635" t="str">
        <v>91282CJQ</v>
      </c>
      <c r="AM635">
        <v>2.4041999999999999</v>
      </c>
      <c r="AN635">
        <v>5.0249199999999998</v>
      </c>
      <c r="AO635">
        <v>0.88039999999999996</v>
      </c>
      <c r="AP635">
        <v>111.609375</v>
      </c>
      <c r="AQ635">
        <f>VLOOKUP(AL635,工作表1!$F$3:$G$1000,2,FALSE)</f>
        <v>3.75</v>
      </c>
      <c r="AR635" t="str">
        <f>VLOOKUP(AL635,工作表1!$F$3:$H$1000,3,FALSE)</f>
        <v>2030/12/31</v>
      </c>
      <c r="AS635">
        <f t="shared" si="309"/>
        <v>5.3049999999999997</v>
      </c>
      <c r="AT635">
        <f t="shared" si="310"/>
        <v>-1.5549999999999997</v>
      </c>
      <c r="AU635" s="43">
        <f t="shared" si="325"/>
        <v>45473</v>
      </c>
      <c r="AV635" s="43">
        <f t="shared" si="311"/>
        <v>45471</v>
      </c>
      <c r="AW635" s="45">
        <f t="shared" si="326"/>
        <v>0.29876373626373626</v>
      </c>
      <c r="AX635" s="45">
        <f t="shared" si="327"/>
        <v>1.850133599277435</v>
      </c>
      <c r="AY635" s="47">
        <f t="shared" si="328"/>
        <v>97.692221568811675</v>
      </c>
      <c r="AZ635" s="47">
        <f t="shared" si="329"/>
        <v>111.3640295398267</v>
      </c>
      <c r="BA635" s="43"/>
      <c r="BC635" s="2">
        <v>45316</v>
      </c>
      <c r="BD635" t="str">
        <v>91282CCB</v>
      </c>
      <c r="BE635">
        <v>6.5576999999999996</v>
      </c>
      <c r="BF635">
        <v>4.6578200000000001</v>
      </c>
      <c r="BG635">
        <v>0.76739999999999997</v>
      </c>
      <c r="BH635">
        <v>112.5</v>
      </c>
      <c r="BI635">
        <f>VLOOKUP(BD635,工作表1!$K$3:$L$1000,2,FALSE)</f>
        <v>1.625</v>
      </c>
      <c r="BJ635" t="str">
        <f>VLOOKUP(BD635,工作表1!$K$3:$M$1000,3,FALSE)</f>
        <v>2031/5/15</v>
      </c>
      <c r="BK635">
        <f t="shared" si="312"/>
        <v>5.3045</v>
      </c>
      <c r="BL635">
        <f t="shared" si="313"/>
        <v>-3.6795</v>
      </c>
      <c r="BM635" s="43">
        <f t="shared" si="330"/>
        <v>45427</v>
      </c>
      <c r="BN635" s="43">
        <f t="shared" si="314"/>
        <v>45565</v>
      </c>
      <c r="BO635" s="45">
        <f t="shared" si="331"/>
        <v>0.3214285714285714</v>
      </c>
      <c r="BP635" s="45">
        <f t="shared" si="332"/>
        <v>1.4255381604696673</v>
      </c>
      <c r="BQ635" s="47">
        <f t="shared" si="333"/>
        <v>84.686931534401268</v>
      </c>
      <c r="BR635" s="47">
        <f t="shared" si="334"/>
        <v>111.10999055916265</v>
      </c>
    </row>
    <row r="636" spans="6:70" x14ac:dyDescent="0.25">
      <c r="F636" s="2">
        <v>45328</v>
      </c>
      <c r="G636">
        <v>5.3188500000000003</v>
      </c>
      <c r="H636" s="43">
        <v>45345</v>
      </c>
      <c r="I636">
        <v>4.2809999999999997</v>
      </c>
      <c r="L636" s="2">
        <v>45316</v>
      </c>
      <c r="M636" t="str">
        <v>91282CJG</v>
      </c>
      <c r="N636">
        <v>1.9925999999999999</v>
      </c>
      <c r="O636">
        <v>4.9872500000000004</v>
      </c>
      <c r="P636">
        <v>0.94020000000000004</v>
      </c>
      <c r="Q636">
        <v>111.3125</v>
      </c>
      <c r="R636">
        <f>VLOOKUP(M636,工作表1!$A$3:$B$1000,2,FALSE)</f>
        <v>4.875</v>
      </c>
      <c r="S636" t="str">
        <f>VLOOKUP(M636,工作表1!$A$3:$C$1000,3,FALSE)</f>
        <v>2030/10/31</v>
      </c>
      <c r="T636">
        <f t="shared" si="304"/>
        <v>5.3045</v>
      </c>
      <c r="U636">
        <f t="shared" si="303"/>
        <v>-0.42949999999999999</v>
      </c>
      <c r="V636" s="43">
        <f t="shared" si="315"/>
        <v>45412</v>
      </c>
      <c r="W636" s="43">
        <f t="shared" si="305"/>
        <v>45380</v>
      </c>
      <c r="X636" s="45">
        <f t="shared" si="316"/>
        <v>1.1651785714285714</v>
      </c>
      <c r="Y636" s="45">
        <f t="shared" si="317"/>
        <v>2.0066169275929551</v>
      </c>
      <c r="Z636" s="47">
        <f t="shared" si="318"/>
        <v>104.5455514261167</v>
      </c>
      <c r="AA636" s="47">
        <f t="shared" si="319"/>
        <v>111.35141927841816</v>
      </c>
      <c r="AB636" s="45">
        <f t="shared" si="320"/>
        <v>4.0734000000000004</v>
      </c>
      <c r="AC636" s="2" t="str">
        <f t="shared" si="306"/>
        <v>TY1</v>
      </c>
      <c r="AD636">
        <f t="shared" si="307"/>
        <v>111.3125</v>
      </c>
      <c r="AE636">
        <f t="shared" si="308"/>
        <v>111.90625</v>
      </c>
      <c r="AF636" s="49">
        <f t="shared" si="335"/>
        <v>-0.59375</v>
      </c>
      <c r="AG636" s="3">
        <f t="shared" si="321"/>
        <v>111.35141927841816</v>
      </c>
      <c r="AH636">
        <f t="shared" si="322"/>
        <v>111.65007336618348</v>
      </c>
      <c r="AI636" s="51">
        <f t="shared" si="323"/>
        <v>-0.2986540877653141</v>
      </c>
      <c r="AJ636" s="52">
        <f t="shared" si="324"/>
        <v>0.2950959122346859</v>
      </c>
      <c r="AK636" s="2">
        <v>45316</v>
      </c>
      <c r="AL636" t="str">
        <v>91282CJQ</v>
      </c>
      <c r="AM636">
        <v>1.4328000000000001</v>
      </c>
      <c r="AN636">
        <v>5.0926200000000001</v>
      </c>
      <c r="AO636">
        <v>0.88039999999999996</v>
      </c>
      <c r="AP636">
        <v>111.90625</v>
      </c>
      <c r="AQ636">
        <f>VLOOKUP(AL636,工作表1!$F$3:$G$1000,2,FALSE)</f>
        <v>3.75</v>
      </c>
      <c r="AR636" t="str">
        <f>VLOOKUP(AL636,工作表1!$F$3:$H$1000,3,FALSE)</f>
        <v>2030/12/31</v>
      </c>
      <c r="AS636">
        <f t="shared" si="309"/>
        <v>5.3045</v>
      </c>
      <c r="AT636">
        <f t="shared" si="310"/>
        <v>-1.5545</v>
      </c>
      <c r="AU636" s="43">
        <f t="shared" si="325"/>
        <v>45473</v>
      </c>
      <c r="AV636" s="43">
        <f t="shared" si="311"/>
        <v>45471</v>
      </c>
      <c r="AW636" s="45">
        <f t="shared" si="326"/>
        <v>0.26785714285714285</v>
      </c>
      <c r="AX636" s="45">
        <f t="shared" si="327"/>
        <v>1.8500489236790605</v>
      </c>
      <c r="AY636" s="47">
        <f t="shared" si="328"/>
        <v>97.937261752927355</v>
      </c>
      <c r="AZ636" s="47">
        <f t="shared" si="329"/>
        <v>111.65007336618348</v>
      </c>
      <c r="BA636" s="43"/>
      <c r="BC636" s="2">
        <v>45315</v>
      </c>
      <c r="BD636" t="str">
        <v>91282CCB</v>
      </c>
      <c r="BE636">
        <v>6.3186</v>
      </c>
      <c r="BF636">
        <v>4.7270799999999999</v>
      </c>
      <c r="BG636">
        <v>0.76739999999999997</v>
      </c>
      <c r="BH636">
        <v>112.140625</v>
      </c>
      <c r="BI636">
        <f>VLOOKUP(BD636,工作表1!$K$3:$L$1000,2,FALSE)</f>
        <v>1.625</v>
      </c>
      <c r="BJ636" t="str">
        <f>VLOOKUP(BD636,工作表1!$K$3:$M$1000,3,FALSE)</f>
        <v>2031/5/15</v>
      </c>
      <c r="BK636">
        <f t="shared" si="312"/>
        <v>5.3193000000000001</v>
      </c>
      <c r="BL636">
        <f t="shared" si="313"/>
        <v>-3.6943000000000001</v>
      </c>
      <c r="BM636" s="43">
        <f t="shared" si="330"/>
        <v>45427</v>
      </c>
      <c r="BN636" s="43">
        <f t="shared" si="314"/>
        <v>45565</v>
      </c>
      <c r="BO636" s="45">
        <f t="shared" si="331"/>
        <v>0.3169642857142857</v>
      </c>
      <c r="BP636" s="45">
        <f t="shared" si="332"/>
        <v>1.4255259295499019</v>
      </c>
      <c r="BQ636" s="47">
        <f t="shared" si="333"/>
        <v>84.374010752577661</v>
      </c>
      <c r="BR636" s="47">
        <f t="shared" si="334"/>
        <v>110.71860413633242</v>
      </c>
    </row>
    <row r="637" spans="6:70" x14ac:dyDescent="0.25">
      <c r="F637" s="2">
        <v>45327</v>
      </c>
      <c r="G637">
        <v>5.3281000000000001</v>
      </c>
      <c r="H637" s="43">
        <v>45344</v>
      </c>
      <c r="I637">
        <v>4.3445</v>
      </c>
      <c r="L637" s="2">
        <v>45315</v>
      </c>
      <c r="M637" t="str">
        <v>91282CJG</v>
      </c>
      <c r="N637">
        <v>2.3546999999999998</v>
      </c>
      <c r="O637">
        <v>4.9382799999999998</v>
      </c>
      <c r="P637">
        <v>0.94020000000000004</v>
      </c>
      <c r="Q637">
        <v>110.96875</v>
      </c>
      <c r="R637">
        <f>VLOOKUP(M637,工作表1!$A$3:$B$1000,2,FALSE)</f>
        <v>4.875</v>
      </c>
      <c r="S637" t="str">
        <f>VLOOKUP(M637,工作表1!$A$3:$C$1000,3,FALSE)</f>
        <v>2030/10/31</v>
      </c>
      <c r="T637">
        <f t="shared" si="304"/>
        <v>5.3193000000000001</v>
      </c>
      <c r="U637">
        <f t="shared" si="303"/>
        <v>-0.44430000000000014</v>
      </c>
      <c r="V637" s="43">
        <f t="shared" si="315"/>
        <v>45412</v>
      </c>
      <c r="W637" s="43">
        <f t="shared" si="305"/>
        <v>45380</v>
      </c>
      <c r="X637" s="45">
        <f t="shared" si="316"/>
        <v>1.1517857142857142</v>
      </c>
      <c r="Y637" s="45">
        <f t="shared" si="317"/>
        <v>2.0065802348336597</v>
      </c>
      <c r="Z637" s="47">
        <f t="shared" si="318"/>
        <v>104.23350612573708</v>
      </c>
      <c r="AA637" s="47">
        <f t="shared" si="319"/>
        <v>111.02480790318791</v>
      </c>
      <c r="AB637" s="45">
        <f t="shared" si="320"/>
        <v>4.1394000000000002</v>
      </c>
      <c r="AC637" s="2" t="str">
        <f t="shared" si="306"/>
        <v>TY1</v>
      </c>
      <c r="AD637">
        <f t="shared" si="307"/>
        <v>110.96875</v>
      </c>
      <c r="AE637">
        <f t="shared" si="308"/>
        <v>111.546875</v>
      </c>
      <c r="AF637" s="49">
        <f t="shared" si="335"/>
        <v>-0.578125</v>
      </c>
      <c r="AG637" s="3">
        <f t="shared" si="321"/>
        <v>111.02480790318791</v>
      </c>
      <c r="AH637">
        <f t="shared" si="322"/>
        <v>111.32308380932368</v>
      </c>
      <c r="AI637" s="51">
        <f t="shared" si="323"/>
        <v>-0.29827590613577115</v>
      </c>
      <c r="AJ637" s="52">
        <f t="shared" si="324"/>
        <v>0.27984909386422885</v>
      </c>
      <c r="AK637" s="2">
        <v>45315</v>
      </c>
      <c r="AL637" t="str">
        <v>91282CJQ</v>
      </c>
      <c r="AM637">
        <v>2.4154</v>
      </c>
      <c r="AN637">
        <v>5.0537200000000002</v>
      </c>
      <c r="AO637">
        <v>0.88039999999999996</v>
      </c>
      <c r="AP637">
        <v>111.546875</v>
      </c>
      <c r="AQ637">
        <f>VLOOKUP(AL637,工作表1!$F$3:$G$1000,2,FALSE)</f>
        <v>3.75</v>
      </c>
      <c r="AR637" t="str">
        <f>VLOOKUP(AL637,工作表1!$F$3:$H$1000,3,FALSE)</f>
        <v>2030/12/31</v>
      </c>
      <c r="AS637">
        <f t="shared" si="309"/>
        <v>5.3193000000000001</v>
      </c>
      <c r="AT637">
        <f t="shared" si="310"/>
        <v>-1.5693000000000001</v>
      </c>
      <c r="AU637" s="43">
        <f t="shared" si="325"/>
        <v>45473</v>
      </c>
      <c r="AV637" s="43">
        <f t="shared" si="311"/>
        <v>45471</v>
      </c>
      <c r="AW637" s="45">
        <f t="shared" si="326"/>
        <v>0.25755494505494508</v>
      </c>
      <c r="AX637" s="45">
        <f t="shared" si="327"/>
        <v>1.8500206984796024</v>
      </c>
      <c r="AY637" s="47">
        <f t="shared" si="328"/>
        <v>97.640673750568737</v>
      </c>
      <c r="AZ637" s="47">
        <f t="shared" si="329"/>
        <v>111.32308380932368</v>
      </c>
      <c r="BA637" s="43"/>
      <c r="BC637" s="2">
        <v>45314</v>
      </c>
      <c r="BD637" t="str">
        <v>91282CCB</v>
      </c>
      <c r="BE637">
        <v>7.3864000000000001</v>
      </c>
      <c r="BF637">
        <v>4.6516599999999997</v>
      </c>
      <c r="BG637">
        <v>0.76739999999999997</v>
      </c>
      <c r="BH637">
        <v>112.34375</v>
      </c>
      <c r="BI637">
        <f>VLOOKUP(BD637,工作表1!$K$3:$L$1000,2,FALSE)</f>
        <v>1.625</v>
      </c>
      <c r="BJ637" t="str">
        <f>VLOOKUP(BD637,工作表1!$K$3:$M$1000,3,FALSE)</f>
        <v>2031/5/15</v>
      </c>
      <c r="BK637">
        <f t="shared" si="312"/>
        <v>5.3109000000000002</v>
      </c>
      <c r="BL637">
        <f t="shared" si="313"/>
        <v>-3.6859000000000002</v>
      </c>
      <c r="BM637" s="43">
        <f t="shared" si="330"/>
        <v>45427</v>
      </c>
      <c r="BN637" s="43">
        <f t="shared" si="314"/>
        <v>45565</v>
      </c>
      <c r="BO637" s="45">
        <f t="shared" si="331"/>
        <v>0.3125</v>
      </c>
      <c r="BP637" s="45">
        <f t="shared" si="332"/>
        <v>1.4255136986301369</v>
      </c>
      <c r="BQ637" s="47">
        <f t="shared" si="333"/>
        <v>84.561957612156974</v>
      </c>
      <c r="BR637" s="47">
        <f t="shared" si="334"/>
        <v>110.95901176160491</v>
      </c>
    </row>
    <row r="638" spans="6:70" x14ac:dyDescent="0.25">
      <c r="F638" s="2">
        <v>45324</v>
      </c>
      <c r="G638">
        <v>5.3189000000000002</v>
      </c>
      <c r="H638" s="43">
        <v>45343</v>
      </c>
      <c r="I638">
        <v>4.3258000000000001</v>
      </c>
      <c r="L638" s="2">
        <v>45314</v>
      </c>
      <c r="M638" t="str">
        <v>91282CJG</v>
      </c>
      <c r="N638">
        <v>2.4636</v>
      </c>
      <c r="O638">
        <v>4.9257200000000001</v>
      </c>
      <c r="P638">
        <v>0.94020000000000004</v>
      </c>
      <c r="Q638">
        <v>111.21875</v>
      </c>
      <c r="R638">
        <f>VLOOKUP(M638,工作表1!$A$3:$B$1000,2,FALSE)</f>
        <v>4.875</v>
      </c>
      <c r="S638" t="str">
        <f>VLOOKUP(M638,工作表1!$A$3:$C$1000,3,FALSE)</f>
        <v>2030/10/31</v>
      </c>
      <c r="T638">
        <f t="shared" si="304"/>
        <v>5.3109000000000002</v>
      </c>
      <c r="U638">
        <f t="shared" si="303"/>
        <v>-0.43590000000000018</v>
      </c>
      <c r="V638" s="43">
        <f t="shared" si="315"/>
        <v>45412</v>
      </c>
      <c r="W638" s="43">
        <f t="shared" si="305"/>
        <v>45380</v>
      </c>
      <c r="X638" s="45">
        <f t="shared" si="316"/>
        <v>1.1383928571428572</v>
      </c>
      <c r="Y638" s="45">
        <f t="shared" si="317"/>
        <v>2.0065435420743638</v>
      </c>
      <c r="Z638" s="47">
        <f t="shared" si="318"/>
        <v>104.46789363403741</v>
      </c>
      <c r="AA638" s="47">
        <f t="shared" si="319"/>
        <v>111.27501650457249</v>
      </c>
      <c r="AB638" s="45">
        <f t="shared" si="320"/>
        <v>4.0942999999999996</v>
      </c>
      <c r="AC638" s="2" t="str">
        <f t="shared" si="306"/>
        <v>TY1</v>
      </c>
      <c r="AD638">
        <f t="shared" si="307"/>
        <v>111.21875</v>
      </c>
      <c r="AE638">
        <f t="shared" si="308"/>
        <v>111.828125</v>
      </c>
      <c r="AF638" s="49">
        <f t="shared" si="335"/>
        <v>-0.609375</v>
      </c>
      <c r="AG638" s="3">
        <f t="shared" si="321"/>
        <v>111.27501650457249</v>
      </c>
      <c r="AH638">
        <f t="shared" si="322"/>
        <v>111.56978254450557</v>
      </c>
      <c r="AI638" s="51">
        <f t="shared" si="323"/>
        <v>-0.29476603993308004</v>
      </c>
      <c r="AJ638" s="52">
        <f t="shared" si="324"/>
        <v>0.31460896006691996</v>
      </c>
      <c r="AK638" s="2">
        <v>45314</v>
      </c>
      <c r="AL638" t="str">
        <v>91282CJQ</v>
      </c>
      <c r="AM638">
        <v>1.5681</v>
      </c>
      <c r="AN638">
        <v>5.1026499999999997</v>
      </c>
      <c r="AO638">
        <v>0.88039999999999996</v>
      </c>
      <c r="AP638">
        <v>111.828125</v>
      </c>
      <c r="AQ638">
        <f>VLOOKUP(AL638,工作表1!$F$3:$G$1000,2,FALSE)</f>
        <v>3.75</v>
      </c>
      <c r="AR638" t="str">
        <f>VLOOKUP(AL638,工作表1!$F$3:$H$1000,3,FALSE)</f>
        <v>2030/12/31</v>
      </c>
      <c r="AS638">
        <f t="shared" si="309"/>
        <v>5.3109000000000002</v>
      </c>
      <c r="AT638">
        <f t="shared" si="310"/>
        <v>-1.5609000000000002</v>
      </c>
      <c r="AU638" s="43">
        <f t="shared" si="325"/>
        <v>45473</v>
      </c>
      <c r="AV638" s="43">
        <f t="shared" si="311"/>
        <v>45471</v>
      </c>
      <c r="AW638" s="45">
        <f t="shared" si="326"/>
        <v>0.24725274725274726</v>
      </c>
      <c r="AX638" s="45">
        <f t="shared" si="327"/>
        <v>1.8499924732801447</v>
      </c>
      <c r="AY638" s="47">
        <f t="shared" si="328"/>
        <v>97.859132031634758</v>
      </c>
      <c r="AZ638" s="47">
        <f t="shared" si="329"/>
        <v>111.56978254450557</v>
      </c>
      <c r="BA638" s="43"/>
      <c r="BC638" s="2">
        <v>45313</v>
      </c>
      <c r="BD638" t="str">
        <v>91282CCB</v>
      </c>
      <c r="BE638">
        <v>8.9845000000000006</v>
      </c>
      <c r="BF638">
        <v>4.5895099999999998</v>
      </c>
      <c r="BG638">
        <v>0.76739999999999997</v>
      </c>
      <c r="BH638">
        <v>112.640625</v>
      </c>
      <c r="BI638">
        <f>VLOOKUP(BD638,工作表1!$K$3:$L$1000,2,FALSE)</f>
        <v>1.625</v>
      </c>
      <c r="BJ638" t="str">
        <f>VLOOKUP(BD638,工作表1!$K$3:$M$1000,3,FALSE)</f>
        <v>2031/5/15</v>
      </c>
      <c r="BK638">
        <f t="shared" si="312"/>
        <v>5.3209</v>
      </c>
      <c r="BL638">
        <f t="shared" si="313"/>
        <v>-3.6959</v>
      </c>
      <c r="BM638" s="43">
        <f t="shared" si="330"/>
        <v>45427</v>
      </c>
      <c r="BN638" s="43">
        <f t="shared" si="314"/>
        <v>45565</v>
      </c>
      <c r="BO638" s="45">
        <f t="shared" si="331"/>
        <v>0.3080357142857143</v>
      </c>
      <c r="BP638" s="45">
        <f t="shared" si="332"/>
        <v>1.4255014677103719</v>
      </c>
      <c r="BQ638" s="47">
        <f t="shared" si="333"/>
        <v>84.791381928218158</v>
      </c>
      <c r="BR638" s="47">
        <f t="shared" si="334"/>
        <v>111.27012524914491</v>
      </c>
    </row>
    <row r="639" spans="6:70" x14ac:dyDescent="0.25">
      <c r="F639" s="2">
        <v>45323</v>
      </c>
      <c r="G639">
        <v>5.2929000000000004</v>
      </c>
      <c r="H639" s="43">
        <v>45342</v>
      </c>
      <c r="I639">
        <v>4.2831999999999999</v>
      </c>
      <c r="L639" s="2">
        <v>45313</v>
      </c>
      <c r="M639" t="str">
        <v>91282CJG</v>
      </c>
      <c r="N639">
        <v>2.1576</v>
      </c>
      <c r="O639">
        <v>4.9844099999999996</v>
      </c>
      <c r="P639">
        <v>0.94020000000000004</v>
      </c>
      <c r="Q639">
        <v>111.5</v>
      </c>
      <c r="R639">
        <f>VLOOKUP(M639,工作表1!$A$3:$B$1000,2,FALSE)</f>
        <v>4.875</v>
      </c>
      <c r="S639" t="str">
        <f>VLOOKUP(M639,工作表1!$A$3:$C$1000,3,FALSE)</f>
        <v>2030/10/31</v>
      </c>
      <c r="T639">
        <f t="shared" si="304"/>
        <v>5.3209</v>
      </c>
      <c r="U639">
        <f t="shared" si="303"/>
        <v>-0.44589999999999996</v>
      </c>
      <c r="V639" s="43">
        <f t="shared" si="315"/>
        <v>45412</v>
      </c>
      <c r="W639" s="43">
        <f t="shared" si="305"/>
        <v>45380</v>
      </c>
      <c r="X639" s="45">
        <f t="shared" si="316"/>
        <v>1.125</v>
      </c>
      <c r="Y639" s="45">
        <f t="shared" si="317"/>
        <v>2.0065068493150684</v>
      </c>
      <c r="Z639" s="47">
        <f t="shared" si="318"/>
        <v>104.68827429440385</v>
      </c>
      <c r="AA639" s="47">
        <f t="shared" si="319"/>
        <v>111.51386562790218</v>
      </c>
      <c r="AB639" s="45">
        <f t="shared" si="320"/>
        <v>4.0731000000000002</v>
      </c>
      <c r="AC639" s="2" t="str">
        <f t="shared" si="306"/>
        <v>TY1</v>
      </c>
      <c r="AD639">
        <f t="shared" si="307"/>
        <v>111.5</v>
      </c>
      <c r="AE639">
        <f t="shared" si="308"/>
        <v>112.125</v>
      </c>
      <c r="AF639" s="49">
        <f t="shared" si="335"/>
        <v>-0.625</v>
      </c>
      <c r="AG639" s="3">
        <f t="shared" si="321"/>
        <v>111.51386562790218</v>
      </c>
      <c r="AH639">
        <f t="shared" si="322"/>
        <v>111.83021926236637</v>
      </c>
      <c r="AI639" s="51">
        <f t="shared" si="323"/>
        <v>-0.31635363446419262</v>
      </c>
      <c r="AJ639" s="52">
        <f t="shared" si="324"/>
        <v>0.30864636553580738</v>
      </c>
      <c r="AK639" s="2">
        <v>45313</v>
      </c>
      <c r="AL639" t="str">
        <v>91282CJQ</v>
      </c>
      <c r="AM639">
        <v>1.7083999999999999</v>
      </c>
      <c r="AN639">
        <v>5.1083499999999997</v>
      </c>
      <c r="AO639">
        <v>0.88039999999999996</v>
      </c>
      <c r="AP639">
        <v>112.125</v>
      </c>
      <c r="AQ639">
        <f>VLOOKUP(AL639,工作表1!$F$3:$G$1000,2,FALSE)</f>
        <v>3.75</v>
      </c>
      <c r="AR639" t="str">
        <f>VLOOKUP(AL639,工作表1!$F$3:$H$1000,3,FALSE)</f>
        <v>2030/12/31</v>
      </c>
      <c r="AS639">
        <f t="shared" si="309"/>
        <v>5.3209</v>
      </c>
      <c r="AT639">
        <f t="shared" si="310"/>
        <v>-1.5709</v>
      </c>
      <c r="AU639" s="43">
        <f t="shared" si="325"/>
        <v>45473</v>
      </c>
      <c r="AV639" s="43">
        <f t="shared" si="311"/>
        <v>45471</v>
      </c>
      <c r="AW639" s="45">
        <f t="shared" si="326"/>
        <v>0.23695054945054944</v>
      </c>
      <c r="AX639" s="45">
        <f t="shared" si="327"/>
        <v>1.8499642480806866</v>
      </c>
      <c r="AY639" s="47">
        <f t="shared" si="328"/>
        <v>98.081707454873495</v>
      </c>
      <c r="AZ639" s="47">
        <f t="shared" si="329"/>
        <v>111.83021926236637</v>
      </c>
      <c r="BA639" s="43"/>
      <c r="BC639" s="2">
        <v>45310</v>
      </c>
      <c r="BD639" t="str">
        <v>91282CCB</v>
      </c>
      <c r="BE639">
        <v>8.2452000000000005</v>
      </c>
      <c r="BF639">
        <v>4.6175199999999998</v>
      </c>
      <c r="BG639">
        <v>0.76739999999999997</v>
      </c>
      <c r="BH639">
        <v>112.25</v>
      </c>
      <c r="BI639">
        <f>VLOOKUP(BD639,工作表1!$K$3:$L$1000,2,FALSE)</f>
        <v>1.625</v>
      </c>
      <c r="BJ639" t="str">
        <f>VLOOKUP(BD639,工作表1!$K$3:$M$1000,3,FALSE)</f>
        <v>2031/5/15</v>
      </c>
      <c r="BK639">
        <f t="shared" si="312"/>
        <v>5.3144999999999998</v>
      </c>
      <c r="BL639">
        <f t="shared" si="313"/>
        <v>-3.6894999999999998</v>
      </c>
      <c r="BM639" s="43">
        <f t="shared" si="330"/>
        <v>45427</v>
      </c>
      <c r="BN639" s="43">
        <f t="shared" si="314"/>
        <v>45565</v>
      </c>
      <c r="BO639" s="45">
        <f t="shared" si="331"/>
        <v>0.3035714285714286</v>
      </c>
      <c r="BP639" s="45">
        <f t="shared" si="332"/>
        <v>1.4254892367906067</v>
      </c>
      <c r="BQ639" s="47">
        <f t="shared" si="333"/>
        <v>84.478683314555298</v>
      </c>
      <c r="BR639" s="47">
        <f t="shared" si="334"/>
        <v>110.85991038879793</v>
      </c>
    </row>
    <row r="640" spans="6:70" x14ac:dyDescent="0.25">
      <c r="F640" s="2">
        <v>45322</v>
      </c>
      <c r="G640">
        <v>5.3124500000000001</v>
      </c>
      <c r="H640" s="43">
        <v>45341</v>
      </c>
      <c r="I640">
        <v>4.2937000000000003</v>
      </c>
      <c r="L640" s="2">
        <v>45310</v>
      </c>
      <c r="M640" t="str">
        <v>91282CJG</v>
      </c>
      <c r="N640">
        <v>2.3845000000000001</v>
      </c>
      <c r="O640">
        <v>4.9488599999999998</v>
      </c>
      <c r="P640">
        <v>0.94020000000000004</v>
      </c>
      <c r="Q640">
        <v>111.125</v>
      </c>
      <c r="R640">
        <f>VLOOKUP(M640,工作表1!$A$3:$B$1000,2,FALSE)</f>
        <v>4.875</v>
      </c>
      <c r="S640" t="str">
        <f>VLOOKUP(M640,工作表1!$A$3:$C$1000,3,FALSE)</f>
        <v>2030/10/31</v>
      </c>
      <c r="T640">
        <f t="shared" si="304"/>
        <v>5.3144999999999998</v>
      </c>
      <c r="U640">
        <f t="shared" si="303"/>
        <v>-0.43949999999999978</v>
      </c>
      <c r="V640" s="43">
        <f t="shared" si="315"/>
        <v>45412</v>
      </c>
      <c r="W640" s="43">
        <f t="shared" si="305"/>
        <v>45380</v>
      </c>
      <c r="X640" s="45">
        <f t="shared" si="316"/>
        <v>1.1116071428571428</v>
      </c>
      <c r="Y640" s="45">
        <f t="shared" si="317"/>
        <v>2.006470156555773</v>
      </c>
      <c r="Z640" s="47">
        <f t="shared" si="318"/>
        <v>104.34530204008433</v>
      </c>
      <c r="AA640" s="47">
        <f t="shared" si="319"/>
        <v>111.15034336072705</v>
      </c>
      <c r="AB640" s="45">
        <f t="shared" si="320"/>
        <v>4.0941000000000001</v>
      </c>
      <c r="AC640" s="2" t="str">
        <f t="shared" si="306"/>
        <v>TY1</v>
      </c>
      <c r="AD640">
        <f t="shared" si="307"/>
        <v>111.125</v>
      </c>
      <c r="AE640">
        <f t="shared" si="308"/>
        <v>111.734375</v>
      </c>
      <c r="AF640" s="49">
        <f t="shared" si="335"/>
        <v>-0.609375</v>
      </c>
      <c r="AG640" s="3">
        <f t="shared" si="321"/>
        <v>111.15034336072705</v>
      </c>
      <c r="AH640">
        <f t="shared" si="322"/>
        <v>111.45751749455654</v>
      </c>
      <c r="AI640" s="51">
        <f t="shared" si="323"/>
        <v>-0.30717413382949132</v>
      </c>
      <c r="AJ640" s="52">
        <f t="shared" si="324"/>
        <v>0.30220086617050868</v>
      </c>
      <c r="AK640" s="2">
        <v>45310</v>
      </c>
      <c r="AL640" t="str">
        <v>91282CJQ</v>
      </c>
      <c r="AM640">
        <v>1.9434</v>
      </c>
      <c r="AN640">
        <v>5.08087</v>
      </c>
      <c r="AO640">
        <v>0.88039999999999996</v>
      </c>
      <c r="AP640">
        <v>111.734375</v>
      </c>
      <c r="AQ640">
        <f>VLOOKUP(AL640,工作表1!$F$3:$G$1000,2,FALSE)</f>
        <v>3.75</v>
      </c>
      <c r="AR640" t="str">
        <f>VLOOKUP(AL640,工作表1!$F$3:$H$1000,3,FALSE)</f>
        <v>2030/12/31</v>
      </c>
      <c r="AS640">
        <f t="shared" si="309"/>
        <v>5.3144999999999998</v>
      </c>
      <c r="AT640">
        <f t="shared" si="310"/>
        <v>-1.5644999999999998</v>
      </c>
      <c r="AU640" s="43">
        <f t="shared" si="325"/>
        <v>45473</v>
      </c>
      <c r="AV640" s="43">
        <f t="shared" si="311"/>
        <v>45471</v>
      </c>
      <c r="AW640" s="45">
        <f t="shared" si="326"/>
        <v>0.22664835164835165</v>
      </c>
      <c r="AX640" s="45">
        <f t="shared" si="327"/>
        <v>1.8499360228812285</v>
      </c>
      <c r="AY640" s="47">
        <f t="shared" si="328"/>
        <v>97.754009977550027</v>
      </c>
      <c r="AZ640" s="47">
        <f t="shared" si="329"/>
        <v>111.45751749455654</v>
      </c>
      <c r="BA640" s="43"/>
      <c r="BC640" s="2">
        <v>45309</v>
      </c>
      <c r="BD640" t="str">
        <v>91282CCB</v>
      </c>
      <c r="BE640">
        <v>7.6840000000000002</v>
      </c>
      <c r="BF640">
        <v>4.6123000000000003</v>
      </c>
      <c r="BG640">
        <v>0.76739999999999997</v>
      </c>
      <c r="BH640">
        <v>112.3125</v>
      </c>
      <c r="BI640">
        <f>VLOOKUP(BD640,工作表1!$K$3:$L$1000,2,FALSE)</f>
        <v>1.625</v>
      </c>
      <c r="BJ640" t="str">
        <f>VLOOKUP(BD640,工作表1!$K$3:$M$1000,3,FALSE)</f>
        <v>2031/5/15</v>
      </c>
      <c r="BK640">
        <f t="shared" si="312"/>
        <v>5.3094999999999999</v>
      </c>
      <c r="BL640">
        <f t="shared" si="313"/>
        <v>-3.6844999999999999</v>
      </c>
      <c r="BM640" s="43">
        <f t="shared" si="330"/>
        <v>45427</v>
      </c>
      <c r="BN640" s="43">
        <f t="shared" si="314"/>
        <v>45565</v>
      </c>
      <c r="BO640" s="45">
        <f t="shared" si="331"/>
        <v>0.29017857142857145</v>
      </c>
      <c r="BP640" s="45">
        <f t="shared" si="332"/>
        <v>1.4254525440313111</v>
      </c>
      <c r="BQ640" s="47">
        <f t="shared" si="333"/>
        <v>84.531005041741381</v>
      </c>
      <c r="BR640" s="47">
        <f t="shared" si="334"/>
        <v>110.93270934199548</v>
      </c>
    </row>
    <row r="641" spans="6:70" x14ac:dyDescent="0.25">
      <c r="F641" s="2">
        <v>45321</v>
      </c>
      <c r="G641">
        <v>5.3105000000000002</v>
      </c>
      <c r="H641" s="43">
        <v>45338</v>
      </c>
      <c r="I641">
        <v>4.2937000000000003</v>
      </c>
      <c r="L641" s="2">
        <v>45309</v>
      </c>
      <c r="M641" t="str">
        <v>91282CJG</v>
      </c>
      <c r="N641">
        <v>2.2587999999999999</v>
      </c>
      <c r="O641">
        <v>4.9853399999999999</v>
      </c>
      <c r="P641">
        <v>0.94020000000000004</v>
      </c>
      <c r="Q641">
        <v>111.203125</v>
      </c>
      <c r="R641">
        <f>VLOOKUP(M641,工作表1!$A$3:$B$1000,2,FALSE)</f>
        <v>4.875</v>
      </c>
      <c r="S641" t="str">
        <f>VLOOKUP(M641,工作表1!$A$3:$C$1000,3,FALSE)</f>
        <v>2030/10/31</v>
      </c>
      <c r="T641">
        <f t="shared" si="304"/>
        <v>5.3094999999999999</v>
      </c>
      <c r="U641">
        <f t="shared" si="303"/>
        <v>-0.43449999999999989</v>
      </c>
      <c r="V641" s="43">
        <f t="shared" si="315"/>
        <v>45412</v>
      </c>
      <c r="W641" s="43">
        <f t="shared" si="305"/>
        <v>45380</v>
      </c>
      <c r="X641" s="45">
        <f t="shared" si="316"/>
        <v>1.0714285714285714</v>
      </c>
      <c r="Y641" s="45">
        <f t="shared" si="317"/>
        <v>2.0063600782778863</v>
      </c>
      <c r="Z641" s="47">
        <f t="shared" si="318"/>
        <v>104.43612755215901</v>
      </c>
      <c r="AA641" s="47">
        <f t="shared" si="319"/>
        <v>111.25344817461433</v>
      </c>
      <c r="AB641" s="45">
        <f t="shared" si="320"/>
        <v>4.1043000000000003</v>
      </c>
      <c r="AC641" s="2" t="str">
        <f t="shared" si="306"/>
        <v>TY1</v>
      </c>
      <c r="AD641">
        <f t="shared" si="307"/>
        <v>111.203125</v>
      </c>
      <c r="AE641">
        <f t="shared" si="308"/>
        <v>111.796875</v>
      </c>
      <c r="AF641" s="49">
        <f t="shared" si="335"/>
        <v>-0.59375</v>
      </c>
      <c r="AG641" s="3">
        <f t="shared" si="321"/>
        <v>111.25344817461433</v>
      </c>
      <c r="AH641">
        <f t="shared" si="322"/>
        <v>111.56489713065926</v>
      </c>
      <c r="AI641" s="51">
        <f t="shared" si="323"/>
        <v>-0.31144895604492717</v>
      </c>
      <c r="AJ641" s="52">
        <f t="shared" si="324"/>
        <v>0.28230104395507283</v>
      </c>
      <c r="AK641" s="2">
        <v>45309</v>
      </c>
      <c r="AL641" t="str">
        <v>91282CJQ</v>
      </c>
      <c r="AM641">
        <v>2.2204999999999999</v>
      </c>
      <c r="AN641">
        <v>5.0380200000000004</v>
      </c>
      <c r="AO641">
        <v>0.88039999999999996</v>
      </c>
      <c r="AP641">
        <v>111.796875</v>
      </c>
      <c r="AQ641">
        <f>VLOOKUP(AL641,工作表1!$F$3:$G$1000,2,FALSE)</f>
        <v>3.75</v>
      </c>
      <c r="AR641" t="str">
        <f>VLOOKUP(AL641,工作表1!$F$3:$H$1000,3,FALSE)</f>
        <v>2030/12/31</v>
      </c>
      <c r="AS641">
        <f t="shared" si="309"/>
        <v>5.3094999999999999</v>
      </c>
      <c r="AT641">
        <f t="shared" si="310"/>
        <v>-1.5594999999999999</v>
      </c>
      <c r="AU641" s="43">
        <f t="shared" si="325"/>
        <v>45473</v>
      </c>
      <c r="AV641" s="43">
        <f t="shared" si="311"/>
        <v>45471</v>
      </c>
      <c r="AW641" s="45">
        <f t="shared" si="326"/>
        <v>0.19574175824175824</v>
      </c>
      <c r="AX641" s="45">
        <f t="shared" si="327"/>
        <v>1.8498513472828542</v>
      </c>
      <c r="AY641" s="47">
        <f t="shared" si="328"/>
        <v>97.843697264121602</v>
      </c>
      <c r="AZ641" s="47">
        <f t="shared" si="329"/>
        <v>111.56489713065926</v>
      </c>
      <c r="BA641" s="43"/>
      <c r="BC641" s="2">
        <v>45308</v>
      </c>
      <c r="BD641" t="str">
        <v>91282CCB</v>
      </c>
      <c r="BE641">
        <v>8.1751000000000005</v>
      </c>
      <c r="BF641">
        <v>4.60581</v>
      </c>
      <c r="BG641">
        <v>0.76739999999999997</v>
      </c>
      <c r="BH641">
        <v>112.546875</v>
      </c>
      <c r="BI641">
        <f>VLOOKUP(BD641,工作表1!$K$3:$L$1000,2,FALSE)</f>
        <v>1.625</v>
      </c>
      <c r="BJ641" t="str">
        <f>VLOOKUP(BD641,工作表1!$K$3:$M$1000,3,FALSE)</f>
        <v>2031/5/15</v>
      </c>
      <c r="BK641">
        <f t="shared" si="312"/>
        <v>5.3132999999999999</v>
      </c>
      <c r="BL641">
        <f t="shared" si="313"/>
        <v>-3.6882999999999999</v>
      </c>
      <c r="BM641" s="43">
        <f t="shared" si="330"/>
        <v>45427</v>
      </c>
      <c r="BN641" s="43">
        <f t="shared" si="314"/>
        <v>45565</v>
      </c>
      <c r="BO641" s="45">
        <f t="shared" si="331"/>
        <v>0.28571428571428575</v>
      </c>
      <c r="BP641" s="45">
        <f t="shared" si="332"/>
        <v>1.4254403131115461</v>
      </c>
      <c r="BQ641" s="47">
        <f t="shared" si="333"/>
        <v>84.702868829415209</v>
      </c>
      <c r="BR641" s="47">
        <f t="shared" si="334"/>
        <v>111.1632463149717</v>
      </c>
    </row>
    <row r="642" spans="6:70" x14ac:dyDescent="0.25">
      <c r="F642" s="2">
        <v>45320</v>
      </c>
      <c r="G642">
        <v>5.3051500000000003</v>
      </c>
      <c r="H642" s="43">
        <v>45337</v>
      </c>
      <c r="I642">
        <v>4.2378999999999998</v>
      </c>
      <c r="L642" s="2">
        <v>45308</v>
      </c>
      <c r="M642" t="str">
        <v>91282CJG</v>
      </c>
      <c r="N642">
        <v>1.8334999999999999</v>
      </c>
      <c r="O642">
        <v>5.0598000000000001</v>
      </c>
      <c r="P642">
        <v>0.94020000000000004</v>
      </c>
      <c r="Q642">
        <v>111.421875</v>
      </c>
      <c r="R642">
        <f>VLOOKUP(M642,工作表1!$A$3:$B$1000,2,FALSE)</f>
        <v>4.875</v>
      </c>
      <c r="S642" t="str">
        <f>VLOOKUP(M642,工作表1!$A$3:$C$1000,3,FALSE)</f>
        <v>2030/10/31</v>
      </c>
      <c r="T642">
        <f t="shared" si="304"/>
        <v>5.3132999999999999</v>
      </c>
      <c r="U642">
        <f t="shared" si="303"/>
        <v>-0.43829999999999991</v>
      </c>
      <c r="V642" s="43">
        <f t="shared" si="315"/>
        <v>45412</v>
      </c>
      <c r="W642" s="43">
        <f t="shared" si="305"/>
        <v>45380</v>
      </c>
      <c r="X642" s="45">
        <f t="shared" si="316"/>
        <v>1.0580357142857144</v>
      </c>
      <c r="Y642" s="45">
        <f t="shared" si="317"/>
        <v>2.0063233855185914</v>
      </c>
      <c r="Z642" s="47">
        <f t="shared" si="318"/>
        <v>104.62283298128604</v>
      </c>
      <c r="AA642" s="47">
        <f t="shared" si="319"/>
        <v>111.45532324027842</v>
      </c>
      <c r="AB642" s="45">
        <f t="shared" si="320"/>
        <v>4.0751999999999997</v>
      </c>
      <c r="AC642" s="2" t="str">
        <f t="shared" si="306"/>
        <v>TY1</v>
      </c>
      <c r="AD642">
        <f t="shared" si="307"/>
        <v>111.421875</v>
      </c>
      <c r="AE642">
        <f t="shared" si="308"/>
        <v>112.03125</v>
      </c>
      <c r="AF642" s="49">
        <f t="shared" si="335"/>
        <v>-0.609375</v>
      </c>
      <c r="AG642" s="3">
        <f t="shared" si="321"/>
        <v>111.45532324027842</v>
      </c>
      <c r="AH642">
        <f t="shared" si="322"/>
        <v>111.78222149873561</v>
      </c>
      <c r="AI642" s="51">
        <f t="shared" si="323"/>
        <v>-0.32689825845719156</v>
      </c>
      <c r="AJ642" s="52">
        <f t="shared" si="324"/>
        <v>0.28247674154280844</v>
      </c>
      <c r="AK642" s="2">
        <v>45308</v>
      </c>
      <c r="AL642" t="str">
        <v>91282CJQ</v>
      </c>
      <c r="AM642">
        <v>2.0655999999999999</v>
      </c>
      <c r="AN642">
        <v>5.06386</v>
      </c>
      <c r="AO642">
        <v>0.88039999999999996</v>
      </c>
      <c r="AP642">
        <v>112.03125</v>
      </c>
      <c r="AQ642">
        <f>VLOOKUP(AL642,工作表1!$F$3:$G$1000,2,FALSE)</f>
        <v>3.75</v>
      </c>
      <c r="AR642" t="str">
        <f>VLOOKUP(AL642,工作表1!$F$3:$H$1000,3,FALSE)</f>
        <v>2030/12/31</v>
      </c>
      <c r="AS642">
        <f t="shared" si="309"/>
        <v>5.3132999999999999</v>
      </c>
      <c r="AT642">
        <f t="shared" si="310"/>
        <v>-1.5632999999999999</v>
      </c>
      <c r="AU642" s="43">
        <f t="shared" si="325"/>
        <v>45473</v>
      </c>
      <c r="AV642" s="43">
        <f t="shared" si="311"/>
        <v>45471</v>
      </c>
      <c r="AW642" s="45">
        <f t="shared" si="326"/>
        <v>0.18543956043956042</v>
      </c>
      <c r="AX642" s="45">
        <f t="shared" si="327"/>
        <v>1.8498231220833961</v>
      </c>
      <c r="AY642" s="47">
        <f t="shared" si="328"/>
        <v>98.030971574610106</v>
      </c>
      <c r="AZ642" s="47">
        <f t="shared" si="329"/>
        <v>111.78222149873561</v>
      </c>
      <c r="BA642" s="43"/>
      <c r="BC642" s="2">
        <v>45307</v>
      </c>
      <c r="BD642" t="str">
        <v>91282CCB</v>
      </c>
      <c r="BE642">
        <v>6.9717000000000002</v>
      </c>
      <c r="BF642">
        <v>4.6031199999999997</v>
      </c>
      <c r="BG642">
        <v>0.76739999999999997</v>
      </c>
      <c r="BH642">
        <v>113.015625</v>
      </c>
      <c r="BI642">
        <f>VLOOKUP(BD642,工作表1!$K$3:$L$1000,2,FALSE)</f>
        <v>1.625</v>
      </c>
      <c r="BJ642" t="str">
        <f>VLOOKUP(BD642,工作表1!$K$3:$M$1000,3,FALSE)</f>
        <v>2031/5/15</v>
      </c>
      <c r="BK642">
        <f t="shared" si="312"/>
        <v>5.3064</v>
      </c>
      <c r="BL642">
        <f t="shared" si="313"/>
        <v>-3.6814</v>
      </c>
      <c r="BM642" s="43">
        <f t="shared" si="330"/>
        <v>45427</v>
      </c>
      <c r="BN642" s="43">
        <f t="shared" si="314"/>
        <v>45565</v>
      </c>
      <c r="BO642" s="45">
        <f t="shared" si="331"/>
        <v>0.28125</v>
      </c>
      <c r="BP642" s="45">
        <f t="shared" si="332"/>
        <v>1.4254280821917809</v>
      </c>
      <c r="BQ642" s="47">
        <f t="shared" si="333"/>
        <v>85.014906154758393</v>
      </c>
      <c r="BR642" s="47">
        <f t="shared" si="334"/>
        <v>111.56651724373285</v>
      </c>
    </row>
    <row r="643" spans="6:70" x14ac:dyDescent="0.25">
      <c r="F643" s="2">
        <v>45317</v>
      </c>
      <c r="G643">
        <v>5.3049999999999997</v>
      </c>
      <c r="H643" s="43">
        <v>45336</v>
      </c>
      <c r="I643">
        <v>4.2641999999999998</v>
      </c>
      <c r="L643" s="2">
        <v>45307</v>
      </c>
      <c r="M643" t="str">
        <v>91282CJG</v>
      </c>
      <c r="N643">
        <v>2.8214000000000001</v>
      </c>
      <c r="O643">
        <v>4.9131400000000003</v>
      </c>
      <c r="P643">
        <v>0.94020000000000004</v>
      </c>
      <c r="Q643">
        <v>111.84375</v>
      </c>
      <c r="R643">
        <f>VLOOKUP(M643,工作表1!$A$3:$B$1000,2,FALSE)</f>
        <v>4.875</v>
      </c>
      <c r="S643" t="str">
        <f>VLOOKUP(M643,工作表1!$A$3:$C$1000,3,FALSE)</f>
        <v>2030/10/31</v>
      </c>
      <c r="T643">
        <f t="shared" si="304"/>
        <v>5.3064</v>
      </c>
      <c r="U643">
        <f t="shared" si="303"/>
        <v>-0.43140000000000001</v>
      </c>
      <c r="V643" s="43">
        <f t="shared" si="315"/>
        <v>45412</v>
      </c>
      <c r="W643" s="43">
        <f t="shared" si="305"/>
        <v>45380</v>
      </c>
      <c r="X643" s="45">
        <f t="shared" si="316"/>
        <v>1.044642857142857</v>
      </c>
      <c r="Y643" s="45">
        <f t="shared" si="317"/>
        <v>2.0062866927592955</v>
      </c>
      <c r="Z643" s="47">
        <f t="shared" si="318"/>
        <v>105.00272182733603</v>
      </c>
      <c r="AA643" s="47">
        <f t="shared" si="319"/>
        <v>111.86041520451099</v>
      </c>
      <c r="AB643" s="45">
        <f t="shared" si="320"/>
        <v>3.9990000000000001</v>
      </c>
      <c r="AC643" s="2" t="str">
        <f t="shared" si="306"/>
        <v>TY1</v>
      </c>
      <c r="AD643">
        <f t="shared" si="307"/>
        <v>111.84375</v>
      </c>
      <c r="AE643">
        <f t="shared" si="308"/>
        <v>112.5</v>
      </c>
      <c r="AF643" s="49">
        <f t="shared" si="335"/>
        <v>-0.65625</v>
      </c>
      <c r="AG643" s="3">
        <f t="shared" si="321"/>
        <v>111.86041520451099</v>
      </c>
      <c r="AH643">
        <f t="shared" si="322"/>
        <v>112.17845466031966</v>
      </c>
      <c r="AI643" s="51">
        <f t="shared" si="323"/>
        <v>-0.31803945580867321</v>
      </c>
      <c r="AJ643" s="52">
        <f t="shared" si="324"/>
        <v>0.33821054419132679</v>
      </c>
      <c r="AK643" s="2">
        <v>45307</v>
      </c>
      <c r="AL643" t="str">
        <v>91282CJQ</v>
      </c>
      <c r="AM643">
        <v>1.3297000000000001</v>
      </c>
      <c r="AN643">
        <v>5.0857599999999996</v>
      </c>
      <c r="AO643">
        <v>0.88039999999999996</v>
      </c>
      <c r="AP643">
        <v>112.5</v>
      </c>
      <c r="AQ643">
        <f>VLOOKUP(AL643,工作表1!$F$3:$G$1000,2,FALSE)</f>
        <v>3.75</v>
      </c>
      <c r="AR643" t="str">
        <f>VLOOKUP(AL643,工作表1!$F$3:$H$1000,3,FALSE)</f>
        <v>2030/12/31</v>
      </c>
      <c r="AS643">
        <f t="shared" si="309"/>
        <v>5.3064</v>
      </c>
      <c r="AT643">
        <f t="shared" si="310"/>
        <v>-1.5564</v>
      </c>
      <c r="AU643" s="43">
        <f t="shared" si="325"/>
        <v>45473</v>
      </c>
      <c r="AV643" s="43">
        <f t="shared" si="311"/>
        <v>45471</v>
      </c>
      <c r="AW643" s="45">
        <f t="shared" si="326"/>
        <v>0.17513736263736263</v>
      </c>
      <c r="AX643" s="45">
        <f t="shared" si="327"/>
        <v>1.8497948968839379</v>
      </c>
      <c r="AY643" s="47">
        <f t="shared" si="328"/>
        <v>98.380580798013924</v>
      </c>
      <c r="AZ643" s="47">
        <f t="shared" si="329"/>
        <v>112.17845466031966</v>
      </c>
      <c r="BA643" s="43"/>
      <c r="BC643" s="2">
        <v>45303</v>
      </c>
      <c r="BD643" t="str">
        <v>91282CCB</v>
      </c>
      <c r="BE643">
        <v>22.596900000000002</v>
      </c>
      <c r="BF643">
        <v>4.4455999999999998</v>
      </c>
      <c r="BG643">
        <v>0.76739999999999997</v>
      </c>
      <c r="BH643">
        <v>113.78125</v>
      </c>
      <c r="BI643">
        <f>VLOOKUP(BD643,工作表1!$K$3:$L$1000,2,FALSE)</f>
        <v>1.625</v>
      </c>
      <c r="BJ643" t="str">
        <f>VLOOKUP(BD643,工作表1!$K$3:$M$1000,3,FALSE)</f>
        <v>2031/5/15</v>
      </c>
      <c r="BK643">
        <f t="shared" si="312"/>
        <v>5.2942999999999998</v>
      </c>
      <c r="BL643">
        <f t="shared" si="313"/>
        <v>-3.6692999999999998</v>
      </c>
      <c r="BM643" s="43">
        <f t="shared" si="330"/>
        <v>45427</v>
      </c>
      <c r="BN643" s="43">
        <f t="shared" si="314"/>
        <v>45565</v>
      </c>
      <c r="BO643" s="45">
        <f t="shared" si="331"/>
        <v>0.2767857142857143</v>
      </c>
      <c r="BP643" s="45">
        <f t="shared" si="332"/>
        <v>1.4254158512720156</v>
      </c>
      <c r="BQ643" s="47">
        <f t="shared" si="333"/>
        <v>85.672923036069321</v>
      </c>
      <c r="BR643" s="47">
        <f t="shared" si="334"/>
        <v>112.41572843307223</v>
      </c>
    </row>
    <row r="644" spans="6:70" x14ac:dyDescent="0.25">
      <c r="F644" s="2">
        <v>45316</v>
      </c>
      <c r="G644">
        <v>5.3045</v>
      </c>
      <c r="H644" s="43">
        <v>45335</v>
      </c>
      <c r="I644">
        <v>4.3330000000000002</v>
      </c>
      <c r="L644" s="2">
        <v>45303</v>
      </c>
      <c r="M644" t="str">
        <v>91282CJG</v>
      </c>
      <c r="N644">
        <v>3.8506999999999998</v>
      </c>
      <c r="O644">
        <v>5.03355</v>
      </c>
      <c r="P644">
        <v>0.94020000000000004</v>
      </c>
      <c r="Q644">
        <v>112.59375</v>
      </c>
      <c r="R644">
        <f>VLOOKUP(M644,工作表1!$A$3:$B$1000,2,FALSE)</f>
        <v>4.875</v>
      </c>
      <c r="S644" t="str">
        <f>VLOOKUP(M644,工作表1!$A$3:$C$1000,3,FALSE)</f>
        <v>2030/10/31</v>
      </c>
      <c r="T644">
        <f t="shared" si="304"/>
        <v>5.2942999999999998</v>
      </c>
      <c r="U644">
        <f t="shared" ref="U644:U707" si="336">R644-T644</f>
        <v>-0.41929999999999978</v>
      </c>
      <c r="V644" s="43">
        <f t="shared" si="315"/>
        <v>45412</v>
      </c>
      <c r="W644" s="43">
        <f t="shared" si="305"/>
        <v>45380</v>
      </c>
      <c r="X644" s="45">
        <f t="shared" si="316"/>
        <v>1.03125</v>
      </c>
      <c r="Y644" s="45">
        <f t="shared" si="317"/>
        <v>2.0062500000000001</v>
      </c>
      <c r="Z644" s="47">
        <f t="shared" si="318"/>
        <v>105.67193613443817</v>
      </c>
      <c r="AA644" s="47">
        <f t="shared" si="319"/>
        <v>112.5720724562083</v>
      </c>
      <c r="AB644" s="45">
        <f t="shared" si="320"/>
        <v>3.8868</v>
      </c>
      <c r="AC644" s="2" t="str">
        <f t="shared" si="306"/>
        <v>TY1</v>
      </c>
      <c r="AD644">
        <f t="shared" si="307"/>
        <v>112.59375</v>
      </c>
      <c r="AE644">
        <f t="shared" si="308"/>
        <v>113.265625</v>
      </c>
      <c r="AF644" s="49">
        <f t="shared" si="335"/>
        <v>-0.671875</v>
      </c>
      <c r="AG644" s="3">
        <f t="shared" si="321"/>
        <v>112.5720724562083</v>
      </c>
      <c r="AH644">
        <f t="shared" si="322"/>
        <v>112.95630467811819</v>
      </c>
      <c r="AI644" s="51">
        <f t="shared" si="323"/>
        <v>-0.38423222190988326</v>
      </c>
      <c r="AJ644" s="52">
        <f t="shared" si="324"/>
        <v>0.28764277809011674</v>
      </c>
      <c r="AK644" s="2">
        <v>45303</v>
      </c>
      <c r="AL644" t="str">
        <v>91282CJQ</v>
      </c>
      <c r="AM644">
        <v>8.4503000000000004</v>
      </c>
      <c r="AN644">
        <v>5.01328</v>
      </c>
      <c r="AO644">
        <v>0.88039999999999996</v>
      </c>
      <c r="AP644">
        <v>113.265625</v>
      </c>
      <c r="AQ644">
        <f>VLOOKUP(AL644,工作表1!$F$3:$G$1000,2,FALSE)</f>
        <v>3.75</v>
      </c>
      <c r="AR644" t="str">
        <f>VLOOKUP(AL644,工作表1!$F$3:$H$1000,3,FALSE)</f>
        <v>2030/12/31</v>
      </c>
      <c r="AS644">
        <f t="shared" si="309"/>
        <v>5.2942999999999998</v>
      </c>
      <c r="AT644">
        <f t="shared" si="310"/>
        <v>-1.5442999999999998</v>
      </c>
      <c r="AU644" s="43">
        <f t="shared" si="325"/>
        <v>45473</v>
      </c>
      <c r="AV644" s="43">
        <f t="shared" si="311"/>
        <v>45471</v>
      </c>
      <c r="AW644" s="45">
        <f t="shared" si="326"/>
        <v>0.16483516483516486</v>
      </c>
      <c r="AX644" s="45">
        <f t="shared" si="327"/>
        <v>1.8497666716844798</v>
      </c>
      <c r="AY644" s="47">
        <f t="shared" si="328"/>
        <v>99.068572723851176</v>
      </c>
      <c r="AZ644" s="47">
        <f t="shared" si="329"/>
        <v>112.95630467811819</v>
      </c>
      <c r="BA644" s="43"/>
      <c r="BC644" s="2">
        <v>45302</v>
      </c>
      <c r="BD644" t="str">
        <v>91282CCB</v>
      </c>
      <c r="BE644">
        <v>21.2271</v>
      </c>
      <c r="BF644">
        <v>4.5068400000000004</v>
      </c>
      <c r="BG644">
        <v>0.76739999999999997</v>
      </c>
      <c r="BH644">
        <v>113.546875</v>
      </c>
      <c r="BI644">
        <f>VLOOKUP(BD644,工作表1!$K$3:$L$1000,2,FALSE)</f>
        <v>1.625</v>
      </c>
      <c r="BJ644" t="str">
        <f>VLOOKUP(BD644,工作表1!$K$3:$M$1000,3,FALSE)</f>
        <v>2031/5/15</v>
      </c>
      <c r="BK644">
        <f t="shared" si="312"/>
        <v>5.3005000000000004</v>
      </c>
      <c r="BL644">
        <f t="shared" si="313"/>
        <v>-3.6755000000000004</v>
      </c>
      <c r="BM644" s="43">
        <f t="shared" si="330"/>
        <v>45427</v>
      </c>
      <c r="BN644" s="43">
        <f t="shared" si="314"/>
        <v>45565</v>
      </c>
      <c r="BO644" s="45">
        <f t="shared" si="331"/>
        <v>0.2589285714285714</v>
      </c>
      <c r="BP644" s="45">
        <f t="shared" si="332"/>
        <v>1.425366927592955</v>
      </c>
      <c r="BQ644" s="47">
        <f t="shared" si="333"/>
        <v>85.468988844113923</v>
      </c>
      <c r="BR644" s="47">
        <f t="shared" si="334"/>
        <v>112.16788036692886</v>
      </c>
    </row>
    <row r="645" spans="6:70" x14ac:dyDescent="0.25">
      <c r="F645" s="2">
        <v>45315</v>
      </c>
      <c r="G645">
        <v>5.3193000000000001</v>
      </c>
      <c r="H645" s="43">
        <v>45334</v>
      </c>
      <c r="I645">
        <v>4.1718999999999999</v>
      </c>
      <c r="L645" s="2">
        <v>45302</v>
      </c>
      <c r="M645" t="str">
        <v>91282CJG</v>
      </c>
      <c r="N645">
        <v>3.5099</v>
      </c>
      <c r="O645">
        <v>5.0870499999999996</v>
      </c>
      <c r="P645">
        <v>0.94020000000000004</v>
      </c>
      <c r="Q645">
        <v>112.34375</v>
      </c>
      <c r="R645">
        <f>VLOOKUP(M645,工作表1!$A$3:$B$1000,2,FALSE)</f>
        <v>4.875</v>
      </c>
      <c r="S645" t="str">
        <f>VLOOKUP(M645,工作表1!$A$3:$C$1000,3,FALSE)</f>
        <v>2030/10/31</v>
      </c>
      <c r="T645">
        <f t="shared" ref="T645:T708" si="337">INDEX($G:$G,MATCH(L645,$F:$F,0))</f>
        <v>5.3005000000000004</v>
      </c>
      <c r="U645">
        <f t="shared" si="336"/>
        <v>-0.42550000000000043</v>
      </c>
      <c r="V645" s="43">
        <f t="shared" si="315"/>
        <v>45412</v>
      </c>
      <c r="W645" s="43">
        <f t="shared" ref="W645:W708" si="338">IF(WEEKDAY(DATE(YEAR(L645),(INT(MONTH(L645)/3)+1)*3+1,1)-1,2)=7,DATE(YEAR(L645),(INT(MONTH(L645)/3)+1)*3+1,1)-1-2,IF(WEEKDAY(DATE(YEAR(L645),(INT(MONTH(L645)/3)+1)*3+1,1)-1,2)=6,DATE(YEAR(L645),(INT(MONTH(L645)/3)+1)*3+1,1)-1-1,DATE(YEAR(L645),(INT(MONTH(L645)/3)+1)*3+1,1)-1))</f>
        <v>45380</v>
      </c>
      <c r="X645" s="45">
        <f t="shared" si="316"/>
        <v>0.97767857142857151</v>
      </c>
      <c r="Y645" s="45">
        <f t="shared" si="317"/>
        <v>2.006103228962818</v>
      </c>
      <c r="Z645" s="47">
        <f t="shared" si="318"/>
        <v>105.46576379734911</v>
      </c>
      <c r="AA645" s="47">
        <f t="shared" si="319"/>
        <v>112.36400729751526</v>
      </c>
      <c r="AB645" s="45">
        <f t="shared" si="320"/>
        <v>3.9256000000000002</v>
      </c>
      <c r="AC645" s="2" t="str">
        <f t="shared" ref="AC645:AC708" si="339">IF(MOD(MONTH(L645),3)=0,"TY2","TY1")</f>
        <v>TY1</v>
      </c>
      <c r="AD645">
        <f t="shared" ref="AD645:AD708" si="340">IF(AC645="TY1",Q645,AP645)</f>
        <v>112.34375</v>
      </c>
      <c r="AE645">
        <f t="shared" ref="AE645:AE708" si="341">IF(AC645="TY1",AP645,BH645)</f>
        <v>113.03125</v>
      </c>
      <c r="AF645" s="49">
        <f t="shared" si="335"/>
        <v>-0.6875</v>
      </c>
      <c r="AG645" s="3">
        <f t="shared" si="321"/>
        <v>112.36400729751526</v>
      </c>
      <c r="AH645">
        <f t="shared" si="322"/>
        <v>112.71362080762788</v>
      </c>
      <c r="AI645" s="51">
        <f t="shared" si="323"/>
        <v>-0.34961351011261854</v>
      </c>
      <c r="AJ645" s="52">
        <f t="shared" si="324"/>
        <v>0.33788648988738146</v>
      </c>
      <c r="AK645" s="2">
        <v>45302</v>
      </c>
      <c r="AL645" t="str">
        <v>91282CJQ</v>
      </c>
      <c r="AM645">
        <v>6.6268000000000002</v>
      </c>
      <c r="AN645">
        <v>5.1267500000000004</v>
      </c>
      <c r="AO645">
        <v>0.88039999999999996</v>
      </c>
      <c r="AP645">
        <v>113.03125</v>
      </c>
      <c r="AQ645">
        <f>VLOOKUP(AL645,工作表1!$F$3:$G$1000,2,FALSE)</f>
        <v>3.75</v>
      </c>
      <c r="AR645" t="str">
        <f>VLOOKUP(AL645,工作表1!$F$3:$H$1000,3,FALSE)</f>
        <v>2030/12/31</v>
      </c>
      <c r="AS645">
        <f t="shared" ref="AS645:AS708" si="342">INDEX($G:$G,MATCH(AK645,$F:$F,0))</f>
        <v>5.3005000000000004</v>
      </c>
      <c r="AT645">
        <f t="shared" ref="AT645:AT708" si="343">AQ645-AS645</f>
        <v>-1.5505000000000004</v>
      </c>
      <c r="AU645" s="43">
        <f t="shared" si="325"/>
        <v>45473</v>
      </c>
      <c r="AV645" s="43">
        <f t="shared" ref="AV645:AV708" si="344">IF(WEEKDAY(DATE(YEAR(AK645),(INT(MONTH(AK645)/3)+1)*3+4,1)-1,2)=7,DATE(YEAR(AK645),(INT(MONTH(AK645)/3)+1)*3+4,1)-1-2,IF(WEEKDAY(DATE(YEAR(AK645),(INT(MONTH(AK645)/3)+1)*3+4,1)-1,2)=6,DATE(YEAR(AK645),(INT(MONTH(AK645)/3)+1)*3+4,1)-1-1,DATE(YEAR(AK645),(INT(MONTH(AK645)/3)+1)*3+4,1)-1))</f>
        <v>45471</v>
      </c>
      <c r="AW645" s="45">
        <f t="shared" si="326"/>
        <v>0.12362637362637363</v>
      </c>
      <c r="AX645" s="45">
        <f t="shared" si="327"/>
        <v>1.8496537708866476</v>
      </c>
      <c r="AY645" s="47">
        <f t="shared" si="328"/>
        <v>98.842797147163438</v>
      </c>
      <c r="AZ645" s="47">
        <f t="shared" si="329"/>
        <v>112.71362080762788</v>
      </c>
      <c r="BA645" s="43"/>
      <c r="BC645" s="2">
        <v>45301</v>
      </c>
      <c r="BD645" t="str">
        <v>91282CCB</v>
      </c>
      <c r="BE645">
        <v>19.6692</v>
      </c>
      <c r="BF645">
        <v>4.5674299999999999</v>
      </c>
      <c r="BG645">
        <v>0.76739999999999997</v>
      </c>
      <c r="BH645">
        <v>113.078125</v>
      </c>
      <c r="BI645">
        <f>VLOOKUP(BD645,工作表1!$K$3:$L$1000,2,FALSE)</f>
        <v>1.625</v>
      </c>
      <c r="BJ645" t="str">
        <f>VLOOKUP(BD645,工作表1!$K$3:$M$1000,3,FALSE)</f>
        <v>2031/5/15</v>
      </c>
      <c r="BK645">
        <f t="shared" ref="BK645:BK708" si="345">INDEX($G:$G,MATCH(BC645,$F:$F,0))</f>
        <v>5.3163</v>
      </c>
      <c r="BL645">
        <f t="shared" ref="BL645:BL708" si="346">BI645-BK645</f>
        <v>-3.6913</v>
      </c>
      <c r="BM645" s="43">
        <f t="shared" si="330"/>
        <v>45427</v>
      </c>
      <c r="BN645" s="43">
        <f t="shared" ref="BN645:BN708" si="347">IF(WEEKDAY(DATE(YEAR(BC645),(INT(MONTH(BC645)/3)+1)*3+7,1)-1,2)=7,DATE(YEAR(BC645),(INT(MONTH(BC645)/3)+1)*3+7,1)-1-2,IF(WEEKDAY(DATE(YEAR(BC645),(INT(MONTH(BC645)/3)+1)*3+7,1)-1,2)=6,DATE(YEAR(BC645),(INT(MONTH(BC645)/3)+1)*3+7,1)-1-1,DATE(YEAR(BC645),(INT(MONTH(BC645)/3)+1)*3+7,1)-1))</f>
        <v>45565</v>
      </c>
      <c r="BO645" s="45">
        <f t="shared" si="331"/>
        <v>0.2544642857142857</v>
      </c>
      <c r="BP645" s="45">
        <f t="shared" si="332"/>
        <v>1.4253546966731898</v>
      </c>
      <c r="BQ645" s="47">
        <f t="shared" si="333"/>
        <v>85.07804842994463</v>
      </c>
      <c r="BR645" s="47">
        <f t="shared" si="334"/>
        <v>111.67651396971017</v>
      </c>
    </row>
    <row r="646" spans="6:70" x14ac:dyDescent="0.25">
      <c r="F646" s="2">
        <v>45314</v>
      </c>
      <c r="G646">
        <v>5.3109000000000002</v>
      </c>
      <c r="H646" s="43">
        <v>45331</v>
      </c>
      <c r="I646">
        <v>4.1665999999999999</v>
      </c>
      <c r="L646" s="2">
        <v>45301</v>
      </c>
      <c r="M646" t="str">
        <v>91282CJG</v>
      </c>
      <c r="N646">
        <v>2.9129999999999998</v>
      </c>
      <c r="O646">
        <v>5.1565399999999997</v>
      </c>
      <c r="P646">
        <v>0.94020000000000004</v>
      </c>
      <c r="Q646">
        <v>111.875</v>
      </c>
      <c r="R646">
        <f>VLOOKUP(M646,工作表1!$A$3:$B$1000,2,FALSE)</f>
        <v>4.875</v>
      </c>
      <c r="S646" t="str">
        <f>VLOOKUP(M646,工作表1!$A$3:$C$1000,3,FALSE)</f>
        <v>2030/10/31</v>
      </c>
      <c r="T646">
        <f t="shared" si="337"/>
        <v>5.3163</v>
      </c>
      <c r="U646">
        <f t="shared" si="336"/>
        <v>-0.44130000000000003</v>
      </c>
      <c r="V646" s="43">
        <f t="shared" ref="V646:V709" si="348">COUPNCD(L645,S646,2,0)</f>
        <v>45412</v>
      </c>
      <c r="W646" s="43">
        <f t="shared" si="338"/>
        <v>45380</v>
      </c>
      <c r="X646" s="45">
        <f t="shared" ref="X646:X709" si="349">COUPDAYBS(L645,S646,2,1)/COUPDAYS(L645,S646,2,1)*R646/2</f>
        <v>0.96428571428571419</v>
      </c>
      <c r="Y646" s="45">
        <f t="shared" ref="Y646:Y709" si="350">(W646-L645)/365*R646+X646</f>
        <v>2.0060665362035222</v>
      </c>
      <c r="Z646" s="47">
        <f t="shared" ref="Z646:Z709" si="351">(Q646*P646+Y646)/(1+(O646/100)*(W646-L647)/360)-X646</f>
        <v>105.01227279301726</v>
      </c>
      <c r="AA646" s="47">
        <f t="shared" ref="AA646:AA709" si="352">(Z646-$AB$5*(W646-L645)/365+T646*(W646-L645)/360)/P646</f>
        <v>111.88778457061395</v>
      </c>
      <c r="AB646" s="45">
        <f t="shared" ref="AB646:AB709" si="353">INDEX(I:I,MATCH(L646,H:H,0))</f>
        <v>4.0038</v>
      </c>
      <c r="AC646" s="2" t="str">
        <f t="shared" si="339"/>
        <v>TY1</v>
      </c>
      <c r="AD646">
        <f t="shared" si="340"/>
        <v>111.875</v>
      </c>
      <c r="AE646">
        <f t="shared" si="341"/>
        <v>112.5625</v>
      </c>
      <c r="AF646" s="49">
        <f t="shared" si="335"/>
        <v>-0.6875</v>
      </c>
      <c r="AG646" s="3">
        <f t="shared" ref="AG646:AG709" si="354">IF(AC646="TY1",AA646,AZ646)</f>
        <v>111.88778457061395</v>
      </c>
      <c r="AH646">
        <f t="shared" ref="AH646:AH709" si="355">IF(AC646="TY1",AZ646,BR646)</f>
        <v>112.22750860914334</v>
      </c>
      <c r="AI646" s="51">
        <f t="shared" ref="AI646:AI709" si="356">AG646-AH646</f>
        <v>-0.33972403852939692</v>
      </c>
      <c r="AJ646" s="52">
        <f t="shared" ref="AJ646:AJ709" si="357">AI646-AF646</f>
        <v>0.34777596147060308</v>
      </c>
      <c r="AK646" s="2">
        <v>45301</v>
      </c>
      <c r="AL646" t="str">
        <v>91282CJQ</v>
      </c>
      <c r="AM646">
        <v>5.3684000000000003</v>
      </c>
      <c r="AN646">
        <v>5.1953800000000001</v>
      </c>
      <c r="AO646">
        <v>0.88039999999999996</v>
      </c>
      <c r="AP646">
        <v>112.5625</v>
      </c>
      <c r="AQ646">
        <f>VLOOKUP(AL646,工作表1!$F$3:$G$1000,2,FALSE)</f>
        <v>3.75</v>
      </c>
      <c r="AR646" t="str">
        <f>VLOOKUP(AL646,工作表1!$F$3:$H$1000,3,FALSE)</f>
        <v>2030/12/31</v>
      </c>
      <c r="AS646">
        <f t="shared" si="342"/>
        <v>5.3163</v>
      </c>
      <c r="AT646">
        <f t="shared" si="343"/>
        <v>-1.5663</v>
      </c>
      <c r="AU646" s="43">
        <f t="shared" ref="AU646:AU709" si="358">COUPNCD(AK645,AR646,2,0)</f>
        <v>45473</v>
      </c>
      <c r="AV646" s="43">
        <f t="shared" si="344"/>
        <v>45471</v>
      </c>
      <c r="AW646" s="45">
        <f t="shared" ref="AW646:AW709" si="359">COUPDAYBS(AK645,AR646,2,1)/COUPDAYS(AK645,AR646,2,1)*AQ646/2</f>
        <v>0.11332417582417582</v>
      </c>
      <c r="AX646" s="45">
        <f t="shared" ref="AX646:AX709" si="360">(AV646-AK645)/365*AQ646+AW646</f>
        <v>1.8496255456871895</v>
      </c>
      <c r="AY646" s="47">
        <f t="shared" ref="AY646:AY709" si="361">(AP646*AO646+AX646)/(1+(AN646/100)*(AV646-AK647)/360)-AW646</f>
        <v>98.405083682229531</v>
      </c>
      <c r="AZ646" s="47">
        <f t="shared" ref="AZ646:AZ709" si="362">(AY646-$AB$5*(AV646-AK645)/365+AS646*(AV646-AK645)/360)/AO646</f>
        <v>112.22750860914334</v>
      </c>
      <c r="BA646" s="43"/>
      <c r="BC646" s="2">
        <v>45300</v>
      </c>
      <c r="BD646" t="str">
        <v>91282CCB</v>
      </c>
      <c r="BE646">
        <v>20.557600000000001</v>
      </c>
      <c r="BF646">
        <v>4.5249600000000001</v>
      </c>
      <c r="BG646">
        <v>0.76739999999999997</v>
      </c>
      <c r="BH646">
        <v>113.09375</v>
      </c>
      <c r="BI646">
        <f>VLOOKUP(BD646,工作表1!$K$3:$L$1000,2,FALSE)</f>
        <v>1.625</v>
      </c>
      <c r="BJ646" t="str">
        <f>VLOOKUP(BD646,工作表1!$K$3:$M$1000,3,FALSE)</f>
        <v>2031/5/15</v>
      </c>
      <c r="BK646">
        <f t="shared" si="345"/>
        <v>5.3174999999999999</v>
      </c>
      <c r="BL646">
        <f t="shared" si="346"/>
        <v>-3.6924999999999999</v>
      </c>
      <c r="BM646" s="43">
        <f t="shared" ref="BM646:BM709" si="363">COUPNCD(BC645,BJ646,2,0)</f>
        <v>45427</v>
      </c>
      <c r="BN646" s="43">
        <f t="shared" si="347"/>
        <v>45565</v>
      </c>
      <c r="BO646" s="45">
        <f t="shared" ref="BO646:BO709" si="364">COUPDAYBS(BC645,BJ646,2,1)/COUPDAYS(BC645,BJ646,2,1)*BI646/2</f>
        <v>0.25</v>
      </c>
      <c r="BP646" s="45">
        <f t="shared" ref="BP646:BP709" si="365">(BN646-BC645)/365*BI646+BO646</f>
        <v>1.4253424657534246</v>
      </c>
      <c r="BQ646" s="47">
        <f t="shared" ref="BQ646:BQ709" si="366">(BH646*BG646+BP646)/(1+(BF646/100)*(BN646-BC647)/360)-BO646</f>
        <v>85.109538969768252</v>
      </c>
      <c r="BR646" s="47">
        <f t="shared" ref="BR646:BR709" si="367">(BQ646-$AB$5*(BN646-BC645)/365+BK646*(BN646-BC645)/360)/BG646</f>
        <v>111.72178044335941</v>
      </c>
    </row>
    <row r="647" spans="6:70" x14ac:dyDescent="0.25">
      <c r="F647" s="2">
        <v>45313</v>
      </c>
      <c r="G647">
        <v>5.3209</v>
      </c>
      <c r="H647" s="43">
        <v>45330</v>
      </c>
      <c r="I647">
        <v>4.1482000000000001</v>
      </c>
      <c r="L647" s="2">
        <v>45300</v>
      </c>
      <c r="M647" t="str">
        <v>91282CJG</v>
      </c>
      <c r="N647">
        <v>3.5653999999999999</v>
      </c>
      <c r="O647">
        <v>5.0710699999999997</v>
      </c>
      <c r="P647">
        <v>0.94020000000000004</v>
      </c>
      <c r="Q647">
        <v>111.90625</v>
      </c>
      <c r="R647">
        <f>VLOOKUP(M647,工作表1!$A$3:$B$1000,2,FALSE)</f>
        <v>4.875</v>
      </c>
      <c r="S647" t="str">
        <f>VLOOKUP(M647,工作表1!$A$3:$C$1000,3,FALSE)</f>
        <v>2030/10/31</v>
      </c>
      <c r="T647">
        <f t="shared" si="337"/>
        <v>5.3174999999999999</v>
      </c>
      <c r="U647">
        <f t="shared" si="336"/>
        <v>-0.44249999999999989</v>
      </c>
      <c r="V647" s="43">
        <f t="shared" si="348"/>
        <v>45412</v>
      </c>
      <c r="W647" s="43">
        <f t="shared" si="338"/>
        <v>45380</v>
      </c>
      <c r="X647" s="45">
        <f t="shared" si="349"/>
        <v>0.9508928571428571</v>
      </c>
      <c r="Y647" s="45">
        <f t="shared" si="350"/>
        <v>2.0060298434442267</v>
      </c>
      <c r="Z647" s="47">
        <f t="shared" si="351"/>
        <v>105.05982079947042</v>
      </c>
      <c r="AA647" s="47">
        <f t="shared" si="352"/>
        <v>111.94115437686929</v>
      </c>
      <c r="AB647" s="45">
        <f t="shared" si="353"/>
        <v>3.9933000000000001</v>
      </c>
      <c r="AC647" s="2" t="str">
        <f t="shared" si="339"/>
        <v>TY1</v>
      </c>
      <c r="AD647">
        <f t="shared" si="340"/>
        <v>111.90625</v>
      </c>
      <c r="AE647">
        <f t="shared" si="341"/>
        <v>112.578125</v>
      </c>
      <c r="AF647" s="49">
        <f t="shared" si="335"/>
        <v>-0.671875</v>
      </c>
      <c r="AG647" s="3">
        <f t="shared" si="354"/>
        <v>111.94115437686929</v>
      </c>
      <c r="AH647">
        <f t="shared" si="355"/>
        <v>112.30249621848817</v>
      </c>
      <c r="AI647" s="51">
        <f t="shared" si="356"/>
        <v>-0.36134184161888072</v>
      </c>
      <c r="AJ647" s="52">
        <f t="shared" si="357"/>
        <v>0.31053315838111928</v>
      </c>
      <c r="AK647" s="2">
        <v>45300</v>
      </c>
      <c r="AL647" t="str">
        <v>91282CJQ</v>
      </c>
      <c r="AM647">
        <v>7.1002000000000001</v>
      </c>
      <c r="AN647">
        <v>5.0794800000000002</v>
      </c>
      <c r="AO647">
        <v>0.88039999999999996</v>
      </c>
      <c r="AP647">
        <v>112.578125</v>
      </c>
      <c r="AQ647">
        <f>VLOOKUP(AL647,工作表1!$F$3:$G$1000,2,FALSE)</f>
        <v>3.75</v>
      </c>
      <c r="AR647" t="str">
        <f>VLOOKUP(AL647,工作表1!$F$3:$H$1000,3,FALSE)</f>
        <v>2030/12/31</v>
      </c>
      <c r="AS647">
        <f t="shared" si="342"/>
        <v>5.3174999999999999</v>
      </c>
      <c r="AT647">
        <f t="shared" si="343"/>
        <v>-1.5674999999999999</v>
      </c>
      <c r="AU647" s="43">
        <f t="shared" si="358"/>
        <v>45473</v>
      </c>
      <c r="AV647" s="43">
        <f t="shared" si="344"/>
        <v>45471</v>
      </c>
      <c r="AW647" s="45">
        <f t="shared" si="359"/>
        <v>0.10302197802197802</v>
      </c>
      <c r="AX647" s="45">
        <f t="shared" si="360"/>
        <v>1.8495973204877314</v>
      </c>
      <c r="AY647" s="47">
        <f t="shared" si="361"/>
        <v>98.468169154775254</v>
      </c>
      <c r="AZ647" s="47">
        <f t="shared" si="362"/>
        <v>112.30249621848817</v>
      </c>
      <c r="BA647" s="43"/>
      <c r="BC647" s="2">
        <v>45299</v>
      </c>
      <c r="BD647" t="str">
        <v>91282CCB</v>
      </c>
      <c r="BE647">
        <v>21.1584</v>
      </c>
      <c r="BF647">
        <v>4.5003500000000001</v>
      </c>
      <c r="BG647">
        <v>0.76739999999999997</v>
      </c>
      <c r="BH647">
        <v>113.25</v>
      </c>
      <c r="BI647">
        <f>VLOOKUP(BD647,工作表1!$K$3:$L$1000,2,FALSE)</f>
        <v>1.625</v>
      </c>
      <c r="BJ647" t="str">
        <f>VLOOKUP(BD647,工作表1!$K$3:$M$1000,3,FALSE)</f>
        <v>2031/5/15</v>
      </c>
      <c r="BK647">
        <f t="shared" si="345"/>
        <v>5.3228</v>
      </c>
      <c r="BL647">
        <f t="shared" si="346"/>
        <v>-3.6978</v>
      </c>
      <c r="BM647" s="43">
        <f t="shared" si="363"/>
        <v>45427</v>
      </c>
      <c r="BN647" s="43">
        <f t="shared" si="347"/>
        <v>45565</v>
      </c>
      <c r="BO647" s="45">
        <f t="shared" si="364"/>
        <v>0.24553571428571427</v>
      </c>
      <c r="BP647" s="45">
        <f t="shared" si="365"/>
        <v>1.4253302348336594</v>
      </c>
      <c r="BQ647" s="47">
        <f t="shared" si="366"/>
        <v>85.21404269596691</v>
      </c>
      <c r="BR647" s="47">
        <f t="shared" si="367"/>
        <v>111.86613202073192</v>
      </c>
    </row>
    <row r="648" spans="6:70" x14ac:dyDescent="0.25">
      <c r="F648" s="2">
        <v>45310</v>
      </c>
      <c r="G648">
        <v>5.3144999999999998</v>
      </c>
      <c r="H648" s="43">
        <v>45329</v>
      </c>
      <c r="I648">
        <v>4.1012000000000004</v>
      </c>
      <c r="L648" s="2">
        <v>45299</v>
      </c>
      <c r="M648" t="str">
        <v>91282CJG</v>
      </c>
      <c r="N648">
        <v>3.4740000000000002</v>
      </c>
      <c r="O648">
        <v>5.0899799999999997</v>
      </c>
      <c r="P648">
        <v>0.94020000000000004</v>
      </c>
      <c r="Q648">
        <v>112.046875</v>
      </c>
      <c r="R648">
        <f>VLOOKUP(M648,工作表1!$A$3:$B$1000,2,FALSE)</f>
        <v>4.875</v>
      </c>
      <c r="S648" t="str">
        <f>VLOOKUP(M648,工作表1!$A$3:$C$1000,3,FALSE)</f>
        <v>2030/10/31</v>
      </c>
      <c r="T648">
        <f t="shared" si="337"/>
        <v>5.3228</v>
      </c>
      <c r="U648">
        <f t="shared" si="336"/>
        <v>-0.44779999999999998</v>
      </c>
      <c r="V648" s="43">
        <f t="shared" si="348"/>
        <v>45412</v>
      </c>
      <c r="W648" s="43">
        <f t="shared" si="338"/>
        <v>45380</v>
      </c>
      <c r="X648" s="45">
        <f t="shared" si="349"/>
        <v>0.9375</v>
      </c>
      <c r="Y648" s="45">
        <f t="shared" si="350"/>
        <v>2.0059931506849313</v>
      </c>
      <c r="Z648" s="47">
        <f t="shared" si="351"/>
        <v>105.15494536718808</v>
      </c>
      <c r="AA648" s="47">
        <f t="shared" si="352"/>
        <v>112.04610293130831</v>
      </c>
      <c r="AB648" s="45">
        <f t="shared" si="353"/>
        <v>4.0167000000000002</v>
      </c>
      <c r="AC648" s="2" t="str">
        <f t="shared" si="339"/>
        <v>TY1</v>
      </c>
      <c r="AD648">
        <f t="shared" si="340"/>
        <v>112.046875</v>
      </c>
      <c r="AE648">
        <f t="shared" si="341"/>
        <v>112.734375</v>
      </c>
      <c r="AF648" s="49">
        <f t="shared" si="335"/>
        <v>-0.6875</v>
      </c>
      <c r="AG648" s="3">
        <f t="shared" si="354"/>
        <v>112.04610293130831</v>
      </c>
      <c r="AH648">
        <f t="shared" si="355"/>
        <v>112.40075854047633</v>
      </c>
      <c r="AI648" s="51">
        <f t="shared" si="356"/>
        <v>-0.35465560916802019</v>
      </c>
      <c r="AJ648" s="52">
        <f t="shared" si="357"/>
        <v>0.33284439083197981</v>
      </c>
      <c r="AK648" s="2">
        <v>45299</v>
      </c>
      <c r="AL648" t="str">
        <v>91282CJQ</v>
      </c>
      <c r="AM648">
        <v>6.4379999999999997</v>
      </c>
      <c r="AN648">
        <v>5.1268799999999999</v>
      </c>
      <c r="AO648">
        <v>0.88039999999999996</v>
      </c>
      <c r="AP648">
        <v>112.734375</v>
      </c>
      <c r="AQ648">
        <f>VLOOKUP(AL648,工作表1!$F$3:$G$1000,2,FALSE)</f>
        <v>3.75</v>
      </c>
      <c r="AR648" t="str">
        <f>VLOOKUP(AL648,工作表1!$F$3:$H$1000,3,FALSE)</f>
        <v>2030/12/31</v>
      </c>
      <c r="AS648">
        <f t="shared" si="342"/>
        <v>5.3228</v>
      </c>
      <c r="AT648">
        <f t="shared" si="343"/>
        <v>-1.5728</v>
      </c>
      <c r="AU648" s="43">
        <f t="shared" si="358"/>
        <v>45473</v>
      </c>
      <c r="AV648" s="43">
        <f t="shared" si="344"/>
        <v>45471</v>
      </c>
      <c r="AW648" s="45">
        <f t="shared" si="359"/>
        <v>9.271978021978021E-2</v>
      </c>
      <c r="AX648" s="45">
        <f t="shared" si="360"/>
        <v>1.8495690952882733</v>
      </c>
      <c r="AY648" s="47">
        <f t="shared" si="361"/>
        <v>98.549791517665497</v>
      </c>
      <c r="AZ648" s="47">
        <f t="shared" si="362"/>
        <v>112.40075854047633</v>
      </c>
      <c r="BA648" s="43"/>
      <c r="BC648" s="2">
        <v>45296</v>
      </c>
      <c r="BD648" t="str">
        <v>91282CCB</v>
      </c>
      <c r="BE648">
        <v>22.003900000000002</v>
      </c>
      <c r="BF648">
        <v>4.4562299999999997</v>
      </c>
      <c r="BG648">
        <v>0.76739999999999997</v>
      </c>
      <c r="BH648">
        <v>112.90625</v>
      </c>
      <c r="BI648">
        <f>VLOOKUP(BD648,工作表1!$K$3:$L$1000,2,FALSE)</f>
        <v>1.625</v>
      </c>
      <c r="BJ648" t="str">
        <f>VLOOKUP(BD648,工作表1!$K$3:$M$1000,3,FALSE)</f>
        <v>2031/5/15</v>
      </c>
      <c r="BK648">
        <f t="shared" si="345"/>
        <v>5.3161500000000004</v>
      </c>
      <c r="BL648">
        <f t="shared" si="346"/>
        <v>-3.6911500000000004</v>
      </c>
      <c r="BM648" s="43">
        <f t="shared" si="363"/>
        <v>45427</v>
      </c>
      <c r="BN648" s="43">
        <f t="shared" si="347"/>
        <v>45565</v>
      </c>
      <c r="BO648" s="45">
        <f t="shared" si="364"/>
        <v>0.24107142857142858</v>
      </c>
      <c r="BP648" s="45">
        <f t="shared" si="365"/>
        <v>1.4253180039138944</v>
      </c>
      <c r="BQ648" s="47">
        <f t="shared" si="366"/>
        <v>84.98025895705976</v>
      </c>
      <c r="BR648" s="47">
        <f t="shared" si="367"/>
        <v>111.55819308092489</v>
      </c>
    </row>
    <row r="649" spans="6:70" x14ac:dyDescent="0.25">
      <c r="F649" s="2">
        <v>45309</v>
      </c>
      <c r="G649">
        <v>5.3094999999999999</v>
      </c>
      <c r="H649" s="43">
        <v>45328</v>
      </c>
      <c r="I649">
        <v>4.0803000000000003</v>
      </c>
      <c r="L649" s="2">
        <v>45296</v>
      </c>
      <c r="M649" t="str">
        <v>91282CJG</v>
      </c>
      <c r="N649">
        <v>3.2896999999999998</v>
      </c>
      <c r="O649">
        <v>5.1158700000000001</v>
      </c>
      <c r="P649">
        <v>0.94020000000000004</v>
      </c>
      <c r="Q649">
        <v>111.71875</v>
      </c>
      <c r="R649">
        <f>VLOOKUP(M649,工作表1!$A$3:$B$1000,2,FALSE)</f>
        <v>4.875</v>
      </c>
      <c r="S649" t="str">
        <f>VLOOKUP(M649,工作表1!$A$3:$C$1000,3,FALSE)</f>
        <v>2030/10/31</v>
      </c>
      <c r="T649">
        <f t="shared" si="337"/>
        <v>5.3161500000000004</v>
      </c>
      <c r="U649">
        <f t="shared" si="336"/>
        <v>-0.44115000000000038</v>
      </c>
      <c r="V649" s="43">
        <f t="shared" si="348"/>
        <v>45412</v>
      </c>
      <c r="W649" s="43">
        <f t="shared" si="338"/>
        <v>45380</v>
      </c>
      <c r="X649" s="45">
        <f t="shared" si="349"/>
        <v>0.92410714285714279</v>
      </c>
      <c r="Y649" s="45">
        <f t="shared" si="350"/>
        <v>2.0059564579256359</v>
      </c>
      <c r="Z649" s="47">
        <f t="shared" si="351"/>
        <v>104.8422516740448</v>
      </c>
      <c r="AA649" s="47">
        <f t="shared" si="352"/>
        <v>111.71446611410674</v>
      </c>
      <c r="AB649" s="45">
        <f t="shared" si="353"/>
        <v>4.0349000000000004</v>
      </c>
      <c r="AC649" s="2" t="str">
        <f t="shared" si="339"/>
        <v>TY1</v>
      </c>
      <c r="AD649">
        <f t="shared" si="340"/>
        <v>111.71875</v>
      </c>
      <c r="AE649">
        <f t="shared" si="341"/>
        <v>112.390625</v>
      </c>
      <c r="AF649" s="49">
        <f t="shared" si="335"/>
        <v>-0.671875</v>
      </c>
      <c r="AG649" s="3">
        <f t="shared" si="354"/>
        <v>111.71446611410674</v>
      </c>
      <c r="AH649">
        <f t="shared" si="355"/>
        <v>112.04478340706792</v>
      </c>
      <c r="AI649" s="51">
        <f t="shared" si="356"/>
        <v>-0.33031729296118328</v>
      </c>
      <c r="AJ649" s="52">
        <f t="shared" si="357"/>
        <v>0.34155770703881672</v>
      </c>
      <c r="AK649" s="2">
        <v>45296</v>
      </c>
      <c r="AL649" t="str">
        <v>91282CJQ</v>
      </c>
      <c r="AM649">
        <v>5.9622000000000002</v>
      </c>
      <c r="AN649">
        <v>5.1566099999999997</v>
      </c>
      <c r="AO649">
        <v>0.88039999999999996</v>
      </c>
      <c r="AP649">
        <v>112.390625</v>
      </c>
      <c r="AQ649">
        <f>VLOOKUP(AL649,工作表1!$F$3:$G$1000,2,FALSE)</f>
        <v>3.75</v>
      </c>
      <c r="AR649" t="str">
        <f>VLOOKUP(AL649,工作表1!$F$3:$H$1000,3,FALSE)</f>
        <v>2030/12/31</v>
      </c>
      <c r="AS649">
        <f t="shared" si="342"/>
        <v>5.3161500000000004</v>
      </c>
      <c r="AT649">
        <f t="shared" si="343"/>
        <v>-1.5661500000000004</v>
      </c>
      <c r="AU649" s="43">
        <f t="shared" si="358"/>
        <v>45473</v>
      </c>
      <c r="AV649" s="43">
        <f t="shared" si="344"/>
        <v>45471</v>
      </c>
      <c r="AW649" s="45">
        <f t="shared" si="359"/>
        <v>8.241758241758243E-2</v>
      </c>
      <c r="AX649" s="45">
        <f t="shared" si="360"/>
        <v>1.8495408700888152</v>
      </c>
      <c r="AY649" s="47">
        <f t="shared" si="361"/>
        <v>98.237183224824605</v>
      </c>
      <c r="AZ649" s="47">
        <f t="shared" si="362"/>
        <v>112.04478340706792</v>
      </c>
      <c r="BA649" s="43"/>
      <c r="BC649" s="2">
        <v>45295</v>
      </c>
      <c r="BD649" t="str">
        <v>91282CCB</v>
      </c>
      <c r="BE649">
        <v>22.623799999999999</v>
      </c>
      <c r="BF649">
        <v>4.4374599999999997</v>
      </c>
      <c r="BG649">
        <v>0.76739999999999997</v>
      </c>
      <c r="BH649">
        <v>113.1875</v>
      </c>
      <c r="BI649">
        <f>VLOOKUP(BD649,工作表1!$K$3:$L$1000,2,FALSE)</f>
        <v>1.625</v>
      </c>
      <c r="BJ649" t="str">
        <f>VLOOKUP(BD649,工作表1!$K$3:$M$1000,3,FALSE)</f>
        <v>2031/5/15</v>
      </c>
      <c r="BK649">
        <f t="shared" si="345"/>
        <v>5.3206499999999997</v>
      </c>
      <c r="BL649">
        <f t="shared" si="346"/>
        <v>-3.6956499999999997</v>
      </c>
      <c r="BM649" s="43">
        <f t="shared" si="363"/>
        <v>45427</v>
      </c>
      <c r="BN649" s="43">
        <f t="shared" si="347"/>
        <v>45565</v>
      </c>
      <c r="BO649" s="45">
        <f t="shared" si="364"/>
        <v>0.22767857142857142</v>
      </c>
      <c r="BP649" s="45">
        <f t="shared" si="365"/>
        <v>1.4252813111545988</v>
      </c>
      <c r="BQ649" s="47">
        <f t="shared" si="366"/>
        <v>85.203915106561766</v>
      </c>
      <c r="BR649" s="47">
        <f t="shared" si="367"/>
        <v>111.86327290326838</v>
      </c>
    </row>
    <row r="650" spans="6:70" x14ac:dyDescent="0.25">
      <c r="F650" s="2">
        <v>45308</v>
      </c>
      <c r="G650">
        <v>5.3132999999999999</v>
      </c>
      <c r="H650" s="43">
        <v>45327</v>
      </c>
      <c r="I650">
        <v>4.1455000000000002</v>
      </c>
      <c r="L650" s="2">
        <v>45295</v>
      </c>
      <c r="M650" t="str">
        <v>91282CJG</v>
      </c>
      <c r="N650">
        <v>3.1337999999999999</v>
      </c>
      <c r="O650">
        <v>5.1493700000000002</v>
      </c>
      <c r="P650">
        <v>0.94020000000000004</v>
      </c>
      <c r="Q650">
        <v>111.984375</v>
      </c>
      <c r="R650">
        <f>VLOOKUP(M650,工作表1!$A$3:$B$1000,2,FALSE)</f>
        <v>4.875</v>
      </c>
      <c r="S650" t="str">
        <f>VLOOKUP(M650,工作表1!$A$3:$C$1000,3,FALSE)</f>
        <v>2030/10/31</v>
      </c>
      <c r="T650">
        <f t="shared" si="337"/>
        <v>5.3206499999999997</v>
      </c>
      <c r="U650">
        <f t="shared" si="336"/>
        <v>-0.44564999999999966</v>
      </c>
      <c r="V650" s="43">
        <f t="shared" si="348"/>
        <v>45412</v>
      </c>
      <c r="W650" s="43">
        <f t="shared" si="338"/>
        <v>45380</v>
      </c>
      <c r="X650" s="45">
        <f t="shared" si="349"/>
        <v>0.8839285714285714</v>
      </c>
      <c r="Y650" s="45">
        <f t="shared" si="350"/>
        <v>2.0058463796477497</v>
      </c>
      <c r="Z650" s="47">
        <f t="shared" si="351"/>
        <v>105.10581839414797</v>
      </c>
      <c r="AA650" s="47">
        <f t="shared" si="352"/>
        <v>112.00346454663976</v>
      </c>
      <c r="AB650" s="45">
        <f t="shared" si="353"/>
        <v>3.9981</v>
      </c>
      <c r="AC650" s="2" t="str">
        <f t="shared" si="339"/>
        <v>TY1</v>
      </c>
      <c r="AD650">
        <f t="shared" si="340"/>
        <v>111.984375</v>
      </c>
      <c r="AE650">
        <f t="shared" si="341"/>
        <v>112.671875</v>
      </c>
      <c r="AF650" s="49">
        <f t="shared" si="335"/>
        <v>-0.6875</v>
      </c>
      <c r="AG650" s="3">
        <f t="shared" si="354"/>
        <v>112.00346454663976</v>
      </c>
      <c r="AH650">
        <f t="shared" si="355"/>
        <v>112.35260240116881</v>
      </c>
      <c r="AI650" s="51">
        <f t="shared" si="356"/>
        <v>-0.34913785452904733</v>
      </c>
      <c r="AJ650" s="52">
        <f t="shared" si="357"/>
        <v>0.33836214547095267</v>
      </c>
      <c r="AK650" s="2">
        <v>45295</v>
      </c>
      <c r="AL650" t="str">
        <v>91282CJQ</v>
      </c>
      <c r="AM650">
        <v>6.1345999999999998</v>
      </c>
      <c r="AN650">
        <v>5.1499699999999997</v>
      </c>
      <c r="AO650">
        <v>0.88039999999999996</v>
      </c>
      <c r="AP650">
        <v>112.671875</v>
      </c>
      <c r="AQ650">
        <f>VLOOKUP(AL650,工作表1!$F$3:$G$1000,2,FALSE)</f>
        <v>3.75</v>
      </c>
      <c r="AR650" t="str">
        <f>VLOOKUP(AL650,工作表1!$F$3:$H$1000,3,FALSE)</f>
        <v>2030/12/31</v>
      </c>
      <c r="AS650">
        <f t="shared" si="342"/>
        <v>5.3206499999999997</v>
      </c>
      <c r="AT650">
        <f t="shared" si="343"/>
        <v>-1.5706499999999997</v>
      </c>
      <c r="AU650" s="43">
        <f t="shared" si="358"/>
        <v>45473</v>
      </c>
      <c r="AV650" s="43">
        <f t="shared" si="344"/>
        <v>45471</v>
      </c>
      <c r="AW650" s="45">
        <f t="shared" si="359"/>
        <v>5.1510989010989008E-2</v>
      </c>
      <c r="AX650" s="45">
        <f t="shared" si="360"/>
        <v>1.8494561944904411</v>
      </c>
      <c r="AY650" s="47">
        <f t="shared" si="361"/>
        <v>98.498899961066641</v>
      </c>
      <c r="AZ650" s="47">
        <f t="shared" si="362"/>
        <v>112.35260240116881</v>
      </c>
      <c r="BA650" s="43"/>
      <c r="BC650" s="2">
        <v>45294</v>
      </c>
      <c r="BD650" t="str">
        <v>91282CCB</v>
      </c>
      <c r="BE650">
        <v>25.1874</v>
      </c>
      <c r="BF650">
        <v>4.3209299999999997</v>
      </c>
      <c r="BG650">
        <v>0.76739999999999997</v>
      </c>
      <c r="BH650">
        <v>113.75</v>
      </c>
      <c r="BI650">
        <f>VLOOKUP(BD650,工作表1!$K$3:$L$1000,2,FALSE)</f>
        <v>1.625</v>
      </c>
      <c r="BJ650" t="str">
        <f>VLOOKUP(BD650,工作表1!$K$3:$M$1000,3,FALSE)</f>
        <v>2031/5/15</v>
      </c>
      <c r="BK650">
        <f t="shared" si="345"/>
        <v>5.3198499999999997</v>
      </c>
      <c r="BL650">
        <f t="shared" si="346"/>
        <v>-3.6948499999999997</v>
      </c>
      <c r="BM650" s="43">
        <f t="shared" si="363"/>
        <v>45427</v>
      </c>
      <c r="BN650" s="43">
        <f t="shared" si="347"/>
        <v>45565</v>
      </c>
      <c r="BO650" s="45">
        <f t="shared" si="364"/>
        <v>0.22321428571428573</v>
      </c>
      <c r="BP650" s="45">
        <f t="shared" si="365"/>
        <v>1.4252690802348338</v>
      </c>
      <c r="BQ650" s="47">
        <f t="shared" si="366"/>
        <v>85.689025607726307</v>
      </c>
      <c r="BR650" s="47">
        <f t="shared" si="367"/>
        <v>112.49773933088457</v>
      </c>
    </row>
    <row r="651" spans="6:70" x14ac:dyDescent="0.25">
      <c r="F651" s="2">
        <v>45307</v>
      </c>
      <c r="G651">
        <v>5.3064</v>
      </c>
      <c r="H651" s="43">
        <v>45324</v>
      </c>
      <c r="I651">
        <v>4.0025000000000004</v>
      </c>
      <c r="L651" s="2">
        <v>45294</v>
      </c>
      <c r="M651" t="str">
        <v>91282CJG</v>
      </c>
      <c r="N651">
        <v>3.9411</v>
      </c>
      <c r="O651">
        <v>5.0525200000000003</v>
      </c>
      <c r="P651">
        <v>0.94020000000000004</v>
      </c>
      <c r="Q651">
        <v>112.515625</v>
      </c>
      <c r="R651">
        <f>VLOOKUP(M651,工作表1!$A$3:$B$1000,2,FALSE)</f>
        <v>4.875</v>
      </c>
      <c r="S651" t="str">
        <f>VLOOKUP(M651,工作表1!$A$3:$C$1000,3,FALSE)</f>
        <v>2030/10/31</v>
      </c>
      <c r="T651">
        <f t="shared" si="337"/>
        <v>5.3198499999999997</v>
      </c>
      <c r="U651">
        <f t="shared" si="336"/>
        <v>-0.44484999999999975</v>
      </c>
      <c r="V651" s="43">
        <f t="shared" si="348"/>
        <v>45412</v>
      </c>
      <c r="W651" s="43">
        <f t="shared" si="338"/>
        <v>45380</v>
      </c>
      <c r="X651" s="45">
        <f t="shared" si="349"/>
        <v>0.8705357142857143</v>
      </c>
      <c r="Y651" s="45">
        <f t="shared" si="350"/>
        <v>2.0058096868884538</v>
      </c>
      <c r="Z651" s="47">
        <f t="shared" si="351"/>
        <v>105.62216143231714</v>
      </c>
      <c r="AA651" s="47">
        <f t="shared" si="352"/>
        <v>112.55497825081804</v>
      </c>
      <c r="AB651" s="45">
        <f t="shared" si="353"/>
        <v>3.9226000000000001</v>
      </c>
      <c r="AC651" s="2" t="str">
        <f t="shared" si="339"/>
        <v>TY1</v>
      </c>
      <c r="AD651">
        <f t="shared" si="340"/>
        <v>112.515625</v>
      </c>
      <c r="AE651">
        <f t="shared" si="341"/>
        <v>113.234375</v>
      </c>
      <c r="AF651" s="49">
        <f t="shared" si="335"/>
        <v>-0.71875</v>
      </c>
      <c r="AG651" s="3">
        <f t="shared" si="354"/>
        <v>112.55497825081804</v>
      </c>
      <c r="AH651">
        <f t="shared" si="355"/>
        <v>112.92286338490784</v>
      </c>
      <c r="AI651" s="51">
        <f t="shared" si="356"/>
        <v>-0.3678851340898035</v>
      </c>
      <c r="AJ651" s="52">
        <f t="shared" si="357"/>
        <v>0.3508648659101965</v>
      </c>
      <c r="AK651" s="2">
        <v>45294</v>
      </c>
      <c r="AL651" t="str">
        <v>91282CJQ</v>
      </c>
      <c r="AM651">
        <v>6.8381999999999996</v>
      </c>
      <c r="AN651">
        <v>5.1067999999999998</v>
      </c>
      <c r="AO651">
        <v>0.88039999999999996</v>
      </c>
      <c r="AP651">
        <v>113.234375</v>
      </c>
      <c r="AQ651">
        <f>VLOOKUP(AL651,工作表1!$F$3:$G$1000,2,FALSE)</f>
        <v>3.75</v>
      </c>
      <c r="AR651" t="str">
        <f>VLOOKUP(AL651,工作表1!$F$3:$H$1000,3,FALSE)</f>
        <v>2030/12/31</v>
      </c>
      <c r="AS651">
        <f t="shared" si="342"/>
        <v>5.3198499999999997</v>
      </c>
      <c r="AT651">
        <f t="shared" si="343"/>
        <v>-1.5698499999999997</v>
      </c>
      <c r="AU651" s="43">
        <f t="shared" si="358"/>
        <v>45473</v>
      </c>
      <c r="AV651" s="43">
        <f t="shared" si="344"/>
        <v>45471</v>
      </c>
      <c r="AW651" s="45">
        <f t="shared" si="359"/>
        <v>4.1208791208791215E-2</v>
      </c>
      <c r="AX651" s="45">
        <f t="shared" si="360"/>
        <v>1.8494279692909832</v>
      </c>
      <c r="AY651" s="47">
        <f t="shared" si="361"/>
        <v>98.998969806873475</v>
      </c>
      <c r="AZ651" s="47">
        <f t="shared" si="362"/>
        <v>112.92286338490784</v>
      </c>
      <c r="BA651" s="43"/>
      <c r="BC651" s="2">
        <v>45293</v>
      </c>
      <c r="BD651" t="str">
        <v>91282CCB</v>
      </c>
      <c r="BE651">
        <v>23.9467</v>
      </c>
      <c r="BF651">
        <v>4.3836599999999999</v>
      </c>
      <c r="BG651">
        <v>0.76739999999999997</v>
      </c>
      <c r="BH651">
        <v>113.515625</v>
      </c>
      <c r="BI651">
        <f>VLOOKUP(BD651,工作表1!$K$3:$L$1000,2,FALSE)</f>
        <v>1.625</v>
      </c>
      <c r="BJ651" t="str">
        <f>VLOOKUP(BD651,工作表1!$K$3:$M$1000,3,FALSE)</f>
        <v>2031/5/15</v>
      </c>
      <c r="BK651">
        <f t="shared" si="345"/>
        <v>5.3132999999999999</v>
      </c>
      <c r="BL651">
        <f t="shared" si="346"/>
        <v>-3.6882999999999999</v>
      </c>
      <c r="BM651" s="43">
        <f t="shared" si="363"/>
        <v>45427</v>
      </c>
      <c r="BN651" s="43">
        <f t="shared" si="347"/>
        <v>45565</v>
      </c>
      <c r="BO651" s="45">
        <f t="shared" si="364"/>
        <v>0.21875</v>
      </c>
      <c r="BP651" s="45">
        <f t="shared" si="365"/>
        <v>1.4252568493150684</v>
      </c>
      <c r="BQ651" s="47">
        <f t="shared" si="366"/>
        <v>85.439586946709824</v>
      </c>
      <c r="BR651" s="47">
        <f t="shared" si="367"/>
        <v>112.1693675009458</v>
      </c>
    </row>
    <row r="652" spans="6:70" x14ac:dyDescent="0.25">
      <c r="F652" s="2">
        <v>45306</v>
      </c>
      <c r="G652">
        <v>5.2971000000000004</v>
      </c>
      <c r="H652" s="43">
        <v>45323</v>
      </c>
      <c r="I652">
        <v>3.8458000000000001</v>
      </c>
      <c r="L652" s="2">
        <v>45293</v>
      </c>
      <c r="M652" t="str">
        <v>91282CJG</v>
      </c>
      <c r="N652">
        <v>3.5268000000000002</v>
      </c>
      <c r="O652">
        <v>5.1098600000000003</v>
      </c>
      <c r="P652">
        <v>0.94020000000000004</v>
      </c>
      <c r="Q652">
        <v>112.296875</v>
      </c>
      <c r="R652">
        <f>VLOOKUP(M652,工作表1!$A$3:$B$1000,2,FALSE)</f>
        <v>4.875</v>
      </c>
      <c r="S652" t="str">
        <f>VLOOKUP(M652,工作表1!$A$3:$C$1000,3,FALSE)</f>
        <v>2030/10/31</v>
      </c>
      <c r="T652">
        <f t="shared" si="337"/>
        <v>5.3132999999999999</v>
      </c>
      <c r="U652">
        <f t="shared" si="336"/>
        <v>-0.43829999999999991</v>
      </c>
      <c r="V652" s="43">
        <f t="shared" si="348"/>
        <v>45412</v>
      </c>
      <c r="W652" s="43">
        <f t="shared" si="338"/>
        <v>45380</v>
      </c>
      <c r="X652" s="45">
        <f t="shared" si="349"/>
        <v>0.85714285714285721</v>
      </c>
      <c r="Y652" s="45">
        <f t="shared" si="350"/>
        <v>2.0057729941291589</v>
      </c>
      <c r="Z652" s="47">
        <f t="shared" si="351"/>
        <v>105.35821176561106</v>
      </c>
      <c r="AA652" s="47">
        <f t="shared" si="352"/>
        <v>112.27510420725028</v>
      </c>
      <c r="AB652" s="45">
        <f t="shared" si="353"/>
        <v>3.9356</v>
      </c>
      <c r="AC652" s="2" t="str">
        <f t="shared" si="339"/>
        <v>TY1</v>
      </c>
      <c r="AD652">
        <f t="shared" si="340"/>
        <v>112.296875</v>
      </c>
      <c r="AE652">
        <f t="shared" si="341"/>
        <v>113</v>
      </c>
      <c r="AF652" s="49">
        <f t="shared" si="335"/>
        <v>-0.703125</v>
      </c>
      <c r="AG652" s="3">
        <f t="shared" si="354"/>
        <v>112.27510420725028</v>
      </c>
      <c r="AH652">
        <f t="shared" si="355"/>
        <v>112.6265083099009</v>
      </c>
      <c r="AI652" s="51">
        <f t="shared" si="356"/>
        <v>-0.35140410265061917</v>
      </c>
      <c r="AJ652" s="52">
        <f t="shared" si="357"/>
        <v>0.35172089734938083</v>
      </c>
      <c r="AK652" s="2">
        <v>45293</v>
      </c>
      <c r="AL652" t="str">
        <v>91282CJQ</v>
      </c>
      <c r="AM652">
        <v>6.4164000000000003</v>
      </c>
      <c r="AN652">
        <v>5.1364000000000001</v>
      </c>
      <c r="AO652">
        <v>0.88039999999999996</v>
      </c>
      <c r="AP652">
        <v>113</v>
      </c>
      <c r="AQ652">
        <f>VLOOKUP(AL652,工作表1!$F$3:$G$1000,2,FALSE)</f>
        <v>3.75</v>
      </c>
      <c r="AR652" t="str">
        <f>VLOOKUP(AL652,工作表1!$F$3:$H$1000,3,FALSE)</f>
        <v>2030/12/31</v>
      </c>
      <c r="AS652">
        <f t="shared" si="342"/>
        <v>5.3132999999999999</v>
      </c>
      <c r="AT652">
        <f t="shared" si="343"/>
        <v>-1.5632999999999999</v>
      </c>
      <c r="AU652" s="43">
        <f t="shared" si="358"/>
        <v>45473</v>
      </c>
      <c r="AV652" s="43">
        <f t="shared" si="344"/>
        <v>45471</v>
      </c>
      <c r="AW652" s="45">
        <f t="shared" si="359"/>
        <v>3.0906593406593408E-2</v>
      </c>
      <c r="AX652" s="45">
        <f t="shared" si="360"/>
        <v>1.8493997440915249</v>
      </c>
      <c r="AY652" s="47">
        <f t="shared" si="361"/>
        <v>98.738902402338113</v>
      </c>
      <c r="AZ652" s="47">
        <f t="shared" si="362"/>
        <v>112.6265083099009</v>
      </c>
      <c r="BA652" s="43"/>
      <c r="BC652" s="2">
        <v>45289</v>
      </c>
      <c r="BD652" t="str">
        <v>91282CCB</v>
      </c>
      <c r="BE652">
        <v>25.0641</v>
      </c>
      <c r="BF652">
        <v>4.3425799999999999</v>
      </c>
      <c r="BG652">
        <v>0.76739999999999997</v>
      </c>
      <c r="BH652">
        <v>114.140625</v>
      </c>
      <c r="BI652">
        <f>VLOOKUP(BD652,工作表1!$K$3:$L$1000,2,FALSE)</f>
        <v>1.625</v>
      </c>
      <c r="BJ652" t="str">
        <f>VLOOKUP(BD652,工作表1!$K$3:$M$1000,3,FALSE)</f>
        <v>2031/5/15</v>
      </c>
      <c r="BK652">
        <f t="shared" si="345"/>
        <v>5.3064</v>
      </c>
      <c r="BL652">
        <f t="shared" si="346"/>
        <v>-3.6814</v>
      </c>
      <c r="BM652" s="43">
        <f t="shared" si="363"/>
        <v>45427</v>
      </c>
      <c r="BN652" s="43">
        <f t="shared" si="347"/>
        <v>45565</v>
      </c>
      <c r="BO652" s="45">
        <f t="shared" si="364"/>
        <v>0.2142857142857143</v>
      </c>
      <c r="BP652" s="45">
        <f t="shared" si="365"/>
        <v>1.4252446183953036</v>
      </c>
      <c r="BQ652" s="47">
        <f t="shared" si="366"/>
        <v>85.924263397264284</v>
      </c>
      <c r="BR652" s="47">
        <f t="shared" si="367"/>
        <v>112.79723007058692</v>
      </c>
    </row>
    <row r="653" spans="6:70" x14ac:dyDescent="0.25">
      <c r="F653" s="2">
        <v>45303</v>
      </c>
      <c r="G653">
        <v>5.2942999999999998</v>
      </c>
      <c r="H653" s="43">
        <v>45322</v>
      </c>
      <c r="I653">
        <v>3.8740000000000001</v>
      </c>
      <c r="L653" s="2">
        <v>45289</v>
      </c>
      <c r="M653" t="str">
        <v>91282CJG</v>
      </c>
      <c r="N653">
        <v>2.9979</v>
      </c>
      <c r="O653">
        <v>5.1838499999999996</v>
      </c>
      <c r="P653">
        <v>0.94020000000000004</v>
      </c>
      <c r="Q653">
        <v>112.890625</v>
      </c>
      <c r="R653">
        <f>VLOOKUP(M653,工作表1!$A$3:$B$1000,2,FALSE)</f>
        <v>4.875</v>
      </c>
      <c r="S653" t="str">
        <f>VLOOKUP(M653,工作表1!$A$3:$C$1000,3,FALSE)</f>
        <v>2030/10/31</v>
      </c>
      <c r="T653">
        <f t="shared" si="337"/>
        <v>5.3064</v>
      </c>
      <c r="U653">
        <f t="shared" si="336"/>
        <v>-0.43140000000000001</v>
      </c>
      <c r="V653" s="43">
        <f t="shared" si="348"/>
        <v>45412</v>
      </c>
      <c r="W653" s="43">
        <f t="shared" si="338"/>
        <v>45380</v>
      </c>
      <c r="X653" s="45">
        <f t="shared" si="349"/>
        <v>0.84375</v>
      </c>
      <c r="Y653" s="45">
        <f t="shared" si="350"/>
        <v>2.005736301369863</v>
      </c>
      <c r="Z653" s="47">
        <f t="shared" si="351"/>
        <v>105.88781309228908</v>
      </c>
      <c r="AA653" s="47">
        <f t="shared" si="352"/>
        <v>112.83912510216571</v>
      </c>
      <c r="AB653" s="45">
        <f t="shared" si="353"/>
        <v>3.8812000000000002</v>
      </c>
      <c r="AC653" s="2" t="str">
        <f t="shared" si="339"/>
        <v>TY2</v>
      </c>
      <c r="AD653">
        <f t="shared" si="340"/>
        <v>113.625</v>
      </c>
      <c r="AE653">
        <f t="shared" si="341"/>
        <v>114.0625</v>
      </c>
      <c r="AF653" s="49">
        <f t="shared" si="335"/>
        <v>-0.4375</v>
      </c>
      <c r="AG653" s="3">
        <f t="shared" si="354"/>
        <v>113.22823940456752</v>
      </c>
      <c r="AH653">
        <f t="shared" si="355"/>
        <v>112.85045674053418</v>
      </c>
      <c r="AI653" s="51">
        <f t="shared" si="356"/>
        <v>0.37778266403333305</v>
      </c>
      <c r="AJ653" s="52">
        <f t="shared" si="357"/>
        <v>0.81528266403333305</v>
      </c>
      <c r="AK653" s="2">
        <v>45289</v>
      </c>
      <c r="AL653" t="str">
        <v>91282CJQ</v>
      </c>
      <c r="AM653">
        <v>6.4551999999999996</v>
      </c>
      <c r="AN653">
        <v>5.1404100000000001</v>
      </c>
      <c r="AO653">
        <v>0.88039999999999996</v>
      </c>
      <c r="AP653">
        <v>113.625</v>
      </c>
      <c r="AQ653">
        <f>VLOOKUP(AL653,工作表1!$F$3:$G$1000,2,FALSE)</f>
        <v>3.75</v>
      </c>
      <c r="AR653" t="str">
        <f>VLOOKUP(AL653,工作表1!$F$3:$H$1000,3,FALSE)</f>
        <v>2030/12/31</v>
      </c>
      <c r="AS653">
        <f t="shared" si="342"/>
        <v>5.3064</v>
      </c>
      <c r="AT653">
        <f t="shared" si="343"/>
        <v>-1.5564</v>
      </c>
      <c r="AU653" s="43">
        <f t="shared" si="358"/>
        <v>45473</v>
      </c>
      <c r="AV653" s="43">
        <f t="shared" si="344"/>
        <v>45471</v>
      </c>
      <c r="AW653" s="45">
        <f t="shared" si="359"/>
        <v>2.0604395604395608E-2</v>
      </c>
      <c r="AX653" s="45">
        <f t="shared" si="360"/>
        <v>1.8493715188920667</v>
      </c>
      <c r="AY653" s="47">
        <f t="shared" si="361"/>
        <v>99.269719506027812</v>
      </c>
      <c r="AZ653" s="47">
        <f t="shared" si="362"/>
        <v>113.22823940456752</v>
      </c>
      <c r="BA653" s="43"/>
      <c r="BC653" s="2">
        <v>45288</v>
      </c>
      <c r="BD653" t="str">
        <v>91282CCB</v>
      </c>
      <c r="BE653">
        <v>27.014299999999999</v>
      </c>
      <c r="BF653">
        <v>4.2162499999999996</v>
      </c>
      <c r="BG653">
        <v>0.76739999999999997</v>
      </c>
      <c r="BH653">
        <v>114.0625</v>
      </c>
      <c r="BI653">
        <f>VLOOKUP(BD653,工作表1!$K$3:$L$1000,2,FALSE)</f>
        <v>1.625</v>
      </c>
      <c r="BJ653" t="str">
        <f>VLOOKUP(BD653,工作表1!$K$3:$M$1000,3,FALSE)</f>
        <v>2031/5/15</v>
      </c>
      <c r="BK653">
        <f t="shared" si="345"/>
        <v>5.3069499999999996</v>
      </c>
      <c r="BL653">
        <f t="shared" si="346"/>
        <v>-3.6819499999999996</v>
      </c>
      <c r="BM653" s="43">
        <f t="shared" si="363"/>
        <v>45427</v>
      </c>
      <c r="BN653" s="43">
        <f t="shared" si="347"/>
        <v>45565</v>
      </c>
      <c r="BO653" s="45">
        <f t="shared" si="364"/>
        <v>0.19642857142857142</v>
      </c>
      <c r="BP653" s="45">
        <f t="shared" si="365"/>
        <v>1.4251956947162425</v>
      </c>
      <c r="BQ653" s="47">
        <f t="shared" si="366"/>
        <v>85.955330068895975</v>
      </c>
      <c r="BR653" s="47">
        <f t="shared" si="367"/>
        <v>112.85045674053418</v>
      </c>
    </row>
    <row r="654" spans="6:70" x14ac:dyDescent="0.25">
      <c r="F654" s="2">
        <v>45302</v>
      </c>
      <c r="G654">
        <v>5.3005000000000004</v>
      </c>
      <c r="H654" s="43">
        <v>45321</v>
      </c>
      <c r="I654">
        <v>4.0052000000000003</v>
      </c>
      <c r="L654" s="2">
        <v>45288</v>
      </c>
      <c r="M654" t="str">
        <v>91282CJG</v>
      </c>
      <c r="N654">
        <v>2.4230999999999998</v>
      </c>
      <c r="O654">
        <v>5.2162499999999996</v>
      </c>
      <c r="P654">
        <v>0.94020000000000004</v>
      </c>
      <c r="Q654">
        <v>112.890625</v>
      </c>
      <c r="R654">
        <f>VLOOKUP(M654,工作表1!$A$3:$B$1000,2,FALSE)</f>
        <v>4.875</v>
      </c>
      <c r="S654" t="str">
        <f>VLOOKUP(M654,工作表1!$A$3:$C$1000,3,FALSE)</f>
        <v>2030/10/31</v>
      </c>
      <c r="T654">
        <f t="shared" si="337"/>
        <v>5.3069499999999996</v>
      </c>
      <c r="U654">
        <f t="shared" si="336"/>
        <v>-0.43194999999999961</v>
      </c>
      <c r="V654" s="43">
        <f t="shared" si="348"/>
        <v>45412</v>
      </c>
      <c r="W654" s="43">
        <f t="shared" si="338"/>
        <v>45380</v>
      </c>
      <c r="X654" s="45">
        <f t="shared" si="349"/>
        <v>0.79017857142857151</v>
      </c>
      <c r="Y654" s="45">
        <f t="shared" si="350"/>
        <v>2.0055895303326809</v>
      </c>
      <c r="Z654" s="47">
        <f t="shared" si="351"/>
        <v>105.91726049639055</v>
      </c>
      <c r="AA654" s="47">
        <f t="shared" si="352"/>
        <v>112.88054633179604</v>
      </c>
      <c r="AB654" s="45">
        <f t="shared" si="353"/>
        <v>3.8660000000000001</v>
      </c>
      <c r="AC654" s="2" t="str">
        <f t="shared" si="339"/>
        <v>TY2</v>
      </c>
      <c r="AD654">
        <f t="shared" si="340"/>
        <v>113.546875</v>
      </c>
      <c r="AE654">
        <f t="shared" si="341"/>
        <v>114.453125</v>
      </c>
      <c r="AF654" s="49">
        <f t="shared" si="335"/>
        <v>-0.90625</v>
      </c>
      <c r="AG654" s="3">
        <f t="shared" si="354"/>
        <v>113.67843362059394</v>
      </c>
      <c r="AH654">
        <f t="shared" si="355"/>
        <v>113.35100034871962</v>
      </c>
      <c r="AI654" s="51">
        <f t="shared" si="356"/>
        <v>0.32743327187431248</v>
      </c>
      <c r="AJ654" s="52">
        <f t="shared" si="357"/>
        <v>1.2336832718743125</v>
      </c>
      <c r="AK654" s="2">
        <v>45288</v>
      </c>
      <c r="AL654" t="str">
        <v>91282CCB</v>
      </c>
      <c r="AM654">
        <v>40.614899999999999</v>
      </c>
      <c r="AN654">
        <v>2.5802399999999999</v>
      </c>
      <c r="AO654">
        <v>0.76</v>
      </c>
      <c r="AP654">
        <v>113.546875</v>
      </c>
      <c r="AQ654">
        <f>VLOOKUP(AL654,工作表1!$F$3:$G$1000,2,FALSE)</f>
        <v>1.625</v>
      </c>
      <c r="AR654" t="str">
        <f>VLOOKUP(AL654,工作表1!$F$3:$H$1000,3,FALSE)</f>
        <v>2031/5/15</v>
      </c>
      <c r="AS654">
        <f t="shared" si="342"/>
        <v>5.3069499999999996</v>
      </c>
      <c r="AT654">
        <f t="shared" si="343"/>
        <v>-3.6819499999999996</v>
      </c>
      <c r="AU654" s="43">
        <f t="shared" si="358"/>
        <v>45427</v>
      </c>
      <c r="AV654" s="43">
        <f t="shared" si="344"/>
        <v>45471</v>
      </c>
      <c r="AW654" s="45">
        <f t="shared" si="359"/>
        <v>0.19642857142857142</v>
      </c>
      <c r="AX654" s="45">
        <f t="shared" si="360"/>
        <v>1.0067025440313111</v>
      </c>
      <c r="AY654" s="47">
        <f t="shared" si="361"/>
        <v>85.969551222123229</v>
      </c>
      <c r="AZ654" s="47">
        <f t="shared" si="362"/>
        <v>113.67843362059394</v>
      </c>
      <c r="BA654" s="43"/>
      <c r="BC654" s="2">
        <v>45287</v>
      </c>
      <c r="BD654" t="str">
        <v>91282CCB</v>
      </c>
      <c r="BE654">
        <v>31.072399999999998</v>
      </c>
      <c r="BF654">
        <v>4.0761000000000003</v>
      </c>
      <c r="BG654">
        <v>0.76739999999999997</v>
      </c>
      <c r="BH654">
        <v>114.453125</v>
      </c>
      <c r="BI654">
        <f>VLOOKUP(BD654,工作表1!$K$3:$L$1000,2,FALSE)</f>
        <v>1.625</v>
      </c>
      <c r="BJ654" t="str">
        <f>VLOOKUP(BD654,工作表1!$K$3:$M$1000,3,FALSE)</f>
        <v>2031/5/15</v>
      </c>
      <c r="BK654">
        <f t="shared" si="345"/>
        <v>5.3144999999999998</v>
      </c>
      <c r="BL654">
        <f t="shared" si="346"/>
        <v>-3.6894999999999998</v>
      </c>
      <c r="BM654" s="43">
        <f t="shared" si="363"/>
        <v>45427</v>
      </c>
      <c r="BN654" s="43">
        <f t="shared" si="347"/>
        <v>45565</v>
      </c>
      <c r="BO654" s="45">
        <f t="shared" si="364"/>
        <v>0.1919642857142857</v>
      </c>
      <c r="BP654" s="45">
        <f t="shared" si="365"/>
        <v>1.4251834637964773</v>
      </c>
      <c r="BQ654" s="47">
        <f t="shared" si="366"/>
        <v>86.331296948429355</v>
      </c>
      <c r="BR654" s="47">
        <f t="shared" si="367"/>
        <v>113.35100034871962</v>
      </c>
    </row>
    <row r="655" spans="6:70" x14ac:dyDescent="0.25">
      <c r="F655" s="2">
        <v>45301</v>
      </c>
      <c r="G655">
        <v>5.3163</v>
      </c>
      <c r="H655" s="43">
        <v>45320</v>
      </c>
      <c r="I655">
        <v>4.0335999999999999</v>
      </c>
      <c r="L655" s="2">
        <v>45287</v>
      </c>
      <c r="M655" t="str">
        <v>91282CJG</v>
      </c>
      <c r="N655">
        <v>2.8852000000000002</v>
      </c>
      <c r="O655">
        <v>5.2080700000000002</v>
      </c>
      <c r="P655">
        <v>0.94020000000000004</v>
      </c>
      <c r="Q655">
        <v>113.328125</v>
      </c>
      <c r="R655">
        <f>VLOOKUP(M655,工作表1!$A$3:$B$1000,2,FALSE)</f>
        <v>4.875</v>
      </c>
      <c r="S655" t="str">
        <f>VLOOKUP(M655,工作表1!$A$3:$C$1000,3,FALSE)</f>
        <v>2030/10/31</v>
      </c>
      <c r="T655">
        <f t="shared" si="337"/>
        <v>5.3144999999999998</v>
      </c>
      <c r="U655">
        <f t="shared" si="336"/>
        <v>-0.43949999999999978</v>
      </c>
      <c r="V655" s="43">
        <f t="shared" si="348"/>
        <v>45412</v>
      </c>
      <c r="W655" s="43">
        <f t="shared" si="338"/>
        <v>45380</v>
      </c>
      <c r="X655" s="45">
        <f t="shared" si="349"/>
        <v>0.77678571428571419</v>
      </c>
      <c r="Y655" s="45">
        <f t="shared" si="350"/>
        <v>2.0055528375733855</v>
      </c>
      <c r="Z655" s="47">
        <f t="shared" si="351"/>
        <v>106.32343053208584</v>
      </c>
      <c r="AA655" s="47">
        <f t="shared" si="352"/>
        <v>113.31709223689313</v>
      </c>
      <c r="AB655" s="45">
        <f t="shared" si="353"/>
        <v>3.8127</v>
      </c>
      <c r="AC655" s="2" t="str">
        <f t="shared" si="339"/>
        <v>TY2</v>
      </c>
      <c r="AD655">
        <f t="shared" si="340"/>
        <v>113.9375</v>
      </c>
      <c r="AE655">
        <f t="shared" si="341"/>
        <v>113.953125</v>
      </c>
      <c r="AF655" s="49">
        <f t="shared" si="335"/>
        <v>-1.5625E-2</v>
      </c>
      <c r="AG655" s="3">
        <f t="shared" si="354"/>
        <v>114.18135822958129</v>
      </c>
      <c r="AH655">
        <f t="shared" si="355"/>
        <v>112.61160596041957</v>
      </c>
      <c r="AI655" s="51">
        <f t="shared" si="356"/>
        <v>1.5697522691617252</v>
      </c>
      <c r="AJ655" s="52">
        <f t="shared" si="357"/>
        <v>1.5853772691617252</v>
      </c>
      <c r="AK655" s="2">
        <v>45287</v>
      </c>
      <c r="AL655" t="str">
        <v>91282CCB</v>
      </c>
      <c r="AM655">
        <v>44.301400000000001</v>
      </c>
      <c r="AN655">
        <v>2.3872599999999999</v>
      </c>
      <c r="AO655">
        <v>0.76</v>
      </c>
      <c r="AP655">
        <v>113.9375</v>
      </c>
      <c r="AQ655">
        <f>VLOOKUP(AL655,工作表1!$F$3:$G$1000,2,FALSE)</f>
        <v>1.625</v>
      </c>
      <c r="AR655" t="str">
        <f>VLOOKUP(AL655,工作表1!$F$3:$H$1000,3,FALSE)</f>
        <v>2031/5/15</v>
      </c>
      <c r="AS655">
        <f t="shared" si="342"/>
        <v>5.3144999999999998</v>
      </c>
      <c r="AT655">
        <f t="shared" si="343"/>
        <v>-3.6894999999999998</v>
      </c>
      <c r="AU655" s="43">
        <f t="shared" si="358"/>
        <v>45427</v>
      </c>
      <c r="AV655" s="43">
        <f t="shared" si="344"/>
        <v>45471</v>
      </c>
      <c r="AW655" s="45">
        <f t="shared" si="359"/>
        <v>0.1919642857142857</v>
      </c>
      <c r="AX655" s="45">
        <f t="shared" si="360"/>
        <v>1.0066903131115459</v>
      </c>
      <c r="AY655" s="47">
        <f t="shared" si="361"/>
        <v>86.345595028454383</v>
      </c>
      <c r="AZ655" s="47">
        <f t="shared" si="362"/>
        <v>114.18135822958129</v>
      </c>
      <c r="BA655" s="43"/>
      <c r="BC655" s="2">
        <v>45286</v>
      </c>
      <c r="BD655" t="str">
        <v>91282CCB</v>
      </c>
      <c r="BE655">
        <v>25.400300000000001</v>
      </c>
      <c r="BF655">
        <v>4.3411499999999998</v>
      </c>
      <c r="BG655">
        <v>0.76739999999999997</v>
      </c>
      <c r="BH655">
        <v>113.953125</v>
      </c>
      <c r="BI655">
        <f>VLOOKUP(BD655,工作表1!$K$3:$L$1000,2,FALSE)</f>
        <v>1.625</v>
      </c>
      <c r="BJ655" t="str">
        <f>VLOOKUP(BD655,工作表1!$K$3:$M$1000,3,FALSE)</f>
        <v>2031/5/15</v>
      </c>
      <c r="BK655">
        <f t="shared" si="345"/>
        <v>5.3262</v>
      </c>
      <c r="BL655">
        <f t="shared" si="346"/>
        <v>-3.7012</v>
      </c>
      <c r="BM655" s="43">
        <f t="shared" si="363"/>
        <v>45427</v>
      </c>
      <c r="BN655" s="43">
        <f t="shared" si="347"/>
        <v>45565</v>
      </c>
      <c r="BO655" s="45">
        <f t="shared" si="364"/>
        <v>0.1875</v>
      </c>
      <c r="BP655" s="45">
        <f t="shared" si="365"/>
        <v>1.4251712328767123</v>
      </c>
      <c r="BQ655" s="47">
        <f t="shared" si="366"/>
        <v>85.752488742793091</v>
      </c>
      <c r="BR655" s="47">
        <f t="shared" si="367"/>
        <v>112.61160596041957</v>
      </c>
    </row>
    <row r="656" spans="6:70" x14ac:dyDescent="0.25">
      <c r="F656" s="2">
        <v>45300</v>
      </c>
      <c r="G656">
        <v>5.3174999999999999</v>
      </c>
      <c r="H656" s="43">
        <v>45317</v>
      </c>
      <c r="I656">
        <v>4.0983999999999998</v>
      </c>
      <c r="L656" s="2">
        <v>45286</v>
      </c>
      <c r="M656" t="str">
        <v>91282CJG</v>
      </c>
      <c r="N656">
        <v>3.57</v>
      </c>
      <c r="O656">
        <v>5.1323800000000004</v>
      </c>
      <c r="P656">
        <v>0.94020000000000004</v>
      </c>
      <c r="Q656">
        <v>112.71875</v>
      </c>
      <c r="R656">
        <f>VLOOKUP(M656,工作表1!$A$3:$B$1000,2,FALSE)</f>
        <v>4.875</v>
      </c>
      <c r="S656" t="str">
        <f>VLOOKUP(M656,工作表1!$A$3:$C$1000,3,FALSE)</f>
        <v>2030/10/31</v>
      </c>
      <c r="T656">
        <f t="shared" si="337"/>
        <v>5.3262</v>
      </c>
      <c r="U656">
        <f t="shared" si="336"/>
        <v>-0.45120000000000005</v>
      </c>
      <c r="V656" s="43">
        <f t="shared" si="348"/>
        <v>45412</v>
      </c>
      <c r="W656" s="43">
        <f t="shared" si="338"/>
        <v>45380</v>
      </c>
      <c r="X656" s="45">
        <f t="shared" si="349"/>
        <v>0.7633928571428571</v>
      </c>
      <c r="Y656" s="45">
        <f t="shared" si="350"/>
        <v>2.0055161448140901</v>
      </c>
      <c r="Z656" s="47">
        <f t="shared" si="351"/>
        <v>105.73238847700546</v>
      </c>
      <c r="AA656" s="47">
        <f t="shared" si="352"/>
        <v>112.69418476717863</v>
      </c>
      <c r="AB656" s="45">
        <f t="shared" si="353"/>
        <v>3.9174000000000002</v>
      </c>
      <c r="AC656" s="2" t="str">
        <f t="shared" si="339"/>
        <v>TY2</v>
      </c>
      <c r="AD656">
        <f t="shared" si="340"/>
        <v>113.4375</v>
      </c>
      <c r="AE656">
        <f t="shared" si="341"/>
        <v>113.765625</v>
      </c>
      <c r="AF656" s="49">
        <f t="shared" si="335"/>
        <v>-0.328125</v>
      </c>
      <c r="AG656" s="3">
        <f t="shared" si="354"/>
        <v>113.44409420182352</v>
      </c>
      <c r="AH656">
        <f t="shared" si="355"/>
        <v>112.42847385397336</v>
      </c>
      <c r="AI656" s="51">
        <f t="shared" si="356"/>
        <v>1.0156203478501595</v>
      </c>
      <c r="AJ656" s="52">
        <f t="shared" si="357"/>
        <v>1.3437453478501595</v>
      </c>
      <c r="AK656" s="2">
        <v>45286</v>
      </c>
      <c r="AL656" t="str">
        <v>91282CCB</v>
      </c>
      <c r="AM656">
        <v>38.759</v>
      </c>
      <c r="AN656">
        <v>2.7802099999999998</v>
      </c>
      <c r="AO656">
        <v>0.76</v>
      </c>
      <c r="AP656">
        <v>113.4375</v>
      </c>
      <c r="AQ656">
        <f>VLOOKUP(AL656,工作表1!$F$3:$G$1000,2,FALSE)</f>
        <v>1.625</v>
      </c>
      <c r="AR656" t="str">
        <f>VLOOKUP(AL656,工作表1!$F$3:$H$1000,3,FALSE)</f>
        <v>2031/5/15</v>
      </c>
      <c r="AS656">
        <f t="shared" si="342"/>
        <v>5.3262</v>
      </c>
      <c r="AT656">
        <f t="shared" si="343"/>
        <v>-3.7012</v>
      </c>
      <c r="AU656" s="43">
        <f t="shared" si="358"/>
        <v>45427</v>
      </c>
      <c r="AV656" s="43">
        <f t="shared" si="344"/>
        <v>45471</v>
      </c>
      <c r="AW656" s="45">
        <f t="shared" si="359"/>
        <v>0.1875</v>
      </c>
      <c r="AX656" s="45">
        <f t="shared" si="360"/>
        <v>1.0066780821917809</v>
      </c>
      <c r="AY656" s="47">
        <f t="shared" si="361"/>
        <v>85.776932415303691</v>
      </c>
      <c r="AZ656" s="47">
        <f t="shared" si="362"/>
        <v>113.44409420182352</v>
      </c>
      <c r="BA656" s="43"/>
      <c r="BC656" s="2">
        <v>45282</v>
      </c>
      <c r="BD656" t="str">
        <v>91282CCB</v>
      </c>
      <c r="BE656">
        <v>25.565100000000001</v>
      </c>
      <c r="BF656">
        <v>4.33467</v>
      </c>
      <c r="BG656">
        <v>0.76739999999999997</v>
      </c>
      <c r="BH656">
        <v>113.765625</v>
      </c>
      <c r="BI656">
        <f>VLOOKUP(BD656,工作表1!$K$3:$L$1000,2,FALSE)</f>
        <v>1.625</v>
      </c>
      <c r="BJ656" t="str">
        <f>VLOOKUP(BD656,工作表1!$K$3:$M$1000,3,FALSE)</f>
        <v>2031/5/15</v>
      </c>
      <c r="BK656">
        <f t="shared" si="345"/>
        <v>5.3230000000000004</v>
      </c>
      <c r="BL656">
        <f t="shared" si="346"/>
        <v>-3.6980000000000004</v>
      </c>
      <c r="BM656" s="43">
        <f t="shared" si="363"/>
        <v>45427</v>
      </c>
      <c r="BN656" s="43">
        <f t="shared" si="347"/>
        <v>45565</v>
      </c>
      <c r="BO656" s="45">
        <f t="shared" si="364"/>
        <v>0.1830357142857143</v>
      </c>
      <c r="BP656" s="45">
        <f t="shared" si="365"/>
        <v>1.4251590019569473</v>
      </c>
      <c r="BQ656" s="47">
        <f t="shared" si="366"/>
        <v>85.612038712251476</v>
      </c>
      <c r="BR656" s="47">
        <f t="shared" si="367"/>
        <v>112.42847385397336</v>
      </c>
    </row>
    <row r="657" spans="6:70" x14ac:dyDescent="0.25">
      <c r="F657" s="2">
        <v>45299</v>
      </c>
      <c r="G657">
        <v>5.3228</v>
      </c>
      <c r="H657" s="43">
        <v>45316</v>
      </c>
      <c r="I657">
        <v>4.0734000000000004</v>
      </c>
      <c r="L657" s="2">
        <v>45282</v>
      </c>
      <c r="M657" t="str">
        <v>91282CJG</v>
      </c>
      <c r="N657">
        <v>2.8487</v>
      </c>
      <c r="O657">
        <v>5.2171900000000004</v>
      </c>
      <c r="P657">
        <v>0.94020000000000004</v>
      </c>
      <c r="Q657">
        <v>112.59375</v>
      </c>
      <c r="R657">
        <f>VLOOKUP(M657,工作表1!$A$3:$B$1000,2,FALSE)</f>
        <v>4.875</v>
      </c>
      <c r="S657" t="str">
        <f>VLOOKUP(M657,工作表1!$A$3:$C$1000,3,FALSE)</f>
        <v>2030/10/31</v>
      </c>
      <c r="T657">
        <f t="shared" si="337"/>
        <v>5.3230000000000004</v>
      </c>
      <c r="U657">
        <f t="shared" si="336"/>
        <v>-0.4480000000000004</v>
      </c>
      <c r="V657" s="43">
        <f t="shared" si="348"/>
        <v>45412</v>
      </c>
      <c r="W657" s="43">
        <f t="shared" si="338"/>
        <v>45380</v>
      </c>
      <c r="X657" s="45">
        <f t="shared" si="349"/>
        <v>0.75</v>
      </c>
      <c r="Y657" s="45">
        <f t="shared" si="350"/>
        <v>2.0054794520547947</v>
      </c>
      <c r="Z657" s="47">
        <f t="shared" si="351"/>
        <v>105.59042810230439</v>
      </c>
      <c r="AA657" s="47">
        <f t="shared" si="352"/>
        <v>112.54485326515584</v>
      </c>
      <c r="AB657" s="45">
        <f t="shared" si="353"/>
        <v>3.9098999999999999</v>
      </c>
      <c r="AC657" s="2" t="str">
        <f t="shared" si="339"/>
        <v>TY2</v>
      </c>
      <c r="AD657">
        <f t="shared" si="340"/>
        <v>113.25</v>
      </c>
      <c r="AE657">
        <f t="shared" si="341"/>
        <v>113.890625</v>
      </c>
      <c r="AF657" s="49">
        <f t="shared" ref="AF657:AF720" si="368">AD657-AE657</f>
        <v>-0.640625</v>
      </c>
      <c r="AG657" s="3">
        <f t="shared" si="354"/>
        <v>113.26019063857515</v>
      </c>
      <c r="AH657">
        <f t="shared" si="355"/>
        <v>112.56969116183151</v>
      </c>
      <c r="AI657" s="51">
        <f t="shared" si="356"/>
        <v>0.69049947674363921</v>
      </c>
      <c r="AJ657" s="52">
        <f t="shared" si="357"/>
        <v>1.3311244767436392</v>
      </c>
      <c r="AK657" s="2">
        <v>45282</v>
      </c>
      <c r="AL657" t="str">
        <v>91282CCB</v>
      </c>
      <c r="AM657">
        <v>38.953699999999998</v>
      </c>
      <c r="AN657">
        <v>2.7757000000000001</v>
      </c>
      <c r="AO657">
        <v>0.76</v>
      </c>
      <c r="AP657">
        <v>113.25</v>
      </c>
      <c r="AQ657">
        <f>VLOOKUP(AL657,工作表1!$F$3:$G$1000,2,FALSE)</f>
        <v>1.625</v>
      </c>
      <c r="AR657" t="str">
        <f>VLOOKUP(AL657,工作表1!$F$3:$H$1000,3,FALSE)</f>
        <v>2031/5/15</v>
      </c>
      <c r="AS657">
        <f t="shared" si="342"/>
        <v>5.3230000000000004</v>
      </c>
      <c r="AT657">
        <f t="shared" si="343"/>
        <v>-3.6980000000000004</v>
      </c>
      <c r="AU657" s="43">
        <f t="shared" si="358"/>
        <v>45427</v>
      </c>
      <c r="AV657" s="43">
        <f t="shared" si="344"/>
        <v>45471</v>
      </c>
      <c r="AW657" s="45">
        <f t="shared" si="359"/>
        <v>0.1830357142857143</v>
      </c>
      <c r="AX657" s="45">
        <f t="shared" si="360"/>
        <v>1.0066658512720157</v>
      </c>
      <c r="AY657" s="47">
        <f t="shared" si="361"/>
        <v>85.636415699624578</v>
      </c>
      <c r="AZ657" s="47">
        <f t="shared" si="362"/>
        <v>113.26019063857515</v>
      </c>
      <c r="BA657" s="43"/>
      <c r="BC657" s="2">
        <v>45281</v>
      </c>
      <c r="BD657" t="str">
        <v>91282CCB</v>
      </c>
      <c r="BE657">
        <v>24.150600000000001</v>
      </c>
      <c r="BF657">
        <v>4.3471799999999998</v>
      </c>
      <c r="BG657">
        <v>0.76739999999999997</v>
      </c>
      <c r="BH657">
        <v>113.890625</v>
      </c>
      <c r="BI657">
        <f>VLOOKUP(BD657,工作表1!$K$3:$L$1000,2,FALSE)</f>
        <v>1.625</v>
      </c>
      <c r="BJ657" t="str">
        <f>VLOOKUP(BD657,工作表1!$K$3:$M$1000,3,FALSE)</f>
        <v>2031/5/15</v>
      </c>
      <c r="BK657">
        <f t="shared" si="345"/>
        <v>5.3312499999999998</v>
      </c>
      <c r="BL657">
        <f t="shared" si="346"/>
        <v>-3.7062499999999998</v>
      </c>
      <c r="BM657" s="43">
        <f t="shared" si="363"/>
        <v>45427</v>
      </c>
      <c r="BN657" s="43">
        <f t="shared" si="347"/>
        <v>45565</v>
      </c>
      <c r="BO657" s="45">
        <f t="shared" si="364"/>
        <v>0.16517857142857142</v>
      </c>
      <c r="BP657" s="45">
        <f t="shared" si="365"/>
        <v>1.4251100782778865</v>
      </c>
      <c r="BQ657" s="47">
        <f t="shared" si="366"/>
        <v>85.70438120497154</v>
      </c>
      <c r="BR657" s="47">
        <f t="shared" si="367"/>
        <v>112.56969116183151</v>
      </c>
    </row>
    <row r="658" spans="6:70" x14ac:dyDescent="0.25">
      <c r="F658" s="2">
        <v>45296</v>
      </c>
      <c r="G658">
        <v>5.3161500000000004</v>
      </c>
      <c r="H658" s="43">
        <v>45315</v>
      </c>
      <c r="I658">
        <v>4.1394000000000002</v>
      </c>
      <c r="L658" s="2">
        <v>45281</v>
      </c>
      <c r="M658" t="str">
        <v>91282CJG</v>
      </c>
      <c r="N658">
        <v>2.2341000000000002</v>
      </c>
      <c r="O658">
        <v>5.2265499999999996</v>
      </c>
      <c r="P658">
        <v>0.94020000000000004</v>
      </c>
      <c r="Q658">
        <v>112.671875</v>
      </c>
      <c r="R658">
        <f>VLOOKUP(M658,工作表1!$A$3:$B$1000,2,FALSE)</f>
        <v>4.875</v>
      </c>
      <c r="S658" t="str">
        <f>VLOOKUP(M658,工作表1!$A$3:$C$1000,3,FALSE)</f>
        <v>2030/10/31</v>
      </c>
      <c r="T658">
        <f t="shared" si="337"/>
        <v>5.3312499999999998</v>
      </c>
      <c r="U658">
        <f t="shared" si="336"/>
        <v>-0.45624999999999982</v>
      </c>
      <c r="V658" s="43">
        <f t="shared" si="348"/>
        <v>45412</v>
      </c>
      <c r="W658" s="43">
        <f t="shared" si="338"/>
        <v>45380</v>
      </c>
      <c r="X658" s="45">
        <f t="shared" si="349"/>
        <v>0.6964285714285714</v>
      </c>
      <c r="Y658" s="45">
        <f t="shared" si="350"/>
        <v>2.0053326810176122</v>
      </c>
      <c r="Z658" s="47">
        <f t="shared" si="351"/>
        <v>105.69834103162013</v>
      </c>
      <c r="AA658" s="47">
        <f t="shared" si="352"/>
        <v>112.67216768263371</v>
      </c>
      <c r="AB658" s="45">
        <f t="shared" si="353"/>
        <v>3.9003999999999999</v>
      </c>
      <c r="AC658" s="2" t="str">
        <f t="shared" si="339"/>
        <v>TY2</v>
      </c>
      <c r="AD658">
        <f t="shared" si="340"/>
        <v>113.375</v>
      </c>
      <c r="AE658">
        <f t="shared" si="341"/>
        <v>113.9375</v>
      </c>
      <c r="AF658" s="49">
        <f t="shared" si="368"/>
        <v>-0.5625</v>
      </c>
      <c r="AG658" s="3">
        <f t="shared" si="354"/>
        <v>113.38598415651387</v>
      </c>
      <c r="AH658">
        <f t="shared" si="355"/>
        <v>112.68639900907415</v>
      </c>
      <c r="AI658" s="51">
        <f t="shared" si="356"/>
        <v>0.69958514743971989</v>
      </c>
      <c r="AJ658" s="52">
        <f t="shared" si="357"/>
        <v>1.2620851474397199</v>
      </c>
      <c r="AK658" s="2">
        <v>45281</v>
      </c>
      <c r="AL658" t="str">
        <v>91282CCB</v>
      </c>
      <c r="AM658">
        <v>38.052900000000001</v>
      </c>
      <c r="AN658">
        <v>2.8273199999999998</v>
      </c>
      <c r="AO658">
        <v>0.76</v>
      </c>
      <c r="AP658">
        <v>113.375</v>
      </c>
      <c r="AQ658">
        <f>VLOOKUP(AL658,工作表1!$F$3:$G$1000,2,FALSE)</f>
        <v>1.625</v>
      </c>
      <c r="AR658" t="str">
        <f>VLOOKUP(AL658,工作表1!$F$3:$H$1000,3,FALSE)</f>
        <v>2031/5/15</v>
      </c>
      <c r="AS658">
        <f t="shared" si="342"/>
        <v>5.3312499999999998</v>
      </c>
      <c r="AT658">
        <f t="shared" si="343"/>
        <v>-3.7062499999999998</v>
      </c>
      <c r="AU658" s="43">
        <f t="shared" si="358"/>
        <v>45427</v>
      </c>
      <c r="AV658" s="43">
        <f t="shared" si="344"/>
        <v>45471</v>
      </c>
      <c r="AW658" s="45">
        <f t="shared" si="359"/>
        <v>0.16517857142857142</v>
      </c>
      <c r="AX658" s="45">
        <f t="shared" si="360"/>
        <v>1.0066169275929551</v>
      </c>
      <c r="AY658" s="47">
        <f t="shared" si="361"/>
        <v>85.718145270594377</v>
      </c>
      <c r="AZ658" s="47">
        <f t="shared" si="362"/>
        <v>113.38598415651387</v>
      </c>
      <c r="BA658" s="43"/>
      <c r="BC658" s="2">
        <v>45280</v>
      </c>
      <c r="BD658" t="str">
        <v>91282CCB</v>
      </c>
      <c r="BE658">
        <v>26.4801</v>
      </c>
      <c r="BF658">
        <v>4.2722800000000003</v>
      </c>
      <c r="BG658">
        <v>0.76739999999999997</v>
      </c>
      <c r="BH658">
        <v>113.9375</v>
      </c>
      <c r="BI658">
        <f>VLOOKUP(BD658,工作表1!$K$3:$L$1000,2,FALSE)</f>
        <v>1.625</v>
      </c>
      <c r="BJ658" t="str">
        <f>VLOOKUP(BD658,工作表1!$K$3:$M$1000,3,FALSE)</f>
        <v>2031/5/15</v>
      </c>
      <c r="BK658">
        <f t="shared" si="345"/>
        <v>5.3420500000000004</v>
      </c>
      <c r="BL658">
        <f t="shared" si="346"/>
        <v>-3.7170500000000004</v>
      </c>
      <c r="BM658" s="43">
        <f t="shared" si="363"/>
        <v>45427</v>
      </c>
      <c r="BN658" s="43">
        <f t="shared" si="347"/>
        <v>45565</v>
      </c>
      <c r="BO658" s="45">
        <f t="shared" si="364"/>
        <v>0.1607142857142857</v>
      </c>
      <c r="BP658" s="45">
        <f t="shared" si="365"/>
        <v>1.4250978473581215</v>
      </c>
      <c r="BQ658" s="47">
        <f t="shared" si="366"/>
        <v>85.783014327112966</v>
      </c>
      <c r="BR658" s="47">
        <f t="shared" si="367"/>
        <v>112.68639900907415</v>
      </c>
    </row>
    <row r="659" spans="6:70" x14ac:dyDescent="0.25">
      <c r="F659" s="2">
        <v>45295</v>
      </c>
      <c r="G659">
        <v>5.3206499999999997</v>
      </c>
      <c r="H659" s="43">
        <v>45314</v>
      </c>
      <c r="I659">
        <v>4.0942999999999996</v>
      </c>
      <c r="L659" s="2">
        <v>45280</v>
      </c>
      <c r="M659" t="str">
        <v>91282CJG</v>
      </c>
      <c r="N659">
        <v>2.3279999999999998</v>
      </c>
      <c r="O659">
        <v>5.24709</v>
      </c>
      <c r="P659">
        <v>0.94020000000000004</v>
      </c>
      <c r="Q659">
        <v>112.78125</v>
      </c>
      <c r="R659">
        <f>VLOOKUP(M659,工作表1!$A$3:$B$1000,2,FALSE)</f>
        <v>4.875</v>
      </c>
      <c r="S659" t="str">
        <f>VLOOKUP(M659,工作表1!$A$3:$C$1000,3,FALSE)</f>
        <v>2030/10/31</v>
      </c>
      <c r="T659">
        <f t="shared" si="337"/>
        <v>5.3420500000000004</v>
      </c>
      <c r="U659">
        <f t="shared" si="336"/>
        <v>-0.46705000000000041</v>
      </c>
      <c r="V659" s="43">
        <f t="shared" si="348"/>
        <v>45412</v>
      </c>
      <c r="W659" s="43">
        <f t="shared" si="338"/>
        <v>45380</v>
      </c>
      <c r="X659" s="45">
        <f t="shared" si="349"/>
        <v>0.6830357142857143</v>
      </c>
      <c r="Y659" s="45">
        <f t="shared" si="350"/>
        <v>2.0052959882583172</v>
      </c>
      <c r="Z659" s="47">
        <f t="shared" si="351"/>
        <v>105.79177556100207</v>
      </c>
      <c r="AA659" s="47">
        <f t="shared" si="352"/>
        <v>112.77726554395525</v>
      </c>
      <c r="AB659" s="45">
        <f t="shared" si="353"/>
        <v>3.8673999999999999</v>
      </c>
      <c r="AC659" s="2" t="str">
        <f t="shared" si="339"/>
        <v>TY2</v>
      </c>
      <c r="AD659">
        <f t="shared" si="340"/>
        <v>113.421875</v>
      </c>
      <c r="AE659">
        <f t="shared" si="341"/>
        <v>113.078125</v>
      </c>
      <c r="AF659" s="49">
        <f t="shared" si="368"/>
        <v>0.34375</v>
      </c>
      <c r="AG659" s="3">
        <f t="shared" si="354"/>
        <v>113.50013850538001</v>
      </c>
      <c r="AH659">
        <f t="shared" si="355"/>
        <v>113.15551550140731</v>
      </c>
      <c r="AI659" s="51">
        <f t="shared" si="356"/>
        <v>0.34462300397269985</v>
      </c>
      <c r="AJ659" s="52">
        <f t="shared" si="357"/>
        <v>8.7300397269984842E-4</v>
      </c>
      <c r="AK659" s="2">
        <v>45280</v>
      </c>
      <c r="AL659" t="str">
        <v>91282CCB</v>
      </c>
      <c r="AM659">
        <v>40.160699999999999</v>
      </c>
      <c r="AN659">
        <v>2.7260300000000002</v>
      </c>
      <c r="AO659">
        <v>0.76</v>
      </c>
      <c r="AP659">
        <v>113.421875</v>
      </c>
      <c r="AQ659">
        <f>VLOOKUP(AL659,工作表1!$F$3:$G$1000,2,FALSE)</f>
        <v>1.625</v>
      </c>
      <c r="AR659" t="str">
        <f>VLOOKUP(AL659,工作表1!$F$3:$H$1000,3,FALSE)</f>
        <v>2031/5/15</v>
      </c>
      <c r="AS659">
        <f t="shared" si="342"/>
        <v>5.3420500000000004</v>
      </c>
      <c r="AT659">
        <f t="shared" si="343"/>
        <v>-3.7170500000000004</v>
      </c>
      <c r="AU659" s="43">
        <f t="shared" si="358"/>
        <v>45427</v>
      </c>
      <c r="AV659" s="43">
        <f t="shared" si="344"/>
        <v>45471</v>
      </c>
      <c r="AW659" s="45">
        <f t="shared" si="359"/>
        <v>0.1607142857142857</v>
      </c>
      <c r="AX659" s="45">
        <f t="shared" si="360"/>
        <v>1.0066046966731896</v>
      </c>
      <c r="AY659" s="47">
        <f t="shared" si="361"/>
        <v>85.796794095900069</v>
      </c>
      <c r="AZ659" s="47">
        <f t="shared" si="362"/>
        <v>113.50013850538001</v>
      </c>
      <c r="BA659" s="43"/>
      <c r="BC659" s="2">
        <v>45279</v>
      </c>
      <c r="BD659" t="str">
        <v>91282CCB</v>
      </c>
      <c r="BE659">
        <v>39.0471</v>
      </c>
      <c r="BF659">
        <v>2.80958</v>
      </c>
      <c r="BG659">
        <v>0.76</v>
      </c>
      <c r="BH659">
        <v>113.078125</v>
      </c>
      <c r="BI659">
        <f>VLOOKUP(BD659,工作表1!$K$3:$L$1000,2,FALSE)</f>
        <v>1.625</v>
      </c>
      <c r="BJ659" t="str">
        <f>VLOOKUP(BD659,工作表1!$K$3:$M$1000,3,FALSE)</f>
        <v>2031/5/15</v>
      </c>
      <c r="BK659">
        <f t="shared" si="345"/>
        <v>5.3533999999999997</v>
      </c>
      <c r="BL659">
        <f t="shared" si="346"/>
        <v>-3.7283999999999997</v>
      </c>
      <c r="BM659" s="43">
        <f t="shared" si="363"/>
        <v>45427</v>
      </c>
      <c r="BN659" s="43">
        <f t="shared" si="347"/>
        <v>45565</v>
      </c>
      <c r="BO659" s="45">
        <f t="shared" si="364"/>
        <v>0.15625</v>
      </c>
      <c r="BP659" s="45">
        <f t="shared" si="365"/>
        <v>1.4250856164383561</v>
      </c>
      <c r="BQ659" s="47">
        <f t="shared" si="366"/>
        <v>85.294239612119782</v>
      </c>
      <c r="BR659" s="47">
        <f t="shared" si="367"/>
        <v>113.15551550140731</v>
      </c>
    </row>
    <row r="660" spans="6:70" x14ac:dyDescent="0.25">
      <c r="F660" s="2">
        <v>45294</v>
      </c>
      <c r="G660">
        <v>5.3198499999999997</v>
      </c>
      <c r="H660" s="43">
        <v>45313</v>
      </c>
      <c r="I660">
        <v>4.0731000000000002</v>
      </c>
      <c r="L660" s="2">
        <v>45279</v>
      </c>
      <c r="M660" t="str">
        <v>91282CHW</v>
      </c>
      <c r="N660">
        <v>8.2500000000000004E-2</v>
      </c>
      <c r="O660">
        <v>5.3077399999999999</v>
      </c>
      <c r="P660">
        <v>0.90029999999999999</v>
      </c>
      <c r="Q660">
        <v>112.1875</v>
      </c>
      <c r="R660">
        <f>VLOOKUP(M660,工作表1!$A$3:$B$1000,2,FALSE)</f>
        <v>4.125</v>
      </c>
      <c r="S660" t="str">
        <f>VLOOKUP(M660,工作表1!$A$3:$C$1000,3,FALSE)</f>
        <v>2030/8/31</v>
      </c>
      <c r="T660">
        <f t="shared" si="337"/>
        <v>5.3533999999999997</v>
      </c>
      <c r="U660">
        <f t="shared" si="336"/>
        <v>-1.2283999999999997</v>
      </c>
      <c r="V660" s="43">
        <f t="shared" si="348"/>
        <v>45351</v>
      </c>
      <c r="W660" s="43">
        <f t="shared" si="338"/>
        <v>45380</v>
      </c>
      <c r="X660" s="45">
        <f t="shared" si="349"/>
        <v>1.244225543478261</v>
      </c>
      <c r="Y660" s="45">
        <f t="shared" si="350"/>
        <v>2.3743625297796305</v>
      </c>
      <c r="Z660" s="47">
        <f t="shared" si="351"/>
        <v>100.6009349452593</v>
      </c>
      <c r="AA660" s="47">
        <f t="shared" si="352"/>
        <v>112.01592325479763</v>
      </c>
      <c r="AB660" s="45">
        <f t="shared" si="353"/>
        <v>3.9569000000000001</v>
      </c>
      <c r="AC660" s="2" t="str">
        <f t="shared" si="339"/>
        <v>TY2</v>
      </c>
      <c r="AD660">
        <f t="shared" si="340"/>
        <v>112.4375</v>
      </c>
      <c r="AE660">
        <f t="shared" si="341"/>
        <v>112.90625</v>
      </c>
      <c r="AF660" s="49">
        <f t="shared" si="368"/>
        <v>-0.46875</v>
      </c>
      <c r="AG660" s="3">
        <f t="shared" si="354"/>
        <v>112.46707533613241</v>
      </c>
      <c r="AH660">
        <f t="shared" si="355"/>
        <v>112.85893626934497</v>
      </c>
      <c r="AI660" s="51">
        <f t="shared" si="356"/>
        <v>-0.39186093321255555</v>
      </c>
      <c r="AJ660" s="52">
        <f t="shared" si="357"/>
        <v>7.6889066787444449E-2</v>
      </c>
      <c r="AK660" s="2">
        <v>45279</v>
      </c>
      <c r="AL660" t="str">
        <v>91282CJG</v>
      </c>
      <c r="AM660">
        <v>2.1179000000000001</v>
      </c>
      <c r="AN660">
        <v>5.2733100000000004</v>
      </c>
      <c r="AO660">
        <v>0.94020000000000004</v>
      </c>
      <c r="AP660">
        <v>112.4375</v>
      </c>
      <c r="AQ660">
        <f>VLOOKUP(AL660,工作表1!$F$3:$G$1000,2,FALSE)</f>
        <v>4.875</v>
      </c>
      <c r="AR660" t="str">
        <f>VLOOKUP(AL660,工作表1!$F$3:$H$1000,3,FALSE)</f>
        <v>2030/10/31</v>
      </c>
      <c r="AS660">
        <f t="shared" si="342"/>
        <v>5.3533999999999997</v>
      </c>
      <c r="AT660">
        <f t="shared" si="343"/>
        <v>-0.47839999999999971</v>
      </c>
      <c r="AU660" s="43">
        <f t="shared" si="358"/>
        <v>45412</v>
      </c>
      <c r="AV660" s="43">
        <f t="shared" si="344"/>
        <v>45471</v>
      </c>
      <c r="AW660" s="45">
        <f t="shared" si="359"/>
        <v>0.66964285714285721</v>
      </c>
      <c r="AX660" s="45">
        <f t="shared" si="360"/>
        <v>3.2206702544031311</v>
      </c>
      <c r="AY660" s="47">
        <f t="shared" si="361"/>
        <v>105.26977277745483</v>
      </c>
      <c r="AZ660" s="47">
        <f t="shared" si="362"/>
        <v>112.46707533613241</v>
      </c>
      <c r="BA660" s="43"/>
      <c r="BC660" s="2">
        <v>45278</v>
      </c>
      <c r="BD660" t="str">
        <v>91282CCB</v>
      </c>
      <c r="BE660">
        <v>37.641300000000001</v>
      </c>
      <c r="BF660">
        <v>2.9361799999999998</v>
      </c>
      <c r="BG660">
        <v>0.76</v>
      </c>
      <c r="BH660">
        <v>112.90625</v>
      </c>
      <c r="BI660">
        <f>VLOOKUP(BD660,工作表1!$K$3:$L$1000,2,FALSE)</f>
        <v>1.625</v>
      </c>
      <c r="BJ660" t="str">
        <f>VLOOKUP(BD660,工作表1!$K$3:$M$1000,3,FALSE)</f>
        <v>2031/5/15</v>
      </c>
      <c r="BK660">
        <f t="shared" si="345"/>
        <v>5.3533499999999998</v>
      </c>
      <c r="BL660">
        <f t="shared" si="346"/>
        <v>-3.7283499999999998</v>
      </c>
      <c r="BM660" s="43">
        <f t="shared" si="363"/>
        <v>45427</v>
      </c>
      <c r="BN660" s="43">
        <f t="shared" si="347"/>
        <v>45565</v>
      </c>
      <c r="BO660" s="45">
        <f t="shared" si="364"/>
        <v>0.1517857142857143</v>
      </c>
      <c r="BP660" s="45">
        <f t="shared" si="365"/>
        <v>1.4250733855185911</v>
      </c>
      <c r="BQ660" s="47">
        <f t="shared" si="366"/>
        <v>85.066409110364276</v>
      </c>
      <c r="BR660" s="47">
        <f t="shared" si="367"/>
        <v>112.85893626934497</v>
      </c>
    </row>
    <row r="661" spans="6:70" x14ac:dyDescent="0.25">
      <c r="F661" s="2">
        <v>45293</v>
      </c>
      <c r="G661">
        <v>5.3132999999999999</v>
      </c>
      <c r="H661" s="43">
        <v>45310</v>
      </c>
      <c r="I661">
        <v>4.0941000000000001</v>
      </c>
      <c r="L661" s="2">
        <v>45278</v>
      </c>
      <c r="M661" t="str">
        <v>91282CHW</v>
      </c>
      <c r="N661">
        <v>1.456</v>
      </c>
      <c r="O661">
        <v>3.8030900000000001</v>
      </c>
      <c r="P661">
        <v>0.90029999999999999</v>
      </c>
      <c r="Q661">
        <v>111.953125</v>
      </c>
      <c r="R661">
        <f>VLOOKUP(M661,工作表1!$A$3:$B$1000,2,FALSE)</f>
        <v>4.125</v>
      </c>
      <c r="S661" t="str">
        <f>VLOOKUP(M661,工作表1!$A$3:$C$1000,3,FALSE)</f>
        <v>2030/8/31</v>
      </c>
      <c r="T661">
        <f t="shared" si="337"/>
        <v>5.3533499999999998</v>
      </c>
      <c r="U661">
        <f t="shared" si="336"/>
        <v>-1.2283499999999998</v>
      </c>
      <c r="V661" s="43">
        <f t="shared" si="348"/>
        <v>45351</v>
      </c>
      <c r="W661" s="43">
        <f t="shared" si="338"/>
        <v>45380</v>
      </c>
      <c r="X661" s="45">
        <f t="shared" si="349"/>
        <v>1.2330163043478262</v>
      </c>
      <c r="Y661" s="45">
        <f t="shared" si="350"/>
        <v>2.3744546605122094</v>
      </c>
      <c r="Z661" s="47">
        <f t="shared" si="351"/>
        <v>100.80103975705359</v>
      </c>
      <c r="AA661" s="47">
        <f t="shared" si="352"/>
        <v>112.24091580353345</v>
      </c>
      <c r="AB661" s="45">
        <f t="shared" si="353"/>
        <v>3.9544999999999999</v>
      </c>
      <c r="AC661" s="2" t="str">
        <f t="shared" si="339"/>
        <v>TY2</v>
      </c>
      <c r="AD661">
        <f t="shared" si="340"/>
        <v>112.25</v>
      </c>
      <c r="AE661">
        <f t="shared" si="341"/>
        <v>113</v>
      </c>
      <c r="AF661" s="49">
        <f t="shared" si="368"/>
        <v>-0.75</v>
      </c>
      <c r="AG661" s="3">
        <f t="shared" si="354"/>
        <v>112.29343347027739</v>
      </c>
      <c r="AH661">
        <f t="shared" si="355"/>
        <v>113.09172707901284</v>
      </c>
      <c r="AI661" s="51">
        <f t="shared" si="356"/>
        <v>-0.79829360873544886</v>
      </c>
      <c r="AJ661" s="52">
        <f t="shared" si="357"/>
        <v>-4.8293608735448856E-2</v>
      </c>
      <c r="AK661" s="2">
        <v>45278</v>
      </c>
      <c r="AL661" t="str">
        <v>91282CJG</v>
      </c>
      <c r="AM661">
        <v>2.9756</v>
      </c>
      <c r="AN661">
        <v>5.2061999999999999</v>
      </c>
      <c r="AO661">
        <v>0.94020000000000004</v>
      </c>
      <c r="AP661">
        <v>112.25</v>
      </c>
      <c r="AQ661">
        <f>VLOOKUP(AL661,工作表1!$F$3:$G$1000,2,FALSE)</f>
        <v>4.875</v>
      </c>
      <c r="AR661" t="str">
        <f>VLOOKUP(AL661,工作表1!$F$3:$H$1000,3,FALSE)</f>
        <v>2030/10/31</v>
      </c>
      <c r="AS661">
        <f t="shared" si="342"/>
        <v>5.3533499999999998</v>
      </c>
      <c r="AT661">
        <f t="shared" si="343"/>
        <v>-0.47834999999999983</v>
      </c>
      <c r="AU661" s="43">
        <f t="shared" si="358"/>
        <v>45412</v>
      </c>
      <c r="AV661" s="43">
        <f t="shared" si="344"/>
        <v>45471</v>
      </c>
      <c r="AW661" s="45">
        <f t="shared" si="359"/>
        <v>0.65625</v>
      </c>
      <c r="AX661" s="45">
        <f t="shared" si="360"/>
        <v>3.2206335616438353</v>
      </c>
      <c r="AY661" s="47">
        <f t="shared" si="361"/>
        <v>105.10407135423426</v>
      </c>
      <c r="AZ661" s="47">
        <f t="shared" si="362"/>
        <v>112.29343347027739</v>
      </c>
      <c r="BA661" s="43"/>
      <c r="BC661" s="2">
        <v>45275</v>
      </c>
      <c r="BD661" t="str">
        <v>91282CCB</v>
      </c>
      <c r="BE661">
        <v>39.359400000000001</v>
      </c>
      <c r="BF661">
        <v>2.7744800000000001</v>
      </c>
      <c r="BG661">
        <v>0.76</v>
      </c>
      <c r="BH661">
        <v>113</v>
      </c>
      <c r="BI661">
        <f>VLOOKUP(BD661,工作表1!$K$3:$L$1000,2,FALSE)</f>
        <v>1.625</v>
      </c>
      <c r="BJ661" t="str">
        <f>VLOOKUP(BD661,工作表1!$K$3:$M$1000,3,FALSE)</f>
        <v>2031/5/15</v>
      </c>
      <c r="BK661">
        <f t="shared" si="345"/>
        <v>5.3510499999999999</v>
      </c>
      <c r="BL661">
        <f t="shared" si="346"/>
        <v>-3.7260499999999999</v>
      </c>
      <c r="BM661" s="43">
        <f t="shared" si="363"/>
        <v>45427</v>
      </c>
      <c r="BN661" s="43">
        <f t="shared" si="347"/>
        <v>45565</v>
      </c>
      <c r="BO661" s="45">
        <f t="shared" si="364"/>
        <v>0.14732142857142858</v>
      </c>
      <c r="BP661" s="45">
        <f t="shared" si="365"/>
        <v>1.4250611545988259</v>
      </c>
      <c r="BQ661" s="47">
        <f t="shared" si="366"/>
        <v>85.242693868101512</v>
      </c>
      <c r="BR661" s="47">
        <f t="shared" si="367"/>
        <v>113.09172707901284</v>
      </c>
    </row>
    <row r="662" spans="6:70" x14ac:dyDescent="0.25">
      <c r="F662" s="2">
        <v>45289</v>
      </c>
      <c r="G662">
        <v>5.3064</v>
      </c>
      <c r="H662" s="43">
        <v>45309</v>
      </c>
      <c r="I662">
        <v>4.1043000000000003</v>
      </c>
      <c r="L662" s="2">
        <v>45275</v>
      </c>
      <c r="M662" t="str">
        <v>91282CHW</v>
      </c>
      <c r="N662">
        <v>1.5588</v>
      </c>
      <c r="O662">
        <v>3.8197199999999998</v>
      </c>
      <c r="P662">
        <v>0.90029999999999999</v>
      </c>
      <c r="Q662">
        <v>112.109375</v>
      </c>
      <c r="R662">
        <f>VLOOKUP(M662,工作表1!$A$3:$B$1000,2,FALSE)</f>
        <v>4.125</v>
      </c>
      <c r="S662" t="str">
        <f>VLOOKUP(M662,工作表1!$A$3:$C$1000,3,FALSE)</f>
        <v>2030/8/31</v>
      </c>
      <c r="T662">
        <f t="shared" si="337"/>
        <v>5.3510499999999999</v>
      </c>
      <c r="U662">
        <f t="shared" si="336"/>
        <v>-1.2260499999999999</v>
      </c>
      <c r="V662" s="43">
        <f t="shared" si="348"/>
        <v>45351</v>
      </c>
      <c r="W662" s="43">
        <f t="shared" si="338"/>
        <v>45380</v>
      </c>
      <c r="X662" s="45">
        <f t="shared" si="349"/>
        <v>1.2218070652173911</v>
      </c>
      <c r="Y662" s="45">
        <f t="shared" si="350"/>
        <v>2.3745467912447884</v>
      </c>
      <c r="Z662" s="47">
        <f t="shared" si="351"/>
        <v>100.93584766315462</v>
      </c>
      <c r="AA662" s="47">
        <f t="shared" si="352"/>
        <v>112.39267200497278</v>
      </c>
      <c r="AB662" s="45">
        <f t="shared" si="353"/>
        <v>3.9367000000000001</v>
      </c>
      <c r="AC662" s="2" t="str">
        <f t="shared" si="339"/>
        <v>TY2</v>
      </c>
      <c r="AD662">
        <f t="shared" si="340"/>
        <v>112.40625</v>
      </c>
      <c r="AE662">
        <f t="shared" si="341"/>
        <v>113.078125</v>
      </c>
      <c r="AF662" s="49">
        <f t="shared" si="368"/>
        <v>-0.671875</v>
      </c>
      <c r="AG662" s="3">
        <f t="shared" si="354"/>
        <v>112.43991350702164</v>
      </c>
      <c r="AH662">
        <f t="shared" si="355"/>
        <v>113.14001010679004</v>
      </c>
      <c r="AI662" s="51">
        <f t="shared" si="356"/>
        <v>-0.70009659976840055</v>
      </c>
      <c r="AJ662" s="52">
        <f t="shared" si="357"/>
        <v>-2.8221599768400552E-2</v>
      </c>
      <c r="AK662" s="2">
        <v>45275</v>
      </c>
      <c r="AL662" t="str">
        <v>91282CJG</v>
      </c>
      <c r="AM662">
        <v>2.3363999999999998</v>
      </c>
      <c r="AN662">
        <v>5.2147899999999998</v>
      </c>
      <c r="AO662">
        <v>0.94020000000000004</v>
      </c>
      <c r="AP662">
        <v>112.40625</v>
      </c>
      <c r="AQ662">
        <f>VLOOKUP(AL662,工作表1!$F$3:$G$1000,2,FALSE)</f>
        <v>4.875</v>
      </c>
      <c r="AR662" t="str">
        <f>VLOOKUP(AL662,工作表1!$F$3:$H$1000,3,FALSE)</f>
        <v>2030/10/31</v>
      </c>
      <c r="AS662">
        <f t="shared" si="342"/>
        <v>5.3510499999999999</v>
      </c>
      <c r="AT662">
        <f t="shared" si="343"/>
        <v>-0.47604999999999986</v>
      </c>
      <c r="AU662" s="43">
        <f t="shared" si="358"/>
        <v>45412</v>
      </c>
      <c r="AV662" s="43">
        <f t="shared" si="344"/>
        <v>45471</v>
      </c>
      <c r="AW662" s="45">
        <f t="shared" si="359"/>
        <v>0.6428571428571429</v>
      </c>
      <c r="AX662" s="45">
        <f t="shared" si="360"/>
        <v>3.2205968688845403</v>
      </c>
      <c r="AY662" s="47">
        <f t="shared" si="361"/>
        <v>105.2405550716153</v>
      </c>
      <c r="AZ662" s="47">
        <f t="shared" si="362"/>
        <v>112.43991350702164</v>
      </c>
      <c r="BA662" s="43"/>
      <c r="BC662" s="2">
        <v>45274</v>
      </c>
      <c r="BD662" t="str">
        <v>91282CCB</v>
      </c>
      <c r="BE662">
        <v>39.295000000000002</v>
      </c>
      <c r="BF662">
        <v>2.8205499999999999</v>
      </c>
      <c r="BG662">
        <v>0.76</v>
      </c>
      <c r="BH662">
        <v>113.078125</v>
      </c>
      <c r="BI662">
        <f>VLOOKUP(BD662,工作表1!$K$3:$L$1000,2,FALSE)</f>
        <v>1.625</v>
      </c>
      <c r="BJ662" t="str">
        <f>VLOOKUP(BD662,工作表1!$K$3:$M$1000,3,FALSE)</f>
        <v>2031/5/15</v>
      </c>
      <c r="BK662">
        <f t="shared" si="345"/>
        <v>5.3455000000000004</v>
      </c>
      <c r="BL662">
        <f t="shared" si="346"/>
        <v>-3.7205000000000004</v>
      </c>
      <c r="BM662" s="43">
        <f t="shared" si="363"/>
        <v>45427</v>
      </c>
      <c r="BN662" s="43">
        <f t="shared" si="347"/>
        <v>45565</v>
      </c>
      <c r="BO662" s="45">
        <f t="shared" si="364"/>
        <v>0.13392857142857142</v>
      </c>
      <c r="BP662" s="45">
        <f t="shared" si="365"/>
        <v>1.4250244618395302</v>
      </c>
      <c r="BQ662" s="47">
        <f t="shared" si="366"/>
        <v>85.276469363047795</v>
      </c>
      <c r="BR662" s="47">
        <f t="shared" si="367"/>
        <v>113.14001010679004</v>
      </c>
    </row>
    <row r="663" spans="6:70" x14ac:dyDescent="0.25">
      <c r="F663" s="2">
        <v>45288</v>
      </c>
      <c r="G663">
        <v>5.3069499999999996</v>
      </c>
      <c r="H663" s="43">
        <v>45308</v>
      </c>
      <c r="I663">
        <v>4.0751999999999997</v>
      </c>
      <c r="L663" s="2">
        <v>45274</v>
      </c>
      <c r="M663" t="str">
        <v>91282CHW</v>
      </c>
      <c r="N663">
        <v>1.3537999999999999</v>
      </c>
      <c r="O663">
        <v>4.3258700000000001</v>
      </c>
      <c r="P663">
        <v>0.90029999999999999</v>
      </c>
      <c r="Q663">
        <v>112.234375</v>
      </c>
      <c r="R663">
        <f>VLOOKUP(M663,工作表1!$A$3:$B$1000,2,FALSE)</f>
        <v>4.125</v>
      </c>
      <c r="S663" t="str">
        <f>VLOOKUP(M663,工作表1!$A$3:$C$1000,3,FALSE)</f>
        <v>2030/8/31</v>
      </c>
      <c r="T663">
        <f t="shared" si="337"/>
        <v>5.3455000000000004</v>
      </c>
      <c r="U663">
        <f t="shared" si="336"/>
        <v>-1.2205000000000004</v>
      </c>
      <c r="V663" s="43">
        <f t="shared" si="348"/>
        <v>45351</v>
      </c>
      <c r="W663" s="43">
        <f t="shared" si="338"/>
        <v>45380</v>
      </c>
      <c r="X663" s="45">
        <f t="shared" si="349"/>
        <v>1.1881793478260869</v>
      </c>
      <c r="Y663" s="45">
        <f t="shared" si="350"/>
        <v>2.3748231834425253</v>
      </c>
      <c r="Z663" s="47">
        <f t="shared" si="351"/>
        <v>100.91842144573565</v>
      </c>
      <c r="AA663" s="47">
        <f t="shared" si="352"/>
        <v>112.37972684455819</v>
      </c>
      <c r="AB663" s="45">
        <f t="shared" si="353"/>
        <v>3.9346999999999999</v>
      </c>
      <c r="AC663" s="2" t="str">
        <f t="shared" si="339"/>
        <v>TY2</v>
      </c>
      <c r="AD663">
        <f t="shared" si="340"/>
        <v>112.515625</v>
      </c>
      <c r="AE663">
        <f t="shared" si="341"/>
        <v>112.453125</v>
      </c>
      <c r="AF663" s="49">
        <f t="shared" si="368"/>
        <v>6.25E-2</v>
      </c>
      <c r="AG663" s="3">
        <f t="shared" si="354"/>
        <v>112.54199608142007</v>
      </c>
      <c r="AH663">
        <f t="shared" si="355"/>
        <v>112.32237002590216</v>
      </c>
      <c r="AI663" s="51">
        <f t="shared" si="356"/>
        <v>0.21962605551790659</v>
      </c>
      <c r="AJ663" s="52">
        <f t="shared" si="357"/>
        <v>0.15712605551790659</v>
      </c>
      <c r="AK663" s="2">
        <v>45274</v>
      </c>
      <c r="AL663" t="str">
        <v>91282CJG</v>
      </c>
      <c r="AM663">
        <v>1.8257000000000001</v>
      </c>
      <c r="AN663">
        <v>5.2739700000000003</v>
      </c>
      <c r="AO663">
        <v>0.94020000000000004</v>
      </c>
      <c r="AP663">
        <v>112.515625</v>
      </c>
      <c r="AQ663">
        <f>VLOOKUP(AL663,工作表1!$F$3:$G$1000,2,FALSE)</f>
        <v>4.875</v>
      </c>
      <c r="AR663" t="str">
        <f>VLOOKUP(AL663,工作表1!$F$3:$H$1000,3,FALSE)</f>
        <v>2030/10/31</v>
      </c>
      <c r="AS663">
        <f t="shared" si="342"/>
        <v>5.3455000000000004</v>
      </c>
      <c r="AT663">
        <f t="shared" si="343"/>
        <v>-0.47050000000000036</v>
      </c>
      <c r="AU663" s="43">
        <f t="shared" si="358"/>
        <v>45412</v>
      </c>
      <c r="AV663" s="43">
        <f t="shared" si="344"/>
        <v>45471</v>
      </c>
      <c r="AW663" s="45">
        <f t="shared" si="359"/>
        <v>0.6026785714285714</v>
      </c>
      <c r="AX663" s="45">
        <f t="shared" si="360"/>
        <v>3.2204867906066532</v>
      </c>
      <c r="AY663" s="47">
        <f t="shared" si="361"/>
        <v>105.33216433523364</v>
      </c>
      <c r="AZ663" s="47">
        <f t="shared" si="362"/>
        <v>112.54199608142007</v>
      </c>
      <c r="BA663" s="43"/>
      <c r="BC663" s="2">
        <v>45273</v>
      </c>
      <c r="BD663" t="str">
        <v>91282CCB</v>
      </c>
      <c r="BE663">
        <v>35.710900000000002</v>
      </c>
      <c r="BF663">
        <v>3.0571100000000002</v>
      </c>
      <c r="BG663">
        <v>0.76</v>
      </c>
      <c r="BH663">
        <v>112.453125</v>
      </c>
      <c r="BI663">
        <f>VLOOKUP(BD663,工作表1!$K$3:$L$1000,2,FALSE)</f>
        <v>1.625</v>
      </c>
      <c r="BJ663" t="str">
        <f>VLOOKUP(BD663,工作表1!$K$3:$M$1000,3,FALSE)</f>
        <v>2031/5/15</v>
      </c>
      <c r="BK663">
        <f t="shared" si="345"/>
        <v>5.3481500000000004</v>
      </c>
      <c r="BL663">
        <f t="shared" si="346"/>
        <v>-3.7231500000000004</v>
      </c>
      <c r="BM663" s="43">
        <f t="shared" si="363"/>
        <v>45427</v>
      </c>
      <c r="BN663" s="43">
        <f t="shared" si="347"/>
        <v>45565</v>
      </c>
      <c r="BO663" s="45">
        <f t="shared" si="364"/>
        <v>0.1294642857142857</v>
      </c>
      <c r="BP663" s="45">
        <f t="shared" si="365"/>
        <v>1.4250122309197653</v>
      </c>
      <c r="BQ663" s="47">
        <f t="shared" si="366"/>
        <v>84.650472755073764</v>
      </c>
      <c r="BR663" s="47">
        <f t="shared" si="367"/>
        <v>112.32237002590216</v>
      </c>
    </row>
    <row r="664" spans="6:70" x14ac:dyDescent="0.25">
      <c r="F664" s="2">
        <v>45287</v>
      </c>
      <c r="G664">
        <v>5.3144999999999998</v>
      </c>
      <c r="H664" s="43">
        <v>45307</v>
      </c>
      <c r="I664">
        <v>3.9990000000000001</v>
      </c>
      <c r="L664" s="2">
        <v>45273</v>
      </c>
      <c r="M664" t="str">
        <v>91282CHW</v>
      </c>
      <c r="N664">
        <v>1.9511000000000001</v>
      </c>
      <c r="O664">
        <v>3.9544899999999998</v>
      </c>
      <c r="P664">
        <v>0.90029999999999999</v>
      </c>
      <c r="Q664">
        <v>111.609375</v>
      </c>
      <c r="R664">
        <f>VLOOKUP(M664,工作表1!$A$3:$B$1000,2,FALSE)</f>
        <v>4.125</v>
      </c>
      <c r="S664" t="str">
        <f>VLOOKUP(M664,工作表1!$A$3:$C$1000,3,FALSE)</f>
        <v>2030/8/31</v>
      </c>
      <c r="T664">
        <f t="shared" si="337"/>
        <v>5.3481500000000004</v>
      </c>
      <c r="U664">
        <f t="shared" si="336"/>
        <v>-1.2231500000000004</v>
      </c>
      <c r="V664" s="43">
        <f t="shared" si="348"/>
        <v>45351</v>
      </c>
      <c r="W664" s="43">
        <f t="shared" si="338"/>
        <v>45380</v>
      </c>
      <c r="X664" s="45">
        <f t="shared" si="349"/>
        <v>1.1769701086956521</v>
      </c>
      <c r="Y664" s="45">
        <f t="shared" si="350"/>
        <v>2.3749153141751043</v>
      </c>
      <c r="Z664" s="47">
        <f t="shared" si="351"/>
        <v>100.47393307755644</v>
      </c>
      <c r="AA664" s="47">
        <f t="shared" si="352"/>
        <v>111.88960130058894</v>
      </c>
      <c r="AB664" s="45">
        <f t="shared" si="353"/>
        <v>4.0141</v>
      </c>
      <c r="AC664" s="2" t="str">
        <f t="shared" si="339"/>
        <v>TY2</v>
      </c>
      <c r="AD664">
        <f t="shared" si="340"/>
        <v>111.890625</v>
      </c>
      <c r="AE664">
        <f t="shared" si="341"/>
        <v>111.109375</v>
      </c>
      <c r="AF664" s="49">
        <f t="shared" si="368"/>
        <v>0.78125</v>
      </c>
      <c r="AG664" s="3">
        <f t="shared" si="354"/>
        <v>111.94207047647363</v>
      </c>
      <c r="AH664">
        <f t="shared" si="355"/>
        <v>110.70774953137985</v>
      </c>
      <c r="AI664" s="51">
        <f t="shared" si="356"/>
        <v>1.2343209450937849</v>
      </c>
      <c r="AJ664" s="52">
        <f t="shared" si="357"/>
        <v>0.45307094509378487</v>
      </c>
      <c r="AK664" s="2">
        <v>45273</v>
      </c>
      <c r="AL664" t="str">
        <v>91282CJG</v>
      </c>
      <c r="AM664">
        <v>1.9157999999999999</v>
      </c>
      <c r="AN664">
        <v>5.2655700000000003</v>
      </c>
      <c r="AO664">
        <v>0.94020000000000004</v>
      </c>
      <c r="AP664">
        <v>111.890625</v>
      </c>
      <c r="AQ664">
        <f>VLOOKUP(AL664,工作表1!$F$3:$G$1000,2,FALSE)</f>
        <v>4.875</v>
      </c>
      <c r="AR664" t="str">
        <f>VLOOKUP(AL664,工作表1!$F$3:$H$1000,3,FALSE)</f>
        <v>2030/10/31</v>
      </c>
      <c r="AS664">
        <f t="shared" si="342"/>
        <v>5.3481500000000004</v>
      </c>
      <c r="AT664">
        <f t="shared" si="343"/>
        <v>-0.4731500000000004</v>
      </c>
      <c r="AU664" s="43">
        <f t="shared" si="358"/>
        <v>45412</v>
      </c>
      <c r="AV664" s="43">
        <f t="shared" si="344"/>
        <v>45471</v>
      </c>
      <c r="AW664" s="45">
        <f t="shared" si="359"/>
        <v>0.5892857142857143</v>
      </c>
      <c r="AX664" s="45">
        <f t="shared" si="360"/>
        <v>3.2204500978473583</v>
      </c>
      <c r="AY664" s="47">
        <f t="shared" si="361"/>
        <v>104.7642160794082</v>
      </c>
      <c r="AZ664" s="47">
        <f t="shared" si="362"/>
        <v>111.94207047647363</v>
      </c>
      <c r="BA664" s="43"/>
      <c r="BC664" s="2">
        <v>45272</v>
      </c>
      <c r="BD664" t="str">
        <v>91282CCB</v>
      </c>
      <c r="BE664">
        <v>30.677199999999999</v>
      </c>
      <c r="BF664">
        <v>3.4214000000000002</v>
      </c>
      <c r="BG664">
        <v>0.76</v>
      </c>
      <c r="BH664">
        <v>111.109375</v>
      </c>
      <c r="BI664">
        <f>VLOOKUP(BD664,工作表1!$K$3:$L$1000,2,FALSE)</f>
        <v>1.625</v>
      </c>
      <c r="BJ664" t="str">
        <f>VLOOKUP(BD664,工作表1!$K$3:$M$1000,3,FALSE)</f>
        <v>2031/5/15</v>
      </c>
      <c r="BK664">
        <f t="shared" si="345"/>
        <v>5.3627500000000001</v>
      </c>
      <c r="BL664">
        <f t="shared" si="346"/>
        <v>-3.7377500000000001</v>
      </c>
      <c r="BM664" s="43">
        <f t="shared" si="363"/>
        <v>45427</v>
      </c>
      <c r="BN664" s="43">
        <f t="shared" si="347"/>
        <v>45565</v>
      </c>
      <c r="BO664" s="45">
        <f t="shared" si="364"/>
        <v>0.125</v>
      </c>
      <c r="BP664" s="45">
        <f t="shared" si="365"/>
        <v>1.425</v>
      </c>
      <c r="BQ664" s="47">
        <f t="shared" si="366"/>
        <v>83.409063532737562</v>
      </c>
      <c r="BR664" s="47">
        <f t="shared" si="367"/>
        <v>110.70774953137985</v>
      </c>
    </row>
    <row r="665" spans="6:70" x14ac:dyDescent="0.25">
      <c r="F665" s="2">
        <v>45286</v>
      </c>
      <c r="G665">
        <v>5.3262</v>
      </c>
      <c r="H665" s="43">
        <v>45306</v>
      </c>
      <c r="I665">
        <v>3.8868</v>
      </c>
      <c r="L665" s="2">
        <v>45272</v>
      </c>
      <c r="M665" t="str">
        <v>91282CHW</v>
      </c>
      <c r="N665">
        <v>2.1878000000000002</v>
      </c>
      <c r="O665">
        <v>3.8923899999999998</v>
      </c>
      <c r="P665">
        <v>0.90029999999999999</v>
      </c>
      <c r="Q665">
        <v>110.25</v>
      </c>
      <c r="R665">
        <f>VLOOKUP(M665,工作表1!$A$3:$B$1000,2,FALSE)</f>
        <v>4.125</v>
      </c>
      <c r="S665" t="str">
        <f>VLOOKUP(M665,工作表1!$A$3:$C$1000,3,FALSE)</f>
        <v>2030/8/31</v>
      </c>
      <c r="T665">
        <f t="shared" si="337"/>
        <v>5.3627500000000001</v>
      </c>
      <c r="U665">
        <f t="shared" si="336"/>
        <v>-1.2377500000000001</v>
      </c>
      <c r="V665" s="43">
        <f t="shared" si="348"/>
        <v>45351</v>
      </c>
      <c r="W665" s="43">
        <f t="shared" si="338"/>
        <v>45380</v>
      </c>
      <c r="X665" s="45">
        <f t="shared" si="349"/>
        <v>1.1657608695652173</v>
      </c>
      <c r="Y665" s="45">
        <f t="shared" si="350"/>
        <v>2.3750074449076832</v>
      </c>
      <c r="Z665" s="47">
        <f t="shared" si="351"/>
        <v>99.283497737060401</v>
      </c>
      <c r="AA665" s="47">
        <f t="shared" si="352"/>
        <v>110.57488346011955</v>
      </c>
      <c r="AB665" s="45">
        <f t="shared" si="353"/>
        <v>4.2388000000000003</v>
      </c>
      <c r="AC665" s="2" t="str">
        <f t="shared" si="339"/>
        <v>TY2</v>
      </c>
      <c r="AD665">
        <f t="shared" si="340"/>
        <v>110.546875</v>
      </c>
      <c r="AE665">
        <f t="shared" si="341"/>
        <v>110.890625</v>
      </c>
      <c r="AF665" s="49">
        <f t="shared" si="368"/>
        <v>-0.34375</v>
      </c>
      <c r="AG665" s="3">
        <f t="shared" si="354"/>
        <v>110.63778942344072</v>
      </c>
      <c r="AH665">
        <f t="shared" si="355"/>
        <v>110.46373225808198</v>
      </c>
      <c r="AI665" s="51">
        <f t="shared" si="356"/>
        <v>0.1740571653587466</v>
      </c>
      <c r="AJ665" s="52">
        <f t="shared" si="357"/>
        <v>0.5178071653587466</v>
      </c>
      <c r="AK665" s="2">
        <v>45272</v>
      </c>
      <c r="AL665" t="str">
        <v>91282CJG</v>
      </c>
      <c r="AM665">
        <v>2.2092000000000001</v>
      </c>
      <c r="AN665">
        <v>5.2792199999999996</v>
      </c>
      <c r="AO665">
        <v>0.94020000000000004</v>
      </c>
      <c r="AP665">
        <v>110.546875</v>
      </c>
      <c r="AQ665">
        <f>VLOOKUP(AL665,工作表1!$F$3:$G$1000,2,FALSE)</f>
        <v>4.875</v>
      </c>
      <c r="AR665" t="str">
        <f>VLOOKUP(AL665,工作表1!$F$3:$H$1000,3,FALSE)</f>
        <v>2030/10/31</v>
      </c>
      <c r="AS665">
        <f t="shared" si="342"/>
        <v>5.3627500000000001</v>
      </c>
      <c r="AT665">
        <f t="shared" si="343"/>
        <v>-0.48775000000000013</v>
      </c>
      <c r="AU665" s="43">
        <f t="shared" si="358"/>
        <v>45412</v>
      </c>
      <c r="AV665" s="43">
        <f t="shared" si="344"/>
        <v>45471</v>
      </c>
      <c r="AW665" s="45">
        <f t="shared" si="359"/>
        <v>0.5758928571428571</v>
      </c>
      <c r="AX665" s="45">
        <f t="shared" si="360"/>
        <v>3.2204134050880628</v>
      </c>
      <c r="AY665" s="47">
        <f t="shared" si="361"/>
        <v>103.52744560906966</v>
      </c>
      <c r="AZ665" s="47">
        <f t="shared" si="362"/>
        <v>110.63778942344072</v>
      </c>
      <c r="BA665" s="43"/>
      <c r="BC665" s="2">
        <v>45271</v>
      </c>
      <c r="BD665" t="str">
        <v>91282CCB</v>
      </c>
      <c r="BE665">
        <v>28.7624</v>
      </c>
      <c r="BF665">
        <v>3.4331200000000002</v>
      </c>
      <c r="BG665">
        <v>0.76</v>
      </c>
      <c r="BH665">
        <v>110.890625</v>
      </c>
      <c r="BI665">
        <f>VLOOKUP(BD665,工作表1!$K$3:$L$1000,2,FALSE)</f>
        <v>1.625</v>
      </c>
      <c r="BJ665" t="str">
        <f>VLOOKUP(BD665,工作表1!$K$3:$M$1000,3,FALSE)</f>
        <v>2031/5/15</v>
      </c>
      <c r="BK665">
        <f t="shared" si="345"/>
        <v>5.3631000000000002</v>
      </c>
      <c r="BL665">
        <f t="shared" si="346"/>
        <v>-3.7381000000000002</v>
      </c>
      <c r="BM665" s="43">
        <f t="shared" si="363"/>
        <v>45427</v>
      </c>
      <c r="BN665" s="43">
        <f t="shared" si="347"/>
        <v>45565</v>
      </c>
      <c r="BO665" s="45">
        <f t="shared" si="364"/>
        <v>0.12053571428571429</v>
      </c>
      <c r="BP665" s="45">
        <f t="shared" si="365"/>
        <v>1.4249877690802348</v>
      </c>
      <c r="BQ665" s="47">
        <f t="shared" si="366"/>
        <v>83.220829564087495</v>
      </c>
      <c r="BR665" s="47">
        <f t="shared" si="367"/>
        <v>110.46373225808198</v>
      </c>
    </row>
    <row r="666" spans="6:70" x14ac:dyDescent="0.25">
      <c r="F666" s="2">
        <v>45282</v>
      </c>
      <c r="G666">
        <v>5.3230000000000004</v>
      </c>
      <c r="H666" s="43">
        <v>45303</v>
      </c>
      <c r="I666">
        <v>3.8868</v>
      </c>
      <c r="L666" s="2">
        <v>45271</v>
      </c>
      <c r="M666" t="str">
        <v>91282CHW</v>
      </c>
      <c r="N666">
        <v>2.5537999999999998</v>
      </c>
      <c r="O666">
        <v>3.7116099999999999</v>
      </c>
      <c r="P666">
        <v>0.90029999999999999</v>
      </c>
      <c r="Q666">
        <v>110.03125</v>
      </c>
      <c r="R666">
        <f>VLOOKUP(M666,工作表1!$A$3:$B$1000,2,FALSE)</f>
        <v>4.125</v>
      </c>
      <c r="S666" t="str">
        <f>VLOOKUP(M666,工作表1!$A$3:$C$1000,3,FALSE)</f>
        <v>2030/8/31</v>
      </c>
      <c r="T666">
        <f t="shared" si="337"/>
        <v>5.3631000000000002</v>
      </c>
      <c r="U666">
        <f t="shared" si="336"/>
        <v>-1.2381000000000002</v>
      </c>
      <c r="V666" s="43">
        <f t="shared" si="348"/>
        <v>45351</v>
      </c>
      <c r="W666" s="43">
        <f t="shared" si="338"/>
        <v>45380</v>
      </c>
      <c r="X666" s="45">
        <f t="shared" si="349"/>
        <v>1.1545516304347827</v>
      </c>
      <c r="Y666" s="45">
        <f t="shared" si="350"/>
        <v>2.3750995756402622</v>
      </c>
      <c r="Z666" s="47">
        <f t="shared" si="351"/>
        <v>99.123745646124348</v>
      </c>
      <c r="AA666" s="47">
        <f t="shared" si="352"/>
        <v>110.40032929916934</v>
      </c>
      <c r="AB666" s="45">
        <f t="shared" si="353"/>
        <v>4.2727000000000004</v>
      </c>
      <c r="AC666" s="2" t="str">
        <f t="shared" si="339"/>
        <v>TY2</v>
      </c>
      <c r="AD666">
        <f t="shared" si="340"/>
        <v>110.328125</v>
      </c>
      <c r="AE666">
        <f t="shared" si="341"/>
        <v>110.828125</v>
      </c>
      <c r="AF666" s="49">
        <f t="shared" si="368"/>
        <v>-0.5</v>
      </c>
      <c r="AG666" s="3">
        <f t="shared" si="354"/>
        <v>110.39732274757812</v>
      </c>
      <c r="AH666">
        <f t="shared" si="355"/>
        <v>110.3762680632917</v>
      </c>
      <c r="AI666" s="51">
        <f t="shared" si="356"/>
        <v>2.1054684286411884E-2</v>
      </c>
      <c r="AJ666" s="52">
        <f t="shared" si="357"/>
        <v>0.52105468428641188</v>
      </c>
      <c r="AK666" s="2">
        <v>45271</v>
      </c>
      <c r="AL666" t="str">
        <v>91282CJG</v>
      </c>
      <c r="AM666">
        <v>1.0337000000000001</v>
      </c>
      <c r="AN666">
        <v>5.2755900000000002</v>
      </c>
      <c r="AO666">
        <v>0.94020000000000004</v>
      </c>
      <c r="AP666">
        <v>110.328125</v>
      </c>
      <c r="AQ666">
        <f>VLOOKUP(AL666,工作表1!$F$3:$G$1000,2,FALSE)</f>
        <v>4.875</v>
      </c>
      <c r="AR666" t="str">
        <f>VLOOKUP(AL666,工作表1!$F$3:$H$1000,3,FALSE)</f>
        <v>2030/10/31</v>
      </c>
      <c r="AS666">
        <f t="shared" si="342"/>
        <v>5.3631000000000002</v>
      </c>
      <c r="AT666">
        <f t="shared" si="343"/>
        <v>-0.4881000000000002</v>
      </c>
      <c r="AU666" s="43">
        <f t="shared" si="358"/>
        <v>45412</v>
      </c>
      <c r="AV666" s="43">
        <f t="shared" si="344"/>
        <v>45471</v>
      </c>
      <c r="AW666" s="45">
        <f t="shared" si="359"/>
        <v>0.5625</v>
      </c>
      <c r="AX666" s="45">
        <f t="shared" si="360"/>
        <v>3.220376712328767</v>
      </c>
      <c r="AY666" s="47">
        <f t="shared" si="361"/>
        <v>103.29866938836884</v>
      </c>
      <c r="AZ666" s="47">
        <f t="shared" si="362"/>
        <v>110.39732274757812</v>
      </c>
      <c r="BA666" s="43"/>
      <c r="BC666" s="2">
        <v>45268</v>
      </c>
      <c r="BD666" t="str">
        <v>91282CCB</v>
      </c>
      <c r="BE666">
        <v>27.526299999999999</v>
      </c>
      <c r="BF666">
        <v>3.4606400000000002</v>
      </c>
      <c r="BG666">
        <v>0.76</v>
      </c>
      <c r="BH666">
        <v>110.828125</v>
      </c>
      <c r="BI666">
        <f>VLOOKUP(BD666,工作表1!$K$3:$L$1000,2,FALSE)</f>
        <v>1.625</v>
      </c>
      <c r="BJ666" t="str">
        <f>VLOOKUP(BD666,工作表1!$K$3:$M$1000,3,FALSE)</f>
        <v>2031/5/15</v>
      </c>
      <c r="BK666">
        <f t="shared" si="345"/>
        <v>5.3617999999999997</v>
      </c>
      <c r="BL666">
        <f t="shared" si="346"/>
        <v>-3.7367999999999997</v>
      </c>
      <c r="BM666" s="43">
        <f t="shared" si="363"/>
        <v>45427</v>
      </c>
      <c r="BN666" s="43">
        <f t="shared" si="347"/>
        <v>45565</v>
      </c>
      <c r="BO666" s="45">
        <f t="shared" si="364"/>
        <v>0.11607142857142856</v>
      </c>
      <c r="BP666" s="45">
        <f t="shared" si="365"/>
        <v>1.4249755381604696</v>
      </c>
      <c r="BQ666" s="47">
        <f t="shared" si="366"/>
        <v>83.15292149065877</v>
      </c>
      <c r="BR666" s="47">
        <f t="shared" si="367"/>
        <v>110.3762680632917</v>
      </c>
    </row>
    <row r="667" spans="6:70" x14ac:dyDescent="0.25">
      <c r="F667" s="2">
        <v>45281</v>
      </c>
      <c r="G667">
        <v>5.3312499999999998</v>
      </c>
      <c r="H667" s="43">
        <v>45302</v>
      </c>
      <c r="I667">
        <v>3.9256000000000002</v>
      </c>
      <c r="L667" s="2">
        <v>45268</v>
      </c>
      <c r="M667" t="str">
        <v>91282CHW</v>
      </c>
      <c r="N667">
        <v>2.9243999999999999</v>
      </c>
      <c r="O667">
        <v>3.5462500000000001</v>
      </c>
      <c r="P667">
        <v>0.90029999999999999</v>
      </c>
      <c r="Q667">
        <v>109.96875</v>
      </c>
      <c r="R667">
        <f>VLOOKUP(M667,工作表1!$A$3:$B$1000,2,FALSE)</f>
        <v>4.125</v>
      </c>
      <c r="S667" t="str">
        <f>VLOOKUP(M667,工作表1!$A$3:$C$1000,3,FALSE)</f>
        <v>2030/8/31</v>
      </c>
      <c r="T667">
        <f t="shared" si="337"/>
        <v>5.3617999999999997</v>
      </c>
      <c r="U667">
        <f t="shared" si="336"/>
        <v>-1.2367999999999997</v>
      </c>
      <c r="V667" s="43">
        <f t="shared" si="348"/>
        <v>45351</v>
      </c>
      <c r="W667" s="43">
        <f t="shared" si="338"/>
        <v>45380</v>
      </c>
      <c r="X667" s="45">
        <f t="shared" si="349"/>
        <v>1.1433423913043479</v>
      </c>
      <c r="Y667" s="45">
        <f t="shared" si="350"/>
        <v>2.3751917063728412</v>
      </c>
      <c r="Z667" s="47">
        <f t="shared" si="351"/>
        <v>99.12064791656546</v>
      </c>
      <c r="AA667" s="47">
        <f t="shared" si="352"/>
        <v>110.39922479109958</v>
      </c>
      <c r="AB667" s="45">
        <f t="shared" si="353"/>
        <v>4.2675999999999998</v>
      </c>
      <c r="AC667" s="2" t="str">
        <f t="shared" si="339"/>
        <v>TY2</v>
      </c>
      <c r="AD667">
        <f t="shared" si="340"/>
        <v>110.265625</v>
      </c>
      <c r="AE667">
        <f t="shared" si="341"/>
        <v>111.71875</v>
      </c>
      <c r="AF667" s="49">
        <f t="shared" si="368"/>
        <v>-1.453125</v>
      </c>
      <c r="AG667" s="3">
        <f t="shared" si="354"/>
        <v>110.36186683266489</v>
      </c>
      <c r="AH667">
        <f t="shared" si="355"/>
        <v>111.37335681708763</v>
      </c>
      <c r="AI667" s="51">
        <f t="shared" si="356"/>
        <v>-1.0114899844227381</v>
      </c>
      <c r="AJ667" s="52">
        <f t="shared" si="357"/>
        <v>0.44163501557726192</v>
      </c>
      <c r="AK667" s="2">
        <v>45268</v>
      </c>
      <c r="AL667" t="str">
        <v>91282CJG</v>
      </c>
      <c r="AM667">
        <v>0.81220000000000003</v>
      </c>
      <c r="AN667">
        <v>5.23468</v>
      </c>
      <c r="AO667">
        <v>0.94020000000000004</v>
      </c>
      <c r="AP667">
        <v>110.265625</v>
      </c>
      <c r="AQ667">
        <f>VLOOKUP(AL667,工作表1!$F$3:$G$1000,2,FALSE)</f>
        <v>4.875</v>
      </c>
      <c r="AR667" t="str">
        <f>VLOOKUP(AL667,工作表1!$F$3:$H$1000,3,FALSE)</f>
        <v>2030/10/31</v>
      </c>
      <c r="AS667">
        <f t="shared" si="342"/>
        <v>5.3617999999999997</v>
      </c>
      <c r="AT667">
        <f t="shared" si="343"/>
        <v>-0.48679999999999968</v>
      </c>
      <c r="AU667" s="43">
        <f t="shared" si="358"/>
        <v>45412</v>
      </c>
      <c r="AV667" s="43">
        <f t="shared" si="344"/>
        <v>45471</v>
      </c>
      <c r="AW667" s="45">
        <f t="shared" si="359"/>
        <v>0.5491071428571429</v>
      </c>
      <c r="AX667" s="45">
        <f t="shared" si="360"/>
        <v>3.2203400195694716</v>
      </c>
      <c r="AY667" s="47">
        <f t="shared" si="361"/>
        <v>103.26355900733485</v>
      </c>
      <c r="AZ667" s="47">
        <f t="shared" si="362"/>
        <v>110.36186683266489</v>
      </c>
      <c r="BA667" s="43"/>
      <c r="BC667" s="2">
        <v>45267</v>
      </c>
      <c r="BD667" t="str">
        <v>91282CCB</v>
      </c>
      <c r="BE667">
        <v>30.389199999999999</v>
      </c>
      <c r="BF667">
        <v>3.3209200000000001</v>
      </c>
      <c r="BG667">
        <v>0.76</v>
      </c>
      <c r="BH667">
        <v>111.71875</v>
      </c>
      <c r="BI667">
        <f>VLOOKUP(BD667,工作表1!$K$3:$L$1000,2,FALSE)</f>
        <v>1.625</v>
      </c>
      <c r="BJ667" t="str">
        <f>VLOOKUP(BD667,工作表1!$K$3:$M$1000,3,FALSE)</f>
        <v>2031/5/15</v>
      </c>
      <c r="BK667">
        <f t="shared" si="345"/>
        <v>5.3521000000000001</v>
      </c>
      <c r="BL667">
        <f t="shared" si="346"/>
        <v>-3.7271000000000001</v>
      </c>
      <c r="BM667" s="43">
        <f t="shared" si="363"/>
        <v>45427</v>
      </c>
      <c r="BN667" s="43">
        <f t="shared" si="347"/>
        <v>45565</v>
      </c>
      <c r="BO667" s="45">
        <f t="shared" si="364"/>
        <v>0.10267857142857142</v>
      </c>
      <c r="BP667" s="45">
        <f t="shared" si="365"/>
        <v>1.4249388454011742</v>
      </c>
      <c r="BQ667" s="47">
        <f t="shared" si="366"/>
        <v>83.911231420712625</v>
      </c>
      <c r="BR667" s="47">
        <f t="shared" si="367"/>
        <v>111.37335681708763</v>
      </c>
    </row>
    <row r="668" spans="6:70" x14ac:dyDescent="0.25">
      <c r="F668" s="2">
        <v>45280</v>
      </c>
      <c r="G668">
        <v>5.3420500000000004</v>
      </c>
      <c r="H668" s="43">
        <v>45301</v>
      </c>
      <c r="I668">
        <v>4.0038</v>
      </c>
      <c r="L668" s="2">
        <v>45267</v>
      </c>
      <c r="M668" t="str">
        <v>91282CHW</v>
      </c>
      <c r="N668">
        <v>2.1295999999999999</v>
      </c>
      <c r="O668">
        <v>4.2372300000000003</v>
      </c>
      <c r="P668">
        <v>0.90029999999999999</v>
      </c>
      <c r="Q668">
        <v>110.84375</v>
      </c>
      <c r="R668">
        <f>VLOOKUP(M668,工作表1!$A$3:$B$1000,2,FALSE)</f>
        <v>4.125</v>
      </c>
      <c r="S668" t="str">
        <f>VLOOKUP(M668,工作表1!$A$3:$C$1000,3,FALSE)</f>
        <v>2030/8/31</v>
      </c>
      <c r="T668">
        <f t="shared" si="337"/>
        <v>5.3521000000000001</v>
      </c>
      <c r="U668">
        <f t="shared" si="336"/>
        <v>-1.2271000000000001</v>
      </c>
      <c r="V668" s="43">
        <f t="shared" si="348"/>
        <v>45351</v>
      </c>
      <c r="W668" s="43">
        <f t="shared" si="338"/>
        <v>45380</v>
      </c>
      <c r="X668" s="45">
        <f t="shared" si="349"/>
        <v>1.1097146739130435</v>
      </c>
      <c r="Y668" s="45">
        <f t="shared" si="350"/>
        <v>2.3754680985705781</v>
      </c>
      <c r="Z668" s="47">
        <f t="shared" si="351"/>
        <v>99.705651551261596</v>
      </c>
      <c r="AA668" s="47">
        <f t="shared" si="352"/>
        <v>111.05396863176315</v>
      </c>
      <c r="AB668" s="45">
        <f t="shared" si="353"/>
        <v>4.1768999999999998</v>
      </c>
      <c r="AC668" s="2" t="str">
        <f t="shared" si="339"/>
        <v>TY2</v>
      </c>
      <c r="AD668">
        <f t="shared" si="340"/>
        <v>111.15625</v>
      </c>
      <c r="AE668">
        <f t="shared" si="341"/>
        <v>111.703125</v>
      </c>
      <c r="AF668" s="49">
        <f t="shared" si="368"/>
        <v>-0.546875</v>
      </c>
      <c r="AG668" s="3">
        <f t="shared" si="354"/>
        <v>111.21187623848286</v>
      </c>
      <c r="AH668">
        <f t="shared" si="355"/>
        <v>111.38709223697559</v>
      </c>
      <c r="AI668" s="51">
        <f t="shared" si="356"/>
        <v>-0.17521599849273173</v>
      </c>
      <c r="AJ668" s="52">
        <f t="shared" si="357"/>
        <v>0.37165900150726827</v>
      </c>
      <c r="AK668" s="2">
        <v>45267</v>
      </c>
      <c r="AL668" t="str">
        <v>91282CJG</v>
      </c>
      <c r="AM668">
        <v>0.16300000000000001</v>
      </c>
      <c r="AN668">
        <v>5.3062300000000002</v>
      </c>
      <c r="AO668">
        <v>0.94020000000000004</v>
      </c>
      <c r="AP668">
        <v>111.15625</v>
      </c>
      <c r="AQ668">
        <f>VLOOKUP(AL668,工作表1!$F$3:$G$1000,2,FALSE)</f>
        <v>4.875</v>
      </c>
      <c r="AR668" t="str">
        <f>VLOOKUP(AL668,工作表1!$F$3:$H$1000,3,FALSE)</f>
        <v>2030/10/31</v>
      </c>
      <c r="AS668">
        <f t="shared" si="342"/>
        <v>5.3521000000000001</v>
      </c>
      <c r="AT668">
        <f t="shared" si="343"/>
        <v>-0.47710000000000008</v>
      </c>
      <c r="AU668" s="43">
        <f t="shared" si="358"/>
        <v>45412</v>
      </c>
      <c r="AV668" s="43">
        <f t="shared" si="344"/>
        <v>45471</v>
      </c>
      <c r="AW668" s="45">
        <f t="shared" si="359"/>
        <v>0.5089285714285714</v>
      </c>
      <c r="AX668" s="45">
        <f t="shared" si="360"/>
        <v>3.2202299412915849</v>
      </c>
      <c r="AY668" s="47">
        <f t="shared" si="361"/>
        <v>104.06072755007607</v>
      </c>
      <c r="AZ668" s="47">
        <f t="shared" si="362"/>
        <v>111.21187623848286</v>
      </c>
      <c r="BA668" s="43"/>
      <c r="BC668" s="2">
        <v>45266</v>
      </c>
      <c r="BD668" t="str">
        <v>91282CCB</v>
      </c>
      <c r="BE668">
        <v>31.2212</v>
      </c>
      <c r="BF668">
        <v>3.28912</v>
      </c>
      <c r="BG668">
        <v>0.76</v>
      </c>
      <c r="BH668">
        <v>111.703125</v>
      </c>
      <c r="BI668">
        <f>VLOOKUP(BD668,工作表1!$K$3:$L$1000,2,FALSE)</f>
        <v>1.625</v>
      </c>
      <c r="BJ668" t="str">
        <f>VLOOKUP(BD668,工作表1!$K$3:$M$1000,3,FALSE)</f>
        <v>2031/5/15</v>
      </c>
      <c r="BK668">
        <f t="shared" si="345"/>
        <v>5.3532500000000001</v>
      </c>
      <c r="BL668">
        <f t="shared" si="346"/>
        <v>-3.7282500000000001</v>
      </c>
      <c r="BM668" s="43">
        <f t="shared" si="363"/>
        <v>45427</v>
      </c>
      <c r="BN668" s="43">
        <f t="shared" si="347"/>
        <v>45565</v>
      </c>
      <c r="BO668" s="45">
        <f t="shared" si="364"/>
        <v>9.8214285714285712E-2</v>
      </c>
      <c r="BP668" s="45">
        <f t="shared" si="365"/>
        <v>1.424926614481409</v>
      </c>
      <c r="BQ668" s="47">
        <f t="shared" si="366"/>
        <v>83.91825199888379</v>
      </c>
      <c r="BR668" s="47">
        <f t="shared" si="367"/>
        <v>111.38709223697559</v>
      </c>
    </row>
    <row r="669" spans="6:70" x14ac:dyDescent="0.25">
      <c r="F669" s="2">
        <v>45279</v>
      </c>
      <c r="G669">
        <v>5.3533999999999997</v>
      </c>
      <c r="H669" s="43">
        <v>45300</v>
      </c>
      <c r="I669">
        <v>3.9933000000000001</v>
      </c>
      <c r="L669" s="2">
        <v>45266</v>
      </c>
      <c r="M669" t="str">
        <v>91282CHW</v>
      </c>
      <c r="N669">
        <v>3.6122000000000001</v>
      </c>
      <c r="O669">
        <v>3.5177900000000002</v>
      </c>
      <c r="P669">
        <v>0.90029999999999999</v>
      </c>
      <c r="Q669">
        <v>110.8125</v>
      </c>
      <c r="R669">
        <f>VLOOKUP(M669,工作表1!$A$3:$B$1000,2,FALSE)</f>
        <v>4.125</v>
      </c>
      <c r="S669" t="str">
        <f>VLOOKUP(M669,工作表1!$A$3:$C$1000,3,FALSE)</f>
        <v>2030/8/31</v>
      </c>
      <c r="T669">
        <f t="shared" si="337"/>
        <v>5.3532500000000001</v>
      </c>
      <c r="U669">
        <f t="shared" si="336"/>
        <v>-1.2282500000000001</v>
      </c>
      <c r="V669" s="43">
        <f t="shared" si="348"/>
        <v>45351</v>
      </c>
      <c r="W669" s="43">
        <f t="shared" si="338"/>
        <v>45380</v>
      </c>
      <c r="X669" s="45">
        <f t="shared" si="349"/>
        <v>1.0985054347826089</v>
      </c>
      <c r="Y669" s="45">
        <f t="shared" si="350"/>
        <v>2.375560229303157</v>
      </c>
      <c r="Z669" s="47">
        <f t="shared" si="351"/>
        <v>99.906516256894776</v>
      </c>
      <c r="AA669" s="47">
        <f t="shared" si="352"/>
        <v>111.28021774245364</v>
      </c>
      <c r="AB669" s="45">
        <f t="shared" si="353"/>
        <v>4.1356999999999999</v>
      </c>
      <c r="AC669" s="2" t="str">
        <f t="shared" si="339"/>
        <v>TY2</v>
      </c>
      <c r="AD669">
        <f t="shared" si="340"/>
        <v>111.140625</v>
      </c>
      <c r="AE669">
        <f t="shared" si="341"/>
        <v>111.484375</v>
      </c>
      <c r="AF669" s="49">
        <f t="shared" si="368"/>
        <v>-0.34375</v>
      </c>
      <c r="AG669" s="3">
        <f t="shared" si="354"/>
        <v>111.22976430267435</v>
      </c>
      <c r="AH669">
        <f t="shared" si="355"/>
        <v>111.04461434599143</v>
      </c>
      <c r="AI669" s="51">
        <f t="shared" si="356"/>
        <v>0.18514995668292045</v>
      </c>
      <c r="AJ669" s="52">
        <f t="shared" si="357"/>
        <v>0.52889995668292045</v>
      </c>
      <c r="AK669" s="2">
        <v>45266</v>
      </c>
      <c r="AL669" t="str">
        <v>91282CJG</v>
      </c>
      <c r="AM669">
        <v>0.83099999999999996</v>
      </c>
      <c r="AN669">
        <v>5.2553299999999998</v>
      </c>
      <c r="AO669">
        <v>0.94020000000000004</v>
      </c>
      <c r="AP669">
        <v>111.140625</v>
      </c>
      <c r="AQ669">
        <f>VLOOKUP(AL669,工作表1!$F$3:$G$1000,2,FALSE)</f>
        <v>4.875</v>
      </c>
      <c r="AR669" t="str">
        <f>VLOOKUP(AL669,工作表1!$F$3:$H$1000,3,FALSE)</f>
        <v>2030/10/31</v>
      </c>
      <c r="AS669">
        <f t="shared" si="342"/>
        <v>5.3532500000000001</v>
      </c>
      <c r="AT669">
        <f t="shared" si="343"/>
        <v>-0.47825000000000006</v>
      </c>
      <c r="AU669" s="43">
        <f t="shared" si="358"/>
        <v>45412</v>
      </c>
      <c r="AV669" s="43">
        <f t="shared" si="344"/>
        <v>45471</v>
      </c>
      <c r="AW669" s="45">
        <f t="shared" si="359"/>
        <v>0.4955357142857143</v>
      </c>
      <c r="AX669" s="45">
        <f t="shared" si="360"/>
        <v>3.2201932485322899</v>
      </c>
      <c r="AY669" s="47">
        <f t="shared" si="361"/>
        <v>104.07442784486301</v>
      </c>
      <c r="AZ669" s="47">
        <f t="shared" si="362"/>
        <v>111.22976430267435</v>
      </c>
      <c r="BA669" s="43"/>
      <c r="BC669" s="2">
        <v>45265</v>
      </c>
      <c r="BD669" t="str">
        <v>91282CCB</v>
      </c>
      <c r="BE669">
        <v>31.129100000000001</v>
      </c>
      <c r="BF669">
        <v>3.4343499999999998</v>
      </c>
      <c r="BG669">
        <v>0.76</v>
      </c>
      <c r="BH669">
        <v>111.484375</v>
      </c>
      <c r="BI669">
        <f>VLOOKUP(BD669,工作表1!$K$3:$L$1000,2,FALSE)</f>
        <v>1.625</v>
      </c>
      <c r="BJ669" t="str">
        <f>VLOOKUP(BD669,工作表1!$K$3:$M$1000,3,FALSE)</f>
        <v>2031/5/15</v>
      </c>
      <c r="BK669">
        <f t="shared" si="345"/>
        <v>5.3544999999999998</v>
      </c>
      <c r="BL669">
        <f t="shared" si="346"/>
        <v>-3.7294999999999998</v>
      </c>
      <c r="BM669" s="43">
        <f t="shared" si="363"/>
        <v>45427</v>
      </c>
      <c r="BN669" s="43">
        <f t="shared" si="347"/>
        <v>45565</v>
      </c>
      <c r="BO669" s="45">
        <f t="shared" si="364"/>
        <v>9.375E-2</v>
      </c>
      <c r="BP669" s="45">
        <f t="shared" si="365"/>
        <v>1.4249143835616438</v>
      </c>
      <c r="BQ669" s="47">
        <f t="shared" si="366"/>
        <v>83.654461016347696</v>
      </c>
      <c r="BR669" s="47">
        <f t="shared" si="367"/>
        <v>111.04461434599143</v>
      </c>
    </row>
    <row r="670" spans="6:70" x14ac:dyDescent="0.25">
      <c r="F670" s="2">
        <v>45278</v>
      </c>
      <c r="G670">
        <v>5.3533499999999998</v>
      </c>
      <c r="H670" s="43">
        <v>45299</v>
      </c>
      <c r="I670">
        <v>4.0167000000000002</v>
      </c>
      <c r="L670" s="2">
        <v>45265</v>
      </c>
      <c r="M670" t="str">
        <v>91282CHW</v>
      </c>
      <c r="N670">
        <v>2.7820999999999998</v>
      </c>
      <c r="O670">
        <v>4.0817100000000002</v>
      </c>
      <c r="P670">
        <v>0.90029999999999999</v>
      </c>
      <c r="Q670">
        <v>110.625</v>
      </c>
      <c r="R670">
        <f>VLOOKUP(M670,工作表1!$A$3:$B$1000,2,FALSE)</f>
        <v>4.125</v>
      </c>
      <c r="S670" t="str">
        <f>VLOOKUP(M670,工作表1!$A$3:$C$1000,3,FALSE)</f>
        <v>2030/8/31</v>
      </c>
      <c r="T670">
        <f t="shared" si="337"/>
        <v>5.3544999999999998</v>
      </c>
      <c r="U670">
        <f t="shared" si="336"/>
        <v>-1.2294999999999998</v>
      </c>
      <c r="V670" s="43">
        <f t="shared" si="348"/>
        <v>45351</v>
      </c>
      <c r="W670" s="43">
        <f t="shared" si="338"/>
        <v>45380</v>
      </c>
      <c r="X670" s="45">
        <f t="shared" si="349"/>
        <v>1.0872961956521738</v>
      </c>
      <c r="Y670" s="45">
        <f t="shared" si="350"/>
        <v>2.3756523600357355</v>
      </c>
      <c r="Z670" s="47">
        <f t="shared" si="351"/>
        <v>99.560308585228569</v>
      </c>
      <c r="AA670" s="47">
        <f t="shared" si="352"/>
        <v>110.89885347788717</v>
      </c>
      <c r="AB670" s="45">
        <f t="shared" si="353"/>
        <v>4.1874000000000002</v>
      </c>
      <c r="AC670" s="2" t="str">
        <f t="shared" si="339"/>
        <v>TY2</v>
      </c>
      <c r="AD670">
        <f t="shared" si="340"/>
        <v>110.921875</v>
      </c>
      <c r="AE670">
        <f t="shared" si="341"/>
        <v>110.75</v>
      </c>
      <c r="AF670" s="49">
        <f t="shared" si="368"/>
        <v>0.171875</v>
      </c>
      <c r="AG670" s="3">
        <f t="shared" si="354"/>
        <v>111.05080838066564</v>
      </c>
      <c r="AH670">
        <f t="shared" si="355"/>
        <v>110.0789082827075</v>
      </c>
      <c r="AI670" s="51">
        <f t="shared" si="356"/>
        <v>0.97190009795814092</v>
      </c>
      <c r="AJ670" s="52">
        <f t="shared" si="357"/>
        <v>0.80002509795814092</v>
      </c>
      <c r="AK670" s="2">
        <v>45265</v>
      </c>
      <c r="AL670" t="str">
        <v>91282CJG</v>
      </c>
      <c r="AM670">
        <v>2.7896999999999998</v>
      </c>
      <c r="AN670">
        <v>5.2044199999999998</v>
      </c>
      <c r="AO670">
        <v>0.94020000000000004</v>
      </c>
      <c r="AP670">
        <v>110.921875</v>
      </c>
      <c r="AQ670">
        <f>VLOOKUP(AL670,工作表1!$F$3:$G$1000,2,FALSE)</f>
        <v>4.875</v>
      </c>
      <c r="AR670" t="str">
        <f>VLOOKUP(AL670,工作表1!$F$3:$H$1000,3,FALSE)</f>
        <v>2030/10/31</v>
      </c>
      <c r="AS670">
        <f t="shared" si="342"/>
        <v>5.3544999999999998</v>
      </c>
      <c r="AT670">
        <f t="shared" si="343"/>
        <v>-0.47949999999999982</v>
      </c>
      <c r="AU670" s="43">
        <f t="shared" si="358"/>
        <v>45412</v>
      </c>
      <c r="AV670" s="43">
        <f t="shared" si="344"/>
        <v>45471</v>
      </c>
      <c r="AW670" s="45">
        <f t="shared" si="359"/>
        <v>0.4821428571428571</v>
      </c>
      <c r="AX670" s="45">
        <f t="shared" si="360"/>
        <v>3.2201565557729945</v>
      </c>
      <c r="AY670" s="47">
        <f t="shared" si="361"/>
        <v>103.90299209049118</v>
      </c>
      <c r="AZ670" s="47">
        <f t="shared" si="362"/>
        <v>111.05080838066564</v>
      </c>
      <c r="BA670" s="43"/>
      <c r="BC670" s="2">
        <v>45264</v>
      </c>
      <c r="BD670" t="str">
        <v>91282CCB</v>
      </c>
      <c r="BE670">
        <v>25.066400000000002</v>
      </c>
      <c r="BF670">
        <v>3.69353</v>
      </c>
      <c r="BG670">
        <v>0.76</v>
      </c>
      <c r="BH670">
        <v>110.75</v>
      </c>
      <c r="BI670">
        <f>VLOOKUP(BD670,工作表1!$K$3:$L$1000,2,FALSE)</f>
        <v>1.625</v>
      </c>
      <c r="BJ670" t="str">
        <f>VLOOKUP(BD670,工作表1!$K$3:$M$1000,3,FALSE)</f>
        <v>2031/5/15</v>
      </c>
      <c r="BK670">
        <f t="shared" si="345"/>
        <v>5.3561500000000004</v>
      </c>
      <c r="BL670">
        <f t="shared" si="346"/>
        <v>-3.7311500000000004</v>
      </c>
      <c r="BM670" s="43">
        <f t="shared" si="363"/>
        <v>45427</v>
      </c>
      <c r="BN670" s="43">
        <f t="shared" si="347"/>
        <v>45565</v>
      </c>
      <c r="BO670" s="45">
        <f t="shared" si="364"/>
        <v>8.9285714285714288E-2</v>
      </c>
      <c r="BP670" s="45">
        <f t="shared" si="365"/>
        <v>1.4249021526418786</v>
      </c>
      <c r="BQ670" s="47">
        <f t="shared" si="366"/>
        <v>82.916676345086003</v>
      </c>
      <c r="BR670" s="47">
        <f t="shared" si="367"/>
        <v>110.0789082827075</v>
      </c>
    </row>
    <row r="671" spans="6:70" x14ac:dyDescent="0.25">
      <c r="F671" s="2">
        <v>45275</v>
      </c>
      <c r="G671">
        <v>5.3510499999999999</v>
      </c>
      <c r="H671" s="43">
        <v>45296</v>
      </c>
      <c r="I671">
        <v>4.0349000000000004</v>
      </c>
      <c r="L671" s="2">
        <v>45264</v>
      </c>
      <c r="M671" t="str">
        <v>91282CHW</v>
      </c>
      <c r="N671">
        <v>2.7963</v>
      </c>
      <c r="O671">
        <v>4.0337500000000004</v>
      </c>
      <c r="P671">
        <v>0.90029999999999999</v>
      </c>
      <c r="Q671">
        <v>109.890625</v>
      </c>
      <c r="R671">
        <f>VLOOKUP(M671,工作表1!$A$3:$B$1000,2,FALSE)</f>
        <v>4.125</v>
      </c>
      <c r="S671" t="str">
        <f>VLOOKUP(M671,工作表1!$A$3:$C$1000,3,FALSE)</f>
        <v>2030/8/31</v>
      </c>
      <c r="T671">
        <f t="shared" si="337"/>
        <v>5.3561500000000004</v>
      </c>
      <c r="U671">
        <f t="shared" si="336"/>
        <v>-1.2311500000000004</v>
      </c>
      <c r="V671" s="43">
        <f t="shared" si="348"/>
        <v>45351</v>
      </c>
      <c r="W671" s="43">
        <f t="shared" si="338"/>
        <v>45380</v>
      </c>
      <c r="X671" s="45">
        <f t="shared" si="349"/>
        <v>1.076086956521739</v>
      </c>
      <c r="Y671" s="45">
        <f t="shared" si="350"/>
        <v>2.3757444907683141</v>
      </c>
      <c r="Z671" s="47">
        <f t="shared" si="351"/>
        <v>98.901112763548554</v>
      </c>
      <c r="AA671" s="47">
        <f t="shared" si="352"/>
        <v>110.16999012658118</v>
      </c>
      <c r="AB671" s="45">
        <f t="shared" si="353"/>
        <v>4.2705000000000002</v>
      </c>
      <c r="AC671" s="2" t="str">
        <f t="shared" si="339"/>
        <v>TY2</v>
      </c>
      <c r="AD671">
        <f t="shared" si="340"/>
        <v>110.1875</v>
      </c>
      <c r="AE671">
        <f t="shared" si="341"/>
        <v>111.234375</v>
      </c>
      <c r="AF671" s="49">
        <f t="shared" si="368"/>
        <v>-1.046875</v>
      </c>
      <c r="AG671" s="3">
        <f t="shared" si="354"/>
        <v>110.29619081659654</v>
      </c>
      <c r="AH671">
        <f t="shared" si="355"/>
        <v>110.6073453093485</v>
      </c>
      <c r="AI671" s="51">
        <f t="shared" si="356"/>
        <v>-0.31115449275196738</v>
      </c>
      <c r="AJ671" s="52">
        <f t="shared" si="357"/>
        <v>0.73572050724803262</v>
      </c>
      <c r="AK671" s="2">
        <v>45264</v>
      </c>
      <c r="AL671" t="str">
        <v>91282CJG</v>
      </c>
      <c r="AM671">
        <v>1.1871</v>
      </c>
      <c r="AN671">
        <v>5.2252299999999998</v>
      </c>
      <c r="AO671">
        <v>0.94020000000000004</v>
      </c>
      <c r="AP671">
        <v>110.1875</v>
      </c>
      <c r="AQ671">
        <f>VLOOKUP(AL671,工作表1!$F$3:$G$1000,2,FALSE)</f>
        <v>4.875</v>
      </c>
      <c r="AR671" t="str">
        <f>VLOOKUP(AL671,工作表1!$F$3:$H$1000,3,FALSE)</f>
        <v>2030/10/31</v>
      </c>
      <c r="AS671">
        <f t="shared" si="342"/>
        <v>5.3561500000000004</v>
      </c>
      <c r="AT671">
        <f t="shared" si="343"/>
        <v>-0.48115000000000041</v>
      </c>
      <c r="AU671" s="43">
        <f t="shared" si="358"/>
        <v>45412</v>
      </c>
      <c r="AV671" s="43">
        <f t="shared" si="344"/>
        <v>45471</v>
      </c>
      <c r="AW671" s="45">
        <f t="shared" si="359"/>
        <v>0.46875</v>
      </c>
      <c r="AX671" s="45">
        <f t="shared" si="360"/>
        <v>3.2201198630136987</v>
      </c>
      <c r="AY671" s="47">
        <f t="shared" si="361"/>
        <v>103.19008342692082</v>
      </c>
      <c r="AZ671" s="47">
        <f t="shared" si="362"/>
        <v>110.29619081659654</v>
      </c>
      <c r="BA671" s="43"/>
      <c r="BC671" s="2">
        <v>45261</v>
      </c>
      <c r="BD671" t="str">
        <v>91282CCB</v>
      </c>
      <c r="BE671">
        <v>26.5871</v>
      </c>
      <c r="BF671">
        <v>3.6212300000000002</v>
      </c>
      <c r="BG671">
        <v>0.76</v>
      </c>
      <c r="BH671">
        <v>111.234375</v>
      </c>
      <c r="BI671">
        <f>VLOOKUP(BD671,工作表1!$K$3:$L$1000,2,FALSE)</f>
        <v>1.625</v>
      </c>
      <c r="BJ671" t="str">
        <f>VLOOKUP(BD671,工作表1!$K$3:$M$1000,3,FALSE)</f>
        <v>2031/5/15</v>
      </c>
      <c r="BK671">
        <f t="shared" si="345"/>
        <v>5.3518999999999997</v>
      </c>
      <c r="BL671">
        <f t="shared" si="346"/>
        <v>-3.7268999999999997</v>
      </c>
      <c r="BM671" s="43">
        <f t="shared" si="363"/>
        <v>45427</v>
      </c>
      <c r="BN671" s="43">
        <f t="shared" si="347"/>
        <v>45565</v>
      </c>
      <c r="BO671" s="45">
        <f t="shared" si="364"/>
        <v>8.4821428571428575E-2</v>
      </c>
      <c r="BP671" s="45">
        <f t="shared" si="365"/>
        <v>1.4248899217221136</v>
      </c>
      <c r="BQ671" s="47">
        <f t="shared" si="366"/>
        <v>83.319364311056162</v>
      </c>
      <c r="BR671" s="47">
        <f t="shared" si="367"/>
        <v>110.6073453093485</v>
      </c>
    </row>
    <row r="672" spans="6:70" x14ac:dyDescent="0.25">
      <c r="F672" s="2">
        <v>45274</v>
      </c>
      <c r="G672">
        <v>5.3455000000000004</v>
      </c>
      <c r="H672" s="43">
        <v>45295</v>
      </c>
      <c r="I672">
        <v>3.9981</v>
      </c>
      <c r="L672" s="2">
        <v>45261</v>
      </c>
      <c r="M672" t="str">
        <v>91282CHW</v>
      </c>
      <c r="N672">
        <v>3.4104000000000001</v>
      </c>
      <c r="O672">
        <v>3.8202799999999999</v>
      </c>
      <c r="P672">
        <v>0.90029999999999999</v>
      </c>
      <c r="Q672">
        <v>110.34375</v>
      </c>
      <c r="R672">
        <f>VLOOKUP(M672,工作表1!$A$3:$B$1000,2,FALSE)</f>
        <v>4.125</v>
      </c>
      <c r="S672" t="str">
        <f>VLOOKUP(M672,工作表1!$A$3:$C$1000,3,FALSE)</f>
        <v>2030/8/31</v>
      </c>
      <c r="T672">
        <f t="shared" si="337"/>
        <v>5.3518999999999997</v>
      </c>
      <c r="U672">
        <f t="shared" si="336"/>
        <v>-1.2268999999999997</v>
      </c>
      <c r="V672" s="43">
        <f t="shared" si="348"/>
        <v>45351</v>
      </c>
      <c r="W672" s="43">
        <f t="shared" si="338"/>
        <v>45380</v>
      </c>
      <c r="X672" s="45">
        <f t="shared" si="349"/>
        <v>1.0648777173913042</v>
      </c>
      <c r="Y672" s="45">
        <f t="shared" si="350"/>
        <v>2.3758366215008935</v>
      </c>
      <c r="Z672" s="47">
        <f t="shared" si="351"/>
        <v>99.374416275591216</v>
      </c>
      <c r="AA672" s="47">
        <f t="shared" si="352"/>
        <v>110.69693860386371</v>
      </c>
      <c r="AB672" s="45">
        <f t="shared" si="353"/>
        <v>4.1978999999999997</v>
      </c>
      <c r="AC672" s="2" t="str">
        <f t="shared" si="339"/>
        <v>TY2</v>
      </c>
      <c r="AD672">
        <f t="shared" si="340"/>
        <v>110.671875</v>
      </c>
      <c r="AE672">
        <f t="shared" si="341"/>
        <v>110.359375</v>
      </c>
      <c r="AF672" s="49">
        <f t="shared" si="368"/>
        <v>0.3125</v>
      </c>
      <c r="AG672" s="3">
        <f t="shared" si="354"/>
        <v>110.74756483447359</v>
      </c>
      <c r="AH672">
        <f t="shared" si="355"/>
        <v>109.79004164265768</v>
      </c>
      <c r="AI672" s="51">
        <f t="shared" si="356"/>
        <v>0.95752319181590906</v>
      </c>
      <c r="AJ672" s="52">
        <f t="shared" si="357"/>
        <v>0.64502319181590906</v>
      </c>
      <c r="AK672" s="2">
        <v>45261</v>
      </c>
      <c r="AL672" t="str">
        <v>91282CJG</v>
      </c>
      <c r="AM672">
        <v>1.0262</v>
      </c>
      <c r="AN672">
        <v>5.2527499999999998</v>
      </c>
      <c r="AO672">
        <v>0.94020000000000004</v>
      </c>
      <c r="AP672">
        <v>110.671875</v>
      </c>
      <c r="AQ672">
        <f>VLOOKUP(AL672,工作表1!$F$3:$G$1000,2,FALSE)</f>
        <v>4.875</v>
      </c>
      <c r="AR672" t="str">
        <f>VLOOKUP(AL672,工作表1!$F$3:$H$1000,3,FALSE)</f>
        <v>2030/10/31</v>
      </c>
      <c r="AS672">
        <f t="shared" si="342"/>
        <v>5.3518999999999997</v>
      </c>
      <c r="AT672">
        <f t="shared" si="343"/>
        <v>-0.47689999999999966</v>
      </c>
      <c r="AU672" s="43">
        <f t="shared" si="358"/>
        <v>45412</v>
      </c>
      <c r="AV672" s="43">
        <f t="shared" si="344"/>
        <v>45471</v>
      </c>
      <c r="AW672" s="45">
        <f t="shared" si="359"/>
        <v>0.45535714285714285</v>
      </c>
      <c r="AX672" s="45">
        <f t="shared" si="360"/>
        <v>3.2200831702544033</v>
      </c>
      <c r="AY672" s="47">
        <f t="shared" si="361"/>
        <v>103.61443138202961</v>
      </c>
      <c r="AZ672" s="47">
        <f t="shared" si="362"/>
        <v>110.74756483447359</v>
      </c>
      <c r="BA672" s="43"/>
      <c r="BC672" s="2">
        <v>45260</v>
      </c>
      <c r="BD672" t="str">
        <v>91282CCB</v>
      </c>
      <c r="BE672">
        <v>22.948699999999999</v>
      </c>
      <c r="BF672">
        <v>3.8719199999999998</v>
      </c>
      <c r="BG672">
        <v>0.76</v>
      </c>
      <c r="BH672">
        <v>110.359375</v>
      </c>
      <c r="BI672">
        <f>VLOOKUP(BD672,工作表1!$K$3:$L$1000,2,FALSE)</f>
        <v>1.625</v>
      </c>
      <c r="BJ672" t="str">
        <f>VLOOKUP(BD672,工作表1!$K$3:$M$1000,3,FALSE)</f>
        <v>2031/5/15</v>
      </c>
      <c r="BK672">
        <f t="shared" si="345"/>
        <v>5.3635000000000002</v>
      </c>
      <c r="BL672">
        <f t="shared" si="346"/>
        <v>-3.7385000000000002</v>
      </c>
      <c r="BM672" s="43">
        <f t="shared" si="363"/>
        <v>45427</v>
      </c>
      <c r="BN672" s="43">
        <f t="shared" si="347"/>
        <v>45471</v>
      </c>
      <c r="BO672" s="45">
        <f t="shared" si="364"/>
        <v>7.1428571428571438E-2</v>
      </c>
      <c r="BP672" s="45">
        <f t="shared" si="365"/>
        <v>1.0063600782778865</v>
      </c>
      <c r="BQ672" s="47">
        <f t="shared" si="366"/>
        <v>82.915838383579654</v>
      </c>
      <c r="BR672" s="47">
        <f t="shared" si="367"/>
        <v>109.79004164265768</v>
      </c>
    </row>
    <row r="673" spans="6:70" x14ac:dyDescent="0.25">
      <c r="F673" s="2">
        <v>45273</v>
      </c>
      <c r="G673">
        <v>5.3481500000000004</v>
      </c>
      <c r="H673" s="43">
        <v>45294</v>
      </c>
      <c r="I673">
        <v>3.9226000000000001</v>
      </c>
      <c r="L673" s="2">
        <v>45260</v>
      </c>
      <c r="M673" t="str">
        <v>91282CHW</v>
      </c>
      <c r="N673">
        <v>4.3692000000000002</v>
      </c>
      <c r="O673">
        <v>3.59144</v>
      </c>
      <c r="P673">
        <v>0.90029999999999999</v>
      </c>
      <c r="Q673">
        <v>109.46875</v>
      </c>
      <c r="R673">
        <f>VLOOKUP(M673,工作表1!$A$3:$B$1000,2,FALSE)</f>
        <v>4.125</v>
      </c>
      <c r="S673" t="str">
        <f>VLOOKUP(M673,工作表1!$A$3:$C$1000,3,FALSE)</f>
        <v>2030/8/31</v>
      </c>
      <c r="T673">
        <f t="shared" si="337"/>
        <v>5.3635000000000002</v>
      </c>
      <c r="U673">
        <f t="shared" si="336"/>
        <v>-1.2385000000000002</v>
      </c>
      <c r="V673" s="43">
        <f t="shared" si="348"/>
        <v>45351</v>
      </c>
      <c r="W673" s="43">
        <f t="shared" si="338"/>
        <v>45289</v>
      </c>
      <c r="X673" s="45">
        <f t="shared" si="349"/>
        <v>1.03125</v>
      </c>
      <c r="Y673" s="45">
        <f t="shared" si="350"/>
        <v>1.3476883561643835</v>
      </c>
      <c r="Z673" s="47">
        <f t="shared" si="351"/>
        <v>98.573051587087761</v>
      </c>
      <c r="AA673" s="47">
        <f t="shared" si="352"/>
        <v>109.56680812588372</v>
      </c>
      <c r="AB673" s="45">
        <f t="shared" si="353"/>
        <v>4.3410000000000002</v>
      </c>
      <c r="AC673" s="2" t="str">
        <f t="shared" si="339"/>
        <v>TY1</v>
      </c>
      <c r="AD673">
        <f t="shared" si="340"/>
        <v>109.46875</v>
      </c>
      <c r="AE673">
        <f t="shared" si="341"/>
        <v>109.796875</v>
      </c>
      <c r="AF673" s="49">
        <f t="shared" si="368"/>
        <v>-0.328125</v>
      </c>
      <c r="AG673" s="3">
        <f t="shared" si="354"/>
        <v>109.56680812588372</v>
      </c>
      <c r="AH673">
        <f t="shared" si="355"/>
        <v>109.86267953883329</v>
      </c>
      <c r="AI673" s="51">
        <f t="shared" si="356"/>
        <v>-0.29587141294956609</v>
      </c>
      <c r="AJ673" s="52">
        <f t="shared" si="357"/>
        <v>3.2253587050433907E-2</v>
      </c>
      <c r="AK673" s="2">
        <v>45260</v>
      </c>
      <c r="AL673" t="str">
        <v>91282CJG</v>
      </c>
      <c r="AM673">
        <v>1.1497999999999999</v>
      </c>
      <c r="AN673">
        <v>5.2500400000000003</v>
      </c>
      <c r="AO673">
        <v>0.94020000000000004</v>
      </c>
      <c r="AP673">
        <v>109.796875</v>
      </c>
      <c r="AQ673">
        <f>VLOOKUP(AL673,工作表1!$F$3:$G$1000,2,FALSE)</f>
        <v>4.875</v>
      </c>
      <c r="AR673" t="str">
        <f>VLOOKUP(AL673,工作表1!$F$3:$H$1000,3,FALSE)</f>
        <v>2030/10/31</v>
      </c>
      <c r="AS673">
        <f t="shared" si="342"/>
        <v>5.3635000000000002</v>
      </c>
      <c r="AT673">
        <f t="shared" si="343"/>
        <v>-0.48850000000000016</v>
      </c>
      <c r="AU673" s="43">
        <f t="shared" si="358"/>
        <v>45412</v>
      </c>
      <c r="AV673" s="43">
        <f t="shared" si="344"/>
        <v>45380</v>
      </c>
      <c r="AW673" s="45">
        <f t="shared" si="359"/>
        <v>0.41517857142857145</v>
      </c>
      <c r="AX673" s="45">
        <f t="shared" si="360"/>
        <v>2.0045621330724073</v>
      </c>
      <c r="AY673" s="47">
        <f t="shared" si="361"/>
        <v>102.99562178566831</v>
      </c>
      <c r="AZ673" s="47">
        <f t="shared" si="362"/>
        <v>109.86267953883329</v>
      </c>
      <c r="BA673" s="43"/>
      <c r="BC673" s="2">
        <v>45259</v>
      </c>
      <c r="BD673" t="str">
        <v>91282CCB</v>
      </c>
      <c r="BE673">
        <v>24.3781</v>
      </c>
      <c r="BF673">
        <v>3.7818299999999998</v>
      </c>
      <c r="BG673">
        <v>0.76</v>
      </c>
      <c r="BH673">
        <v>110.875</v>
      </c>
      <c r="BI673">
        <f>VLOOKUP(BD673,工作表1!$K$3:$L$1000,2,FALSE)</f>
        <v>1.625</v>
      </c>
      <c r="BJ673" t="str">
        <f>VLOOKUP(BD673,工作表1!$K$3:$M$1000,3,FALSE)</f>
        <v>2031/5/15</v>
      </c>
      <c r="BK673">
        <f t="shared" si="345"/>
        <v>5.3676500000000003</v>
      </c>
      <c r="BL673">
        <f t="shared" si="346"/>
        <v>-3.7426500000000003</v>
      </c>
      <c r="BM673" s="43">
        <f t="shared" si="363"/>
        <v>45427</v>
      </c>
      <c r="BN673" s="43">
        <f t="shared" si="347"/>
        <v>45471</v>
      </c>
      <c r="BO673" s="45">
        <f t="shared" si="364"/>
        <v>6.6964285714285712E-2</v>
      </c>
      <c r="BP673" s="45">
        <f t="shared" si="365"/>
        <v>1.0063478473581213</v>
      </c>
      <c r="BQ673" s="47">
        <f t="shared" si="366"/>
        <v>83.338125656475427</v>
      </c>
      <c r="BR673" s="47">
        <f t="shared" si="367"/>
        <v>110.35217019156924</v>
      </c>
    </row>
    <row r="674" spans="6:70" x14ac:dyDescent="0.25">
      <c r="F674" s="2">
        <v>45272</v>
      </c>
      <c r="G674">
        <v>5.3627500000000001</v>
      </c>
      <c r="H674" s="43">
        <v>45293</v>
      </c>
      <c r="I674">
        <v>3.9356</v>
      </c>
      <c r="L674" s="2">
        <v>45259</v>
      </c>
      <c r="M674" t="str">
        <v>91282CHW</v>
      </c>
      <c r="N674">
        <v>4.5077999999999996</v>
      </c>
      <c r="O674">
        <v>3.5951</v>
      </c>
      <c r="P674">
        <v>0.90029999999999999</v>
      </c>
      <c r="Q674">
        <v>109.9375</v>
      </c>
      <c r="R674">
        <f>VLOOKUP(M674,工作表1!$A$3:$B$1000,2,FALSE)</f>
        <v>4.125</v>
      </c>
      <c r="S674" t="str">
        <f>VLOOKUP(M674,工作表1!$A$3:$C$1000,3,FALSE)</f>
        <v>2030/8/31</v>
      </c>
      <c r="T674">
        <f t="shared" si="337"/>
        <v>5.3676500000000003</v>
      </c>
      <c r="U674">
        <f t="shared" si="336"/>
        <v>-1.2426500000000003</v>
      </c>
      <c r="V674" s="43">
        <f t="shared" si="348"/>
        <v>45351</v>
      </c>
      <c r="W674" s="43">
        <f t="shared" si="338"/>
        <v>45289</v>
      </c>
      <c r="X674" s="45">
        <f t="shared" si="349"/>
        <v>1.0200407608695652</v>
      </c>
      <c r="Y674" s="45">
        <f t="shared" si="350"/>
        <v>1.3477804868969625</v>
      </c>
      <c r="Z674" s="47">
        <f t="shared" si="351"/>
        <v>98.994846831752085</v>
      </c>
      <c r="AA674" s="47">
        <f t="shared" si="352"/>
        <v>110.03845936812051</v>
      </c>
      <c r="AB674" s="45">
        <f t="shared" si="353"/>
        <v>4.2733999999999996</v>
      </c>
      <c r="AC674" s="2" t="str">
        <f t="shared" si="339"/>
        <v>TY1</v>
      </c>
      <c r="AD674">
        <f t="shared" si="340"/>
        <v>109.9375</v>
      </c>
      <c r="AE674">
        <f t="shared" si="341"/>
        <v>110.3125</v>
      </c>
      <c r="AF674" s="49">
        <f t="shared" si="368"/>
        <v>-0.375</v>
      </c>
      <c r="AG674" s="3">
        <f t="shared" si="354"/>
        <v>110.03845936812051</v>
      </c>
      <c r="AH674">
        <f t="shared" si="355"/>
        <v>110.36499116191652</v>
      </c>
      <c r="AI674" s="51">
        <f t="shared" si="356"/>
        <v>-0.32653179379600772</v>
      </c>
      <c r="AJ674" s="52">
        <f t="shared" si="357"/>
        <v>4.8468206203992281E-2</v>
      </c>
      <c r="AK674" s="2">
        <v>45259</v>
      </c>
      <c r="AL674" t="str">
        <v>91282CJG</v>
      </c>
      <c r="AM674">
        <v>0.81620000000000004</v>
      </c>
      <c r="AN674">
        <v>5.2687299999999997</v>
      </c>
      <c r="AO674">
        <v>0.94020000000000004</v>
      </c>
      <c r="AP674">
        <v>110.3125</v>
      </c>
      <c r="AQ674">
        <f>VLOOKUP(AL674,工作表1!$F$3:$G$1000,2,FALSE)</f>
        <v>4.875</v>
      </c>
      <c r="AR674" t="str">
        <f>VLOOKUP(AL674,工作表1!$F$3:$H$1000,3,FALSE)</f>
        <v>2030/10/31</v>
      </c>
      <c r="AS674">
        <f t="shared" si="342"/>
        <v>5.3676500000000003</v>
      </c>
      <c r="AT674">
        <f t="shared" si="343"/>
        <v>-0.49265000000000025</v>
      </c>
      <c r="AU674" s="43">
        <f t="shared" si="358"/>
        <v>45412</v>
      </c>
      <c r="AV674" s="43">
        <f t="shared" si="344"/>
        <v>45380</v>
      </c>
      <c r="AW674" s="45">
        <f t="shared" si="359"/>
        <v>0.4017857142857143</v>
      </c>
      <c r="AX674" s="45">
        <f t="shared" si="360"/>
        <v>2.0045254403131114</v>
      </c>
      <c r="AY674" s="47">
        <f t="shared" si="361"/>
        <v>103.46401377719192</v>
      </c>
      <c r="AZ674" s="47">
        <f t="shared" si="362"/>
        <v>110.36499116191652</v>
      </c>
      <c r="BA674" s="43"/>
      <c r="BC674" s="2">
        <v>45258</v>
      </c>
      <c r="BD674" t="str">
        <v>91282CCB</v>
      </c>
      <c r="BE674">
        <v>22.409300000000002</v>
      </c>
      <c r="BF674">
        <v>3.9261499999999998</v>
      </c>
      <c r="BG674">
        <v>0.76</v>
      </c>
      <c r="BH674">
        <v>110.46875</v>
      </c>
      <c r="BI674">
        <f>VLOOKUP(BD674,工作表1!$K$3:$L$1000,2,FALSE)</f>
        <v>1.625</v>
      </c>
      <c r="BJ674" t="str">
        <f>VLOOKUP(BD674,工作表1!$K$3:$M$1000,3,FALSE)</f>
        <v>2031/5/15</v>
      </c>
      <c r="BK674">
        <f t="shared" si="345"/>
        <v>5.3712499999999999</v>
      </c>
      <c r="BL674">
        <f t="shared" si="346"/>
        <v>-3.7462499999999999</v>
      </c>
      <c r="BM674" s="43">
        <f t="shared" si="363"/>
        <v>45427</v>
      </c>
      <c r="BN674" s="43">
        <f t="shared" si="347"/>
        <v>45471</v>
      </c>
      <c r="BO674" s="45">
        <f t="shared" si="364"/>
        <v>6.25E-2</v>
      </c>
      <c r="BP674" s="45">
        <f t="shared" si="365"/>
        <v>1.0063356164383561</v>
      </c>
      <c r="BQ674" s="47">
        <f t="shared" si="366"/>
        <v>82.962386020945488</v>
      </c>
      <c r="BR674" s="47">
        <f t="shared" si="367"/>
        <v>109.86386750132417</v>
      </c>
    </row>
    <row r="675" spans="6:70" x14ac:dyDescent="0.25">
      <c r="F675" s="2">
        <v>45271</v>
      </c>
      <c r="G675">
        <v>5.3631000000000002</v>
      </c>
      <c r="H675" s="43">
        <v>45292</v>
      </c>
      <c r="I675">
        <v>3.8812000000000002</v>
      </c>
      <c r="L675" s="2">
        <v>45258</v>
      </c>
      <c r="M675" t="str">
        <v>91282CHW</v>
      </c>
      <c r="N675">
        <v>4.3155999999999999</v>
      </c>
      <c r="O675">
        <v>3.7371500000000002</v>
      </c>
      <c r="P675">
        <v>0.90029999999999999</v>
      </c>
      <c r="Q675">
        <v>109.53125</v>
      </c>
      <c r="R675">
        <f>VLOOKUP(M675,工作表1!$A$3:$B$1000,2,FALSE)</f>
        <v>4.125</v>
      </c>
      <c r="S675" t="str">
        <f>VLOOKUP(M675,工作表1!$A$3:$C$1000,3,FALSE)</f>
        <v>2030/8/31</v>
      </c>
      <c r="T675">
        <f t="shared" si="337"/>
        <v>5.3712499999999999</v>
      </c>
      <c r="U675">
        <f t="shared" si="336"/>
        <v>-1.2462499999999999</v>
      </c>
      <c r="V675" s="43">
        <f t="shared" si="348"/>
        <v>45351</v>
      </c>
      <c r="W675" s="43">
        <f t="shared" si="338"/>
        <v>45289</v>
      </c>
      <c r="X675" s="45">
        <f t="shared" si="349"/>
        <v>1.0088315217391304</v>
      </c>
      <c r="Y675" s="45">
        <f t="shared" si="350"/>
        <v>1.3478726176295412</v>
      </c>
      <c r="Z675" s="47">
        <f t="shared" si="351"/>
        <v>98.619070436398999</v>
      </c>
      <c r="AA675" s="47">
        <f t="shared" si="352"/>
        <v>109.62418989748916</v>
      </c>
      <c r="AB675" s="45">
        <f t="shared" si="353"/>
        <v>4.3388999999999998</v>
      </c>
      <c r="AC675" s="2" t="str">
        <f t="shared" si="339"/>
        <v>TY1</v>
      </c>
      <c r="AD675">
        <f t="shared" si="340"/>
        <v>109.53125</v>
      </c>
      <c r="AE675">
        <f t="shared" si="341"/>
        <v>109.890625</v>
      </c>
      <c r="AF675" s="49">
        <f t="shared" si="368"/>
        <v>-0.359375</v>
      </c>
      <c r="AG675" s="3">
        <f t="shared" si="354"/>
        <v>109.62418989748916</v>
      </c>
      <c r="AH675">
        <f t="shared" si="355"/>
        <v>109.93670468723377</v>
      </c>
      <c r="AI675" s="51">
        <f t="shared" si="356"/>
        <v>-0.31251478974461122</v>
      </c>
      <c r="AJ675" s="52">
        <f t="shared" si="357"/>
        <v>4.6860210255388779E-2</v>
      </c>
      <c r="AK675" s="2">
        <v>45258</v>
      </c>
      <c r="AL675" t="str">
        <v>91282CJG</v>
      </c>
      <c r="AM675">
        <v>0.53569999999999995</v>
      </c>
      <c r="AN675">
        <v>5.3124700000000002</v>
      </c>
      <c r="AO675">
        <v>0.94020000000000004</v>
      </c>
      <c r="AP675">
        <v>109.890625</v>
      </c>
      <c r="AQ675">
        <f>VLOOKUP(AL675,工作表1!$F$3:$G$1000,2,FALSE)</f>
        <v>4.875</v>
      </c>
      <c r="AR675" t="str">
        <f>VLOOKUP(AL675,工作表1!$F$3:$H$1000,3,FALSE)</f>
        <v>2030/10/31</v>
      </c>
      <c r="AS675">
        <f t="shared" si="342"/>
        <v>5.3712499999999999</v>
      </c>
      <c r="AT675">
        <f t="shared" si="343"/>
        <v>-0.49624999999999986</v>
      </c>
      <c r="AU675" s="43">
        <f t="shared" si="358"/>
        <v>45412</v>
      </c>
      <c r="AV675" s="43">
        <f t="shared" si="344"/>
        <v>45380</v>
      </c>
      <c r="AW675" s="45">
        <f t="shared" si="359"/>
        <v>0.3883928571428571</v>
      </c>
      <c r="AX675" s="45">
        <f t="shared" si="360"/>
        <v>2.004488747553816</v>
      </c>
      <c r="AY675" s="47">
        <f t="shared" si="361"/>
        <v>103.05761924275151</v>
      </c>
      <c r="AZ675" s="47">
        <f t="shared" si="362"/>
        <v>109.93670468723377</v>
      </c>
      <c r="BA675" s="43"/>
      <c r="BC675" s="2">
        <v>45257</v>
      </c>
      <c r="BD675" t="str">
        <v>91282CCB</v>
      </c>
      <c r="BE675">
        <v>18.277999999999999</v>
      </c>
      <c r="BF675">
        <v>4.1931599999999998</v>
      </c>
      <c r="BG675">
        <v>0.76</v>
      </c>
      <c r="BH675">
        <v>110.078125</v>
      </c>
      <c r="BI675">
        <f>VLOOKUP(BD675,工作表1!$K$3:$L$1000,2,FALSE)</f>
        <v>1.625</v>
      </c>
      <c r="BJ675" t="str">
        <f>VLOOKUP(BD675,工作表1!$K$3:$M$1000,3,FALSE)</f>
        <v>2031/5/15</v>
      </c>
      <c r="BK675">
        <f t="shared" si="345"/>
        <v>5.3819999999999997</v>
      </c>
      <c r="BL675">
        <f t="shared" si="346"/>
        <v>-3.7569999999999997</v>
      </c>
      <c r="BM675" s="43">
        <f t="shared" si="363"/>
        <v>45427</v>
      </c>
      <c r="BN675" s="43">
        <f t="shared" si="347"/>
        <v>45471</v>
      </c>
      <c r="BO675" s="45">
        <f t="shared" si="364"/>
        <v>5.8035714285714281E-2</v>
      </c>
      <c r="BP675" s="45">
        <f t="shared" si="365"/>
        <v>1.0063233855185911</v>
      </c>
      <c r="BQ675" s="47">
        <f t="shared" si="366"/>
        <v>82.52045525276624</v>
      </c>
      <c r="BR675" s="47">
        <f t="shared" si="367"/>
        <v>109.29406386899666</v>
      </c>
    </row>
    <row r="676" spans="6:70" x14ac:dyDescent="0.25">
      <c r="F676" s="2">
        <v>45268</v>
      </c>
      <c r="G676">
        <v>5.3617999999999997</v>
      </c>
      <c r="H676" s="43">
        <v>45289</v>
      </c>
      <c r="I676">
        <v>3.8812000000000002</v>
      </c>
      <c r="L676" s="2">
        <v>45257</v>
      </c>
      <c r="M676" t="str">
        <v>91282CHW</v>
      </c>
      <c r="N676">
        <v>5.1738</v>
      </c>
      <c r="O676">
        <v>3.47119</v>
      </c>
      <c r="P676">
        <v>0.90029999999999999</v>
      </c>
      <c r="Q676">
        <v>109</v>
      </c>
      <c r="R676">
        <f>VLOOKUP(M676,工作表1!$A$3:$B$1000,2,FALSE)</f>
        <v>4.125</v>
      </c>
      <c r="S676" t="str">
        <f>VLOOKUP(M676,工作表1!$A$3:$C$1000,3,FALSE)</f>
        <v>2030/8/31</v>
      </c>
      <c r="T676">
        <f t="shared" si="337"/>
        <v>5.3819999999999997</v>
      </c>
      <c r="U676">
        <f t="shared" si="336"/>
        <v>-1.2569999999999997</v>
      </c>
      <c r="V676" s="43">
        <f t="shared" si="348"/>
        <v>45351</v>
      </c>
      <c r="W676" s="43">
        <f t="shared" si="338"/>
        <v>45289</v>
      </c>
      <c r="X676" s="45">
        <f t="shared" si="349"/>
        <v>0.99762228260869557</v>
      </c>
      <c r="Y676" s="45">
        <f t="shared" si="350"/>
        <v>1.3479647483621202</v>
      </c>
      <c r="Z676" s="47">
        <f t="shared" si="351"/>
        <v>98.148447476695821</v>
      </c>
      <c r="AA676" s="47">
        <f t="shared" si="352"/>
        <v>109.10527656380589</v>
      </c>
      <c r="AB676" s="45">
        <f t="shared" si="353"/>
        <v>4.43</v>
      </c>
      <c r="AC676" s="2" t="str">
        <f t="shared" si="339"/>
        <v>TY1</v>
      </c>
      <c r="AD676">
        <f t="shared" si="340"/>
        <v>109</v>
      </c>
      <c r="AE676">
        <f t="shared" si="341"/>
        <v>109.375</v>
      </c>
      <c r="AF676" s="49">
        <f t="shared" si="368"/>
        <v>-0.375</v>
      </c>
      <c r="AG676" s="3">
        <f t="shared" si="354"/>
        <v>109.10527656380589</v>
      </c>
      <c r="AH676">
        <f t="shared" si="355"/>
        <v>109.43072637113501</v>
      </c>
      <c r="AI676" s="51">
        <f t="shared" si="356"/>
        <v>-0.32544980732912165</v>
      </c>
      <c r="AJ676" s="52">
        <f t="shared" si="357"/>
        <v>4.9550192670878346E-2</v>
      </c>
      <c r="AK676" s="2">
        <v>45257</v>
      </c>
      <c r="AL676" t="str">
        <v>91282CJG</v>
      </c>
      <c r="AM676">
        <v>1.3746</v>
      </c>
      <c r="AN676">
        <v>5.2399300000000002</v>
      </c>
      <c r="AO676">
        <v>0.94020000000000004</v>
      </c>
      <c r="AP676">
        <v>109.375</v>
      </c>
      <c r="AQ676">
        <f>VLOOKUP(AL676,工作表1!$F$3:$G$1000,2,FALSE)</f>
        <v>4.875</v>
      </c>
      <c r="AR676" t="str">
        <f>VLOOKUP(AL676,工作表1!$F$3:$H$1000,3,FALSE)</f>
        <v>2030/10/31</v>
      </c>
      <c r="AS676">
        <f t="shared" si="342"/>
        <v>5.3819999999999997</v>
      </c>
      <c r="AT676">
        <f t="shared" si="343"/>
        <v>-0.50699999999999967</v>
      </c>
      <c r="AU676" s="43">
        <f t="shared" si="358"/>
        <v>45412</v>
      </c>
      <c r="AV676" s="43">
        <f t="shared" si="344"/>
        <v>45380</v>
      </c>
      <c r="AW676" s="45">
        <f t="shared" si="359"/>
        <v>0.375</v>
      </c>
      <c r="AX676" s="45">
        <f t="shared" si="360"/>
        <v>2.0044520547945206</v>
      </c>
      <c r="AY676" s="47">
        <f t="shared" si="361"/>
        <v>102.57573578345622</v>
      </c>
      <c r="AZ676" s="47">
        <f t="shared" si="362"/>
        <v>109.43072637113501</v>
      </c>
      <c r="BA676" s="43"/>
      <c r="BC676" s="2">
        <v>45254</v>
      </c>
      <c r="BD676" t="str">
        <v>91282CCB</v>
      </c>
      <c r="BE676">
        <v>16.465299999999999</v>
      </c>
      <c r="BF676">
        <v>4.3743499999999997</v>
      </c>
      <c r="BG676">
        <v>0.76</v>
      </c>
      <c r="BH676">
        <v>109.484375</v>
      </c>
      <c r="BI676">
        <f>VLOOKUP(BD676,工作表1!$K$3:$L$1000,2,FALSE)</f>
        <v>1.625</v>
      </c>
      <c r="BJ676" t="str">
        <f>VLOOKUP(BD676,工作表1!$K$3:$M$1000,3,FALSE)</f>
        <v>2031/5/15</v>
      </c>
      <c r="BK676">
        <f t="shared" si="345"/>
        <v>5.3855000000000004</v>
      </c>
      <c r="BL676">
        <f t="shared" si="346"/>
        <v>-3.7605000000000004</v>
      </c>
      <c r="BM676" s="43">
        <f t="shared" si="363"/>
        <v>45427</v>
      </c>
      <c r="BN676" s="43">
        <f t="shared" si="347"/>
        <v>45471</v>
      </c>
      <c r="BO676" s="45">
        <f t="shared" si="364"/>
        <v>5.3571428571428575E-2</v>
      </c>
      <c r="BP676" s="45">
        <f t="shared" si="365"/>
        <v>1.0063111545988259</v>
      </c>
      <c r="BQ676" s="47">
        <f t="shared" si="366"/>
        <v>81.977954217094663</v>
      </c>
      <c r="BR676" s="47">
        <f t="shared" si="367"/>
        <v>108.58633883207401</v>
      </c>
    </row>
    <row r="677" spans="6:70" x14ac:dyDescent="0.25">
      <c r="F677" s="2">
        <v>45267</v>
      </c>
      <c r="G677">
        <v>5.3521000000000001</v>
      </c>
      <c r="H677" s="43">
        <v>45288</v>
      </c>
      <c r="I677">
        <v>3.8660000000000001</v>
      </c>
      <c r="L677" s="2">
        <v>45254</v>
      </c>
      <c r="M677" t="str">
        <v>91282CHW</v>
      </c>
      <c r="N677">
        <v>4.4387999999999996</v>
      </c>
      <c r="O677">
        <v>3.8484099999999999</v>
      </c>
      <c r="P677">
        <v>0.90029999999999999</v>
      </c>
      <c r="Q677">
        <v>108.390625</v>
      </c>
      <c r="R677">
        <f>VLOOKUP(M677,工作表1!$A$3:$B$1000,2,FALSE)</f>
        <v>4.125</v>
      </c>
      <c r="S677" t="str">
        <f>VLOOKUP(M677,工作表1!$A$3:$C$1000,3,FALSE)</f>
        <v>2030/8/31</v>
      </c>
      <c r="T677">
        <f t="shared" si="337"/>
        <v>5.3855000000000004</v>
      </c>
      <c r="U677">
        <f t="shared" si="336"/>
        <v>-1.2605000000000004</v>
      </c>
      <c r="V677" s="43">
        <f t="shared" si="348"/>
        <v>45351</v>
      </c>
      <c r="W677" s="43">
        <f t="shared" si="338"/>
        <v>45289</v>
      </c>
      <c r="X677" s="45">
        <f t="shared" si="349"/>
        <v>0.98641304347826086</v>
      </c>
      <c r="Y677" s="45">
        <f t="shared" si="350"/>
        <v>1.3480568790946992</v>
      </c>
      <c r="Z677" s="47">
        <f t="shared" si="351"/>
        <v>97.555957870643212</v>
      </c>
      <c r="AA677" s="47">
        <f t="shared" si="352"/>
        <v>108.45035149117821</v>
      </c>
      <c r="AB677" s="45">
        <f t="shared" si="353"/>
        <v>4.5058999999999996</v>
      </c>
      <c r="AC677" s="2" t="str">
        <f t="shared" si="339"/>
        <v>TY1</v>
      </c>
      <c r="AD677">
        <f t="shared" si="340"/>
        <v>108.390625</v>
      </c>
      <c r="AE677">
        <f t="shared" si="341"/>
        <v>108.78125</v>
      </c>
      <c r="AF677" s="49">
        <f t="shared" si="368"/>
        <v>-0.390625</v>
      </c>
      <c r="AG677" s="3">
        <f t="shared" si="354"/>
        <v>108.45035149117821</v>
      </c>
      <c r="AH677">
        <f t="shared" si="355"/>
        <v>108.80320074103997</v>
      </c>
      <c r="AI677" s="51">
        <f t="shared" si="356"/>
        <v>-0.35284924986176236</v>
      </c>
      <c r="AJ677" s="52">
        <f t="shared" si="357"/>
        <v>3.777575013823764E-2</v>
      </c>
      <c r="AK677" s="2">
        <v>45254</v>
      </c>
      <c r="AL677" t="str">
        <v>91282CJG</v>
      </c>
      <c r="AM677">
        <v>1.2003999999999999</v>
      </c>
      <c r="AN677">
        <v>5.3229199999999999</v>
      </c>
      <c r="AO677">
        <v>0.94020000000000004</v>
      </c>
      <c r="AP677">
        <v>108.78125</v>
      </c>
      <c r="AQ677">
        <f>VLOOKUP(AL677,工作表1!$F$3:$G$1000,2,FALSE)</f>
        <v>4.875</v>
      </c>
      <c r="AR677" t="str">
        <f>VLOOKUP(AL677,工作表1!$F$3:$H$1000,3,FALSE)</f>
        <v>2030/10/31</v>
      </c>
      <c r="AS677">
        <f t="shared" si="342"/>
        <v>5.3855000000000004</v>
      </c>
      <c r="AT677">
        <f t="shared" si="343"/>
        <v>-0.5105000000000004</v>
      </c>
      <c r="AU677" s="43">
        <f t="shared" si="358"/>
        <v>45412</v>
      </c>
      <c r="AV677" s="43">
        <f t="shared" si="344"/>
        <v>45380</v>
      </c>
      <c r="AW677" s="45">
        <f t="shared" si="359"/>
        <v>0.36160714285714285</v>
      </c>
      <c r="AX677" s="45">
        <f t="shared" si="360"/>
        <v>2.0044153620352252</v>
      </c>
      <c r="AY677" s="47">
        <f t="shared" si="361"/>
        <v>101.98199090065273</v>
      </c>
      <c r="AZ677" s="47">
        <f t="shared" si="362"/>
        <v>108.80320074103997</v>
      </c>
      <c r="BA677" s="43"/>
      <c r="BC677" s="2">
        <v>45252</v>
      </c>
      <c r="BD677" t="str">
        <v>91282CCB</v>
      </c>
      <c r="BE677">
        <v>17.731300000000001</v>
      </c>
      <c r="BF677">
        <v>4.3091600000000003</v>
      </c>
      <c r="BG677">
        <v>0.76</v>
      </c>
      <c r="BH677">
        <v>109.90625</v>
      </c>
      <c r="BI677">
        <f>VLOOKUP(BD677,工作表1!$K$3:$L$1000,2,FALSE)</f>
        <v>1.625</v>
      </c>
      <c r="BJ677" t="str">
        <f>VLOOKUP(BD677,工作表1!$K$3:$M$1000,3,FALSE)</f>
        <v>2031/5/15</v>
      </c>
      <c r="BK677">
        <f t="shared" si="345"/>
        <v>5.38375</v>
      </c>
      <c r="BL677">
        <f t="shared" si="346"/>
        <v>-3.75875</v>
      </c>
      <c r="BM677" s="43">
        <f t="shared" si="363"/>
        <v>45427</v>
      </c>
      <c r="BN677" s="43">
        <f t="shared" si="347"/>
        <v>45471</v>
      </c>
      <c r="BO677" s="45">
        <f t="shared" si="364"/>
        <v>4.0178571428571425E-2</v>
      </c>
      <c r="BP677" s="45">
        <f t="shared" si="365"/>
        <v>1.0062744618395303</v>
      </c>
      <c r="BQ677" s="47">
        <f t="shared" si="366"/>
        <v>82.325839309451339</v>
      </c>
      <c r="BR677" s="47">
        <f t="shared" si="367"/>
        <v>109.05279640322743</v>
      </c>
    </row>
    <row r="678" spans="6:70" x14ac:dyDescent="0.25">
      <c r="F678" s="2">
        <v>45266</v>
      </c>
      <c r="G678">
        <v>5.3532500000000001</v>
      </c>
      <c r="H678" s="43">
        <v>45287</v>
      </c>
      <c r="I678">
        <v>3.8127</v>
      </c>
      <c r="L678" s="2">
        <v>45252</v>
      </c>
      <c r="M678" t="str">
        <v>91282CHW</v>
      </c>
      <c r="N678">
        <v>4.6696</v>
      </c>
      <c r="O678">
        <v>3.9100999999999999</v>
      </c>
      <c r="P678">
        <v>0.90029999999999999</v>
      </c>
      <c r="Q678">
        <v>108.8125</v>
      </c>
      <c r="R678">
        <f>VLOOKUP(M678,工作表1!$A$3:$B$1000,2,FALSE)</f>
        <v>4.125</v>
      </c>
      <c r="S678" t="str">
        <f>VLOOKUP(M678,工作表1!$A$3:$C$1000,3,FALSE)</f>
        <v>2030/8/31</v>
      </c>
      <c r="T678">
        <f t="shared" si="337"/>
        <v>5.38375</v>
      </c>
      <c r="U678">
        <f t="shared" si="336"/>
        <v>-1.25875</v>
      </c>
      <c r="V678" s="43">
        <f t="shared" si="348"/>
        <v>45351</v>
      </c>
      <c r="W678" s="43">
        <f t="shared" si="338"/>
        <v>45289</v>
      </c>
      <c r="X678" s="45">
        <f t="shared" si="349"/>
        <v>0.95278532608695654</v>
      </c>
      <c r="Y678" s="45">
        <f t="shared" si="350"/>
        <v>1.3483332712924359</v>
      </c>
      <c r="Z678" s="47">
        <f t="shared" si="351"/>
        <v>97.951232395529217</v>
      </c>
      <c r="AA678" s="47">
        <f t="shared" si="352"/>
        <v>108.89773781665657</v>
      </c>
      <c r="AB678" s="45">
        <f t="shared" si="353"/>
        <v>4.4489000000000001</v>
      </c>
      <c r="AC678" s="2" t="str">
        <f t="shared" si="339"/>
        <v>TY1</v>
      </c>
      <c r="AD678">
        <f t="shared" si="340"/>
        <v>108.8125</v>
      </c>
      <c r="AE678">
        <f t="shared" si="341"/>
        <v>109.203125</v>
      </c>
      <c r="AF678" s="49">
        <f t="shared" si="368"/>
        <v>-0.390625</v>
      </c>
      <c r="AG678" s="3">
        <f t="shared" si="354"/>
        <v>108.89773781665657</v>
      </c>
      <c r="AH678">
        <f t="shared" si="355"/>
        <v>109.2577124571351</v>
      </c>
      <c r="AI678" s="51">
        <f t="shared" si="356"/>
        <v>-0.35997464047852645</v>
      </c>
      <c r="AJ678" s="52">
        <f t="shared" si="357"/>
        <v>3.0650359521473547E-2</v>
      </c>
      <c r="AK678" s="2">
        <v>45252</v>
      </c>
      <c r="AL678" t="str">
        <v>91282CJG</v>
      </c>
      <c r="AM678">
        <v>1.3727</v>
      </c>
      <c r="AN678">
        <v>5.3068</v>
      </c>
      <c r="AO678">
        <v>0.94020000000000004</v>
      </c>
      <c r="AP678">
        <v>109.203125</v>
      </c>
      <c r="AQ678">
        <f>VLOOKUP(AL678,工作表1!$F$3:$G$1000,2,FALSE)</f>
        <v>4.875</v>
      </c>
      <c r="AR678" t="str">
        <f>VLOOKUP(AL678,工作表1!$F$3:$H$1000,3,FALSE)</f>
        <v>2030/10/31</v>
      </c>
      <c r="AS678">
        <f t="shared" si="342"/>
        <v>5.38375</v>
      </c>
      <c r="AT678">
        <f t="shared" si="343"/>
        <v>-0.50875000000000004</v>
      </c>
      <c r="AU678" s="43">
        <f t="shared" si="358"/>
        <v>45412</v>
      </c>
      <c r="AV678" s="43">
        <f t="shared" si="344"/>
        <v>45380</v>
      </c>
      <c r="AW678" s="45">
        <f t="shared" si="359"/>
        <v>0.32142857142857145</v>
      </c>
      <c r="AX678" s="45">
        <f t="shared" si="360"/>
        <v>2.004305283757339</v>
      </c>
      <c r="AY678" s="47">
        <f t="shared" si="361"/>
        <v>102.40225779329432</v>
      </c>
      <c r="AZ678" s="47">
        <f t="shared" si="362"/>
        <v>109.2577124571351</v>
      </c>
      <c r="BA678" s="43"/>
      <c r="BC678" s="2">
        <v>45251</v>
      </c>
      <c r="BD678" t="str">
        <v>91282CCB</v>
      </c>
      <c r="BE678">
        <v>17.026199999999999</v>
      </c>
      <c r="BF678">
        <v>4.3579299999999996</v>
      </c>
      <c r="BG678">
        <v>0.76</v>
      </c>
      <c r="BH678">
        <v>110.015625</v>
      </c>
      <c r="BI678">
        <f>VLOOKUP(BD678,工作表1!$K$3:$L$1000,2,FALSE)</f>
        <v>1.625</v>
      </c>
      <c r="BJ678" t="str">
        <f>VLOOKUP(BD678,工作表1!$K$3:$M$1000,3,FALSE)</f>
        <v>2031/5/15</v>
      </c>
      <c r="BK678">
        <f t="shared" si="345"/>
        <v>5.3773999999999997</v>
      </c>
      <c r="BL678">
        <f t="shared" si="346"/>
        <v>-3.7523999999999997</v>
      </c>
      <c r="BM678" s="43">
        <f t="shared" si="363"/>
        <v>45427</v>
      </c>
      <c r="BN678" s="43">
        <f t="shared" si="347"/>
        <v>45471</v>
      </c>
      <c r="BO678" s="45">
        <f t="shared" si="364"/>
        <v>3.125E-2</v>
      </c>
      <c r="BP678" s="45">
        <f t="shared" si="365"/>
        <v>1.0062500000000001</v>
      </c>
      <c r="BQ678" s="47">
        <f t="shared" si="366"/>
        <v>82.38208360822729</v>
      </c>
      <c r="BR678" s="47">
        <f t="shared" si="367"/>
        <v>109.12844115117626</v>
      </c>
    </row>
    <row r="679" spans="6:70" x14ac:dyDescent="0.25">
      <c r="F679" s="2">
        <v>45265</v>
      </c>
      <c r="G679">
        <v>5.3544999999999998</v>
      </c>
      <c r="H679" s="43">
        <v>45286</v>
      </c>
      <c r="I679">
        <v>3.9174000000000002</v>
      </c>
      <c r="L679" s="2">
        <v>45251</v>
      </c>
      <c r="M679" t="str">
        <v>91282CHW</v>
      </c>
      <c r="N679">
        <v>4.2908999999999997</v>
      </c>
      <c r="O679">
        <v>4.1034100000000002</v>
      </c>
      <c r="P679">
        <v>0.90029999999999999</v>
      </c>
      <c r="Q679">
        <v>108.9375</v>
      </c>
      <c r="R679">
        <f>VLOOKUP(M679,工作表1!$A$3:$B$1000,2,FALSE)</f>
        <v>4.125</v>
      </c>
      <c r="S679" t="str">
        <f>VLOOKUP(M679,工作表1!$A$3:$C$1000,3,FALSE)</f>
        <v>2030/8/31</v>
      </c>
      <c r="T679">
        <f t="shared" si="337"/>
        <v>5.3773999999999997</v>
      </c>
      <c r="U679">
        <f t="shared" si="336"/>
        <v>-1.2523999999999997</v>
      </c>
      <c r="V679" s="43">
        <f t="shared" si="348"/>
        <v>45351</v>
      </c>
      <c r="W679" s="43">
        <f t="shared" si="338"/>
        <v>45289</v>
      </c>
      <c r="X679" s="45">
        <f t="shared" si="349"/>
        <v>0.93036684782608692</v>
      </c>
      <c r="Y679" s="45">
        <f t="shared" si="350"/>
        <v>1.3485175327575938</v>
      </c>
      <c r="Z679" s="47">
        <f t="shared" si="351"/>
        <v>98.054558225918257</v>
      </c>
      <c r="AA679" s="47">
        <f t="shared" si="352"/>
        <v>109.0174554861356</v>
      </c>
      <c r="AB679" s="45">
        <f t="shared" si="353"/>
        <v>4.4231999999999996</v>
      </c>
      <c r="AC679" s="2" t="str">
        <f t="shared" si="339"/>
        <v>TY1</v>
      </c>
      <c r="AD679">
        <f t="shared" si="340"/>
        <v>108.9375</v>
      </c>
      <c r="AE679">
        <f t="shared" si="341"/>
        <v>109.3125</v>
      </c>
      <c r="AF679" s="49">
        <f t="shared" si="368"/>
        <v>-0.375</v>
      </c>
      <c r="AG679" s="3">
        <f t="shared" si="354"/>
        <v>109.0174554861356</v>
      </c>
      <c r="AH679">
        <f t="shared" si="355"/>
        <v>109.37609352052029</v>
      </c>
      <c r="AI679" s="51">
        <f t="shared" si="356"/>
        <v>-0.35863803438468267</v>
      </c>
      <c r="AJ679" s="52">
        <f t="shared" si="357"/>
        <v>1.6361965615317331E-2</v>
      </c>
      <c r="AK679" s="2">
        <v>45251</v>
      </c>
      <c r="AL679" t="str">
        <v>91282CJG</v>
      </c>
      <c r="AM679">
        <v>1.1886000000000001</v>
      </c>
      <c r="AN679">
        <v>5.3186200000000001</v>
      </c>
      <c r="AO679">
        <v>0.94020000000000004</v>
      </c>
      <c r="AP679">
        <v>109.3125</v>
      </c>
      <c r="AQ679">
        <f>VLOOKUP(AL679,工作表1!$F$3:$G$1000,2,FALSE)</f>
        <v>4.875</v>
      </c>
      <c r="AR679" t="str">
        <f>VLOOKUP(AL679,工作表1!$F$3:$H$1000,3,FALSE)</f>
        <v>2030/10/31</v>
      </c>
      <c r="AS679">
        <f t="shared" si="342"/>
        <v>5.3773999999999997</v>
      </c>
      <c r="AT679">
        <f t="shared" si="343"/>
        <v>-0.50239999999999974</v>
      </c>
      <c r="AU679" s="43">
        <f t="shared" si="358"/>
        <v>45412</v>
      </c>
      <c r="AV679" s="43">
        <f t="shared" si="344"/>
        <v>45380</v>
      </c>
      <c r="AW679" s="45">
        <f t="shared" si="359"/>
        <v>0.29464285714285715</v>
      </c>
      <c r="AX679" s="45">
        <f t="shared" si="360"/>
        <v>2.0042318982387477</v>
      </c>
      <c r="AY679" s="47">
        <f t="shared" si="361"/>
        <v>102.51070882053503</v>
      </c>
      <c r="AZ679" s="47">
        <f t="shared" si="362"/>
        <v>109.37609352052029</v>
      </c>
      <c r="BA679" s="43"/>
      <c r="BC679" s="2">
        <v>45250</v>
      </c>
      <c r="BD679" t="str">
        <v>91282CCB</v>
      </c>
      <c r="BE679">
        <v>16.219200000000001</v>
      </c>
      <c r="BF679">
        <v>4.4041100000000002</v>
      </c>
      <c r="BG679">
        <v>0.76</v>
      </c>
      <c r="BH679">
        <v>109.96875</v>
      </c>
      <c r="BI679">
        <f>VLOOKUP(BD679,工作表1!$K$3:$L$1000,2,FALSE)</f>
        <v>1.625</v>
      </c>
      <c r="BJ679" t="str">
        <f>VLOOKUP(BD679,工作表1!$K$3:$M$1000,3,FALSE)</f>
        <v>2031/5/15</v>
      </c>
      <c r="BK679">
        <f t="shared" si="345"/>
        <v>5.3724999999999996</v>
      </c>
      <c r="BL679">
        <f t="shared" si="346"/>
        <v>-3.7474999999999996</v>
      </c>
      <c r="BM679" s="43">
        <f t="shared" si="363"/>
        <v>45427</v>
      </c>
      <c r="BN679" s="43">
        <f t="shared" si="347"/>
        <v>45471</v>
      </c>
      <c r="BO679" s="45">
        <f t="shared" si="364"/>
        <v>2.6785714285714288E-2</v>
      </c>
      <c r="BP679" s="45">
        <f t="shared" si="365"/>
        <v>1.0062377690802347</v>
      </c>
      <c r="BQ679" s="47">
        <f t="shared" si="366"/>
        <v>82.299680982174237</v>
      </c>
      <c r="BR679" s="47">
        <f t="shared" si="367"/>
        <v>109.01941431404404</v>
      </c>
    </row>
    <row r="680" spans="6:70" x14ac:dyDescent="0.25">
      <c r="F680" s="2">
        <v>45264</v>
      </c>
      <c r="G680">
        <v>5.3561500000000004</v>
      </c>
      <c r="H680" s="43">
        <v>45285</v>
      </c>
      <c r="I680">
        <v>3.9098999999999999</v>
      </c>
      <c r="L680" s="2">
        <v>45250</v>
      </c>
      <c r="M680" t="str">
        <v>91282CHW</v>
      </c>
      <c r="N680">
        <v>4.5616000000000003</v>
      </c>
      <c r="O680">
        <v>4.0479200000000004</v>
      </c>
      <c r="P680">
        <v>0.90029999999999999</v>
      </c>
      <c r="Q680">
        <v>108.84375</v>
      </c>
      <c r="R680">
        <f>VLOOKUP(M680,工作表1!$A$3:$B$1000,2,FALSE)</f>
        <v>4.125</v>
      </c>
      <c r="S680" t="str">
        <f>VLOOKUP(M680,工作表1!$A$3:$C$1000,3,FALSE)</f>
        <v>2030/8/31</v>
      </c>
      <c r="T680">
        <f t="shared" si="337"/>
        <v>5.3724999999999996</v>
      </c>
      <c r="U680">
        <f t="shared" si="336"/>
        <v>-1.2474999999999996</v>
      </c>
      <c r="V680" s="43">
        <f t="shared" si="348"/>
        <v>45351</v>
      </c>
      <c r="W680" s="43">
        <f t="shared" si="338"/>
        <v>45289</v>
      </c>
      <c r="X680" s="45">
        <f t="shared" si="349"/>
        <v>0.91915760869565211</v>
      </c>
      <c r="Y680" s="45">
        <f t="shared" si="350"/>
        <v>1.3486096634901727</v>
      </c>
      <c r="Z680" s="47">
        <f t="shared" si="351"/>
        <v>97.954541883206048</v>
      </c>
      <c r="AA680" s="47">
        <f t="shared" si="352"/>
        <v>108.90860633512213</v>
      </c>
      <c r="AB680" s="45">
        <f t="shared" si="353"/>
        <v>4.4572000000000003</v>
      </c>
      <c r="AC680" s="2" t="str">
        <f t="shared" si="339"/>
        <v>TY1</v>
      </c>
      <c r="AD680">
        <f t="shared" si="340"/>
        <v>108.84375</v>
      </c>
      <c r="AE680">
        <f t="shared" si="341"/>
        <v>109.21875</v>
      </c>
      <c r="AF680" s="49">
        <f t="shared" si="368"/>
        <v>-0.375</v>
      </c>
      <c r="AG680" s="3">
        <f t="shared" si="354"/>
        <v>108.90860633512213</v>
      </c>
      <c r="AH680">
        <f t="shared" si="355"/>
        <v>109.26256357569937</v>
      </c>
      <c r="AI680" s="51">
        <f t="shared" si="356"/>
        <v>-0.35395724057724465</v>
      </c>
      <c r="AJ680" s="52">
        <f t="shared" si="357"/>
        <v>2.1042759422755353E-2</v>
      </c>
      <c r="AK680" s="2">
        <v>45250</v>
      </c>
      <c r="AL680" t="str">
        <v>91282CJG</v>
      </c>
      <c r="AM680">
        <v>1.4256</v>
      </c>
      <c r="AN680">
        <v>5.2910599999999999</v>
      </c>
      <c r="AO680">
        <v>0.94020000000000004</v>
      </c>
      <c r="AP680">
        <v>109.21875</v>
      </c>
      <c r="AQ680">
        <f>VLOOKUP(AL680,工作表1!$F$3:$G$1000,2,FALSE)</f>
        <v>4.875</v>
      </c>
      <c r="AR680" t="str">
        <f>VLOOKUP(AL680,工作表1!$F$3:$H$1000,3,FALSE)</f>
        <v>2030/10/31</v>
      </c>
      <c r="AS680">
        <f t="shared" si="342"/>
        <v>5.3724999999999996</v>
      </c>
      <c r="AT680">
        <f t="shared" si="343"/>
        <v>-0.49749999999999961</v>
      </c>
      <c r="AU680" s="43">
        <f t="shared" si="358"/>
        <v>45412</v>
      </c>
      <c r="AV680" s="43">
        <f t="shared" si="344"/>
        <v>45380</v>
      </c>
      <c r="AW680" s="45">
        <f t="shared" si="359"/>
        <v>0.28125</v>
      </c>
      <c r="AX680" s="45">
        <f t="shared" si="360"/>
        <v>2.0041952054794523</v>
      </c>
      <c r="AY680" s="47">
        <f t="shared" si="361"/>
        <v>102.40318712547074</v>
      </c>
      <c r="AZ680" s="47">
        <f t="shared" si="362"/>
        <v>109.26256357569937</v>
      </c>
      <c r="BA680" s="43"/>
      <c r="BC680" s="2">
        <v>45247</v>
      </c>
      <c r="BD680" t="str">
        <v>91282CCB</v>
      </c>
      <c r="BE680">
        <v>16.085599999999999</v>
      </c>
      <c r="BF680">
        <v>4.4109499999999997</v>
      </c>
      <c r="BG680">
        <v>0.76</v>
      </c>
      <c r="BH680">
        <v>109.875</v>
      </c>
      <c r="BI680">
        <f>VLOOKUP(BD680,工作表1!$K$3:$L$1000,2,FALSE)</f>
        <v>1.625</v>
      </c>
      <c r="BJ680" t="str">
        <f>VLOOKUP(BD680,工作表1!$K$3:$M$1000,3,FALSE)</f>
        <v>2031/5/15</v>
      </c>
      <c r="BK680">
        <f t="shared" si="345"/>
        <v>5.3676000000000004</v>
      </c>
      <c r="BL680">
        <f t="shared" si="346"/>
        <v>-3.7426000000000004</v>
      </c>
      <c r="BM680" s="43">
        <f t="shared" si="363"/>
        <v>45427</v>
      </c>
      <c r="BN680" s="43">
        <f t="shared" si="347"/>
        <v>45471</v>
      </c>
      <c r="BO680" s="45">
        <f t="shared" si="364"/>
        <v>2.2321428571428572E-2</v>
      </c>
      <c r="BP680" s="45">
        <f t="shared" si="365"/>
        <v>1.0062255381604697</v>
      </c>
      <c r="BQ680" s="47">
        <f t="shared" si="366"/>
        <v>82.221568568449285</v>
      </c>
      <c r="BR680" s="47">
        <f t="shared" si="367"/>
        <v>108.91599667441956</v>
      </c>
    </row>
    <row r="681" spans="6:70" x14ac:dyDescent="0.25">
      <c r="F681" s="2">
        <v>45261</v>
      </c>
      <c r="G681">
        <v>5.3518999999999997</v>
      </c>
      <c r="H681" s="43">
        <v>45282</v>
      </c>
      <c r="I681">
        <v>3.9098999999999999</v>
      </c>
      <c r="L681" s="2">
        <v>45247</v>
      </c>
      <c r="M681" t="str">
        <v>91282CHW</v>
      </c>
      <c r="N681">
        <v>4.3403999999999998</v>
      </c>
      <c r="O681">
        <v>4.1410499999999999</v>
      </c>
      <c r="P681">
        <v>0.90029999999999999</v>
      </c>
      <c r="Q681">
        <v>108.75</v>
      </c>
      <c r="R681">
        <f>VLOOKUP(M681,工作表1!$A$3:$B$1000,2,FALSE)</f>
        <v>4.125</v>
      </c>
      <c r="S681" t="str">
        <f>VLOOKUP(M681,工作表1!$A$3:$C$1000,3,FALSE)</f>
        <v>2030/8/31</v>
      </c>
      <c r="T681">
        <f t="shared" si="337"/>
        <v>5.3676000000000004</v>
      </c>
      <c r="U681">
        <f t="shared" si="336"/>
        <v>-1.2426000000000004</v>
      </c>
      <c r="V681" s="43">
        <f t="shared" si="348"/>
        <v>45351</v>
      </c>
      <c r="W681" s="43">
        <f t="shared" si="338"/>
        <v>45289</v>
      </c>
      <c r="X681" s="45">
        <f t="shared" si="349"/>
        <v>0.90794836956521741</v>
      </c>
      <c r="Y681" s="45">
        <f t="shared" si="350"/>
        <v>1.3487017942227517</v>
      </c>
      <c r="Z681" s="47">
        <f t="shared" si="351"/>
        <v>97.859847801314814</v>
      </c>
      <c r="AA681" s="47">
        <f t="shared" si="352"/>
        <v>108.8056385998576</v>
      </c>
      <c r="AB681" s="45">
        <f t="shared" si="353"/>
        <v>4.4676999999999998</v>
      </c>
      <c r="AC681" s="2" t="str">
        <f t="shared" si="339"/>
        <v>TY1</v>
      </c>
      <c r="AD681">
        <f t="shared" si="340"/>
        <v>108.75</v>
      </c>
      <c r="AE681">
        <f t="shared" si="341"/>
        <v>109.125</v>
      </c>
      <c r="AF681" s="49">
        <f t="shared" si="368"/>
        <v>-0.375</v>
      </c>
      <c r="AG681" s="3">
        <f t="shared" si="354"/>
        <v>108.8056385998576</v>
      </c>
      <c r="AH681">
        <f t="shared" si="355"/>
        <v>109.1462536847655</v>
      </c>
      <c r="AI681" s="51">
        <f t="shared" si="356"/>
        <v>-0.34061508490789549</v>
      </c>
      <c r="AJ681" s="52">
        <f t="shared" si="357"/>
        <v>3.4384915092104507E-2</v>
      </c>
      <c r="AK681" s="2">
        <v>45247</v>
      </c>
      <c r="AL681" t="str">
        <v>91282CJG</v>
      </c>
      <c r="AM681">
        <v>0.67759999999999998</v>
      </c>
      <c r="AN681">
        <v>5.3504199999999997</v>
      </c>
      <c r="AO681">
        <v>0.94020000000000004</v>
      </c>
      <c r="AP681">
        <v>109.125</v>
      </c>
      <c r="AQ681">
        <f>VLOOKUP(AL681,工作表1!$F$3:$G$1000,2,FALSE)</f>
        <v>4.875</v>
      </c>
      <c r="AR681" t="str">
        <f>VLOOKUP(AL681,工作表1!$F$3:$H$1000,3,FALSE)</f>
        <v>2030/10/31</v>
      </c>
      <c r="AS681">
        <f t="shared" si="342"/>
        <v>5.3676000000000004</v>
      </c>
      <c r="AT681">
        <f t="shared" si="343"/>
        <v>-0.49260000000000037</v>
      </c>
      <c r="AU681" s="43">
        <f t="shared" si="358"/>
        <v>45412</v>
      </c>
      <c r="AV681" s="43">
        <f t="shared" si="344"/>
        <v>45380</v>
      </c>
      <c r="AW681" s="45">
        <f t="shared" si="359"/>
        <v>0.26785714285714285</v>
      </c>
      <c r="AX681" s="45">
        <f t="shared" si="360"/>
        <v>2.0041585127201564</v>
      </c>
      <c r="AY681" s="47">
        <f t="shared" si="361"/>
        <v>102.29307894729324</v>
      </c>
      <c r="AZ681" s="47">
        <f t="shared" si="362"/>
        <v>109.1462536847655</v>
      </c>
      <c r="BA681" s="43"/>
      <c r="BC681" s="2">
        <v>45246</v>
      </c>
      <c r="BD681" t="str">
        <v>91282CCB</v>
      </c>
      <c r="BE681">
        <v>14.135999999999999</v>
      </c>
      <c r="BF681">
        <v>4.5414099999999999</v>
      </c>
      <c r="BG681">
        <v>0.76</v>
      </c>
      <c r="BH681">
        <v>109.984375</v>
      </c>
      <c r="BI681">
        <f>VLOOKUP(BD681,工作表1!$K$3:$L$1000,2,FALSE)</f>
        <v>1.625</v>
      </c>
      <c r="BJ681" t="str">
        <f>VLOOKUP(BD681,工作表1!$K$3:$M$1000,3,FALSE)</f>
        <v>2031/5/15</v>
      </c>
      <c r="BK681">
        <f t="shared" si="345"/>
        <v>5.3650000000000002</v>
      </c>
      <c r="BL681">
        <f t="shared" si="346"/>
        <v>-3.74</v>
      </c>
      <c r="BM681" s="43">
        <f t="shared" si="363"/>
        <v>45427</v>
      </c>
      <c r="BN681" s="43">
        <f t="shared" si="347"/>
        <v>45471</v>
      </c>
      <c r="BO681" s="45">
        <f t="shared" si="364"/>
        <v>8.9285714285714298E-3</v>
      </c>
      <c r="BP681" s="45">
        <f t="shared" si="365"/>
        <v>1.0061888454011743</v>
      </c>
      <c r="BQ681" s="47">
        <f t="shared" si="366"/>
        <v>82.2404583153359</v>
      </c>
      <c r="BR681" s="47">
        <f t="shared" si="367"/>
        <v>108.94862868135802</v>
      </c>
    </row>
    <row r="682" spans="6:70" x14ac:dyDescent="0.25">
      <c r="F682" s="2">
        <v>45260</v>
      </c>
      <c r="G682">
        <v>5.3635000000000002</v>
      </c>
      <c r="H682" s="43">
        <v>45281</v>
      </c>
      <c r="I682">
        <v>3.9003999999999999</v>
      </c>
      <c r="L682" s="2">
        <v>45246</v>
      </c>
      <c r="M682" t="str">
        <v>91282CHW</v>
      </c>
      <c r="N682">
        <v>4.0275999999999996</v>
      </c>
      <c r="O682">
        <v>4.3148299999999997</v>
      </c>
      <c r="P682">
        <v>0.90029999999999999</v>
      </c>
      <c r="Q682">
        <v>108.859375</v>
      </c>
      <c r="R682">
        <f>VLOOKUP(M682,工作表1!$A$3:$B$1000,2,FALSE)</f>
        <v>4.125</v>
      </c>
      <c r="S682" t="str">
        <f>VLOOKUP(M682,工作表1!$A$3:$C$1000,3,FALSE)</f>
        <v>2030/8/31</v>
      </c>
      <c r="T682">
        <f t="shared" si="337"/>
        <v>5.3650000000000002</v>
      </c>
      <c r="U682">
        <f t="shared" si="336"/>
        <v>-1.2400000000000002</v>
      </c>
      <c r="V682" s="43">
        <f t="shared" si="348"/>
        <v>45351</v>
      </c>
      <c r="W682" s="43">
        <f t="shared" si="338"/>
        <v>45289</v>
      </c>
      <c r="X682" s="45">
        <f t="shared" si="349"/>
        <v>0.87432065217391308</v>
      </c>
      <c r="Y682" s="45">
        <f t="shared" si="350"/>
        <v>1.3489781864204884</v>
      </c>
      <c r="Z682" s="47">
        <f t="shared" si="351"/>
        <v>97.959534611106321</v>
      </c>
      <c r="AA682" s="47">
        <f t="shared" si="352"/>
        <v>108.92438994121333</v>
      </c>
      <c r="AB682" s="45">
        <f t="shared" si="353"/>
        <v>4.4526000000000003</v>
      </c>
      <c r="AC682" s="2" t="str">
        <f t="shared" si="339"/>
        <v>TY1</v>
      </c>
      <c r="AD682">
        <f t="shared" si="340"/>
        <v>108.859375</v>
      </c>
      <c r="AE682">
        <f t="shared" si="341"/>
        <v>109.234375</v>
      </c>
      <c r="AF682" s="49">
        <f t="shared" si="368"/>
        <v>-0.375</v>
      </c>
      <c r="AG682" s="3">
        <f t="shared" si="354"/>
        <v>108.92438994121333</v>
      </c>
      <c r="AH682">
        <f t="shared" si="355"/>
        <v>109.26753785433017</v>
      </c>
      <c r="AI682" s="51">
        <f t="shared" si="356"/>
        <v>-0.34314791311683734</v>
      </c>
      <c r="AJ682" s="52">
        <f t="shared" si="357"/>
        <v>3.1852086883162656E-2</v>
      </c>
      <c r="AK682" s="2">
        <v>45246</v>
      </c>
      <c r="AL682" t="str">
        <v>91282CJG</v>
      </c>
      <c r="AM682">
        <v>7.9600000000000004E-2</v>
      </c>
      <c r="AN682">
        <v>5.3993900000000004</v>
      </c>
      <c r="AO682">
        <v>0.94020000000000004</v>
      </c>
      <c r="AP682">
        <v>109.234375</v>
      </c>
      <c r="AQ682">
        <f>VLOOKUP(AL682,工作表1!$F$3:$G$1000,2,FALSE)</f>
        <v>4.875</v>
      </c>
      <c r="AR682" t="str">
        <f>VLOOKUP(AL682,工作表1!$F$3:$H$1000,3,FALSE)</f>
        <v>2030/10/31</v>
      </c>
      <c r="AS682">
        <f t="shared" si="342"/>
        <v>5.3650000000000002</v>
      </c>
      <c r="AT682">
        <f t="shared" si="343"/>
        <v>-0.49000000000000021</v>
      </c>
      <c r="AU682" s="43">
        <f t="shared" si="358"/>
        <v>45412</v>
      </c>
      <c r="AV682" s="43">
        <f t="shared" si="344"/>
        <v>45380</v>
      </c>
      <c r="AW682" s="45">
        <f t="shared" si="359"/>
        <v>0.22767857142857142</v>
      </c>
      <c r="AX682" s="45">
        <f t="shared" si="360"/>
        <v>2.0040484344422702</v>
      </c>
      <c r="AY682" s="47">
        <f t="shared" si="361"/>
        <v>102.40054252290912</v>
      </c>
      <c r="AZ682" s="47">
        <f t="shared" si="362"/>
        <v>109.26753785433017</v>
      </c>
      <c r="BA682" s="43"/>
      <c r="BC682" s="2">
        <v>45245</v>
      </c>
      <c r="BD682" t="str">
        <v>91282CCB</v>
      </c>
      <c r="BE682">
        <v>12.7052</v>
      </c>
      <c r="BF682">
        <v>4.6233000000000004</v>
      </c>
      <c r="BG682">
        <v>0.76</v>
      </c>
      <c r="BH682">
        <v>109.328125</v>
      </c>
      <c r="BI682">
        <f>VLOOKUP(BD682,工作表1!$K$3:$L$1000,2,FALSE)</f>
        <v>1.625</v>
      </c>
      <c r="BJ682" t="str">
        <f>VLOOKUP(BD682,工作表1!$K$3:$M$1000,3,FALSE)</f>
        <v>2031/5/15</v>
      </c>
      <c r="BK682">
        <f t="shared" si="345"/>
        <v>5.3685</v>
      </c>
      <c r="BL682">
        <f t="shared" si="346"/>
        <v>-3.7435</v>
      </c>
      <c r="BM682" s="43">
        <f t="shared" si="363"/>
        <v>45427</v>
      </c>
      <c r="BN682" s="43">
        <f t="shared" si="347"/>
        <v>45471</v>
      </c>
      <c r="BO682" s="45">
        <f t="shared" si="364"/>
        <v>4.4642857142857149E-3</v>
      </c>
      <c r="BP682" s="45">
        <f t="shared" si="365"/>
        <v>1.006176614481409</v>
      </c>
      <c r="BQ682" s="47">
        <f t="shared" si="366"/>
        <v>81.708939371485684</v>
      </c>
      <c r="BR682" s="47">
        <f t="shared" si="367"/>
        <v>108.25543234712427</v>
      </c>
    </row>
    <row r="683" spans="6:70" x14ac:dyDescent="0.25">
      <c r="F683" s="2">
        <v>45259</v>
      </c>
      <c r="G683">
        <v>5.3676500000000003</v>
      </c>
      <c r="H683" s="43">
        <v>45280</v>
      </c>
      <c r="I683">
        <v>3.8673999999999999</v>
      </c>
      <c r="L683" s="2">
        <v>45245</v>
      </c>
      <c r="M683" t="str">
        <v>91282CHW</v>
      </c>
      <c r="N683">
        <v>4.4619</v>
      </c>
      <c r="O683">
        <v>4.2143899999999999</v>
      </c>
      <c r="P683">
        <v>0.90029999999999999</v>
      </c>
      <c r="Q683">
        <v>108.21875</v>
      </c>
      <c r="R683">
        <f>VLOOKUP(M683,工作表1!$A$3:$B$1000,2,FALSE)</f>
        <v>4.125</v>
      </c>
      <c r="S683" t="str">
        <f>VLOOKUP(M683,工作表1!$A$3:$C$1000,3,FALSE)</f>
        <v>2030/8/31</v>
      </c>
      <c r="T683">
        <f t="shared" si="337"/>
        <v>5.3685</v>
      </c>
      <c r="U683">
        <f t="shared" si="336"/>
        <v>-1.2435</v>
      </c>
      <c r="V683" s="43">
        <f t="shared" si="348"/>
        <v>45351</v>
      </c>
      <c r="W683" s="43">
        <f t="shared" si="338"/>
        <v>45289</v>
      </c>
      <c r="X683" s="45">
        <f t="shared" si="349"/>
        <v>0.86311141304347827</v>
      </c>
      <c r="Y683" s="45">
        <f t="shared" si="350"/>
        <v>1.3490703171530674</v>
      </c>
      <c r="Z683" s="47">
        <f t="shared" si="351"/>
        <v>97.397662997773082</v>
      </c>
      <c r="AA683" s="47">
        <f t="shared" si="352"/>
        <v>108.30353986019021</v>
      </c>
      <c r="AB683" s="45">
        <f t="shared" si="353"/>
        <v>4.5545</v>
      </c>
      <c r="AC683" s="2" t="str">
        <f t="shared" si="339"/>
        <v>TY1</v>
      </c>
      <c r="AD683">
        <f t="shared" si="340"/>
        <v>108.21875</v>
      </c>
      <c r="AE683">
        <f t="shared" si="341"/>
        <v>108.578125</v>
      </c>
      <c r="AF683" s="49">
        <f t="shared" si="368"/>
        <v>-0.359375</v>
      </c>
      <c r="AG683" s="3">
        <f t="shared" si="354"/>
        <v>108.30353986019021</v>
      </c>
      <c r="AH683">
        <f t="shared" si="355"/>
        <v>108.65768646593941</v>
      </c>
      <c r="AI683" s="51">
        <f t="shared" si="356"/>
        <v>-0.3541466057491931</v>
      </c>
      <c r="AJ683" s="52">
        <f t="shared" si="357"/>
        <v>5.2283942508069003E-3</v>
      </c>
      <c r="AK683" s="2">
        <v>45245</v>
      </c>
      <c r="AL683" t="str">
        <v>91282CJG</v>
      </c>
      <c r="AM683">
        <v>0.96460000000000001</v>
      </c>
      <c r="AN683">
        <v>5.3220599999999996</v>
      </c>
      <c r="AO683">
        <v>0.94020000000000004</v>
      </c>
      <c r="AP683">
        <v>108.578125</v>
      </c>
      <c r="AQ683">
        <f>VLOOKUP(AL683,工作表1!$F$3:$G$1000,2,FALSE)</f>
        <v>4.875</v>
      </c>
      <c r="AR683" t="str">
        <f>VLOOKUP(AL683,工作表1!$F$3:$H$1000,3,FALSE)</f>
        <v>2030/10/31</v>
      </c>
      <c r="AS683">
        <f t="shared" si="342"/>
        <v>5.3685</v>
      </c>
      <c r="AT683">
        <f t="shared" si="343"/>
        <v>-0.49350000000000005</v>
      </c>
      <c r="AU683" s="43">
        <f t="shared" si="358"/>
        <v>45412</v>
      </c>
      <c r="AV683" s="43">
        <f t="shared" si="344"/>
        <v>45380</v>
      </c>
      <c r="AW683" s="45">
        <f t="shared" si="359"/>
        <v>0.2142857142857143</v>
      </c>
      <c r="AX683" s="45">
        <f t="shared" si="360"/>
        <v>2.0040117416829744</v>
      </c>
      <c r="AY683" s="47">
        <f t="shared" si="361"/>
        <v>101.82335523993376</v>
      </c>
      <c r="AZ683" s="47">
        <f t="shared" si="362"/>
        <v>108.65768646593941</v>
      </c>
      <c r="BA683" s="43"/>
      <c r="BC683" s="2">
        <v>45244</v>
      </c>
      <c r="BD683" t="str">
        <v>91282CCB</v>
      </c>
      <c r="BE683">
        <v>15.373699999999999</v>
      </c>
      <c r="BF683">
        <v>4.4714799999999997</v>
      </c>
      <c r="BG683">
        <v>0.76</v>
      </c>
      <c r="BH683">
        <v>110.015625</v>
      </c>
      <c r="BI683">
        <f>VLOOKUP(BD683,工作表1!$K$3:$L$1000,2,FALSE)</f>
        <v>1.625</v>
      </c>
      <c r="BJ683" t="str">
        <f>VLOOKUP(BD683,工作表1!$K$3:$M$1000,3,FALSE)</f>
        <v>2031/5/15</v>
      </c>
      <c r="BK683">
        <f t="shared" si="345"/>
        <v>5.3631000000000002</v>
      </c>
      <c r="BL683">
        <f t="shared" si="346"/>
        <v>-3.7381000000000002</v>
      </c>
      <c r="BM683" s="43">
        <f t="shared" si="363"/>
        <v>45427</v>
      </c>
      <c r="BN683" s="43">
        <f t="shared" si="347"/>
        <v>45471</v>
      </c>
      <c r="BO683" s="45">
        <f t="shared" si="364"/>
        <v>0</v>
      </c>
      <c r="BP683" s="45">
        <f t="shared" si="365"/>
        <v>1.0061643835616438</v>
      </c>
      <c r="BQ683" s="47">
        <f t="shared" si="366"/>
        <v>82.287703196011265</v>
      </c>
      <c r="BR683" s="47">
        <f t="shared" si="367"/>
        <v>109.01580836894055</v>
      </c>
    </row>
    <row r="684" spans="6:70" x14ac:dyDescent="0.25">
      <c r="F684" s="2">
        <v>45258</v>
      </c>
      <c r="G684">
        <v>5.3712499999999999</v>
      </c>
      <c r="H684" s="43">
        <v>45279</v>
      </c>
      <c r="I684">
        <v>3.9569000000000001</v>
      </c>
      <c r="L684" s="2">
        <v>45244</v>
      </c>
      <c r="M684" t="str">
        <v>91282CHW</v>
      </c>
      <c r="N684">
        <v>4.3947000000000003</v>
      </c>
      <c r="O684">
        <v>4.2667700000000002</v>
      </c>
      <c r="P684">
        <v>0.90029999999999999</v>
      </c>
      <c r="Q684">
        <v>108.90625</v>
      </c>
      <c r="R684">
        <f>VLOOKUP(M684,工作表1!$A$3:$B$1000,2,FALSE)</f>
        <v>4.125</v>
      </c>
      <c r="S684" t="str">
        <f>VLOOKUP(M684,工作表1!$A$3:$C$1000,3,FALSE)</f>
        <v>2030/8/31</v>
      </c>
      <c r="T684">
        <f t="shared" si="337"/>
        <v>5.3631000000000002</v>
      </c>
      <c r="U684">
        <f t="shared" si="336"/>
        <v>-1.2381000000000002</v>
      </c>
      <c r="V684" s="43">
        <f t="shared" si="348"/>
        <v>45351</v>
      </c>
      <c r="W684" s="43">
        <f t="shared" si="338"/>
        <v>45289</v>
      </c>
      <c r="X684" s="45">
        <f t="shared" si="349"/>
        <v>0.85190217391304346</v>
      </c>
      <c r="Y684" s="45">
        <f t="shared" si="350"/>
        <v>1.3491624478856461</v>
      </c>
      <c r="Z684" s="47">
        <f t="shared" si="351"/>
        <v>98.006582284425775</v>
      </c>
      <c r="AA684" s="47">
        <f t="shared" si="352"/>
        <v>108.98194843367403</v>
      </c>
      <c r="AB684" s="45">
        <f t="shared" si="353"/>
        <v>4.4684999999999997</v>
      </c>
      <c r="AC684" s="2" t="str">
        <f t="shared" si="339"/>
        <v>TY1</v>
      </c>
      <c r="AD684">
        <f t="shared" si="340"/>
        <v>108.90625</v>
      </c>
      <c r="AE684">
        <f t="shared" si="341"/>
        <v>109.265625</v>
      </c>
      <c r="AF684" s="49">
        <f t="shared" si="368"/>
        <v>-0.359375</v>
      </c>
      <c r="AG684" s="3">
        <f t="shared" si="354"/>
        <v>108.98194843367403</v>
      </c>
      <c r="AH684">
        <f t="shared" si="355"/>
        <v>109.32246598495664</v>
      </c>
      <c r="AI684" s="51">
        <f t="shared" si="356"/>
        <v>-0.34051755128260197</v>
      </c>
      <c r="AJ684" s="52">
        <f t="shared" si="357"/>
        <v>1.8857448717398029E-2</v>
      </c>
      <c r="AK684" s="2">
        <v>45244</v>
      </c>
      <c r="AL684" t="str">
        <v>91282CJG</v>
      </c>
      <c r="AM684">
        <v>0.74760000000000004</v>
      </c>
      <c r="AN684">
        <v>5.3418799999999997</v>
      </c>
      <c r="AO684">
        <v>0.94020000000000004</v>
      </c>
      <c r="AP684">
        <v>109.265625</v>
      </c>
      <c r="AQ684">
        <f>VLOOKUP(AL684,工作表1!$F$3:$G$1000,2,FALSE)</f>
        <v>4.875</v>
      </c>
      <c r="AR684" t="str">
        <f>VLOOKUP(AL684,工作表1!$F$3:$H$1000,3,FALSE)</f>
        <v>2030/10/31</v>
      </c>
      <c r="AS684">
        <f t="shared" si="342"/>
        <v>5.3631000000000002</v>
      </c>
      <c r="AT684">
        <f t="shared" si="343"/>
        <v>-0.4881000000000002</v>
      </c>
      <c r="AU684" s="43">
        <f t="shared" si="358"/>
        <v>45412</v>
      </c>
      <c r="AV684" s="43">
        <f t="shared" si="344"/>
        <v>45380</v>
      </c>
      <c r="AW684" s="45">
        <f t="shared" si="359"/>
        <v>0.20089285714285715</v>
      </c>
      <c r="AX684" s="45">
        <f t="shared" si="360"/>
        <v>2.0039750489236789</v>
      </c>
      <c r="AY684" s="47">
        <f t="shared" si="361"/>
        <v>102.44789399165897</v>
      </c>
      <c r="AZ684" s="47">
        <f t="shared" si="362"/>
        <v>109.32246598495664</v>
      </c>
      <c r="BA684" s="43"/>
      <c r="BC684" s="2">
        <v>45243</v>
      </c>
      <c r="BD684" t="str">
        <v>91282CCB</v>
      </c>
      <c r="BE684">
        <v>10.511699999999999</v>
      </c>
      <c r="BF684">
        <v>4.7601399999999998</v>
      </c>
      <c r="BG684">
        <v>0.76</v>
      </c>
      <c r="BH684">
        <v>108.546875</v>
      </c>
      <c r="BI684">
        <f>VLOOKUP(BD684,工作表1!$K$3:$L$1000,2,FALSE)</f>
        <v>1.625</v>
      </c>
      <c r="BJ684" t="str">
        <f>VLOOKUP(BD684,工作表1!$K$3:$M$1000,3,FALSE)</f>
        <v>2031/5/15</v>
      </c>
      <c r="BK684">
        <f t="shared" si="345"/>
        <v>5.3937499999999998</v>
      </c>
      <c r="BL684">
        <f t="shared" si="346"/>
        <v>-3.7687499999999998</v>
      </c>
      <c r="BM684" s="43">
        <f t="shared" si="363"/>
        <v>45245</v>
      </c>
      <c r="BN684" s="43">
        <f t="shared" si="347"/>
        <v>45471</v>
      </c>
      <c r="BO684" s="45">
        <f t="shared" si="364"/>
        <v>0.80808423913043481</v>
      </c>
      <c r="BP684" s="45">
        <f t="shared" si="365"/>
        <v>1.8187006774865992</v>
      </c>
      <c r="BQ684" s="47">
        <f t="shared" si="366"/>
        <v>81.007254769781113</v>
      </c>
      <c r="BR684" s="47">
        <f t="shared" si="367"/>
        <v>107.35972291315427</v>
      </c>
    </row>
    <row r="685" spans="6:70" x14ac:dyDescent="0.25">
      <c r="F685" s="2">
        <v>45257</v>
      </c>
      <c r="G685">
        <v>5.3819999999999997</v>
      </c>
      <c r="H685" s="43">
        <v>45278</v>
      </c>
      <c r="I685">
        <v>3.9544999999999999</v>
      </c>
      <c r="L685" s="2">
        <v>45243</v>
      </c>
      <c r="M685" t="str">
        <v>91282CHW</v>
      </c>
      <c r="N685">
        <v>4.0372000000000003</v>
      </c>
      <c r="O685">
        <v>4.3693999999999997</v>
      </c>
      <c r="P685">
        <v>0.90029999999999999</v>
      </c>
      <c r="Q685">
        <v>107.4375</v>
      </c>
      <c r="R685">
        <f>VLOOKUP(M685,工作表1!$A$3:$B$1000,2,FALSE)</f>
        <v>4.125</v>
      </c>
      <c r="S685" t="str">
        <f>VLOOKUP(M685,工作表1!$A$3:$C$1000,3,FALSE)</f>
        <v>2030/8/31</v>
      </c>
      <c r="T685">
        <f t="shared" si="337"/>
        <v>5.3937499999999998</v>
      </c>
      <c r="U685">
        <f t="shared" si="336"/>
        <v>-1.2687499999999998</v>
      </c>
      <c r="V685" s="43">
        <f t="shared" si="348"/>
        <v>45351</v>
      </c>
      <c r="W685" s="43">
        <f t="shared" si="338"/>
        <v>45289</v>
      </c>
      <c r="X685" s="45">
        <f t="shared" si="349"/>
        <v>0.84069293478260865</v>
      </c>
      <c r="Y685" s="45">
        <f t="shared" si="350"/>
        <v>1.3492545786182251</v>
      </c>
      <c r="Z685" s="47">
        <f t="shared" si="351"/>
        <v>96.654714415752466</v>
      </c>
      <c r="AA685" s="47">
        <f t="shared" si="352"/>
        <v>107.48740254161747</v>
      </c>
      <c r="AB685" s="45">
        <f t="shared" si="353"/>
        <v>4.6913</v>
      </c>
      <c r="AC685" s="2" t="str">
        <f t="shared" si="339"/>
        <v>TY1</v>
      </c>
      <c r="AD685">
        <f t="shared" si="340"/>
        <v>107.4375</v>
      </c>
      <c r="AE685">
        <f t="shared" si="341"/>
        <v>107.796875</v>
      </c>
      <c r="AF685" s="49">
        <f t="shared" si="368"/>
        <v>-0.359375</v>
      </c>
      <c r="AG685" s="3">
        <f t="shared" si="354"/>
        <v>107.48740254161747</v>
      </c>
      <c r="AH685">
        <f t="shared" si="355"/>
        <v>107.84346902561865</v>
      </c>
      <c r="AI685" s="51">
        <f t="shared" si="356"/>
        <v>-0.35606648400117535</v>
      </c>
      <c r="AJ685" s="52">
        <f t="shared" si="357"/>
        <v>3.308515998824646E-3</v>
      </c>
      <c r="AK685" s="2">
        <v>45243</v>
      </c>
      <c r="AL685" t="str">
        <v>91282CJG</v>
      </c>
      <c r="AM685">
        <v>0.112</v>
      </c>
      <c r="AN685">
        <v>5.3947900000000004</v>
      </c>
      <c r="AO685">
        <v>0.94020000000000004</v>
      </c>
      <c r="AP685">
        <v>107.796875</v>
      </c>
      <c r="AQ685">
        <f>VLOOKUP(AL685,工作表1!$F$3:$G$1000,2,FALSE)</f>
        <v>4.875</v>
      </c>
      <c r="AR685" t="str">
        <f>VLOOKUP(AL685,工作表1!$F$3:$H$1000,3,FALSE)</f>
        <v>2030/10/31</v>
      </c>
      <c r="AS685">
        <f t="shared" si="342"/>
        <v>5.3937499999999998</v>
      </c>
      <c r="AT685">
        <f t="shared" si="343"/>
        <v>-0.51874999999999982</v>
      </c>
      <c r="AU685" s="43">
        <f t="shared" si="358"/>
        <v>45412</v>
      </c>
      <c r="AV685" s="43">
        <f t="shared" si="344"/>
        <v>45380</v>
      </c>
      <c r="AW685" s="45">
        <f t="shared" si="359"/>
        <v>0.1875</v>
      </c>
      <c r="AX685" s="45">
        <f t="shared" si="360"/>
        <v>2.003938356164384</v>
      </c>
      <c r="AY685" s="47">
        <f t="shared" si="361"/>
        <v>101.04326520954571</v>
      </c>
      <c r="AZ685" s="47">
        <f t="shared" si="362"/>
        <v>107.84346902561865</v>
      </c>
      <c r="BA685" s="43"/>
      <c r="BC685" s="2">
        <v>45240</v>
      </c>
      <c r="BD685" t="str">
        <v>91282CCB</v>
      </c>
      <c r="BE685">
        <v>10.9087</v>
      </c>
      <c r="BF685">
        <v>4.7247599999999998</v>
      </c>
      <c r="BG685">
        <v>0.76</v>
      </c>
      <c r="BH685">
        <v>108.53125</v>
      </c>
      <c r="BI685">
        <f>VLOOKUP(BD685,工作表1!$K$3:$L$1000,2,FALSE)</f>
        <v>1.625</v>
      </c>
      <c r="BJ685" t="str">
        <f>VLOOKUP(BD685,工作表1!$K$3:$M$1000,3,FALSE)</f>
        <v>2031/5/15</v>
      </c>
      <c r="BK685">
        <f t="shared" si="345"/>
        <v>5.3876999999999997</v>
      </c>
      <c r="BL685">
        <f t="shared" si="346"/>
        <v>-3.7626999999999997</v>
      </c>
      <c r="BM685" s="43">
        <f t="shared" si="363"/>
        <v>45245</v>
      </c>
      <c r="BN685" s="43">
        <f t="shared" si="347"/>
        <v>45471</v>
      </c>
      <c r="BO685" s="45">
        <f t="shared" si="364"/>
        <v>0.80366847826086951</v>
      </c>
      <c r="BP685" s="45">
        <f t="shared" si="365"/>
        <v>1.8187369714115542</v>
      </c>
      <c r="BQ685" s="47">
        <f t="shared" si="366"/>
        <v>81.007786232265119</v>
      </c>
      <c r="BR685" s="47">
        <f t="shared" si="367"/>
        <v>107.35877802731351</v>
      </c>
    </row>
    <row r="686" spans="6:70" x14ac:dyDescent="0.25">
      <c r="F686" s="2">
        <v>45254</v>
      </c>
      <c r="G686">
        <v>5.3855000000000004</v>
      </c>
      <c r="H686" s="43">
        <v>45275</v>
      </c>
      <c r="I686">
        <v>3.9367000000000001</v>
      </c>
      <c r="L686" s="2">
        <v>45240</v>
      </c>
      <c r="M686" t="str">
        <v>91282CHW</v>
      </c>
      <c r="N686">
        <v>4.5342000000000002</v>
      </c>
      <c r="O686">
        <v>4.2531499999999998</v>
      </c>
      <c r="P686">
        <v>0.90029999999999999</v>
      </c>
      <c r="Q686">
        <v>107.421875</v>
      </c>
      <c r="R686">
        <f>VLOOKUP(M686,工作表1!$A$3:$B$1000,2,FALSE)</f>
        <v>4.125</v>
      </c>
      <c r="S686" t="str">
        <f>VLOOKUP(M686,工作表1!$A$3:$C$1000,3,FALSE)</f>
        <v>2030/8/31</v>
      </c>
      <c r="T686">
        <f t="shared" si="337"/>
        <v>5.3876999999999997</v>
      </c>
      <c r="U686">
        <f t="shared" si="336"/>
        <v>-1.2626999999999997</v>
      </c>
      <c r="V686" s="43">
        <f t="shared" si="348"/>
        <v>45351</v>
      </c>
      <c r="W686" s="43">
        <f t="shared" si="338"/>
        <v>45289</v>
      </c>
      <c r="X686" s="45">
        <f t="shared" si="349"/>
        <v>0.82948369565217395</v>
      </c>
      <c r="Y686" s="45">
        <f t="shared" si="350"/>
        <v>1.349346709350804</v>
      </c>
      <c r="Z686" s="47">
        <f t="shared" si="351"/>
        <v>96.655915927024751</v>
      </c>
      <c r="AA686" s="47">
        <f t="shared" si="352"/>
        <v>107.49074647881666</v>
      </c>
      <c r="AB686" s="45">
        <f t="shared" si="353"/>
        <v>4.7099000000000002</v>
      </c>
      <c r="AC686" s="2" t="str">
        <f t="shared" si="339"/>
        <v>TY1</v>
      </c>
      <c r="AD686">
        <f t="shared" si="340"/>
        <v>107.421875</v>
      </c>
      <c r="AE686">
        <f t="shared" si="341"/>
        <v>107.78125</v>
      </c>
      <c r="AF686" s="49">
        <f t="shared" si="368"/>
        <v>-0.359375</v>
      </c>
      <c r="AG686" s="3">
        <f t="shared" si="354"/>
        <v>107.49074647881666</v>
      </c>
      <c r="AH686">
        <f t="shared" si="355"/>
        <v>107.84433304224845</v>
      </c>
      <c r="AI686" s="51">
        <f t="shared" si="356"/>
        <v>-0.35358656343179007</v>
      </c>
      <c r="AJ686" s="52">
        <f t="shared" si="357"/>
        <v>5.7884365682099315E-3</v>
      </c>
      <c r="AK686" s="2">
        <v>45240</v>
      </c>
      <c r="AL686" t="str">
        <v>91282CJG</v>
      </c>
      <c r="AM686">
        <v>0.4592</v>
      </c>
      <c r="AN686">
        <v>5.3525</v>
      </c>
      <c r="AO686">
        <v>0.94020000000000004</v>
      </c>
      <c r="AP686">
        <v>107.78125</v>
      </c>
      <c r="AQ686">
        <f>VLOOKUP(AL686,工作表1!$F$3:$G$1000,2,FALSE)</f>
        <v>4.875</v>
      </c>
      <c r="AR686" t="str">
        <f>VLOOKUP(AL686,工作表1!$F$3:$H$1000,3,FALSE)</f>
        <v>2030/10/31</v>
      </c>
      <c r="AS686">
        <f t="shared" si="342"/>
        <v>5.3876999999999997</v>
      </c>
      <c r="AT686">
        <f t="shared" si="343"/>
        <v>-0.51269999999999971</v>
      </c>
      <c r="AU686" s="43">
        <f t="shared" si="358"/>
        <v>45412</v>
      </c>
      <c r="AV686" s="43">
        <f t="shared" si="344"/>
        <v>45380</v>
      </c>
      <c r="AW686" s="45">
        <f t="shared" si="359"/>
        <v>0.17410714285714285</v>
      </c>
      <c r="AX686" s="45">
        <f t="shared" si="360"/>
        <v>2.0039016634050881</v>
      </c>
      <c r="AY686" s="47">
        <f t="shared" si="361"/>
        <v>101.04379782814848</v>
      </c>
      <c r="AZ686" s="47">
        <f t="shared" si="362"/>
        <v>107.84433304224845</v>
      </c>
      <c r="BA686" s="43"/>
      <c r="BC686" s="2">
        <v>45239</v>
      </c>
      <c r="BD686" t="str">
        <v>91282CCB</v>
      </c>
      <c r="BE686">
        <v>9.5060000000000002</v>
      </c>
      <c r="BF686">
        <v>4.8179299999999996</v>
      </c>
      <c r="BG686">
        <v>0.76</v>
      </c>
      <c r="BH686">
        <v>108.640625</v>
      </c>
      <c r="BI686">
        <f>VLOOKUP(BD686,工作表1!$K$3:$L$1000,2,FALSE)</f>
        <v>1.625</v>
      </c>
      <c r="BJ686" t="str">
        <f>VLOOKUP(BD686,工作表1!$K$3:$M$1000,3,FALSE)</f>
        <v>2031/5/15</v>
      </c>
      <c r="BK686">
        <f t="shared" si="345"/>
        <v>5.3852700000000002</v>
      </c>
      <c r="BL686">
        <f t="shared" si="346"/>
        <v>-3.7602700000000002</v>
      </c>
      <c r="BM686" s="43">
        <f t="shared" si="363"/>
        <v>45245</v>
      </c>
      <c r="BN686" s="43">
        <f t="shared" si="347"/>
        <v>45471</v>
      </c>
      <c r="BO686" s="45">
        <f t="shared" si="364"/>
        <v>0.79042119565217395</v>
      </c>
      <c r="BP686" s="45">
        <f t="shared" si="365"/>
        <v>1.8188458531864202</v>
      </c>
      <c r="BQ686" s="47">
        <f t="shared" si="366"/>
        <v>81.043496052315504</v>
      </c>
      <c r="BR686" s="47">
        <f t="shared" si="367"/>
        <v>107.41383911443822</v>
      </c>
    </row>
    <row r="687" spans="6:70" x14ac:dyDescent="0.25">
      <c r="F687" s="2">
        <v>45253</v>
      </c>
      <c r="G687">
        <v>5.3836000000000004</v>
      </c>
      <c r="H687" s="43">
        <v>45274</v>
      </c>
      <c r="I687">
        <v>3.9346999999999999</v>
      </c>
      <c r="L687" s="2">
        <v>45239</v>
      </c>
      <c r="M687" t="str">
        <v>91282CHW</v>
      </c>
      <c r="N687">
        <v>4.2066999999999997</v>
      </c>
      <c r="O687">
        <v>4.4002800000000004</v>
      </c>
      <c r="P687">
        <v>0.90029999999999999</v>
      </c>
      <c r="Q687">
        <v>107.53125</v>
      </c>
      <c r="R687">
        <f>VLOOKUP(M687,工作表1!$A$3:$B$1000,2,FALSE)</f>
        <v>4.125</v>
      </c>
      <c r="S687" t="str">
        <f>VLOOKUP(M687,工作表1!$A$3:$C$1000,3,FALSE)</f>
        <v>2030/8/31</v>
      </c>
      <c r="T687">
        <f t="shared" si="337"/>
        <v>5.3852700000000002</v>
      </c>
      <c r="U687">
        <f t="shared" si="336"/>
        <v>-1.2602700000000002</v>
      </c>
      <c r="V687" s="43">
        <f t="shared" si="348"/>
        <v>45351</v>
      </c>
      <c r="W687" s="43">
        <f t="shared" si="338"/>
        <v>45289</v>
      </c>
      <c r="X687" s="45">
        <f t="shared" si="349"/>
        <v>0.79585597826086951</v>
      </c>
      <c r="Y687" s="45">
        <f t="shared" si="350"/>
        <v>1.3496231015485409</v>
      </c>
      <c r="Z687" s="47">
        <f t="shared" si="351"/>
        <v>96.756039321997591</v>
      </c>
      <c r="AA687" s="47">
        <f t="shared" si="352"/>
        <v>107.61013834945669</v>
      </c>
      <c r="AB687" s="45">
        <f t="shared" si="353"/>
        <v>4.6706000000000003</v>
      </c>
      <c r="AC687" s="2" t="str">
        <f t="shared" si="339"/>
        <v>TY1</v>
      </c>
      <c r="AD687">
        <f t="shared" si="340"/>
        <v>107.53125</v>
      </c>
      <c r="AE687">
        <f t="shared" si="341"/>
        <v>107.890625</v>
      </c>
      <c r="AF687" s="49">
        <f t="shared" si="368"/>
        <v>-0.359375</v>
      </c>
      <c r="AG687" s="3">
        <f t="shared" si="354"/>
        <v>107.61013834945669</v>
      </c>
      <c r="AH687">
        <f t="shared" si="355"/>
        <v>107.98242438089744</v>
      </c>
      <c r="AI687" s="51">
        <f t="shared" si="356"/>
        <v>-0.37228603144075123</v>
      </c>
      <c r="AJ687" s="52">
        <f t="shared" si="357"/>
        <v>-1.2911031440751231E-2</v>
      </c>
      <c r="AK687" s="2">
        <v>45239</v>
      </c>
      <c r="AL687" t="str">
        <v>91282CJG</v>
      </c>
      <c r="AM687">
        <v>0.37490000000000001</v>
      </c>
      <c r="AN687">
        <v>5.3600599999999998</v>
      </c>
      <c r="AO687">
        <v>0.94020000000000004</v>
      </c>
      <c r="AP687">
        <v>107.890625</v>
      </c>
      <c r="AQ687">
        <f>VLOOKUP(AL687,工作表1!$F$3:$G$1000,2,FALSE)</f>
        <v>4.875</v>
      </c>
      <c r="AR687" t="str">
        <f>VLOOKUP(AL687,工作表1!$F$3:$H$1000,3,FALSE)</f>
        <v>2030/10/31</v>
      </c>
      <c r="AS687">
        <f t="shared" si="342"/>
        <v>5.3852700000000002</v>
      </c>
      <c r="AT687">
        <f t="shared" si="343"/>
        <v>-0.51027000000000022</v>
      </c>
      <c r="AU687" s="43">
        <f t="shared" si="358"/>
        <v>45412</v>
      </c>
      <c r="AV687" s="43">
        <f t="shared" si="344"/>
        <v>45380</v>
      </c>
      <c r="AW687" s="45">
        <f t="shared" si="359"/>
        <v>0.13392857142857142</v>
      </c>
      <c r="AX687" s="45">
        <f t="shared" si="360"/>
        <v>2.0037915851272015</v>
      </c>
      <c r="AY687" s="47">
        <f t="shared" si="361"/>
        <v>101.16688044858188</v>
      </c>
      <c r="AZ687" s="47">
        <f t="shared" si="362"/>
        <v>107.98242438089744</v>
      </c>
      <c r="BA687" s="43"/>
      <c r="BC687" s="2">
        <v>45238</v>
      </c>
      <c r="BD687" t="str">
        <v>91282CCB</v>
      </c>
      <c r="BE687">
        <v>13.261200000000001</v>
      </c>
      <c r="BF687">
        <v>4.6320800000000002</v>
      </c>
      <c r="BG687">
        <v>0.76</v>
      </c>
      <c r="BH687">
        <v>109.453125</v>
      </c>
      <c r="BI687">
        <f>VLOOKUP(BD687,工作表1!$K$3:$L$1000,2,FALSE)</f>
        <v>1.625</v>
      </c>
      <c r="BJ687" t="str">
        <f>VLOOKUP(BD687,工作表1!$K$3:$M$1000,3,FALSE)</f>
        <v>2031/5/15</v>
      </c>
      <c r="BK687">
        <f t="shared" si="345"/>
        <v>5.3820499999999996</v>
      </c>
      <c r="BL687">
        <f t="shared" si="346"/>
        <v>-3.7570499999999996</v>
      </c>
      <c r="BM687" s="43">
        <f t="shared" si="363"/>
        <v>45245</v>
      </c>
      <c r="BN687" s="43">
        <f t="shared" si="347"/>
        <v>45471</v>
      </c>
      <c r="BO687" s="45">
        <f t="shared" si="364"/>
        <v>0.78600543478260865</v>
      </c>
      <c r="BP687" s="45">
        <f t="shared" si="365"/>
        <v>1.8188821471113759</v>
      </c>
      <c r="BQ687" s="47">
        <f t="shared" si="366"/>
        <v>81.73273457827095</v>
      </c>
      <c r="BR687" s="47">
        <f t="shared" si="367"/>
        <v>108.32136799632302</v>
      </c>
    </row>
    <row r="688" spans="6:70" x14ac:dyDescent="0.25">
      <c r="F688" s="2">
        <v>45252</v>
      </c>
      <c r="G688">
        <v>5.38375</v>
      </c>
      <c r="H688" s="43">
        <v>45273</v>
      </c>
      <c r="I688">
        <v>4.0141</v>
      </c>
      <c r="L688" s="2">
        <v>45238</v>
      </c>
      <c r="M688" t="str">
        <v>91282CHW</v>
      </c>
      <c r="N688">
        <v>4.1531000000000002</v>
      </c>
      <c r="O688">
        <v>4.4691900000000002</v>
      </c>
      <c r="P688">
        <v>0.90029999999999999</v>
      </c>
      <c r="Q688">
        <v>108.328125</v>
      </c>
      <c r="R688">
        <f>VLOOKUP(M688,工作表1!$A$3:$B$1000,2,FALSE)</f>
        <v>4.125</v>
      </c>
      <c r="S688" t="str">
        <f>VLOOKUP(M688,工作表1!$A$3:$C$1000,3,FALSE)</f>
        <v>2030/8/31</v>
      </c>
      <c r="T688">
        <f t="shared" si="337"/>
        <v>5.3820499999999996</v>
      </c>
      <c r="U688">
        <f t="shared" si="336"/>
        <v>-1.2570499999999996</v>
      </c>
      <c r="V688" s="43">
        <f t="shared" si="348"/>
        <v>45351</v>
      </c>
      <c r="W688" s="43">
        <f t="shared" si="338"/>
        <v>45289</v>
      </c>
      <c r="X688" s="45">
        <f t="shared" si="349"/>
        <v>0.78464673913043481</v>
      </c>
      <c r="Y688" s="45">
        <f t="shared" si="350"/>
        <v>1.3497152322811197</v>
      </c>
      <c r="Z688" s="47">
        <f t="shared" si="351"/>
        <v>97.45867002674629</v>
      </c>
      <c r="AA688" s="47">
        <f t="shared" si="352"/>
        <v>108.39292410744247</v>
      </c>
      <c r="AB688" s="45">
        <f t="shared" si="353"/>
        <v>4.5240999999999998</v>
      </c>
      <c r="AC688" s="2" t="str">
        <f t="shared" si="339"/>
        <v>TY1</v>
      </c>
      <c r="AD688">
        <f t="shared" si="340"/>
        <v>108.328125</v>
      </c>
      <c r="AE688">
        <f t="shared" si="341"/>
        <v>108.703125</v>
      </c>
      <c r="AF688" s="49">
        <f t="shared" si="368"/>
        <v>-0.375</v>
      </c>
      <c r="AG688" s="3">
        <f t="shared" si="354"/>
        <v>108.39292410744247</v>
      </c>
      <c r="AH688">
        <f t="shared" si="355"/>
        <v>108.78119919514783</v>
      </c>
      <c r="AI688" s="51">
        <f t="shared" si="356"/>
        <v>-0.38827508770536667</v>
      </c>
      <c r="AJ688" s="52">
        <f t="shared" si="357"/>
        <v>-1.3275087705366673E-2</v>
      </c>
      <c r="AK688" s="2">
        <v>45238</v>
      </c>
      <c r="AL688" t="str">
        <v>91282CJG</v>
      </c>
      <c r="AM688">
        <v>0.86180000000000001</v>
      </c>
      <c r="AN688">
        <v>5.3521599999999996</v>
      </c>
      <c r="AO688">
        <v>0.94020000000000004</v>
      </c>
      <c r="AP688">
        <v>108.703125</v>
      </c>
      <c r="AQ688">
        <f>VLOOKUP(AL688,工作表1!$F$3:$G$1000,2,FALSE)</f>
        <v>4.875</v>
      </c>
      <c r="AR688" t="str">
        <f>VLOOKUP(AL688,工作表1!$F$3:$H$1000,3,FALSE)</f>
        <v>2030/10/31</v>
      </c>
      <c r="AS688">
        <f t="shared" si="342"/>
        <v>5.3820499999999996</v>
      </c>
      <c r="AT688">
        <f t="shared" si="343"/>
        <v>-0.50704999999999956</v>
      </c>
      <c r="AU688" s="43">
        <f t="shared" si="358"/>
        <v>45412</v>
      </c>
      <c r="AV688" s="43">
        <f t="shared" si="344"/>
        <v>45380</v>
      </c>
      <c r="AW688" s="45">
        <f t="shared" si="359"/>
        <v>0.12053571428571427</v>
      </c>
      <c r="AX688" s="45">
        <f t="shared" si="360"/>
        <v>2.003754892367906</v>
      </c>
      <c r="AY688" s="47">
        <f t="shared" si="361"/>
        <v>101.91659116021864</v>
      </c>
      <c r="AZ688" s="47">
        <f t="shared" si="362"/>
        <v>108.78119919514783</v>
      </c>
      <c r="BA688" s="43"/>
      <c r="BC688" s="2">
        <v>45237</v>
      </c>
      <c r="BD688" t="str">
        <v>91282CCB</v>
      </c>
      <c r="BE688">
        <v>11.2066</v>
      </c>
      <c r="BF688">
        <v>4.7552300000000001</v>
      </c>
      <c r="BG688">
        <v>0.76</v>
      </c>
      <c r="BH688">
        <v>109.25</v>
      </c>
      <c r="BI688">
        <f>VLOOKUP(BD688,工作表1!$K$3:$L$1000,2,FALSE)</f>
        <v>1.625</v>
      </c>
      <c r="BJ688" t="str">
        <f>VLOOKUP(BD688,工作表1!$K$3:$M$1000,3,FALSE)</f>
        <v>2031/5/15</v>
      </c>
      <c r="BK688">
        <f t="shared" si="345"/>
        <v>5.3766999999999996</v>
      </c>
      <c r="BL688">
        <f t="shared" si="346"/>
        <v>-3.7516999999999996</v>
      </c>
      <c r="BM688" s="43">
        <f t="shared" si="363"/>
        <v>45245</v>
      </c>
      <c r="BN688" s="43">
        <f t="shared" si="347"/>
        <v>45471</v>
      </c>
      <c r="BO688" s="45">
        <f t="shared" si="364"/>
        <v>0.78158967391304357</v>
      </c>
      <c r="BP688" s="45">
        <f t="shared" si="365"/>
        <v>1.8189184410363315</v>
      </c>
      <c r="BQ688" s="47">
        <f t="shared" si="366"/>
        <v>81.512820993432854</v>
      </c>
      <c r="BR688" s="47">
        <f t="shared" si="367"/>
        <v>108.03080663739763</v>
      </c>
    </row>
    <row r="689" spans="6:70" x14ac:dyDescent="0.25">
      <c r="F689" s="2">
        <v>45251</v>
      </c>
      <c r="G689">
        <v>5.3773999999999997</v>
      </c>
      <c r="H689" s="43">
        <v>45272</v>
      </c>
      <c r="I689">
        <v>4.2388000000000003</v>
      </c>
      <c r="L689" s="2">
        <v>45237</v>
      </c>
      <c r="M689" t="str">
        <v>91282CHW</v>
      </c>
      <c r="N689">
        <v>4.0663</v>
      </c>
      <c r="O689">
        <v>4.5054600000000002</v>
      </c>
      <c r="P689">
        <v>0.90029999999999999</v>
      </c>
      <c r="Q689">
        <v>108.125</v>
      </c>
      <c r="R689">
        <f>VLOOKUP(M689,工作表1!$A$3:$B$1000,2,FALSE)</f>
        <v>4.125</v>
      </c>
      <c r="S689" t="str">
        <f>VLOOKUP(M689,工作表1!$A$3:$C$1000,3,FALSE)</f>
        <v>2030/8/31</v>
      </c>
      <c r="T689">
        <f t="shared" si="337"/>
        <v>5.3766999999999996</v>
      </c>
      <c r="U689">
        <f t="shared" si="336"/>
        <v>-1.2516999999999996</v>
      </c>
      <c r="V689" s="43">
        <f t="shared" si="348"/>
        <v>45351</v>
      </c>
      <c r="W689" s="43">
        <f t="shared" si="338"/>
        <v>45289</v>
      </c>
      <c r="X689" s="45">
        <f t="shared" si="349"/>
        <v>0.7734375</v>
      </c>
      <c r="Y689" s="45">
        <f t="shared" si="350"/>
        <v>1.3498073630136986</v>
      </c>
      <c r="Z689" s="47">
        <f t="shared" si="351"/>
        <v>97.270975016423122</v>
      </c>
      <c r="AA689" s="47">
        <f t="shared" si="352"/>
        <v>108.18643367531303</v>
      </c>
      <c r="AB689" s="45">
        <f t="shared" si="353"/>
        <v>4.5738000000000003</v>
      </c>
      <c r="AC689" s="2" t="str">
        <f t="shared" si="339"/>
        <v>TY1</v>
      </c>
      <c r="AD689">
        <f t="shared" si="340"/>
        <v>108.125</v>
      </c>
      <c r="AE689">
        <f t="shared" si="341"/>
        <v>108.5</v>
      </c>
      <c r="AF689" s="49">
        <f t="shared" si="368"/>
        <v>-0.375</v>
      </c>
      <c r="AG689" s="3">
        <f t="shared" si="354"/>
        <v>108.18643367531303</v>
      </c>
      <c r="AH689">
        <f t="shared" si="355"/>
        <v>108.56536838646922</v>
      </c>
      <c r="AI689" s="51">
        <f t="shared" si="356"/>
        <v>-0.37893471115619093</v>
      </c>
      <c r="AJ689" s="52">
        <f t="shared" si="357"/>
        <v>-3.9347111561909287E-3</v>
      </c>
      <c r="AK689" s="2">
        <v>45237</v>
      </c>
      <c r="AL689" t="str">
        <v>91282CJG</v>
      </c>
      <c r="AM689">
        <v>0.38919999999999999</v>
      </c>
      <c r="AN689">
        <v>5.3895099999999996</v>
      </c>
      <c r="AO689">
        <v>0.94020000000000004</v>
      </c>
      <c r="AP689">
        <v>108.5</v>
      </c>
      <c r="AQ689">
        <f>VLOOKUP(AL689,工作表1!$F$3:$G$1000,2,FALSE)</f>
        <v>4.875</v>
      </c>
      <c r="AR689" t="str">
        <f>VLOOKUP(AL689,工作表1!$F$3:$H$1000,3,FALSE)</f>
        <v>2030/10/31</v>
      </c>
      <c r="AS689">
        <f t="shared" si="342"/>
        <v>5.3766999999999996</v>
      </c>
      <c r="AT689">
        <f t="shared" si="343"/>
        <v>-0.50169999999999959</v>
      </c>
      <c r="AU689" s="43">
        <f t="shared" si="358"/>
        <v>45412</v>
      </c>
      <c r="AV689" s="43">
        <f t="shared" si="344"/>
        <v>45380</v>
      </c>
      <c r="AW689" s="45">
        <f t="shared" si="359"/>
        <v>0.10714285714285715</v>
      </c>
      <c r="AX689" s="45">
        <f t="shared" si="360"/>
        <v>2.0037181996086106</v>
      </c>
      <c r="AY689" s="47">
        <f t="shared" si="361"/>
        <v>101.71322772073309</v>
      </c>
      <c r="AZ689" s="47">
        <f t="shared" si="362"/>
        <v>108.56536838646922</v>
      </c>
      <c r="BA689" s="43"/>
      <c r="BC689" s="2">
        <v>45236</v>
      </c>
      <c r="BD689" t="str">
        <v>91282CCB</v>
      </c>
      <c r="BE689">
        <v>14.4099</v>
      </c>
      <c r="BF689">
        <v>4.5637600000000003</v>
      </c>
      <c r="BG689">
        <v>0.76</v>
      </c>
      <c r="BH689">
        <v>108.46875</v>
      </c>
      <c r="BI689">
        <f>VLOOKUP(BD689,工作表1!$K$3:$L$1000,2,FALSE)</f>
        <v>1.625</v>
      </c>
      <c r="BJ689" t="str">
        <f>VLOOKUP(BD689,工作表1!$K$3:$M$1000,3,FALSE)</f>
        <v>2031/5/15</v>
      </c>
      <c r="BK689">
        <f t="shared" si="345"/>
        <v>5.3775000000000004</v>
      </c>
      <c r="BL689">
        <f t="shared" si="346"/>
        <v>-3.7525000000000004</v>
      </c>
      <c r="BM689" s="43">
        <f t="shared" si="363"/>
        <v>45245</v>
      </c>
      <c r="BN689" s="43">
        <f t="shared" si="347"/>
        <v>45471</v>
      </c>
      <c r="BO689" s="45">
        <f t="shared" si="364"/>
        <v>0.77717391304347827</v>
      </c>
      <c r="BP689" s="45">
        <f t="shared" si="365"/>
        <v>1.8189547349612865</v>
      </c>
      <c r="BQ689" s="47">
        <f t="shared" si="366"/>
        <v>81.010375767480653</v>
      </c>
      <c r="BR689" s="47">
        <f t="shared" si="367"/>
        <v>107.37371387934549</v>
      </c>
    </row>
    <row r="690" spans="6:70" x14ac:dyDescent="0.25">
      <c r="F690" s="2">
        <v>45250</v>
      </c>
      <c r="G690">
        <v>5.3724999999999996</v>
      </c>
      <c r="H690" s="43">
        <v>45271</v>
      </c>
      <c r="I690">
        <v>4.2727000000000004</v>
      </c>
      <c r="L690" s="2">
        <v>45236</v>
      </c>
      <c r="M690" t="str">
        <v>91282CHW</v>
      </c>
      <c r="N690">
        <v>4.3596000000000004</v>
      </c>
      <c r="O690">
        <v>4.4536199999999999</v>
      </c>
      <c r="P690">
        <v>0.90029999999999999</v>
      </c>
      <c r="Q690">
        <v>107.59375</v>
      </c>
      <c r="R690">
        <f>VLOOKUP(M690,工作表1!$A$3:$B$1000,2,FALSE)</f>
        <v>4.125</v>
      </c>
      <c r="S690" t="str">
        <f>VLOOKUP(M690,工作表1!$A$3:$C$1000,3,FALSE)</f>
        <v>2030/8/31</v>
      </c>
      <c r="T690">
        <f t="shared" si="337"/>
        <v>5.3775000000000004</v>
      </c>
      <c r="U690">
        <f t="shared" si="336"/>
        <v>-1.2525000000000004</v>
      </c>
      <c r="V690" s="43">
        <f t="shared" si="348"/>
        <v>45351</v>
      </c>
      <c r="W690" s="43">
        <f t="shared" si="338"/>
        <v>45289</v>
      </c>
      <c r="X690" s="45">
        <f t="shared" si="349"/>
        <v>0.76222826086956519</v>
      </c>
      <c r="Y690" s="45">
        <f t="shared" si="350"/>
        <v>1.3498994937462774</v>
      </c>
      <c r="Z690" s="47">
        <f t="shared" si="351"/>
        <v>96.778575972135087</v>
      </c>
      <c r="AA690" s="47">
        <f t="shared" si="352"/>
        <v>107.64244971563302</v>
      </c>
      <c r="AB690" s="45">
        <f t="shared" si="353"/>
        <v>4.6420000000000003</v>
      </c>
      <c r="AC690" s="2" t="str">
        <f t="shared" si="339"/>
        <v>TY1</v>
      </c>
      <c r="AD690">
        <f t="shared" si="340"/>
        <v>107.59375</v>
      </c>
      <c r="AE690">
        <f t="shared" si="341"/>
        <v>107.96875</v>
      </c>
      <c r="AF690" s="49">
        <f t="shared" si="368"/>
        <v>-0.375</v>
      </c>
      <c r="AG690" s="3">
        <f t="shared" si="354"/>
        <v>107.64244971563302</v>
      </c>
      <c r="AH690">
        <f t="shared" si="355"/>
        <v>108.02199945368145</v>
      </c>
      <c r="AI690" s="51">
        <f t="shared" si="356"/>
        <v>-0.37954973804842496</v>
      </c>
      <c r="AJ690" s="52">
        <f t="shared" si="357"/>
        <v>-4.5497380484249561E-3</v>
      </c>
      <c r="AK690" s="2">
        <v>45236</v>
      </c>
      <c r="AL690" t="str">
        <v>91282CJG</v>
      </c>
      <c r="AM690">
        <v>0.59199999999999997</v>
      </c>
      <c r="AN690">
        <v>5.3737300000000001</v>
      </c>
      <c r="AO690">
        <v>0.94020000000000004</v>
      </c>
      <c r="AP690">
        <v>107.96875</v>
      </c>
      <c r="AQ690">
        <f>VLOOKUP(AL690,工作表1!$F$3:$G$1000,2,FALSE)</f>
        <v>4.875</v>
      </c>
      <c r="AR690" t="str">
        <f>VLOOKUP(AL690,工作表1!$F$3:$H$1000,3,FALSE)</f>
        <v>2030/10/31</v>
      </c>
      <c r="AS690">
        <f t="shared" si="342"/>
        <v>5.3775000000000004</v>
      </c>
      <c r="AT690">
        <f t="shared" si="343"/>
        <v>-0.50250000000000039</v>
      </c>
      <c r="AU690" s="43">
        <f t="shared" si="358"/>
        <v>45412</v>
      </c>
      <c r="AV690" s="43">
        <f t="shared" si="344"/>
        <v>45380</v>
      </c>
      <c r="AW690" s="45">
        <f t="shared" si="359"/>
        <v>9.375E-2</v>
      </c>
      <c r="AX690" s="45">
        <f t="shared" si="360"/>
        <v>2.0036815068493148</v>
      </c>
      <c r="AY690" s="47">
        <f t="shared" si="361"/>
        <v>101.19949974251568</v>
      </c>
      <c r="AZ690" s="47">
        <f t="shared" si="362"/>
        <v>108.02199945368145</v>
      </c>
      <c r="BA690" s="43"/>
      <c r="BC690" s="2">
        <v>45233</v>
      </c>
      <c r="BD690" t="str">
        <v>91282CCB</v>
      </c>
      <c r="BE690">
        <v>16.6951</v>
      </c>
      <c r="BF690">
        <v>4.4367700000000001</v>
      </c>
      <c r="BG690">
        <v>0.76</v>
      </c>
      <c r="BH690">
        <v>109.234375</v>
      </c>
      <c r="BI690">
        <f>VLOOKUP(BD690,工作表1!$K$3:$L$1000,2,FALSE)</f>
        <v>1.625</v>
      </c>
      <c r="BJ690" t="str">
        <f>VLOOKUP(BD690,工作表1!$K$3:$M$1000,3,FALSE)</f>
        <v>2031/5/15</v>
      </c>
      <c r="BK690">
        <f t="shared" si="345"/>
        <v>5.3741000000000003</v>
      </c>
      <c r="BL690">
        <f t="shared" si="346"/>
        <v>-3.7491000000000003</v>
      </c>
      <c r="BM690" s="43">
        <f t="shared" si="363"/>
        <v>45245</v>
      </c>
      <c r="BN690" s="43">
        <f t="shared" si="347"/>
        <v>45471</v>
      </c>
      <c r="BO690" s="45">
        <f t="shared" si="364"/>
        <v>0.77275815217391308</v>
      </c>
      <c r="BP690" s="45">
        <f t="shared" si="365"/>
        <v>1.8189910288862419</v>
      </c>
      <c r="BQ690" s="47">
        <f t="shared" si="366"/>
        <v>81.636961210926472</v>
      </c>
      <c r="BR690" s="47">
        <f t="shared" si="367"/>
        <v>108.19858618336677</v>
      </c>
    </row>
    <row r="691" spans="6:70" x14ac:dyDescent="0.25">
      <c r="F691" s="2">
        <v>45247</v>
      </c>
      <c r="G691">
        <v>5.3676000000000004</v>
      </c>
      <c r="H691" s="43">
        <v>45268</v>
      </c>
      <c r="I691">
        <v>4.2675999999999998</v>
      </c>
      <c r="L691" s="2">
        <v>45233</v>
      </c>
      <c r="M691" t="str">
        <v>91282CHW</v>
      </c>
      <c r="N691">
        <v>4.0651000000000002</v>
      </c>
      <c r="O691">
        <v>4.5388400000000004</v>
      </c>
      <c r="P691">
        <v>0.90029999999999999</v>
      </c>
      <c r="Q691">
        <v>108.359375</v>
      </c>
      <c r="R691">
        <f>VLOOKUP(M691,工作表1!$A$3:$B$1000,2,FALSE)</f>
        <v>4.125</v>
      </c>
      <c r="S691" t="str">
        <f>VLOOKUP(M691,工作表1!$A$3:$C$1000,3,FALSE)</f>
        <v>2030/8/31</v>
      </c>
      <c r="T691">
        <f t="shared" si="337"/>
        <v>5.3741000000000003</v>
      </c>
      <c r="U691">
        <f t="shared" si="336"/>
        <v>-1.2491000000000003</v>
      </c>
      <c r="V691" s="43">
        <f t="shared" si="348"/>
        <v>45351</v>
      </c>
      <c r="W691" s="43">
        <f t="shared" si="338"/>
        <v>45289</v>
      </c>
      <c r="X691" s="45">
        <f t="shared" si="349"/>
        <v>0.75101902173913049</v>
      </c>
      <c r="Y691" s="45">
        <f t="shared" si="350"/>
        <v>1.3499916244788563</v>
      </c>
      <c r="Z691" s="47">
        <f t="shared" si="351"/>
        <v>97.449202351673776</v>
      </c>
      <c r="AA691" s="47">
        <f t="shared" si="352"/>
        <v>108.38960374877523</v>
      </c>
      <c r="AB691" s="45">
        <f t="shared" si="353"/>
        <v>4.5583</v>
      </c>
      <c r="AC691" s="2" t="str">
        <f t="shared" si="339"/>
        <v>TY1</v>
      </c>
      <c r="AD691">
        <f t="shared" si="340"/>
        <v>108.359375</v>
      </c>
      <c r="AE691">
        <f t="shared" si="341"/>
        <v>108.734375</v>
      </c>
      <c r="AF691" s="49">
        <f t="shared" si="368"/>
        <v>-0.375</v>
      </c>
      <c r="AG691" s="3">
        <f t="shared" si="354"/>
        <v>108.38960374877523</v>
      </c>
      <c r="AH691">
        <f t="shared" si="355"/>
        <v>108.77062985920115</v>
      </c>
      <c r="AI691" s="51">
        <f t="shared" si="356"/>
        <v>-0.38102611042592116</v>
      </c>
      <c r="AJ691" s="52">
        <f t="shared" si="357"/>
        <v>-6.0261104259211606E-3</v>
      </c>
      <c r="AK691" s="2">
        <v>45233</v>
      </c>
      <c r="AL691" t="str">
        <v>91282CJG</v>
      </c>
      <c r="AM691">
        <v>0.55630000000000002</v>
      </c>
      <c r="AN691">
        <v>5.3741199999999996</v>
      </c>
      <c r="AO691">
        <v>0.94020000000000004</v>
      </c>
      <c r="AP691">
        <v>108.734375</v>
      </c>
      <c r="AQ691">
        <f>VLOOKUP(AL691,工作表1!$F$3:$G$1000,2,FALSE)</f>
        <v>4.875</v>
      </c>
      <c r="AR691" t="str">
        <f>VLOOKUP(AL691,工作表1!$F$3:$H$1000,3,FALSE)</f>
        <v>2030/10/31</v>
      </c>
      <c r="AS691">
        <f t="shared" si="342"/>
        <v>5.3741000000000003</v>
      </c>
      <c r="AT691">
        <f t="shared" si="343"/>
        <v>-0.49910000000000032</v>
      </c>
      <c r="AU691" s="43">
        <f t="shared" si="358"/>
        <v>45412</v>
      </c>
      <c r="AV691" s="43">
        <f t="shared" si="344"/>
        <v>45380</v>
      </c>
      <c r="AW691" s="45">
        <f t="shared" si="359"/>
        <v>8.0357142857142863E-2</v>
      </c>
      <c r="AX691" s="45">
        <f t="shared" si="360"/>
        <v>2.0036448140900194</v>
      </c>
      <c r="AY691" s="47">
        <f t="shared" si="361"/>
        <v>101.90218509773051</v>
      </c>
      <c r="AZ691" s="47">
        <f t="shared" si="362"/>
        <v>108.77062985920115</v>
      </c>
      <c r="BA691" s="43"/>
      <c r="BC691" s="2">
        <v>45232</v>
      </c>
      <c r="BD691" t="str">
        <v>91282CCB</v>
      </c>
      <c r="BE691">
        <v>16.562000000000001</v>
      </c>
      <c r="BF691">
        <v>4.4484599999999999</v>
      </c>
      <c r="BG691">
        <v>0.76</v>
      </c>
      <c r="BH691">
        <v>108.3125</v>
      </c>
      <c r="BI691">
        <f>VLOOKUP(BD691,工作表1!$K$3:$L$1000,2,FALSE)</f>
        <v>1.625</v>
      </c>
      <c r="BJ691" t="str">
        <f>VLOOKUP(BD691,工作表1!$K$3:$M$1000,3,FALSE)</f>
        <v>2031/5/15</v>
      </c>
      <c r="BK691">
        <f t="shared" si="345"/>
        <v>5.3933</v>
      </c>
      <c r="BL691">
        <f t="shared" si="346"/>
        <v>-3.7683</v>
      </c>
      <c r="BM691" s="43">
        <f t="shared" si="363"/>
        <v>45245</v>
      </c>
      <c r="BN691" s="43">
        <f t="shared" si="347"/>
        <v>45471</v>
      </c>
      <c r="BO691" s="45">
        <f t="shared" si="364"/>
        <v>0.75951086956521741</v>
      </c>
      <c r="BP691" s="45">
        <f t="shared" si="365"/>
        <v>1.8190999106611079</v>
      </c>
      <c r="BQ691" s="47">
        <f t="shared" si="366"/>
        <v>80.953767376130244</v>
      </c>
      <c r="BR691" s="47">
        <f t="shared" si="367"/>
        <v>107.32632568516696</v>
      </c>
    </row>
    <row r="692" spans="6:70" x14ac:dyDescent="0.25">
      <c r="F692" s="2">
        <v>45246</v>
      </c>
      <c r="G692">
        <v>5.3650000000000002</v>
      </c>
      <c r="H692" s="43">
        <v>45267</v>
      </c>
      <c r="I692">
        <v>4.1768999999999998</v>
      </c>
      <c r="L692" s="2">
        <v>45232</v>
      </c>
      <c r="M692" t="str">
        <v>91282CHW</v>
      </c>
      <c r="N692">
        <v>4.3852000000000002</v>
      </c>
      <c r="O692">
        <v>4.51295</v>
      </c>
      <c r="P692">
        <v>0.90029999999999999</v>
      </c>
      <c r="Q692">
        <v>107.484375</v>
      </c>
      <c r="R692">
        <f>VLOOKUP(M692,工作表1!$A$3:$B$1000,2,FALSE)</f>
        <v>4.125</v>
      </c>
      <c r="S692" t="str">
        <f>VLOOKUP(M692,工作表1!$A$3:$C$1000,3,FALSE)</f>
        <v>2030/8/31</v>
      </c>
      <c r="T692">
        <f t="shared" si="337"/>
        <v>5.3933</v>
      </c>
      <c r="U692">
        <f t="shared" si="336"/>
        <v>-1.2683</v>
      </c>
      <c r="V692" s="43">
        <f t="shared" si="348"/>
        <v>45351</v>
      </c>
      <c r="W692" s="43">
        <f t="shared" si="338"/>
        <v>45289</v>
      </c>
      <c r="X692" s="45">
        <f t="shared" si="349"/>
        <v>0.71739130434782605</v>
      </c>
      <c r="Y692" s="45">
        <f t="shared" si="350"/>
        <v>1.3502680166765932</v>
      </c>
      <c r="Z692" s="47">
        <f t="shared" si="351"/>
        <v>96.692803258770141</v>
      </c>
      <c r="AA692" s="47">
        <f t="shared" si="352"/>
        <v>107.56117999735245</v>
      </c>
      <c r="AB692" s="45">
        <f t="shared" si="353"/>
        <v>4.6764999999999999</v>
      </c>
      <c r="AC692" s="2" t="str">
        <f t="shared" si="339"/>
        <v>TY1</v>
      </c>
      <c r="AD692">
        <f t="shared" si="340"/>
        <v>107.484375</v>
      </c>
      <c r="AE692">
        <f t="shared" si="341"/>
        <v>107.8125</v>
      </c>
      <c r="AF692" s="49">
        <f t="shared" si="368"/>
        <v>-0.328125</v>
      </c>
      <c r="AG692" s="3">
        <f t="shared" si="354"/>
        <v>107.56117999735245</v>
      </c>
      <c r="AH692">
        <f t="shared" si="355"/>
        <v>107.95574314317959</v>
      </c>
      <c r="AI692" s="51">
        <f t="shared" si="356"/>
        <v>-0.39456314582713503</v>
      </c>
      <c r="AJ692" s="52">
        <f t="shared" si="357"/>
        <v>-6.6438145827135031E-2</v>
      </c>
      <c r="AK692" s="2">
        <v>45232</v>
      </c>
      <c r="AL692" t="str">
        <v>91282CJG</v>
      </c>
      <c r="AM692">
        <v>1.8818999999999999</v>
      </c>
      <c r="AN692">
        <v>5.2736999999999998</v>
      </c>
      <c r="AO692">
        <v>0.94020000000000004</v>
      </c>
      <c r="AP692">
        <v>107.8125</v>
      </c>
      <c r="AQ692">
        <f>VLOOKUP(AL692,工作表1!$F$3:$G$1000,2,FALSE)</f>
        <v>4.875</v>
      </c>
      <c r="AR692" t="str">
        <f>VLOOKUP(AL692,工作表1!$F$3:$H$1000,3,FALSE)</f>
        <v>2030/10/31</v>
      </c>
      <c r="AS692">
        <f t="shared" si="342"/>
        <v>5.3933</v>
      </c>
      <c r="AT692">
        <f t="shared" si="343"/>
        <v>-0.51829999999999998</v>
      </c>
      <c r="AU692" s="43">
        <f t="shared" si="358"/>
        <v>45412</v>
      </c>
      <c r="AV692" s="43">
        <f t="shared" si="344"/>
        <v>45380</v>
      </c>
      <c r="AW692" s="45">
        <f t="shared" si="359"/>
        <v>4.0178571428571432E-2</v>
      </c>
      <c r="AX692" s="45">
        <f t="shared" si="360"/>
        <v>2.0035347358121331</v>
      </c>
      <c r="AY692" s="47">
        <f t="shared" si="361"/>
        <v>101.12060608449599</v>
      </c>
      <c r="AZ692" s="47">
        <f t="shared" si="362"/>
        <v>107.95574314317959</v>
      </c>
      <c r="BA692" s="43"/>
      <c r="BC692" s="2">
        <v>45231</v>
      </c>
      <c r="BD692" t="str">
        <v>91282CCB</v>
      </c>
      <c r="BE692">
        <v>12.705399999999999</v>
      </c>
      <c r="BF692">
        <v>4.6716199999999999</v>
      </c>
      <c r="BG692">
        <v>0.76</v>
      </c>
      <c r="BH692">
        <v>107.671875</v>
      </c>
      <c r="BI692">
        <f>VLOOKUP(BD692,工作表1!$K$3:$L$1000,2,FALSE)</f>
        <v>1.625</v>
      </c>
      <c r="BJ692" t="str">
        <f>VLOOKUP(BD692,工作表1!$K$3:$M$1000,3,FALSE)</f>
        <v>2031/5/15</v>
      </c>
      <c r="BK692">
        <f t="shared" si="345"/>
        <v>5.3916500000000003</v>
      </c>
      <c r="BL692">
        <f t="shared" si="346"/>
        <v>-3.7666500000000003</v>
      </c>
      <c r="BM692" s="43">
        <f t="shared" si="363"/>
        <v>45245</v>
      </c>
      <c r="BN692" s="43">
        <f t="shared" si="347"/>
        <v>45471</v>
      </c>
      <c r="BO692" s="45">
        <f t="shared" si="364"/>
        <v>0.75509510869565222</v>
      </c>
      <c r="BP692" s="45">
        <f t="shared" si="365"/>
        <v>1.8191362045860631</v>
      </c>
      <c r="BQ692" s="47">
        <f t="shared" si="366"/>
        <v>80.35794494741674</v>
      </c>
      <c r="BR692" s="47">
        <f t="shared" si="367"/>
        <v>106.54430331090843</v>
      </c>
    </row>
    <row r="693" spans="6:70" x14ac:dyDescent="0.25">
      <c r="F693" s="2">
        <v>45245</v>
      </c>
      <c r="G693">
        <v>5.3685</v>
      </c>
      <c r="H693" s="43">
        <v>45266</v>
      </c>
      <c r="I693">
        <v>4.1356999999999999</v>
      </c>
      <c r="L693" s="2">
        <v>45231</v>
      </c>
      <c r="M693" t="str">
        <v>91282CHW</v>
      </c>
      <c r="N693">
        <v>4.3402000000000003</v>
      </c>
      <c r="O693">
        <v>4.5327000000000002</v>
      </c>
      <c r="P693">
        <v>0.90029999999999999</v>
      </c>
      <c r="Q693">
        <v>106.859375</v>
      </c>
      <c r="R693">
        <f>VLOOKUP(M693,工作表1!$A$3:$B$1000,2,FALSE)</f>
        <v>4.125</v>
      </c>
      <c r="S693" t="str">
        <f>VLOOKUP(M693,工作表1!$A$3:$C$1000,3,FALSE)</f>
        <v>2030/8/31</v>
      </c>
      <c r="T693">
        <f t="shared" si="337"/>
        <v>5.3916500000000003</v>
      </c>
      <c r="U693">
        <f t="shared" si="336"/>
        <v>-1.2666500000000003</v>
      </c>
      <c r="V693" s="43">
        <f t="shared" si="348"/>
        <v>45351</v>
      </c>
      <c r="W693" s="43">
        <f t="shared" si="338"/>
        <v>45289</v>
      </c>
      <c r="X693" s="45">
        <f t="shared" si="349"/>
        <v>0.70618206521739135</v>
      </c>
      <c r="Y693" s="45">
        <f t="shared" si="350"/>
        <v>1.3503601474091722</v>
      </c>
      <c r="Z693" s="47">
        <f t="shared" si="351"/>
        <v>96.130314602516663</v>
      </c>
      <c r="AA693" s="47">
        <f t="shared" si="352"/>
        <v>106.93897732567657</v>
      </c>
      <c r="AB693" s="45">
        <f t="shared" si="353"/>
        <v>4.7239000000000004</v>
      </c>
      <c r="AC693" s="2" t="str">
        <f t="shared" si="339"/>
        <v>TY1</v>
      </c>
      <c r="AD693">
        <f t="shared" si="340"/>
        <v>106.859375</v>
      </c>
      <c r="AE693">
        <f t="shared" si="341"/>
        <v>107.171875</v>
      </c>
      <c r="AF693" s="49">
        <f t="shared" si="368"/>
        <v>-0.3125</v>
      </c>
      <c r="AG693" s="3">
        <f t="shared" si="354"/>
        <v>106.93897732567657</v>
      </c>
      <c r="AH693">
        <f t="shared" si="355"/>
        <v>107.29352522846696</v>
      </c>
      <c r="AI693" s="51">
        <f t="shared" si="356"/>
        <v>-0.35454790279038662</v>
      </c>
      <c r="AJ693" s="52">
        <f t="shared" si="357"/>
        <v>-4.2047902790386615E-2</v>
      </c>
      <c r="AK693" s="2">
        <v>45231</v>
      </c>
      <c r="AL693" t="str">
        <v>91282CHZ</v>
      </c>
      <c r="AM693">
        <v>3.1888999999999998</v>
      </c>
      <c r="AN693">
        <v>5.1717500000000003</v>
      </c>
      <c r="AO693">
        <v>0.92689999999999995</v>
      </c>
      <c r="AP693">
        <v>107.171875</v>
      </c>
      <c r="AQ693">
        <f>VLOOKUP(AL693,工作表1!$F$3:$G$1000,2,FALSE)</f>
        <v>4.625</v>
      </c>
      <c r="AR693" t="str">
        <f>VLOOKUP(AL693,工作表1!$F$3:$H$1000,3,FALSE)</f>
        <v>2030/9/30</v>
      </c>
      <c r="AS693">
        <f t="shared" si="342"/>
        <v>5.3916500000000003</v>
      </c>
      <c r="AT693">
        <f t="shared" si="343"/>
        <v>-0.76665000000000028</v>
      </c>
      <c r="AU693" s="43">
        <f t="shared" si="358"/>
        <v>45382</v>
      </c>
      <c r="AV693" s="43">
        <f t="shared" si="344"/>
        <v>45380</v>
      </c>
      <c r="AW693" s="45">
        <f t="shared" si="359"/>
        <v>0.41929945054945056</v>
      </c>
      <c r="AX693" s="45">
        <f t="shared" si="360"/>
        <v>2.2946419163028753</v>
      </c>
      <c r="AY693" s="47">
        <f t="shared" si="361"/>
        <v>99.069082407934204</v>
      </c>
      <c r="AZ693" s="47">
        <f t="shared" si="362"/>
        <v>107.29352522846696</v>
      </c>
      <c r="BA693" s="43"/>
      <c r="BC693" s="2">
        <v>45230</v>
      </c>
      <c r="BD693" t="str">
        <v>91282CCB</v>
      </c>
      <c r="BE693">
        <v>11.815</v>
      </c>
      <c r="BF693">
        <v>4.7238699999999998</v>
      </c>
      <c r="BG693">
        <v>0.76</v>
      </c>
      <c r="BH693">
        <v>106.953125</v>
      </c>
      <c r="BI693">
        <f>VLOOKUP(BD693,工作表1!$K$3:$L$1000,2,FALSE)</f>
        <v>1.625</v>
      </c>
      <c r="BJ693" t="str">
        <f>VLOOKUP(BD693,工作表1!$K$3:$M$1000,3,FALSE)</f>
        <v>2031/5/15</v>
      </c>
      <c r="BK693">
        <f t="shared" si="345"/>
        <v>5.4016000000000002</v>
      </c>
      <c r="BL693">
        <f t="shared" si="346"/>
        <v>-3.7766000000000002</v>
      </c>
      <c r="BM693" s="43">
        <f t="shared" si="363"/>
        <v>45245</v>
      </c>
      <c r="BN693" s="43">
        <f t="shared" si="347"/>
        <v>45471</v>
      </c>
      <c r="BO693" s="45">
        <f t="shared" si="364"/>
        <v>0.75067934782608692</v>
      </c>
      <c r="BP693" s="45">
        <f t="shared" si="365"/>
        <v>1.8191724985110183</v>
      </c>
      <c r="BQ693" s="47">
        <f t="shared" si="366"/>
        <v>79.79514329404094</v>
      </c>
      <c r="BR693" s="47">
        <f t="shared" si="367"/>
        <v>105.81589270244513</v>
      </c>
    </row>
    <row r="694" spans="6:70" x14ac:dyDescent="0.25">
      <c r="F694" s="2">
        <v>45244</v>
      </c>
      <c r="G694">
        <v>5.3631000000000002</v>
      </c>
      <c r="H694" s="43">
        <v>45265</v>
      </c>
      <c r="I694">
        <v>4.1874000000000002</v>
      </c>
      <c r="L694" s="2">
        <v>45230</v>
      </c>
      <c r="M694" t="str">
        <v>91282CHW</v>
      </c>
      <c r="N694">
        <v>4.0827999999999998</v>
      </c>
      <c r="O694">
        <v>4.5960799999999997</v>
      </c>
      <c r="P694">
        <v>0.90029999999999999</v>
      </c>
      <c r="Q694">
        <v>106.171875</v>
      </c>
      <c r="R694">
        <f>VLOOKUP(M694,工作表1!$A$3:$B$1000,2,FALSE)</f>
        <v>4.125</v>
      </c>
      <c r="S694" t="str">
        <f>VLOOKUP(M694,工作表1!$A$3:$C$1000,3,FALSE)</f>
        <v>2030/8/31</v>
      </c>
      <c r="T694">
        <f t="shared" si="337"/>
        <v>5.4016000000000002</v>
      </c>
      <c r="U694">
        <f t="shared" si="336"/>
        <v>-1.2766000000000002</v>
      </c>
      <c r="V694" s="43">
        <f t="shared" si="348"/>
        <v>45351</v>
      </c>
      <c r="W694" s="43">
        <f t="shared" si="338"/>
        <v>45289</v>
      </c>
      <c r="X694" s="45">
        <f t="shared" si="349"/>
        <v>0.69497282608695654</v>
      </c>
      <c r="Y694" s="45">
        <f t="shared" si="350"/>
        <v>1.3504522781417512</v>
      </c>
      <c r="Z694" s="47">
        <f t="shared" si="351"/>
        <v>95.505113030217387</v>
      </c>
      <c r="AA694" s="47">
        <f t="shared" si="352"/>
        <v>106.24918252490643</v>
      </c>
      <c r="AB694" s="45">
        <f t="shared" si="353"/>
        <v>4.931</v>
      </c>
      <c r="AC694" s="2" t="str">
        <f t="shared" si="339"/>
        <v>TY1</v>
      </c>
      <c r="AD694">
        <f t="shared" si="340"/>
        <v>106.171875</v>
      </c>
      <c r="AE694">
        <f t="shared" si="341"/>
        <v>106.453125</v>
      </c>
      <c r="AF694" s="49">
        <f t="shared" si="368"/>
        <v>-0.28125</v>
      </c>
      <c r="AG694" s="3">
        <f t="shared" si="354"/>
        <v>106.24918252490643</v>
      </c>
      <c r="AH694">
        <f t="shared" si="355"/>
        <v>106.66982423053555</v>
      </c>
      <c r="AI694" s="51">
        <f t="shared" si="356"/>
        <v>-0.42064170562912295</v>
      </c>
      <c r="AJ694" s="52">
        <f t="shared" si="357"/>
        <v>-0.13939170562912295</v>
      </c>
      <c r="AK694" s="2">
        <v>45230</v>
      </c>
      <c r="AL694" t="str">
        <v>91282CJG</v>
      </c>
      <c r="AM694">
        <v>3.0358000000000001</v>
      </c>
      <c r="AN694">
        <v>5.1881199999999996</v>
      </c>
      <c r="AO694">
        <v>0.94020000000000004</v>
      </c>
      <c r="AP694">
        <v>106.453125</v>
      </c>
      <c r="AQ694">
        <f>VLOOKUP(AL694,工作表1!$F$3:$G$1000,2,FALSE)</f>
        <v>4.875</v>
      </c>
      <c r="AR694" t="str">
        <f>VLOOKUP(AL694,工作表1!$F$3:$H$1000,3,FALSE)</f>
        <v>2030/10/31</v>
      </c>
      <c r="AS694">
        <f t="shared" si="342"/>
        <v>5.4016000000000002</v>
      </c>
      <c r="AT694">
        <f t="shared" si="343"/>
        <v>-0.52660000000000018</v>
      </c>
      <c r="AU694" s="43">
        <f t="shared" si="358"/>
        <v>45412</v>
      </c>
      <c r="AV694" s="43">
        <f t="shared" si="344"/>
        <v>45380</v>
      </c>
      <c r="AW694" s="45">
        <f t="shared" si="359"/>
        <v>1.3392857142857144E-2</v>
      </c>
      <c r="AX694" s="45">
        <f t="shared" si="360"/>
        <v>2.0034613502935419</v>
      </c>
      <c r="AY694" s="47">
        <f t="shared" si="361"/>
        <v>99.902988163162931</v>
      </c>
      <c r="AZ694" s="47">
        <f t="shared" si="362"/>
        <v>106.66982423053555</v>
      </c>
      <c r="BA694" s="43"/>
      <c r="BC694" s="2">
        <v>45229</v>
      </c>
      <c r="BD694" t="str">
        <v>91282CCB</v>
      </c>
      <c r="BE694">
        <v>11.055099999999999</v>
      </c>
      <c r="BF694">
        <v>4.7713999999999999</v>
      </c>
      <c r="BG694">
        <v>0.76</v>
      </c>
      <c r="BH694">
        <v>107.015625</v>
      </c>
      <c r="BI694">
        <f>VLOOKUP(BD694,工作表1!$K$3:$L$1000,2,FALSE)</f>
        <v>1.625</v>
      </c>
      <c r="BJ694" t="str">
        <f>VLOOKUP(BD694,工作表1!$K$3:$M$1000,3,FALSE)</f>
        <v>2031/5/15</v>
      </c>
      <c r="BK694">
        <f t="shared" si="345"/>
        <v>5.3964999999999996</v>
      </c>
      <c r="BL694">
        <f t="shared" si="346"/>
        <v>-3.7714999999999996</v>
      </c>
      <c r="BM694" s="43">
        <f t="shared" si="363"/>
        <v>45245</v>
      </c>
      <c r="BN694" s="43">
        <f t="shared" si="347"/>
        <v>45471</v>
      </c>
      <c r="BO694" s="45">
        <f t="shared" si="364"/>
        <v>0.74626358695652173</v>
      </c>
      <c r="BP694" s="45">
        <f t="shared" si="365"/>
        <v>1.8192087924359737</v>
      </c>
      <c r="BQ694" s="47">
        <f t="shared" si="366"/>
        <v>79.789655600515019</v>
      </c>
      <c r="BR694" s="47">
        <f t="shared" si="367"/>
        <v>105.80760590811175</v>
      </c>
    </row>
    <row r="695" spans="6:70" x14ac:dyDescent="0.25">
      <c r="F695" s="2">
        <v>45243</v>
      </c>
      <c r="G695">
        <v>5.3937499999999998</v>
      </c>
      <c r="H695" s="43">
        <v>45264</v>
      </c>
      <c r="I695">
        <v>4.2705000000000002</v>
      </c>
      <c r="L695" s="2">
        <v>45229</v>
      </c>
      <c r="M695" t="str">
        <v>91282CHW</v>
      </c>
      <c r="N695">
        <v>4.3428000000000004</v>
      </c>
      <c r="O695">
        <v>4.5588300000000004</v>
      </c>
      <c r="P695">
        <v>0.90029999999999999</v>
      </c>
      <c r="Q695">
        <v>106.21875</v>
      </c>
      <c r="R695">
        <f>VLOOKUP(M695,工作表1!$A$3:$B$1000,2,FALSE)</f>
        <v>4.125</v>
      </c>
      <c r="S695" t="str">
        <f>VLOOKUP(M695,工作表1!$A$3:$C$1000,3,FALSE)</f>
        <v>2030/8/31</v>
      </c>
      <c r="T695">
        <f t="shared" si="337"/>
        <v>5.3964999999999996</v>
      </c>
      <c r="U695">
        <f t="shared" si="336"/>
        <v>-1.2714999999999996</v>
      </c>
      <c r="V695" s="43">
        <f t="shared" si="348"/>
        <v>45351</v>
      </c>
      <c r="W695" s="43">
        <f t="shared" si="338"/>
        <v>45289</v>
      </c>
      <c r="X695" s="45">
        <f t="shared" si="349"/>
        <v>0.68376358695652173</v>
      </c>
      <c r="Y695" s="45">
        <f t="shared" si="350"/>
        <v>1.3505444088743299</v>
      </c>
      <c r="Z695" s="47">
        <f t="shared" si="351"/>
        <v>95.527948974161546</v>
      </c>
      <c r="AA695" s="47">
        <f t="shared" si="352"/>
        <v>106.27651120102556</v>
      </c>
      <c r="AB695" s="45">
        <f t="shared" si="353"/>
        <v>4.8936000000000002</v>
      </c>
      <c r="AC695" s="2" t="str">
        <f t="shared" si="339"/>
        <v>TY1</v>
      </c>
      <c r="AD695">
        <f t="shared" si="340"/>
        <v>106.21875</v>
      </c>
      <c r="AE695">
        <f t="shared" si="341"/>
        <v>106.515625</v>
      </c>
      <c r="AF695" s="49">
        <f t="shared" si="368"/>
        <v>-0.296875</v>
      </c>
      <c r="AG695" s="3">
        <f t="shared" si="354"/>
        <v>106.27651120102556</v>
      </c>
      <c r="AH695">
        <f t="shared" si="355"/>
        <v>106.68982059831777</v>
      </c>
      <c r="AI695" s="51">
        <f t="shared" si="356"/>
        <v>-0.41330939729220972</v>
      </c>
      <c r="AJ695" s="52">
        <f t="shared" si="357"/>
        <v>-0.11643439729220972</v>
      </c>
      <c r="AK695" s="2">
        <v>45229</v>
      </c>
      <c r="AL695" t="str">
        <v>91282CJG</v>
      </c>
      <c r="AM695">
        <v>2.7324999999999999</v>
      </c>
      <c r="AN695">
        <v>5.2126599999999996</v>
      </c>
      <c r="AO695">
        <v>0.94020000000000004</v>
      </c>
      <c r="AP695">
        <v>106.515625</v>
      </c>
      <c r="AQ695">
        <f>VLOOKUP(AL695,工作表1!$F$3:$G$1000,2,FALSE)</f>
        <v>4.875</v>
      </c>
      <c r="AR695" t="str">
        <f>VLOOKUP(AL695,工作表1!$F$3:$H$1000,3,FALSE)</f>
        <v>2030/10/31</v>
      </c>
      <c r="AS695">
        <f t="shared" si="342"/>
        <v>5.3964999999999996</v>
      </c>
      <c r="AT695">
        <f t="shared" si="343"/>
        <v>-0.52149999999999963</v>
      </c>
      <c r="AU695" s="43">
        <f t="shared" si="358"/>
        <v>45412</v>
      </c>
      <c r="AV695" s="43">
        <f t="shared" si="344"/>
        <v>45380</v>
      </c>
      <c r="AW695" s="45">
        <f t="shared" si="359"/>
        <v>0</v>
      </c>
      <c r="AX695" s="45">
        <f t="shared" si="360"/>
        <v>2.0034246575342465</v>
      </c>
      <c r="AY695" s="47">
        <f t="shared" si="361"/>
        <v>99.921309851652524</v>
      </c>
      <c r="AZ695" s="47">
        <f t="shared" si="362"/>
        <v>106.68982059831777</v>
      </c>
      <c r="BA695" s="43"/>
      <c r="BC695" s="2">
        <v>45226</v>
      </c>
      <c r="BD695" t="str">
        <v>91282CCB</v>
      </c>
      <c r="BE695">
        <v>12.2957</v>
      </c>
      <c r="BF695">
        <v>4.7172400000000003</v>
      </c>
      <c r="BG695">
        <v>0.76</v>
      </c>
      <c r="BH695">
        <v>107.21875</v>
      </c>
      <c r="BI695">
        <f>VLOOKUP(BD695,工作表1!$K$3:$L$1000,2,FALSE)</f>
        <v>1.625</v>
      </c>
      <c r="BJ695" t="str">
        <f>VLOOKUP(BD695,工作表1!$K$3:$M$1000,3,FALSE)</f>
        <v>2031/5/15</v>
      </c>
      <c r="BK695">
        <f t="shared" si="345"/>
        <v>5.3878000000000004</v>
      </c>
      <c r="BL695">
        <f t="shared" si="346"/>
        <v>-3.7628000000000004</v>
      </c>
      <c r="BM695" s="43">
        <f t="shared" si="363"/>
        <v>45245</v>
      </c>
      <c r="BN695" s="43">
        <f t="shared" si="347"/>
        <v>45471</v>
      </c>
      <c r="BO695" s="45">
        <f t="shared" si="364"/>
        <v>0.74184782608695643</v>
      </c>
      <c r="BP695" s="45">
        <f t="shared" si="365"/>
        <v>1.8192450863609291</v>
      </c>
      <c r="BQ695" s="47">
        <f t="shared" si="366"/>
        <v>79.962194945656023</v>
      </c>
      <c r="BR695" s="47">
        <f t="shared" si="367"/>
        <v>106.03034372605946</v>
      </c>
    </row>
    <row r="696" spans="6:70" x14ac:dyDescent="0.25">
      <c r="F696" s="2">
        <v>45240</v>
      </c>
      <c r="G696">
        <v>5.3876999999999997</v>
      </c>
      <c r="H696" s="43">
        <v>45261</v>
      </c>
      <c r="I696">
        <v>4.1978999999999997</v>
      </c>
      <c r="L696" s="2">
        <v>45226</v>
      </c>
      <c r="M696" t="str">
        <v>91282CHW</v>
      </c>
      <c r="N696">
        <v>4.2108999999999996</v>
      </c>
      <c r="O696">
        <v>4.6142200000000004</v>
      </c>
      <c r="P696">
        <v>0.90029999999999999</v>
      </c>
      <c r="Q696">
        <v>106.421875</v>
      </c>
      <c r="R696">
        <f>VLOOKUP(M696,工作表1!$A$3:$B$1000,2,FALSE)</f>
        <v>4.125</v>
      </c>
      <c r="S696" t="str">
        <f>VLOOKUP(M696,工作表1!$A$3:$C$1000,3,FALSE)</f>
        <v>2030/8/31</v>
      </c>
      <c r="T696">
        <f t="shared" si="337"/>
        <v>5.3878000000000004</v>
      </c>
      <c r="U696">
        <f t="shared" si="336"/>
        <v>-1.2628000000000004</v>
      </c>
      <c r="V696" s="43">
        <f t="shared" si="348"/>
        <v>45351</v>
      </c>
      <c r="W696" s="43">
        <f t="shared" si="338"/>
        <v>45289</v>
      </c>
      <c r="X696" s="45">
        <f t="shared" si="349"/>
        <v>0.67255434782608692</v>
      </c>
      <c r="Y696" s="45">
        <f t="shared" si="350"/>
        <v>1.3506365396069087</v>
      </c>
      <c r="Z696" s="47">
        <f t="shared" si="351"/>
        <v>95.699153566119591</v>
      </c>
      <c r="AA696" s="47">
        <f t="shared" si="352"/>
        <v>106.46794108194372</v>
      </c>
      <c r="AB696" s="45">
        <f t="shared" si="353"/>
        <v>4.8377999999999997</v>
      </c>
      <c r="AC696" s="2" t="str">
        <f t="shared" si="339"/>
        <v>TY1</v>
      </c>
      <c r="AD696">
        <f t="shared" si="340"/>
        <v>106.421875</v>
      </c>
      <c r="AE696">
        <f t="shared" si="341"/>
        <v>106.71875</v>
      </c>
      <c r="AF696" s="49">
        <f t="shared" si="368"/>
        <v>-0.296875</v>
      </c>
      <c r="AG696" s="3">
        <f t="shared" si="354"/>
        <v>106.46794108194372</v>
      </c>
      <c r="AH696">
        <f t="shared" si="355"/>
        <v>106.83241846249298</v>
      </c>
      <c r="AI696" s="51">
        <f t="shared" si="356"/>
        <v>-0.36447738054926049</v>
      </c>
      <c r="AJ696" s="52">
        <f t="shared" si="357"/>
        <v>-6.7602380549260488E-2</v>
      </c>
      <c r="AK696" s="2">
        <v>45226</v>
      </c>
      <c r="AL696" t="str">
        <v>91282CHZ</v>
      </c>
      <c r="AM696">
        <v>3.7431000000000001</v>
      </c>
      <c r="AN696">
        <v>5.1496199999999996</v>
      </c>
      <c r="AO696">
        <v>0.92689999999999995</v>
      </c>
      <c r="AP696">
        <v>106.71875</v>
      </c>
      <c r="AQ696">
        <f>VLOOKUP(AL696,工作表1!$F$3:$G$1000,2,FALSE)</f>
        <v>4.625</v>
      </c>
      <c r="AR696" t="str">
        <f>VLOOKUP(AL696,工作表1!$F$3:$H$1000,3,FALSE)</f>
        <v>2030/9/30</v>
      </c>
      <c r="AS696">
        <f t="shared" si="342"/>
        <v>5.3878000000000004</v>
      </c>
      <c r="AT696">
        <f t="shared" si="343"/>
        <v>-0.76280000000000037</v>
      </c>
      <c r="AU696" s="43">
        <f t="shared" si="358"/>
        <v>45382</v>
      </c>
      <c r="AV696" s="43">
        <f t="shared" si="344"/>
        <v>45380</v>
      </c>
      <c r="AW696" s="45">
        <f t="shared" si="359"/>
        <v>0.38118131868131866</v>
      </c>
      <c r="AX696" s="45">
        <f t="shared" si="360"/>
        <v>2.2945374830648806</v>
      </c>
      <c r="AY696" s="47">
        <f t="shared" si="361"/>
        <v>98.635568634832993</v>
      </c>
      <c r="AZ696" s="47">
        <f t="shared" si="362"/>
        <v>106.83241846249298</v>
      </c>
      <c r="BA696" s="43"/>
      <c r="BC696" s="2">
        <v>45225</v>
      </c>
      <c r="BD696" t="str">
        <v>91282CCB</v>
      </c>
      <c r="BE696">
        <v>12.457599999999999</v>
      </c>
      <c r="BF696">
        <v>4.7229799999999997</v>
      </c>
      <c r="BG696">
        <v>0.76</v>
      </c>
      <c r="BH696">
        <v>107.140625</v>
      </c>
      <c r="BI696">
        <f>VLOOKUP(BD696,工作表1!$K$3:$L$1000,2,FALSE)</f>
        <v>1.625</v>
      </c>
      <c r="BJ696" t="str">
        <f>VLOOKUP(BD696,工作表1!$K$3:$M$1000,3,FALSE)</f>
        <v>2031/5/15</v>
      </c>
      <c r="BK696">
        <f t="shared" si="345"/>
        <v>5.39025</v>
      </c>
      <c r="BL696">
        <f t="shared" si="346"/>
        <v>-3.76525</v>
      </c>
      <c r="BM696" s="43">
        <f t="shared" si="363"/>
        <v>45245</v>
      </c>
      <c r="BN696" s="43">
        <f t="shared" si="347"/>
        <v>45471</v>
      </c>
      <c r="BO696" s="45">
        <f t="shared" si="364"/>
        <v>0.72860054347826086</v>
      </c>
      <c r="BP696" s="45">
        <f t="shared" si="365"/>
        <v>1.8193539681357951</v>
      </c>
      <c r="BQ696" s="47">
        <f t="shared" si="366"/>
        <v>79.904714670032106</v>
      </c>
      <c r="BR696" s="47">
        <f t="shared" si="367"/>
        <v>105.96703290367118</v>
      </c>
    </row>
    <row r="697" spans="6:70" x14ac:dyDescent="0.25">
      <c r="F697" s="2">
        <v>45239</v>
      </c>
      <c r="G697">
        <v>5.3852700000000002</v>
      </c>
      <c r="H697" s="43">
        <v>45260</v>
      </c>
      <c r="I697">
        <v>4.3410000000000002</v>
      </c>
      <c r="L697" s="2">
        <v>45225</v>
      </c>
      <c r="M697" t="str">
        <v>91282CHW</v>
      </c>
      <c r="N697">
        <v>4.7785000000000002</v>
      </c>
      <c r="O697">
        <v>4.5542100000000003</v>
      </c>
      <c r="P697">
        <v>0.90029999999999999</v>
      </c>
      <c r="Q697">
        <v>106.34375</v>
      </c>
      <c r="R697">
        <f>VLOOKUP(M697,工作表1!$A$3:$B$1000,2,FALSE)</f>
        <v>4.125</v>
      </c>
      <c r="S697" t="str">
        <f>VLOOKUP(M697,工作表1!$A$3:$C$1000,3,FALSE)</f>
        <v>2030/8/31</v>
      </c>
      <c r="T697">
        <f t="shared" si="337"/>
        <v>5.39025</v>
      </c>
      <c r="U697">
        <f t="shared" si="336"/>
        <v>-1.26525</v>
      </c>
      <c r="V697" s="43">
        <f t="shared" si="348"/>
        <v>45351</v>
      </c>
      <c r="W697" s="43">
        <f t="shared" si="338"/>
        <v>45289</v>
      </c>
      <c r="X697" s="45">
        <f t="shared" si="349"/>
        <v>0.63892663043478259</v>
      </c>
      <c r="Y697" s="45">
        <f t="shared" si="350"/>
        <v>1.3509129318046456</v>
      </c>
      <c r="Z697" s="47">
        <f t="shared" si="351"/>
        <v>95.66139848920038</v>
      </c>
      <c r="AA697" s="47">
        <f t="shared" si="352"/>
        <v>106.43503023286952</v>
      </c>
      <c r="AB697" s="45">
        <f t="shared" si="353"/>
        <v>4.8659999999999997</v>
      </c>
      <c r="AC697" s="2" t="str">
        <f t="shared" si="339"/>
        <v>TY1</v>
      </c>
      <c r="AD697">
        <f t="shared" si="340"/>
        <v>106.34375</v>
      </c>
      <c r="AE697">
        <f t="shared" si="341"/>
        <v>106.640625</v>
      </c>
      <c r="AF697" s="49">
        <f t="shared" si="368"/>
        <v>-0.296875</v>
      </c>
      <c r="AG697" s="3">
        <f t="shared" si="354"/>
        <v>106.43503023286952</v>
      </c>
      <c r="AH697">
        <f t="shared" si="355"/>
        <v>106.770475640106</v>
      </c>
      <c r="AI697" s="51">
        <f t="shared" si="356"/>
        <v>-0.33544540723647742</v>
      </c>
      <c r="AJ697" s="52">
        <f t="shared" si="357"/>
        <v>-3.8570407236477422E-2</v>
      </c>
      <c r="AK697" s="2">
        <v>45225</v>
      </c>
      <c r="AL697" t="str">
        <v>91282CHZ</v>
      </c>
      <c r="AM697">
        <v>3.2816999999999998</v>
      </c>
      <c r="AN697">
        <v>5.1961000000000004</v>
      </c>
      <c r="AO697">
        <v>0.92689999999999995</v>
      </c>
      <c r="AP697">
        <v>106.640625</v>
      </c>
      <c r="AQ697">
        <f>VLOOKUP(AL697,工作表1!$F$3:$G$1000,2,FALSE)</f>
        <v>4.625</v>
      </c>
      <c r="AR697" t="str">
        <f>VLOOKUP(AL697,工作表1!$F$3:$H$1000,3,FALSE)</f>
        <v>2030/9/30</v>
      </c>
      <c r="AS697">
        <f t="shared" si="342"/>
        <v>5.39025</v>
      </c>
      <c r="AT697">
        <f t="shared" si="343"/>
        <v>-0.76524999999999999</v>
      </c>
      <c r="AU697" s="43">
        <f t="shared" si="358"/>
        <v>45382</v>
      </c>
      <c r="AV697" s="43">
        <f t="shared" si="344"/>
        <v>45380</v>
      </c>
      <c r="AW697" s="45">
        <f t="shared" si="359"/>
        <v>0.34306318681318682</v>
      </c>
      <c r="AX697" s="45">
        <f t="shared" si="360"/>
        <v>2.2944330498268855</v>
      </c>
      <c r="AY697" s="47">
        <f t="shared" si="361"/>
        <v>98.569409087709218</v>
      </c>
      <c r="AZ697" s="47">
        <f t="shared" si="362"/>
        <v>106.770475640106</v>
      </c>
      <c r="BA697" s="43"/>
      <c r="BC697" s="2">
        <v>45224</v>
      </c>
      <c r="BD697" t="str">
        <v>91282CCB</v>
      </c>
      <c r="BE697">
        <v>8.5726999999999993</v>
      </c>
      <c r="BF697">
        <v>4.9228899999999998</v>
      </c>
      <c r="BG697">
        <v>0.76</v>
      </c>
      <c r="BH697">
        <v>106.484375</v>
      </c>
      <c r="BI697">
        <f>VLOOKUP(BD697,工作表1!$K$3:$L$1000,2,FALSE)</f>
        <v>1.625</v>
      </c>
      <c r="BJ697" t="str">
        <f>VLOOKUP(BD697,工作表1!$K$3:$M$1000,3,FALSE)</f>
        <v>2031/5/15</v>
      </c>
      <c r="BK697">
        <f t="shared" si="345"/>
        <v>5.3990999999999998</v>
      </c>
      <c r="BL697">
        <f t="shared" si="346"/>
        <v>-3.7740999999999998</v>
      </c>
      <c r="BM697" s="43">
        <f t="shared" si="363"/>
        <v>45245</v>
      </c>
      <c r="BN697" s="43">
        <f t="shared" si="347"/>
        <v>45471</v>
      </c>
      <c r="BO697" s="45">
        <f t="shared" si="364"/>
        <v>0.72418478260869557</v>
      </c>
      <c r="BP697" s="45">
        <f t="shared" si="365"/>
        <v>1.8193902620607503</v>
      </c>
      <c r="BQ697" s="47">
        <f t="shared" si="366"/>
        <v>79.309140919080647</v>
      </c>
      <c r="BR697" s="47">
        <f t="shared" si="367"/>
        <v>105.19472516389487</v>
      </c>
    </row>
    <row r="698" spans="6:70" x14ac:dyDescent="0.25">
      <c r="F698" s="2">
        <v>45238</v>
      </c>
      <c r="G698">
        <v>5.3820499999999996</v>
      </c>
      <c r="H698" s="43">
        <v>45259</v>
      </c>
      <c r="I698">
        <v>4.2733999999999996</v>
      </c>
      <c r="L698" s="2">
        <v>45224</v>
      </c>
      <c r="M698" t="str">
        <v>91282CHW</v>
      </c>
      <c r="N698">
        <v>4.4272</v>
      </c>
      <c r="O698">
        <v>4.6049300000000004</v>
      </c>
      <c r="P698">
        <v>0.90029999999999999</v>
      </c>
      <c r="Q698">
        <v>105.671875</v>
      </c>
      <c r="R698">
        <f>VLOOKUP(M698,工作表1!$A$3:$B$1000,2,FALSE)</f>
        <v>4.125</v>
      </c>
      <c r="S698" t="str">
        <f>VLOOKUP(M698,工作表1!$A$3:$C$1000,3,FALSE)</f>
        <v>2030/8/31</v>
      </c>
      <c r="T698">
        <f t="shared" si="337"/>
        <v>5.3990999999999998</v>
      </c>
      <c r="U698">
        <f t="shared" si="336"/>
        <v>-1.2740999999999998</v>
      </c>
      <c r="V698" s="43">
        <f t="shared" si="348"/>
        <v>45351</v>
      </c>
      <c r="W698" s="43">
        <f t="shared" si="338"/>
        <v>45289</v>
      </c>
      <c r="X698" s="45">
        <f t="shared" si="349"/>
        <v>0.62771739130434789</v>
      </c>
      <c r="Y698" s="45">
        <f t="shared" si="350"/>
        <v>1.3510050625372245</v>
      </c>
      <c r="Z698" s="47">
        <f t="shared" si="351"/>
        <v>95.051913726903408</v>
      </c>
      <c r="AA698" s="47">
        <f t="shared" si="352"/>
        <v>105.76265540198852</v>
      </c>
      <c r="AB698" s="45">
        <f t="shared" si="353"/>
        <v>4.9772999999999996</v>
      </c>
      <c r="AC698" s="2" t="str">
        <f t="shared" si="339"/>
        <v>TY1</v>
      </c>
      <c r="AD698">
        <f t="shared" si="340"/>
        <v>105.671875</v>
      </c>
      <c r="AE698">
        <f t="shared" si="341"/>
        <v>105.984375</v>
      </c>
      <c r="AF698" s="49">
        <f t="shared" si="368"/>
        <v>-0.3125</v>
      </c>
      <c r="AG698" s="3">
        <f t="shared" si="354"/>
        <v>105.76265540198852</v>
      </c>
      <c r="AH698">
        <f t="shared" si="355"/>
        <v>106.10275837274666</v>
      </c>
      <c r="AI698" s="51">
        <f t="shared" si="356"/>
        <v>-0.34010297075813867</v>
      </c>
      <c r="AJ698" s="52">
        <f t="shared" si="357"/>
        <v>-2.7602970758138667E-2</v>
      </c>
      <c r="AK698" s="2">
        <v>45224</v>
      </c>
      <c r="AL698" t="str">
        <v>91282CHZ</v>
      </c>
      <c r="AM698">
        <v>2.0482999999999998</v>
      </c>
      <c r="AN698">
        <v>5.2657800000000003</v>
      </c>
      <c r="AO698">
        <v>0.92689999999999995</v>
      </c>
      <c r="AP698">
        <v>105.984375</v>
      </c>
      <c r="AQ698">
        <f>VLOOKUP(AL698,工作表1!$F$3:$G$1000,2,FALSE)</f>
        <v>4.625</v>
      </c>
      <c r="AR698" t="str">
        <f>VLOOKUP(AL698,工作表1!$F$3:$H$1000,3,FALSE)</f>
        <v>2030/9/30</v>
      </c>
      <c r="AS698">
        <f t="shared" si="342"/>
        <v>5.3990999999999998</v>
      </c>
      <c r="AT698">
        <f t="shared" si="343"/>
        <v>-0.77409999999999979</v>
      </c>
      <c r="AU698" s="43">
        <f t="shared" si="358"/>
        <v>45382</v>
      </c>
      <c r="AV698" s="43">
        <f t="shared" si="344"/>
        <v>45380</v>
      </c>
      <c r="AW698" s="45">
        <f t="shared" si="359"/>
        <v>0.33035714285714285</v>
      </c>
      <c r="AX698" s="45">
        <f t="shared" si="360"/>
        <v>2.2943982387475539</v>
      </c>
      <c r="AY698" s="47">
        <f t="shared" si="361"/>
        <v>97.944119167205727</v>
      </c>
      <c r="AZ698" s="47">
        <f t="shared" si="362"/>
        <v>106.10275837274666</v>
      </c>
      <c r="BA698" s="43"/>
      <c r="BC698" s="2">
        <v>45223</v>
      </c>
      <c r="BD698" t="str">
        <v>91282CCB</v>
      </c>
      <c r="BE698">
        <v>12.281499999999999</v>
      </c>
      <c r="BF698">
        <v>4.7149599999999996</v>
      </c>
      <c r="BG698">
        <v>0.76</v>
      </c>
      <c r="BH698">
        <v>107.171875</v>
      </c>
      <c r="BI698">
        <f>VLOOKUP(BD698,工作表1!$K$3:$L$1000,2,FALSE)</f>
        <v>1.625</v>
      </c>
      <c r="BJ698" t="str">
        <f>VLOOKUP(BD698,工作表1!$K$3:$M$1000,3,FALSE)</f>
        <v>2031/5/15</v>
      </c>
      <c r="BK698">
        <f t="shared" si="345"/>
        <v>5.3970000000000002</v>
      </c>
      <c r="BL698">
        <f t="shared" si="346"/>
        <v>-3.7720000000000002</v>
      </c>
      <c r="BM698" s="43">
        <f t="shared" si="363"/>
        <v>45245</v>
      </c>
      <c r="BN698" s="43">
        <f t="shared" si="347"/>
        <v>45471</v>
      </c>
      <c r="BO698" s="45">
        <f t="shared" si="364"/>
        <v>0.71976902173913049</v>
      </c>
      <c r="BP698" s="45">
        <f t="shared" si="365"/>
        <v>1.8194265559857059</v>
      </c>
      <c r="BQ698" s="47">
        <f t="shared" si="366"/>
        <v>79.920459008178966</v>
      </c>
      <c r="BR698" s="47">
        <f t="shared" si="367"/>
        <v>106.00061227944721</v>
      </c>
    </row>
    <row r="699" spans="6:70" x14ac:dyDescent="0.25">
      <c r="F699" s="2">
        <v>45237</v>
      </c>
      <c r="G699">
        <v>5.3766999999999996</v>
      </c>
      <c r="H699" s="43">
        <v>45258</v>
      </c>
      <c r="I699">
        <v>4.3388999999999998</v>
      </c>
      <c r="L699" s="2">
        <v>45223</v>
      </c>
      <c r="M699" t="str">
        <v>91282CHW</v>
      </c>
      <c r="N699">
        <v>4.3948</v>
      </c>
      <c r="O699">
        <v>4.6262299999999996</v>
      </c>
      <c r="P699">
        <v>0.90029999999999999</v>
      </c>
      <c r="Q699">
        <v>106.359375</v>
      </c>
      <c r="R699">
        <f>VLOOKUP(M699,工作表1!$A$3:$B$1000,2,FALSE)</f>
        <v>4.125</v>
      </c>
      <c r="S699" t="str">
        <f>VLOOKUP(M699,工作表1!$A$3:$C$1000,3,FALSE)</f>
        <v>2030/8/31</v>
      </c>
      <c r="T699">
        <f t="shared" si="337"/>
        <v>5.3970000000000002</v>
      </c>
      <c r="U699">
        <f t="shared" si="336"/>
        <v>-1.2720000000000002</v>
      </c>
      <c r="V699" s="43">
        <f t="shared" si="348"/>
        <v>45351</v>
      </c>
      <c r="W699" s="43">
        <f t="shared" si="338"/>
        <v>45289</v>
      </c>
      <c r="X699" s="45">
        <f t="shared" si="349"/>
        <v>0.61650815217391308</v>
      </c>
      <c r="Y699" s="45">
        <f t="shared" si="350"/>
        <v>1.3510971932698035</v>
      </c>
      <c r="Z699" s="47">
        <f t="shared" si="351"/>
        <v>95.660992003883507</v>
      </c>
      <c r="AA699" s="47">
        <f t="shared" si="352"/>
        <v>106.4416469185588</v>
      </c>
      <c r="AB699" s="45">
        <f t="shared" si="353"/>
        <v>4.8578000000000001</v>
      </c>
      <c r="AC699" s="2" t="str">
        <f t="shared" si="339"/>
        <v>TY1</v>
      </c>
      <c r="AD699">
        <f t="shared" si="340"/>
        <v>106.359375</v>
      </c>
      <c r="AE699">
        <f t="shared" si="341"/>
        <v>106.671875</v>
      </c>
      <c r="AF699" s="49">
        <f t="shared" si="368"/>
        <v>-0.3125</v>
      </c>
      <c r="AG699" s="3">
        <f t="shared" si="354"/>
        <v>106.4416469185588</v>
      </c>
      <c r="AH699">
        <f t="shared" si="355"/>
        <v>106.77869556016852</v>
      </c>
      <c r="AI699" s="51">
        <f t="shared" si="356"/>
        <v>-0.33704864160971226</v>
      </c>
      <c r="AJ699" s="52">
        <f t="shared" si="357"/>
        <v>-2.4548641609712263E-2</v>
      </c>
      <c r="AK699" s="2">
        <v>45223</v>
      </c>
      <c r="AL699" t="str">
        <v>91282CHZ</v>
      </c>
      <c r="AM699">
        <v>2.1553</v>
      </c>
      <c r="AN699">
        <v>5.2578399999999998</v>
      </c>
      <c r="AO699">
        <v>0.92689999999999995</v>
      </c>
      <c r="AP699">
        <v>106.671875</v>
      </c>
      <c r="AQ699">
        <f>VLOOKUP(AL699,工作表1!$F$3:$G$1000,2,FALSE)</f>
        <v>4.625</v>
      </c>
      <c r="AR699" t="str">
        <f>VLOOKUP(AL699,工作表1!$F$3:$H$1000,3,FALSE)</f>
        <v>2030/9/30</v>
      </c>
      <c r="AS699">
        <f t="shared" si="342"/>
        <v>5.3970000000000002</v>
      </c>
      <c r="AT699">
        <f t="shared" si="343"/>
        <v>-0.77200000000000024</v>
      </c>
      <c r="AU699" s="43">
        <f t="shared" si="358"/>
        <v>45382</v>
      </c>
      <c r="AV699" s="43">
        <f t="shared" si="344"/>
        <v>45380</v>
      </c>
      <c r="AW699" s="45">
        <f t="shared" si="359"/>
        <v>0.31765109890109894</v>
      </c>
      <c r="AX699" s="45">
        <f t="shared" si="360"/>
        <v>2.2943634276682223</v>
      </c>
      <c r="AY699" s="47">
        <f t="shared" si="361"/>
        <v>98.568958394172242</v>
      </c>
      <c r="AZ699" s="47">
        <f t="shared" si="362"/>
        <v>106.77869556016852</v>
      </c>
      <c r="BA699" s="43"/>
      <c r="BC699" s="2">
        <v>45222</v>
      </c>
      <c r="BD699" t="str">
        <v>91282CCB</v>
      </c>
      <c r="BE699">
        <v>11.418900000000001</v>
      </c>
      <c r="BF699">
        <v>4.7671999999999999</v>
      </c>
      <c r="BG699">
        <v>0.76</v>
      </c>
      <c r="BH699">
        <v>107.28125</v>
      </c>
      <c r="BI699">
        <f>VLOOKUP(BD699,工作表1!$K$3:$L$1000,2,FALSE)</f>
        <v>1.625</v>
      </c>
      <c r="BJ699" t="str">
        <f>VLOOKUP(BD699,工作表1!$K$3:$M$1000,3,FALSE)</f>
        <v>2031/5/15</v>
      </c>
      <c r="BK699">
        <f t="shared" si="345"/>
        <v>5.3918499999999998</v>
      </c>
      <c r="BL699">
        <f t="shared" si="346"/>
        <v>-3.7668499999999998</v>
      </c>
      <c r="BM699" s="43">
        <f t="shared" si="363"/>
        <v>45245</v>
      </c>
      <c r="BN699" s="43">
        <f t="shared" si="347"/>
        <v>45471</v>
      </c>
      <c r="BO699" s="45">
        <f t="shared" si="364"/>
        <v>0.71535326086956519</v>
      </c>
      <c r="BP699" s="45">
        <f t="shared" si="365"/>
        <v>1.8194628499106611</v>
      </c>
      <c r="BQ699" s="47">
        <f t="shared" si="366"/>
        <v>79.946152865017794</v>
      </c>
      <c r="BR699" s="47">
        <f t="shared" si="367"/>
        <v>106.03316122389788</v>
      </c>
    </row>
    <row r="700" spans="6:70" x14ac:dyDescent="0.25">
      <c r="F700" s="2">
        <v>45236</v>
      </c>
      <c r="G700">
        <v>5.3775000000000004</v>
      </c>
      <c r="H700" s="43">
        <v>45257</v>
      </c>
      <c r="I700">
        <v>4.43</v>
      </c>
      <c r="L700" s="2">
        <v>45222</v>
      </c>
      <c r="M700" t="str">
        <v>91282CHW</v>
      </c>
      <c r="N700">
        <v>3.9207999999999998</v>
      </c>
      <c r="O700">
        <v>4.7226699999999999</v>
      </c>
      <c r="P700">
        <v>0.90029999999999999</v>
      </c>
      <c r="Q700">
        <v>106.484375</v>
      </c>
      <c r="R700">
        <f>VLOOKUP(M700,工作表1!$A$3:$B$1000,2,FALSE)</f>
        <v>4.125</v>
      </c>
      <c r="S700" t="str">
        <f>VLOOKUP(M700,工作表1!$A$3:$C$1000,3,FALSE)</f>
        <v>2030/8/31</v>
      </c>
      <c r="T700">
        <f t="shared" si="337"/>
        <v>5.3918499999999998</v>
      </c>
      <c r="U700">
        <f t="shared" si="336"/>
        <v>-1.2668499999999998</v>
      </c>
      <c r="V700" s="43">
        <f t="shared" si="348"/>
        <v>45351</v>
      </c>
      <c r="W700" s="43">
        <f t="shared" si="338"/>
        <v>45289</v>
      </c>
      <c r="X700" s="45">
        <f t="shared" si="349"/>
        <v>0.60529891304347827</v>
      </c>
      <c r="Y700" s="45">
        <f t="shared" si="350"/>
        <v>1.3511893240023825</v>
      </c>
      <c r="Z700" s="47">
        <f t="shared" si="351"/>
        <v>95.729137041639248</v>
      </c>
      <c r="AA700" s="47">
        <f t="shared" si="352"/>
        <v>106.51916773363216</v>
      </c>
      <c r="AB700" s="45">
        <f t="shared" si="353"/>
        <v>4.8604000000000003</v>
      </c>
      <c r="AC700" s="2" t="str">
        <f t="shared" si="339"/>
        <v>TY1</v>
      </c>
      <c r="AD700">
        <f t="shared" si="340"/>
        <v>106.484375</v>
      </c>
      <c r="AE700">
        <f t="shared" si="341"/>
        <v>106.78125</v>
      </c>
      <c r="AF700" s="49">
        <f t="shared" si="368"/>
        <v>-0.296875</v>
      </c>
      <c r="AG700" s="3">
        <f t="shared" si="354"/>
        <v>106.51916773363216</v>
      </c>
      <c r="AH700">
        <f t="shared" si="355"/>
        <v>106.86696914970933</v>
      </c>
      <c r="AI700" s="51">
        <f t="shared" si="356"/>
        <v>-0.34780141607717496</v>
      </c>
      <c r="AJ700" s="52">
        <f t="shared" si="357"/>
        <v>-5.0926416077174963E-2</v>
      </c>
      <c r="AK700" s="2">
        <v>45222</v>
      </c>
      <c r="AL700" t="str">
        <v>91282CHZ</v>
      </c>
      <c r="AM700">
        <v>2.5550999999999999</v>
      </c>
      <c r="AN700">
        <v>5.2298900000000001</v>
      </c>
      <c r="AO700">
        <v>0.92689999999999995</v>
      </c>
      <c r="AP700">
        <v>106.78125</v>
      </c>
      <c r="AQ700">
        <f>VLOOKUP(AL700,工作表1!$F$3:$G$1000,2,FALSE)</f>
        <v>4.625</v>
      </c>
      <c r="AR700" t="str">
        <f>VLOOKUP(AL700,工作表1!$F$3:$H$1000,3,FALSE)</f>
        <v>2030/9/30</v>
      </c>
      <c r="AS700">
        <f t="shared" si="342"/>
        <v>5.3918499999999998</v>
      </c>
      <c r="AT700">
        <f t="shared" si="343"/>
        <v>-0.76684999999999981</v>
      </c>
      <c r="AU700" s="43">
        <f t="shared" si="358"/>
        <v>45382</v>
      </c>
      <c r="AV700" s="43">
        <f t="shared" si="344"/>
        <v>45380</v>
      </c>
      <c r="AW700" s="45">
        <f t="shared" si="359"/>
        <v>0.30494505494505497</v>
      </c>
      <c r="AX700" s="45">
        <f t="shared" si="360"/>
        <v>2.2943286165888903</v>
      </c>
      <c r="AY700" s="47">
        <f t="shared" si="361"/>
        <v>98.650434037818385</v>
      </c>
      <c r="AZ700" s="47">
        <f t="shared" si="362"/>
        <v>106.86696914970933</v>
      </c>
      <c r="BA700" s="43"/>
      <c r="BC700" s="2">
        <v>45219</v>
      </c>
      <c r="BD700" t="str">
        <v>91282CCB</v>
      </c>
      <c r="BE700">
        <v>7.9134000000000002</v>
      </c>
      <c r="BF700">
        <v>4.9596200000000001</v>
      </c>
      <c r="BG700">
        <v>0.76</v>
      </c>
      <c r="BH700">
        <v>106.8125</v>
      </c>
      <c r="BI700">
        <f>VLOOKUP(BD700,工作表1!$K$3:$L$1000,2,FALSE)</f>
        <v>1.625</v>
      </c>
      <c r="BJ700" t="str">
        <f>VLOOKUP(BD700,工作表1!$K$3:$M$1000,3,FALSE)</f>
        <v>2031/5/15</v>
      </c>
      <c r="BK700">
        <f t="shared" si="345"/>
        <v>5.3881500000000004</v>
      </c>
      <c r="BL700">
        <f t="shared" si="346"/>
        <v>-3.7631500000000004</v>
      </c>
      <c r="BM700" s="43">
        <f t="shared" si="363"/>
        <v>45245</v>
      </c>
      <c r="BN700" s="43">
        <f t="shared" si="347"/>
        <v>45471</v>
      </c>
      <c r="BO700" s="45">
        <f t="shared" si="364"/>
        <v>0.7109375</v>
      </c>
      <c r="BP700" s="45">
        <f t="shared" si="365"/>
        <v>1.8194991438356163</v>
      </c>
      <c r="BQ700" s="47">
        <f t="shared" si="366"/>
        <v>79.49062749649282</v>
      </c>
      <c r="BR700" s="47">
        <f t="shared" si="367"/>
        <v>105.43380895807455</v>
      </c>
    </row>
    <row r="701" spans="6:70" x14ac:dyDescent="0.25">
      <c r="F701" s="2">
        <v>45233</v>
      </c>
      <c r="G701">
        <v>5.3741000000000003</v>
      </c>
      <c r="H701" s="43">
        <v>45254</v>
      </c>
      <c r="I701">
        <v>4.5058999999999996</v>
      </c>
      <c r="L701" s="2">
        <v>45219</v>
      </c>
      <c r="M701" t="str">
        <v>91282CHW</v>
      </c>
      <c r="N701">
        <v>3.7986</v>
      </c>
      <c r="O701">
        <v>4.7452199999999998</v>
      </c>
      <c r="P701">
        <v>0.90029999999999999</v>
      </c>
      <c r="Q701">
        <v>106</v>
      </c>
      <c r="R701">
        <f>VLOOKUP(M701,工作表1!$A$3:$B$1000,2,FALSE)</f>
        <v>4.125</v>
      </c>
      <c r="S701" t="str">
        <f>VLOOKUP(M701,工作表1!$A$3:$C$1000,3,FALSE)</f>
        <v>2030/8/31</v>
      </c>
      <c r="T701">
        <f t="shared" si="337"/>
        <v>5.3881500000000004</v>
      </c>
      <c r="U701">
        <f t="shared" si="336"/>
        <v>-1.2631500000000004</v>
      </c>
      <c r="V701" s="43">
        <f t="shared" si="348"/>
        <v>45351</v>
      </c>
      <c r="W701" s="43">
        <f t="shared" si="338"/>
        <v>45289</v>
      </c>
      <c r="X701" s="45">
        <f t="shared" si="349"/>
        <v>0.59408967391304346</v>
      </c>
      <c r="Y701" s="45">
        <f t="shared" si="350"/>
        <v>1.3512814547349612</v>
      </c>
      <c r="Z701" s="47">
        <f t="shared" si="351"/>
        <v>95.291632940401442</v>
      </c>
      <c r="AA701" s="47">
        <f t="shared" si="352"/>
        <v>106.03531135333336</v>
      </c>
      <c r="AB701" s="45">
        <f t="shared" si="353"/>
        <v>4.9199000000000002</v>
      </c>
      <c r="AC701" s="2" t="str">
        <f t="shared" si="339"/>
        <v>TY1</v>
      </c>
      <c r="AD701">
        <f t="shared" si="340"/>
        <v>106</v>
      </c>
      <c r="AE701">
        <f t="shared" si="341"/>
        <v>106.3125</v>
      </c>
      <c r="AF701" s="49">
        <f t="shared" si="368"/>
        <v>-0.3125</v>
      </c>
      <c r="AG701" s="3">
        <f t="shared" si="354"/>
        <v>106.03531135333336</v>
      </c>
      <c r="AH701">
        <f t="shared" si="355"/>
        <v>106.37867374619057</v>
      </c>
      <c r="AI701" s="51">
        <f t="shared" si="356"/>
        <v>-0.34336239285721604</v>
      </c>
      <c r="AJ701" s="52">
        <f t="shared" si="357"/>
        <v>-3.0862392857216037E-2</v>
      </c>
      <c r="AK701" s="2">
        <v>45219</v>
      </c>
      <c r="AL701" t="str">
        <v>91282CHZ</v>
      </c>
      <c r="AM701">
        <v>1.5975999999999999</v>
      </c>
      <c r="AN701">
        <v>5.2938299999999998</v>
      </c>
      <c r="AO701">
        <v>0.92689999999999995</v>
      </c>
      <c r="AP701">
        <v>106.3125</v>
      </c>
      <c r="AQ701">
        <f>VLOOKUP(AL701,工作表1!$F$3:$G$1000,2,FALSE)</f>
        <v>4.625</v>
      </c>
      <c r="AR701" t="str">
        <f>VLOOKUP(AL701,工作表1!$F$3:$H$1000,3,FALSE)</f>
        <v>2030/9/30</v>
      </c>
      <c r="AS701">
        <f t="shared" si="342"/>
        <v>5.3881500000000004</v>
      </c>
      <c r="AT701">
        <f t="shared" si="343"/>
        <v>-0.76315000000000044</v>
      </c>
      <c r="AU701" s="43">
        <f t="shared" si="358"/>
        <v>45382</v>
      </c>
      <c r="AV701" s="43">
        <f t="shared" si="344"/>
        <v>45380</v>
      </c>
      <c r="AW701" s="45">
        <f t="shared" si="359"/>
        <v>0.29223901098901095</v>
      </c>
      <c r="AX701" s="45">
        <f t="shared" si="360"/>
        <v>2.2942938055095587</v>
      </c>
      <c r="AY701" s="47">
        <f t="shared" si="361"/>
        <v>98.196880104019826</v>
      </c>
      <c r="AZ701" s="47">
        <f t="shared" si="362"/>
        <v>106.37867374619057</v>
      </c>
      <c r="BA701" s="43"/>
      <c r="BC701" s="2">
        <v>45218</v>
      </c>
      <c r="BD701" t="str">
        <v>91282CCB</v>
      </c>
      <c r="BE701">
        <v>6.6748000000000003</v>
      </c>
      <c r="BF701">
        <v>5.0363199999999999</v>
      </c>
      <c r="BG701">
        <v>0.76</v>
      </c>
      <c r="BH701">
        <v>106.234375</v>
      </c>
      <c r="BI701">
        <f>VLOOKUP(BD701,工作表1!$K$3:$L$1000,2,FALSE)</f>
        <v>1.625</v>
      </c>
      <c r="BJ701" t="str">
        <f>VLOOKUP(BD701,工作表1!$K$3:$M$1000,3,FALSE)</f>
        <v>2031/5/15</v>
      </c>
      <c r="BK701">
        <f t="shared" si="345"/>
        <v>5.3949999999999996</v>
      </c>
      <c r="BL701">
        <f t="shared" si="346"/>
        <v>-3.7699999999999996</v>
      </c>
      <c r="BM701" s="43">
        <f t="shared" si="363"/>
        <v>45245</v>
      </c>
      <c r="BN701" s="43">
        <f t="shared" si="347"/>
        <v>45471</v>
      </c>
      <c r="BO701" s="45">
        <f t="shared" si="364"/>
        <v>0.69769021739130443</v>
      </c>
      <c r="BP701" s="45">
        <f t="shared" si="365"/>
        <v>1.8196080256104825</v>
      </c>
      <c r="BQ701" s="47">
        <f t="shared" si="366"/>
        <v>79.027099302751253</v>
      </c>
      <c r="BR701" s="47">
        <f t="shared" si="367"/>
        <v>104.84034371126246</v>
      </c>
    </row>
    <row r="702" spans="6:70" x14ac:dyDescent="0.25">
      <c r="F702" s="2">
        <v>45232</v>
      </c>
      <c r="G702">
        <v>5.3933</v>
      </c>
      <c r="H702" s="43">
        <v>45253</v>
      </c>
      <c r="I702">
        <v>4.4489000000000001</v>
      </c>
      <c r="L702" s="2">
        <v>45218</v>
      </c>
      <c r="M702" t="str">
        <v>91282CHW</v>
      </c>
      <c r="N702">
        <v>4.5936000000000003</v>
      </c>
      <c r="O702">
        <v>4.6402299999999999</v>
      </c>
      <c r="P702">
        <v>0.90029999999999999</v>
      </c>
      <c r="Q702">
        <v>105.421875</v>
      </c>
      <c r="R702">
        <f>VLOOKUP(M702,工作表1!$A$3:$B$1000,2,FALSE)</f>
        <v>4.125</v>
      </c>
      <c r="S702" t="str">
        <f>VLOOKUP(M702,工作表1!$A$3:$C$1000,3,FALSE)</f>
        <v>2030/8/31</v>
      </c>
      <c r="T702">
        <f t="shared" si="337"/>
        <v>5.3949999999999996</v>
      </c>
      <c r="U702">
        <f t="shared" si="336"/>
        <v>-1.2699999999999996</v>
      </c>
      <c r="V702" s="43">
        <f t="shared" si="348"/>
        <v>45351</v>
      </c>
      <c r="W702" s="43">
        <f t="shared" si="338"/>
        <v>45289</v>
      </c>
      <c r="X702" s="45">
        <f t="shared" si="349"/>
        <v>0.56046195652173914</v>
      </c>
      <c r="Y702" s="45">
        <f t="shared" si="350"/>
        <v>1.3515578469326979</v>
      </c>
      <c r="Z702" s="47">
        <f t="shared" si="351"/>
        <v>94.817260811867826</v>
      </c>
      <c r="AA702" s="47">
        <f t="shared" si="352"/>
        <v>105.51843855768215</v>
      </c>
      <c r="AB702" s="45">
        <f t="shared" si="353"/>
        <v>5.0094000000000003</v>
      </c>
      <c r="AC702" s="2" t="str">
        <f t="shared" si="339"/>
        <v>TY1</v>
      </c>
      <c r="AD702">
        <f t="shared" si="340"/>
        <v>105.421875</v>
      </c>
      <c r="AE702">
        <f t="shared" si="341"/>
        <v>105.734375</v>
      </c>
      <c r="AF702" s="49">
        <f t="shared" si="368"/>
        <v>-0.3125</v>
      </c>
      <c r="AG702" s="3">
        <f t="shared" si="354"/>
        <v>105.51843855768215</v>
      </c>
      <c r="AH702">
        <f t="shared" si="355"/>
        <v>105.86514152642104</v>
      </c>
      <c r="AI702" s="51">
        <f t="shared" si="356"/>
        <v>-0.34670296873889583</v>
      </c>
      <c r="AJ702" s="52">
        <f t="shared" si="357"/>
        <v>-3.4202968738895834E-2</v>
      </c>
      <c r="AK702" s="2">
        <v>45218</v>
      </c>
      <c r="AL702" t="str">
        <v>91282CHZ</v>
      </c>
      <c r="AM702">
        <v>2.0830000000000002</v>
      </c>
      <c r="AN702">
        <v>5.2645299999999997</v>
      </c>
      <c r="AO702">
        <v>0.92689999999999995</v>
      </c>
      <c r="AP702">
        <v>105.734375</v>
      </c>
      <c r="AQ702">
        <f>VLOOKUP(AL702,工作表1!$F$3:$G$1000,2,FALSE)</f>
        <v>4.625</v>
      </c>
      <c r="AR702" t="str">
        <f>VLOOKUP(AL702,工作表1!$F$3:$H$1000,3,FALSE)</f>
        <v>2030/9/30</v>
      </c>
      <c r="AS702">
        <f t="shared" si="342"/>
        <v>5.3949999999999996</v>
      </c>
      <c r="AT702">
        <f t="shared" si="343"/>
        <v>-0.76999999999999957</v>
      </c>
      <c r="AU702" s="43">
        <f t="shared" si="358"/>
        <v>45382</v>
      </c>
      <c r="AV702" s="43">
        <f t="shared" si="344"/>
        <v>45380</v>
      </c>
      <c r="AW702" s="45">
        <f t="shared" si="359"/>
        <v>0.25412087912087911</v>
      </c>
      <c r="AX702" s="45">
        <f t="shared" si="360"/>
        <v>2.2941893722715641</v>
      </c>
      <c r="AY702" s="47">
        <f t="shared" si="361"/>
        <v>97.71012401112884</v>
      </c>
      <c r="AZ702" s="47">
        <f t="shared" si="362"/>
        <v>105.86514152642104</v>
      </c>
      <c r="BA702" s="43"/>
      <c r="BC702" s="2">
        <v>45217</v>
      </c>
      <c r="BD702" t="str">
        <v>91282CCB</v>
      </c>
      <c r="BE702">
        <v>10.3034</v>
      </c>
      <c r="BF702">
        <v>4.8373900000000001</v>
      </c>
      <c r="BG702">
        <v>0.76</v>
      </c>
      <c r="BH702">
        <v>106.671875</v>
      </c>
      <c r="BI702">
        <f>VLOOKUP(BD702,工作表1!$K$3:$L$1000,2,FALSE)</f>
        <v>1.625</v>
      </c>
      <c r="BJ702" t="str">
        <f>VLOOKUP(BD702,工作表1!$K$3:$M$1000,3,FALSE)</f>
        <v>2031/5/15</v>
      </c>
      <c r="BK702">
        <f t="shared" si="345"/>
        <v>5.4135</v>
      </c>
      <c r="BL702">
        <f t="shared" si="346"/>
        <v>-3.7885</v>
      </c>
      <c r="BM702" s="43">
        <f t="shared" si="363"/>
        <v>45245</v>
      </c>
      <c r="BN702" s="43">
        <f t="shared" si="347"/>
        <v>45471</v>
      </c>
      <c r="BO702" s="45">
        <f t="shared" si="364"/>
        <v>0.69327445652173914</v>
      </c>
      <c r="BP702" s="45">
        <f t="shared" si="365"/>
        <v>1.8196443195354379</v>
      </c>
      <c r="BQ702" s="47">
        <f t="shared" si="366"/>
        <v>79.450868171422513</v>
      </c>
      <c r="BR702" s="47">
        <f t="shared" si="367"/>
        <v>105.4184434753757</v>
      </c>
    </row>
    <row r="703" spans="6:70" x14ac:dyDescent="0.25">
      <c r="F703" s="2">
        <v>45231</v>
      </c>
      <c r="G703">
        <v>5.3916500000000003</v>
      </c>
      <c r="H703" s="43">
        <v>45252</v>
      </c>
      <c r="I703">
        <v>4.4489000000000001</v>
      </c>
      <c r="L703" s="2">
        <v>45217</v>
      </c>
      <c r="M703" t="str">
        <v>91282CHW</v>
      </c>
      <c r="N703">
        <v>4.2723000000000004</v>
      </c>
      <c r="O703">
        <v>4.7082899999999999</v>
      </c>
      <c r="P703">
        <v>0.90029999999999999</v>
      </c>
      <c r="Q703">
        <v>105.875</v>
      </c>
      <c r="R703">
        <f>VLOOKUP(M703,工作表1!$A$3:$B$1000,2,FALSE)</f>
        <v>4.125</v>
      </c>
      <c r="S703" t="str">
        <f>VLOOKUP(M703,工作表1!$A$3:$C$1000,3,FALSE)</f>
        <v>2030/8/31</v>
      </c>
      <c r="T703">
        <f t="shared" si="337"/>
        <v>5.4135</v>
      </c>
      <c r="U703">
        <f t="shared" si="336"/>
        <v>-1.2885</v>
      </c>
      <c r="V703" s="43">
        <f t="shared" si="348"/>
        <v>45351</v>
      </c>
      <c r="W703" s="43">
        <f t="shared" si="338"/>
        <v>45289</v>
      </c>
      <c r="X703" s="45">
        <f t="shared" si="349"/>
        <v>0.54925271739130443</v>
      </c>
      <c r="Y703" s="45">
        <f t="shared" si="350"/>
        <v>1.3516499776652771</v>
      </c>
      <c r="Z703" s="47">
        <f t="shared" si="351"/>
        <v>95.207435625674236</v>
      </c>
      <c r="AA703" s="47">
        <f t="shared" si="352"/>
        <v>105.95874621966527</v>
      </c>
      <c r="AB703" s="45">
        <f t="shared" si="353"/>
        <v>4.9576000000000002</v>
      </c>
      <c r="AC703" s="2" t="str">
        <f t="shared" si="339"/>
        <v>TY1</v>
      </c>
      <c r="AD703">
        <f t="shared" si="340"/>
        <v>105.875</v>
      </c>
      <c r="AE703">
        <f t="shared" si="341"/>
        <v>106.171875</v>
      </c>
      <c r="AF703" s="49">
        <f t="shared" si="368"/>
        <v>-0.296875</v>
      </c>
      <c r="AG703" s="3">
        <f t="shared" si="354"/>
        <v>105.95874621966527</v>
      </c>
      <c r="AH703">
        <f t="shared" si="355"/>
        <v>106.29812239377539</v>
      </c>
      <c r="AI703" s="51">
        <f t="shared" si="356"/>
        <v>-0.33937617411011445</v>
      </c>
      <c r="AJ703" s="52">
        <f t="shared" si="357"/>
        <v>-4.2501174110114448E-2</v>
      </c>
      <c r="AK703" s="2">
        <v>45217</v>
      </c>
      <c r="AL703" t="str">
        <v>91282CHZ</v>
      </c>
      <c r="AM703">
        <v>1.9803999999999999</v>
      </c>
      <c r="AN703">
        <v>5.2743200000000003</v>
      </c>
      <c r="AO703">
        <v>0.92689999999999995</v>
      </c>
      <c r="AP703">
        <v>106.171875</v>
      </c>
      <c r="AQ703">
        <f>VLOOKUP(AL703,工作表1!$F$3:$G$1000,2,FALSE)</f>
        <v>4.625</v>
      </c>
      <c r="AR703" t="str">
        <f>VLOOKUP(AL703,工作表1!$F$3:$H$1000,3,FALSE)</f>
        <v>2030/9/30</v>
      </c>
      <c r="AS703">
        <f t="shared" si="342"/>
        <v>5.4135</v>
      </c>
      <c r="AT703">
        <f t="shared" si="343"/>
        <v>-0.78849999999999998</v>
      </c>
      <c r="AU703" s="43">
        <f t="shared" si="358"/>
        <v>45382</v>
      </c>
      <c r="AV703" s="43">
        <f t="shared" si="344"/>
        <v>45380</v>
      </c>
      <c r="AW703" s="45">
        <f t="shared" si="359"/>
        <v>0.24141483516483517</v>
      </c>
      <c r="AX703" s="45">
        <f t="shared" si="360"/>
        <v>2.2941545611922325</v>
      </c>
      <c r="AY703" s="47">
        <f t="shared" si="361"/>
        <v>98.100543413913684</v>
      </c>
      <c r="AZ703" s="47">
        <f t="shared" si="362"/>
        <v>106.29812239377539</v>
      </c>
      <c r="BA703" s="43"/>
      <c r="BC703" s="2">
        <v>45216</v>
      </c>
      <c r="BD703" t="str">
        <v>91282CCB</v>
      </c>
      <c r="BE703">
        <v>11.05</v>
      </c>
      <c r="BF703">
        <v>4.8082599999999998</v>
      </c>
      <c r="BG703">
        <v>0.76</v>
      </c>
      <c r="BH703">
        <v>107.0625</v>
      </c>
      <c r="BI703">
        <f>VLOOKUP(BD703,工作表1!$K$3:$L$1000,2,FALSE)</f>
        <v>1.625</v>
      </c>
      <c r="BJ703" t="str">
        <f>VLOOKUP(BD703,工作表1!$K$3:$M$1000,3,FALSE)</f>
        <v>2031/5/15</v>
      </c>
      <c r="BK703">
        <f t="shared" si="345"/>
        <v>5.4244500000000002</v>
      </c>
      <c r="BL703">
        <f t="shared" si="346"/>
        <v>-3.7994500000000002</v>
      </c>
      <c r="BM703" s="43">
        <f t="shared" si="363"/>
        <v>45245</v>
      </c>
      <c r="BN703" s="43">
        <f t="shared" si="347"/>
        <v>45471</v>
      </c>
      <c r="BO703" s="45">
        <f t="shared" si="364"/>
        <v>0.68885869565217395</v>
      </c>
      <c r="BP703" s="45">
        <f t="shared" si="365"/>
        <v>1.8196806134603931</v>
      </c>
      <c r="BQ703" s="47">
        <f t="shared" si="366"/>
        <v>79.748018493017511</v>
      </c>
      <c r="BR703" s="47">
        <f t="shared" si="367"/>
        <v>105.82306598456402</v>
      </c>
    </row>
    <row r="704" spans="6:70" x14ac:dyDescent="0.25">
      <c r="F704" s="2">
        <v>45230</v>
      </c>
      <c r="G704">
        <v>5.4016000000000002</v>
      </c>
      <c r="H704" s="43">
        <v>45251</v>
      </c>
      <c r="I704">
        <v>4.4231999999999996</v>
      </c>
      <c r="L704" s="2">
        <v>45216</v>
      </c>
      <c r="M704" t="str">
        <v>91282CHW</v>
      </c>
      <c r="N704">
        <v>4.6193999999999997</v>
      </c>
      <c r="O704">
        <v>4.6718500000000001</v>
      </c>
      <c r="P704">
        <v>0.90029999999999999</v>
      </c>
      <c r="Q704">
        <v>106.21875</v>
      </c>
      <c r="R704">
        <f>VLOOKUP(M704,工作表1!$A$3:$B$1000,2,FALSE)</f>
        <v>4.125</v>
      </c>
      <c r="S704" t="str">
        <f>VLOOKUP(M704,工作表1!$A$3:$C$1000,3,FALSE)</f>
        <v>2030/8/31</v>
      </c>
      <c r="T704">
        <f t="shared" si="337"/>
        <v>5.4244500000000002</v>
      </c>
      <c r="U704">
        <f t="shared" si="336"/>
        <v>-1.2994500000000002</v>
      </c>
      <c r="V704" s="43">
        <f t="shared" si="348"/>
        <v>45351</v>
      </c>
      <c r="W704" s="43">
        <f t="shared" si="338"/>
        <v>45289</v>
      </c>
      <c r="X704" s="45">
        <f t="shared" si="349"/>
        <v>0.53804347826086951</v>
      </c>
      <c r="Y704" s="45">
        <f t="shared" si="350"/>
        <v>1.3517421083978558</v>
      </c>
      <c r="Z704" s="47">
        <f t="shared" si="351"/>
        <v>95.51997040018658</v>
      </c>
      <c r="AA704" s="47">
        <f t="shared" si="352"/>
        <v>106.31125285808263</v>
      </c>
      <c r="AB704" s="45">
        <f t="shared" si="353"/>
        <v>4.8844000000000003</v>
      </c>
      <c r="AC704" s="2" t="str">
        <f t="shared" si="339"/>
        <v>TY1</v>
      </c>
      <c r="AD704">
        <f t="shared" si="340"/>
        <v>106.21875</v>
      </c>
      <c r="AE704">
        <f t="shared" si="341"/>
        <v>106.5625</v>
      </c>
      <c r="AF704" s="49">
        <f t="shared" si="368"/>
        <v>-0.34375</v>
      </c>
      <c r="AG704" s="3">
        <f t="shared" si="354"/>
        <v>106.31125285808263</v>
      </c>
      <c r="AH704">
        <f t="shared" si="355"/>
        <v>106.65976498773249</v>
      </c>
      <c r="AI704" s="51">
        <f t="shared" si="356"/>
        <v>-0.34851212964986189</v>
      </c>
      <c r="AJ704" s="52">
        <f t="shared" si="357"/>
        <v>-4.7621296498618904E-3</v>
      </c>
      <c r="AK704" s="2">
        <v>45216</v>
      </c>
      <c r="AL704" t="str">
        <v>91282CHZ</v>
      </c>
      <c r="AM704">
        <v>1.3236000000000001</v>
      </c>
      <c r="AN704">
        <v>5.3298500000000004</v>
      </c>
      <c r="AO704">
        <v>0.92689999999999995</v>
      </c>
      <c r="AP704">
        <v>106.5625</v>
      </c>
      <c r="AQ704">
        <f>VLOOKUP(AL704,工作表1!$F$3:$G$1000,2,FALSE)</f>
        <v>4.625</v>
      </c>
      <c r="AR704" t="str">
        <f>VLOOKUP(AL704,工作表1!$F$3:$H$1000,3,FALSE)</f>
        <v>2030/9/30</v>
      </c>
      <c r="AS704">
        <f t="shared" si="342"/>
        <v>5.4244500000000002</v>
      </c>
      <c r="AT704">
        <f t="shared" si="343"/>
        <v>-0.79945000000000022</v>
      </c>
      <c r="AU704" s="43">
        <f t="shared" si="358"/>
        <v>45382</v>
      </c>
      <c r="AV704" s="43">
        <f t="shared" si="344"/>
        <v>45380</v>
      </c>
      <c r="AW704" s="45">
        <f t="shared" si="359"/>
        <v>0.2287087912087912</v>
      </c>
      <c r="AX704" s="45">
        <f t="shared" si="360"/>
        <v>2.2941197501129005</v>
      </c>
      <c r="AY704" s="47">
        <f t="shared" si="361"/>
        <v>98.428155065531058</v>
      </c>
      <c r="AZ704" s="47">
        <f t="shared" si="362"/>
        <v>106.65976498773249</v>
      </c>
      <c r="BA704" s="43"/>
      <c r="BC704" s="2">
        <v>45215</v>
      </c>
      <c r="BD704" t="str">
        <v>91282CCB</v>
      </c>
      <c r="BE704">
        <v>15.160399999999999</v>
      </c>
      <c r="BF704">
        <v>4.6075499999999998</v>
      </c>
      <c r="BG704">
        <v>0.76</v>
      </c>
      <c r="BH704">
        <v>108.046875</v>
      </c>
      <c r="BI704">
        <f>VLOOKUP(BD704,工作表1!$K$3:$L$1000,2,FALSE)</f>
        <v>1.625</v>
      </c>
      <c r="BJ704" t="str">
        <f>VLOOKUP(BD704,工作表1!$K$3:$M$1000,3,FALSE)</f>
        <v>2031/5/15</v>
      </c>
      <c r="BK704">
        <f t="shared" si="345"/>
        <v>5.4078499999999998</v>
      </c>
      <c r="BL704">
        <f t="shared" si="346"/>
        <v>-3.7828499999999998</v>
      </c>
      <c r="BM704" s="43">
        <f t="shared" si="363"/>
        <v>45245</v>
      </c>
      <c r="BN704" s="43">
        <f t="shared" si="347"/>
        <v>45471</v>
      </c>
      <c r="BO704" s="45">
        <f t="shared" si="364"/>
        <v>0.68444293478260865</v>
      </c>
      <c r="BP704" s="45">
        <f t="shared" si="365"/>
        <v>1.8197169073853483</v>
      </c>
      <c r="BQ704" s="47">
        <f t="shared" si="366"/>
        <v>80.557818541947697</v>
      </c>
      <c r="BR704" s="47">
        <f t="shared" si="367"/>
        <v>106.8766305691934</v>
      </c>
    </row>
    <row r="705" spans="6:70" x14ac:dyDescent="0.25">
      <c r="F705" s="2">
        <v>45229</v>
      </c>
      <c r="G705">
        <v>5.3964999999999996</v>
      </c>
      <c r="H705" s="43">
        <v>45250</v>
      </c>
      <c r="I705">
        <v>4.4572000000000003</v>
      </c>
      <c r="L705" s="2">
        <v>45215</v>
      </c>
      <c r="M705" t="str">
        <v>91282CHW</v>
      </c>
      <c r="N705">
        <v>3.7564000000000002</v>
      </c>
      <c r="O705">
        <v>4.8417300000000001</v>
      </c>
      <c r="P705">
        <v>0.90029999999999999</v>
      </c>
      <c r="Q705">
        <v>107.203125</v>
      </c>
      <c r="R705">
        <f>VLOOKUP(M705,工作表1!$A$3:$B$1000,2,FALSE)</f>
        <v>4.125</v>
      </c>
      <c r="S705" t="str">
        <f>VLOOKUP(M705,工作表1!$A$3:$C$1000,3,FALSE)</f>
        <v>2030/8/31</v>
      </c>
      <c r="T705">
        <f t="shared" si="337"/>
        <v>5.4078499999999998</v>
      </c>
      <c r="U705">
        <f t="shared" si="336"/>
        <v>-1.2828499999999998</v>
      </c>
      <c r="V705" s="43">
        <f t="shared" si="348"/>
        <v>45351</v>
      </c>
      <c r="W705" s="43">
        <f t="shared" si="338"/>
        <v>45289</v>
      </c>
      <c r="X705" s="45">
        <f t="shared" si="349"/>
        <v>0.52683423913043481</v>
      </c>
      <c r="Y705" s="45">
        <f t="shared" si="350"/>
        <v>1.3518342391304348</v>
      </c>
      <c r="Z705" s="47">
        <f t="shared" si="351"/>
        <v>96.336860521495311</v>
      </c>
      <c r="AA705" s="47">
        <f t="shared" si="352"/>
        <v>107.21782997562021</v>
      </c>
      <c r="AB705" s="45">
        <f t="shared" si="353"/>
        <v>4.7365000000000004</v>
      </c>
      <c r="AC705" s="2" t="str">
        <f t="shared" si="339"/>
        <v>TY1</v>
      </c>
      <c r="AD705">
        <f t="shared" si="340"/>
        <v>107.203125</v>
      </c>
      <c r="AE705">
        <f t="shared" si="341"/>
        <v>107.546875</v>
      </c>
      <c r="AF705" s="49">
        <f t="shared" si="368"/>
        <v>-0.34375</v>
      </c>
      <c r="AG705" s="3">
        <f t="shared" si="354"/>
        <v>107.21782997562021</v>
      </c>
      <c r="AH705">
        <f t="shared" si="355"/>
        <v>107.5839701355428</v>
      </c>
      <c r="AI705" s="51">
        <f t="shared" si="356"/>
        <v>-0.36614015992259397</v>
      </c>
      <c r="AJ705" s="52">
        <f t="shared" si="357"/>
        <v>-2.2390159922593966E-2</v>
      </c>
      <c r="AK705" s="2">
        <v>45215</v>
      </c>
      <c r="AL705" t="str">
        <v>91282CHZ</v>
      </c>
      <c r="AM705">
        <v>1.6174999999999999</v>
      </c>
      <c r="AN705">
        <v>5.3268700000000004</v>
      </c>
      <c r="AO705">
        <v>0.92689999999999995</v>
      </c>
      <c r="AP705">
        <v>107.546875</v>
      </c>
      <c r="AQ705">
        <f>VLOOKUP(AL705,工作表1!$F$3:$G$1000,2,FALSE)</f>
        <v>4.625</v>
      </c>
      <c r="AR705" t="str">
        <f>VLOOKUP(AL705,工作表1!$F$3:$H$1000,3,FALSE)</f>
        <v>2030/9/30</v>
      </c>
      <c r="AS705">
        <f t="shared" si="342"/>
        <v>5.4078499999999998</v>
      </c>
      <c r="AT705">
        <f t="shared" si="343"/>
        <v>-0.78284999999999982</v>
      </c>
      <c r="AU705" s="43">
        <f t="shared" si="358"/>
        <v>45382</v>
      </c>
      <c r="AV705" s="43">
        <f t="shared" si="344"/>
        <v>45380</v>
      </c>
      <c r="AW705" s="45">
        <f t="shared" si="359"/>
        <v>0.21600274725274726</v>
      </c>
      <c r="AX705" s="45">
        <f t="shared" si="360"/>
        <v>2.2940849390335689</v>
      </c>
      <c r="AY705" s="47">
        <f t="shared" si="361"/>
        <v>99.289695670537213</v>
      </c>
      <c r="AZ705" s="47">
        <f t="shared" si="362"/>
        <v>107.5839701355428</v>
      </c>
      <c r="BA705" s="43"/>
      <c r="BC705" s="2">
        <v>45212</v>
      </c>
      <c r="BD705" t="str">
        <v>91282CCB</v>
      </c>
      <c r="BE705">
        <v>16.555599999999998</v>
      </c>
      <c r="BF705">
        <v>4.5344600000000002</v>
      </c>
      <c r="BG705">
        <v>0.76</v>
      </c>
      <c r="BH705">
        <v>108.59375</v>
      </c>
      <c r="BI705">
        <f>VLOOKUP(BD705,工作表1!$K$3:$L$1000,2,FALSE)</f>
        <v>1.625</v>
      </c>
      <c r="BJ705" t="str">
        <f>VLOOKUP(BD705,工作表1!$K$3:$M$1000,3,FALSE)</f>
        <v>2031/5/15</v>
      </c>
      <c r="BK705">
        <f t="shared" si="345"/>
        <v>5.4035000000000002</v>
      </c>
      <c r="BL705">
        <f t="shared" si="346"/>
        <v>-3.7785000000000002</v>
      </c>
      <c r="BM705" s="43">
        <f t="shared" si="363"/>
        <v>45245</v>
      </c>
      <c r="BN705" s="43">
        <f t="shared" si="347"/>
        <v>45471</v>
      </c>
      <c r="BO705" s="45">
        <f t="shared" si="364"/>
        <v>0.68002717391304357</v>
      </c>
      <c r="BP705" s="45">
        <f t="shared" si="365"/>
        <v>1.8197532013103039</v>
      </c>
      <c r="BQ705" s="47">
        <f t="shared" si="366"/>
        <v>80.996172158119123</v>
      </c>
      <c r="BR705" s="47">
        <f t="shared" si="367"/>
        <v>107.45279049083608</v>
      </c>
    </row>
    <row r="706" spans="6:70" x14ac:dyDescent="0.25">
      <c r="F706" s="2">
        <v>45226</v>
      </c>
      <c r="G706">
        <v>5.3878000000000004</v>
      </c>
      <c r="H706" s="43">
        <v>45247</v>
      </c>
      <c r="I706">
        <v>4.4676999999999998</v>
      </c>
      <c r="L706" s="2">
        <v>45212</v>
      </c>
      <c r="M706" t="str">
        <v>91282CHW</v>
      </c>
      <c r="N706">
        <v>4.1368999999999998</v>
      </c>
      <c r="O706">
        <v>4.78817</v>
      </c>
      <c r="P706">
        <v>0.90029999999999999</v>
      </c>
      <c r="Q706">
        <v>107.71875</v>
      </c>
      <c r="R706">
        <f>VLOOKUP(M706,工作表1!$A$3:$B$1000,2,FALSE)</f>
        <v>4.125</v>
      </c>
      <c r="S706" t="str">
        <f>VLOOKUP(M706,工作表1!$A$3:$C$1000,3,FALSE)</f>
        <v>2030/8/31</v>
      </c>
      <c r="T706">
        <f t="shared" si="337"/>
        <v>5.4035000000000002</v>
      </c>
      <c r="U706">
        <f t="shared" si="336"/>
        <v>-1.2785000000000002</v>
      </c>
      <c r="V706" s="43">
        <f t="shared" si="348"/>
        <v>45351</v>
      </c>
      <c r="W706" s="43">
        <f t="shared" si="338"/>
        <v>45289</v>
      </c>
      <c r="X706" s="45">
        <f t="shared" si="349"/>
        <v>0.515625</v>
      </c>
      <c r="Y706" s="45">
        <f t="shared" si="350"/>
        <v>1.3519263698630137</v>
      </c>
      <c r="Z706" s="47">
        <f t="shared" si="351"/>
        <v>96.805843236635354</v>
      </c>
      <c r="AA706" s="47">
        <f t="shared" si="352"/>
        <v>107.74066659239652</v>
      </c>
      <c r="AB706" s="45">
        <f t="shared" si="353"/>
        <v>4.6485000000000003</v>
      </c>
      <c r="AC706" s="2" t="str">
        <f t="shared" si="339"/>
        <v>TY1</v>
      </c>
      <c r="AD706">
        <f t="shared" si="340"/>
        <v>107.71875</v>
      </c>
      <c r="AE706">
        <f t="shared" si="341"/>
        <v>108.09375</v>
      </c>
      <c r="AF706" s="49">
        <f t="shared" si="368"/>
        <v>-0.375</v>
      </c>
      <c r="AG706" s="3">
        <f t="shared" si="354"/>
        <v>107.74066659239652</v>
      </c>
      <c r="AH706">
        <f t="shared" si="355"/>
        <v>108.08924816679153</v>
      </c>
      <c r="AI706" s="51">
        <f t="shared" si="356"/>
        <v>-0.34858157439501269</v>
      </c>
      <c r="AJ706" s="52">
        <f t="shared" si="357"/>
        <v>2.6418425604987306E-2</v>
      </c>
      <c r="AK706" s="2">
        <v>45212</v>
      </c>
      <c r="AL706" t="str">
        <v>91282CHZ</v>
      </c>
      <c r="AM706">
        <v>0.76180000000000003</v>
      </c>
      <c r="AN706">
        <v>5.3817500000000003</v>
      </c>
      <c r="AO706">
        <v>0.92689999999999995</v>
      </c>
      <c r="AP706">
        <v>108.09375</v>
      </c>
      <c r="AQ706">
        <f>VLOOKUP(AL706,工作表1!$F$3:$G$1000,2,FALSE)</f>
        <v>4.625</v>
      </c>
      <c r="AR706" t="str">
        <f>VLOOKUP(AL706,工作表1!$F$3:$H$1000,3,FALSE)</f>
        <v>2030/9/30</v>
      </c>
      <c r="AS706">
        <f t="shared" si="342"/>
        <v>5.4035000000000002</v>
      </c>
      <c r="AT706">
        <f t="shared" si="343"/>
        <v>-0.77850000000000019</v>
      </c>
      <c r="AU706" s="43">
        <f t="shared" si="358"/>
        <v>45382</v>
      </c>
      <c r="AV706" s="43">
        <f t="shared" si="344"/>
        <v>45380</v>
      </c>
      <c r="AW706" s="45">
        <f t="shared" si="359"/>
        <v>0.20329670329670332</v>
      </c>
      <c r="AX706" s="45">
        <f t="shared" si="360"/>
        <v>2.2940501279542378</v>
      </c>
      <c r="AY706" s="47">
        <f t="shared" si="361"/>
        <v>99.757410370091321</v>
      </c>
      <c r="AZ706" s="47">
        <f t="shared" si="362"/>
        <v>108.08924816679153</v>
      </c>
      <c r="BA706" s="43"/>
      <c r="BC706" s="2">
        <v>45211</v>
      </c>
      <c r="BD706" t="str">
        <v>91282CCB</v>
      </c>
      <c r="BE706">
        <v>13.160500000000001</v>
      </c>
      <c r="BF706">
        <v>4.7050599999999996</v>
      </c>
      <c r="BG706">
        <v>0.76</v>
      </c>
      <c r="BH706">
        <v>108.109375</v>
      </c>
      <c r="BI706">
        <f>VLOOKUP(BD706,工作表1!$K$3:$L$1000,2,FALSE)</f>
        <v>1.625</v>
      </c>
      <c r="BJ706" t="str">
        <f>VLOOKUP(BD706,工作表1!$K$3:$M$1000,3,FALSE)</f>
        <v>2031/5/15</v>
      </c>
      <c r="BK706">
        <f t="shared" si="345"/>
        <v>5.4103500000000002</v>
      </c>
      <c r="BL706">
        <f t="shared" si="346"/>
        <v>-3.7853500000000002</v>
      </c>
      <c r="BM706" s="43">
        <f t="shared" si="363"/>
        <v>45245</v>
      </c>
      <c r="BN706" s="43">
        <f t="shared" si="347"/>
        <v>45471</v>
      </c>
      <c r="BO706" s="45">
        <f t="shared" si="364"/>
        <v>0.66677989130434778</v>
      </c>
      <c r="BP706" s="45">
        <f t="shared" si="365"/>
        <v>1.8198620830851695</v>
      </c>
      <c r="BQ706" s="47">
        <f t="shared" si="366"/>
        <v>80.545905644770201</v>
      </c>
      <c r="BR706" s="47">
        <f t="shared" si="367"/>
        <v>106.87711839073945</v>
      </c>
    </row>
    <row r="707" spans="6:70" x14ac:dyDescent="0.25">
      <c r="F707" s="2">
        <v>45225</v>
      </c>
      <c r="G707">
        <v>5.39025</v>
      </c>
      <c r="H707" s="43">
        <v>45246</v>
      </c>
      <c r="I707">
        <v>4.4526000000000003</v>
      </c>
      <c r="L707" s="2">
        <v>45211</v>
      </c>
      <c r="M707" t="str">
        <v>91282CHW</v>
      </c>
      <c r="N707">
        <v>4.1207000000000003</v>
      </c>
      <c r="O707">
        <v>4.7947499999999996</v>
      </c>
      <c r="P707">
        <v>0.90029999999999999</v>
      </c>
      <c r="Q707">
        <v>107.234375</v>
      </c>
      <c r="R707">
        <f>VLOOKUP(M707,工作表1!$A$3:$B$1000,2,FALSE)</f>
        <v>4.125</v>
      </c>
      <c r="S707" t="str">
        <f>VLOOKUP(M707,工作表1!$A$3:$C$1000,3,FALSE)</f>
        <v>2030/8/31</v>
      </c>
      <c r="T707">
        <f t="shared" si="337"/>
        <v>5.4103500000000002</v>
      </c>
      <c r="U707">
        <f t="shared" si="336"/>
        <v>-1.2853500000000002</v>
      </c>
      <c r="V707" s="43">
        <f t="shared" si="348"/>
        <v>45351</v>
      </c>
      <c r="W707" s="43">
        <f t="shared" si="338"/>
        <v>45289</v>
      </c>
      <c r="X707" s="45">
        <f t="shared" si="349"/>
        <v>0.48199728260869568</v>
      </c>
      <c r="Y707" s="45">
        <f t="shared" si="350"/>
        <v>1.3522027620607504</v>
      </c>
      <c r="Z707" s="47">
        <f t="shared" si="351"/>
        <v>96.394002189753763</v>
      </c>
      <c r="AA707" s="47">
        <f t="shared" si="352"/>
        <v>107.29353965119731</v>
      </c>
      <c r="AB707" s="45">
        <f t="shared" si="353"/>
        <v>4.7203999999999997</v>
      </c>
      <c r="AC707" s="2" t="str">
        <f t="shared" si="339"/>
        <v>TY1</v>
      </c>
      <c r="AD707">
        <f t="shared" si="340"/>
        <v>107.234375</v>
      </c>
      <c r="AE707">
        <f t="shared" si="341"/>
        <v>107.609375</v>
      </c>
      <c r="AF707" s="49">
        <f t="shared" si="368"/>
        <v>-0.375</v>
      </c>
      <c r="AG707" s="3">
        <f t="shared" si="354"/>
        <v>107.29353965119731</v>
      </c>
      <c r="AH707">
        <f t="shared" si="355"/>
        <v>107.66109431803568</v>
      </c>
      <c r="AI707" s="51">
        <f t="shared" si="356"/>
        <v>-0.36755466683837312</v>
      </c>
      <c r="AJ707" s="52">
        <f t="shared" si="357"/>
        <v>7.445333161626877E-3</v>
      </c>
      <c r="AK707" s="2">
        <v>45211</v>
      </c>
      <c r="AL707" t="str">
        <v>91282CHZ</v>
      </c>
      <c r="AM707">
        <v>0.71619999999999995</v>
      </c>
      <c r="AN707">
        <v>5.3675300000000004</v>
      </c>
      <c r="AO707">
        <v>0.92689999999999995</v>
      </c>
      <c r="AP707">
        <v>107.609375</v>
      </c>
      <c r="AQ707">
        <f>VLOOKUP(AL707,工作表1!$F$3:$G$1000,2,FALSE)</f>
        <v>4.625</v>
      </c>
      <c r="AR707" t="str">
        <f>VLOOKUP(AL707,工作表1!$F$3:$H$1000,3,FALSE)</f>
        <v>2030/9/30</v>
      </c>
      <c r="AS707">
        <f t="shared" si="342"/>
        <v>5.4103500000000002</v>
      </c>
      <c r="AT707">
        <f t="shared" si="343"/>
        <v>-0.78535000000000021</v>
      </c>
      <c r="AU707" s="43">
        <f t="shared" si="358"/>
        <v>45382</v>
      </c>
      <c r="AV707" s="43">
        <f t="shared" si="344"/>
        <v>45380</v>
      </c>
      <c r="AW707" s="45">
        <f t="shared" si="359"/>
        <v>0.16517857142857142</v>
      </c>
      <c r="AX707" s="45">
        <f t="shared" si="360"/>
        <v>2.2939456947162427</v>
      </c>
      <c r="AY707" s="47">
        <f t="shared" si="361"/>
        <v>99.349530378181797</v>
      </c>
      <c r="AZ707" s="47">
        <f t="shared" si="362"/>
        <v>107.66109431803568</v>
      </c>
      <c r="BA707" s="43"/>
      <c r="BC707" s="2">
        <v>45210</v>
      </c>
      <c r="BD707" t="str">
        <v>91282CCB</v>
      </c>
      <c r="BE707">
        <v>17.855799999999999</v>
      </c>
      <c r="BF707">
        <v>4.4557099999999998</v>
      </c>
      <c r="BG707">
        <v>0.76</v>
      </c>
      <c r="BH707">
        <v>108.796875</v>
      </c>
      <c r="BI707">
        <f>VLOOKUP(BD707,工作表1!$K$3:$L$1000,2,FALSE)</f>
        <v>1.625</v>
      </c>
      <c r="BJ707" t="str">
        <f>VLOOKUP(BD707,工作表1!$K$3:$M$1000,3,FALSE)</f>
        <v>2031/5/15</v>
      </c>
      <c r="BK707">
        <f t="shared" si="345"/>
        <v>5.4002499999999998</v>
      </c>
      <c r="BL707">
        <f t="shared" si="346"/>
        <v>-3.7752499999999998</v>
      </c>
      <c r="BM707" s="43">
        <f t="shared" si="363"/>
        <v>45245</v>
      </c>
      <c r="BN707" s="43">
        <f t="shared" si="347"/>
        <v>45471</v>
      </c>
      <c r="BO707" s="45">
        <f t="shared" si="364"/>
        <v>0.66236413043478259</v>
      </c>
      <c r="BP707" s="45">
        <f t="shared" si="365"/>
        <v>1.8198983770101251</v>
      </c>
      <c r="BQ707" s="47">
        <f t="shared" si="366"/>
        <v>81.188913261592873</v>
      </c>
      <c r="BR707" s="47">
        <f t="shared" si="367"/>
        <v>107.71704125183551</v>
      </c>
    </row>
    <row r="708" spans="6:70" x14ac:dyDescent="0.25">
      <c r="F708" s="2">
        <v>45224</v>
      </c>
      <c r="G708">
        <v>5.3990999999999998</v>
      </c>
      <c r="H708" s="43">
        <v>45245</v>
      </c>
      <c r="I708">
        <v>4.5545</v>
      </c>
      <c r="L708" s="2">
        <v>45210</v>
      </c>
      <c r="M708" t="str">
        <v>91282CHW</v>
      </c>
      <c r="N708">
        <v>3.6456</v>
      </c>
      <c r="O708">
        <v>4.8697499999999998</v>
      </c>
      <c r="P708">
        <v>0.90029999999999999</v>
      </c>
      <c r="Q708">
        <v>107.9375</v>
      </c>
      <c r="R708">
        <f>VLOOKUP(M708,工作表1!$A$3:$B$1000,2,FALSE)</f>
        <v>4.125</v>
      </c>
      <c r="S708" t="str">
        <f>VLOOKUP(M708,工作表1!$A$3:$C$1000,3,FALSE)</f>
        <v>2030/8/31</v>
      </c>
      <c r="T708">
        <f t="shared" si="337"/>
        <v>5.4002499999999998</v>
      </c>
      <c r="U708">
        <f t="shared" ref="U708:U771" si="369">R708-T708</f>
        <v>-1.2752499999999998</v>
      </c>
      <c r="V708" s="43">
        <f t="shared" si="348"/>
        <v>45351</v>
      </c>
      <c r="W708" s="43">
        <f t="shared" si="338"/>
        <v>45289</v>
      </c>
      <c r="X708" s="45">
        <f t="shared" si="349"/>
        <v>0.47078804347826086</v>
      </c>
      <c r="Y708" s="45">
        <f t="shared" si="350"/>
        <v>1.3522948927933294</v>
      </c>
      <c r="Z708" s="47">
        <f t="shared" si="351"/>
        <v>97.002811298436626</v>
      </c>
      <c r="AA708" s="47">
        <f t="shared" si="352"/>
        <v>107.97025738684577</v>
      </c>
      <c r="AB708" s="45">
        <f t="shared" si="353"/>
        <v>4.593</v>
      </c>
      <c r="AC708" s="2" t="str">
        <f t="shared" si="339"/>
        <v>TY1</v>
      </c>
      <c r="AD708">
        <f t="shared" si="340"/>
        <v>107.9375</v>
      </c>
      <c r="AE708">
        <f t="shared" si="341"/>
        <v>108.296875</v>
      </c>
      <c r="AF708" s="49">
        <f t="shared" si="368"/>
        <v>-0.359375</v>
      </c>
      <c r="AG708" s="3">
        <f t="shared" si="354"/>
        <v>107.97025738684577</v>
      </c>
      <c r="AH708">
        <f t="shared" si="355"/>
        <v>108.33295779559043</v>
      </c>
      <c r="AI708" s="51">
        <f t="shared" si="356"/>
        <v>-0.36270040874465792</v>
      </c>
      <c r="AJ708" s="52">
        <f t="shared" si="357"/>
        <v>-3.3254087446579206E-3</v>
      </c>
      <c r="AK708" s="2">
        <v>45210</v>
      </c>
      <c r="AL708" t="str">
        <v>91282CHZ</v>
      </c>
      <c r="AM708">
        <v>0.78979999999999995</v>
      </c>
      <c r="AN708">
        <v>5.3561899999999998</v>
      </c>
      <c r="AO708">
        <v>0.92689999999999995</v>
      </c>
      <c r="AP708">
        <v>108.296875</v>
      </c>
      <c r="AQ708">
        <f>VLOOKUP(AL708,工作表1!$F$3:$G$1000,2,FALSE)</f>
        <v>4.625</v>
      </c>
      <c r="AR708" t="str">
        <f>VLOOKUP(AL708,工作表1!$F$3:$H$1000,3,FALSE)</f>
        <v>2030/9/30</v>
      </c>
      <c r="AS708">
        <f t="shared" si="342"/>
        <v>5.4002499999999998</v>
      </c>
      <c r="AT708">
        <f t="shared" si="343"/>
        <v>-0.77524999999999977</v>
      </c>
      <c r="AU708" s="43">
        <f t="shared" si="358"/>
        <v>45382</v>
      </c>
      <c r="AV708" s="43">
        <f t="shared" si="344"/>
        <v>45380</v>
      </c>
      <c r="AW708" s="45">
        <f t="shared" si="359"/>
        <v>0.15247252747252749</v>
      </c>
      <c r="AX708" s="45">
        <f t="shared" si="360"/>
        <v>2.2939108836369106</v>
      </c>
      <c r="AY708" s="47">
        <f t="shared" si="361"/>
        <v>99.974393822361392</v>
      </c>
      <c r="AZ708" s="47">
        <f t="shared" si="362"/>
        <v>108.33295779559043</v>
      </c>
      <c r="BA708" s="43"/>
      <c r="BC708" s="2">
        <v>45209</v>
      </c>
      <c r="BD708" t="str">
        <v>91282CCB</v>
      </c>
      <c r="BE708">
        <v>15.1852</v>
      </c>
      <c r="BF708">
        <v>4.6028799999999999</v>
      </c>
      <c r="BG708">
        <v>0.76</v>
      </c>
      <c r="BH708">
        <v>108.578125</v>
      </c>
      <c r="BI708">
        <f>VLOOKUP(BD708,工作表1!$K$3:$L$1000,2,FALSE)</f>
        <v>1.625</v>
      </c>
      <c r="BJ708" t="str">
        <f>VLOOKUP(BD708,工作表1!$K$3:$M$1000,3,FALSE)</f>
        <v>2031/5/15</v>
      </c>
      <c r="BK708">
        <f t="shared" si="345"/>
        <v>5.40489</v>
      </c>
      <c r="BL708">
        <f t="shared" si="346"/>
        <v>-3.77989</v>
      </c>
      <c r="BM708" s="43">
        <f t="shared" si="363"/>
        <v>45245</v>
      </c>
      <c r="BN708" s="43">
        <f t="shared" si="347"/>
        <v>45471</v>
      </c>
      <c r="BO708" s="45">
        <f t="shared" si="364"/>
        <v>0.65794836956521741</v>
      </c>
      <c r="BP708" s="45">
        <f t="shared" si="365"/>
        <v>1.8199346709350803</v>
      </c>
      <c r="BQ708" s="47">
        <f t="shared" si="366"/>
        <v>80.937581421929977</v>
      </c>
      <c r="BR708" s="47">
        <f t="shared" si="367"/>
        <v>107.3941890239886</v>
      </c>
    </row>
    <row r="709" spans="6:70" x14ac:dyDescent="0.25">
      <c r="F709" s="2">
        <v>45223</v>
      </c>
      <c r="G709">
        <v>5.3970000000000002</v>
      </c>
      <c r="H709" s="43">
        <v>45244</v>
      </c>
      <c r="I709">
        <v>4.4684999999999997</v>
      </c>
      <c r="L709" s="2">
        <v>45209</v>
      </c>
      <c r="M709" t="str">
        <v>91282CHW</v>
      </c>
      <c r="N709">
        <v>3.4984999999999999</v>
      </c>
      <c r="O709">
        <v>4.9009299999999998</v>
      </c>
      <c r="P709">
        <v>0.90029999999999999</v>
      </c>
      <c r="Q709">
        <v>107.71875</v>
      </c>
      <c r="R709">
        <f>VLOOKUP(M709,工作表1!$A$3:$B$1000,2,FALSE)</f>
        <v>4.125</v>
      </c>
      <c r="S709" t="str">
        <f>VLOOKUP(M709,工作表1!$A$3:$C$1000,3,FALSE)</f>
        <v>2030/8/31</v>
      </c>
      <c r="T709">
        <f t="shared" ref="T709:T772" si="370">INDEX($G:$G,MATCH(L709,$F:$F,0))</f>
        <v>5.40489</v>
      </c>
      <c r="U709">
        <f t="shared" si="369"/>
        <v>-1.27989</v>
      </c>
      <c r="V709" s="43">
        <f t="shared" si="348"/>
        <v>45351</v>
      </c>
      <c r="W709" s="43">
        <f t="shared" ref="W709:W772" si="371">IF(WEEKDAY(DATE(YEAR(L709),(INT(MONTH(L709)/3)+1)*3+1,1)-1,2)=7,DATE(YEAR(L709),(INT(MONTH(L709)/3)+1)*3+1,1)-1-2,IF(WEEKDAY(DATE(YEAR(L709),(INT(MONTH(L709)/3)+1)*3+1,1)-1,2)=6,DATE(YEAR(L709),(INT(MONTH(L709)/3)+1)*3+1,1)-1-1,DATE(YEAR(L709),(INT(MONTH(L709)/3)+1)*3+1,1)-1))</f>
        <v>45289</v>
      </c>
      <c r="X709" s="45">
        <f t="shared" si="349"/>
        <v>0.45957880434782605</v>
      </c>
      <c r="Y709" s="45">
        <f t="shared" si="350"/>
        <v>1.3523870235259081</v>
      </c>
      <c r="Z709" s="47">
        <f t="shared" si="351"/>
        <v>96.799513833197793</v>
      </c>
      <c r="AA709" s="47">
        <f t="shared" si="352"/>
        <v>107.7484656546261</v>
      </c>
      <c r="AB709" s="45">
        <f t="shared" si="353"/>
        <v>4.6592000000000002</v>
      </c>
      <c r="AC709" s="2" t="str">
        <f t="shared" ref="AC709:AC772" si="372">IF(MOD(MONTH(L709),3)=0,"TY2","TY1")</f>
        <v>TY1</v>
      </c>
      <c r="AD709">
        <f t="shared" ref="AD709:AD772" si="373">IF(AC709="TY1",Q709,AP709)</f>
        <v>107.71875</v>
      </c>
      <c r="AE709">
        <f t="shared" ref="AE709:AE772" si="374">IF(AC709="TY1",AP709,BH709)</f>
        <v>108.078125</v>
      </c>
      <c r="AF709" s="49">
        <f t="shared" si="368"/>
        <v>-0.359375</v>
      </c>
      <c r="AG709" s="3">
        <f t="shared" si="354"/>
        <v>107.7484656546261</v>
      </c>
      <c r="AH709">
        <f t="shared" si="355"/>
        <v>108.11911474122658</v>
      </c>
      <c r="AI709" s="51">
        <f t="shared" si="356"/>
        <v>-0.3706490866004799</v>
      </c>
      <c r="AJ709" s="52">
        <f t="shared" si="357"/>
        <v>-1.1274086600479905E-2</v>
      </c>
      <c r="AK709" s="2">
        <v>45209</v>
      </c>
      <c r="AL709" t="str">
        <v>91282CHZ</v>
      </c>
      <c r="AM709">
        <v>0.74160000000000004</v>
      </c>
      <c r="AN709">
        <v>5.3635999999999999</v>
      </c>
      <c r="AO709">
        <v>0.92689999999999995</v>
      </c>
      <c r="AP709">
        <v>108.078125</v>
      </c>
      <c r="AQ709">
        <f>VLOOKUP(AL709,工作表1!$F$3:$G$1000,2,FALSE)</f>
        <v>4.625</v>
      </c>
      <c r="AR709" t="str">
        <f>VLOOKUP(AL709,工作表1!$F$3:$H$1000,3,FALSE)</f>
        <v>2030/9/30</v>
      </c>
      <c r="AS709">
        <f t="shared" ref="AS709:AS772" si="375">INDEX($G:$G,MATCH(AK709,$F:$F,0))</f>
        <v>5.40489</v>
      </c>
      <c r="AT709">
        <f t="shared" ref="AT709:AT772" si="376">AQ709-AS709</f>
        <v>-0.77988999999999997</v>
      </c>
      <c r="AU709" s="43">
        <f t="shared" si="358"/>
        <v>45382</v>
      </c>
      <c r="AV709" s="43">
        <f t="shared" ref="AV709:AV772" si="377">IF(WEEKDAY(DATE(YEAR(AK709),(INT(MONTH(AK709)/3)+1)*3+4,1)-1,2)=7,DATE(YEAR(AK709),(INT(MONTH(AK709)/3)+1)*3+4,1)-1-2,IF(WEEKDAY(DATE(YEAR(AK709),(INT(MONTH(AK709)/3)+1)*3+4,1)-1,2)=6,DATE(YEAR(AK709),(INT(MONTH(AK709)/3)+1)*3+4,1)-1-1,DATE(YEAR(AK709),(INT(MONTH(AK709)/3)+1)*3+4,1)-1))</f>
        <v>45380</v>
      </c>
      <c r="AW709" s="45">
        <f t="shared" si="359"/>
        <v>0.13976648351648352</v>
      </c>
      <c r="AX709" s="45">
        <f t="shared" si="360"/>
        <v>2.2938760725575795</v>
      </c>
      <c r="AY709" s="47">
        <f t="shared" si="361"/>
        <v>99.771391437661194</v>
      </c>
      <c r="AZ709" s="47">
        <f t="shared" si="362"/>
        <v>108.11911474122658</v>
      </c>
      <c r="BA709" s="43"/>
      <c r="BC709" s="2">
        <v>45208</v>
      </c>
      <c r="BD709" t="str">
        <v>#N/A N/A</v>
      </c>
      <c r="BE709" t="str">
        <v>#N/A N/A</v>
      </c>
      <c r="BF709" t="str">
        <v>#N/A N/A</v>
      </c>
      <c r="BG709" t="str">
        <v>#N/A N/A</v>
      </c>
      <c r="BH709">
        <v>108.65625</v>
      </c>
      <c r="BI709" t="e">
        <f>VLOOKUP(BD709,工作表1!$K$3:$L$1000,2,FALSE)</f>
        <v>#N/A</v>
      </c>
      <c r="BJ709" t="e">
        <f>VLOOKUP(BD709,工作表1!$K$3:$M$1000,3,FALSE)</f>
        <v>#N/A</v>
      </c>
      <c r="BK709" t="e">
        <f t="shared" ref="BK709:BK772" si="378">INDEX($G:$G,MATCH(BC709,$F:$F,0))</f>
        <v>#N/A</v>
      </c>
      <c r="BL709" t="e">
        <f t="shared" ref="BL709:BL772" si="379">BI709-BK709</f>
        <v>#N/A</v>
      </c>
      <c r="BM709" s="43" t="e">
        <f t="shared" si="363"/>
        <v>#N/A</v>
      </c>
      <c r="BN709" s="43">
        <f t="shared" ref="BN709:BN772" si="380">IF(WEEKDAY(DATE(YEAR(BC709),(INT(MONTH(BC709)/3)+1)*3+7,1)-1,2)=7,DATE(YEAR(BC709),(INT(MONTH(BC709)/3)+1)*3+7,1)-1-2,IF(WEEKDAY(DATE(YEAR(BC709),(INT(MONTH(BC709)/3)+1)*3+7,1)-1,2)=6,DATE(YEAR(BC709),(INT(MONTH(BC709)/3)+1)*3+7,1)-1-1,DATE(YEAR(BC709),(INT(MONTH(BC709)/3)+1)*3+7,1)-1))</f>
        <v>45471</v>
      </c>
      <c r="BO709" s="45" t="e">
        <f t="shared" si="364"/>
        <v>#N/A</v>
      </c>
      <c r="BP709" s="45" t="e">
        <f t="shared" si="365"/>
        <v>#N/A</v>
      </c>
      <c r="BQ709" s="47" t="e">
        <f t="shared" si="366"/>
        <v>#VALUE!</v>
      </c>
      <c r="BR709" s="47" t="e">
        <f t="shared" si="367"/>
        <v>#VALUE!</v>
      </c>
    </row>
    <row r="710" spans="6:70" x14ac:dyDescent="0.25">
      <c r="F710" s="2">
        <v>45222</v>
      </c>
      <c r="G710">
        <v>5.3918499999999998</v>
      </c>
      <c r="H710" s="43">
        <v>45243</v>
      </c>
      <c r="I710">
        <v>4.6913</v>
      </c>
      <c r="L710" s="2">
        <v>45208</v>
      </c>
      <c r="M710" t="str">
        <v>#N/A N/A</v>
      </c>
      <c r="N710" t="str">
        <v>#N/A N/A</v>
      </c>
      <c r="O710" t="str">
        <v>#N/A N/A</v>
      </c>
      <c r="P710" t="str">
        <v>#N/A N/A</v>
      </c>
      <c r="Q710">
        <v>107.84375</v>
      </c>
      <c r="R710" t="e">
        <f>VLOOKUP(M710,工作表1!$A$3:$B$1000,2,FALSE)</f>
        <v>#N/A</v>
      </c>
      <c r="S710" t="e">
        <f>VLOOKUP(M710,工作表1!$A$3:$C$1000,3,FALSE)</f>
        <v>#N/A</v>
      </c>
      <c r="T710" t="e">
        <f t="shared" si="370"/>
        <v>#N/A</v>
      </c>
      <c r="U710" t="e">
        <f t="shared" si="369"/>
        <v>#N/A</v>
      </c>
      <c r="V710" s="43" t="e">
        <f t="shared" ref="V710:V773" si="381">COUPNCD(L709,S710,2,0)</f>
        <v>#N/A</v>
      </c>
      <c r="W710" s="43">
        <f t="shared" si="371"/>
        <v>45289</v>
      </c>
      <c r="X710" s="45" t="e">
        <f t="shared" ref="X710:X773" si="382">COUPDAYBS(L709,S710,2,1)/COUPDAYS(L709,S710,2,1)*R710/2</f>
        <v>#N/A</v>
      </c>
      <c r="Y710" s="45" t="e">
        <f t="shared" ref="Y710:Y773" si="383">(W710-L709)/365*R710+X710</f>
        <v>#N/A</v>
      </c>
      <c r="Z710" s="47" t="e">
        <f t="shared" ref="Z710:Z773" si="384">(Q710*P710+Y710)/(1+(O710/100)*(W710-L711)/360)-X710</f>
        <v>#VALUE!</v>
      </c>
      <c r="AA710" s="47" t="e">
        <f t="shared" ref="AA710:AA773" si="385">(Z710-$AB$5*(W710-L709)/365+T710*(W710-L709)/360)/P710</f>
        <v>#VALUE!</v>
      </c>
      <c r="AB710" s="45">
        <f t="shared" ref="AB710:AB773" si="386">INDEX(I:I,MATCH(L710,H:H,0))</f>
        <v>4.8059000000000003</v>
      </c>
      <c r="AC710" s="2" t="str">
        <f t="shared" si="372"/>
        <v>TY1</v>
      </c>
      <c r="AD710">
        <f t="shared" si="373"/>
        <v>107.84375</v>
      </c>
      <c r="AE710">
        <f t="shared" si="374"/>
        <v>108.15625</v>
      </c>
      <c r="AF710" s="49">
        <f t="shared" si="368"/>
        <v>-0.3125</v>
      </c>
      <c r="AG710" s="3" t="e">
        <f t="shared" ref="AG710:AG773" si="387">IF(AC710="TY1",AA710,AZ710)</f>
        <v>#VALUE!</v>
      </c>
      <c r="AH710" t="e">
        <f t="shared" ref="AH710:AH773" si="388">IF(AC710="TY1",AZ710,BR710)</f>
        <v>#VALUE!</v>
      </c>
      <c r="AI710" s="51" t="e">
        <f t="shared" ref="AI710:AI773" si="389">AG710-AH710</f>
        <v>#VALUE!</v>
      </c>
      <c r="AJ710" s="52" t="e">
        <f t="shared" ref="AJ710:AJ773" si="390">AI710-AF710</f>
        <v>#VALUE!</v>
      </c>
      <c r="AK710" s="2">
        <v>45208</v>
      </c>
      <c r="AL710" t="str">
        <v>#N/A N/A</v>
      </c>
      <c r="AM710" t="str">
        <v>#N/A N/A</v>
      </c>
      <c r="AN710" t="str">
        <v>#N/A N/A</v>
      </c>
      <c r="AO710" t="str">
        <v>#N/A N/A</v>
      </c>
      <c r="AP710">
        <v>108.15625</v>
      </c>
      <c r="AQ710" t="e">
        <f>VLOOKUP(AL710,工作表1!$F$3:$G$1000,2,FALSE)</f>
        <v>#N/A</v>
      </c>
      <c r="AR710" t="e">
        <f>VLOOKUP(AL710,工作表1!$F$3:$H$1000,3,FALSE)</f>
        <v>#N/A</v>
      </c>
      <c r="AS710" t="e">
        <f t="shared" si="375"/>
        <v>#N/A</v>
      </c>
      <c r="AT710" t="e">
        <f t="shared" si="376"/>
        <v>#N/A</v>
      </c>
      <c r="AU710" s="43" t="e">
        <f t="shared" ref="AU710:AU773" si="391">COUPNCD(AK709,AR710,2,0)</f>
        <v>#N/A</v>
      </c>
      <c r="AV710" s="43">
        <f t="shared" si="377"/>
        <v>45380</v>
      </c>
      <c r="AW710" s="45" t="e">
        <f t="shared" ref="AW710:AW773" si="392">COUPDAYBS(AK709,AR710,2,1)/COUPDAYS(AK709,AR710,2,1)*AQ710/2</f>
        <v>#N/A</v>
      </c>
      <c r="AX710" s="45" t="e">
        <f t="shared" ref="AX710:AX773" si="393">(AV710-AK709)/365*AQ710+AW710</f>
        <v>#N/A</v>
      </c>
      <c r="AY710" s="47" t="e">
        <f t="shared" ref="AY710:AY773" si="394">(AP710*AO710+AX710)/(1+(AN710/100)*(AV710-AK711)/360)-AW710</f>
        <v>#VALUE!</v>
      </c>
      <c r="AZ710" s="47" t="e">
        <f t="shared" ref="AZ710:AZ773" si="395">(AY710-$AB$5*(AV710-AK709)/365+AS710*(AV710-AK709)/360)/AO710</f>
        <v>#VALUE!</v>
      </c>
      <c r="BA710" s="43"/>
      <c r="BC710" s="2">
        <v>45205</v>
      </c>
      <c r="BD710" t="str">
        <v>91282CCB</v>
      </c>
      <c r="BE710">
        <v>12.007999999999999</v>
      </c>
      <c r="BF710">
        <v>4.7818399999999999</v>
      </c>
      <c r="BG710">
        <v>0.76</v>
      </c>
      <c r="BH710">
        <v>107.703125</v>
      </c>
      <c r="BI710">
        <f>VLOOKUP(BD710,工作表1!$K$3:$L$1000,2,FALSE)</f>
        <v>1.625</v>
      </c>
      <c r="BJ710" t="str">
        <f>VLOOKUP(BD710,工作表1!$K$3:$M$1000,3,FALSE)</f>
        <v>2031/5/15</v>
      </c>
      <c r="BK710">
        <f t="shared" si="378"/>
        <v>5.4353999999999996</v>
      </c>
      <c r="BL710">
        <f t="shared" si="379"/>
        <v>-3.8103999999999996</v>
      </c>
      <c r="BM710" s="43">
        <f t="shared" ref="BM710:BM773" si="396">COUPNCD(BC709,BJ710,2,0)</f>
        <v>45245</v>
      </c>
      <c r="BN710" s="43">
        <f t="shared" si="380"/>
        <v>45471</v>
      </c>
      <c r="BO710" s="45">
        <f t="shared" ref="BO710:BO773" si="397">COUPDAYBS(BC709,BJ710,2,1)/COUPDAYS(BC709,BJ710,2,1)*BI710/2</f>
        <v>0.64911684782608692</v>
      </c>
      <c r="BP710" s="45">
        <f t="shared" ref="BP710:BP773" si="398">(BN710-BC709)/365*BI710+BO710</f>
        <v>1.8200072587849911</v>
      </c>
      <c r="BQ710" s="47">
        <f t="shared" ref="BQ710:BQ773" si="399">(BH710*BG710+BP710)/(1+(BF710/100)*(BN710-BC711)/360)-BO710</f>
        <v>80.159367204066854</v>
      </c>
      <c r="BR710" s="47">
        <f t="shared" ref="BR710:BR773" si="400">(BQ710-$AB$5*(BN710-BC709)/365+BK710*(BN710-BC709)/360)/BG710</f>
        <v>106.40642731729535</v>
      </c>
    </row>
    <row r="711" spans="6:70" x14ac:dyDescent="0.25">
      <c r="F711" s="2">
        <v>45219</v>
      </c>
      <c r="G711">
        <v>5.3881500000000004</v>
      </c>
      <c r="H711" s="43">
        <v>45240</v>
      </c>
      <c r="I711">
        <v>4.7099000000000002</v>
      </c>
      <c r="L711" s="2">
        <v>45205</v>
      </c>
      <c r="M711" t="str">
        <v>91282CHW</v>
      </c>
      <c r="N711">
        <v>4.1024000000000003</v>
      </c>
      <c r="O711">
        <v>4.8282800000000003</v>
      </c>
      <c r="P711">
        <v>0.90029999999999999</v>
      </c>
      <c r="Q711">
        <v>106.84375</v>
      </c>
      <c r="R711">
        <f>VLOOKUP(M711,工作表1!$A$3:$B$1000,2,FALSE)</f>
        <v>4.125</v>
      </c>
      <c r="S711" t="str">
        <f>VLOOKUP(M711,工作表1!$A$3:$C$1000,3,FALSE)</f>
        <v>2030/8/31</v>
      </c>
      <c r="T711">
        <f t="shared" si="370"/>
        <v>5.4353999999999996</v>
      </c>
      <c r="U711">
        <f t="shared" si="369"/>
        <v>-1.3103999999999996</v>
      </c>
      <c r="V711" s="43">
        <f t="shared" si="381"/>
        <v>45351</v>
      </c>
      <c r="W711" s="43">
        <f t="shared" si="371"/>
        <v>45289</v>
      </c>
      <c r="X711" s="45">
        <f t="shared" si="382"/>
        <v>0.43716032608695654</v>
      </c>
      <c r="Y711" s="45">
        <f t="shared" si="383"/>
        <v>1.352571284991066</v>
      </c>
      <c r="Z711" s="47">
        <f t="shared" si="384"/>
        <v>96.007361356467939</v>
      </c>
      <c r="AA711" s="47">
        <f t="shared" si="385"/>
        <v>106.88201929679695</v>
      </c>
      <c r="AB711" s="45">
        <f t="shared" si="386"/>
        <v>4.8059000000000003</v>
      </c>
      <c r="AC711" s="2" t="str">
        <f t="shared" si="372"/>
        <v>TY1</v>
      </c>
      <c r="AD711">
        <f t="shared" si="373"/>
        <v>106.84375</v>
      </c>
      <c r="AE711">
        <f t="shared" si="374"/>
        <v>107.203125</v>
      </c>
      <c r="AF711" s="49">
        <f t="shared" si="368"/>
        <v>-0.359375</v>
      </c>
      <c r="AG711" s="3">
        <f t="shared" si="387"/>
        <v>106.88201929679695</v>
      </c>
      <c r="AH711">
        <f t="shared" si="388"/>
        <v>107.26556342713465</v>
      </c>
      <c r="AI711" s="51">
        <f t="shared" si="389"/>
        <v>-0.38354413033769674</v>
      </c>
      <c r="AJ711" s="52">
        <f t="shared" si="390"/>
        <v>-2.4169130337696743E-2</v>
      </c>
      <c r="AK711" s="2">
        <v>45205</v>
      </c>
      <c r="AL711" t="str">
        <v>91282CHZ</v>
      </c>
      <c r="AM711">
        <v>1.3167</v>
      </c>
      <c r="AN711">
        <v>5.3381100000000004</v>
      </c>
      <c r="AO711">
        <v>0.92689999999999995</v>
      </c>
      <c r="AP711">
        <v>107.203125</v>
      </c>
      <c r="AQ711">
        <f>VLOOKUP(AL711,工作表1!$F$3:$G$1000,2,FALSE)</f>
        <v>4.625</v>
      </c>
      <c r="AR711" t="str">
        <f>VLOOKUP(AL711,工作表1!$F$3:$H$1000,3,FALSE)</f>
        <v>2030/9/30</v>
      </c>
      <c r="AS711">
        <f t="shared" si="375"/>
        <v>5.4353999999999996</v>
      </c>
      <c r="AT711">
        <f t="shared" si="376"/>
        <v>-0.81039999999999957</v>
      </c>
      <c r="AU711" s="43">
        <f t="shared" si="391"/>
        <v>45382</v>
      </c>
      <c r="AV711" s="43">
        <f t="shared" si="377"/>
        <v>45380</v>
      </c>
      <c r="AW711" s="45">
        <f t="shared" si="392"/>
        <v>0.1143543956043956</v>
      </c>
      <c r="AX711" s="45">
        <f t="shared" si="393"/>
        <v>2.293806450398916</v>
      </c>
      <c r="AY711" s="47">
        <f t="shared" si="394"/>
        <v>98.960431653853121</v>
      </c>
      <c r="AZ711" s="47">
        <f t="shared" si="395"/>
        <v>107.26556342713465</v>
      </c>
      <c r="BA711" s="43"/>
      <c r="BC711" s="2">
        <v>45204</v>
      </c>
      <c r="BD711" t="str">
        <v>91282CCB</v>
      </c>
      <c r="BE711">
        <v>14.073499999999999</v>
      </c>
      <c r="BF711">
        <v>4.6736700000000004</v>
      </c>
      <c r="BG711">
        <v>0.76</v>
      </c>
      <c r="BH711">
        <v>108.140625</v>
      </c>
      <c r="BI711">
        <f>VLOOKUP(BD711,工作表1!$K$3:$L$1000,2,FALSE)</f>
        <v>1.625</v>
      </c>
      <c r="BJ711" t="str">
        <f>VLOOKUP(BD711,工作表1!$K$3:$M$1000,3,FALSE)</f>
        <v>2031/5/15</v>
      </c>
      <c r="BK711">
        <f t="shared" si="378"/>
        <v>5.4173900000000001</v>
      </c>
      <c r="BL711">
        <f t="shared" si="379"/>
        <v>-3.7923900000000001</v>
      </c>
      <c r="BM711" s="43">
        <f t="shared" si="396"/>
        <v>45245</v>
      </c>
      <c r="BN711" s="43">
        <f t="shared" si="380"/>
        <v>45471</v>
      </c>
      <c r="BO711" s="45">
        <f t="shared" si="397"/>
        <v>0.63586956521739135</v>
      </c>
      <c r="BP711" s="45">
        <f t="shared" si="398"/>
        <v>1.8201161405598572</v>
      </c>
      <c r="BQ711" s="47">
        <f t="shared" si="399"/>
        <v>80.546551607962627</v>
      </c>
      <c r="BR711" s="47">
        <f t="shared" si="400"/>
        <v>106.90901991094178</v>
      </c>
    </row>
    <row r="712" spans="6:70" x14ac:dyDescent="0.25">
      <c r="F712" s="2">
        <v>45218</v>
      </c>
      <c r="G712">
        <v>5.3949999999999996</v>
      </c>
      <c r="H712" s="43">
        <v>45239</v>
      </c>
      <c r="I712">
        <v>4.6706000000000003</v>
      </c>
      <c r="L712" s="2">
        <v>45204</v>
      </c>
      <c r="M712" t="str">
        <v>91282CHW</v>
      </c>
      <c r="N712">
        <v>3.5640999999999998</v>
      </c>
      <c r="O712">
        <v>4.9211999999999998</v>
      </c>
      <c r="P712">
        <v>0.90029999999999999</v>
      </c>
      <c r="Q712">
        <v>107.3125</v>
      </c>
      <c r="R712">
        <f>VLOOKUP(M712,工作表1!$A$3:$B$1000,2,FALSE)</f>
        <v>4.125</v>
      </c>
      <c r="S712" t="str">
        <f>VLOOKUP(M712,工作表1!$A$3:$C$1000,3,FALSE)</f>
        <v>2030/8/31</v>
      </c>
      <c r="T712">
        <f t="shared" si="370"/>
        <v>5.4173900000000001</v>
      </c>
      <c r="U712">
        <f t="shared" si="369"/>
        <v>-1.2923900000000001</v>
      </c>
      <c r="V712" s="43">
        <f t="shared" si="381"/>
        <v>45351</v>
      </c>
      <c r="W712" s="43">
        <f t="shared" si="371"/>
        <v>45289</v>
      </c>
      <c r="X712" s="45">
        <f t="shared" si="382"/>
        <v>0.40353260869565222</v>
      </c>
      <c r="Y712" s="45">
        <f t="shared" si="383"/>
        <v>1.3528476771888029</v>
      </c>
      <c r="Z712" s="47">
        <f t="shared" si="384"/>
        <v>96.424429925350395</v>
      </c>
      <c r="AA712" s="47">
        <f t="shared" si="385"/>
        <v>107.34959631747174</v>
      </c>
      <c r="AB712" s="45">
        <f t="shared" si="386"/>
        <v>4.7256999999999998</v>
      </c>
      <c r="AC712" s="2" t="str">
        <f t="shared" si="372"/>
        <v>TY1</v>
      </c>
      <c r="AD712">
        <f t="shared" si="373"/>
        <v>107.3125</v>
      </c>
      <c r="AE712">
        <f t="shared" si="374"/>
        <v>107.640625</v>
      </c>
      <c r="AF712" s="49">
        <f t="shared" si="368"/>
        <v>-0.328125</v>
      </c>
      <c r="AG712" s="3">
        <f t="shared" si="387"/>
        <v>107.34959631747174</v>
      </c>
      <c r="AH712">
        <f t="shared" si="388"/>
        <v>107.73615093092543</v>
      </c>
      <c r="AI712" s="51">
        <f t="shared" si="389"/>
        <v>-0.38655461345369702</v>
      </c>
      <c r="AJ712" s="52">
        <f t="shared" si="390"/>
        <v>-5.8429613453697016E-2</v>
      </c>
      <c r="AK712" s="2">
        <v>45204</v>
      </c>
      <c r="AL712" t="str">
        <v>91282CHZ</v>
      </c>
      <c r="AM712">
        <v>1.7491000000000001</v>
      </c>
      <c r="AN712">
        <v>5.3003400000000003</v>
      </c>
      <c r="AO712">
        <v>0.92689999999999995</v>
      </c>
      <c r="AP712">
        <v>107.640625</v>
      </c>
      <c r="AQ712">
        <f>VLOOKUP(AL712,工作表1!$F$3:$G$1000,2,FALSE)</f>
        <v>4.625</v>
      </c>
      <c r="AR712" t="str">
        <f>VLOOKUP(AL712,工作表1!$F$3:$H$1000,3,FALSE)</f>
        <v>2030/9/30</v>
      </c>
      <c r="AS712">
        <f t="shared" si="375"/>
        <v>5.4173900000000001</v>
      </c>
      <c r="AT712">
        <f t="shared" si="376"/>
        <v>-0.79239000000000015</v>
      </c>
      <c r="AU712" s="43">
        <f t="shared" si="391"/>
        <v>45382</v>
      </c>
      <c r="AV712" s="43">
        <f t="shared" si="377"/>
        <v>45380</v>
      </c>
      <c r="AW712" s="45">
        <f t="shared" si="392"/>
        <v>7.6236263736263743E-2</v>
      </c>
      <c r="AX712" s="45">
        <f t="shared" si="393"/>
        <v>2.2937020171609213</v>
      </c>
      <c r="AY712" s="47">
        <f t="shared" si="394"/>
        <v>99.397280716063506</v>
      </c>
      <c r="AZ712" s="47">
        <f t="shared" si="395"/>
        <v>107.73615093092543</v>
      </c>
      <c r="BA712" s="43"/>
      <c r="BC712" s="2">
        <v>45203</v>
      </c>
      <c r="BD712" t="str">
        <v>91282CCB</v>
      </c>
      <c r="BE712">
        <v>13.0853</v>
      </c>
      <c r="BF712">
        <v>4.7158800000000003</v>
      </c>
      <c r="BG712">
        <v>0.76</v>
      </c>
      <c r="BH712">
        <v>107.96875</v>
      </c>
      <c r="BI712">
        <f>VLOOKUP(BD712,工作表1!$K$3:$L$1000,2,FALSE)</f>
        <v>1.625</v>
      </c>
      <c r="BJ712" t="str">
        <f>VLOOKUP(BD712,工作表1!$K$3:$M$1000,3,FALSE)</f>
        <v>2031/5/15</v>
      </c>
      <c r="BK712">
        <f t="shared" si="378"/>
        <v>5.4207999999999998</v>
      </c>
      <c r="BL712">
        <f t="shared" si="379"/>
        <v>-3.7957999999999998</v>
      </c>
      <c r="BM712" s="43">
        <f t="shared" si="396"/>
        <v>45245</v>
      </c>
      <c r="BN712" s="43">
        <f t="shared" si="380"/>
        <v>45471</v>
      </c>
      <c r="BO712" s="45">
        <f t="shared" si="397"/>
        <v>0.63145380434782605</v>
      </c>
      <c r="BP712" s="45">
        <f t="shared" si="398"/>
        <v>1.8201524344848123</v>
      </c>
      <c r="BQ712" s="47">
        <f t="shared" si="399"/>
        <v>80.389909459246894</v>
      </c>
      <c r="BR712" s="47">
        <f t="shared" si="400"/>
        <v>106.70972345334697</v>
      </c>
    </row>
    <row r="713" spans="6:70" x14ac:dyDescent="0.25">
      <c r="F713" s="2">
        <v>45217</v>
      </c>
      <c r="G713">
        <v>5.4135</v>
      </c>
      <c r="H713" s="43">
        <v>45238</v>
      </c>
      <c r="I713">
        <v>4.5240999999999998</v>
      </c>
      <c r="L713" s="2">
        <v>45203</v>
      </c>
      <c r="M713" t="str">
        <v>91282CHW</v>
      </c>
      <c r="N713">
        <v>3.8633999999999999</v>
      </c>
      <c r="O713">
        <v>4.8741000000000003</v>
      </c>
      <c r="P713">
        <v>0.90029999999999999</v>
      </c>
      <c r="Q713">
        <v>107.109375</v>
      </c>
      <c r="R713">
        <f>VLOOKUP(M713,工作表1!$A$3:$B$1000,2,FALSE)</f>
        <v>4.125</v>
      </c>
      <c r="S713" t="str">
        <f>VLOOKUP(M713,工作表1!$A$3:$C$1000,3,FALSE)</f>
        <v>2030/8/31</v>
      </c>
      <c r="T713">
        <f t="shared" si="370"/>
        <v>5.4207999999999998</v>
      </c>
      <c r="U713">
        <f t="shared" si="369"/>
        <v>-1.2957999999999998</v>
      </c>
      <c r="V713" s="43">
        <f t="shared" si="381"/>
        <v>45351</v>
      </c>
      <c r="W713" s="43">
        <f t="shared" si="371"/>
        <v>45289</v>
      </c>
      <c r="X713" s="45">
        <f t="shared" si="382"/>
        <v>0.39232336956521741</v>
      </c>
      <c r="Y713" s="45">
        <f t="shared" si="383"/>
        <v>1.3529398079213817</v>
      </c>
      <c r="Z713" s="47">
        <f t="shared" si="384"/>
        <v>96.252796633950751</v>
      </c>
      <c r="AA713" s="47">
        <f t="shared" si="385"/>
        <v>107.16279148030588</v>
      </c>
      <c r="AB713" s="45">
        <f t="shared" si="386"/>
        <v>4.7576000000000001</v>
      </c>
      <c r="AC713" s="2" t="str">
        <f t="shared" si="372"/>
        <v>TY1</v>
      </c>
      <c r="AD713">
        <f t="shared" si="373"/>
        <v>107.109375</v>
      </c>
      <c r="AE713">
        <f t="shared" si="374"/>
        <v>107.46875</v>
      </c>
      <c r="AF713" s="49">
        <f t="shared" si="368"/>
        <v>-0.359375</v>
      </c>
      <c r="AG713" s="3">
        <f t="shared" si="387"/>
        <v>107.16279148030588</v>
      </c>
      <c r="AH713">
        <f t="shared" si="388"/>
        <v>107.5551512353051</v>
      </c>
      <c r="AI713" s="51">
        <f t="shared" si="389"/>
        <v>-0.39235975499921949</v>
      </c>
      <c r="AJ713" s="52">
        <f t="shared" si="390"/>
        <v>-3.298475499921949E-2</v>
      </c>
      <c r="AK713" s="2">
        <v>45203</v>
      </c>
      <c r="AL713" t="str">
        <v>91282CHZ</v>
      </c>
      <c r="AM713">
        <v>1.0938000000000001</v>
      </c>
      <c r="AN713">
        <v>5.3322000000000003</v>
      </c>
      <c r="AO713">
        <v>0.92689999999999995</v>
      </c>
      <c r="AP713">
        <v>107.46875</v>
      </c>
      <c r="AQ713">
        <f>VLOOKUP(AL713,工作表1!$F$3:$G$1000,2,FALSE)</f>
        <v>4.625</v>
      </c>
      <c r="AR713" t="str">
        <f>VLOOKUP(AL713,工作表1!$F$3:$H$1000,3,FALSE)</f>
        <v>2030/9/30</v>
      </c>
      <c r="AS713">
        <f t="shared" si="375"/>
        <v>5.4207999999999998</v>
      </c>
      <c r="AT713">
        <f t="shared" si="376"/>
        <v>-0.79579999999999984</v>
      </c>
      <c r="AU713" s="43">
        <f t="shared" si="391"/>
        <v>45382</v>
      </c>
      <c r="AV713" s="43">
        <f t="shared" si="377"/>
        <v>45380</v>
      </c>
      <c r="AW713" s="45">
        <f t="shared" si="392"/>
        <v>6.3530219780219777E-2</v>
      </c>
      <c r="AX713" s="45">
        <f t="shared" si="393"/>
        <v>2.2936672060815897</v>
      </c>
      <c r="AY713" s="47">
        <f t="shared" si="394"/>
        <v>99.225197229471576</v>
      </c>
      <c r="AZ713" s="47">
        <f t="shared" si="395"/>
        <v>107.5551512353051</v>
      </c>
      <c r="BA713" s="43"/>
      <c r="BC713" s="2">
        <v>45202</v>
      </c>
      <c r="BD713" t="str">
        <v>91282CCB</v>
      </c>
      <c r="BE713">
        <v>10.3447</v>
      </c>
      <c r="BF713">
        <v>4.8609499999999999</v>
      </c>
      <c r="BG713">
        <v>0.76</v>
      </c>
      <c r="BH713">
        <v>107.515625</v>
      </c>
      <c r="BI713">
        <f>VLOOKUP(BD713,工作表1!$K$3:$L$1000,2,FALSE)</f>
        <v>1.625</v>
      </c>
      <c r="BJ713" t="str">
        <f>VLOOKUP(BD713,工作表1!$K$3:$M$1000,3,FALSE)</f>
        <v>2031/5/15</v>
      </c>
      <c r="BK713">
        <f t="shared" si="378"/>
        <v>5.4311999999999996</v>
      </c>
      <c r="BL713">
        <f t="shared" si="379"/>
        <v>-3.8061999999999996</v>
      </c>
      <c r="BM713" s="43">
        <f t="shared" si="396"/>
        <v>45245</v>
      </c>
      <c r="BN713" s="43">
        <f t="shared" si="380"/>
        <v>45471</v>
      </c>
      <c r="BO713" s="45">
        <f t="shared" si="397"/>
        <v>0.62703804347826086</v>
      </c>
      <c r="BP713" s="45">
        <f t="shared" si="398"/>
        <v>1.8201887284097675</v>
      </c>
      <c r="BQ713" s="47">
        <f t="shared" si="399"/>
        <v>79.966805844091866</v>
      </c>
      <c r="BR713" s="47">
        <f t="shared" si="400"/>
        <v>106.16669165979403</v>
      </c>
    </row>
    <row r="714" spans="6:70" x14ac:dyDescent="0.25">
      <c r="F714" s="2">
        <v>45216</v>
      </c>
      <c r="G714">
        <v>5.4244500000000002</v>
      </c>
      <c r="H714" s="43">
        <v>45237</v>
      </c>
      <c r="I714">
        <v>4.5738000000000003</v>
      </c>
      <c r="L714" s="2">
        <v>45202</v>
      </c>
      <c r="M714" t="str">
        <v>91282CHW</v>
      </c>
      <c r="N714">
        <v>3.3003</v>
      </c>
      <c r="O714">
        <v>4.9563600000000001</v>
      </c>
      <c r="P714">
        <v>0.90029999999999999</v>
      </c>
      <c r="Q714">
        <v>106.640625</v>
      </c>
      <c r="R714">
        <f>VLOOKUP(M714,工作表1!$A$3:$B$1000,2,FALSE)</f>
        <v>4.125</v>
      </c>
      <c r="S714" t="str">
        <f>VLOOKUP(M714,工作表1!$A$3:$C$1000,3,FALSE)</f>
        <v>2030/8/31</v>
      </c>
      <c r="T714">
        <f t="shared" si="370"/>
        <v>5.4311999999999996</v>
      </c>
      <c r="U714">
        <f t="shared" si="369"/>
        <v>-1.3061999999999996</v>
      </c>
      <c r="V714" s="43">
        <f t="shared" si="381"/>
        <v>45351</v>
      </c>
      <c r="W714" s="43">
        <f t="shared" si="371"/>
        <v>45289</v>
      </c>
      <c r="X714" s="45">
        <f t="shared" si="382"/>
        <v>0.38111413043478259</v>
      </c>
      <c r="Y714" s="45">
        <f t="shared" si="383"/>
        <v>1.3530319386539607</v>
      </c>
      <c r="Z714" s="47">
        <f t="shared" si="384"/>
        <v>95.815003938107566</v>
      </c>
      <c r="AA714" s="47">
        <f t="shared" si="385"/>
        <v>106.68222831073335</v>
      </c>
      <c r="AB714" s="45">
        <f t="shared" si="386"/>
        <v>4.8243999999999998</v>
      </c>
      <c r="AC714" s="2" t="str">
        <f t="shared" si="372"/>
        <v>TY1</v>
      </c>
      <c r="AD714">
        <f t="shared" si="373"/>
        <v>106.640625</v>
      </c>
      <c r="AE714">
        <f t="shared" si="374"/>
        <v>107.015625</v>
      </c>
      <c r="AF714" s="49">
        <f t="shared" si="368"/>
        <v>-0.375</v>
      </c>
      <c r="AG714" s="3">
        <f t="shared" si="387"/>
        <v>106.68222831073335</v>
      </c>
      <c r="AH714">
        <f t="shared" si="388"/>
        <v>107.07425253288056</v>
      </c>
      <c r="AI714" s="51">
        <f t="shared" si="389"/>
        <v>-0.39202422214721366</v>
      </c>
      <c r="AJ714" s="52">
        <f t="shared" si="390"/>
        <v>-1.7024222147213663E-2</v>
      </c>
      <c r="AK714" s="2">
        <v>45202</v>
      </c>
      <c r="AL714" t="str">
        <v>91282CHZ</v>
      </c>
      <c r="AM714">
        <v>-0.25390000000000001</v>
      </c>
      <c r="AN714">
        <v>5.4214200000000003</v>
      </c>
      <c r="AO714">
        <v>0.92689999999999995</v>
      </c>
      <c r="AP714">
        <v>107.015625</v>
      </c>
      <c r="AQ714">
        <f>VLOOKUP(AL714,工作表1!$F$3:$G$1000,2,FALSE)</f>
        <v>4.625</v>
      </c>
      <c r="AR714" t="str">
        <f>VLOOKUP(AL714,工作表1!$F$3:$H$1000,3,FALSE)</f>
        <v>2030/9/30</v>
      </c>
      <c r="AS714">
        <f t="shared" si="375"/>
        <v>5.4311999999999996</v>
      </c>
      <c r="AT714">
        <f t="shared" si="376"/>
        <v>-0.80619999999999958</v>
      </c>
      <c r="AU714" s="43">
        <f t="shared" si="391"/>
        <v>45382</v>
      </c>
      <c r="AV714" s="43">
        <f t="shared" si="377"/>
        <v>45380</v>
      </c>
      <c r="AW714" s="45">
        <f t="shared" si="392"/>
        <v>5.0824175824175831E-2</v>
      </c>
      <c r="AX714" s="45">
        <f t="shared" si="393"/>
        <v>2.2936323950022577</v>
      </c>
      <c r="AY714" s="47">
        <f t="shared" si="394"/>
        <v>98.77168165902836</v>
      </c>
      <c r="AZ714" s="47">
        <f t="shared" si="395"/>
        <v>107.07425253288056</v>
      </c>
      <c r="BA714" s="43"/>
      <c r="BC714" s="2">
        <v>45201</v>
      </c>
      <c r="BD714" t="str">
        <v>91282CCB</v>
      </c>
      <c r="BE714">
        <v>13.7707</v>
      </c>
      <c r="BF714">
        <v>4.6889200000000004</v>
      </c>
      <c r="BG714">
        <v>0.76</v>
      </c>
      <c r="BH714">
        <v>108.21875</v>
      </c>
      <c r="BI714">
        <f>VLOOKUP(BD714,工作表1!$K$3:$L$1000,2,FALSE)</f>
        <v>1.625</v>
      </c>
      <c r="BJ714" t="str">
        <f>VLOOKUP(BD714,工作表1!$K$3:$M$1000,3,FALSE)</f>
        <v>2031/5/15</v>
      </c>
      <c r="BK714">
        <f t="shared" si="378"/>
        <v>5.4276</v>
      </c>
      <c r="BL714">
        <f t="shared" si="379"/>
        <v>-3.8026</v>
      </c>
      <c r="BM714" s="43">
        <f t="shared" si="396"/>
        <v>45245</v>
      </c>
      <c r="BN714" s="43">
        <f t="shared" si="380"/>
        <v>45471</v>
      </c>
      <c r="BO714" s="45">
        <f t="shared" si="397"/>
        <v>0.62262228260869557</v>
      </c>
      <c r="BP714" s="45">
        <f t="shared" si="398"/>
        <v>1.8202250223347229</v>
      </c>
      <c r="BQ714" s="47">
        <f t="shared" si="399"/>
        <v>80.557286497490722</v>
      </c>
      <c r="BR714" s="47">
        <f t="shared" si="400"/>
        <v>106.94363478100496</v>
      </c>
    </row>
    <row r="715" spans="6:70" x14ac:dyDescent="0.25">
      <c r="F715" s="2">
        <v>45215</v>
      </c>
      <c r="G715">
        <v>5.4078499999999998</v>
      </c>
      <c r="H715" s="43">
        <v>45236</v>
      </c>
      <c r="I715">
        <v>4.6420000000000003</v>
      </c>
      <c r="L715" s="2">
        <v>45201</v>
      </c>
      <c r="M715" t="str">
        <v>91282CHW</v>
      </c>
      <c r="N715">
        <v>2.8368000000000002</v>
      </c>
      <c r="O715">
        <v>5.0260899999999999</v>
      </c>
      <c r="P715">
        <v>0.90029999999999999</v>
      </c>
      <c r="Q715">
        <v>107.328125</v>
      </c>
      <c r="R715">
        <f>VLOOKUP(M715,工作表1!$A$3:$B$1000,2,FALSE)</f>
        <v>4.125</v>
      </c>
      <c r="S715" t="str">
        <f>VLOOKUP(M715,工作表1!$A$3:$C$1000,3,FALSE)</f>
        <v>2030/8/31</v>
      </c>
      <c r="T715">
        <f t="shared" si="370"/>
        <v>5.4276</v>
      </c>
      <c r="U715">
        <f t="shared" si="369"/>
        <v>-1.3026</v>
      </c>
      <c r="V715" s="43">
        <f t="shared" si="381"/>
        <v>45351</v>
      </c>
      <c r="W715" s="43">
        <f t="shared" si="371"/>
        <v>45289</v>
      </c>
      <c r="X715" s="45">
        <f t="shared" si="382"/>
        <v>0.36990489130434778</v>
      </c>
      <c r="Y715" s="45">
        <f t="shared" si="383"/>
        <v>1.3531240693865394</v>
      </c>
      <c r="Z715" s="47">
        <f t="shared" si="384"/>
        <v>96.3815188910324</v>
      </c>
      <c r="AA715" s="47">
        <f t="shared" si="385"/>
        <v>107.31349685638068</v>
      </c>
      <c r="AB715" s="45">
        <f t="shared" si="386"/>
        <v>4.7202999999999999</v>
      </c>
      <c r="AC715" s="2" t="str">
        <f t="shared" si="372"/>
        <v>TY1</v>
      </c>
      <c r="AD715">
        <f t="shared" si="373"/>
        <v>107.328125</v>
      </c>
      <c r="AE715">
        <f t="shared" si="374"/>
        <v>107.71875</v>
      </c>
      <c r="AF715" s="49">
        <f t="shared" si="368"/>
        <v>-0.390625</v>
      </c>
      <c r="AG715" s="3">
        <f t="shared" si="387"/>
        <v>107.31349685638068</v>
      </c>
      <c r="AH715">
        <f t="shared" si="388"/>
        <v>107.70019503244394</v>
      </c>
      <c r="AI715" s="51">
        <f t="shared" si="389"/>
        <v>-0.38669817606326262</v>
      </c>
      <c r="AJ715" s="52">
        <f t="shared" si="390"/>
        <v>3.9268239367373781E-3</v>
      </c>
      <c r="AK715" s="2">
        <v>45201</v>
      </c>
      <c r="AL715" t="str">
        <v>91282CHZ</v>
      </c>
      <c r="AM715">
        <v>-1.0336000000000001</v>
      </c>
      <c r="AN715">
        <v>5.4710599999999996</v>
      </c>
      <c r="AO715">
        <v>0.92689999999999995</v>
      </c>
      <c r="AP715">
        <v>107.71875</v>
      </c>
      <c r="AQ715">
        <f>VLOOKUP(AL715,工作表1!$F$3:$G$1000,2,FALSE)</f>
        <v>4.625</v>
      </c>
      <c r="AR715" t="str">
        <f>VLOOKUP(AL715,工作表1!$F$3:$H$1000,3,FALSE)</f>
        <v>2030/9/30</v>
      </c>
      <c r="AS715">
        <f t="shared" si="375"/>
        <v>5.4276</v>
      </c>
      <c r="AT715">
        <f t="shared" si="376"/>
        <v>-0.80259999999999998</v>
      </c>
      <c r="AU715" s="43">
        <f t="shared" si="391"/>
        <v>45382</v>
      </c>
      <c r="AV715" s="43">
        <f t="shared" si="377"/>
        <v>45380</v>
      </c>
      <c r="AW715" s="45">
        <f t="shared" si="392"/>
        <v>3.8118131868131871E-2</v>
      </c>
      <c r="AX715" s="45">
        <f t="shared" si="393"/>
        <v>2.2935975839229266</v>
      </c>
      <c r="AY715" s="47">
        <f t="shared" si="394"/>
        <v>99.350961643152203</v>
      </c>
      <c r="AZ715" s="47">
        <f t="shared" si="395"/>
        <v>107.70019503244394</v>
      </c>
      <c r="BA715" s="43"/>
      <c r="BC715" s="2">
        <v>45198</v>
      </c>
      <c r="BD715" t="str">
        <v>91282CCB</v>
      </c>
      <c r="BE715">
        <v>16.292999999999999</v>
      </c>
      <c r="BF715">
        <v>4.5523899999999999</v>
      </c>
      <c r="BG715">
        <v>0.76</v>
      </c>
      <c r="BH715">
        <v>108.96875</v>
      </c>
      <c r="BI715">
        <f>VLOOKUP(BD715,工作表1!$K$3:$L$1000,2,FALSE)</f>
        <v>1.625</v>
      </c>
      <c r="BJ715" t="str">
        <f>VLOOKUP(BD715,工作表1!$K$3:$M$1000,3,FALSE)</f>
        <v>2031/5/15</v>
      </c>
      <c r="BK715">
        <f t="shared" si="378"/>
        <v>5.4066999999999998</v>
      </c>
      <c r="BL715">
        <f t="shared" si="379"/>
        <v>-3.7816999999999998</v>
      </c>
      <c r="BM715" s="43">
        <f t="shared" si="396"/>
        <v>45245</v>
      </c>
      <c r="BN715" s="43">
        <f t="shared" si="380"/>
        <v>45471</v>
      </c>
      <c r="BO715" s="45">
        <f t="shared" si="397"/>
        <v>0.61820652173913049</v>
      </c>
      <c r="BP715" s="45">
        <f t="shared" si="398"/>
        <v>1.8202613162596784</v>
      </c>
      <c r="BQ715" s="47">
        <f t="shared" si="399"/>
        <v>81.183962218501676</v>
      </c>
      <c r="BR715" s="47">
        <f t="shared" si="400"/>
        <v>107.75110430696867</v>
      </c>
    </row>
    <row r="716" spans="6:70" x14ac:dyDescent="0.25">
      <c r="F716" s="2">
        <v>45212</v>
      </c>
      <c r="G716">
        <v>5.4035000000000002</v>
      </c>
      <c r="H716" s="43">
        <v>45233</v>
      </c>
      <c r="I716">
        <v>4.5583</v>
      </c>
      <c r="L716" s="2">
        <v>45198</v>
      </c>
      <c r="M716" t="str">
        <v>91282CHW</v>
      </c>
      <c r="N716">
        <v>3.4466000000000001</v>
      </c>
      <c r="O716">
        <v>4.9379499999999998</v>
      </c>
      <c r="P716">
        <v>0.90029999999999999</v>
      </c>
      <c r="Q716">
        <v>108.0625</v>
      </c>
      <c r="R716">
        <f>VLOOKUP(M716,工作表1!$A$3:$B$1000,2,FALSE)</f>
        <v>4.125</v>
      </c>
      <c r="S716" t="str">
        <f>VLOOKUP(M716,工作表1!$A$3:$C$1000,3,FALSE)</f>
        <v>2030/8/31</v>
      </c>
      <c r="T716">
        <f t="shared" si="370"/>
        <v>5.4066999999999998</v>
      </c>
      <c r="U716">
        <f t="shared" si="369"/>
        <v>-1.2816999999999998</v>
      </c>
      <c r="V716" s="43">
        <f t="shared" si="381"/>
        <v>45351</v>
      </c>
      <c r="W716" s="43">
        <f t="shared" si="371"/>
        <v>45289</v>
      </c>
      <c r="X716" s="45">
        <f t="shared" si="382"/>
        <v>0.35869565217391303</v>
      </c>
      <c r="Y716" s="45">
        <f t="shared" si="383"/>
        <v>1.3532162001191186</v>
      </c>
      <c r="Z716" s="47">
        <f t="shared" si="384"/>
        <v>97.053919483839636</v>
      </c>
      <c r="AA716" s="47">
        <f t="shared" si="385"/>
        <v>108.0576574946566</v>
      </c>
      <c r="AB716" s="45">
        <f t="shared" si="386"/>
        <v>4.6143999999999998</v>
      </c>
      <c r="AC716" s="2" t="str">
        <f t="shared" si="372"/>
        <v>TY2</v>
      </c>
      <c r="AD716">
        <f t="shared" si="373"/>
        <v>108.46875</v>
      </c>
      <c r="AE716">
        <f t="shared" si="374"/>
        <v>108.796875</v>
      </c>
      <c r="AF716" s="49">
        <f t="shared" si="368"/>
        <v>-0.328125</v>
      </c>
      <c r="AG716" s="3">
        <f t="shared" si="387"/>
        <v>108.43353173287689</v>
      </c>
      <c r="AH716">
        <f t="shared" si="388"/>
        <v>107.56301319922697</v>
      </c>
      <c r="AI716" s="51">
        <f t="shared" si="389"/>
        <v>0.87051853364991416</v>
      </c>
      <c r="AJ716" s="52">
        <f t="shared" si="390"/>
        <v>1.1986435336499142</v>
      </c>
      <c r="AK716" s="2">
        <v>45198</v>
      </c>
      <c r="AL716" t="str">
        <v>91282CHZ</v>
      </c>
      <c r="AM716">
        <v>-0.86460000000000004</v>
      </c>
      <c r="AN716">
        <v>5.4445800000000002</v>
      </c>
      <c r="AO716">
        <v>0.92689999999999995</v>
      </c>
      <c r="AP716">
        <v>108.46875</v>
      </c>
      <c r="AQ716">
        <f>VLOOKUP(AL716,工作表1!$F$3:$G$1000,2,FALSE)</f>
        <v>4.625</v>
      </c>
      <c r="AR716" t="str">
        <f>VLOOKUP(AL716,工作表1!$F$3:$H$1000,3,FALSE)</f>
        <v>2030/9/30</v>
      </c>
      <c r="AS716">
        <f t="shared" si="375"/>
        <v>5.4066999999999998</v>
      </c>
      <c r="AT716">
        <f t="shared" si="376"/>
        <v>-0.78169999999999984</v>
      </c>
      <c r="AU716" s="43">
        <f t="shared" si="391"/>
        <v>45382</v>
      </c>
      <c r="AV716" s="43">
        <f t="shared" si="377"/>
        <v>45380</v>
      </c>
      <c r="AW716" s="45">
        <f t="shared" si="392"/>
        <v>2.5412087912087915E-2</v>
      </c>
      <c r="AX716" s="45">
        <f t="shared" si="393"/>
        <v>2.293562772843595</v>
      </c>
      <c r="AY716" s="47">
        <f t="shared" si="394"/>
        <v>100.03840725650647</v>
      </c>
      <c r="AZ716" s="47">
        <f t="shared" si="395"/>
        <v>108.43353173287689</v>
      </c>
      <c r="BA716" s="43"/>
      <c r="BC716" s="2">
        <v>45197</v>
      </c>
      <c r="BD716" t="str">
        <v>91282CCB</v>
      </c>
      <c r="BE716">
        <v>15.484400000000001</v>
      </c>
      <c r="BF716">
        <v>4.6009900000000004</v>
      </c>
      <c r="BG716">
        <v>0.76</v>
      </c>
      <c r="BH716">
        <v>108.796875</v>
      </c>
      <c r="BI716">
        <f>VLOOKUP(BD716,工作表1!$K$3:$L$1000,2,FALSE)</f>
        <v>1.625</v>
      </c>
      <c r="BJ716" t="str">
        <f>VLOOKUP(BD716,工作表1!$K$3:$M$1000,3,FALSE)</f>
        <v>2031/5/15</v>
      </c>
      <c r="BK716">
        <f t="shared" si="378"/>
        <v>5.4085000000000001</v>
      </c>
      <c r="BL716">
        <f t="shared" si="379"/>
        <v>-3.7835000000000001</v>
      </c>
      <c r="BM716" s="43">
        <f t="shared" si="396"/>
        <v>45245</v>
      </c>
      <c r="BN716" s="43">
        <f t="shared" si="380"/>
        <v>45471</v>
      </c>
      <c r="BO716" s="45">
        <f t="shared" si="397"/>
        <v>0.60495923913043481</v>
      </c>
      <c r="BP716" s="45">
        <f t="shared" si="398"/>
        <v>1.8203701980345444</v>
      </c>
      <c r="BQ716" s="47">
        <f t="shared" si="399"/>
        <v>81.031793787120264</v>
      </c>
      <c r="BR716" s="47">
        <f t="shared" si="400"/>
        <v>107.56301319922697</v>
      </c>
    </row>
    <row r="717" spans="6:70" x14ac:dyDescent="0.25">
      <c r="F717" s="2">
        <v>45211</v>
      </c>
      <c r="G717">
        <v>5.4103500000000002</v>
      </c>
      <c r="H717" s="43">
        <v>45232</v>
      </c>
      <c r="I717">
        <v>4.6764999999999999</v>
      </c>
      <c r="L717" s="2">
        <v>45197</v>
      </c>
      <c r="M717" t="str">
        <v>91282CHW</v>
      </c>
      <c r="N717">
        <v>2.5007000000000001</v>
      </c>
      <c r="O717">
        <v>5.0720000000000001</v>
      </c>
      <c r="P717">
        <v>0.90029999999999999</v>
      </c>
      <c r="Q717">
        <v>107.859375</v>
      </c>
      <c r="R717">
        <f>VLOOKUP(M717,工作表1!$A$3:$B$1000,2,FALSE)</f>
        <v>4.125</v>
      </c>
      <c r="S717" t="str">
        <f>VLOOKUP(M717,工作表1!$A$3:$C$1000,3,FALSE)</f>
        <v>2030/8/31</v>
      </c>
      <c r="T717">
        <f t="shared" si="370"/>
        <v>5.4085000000000001</v>
      </c>
      <c r="U717">
        <f t="shared" si="369"/>
        <v>-1.2835000000000001</v>
      </c>
      <c r="V717" s="43">
        <f t="shared" si="381"/>
        <v>45351</v>
      </c>
      <c r="W717" s="43">
        <f t="shared" si="371"/>
        <v>45289</v>
      </c>
      <c r="X717" s="45">
        <f t="shared" si="382"/>
        <v>0.3250679347826087</v>
      </c>
      <c r="Y717" s="45">
        <f t="shared" si="383"/>
        <v>1.3534925923168553</v>
      </c>
      <c r="Z717" s="47">
        <f t="shared" si="384"/>
        <v>96.860825602315487</v>
      </c>
      <c r="AA717" s="47">
        <f t="shared" si="385"/>
        <v>107.85240958615228</v>
      </c>
      <c r="AB717" s="45">
        <f t="shared" si="386"/>
        <v>4.6361999999999997</v>
      </c>
      <c r="AC717" s="2" t="str">
        <f t="shared" si="372"/>
        <v>TY2</v>
      </c>
      <c r="AD717">
        <f t="shared" si="373"/>
        <v>108.296875</v>
      </c>
      <c r="AE717">
        <f t="shared" si="374"/>
        <v>108.5</v>
      </c>
      <c r="AF717" s="49">
        <f t="shared" si="368"/>
        <v>-0.203125</v>
      </c>
      <c r="AG717" s="3">
        <f t="shared" si="387"/>
        <v>107.40343638108759</v>
      </c>
      <c r="AH717">
        <f t="shared" si="388"/>
        <v>107.32216674750282</v>
      </c>
      <c r="AI717" s="51">
        <f t="shared" si="389"/>
        <v>8.1269633584767575E-2</v>
      </c>
      <c r="AJ717" s="52">
        <f t="shared" si="390"/>
        <v>0.28439463358476758</v>
      </c>
      <c r="AK717" s="2">
        <v>45197</v>
      </c>
      <c r="AL717" t="str">
        <v>91282CAV</v>
      </c>
      <c r="AM717">
        <v>18.335899999999999</v>
      </c>
      <c r="AN717">
        <v>3.9230499999999999</v>
      </c>
      <c r="AO717">
        <v>0.72750000000000004</v>
      </c>
      <c r="AP717">
        <v>108.296875</v>
      </c>
      <c r="AQ717">
        <f>VLOOKUP(AL717,工作表1!$F$3:$G$1000,2,FALSE)</f>
        <v>0.875</v>
      </c>
      <c r="AR717" t="str">
        <f>VLOOKUP(AL717,工作表1!$F$3:$H$1000,3,FALSE)</f>
        <v>2030/11/15</v>
      </c>
      <c r="AS717">
        <f t="shared" si="375"/>
        <v>5.4085000000000001</v>
      </c>
      <c r="AT717">
        <f t="shared" si="376"/>
        <v>-4.5335000000000001</v>
      </c>
      <c r="AU717" s="43">
        <f t="shared" si="391"/>
        <v>45245</v>
      </c>
      <c r="AV717" s="43">
        <f t="shared" si="377"/>
        <v>45380</v>
      </c>
      <c r="AW717" s="45">
        <f t="shared" si="392"/>
        <v>0.32574728260869562</v>
      </c>
      <c r="AX717" s="45">
        <f t="shared" si="393"/>
        <v>0.76204865247170939</v>
      </c>
      <c r="AY717" s="47">
        <f t="shared" si="394"/>
        <v>77.658602471046393</v>
      </c>
      <c r="AZ717" s="47">
        <f t="shared" si="395"/>
        <v>107.40343638108759</v>
      </c>
      <c r="BA717" s="43"/>
      <c r="BC717" s="2">
        <v>45196</v>
      </c>
      <c r="BD717" t="str">
        <v>91282CCB</v>
      </c>
      <c r="BE717">
        <v>17.666</v>
      </c>
      <c r="BF717">
        <v>4.5400099999999997</v>
      </c>
      <c r="BG717">
        <v>0.76</v>
      </c>
      <c r="BH717">
        <v>108.5</v>
      </c>
      <c r="BI717">
        <f>VLOOKUP(BD717,工作表1!$K$3:$L$1000,2,FALSE)</f>
        <v>1.625</v>
      </c>
      <c r="BJ717" t="str">
        <f>VLOOKUP(BD717,工作表1!$K$3:$M$1000,3,FALSE)</f>
        <v>2031/5/15</v>
      </c>
      <c r="BK717">
        <f t="shared" si="378"/>
        <v>5.4099700000000004</v>
      </c>
      <c r="BL717">
        <f t="shared" si="379"/>
        <v>-3.7849700000000004</v>
      </c>
      <c r="BM717" s="43">
        <f t="shared" si="396"/>
        <v>45245</v>
      </c>
      <c r="BN717" s="43">
        <f t="shared" si="380"/>
        <v>45471</v>
      </c>
      <c r="BO717" s="45">
        <f t="shared" si="397"/>
        <v>0.60054347826086951</v>
      </c>
      <c r="BP717" s="45">
        <f t="shared" si="398"/>
        <v>1.8204064919594996</v>
      </c>
      <c r="BQ717" s="47">
        <f t="shared" si="399"/>
        <v>80.845008587310659</v>
      </c>
      <c r="BR717" s="47">
        <f t="shared" si="400"/>
        <v>107.32216674750282</v>
      </c>
    </row>
    <row r="718" spans="6:70" x14ac:dyDescent="0.25">
      <c r="F718" s="2">
        <v>45210</v>
      </c>
      <c r="G718">
        <v>5.4002499999999998</v>
      </c>
      <c r="H718" s="43">
        <v>45231</v>
      </c>
      <c r="I718">
        <v>4.7239000000000004</v>
      </c>
      <c r="L718" s="2">
        <v>45196</v>
      </c>
      <c r="M718" t="str">
        <v>91282CHW</v>
      </c>
      <c r="N718">
        <v>2.9813000000000001</v>
      </c>
      <c r="O718">
        <v>5.0629999999999997</v>
      </c>
      <c r="P718">
        <v>0.90029999999999999</v>
      </c>
      <c r="Q718">
        <v>107.578125</v>
      </c>
      <c r="R718">
        <f>VLOOKUP(M718,工作表1!$A$3:$B$1000,2,FALSE)</f>
        <v>4.125</v>
      </c>
      <c r="S718" t="str">
        <f>VLOOKUP(M718,工作表1!$A$3:$C$1000,3,FALSE)</f>
        <v>2030/8/31</v>
      </c>
      <c r="T718">
        <f t="shared" si="370"/>
        <v>5.4099700000000004</v>
      </c>
      <c r="U718">
        <f t="shared" si="369"/>
        <v>-1.2849700000000004</v>
      </c>
      <c r="V718" s="43">
        <f t="shared" si="381"/>
        <v>45351</v>
      </c>
      <c r="W718" s="43">
        <f t="shared" si="371"/>
        <v>45289</v>
      </c>
      <c r="X718" s="45">
        <f t="shared" si="382"/>
        <v>0.31385869565217395</v>
      </c>
      <c r="Y718" s="45">
        <f t="shared" si="383"/>
        <v>1.3535847230494342</v>
      </c>
      <c r="Z718" s="47">
        <f t="shared" si="384"/>
        <v>96.610960470804528</v>
      </c>
      <c r="AA718" s="47">
        <f t="shared" si="385"/>
        <v>107.57820498582086</v>
      </c>
      <c r="AB718" s="45">
        <f t="shared" si="386"/>
        <v>4.6795</v>
      </c>
      <c r="AC718" s="2" t="str">
        <f t="shared" si="372"/>
        <v>TY2</v>
      </c>
      <c r="AD718">
        <f t="shared" si="373"/>
        <v>108</v>
      </c>
      <c r="AE718">
        <f t="shared" si="374"/>
        <v>109.0625</v>
      </c>
      <c r="AF718" s="49">
        <f t="shared" si="368"/>
        <v>-1.0625</v>
      </c>
      <c r="AG718" s="3">
        <f t="shared" si="387"/>
        <v>107.12941860284798</v>
      </c>
      <c r="AH718">
        <f t="shared" si="388"/>
        <v>107.89316368878021</v>
      </c>
      <c r="AI718" s="51">
        <f t="shared" si="389"/>
        <v>-0.76374508593222856</v>
      </c>
      <c r="AJ718" s="52">
        <f t="shared" si="390"/>
        <v>0.29875491406777144</v>
      </c>
      <c r="AK718" s="2">
        <v>45196</v>
      </c>
      <c r="AL718" t="str">
        <v>91282CAV</v>
      </c>
      <c r="AM718">
        <v>19.480599999999999</v>
      </c>
      <c r="AN718">
        <v>3.88496</v>
      </c>
      <c r="AO718">
        <v>0.72750000000000004</v>
      </c>
      <c r="AP718">
        <v>108</v>
      </c>
      <c r="AQ718">
        <f>VLOOKUP(AL718,工作表1!$F$3:$G$1000,2,FALSE)</f>
        <v>0.875</v>
      </c>
      <c r="AR718" t="str">
        <f>VLOOKUP(AL718,工作表1!$F$3:$H$1000,3,FALSE)</f>
        <v>2030/11/15</v>
      </c>
      <c r="AS718">
        <f t="shared" si="375"/>
        <v>5.4099700000000004</v>
      </c>
      <c r="AT718">
        <f t="shared" si="376"/>
        <v>-4.5349700000000004</v>
      </c>
      <c r="AU718" s="43">
        <f t="shared" si="391"/>
        <v>45245</v>
      </c>
      <c r="AV718" s="43">
        <f t="shared" si="377"/>
        <v>45380</v>
      </c>
      <c r="AW718" s="45">
        <f t="shared" si="392"/>
        <v>0.3233695652173913</v>
      </c>
      <c r="AX718" s="45">
        <f t="shared" si="393"/>
        <v>0.76206819535437764</v>
      </c>
      <c r="AY718" s="47">
        <f t="shared" si="394"/>
        <v>77.455884224211175</v>
      </c>
      <c r="AZ718" s="47">
        <f t="shared" si="395"/>
        <v>107.12941860284798</v>
      </c>
      <c r="BA718" s="43"/>
      <c r="BC718" s="2">
        <v>45195</v>
      </c>
      <c r="BD718" t="str">
        <v>91282CCB</v>
      </c>
      <c r="BE718">
        <v>18.715399999999999</v>
      </c>
      <c r="BF718">
        <v>4.4901799999999996</v>
      </c>
      <c r="BG718">
        <v>0.76</v>
      </c>
      <c r="BH718">
        <v>109.0625</v>
      </c>
      <c r="BI718">
        <f>VLOOKUP(BD718,工作表1!$K$3:$L$1000,2,FALSE)</f>
        <v>1.625</v>
      </c>
      <c r="BJ718" t="str">
        <f>VLOOKUP(BD718,工作表1!$K$3:$M$1000,3,FALSE)</f>
        <v>2031/5/15</v>
      </c>
      <c r="BK718">
        <f t="shared" si="378"/>
        <v>5.4013299999999997</v>
      </c>
      <c r="BL718">
        <f t="shared" si="379"/>
        <v>-3.7763299999999997</v>
      </c>
      <c r="BM718" s="43">
        <f t="shared" si="396"/>
        <v>45245</v>
      </c>
      <c r="BN718" s="43">
        <f t="shared" si="380"/>
        <v>45471</v>
      </c>
      <c r="BO718" s="45">
        <f t="shared" si="397"/>
        <v>0.59612771739130443</v>
      </c>
      <c r="BP718" s="45">
        <f t="shared" si="398"/>
        <v>1.8204427858844552</v>
      </c>
      <c r="BQ718" s="47">
        <f t="shared" si="399"/>
        <v>81.282939116182249</v>
      </c>
      <c r="BR718" s="47">
        <f t="shared" si="400"/>
        <v>107.89316368878021</v>
      </c>
    </row>
    <row r="719" spans="6:70" x14ac:dyDescent="0.25">
      <c r="F719" s="2">
        <v>45209</v>
      </c>
      <c r="G719">
        <v>5.40489</v>
      </c>
      <c r="H719" s="43">
        <v>45230</v>
      </c>
      <c r="I719">
        <v>4.931</v>
      </c>
      <c r="L719" s="2">
        <v>45195</v>
      </c>
      <c r="M719" t="str">
        <v>91282CHW</v>
      </c>
      <c r="N719">
        <v>2.9462999999999999</v>
      </c>
      <c r="O719">
        <v>5.06813</v>
      </c>
      <c r="P719">
        <v>0.90029999999999999</v>
      </c>
      <c r="Q719">
        <v>108.109375</v>
      </c>
      <c r="R719">
        <f>VLOOKUP(M719,工作表1!$A$3:$B$1000,2,FALSE)</f>
        <v>4.125</v>
      </c>
      <c r="S719" t="str">
        <f>VLOOKUP(M719,工作表1!$A$3:$C$1000,3,FALSE)</f>
        <v>2030/8/31</v>
      </c>
      <c r="T719">
        <f t="shared" si="370"/>
        <v>5.4013299999999997</v>
      </c>
      <c r="U719">
        <f t="shared" si="369"/>
        <v>-1.2763299999999997</v>
      </c>
      <c r="V719" s="43">
        <f t="shared" si="381"/>
        <v>45351</v>
      </c>
      <c r="W719" s="43">
        <f t="shared" si="371"/>
        <v>45289</v>
      </c>
      <c r="X719" s="45">
        <f t="shared" si="382"/>
        <v>0.30264945652173914</v>
      </c>
      <c r="Y719" s="45">
        <f t="shared" si="383"/>
        <v>1.3536768537820132</v>
      </c>
      <c r="Z719" s="47">
        <f t="shared" si="384"/>
        <v>97.079486437073911</v>
      </c>
      <c r="AA719" s="47">
        <f t="shared" si="385"/>
        <v>108.09905482783864</v>
      </c>
      <c r="AB719" s="45">
        <f t="shared" si="386"/>
        <v>4.5979999999999999</v>
      </c>
      <c r="AC719" s="2" t="str">
        <f t="shared" si="372"/>
        <v>TY2</v>
      </c>
      <c r="AD719">
        <f t="shared" si="373"/>
        <v>108.5625</v>
      </c>
      <c r="AE719">
        <f t="shared" si="374"/>
        <v>109.140625</v>
      </c>
      <c r="AF719" s="49">
        <f t="shared" si="368"/>
        <v>-0.578125</v>
      </c>
      <c r="AG719" s="3">
        <f t="shared" si="387"/>
        <v>107.68553484006945</v>
      </c>
      <c r="AH719">
        <f t="shared" si="388"/>
        <v>107.99517081581146</v>
      </c>
      <c r="AI719" s="51">
        <f t="shared" si="389"/>
        <v>-0.30963597574201174</v>
      </c>
      <c r="AJ719" s="52">
        <f t="shared" si="390"/>
        <v>0.26848902425798826</v>
      </c>
      <c r="AK719" s="2">
        <v>45195</v>
      </c>
      <c r="AL719" t="str">
        <v>91282CAV</v>
      </c>
      <c r="AM719">
        <v>19.979700000000001</v>
      </c>
      <c r="AN719">
        <v>3.85711</v>
      </c>
      <c r="AO719">
        <v>0.72750000000000004</v>
      </c>
      <c r="AP719">
        <v>108.5625</v>
      </c>
      <c r="AQ719">
        <f>VLOOKUP(AL719,工作表1!$F$3:$G$1000,2,FALSE)</f>
        <v>0.875</v>
      </c>
      <c r="AR719" t="str">
        <f>VLOOKUP(AL719,工作表1!$F$3:$H$1000,3,FALSE)</f>
        <v>2030/11/15</v>
      </c>
      <c r="AS719">
        <f t="shared" si="375"/>
        <v>5.4013299999999997</v>
      </c>
      <c r="AT719">
        <f t="shared" si="376"/>
        <v>-4.5263299999999997</v>
      </c>
      <c r="AU719" s="43">
        <f t="shared" si="391"/>
        <v>45245</v>
      </c>
      <c r="AV719" s="43">
        <f t="shared" si="377"/>
        <v>45380</v>
      </c>
      <c r="AW719" s="45">
        <f t="shared" si="392"/>
        <v>0.32099184782608697</v>
      </c>
      <c r="AX719" s="45">
        <f t="shared" si="393"/>
        <v>0.7620877382370459</v>
      </c>
      <c r="AY719" s="47">
        <f t="shared" si="394"/>
        <v>77.862247640290562</v>
      </c>
      <c r="AZ719" s="47">
        <f t="shared" si="395"/>
        <v>107.68553484006945</v>
      </c>
      <c r="BA719" s="43"/>
      <c r="BC719" s="2">
        <v>45194</v>
      </c>
      <c r="BD719" t="str">
        <v>91282CCB</v>
      </c>
      <c r="BE719">
        <v>20.1297</v>
      </c>
      <c r="BF719">
        <v>4.4206799999999999</v>
      </c>
      <c r="BG719">
        <v>0.76</v>
      </c>
      <c r="BH719">
        <v>109.140625</v>
      </c>
      <c r="BI719">
        <f>VLOOKUP(BD719,工作表1!$K$3:$L$1000,2,FALSE)</f>
        <v>1.625</v>
      </c>
      <c r="BJ719" t="str">
        <f>VLOOKUP(BD719,工作表1!$K$3:$M$1000,3,FALSE)</f>
        <v>2031/5/15</v>
      </c>
      <c r="BK719">
        <f t="shared" si="378"/>
        <v>5.4012000000000002</v>
      </c>
      <c r="BL719">
        <f t="shared" si="379"/>
        <v>-3.7762000000000002</v>
      </c>
      <c r="BM719" s="43">
        <f t="shared" si="396"/>
        <v>45245</v>
      </c>
      <c r="BN719" s="43">
        <f t="shared" si="380"/>
        <v>45471</v>
      </c>
      <c r="BO719" s="45">
        <f t="shared" si="397"/>
        <v>0.59171195652173914</v>
      </c>
      <c r="BP719" s="45">
        <f t="shared" si="398"/>
        <v>1.8204790798094104</v>
      </c>
      <c r="BQ719" s="47">
        <f t="shared" si="399"/>
        <v>81.35796105289343</v>
      </c>
      <c r="BR719" s="47">
        <f t="shared" si="400"/>
        <v>107.99517081581146</v>
      </c>
    </row>
    <row r="720" spans="6:70" x14ac:dyDescent="0.25">
      <c r="F720" s="2">
        <v>45205</v>
      </c>
      <c r="G720">
        <v>5.4353999999999996</v>
      </c>
      <c r="H720" s="43">
        <v>45229</v>
      </c>
      <c r="I720">
        <v>4.8936000000000002</v>
      </c>
      <c r="L720" s="2">
        <v>45194</v>
      </c>
      <c r="M720" t="str">
        <v>91282CHW</v>
      </c>
      <c r="N720">
        <v>2.7452000000000001</v>
      </c>
      <c r="O720">
        <v>5.0938600000000003</v>
      </c>
      <c r="P720">
        <v>0.90029999999999999</v>
      </c>
      <c r="Q720">
        <v>108.171875</v>
      </c>
      <c r="R720">
        <f>VLOOKUP(M720,工作表1!$A$3:$B$1000,2,FALSE)</f>
        <v>4.125</v>
      </c>
      <c r="S720" t="str">
        <f>VLOOKUP(M720,工作表1!$A$3:$C$1000,3,FALSE)</f>
        <v>2030/8/31</v>
      </c>
      <c r="T720">
        <f t="shared" si="370"/>
        <v>5.4012000000000002</v>
      </c>
      <c r="U720">
        <f t="shared" si="369"/>
        <v>-1.2762000000000002</v>
      </c>
      <c r="V720" s="43">
        <f t="shared" si="381"/>
        <v>45351</v>
      </c>
      <c r="W720" s="43">
        <f t="shared" si="371"/>
        <v>45289</v>
      </c>
      <c r="X720" s="45">
        <f t="shared" si="382"/>
        <v>0.29144021739130432</v>
      </c>
      <c r="Y720" s="45">
        <f t="shared" si="383"/>
        <v>1.3537689845145922</v>
      </c>
      <c r="Z720" s="47">
        <f t="shared" si="384"/>
        <v>97.098991825066292</v>
      </c>
      <c r="AA720" s="47">
        <f t="shared" si="385"/>
        <v>108.12357397706354</v>
      </c>
      <c r="AB720" s="45">
        <f t="shared" si="386"/>
        <v>4.6005000000000003</v>
      </c>
      <c r="AC720" s="2" t="str">
        <f t="shared" si="372"/>
        <v>TY2</v>
      </c>
      <c r="AD720">
        <f t="shared" si="373"/>
        <v>108.640625</v>
      </c>
      <c r="AE720">
        <f t="shared" si="374"/>
        <v>109.640625</v>
      </c>
      <c r="AF720" s="49">
        <f t="shared" si="368"/>
        <v>-1</v>
      </c>
      <c r="AG720" s="3">
        <f t="shared" si="387"/>
        <v>107.75290508581713</v>
      </c>
      <c r="AH720">
        <f t="shared" si="388"/>
        <v>108.21383213761808</v>
      </c>
      <c r="AI720" s="51">
        <f t="shared" si="389"/>
        <v>-0.46092705180095095</v>
      </c>
      <c r="AJ720" s="52">
        <f t="shared" si="390"/>
        <v>0.53907294819904905</v>
      </c>
      <c r="AK720" s="2">
        <v>45194</v>
      </c>
      <c r="AL720" t="str">
        <v>91282CAV</v>
      </c>
      <c r="AM720">
        <v>20.478400000000001</v>
      </c>
      <c r="AN720">
        <v>3.8248099999999998</v>
      </c>
      <c r="AO720">
        <v>0.72750000000000004</v>
      </c>
      <c r="AP720">
        <v>108.640625</v>
      </c>
      <c r="AQ720">
        <f>VLOOKUP(AL720,工作表1!$F$3:$G$1000,2,FALSE)</f>
        <v>0.875</v>
      </c>
      <c r="AR720" t="str">
        <f>VLOOKUP(AL720,工作表1!$F$3:$H$1000,3,FALSE)</f>
        <v>2030/11/15</v>
      </c>
      <c r="AS720">
        <f t="shared" si="375"/>
        <v>5.4012000000000002</v>
      </c>
      <c r="AT720">
        <f t="shared" si="376"/>
        <v>-4.5262000000000002</v>
      </c>
      <c r="AU720" s="43">
        <f t="shared" si="391"/>
        <v>45245</v>
      </c>
      <c r="AV720" s="43">
        <f t="shared" si="377"/>
        <v>45380</v>
      </c>
      <c r="AW720" s="45">
        <f t="shared" si="392"/>
        <v>0.31861413043478259</v>
      </c>
      <c r="AX720" s="45">
        <f t="shared" si="393"/>
        <v>0.76210728111971415</v>
      </c>
      <c r="AY720" s="47">
        <f t="shared" si="394"/>
        <v>77.908723153128321</v>
      </c>
      <c r="AZ720" s="47">
        <f t="shared" si="395"/>
        <v>107.75290508581713</v>
      </c>
      <c r="BA720" s="43"/>
      <c r="BC720" s="2">
        <v>45191</v>
      </c>
      <c r="BD720" t="str">
        <v>91282CBL</v>
      </c>
      <c r="BE720">
        <v>23.2745</v>
      </c>
      <c r="BF720">
        <v>4.2405600000000003</v>
      </c>
      <c r="BG720">
        <v>0.74080000000000001</v>
      </c>
      <c r="BH720">
        <v>109.640625</v>
      </c>
      <c r="BI720">
        <f>VLOOKUP(BD720,工作表1!$K$3:$L$1000,2,FALSE)</f>
        <v>1.125</v>
      </c>
      <c r="BJ720" t="str">
        <f>VLOOKUP(BD720,工作表1!$K$3:$M$1000,3,FALSE)</f>
        <v>2031/2/15</v>
      </c>
      <c r="BK720">
        <f t="shared" si="378"/>
        <v>5.4037499999999996</v>
      </c>
      <c r="BL720">
        <f t="shared" si="379"/>
        <v>-4.2787499999999996</v>
      </c>
      <c r="BM720" s="43">
        <f t="shared" si="396"/>
        <v>45337</v>
      </c>
      <c r="BN720" s="43">
        <f t="shared" si="380"/>
        <v>45471</v>
      </c>
      <c r="BO720" s="45">
        <f t="shared" si="397"/>
        <v>0.12533967391304346</v>
      </c>
      <c r="BP720" s="45">
        <f t="shared" si="398"/>
        <v>0.9791067972007147</v>
      </c>
      <c r="BQ720" s="47">
        <f t="shared" si="399"/>
        <v>79.441873211702728</v>
      </c>
      <c r="BR720" s="47">
        <f t="shared" si="400"/>
        <v>108.21383213761808</v>
      </c>
    </row>
    <row r="721" spans="6:70" x14ac:dyDescent="0.25">
      <c r="F721" s="2">
        <v>45204</v>
      </c>
      <c r="G721">
        <v>5.4173900000000001</v>
      </c>
      <c r="H721" s="43">
        <v>45226</v>
      </c>
      <c r="I721">
        <v>4.8377999999999997</v>
      </c>
      <c r="L721" s="2">
        <v>45191</v>
      </c>
      <c r="M721" t="str">
        <v>91282CHW</v>
      </c>
      <c r="N721">
        <v>2.7098</v>
      </c>
      <c r="O721">
        <v>5.10419</v>
      </c>
      <c r="P721">
        <v>0.90029999999999999</v>
      </c>
      <c r="Q721">
        <v>108.6875</v>
      </c>
      <c r="R721">
        <f>VLOOKUP(M721,工作表1!$A$3:$B$1000,2,FALSE)</f>
        <v>4.125</v>
      </c>
      <c r="S721" t="str">
        <f>VLOOKUP(M721,工作表1!$A$3:$C$1000,3,FALSE)</f>
        <v>2030/8/31</v>
      </c>
      <c r="T721">
        <f t="shared" si="370"/>
        <v>5.4037499999999996</v>
      </c>
      <c r="U721">
        <f t="shared" si="369"/>
        <v>-1.2787499999999996</v>
      </c>
      <c r="V721" s="43">
        <f t="shared" si="381"/>
        <v>45351</v>
      </c>
      <c r="W721" s="43">
        <f t="shared" si="371"/>
        <v>45289</v>
      </c>
      <c r="X721" s="45">
        <f t="shared" si="382"/>
        <v>0.28023097826086957</v>
      </c>
      <c r="Y721" s="45">
        <f t="shared" si="383"/>
        <v>1.3538611152471709</v>
      </c>
      <c r="Z721" s="47">
        <f t="shared" si="384"/>
        <v>97.551765369037511</v>
      </c>
      <c r="AA721" s="47">
        <f t="shared" si="385"/>
        <v>108.63012651069235</v>
      </c>
      <c r="AB721" s="45">
        <f t="shared" si="386"/>
        <v>4.5221999999999998</v>
      </c>
      <c r="AC721" s="2" t="str">
        <f t="shared" si="372"/>
        <v>TY2</v>
      </c>
      <c r="AD721">
        <f t="shared" si="373"/>
        <v>109.140625</v>
      </c>
      <c r="AE721">
        <f t="shared" si="374"/>
        <v>109.390625</v>
      </c>
      <c r="AF721" s="49">
        <f t="shared" ref="AF721:AF784" si="401">AD721-AE721</f>
        <v>-0.25</v>
      </c>
      <c r="AG721" s="3">
        <f t="shared" si="387"/>
        <v>108.34089886300556</v>
      </c>
      <c r="AH721">
        <f t="shared" si="388"/>
        <v>107.92207130275</v>
      </c>
      <c r="AI721" s="51">
        <f t="shared" si="389"/>
        <v>0.41882756025556489</v>
      </c>
      <c r="AJ721" s="52">
        <f t="shared" si="390"/>
        <v>0.66882756025556489</v>
      </c>
      <c r="AK721" s="2">
        <v>45191</v>
      </c>
      <c r="AL721" t="str">
        <v>91282CAV</v>
      </c>
      <c r="AM721">
        <v>23.0276</v>
      </c>
      <c r="AN721">
        <v>3.6452900000000001</v>
      </c>
      <c r="AO721">
        <v>0.72750000000000004</v>
      </c>
      <c r="AP721">
        <v>109.140625</v>
      </c>
      <c r="AQ721">
        <f>VLOOKUP(AL721,工作表1!$F$3:$G$1000,2,FALSE)</f>
        <v>0.875</v>
      </c>
      <c r="AR721" t="str">
        <f>VLOOKUP(AL721,工作表1!$F$3:$H$1000,3,FALSE)</f>
        <v>2030/11/15</v>
      </c>
      <c r="AS721">
        <f t="shared" si="375"/>
        <v>5.4037499999999996</v>
      </c>
      <c r="AT721">
        <f t="shared" si="376"/>
        <v>-4.5287499999999996</v>
      </c>
      <c r="AU721" s="43">
        <f t="shared" si="391"/>
        <v>45245</v>
      </c>
      <c r="AV721" s="43">
        <f t="shared" si="377"/>
        <v>45380</v>
      </c>
      <c r="AW721" s="45">
        <f t="shared" si="392"/>
        <v>0.31623641304347827</v>
      </c>
      <c r="AX721" s="45">
        <f t="shared" si="393"/>
        <v>0.76212682400238241</v>
      </c>
      <c r="AY721" s="47">
        <f t="shared" si="394"/>
        <v>78.332568340644769</v>
      </c>
      <c r="AZ721" s="47">
        <f t="shared" si="395"/>
        <v>108.34089886300556</v>
      </c>
      <c r="BA721" s="43"/>
      <c r="BC721" s="2">
        <v>45190</v>
      </c>
      <c r="BD721" t="str">
        <v>91282CBL</v>
      </c>
      <c r="BE721">
        <v>21.6905</v>
      </c>
      <c r="BF721">
        <v>4.3289799999999996</v>
      </c>
      <c r="BG721">
        <v>0.74080000000000001</v>
      </c>
      <c r="BH721">
        <v>109.390625</v>
      </c>
      <c r="BI721">
        <f>VLOOKUP(BD721,工作表1!$K$3:$L$1000,2,FALSE)</f>
        <v>1.125</v>
      </c>
      <c r="BJ721" t="str">
        <f>VLOOKUP(BD721,工作表1!$K$3:$M$1000,3,FALSE)</f>
        <v>2031/2/15</v>
      </c>
      <c r="BK721">
        <f t="shared" si="378"/>
        <v>5.4143999999999997</v>
      </c>
      <c r="BL721">
        <f t="shared" si="379"/>
        <v>-4.2893999999999997</v>
      </c>
      <c r="BM721" s="43">
        <f t="shared" si="396"/>
        <v>45337</v>
      </c>
      <c r="BN721" s="43">
        <f t="shared" si="380"/>
        <v>45471</v>
      </c>
      <c r="BO721" s="45">
        <f t="shared" si="397"/>
        <v>0.11616847826086957</v>
      </c>
      <c r="BP721" s="45">
        <f t="shared" si="398"/>
        <v>0.97918217689100651</v>
      </c>
      <c r="BQ721" s="47">
        <f t="shared" si="399"/>
        <v>79.209623845734725</v>
      </c>
      <c r="BR721" s="47">
        <f t="shared" si="400"/>
        <v>107.92207130275</v>
      </c>
    </row>
    <row r="722" spans="6:70" x14ac:dyDescent="0.25">
      <c r="F722" s="2">
        <v>45203</v>
      </c>
      <c r="G722">
        <v>5.4207999999999998</v>
      </c>
      <c r="H722" s="43">
        <v>45225</v>
      </c>
      <c r="I722">
        <v>4.8659999999999997</v>
      </c>
      <c r="L722" s="2">
        <v>45190</v>
      </c>
      <c r="M722" t="str">
        <v>91282CHW</v>
      </c>
      <c r="N722">
        <v>2.5488</v>
      </c>
      <c r="O722">
        <v>5.13124</v>
      </c>
      <c r="P722">
        <v>0.90029999999999999</v>
      </c>
      <c r="Q722">
        <v>108.421875</v>
      </c>
      <c r="R722">
        <f>VLOOKUP(M722,工作表1!$A$3:$B$1000,2,FALSE)</f>
        <v>4.125</v>
      </c>
      <c r="S722" t="str">
        <f>VLOOKUP(M722,工作表1!$A$3:$C$1000,3,FALSE)</f>
        <v>2030/8/31</v>
      </c>
      <c r="T722">
        <f t="shared" si="370"/>
        <v>5.4143999999999997</v>
      </c>
      <c r="U722">
        <f t="shared" si="369"/>
        <v>-1.2893999999999997</v>
      </c>
      <c r="V722" s="43">
        <f t="shared" si="381"/>
        <v>45351</v>
      </c>
      <c r="W722" s="43">
        <f t="shared" si="371"/>
        <v>45289</v>
      </c>
      <c r="X722" s="45">
        <f t="shared" si="382"/>
        <v>0.24660326086956522</v>
      </c>
      <c r="Y722" s="45">
        <f t="shared" si="383"/>
        <v>1.3541375074449078</v>
      </c>
      <c r="Z722" s="47">
        <f t="shared" si="384"/>
        <v>97.328960432831821</v>
      </c>
      <c r="AA722" s="47">
        <f t="shared" si="385"/>
        <v>108.39456484971865</v>
      </c>
      <c r="AB722" s="45">
        <f t="shared" si="386"/>
        <v>4.5810000000000004</v>
      </c>
      <c r="AC722" s="2" t="str">
        <f t="shared" si="372"/>
        <v>TY2</v>
      </c>
      <c r="AD722">
        <f t="shared" si="373"/>
        <v>108.890625</v>
      </c>
      <c r="AE722">
        <f t="shared" si="374"/>
        <v>109.71875</v>
      </c>
      <c r="AF722" s="49">
        <f t="shared" si="401"/>
        <v>-0.828125</v>
      </c>
      <c r="AG722" s="3">
        <f t="shared" si="387"/>
        <v>108.03589583603176</v>
      </c>
      <c r="AH722">
        <f t="shared" si="388"/>
        <v>108.59771724608233</v>
      </c>
      <c r="AI722" s="51">
        <f t="shared" si="389"/>
        <v>-0.56182141005056963</v>
      </c>
      <c r="AJ722" s="52">
        <f t="shared" si="390"/>
        <v>0.26630358994943037</v>
      </c>
      <c r="AK722" s="2">
        <v>45190</v>
      </c>
      <c r="AL722" t="str">
        <v>91282CAV</v>
      </c>
      <c r="AM722">
        <v>21.512699999999999</v>
      </c>
      <c r="AN722">
        <v>3.7831600000000001</v>
      </c>
      <c r="AO722">
        <v>0.72750000000000004</v>
      </c>
      <c r="AP722">
        <v>108.890625</v>
      </c>
      <c r="AQ722">
        <f>VLOOKUP(AL722,工作表1!$F$3:$G$1000,2,FALSE)</f>
        <v>0.875</v>
      </c>
      <c r="AR722" t="str">
        <f>VLOOKUP(AL722,工作表1!$F$3:$H$1000,3,FALSE)</f>
        <v>2030/11/15</v>
      </c>
      <c r="AS722">
        <f t="shared" si="375"/>
        <v>5.4143999999999997</v>
      </c>
      <c r="AT722">
        <f t="shared" si="376"/>
        <v>-4.5393999999999997</v>
      </c>
      <c r="AU722" s="43">
        <f t="shared" si="391"/>
        <v>45245</v>
      </c>
      <c r="AV722" s="43">
        <f t="shared" si="377"/>
        <v>45380</v>
      </c>
      <c r="AW722" s="45">
        <f t="shared" si="392"/>
        <v>0.30910326086956524</v>
      </c>
      <c r="AX722" s="45">
        <f t="shared" si="393"/>
        <v>0.76218545265038706</v>
      </c>
      <c r="AY722" s="47">
        <f t="shared" si="394"/>
        <v>78.097257782356934</v>
      </c>
      <c r="AZ722" s="47">
        <f t="shared" si="395"/>
        <v>108.03589583603176</v>
      </c>
      <c r="BA722" s="43"/>
      <c r="BC722" s="2">
        <v>45189</v>
      </c>
      <c r="BD722" t="str">
        <v>91282CAV</v>
      </c>
      <c r="BE722">
        <v>24.065200000000001</v>
      </c>
      <c r="BF722">
        <v>3.6076600000000001</v>
      </c>
      <c r="BG722">
        <v>0.72750000000000004</v>
      </c>
      <c r="BH722">
        <v>109.71875</v>
      </c>
      <c r="BI722">
        <f>VLOOKUP(BD722,工作表1!$K$3:$L$1000,2,FALSE)</f>
        <v>0.875</v>
      </c>
      <c r="BJ722" t="str">
        <f>VLOOKUP(BD722,工作表1!$K$3:$M$1000,3,FALSE)</f>
        <v>2030/11/15</v>
      </c>
      <c r="BK722">
        <f t="shared" si="378"/>
        <v>5.4111500000000001</v>
      </c>
      <c r="BL722">
        <f t="shared" si="379"/>
        <v>-4.5361500000000001</v>
      </c>
      <c r="BM722" s="43">
        <f t="shared" si="396"/>
        <v>45245</v>
      </c>
      <c r="BN722" s="43">
        <f t="shared" si="380"/>
        <v>45471</v>
      </c>
      <c r="BO722" s="45">
        <f t="shared" si="397"/>
        <v>0.30672554347826086</v>
      </c>
      <c r="BP722" s="45">
        <f t="shared" si="398"/>
        <v>0.98035568046456223</v>
      </c>
      <c r="BQ722" s="47">
        <f t="shared" si="399"/>
        <v>78.265690074683192</v>
      </c>
      <c r="BR722" s="47">
        <f t="shared" si="400"/>
        <v>108.59771724608233</v>
      </c>
    </row>
    <row r="723" spans="6:70" x14ac:dyDescent="0.25">
      <c r="F723" s="2">
        <v>45202</v>
      </c>
      <c r="G723">
        <v>5.4311999999999996</v>
      </c>
      <c r="H723" s="43">
        <v>45224</v>
      </c>
      <c r="I723">
        <v>4.9772999999999996</v>
      </c>
      <c r="L723" s="2">
        <v>45189</v>
      </c>
      <c r="M723" t="str">
        <v>91282CHF</v>
      </c>
      <c r="N723">
        <v>-6.5477999999999996</v>
      </c>
      <c r="O723">
        <v>14.838749999999999</v>
      </c>
      <c r="P723">
        <v>0.88039999999999996</v>
      </c>
      <c r="Q723">
        <v>109.1875</v>
      </c>
      <c r="R723">
        <f>VLOOKUP(M723,工作表1!$A$3:$B$1000,2,FALSE)</f>
        <v>3.75</v>
      </c>
      <c r="S723" t="str">
        <f>VLOOKUP(M723,工作表1!$A$3:$C$1000,3,FALSE)</f>
        <v>2030/5/31</v>
      </c>
      <c r="T723">
        <f t="shared" si="370"/>
        <v>5.4111500000000001</v>
      </c>
      <c r="U723">
        <f t="shared" si="369"/>
        <v>-1.6611500000000001</v>
      </c>
      <c r="V723" s="43">
        <f t="shared" si="381"/>
        <v>45260</v>
      </c>
      <c r="W723" s="43">
        <f t="shared" si="371"/>
        <v>45289</v>
      </c>
      <c r="X723" s="45">
        <f t="shared" si="382"/>
        <v>1.1577868852459017</v>
      </c>
      <c r="Y723" s="45">
        <f t="shared" si="383"/>
        <v>2.1749101729171345</v>
      </c>
      <c r="Z723" s="47">
        <f t="shared" si="384"/>
        <v>93.216891932237999</v>
      </c>
      <c r="AA723" s="47">
        <f t="shared" si="385"/>
        <v>106.17594722360593</v>
      </c>
      <c r="AB723" s="45">
        <f t="shared" si="386"/>
        <v>4.5217000000000001</v>
      </c>
      <c r="AC723" s="2" t="str">
        <f t="shared" si="372"/>
        <v>TY2</v>
      </c>
      <c r="AD723">
        <f t="shared" si="373"/>
        <v>109.21875</v>
      </c>
      <c r="AE723">
        <f t="shared" si="374"/>
        <v>109.625</v>
      </c>
      <c r="AF723" s="49">
        <f t="shared" si="401"/>
        <v>-0.40625</v>
      </c>
      <c r="AG723" s="3">
        <f t="shared" si="387"/>
        <v>109.17494640782682</v>
      </c>
      <c r="AH723">
        <f t="shared" si="388"/>
        <v>108.49142403687749</v>
      </c>
      <c r="AI723" s="51">
        <f t="shared" si="389"/>
        <v>0.68352237094933344</v>
      </c>
      <c r="AJ723" s="52">
        <f t="shared" si="390"/>
        <v>1.0897723709493334</v>
      </c>
      <c r="AK723" s="2">
        <v>45189</v>
      </c>
      <c r="AL723" t="str">
        <v>91282CHW</v>
      </c>
      <c r="AM723">
        <v>2.4863</v>
      </c>
      <c r="AN723">
        <v>5.1385899999999998</v>
      </c>
      <c r="AO723">
        <v>0.90029999999999999</v>
      </c>
      <c r="AP723">
        <v>109.21875</v>
      </c>
      <c r="AQ723">
        <f>VLOOKUP(AL723,工作表1!$F$3:$G$1000,2,FALSE)</f>
        <v>4.125</v>
      </c>
      <c r="AR723" t="str">
        <f>VLOOKUP(AL723,工作表1!$F$3:$H$1000,3,FALSE)</f>
        <v>2030/8/31</v>
      </c>
      <c r="AS723">
        <f t="shared" si="375"/>
        <v>5.4111500000000001</v>
      </c>
      <c r="AT723">
        <f t="shared" si="376"/>
        <v>-1.2861500000000001</v>
      </c>
      <c r="AU723" s="43">
        <f t="shared" si="391"/>
        <v>45351</v>
      </c>
      <c r="AV723" s="43">
        <f t="shared" si="377"/>
        <v>45380</v>
      </c>
      <c r="AW723" s="45">
        <f t="shared" si="392"/>
        <v>0.23539402173913043</v>
      </c>
      <c r="AX723" s="45">
        <f t="shared" si="393"/>
        <v>2.3826542957117329</v>
      </c>
      <c r="AY723" s="47">
        <f t="shared" si="394"/>
        <v>97.790423638333294</v>
      </c>
      <c r="AZ723" s="47">
        <f t="shared" si="395"/>
        <v>109.17494640782682</v>
      </c>
      <c r="BA723" s="43"/>
      <c r="BC723" s="2">
        <v>45188</v>
      </c>
      <c r="BD723" t="str">
        <v>91282CAV</v>
      </c>
      <c r="BE723">
        <v>24.060400000000001</v>
      </c>
      <c r="BF723">
        <v>3.6217800000000002</v>
      </c>
      <c r="BG723">
        <v>0.72750000000000004</v>
      </c>
      <c r="BH723">
        <v>109.625</v>
      </c>
      <c r="BI723">
        <f>VLOOKUP(BD723,工作表1!$K$3:$L$1000,2,FALSE)</f>
        <v>0.875</v>
      </c>
      <c r="BJ723" t="str">
        <f>VLOOKUP(BD723,工作表1!$K$3:$M$1000,3,FALSE)</f>
        <v>2030/11/15</v>
      </c>
      <c r="BK723">
        <f t="shared" si="378"/>
        <v>5.4112999999999998</v>
      </c>
      <c r="BL723">
        <f t="shared" si="379"/>
        <v>-4.5362999999999998</v>
      </c>
      <c r="BM723" s="43">
        <f t="shared" si="396"/>
        <v>45245</v>
      </c>
      <c r="BN723" s="43">
        <f t="shared" si="380"/>
        <v>45471</v>
      </c>
      <c r="BO723" s="45">
        <f t="shared" si="397"/>
        <v>0.30434782608695654</v>
      </c>
      <c r="BP723" s="45">
        <f t="shared" si="398"/>
        <v>0.9803752233472306</v>
      </c>
      <c r="BQ723" s="47">
        <f t="shared" si="399"/>
        <v>78.185613840709664</v>
      </c>
      <c r="BR723" s="47">
        <f t="shared" si="400"/>
        <v>108.49142403687749</v>
      </c>
    </row>
    <row r="724" spans="6:70" x14ac:dyDescent="0.25">
      <c r="F724" s="2">
        <v>45201</v>
      </c>
      <c r="G724">
        <v>5.4276</v>
      </c>
      <c r="H724" s="43">
        <v>45223</v>
      </c>
      <c r="I724">
        <v>4.8578000000000001</v>
      </c>
      <c r="L724" s="2">
        <v>45188</v>
      </c>
      <c r="M724" t="str">
        <v>91282CHF</v>
      </c>
      <c r="N724">
        <v>1.2081</v>
      </c>
      <c r="O724">
        <v>3.7942399999999998</v>
      </c>
      <c r="P724">
        <v>0.88039999999999996</v>
      </c>
      <c r="Q724">
        <v>108.828125</v>
      </c>
      <c r="R724">
        <f>VLOOKUP(M724,工作表1!$A$3:$B$1000,2,FALSE)</f>
        <v>3.75</v>
      </c>
      <c r="S724" t="str">
        <f>VLOOKUP(M724,工作表1!$A$3:$C$1000,3,FALSE)</f>
        <v>2030/5/31</v>
      </c>
      <c r="T724">
        <f t="shared" si="370"/>
        <v>5.4112999999999998</v>
      </c>
      <c r="U724">
        <f t="shared" si="369"/>
        <v>-1.6612999999999998</v>
      </c>
      <c r="V724" s="43">
        <f t="shared" si="381"/>
        <v>45260</v>
      </c>
      <c r="W724" s="43">
        <f t="shared" si="371"/>
        <v>45289</v>
      </c>
      <c r="X724" s="45">
        <f t="shared" si="382"/>
        <v>1.1475409836065573</v>
      </c>
      <c r="Y724" s="45">
        <f t="shared" si="383"/>
        <v>2.17493824388053</v>
      </c>
      <c r="Z724" s="47">
        <f t="shared" si="384"/>
        <v>95.797485864052319</v>
      </c>
      <c r="AA724" s="47">
        <f t="shared" si="385"/>
        <v>109.11014306953733</v>
      </c>
      <c r="AB724" s="45">
        <f t="shared" si="386"/>
        <v>4.4573999999999998</v>
      </c>
      <c r="AC724" s="2" t="str">
        <f t="shared" si="372"/>
        <v>TY2</v>
      </c>
      <c r="AD724">
        <f t="shared" si="373"/>
        <v>109.125</v>
      </c>
      <c r="AE724">
        <f t="shared" si="374"/>
        <v>110.015625</v>
      </c>
      <c r="AF724" s="49">
        <f t="shared" si="401"/>
        <v>-0.890625</v>
      </c>
      <c r="AG724" s="3">
        <f t="shared" si="387"/>
        <v>109.10027086542884</v>
      </c>
      <c r="AH724">
        <f t="shared" si="388"/>
        <v>108.89476149420508</v>
      </c>
      <c r="AI724" s="51">
        <f t="shared" si="389"/>
        <v>0.20550937122375501</v>
      </c>
      <c r="AJ724" s="52">
        <f t="shared" si="390"/>
        <v>1.096134371223755</v>
      </c>
      <c r="AK724" s="2">
        <v>45188</v>
      </c>
      <c r="AL724" t="str">
        <v>91282CHW</v>
      </c>
      <c r="AM724">
        <v>2.8094999999999999</v>
      </c>
      <c r="AN724">
        <v>5.1101799999999997</v>
      </c>
      <c r="AO724">
        <v>0.90029999999999999</v>
      </c>
      <c r="AP724">
        <v>109.125</v>
      </c>
      <c r="AQ724">
        <f>VLOOKUP(AL724,工作表1!$F$3:$G$1000,2,FALSE)</f>
        <v>4.125</v>
      </c>
      <c r="AR724" t="str">
        <f>VLOOKUP(AL724,工作表1!$F$3:$H$1000,3,FALSE)</f>
        <v>2030/8/31</v>
      </c>
      <c r="AS724">
        <f t="shared" si="375"/>
        <v>5.4112999999999998</v>
      </c>
      <c r="AT724">
        <f t="shared" si="376"/>
        <v>-1.2862999999999998</v>
      </c>
      <c r="AU724" s="43">
        <f t="shared" si="391"/>
        <v>45351</v>
      </c>
      <c r="AV724" s="43">
        <f t="shared" si="377"/>
        <v>45380</v>
      </c>
      <c r="AW724" s="45">
        <f t="shared" si="392"/>
        <v>0.22418478260869565</v>
      </c>
      <c r="AX724" s="45">
        <f t="shared" si="393"/>
        <v>2.3827464264443119</v>
      </c>
      <c r="AY724" s="47">
        <f t="shared" si="394"/>
        <v>97.720483239902052</v>
      </c>
      <c r="AZ724" s="47">
        <f t="shared" si="395"/>
        <v>109.10027086542884</v>
      </c>
      <c r="BA724" s="43"/>
      <c r="BC724" s="2">
        <v>45187</v>
      </c>
      <c r="BD724" t="str">
        <v>91282CAV</v>
      </c>
      <c r="BE724">
        <v>24.480699999999999</v>
      </c>
      <c r="BF724">
        <v>3.5646599999999999</v>
      </c>
      <c r="BG724">
        <v>0.72750000000000004</v>
      </c>
      <c r="BH724">
        <v>110.015625</v>
      </c>
      <c r="BI724">
        <f>VLOOKUP(BD724,工作表1!$K$3:$L$1000,2,FALSE)</f>
        <v>0.875</v>
      </c>
      <c r="BJ724" t="str">
        <f>VLOOKUP(BD724,工作表1!$K$3:$M$1000,3,FALSE)</f>
        <v>2030/11/15</v>
      </c>
      <c r="BK724">
        <f t="shared" si="378"/>
        <v>5.4117499999999996</v>
      </c>
      <c r="BL724">
        <f t="shared" si="379"/>
        <v>-4.5367499999999996</v>
      </c>
      <c r="BM724" s="43">
        <f t="shared" si="396"/>
        <v>45245</v>
      </c>
      <c r="BN724" s="43">
        <f t="shared" si="380"/>
        <v>45471</v>
      </c>
      <c r="BO724" s="45">
        <f t="shared" si="397"/>
        <v>0.30197010869565216</v>
      </c>
      <c r="BP724" s="45">
        <f t="shared" si="398"/>
        <v>0.98039476622989885</v>
      </c>
      <c r="BQ724" s="47">
        <f t="shared" si="399"/>
        <v>78.476057249971802</v>
      </c>
      <c r="BR724" s="47">
        <f t="shared" si="400"/>
        <v>108.89476149420508</v>
      </c>
    </row>
    <row r="725" spans="6:70" x14ac:dyDescent="0.25">
      <c r="F725" s="2">
        <v>45198</v>
      </c>
      <c r="G725">
        <v>5.4066999999999998</v>
      </c>
      <c r="H725" s="43">
        <v>45222</v>
      </c>
      <c r="I725">
        <v>4.8604000000000003</v>
      </c>
      <c r="L725" s="2">
        <v>45187</v>
      </c>
      <c r="M725" t="str">
        <v>91282CHF</v>
      </c>
      <c r="N725">
        <v>1.3016000000000001</v>
      </c>
      <c r="O725">
        <v>3.85758</v>
      </c>
      <c r="P725">
        <v>0.88039999999999996</v>
      </c>
      <c r="Q725">
        <v>109.203125</v>
      </c>
      <c r="R725">
        <f>VLOOKUP(M725,工作表1!$A$3:$B$1000,2,FALSE)</f>
        <v>3.75</v>
      </c>
      <c r="S725" t="str">
        <f>VLOOKUP(M725,工作表1!$A$3:$C$1000,3,FALSE)</f>
        <v>2030/5/31</v>
      </c>
      <c r="T725">
        <f t="shared" si="370"/>
        <v>5.4117499999999996</v>
      </c>
      <c r="U725">
        <f t="shared" si="369"/>
        <v>-1.6617499999999996</v>
      </c>
      <c r="V725" s="43">
        <f t="shared" si="381"/>
        <v>45260</v>
      </c>
      <c r="W725" s="43">
        <f t="shared" si="371"/>
        <v>45289</v>
      </c>
      <c r="X725" s="45">
        <f t="shared" si="382"/>
        <v>1.1372950819672132</v>
      </c>
      <c r="Y725" s="45">
        <f t="shared" si="383"/>
        <v>2.1749663148439256</v>
      </c>
      <c r="Z725" s="47">
        <f t="shared" si="384"/>
        <v>96.086214045221709</v>
      </c>
      <c r="AA725" s="47">
        <f t="shared" si="385"/>
        <v>109.44122584113327</v>
      </c>
      <c r="AB725" s="45">
        <f t="shared" si="386"/>
        <v>4.3986000000000001</v>
      </c>
      <c r="AC725" s="2" t="str">
        <f t="shared" si="372"/>
        <v>TY2</v>
      </c>
      <c r="AD725">
        <f t="shared" si="373"/>
        <v>109.515625</v>
      </c>
      <c r="AE725">
        <f t="shared" si="374"/>
        <v>110.015625</v>
      </c>
      <c r="AF725" s="49">
        <f t="shared" si="401"/>
        <v>-0.5</v>
      </c>
      <c r="AG725" s="3">
        <f t="shared" si="387"/>
        <v>109.4498766253646</v>
      </c>
      <c r="AH725">
        <f t="shared" si="388"/>
        <v>108.89923221498827</v>
      </c>
      <c r="AI725" s="51">
        <f t="shared" si="389"/>
        <v>0.5506444103763215</v>
      </c>
      <c r="AJ725" s="52">
        <f t="shared" si="390"/>
        <v>1.0506444103763215</v>
      </c>
      <c r="AK725" s="2">
        <v>45187</v>
      </c>
      <c r="AL725" t="str">
        <v>91282CHW</v>
      </c>
      <c r="AM725">
        <v>2.4586000000000001</v>
      </c>
      <c r="AN725">
        <v>5.1120999999999999</v>
      </c>
      <c r="AO725">
        <v>0.90029999999999999</v>
      </c>
      <c r="AP725">
        <v>109.515625</v>
      </c>
      <c r="AQ725">
        <f>VLOOKUP(AL725,工作表1!$F$3:$G$1000,2,FALSE)</f>
        <v>4.125</v>
      </c>
      <c r="AR725" t="str">
        <f>VLOOKUP(AL725,工作表1!$F$3:$H$1000,3,FALSE)</f>
        <v>2030/8/31</v>
      </c>
      <c r="AS725">
        <f t="shared" si="375"/>
        <v>5.4117499999999996</v>
      </c>
      <c r="AT725">
        <f t="shared" si="376"/>
        <v>-1.2867499999999996</v>
      </c>
      <c r="AU725" s="43">
        <f t="shared" si="391"/>
        <v>45351</v>
      </c>
      <c r="AV725" s="43">
        <f t="shared" si="377"/>
        <v>45380</v>
      </c>
      <c r="AW725" s="45">
        <f t="shared" si="392"/>
        <v>0.21297554347826086</v>
      </c>
      <c r="AX725" s="45">
        <f t="shared" si="393"/>
        <v>2.3828385571768909</v>
      </c>
      <c r="AY725" s="47">
        <f t="shared" si="394"/>
        <v>98.03236246462852</v>
      </c>
      <c r="AZ725" s="47">
        <f t="shared" si="395"/>
        <v>109.4498766253646</v>
      </c>
      <c r="BA725" s="43"/>
      <c r="BC725" s="2">
        <v>45184</v>
      </c>
      <c r="BD725" t="str">
        <v>91282CAV</v>
      </c>
      <c r="BE725">
        <v>25.523900000000001</v>
      </c>
      <c r="BF725">
        <v>3.5517699999999999</v>
      </c>
      <c r="BG725">
        <v>0.72750000000000004</v>
      </c>
      <c r="BH725">
        <v>110.015625</v>
      </c>
      <c r="BI725">
        <f>VLOOKUP(BD725,工作表1!$K$3:$L$1000,2,FALSE)</f>
        <v>0.875</v>
      </c>
      <c r="BJ725" t="str">
        <f>VLOOKUP(BD725,工作表1!$K$3:$M$1000,3,FALSE)</f>
        <v>2030/11/15</v>
      </c>
      <c r="BK725">
        <f t="shared" si="378"/>
        <v>5.4090999999999996</v>
      </c>
      <c r="BL725">
        <f t="shared" si="379"/>
        <v>-4.5340999999999996</v>
      </c>
      <c r="BM725" s="43">
        <f t="shared" si="396"/>
        <v>45245</v>
      </c>
      <c r="BN725" s="43">
        <f t="shared" si="380"/>
        <v>45471</v>
      </c>
      <c r="BO725" s="45">
        <f t="shared" si="397"/>
        <v>0.29959239130434784</v>
      </c>
      <c r="BP725" s="45">
        <f t="shared" si="398"/>
        <v>0.980414309112567</v>
      </c>
      <c r="BQ725" s="47">
        <f t="shared" si="399"/>
        <v>78.478768163953433</v>
      </c>
      <c r="BR725" s="47">
        <f t="shared" si="400"/>
        <v>108.89923221498827</v>
      </c>
    </row>
    <row r="726" spans="6:70" x14ac:dyDescent="0.25">
      <c r="F726" s="2">
        <v>45197</v>
      </c>
      <c r="G726">
        <v>5.4085000000000001</v>
      </c>
      <c r="H726" s="43">
        <v>45219</v>
      </c>
      <c r="I726">
        <v>4.9199000000000002</v>
      </c>
      <c r="L726" s="2">
        <v>45184</v>
      </c>
      <c r="M726" t="str">
        <v>91282CHF</v>
      </c>
      <c r="N726">
        <v>2.8855</v>
      </c>
      <c r="O726">
        <v>2.40184</v>
      </c>
      <c r="P726">
        <v>0.88039999999999996</v>
      </c>
      <c r="Q726">
        <v>109.171875</v>
      </c>
      <c r="R726">
        <f>VLOOKUP(M726,工作表1!$A$3:$B$1000,2,FALSE)</f>
        <v>3.75</v>
      </c>
      <c r="S726" t="str">
        <f>VLOOKUP(M726,工作表1!$A$3:$C$1000,3,FALSE)</f>
        <v>2030/5/31</v>
      </c>
      <c r="T726">
        <f t="shared" si="370"/>
        <v>5.4090999999999996</v>
      </c>
      <c r="U726">
        <f t="shared" si="369"/>
        <v>-1.6590999999999996</v>
      </c>
      <c r="V726" s="43">
        <f t="shared" si="381"/>
        <v>45260</v>
      </c>
      <c r="W726" s="43">
        <f t="shared" si="371"/>
        <v>45289</v>
      </c>
      <c r="X726" s="45">
        <f t="shared" si="382"/>
        <v>1.1270491803278688</v>
      </c>
      <c r="Y726" s="45">
        <f t="shared" si="383"/>
        <v>2.1749943858073211</v>
      </c>
      <c r="Z726" s="47">
        <f t="shared" si="384"/>
        <v>96.47263077706998</v>
      </c>
      <c r="AA726" s="47">
        <f t="shared" si="385"/>
        <v>109.88227308040932</v>
      </c>
      <c r="AB726" s="45">
        <f t="shared" si="386"/>
        <v>4.4198000000000004</v>
      </c>
      <c r="AC726" s="2" t="str">
        <f t="shared" si="372"/>
        <v>TY2</v>
      </c>
      <c r="AD726">
        <f t="shared" si="373"/>
        <v>109.515625</v>
      </c>
      <c r="AE726">
        <f t="shared" si="374"/>
        <v>110.296875</v>
      </c>
      <c r="AF726" s="49">
        <f t="shared" si="401"/>
        <v>-0.78125</v>
      </c>
      <c r="AG726" s="3">
        <f t="shared" si="387"/>
        <v>109.45389074770166</v>
      </c>
      <c r="AH726">
        <f t="shared" si="388"/>
        <v>109.22598360096762</v>
      </c>
      <c r="AI726" s="51">
        <f t="shared" si="389"/>
        <v>0.22790714673404011</v>
      </c>
      <c r="AJ726" s="52">
        <f t="shared" si="390"/>
        <v>1.0091571467340401</v>
      </c>
      <c r="AK726" s="2">
        <v>45184</v>
      </c>
      <c r="AL726" t="str">
        <v>91282CHW</v>
      </c>
      <c r="AM726">
        <v>3.0539000000000001</v>
      </c>
      <c r="AN726">
        <v>5.1031599999999999</v>
      </c>
      <c r="AO726">
        <v>0.90029999999999999</v>
      </c>
      <c r="AP726">
        <v>109.515625</v>
      </c>
      <c r="AQ726">
        <f>VLOOKUP(AL726,工作表1!$F$3:$G$1000,2,FALSE)</f>
        <v>4.125</v>
      </c>
      <c r="AR726" t="str">
        <f>VLOOKUP(AL726,工作表1!$F$3:$H$1000,3,FALSE)</f>
        <v>2030/8/31</v>
      </c>
      <c r="AS726">
        <f t="shared" si="375"/>
        <v>5.4090999999999996</v>
      </c>
      <c r="AT726">
        <f t="shared" si="376"/>
        <v>-1.2840999999999996</v>
      </c>
      <c r="AU726" s="43">
        <f t="shared" si="391"/>
        <v>45351</v>
      </c>
      <c r="AV726" s="43">
        <f t="shared" si="377"/>
        <v>45380</v>
      </c>
      <c r="AW726" s="45">
        <f t="shared" si="392"/>
        <v>0.20176630434782611</v>
      </c>
      <c r="AX726" s="45">
        <f t="shared" si="393"/>
        <v>2.3829306879094703</v>
      </c>
      <c r="AY726" s="47">
        <f t="shared" si="394"/>
        <v>98.034764982469355</v>
      </c>
      <c r="AZ726" s="47">
        <f t="shared" si="395"/>
        <v>109.45389074770166</v>
      </c>
      <c r="BA726" s="43"/>
      <c r="BC726" s="2">
        <v>45183</v>
      </c>
      <c r="BD726" t="str">
        <v>91282CAV</v>
      </c>
      <c r="BE726">
        <v>26.583500000000001</v>
      </c>
      <c r="BF726">
        <v>3.5084300000000002</v>
      </c>
      <c r="BG726">
        <v>0.72750000000000004</v>
      </c>
      <c r="BH726">
        <v>110.296875</v>
      </c>
      <c r="BI726">
        <f>VLOOKUP(BD726,工作表1!$K$3:$L$1000,2,FALSE)</f>
        <v>0.875</v>
      </c>
      <c r="BJ726" t="str">
        <f>VLOOKUP(BD726,工作表1!$K$3:$M$1000,3,FALSE)</f>
        <v>2030/11/15</v>
      </c>
      <c r="BK726">
        <f t="shared" si="378"/>
        <v>5.4147999999999996</v>
      </c>
      <c r="BL726">
        <f t="shared" si="379"/>
        <v>-4.5397999999999996</v>
      </c>
      <c r="BM726" s="43">
        <f t="shared" si="396"/>
        <v>45245</v>
      </c>
      <c r="BN726" s="43">
        <f t="shared" si="380"/>
        <v>45471</v>
      </c>
      <c r="BO726" s="45">
        <f t="shared" si="397"/>
        <v>0.29245923913043476</v>
      </c>
      <c r="BP726" s="45">
        <f t="shared" si="398"/>
        <v>0.98047293776057165</v>
      </c>
      <c r="BQ726" s="47">
        <f t="shared" si="399"/>
        <v>78.704061441089038</v>
      </c>
      <c r="BR726" s="47">
        <f t="shared" si="400"/>
        <v>109.22598360096762</v>
      </c>
    </row>
    <row r="727" spans="6:70" x14ac:dyDescent="0.25">
      <c r="F727" s="2">
        <v>45196</v>
      </c>
      <c r="G727">
        <v>5.4099700000000004</v>
      </c>
      <c r="H727" s="43">
        <v>45218</v>
      </c>
      <c r="I727">
        <v>5.0094000000000003</v>
      </c>
      <c r="L727" s="2">
        <v>45183</v>
      </c>
      <c r="M727" t="str">
        <v>91282CHF</v>
      </c>
      <c r="N727">
        <v>3.9731000000000001</v>
      </c>
      <c r="O727">
        <v>2.1034899999999999</v>
      </c>
      <c r="P727">
        <v>0.88039999999999996</v>
      </c>
      <c r="Q727">
        <v>109.359375</v>
      </c>
      <c r="R727">
        <f>VLOOKUP(M727,工作表1!$A$3:$B$1000,2,FALSE)</f>
        <v>3.75</v>
      </c>
      <c r="S727" t="str">
        <f>VLOOKUP(M727,工作表1!$A$3:$C$1000,3,FALSE)</f>
        <v>2030/5/31</v>
      </c>
      <c r="T727">
        <f t="shared" si="370"/>
        <v>5.4147999999999996</v>
      </c>
      <c r="U727">
        <f t="shared" si="369"/>
        <v>-1.6647999999999996</v>
      </c>
      <c r="V727" s="43">
        <f t="shared" si="381"/>
        <v>45260</v>
      </c>
      <c r="W727" s="43">
        <f t="shared" si="371"/>
        <v>45289</v>
      </c>
      <c r="X727" s="45">
        <f t="shared" si="382"/>
        <v>1.096311475409836</v>
      </c>
      <c r="Y727" s="45">
        <f t="shared" si="383"/>
        <v>2.1750785986975072</v>
      </c>
      <c r="Z727" s="47">
        <f t="shared" si="384"/>
        <v>96.747040351112886</v>
      </c>
      <c r="AA727" s="47">
        <f t="shared" si="385"/>
        <v>110.20479268915605</v>
      </c>
      <c r="AB727" s="45">
        <f t="shared" si="386"/>
        <v>4.3718000000000004</v>
      </c>
      <c r="AC727" s="2" t="str">
        <f t="shared" si="372"/>
        <v>TY2</v>
      </c>
      <c r="AD727">
        <f t="shared" si="373"/>
        <v>109.75</v>
      </c>
      <c r="AE727">
        <f t="shared" si="374"/>
        <v>110.5625</v>
      </c>
      <c r="AF727" s="49">
        <f t="shared" si="401"/>
        <v>-0.8125</v>
      </c>
      <c r="AG727" s="3">
        <f t="shared" si="387"/>
        <v>109.72176571623201</v>
      </c>
      <c r="AH727">
        <f t="shared" si="388"/>
        <v>109.42819190167639</v>
      </c>
      <c r="AI727" s="51">
        <f t="shared" si="389"/>
        <v>0.29357381455562859</v>
      </c>
      <c r="AJ727" s="52">
        <f t="shared" si="390"/>
        <v>1.1060738145556286</v>
      </c>
      <c r="AK727" s="2">
        <v>45183</v>
      </c>
      <c r="AL727" t="str">
        <v>91282CHW</v>
      </c>
      <c r="AM727">
        <v>3.2294</v>
      </c>
      <c r="AN727">
        <v>5.0944399999999996</v>
      </c>
      <c r="AO727">
        <v>0.90029999999999999</v>
      </c>
      <c r="AP727">
        <v>109.75</v>
      </c>
      <c r="AQ727">
        <f>VLOOKUP(AL727,工作表1!$F$3:$G$1000,2,FALSE)</f>
        <v>4.125</v>
      </c>
      <c r="AR727" t="str">
        <f>VLOOKUP(AL727,工作表1!$F$3:$H$1000,3,FALSE)</f>
        <v>2030/8/31</v>
      </c>
      <c r="AS727">
        <f t="shared" si="375"/>
        <v>5.4147999999999996</v>
      </c>
      <c r="AT727">
        <f t="shared" si="376"/>
        <v>-1.2897999999999996</v>
      </c>
      <c r="AU727" s="43">
        <f t="shared" si="391"/>
        <v>45351</v>
      </c>
      <c r="AV727" s="43">
        <f t="shared" si="377"/>
        <v>45380</v>
      </c>
      <c r="AW727" s="45">
        <f t="shared" si="392"/>
        <v>0.16813858695652173</v>
      </c>
      <c r="AX727" s="45">
        <f t="shared" si="393"/>
        <v>2.3832070801072067</v>
      </c>
      <c r="AY727" s="47">
        <f t="shared" si="394"/>
        <v>98.264955293806182</v>
      </c>
      <c r="AZ727" s="47">
        <f t="shared" si="395"/>
        <v>109.72176571623201</v>
      </c>
      <c r="BA727" s="43"/>
      <c r="BC727" s="2">
        <v>45182</v>
      </c>
      <c r="BD727" t="str">
        <v>91282CAV</v>
      </c>
      <c r="BE727">
        <v>25.8827</v>
      </c>
      <c r="BF727">
        <v>3.5747800000000001</v>
      </c>
      <c r="BG727">
        <v>0.72750000000000004</v>
      </c>
      <c r="BH727">
        <v>110.5625</v>
      </c>
      <c r="BI727">
        <f>VLOOKUP(BD727,工作表1!$K$3:$L$1000,2,FALSE)</f>
        <v>0.875</v>
      </c>
      <c r="BJ727" t="str">
        <f>VLOOKUP(BD727,工作表1!$K$3:$M$1000,3,FALSE)</f>
        <v>2030/11/15</v>
      </c>
      <c r="BK727">
        <f t="shared" si="378"/>
        <v>5.4182499999999996</v>
      </c>
      <c r="BL727">
        <f t="shared" si="379"/>
        <v>-4.5432499999999996</v>
      </c>
      <c r="BM727" s="43">
        <f t="shared" si="396"/>
        <v>45245</v>
      </c>
      <c r="BN727" s="43">
        <f t="shared" si="380"/>
        <v>45471</v>
      </c>
      <c r="BO727" s="45">
        <f t="shared" si="397"/>
        <v>0.29008152173913043</v>
      </c>
      <c r="BP727" s="45">
        <f t="shared" si="398"/>
        <v>0.98049248064324002</v>
      </c>
      <c r="BQ727" s="47">
        <f t="shared" si="399"/>
        <v>78.845767416688759</v>
      </c>
      <c r="BR727" s="47">
        <f t="shared" si="400"/>
        <v>109.42819190167639</v>
      </c>
    </row>
    <row r="728" spans="6:70" x14ac:dyDescent="0.25">
      <c r="F728" s="2">
        <v>45195</v>
      </c>
      <c r="G728">
        <v>5.4013299999999997</v>
      </c>
      <c r="H728" s="43">
        <v>45217</v>
      </c>
      <c r="I728">
        <v>4.9576000000000002</v>
      </c>
      <c r="L728" s="2">
        <v>45182</v>
      </c>
      <c r="M728" t="str">
        <v>91282CHF</v>
      </c>
      <c r="N728">
        <v>2.7570000000000001</v>
      </c>
      <c r="O728">
        <v>3.3036300000000001</v>
      </c>
      <c r="P728">
        <v>0.88039999999999996</v>
      </c>
      <c r="Q728">
        <v>109.640625</v>
      </c>
      <c r="R728">
        <f>VLOOKUP(M728,工作表1!$A$3:$B$1000,2,FALSE)</f>
        <v>3.75</v>
      </c>
      <c r="S728" t="str">
        <f>VLOOKUP(M728,工作表1!$A$3:$C$1000,3,FALSE)</f>
        <v>2030/5/31</v>
      </c>
      <c r="T728">
        <f t="shared" si="370"/>
        <v>5.4182499999999996</v>
      </c>
      <c r="U728">
        <f t="shared" si="369"/>
        <v>-1.6682499999999996</v>
      </c>
      <c r="V728" s="43">
        <f t="shared" si="381"/>
        <v>45260</v>
      </c>
      <c r="W728" s="43">
        <f t="shared" si="371"/>
        <v>45289</v>
      </c>
      <c r="X728" s="45">
        <f t="shared" si="382"/>
        <v>1.0860655737704918</v>
      </c>
      <c r="Y728" s="45">
        <f t="shared" si="383"/>
        <v>2.1751066696609027</v>
      </c>
      <c r="Z728" s="47">
        <f t="shared" si="384"/>
        <v>96.648015617948204</v>
      </c>
      <c r="AA728" s="47">
        <f t="shared" si="385"/>
        <v>110.09646881743247</v>
      </c>
      <c r="AB728" s="45">
        <f t="shared" si="386"/>
        <v>4.3346999999999998</v>
      </c>
      <c r="AC728" s="2" t="str">
        <f t="shared" si="372"/>
        <v>TY2</v>
      </c>
      <c r="AD728">
        <f t="shared" si="373"/>
        <v>110.015625</v>
      </c>
      <c r="AE728">
        <f t="shared" si="374"/>
        <v>110.453125</v>
      </c>
      <c r="AF728" s="49">
        <f t="shared" si="401"/>
        <v>-0.4375</v>
      </c>
      <c r="AG728" s="3">
        <f t="shared" si="387"/>
        <v>109.95307503489563</v>
      </c>
      <c r="AH728">
        <f t="shared" si="388"/>
        <v>109.33466550699163</v>
      </c>
      <c r="AI728" s="51">
        <f t="shared" si="389"/>
        <v>0.6184095279040065</v>
      </c>
      <c r="AJ728" s="52">
        <f t="shared" si="390"/>
        <v>1.0559095279040065</v>
      </c>
      <c r="AK728" s="2">
        <v>45182</v>
      </c>
      <c r="AL728" t="str">
        <v>91282CHW</v>
      </c>
      <c r="AM728">
        <v>2.8178000000000001</v>
      </c>
      <c r="AN728">
        <v>5.1446500000000004</v>
      </c>
      <c r="AO728">
        <v>0.90029999999999999</v>
      </c>
      <c r="AP728">
        <v>110.015625</v>
      </c>
      <c r="AQ728">
        <f>VLOOKUP(AL728,工作表1!$F$3:$G$1000,2,FALSE)</f>
        <v>4.125</v>
      </c>
      <c r="AR728" t="str">
        <f>VLOOKUP(AL728,工作表1!$F$3:$H$1000,3,FALSE)</f>
        <v>2030/8/31</v>
      </c>
      <c r="AS728">
        <f t="shared" si="375"/>
        <v>5.4182499999999996</v>
      </c>
      <c r="AT728">
        <f t="shared" si="376"/>
        <v>-1.2932499999999996</v>
      </c>
      <c r="AU728" s="43">
        <f t="shared" si="391"/>
        <v>45351</v>
      </c>
      <c r="AV728" s="43">
        <f t="shared" si="377"/>
        <v>45380</v>
      </c>
      <c r="AW728" s="45">
        <f t="shared" si="392"/>
        <v>0.15692934782608697</v>
      </c>
      <c r="AX728" s="45">
        <f t="shared" si="393"/>
        <v>2.3832992108397857</v>
      </c>
      <c r="AY728" s="47">
        <f t="shared" si="394"/>
        <v>98.468674593566462</v>
      </c>
      <c r="AZ728" s="47">
        <f t="shared" si="395"/>
        <v>109.95307503489563</v>
      </c>
      <c r="BA728" s="43"/>
      <c r="BC728" s="2">
        <v>45181</v>
      </c>
      <c r="BD728" t="str">
        <v>91282CAV</v>
      </c>
      <c r="BE728">
        <v>26.2315</v>
      </c>
      <c r="BF728">
        <v>3.5623</v>
      </c>
      <c r="BG728">
        <v>0.72750000000000004</v>
      </c>
      <c r="BH728">
        <v>110.453125</v>
      </c>
      <c r="BI728">
        <f>VLOOKUP(BD728,工作表1!$K$3:$L$1000,2,FALSE)</f>
        <v>0.875</v>
      </c>
      <c r="BJ728" t="str">
        <f>VLOOKUP(BD728,工作表1!$K$3:$M$1000,3,FALSE)</f>
        <v>2030/11/15</v>
      </c>
      <c r="BK728">
        <f t="shared" si="378"/>
        <v>5.4234</v>
      </c>
      <c r="BL728">
        <f t="shared" si="379"/>
        <v>-4.5484</v>
      </c>
      <c r="BM728" s="43">
        <f t="shared" si="396"/>
        <v>45245</v>
      </c>
      <c r="BN728" s="43">
        <f t="shared" si="380"/>
        <v>45471</v>
      </c>
      <c r="BO728" s="45">
        <f t="shared" si="397"/>
        <v>0.28770380434782611</v>
      </c>
      <c r="BP728" s="45">
        <f t="shared" si="398"/>
        <v>0.98051202352590838</v>
      </c>
      <c r="BQ728" s="47">
        <f t="shared" si="399"/>
        <v>78.770942512500795</v>
      </c>
      <c r="BR728" s="47">
        <f t="shared" si="400"/>
        <v>109.33466550699163</v>
      </c>
    </row>
    <row r="729" spans="6:70" x14ac:dyDescent="0.25">
      <c r="F729" s="2">
        <v>45194</v>
      </c>
      <c r="G729">
        <v>5.4012000000000002</v>
      </c>
      <c r="H729" s="43">
        <v>45216</v>
      </c>
      <c r="I729">
        <v>4.8844000000000003</v>
      </c>
      <c r="L729" s="2">
        <v>45181</v>
      </c>
      <c r="M729" t="str">
        <v>91282CHF</v>
      </c>
      <c r="N729">
        <v>2.9079999999999999</v>
      </c>
      <c r="O729">
        <v>3.3218999999999999</v>
      </c>
      <c r="P729">
        <v>0.88039999999999996</v>
      </c>
      <c r="Q729">
        <v>109.515625</v>
      </c>
      <c r="R729">
        <f>VLOOKUP(M729,工作表1!$A$3:$B$1000,2,FALSE)</f>
        <v>3.75</v>
      </c>
      <c r="S729" t="str">
        <f>VLOOKUP(M729,工作表1!$A$3:$C$1000,3,FALSE)</f>
        <v>2030/5/31</v>
      </c>
      <c r="T729">
        <f t="shared" si="370"/>
        <v>5.4234</v>
      </c>
      <c r="U729">
        <f t="shared" si="369"/>
        <v>-1.6734</v>
      </c>
      <c r="V729" s="43">
        <f t="shared" si="381"/>
        <v>45260</v>
      </c>
      <c r="W729" s="43">
        <f t="shared" si="371"/>
        <v>45289</v>
      </c>
      <c r="X729" s="45">
        <f t="shared" si="382"/>
        <v>1.0758196721311475</v>
      </c>
      <c r="Y729" s="45">
        <f t="shared" si="383"/>
        <v>2.1751347406242982</v>
      </c>
      <c r="Z729" s="47">
        <f t="shared" si="384"/>
        <v>96.53510309754877</v>
      </c>
      <c r="AA729" s="47">
        <f t="shared" si="385"/>
        <v>109.97296622831871</v>
      </c>
      <c r="AB729" s="45">
        <f t="shared" si="386"/>
        <v>4.3716999999999997</v>
      </c>
      <c r="AC729" s="2" t="str">
        <f t="shared" si="372"/>
        <v>TY2</v>
      </c>
      <c r="AD729">
        <f t="shared" si="373"/>
        <v>109.875</v>
      </c>
      <c r="AE729">
        <f t="shared" si="374"/>
        <v>110.359375</v>
      </c>
      <c r="AF729" s="49">
        <f t="shared" si="401"/>
        <v>-0.484375</v>
      </c>
      <c r="AG729" s="3">
        <f t="shared" si="387"/>
        <v>109.85635237535473</v>
      </c>
      <c r="AH729">
        <f t="shared" si="388"/>
        <v>109.15078095742403</v>
      </c>
      <c r="AI729" s="51">
        <f t="shared" si="389"/>
        <v>0.70557141793069889</v>
      </c>
      <c r="AJ729" s="52">
        <f t="shared" si="390"/>
        <v>1.1899464179306989</v>
      </c>
      <c r="AK729" s="2">
        <v>45181</v>
      </c>
      <c r="AL729" t="str">
        <v>91282CHW</v>
      </c>
      <c r="AM729">
        <v>3.4691999999999998</v>
      </c>
      <c r="AN729">
        <v>5.08277</v>
      </c>
      <c r="AO729">
        <v>0.90029999999999999</v>
      </c>
      <c r="AP729">
        <v>109.875</v>
      </c>
      <c r="AQ729">
        <f>VLOOKUP(AL729,工作表1!$F$3:$G$1000,2,FALSE)</f>
        <v>4.125</v>
      </c>
      <c r="AR729" t="str">
        <f>VLOOKUP(AL729,工作表1!$F$3:$H$1000,3,FALSE)</f>
        <v>2030/8/31</v>
      </c>
      <c r="AS729">
        <f t="shared" si="375"/>
        <v>5.4234</v>
      </c>
      <c r="AT729">
        <f t="shared" si="376"/>
        <v>-1.2984</v>
      </c>
      <c r="AU729" s="43">
        <f t="shared" si="391"/>
        <v>45351</v>
      </c>
      <c r="AV729" s="43">
        <f t="shared" si="377"/>
        <v>45380</v>
      </c>
      <c r="AW729" s="45">
        <f t="shared" si="392"/>
        <v>0.14572010869565216</v>
      </c>
      <c r="AX729" s="45">
        <f t="shared" si="393"/>
        <v>2.3833913415723647</v>
      </c>
      <c r="AY729" s="47">
        <f t="shared" si="394"/>
        <v>98.376112536682541</v>
      </c>
      <c r="AZ729" s="47">
        <f t="shared" si="395"/>
        <v>109.85635237535473</v>
      </c>
      <c r="BA729" s="43"/>
      <c r="BC729" s="2">
        <v>45180</v>
      </c>
      <c r="BD729" t="str">
        <v>91282CAV</v>
      </c>
      <c r="BE729">
        <v>25.129200000000001</v>
      </c>
      <c r="BF729">
        <v>3.64934</v>
      </c>
      <c r="BG729">
        <v>0.72750000000000004</v>
      </c>
      <c r="BH729">
        <v>110.359375</v>
      </c>
      <c r="BI729">
        <f>VLOOKUP(BD729,工作表1!$K$3:$L$1000,2,FALSE)</f>
        <v>0.875</v>
      </c>
      <c r="BJ729" t="str">
        <f>VLOOKUP(BD729,工作表1!$K$3:$M$1000,3,FALSE)</f>
        <v>2030/11/15</v>
      </c>
      <c r="BK729">
        <f t="shared" si="378"/>
        <v>5.4292999999999996</v>
      </c>
      <c r="BL729">
        <f t="shared" si="379"/>
        <v>-4.5542999999999996</v>
      </c>
      <c r="BM729" s="43">
        <f t="shared" si="396"/>
        <v>45245</v>
      </c>
      <c r="BN729" s="43">
        <f t="shared" si="380"/>
        <v>45471</v>
      </c>
      <c r="BO729" s="45">
        <f t="shared" si="397"/>
        <v>0.28532608695652173</v>
      </c>
      <c r="BP729" s="45">
        <f t="shared" si="398"/>
        <v>0.98053156640857653</v>
      </c>
      <c r="BQ729" s="47">
        <f t="shared" si="399"/>
        <v>78.629749272857794</v>
      </c>
      <c r="BR729" s="47">
        <f t="shared" si="400"/>
        <v>109.15078095742403</v>
      </c>
    </row>
    <row r="730" spans="6:70" x14ac:dyDescent="0.25">
      <c r="F730" s="2">
        <v>45191</v>
      </c>
      <c r="G730">
        <v>5.4037499999999996</v>
      </c>
      <c r="H730" s="43">
        <v>45215</v>
      </c>
      <c r="I730">
        <v>4.7365000000000004</v>
      </c>
      <c r="L730" s="2">
        <v>45180</v>
      </c>
      <c r="M730" t="str">
        <v>91282CHF</v>
      </c>
      <c r="N730">
        <v>3.1112000000000002</v>
      </c>
      <c r="O730">
        <v>3.2987099999999998</v>
      </c>
      <c r="P730">
        <v>0.88039999999999996</v>
      </c>
      <c r="Q730">
        <v>109.40625</v>
      </c>
      <c r="R730">
        <f>VLOOKUP(M730,工作表1!$A$3:$B$1000,2,FALSE)</f>
        <v>3.75</v>
      </c>
      <c r="S730" t="str">
        <f>VLOOKUP(M730,工作表1!$A$3:$C$1000,3,FALSE)</f>
        <v>2030/5/31</v>
      </c>
      <c r="T730">
        <f t="shared" si="370"/>
        <v>5.4292999999999996</v>
      </c>
      <c r="U730">
        <f t="shared" si="369"/>
        <v>-1.6792999999999996</v>
      </c>
      <c r="V730" s="43">
        <f t="shared" si="381"/>
        <v>45260</v>
      </c>
      <c r="W730" s="43">
        <f t="shared" si="371"/>
        <v>45289</v>
      </c>
      <c r="X730" s="45">
        <f t="shared" si="382"/>
        <v>1.0655737704918031</v>
      </c>
      <c r="Y730" s="45">
        <f t="shared" si="383"/>
        <v>2.1751628115876933</v>
      </c>
      <c r="Z730" s="47">
        <f t="shared" si="384"/>
        <v>96.430285337633663</v>
      </c>
      <c r="AA730" s="47">
        <f t="shared" si="385"/>
        <v>109.85894611489263</v>
      </c>
      <c r="AB730" s="45">
        <f t="shared" si="386"/>
        <v>4.3715999999999999</v>
      </c>
      <c r="AC730" s="2" t="str">
        <f t="shared" si="372"/>
        <v>TY2</v>
      </c>
      <c r="AD730">
        <f t="shared" si="373"/>
        <v>109.78125</v>
      </c>
      <c r="AE730">
        <f t="shared" si="374"/>
        <v>110.5</v>
      </c>
      <c r="AF730" s="49">
        <f t="shared" si="401"/>
        <v>-0.71875</v>
      </c>
      <c r="AG730" s="3">
        <f t="shared" si="387"/>
        <v>109.72233357560576</v>
      </c>
      <c r="AH730">
        <f t="shared" si="388"/>
        <v>109.37289729924819</v>
      </c>
      <c r="AI730" s="51">
        <f t="shared" si="389"/>
        <v>0.34943627635756513</v>
      </c>
      <c r="AJ730" s="52">
        <f t="shared" si="390"/>
        <v>1.0681862763575651</v>
      </c>
      <c r="AK730" s="2">
        <v>45180</v>
      </c>
      <c r="AL730" t="str">
        <v>91282CHW</v>
      </c>
      <c r="AM730">
        <v>3.2393000000000001</v>
      </c>
      <c r="AN730">
        <v>5.1110699999999998</v>
      </c>
      <c r="AO730">
        <v>0.90029999999999999</v>
      </c>
      <c r="AP730">
        <v>109.78125</v>
      </c>
      <c r="AQ730">
        <f>VLOOKUP(AL730,工作表1!$F$3:$G$1000,2,FALSE)</f>
        <v>4.125</v>
      </c>
      <c r="AR730" t="str">
        <f>VLOOKUP(AL730,工作表1!$F$3:$H$1000,3,FALSE)</f>
        <v>2030/8/31</v>
      </c>
      <c r="AS730">
        <f t="shared" si="375"/>
        <v>5.4292999999999996</v>
      </c>
      <c r="AT730">
        <f t="shared" si="376"/>
        <v>-1.3042999999999996</v>
      </c>
      <c r="AU730" s="43">
        <f t="shared" si="391"/>
        <v>45351</v>
      </c>
      <c r="AV730" s="43">
        <f t="shared" si="377"/>
        <v>45380</v>
      </c>
      <c r="AW730" s="45">
        <f t="shared" si="392"/>
        <v>0.13451086956521738</v>
      </c>
      <c r="AX730" s="45">
        <f t="shared" si="393"/>
        <v>2.3834834723049432</v>
      </c>
      <c r="AY730" s="47">
        <f t="shared" si="394"/>
        <v>98.249529570324867</v>
      </c>
      <c r="AZ730" s="47">
        <f t="shared" si="395"/>
        <v>109.72233357560576</v>
      </c>
      <c r="BA730" s="43"/>
      <c r="BC730" s="2">
        <v>45177</v>
      </c>
      <c r="BD730" t="str">
        <v>91282CAV</v>
      </c>
      <c r="BE730">
        <v>26.728100000000001</v>
      </c>
      <c r="BF730">
        <v>3.5425800000000001</v>
      </c>
      <c r="BG730">
        <v>0.72750000000000004</v>
      </c>
      <c r="BH730">
        <v>110.5</v>
      </c>
      <c r="BI730">
        <f>VLOOKUP(BD730,工作表1!$K$3:$L$1000,2,FALSE)</f>
        <v>0.875</v>
      </c>
      <c r="BJ730" t="str">
        <f>VLOOKUP(BD730,工作表1!$K$3:$M$1000,3,FALSE)</f>
        <v>2030/11/15</v>
      </c>
      <c r="BK730">
        <f t="shared" si="378"/>
        <v>5.4265499999999998</v>
      </c>
      <c r="BL730">
        <f t="shared" si="379"/>
        <v>-4.5515499999999998</v>
      </c>
      <c r="BM730" s="43">
        <f t="shared" si="396"/>
        <v>45245</v>
      </c>
      <c r="BN730" s="43">
        <f t="shared" si="380"/>
        <v>45471</v>
      </c>
      <c r="BO730" s="45">
        <f t="shared" si="397"/>
        <v>0.28294836956521741</v>
      </c>
      <c r="BP730" s="45">
        <f t="shared" si="398"/>
        <v>0.98055110929124478</v>
      </c>
      <c r="BQ730" s="47">
        <f t="shared" si="399"/>
        <v>78.790880987257864</v>
      </c>
      <c r="BR730" s="47">
        <f t="shared" si="400"/>
        <v>109.37289729924819</v>
      </c>
    </row>
    <row r="731" spans="6:70" x14ac:dyDescent="0.25">
      <c r="F731" s="2">
        <v>45190</v>
      </c>
      <c r="G731">
        <v>5.4143999999999997</v>
      </c>
      <c r="H731" s="43">
        <v>45212</v>
      </c>
      <c r="I731">
        <v>4.6485000000000003</v>
      </c>
      <c r="L731" s="2">
        <v>45177</v>
      </c>
      <c r="M731" t="str">
        <v>91282CHF</v>
      </c>
      <c r="N731">
        <v>3.7281</v>
      </c>
      <c r="O731">
        <v>3.0153099999999999</v>
      </c>
      <c r="P731">
        <v>0.88039999999999996</v>
      </c>
      <c r="Q731">
        <v>109.53125</v>
      </c>
      <c r="R731">
        <f>VLOOKUP(M731,工作表1!$A$3:$B$1000,2,FALSE)</f>
        <v>3.75</v>
      </c>
      <c r="S731" t="str">
        <f>VLOOKUP(M731,工作表1!$A$3:$C$1000,3,FALSE)</f>
        <v>2030/5/31</v>
      </c>
      <c r="T731">
        <f t="shared" si="370"/>
        <v>5.4265499999999998</v>
      </c>
      <c r="U731">
        <f t="shared" si="369"/>
        <v>-1.6765499999999998</v>
      </c>
      <c r="V731" s="43">
        <f t="shared" si="381"/>
        <v>45260</v>
      </c>
      <c r="W731" s="43">
        <f t="shared" si="371"/>
        <v>45289</v>
      </c>
      <c r="X731" s="45">
        <f t="shared" si="382"/>
        <v>1.055327868852459</v>
      </c>
      <c r="Y731" s="45">
        <f t="shared" si="383"/>
        <v>2.1751908825510888</v>
      </c>
      <c r="Z731" s="47">
        <f t="shared" si="384"/>
        <v>96.626642714605268</v>
      </c>
      <c r="AA731" s="47">
        <f t="shared" si="385"/>
        <v>110.08407739502259</v>
      </c>
      <c r="AB731" s="45">
        <f t="shared" si="386"/>
        <v>4.3529999999999998</v>
      </c>
      <c r="AC731" s="2" t="str">
        <f t="shared" si="372"/>
        <v>TY2</v>
      </c>
      <c r="AD731">
        <f t="shared" si="373"/>
        <v>109.921875</v>
      </c>
      <c r="AE731">
        <f t="shared" si="374"/>
        <v>110.484375</v>
      </c>
      <c r="AF731" s="49">
        <f t="shared" si="401"/>
        <v>-0.5625</v>
      </c>
      <c r="AG731" s="3">
        <f t="shared" si="387"/>
        <v>109.86350102656633</v>
      </c>
      <c r="AH731">
        <f t="shared" si="388"/>
        <v>109.41879284508524</v>
      </c>
      <c r="AI731" s="51">
        <f t="shared" si="389"/>
        <v>0.44470818148109004</v>
      </c>
      <c r="AJ731" s="52">
        <f t="shared" si="390"/>
        <v>1.00720818148109</v>
      </c>
      <c r="AK731" s="2">
        <v>45177</v>
      </c>
      <c r="AL731" t="str">
        <v>91282CHW</v>
      </c>
      <c r="AM731">
        <v>3.3165</v>
      </c>
      <c r="AN731">
        <v>5.1015300000000003</v>
      </c>
      <c r="AO731">
        <v>0.90029999999999999</v>
      </c>
      <c r="AP731">
        <v>109.921875</v>
      </c>
      <c r="AQ731">
        <f>VLOOKUP(AL731,工作表1!$F$3:$G$1000,2,FALSE)</f>
        <v>4.125</v>
      </c>
      <c r="AR731" t="str">
        <f>VLOOKUP(AL731,工作表1!$F$3:$H$1000,3,FALSE)</f>
        <v>2030/8/31</v>
      </c>
      <c r="AS731">
        <f t="shared" si="375"/>
        <v>5.4265499999999998</v>
      </c>
      <c r="AT731">
        <f t="shared" si="376"/>
        <v>-1.3015499999999998</v>
      </c>
      <c r="AU731" s="43">
        <f t="shared" si="391"/>
        <v>45351</v>
      </c>
      <c r="AV731" s="43">
        <f t="shared" si="377"/>
        <v>45380</v>
      </c>
      <c r="AW731" s="45">
        <f t="shared" si="392"/>
        <v>0.12330163043478261</v>
      </c>
      <c r="AX731" s="45">
        <f t="shared" si="393"/>
        <v>2.3835756030375221</v>
      </c>
      <c r="AY731" s="47">
        <f t="shared" si="394"/>
        <v>98.375469563258747</v>
      </c>
      <c r="AZ731" s="47">
        <f t="shared" si="395"/>
        <v>109.86350102656633</v>
      </c>
      <c r="BA731" s="43"/>
      <c r="BC731" s="2">
        <v>45176</v>
      </c>
      <c r="BD731" t="str">
        <v>91282CAV</v>
      </c>
      <c r="BE731">
        <v>28.040900000000001</v>
      </c>
      <c r="BF731">
        <v>3.48062</v>
      </c>
      <c r="BG731">
        <v>0.72750000000000004</v>
      </c>
      <c r="BH731">
        <v>110.484375</v>
      </c>
      <c r="BI731">
        <f>VLOOKUP(BD731,工作表1!$K$3:$L$1000,2,FALSE)</f>
        <v>0.875</v>
      </c>
      <c r="BJ731" t="str">
        <f>VLOOKUP(BD731,工作表1!$K$3:$M$1000,3,FALSE)</f>
        <v>2030/11/15</v>
      </c>
      <c r="BK731">
        <f t="shared" si="378"/>
        <v>5.4236500000000003</v>
      </c>
      <c r="BL731">
        <f t="shared" si="379"/>
        <v>-4.5486500000000003</v>
      </c>
      <c r="BM731" s="43">
        <f t="shared" si="396"/>
        <v>45245</v>
      </c>
      <c r="BN731" s="43">
        <f t="shared" si="380"/>
        <v>45471</v>
      </c>
      <c r="BO731" s="45">
        <f t="shared" si="397"/>
        <v>0.27581521739130438</v>
      </c>
      <c r="BP731" s="45">
        <f t="shared" si="398"/>
        <v>0.98060973793924955</v>
      </c>
      <c r="BQ731" s="47">
        <f t="shared" si="399"/>
        <v>78.818618724023253</v>
      </c>
      <c r="BR731" s="47">
        <f t="shared" si="400"/>
        <v>109.41879284508524</v>
      </c>
    </row>
    <row r="732" spans="6:70" x14ac:dyDescent="0.25">
      <c r="F732" s="2">
        <v>45189</v>
      </c>
      <c r="G732">
        <v>5.4111500000000001</v>
      </c>
      <c r="H732" s="43">
        <v>45211</v>
      </c>
      <c r="I732">
        <v>4.7203999999999997</v>
      </c>
      <c r="L732" s="2">
        <v>45176</v>
      </c>
      <c r="M732" t="str">
        <v>91282CHF</v>
      </c>
      <c r="N732">
        <v>3.4586000000000001</v>
      </c>
      <c r="O732">
        <v>3.50888</v>
      </c>
      <c r="P732">
        <v>0.88039999999999996</v>
      </c>
      <c r="Q732">
        <v>109.609375</v>
      </c>
      <c r="R732">
        <f>VLOOKUP(M732,工作表1!$A$3:$B$1000,2,FALSE)</f>
        <v>3.75</v>
      </c>
      <c r="S732" t="str">
        <f>VLOOKUP(M732,工作表1!$A$3:$C$1000,3,FALSE)</f>
        <v>2030/5/31</v>
      </c>
      <c r="T732">
        <f t="shared" si="370"/>
        <v>5.4236500000000003</v>
      </c>
      <c r="U732">
        <f t="shared" si="369"/>
        <v>-1.6736500000000003</v>
      </c>
      <c r="V732" s="43">
        <f t="shared" si="381"/>
        <v>45260</v>
      </c>
      <c r="W732" s="43">
        <f t="shared" si="371"/>
        <v>45289</v>
      </c>
      <c r="X732" s="45">
        <f t="shared" si="382"/>
        <v>1.0245901639344264</v>
      </c>
      <c r="Y732" s="45">
        <f t="shared" si="383"/>
        <v>2.1752750954412758</v>
      </c>
      <c r="Z732" s="47">
        <f t="shared" si="384"/>
        <v>96.566400938122584</v>
      </c>
      <c r="AA732" s="47">
        <f t="shared" si="385"/>
        <v>110.02373619495384</v>
      </c>
      <c r="AB732" s="45">
        <f t="shared" si="386"/>
        <v>4.3263999999999996</v>
      </c>
      <c r="AC732" s="2" t="str">
        <f t="shared" si="372"/>
        <v>TY2</v>
      </c>
      <c r="AD732">
        <f t="shared" si="373"/>
        <v>109.984375</v>
      </c>
      <c r="AE732">
        <f t="shared" si="374"/>
        <v>110.28125</v>
      </c>
      <c r="AF732" s="49">
        <f t="shared" si="401"/>
        <v>-0.296875</v>
      </c>
      <c r="AG732" s="3">
        <f t="shared" si="387"/>
        <v>109.95156782442956</v>
      </c>
      <c r="AH732">
        <f t="shared" si="388"/>
        <v>109.08256095819942</v>
      </c>
      <c r="AI732" s="51">
        <f t="shared" si="389"/>
        <v>0.86900686623013712</v>
      </c>
      <c r="AJ732" s="52">
        <f t="shared" si="390"/>
        <v>1.1658818662301371</v>
      </c>
      <c r="AK732" s="2">
        <v>45176</v>
      </c>
      <c r="AL732" t="str">
        <v>91282CHW</v>
      </c>
      <c r="AM732">
        <v>3.3898000000000001</v>
      </c>
      <c r="AN732">
        <v>5.1054000000000004</v>
      </c>
      <c r="AO732">
        <v>0.90029999999999999</v>
      </c>
      <c r="AP732">
        <v>109.984375</v>
      </c>
      <c r="AQ732">
        <f>VLOOKUP(AL732,工作表1!$F$3:$G$1000,2,FALSE)</f>
        <v>4.125</v>
      </c>
      <c r="AR732" t="str">
        <f>VLOOKUP(AL732,工作表1!$F$3:$H$1000,3,FALSE)</f>
        <v>2030/8/31</v>
      </c>
      <c r="AS732">
        <f t="shared" si="375"/>
        <v>5.4236500000000003</v>
      </c>
      <c r="AT732">
        <f t="shared" si="376"/>
        <v>-1.2986500000000003</v>
      </c>
      <c r="AU732" s="43">
        <f t="shared" si="391"/>
        <v>45351</v>
      </c>
      <c r="AV732" s="43">
        <f t="shared" si="377"/>
        <v>45380</v>
      </c>
      <c r="AW732" s="45">
        <f t="shared" si="392"/>
        <v>8.9673913043478257E-2</v>
      </c>
      <c r="AX732" s="45">
        <f t="shared" si="393"/>
        <v>2.383851995235259</v>
      </c>
      <c r="AY732" s="47">
        <f t="shared" si="394"/>
        <v>98.448371772988409</v>
      </c>
      <c r="AZ732" s="47">
        <f t="shared" si="395"/>
        <v>109.95156782442956</v>
      </c>
      <c r="BA732" s="43"/>
      <c r="BC732" s="2">
        <v>45175</v>
      </c>
      <c r="BD732" t="str">
        <v>91282CAV</v>
      </c>
      <c r="BE732">
        <v>25.361699999999999</v>
      </c>
      <c r="BF732">
        <v>3.6376400000000002</v>
      </c>
      <c r="BG732">
        <v>0.72750000000000004</v>
      </c>
      <c r="BH732">
        <v>110.28125</v>
      </c>
      <c r="BI732">
        <f>VLOOKUP(BD732,工作表1!$K$3:$L$1000,2,FALSE)</f>
        <v>0.875</v>
      </c>
      <c r="BJ732" t="str">
        <f>VLOOKUP(BD732,工作表1!$K$3:$M$1000,3,FALSE)</f>
        <v>2030/11/15</v>
      </c>
      <c r="BK732">
        <f t="shared" si="378"/>
        <v>5.4245000000000001</v>
      </c>
      <c r="BL732">
        <f t="shared" si="379"/>
        <v>-4.5495000000000001</v>
      </c>
      <c r="BM732" s="43">
        <f t="shared" si="396"/>
        <v>45245</v>
      </c>
      <c r="BN732" s="43">
        <f t="shared" si="380"/>
        <v>45471</v>
      </c>
      <c r="BO732" s="45">
        <f t="shared" si="397"/>
        <v>0.2734375</v>
      </c>
      <c r="BP732" s="45">
        <f t="shared" si="398"/>
        <v>0.9806292808219178</v>
      </c>
      <c r="BQ732" s="47">
        <f t="shared" si="399"/>
        <v>78.570648352036798</v>
      </c>
      <c r="BR732" s="47">
        <f t="shared" si="400"/>
        <v>109.08256095819942</v>
      </c>
    </row>
    <row r="733" spans="6:70" x14ac:dyDescent="0.25">
      <c r="F733" s="2">
        <v>45188</v>
      </c>
      <c r="G733">
        <v>5.4112999999999998</v>
      </c>
      <c r="H733" s="43">
        <v>45210</v>
      </c>
      <c r="I733">
        <v>4.593</v>
      </c>
      <c r="L733" s="2">
        <v>45175</v>
      </c>
      <c r="M733" t="str">
        <v>91282CHF</v>
      </c>
      <c r="N733">
        <v>4.2922000000000002</v>
      </c>
      <c r="O733">
        <v>3.14045</v>
      </c>
      <c r="P733">
        <v>0.88039999999999996</v>
      </c>
      <c r="Q733">
        <v>109.28125</v>
      </c>
      <c r="R733">
        <f>VLOOKUP(M733,工作表1!$A$3:$B$1000,2,FALSE)</f>
        <v>3.75</v>
      </c>
      <c r="S733" t="str">
        <f>VLOOKUP(M733,工作表1!$A$3:$C$1000,3,FALSE)</f>
        <v>2030/5/31</v>
      </c>
      <c r="T733">
        <f t="shared" si="370"/>
        <v>5.4245000000000001</v>
      </c>
      <c r="U733">
        <f t="shared" si="369"/>
        <v>-1.6745000000000001</v>
      </c>
      <c r="V733" s="43">
        <f t="shared" si="381"/>
        <v>45260</v>
      </c>
      <c r="W733" s="43">
        <f t="shared" si="371"/>
        <v>45289</v>
      </c>
      <c r="X733" s="45">
        <f t="shared" si="382"/>
        <v>1.014344262295082</v>
      </c>
      <c r="Y733" s="45">
        <f t="shared" si="383"/>
        <v>2.1753031664046709</v>
      </c>
      <c r="Z733" s="47">
        <f t="shared" si="384"/>
        <v>96.394961920932971</v>
      </c>
      <c r="AA733" s="47">
        <f t="shared" si="385"/>
        <v>109.83233789289248</v>
      </c>
      <c r="AB733" s="45">
        <f t="shared" si="386"/>
        <v>4.3685999999999998</v>
      </c>
      <c r="AC733" s="2" t="str">
        <f t="shared" si="372"/>
        <v>TY2</v>
      </c>
      <c r="AD733">
        <f t="shared" si="373"/>
        <v>109.6875</v>
      </c>
      <c r="AE733">
        <f t="shared" si="374"/>
        <v>110.546875</v>
      </c>
      <c r="AF733" s="49">
        <f t="shared" si="401"/>
        <v>-0.859375</v>
      </c>
      <c r="AG733" s="3">
        <f t="shared" si="387"/>
        <v>109.66393191257019</v>
      </c>
      <c r="AH733">
        <f t="shared" si="388"/>
        <v>109.27321354945937</v>
      </c>
      <c r="AI733" s="51">
        <f t="shared" si="389"/>
        <v>0.39071836311082109</v>
      </c>
      <c r="AJ733" s="52">
        <f t="shared" si="390"/>
        <v>1.2500933631108211</v>
      </c>
      <c r="AK733" s="2">
        <v>45175</v>
      </c>
      <c r="AL733" t="str">
        <v>91282CHW</v>
      </c>
      <c r="AM733">
        <v>3.0615999999999999</v>
      </c>
      <c r="AN733">
        <v>5.1056499999999998</v>
      </c>
      <c r="AO733">
        <v>0.90029999999999999</v>
      </c>
      <c r="AP733">
        <v>109.6875</v>
      </c>
      <c r="AQ733">
        <f>VLOOKUP(AL733,工作表1!$F$3:$G$1000,2,FALSE)</f>
        <v>4.125</v>
      </c>
      <c r="AR733" t="str">
        <f>VLOOKUP(AL733,工作表1!$F$3:$H$1000,3,FALSE)</f>
        <v>2030/8/31</v>
      </c>
      <c r="AS733">
        <f t="shared" si="375"/>
        <v>5.4245000000000001</v>
      </c>
      <c r="AT733">
        <f t="shared" si="376"/>
        <v>-1.2995000000000001</v>
      </c>
      <c r="AU733" s="43">
        <f t="shared" si="391"/>
        <v>45351</v>
      </c>
      <c r="AV733" s="43">
        <f t="shared" si="377"/>
        <v>45380</v>
      </c>
      <c r="AW733" s="45">
        <f t="shared" si="392"/>
        <v>7.8464673913043487E-2</v>
      </c>
      <c r="AX733" s="45">
        <f t="shared" si="393"/>
        <v>2.383944125967838</v>
      </c>
      <c r="AY733" s="47">
        <f t="shared" si="394"/>
        <v>98.186266348375526</v>
      </c>
      <c r="AZ733" s="47">
        <f t="shared" si="395"/>
        <v>109.66393191257019</v>
      </c>
      <c r="BA733" s="43"/>
      <c r="BC733" s="2">
        <v>45174</v>
      </c>
      <c r="BD733" t="str">
        <v>91282CAV</v>
      </c>
      <c r="BE733">
        <v>25.1221</v>
      </c>
      <c r="BF733">
        <v>3.6648299999999998</v>
      </c>
      <c r="BG733">
        <v>0.72750000000000004</v>
      </c>
      <c r="BH733">
        <v>110.546875</v>
      </c>
      <c r="BI733">
        <f>VLOOKUP(BD733,工作表1!$K$3:$L$1000,2,FALSE)</f>
        <v>0.875</v>
      </c>
      <c r="BJ733" t="str">
        <f>VLOOKUP(BD733,工作表1!$K$3:$M$1000,3,FALSE)</f>
        <v>2030/11/15</v>
      </c>
      <c r="BK733">
        <f t="shared" si="378"/>
        <v>5.4177499999999998</v>
      </c>
      <c r="BL733">
        <f t="shared" si="379"/>
        <v>-4.5427499999999998</v>
      </c>
      <c r="BM733" s="43">
        <f t="shared" si="396"/>
        <v>45245</v>
      </c>
      <c r="BN733" s="43">
        <f t="shared" si="380"/>
        <v>45471</v>
      </c>
      <c r="BO733" s="45">
        <f t="shared" si="397"/>
        <v>0.27105978260869562</v>
      </c>
      <c r="BP733" s="45">
        <f t="shared" si="398"/>
        <v>0.98064882370458606</v>
      </c>
      <c r="BQ733" s="47">
        <f t="shared" si="399"/>
        <v>78.712230604568077</v>
      </c>
      <c r="BR733" s="47">
        <f t="shared" si="400"/>
        <v>109.27321354945937</v>
      </c>
    </row>
    <row r="734" spans="6:70" x14ac:dyDescent="0.25">
      <c r="F734" s="2">
        <v>45187</v>
      </c>
      <c r="G734">
        <v>5.4117499999999996</v>
      </c>
      <c r="H734" s="43">
        <v>45209</v>
      </c>
      <c r="I734">
        <v>4.6592000000000002</v>
      </c>
      <c r="L734" s="2">
        <v>45174</v>
      </c>
      <c r="M734" t="str">
        <v>91282CHF</v>
      </c>
      <c r="N734">
        <v>3.9681999999999999</v>
      </c>
      <c r="O734">
        <v>3.4042400000000002</v>
      </c>
      <c r="P734">
        <v>0.88039999999999996</v>
      </c>
      <c r="Q734">
        <v>109.546875</v>
      </c>
      <c r="R734">
        <f>VLOOKUP(M734,工作表1!$A$3:$B$1000,2,FALSE)</f>
        <v>3.75</v>
      </c>
      <c r="S734" t="str">
        <f>VLOOKUP(M734,工作表1!$A$3:$C$1000,3,FALSE)</f>
        <v>2030/5/31</v>
      </c>
      <c r="T734">
        <f t="shared" si="370"/>
        <v>5.4177499999999998</v>
      </c>
      <c r="U734">
        <f t="shared" si="369"/>
        <v>-1.6677499999999998</v>
      </c>
      <c r="V734" s="43">
        <f t="shared" si="381"/>
        <v>45260</v>
      </c>
      <c r="W734" s="43">
        <f t="shared" si="371"/>
        <v>45289</v>
      </c>
      <c r="X734" s="45">
        <f t="shared" si="382"/>
        <v>1.0040983606557379</v>
      </c>
      <c r="Y734" s="45">
        <f t="shared" si="383"/>
        <v>2.1753312373680664</v>
      </c>
      <c r="Z734" s="47">
        <f t="shared" si="384"/>
        <v>96.518884815889493</v>
      </c>
      <c r="AA734" s="47">
        <f t="shared" si="385"/>
        <v>109.97369739149184</v>
      </c>
      <c r="AB734" s="45">
        <f t="shared" si="386"/>
        <v>4.3395000000000001</v>
      </c>
      <c r="AC734" s="2" t="str">
        <f t="shared" si="372"/>
        <v>TY2</v>
      </c>
      <c r="AD734">
        <f t="shared" si="373"/>
        <v>109.953125</v>
      </c>
      <c r="AE734">
        <f t="shared" si="374"/>
        <v>111.171875</v>
      </c>
      <c r="AF734" s="49">
        <f t="shared" si="401"/>
        <v>-1.21875</v>
      </c>
      <c r="AG734" s="3">
        <f t="shared" si="387"/>
        <v>109.84451193807431</v>
      </c>
      <c r="AH734">
        <f t="shared" si="388"/>
        <v>109.95546161664633</v>
      </c>
      <c r="AI734" s="51">
        <f t="shared" si="389"/>
        <v>-0.11094967857202676</v>
      </c>
      <c r="AJ734" s="52">
        <f t="shared" si="390"/>
        <v>1.1078003214279732</v>
      </c>
      <c r="AK734" s="2">
        <v>45174</v>
      </c>
      <c r="AL734" t="str">
        <v>91282CHW</v>
      </c>
      <c r="AM734">
        <v>2.6150000000000002</v>
      </c>
      <c r="AN734">
        <v>5.1516400000000004</v>
      </c>
      <c r="AO734">
        <v>0.90029999999999999</v>
      </c>
      <c r="AP734">
        <v>109.953125</v>
      </c>
      <c r="AQ734">
        <f>VLOOKUP(AL734,工作表1!$F$3:$G$1000,2,FALSE)</f>
        <v>4.125</v>
      </c>
      <c r="AR734" t="str">
        <f>VLOOKUP(AL734,工作表1!$F$3:$H$1000,3,FALSE)</f>
        <v>2030/8/31</v>
      </c>
      <c r="AS734">
        <f t="shared" si="375"/>
        <v>5.4177499999999998</v>
      </c>
      <c r="AT734">
        <f t="shared" si="376"/>
        <v>-1.2927499999999998</v>
      </c>
      <c r="AU734" s="43">
        <f t="shared" si="391"/>
        <v>45351</v>
      </c>
      <c r="AV734" s="43">
        <f t="shared" si="377"/>
        <v>45380</v>
      </c>
      <c r="AW734" s="45">
        <f t="shared" si="392"/>
        <v>6.7255434782608689E-2</v>
      </c>
      <c r="AX734" s="45">
        <f t="shared" si="393"/>
        <v>2.384036256700417</v>
      </c>
      <c r="AY734" s="47">
        <f t="shared" si="394"/>
        <v>98.350018787726526</v>
      </c>
      <c r="AZ734" s="47">
        <f t="shared" si="395"/>
        <v>109.84451193807431</v>
      </c>
      <c r="BA734" s="43"/>
      <c r="BC734" s="2">
        <v>45170</v>
      </c>
      <c r="BD734" t="str">
        <v>91282CAV</v>
      </c>
      <c r="BE734">
        <v>26.8978</v>
      </c>
      <c r="BF734">
        <v>3.5647000000000002</v>
      </c>
      <c r="BG734">
        <v>0.72750000000000004</v>
      </c>
      <c r="BH734">
        <v>111.171875</v>
      </c>
      <c r="BI734">
        <f>VLOOKUP(BD734,工作表1!$K$3:$L$1000,2,FALSE)</f>
        <v>0.875</v>
      </c>
      <c r="BJ734" t="str">
        <f>VLOOKUP(BD734,工作表1!$K$3:$M$1000,3,FALSE)</f>
        <v>2030/11/15</v>
      </c>
      <c r="BK734">
        <f t="shared" si="378"/>
        <v>5.4095000000000004</v>
      </c>
      <c r="BL734">
        <f t="shared" si="379"/>
        <v>-4.5345000000000004</v>
      </c>
      <c r="BM734" s="43">
        <f t="shared" si="396"/>
        <v>45245</v>
      </c>
      <c r="BN734" s="43">
        <f t="shared" si="380"/>
        <v>45471</v>
      </c>
      <c r="BO734" s="45">
        <f t="shared" si="397"/>
        <v>0.2686820652173913</v>
      </c>
      <c r="BP734" s="45">
        <f t="shared" si="398"/>
        <v>0.9806683665872542</v>
      </c>
      <c r="BQ734" s="47">
        <f t="shared" si="399"/>
        <v>79.212723565836228</v>
      </c>
      <c r="BR734" s="47">
        <f t="shared" si="400"/>
        <v>109.95546161664633</v>
      </c>
    </row>
    <row r="735" spans="6:70" x14ac:dyDescent="0.25">
      <c r="F735" s="2">
        <v>45184</v>
      </c>
      <c r="G735">
        <v>5.4090999999999996</v>
      </c>
      <c r="H735" s="43">
        <v>45208</v>
      </c>
      <c r="I735">
        <v>4.8059000000000003</v>
      </c>
      <c r="L735" s="2">
        <v>45170</v>
      </c>
      <c r="M735" t="str">
        <v>91282CHF</v>
      </c>
      <c r="N735">
        <v>3.4965000000000002</v>
      </c>
      <c r="O735">
        <v>3.7221799999999998</v>
      </c>
      <c r="P735">
        <v>0.88039999999999996</v>
      </c>
      <c r="Q735">
        <v>110.15625</v>
      </c>
      <c r="R735">
        <f>VLOOKUP(M735,工作表1!$A$3:$B$1000,2,FALSE)</f>
        <v>3.75</v>
      </c>
      <c r="S735" t="str">
        <f>VLOOKUP(M735,工作表1!$A$3:$C$1000,3,FALSE)</f>
        <v>2030/5/31</v>
      </c>
      <c r="T735">
        <f t="shared" si="370"/>
        <v>5.4095000000000004</v>
      </c>
      <c r="U735">
        <f t="shared" si="369"/>
        <v>-1.6595000000000004</v>
      </c>
      <c r="V735" s="43">
        <f t="shared" si="381"/>
        <v>45260</v>
      </c>
      <c r="W735" s="43">
        <f t="shared" si="371"/>
        <v>45289</v>
      </c>
      <c r="X735" s="45">
        <f t="shared" si="382"/>
        <v>0.99385245901639352</v>
      </c>
      <c r="Y735" s="45">
        <f t="shared" si="383"/>
        <v>2.175359308331462</v>
      </c>
      <c r="Z735" s="47">
        <f t="shared" si="384"/>
        <v>96.947880154977881</v>
      </c>
      <c r="AA735" s="47">
        <f t="shared" si="385"/>
        <v>110.46098576045148</v>
      </c>
      <c r="AB735" s="45">
        <f t="shared" si="386"/>
        <v>4.2606000000000002</v>
      </c>
      <c r="AC735" s="2" t="str">
        <f t="shared" si="372"/>
        <v>TY2</v>
      </c>
      <c r="AD735">
        <f t="shared" si="373"/>
        <v>110.578125</v>
      </c>
      <c r="AE735">
        <f t="shared" si="374"/>
        <v>111.625</v>
      </c>
      <c r="AF735" s="49">
        <f t="shared" si="401"/>
        <v>-1.046875</v>
      </c>
      <c r="AG735" s="3">
        <f t="shared" si="387"/>
        <v>110.43797257563082</v>
      </c>
      <c r="AH735">
        <f t="shared" si="388"/>
        <v>110.8707216111067</v>
      </c>
      <c r="AI735" s="51">
        <f t="shared" si="389"/>
        <v>-0.4327490354758794</v>
      </c>
      <c r="AJ735" s="52">
        <f t="shared" si="390"/>
        <v>0.6141259645241206</v>
      </c>
      <c r="AK735" s="2">
        <v>45170</v>
      </c>
      <c r="AL735" t="str">
        <v>91282CHW</v>
      </c>
      <c r="AM735">
        <v>2.5482999999999998</v>
      </c>
      <c r="AN735">
        <v>5.1648899999999998</v>
      </c>
      <c r="AO735">
        <v>0.90029999999999999</v>
      </c>
      <c r="AP735">
        <v>110.578125</v>
      </c>
      <c r="AQ735">
        <f>VLOOKUP(AL735,工作表1!$F$3:$G$1000,2,FALSE)</f>
        <v>4.125</v>
      </c>
      <c r="AR735" t="str">
        <f>VLOOKUP(AL735,工作表1!$F$3:$H$1000,3,FALSE)</f>
        <v>2030/8/31</v>
      </c>
      <c r="AS735">
        <f t="shared" si="375"/>
        <v>5.4095000000000004</v>
      </c>
      <c r="AT735">
        <f t="shared" si="376"/>
        <v>-1.2845000000000004</v>
      </c>
      <c r="AU735" s="43">
        <f t="shared" si="391"/>
        <v>45351</v>
      </c>
      <c r="AV735" s="43">
        <f t="shared" si="377"/>
        <v>45380</v>
      </c>
      <c r="AW735" s="45">
        <f t="shared" si="392"/>
        <v>5.6046195652173912E-2</v>
      </c>
      <c r="AX735" s="45">
        <f t="shared" si="393"/>
        <v>2.3841283874329959</v>
      </c>
      <c r="AY735" s="47">
        <f t="shared" si="394"/>
        <v>98.886383475441633</v>
      </c>
      <c r="AZ735" s="47">
        <f t="shared" si="395"/>
        <v>110.43797257563082</v>
      </c>
      <c r="BA735" s="43"/>
      <c r="BC735" s="2">
        <v>45169</v>
      </c>
      <c r="BD735" t="str">
        <v>91282CAV</v>
      </c>
      <c r="BE735">
        <v>29.9985</v>
      </c>
      <c r="BF735">
        <v>3.4031699999999998</v>
      </c>
      <c r="BG735">
        <v>0.72750000000000004</v>
      </c>
      <c r="BH735">
        <v>111.625</v>
      </c>
      <c r="BI735">
        <f>VLOOKUP(BD735,工作表1!$K$3:$L$1000,2,FALSE)</f>
        <v>0.875</v>
      </c>
      <c r="BJ735" t="str">
        <f>VLOOKUP(BD735,工作表1!$K$3:$M$1000,3,FALSE)</f>
        <v>2030/11/15</v>
      </c>
      <c r="BK735">
        <f t="shared" si="378"/>
        <v>5.4212999999999996</v>
      </c>
      <c r="BL735">
        <f t="shared" si="379"/>
        <v>-4.5462999999999996</v>
      </c>
      <c r="BM735" s="43">
        <f t="shared" si="396"/>
        <v>45245</v>
      </c>
      <c r="BN735" s="43">
        <f t="shared" si="380"/>
        <v>45380</v>
      </c>
      <c r="BO735" s="45">
        <f t="shared" si="397"/>
        <v>0.25917119565217389</v>
      </c>
      <c r="BP735" s="45">
        <f t="shared" si="398"/>
        <v>0.76259585318642054</v>
      </c>
      <c r="BQ735" s="47">
        <f t="shared" si="399"/>
        <v>80.100140040573294</v>
      </c>
      <c r="BR735" s="47">
        <f t="shared" si="400"/>
        <v>110.8707216111067</v>
      </c>
    </row>
    <row r="736" spans="6:70" x14ac:dyDescent="0.25">
      <c r="F736" s="2">
        <v>45183</v>
      </c>
      <c r="G736">
        <v>5.4147999999999996</v>
      </c>
      <c r="H736" s="43">
        <v>45205</v>
      </c>
      <c r="I736">
        <v>4.8059000000000003</v>
      </c>
      <c r="L736" s="2">
        <v>45169</v>
      </c>
      <c r="M736" t="str">
        <v>91282CHF</v>
      </c>
      <c r="N736">
        <v>4.1965000000000003</v>
      </c>
      <c r="O736">
        <v>3.69326</v>
      </c>
      <c r="P736">
        <v>0.88039999999999996</v>
      </c>
      <c r="Q736">
        <v>110.5625</v>
      </c>
      <c r="R736">
        <f>VLOOKUP(M736,工作表1!$A$3:$B$1000,2,FALSE)</f>
        <v>3.75</v>
      </c>
      <c r="S736" t="str">
        <f>VLOOKUP(M736,工作表1!$A$3:$C$1000,3,FALSE)</f>
        <v>2030/5/31</v>
      </c>
      <c r="T736">
        <f t="shared" si="370"/>
        <v>5.4212999999999996</v>
      </c>
      <c r="U736">
        <f t="shared" si="369"/>
        <v>-1.6712999999999996</v>
      </c>
      <c r="V736" s="43">
        <f t="shared" si="381"/>
        <v>45260</v>
      </c>
      <c r="W736" s="43">
        <f t="shared" si="371"/>
        <v>45198</v>
      </c>
      <c r="X736" s="45">
        <f t="shared" si="382"/>
        <v>0.95286885245901642</v>
      </c>
      <c r="Y736" s="45">
        <f t="shared" si="383"/>
        <v>1.2405400853357289</v>
      </c>
      <c r="Z736" s="47">
        <f t="shared" si="384"/>
        <v>97.324426562822168</v>
      </c>
      <c r="AA736" s="47">
        <f t="shared" si="385"/>
        <v>110.63024521470136</v>
      </c>
      <c r="AB736" s="45">
        <f t="shared" si="386"/>
        <v>4.2055999999999996</v>
      </c>
      <c r="AC736" s="2" t="str">
        <f t="shared" si="372"/>
        <v>TY1</v>
      </c>
      <c r="AD736">
        <f t="shared" si="373"/>
        <v>110.5625</v>
      </c>
      <c r="AE736">
        <f t="shared" si="374"/>
        <v>111.03125</v>
      </c>
      <c r="AF736" s="49">
        <f t="shared" si="401"/>
        <v>-0.46875</v>
      </c>
      <c r="AG736" s="3">
        <f t="shared" si="387"/>
        <v>110.63024521470136</v>
      </c>
      <c r="AH736">
        <f t="shared" si="388"/>
        <v>110.97396323463235</v>
      </c>
      <c r="AI736" s="51">
        <f t="shared" si="389"/>
        <v>-0.34371801993098927</v>
      </c>
      <c r="AJ736" s="52">
        <f t="shared" si="390"/>
        <v>0.12503198006901073</v>
      </c>
      <c r="AK736" s="2">
        <v>45169</v>
      </c>
      <c r="AL736" t="str">
        <v>91282CHW</v>
      </c>
      <c r="AM736">
        <v>3.1913</v>
      </c>
      <c r="AN736">
        <v>5.1162000000000001</v>
      </c>
      <c r="AO736">
        <v>0.90029999999999999</v>
      </c>
      <c r="AP736">
        <v>111.03125</v>
      </c>
      <c r="AQ736">
        <f>VLOOKUP(AL736,工作表1!$F$3:$G$1000,2,FALSE)</f>
        <v>4.125</v>
      </c>
      <c r="AR736" t="str">
        <f>VLOOKUP(AL736,工作表1!$F$3:$H$1000,3,FALSE)</f>
        <v>2030/8/31</v>
      </c>
      <c r="AS736">
        <f t="shared" si="375"/>
        <v>5.4212999999999996</v>
      </c>
      <c r="AT736">
        <f t="shared" si="376"/>
        <v>-1.2962999999999996</v>
      </c>
      <c r="AU736" s="43">
        <f t="shared" si="391"/>
        <v>45351</v>
      </c>
      <c r="AV736" s="43">
        <f t="shared" si="377"/>
        <v>45289</v>
      </c>
      <c r="AW736" s="45">
        <f t="shared" si="392"/>
        <v>1.1209239130434782E-2</v>
      </c>
      <c r="AX736" s="45">
        <f t="shared" si="393"/>
        <v>1.356072252829065</v>
      </c>
      <c r="AY736" s="47">
        <f t="shared" si="394"/>
        <v>99.593483472285627</v>
      </c>
      <c r="AZ736" s="47">
        <f t="shared" si="395"/>
        <v>110.97396323463235</v>
      </c>
      <c r="BA736" s="43"/>
      <c r="BC736" s="2">
        <v>45168</v>
      </c>
      <c r="BD736" t="str">
        <v>91282CAV</v>
      </c>
      <c r="BE736">
        <v>28.4465</v>
      </c>
      <c r="BF736">
        <v>3.4754499999999999</v>
      </c>
      <c r="BG736">
        <v>0.72750000000000004</v>
      </c>
      <c r="BH736">
        <v>111.4375</v>
      </c>
      <c r="BI736">
        <f>VLOOKUP(BD736,工作表1!$K$3:$L$1000,2,FALSE)</f>
        <v>0.875</v>
      </c>
      <c r="BJ736" t="str">
        <f>VLOOKUP(BD736,工作表1!$K$3:$M$1000,3,FALSE)</f>
        <v>2030/11/15</v>
      </c>
      <c r="BK736">
        <f t="shared" si="378"/>
        <v>5.4164500000000002</v>
      </c>
      <c r="BL736">
        <f t="shared" si="379"/>
        <v>-4.5414500000000002</v>
      </c>
      <c r="BM736" s="43">
        <f t="shared" si="396"/>
        <v>45245</v>
      </c>
      <c r="BN736" s="43">
        <f t="shared" si="380"/>
        <v>45380</v>
      </c>
      <c r="BO736" s="45">
        <f t="shared" si="397"/>
        <v>0.25679347826086957</v>
      </c>
      <c r="BP736" s="45">
        <f t="shared" si="398"/>
        <v>0.76261539606908868</v>
      </c>
      <c r="BQ736" s="47">
        <f t="shared" si="399"/>
        <v>79.927761809482405</v>
      </c>
      <c r="BR736" s="47">
        <f t="shared" si="400"/>
        <v>110.6335226403049</v>
      </c>
    </row>
    <row r="737" spans="6:70" x14ac:dyDescent="0.25">
      <c r="F737" s="2">
        <v>45182</v>
      </c>
      <c r="G737">
        <v>5.4182499999999996</v>
      </c>
      <c r="H737" s="43">
        <v>45204</v>
      </c>
      <c r="I737">
        <v>4.7256999999999998</v>
      </c>
      <c r="L737" s="2">
        <v>45168</v>
      </c>
      <c r="M737" t="str">
        <v>91282CHF</v>
      </c>
      <c r="N737">
        <v>4.4706999999999999</v>
      </c>
      <c r="O737">
        <v>3.61436</v>
      </c>
      <c r="P737">
        <v>0.88039999999999996</v>
      </c>
      <c r="Q737">
        <v>110.359375</v>
      </c>
      <c r="R737">
        <f>VLOOKUP(M737,工作表1!$A$3:$B$1000,2,FALSE)</f>
        <v>3.75</v>
      </c>
      <c r="S737" t="str">
        <f>VLOOKUP(M737,工作表1!$A$3:$C$1000,3,FALSE)</f>
        <v>2030/5/31</v>
      </c>
      <c r="T737">
        <f t="shared" si="370"/>
        <v>5.4164500000000002</v>
      </c>
      <c r="U737">
        <f t="shared" si="369"/>
        <v>-1.6664500000000002</v>
      </c>
      <c r="V737" s="43">
        <f t="shared" si="381"/>
        <v>45260</v>
      </c>
      <c r="W737" s="43">
        <f t="shared" si="371"/>
        <v>45198</v>
      </c>
      <c r="X737" s="45">
        <f t="shared" si="382"/>
        <v>0.94262295081967218</v>
      </c>
      <c r="Y737" s="45">
        <f t="shared" si="383"/>
        <v>1.2405681562991242</v>
      </c>
      <c r="Z737" s="47">
        <f t="shared" si="384"/>
        <v>97.153029425872475</v>
      </c>
      <c r="AA737" s="47">
        <f t="shared" si="385"/>
        <v>110.43814024801273</v>
      </c>
      <c r="AB737" s="45">
        <f t="shared" si="386"/>
        <v>4.2134</v>
      </c>
      <c r="AC737" s="2" t="str">
        <f t="shared" si="372"/>
        <v>TY1</v>
      </c>
      <c r="AD737">
        <f t="shared" si="373"/>
        <v>110.359375</v>
      </c>
      <c r="AE737">
        <f t="shared" si="374"/>
        <v>110.84375</v>
      </c>
      <c r="AF737" s="49">
        <f t="shared" si="401"/>
        <v>-0.484375</v>
      </c>
      <c r="AG737" s="3">
        <f t="shared" si="387"/>
        <v>110.43814024801273</v>
      </c>
      <c r="AH737">
        <f t="shared" si="388"/>
        <v>110.76654273282061</v>
      </c>
      <c r="AI737" s="51">
        <f t="shared" si="389"/>
        <v>-0.32840248480788148</v>
      </c>
      <c r="AJ737" s="52">
        <f t="shared" si="390"/>
        <v>0.15597251519211852</v>
      </c>
      <c r="AK737" s="2">
        <v>45168</v>
      </c>
      <c r="AL737" t="str">
        <v>91282CHW</v>
      </c>
      <c r="AM737">
        <v>2.2031000000000001</v>
      </c>
      <c r="AN737">
        <v>5.1742999999999997</v>
      </c>
      <c r="AO737">
        <v>0.90029999999999999</v>
      </c>
      <c r="AP737">
        <v>110.84375</v>
      </c>
      <c r="AQ737">
        <f>VLOOKUP(AL737,工作表1!$F$3:$G$1000,2,FALSE)</f>
        <v>4.125</v>
      </c>
      <c r="AR737" t="str">
        <f>VLOOKUP(AL737,工作表1!$F$3:$H$1000,3,FALSE)</f>
        <v>2030/8/31</v>
      </c>
      <c r="AS737">
        <f t="shared" si="375"/>
        <v>5.4164500000000002</v>
      </c>
      <c r="AT737">
        <f t="shared" si="376"/>
        <v>-1.2914500000000002</v>
      </c>
      <c r="AU737" s="43">
        <f t="shared" si="391"/>
        <v>45351</v>
      </c>
      <c r="AV737" s="43">
        <f t="shared" si="377"/>
        <v>45289</v>
      </c>
      <c r="AW737" s="45">
        <f t="shared" si="392"/>
        <v>0</v>
      </c>
      <c r="AX737" s="45">
        <f t="shared" si="393"/>
        <v>1.3561643835616437</v>
      </c>
      <c r="AY737" s="47">
        <f t="shared" si="394"/>
        <v>99.405700842449733</v>
      </c>
      <c r="AZ737" s="47">
        <f t="shared" si="395"/>
        <v>110.76654273282061</v>
      </c>
      <c r="BA737" s="43"/>
      <c r="BC737" s="2">
        <v>45167</v>
      </c>
      <c r="BD737" t="str">
        <v>91282CAV</v>
      </c>
      <c r="BE737">
        <v>28.185300000000002</v>
      </c>
      <c r="BF737">
        <v>3.5177800000000001</v>
      </c>
      <c r="BG737">
        <v>0.72750000000000004</v>
      </c>
      <c r="BH737">
        <v>111.40625</v>
      </c>
      <c r="BI737">
        <f>VLOOKUP(BD737,工作表1!$K$3:$L$1000,2,FALSE)</f>
        <v>0.875</v>
      </c>
      <c r="BJ737" t="str">
        <f>VLOOKUP(BD737,工作表1!$K$3:$M$1000,3,FALSE)</f>
        <v>2030/11/15</v>
      </c>
      <c r="BK737">
        <f t="shared" si="378"/>
        <v>5.4185600000000003</v>
      </c>
      <c r="BL737">
        <f t="shared" si="379"/>
        <v>-4.5435600000000003</v>
      </c>
      <c r="BM737" s="43">
        <f t="shared" si="396"/>
        <v>45245</v>
      </c>
      <c r="BN737" s="43">
        <f t="shared" si="380"/>
        <v>45380</v>
      </c>
      <c r="BO737" s="45">
        <f t="shared" si="397"/>
        <v>0.25441576086956524</v>
      </c>
      <c r="BP737" s="45">
        <f t="shared" si="398"/>
        <v>0.76263493895175705</v>
      </c>
      <c r="BQ737" s="47">
        <f t="shared" si="399"/>
        <v>79.880544052757188</v>
      </c>
      <c r="BR737" s="47">
        <f t="shared" si="400"/>
        <v>110.57396242769951</v>
      </c>
    </row>
    <row r="738" spans="6:70" x14ac:dyDescent="0.25">
      <c r="F738" s="2">
        <v>45181</v>
      </c>
      <c r="G738">
        <v>5.4234</v>
      </c>
      <c r="H738" s="43">
        <v>45203</v>
      </c>
      <c r="I738">
        <v>4.7576000000000001</v>
      </c>
      <c r="L738" s="2">
        <v>45167</v>
      </c>
      <c r="M738" t="str">
        <v>91282CHF</v>
      </c>
      <c r="N738">
        <v>4.5324999999999998</v>
      </c>
      <c r="O738">
        <v>3.6659199999999998</v>
      </c>
      <c r="P738">
        <v>0.88039999999999996</v>
      </c>
      <c r="Q738">
        <v>110.328125</v>
      </c>
      <c r="R738">
        <f>VLOOKUP(M738,工作表1!$A$3:$B$1000,2,FALSE)</f>
        <v>3.75</v>
      </c>
      <c r="S738" t="str">
        <f>VLOOKUP(M738,工作表1!$A$3:$C$1000,3,FALSE)</f>
        <v>2030/5/31</v>
      </c>
      <c r="T738">
        <f t="shared" si="370"/>
        <v>5.4185600000000003</v>
      </c>
      <c r="U738">
        <f t="shared" si="369"/>
        <v>-1.6685600000000003</v>
      </c>
      <c r="V738" s="43">
        <f t="shared" si="381"/>
        <v>45260</v>
      </c>
      <c r="W738" s="43">
        <f t="shared" si="371"/>
        <v>45198</v>
      </c>
      <c r="X738" s="45">
        <f t="shared" si="382"/>
        <v>0.93237704918032782</v>
      </c>
      <c r="Y738" s="45">
        <f t="shared" si="383"/>
        <v>1.2405962272625195</v>
      </c>
      <c r="Z738" s="47">
        <f t="shared" si="384"/>
        <v>97.121582232163377</v>
      </c>
      <c r="AA738" s="47">
        <f t="shared" si="385"/>
        <v>110.4056252390662</v>
      </c>
      <c r="AB738" s="45">
        <f t="shared" si="386"/>
        <v>4.2255000000000003</v>
      </c>
      <c r="AC738" s="2" t="str">
        <f t="shared" si="372"/>
        <v>TY1</v>
      </c>
      <c r="AD738">
        <f t="shared" si="373"/>
        <v>110.328125</v>
      </c>
      <c r="AE738">
        <f t="shared" si="374"/>
        <v>110.8125</v>
      </c>
      <c r="AF738" s="49">
        <f t="shared" si="401"/>
        <v>-0.484375</v>
      </c>
      <c r="AG738" s="3">
        <f t="shared" si="387"/>
        <v>110.4056252390662</v>
      </c>
      <c r="AH738">
        <f t="shared" si="388"/>
        <v>110.70006588135473</v>
      </c>
      <c r="AI738" s="51">
        <f t="shared" si="389"/>
        <v>-0.29444064228853506</v>
      </c>
      <c r="AJ738" s="52">
        <f t="shared" si="390"/>
        <v>0.18993435771146494</v>
      </c>
      <c r="AK738" s="2">
        <v>45167</v>
      </c>
      <c r="AL738" t="str">
        <v>91282CHJ</v>
      </c>
      <c r="AM738">
        <v>4.4238999999999997</v>
      </c>
      <c r="AN738">
        <v>4.9783400000000002</v>
      </c>
      <c r="AO738">
        <v>0.88039999999999996</v>
      </c>
      <c r="AP738">
        <v>110.8125</v>
      </c>
      <c r="AQ738">
        <f>VLOOKUP(AL738,工作表1!$F$3:$G$1000,2,FALSE)</f>
        <v>3.75</v>
      </c>
      <c r="AR738" t="str">
        <f>VLOOKUP(AL738,工作表1!$F$3:$H$1000,3,FALSE)</f>
        <v>2030/6/30</v>
      </c>
      <c r="AS738">
        <f t="shared" si="375"/>
        <v>5.4185600000000003</v>
      </c>
      <c r="AT738">
        <f t="shared" si="376"/>
        <v>-1.6685600000000003</v>
      </c>
      <c r="AU738" s="43">
        <f t="shared" si="391"/>
        <v>45291</v>
      </c>
      <c r="AV738" s="43">
        <f t="shared" si="377"/>
        <v>45289</v>
      </c>
      <c r="AW738" s="45">
        <f t="shared" si="392"/>
        <v>0.625</v>
      </c>
      <c r="AX738" s="45">
        <f t="shared" si="393"/>
        <v>1.868150684931507</v>
      </c>
      <c r="AY738" s="47">
        <f t="shared" si="394"/>
        <v>97.139566081092354</v>
      </c>
      <c r="AZ738" s="47">
        <f t="shared" si="395"/>
        <v>110.70006588135473</v>
      </c>
      <c r="BA738" s="43"/>
      <c r="BC738" s="2">
        <v>45166</v>
      </c>
      <c r="BD738" t="str">
        <v>91282CAV</v>
      </c>
      <c r="BE738">
        <v>25.984000000000002</v>
      </c>
      <c r="BF738">
        <v>3.6646200000000002</v>
      </c>
      <c r="BG738">
        <v>0.72750000000000004</v>
      </c>
      <c r="BH738">
        <v>110.71875</v>
      </c>
      <c r="BI738">
        <f>VLOOKUP(BD738,工作表1!$K$3:$L$1000,2,FALSE)</f>
        <v>0.875</v>
      </c>
      <c r="BJ738" t="str">
        <f>VLOOKUP(BD738,工作表1!$K$3:$M$1000,3,FALSE)</f>
        <v>2030/11/15</v>
      </c>
      <c r="BK738">
        <f t="shared" si="378"/>
        <v>5.4420999999999999</v>
      </c>
      <c r="BL738">
        <f t="shared" si="379"/>
        <v>-4.5670999999999999</v>
      </c>
      <c r="BM738" s="43">
        <f t="shared" si="396"/>
        <v>45245</v>
      </c>
      <c r="BN738" s="43">
        <f t="shared" si="380"/>
        <v>45380</v>
      </c>
      <c r="BO738" s="45">
        <f t="shared" si="397"/>
        <v>0.25203804347826086</v>
      </c>
      <c r="BP738" s="45">
        <f t="shared" si="398"/>
        <v>0.7626544818344253</v>
      </c>
      <c r="BQ738" s="47">
        <f t="shared" si="399"/>
        <v>79.301214302363903</v>
      </c>
      <c r="BR738" s="47">
        <f t="shared" si="400"/>
        <v>109.80042165869662</v>
      </c>
    </row>
    <row r="739" spans="6:70" x14ac:dyDescent="0.25">
      <c r="F739" s="2">
        <v>45180</v>
      </c>
      <c r="G739">
        <v>5.4292999999999996</v>
      </c>
      <c r="H739" s="43">
        <v>45202</v>
      </c>
      <c r="I739">
        <v>4.8243999999999998</v>
      </c>
      <c r="L739" s="2">
        <v>45166</v>
      </c>
      <c r="M739" t="str">
        <v>91282CHF</v>
      </c>
      <c r="N739">
        <v>4.9649999999999999</v>
      </c>
      <c r="O739">
        <v>3.5544099999999998</v>
      </c>
      <c r="P739">
        <v>0.88039999999999996</v>
      </c>
      <c r="Q739">
        <v>109.640625</v>
      </c>
      <c r="R739">
        <f>VLOOKUP(M739,工作表1!$A$3:$B$1000,2,FALSE)</f>
        <v>3.75</v>
      </c>
      <c r="S739" t="str">
        <f>VLOOKUP(M739,工作表1!$A$3:$C$1000,3,FALSE)</f>
        <v>2030/5/31</v>
      </c>
      <c r="T739">
        <f t="shared" si="370"/>
        <v>5.4420999999999999</v>
      </c>
      <c r="U739">
        <f t="shared" si="369"/>
        <v>-1.6920999999999999</v>
      </c>
      <c r="V739" s="43">
        <f t="shared" si="381"/>
        <v>45260</v>
      </c>
      <c r="W739" s="43">
        <f t="shared" si="371"/>
        <v>45198</v>
      </c>
      <c r="X739" s="45">
        <f t="shared" si="382"/>
        <v>0.92213114754098358</v>
      </c>
      <c r="Y739" s="45">
        <f t="shared" si="383"/>
        <v>1.240624298225915</v>
      </c>
      <c r="Z739" s="47">
        <f t="shared" si="384"/>
        <v>96.509407532933693</v>
      </c>
      <c r="AA739" s="47">
        <f t="shared" si="385"/>
        <v>109.715601799648</v>
      </c>
      <c r="AB739" s="45">
        <f t="shared" si="386"/>
        <v>4.3238000000000003</v>
      </c>
      <c r="AC739" s="2" t="str">
        <f t="shared" si="372"/>
        <v>TY1</v>
      </c>
      <c r="AD739">
        <f t="shared" si="373"/>
        <v>109.640625</v>
      </c>
      <c r="AE739">
        <f t="shared" si="374"/>
        <v>110.125</v>
      </c>
      <c r="AF739" s="49">
        <f t="shared" si="401"/>
        <v>-0.484375</v>
      </c>
      <c r="AG739" s="3">
        <f t="shared" si="387"/>
        <v>109.715601799648</v>
      </c>
      <c r="AH739">
        <f t="shared" si="388"/>
        <v>110.03054230684427</v>
      </c>
      <c r="AI739" s="51">
        <f t="shared" si="389"/>
        <v>-0.31494050719626898</v>
      </c>
      <c r="AJ739" s="52">
        <f t="shared" si="390"/>
        <v>0.16943449280373102</v>
      </c>
      <c r="AK739" s="2">
        <v>45166</v>
      </c>
      <c r="AL739" t="str">
        <v>91282CHR</v>
      </c>
      <c r="AM739">
        <v>3.2993999999999999</v>
      </c>
      <c r="AN739">
        <v>5.09368</v>
      </c>
      <c r="AO739">
        <v>0.89370000000000005</v>
      </c>
      <c r="AP739">
        <v>110.125</v>
      </c>
      <c r="AQ739">
        <f>VLOOKUP(AL739,工作表1!$F$3:$G$1000,2,FALSE)</f>
        <v>4</v>
      </c>
      <c r="AR739" t="str">
        <f>VLOOKUP(AL739,工作表1!$F$3:$H$1000,3,FALSE)</f>
        <v>2030/7/31</v>
      </c>
      <c r="AS739">
        <f t="shared" si="375"/>
        <v>5.4420999999999999</v>
      </c>
      <c r="AT739">
        <f t="shared" si="376"/>
        <v>-1.4420999999999999</v>
      </c>
      <c r="AU739" s="43">
        <f t="shared" si="391"/>
        <v>45322</v>
      </c>
      <c r="AV739" s="43">
        <f t="shared" si="377"/>
        <v>45289</v>
      </c>
      <c r="AW739" s="45">
        <f t="shared" si="392"/>
        <v>0.31521739130434784</v>
      </c>
      <c r="AX739" s="45">
        <f t="shared" si="393"/>
        <v>1.652203692674211</v>
      </c>
      <c r="AY739" s="47">
        <f t="shared" si="394"/>
        <v>98.002895286719578</v>
      </c>
      <c r="AZ739" s="47">
        <f t="shared" si="395"/>
        <v>110.03054230684427</v>
      </c>
      <c r="BA739" s="43"/>
      <c r="BC739" s="2">
        <v>45163</v>
      </c>
      <c r="BD739" t="str">
        <v>91282CAV</v>
      </c>
      <c r="BE739">
        <v>24.8414</v>
      </c>
      <c r="BF739">
        <v>3.74593</v>
      </c>
      <c r="BG739">
        <v>0.72750000000000004</v>
      </c>
      <c r="BH739">
        <v>110.515625</v>
      </c>
      <c r="BI739">
        <f>VLOOKUP(BD739,工作表1!$K$3:$L$1000,2,FALSE)</f>
        <v>0.875</v>
      </c>
      <c r="BJ739" t="str">
        <f>VLOOKUP(BD739,工作表1!$K$3:$M$1000,3,FALSE)</f>
        <v>2030/11/15</v>
      </c>
      <c r="BK739">
        <f t="shared" si="378"/>
        <v>5.4340000000000002</v>
      </c>
      <c r="BL739">
        <f t="shared" si="379"/>
        <v>-4.5590000000000002</v>
      </c>
      <c r="BM739" s="43">
        <f t="shared" si="396"/>
        <v>45245</v>
      </c>
      <c r="BN739" s="43">
        <f t="shared" si="380"/>
        <v>45380</v>
      </c>
      <c r="BO739" s="45">
        <f t="shared" si="397"/>
        <v>0.24966032608695651</v>
      </c>
      <c r="BP739" s="45">
        <f t="shared" si="398"/>
        <v>0.76267402471709356</v>
      </c>
      <c r="BQ739" s="47">
        <f t="shared" si="399"/>
        <v>79.112895492778847</v>
      </c>
      <c r="BR739" s="47">
        <f t="shared" si="400"/>
        <v>109.53867951012506</v>
      </c>
    </row>
    <row r="740" spans="6:70" x14ac:dyDescent="0.25">
      <c r="F740" s="2">
        <v>45177</v>
      </c>
      <c r="G740">
        <v>5.4265499999999998</v>
      </c>
      <c r="H740" s="43">
        <v>45201</v>
      </c>
      <c r="I740">
        <v>4.7202999999999999</v>
      </c>
      <c r="L740" s="2">
        <v>45163</v>
      </c>
      <c r="M740" t="str">
        <v>91282CHF</v>
      </c>
      <c r="N740">
        <v>5.3017000000000003</v>
      </c>
      <c r="O740">
        <v>3.48813</v>
      </c>
      <c r="P740">
        <v>0.88039999999999996</v>
      </c>
      <c r="Q740">
        <v>109.4375</v>
      </c>
      <c r="R740">
        <f>VLOOKUP(M740,工作表1!$A$3:$B$1000,2,FALSE)</f>
        <v>3.75</v>
      </c>
      <c r="S740" t="str">
        <f>VLOOKUP(M740,工作表1!$A$3:$C$1000,3,FALSE)</f>
        <v>2030/5/31</v>
      </c>
      <c r="T740">
        <f t="shared" si="370"/>
        <v>5.4340000000000002</v>
      </c>
      <c r="U740">
        <f t="shared" si="369"/>
        <v>-1.6840000000000002</v>
      </c>
      <c r="V740" s="43">
        <f t="shared" si="381"/>
        <v>45260</v>
      </c>
      <c r="W740" s="43">
        <f t="shared" si="371"/>
        <v>45198</v>
      </c>
      <c r="X740" s="45">
        <f t="shared" si="382"/>
        <v>0.91188524590163933</v>
      </c>
      <c r="Y740" s="45">
        <f t="shared" si="383"/>
        <v>1.2406523691893105</v>
      </c>
      <c r="Z740" s="47">
        <f t="shared" si="384"/>
        <v>96.338320762204589</v>
      </c>
      <c r="AA740" s="47">
        <f t="shared" si="385"/>
        <v>109.5235409475014</v>
      </c>
      <c r="AB740" s="45">
        <f t="shared" si="386"/>
        <v>4.3636999999999997</v>
      </c>
      <c r="AC740" s="2" t="str">
        <f t="shared" si="372"/>
        <v>TY1</v>
      </c>
      <c r="AD740">
        <f t="shared" si="373"/>
        <v>109.4375</v>
      </c>
      <c r="AE740">
        <f t="shared" si="374"/>
        <v>109.921875</v>
      </c>
      <c r="AF740" s="49">
        <f t="shared" si="401"/>
        <v>-0.484375</v>
      </c>
      <c r="AG740" s="3">
        <f t="shared" si="387"/>
        <v>109.5235409475014</v>
      </c>
      <c r="AH740">
        <f t="shared" si="388"/>
        <v>109.82065960235606</v>
      </c>
      <c r="AI740" s="51">
        <f t="shared" si="389"/>
        <v>-0.29711865485465694</v>
      </c>
      <c r="AJ740" s="52">
        <f t="shared" si="390"/>
        <v>0.18725634514534306</v>
      </c>
      <c r="AK740" s="2">
        <v>45163</v>
      </c>
      <c r="AL740" t="str">
        <v>91282CHR</v>
      </c>
      <c r="AM740">
        <v>3.1259000000000001</v>
      </c>
      <c r="AN740">
        <v>5.1127500000000001</v>
      </c>
      <c r="AO740">
        <v>0.89370000000000005</v>
      </c>
      <c r="AP740">
        <v>109.921875</v>
      </c>
      <c r="AQ740">
        <f>VLOOKUP(AL740,工作表1!$F$3:$G$1000,2,FALSE)</f>
        <v>4</v>
      </c>
      <c r="AR740" t="str">
        <f>VLOOKUP(AL740,工作表1!$F$3:$H$1000,3,FALSE)</f>
        <v>2030/7/31</v>
      </c>
      <c r="AS740">
        <f t="shared" si="375"/>
        <v>5.4340000000000002</v>
      </c>
      <c r="AT740">
        <f t="shared" si="376"/>
        <v>-1.4340000000000002</v>
      </c>
      <c r="AU740" s="43">
        <f t="shared" si="391"/>
        <v>45322</v>
      </c>
      <c r="AV740" s="43">
        <f t="shared" si="377"/>
        <v>45289</v>
      </c>
      <c r="AW740" s="45">
        <f t="shared" si="392"/>
        <v>0.30434782608695654</v>
      </c>
      <c r="AX740" s="45">
        <f t="shared" si="393"/>
        <v>1.6522930315664086</v>
      </c>
      <c r="AY740" s="47">
        <f t="shared" si="394"/>
        <v>97.81537421721923</v>
      </c>
      <c r="AZ740" s="47">
        <f t="shared" si="395"/>
        <v>109.82065960235606</v>
      </c>
      <c r="BA740" s="43"/>
      <c r="BC740" s="2">
        <v>45162</v>
      </c>
      <c r="BD740" t="str">
        <v>91282CAV</v>
      </c>
      <c r="BE740">
        <v>21.888400000000001</v>
      </c>
      <c r="BF740">
        <v>3.9573900000000002</v>
      </c>
      <c r="BG740">
        <v>0.72750000000000004</v>
      </c>
      <c r="BH740">
        <v>110.765625</v>
      </c>
      <c r="BI740">
        <f>VLOOKUP(BD740,工作表1!$K$3:$L$1000,2,FALSE)</f>
        <v>0.875</v>
      </c>
      <c r="BJ740" t="str">
        <f>VLOOKUP(BD740,工作表1!$K$3:$M$1000,3,FALSE)</f>
        <v>2030/11/15</v>
      </c>
      <c r="BK740">
        <f t="shared" si="378"/>
        <v>5.4253999999999998</v>
      </c>
      <c r="BL740">
        <f t="shared" si="379"/>
        <v>-4.5503999999999998</v>
      </c>
      <c r="BM740" s="43">
        <f t="shared" si="396"/>
        <v>45245</v>
      </c>
      <c r="BN740" s="43">
        <f t="shared" si="380"/>
        <v>45380</v>
      </c>
      <c r="BO740" s="45">
        <f t="shared" si="397"/>
        <v>0.24252717391304349</v>
      </c>
      <c r="BP740" s="45">
        <f t="shared" si="398"/>
        <v>0.76273265336509821</v>
      </c>
      <c r="BQ740" s="47">
        <f t="shared" si="399"/>
        <v>79.189930939845311</v>
      </c>
      <c r="BR740" s="47">
        <f t="shared" si="400"/>
        <v>109.6485533900911</v>
      </c>
    </row>
    <row r="741" spans="6:70" x14ac:dyDescent="0.25">
      <c r="F741" s="2">
        <v>45176</v>
      </c>
      <c r="G741">
        <v>5.4236500000000003</v>
      </c>
      <c r="H741" s="43">
        <v>45198</v>
      </c>
      <c r="I741">
        <v>4.6143999999999998</v>
      </c>
      <c r="L741" s="2">
        <v>45162</v>
      </c>
      <c r="M741" t="str">
        <v>91282CHF</v>
      </c>
      <c r="N741">
        <v>4.3060999999999998</v>
      </c>
      <c r="O741">
        <v>3.9752299999999998</v>
      </c>
      <c r="P741">
        <v>0.88039999999999996</v>
      </c>
      <c r="Q741">
        <v>109.59375</v>
      </c>
      <c r="R741">
        <f>VLOOKUP(M741,工作表1!$A$3:$B$1000,2,FALSE)</f>
        <v>3.75</v>
      </c>
      <c r="S741" t="str">
        <f>VLOOKUP(M741,工作表1!$A$3:$C$1000,3,FALSE)</f>
        <v>2030/5/31</v>
      </c>
      <c r="T741">
        <f t="shared" si="370"/>
        <v>5.4253999999999998</v>
      </c>
      <c r="U741">
        <f t="shared" si="369"/>
        <v>-1.6753999999999998</v>
      </c>
      <c r="V741" s="43">
        <f t="shared" si="381"/>
        <v>45260</v>
      </c>
      <c r="W741" s="43">
        <f t="shared" si="371"/>
        <v>45198</v>
      </c>
      <c r="X741" s="45">
        <f t="shared" si="382"/>
        <v>0.88114754098360659</v>
      </c>
      <c r="Y741" s="45">
        <f t="shared" si="383"/>
        <v>1.2407365820794971</v>
      </c>
      <c r="Z741" s="47">
        <f t="shared" si="384"/>
        <v>96.448272299529037</v>
      </c>
      <c r="AA741" s="47">
        <f t="shared" si="385"/>
        <v>109.65665897988562</v>
      </c>
      <c r="AB741" s="45">
        <f t="shared" si="386"/>
        <v>4.3501000000000003</v>
      </c>
      <c r="AC741" s="2" t="str">
        <f t="shared" si="372"/>
        <v>TY1</v>
      </c>
      <c r="AD741">
        <f t="shared" si="373"/>
        <v>109.59375</v>
      </c>
      <c r="AE741">
        <f t="shared" si="374"/>
        <v>110.046875</v>
      </c>
      <c r="AF741" s="49">
        <f t="shared" si="401"/>
        <v>-0.453125</v>
      </c>
      <c r="AG741" s="3">
        <f t="shared" si="387"/>
        <v>109.65665897988562</v>
      </c>
      <c r="AH741">
        <f t="shared" si="388"/>
        <v>109.96202835540197</v>
      </c>
      <c r="AI741" s="51">
        <f t="shared" si="389"/>
        <v>-0.30536937551634935</v>
      </c>
      <c r="AJ741" s="52">
        <f t="shared" si="390"/>
        <v>0.14775562448365065</v>
      </c>
      <c r="AK741" s="2">
        <v>45162</v>
      </c>
      <c r="AL741" t="str">
        <v>91282CHR</v>
      </c>
      <c r="AM741">
        <v>2.8822000000000001</v>
      </c>
      <c r="AN741">
        <v>5.1350100000000003</v>
      </c>
      <c r="AO741">
        <v>0.89370000000000005</v>
      </c>
      <c r="AP741">
        <v>110.046875</v>
      </c>
      <c r="AQ741">
        <f>VLOOKUP(AL741,工作表1!$F$3:$G$1000,2,FALSE)</f>
        <v>4</v>
      </c>
      <c r="AR741" t="str">
        <f>VLOOKUP(AL741,工作表1!$F$3:$H$1000,3,FALSE)</f>
        <v>2030/7/31</v>
      </c>
      <c r="AS741">
        <f t="shared" si="375"/>
        <v>5.4253999999999998</v>
      </c>
      <c r="AT741">
        <f t="shared" si="376"/>
        <v>-1.4253999999999998</v>
      </c>
      <c r="AU741" s="43">
        <f t="shared" si="391"/>
        <v>45322</v>
      </c>
      <c r="AV741" s="43">
        <f t="shared" si="377"/>
        <v>45289</v>
      </c>
      <c r="AW741" s="45">
        <f t="shared" si="392"/>
        <v>0.27173913043478259</v>
      </c>
      <c r="AX741" s="45">
        <f t="shared" si="393"/>
        <v>1.652561048243002</v>
      </c>
      <c r="AY741" s="47">
        <f t="shared" si="394"/>
        <v>97.93664378231864</v>
      </c>
      <c r="AZ741" s="47">
        <f t="shared" si="395"/>
        <v>109.96202835540197</v>
      </c>
      <c r="BA741" s="43"/>
      <c r="BC741" s="2">
        <v>45161</v>
      </c>
      <c r="BD741" t="str">
        <v>91282CAV</v>
      </c>
      <c r="BE741">
        <v>22.384399999999999</v>
      </c>
      <c r="BF741">
        <v>3.9275699999999998</v>
      </c>
      <c r="BG741">
        <v>0.72750000000000004</v>
      </c>
      <c r="BH741">
        <v>111.0625</v>
      </c>
      <c r="BI741">
        <f>VLOOKUP(BD741,工作表1!$K$3:$L$1000,2,FALSE)</f>
        <v>0.875</v>
      </c>
      <c r="BJ741" t="str">
        <f>VLOOKUP(BD741,工作表1!$K$3:$M$1000,3,FALSE)</f>
        <v>2030/11/15</v>
      </c>
      <c r="BK741">
        <f t="shared" si="378"/>
        <v>5.4080000000000004</v>
      </c>
      <c r="BL741">
        <f t="shared" si="379"/>
        <v>-4.5330000000000004</v>
      </c>
      <c r="BM741" s="43">
        <f t="shared" si="396"/>
        <v>45245</v>
      </c>
      <c r="BN741" s="43">
        <f t="shared" si="380"/>
        <v>45380</v>
      </c>
      <c r="BO741" s="45">
        <f t="shared" si="397"/>
        <v>0.24014945652173914</v>
      </c>
      <c r="BP741" s="45">
        <f t="shared" si="398"/>
        <v>0.76275219624776647</v>
      </c>
      <c r="BQ741" s="47">
        <f t="shared" si="399"/>
        <v>79.408850788169659</v>
      </c>
      <c r="BR741" s="47">
        <f t="shared" si="400"/>
        <v>109.93866086674818</v>
      </c>
    </row>
    <row r="742" spans="6:70" x14ac:dyDescent="0.25">
      <c r="F742" s="2">
        <v>45175</v>
      </c>
      <c r="G742">
        <v>5.4245000000000001</v>
      </c>
      <c r="H742" s="43">
        <v>45197</v>
      </c>
      <c r="I742">
        <v>4.6361999999999997</v>
      </c>
      <c r="L742" s="2">
        <v>45161</v>
      </c>
      <c r="M742" t="str">
        <v>91282CHF</v>
      </c>
      <c r="N742">
        <v>4.1604999999999999</v>
      </c>
      <c r="O742">
        <v>4.05694</v>
      </c>
      <c r="P742">
        <v>0.88039999999999996</v>
      </c>
      <c r="Q742">
        <v>109.90625</v>
      </c>
      <c r="R742">
        <f>VLOOKUP(M742,工作表1!$A$3:$B$1000,2,FALSE)</f>
        <v>3.75</v>
      </c>
      <c r="S742" t="str">
        <f>VLOOKUP(M742,工作表1!$A$3:$C$1000,3,FALSE)</f>
        <v>2030/5/31</v>
      </c>
      <c r="T742">
        <f t="shared" si="370"/>
        <v>5.4080000000000004</v>
      </c>
      <c r="U742">
        <f t="shared" si="369"/>
        <v>-1.6580000000000004</v>
      </c>
      <c r="V742" s="43">
        <f t="shared" si="381"/>
        <v>45260</v>
      </c>
      <c r="W742" s="43">
        <f t="shared" si="371"/>
        <v>45198</v>
      </c>
      <c r="X742" s="45">
        <f t="shared" si="382"/>
        <v>0.87090163934426235</v>
      </c>
      <c r="Y742" s="45">
        <f t="shared" si="383"/>
        <v>1.2407646530428924</v>
      </c>
      <c r="Z742" s="47">
        <f t="shared" si="384"/>
        <v>96.71343760393512</v>
      </c>
      <c r="AA742" s="47">
        <f t="shared" si="385"/>
        <v>109.95890263278933</v>
      </c>
      <c r="AB742" s="45">
        <f t="shared" si="386"/>
        <v>4.3019999999999996</v>
      </c>
      <c r="AC742" s="2" t="str">
        <f t="shared" si="372"/>
        <v>TY1</v>
      </c>
      <c r="AD742">
        <f t="shared" si="373"/>
        <v>109.90625</v>
      </c>
      <c r="AE742">
        <f t="shared" si="374"/>
        <v>110.34375</v>
      </c>
      <c r="AF742" s="49">
        <f t="shared" si="401"/>
        <v>-0.4375</v>
      </c>
      <c r="AG742" s="3">
        <f t="shared" si="387"/>
        <v>109.95890263278933</v>
      </c>
      <c r="AH742">
        <f t="shared" si="388"/>
        <v>110.2554943657186</v>
      </c>
      <c r="AI742" s="51">
        <f t="shared" si="389"/>
        <v>-0.29659173292927221</v>
      </c>
      <c r="AJ742" s="52">
        <f t="shared" si="390"/>
        <v>0.14090826707072779</v>
      </c>
      <c r="AK742" s="2">
        <v>45161</v>
      </c>
      <c r="AL742" t="str">
        <v>91282CHR</v>
      </c>
      <c r="AM742">
        <v>3.0808</v>
      </c>
      <c r="AN742">
        <v>5.1118800000000002</v>
      </c>
      <c r="AO742">
        <v>0.89370000000000005</v>
      </c>
      <c r="AP742">
        <v>110.34375</v>
      </c>
      <c r="AQ742">
        <f>VLOOKUP(AL742,工作表1!$F$3:$G$1000,2,FALSE)</f>
        <v>4</v>
      </c>
      <c r="AR742" t="str">
        <f>VLOOKUP(AL742,工作表1!$F$3:$H$1000,3,FALSE)</f>
        <v>2030/7/31</v>
      </c>
      <c r="AS742">
        <f t="shared" si="375"/>
        <v>5.4080000000000004</v>
      </c>
      <c r="AT742">
        <f t="shared" si="376"/>
        <v>-1.4080000000000004</v>
      </c>
      <c r="AU742" s="43">
        <f t="shared" si="391"/>
        <v>45322</v>
      </c>
      <c r="AV742" s="43">
        <f t="shared" si="377"/>
        <v>45289</v>
      </c>
      <c r="AW742" s="45">
        <f t="shared" si="392"/>
        <v>0.2608695652173913</v>
      </c>
      <c r="AX742" s="45">
        <f t="shared" si="393"/>
        <v>1.6526503871351996</v>
      </c>
      <c r="AY742" s="47">
        <f t="shared" si="394"/>
        <v>98.2023826814616</v>
      </c>
      <c r="AZ742" s="47">
        <f t="shared" si="395"/>
        <v>110.2554943657186</v>
      </c>
      <c r="BA742" s="43"/>
      <c r="BC742" s="2">
        <v>45160</v>
      </c>
      <c r="BD742" t="str">
        <v>91282CAV</v>
      </c>
      <c r="BE742">
        <v>19.4756</v>
      </c>
      <c r="BF742">
        <v>4.1129899999999999</v>
      </c>
      <c r="BG742">
        <v>0.72750000000000004</v>
      </c>
      <c r="BH742">
        <v>110.203125</v>
      </c>
      <c r="BI742">
        <f>VLOOKUP(BD742,工作表1!$K$3:$L$1000,2,FALSE)</f>
        <v>0.875</v>
      </c>
      <c r="BJ742" t="str">
        <f>VLOOKUP(BD742,工作表1!$K$3:$M$1000,3,FALSE)</f>
        <v>2030/11/15</v>
      </c>
      <c r="BK742">
        <f t="shared" si="378"/>
        <v>5.4112999999999998</v>
      </c>
      <c r="BL742">
        <f t="shared" si="379"/>
        <v>-4.5362999999999998</v>
      </c>
      <c r="BM742" s="43">
        <f t="shared" si="396"/>
        <v>45245</v>
      </c>
      <c r="BN742" s="43">
        <f t="shared" si="380"/>
        <v>45380</v>
      </c>
      <c r="BO742" s="45">
        <f t="shared" si="397"/>
        <v>0.23777173913043476</v>
      </c>
      <c r="BP742" s="45">
        <f t="shared" si="398"/>
        <v>0.76277173913043472</v>
      </c>
      <c r="BQ742" s="47">
        <f t="shared" si="399"/>
        <v>78.704544017561389</v>
      </c>
      <c r="BR742" s="47">
        <f t="shared" si="400"/>
        <v>108.97690472058837</v>
      </c>
    </row>
    <row r="743" spans="6:70" x14ac:dyDescent="0.25">
      <c r="F743" s="2">
        <v>45174</v>
      </c>
      <c r="G743">
        <v>5.4177499999999998</v>
      </c>
      <c r="H743" s="43">
        <v>45196</v>
      </c>
      <c r="I743">
        <v>4.6795</v>
      </c>
      <c r="L743" s="2">
        <v>45160</v>
      </c>
      <c r="M743" t="str">
        <v>91282CHF</v>
      </c>
      <c r="N743">
        <v>4.4435000000000002</v>
      </c>
      <c r="O743">
        <v>3.9951599999999998</v>
      </c>
      <c r="P743">
        <v>0.88039999999999996</v>
      </c>
      <c r="Q743">
        <v>109.0625</v>
      </c>
      <c r="R743">
        <f>VLOOKUP(M743,工作表1!$A$3:$B$1000,2,FALSE)</f>
        <v>3.75</v>
      </c>
      <c r="S743" t="str">
        <f>VLOOKUP(M743,工作表1!$A$3:$C$1000,3,FALSE)</f>
        <v>2030/5/31</v>
      </c>
      <c r="T743">
        <f t="shared" si="370"/>
        <v>5.4112999999999998</v>
      </c>
      <c r="U743">
        <f t="shared" si="369"/>
        <v>-1.6612999999999998</v>
      </c>
      <c r="V743" s="43">
        <f t="shared" si="381"/>
        <v>45260</v>
      </c>
      <c r="W743" s="43">
        <f t="shared" si="371"/>
        <v>45198</v>
      </c>
      <c r="X743" s="45">
        <f t="shared" si="382"/>
        <v>0.8606557377049181</v>
      </c>
      <c r="Y743" s="45">
        <f t="shared" si="383"/>
        <v>1.2407927240062879</v>
      </c>
      <c r="Z743" s="47">
        <f t="shared" si="384"/>
        <v>95.979628520406678</v>
      </c>
      <c r="AA743" s="47">
        <f t="shared" si="385"/>
        <v>109.1287705989584</v>
      </c>
      <c r="AB743" s="45">
        <f t="shared" si="386"/>
        <v>4.4326999999999996</v>
      </c>
      <c r="AC743" s="2" t="str">
        <f t="shared" si="372"/>
        <v>TY1</v>
      </c>
      <c r="AD743">
        <f t="shared" si="373"/>
        <v>109.0625</v>
      </c>
      <c r="AE743">
        <f t="shared" si="374"/>
        <v>109.484375</v>
      </c>
      <c r="AF743" s="49">
        <f t="shared" si="401"/>
        <v>-0.421875</v>
      </c>
      <c r="AG743" s="3">
        <f t="shared" si="387"/>
        <v>109.1287705989584</v>
      </c>
      <c r="AH743">
        <f t="shared" si="388"/>
        <v>109.40327656174566</v>
      </c>
      <c r="AI743" s="51">
        <f t="shared" si="389"/>
        <v>-0.27450596278725925</v>
      </c>
      <c r="AJ743" s="52">
        <f t="shared" si="390"/>
        <v>0.14736903721274075</v>
      </c>
      <c r="AK743" s="2">
        <v>45160</v>
      </c>
      <c r="AL743" t="str">
        <v>91282CHR</v>
      </c>
      <c r="AM743">
        <v>2.8174000000000001</v>
      </c>
      <c r="AN743">
        <v>5.1365600000000002</v>
      </c>
      <c r="AO743">
        <v>0.89370000000000005</v>
      </c>
      <c r="AP743">
        <v>109.484375</v>
      </c>
      <c r="AQ743">
        <f>VLOOKUP(AL743,工作表1!$F$3:$G$1000,2,FALSE)</f>
        <v>4</v>
      </c>
      <c r="AR743" t="str">
        <f>VLOOKUP(AL743,工作表1!$F$3:$H$1000,3,FALSE)</f>
        <v>2030/7/31</v>
      </c>
      <c r="AS743">
        <f t="shared" si="375"/>
        <v>5.4112999999999998</v>
      </c>
      <c r="AT743">
        <f t="shared" si="376"/>
        <v>-1.4112999999999998</v>
      </c>
      <c r="AU743" s="43">
        <f t="shared" si="391"/>
        <v>45322</v>
      </c>
      <c r="AV743" s="43">
        <f t="shared" si="377"/>
        <v>45289</v>
      </c>
      <c r="AW743" s="45">
        <f t="shared" si="392"/>
        <v>0.25</v>
      </c>
      <c r="AX743" s="45">
        <f t="shared" si="393"/>
        <v>1.6527397260273973</v>
      </c>
      <c r="AY743" s="47">
        <f t="shared" si="394"/>
        <v>97.436960622440623</v>
      </c>
      <c r="AZ743" s="47">
        <f t="shared" si="395"/>
        <v>109.40327656174566</v>
      </c>
      <c r="BA743" s="43"/>
      <c r="BC743" s="2">
        <v>45159</v>
      </c>
      <c r="BD743" t="str">
        <v>91282CAV</v>
      </c>
      <c r="BE743">
        <v>22.319800000000001</v>
      </c>
      <c r="BF743">
        <v>3.93316</v>
      </c>
      <c r="BG743">
        <v>0.72750000000000004</v>
      </c>
      <c r="BH743">
        <v>110.09375</v>
      </c>
      <c r="BI743">
        <f>VLOOKUP(BD743,工作表1!$K$3:$L$1000,2,FALSE)</f>
        <v>0.875</v>
      </c>
      <c r="BJ743" t="str">
        <f>VLOOKUP(BD743,工作表1!$K$3:$M$1000,3,FALSE)</f>
        <v>2030/11/15</v>
      </c>
      <c r="BK743">
        <f t="shared" si="378"/>
        <v>5.4089999999999998</v>
      </c>
      <c r="BL743">
        <f t="shared" si="379"/>
        <v>-4.5339999999999998</v>
      </c>
      <c r="BM743" s="43">
        <f t="shared" si="396"/>
        <v>45245</v>
      </c>
      <c r="BN743" s="43">
        <f t="shared" si="380"/>
        <v>45380</v>
      </c>
      <c r="BO743" s="45">
        <f t="shared" si="397"/>
        <v>0.2353940217391304</v>
      </c>
      <c r="BP743" s="45">
        <f t="shared" si="398"/>
        <v>0.76279128201310298</v>
      </c>
      <c r="BQ743" s="47">
        <f t="shared" si="399"/>
        <v>78.689082033548374</v>
      </c>
      <c r="BR743" s="47">
        <f t="shared" si="400"/>
        <v>108.95733537539952</v>
      </c>
    </row>
    <row r="744" spans="6:70" x14ac:dyDescent="0.25">
      <c r="F744" s="2">
        <v>45170</v>
      </c>
      <c r="G744">
        <v>5.4095000000000004</v>
      </c>
      <c r="H744" s="43">
        <v>45195</v>
      </c>
      <c r="I744">
        <v>4.5979999999999999</v>
      </c>
      <c r="L744" s="2">
        <v>45159</v>
      </c>
      <c r="M744" t="str">
        <v>91282CHF</v>
      </c>
      <c r="N744">
        <v>4.6413000000000002</v>
      </c>
      <c r="O744">
        <v>3.9714800000000001</v>
      </c>
      <c r="P744">
        <v>0.88039999999999996</v>
      </c>
      <c r="Q744">
        <v>109.078125</v>
      </c>
      <c r="R744">
        <f>VLOOKUP(M744,工作表1!$A$3:$B$1000,2,FALSE)</f>
        <v>3.75</v>
      </c>
      <c r="S744" t="str">
        <f>VLOOKUP(M744,工作表1!$A$3:$C$1000,3,FALSE)</f>
        <v>2030/5/31</v>
      </c>
      <c r="T744">
        <f t="shared" si="370"/>
        <v>5.4089999999999998</v>
      </c>
      <c r="U744">
        <f t="shared" si="369"/>
        <v>-1.6589999999999998</v>
      </c>
      <c r="V744" s="43">
        <f t="shared" si="381"/>
        <v>45260</v>
      </c>
      <c r="W744" s="43">
        <f t="shared" si="371"/>
        <v>45198</v>
      </c>
      <c r="X744" s="45">
        <f t="shared" si="382"/>
        <v>0.85040983606557374</v>
      </c>
      <c r="Y744" s="45">
        <f t="shared" si="383"/>
        <v>1.2408207949696832</v>
      </c>
      <c r="Z744" s="47">
        <f t="shared" si="384"/>
        <v>95.97416586534635</v>
      </c>
      <c r="AA744" s="47">
        <f t="shared" si="385"/>
        <v>109.12527833192701</v>
      </c>
      <c r="AB744" s="45">
        <f t="shared" si="386"/>
        <v>4.4272</v>
      </c>
      <c r="AC744" s="2" t="str">
        <f t="shared" si="372"/>
        <v>TY1</v>
      </c>
      <c r="AD744">
        <f t="shared" si="373"/>
        <v>109.078125</v>
      </c>
      <c r="AE744">
        <f t="shared" si="374"/>
        <v>109.515625</v>
      </c>
      <c r="AF744" s="49">
        <f t="shared" si="401"/>
        <v>-0.4375</v>
      </c>
      <c r="AG744" s="3">
        <f t="shared" si="387"/>
        <v>109.12527833192701</v>
      </c>
      <c r="AH744">
        <f t="shared" si="388"/>
        <v>109.41002145006088</v>
      </c>
      <c r="AI744" s="51">
        <f t="shared" si="389"/>
        <v>-0.28474311813387487</v>
      </c>
      <c r="AJ744" s="52">
        <f t="shared" si="390"/>
        <v>0.15275688186612513</v>
      </c>
      <c r="AK744" s="2">
        <v>45159</v>
      </c>
      <c r="AL744" t="str">
        <v>91282CHR</v>
      </c>
      <c r="AM744">
        <v>3.0579999999999998</v>
      </c>
      <c r="AN744">
        <v>5.1170999999999998</v>
      </c>
      <c r="AO744">
        <v>0.89370000000000005</v>
      </c>
      <c r="AP744">
        <v>109.515625</v>
      </c>
      <c r="AQ744">
        <f>VLOOKUP(AL744,工作表1!$F$3:$G$1000,2,FALSE)</f>
        <v>4</v>
      </c>
      <c r="AR744" t="str">
        <f>VLOOKUP(AL744,工作表1!$F$3:$H$1000,3,FALSE)</f>
        <v>2030/7/31</v>
      </c>
      <c r="AS744">
        <f t="shared" si="375"/>
        <v>5.4089999999999998</v>
      </c>
      <c r="AT744">
        <f t="shared" si="376"/>
        <v>-1.4089999999999998</v>
      </c>
      <c r="AU744" s="43">
        <f t="shared" si="391"/>
        <v>45322</v>
      </c>
      <c r="AV744" s="43">
        <f t="shared" si="377"/>
        <v>45289</v>
      </c>
      <c r="AW744" s="45">
        <f t="shared" si="392"/>
        <v>0.2391304347826087</v>
      </c>
      <c r="AX744" s="45">
        <f t="shared" si="393"/>
        <v>1.6528290649195949</v>
      </c>
      <c r="AY744" s="47">
        <f t="shared" si="394"/>
        <v>97.441181854850925</v>
      </c>
      <c r="AZ744" s="47">
        <f t="shared" si="395"/>
        <v>109.41002145006088</v>
      </c>
      <c r="BA744" s="43"/>
      <c r="BC744" s="2">
        <v>45156</v>
      </c>
      <c r="BD744" t="str">
        <v>91282CAV</v>
      </c>
      <c r="BE744">
        <v>24.773499999999999</v>
      </c>
      <c r="BF744">
        <v>3.8305400000000001</v>
      </c>
      <c r="BG744">
        <v>0.72750000000000004</v>
      </c>
      <c r="BH744">
        <v>110.671875</v>
      </c>
      <c r="BI744">
        <f>VLOOKUP(BD744,工作表1!$K$3:$L$1000,2,FALSE)</f>
        <v>0.875</v>
      </c>
      <c r="BJ744" t="str">
        <f>VLOOKUP(BD744,工作表1!$K$3:$M$1000,3,FALSE)</f>
        <v>2030/11/15</v>
      </c>
      <c r="BK744">
        <f t="shared" si="378"/>
        <v>5.3959999999999999</v>
      </c>
      <c r="BL744">
        <f t="shared" si="379"/>
        <v>-4.5209999999999999</v>
      </c>
      <c r="BM744" s="43">
        <f t="shared" si="396"/>
        <v>45245</v>
      </c>
      <c r="BN744" s="43">
        <f t="shared" si="380"/>
        <v>45380</v>
      </c>
      <c r="BO744" s="45">
        <f t="shared" si="397"/>
        <v>0.23301630434782611</v>
      </c>
      <c r="BP744" s="45">
        <f t="shared" si="398"/>
        <v>0.76281082489577123</v>
      </c>
      <c r="BQ744" s="47">
        <f t="shared" si="399"/>
        <v>79.143246399683562</v>
      </c>
      <c r="BR744" s="47">
        <f t="shared" si="400"/>
        <v>109.57425394946748</v>
      </c>
    </row>
    <row r="745" spans="6:70" x14ac:dyDescent="0.25">
      <c r="F745" s="2">
        <v>45169</v>
      </c>
      <c r="G745">
        <v>5.4212999999999996</v>
      </c>
      <c r="H745" s="43">
        <v>45194</v>
      </c>
      <c r="I745">
        <v>4.6005000000000003</v>
      </c>
      <c r="L745" s="2">
        <v>45156</v>
      </c>
      <c r="M745" t="str">
        <v>91282CHF</v>
      </c>
      <c r="N745">
        <v>4.6570999999999998</v>
      </c>
      <c r="O745">
        <v>4.0509000000000004</v>
      </c>
      <c r="P745">
        <v>0.88039999999999996</v>
      </c>
      <c r="Q745">
        <v>109.640625</v>
      </c>
      <c r="R745">
        <f>VLOOKUP(M745,工作表1!$A$3:$B$1000,2,FALSE)</f>
        <v>3.75</v>
      </c>
      <c r="S745" t="str">
        <f>VLOOKUP(M745,工作表1!$A$3:$C$1000,3,FALSE)</f>
        <v>2030/5/31</v>
      </c>
      <c r="T745">
        <f t="shared" si="370"/>
        <v>5.3959999999999999</v>
      </c>
      <c r="U745">
        <f t="shared" si="369"/>
        <v>-1.6459999999999999</v>
      </c>
      <c r="V745" s="43">
        <f t="shared" si="381"/>
        <v>45260</v>
      </c>
      <c r="W745" s="43">
        <f t="shared" si="371"/>
        <v>45198</v>
      </c>
      <c r="X745" s="45">
        <f t="shared" si="382"/>
        <v>0.8401639344262295</v>
      </c>
      <c r="Y745" s="45">
        <f t="shared" si="383"/>
        <v>1.2408488659330787</v>
      </c>
      <c r="Z745" s="47">
        <f t="shared" si="384"/>
        <v>96.457509093237022</v>
      </c>
      <c r="AA745" s="47">
        <f t="shared" si="385"/>
        <v>109.67566377787446</v>
      </c>
      <c r="AB745" s="45">
        <f t="shared" si="386"/>
        <v>4.3442999999999996</v>
      </c>
      <c r="AC745" s="2" t="str">
        <f t="shared" si="372"/>
        <v>TY1</v>
      </c>
      <c r="AD745">
        <f t="shared" si="373"/>
        <v>109.640625</v>
      </c>
      <c r="AE745">
        <f t="shared" si="374"/>
        <v>110.09375</v>
      </c>
      <c r="AF745" s="49">
        <f t="shared" si="401"/>
        <v>-0.453125</v>
      </c>
      <c r="AG745" s="3">
        <f t="shared" si="387"/>
        <v>109.67566377787446</v>
      </c>
      <c r="AH745">
        <f t="shared" si="388"/>
        <v>109.96674733045087</v>
      </c>
      <c r="AI745" s="51">
        <f t="shared" si="389"/>
        <v>-0.29108355257640994</v>
      </c>
      <c r="AJ745" s="52">
        <f t="shared" si="390"/>
        <v>0.16204144742359006</v>
      </c>
      <c r="AK745" s="2">
        <v>45156</v>
      </c>
      <c r="AL745" t="str">
        <v>91282CHR</v>
      </c>
      <c r="AM745">
        <v>3.4127000000000001</v>
      </c>
      <c r="AN745">
        <v>5.1302899999999996</v>
      </c>
      <c r="AO745">
        <v>0.89370000000000005</v>
      </c>
      <c r="AP745">
        <v>110.09375</v>
      </c>
      <c r="AQ745">
        <f>VLOOKUP(AL745,工作表1!$F$3:$G$1000,2,FALSE)</f>
        <v>4</v>
      </c>
      <c r="AR745" t="str">
        <f>VLOOKUP(AL745,工作表1!$F$3:$H$1000,3,FALSE)</f>
        <v>2030/7/31</v>
      </c>
      <c r="AS745">
        <f t="shared" si="375"/>
        <v>5.3959999999999999</v>
      </c>
      <c r="AT745">
        <f t="shared" si="376"/>
        <v>-1.3959999999999999</v>
      </c>
      <c r="AU745" s="43">
        <f t="shared" si="391"/>
        <v>45322</v>
      </c>
      <c r="AV745" s="43">
        <f t="shared" si="377"/>
        <v>45289</v>
      </c>
      <c r="AW745" s="45">
        <f t="shared" si="392"/>
        <v>0.22826086956521738</v>
      </c>
      <c r="AX745" s="45">
        <f t="shared" si="393"/>
        <v>1.6529184038117926</v>
      </c>
      <c r="AY745" s="47">
        <f t="shared" si="394"/>
        <v>97.940797766545103</v>
      </c>
      <c r="AZ745" s="47">
        <f t="shared" si="395"/>
        <v>109.96674733045087</v>
      </c>
      <c r="BA745" s="43"/>
      <c r="BC745" s="2">
        <v>45155</v>
      </c>
      <c r="BD745" t="str">
        <v>91282CAV</v>
      </c>
      <c r="BE745">
        <v>22.1097</v>
      </c>
      <c r="BF745">
        <v>4.0159200000000004</v>
      </c>
      <c r="BG745">
        <v>0.72750000000000004</v>
      </c>
      <c r="BH745">
        <v>110.359375</v>
      </c>
      <c r="BI745">
        <f>VLOOKUP(BD745,工作表1!$K$3:$L$1000,2,FALSE)</f>
        <v>0.875</v>
      </c>
      <c r="BJ745" t="str">
        <f>VLOOKUP(BD745,工作表1!$K$3:$M$1000,3,FALSE)</f>
        <v>2030/11/15</v>
      </c>
      <c r="BK745">
        <f t="shared" si="378"/>
        <v>5.3970000000000002</v>
      </c>
      <c r="BL745">
        <f t="shared" si="379"/>
        <v>-4.5220000000000002</v>
      </c>
      <c r="BM745" s="43">
        <f t="shared" si="396"/>
        <v>45245</v>
      </c>
      <c r="BN745" s="43">
        <f t="shared" si="380"/>
        <v>45380</v>
      </c>
      <c r="BO745" s="45">
        <f t="shared" si="397"/>
        <v>0.22588315217391303</v>
      </c>
      <c r="BP745" s="45">
        <f t="shared" si="398"/>
        <v>0.76286945354377611</v>
      </c>
      <c r="BQ745" s="47">
        <f t="shared" si="399"/>
        <v>78.830340932148076</v>
      </c>
      <c r="BR745" s="47">
        <f t="shared" si="400"/>
        <v>109.15567220035102</v>
      </c>
    </row>
    <row r="746" spans="6:70" x14ac:dyDescent="0.25">
      <c r="F746" s="2">
        <v>45168</v>
      </c>
      <c r="G746">
        <v>5.4164500000000002</v>
      </c>
      <c r="H746" s="43">
        <v>45191</v>
      </c>
      <c r="I746">
        <v>4.5221999999999998</v>
      </c>
      <c r="L746" s="2">
        <v>45155</v>
      </c>
      <c r="M746" t="str">
        <v>91282CHF</v>
      </c>
      <c r="N746">
        <v>5.1360999999999999</v>
      </c>
      <c r="O746">
        <v>4.0126499999999998</v>
      </c>
      <c r="P746">
        <v>0.88039999999999996</v>
      </c>
      <c r="Q746">
        <v>109.28125</v>
      </c>
      <c r="R746">
        <f>VLOOKUP(M746,工作表1!$A$3:$B$1000,2,FALSE)</f>
        <v>3.75</v>
      </c>
      <c r="S746" t="str">
        <f>VLOOKUP(M746,工作表1!$A$3:$C$1000,3,FALSE)</f>
        <v>2030/5/31</v>
      </c>
      <c r="T746">
        <f t="shared" si="370"/>
        <v>5.3970000000000002</v>
      </c>
      <c r="U746">
        <f t="shared" si="369"/>
        <v>-1.6470000000000002</v>
      </c>
      <c r="V746" s="43">
        <f t="shared" si="381"/>
        <v>45260</v>
      </c>
      <c r="W746" s="43">
        <f t="shared" si="371"/>
        <v>45198</v>
      </c>
      <c r="X746" s="45">
        <f t="shared" si="382"/>
        <v>0.80942622950819665</v>
      </c>
      <c r="Y746" s="45">
        <f t="shared" si="383"/>
        <v>1.2409330788232651</v>
      </c>
      <c r="Z746" s="47">
        <f t="shared" si="384"/>
        <v>96.167112461784441</v>
      </c>
      <c r="AA746" s="47">
        <f t="shared" si="385"/>
        <v>109.35476993194663</v>
      </c>
      <c r="AB746" s="45">
        <f t="shared" si="386"/>
        <v>4.3625999999999996</v>
      </c>
      <c r="AC746" s="2" t="str">
        <f t="shared" si="372"/>
        <v>TY1</v>
      </c>
      <c r="AD746">
        <f t="shared" si="373"/>
        <v>109.28125</v>
      </c>
      <c r="AE746">
        <f t="shared" si="374"/>
        <v>109.734375</v>
      </c>
      <c r="AF746" s="49">
        <f t="shared" si="401"/>
        <v>-0.453125</v>
      </c>
      <c r="AG746" s="3">
        <f t="shared" si="387"/>
        <v>109.35476993194663</v>
      </c>
      <c r="AH746">
        <f t="shared" si="388"/>
        <v>109.6397871006553</v>
      </c>
      <c r="AI746" s="51">
        <f t="shared" si="389"/>
        <v>-0.28501716870866289</v>
      </c>
      <c r="AJ746" s="52">
        <f t="shared" si="390"/>
        <v>0.16810783129133711</v>
      </c>
      <c r="AK746" s="2">
        <v>45155</v>
      </c>
      <c r="AL746" t="str">
        <v>91282CHR</v>
      </c>
      <c r="AM746">
        <v>3.3380999999999998</v>
      </c>
      <c r="AN746">
        <v>5.1424399999999997</v>
      </c>
      <c r="AO746">
        <v>0.89370000000000005</v>
      </c>
      <c r="AP746">
        <v>109.734375</v>
      </c>
      <c r="AQ746">
        <f>VLOOKUP(AL746,工作表1!$F$3:$G$1000,2,FALSE)</f>
        <v>4</v>
      </c>
      <c r="AR746" t="str">
        <f>VLOOKUP(AL746,工作表1!$F$3:$H$1000,3,FALSE)</f>
        <v>2030/7/31</v>
      </c>
      <c r="AS746">
        <f t="shared" si="375"/>
        <v>5.3970000000000002</v>
      </c>
      <c r="AT746">
        <f t="shared" si="376"/>
        <v>-1.3970000000000002</v>
      </c>
      <c r="AU746" s="43">
        <f t="shared" si="391"/>
        <v>45322</v>
      </c>
      <c r="AV746" s="43">
        <f t="shared" si="377"/>
        <v>45289</v>
      </c>
      <c r="AW746" s="45">
        <f t="shared" si="392"/>
        <v>0.19565217391304349</v>
      </c>
      <c r="AX746" s="45">
        <f t="shared" si="393"/>
        <v>1.6531864204883859</v>
      </c>
      <c r="AY746" s="47">
        <f t="shared" si="394"/>
        <v>97.640458941901301</v>
      </c>
      <c r="AZ746" s="47">
        <f t="shared" si="395"/>
        <v>109.6397871006553</v>
      </c>
      <c r="BA746" s="43"/>
      <c r="BC746" s="2">
        <v>45154</v>
      </c>
      <c r="BD746" t="str">
        <v>91282CAV</v>
      </c>
      <c r="BE746">
        <v>24.283200000000001</v>
      </c>
      <c r="BF746">
        <v>3.8843100000000002</v>
      </c>
      <c r="BG746">
        <v>0.72750000000000004</v>
      </c>
      <c r="BH746">
        <v>110.609375</v>
      </c>
      <c r="BI746">
        <f>VLOOKUP(BD746,工作表1!$K$3:$L$1000,2,FALSE)</f>
        <v>0.875</v>
      </c>
      <c r="BJ746" t="str">
        <f>VLOOKUP(BD746,工作表1!$K$3:$M$1000,3,FALSE)</f>
        <v>2030/11/15</v>
      </c>
      <c r="BK746">
        <f t="shared" si="378"/>
        <v>5.3972499999999997</v>
      </c>
      <c r="BL746">
        <f t="shared" si="379"/>
        <v>-4.5222499999999997</v>
      </c>
      <c r="BM746" s="43">
        <f t="shared" si="396"/>
        <v>45245</v>
      </c>
      <c r="BN746" s="43">
        <f t="shared" si="380"/>
        <v>45380</v>
      </c>
      <c r="BO746" s="45">
        <f t="shared" si="397"/>
        <v>0.2235054347826087</v>
      </c>
      <c r="BP746" s="45">
        <f t="shared" si="398"/>
        <v>0.76288899642644425</v>
      </c>
      <c r="BQ746" s="47">
        <f t="shared" si="399"/>
        <v>79.065694704981624</v>
      </c>
      <c r="BR746" s="47">
        <f t="shared" si="400"/>
        <v>109.48295899286651</v>
      </c>
    </row>
    <row r="747" spans="6:70" x14ac:dyDescent="0.25">
      <c r="F747" s="2">
        <v>45167</v>
      </c>
      <c r="G747">
        <v>5.4185600000000003</v>
      </c>
      <c r="H747" s="43">
        <v>45190</v>
      </c>
      <c r="I747">
        <v>4.5810000000000004</v>
      </c>
      <c r="L747" s="2">
        <v>45154</v>
      </c>
      <c r="M747" t="str">
        <v>91282CHF</v>
      </c>
      <c r="N747">
        <v>4.3827999999999996</v>
      </c>
      <c r="O747">
        <v>4.2473799999999997</v>
      </c>
      <c r="P747">
        <v>0.88039999999999996</v>
      </c>
      <c r="Q747">
        <v>109.5625</v>
      </c>
      <c r="R747">
        <f>VLOOKUP(M747,工作表1!$A$3:$B$1000,2,FALSE)</f>
        <v>3.75</v>
      </c>
      <c r="S747" t="str">
        <f>VLOOKUP(M747,工作表1!$A$3:$C$1000,3,FALSE)</f>
        <v>2030/5/31</v>
      </c>
      <c r="T747">
        <f t="shared" si="370"/>
        <v>5.3972499999999997</v>
      </c>
      <c r="U747">
        <f t="shared" si="369"/>
        <v>-1.6472499999999997</v>
      </c>
      <c r="V747" s="43">
        <f t="shared" si="381"/>
        <v>45260</v>
      </c>
      <c r="W747" s="43">
        <f t="shared" si="371"/>
        <v>45198</v>
      </c>
      <c r="X747" s="45">
        <f t="shared" si="382"/>
        <v>0.7991803278688524</v>
      </c>
      <c r="Y747" s="45">
        <f t="shared" si="383"/>
        <v>1.2409611497866606</v>
      </c>
      <c r="Z747" s="47">
        <f t="shared" si="384"/>
        <v>96.384635079561278</v>
      </c>
      <c r="AA747" s="47">
        <f t="shared" si="385"/>
        <v>109.60481945217539</v>
      </c>
      <c r="AB747" s="45">
        <f t="shared" si="386"/>
        <v>4.3491999999999997</v>
      </c>
      <c r="AC747" s="2" t="str">
        <f t="shared" si="372"/>
        <v>TY1</v>
      </c>
      <c r="AD747">
        <f t="shared" si="373"/>
        <v>109.5625</v>
      </c>
      <c r="AE747">
        <f t="shared" si="374"/>
        <v>110.03125</v>
      </c>
      <c r="AF747" s="49">
        <f t="shared" si="401"/>
        <v>-0.46875</v>
      </c>
      <c r="AG747" s="3">
        <f t="shared" si="387"/>
        <v>109.60481945217539</v>
      </c>
      <c r="AH747">
        <f t="shared" si="388"/>
        <v>109.90467405105126</v>
      </c>
      <c r="AI747" s="51">
        <f t="shared" si="389"/>
        <v>-0.29985459887586785</v>
      </c>
      <c r="AJ747" s="52">
        <f t="shared" si="390"/>
        <v>0.16889540112413215</v>
      </c>
      <c r="AK747" s="2">
        <v>45154</v>
      </c>
      <c r="AL747" t="str">
        <v>91282CHR</v>
      </c>
      <c r="AM747">
        <v>2.5699000000000001</v>
      </c>
      <c r="AN747">
        <v>5.2070100000000004</v>
      </c>
      <c r="AO747">
        <v>0.89370000000000005</v>
      </c>
      <c r="AP747">
        <v>110.03125</v>
      </c>
      <c r="AQ747">
        <f>VLOOKUP(AL747,工作表1!$F$3:$G$1000,2,FALSE)</f>
        <v>4</v>
      </c>
      <c r="AR747" t="str">
        <f>VLOOKUP(AL747,工作表1!$F$3:$H$1000,3,FALSE)</f>
        <v>2030/7/31</v>
      </c>
      <c r="AS747">
        <f t="shared" si="375"/>
        <v>5.3972499999999997</v>
      </c>
      <c r="AT747">
        <f t="shared" si="376"/>
        <v>-1.3972499999999997</v>
      </c>
      <c r="AU747" s="43">
        <f t="shared" si="391"/>
        <v>45322</v>
      </c>
      <c r="AV747" s="43">
        <f t="shared" si="377"/>
        <v>45289</v>
      </c>
      <c r="AW747" s="45">
        <f t="shared" si="392"/>
        <v>0.18478260869565216</v>
      </c>
      <c r="AX747" s="45">
        <f t="shared" si="393"/>
        <v>1.6532757593805836</v>
      </c>
      <c r="AY747" s="47">
        <f t="shared" si="394"/>
        <v>97.874504235193172</v>
      </c>
      <c r="AZ747" s="47">
        <f t="shared" si="395"/>
        <v>109.90467405105126</v>
      </c>
      <c r="BA747" s="43"/>
      <c r="BC747" s="2">
        <v>45153</v>
      </c>
      <c r="BD747" t="str">
        <v>91282CAV</v>
      </c>
      <c r="BE747">
        <v>25.7151</v>
      </c>
      <c r="BF747">
        <v>3.8054299999999999</v>
      </c>
      <c r="BG747">
        <v>0.72750000000000004</v>
      </c>
      <c r="BH747">
        <v>110.828125</v>
      </c>
      <c r="BI747">
        <f>VLOOKUP(BD747,工作表1!$K$3:$L$1000,2,FALSE)</f>
        <v>0.875</v>
      </c>
      <c r="BJ747" t="str">
        <f>VLOOKUP(BD747,工作表1!$K$3:$M$1000,3,FALSE)</f>
        <v>2030/11/15</v>
      </c>
      <c r="BK747">
        <f t="shared" si="378"/>
        <v>5.3922999999999996</v>
      </c>
      <c r="BL747">
        <f t="shared" si="379"/>
        <v>-4.5172999999999996</v>
      </c>
      <c r="BM747" s="43">
        <f t="shared" si="396"/>
        <v>45245</v>
      </c>
      <c r="BN747" s="43">
        <f t="shared" si="380"/>
        <v>45380</v>
      </c>
      <c r="BO747" s="45">
        <f t="shared" si="397"/>
        <v>0.22112771739130435</v>
      </c>
      <c r="BP747" s="45">
        <f t="shared" si="398"/>
        <v>0.76290853930911251</v>
      </c>
      <c r="BQ747" s="47">
        <f t="shared" si="399"/>
        <v>79.253811739975916</v>
      </c>
      <c r="BR747" s="47">
        <f t="shared" si="400"/>
        <v>109.74083026181522</v>
      </c>
    </row>
    <row r="748" spans="6:70" x14ac:dyDescent="0.25">
      <c r="F748" s="2">
        <v>45166</v>
      </c>
      <c r="G748">
        <v>5.4420999999999999</v>
      </c>
      <c r="H748" s="43">
        <v>45189</v>
      </c>
      <c r="I748">
        <v>4.5217000000000001</v>
      </c>
      <c r="L748" s="2">
        <v>45153</v>
      </c>
      <c r="M748" t="str">
        <v>91282CHF</v>
      </c>
      <c r="N748">
        <v>4.8433000000000002</v>
      </c>
      <c r="O748">
        <v>4.1563600000000003</v>
      </c>
      <c r="P748">
        <v>0.88039999999999996</v>
      </c>
      <c r="Q748">
        <v>109.765625</v>
      </c>
      <c r="R748">
        <f>VLOOKUP(M748,工作表1!$A$3:$B$1000,2,FALSE)</f>
        <v>3.75</v>
      </c>
      <c r="S748" t="str">
        <f>VLOOKUP(M748,工作表1!$A$3:$C$1000,3,FALSE)</f>
        <v>2030/5/31</v>
      </c>
      <c r="T748">
        <f t="shared" si="370"/>
        <v>5.3922999999999996</v>
      </c>
      <c r="U748">
        <f t="shared" si="369"/>
        <v>-1.6422999999999996</v>
      </c>
      <c r="V748" s="43">
        <f t="shared" si="381"/>
        <v>45260</v>
      </c>
      <c r="W748" s="43">
        <f t="shared" si="371"/>
        <v>45198</v>
      </c>
      <c r="X748" s="45">
        <f t="shared" si="382"/>
        <v>0.78893442622950827</v>
      </c>
      <c r="Y748" s="45">
        <f t="shared" si="383"/>
        <v>1.2409892207500564</v>
      </c>
      <c r="Z748" s="47">
        <f t="shared" si="384"/>
        <v>96.572633063023801</v>
      </c>
      <c r="AA748" s="47">
        <f t="shared" si="385"/>
        <v>109.82061317846849</v>
      </c>
      <c r="AB748" s="45">
        <f t="shared" si="386"/>
        <v>4.3093000000000004</v>
      </c>
      <c r="AC748" s="2" t="str">
        <f t="shared" si="372"/>
        <v>TY1</v>
      </c>
      <c r="AD748">
        <f t="shared" si="373"/>
        <v>109.765625</v>
      </c>
      <c r="AE748">
        <f t="shared" si="374"/>
        <v>110.25</v>
      </c>
      <c r="AF748" s="49">
        <f t="shared" si="401"/>
        <v>-0.484375</v>
      </c>
      <c r="AG748" s="3">
        <f t="shared" si="387"/>
        <v>109.82061317846849</v>
      </c>
      <c r="AH748">
        <f t="shared" si="388"/>
        <v>110.13310105169404</v>
      </c>
      <c r="AI748" s="51">
        <f t="shared" si="389"/>
        <v>-0.31248787322554961</v>
      </c>
      <c r="AJ748" s="52">
        <f t="shared" si="390"/>
        <v>0.17188712677445039</v>
      </c>
      <c r="AK748" s="2">
        <v>45153</v>
      </c>
      <c r="AL748" t="str">
        <v>91282CHR</v>
      </c>
      <c r="AM748">
        <v>3.0775000000000001</v>
      </c>
      <c r="AN748">
        <v>5.1670199999999999</v>
      </c>
      <c r="AO748">
        <v>0.89370000000000005</v>
      </c>
      <c r="AP748">
        <v>110.25</v>
      </c>
      <c r="AQ748">
        <f>VLOOKUP(AL748,工作表1!$F$3:$G$1000,2,FALSE)</f>
        <v>4</v>
      </c>
      <c r="AR748" t="str">
        <f>VLOOKUP(AL748,工作表1!$F$3:$H$1000,3,FALSE)</f>
        <v>2030/7/31</v>
      </c>
      <c r="AS748">
        <f t="shared" si="375"/>
        <v>5.3922999999999996</v>
      </c>
      <c r="AT748">
        <f t="shared" si="376"/>
        <v>-1.3922999999999996</v>
      </c>
      <c r="AU748" s="43">
        <f t="shared" si="391"/>
        <v>45322</v>
      </c>
      <c r="AV748" s="43">
        <f t="shared" si="377"/>
        <v>45289</v>
      </c>
      <c r="AW748" s="45">
        <f t="shared" si="392"/>
        <v>0.17391304347826086</v>
      </c>
      <c r="AX748" s="45">
        <f t="shared" si="393"/>
        <v>1.6533650982727814</v>
      </c>
      <c r="AY748" s="47">
        <f t="shared" si="394"/>
        <v>98.077913882501704</v>
      </c>
      <c r="AZ748" s="47">
        <f t="shared" si="395"/>
        <v>110.13310105169404</v>
      </c>
      <c r="BA748" s="43"/>
      <c r="BC748" s="2">
        <v>45152</v>
      </c>
      <c r="BD748" t="str">
        <v>91282CAV</v>
      </c>
      <c r="BE748">
        <v>26.5243</v>
      </c>
      <c r="BF748">
        <v>3.7640099999999999</v>
      </c>
      <c r="BG748">
        <v>0.72750000000000004</v>
      </c>
      <c r="BH748">
        <v>111.09375</v>
      </c>
      <c r="BI748">
        <f>VLOOKUP(BD748,工作表1!$K$3:$L$1000,2,FALSE)</f>
        <v>0.875</v>
      </c>
      <c r="BJ748" t="str">
        <f>VLOOKUP(BD748,工作表1!$K$3:$M$1000,3,FALSE)</f>
        <v>2030/11/15</v>
      </c>
      <c r="BK748">
        <f t="shared" si="378"/>
        <v>5.3927500000000004</v>
      </c>
      <c r="BL748">
        <f t="shared" si="379"/>
        <v>-4.5177500000000004</v>
      </c>
      <c r="BM748" s="43">
        <f t="shared" si="396"/>
        <v>45245</v>
      </c>
      <c r="BN748" s="43">
        <f t="shared" si="380"/>
        <v>45380</v>
      </c>
      <c r="BO748" s="45">
        <f t="shared" si="397"/>
        <v>0.21875</v>
      </c>
      <c r="BP748" s="45">
        <f t="shared" si="398"/>
        <v>0.76292808219178077</v>
      </c>
      <c r="BQ748" s="47">
        <f t="shared" si="399"/>
        <v>79.440909447501113</v>
      </c>
      <c r="BR748" s="47">
        <f t="shared" si="400"/>
        <v>110.00194300503324</v>
      </c>
    </row>
    <row r="749" spans="6:70" x14ac:dyDescent="0.25">
      <c r="F749" s="2">
        <v>45163</v>
      </c>
      <c r="G749">
        <v>5.4340000000000002</v>
      </c>
      <c r="H749" s="43">
        <v>45188</v>
      </c>
      <c r="I749">
        <v>4.4573999999999998</v>
      </c>
      <c r="L749" s="2">
        <v>45152</v>
      </c>
      <c r="M749" t="str">
        <v>91282CHF</v>
      </c>
      <c r="N749">
        <v>4.4123000000000001</v>
      </c>
      <c r="O749">
        <v>4.2953299999999999</v>
      </c>
      <c r="P749">
        <v>0.88039999999999996</v>
      </c>
      <c r="Q749">
        <v>110</v>
      </c>
      <c r="R749">
        <f>VLOOKUP(M749,工作表1!$A$3:$B$1000,2,FALSE)</f>
        <v>3.75</v>
      </c>
      <c r="S749" t="str">
        <f>VLOOKUP(M749,工作表1!$A$3:$C$1000,3,FALSE)</f>
        <v>2030/5/31</v>
      </c>
      <c r="T749">
        <f t="shared" si="370"/>
        <v>5.3927500000000004</v>
      </c>
      <c r="U749">
        <f t="shared" si="369"/>
        <v>-1.6427500000000004</v>
      </c>
      <c r="V749" s="43">
        <f t="shared" si="381"/>
        <v>45260</v>
      </c>
      <c r="W749" s="43">
        <f t="shared" si="371"/>
        <v>45198</v>
      </c>
      <c r="X749" s="45">
        <f t="shared" si="382"/>
        <v>0.77868852459016402</v>
      </c>
      <c r="Y749" s="45">
        <f t="shared" si="383"/>
        <v>1.2410172917134517</v>
      </c>
      <c r="Z749" s="47">
        <f t="shared" si="384"/>
        <v>96.736215546228195</v>
      </c>
      <c r="AA749" s="47">
        <f t="shared" si="385"/>
        <v>110.00941008484092</v>
      </c>
      <c r="AB749" s="45">
        <f t="shared" si="386"/>
        <v>4.2960000000000003</v>
      </c>
      <c r="AC749" s="2" t="str">
        <f t="shared" si="372"/>
        <v>TY1</v>
      </c>
      <c r="AD749">
        <f t="shared" si="373"/>
        <v>110</v>
      </c>
      <c r="AE749">
        <f t="shared" si="374"/>
        <v>110.5</v>
      </c>
      <c r="AF749" s="49">
        <f t="shared" si="401"/>
        <v>-0.5</v>
      </c>
      <c r="AG749" s="3">
        <f t="shared" si="387"/>
        <v>110.00941008484092</v>
      </c>
      <c r="AH749">
        <f t="shared" si="388"/>
        <v>110.35005835989057</v>
      </c>
      <c r="AI749" s="51">
        <f t="shared" si="389"/>
        <v>-0.34064827504964512</v>
      </c>
      <c r="AJ749" s="52">
        <f t="shared" si="390"/>
        <v>0.15935172495035488</v>
      </c>
      <c r="AK749" s="2">
        <v>45152</v>
      </c>
      <c r="AL749" t="str">
        <v>91282CHR</v>
      </c>
      <c r="AM749">
        <v>3.1667999999999998</v>
      </c>
      <c r="AN749">
        <v>5.1599899999999996</v>
      </c>
      <c r="AO749">
        <v>0.89370000000000005</v>
      </c>
      <c r="AP749">
        <v>110.5</v>
      </c>
      <c r="AQ749">
        <f>VLOOKUP(AL749,工作表1!$F$3:$G$1000,2,FALSE)</f>
        <v>4</v>
      </c>
      <c r="AR749" t="str">
        <f>VLOOKUP(AL749,工作表1!$F$3:$H$1000,3,FALSE)</f>
        <v>2030/7/31</v>
      </c>
      <c r="AS749">
        <f t="shared" si="375"/>
        <v>5.3927500000000004</v>
      </c>
      <c r="AT749">
        <f t="shared" si="376"/>
        <v>-1.3927500000000004</v>
      </c>
      <c r="AU749" s="43">
        <f t="shared" si="391"/>
        <v>45322</v>
      </c>
      <c r="AV749" s="43">
        <f t="shared" si="377"/>
        <v>45289</v>
      </c>
      <c r="AW749" s="45">
        <f t="shared" si="392"/>
        <v>0.16304347826086957</v>
      </c>
      <c r="AX749" s="45">
        <f t="shared" si="393"/>
        <v>1.6534544371649793</v>
      </c>
      <c r="AY749" s="47">
        <f t="shared" si="394"/>
        <v>98.26906056567104</v>
      </c>
      <c r="AZ749" s="47">
        <f t="shared" si="395"/>
        <v>110.35005835989057</v>
      </c>
      <c r="BA749" s="43"/>
      <c r="BC749" s="2">
        <v>45149</v>
      </c>
      <c r="BD749" t="str">
        <v>91282CAV</v>
      </c>
      <c r="BE749">
        <v>26.1906</v>
      </c>
      <c r="BF749">
        <v>3.79169</v>
      </c>
      <c r="BG749">
        <v>0.72750000000000004</v>
      </c>
      <c r="BH749">
        <v>111.296875</v>
      </c>
      <c r="BI749">
        <f>VLOOKUP(BD749,工作表1!$K$3:$L$1000,2,FALSE)</f>
        <v>0.875</v>
      </c>
      <c r="BJ749" t="str">
        <f>VLOOKUP(BD749,工作表1!$K$3:$M$1000,3,FALSE)</f>
        <v>2030/11/15</v>
      </c>
      <c r="BK749">
        <f t="shared" si="378"/>
        <v>5.3890000000000002</v>
      </c>
      <c r="BL749">
        <f t="shared" si="379"/>
        <v>-4.5140000000000002</v>
      </c>
      <c r="BM749" s="43">
        <f t="shared" si="396"/>
        <v>45245</v>
      </c>
      <c r="BN749" s="43">
        <f t="shared" si="380"/>
        <v>45380</v>
      </c>
      <c r="BO749" s="45">
        <f t="shared" si="397"/>
        <v>0.21637228260869565</v>
      </c>
      <c r="BP749" s="45">
        <f t="shared" si="398"/>
        <v>0.76294762507444913</v>
      </c>
      <c r="BQ749" s="47">
        <f t="shared" si="399"/>
        <v>79.565553770587385</v>
      </c>
      <c r="BR749" s="47">
        <f t="shared" si="400"/>
        <v>110.1735562507407</v>
      </c>
    </row>
    <row r="750" spans="6:70" x14ac:dyDescent="0.25">
      <c r="F750" s="2">
        <v>45162</v>
      </c>
      <c r="G750">
        <v>5.4253999999999998</v>
      </c>
      <c r="H750" s="43">
        <v>45187</v>
      </c>
      <c r="I750">
        <v>4.3986000000000001</v>
      </c>
      <c r="L750" s="2">
        <v>45149</v>
      </c>
      <c r="M750" t="str">
        <v>91282CHF</v>
      </c>
      <c r="N750">
        <v>4.7965999999999998</v>
      </c>
      <c r="O750">
        <v>4.2225599999999996</v>
      </c>
      <c r="P750">
        <v>0.88039999999999996</v>
      </c>
      <c r="Q750">
        <v>110.1875</v>
      </c>
      <c r="R750">
        <f>VLOOKUP(M750,工作表1!$A$3:$B$1000,2,FALSE)</f>
        <v>3.75</v>
      </c>
      <c r="S750" t="str">
        <f>VLOOKUP(M750,工作表1!$A$3:$C$1000,3,FALSE)</f>
        <v>2030/5/31</v>
      </c>
      <c r="T750">
        <f t="shared" si="370"/>
        <v>5.3890000000000002</v>
      </c>
      <c r="U750">
        <f t="shared" si="369"/>
        <v>-1.6390000000000002</v>
      </c>
      <c r="V750" s="43">
        <f t="shared" si="381"/>
        <v>45260</v>
      </c>
      <c r="W750" s="43">
        <f t="shared" si="371"/>
        <v>45198</v>
      </c>
      <c r="X750" s="45">
        <f t="shared" si="382"/>
        <v>0.76844262295081966</v>
      </c>
      <c r="Y750" s="45">
        <f t="shared" si="383"/>
        <v>1.2410453626768472</v>
      </c>
      <c r="Z750" s="47">
        <f t="shared" si="384"/>
        <v>96.908833076838661</v>
      </c>
      <c r="AA750" s="47">
        <f t="shared" si="385"/>
        <v>110.20786269400688</v>
      </c>
      <c r="AB750" s="45">
        <f t="shared" si="386"/>
        <v>4.2455999999999996</v>
      </c>
      <c r="AC750" s="2" t="str">
        <f t="shared" si="372"/>
        <v>TY1</v>
      </c>
      <c r="AD750">
        <f t="shared" si="373"/>
        <v>110.1875</v>
      </c>
      <c r="AE750">
        <f t="shared" si="374"/>
        <v>110.703125</v>
      </c>
      <c r="AF750" s="49">
        <f t="shared" si="401"/>
        <v>-0.515625</v>
      </c>
      <c r="AG750" s="3">
        <f t="shared" si="387"/>
        <v>110.20786269400688</v>
      </c>
      <c r="AH750">
        <f t="shared" si="388"/>
        <v>110.52561770402001</v>
      </c>
      <c r="AI750" s="51">
        <f t="shared" si="389"/>
        <v>-0.31775501001312989</v>
      </c>
      <c r="AJ750" s="52">
        <f t="shared" si="390"/>
        <v>0.19786998998687011</v>
      </c>
      <c r="AK750" s="2">
        <v>45149</v>
      </c>
      <c r="AL750" t="str">
        <v>91282CHR</v>
      </c>
      <c r="AM750">
        <v>2.5455999999999999</v>
      </c>
      <c r="AN750">
        <v>5.2110399999999997</v>
      </c>
      <c r="AO750">
        <v>0.89370000000000005</v>
      </c>
      <c r="AP750">
        <v>110.703125</v>
      </c>
      <c r="AQ750">
        <f>VLOOKUP(AL750,工作表1!$F$3:$G$1000,2,FALSE)</f>
        <v>4</v>
      </c>
      <c r="AR750" t="str">
        <f>VLOOKUP(AL750,工作表1!$F$3:$H$1000,3,FALSE)</f>
        <v>2030/7/31</v>
      </c>
      <c r="AS750">
        <f t="shared" si="375"/>
        <v>5.3890000000000002</v>
      </c>
      <c r="AT750">
        <f t="shared" si="376"/>
        <v>-1.3890000000000002</v>
      </c>
      <c r="AU750" s="43">
        <f t="shared" si="391"/>
        <v>45322</v>
      </c>
      <c r="AV750" s="43">
        <f t="shared" si="377"/>
        <v>45289</v>
      </c>
      <c r="AW750" s="45">
        <f t="shared" si="392"/>
        <v>0.15217391304347827</v>
      </c>
      <c r="AX750" s="45">
        <f t="shared" si="393"/>
        <v>1.653543776057177</v>
      </c>
      <c r="AY750" s="47">
        <f t="shared" si="394"/>
        <v>98.424805721686951</v>
      </c>
      <c r="AZ750" s="47">
        <f t="shared" si="395"/>
        <v>110.52561770402001</v>
      </c>
      <c r="BA750" s="43"/>
      <c r="BC750" s="2">
        <v>45148</v>
      </c>
      <c r="BD750" t="str">
        <v>91282CAV</v>
      </c>
      <c r="BE750">
        <v>28.66</v>
      </c>
      <c r="BF750">
        <v>3.6707700000000001</v>
      </c>
      <c r="BG750">
        <v>0.72750000000000004</v>
      </c>
      <c r="BH750">
        <v>111.984375</v>
      </c>
      <c r="BI750">
        <f>VLOOKUP(BD750,工作表1!$K$3:$L$1000,2,FALSE)</f>
        <v>0.875</v>
      </c>
      <c r="BJ750" t="str">
        <f>VLOOKUP(BD750,工作表1!$K$3:$M$1000,3,FALSE)</f>
        <v>2030/11/15</v>
      </c>
      <c r="BK750">
        <f t="shared" si="378"/>
        <v>5.3860000000000001</v>
      </c>
      <c r="BL750">
        <f t="shared" si="379"/>
        <v>-4.5110000000000001</v>
      </c>
      <c r="BM750" s="43">
        <f t="shared" si="396"/>
        <v>45245</v>
      </c>
      <c r="BN750" s="43">
        <f t="shared" si="380"/>
        <v>45380</v>
      </c>
      <c r="BO750" s="45">
        <f t="shared" si="397"/>
        <v>0.20923913043478262</v>
      </c>
      <c r="BP750" s="45">
        <f t="shared" si="398"/>
        <v>0.76300625372245379</v>
      </c>
      <c r="BQ750" s="47">
        <f t="shared" si="399"/>
        <v>80.114075481246843</v>
      </c>
      <c r="BR750" s="47">
        <f t="shared" si="400"/>
        <v>110.93548532312171</v>
      </c>
    </row>
    <row r="751" spans="6:70" x14ac:dyDescent="0.25">
      <c r="F751" s="2">
        <v>45161</v>
      </c>
      <c r="G751">
        <v>5.4080000000000004</v>
      </c>
      <c r="H751" s="43">
        <v>45184</v>
      </c>
      <c r="I751">
        <v>4.4198000000000004</v>
      </c>
      <c r="L751" s="2">
        <v>45148</v>
      </c>
      <c r="M751" t="str">
        <v>91282CHF</v>
      </c>
      <c r="N751">
        <v>4.9175000000000004</v>
      </c>
      <c r="O751">
        <v>4.2721</v>
      </c>
      <c r="P751">
        <v>0.88039999999999996</v>
      </c>
      <c r="Q751">
        <v>110.859375</v>
      </c>
      <c r="R751">
        <f>VLOOKUP(M751,工作表1!$A$3:$B$1000,2,FALSE)</f>
        <v>3.75</v>
      </c>
      <c r="S751" t="str">
        <f>VLOOKUP(M751,工作表1!$A$3:$C$1000,3,FALSE)</f>
        <v>2030/5/31</v>
      </c>
      <c r="T751">
        <f t="shared" si="370"/>
        <v>5.3860000000000001</v>
      </c>
      <c r="U751">
        <f t="shared" si="369"/>
        <v>-1.6360000000000001</v>
      </c>
      <c r="V751" s="43">
        <f t="shared" si="381"/>
        <v>45260</v>
      </c>
      <c r="W751" s="43">
        <f t="shared" si="371"/>
        <v>45198</v>
      </c>
      <c r="X751" s="45">
        <f t="shared" si="382"/>
        <v>0.73770491803278682</v>
      </c>
      <c r="Y751" s="45">
        <f t="shared" si="383"/>
        <v>1.2411295755670335</v>
      </c>
      <c r="Z751" s="47">
        <f t="shared" si="384"/>
        <v>97.509412931964377</v>
      </c>
      <c r="AA751" s="47">
        <f t="shared" si="385"/>
        <v>110.89831954463172</v>
      </c>
      <c r="AB751" s="45">
        <f t="shared" si="386"/>
        <v>4.1797000000000004</v>
      </c>
      <c r="AC751" s="2" t="str">
        <f t="shared" si="372"/>
        <v>TY1</v>
      </c>
      <c r="AD751">
        <f t="shared" si="373"/>
        <v>110.859375</v>
      </c>
      <c r="AE751">
        <f t="shared" si="374"/>
        <v>111.390625</v>
      </c>
      <c r="AF751" s="49">
        <f t="shared" si="401"/>
        <v>-0.53125</v>
      </c>
      <c r="AG751" s="3">
        <f t="shared" si="387"/>
        <v>110.89831954463172</v>
      </c>
      <c r="AH751">
        <f t="shared" si="388"/>
        <v>111.24648258749885</v>
      </c>
      <c r="AI751" s="51">
        <f t="shared" si="389"/>
        <v>-0.34816304286712807</v>
      </c>
      <c r="AJ751" s="52">
        <f t="shared" si="390"/>
        <v>0.18308695713287193</v>
      </c>
      <c r="AK751" s="2">
        <v>45148</v>
      </c>
      <c r="AL751" t="str">
        <v>91282CHR</v>
      </c>
      <c r="AM751">
        <v>3.1316000000000002</v>
      </c>
      <c r="AN751">
        <v>5.1673099999999996</v>
      </c>
      <c r="AO751">
        <v>0.89370000000000005</v>
      </c>
      <c r="AP751">
        <v>111.390625</v>
      </c>
      <c r="AQ751">
        <f>VLOOKUP(AL751,工作表1!$F$3:$G$1000,2,FALSE)</f>
        <v>4</v>
      </c>
      <c r="AR751" t="str">
        <f>VLOOKUP(AL751,工作表1!$F$3:$H$1000,3,FALSE)</f>
        <v>2030/7/31</v>
      </c>
      <c r="AS751">
        <f t="shared" si="375"/>
        <v>5.3860000000000001</v>
      </c>
      <c r="AT751">
        <f t="shared" si="376"/>
        <v>-1.3860000000000001</v>
      </c>
      <c r="AU751" s="43">
        <f t="shared" si="391"/>
        <v>45322</v>
      </c>
      <c r="AV751" s="43">
        <f t="shared" si="377"/>
        <v>45289</v>
      </c>
      <c r="AW751" s="45">
        <f t="shared" si="392"/>
        <v>0.11956521739130435</v>
      </c>
      <c r="AX751" s="45">
        <f t="shared" si="393"/>
        <v>1.6538117927337701</v>
      </c>
      <c r="AY751" s="47">
        <f t="shared" si="394"/>
        <v>99.062502645220931</v>
      </c>
      <c r="AZ751" s="47">
        <f t="shared" si="395"/>
        <v>111.24648258749885</v>
      </c>
      <c r="BA751" s="43"/>
      <c r="BC751" s="2">
        <v>45147</v>
      </c>
      <c r="BD751" t="str">
        <v>91282CAV</v>
      </c>
      <c r="BE751">
        <v>30.673999999999999</v>
      </c>
      <c r="BF751">
        <v>3.5629900000000001</v>
      </c>
      <c r="BG751">
        <v>0.72750000000000004</v>
      </c>
      <c r="BH751">
        <v>112.53125</v>
      </c>
      <c r="BI751">
        <f>VLOOKUP(BD751,工作表1!$K$3:$L$1000,2,FALSE)</f>
        <v>0.875</v>
      </c>
      <c r="BJ751" t="str">
        <f>VLOOKUP(BD751,工作表1!$K$3:$M$1000,3,FALSE)</f>
        <v>2030/11/15</v>
      </c>
      <c r="BK751">
        <f t="shared" si="378"/>
        <v>5.3895</v>
      </c>
      <c r="BL751">
        <f t="shared" si="379"/>
        <v>-4.5145</v>
      </c>
      <c r="BM751" s="43">
        <f t="shared" si="396"/>
        <v>45245</v>
      </c>
      <c r="BN751" s="43">
        <f t="shared" si="380"/>
        <v>45380</v>
      </c>
      <c r="BO751" s="45">
        <f t="shared" si="397"/>
        <v>0.20686141304347827</v>
      </c>
      <c r="BP751" s="45">
        <f t="shared" si="398"/>
        <v>0.76302579660512215</v>
      </c>
      <c r="BQ751" s="47">
        <f t="shared" si="399"/>
        <v>80.552311932804741</v>
      </c>
      <c r="BR751" s="47">
        <f t="shared" si="400"/>
        <v>111.54449229257787</v>
      </c>
    </row>
    <row r="752" spans="6:70" x14ac:dyDescent="0.25">
      <c r="F752" s="2">
        <v>45160</v>
      </c>
      <c r="G752">
        <v>5.4112999999999998</v>
      </c>
      <c r="H752" s="43">
        <v>45183</v>
      </c>
      <c r="I752">
        <v>4.3718000000000004</v>
      </c>
      <c r="L752" s="2">
        <v>45147</v>
      </c>
      <c r="M752" t="str">
        <v>91282CHF</v>
      </c>
      <c r="N752">
        <v>5.1950000000000003</v>
      </c>
      <c r="O752">
        <v>4.2340499999999999</v>
      </c>
      <c r="P752">
        <v>0.88039999999999996</v>
      </c>
      <c r="Q752">
        <v>111.390625</v>
      </c>
      <c r="R752">
        <f>VLOOKUP(M752,工作表1!$A$3:$B$1000,2,FALSE)</f>
        <v>3.75</v>
      </c>
      <c r="S752" t="str">
        <f>VLOOKUP(M752,工作表1!$A$3:$C$1000,3,FALSE)</f>
        <v>2030/5/31</v>
      </c>
      <c r="T752">
        <f t="shared" si="370"/>
        <v>5.3895</v>
      </c>
      <c r="U752">
        <f t="shared" si="369"/>
        <v>-1.6395</v>
      </c>
      <c r="V752" s="43">
        <f t="shared" si="381"/>
        <v>45260</v>
      </c>
      <c r="W752" s="43">
        <f t="shared" si="371"/>
        <v>45198</v>
      </c>
      <c r="X752" s="45">
        <f t="shared" si="382"/>
        <v>0.72745901639344257</v>
      </c>
      <c r="Y752" s="45">
        <f t="shared" si="383"/>
        <v>1.2411576465304288</v>
      </c>
      <c r="Z752" s="47">
        <f t="shared" si="384"/>
        <v>97.97833504949908</v>
      </c>
      <c r="AA752" s="47">
        <f t="shared" si="385"/>
        <v>111.43440404237333</v>
      </c>
      <c r="AB752" s="45">
        <f t="shared" si="386"/>
        <v>4.0777000000000001</v>
      </c>
      <c r="AC752" s="2" t="str">
        <f t="shared" si="372"/>
        <v>TY1</v>
      </c>
      <c r="AD752">
        <f t="shared" si="373"/>
        <v>111.390625</v>
      </c>
      <c r="AE752">
        <f t="shared" si="374"/>
        <v>111.9375</v>
      </c>
      <c r="AF752" s="49">
        <f t="shared" si="401"/>
        <v>-0.546875</v>
      </c>
      <c r="AG752" s="3">
        <f t="shared" si="387"/>
        <v>111.43440404237333</v>
      </c>
      <c r="AH752">
        <f t="shared" si="388"/>
        <v>111.79292253515979</v>
      </c>
      <c r="AI752" s="51">
        <f t="shared" si="389"/>
        <v>-0.35851849278645886</v>
      </c>
      <c r="AJ752" s="52">
        <f t="shared" si="390"/>
        <v>0.18835650721354114</v>
      </c>
      <c r="AK752" s="2">
        <v>45147</v>
      </c>
      <c r="AL752" t="str">
        <v>91282CHR</v>
      </c>
      <c r="AM752">
        <v>3.4054000000000002</v>
      </c>
      <c r="AN752">
        <v>5.1453899999999999</v>
      </c>
      <c r="AO752">
        <v>0.89370000000000005</v>
      </c>
      <c r="AP752">
        <v>111.9375</v>
      </c>
      <c r="AQ752">
        <f>VLOOKUP(AL752,工作表1!$F$3:$G$1000,2,FALSE)</f>
        <v>4</v>
      </c>
      <c r="AR752" t="str">
        <f>VLOOKUP(AL752,工作表1!$F$3:$H$1000,3,FALSE)</f>
        <v>2030/7/31</v>
      </c>
      <c r="AS752">
        <f t="shared" si="375"/>
        <v>5.3895</v>
      </c>
      <c r="AT752">
        <f t="shared" si="376"/>
        <v>-1.3895</v>
      </c>
      <c r="AU752" s="43">
        <f t="shared" si="391"/>
        <v>45322</v>
      </c>
      <c r="AV752" s="43">
        <f t="shared" si="377"/>
        <v>45289</v>
      </c>
      <c r="AW752" s="45">
        <f t="shared" si="392"/>
        <v>0.10869565217391304</v>
      </c>
      <c r="AX752" s="45">
        <f t="shared" si="393"/>
        <v>1.653901131625968</v>
      </c>
      <c r="AY752" s="47">
        <f t="shared" si="394"/>
        <v>99.546924629946275</v>
      </c>
      <c r="AZ752" s="47">
        <f t="shared" si="395"/>
        <v>111.79292253515979</v>
      </c>
      <c r="BA752" s="43"/>
      <c r="BC752" s="2">
        <v>45146</v>
      </c>
      <c r="BD752" t="str">
        <v>91282CAV</v>
      </c>
      <c r="BE752">
        <v>30.1035</v>
      </c>
      <c r="BF752">
        <v>3.6049500000000001</v>
      </c>
      <c r="BG752">
        <v>0.72750000000000004</v>
      </c>
      <c r="BH752">
        <v>112.546875</v>
      </c>
      <c r="BI752">
        <f>VLOOKUP(BD752,工作表1!$K$3:$L$1000,2,FALSE)</f>
        <v>0.875</v>
      </c>
      <c r="BJ752" t="str">
        <f>VLOOKUP(BD752,工作表1!$K$3:$M$1000,3,FALSE)</f>
        <v>2030/11/15</v>
      </c>
      <c r="BK752">
        <f t="shared" si="378"/>
        <v>5.3856999999999999</v>
      </c>
      <c r="BL752">
        <f t="shared" si="379"/>
        <v>-4.5106999999999999</v>
      </c>
      <c r="BM752" s="43">
        <f t="shared" si="396"/>
        <v>45245</v>
      </c>
      <c r="BN752" s="43">
        <f t="shared" si="380"/>
        <v>45380</v>
      </c>
      <c r="BO752" s="45">
        <f t="shared" si="397"/>
        <v>0.20448369565217392</v>
      </c>
      <c r="BP752" s="45">
        <f t="shared" si="398"/>
        <v>0.76304533948779041</v>
      </c>
      <c r="BQ752" s="47">
        <f t="shared" si="399"/>
        <v>80.536393649133942</v>
      </c>
      <c r="BR752" s="47">
        <f t="shared" si="400"/>
        <v>111.52276384896672</v>
      </c>
    </row>
    <row r="753" spans="6:70" x14ac:dyDescent="0.25">
      <c r="F753" s="2">
        <v>45159</v>
      </c>
      <c r="G753">
        <v>5.4089999999999998</v>
      </c>
      <c r="H753" s="43">
        <v>45182</v>
      </c>
      <c r="I753">
        <v>4.3346999999999998</v>
      </c>
      <c r="L753" s="2">
        <v>45146</v>
      </c>
      <c r="M753" t="str">
        <v>91282CHF</v>
      </c>
      <c r="N753">
        <v>4.8978000000000002</v>
      </c>
      <c r="O753">
        <v>4.3235599999999996</v>
      </c>
      <c r="P753">
        <v>0.88039999999999996</v>
      </c>
      <c r="Q753">
        <v>111.40625</v>
      </c>
      <c r="R753">
        <f>VLOOKUP(M753,工作表1!$A$3:$B$1000,2,FALSE)</f>
        <v>3.75</v>
      </c>
      <c r="S753" t="str">
        <f>VLOOKUP(M753,工作表1!$A$3:$C$1000,3,FALSE)</f>
        <v>2030/5/31</v>
      </c>
      <c r="T753">
        <f t="shared" si="370"/>
        <v>5.3856999999999999</v>
      </c>
      <c r="U753">
        <f t="shared" si="369"/>
        <v>-1.6356999999999999</v>
      </c>
      <c r="V753" s="43">
        <f t="shared" si="381"/>
        <v>45260</v>
      </c>
      <c r="W753" s="43">
        <f t="shared" si="371"/>
        <v>45198</v>
      </c>
      <c r="X753" s="45">
        <f t="shared" si="382"/>
        <v>0.71721311475409832</v>
      </c>
      <c r="Y753" s="45">
        <f t="shared" si="383"/>
        <v>1.2411857174938243</v>
      </c>
      <c r="Z753" s="47">
        <f t="shared" si="384"/>
        <v>97.977817436810525</v>
      </c>
      <c r="AA753" s="47">
        <f t="shared" si="385"/>
        <v>111.43612410071754</v>
      </c>
      <c r="AB753" s="45">
        <f t="shared" si="386"/>
        <v>4.0698999999999996</v>
      </c>
      <c r="AC753" s="2" t="str">
        <f t="shared" si="372"/>
        <v>TY1</v>
      </c>
      <c r="AD753">
        <f t="shared" si="373"/>
        <v>111.40625</v>
      </c>
      <c r="AE753">
        <f t="shared" si="374"/>
        <v>111.953125</v>
      </c>
      <c r="AF753" s="49">
        <f t="shared" si="401"/>
        <v>-0.546875</v>
      </c>
      <c r="AG753" s="3">
        <f t="shared" si="387"/>
        <v>111.43612410071754</v>
      </c>
      <c r="AH753">
        <f t="shared" si="388"/>
        <v>111.79408425112872</v>
      </c>
      <c r="AI753" s="51">
        <f t="shared" si="389"/>
        <v>-0.35796015041118778</v>
      </c>
      <c r="AJ753" s="52">
        <f t="shared" si="390"/>
        <v>0.18891484958881222</v>
      </c>
      <c r="AK753" s="2">
        <v>45146</v>
      </c>
      <c r="AL753" t="str">
        <v>91282CHR</v>
      </c>
      <c r="AM753">
        <v>3.0840999999999998</v>
      </c>
      <c r="AN753">
        <v>5.1728300000000003</v>
      </c>
      <c r="AO753">
        <v>0.89370000000000005</v>
      </c>
      <c r="AP753">
        <v>111.953125</v>
      </c>
      <c r="AQ753">
        <f>VLOOKUP(AL753,工作表1!$F$3:$G$1000,2,FALSE)</f>
        <v>4</v>
      </c>
      <c r="AR753" t="str">
        <f>VLOOKUP(AL753,工作表1!$F$3:$H$1000,3,FALSE)</f>
        <v>2030/7/31</v>
      </c>
      <c r="AS753">
        <f t="shared" si="375"/>
        <v>5.3856999999999999</v>
      </c>
      <c r="AT753">
        <f t="shared" si="376"/>
        <v>-1.3856999999999999</v>
      </c>
      <c r="AU753" s="43">
        <f t="shared" si="391"/>
        <v>45322</v>
      </c>
      <c r="AV753" s="43">
        <f t="shared" si="377"/>
        <v>45289</v>
      </c>
      <c r="AW753" s="45">
        <f t="shared" si="392"/>
        <v>9.7826086956521743E-2</v>
      </c>
      <c r="AX753" s="45">
        <f t="shared" si="393"/>
        <v>1.6539904705181656</v>
      </c>
      <c r="AY753" s="47">
        <f t="shared" si="394"/>
        <v>99.546891459008478</v>
      </c>
      <c r="AZ753" s="47">
        <f t="shared" si="395"/>
        <v>111.79408425112872</v>
      </c>
      <c r="BA753" s="43"/>
      <c r="BC753" s="2">
        <v>45145</v>
      </c>
      <c r="BD753" t="str">
        <v>91282CAV</v>
      </c>
      <c r="BE753">
        <v>29.045100000000001</v>
      </c>
      <c r="BF753">
        <v>3.67076</v>
      </c>
      <c r="BG753">
        <v>0.72750000000000004</v>
      </c>
      <c r="BH753">
        <v>112.25</v>
      </c>
      <c r="BI753">
        <f>VLOOKUP(BD753,工作表1!$K$3:$L$1000,2,FALSE)</f>
        <v>0.875</v>
      </c>
      <c r="BJ753" t="str">
        <f>VLOOKUP(BD753,工作表1!$K$3:$M$1000,3,FALSE)</f>
        <v>2030/11/15</v>
      </c>
      <c r="BK753">
        <f t="shared" si="378"/>
        <v>5.3853499999999999</v>
      </c>
      <c r="BL753">
        <f t="shared" si="379"/>
        <v>-4.5103499999999999</v>
      </c>
      <c r="BM753" s="43">
        <f t="shared" si="396"/>
        <v>45245</v>
      </c>
      <c r="BN753" s="43">
        <f t="shared" si="380"/>
        <v>45380</v>
      </c>
      <c r="BO753" s="45">
        <f t="shared" si="397"/>
        <v>0.20210597826086957</v>
      </c>
      <c r="BP753" s="45">
        <f t="shared" si="398"/>
        <v>0.76306488237045866</v>
      </c>
      <c r="BQ753" s="47">
        <f t="shared" si="399"/>
        <v>80.269953871266438</v>
      </c>
      <c r="BR753" s="47">
        <f t="shared" si="400"/>
        <v>111.15972941867815</v>
      </c>
    </row>
    <row r="754" spans="6:70" x14ac:dyDescent="0.25">
      <c r="F754" s="2">
        <v>45156</v>
      </c>
      <c r="G754">
        <v>5.3959999999999999</v>
      </c>
      <c r="H754" s="43">
        <v>45181</v>
      </c>
      <c r="I754">
        <v>4.3716999999999997</v>
      </c>
      <c r="L754" s="2">
        <v>45145</v>
      </c>
      <c r="M754" t="str">
        <v>91282CHF</v>
      </c>
      <c r="N754">
        <v>5.4093</v>
      </c>
      <c r="O754">
        <v>4.2295699999999998</v>
      </c>
      <c r="P754">
        <v>0.88039999999999996</v>
      </c>
      <c r="Q754">
        <v>111.125</v>
      </c>
      <c r="R754">
        <f>VLOOKUP(M754,工作表1!$A$3:$B$1000,2,FALSE)</f>
        <v>3.75</v>
      </c>
      <c r="S754" t="str">
        <f>VLOOKUP(M754,工作表1!$A$3:$C$1000,3,FALSE)</f>
        <v>2030/5/31</v>
      </c>
      <c r="T754">
        <f t="shared" si="370"/>
        <v>5.3853499999999999</v>
      </c>
      <c r="U754">
        <f t="shared" si="369"/>
        <v>-1.6353499999999999</v>
      </c>
      <c r="V754" s="43">
        <f t="shared" si="381"/>
        <v>45260</v>
      </c>
      <c r="W754" s="43">
        <f t="shared" si="371"/>
        <v>45198</v>
      </c>
      <c r="X754" s="45">
        <f t="shared" si="382"/>
        <v>0.70696721311475408</v>
      </c>
      <c r="Y754" s="45">
        <f t="shared" si="383"/>
        <v>1.2412137884572199</v>
      </c>
      <c r="Z754" s="47">
        <f t="shared" si="384"/>
        <v>97.721105693064118</v>
      </c>
      <c r="AA754" s="47">
        <f t="shared" si="385"/>
        <v>111.14738878782637</v>
      </c>
      <c r="AB754" s="45">
        <f t="shared" si="386"/>
        <v>4.1325000000000003</v>
      </c>
      <c r="AC754" s="2" t="str">
        <f t="shared" si="372"/>
        <v>TY1</v>
      </c>
      <c r="AD754">
        <f t="shared" si="373"/>
        <v>111.125</v>
      </c>
      <c r="AE754">
        <f t="shared" si="374"/>
        <v>111.65625</v>
      </c>
      <c r="AF754" s="49">
        <f t="shared" si="401"/>
        <v>-0.53125</v>
      </c>
      <c r="AG754" s="3">
        <f t="shared" si="387"/>
        <v>111.14738878782637</v>
      </c>
      <c r="AH754">
        <f t="shared" si="388"/>
        <v>111.4862726068981</v>
      </c>
      <c r="AI754" s="51">
        <f t="shared" si="389"/>
        <v>-0.33888381907172516</v>
      </c>
      <c r="AJ754" s="52">
        <f t="shared" si="390"/>
        <v>0.19236618092827484</v>
      </c>
      <c r="AK754" s="2">
        <v>45145</v>
      </c>
      <c r="AL754" t="str">
        <v>91282CHR</v>
      </c>
      <c r="AM754">
        <v>3.5245000000000002</v>
      </c>
      <c r="AN754">
        <v>5.1390399999999996</v>
      </c>
      <c r="AO754">
        <v>0.89370000000000005</v>
      </c>
      <c r="AP754">
        <v>111.65625</v>
      </c>
      <c r="AQ754">
        <f>VLOOKUP(AL754,工作表1!$F$3:$G$1000,2,FALSE)</f>
        <v>4</v>
      </c>
      <c r="AR754" t="str">
        <f>VLOOKUP(AL754,工作表1!$F$3:$H$1000,3,FALSE)</f>
        <v>2030/7/31</v>
      </c>
      <c r="AS754">
        <f t="shared" si="375"/>
        <v>5.3853499999999999</v>
      </c>
      <c r="AT754">
        <f t="shared" si="376"/>
        <v>-1.3853499999999999</v>
      </c>
      <c r="AU754" s="43">
        <f t="shared" si="391"/>
        <v>45322</v>
      </c>
      <c r="AV754" s="43">
        <f t="shared" si="377"/>
        <v>45289</v>
      </c>
      <c r="AW754" s="45">
        <f t="shared" si="392"/>
        <v>8.6956521739130432E-2</v>
      </c>
      <c r="AX754" s="45">
        <f t="shared" si="393"/>
        <v>1.6540798094103633</v>
      </c>
      <c r="AY754" s="47">
        <f t="shared" si="394"/>
        <v>99.269379490504775</v>
      </c>
      <c r="AZ754" s="47">
        <f t="shared" si="395"/>
        <v>111.4862726068981</v>
      </c>
      <c r="BA754" s="43"/>
      <c r="BC754" s="2">
        <v>45142</v>
      </c>
      <c r="BD754" t="str">
        <v>91282CAV</v>
      </c>
      <c r="BE754">
        <v>29.4252</v>
      </c>
      <c r="BF754">
        <v>3.6507700000000001</v>
      </c>
      <c r="BG754">
        <v>0.72750000000000004</v>
      </c>
      <c r="BH754">
        <v>112.265625</v>
      </c>
      <c r="BI754">
        <f>VLOOKUP(BD754,工作表1!$K$3:$L$1000,2,FALSE)</f>
        <v>0.875</v>
      </c>
      <c r="BJ754" t="str">
        <f>VLOOKUP(BD754,工作表1!$K$3:$M$1000,3,FALSE)</f>
        <v>2030/11/15</v>
      </c>
      <c r="BK754">
        <f t="shared" si="378"/>
        <v>5.3812499999999996</v>
      </c>
      <c r="BL754">
        <f t="shared" si="379"/>
        <v>-4.5062499999999996</v>
      </c>
      <c r="BM754" s="43">
        <f t="shared" si="396"/>
        <v>45245</v>
      </c>
      <c r="BN754" s="43">
        <f t="shared" si="380"/>
        <v>45380</v>
      </c>
      <c r="BO754" s="45">
        <f t="shared" si="397"/>
        <v>0.19972826086956522</v>
      </c>
      <c r="BP754" s="45">
        <f t="shared" si="398"/>
        <v>0.76308442525312681</v>
      </c>
      <c r="BQ754" s="47">
        <f t="shared" si="399"/>
        <v>80.285864501606298</v>
      </c>
      <c r="BR754" s="47">
        <f t="shared" si="400"/>
        <v>111.18143800845316</v>
      </c>
    </row>
    <row r="755" spans="6:70" x14ac:dyDescent="0.25">
      <c r="F755" s="2">
        <v>45155</v>
      </c>
      <c r="G755">
        <v>5.3970000000000002</v>
      </c>
      <c r="H755" s="43">
        <v>45180</v>
      </c>
      <c r="I755">
        <v>4.3715999999999999</v>
      </c>
      <c r="L755" s="2">
        <v>45142</v>
      </c>
      <c r="M755" t="str">
        <v>91282CHF</v>
      </c>
      <c r="N755">
        <v>5.0903</v>
      </c>
      <c r="O755">
        <v>4.3156299999999996</v>
      </c>
      <c r="P755">
        <v>0.88039999999999996</v>
      </c>
      <c r="Q755">
        <v>111.140625</v>
      </c>
      <c r="R755">
        <f>VLOOKUP(M755,工作表1!$A$3:$B$1000,2,FALSE)</f>
        <v>3.75</v>
      </c>
      <c r="S755" t="str">
        <f>VLOOKUP(M755,工作表1!$A$3:$C$1000,3,FALSE)</f>
        <v>2030/5/31</v>
      </c>
      <c r="T755">
        <f t="shared" si="370"/>
        <v>5.3812499999999996</v>
      </c>
      <c r="U755">
        <f t="shared" si="369"/>
        <v>-1.6312499999999996</v>
      </c>
      <c r="V755" s="43">
        <f t="shared" si="381"/>
        <v>45260</v>
      </c>
      <c r="W755" s="43">
        <f t="shared" si="371"/>
        <v>45198</v>
      </c>
      <c r="X755" s="45">
        <f t="shared" si="382"/>
        <v>0.69672131147540983</v>
      </c>
      <c r="Y755" s="45">
        <f t="shared" si="383"/>
        <v>1.2412418594206152</v>
      </c>
      <c r="Z755" s="47">
        <f t="shared" si="384"/>
        <v>97.720235774803953</v>
      </c>
      <c r="AA755" s="47">
        <f t="shared" si="385"/>
        <v>111.1486214414373</v>
      </c>
      <c r="AB755" s="45">
        <f t="shared" si="386"/>
        <v>4.0854999999999997</v>
      </c>
      <c r="AC755" s="2" t="str">
        <f t="shared" si="372"/>
        <v>TY1</v>
      </c>
      <c r="AD755">
        <f t="shared" si="373"/>
        <v>111.140625</v>
      </c>
      <c r="AE755">
        <f t="shared" si="374"/>
        <v>111.671875</v>
      </c>
      <c r="AF755" s="49">
        <f t="shared" si="401"/>
        <v>-0.53125</v>
      </c>
      <c r="AG755" s="3">
        <f t="shared" si="387"/>
        <v>111.1486214414373</v>
      </c>
      <c r="AH755">
        <f t="shared" si="388"/>
        <v>111.48711183638058</v>
      </c>
      <c r="AI755" s="51">
        <f t="shared" si="389"/>
        <v>-0.33849039494327826</v>
      </c>
      <c r="AJ755" s="52">
        <f t="shared" si="390"/>
        <v>0.19275960505672174</v>
      </c>
      <c r="AK755" s="2">
        <v>45142</v>
      </c>
      <c r="AL755" t="str">
        <v>91282CHR</v>
      </c>
      <c r="AM755">
        <v>3.1381000000000001</v>
      </c>
      <c r="AN755">
        <v>5.1663199999999998</v>
      </c>
      <c r="AO755">
        <v>0.89370000000000005</v>
      </c>
      <c r="AP755">
        <v>111.671875</v>
      </c>
      <c r="AQ755">
        <f>VLOOKUP(AL755,工作表1!$F$3:$G$1000,2,FALSE)</f>
        <v>4</v>
      </c>
      <c r="AR755" t="str">
        <f>VLOOKUP(AL755,工作表1!$F$3:$H$1000,3,FALSE)</f>
        <v>2030/7/31</v>
      </c>
      <c r="AS755">
        <f t="shared" si="375"/>
        <v>5.3812499999999996</v>
      </c>
      <c r="AT755">
        <f t="shared" si="376"/>
        <v>-1.3812499999999996</v>
      </c>
      <c r="AU755" s="43">
        <f t="shared" si="391"/>
        <v>45322</v>
      </c>
      <c r="AV755" s="43">
        <f t="shared" si="377"/>
        <v>45289</v>
      </c>
      <c r="AW755" s="45">
        <f t="shared" si="392"/>
        <v>7.6086956521739135E-2</v>
      </c>
      <c r="AX755" s="45">
        <f t="shared" si="393"/>
        <v>1.6541691483025609</v>
      </c>
      <c r="AY755" s="47">
        <f t="shared" si="394"/>
        <v>99.269210752282916</v>
      </c>
      <c r="AZ755" s="47">
        <f t="shared" si="395"/>
        <v>111.48711183638058</v>
      </c>
      <c r="BA755" s="43"/>
      <c r="BC755" s="2">
        <v>45141</v>
      </c>
      <c r="BD755" t="str">
        <v>91282CAV</v>
      </c>
      <c r="BE755">
        <v>25.919799999999999</v>
      </c>
      <c r="BF755">
        <v>3.8652099999999998</v>
      </c>
      <c r="BG755">
        <v>0.72750000000000004</v>
      </c>
      <c r="BH755">
        <v>111.34375</v>
      </c>
      <c r="BI755">
        <f>VLOOKUP(BD755,工作表1!$K$3:$L$1000,2,FALSE)</f>
        <v>0.875</v>
      </c>
      <c r="BJ755" t="str">
        <f>VLOOKUP(BD755,工作表1!$K$3:$M$1000,3,FALSE)</f>
        <v>2030/11/15</v>
      </c>
      <c r="BK755">
        <f t="shared" si="378"/>
        <v>5.3890000000000002</v>
      </c>
      <c r="BL755">
        <f t="shared" si="379"/>
        <v>-4.5140000000000002</v>
      </c>
      <c r="BM755" s="43">
        <f t="shared" si="396"/>
        <v>45245</v>
      </c>
      <c r="BN755" s="43">
        <f t="shared" si="380"/>
        <v>45380</v>
      </c>
      <c r="BO755" s="45">
        <f t="shared" si="397"/>
        <v>0.19259510869565219</v>
      </c>
      <c r="BP755" s="45">
        <f t="shared" si="398"/>
        <v>0.76314305390113168</v>
      </c>
      <c r="BQ755" s="47">
        <f t="shared" si="399"/>
        <v>79.519109550435346</v>
      </c>
      <c r="BR755" s="47">
        <f t="shared" si="400"/>
        <v>110.1450266903838</v>
      </c>
    </row>
    <row r="756" spans="6:70" x14ac:dyDescent="0.25">
      <c r="F756" s="2">
        <v>45154</v>
      </c>
      <c r="G756">
        <v>5.3972499999999997</v>
      </c>
      <c r="H756" s="43">
        <v>45177</v>
      </c>
      <c r="I756">
        <v>4.3529999999999998</v>
      </c>
      <c r="L756" s="2">
        <v>45141</v>
      </c>
      <c r="M756" t="str">
        <v>91282CHF</v>
      </c>
      <c r="N756">
        <v>4.3266</v>
      </c>
      <c r="O756">
        <v>4.5224700000000002</v>
      </c>
      <c r="P756">
        <v>0.88039999999999996</v>
      </c>
      <c r="Q756">
        <v>110.234375</v>
      </c>
      <c r="R756">
        <f>VLOOKUP(M756,工作表1!$A$3:$B$1000,2,FALSE)</f>
        <v>3.75</v>
      </c>
      <c r="S756" t="str">
        <f>VLOOKUP(M756,工作表1!$A$3:$C$1000,3,FALSE)</f>
        <v>2030/5/31</v>
      </c>
      <c r="T756">
        <f t="shared" si="370"/>
        <v>5.3890000000000002</v>
      </c>
      <c r="U756">
        <f t="shared" si="369"/>
        <v>-1.6390000000000002</v>
      </c>
      <c r="V756" s="43">
        <f t="shared" si="381"/>
        <v>45260</v>
      </c>
      <c r="W756" s="43">
        <f t="shared" si="371"/>
        <v>45198</v>
      </c>
      <c r="X756" s="45">
        <f t="shared" si="382"/>
        <v>0.66598360655737709</v>
      </c>
      <c r="Y756" s="45">
        <f t="shared" si="383"/>
        <v>1.2413260723108017</v>
      </c>
      <c r="Z756" s="47">
        <f t="shared" si="384"/>
        <v>96.914693721967865</v>
      </c>
      <c r="AA756" s="47">
        <f t="shared" si="385"/>
        <v>110.24369823480832</v>
      </c>
      <c r="AB756" s="45">
        <f t="shared" si="386"/>
        <v>4.2476000000000003</v>
      </c>
      <c r="AC756" s="2" t="str">
        <f t="shared" si="372"/>
        <v>TY1</v>
      </c>
      <c r="AD756">
        <f t="shared" si="373"/>
        <v>110.234375</v>
      </c>
      <c r="AE756">
        <f t="shared" si="374"/>
        <v>110.75</v>
      </c>
      <c r="AF756" s="49">
        <f t="shared" si="401"/>
        <v>-0.515625</v>
      </c>
      <c r="AG756" s="3">
        <f t="shared" si="387"/>
        <v>110.24369823480832</v>
      </c>
      <c r="AH756">
        <f t="shared" si="388"/>
        <v>110.58652813667608</v>
      </c>
      <c r="AI756" s="51">
        <f t="shared" si="389"/>
        <v>-0.34282990186775919</v>
      </c>
      <c r="AJ756" s="52">
        <f t="shared" si="390"/>
        <v>0.17279509813224081</v>
      </c>
      <c r="AK756" s="2">
        <v>45141</v>
      </c>
      <c r="AL756" t="str">
        <v>91282CHR</v>
      </c>
      <c r="AM756">
        <v>2.2743000000000002</v>
      </c>
      <c r="AN756">
        <v>5.2363200000000001</v>
      </c>
      <c r="AO756">
        <v>0.89370000000000005</v>
      </c>
      <c r="AP756">
        <v>110.75</v>
      </c>
      <c r="AQ756">
        <f>VLOOKUP(AL756,工作表1!$F$3:$G$1000,2,FALSE)</f>
        <v>4</v>
      </c>
      <c r="AR756" t="str">
        <f>VLOOKUP(AL756,工作表1!$F$3:$H$1000,3,FALSE)</f>
        <v>2030/7/31</v>
      </c>
      <c r="AS756">
        <f t="shared" si="375"/>
        <v>5.3890000000000002</v>
      </c>
      <c r="AT756">
        <f t="shared" si="376"/>
        <v>-1.3890000000000002</v>
      </c>
      <c r="AU756" s="43">
        <f t="shared" si="391"/>
        <v>45322</v>
      </c>
      <c r="AV756" s="43">
        <f t="shared" si="377"/>
        <v>45289</v>
      </c>
      <c r="AW756" s="45">
        <f t="shared" si="392"/>
        <v>4.3478260869565216E-2</v>
      </c>
      <c r="AX756" s="45">
        <f t="shared" si="393"/>
        <v>1.6544371649791543</v>
      </c>
      <c r="AY756" s="47">
        <f t="shared" si="394"/>
        <v>98.453552410359293</v>
      </c>
      <c r="AZ756" s="47">
        <f t="shared" si="395"/>
        <v>110.58652813667608</v>
      </c>
      <c r="BA756" s="43"/>
      <c r="BC756" s="2">
        <v>45140</v>
      </c>
      <c r="BD756" t="str">
        <v>91282CAV</v>
      </c>
      <c r="BE756">
        <v>28.787099999999999</v>
      </c>
      <c r="BF756">
        <v>3.7095500000000001</v>
      </c>
      <c r="BG756">
        <v>0.72750000000000004</v>
      </c>
      <c r="BH756">
        <v>111.921875</v>
      </c>
      <c r="BI756">
        <f>VLOOKUP(BD756,工作表1!$K$3:$L$1000,2,FALSE)</f>
        <v>0.875</v>
      </c>
      <c r="BJ756" t="str">
        <f>VLOOKUP(BD756,工作表1!$K$3:$M$1000,3,FALSE)</f>
        <v>2030/11/15</v>
      </c>
      <c r="BK756">
        <f t="shared" si="378"/>
        <v>5.3868999999999998</v>
      </c>
      <c r="BL756">
        <f t="shared" si="379"/>
        <v>-4.5118999999999998</v>
      </c>
      <c r="BM756" s="43">
        <f t="shared" si="396"/>
        <v>45245</v>
      </c>
      <c r="BN756" s="43">
        <f t="shared" si="380"/>
        <v>45380</v>
      </c>
      <c r="BO756" s="45">
        <f t="shared" si="397"/>
        <v>0.19021739130434781</v>
      </c>
      <c r="BP756" s="45">
        <f t="shared" si="398"/>
        <v>0.76316259678379983</v>
      </c>
      <c r="BQ756" s="47">
        <f t="shared" si="399"/>
        <v>80.004601154590617</v>
      </c>
      <c r="BR756" s="47">
        <f t="shared" si="400"/>
        <v>110.81398385050456</v>
      </c>
    </row>
    <row r="757" spans="6:70" x14ac:dyDescent="0.25">
      <c r="F757" s="2">
        <v>45153</v>
      </c>
      <c r="G757">
        <v>5.3922999999999996</v>
      </c>
      <c r="H757" s="43">
        <v>45176</v>
      </c>
      <c r="I757">
        <v>4.3263999999999996</v>
      </c>
      <c r="L757" s="2">
        <v>45140</v>
      </c>
      <c r="M757" t="str">
        <v>91282CHF</v>
      </c>
      <c r="N757">
        <v>4.2413999999999996</v>
      </c>
      <c r="O757">
        <v>4.5574700000000004</v>
      </c>
      <c r="P757">
        <v>0.88039999999999996</v>
      </c>
      <c r="Q757">
        <v>110.796875</v>
      </c>
      <c r="R757">
        <f>VLOOKUP(M757,工作表1!$A$3:$B$1000,2,FALSE)</f>
        <v>3.75</v>
      </c>
      <c r="S757" t="str">
        <f>VLOOKUP(M757,工作表1!$A$3:$C$1000,3,FALSE)</f>
        <v>2030/5/31</v>
      </c>
      <c r="T757">
        <f t="shared" si="370"/>
        <v>5.3868999999999998</v>
      </c>
      <c r="U757">
        <f t="shared" si="369"/>
        <v>-1.6368999999999998</v>
      </c>
      <c r="V757" s="43">
        <f t="shared" si="381"/>
        <v>45260</v>
      </c>
      <c r="W757" s="43">
        <f t="shared" si="371"/>
        <v>45198</v>
      </c>
      <c r="X757" s="45">
        <f t="shared" si="382"/>
        <v>0.65573770491803274</v>
      </c>
      <c r="Y757" s="45">
        <f t="shared" si="383"/>
        <v>1.2413541432741972</v>
      </c>
      <c r="Z757" s="47">
        <f t="shared" si="384"/>
        <v>97.398797533906745</v>
      </c>
      <c r="AA757" s="47">
        <f t="shared" si="385"/>
        <v>110.7961064679275</v>
      </c>
      <c r="AB757" s="45">
        <f t="shared" si="386"/>
        <v>4.1662999999999997</v>
      </c>
      <c r="AC757" s="2" t="str">
        <f t="shared" si="372"/>
        <v>TY1</v>
      </c>
      <c r="AD757">
        <f t="shared" si="373"/>
        <v>110.796875</v>
      </c>
      <c r="AE757">
        <f t="shared" si="374"/>
        <v>111.328125</v>
      </c>
      <c r="AF757" s="49">
        <f t="shared" si="401"/>
        <v>-0.53125</v>
      </c>
      <c r="AG757" s="3">
        <f t="shared" si="387"/>
        <v>110.7961064679275</v>
      </c>
      <c r="AH757">
        <f t="shared" si="388"/>
        <v>111.16555577188561</v>
      </c>
      <c r="AI757" s="51">
        <f t="shared" si="389"/>
        <v>-0.36944930395810616</v>
      </c>
      <c r="AJ757" s="52">
        <f t="shared" si="390"/>
        <v>0.16180069604189384</v>
      </c>
      <c r="AK757" s="2">
        <v>45140</v>
      </c>
      <c r="AL757" t="str">
        <v>91282CHR</v>
      </c>
      <c r="AM757">
        <v>2.7012999999999998</v>
      </c>
      <c r="AN757">
        <v>5.2036300000000004</v>
      </c>
      <c r="AO757">
        <v>0.89370000000000005</v>
      </c>
      <c r="AP757">
        <v>111.328125</v>
      </c>
      <c r="AQ757">
        <f>VLOOKUP(AL757,工作表1!$F$3:$G$1000,2,FALSE)</f>
        <v>4</v>
      </c>
      <c r="AR757" t="str">
        <f>VLOOKUP(AL757,工作表1!$F$3:$H$1000,3,FALSE)</f>
        <v>2030/7/31</v>
      </c>
      <c r="AS757">
        <f t="shared" si="375"/>
        <v>5.3868999999999998</v>
      </c>
      <c r="AT757">
        <f t="shared" si="376"/>
        <v>-1.3868999999999998</v>
      </c>
      <c r="AU757" s="43">
        <f t="shared" si="391"/>
        <v>45322</v>
      </c>
      <c r="AV757" s="43">
        <f t="shared" si="377"/>
        <v>45289</v>
      </c>
      <c r="AW757" s="45">
        <f t="shared" si="392"/>
        <v>3.2608695652173912E-2</v>
      </c>
      <c r="AX757" s="45">
        <f t="shared" si="393"/>
        <v>1.6545265038713519</v>
      </c>
      <c r="AY757" s="47">
        <f t="shared" si="394"/>
        <v>98.969323844780135</v>
      </c>
      <c r="AZ757" s="47">
        <f t="shared" si="395"/>
        <v>111.16555577188561</v>
      </c>
      <c r="BA757" s="43"/>
      <c r="BC757" s="2">
        <v>45139</v>
      </c>
      <c r="BD757" t="str">
        <v>91282CAV</v>
      </c>
      <c r="BE757">
        <v>29.5198</v>
      </c>
      <c r="BF757">
        <v>3.6762100000000002</v>
      </c>
      <c r="BG757">
        <v>0.72750000000000004</v>
      </c>
      <c r="BH757">
        <v>112.015625</v>
      </c>
      <c r="BI757">
        <f>VLOOKUP(BD757,工作表1!$K$3:$L$1000,2,FALSE)</f>
        <v>0.875</v>
      </c>
      <c r="BJ757" t="str">
        <f>VLOOKUP(BD757,工作表1!$K$3:$M$1000,3,FALSE)</f>
        <v>2030/11/15</v>
      </c>
      <c r="BK757">
        <f t="shared" si="378"/>
        <v>5.3851000000000004</v>
      </c>
      <c r="BL757">
        <f t="shared" si="379"/>
        <v>-4.5101000000000004</v>
      </c>
      <c r="BM757" s="43">
        <f t="shared" si="396"/>
        <v>45245</v>
      </c>
      <c r="BN757" s="43">
        <f t="shared" si="380"/>
        <v>45380</v>
      </c>
      <c r="BO757" s="45">
        <f t="shared" si="397"/>
        <v>0.18783967391304349</v>
      </c>
      <c r="BP757" s="45">
        <f t="shared" si="398"/>
        <v>0.76318213966646808</v>
      </c>
      <c r="BQ757" s="47">
        <f t="shared" si="399"/>
        <v>80.083031752702539</v>
      </c>
      <c r="BR757" s="47">
        <f t="shared" si="400"/>
        <v>110.92366585913388</v>
      </c>
    </row>
    <row r="758" spans="6:70" x14ac:dyDescent="0.25">
      <c r="F758" s="2">
        <v>45152</v>
      </c>
      <c r="G758">
        <v>5.3927500000000004</v>
      </c>
      <c r="H758" s="43">
        <v>45175</v>
      </c>
      <c r="I758">
        <v>4.3685999999999998</v>
      </c>
      <c r="L758" s="2">
        <v>45139</v>
      </c>
      <c r="M758" t="str">
        <v>91282CHF</v>
      </c>
      <c r="N758">
        <v>4.7088000000000001</v>
      </c>
      <c r="O758">
        <v>4.4813900000000002</v>
      </c>
      <c r="P758">
        <v>0.88039999999999996</v>
      </c>
      <c r="Q758">
        <v>110.875</v>
      </c>
      <c r="R758">
        <f>VLOOKUP(M758,工作表1!$A$3:$B$1000,2,FALSE)</f>
        <v>3.75</v>
      </c>
      <c r="S758" t="str">
        <f>VLOOKUP(M758,工作表1!$A$3:$C$1000,3,FALSE)</f>
        <v>2030/5/31</v>
      </c>
      <c r="T758">
        <f t="shared" si="370"/>
        <v>5.3851000000000004</v>
      </c>
      <c r="U758">
        <f t="shared" si="369"/>
        <v>-1.6351000000000004</v>
      </c>
      <c r="V758" s="43">
        <f t="shared" si="381"/>
        <v>45260</v>
      </c>
      <c r="W758" s="43">
        <f t="shared" si="371"/>
        <v>45198</v>
      </c>
      <c r="X758" s="45">
        <f t="shared" si="382"/>
        <v>0.64549180327868849</v>
      </c>
      <c r="Y758" s="45">
        <f t="shared" si="383"/>
        <v>1.2413822142375928</v>
      </c>
      <c r="Z758" s="47">
        <f t="shared" si="384"/>
        <v>97.47736244793748</v>
      </c>
      <c r="AA758" s="47">
        <f t="shared" si="385"/>
        <v>110.88792606946845</v>
      </c>
      <c r="AB758" s="45">
        <f t="shared" si="386"/>
        <v>4.1219000000000001</v>
      </c>
      <c r="AC758" s="2" t="str">
        <f t="shared" si="372"/>
        <v>TY1</v>
      </c>
      <c r="AD758">
        <f t="shared" si="373"/>
        <v>110.875</v>
      </c>
      <c r="AE758">
        <f t="shared" si="374"/>
        <v>111.421875</v>
      </c>
      <c r="AF758" s="49">
        <f t="shared" si="401"/>
        <v>-0.546875</v>
      </c>
      <c r="AG758" s="3">
        <f t="shared" si="387"/>
        <v>110.88792606946845</v>
      </c>
      <c r="AH758">
        <f t="shared" si="388"/>
        <v>111.25502196255702</v>
      </c>
      <c r="AI758" s="51">
        <f t="shared" si="389"/>
        <v>-0.3670958930885746</v>
      </c>
      <c r="AJ758" s="52">
        <f t="shared" si="390"/>
        <v>0.1797791069114254</v>
      </c>
      <c r="AK758" s="2">
        <v>45139</v>
      </c>
      <c r="AL758" t="str">
        <v>91282CHR</v>
      </c>
      <c r="AM758">
        <v>2.7084000000000001</v>
      </c>
      <c r="AN758">
        <v>5.2056199999999997</v>
      </c>
      <c r="AO758">
        <v>0.89370000000000005</v>
      </c>
      <c r="AP758">
        <v>111.421875</v>
      </c>
      <c r="AQ758">
        <f>VLOOKUP(AL758,工作表1!$F$3:$G$1000,2,FALSE)</f>
        <v>4</v>
      </c>
      <c r="AR758" t="str">
        <f>VLOOKUP(AL758,工作表1!$F$3:$H$1000,3,FALSE)</f>
        <v>2030/7/31</v>
      </c>
      <c r="AS758">
        <f t="shared" si="375"/>
        <v>5.3851000000000004</v>
      </c>
      <c r="AT758">
        <f t="shared" si="376"/>
        <v>-1.3851000000000004</v>
      </c>
      <c r="AU758" s="43">
        <f t="shared" si="391"/>
        <v>45322</v>
      </c>
      <c r="AV758" s="43">
        <f t="shared" si="377"/>
        <v>45289</v>
      </c>
      <c r="AW758" s="45">
        <f t="shared" si="392"/>
        <v>2.1739130434782608E-2</v>
      </c>
      <c r="AX758" s="45">
        <f t="shared" si="393"/>
        <v>1.6546158427635498</v>
      </c>
      <c r="AY758" s="47">
        <f t="shared" si="394"/>
        <v>99.047461716217271</v>
      </c>
      <c r="AZ758" s="47">
        <f t="shared" si="395"/>
        <v>111.25502196255702</v>
      </c>
      <c r="BA758" s="43"/>
      <c r="BC758" s="2">
        <v>45138</v>
      </c>
      <c r="BD758" t="str">
        <v>91282CAV</v>
      </c>
      <c r="BE758">
        <v>32.118400000000001</v>
      </c>
      <c r="BF758">
        <v>3.5418400000000001</v>
      </c>
      <c r="BG758">
        <v>0.72750000000000004</v>
      </c>
      <c r="BH758">
        <v>112.5625</v>
      </c>
      <c r="BI758">
        <f>VLOOKUP(BD758,工作表1!$K$3:$L$1000,2,FALSE)</f>
        <v>0.875</v>
      </c>
      <c r="BJ758" t="str">
        <f>VLOOKUP(BD758,工作表1!$K$3:$M$1000,3,FALSE)</f>
        <v>2030/11/15</v>
      </c>
      <c r="BK758">
        <f t="shared" si="378"/>
        <v>5.3836500000000003</v>
      </c>
      <c r="BL758">
        <f t="shared" si="379"/>
        <v>-4.5086500000000003</v>
      </c>
      <c r="BM758" s="43">
        <f t="shared" si="396"/>
        <v>45245</v>
      </c>
      <c r="BN758" s="43">
        <f t="shared" si="380"/>
        <v>45380</v>
      </c>
      <c r="BO758" s="45">
        <f t="shared" si="397"/>
        <v>0.18546195652173914</v>
      </c>
      <c r="BP758" s="45">
        <f t="shared" si="398"/>
        <v>0.76320168254913634</v>
      </c>
      <c r="BQ758" s="47">
        <f t="shared" si="399"/>
        <v>80.521580675755388</v>
      </c>
      <c r="BR758" s="47">
        <f t="shared" si="400"/>
        <v>111.52866419834254</v>
      </c>
    </row>
    <row r="759" spans="6:70" x14ac:dyDescent="0.25">
      <c r="F759" s="2">
        <v>45149</v>
      </c>
      <c r="G759">
        <v>5.3890000000000002</v>
      </c>
      <c r="H759" s="43">
        <v>45174</v>
      </c>
      <c r="I759">
        <v>4.3395000000000001</v>
      </c>
      <c r="L759" s="2">
        <v>45138</v>
      </c>
      <c r="M759" t="str">
        <v>91282CGS</v>
      </c>
      <c r="N759">
        <v>4.9936999999999996</v>
      </c>
      <c r="O759">
        <v>4.4445399999999999</v>
      </c>
      <c r="P759">
        <v>0.87370000000000003</v>
      </c>
      <c r="Q759">
        <v>111.40625</v>
      </c>
      <c r="R759">
        <f>VLOOKUP(M759,工作表1!$A$3:$B$1000,2,FALSE)</f>
        <v>3.625</v>
      </c>
      <c r="S759" t="str">
        <f>VLOOKUP(M759,工作表1!$A$3:$C$1000,3,FALSE)</f>
        <v>2030/3/31</v>
      </c>
      <c r="T759">
        <f t="shared" si="370"/>
        <v>5.3836500000000003</v>
      </c>
      <c r="U759">
        <f t="shared" si="369"/>
        <v>-1.7586500000000003</v>
      </c>
      <c r="V759" s="43">
        <f t="shared" si="381"/>
        <v>45199</v>
      </c>
      <c r="W759" s="43">
        <f t="shared" si="371"/>
        <v>45198</v>
      </c>
      <c r="X759" s="45">
        <f t="shared" si="382"/>
        <v>1.2182377049180326</v>
      </c>
      <c r="Y759" s="45">
        <f t="shared" si="383"/>
        <v>1.8041966090276218</v>
      </c>
      <c r="Z759" s="47">
        <f t="shared" si="384"/>
        <v>97.156446644844792</v>
      </c>
      <c r="AA759" s="47">
        <f t="shared" si="385"/>
        <v>111.37362336356226</v>
      </c>
      <c r="AB759" s="45">
        <f t="shared" si="386"/>
        <v>4.0750999999999999</v>
      </c>
      <c r="AC759" s="2" t="str">
        <f t="shared" si="372"/>
        <v>TY1</v>
      </c>
      <c r="AD759">
        <f t="shared" si="373"/>
        <v>111.40625</v>
      </c>
      <c r="AE759">
        <f t="shared" si="374"/>
        <v>111.96875</v>
      </c>
      <c r="AF759" s="49">
        <f t="shared" si="401"/>
        <v>-0.5625</v>
      </c>
      <c r="AG759" s="3">
        <f t="shared" si="387"/>
        <v>111.37362336356226</v>
      </c>
      <c r="AH759">
        <f t="shared" si="388"/>
        <v>111.76788813602309</v>
      </c>
      <c r="AI759" s="51">
        <f t="shared" si="389"/>
        <v>-0.39426477246082925</v>
      </c>
      <c r="AJ759" s="52">
        <f t="shared" si="390"/>
        <v>0.16823522753917075</v>
      </c>
      <c r="AK759" s="2">
        <v>45138</v>
      </c>
      <c r="AL759" t="str">
        <v>91282CHR</v>
      </c>
      <c r="AM759">
        <v>3.0386000000000002</v>
      </c>
      <c r="AN759">
        <v>5.18309</v>
      </c>
      <c r="AO759">
        <v>0.89370000000000005</v>
      </c>
      <c r="AP759">
        <v>111.96875</v>
      </c>
      <c r="AQ759">
        <f>VLOOKUP(AL759,工作表1!$F$3:$G$1000,2,FALSE)</f>
        <v>4</v>
      </c>
      <c r="AR759" t="str">
        <f>VLOOKUP(AL759,工作表1!$F$3:$H$1000,3,FALSE)</f>
        <v>2030/7/31</v>
      </c>
      <c r="AS759">
        <f t="shared" si="375"/>
        <v>5.3836500000000003</v>
      </c>
      <c r="AT759">
        <f t="shared" si="376"/>
        <v>-1.3836500000000003</v>
      </c>
      <c r="AU759" s="43">
        <f t="shared" si="391"/>
        <v>45322</v>
      </c>
      <c r="AV759" s="43">
        <f t="shared" si="377"/>
        <v>45289</v>
      </c>
      <c r="AW759" s="45">
        <f t="shared" si="392"/>
        <v>1.0869565217391304E-2</v>
      </c>
      <c r="AX759" s="45">
        <f t="shared" si="393"/>
        <v>1.6547051816557474</v>
      </c>
      <c r="AY759" s="47">
        <f t="shared" si="394"/>
        <v>99.503856318944656</v>
      </c>
      <c r="AZ759" s="47">
        <f t="shared" si="395"/>
        <v>111.76788813602309</v>
      </c>
      <c r="BA759" s="43"/>
      <c r="BC759" s="2">
        <v>45135</v>
      </c>
      <c r="BD759" t="str">
        <v>91282CAV</v>
      </c>
      <c r="BE759">
        <v>30.569900000000001</v>
      </c>
      <c r="BF759">
        <v>3.5659800000000001</v>
      </c>
      <c r="BG759">
        <v>0.72750000000000004</v>
      </c>
      <c r="BH759">
        <v>112.5</v>
      </c>
      <c r="BI759">
        <f>VLOOKUP(BD759,工作表1!$K$3:$L$1000,2,FALSE)</f>
        <v>0.875</v>
      </c>
      <c r="BJ759" t="str">
        <f>VLOOKUP(BD759,工作表1!$K$3:$M$1000,3,FALSE)</f>
        <v>2030/11/15</v>
      </c>
      <c r="BK759">
        <f t="shared" si="378"/>
        <v>5.38375</v>
      </c>
      <c r="BL759">
        <f t="shared" si="379"/>
        <v>-4.50875</v>
      </c>
      <c r="BM759" s="43">
        <f t="shared" si="396"/>
        <v>45245</v>
      </c>
      <c r="BN759" s="43">
        <f t="shared" si="380"/>
        <v>45380</v>
      </c>
      <c r="BO759" s="45">
        <f t="shared" si="397"/>
        <v>0.18308423913043478</v>
      </c>
      <c r="BP759" s="45">
        <f t="shared" si="398"/>
        <v>0.76322122543180471</v>
      </c>
      <c r="BQ759" s="47">
        <f t="shared" si="399"/>
        <v>80.458842419196785</v>
      </c>
      <c r="BR759" s="47">
        <f t="shared" si="400"/>
        <v>111.44602914824185</v>
      </c>
    </row>
    <row r="760" spans="6:70" x14ac:dyDescent="0.25">
      <c r="F760" s="2">
        <v>45148</v>
      </c>
      <c r="G760">
        <v>5.3860000000000001</v>
      </c>
      <c r="H760" s="43">
        <v>45173</v>
      </c>
      <c r="I760">
        <v>4.2606000000000002</v>
      </c>
      <c r="L760" s="2">
        <v>45135</v>
      </c>
      <c r="M760" t="str">
        <v>91282CHF</v>
      </c>
      <c r="N760">
        <v>4.5229999999999997</v>
      </c>
      <c r="O760">
        <v>4.4793000000000003</v>
      </c>
      <c r="P760">
        <v>0.88039999999999996</v>
      </c>
      <c r="Q760">
        <v>111.34375</v>
      </c>
      <c r="R760">
        <f>VLOOKUP(M760,工作表1!$A$3:$B$1000,2,FALSE)</f>
        <v>3.75</v>
      </c>
      <c r="S760" t="str">
        <f>VLOOKUP(M760,工作表1!$A$3:$C$1000,3,FALSE)</f>
        <v>2030/5/31</v>
      </c>
      <c r="T760">
        <f t="shared" si="370"/>
        <v>5.38375</v>
      </c>
      <c r="U760">
        <f t="shared" si="369"/>
        <v>-1.63375</v>
      </c>
      <c r="V760" s="43">
        <f t="shared" si="381"/>
        <v>45260</v>
      </c>
      <c r="W760" s="43">
        <f t="shared" si="371"/>
        <v>45198</v>
      </c>
      <c r="X760" s="45">
        <f t="shared" si="382"/>
        <v>0.625</v>
      </c>
      <c r="Y760" s="45">
        <f t="shared" si="383"/>
        <v>1.2414383561643836</v>
      </c>
      <c r="Z760" s="47">
        <f t="shared" si="384"/>
        <v>97.859226265566406</v>
      </c>
      <c r="AA760" s="47">
        <f t="shared" si="385"/>
        <v>111.32722064461693</v>
      </c>
      <c r="AB760" s="45">
        <f t="shared" si="386"/>
        <v>4.0750999999999999</v>
      </c>
      <c r="AC760" s="2" t="str">
        <f t="shared" si="372"/>
        <v>TY1</v>
      </c>
      <c r="AD760">
        <f t="shared" si="373"/>
        <v>111.34375</v>
      </c>
      <c r="AE760">
        <f t="shared" si="374"/>
        <v>111.90625</v>
      </c>
      <c r="AF760" s="49">
        <f t="shared" si="401"/>
        <v>-0.5625</v>
      </c>
      <c r="AG760" s="3">
        <f t="shared" si="387"/>
        <v>111.32722064461693</v>
      </c>
      <c r="AH760">
        <f t="shared" si="388"/>
        <v>111.68293963668128</v>
      </c>
      <c r="AI760" s="51">
        <f t="shared" si="389"/>
        <v>-0.35571899206435376</v>
      </c>
      <c r="AJ760" s="52">
        <f t="shared" si="390"/>
        <v>0.20678100793564624</v>
      </c>
      <c r="AK760" s="2">
        <v>45135</v>
      </c>
      <c r="AL760" t="str">
        <v>91282CHR</v>
      </c>
      <c r="AM760">
        <v>1.431</v>
      </c>
      <c r="AN760">
        <v>5.2328099999999997</v>
      </c>
      <c r="AO760">
        <v>0.89370000000000005</v>
      </c>
      <c r="AP760">
        <v>111.90625</v>
      </c>
      <c r="AQ760">
        <f>VLOOKUP(AL760,工作表1!$F$3:$G$1000,2,FALSE)</f>
        <v>4</v>
      </c>
      <c r="AR760" t="str">
        <f>VLOOKUP(AL760,工作表1!$F$3:$H$1000,3,FALSE)</f>
        <v>2030/7/31</v>
      </c>
      <c r="AS760">
        <f t="shared" si="375"/>
        <v>5.38375</v>
      </c>
      <c r="AT760">
        <f t="shared" si="376"/>
        <v>-1.38375</v>
      </c>
      <c r="AU760" s="43">
        <f t="shared" si="391"/>
        <v>45322</v>
      </c>
      <c r="AV760" s="43">
        <f t="shared" si="377"/>
        <v>45289</v>
      </c>
      <c r="AW760" s="45">
        <f t="shared" si="392"/>
        <v>0</v>
      </c>
      <c r="AX760" s="45">
        <f t="shared" si="393"/>
        <v>1.6547945205479453</v>
      </c>
      <c r="AY760" s="47">
        <f t="shared" si="394"/>
        <v>99.425341865250317</v>
      </c>
      <c r="AZ760" s="47">
        <f t="shared" si="395"/>
        <v>111.68293963668128</v>
      </c>
      <c r="BA760" s="43"/>
      <c r="BC760" s="2">
        <v>45134</v>
      </c>
      <c r="BD760" t="str">
        <v>91282CAV</v>
      </c>
      <c r="BE760">
        <v>27.018999999999998</v>
      </c>
      <c r="BF760">
        <v>3.6764999999999999</v>
      </c>
      <c r="BG760">
        <v>0.72750000000000004</v>
      </c>
      <c r="BH760">
        <v>112.1875</v>
      </c>
      <c r="BI760">
        <f>VLOOKUP(BD760,工作表1!$K$3:$L$1000,2,FALSE)</f>
        <v>0.875</v>
      </c>
      <c r="BJ760" t="str">
        <f>VLOOKUP(BD760,工作表1!$K$3:$M$1000,3,FALSE)</f>
        <v>2030/11/15</v>
      </c>
      <c r="BK760">
        <f t="shared" si="378"/>
        <v>5.3852500000000001</v>
      </c>
      <c r="BL760">
        <f t="shared" si="379"/>
        <v>-4.5102500000000001</v>
      </c>
      <c r="BM760" s="43">
        <f t="shared" si="396"/>
        <v>45245</v>
      </c>
      <c r="BN760" s="43">
        <f t="shared" si="380"/>
        <v>45380</v>
      </c>
      <c r="BO760" s="45">
        <f t="shared" si="397"/>
        <v>0.17595108695652173</v>
      </c>
      <c r="BP760" s="45">
        <f t="shared" si="398"/>
        <v>0.76327985407980936</v>
      </c>
      <c r="BQ760" s="47">
        <f t="shared" si="399"/>
        <v>80.176845760739766</v>
      </c>
      <c r="BR760" s="47">
        <f t="shared" si="400"/>
        <v>111.07034133294842</v>
      </c>
    </row>
    <row r="761" spans="6:70" x14ac:dyDescent="0.25">
      <c r="F761" s="2">
        <v>45147</v>
      </c>
      <c r="G761">
        <v>5.3895</v>
      </c>
      <c r="H761" s="43">
        <v>45170</v>
      </c>
      <c r="I761">
        <v>4.2606000000000002</v>
      </c>
      <c r="L761" s="2">
        <v>45134</v>
      </c>
      <c r="M761" t="str">
        <v>91282CHF</v>
      </c>
      <c r="N761">
        <v>3.4868000000000001</v>
      </c>
      <c r="O761">
        <v>4.59687</v>
      </c>
      <c r="P761">
        <v>0.88039999999999996</v>
      </c>
      <c r="Q761">
        <v>111.015625</v>
      </c>
      <c r="R761">
        <f>VLOOKUP(M761,工作表1!$A$3:$B$1000,2,FALSE)</f>
        <v>3.75</v>
      </c>
      <c r="S761" t="str">
        <f>VLOOKUP(M761,工作表1!$A$3:$C$1000,3,FALSE)</f>
        <v>2030/5/31</v>
      </c>
      <c r="T761">
        <f t="shared" si="370"/>
        <v>5.3852500000000001</v>
      </c>
      <c r="U761">
        <f t="shared" si="369"/>
        <v>-1.6352500000000001</v>
      </c>
      <c r="V761" s="43">
        <f t="shared" si="381"/>
        <v>45260</v>
      </c>
      <c r="W761" s="43">
        <f t="shared" si="371"/>
        <v>45198</v>
      </c>
      <c r="X761" s="45">
        <f t="shared" si="382"/>
        <v>0.59426229508196726</v>
      </c>
      <c r="Y761" s="45">
        <f t="shared" si="383"/>
        <v>1.2415225690545699</v>
      </c>
      <c r="Z761" s="47">
        <f t="shared" si="384"/>
        <v>97.57065710046102</v>
      </c>
      <c r="AA761" s="47">
        <f t="shared" si="385"/>
        <v>111.0084522148036</v>
      </c>
      <c r="AB761" s="45">
        <f t="shared" si="386"/>
        <v>4.1371000000000002</v>
      </c>
      <c r="AC761" s="2" t="str">
        <f t="shared" si="372"/>
        <v>TY1</v>
      </c>
      <c r="AD761">
        <f t="shared" si="373"/>
        <v>111.015625</v>
      </c>
      <c r="AE761">
        <f t="shared" si="374"/>
        <v>111.578125</v>
      </c>
      <c r="AF761" s="49">
        <f t="shared" si="401"/>
        <v>-0.5625</v>
      </c>
      <c r="AG761" s="3">
        <f t="shared" si="387"/>
        <v>111.0084522148036</v>
      </c>
      <c r="AH761">
        <f t="shared" si="388"/>
        <v>111.33550287624246</v>
      </c>
      <c r="AI761" s="51">
        <f t="shared" si="389"/>
        <v>-0.32705066143886086</v>
      </c>
      <c r="AJ761" s="52">
        <f t="shared" si="390"/>
        <v>0.23544933856113914</v>
      </c>
      <c r="AK761" s="2">
        <v>45134</v>
      </c>
      <c r="AL761" t="str">
        <v>91282CHJ</v>
      </c>
      <c r="AM761">
        <v>0.93669999999999998</v>
      </c>
      <c r="AN761">
        <v>5.1611200000000004</v>
      </c>
      <c r="AO761">
        <v>0.88039999999999996</v>
      </c>
      <c r="AP761">
        <v>111.578125</v>
      </c>
      <c r="AQ761">
        <f>VLOOKUP(AL761,工作表1!$F$3:$G$1000,2,FALSE)</f>
        <v>3.75</v>
      </c>
      <c r="AR761" t="str">
        <f>VLOOKUP(AL761,工作表1!$F$3:$H$1000,3,FALSE)</f>
        <v>2030/6/30</v>
      </c>
      <c r="AS761">
        <f t="shared" si="375"/>
        <v>5.3852500000000001</v>
      </c>
      <c r="AT761">
        <f t="shared" si="376"/>
        <v>-1.6352500000000001</v>
      </c>
      <c r="AU761" s="43">
        <f t="shared" si="391"/>
        <v>45291</v>
      </c>
      <c r="AV761" s="43">
        <f t="shared" si="377"/>
        <v>45289</v>
      </c>
      <c r="AW761" s="45">
        <f t="shared" si="392"/>
        <v>0.28688524590163933</v>
      </c>
      <c r="AX761" s="45">
        <f t="shared" si="393"/>
        <v>1.869077026723557</v>
      </c>
      <c r="AY761" s="47">
        <f t="shared" si="394"/>
        <v>97.625770838027719</v>
      </c>
      <c r="AZ761" s="47">
        <f t="shared" si="395"/>
        <v>111.33550287624246</v>
      </c>
      <c r="BA761" s="43"/>
      <c r="BC761" s="2">
        <v>45133</v>
      </c>
      <c r="BD761" t="str">
        <v>91282CAV</v>
      </c>
      <c r="BE761">
        <v>30.554400000000001</v>
      </c>
      <c r="BF761">
        <v>3.5191599999999998</v>
      </c>
      <c r="BG761">
        <v>0.72750000000000004</v>
      </c>
      <c r="BH761">
        <v>113.375</v>
      </c>
      <c r="BI761">
        <f>VLOOKUP(BD761,工作表1!$K$3:$L$1000,2,FALSE)</f>
        <v>0.875</v>
      </c>
      <c r="BJ761" t="str">
        <f>VLOOKUP(BD761,工作表1!$K$3:$M$1000,3,FALSE)</f>
        <v>2030/11/15</v>
      </c>
      <c r="BK761">
        <f t="shared" si="378"/>
        <v>5.38645</v>
      </c>
      <c r="BL761">
        <f t="shared" si="379"/>
        <v>-4.51145</v>
      </c>
      <c r="BM761" s="43">
        <f t="shared" si="396"/>
        <v>45245</v>
      </c>
      <c r="BN761" s="43">
        <f t="shared" si="380"/>
        <v>45380</v>
      </c>
      <c r="BO761" s="45">
        <f t="shared" si="397"/>
        <v>0.17357336956521738</v>
      </c>
      <c r="BP761" s="45">
        <f t="shared" si="398"/>
        <v>0.76329939696247773</v>
      </c>
      <c r="BQ761" s="47">
        <f t="shared" si="399"/>
        <v>81.099721726447797</v>
      </c>
      <c r="BR761" s="47">
        <f t="shared" si="400"/>
        <v>112.34354331994581</v>
      </c>
    </row>
    <row r="762" spans="6:70" x14ac:dyDescent="0.25">
      <c r="F762" s="2">
        <v>45146</v>
      </c>
      <c r="G762">
        <v>5.3856999999999999</v>
      </c>
      <c r="H762" s="43">
        <v>45169</v>
      </c>
      <c r="I762">
        <v>4.2055999999999996</v>
      </c>
      <c r="L762" s="2">
        <v>45133</v>
      </c>
      <c r="M762" t="str">
        <v>91282CHF</v>
      </c>
      <c r="N762">
        <v>3.8182999999999998</v>
      </c>
      <c r="O762">
        <v>4.57315</v>
      </c>
      <c r="P762">
        <v>0.88039999999999996</v>
      </c>
      <c r="Q762">
        <v>112.140625</v>
      </c>
      <c r="R762">
        <f>VLOOKUP(M762,工作表1!$A$3:$B$1000,2,FALSE)</f>
        <v>3.75</v>
      </c>
      <c r="S762" t="str">
        <f>VLOOKUP(M762,工作表1!$A$3:$C$1000,3,FALSE)</f>
        <v>2030/5/31</v>
      </c>
      <c r="T762">
        <f t="shared" si="370"/>
        <v>5.38645</v>
      </c>
      <c r="U762">
        <f t="shared" si="369"/>
        <v>-1.63645</v>
      </c>
      <c r="V762" s="43">
        <f t="shared" si="381"/>
        <v>45260</v>
      </c>
      <c r="W762" s="43">
        <f t="shared" si="371"/>
        <v>45198</v>
      </c>
      <c r="X762" s="45">
        <f t="shared" si="382"/>
        <v>0.58401639344262302</v>
      </c>
      <c r="Y762" s="45">
        <f t="shared" si="383"/>
        <v>1.2415506400179654</v>
      </c>
      <c r="Z762" s="47">
        <f t="shared" si="384"/>
        <v>98.554948673400375</v>
      </c>
      <c r="AA762" s="47">
        <f t="shared" si="385"/>
        <v>112.12960553841248</v>
      </c>
      <c r="AB762" s="45">
        <f t="shared" si="386"/>
        <v>4.0023</v>
      </c>
      <c r="AC762" s="2" t="str">
        <f t="shared" si="372"/>
        <v>TY1</v>
      </c>
      <c r="AD762">
        <f t="shared" si="373"/>
        <v>112.140625</v>
      </c>
      <c r="AE762">
        <f t="shared" si="374"/>
        <v>112.734375</v>
      </c>
      <c r="AF762" s="49">
        <f t="shared" si="401"/>
        <v>-0.59375</v>
      </c>
      <c r="AG762" s="3">
        <f t="shared" si="387"/>
        <v>112.12960553841248</v>
      </c>
      <c r="AH762">
        <f t="shared" si="388"/>
        <v>112.47468541554335</v>
      </c>
      <c r="AI762" s="51">
        <f t="shared" si="389"/>
        <v>-0.34507987713087118</v>
      </c>
      <c r="AJ762" s="52">
        <f t="shared" si="390"/>
        <v>0.24867012286912882</v>
      </c>
      <c r="AK762" s="2">
        <v>45133</v>
      </c>
      <c r="AL762" t="str">
        <v>91282CHJ</v>
      </c>
      <c r="AM762">
        <v>1.462</v>
      </c>
      <c r="AN762">
        <v>5.1427199999999997</v>
      </c>
      <c r="AO762">
        <v>0.88039999999999996</v>
      </c>
      <c r="AP762">
        <v>112.734375</v>
      </c>
      <c r="AQ762">
        <f>VLOOKUP(AL762,工作表1!$F$3:$G$1000,2,FALSE)</f>
        <v>3.75</v>
      </c>
      <c r="AR762" t="str">
        <f>VLOOKUP(AL762,工作表1!$F$3:$H$1000,3,FALSE)</f>
        <v>2030/6/30</v>
      </c>
      <c r="AS762">
        <f t="shared" si="375"/>
        <v>5.38645</v>
      </c>
      <c r="AT762">
        <f t="shared" si="376"/>
        <v>-1.63645</v>
      </c>
      <c r="AU762" s="43">
        <f t="shared" si="391"/>
        <v>45291</v>
      </c>
      <c r="AV762" s="43">
        <f t="shared" si="377"/>
        <v>45289</v>
      </c>
      <c r="AW762" s="45">
        <f t="shared" si="392"/>
        <v>0.27663934426229508</v>
      </c>
      <c r="AX762" s="45">
        <f t="shared" si="393"/>
        <v>1.8691050976869525</v>
      </c>
      <c r="AY762" s="47">
        <f t="shared" si="394"/>
        <v>98.625631999128984</v>
      </c>
      <c r="AZ762" s="47">
        <f t="shared" si="395"/>
        <v>112.47468541554335</v>
      </c>
      <c r="BA762" s="43"/>
      <c r="BC762" s="2">
        <v>45132</v>
      </c>
      <c r="BD762" t="str">
        <v>91282CAV</v>
      </c>
      <c r="BE762">
        <v>29.119800000000001</v>
      </c>
      <c r="BF762">
        <v>3.6001799999999999</v>
      </c>
      <c r="BG762">
        <v>0.72750000000000004</v>
      </c>
      <c r="BH762">
        <v>112.828125</v>
      </c>
      <c r="BI762">
        <f>VLOOKUP(BD762,工作表1!$K$3:$L$1000,2,FALSE)</f>
        <v>0.875</v>
      </c>
      <c r="BJ762" t="str">
        <f>VLOOKUP(BD762,工作表1!$K$3:$M$1000,3,FALSE)</f>
        <v>2030/11/15</v>
      </c>
      <c r="BK762">
        <f t="shared" si="378"/>
        <v>5.3770499999999997</v>
      </c>
      <c r="BL762">
        <f t="shared" si="379"/>
        <v>-4.5020499999999997</v>
      </c>
      <c r="BM762" s="43">
        <f t="shared" si="396"/>
        <v>45245</v>
      </c>
      <c r="BN762" s="43">
        <f t="shared" si="380"/>
        <v>45380</v>
      </c>
      <c r="BO762" s="45">
        <f t="shared" si="397"/>
        <v>0.17119565217391305</v>
      </c>
      <c r="BP762" s="45">
        <f t="shared" si="398"/>
        <v>0.76331893984514598</v>
      </c>
      <c r="BQ762" s="47">
        <f t="shared" si="399"/>
        <v>80.661743405622985</v>
      </c>
      <c r="BR762" s="47">
        <f t="shared" si="400"/>
        <v>111.73616744076597</v>
      </c>
    </row>
    <row r="763" spans="6:70" x14ac:dyDescent="0.25">
      <c r="F763" s="2">
        <v>45145</v>
      </c>
      <c r="G763">
        <v>5.3853499999999999</v>
      </c>
      <c r="H763" s="43">
        <v>45168</v>
      </c>
      <c r="I763">
        <v>4.2134</v>
      </c>
      <c r="L763" s="2">
        <v>45132</v>
      </c>
      <c r="M763" t="str">
        <v>91282CGS</v>
      </c>
      <c r="N763">
        <v>3.8692000000000002</v>
      </c>
      <c r="O763">
        <v>4.5721600000000002</v>
      </c>
      <c r="P763">
        <v>0.87370000000000003</v>
      </c>
      <c r="Q763">
        <v>111.609375</v>
      </c>
      <c r="R763">
        <f>VLOOKUP(M763,工作表1!$A$3:$B$1000,2,FALSE)</f>
        <v>3.625</v>
      </c>
      <c r="S763" t="str">
        <f>VLOOKUP(M763,工作表1!$A$3:$C$1000,3,FALSE)</f>
        <v>2030/3/31</v>
      </c>
      <c r="T763">
        <f t="shared" si="370"/>
        <v>5.3770499999999997</v>
      </c>
      <c r="U763">
        <f t="shared" si="369"/>
        <v>-1.7520499999999997</v>
      </c>
      <c r="V763" s="43">
        <f t="shared" si="381"/>
        <v>45199</v>
      </c>
      <c r="W763" s="43">
        <f t="shared" si="371"/>
        <v>45198</v>
      </c>
      <c r="X763" s="45">
        <f t="shared" si="382"/>
        <v>1.1588114754098362</v>
      </c>
      <c r="Y763" s="45">
        <f t="shared" si="383"/>
        <v>1.8043594206153157</v>
      </c>
      <c r="Z763" s="47">
        <f t="shared" si="384"/>
        <v>97.320667669659613</v>
      </c>
      <c r="AA763" s="47">
        <f t="shared" si="385"/>
        <v>111.57775930321765</v>
      </c>
      <c r="AB763" s="45">
        <f t="shared" si="386"/>
        <v>4.0312000000000001</v>
      </c>
      <c r="AC763" s="2" t="str">
        <f t="shared" si="372"/>
        <v>TY1</v>
      </c>
      <c r="AD763">
        <f t="shared" si="373"/>
        <v>111.609375</v>
      </c>
      <c r="AE763">
        <f t="shared" si="374"/>
        <v>112.1875</v>
      </c>
      <c r="AF763" s="49">
        <f t="shared" si="401"/>
        <v>-0.578125</v>
      </c>
      <c r="AG763" s="3">
        <f t="shared" si="387"/>
        <v>111.57775930321765</v>
      </c>
      <c r="AH763">
        <f t="shared" si="388"/>
        <v>111.9229234264337</v>
      </c>
      <c r="AI763" s="51">
        <f t="shared" si="389"/>
        <v>-0.34516412321605117</v>
      </c>
      <c r="AJ763" s="52">
        <f t="shared" si="390"/>
        <v>0.23296087678394883</v>
      </c>
      <c r="AK763" s="2">
        <v>45132</v>
      </c>
      <c r="AL763" t="str">
        <v>91282CHJ</v>
      </c>
      <c r="AM763">
        <v>1.1724000000000001</v>
      </c>
      <c r="AN763">
        <v>5.1661000000000001</v>
      </c>
      <c r="AO763">
        <v>0.88039999999999996</v>
      </c>
      <c r="AP763">
        <v>112.1875</v>
      </c>
      <c r="AQ763">
        <f>VLOOKUP(AL763,工作表1!$F$3:$G$1000,2,FALSE)</f>
        <v>3.75</v>
      </c>
      <c r="AR763" t="str">
        <f>VLOOKUP(AL763,工作表1!$F$3:$H$1000,3,FALSE)</f>
        <v>2030/6/30</v>
      </c>
      <c r="AS763">
        <f t="shared" si="375"/>
        <v>5.3770499999999997</v>
      </c>
      <c r="AT763">
        <f t="shared" si="376"/>
        <v>-1.6270499999999997</v>
      </c>
      <c r="AU763" s="43">
        <f t="shared" si="391"/>
        <v>45291</v>
      </c>
      <c r="AV763" s="43">
        <f t="shared" si="377"/>
        <v>45289</v>
      </c>
      <c r="AW763" s="45">
        <f t="shared" si="392"/>
        <v>0.26639344262295078</v>
      </c>
      <c r="AX763" s="45">
        <f t="shared" si="393"/>
        <v>1.8691331686503483</v>
      </c>
      <c r="AY763" s="47">
        <f t="shared" si="394"/>
        <v>98.141372264084268</v>
      </c>
      <c r="AZ763" s="47">
        <f t="shared" si="395"/>
        <v>111.9229234264337</v>
      </c>
      <c r="BA763" s="43"/>
      <c r="BC763" s="2">
        <v>45131</v>
      </c>
      <c r="BD763" t="str">
        <v>91282CAV</v>
      </c>
      <c r="BE763">
        <v>32.5854</v>
      </c>
      <c r="BF763">
        <v>3.5698699999999999</v>
      </c>
      <c r="BG763">
        <v>0.72750000000000004</v>
      </c>
      <c r="BH763">
        <v>113.296875</v>
      </c>
      <c r="BI763">
        <f>VLOOKUP(BD763,工作表1!$K$3:$L$1000,2,FALSE)</f>
        <v>0.875</v>
      </c>
      <c r="BJ763" t="str">
        <f>VLOOKUP(BD763,工作表1!$K$3:$M$1000,3,FALSE)</f>
        <v>2030/11/15</v>
      </c>
      <c r="BK763">
        <f t="shared" si="378"/>
        <v>5.3726000000000003</v>
      </c>
      <c r="BL763">
        <f t="shared" si="379"/>
        <v>-4.4976000000000003</v>
      </c>
      <c r="BM763" s="43">
        <f t="shared" si="396"/>
        <v>45245</v>
      </c>
      <c r="BN763" s="43">
        <f t="shared" si="380"/>
        <v>45380</v>
      </c>
      <c r="BO763" s="45">
        <f t="shared" si="397"/>
        <v>0.1688179347826087</v>
      </c>
      <c r="BP763" s="45">
        <f t="shared" si="398"/>
        <v>0.76333848272781424</v>
      </c>
      <c r="BQ763" s="47">
        <f t="shared" si="399"/>
        <v>80.989914247652436</v>
      </c>
      <c r="BR763" s="47">
        <f t="shared" si="400"/>
        <v>112.18653306073666</v>
      </c>
    </row>
    <row r="764" spans="6:70" x14ac:dyDescent="0.25">
      <c r="F764" s="2">
        <v>45142</v>
      </c>
      <c r="G764">
        <v>5.3812499999999996</v>
      </c>
      <c r="H764" s="43">
        <v>45167</v>
      </c>
      <c r="I764">
        <v>4.2255000000000003</v>
      </c>
      <c r="L764" s="2">
        <v>45131</v>
      </c>
      <c r="M764" t="str">
        <v>91282CHF</v>
      </c>
      <c r="N764">
        <v>4.1421999999999999</v>
      </c>
      <c r="O764">
        <v>4.69015</v>
      </c>
      <c r="P764">
        <v>0.88039999999999996</v>
      </c>
      <c r="Q764">
        <v>112.0625</v>
      </c>
      <c r="R764">
        <f>VLOOKUP(M764,工作表1!$A$3:$B$1000,2,FALSE)</f>
        <v>3.75</v>
      </c>
      <c r="S764" t="str">
        <f>VLOOKUP(M764,工作表1!$A$3:$C$1000,3,FALSE)</f>
        <v>2030/5/31</v>
      </c>
      <c r="T764">
        <f t="shared" si="370"/>
        <v>5.3726000000000003</v>
      </c>
      <c r="U764">
        <f t="shared" si="369"/>
        <v>-1.6226000000000003</v>
      </c>
      <c r="V764" s="43">
        <f t="shared" si="381"/>
        <v>45260</v>
      </c>
      <c r="W764" s="43">
        <f t="shared" si="371"/>
        <v>45198</v>
      </c>
      <c r="X764" s="45">
        <f t="shared" si="382"/>
        <v>0.56352459016393441</v>
      </c>
      <c r="Y764" s="45">
        <f t="shared" si="383"/>
        <v>1.2416067819447565</v>
      </c>
      <c r="Z764" s="47">
        <f t="shared" si="384"/>
        <v>98.435066168688209</v>
      </c>
      <c r="AA764" s="47">
        <f t="shared" si="385"/>
        <v>111.99637286571027</v>
      </c>
      <c r="AB764" s="45">
        <f t="shared" si="386"/>
        <v>4.0152999999999999</v>
      </c>
      <c r="AC764" s="2" t="str">
        <f t="shared" si="372"/>
        <v>TY1</v>
      </c>
      <c r="AD764">
        <f t="shared" si="373"/>
        <v>112.0625</v>
      </c>
      <c r="AE764">
        <f t="shared" si="374"/>
        <v>112.65625</v>
      </c>
      <c r="AF764" s="49">
        <f t="shared" si="401"/>
        <v>-0.59375</v>
      </c>
      <c r="AG764" s="3">
        <f t="shared" si="387"/>
        <v>111.99637286571027</v>
      </c>
      <c r="AH764">
        <f t="shared" si="388"/>
        <v>112.31729158343796</v>
      </c>
      <c r="AI764" s="51">
        <f t="shared" si="389"/>
        <v>-0.32091871772769309</v>
      </c>
      <c r="AJ764" s="52">
        <f t="shared" si="390"/>
        <v>0.27283128227230691</v>
      </c>
      <c r="AK764" s="2">
        <v>45131</v>
      </c>
      <c r="AL764" t="str">
        <v>91282CHJ</v>
      </c>
      <c r="AM764">
        <v>2.4474</v>
      </c>
      <c r="AN764">
        <v>5.2254699999999996</v>
      </c>
      <c r="AO764">
        <v>0.88039999999999996</v>
      </c>
      <c r="AP764">
        <v>112.65625</v>
      </c>
      <c r="AQ764">
        <f>VLOOKUP(AL764,工作表1!$F$3:$G$1000,2,FALSE)</f>
        <v>3.75</v>
      </c>
      <c r="AR764" t="str">
        <f>VLOOKUP(AL764,工作表1!$F$3:$H$1000,3,FALSE)</f>
        <v>2030/6/30</v>
      </c>
      <c r="AS764">
        <f t="shared" si="375"/>
        <v>5.3726000000000003</v>
      </c>
      <c r="AT764">
        <f t="shared" si="376"/>
        <v>-1.6226000000000003</v>
      </c>
      <c r="AU764" s="43">
        <f t="shared" si="391"/>
        <v>45291</v>
      </c>
      <c r="AV764" s="43">
        <f t="shared" si="377"/>
        <v>45289</v>
      </c>
      <c r="AW764" s="45">
        <f t="shared" si="392"/>
        <v>0.25614754098360659</v>
      </c>
      <c r="AX764" s="45">
        <f t="shared" si="393"/>
        <v>1.8691612396137436</v>
      </c>
      <c r="AY764" s="47">
        <f t="shared" si="394"/>
        <v>98.487978981900483</v>
      </c>
      <c r="AZ764" s="47">
        <f t="shared" si="395"/>
        <v>112.31729158343796</v>
      </c>
      <c r="BA764" s="43"/>
      <c r="BC764" s="2">
        <v>45128</v>
      </c>
      <c r="BD764" t="str">
        <v>91282CAV</v>
      </c>
      <c r="BE764">
        <v>32.430100000000003</v>
      </c>
      <c r="BF764">
        <v>3.5747300000000002</v>
      </c>
      <c r="BG764">
        <v>0.72750000000000004</v>
      </c>
      <c r="BH764">
        <v>113.484375</v>
      </c>
      <c r="BI764">
        <f>VLOOKUP(BD764,工作表1!$K$3:$L$1000,2,FALSE)</f>
        <v>0.875</v>
      </c>
      <c r="BJ764" t="str">
        <f>VLOOKUP(BD764,工作表1!$K$3:$M$1000,3,FALSE)</f>
        <v>2030/11/15</v>
      </c>
      <c r="BK764">
        <f t="shared" si="378"/>
        <v>5.3617999999999997</v>
      </c>
      <c r="BL764">
        <f t="shared" si="379"/>
        <v>-4.4867999999999997</v>
      </c>
      <c r="BM764" s="43">
        <f t="shared" si="396"/>
        <v>45245</v>
      </c>
      <c r="BN764" s="43">
        <f t="shared" si="380"/>
        <v>45380</v>
      </c>
      <c r="BO764" s="45">
        <f t="shared" si="397"/>
        <v>0.16644021739130435</v>
      </c>
      <c r="BP764" s="45">
        <f t="shared" si="398"/>
        <v>0.76335802561048238</v>
      </c>
      <c r="BQ764" s="47">
        <f t="shared" si="399"/>
        <v>81.114819643230987</v>
      </c>
      <c r="BR764" s="47">
        <f t="shared" si="400"/>
        <v>112.35142479478785</v>
      </c>
    </row>
    <row r="765" spans="6:70" x14ac:dyDescent="0.25">
      <c r="F765" s="2">
        <v>45141</v>
      </c>
      <c r="G765">
        <v>5.3890000000000002</v>
      </c>
      <c r="H765" s="43">
        <v>45166</v>
      </c>
      <c r="I765">
        <v>4.3238000000000003</v>
      </c>
      <c r="L765" s="2">
        <v>45128</v>
      </c>
      <c r="M765" t="str">
        <v>91282CGS</v>
      </c>
      <c r="N765">
        <v>4.6487999999999996</v>
      </c>
      <c r="O765">
        <v>4.6006400000000003</v>
      </c>
      <c r="P765">
        <v>0.87370000000000003</v>
      </c>
      <c r="Q765">
        <v>112.234375</v>
      </c>
      <c r="R765">
        <f>VLOOKUP(M765,工作表1!$A$3:$B$1000,2,FALSE)</f>
        <v>3.625</v>
      </c>
      <c r="S765" t="str">
        <f>VLOOKUP(M765,工作表1!$A$3:$C$1000,3,FALSE)</f>
        <v>2030/3/31</v>
      </c>
      <c r="T765">
        <f t="shared" si="370"/>
        <v>5.3617999999999997</v>
      </c>
      <c r="U765">
        <f t="shared" si="369"/>
        <v>-1.7367999999999997</v>
      </c>
      <c r="V765" s="43">
        <f t="shared" si="381"/>
        <v>45199</v>
      </c>
      <c r="W765" s="43">
        <f t="shared" si="371"/>
        <v>45198</v>
      </c>
      <c r="X765" s="45">
        <f t="shared" si="382"/>
        <v>1.1390027322404372</v>
      </c>
      <c r="Y765" s="45">
        <f t="shared" si="383"/>
        <v>1.8044136911445467</v>
      </c>
      <c r="Z765" s="47">
        <f t="shared" si="384"/>
        <v>97.826621345797292</v>
      </c>
      <c r="AA765" s="47">
        <f t="shared" si="385"/>
        <v>112.15940848005503</v>
      </c>
      <c r="AB765" s="45">
        <f t="shared" si="386"/>
        <v>3.9653999999999998</v>
      </c>
      <c r="AC765" s="2" t="str">
        <f t="shared" si="372"/>
        <v>TY1</v>
      </c>
      <c r="AD765">
        <f t="shared" si="373"/>
        <v>112.234375</v>
      </c>
      <c r="AE765">
        <f t="shared" si="374"/>
        <v>112.84375</v>
      </c>
      <c r="AF765" s="49">
        <f t="shared" si="401"/>
        <v>-0.609375</v>
      </c>
      <c r="AG765" s="3">
        <f t="shared" si="387"/>
        <v>112.15940848005503</v>
      </c>
      <c r="AH765">
        <f t="shared" si="388"/>
        <v>112.49221789888693</v>
      </c>
      <c r="AI765" s="51">
        <f t="shared" si="389"/>
        <v>-0.33280941883189996</v>
      </c>
      <c r="AJ765" s="52">
        <f t="shared" si="390"/>
        <v>0.27656558116810004</v>
      </c>
      <c r="AK765" s="2">
        <v>45128</v>
      </c>
      <c r="AL765" t="str">
        <v>91282CHJ</v>
      </c>
      <c r="AM765">
        <v>2.2296999999999998</v>
      </c>
      <c r="AN765">
        <v>5.2285300000000001</v>
      </c>
      <c r="AO765">
        <v>0.88039999999999996</v>
      </c>
      <c r="AP765">
        <v>112.84375</v>
      </c>
      <c r="AQ765">
        <f>VLOOKUP(AL765,工作表1!$F$3:$G$1000,2,FALSE)</f>
        <v>3.75</v>
      </c>
      <c r="AR765" t="str">
        <f>VLOOKUP(AL765,工作表1!$F$3:$H$1000,3,FALSE)</f>
        <v>2030/6/30</v>
      </c>
      <c r="AS765">
        <f t="shared" si="375"/>
        <v>5.3617999999999997</v>
      </c>
      <c r="AT765">
        <f t="shared" si="376"/>
        <v>-1.6117999999999997</v>
      </c>
      <c r="AU765" s="43">
        <f t="shared" si="391"/>
        <v>45291</v>
      </c>
      <c r="AV765" s="43">
        <f t="shared" si="377"/>
        <v>45289</v>
      </c>
      <c r="AW765" s="45">
        <f t="shared" si="392"/>
        <v>0.24590163934426232</v>
      </c>
      <c r="AX765" s="45">
        <f t="shared" si="393"/>
        <v>1.8691893105771391</v>
      </c>
      <c r="AY765" s="47">
        <f t="shared" si="394"/>
        <v>98.644200769078068</v>
      </c>
      <c r="AZ765" s="47">
        <f t="shared" si="395"/>
        <v>112.49221789888693</v>
      </c>
      <c r="BA765" s="43"/>
      <c r="BC765" s="2">
        <v>45127</v>
      </c>
      <c r="BD765" t="str">
        <v>91282CAV</v>
      </c>
      <c r="BE765">
        <v>31.286899999999999</v>
      </c>
      <c r="BF765">
        <v>3.6508500000000002</v>
      </c>
      <c r="BG765">
        <v>0.72750000000000004</v>
      </c>
      <c r="BH765">
        <v>113.390625</v>
      </c>
      <c r="BI765">
        <f>VLOOKUP(BD765,工作表1!$K$3:$L$1000,2,FALSE)</f>
        <v>0.875</v>
      </c>
      <c r="BJ765" t="str">
        <f>VLOOKUP(BD765,工作表1!$K$3:$M$1000,3,FALSE)</f>
        <v>2030/11/15</v>
      </c>
      <c r="BK765">
        <f t="shared" si="378"/>
        <v>5.3598499999999998</v>
      </c>
      <c r="BL765">
        <f t="shared" si="379"/>
        <v>-4.4848499999999998</v>
      </c>
      <c r="BM765" s="43">
        <f t="shared" si="396"/>
        <v>45245</v>
      </c>
      <c r="BN765" s="43">
        <f t="shared" si="380"/>
        <v>45380</v>
      </c>
      <c r="BO765" s="45">
        <f t="shared" si="397"/>
        <v>0.1593070652173913</v>
      </c>
      <c r="BP765" s="45">
        <f t="shared" si="398"/>
        <v>0.76341665425848726</v>
      </c>
      <c r="BQ765" s="47">
        <f t="shared" si="399"/>
        <v>81.005093738235161</v>
      </c>
      <c r="BR765" s="47">
        <f t="shared" si="400"/>
        <v>112.20900433820397</v>
      </c>
    </row>
    <row r="766" spans="6:70" x14ac:dyDescent="0.25">
      <c r="F766" s="2">
        <v>45140</v>
      </c>
      <c r="G766">
        <v>5.3868999999999998</v>
      </c>
      <c r="H766" s="43">
        <v>45163</v>
      </c>
      <c r="I766">
        <v>4.3636999999999997</v>
      </c>
      <c r="L766" s="2">
        <v>45127</v>
      </c>
      <c r="M766" t="str">
        <v>91282CHF</v>
      </c>
      <c r="N766">
        <v>4.4172000000000002</v>
      </c>
      <c r="O766">
        <v>4.6664300000000001</v>
      </c>
      <c r="P766">
        <v>0.88039999999999996</v>
      </c>
      <c r="Q766">
        <v>112.140625</v>
      </c>
      <c r="R766">
        <f>VLOOKUP(M766,工作表1!$A$3:$B$1000,2,FALSE)</f>
        <v>3.75</v>
      </c>
      <c r="S766" t="str">
        <f>VLOOKUP(M766,工作表1!$A$3:$C$1000,3,FALSE)</f>
        <v>2030/5/31</v>
      </c>
      <c r="T766">
        <f t="shared" si="370"/>
        <v>5.3598499999999998</v>
      </c>
      <c r="U766">
        <f t="shared" si="369"/>
        <v>-1.6098499999999998</v>
      </c>
      <c r="V766" s="43">
        <f t="shared" si="381"/>
        <v>45260</v>
      </c>
      <c r="W766" s="43">
        <f t="shared" si="371"/>
        <v>45198</v>
      </c>
      <c r="X766" s="45">
        <f t="shared" si="382"/>
        <v>0.52254098360655732</v>
      </c>
      <c r="Y766" s="45">
        <f t="shared" si="383"/>
        <v>1.2417190657983381</v>
      </c>
      <c r="Z766" s="47">
        <f t="shared" si="384"/>
        <v>98.523402408941195</v>
      </c>
      <c r="AA766" s="47">
        <f t="shared" si="385"/>
        <v>112.10535791496181</v>
      </c>
      <c r="AB766" s="45">
        <f t="shared" si="386"/>
        <v>3.9834999999999998</v>
      </c>
      <c r="AC766" s="2" t="str">
        <f t="shared" si="372"/>
        <v>TY1</v>
      </c>
      <c r="AD766">
        <f t="shared" si="373"/>
        <v>112.140625</v>
      </c>
      <c r="AE766">
        <f t="shared" si="374"/>
        <v>112.75</v>
      </c>
      <c r="AF766" s="49">
        <f t="shared" si="401"/>
        <v>-0.609375</v>
      </c>
      <c r="AG766" s="3">
        <f t="shared" si="387"/>
        <v>112.10535791496181</v>
      </c>
      <c r="AH766">
        <f t="shared" si="388"/>
        <v>112.42548479123489</v>
      </c>
      <c r="AI766" s="51">
        <f t="shared" si="389"/>
        <v>-0.32012687627307912</v>
      </c>
      <c r="AJ766" s="52">
        <f t="shared" si="390"/>
        <v>0.28924812372692088</v>
      </c>
      <c r="AK766" s="2">
        <v>45127</v>
      </c>
      <c r="AL766" t="str">
        <v>91282CHJ</v>
      </c>
      <c r="AM766">
        <v>2.1349999999999998</v>
      </c>
      <c r="AN766">
        <v>5.2320099999999998</v>
      </c>
      <c r="AO766">
        <v>0.88039999999999996</v>
      </c>
      <c r="AP766">
        <v>112.75</v>
      </c>
      <c r="AQ766">
        <f>VLOOKUP(AL766,工作表1!$F$3:$G$1000,2,FALSE)</f>
        <v>3.75</v>
      </c>
      <c r="AR766" t="str">
        <f>VLOOKUP(AL766,工作表1!$F$3:$H$1000,3,FALSE)</f>
        <v>2030/6/30</v>
      </c>
      <c r="AS766">
        <f t="shared" si="375"/>
        <v>5.3598499999999998</v>
      </c>
      <c r="AT766">
        <f t="shared" si="376"/>
        <v>-1.6098499999999998</v>
      </c>
      <c r="AU766" s="43">
        <f t="shared" si="391"/>
        <v>45291</v>
      </c>
      <c r="AV766" s="43">
        <f t="shared" si="377"/>
        <v>45289</v>
      </c>
      <c r="AW766" s="45">
        <f t="shared" si="392"/>
        <v>0.21516393442622953</v>
      </c>
      <c r="AX766" s="45">
        <f t="shared" si="393"/>
        <v>1.8692735234673254</v>
      </c>
      <c r="AY766" s="47">
        <f t="shared" si="394"/>
        <v>98.578841001603493</v>
      </c>
      <c r="AZ766" s="47">
        <f t="shared" si="395"/>
        <v>112.42548479123489</v>
      </c>
      <c r="BA766" s="43"/>
      <c r="BC766" s="2">
        <v>45126</v>
      </c>
      <c r="BD766" t="str">
        <v>91282CAV</v>
      </c>
      <c r="BE766">
        <v>33.7333</v>
      </c>
      <c r="BF766">
        <v>3.5127999999999999</v>
      </c>
      <c r="BG766">
        <v>0.72750000000000004</v>
      </c>
      <c r="BH766">
        <v>114.28125</v>
      </c>
      <c r="BI766">
        <f>VLOOKUP(BD766,工作表1!$K$3:$L$1000,2,FALSE)</f>
        <v>0.875</v>
      </c>
      <c r="BJ766" t="str">
        <f>VLOOKUP(BD766,工作表1!$K$3:$M$1000,3,FALSE)</f>
        <v>2030/11/15</v>
      </c>
      <c r="BK766">
        <f t="shared" si="378"/>
        <v>5.3494999999999999</v>
      </c>
      <c r="BL766">
        <f t="shared" si="379"/>
        <v>-4.4744999999999999</v>
      </c>
      <c r="BM766" s="43">
        <f t="shared" si="396"/>
        <v>45245</v>
      </c>
      <c r="BN766" s="43">
        <f t="shared" si="380"/>
        <v>45380</v>
      </c>
      <c r="BO766" s="45">
        <f t="shared" si="397"/>
        <v>0.15692934782608695</v>
      </c>
      <c r="BP766" s="45">
        <f t="shared" si="398"/>
        <v>0.7634361971411554</v>
      </c>
      <c r="BQ766" s="47">
        <f t="shared" si="399"/>
        <v>81.709098432411295</v>
      </c>
      <c r="BR766" s="47">
        <f t="shared" si="400"/>
        <v>113.17012993057942</v>
      </c>
    </row>
    <row r="767" spans="6:70" x14ac:dyDescent="0.25">
      <c r="F767" s="2">
        <v>45139</v>
      </c>
      <c r="G767">
        <v>5.3851000000000004</v>
      </c>
      <c r="H767" s="43">
        <v>45162</v>
      </c>
      <c r="I767">
        <v>4.3501000000000003</v>
      </c>
      <c r="L767" s="2">
        <v>45126</v>
      </c>
      <c r="M767" t="str">
        <v>91282CGS</v>
      </c>
      <c r="N767">
        <v>4.3766999999999996</v>
      </c>
      <c r="O767">
        <v>4.6608299999999998</v>
      </c>
      <c r="P767">
        <v>0.87370000000000003</v>
      </c>
      <c r="Q767">
        <v>113</v>
      </c>
      <c r="R767">
        <f>VLOOKUP(M767,工作表1!$A$3:$B$1000,2,FALSE)</f>
        <v>3.625</v>
      </c>
      <c r="S767" t="str">
        <f>VLOOKUP(M767,工作表1!$A$3:$C$1000,3,FALSE)</f>
        <v>2030/3/31</v>
      </c>
      <c r="T767">
        <f t="shared" si="370"/>
        <v>5.3494999999999999</v>
      </c>
      <c r="U767">
        <f t="shared" si="369"/>
        <v>-1.7244999999999999</v>
      </c>
      <c r="V767" s="43">
        <f t="shared" si="381"/>
        <v>45199</v>
      </c>
      <c r="W767" s="43">
        <f t="shared" si="371"/>
        <v>45198</v>
      </c>
      <c r="X767" s="45">
        <f t="shared" si="382"/>
        <v>1.0993852459016393</v>
      </c>
      <c r="Y767" s="45">
        <f t="shared" si="383"/>
        <v>1.8045222322030092</v>
      </c>
      <c r="Z767" s="47">
        <f t="shared" si="384"/>
        <v>98.491986236521129</v>
      </c>
      <c r="AA767" s="47">
        <f t="shared" si="385"/>
        <v>112.92959552499634</v>
      </c>
      <c r="AB767" s="45">
        <f t="shared" si="386"/>
        <v>3.8713000000000002</v>
      </c>
      <c r="AC767" s="2" t="str">
        <f t="shared" si="372"/>
        <v>TY1</v>
      </c>
      <c r="AD767">
        <f t="shared" si="373"/>
        <v>113</v>
      </c>
      <c r="AE767">
        <f t="shared" si="374"/>
        <v>113.640625</v>
      </c>
      <c r="AF767" s="49">
        <f t="shared" si="401"/>
        <v>-0.640625</v>
      </c>
      <c r="AG767" s="3">
        <f t="shared" si="387"/>
        <v>112.92959552499634</v>
      </c>
      <c r="AH767">
        <f t="shared" si="388"/>
        <v>113.27461710040519</v>
      </c>
      <c r="AI767" s="51">
        <f t="shared" si="389"/>
        <v>-0.34502157540885037</v>
      </c>
      <c r="AJ767" s="52">
        <f t="shared" si="390"/>
        <v>0.29560342459114963</v>
      </c>
      <c r="AK767" s="2">
        <v>45126</v>
      </c>
      <c r="AL767" t="str">
        <v>91282CHJ</v>
      </c>
      <c r="AM767">
        <v>1.3917999999999999</v>
      </c>
      <c r="AN767">
        <v>5.2599099999999996</v>
      </c>
      <c r="AO767">
        <v>0.88039999999999996</v>
      </c>
      <c r="AP767">
        <v>113.640625</v>
      </c>
      <c r="AQ767">
        <f>VLOOKUP(AL767,工作表1!$F$3:$G$1000,2,FALSE)</f>
        <v>3.75</v>
      </c>
      <c r="AR767" t="str">
        <f>VLOOKUP(AL767,工作表1!$F$3:$H$1000,3,FALSE)</f>
        <v>2030/6/30</v>
      </c>
      <c r="AS767">
        <f t="shared" si="375"/>
        <v>5.3494999999999999</v>
      </c>
      <c r="AT767">
        <f t="shared" si="376"/>
        <v>-1.5994999999999999</v>
      </c>
      <c r="AU767" s="43">
        <f t="shared" si="391"/>
        <v>45291</v>
      </c>
      <c r="AV767" s="43">
        <f t="shared" si="377"/>
        <v>45289</v>
      </c>
      <c r="AW767" s="45">
        <f t="shared" si="392"/>
        <v>0.20491803278688525</v>
      </c>
      <c r="AX767" s="45">
        <f t="shared" si="393"/>
        <v>1.8693015944307207</v>
      </c>
      <c r="AY767" s="47">
        <f t="shared" si="394"/>
        <v>99.328586662320006</v>
      </c>
      <c r="AZ767" s="47">
        <f t="shared" si="395"/>
        <v>113.27461710040519</v>
      </c>
      <c r="BA767" s="43"/>
      <c r="BC767" s="2">
        <v>45125</v>
      </c>
      <c r="BD767" t="str">
        <v>91282CAV</v>
      </c>
      <c r="BE767">
        <v>31.953600000000002</v>
      </c>
      <c r="BF767">
        <v>3.6049600000000002</v>
      </c>
      <c r="BG767">
        <v>0.72750000000000004</v>
      </c>
      <c r="BH767">
        <v>114.03125</v>
      </c>
      <c r="BI767">
        <f>VLOOKUP(BD767,工作表1!$K$3:$L$1000,2,FALSE)</f>
        <v>0.875</v>
      </c>
      <c r="BJ767" t="str">
        <f>VLOOKUP(BD767,工作表1!$K$3:$M$1000,3,FALSE)</f>
        <v>2030/11/15</v>
      </c>
      <c r="BK767">
        <f t="shared" si="378"/>
        <v>5.3434999999999997</v>
      </c>
      <c r="BL767">
        <f t="shared" si="379"/>
        <v>-4.4684999999999997</v>
      </c>
      <c r="BM767" s="43">
        <f t="shared" si="396"/>
        <v>45245</v>
      </c>
      <c r="BN767" s="43">
        <f t="shared" si="380"/>
        <v>45380</v>
      </c>
      <c r="BO767" s="45">
        <f t="shared" si="397"/>
        <v>0.15455163043478262</v>
      </c>
      <c r="BP767" s="45">
        <f t="shared" si="398"/>
        <v>0.76345574002382366</v>
      </c>
      <c r="BQ767" s="47">
        <f t="shared" si="399"/>
        <v>81.474066722681485</v>
      </c>
      <c r="BR767" s="47">
        <f t="shared" si="400"/>
        <v>112.84462358173252</v>
      </c>
    </row>
    <row r="768" spans="6:70" x14ac:dyDescent="0.25">
      <c r="F768" s="2">
        <v>45138</v>
      </c>
      <c r="G768">
        <v>5.3836500000000003</v>
      </c>
      <c r="H768" s="43">
        <v>45161</v>
      </c>
      <c r="I768">
        <v>4.3019999999999996</v>
      </c>
      <c r="L768" s="2">
        <v>45125</v>
      </c>
      <c r="M768" t="str">
        <v>91282CHF</v>
      </c>
      <c r="N768">
        <v>4.0011999999999999</v>
      </c>
      <c r="O768">
        <v>4.7220899999999997</v>
      </c>
      <c r="P768">
        <v>0.88039999999999996</v>
      </c>
      <c r="Q768">
        <v>112.75</v>
      </c>
      <c r="R768">
        <f>VLOOKUP(M768,工作表1!$A$3:$B$1000,2,FALSE)</f>
        <v>3.75</v>
      </c>
      <c r="S768" t="str">
        <f>VLOOKUP(M768,工作表1!$A$3:$C$1000,3,FALSE)</f>
        <v>2030/5/31</v>
      </c>
      <c r="T768">
        <f t="shared" si="370"/>
        <v>5.3434999999999997</v>
      </c>
      <c r="U768">
        <f t="shared" si="369"/>
        <v>-1.5934999999999997</v>
      </c>
      <c r="V768" s="43">
        <f t="shared" si="381"/>
        <v>45260</v>
      </c>
      <c r="W768" s="43">
        <f t="shared" si="371"/>
        <v>45198</v>
      </c>
      <c r="X768" s="45">
        <f t="shared" si="382"/>
        <v>0.50204918032786894</v>
      </c>
      <c r="Y768" s="45">
        <f t="shared" si="383"/>
        <v>1.2417752077251292</v>
      </c>
      <c r="Z768" s="47">
        <f t="shared" si="384"/>
        <v>99.038632575026398</v>
      </c>
      <c r="AA768" s="47">
        <f t="shared" si="385"/>
        <v>112.69251831323444</v>
      </c>
      <c r="AB768" s="45">
        <f t="shared" si="386"/>
        <v>3.8999000000000001</v>
      </c>
      <c r="AC768" s="2" t="str">
        <f t="shared" si="372"/>
        <v>TY1</v>
      </c>
      <c r="AD768">
        <f t="shared" si="373"/>
        <v>112.75</v>
      </c>
      <c r="AE768">
        <f t="shared" si="374"/>
        <v>113.390625</v>
      </c>
      <c r="AF768" s="49">
        <f t="shared" si="401"/>
        <v>-0.640625</v>
      </c>
      <c r="AG768" s="3">
        <f t="shared" si="387"/>
        <v>112.69251831323444</v>
      </c>
      <c r="AH768">
        <f t="shared" si="388"/>
        <v>113.00807872447959</v>
      </c>
      <c r="AI768" s="51">
        <f t="shared" si="389"/>
        <v>-0.31556041124514422</v>
      </c>
      <c r="AJ768" s="52">
        <f t="shared" si="390"/>
        <v>0.32506458875485578</v>
      </c>
      <c r="AK768" s="2">
        <v>45125</v>
      </c>
      <c r="AL768" t="str">
        <v>91282CHJ</v>
      </c>
      <c r="AM768">
        <v>0.79249999999999998</v>
      </c>
      <c r="AN768">
        <v>5.2949200000000003</v>
      </c>
      <c r="AO768">
        <v>0.88039999999999996</v>
      </c>
      <c r="AP768">
        <v>113.390625</v>
      </c>
      <c r="AQ768">
        <f>VLOOKUP(AL768,工作表1!$F$3:$G$1000,2,FALSE)</f>
        <v>3.75</v>
      </c>
      <c r="AR768" t="str">
        <f>VLOOKUP(AL768,工作表1!$F$3:$H$1000,3,FALSE)</f>
        <v>2030/6/30</v>
      </c>
      <c r="AS768">
        <f t="shared" si="375"/>
        <v>5.3434999999999997</v>
      </c>
      <c r="AT768">
        <f t="shared" si="376"/>
        <v>-1.5934999999999997</v>
      </c>
      <c r="AU768" s="43">
        <f t="shared" si="391"/>
        <v>45291</v>
      </c>
      <c r="AV768" s="43">
        <f t="shared" si="377"/>
        <v>45289</v>
      </c>
      <c r="AW768" s="45">
        <f t="shared" si="392"/>
        <v>0.19467213114754101</v>
      </c>
      <c r="AX768" s="45">
        <f t="shared" si="393"/>
        <v>1.8693296653941163</v>
      </c>
      <c r="AY768" s="47">
        <f t="shared" si="394"/>
        <v>99.094183768544752</v>
      </c>
      <c r="AZ768" s="47">
        <f t="shared" si="395"/>
        <v>113.00807872447959</v>
      </c>
      <c r="BA768" s="43"/>
      <c r="BC768" s="2">
        <v>45124</v>
      </c>
      <c r="BD768" t="str">
        <v>91282CAV</v>
      </c>
      <c r="BE768">
        <v>31.806899999999999</v>
      </c>
      <c r="BF768">
        <v>3.6111200000000001</v>
      </c>
      <c r="BG768">
        <v>0.72750000000000004</v>
      </c>
      <c r="BH768">
        <v>114</v>
      </c>
      <c r="BI768">
        <f>VLOOKUP(BD768,工作表1!$K$3:$L$1000,2,FALSE)</f>
        <v>0.875</v>
      </c>
      <c r="BJ768" t="str">
        <f>VLOOKUP(BD768,工作表1!$K$3:$M$1000,3,FALSE)</f>
        <v>2030/11/15</v>
      </c>
      <c r="BK768">
        <f t="shared" si="378"/>
        <v>5.3365999999999998</v>
      </c>
      <c r="BL768">
        <f t="shared" si="379"/>
        <v>-4.4615999999999998</v>
      </c>
      <c r="BM768" s="43">
        <f t="shared" si="396"/>
        <v>45245</v>
      </c>
      <c r="BN768" s="43">
        <f t="shared" si="380"/>
        <v>45380</v>
      </c>
      <c r="BO768" s="45">
        <f t="shared" si="397"/>
        <v>0.15217391304347827</v>
      </c>
      <c r="BP768" s="45">
        <f t="shared" si="398"/>
        <v>0.76347528290649203</v>
      </c>
      <c r="BQ768" s="47">
        <f t="shared" si="399"/>
        <v>81.426877434565355</v>
      </c>
      <c r="BR768" s="47">
        <f t="shared" si="400"/>
        <v>112.77639776660429</v>
      </c>
    </row>
    <row r="769" spans="6:70" x14ac:dyDescent="0.25">
      <c r="F769" s="2">
        <v>45135</v>
      </c>
      <c r="G769">
        <v>5.38375</v>
      </c>
      <c r="H769" s="43">
        <v>45160</v>
      </c>
      <c r="I769">
        <v>4.4326999999999996</v>
      </c>
      <c r="L769" s="2">
        <v>45124</v>
      </c>
      <c r="M769" t="str">
        <v>91282CHF</v>
      </c>
      <c r="N769">
        <v>4.4652000000000003</v>
      </c>
      <c r="O769">
        <v>4.6506699999999999</v>
      </c>
      <c r="P769">
        <v>0.88039999999999996</v>
      </c>
      <c r="Q769">
        <v>112.71875</v>
      </c>
      <c r="R769">
        <f>VLOOKUP(M769,工作表1!$A$3:$B$1000,2,FALSE)</f>
        <v>3.75</v>
      </c>
      <c r="S769" t="str">
        <f>VLOOKUP(M769,工作表1!$A$3:$C$1000,3,FALSE)</f>
        <v>2030/5/31</v>
      </c>
      <c r="T769">
        <f t="shared" si="370"/>
        <v>5.3365999999999998</v>
      </c>
      <c r="U769">
        <f t="shared" si="369"/>
        <v>-1.5865999999999998</v>
      </c>
      <c r="V769" s="43">
        <f t="shared" si="381"/>
        <v>45260</v>
      </c>
      <c r="W769" s="43">
        <f t="shared" si="371"/>
        <v>45198</v>
      </c>
      <c r="X769" s="45">
        <f t="shared" si="382"/>
        <v>0.49180327868852464</v>
      </c>
      <c r="Y769" s="45">
        <f t="shared" si="383"/>
        <v>1.2418032786885247</v>
      </c>
      <c r="Z769" s="47">
        <f t="shared" si="384"/>
        <v>98.997936554913892</v>
      </c>
      <c r="AA769" s="47">
        <f t="shared" si="385"/>
        <v>112.64747892299272</v>
      </c>
      <c r="AB769" s="45">
        <f t="shared" si="386"/>
        <v>3.9129</v>
      </c>
      <c r="AC769" s="2" t="str">
        <f t="shared" si="372"/>
        <v>TY1</v>
      </c>
      <c r="AD769">
        <f t="shared" si="373"/>
        <v>112.71875</v>
      </c>
      <c r="AE769">
        <f t="shared" si="374"/>
        <v>113.359375</v>
      </c>
      <c r="AF769" s="49">
        <f t="shared" si="401"/>
        <v>-0.640625</v>
      </c>
      <c r="AG769" s="3">
        <f t="shared" si="387"/>
        <v>112.64747892299272</v>
      </c>
      <c r="AH769">
        <f t="shared" si="388"/>
        <v>112.95763856735816</v>
      </c>
      <c r="AI769" s="51">
        <f t="shared" si="389"/>
        <v>-0.31015964436544152</v>
      </c>
      <c r="AJ769" s="52">
        <f t="shared" si="390"/>
        <v>0.33046535563455848</v>
      </c>
      <c r="AK769" s="2">
        <v>45124</v>
      </c>
      <c r="AL769" t="str">
        <v>91282CHJ</v>
      </c>
      <c r="AM769">
        <v>1.1816</v>
      </c>
      <c r="AN769">
        <v>5.2603499999999999</v>
      </c>
      <c r="AO769">
        <v>0.88039999999999996</v>
      </c>
      <c r="AP769">
        <v>113.359375</v>
      </c>
      <c r="AQ769">
        <f>VLOOKUP(AL769,工作表1!$F$3:$G$1000,2,FALSE)</f>
        <v>3.75</v>
      </c>
      <c r="AR769" t="str">
        <f>VLOOKUP(AL769,工作表1!$F$3:$H$1000,3,FALSE)</f>
        <v>2030/6/30</v>
      </c>
      <c r="AS769">
        <f t="shared" si="375"/>
        <v>5.3365999999999998</v>
      </c>
      <c r="AT769">
        <f t="shared" si="376"/>
        <v>-1.5865999999999998</v>
      </c>
      <c r="AU769" s="43">
        <f t="shared" si="391"/>
        <v>45291</v>
      </c>
      <c r="AV769" s="43">
        <f t="shared" si="377"/>
        <v>45289</v>
      </c>
      <c r="AW769" s="45">
        <f t="shared" si="392"/>
        <v>0.1844262295081967</v>
      </c>
      <c r="AX769" s="45">
        <f t="shared" si="393"/>
        <v>1.8693577363575116</v>
      </c>
      <c r="AY769" s="47">
        <f t="shared" si="394"/>
        <v>99.050477079938048</v>
      </c>
      <c r="AZ769" s="47">
        <f t="shared" si="395"/>
        <v>112.95763856735816</v>
      </c>
      <c r="BA769" s="43"/>
      <c r="BC769" s="2">
        <v>45121</v>
      </c>
      <c r="BD769" t="str">
        <v>91282CAV</v>
      </c>
      <c r="BE769">
        <v>31.170999999999999</v>
      </c>
      <c r="BF769">
        <v>3.63442</v>
      </c>
      <c r="BG769">
        <v>0.72750000000000004</v>
      </c>
      <c r="BH769">
        <v>113.828125</v>
      </c>
      <c r="BI769">
        <f>VLOOKUP(BD769,工作表1!$K$3:$L$1000,2,FALSE)</f>
        <v>0.875</v>
      </c>
      <c r="BJ769" t="str">
        <f>VLOOKUP(BD769,工作表1!$K$3:$M$1000,3,FALSE)</f>
        <v>2030/11/15</v>
      </c>
      <c r="BK769">
        <f t="shared" si="378"/>
        <v>5.3311500000000001</v>
      </c>
      <c r="BL769">
        <f t="shared" si="379"/>
        <v>-4.4561500000000001</v>
      </c>
      <c r="BM769" s="43">
        <f t="shared" si="396"/>
        <v>45245</v>
      </c>
      <c r="BN769" s="43">
        <f t="shared" si="380"/>
        <v>45380</v>
      </c>
      <c r="BO769" s="45">
        <f t="shared" si="397"/>
        <v>0.14979619565217392</v>
      </c>
      <c r="BP769" s="45">
        <f t="shared" si="398"/>
        <v>0.76349482578916028</v>
      </c>
      <c r="BQ769" s="47">
        <f t="shared" si="399"/>
        <v>81.286082662679306</v>
      </c>
      <c r="BR769" s="47">
        <f t="shared" si="400"/>
        <v>112.58086926282708</v>
      </c>
    </row>
    <row r="770" spans="6:70" x14ac:dyDescent="0.25">
      <c r="F770" s="2">
        <v>45134</v>
      </c>
      <c r="G770">
        <v>5.3852500000000001</v>
      </c>
      <c r="H770" s="43">
        <v>45159</v>
      </c>
      <c r="I770">
        <v>4.4272</v>
      </c>
      <c r="L770" s="2">
        <v>45121</v>
      </c>
      <c r="M770" t="str">
        <v>91282CHF</v>
      </c>
      <c r="N770">
        <v>3.8569</v>
      </c>
      <c r="O770">
        <v>4.7369399999999997</v>
      </c>
      <c r="P770">
        <v>0.88039999999999996</v>
      </c>
      <c r="Q770">
        <v>112.5625</v>
      </c>
      <c r="R770">
        <f>VLOOKUP(M770,工作表1!$A$3:$B$1000,2,FALSE)</f>
        <v>3.75</v>
      </c>
      <c r="S770" t="str">
        <f>VLOOKUP(M770,工作表1!$A$3:$C$1000,3,FALSE)</f>
        <v>2030/5/31</v>
      </c>
      <c r="T770">
        <f t="shared" si="370"/>
        <v>5.3311500000000001</v>
      </c>
      <c r="U770">
        <f t="shared" si="369"/>
        <v>-1.5811500000000001</v>
      </c>
      <c r="V770" s="43">
        <f t="shared" si="381"/>
        <v>45260</v>
      </c>
      <c r="W770" s="43">
        <f t="shared" si="371"/>
        <v>45198</v>
      </c>
      <c r="X770" s="45">
        <f t="shared" si="382"/>
        <v>0.48155737704918034</v>
      </c>
      <c r="Y770" s="45">
        <f t="shared" si="383"/>
        <v>1.2418313496519202</v>
      </c>
      <c r="Z770" s="47">
        <f t="shared" si="384"/>
        <v>98.8409156822798</v>
      </c>
      <c r="AA770" s="47">
        <f t="shared" si="385"/>
        <v>112.47060726298795</v>
      </c>
      <c r="AB770" s="45">
        <f t="shared" si="386"/>
        <v>3.9388999999999998</v>
      </c>
      <c r="AC770" s="2" t="str">
        <f t="shared" si="372"/>
        <v>TY1</v>
      </c>
      <c r="AD770">
        <f t="shared" si="373"/>
        <v>112.5625</v>
      </c>
      <c r="AE770">
        <f t="shared" si="374"/>
        <v>113.1875</v>
      </c>
      <c r="AF770" s="49">
        <f t="shared" si="401"/>
        <v>-0.625</v>
      </c>
      <c r="AG770" s="3">
        <f t="shared" si="387"/>
        <v>112.47060726298795</v>
      </c>
      <c r="AH770">
        <f t="shared" si="388"/>
        <v>112.79835311187385</v>
      </c>
      <c r="AI770" s="51">
        <f t="shared" si="389"/>
        <v>-0.32774584888589686</v>
      </c>
      <c r="AJ770" s="52">
        <f t="shared" si="390"/>
        <v>0.29725415111410314</v>
      </c>
      <c r="AK770" s="2">
        <v>45121</v>
      </c>
      <c r="AL770" t="str">
        <v>91282CHJ</v>
      </c>
      <c r="AM770">
        <v>1.3338000000000001</v>
      </c>
      <c r="AN770">
        <v>5.2352600000000002</v>
      </c>
      <c r="AO770">
        <v>0.88039999999999996</v>
      </c>
      <c r="AP770">
        <v>113.1875</v>
      </c>
      <c r="AQ770">
        <f>VLOOKUP(AL770,工作表1!$F$3:$G$1000,2,FALSE)</f>
        <v>3.75</v>
      </c>
      <c r="AR770" t="str">
        <f>VLOOKUP(AL770,工作表1!$F$3:$H$1000,3,FALSE)</f>
        <v>2030/6/30</v>
      </c>
      <c r="AS770">
        <f t="shared" si="375"/>
        <v>5.3311500000000001</v>
      </c>
      <c r="AT770">
        <f t="shared" si="376"/>
        <v>-1.5811500000000001</v>
      </c>
      <c r="AU770" s="43">
        <f t="shared" si="391"/>
        <v>45291</v>
      </c>
      <c r="AV770" s="43">
        <f t="shared" si="377"/>
        <v>45289</v>
      </c>
      <c r="AW770" s="45">
        <f t="shared" si="392"/>
        <v>0.17418032786885246</v>
      </c>
      <c r="AX770" s="45">
        <f t="shared" si="393"/>
        <v>1.8693858073209073</v>
      </c>
      <c r="AY770" s="47">
        <f t="shared" si="394"/>
        <v>98.910316740652647</v>
      </c>
      <c r="AZ770" s="47">
        <f t="shared" si="395"/>
        <v>112.79835311187385</v>
      </c>
      <c r="BA770" s="43"/>
      <c r="BC770" s="2">
        <v>45120</v>
      </c>
      <c r="BD770" t="str">
        <v>91282CAV</v>
      </c>
      <c r="BE770">
        <v>32.454000000000001</v>
      </c>
      <c r="BF770">
        <v>3.57681</v>
      </c>
      <c r="BG770">
        <v>0.72750000000000004</v>
      </c>
      <c r="BH770">
        <v>114.3125</v>
      </c>
      <c r="BI770">
        <f>VLOOKUP(BD770,工作表1!$K$3:$L$1000,2,FALSE)</f>
        <v>0.875</v>
      </c>
      <c r="BJ770" t="str">
        <f>VLOOKUP(BD770,工作表1!$K$3:$M$1000,3,FALSE)</f>
        <v>2030/11/15</v>
      </c>
      <c r="BK770">
        <f t="shared" si="378"/>
        <v>5.3156499999999998</v>
      </c>
      <c r="BL770">
        <f t="shared" si="379"/>
        <v>-4.4406499999999998</v>
      </c>
      <c r="BM770" s="43">
        <f t="shared" si="396"/>
        <v>45245</v>
      </c>
      <c r="BN770" s="43">
        <f t="shared" si="380"/>
        <v>45380</v>
      </c>
      <c r="BO770" s="45">
        <f t="shared" si="397"/>
        <v>0.14266304347826086</v>
      </c>
      <c r="BP770" s="45">
        <f t="shared" si="398"/>
        <v>0.76355345443716494</v>
      </c>
      <c r="BQ770" s="47">
        <f t="shared" si="399"/>
        <v>81.661888948776138</v>
      </c>
      <c r="BR770" s="47">
        <f t="shared" si="400"/>
        <v>113.0920438379093</v>
      </c>
    </row>
    <row r="771" spans="6:70" x14ac:dyDescent="0.25">
      <c r="F771" s="2">
        <v>45133</v>
      </c>
      <c r="G771">
        <v>5.38645</v>
      </c>
      <c r="H771" s="43">
        <v>45156</v>
      </c>
      <c r="I771">
        <v>4.3442999999999996</v>
      </c>
      <c r="L771" s="2">
        <v>45120</v>
      </c>
      <c r="M771" t="str">
        <v>91282CHF</v>
      </c>
      <c r="N771">
        <v>4.6771000000000003</v>
      </c>
      <c r="O771">
        <v>4.62615</v>
      </c>
      <c r="P771">
        <v>0.88039999999999996</v>
      </c>
      <c r="Q771">
        <v>113.046875</v>
      </c>
      <c r="R771">
        <f>VLOOKUP(M771,工作表1!$A$3:$B$1000,2,FALSE)</f>
        <v>3.75</v>
      </c>
      <c r="S771" t="str">
        <f>VLOOKUP(M771,工作表1!$A$3:$C$1000,3,FALSE)</f>
        <v>2030/5/31</v>
      </c>
      <c r="T771">
        <f t="shared" si="370"/>
        <v>5.3156499999999998</v>
      </c>
      <c r="U771">
        <f t="shared" si="369"/>
        <v>-1.5656499999999998</v>
      </c>
      <c r="V771" s="43">
        <f t="shared" si="381"/>
        <v>45260</v>
      </c>
      <c r="W771" s="43">
        <f t="shared" si="371"/>
        <v>45198</v>
      </c>
      <c r="X771" s="45">
        <f t="shared" si="382"/>
        <v>0.45081967213114754</v>
      </c>
      <c r="Y771" s="45">
        <f t="shared" si="383"/>
        <v>1.2419155625421063</v>
      </c>
      <c r="Z771" s="47">
        <f t="shared" si="384"/>
        <v>99.3048620016543</v>
      </c>
      <c r="AA771" s="47">
        <f t="shared" si="385"/>
        <v>113.00201985699194</v>
      </c>
      <c r="AB771" s="45">
        <f t="shared" si="386"/>
        <v>3.8607999999999998</v>
      </c>
      <c r="AC771" s="2" t="str">
        <f t="shared" si="372"/>
        <v>TY1</v>
      </c>
      <c r="AD771">
        <f t="shared" si="373"/>
        <v>113.046875</v>
      </c>
      <c r="AE771">
        <f t="shared" si="374"/>
        <v>113.671875</v>
      </c>
      <c r="AF771" s="49">
        <f t="shared" si="401"/>
        <v>-0.625</v>
      </c>
      <c r="AG771" s="3">
        <f t="shared" si="387"/>
        <v>113.00201985699194</v>
      </c>
      <c r="AH771">
        <f t="shared" si="388"/>
        <v>113.30984854223932</v>
      </c>
      <c r="AI771" s="51">
        <f t="shared" si="389"/>
        <v>-0.3078286852473866</v>
      </c>
      <c r="AJ771" s="52">
        <f t="shared" si="390"/>
        <v>0.3171713147526134</v>
      </c>
      <c r="AK771" s="2">
        <v>45120</v>
      </c>
      <c r="AL771" t="str">
        <v>91282CHJ</v>
      </c>
      <c r="AM771">
        <v>1.6900999999999999</v>
      </c>
      <c r="AN771">
        <v>5.1972800000000001</v>
      </c>
      <c r="AO771">
        <v>0.88039999999999996</v>
      </c>
      <c r="AP771">
        <v>113.671875</v>
      </c>
      <c r="AQ771">
        <f>VLOOKUP(AL771,工作表1!$F$3:$G$1000,2,FALSE)</f>
        <v>3.75</v>
      </c>
      <c r="AR771" t="str">
        <f>VLOOKUP(AL771,工作表1!$F$3:$H$1000,3,FALSE)</f>
        <v>2030/6/30</v>
      </c>
      <c r="AS771">
        <f t="shared" si="375"/>
        <v>5.3156499999999998</v>
      </c>
      <c r="AT771">
        <f t="shared" si="376"/>
        <v>-1.5656499999999998</v>
      </c>
      <c r="AU771" s="43">
        <f t="shared" si="391"/>
        <v>45291</v>
      </c>
      <c r="AV771" s="43">
        <f t="shared" si="377"/>
        <v>45289</v>
      </c>
      <c r="AW771" s="45">
        <f t="shared" si="392"/>
        <v>0.14344262295081966</v>
      </c>
      <c r="AX771" s="45">
        <f t="shared" si="393"/>
        <v>1.8694700202110937</v>
      </c>
      <c r="AY771" s="47">
        <f t="shared" si="394"/>
        <v>99.360646044715352</v>
      </c>
      <c r="AZ771" s="47">
        <f t="shared" si="395"/>
        <v>113.30984854223932</v>
      </c>
      <c r="BA771" s="43"/>
      <c r="BC771" s="2">
        <v>45119</v>
      </c>
      <c r="BD771" t="str">
        <v>91282CAV</v>
      </c>
      <c r="BE771">
        <v>29.5199</v>
      </c>
      <c r="BF771">
        <v>3.7079200000000001</v>
      </c>
      <c r="BG771">
        <v>0.72750000000000004</v>
      </c>
      <c r="BH771">
        <v>113.5</v>
      </c>
      <c r="BI771">
        <f>VLOOKUP(BD771,工作表1!$K$3:$L$1000,2,FALSE)</f>
        <v>0.875</v>
      </c>
      <c r="BJ771" t="str">
        <f>VLOOKUP(BD771,工作表1!$K$3:$M$1000,3,FALSE)</f>
        <v>2030/11/15</v>
      </c>
      <c r="BK771">
        <f t="shared" si="378"/>
        <v>5.3129999999999997</v>
      </c>
      <c r="BL771">
        <f t="shared" si="379"/>
        <v>-4.4379999999999997</v>
      </c>
      <c r="BM771" s="43">
        <f t="shared" si="396"/>
        <v>45245</v>
      </c>
      <c r="BN771" s="43">
        <f t="shared" si="380"/>
        <v>45380</v>
      </c>
      <c r="BO771" s="45">
        <f t="shared" si="397"/>
        <v>0.14028532608695651</v>
      </c>
      <c r="BP771" s="45">
        <f t="shared" si="398"/>
        <v>0.76357299731983319</v>
      </c>
      <c r="BQ771" s="47">
        <f t="shared" si="399"/>
        <v>81.0048035473678</v>
      </c>
      <c r="BR771" s="47">
        <f t="shared" si="400"/>
        <v>112.18945394952718</v>
      </c>
    </row>
    <row r="772" spans="6:70" x14ac:dyDescent="0.25">
      <c r="F772" s="2">
        <v>45132</v>
      </c>
      <c r="G772">
        <v>5.3770499999999997</v>
      </c>
      <c r="H772" s="43">
        <v>45155</v>
      </c>
      <c r="I772">
        <v>4.3625999999999996</v>
      </c>
      <c r="L772" s="2">
        <v>45119</v>
      </c>
      <c r="M772" t="str">
        <v>91282CHF</v>
      </c>
      <c r="N772">
        <v>4.4442000000000004</v>
      </c>
      <c r="O772">
        <v>4.6450699999999996</v>
      </c>
      <c r="P772">
        <v>0.88039999999999996</v>
      </c>
      <c r="Q772">
        <v>112.265625</v>
      </c>
      <c r="R772">
        <f>VLOOKUP(M772,工作表1!$A$3:$B$1000,2,FALSE)</f>
        <v>3.75</v>
      </c>
      <c r="S772" t="str">
        <f>VLOOKUP(M772,工作表1!$A$3:$C$1000,3,FALSE)</f>
        <v>2030/5/31</v>
      </c>
      <c r="T772">
        <f t="shared" si="370"/>
        <v>5.3129999999999997</v>
      </c>
      <c r="U772">
        <f t="shared" ref="U772:U835" si="402">R772-T772</f>
        <v>-1.5629999999999997</v>
      </c>
      <c r="V772" s="43">
        <f t="shared" si="381"/>
        <v>45260</v>
      </c>
      <c r="W772" s="43">
        <f t="shared" si="371"/>
        <v>45198</v>
      </c>
      <c r="X772" s="45">
        <f t="shared" si="382"/>
        <v>0.4405737704918033</v>
      </c>
      <c r="Y772" s="45">
        <f t="shared" si="383"/>
        <v>1.2419436335055021</v>
      </c>
      <c r="Z772" s="47">
        <f t="shared" si="384"/>
        <v>98.617511138638463</v>
      </c>
      <c r="AA772" s="47">
        <f t="shared" si="385"/>
        <v>112.22332848581604</v>
      </c>
      <c r="AB772" s="45">
        <f t="shared" si="386"/>
        <v>3.9725999999999999</v>
      </c>
      <c r="AC772" s="2" t="str">
        <f t="shared" si="372"/>
        <v>TY1</v>
      </c>
      <c r="AD772">
        <f t="shared" si="373"/>
        <v>112.265625</v>
      </c>
      <c r="AE772">
        <f t="shared" si="374"/>
        <v>112.859375</v>
      </c>
      <c r="AF772" s="49">
        <f t="shared" si="401"/>
        <v>-0.59375</v>
      </c>
      <c r="AG772" s="3">
        <f t="shared" si="387"/>
        <v>112.22332848581604</v>
      </c>
      <c r="AH772">
        <f t="shared" si="388"/>
        <v>112.53074094627641</v>
      </c>
      <c r="AI772" s="51">
        <f t="shared" si="389"/>
        <v>-0.30741246046036963</v>
      </c>
      <c r="AJ772" s="52">
        <f t="shared" si="390"/>
        <v>0.28633753953963037</v>
      </c>
      <c r="AK772" s="2">
        <v>45119</v>
      </c>
      <c r="AL772" t="str">
        <v>91282CHJ</v>
      </c>
      <c r="AM772">
        <v>1.8855</v>
      </c>
      <c r="AN772">
        <v>5.1649900000000004</v>
      </c>
      <c r="AO772">
        <v>0.88039999999999996</v>
      </c>
      <c r="AP772">
        <v>112.859375</v>
      </c>
      <c r="AQ772">
        <f>VLOOKUP(AL772,工作表1!$F$3:$G$1000,2,FALSE)</f>
        <v>3.75</v>
      </c>
      <c r="AR772" t="str">
        <f>VLOOKUP(AL772,工作表1!$F$3:$H$1000,3,FALSE)</f>
        <v>2030/6/30</v>
      </c>
      <c r="AS772">
        <f t="shared" si="375"/>
        <v>5.3129999999999997</v>
      </c>
      <c r="AT772">
        <f t="shared" si="376"/>
        <v>-1.5629999999999997</v>
      </c>
      <c r="AU772" s="43">
        <f t="shared" si="391"/>
        <v>45291</v>
      </c>
      <c r="AV772" s="43">
        <f t="shared" si="377"/>
        <v>45289</v>
      </c>
      <c r="AW772" s="45">
        <f t="shared" si="392"/>
        <v>0.13319672131147539</v>
      </c>
      <c r="AX772" s="45">
        <f t="shared" si="393"/>
        <v>1.869498091174489</v>
      </c>
      <c r="AY772" s="47">
        <f t="shared" si="394"/>
        <v>98.67359859850815</v>
      </c>
      <c r="AZ772" s="47">
        <f t="shared" si="395"/>
        <v>112.53074094627641</v>
      </c>
      <c r="BA772" s="43"/>
      <c r="BC772" s="2">
        <v>45118</v>
      </c>
      <c r="BD772" t="str">
        <v>91282CAV</v>
      </c>
      <c r="BE772">
        <v>26.1341</v>
      </c>
      <c r="BF772">
        <v>3.9295300000000002</v>
      </c>
      <c r="BG772">
        <v>0.72750000000000004</v>
      </c>
      <c r="BH772">
        <v>112.515625</v>
      </c>
      <c r="BI772">
        <f>VLOOKUP(BD772,工作表1!$K$3:$L$1000,2,FALSE)</f>
        <v>0.875</v>
      </c>
      <c r="BJ772" t="str">
        <f>VLOOKUP(BD772,工作表1!$K$3:$M$1000,3,FALSE)</f>
        <v>2030/11/15</v>
      </c>
      <c r="BK772">
        <f t="shared" si="378"/>
        <v>5.3151999999999999</v>
      </c>
      <c r="BL772">
        <f t="shared" si="379"/>
        <v>-4.4401999999999999</v>
      </c>
      <c r="BM772" s="43">
        <f t="shared" si="396"/>
        <v>45245</v>
      </c>
      <c r="BN772" s="43">
        <f t="shared" si="380"/>
        <v>45380</v>
      </c>
      <c r="BO772" s="45">
        <f t="shared" si="397"/>
        <v>0.13790760869565219</v>
      </c>
      <c r="BP772" s="45">
        <f t="shared" si="398"/>
        <v>0.76359254020250145</v>
      </c>
      <c r="BQ772" s="47">
        <f t="shared" si="399"/>
        <v>80.175221032171223</v>
      </c>
      <c r="BR772" s="47">
        <f t="shared" si="400"/>
        <v>111.05456772298638</v>
      </c>
    </row>
    <row r="773" spans="6:70" x14ac:dyDescent="0.25">
      <c r="F773" s="2">
        <v>45131</v>
      </c>
      <c r="G773">
        <v>5.3726000000000003</v>
      </c>
      <c r="H773" s="43">
        <v>45154</v>
      </c>
      <c r="I773">
        <v>4.3491999999999997</v>
      </c>
      <c r="L773" s="2">
        <v>45118</v>
      </c>
      <c r="M773" t="str">
        <v>91282CHF</v>
      </c>
      <c r="N773">
        <v>4.2580999999999998</v>
      </c>
      <c r="O773">
        <v>4.7233900000000002</v>
      </c>
      <c r="P773">
        <v>0.88039999999999996</v>
      </c>
      <c r="Q773">
        <v>111.265625</v>
      </c>
      <c r="R773">
        <f>VLOOKUP(M773,工作表1!$A$3:$B$1000,2,FALSE)</f>
        <v>3.75</v>
      </c>
      <c r="S773" t="str">
        <f>VLOOKUP(M773,工作表1!$A$3:$C$1000,3,FALSE)</f>
        <v>2030/5/31</v>
      </c>
      <c r="T773">
        <f t="shared" ref="T773:T836" si="403">INDEX($G:$G,MATCH(L773,$F:$F,0))</f>
        <v>5.3151999999999999</v>
      </c>
      <c r="U773">
        <f t="shared" si="402"/>
        <v>-1.5651999999999999</v>
      </c>
      <c r="V773" s="43">
        <f t="shared" si="381"/>
        <v>45260</v>
      </c>
      <c r="W773" s="43">
        <f t="shared" ref="W773:W836" si="404">IF(WEEKDAY(DATE(YEAR(L773),(INT(MONTH(L773)/3)+1)*3+1,1)-1,2)=7,DATE(YEAR(L773),(INT(MONTH(L773)/3)+1)*3+1,1)-1-2,IF(WEEKDAY(DATE(YEAR(L773),(INT(MONTH(L773)/3)+1)*3+1,1)-1,2)=6,DATE(YEAR(L773),(INT(MONTH(L773)/3)+1)*3+1,1)-1-1,DATE(YEAR(L773),(INT(MONTH(L773)/3)+1)*3+1,1)-1))</f>
        <v>45198</v>
      </c>
      <c r="X773" s="45">
        <f t="shared" si="382"/>
        <v>0.43032786885245905</v>
      </c>
      <c r="Y773" s="45">
        <f t="shared" si="383"/>
        <v>1.2419717044688974</v>
      </c>
      <c r="Z773" s="47">
        <f t="shared" si="384"/>
        <v>97.726723507094505</v>
      </c>
      <c r="AA773" s="47">
        <f t="shared" si="385"/>
        <v>111.21475616825805</v>
      </c>
      <c r="AB773" s="45">
        <f t="shared" si="386"/>
        <v>4.1087999999999996</v>
      </c>
      <c r="AC773" s="2" t="str">
        <f t="shared" ref="AC773:AC836" si="405">IF(MOD(MONTH(L773),3)=0,"TY2","TY1")</f>
        <v>TY1</v>
      </c>
      <c r="AD773">
        <f t="shared" ref="AD773:AD836" si="406">IF(AC773="TY1",Q773,AP773)</f>
        <v>111.265625</v>
      </c>
      <c r="AE773">
        <f t="shared" ref="AE773:AE836" si="407">IF(AC773="TY1",AP773,BH773)</f>
        <v>111.875</v>
      </c>
      <c r="AF773" s="49">
        <f t="shared" si="401"/>
        <v>-0.609375</v>
      </c>
      <c r="AG773" s="3">
        <f t="shared" si="387"/>
        <v>111.21475616825805</v>
      </c>
      <c r="AH773">
        <f t="shared" si="388"/>
        <v>111.48695913247921</v>
      </c>
      <c r="AI773" s="51">
        <f t="shared" si="389"/>
        <v>-0.27220296422116519</v>
      </c>
      <c r="AJ773" s="52">
        <f t="shared" si="390"/>
        <v>0.33717203577883481</v>
      </c>
      <c r="AK773" s="2">
        <v>45118</v>
      </c>
      <c r="AL773" t="str">
        <v>91282CHJ</v>
      </c>
      <c r="AM773">
        <v>0.23719999999999999</v>
      </c>
      <c r="AN773">
        <v>5.3249700000000004</v>
      </c>
      <c r="AO773">
        <v>0.88039999999999996</v>
      </c>
      <c r="AP773">
        <v>111.875</v>
      </c>
      <c r="AQ773">
        <f>VLOOKUP(AL773,工作表1!$F$3:$G$1000,2,FALSE)</f>
        <v>3.75</v>
      </c>
      <c r="AR773" t="str">
        <f>VLOOKUP(AL773,工作表1!$F$3:$H$1000,3,FALSE)</f>
        <v>2030/6/30</v>
      </c>
      <c r="AS773">
        <f t="shared" ref="AS773:AS836" si="408">INDEX($G:$G,MATCH(AK773,$F:$F,0))</f>
        <v>5.3151999999999999</v>
      </c>
      <c r="AT773">
        <f t="shared" ref="AT773:AT836" si="409">AQ773-AS773</f>
        <v>-1.5651999999999999</v>
      </c>
      <c r="AU773" s="43">
        <f t="shared" si="391"/>
        <v>45291</v>
      </c>
      <c r="AV773" s="43">
        <f t="shared" ref="AV773:AV836" si="410">IF(WEEKDAY(DATE(YEAR(AK773),(INT(MONTH(AK773)/3)+1)*3+4,1)-1,2)=7,DATE(YEAR(AK773),(INT(MONTH(AK773)/3)+1)*3+4,1)-1-2,IF(WEEKDAY(DATE(YEAR(AK773),(INT(MONTH(AK773)/3)+1)*3+4,1)-1,2)=6,DATE(YEAR(AK773),(INT(MONTH(AK773)/3)+1)*3+4,1)-1-1,DATE(YEAR(AK773),(INT(MONTH(AK773)/3)+1)*3+4,1)-1))</f>
        <v>45289</v>
      </c>
      <c r="AW773" s="45">
        <f t="shared" si="392"/>
        <v>0.12295081967213116</v>
      </c>
      <c r="AX773" s="45">
        <f t="shared" si="393"/>
        <v>1.8695261621378845</v>
      </c>
      <c r="AY773" s="47">
        <f t="shared" si="394"/>
        <v>97.751256415364082</v>
      </c>
      <c r="AZ773" s="47">
        <f t="shared" si="395"/>
        <v>111.48695913247921</v>
      </c>
      <c r="BA773" s="43"/>
      <c r="BC773" s="2">
        <v>45117</v>
      </c>
      <c r="BD773" t="str">
        <v>91282CAV</v>
      </c>
      <c r="BE773">
        <v>24.998200000000001</v>
      </c>
      <c r="BF773">
        <v>3.9916700000000001</v>
      </c>
      <c r="BG773">
        <v>0.72750000000000004</v>
      </c>
      <c r="BH773">
        <v>112.375</v>
      </c>
      <c r="BI773">
        <f>VLOOKUP(BD773,工作表1!$K$3:$L$1000,2,FALSE)</f>
        <v>0.875</v>
      </c>
      <c r="BJ773" t="str">
        <f>VLOOKUP(BD773,工作表1!$K$3:$M$1000,3,FALSE)</f>
        <v>2030/11/15</v>
      </c>
      <c r="BK773">
        <f t="shared" ref="BK773:BK836" si="411">INDEX($G:$G,MATCH(BC773,$F:$F,0))</f>
        <v>5.3103999999999996</v>
      </c>
      <c r="BL773">
        <f t="shared" ref="BL773:BL836" si="412">BI773-BK773</f>
        <v>-4.4353999999999996</v>
      </c>
      <c r="BM773" s="43">
        <f t="shared" si="396"/>
        <v>45245</v>
      </c>
      <c r="BN773" s="43">
        <f t="shared" ref="BN773:BN836" si="413">IF(WEEKDAY(DATE(YEAR(BC773),(INT(MONTH(BC773)/3)+1)*3+7,1)-1,2)=7,DATE(YEAR(BC773),(INT(MONTH(BC773)/3)+1)*3+7,1)-1-2,IF(WEEKDAY(DATE(YEAR(BC773),(INT(MONTH(BC773)/3)+1)*3+7,1)-1,2)=6,DATE(YEAR(BC773),(INT(MONTH(BC773)/3)+1)*3+7,1)-1-1,DATE(YEAR(BC773),(INT(MONTH(BC773)/3)+1)*3+7,1)-1))</f>
        <v>45380</v>
      </c>
      <c r="BO773" s="45">
        <f t="shared" si="397"/>
        <v>0.13552989130434781</v>
      </c>
      <c r="BP773" s="45">
        <f t="shared" si="398"/>
        <v>0.7636120830851697</v>
      </c>
      <c r="BQ773" s="47">
        <f t="shared" si="399"/>
        <v>80.016879052569919</v>
      </c>
      <c r="BR773" s="47">
        <f t="shared" si="400"/>
        <v>110.83536302685525</v>
      </c>
    </row>
    <row r="774" spans="6:70" x14ac:dyDescent="0.25">
      <c r="F774" s="2">
        <v>45128</v>
      </c>
      <c r="G774">
        <v>5.3617999999999997</v>
      </c>
      <c r="H774" s="43">
        <v>45153</v>
      </c>
      <c r="I774">
        <v>4.3093000000000004</v>
      </c>
      <c r="L774" s="2">
        <v>45117</v>
      </c>
      <c r="M774" t="str">
        <v>91282CHF</v>
      </c>
      <c r="N774">
        <v>4.3586999999999998</v>
      </c>
      <c r="O774">
        <v>4.71394</v>
      </c>
      <c r="P774">
        <v>0.88039999999999996</v>
      </c>
      <c r="Q774">
        <v>111.140625</v>
      </c>
      <c r="R774">
        <f>VLOOKUP(M774,工作表1!$A$3:$B$1000,2,FALSE)</f>
        <v>3.75</v>
      </c>
      <c r="S774" t="str">
        <f>VLOOKUP(M774,工作表1!$A$3:$C$1000,3,FALSE)</f>
        <v>2030/5/31</v>
      </c>
      <c r="T774">
        <f t="shared" si="403"/>
        <v>5.3103999999999996</v>
      </c>
      <c r="U774">
        <f t="shared" si="402"/>
        <v>-1.5603999999999996</v>
      </c>
      <c r="V774" s="43">
        <f t="shared" ref="V774:V837" si="414">COUPNCD(L773,S774,2,0)</f>
        <v>45260</v>
      </c>
      <c r="W774" s="43">
        <f t="shared" si="404"/>
        <v>45198</v>
      </c>
      <c r="X774" s="45">
        <f t="shared" ref="X774:X837" si="415">COUPDAYBS(L773,S774,2,1)/COUPDAYS(L773,S774,2,1)*R774/2</f>
        <v>0.42008196721311475</v>
      </c>
      <c r="Y774" s="45">
        <f t="shared" ref="Y774:Y837" si="416">(W774-L773)/365*R774+X774</f>
        <v>1.2419997754322929</v>
      </c>
      <c r="Z774" s="47">
        <f t="shared" ref="Z774:Z837" si="417">(Q774*P774+Y774)/(1+(O774/100)*(W774-L775)/360)-X774</f>
        <v>97.592069455702571</v>
      </c>
      <c r="AA774" s="47">
        <f t="shared" ref="AA774:AA837" si="418">(Z774-$AB$5*(W774-L773)/365+T774*(W774-L773)/360)/P774</f>
        <v>111.06328317693665</v>
      </c>
      <c r="AB774" s="45">
        <f t="shared" ref="AB774:AB837" si="419">INDEX(I:I,MATCH(L774,H:H,0))</f>
        <v>4.1272000000000002</v>
      </c>
      <c r="AC774" s="2" t="str">
        <f t="shared" si="405"/>
        <v>TY1</v>
      </c>
      <c r="AD774">
        <f t="shared" si="406"/>
        <v>111.140625</v>
      </c>
      <c r="AE774">
        <f t="shared" si="407"/>
        <v>111.734375</v>
      </c>
      <c r="AF774" s="49">
        <f t="shared" si="401"/>
        <v>-0.59375</v>
      </c>
      <c r="AG774" s="3">
        <f t="shared" ref="AG774:AG837" si="420">IF(AC774="TY1",AA774,AZ774)</f>
        <v>111.06328317693665</v>
      </c>
      <c r="AH774">
        <f t="shared" ref="AH774:AH837" si="421">IF(AC774="TY1",AZ774,BR774)</f>
        <v>111.3494586691654</v>
      </c>
      <c r="AI774" s="51">
        <f t="shared" ref="AI774:AI837" si="422">AG774-AH774</f>
        <v>-0.28617549222875027</v>
      </c>
      <c r="AJ774" s="52">
        <f t="shared" ref="AJ774:AJ837" si="423">AI774-AF774</f>
        <v>0.30757450777124973</v>
      </c>
      <c r="AK774" s="2">
        <v>45117</v>
      </c>
      <c r="AL774" t="str">
        <v>91282CHJ</v>
      </c>
      <c r="AM774">
        <v>1.2228000000000001</v>
      </c>
      <c r="AN774">
        <v>5.2567300000000001</v>
      </c>
      <c r="AO774">
        <v>0.88039999999999996</v>
      </c>
      <c r="AP774">
        <v>111.734375</v>
      </c>
      <c r="AQ774">
        <f>VLOOKUP(AL774,工作表1!$F$3:$G$1000,2,FALSE)</f>
        <v>3.75</v>
      </c>
      <c r="AR774" t="str">
        <f>VLOOKUP(AL774,工作表1!$F$3:$H$1000,3,FALSE)</f>
        <v>2030/6/30</v>
      </c>
      <c r="AS774">
        <f t="shared" si="408"/>
        <v>5.3103999999999996</v>
      </c>
      <c r="AT774">
        <f t="shared" si="409"/>
        <v>-1.5603999999999996</v>
      </c>
      <c r="AU774" s="43">
        <f t="shared" ref="AU774:AU837" si="424">COUPNCD(AK773,AR774,2,0)</f>
        <v>45291</v>
      </c>
      <c r="AV774" s="43">
        <f t="shared" si="410"/>
        <v>45289</v>
      </c>
      <c r="AW774" s="45">
        <f t="shared" ref="AW774:AW837" si="425">COUPDAYBS(AK773,AR774,2,1)/COUPDAYS(AK773,AR774,2,1)*AQ774/2</f>
        <v>0.11270491803278689</v>
      </c>
      <c r="AX774" s="45">
        <f t="shared" ref="AX774:AX837" si="426">(AV774-AK773)/365*AQ774+AW774</f>
        <v>1.86955423310128</v>
      </c>
      <c r="AY774" s="47">
        <f t="shared" ref="AY774:AY837" si="427">(AP774*AO774+AX774)/(1+(AN774/100)*(AV774-AK775)/360)-AW774</f>
        <v>97.630117110963354</v>
      </c>
      <c r="AZ774" s="47">
        <f t="shared" ref="AZ774:AZ837" si="428">(AY774-$AB$5*(AV774-AK773)/365+AS774*(AV774-AK773)/360)/AO774</f>
        <v>111.3494586691654</v>
      </c>
      <c r="BA774" s="43"/>
      <c r="BC774" s="2">
        <v>45114</v>
      </c>
      <c r="BD774" t="str">
        <v>91282CAV</v>
      </c>
      <c r="BE774">
        <v>23.585999999999999</v>
      </c>
      <c r="BF774">
        <v>4.0498900000000004</v>
      </c>
      <c r="BG774">
        <v>0.72750000000000004</v>
      </c>
      <c r="BH774">
        <v>111.921875</v>
      </c>
      <c r="BI774">
        <f>VLOOKUP(BD774,工作表1!$K$3:$L$1000,2,FALSE)</f>
        <v>0.875</v>
      </c>
      <c r="BJ774" t="str">
        <f>VLOOKUP(BD774,工作表1!$K$3:$M$1000,3,FALSE)</f>
        <v>2030/11/15</v>
      </c>
      <c r="BK774">
        <f t="shared" si="411"/>
        <v>5.3080999999999996</v>
      </c>
      <c r="BL774">
        <f t="shared" si="412"/>
        <v>-4.4330999999999996</v>
      </c>
      <c r="BM774" s="43">
        <f t="shared" ref="BM774:BM837" si="429">COUPNCD(BC773,BJ774,2,0)</f>
        <v>45245</v>
      </c>
      <c r="BN774" s="43">
        <f t="shared" si="413"/>
        <v>45380</v>
      </c>
      <c r="BO774" s="45">
        <f t="shared" ref="BO774:BO837" si="430">COUPDAYBS(BC773,BJ774,2,1)/COUPDAYS(BC773,BJ774,2,1)*BI774/2</f>
        <v>0.13315217391304349</v>
      </c>
      <c r="BP774" s="45">
        <f t="shared" ref="BP774:BP837" si="431">(BN774-BC773)/365*BI774+BO774</f>
        <v>0.76363162596783796</v>
      </c>
      <c r="BQ774" s="47">
        <f t="shared" ref="BQ774:BQ837" si="432">(BH774*BG774+BP774)/(1+(BF774/100)*(BN774-BC775)/360)-BO774</f>
        <v>79.657011566672224</v>
      </c>
      <c r="BR774" s="47">
        <f t="shared" ref="BR774:BR837" si="433">(BQ774-$AB$5*(BN774-BC773)/365+BK774*(BN774-BC773)/360)/BG774</f>
        <v>110.3416211704847</v>
      </c>
    </row>
    <row r="775" spans="6:70" x14ac:dyDescent="0.25">
      <c r="F775" s="2">
        <v>45127</v>
      </c>
      <c r="G775">
        <v>5.3598499999999998</v>
      </c>
      <c r="H775" s="43">
        <v>45152</v>
      </c>
      <c r="I775">
        <v>4.2960000000000003</v>
      </c>
      <c r="L775" s="2">
        <v>45114</v>
      </c>
      <c r="M775" t="str">
        <v>91282CHF</v>
      </c>
      <c r="N775">
        <v>4.4211999999999998</v>
      </c>
      <c r="O775">
        <v>4.69313</v>
      </c>
      <c r="P775">
        <v>0.88039999999999996</v>
      </c>
      <c r="Q775">
        <v>110.671875</v>
      </c>
      <c r="R775">
        <f>VLOOKUP(M775,工作表1!$A$3:$B$1000,2,FALSE)</f>
        <v>3.75</v>
      </c>
      <c r="S775" t="str">
        <f>VLOOKUP(M775,工作表1!$A$3:$C$1000,3,FALSE)</f>
        <v>2030/5/31</v>
      </c>
      <c r="T775">
        <f t="shared" si="403"/>
        <v>5.3080999999999996</v>
      </c>
      <c r="U775">
        <f t="shared" si="402"/>
        <v>-1.5580999999999996</v>
      </c>
      <c r="V775" s="43">
        <f t="shared" si="414"/>
        <v>45260</v>
      </c>
      <c r="W775" s="43">
        <f t="shared" si="404"/>
        <v>45198</v>
      </c>
      <c r="X775" s="45">
        <f t="shared" si="415"/>
        <v>0.4098360655737705</v>
      </c>
      <c r="Y775" s="45">
        <f t="shared" si="416"/>
        <v>1.2420278463956884</v>
      </c>
      <c r="Z775" s="47">
        <f t="shared" si="417"/>
        <v>97.18624818568361</v>
      </c>
      <c r="AA775" s="47">
        <f t="shared" si="418"/>
        <v>110.6044142459359</v>
      </c>
      <c r="AB775" s="45">
        <f t="shared" si="419"/>
        <v>4.2248999999999999</v>
      </c>
      <c r="AC775" s="2" t="str">
        <f t="shared" si="405"/>
        <v>TY1</v>
      </c>
      <c r="AD775">
        <f t="shared" si="406"/>
        <v>110.671875</v>
      </c>
      <c r="AE775">
        <f t="shared" si="407"/>
        <v>111.28125</v>
      </c>
      <c r="AF775" s="49">
        <f t="shared" si="401"/>
        <v>-0.609375</v>
      </c>
      <c r="AG775" s="3">
        <f t="shared" si="420"/>
        <v>110.6044142459359</v>
      </c>
      <c r="AH775">
        <f t="shared" si="421"/>
        <v>110.87129234114046</v>
      </c>
      <c r="AI775" s="51">
        <f t="shared" si="422"/>
        <v>-0.26687809520456085</v>
      </c>
      <c r="AJ775" s="52">
        <f t="shared" si="423"/>
        <v>0.34249690479543915</v>
      </c>
      <c r="AK775" s="2">
        <v>45114</v>
      </c>
      <c r="AL775" t="str">
        <v>91282CHJ</v>
      </c>
      <c r="AM775">
        <v>0.02</v>
      </c>
      <c r="AN775">
        <v>5.3206600000000002</v>
      </c>
      <c r="AO775">
        <v>0.88039999999999996</v>
      </c>
      <c r="AP775">
        <v>111.28125</v>
      </c>
      <c r="AQ775">
        <f>VLOOKUP(AL775,工作表1!$F$3:$G$1000,2,FALSE)</f>
        <v>3.75</v>
      </c>
      <c r="AR775" t="str">
        <f>VLOOKUP(AL775,工作表1!$F$3:$H$1000,3,FALSE)</f>
        <v>2030/6/30</v>
      </c>
      <c r="AS775">
        <f t="shared" si="408"/>
        <v>5.3080999999999996</v>
      </c>
      <c r="AT775">
        <f t="shared" si="409"/>
        <v>-1.5580999999999996</v>
      </c>
      <c r="AU775" s="43">
        <f t="shared" si="424"/>
        <v>45291</v>
      </c>
      <c r="AV775" s="43">
        <f t="shared" si="410"/>
        <v>45289</v>
      </c>
      <c r="AW775" s="45">
        <f t="shared" si="425"/>
        <v>0.10245901639344263</v>
      </c>
      <c r="AX775" s="45">
        <f t="shared" si="426"/>
        <v>1.8695823040646755</v>
      </c>
      <c r="AY775" s="47">
        <f t="shared" si="427"/>
        <v>97.207887801493186</v>
      </c>
      <c r="AZ775" s="47">
        <f t="shared" si="428"/>
        <v>110.87129234114046</v>
      </c>
      <c r="BA775" s="43"/>
      <c r="BC775" s="2">
        <v>45113</v>
      </c>
      <c r="BD775" t="str">
        <v>91282CAV</v>
      </c>
      <c r="BE775">
        <v>24.228000000000002</v>
      </c>
      <c r="BF775">
        <v>4.0212199999999996</v>
      </c>
      <c r="BG775">
        <v>0.72750000000000004</v>
      </c>
      <c r="BH775">
        <v>111.859375</v>
      </c>
      <c r="BI775">
        <f>VLOOKUP(BD775,工作表1!$K$3:$L$1000,2,FALSE)</f>
        <v>0.875</v>
      </c>
      <c r="BJ775" t="str">
        <f>VLOOKUP(BD775,工作表1!$K$3:$M$1000,3,FALSE)</f>
        <v>2030/11/15</v>
      </c>
      <c r="BK775">
        <f t="shared" si="411"/>
        <v>5.3048500000000001</v>
      </c>
      <c r="BL775">
        <f t="shared" si="412"/>
        <v>-4.4298500000000001</v>
      </c>
      <c r="BM775" s="43">
        <f t="shared" si="429"/>
        <v>45245</v>
      </c>
      <c r="BN775" s="43">
        <f t="shared" si="413"/>
        <v>45380</v>
      </c>
      <c r="BO775" s="45">
        <f t="shared" si="430"/>
        <v>0.12601902173913043</v>
      </c>
      <c r="BP775" s="45">
        <f t="shared" si="431"/>
        <v>0.76369025461584283</v>
      </c>
      <c r="BQ775" s="47">
        <f t="shared" si="432"/>
        <v>79.627874030066565</v>
      </c>
      <c r="BR775" s="47">
        <f t="shared" si="433"/>
        <v>110.30793539362764</v>
      </c>
    </row>
    <row r="776" spans="6:70" x14ac:dyDescent="0.25">
      <c r="F776" s="2">
        <v>45126</v>
      </c>
      <c r="G776">
        <v>5.3494999999999999</v>
      </c>
      <c r="H776" s="43">
        <v>45149</v>
      </c>
      <c r="I776">
        <v>4.2455999999999996</v>
      </c>
      <c r="L776" s="2">
        <v>45113</v>
      </c>
      <c r="M776" t="str">
        <v>91282CHF</v>
      </c>
      <c r="N776">
        <v>3.9824999999999999</v>
      </c>
      <c r="O776">
        <v>4.7671599999999996</v>
      </c>
      <c r="P776">
        <v>0.88039999999999996</v>
      </c>
      <c r="Q776">
        <v>110.609375</v>
      </c>
      <c r="R776">
        <f>VLOOKUP(M776,工作表1!$A$3:$B$1000,2,FALSE)</f>
        <v>3.75</v>
      </c>
      <c r="S776" t="str">
        <f>VLOOKUP(M776,工作表1!$A$3:$C$1000,3,FALSE)</f>
        <v>2030/5/31</v>
      </c>
      <c r="T776">
        <f t="shared" si="403"/>
        <v>5.3048500000000001</v>
      </c>
      <c r="U776">
        <f t="shared" si="402"/>
        <v>-1.5548500000000001</v>
      </c>
      <c r="V776" s="43">
        <f t="shared" si="414"/>
        <v>45260</v>
      </c>
      <c r="W776" s="43">
        <f t="shared" si="404"/>
        <v>45198</v>
      </c>
      <c r="X776" s="45">
        <f t="shared" si="415"/>
        <v>0.37909836065573771</v>
      </c>
      <c r="Y776" s="45">
        <f t="shared" si="416"/>
        <v>1.2421120592858748</v>
      </c>
      <c r="Z776" s="47">
        <f t="shared" si="417"/>
        <v>97.133018443189442</v>
      </c>
      <c r="AA776" s="47">
        <f t="shared" si="418"/>
        <v>110.55107990586724</v>
      </c>
      <c r="AB776" s="45">
        <f t="shared" si="419"/>
        <v>4.2007000000000003</v>
      </c>
      <c r="AC776" s="2" t="str">
        <f t="shared" si="405"/>
        <v>TY1</v>
      </c>
      <c r="AD776">
        <f t="shared" si="406"/>
        <v>110.609375</v>
      </c>
      <c r="AE776">
        <f t="shared" si="407"/>
        <v>111.21875</v>
      </c>
      <c r="AF776" s="49">
        <f t="shared" si="401"/>
        <v>-0.609375</v>
      </c>
      <c r="AG776" s="3">
        <f t="shared" si="420"/>
        <v>110.55107990586724</v>
      </c>
      <c r="AH776">
        <f t="shared" si="421"/>
        <v>110.85665359978407</v>
      </c>
      <c r="AI776" s="51">
        <f t="shared" si="422"/>
        <v>-0.30557369391682698</v>
      </c>
      <c r="AJ776" s="52">
        <f t="shared" si="423"/>
        <v>0.30380130608317302</v>
      </c>
      <c r="AK776" s="2">
        <v>45113</v>
      </c>
      <c r="AL776" t="str">
        <v>91282CHJ</v>
      </c>
      <c r="AM776">
        <v>0.49919999999999998</v>
      </c>
      <c r="AN776">
        <v>5.2810100000000002</v>
      </c>
      <c r="AO776">
        <v>0.88039999999999996</v>
      </c>
      <c r="AP776">
        <v>111.21875</v>
      </c>
      <c r="AQ776">
        <f>VLOOKUP(AL776,工作表1!$F$3:$G$1000,2,FALSE)</f>
        <v>3.75</v>
      </c>
      <c r="AR776" t="str">
        <f>VLOOKUP(AL776,工作表1!$F$3:$H$1000,3,FALSE)</f>
        <v>2030/6/30</v>
      </c>
      <c r="AS776">
        <f t="shared" si="408"/>
        <v>5.3048500000000001</v>
      </c>
      <c r="AT776">
        <f t="shared" si="409"/>
        <v>-1.5548500000000001</v>
      </c>
      <c r="AU776" s="43">
        <f t="shared" si="424"/>
        <v>45291</v>
      </c>
      <c r="AV776" s="43">
        <f t="shared" si="410"/>
        <v>45289</v>
      </c>
      <c r="AW776" s="45">
        <f t="shared" si="425"/>
        <v>7.1721311475409832E-2</v>
      </c>
      <c r="AX776" s="45">
        <f t="shared" si="426"/>
        <v>1.8696665169548619</v>
      </c>
      <c r="AY776" s="47">
        <f t="shared" si="427"/>
        <v>97.189547191883065</v>
      </c>
      <c r="AZ776" s="47">
        <f t="shared" si="428"/>
        <v>110.85665359978407</v>
      </c>
      <c r="BA776" s="43"/>
      <c r="BC776" s="2">
        <v>45112</v>
      </c>
      <c r="BD776" t="str">
        <v>91282CAV</v>
      </c>
      <c r="BE776">
        <v>25.246200000000002</v>
      </c>
      <c r="BF776">
        <v>3.9568699999999999</v>
      </c>
      <c r="BG776">
        <v>0.72750000000000004</v>
      </c>
      <c r="BH776">
        <v>112.65625</v>
      </c>
      <c r="BI776">
        <f>VLOOKUP(BD776,工作表1!$K$3:$L$1000,2,FALSE)</f>
        <v>0.875</v>
      </c>
      <c r="BJ776" t="str">
        <f>VLOOKUP(BD776,工作表1!$K$3:$M$1000,3,FALSE)</f>
        <v>2030/11/15</v>
      </c>
      <c r="BK776">
        <f t="shared" si="411"/>
        <v>5.2879899999999997</v>
      </c>
      <c r="BL776">
        <f t="shared" si="412"/>
        <v>-4.4129899999999997</v>
      </c>
      <c r="BM776" s="43">
        <f t="shared" si="429"/>
        <v>45245</v>
      </c>
      <c r="BN776" s="43">
        <f t="shared" si="413"/>
        <v>45380</v>
      </c>
      <c r="BO776" s="45">
        <f t="shared" si="430"/>
        <v>0.12364130434782608</v>
      </c>
      <c r="BP776" s="45">
        <f t="shared" si="431"/>
        <v>0.76370979749851098</v>
      </c>
      <c r="BQ776" s="47">
        <f t="shared" si="432"/>
        <v>80.213367128954587</v>
      </c>
      <c r="BR776" s="47">
        <f t="shared" si="433"/>
        <v>111.0987584113421</v>
      </c>
    </row>
    <row r="777" spans="6:70" x14ac:dyDescent="0.25">
      <c r="F777" s="2">
        <v>45125</v>
      </c>
      <c r="G777">
        <v>5.3434999999999997</v>
      </c>
      <c r="H777" s="43">
        <v>45148</v>
      </c>
      <c r="I777">
        <v>4.1797000000000004</v>
      </c>
      <c r="L777" s="2">
        <v>45112</v>
      </c>
      <c r="M777" t="str">
        <v>91282CHF</v>
      </c>
      <c r="N777">
        <v>4.0595999999999997</v>
      </c>
      <c r="O777">
        <v>4.7417499999999997</v>
      </c>
      <c r="P777">
        <v>0.88039999999999996</v>
      </c>
      <c r="Q777">
        <v>111.359375</v>
      </c>
      <c r="R777">
        <f>VLOOKUP(M777,工作表1!$A$3:$B$1000,2,FALSE)</f>
        <v>3.75</v>
      </c>
      <c r="S777" t="str">
        <f>VLOOKUP(M777,工作表1!$A$3:$C$1000,3,FALSE)</f>
        <v>2030/5/31</v>
      </c>
      <c r="T777">
        <f t="shared" si="403"/>
        <v>5.2879899999999997</v>
      </c>
      <c r="U777">
        <f t="shared" si="402"/>
        <v>-1.5379899999999997</v>
      </c>
      <c r="V777" s="43">
        <f t="shared" si="414"/>
        <v>45260</v>
      </c>
      <c r="W777" s="43">
        <f t="shared" si="404"/>
        <v>45198</v>
      </c>
      <c r="X777" s="45">
        <f t="shared" si="415"/>
        <v>0.36885245901639341</v>
      </c>
      <c r="Y777" s="45">
        <f t="shared" si="416"/>
        <v>1.2421401302492701</v>
      </c>
      <c r="Z777" s="47">
        <f t="shared" si="417"/>
        <v>97.776484275659939</v>
      </c>
      <c r="AA777" s="47">
        <f t="shared" si="418"/>
        <v>111.28008961240563</v>
      </c>
      <c r="AB777" s="45">
        <f t="shared" si="419"/>
        <v>4.0951000000000004</v>
      </c>
      <c r="AC777" s="2" t="str">
        <f t="shared" si="405"/>
        <v>TY1</v>
      </c>
      <c r="AD777">
        <f t="shared" si="406"/>
        <v>111.359375</v>
      </c>
      <c r="AE777">
        <f t="shared" si="407"/>
        <v>112.015625</v>
      </c>
      <c r="AF777" s="49">
        <f t="shared" si="401"/>
        <v>-0.65625</v>
      </c>
      <c r="AG777" s="3">
        <f t="shared" si="420"/>
        <v>111.28008961240563</v>
      </c>
      <c r="AH777">
        <f t="shared" si="421"/>
        <v>111.57894917838128</v>
      </c>
      <c r="AI777" s="51">
        <f t="shared" si="422"/>
        <v>-0.298859565975647</v>
      </c>
      <c r="AJ777" s="52">
        <f t="shared" si="423"/>
        <v>0.357390434024353</v>
      </c>
      <c r="AK777" s="2">
        <v>45112</v>
      </c>
      <c r="AL777" t="str">
        <v>91282CHJ</v>
      </c>
      <c r="AM777">
        <v>-0.66139999999999999</v>
      </c>
      <c r="AN777">
        <v>5.3321800000000001</v>
      </c>
      <c r="AO777">
        <v>0.88039999999999996</v>
      </c>
      <c r="AP777">
        <v>112.015625</v>
      </c>
      <c r="AQ777">
        <f>VLOOKUP(AL777,工作表1!$F$3:$G$1000,2,FALSE)</f>
        <v>3.75</v>
      </c>
      <c r="AR777" t="str">
        <f>VLOOKUP(AL777,工作表1!$F$3:$H$1000,3,FALSE)</f>
        <v>2030/6/30</v>
      </c>
      <c r="AS777">
        <f t="shared" si="408"/>
        <v>5.2879899999999997</v>
      </c>
      <c r="AT777">
        <f t="shared" si="409"/>
        <v>-1.5379899999999997</v>
      </c>
      <c r="AU777" s="43">
        <f t="shared" si="424"/>
        <v>45291</v>
      </c>
      <c r="AV777" s="43">
        <f t="shared" si="410"/>
        <v>45289</v>
      </c>
      <c r="AW777" s="45">
        <f t="shared" si="425"/>
        <v>6.147540983606558E-2</v>
      </c>
      <c r="AX777" s="45">
        <f t="shared" si="426"/>
        <v>1.8696945879182574</v>
      </c>
      <c r="AY777" s="47">
        <f t="shared" si="427"/>
        <v>97.831363739447482</v>
      </c>
      <c r="AZ777" s="47">
        <f t="shared" si="428"/>
        <v>111.57894917838128</v>
      </c>
      <c r="BA777" s="43"/>
      <c r="BC777" s="2">
        <v>45110</v>
      </c>
      <c r="BD777" t="str">
        <v>91282CAV</v>
      </c>
      <c r="BE777">
        <v>26.578600000000002</v>
      </c>
      <c r="BF777">
        <v>3.8963800000000002</v>
      </c>
      <c r="BG777">
        <v>0.72750000000000004</v>
      </c>
      <c r="BH777">
        <v>113.234375</v>
      </c>
      <c r="BI777">
        <f>VLOOKUP(BD777,工作表1!$K$3:$L$1000,2,FALSE)</f>
        <v>0.875</v>
      </c>
      <c r="BJ777" t="str">
        <f>VLOOKUP(BD777,工作表1!$K$3:$M$1000,3,FALSE)</f>
        <v>2030/11/15</v>
      </c>
      <c r="BK777">
        <f t="shared" si="411"/>
        <v>5.2815000000000003</v>
      </c>
      <c r="BL777">
        <f t="shared" si="412"/>
        <v>-4.4065000000000003</v>
      </c>
      <c r="BM777" s="43">
        <f t="shared" si="429"/>
        <v>45245</v>
      </c>
      <c r="BN777" s="43">
        <f t="shared" si="413"/>
        <v>45380</v>
      </c>
      <c r="BO777" s="45">
        <f t="shared" si="430"/>
        <v>0.12126358695652174</v>
      </c>
      <c r="BP777" s="45">
        <f t="shared" si="431"/>
        <v>0.76372934038117923</v>
      </c>
      <c r="BQ777" s="47">
        <f t="shared" si="432"/>
        <v>80.634343366286046</v>
      </c>
      <c r="BR777" s="47">
        <f t="shared" si="433"/>
        <v>111.67392419285814</v>
      </c>
    </row>
    <row r="778" spans="6:70" x14ac:dyDescent="0.25">
      <c r="F778" s="2">
        <v>45124</v>
      </c>
      <c r="G778">
        <v>5.3365999999999998</v>
      </c>
      <c r="H778" s="43">
        <v>45147</v>
      </c>
      <c r="I778">
        <v>4.0777000000000001</v>
      </c>
      <c r="L778" s="2">
        <v>45110</v>
      </c>
      <c r="M778" t="str">
        <v>91282CHF</v>
      </c>
      <c r="N778">
        <v>3.5758999999999999</v>
      </c>
      <c r="O778">
        <v>4.8118499999999997</v>
      </c>
      <c r="P778">
        <v>0.88039999999999996</v>
      </c>
      <c r="Q778">
        <v>111.9375</v>
      </c>
      <c r="R778">
        <f>VLOOKUP(M778,工作表1!$A$3:$B$1000,2,FALSE)</f>
        <v>3.75</v>
      </c>
      <c r="S778" t="str">
        <f>VLOOKUP(M778,工作表1!$A$3:$C$1000,3,FALSE)</f>
        <v>2030/5/31</v>
      </c>
      <c r="T778">
        <f t="shared" si="403"/>
        <v>5.2815000000000003</v>
      </c>
      <c r="U778">
        <f t="shared" si="402"/>
        <v>-1.5315000000000003</v>
      </c>
      <c r="V778" s="43">
        <f t="shared" si="414"/>
        <v>45260</v>
      </c>
      <c r="W778" s="43">
        <f t="shared" si="404"/>
        <v>45198</v>
      </c>
      <c r="X778" s="45">
        <f t="shared" si="415"/>
        <v>0.35860655737704916</v>
      </c>
      <c r="Y778" s="45">
        <f t="shared" si="416"/>
        <v>1.2421682012126656</v>
      </c>
      <c r="Z778" s="47">
        <f t="shared" si="417"/>
        <v>98.234124905640641</v>
      </c>
      <c r="AA778" s="47">
        <f t="shared" si="418"/>
        <v>111.80073767494279</v>
      </c>
      <c r="AB778" s="45">
        <f t="shared" si="419"/>
        <v>4.0216000000000003</v>
      </c>
      <c r="AC778" s="2" t="str">
        <f t="shared" si="405"/>
        <v>TY1</v>
      </c>
      <c r="AD778">
        <f t="shared" si="406"/>
        <v>111.9375</v>
      </c>
      <c r="AE778">
        <f t="shared" si="407"/>
        <v>112.59375</v>
      </c>
      <c r="AF778" s="49">
        <f t="shared" si="401"/>
        <v>-0.65625</v>
      </c>
      <c r="AG778" s="3">
        <f t="shared" si="420"/>
        <v>111.80073767494279</v>
      </c>
      <c r="AH778">
        <f t="shared" si="421"/>
        <v>112.11364883047079</v>
      </c>
      <c r="AI778" s="51">
        <f t="shared" si="422"/>
        <v>-0.31291115552799909</v>
      </c>
      <c r="AJ778" s="52">
        <f t="shared" si="423"/>
        <v>0.34333884447200091</v>
      </c>
      <c r="AK778" s="2">
        <v>45110</v>
      </c>
      <c r="AL778" t="str">
        <v>91282CHJ</v>
      </c>
      <c r="AM778">
        <v>-0.45550000000000002</v>
      </c>
      <c r="AN778">
        <v>5.3154199999999996</v>
      </c>
      <c r="AO778">
        <v>0.88039999999999996</v>
      </c>
      <c r="AP778">
        <v>112.59375</v>
      </c>
      <c r="AQ778">
        <f>VLOOKUP(AL778,工作表1!$F$3:$G$1000,2,FALSE)</f>
        <v>3.75</v>
      </c>
      <c r="AR778" t="str">
        <f>VLOOKUP(AL778,工作表1!$F$3:$H$1000,3,FALSE)</f>
        <v>2030/6/30</v>
      </c>
      <c r="AS778">
        <f t="shared" si="408"/>
        <v>5.2815000000000003</v>
      </c>
      <c r="AT778">
        <f t="shared" si="409"/>
        <v>-1.5315000000000003</v>
      </c>
      <c r="AU778" s="43">
        <f t="shared" si="424"/>
        <v>45291</v>
      </c>
      <c r="AV778" s="43">
        <f t="shared" si="410"/>
        <v>45289</v>
      </c>
      <c r="AW778" s="45">
        <f t="shared" si="425"/>
        <v>5.1229508196721313E-2</v>
      </c>
      <c r="AX778" s="45">
        <f t="shared" si="426"/>
        <v>1.8697226588816529</v>
      </c>
      <c r="AY778" s="47">
        <f t="shared" si="427"/>
        <v>98.303015916647851</v>
      </c>
      <c r="AZ778" s="47">
        <f t="shared" si="428"/>
        <v>112.11364883047079</v>
      </c>
      <c r="BA778" s="43"/>
      <c r="BC778" s="2">
        <v>45107</v>
      </c>
      <c r="BD778" t="str">
        <v>91282CAV</v>
      </c>
      <c r="BE778">
        <v>28.8721</v>
      </c>
      <c r="BF778">
        <v>3.7882600000000002</v>
      </c>
      <c r="BG778">
        <v>0.72750000000000004</v>
      </c>
      <c r="BH778">
        <v>113.515625</v>
      </c>
      <c r="BI778">
        <f>VLOOKUP(BD778,工作表1!$K$3:$L$1000,2,FALSE)</f>
        <v>0.875</v>
      </c>
      <c r="BJ778" t="str">
        <f>VLOOKUP(BD778,工作表1!$K$3:$M$1000,3,FALSE)</f>
        <v>2030/11/15</v>
      </c>
      <c r="BK778">
        <f t="shared" si="411"/>
        <v>5.2733999999999996</v>
      </c>
      <c r="BL778">
        <f t="shared" si="412"/>
        <v>-4.3983999999999996</v>
      </c>
      <c r="BM778" s="43">
        <f t="shared" si="429"/>
        <v>45245</v>
      </c>
      <c r="BN778" s="43">
        <f t="shared" si="413"/>
        <v>45380</v>
      </c>
      <c r="BO778" s="45">
        <f t="shared" si="430"/>
        <v>0.11650815217391305</v>
      </c>
      <c r="BP778" s="45">
        <f t="shared" si="431"/>
        <v>0.76376842614651574</v>
      </c>
      <c r="BQ778" s="47">
        <f t="shared" si="432"/>
        <v>80.894109047167817</v>
      </c>
      <c r="BR778" s="47">
        <f t="shared" si="433"/>
        <v>112.02888123981076</v>
      </c>
    </row>
    <row r="779" spans="6:70" x14ac:dyDescent="0.25">
      <c r="F779" s="2">
        <v>45121</v>
      </c>
      <c r="G779">
        <v>5.3311500000000001</v>
      </c>
      <c r="H779" s="43">
        <v>45146</v>
      </c>
      <c r="I779">
        <v>4.0698999999999996</v>
      </c>
      <c r="L779" s="2">
        <v>45107</v>
      </c>
      <c r="M779" t="str">
        <v>91282CGS</v>
      </c>
      <c r="N779">
        <v>3.6343000000000001</v>
      </c>
      <c r="O779">
        <v>4.8113999999999999</v>
      </c>
      <c r="P779">
        <v>0.87370000000000003</v>
      </c>
      <c r="Q779">
        <v>112.265625</v>
      </c>
      <c r="R779">
        <f>VLOOKUP(M779,工作表1!$A$3:$B$1000,2,FALSE)</f>
        <v>3.625</v>
      </c>
      <c r="S779" t="str">
        <f>VLOOKUP(M779,工作表1!$A$3:$C$1000,3,FALSE)</f>
        <v>2030/3/31</v>
      </c>
      <c r="T779">
        <f t="shared" si="403"/>
        <v>5.2733999999999996</v>
      </c>
      <c r="U779">
        <f t="shared" si="402"/>
        <v>-1.6483999999999996</v>
      </c>
      <c r="V779" s="43">
        <f t="shared" si="414"/>
        <v>45199</v>
      </c>
      <c r="W779" s="43">
        <f t="shared" si="404"/>
        <v>45198</v>
      </c>
      <c r="X779" s="45">
        <f t="shared" si="415"/>
        <v>0.93101092896174864</v>
      </c>
      <c r="Y779" s="45">
        <f t="shared" si="416"/>
        <v>1.8049835317014749</v>
      </c>
      <c r="Z779" s="47">
        <f t="shared" si="417"/>
        <v>97.747122571346651</v>
      </c>
      <c r="AA779" s="47">
        <f t="shared" si="418"/>
        <v>112.10361415302953</v>
      </c>
      <c r="AB779" s="45">
        <f t="shared" si="419"/>
        <v>3.9927999999999999</v>
      </c>
      <c r="AC779" s="2" t="str">
        <f t="shared" si="405"/>
        <v>TY2</v>
      </c>
      <c r="AD779">
        <f t="shared" si="406"/>
        <v>112.875</v>
      </c>
      <c r="AE779">
        <f t="shared" si="407"/>
        <v>113.390625</v>
      </c>
      <c r="AF779" s="49">
        <f t="shared" si="401"/>
        <v>-0.515625</v>
      </c>
      <c r="AG779" s="3">
        <f t="shared" si="420"/>
        <v>112.45103050289022</v>
      </c>
      <c r="AH779">
        <f t="shared" si="421"/>
        <v>111.82134633135547</v>
      </c>
      <c r="AI779" s="51">
        <f t="shared" si="422"/>
        <v>0.62968417153474832</v>
      </c>
      <c r="AJ779" s="52">
        <f t="shared" si="423"/>
        <v>1.1453091715347483</v>
      </c>
      <c r="AK779" s="2">
        <v>45107</v>
      </c>
      <c r="AL779" t="str">
        <v>91282CHJ</v>
      </c>
      <c r="AM779">
        <v>1.0515000000000001</v>
      </c>
      <c r="AN779">
        <v>5.21502</v>
      </c>
      <c r="AO779">
        <v>0.88039999999999996</v>
      </c>
      <c r="AP779">
        <v>112.875</v>
      </c>
      <c r="AQ779">
        <f>VLOOKUP(AL779,工作表1!$F$3:$G$1000,2,FALSE)</f>
        <v>3.75</v>
      </c>
      <c r="AR779" t="str">
        <f>VLOOKUP(AL779,工作表1!$F$3:$H$1000,3,FALSE)</f>
        <v>2030/6/30</v>
      </c>
      <c r="AS779">
        <f t="shared" si="408"/>
        <v>5.2733999999999996</v>
      </c>
      <c r="AT779">
        <f t="shared" si="409"/>
        <v>-1.5233999999999996</v>
      </c>
      <c r="AU779" s="43">
        <f t="shared" si="424"/>
        <v>45291</v>
      </c>
      <c r="AV779" s="43">
        <f t="shared" si="410"/>
        <v>45289</v>
      </c>
      <c r="AW779" s="45">
        <f t="shared" si="425"/>
        <v>3.073770491803279E-2</v>
      </c>
      <c r="AX779" s="45">
        <f t="shared" si="426"/>
        <v>1.8697788008084437</v>
      </c>
      <c r="AY779" s="47">
        <f t="shared" si="427"/>
        <v>98.599533670269665</v>
      </c>
      <c r="AZ779" s="47">
        <f t="shared" si="428"/>
        <v>112.45103050289022</v>
      </c>
      <c r="BA779" s="43"/>
      <c r="BC779" s="2">
        <v>45106</v>
      </c>
      <c r="BD779" t="str">
        <v>91282CAV</v>
      </c>
      <c r="BE779">
        <v>24.782900000000001</v>
      </c>
      <c r="BF779">
        <v>3.8991899999999999</v>
      </c>
      <c r="BG779">
        <v>0.72750000000000004</v>
      </c>
      <c r="BH779">
        <v>113.390625</v>
      </c>
      <c r="BI779">
        <f>VLOOKUP(BD779,工作表1!$K$3:$L$1000,2,FALSE)</f>
        <v>0.875</v>
      </c>
      <c r="BJ779" t="str">
        <f>VLOOKUP(BD779,工作表1!$K$3:$M$1000,3,FALSE)</f>
        <v>2030/11/15</v>
      </c>
      <c r="BK779">
        <f t="shared" si="411"/>
        <v>5.2712000000000003</v>
      </c>
      <c r="BL779">
        <f t="shared" si="412"/>
        <v>-4.3962000000000003</v>
      </c>
      <c r="BM779" s="43">
        <f t="shared" si="429"/>
        <v>45245</v>
      </c>
      <c r="BN779" s="43">
        <f t="shared" si="413"/>
        <v>45380</v>
      </c>
      <c r="BO779" s="45">
        <f t="shared" si="430"/>
        <v>0.109375</v>
      </c>
      <c r="BP779" s="45">
        <f t="shared" si="431"/>
        <v>0.76382705479452062</v>
      </c>
      <c r="BQ779" s="47">
        <f t="shared" si="432"/>
        <v>80.73805237843554</v>
      </c>
      <c r="BR779" s="47">
        <f t="shared" si="433"/>
        <v>111.82134633135547</v>
      </c>
    </row>
    <row r="780" spans="6:70" x14ac:dyDescent="0.25">
      <c r="F780" s="2">
        <v>45120</v>
      </c>
      <c r="G780">
        <v>5.3156499999999998</v>
      </c>
      <c r="H780" s="43">
        <v>45145</v>
      </c>
      <c r="I780">
        <v>4.1325000000000003</v>
      </c>
      <c r="L780" s="2">
        <v>45106</v>
      </c>
      <c r="M780" t="str">
        <v>91282CGS</v>
      </c>
      <c r="N780">
        <v>3.0459000000000001</v>
      </c>
      <c r="O780">
        <v>4.7880000000000003</v>
      </c>
      <c r="P780">
        <v>0.87370000000000003</v>
      </c>
      <c r="Q780">
        <v>112.125</v>
      </c>
      <c r="R780">
        <f>VLOOKUP(M780,工作表1!$A$3:$B$1000,2,FALSE)</f>
        <v>3.625</v>
      </c>
      <c r="S780" t="str">
        <f>VLOOKUP(M780,工作表1!$A$3:$C$1000,3,FALSE)</f>
        <v>2030/3/31</v>
      </c>
      <c r="T780">
        <f t="shared" si="403"/>
        <v>5.2712000000000003</v>
      </c>
      <c r="U780">
        <f t="shared" si="402"/>
        <v>-1.6462000000000003</v>
      </c>
      <c r="V780" s="43">
        <f t="shared" si="414"/>
        <v>45199</v>
      </c>
      <c r="W780" s="43">
        <f t="shared" si="404"/>
        <v>45198</v>
      </c>
      <c r="X780" s="45">
        <f t="shared" si="415"/>
        <v>0.90129781420765032</v>
      </c>
      <c r="Y780" s="45">
        <f t="shared" si="416"/>
        <v>1.8050649374953216</v>
      </c>
      <c r="Z780" s="47">
        <f t="shared" si="417"/>
        <v>97.648418186080107</v>
      </c>
      <c r="AA780" s="47">
        <f t="shared" si="418"/>
        <v>111.9977229544336</v>
      </c>
      <c r="AB780" s="45">
        <f t="shared" si="419"/>
        <v>3.9796</v>
      </c>
      <c r="AC780" s="2" t="str">
        <f t="shared" si="405"/>
        <v>TY2</v>
      </c>
      <c r="AD780">
        <f t="shared" si="406"/>
        <v>112.75</v>
      </c>
      <c r="AE780">
        <f t="shared" si="407"/>
        <v>114.515625</v>
      </c>
      <c r="AF780" s="49">
        <f t="shared" si="401"/>
        <v>-1.765625</v>
      </c>
      <c r="AG780" s="3">
        <f t="shared" si="420"/>
        <v>112.34732923735716</v>
      </c>
      <c r="AH780">
        <f t="shared" si="421"/>
        <v>113.08802499361404</v>
      </c>
      <c r="AI780" s="51">
        <f t="shared" si="422"/>
        <v>-0.74069575625688344</v>
      </c>
      <c r="AJ780" s="52">
        <f t="shared" si="423"/>
        <v>1.0249292437431166</v>
      </c>
      <c r="AK780" s="2">
        <v>45106</v>
      </c>
      <c r="AL780" t="str">
        <v>91282CHJ</v>
      </c>
      <c r="AM780">
        <v>-0.93330000000000002</v>
      </c>
      <c r="AN780">
        <v>5.2285599999999999</v>
      </c>
      <c r="AO780">
        <v>0.88039999999999996</v>
      </c>
      <c r="AP780">
        <v>112.75</v>
      </c>
      <c r="AQ780">
        <f>VLOOKUP(AL780,工作表1!$F$3:$G$1000,2,FALSE)</f>
        <v>3.75</v>
      </c>
      <c r="AR780" t="str">
        <f>VLOOKUP(AL780,工作表1!$F$3:$H$1000,3,FALSE)</f>
        <v>2030/6/30</v>
      </c>
      <c r="AS780">
        <f t="shared" si="408"/>
        <v>5.2712000000000003</v>
      </c>
      <c r="AT780">
        <f t="shared" si="409"/>
        <v>-1.5212000000000003</v>
      </c>
      <c r="AU780" s="43">
        <f t="shared" si="424"/>
        <v>45291</v>
      </c>
      <c r="AV780" s="43">
        <f t="shared" si="410"/>
        <v>45289</v>
      </c>
      <c r="AW780" s="45">
        <f t="shared" si="425"/>
        <v>0</v>
      </c>
      <c r="AX780" s="45">
        <f t="shared" si="426"/>
        <v>1.8698630136986301</v>
      </c>
      <c r="AY780" s="47">
        <f t="shared" si="427"/>
        <v>98.502603942152192</v>
      </c>
      <c r="AZ780" s="47">
        <f t="shared" si="428"/>
        <v>112.34732923735716</v>
      </c>
      <c r="BA780" s="43"/>
      <c r="BC780" s="2">
        <v>45105</v>
      </c>
      <c r="BD780" t="str">
        <v>91282CAV</v>
      </c>
      <c r="BE780">
        <v>31.408100000000001</v>
      </c>
      <c r="BF780">
        <v>3.65177</v>
      </c>
      <c r="BG780">
        <v>0.72750000000000004</v>
      </c>
      <c r="BH780">
        <v>114.515625</v>
      </c>
      <c r="BI780">
        <f>VLOOKUP(BD780,工作表1!$K$3:$L$1000,2,FALSE)</f>
        <v>0.875</v>
      </c>
      <c r="BJ780" t="str">
        <f>VLOOKUP(BD780,工作表1!$K$3:$M$1000,3,FALSE)</f>
        <v>2030/11/15</v>
      </c>
      <c r="BK780">
        <f t="shared" si="411"/>
        <v>5.2450000000000001</v>
      </c>
      <c r="BL780">
        <f t="shared" si="412"/>
        <v>-4.37</v>
      </c>
      <c r="BM780" s="43">
        <f t="shared" si="429"/>
        <v>45245</v>
      </c>
      <c r="BN780" s="43">
        <f t="shared" si="413"/>
        <v>45380</v>
      </c>
      <c r="BO780" s="45">
        <f t="shared" si="430"/>
        <v>0.10699728260869565</v>
      </c>
      <c r="BP780" s="45">
        <f t="shared" si="431"/>
        <v>0.76384659767718888</v>
      </c>
      <c r="BQ780" s="47">
        <f t="shared" si="432"/>
        <v>81.67726054206274</v>
      </c>
      <c r="BR780" s="47">
        <f t="shared" si="433"/>
        <v>113.08802499361404</v>
      </c>
    </row>
    <row r="781" spans="6:70" x14ac:dyDescent="0.25">
      <c r="F781" s="2">
        <v>45119</v>
      </c>
      <c r="G781">
        <v>5.3129999999999997</v>
      </c>
      <c r="H781" s="43">
        <v>45142</v>
      </c>
      <c r="I781">
        <v>4.0854999999999997</v>
      </c>
      <c r="L781" s="2">
        <v>45105</v>
      </c>
      <c r="M781" t="str">
        <v>91282CGS</v>
      </c>
      <c r="N781">
        <v>3.6876000000000002</v>
      </c>
      <c r="O781">
        <v>4.7849500000000003</v>
      </c>
      <c r="P781">
        <v>0.87370000000000003</v>
      </c>
      <c r="Q781">
        <v>113.25</v>
      </c>
      <c r="R781">
        <f>VLOOKUP(M781,工作表1!$A$3:$B$1000,2,FALSE)</f>
        <v>3.625</v>
      </c>
      <c r="S781" t="str">
        <f>VLOOKUP(M781,工作表1!$A$3:$C$1000,3,FALSE)</f>
        <v>2030/3/31</v>
      </c>
      <c r="T781">
        <f t="shared" si="403"/>
        <v>5.2450000000000001</v>
      </c>
      <c r="U781">
        <f t="shared" si="402"/>
        <v>-1.62</v>
      </c>
      <c r="V781" s="43">
        <f t="shared" si="414"/>
        <v>45199</v>
      </c>
      <c r="W781" s="43">
        <f t="shared" si="404"/>
        <v>45198</v>
      </c>
      <c r="X781" s="45">
        <f t="shared" si="415"/>
        <v>0.89139344262295084</v>
      </c>
      <c r="Y781" s="45">
        <f t="shared" si="416"/>
        <v>1.8050920727599373</v>
      </c>
      <c r="Z781" s="47">
        <f t="shared" si="417"/>
        <v>98.616962635934186</v>
      </c>
      <c r="AA781" s="47">
        <f t="shared" si="418"/>
        <v>113.10118016923907</v>
      </c>
      <c r="AB781" s="45">
        <f t="shared" si="419"/>
        <v>3.8429000000000002</v>
      </c>
      <c r="AC781" s="2" t="str">
        <f t="shared" si="405"/>
        <v>TY2</v>
      </c>
      <c r="AD781">
        <f t="shared" si="406"/>
        <v>113.875</v>
      </c>
      <c r="AE781">
        <f t="shared" si="407"/>
        <v>114.09375</v>
      </c>
      <c r="AF781" s="49">
        <f t="shared" si="401"/>
        <v>-0.21875</v>
      </c>
      <c r="AG781" s="3">
        <f t="shared" si="420"/>
        <v>113.11610830895974</v>
      </c>
      <c r="AH781">
        <f t="shared" si="421"/>
        <v>112.57140038512462</v>
      </c>
      <c r="AI781" s="51">
        <f t="shared" si="422"/>
        <v>0.54470792383511935</v>
      </c>
      <c r="AJ781" s="52">
        <f t="shared" si="423"/>
        <v>0.76345792383511935</v>
      </c>
      <c r="AK781" s="2">
        <v>45105</v>
      </c>
      <c r="AL781" t="str">
        <v>91282CAE</v>
      </c>
      <c r="AM781">
        <v>28.976400000000002</v>
      </c>
      <c r="AN781">
        <v>3.0225499999999998</v>
      </c>
      <c r="AO781">
        <v>0.71419999999999995</v>
      </c>
      <c r="AP781">
        <v>113.875</v>
      </c>
      <c r="AQ781">
        <f>VLOOKUP(AL781,工作表1!$F$3:$G$1000,2,FALSE)</f>
        <v>0.625</v>
      </c>
      <c r="AR781" t="str">
        <f>VLOOKUP(AL781,工作表1!$F$3:$H$1000,3,FALSE)</f>
        <v>2030/8/15</v>
      </c>
      <c r="AS781">
        <f t="shared" si="408"/>
        <v>5.2450000000000001</v>
      </c>
      <c r="AT781">
        <f t="shared" si="409"/>
        <v>-4.62</v>
      </c>
      <c r="AU781" s="43">
        <f t="shared" si="424"/>
        <v>45153</v>
      </c>
      <c r="AV781" s="43">
        <f t="shared" si="410"/>
        <v>45289</v>
      </c>
      <c r="AW781" s="45">
        <f t="shared" si="425"/>
        <v>0.231353591160221</v>
      </c>
      <c r="AX781" s="45">
        <f t="shared" si="426"/>
        <v>0.54470975554378265</v>
      </c>
      <c r="AY781" s="47">
        <f t="shared" si="427"/>
        <v>80.39061649489831</v>
      </c>
      <c r="AZ781" s="47">
        <f t="shared" si="428"/>
        <v>113.11610830895974</v>
      </c>
      <c r="BA781" s="43"/>
      <c r="BC781" s="2">
        <v>45104</v>
      </c>
      <c r="BD781" t="str">
        <v>91282CAV</v>
      </c>
      <c r="BE781">
        <v>29.070799999999998</v>
      </c>
      <c r="BF781">
        <v>3.76939</v>
      </c>
      <c r="BG781">
        <v>0.72750000000000004</v>
      </c>
      <c r="BH781">
        <v>114.09375</v>
      </c>
      <c r="BI781">
        <f>VLOOKUP(BD781,工作表1!$K$3:$L$1000,2,FALSE)</f>
        <v>0.875</v>
      </c>
      <c r="BJ781" t="str">
        <f>VLOOKUP(BD781,工作表1!$K$3:$M$1000,3,FALSE)</f>
        <v>2030/11/15</v>
      </c>
      <c r="BK781">
        <f t="shared" si="411"/>
        <v>5.2421800000000003</v>
      </c>
      <c r="BL781">
        <f t="shared" si="412"/>
        <v>-4.3671800000000003</v>
      </c>
      <c r="BM781" s="43">
        <f t="shared" si="429"/>
        <v>45245</v>
      </c>
      <c r="BN781" s="43">
        <f t="shared" si="413"/>
        <v>45380</v>
      </c>
      <c r="BO781" s="45">
        <f t="shared" si="430"/>
        <v>0.10461956521739131</v>
      </c>
      <c r="BP781" s="45">
        <f t="shared" si="431"/>
        <v>0.76386614055985713</v>
      </c>
      <c r="BQ781" s="47">
        <f t="shared" si="432"/>
        <v>81.301401409554117</v>
      </c>
      <c r="BR781" s="47">
        <f t="shared" si="433"/>
        <v>112.57140038512462</v>
      </c>
    </row>
    <row r="782" spans="6:70" x14ac:dyDescent="0.25">
      <c r="F782" s="2">
        <v>45118</v>
      </c>
      <c r="G782">
        <v>5.3151999999999999</v>
      </c>
      <c r="H782" s="43">
        <v>45141</v>
      </c>
      <c r="I782">
        <v>4.2476000000000003</v>
      </c>
      <c r="L782" s="2">
        <v>45104</v>
      </c>
      <c r="M782" t="str">
        <v>91282CHF</v>
      </c>
      <c r="N782">
        <v>3.3454000000000002</v>
      </c>
      <c r="O782">
        <v>4.8315999999999999</v>
      </c>
      <c r="P782">
        <v>0.88039999999999996</v>
      </c>
      <c r="Q782">
        <v>112.828125</v>
      </c>
      <c r="R782">
        <f>VLOOKUP(M782,工作表1!$A$3:$B$1000,2,FALSE)</f>
        <v>3.75</v>
      </c>
      <c r="S782" t="str">
        <f>VLOOKUP(M782,工作表1!$A$3:$C$1000,3,FALSE)</f>
        <v>2030/5/31</v>
      </c>
      <c r="T782">
        <f t="shared" si="403"/>
        <v>5.2421800000000003</v>
      </c>
      <c r="U782">
        <f t="shared" si="402"/>
        <v>-1.4921800000000003</v>
      </c>
      <c r="V782" s="43">
        <f t="shared" si="414"/>
        <v>45260</v>
      </c>
      <c r="W782" s="43">
        <f t="shared" si="404"/>
        <v>45198</v>
      </c>
      <c r="X782" s="45">
        <f t="shared" si="415"/>
        <v>0.28688524590163933</v>
      </c>
      <c r="Y782" s="45">
        <f t="shared" si="416"/>
        <v>1.2423646979564338</v>
      </c>
      <c r="Z782" s="47">
        <f t="shared" si="417"/>
        <v>99.023152207302132</v>
      </c>
      <c r="AA782" s="47">
        <f t="shared" si="418"/>
        <v>112.70346556307516</v>
      </c>
      <c r="AB782" s="45">
        <f t="shared" si="419"/>
        <v>3.9028</v>
      </c>
      <c r="AC782" s="2" t="str">
        <f t="shared" si="405"/>
        <v>TY2</v>
      </c>
      <c r="AD782">
        <f t="shared" si="406"/>
        <v>113.453125</v>
      </c>
      <c r="AE782">
        <f t="shared" si="407"/>
        <v>114.5</v>
      </c>
      <c r="AF782" s="49">
        <f t="shared" si="401"/>
        <v>-1.046875</v>
      </c>
      <c r="AG782" s="3">
        <f t="shared" si="420"/>
        <v>112.61293873178361</v>
      </c>
      <c r="AH782">
        <f t="shared" si="421"/>
        <v>112.9808573937529</v>
      </c>
      <c r="AI782" s="51">
        <f t="shared" si="422"/>
        <v>-0.36791866196928424</v>
      </c>
      <c r="AJ782" s="52">
        <f t="shared" si="423"/>
        <v>0.67895633803071576</v>
      </c>
      <c r="AK782" s="2">
        <v>45104</v>
      </c>
      <c r="AL782" t="str">
        <v>91282CAE</v>
      </c>
      <c r="AM782">
        <v>27.142800000000001</v>
      </c>
      <c r="AN782">
        <v>3.1657500000000001</v>
      </c>
      <c r="AO782">
        <v>0.71419999999999995</v>
      </c>
      <c r="AP782">
        <v>113.453125</v>
      </c>
      <c r="AQ782">
        <f>VLOOKUP(AL782,工作表1!$F$3:$G$1000,2,FALSE)</f>
        <v>0.625</v>
      </c>
      <c r="AR782" t="str">
        <f>VLOOKUP(AL782,工作表1!$F$3:$H$1000,3,FALSE)</f>
        <v>2030/8/15</v>
      </c>
      <c r="AS782">
        <f t="shared" si="408"/>
        <v>5.2421800000000003</v>
      </c>
      <c r="AT782">
        <f t="shared" si="409"/>
        <v>-4.6171800000000003</v>
      </c>
      <c r="AU782" s="43">
        <f t="shared" si="424"/>
        <v>45153</v>
      </c>
      <c r="AV782" s="43">
        <f t="shared" si="410"/>
        <v>45289</v>
      </c>
      <c r="AW782" s="45">
        <f t="shared" si="425"/>
        <v>0.22962707182320441</v>
      </c>
      <c r="AX782" s="45">
        <f t="shared" si="426"/>
        <v>0.54469556497388938</v>
      </c>
      <c r="AY782" s="47">
        <f t="shared" si="427"/>
        <v>80.030525219713212</v>
      </c>
      <c r="AZ782" s="47">
        <f t="shared" si="428"/>
        <v>112.61293873178361</v>
      </c>
      <c r="BA782" s="43"/>
      <c r="BC782" s="2">
        <v>45103</v>
      </c>
      <c r="BD782" t="str">
        <v>91282CAV</v>
      </c>
      <c r="BE782">
        <v>30.035699999999999</v>
      </c>
      <c r="BF782">
        <v>3.7179000000000002</v>
      </c>
      <c r="BG782">
        <v>0.72750000000000004</v>
      </c>
      <c r="BH782">
        <v>114.5</v>
      </c>
      <c r="BI782">
        <f>VLOOKUP(BD782,工作表1!$K$3:$L$1000,2,FALSE)</f>
        <v>0.875</v>
      </c>
      <c r="BJ782" t="str">
        <f>VLOOKUP(BD782,工作表1!$K$3:$M$1000,3,FALSE)</f>
        <v>2030/11/15</v>
      </c>
      <c r="BK782">
        <f t="shared" si="411"/>
        <v>5.2412000000000001</v>
      </c>
      <c r="BL782">
        <f t="shared" si="412"/>
        <v>-4.3662000000000001</v>
      </c>
      <c r="BM782" s="43">
        <f t="shared" si="429"/>
        <v>45245</v>
      </c>
      <c r="BN782" s="43">
        <f t="shared" si="413"/>
        <v>45380</v>
      </c>
      <c r="BO782" s="45">
        <f t="shared" si="430"/>
        <v>0.10224184782608696</v>
      </c>
      <c r="BP782" s="45">
        <f t="shared" si="431"/>
        <v>0.76388568344252528</v>
      </c>
      <c r="BQ782" s="47">
        <f t="shared" si="432"/>
        <v>81.597871653498615</v>
      </c>
      <c r="BR782" s="47">
        <f t="shared" si="433"/>
        <v>112.9808573937529</v>
      </c>
    </row>
    <row r="783" spans="6:70" x14ac:dyDescent="0.25">
      <c r="F783" s="2">
        <v>45117</v>
      </c>
      <c r="G783">
        <v>5.3103999999999996</v>
      </c>
      <c r="H783" s="43">
        <v>45140</v>
      </c>
      <c r="I783">
        <v>4.1662999999999997</v>
      </c>
      <c r="L783" s="2">
        <v>45103</v>
      </c>
      <c r="M783" t="str">
        <v>91282CHF</v>
      </c>
      <c r="N783">
        <v>3.5695999999999999</v>
      </c>
      <c r="O783">
        <v>4.79643</v>
      </c>
      <c r="P783">
        <v>0.88039999999999996</v>
      </c>
      <c r="Q783">
        <v>113.234375</v>
      </c>
      <c r="R783">
        <f>VLOOKUP(M783,工作表1!$A$3:$B$1000,2,FALSE)</f>
        <v>3.75</v>
      </c>
      <c r="S783" t="str">
        <f>VLOOKUP(M783,工作表1!$A$3:$C$1000,3,FALSE)</f>
        <v>2030/5/31</v>
      </c>
      <c r="T783">
        <f t="shared" si="403"/>
        <v>5.2412000000000001</v>
      </c>
      <c r="U783">
        <f t="shared" si="402"/>
        <v>-1.4912000000000001</v>
      </c>
      <c r="V783" s="43">
        <f t="shared" si="414"/>
        <v>45260</v>
      </c>
      <c r="W783" s="43">
        <f t="shared" si="404"/>
        <v>45198</v>
      </c>
      <c r="X783" s="45">
        <f t="shared" si="415"/>
        <v>0.27663934426229508</v>
      </c>
      <c r="Y783" s="45">
        <f t="shared" si="416"/>
        <v>1.2423927689198293</v>
      </c>
      <c r="Z783" s="47">
        <f t="shared" si="417"/>
        <v>99.356393808488761</v>
      </c>
      <c r="AA783" s="47">
        <f t="shared" si="418"/>
        <v>113.08414113720468</v>
      </c>
      <c r="AB783" s="45">
        <f t="shared" si="419"/>
        <v>3.8481000000000001</v>
      </c>
      <c r="AC783" s="2" t="str">
        <f t="shared" si="405"/>
        <v>TY2</v>
      </c>
      <c r="AD783">
        <f t="shared" si="406"/>
        <v>113.859375</v>
      </c>
      <c r="AE783">
        <f t="shared" si="407"/>
        <v>114.328125</v>
      </c>
      <c r="AF783" s="49">
        <f t="shared" si="401"/>
        <v>-0.46875</v>
      </c>
      <c r="AG783" s="3">
        <f t="shared" si="420"/>
        <v>113.03424272361167</v>
      </c>
      <c r="AH783">
        <f t="shared" si="421"/>
        <v>112.80528585795641</v>
      </c>
      <c r="AI783" s="51">
        <f t="shared" si="422"/>
        <v>0.22895686565526319</v>
      </c>
      <c r="AJ783" s="52">
        <f t="shared" si="423"/>
        <v>0.69770686565526319</v>
      </c>
      <c r="AK783" s="2">
        <v>45103</v>
      </c>
      <c r="AL783" t="str">
        <v>91282CAE</v>
      </c>
      <c r="AM783">
        <v>28.258400000000002</v>
      </c>
      <c r="AN783">
        <v>3.0865399999999998</v>
      </c>
      <c r="AO783">
        <v>0.71419999999999995</v>
      </c>
      <c r="AP783">
        <v>113.859375</v>
      </c>
      <c r="AQ783">
        <f>VLOOKUP(AL783,工作表1!$F$3:$G$1000,2,FALSE)</f>
        <v>0.625</v>
      </c>
      <c r="AR783" t="str">
        <f>VLOOKUP(AL783,工作表1!$F$3:$H$1000,3,FALSE)</f>
        <v>2030/8/15</v>
      </c>
      <c r="AS783">
        <f t="shared" si="408"/>
        <v>5.2412000000000001</v>
      </c>
      <c r="AT783">
        <f t="shared" si="409"/>
        <v>-4.6162000000000001</v>
      </c>
      <c r="AU783" s="43">
        <f t="shared" si="424"/>
        <v>45153</v>
      </c>
      <c r="AV783" s="43">
        <f t="shared" si="410"/>
        <v>45289</v>
      </c>
      <c r="AW783" s="45">
        <f t="shared" si="425"/>
        <v>0.22790055248618785</v>
      </c>
      <c r="AX783" s="45">
        <f t="shared" si="426"/>
        <v>0.544681374403996</v>
      </c>
      <c r="AY783" s="47">
        <f t="shared" si="427"/>
        <v>80.329763078622008</v>
      </c>
      <c r="AZ783" s="47">
        <f t="shared" si="428"/>
        <v>113.03424272361167</v>
      </c>
      <c r="BA783" s="43"/>
      <c r="BC783" s="2">
        <v>45100</v>
      </c>
      <c r="BD783" t="str">
        <v>91282CAV</v>
      </c>
      <c r="BE783">
        <v>30.077999999999999</v>
      </c>
      <c r="BF783">
        <v>3.7139099999999998</v>
      </c>
      <c r="BG783">
        <v>0.72750000000000004</v>
      </c>
      <c r="BH783">
        <v>114.328125</v>
      </c>
      <c r="BI783">
        <f>VLOOKUP(BD783,工作表1!$K$3:$L$1000,2,FALSE)</f>
        <v>0.875</v>
      </c>
      <c r="BJ783" t="str">
        <f>VLOOKUP(BD783,工作表1!$K$3:$M$1000,3,FALSE)</f>
        <v>2030/11/15</v>
      </c>
      <c r="BK783">
        <f t="shared" si="411"/>
        <v>5.2346500000000002</v>
      </c>
      <c r="BL783">
        <f t="shared" si="412"/>
        <v>-4.3596500000000002</v>
      </c>
      <c r="BM783" s="43">
        <f t="shared" si="429"/>
        <v>45245</v>
      </c>
      <c r="BN783" s="43">
        <f t="shared" si="413"/>
        <v>45380</v>
      </c>
      <c r="BO783" s="45">
        <f t="shared" si="430"/>
        <v>9.9864130434782608E-2</v>
      </c>
      <c r="BP783" s="45">
        <f t="shared" si="431"/>
        <v>0.76390522632519353</v>
      </c>
      <c r="BQ783" s="47">
        <f t="shared" si="432"/>
        <v>81.473024881374101</v>
      </c>
      <c r="BR783" s="47">
        <f t="shared" si="433"/>
        <v>112.80528585795641</v>
      </c>
    </row>
    <row r="784" spans="6:70" x14ac:dyDescent="0.25">
      <c r="F784" s="2">
        <v>45114</v>
      </c>
      <c r="G784">
        <v>5.3080999999999996</v>
      </c>
      <c r="H784" s="43">
        <v>45139</v>
      </c>
      <c r="I784">
        <v>4.1219000000000001</v>
      </c>
      <c r="L784" s="2">
        <v>45100</v>
      </c>
      <c r="M784" t="str">
        <v>91282CHF</v>
      </c>
      <c r="N784">
        <v>3.4996</v>
      </c>
      <c r="O784">
        <v>4.8036199999999996</v>
      </c>
      <c r="P784">
        <v>0.88039999999999996</v>
      </c>
      <c r="Q784">
        <v>113.078125</v>
      </c>
      <c r="R784">
        <f>VLOOKUP(M784,工作表1!$A$3:$B$1000,2,FALSE)</f>
        <v>3.75</v>
      </c>
      <c r="S784" t="str">
        <f>VLOOKUP(M784,工作表1!$A$3:$C$1000,3,FALSE)</f>
        <v>2030/5/31</v>
      </c>
      <c r="T784">
        <f t="shared" si="403"/>
        <v>5.2346500000000002</v>
      </c>
      <c r="U784">
        <f t="shared" si="402"/>
        <v>-1.4846500000000002</v>
      </c>
      <c r="V784" s="43">
        <f t="shared" si="414"/>
        <v>45260</v>
      </c>
      <c r="W784" s="43">
        <f t="shared" si="404"/>
        <v>45198</v>
      </c>
      <c r="X784" s="45">
        <f t="shared" si="415"/>
        <v>0.26639344262295078</v>
      </c>
      <c r="Y784" s="45">
        <f t="shared" si="416"/>
        <v>1.2424208398832246</v>
      </c>
      <c r="Z784" s="47">
        <f t="shared" si="417"/>
        <v>99.215852653037658</v>
      </c>
      <c r="AA784" s="47">
        <f t="shared" si="418"/>
        <v>112.9249961045722</v>
      </c>
      <c r="AB784" s="45">
        <f t="shared" si="419"/>
        <v>3.8662999999999998</v>
      </c>
      <c r="AC784" s="2" t="str">
        <f t="shared" si="405"/>
        <v>TY2</v>
      </c>
      <c r="AD784">
        <f t="shared" si="406"/>
        <v>113.6875</v>
      </c>
      <c r="AE784">
        <f t="shared" si="407"/>
        <v>114.015625</v>
      </c>
      <c r="AF784" s="49">
        <f t="shared" si="401"/>
        <v>-0.328125</v>
      </c>
      <c r="AG784" s="3">
        <f t="shared" si="420"/>
        <v>112.81281129699822</v>
      </c>
      <c r="AH784">
        <f t="shared" si="421"/>
        <v>112.38674927349653</v>
      </c>
      <c r="AI784" s="51">
        <f t="shared" si="422"/>
        <v>0.42606202350168587</v>
      </c>
      <c r="AJ784" s="52">
        <f t="shared" si="423"/>
        <v>0.75418702350168587</v>
      </c>
      <c r="AK784" s="2">
        <v>45100</v>
      </c>
      <c r="AL784" t="str">
        <v>91282CAE</v>
      </c>
      <c r="AM784">
        <v>27.3033</v>
      </c>
      <c r="AN784">
        <v>3.1609099999999999</v>
      </c>
      <c r="AO784">
        <v>0.71419999999999995</v>
      </c>
      <c r="AP784">
        <v>113.6875</v>
      </c>
      <c r="AQ784">
        <f>VLOOKUP(AL784,工作表1!$F$3:$G$1000,2,FALSE)</f>
        <v>0.625</v>
      </c>
      <c r="AR784" t="str">
        <f>VLOOKUP(AL784,工作表1!$F$3:$H$1000,3,FALSE)</f>
        <v>2030/8/15</v>
      </c>
      <c r="AS784">
        <f t="shared" si="408"/>
        <v>5.2346500000000002</v>
      </c>
      <c r="AT784">
        <f t="shared" si="409"/>
        <v>-4.6096500000000002</v>
      </c>
      <c r="AU784" s="43">
        <f t="shared" si="424"/>
        <v>45153</v>
      </c>
      <c r="AV784" s="43">
        <f t="shared" si="410"/>
        <v>45289</v>
      </c>
      <c r="AW784" s="45">
        <f t="shared" si="425"/>
        <v>0.22617403314917128</v>
      </c>
      <c r="AX784" s="45">
        <f t="shared" si="426"/>
        <v>0.54466718383410284</v>
      </c>
      <c r="AY784" s="47">
        <f t="shared" si="427"/>
        <v>80.172842579457665</v>
      </c>
      <c r="AZ784" s="47">
        <f t="shared" si="428"/>
        <v>112.81281129699822</v>
      </c>
      <c r="BA784" s="43"/>
      <c r="BC784" s="2">
        <v>45099</v>
      </c>
      <c r="BD784" t="str">
        <v>91282CAV</v>
      </c>
      <c r="BE784">
        <v>27.346800000000002</v>
      </c>
      <c r="BF784">
        <v>3.86083</v>
      </c>
      <c r="BG784">
        <v>0.72750000000000004</v>
      </c>
      <c r="BH784">
        <v>114.015625</v>
      </c>
      <c r="BI784">
        <f>VLOOKUP(BD784,工作表1!$K$3:$L$1000,2,FALSE)</f>
        <v>0.875</v>
      </c>
      <c r="BJ784" t="str">
        <f>VLOOKUP(BD784,工作表1!$K$3:$M$1000,3,FALSE)</f>
        <v>2030/11/15</v>
      </c>
      <c r="BK784">
        <f t="shared" si="411"/>
        <v>5.23705</v>
      </c>
      <c r="BL784">
        <f t="shared" si="412"/>
        <v>-4.36205</v>
      </c>
      <c r="BM784" s="43">
        <f t="shared" si="429"/>
        <v>45245</v>
      </c>
      <c r="BN784" s="43">
        <f t="shared" si="413"/>
        <v>45380</v>
      </c>
      <c r="BO784" s="45">
        <f t="shared" si="430"/>
        <v>9.2730978260869568E-2</v>
      </c>
      <c r="BP784" s="45">
        <f t="shared" si="431"/>
        <v>0.76396385497319841</v>
      </c>
      <c r="BQ784" s="47">
        <f t="shared" si="432"/>
        <v>81.160252410015161</v>
      </c>
      <c r="BR784" s="47">
        <f t="shared" si="433"/>
        <v>112.38674927349653</v>
      </c>
    </row>
    <row r="785" spans="6:70" x14ac:dyDescent="0.25">
      <c r="F785" s="2">
        <v>45113</v>
      </c>
      <c r="G785">
        <v>5.3048500000000001</v>
      </c>
      <c r="H785" s="43">
        <v>45138</v>
      </c>
      <c r="I785">
        <v>4.0750999999999999</v>
      </c>
      <c r="L785" s="2">
        <v>45099</v>
      </c>
      <c r="M785" t="str">
        <v>91282CHF</v>
      </c>
      <c r="N785">
        <v>2.9298000000000002</v>
      </c>
      <c r="O785">
        <v>4.8818700000000002</v>
      </c>
      <c r="P785">
        <v>0.88039999999999996</v>
      </c>
      <c r="Q785">
        <v>112.734375</v>
      </c>
      <c r="R785">
        <f>VLOOKUP(M785,工作表1!$A$3:$B$1000,2,FALSE)</f>
        <v>3.75</v>
      </c>
      <c r="S785" t="str">
        <f>VLOOKUP(M785,工作表1!$A$3:$C$1000,3,FALSE)</f>
        <v>2030/5/31</v>
      </c>
      <c r="T785">
        <f t="shared" si="403"/>
        <v>5.23705</v>
      </c>
      <c r="U785">
        <f t="shared" si="402"/>
        <v>-1.48705</v>
      </c>
      <c r="V785" s="43">
        <f t="shared" si="414"/>
        <v>45260</v>
      </c>
      <c r="W785" s="43">
        <f t="shared" si="404"/>
        <v>45198</v>
      </c>
      <c r="X785" s="45">
        <f t="shared" si="415"/>
        <v>0.23565573770491804</v>
      </c>
      <c r="Y785" s="45">
        <f t="shared" si="416"/>
        <v>1.2425050527734112</v>
      </c>
      <c r="Z785" s="47">
        <f t="shared" si="417"/>
        <v>98.913654062199441</v>
      </c>
      <c r="AA785" s="47">
        <f t="shared" si="418"/>
        <v>112.58977936444593</v>
      </c>
      <c r="AB785" s="45">
        <f t="shared" si="419"/>
        <v>3.9209000000000001</v>
      </c>
      <c r="AC785" s="2" t="str">
        <f t="shared" si="405"/>
        <v>TY2</v>
      </c>
      <c r="AD785">
        <f t="shared" si="406"/>
        <v>113.375</v>
      </c>
      <c r="AE785">
        <f t="shared" si="407"/>
        <v>113.953125</v>
      </c>
      <c r="AF785" s="49">
        <f t="shared" ref="AF785:AF848" si="434">AD785-AE785</f>
        <v>-0.578125</v>
      </c>
      <c r="AG785" s="3">
        <f t="shared" si="420"/>
        <v>112.404058546645</v>
      </c>
      <c r="AH785">
        <f t="shared" si="421"/>
        <v>112.6564427493885</v>
      </c>
      <c r="AI785" s="51">
        <f t="shared" si="422"/>
        <v>-0.25238420274349949</v>
      </c>
      <c r="AJ785" s="52">
        <f t="shared" si="423"/>
        <v>0.32574079725650051</v>
      </c>
      <c r="AK785" s="2">
        <v>45099</v>
      </c>
      <c r="AL785" t="str">
        <v>91282CAE</v>
      </c>
      <c r="AM785">
        <v>25.134</v>
      </c>
      <c r="AN785">
        <v>3.3482599999999998</v>
      </c>
      <c r="AO785">
        <v>0.71419999999999995</v>
      </c>
      <c r="AP785">
        <v>113.375</v>
      </c>
      <c r="AQ785">
        <f>VLOOKUP(AL785,工作表1!$F$3:$G$1000,2,FALSE)</f>
        <v>0.625</v>
      </c>
      <c r="AR785" t="str">
        <f>VLOOKUP(AL785,工作表1!$F$3:$H$1000,3,FALSE)</f>
        <v>2030/8/15</v>
      </c>
      <c r="AS785">
        <f t="shared" si="408"/>
        <v>5.23705</v>
      </c>
      <c r="AT785">
        <f t="shared" si="409"/>
        <v>-4.61205</v>
      </c>
      <c r="AU785" s="43">
        <f t="shared" si="424"/>
        <v>45153</v>
      </c>
      <c r="AV785" s="43">
        <f t="shared" si="410"/>
        <v>45289</v>
      </c>
      <c r="AW785" s="45">
        <f t="shared" si="425"/>
        <v>0.22099447513812154</v>
      </c>
      <c r="AX785" s="45">
        <f t="shared" si="426"/>
        <v>0.54462461212442292</v>
      </c>
      <c r="AY785" s="47">
        <f t="shared" si="427"/>
        <v>79.873230925657694</v>
      </c>
      <c r="AZ785" s="47">
        <f t="shared" si="428"/>
        <v>112.404058546645</v>
      </c>
      <c r="BA785" s="43"/>
      <c r="BC785" s="2">
        <v>45098</v>
      </c>
      <c r="BD785" t="str">
        <v>91282CAE</v>
      </c>
      <c r="BE785">
        <v>27.677299999999999</v>
      </c>
      <c r="BF785">
        <v>3.1835599999999999</v>
      </c>
      <c r="BG785">
        <v>0.71419999999999995</v>
      </c>
      <c r="BH785">
        <v>113.953125</v>
      </c>
      <c r="BI785">
        <f>VLOOKUP(BD785,工作表1!$K$3:$L$1000,2,FALSE)</f>
        <v>0.625</v>
      </c>
      <c r="BJ785" t="str">
        <f>VLOOKUP(BD785,工作表1!$K$3:$M$1000,3,FALSE)</f>
        <v>2030/8/15</v>
      </c>
      <c r="BK785">
        <f t="shared" si="411"/>
        <v>5.2289000000000003</v>
      </c>
      <c r="BL785">
        <f t="shared" si="412"/>
        <v>-4.6039000000000003</v>
      </c>
      <c r="BM785" s="43">
        <f t="shared" si="429"/>
        <v>45153</v>
      </c>
      <c r="BN785" s="43">
        <f t="shared" si="413"/>
        <v>45380</v>
      </c>
      <c r="BO785" s="45">
        <f t="shared" si="430"/>
        <v>0.21926795580110497</v>
      </c>
      <c r="BP785" s="45">
        <f t="shared" si="431"/>
        <v>0.70043233936274873</v>
      </c>
      <c r="BQ785" s="47">
        <f t="shared" si="432"/>
        <v>79.862338439771548</v>
      </c>
      <c r="BR785" s="47">
        <f t="shared" si="433"/>
        <v>112.6564427493885</v>
      </c>
    </row>
    <row r="786" spans="6:70" x14ac:dyDescent="0.25">
      <c r="F786" s="2">
        <v>45112</v>
      </c>
      <c r="G786">
        <v>5.2879899999999997</v>
      </c>
      <c r="H786" s="43">
        <v>45135</v>
      </c>
      <c r="I786">
        <v>4.0750999999999999</v>
      </c>
      <c r="L786" s="2">
        <v>45098</v>
      </c>
      <c r="M786" t="str">
        <v>91282CGB</v>
      </c>
      <c r="N786">
        <v>7.6166</v>
      </c>
      <c r="O786">
        <v>-5.4488000000000003</v>
      </c>
      <c r="P786">
        <v>0.88700000000000001</v>
      </c>
      <c r="Q786">
        <v>112.46875</v>
      </c>
      <c r="R786">
        <f>VLOOKUP(M786,工作表1!$A$3:$B$1000,2,FALSE)</f>
        <v>3.875</v>
      </c>
      <c r="S786" t="str">
        <f>VLOOKUP(M786,工作表1!$A$3:$C$1000,3,FALSE)</f>
        <v>2029/12/31</v>
      </c>
      <c r="T786">
        <f t="shared" si="403"/>
        <v>5.2289000000000003</v>
      </c>
      <c r="U786">
        <f t="shared" si="402"/>
        <v>-1.3539000000000003</v>
      </c>
      <c r="V786" s="43">
        <f t="shared" si="414"/>
        <v>45107</v>
      </c>
      <c r="W786" s="43">
        <f t="shared" si="404"/>
        <v>45198</v>
      </c>
      <c r="X786" s="45">
        <f t="shared" si="415"/>
        <v>1.8518646408839778</v>
      </c>
      <c r="Y786" s="45">
        <f t="shared" si="416"/>
        <v>2.9028920381442518</v>
      </c>
      <c r="Z786" s="47">
        <f t="shared" si="417"/>
        <v>102.40456745751001</v>
      </c>
      <c r="AA786" s="47">
        <f t="shared" si="418"/>
        <v>115.68755435280121</v>
      </c>
      <c r="AB786" s="45">
        <f t="shared" si="419"/>
        <v>3.8401999999999998</v>
      </c>
      <c r="AC786" s="2" t="str">
        <f t="shared" si="405"/>
        <v>TY2</v>
      </c>
      <c r="AD786">
        <f t="shared" si="406"/>
        <v>113.3125</v>
      </c>
      <c r="AE786">
        <f t="shared" si="407"/>
        <v>113.875</v>
      </c>
      <c r="AF786" s="49">
        <f t="shared" si="434"/>
        <v>-0.5625</v>
      </c>
      <c r="AG786" s="3">
        <f t="shared" si="420"/>
        <v>113.03603806221193</v>
      </c>
      <c r="AH786">
        <f t="shared" si="421"/>
        <v>112.61018810109151</v>
      </c>
      <c r="AI786" s="51">
        <f t="shared" si="422"/>
        <v>0.42584996112042006</v>
      </c>
      <c r="AJ786" s="52">
        <f t="shared" si="423"/>
        <v>0.98834996112042006</v>
      </c>
      <c r="AK786" s="2">
        <v>45098</v>
      </c>
      <c r="AL786" t="str">
        <v>91282CGS</v>
      </c>
      <c r="AM786">
        <v>3.8167</v>
      </c>
      <c r="AN786">
        <v>4.7870799999999996</v>
      </c>
      <c r="AO786">
        <v>0.87370000000000003</v>
      </c>
      <c r="AP786">
        <v>113.3125</v>
      </c>
      <c r="AQ786">
        <f>VLOOKUP(AL786,工作表1!$F$3:$G$1000,2,FALSE)</f>
        <v>3.625</v>
      </c>
      <c r="AR786" t="str">
        <f>VLOOKUP(AL786,工作表1!$F$3:$H$1000,3,FALSE)</f>
        <v>2030/3/31</v>
      </c>
      <c r="AS786">
        <f t="shared" si="408"/>
        <v>5.2289000000000003</v>
      </c>
      <c r="AT786">
        <f t="shared" si="409"/>
        <v>-1.6039000000000003</v>
      </c>
      <c r="AU786" s="43">
        <f t="shared" si="424"/>
        <v>45199</v>
      </c>
      <c r="AV786" s="43">
        <f t="shared" si="410"/>
        <v>45289</v>
      </c>
      <c r="AW786" s="45">
        <f t="shared" si="425"/>
        <v>0.8220628415300546</v>
      </c>
      <c r="AX786" s="45">
        <f t="shared" si="426"/>
        <v>2.7090491428999175</v>
      </c>
      <c r="AY786" s="47">
        <f t="shared" si="427"/>
        <v>98.355993342321383</v>
      </c>
      <c r="AZ786" s="47">
        <f t="shared" si="428"/>
        <v>113.03603806221193</v>
      </c>
      <c r="BA786" s="43"/>
      <c r="BC786" s="2">
        <v>45097</v>
      </c>
      <c r="BD786" t="str">
        <v>91282CAE</v>
      </c>
      <c r="BE786">
        <v>28.738199999999999</v>
      </c>
      <c r="BF786">
        <v>3.1146400000000001</v>
      </c>
      <c r="BG786">
        <v>0.71419999999999995</v>
      </c>
      <c r="BH786">
        <v>113.875</v>
      </c>
      <c r="BI786">
        <f>VLOOKUP(BD786,工作表1!$K$3:$L$1000,2,FALSE)</f>
        <v>0.625</v>
      </c>
      <c r="BJ786" t="str">
        <f>VLOOKUP(BD786,工作表1!$K$3:$M$1000,3,FALSE)</f>
        <v>2030/8/15</v>
      </c>
      <c r="BK786">
        <f t="shared" si="411"/>
        <v>5.2318100000000003</v>
      </c>
      <c r="BL786">
        <f t="shared" si="412"/>
        <v>-4.6068100000000003</v>
      </c>
      <c r="BM786" s="43">
        <f t="shared" si="429"/>
        <v>45153</v>
      </c>
      <c r="BN786" s="43">
        <f t="shared" si="413"/>
        <v>45380</v>
      </c>
      <c r="BO786" s="45">
        <f t="shared" si="430"/>
        <v>0.21754143646408841</v>
      </c>
      <c r="BP786" s="45">
        <f t="shared" si="431"/>
        <v>0.70041814879285558</v>
      </c>
      <c r="BQ786" s="47">
        <f t="shared" si="432"/>
        <v>79.824899695680827</v>
      </c>
      <c r="BR786" s="47">
        <f t="shared" si="433"/>
        <v>112.61018810109151</v>
      </c>
    </row>
    <row r="787" spans="6:70" x14ac:dyDescent="0.25">
      <c r="F787" s="2">
        <v>45111</v>
      </c>
      <c r="G787">
        <v>5.2809999999999997</v>
      </c>
      <c r="H787" s="43">
        <v>45134</v>
      </c>
      <c r="I787">
        <v>4.1371000000000002</v>
      </c>
      <c r="L787" s="2">
        <v>45097</v>
      </c>
      <c r="M787" t="str">
        <v>91282CGB</v>
      </c>
      <c r="N787">
        <v>0.96940000000000004</v>
      </c>
      <c r="O787">
        <v>3.8835299999999999</v>
      </c>
      <c r="P787">
        <v>0.88700000000000001</v>
      </c>
      <c r="Q787">
        <v>112.671875</v>
      </c>
      <c r="R787">
        <f>VLOOKUP(M787,工作表1!$A$3:$B$1000,2,FALSE)</f>
        <v>3.875</v>
      </c>
      <c r="S787" t="str">
        <f>VLOOKUP(M787,工作表1!$A$3:$C$1000,3,FALSE)</f>
        <v>2029/12/31</v>
      </c>
      <c r="T787">
        <f t="shared" si="403"/>
        <v>5.2318100000000003</v>
      </c>
      <c r="U787">
        <f t="shared" si="402"/>
        <v>-1.3568100000000003</v>
      </c>
      <c r="V787" s="43">
        <f t="shared" si="414"/>
        <v>45107</v>
      </c>
      <c r="W787" s="43">
        <f t="shared" si="404"/>
        <v>45198</v>
      </c>
      <c r="X787" s="45">
        <f t="shared" si="415"/>
        <v>1.8411602209944751</v>
      </c>
      <c r="Y787" s="45">
        <f t="shared" si="416"/>
        <v>2.9028040566109135</v>
      </c>
      <c r="Z787" s="47">
        <f t="shared" si="417"/>
        <v>99.849747858212311</v>
      </c>
      <c r="AA787" s="47">
        <f t="shared" si="418"/>
        <v>112.81056777818186</v>
      </c>
      <c r="AB787" s="45">
        <f t="shared" si="419"/>
        <v>3.8376000000000001</v>
      </c>
      <c r="AC787" s="2" t="str">
        <f t="shared" si="405"/>
        <v>TY2</v>
      </c>
      <c r="AD787">
        <f t="shared" si="406"/>
        <v>113.3125</v>
      </c>
      <c r="AE787">
        <f t="shared" si="407"/>
        <v>113.609375</v>
      </c>
      <c r="AF787" s="49">
        <f t="shared" si="434"/>
        <v>-0.296875</v>
      </c>
      <c r="AG787" s="3">
        <f t="shared" si="420"/>
        <v>112.96521654369239</v>
      </c>
      <c r="AH787">
        <f t="shared" si="421"/>
        <v>112.21409947931539</v>
      </c>
      <c r="AI787" s="51">
        <f t="shared" si="422"/>
        <v>0.75111706437699866</v>
      </c>
      <c r="AJ787" s="52">
        <f t="shared" si="423"/>
        <v>1.0479920643769987</v>
      </c>
      <c r="AK787" s="2">
        <v>45097</v>
      </c>
      <c r="AL787" t="str">
        <v>91282CGS</v>
      </c>
      <c r="AM787">
        <v>3.4407999999999999</v>
      </c>
      <c r="AN787">
        <v>4.83284</v>
      </c>
      <c r="AO787">
        <v>0.87370000000000003</v>
      </c>
      <c r="AP787">
        <v>113.3125</v>
      </c>
      <c r="AQ787">
        <f>VLOOKUP(AL787,工作表1!$F$3:$G$1000,2,FALSE)</f>
        <v>3.625</v>
      </c>
      <c r="AR787" t="str">
        <f>VLOOKUP(AL787,工作表1!$F$3:$H$1000,3,FALSE)</f>
        <v>2030/3/31</v>
      </c>
      <c r="AS787">
        <f t="shared" si="408"/>
        <v>5.2318100000000003</v>
      </c>
      <c r="AT787">
        <f t="shared" si="409"/>
        <v>-1.6068100000000003</v>
      </c>
      <c r="AU787" s="43">
        <f t="shared" si="424"/>
        <v>45199</v>
      </c>
      <c r="AV787" s="43">
        <f t="shared" si="410"/>
        <v>45289</v>
      </c>
      <c r="AW787" s="45">
        <f t="shared" si="425"/>
        <v>0.81215846994535523</v>
      </c>
      <c r="AX787" s="45">
        <f t="shared" si="426"/>
        <v>2.7090762781645332</v>
      </c>
      <c r="AY787" s="47">
        <f t="shared" si="427"/>
        <v>98.290448490647179</v>
      </c>
      <c r="AZ787" s="47">
        <f t="shared" si="428"/>
        <v>112.96521654369239</v>
      </c>
      <c r="BA787" s="43"/>
      <c r="BC787" s="2">
        <v>45093</v>
      </c>
      <c r="BD787" t="str">
        <v>91282CAE</v>
      </c>
      <c r="BE787">
        <v>26.888999999999999</v>
      </c>
      <c r="BF787">
        <v>3.2533799999999999</v>
      </c>
      <c r="BG787">
        <v>0.71419999999999995</v>
      </c>
      <c r="BH787">
        <v>113.609375</v>
      </c>
      <c r="BI787">
        <f>VLOOKUP(BD787,工作表1!$K$3:$L$1000,2,FALSE)</f>
        <v>0.625</v>
      </c>
      <c r="BJ787" t="str">
        <f>VLOOKUP(BD787,工作表1!$K$3:$M$1000,3,FALSE)</f>
        <v>2030/8/15</v>
      </c>
      <c r="BK787">
        <f t="shared" si="411"/>
        <v>5.2210000000000001</v>
      </c>
      <c r="BL787">
        <f t="shared" si="412"/>
        <v>-4.5960000000000001</v>
      </c>
      <c r="BM787" s="43">
        <f t="shared" si="429"/>
        <v>45153</v>
      </c>
      <c r="BN787" s="43">
        <f t="shared" si="413"/>
        <v>45380</v>
      </c>
      <c r="BO787" s="45">
        <f t="shared" si="430"/>
        <v>0.21581491712707182</v>
      </c>
      <c r="BP787" s="45">
        <f t="shared" si="431"/>
        <v>0.7004039582229622</v>
      </c>
      <c r="BQ787" s="47">
        <f t="shared" si="432"/>
        <v>79.548378805509088</v>
      </c>
      <c r="BR787" s="47">
        <f t="shared" si="433"/>
        <v>112.21409947931539</v>
      </c>
    </row>
    <row r="788" spans="6:70" x14ac:dyDescent="0.25">
      <c r="F788" s="2">
        <v>45110</v>
      </c>
      <c r="G788">
        <v>5.2815000000000003</v>
      </c>
      <c r="H788" s="43">
        <v>45133</v>
      </c>
      <c r="I788">
        <v>4.0023</v>
      </c>
      <c r="L788" s="2">
        <v>45093</v>
      </c>
      <c r="M788" t="str">
        <v>91282CGB</v>
      </c>
      <c r="N788">
        <v>1.6144000000000001</v>
      </c>
      <c r="O788">
        <v>3.2856700000000001</v>
      </c>
      <c r="P788">
        <v>0.88700000000000001</v>
      </c>
      <c r="Q788">
        <v>112.40625</v>
      </c>
      <c r="R788">
        <f>VLOOKUP(M788,工作表1!$A$3:$B$1000,2,FALSE)</f>
        <v>3.875</v>
      </c>
      <c r="S788" t="str">
        <f>VLOOKUP(M788,工作表1!$A$3:$C$1000,3,FALSE)</f>
        <v>2029/12/31</v>
      </c>
      <c r="T788">
        <f t="shared" si="403"/>
        <v>5.2210000000000001</v>
      </c>
      <c r="U788">
        <f t="shared" si="402"/>
        <v>-1.3460000000000001</v>
      </c>
      <c r="V788" s="43">
        <f t="shared" si="414"/>
        <v>45107</v>
      </c>
      <c r="W788" s="43">
        <f t="shared" si="404"/>
        <v>45198</v>
      </c>
      <c r="X788" s="45">
        <f t="shared" si="415"/>
        <v>1.8304558011049725</v>
      </c>
      <c r="Y788" s="45">
        <f t="shared" si="416"/>
        <v>2.9027160750775751</v>
      </c>
      <c r="Z788" s="47">
        <f t="shared" si="417"/>
        <v>99.79344634904939</v>
      </c>
      <c r="AA788" s="47">
        <f t="shared" si="418"/>
        <v>112.74607842405771</v>
      </c>
      <c r="AB788" s="45">
        <f t="shared" si="419"/>
        <v>3.8713000000000002</v>
      </c>
      <c r="AC788" s="2" t="str">
        <f t="shared" si="405"/>
        <v>TY2</v>
      </c>
      <c r="AD788">
        <f t="shared" si="406"/>
        <v>113.046875</v>
      </c>
      <c r="AE788">
        <f t="shared" si="407"/>
        <v>114.015625</v>
      </c>
      <c r="AF788" s="49">
        <f t="shared" si="434"/>
        <v>-0.96875</v>
      </c>
      <c r="AG788" s="3">
        <f t="shared" si="420"/>
        <v>112.74728475497194</v>
      </c>
      <c r="AH788">
        <f t="shared" si="421"/>
        <v>112.64871364769019</v>
      </c>
      <c r="AI788" s="51">
        <f t="shared" si="422"/>
        <v>9.8571107281756554E-2</v>
      </c>
      <c r="AJ788" s="52">
        <f t="shared" si="423"/>
        <v>1.0673211072817566</v>
      </c>
      <c r="AK788" s="2">
        <v>45093</v>
      </c>
      <c r="AL788" t="str">
        <v>91282CHF</v>
      </c>
      <c r="AM788">
        <v>3.1332</v>
      </c>
      <c r="AN788">
        <v>4.8699300000000001</v>
      </c>
      <c r="AO788">
        <v>0.88039999999999996</v>
      </c>
      <c r="AP788">
        <v>113.046875</v>
      </c>
      <c r="AQ788">
        <f>VLOOKUP(AL788,工作表1!$F$3:$G$1000,2,FALSE)</f>
        <v>3.75</v>
      </c>
      <c r="AR788" t="str">
        <f>VLOOKUP(AL788,工作表1!$F$3:$H$1000,3,FALSE)</f>
        <v>2030/5/31</v>
      </c>
      <c r="AS788">
        <f t="shared" si="408"/>
        <v>5.2210000000000001</v>
      </c>
      <c r="AT788">
        <f t="shared" si="409"/>
        <v>-1.4710000000000001</v>
      </c>
      <c r="AU788" s="43">
        <f t="shared" si="424"/>
        <v>45260</v>
      </c>
      <c r="AV788" s="43">
        <f t="shared" si="410"/>
        <v>45289</v>
      </c>
      <c r="AW788" s="45">
        <f t="shared" si="425"/>
        <v>0.20491803278688525</v>
      </c>
      <c r="AX788" s="45">
        <f t="shared" si="426"/>
        <v>2.1775207725129127</v>
      </c>
      <c r="AY788" s="47">
        <f t="shared" si="427"/>
        <v>98.859081370423411</v>
      </c>
      <c r="AZ788" s="47">
        <f t="shared" si="428"/>
        <v>112.74728475497194</v>
      </c>
      <c r="BA788" s="43"/>
      <c r="BC788" s="2">
        <v>45092</v>
      </c>
      <c r="BD788" t="str">
        <v>91282CAE</v>
      </c>
      <c r="BE788">
        <v>28.1526</v>
      </c>
      <c r="BF788">
        <v>3.2119599999999999</v>
      </c>
      <c r="BG788">
        <v>0.71419999999999995</v>
      </c>
      <c r="BH788">
        <v>114.015625</v>
      </c>
      <c r="BI788">
        <f>VLOOKUP(BD788,工作表1!$K$3:$L$1000,2,FALSE)</f>
        <v>0.625</v>
      </c>
      <c r="BJ788" t="str">
        <f>VLOOKUP(BD788,工作表1!$K$3:$M$1000,3,FALSE)</f>
        <v>2030/8/15</v>
      </c>
      <c r="BK788">
        <f t="shared" si="411"/>
        <v>5.2127999999999997</v>
      </c>
      <c r="BL788">
        <f t="shared" si="412"/>
        <v>-4.5877999999999997</v>
      </c>
      <c r="BM788" s="43">
        <f t="shared" si="429"/>
        <v>45153</v>
      </c>
      <c r="BN788" s="43">
        <f t="shared" si="413"/>
        <v>45380</v>
      </c>
      <c r="BO788" s="45">
        <f t="shared" si="430"/>
        <v>0.20890883977900551</v>
      </c>
      <c r="BP788" s="45">
        <f t="shared" si="431"/>
        <v>0.70034719594338912</v>
      </c>
      <c r="BQ788" s="47">
        <f t="shared" si="432"/>
        <v>79.856908547454296</v>
      </c>
      <c r="BR788" s="47">
        <f t="shared" si="433"/>
        <v>112.64871364769019</v>
      </c>
    </row>
    <row r="789" spans="6:70" x14ac:dyDescent="0.25">
      <c r="F789" s="2">
        <v>45107</v>
      </c>
      <c r="G789">
        <v>5.2733999999999996</v>
      </c>
      <c r="H789" s="43">
        <v>45132</v>
      </c>
      <c r="I789">
        <v>4.0312000000000001</v>
      </c>
      <c r="L789" s="2">
        <v>45092</v>
      </c>
      <c r="M789" t="str">
        <v>91282CGB</v>
      </c>
      <c r="N789">
        <v>1.1141000000000001</v>
      </c>
      <c r="O789">
        <v>4.1881700000000004</v>
      </c>
      <c r="P789">
        <v>0.88700000000000001</v>
      </c>
      <c r="Q789">
        <v>112.828125</v>
      </c>
      <c r="R789">
        <f>VLOOKUP(M789,工作表1!$A$3:$B$1000,2,FALSE)</f>
        <v>3.875</v>
      </c>
      <c r="S789" t="str">
        <f>VLOOKUP(M789,工作表1!$A$3:$C$1000,3,FALSE)</f>
        <v>2029/12/31</v>
      </c>
      <c r="T789">
        <f t="shared" si="403"/>
        <v>5.2127999999999997</v>
      </c>
      <c r="U789">
        <f t="shared" si="402"/>
        <v>-1.3377999999999997</v>
      </c>
      <c r="V789" s="43">
        <f t="shared" si="414"/>
        <v>45107</v>
      </c>
      <c r="W789" s="43">
        <f t="shared" si="404"/>
        <v>45198</v>
      </c>
      <c r="X789" s="45">
        <f t="shared" si="415"/>
        <v>1.7876381215469612</v>
      </c>
      <c r="Y789" s="45">
        <f t="shared" si="416"/>
        <v>2.9023641489442213</v>
      </c>
      <c r="Z789" s="47">
        <f t="shared" si="417"/>
        <v>99.927110225685013</v>
      </c>
      <c r="AA789" s="47">
        <f t="shared" si="418"/>
        <v>112.90355433082124</v>
      </c>
      <c r="AB789" s="45">
        <f t="shared" si="419"/>
        <v>3.8115999999999999</v>
      </c>
      <c r="AC789" s="2" t="str">
        <f t="shared" si="405"/>
        <v>TY2</v>
      </c>
      <c r="AD789">
        <f t="shared" si="406"/>
        <v>113.453125</v>
      </c>
      <c r="AE789">
        <f t="shared" si="407"/>
        <v>113.4375</v>
      </c>
      <c r="AF789" s="49">
        <f t="shared" si="434"/>
        <v>1.5625E-2</v>
      </c>
      <c r="AG789" s="3">
        <f t="shared" si="420"/>
        <v>113.10620536752464</v>
      </c>
      <c r="AH789">
        <f t="shared" si="421"/>
        <v>111.98581299201408</v>
      </c>
      <c r="AI789" s="51">
        <f t="shared" si="422"/>
        <v>1.120392375510562</v>
      </c>
      <c r="AJ789" s="52">
        <f t="shared" si="423"/>
        <v>1.104767375510562</v>
      </c>
      <c r="AK789" s="2">
        <v>45092</v>
      </c>
      <c r="AL789" t="str">
        <v>91282CGS</v>
      </c>
      <c r="AM789">
        <v>3.2646000000000002</v>
      </c>
      <c r="AN789">
        <v>4.8715099999999998</v>
      </c>
      <c r="AO789">
        <v>0.87370000000000003</v>
      </c>
      <c r="AP789">
        <v>113.453125</v>
      </c>
      <c r="AQ789">
        <f>VLOOKUP(AL789,工作表1!$F$3:$G$1000,2,FALSE)</f>
        <v>3.625</v>
      </c>
      <c r="AR789" t="str">
        <f>VLOOKUP(AL789,工作表1!$F$3:$H$1000,3,FALSE)</f>
        <v>2030/3/31</v>
      </c>
      <c r="AS789">
        <f t="shared" si="408"/>
        <v>5.2127999999999997</v>
      </c>
      <c r="AT789">
        <f t="shared" si="409"/>
        <v>-1.5877999999999997</v>
      </c>
      <c r="AU789" s="43">
        <f t="shared" si="424"/>
        <v>45199</v>
      </c>
      <c r="AV789" s="43">
        <f t="shared" si="410"/>
        <v>45289</v>
      </c>
      <c r="AW789" s="45">
        <f t="shared" si="425"/>
        <v>0.76263661202185795</v>
      </c>
      <c r="AX789" s="45">
        <f t="shared" si="426"/>
        <v>2.7092119544876114</v>
      </c>
      <c r="AY789" s="47">
        <f t="shared" si="427"/>
        <v>98.413319026866546</v>
      </c>
      <c r="AZ789" s="47">
        <f t="shared" si="428"/>
        <v>113.10620536752464</v>
      </c>
      <c r="BA789" s="43"/>
      <c r="BC789" s="2">
        <v>45091</v>
      </c>
      <c r="BD789" t="str">
        <v>91282CAE</v>
      </c>
      <c r="BE789">
        <v>26.753399999999999</v>
      </c>
      <c r="BF789">
        <v>3.3098100000000001</v>
      </c>
      <c r="BG789">
        <v>0.71419999999999995</v>
      </c>
      <c r="BH789">
        <v>113.4375</v>
      </c>
      <c r="BI789">
        <f>VLOOKUP(BD789,工作表1!$K$3:$L$1000,2,FALSE)</f>
        <v>0.625</v>
      </c>
      <c r="BJ789" t="str">
        <f>VLOOKUP(BD789,工作表1!$K$3:$M$1000,3,FALSE)</f>
        <v>2030/8/15</v>
      </c>
      <c r="BK789">
        <f t="shared" si="411"/>
        <v>5.20451</v>
      </c>
      <c r="BL789">
        <f t="shared" si="412"/>
        <v>-4.57951</v>
      </c>
      <c r="BM789" s="43">
        <f t="shared" si="429"/>
        <v>45153</v>
      </c>
      <c r="BN789" s="43">
        <f t="shared" si="413"/>
        <v>45380</v>
      </c>
      <c r="BO789" s="45">
        <f t="shared" si="430"/>
        <v>0.20718232044198895</v>
      </c>
      <c r="BP789" s="45">
        <f t="shared" si="431"/>
        <v>0.70033300537349574</v>
      </c>
      <c r="BQ789" s="47">
        <f t="shared" si="432"/>
        <v>79.388017447115629</v>
      </c>
      <c r="BR789" s="47">
        <f t="shared" si="433"/>
        <v>111.98581299201408</v>
      </c>
    </row>
    <row r="790" spans="6:70" x14ac:dyDescent="0.25">
      <c r="F790" s="2">
        <v>45106</v>
      </c>
      <c r="G790">
        <v>5.2712000000000003</v>
      </c>
      <c r="H790" s="43">
        <v>45131</v>
      </c>
      <c r="I790">
        <v>4.0152999999999999</v>
      </c>
      <c r="L790" s="2">
        <v>45091</v>
      </c>
      <c r="M790" t="str">
        <v>91282CGB</v>
      </c>
      <c r="N790">
        <v>3.9369999999999998</v>
      </c>
      <c r="O790">
        <v>2.15367</v>
      </c>
      <c r="P790">
        <v>0.88700000000000001</v>
      </c>
      <c r="Q790">
        <v>112.203125</v>
      </c>
      <c r="R790">
        <f>VLOOKUP(M790,工作表1!$A$3:$B$1000,2,FALSE)</f>
        <v>3.875</v>
      </c>
      <c r="S790" t="str">
        <f>VLOOKUP(M790,工作表1!$A$3:$C$1000,3,FALSE)</f>
        <v>2029/12/31</v>
      </c>
      <c r="T790">
        <f t="shared" si="403"/>
        <v>5.20451</v>
      </c>
      <c r="U790">
        <f t="shared" si="402"/>
        <v>-1.32951</v>
      </c>
      <c r="V790" s="43">
        <f t="shared" si="414"/>
        <v>45107</v>
      </c>
      <c r="W790" s="43">
        <f t="shared" si="404"/>
        <v>45198</v>
      </c>
      <c r="X790" s="45">
        <f t="shared" si="415"/>
        <v>1.7769337016574585</v>
      </c>
      <c r="Y790" s="45">
        <f t="shared" si="416"/>
        <v>2.902276167410883</v>
      </c>
      <c r="Z790" s="47">
        <f t="shared" si="417"/>
        <v>99.991984343574018</v>
      </c>
      <c r="AA790" s="47">
        <f t="shared" si="418"/>
        <v>112.97628558843043</v>
      </c>
      <c r="AB790" s="45">
        <f t="shared" si="419"/>
        <v>3.8919000000000001</v>
      </c>
      <c r="AC790" s="2" t="str">
        <f t="shared" si="405"/>
        <v>TY2</v>
      </c>
      <c r="AD790">
        <f t="shared" si="406"/>
        <v>112.875</v>
      </c>
      <c r="AE790">
        <f t="shared" si="407"/>
        <v>113.171875</v>
      </c>
      <c r="AF790" s="49">
        <f t="shared" si="434"/>
        <v>-0.296875</v>
      </c>
      <c r="AG790" s="3">
        <f t="shared" si="420"/>
        <v>112.57268424908973</v>
      </c>
      <c r="AH790">
        <f t="shared" si="421"/>
        <v>111.68359241863409</v>
      </c>
      <c r="AI790" s="51">
        <f t="shared" si="422"/>
        <v>0.88909183045564077</v>
      </c>
      <c r="AJ790" s="52">
        <f t="shared" si="423"/>
        <v>1.1859668304556408</v>
      </c>
      <c r="AK790" s="2">
        <v>45091</v>
      </c>
      <c r="AL790" t="str">
        <v>91282CGS</v>
      </c>
      <c r="AM790">
        <v>3.82</v>
      </c>
      <c r="AN790">
        <v>4.8125600000000004</v>
      </c>
      <c r="AO790">
        <v>0.87370000000000003</v>
      </c>
      <c r="AP790">
        <v>112.875</v>
      </c>
      <c r="AQ790">
        <f>VLOOKUP(AL790,工作表1!$F$3:$G$1000,2,FALSE)</f>
        <v>3.625</v>
      </c>
      <c r="AR790" t="str">
        <f>VLOOKUP(AL790,工作表1!$F$3:$H$1000,3,FALSE)</f>
        <v>2030/3/31</v>
      </c>
      <c r="AS790">
        <f t="shared" si="408"/>
        <v>5.20451</v>
      </c>
      <c r="AT790">
        <f t="shared" si="409"/>
        <v>-1.57951</v>
      </c>
      <c r="AU790" s="43">
        <f t="shared" si="424"/>
        <v>45199</v>
      </c>
      <c r="AV790" s="43">
        <f t="shared" si="410"/>
        <v>45289</v>
      </c>
      <c r="AW790" s="45">
        <f t="shared" si="425"/>
        <v>0.75273224043715847</v>
      </c>
      <c r="AX790" s="45">
        <f t="shared" si="426"/>
        <v>2.7092390897522272</v>
      </c>
      <c r="AY790" s="47">
        <f t="shared" si="427"/>
        <v>97.949638645857391</v>
      </c>
      <c r="AZ790" s="47">
        <f t="shared" si="428"/>
        <v>112.57268424908973</v>
      </c>
      <c r="BA790" s="43"/>
      <c r="BC790" s="2">
        <v>45090</v>
      </c>
      <c r="BD790" t="str">
        <v>91282CAE</v>
      </c>
      <c r="BE790">
        <v>26.1479</v>
      </c>
      <c r="BF790">
        <v>3.3724099999999999</v>
      </c>
      <c r="BG790">
        <v>0.71419999999999995</v>
      </c>
      <c r="BH790">
        <v>113.171875</v>
      </c>
      <c r="BI790">
        <f>VLOOKUP(BD790,工作表1!$K$3:$L$1000,2,FALSE)</f>
        <v>0.625</v>
      </c>
      <c r="BJ790" t="str">
        <f>VLOOKUP(BD790,工作表1!$K$3:$M$1000,3,FALSE)</f>
        <v>2030/8/15</v>
      </c>
      <c r="BK790">
        <f t="shared" si="411"/>
        <v>5.2187000000000001</v>
      </c>
      <c r="BL790">
        <f t="shared" si="412"/>
        <v>-4.5937000000000001</v>
      </c>
      <c r="BM790" s="43">
        <f t="shared" si="429"/>
        <v>45153</v>
      </c>
      <c r="BN790" s="43">
        <f t="shared" si="413"/>
        <v>45380</v>
      </c>
      <c r="BO790" s="45">
        <f t="shared" si="430"/>
        <v>0.20545580110497236</v>
      </c>
      <c r="BP790" s="45">
        <f t="shared" si="431"/>
        <v>0.70031881480360247</v>
      </c>
      <c r="BQ790" s="47">
        <f t="shared" si="432"/>
        <v>79.158723672663953</v>
      </c>
      <c r="BR790" s="47">
        <f t="shared" si="433"/>
        <v>111.68359241863409</v>
      </c>
    </row>
    <row r="791" spans="6:70" x14ac:dyDescent="0.25">
      <c r="F791" s="2">
        <v>45105</v>
      </c>
      <c r="G791">
        <v>5.2450000000000001</v>
      </c>
      <c r="H791" s="43">
        <v>45128</v>
      </c>
      <c r="I791">
        <v>3.9653999999999998</v>
      </c>
      <c r="L791" s="2">
        <v>45090</v>
      </c>
      <c r="M791" t="str">
        <v>91282CGB</v>
      </c>
      <c r="N791">
        <v>2.89</v>
      </c>
      <c r="O791">
        <v>3.08012</v>
      </c>
      <c r="P791">
        <v>0.88700000000000001</v>
      </c>
      <c r="Q791">
        <v>112.015625</v>
      </c>
      <c r="R791">
        <f>VLOOKUP(M791,工作表1!$A$3:$B$1000,2,FALSE)</f>
        <v>3.875</v>
      </c>
      <c r="S791" t="str">
        <f>VLOOKUP(M791,工作表1!$A$3:$C$1000,3,FALSE)</f>
        <v>2029/12/31</v>
      </c>
      <c r="T791">
        <f t="shared" si="403"/>
        <v>5.2187000000000001</v>
      </c>
      <c r="U791">
        <f t="shared" si="402"/>
        <v>-1.3437000000000001</v>
      </c>
      <c r="V791" s="43">
        <f t="shared" si="414"/>
        <v>45107</v>
      </c>
      <c r="W791" s="43">
        <f t="shared" si="404"/>
        <v>45198</v>
      </c>
      <c r="X791" s="45">
        <f t="shared" si="415"/>
        <v>1.7662292817679559</v>
      </c>
      <c r="Y791" s="45">
        <f t="shared" si="416"/>
        <v>2.9021881858775451</v>
      </c>
      <c r="Z791" s="47">
        <f t="shared" si="417"/>
        <v>99.548961032030775</v>
      </c>
      <c r="AA791" s="47">
        <f t="shared" si="418"/>
        <v>112.4838962942558</v>
      </c>
      <c r="AB791" s="45">
        <f t="shared" si="419"/>
        <v>3.9127000000000001</v>
      </c>
      <c r="AC791" s="2" t="str">
        <f t="shared" si="405"/>
        <v>TY2</v>
      </c>
      <c r="AD791">
        <f t="shared" si="406"/>
        <v>112.671875</v>
      </c>
      <c r="AE791">
        <f t="shared" si="407"/>
        <v>113.859375</v>
      </c>
      <c r="AF791" s="49">
        <f t="shared" si="434"/>
        <v>-1.1875</v>
      </c>
      <c r="AG791" s="3">
        <f t="shared" si="420"/>
        <v>112.38740599257893</v>
      </c>
      <c r="AH791">
        <f t="shared" si="421"/>
        <v>112.48396517235761</v>
      </c>
      <c r="AI791" s="51">
        <f t="shared" si="422"/>
        <v>-9.6559179778680004E-2</v>
      </c>
      <c r="AJ791" s="52">
        <f t="shared" si="423"/>
        <v>1.09094082022132</v>
      </c>
      <c r="AK791" s="2">
        <v>45090</v>
      </c>
      <c r="AL791" t="str">
        <v>91282CHF</v>
      </c>
      <c r="AM791">
        <v>2.9403999999999999</v>
      </c>
      <c r="AN791">
        <v>4.92469</v>
      </c>
      <c r="AO791">
        <v>0.88039999999999996</v>
      </c>
      <c r="AP791">
        <v>112.671875</v>
      </c>
      <c r="AQ791">
        <f>VLOOKUP(AL791,工作表1!$F$3:$G$1000,2,FALSE)</f>
        <v>3.75</v>
      </c>
      <c r="AR791" t="str">
        <f>VLOOKUP(AL791,工作表1!$F$3:$H$1000,3,FALSE)</f>
        <v>2030/5/31</v>
      </c>
      <c r="AS791">
        <f t="shared" si="408"/>
        <v>5.2187000000000001</v>
      </c>
      <c r="AT791">
        <f t="shared" si="409"/>
        <v>-1.4687000000000001</v>
      </c>
      <c r="AU791" s="43">
        <f t="shared" si="424"/>
        <v>45260</v>
      </c>
      <c r="AV791" s="43">
        <f t="shared" si="410"/>
        <v>45289</v>
      </c>
      <c r="AW791" s="45">
        <f t="shared" si="425"/>
        <v>0.14344262295081966</v>
      </c>
      <c r="AX791" s="45">
        <f t="shared" si="426"/>
        <v>2.1776891982932853</v>
      </c>
      <c r="AY791" s="47">
        <f t="shared" si="427"/>
        <v>98.530895729017175</v>
      </c>
      <c r="AZ791" s="47">
        <f t="shared" si="428"/>
        <v>112.38740599257893</v>
      </c>
      <c r="BA791" s="43"/>
      <c r="BC791" s="2">
        <v>45089</v>
      </c>
      <c r="BD791" t="str">
        <v>91282CAE</v>
      </c>
      <c r="BE791">
        <v>28.8811</v>
      </c>
      <c r="BF791">
        <v>3.24641</v>
      </c>
      <c r="BG791">
        <v>0.71419999999999995</v>
      </c>
      <c r="BH791">
        <v>113.859375</v>
      </c>
      <c r="BI791">
        <f>VLOOKUP(BD791,工作表1!$K$3:$L$1000,2,FALSE)</f>
        <v>0.625</v>
      </c>
      <c r="BJ791" t="str">
        <f>VLOOKUP(BD791,工作表1!$K$3:$M$1000,3,FALSE)</f>
        <v>2030/8/15</v>
      </c>
      <c r="BK791">
        <f t="shared" si="411"/>
        <v>5.258</v>
      </c>
      <c r="BL791">
        <f t="shared" si="412"/>
        <v>-4.633</v>
      </c>
      <c r="BM791" s="43">
        <f t="shared" si="429"/>
        <v>45153</v>
      </c>
      <c r="BN791" s="43">
        <f t="shared" si="413"/>
        <v>45380</v>
      </c>
      <c r="BO791" s="45">
        <f t="shared" si="430"/>
        <v>0.20372928176795579</v>
      </c>
      <c r="BP791" s="45">
        <f t="shared" si="431"/>
        <v>0.70030462423370921</v>
      </c>
      <c r="BQ791" s="47">
        <f t="shared" si="432"/>
        <v>79.69659571909628</v>
      </c>
      <c r="BR791" s="47">
        <f t="shared" si="433"/>
        <v>112.48396517235761</v>
      </c>
    </row>
    <row r="792" spans="6:70" x14ac:dyDescent="0.25">
      <c r="F792" s="2">
        <v>45104</v>
      </c>
      <c r="G792">
        <v>5.2421800000000003</v>
      </c>
      <c r="H792" s="43">
        <v>45127</v>
      </c>
      <c r="I792">
        <v>3.9834999999999998</v>
      </c>
      <c r="L792" s="2">
        <v>45089</v>
      </c>
      <c r="M792" t="str">
        <v>91282CGB</v>
      </c>
      <c r="N792">
        <v>2.1021999999999998</v>
      </c>
      <c r="O792">
        <v>3.7653699999999999</v>
      </c>
      <c r="P792">
        <v>0.88700000000000001</v>
      </c>
      <c r="Q792">
        <v>112.703125</v>
      </c>
      <c r="R792">
        <f>VLOOKUP(M792,工作表1!$A$3:$B$1000,2,FALSE)</f>
        <v>3.875</v>
      </c>
      <c r="S792" t="str">
        <f>VLOOKUP(M792,工作表1!$A$3:$C$1000,3,FALSE)</f>
        <v>2029/12/31</v>
      </c>
      <c r="T792">
        <f t="shared" si="403"/>
        <v>5.258</v>
      </c>
      <c r="U792">
        <f t="shared" si="402"/>
        <v>-1.383</v>
      </c>
      <c r="V792" s="43">
        <f t="shared" si="414"/>
        <v>45107</v>
      </c>
      <c r="W792" s="43">
        <f t="shared" si="404"/>
        <v>45198</v>
      </c>
      <c r="X792" s="45">
        <f t="shared" si="415"/>
        <v>1.7555248618784531</v>
      </c>
      <c r="Y792" s="45">
        <f t="shared" si="416"/>
        <v>2.9021002043442063</v>
      </c>
      <c r="Z792" s="47">
        <f t="shared" si="417"/>
        <v>99.923134148160699</v>
      </c>
      <c r="AA792" s="47">
        <f t="shared" si="418"/>
        <v>112.92139229997576</v>
      </c>
      <c r="AB792" s="45">
        <f t="shared" si="419"/>
        <v>3.8193999999999999</v>
      </c>
      <c r="AC792" s="2" t="str">
        <f t="shared" si="405"/>
        <v>TY2</v>
      </c>
      <c r="AD792">
        <f t="shared" si="406"/>
        <v>113.359375</v>
      </c>
      <c r="AE792">
        <f t="shared" si="407"/>
        <v>113.890625</v>
      </c>
      <c r="AF792" s="49">
        <f t="shared" si="434"/>
        <v>-0.53125</v>
      </c>
      <c r="AG792" s="3">
        <f t="shared" si="420"/>
        <v>113.01830474177797</v>
      </c>
      <c r="AH792">
        <f t="shared" si="421"/>
        <v>112.54046292687569</v>
      </c>
      <c r="AI792" s="51">
        <f t="shared" si="422"/>
        <v>0.47784181490227695</v>
      </c>
      <c r="AJ792" s="52">
        <f t="shared" si="423"/>
        <v>1.009091814902277</v>
      </c>
      <c r="AK792" s="2">
        <v>45089</v>
      </c>
      <c r="AL792" t="str">
        <v>91282CHF</v>
      </c>
      <c r="AM792">
        <v>2.9201999999999999</v>
      </c>
      <c r="AN792">
        <v>4.9764499999999998</v>
      </c>
      <c r="AO792">
        <v>0.88039999999999996</v>
      </c>
      <c r="AP792">
        <v>113.359375</v>
      </c>
      <c r="AQ792">
        <f>VLOOKUP(AL792,工作表1!$F$3:$G$1000,2,FALSE)</f>
        <v>3.75</v>
      </c>
      <c r="AR792" t="str">
        <f>VLOOKUP(AL792,工作表1!$F$3:$H$1000,3,FALSE)</f>
        <v>2030/5/31</v>
      </c>
      <c r="AS792">
        <f t="shared" si="408"/>
        <v>5.258</v>
      </c>
      <c r="AT792">
        <f t="shared" si="409"/>
        <v>-1.508</v>
      </c>
      <c r="AU792" s="43">
        <f t="shared" si="424"/>
        <v>45260</v>
      </c>
      <c r="AV792" s="43">
        <f t="shared" si="410"/>
        <v>45289</v>
      </c>
      <c r="AW792" s="45">
        <f t="shared" si="425"/>
        <v>0.13319672131147539</v>
      </c>
      <c r="AX792" s="45">
        <f t="shared" si="426"/>
        <v>2.1777172692566809</v>
      </c>
      <c r="AY792" s="47">
        <f t="shared" si="427"/>
        <v>99.062518980201645</v>
      </c>
      <c r="AZ792" s="47">
        <f t="shared" si="428"/>
        <v>113.01830474177797</v>
      </c>
      <c r="BA792" s="43"/>
      <c r="BC792" s="2">
        <v>45086</v>
      </c>
      <c r="BD792" t="str">
        <v>91282CAE</v>
      </c>
      <c r="BE792">
        <v>29.6465</v>
      </c>
      <c r="BF792">
        <v>3.2126999999999999</v>
      </c>
      <c r="BG792">
        <v>0.71419999999999995</v>
      </c>
      <c r="BH792">
        <v>113.890625</v>
      </c>
      <c r="BI792">
        <f>VLOOKUP(BD792,工作表1!$K$3:$L$1000,2,FALSE)</f>
        <v>0.625</v>
      </c>
      <c r="BJ792" t="str">
        <f>VLOOKUP(BD792,工作表1!$K$3:$M$1000,3,FALSE)</f>
        <v>2030/8/15</v>
      </c>
      <c r="BK792">
        <f t="shared" si="411"/>
        <v>5.2582500000000003</v>
      </c>
      <c r="BL792">
        <f t="shared" si="412"/>
        <v>-4.6332500000000003</v>
      </c>
      <c r="BM792" s="43">
        <f t="shared" si="429"/>
        <v>45153</v>
      </c>
      <c r="BN792" s="43">
        <f t="shared" si="413"/>
        <v>45380</v>
      </c>
      <c r="BO792" s="45">
        <f t="shared" si="430"/>
        <v>0.20200276243093923</v>
      </c>
      <c r="BP792" s="45">
        <f t="shared" si="431"/>
        <v>0.70029043366381583</v>
      </c>
      <c r="BQ792" s="47">
        <f t="shared" si="432"/>
        <v>79.734539324429406</v>
      </c>
      <c r="BR792" s="47">
        <f t="shared" si="433"/>
        <v>112.54046292687569</v>
      </c>
    </row>
    <row r="793" spans="6:70" x14ac:dyDescent="0.25">
      <c r="F793" s="2">
        <v>45103</v>
      </c>
      <c r="G793">
        <v>5.2412000000000001</v>
      </c>
      <c r="H793" s="43">
        <v>45126</v>
      </c>
      <c r="I793">
        <v>3.8713000000000002</v>
      </c>
      <c r="L793" s="2">
        <v>45086</v>
      </c>
      <c r="M793" t="str">
        <v>91282CGB</v>
      </c>
      <c r="N793">
        <v>4.569</v>
      </c>
      <c r="O793">
        <v>2.3355999999999999</v>
      </c>
      <c r="P793">
        <v>0.88700000000000001</v>
      </c>
      <c r="Q793">
        <v>112.65625</v>
      </c>
      <c r="R793">
        <f>VLOOKUP(M793,工作表1!$A$3:$B$1000,2,FALSE)</f>
        <v>3.875</v>
      </c>
      <c r="S793" t="str">
        <f>VLOOKUP(M793,工作表1!$A$3:$C$1000,3,FALSE)</f>
        <v>2029/12/31</v>
      </c>
      <c r="T793">
        <f t="shared" si="403"/>
        <v>5.2582500000000003</v>
      </c>
      <c r="U793">
        <f t="shared" si="402"/>
        <v>-1.3832500000000003</v>
      </c>
      <c r="V793" s="43">
        <f t="shared" si="414"/>
        <v>45107</v>
      </c>
      <c r="W793" s="43">
        <f t="shared" si="404"/>
        <v>45198</v>
      </c>
      <c r="X793" s="45">
        <f t="shared" si="415"/>
        <v>1.7448204419889504</v>
      </c>
      <c r="Y793" s="45">
        <f t="shared" si="416"/>
        <v>2.9020122228108685</v>
      </c>
      <c r="Z793" s="47">
        <f t="shared" si="417"/>
        <v>100.33491967430071</v>
      </c>
      <c r="AA793" s="47">
        <f t="shared" si="418"/>
        <v>113.38820879173993</v>
      </c>
      <c r="AB793" s="45">
        <f t="shared" si="419"/>
        <v>3.8323</v>
      </c>
      <c r="AC793" s="2" t="str">
        <f t="shared" si="405"/>
        <v>TY2</v>
      </c>
      <c r="AD793">
        <f t="shared" si="406"/>
        <v>113.390625</v>
      </c>
      <c r="AE793">
        <f t="shared" si="407"/>
        <v>114.234375</v>
      </c>
      <c r="AF793" s="49">
        <f t="shared" si="434"/>
        <v>-0.84375</v>
      </c>
      <c r="AG793" s="3">
        <f t="shared" si="420"/>
        <v>113.01672654245574</v>
      </c>
      <c r="AH793">
        <f t="shared" si="421"/>
        <v>112.85330457792624</v>
      </c>
      <c r="AI793" s="51">
        <f t="shared" si="422"/>
        <v>0.16342196452950475</v>
      </c>
      <c r="AJ793" s="52">
        <f t="shared" si="423"/>
        <v>1.0071719645295047</v>
      </c>
      <c r="AK793" s="2">
        <v>45086</v>
      </c>
      <c r="AL793" t="str">
        <v>91282CGS</v>
      </c>
      <c r="AM793">
        <v>3.6877</v>
      </c>
      <c r="AN793">
        <v>4.90808</v>
      </c>
      <c r="AO793">
        <v>0.87370000000000003</v>
      </c>
      <c r="AP793">
        <v>113.390625</v>
      </c>
      <c r="AQ793">
        <f>VLOOKUP(AL793,工作表1!$F$3:$G$1000,2,FALSE)</f>
        <v>3.625</v>
      </c>
      <c r="AR793" t="str">
        <f>VLOOKUP(AL793,工作表1!$F$3:$H$1000,3,FALSE)</f>
        <v>2030/3/31</v>
      </c>
      <c r="AS793">
        <f t="shared" si="408"/>
        <v>5.2582500000000003</v>
      </c>
      <c r="AT793">
        <f t="shared" si="409"/>
        <v>-1.6332500000000003</v>
      </c>
      <c r="AU793" s="43">
        <f t="shared" si="424"/>
        <v>45199</v>
      </c>
      <c r="AV793" s="43">
        <f t="shared" si="410"/>
        <v>45289</v>
      </c>
      <c r="AW793" s="45">
        <f t="shared" si="425"/>
        <v>0.72301912568306015</v>
      </c>
      <c r="AX793" s="45">
        <f t="shared" si="426"/>
        <v>2.7093204955460739</v>
      </c>
      <c r="AY793" s="47">
        <f t="shared" si="427"/>
        <v>98.301573569184683</v>
      </c>
      <c r="AZ793" s="47">
        <f t="shared" si="428"/>
        <v>113.01672654245574</v>
      </c>
      <c r="BA793" s="43"/>
      <c r="BC793" s="2">
        <v>45085</v>
      </c>
      <c r="BD793" t="str">
        <v>91282CAE</v>
      </c>
      <c r="BE793">
        <v>29.817299999999999</v>
      </c>
      <c r="BF793">
        <v>3.2271700000000001</v>
      </c>
      <c r="BG793">
        <v>0.71419999999999995</v>
      </c>
      <c r="BH793">
        <v>114.234375</v>
      </c>
      <c r="BI793">
        <f>VLOOKUP(BD793,工作表1!$K$3:$L$1000,2,FALSE)</f>
        <v>0.625</v>
      </c>
      <c r="BJ793" t="str">
        <f>VLOOKUP(BD793,工作表1!$K$3:$M$1000,3,FALSE)</f>
        <v>2030/8/15</v>
      </c>
      <c r="BK793">
        <f t="shared" si="411"/>
        <v>5.2444499999999996</v>
      </c>
      <c r="BL793">
        <f t="shared" si="412"/>
        <v>-4.6194499999999996</v>
      </c>
      <c r="BM793" s="43">
        <f t="shared" si="429"/>
        <v>45153</v>
      </c>
      <c r="BN793" s="43">
        <f t="shared" si="413"/>
        <v>45380</v>
      </c>
      <c r="BO793" s="45">
        <f t="shared" si="430"/>
        <v>0.19682320441988949</v>
      </c>
      <c r="BP793" s="45">
        <f t="shared" si="431"/>
        <v>0.70024786195413613</v>
      </c>
      <c r="BQ793" s="47">
        <f t="shared" si="432"/>
        <v>79.962623725445326</v>
      </c>
      <c r="BR793" s="47">
        <f t="shared" si="433"/>
        <v>112.85330457792624</v>
      </c>
    </row>
    <row r="794" spans="6:70" x14ac:dyDescent="0.25">
      <c r="F794" s="2">
        <v>45100</v>
      </c>
      <c r="G794">
        <v>5.2346500000000002</v>
      </c>
      <c r="H794" s="43">
        <v>45125</v>
      </c>
      <c r="I794">
        <v>3.8999000000000001</v>
      </c>
      <c r="L794" s="2">
        <v>45085</v>
      </c>
      <c r="M794" t="str">
        <v>91282CGB</v>
      </c>
      <c r="N794">
        <v>2.7993999999999999</v>
      </c>
      <c r="O794">
        <v>3.66391</v>
      </c>
      <c r="P794">
        <v>0.88700000000000001</v>
      </c>
      <c r="Q794">
        <v>113.03125</v>
      </c>
      <c r="R794">
        <f>VLOOKUP(M794,工作表1!$A$3:$B$1000,2,FALSE)</f>
        <v>3.875</v>
      </c>
      <c r="S794" t="str">
        <f>VLOOKUP(M794,工作表1!$A$3:$C$1000,3,FALSE)</f>
        <v>2029/12/31</v>
      </c>
      <c r="T794">
        <f t="shared" si="403"/>
        <v>5.2444499999999996</v>
      </c>
      <c r="U794">
        <f t="shared" si="402"/>
        <v>-1.3694499999999996</v>
      </c>
      <c r="V794" s="43">
        <f t="shared" si="414"/>
        <v>45107</v>
      </c>
      <c r="W794" s="43">
        <f t="shared" si="404"/>
        <v>45198</v>
      </c>
      <c r="X794" s="45">
        <f t="shared" si="415"/>
        <v>1.7127071823204418</v>
      </c>
      <c r="Y794" s="45">
        <f t="shared" si="416"/>
        <v>2.901748278210853</v>
      </c>
      <c r="Z794" s="47">
        <f t="shared" si="417"/>
        <v>100.26458043363863</v>
      </c>
      <c r="AA794" s="47">
        <f t="shared" si="418"/>
        <v>113.31152844469254</v>
      </c>
      <c r="AB794" s="45">
        <f t="shared" si="419"/>
        <v>3.7936000000000001</v>
      </c>
      <c r="AC794" s="2" t="str">
        <f t="shared" si="405"/>
        <v>TY2</v>
      </c>
      <c r="AD794">
        <f t="shared" si="406"/>
        <v>113.734375</v>
      </c>
      <c r="AE794">
        <f t="shared" si="407"/>
        <v>113.71875</v>
      </c>
      <c r="AF794" s="49">
        <f t="shared" si="434"/>
        <v>1.5625E-2</v>
      </c>
      <c r="AG794" s="3">
        <f t="shared" si="420"/>
        <v>113.4339006798955</v>
      </c>
      <c r="AH794">
        <f t="shared" si="421"/>
        <v>112.27096898621822</v>
      </c>
      <c r="AI794" s="51">
        <f t="shared" si="422"/>
        <v>1.1629316936772796</v>
      </c>
      <c r="AJ794" s="52">
        <f t="shared" si="423"/>
        <v>1.1473066936772796</v>
      </c>
      <c r="AK794" s="2">
        <v>45085</v>
      </c>
      <c r="AL794" t="str">
        <v>91282CHF</v>
      </c>
      <c r="AM794">
        <v>3.5545</v>
      </c>
      <c r="AN794">
        <v>4.9234</v>
      </c>
      <c r="AO794">
        <v>0.88039999999999996</v>
      </c>
      <c r="AP794">
        <v>113.734375</v>
      </c>
      <c r="AQ794">
        <f>VLOOKUP(AL794,工作表1!$F$3:$G$1000,2,FALSE)</f>
        <v>3.75</v>
      </c>
      <c r="AR794" t="str">
        <f>VLOOKUP(AL794,工作表1!$F$3:$H$1000,3,FALSE)</f>
        <v>2030/5/31</v>
      </c>
      <c r="AS794">
        <f t="shared" si="408"/>
        <v>5.2444499999999996</v>
      </c>
      <c r="AT794">
        <f t="shared" si="409"/>
        <v>-1.4944499999999996</v>
      </c>
      <c r="AU794" s="43">
        <f t="shared" si="424"/>
        <v>45260</v>
      </c>
      <c r="AV794" s="43">
        <f t="shared" si="410"/>
        <v>45289</v>
      </c>
      <c r="AW794" s="45">
        <f t="shared" si="425"/>
        <v>9.2213114754098352E-2</v>
      </c>
      <c r="AX794" s="45">
        <f t="shared" si="426"/>
        <v>2.1778295531102629</v>
      </c>
      <c r="AY794" s="47">
        <f t="shared" si="427"/>
        <v>99.42723030812337</v>
      </c>
      <c r="AZ794" s="47">
        <f t="shared" si="428"/>
        <v>113.4339006798955</v>
      </c>
      <c r="BA794" s="43"/>
      <c r="BC794" s="2">
        <v>45084</v>
      </c>
      <c r="BD794" t="str">
        <v>91282CAE</v>
      </c>
      <c r="BE794">
        <v>28.5337</v>
      </c>
      <c r="BF794">
        <v>3.3152699999999999</v>
      </c>
      <c r="BG794">
        <v>0.71419999999999995</v>
      </c>
      <c r="BH794">
        <v>113.71875</v>
      </c>
      <c r="BI794">
        <f>VLOOKUP(BD794,工作表1!$K$3:$L$1000,2,FALSE)</f>
        <v>0.625</v>
      </c>
      <c r="BJ794" t="str">
        <f>VLOOKUP(BD794,工作表1!$K$3:$M$1000,3,FALSE)</f>
        <v>2030/8/15</v>
      </c>
      <c r="BK794">
        <f t="shared" si="411"/>
        <v>5.24735</v>
      </c>
      <c r="BL794">
        <f t="shared" si="412"/>
        <v>-4.62235</v>
      </c>
      <c r="BM794" s="43">
        <f t="shared" si="429"/>
        <v>45153</v>
      </c>
      <c r="BN794" s="43">
        <f t="shared" si="413"/>
        <v>45380</v>
      </c>
      <c r="BO794" s="45">
        <f t="shared" si="430"/>
        <v>0.19509668508287292</v>
      </c>
      <c r="BP794" s="45">
        <f t="shared" si="431"/>
        <v>0.70023367138424275</v>
      </c>
      <c r="BQ794" s="47">
        <f t="shared" si="432"/>
        <v>79.542175888237111</v>
      </c>
      <c r="BR794" s="47">
        <f t="shared" si="433"/>
        <v>112.27096898621822</v>
      </c>
    </row>
    <row r="795" spans="6:70" x14ac:dyDescent="0.25">
      <c r="F795" s="2">
        <v>45099</v>
      </c>
      <c r="G795">
        <v>5.23705</v>
      </c>
      <c r="H795" s="43">
        <v>45124</v>
      </c>
      <c r="I795">
        <v>3.9129</v>
      </c>
      <c r="L795" s="2">
        <v>45084</v>
      </c>
      <c r="M795" t="str">
        <v>91282CGB</v>
      </c>
      <c r="N795">
        <v>3.5621999999999998</v>
      </c>
      <c r="O795">
        <v>3.33588</v>
      </c>
      <c r="P795">
        <v>0.88700000000000001</v>
      </c>
      <c r="Q795">
        <v>112.53125</v>
      </c>
      <c r="R795">
        <f>VLOOKUP(M795,工作表1!$A$3:$B$1000,2,FALSE)</f>
        <v>3.875</v>
      </c>
      <c r="S795" t="str">
        <f>VLOOKUP(M795,工作表1!$A$3:$C$1000,3,FALSE)</f>
        <v>2029/12/31</v>
      </c>
      <c r="T795">
        <f t="shared" si="403"/>
        <v>5.24735</v>
      </c>
      <c r="U795">
        <f t="shared" si="402"/>
        <v>-1.37235</v>
      </c>
      <c r="V795" s="43">
        <f t="shared" si="414"/>
        <v>45107</v>
      </c>
      <c r="W795" s="43">
        <f t="shared" si="404"/>
        <v>45198</v>
      </c>
      <c r="X795" s="45">
        <f t="shared" si="415"/>
        <v>1.7020027624309393</v>
      </c>
      <c r="Y795" s="45">
        <f t="shared" si="416"/>
        <v>2.9016602966775147</v>
      </c>
      <c r="Z795" s="47">
        <f t="shared" si="417"/>
        <v>99.931837288410151</v>
      </c>
      <c r="AA795" s="47">
        <f t="shared" si="418"/>
        <v>112.9398649737464</v>
      </c>
      <c r="AB795" s="45">
        <f t="shared" si="419"/>
        <v>3.8786999999999998</v>
      </c>
      <c r="AC795" s="2" t="str">
        <f t="shared" si="405"/>
        <v>TY2</v>
      </c>
      <c r="AD795">
        <f t="shared" si="406"/>
        <v>113.21875</v>
      </c>
      <c r="AE795">
        <f t="shared" si="407"/>
        <v>114.28125</v>
      </c>
      <c r="AF795" s="49">
        <f t="shared" si="434"/>
        <v>-1.0625</v>
      </c>
      <c r="AG795" s="3">
        <f t="shared" si="420"/>
        <v>112.84685059230151</v>
      </c>
      <c r="AH795">
        <f t="shared" si="421"/>
        <v>112.88385445760782</v>
      </c>
      <c r="AI795" s="51">
        <f t="shared" si="422"/>
        <v>-3.7003865306317607E-2</v>
      </c>
      <c r="AJ795" s="52">
        <f t="shared" si="423"/>
        <v>1.0254961346936824</v>
      </c>
      <c r="AK795" s="2">
        <v>45084</v>
      </c>
      <c r="AL795" t="str">
        <v>91282CGS</v>
      </c>
      <c r="AM795">
        <v>3.3807999999999998</v>
      </c>
      <c r="AN795">
        <v>4.9416399999999996</v>
      </c>
      <c r="AO795">
        <v>0.87370000000000003</v>
      </c>
      <c r="AP795">
        <v>113.21875</v>
      </c>
      <c r="AQ795">
        <f>VLOOKUP(AL795,工作表1!$F$3:$G$1000,2,FALSE)</f>
        <v>3.625</v>
      </c>
      <c r="AR795" t="str">
        <f>VLOOKUP(AL795,工作表1!$F$3:$H$1000,3,FALSE)</f>
        <v>2030/3/31</v>
      </c>
      <c r="AS795">
        <f t="shared" si="408"/>
        <v>5.24735</v>
      </c>
      <c r="AT795">
        <f t="shared" si="409"/>
        <v>-1.62235</v>
      </c>
      <c r="AU795" s="43">
        <f t="shared" si="424"/>
        <v>45199</v>
      </c>
      <c r="AV795" s="43">
        <f t="shared" si="410"/>
        <v>45289</v>
      </c>
      <c r="AW795" s="45">
        <f t="shared" si="425"/>
        <v>0.68340163934426224</v>
      </c>
      <c r="AX795" s="45">
        <f t="shared" si="426"/>
        <v>2.7094290366045364</v>
      </c>
      <c r="AY795" s="47">
        <f t="shared" si="427"/>
        <v>98.150506809982403</v>
      </c>
      <c r="AZ795" s="47">
        <f t="shared" si="428"/>
        <v>112.84685059230151</v>
      </c>
      <c r="BA795" s="43"/>
      <c r="BC795" s="2">
        <v>45083</v>
      </c>
      <c r="BD795" t="str">
        <v>91282CAE</v>
      </c>
      <c r="BE795">
        <v>30.155000000000001</v>
      </c>
      <c r="BF795">
        <v>3.2069299999999998</v>
      </c>
      <c r="BG795">
        <v>0.71419999999999995</v>
      </c>
      <c r="BH795">
        <v>114.28125</v>
      </c>
      <c r="BI795">
        <f>VLOOKUP(BD795,工作表1!$K$3:$L$1000,2,FALSE)</f>
        <v>0.625</v>
      </c>
      <c r="BJ795" t="str">
        <f>VLOOKUP(BD795,工作表1!$K$3:$M$1000,3,FALSE)</f>
        <v>2030/8/15</v>
      </c>
      <c r="BK795">
        <f t="shared" si="411"/>
        <v>5.2229999999999999</v>
      </c>
      <c r="BL795">
        <f t="shared" si="412"/>
        <v>-4.5979999999999999</v>
      </c>
      <c r="BM795" s="43">
        <f t="shared" si="429"/>
        <v>45153</v>
      </c>
      <c r="BN795" s="43">
        <f t="shared" si="413"/>
        <v>45380</v>
      </c>
      <c r="BO795" s="45">
        <f t="shared" si="430"/>
        <v>0.19337016574585636</v>
      </c>
      <c r="BP795" s="45">
        <f t="shared" si="431"/>
        <v>0.70021948081434959</v>
      </c>
      <c r="BQ795" s="47">
        <f t="shared" si="432"/>
        <v>79.99774437873765</v>
      </c>
      <c r="BR795" s="47">
        <f t="shared" si="433"/>
        <v>112.88385445760782</v>
      </c>
    </row>
    <row r="796" spans="6:70" x14ac:dyDescent="0.25">
      <c r="F796" s="2">
        <v>45098</v>
      </c>
      <c r="G796">
        <v>5.2289000000000003</v>
      </c>
      <c r="H796" s="43">
        <v>45121</v>
      </c>
      <c r="I796">
        <v>3.9388999999999998</v>
      </c>
      <c r="L796" s="2">
        <v>45083</v>
      </c>
      <c r="M796" t="str">
        <v>91282CGB</v>
      </c>
      <c r="N796">
        <v>4.0128000000000004</v>
      </c>
      <c r="O796">
        <v>3.1931799999999999</v>
      </c>
      <c r="P796">
        <v>0.88700000000000001</v>
      </c>
      <c r="Q796">
        <v>113.03125</v>
      </c>
      <c r="R796">
        <f>VLOOKUP(M796,工作表1!$A$3:$B$1000,2,FALSE)</f>
        <v>3.875</v>
      </c>
      <c r="S796" t="str">
        <f>VLOOKUP(M796,工作表1!$A$3:$C$1000,3,FALSE)</f>
        <v>2029/12/31</v>
      </c>
      <c r="T796">
        <f t="shared" si="403"/>
        <v>5.2229999999999999</v>
      </c>
      <c r="U796">
        <f t="shared" si="402"/>
        <v>-1.3479999999999999</v>
      </c>
      <c r="V796" s="43">
        <f t="shared" si="414"/>
        <v>45107</v>
      </c>
      <c r="W796" s="43">
        <f t="shared" si="404"/>
        <v>45198</v>
      </c>
      <c r="X796" s="45">
        <f t="shared" si="415"/>
        <v>1.6912983425414365</v>
      </c>
      <c r="Y796" s="45">
        <f t="shared" si="416"/>
        <v>2.9015723151441764</v>
      </c>
      <c r="Z796" s="47">
        <f t="shared" si="417"/>
        <v>100.41837247799707</v>
      </c>
      <c r="AA796" s="47">
        <f t="shared" si="418"/>
        <v>113.48214206566364</v>
      </c>
      <c r="AB796" s="45">
        <f t="shared" si="419"/>
        <v>3.7422</v>
      </c>
      <c r="AC796" s="2" t="str">
        <f t="shared" si="405"/>
        <v>TY2</v>
      </c>
      <c r="AD796">
        <f t="shared" si="406"/>
        <v>113.78125</v>
      </c>
      <c r="AE796">
        <f t="shared" si="407"/>
        <v>114.390625</v>
      </c>
      <c r="AF796" s="49">
        <f t="shared" si="434"/>
        <v>-0.609375</v>
      </c>
      <c r="AG796" s="3">
        <f t="shared" si="420"/>
        <v>113.3529034639126</v>
      </c>
      <c r="AH796">
        <f t="shared" si="421"/>
        <v>112.9849539222563</v>
      </c>
      <c r="AI796" s="51">
        <f t="shared" si="422"/>
        <v>0.36794954165630145</v>
      </c>
      <c r="AJ796" s="52">
        <f t="shared" si="423"/>
        <v>0.97732454165630145</v>
      </c>
      <c r="AK796" s="2">
        <v>45083</v>
      </c>
      <c r="AL796" t="str">
        <v>91282CGS</v>
      </c>
      <c r="AM796">
        <v>2.8666999999999998</v>
      </c>
      <c r="AN796">
        <v>4.9790900000000002</v>
      </c>
      <c r="AO796">
        <v>0.87370000000000003</v>
      </c>
      <c r="AP796">
        <v>113.78125</v>
      </c>
      <c r="AQ796">
        <f>VLOOKUP(AL796,工作表1!$F$3:$G$1000,2,FALSE)</f>
        <v>3.625</v>
      </c>
      <c r="AR796" t="str">
        <f>VLOOKUP(AL796,工作表1!$F$3:$H$1000,3,FALSE)</f>
        <v>2030/3/31</v>
      </c>
      <c r="AS796">
        <f t="shared" si="408"/>
        <v>5.2229999999999999</v>
      </c>
      <c r="AT796">
        <f t="shared" si="409"/>
        <v>-1.5979999999999999</v>
      </c>
      <c r="AU796" s="43">
        <f t="shared" si="424"/>
        <v>45199</v>
      </c>
      <c r="AV796" s="43">
        <f t="shared" si="410"/>
        <v>45289</v>
      </c>
      <c r="AW796" s="45">
        <f t="shared" si="425"/>
        <v>0.67349726775956287</v>
      </c>
      <c r="AX796" s="45">
        <f t="shared" si="426"/>
        <v>2.7094561718691517</v>
      </c>
      <c r="AY796" s="47">
        <f t="shared" si="427"/>
        <v>98.604335751854222</v>
      </c>
      <c r="AZ796" s="47">
        <f t="shared" si="428"/>
        <v>113.3529034639126</v>
      </c>
      <c r="BA796" s="43"/>
      <c r="BC796" s="2">
        <v>45082</v>
      </c>
      <c r="BD796" t="str">
        <v>91282CAE</v>
      </c>
      <c r="BE796">
        <v>30.582599999999999</v>
      </c>
      <c r="BF796">
        <v>3.1919</v>
      </c>
      <c r="BG796">
        <v>0.71419999999999995</v>
      </c>
      <c r="BH796">
        <v>114.390625</v>
      </c>
      <c r="BI796">
        <f>VLOOKUP(BD796,工作表1!$K$3:$L$1000,2,FALSE)</f>
        <v>0.625</v>
      </c>
      <c r="BJ796" t="str">
        <f>VLOOKUP(BD796,工作表1!$K$3:$M$1000,3,FALSE)</f>
        <v>2030/8/15</v>
      </c>
      <c r="BK796">
        <f t="shared" si="411"/>
        <v>5.2270700000000003</v>
      </c>
      <c r="BL796">
        <f t="shared" si="412"/>
        <v>-4.6020700000000003</v>
      </c>
      <c r="BM796" s="43">
        <f t="shared" si="429"/>
        <v>45153</v>
      </c>
      <c r="BN796" s="43">
        <f t="shared" si="413"/>
        <v>45380</v>
      </c>
      <c r="BO796" s="45">
        <f t="shared" si="430"/>
        <v>0.19164364640883977</v>
      </c>
      <c r="BP796" s="45">
        <f t="shared" si="431"/>
        <v>0.70020529024445621</v>
      </c>
      <c r="BQ796" s="47">
        <f t="shared" si="432"/>
        <v>80.064484081001467</v>
      </c>
      <c r="BR796" s="47">
        <f t="shared" si="433"/>
        <v>112.9849539222563</v>
      </c>
    </row>
    <row r="797" spans="6:70" x14ac:dyDescent="0.25">
      <c r="F797" s="2">
        <v>45097</v>
      </c>
      <c r="G797">
        <v>5.2318100000000003</v>
      </c>
      <c r="H797" s="43">
        <v>45120</v>
      </c>
      <c r="I797">
        <v>3.8607999999999998</v>
      </c>
      <c r="L797" s="2">
        <v>45082</v>
      </c>
      <c r="M797" t="str">
        <v>91282CGB</v>
      </c>
      <c r="N797">
        <v>4.4170999999999996</v>
      </c>
      <c r="O797">
        <v>3.0857299999999999</v>
      </c>
      <c r="P797">
        <v>0.88700000000000001</v>
      </c>
      <c r="Q797">
        <v>113.109375</v>
      </c>
      <c r="R797">
        <f>VLOOKUP(M797,工作表1!$A$3:$B$1000,2,FALSE)</f>
        <v>3.875</v>
      </c>
      <c r="S797" t="str">
        <f>VLOOKUP(M797,工作表1!$A$3:$C$1000,3,FALSE)</f>
        <v>2029/12/31</v>
      </c>
      <c r="T797">
        <f t="shared" si="403"/>
        <v>5.2270700000000003</v>
      </c>
      <c r="U797">
        <f t="shared" si="402"/>
        <v>-1.3520700000000003</v>
      </c>
      <c r="V797" s="43">
        <f t="shared" si="414"/>
        <v>45107</v>
      </c>
      <c r="W797" s="43">
        <f t="shared" si="404"/>
        <v>45198</v>
      </c>
      <c r="X797" s="45">
        <f t="shared" si="415"/>
        <v>1.6805939226519337</v>
      </c>
      <c r="Y797" s="45">
        <f t="shared" si="416"/>
        <v>2.9014843336108376</v>
      </c>
      <c r="Z797" s="47">
        <f t="shared" si="417"/>
        <v>100.50659143723152</v>
      </c>
      <c r="AA797" s="47">
        <f t="shared" si="418"/>
        <v>113.58544182159541</v>
      </c>
      <c r="AB797" s="45">
        <f t="shared" si="419"/>
        <v>3.7576000000000001</v>
      </c>
      <c r="AC797" s="2" t="str">
        <f t="shared" si="405"/>
        <v>TY2</v>
      </c>
      <c r="AD797">
        <f t="shared" si="406"/>
        <v>113.890625</v>
      </c>
      <c r="AE797">
        <f t="shared" si="407"/>
        <v>114.34375</v>
      </c>
      <c r="AF797" s="49">
        <f t="shared" si="434"/>
        <v>-0.453125</v>
      </c>
      <c r="AG797" s="3">
        <f t="shared" si="420"/>
        <v>113.43683127713955</v>
      </c>
      <c r="AH797">
        <f t="shared" si="421"/>
        <v>112.93344641799412</v>
      </c>
      <c r="AI797" s="51">
        <f t="shared" si="422"/>
        <v>0.5033848591454273</v>
      </c>
      <c r="AJ797" s="52">
        <f t="shared" si="423"/>
        <v>0.9565098591454273</v>
      </c>
      <c r="AK797" s="2">
        <v>45082</v>
      </c>
      <c r="AL797" t="str">
        <v>91282CGS</v>
      </c>
      <c r="AM797">
        <v>3.0255000000000001</v>
      </c>
      <c r="AN797">
        <v>4.96821</v>
      </c>
      <c r="AO797">
        <v>0.87370000000000003</v>
      </c>
      <c r="AP797">
        <v>113.890625</v>
      </c>
      <c r="AQ797">
        <f>VLOOKUP(AL797,工作表1!$F$3:$G$1000,2,FALSE)</f>
        <v>3.625</v>
      </c>
      <c r="AR797" t="str">
        <f>VLOOKUP(AL797,工作表1!$F$3:$H$1000,3,FALSE)</f>
        <v>2030/3/31</v>
      </c>
      <c r="AS797">
        <f t="shared" si="408"/>
        <v>5.2270700000000003</v>
      </c>
      <c r="AT797">
        <f t="shared" si="409"/>
        <v>-1.6020700000000003</v>
      </c>
      <c r="AU797" s="43">
        <f t="shared" si="424"/>
        <v>45199</v>
      </c>
      <c r="AV797" s="43">
        <f t="shared" si="410"/>
        <v>45289</v>
      </c>
      <c r="AW797" s="45">
        <f t="shared" si="425"/>
        <v>0.66359289617486339</v>
      </c>
      <c r="AX797" s="45">
        <f t="shared" si="426"/>
        <v>2.7094833071337678</v>
      </c>
      <c r="AY797" s="47">
        <f t="shared" si="427"/>
        <v>98.673226752438026</v>
      </c>
      <c r="AZ797" s="47">
        <f t="shared" si="428"/>
        <v>113.43683127713955</v>
      </c>
      <c r="BA797" s="43"/>
      <c r="BC797" s="2">
        <v>45079</v>
      </c>
      <c r="BD797" t="str">
        <v>91282CAE</v>
      </c>
      <c r="BE797">
        <v>30.546099999999999</v>
      </c>
      <c r="BF797">
        <v>3.2111499999999999</v>
      </c>
      <c r="BG797">
        <v>0.71419999999999995</v>
      </c>
      <c r="BH797">
        <v>114.34375</v>
      </c>
      <c r="BI797">
        <f>VLOOKUP(BD797,工作表1!$K$3:$L$1000,2,FALSE)</f>
        <v>0.625</v>
      </c>
      <c r="BJ797" t="str">
        <f>VLOOKUP(BD797,工作表1!$K$3:$M$1000,3,FALSE)</f>
        <v>2030/8/15</v>
      </c>
      <c r="BK797">
        <f t="shared" si="411"/>
        <v>5.2409999999999997</v>
      </c>
      <c r="BL797">
        <f t="shared" si="412"/>
        <v>-4.6159999999999997</v>
      </c>
      <c r="BM797" s="43">
        <f t="shared" si="429"/>
        <v>45153</v>
      </c>
      <c r="BN797" s="43">
        <f t="shared" si="413"/>
        <v>45380</v>
      </c>
      <c r="BO797" s="45">
        <f t="shared" si="430"/>
        <v>0.18991712707182321</v>
      </c>
      <c r="BP797" s="45">
        <f t="shared" si="431"/>
        <v>0.70019109967456283</v>
      </c>
      <c r="BQ797" s="47">
        <f t="shared" si="432"/>
        <v>80.014047386069279</v>
      </c>
      <c r="BR797" s="47">
        <f t="shared" si="433"/>
        <v>112.93344641799412</v>
      </c>
    </row>
    <row r="798" spans="6:70" x14ac:dyDescent="0.25">
      <c r="F798" s="2">
        <v>45096</v>
      </c>
      <c r="G798">
        <v>5.2210000000000001</v>
      </c>
      <c r="H798" s="43">
        <v>45119</v>
      </c>
      <c r="I798">
        <v>3.9725999999999999</v>
      </c>
      <c r="L798" s="2">
        <v>45079</v>
      </c>
      <c r="M798" t="str">
        <v>91282CGB</v>
      </c>
      <c r="N798">
        <v>4.8441000000000001</v>
      </c>
      <c r="O798">
        <v>2.99457</v>
      </c>
      <c r="P798">
        <v>0.88700000000000001</v>
      </c>
      <c r="Q798">
        <v>113.046875</v>
      </c>
      <c r="R798">
        <f>VLOOKUP(M798,工作表1!$A$3:$B$1000,2,FALSE)</f>
        <v>3.875</v>
      </c>
      <c r="S798" t="str">
        <f>VLOOKUP(M798,工作表1!$A$3:$C$1000,3,FALSE)</f>
        <v>2029/12/31</v>
      </c>
      <c r="T798">
        <f t="shared" si="403"/>
        <v>5.2409999999999997</v>
      </c>
      <c r="U798">
        <f t="shared" si="402"/>
        <v>-1.3659999999999997</v>
      </c>
      <c r="V798" s="43">
        <f t="shared" si="414"/>
        <v>45107</v>
      </c>
      <c r="W798" s="43">
        <f t="shared" si="404"/>
        <v>45198</v>
      </c>
      <c r="X798" s="45">
        <f t="shared" si="415"/>
        <v>1.669889502762431</v>
      </c>
      <c r="Y798" s="45">
        <f t="shared" si="416"/>
        <v>2.9013963520774997</v>
      </c>
      <c r="Z798" s="47">
        <f t="shared" si="417"/>
        <v>100.48439116016577</v>
      </c>
      <c r="AA798" s="47">
        <f t="shared" si="418"/>
        <v>113.56786275669516</v>
      </c>
      <c r="AB798" s="45">
        <f t="shared" si="419"/>
        <v>3.7755999999999998</v>
      </c>
      <c r="AC798" s="2" t="str">
        <f t="shared" si="405"/>
        <v>TY2</v>
      </c>
      <c r="AD798">
        <f t="shared" si="406"/>
        <v>113.84375</v>
      </c>
      <c r="AE798">
        <f t="shared" si="407"/>
        <v>115.234375</v>
      </c>
      <c r="AF798" s="49">
        <f t="shared" si="434"/>
        <v>-1.390625</v>
      </c>
      <c r="AG798" s="3">
        <f t="shared" si="420"/>
        <v>113.42486909801116</v>
      </c>
      <c r="AH798">
        <f t="shared" si="421"/>
        <v>113.84467122627798</v>
      </c>
      <c r="AI798" s="51">
        <f t="shared" si="422"/>
        <v>-0.41980212826682362</v>
      </c>
      <c r="AJ798" s="52">
        <f t="shared" si="423"/>
        <v>0.97082287173317638</v>
      </c>
      <c r="AK798" s="2">
        <v>45079</v>
      </c>
      <c r="AL798" t="str">
        <v>91282CGS</v>
      </c>
      <c r="AM798">
        <v>3.5436000000000001</v>
      </c>
      <c r="AN798">
        <v>4.9282399999999997</v>
      </c>
      <c r="AO798">
        <v>0.87370000000000003</v>
      </c>
      <c r="AP798">
        <v>113.84375</v>
      </c>
      <c r="AQ798">
        <f>VLOOKUP(AL798,工作表1!$F$3:$G$1000,2,FALSE)</f>
        <v>3.625</v>
      </c>
      <c r="AR798" t="str">
        <f>VLOOKUP(AL798,工作表1!$F$3:$H$1000,3,FALSE)</f>
        <v>2030/3/31</v>
      </c>
      <c r="AS798">
        <f t="shared" si="408"/>
        <v>5.2409999999999997</v>
      </c>
      <c r="AT798">
        <f t="shared" si="409"/>
        <v>-1.6159999999999997</v>
      </c>
      <c r="AU798" s="43">
        <f t="shared" si="424"/>
        <v>45199</v>
      </c>
      <c r="AV798" s="43">
        <f t="shared" si="410"/>
        <v>45289</v>
      </c>
      <c r="AW798" s="45">
        <f t="shared" si="425"/>
        <v>0.65368852459016391</v>
      </c>
      <c r="AX798" s="45">
        <f t="shared" si="426"/>
        <v>2.7095104423983831</v>
      </c>
      <c r="AY798" s="47">
        <f t="shared" si="427"/>
        <v>98.652646555589882</v>
      </c>
      <c r="AZ798" s="47">
        <f t="shared" si="428"/>
        <v>113.42486909801116</v>
      </c>
      <c r="BA798" s="43"/>
      <c r="BC798" s="2">
        <v>45078</v>
      </c>
      <c r="BD798" t="str">
        <v>91282CAE</v>
      </c>
      <c r="BE798">
        <v>32.211199999999998</v>
      </c>
      <c r="BF798">
        <v>3.14168</v>
      </c>
      <c r="BG798">
        <v>0.71419999999999995</v>
      </c>
      <c r="BH798">
        <v>115.234375</v>
      </c>
      <c r="BI798">
        <f>VLOOKUP(BD798,工作表1!$K$3:$L$1000,2,FALSE)</f>
        <v>0.625</v>
      </c>
      <c r="BJ798" t="str">
        <f>VLOOKUP(BD798,工作表1!$K$3:$M$1000,3,FALSE)</f>
        <v>2030/8/15</v>
      </c>
      <c r="BK798">
        <f t="shared" si="411"/>
        <v>5.218</v>
      </c>
      <c r="BL798">
        <f t="shared" si="412"/>
        <v>-4.593</v>
      </c>
      <c r="BM798" s="43">
        <f t="shared" si="429"/>
        <v>45153</v>
      </c>
      <c r="BN798" s="43">
        <f t="shared" si="413"/>
        <v>45380</v>
      </c>
      <c r="BO798" s="45">
        <f t="shared" si="430"/>
        <v>0.18473756906077349</v>
      </c>
      <c r="BP798" s="45">
        <f t="shared" si="431"/>
        <v>0.70014852796488314</v>
      </c>
      <c r="BQ798" s="47">
        <f t="shared" si="432"/>
        <v>80.677601343536793</v>
      </c>
      <c r="BR798" s="47">
        <f t="shared" si="433"/>
        <v>113.84467122627798</v>
      </c>
    </row>
    <row r="799" spans="6:70" x14ac:dyDescent="0.25">
      <c r="F799" s="2">
        <v>45093</v>
      </c>
      <c r="G799">
        <v>5.2210000000000001</v>
      </c>
      <c r="H799" s="43">
        <v>45118</v>
      </c>
      <c r="I799">
        <v>4.1087999999999996</v>
      </c>
      <c r="L799" s="2">
        <v>45078</v>
      </c>
      <c r="M799" t="str">
        <v>91282CGB</v>
      </c>
      <c r="N799">
        <v>3.9588000000000001</v>
      </c>
      <c r="O799">
        <v>3.5798199999999998</v>
      </c>
      <c r="P799">
        <v>0.88700000000000001</v>
      </c>
      <c r="Q799">
        <v>113.921875</v>
      </c>
      <c r="R799">
        <f>VLOOKUP(M799,工作表1!$A$3:$B$1000,2,FALSE)</f>
        <v>3.875</v>
      </c>
      <c r="S799" t="str">
        <f>VLOOKUP(M799,工作表1!$A$3:$C$1000,3,FALSE)</f>
        <v>2029/12/31</v>
      </c>
      <c r="T799">
        <f t="shared" si="403"/>
        <v>5.218</v>
      </c>
      <c r="U799">
        <f t="shared" si="402"/>
        <v>-1.343</v>
      </c>
      <c r="V799" s="43">
        <f t="shared" si="414"/>
        <v>45107</v>
      </c>
      <c r="W799" s="43">
        <f t="shared" si="404"/>
        <v>45198</v>
      </c>
      <c r="X799" s="45">
        <f t="shared" si="415"/>
        <v>1.6377762430939224</v>
      </c>
      <c r="Y799" s="45">
        <f t="shared" si="416"/>
        <v>2.9011324074774842</v>
      </c>
      <c r="Z799" s="47">
        <f t="shared" si="417"/>
        <v>101.07618713532412</v>
      </c>
      <c r="AA799" s="47">
        <f t="shared" si="418"/>
        <v>114.23377769868495</v>
      </c>
      <c r="AB799" s="45">
        <f t="shared" si="419"/>
        <v>3.6454</v>
      </c>
      <c r="AC799" s="2" t="str">
        <f t="shared" si="405"/>
        <v>TY2</v>
      </c>
      <c r="AD799">
        <f t="shared" si="406"/>
        <v>114.734375</v>
      </c>
      <c r="AE799">
        <f t="shared" si="407"/>
        <v>114.890625</v>
      </c>
      <c r="AF799" s="49">
        <f t="shared" si="434"/>
        <v>-0.15625</v>
      </c>
      <c r="AG799" s="3">
        <f t="shared" si="420"/>
        <v>114.22854067055979</v>
      </c>
      <c r="AH799">
        <f t="shared" si="421"/>
        <v>113.98355034030516</v>
      </c>
      <c r="AI799" s="51">
        <f t="shared" si="422"/>
        <v>0.24499033025463746</v>
      </c>
      <c r="AJ799" s="52">
        <f t="shared" si="423"/>
        <v>0.40124033025463746</v>
      </c>
      <c r="AK799" s="2">
        <v>45078</v>
      </c>
      <c r="AL799" t="str">
        <v>91282CGS</v>
      </c>
      <c r="AM799">
        <v>2.4260000000000002</v>
      </c>
      <c r="AN799">
        <v>5.0395000000000003</v>
      </c>
      <c r="AO799">
        <v>0.87370000000000003</v>
      </c>
      <c r="AP799">
        <v>114.734375</v>
      </c>
      <c r="AQ799">
        <f>VLOOKUP(AL799,工作表1!$F$3:$G$1000,2,FALSE)</f>
        <v>3.625</v>
      </c>
      <c r="AR799" t="str">
        <f>VLOOKUP(AL799,工作表1!$F$3:$H$1000,3,FALSE)</f>
        <v>2030/3/31</v>
      </c>
      <c r="AS799">
        <f t="shared" si="408"/>
        <v>5.218</v>
      </c>
      <c r="AT799">
        <f t="shared" si="409"/>
        <v>-1.593</v>
      </c>
      <c r="AU799" s="43">
        <f t="shared" si="424"/>
        <v>45199</v>
      </c>
      <c r="AV799" s="43">
        <f t="shared" si="410"/>
        <v>45289</v>
      </c>
      <c r="AW799" s="45">
        <f t="shared" si="425"/>
        <v>0.62397540983606559</v>
      </c>
      <c r="AX799" s="45">
        <f t="shared" si="426"/>
        <v>2.7095918481922299</v>
      </c>
      <c r="AY799" s="47">
        <f t="shared" si="427"/>
        <v>99.361757719027906</v>
      </c>
      <c r="AZ799" s="47">
        <f t="shared" si="428"/>
        <v>114.22854067055979</v>
      </c>
      <c r="BA799" s="43"/>
      <c r="BC799" s="2">
        <v>45077</v>
      </c>
      <c r="BD799" t="str">
        <v>91282CAE</v>
      </c>
      <c r="BE799">
        <v>33.889099999999999</v>
      </c>
      <c r="BF799">
        <v>3.0489099999999998</v>
      </c>
      <c r="BG799">
        <v>0.71419999999999995</v>
      </c>
      <c r="BH799">
        <v>114.890625</v>
      </c>
      <c r="BI799">
        <f>VLOOKUP(BD799,工作表1!$K$3:$L$1000,2,FALSE)</f>
        <v>0.625</v>
      </c>
      <c r="BJ799" t="str">
        <f>VLOOKUP(BD799,工作表1!$K$3:$M$1000,3,FALSE)</f>
        <v>2030/8/15</v>
      </c>
      <c r="BK799">
        <f t="shared" si="411"/>
        <v>5.2396500000000001</v>
      </c>
      <c r="BL799">
        <f t="shared" si="412"/>
        <v>-4.6146500000000001</v>
      </c>
      <c r="BM799" s="43">
        <f t="shared" si="429"/>
        <v>45153</v>
      </c>
      <c r="BN799" s="43">
        <f t="shared" si="413"/>
        <v>45289</v>
      </c>
      <c r="BO799" s="45">
        <f t="shared" si="430"/>
        <v>0.1830110497237569</v>
      </c>
      <c r="BP799" s="45">
        <f t="shared" si="431"/>
        <v>0.54431241958677057</v>
      </c>
      <c r="BQ799" s="47">
        <f t="shared" si="432"/>
        <v>80.952550186150972</v>
      </c>
      <c r="BR799" s="47">
        <f t="shared" si="433"/>
        <v>113.98355034030516</v>
      </c>
    </row>
    <row r="800" spans="6:70" x14ac:dyDescent="0.25">
      <c r="F800" s="2">
        <v>45092</v>
      </c>
      <c r="G800">
        <v>5.2127999999999997</v>
      </c>
      <c r="H800" s="43">
        <v>45117</v>
      </c>
      <c r="I800">
        <v>4.1272000000000002</v>
      </c>
      <c r="L800" s="2">
        <v>45077</v>
      </c>
      <c r="M800" t="str">
        <v>91282CGB</v>
      </c>
      <c r="N800">
        <v>4.9702000000000002</v>
      </c>
      <c r="O800">
        <v>3.2435800000000001</v>
      </c>
      <c r="P800">
        <v>0.88700000000000001</v>
      </c>
      <c r="Q800">
        <v>113.625</v>
      </c>
      <c r="R800">
        <f>VLOOKUP(M800,工作表1!$A$3:$B$1000,2,FALSE)</f>
        <v>3.875</v>
      </c>
      <c r="S800" t="str">
        <f>VLOOKUP(M800,工作表1!$A$3:$C$1000,3,FALSE)</f>
        <v>2029/12/31</v>
      </c>
      <c r="T800">
        <f t="shared" si="403"/>
        <v>5.2396500000000001</v>
      </c>
      <c r="U800">
        <f t="shared" si="402"/>
        <v>-1.3646500000000001</v>
      </c>
      <c r="V800" s="43">
        <f t="shared" si="414"/>
        <v>45107</v>
      </c>
      <c r="W800" s="43">
        <f t="shared" si="404"/>
        <v>45107</v>
      </c>
      <c r="X800" s="45">
        <f t="shared" si="415"/>
        <v>1.6270718232044199</v>
      </c>
      <c r="Y800" s="45">
        <f t="shared" si="416"/>
        <v>1.934948535533187</v>
      </c>
      <c r="Z800" s="47">
        <f t="shared" si="417"/>
        <v>100.80714446695356</v>
      </c>
      <c r="AA800" s="47">
        <f t="shared" si="418"/>
        <v>113.71996786156625</v>
      </c>
      <c r="AB800" s="45">
        <f t="shared" si="419"/>
        <v>3.6989000000000001</v>
      </c>
      <c r="AC800" s="2" t="str">
        <f t="shared" si="405"/>
        <v>TY1</v>
      </c>
      <c r="AD800">
        <f t="shared" si="406"/>
        <v>113.625</v>
      </c>
      <c r="AE800">
        <f t="shared" si="407"/>
        <v>114.46875</v>
      </c>
      <c r="AF800" s="49">
        <f t="shared" si="434"/>
        <v>-0.84375</v>
      </c>
      <c r="AG800" s="3">
        <f t="shared" si="420"/>
        <v>113.71996786156625</v>
      </c>
      <c r="AH800">
        <f t="shared" si="421"/>
        <v>114.18741659997251</v>
      </c>
      <c r="AI800" s="51">
        <f t="shared" si="422"/>
        <v>-0.46744873840626155</v>
      </c>
      <c r="AJ800" s="52">
        <f t="shared" si="423"/>
        <v>0.37630126159373845</v>
      </c>
      <c r="AK800" s="2">
        <v>45077</v>
      </c>
      <c r="AL800" t="str">
        <v>91282CGS</v>
      </c>
      <c r="AM800">
        <v>3.0152000000000001</v>
      </c>
      <c r="AN800">
        <v>4.9987300000000001</v>
      </c>
      <c r="AO800">
        <v>0.87370000000000003</v>
      </c>
      <c r="AP800">
        <v>114.46875</v>
      </c>
      <c r="AQ800">
        <f>VLOOKUP(AL800,工作表1!$F$3:$G$1000,2,FALSE)</f>
        <v>3.625</v>
      </c>
      <c r="AR800" t="str">
        <f>VLOOKUP(AL800,工作表1!$F$3:$H$1000,3,FALSE)</f>
        <v>2030/3/31</v>
      </c>
      <c r="AS800">
        <f t="shared" si="408"/>
        <v>5.2396500000000001</v>
      </c>
      <c r="AT800">
        <f t="shared" si="409"/>
        <v>-1.6146500000000001</v>
      </c>
      <c r="AU800" s="43">
        <f t="shared" si="424"/>
        <v>45199</v>
      </c>
      <c r="AV800" s="43">
        <f t="shared" si="410"/>
        <v>45198</v>
      </c>
      <c r="AW800" s="45">
        <f t="shared" si="425"/>
        <v>0.61407103825136611</v>
      </c>
      <c r="AX800" s="45">
        <f t="shared" si="426"/>
        <v>1.8058518601691742</v>
      </c>
      <c r="AY800" s="47">
        <f t="shared" si="427"/>
        <v>99.507061636820652</v>
      </c>
      <c r="AZ800" s="47">
        <f t="shared" si="428"/>
        <v>114.18741659997251</v>
      </c>
      <c r="BA800" s="43"/>
      <c r="BC800" s="2">
        <v>45076</v>
      </c>
      <c r="BD800" t="str">
        <v>91282CAE</v>
      </c>
      <c r="BE800">
        <v>32.248600000000003</v>
      </c>
      <c r="BF800">
        <v>3.1841200000000001</v>
      </c>
      <c r="BG800">
        <v>0.71419999999999995</v>
      </c>
      <c r="BH800">
        <v>114.453125</v>
      </c>
      <c r="BI800">
        <f>VLOOKUP(BD800,工作表1!$K$3:$L$1000,2,FALSE)</f>
        <v>0.625</v>
      </c>
      <c r="BJ800" t="str">
        <f>VLOOKUP(BD800,工作表1!$K$3:$M$1000,3,FALSE)</f>
        <v>2030/8/15</v>
      </c>
      <c r="BK800">
        <f t="shared" si="411"/>
        <v>5.2846000000000002</v>
      </c>
      <c r="BL800">
        <f t="shared" si="412"/>
        <v>-4.6596000000000002</v>
      </c>
      <c r="BM800" s="43">
        <f t="shared" si="429"/>
        <v>45153</v>
      </c>
      <c r="BN800" s="43">
        <f t="shared" si="413"/>
        <v>45289</v>
      </c>
      <c r="BO800" s="45">
        <f t="shared" si="430"/>
        <v>0.18128453038674031</v>
      </c>
      <c r="BP800" s="45">
        <f t="shared" si="431"/>
        <v>0.54429822901687719</v>
      </c>
      <c r="BQ800" s="47">
        <f t="shared" si="432"/>
        <v>80.55583450214435</v>
      </c>
      <c r="BR800" s="47">
        <f t="shared" si="433"/>
        <v>113.46816096329182</v>
      </c>
    </row>
    <row r="801" spans="6:70" x14ac:dyDescent="0.25">
      <c r="F801" s="2">
        <v>45091</v>
      </c>
      <c r="G801">
        <v>5.20451</v>
      </c>
      <c r="H801" s="43">
        <v>45114</v>
      </c>
      <c r="I801">
        <v>4.2248999999999999</v>
      </c>
      <c r="L801" s="2">
        <v>45076</v>
      </c>
      <c r="M801" t="str">
        <v>91282CGB</v>
      </c>
      <c r="N801">
        <v>5.0133999999999999</v>
      </c>
      <c r="O801">
        <v>3.3247300000000002</v>
      </c>
      <c r="P801">
        <v>0.88700000000000001</v>
      </c>
      <c r="Q801">
        <v>113.171875</v>
      </c>
      <c r="R801">
        <f>VLOOKUP(M801,工作表1!$A$3:$B$1000,2,FALSE)</f>
        <v>3.875</v>
      </c>
      <c r="S801" t="str">
        <f>VLOOKUP(M801,工作表1!$A$3:$C$1000,3,FALSE)</f>
        <v>2029/12/31</v>
      </c>
      <c r="T801">
        <f t="shared" si="403"/>
        <v>5.2846000000000002</v>
      </c>
      <c r="U801">
        <f t="shared" si="402"/>
        <v>-1.4096000000000002</v>
      </c>
      <c r="V801" s="43">
        <f t="shared" si="414"/>
        <v>45107</v>
      </c>
      <c r="W801" s="43">
        <f t="shared" si="404"/>
        <v>45107</v>
      </c>
      <c r="X801" s="45">
        <f t="shared" si="415"/>
        <v>1.6163674033149171</v>
      </c>
      <c r="Y801" s="45">
        <f t="shared" si="416"/>
        <v>1.9348605539998487</v>
      </c>
      <c r="Z801" s="47">
        <f t="shared" si="417"/>
        <v>100.37228057801539</v>
      </c>
      <c r="AA801" s="47">
        <f t="shared" si="418"/>
        <v>113.23635566290028</v>
      </c>
      <c r="AB801" s="45">
        <f t="shared" si="419"/>
        <v>3.7473999999999998</v>
      </c>
      <c r="AC801" s="2" t="str">
        <f t="shared" si="405"/>
        <v>TY1</v>
      </c>
      <c r="AD801">
        <f t="shared" si="406"/>
        <v>113.171875</v>
      </c>
      <c r="AE801">
        <f t="shared" si="407"/>
        <v>114.03125</v>
      </c>
      <c r="AF801" s="49">
        <f t="shared" si="434"/>
        <v>-0.859375</v>
      </c>
      <c r="AG801" s="3">
        <f t="shared" si="420"/>
        <v>113.23635566290028</v>
      </c>
      <c r="AH801">
        <f t="shared" si="421"/>
        <v>113.6944081902959</v>
      </c>
      <c r="AI801" s="51">
        <f t="shared" si="422"/>
        <v>-0.45805252739562263</v>
      </c>
      <c r="AJ801" s="52">
        <f t="shared" si="423"/>
        <v>0.40132247260437737</v>
      </c>
      <c r="AK801" s="2">
        <v>45076</v>
      </c>
      <c r="AL801" t="str">
        <v>91282CGS</v>
      </c>
      <c r="AM801">
        <v>2.4533999999999998</v>
      </c>
      <c r="AN801">
        <v>5.0792700000000002</v>
      </c>
      <c r="AO801">
        <v>0.87370000000000003</v>
      </c>
      <c r="AP801">
        <v>114.03125</v>
      </c>
      <c r="AQ801">
        <f>VLOOKUP(AL801,工作表1!$F$3:$G$1000,2,FALSE)</f>
        <v>3.625</v>
      </c>
      <c r="AR801" t="str">
        <f>VLOOKUP(AL801,工作表1!$F$3:$H$1000,3,FALSE)</f>
        <v>2030/3/31</v>
      </c>
      <c r="AS801">
        <f t="shared" si="408"/>
        <v>5.2846000000000002</v>
      </c>
      <c r="AT801">
        <f t="shared" si="409"/>
        <v>-1.6596000000000002</v>
      </c>
      <c r="AU801" s="43">
        <f t="shared" si="424"/>
        <v>45199</v>
      </c>
      <c r="AV801" s="43">
        <f t="shared" si="410"/>
        <v>45198</v>
      </c>
      <c r="AW801" s="45">
        <f t="shared" si="425"/>
        <v>0.60416666666666663</v>
      </c>
      <c r="AX801" s="45">
        <f t="shared" si="426"/>
        <v>1.8058789954337899</v>
      </c>
      <c r="AY801" s="47">
        <f t="shared" si="427"/>
        <v>99.059057959453625</v>
      </c>
      <c r="AZ801" s="47">
        <f t="shared" si="428"/>
        <v>113.6944081902959</v>
      </c>
      <c r="BA801" s="43"/>
      <c r="BC801" s="2">
        <v>45072</v>
      </c>
      <c r="BD801" t="str">
        <v>91282CAE</v>
      </c>
      <c r="BE801">
        <v>28.786000000000001</v>
      </c>
      <c r="BF801">
        <v>3.37981</v>
      </c>
      <c r="BG801">
        <v>0.71419999999999995</v>
      </c>
      <c r="BH801">
        <v>113.609375</v>
      </c>
      <c r="BI801">
        <f>VLOOKUP(BD801,工作表1!$K$3:$L$1000,2,FALSE)</f>
        <v>0.625</v>
      </c>
      <c r="BJ801" t="str">
        <f>VLOOKUP(BD801,工作表1!$K$3:$M$1000,3,FALSE)</f>
        <v>2030/8/15</v>
      </c>
      <c r="BK801">
        <f t="shared" si="411"/>
        <v>5.2779999999999996</v>
      </c>
      <c r="BL801">
        <f t="shared" si="412"/>
        <v>-4.6529999999999996</v>
      </c>
      <c r="BM801" s="43">
        <f t="shared" si="429"/>
        <v>45153</v>
      </c>
      <c r="BN801" s="43">
        <f t="shared" si="413"/>
        <v>45289</v>
      </c>
      <c r="BO801" s="45">
        <f t="shared" si="430"/>
        <v>0.17955801104972374</v>
      </c>
      <c r="BP801" s="45">
        <f t="shared" si="431"/>
        <v>0.54428403844698403</v>
      </c>
      <c r="BQ801" s="47">
        <f t="shared" si="432"/>
        <v>79.866273459006791</v>
      </c>
      <c r="BR801" s="47">
        <f t="shared" si="433"/>
        <v>112.50038282462152</v>
      </c>
    </row>
    <row r="802" spans="6:70" x14ac:dyDescent="0.25">
      <c r="F802" s="2">
        <v>45090</v>
      </c>
      <c r="G802">
        <v>5.2187000000000001</v>
      </c>
      <c r="H802" s="43">
        <v>45113</v>
      </c>
      <c r="I802">
        <v>4.2007000000000003</v>
      </c>
      <c r="L802" s="2">
        <v>45072</v>
      </c>
      <c r="M802" t="str">
        <v>91282CGB</v>
      </c>
      <c r="N802">
        <v>4.2413999999999996</v>
      </c>
      <c r="O802">
        <v>3.63862</v>
      </c>
      <c r="P802">
        <v>0.88700000000000001</v>
      </c>
      <c r="Q802">
        <v>112.40625</v>
      </c>
      <c r="R802">
        <f>VLOOKUP(M802,工作表1!$A$3:$B$1000,2,FALSE)</f>
        <v>3.875</v>
      </c>
      <c r="S802" t="str">
        <f>VLOOKUP(M802,工作表1!$A$3:$C$1000,3,FALSE)</f>
        <v>2029/12/31</v>
      </c>
      <c r="T802">
        <f t="shared" si="403"/>
        <v>5.2779999999999996</v>
      </c>
      <c r="U802">
        <f t="shared" si="402"/>
        <v>-1.4029999999999996</v>
      </c>
      <c r="V802" s="43">
        <f t="shared" si="414"/>
        <v>45107</v>
      </c>
      <c r="W802" s="43">
        <f t="shared" si="404"/>
        <v>45107</v>
      </c>
      <c r="X802" s="45">
        <f t="shared" si="415"/>
        <v>1.6056629834254144</v>
      </c>
      <c r="Y802" s="45">
        <f t="shared" si="416"/>
        <v>1.9347725724665104</v>
      </c>
      <c r="Z802" s="47">
        <f t="shared" si="417"/>
        <v>99.664967995747659</v>
      </c>
      <c r="AA802" s="47">
        <f t="shared" si="418"/>
        <v>112.44086296943713</v>
      </c>
      <c r="AB802" s="45">
        <f t="shared" si="419"/>
        <v>3.8656000000000001</v>
      </c>
      <c r="AC802" s="2" t="str">
        <f t="shared" si="405"/>
        <v>TY1</v>
      </c>
      <c r="AD802">
        <f t="shared" si="406"/>
        <v>112.40625</v>
      </c>
      <c r="AE802">
        <f t="shared" si="407"/>
        <v>113.1875</v>
      </c>
      <c r="AF802" s="49">
        <f t="shared" si="434"/>
        <v>-0.78125</v>
      </c>
      <c r="AG802" s="3">
        <f t="shared" si="420"/>
        <v>112.44086296943713</v>
      </c>
      <c r="AH802">
        <f t="shared" si="421"/>
        <v>112.83574769328567</v>
      </c>
      <c r="AI802" s="51">
        <f t="shared" si="422"/>
        <v>-0.39488472384853424</v>
      </c>
      <c r="AJ802" s="52">
        <f t="shared" si="423"/>
        <v>0.38636527615146576</v>
      </c>
      <c r="AK802" s="2">
        <v>45072</v>
      </c>
      <c r="AL802" t="str">
        <v>91282CGS</v>
      </c>
      <c r="AM802">
        <v>1.4925999999999999</v>
      </c>
      <c r="AN802">
        <v>5.1439300000000001</v>
      </c>
      <c r="AO802">
        <v>0.87370000000000003</v>
      </c>
      <c r="AP802">
        <v>113.1875</v>
      </c>
      <c r="AQ802">
        <f>VLOOKUP(AL802,工作表1!$F$3:$G$1000,2,FALSE)</f>
        <v>3.625</v>
      </c>
      <c r="AR802" t="str">
        <f>VLOOKUP(AL802,工作表1!$F$3:$H$1000,3,FALSE)</f>
        <v>2030/3/31</v>
      </c>
      <c r="AS802">
        <f t="shared" si="408"/>
        <v>5.2779999999999996</v>
      </c>
      <c r="AT802">
        <f t="shared" si="409"/>
        <v>-1.6529999999999996</v>
      </c>
      <c r="AU802" s="43">
        <f t="shared" si="424"/>
        <v>45199</v>
      </c>
      <c r="AV802" s="43">
        <f t="shared" si="410"/>
        <v>45198</v>
      </c>
      <c r="AW802" s="45">
        <f t="shared" si="425"/>
        <v>0.59426229508196715</v>
      </c>
      <c r="AX802" s="45">
        <f t="shared" si="426"/>
        <v>1.8059061306984057</v>
      </c>
      <c r="AY802" s="47">
        <f t="shared" si="427"/>
        <v>98.308804053383213</v>
      </c>
      <c r="AZ802" s="47">
        <f t="shared" si="428"/>
        <v>112.83574769328567</v>
      </c>
      <c r="BA802" s="43"/>
      <c r="BC802" s="2">
        <v>45071</v>
      </c>
      <c r="BD802" t="str">
        <v>91282CAE</v>
      </c>
      <c r="BE802">
        <v>27.225200000000001</v>
      </c>
      <c r="BF802">
        <v>3.4245199999999998</v>
      </c>
      <c r="BG802">
        <v>0.71419999999999995</v>
      </c>
      <c r="BH802">
        <v>113.828125</v>
      </c>
      <c r="BI802">
        <f>VLOOKUP(BD802,工作表1!$K$3:$L$1000,2,FALSE)</f>
        <v>0.625</v>
      </c>
      <c r="BJ802" t="str">
        <f>VLOOKUP(BD802,工作表1!$K$3:$M$1000,3,FALSE)</f>
        <v>2030/8/15</v>
      </c>
      <c r="BK802">
        <f t="shared" si="411"/>
        <v>5.2650499999999996</v>
      </c>
      <c r="BL802">
        <f t="shared" si="412"/>
        <v>-4.6400499999999996</v>
      </c>
      <c r="BM802" s="43">
        <f t="shared" si="429"/>
        <v>45153</v>
      </c>
      <c r="BN802" s="43">
        <f t="shared" si="413"/>
        <v>45289</v>
      </c>
      <c r="BO802" s="45">
        <f t="shared" si="430"/>
        <v>0.17265193370165746</v>
      </c>
      <c r="BP802" s="45">
        <f t="shared" si="431"/>
        <v>0.54422727616741084</v>
      </c>
      <c r="BQ802" s="47">
        <f t="shared" si="432"/>
        <v>79.99747824769554</v>
      </c>
      <c r="BR802" s="47">
        <f t="shared" si="433"/>
        <v>112.68582257417368</v>
      </c>
    </row>
    <row r="803" spans="6:70" x14ac:dyDescent="0.25">
      <c r="F803" s="2">
        <v>45089</v>
      </c>
      <c r="G803">
        <v>5.258</v>
      </c>
      <c r="H803" s="43">
        <v>45112</v>
      </c>
      <c r="I803">
        <v>4.0951000000000004</v>
      </c>
      <c r="L803" s="2">
        <v>45071</v>
      </c>
      <c r="M803" t="str">
        <v>91282CGB</v>
      </c>
      <c r="N803">
        <v>4.0529999999999999</v>
      </c>
      <c r="O803">
        <v>3.8769100000000001</v>
      </c>
      <c r="P803">
        <v>0.88700000000000001</v>
      </c>
      <c r="Q803">
        <v>112.625</v>
      </c>
      <c r="R803">
        <f>VLOOKUP(M803,工作表1!$A$3:$B$1000,2,FALSE)</f>
        <v>3.875</v>
      </c>
      <c r="S803" t="str">
        <f>VLOOKUP(M803,工作表1!$A$3:$C$1000,3,FALSE)</f>
        <v>2029/12/31</v>
      </c>
      <c r="T803">
        <f t="shared" si="403"/>
        <v>5.2650499999999996</v>
      </c>
      <c r="U803">
        <f t="shared" si="402"/>
        <v>-1.3900499999999996</v>
      </c>
      <c r="V803" s="43">
        <f t="shared" si="414"/>
        <v>45107</v>
      </c>
      <c r="W803" s="43">
        <f t="shared" si="404"/>
        <v>45107</v>
      </c>
      <c r="X803" s="45">
        <f t="shared" si="415"/>
        <v>1.5628453038674035</v>
      </c>
      <c r="Y803" s="45">
        <f t="shared" si="416"/>
        <v>1.934420646333157</v>
      </c>
      <c r="Z803" s="47">
        <f t="shared" si="417"/>
        <v>99.865797574828932</v>
      </c>
      <c r="AA803" s="47">
        <f t="shared" si="418"/>
        <v>112.67605215091076</v>
      </c>
      <c r="AB803" s="45">
        <f t="shared" si="419"/>
        <v>3.8730000000000002</v>
      </c>
      <c r="AC803" s="2" t="str">
        <f t="shared" si="405"/>
        <v>TY1</v>
      </c>
      <c r="AD803">
        <f t="shared" si="406"/>
        <v>112.625</v>
      </c>
      <c r="AE803">
        <f t="shared" si="407"/>
        <v>113.40625</v>
      </c>
      <c r="AF803" s="49">
        <f t="shared" si="434"/>
        <v>-0.78125</v>
      </c>
      <c r="AG803" s="3">
        <f t="shared" si="420"/>
        <v>112.67605215091076</v>
      </c>
      <c r="AH803">
        <f t="shared" si="421"/>
        <v>113.08536403805608</v>
      </c>
      <c r="AI803" s="51">
        <f t="shared" si="422"/>
        <v>-0.40931188714532141</v>
      </c>
      <c r="AJ803" s="52">
        <f t="shared" si="423"/>
        <v>0.37193811285467859</v>
      </c>
      <c r="AK803" s="2">
        <v>45071</v>
      </c>
      <c r="AL803" t="str">
        <v>91282CGS</v>
      </c>
      <c r="AM803">
        <v>0.50170000000000003</v>
      </c>
      <c r="AN803">
        <v>5.1437999999999997</v>
      </c>
      <c r="AO803">
        <v>0.87370000000000003</v>
      </c>
      <c r="AP803">
        <v>113.40625</v>
      </c>
      <c r="AQ803">
        <f>VLOOKUP(AL803,工作表1!$F$3:$G$1000,2,FALSE)</f>
        <v>3.625</v>
      </c>
      <c r="AR803" t="str">
        <f>VLOOKUP(AL803,工作表1!$F$3:$H$1000,3,FALSE)</f>
        <v>2030/3/31</v>
      </c>
      <c r="AS803">
        <f t="shared" si="408"/>
        <v>5.2650499999999996</v>
      </c>
      <c r="AT803">
        <f t="shared" si="409"/>
        <v>-1.6400499999999996</v>
      </c>
      <c r="AU803" s="43">
        <f t="shared" si="424"/>
        <v>45199</v>
      </c>
      <c r="AV803" s="43">
        <f t="shared" si="410"/>
        <v>45198</v>
      </c>
      <c r="AW803" s="45">
        <f t="shared" si="425"/>
        <v>0.55464480874316946</v>
      </c>
      <c r="AX803" s="45">
        <f t="shared" si="426"/>
        <v>1.8060146717568681</v>
      </c>
      <c r="AY803" s="47">
        <f t="shared" si="427"/>
        <v>98.522384101145505</v>
      </c>
      <c r="AZ803" s="47">
        <f t="shared" si="428"/>
        <v>113.08536403805608</v>
      </c>
      <c r="BA803" s="43"/>
      <c r="BC803" s="2">
        <v>45070</v>
      </c>
      <c r="BD803" t="str">
        <v>91282CAE</v>
      </c>
      <c r="BE803">
        <v>29.722300000000001</v>
      </c>
      <c r="BF803">
        <v>3.2617400000000001</v>
      </c>
      <c r="BG803">
        <v>0.71419999999999995</v>
      </c>
      <c r="BH803">
        <v>114.640625</v>
      </c>
      <c r="BI803">
        <f>VLOOKUP(BD803,工作表1!$K$3:$L$1000,2,FALSE)</f>
        <v>0.625</v>
      </c>
      <c r="BJ803" t="str">
        <f>VLOOKUP(BD803,工作表1!$K$3:$M$1000,3,FALSE)</f>
        <v>2030/8/15</v>
      </c>
      <c r="BK803">
        <f t="shared" si="411"/>
        <v>5.2286000000000001</v>
      </c>
      <c r="BL803">
        <f t="shared" si="412"/>
        <v>-4.6036000000000001</v>
      </c>
      <c r="BM803" s="43">
        <f t="shared" si="429"/>
        <v>45153</v>
      </c>
      <c r="BN803" s="43">
        <f t="shared" si="413"/>
        <v>45289</v>
      </c>
      <c r="BO803" s="45">
        <f t="shared" si="430"/>
        <v>0.1709254143646409</v>
      </c>
      <c r="BP803" s="45">
        <f t="shared" si="431"/>
        <v>0.54421308559751758</v>
      </c>
      <c r="BQ803" s="47">
        <f t="shared" si="432"/>
        <v>80.638852417238979</v>
      </c>
      <c r="BR803" s="47">
        <f t="shared" si="433"/>
        <v>113.55606376779889</v>
      </c>
    </row>
    <row r="804" spans="6:70" x14ac:dyDescent="0.25">
      <c r="F804" s="2">
        <v>45086</v>
      </c>
      <c r="G804">
        <v>5.2582500000000003</v>
      </c>
      <c r="H804" s="43">
        <v>45111</v>
      </c>
      <c r="I804">
        <v>4.0216000000000003</v>
      </c>
      <c r="L804" s="2">
        <v>45070</v>
      </c>
      <c r="M804" t="str">
        <v>91282CGB</v>
      </c>
      <c r="N804">
        <v>4.5820999999999996</v>
      </c>
      <c r="O804">
        <v>3.7311899999999998</v>
      </c>
      <c r="P804">
        <v>0.88700000000000001</v>
      </c>
      <c r="Q804">
        <v>113.421875</v>
      </c>
      <c r="R804">
        <f>VLOOKUP(M804,工作表1!$A$3:$B$1000,2,FALSE)</f>
        <v>3.875</v>
      </c>
      <c r="S804" t="str">
        <f>VLOOKUP(M804,工作表1!$A$3:$C$1000,3,FALSE)</f>
        <v>2029/12/31</v>
      </c>
      <c r="T804">
        <f t="shared" si="403"/>
        <v>5.2286000000000001</v>
      </c>
      <c r="U804">
        <f t="shared" si="402"/>
        <v>-1.3536000000000001</v>
      </c>
      <c r="V804" s="43">
        <f t="shared" si="414"/>
        <v>45107</v>
      </c>
      <c r="W804" s="43">
        <f t="shared" si="404"/>
        <v>45107</v>
      </c>
      <c r="X804" s="45">
        <f t="shared" si="415"/>
        <v>1.5521408839779005</v>
      </c>
      <c r="Y804" s="45">
        <f t="shared" si="416"/>
        <v>1.9343326647998182</v>
      </c>
      <c r="Z804" s="47">
        <f t="shared" si="417"/>
        <v>100.58512947946967</v>
      </c>
      <c r="AA804" s="47">
        <f t="shared" si="418"/>
        <v>113.48542249542533</v>
      </c>
      <c r="AB804" s="45">
        <f t="shared" si="419"/>
        <v>3.7787000000000002</v>
      </c>
      <c r="AC804" s="2" t="str">
        <f t="shared" si="405"/>
        <v>TY1</v>
      </c>
      <c r="AD804">
        <f t="shared" si="406"/>
        <v>113.421875</v>
      </c>
      <c r="AE804">
        <f t="shared" si="407"/>
        <v>114.21875</v>
      </c>
      <c r="AF804" s="49">
        <f t="shared" si="434"/>
        <v>-0.796875</v>
      </c>
      <c r="AG804" s="3">
        <f t="shared" si="420"/>
        <v>113.48542249542533</v>
      </c>
      <c r="AH804">
        <f t="shared" si="421"/>
        <v>113.8961011538635</v>
      </c>
      <c r="AI804" s="51">
        <f t="shared" si="422"/>
        <v>-0.41067865843817231</v>
      </c>
      <c r="AJ804" s="52">
        <f t="shared" si="423"/>
        <v>0.38619634156182769</v>
      </c>
      <c r="AK804" s="2">
        <v>45070</v>
      </c>
      <c r="AL804" t="str">
        <v>91282CGS</v>
      </c>
      <c r="AM804">
        <v>1.0591999999999999</v>
      </c>
      <c r="AN804">
        <v>5.07</v>
      </c>
      <c r="AO804">
        <v>0.87370000000000003</v>
      </c>
      <c r="AP804">
        <v>114.21875</v>
      </c>
      <c r="AQ804">
        <f>VLOOKUP(AL804,工作表1!$F$3:$G$1000,2,FALSE)</f>
        <v>3.625</v>
      </c>
      <c r="AR804" t="str">
        <f>VLOOKUP(AL804,工作表1!$F$3:$H$1000,3,FALSE)</f>
        <v>2030/3/31</v>
      </c>
      <c r="AS804">
        <f t="shared" si="408"/>
        <v>5.2286000000000001</v>
      </c>
      <c r="AT804">
        <f t="shared" si="409"/>
        <v>-1.6036000000000001</v>
      </c>
      <c r="AU804" s="43">
        <f t="shared" si="424"/>
        <v>45199</v>
      </c>
      <c r="AV804" s="43">
        <f t="shared" si="410"/>
        <v>45198</v>
      </c>
      <c r="AW804" s="45">
        <f t="shared" si="425"/>
        <v>0.54474043715846998</v>
      </c>
      <c r="AX804" s="45">
        <f t="shared" si="426"/>
        <v>1.8060418070214839</v>
      </c>
      <c r="AY804" s="47">
        <f t="shared" si="427"/>
        <v>99.241359278282758</v>
      </c>
      <c r="AZ804" s="47">
        <f t="shared" si="428"/>
        <v>113.8961011538635</v>
      </c>
      <c r="BA804" s="43"/>
      <c r="BC804" s="2">
        <v>45069</v>
      </c>
      <c r="BD804" t="str">
        <v>91282CAE</v>
      </c>
      <c r="BE804">
        <v>31.091699999999999</v>
      </c>
      <c r="BF804">
        <v>3.1759900000000001</v>
      </c>
      <c r="BG804">
        <v>0.71419999999999995</v>
      </c>
      <c r="BH804">
        <v>114.8125</v>
      </c>
      <c r="BI804">
        <f>VLOOKUP(BD804,工作表1!$K$3:$L$1000,2,FALSE)</f>
        <v>0.625</v>
      </c>
      <c r="BJ804" t="str">
        <f>VLOOKUP(BD804,工作表1!$K$3:$M$1000,3,FALSE)</f>
        <v>2030/8/15</v>
      </c>
      <c r="BK804">
        <f t="shared" si="411"/>
        <v>5.1870000000000003</v>
      </c>
      <c r="BL804">
        <f t="shared" si="412"/>
        <v>-4.5620000000000003</v>
      </c>
      <c r="BM804" s="43">
        <f t="shared" si="429"/>
        <v>45153</v>
      </c>
      <c r="BN804" s="43">
        <f t="shared" si="413"/>
        <v>45289</v>
      </c>
      <c r="BO804" s="45">
        <f t="shared" si="430"/>
        <v>0.16919889502762431</v>
      </c>
      <c r="BP804" s="45">
        <f t="shared" si="431"/>
        <v>0.54419889502762431</v>
      </c>
      <c r="BQ804" s="47">
        <f t="shared" si="432"/>
        <v>80.795514458010331</v>
      </c>
      <c r="BR804" s="47">
        <f t="shared" si="433"/>
        <v>113.74295639598198</v>
      </c>
    </row>
    <row r="805" spans="6:70" x14ac:dyDescent="0.25">
      <c r="F805" s="2">
        <v>45085</v>
      </c>
      <c r="G805">
        <v>5.2444499999999996</v>
      </c>
      <c r="H805" s="43">
        <v>45110</v>
      </c>
      <c r="I805">
        <v>4.0216000000000003</v>
      </c>
      <c r="L805" s="2">
        <v>45069</v>
      </c>
      <c r="M805" t="str">
        <v>91282CGB</v>
      </c>
      <c r="N805">
        <v>4.8342999999999998</v>
      </c>
      <c r="O805">
        <v>3.6732900000000002</v>
      </c>
      <c r="P805">
        <v>0.88700000000000001</v>
      </c>
      <c r="Q805">
        <v>113.609375</v>
      </c>
      <c r="R805">
        <f>VLOOKUP(M805,工作表1!$A$3:$B$1000,2,FALSE)</f>
        <v>3.875</v>
      </c>
      <c r="S805" t="str">
        <f>VLOOKUP(M805,工作表1!$A$3:$C$1000,3,FALSE)</f>
        <v>2029/12/31</v>
      </c>
      <c r="T805">
        <f t="shared" si="403"/>
        <v>5.1870000000000003</v>
      </c>
      <c r="U805">
        <f t="shared" si="402"/>
        <v>-1.3120000000000003</v>
      </c>
      <c r="V805" s="43">
        <f t="shared" si="414"/>
        <v>45107</v>
      </c>
      <c r="W805" s="43">
        <f t="shared" si="404"/>
        <v>45107</v>
      </c>
      <c r="X805" s="45">
        <f t="shared" si="415"/>
        <v>1.5414364640883977</v>
      </c>
      <c r="Y805" s="45">
        <f t="shared" si="416"/>
        <v>1.9342446832664799</v>
      </c>
      <c r="Z805" s="47">
        <f t="shared" si="417"/>
        <v>100.75723675969805</v>
      </c>
      <c r="AA805" s="47">
        <f t="shared" si="418"/>
        <v>113.67702910829624</v>
      </c>
      <c r="AB805" s="45">
        <f t="shared" si="419"/>
        <v>3.7109000000000001</v>
      </c>
      <c r="AC805" s="2" t="str">
        <f t="shared" si="405"/>
        <v>TY1</v>
      </c>
      <c r="AD805">
        <f t="shared" si="406"/>
        <v>113.609375</v>
      </c>
      <c r="AE805">
        <f t="shared" si="407"/>
        <v>114.390625</v>
      </c>
      <c r="AF805" s="49">
        <f t="shared" si="434"/>
        <v>-0.78125</v>
      </c>
      <c r="AG805" s="3">
        <f t="shared" si="420"/>
        <v>113.67702910829624</v>
      </c>
      <c r="AH805">
        <f t="shared" si="421"/>
        <v>114.07887437597567</v>
      </c>
      <c r="AI805" s="51">
        <f t="shared" si="422"/>
        <v>-0.40184526767943396</v>
      </c>
      <c r="AJ805" s="52">
        <f t="shared" si="423"/>
        <v>0.37940473232056604</v>
      </c>
      <c r="AK805" s="2">
        <v>45069</v>
      </c>
      <c r="AL805" t="str">
        <v>91282CGS</v>
      </c>
      <c r="AM805">
        <v>1.867</v>
      </c>
      <c r="AN805">
        <v>4.9888599999999999</v>
      </c>
      <c r="AO805">
        <v>0.87370000000000003</v>
      </c>
      <c r="AP805">
        <v>114.390625</v>
      </c>
      <c r="AQ805">
        <f>VLOOKUP(AL805,工作表1!$F$3:$G$1000,2,FALSE)</f>
        <v>3.625</v>
      </c>
      <c r="AR805" t="str">
        <f>VLOOKUP(AL805,工作表1!$F$3:$H$1000,3,FALSE)</f>
        <v>2030/3/31</v>
      </c>
      <c r="AS805">
        <f t="shared" si="408"/>
        <v>5.1870000000000003</v>
      </c>
      <c r="AT805">
        <f t="shared" si="409"/>
        <v>-1.5620000000000003</v>
      </c>
      <c r="AU805" s="43">
        <f t="shared" si="424"/>
        <v>45199</v>
      </c>
      <c r="AV805" s="43">
        <f t="shared" si="410"/>
        <v>45198</v>
      </c>
      <c r="AW805" s="45">
        <f t="shared" si="425"/>
        <v>0.5348360655737705</v>
      </c>
      <c r="AX805" s="45">
        <f t="shared" si="426"/>
        <v>1.8060689422860994</v>
      </c>
      <c r="AY805" s="47">
        <f t="shared" si="427"/>
        <v>99.413716012609584</v>
      </c>
      <c r="AZ805" s="47">
        <f t="shared" si="428"/>
        <v>114.07887437597567</v>
      </c>
      <c r="BA805" s="43"/>
      <c r="BC805" s="2">
        <v>45068</v>
      </c>
      <c r="BD805" t="str">
        <v>91282CAE</v>
      </c>
      <c r="BE805">
        <v>29.414200000000001</v>
      </c>
      <c r="BF805">
        <v>3.2845300000000002</v>
      </c>
      <c r="BG805">
        <v>0.71419999999999995</v>
      </c>
      <c r="BH805">
        <v>114.671875</v>
      </c>
      <c r="BI805">
        <f>VLOOKUP(BD805,工作表1!$K$3:$L$1000,2,FALSE)</f>
        <v>0.625</v>
      </c>
      <c r="BJ805" t="str">
        <f>VLOOKUP(BD805,工作表1!$K$3:$M$1000,3,FALSE)</f>
        <v>2030/8/15</v>
      </c>
      <c r="BK805">
        <f t="shared" si="411"/>
        <v>5.1680000000000001</v>
      </c>
      <c r="BL805">
        <f t="shared" si="412"/>
        <v>-4.5430000000000001</v>
      </c>
      <c r="BM805" s="43">
        <f t="shared" si="429"/>
        <v>45153</v>
      </c>
      <c r="BN805" s="43">
        <f t="shared" si="413"/>
        <v>45289</v>
      </c>
      <c r="BO805" s="45">
        <f t="shared" si="430"/>
        <v>0.16747237569060772</v>
      </c>
      <c r="BP805" s="45">
        <f t="shared" si="431"/>
        <v>0.54418470445773093</v>
      </c>
      <c r="BQ805" s="47">
        <f t="shared" si="432"/>
        <v>80.624219541788435</v>
      </c>
      <c r="BR805" s="47">
        <f t="shared" si="433"/>
        <v>113.48966846270716</v>
      </c>
    </row>
    <row r="806" spans="6:70" x14ac:dyDescent="0.25">
      <c r="F806" s="2">
        <v>45084</v>
      </c>
      <c r="G806">
        <v>5.24735</v>
      </c>
      <c r="H806" s="43">
        <v>45107</v>
      </c>
      <c r="I806">
        <v>3.9927999999999999</v>
      </c>
      <c r="L806" s="2">
        <v>45068</v>
      </c>
      <c r="M806" t="str">
        <v>91282CGB</v>
      </c>
      <c r="N806">
        <v>3.9043000000000001</v>
      </c>
      <c r="O806">
        <v>3.9746800000000002</v>
      </c>
      <c r="P806">
        <v>0.88700000000000001</v>
      </c>
      <c r="Q806">
        <v>113.46875</v>
      </c>
      <c r="R806">
        <f>VLOOKUP(M806,工作表1!$A$3:$B$1000,2,FALSE)</f>
        <v>3.875</v>
      </c>
      <c r="S806" t="str">
        <f>VLOOKUP(M806,工作表1!$A$3:$C$1000,3,FALSE)</f>
        <v>2029/12/31</v>
      </c>
      <c r="T806">
        <f t="shared" si="403"/>
        <v>5.1680000000000001</v>
      </c>
      <c r="U806">
        <f t="shared" si="402"/>
        <v>-1.2930000000000001</v>
      </c>
      <c r="V806" s="43">
        <f t="shared" si="414"/>
        <v>45107</v>
      </c>
      <c r="W806" s="43">
        <f t="shared" si="404"/>
        <v>45107</v>
      </c>
      <c r="X806" s="45">
        <f t="shared" si="415"/>
        <v>1.530732044198895</v>
      </c>
      <c r="Y806" s="45">
        <f t="shared" si="416"/>
        <v>1.9341567017331416</v>
      </c>
      <c r="Z806" s="47">
        <f t="shared" si="417"/>
        <v>100.57672071547694</v>
      </c>
      <c r="AA806" s="47">
        <f t="shared" si="418"/>
        <v>113.47351860729452</v>
      </c>
      <c r="AB806" s="45">
        <f t="shared" si="419"/>
        <v>3.7368999999999999</v>
      </c>
      <c r="AC806" s="2" t="str">
        <f t="shared" si="405"/>
        <v>TY1</v>
      </c>
      <c r="AD806">
        <f t="shared" si="406"/>
        <v>113.46875</v>
      </c>
      <c r="AE806">
        <f t="shared" si="407"/>
        <v>114.25</v>
      </c>
      <c r="AF806" s="49">
        <f t="shared" si="434"/>
        <v>-0.78125</v>
      </c>
      <c r="AG806" s="3">
        <f t="shared" si="420"/>
        <v>113.47351860729452</v>
      </c>
      <c r="AH806">
        <f t="shared" si="421"/>
        <v>113.88083816829409</v>
      </c>
      <c r="AI806" s="51">
        <f t="shared" si="422"/>
        <v>-0.4073195609995679</v>
      </c>
      <c r="AJ806" s="52">
        <f t="shared" si="423"/>
        <v>0.3739304390004321</v>
      </c>
      <c r="AK806" s="2">
        <v>45068</v>
      </c>
      <c r="AL806" t="str">
        <v>91282CGS</v>
      </c>
      <c r="AM806">
        <v>1.3158000000000001</v>
      </c>
      <c r="AN806">
        <v>5.0350400000000004</v>
      </c>
      <c r="AO806">
        <v>0.87370000000000003</v>
      </c>
      <c r="AP806">
        <v>114.25</v>
      </c>
      <c r="AQ806">
        <f>VLOOKUP(AL806,工作表1!$F$3:$G$1000,2,FALSE)</f>
        <v>3.625</v>
      </c>
      <c r="AR806" t="str">
        <f>VLOOKUP(AL806,工作表1!$F$3:$H$1000,3,FALSE)</f>
        <v>2030/3/31</v>
      </c>
      <c r="AS806">
        <f t="shared" si="408"/>
        <v>5.1680000000000001</v>
      </c>
      <c r="AT806">
        <f t="shared" si="409"/>
        <v>-1.5430000000000001</v>
      </c>
      <c r="AU806" s="43">
        <f t="shared" si="424"/>
        <v>45199</v>
      </c>
      <c r="AV806" s="43">
        <f t="shared" si="410"/>
        <v>45198</v>
      </c>
      <c r="AW806" s="45">
        <f t="shared" si="425"/>
        <v>0.52493169398907102</v>
      </c>
      <c r="AX806" s="45">
        <f t="shared" si="426"/>
        <v>1.8060960775507149</v>
      </c>
      <c r="AY806" s="47">
        <f t="shared" si="427"/>
        <v>99.245492325903399</v>
      </c>
      <c r="AZ806" s="47">
        <f t="shared" si="428"/>
        <v>113.88083816829409</v>
      </c>
      <c r="BA806" s="43"/>
      <c r="BC806" s="2">
        <v>45065</v>
      </c>
      <c r="BD806" t="str">
        <v>91282CAE</v>
      </c>
      <c r="BE806">
        <v>30.5379</v>
      </c>
      <c r="BF806">
        <v>3.2152500000000002</v>
      </c>
      <c r="BG806">
        <v>0.71419999999999995</v>
      </c>
      <c r="BH806">
        <v>114.765625</v>
      </c>
      <c r="BI806">
        <f>VLOOKUP(BD806,工作表1!$K$3:$L$1000,2,FALSE)</f>
        <v>0.625</v>
      </c>
      <c r="BJ806" t="str">
        <f>VLOOKUP(BD806,工作表1!$K$3:$M$1000,3,FALSE)</f>
        <v>2030/8/15</v>
      </c>
      <c r="BK806">
        <f t="shared" si="411"/>
        <v>5.1459999999999999</v>
      </c>
      <c r="BL806">
        <f t="shared" si="412"/>
        <v>-4.5209999999999999</v>
      </c>
      <c r="BM806" s="43">
        <f t="shared" si="429"/>
        <v>45153</v>
      </c>
      <c r="BN806" s="43">
        <f t="shared" si="413"/>
        <v>45289</v>
      </c>
      <c r="BO806" s="45">
        <f t="shared" si="430"/>
        <v>0.16574585635359115</v>
      </c>
      <c r="BP806" s="45">
        <f t="shared" si="431"/>
        <v>0.54417051388783766</v>
      </c>
      <c r="BQ806" s="47">
        <f t="shared" si="432"/>
        <v>80.718637081037684</v>
      </c>
      <c r="BR806" s="47">
        <f t="shared" si="433"/>
        <v>113.60569617385816</v>
      </c>
    </row>
    <row r="807" spans="6:70" x14ac:dyDescent="0.25">
      <c r="F807" s="2">
        <v>45083</v>
      </c>
      <c r="G807">
        <v>5.2229999999999999</v>
      </c>
      <c r="H807" s="43">
        <v>45106</v>
      </c>
      <c r="I807">
        <v>3.9796</v>
      </c>
      <c r="L807" s="2">
        <v>45065</v>
      </c>
      <c r="M807" t="str">
        <v>91282CGB</v>
      </c>
      <c r="N807">
        <v>4.3305999999999996</v>
      </c>
      <c r="O807">
        <v>3.8697599999999999</v>
      </c>
      <c r="P807">
        <v>0.88700000000000001</v>
      </c>
      <c r="Q807">
        <v>113.5625</v>
      </c>
      <c r="R807">
        <f>VLOOKUP(M807,工作表1!$A$3:$B$1000,2,FALSE)</f>
        <v>3.875</v>
      </c>
      <c r="S807" t="str">
        <f>VLOOKUP(M807,工作表1!$A$3:$C$1000,3,FALSE)</f>
        <v>2029/12/31</v>
      </c>
      <c r="T807">
        <f t="shared" si="403"/>
        <v>5.1459999999999999</v>
      </c>
      <c r="U807">
        <f t="shared" si="402"/>
        <v>-1.2709999999999999</v>
      </c>
      <c r="V807" s="43">
        <f t="shared" si="414"/>
        <v>45107</v>
      </c>
      <c r="W807" s="43">
        <f t="shared" si="404"/>
        <v>45107</v>
      </c>
      <c r="X807" s="45">
        <f t="shared" si="415"/>
        <v>1.5200276243093922</v>
      </c>
      <c r="Y807" s="45">
        <f t="shared" si="416"/>
        <v>1.9340687201998032</v>
      </c>
      <c r="Z807" s="47">
        <f t="shared" si="417"/>
        <v>100.67162696748085</v>
      </c>
      <c r="AA807" s="47">
        <f t="shared" si="418"/>
        <v>113.5800326166304</v>
      </c>
      <c r="AB807" s="45">
        <f t="shared" si="419"/>
        <v>3.7056</v>
      </c>
      <c r="AC807" s="2" t="str">
        <f t="shared" si="405"/>
        <v>TY1</v>
      </c>
      <c r="AD807">
        <f t="shared" si="406"/>
        <v>113.5625</v>
      </c>
      <c r="AE807">
        <f t="shared" si="407"/>
        <v>114.34375</v>
      </c>
      <c r="AF807" s="49">
        <f t="shared" si="434"/>
        <v>-0.78125</v>
      </c>
      <c r="AG807" s="3">
        <f t="shared" si="420"/>
        <v>113.5800326166304</v>
      </c>
      <c r="AH807">
        <f t="shared" si="421"/>
        <v>113.98181241620813</v>
      </c>
      <c r="AI807" s="51">
        <f t="shared" si="422"/>
        <v>-0.40177979957772436</v>
      </c>
      <c r="AJ807" s="52">
        <f t="shared" si="423"/>
        <v>0.37947020042227564</v>
      </c>
      <c r="AK807" s="2">
        <v>45065</v>
      </c>
      <c r="AL807" t="str">
        <v>91282CGS</v>
      </c>
      <c r="AM807">
        <v>1.7793000000000001</v>
      </c>
      <c r="AN807">
        <v>4.9868699999999997</v>
      </c>
      <c r="AO807">
        <v>0.87370000000000003</v>
      </c>
      <c r="AP807">
        <v>114.34375</v>
      </c>
      <c r="AQ807">
        <f>VLOOKUP(AL807,工作表1!$F$3:$G$1000,2,FALSE)</f>
        <v>3.625</v>
      </c>
      <c r="AR807" t="str">
        <f>VLOOKUP(AL807,工作表1!$F$3:$H$1000,3,FALSE)</f>
        <v>2030/3/31</v>
      </c>
      <c r="AS807">
        <f t="shared" si="408"/>
        <v>5.1459999999999999</v>
      </c>
      <c r="AT807">
        <f t="shared" si="409"/>
        <v>-1.5209999999999999</v>
      </c>
      <c r="AU807" s="43">
        <f t="shared" si="424"/>
        <v>45199</v>
      </c>
      <c r="AV807" s="43">
        <f t="shared" si="410"/>
        <v>45198</v>
      </c>
      <c r="AW807" s="45">
        <f t="shared" si="425"/>
        <v>0.51502732240437155</v>
      </c>
      <c r="AX807" s="45">
        <f t="shared" si="426"/>
        <v>1.8061232128153304</v>
      </c>
      <c r="AY807" s="47">
        <f t="shared" si="427"/>
        <v>99.339702963139985</v>
      </c>
      <c r="AZ807" s="47">
        <f t="shared" si="428"/>
        <v>113.98181241620813</v>
      </c>
      <c r="BA807" s="43"/>
      <c r="BC807" s="2">
        <v>45064</v>
      </c>
      <c r="BD807" t="str">
        <v>91282CAE</v>
      </c>
      <c r="BE807">
        <v>31.790700000000001</v>
      </c>
      <c r="BF807">
        <v>3.17652</v>
      </c>
      <c r="BG807">
        <v>0.71419999999999995</v>
      </c>
      <c r="BH807">
        <v>115.140625</v>
      </c>
      <c r="BI807">
        <f>VLOOKUP(BD807,工作表1!$K$3:$L$1000,2,FALSE)</f>
        <v>0.625</v>
      </c>
      <c r="BJ807" t="str">
        <f>VLOOKUP(BD807,工作表1!$K$3:$M$1000,3,FALSE)</f>
        <v>2030/8/15</v>
      </c>
      <c r="BK807">
        <f t="shared" si="411"/>
        <v>5.1688000000000001</v>
      </c>
      <c r="BL807">
        <f t="shared" si="412"/>
        <v>-4.5438000000000001</v>
      </c>
      <c r="BM807" s="43">
        <f t="shared" si="429"/>
        <v>45153</v>
      </c>
      <c r="BN807" s="43">
        <f t="shared" si="413"/>
        <v>45289</v>
      </c>
      <c r="BO807" s="45">
        <f t="shared" si="430"/>
        <v>0.16056629834254144</v>
      </c>
      <c r="BP807" s="45">
        <f t="shared" si="431"/>
        <v>0.54412794217815796</v>
      </c>
      <c r="BQ807" s="47">
        <f t="shared" si="432"/>
        <v>80.998562337270243</v>
      </c>
      <c r="BR807" s="47">
        <f t="shared" si="433"/>
        <v>114.02545760258532</v>
      </c>
    </row>
    <row r="808" spans="6:70" x14ac:dyDescent="0.25">
      <c r="F808" s="2">
        <v>45082</v>
      </c>
      <c r="G808">
        <v>5.2270700000000003</v>
      </c>
      <c r="H808" s="43">
        <v>45105</v>
      </c>
      <c r="I808">
        <v>3.8429000000000002</v>
      </c>
      <c r="L808" s="2">
        <v>45064</v>
      </c>
      <c r="M808" t="str">
        <v>91282CGB</v>
      </c>
      <c r="N808">
        <v>4.6210000000000004</v>
      </c>
      <c r="O808">
        <v>3.9045899999999998</v>
      </c>
      <c r="P808">
        <v>0.88700000000000001</v>
      </c>
      <c r="Q808">
        <v>113.921875</v>
      </c>
      <c r="R808">
        <f>VLOOKUP(M808,工作表1!$A$3:$B$1000,2,FALSE)</f>
        <v>3.875</v>
      </c>
      <c r="S808" t="str">
        <f>VLOOKUP(M808,工作表1!$A$3:$C$1000,3,FALSE)</f>
        <v>2029/12/31</v>
      </c>
      <c r="T808">
        <f t="shared" si="403"/>
        <v>5.1688000000000001</v>
      </c>
      <c r="U808">
        <f t="shared" si="402"/>
        <v>-1.2938000000000001</v>
      </c>
      <c r="V808" s="43">
        <f t="shared" si="414"/>
        <v>45107</v>
      </c>
      <c r="W808" s="43">
        <f t="shared" si="404"/>
        <v>45107</v>
      </c>
      <c r="X808" s="45">
        <f t="shared" si="415"/>
        <v>1.4879143646408841</v>
      </c>
      <c r="Y808" s="45">
        <f t="shared" si="416"/>
        <v>1.9338047755997883</v>
      </c>
      <c r="Z808" s="47">
        <f t="shared" si="417"/>
        <v>101.00546676470753</v>
      </c>
      <c r="AA808" s="47">
        <f t="shared" si="418"/>
        <v>113.96580655882251</v>
      </c>
      <c r="AB808" s="45">
        <f t="shared" si="419"/>
        <v>3.6615000000000002</v>
      </c>
      <c r="AC808" s="2" t="str">
        <f t="shared" si="405"/>
        <v>TY1</v>
      </c>
      <c r="AD808">
        <f t="shared" si="406"/>
        <v>113.921875</v>
      </c>
      <c r="AE808">
        <f t="shared" si="407"/>
        <v>114.71875</v>
      </c>
      <c r="AF808" s="49">
        <f t="shared" si="434"/>
        <v>-0.796875</v>
      </c>
      <c r="AG808" s="3">
        <f t="shared" si="420"/>
        <v>113.96580655882251</v>
      </c>
      <c r="AH808">
        <f t="shared" si="421"/>
        <v>114.3867706514261</v>
      </c>
      <c r="AI808" s="51">
        <f t="shared" si="422"/>
        <v>-0.42096409260359735</v>
      </c>
      <c r="AJ808" s="52">
        <f t="shared" si="423"/>
        <v>0.37591090739640265</v>
      </c>
      <c r="AK808" s="2">
        <v>45064</v>
      </c>
      <c r="AL808" t="str">
        <v>91282CGS</v>
      </c>
      <c r="AM808">
        <v>1.9684999999999999</v>
      </c>
      <c r="AN808">
        <v>4.9817999999999998</v>
      </c>
      <c r="AO808">
        <v>0.87370000000000003</v>
      </c>
      <c r="AP808">
        <v>114.71875</v>
      </c>
      <c r="AQ808">
        <f>VLOOKUP(AL808,工作表1!$F$3:$G$1000,2,FALSE)</f>
        <v>3.625</v>
      </c>
      <c r="AR808" t="str">
        <f>VLOOKUP(AL808,工作表1!$F$3:$H$1000,3,FALSE)</f>
        <v>2030/3/31</v>
      </c>
      <c r="AS808">
        <f t="shared" si="408"/>
        <v>5.1688000000000001</v>
      </c>
      <c r="AT808">
        <f t="shared" si="409"/>
        <v>-1.5438000000000001</v>
      </c>
      <c r="AU808" s="43">
        <f t="shared" si="424"/>
        <v>45199</v>
      </c>
      <c r="AV808" s="43">
        <f t="shared" si="410"/>
        <v>45198</v>
      </c>
      <c r="AW808" s="45">
        <f t="shared" si="425"/>
        <v>0.48531420765027328</v>
      </c>
      <c r="AX808" s="45">
        <f t="shared" si="426"/>
        <v>1.8062046186091774</v>
      </c>
      <c r="AY808" s="47">
        <f t="shared" si="427"/>
        <v>99.679409950418872</v>
      </c>
      <c r="AZ808" s="47">
        <f t="shared" si="428"/>
        <v>114.3867706514261</v>
      </c>
      <c r="BA808" s="43"/>
      <c r="BC808" s="2">
        <v>45063</v>
      </c>
      <c r="BD808" t="str">
        <v>91282CAE</v>
      </c>
      <c r="BE808">
        <v>32.695700000000002</v>
      </c>
      <c r="BF808">
        <v>3.1287699999999998</v>
      </c>
      <c r="BG808">
        <v>0.71419999999999995</v>
      </c>
      <c r="BH808">
        <v>115.828125</v>
      </c>
      <c r="BI808">
        <f>VLOOKUP(BD808,工作表1!$K$3:$L$1000,2,FALSE)</f>
        <v>0.625</v>
      </c>
      <c r="BJ808" t="str">
        <f>VLOOKUP(BD808,工作表1!$K$3:$M$1000,3,FALSE)</f>
        <v>2030/8/15</v>
      </c>
      <c r="BK808">
        <f t="shared" si="411"/>
        <v>5.1349999999999998</v>
      </c>
      <c r="BL808">
        <f t="shared" si="412"/>
        <v>-4.51</v>
      </c>
      <c r="BM808" s="43">
        <f t="shared" si="429"/>
        <v>45153</v>
      </c>
      <c r="BN808" s="43">
        <f t="shared" si="413"/>
        <v>45289</v>
      </c>
      <c r="BO808" s="45">
        <f t="shared" si="430"/>
        <v>0.15883977900552487</v>
      </c>
      <c r="BP808" s="45">
        <f t="shared" si="431"/>
        <v>0.54411375160826458</v>
      </c>
      <c r="BQ808" s="47">
        <f t="shared" si="432"/>
        <v>81.498728643976804</v>
      </c>
      <c r="BR808" s="47">
        <f t="shared" si="433"/>
        <v>114.69893637119235</v>
      </c>
    </row>
    <row r="809" spans="6:70" x14ac:dyDescent="0.25">
      <c r="F809" s="2">
        <v>45079</v>
      </c>
      <c r="G809">
        <v>5.2409999999999997</v>
      </c>
      <c r="H809" s="43">
        <v>45104</v>
      </c>
      <c r="I809">
        <v>3.9028</v>
      </c>
      <c r="L809" s="2">
        <v>45063</v>
      </c>
      <c r="M809" t="str">
        <v>91282CGB</v>
      </c>
      <c r="N809">
        <v>4.1528999999999998</v>
      </c>
      <c r="O809">
        <v>4.03911</v>
      </c>
      <c r="P809">
        <v>0.88700000000000001</v>
      </c>
      <c r="Q809">
        <v>114.578125</v>
      </c>
      <c r="R809">
        <f>VLOOKUP(M809,工作表1!$A$3:$B$1000,2,FALSE)</f>
        <v>3.875</v>
      </c>
      <c r="S809" t="str">
        <f>VLOOKUP(M809,工作表1!$A$3:$C$1000,3,FALSE)</f>
        <v>2029/12/31</v>
      </c>
      <c r="T809">
        <f t="shared" si="403"/>
        <v>5.1349999999999998</v>
      </c>
      <c r="U809">
        <f t="shared" si="402"/>
        <v>-1.2599999999999998</v>
      </c>
      <c r="V809" s="43">
        <f t="shared" si="414"/>
        <v>45107</v>
      </c>
      <c r="W809" s="43">
        <f t="shared" si="404"/>
        <v>45107</v>
      </c>
      <c r="X809" s="45">
        <f t="shared" si="415"/>
        <v>1.4772099447513813</v>
      </c>
      <c r="Y809" s="45">
        <f t="shared" si="416"/>
        <v>1.9337167940664499</v>
      </c>
      <c r="Z809" s="47">
        <f t="shared" si="417"/>
        <v>101.56704487421278</v>
      </c>
      <c r="AA809" s="47">
        <f t="shared" si="418"/>
        <v>114.59658233911067</v>
      </c>
      <c r="AB809" s="45">
        <f t="shared" si="419"/>
        <v>3.5688</v>
      </c>
      <c r="AC809" s="2" t="str">
        <f t="shared" si="405"/>
        <v>TY1</v>
      </c>
      <c r="AD809">
        <f t="shared" si="406"/>
        <v>114.578125</v>
      </c>
      <c r="AE809">
        <f t="shared" si="407"/>
        <v>115.40625</v>
      </c>
      <c r="AF809" s="49">
        <f t="shared" si="434"/>
        <v>-0.828125</v>
      </c>
      <c r="AG809" s="3">
        <f t="shared" si="420"/>
        <v>114.59658233911067</v>
      </c>
      <c r="AH809">
        <f t="shared" si="421"/>
        <v>115.03608290563474</v>
      </c>
      <c r="AI809" s="51">
        <f t="shared" si="422"/>
        <v>-0.43950056652407454</v>
      </c>
      <c r="AJ809" s="52">
        <f t="shared" si="423"/>
        <v>0.38862443347592546</v>
      </c>
      <c r="AK809" s="2">
        <v>45063</v>
      </c>
      <c r="AL809" t="str">
        <v>91282CGS</v>
      </c>
      <c r="AM809">
        <v>1.5825</v>
      </c>
      <c r="AN809">
        <v>5.0031400000000001</v>
      </c>
      <c r="AO809">
        <v>0.87370000000000003</v>
      </c>
      <c r="AP809">
        <v>115.40625</v>
      </c>
      <c r="AQ809">
        <f>VLOOKUP(AL809,工作表1!$F$3:$G$1000,2,FALSE)</f>
        <v>3.625</v>
      </c>
      <c r="AR809" t="str">
        <f>VLOOKUP(AL809,工作表1!$F$3:$H$1000,3,FALSE)</f>
        <v>2030/3/31</v>
      </c>
      <c r="AS809">
        <f t="shared" si="408"/>
        <v>5.1349999999999998</v>
      </c>
      <c r="AT809">
        <f t="shared" si="409"/>
        <v>-1.5099999999999998</v>
      </c>
      <c r="AU809" s="43">
        <f t="shared" si="424"/>
        <v>45199</v>
      </c>
      <c r="AV809" s="43">
        <f t="shared" si="410"/>
        <v>45198</v>
      </c>
      <c r="AW809" s="45">
        <f t="shared" si="425"/>
        <v>0.4754098360655738</v>
      </c>
      <c r="AX809" s="45">
        <f t="shared" si="426"/>
        <v>1.8062317538737931</v>
      </c>
      <c r="AY809" s="47">
        <f t="shared" si="427"/>
        <v>100.25733794819951</v>
      </c>
      <c r="AZ809" s="47">
        <f t="shared" si="428"/>
        <v>115.03608290563474</v>
      </c>
      <c r="BA809" s="43"/>
      <c r="BC809" s="2">
        <v>45062</v>
      </c>
      <c r="BD809" t="str">
        <v>91282CAE</v>
      </c>
      <c r="BE809">
        <v>33.8459</v>
      </c>
      <c r="BF809">
        <v>3.0690900000000001</v>
      </c>
      <c r="BG809">
        <v>0.71419999999999995</v>
      </c>
      <c r="BH809">
        <v>116.171875</v>
      </c>
      <c r="BI809">
        <f>VLOOKUP(BD809,工作表1!$K$3:$L$1000,2,FALSE)</f>
        <v>0.625</v>
      </c>
      <c r="BJ809" t="str">
        <f>VLOOKUP(BD809,工作表1!$K$3:$M$1000,3,FALSE)</f>
        <v>2030/8/15</v>
      </c>
      <c r="BK809">
        <f t="shared" si="411"/>
        <v>5.1136499999999998</v>
      </c>
      <c r="BL809">
        <f t="shared" si="412"/>
        <v>-4.4886499999999998</v>
      </c>
      <c r="BM809" s="43">
        <f t="shared" si="429"/>
        <v>45153</v>
      </c>
      <c r="BN809" s="43">
        <f t="shared" si="413"/>
        <v>45289</v>
      </c>
      <c r="BO809" s="45">
        <f t="shared" si="430"/>
        <v>0.15711325966850831</v>
      </c>
      <c r="BP809" s="45">
        <f t="shared" si="431"/>
        <v>0.54409956103837132</v>
      </c>
      <c r="BQ809" s="47">
        <f t="shared" si="432"/>
        <v>81.76458076426114</v>
      </c>
      <c r="BR809" s="47">
        <f t="shared" si="433"/>
        <v>115.05501646874549</v>
      </c>
    </row>
    <row r="810" spans="6:70" x14ac:dyDescent="0.25">
      <c r="F810" s="2">
        <v>45078</v>
      </c>
      <c r="G810">
        <v>5.218</v>
      </c>
      <c r="H810" s="43">
        <v>45103</v>
      </c>
      <c r="I810">
        <v>3.8481000000000001</v>
      </c>
      <c r="L810" s="2">
        <v>45062</v>
      </c>
      <c r="M810" t="str">
        <v>91282CGB</v>
      </c>
      <c r="N810">
        <v>4.0500999999999996</v>
      </c>
      <c r="O810">
        <v>4.0856399999999997</v>
      </c>
      <c r="P810">
        <v>0.88700000000000001</v>
      </c>
      <c r="Q810">
        <v>114.921875</v>
      </c>
      <c r="R810">
        <f>VLOOKUP(M810,工作表1!$A$3:$B$1000,2,FALSE)</f>
        <v>3.875</v>
      </c>
      <c r="S810" t="str">
        <f>VLOOKUP(M810,工作表1!$A$3:$C$1000,3,FALSE)</f>
        <v>2029/12/31</v>
      </c>
      <c r="T810">
        <f t="shared" si="403"/>
        <v>5.1136499999999998</v>
      </c>
      <c r="U810">
        <f t="shared" si="402"/>
        <v>-1.2386499999999998</v>
      </c>
      <c r="V810" s="43">
        <f t="shared" si="414"/>
        <v>45107</v>
      </c>
      <c r="W810" s="43">
        <f t="shared" si="404"/>
        <v>45107</v>
      </c>
      <c r="X810" s="45">
        <f t="shared" si="415"/>
        <v>1.4665055248618784</v>
      </c>
      <c r="Y810" s="45">
        <f t="shared" si="416"/>
        <v>1.9336288125331111</v>
      </c>
      <c r="Z810" s="47">
        <f t="shared" si="417"/>
        <v>101.863388567367</v>
      </c>
      <c r="AA810" s="47">
        <f t="shared" si="418"/>
        <v>114.92983779531524</v>
      </c>
      <c r="AB810" s="45">
        <f t="shared" si="419"/>
        <v>3.5228000000000002</v>
      </c>
      <c r="AC810" s="2" t="str">
        <f t="shared" si="405"/>
        <v>TY1</v>
      </c>
      <c r="AD810">
        <f t="shared" si="406"/>
        <v>114.921875</v>
      </c>
      <c r="AE810">
        <f t="shared" si="407"/>
        <v>115.75</v>
      </c>
      <c r="AF810" s="49">
        <f t="shared" si="434"/>
        <v>-0.828125</v>
      </c>
      <c r="AG810" s="3">
        <f t="shared" si="420"/>
        <v>114.92983779531524</v>
      </c>
      <c r="AH810">
        <f t="shared" si="421"/>
        <v>115.36884874895618</v>
      </c>
      <c r="AI810" s="51">
        <f t="shared" si="422"/>
        <v>-0.43901095364094544</v>
      </c>
      <c r="AJ810" s="52">
        <f t="shared" si="423"/>
        <v>0.38911404635905456</v>
      </c>
      <c r="AK810" s="2">
        <v>45062</v>
      </c>
      <c r="AL810" t="str">
        <v>91282CGS</v>
      </c>
      <c r="AM810">
        <v>1.73</v>
      </c>
      <c r="AN810">
        <v>4.98733</v>
      </c>
      <c r="AO810">
        <v>0.87370000000000003</v>
      </c>
      <c r="AP810">
        <v>115.75</v>
      </c>
      <c r="AQ810">
        <f>VLOOKUP(AL810,工作表1!$F$3:$G$1000,2,FALSE)</f>
        <v>3.625</v>
      </c>
      <c r="AR810" t="str">
        <f>VLOOKUP(AL810,工作表1!$F$3:$H$1000,3,FALSE)</f>
        <v>2030/3/31</v>
      </c>
      <c r="AS810">
        <f t="shared" si="408"/>
        <v>5.1136499999999998</v>
      </c>
      <c r="AT810">
        <f t="shared" si="409"/>
        <v>-1.4886499999999998</v>
      </c>
      <c r="AU810" s="43">
        <f t="shared" si="424"/>
        <v>45199</v>
      </c>
      <c r="AV810" s="43">
        <f t="shared" si="410"/>
        <v>45198</v>
      </c>
      <c r="AW810" s="45">
        <f t="shared" si="425"/>
        <v>0.46550546448087432</v>
      </c>
      <c r="AX810" s="45">
        <f t="shared" si="426"/>
        <v>1.8062588891384084</v>
      </c>
      <c r="AY810" s="47">
        <f t="shared" si="427"/>
        <v>100.55421837456576</v>
      </c>
      <c r="AZ810" s="47">
        <f t="shared" si="428"/>
        <v>115.36884874895618</v>
      </c>
      <c r="BA810" s="43"/>
      <c r="BC810" s="2">
        <v>45061</v>
      </c>
      <c r="BD810" t="str">
        <v>91282CAE</v>
      </c>
      <c r="BE810">
        <v>34.873100000000001</v>
      </c>
      <c r="BF810">
        <v>3.0193099999999999</v>
      </c>
      <c r="BG810">
        <v>0.71419999999999995</v>
      </c>
      <c r="BH810">
        <v>116.5</v>
      </c>
      <c r="BI810">
        <f>VLOOKUP(BD810,工作表1!$K$3:$L$1000,2,FALSE)</f>
        <v>0.625</v>
      </c>
      <c r="BJ810" t="str">
        <f>VLOOKUP(BD810,工作表1!$K$3:$M$1000,3,FALSE)</f>
        <v>2030/8/15</v>
      </c>
      <c r="BK810">
        <f t="shared" si="411"/>
        <v>5.1100500000000002</v>
      </c>
      <c r="BL810">
        <f t="shared" si="412"/>
        <v>-4.4850500000000002</v>
      </c>
      <c r="BM810" s="43">
        <f t="shared" si="429"/>
        <v>45153</v>
      </c>
      <c r="BN810" s="43">
        <f t="shared" si="413"/>
        <v>45289</v>
      </c>
      <c r="BO810" s="45">
        <f t="shared" si="430"/>
        <v>0.15538674033149172</v>
      </c>
      <c r="BP810" s="45">
        <f t="shared" si="431"/>
        <v>0.54408537046847805</v>
      </c>
      <c r="BQ810" s="47">
        <f t="shared" si="432"/>
        <v>82.001302666000285</v>
      </c>
      <c r="BR810" s="47">
        <f t="shared" si="433"/>
        <v>115.38581447648463</v>
      </c>
    </row>
    <row r="811" spans="6:70" x14ac:dyDescent="0.25">
      <c r="F811" s="2">
        <v>45077</v>
      </c>
      <c r="G811">
        <v>5.2396500000000001</v>
      </c>
      <c r="H811" s="43">
        <v>45100</v>
      </c>
      <c r="I811">
        <v>3.8662999999999998</v>
      </c>
      <c r="L811" s="2">
        <v>45061</v>
      </c>
      <c r="M811" t="str">
        <v>91282CGB</v>
      </c>
      <c r="N811">
        <v>4.3526999999999996</v>
      </c>
      <c r="O811">
        <v>4.03531</v>
      </c>
      <c r="P811">
        <v>0.88700000000000001</v>
      </c>
      <c r="Q811">
        <v>115.234375</v>
      </c>
      <c r="R811">
        <f>VLOOKUP(M811,工作表1!$A$3:$B$1000,2,FALSE)</f>
        <v>3.875</v>
      </c>
      <c r="S811" t="str">
        <f>VLOOKUP(M811,工作表1!$A$3:$C$1000,3,FALSE)</f>
        <v>2029/12/31</v>
      </c>
      <c r="T811">
        <f t="shared" si="403"/>
        <v>5.1100500000000002</v>
      </c>
      <c r="U811">
        <f t="shared" si="402"/>
        <v>-1.2350500000000002</v>
      </c>
      <c r="V811" s="43">
        <f t="shared" si="414"/>
        <v>45107</v>
      </c>
      <c r="W811" s="43">
        <f t="shared" si="404"/>
        <v>45107</v>
      </c>
      <c r="X811" s="45">
        <f t="shared" si="415"/>
        <v>1.4558011049723756</v>
      </c>
      <c r="Y811" s="45">
        <f t="shared" si="416"/>
        <v>1.9335408309997728</v>
      </c>
      <c r="Z811" s="47">
        <f t="shared" si="417"/>
        <v>102.12173021360096</v>
      </c>
      <c r="AA811" s="47">
        <f t="shared" si="418"/>
        <v>115.22261759421275</v>
      </c>
      <c r="AB811" s="45">
        <f t="shared" si="419"/>
        <v>3.4794</v>
      </c>
      <c r="AC811" s="2" t="str">
        <f t="shared" si="405"/>
        <v>TY1</v>
      </c>
      <c r="AD811">
        <f t="shared" si="406"/>
        <v>115.234375</v>
      </c>
      <c r="AE811">
        <f t="shared" si="407"/>
        <v>116.078125</v>
      </c>
      <c r="AF811" s="49">
        <f t="shared" si="434"/>
        <v>-0.84375</v>
      </c>
      <c r="AG811" s="3">
        <f t="shared" si="420"/>
        <v>115.22261759421275</v>
      </c>
      <c r="AH811">
        <f t="shared" si="421"/>
        <v>115.6599094192205</v>
      </c>
      <c r="AI811" s="51">
        <f t="shared" si="422"/>
        <v>-0.43729182500774755</v>
      </c>
      <c r="AJ811" s="52">
        <f t="shared" si="423"/>
        <v>0.40645817499225245</v>
      </c>
      <c r="AK811" s="2">
        <v>45061</v>
      </c>
      <c r="AL811" t="str">
        <v>91282CGS</v>
      </c>
      <c r="AM811">
        <v>1.8338000000000001</v>
      </c>
      <c r="AN811">
        <v>4.9772800000000004</v>
      </c>
      <c r="AO811">
        <v>0.87370000000000003</v>
      </c>
      <c r="AP811">
        <v>116.078125</v>
      </c>
      <c r="AQ811">
        <f>VLOOKUP(AL811,工作表1!$F$3:$G$1000,2,FALSE)</f>
        <v>3.625</v>
      </c>
      <c r="AR811" t="str">
        <f>VLOOKUP(AL811,工作表1!$F$3:$H$1000,3,FALSE)</f>
        <v>2030/3/31</v>
      </c>
      <c r="AS811">
        <f t="shared" si="408"/>
        <v>5.1100500000000002</v>
      </c>
      <c r="AT811">
        <f t="shared" si="409"/>
        <v>-1.4850500000000002</v>
      </c>
      <c r="AU811" s="43">
        <f t="shared" si="424"/>
        <v>45199</v>
      </c>
      <c r="AV811" s="43">
        <f t="shared" si="410"/>
        <v>45198</v>
      </c>
      <c r="AW811" s="45">
        <f t="shared" si="425"/>
        <v>0.45560109289617484</v>
      </c>
      <c r="AX811" s="45">
        <f t="shared" si="426"/>
        <v>1.8062860244030243</v>
      </c>
      <c r="AY811" s="47">
        <f t="shared" si="427"/>
        <v>100.80807404678757</v>
      </c>
      <c r="AZ811" s="47">
        <f t="shared" si="428"/>
        <v>115.6599094192205</v>
      </c>
      <c r="BA811" s="43"/>
      <c r="BC811" s="2">
        <v>45058</v>
      </c>
      <c r="BD811" t="str">
        <v>91282CAE</v>
      </c>
      <c r="BE811">
        <v>36.726999999999997</v>
      </c>
      <c r="BF811">
        <v>2.9210199999999999</v>
      </c>
      <c r="BG811">
        <v>0.71419999999999995</v>
      </c>
      <c r="BH811">
        <v>116.703125</v>
      </c>
      <c r="BI811">
        <f>VLOOKUP(BD811,工作表1!$K$3:$L$1000,2,FALSE)</f>
        <v>0.625</v>
      </c>
      <c r="BJ811" t="str">
        <f>VLOOKUP(BD811,工作表1!$K$3:$M$1000,3,FALSE)</f>
        <v>2030/8/15</v>
      </c>
      <c r="BK811">
        <f t="shared" si="411"/>
        <v>5.101</v>
      </c>
      <c r="BL811">
        <f t="shared" si="412"/>
        <v>-4.476</v>
      </c>
      <c r="BM811" s="43">
        <f t="shared" si="429"/>
        <v>45153</v>
      </c>
      <c r="BN811" s="43">
        <f t="shared" si="413"/>
        <v>45289</v>
      </c>
      <c r="BO811" s="45">
        <f t="shared" si="430"/>
        <v>0.15366022099447516</v>
      </c>
      <c r="BP811" s="45">
        <f t="shared" si="431"/>
        <v>0.54407117989858478</v>
      </c>
      <c r="BQ811" s="47">
        <f t="shared" si="432"/>
        <v>82.189722093538862</v>
      </c>
      <c r="BR811" s="47">
        <f t="shared" si="433"/>
        <v>115.64411998791003</v>
      </c>
    </row>
    <row r="812" spans="6:70" x14ac:dyDescent="0.25">
      <c r="F812" s="2">
        <v>45076</v>
      </c>
      <c r="G812">
        <v>5.2846000000000002</v>
      </c>
      <c r="H812" s="43">
        <v>45099</v>
      </c>
      <c r="I812">
        <v>3.9209000000000001</v>
      </c>
      <c r="L812" s="2">
        <v>45058</v>
      </c>
      <c r="M812" t="str">
        <v>91282CGB</v>
      </c>
      <c r="N812">
        <v>4.7145000000000001</v>
      </c>
      <c r="O812">
        <v>3.9661499999999998</v>
      </c>
      <c r="P812">
        <v>0.88700000000000001</v>
      </c>
      <c r="Q812">
        <v>115.4375</v>
      </c>
      <c r="R812">
        <f>VLOOKUP(M812,工作表1!$A$3:$B$1000,2,FALSE)</f>
        <v>3.875</v>
      </c>
      <c r="S812" t="str">
        <f>VLOOKUP(M812,工作表1!$A$3:$C$1000,3,FALSE)</f>
        <v>2029/12/31</v>
      </c>
      <c r="T812">
        <f t="shared" si="403"/>
        <v>5.101</v>
      </c>
      <c r="U812">
        <f t="shared" si="402"/>
        <v>-1.226</v>
      </c>
      <c r="V812" s="43">
        <f t="shared" si="414"/>
        <v>45107</v>
      </c>
      <c r="W812" s="43">
        <f t="shared" si="404"/>
        <v>45107</v>
      </c>
      <c r="X812" s="45">
        <f t="shared" si="415"/>
        <v>1.4450966850828728</v>
      </c>
      <c r="Y812" s="45">
        <f t="shared" si="416"/>
        <v>1.9334528494664345</v>
      </c>
      <c r="Z812" s="47">
        <f t="shared" si="417"/>
        <v>102.30988005190383</v>
      </c>
      <c r="AA812" s="47">
        <f t="shared" si="418"/>
        <v>115.43545579579349</v>
      </c>
      <c r="AB812" s="45">
        <f t="shared" si="419"/>
        <v>3.4514999999999998</v>
      </c>
      <c r="AC812" s="2" t="str">
        <f t="shared" si="405"/>
        <v>TY1</v>
      </c>
      <c r="AD812">
        <f t="shared" si="406"/>
        <v>115.4375</v>
      </c>
      <c r="AE812">
        <f t="shared" si="407"/>
        <v>116.28125</v>
      </c>
      <c r="AF812" s="49">
        <f t="shared" si="434"/>
        <v>-0.84375</v>
      </c>
      <c r="AG812" s="3">
        <f t="shared" si="420"/>
        <v>115.43545579579349</v>
      </c>
      <c r="AH812">
        <f t="shared" si="421"/>
        <v>115.89140193728146</v>
      </c>
      <c r="AI812" s="51">
        <f t="shared" si="422"/>
        <v>-0.45594614148797064</v>
      </c>
      <c r="AJ812" s="52">
        <f t="shared" si="423"/>
        <v>0.38780385851202936</v>
      </c>
      <c r="AK812" s="2">
        <v>45058</v>
      </c>
      <c r="AL812" t="str">
        <v>91282CGS</v>
      </c>
      <c r="AM812">
        <v>2.9049</v>
      </c>
      <c r="AN812">
        <v>4.891</v>
      </c>
      <c r="AO812">
        <v>0.87370000000000003</v>
      </c>
      <c r="AP812">
        <v>116.28125</v>
      </c>
      <c r="AQ812">
        <f>VLOOKUP(AL812,工作表1!$F$3:$G$1000,2,FALSE)</f>
        <v>3.625</v>
      </c>
      <c r="AR812" t="str">
        <f>VLOOKUP(AL812,工作表1!$F$3:$H$1000,3,FALSE)</f>
        <v>2030/3/31</v>
      </c>
      <c r="AS812">
        <f t="shared" si="408"/>
        <v>5.101</v>
      </c>
      <c r="AT812">
        <f t="shared" si="409"/>
        <v>-1.476</v>
      </c>
      <c r="AU812" s="43">
        <f t="shared" si="424"/>
        <v>45199</v>
      </c>
      <c r="AV812" s="43">
        <f t="shared" si="410"/>
        <v>45198</v>
      </c>
      <c r="AW812" s="45">
        <f t="shared" si="425"/>
        <v>0.44569672131147542</v>
      </c>
      <c r="AX812" s="45">
        <f t="shared" si="426"/>
        <v>1.8063131596676398</v>
      </c>
      <c r="AY812" s="47">
        <f t="shared" si="427"/>
        <v>101.01197905220708</v>
      </c>
      <c r="AZ812" s="47">
        <f t="shared" si="428"/>
        <v>115.89140193728146</v>
      </c>
      <c r="BA812" s="43"/>
      <c r="BC812" s="2">
        <v>45057</v>
      </c>
      <c r="BD812" t="str">
        <v>91282CAE</v>
      </c>
      <c r="BE812">
        <v>38.7821</v>
      </c>
      <c r="BF812">
        <v>2.8643999999999998</v>
      </c>
      <c r="BG812">
        <v>0.71419999999999995</v>
      </c>
      <c r="BH812">
        <v>117.328125</v>
      </c>
      <c r="BI812">
        <f>VLOOKUP(BD812,工作表1!$K$3:$L$1000,2,FALSE)</f>
        <v>0.625</v>
      </c>
      <c r="BJ812" t="str">
        <f>VLOOKUP(BD812,工作表1!$K$3:$M$1000,3,FALSE)</f>
        <v>2030/8/15</v>
      </c>
      <c r="BK812">
        <f t="shared" si="411"/>
        <v>5.0830500000000001</v>
      </c>
      <c r="BL812">
        <f t="shared" si="412"/>
        <v>-4.4580500000000001</v>
      </c>
      <c r="BM812" s="43">
        <f t="shared" si="429"/>
        <v>45153</v>
      </c>
      <c r="BN812" s="43">
        <f t="shared" si="413"/>
        <v>45289</v>
      </c>
      <c r="BO812" s="45">
        <f t="shared" si="430"/>
        <v>0.14848066298342541</v>
      </c>
      <c r="BP812" s="45">
        <f t="shared" si="431"/>
        <v>0.54402860818890486</v>
      </c>
      <c r="BQ812" s="47">
        <f t="shared" si="432"/>
        <v>82.656176520525165</v>
      </c>
      <c r="BR812" s="47">
        <f t="shared" si="433"/>
        <v>116.28853779779152</v>
      </c>
    </row>
    <row r="813" spans="6:70" x14ac:dyDescent="0.25">
      <c r="F813" s="2">
        <v>45075</v>
      </c>
      <c r="G813">
        <v>5.2759999999999998</v>
      </c>
      <c r="H813" s="43">
        <v>45098</v>
      </c>
      <c r="I813">
        <v>3.8401999999999998</v>
      </c>
      <c r="L813" s="2">
        <v>45057</v>
      </c>
      <c r="M813" t="str">
        <v>91282CGB</v>
      </c>
      <c r="N813">
        <v>4.8983999999999996</v>
      </c>
      <c r="O813">
        <v>3.9974799999999999</v>
      </c>
      <c r="P813">
        <v>0.88700000000000001</v>
      </c>
      <c r="Q813">
        <v>116.046875</v>
      </c>
      <c r="R813">
        <f>VLOOKUP(M813,工作表1!$A$3:$B$1000,2,FALSE)</f>
        <v>3.875</v>
      </c>
      <c r="S813" t="str">
        <f>VLOOKUP(M813,工作表1!$A$3:$C$1000,3,FALSE)</f>
        <v>2029/12/31</v>
      </c>
      <c r="T813">
        <f t="shared" si="403"/>
        <v>5.0830500000000001</v>
      </c>
      <c r="U813">
        <f t="shared" si="402"/>
        <v>-1.2080500000000001</v>
      </c>
      <c r="V813" s="43">
        <f t="shared" si="414"/>
        <v>45107</v>
      </c>
      <c r="W813" s="43">
        <f t="shared" si="404"/>
        <v>45107</v>
      </c>
      <c r="X813" s="45">
        <f t="shared" si="415"/>
        <v>1.4129834254143647</v>
      </c>
      <c r="Y813" s="45">
        <f t="shared" si="416"/>
        <v>1.9331889048664195</v>
      </c>
      <c r="Z813" s="47">
        <f t="shared" si="417"/>
        <v>102.86325717390154</v>
      </c>
      <c r="AA813" s="47">
        <f t="shared" si="418"/>
        <v>116.06255908446428</v>
      </c>
      <c r="AB813" s="45">
        <f t="shared" si="419"/>
        <v>3.3605</v>
      </c>
      <c r="AC813" s="2" t="str">
        <f t="shared" si="405"/>
        <v>TY1</v>
      </c>
      <c r="AD813">
        <f t="shared" si="406"/>
        <v>116.046875</v>
      </c>
      <c r="AE813">
        <f t="shared" si="407"/>
        <v>116.90625</v>
      </c>
      <c r="AF813" s="49">
        <f t="shared" si="434"/>
        <v>-0.859375</v>
      </c>
      <c r="AG813" s="3">
        <f t="shared" si="420"/>
        <v>116.06255908446428</v>
      </c>
      <c r="AH813">
        <f t="shared" si="421"/>
        <v>116.51038907050867</v>
      </c>
      <c r="AI813" s="51">
        <f t="shared" si="422"/>
        <v>-0.44782998604438262</v>
      </c>
      <c r="AJ813" s="52">
        <f t="shared" si="423"/>
        <v>0.41154501395561738</v>
      </c>
      <c r="AK813" s="2">
        <v>45057</v>
      </c>
      <c r="AL813" t="str">
        <v>91282CGS</v>
      </c>
      <c r="AM813">
        <v>2.9813999999999998</v>
      </c>
      <c r="AN813">
        <v>4.9151100000000003</v>
      </c>
      <c r="AO813">
        <v>0.87370000000000003</v>
      </c>
      <c r="AP813">
        <v>116.90625</v>
      </c>
      <c r="AQ813">
        <f>VLOOKUP(AL813,工作表1!$F$3:$G$1000,2,FALSE)</f>
        <v>3.625</v>
      </c>
      <c r="AR813" t="str">
        <f>VLOOKUP(AL813,工作表1!$F$3:$H$1000,3,FALSE)</f>
        <v>2030/3/31</v>
      </c>
      <c r="AS813">
        <f t="shared" si="408"/>
        <v>5.0830500000000001</v>
      </c>
      <c r="AT813">
        <f t="shared" si="409"/>
        <v>-1.4580500000000001</v>
      </c>
      <c r="AU813" s="43">
        <f t="shared" si="424"/>
        <v>45199</v>
      </c>
      <c r="AV813" s="43">
        <f t="shared" si="410"/>
        <v>45198</v>
      </c>
      <c r="AW813" s="45">
        <f t="shared" si="425"/>
        <v>0.41598360655737704</v>
      </c>
      <c r="AX813" s="45">
        <f t="shared" si="426"/>
        <v>1.8063945654614866</v>
      </c>
      <c r="AY813" s="47">
        <f t="shared" si="427"/>
        <v>101.55446197656552</v>
      </c>
      <c r="AZ813" s="47">
        <f t="shared" si="428"/>
        <v>116.51038907050867</v>
      </c>
      <c r="BA813" s="43"/>
      <c r="BC813" s="2">
        <v>45056</v>
      </c>
      <c r="BD813" t="str">
        <v>91282CAE</v>
      </c>
      <c r="BE813">
        <v>36.498100000000001</v>
      </c>
      <c r="BF813">
        <v>2.97478</v>
      </c>
      <c r="BG813">
        <v>0.71419999999999995</v>
      </c>
      <c r="BH813">
        <v>117.171875</v>
      </c>
      <c r="BI813">
        <f>VLOOKUP(BD813,工作表1!$K$3:$L$1000,2,FALSE)</f>
        <v>0.625</v>
      </c>
      <c r="BJ813" t="str">
        <f>VLOOKUP(BD813,工作表1!$K$3:$M$1000,3,FALSE)</f>
        <v>2030/8/15</v>
      </c>
      <c r="BK813">
        <f t="shared" si="411"/>
        <v>5.0794499999999996</v>
      </c>
      <c r="BL813">
        <f t="shared" si="412"/>
        <v>-4.4544499999999996</v>
      </c>
      <c r="BM813" s="43">
        <f t="shared" si="429"/>
        <v>45153</v>
      </c>
      <c r="BN813" s="43">
        <f t="shared" si="413"/>
        <v>45289</v>
      </c>
      <c r="BO813" s="45">
        <f t="shared" si="430"/>
        <v>0.14675414364640885</v>
      </c>
      <c r="BP813" s="45">
        <f t="shared" si="431"/>
        <v>0.54401441761901159</v>
      </c>
      <c r="BQ813" s="47">
        <f t="shared" si="432"/>
        <v>82.483665814531861</v>
      </c>
      <c r="BR813" s="47">
        <f t="shared" si="433"/>
        <v>116.04615237269326</v>
      </c>
    </row>
    <row r="814" spans="6:70" x14ac:dyDescent="0.25">
      <c r="F814" s="2">
        <v>45072</v>
      </c>
      <c r="G814">
        <v>5.2779999999999996</v>
      </c>
      <c r="H814" s="43">
        <v>45097</v>
      </c>
      <c r="I814">
        <v>3.8376000000000001</v>
      </c>
      <c r="L814" s="2">
        <v>45056</v>
      </c>
      <c r="M814" t="str">
        <v>91282CGB</v>
      </c>
      <c r="N814">
        <v>3.9676</v>
      </c>
      <c r="O814">
        <v>4.2155199999999997</v>
      </c>
      <c r="P814">
        <v>0.88700000000000001</v>
      </c>
      <c r="Q814">
        <v>115.90625</v>
      </c>
      <c r="R814">
        <f>VLOOKUP(M814,工作表1!$A$3:$B$1000,2,FALSE)</f>
        <v>3.875</v>
      </c>
      <c r="S814" t="str">
        <f>VLOOKUP(M814,工作表1!$A$3:$C$1000,3,FALSE)</f>
        <v>2029/12/31</v>
      </c>
      <c r="T814">
        <f t="shared" si="403"/>
        <v>5.0794499999999996</v>
      </c>
      <c r="U814">
        <f t="shared" si="402"/>
        <v>-1.2044499999999996</v>
      </c>
      <c r="V814" s="43">
        <f t="shared" si="414"/>
        <v>45107</v>
      </c>
      <c r="W814" s="43">
        <f t="shared" si="404"/>
        <v>45107</v>
      </c>
      <c r="X814" s="45">
        <f t="shared" si="415"/>
        <v>1.402279005524862</v>
      </c>
      <c r="Y814" s="45">
        <f t="shared" si="416"/>
        <v>1.9331009233330811</v>
      </c>
      <c r="Z814" s="47">
        <f t="shared" si="417"/>
        <v>102.70574312968287</v>
      </c>
      <c r="AA814" s="47">
        <f t="shared" si="418"/>
        <v>115.88635276109274</v>
      </c>
      <c r="AB814" s="45">
        <f t="shared" si="419"/>
        <v>3.4060000000000001</v>
      </c>
      <c r="AC814" s="2" t="str">
        <f t="shared" si="405"/>
        <v>TY1</v>
      </c>
      <c r="AD814">
        <f t="shared" si="406"/>
        <v>115.90625</v>
      </c>
      <c r="AE814">
        <f t="shared" si="407"/>
        <v>116.75</v>
      </c>
      <c r="AF814" s="49">
        <f t="shared" si="434"/>
        <v>-0.84375</v>
      </c>
      <c r="AG814" s="3">
        <f t="shared" si="420"/>
        <v>115.88635276109274</v>
      </c>
      <c r="AH814">
        <f t="shared" si="421"/>
        <v>116.33180313709831</v>
      </c>
      <c r="AI814" s="51">
        <f t="shared" si="422"/>
        <v>-0.44545037600556725</v>
      </c>
      <c r="AJ814" s="52">
        <f t="shared" si="423"/>
        <v>0.39829962399443275</v>
      </c>
      <c r="AK814" s="2">
        <v>45056</v>
      </c>
      <c r="AL814" t="str">
        <v>91282CGS</v>
      </c>
      <c r="AM814">
        <v>2.0255000000000001</v>
      </c>
      <c r="AN814">
        <v>4.9622900000000003</v>
      </c>
      <c r="AO814">
        <v>0.87370000000000003</v>
      </c>
      <c r="AP814">
        <v>116.75</v>
      </c>
      <c r="AQ814">
        <f>VLOOKUP(AL814,工作表1!$F$3:$G$1000,2,FALSE)</f>
        <v>3.625</v>
      </c>
      <c r="AR814" t="str">
        <f>VLOOKUP(AL814,工作表1!$F$3:$H$1000,3,FALSE)</f>
        <v>2030/3/31</v>
      </c>
      <c r="AS814">
        <f t="shared" si="408"/>
        <v>5.0794499999999996</v>
      </c>
      <c r="AT814">
        <f t="shared" si="409"/>
        <v>-1.4544499999999996</v>
      </c>
      <c r="AU814" s="43">
        <f t="shared" si="424"/>
        <v>45199</v>
      </c>
      <c r="AV814" s="43">
        <f t="shared" si="410"/>
        <v>45198</v>
      </c>
      <c r="AW814" s="45">
        <f t="shared" si="425"/>
        <v>0.40607923497267762</v>
      </c>
      <c r="AX814" s="45">
        <f t="shared" si="426"/>
        <v>1.8064217007261023</v>
      </c>
      <c r="AY814" s="47">
        <f t="shared" si="427"/>
        <v>101.39812241115676</v>
      </c>
      <c r="AZ814" s="47">
        <f t="shared" si="428"/>
        <v>116.33180313709831</v>
      </c>
      <c r="BA814" s="43"/>
      <c r="BC814" s="2">
        <v>45055</v>
      </c>
      <c r="BD814" t="str">
        <v>91282CAE</v>
      </c>
      <c r="BE814">
        <v>34.641199999999998</v>
      </c>
      <c r="BF814">
        <v>3.08738</v>
      </c>
      <c r="BG814">
        <v>0.71419999999999995</v>
      </c>
      <c r="BH814">
        <v>116.4375</v>
      </c>
      <c r="BI814">
        <f>VLOOKUP(BD814,工作表1!$K$3:$L$1000,2,FALSE)</f>
        <v>0.625</v>
      </c>
      <c r="BJ814" t="str">
        <f>VLOOKUP(BD814,工作表1!$K$3:$M$1000,3,FALSE)</f>
        <v>2030/8/15</v>
      </c>
      <c r="BK814">
        <f t="shared" si="411"/>
        <v>5.1135000000000002</v>
      </c>
      <c r="BL814">
        <f t="shared" si="412"/>
        <v>-4.4885000000000002</v>
      </c>
      <c r="BM814" s="43">
        <f t="shared" si="429"/>
        <v>45153</v>
      </c>
      <c r="BN814" s="43">
        <f t="shared" si="413"/>
        <v>45289</v>
      </c>
      <c r="BO814" s="45">
        <f t="shared" si="430"/>
        <v>0.14502762430939226</v>
      </c>
      <c r="BP814" s="45">
        <f t="shared" si="431"/>
        <v>0.54400022704911832</v>
      </c>
      <c r="BQ814" s="47">
        <f t="shared" si="432"/>
        <v>81.905020539966557</v>
      </c>
      <c r="BR814" s="47">
        <f t="shared" si="433"/>
        <v>115.26920148707228</v>
      </c>
    </row>
    <row r="815" spans="6:70" x14ac:dyDescent="0.25">
      <c r="F815" s="2">
        <v>45071</v>
      </c>
      <c r="G815">
        <v>5.2650499999999996</v>
      </c>
      <c r="H815" s="43">
        <v>45096</v>
      </c>
      <c r="I815">
        <v>3.8713000000000002</v>
      </c>
      <c r="L815" s="2">
        <v>45055</v>
      </c>
      <c r="M815" t="str">
        <v>91282CGB</v>
      </c>
      <c r="N815">
        <v>3.8948999999999998</v>
      </c>
      <c r="O815">
        <v>4.2525199999999996</v>
      </c>
      <c r="P815">
        <v>0.88700000000000001</v>
      </c>
      <c r="Q815">
        <v>115.1875</v>
      </c>
      <c r="R815">
        <f>VLOOKUP(M815,工作表1!$A$3:$B$1000,2,FALSE)</f>
        <v>3.875</v>
      </c>
      <c r="S815" t="str">
        <f>VLOOKUP(M815,工作表1!$A$3:$C$1000,3,FALSE)</f>
        <v>2029/12/31</v>
      </c>
      <c r="T815">
        <f t="shared" si="403"/>
        <v>5.1135000000000002</v>
      </c>
      <c r="U815">
        <f t="shared" si="402"/>
        <v>-1.2385000000000002</v>
      </c>
      <c r="V815" s="43">
        <f t="shared" si="414"/>
        <v>45107</v>
      </c>
      <c r="W815" s="43">
        <f t="shared" si="404"/>
        <v>45107</v>
      </c>
      <c r="X815" s="45">
        <f t="shared" si="415"/>
        <v>1.3915745856353592</v>
      </c>
      <c r="Y815" s="45">
        <f t="shared" si="416"/>
        <v>1.9330129417997428</v>
      </c>
      <c r="Z815" s="47">
        <f t="shared" si="417"/>
        <v>102.06504471274678</v>
      </c>
      <c r="AA815" s="47">
        <f t="shared" si="418"/>
        <v>115.17139714491691</v>
      </c>
      <c r="AB815" s="45">
        <f t="shared" si="419"/>
        <v>3.4948000000000001</v>
      </c>
      <c r="AC815" s="2" t="str">
        <f t="shared" si="405"/>
        <v>TY1</v>
      </c>
      <c r="AD815">
        <f t="shared" si="406"/>
        <v>115.1875</v>
      </c>
      <c r="AE815">
        <f t="shared" si="407"/>
        <v>116.015625</v>
      </c>
      <c r="AF815" s="49">
        <f t="shared" si="434"/>
        <v>-0.828125</v>
      </c>
      <c r="AG815" s="3">
        <f t="shared" si="420"/>
        <v>115.17139714491691</v>
      </c>
      <c r="AH815">
        <f t="shared" si="421"/>
        <v>115.61607143903068</v>
      </c>
      <c r="AI815" s="51">
        <f t="shared" si="422"/>
        <v>-0.44467429411376713</v>
      </c>
      <c r="AJ815" s="52">
        <f t="shared" si="423"/>
        <v>0.38345070588623287</v>
      </c>
      <c r="AK815" s="2">
        <v>45055</v>
      </c>
      <c r="AL815" t="str">
        <v>91282CGS</v>
      </c>
      <c r="AM815">
        <v>1.9</v>
      </c>
      <c r="AN815">
        <v>4.9812200000000004</v>
      </c>
      <c r="AO815">
        <v>0.87370000000000003</v>
      </c>
      <c r="AP815">
        <v>116.015625</v>
      </c>
      <c r="AQ815">
        <f>VLOOKUP(AL815,工作表1!$F$3:$G$1000,2,FALSE)</f>
        <v>3.625</v>
      </c>
      <c r="AR815" t="str">
        <f>VLOOKUP(AL815,工作表1!$F$3:$H$1000,3,FALSE)</f>
        <v>2030/3/31</v>
      </c>
      <c r="AS815">
        <f t="shared" si="408"/>
        <v>5.1135000000000002</v>
      </c>
      <c r="AT815">
        <f t="shared" si="409"/>
        <v>-1.4885000000000002</v>
      </c>
      <c r="AU815" s="43">
        <f t="shared" si="424"/>
        <v>45199</v>
      </c>
      <c r="AV815" s="43">
        <f t="shared" si="410"/>
        <v>45198</v>
      </c>
      <c r="AW815" s="45">
        <f t="shared" si="425"/>
        <v>0.39617486338797814</v>
      </c>
      <c r="AX815" s="45">
        <f t="shared" si="426"/>
        <v>1.806448835990718</v>
      </c>
      <c r="AY815" s="47">
        <f t="shared" si="427"/>
        <v>100.75764775783361</v>
      </c>
      <c r="AZ815" s="47">
        <f t="shared" si="428"/>
        <v>115.61607143903068</v>
      </c>
      <c r="BA815" s="43"/>
      <c r="BC815" s="2">
        <v>45054</v>
      </c>
      <c r="BD815" t="str">
        <v>91282CAE</v>
      </c>
      <c r="BE815">
        <v>35.154499999999999</v>
      </c>
      <c r="BF815">
        <v>3.06555</v>
      </c>
      <c r="BG815">
        <v>0.71419999999999995</v>
      </c>
      <c r="BH815">
        <v>116.40625</v>
      </c>
      <c r="BI815">
        <f>VLOOKUP(BD815,工作表1!$K$3:$L$1000,2,FALSE)</f>
        <v>0.625</v>
      </c>
      <c r="BJ815" t="str">
        <f>VLOOKUP(BD815,工作表1!$K$3:$M$1000,3,FALSE)</f>
        <v>2030/8/15</v>
      </c>
      <c r="BK815">
        <f t="shared" si="411"/>
        <v>5.0960000000000001</v>
      </c>
      <c r="BL815">
        <f t="shared" si="412"/>
        <v>-4.4710000000000001</v>
      </c>
      <c r="BM815" s="43">
        <f t="shared" si="429"/>
        <v>45153</v>
      </c>
      <c r="BN815" s="43">
        <f t="shared" si="413"/>
        <v>45289</v>
      </c>
      <c r="BO815" s="45">
        <f t="shared" si="430"/>
        <v>0.14330110497237569</v>
      </c>
      <c r="BP815" s="45">
        <f t="shared" si="431"/>
        <v>0.54398603647922505</v>
      </c>
      <c r="BQ815" s="47">
        <f t="shared" si="432"/>
        <v>81.875773387972956</v>
      </c>
      <c r="BR815" s="47">
        <f t="shared" si="433"/>
        <v>115.21484901819501</v>
      </c>
    </row>
    <row r="816" spans="6:70" x14ac:dyDescent="0.25">
      <c r="F816" s="2">
        <v>45070</v>
      </c>
      <c r="G816">
        <v>5.2286000000000001</v>
      </c>
      <c r="H816" s="43">
        <v>45093</v>
      </c>
      <c r="I816">
        <v>3.8713000000000002</v>
      </c>
      <c r="L816" s="2">
        <v>45054</v>
      </c>
      <c r="M816" t="str">
        <v>91282CGB</v>
      </c>
      <c r="N816">
        <v>4.4184999999999999</v>
      </c>
      <c r="O816">
        <v>4.1502100000000004</v>
      </c>
      <c r="P816">
        <v>0.88700000000000001</v>
      </c>
      <c r="Q816">
        <v>115.171875</v>
      </c>
      <c r="R816">
        <f>VLOOKUP(M816,工作表1!$A$3:$B$1000,2,FALSE)</f>
        <v>3.875</v>
      </c>
      <c r="S816" t="str">
        <f>VLOOKUP(M816,工作表1!$A$3:$C$1000,3,FALSE)</f>
        <v>2029/12/31</v>
      </c>
      <c r="T816">
        <f t="shared" si="403"/>
        <v>5.0960000000000001</v>
      </c>
      <c r="U816">
        <f t="shared" si="402"/>
        <v>-1.2210000000000001</v>
      </c>
      <c r="V816" s="43">
        <f t="shared" si="414"/>
        <v>45107</v>
      </c>
      <c r="W816" s="43">
        <f t="shared" si="404"/>
        <v>45107</v>
      </c>
      <c r="X816" s="45">
        <f t="shared" si="415"/>
        <v>1.3808701657458562</v>
      </c>
      <c r="Y816" s="45">
        <f t="shared" si="416"/>
        <v>1.932924960266404</v>
      </c>
      <c r="Z816" s="47">
        <f t="shared" si="417"/>
        <v>102.0418231920973</v>
      </c>
      <c r="AA816" s="47">
        <f t="shared" si="418"/>
        <v>115.14440088820237</v>
      </c>
      <c r="AB816" s="45">
        <f t="shared" si="419"/>
        <v>3.4897</v>
      </c>
      <c r="AC816" s="2" t="str">
        <f t="shared" si="405"/>
        <v>TY1</v>
      </c>
      <c r="AD816">
        <f t="shared" si="406"/>
        <v>115.171875</v>
      </c>
      <c r="AE816">
        <f t="shared" si="407"/>
        <v>115.984375</v>
      </c>
      <c r="AF816" s="49">
        <f t="shared" si="434"/>
        <v>-0.8125</v>
      </c>
      <c r="AG816" s="3">
        <f t="shared" si="420"/>
        <v>115.14440088820237</v>
      </c>
      <c r="AH816">
        <f t="shared" si="421"/>
        <v>115.56127653124547</v>
      </c>
      <c r="AI816" s="51">
        <f t="shared" si="422"/>
        <v>-0.41687564304309888</v>
      </c>
      <c r="AJ816" s="52">
        <f t="shared" si="423"/>
        <v>0.39562435695690112</v>
      </c>
      <c r="AK816" s="2">
        <v>45054</v>
      </c>
      <c r="AL816" t="str">
        <v>91282CGS</v>
      </c>
      <c r="AM816">
        <v>2.3976999999999999</v>
      </c>
      <c r="AN816">
        <v>4.9435200000000004</v>
      </c>
      <c r="AO816">
        <v>0.87370000000000003</v>
      </c>
      <c r="AP816">
        <v>115.984375</v>
      </c>
      <c r="AQ816">
        <f>VLOOKUP(AL816,工作表1!$F$3:$G$1000,2,FALSE)</f>
        <v>3.625</v>
      </c>
      <c r="AR816" t="str">
        <f>VLOOKUP(AL816,工作表1!$F$3:$H$1000,3,FALSE)</f>
        <v>2030/3/31</v>
      </c>
      <c r="AS816">
        <f t="shared" si="408"/>
        <v>5.0960000000000001</v>
      </c>
      <c r="AT816">
        <f t="shared" si="409"/>
        <v>-1.4710000000000001</v>
      </c>
      <c r="AU816" s="43">
        <f t="shared" si="424"/>
        <v>45199</v>
      </c>
      <c r="AV816" s="43">
        <f t="shared" si="410"/>
        <v>45198</v>
      </c>
      <c r="AW816" s="45">
        <f t="shared" si="425"/>
        <v>0.38627049180327866</v>
      </c>
      <c r="AX816" s="45">
        <f t="shared" si="426"/>
        <v>1.8064759712553335</v>
      </c>
      <c r="AY816" s="47">
        <f t="shared" si="427"/>
        <v>100.7149212170691</v>
      </c>
      <c r="AZ816" s="47">
        <f t="shared" si="428"/>
        <v>115.56127653124547</v>
      </c>
      <c r="BA816" s="43"/>
      <c r="BC816" s="2">
        <v>45051</v>
      </c>
      <c r="BD816" t="str">
        <v>91282CAE</v>
      </c>
      <c r="BE816">
        <v>37.447000000000003</v>
      </c>
      <c r="BF816">
        <v>2.9433099999999999</v>
      </c>
      <c r="BG816">
        <v>0.71419999999999995</v>
      </c>
      <c r="BH816">
        <v>116.96875</v>
      </c>
      <c r="BI816">
        <f>VLOOKUP(BD816,工作表1!$K$3:$L$1000,2,FALSE)</f>
        <v>0.625</v>
      </c>
      <c r="BJ816" t="str">
        <f>VLOOKUP(BD816,工作表1!$K$3:$M$1000,3,FALSE)</f>
        <v>2030/8/15</v>
      </c>
      <c r="BK816">
        <f t="shared" si="411"/>
        <v>5.0841500000000002</v>
      </c>
      <c r="BL816">
        <f t="shared" si="412"/>
        <v>-4.4591500000000002</v>
      </c>
      <c r="BM816" s="43">
        <f t="shared" si="429"/>
        <v>45153</v>
      </c>
      <c r="BN816" s="43">
        <f t="shared" si="413"/>
        <v>45289</v>
      </c>
      <c r="BO816" s="45">
        <f t="shared" si="430"/>
        <v>0.14157458563535913</v>
      </c>
      <c r="BP816" s="45">
        <f t="shared" si="431"/>
        <v>0.54397184590933167</v>
      </c>
      <c r="BQ816" s="47">
        <f t="shared" si="432"/>
        <v>82.329959331714747</v>
      </c>
      <c r="BR816" s="47">
        <f t="shared" si="433"/>
        <v>115.84241207432143</v>
      </c>
    </row>
    <row r="817" spans="6:70" x14ac:dyDescent="0.25">
      <c r="F817" s="2">
        <v>45069</v>
      </c>
      <c r="G817">
        <v>5.1870000000000003</v>
      </c>
      <c r="H817" s="43">
        <v>45092</v>
      </c>
      <c r="I817">
        <v>3.8115999999999999</v>
      </c>
      <c r="L817" s="2">
        <v>45051</v>
      </c>
      <c r="M817" t="str">
        <v>91282CGB</v>
      </c>
      <c r="N817">
        <v>4.0911</v>
      </c>
      <c r="O817">
        <v>4.2311100000000001</v>
      </c>
      <c r="P817">
        <v>0.88700000000000001</v>
      </c>
      <c r="Q817">
        <v>115.71875</v>
      </c>
      <c r="R817">
        <f>VLOOKUP(M817,工作表1!$A$3:$B$1000,2,FALSE)</f>
        <v>3.875</v>
      </c>
      <c r="S817" t="str">
        <f>VLOOKUP(M817,工作表1!$A$3:$C$1000,3,FALSE)</f>
        <v>2029/12/31</v>
      </c>
      <c r="T817">
        <f t="shared" si="403"/>
        <v>5.0841500000000002</v>
      </c>
      <c r="U817">
        <f t="shared" si="402"/>
        <v>-1.2091500000000002</v>
      </c>
      <c r="V817" s="43">
        <f t="shared" si="414"/>
        <v>45107</v>
      </c>
      <c r="W817" s="43">
        <f t="shared" si="404"/>
        <v>45107</v>
      </c>
      <c r="X817" s="45">
        <f t="shared" si="415"/>
        <v>1.3701657458563536</v>
      </c>
      <c r="Y817" s="45">
        <f t="shared" si="416"/>
        <v>1.9328369787330659</v>
      </c>
      <c r="Z817" s="47">
        <f t="shared" si="417"/>
        <v>102.50928727811001</v>
      </c>
      <c r="AA817" s="47">
        <f t="shared" si="418"/>
        <v>115.67142964839373</v>
      </c>
      <c r="AB817" s="45">
        <f t="shared" si="419"/>
        <v>3.4112</v>
      </c>
      <c r="AC817" s="2" t="str">
        <f t="shared" si="405"/>
        <v>TY1</v>
      </c>
      <c r="AD817">
        <f t="shared" si="406"/>
        <v>115.71875</v>
      </c>
      <c r="AE817">
        <f t="shared" si="407"/>
        <v>116.546875</v>
      </c>
      <c r="AF817" s="49">
        <f t="shared" si="434"/>
        <v>-0.828125</v>
      </c>
      <c r="AG817" s="3">
        <f t="shared" si="420"/>
        <v>115.67142964839373</v>
      </c>
      <c r="AH817">
        <f t="shared" si="421"/>
        <v>116.11222356664672</v>
      </c>
      <c r="AI817" s="51">
        <f t="shared" si="422"/>
        <v>-0.44079391825299297</v>
      </c>
      <c r="AJ817" s="52">
        <f t="shared" si="423"/>
        <v>0.38733108174700703</v>
      </c>
      <c r="AK817" s="2">
        <v>45051</v>
      </c>
      <c r="AL817" t="str">
        <v>91282CGS</v>
      </c>
      <c r="AM817">
        <v>2.5106999999999999</v>
      </c>
      <c r="AN817">
        <v>4.9279900000000003</v>
      </c>
      <c r="AO817">
        <v>0.87370000000000003</v>
      </c>
      <c r="AP817">
        <v>116.546875</v>
      </c>
      <c r="AQ817">
        <f>VLOOKUP(AL817,工作表1!$F$3:$G$1000,2,FALSE)</f>
        <v>3.625</v>
      </c>
      <c r="AR817" t="str">
        <f>VLOOKUP(AL817,工作表1!$F$3:$H$1000,3,FALSE)</f>
        <v>2030/3/31</v>
      </c>
      <c r="AS817">
        <f t="shared" si="408"/>
        <v>5.0841500000000002</v>
      </c>
      <c r="AT817">
        <f t="shared" si="409"/>
        <v>-1.4591500000000002</v>
      </c>
      <c r="AU817" s="43">
        <f t="shared" si="424"/>
        <v>45199</v>
      </c>
      <c r="AV817" s="43">
        <f t="shared" si="410"/>
        <v>45198</v>
      </c>
      <c r="AW817" s="45">
        <f t="shared" si="425"/>
        <v>0.37636612021857924</v>
      </c>
      <c r="AX817" s="45">
        <f t="shared" si="426"/>
        <v>1.8065031065199491</v>
      </c>
      <c r="AY817" s="47">
        <f t="shared" si="427"/>
        <v>101.19926863428883</v>
      </c>
      <c r="AZ817" s="47">
        <f t="shared" si="428"/>
        <v>116.11222356664672</v>
      </c>
      <c r="BA817" s="43"/>
      <c r="BC817" s="2">
        <v>45050</v>
      </c>
      <c r="BD817" t="str">
        <v>91282CAE</v>
      </c>
      <c r="BE817">
        <v>39.781799999999997</v>
      </c>
      <c r="BF817">
        <v>2.8442500000000002</v>
      </c>
      <c r="BG817">
        <v>0.71419999999999995</v>
      </c>
      <c r="BH817">
        <v>117.828125</v>
      </c>
      <c r="BI817">
        <f>VLOOKUP(BD817,工作表1!$K$3:$L$1000,2,FALSE)</f>
        <v>0.625</v>
      </c>
      <c r="BJ817" t="str">
        <f>VLOOKUP(BD817,工作表1!$K$3:$M$1000,3,FALSE)</f>
        <v>2030/8/15</v>
      </c>
      <c r="BK817">
        <f t="shared" si="411"/>
        <v>5.0627500000000003</v>
      </c>
      <c r="BL817">
        <f t="shared" si="412"/>
        <v>-4.4377500000000003</v>
      </c>
      <c r="BM817" s="43">
        <f t="shared" si="429"/>
        <v>45153</v>
      </c>
      <c r="BN817" s="43">
        <f t="shared" si="413"/>
        <v>45289</v>
      </c>
      <c r="BO817" s="45">
        <f t="shared" si="430"/>
        <v>0.13639502762430938</v>
      </c>
      <c r="BP817" s="45">
        <f t="shared" si="431"/>
        <v>0.54392927419965176</v>
      </c>
      <c r="BQ817" s="47">
        <f t="shared" si="432"/>
        <v>82.984274689293059</v>
      </c>
      <c r="BR817" s="47">
        <f t="shared" si="433"/>
        <v>116.74598789710437</v>
      </c>
    </row>
    <row r="818" spans="6:70" x14ac:dyDescent="0.25">
      <c r="F818" s="2">
        <v>45068</v>
      </c>
      <c r="G818">
        <v>5.1680000000000001</v>
      </c>
      <c r="H818" s="43">
        <v>45091</v>
      </c>
      <c r="I818">
        <v>3.8919000000000001</v>
      </c>
      <c r="L818" s="2">
        <v>45050</v>
      </c>
      <c r="M818" t="str">
        <v>91282CGB</v>
      </c>
      <c r="N818">
        <v>4.1496000000000004</v>
      </c>
      <c r="O818">
        <v>4.2606400000000004</v>
      </c>
      <c r="P818">
        <v>0.88700000000000001</v>
      </c>
      <c r="Q818">
        <v>116.5625</v>
      </c>
      <c r="R818">
        <f>VLOOKUP(M818,工作表1!$A$3:$B$1000,2,FALSE)</f>
        <v>3.875</v>
      </c>
      <c r="S818" t="str">
        <f>VLOOKUP(M818,工作表1!$A$3:$C$1000,3,FALSE)</f>
        <v>2029/12/31</v>
      </c>
      <c r="T818">
        <f t="shared" si="403"/>
        <v>5.0627500000000003</v>
      </c>
      <c r="U818">
        <f t="shared" si="402"/>
        <v>-1.1877500000000003</v>
      </c>
      <c r="V818" s="43">
        <f t="shared" si="414"/>
        <v>45107</v>
      </c>
      <c r="W818" s="43">
        <f t="shared" si="404"/>
        <v>45107</v>
      </c>
      <c r="X818" s="45">
        <f t="shared" si="415"/>
        <v>1.3380524861878453</v>
      </c>
      <c r="Y818" s="45">
        <f t="shared" si="416"/>
        <v>1.9325730341330507</v>
      </c>
      <c r="Z818" s="47">
        <f t="shared" si="417"/>
        <v>103.26740804398715</v>
      </c>
      <c r="AA818" s="47">
        <f t="shared" si="418"/>
        <v>116.52820321076047</v>
      </c>
      <c r="AB818" s="45">
        <f t="shared" si="419"/>
        <v>3.3458000000000001</v>
      </c>
      <c r="AC818" s="2" t="str">
        <f t="shared" si="405"/>
        <v>TY1</v>
      </c>
      <c r="AD818">
        <f t="shared" si="406"/>
        <v>116.5625</v>
      </c>
      <c r="AE818">
        <f t="shared" si="407"/>
        <v>117.40625</v>
      </c>
      <c r="AF818" s="49">
        <f t="shared" si="434"/>
        <v>-0.84375</v>
      </c>
      <c r="AG818" s="3">
        <f t="shared" si="420"/>
        <v>116.52820321076047</v>
      </c>
      <c r="AH818">
        <f t="shared" si="421"/>
        <v>116.97991173509273</v>
      </c>
      <c r="AI818" s="51">
        <f t="shared" si="422"/>
        <v>-0.45170852433226116</v>
      </c>
      <c r="AJ818" s="52">
        <f t="shared" si="423"/>
        <v>0.39204147566773884</v>
      </c>
      <c r="AK818" s="2">
        <v>45050</v>
      </c>
      <c r="AL818" t="str">
        <v>91282CGS</v>
      </c>
      <c r="AM818">
        <v>2.7587999999999999</v>
      </c>
      <c r="AN818">
        <v>4.9046700000000003</v>
      </c>
      <c r="AO818">
        <v>0.87370000000000003</v>
      </c>
      <c r="AP818">
        <v>117.40625</v>
      </c>
      <c r="AQ818">
        <f>VLOOKUP(AL818,工作表1!$F$3:$G$1000,2,FALSE)</f>
        <v>3.625</v>
      </c>
      <c r="AR818" t="str">
        <f>VLOOKUP(AL818,工作表1!$F$3:$H$1000,3,FALSE)</f>
        <v>2030/3/31</v>
      </c>
      <c r="AS818">
        <f t="shared" si="408"/>
        <v>5.0627500000000003</v>
      </c>
      <c r="AT818">
        <f t="shared" si="409"/>
        <v>-1.4377500000000003</v>
      </c>
      <c r="AU818" s="43">
        <f t="shared" si="424"/>
        <v>45199</v>
      </c>
      <c r="AV818" s="43">
        <f t="shared" si="410"/>
        <v>45198</v>
      </c>
      <c r="AW818" s="45">
        <f t="shared" si="425"/>
        <v>0.34665300546448086</v>
      </c>
      <c r="AX818" s="45">
        <f t="shared" si="426"/>
        <v>1.8065845123137958</v>
      </c>
      <c r="AY818" s="47">
        <f t="shared" si="427"/>
        <v>101.96093984756239</v>
      </c>
      <c r="AZ818" s="47">
        <f t="shared" si="428"/>
        <v>116.97991173509273</v>
      </c>
      <c r="BA818" s="43"/>
      <c r="BC818" s="2">
        <v>45049</v>
      </c>
      <c r="BD818" t="str">
        <v>91282CAE</v>
      </c>
      <c r="BE818">
        <v>38.5366</v>
      </c>
      <c r="BF818">
        <v>2.8605200000000002</v>
      </c>
      <c r="BG818">
        <v>0.71419999999999995</v>
      </c>
      <c r="BH818">
        <v>117.15625</v>
      </c>
      <c r="BI818">
        <f>VLOOKUP(BD818,工作表1!$K$3:$L$1000,2,FALSE)</f>
        <v>0.625</v>
      </c>
      <c r="BJ818" t="str">
        <f>VLOOKUP(BD818,工作表1!$K$3:$M$1000,3,FALSE)</f>
        <v>2030/8/15</v>
      </c>
      <c r="BK818">
        <f t="shared" si="411"/>
        <v>5.0672499999999996</v>
      </c>
      <c r="BL818">
        <f t="shared" si="412"/>
        <v>-4.4422499999999996</v>
      </c>
      <c r="BM818" s="43">
        <f t="shared" si="429"/>
        <v>45153</v>
      </c>
      <c r="BN818" s="43">
        <f t="shared" si="413"/>
        <v>45289</v>
      </c>
      <c r="BO818" s="45">
        <f t="shared" si="430"/>
        <v>0.13466850828729282</v>
      </c>
      <c r="BP818" s="45">
        <f t="shared" si="431"/>
        <v>0.5439150836297586</v>
      </c>
      <c r="BQ818" s="47">
        <f t="shared" si="432"/>
        <v>82.499823499895271</v>
      </c>
      <c r="BR818" s="47">
        <f t="shared" si="433"/>
        <v>116.07418582079725</v>
      </c>
    </row>
    <row r="819" spans="6:70" x14ac:dyDescent="0.25">
      <c r="F819" s="2">
        <v>45065</v>
      </c>
      <c r="G819">
        <v>5.1459999999999999</v>
      </c>
      <c r="H819" s="43">
        <v>45090</v>
      </c>
      <c r="I819">
        <v>3.9127000000000001</v>
      </c>
      <c r="L819" s="2">
        <v>45049</v>
      </c>
      <c r="M819" t="str">
        <v>91282CGB</v>
      </c>
      <c r="N819">
        <v>4.7709999999999999</v>
      </c>
      <c r="O819">
        <v>4.1552699999999998</v>
      </c>
      <c r="P819">
        <v>0.88700000000000001</v>
      </c>
      <c r="Q819">
        <v>115.90625</v>
      </c>
      <c r="R819">
        <f>VLOOKUP(M819,工作表1!$A$3:$B$1000,2,FALSE)</f>
        <v>3.875</v>
      </c>
      <c r="S819" t="str">
        <f>VLOOKUP(M819,工作表1!$A$3:$C$1000,3,FALSE)</f>
        <v>2029/12/31</v>
      </c>
      <c r="T819">
        <f t="shared" si="403"/>
        <v>5.0672499999999996</v>
      </c>
      <c r="U819">
        <f t="shared" si="402"/>
        <v>-1.1922499999999996</v>
      </c>
      <c r="V819" s="43">
        <f t="shared" si="414"/>
        <v>45107</v>
      </c>
      <c r="W819" s="43">
        <f t="shared" si="404"/>
        <v>45107</v>
      </c>
      <c r="X819" s="45">
        <f t="shared" si="415"/>
        <v>1.3273480662983426</v>
      </c>
      <c r="Y819" s="45">
        <f t="shared" si="416"/>
        <v>1.9324850525997124</v>
      </c>
      <c r="Z819" s="47">
        <f t="shared" si="417"/>
        <v>102.70551425636842</v>
      </c>
      <c r="AA819" s="47">
        <f t="shared" si="418"/>
        <v>115.89740429179824</v>
      </c>
      <c r="AB819" s="45">
        <f t="shared" si="419"/>
        <v>3.3132999999999999</v>
      </c>
      <c r="AC819" s="2" t="str">
        <f t="shared" si="405"/>
        <v>TY1</v>
      </c>
      <c r="AD819">
        <f t="shared" si="406"/>
        <v>115.90625</v>
      </c>
      <c r="AE819">
        <f t="shared" si="407"/>
        <v>116.734375</v>
      </c>
      <c r="AF819" s="49">
        <f t="shared" si="434"/>
        <v>-0.828125</v>
      </c>
      <c r="AG819" s="3">
        <f t="shared" si="420"/>
        <v>115.89740429179824</v>
      </c>
      <c r="AH819">
        <f t="shared" si="421"/>
        <v>116.3406013347461</v>
      </c>
      <c r="AI819" s="51">
        <f t="shared" si="422"/>
        <v>-0.44319704294785822</v>
      </c>
      <c r="AJ819" s="52">
        <f t="shared" si="423"/>
        <v>0.38492795705214178</v>
      </c>
      <c r="AK819" s="2">
        <v>45049</v>
      </c>
      <c r="AL819" t="str">
        <v>91282CGS</v>
      </c>
      <c r="AM819">
        <v>2.6244000000000001</v>
      </c>
      <c r="AN819">
        <v>4.8639599999999996</v>
      </c>
      <c r="AO819">
        <v>0.87370000000000003</v>
      </c>
      <c r="AP819">
        <v>116.734375</v>
      </c>
      <c r="AQ819">
        <f>VLOOKUP(AL819,工作表1!$F$3:$G$1000,2,FALSE)</f>
        <v>3.625</v>
      </c>
      <c r="AR819" t="str">
        <f>VLOOKUP(AL819,工作表1!$F$3:$H$1000,3,FALSE)</f>
        <v>2030/3/31</v>
      </c>
      <c r="AS819">
        <f t="shared" si="408"/>
        <v>5.0672499999999996</v>
      </c>
      <c r="AT819">
        <f t="shared" si="409"/>
        <v>-1.4422499999999996</v>
      </c>
      <c r="AU819" s="43">
        <f t="shared" si="424"/>
        <v>45199</v>
      </c>
      <c r="AV819" s="43">
        <f t="shared" si="410"/>
        <v>45198</v>
      </c>
      <c r="AW819" s="45">
        <f t="shared" si="425"/>
        <v>0.33674863387978143</v>
      </c>
      <c r="AX819" s="45">
        <f t="shared" si="426"/>
        <v>1.8066116475784115</v>
      </c>
      <c r="AY819" s="47">
        <f t="shared" si="427"/>
        <v>101.39886170428031</v>
      </c>
      <c r="AZ819" s="47">
        <f t="shared" si="428"/>
        <v>116.3406013347461</v>
      </c>
      <c r="BA819" s="43"/>
      <c r="BC819" s="2">
        <v>45048</v>
      </c>
      <c r="BD819" t="str">
        <v>91282CAE</v>
      </c>
      <c r="BE819">
        <v>38.144500000000001</v>
      </c>
      <c r="BF819">
        <v>2.9151199999999999</v>
      </c>
      <c r="BG819">
        <v>0.71419999999999995</v>
      </c>
      <c r="BH819">
        <v>116.78125</v>
      </c>
      <c r="BI819">
        <f>VLOOKUP(BD819,工作表1!$K$3:$L$1000,2,FALSE)</f>
        <v>0.625</v>
      </c>
      <c r="BJ819" t="str">
        <f>VLOOKUP(BD819,工作表1!$K$3:$M$1000,3,FALSE)</f>
        <v>2030/8/15</v>
      </c>
      <c r="BK819">
        <f t="shared" si="411"/>
        <v>5.0674999999999999</v>
      </c>
      <c r="BL819">
        <f t="shared" si="412"/>
        <v>-4.4424999999999999</v>
      </c>
      <c r="BM819" s="43">
        <f t="shared" si="429"/>
        <v>45153</v>
      </c>
      <c r="BN819" s="43">
        <f t="shared" si="413"/>
        <v>45289</v>
      </c>
      <c r="BO819" s="45">
        <f t="shared" si="430"/>
        <v>0.13294198895027626</v>
      </c>
      <c r="BP819" s="45">
        <f t="shared" si="431"/>
        <v>0.54390089305986522</v>
      </c>
      <c r="BQ819" s="47">
        <f t="shared" si="432"/>
        <v>82.202672009412481</v>
      </c>
      <c r="BR819" s="47">
        <f t="shared" si="433"/>
        <v>115.66070265457365</v>
      </c>
    </row>
    <row r="820" spans="6:70" x14ac:dyDescent="0.25">
      <c r="F820" s="2">
        <v>45064</v>
      </c>
      <c r="G820">
        <v>5.1688000000000001</v>
      </c>
      <c r="H820" s="43">
        <v>45089</v>
      </c>
      <c r="I820">
        <v>3.8193999999999999</v>
      </c>
      <c r="L820" s="2">
        <v>45048</v>
      </c>
      <c r="M820" t="str">
        <v>91282CGB</v>
      </c>
      <c r="N820">
        <v>4.0049999999999999</v>
      </c>
      <c r="O820">
        <v>4.29955</v>
      </c>
      <c r="P820">
        <v>0.88700000000000001</v>
      </c>
      <c r="Q820">
        <v>115.5625</v>
      </c>
      <c r="R820">
        <f>VLOOKUP(M820,工作表1!$A$3:$B$1000,2,FALSE)</f>
        <v>3.875</v>
      </c>
      <c r="S820" t="str">
        <f>VLOOKUP(M820,工作表1!$A$3:$C$1000,3,FALSE)</f>
        <v>2029/12/31</v>
      </c>
      <c r="T820">
        <f t="shared" si="403"/>
        <v>5.0674999999999999</v>
      </c>
      <c r="U820">
        <f t="shared" si="402"/>
        <v>-1.1924999999999999</v>
      </c>
      <c r="V820" s="43">
        <f t="shared" si="414"/>
        <v>45107</v>
      </c>
      <c r="W820" s="43">
        <f t="shared" si="404"/>
        <v>45107</v>
      </c>
      <c r="X820" s="45">
        <f t="shared" si="415"/>
        <v>1.3166436464088398</v>
      </c>
      <c r="Y820" s="45">
        <f t="shared" si="416"/>
        <v>1.932397071066374</v>
      </c>
      <c r="Z820" s="47">
        <f t="shared" si="417"/>
        <v>102.37663354143588</v>
      </c>
      <c r="AA820" s="47">
        <f t="shared" si="418"/>
        <v>115.52855954472325</v>
      </c>
      <c r="AB820" s="45">
        <f t="shared" si="419"/>
        <v>3.4340999999999999</v>
      </c>
      <c r="AC820" s="2" t="str">
        <f t="shared" si="405"/>
        <v>TY1</v>
      </c>
      <c r="AD820">
        <f t="shared" si="406"/>
        <v>115.5625</v>
      </c>
      <c r="AE820">
        <f t="shared" si="407"/>
        <v>116.359375</v>
      </c>
      <c r="AF820" s="49">
        <f t="shared" si="434"/>
        <v>-0.796875</v>
      </c>
      <c r="AG820" s="3">
        <f t="shared" si="420"/>
        <v>115.52855954472325</v>
      </c>
      <c r="AH820">
        <f t="shared" si="421"/>
        <v>115.96719530029593</v>
      </c>
      <c r="AI820" s="51">
        <f t="shared" si="422"/>
        <v>-0.43863575557267609</v>
      </c>
      <c r="AJ820" s="52">
        <f t="shared" si="423"/>
        <v>0.35823924442732391</v>
      </c>
      <c r="AK820" s="2">
        <v>45048</v>
      </c>
      <c r="AL820" t="str">
        <v>91282CGS</v>
      </c>
      <c r="AM820">
        <v>2.9403000000000001</v>
      </c>
      <c r="AN820">
        <v>4.8721100000000002</v>
      </c>
      <c r="AO820">
        <v>0.87370000000000003</v>
      </c>
      <c r="AP820">
        <v>116.359375</v>
      </c>
      <c r="AQ820">
        <f>VLOOKUP(AL820,工作表1!$F$3:$G$1000,2,FALSE)</f>
        <v>3.625</v>
      </c>
      <c r="AR820" t="str">
        <f>VLOOKUP(AL820,工作表1!$F$3:$H$1000,3,FALSE)</f>
        <v>2030/3/31</v>
      </c>
      <c r="AS820">
        <f t="shared" si="408"/>
        <v>5.0674999999999999</v>
      </c>
      <c r="AT820">
        <f t="shared" si="409"/>
        <v>-1.4424999999999999</v>
      </c>
      <c r="AU820" s="43">
        <f t="shared" si="424"/>
        <v>45199</v>
      </c>
      <c r="AV820" s="43">
        <f t="shared" si="410"/>
        <v>45198</v>
      </c>
      <c r="AW820" s="45">
        <f t="shared" si="425"/>
        <v>0.32684426229508196</v>
      </c>
      <c r="AX820" s="45">
        <f t="shared" si="426"/>
        <v>1.8066387828430273</v>
      </c>
      <c r="AY820" s="47">
        <f t="shared" si="427"/>
        <v>101.07083823325972</v>
      </c>
      <c r="AZ820" s="47">
        <f t="shared" si="428"/>
        <v>115.96719530029593</v>
      </c>
      <c r="BA820" s="43"/>
      <c r="BC820" s="2">
        <v>45047</v>
      </c>
      <c r="BD820" t="str">
        <v>91282CAE</v>
      </c>
      <c r="BE820">
        <v>34.513100000000001</v>
      </c>
      <c r="BF820">
        <v>3.1303100000000001</v>
      </c>
      <c r="BG820">
        <v>0.71419999999999995</v>
      </c>
      <c r="BH820">
        <v>115.703125</v>
      </c>
      <c r="BI820">
        <f>VLOOKUP(BD820,工作表1!$K$3:$L$1000,2,FALSE)</f>
        <v>0.625</v>
      </c>
      <c r="BJ820" t="str">
        <f>VLOOKUP(BD820,工作表1!$K$3:$M$1000,3,FALSE)</f>
        <v>2030/8/15</v>
      </c>
      <c r="BK820">
        <f t="shared" si="411"/>
        <v>5.13</v>
      </c>
      <c r="BL820">
        <f t="shared" si="412"/>
        <v>-4.5049999999999999</v>
      </c>
      <c r="BM820" s="43">
        <f t="shared" si="429"/>
        <v>45153</v>
      </c>
      <c r="BN820" s="43">
        <f t="shared" si="413"/>
        <v>45289</v>
      </c>
      <c r="BO820" s="45">
        <f t="shared" si="430"/>
        <v>0.13121546961325967</v>
      </c>
      <c r="BP820" s="45">
        <f t="shared" si="431"/>
        <v>0.54388670248997195</v>
      </c>
      <c r="BQ820" s="47">
        <f t="shared" si="432"/>
        <v>81.31280062414011</v>
      </c>
      <c r="BR820" s="47">
        <f t="shared" si="433"/>
        <v>114.47566307665305</v>
      </c>
    </row>
    <row r="821" spans="6:70" x14ac:dyDescent="0.25">
      <c r="F821" s="2">
        <v>45063</v>
      </c>
      <c r="G821">
        <v>5.1349999999999998</v>
      </c>
      <c r="H821" s="43">
        <v>45086</v>
      </c>
      <c r="I821">
        <v>3.8323</v>
      </c>
      <c r="L821" s="2">
        <v>45047</v>
      </c>
      <c r="M821" t="str">
        <v>91282CGB</v>
      </c>
      <c r="N821">
        <v>4.2081999999999997</v>
      </c>
      <c r="O821">
        <v>4.2999099999999997</v>
      </c>
      <c r="P821">
        <v>0.88700000000000001</v>
      </c>
      <c r="Q821">
        <v>114.5</v>
      </c>
      <c r="R821">
        <f>VLOOKUP(M821,工作表1!$A$3:$B$1000,2,FALSE)</f>
        <v>3.875</v>
      </c>
      <c r="S821" t="str">
        <f>VLOOKUP(M821,工作表1!$A$3:$C$1000,3,FALSE)</f>
        <v>2029/12/31</v>
      </c>
      <c r="T821">
        <f t="shared" si="403"/>
        <v>5.13</v>
      </c>
      <c r="U821">
        <f t="shared" si="402"/>
        <v>-1.2549999999999999</v>
      </c>
      <c r="V821" s="43">
        <f t="shared" si="414"/>
        <v>45107</v>
      </c>
      <c r="W821" s="43">
        <f t="shared" si="404"/>
        <v>45107</v>
      </c>
      <c r="X821" s="45">
        <f t="shared" si="415"/>
        <v>1.305939226519337</v>
      </c>
      <c r="Y821" s="45">
        <f t="shared" si="416"/>
        <v>1.9323090895330357</v>
      </c>
      <c r="Z821" s="47">
        <f t="shared" si="417"/>
        <v>101.41491163878626</v>
      </c>
      <c r="AA821" s="47">
        <f t="shared" si="418"/>
        <v>114.4577557046439</v>
      </c>
      <c r="AB821" s="45">
        <f t="shared" si="419"/>
        <v>3.6044</v>
      </c>
      <c r="AC821" s="2" t="str">
        <f t="shared" si="405"/>
        <v>TY1</v>
      </c>
      <c r="AD821">
        <f t="shared" si="406"/>
        <v>114.5</v>
      </c>
      <c r="AE821">
        <f t="shared" si="407"/>
        <v>115.28125</v>
      </c>
      <c r="AF821" s="49">
        <f t="shared" si="434"/>
        <v>-0.78125</v>
      </c>
      <c r="AG821" s="3">
        <f t="shared" si="420"/>
        <v>114.4577557046439</v>
      </c>
      <c r="AH821">
        <f t="shared" si="421"/>
        <v>114.85864687277528</v>
      </c>
      <c r="AI821" s="51">
        <f t="shared" si="422"/>
        <v>-0.40089116813138048</v>
      </c>
      <c r="AJ821" s="52">
        <f t="shared" si="423"/>
        <v>0.38035883186861952</v>
      </c>
      <c r="AK821" s="2">
        <v>45047</v>
      </c>
      <c r="AL821" t="str">
        <v>91282CGS</v>
      </c>
      <c r="AM821">
        <v>1.8395999999999999</v>
      </c>
      <c r="AN821">
        <v>4.97464</v>
      </c>
      <c r="AO821">
        <v>0.87370000000000003</v>
      </c>
      <c r="AP821">
        <v>115.28125</v>
      </c>
      <c r="AQ821">
        <f>VLOOKUP(AL821,工作表1!$F$3:$G$1000,2,FALSE)</f>
        <v>3.625</v>
      </c>
      <c r="AR821" t="str">
        <f>VLOOKUP(AL821,工作表1!$F$3:$H$1000,3,FALSE)</f>
        <v>2030/3/31</v>
      </c>
      <c r="AS821">
        <f t="shared" si="408"/>
        <v>5.13</v>
      </c>
      <c r="AT821">
        <f t="shared" si="409"/>
        <v>-1.5049999999999999</v>
      </c>
      <c r="AU821" s="43">
        <f t="shared" si="424"/>
        <v>45199</v>
      </c>
      <c r="AV821" s="43">
        <f t="shared" si="410"/>
        <v>45198</v>
      </c>
      <c r="AW821" s="45">
        <f t="shared" si="425"/>
        <v>0.31693989071038253</v>
      </c>
      <c r="AX821" s="45">
        <f t="shared" si="426"/>
        <v>1.8066659181076425</v>
      </c>
      <c r="AY821" s="47">
        <f t="shared" si="427"/>
        <v>100.07458196452458</v>
      </c>
      <c r="AZ821" s="47">
        <f t="shared" si="428"/>
        <v>114.85864687277528</v>
      </c>
      <c r="BA821" s="43"/>
      <c r="BC821" s="2">
        <v>45044</v>
      </c>
      <c r="BD821" t="str">
        <v>91282CAE</v>
      </c>
      <c r="BE821">
        <v>37.5779</v>
      </c>
      <c r="BF821">
        <v>2.9432100000000001</v>
      </c>
      <c r="BG821">
        <v>0.71419999999999995</v>
      </c>
      <c r="BH821">
        <v>116.4375</v>
      </c>
      <c r="BI821">
        <f>VLOOKUP(BD821,工作表1!$K$3:$L$1000,2,FALSE)</f>
        <v>0.625</v>
      </c>
      <c r="BJ821" t="str">
        <f>VLOOKUP(BD821,工作表1!$K$3:$M$1000,3,FALSE)</f>
        <v>2030/8/15</v>
      </c>
      <c r="BK821">
        <f t="shared" si="411"/>
        <v>5.0880000000000001</v>
      </c>
      <c r="BL821">
        <f t="shared" si="412"/>
        <v>-4.4630000000000001</v>
      </c>
      <c r="BM821" s="43">
        <f t="shared" si="429"/>
        <v>45153</v>
      </c>
      <c r="BN821" s="43">
        <f t="shared" si="413"/>
        <v>45289</v>
      </c>
      <c r="BO821" s="45">
        <f t="shared" si="430"/>
        <v>0.1294889502762431</v>
      </c>
      <c r="BP821" s="45">
        <f t="shared" si="431"/>
        <v>0.54387251192007879</v>
      </c>
      <c r="BQ821" s="47">
        <f t="shared" si="432"/>
        <v>81.923795733546299</v>
      </c>
      <c r="BR821" s="47">
        <f t="shared" si="433"/>
        <v>115.29421702250525</v>
      </c>
    </row>
    <row r="822" spans="6:70" x14ac:dyDescent="0.25">
      <c r="F822" s="2">
        <v>45062</v>
      </c>
      <c r="G822">
        <v>5.1136499999999998</v>
      </c>
      <c r="H822" s="43">
        <v>45085</v>
      </c>
      <c r="I822">
        <v>3.7936000000000001</v>
      </c>
      <c r="L822" s="2">
        <v>45044</v>
      </c>
      <c r="M822" t="str">
        <v>91282CGB</v>
      </c>
      <c r="N822">
        <v>3.8313999999999999</v>
      </c>
      <c r="O822">
        <v>4.3491799999999996</v>
      </c>
      <c r="P822">
        <v>0.88700000000000001</v>
      </c>
      <c r="Q822">
        <v>115.203125</v>
      </c>
      <c r="R822">
        <f>VLOOKUP(M822,工作表1!$A$3:$B$1000,2,FALSE)</f>
        <v>3.875</v>
      </c>
      <c r="S822" t="str">
        <f>VLOOKUP(M822,工作表1!$A$3:$C$1000,3,FALSE)</f>
        <v>2029/12/31</v>
      </c>
      <c r="T822">
        <f t="shared" si="403"/>
        <v>5.0880000000000001</v>
      </c>
      <c r="U822">
        <f t="shared" si="402"/>
        <v>-1.2130000000000001</v>
      </c>
      <c r="V822" s="43">
        <f t="shared" si="414"/>
        <v>45107</v>
      </c>
      <c r="W822" s="43">
        <f t="shared" si="404"/>
        <v>45107</v>
      </c>
      <c r="X822" s="45">
        <f t="shared" si="415"/>
        <v>1.2952348066298343</v>
      </c>
      <c r="Y822" s="45">
        <f t="shared" si="416"/>
        <v>1.9322211079996974</v>
      </c>
      <c r="Z822" s="47">
        <f t="shared" si="417"/>
        <v>102.0233120296509</v>
      </c>
      <c r="AA822" s="47">
        <f t="shared" si="418"/>
        <v>115.13785699316637</v>
      </c>
      <c r="AB822" s="45">
        <f t="shared" si="419"/>
        <v>3.4569000000000001</v>
      </c>
      <c r="AC822" s="2" t="str">
        <f t="shared" si="405"/>
        <v>TY1</v>
      </c>
      <c r="AD822">
        <f t="shared" si="406"/>
        <v>115.203125</v>
      </c>
      <c r="AE822">
        <f t="shared" si="407"/>
        <v>116.015625</v>
      </c>
      <c r="AF822" s="49">
        <f t="shared" si="434"/>
        <v>-0.8125</v>
      </c>
      <c r="AG822" s="3">
        <f t="shared" si="420"/>
        <v>115.13785699316637</v>
      </c>
      <c r="AH822">
        <f t="shared" si="421"/>
        <v>115.5556850154147</v>
      </c>
      <c r="AI822" s="51">
        <f t="shared" si="422"/>
        <v>-0.41782802224832949</v>
      </c>
      <c r="AJ822" s="52">
        <f t="shared" si="423"/>
        <v>0.39467197775167051</v>
      </c>
      <c r="AK822" s="2">
        <v>45044</v>
      </c>
      <c r="AL822" t="str">
        <v>91282CGS</v>
      </c>
      <c r="AM822">
        <v>1.3829</v>
      </c>
      <c r="AN822">
        <v>4.9740500000000001</v>
      </c>
      <c r="AO822">
        <v>0.87370000000000003</v>
      </c>
      <c r="AP822">
        <v>116.015625</v>
      </c>
      <c r="AQ822">
        <f>VLOOKUP(AL822,工作表1!$F$3:$G$1000,2,FALSE)</f>
        <v>3.625</v>
      </c>
      <c r="AR822" t="str">
        <f>VLOOKUP(AL822,工作表1!$F$3:$H$1000,3,FALSE)</f>
        <v>2030/3/31</v>
      </c>
      <c r="AS822">
        <f t="shared" si="408"/>
        <v>5.0880000000000001</v>
      </c>
      <c r="AT822">
        <f t="shared" si="409"/>
        <v>-1.4630000000000001</v>
      </c>
      <c r="AU822" s="43">
        <f t="shared" si="424"/>
        <v>45199</v>
      </c>
      <c r="AV822" s="43">
        <f t="shared" si="410"/>
        <v>45198</v>
      </c>
      <c r="AW822" s="45">
        <f t="shared" si="425"/>
        <v>0.30703551912568305</v>
      </c>
      <c r="AX822" s="45">
        <f t="shared" si="426"/>
        <v>1.8066930533722585</v>
      </c>
      <c r="AY822" s="47">
        <f t="shared" si="427"/>
        <v>100.69935140436051</v>
      </c>
      <c r="AZ822" s="47">
        <f t="shared" si="428"/>
        <v>115.5556850154147</v>
      </c>
      <c r="BA822" s="43"/>
      <c r="BC822" s="2">
        <v>45043</v>
      </c>
      <c r="BD822" t="str">
        <v>91282CAE</v>
      </c>
      <c r="BE822">
        <v>36.066899999999997</v>
      </c>
      <c r="BF822">
        <v>3.0484900000000001</v>
      </c>
      <c r="BG822">
        <v>0.71419999999999995</v>
      </c>
      <c r="BH822">
        <v>115.9375</v>
      </c>
      <c r="BI822">
        <f>VLOOKUP(BD822,工作表1!$K$3:$L$1000,2,FALSE)</f>
        <v>0.625</v>
      </c>
      <c r="BJ822" t="str">
        <f>VLOOKUP(BD822,工作表1!$K$3:$M$1000,3,FALSE)</f>
        <v>2030/8/15</v>
      </c>
      <c r="BK822">
        <f t="shared" si="411"/>
        <v>5.1079999999999997</v>
      </c>
      <c r="BL822">
        <f t="shared" si="412"/>
        <v>-4.4829999999999997</v>
      </c>
      <c r="BM822" s="43">
        <f t="shared" si="429"/>
        <v>45153</v>
      </c>
      <c r="BN822" s="43">
        <f t="shared" si="413"/>
        <v>45289</v>
      </c>
      <c r="BO822" s="45">
        <f t="shared" si="430"/>
        <v>0.12430939226519336</v>
      </c>
      <c r="BP822" s="45">
        <f t="shared" si="431"/>
        <v>0.54382994021039888</v>
      </c>
      <c r="BQ822" s="47">
        <f t="shared" si="432"/>
        <v>81.514522896025611</v>
      </c>
      <c r="BR822" s="47">
        <f t="shared" si="433"/>
        <v>114.7475026984431</v>
      </c>
    </row>
    <row r="823" spans="6:70" x14ac:dyDescent="0.25">
      <c r="F823" s="2">
        <v>45061</v>
      </c>
      <c r="G823">
        <v>5.1100500000000002</v>
      </c>
      <c r="H823" s="43">
        <v>45084</v>
      </c>
      <c r="I823">
        <v>3.8786999999999998</v>
      </c>
      <c r="L823" s="2">
        <v>45043</v>
      </c>
      <c r="M823" t="str">
        <v>91282CGB</v>
      </c>
      <c r="N823">
        <v>4.4645000000000001</v>
      </c>
      <c r="O823">
        <v>4.2850400000000004</v>
      </c>
      <c r="P823">
        <v>0.88700000000000001</v>
      </c>
      <c r="Q823">
        <v>114.734375</v>
      </c>
      <c r="R823">
        <f>VLOOKUP(M823,工作表1!$A$3:$B$1000,2,FALSE)</f>
        <v>3.875</v>
      </c>
      <c r="S823" t="str">
        <f>VLOOKUP(M823,工作表1!$A$3:$C$1000,3,FALSE)</f>
        <v>2029/12/31</v>
      </c>
      <c r="T823">
        <f t="shared" si="403"/>
        <v>5.1079999999999997</v>
      </c>
      <c r="U823">
        <f t="shared" si="402"/>
        <v>-1.2329999999999997</v>
      </c>
      <c r="V823" s="43">
        <f t="shared" si="414"/>
        <v>45107</v>
      </c>
      <c r="W823" s="43">
        <f t="shared" si="404"/>
        <v>45107</v>
      </c>
      <c r="X823" s="45">
        <f t="shared" si="415"/>
        <v>1.2631215469613259</v>
      </c>
      <c r="Y823" s="45">
        <f t="shared" si="416"/>
        <v>1.9319571633996822</v>
      </c>
      <c r="Z823" s="47">
        <f t="shared" si="417"/>
        <v>101.64206141813753</v>
      </c>
      <c r="AA823" s="47">
        <f t="shared" si="418"/>
        <v>114.71784317653844</v>
      </c>
      <c r="AB823" s="45">
        <f t="shared" si="419"/>
        <v>3.5682</v>
      </c>
      <c r="AC823" s="2" t="str">
        <f t="shared" si="405"/>
        <v>TY1</v>
      </c>
      <c r="AD823">
        <f t="shared" si="406"/>
        <v>114.734375</v>
      </c>
      <c r="AE823">
        <f t="shared" si="407"/>
        <v>115.515625</v>
      </c>
      <c r="AF823" s="49">
        <f t="shared" si="434"/>
        <v>-0.78125</v>
      </c>
      <c r="AG823" s="3">
        <f t="shared" si="420"/>
        <v>114.71784317653844</v>
      </c>
      <c r="AH823">
        <f t="shared" si="421"/>
        <v>115.12031557830618</v>
      </c>
      <c r="AI823" s="51">
        <f t="shared" si="422"/>
        <v>-0.40247240176773857</v>
      </c>
      <c r="AJ823" s="52">
        <f t="shared" si="423"/>
        <v>0.37877759823226143</v>
      </c>
      <c r="AK823" s="2">
        <v>45043</v>
      </c>
      <c r="AL823" t="str">
        <v>91282CGS</v>
      </c>
      <c r="AM823">
        <v>2.0333999999999999</v>
      </c>
      <c r="AN823">
        <v>4.9333499999999999</v>
      </c>
      <c r="AO823">
        <v>0.87370000000000003</v>
      </c>
      <c r="AP823">
        <v>115.515625</v>
      </c>
      <c r="AQ823">
        <f>VLOOKUP(AL823,工作表1!$F$3:$G$1000,2,FALSE)</f>
        <v>3.625</v>
      </c>
      <c r="AR823" t="str">
        <f>VLOOKUP(AL823,工作表1!$F$3:$H$1000,3,FALSE)</f>
        <v>2030/3/31</v>
      </c>
      <c r="AS823">
        <f t="shared" si="408"/>
        <v>5.1079999999999997</v>
      </c>
      <c r="AT823">
        <f t="shared" si="409"/>
        <v>-1.4829999999999997</v>
      </c>
      <c r="AU823" s="43">
        <f t="shared" si="424"/>
        <v>45199</v>
      </c>
      <c r="AV823" s="43">
        <f t="shared" si="410"/>
        <v>45198</v>
      </c>
      <c r="AW823" s="45">
        <f t="shared" si="425"/>
        <v>0.27732240437158473</v>
      </c>
      <c r="AX823" s="45">
        <f t="shared" si="426"/>
        <v>1.8067744591661052</v>
      </c>
      <c r="AY823" s="47">
        <f t="shared" si="427"/>
        <v>100.30521521543886</v>
      </c>
      <c r="AZ823" s="47">
        <f t="shared" si="428"/>
        <v>115.12031557830618</v>
      </c>
      <c r="BA823" s="43"/>
      <c r="BC823" s="2">
        <v>45042</v>
      </c>
      <c r="BD823" t="str">
        <v>91282CAE</v>
      </c>
      <c r="BE823">
        <v>38.000300000000003</v>
      </c>
      <c r="BF823">
        <v>2.9278499999999998</v>
      </c>
      <c r="BG823">
        <v>0.71419999999999995</v>
      </c>
      <c r="BH823">
        <v>116.765625</v>
      </c>
      <c r="BI823">
        <f>VLOOKUP(BD823,工作表1!$K$3:$L$1000,2,FALSE)</f>
        <v>0.625</v>
      </c>
      <c r="BJ823" t="str">
        <f>VLOOKUP(BD823,工作表1!$K$3:$M$1000,3,FALSE)</f>
        <v>2030/8/15</v>
      </c>
      <c r="BK823">
        <f t="shared" si="411"/>
        <v>5.0658500000000002</v>
      </c>
      <c r="BL823">
        <f t="shared" si="412"/>
        <v>-4.4408500000000002</v>
      </c>
      <c r="BM823" s="43">
        <f t="shared" si="429"/>
        <v>45153</v>
      </c>
      <c r="BN823" s="43">
        <f t="shared" si="413"/>
        <v>45289</v>
      </c>
      <c r="BO823" s="45">
        <f t="shared" si="430"/>
        <v>0.12258287292817679</v>
      </c>
      <c r="BP823" s="45">
        <f t="shared" si="431"/>
        <v>0.54381574964050561</v>
      </c>
      <c r="BQ823" s="47">
        <f t="shared" si="432"/>
        <v>82.155719070229537</v>
      </c>
      <c r="BR823" s="47">
        <f t="shared" si="433"/>
        <v>115.60746071461169</v>
      </c>
    </row>
    <row r="824" spans="6:70" x14ac:dyDescent="0.25">
      <c r="F824" s="2">
        <v>45058</v>
      </c>
      <c r="G824">
        <v>5.101</v>
      </c>
      <c r="H824" s="43">
        <v>45083</v>
      </c>
      <c r="I824">
        <v>3.7422</v>
      </c>
      <c r="L824" s="2">
        <v>45042</v>
      </c>
      <c r="M824" t="str">
        <v>91282CGB</v>
      </c>
      <c r="N824">
        <v>3.4664000000000001</v>
      </c>
      <c r="O824">
        <v>4.42882</v>
      </c>
      <c r="P824">
        <v>0.88700000000000001</v>
      </c>
      <c r="Q824">
        <v>115.546875</v>
      </c>
      <c r="R824">
        <f>VLOOKUP(M824,工作表1!$A$3:$B$1000,2,FALSE)</f>
        <v>3.875</v>
      </c>
      <c r="S824" t="str">
        <f>VLOOKUP(M824,工作表1!$A$3:$C$1000,3,FALSE)</f>
        <v>2029/12/31</v>
      </c>
      <c r="T824">
        <f t="shared" si="403"/>
        <v>5.0658500000000002</v>
      </c>
      <c r="U824">
        <f t="shared" si="402"/>
        <v>-1.1908500000000002</v>
      </c>
      <c r="V824" s="43">
        <f t="shared" si="414"/>
        <v>45107</v>
      </c>
      <c r="W824" s="43">
        <f t="shared" si="404"/>
        <v>45107</v>
      </c>
      <c r="X824" s="45">
        <f t="shared" si="415"/>
        <v>1.2524171270718232</v>
      </c>
      <c r="Y824" s="45">
        <f t="shared" si="416"/>
        <v>1.9318691818663436</v>
      </c>
      <c r="Z824" s="47">
        <f t="shared" si="417"/>
        <v>102.32850454104053</v>
      </c>
      <c r="AA824" s="47">
        <f t="shared" si="418"/>
        <v>115.48530442852642</v>
      </c>
      <c r="AB824" s="45">
        <f t="shared" si="419"/>
        <v>3.4712000000000001</v>
      </c>
      <c r="AC824" s="2" t="str">
        <f t="shared" si="405"/>
        <v>TY1</v>
      </c>
      <c r="AD824">
        <f t="shared" si="406"/>
        <v>115.546875</v>
      </c>
      <c r="AE824">
        <f t="shared" si="407"/>
        <v>116.34375</v>
      </c>
      <c r="AF824" s="49">
        <f t="shared" si="434"/>
        <v>-0.796875</v>
      </c>
      <c r="AG824" s="3">
        <f t="shared" si="420"/>
        <v>115.48530442852642</v>
      </c>
      <c r="AH824">
        <f t="shared" si="421"/>
        <v>115.92424336817565</v>
      </c>
      <c r="AI824" s="51">
        <f t="shared" si="422"/>
        <v>-0.43893893964923336</v>
      </c>
      <c r="AJ824" s="52">
        <f t="shared" si="423"/>
        <v>0.35793606035076664</v>
      </c>
      <c r="AK824" s="2">
        <v>45042</v>
      </c>
      <c r="AL824" t="str">
        <v>91282CGS</v>
      </c>
      <c r="AM824">
        <v>1.9971000000000001</v>
      </c>
      <c r="AN824">
        <v>4.9009299999999998</v>
      </c>
      <c r="AO824">
        <v>0.87370000000000003</v>
      </c>
      <c r="AP824">
        <v>116.34375</v>
      </c>
      <c r="AQ824">
        <f>VLOOKUP(AL824,工作表1!$F$3:$G$1000,2,FALSE)</f>
        <v>3.625</v>
      </c>
      <c r="AR824" t="str">
        <f>VLOOKUP(AL824,工作表1!$F$3:$H$1000,3,FALSE)</f>
        <v>2030/3/31</v>
      </c>
      <c r="AS824">
        <f t="shared" si="408"/>
        <v>5.0658500000000002</v>
      </c>
      <c r="AT824">
        <f t="shared" si="409"/>
        <v>-1.4408500000000002</v>
      </c>
      <c r="AU824" s="43">
        <f t="shared" si="424"/>
        <v>45199</v>
      </c>
      <c r="AV824" s="43">
        <f t="shared" si="410"/>
        <v>45198</v>
      </c>
      <c r="AW824" s="45">
        <f t="shared" si="425"/>
        <v>0.26741803278688525</v>
      </c>
      <c r="AX824" s="45">
        <f t="shared" si="426"/>
        <v>1.8068015944307207</v>
      </c>
      <c r="AY824" s="47">
        <f t="shared" si="427"/>
        <v>101.0239665011708</v>
      </c>
      <c r="AZ824" s="47">
        <f t="shared" si="428"/>
        <v>115.92424336817565</v>
      </c>
      <c r="BA824" s="43"/>
      <c r="BC824" s="2">
        <v>45041</v>
      </c>
      <c r="BD824" t="str">
        <v>91282CAE</v>
      </c>
      <c r="BE824">
        <v>39.178699999999999</v>
      </c>
      <c r="BF824">
        <v>2.8683999999999998</v>
      </c>
      <c r="BG824">
        <v>0.71419999999999995</v>
      </c>
      <c r="BH824">
        <v>117.015625</v>
      </c>
      <c r="BI824">
        <f>VLOOKUP(BD824,工作表1!$K$3:$L$1000,2,FALSE)</f>
        <v>0.625</v>
      </c>
      <c r="BJ824" t="str">
        <f>VLOOKUP(BD824,工作表1!$K$3:$M$1000,3,FALSE)</f>
        <v>2030/8/15</v>
      </c>
      <c r="BK824">
        <f t="shared" si="411"/>
        <v>5.0529999999999999</v>
      </c>
      <c r="BL824">
        <f t="shared" si="412"/>
        <v>-4.4279999999999999</v>
      </c>
      <c r="BM824" s="43">
        <f t="shared" si="429"/>
        <v>45153</v>
      </c>
      <c r="BN824" s="43">
        <f t="shared" si="413"/>
        <v>45289</v>
      </c>
      <c r="BO824" s="45">
        <f t="shared" si="430"/>
        <v>0.12085635359116023</v>
      </c>
      <c r="BP824" s="45">
        <f t="shared" si="431"/>
        <v>0.54380155907061223</v>
      </c>
      <c r="BQ824" s="47">
        <f t="shared" si="432"/>
        <v>82.359121073651025</v>
      </c>
      <c r="BR824" s="47">
        <f t="shared" si="433"/>
        <v>115.88225311625557</v>
      </c>
    </row>
    <row r="825" spans="6:70" x14ac:dyDescent="0.25">
      <c r="F825" s="2">
        <v>45057</v>
      </c>
      <c r="G825">
        <v>5.0830500000000001</v>
      </c>
      <c r="H825" s="43">
        <v>45082</v>
      </c>
      <c r="I825">
        <v>3.7576000000000001</v>
      </c>
      <c r="L825" s="2">
        <v>45041</v>
      </c>
      <c r="M825" t="str">
        <v>91282CGB</v>
      </c>
      <c r="N825">
        <v>4.0236000000000001</v>
      </c>
      <c r="O825">
        <v>4.34091</v>
      </c>
      <c r="P825">
        <v>0.88700000000000001</v>
      </c>
      <c r="Q825">
        <v>115.796875</v>
      </c>
      <c r="R825">
        <f>VLOOKUP(M825,工作表1!$A$3:$B$1000,2,FALSE)</f>
        <v>3.875</v>
      </c>
      <c r="S825" t="str">
        <f>VLOOKUP(M825,工作表1!$A$3:$C$1000,3,FALSE)</f>
        <v>2029/12/31</v>
      </c>
      <c r="T825">
        <f t="shared" si="403"/>
        <v>5.0529999999999999</v>
      </c>
      <c r="U825">
        <f t="shared" si="402"/>
        <v>-1.1779999999999999</v>
      </c>
      <c r="V825" s="43">
        <f t="shared" si="414"/>
        <v>45107</v>
      </c>
      <c r="W825" s="43">
        <f t="shared" si="404"/>
        <v>45107</v>
      </c>
      <c r="X825" s="45">
        <f t="shared" si="415"/>
        <v>1.2417127071823204</v>
      </c>
      <c r="Y825" s="45">
        <f t="shared" si="416"/>
        <v>1.9317812003330053</v>
      </c>
      <c r="Z825" s="47">
        <f t="shared" si="417"/>
        <v>102.56326494065277</v>
      </c>
      <c r="AA825" s="47">
        <f t="shared" si="418"/>
        <v>115.74924075133782</v>
      </c>
      <c r="AB825" s="45">
        <f t="shared" si="419"/>
        <v>3.4230999999999998</v>
      </c>
      <c r="AC825" s="2" t="str">
        <f t="shared" si="405"/>
        <v>TY1</v>
      </c>
      <c r="AD825">
        <f t="shared" si="406"/>
        <v>115.796875</v>
      </c>
      <c r="AE825">
        <f t="shared" si="407"/>
        <v>116.59375</v>
      </c>
      <c r="AF825" s="49">
        <f t="shared" si="434"/>
        <v>-0.796875</v>
      </c>
      <c r="AG825" s="3">
        <f t="shared" si="420"/>
        <v>115.74924075133782</v>
      </c>
      <c r="AH825">
        <f t="shared" si="421"/>
        <v>116.17018782161792</v>
      </c>
      <c r="AI825" s="51">
        <f t="shared" si="422"/>
        <v>-0.42094707028009282</v>
      </c>
      <c r="AJ825" s="52">
        <f t="shared" si="423"/>
        <v>0.37592792971990718</v>
      </c>
      <c r="AK825" s="2">
        <v>45041</v>
      </c>
      <c r="AL825" t="str">
        <v>91282CGS</v>
      </c>
      <c r="AM825">
        <v>2.1766000000000001</v>
      </c>
      <c r="AN825">
        <v>4.8813899999999997</v>
      </c>
      <c r="AO825">
        <v>0.87370000000000003</v>
      </c>
      <c r="AP825">
        <v>116.59375</v>
      </c>
      <c r="AQ825">
        <f>VLOOKUP(AL825,工作表1!$F$3:$G$1000,2,FALSE)</f>
        <v>3.625</v>
      </c>
      <c r="AR825" t="str">
        <f>VLOOKUP(AL825,工作表1!$F$3:$H$1000,3,FALSE)</f>
        <v>2030/3/31</v>
      </c>
      <c r="AS825">
        <f t="shared" si="408"/>
        <v>5.0529999999999999</v>
      </c>
      <c r="AT825">
        <f t="shared" si="409"/>
        <v>-1.4279999999999999</v>
      </c>
      <c r="AU825" s="43">
        <f t="shared" si="424"/>
        <v>45199</v>
      </c>
      <c r="AV825" s="43">
        <f t="shared" si="410"/>
        <v>45198</v>
      </c>
      <c r="AW825" s="45">
        <f t="shared" si="425"/>
        <v>0.25751366120218577</v>
      </c>
      <c r="AX825" s="45">
        <f t="shared" si="426"/>
        <v>1.8068287296953365</v>
      </c>
      <c r="AY825" s="47">
        <f t="shared" si="427"/>
        <v>101.24274524586629</v>
      </c>
      <c r="AZ825" s="47">
        <f t="shared" si="428"/>
        <v>116.17018782161792</v>
      </c>
      <c r="BA825" s="43"/>
      <c r="BC825" s="2">
        <v>45040</v>
      </c>
      <c r="BD825" t="str">
        <v>91282CAE</v>
      </c>
      <c r="BE825">
        <v>36.067399999999999</v>
      </c>
      <c r="BF825">
        <v>3.0379</v>
      </c>
      <c r="BG825">
        <v>0.71419999999999995</v>
      </c>
      <c r="BH825">
        <v>116.0625</v>
      </c>
      <c r="BI825">
        <f>VLOOKUP(BD825,工作表1!$K$3:$L$1000,2,FALSE)</f>
        <v>0.625</v>
      </c>
      <c r="BJ825" t="str">
        <f>VLOOKUP(BD825,工作表1!$K$3:$M$1000,3,FALSE)</f>
        <v>2030/8/15</v>
      </c>
      <c r="BK825">
        <f t="shared" si="411"/>
        <v>5.0860500000000002</v>
      </c>
      <c r="BL825">
        <f t="shared" si="412"/>
        <v>-4.4610500000000002</v>
      </c>
      <c r="BM825" s="43">
        <f t="shared" si="429"/>
        <v>45153</v>
      </c>
      <c r="BN825" s="43">
        <f t="shared" si="413"/>
        <v>45289</v>
      </c>
      <c r="BO825" s="45">
        <f t="shared" si="430"/>
        <v>0.11912983425414365</v>
      </c>
      <c r="BP825" s="45">
        <f t="shared" si="431"/>
        <v>0.54378736850071896</v>
      </c>
      <c r="BQ825" s="47">
        <f t="shared" si="432"/>
        <v>81.579156466573579</v>
      </c>
      <c r="BR825" s="47">
        <f t="shared" si="433"/>
        <v>114.82434039414164</v>
      </c>
    </row>
    <row r="826" spans="6:70" x14ac:dyDescent="0.25">
      <c r="F826" s="2">
        <v>45056</v>
      </c>
      <c r="G826">
        <v>5.0794499999999996</v>
      </c>
      <c r="H826" s="43">
        <v>45079</v>
      </c>
      <c r="I826">
        <v>3.7755999999999998</v>
      </c>
      <c r="L826" s="2">
        <v>45040</v>
      </c>
      <c r="M826" t="str">
        <v>91282CGB</v>
      </c>
      <c r="N826">
        <v>3.7025000000000001</v>
      </c>
      <c r="O826">
        <v>4.4221199999999996</v>
      </c>
      <c r="P826">
        <v>0.88700000000000001</v>
      </c>
      <c r="Q826">
        <v>114.875</v>
      </c>
      <c r="R826">
        <f>VLOOKUP(M826,工作表1!$A$3:$B$1000,2,FALSE)</f>
        <v>3.875</v>
      </c>
      <c r="S826" t="str">
        <f>VLOOKUP(M826,工作表1!$A$3:$C$1000,3,FALSE)</f>
        <v>2029/12/31</v>
      </c>
      <c r="T826">
        <f t="shared" si="403"/>
        <v>5.0860500000000002</v>
      </c>
      <c r="U826">
        <f t="shared" si="402"/>
        <v>-1.2110500000000002</v>
      </c>
      <c r="V826" s="43">
        <f t="shared" si="414"/>
        <v>45107</v>
      </c>
      <c r="W826" s="43">
        <f t="shared" si="404"/>
        <v>45107</v>
      </c>
      <c r="X826" s="45">
        <f t="shared" si="415"/>
        <v>1.2310082872928179</v>
      </c>
      <c r="Y826" s="45">
        <f t="shared" si="416"/>
        <v>1.9316932187996672</v>
      </c>
      <c r="Z826" s="47">
        <f t="shared" si="417"/>
        <v>101.70966766660553</v>
      </c>
      <c r="AA826" s="47">
        <f t="shared" si="418"/>
        <v>114.79557384692443</v>
      </c>
      <c r="AB826" s="45">
        <f t="shared" si="419"/>
        <v>3.5274000000000001</v>
      </c>
      <c r="AC826" s="2" t="str">
        <f t="shared" si="405"/>
        <v>TY1</v>
      </c>
      <c r="AD826">
        <f t="shared" si="406"/>
        <v>114.875</v>
      </c>
      <c r="AE826">
        <f t="shared" si="407"/>
        <v>115.640625</v>
      </c>
      <c r="AF826" s="49">
        <f t="shared" si="434"/>
        <v>-0.765625</v>
      </c>
      <c r="AG826" s="3">
        <f t="shared" si="420"/>
        <v>114.79557384692443</v>
      </c>
      <c r="AH826">
        <f t="shared" si="421"/>
        <v>115.19198686317891</v>
      </c>
      <c r="AI826" s="51">
        <f t="shared" si="422"/>
        <v>-0.39641301625448477</v>
      </c>
      <c r="AJ826" s="52">
        <f t="shared" si="423"/>
        <v>0.36921198374551523</v>
      </c>
      <c r="AK826" s="2">
        <v>45040</v>
      </c>
      <c r="AL826" t="str">
        <v>91282CGS</v>
      </c>
      <c r="AM826">
        <v>1.4782</v>
      </c>
      <c r="AN826">
        <v>4.9387800000000004</v>
      </c>
      <c r="AO826">
        <v>0.87370000000000003</v>
      </c>
      <c r="AP826">
        <v>115.640625</v>
      </c>
      <c r="AQ826">
        <f>VLOOKUP(AL826,工作表1!$F$3:$G$1000,2,FALSE)</f>
        <v>3.625</v>
      </c>
      <c r="AR826" t="str">
        <f>VLOOKUP(AL826,工作表1!$F$3:$H$1000,3,FALSE)</f>
        <v>2030/3/31</v>
      </c>
      <c r="AS826">
        <f t="shared" si="408"/>
        <v>5.0860500000000002</v>
      </c>
      <c r="AT826">
        <f t="shared" si="409"/>
        <v>-1.4610500000000002</v>
      </c>
      <c r="AU826" s="43">
        <f t="shared" si="424"/>
        <v>45199</v>
      </c>
      <c r="AV826" s="43">
        <f t="shared" si="410"/>
        <v>45198</v>
      </c>
      <c r="AW826" s="45">
        <f t="shared" si="425"/>
        <v>0.24760928961748635</v>
      </c>
      <c r="AX826" s="45">
        <f t="shared" si="426"/>
        <v>1.8068558649599522</v>
      </c>
      <c r="AY826" s="47">
        <f t="shared" si="427"/>
        <v>100.37204203309</v>
      </c>
      <c r="AZ826" s="47">
        <f t="shared" si="428"/>
        <v>115.19198686317891</v>
      </c>
      <c r="BA826" s="43"/>
      <c r="BC826" s="2">
        <v>45037</v>
      </c>
      <c r="BD826" t="str">
        <v>91282CAE</v>
      </c>
      <c r="BE826">
        <v>34.8658</v>
      </c>
      <c r="BF826">
        <v>3.0973199999999999</v>
      </c>
      <c r="BG826">
        <v>0.71419999999999995</v>
      </c>
      <c r="BH826">
        <v>115.625</v>
      </c>
      <c r="BI826">
        <f>VLOOKUP(BD826,工作表1!$K$3:$L$1000,2,FALSE)</f>
        <v>0.625</v>
      </c>
      <c r="BJ826" t="str">
        <f>VLOOKUP(BD826,工作表1!$K$3:$M$1000,3,FALSE)</f>
        <v>2030/8/15</v>
      </c>
      <c r="BK826">
        <f t="shared" si="411"/>
        <v>5.0896499999999998</v>
      </c>
      <c r="BL826">
        <f t="shared" si="412"/>
        <v>-4.4646499999999998</v>
      </c>
      <c r="BM826" s="43">
        <f t="shared" si="429"/>
        <v>45153</v>
      </c>
      <c r="BN826" s="43">
        <f t="shared" si="413"/>
        <v>45289</v>
      </c>
      <c r="BO826" s="45">
        <f t="shared" si="430"/>
        <v>0.11740331491712706</v>
      </c>
      <c r="BP826" s="45">
        <f t="shared" si="431"/>
        <v>0.54377317793082569</v>
      </c>
      <c r="BQ826" s="47">
        <f t="shared" si="432"/>
        <v>81.23492619900631</v>
      </c>
      <c r="BR826" s="47">
        <f t="shared" si="433"/>
        <v>114.34826520673502</v>
      </c>
    </row>
    <row r="827" spans="6:70" x14ac:dyDescent="0.25">
      <c r="F827" s="2">
        <v>45055</v>
      </c>
      <c r="G827">
        <v>5.1135000000000002</v>
      </c>
      <c r="H827" s="43">
        <v>45078</v>
      </c>
      <c r="I827">
        <v>3.6454</v>
      </c>
      <c r="L827" s="2">
        <v>45037</v>
      </c>
      <c r="M827" t="str">
        <v>91282CGB</v>
      </c>
      <c r="N827">
        <v>4.2319000000000004</v>
      </c>
      <c r="O827">
        <v>4.3403</v>
      </c>
      <c r="P827">
        <v>0.88700000000000001</v>
      </c>
      <c r="Q827">
        <v>114.46875</v>
      </c>
      <c r="R827">
        <f>VLOOKUP(M827,工作表1!$A$3:$B$1000,2,FALSE)</f>
        <v>3.875</v>
      </c>
      <c r="S827" t="str">
        <f>VLOOKUP(M827,工作表1!$A$3:$C$1000,3,FALSE)</f>
        <v>2029/12/31</v>
      </c>
      <c r="T827">
        <f t="shared" si="403"/>
        <v>5.0896499999999998</v>
      </c>
      <c r="U827">
        <f t="shared" si="402"/>
        <v>-1.2146499999999998</v>
      </c>
      <c r="V827" s="43">
        <f t="shared" si="414"/>
        <v>45107</v>
      </c>
      <c r="W827" s="43">
        <f t="shared" si="404"/>
        <v>45107</v>
      </c>
      <c r="X827" s="45">
        <f t="shared" si="415"/>
        <v>1.2203038674033149</v>
      </c>
      <c r="Y827" s="45">
        <f t="shared" si="416"/>
        <v>1.9316052372663286</v>
      </c>
      <c r="Z827" s="47">
        <f t="shared" si="417"/>
        <v>101.36693217480266</v>
      </c>
      <c r="AA827" s="47">
        <f t="shared" si="418"/>
        <v>114.41187810500628</v>
      </c>
      <c r="AB827" s="45">
        <f t="shared" si="419"/>
        <v>3.617</v>
      </c>
      <c r="AC827" s="2" t="str">
        <f t="shared" si="405"/>
        <v>TY1</v>
      </c>
      <c r="AD827">
        <f t="shared" si="406"/>
        <v>114.46875</v>
      </c>
      <c r="AE827">
        <f t="shared" si="407"/>
        <v>115.203125</v>
      </c>
      <c r="AF827" s="49">
        <f t="shared" si="434"/>
        <v>-0.734375</v>
      </c>
      <c r="AG827" s="3">
        <f t="shared" si="420"/>
        <v>114.41187810500628</v>
      </c>
      <c r="AH827">
        <f t="shared" si="421"/>
        <v>114.78520279522664</v>
      </c>
      <c r="AI827" s="51">
        <f t="shared" si="422"/>
        <v>-0.37332469022035752</v>
      </c>
      <c r="AJ827" s="52">
        <f t="shared" si="423"/>
        <v>0.36105030977964248</v>
      </c>
      <c r="AK827" s="2">
        <v>45037</v>
      </c>
      <c r="AL827" t="str">
        <v>91282CGS</v>
      </c>
      <c r="AM827">
        <v>1.9834000000000001</v>
      </c>
      <c r="AN827">
        <v>4.8962000000000003</v>
      </c>
      <c r="AO827">
        <v>0.87370000000000003</v>
      </c>
      <c r="AP827">
        <v>115.203125</v>
      </c>
      <c r="AQ827">
        <f>VLOOKUP(AL827,工作表1!$F$3:$G$1000,2,FALSE)</f>
        <v>3.625</v>
      </c>
      <c r="AR827" t="str">
        <f>VLOOKUP(AL827,工作表1!$F$3:$H$1000,3,FALSE)</f>
        <v>2030/3/31</v>
      </c>
      <c r="AS827">
        <f t="shared" si="408"/>
        <v>5.0896499999999998</v>
      </c>
      <c r="AT827">
        <f t="shared" si="409"/>
        <v>-1.4646499999999998</v>
      </c>
      <c r="AU827" s="43">
        <f t="shared" si="424"/>
        <v>45199</v>
      </c>
      <c r="AV827" s="43">
        <f t="shared" si="410"/>
        <v>45198</v>
      </c>
      <c r="AW827" s="45">
        <f t="shared" si="425"/>
        <v>0.2377049180327869</v>
      </c>
      <c r="AX827" s="45">
        <f t="shared" si="426"/>
        <v>1.8068830002245677</v>
      </c>
      <c r="AY827" s="47">
        <f t="shared" si="427"/>
        <v>100.01332742419865</v>
      </c>
      <c r="AZ827" s="47">
        <f t="shared" si="428"/>
        <v>114.78520279522664</v>
      </c>
      <c r="BA827" s="43"/>
      <c r="BC827" s="2">
        <v>45036</v>
      </c>
      <c r="BD827" t="str">
        <v>91282CAE</v>
      </c>
      <c r="BE827">
        <v>24.908000000000001</v>
      </c>
      <c r="BF827">
        <v>3.6575799999999998</v>
      </c>
      <c r="BG827">
        <v>0.71419999999999995</v>
      </c>
      <c r="BH827">
        <v>116.25</v>
      </c>
      <c r="BI827">
        <f>VLOOKUP(BD827,工作表1!$K$3:$L$1000,2,FALSE)</f>
        <v>0.625</v>
      </c>
      <c r="BJ827" t="str">
        <f>VLOOKUP(BD827,工作表1!$K$3:$M$1000,3,FALSE)</f>
        <v>2030/8/15</v>
      </c>
      <c r="BK827">
        <f t="shared" si="411"/>
        <v>5.0795500000000002</v>
      </c>
      <c r="BL827">
        <f t="shared" si="412"/>
        <v>-4.4545500000000002</v>
      </c>
      <c r="BM827" s="43">
        <f t="shared" si="429"/>
        <v>45153</v>
      </c>
      <c r="BN827" s="43">
        <f t="shared" si="413"/>
        <v>45289</v>
      </c>
      <c r="BO827" s="45">
        <f t="shared" si="430"/>
        <v>0.11222375690607736</v>
      </c>
      <c r="BP827" s="45">
        <f t="shared" si="431"/>
        <v>0.54373060622114588</v>
      </c>
      <c r="BQ827" s="47">
        <f t="shared" si="432"/>
        <v>81.354895284403099</v>
      </c>
      <c r="BR827" s="47">
        <f t="shared" si="433"/>
        <v>114.51364071998225</v>
      </c>
    </row>
    <row r="828" spans="6:70" x14ac:dyDescent="0.25">
      <c r="F828" s="2">
        <v>45054</v>
      </c>
      <c r="G828">
        <v>5.0960000000000001</v>
      </c>
      <c r="H828" s="43">
        <v>45077</v>
      </c>
      <c r="I828">
        <v>3.6989000000000001</v>
      </c>
      <c r="L828" s="2">
        <v>45036</v>
      </c>
      <c r="M828" t="str">
        <v>91282CGB</v>
      </c>
      <c r="N828">
        <v>3.7744</v>
      </c>
      <c r="O828">
        <v>4.43933</v>
      </c>
      <c r="P828">
        <v>0.88700000000000001</v>
      </c>
      <c r="Q828">
        <v>114.65625</v>
      </c>
      <c r="R828">
        <f>VLOOKUP(M828,工作表1!$A$3:$B$1000,2,FALSE)</f>
        <v>3.875</v>
      </c>
      <c r="S828" t="str">
        <f>VLOOKUP(M828,工作表1!$A$3:$C$1000,3,FALSE)</f>
        <v>2029/12/31</v>
      </c>
      <c r="T828">
        <f t="shared" si="403"/>
        <v>5.0795500000000002</v>
      </c>
      <c r="U828">
        <f t="shared" si="402"/>
        <v>-1.2045500000000002</v>
      </c>
      <c r="V828" s="43">
        <f t="shared" si="414"/>
        <v>45107</v>
      </c>
      <c r="W828" s="43">
        <f t="shared" si="404"/>
        <v>45107</v>
      </c>
      <c r="X828" s="45">
        <f t="shared" si="415"/>
        <v>1.1881906077348066</v>
      </c>
      <c r="Y828" s="45">
        <f t="shared" si="416"/>
        <v>1.9313412926663134</v>
      </c>
      <c r="Z828" s="47">
        <f t="shared" si="417"/>
        <v>101.53123359206572</v>
      </c>
      <c r="AA828" s="47">
        <f t="shared" si="418"/>
        <v>114.60077284518502</v>
      </c>
      <c r="AB828" s="45">
        <f t="shared" si="419"/>
        <v>3.5785999999999998</v>
      </c>
      <c r="AC828" s="2" t="str">
        <f t="shared" si="405"/>
        <v>TY1</v>
      </c>
      <c r="AD828">
        <f t="shared" si="406"/>
        <v>114.65625</v>
      </c>
      <c r="AE828">
        <f t="shared" si="407"/>
        <v>115.40625</v>
      </c>
      <c r="AF828" s="49">
        <f t="shared" si="434"/>
        <v>-0.75</v>
      </c>
      <c r="AG828" s="3">
        <f t="shared" si="420"/>
        <v>114.60077284518502</v>
      </c>
      <c r="AH828">
        <f t="shared" si="421"/>
        <v>114.97714551399048</v>
      </c>
      <c r="AI828" s="51">
        <f t="shared" si="422"/>
        <v>-0.37637266880545894</v>
      </c>
      <c r="AJ828" s="52">
        <f t="shared" si="423"/>
        <v>0.37362733119454106</v>
      </c>
      <c r="AK828" s="2">
        <v>45036</v>
      </c>
      <c r="AL828" t="str">
        <v>91282CGS</v>
      </c>
      <c r="AM828">
        <v>1.1052999999999999</v>
      </c>
      <c r="AN828">
        <v>4.94808</v>
      </c>
      <c r="AO828">
        <v>0.87370000000000003</v>
      </c>
      <c r="AP828">
        <v>115.40625</v>
      </c>
      <c r="AQ828">
        <f>VLOOKUP(AL828,工作表1!$F$3:$G$1000,2,FALSE)</f>
        <v>3.625</v>
      </c>
      <c r="AR828" t="str">
        <f>VLOOKUP(AL828,工作表1!$F$3:$H$1000,3,FALSE)</f>
        <v>2030/3/31</v>
      </c>
      <c r="AS828">
        <f t="shared" si="408"/>
        <v>5.0795500000000002</v>
      </c>
      <c r="AT828">
        <f t="shared" si="409"/>
        <v>-1.4545500000000002</v>
      </c>
      <c r="AU828" s="43">
        <f t="shared" si="424"/>
        <v>45199</v>
      </c>
      <c r="AV828" s="43">
        <f t="shared" si="410"/>
        <v>45198</v>
      </c>
      <c r="AW828" s="45">
        <f t="shared" si="425"/>
        <v>0.20799180327868852</v>
      </c>
      <c r="AX828" s="45">
        <f t="shared" si="426"/>
        <v>1.8069644060184147</v>
      </c>
      <c r="AY828" s="47">
        <f t="shared" si="427"/>
        <v>100.18033261586267</v>
      </c>
      <c r="AZ828" s="47">
        <f t="shared" si="428"/>
        <v>114.97714551399048</v>
      </c>
      <c r="BA828" s="43"/>
      <c r="BC828" s="2">
        <v>45035</v>
      </c>
      <c r="BD828" t="str">
        <v>91282CAE</v>
      </c>
      <c r="BE828">
        <v>23.0426</v>
      </c>
      <c r="BF828">
        <v>3.71414</v>
      </c>
      <c r="BG828">
        <v>0.71419999999999995</v>
      </c>
      <c r="BH828">
        <v>115.765625</v>
      </c>
      <c r="BI828">
        <f>VLOOKUP(BD828,工作表1!$K$3:$L$1000,2,FALSE)</f>
        <v>0.625</v>
      </c>
      <c r="BJ828" t="str">
        <f>VLOOKUP(BD828,工作表1!$K$3:$M$1000,3,FALSE)</f>
        <v>2030/8/15</v>
      </c>
      <c r="BK828">
        <f t="shared" si="411"/>
        <v>5.0774999999999997</v>
      </c>
      <c r="BL828">
        <f t="shared" si="412"/>
        <v>-4.4524999999999997</v>
      </c>
      <c r="BM828" s="43">
        <f t="shared" si="429"/>
        <v>45153</v>
      </c>
      <c r="BN828" s="43">
        <f t="shared" si="413"/>
        <v>45289</v>
      </c>
      <c r="BO828" s="45">
        <f t="shared" si="430"/>
        <v>0.11049723756906077</v>
      </c>
      <c r="BP828" s="45">
        <f t="shared" si="431"/>
        <v>0.54371641565125262</v>
      </c>
      <c r="BQ828" s="47">
        <f t="shared" si="432"/>
        <v>80.979668600872898</v>
      </c>
      <c r="BR828" s="47">
        <f t="shared" si="433"/>
        <v>113.98863642873508</v>
      </c>
    </row>
    <row r="829" spans="6:70" x14ac:dyDescent="0.25">
      <c r="F829" s="2">
        <v>45051</v>
      </c>
      <c r="G829">
        <v>5.0841500000000002</v>
      </c>
      <c r="H829" s="43">
        <v>45076</v>
      </c>
      <c r="I829">
        <v>3.7473999999999998</v>
      </c>
      <c r="L829" s="2">
        <v>45035</v>
      </c>
      <c r="M829" t="str">
        <v>91282CGB</v>
      </c>
      <c r="N829">
        <v>4.0359999999999996</v>
      </c>
      <c r="O829">
        <v>4.3999800000000002</v>
      </c>
      <c r="P829">
        <v>0.88700000000000001</v>
      </c>
      <c r="Q829">
        <v>114.1875</v>
      </c>
      <c r="R829">
        <f>VLOOKUP(M829,工作表1!$A$3:$B$1000,2,FALSE)</f>
        <v>3.875</v>
      </c>
      <c r="S829" t="str">
        <f>VLOOKUP(M829,工作表1!$A$3:$C$1000,3,FALSE)</f>
        <v>2029/12/31</v>
      </c>
      <c r="T829">
        <f t="shared" si="403"/>
        <v>5.0774999999999997</v>
      </c>
      <c r="U829">
        <f t="shared" si="402"/>
        <v>-1.2024999999999997</v>
      </c>
      <c r="V829" s="43">
        <f t="shared" si="414"/>
        <v>45107</v>
      </c>
      <c r="W829" s="43">
        <f t="shared" si="404"/>
        <v>45107</v>
      </c>
      <c r="X829" s="45">
        <f t="shared" si="415"/>
        <v>1.1774861878453038</v>
      </c>
      <c r="Y829" s="45">
        <f t="shared" si="416"/>
        <v>1.931253311132975</v>
      </c>
      <c r="Z829" s="47">
        <f t="shared" si="417"/>
        <v>101.12531544213601</v>
      </c>
      <c r="AA829" s="47">
        <f t="shared" si="418"/>
        <v>114.14461372193884</v>
      </c>
      <c r="AB829" s="45">
        <f t="shared" si="419"/>
        <v>3.6400999999999999</v>
      </c>
      <c r="AC829" s="2" t="str">
        <f t="shared" si="405"/>
        <v>TY1</v>
      </c>
      <c r="AD829">
        <f t="shared" si="406"/>
        <v>114.1875</v>
      </c>
      <c r="AE829">
        <f t="shared" si="407"/>
        <v>114.921875</v>
      </c>
      <c r="AF829" s="49">
        <f t="shared" si="434"/>
        <v>-0.734375</v>
      </c>
      <c r="AG829" s="3">
        <f t="shared" si="420"/>
        <v>114.14461372193884</v>
      </c>
      <c r="AH829">
        <f t="shared" si="421"/>
        <v>114.51344847030013</v>
      </c>
      <c r="AI829" s="51">
        <f t="shared" si="422"/>
        <v>-0.36883474836129437</v>
      </c>
      <c r="AJ829" s="52">
        <f t="shared" si="423"/>
        <v>0.36554025163870563</v>
      </c>
      <c r="AK829" s="2">
        <v>45035</v>
      </c>
      <c r="AL829" t="str">
        <v>91282CGS</v>
      </c>
      <c r="AM829">
        <v>0.83179999999999998</v>
      </c>
      <c r="AN829">
        <v>4.9222299999999999</v>
      </c>
      <c r="AO829">
        <v>0.87370000000000003</v>
      </c>
      <c r="AP829">
        <v>114.921875</v>
      </c>
      <c r="AQ829">
        <f>VLOOKUP(AL829,工作表1!$F$3:$G$1000,2,FALSE)</f>
        <v>3.625</v>
      </c>
      <c r="AR829" t="str">
        <f>VLOOKUP(AL829,工作表1!$F$3:$H$1000,3,FALSE)</f>
        <v>2030/3/31</v>
      </c>
      <c r="AS829">
        <f t="shared" si="408"/>
        <v>5.0774999999999997</v>
      </c>
      <c r="AT829">
        <f t="shared" si="409"/>
        <v>-1.4524999999999997</v>
      </c>
      <c r="AU829" s="43">
        <f t="shared" si="424"/>
        <v>45199</v>
      </c>
      <c r="AV829" s="43">
        <f t="shared" si="410"/>
        <v>45198</v>
      </c>
      <c r="AW829" s="45">
        <f t="shared" si="425"/>
        <v>0.19808743169398907</v>
      </c>
      <c r="AX829" s="45">
        <f t="shared" si="426"/>
        <v>1.8069915412830302</v>
      </c>
      <c r="AY829" s="47">
        <f t="shared" si="427"/>
        <v>99.774413695624517</v>
      </c>
      <c r="AZ829" s="47">
        <f t="shared" si="428"/>
        <v>114.51344847030013</v>
      </c>
      <c r="BA829" s="43"/>
      <c r="BC829" s="2">
        <v>45034</v>
      </c>
      <c r="BD829" t="str">
        <v>91282CAE</v>
      </c>
      <c r="BE829">
        <v>24.318000000000001</v>
      </c>
      <c r="BF829">
        <v>3.6808999999999998</v>
      </c>
      <c r="BG829">
        <v>0.71419999999999995</v>
      </c>
      <c r="BH829">
        <v>116.0625</v>
      </c>
      <c r="BI829">
        <f>VLOOKUP(BD829,工作表1!$K$3:$L$1000,2,FALSE)</f>
        <v>0.625</v>
      </c>
      <c r="BJ829" t="str">
        <f>VLOOKUP(BD829,工作表1!$K$3:$M$1000,3,FALSE)</f>
        <v>2030/8/15</v>
      </c>
      <c r="BK829">
        <f t="shared" si="411"/>
        <v>5.0644999999999998</v>
      </c>
      <c r="BL829">
        <f t="shared" si="412"/>
        <v>-4.4394999999999998</v>
      </c>
      <c r="BM829" s="43">
        <f t="shared" si="429"/>
        <v>45153</v>
      </c>
      <c r="BN829" s="43">
        <f t="shared" si="413"/>
        <v>45289</v>
      </c>
      <c r="BO829" s="45">
        <f t="shared" si="430"/>
        <v>0.10877071823204421</v>
      </c>
      <c r="BP829" s="45">
        <f t="shared" si="431"/>
        <v>0.54370222508135924</v>
      </c>
      <c r="BQ829" s="47">
        <f t="shared" si="432"/>
        <v>81.19852700029206</v>
      </c>
      <c r="BR829" s="47">
        <f t="shared" si="433"/>
        <v>114.28461766076869</v>
      </c>
    </row>
    <row r="830" spans="6:70" x14ac:dyDescent="0.25">
      <c r="F830" s="2">
        <v>45050</v>
      </c>
      <c r="G830">
        <v>5.0627500000000003</v>
      </c>
      <c r="H830" s="43">
        <v>45075</v>
      </c>
      <c r="I830">
        <v>3.8656000000000001</v>
      </c>
      <c r="L830" s="2">
        <v>45034</v>
      </c>
      <c r="M830" t="str">
        <v>91282CGB</v>
      </c>
      <c r="N830">
        <v>4.2499000000000002</v>
      </c>
      <c r="O830">
        <v>4.3693</v>
      </c>
      <c r="P830">
        <v>0.88700000000000001</v>
      </c>
      <c r="Q830">
        <v>114.484375</v>
      </c>
      <c r="R830">
        <f>VLOOKUP(M830,工作表1!$A$3:$B$1000,2,FALSE)</f>
        <v>3.875</v>
      </c>
      <c r="S830" t="str">
        <f>VLOOKUP(M830,工作表1!$A$3:$C$1000,3,FALSE)</f>
        <v>2029/12/31</v>
      </c>
      <c r="T830">
        <f t="shared" si="403"/>
        <v>5.0644999999999998</v>
      </c>
      <c r="U830">
        <f t="shared" si="402"/>
        <v>-1.1894999999999998</v>
      </c>
      <c r="V830" s="43">
        <f t="shared" si="414"/>
        <v>45107</v>
      </c>
      <c r="W830" s="43">
        <f t="shared" si="404"/>
        <v>45107</v>
      </c>
      <c r="X830" s="45">
        <f t="shared" si="415"/>
        <v>1.1667817679558012</v>
      </c>
      <c r="Y830" s="45">
        <f t="shared" si="416"/>
        <v>1.9311653295996369</v>
      </c>
      <c r="Z830" s="47">
        <f t="shared" si="417"/>
        <v>101.39091872287057</v>
      </c>
      <c r="AA830" s="47">
        <f t="shared" si="418"/>
        <v>114.44304314635374</v>
      </c>
      <c r="AB830" s="45">
        <f t="shared" si="419"/>
        <v>3.6196000000000002</v>
      </c>
      <c r="AC830" s="2" t="str">
        <f t="shared" si="405"/>
        <v>TY1</v>
      </c>
      <c r="AD830">
        <f t="shared" si="406"/>
        <v>114.484375</v>
      </c>
      <c r="AE830">
        <f t="shared" si="407"/>
        <v>115.21875</v>
      </c>
      <c r="AF830" s="49">
        <f t="shared" si="434"/>
        <v>-0.734375</v>
      </c>
      <c r="AG830" s="3">
        <f t="shared" si="420"/>
        <v>114.44304314635374</v>
      </c>
      <c r="AH830">
        <f t="shared" si="421"/>
        <v>114.79475497671442</v>
      </c>
      <c r="AI830" s="51">
        <f t="shared" si="422"/>
        <v>-0.35171183036067077</v>
      </c>
      <c r="AJ830" s="52">
        <f t="shared" si="423"/>
        <v>0.38266316963932923</v>
      </c>
      <c r="AK830" s="2">
        <v>45034</v>
      </c>
      <c r="AL830" t="str">
        <v>91282CGS</v>
      </c>
      <c r="AM830">
        <v>1.2372000000000001</v>
      </c>
      <c r="AN830">
        <v>4.9228100000000001</v>
      </c>
      <c r="AO830">
        <v>0.87370000000000003</v>
      </c>
      <c r="AP830">
        <v>115.21875</v>
      </c>
      <c r="AQ830">
        <f>VLOOKUP(AL830,工作表1!$F$3:$G$1000,2,FALSE)</f>
        <v>3.625</v>
      </c>
      <c r="AR830" t="str">
        <f>VLOOKUP(AL830,工作表1!$F$3:$H$1000,3,FALSE)</f>
        <v>2030/3/31</v>
      </c>
      <c r="AS830">
        <f t="shared" si="408"/>
        <v>5.0644999999999998</v>
      </c>
      <c r="AT830">
        <f t="shared" si="409"/>
        <v>-1.4394999999999998</v>
      </c>
      <c r="AU830" s="43">
        <f t="shared" si="424"/>
        <v>45199</v>
      </c>
      <c r="AV830" s="43">
        <f t="shared" si="410"/>
        <v>45198</v>
      </c>
      <c r="AW830" s="45">
        <f t="shared" si="425"/>
        <v>0.18818306010928962</v>
      </c>
      <c r="AX830" s="45">
        <f t="shared" si="426"/>
        <v>1.8070186765476457</v>
      </c>
      <c r="AY830" s="47">
        <f t="shared" si="427"/>
        <v>100.02437368266833</v>
      </c>
      <c r="AZ830" s="47">
        <f t="shared" si="428"/>
        <v>114.79475497671442</v>
      </c>
      <c r="BA830" s="43"/>
      <c r="BC830" s="2">
        <v>45033</v>
      </c>
      <c r="BD830" t="str">
        <v>91282CAE</v>
      </c>
      <c r="BE830">
        <v>24.921199999999999</v>
      </c>
      <c r="BF830">
        <v>3.70947</v>
      </c>
      <c r="BG830">
        <v>0.71419999999999995</v>
      </c>
      <c r="BH830">
        <v>115.9375</v>
      </c>
      <c r="BI830">
        <f>VLOOKUP(BD830,工作表1!$K$3:$L$1000,2,FALSE)</f>
        <v>0.625</v>
      </c>
      <c r="BJ830" t="str">
        <f>VLOOKUP(BD830,工作表1!$K$3:$M$1000,3,FALSE)</f>
        <v>2030/8/15</v>
      </c>
      <c r="BK830">
        <f t="shared" si="411"/>
        <v>5.0659999999999998</v>
      </c>
      <c r="BL830">
        <f t="shared" si="412"/>
        <v>-4.4409999999999998</v>
      </c>
      <c r="BM830" s="43">
        <f t="shared" si="429"/>
        <v>45153</v>
      </c>
      <c r="BN830" s="43">
        <f t="shared" si="413"/>
        <v>45289</v>
      </c>
      <c r="BO830" s="45">
        <f t="shared" si="430"/>
        <v>0.10704419889502763</v>
      </c>
      <c r="BP830" s="45">
        <f t="shared" si="431"/>
        <v>0.54368803451146597</v>
      </c>
      <c r="BQ830" s="47">
        <f t="shared" si="432"/>
        <v>81.07271534661389</v>
      </c>
      <c r="BR830" s="47">
        <f t="shared" si="433"/>
        <v>114.11228267607557</v>
      </c>
    </row>
    <row r="831" spans="6:70" x14ac:dyDescent="0.25">
      <c r="F831" s="2">
        <v>45049</v>
      </c>
      <c r="G831">
        <v>5.0672499999999996</v>
      </c>
      <c r="H831" s="43">
        <v>45072</v>
      </c>
      <c r="I831">
        <v>3.8656000000000001</v>
      </c>
      <c r="L831" s="2">
        <v>45033</v>
      </c>
      <c r="M831" t="str">
        <v>91282CGB</v>
      </c>
      <c r="N831">
        <v>3.8767999999999998</v>
      </c>
      <c r="O831">
        <v>4.4346699999999997</v>
      </c>
      <c r="P831">
        <v>0.88700000000000001</v>
      </c>
      <c r="Q831">
        <v>114.359375</v>
      </c>
      <c r="R831">
        <f>VLOOKUP(M831,工作表1!$A$3:$B$1000,2,FALSE)</f>
        <v>3.875</v>
      </c>
      <c r="S831" t="str">
        <f>VLOOKUP(M831,工作表1!$A$3:$C$1000,3,FALSE)</f>
        <v>2029/12/31</v>
      </c>
      <c r="T831">
        <f t="shared" si="403"/>
        <v>5.0659999999999998</v>
      </c>
      <c r="U831">
        <f t="shared" si="402"/>
        <v>-1.1909999999999998</v>
      </c>
      <c r="V831" s="43">
        <f t="shared" si="414"/>
        <v>45107</v>
      </c>
      <c r="W831" s="43">
        <f t="shared" si="404"/>
        <v>45107</v>
      </c>
      <c r="X831" s="45">
        <f t="shared" si="415"/>
        <v>1.1560773480662985</v>
      </c>
      <c r="Y831" s="45">
        <f t="shared" si="416"/>
        <v>1.9310773480662986</v>
      </c>
      <c r="Z831" s="47">
        <f t="shared" si="417"/>
        <v>101.24050674754089</v>
      </c>
      <c r="AA831" s="47">
        <f t="shared" si="418"/>
        <v>114.27569218688062</v>
      </c>
      <c r="AB831" s="45">
        <f t="shared" si="419"/>
        <v>3.6453000000000002</v>
      </c>
      <c r="AC831" s="2" t="str">
        <f t="shared" si="405"/>
        <v>TY1</v>
      </c>
      <c r="AD831">
        <f t="shared" si="406"/>
        <v>114.359375</v>
      </c>
      <c r="AE831">
        <f t="shared" si="407"/>
        <v>115.09375</v>
      </c>
      <c r="AF831" s="49">
        <f t="shared" si="434"/>
        <v>-0.734375</v>
      </c>
      <c r="AG831" s="3">
        <f t="shared" si="420"/>
        <v>114.27569218688062</v>
      </c>
      <c r="AH831">
        <f t="shared" si="421"/>
        <v>114.62340433176999</v>
      </c>
      <c r="AI831" s="51">
        <f t="shared" si="422"/>
        <v>-0.34771214488937119</v>
      </c>
      <c r="AJ831" s="52">
        <f t="shared" si="423"/>
        <v>0.38666285511062881</v>
      </c>
      <c r="AK831" s="2">
        <v>45033</v>
      </c>
      <c r="AL831" t="str">
        <v>91282CGS</v>
      </c>
      <c r="AM831">
        <v>1.6085</v>
      </c>
      <c r="AN831">
        <v>4.9557700000000002</v>
      </c>
      <c r="AO831">
        <v>0.87370000000000003</v>
      </c>
      <c r="AP831">
        <v>115.09375</v>
      </c>
      <c r="AQ831">
        <f>VLOOKUP(AL831,工作表1!$F$3:$G$1000,2,FALSE)</f>
        <v>3.625</v>
      </c>
      <c r="AR831" t="str">
        <f>VLOOKUP(AL831,工作表1!$F$3:$H$1000,3,FALSE)</f>
        <v>2030/3/31</v>
      </c>
      <c r="AS831">
        <f t="shared" si="408"/>
        <v>5.0659999999999998</v>
      </c>
      <c r="AT831">
        <f t="shared" si="409"/>
        <v>-1.4409999999999998</v>
      </c>
      <c r="AU831" s="43">
        <f t="shared" si="424"/>
        <v>45199</v>
      </c>
      <c r="AV831" s="43">
        <f t="shared" si="410"/>
        <v>45198</v>
      </c>
      <c r="AW831" s="45">
        <f t="shared" si="425"/>
        <v>0.17827868852459017</v>
      </c>
      <c r="AX831" s="45">
        <f t="shared" si="426"/>
        <v>1.8070458118122614</v>
      </c>
      <c r="AY831" s="47">
        <f t="shared" si="427"/>
        <v>99.872313783236706</v>
      </c>
      <c r="AZ831" s="47">
        <f t="shared" si="428"/>
        <v>114.62340433176999</v>
      </c>
      <c r="BA831" s="43"/>
      <c r="BC831" s="2">
        <v>45030</v>
      </c>
      <c r="BD831" t="str">
        <v>91282CAE</v>
      </c>
      <c r="BE831">
        <v>26.617699999999999</v>
      </c>
      <c r="BF831">
        <v>3.6139600000000001</v>
      </c>
      <c r="BG831">
        <v>0.71419999999999995</v>
      </c>
      <c r="BH831">
        <v>116.453125</v>
      </c>
      <c r="BI831">
        <f>VLOOKUP(BD831,工作表1!$K$3:$L$1000,2,FALSE)</f>
        <v>0.625</v>
      </c>
      <c r="BJ831" t="str">
        <f>VLOOKUP(BD831,工作表1!$K$3:$M$1000,3,FALSE)</f>
        <v>2030/8/15</v>
      </c>
      <c r="BK831">
        <f t="shared" si="411"/>
        <v>5.0430000000000001</v>
      </c>
      <c r="BL831">
        <f t="shared" si="412"/>
        <v>-4.4180000000000001</v>
      </c>
      <c r="BM831" s="43">
        <f t="shared" si="429"/>
        <v>45153</v>
      </c>
      <c r="BN831" s="43">
        <f t="shared" si="413"/>
        <v>45289</v>
      </c>
      <c r="BO831" s="45">
        <f t="shared" si="430"/>
        <v>0.10531767955801105</v>
      </c>
      <c r="BP831" s="45">
        <f t="shared" si="431"/>
        <v>0.5436738439415727</v>
      </c>
      <c r="BQ831" s="47">
        <f t="shared" si="432"/>
        <v>81.479740928660846</v>
      </c>
      <c r="BR831" s="47">
        <f t="shared" si="433"/>
        <v>114.66162697846765</v>
      </c>
    </row>
    <row r="832" spans="6:70" x14ac:dyDescent="0.25">
      <c r="F832" s="2">
        <v>45048</v>
      </c>
      <c r="G832">
        <v>5.0674999999999999</v>
      </c>
      <c r="H832" s="43">
        <v>45071</v>
      </c>
      <c r="I832">
        <v>3.8730000000000002</v>
      </c>
      <c r="L832" s="2">
        <v>45030</v>
      </c>
      <c r="M832" t="str">
        <v>91282CGB</v>
      </c>
      <c r="N832">
        <v>3.8086000000000002</v>
      </c>
      <c r="O832">
        <v>4.4355799999999999</v>
      </c>
      <c r="P832">
        <v>0.88700000000000001</v>
      </c>
      <c r="Q832">
        <v>114.859375</v>
      </c>
      <c r="R832">
        <f>VLOOKUP(M832,工作表1!$A$3:$B$1000,2,FALSE)</f>
        <v>3.875</v>
      </c>
      <c r="S832" t="str">
        <f>VLOOKUP(M832,工作表1!$A$3:$C$1000,3,FALSE)</f>
        <v>2029/12/31</v>
      </c>
      <c r="T832">
        <f t="shared" si="403"/>
        <v>5.0430000000000001</v>
      </c>
      <c r="U832">
        <f t="shared" si="402"/>
        <v>-1.1680000000000001</v>
      </c>
      <c r="V832" s="43">
        <f t="shared" si="414"/>
        <v>45107</v>
      </c>
      <c r="W832" s="43">
        <f t="shared" si="404"/>
        <v>45107</v>
      </c>
      <c r="X832" s="45">
        <f t="shared" si="415"/>
        <v>1.1453729281767957</v>
      </c>
      <c r="Y832" s="45">
        <f t="shared" si="416"/>
        <v>1.93098936653296</v>
      </c>
      <c r="Z832" s="47">
        <f t="shared" si="417"/>
        <v>101.67770872027663</v>
      </c>
      <c r="AA832" s="47">
        <f t="shared" si="418"/>
        <v>114.76514637993019</v>
      </c>
      <c r="AB832" s="45">
        <f t="shared" si="419"/>
        <v>3.5531999999999999</v>
      </c>
      <c r="AC832" s="2" t="str">
        <f t="shared" si="405"/>
        <v>TY1</v>
      </c>
      <c r="AD832">
        <f t="shared" si="406"/>
        <v>114.859375</v>
      </c>
      <c r="AE832">
        <f t="shared" si="407"/>
        <v>115.609375</v>
      </c>
      <c r="AF832" s="49">
        <f t="shared" si="434"/>
        <v>-0.75</v>
      </c>
      <c r="AG832" s="3">
        <f t="shared" si="420"/>
        <v>114.76514637993019</v>
      </c>
      <c r="AH832">
        <f t="shared" si="421"/>
        <v>115.150370084347</v>
      </c>
      <c r="AI832" s="51">
        <f t="shared" si="422"/>
        <v>-0.3852237044168163</v>
      </c>
      <c r="AJ832" s="52">
        <f t="shared" si="423"/>
        <v>0.3647762955831837</v>
      </c>
      <c r="AK832" s="2">
        <v>45030</v>
      </c>
      <c r="AL832" t="str">
        <v>91282CGS</v>
      </c>
      <c r="AM832">
        <v>2.4308999999999998</v>
      </c>
      <c r="AN832">
        <v>4.8851800000000001</v>
      </c>
      <c r="AO832">
        <v>0.87370000000000003</v>
      </c>
      <c r="AP832">
        <v>115.609375</v>
      </c>
      <c r="AQ832">
        <f>VLOOKUP(AL832,工作表1!$F$3:$G$1000,2,FALSE)</f>
        <v>3.625</v>
      </c>
      <c r="AR832" t="str">
        <f>VLOOKUP(AL832,工作表1!$F$3:$H$1000,3,FALSE)</f>
        <v>2030/3/31</v>
      </c>
      <c r="AS832">
        <f t="shared" si="408"/>
        <v>5.0430000000000001</v>
      </c>
      <c r="AT832">
        <f t="shared" si="409"/>
        <v>-1.4180000000000001</v>
      </c>
      <c r="AU832" s="43">
        <f t="shared" si="424"/>
        <v>45199</v>
      </c>
      <c r="AV832" s="43">
        <f t="shared" si="410"/>
        <v>45198</v>
      </c>
      <c r="AW832" s="45">
        <f t="shared" si="425"/>
        <v>0.16837431693989072</v>
      </c>
      <c r="AX832" s="45">
        <f t="shared" si="426"/>
        <v>1.8070729470768769</v>
      </c>
      <c r="AY832" s="47">
        <f t="shared" si="427"/>
        <v>100.34159375365289</v>
      </c>
      <c r="AZ832" s="47">
        <f t="shared" si="428"/>
        <v>115.150370084347</v>
      </c>
      <c r="BA832" s="43"/>
      <c r="BC832" s="2">
        <v>45029</v>
      </c>
      <c r="BD832" t="str">
        <v>91282CAE</v>
      </c>
      <c r="BE832">
        <v>28.5671</v>
      </c>
      <c r="BF832">
        <v>3.5120100000000001</v>
      </c>
      <c r="BG832">
        <v>0.71419999999999995</v>
      </c>
      <c r="BH832">
        <v>117.046875</v>
      </c>
      <c r="BI832">
        <f>VLOOKUP(BD832,工作表1!$K$3:$L$1000,2,FALSE)</f>
        <v>0.625</v>
      </c>
      <c r="BJ832" t="str">
        <f>VLOOKUP(BD832,工作表1!$K$3:$M$1000,3,FALSE)</f>
        <v>2030/8/15</v>
      </c>
      <c r="BK832">
        <f t="shared" si="411"/>
        <v>5.0009499999999996</v>
      </c>
      <c r="BL832">
        <f t="shared" si="412"/>
        <v>-4.3759499999999996</v>
      </c>
      <c r="BM832" s="43">
        <f t="shared" si="429"/>
        <v>45153</v>
      </c>
      <c r="BN832" s="43">
        <f t="shared" si="413"/>
        <v>45289</v>
      </c>
      <c r="BO832" s="45">
        <f t="shared" si="430"/>
        <v>0.10013812154696133</v>
      </c>
      <c r="BP832" s="45">
        <f t="shared" si="431"/>
        <v>0.54363127223189278</v>
      </c>
      <c r="BQ832" s="47">
        <f t="shared" si="432"/>
        <v>81.949224457127912</v>
      </c>
      <c r="BR832" s="47">
        <f t="shared" si="433"/>
        <v>115.28337753257371</v>
      </c>
    </row>
    <row r="833" spans="6:70" x14ac:dyDescent="0.25">
      <c r="F833" s="2">
        <v>45047</v>
      </c>
      <c r="G833">
        <v>5.13</v>
      </c>
      <c r="H833" s="43">
        <v>45070</v>
      </c>
      <c r="I833">
        <v>3.7787000000000002</v>
      </c>
      <c r="L833" s="2">
        <v>45029</v>
      </c>
      <c r="M833" t="str">
        <v>91282CGB</v>
      </c>
      <c r="N833">
        <v>3.77</v>
      </c>
      <c r="O833">
        <v>4.4378900000000003</v>
      </c>
      <c r="P833">
        <v>0.88700000000000001</v>
      </c>
      <c r="Q833">
        <v>115.453125</v>
      </c>
      <c r="R833">
        <f>VLOOKUP(M833,工作表1!$A$3:$B$1000,2,FALSE)</f>
        <v>3.875</v>
      </c>
      <c r="S833" t="str">
        <f>VLOOKUP(M833,工作表1!$A$3:$C$1000,3,FALSE)</f>
        <v>2029/12/31</v>
      </c>
      <c r="T833">
        <f t="shared" si="403"/>
        <v>5.0009499999999996</v>
      </c>
      <c r="U833">
        <f t="shared" si="402"/>
        <v>-1.1259499999999996</v>
      </c>
      <c r="V833" s="43">
        <f t="shared" si="414"/>
        <v>45107</v>
      </c>
      <c r="W833" s="43">
        <f t="shared" si="404"/>
        <v>45107</v>
      </c>
      <c r="X833" s="45">
        <f t="shared" si="415"/>
        <v>1.1132596685082872</v>
      </c>
      <c r="Y833" s="45">
        <f t="shared" si="416"/>
        <v>1.9307254219329448</v>
      </c>
      <c r="Z833" s="47">
        <f t="shared" si="417"/>
        <v>102.21807444911869</v>
      </c>
      <c r="AA833" s="47">
        <f t="shared" si="418"/>
        <v>115.36965039033456</v>
      </c>
      <c r="AB833" s="45">
        <f t="shared" si="419"/>
        <v>3.4695</v>
      </c>
      <c r="AC833" s="2" t="str">
        <f t="shared" si="405"/>
        <v>TY1</v>
      </c>
      <c r="AD833">
        <f t="shared" si="406"/>
        <v>115.453125</v>
      </c>
      <c r="AE833">
        <f t="shared" si="407"/>
        <v>116.203125</v>
      </c>
      <c r="AF833" s="49">
        <f t="shared" si="434"/>
        <v>-0.75</v>
      </c>
      <c r="AG833" s="3">
        <f t="shared" si="420"/>
        <v>115.36965039033456</v>
      </c>
      <c r="AH833">
        <f t="shared" si="421"/>
        <v>115.75446675633269</v>
      </c>
      <c r="AI833" s="51">
        <f t="shared" si="422"/>
        <v>-0.38481636599813385</v>
      </c>
      <c r="AJ833" s="52">
        <f t="shared" si="423"/>
        <v>0.36518363400186615</v>
      </c>
      <c r="AK833" s="2">
        <v>45029</v>
      </c>
      <c r="AL833" t="str">
        <v>91282CGS</v>
      </c>
      <c r="AM833">
        <v>2.7572000000000001</v>
      </c>
      <c r="AN833">
        <v>4.8442699999999999</v>
      </c>
      <c r="AO833">
        <v>0.87370000000000003</v>
      </c>
      <c r="AP833">
        <v>116.203125</v>
      </c>
      <c r="AQ833">
        <f>VLOOKUP(AL833,工作表1!$F$3:$G$1000,2,FALSE)</f>
        <v>3.625</v>
      </c>
      <c r="AR833" t="str">
        <f>VLOOKUP(AL833,工作表1!$F$3:$H$1000,3,FALSE)</f>
        <v>2030/3/31</v>
      </c>
      <c r="AS833">
        <f t="shared" si="408"/>
        <v>5.0009499999999996</v>
      </c>
      <c r="AT833">
        <f t="shared" si="409"/>
        <v>-1.3759499999999996</v>
      </c>
      <c r="AU833" s="43">
        <f t="shared" si="424"/>
        <v>45199</v>
      </c>
      <c r="AV833" s="43">
        <f t="shared" si="410"/>
        <v>45198</v>
      </c>
      <c r="AW833" s="45">
        <f t="shared" si="425"/>
        <v>0.13866120218579236</v>
      </c>
      <c r="AX833" s="45">
        <f t="shared" si="426"/>
        <v>1.8071543528707239</v>
      </c>
      <c r="AY833" s="47">
        <f t="shared" si="427"/>
        <v>100.88419299313574</v>
      </c>
      <c r="AZ833" s="47">
        <f t="shared" si="428"/>
        <v>115.75446675633269</v>
      </c>
      <c r="BA833" s="43"/>
      <c r="BC833" s="2">
        <v>45028</v>
      </c>
      <c r="BD833" t="str">
        <v>91282CAE</v>
      </c>
      <c r="BE833">
        <v>30.2941</v>
      </c>
      <c r="BF833">
        <v>3.41615</v>
      </c>
      <c r="BG833">
        <v>0.71419999999999995</v>
      </c>
      <c r="BH833">
        <v>117.3125</v>
      </c>
      <c r="BI833">
        <f>VLOOKUP(BD833,工作表1!$K$3:$L$1000,2,FALSE)</f>
        <v>0.625</v>
      </c>
      <c r="BJ833" t="str">
        <f>VLOOKUP(BD833,工作表1!$K$3:$M$1000,3,FALSE)</f>
        <v>2030/8/15</v>
      </c>
      <c r="BK833">
        <f t="shared" si="411"/>
        <v>4.9989999999999997</v>
      </c>
      <c r="BL833">
        <f t="shared" si="412"/>
        <v>-4.3739999999999997</v>
      </c>
      <c r="BM833" s="43">
        <f t="shared" si="429"/>
        <v>45153</v>
      </c>
      <c r="BN833" s="43">
        <f t="shared" si="413"/>
        <v>45289</v>
      </c>
      <c r="BO833" s="45">
        <f t="shared" si="430"/>
        <v>9.8411602209944743E-2</v>
      </c>
      <c r="BP833" s="45">
        <f t="shared" si="431"/>
        <v>0.54361708166199951</v>
      </c>
      <c r="BQ833" s="47">
        <f t="shared" si="432"/>
        <v>82.18408709673632</v>
      </c>
      <c r="BR833" s="47">
        <f t="shared" si="433"/>
        <v>115.61234040866954</v>
      </c>
    </row>
    <row r="834" spans="6:70" x14ac:dyDescent="0.25">
      <c r="F834" s="2">
        <v>45044</v>
      </c>
      <c r="G834">
        <v>5.0880000000000001</v>
      </c>
      <c r="H834" s="43">
        <v>45069</v>
      </c>
      <c r="I834">
        <v>3.7109000000000001</v>
      </c>
      <c r="L834" s="2">
        <v>45028</v>
      </c>
      <c r="M834" t="str">
        <v>91282CGB</v>
      </c>
      <c r="N834">
        <v>3.8479999999999999</v>
      </c>
      <c r="O834">
        <v>4.4330400000000001</v>
      </c>
      <c r="P834">
        <v>0.88700000000000001</v>
      </c>
      <c r="Q834">
        <v>115.703125</v>
      </c>
      <c r="R834">
        <f>VLOOKUP(M834,工作表1!$A$3:$B$1000,2,FALSE)</f>
        <v>3.875</v>
      </c>
      <c r="S834" t="str">
        <f>VLOOKUP(M834,工作表1!$A$3:$C$1000,3,FALSE)</f>
        <v>2029/12/31</v>
      </c>
      <c r="T834">
        <f t="shared" si="403"/>
        <v>4.9989999999999997</v>
      </c>
      <c r="U834">
        <f t="shared" si="402"/>
        <v>-1.1239999999999997</v>
      </c>
      <c r="V834" s="43">
        <f t="shared" si="414"/>
        <v>45107</v>
      </c>
      <c r="W834" s="43">
        <f t="shared" si="404"/>
        <v>45107</v>
      </c>
      <c r="X834" s="45">
        <f t="shared" si="415"/>
        <v>1.1025552486187844</v>
      </c>
      <c r="Y834" s="45">
        <f t="shared" si="416"/>
        <v>1.9306374403996065</v>
      </c>
      <c r="Z834" s="47">
        <f t="shared" si="417"/>
        <v>102.43676749061211</v>
      </c>
      <c r="AA834" s="47">
        <f t="shared" si="418"/>
        <v>115.61740858799634</v>
      </c>
      <c r="AB834" s="45">
        <f t="shared" si="419"/>
        <v>3.4190999999999998</v>
      </c>
      <c r="AC834" s="2" t="str">
        <f t="shared" si="405"/>
        <v>TY1</v>
      </c>
      <c r="AD834">
        <f t="shared" si="406"/>
        <v>115.703125</v>
      </c>
      <c r="AE834">
        <f t="shared" si="407"/>
        <v>116.46875</v>
      </c>
      <c r="AF834" s="49">
        <f t="shared" si="434"/>
        <v>-0.765625</v>
      </c>
      <c r="AG834" s="3">
        <f t="shared" si="420"/>
        <v>115.61740858799634</v>
      </c>
      <c r="AH834">
        <f t="shared" si="421"/>
        <v>116.02333030433364</v>
      </c>
      <c r="AI834" s="51">
        <f t="shared" si="422"/>
        <v>-0.40592171633730345</v>
      </c>
      <c r="AJ834" s="52">
        <f t="shared" si="423"/>
        <v>0.35970328366269655</v>
      </c>
      <c r="AK834" s="2">
        <v>45028</v>
      </c>
      <c r="AL834" t="str">
        <v>91282CGS</v>
      </c>
      <c r="AM834">
        <v>2.9020999999999999</v>
      </c>
      <c r="AN834">
        <v>4.8212299999999999</v>
      </c>
      <c r="AO834">
        <v>0.87370000000000003</v>
      </c>
      <c r="AP834">
        <v>116.46875</v>
      </c>
      <c r="AQ834">
        <f>VLOOKUP(AL834,工作表1!$F$3:$G$1000,2,FALSE)</f>
        <v>3.625</v>
      </c>
      <c r="AR834" t="str">
        <f>VLOOKUP(AL834,工作表1!$F$3:$H$1000,3,FALSE)</f>
        <v>2030/3/31</v>
      </c>
      <c r="AS834">
        <f t="shared" si="408"/>
        <v>4.9989999999999997</v>
      </c>
      <c r="AT834">
        <f t="shared" si="409"/>
        <v>-1.3739999999999997</v>
      </c>
      <c r="AU834" s="43">
        <f t="shared" si="424"/>
        <v>45199</v>
      </c>
      <c r="AV834" s="43">
        <f t="shared" si="410"/>
        <v>45198</v>
      </c>
      <c r="AW834" s="45">
        <f t="shared" si="425"/>
        <v>0.12875683060109289</v>
      </c>
      <c r="AX834" s="45">
        <f t="shared" si="426"/>
        <v>1.8071814881353394</v>
      </c>
      <c r="AY834" s="47">
        <f t="shared" si="427"/>
        <v>101.11852351185826</v>
      </c>
      <c r="AZ834" s="47">
        <f t="shared" si="428"/>
        <v>116.02333030433364</v>
      </c>
      <c r="BA834" s="43"/>
      <c r="BC834" s="2">
        <v>45027</v>
      </c>
      <c r="BD834" t="str">
        <v>91282CAE</v>
      </c>
      <c r="BE834">
        <v>29.9969</v>
      </c>
      <c r="BF834">
        <v>3.4240300000000001</v>
      </c>
      <c r="BG834">
        <v>0.71419999999999995</v>
      </c>
      <c r="BH834">
        <v>116.96875</v>
      </c>
      <c r="BI834">
        <f>VLOOKUP(BD834,工作表1!$K$3:$L$1000,2,FALSE)</f>
        <v>0.625</v>
      </c>
      <c r="BJ834" t="str">
        <f>VLOOKUP(BD834,工作表1!$K$3:$M$1000,3,FALSE)</f>
        <v>2030/8/15</v>
      </c>
      <c r="BK834">
        <f t="shared" si="411"/>
        <v>4.9976500000000001</v>
      </c>
      <c r="BL834">
        <f t="shared" si="412"/>
        <v>-4.3726500000000001</v>
      </c>
      <c r="BM834" s="43">
        <f t="shared" si="429"/>
        <v>45153</v>
      </c>
      <c r="BN834" s="43">
        <f t="shared" si="413"/>
        <v>45289</v>
      </c>
      <c r="BO834" s="45">
        <f t="shared" si="430"/>
        <v>9.668508287292818E-2</v>
      </c>
      <c r="BP834" s="45">
        <f t="shared" si="431"/>
        <v>0.54360289109210624</v>
      </c>
      <c r="BQ834" s="47">
        <f t="shared" si="432"/>
        <v>81.934046139957985</v>
      </c>
      <c r="BR834" s="47">
        <f t="shared" si="433"/>
        <v>115.2629506808448</v>
      </c>
    </row>
    <row r="835" spans="6:70" x14ac:dyDescent="0.25">
      <c r="F835" s="2">
        <v>45043</v>
      </c>
      <c r="G835">
        <v>5.1079999999999997</v>
      </c>
      <c r="H835" s="43">
        <v>45068</v>
      </c>
      <c r="I835">
        <v>3.7368999999999999</v>
      </c>
      <c r="L835" s="2">
        <v>45027</v>
      </c>
      <c r="M835" t="str">
        <v>91282CGB</v>
      </c>
      <c r="N835">
        <v>3.1507000000000001</v>
      </c>
      <c r="O835">
        <v>4.5326599999999999</v>
      </c>
      <c r="P835">
        <v>0.88700000000000001</v>
      </c>
      <c r="Q835">
        <v>115.375</v>
      </c>
      <c r="R835">
        <f>VLOOKUP(M835,工作表1!$A$3:$B$1000,2,FALSE)</f>
        <v>3.875</v>
      </c>
      <c r="S835" t="str">
        <f>VLOOKUP(M835,工作表1!$A$3:$C$1000,3,FALSE)</f>
        <v>2029/12/31</v>
      </c>
      <c r="T835">
        <f t="shared" si="403"/>
        <v>4.9976500000000001</v>
      </c>
      <c r="U835">
        <f t="shared" si="402"/>
        <v>-1.1226500000000001</v>
      </c>
      <c r="V835" s="43">
        <f t="shared" si="414"/>
        <v>45107</v>
      </c>
      <c r="W835" s="43">
        <f t="shared" si="404"/>
        <v>45107</v>
      </c>
      <c r="X835" s="45">
        <f t="shared" si="415"/>
        <v>1.0918508287292819</v>
      </c>
      <c r="Y835" s="45">
        <f t="shared" si="416"/>
        <v>1.9305494588662682</v>
      </c>
      <c r="Z835" s="47">
        <f t="shared" si="417"/>
        <v>102.12368157118939</v>
      </c>
      <c r="AA835" s="47">
        <f t="shared" si="418"/>
        <v>115.26577769029981</v>
      </c>
      <c r="AB835" s="45">
        <f t="shared" si="419"/>
        <v>3.4722</v>
      </c>
      <c r="AC835" s="2" t="str">
        <f t="shared" si="405"/>
        <v>TY1</v>
      </c>
      <c r="AD835">
        <f t="shared" si="406"/>
        <v>115.375</v>
      </c>
      <c r="AE835">
        <f t="shared" si="407"/>
        <v>116.125</v>
      </c>
      <c r="AF835" s="49">
        <f t="shared" si="434"/>
        <v>-0.75</v>
      </c>
      <c r="AG835" s="3">
        <f t="shared" si="420"/>
        <v>115.26577769029981</v>
      </c>
      <c r="AH835">
        <f t="shared" si="421"/>
        <v>115.68477331022569</v>
      </c>
      <c r="AI835" s="51">
        <f t="shared" si="422"/>
        <v>-0.41899561992588019</v>
      </c>
      <c r="AJ835" s="52">
        <f t="shared" si="423"/>
        <v>0.33100438007411981</v>
      </c>
      <c r="AK835" s="2">
        <v>45027</v>
      </c>
      <c r="AL835" t="str">
        <v>91282CGS</v>
      </c>
      <c r="AM835">
        <v>2.7812999999999999</v>
      </c>
      <c r="AN835">
        <v>4.8207000000000004</v>
      </c>
      <c r="AO835">
        <v>0.87370000000000003</v>
      </c>
      <c r="AP835">
        <v>116.125</v>
      </c>
      <c r="AQ835">
        <f>VLOOKUP(AL835,工作表1!$F$3:$G$1000,2,FALSE)</f>
        <v>3.625</v>
      </c>
      <c r="AR835" t="str">
        <f>VLOOKUP(AL835,工作表1!$F$3:$H$1000,3,FALSE)</f>
        <v>2030/3/31</v>
      </c>
      <c r="AS835">
        <f t="shared" si="408"/>
        <v>4.9976500000000001</v>
      </c>
      <c r="AT835">
        <f t="shared" si="409"/>
        <v>-1.3726500000000001</v>
      </c>
      <c r="AU835" s="43">
        <f t="shared" si="424"/>
        <v>45199</v>
      </c>
      <c r="AV835" s="43">
        <f t="shared" si="410"/>
        <v>45198</v>
      </c>
      <c r="AW835" s="45">
        <f t="shared" si="425"/>
        <v>0.11885245901639345</v>
      </c>
      <c r="AX835" s="45">
        <f t="shared" si="426"/>
        <v>1.8072086233999551</v>
      </c>
      <c r="AY835" s="47">
        <f t="shared" si="427"/>
        <v>100.82187820294024</v>
      </c>
      <c r="AZ835" s="47">
        <f t="shared" si="428"/>
        <v>115.68477331022569</v>
      </c>
      <c r="BA835" s="43"/>
      <c r="BC835" s="2">
        <v>45026</v>
      </c>
      <c r="BD835" t="str">
        <v>91282CAE</v>
      </c>
      <c r="BE835">
        <v>30.826799999999999</v>
      </c>
      <c r="BF835">
        <v>3.37568</v>
      </c>
      <c r="BG835">
        <v>0.71419999999999995</v>
      </c>
      <c r="BH835">
        <v>117.09375</v>
      </c>
      <c r="BI835">
        <f>VLOOKUP(BD835,工作表1!$K$3:$L$1000,2,FALSE)</f>
        <v>0.625</v>
      </c>
      <c r="BJ835" t="str">
        <f>VLOOKUP(BD835,工作表1!$K$3:$M$1000,3,FALSE)</f>
        <v>2030/8/15</v>
      </c>
      <c r="BK835">
        <f t="shared" si="411"/>
        <v>4.9930000000000003</v>
      </c>
      <c r="BL835">
        <f t="shared" si="412"/>
        <v>-4.3680000000000003</v>
      </c>
      <c r="BM835" s="43">
        <f t="shared" si="429"/>
        <v>45153</v>
      </c>
      <c r="BN835" s="43">
        <f t="shared" si="413"/>
        <v>45289</v>
      </c>
      <c r="BO835" s="45">
        <f t="shared" si="430"/>
        <v>9.4958563535911603E-2</v>
      </c>
      <c r="BP835" s="45">
        <f t="shared" si="431"/>
        <v>0.54358870052221298</v>
      </c>
      <c r="BQ835" s="47">
        <f t="shared" si="432"/>
        <v>82.028617093690741</v>
      </c>
      <c r="BR835" s="47">
        <f t="shared" si="433"/>
        <v>115.39270229136285</v>
      </c>
    </row>
    <row r="836" spans="6:70" x14ac:dyDescent="0.25">
      <c r="F836" s="2">
        <v>45042</v>
      </c>
      <c r="G836">
        <v>5.0658500000000002</v>
      </c>
      <c r="H836" s="43">
        <v>45065</v>
      </c>
      <c r="I836">
        <v>3.7056</v>
      </c>
      <c r="L836" s="2">
        <v>45026</v>
      </c>
      <c r="M836" t="str">
        <v>91282CGB</v>
      </c>
      <c r="N836">
        <v>3.8104</v>
      </c>
      <c r="O836">
        <v>4.4478099999999996</v>
      </c>
      <c r="P836">
        <v>0.88700000000000001</v>
      </c>
      <c r="Q836">
        <v>115.515625</v>
      </c>
      <c r="R836">
        <f>VLOOKUP(M836,工作表1!$A$3:$B$1000,2,FALSE)</f>
        <v>3.875</v>
      </c>
      <c r="S836" t="str">
        <f>VLOOKUP(M836,工作表1!$A$3:$C$1000,3,FALSE)</f>
        <v>2029/12/31</v>
      </c>
      <c r="T836">
        <f t="shared" si="403"/>
        <v>4.9930000000000003</v>
      </c>
      <c r="U836">
        <f t="shared" ref="U836:U899" si="435">R836-T836</f>
        <v>-1.1180000000000003</v>
      </c>
      <c r="V836" s="43">
        <f t="shared" si="414"/>
        <v>45107</v>
      </c>
      <c r="W836" s="43">
        <f t="shared" si="404"/>
        <v>45107</v>
      </c>
      <c r="X836" s="45">
        <f t="shared" si="415"/>
        <v>1.0811464088397791</v>
      </c>
      <c r="Y836" s="45">
        <f t="shared" si="416"/>
        <v>1.9304614773329298</v>
      </c>
      <c r="Z836" s="47">
        <f t="shared" si="417"/>
        <v>102.23939083307656</v>
      </c>
      <c r="AA836" s="47">
        <f t="shared" si="418"/>
        <v>115.39673343068283</v>
      </c>
      <c r="AB836" s="45">
        <f t="shared" si="419"/>
        <v>3.4647000000000001</v>
      </c>
      <c r="AC836" s="2" t="str">
        <f t="shared" si="405"/>
        <v>TY1</v>
      </c>
      <c r="AD836">
        <f t="shared" si="406"/>
        <v>115.515625</v>
      </c>
      <c r="AE836">
        <f t="shared" si="407"/>
        <v>116.25</v>
      </c>
      <c r="AF836" s="49">
        <f t="shared" si="434"/>
        <v>-0.734375</v>
      </c>
      <c r="AG836" s="3">
        <f t="shared" si="420"/>
        <v>115.39673343068283</v>
      </c>
      <c r="AH836">
        <f t="shared" si="421"/>
        <v>115.79730619645176</v>
      </c>
      <c r="AI836" s="51">
        <f t="shared" si="422"/>
        <v>-0.40057276576892775</v>
      </c>
      <c r="AJ836" s="52">
        <f t="shared" si="423"/>
        <v>0.33380223423107225</v>
      </c>
      <c r="AK836" s="2">
        <v>45026</v>
      </c>
      <c r="AL836" t="str">
        <v>91282CGS</v>
      </c>
      <c r="AM836">
        <v>3.3062999999999998</v>
      </c>
      <c r="AN836">
        <v>4.7747999999999999</v>
      </c>
      <c r="AO836">
        <v>0.87370000000000003</v>
      </c>
      <c r="AP836">
        <v>116.25</v>
      </c>
      <c r="AQ836">
        <f>VLOOKUP(AL836,工作表1!$F$3:$G$1000,2,FALSE)</f>
        <v>3.625</v>
      </c>
      <c r="AR836" t="str">
        <f>VLOOKUP(AL836,工作表1!$F$3:$H$1000,3,FALSE)</f>
        <v>2030/3/31</v>
      </c>
      <c r="AS836">
        <f t="shared" si="408"/>
        <v>4.9930000000000003</v>
      </c>
      <c r="AT836">
        <f t="shared" si="409"/>
        <v>-1.3680000000000003</v>
      </c>
      <c r="AU836" s="43">
        <f t="shared" si="424"/>
        <v>45199</v>
      </c>
      <c r="AV836" s="43">
        <f t="shared" si="410"/>
        <v>45198</v>
      </c>
      <c r="AW836" s="45">
        <f t="shared" si="425"/>
        <v>0.10894808743169399</v>
      </c>
      <c r="AX836" s="45">
        <f t="shared" si="426"/>
        <v>1.8072357586645706</v>
      </c>
      <c r="AY836" s="47">
        <f t="shared" si="427"/>
        <v>100.92092512247005</v>
      </c>
      <c r="AZ836" s="47">
        <f t="shared" si="428"/>
        <v>115.79730619645176</v>
      </c>
      <c r="BA836" s="43"/>
      <c r="BC836" s="2">
        <v>45023</v>
      </c>
      <c r="BD836" t="str">
        <v>91282CAE</v>
      </c>
      <c r="BE836">
        <v>27.498799999999999</v>
      </c>
      <c r="BF836">
        <v>3.5428700000000002</v>
      </c>
      <c r="BG836">
        <v>0.71419999999999995</v>
      </c>
      <c r="BH836">
        <v>117.390625</v>
      </c>
      <c r="BI836">
        <f>VLOOKUP(BD836,工作表1!$K$3:$L$1000,2,FALSE)</f>
        <v>0.625</v>
      </c>
      <c r="BJ836" t="str">
        <f>VLOOKUP(BD836,工作表1!$K$3:$M$1000,3,FALSE)</f>
        <v>2030/8/15</v>
      </c>
      <c r="BK836">
        <f t="shared" si="411"/>
        <v>4.9835500000000001</v>
      </c>
      <c r="BL836">
        <f t="shared" si="412"/>
        <v>-4.3585500000000001</v>
      </c>
      <c r="BM836" s="43">
        <f t="shared" si="429"/>
        <v>45153</v>
      </c>
      <c r="BN836" s="43">
        <f t="shared" si="413"/>
        <v>45289</v>
      </c>
      <c r="BO836" s="45">
        <f t="shared" si="430"/>
        <v>9.3232044198895025E-2</v>
      </c>
      <c r="BP836" s="45">
        <f t="shared" si="431"/>
        <v>0.54357450995231971</v>
      </c>
      <c r="BQ836" s="47">
        <f t="shared" si="432"/>
        <v>82.130200426943887</v>
      </c>
      <c r="BR836" s="47">
        <f t="shared" si="433"/>
        <v>115.52732631789938</v>
      </c>
    </row>
    <row r="837" spans="6:70" x14ac:dyDescent="0.25">
      <c r="F837" s="2">
        <v>45041</v>
      </c>
      <c r="G837">
        <v>5.0529999999999999</v>
      </c>
      <c r="H837" s="43">
        <v>45064</v>
      </c>
      <c r="I837">
        <v>3.6615000000000002</v>
      </c>
      <c r="L837" s="2">
        <v>45023</v>
      </c>
      <c r="M837" t="str">
        <v>91282CGB</v>
      </c>
      <c r="N837">
        <v>1.3349</v>
      </c>
      <c r="O837">
        <v>4.7777099999999999</v>
      </c>
      <c r="P837">
        <v>0.88700000000000001</v>
      </c>
      <c r="Q837">
        <v>115.796875</v>
      </c>
      <c r="R837">
        <f>VLOOKUP(M837,工作表1!$A$3:$B$1000,2,FALSE)</f>
        <v>3.875</v>
      </c>
      <c r="S837" t="str">
        <f>VLOOKUP(M837,工作表1!$A$3:$C$1000,3,FALSE)</f>
        <v>2029/12/31</v>
      </c>
      <c r="T837">
        <f t="shared" ref="T837:T900" si="436">INDEX($G:$G,MATCH(L837,$F:$F,0))</f>
        <v>4.9835500000000001</v>
      </c>
      <c r="U837">
        <f t="shared" si="435"/>
        <v>-1.1085500000000001</v>
      </c>
      <c r="V837" s="43">
        <f t="shared" si="414"/>
        <v>45107</v>
      </c>
      <c r="W837" s="43">
        <f t="shared" ref="W837:W900" si="437">IF(WEEKDAY(DATE(YEAR(L837),(INT(MONTH(L837)/3)+1)*3+1,1)-1,2)=7,DATE(YEAR(L837),(INT(MONTH(L837)/3)+1)*3+1,1)-1-2,IF(WEEKDAY(DATE(YEAR(L837),(INT(MONTH(L837)/3)+1)*3+1,1)-1,2)=6,DATE(YEAR(L837),(INT(MONTH(L837)/3)+1)*3+1,1)-1-1,DATE(YEAR(L837),(INT(MONTH(L837)/3)+1)*3+1,1)-1))</f>
        <v>45107</v>
      </c>
      <c r="X837" s="45">
        <f t="shared" si="415"/>
        <v>1.0704419889502763</v>
      </c>
      <c r="Y837" s="45">
        <f t="shared" si="416"/>
        <v>1.9303734957995915</v>
      </c>
      <c r="Z837" s="47">
        <f t="shared" si="417"/>
        <v>102.40448954059838</v>
      </c>
      <c r="AA837" s="47">
        <f t="shared" si="418"/>
        <v>115.58212390872235</v>
      </c>
      <c r="AB837" s="45">
        <f t="shared" si="419"/>
        <v>3.4419</v>
      </c>
      <c r="AC837" s="2" t="str">
        <f t="shared" ref="AC837:AC900" si="438">IF(MOD(MONTH(L837),3)=0,"TY2","TY1")</f>
        <v>TY1</v>
      </c>
      <c r="AD837">
        <f t="shared" ref="AD837:AD900" si="439">IF(AC837="TY1",Q837,AP837)</f>
        <v>115.796875</v>
      </c>
      <c r="AE837">
        <f t="shared" ref="AE837:AE900" si="440">IF(AC837="TY1",AP837,BH837)</f>
        <v>116.546875</v>
      </c>
      <c r="AF837" s="49">
        <f t="shared" si="434"/>
        <v>-0.75</v>
      </c>
      <c r="AG837" s="3">
        <f t="shared" si="420"/>
        <v>115.58212390872235</v>
      </c>
      <c r="AH837">
        <f t="shared" si="421"/>
        <v>115.96565232724595</v>
      </c>
      <c r="AI837" s="51">
        <f t="shared" si="422"/>
        <v>-0.38352841852359632</v>
      </c>
      <c r="AJ837" s="52">
        <f t="shared" si="423"/>
        <v>0.36647158147640368</v>
      </c>
      <c r="AK837" s="2">
        <v>45023</v>
      </c>
      <c r="AL837" t="str">
        <v>91282CGS</v>
      </c>
      <c r="AM837">
        <v>-1.61E-2</v>
      </c>
      <c r="AN837">
        <v>4.9820500000000001</v>
      </c>
      <c r="AO837">
        <v>0.87370000000000003</v>
      </c>
      <c r="AP837">
        <v>116.546875</v>
      </c>
      <c r="AQ837">
        <f>VLOOKUP(AL837,工作表1!$F$3:$G$1000,2,FALSE)</f>
        <v>3.625</v>
      </c>
      <c r="AR837" t="str">
        <f>VLOOKUP(AL837,工作表1!$F$3:$H$1000,3,FALSE)</f>
        <v>2030/3/31</v>
      </c>
      <c r="AS837">
        <f t="shared" ref="AS837:AS900" si="441">INDEX($G:$G,MATCH(AK837,$F:$F,0))</f>
        <v>4.9835500000000001</v>
      </c>
      <c r="AT837">
        <f t="shared" ref="AT837:AT900" si="442">AQ837-AS837</f>
        <v>-1.3585500000000001</v>
      </c>
      <c r="AU837" s="43">
        <f t="shared" si="424"/>
        <v>45199</v>
      </c>
      <c r="AV837" s="43">
        <f t="shared" ref="AV837:AV900" si="443">IF(WEEKDAY(DATE(YEAR(AK837),(INT(MONTH(AK837)/3)+1)*3+4,1)-1,2)=7,DATE(YEAR(AK837),(INT(MONTH(AK837)/3)+1)*3+4,1)-1-2,IF(WEEKDAY(DATE(YEAR(AK837),(INT(MONTH(AK837)/3)+1)*3+4,1)-1,2)=6,DATE(YEAR(AK837),(INT(MONTH(AK837)/3)+1)*3+4,1)-1-1,DATE(YEAR(AK837),(INT(MONTH(AK837)/3)+1)*3+4,1)-1))</f>
        <v>45198</v>
      </c>
      <c r="AW837" s="45">
        <f t="shared" si="425"/>
        <v>9.9043715846994534E-2</v>
      </c>
      <c r="AX837" s="45">
        <f t="shared" si="426"/>
        <v>1.8072628939291864</v>
      </c>
      <c r="AY837" s="47">
        <f t="shared" si="427"/>
        <v>101.07105524044569</v>
      </c>
      <c r="AZ837" s="47">
        <f t="shared" si="428"/>
        <v>115.96565232724595</v>
      </c>
      <c r="BA837" s="43"/>
      <c r="BC837" s="2">
        <v>45022</v>
      </c>
      <c r="BD837" t="str">
        <v>91282CAE</v>
      </c>
      <c r="BE837">
        <v>33.654400000000003</v>
      </c>
      <c r="BF837">
        <v>3.2254999999999998</v>
      </c>
      <c r="BG837">
        <v>0.71419999999999995</v>
      </c>
      <c r="BH837">
        <v>118.140625</v>
      </c>
      <c r="BI837">
        <f>VLOOKUP(BD837,工作表1!$K$3:$L$1000,2,FALSE)</f>
        <v>0.625</v>
      </c>
      <c r="BJ837" t="str">
        <f>VLOOKUP(BD837,工作表1!$K$3:$M$1000,3,FALSE)</f>
        <v>2030/8/15</v>
      </c>
      <c r="BK837">
        <f t="shared" ref="BK837:BK900" si="444">INDEX($G:$G,MATCH(BC837,$F:$F,0))</f>
        <v>4.9327500000000004</v>
      </c>
      <c r="BL837">
        <f t="shared" ref="BL837:BL900" si="445">BI837-BK837</f>
        <v>-4.3077500000000004</v>
      </c>
      <c r="BM837" s="43">
        <f t="shared" si="429"/>
        <v>45153</v>
      </c>
      <c r="BN837" s="43">
        <f t="shared" ref="BN837:BN900" si="446">IF(WEEKDAY(DATE(YEAR(BC837),(INT(MONTH(BC837)/3)+1)*3+7,1)-1,2)=7,DATE(YEAR(BC837),(INT(MONTH(BC837)/3)+1)*3+7,1)-1-2,IF(WEEKDAY(DATE(YEAR(BC837),(INT(MONTH(BC837)/3)+1)*3+7,1)-1,2)=6,DATE(YEAR(BC837),(INT(MONTH(BC837)/3)+1)*3+7,1)-1-1,DATE(YEAR(BC837),(INT(MONTH(BC837)/3)+1)*3+7,1)-1))</f>
        <v>45289</v>
      </c>
      <c r="BO837" s="45">
        <f t="shared" si="430"/>
        <v>8.8052486187845308E-2</v>
      </c>
      <c r="BP837" s="45">
        <f t="shared" si="431"/>
        <v>0.54353193824263979</v>
      </c>
      <c r="BQ837" s="47">
        <f t="shared" si="432"/>
        <v>82.84023517656955</v>
      </c>
      <c r="BR837" s="47">
        <f t="shared" si="433"/>
        <v>116.47499802549925</v>
      </c>
    </row>
    <row r="838" spans="6:70" x14ac:dyDescent="0.25">
      <c r="F838" s="2">
        <v>45040</v>
      </c>
      <c r="G838">
        <v>5.0860500000000002</v>
      </c>
      <c r="H838" s="43">
        <v>45063</v>
      </c>
      <c r="I838">
        <v>3.5688</v>
      </c>
      <c r="L838" s="2">
        <v>45022</v>
      </c>
      <c r="M838" t="str">
        <v>91282CGB</v>
      </c>
      <c r="N838">
        <v>3.0491999999999999</v>
      </c>
      <c r="O838">
        <v>4.5044599999999999</v>
      </c>
      <c r="P838">
        <v>0.88700000000000001</v>
      </c>
      <c r="Q838">
        <v>116.546875</v>
      </c>
      <c r="R838">
        <f>VLOOKUP(M838,工作表1!$A$3:$B$1000,2,FALSE)</f>
        <v>3.875</v>
      </c>
      <c r="S838" t="str">
        <f>VLOOKUP(M838,工作表1!$A$3:$C$1000,3,FALSE)</f>
        <v>2029/12/31</v>
      </c>
      <c r="T838">
        <f t="shared" si="436"/>
        <v>4.9327500000000004</v>
      </c>
      <c r="U838">
        <f t="shared" si="435"/>
        <v>-1.0577500000000004</v>
      </c>
      <c r="V838" s="43">
        <f t="shared" ref="V838:V901" si="447">COUPNCD(L837,S838,2,0)</f>
        <v>45107</v>
      </c>
      <c r="W838" s="43">
        <f t="shared" si="437"/>
        <v>45107</v>
      </c>
      <c r="X838" s="45">
        <f t="shared" ref="X838:X901" si="448">COUPDAYBS(L837,S838,2,1)/COUPDAYS(L837,S838,2,1)*R838/2</f>
        <v>1.0383287292817678</v>
      </c>
      <c r="Y838" s="45">
        <f t="shared" ref="Y838:Y901" si="449">(W838-L837)/365*R838+X838</f>
        <v>1.9301095511995761</v>
      </c>
      <c r="Z838" s="47">
        <f t="shared" ref="Z838:Z901" si="450">(Q838*P838+Y838)/(1+(O838/100)*(W838-L839)/360)-X838</f>
        <v>103.14774857116551</v>
      </c>
      <c r="AA838" s="47">
        <f t="shared" ref="AA838:AA901" si="451">(Z838-$AB$5*(W838-L837)/365+T838*(W838-L837)/360)/P838</f>
        <v>116.41158685881426</v>
      </c>
      <c r="AB838" s="45">
        <f t="shared" ref="AB838:AB901" si="452">INDEX(I:I,MATCH(L838,H:H,0))</f>
        <v>3.3363999999999998</v>
      </c>
      <c r="AC838" s="2" t="str">
        <f t="shared" si="438"/>
        <v>TY1</v>
      </c>
      <c r="AD838">
        <f t="shared" si="439"/>
        <v>116.546875</v>
      </c>
      <c r="AE838">
        <f t="shared" si="440"/>
        <v>117.296875</v>
      </c>
      <c r="AF838" s="49">
        <f t="shared" si="434"/>
        <v>-0.75</v>
      </c>
      <c r="AG838" s="3">
        <f t="shared" ref="AG838:AG901" si="453">IF(AC838="TY1",AA838,AZ838)</f>
        <v>116.41158685881426</v>
      </c>
      <c r="AH838">
        <f t="shared" ref="AH838:AH901" si="454">IF(AC838="TY1",AZ838,BR838)</f>
        <v>116.82666354381971</v>
      </c>
      <c r="AI838" s="51">
        <f t="shared" ref="AI838:AI901" si="455">AG838-AH838</f>
        <v>-0.41507668500544526</v>
      </c>
      <c r="AJ838" s="52">
        <f t="shared" ref="AJ838:AJ901" si="456">AI838-AF838</f>
        <v>0.33492331499455474</v>
      </c>
      <c r="AK838" s="2">
        <v>45022</v>
      </c>
      <c r="AL838" t="str">
        <v>91282CGS</v>
      </c>
      <c r="AM838">
        <v>3.4449000000000001</v>
      </c>
      <c r="AN838">
        <v>4.7430399999999997</v>
      </c>
      <c r="AO838">
        <v>0.87370000000000003</v>
      </c>
      <c r="AP838">
        <v>117.296875</v>
      </c>
      <c r="AQ838">
        <f>VLOOKUP(AL838,工作表1!$F$3:$G$1000,2,FALSE)</f>
        <v>3.625</v>
      </c>
      <c r="AR838" t="str">
        <f>VLOOKUP(AL838,工作表1!$F$3:$H$1000,3,FALSE)</f>
        <v>2030/3/31</v>
      </c>
      <c r="AS838">
        <f t="shared" si="441"/>
        <v>4.9327500000000004</v>
      </c>
      <c r="AT838">
        <f t="shared" si="442"/>
        <v>-1.3077500000000004</v>
      </c>
      <c r="AU838" s="43">
        <f t="shared" ref="AU838:AU901" si="457">COUPNCD(AK837,AR838,2,0)</f>
        <v>45199</v>
      </c>
      <c r="AV838" s="43">
        <f t="shared" si="443"/>
        <v>45198</v>
      </c>
      <c r="AW838" s="45">
        <f t="shared" ref="AW838:AW901" si="458">COUPDAYBS(AK837,AR838,2,1)/COUPDAYS(AK837,AR838,2,1)*AQ838/2</f>
        <v>6.9330601092896182E-2</v>
      </c>
      <c r="AX838" s="45">
        <f t="shared" ref="AX838:AX901" si="459">(AV838-AK837)/365*AQ838+AW838</f>
        <v>1.8073442997230331</v>
      </c>
      <c r="AY838" s="47">
        <f t="shared" ref="AY838:AY901" si="460">(AP838*AO838+AX838)/(1+(AN838/100)*(AV838-AK839)/360)-AW838</f>
        <v>101.84368724531291</v>
      </c>
      <c r="AZ838" s="47">
        <f t="shared" ref="AZ838:AZ901" si="461">(AY838-$AB$5*(AV838-AK837)/365+AS838*(AV838-AK837)/360)/AO838</f>
        <v>116.82666354381971</v>
      </c>
      <c r="BA838" s="43"/>
      <c r="BC838" s="2">
        <v>45021</v>
      </c>
      <c r="BD838" t="str">
        <v>91282CAE</v>
      </c>
      <c r="BE838">
        <v>33.400700000000001</v>
      </c>
      <c r="BF838">
        <v>3.2510500000000002</v>
      </c>
      <c r="BG838">
        <v>0.71419999999999995</v>
      </c>
      <c r="BH838">
        <v>118.171875</v>
      </c>
      <c r="BI838">
        <f>VLOOKUP(BD838,工作表1!$K$3:$L$1000,2,FALSE)</f>
        <v>0.625</v>
      </c>
      <c r="BJ838" t="str">
        <f>VLOOKUP(BD838,工作表1!$K$3:$M$1000,3,FALSE)</f>
        <v>2030/8/15</v>
      </c>
      <c r="BK838">
        <f t="shared" si="444"/>
        <v>4.915</v>
      </c>
      <c r="BL838">
        <f t="shared" si="445"/>
        <v>-4.29</v>
      </c>
      <c r="BM838" s="43">
        <f t="shared" ref="BM838:BM901" si="462">COUPNCD(BC837,BJ838,2,0)</f>
        <v>45153</v>
      </c>
      <c r="BN838" s="43">
        <f t="shared" si="446"/>
        <v>45289</v>
      </c>
      <c r="BO838" s="45">
        <f t="shared" ref="BO838:BO901" si="463">COUPDAYBS(BC837,BJ838,2,1)/COUPDAYS(BC837,BJ838,2,1)*BI838/2</f>
        <v>8.6325966850828731E-2</v>
      </c>
      <c r="BP838" s="45">
        <f t="shared" ref="BP838:BP901" si="464">(BN838-BC837)/365*BI838+BO838</f>
        <v>0.54351774767274652</v>
      </c>
      <c r="BQ838" s="47">
        <f t="shared" ref="BQ838:BQ901" si="465">(BH838*BG838+BP838)/(1+(BF838/100)*(BN838-BC839)/360)-BO838</f>
        <v>82.841026551112279</v>
      </c>
      <c r="BR838" s="47">
        <f t="shared" ref="BR838:BR901" si="466">(BQ838-$AB$5*(BN838-BC837)/365+BK838*(BN838-BC837)/360)/BG838</f>
        <v>116.45949582247141</v>
      </c>
    </row>
    <row r="839" spans="6:70" x14ac:dyDescent="0.25">
      <c r="F839" s="2">
        <v>45037</v>
      </c>
      <c r="G839">
        <v>5.0896499999999998</v>
      </c>
      <c r="H839" s="43">
        <v>45062</v>
      </c>
      <c r="I839">
        <v>3.5228000000000002</v>
      </c>
      <c r="L839" s="2">
        <v>45021</v>
      </c>
      <c r="M839" t="str">
        <v>91282CGB</v>
      </c>
      <c r="N839">
        <v>3.5177999999999998</v>
      </c>
      <c r="O839">
        <v>4.4521899999999999</v>
      </c>
      <c r="P839">
        <v>0.88700000000000001</v>
      </c>
      <c r="Q839">
        <v>116.578125</v>
      </c>
      <c r="R839">
        <f>VLOOKUP(M839,工作表1!$A$3:$B$1000,2,FALSE)</f>
        <v>3.875</v>
      </c>
      <c r="S839" t="str">
        <f>VLOOKUP(M839,工作表1!$A$3:$C$1000,3,FALSE)</f>
        <v>2029/12/31</v>
      </c>
      <c r="T839">
        <f t="shared" si="436"/>
        <v>4.915</v>
      </c>
      <c r="U839">
        <f t="shared" si="435"/>
        <v>-1.04</v>
      </c>
      <c r="V839" s="43">
        <f t="shared" si="447"/>
        <v>45107</v>
      </c>
      <c r="W839" s="43">
        <f t="shared" si="437"/>
        <v>45107</v>
      </c>
      <c r="X839" s="45">
        <f t="shared" si="448"/>
        <v>1.0276243093922652</v>
      </c>
      <c r="Y839" s="45">
        <f t="shared" si="449"/>
        <v>1.9300215696662377</v>
      </c>
      <c r="Z839" s="47">
        <f t="shared" si="450"/>
        <v>103.18591283772567</v>
      </c>
      <c r="AA839" s="47">
        <f t="shared" si="451"/>
        <v>116.45135555072639</v>
      </c>
      <c r="AB839" s="45">
        <f t="shared" si="452"/>
        <v>3.3494000000000002</v>
      </c>
      <c r="AC839" s="2" t="str">
        <f t="shared" si="438"/>
        <v>TY1</v>
      </c>
      <c r="AD839">
        <f t="shared" si="439"/>
        <v>116.578125</v>
      </c>
      <c r="AE839">
        <f t="shared" si="440"/>
        <v>117.328125</v>
      </c>
      <c r="AF839" s="49">
        <f t="shared" si="434"/>
        <v>-0.75</v>
      </c>
      <c r="AG839" s="3">
        <f t="shared" si="453"/>
        <v>116.45135555072639</v>
      </c>
      <c r="AH839">
        <f t="shared" si="454"/>
        <v>116.82921389185717</v>
      </c>
      <c r="AI839" s="51">
        <f t="shared" si="455"/>
        <v>-0.37785834113077499</v>
      </c>
      <c r="AJ839" s="52">
        <f t="shared" si="456"/>
        <v>0.37214165886922501</v>
      </c>
      <c r="AK839" s="2">
        <v>45021</v>
      </c>
      <c r="AL839" t="str">
        <v>91282CGS</v>
      </c>
      <c r="AM839">
        <v>2.8666</v>
      </c>
      <c r="AN839">
        <v>4.7712399999999997</v>
      </c>
      <c r="AO839">
        <v>0.87370000000000003</v>
      </c>
      <c r="AP839">
        <v>117.328125</v>
      </c>
      <c r="AQ839">
        <f>VLOOKUP(AL839,工作表1!$F$3:$G$1000,2,FALSE)</f>
        <v>3.625</v>
      </c>
      <c r="AR839" t="str">
        <f>VLOOKUP(AL839,工作表1!$F$3:$H$1000,3,FALSE)</f>
        <v>2030/3/31</v>
      </c>
      <c r="AS839">
        <f t="shared" si="441"/>
        <v>4.915</v>
      </c>
      <c r="AT839">
        <f t="shared" si="442"/>
        <v>-1.29</v>
      </c>
      <c r="AU839" s="43">
        <f t="shared" si="457"/>
        <v>45199</v>
      </c>
      <c r="AV839" s="43">
        <f t="shared" si="443"/>
        <v>45198</v>
      </c>
      <c r="AW839" s="45">
        <f t="shared" si="458"/>
        <v>5.9426229508196725E-2</v>
      </c>
      <c r="AX839" s="45">
        <f t="shared" si="459"/>
        <v>1.8073714349876489</v>
      </c>
      <c r="AY839" s="47">
        <f t="shared" si="460"/>
        <v>101.85329172678289</v>
      </c>
      <c r="AZ839" s="47">
        <f t="shared" si="461"/>
        <v>116.82921389185717</v>
      </c>
      <c r="BA839" s="43"/>
      <c r="BC839" s="2">
        <v>45020</v>
      </c>
      <c r="BD839" t="str">
        <v>91282CAE</v>
      </c>
      <c r="BE839">
        <v>31.715499999999999</v>
      </c>
      <c r="BF839">
        <v>3.3370299999999999</v>
      </c>
      <c r="BG839">
        <v>0.71419999999999995</v>
      </c>
      <c r="BH839">
        <v>117.828125</v>
      </c>
      <c r="BI839">
        <f>VLOOKUP(BD839,工作表1!$K$3:$L$1000,2,FALSE)</f>
        <v>0.625</v>
      </c>
      <c r="BJ839" t="str">
        <f>VLOOKUP(BD839,工作表1!$K$3:$M$1000,3,FALSE)</f>
        <v>2030/8/15</v>
      </c>
      <c r="BK839">
        <f t="shared" si="444"/>
        <v>4.9130000000000003</v>
      </c>
      <c r="BL839">
        <f t="shared" si="445"/>
        <v>-4.2880000000000003</v>
      </c>
      <c r="BM839" s="43">
        <f t="shared" si="462"/>
        <v>45153</v>
      </c>
      <c r="BN839" s="43">
        <f t="shared" si="446"/>
        <v>45289</v>
      </c>
      <c r="BO839" s="45">
        <f t="shared" si="463"/>
        <v>8.4599447513812154E-2</v>
      </c>
      <c r="BP839" s="45">
        <f t="shared" si="464"/>
        <v>0.54350355710285325</v>
      </c>
      <c r="BQ839" s="47">
        <f t="shared" si="465"/>
        <v>82.543751343780983</v>
      </c>
      <c r="BR839" s="47">
        <f t="shared" si="466"/>
        <v>116.04292922153665</v>
      </c>
    </row>
    <row r="840" spans="6:70" x14ac:dyDescent="0.25">
      <c r="F840" s="2">
        <v>45036</v>
      </c>
      <c r="G840">
        <v>5.0795500000000002</v>
      </c>
      <c r="H840" s="43">
        <v>45061</v>
      </c>
      <c r="I840">
        <v>3.4794</v>
      </c>
      <c r="L840" s="2">
        <v>45020</v>
      </c>
      <c r="M840" t="str">
        <v>91282CGB</v>
      </c>
      <c r="N840">
        <v>3.3304999999999998</v>
      </c>
      <c r="O840">
        <v>4.4802200000000001</v>
      </c>
      <c r="P840">
        <v>0.88700000000000001</v>
      </c>
      <c r="Q840">
        <v>116.25</v>
      </c>
      <c r="R840">
        <f>VLOOKUP(M840,工作表1!$A$3:$B$1000,2,FALSE)</f>
        <v>3.875</v>
      </c>
      <c r="S840" t="str">
        <f>VLOOKUP(M840,工作表1!$A$3:$C$1000,3,FALSE)</f>
        <v>2029/12/31</v>
      </c>
      <c r="T840">
        <f t="shared" si="436"/>
        <v>4.9130000000000003</v>
      </c>
      <c r="U840">
        <f t="shared" si="435"/>
        <v>-1.0380000000000003</v>
      </c>
      <c r="V840" s="43">
        <f t="shared" si="447"/>
        <v>45107</v>
      </c>
      <c r="W840" s="43">
        <f t="shared" si="437"/>
        <v>45107</v>
      </c>
      <c r="X840" s="45">
        <f t="shared" si="448"/>
        <v>1.0169198895027625</v>
      </c>
      <c r="Y840" s="45">
        <f t="shared" si="449"/>
        <v>1.9299335881328994</v>
      </c>
      <c r="Z840" s="47">
        <f t="shared" si="450"/>
        <v>102.88882446887848</v>
      </c>
      <c r="AA840" s="47">
        <f t="shared" si="451"/>
        <v>116.11729251037421</v>
      </c>
      <c r="AB840" s="45">
        <f t="shared" si="452"/>
        <v>3.3719999999999999</v>
      </c>
      <c r="AC840" s="2" t="str">
        <f t="shared" si="438"/>
        <v>TY1</v>
      </c>
      <c r="AD840">
        <f t="shared" si="439"/>
        <v>116.25</v>
      </c>
      <c r="AE840">
        <f t="shared" si="440"/>
        <v>116.984375</v>
      </c>
      <c r="AF840" s="49">
        <f t="shared" si="434"/>
        <v>-0.734375</v>
      </c>
      <c r="AG840" s="3">
        <f t="shared" si="453"/>
        <v>116.11729251037421</v>
      </c>
      <c r="AH840">
        <f t="shared" si="454"/>
        <v>116.48977134313411</v>
      </c>
      <c r="AI840" s="51">
        <f t="shared" si="455"/>
        <v>-0.37247883275989579</v>
      </c>
      <c r="AJ840" s="52">
        <f t="shared" si="456"/>
        <v>0.36189616724010421</v>
      </c>
      <c r="AK840" s="2">
        <v>45020</v>
      </c>
      <c r="AL840" t="str">
        <v>91282CGS</v>
      </c>
      <c r="AM840">
        <v>2.8677999999999999</v>
      </c>
      <c r="AN840">
        <v>4.7716500000000002</v>
      </c>
      <c r="AO840">
        <v>0.87370000000000003</v>
      </c>
      <c r="AP840">
        <v>116.984375</v>
      </c>
      <c r="AQ840">
        <f>VLOOKUP(AL840,工作表1!$F$3:$G$1000,2,FALSE)</f>
        <v>3.625</v>
      </c>
      <c r="AR840" t="str">
        <f>VLOOKUP(AL840,工作表1!$F$3:$H$1000,3,FALSE)</f>
        <v>2030/3/31</v>
      </c>
      <c r="AS840">
        <f t="shared" si="441"/>
        <v>4.9130000000000003</v>
      </c>
      <c r="AT840">
        <f t="shared" si="442"/>
        <v>-1.2880000000000003</v>
      </c>
      <c r="AU840" s="43">
        <f t="shared" si="457"/>
        <v>45199</v>
      </c>
      <c r="AV840" s="43">
        <f t="shared" si="443"/>
        <v>45198</v>
      </c>
      <c r="AW840" s="45">
        <f t="shared" si="458"/>
        <v>4.9521857923497267E-2</v>
      </c>
      <c r="AX840" s="45">
        <f t="shared" si="459"/>
        <v>1.8073985702522644</v>
      </c>
      <c r="AY840" s="47">
        <f t="shared" si="460"/>
        <v>101.5564518754643</v>
      </c>
      <c r="AZ840" s="47">
        <f t="shared" si="461"/>
        <v>116.48977134313411</v>
      </c>
      <c r="BA840" s="43"/>
      <c r="BC840" s="2">
        <v>45019</v>
      </c>
      <c r="BD840" t="str">
        <v>91282CAE</v>
      </c>
      <c r="BE840">
        <v>28.5989</v>
      </c>
      <c r="BF840">
        <v>3.4783900000000001</v>
      </c>
      <c r="BG840">
        <v>0.71419999999999995</v>
      </c>
      <c r="BH840">
        <v>117.015625</v>
      </c>
      <c r="BI840">
        <f>VLOOKUP(BD840,工作表1!$K$3:$L$1000,2,FALSE)</f>
        <v>0.625</v>
      </c>
      <c r="BJ840" t="str">
        <f>VLOOKUP(BD840,工作表1!$K$3:$M$1000,3,FALSE)</f>
        <v>2030/8/15</v>
      </c>
      <c r="BK840">
        <f t="shared" si="444"/>
        <v>4.9488500000000002</v>
      </c>
      <c r="BL840">
        <f t="shared" si="445"/>
        <v>-4.3238500000000002</v>
      </c>
      <c r="BM840" s="43">
        <f t="shared" si="462"/>
        <v>45153</v>
      </c>
      <c r="BN840" s="43">
        <f t="shared" si="446"/>
        <v>45289</v>
      </c>
      <c r="BO840" s="45">
        <f t="shared" si="463"/>
        <v>8.2872928176795577E-2</v>
      </c>
      <c r="BP840" s="45">
        <f t="shared" si="464"/>
        <v>0.54348936653295998</v>
      </c>
      <c r="BQ840" s="47">
        <f t="shared" si="465"/>
        <v>81.871403063354279</v>
      </c>
      <c r="BR840" s="47">
        <f t="shared" si="466"/>
        <v>115.14078179856965</v>
      </c>
    </row>
    <row r="841" spans="6:70" x14ac:dyDescent="0.25">
      <c r="F841" s="2">
        <v>45035</v>
      </c>
      <c r="G841">
        <v>5.0774999999999997</v>
      </c>
      <c r="H841" s="43">
        <v>45058</v>
      </c>
      <c r="I841">
        <v>3.4514999999999998</v>
      </c>
      <c r="L841" s="2">
        <v>45019</v>
      </c>
      <c r="M841" t="str">
        <v>91282CGB</v>
      </c>
      <c r="N841">
        <v>3.5411999999999999</v>
      </c>
      <c r="O841">
        <v>4.4872199999999998</v>
      </c>
      <c r="P841">
        <v>0.88700000000000001</v>
      </c>
      <c r="Q841">
        <v>115.453125</v>
      </c>
      <c r="R841">
        <f>VLOOKUP(M841,工作表1!$A$3:$B$1000,2,FALSE)</f>
        <v>3.875</v>
      </c>
      <c r="S841" t="str">
        <f>VLOOKUP(M841,工作表1!$A$3:$C$1000,3,FALSE)</f>
        <v>2029/12/31</v>
      </c>
      <c r="T841">
        <f t="shared" si="436"/>
        <v>4.9488500000000002</v>
      </c>
      <c r="U841">
        <f t="shared" si="435"/>
        <v>-1.0738500000000002</v>
      </c>
      <c r="V841" s="43">
        <f t="shared" si="447"/>
        <v>45107</v>
      </c>
      <c r="W841" s="43">
        <f t="shared" si="437"/>
        <v>45107</v>
      </c>
      <c r="X841" s="45">
        <f t="shared" si="448"/>
        <v>1.0062154696132597</v>
      </c>
      <c r="Y841" s="45">
        <f t="shared" si="449"/>
        <v>1.9298456065995611</v>
      </c>
      <c r="Z841" s="47">
        <f t="shared" si="450"/>
        <v>102.1603649560253</v>
      </c>
      <c r="AA841" s="47">
        <f t="shared" si="451"/>
        <v>115.30720334625227</v>
      </c>
      <c r="AB841" s="45">
        <f t="shared" si="452"/>
        <v>3.4651000000000001</v>
      </c>
      <c r="AC841" s="2" t="str">
        <f t="shared" si="438"/>
        <v>TY1</v>
      </c>
      <c r="AD841">
        <f t="shared" si="439"/>
        <v>115.453125</v>
      </c>
      <c r="AE841">
        <f t="shared" si="440"/>
        <v>116.171875</v>
      </c>
      <c r="AF841" s="49">
        <f t="shared" si="434"/>
        <v>-0.71875</v>
      </c>
      <c r="AG841" s="3">
        <f t="shared" si="453"/>
        <v>115.30720334625227</v>
      </c>
      <c r="AH841">
        <f t="shared" si="454"/>
        <v>115.65870757942895</v>
      </c>
      <c r="AI841" s="51">
        <f t="shared" si="455"/>
        <v>-0.35150423317668356</v>
      </c>
      <c r="AJ841" s="52">
        <f t="shared" si="456"/>
        <v>0.36724576682331644</v>
      </c>
      <c r="AK841" s="2">
        <v>45019</v>
      </c>
      <c r="AL841" t="str">
        <v>91282CGS</v>
      </c>
      <c r="AM841">
        <v>1.9695</v>
      </c>
      <c r="AN841">
        <v>4.81663</v>
      </c>
      <c r="AO841">
        <v>0.87370000000000003</v>
      </c>
      <c r="AP841">
        <v>116.171875</v>
      </c>
      <c r="AQ841">
        <f>VLOOKUP(AL841,工作表1!$F$3:$G$1000,2,FALSE)</f>
        <v>3.625</v>
      </c>
      <c r="AR841" t="str">
        <f>VLOOKUP(AL841,工作表1!$F$3:$H$1000,3,FALSE)</f>
        <v>2030/3/31</v>
      </c>
      <c r="AS841">
        <f t="shared" si="441"/>
        <v>4.9488500000000002</v>
      </c>
      <c r="AT841">
        <f t="shared" si="442"/>
        <v>-1.3238500000000002</v>
      </c>
      <c r="AU841" s="43">
        <f t="shared" si="457"/>
        <v>45199</v>
      </c>
      <c r="AV841" s="43">
        <f t="shared" si="443"/>
        <v>45198</v>
      </c>
      <c r="AW841" s="45">
        <f t="shared" si="458"/>
        <v>3.9617486338797817E-2</v>
      </c>
      <c r="AX841" s="45">
        <f t="shared" si="459"/>
        <v>1.8074257055168801</v>
      </c>
      <c r="AY841" s="47">
        <f t="shared" si="460"/>
        <v>100.81137895750477</v>
      </c>
      <c r="AZ841" s="47">
        <f t="shared" si="461"/>
        <v>115.65870757942895</v>
      </c>
      <c r="BA841" s="43"/>
      <c r="BC841" s="2">
        <v>45016</v>
      </c>
      <c r="BD841" t="str">
        <v>91282CAE</v>
      </c>
      <c r="BE841">
        <v>26.585000000000001</v>
      </c>
      <c r="BF841">
        <v>3.51932</v>
      </c>
      <c r="BG841">
        <v>0.71419999999999995</v>
      </c>
      <c r="BH841">
        <v>116.453125</v>
      </c>
      <c r="BI841">
        <f>VLOOKUP(BD841,工作表1!$K$3:$L$1000,2,FALSE)</f>
        <v>0.625</v>
      </c>
      <c r="BJ841" t="str">
        <f>VLOOKUP(BD841,工作表1!$K$3:$M$1000,3,FALSE)</f>
        <v>2030/8/15</v>
      </c>
      <c r="BK841">
        <f t="shared" si="444"/>
        <v>4.9322499999999998</v>
      </c>
      <c r="BL841">
        <f t="shared" si="445"/>
        <v>-4.3072499999999998</v>
      </c>
      <c r="BM841" s="43">
        <f t="shared" si="462"/>
        <v>45153</v>
      </c>
      <c r="BN841" s="43">
        <f t="shared" si="446"/>
        <v>45289</v>
      </c>
      <c r="BO841" s="45">
        <f t="shared" si="463"/>
        <v>8.1146408839779E-2</v>
      </c>
      <c r="BP841" s="45">
        <f t="shared" si="464"/>
        <v>0.5434751759630666</v>
      </c>
      <c r="BQ841" s="47">
        <f t="shared" si="465"/>
        <v>81.449281845096493</v>
      </c>
      <c r="BR841" s="47">
        <f t="shared" si="466"/>
        <v>114.53419406313499</v>
      </c>
    </row>
    <row r="842" spans="6:70" x14ac:dyDescent="0.25">
      <c r="F842" s="2">
        <v>45034</v>
      </c>
      <c r="G842">
        <v>5.0644999999999998</v>
      </c>
      <c r="H842" s="43">
        <v>45057</v>
      </c>
      <c r="I842">
        <v>3.3605</v>
      </c>
      <c r="L842" s="2">
        <v>45016</v>
      </c>
      <c r="M842" t="str">
        <v>91282CGB</v>
      </c>
      <c r="N842">
        <v>3.4043000000000001</v>
      </c>
      <c r="O842">
        <v>4.4901</v>
      </c>
      <c r="P842">
        <v>0.88700000000000001</v>
      </c>
      <c r="Q842">
        <v>114.921875</v>
      </c>
      <c r="R842">
        <f>VLOOKUP(M842,工作表1!$A$3:$B$1000,2,FALSE)</f>
        <v>3.875</v>
      </c>
      <c r="S842" t="str">
        <f>VLOOKUP(M842,工作表1!$A$3:$C$1000,3,FALSE)</f>
        <v>2029/12/31</v>
      </c>
      <c r="T842">
        <f t="shared" si="436"/>
        <v>4.9322499999999998</v>
      </c>
      <c r="U842">
        <f t="shared" si="435"/>
        <v>-1.0572499999999998</v>
      </c>
      <c r="V842" s="43">
        <f t="shared" si="447"/>
        <v>45107</v>
      </c>
      <c r="W842" s="43">
        <f t="shared" si="437"/>
        <v>45107</v>
      </c>
      <c r="X842" s="45">
        <f t="shared" si="448"/>
        <v>0.99551104972375692</v>
      </c>
      <c r="Y842" s="45">
        <f t="shared" si="449"/>
        <v>1.9297576250662227</v>
      </c>
      <c r="Z842" s="47">
        <f t="shared" si="450"/>
        <v>101.69164538638505</v>
      </c>
      <c r="AA842" s="47">
        <f t="shared" si="451"/>
        <v>114.77571395526277</v>
      </c>
      <c r="AB842" s="45">
        <f t="shared" si="452"/>
        <v>3.5308999999999999</v>
      </c>
      <c r="AC842" s="2" t="str">
        <f t="shared" si="438"/>
        <v>TY2</v>
      </c>
      <c r="AD842">
        <f t="shared" si="439"/>
        <v>115.609375</v>
      </c>
      <c r="AE842">
        <f t="shared" si="440"/>
        <v>116.09375</v>
      </c>
      <c r="AF842" s="49">
        <f t="shared" si="434"/>
        <v>-0.484375</v>
      </c>
      <c r="AG842" s="3">
        <f t="shared" si="453"/>
        <v>115.13326982107741</v>
      </c>
      <c r="AH842">
        <f t="shared" si="454"/>
        <v>114.07353369768869</v>
      </c>
      <c r="AI842" s="51">
        <f t="shared" si="455"/>
        <v>1.059736123388717</v>
      </c>
      <c r="AJ842" s="52">
        <f t="shared" si="456"/>
        <v>1.544111123388717</v>
      </c>
      <c r="AK842" s="2">
        <v>45016</v>
      </c>
      <c r="AL842" t="str">
        <v>91282CGS</v>
      </c>
      <c r="AM842">
        <v>2.0003000000000002</v>
      </c>
      <c r="AN842">
        <v>4.7548300000000001</v>
      </c>
      <c r="AO842">
        <v>0.87370000000000003</v>
      </c>
      <c r="AP842">
        <v>115.609375</v>
      </c>
      <c r="AQ842">
        <f>VLOOKUP(AL842,工作表1!$F$3:$G$1000,2,FALSE)</f>
        <v>3.625</v>
      </c>
      <c r="AR842" t="str">
        <f>VLOOKUP(AL842,工作表1!$F$3:$H$1000,3,FALSE)</f>
        <v>2030/3/31</v>
      </c>
      <c r="AS842">
        <f t="shared" si="441"/>
        <v>4.9322499999999998</v>
      </c>
      <c r="AT842">
        <f t="shared" si="442"/>
        <v>-1.3072499999999998</v>
      </c>
      <c r="AU842" s="43">
        <f t="shared" si="457"/>
        <v>45199</v>
      </c>
      <c r="AV842" s="43">
        <f t="shared" si="443"/>
        <v>45198</v>
      </c>
      <c r="AW842" s="45">
        <f t="shared" si="458"/>
        <v>2.9713114754098362E-2</v>
      </c>
      <c r="AX842" s="45">
        <f t="shared" si="459"/>
        <v>1.8074528407814956</v>
      </c>
      <c r="AY842" s="47">
        <f t="shared" si="460"/>
        <v>100.35921161931157</v>
      </c>
      <c r="AZ842" s="47">
        <f t="shared" si="461"/>
        <v>115.13326982107741</v>
      </c>
      <c r="BA842" s="43"/>
      <c r="BC842" s="2">
        <v>45015</v>
      </c>
      <c r="BD842" t="str">
        <v>91282CAE</v>
      </c>
      <c r="BE842">
        <v>24.2791</v>
      </c>
      <c r="BF842">
        <v>3.6457299999999999</v>
      </c>
      <c r="BG842">
        <v>0.71419999999999995</v>
      </c>
      <c r="BH842">
        <v>116.09375</v>
      </c>
      <c r="BI842">
        <f>VLOOKUP(BD842,工作表1!$K$3:$L$1000,2,FALSE)</f>
        <v>0.625</v>
      </c>
      <c r="BJ842" t="str">
        <f>VLOOKUP(BD842,工作表1!$K$3:$M$1000,3,FALSE)</f>
        <v>2030/8/15</v>
      </c>
      <c r="BK842">
        <f t="shared" si="444"/>
        <v>4.9269999999999996</v>
      </c>
      <c r="BL842">
        <f t="shared" si="445"/>
        <v>-4.3019999999999996</v>
      </c>
      <c r="BM842" s="43">
        <f t="shared" si="462"/>
        <v>45153</v>
      </c>
      <c r="BN842" s="43">
        <f t="shared" si="446"/>
        <v>45289</v>
      </c>
      <c r="BO842" s="45">
        <f t="shared" si="463"/>
        <v>7.5966850828729282E-2</v>
      </c>
      <c r="BP842" s="45">
        <f t="shared" si="464"/>
        <v>0.5434326042533868</v>
      </c>
      <c r="BQ842" s="47">
        <f t="shared" si="465"/>
        <v>81.120359022597029</v>
      </c>
      <c r="BR842" s="47">
        <f t="shared" si="466"/>
        <v>114.07353369768869</v>
      </c>
    </row>
    <row r="843" spans="6:70" x14ac:dyDescent="0.25">
      <c r="F843" s="2">
        <v>45033</v>
      </c>
      <c r="G843">
        <v>5.0659999999999998</v>
      </c>
      <c r="H843" s="43">
        <v>45056</v>
      </c>
      <c r="I843">
        <v>3.4060000000000001</v>
      </c>
      <c r="L843" s="2">
        <v>45015</v>
      </c>
      <c r="M843" t="str">
        <v>91282CGB</v>
      </c>
      <c r="N843">
        <v>3.3155999999999999</v>
      </c>
      <c r="O843">
        <v>4.5099200000000002</v>
      </c>
      <c r="P843">
        <v>0.88700000000000001</v>
      </c>
      <c r="Q843">
        <v>114.578125</v>
      </c>
      <c r="R843">
        <f>VLOOKUP(M843,工作表1!$A$3:$B$1000,2,FALSE)</f>
        <v>3.875</v>
      </c>
      <c r="S843" t="str">
        <f>VLOOKUP(M843,工作表1!$A$3:$C$1000,3,FALSE)</f>
        <v>2029/12/31</v>
      </c>
      <c r="T843">
        <f t="shared" si="436"/>
        <v>4.9269999999999996</v>
      </c>
      <c r="U843">
        <f t="shared" si="435"/>
        <v>-1.0519999999999996</v>
      </c>
      <c r="V843" s="43">
        <f t="shared" si="447"/>
        <v>45107</v>
      </c>
      <c r="W843" s="43">
        <f t="shared" si="437"/>
        <v>45107</v>
      </c>
      <c r="X843" s="45">
        <f t="shared" si="448"/>
        <v>0.96339779005524862</v>
      </c>
      <c r="Y843" s="45">
        <f t="shared" si="449"/>
        <v>1.9294936804662075</v>
      </c>
      <c r="Z843" s="47">
        <f t="shared" si="450"/>
        <v>101.40424556987789</v>
      </c>
      <c r="AA843" s="47">
        <f t="shared" si="451"/>
        <v>114.4546018240984</v>
      </c>
      <c r="AB843" s="45">
        <f t="shared" si="452"/>
        <v>3.6198999999999999</v>
      </c>
      <c r="AC843" s="2" t="str">
        <f t="shared" si="438"/>
        <v>TY2</v>
      </c>
      <c r="AD843">
        <f t="shared" si="439"/>
        <v>115.25</v>
      </c>
      <c r="AE843">
        <f t="shared" si="440"/>
        <v>116.078125</v>
      </c>
      <c r="AF843" s="49">
        <f t="shared" si="434"/>
        <v>-0.828125</v>
      </c>
      <c r="AG843" s="3">
        <f t="shared" si="453"/>
        <v>114.80693187280238</v>
      </c>
      <c r="AH843">
        <f t="shared" si="454"/>
        <v>113.96553786044313</v>
      </c>
      <c r="AI843" s="51">
        <f t="shared" si="455"/>
        <v>0.84139401235924538</v>
      </c>
      <c r="AJ843" s="52">
        <f t="shared" si="456"/>
        <v>1.6695190123592454</v>
      </c>
      <c r="AK843" s="2">
        <v>45015</v>
      </c>
      <c r="AL843" t="str">
        <v>91282CGS</v>
      </c>
      <c r="AM843">
        <v>2.1345999999999998</v>
      </c>
      <c r="AN843">
        <v>4.7481799999999996</v>
      </c>
      <c r="AO843">
        <v>0.87370000000000003</v>
      </c>
      <c r="AP843">
        <v>115.25</v>
      </c>
      <c r="AQ843">
        <f>VLOOKUP(AL843,工作表1!$F$3:$G$1000,2,FALSE)</f>
        <v>3.625</v>
      </c>
      <c r="AR843" t="str">
        <f>VLOOKUP(AL843,工作表1!$F$3:$H$1000,3,FALSE)</f>
        <v>2030/3/31</v>
      </c>
      <c r="AS843">
        <f t="shared" si="441"/>
        <v>4.9269999999999996</v>
      </c>
      <c r="AT843">
        <f t="shared" si="442"/>
        <v>-1.3019999999999996</v>
      </c>
      <c r="AU843" s="43">
        <f t="shared" si="457"/>
        <v>45199</v>
      </c>
      <c r="AV843" s="43">
        <f t="shared" si="443"/>
        <v>45198</v>
      </c>
      <c r="AW843" s="45">
        <f t="shared" si="458"/>
        <v>0</v>
      </c>
      <c r="AX843" s="45">
        <f t="shared" si="459"/>
        <v>1.8075342465753426</v>
      </c>
      <c r="AY843" s="47">
        <f t="shared" si="460"/>
        <v>100.07284388107261</v>
      </c>
      <c r="AZ843" s="47">
        <f t="shared" si="461"/>
        <v>114.80693187280238</v>
      </c>
      <c r="BA843" s="43"/>
      <c r="BC843" s="2">
        <v>45014</v>
      </c>
      <c r="BD843" t="str">
        <v>91282CAE</v>
      </c>
      <c r="BE843">
        <v>23.746300000000002</v>
      </c>
      <c r="BF843">
        <v>3.7212700000000001</v>
      </c>
      <c r="BG843">
        <v>0.71419999999999995</v>
      </c>
      <c r="BH843">
        <v>116.078125</v>
      </c>
      <c r="BI843">
        <f>VLOOKUP(BD843,工作表1!$K$3:$L$1000,2,FALSE)</f>
        <v>0.625</v>
      </c>
      <c r="BJ843" t="str">
        <f>VLOOKUP(BD843,工作表1!$K$3:$M$1000,3,FALSE)</f>
        <v>2030/8/15</v>
      </c>
      <c r="BK843">
        <f t="shared" si="444"/>
        <v>4.9065500000000002</v>
      </c>
      <c r="BL843">
        <f t="shared" si="445"/>
        <v>-4.2815500000000002</v>
      </c>
      <c r="BM843" s="43">
        <f t="shared" si="462"/>
        <v>45153</v>
      </c>
      <c r="BN843" s="43">
        <f t="shared" si="446"/>
        <v>45289</v>
      </c>
      <c r="BO843" s="45">
        <f t="shared" si="463"/>
        <v>7.4240331491712705E-2</v>
      </c>
      <c r="BP843" s="45">
        <f t="shared" si="464"/>
        <v>0.54341841368349353</v>
      </c>
      <c r="BQ843" s="47">
        <f t="shared" si="465"/>
        <v>81.057507554692563</v>
      </c>
      <c r="BR843" s="47">
        <f t="shared" si="466"/>
        <v>113.96553786044313</v>
      </c>
    </row>
    <row r="844" spans="6:70" x14ac:dyDescent="0.25">
      <c r="F844" s="2">
        <v>45030</v>
      </c>
      <c r="G844">
        <v>5.0430000000000001</v>
      </c>
      <c r="H844" s="43">
        <v>45055</v>
      </c>
      <c r="I844">
        <v>3.4948000000000001</v>
      </c>
      <c r="L844" s="2">
        <v>45014</v>
      </c>
      <c r="M844" t="str">
        <v>91282CGB</v>
      </c>
      <c r="N844">
        <v>2.5632999999999999</v>
      </c>
      <c r="O844">
        <v>4.58528</v>
      </c>
      <c r="P844">
        <v>0.88700000000000001</v>
      </c>
      <c r="Q844">
        <v>114.53125</v>
      </c>
      <c r="R844">
        <f>VLOOKUP(M844,工作表1!$A$3:$B$1000,2,FALSE)</f>
        <v>3.875</v>
      </c>
      <c r="S844" t="str">
        <f>VLOOKUP(M844,工作表1!$A$3:$C$1000,3,FALSE)</f>
        <v>2029/12/31</v>
      </c>
      <c r="T844">
        <f t="shared" si="436"/>
        <v>4.9065500000000002</v>
      </c>
      <c r="U844">
        <f t="shared" si="435"/>
        <v>-1.0315500000000002</v>
      </c>
      <c r="V844" s="43">
        <f t="shared" si="447"/>
        <v>45107</v>
      </c>
      <c r="W844" s="43">
        <f t="shared" si="437"/>
        <v>45107</v>
      </c>
      <c r="X844" s="45">
        <f t="shared" si="448"/>
        <v>0.95269337016574585</v>
      </c>
      <c r="Y844" s="45">
        <f t="shared" si="449"/>
        <v>1.9294056989328692</v>
      </c>
      <c r="Z844" s="47">
        <f t="shared" si="450"/>
        <v>101.34119948825844</v>
      </c>
      <c r="AA844" s="47">
        <f t="shared" si="451"/>
        <v>114.37908138490491</v>
      </c>
      <c r="AB844" s="45">
        <f t="shared" si="452"/>
        <v>3.6415999999999999</v>
      </c>
      <c r="AC844" s="2" t="str">
        <f t="shared" si="438"/>
        <v>TY2</v>
      </c>
      <c r="AD844">
        <f t="shared" si="439"/>
        <v>115.234375</v>
      </c>
      <c r="AE844">
        <f t="shared" si="440"/>
        <v>116.265625</v>
      </c>
      <c r="AF844" s="49">
        <f t="shared" si="434"/>
        <v>-1.03125</v>
      </c>
      <c r="AG844" s="3">
        <f t="shared" si="453"/>
        <v>114.38683839476509</v>
      </c>
      <c r="AH844">
        <f t="shared" si="454"/>
        <v>114.00763471675894</v>
      </c>
      <c r="AI844" s="51">
        <f t="shared" si="455"/>
        <v>0.3792036780061494</v>
      </c>
      <c r="AJ844" s="52">
        <f t="shared" si="456"/>
        <v>1.4104536780061494</v>
      </c>
      <c r="AK844" s="2">
        <v>45014</v>
      </c>
      <c r="AL844" t="str">
        <v>912828ZQ</v>
      </c>
      <c r="AM844">
        <v>29.179200000000002</v>
      </c>
      <c r="AN844">
        <v>2.72357</v>
      </c>
      <c r="AO844">
        <v>0.71419999999999995</v>
      </c>
      <c r="AP844">
        <v>115.234375</v>
      </c>
      <c r="AQ844">
        <f>VLOOKUP(AL844,工作表1!$F$3:$G$1000,2,FALSE)</f>
        <v>0.625</v>
      </c>
      <c r="AR844" t="str">
        <f>VLOOKUP(AL844,工作表1!$F$3:$H$1000,3,FALSE)</f>
        <v>2030/5/15</v>
      </c>
      <c r="AS844">
        <f t="shared" si="441"/>
        <v>4.9065500000000002</v>
      </c>
      <c r="AT844">
        <f t="shared" si="442"/>
        <v>-4.2815500000000002</v>
      </c>
      <c r="AU844" s="43">
        <f t="shared" si="457"/>
        <v>45061</v>
      </c>
      <c r="AV844" s="43">
        <f t="shared" si="443"/>
        <v>45198</v>
      </c>
      <c r="AW844" s="45">
        <f t="shared" si="458"/>
        <v>0.23308011049723756</v>
      </c>
      <c r="AX844" s="45">
        <f t="shared" si="459"/>
        <v>0.54643627488079927</v>
      </c>
      <c r="AY844" s="47">
        <f t="shared" si="460"/>
        <v>81.470217338847164</v>
      </c>
      <c r="AZ844" s="47">
        <f t="shared" si="461"/>
        <v>114.38683839476509</v>
      </c>
      <c r="BA844" s="43"/>
      <c r="BC844" s="2">
        <v>45013</v>
      </c>
      <c r="BD844" t="str">
        <v>91282CAE</v>
      </c>
      <c r="BE844">
        <v>21.093800000000002</v>
      </c>
      <c r="BF844">
        <v>3.8750200000000001</v>
      </c>
      <c r="BG844">
        <v>0.71419999999999995</v>
      </c>
      <c r="BH844">
        <v>116.265625</v>
      </c>
      <c r="BI844">
        <f>VLOOKUP(BD844,工作表1!$K$3:$L$1000,2,FALSE)</f>
        <v>0.625</v>
      </c>
      <c r="BJ844" t="str">
        <f>VLOOKUP(BD844,工作表1!$K$3:$M$1000,3,FALSE)</f>
        <v>2030/8/15</v>
      </c>
      <c r="BK844">
        <f t="shared" si="444"/>
        <v>4.9044999999999996</v>
      </c>
      <c r="BL844">
        <f t="shared" si="445"/>
        <v>-4.2794999999999996</v>
      </c>
      <c r="BM844" s="43">
        <f t="shared" si="462"/>
        <v>45153</v>
      </c>
      <c r="BN844" s="43">
        <f t="shared" si="446"/>
        <v>45289</v>
      </c>
      <c r="BO844" s="45">
        <f t="shared" si="463"/>
        <v>7.2513812154696128E-2</v>
      </c>
      <c r="BP844" s="45">
        <f t="shared" si="464"/>
        <v>0.54340422311360026</v>
      </c>
      <c r="BQ844" s="47">
        <f t="shared" si="465"/>
        <v>81.087910344085174</v>
      </c>
      <c r="BR844" s="47">
        <f t="shared" si="466"/>
        <v>114.00763471675894</v>
      </c>
    </row>
    <row r="845" spans="6:70" x14ac:dyDescent="0.25">
      <c r="F845" s="2">
        <v>45029</v>
      </c>
      <c r="G845">
        <v>5.0009499999999996</v>
      </c>
      <c r="H845" s="43">
        <v>45054</v>
      </c>
      <c r="I845">
        <v>3.4897</v>
      </c>
      <c r="L845" s="2">
        <v>45013</v>
      </c>
      <c r="M845" t="str">
        <v>91282CGB</v>
      </c>
      <c r="N845">
        <v>2.5448</v>
      </c>
      <c r="O845">
        <v>4.5846600000000004</v>
      </c>
      <c r="P845">
        <v>0.88700000000000001</v>
      </c>
      <c r="Q845">
        <v>114.640625</v>
      </c>
      <c r="R845">
        <f>VLOOKUP(M845,工作表1!$A$3:$B$1000,2,FALSE)</f>
        <v>3.875</v>
      </c>
      <c r="S845" t="str">
        <f>VLOOKUP(M845,工作表1!$A$3:$C$1000,3,FALSE)</f>
        <v>2029/12/31</v>
      </c>
      <c r="T845">
        <f t="shared" si="436"/>
        <v>4.9044999999999996</v>
      </c>
      <c r="U845">
        <f t="shared" si="435"/>
        <v>-1.0294999999999996</v>
      </c>
      <c r="V845" s="43">
        <f t="shared" si="447"/>
        <v>45107</v>
      </c>
      <c r="W845" s="43">
        <f t="shared" si="437"/>
        <v>45107</v>
      </c>
      <c r="X845" s="45">
        <f t="shared" si="448"/>
        <v>0.94198895027624308</v>
      </c>
      <c r="Y845" s="45">
        <f t="shared" si="449"/>
        <v>1.9293177173995306</v>
      </c>
      <c r="Z845" s="47">
        <f t="shared" si="450"/>
        <v>101.43496494991592</v>
      </c>
      <c r="AA845" s="47">
        <f t="shared" si="451"/>
        <v>114.48558041076116</v>
      </c>
      <c r="AB845" s="45">
        <f t="shared" si="452"/>
        <v>3.6316000000000002</v>
      </c>
      <c r="AC845" s="2" t="str">
        <f t="shared" si="438"/>
        <v>TY2</v>
      </c>
      <c r="AD845">
        <f t="shared" si="439"/>
        <v>115.421875</v>
      </c>
      <c r="AE845">
        <f t="shared" si="440"/>
        <v>116.59375</v>
      </c>
      <c r="AF845" s="49">
        <f t="shared" si="434"/>
        <v>-1.171875</v>
      </c>
      <c r="AG845" s="3">
        <f t="shared" si="453"/>
        <v>114.47333269046949</v>
      </c>
      <c r="AH845">
        <f t="shared" si="454"/>
        <v>114.30295410523593</v>
      </c>
      <c r="AI845" s="51">
        <f t="shared" si="455"/>
        <v>0.17037858523356419</v>
      </c>
      <c r="AJ845" s="52">
        <f t="shared" si="456"/>
        <v>1.3422535852335642</v>
      </c>
      <c r="AK845" s="2">
        <v>45013</v>
      </c>
      <c r="AL845" t="str">
        <v>912828ZQ</v>
      </c>
      <c r="AM845">
        <v>27.445499999999999</v>
      </c>
      <c r="AN845">
        <v>2.88219</v>
      </c>
      <c r="AO845">
        <v>0.71419999999999995</v>
      </c>
      <c r="AP845">
        <v>115.421875</v>
      </c>
      <c r="AQ845">
        <f>VLOOKUP(AL845,工作表1!$F$3:$G$1000,2,FALSE)</f>
        <v>0.625</v>
      </c>
      <c r="AR845" t="str">
        <f>VLOOKUP(AL845,工作表1!$F$3:$H$1000,3,FALSE)</f>
        <v>2030/5/15</v>
      </c>
      <c r="AS845">
        <f t="shared" si="441"/>
        <v>4.9044999999999996</v>
      </c>
      <c r="AT845">
        <f t="shared" si="442"/>
        <v>-4.2794999999999996</v>
      </c>
      <c r="AU845" s="43">
        <f t="shared" si="457"/>
        <v>45061</v>
      </c>
      <c r="AV845" s="43">
        <f t="shared" si="443"/>
        <v>45198</v>
      </c>
      <c r="AW845" s="45">
        <f t="shared" si="458"/>
        <v>0.231353591160221</v>
      </c>
      <c r="AX845" s="45">
        <f t="shared" si="459"/>
        <v>0.546422084310906</v>
      </c>
      <c r="AY845" s="47">
        <f t="shared" si="460"/>
        <v>81.531810585006667</v>
      </c>
      <c r="AZ845" s="47">
        <f t="shared" si="461"/>
        <v>114.47333269046949</v>
      </c>
      <c r="BA845" s="43"/>
      <c r="BC845" s="2">
        <v>45012</v>
      </c>
      <c r="BD845" t="str">
        <v>91282CAE</v>
      </c>
      <c r="BE845">
        <v>20.917999999999999</v>
      </c>
      <c r="BF845">
        <v>3.87853</v>
      </c>
      <c r="BG845">
        <v>0.71419999999999995</v>
      </c>
      <c r="BH845">
        <v>116.59375</v>
      </c>
      <c r="BI845">
        <f>VLOOKUP(BD845,工作表1!$K$3:$L$1000,2,FALSE)</f>
        <v>0.625</v>
      </c>
      <c r="BJ845" t="str">
        <f>VLOOKUP(BD845,工作表1!$K$3:$M$1000,3,FALSE)</f>
        <v>2030/8/15</v>
      </c>
      <c r="BK845">
        <f t="shared" si="444"/>
        <v>4.9150499999999999</v>
      </c>
      <c r="BL845">
        <f t="shared" si="445"/>
        <v>-4.2900499999999999</v>
      </c>
      <c r="BM845" s="43">
        <f t="shared" si="462"/>
        <v>45153</v>
      </c>
      <c r="BN845" s="43">
        <f t="shared" si="446"/>
        <v>45289</v>
      </c>
      <c r="BO845" s="45">
        <f t="shared" si="463"/>
        <v>7.0787292817679565E-2</v>
      </c>
      <c r="BP845" s="45">
        <f t="shared" si="464"/>
        <v>0.54339003254370699</v>
      </c>
      <c r="BQ845" s="47">
        <f t="shared" si="465"/>
        <v>81.289516054836213</v>
      </c>
      <c r="BR845" s="47">
        <f t="shared" si="466"/>
        <v>114.30295410523593</v>
      </c>
    </row>
    <row r="846" spans="6:70" x14ac:dyDescent="0.25">
      <c r="F846" s="2">
        <v>45028</v>
      </c>
      <c r="G846">
        <v>4.9989999999999997</v>
      </c>
      <c r="H846" s="43">
        <v>45051</v>
      </c>
      <c r="I846">
        <v>3.4112</v>
      </c>
      <c r="L846" s="2">
        <v>45012</v>
      </c>
      <c r="M846" t="str">
        <v>91282CGB</v>
      </c>
      <c r="N846">
        <v>3.1781000000000001</v>
      </c>
      <c r="O846">
        <v>4.5343200000000001</v>
      </c>
      <c r="P846">
        <v>0.88700000000000001</v>
      </c>
      <c r="Q846">
        <v>114.984375</v>
      </c>
      <c r="R846">
        <f>VLOOKUP(M846,工作表1!$A$3:$B$1000,2,FALSE)</f>
        <v>3.875</v>
      </c>
      <c r="S846" t="str">
        <f>VLOOKUP(M846,工作表1!$A$3:$C$1000,3,FALSE)</f>
        <v>2029/12/31</v>
      </c>
      <c r="T846">
        <f t="shared" si="436"/>
        <v>4.9150499999999999</v>
      </c>
      <c r="U846">
        <f t="shared" si="435"/>
        <v>-1.0400499999999999</v>
      </c>
      <c r="V846" s="43">
        <f t="shared" si="447"/>
        <v>45107</v>
      </c>
      <c r="W846" s="43">
        <f t="shared" si="437"/>
        <v>45107</v>
      </c>
      <c r="X846" s="45">
        <f t="shared" si="448"/>
        <v>0.93128453038674031</v>
      </c>
      <c r="Y846" s="45">
        <f t="shared" si="449"/>
        <v>1.9292297358661923</v>
      </c>
      <c r="Z846" s="47">
        <f t="shared" si="450"/>
        <v>101.72199263173579</v>
      </c>
      <c r="AA846" s="47">
        <f t="shared" si="451"/>
        <v>114.81365872779384</v>
      </c>
      <c r="AB846" s="45">
        <f t="shared" si="452"/>
        <v>3.5684</v>
      </c>
      <c r="AC846" s="2" t="str">
        <f t="shared" si="438"/>
        <v>TY2</v>
      </c>
      <c r="AD846">
        <f t="shared" si="439"/>
        <v>115.75</v>
      </c>
      <c r="AE846">
        <f t="shared" si="440"/>
        <v>117.71875</v>
      </c>
      <c r="AF846" s="49">
        <f t="shared" si="434"/>
        <v>-1.96875</v>
      </c>
      <c r="AG846" s="3">
        <f t="shared" si="453"/>
        <v>114.79291806377263</v>
      </c>
      <c r="AH846">
        <f t="shared" si="454"/>
        <v>115.52582699095736</v>
      </c>
      <c r="AI846" s="51">
        <f t="shared" si="455"/>
        <v>-0.73290892718472378</v>
      </c>
      <c r="AJ846" s="52">
        <f t="shared" si="456"/>
        <v>1.2358410728152762</v>
      </c>
      <c r="AK846" s="2">
        <v>45012</v>
      </c>
      <c r="AL846" t="str">
        <v>912828ZQ</v>
      </c>
      <c r="AM846">
        <v>27.778199999999998</v>
      </c>
      <c r="AN846">
        <v>2.8624200000000002</v>
      </c>
      <c r="AO846">
        <v>0.71419999999999995</v>
      </c>
      <c r="AP846">
        <v>115.75</v>
      </c>
      <c r="AQ846">
        <f>VLOOKUP(AL846,工作表1!$F$3:$G$1000,2,FALSE)</f>
        <v>0.625</v>
      </c>
      <c r="AR846" t="str">
        <f>VLOOKUP(AL846,工作表1!$F$3:$H$1000,3,FALSE)</f>
        <v>2030/5/15</v>
      </c>
      <c r="AS846">
        <f t="shared" si="441"/>
        <v>4.9150499999999999</v>
      </c>
      <c r="AT846">
        <f t="shared" si="442"/>
        <v>-4.2900499999999999</v>
      </c>
      <c r="AU846" s="43">
        <f t="shared" si="457"/>
        <v>45061</v>
      </c>
      <c r="AV846" s="43">
        <f t="shared" si="443"/>
        <v>45198</v>
      </c>
      <c r="AW846" s="45">
        <f t="shared" si="458"/>
        <v>0.22962707182320441</v>
      </c>
      <c r="AX846" s="45">
        <f t="shared" si="459"/>
        <v>0.54640789374101262</v>
      </c>
      <c r="AY846" s="47">
        <f t="shared" si="460"/>
        <v>81.753413867676088</v>
      </c>
      <c r="AZ846" s="47">
        <f t="shared" si="461"/>
        <v>114.79291806377263</v>
      </c>
      <c r="BA846" s="43"/>
      <c r="BC846" s="2">
        <v>45009</v>
      </c>
      <c r="BD846" t="str">
        <v>91282CAE</v>
      </c>
      <c r="BE846">
        <v>25.740100000000002</v>
      </c>
      <c r="BF846">
        <v>3.6366900000000002</v>
      </c>
      <c r="BG846">
        <v>0.71419999999999995</v>
      </c>
      <c r="BH846">
        <v>117.71875</v>
      </c>
      <c r="BI846">
        <f>VLOOKUP(BD846,工作表1!$K$3:$L$1000,2,FALSE)</f>
        <v>0.625</v>
      </c>
      <c r="BJ846" t="str">
        <f>VLOOKUP(BD846,工作表1!$K$3:$M$1000,3,FALSE)</f>
        <v>2030/8/15</v>
      </c>
      <c r="BK846">
        <f t="shared" si="444"/>
        <v>4.8478500000000002</v>
      </c>
      <c r="BL846">
        <f t="shared" si="445"/>
        <v>-4.2228500000000002</v>
      </c>
      <c r="BM846" s="43">
        <f t="shared" si="462"/>
        <v>45153</v>
      </c>
      <c r="BN846" s="43">
        <f t="shared" si="446"/>
        <v>45289</v>
      </c>
      <c r="BO846" s="45">
        <f t="shared" si="463"/>
        <v>6.9060773480662974E-2</v>
      </c>
      <c r="BP846" s="45">
        <f t="shared" si="464"/>
        <v>0.54337584197381372</v>
      </c>
      <c r="BQ846" s="47">
        <f t="shared" si="465"/>
        <v>82.213346167763646</v>
      </c>
      <c r="BR846" s="47">
        <f t="shared" si="466"/>
        <v>115.52582699095736</v>
      </c>
    </row>
    <row r="847" spans="6:70" x14ac:dyDescent="0.25">
      <c r="F847" s="2">
        <v>45027</v>
      </c>
      <c r="G847">
        <v>4.9976500000000001</v>
      </c>
      <c r="H847" s="43">
        <v>45050</v>
      </c>
      <c r="I847">
        <v>3.3458000000000001</v>
      </c>
      <c r="L847" s="2">
        <v>45009</v>
      </c>
      <c r="M847" t="str">
        <v>91282CGB</v>
      </c>
      <c r="N847">
        <v>3.1253000000000002</v>
      </c>
      <c r="O847">
        <v>4.4751399999999997</v>
      </c>
      <c r="P847">
        <v>0.88700000000000001</v>
      </c>
      <c r="Q847">
        <v>116.109375</v>
      </c>
      <c r="R847">
        <f>VLOOKUP(M847,工作表1!$A$3:$B$1000,2,FALSE)</f>
        <v>3.875</v>
      </c>
      <c r="S847" t="str">
        <f>VLOOKUP(M847,工作表1!$A$3:$C$1000,3,FALSE)</f>
        <v>2029/12/31</v>
      </c>
      <c r="T847">
        <f t="shared" si="436"/>
        <v>4.8478500000000002</v>
      </c>
      <c r="U847">
        <f t="shared" si="435"/>
        <v>-0.97285000000000021</v>
      </c>
      <c r="V847" s="43">
        <f t="shared" si="447"/>
        <v>45107</v>
      </c>
      <c r="W847" s="43">
        <f t="shared" si="437"/>
        <v>45107</v>
      </c>
      <c r="X847" s="45">
        <f t="shared" si="448"/>
        <v>0.92058011049723754</v>
      </c>
      <c r="Y847" s="45">
        <f t="shared" si="449"/>
        <v>1.929141754332854</v>
      </c>
      <c r="Z847" s="47">
        <f t="shared" si="450"/>
        <v>102.72208482109521</v>
      </c>
      <c r="AA847" s="47">
        <f t="shared" si="451"/>
        <v>115.92257780868171</v>
      </c>
      <c r="AB847" s="45">
        <f t="shared" si="452"/>
        <v>3.4001999999999999</v>
      </c>
      <c r="AC847" s="2" t="str">
        <f t="shared" si="438"/>
        <v>TY2</v>
      </c>
      <c r="AD847">
        <f t="shared" si="439"/>
        <v>116.875</v>
      </c>
      <c r="AE847">
        <f t="shared" si="440"/>
        <v>117.671875</v>
      </c>
      <c r="AF847" s="49">
        <f t="shared" si="434"/>
        <v>-0.796875</v>
      </c>
      <c r="AG847" s="3">
        <f t="shared" si="453"/>
        <v>116.01855681424196</v>
      </c>
      <c r="AH847">
        <f t="shared" si="454"/>
        <v>115.38307135470085</v>
      </c>
      <c r="AI847" s="51">
        <f t="shared" si="455"/>
        <v>0.63548545954111546</v>
      </c>
      <c r="AJ847" s="52">
        <f t="shared" si="456"/>
        <v>1.4323604595411155</v>
      </c>
      <c r="AK847" s="2">
        <v>45009</v>
      </c>
      <c r="AL847" t="str">
        <v>912828ZQ</v>
      </c>
      <c r="AM847">
        <v>31.848299999999998</v>
      </c>
      <c r="AN847">
        <v>2.57931</v>
      </c>
      <c r="AO847">
        <v>0.71419999999999995</v>
      </c>
      <c r="AP847">
        <v>116.875</v>
      </c>
      <c r="AQ847">
        <f>VLOOKUP(AL847,工作表1!$F$3:$G$1000,2,FALSE)</f>
        <v>0.625</v>
      </c>
      <c r="AR847" t="str">
        <f>VLOOKUP(AL847,工作表1!$F$3:$H$1000,3,FALSE)</f>
        <v>2030/5/15</v>
      </c>
      <c r="AS847">
        <f t="shared" si="441"/>
        <v>4.8478500000000002</v>
      </c>
      <c r="AT847">
        <f t="shared" si="442"/>
        <v>-4.2228500000000002</v>
      </c>
      <c r="AU847" s="43">
        <f t="shared" si="457"/>
        <v>45061</v>
      </c>
      <c r="AV847" s="43">
        <f t="shared" si="443"/>
        <v>45198</v>
      </c>
      <c r="AW847" s="45">
        <f t="shared" si="458"/>
        <v>0.22790055248618785</v>
      </c>
      <c r="AX847" s="45">
        <f t="shared" si="459"/>
        <v>0.54639370317111935</v>
      </c>
      <c r="AY847" s="47">
        <f t="shared" si="460"/>
        <v>82.662232694539824</v>
      </c>
      <c r="AZ847" s="47">
        <f t="shared" si="461"/>
        <v>116.01855681424196</v>
      </c>
      <c r="BA847" s="43"/>
      <c r="BC847" s="2">
        <v>45008</v>
      </c>
      <c r="BD847" t="str">
        <v>91282CAE</v>
      </c>
      <c r="BE847">
        <v>22.167999999999999</v>
      </c>
      <c r="BF847">
        <v>3.78009</v>
      </c>
      <c r="BG847">
        <v>0.71419999999999995</v>
      </c>
      <c r="BH847">
        <v>117.671875</v>
      </c>
      <c r="BI847">
        <f>VLOOKUP(BD847,工作表1!$K$3:$L$1000,2,FALSE)</f>
        <v>0.625</v>
      </c>
      <c r="BJ847" t="str">
        <f>VLOOKUP(BD847,工作表1!$K$3:$M$1000,3,FALSE)</f>
        <v>2030/8/15</v>
      </c>
      <c r="BK847">
        <f t="shared" si="444"/>
        <v>4.8736499999999996</v>
      </c>
      <c r="BL847">
        <f t="shared" si="445"/>
        <v>-4.2486499999999996</v>
      </c>
      <c r="BM847" s="43">
        <f t="shared" si="462"/>
        <v>45153</v>
      </c>
      <c r="BN847" s="43">
        <f t="shared" si="446"/>
        <v>45289</v>
      </c>
      <c r="BO847" s="45">
        <f t="shared" si="463"/>
        <v>6.3881215469613256E-2</v>
      </c>
      <c r="BP847" s="45">
        <f t="shared" si="464"/>
        <v>0.54333327026413381</v>
      </c>
      <c r="BQ847" s="47">
        <f t="shared" si="465"/>
        <v>82.08812631951821</v>
      </c>
      <c r="BR847" s="47">
        <f t="shared" si="466"/>
        <v>115.38307135470085</v>
      </c>
    </row>
    <row r="848" spans="6:70" x14ac:dyDescent="0.25">
      <c r="F848" s="2">
        <v>45026</v>
      </c>
      <c r="G848">
        <v>4.9930000000000003</v>
      </c>
      <c r="H848" s="43">
        <v>45049</v>
      </c>
      <c r="I848">
        <v>3.3132999999999999</v>
      </c>
      <c r="L848" s="2">
        <v>45008</v>
      </c>
      <c r="M848" t="str">
        <v>91282CGB</v>
      </c>
      <c r="N848">
        <v>3.6352000000000002</v>
      </c>
      <c r="O848">
        <v>4.4527599999999996</v>
      </c>
      <c r="P848">
        <v>0.88700000000000001</v>
      </c>
      <c r="Q848">
        <v>115.984375</v>
      </c>
      <c r="R848">
        <f>VLOOKUP(M848,工作表1!$A$3:$B$1000,2,FALSE)</f>
        <v>3.875</v>
      </c>
      <c r="S848" t="str">
        <f>VLOOKUP(M848,工作表1!$A$3:$C$1000,3,FALSE)</f>
        <v>2029/12/31</v>
      </c>
      <c r="T848">
        <f t="shared" si="436"/>
        <v>4.8736499999999996</v>
      </c>
      <c r="U848">
        <f t="shared" si="435"/>
        <v>-0.99864999999999959</v>
      </c>
      <c r="V848" s="43">
        <f t="shared" si="447"/>
        <v>45107</v>
      </c>
      <c r="W848" s="43">
        <f t="shared" si="437"/>
        <v>45107</v>
      </c>
      <c r="X848" s="45">
        <f t="shared" si="448"/>
        <v>0.88846685082872923</v>
      </c>
      <c r="Y848" s="45">
        <f t="shared" si="449"/>
        <v>1.9288778097328387</v>
      </c>
      <c r="Z848" s="47">
        <f t="shared" si="450"/>
        <v>102.63805504052372</v>
      </c>
      <c r="AA848" s="47">
        <f t="shared" si="451"/>
        <v>115.83936547376203</v>
      </c>
      <c r="AB848" s="45">
        <f t="shared" si="452"/>
        <v>3.4407999999999999</v>
      </c>
      <c r="AC848" s="2" t="str">
        <f t="shared" si="438"/>
        <v>TY2</v>
      </c>
      <c r="AD848">
        <f t="shared" si="439"/>
        <v>116.828125</v>
      </c>
      <c r="AE848">
        <f t="shared" si="440"/>
        <v>115.9375</v>
      </c>
      <c r="AF848" s="49">
        <f t="shared" si="434"/>
        <v>0.890625</v>
      </c>
      <c r="AG848" s="3">
        <f t="shared" si="453"/>
        <v>115.90408279829686</v>
      </c>
      <c r="AH848">
        <f t="shared" si="454"/>
        <v>114.41582037368863</v>
      </c>
      <c r="AI848" s="51">
        <f t="shared" si="455"/>
        <v>1.488262424608223</v>
      </c>
      <c r="AJ848" s="52">
        <f t="shared" si="456"/>
        <v>0.597637424608223</v>
      </c>
      <c r="AK848" s="2">
        <v>45008</v>
      </c>
      <c r="AL848" t="str">
        <v>912828ZQ</v>
      </c>
      <c r="AM848">
        <v>29.649000000000001</v>
      </c>
      <c r="AN848">
        <v>2.7287499999999998</v>
      </c>
      <c r="AO848">
        <v>0.71419999999999995</v>
      </c>
      <c r="AP848">
        <v>116.828125</v>
      </c>
      <c r="AQ848">
        <f>VLOOKUP(AL848,工作表1!$F$3:$G$1000,2,FALSE)</f>
        <v>0.625</v>
      </c>
      <c r="AR848" t="str">
        <f>VLOOKUP(AL848,工作表1!$F$3:$H$1000,3,FALSE)</f>
        <v>2030/5/15</v>
      </c>
      <c r="AS848">
        <f t="shared" si="441"/>
        <v>4.8736499999999996</v>
      </c>
      <c r="AT848">
        <f t="shared" si="442"/>
        <v>-4.2486499999999996</v>
      </c>
      <c r="AU848" s="43">
        <f t="shared" si="457"/>
        <v>45061</v>
      </c>
      <c r="AV848" s="43">
        <f t="shared" si="443"/>
        <v>45198</v>
      </c>
      <c r="AW848" s="45">
        <f t="shared" si="458"/>
        <v>0.2227209944751381</v>
      </c>
      <c r="AX848" s="45">
        <f t="shared" si="459"/>
        <v>0.54635113146143954</v>
      </c>
      <c r="AY848" s="47">
        <f t="shared" si="460"/>
        <v>82.563733246187439</v>
      </c>
      <c r="AZ848" s="47">
        <f t="shared" si="461"/>
        <v>115.90408279829686</v>
      </c>
      <c r="BA848" s="43"/>
      <c r="BC848" s="2">
        <v>45007</v>
      </c>
      <c r="BD848" t="str">
        <v>912828ZQ</v>
      </c>
      <c r="BE848">
        <v>26.726099999999999</v>
      </c>
      <c r="BF848">
        <v>2.97038</v>
      </c>
      <c r="BG848">
        <v>0.71419999999999995</v>
      </c>
      <c r="BH848">
        <v>115.9375</v>
      </c>
      <c r="BI848">
        <f>VLOOKUP(BD848,工作表1!$K$3:$L$1000,2,FALSE)</f>
        <v>0.625</v>
      </c>
      <c r="BJ848" t="str">
        <f>VLOOKUP(BD848,工作表1!$K$3:$M$1000,3,FALSE)</f>
        <v>2030/5/15</v>
      </c>
      <c r="BK848">
        <f t="shared" si="444"/>
        <v>4.8964999999999996</v>
      </c>
      <c r="BL848">
        <f t="shared" si="445"/>
        <v>-4.2714999999999996</v>
      </c>
      <c r="BM848" s="43">
        <f t="shared" si="462"/>
        <v>45061</v>
      </c>
      <c r="BN848" s="43">
        <f t="shared" si="446"/>
        <v>45289</v>
      </c>
      <c r="BO848" s="45">
        <f t="shared" si="463"/>
        <v>0.22099447513812154</v>
      </c>
      <c r="BP848" s="45">
        <f t="shared" si="464"/>
        <v>0.70215885869976535</v>
      </c>
      <c r="BQ848" s="47">
        <f t="shared" si="465"/>
        <v>81.378342605713385</v>
      </c>
      <c r="BR848" s="47">
        <f t="shared" si="466"/>
        <v>114.41582037368863</v>
      </c>
    </row>
    <row r="849" spans="6:70" x14ac:dyDescent="0.25">
      <c r="F849" s="2">
        <v>45023</v>
      </c>
      <c r="G849">
        <v>4.9835500000000001</v>
      </c>
      <c r="H849" s="43">
        <v>45048</v>
      </c>
      <c r="I849">
        <v>3.4340999999999999</v>
      </c>
      <c r="L849" s="2">
        <v>45007</v>
      </c>
      <c r="M849" t="str">
        <v>91282CFT</v>
      </c>
      <c r="N849">
        <v>27.051100000000002</v>
      </c>
      <c r="O849">
        <v>-31.761600000000001</v>
      </c>
      <c r="P849">
        <v>0.89370000000000005</v>
      </c>
      <c r="Q849">
        <v>113.71875</v>
      </c>
      <c r="R849">
        <f>VLOOKUP(M849,工作表1!$A$3:$B$1000,2,FALSE)</f>
        <v>4</v>
      </c>
      <c r="S849" t="str">
        <f>VLOOKUP(M849,工作表1!$A$3:$C$1000,3,FALSE)</f>
        <v>2029/10/31</v>
      </c>
      <c r="T849">
        <f t="shared" si="436"/>
        <v>4.8964999999999996</v>
      </c>
      <c r="U849">
        <f t="shared" si="435"/>
        <v>-0.89649999999999963</v>
      </c>
      <c r="V849" s="43">
        <f t="shared" si="447"/>
        <v>45046</v>
      </c>
      <c r="W849" s="43">
        <f t="shared" si="437"/>
        <v>45107</v>
      </c>
      <c r="X849" s="45">
        <f t="shared" si="448"/>
        <v>1.580110497237569</v>
      </c>
      <c r="Y849" s="45">
        <f t="shared" si="449"/>
        <v>2.6650420040868843</v>
      </c>
      <c r="Z849" s="47">
        <f t="shared" si="450"/>
        <v>112.91820076708071</v>
      </c>
      <c r="AA849" s="47">
        <f t="shared" si="451"/>
        <v>126.48213496755662</v>
      </c>
      <c r="AB849" s="45">
        <f t="shared" si="452"/>
        <v>3.4885999999999999</v>
      </c>
      <c r="AC849" s="2" t="str">
        <f t="shared" si="438"/>
        <v>TY2</v>
      </c>
      <c r="AD849">
        <f t="shared" si="439"/>
        <v>115.09375</v>
      </c>
      <c r="AE849">
        <f t="shared" si="440"/>
        <v>114.78125</v>
      </c>
      <c r="AF849" s="49">
        <f t="shared" ref="AF849:AF912" si="467">AD849-AE849</f>
        <v>0.3125</v>
      </c>
      <c r="AG849" s="3">
        <f t="shared" si="453"/>
        <v>114.84814457236604</v>
      </c>
      <c r="AH849">
        <f t="shared" si="454"/>
        <v>113.36124399655401</v>
      </c>
      <c r="AI849" s="51">
        <f t="shared" si="455"/>
        <v>1.4869005758120295</v>
      </c>
      <c r="AJ849" s="52">
        <f t="shared" si="456"/>
        <v>1.1744005758120295</v>
      </c>
      <c r="AK849" s="2">
        <v>45007</v>
      </c>
      <c r="AL849" t="str">
        <v>91282CGB</v>
      </c>
      <c r="AM849">
        <v>3.4047000000000001</v>
      </c>
      <c r="AN849">
        <v>4.5048599999999999</v>
      </c>
      <c r="AO849">
        <v>0.88700000000000001</v>
      </c>
      <c r="AP849">
        <v>115.09375</v>
      </c>
      <c r="AQ849">
        <f>VLOOKUP(AL849,工作表1!$F$3:$G$1000,2,FALSE)</f>
        <v>3.875</v>
      </c>
      <c r="AR849" t="str">
        <f>VLOOKUP(AL849,工作表1!$F$3:$H$1000,3,FALSE)</f>
        <v>2029/12/31</v>
      </c>
      <c r="AS849">
        <f t="shared" si="441"/>
        <v>4.8964999999999996</v>
      </c>
      <c r="AT849">
        <f t="shared" si="442"/>
        <v>-1.0214999999999996</v>
      </c>
      <c r="AU849" s="43">
        <f t="shared" si="457"/>
        <v>45107</v>
      </c>
      <c r="AV849" s="43">
        <f t="shared" si="443"/>
        <v>45198</v>
      </c>
      <c r="AW849" s="45">
        <f t="shared" si="458"/>
        <v>0.87776243093922657</v>
      </c>
      <c r="AX849" s="45">
        <f t="shared" si="459"/>
        <v>2.8948857186104595</v>
      </c>
      <c r="AY849" s="47">
        <f t="shared" si="460"/>
        <v>101.64214445638883</v>
      </c>
      <c r="AZ849" s="47">
        <f t="shared" si="461"/>
        <v>114.84814457236604</v>
      </c>
      <c r="BA849" s="43"/>
      <c r="BC849" s="2">
        <v>45006</v>
      </c>
      <c r="BD849" t="str">
        <v>912828ZQ</v>
      </c>
      <c r="BE849">
        <v>26.1358</v>
      </c>
      <c r="BF849">
        <v>2.8838400000000002</v>
      </c>
      <c r="BG849">
        <v>0.71419999999999995</v>
      </c>
      <c r="BH849">
        <v>114.78125</v>
      </c>
      <c r="BI849">
        <f>VLOOKUP(BD849,工作表1!$K$3:$L$1000,2,FALSE)</f>
        <v>0.625</v>
      </c>
      <c r="BJ849" t="str">
        <f>VLOOKUP(BD849,工作表1!$K$3:$M$1000,3,FALSE)</f>
        <v>2030/5/15</v>
      </c>
      <c r="BK849">
        <f t="shared" si="444"/>
        <v>4.9009</v>
      </c>
      <c r="BL849">
        <f t="shared" si="445"/>
        <v>-4.2759</v>
      </c>
      <c r="BM849" s="43">
        <f t="shared" si="462"/>
        <v>45061</v>
      </c>
      <c r="BN849" s="43">
        <f t="shared" si="446"/>
        <v>45289</v>
      </c>
      <c r="BO849" s="45">
        <f t="shared" si="463"/>
        <v>0.21926795580110497</v>
      </c>
      <c r="BP849" s="45">
        <f t="shared" si="464"/>
        <v>0.7021446681298722</v>
      </c>
      <c r="BQ849" s="47">
        <f t="shared" si="465"/>
        <v>80.62051664955348</v>
      </c>
      <c r="BR849" s="47">
        <f t="shared" si="466"/>
        <v>113.36124399655401</v>
      </c>
    </row>
    <row r="850" spans="6:70" x14ac:dyDescent="0.25">
      <c r="F850" s="2">
        <v>45022</v>
      </c>
      <c r="G850">
        <v>4.9327500000000004</v>
      </c>
      <c r="H850" s="43">
        <v>45047</v>
      </c>
      <c r="I850">
        <v>3.6044</v>
      </c>
      <c r="L850" s="2">
        <v>45006</v>
      </c>
      <c r="M850" t="str">
        <v>91282CFT</v>
      </c>
      <c r="N850">
        <v>0.30909999999999999</v>
      </c>
      <c r="O850">
        <v>4.3893000000000004</v>
      </c>
      <c r="P850">
        <v>0.89370000000000005</v>
      </c>
      <c r="Q850">
        <v>113.640625</v>
      </c>
      <c r="R850">
        <f>VLOOKUP(M850,工作表1!$A$3:$B$1000,2,FALSE)</f>
        <v>4</v>
      </c>
      <c r="S850" t="str">
        <f>VLOOKUP(M850,工作表1!$A$3:$C$1000,3,FALSE)</f>
        <v>2029/10/31</v>
      </c>
      <c r="T850">
        <f t="shared" si="436"/>
        <v>4.9009</v>
      </c>
      <c r="U850">
        <f t="shared" si="435"/>
        <v>-0.90090000000000003</v>
      </c>
      <c r="V850" s="43">
        <f t="shared" si="447"/>
        <v>45046</v>
      </c>
      <c r="W850" s="43">
        <f t="shared" si="437"/>
        <v>45107</v>
      </c>
      <c r="X850" s="45">
        <f t="shared" si="448"/>
        <v>1.569060773480663</v>
      </c>
      <c r="Y850" s="45">
        <f t="shared" si="449"/>
        <v>2.664951184439567</v>
      </c>
      <c r="Z850" s="47">
        <f t="shared" si="450"/>
        <v>101.37625302026014</v>
      </c>
      <c r="AA850" s="47">
        <f t="shared" si="451"/>
        <v>113.57005632410282</v>
      </c>
      <c r="AB850" s="45">
        <f t="shared" si="452"/>
        <v>3.6960999999999999</v>
      </c>
      <c r="AC850" s="2" t="str">
        <f t="shared" si="438"/>
        <v>TY2</v>
      </c>
      <c r="AD850">
        <f t="shared" si="439"/>
        <v>114.125</v>
      </c>
      <c r="AE850">
        <f t="shared" si="440"/>
        <v>115.734375</v>
      </c>
      <c r="AF850" s="49">
        <f t="shared" si="467"/>
        <v>-1.609375</v>
      </c>
      <c r="AG850" s="3">
        <f t="shared" si="453"/>
        <v>113.85192758311909</v>
      </c>
      <c r="AH850">
        <f t="shared" si="454"/>
        <v>114.38730396035587</v>
      </c>
      <c r="AI850" s="51">
        <f t="shared" si="455"/>
        <v>-0.53537637723677278</v>
      </c>
      <c r="AJ850" s="52">
        <f t="shared" si="456"/>
        <v>1.0739986227632272</v>
      </c>
      <c r="AK850" s="2">
        <v>45006</v>
      </c>
      <c r="AL850" t="str">
        <v>91282CGB</v>
      </c>
      <c r="AM850">
        <v>2.7469000000000001</v>
      </c>
      <c r="AN850">
        <v>4.5918099999999997</v>
      </c>
      <c r="AO850">
        <v>0.88700000000000001</v>
      </c>
      <c r="AP850">
        <v>114.125</v>
      </c>
      <c r="AQ850">
        <f>VLOOKUP(AL850,工作表1!$F$3:$G$1000,2,FALSE)</f>
        <v>3.875</v>
      </c>
      <c r="AR850" t="str">
        <f>VLOOKUP(AL850,工作表1!$F$3:$H$1000,3,FALSE)</f>
        <v>2029/12/31</v>
      </c>
      <c r="AS850">
        <f t="shared" si="441"/>
        <v>4.9009</v>
      </c>
      <c r="AT850">
        <f t="shared" si="442"/>
        <v>-1.0259</v>
      </c>
      <c r="AU850" s="43">
        <f t="shared" si="457"/>
        <v>45107</v>
      </c>
      <c r="AV850" s="43">
        <f t="shared" si="443"/>
        <v>45198</v>
      </c>
      <c r="AW850" s="45">
        <f t="shared" si="458"/>
        <v>0.8670580110497238</v>
      </c>
      <c r="AX850" s="45">
        <f t="shared" si="459"/>
        <v>2.8947977370771212</v>
      </c>
      <c r="AY850" s="47">
        <f t="shared" si="460"/>
        <v>100.75496470153865</v>
      </c>
      <c r="AZ850" s="47">
        <f t="shared" si="461"/>
        <v>113.85192758311909</v>
      </c>
      <c r="BA850" s="43"/>
      <c r="BC850" s="2">
        <v>45005</v>
      </c>
      <c r="BD850" t="str">
        <v>912828ZQ</v>
      </c>
      <c r="BE850">
        <v>29.045000000000002</v>
      </c>
      <c r="BF850">
        <v>2.6876699999999998</v>
      </c>
      <c r="BG850">
        <v>0.71419999999999995</v>
      </c>
      <c r="BH850">
        <v>115.734375</v>
      </c>
      <c r="BI850">
        <f>VLOOKUP(BD850,工作表1!$K$3:$L$1000,2,FALSE)</f>
        <v>0.625</v>
      </c>
      <c r="BJ850" t="str">
        <f>VLOOKUP(BD850,工作表1!$K$3:$M$1000,3,FALSE)</f>
        <v>2030/5/15</v>
      </c>
      <c r="BK850">
        <f t="shared" si="444"/>
        <v>4.8483499999999999</v>
      </c>
      <c r="BL850">
        <f t="shared" si="445"/>
        <v>-4.2233499999999999</v>
      </c>
      <c r="BM850" s="43">
        <f t="shared" si="462"/>
        <v>45061</v>
      </c>
      <c r="BN850" s="43">
        <f t="shared" si="446"/>
        <v>45289</v>
      </c>
      <c r="BO850" s="45">
        <f t="shared" si="463"/>
        <v>0.21754143646408841</v>
      </c>
      <c r="BP850" s="45">
        <f t="shared" si="464"/>
        <v>0.70213047755997882</v>
      </c>
      <c r="BQ850" s="47">
        <f t="shared" si="465"/>
        <v>81.393425751423749</v>
      </c>
      <c r="BR850" s="47">
        <f t="shared" si="466"/>
        <v>114.38730396035587</v>
      </c>
    </row>
    <row r="851" spans="6:70" x14ac:dyDescent="0.25">
      <c r="F851" s="2">
        <v>45021</v>
      </c>
      <c r="G851">
        <v>4.915</v>
      </c>
      <c r="H851" s="43">
        <v>45044</v>
      </c>
      <c r="I851">
        <v>3.4569000000000001</v>
      </c>
      <c r="L851" s="2">
        <v>45005</v>
      </c>
      <c r="M851" t="str">
        <v>91282CFT</v>
      </c>
      <c r="N851">
        <v>1.1738999999999999</v>
      </c>
      <c r="O851">
        <v>3.4994700000000001</v>
      </c>
      <c r="P851">
        <v>0.89370000000000005</v>
      </c>
      <c r="Q851">
        <v>114.59375</v>
      </c>
      <c r="R851">
        <f>VLOOKUP(M851,工作表1!$A$3:$B$1000,2,FALSE)</f>
        <v>4</v>
      </c>
      <c r="S851" t="str">
        <f>VLOOKUP(M851,工作表1!$A$3:$C$1000,3,FALSE)</f>
        <v>2029/10/31</v>
      </c>
      <c r="T851">
        <f t="shared" si="436"/>
        <v>4.8483499999999999</v>
      </c>
      <c r="U851">
        <f t="shared" si="435"/>
        <v>-0.84834999999999994</v>
      </c>
      <c r="V851" s="43">
        <f t="shared" si="447"/>
        <v>45046</v>
      </c>
      <c r="W851" s="43">
        <f t="shared" si="437"/>
        <v>45107</v>
      </c>
      <c r="X851" s="45">
        <f t="shared" si="448"/>
        <v>1.5580110497237569</v>
      </c>
      <c r="Y851" s="45">
        <f t="shared" si="449"/>
        <v>2.6648603647922497</v>
      </c>
      <c r="Z851" s="47">
        <f t="shared" si="450"/>
        <v>102.45761826497458</v>
      </c>
      <c r="AA851" s="47">
        <f t="shared" si="451"/>
        <v>114.76490371521385</v>
      </c>
      <c r="AB851" s="45">
        <f t="shared" si="452"/>
        <v>3.5619000000000001</v>
      </c>
      <c r="AC851" s="2" t="str">
        <f t="shared" si="438"/>
        <v>TY2</v>
      </c>
      <c r="AD851">
        <f t="shared" si="439"/>
        <v>115.09375</v>
      </c>
      <c r="AE851">
        <f t="shared" si="440"/>
        <v>116.375</v>
      </c>
      <c r="AF851" s="49">
        <f t="shared" si="467"/>
        <v>-1.28125</v>
      </c>
      <c r="AG851" s="3">
        <f t="shared" si="453"/>
        <v>114.79797705347987</v>
      </c>
      <c r="AH851">
        <f t="shared" si="454"/>
        <v>115.1293480928646</v>
      </c>
      <c r="AI851" s="51">
        <f t="shared" si="455"/>
        <v>-0.33137103938473444</v>
      </c>
      <c r="AJ851" s="52">
        <f t="shared" si="456"/>
        <v>0.94987896061526556</v>
      </c>
      <c r="AK851" s="2">
        <v>45005</v>
      </c>
      <c r="AL851" t="str">
        <v>91282CGB</v>
      </c>
      <c r="AM851">
        <v>3.1909000000000001</v>
      </c>
      <c r="AN851">
        <v>4.49085</v>
      </c>
      <c r="AO851">
        <v>0.88700000000000001</v>
      </c>
      <c r="AP851">
        <v>115.09375</v>
      </c>
      <c r="AQ851">
        <f>VLOOKUP(AL851,工作表1!$F$3:$G$1000,2,FALSE)</f>
        <v>3.875</v>
      </c>
      <c r="AR851" t="str">
        <f>VLOOKUP(AL851,工作表1!$F$3:$H$1000,3,FALSE)</f>
        <v>2029/12/31</v>
      </c>
      <c r="AS851">
        <f t="shared" si="441"/>
        <v>4.8483499999999999</v>
      </c>
      <c r="AT851">
        <f t="shared" si="442"/>
        <v>-0.97334999999999994</v>
      </c>
      <c r="AU851" s="43">
        <f t="shared" si="457"/>
        <v>45107</v>
      </c>
      <c r="AV851" s="43">
        <f t="shared" si="443"/>
        <v>45198</v>
      </c>
      <c r="AW851" s="45">
        <f t="shared" si="458"/>
        <v>0.85635359116022092</v>
      </c>
      <c r="AX851" s="45">
        <f t="shared" si="459"/>
        <v>2.894709755543782</v>
      </c>
      <c r="AY851" s="47">
        <f t="shared" si="460"/>
        <v>101.62092418524944</v>
      </c>
      <c r="AZ851" s="47">
        <f t="shared" si="461"/>
        <v>114.79797705347987</v>
      </c>
      <c r="BA851" s="43"/>
      <c r="BC851" s="2">
        <v>45002</v>
      </c>
      <c r="BD851" t="str">
        <v>912828ZQ</v>
      </c>
      <c r="BE851">
        <v>32.134300000000003</v>
      </c>
      <c r="BF851">
        <v>2.4575200000000001</v>
      </c>
      <c r="BG851">
        <v>0.71419999999999995</v>
      </c>
      <c r="BH851">
        <v>116.375</v>
      </c>
      <c r="BI851">
        <f>VLOOKUP(BD851,工作表1!$K$3:$L$1000,2,FALSE)</f>
        <v>0.625</v>
      </c>
      <c r="BJ851" t="str">
        <f>VLOOKUP(BD851,工作表1!$K$3:$M$1000,3,FALSE)</f>
        <v>2030/5/15</v>
      </c>
      <c r="BK851">
        <f t="shared" si="444"/>
        <v>4.7686000000000002</v>
      </c>
      <c r="BL851">
        <f t="shared" si="445"/>
        <v>-4.1436000000000002</v>
      </c>
      <c r="BM851" s="43">
        <f t="shared" si="462"/>
        <v>45061</v>
      </c>
      <c r="BN851" s="43">
        <f t="shared" si="446"/>
        <v>45289</v>
      </c>
      <c r="BO851" s="45">
        <f t="shared" si="463"/>
        <v>0.21581491712707182</v>
      </c>
      <c r="BP851" s="45">
        <f t="shared" si="464"/>
        <v>0.70211628699008555</v>
      </c>
      <c r="BQ851" s="47">
        <f t="shared" si="465"/>
        <v>81.985240468806694</v>
      </c>
      <c r="BR851" s="47">
        <f t="shared" si="466"/>
        <v>115.1293480928646</v>
      </c>
    </row>
    <row r="852" spans="6:70" x14ac:dyDescent="0.25">
      <c r="F852" s="2">
        <v>45020</v>
      </c>
      <c r="G852">
        <v>4.9130000000000003</v>
      </c>
      <c r="H852" s="43">
        <v>45043</v>
      </c>
      <c r="I852">
        <v>3.5682</v>
      </c>
      <c r="L852" s="2">
        <v>45002</v>
      </c>
      <c r="M852" t="str">
        <v>91282CFT</v>
      </c>
      <c r="N852">
        <v>5.0507999999999997</v>
      </c>
      <c r="O852">
        <v>-0.21410000000000001</v>
      </c>
      <c r="P852">
        <v>0.89370000000000005</v>
      </c>
      <c r="Q852">
        <v>115.125</v>
      </c>
      <c r="R852">
        <f>VLOOKUP(M852,工作表1!$A$3:$B$1000,2,FALSE)</f>
        <v>4</v>
      </c>
      <c r="S852" t="str">
        <f>VLOOKUP(M852,工作表1!$A$3:$C$1000,3,FALSE)</f>
        <v>2029/10/31</v>
      </c>
      <c r="T852">
        <f t="shared" si="436"/>
        <v>4.7686000000000002</v>
      </c>
      <c r="U852">
        <f t="shared" si="435"/>
        <v>-0.76860000000000017</v>
      </c>
      <c r="V852" s="43">
        <f t="shared" si="447"/>
        <v>45046</v>
      </c>
      <c r="W852" s="43">
        <f t="shared" si="437"/>
        <v>45107</v>
      </c>
      <c r="X852" s="45">
        <f t="shared" si="448"/>
        <v>1.5469613259668509</v>
      </c>
      <c r="Y852" s="45">
        <f t="shared" si="449"/>
        <v>2.6647695451449334</v>
      </c>
      <c r="Z852" s="47">
        <f t="shared" si="450"/>
        <v>104.071603249056</v>
      </c>
      <c r="AA852" s="47">
        <f t="shared" si="451"/>
        <v>116.54677262166092</v>
      </c>
      <c r="AB852" s="45">
        <f t="shared" si="452"/>
        <v>3.4942000000000002</v>
      </c>
      <c r="AC852" s="2" t="str">
        <f t="shared" si="438"/>
        <v>TY2</v>
      </c>
      <c r="AD852">
        <f t="shared" si="439"/>
        <v>115.8125</v>
      </c>
      <c r="AE852">
        <f t="shared" si="440"/>
        <v>114.671875</v>
      </c>
      <c r="AF852" s="49">
        <f t="shared" si="467"/>
        <v>1.140625</v>
      </c>
      <c r="AG852" s="3">
        <f t="shared" si="453"/>
        <v>115.41148096134837</v>
      </c>
      <c r="AH852">
        <f t="shared" si="454"/>
        <v>113.33534562868975</v>
      </c>
      <c r="AI852" s="51">
        <f t="shared" si="455"/>
        <v>2.0761353326586232</v>
      </c>
      <c r="AJ852" s="52">
        <f t="shared" si="456"/>
        <v>0.93551033265862316</v>
      </c>
      <c r="AK852" s="2">
        <v>45002</v>
      </c>
      <c r="AL852" t="str">
        <v>91282CGB</v>
      </c>
      <c r="AM852">
        <v>1.8123</v>
      </c>
      <c r="AN852">
        <v>4.5535600000000001</v>
      </c>
      <c r="AO852">
        <v>0.88700000000000001</v>
      </c>
      <c r="AP852">
        <v>115.8125</v>
      </c>
      <c r="AQ852">
        <f>VLOOKUP(AL852,工作表1!$F$3:$G$1000,2,FALSE)</f>
        <v>3.875</v>
      </c>
      <c r="AR852" t="str">
        <f>VLOOKUP(AL852,工作表1!$F$3:$H$1000,3,FALSE)</f>
        <v>2029/12/31</v>
      </c>
      <c r="AS852">
        <f t="shared" si="441"/>
        <v>4.7686000000000002</v>
      </c>
      <c r="AT852">
        <f t="shared" si="442"/>
        <v>-0.89360000000000017</v>
      </c>
      <c r="AU852" s="43">
        <f t="shared" si="457"/>
        <v>45107</v>
      </c>
      <c r="AV852" s="43">
        <f t="shared" si="443"/>
        <v>45198</v>
      </c>
      <c r="AW852" s="45">
        <f t="shared" si="458"/>
        <v>0.84564917127071826</v>
      </c>
      <c r="AX852" s="45">
        <f t="shared" si="459"/>
        <v>2.8946217740104445</v>
      </c>
      <c r="AY852" s="47">
        <f t="shared" si="460"/>
        <v>102.20678992169623</v>
      </c>
      <c r="AZ852" s="47">
        <f t="shared" si="461"/>
        <v>115.41148096134837</v>
      </c>
      <c r="BA852" s="43"/>
      <c r="BC852" s="2">
        <v>45001</v>
      </c>
      <c r="BD852" t="str">
        <v>912828ZQ</v>
      </c>
      <c r="BE852">
        <v>28.8992</v>
      </c>
      <c r="BF852">
        <v>2.7247499999999998</v>
      </c>
      <c r="BG852">
        <v>0.71419999999999995</v>
      </c>
      <c r="BH852">
        <v>114.671875</v>
      </c>
      <c r="BI852">
        <f>VLOOKUP(BD852,工作表1!$K$3:$L$1000,2,FALSE)</f>
        <v>0.625</v>
      </c>
      <c r="BJ852" t="str">
        <f>VLOOKUP(BD852,工作表1!$K$3:$M$1000,3,FALSE)</f>
        <v>2030/5/15</v>
      </c>
      <c r="BK852">
        <f t="shared" si="444"/>
        <v>4.8682499999999997</v>
      </c>
      <c r="BL852">
        <f t="shared" si="445"/>
        <v>-4.2432499999999997</v>
      </c>
      <c r="BM852" s="43">
        <f t="shared" si="462"/>
        <v>45061</v>
      </c>
      <c r="BN852" s="43">
        <f t="shared" si="446"/>
        <v>45289</v>
      </c>
      <c r="BO852" s="45">
        <f t="shared" si="463"/>
        <v>0.2106353591160221</v>
      </c>
      <c r="BP852" s="45">
        <f t="shared" si="464"/>
        <v>0.70207371528040574</v>
      </c>
      <c r="BQ852" s="47">
        <f t="shared" si="465"/>
        <v>80.621984024950848</v>
      </c>
      <c r="BR852" s="47">
        <f t="shared" si="466"/>
        <v>113.33534562868975</v>
      </c>
    </row>
    <row r="853" spans="6:70" x14ac:dyDescent="0.25">
      <c r="F853" s="2">
        <v>45019</v>
      </c>
      <c r="G853">
        <v>4.9488500000000002</v>
      </c>
      <c r="H853" s="43">
        <v>45042</v>
      </c>
      <c r="I853">
        <v>3.4712000000000001</v>
      </c>
      <c r="L853" s="2">
        <v>45001</v>
      </c>
      <c r="M853" t="str">
        <v>91282CFT</v>
      </c>
      <c r="N853">
        <v>2.2835999999999999</v>
      </c>
      <c r="O853">
        <v>2.9905499999999998</v>
      </c>
      <c r="P853">
        <v>0.89370000000000005</v>
      </c>
      <c r="Q853">
        <v>113.65625</v>
      </c>
      <c r="R853">
        <f>VLOOKUP(M853,工作表1!$A$3:$B$1000,2,FALSE)</f>
        <v>4</v>
      </c>
      <c r="S853" t="str">
        <f>VLOOKUP(M853,工作表1!$A$3:$C$1000,3,FALSE)</f>
        <v>2029/10/31</v>
      </c>
      <c r="T853">
        <f t="shared" si="436"/>
        <v>4.8682499999999997</v>
      </c>
      <c r="U853">
        <f t="shared" si="435"/>
        <v>-0.86824999999999974</v>
      </c>
      <c r="V853" s="43">
        <f t="shared" si="447"/>
        <v>45046</v>
      </c>
      <c r="W853" s="43">
        <f t="shared" si="437"/>
        <v>45107</v>
      </c>
      <c r="X853" s="45">
        <f t="shared" si="448"/>
        <v>1.5138121546961325</v>
      </c>
      <c r="Y853" s="45">
        <f t="shared" si="449"/>
        <v>2.6644970862029815</v>
      </c>
      <c r="Z853" s="47">
        <f t="shared" si="450"/>
        <v>101.80690121615359</v>
      </c>
      <c r="AA853" s="47">
        <f t="shared" si="451"/>
        <v>114.04805855645856</v>
      </c>
      <c r="AB853" s="45">
        <f t="shared" si="452"/>
        <v>3.6865000000000001</v>
      </c>
      <c r="AC853" s="2" t="str">
        <f t="shared" si="438"/>
        <v>TY2</v>
      </c>
      <c r="AD853">
        <f t="shared" si="439"/>
        <v>114.1875</v>
      </c>
      <c r="AE853">
        <f t="shared" si="440"/>
        <v>115.609375</v>
      </c>
      <c r="AF853" s="49">
        <f t="shared" si="467"/>
        <v>-1.421875</v>
      </c>
      <c r="AG853" s="3">
        <f t="shared" si="453"/>
        <v>113.89410214591204</v>
      </c>
      <c r="AH853">
        <f t="shared" si="454"/>
        <v>114.44366986294446</v>
      </c>
      <c r="AI853" s="51">
        <f t="shared" si="455"/>
        <v>-0.54956771703241714</v>
      </c>
      <c r="AJ853" s="52">
        <f t="shared" si="456"/>
        <v>0.87230728296758286</v>
      </c>
      <c r="AK853" s="2">
        <v>45001</v>
      </c>
      <c r="AL853" t="str">
        <v>91282CGB</v>
      </c>
      <c r="AM853">
        <v>2.6009000000000002</v>
      </c>
      <c r="AN853">
        <v>4.5823299999999998</v>
      </c>
      <c r="AO853">
        <v>0.88700000000000001</v>
      </c>
      <c r="AP853">
        <v>114.1875</v>
      </c>
      <c r="AQ853">
        <f>VLOOKUP(AL853,工作表1!$F$3:$G$1000,2,FALSE)</f>
        <v>3.875</v>
      </c>
      <c r="AR853" t="str">
        <f>VLOOKUP(AL853,工作表1!$F$3:$H$1000,3,FALSE)</f>
        <v>2029/12/31</v>
      </c>
      <c r="AS853">
        <f t="shared" si="441"/>
        <v>4.8682499999999997</v>
      </c>
      <c r="AT853">
        <f t="shared" si="442"/>
        <v>-0.99324999999999974</v>
      </c>
      <c r="AU853" s="43">
        <f t="shared" si="457"/>
        <v>45107</v>
      </c>
      <c r="AV853" s="43">
        <f t="shared" si="443"/>
        <v>45198</v>
      </c>
      <c r="AW853" s="45">
        <f t="shared" si="458"/>
        <v>0.81353591160220995</v>
      </c>
      <c r="AX853" s="45">
        <f t="shared" si="459"/>
        <v>2.8943578294104291</v>
      </c>
      <c r="AY853" s="47">
        <f t="shared" si="460"/>
        <v>100.80408433401759</v>
      </c>
      <c r="AZ853" s="47">
        <f t="shared" si="461"/>
        <v>113.89410214591204</v>
      </c>
      <c r="BA853" s="43"/>
      <c r="BC853" s="2">
        <v>45000</v>
      </c>
      <c r="BD853" t="str">
        <v>912828ZQ</v>
      </c>
      <c r="BE853">
        <v>33.193300000000001</v>
      </c>
      <c r="BF853">
        <v>2.36869</v>
      </c>
      <c r="BG853">
        <v>0.71419999999999995</v>
      </c>
      <c r="BH853">
        <v>115.609375</v>
      </c>
      <c r="BI853">
        <f>VLOOKUP(BD853,工作表1!$K$3:$L$1000,2,FALSE)</f>
        <v>0.625</v>
      </c>
      <c r="BJ853" t="str">
        <f>VLOOKUP(BD853,工作表1!$K$3:$M$1000,3,FALSE)</f>
        <v>2030/5/15</v>
      </c>
      <c r="BK853">
        <f t="shared" si="444"/>
        <v>4.7560000000000002</v>
      </c>
      <c r="BL853">
        <f t="shared" si="445"/>
        <v>-4.1310000000000002</v>
      </c>
      <c r="BM853" s="43">
        <f t="shared" si="462"/>
        <v>45061</v>
      </c>
      <c r="BN853" s="43">
        <f t="shared" si="446"/>
        <v>45289</v>
      </c>
      <c r="BO853" s="45">
        <f t="shared" si="463"/>
        <v>0.20890883977900551</v>
      </c>
      <c r="BP853" s="45">
        <f t="shared" si="464"/>
        <v>0.70205952471051236</v>
      </c>
      <c r="BQ853" s="47">
        <f t="shared" si="465"/>
        <v>81.502226824334102</v>
      </c>
      <c r="BR853" s="47">
        <f t="shared" si="466"/>
        <v>114.44366986294446</v>
      </c>
    </row>
    <row r="854" spans="6:70" x14ac:dyDescent="0.25">
      <c r="F854" s="2">
        <v>45016</v>
      </c>
      <c r="G854">
        <v>4.9322499999999998</v>
      </c>
      <c r="H854" s="43">
        <v>45041</v>
      </c>
      <c r="I854">
        <v>3.4230999999999998</v>
      </c>
      <c r="L854" s="2">
        <v>45000</v>
      </c>
      <c r="M854" t="str">
        <v>91282CFL</v>
      </c>
      <c r="N854">
        <v>2.9708999999999999</v>
      </c>
      <c r="O854">
        <v>2.5143800000000001</v>
      </c>
      <c r="P854">
        <v>0.88700000000000001</v>
      </c>
      <c r="Q854">
        <v>114.53125</v>
      </c>
      <c r="R854">
        <f>VLOOKUP(M854,工作表1!$A$3:$B$1000,2,FALSE)</f>
        <v>3.875</v>
      </c>
      <c r="S854" t="str">
        <f>VLOOKUP(M854,工作表1!$A$3:$C$1000,3,FALSE)</f>
        <v>2029/9/30</v>
      </c>
      <c r="T854">
        <f t="shared" si="436"/>
        <v>4.7560000000000002</v>
      </c>
      <c r="U854">
        <f t="shared" si="435"/>
        <v>-0.88100000000000023</v>
      </c>
      <c r="V854" s="43">
        <f t="shared" si="447"/>
        <v>45016</v>
      </c>
      <c r="W854" s="43">
        <f t="shared" si="437"/>
        <v>45107</v>
      </c>
      <c r="X854" s="45">
        <f t="shared" si="448"/>
        <v>1.7876381215469612</v>
      </c>
      <c r="Y854" s="45">
        <f t="shared" si="449"/>
        <v>2.9129805873003858</v>
      </c>
      <c r="Z854" s="47">
        <f t="shared" si="450"/>
        <v>101.9321880461945</v>
      </c>
      <c r="AA854" s="47">
        <f t="shared" si="451"/>
        <v>115.01477761192841</v>
      </c>
      <c r="AB854" s="45">
        <f t="shared" si="452"/>
        <v>3.5301</v>
      </c>
      <c r="AC854" s="2" t="str">
        <f t="shared" si="438"/>
        <v>TY2</v>
      </c>
      <c r="AD854">
        <f t="shared" si="439"/>
        <v>115.125</v>
      </c>
      <c r="AE854">
        <f t="shared" si="440"/>
        <v>114.34375</v>
      </c>
      <c r="AF854" s="49">
        <f t="shared" si="467"/>
        <v>0.78125</v>
      </c>
      <c r="AG854" s="3">
        <f t="shared" si="453"/>
        <v>114.72588761717289</v>
      </c>
      <c r="AH854">
        <f t="shared" si="454"/>
        <v>113.27638005791243</v>
      </c>
      <c r="AI854" s="51">
        <f t="shared" si="455"/>
        <v>1.4495075592604536</v>
      </c>
      <c r="AJ854" s="52">
        <f t="shared" si="456"/>
        <v>0.6682575592604536</v>
      </c>
      <c r="AK854" s="2">
        <v>45000</v>
      </c>
      <c r="AL854" t="str">
        <v>91282CGB</v>
      </c>
      <c r="AM854">
        <v>1.2188000000000001</v>
      </c>
      <c r="AN854">
        <v>4.6021200000000002</v>
      </c>
      <c r="AO854">
        <v>0.88700000000000001</v>
      </c>
      <c r="AP854">
        <v>115.125</v>
      </c>
      <c r="AQ854">
        <f>VLOOKUP(AL854,工作表1!$F$3:$G$1000,2,FALSE)</f>
        <v>3.875</v>
      </c>
      <c r="AR854" t="str">
        <f>VLOOKUP(AL854,工作表1!$F$3:$H$1000,3,FALSE)</f>
        <v>2029/12/31</v>
      </c>
      <c r="AS854">
        <f t="shared" si="441"/>
        <v>4.7560000000000002</v>
      </c>
      <c r="AT854">
        <f t="shared" si="442"/>
        <v>-0.88100000000000023</v>
      </c>
      <c r="AU854" s="43">
        <f t="shared" si="457"/>
        <v>45107</v>
      </c>
      <c r="AV854" s="43">
        <f t="shared" si="443"/>
        <v>45198</v>
      </c>
      <c r="AW854" s="45">
        <f t="shared" si="458"/>
        <v>0.80283149171270718</v>
      </c>
      <c r="AX854" s="45">
        <f t="shared" si="459"/>
        <v>2.8942698478770907</v>
      </c>
      <c r="AY854" s="47">
        <f t="shared" si="460"/>
        <v>101.60218137274894</v>
      </c>
      <c r="AZ854" s="47">
        <f t="shared" si="461"/>
        <v>114.72588761717289</v>
      </c>
      <c r="BA854" s="43"/>
      <c r="BC854" s="2">
        <v>44999</v>
      </c>
      <c r="BD854" t="str">
        <v>912828ZQ</v>
      </c>
      <c r="BE854">
        <v>33.011600000000001</v>
      </c>
      <c r="BF854">
        <v>2.42788</v>
      </c>
      <c r="BG854">
        <v>0.71419999999999995</v>
      </c>
      <c r="BH854">
        <v>114.34375</v>
      </c>
      <c r="BI854">
        <f>VLOOKUP(BD854,工作表1!$K$3:$L$1000,2,FALSE)</f>
        <v>0.625</v>
      </c>
      <c r="BJ854" t="str">
        <f>VLOOKUP(BD854,工作表1!$K$3:$M$1000,3,FALSE)</f>
        <v>2030/5/15</v>
      </c>
      <c r="BK854">
        <f t="shared" si="444"/>
        <v>4.8730000000000002</v>
      </c>
      <c r="BL854">
        <f t="shared" si="445"/>
        <v>-4.2480000000000002</v>
      </c>
      <c r="BM854" s="43">
        <f t="shared" si="462"/>
        <v>45061</v>
      </c>
      <c r="BN854" s="43">
        <f t="shared" si="446"/>
        <v>45289</v>
      </c>
      <c r="BO854" s="45">
        <f t="shared" si="463"/>
        <v>0.20718232044198895</v>
      </c>
      <c r="BP854" s="45">
        <f t="shared" si="464"/>
        <v>0.70204533414061909</v>
      </c>
      <c r="BQ854" s="47">
        <f t="shared" si="465"/>
        <v>80.573812882414316</v>
      </c>
      <c r="BR854" s="47">
        <f t="shared" si="466"/>
        <v>113.27638005791243</v>
      </c>
    </row>
    <row r="855" spans="6:70" x14ac:dyDescent="0.25">
      <c r="F855" s="2">
        <v>45015</v>
      </c>
      <c r="G855">
        <v>4.9269999999999996</v>
      </c>
      <c r="H855" s="43">
        <v>45040</v>
      </c>
      <c r="I855">
        <v>3.5274000000000001</v>
      </c>
      <c r="L855" s="2">
        <v>44999</v>
      </c>
      <c r="M855" t="str">
        <v>91282CFT</v>
      </c>
      <c r="N855">
        <v>2.2795999999999998</v>
      </c>
      <c r="O855">
        <v>3.1522299999999999</v>
      </c>
      <c r="P855">
        <v>0.89370000000000005</v>
      </c>
      <c r="Q855">
        <v>113.34375</v>
      </c>
      <c r="R855">
        <f>VLOOKUP(M855,工作表1!$A$3:$B$1000,2,FALSE)</f>
        <v>4</v>
      </c>
      <c r="S855" t="str">
        <f>VLOOKUP(M855,工作表1!$A$3:$C$1000,3,FALSE)</f>
        <v>2029/10/31</v>
      </c>
      <c r="T855">
        <f t="shared" si="436"/>
        <v>4.8730000000000002</v>
      </c>
      <c r="U855">
        <f t="shared" si="435"/>
        <v>-0.87300000000000022</v>
      </c>
      <c r="V855" s="43">
        <f t="shared" si="447"/>
        <v>45046</v>
      </c>
      <c r="W855" s="43">
        <f t="shared" si="437"/>
        <v>45107</v>
      </c>
      <c r="X855" s="45">
        <f t="shared" si="448"/>
        <v>1.4917127071823204</v>
      </c>
      <c r="Y855" s="45">
        <f t="shared" si="449"/>
        <v>2.6643154469083479</v>
      </c>
      <c r="Z855" s="47">
        <f t="shared" si="450"/>
        <v>101.48507570172171</v>
      </c>
      <c r="AA855" s="47">
        <f t="shared" si="451"/>
        <v>113.69204538488712</v>
      </c>
      <c r="AB855" s="45">
        <f t="shared" si="452"/>
        <v>3.7988</v>
      </c>
      <c r="AC855" s="2" t="str">
        <f t="shared" si="438"/>
        <v>TY2</v>
      </c>
      <c r="AD855">
        <f t="shared" si="439"/>
        <v>113.859375</v>
      </c>
      <c r="AE855">
        <f t="shared" si="440"/>
        <v>115.09375</v>
      </c>
      <c r="AF855" s="49">
        <f t="shared" si="467"/>
        <v>-1.234375</v>
      </c>
      <c r="AG855" s="3">
        <f t="shared" si="453"/>
        <v>113.59585843421482</v>
      </c>
      <c r="AH855">
        <f t="shared" si="454"/>
        <v>114.1178829457287</v>
      </c>
      <c r="AI855" s="51">
        <f t="shared" si="455"/>
        <v>-0.52202451151387663</v>
      </c>
      <c r="AJ855" s="52">
        <f t="shared" si="456"/>
        <v>0.71235048848612337</v>
      </c>
      <c r="AK855" s="2">
        <v>44999</v>
      </c>
      <c r="AL855" t="str">
        <v>91282CGB</v>
      </c>
      <c r="AM855">
        <v>3.2321</v>
      </c>
      <c r="AN855">
        <v>4.5487900000000003</v>
      </c>
      <c r="AO855">
        <v>0.88700000000000001</v>
      </c>
      <c r="AP855">
        <v>113.859375</v>
      </c>
      <c r="AQ855">
        <f>VLOOKUP(AL855,工作表1!$F$3:$G$1000,2,FALSE)</f>
        <v>3.875</v>
      </c>
      <c r="AR855" t="str">
        <f>VLOOKUP(AL855,工作表1!$F$3:$H$1000,3,FALSE)</f>
        <v>2029/12/31</v>
      </c>
      <c r="AS855">
        <f t="shared" si="441"/>
        <v>4.8730000000000002</v>
      </c>
      <c r="AT855">
        <f t="shared" si="442"/>
        <v>-0.99800000000000022</v>
      </c>
      <c r="AU855" s="43">
        <f t="shared" si="457"/>
        <v>45107</v>
      </c>
      <c r="AV855" s="43">
        <f t="shared" si="443"/>
        <v>45198</v>
      </c>
      <c r="AW855" s="45">
        <f t="shared" si="458"/>
        <v>0.79212707182320441</v>
      </c>
      <c r="AX855" s="45">
        <f t="shared" si="459"/>
        <v>2.8941818663437524</v>
      </c>
      <c r="AY855" s="47">
        <f t="shared" si="460"/>
        <v>100.53468492429923</v>
      </c>
      <c r="AZ855" s="47">
        <f t="shared" si="461"/>
        <v>113.59585843421482</v>
      </c>
      <c r="BA855" s="43"/>
      <c r="BC855" s="2">
        <v>44998</v>
      </c>
      <c r="BD855" t="str">
        <v>912828ZQ</v>
      </c>
      <c r="BE855">
        <v>36.581800000000001</v>
      </c>
      <c r="BF855">
        <v>2.1326200000000002</v>
      </c>
      <c r="BG855">
        <v>0.71419999999999995</v>
      </c>
      <c r="BH855">
        <v>115.09375</v>
      </c>
      <c r="BI855">
        <f>VLOOKUP(BD855,工作表1!$K$3:$L$1000,2,FALSE)</f>
        <v>0.625</v>
      </c>
      <c r="BJ855" t="str">
        <f>VLOOKUP(BD855,工作表1!$K$3:$M$1000,3,FALSE)</f>
        <v>2030/5/15</v>
      </c>
      <c r="BK855">
        <f t="shared" si="444"/>
        <v>4.7442500000000001</v>
      </c>
      <c r="BL855">
        <f t="shared" si="445"/>
        <v>-4.1192500000000001</v>
      </c>
      <c r="BM855" s="43">
        <f t="shared" si="462"/>
        <v>45061</v>
      </c>
      <c r="BN855" s="43">
        <f t="shared" si="446"/>
        <v>45289</v>
      </c>
      <c r="BO855" s="45">
        <f t="shared" si="463"/>
        <v>0.20545580110497236</v>
      </c>
      <c r="BP855" s="45">
        <f t="shared" si="464"/>
        <v>0.70203114357072582</v>
      </c>
      <c r="BQ855" s="47">
        <f t="shared" si="465"/>
        <v>81.277393959504565</v>
      </c>
      <c r="BR855" s="47">
        <f t="shared" si="466"/>
        <v>114.1178829457287</v>
      </c>
    </row>
    <row r="856" spans="6:70" x14ac:dyDescent="0.25">
      <c r="F856" s="2">
        <v>45014</v>
      </c>
      <c r="G856">
        <v>4.9065500000000002</v>
      </c>
      <c r="H856" s="43">
        <v>45037</v>
      </c>
      <c r="I856">
        <v>3.617</v>
      </c>
      <c r="L856" s="2">
        <v>44998</v>
      </c>
      <c r="M856" t="str">
        <v>91282CFT</v>
      </c>
      <c r="N856">
        <v>2.5087999999999999</v>
      </c>
      <c r="O856">
        <v>3.0354999999999999</v>
      </c>
      <c r="P856">
        <v>0.89370000000000005</v>
      </c>
      <c r="Q856">
        <v>114.140625</v>
      </c>
      <c r="R856">
        <f>VLOOKUP(M856,工作表1!$A$3:$B$1000,2,FALSE)</f>
        <v>4</v>
      </c>
      <c r="S856" t="str">
        <f>VLOOKUP(M856,工作表1!$A$3:$C$1000,3,FALSE)</f>
        <v>2029/10/31</v>
      </c>
      <c r="T856">
        <f t="shared" si="436"/>
        <v>4.7442500000000001</v>
      </c>
      <c r="U856">
        <f t="shared" si="435"/>
        <v>-0.74425000000000008</v>
      </c>
      <c r="V856" s="43">
        <f t="shared" si="447"/>
        <v>45046</v>
      </c>
      <c r="W856" s="43">
        <f t="shared" si="437"/>
        <v>45107</v>
      </c>
      <c r="X856" s="45">
        <f t="shared" si="448"/>
        <v>1.4806629834254144</v>
      </c>
      <c r="Y856" s="45">
        <f t="shared" si="449"/>
        <v>2.6642246272610306</v>
      </c>
      <c r="Z856" s="47">
        <f t="shared" si="450"/>
        <v>102.21178972571774</v>
      </c>
      <c r="AA856" s="47">
        <f t="shared" si="451"/>
        <v>114.46324890638418</v>
      </c>
      <c r="AB856" s="45">
        <f t="shared" si="452"/>
        <v>3.6716000000000002</v>
      </c>
      <c r="AC856" s="2" t="str">
        <f t="shared" si="438"/>
        <v>TY2</v>
      </c>
      <c r="AD856">
        <f t="shared" si="439"/>
        <v>114.65625</v>
      </c>
      <c r="AE856">
        <f t="shared" si="440"/>
        <v>113.578125</v>
      </c>
      <c r="AF856" s="49">
        <f t="shared" si="467"/>
        <v>1.078125</v>
      </c>
      <c r="AG856" s="3">
        <f t="shared" si="453"/>
        <v>114.27994144865559</v>
      </c>
      <c r="AH856">
        <f t="shared" si="454"/>
        <v>112.6625834978356</v>
      </c>
      <c r="AI856" s="51">
        <f t="shared" si="455"/>
        <v>1.6173579508199936</v>
      </c>
      <c r="AJ856" s="52">
        <f t="shared" si="456"/>
        <v>0.53923295081999356</v>
      </c>
      <c r="AK856" s="2">
        <v>44998</v>
      </c>
      <c r="AL856" t="str">
        <v>91282CGB</v>
      </c>
      <c r="AM856">
        <v>1.7859</v>
      </c>
      <c r="AN856">
        <v>4.5229400000000002</v>
      </c>
      <c r="AO856">
        <v>0.88700000000000001</v>
      </c>
      <c r="AP856">
        <v>114.65625</v>
      </c>
      <c r="AQ856">
        <f>VLOOKUP(AL856,工作表1!$F$3:$G$1000,2,FALSE)</f>
        <v>3.875</v>
      </c>
      <c r="AR856" t="str">
        <f>VLOOKUP(AL856,工作表1!$F$3:$H$1000,3,FALSE)</f>
        <v>2029/12/31</v>
      </c>
      <c r="AS856">
        <f t="shared" si="441"/>
        <v>4.7442500000000001</v>
      </c>
      <c r="AT856">
        <f t="shared" si="442"/>
        <v>-0.86925000000000008</v>
      </c>
      <c r="AU856" s="43">
        <f t="shared" si="457"/>
        <v>45107</v>
      </c>
      <c r="AV856" s="43">
        <f t="shared" si="443"/>
        <v>45198</v>
      </c>
      <c r="AW856" s="45">
        <f t="shared" si="458"/>
        <v>0.78142265193370175</v>
      </c>
      <c r="AX856" s="45">
        <f t="shared" si="459"/>
        <v>2.8940938848104141</v>
      </c>
      <c r="AY856" s="47">
        <f t="shared" si="460"/>
        <v>101.21150113383118</v>
      </c>
      <c r="AZ856" s="47">
        <f t="shared" si="461"/>
        <v>114.27994144865559</v>
      </c>
      <c r="BA856" s="43"/>
      <c r="BC856" s="2">
        <v>44995</v>
      </c>
      <c r="BD856" t="str">
        <v>912828ZQ</v>
      </c>
      <c r="BE856">
        <v>33.935099999999998</v>
      </c>
      <c r="BF856">
        <v>2.4277700000000002</v>
      </c>
      <c r="BG856">
        <v>0.71419999999999995</v>
      </c>
      <c r="BH856">
        <v>113.578125</v>
      </c>
      <c r="BI856">
        <f>VLOOKUP(BD856,工作表1!$K$3:$L$1000,2,FALSE)</f>
        <v>0.625</v>
      </c>
      <c r="BJ856" t="str">
        <f>VLOOKUP(BD856,工作表1!$K$3:$M$1000,3,FALSE)</f>
        <v>2030/5/15</v>
      </c>
      <c r="BK856">
        <f t="shared" si="444"/>
        <v>5.0132500000000002</v>
      </c>
      <c r="BL856">
        <f t="shared" si="445"/>
        <v>-4.3882500000000002</v>
      </c>
      <c r="BM856" s="43">
        <f t="shared" si="462"/>
        <v>45061</v>
      </c>
      <c r="BN856" s="43">
        <f t="shared" si="446"/>
        <v>45289</v>
      </c>
      <c r="BO856" s="45">
        <f t="shared" si="463"/>
        <v>0.20372928176795579</v>
      </c>
      <c r="BP856" s="45">
        <f t="shared" si="464"/>
        <v>0.70201695300083244</v>
      </c>
      <c r="BQ856" s="47">
        <f t="shared" si="465"/>
        <v>80.019799502875628</v>
      </c>
      <c r="BR856" s="47">
        <f t="shared" si="466"/>
        <v>112.6625834978356</v>
      </c>
    </row>
    <row r="857" spans="6:70" x14ac:dyDescent="0.25">
      <c r="F857" s="2">
        <v>45013</v>
      </c>
      <c r="G857">
        <v>4.9044999999999996</v>
      </c>
      <c r="H857" s="43">
        <v>45036</v>
      </c>
      <c r="I857">
        <v>3.5785999999999998</v>
      </c>
      <c r="L857" s="2">
        <v>44995</v>
      </c>
      <c r="M857" t="str">
        <v>91282CFL</v>
      </c>
      <c r="N857">
        <v>1.8063</v>
      </c>
      <c r="O857">
        <v>3.6151900000000001</v>
      </c>
      <c r="P857">
        <v>0.88700000000000001</v>
      </c>
      <c r="Q857">
        <v>112.625</v>
      </c>
      <c r="R857">
        <f>VLOOKUP(M857,工作表1!$A$3:$B$1000,2,FALSE)</f>
        <v>3.875</v>
      </c>
      <c r="S857" t="str">
        <f>VLOOKUP(M857,工作表1!$A$3:$C$1000,3,FALSE)</f>
        <v>2029/9/30</v>
      </c>
      <c r="T857">
        <f t="shared" si="436"/>
        <v>5.0132500000000002</v>
      </c>
      <c r="U857">
        <f t="shared" si="435"/>
        <v>-1.1382500000000002</v>
      </c>
      <c r="V857" s="43">
        <f t="shared" si="447"/>
        <v>45016</v>
      </c>
      <c r="W857" s="43">
        <f t="shared" si="437"/>
        <v>45107</v>
      </c>
      <c r="X857" s="45">
        <f t="shared" si="448"/>
        <v>1.7555248618784531</v>
      </c>
      <c r="Y857" s="45">
        <f t="shared" si="449"/>
        <v>2.9127166427003708</v>
      </c>
      <c r="Z857" s="47">
        <f t="shared" si="450"/>
        <v>99.901989862374009</v>
      </c>
      <c r="AA857" s="47">
        <f t="shared" si="451"/>
        <v>112.81649473595385</v>
      </c>
      <c r="AB857" s="45">
        <f t="shared" si="452"/>
        <v>3.8605</v>
      </c>
      <c r="AC857" s="2" t="str">
        <f t="shared" si="438"/>
        <v>TY2</v>
      </c>
      <c r="AD857">
        <f t="shared" si="439"/>
        <v>113.140625</v>
      </c>
      <c r="AE857">
        <f t="shared" si="440"/>
        <v>111.921875</v>
      </c>
      <c r="AF857" s="49">
        <f t="shared" si="467"/>
        <v>1.21875</v>
      </c>
      <c r="AG857" s="3">
        <f t="shared" si="453"/>
        <v>112.83954546111825</v>
      </c>
      <c r="AH857">
        <f t="shared" si="454"/>
        <v>110.80160707862095</v>
      </c>
      <c r="AI857" s="51">
        <f t="shared" si="455"/>
        <v>2.0379383824973019</v>
      </c>
      <c r="AJ857" s="52">
        <f t="shared" si="456"/>
        <v>0.81918838249730186</v>
      </c>
      <c r="AK857" s="2">
        <v>44995</v>
      </c>
      <c r="AL857" t="str">
        <v>91282CGB</v>
      </c>
      <c r="AM857">
        <v>3.1406999999999998</v>
      </c>
      <c r="AN857">
        <v>4.7303199999999999</v>
      </c>
      <c r="AO857">
        <v>0.88700000000000001</v>
      </c>
      <c r="AP857">
        <v>113.140625</v>
      </c>
      <c r="AQ857">
        <f>VLOOKUP(AL857,工作表1!$F$3:$G$1000,2,FALSE)</f>
        <v>3.875</v>
      </c>
      <c r="AR857" t="str">
        <f>VLOOKUP(AL857,工作表1!$F$3:$H$1000,3,FALSE)</f>
        <v>2029/12/31</v>
      </c>
      <c r="AS857">
        <f t="shared" si="441"/>
        <v>5.0132500000000002</v>
      </c>
      <c r="AT857">
        <f t="shared" si="442"/>
        <v>-1.1382500000000002</v>
      </c>
      <c r="AU857" s="43">
        <f t="shared" si="457"/>
        <v>45107</v>
      </c>
      <c r="AV857" s="43">
        <f t="shared" si="443"/>
        <v>45198</v>
      </c>
      <c r="AW857" s="45">
        <f t="shared" si="458"/>
        <v>0.77071823204419887</v>
      </c>
      <c r="AX857" s="45">
        <f t="shared" si="459"/>
        <v>2.8940059032770757</v>
      </c>
      <c r="AY857" s="47">
        <f t="shared" si="460"/>
        <v>99.783647524164081</v>
      </c>
      <c r="AZ857" s="47">
        <f t="shared" si="461"/>
        <v>112.83954546111825</v>
      </c>
      <c r="BA857" s="43"/>
      <c r="BC857" s="2">
        <v>44994</v>
      </c>
      <c r="BD857" t="str">
        <v>912828ZQ</v>
      </c>
      <c r="BE857">
        <v>29.054099999999998</v>
      </c>
      <c r="BF857">
        <v>2.8053400000000002</v>
      </c>
      <c r="BG857">
        <v>0.71419999999999995</v>
      </c>
      <c r="BH857">
        <v>111.921875</v>
      </c>
      <c r="BI857">
        <f>VLOOKUP(BD857,工作表1!$K$3:$L$1000,2,FALSE)</f>
        <v>0.625</v>
      </c>
      <c r="BJ857" t="str">
        <f>VLOOKUP(BD857,工作表1!$K$3:$M$1000,3,FALSE)</f>
        <v>2030/5/15</v>
      </c>
      <c r="BK857">
        <f t="shared" si="444"/>
        <v>5.09422</v>
      </c>
      <c r="BL857">
        <f t="shared" si="445"/>
        <v>-4.46922</v>
      </c>
      <c r="BM857" s="43">
        <f t="shared" si="462"/>
        <v>45061</v>
      </c>
      <c r="BN857" s="43">
        <f t="shared" si="446"/>
        <v>45289</v>
      </c>
      <c r="BO857" s="45">
        <f t="shared" si="463"/>
        <v>0.1985497237569061</v>
      </c>
      <c r="BP857" s="45">
        <f t="shared" si="464"/>
        <v>0.70197438129115275</v>
      </c>
      <c r="BQ857" s="47">
        <f t="shared" si="465"/>
        <v>78.619989204774811</v>
      </c>
      <c r="BR857" s="47">
        <f t="shared" si="466"/>
        <v>110.80160707862095</v>
      </c>
    </row>
    <row r="858" spans="6:70" x14ac:dyDescent="0.25">
      <c r="F858" s="2">
        <v>45012</v>
      </c>
      <c r="G858">
        <v>4.9150499999999999</v>
      </c>
      <c r="H858" s="43">
        <v>45035</v>
      </c>
      <c r="I858">
        <v>3.6400999999999999</v>
      </c>
      <c r="L858" s="2">
        <v>44994</v>
      </c>
      <c r="M858" t="str">
        <v>91282CFT</v>
      </c>
      <c r="N858">
        <v>2.6522000000000001</v>
      </c>
      <c r="O858">
        <v>3.34877</v>
      </c>
      <c r="P858">
        <v>0.89370000000000005</v>
      </c>
      <c r="Q858">
        <v>111.015625</v>
      </c>
      <c r="R858">
        <f>VLOOKUP(M858,工作表1!$A$3:$B$1000,2,FALSE)</f>
        <v>4</v>
      </c>
      <c r="S858" t="str">
        <f>VLOOKUP(M858,工作表1!$A$3:$C$1000,3,FALSE)</f>
        <v>2029/10/31</v>
      </c>
      <c r="T858">
        <f t="shared" si="436"/>
        <v>5.09422</v>
      </c>
      <c r="U858">
        <f t="shared" si="435"/>
        <v>-1.09422</v>
      </c>
      <c r="V858" s="43">
        <f t="shared" si="447"/>
        <v>45046</v>
      </c>
      <c r="W858" s="43">
        <f t="shared" si="437"/>
        <v>45107</v>
      </c>
      <c r="X858" s="45">
        <f t="shared" si="448"/>
        <v>1.4364640883977902</v>
      </c>
      <c r="Y858" s="45">
        <f t="shared" si="449"/>
        <v>2.6638613486717628</v>
      </c>
      <c r="Z858" s="47">
        <f t="shared" si="450"/>
        <v>99.373033225098681</v>
      </c>
      <c r="AA858" s="47">
        <f t="shared" si="451"/>
        <v>111.41215206409322</v>
      </c>
      <c r="AB858" s="45">
        <f t="shared" si="452"/>
        <v>4.0621</v>
      </c>
      <c r="AC858" s="2" t="str">
        <f t="shared" si="438"/>
        <v>TY2</v>
      </c>
      <c r="AD858">
        <f t="shared" si="439"/>
        <v>111.484375</v>
      </c>
      <c r="AE858">
        <f t="shared" si="440"/>
        <v>111.359375</v>
      </c>
      <c r="AF858" s="49">
        <f t="shared" si="467"/>
        <v>0.125</v>
      </c>
      <c r="AG858" s="3">
        <f t="shared" si="453"/>
        <v>111.30825122198516</v>
      </c>
      <c r="AH858">
        <f t="shared" si="454"/>
        <v>110.1763259043481</v>
      </c>
      <c r="AI858" s="51">
        <f t="shared" si="455"/>
        <v>1.1319253176370552</v>
      </c>
      <c r="AJ858" s="52">
        <f t="shared" si="456"/>
        <v>1.0069253176370552</v>
      </c>
      <c r="AK858" s="2">
        <v>44994</v>
      </c>
      <c r="AL858" t="str">
        <v>91282CGB</v>
      </c>
      <c r="AM858">
        <v>4.1157000000000004</v>
      </c>
      <c r="AN858">
        <v>4.7247199999999996</v>
      </c>
      <c r="AO858">
        <v>0.88700000000000001</v>
      </c>
      <c r="AP858">
        <v>111.484375</v>
      </c>
      <c r="AQ858">
        <f>VLOOKUP(AL858,工作表1!$F$3:$G$1000,2,FALSE)</f>
        <v>3.875</v>
      </c>
      <c r="AR858" t="str">
        <f>VLOOKUP(AL858,工作表1!$F$3:$H$1000,3,FALSE)</f>
        <v>2029/12/31</v>
      </c>
      <c r="AS858">
        <f t="shared" si="441"/>
        <v>5.09422</v>
      </c>
      <c r="AT858">
        <f t="shared" si="442"/>
        <v>-1.21922</v>
      </c>
      <c r="AU858" s="43">
        <f t="shared" si="457"/>
        <v>45107</v>
      </c>
      <c r="AV858" s="43">
        <f t="shared" si="443"/>
        <v>45198</v>
      </c>
      <c r="AW858" s="45">
        <f t="shared" si="458"/>
        <v>0.73860497237569067</v>
      </c>
      <c r="AX858" s="45">
        <f t="shared" si="459"/>
        <v>2.8937419586770607</v>
      </c>
      <c r="AY858" s="47">
        <f t="shared" si="460"/>
        <v>98.375156011221989</v>
      </c>
      <c r="AZ858" s="47">
        <f t="shared" si="461"/>
        <v>111.30825122198516</v>
      </c>
      <c r="BA858" s="43"/>
      <c r="BC858" s="2">
        <v>44993</v>
      </c>
      <c r="BD858" t="str">
        <v>912828ZQ</v>
      </c>
      <c r="BE858">
        <v>27.111000000000001</v>
      </c>
      <c r="BF858">
        <v>2.927</v>
      </c>
      <c r="BG858">
        <v>0.71419999999999995</v>
      </c>
      <c r="BH858">
        <v>111.359375</v>
      </c>
      <c r="BI858">
        <f>VLOOKUP(BD858,工作表1!$K$3:$L$1000,2,FALSE)</f>
        <v>0.625</v>
      </c>
      <c r="BJ858" t="str">
        <f>VLOOKUP(BD858,工作表1!$K$3:$M$1000,3,FALSE)</f>
        <v>2030/5/15</v>
      </c>
      <c r="BK858">
        <f t="shared" si="444"/>
        <v>5.1253000000000002</v>
      </c>
      <c r="BL858">
        <f t="shared" si="445"/>
        <v>-4.5003000000000002</v>
      </c>
      <c r="BM858" s="43">
        <f t="shared" si="462"/>
        <v>45061</v>
      </c>
      <c r="BN858" s="43">
        <f t="shared" si="446"/>
        <v>45289</v>
      </c>
      <c r="BO858" s="45">
        <f t="shared" si="463"/>
        <v>0.19682320441988949</v>
      </c>
      <c r="BP858" s="45">
        <f t="shared" si="464"/>
        <v>0.70196019072125937</v>
      </c>
      <c r="BQ858" s="47">
        <f t="shared" si="465"/>
        <v>78.14619499360991</v>
      </c>
      <c r="BR858" s="47">
        <f t="shared" si="466"/>
        <v>110.1763259043481</v>
      </c>
    </row>
    <row r="859" spans="6:70" x14ac:dyDescent="0.25">
      <c r="F859" s="2">
        <v>45009</v>
      </c>
      <c r="G859">
        <v>4.8478500000000002</v>
      </c>
      <c r="H859" s="43">
        <v>45034</v>
      </c>
      <c r="I859">
        <v>3.6196000000000002</v>
      </c>
      <c r="L859" s="2">
        <v>44993</v>
      </c>
      <c r="M859" t="str">
        <v>91282CFL</v>
      </c>
      <c r="N859">
        <v>2.5996000000000001</v>
      </c>
      <c r="O859">
        <v>3.3826299999999998</v>
      </c>
      <c r="P859">
        <v>0.88700000000000001</v>
      </c>
      <c r="Q859">
        <v>110.453125</v>
      </c>
      <c r="R859">
        <f>VLOOKUP(M859,工作表1!$A$3:$B$1000,2,FALSE)</f>
        <v>3.875</v>
      </c>
      <c r="S859" t="str">
        <f>VLOOKUP(M859,工作表1!$A$3:$C$1000,3,FALSE)</f>
        <v>2029/9/30</v>
      </c>
      <c r="T859">
        <f t="shared" si="436"/>
        <v>5.1253000000000002</v>
      </c>
      <c r="U859">
        <f t="shared" si="435"/>
        <v>-1.2503000000000002</v>
      </c>
      <c r="V859" s="43">
        <f t="shared" si="447"/>
        <v>45016</v>
      </c>
      <c r="W859" s="43">
        <f t="shared" si="437"/>
        <v>45107</v>
      </c>
      <c r="X859" s="45">
        <f t="shared" si="448"/>
        <v>1.7127071823204418</v>
      </c>
      <c r="Y859" s="45">
        <f t="shared" si="449"/>
        <v>2.9123647165670175</v>
      </c>
      <c r="Z859" s="47">
        <f t="shared" si="450"/>
        <v>98.093115257761653</v>
      </c>
      <c r="AA859" s="47">
        <f t="shared" si="451"/>
        <v>110.82370694721044</v>
      </c>
      <c r="AB859" s="45">
        <f t="shared" si="452"/>
        <v>4.1980000000000004</v>
      </c>
      <c r="AC859" s="2" t="str">
        <f t="shared" si="438"/>
        <v>TY2</v>
      </c>
      <c r="AD859">
        <f t="shared" si="439"/>
        <v>110.921875</v>
      </c>
      <c r="AE859">
        <f t="shared" si="440"/>
        <v>111.390625</v>
      </c>
      <c r="AF859" s="49">
        <f t="shared" si="467"/>
        <v>-0.46875</v>
      </c>
      <c r="AG859" s="3">
        <f t="shared" si="453"/>
        <v>110.76750659983011</v>
      </c>
      <c r="AH859">
        <f t="shared" si="454"/>
        <v>110.1812675792052</v>
      </c>
      <c r="AI859" s="51">
        <f t="shared" si="455"/>
        <v>0.58623902062491595</v>
      </c>
      <c r="AJ859" s="52">
        <f t="shared" si="456"/>
        <v>1.054989020624916</v>
      </c>
      <c r="AK859" s="2">
        <v>44993</v>
      </c>
      <c r="AL859" t="str">
        <v>91282CGB</v>
      </c>
      <c r="AM859">
        <v>4.3228999999999997</v>
      </c>
      <c r="AN859">
        <v>4.7450200000000002</v>
      </c>
      <c r="AO859">
        <v>0.88700000000000001</v>
      </c>
      <c r="AP859">
        <v>110.921875</v>
      </c>
      <c r="AQ859">
        <f>VLOOKUP(AL859,工作表1!$F$3:$G$1000,2,FALSE)</f>
        <v>3.875</v>
      </c>
      <c r="AR859" t="str">
        <f>VLOOKUP(AL859,工作表1!$F$3:$H$1000,3,FALSE)</f>
        <v>2029/12/31</v>
      </c>
      <c r="AS859">
        <f t="shared" si="441"/>
        <v>5.1253000000000002</v>
      </c>
      <c r="AT859">
        <f t="shared" si="442"/>
        <v>-1.2503000000000002</v>
      </c>
      <c r="AU859" s="43">
        <f t="shared" si="457"/>
        <v>45107</v>
      </c>
      <c r="AV859" s="43">
        <f t="shared" si="443"/>
        <v>45198</v>
      </c>
      <c r="AW859" s="45">
        <f t="shared" si="458"/>
        <v>0.72790055248618779</v>
      </c>
      <c r="AX859" s="45">
        <f t="shared" si="459"/>
        <v>2.8936539771437224</v>
      </c>
      <c r="AY859" s="47">
        <f t="shared" si="460"/>
        <v>97.876153468204564</v>
      </c>
      <c r="AZ859" s="47">
        <f t="shared" si="461"/>
        <v>110.76750659983011</v>
      </c>
      <c r="BA859" s="43"/>
      <c r="BC859" s="2">
        <v>44992</v>
      </c>
      <c r="BD859" t="str">
        <v>912828ZQ</v>
      </c>
      <c r="BE859">
        <v>27.449100000000001</v>
      </c>
      <c r="BF859">
        <v>2.89541</v>
      </c>
      <c r="BG859">
        <v>0.71419999999999995</v>
      </c>
      <c r="BH859">
        <v>111.390625</v>
      </c>
      <c r="BI859">
        <f>VLOOKUP(BD859,工作表1!$K$3:$L$1000,2,FALSE)</f>
        <v>0.625</v>
      </c>
      <c r="BJ859" t="str">
        <f>VLOOKUP(BD859,工作表1!$K$3:$M$1000,3,FALSE)</f>
        <v>2030/5/15</v>
      </c>
      <c r="BK859">
        <f t="shared" si="444"/>
        <v>5.0819999999999999</v>
      </c>
      <c r="BL859">
        <f t="shared" si="445"/>
        <v>-4.4569999999999999</v>
      </c>
      <c r="BM859" s="43">
        <f t="shared" si="462"/>
        <v>45061</v>
      </c>
      <c r="BN859" s="43">
        <f t="shared" si="446"/>
        <v>45289</v>
      </c>
      <c r="BO859" s="45">
        <f t="shared" si="463"/>
        <v>0.19509668508287292</v>
      </c>
      <c r="BP859" s="45">
        <f t="shared" si="464"/>
        <v>0.7019460001513661</v>
      </c>
      <c r="BQ859" s="47">
        <f t="shared" si="465"/>
        <v>78.183490163515827</v>
      </c>
      <c r="BR859" s="47">
        <f t="shared" si="466"/>
        <v>110.1812675792052</v>
      </c>
    </row>
    <row r="860" spans="6:70" x14ac:dyDescent="0.25">
      <c r="F860" s="2">
        <v>45008</v>
      </c>
      <c r="G860">
        <v>4.8736499999999996</v>
      </c>
      <c r="H860" s="43">
        <v>45033</v>
      </c>
      <c r="I860">
        <v>3.6453000000000002</v>
      </c>
      <c r="L860" s="2">
        <v>44992</v>
      </c>
      <c r="M860" t="str">
        <v>91282CFT</v>
      </c>
      <c r="N860">
        <v>1.8937999999999999</v>
      </c>
      <c r="O860">
        <v>3.75989</v>
      </c>
      <c r="P860">
        <v>0.89370000000000005</v>
      </c>
      <c r="Q860">
        <v>110.515625</v>
      </c>
      <c r="R860">
        <f>VLOOKUP(M860,工作表1!$A$3:$B$1000,2,FALSE)</f>
        <v>4</v>
      </c>
      <c r="S860" t="str">
        <f>VLOOKUP(M860,工作表1!$A$3:$C$1000,3,FALSE)</f>
        <v>2029/10/31</v>
      </c>
      <c r="T860">
        <f t="shared" si="436"/>
        <v>5.0819999999999999</v>
      </c>
      <c r="U860">
        <f t="shared" si="435"/>
        <v>-1.0819999999999999</v>
      </c>
      <c r="V860" s="43">
        <f t="shared" si="447"/>
        <v>45046</v>
      </c>
      <c r="W860" s="43">
        <f t="shared" si="437"/>
        <v>45107</v>
      </c>
      <c r="X860" s="45">
        <f t="shared" si="448"/>
        <v>1.4143646408839778</v>
      </c>
      <c r="Y860" s="45">
        <f t="shared" si="449"/>
        <v>2.6636797093771287</v>
      </c>
      <c r="Z860" s="47">
        <f t="shared" si="450"/>
        <v>98.802975895573269</v>
      </c>
      <c r="AA860" s="47">
        <f t="shared" si="451"/>
        <v>110.77387650198037</v>
      </c>
      <c r="AB860" s="45">
        <f t="shared" si="452"/>
        <v>4.1665000000000001</v>
      </c>
      <c r="AC860" s="2" t="str">
        <f t="shared" si="438"/>
        <v>TY2</v>
      </c>
      <c r="AD860">
        <f t="shared" si="439"/>
        <v>110.953125</v>
      </c>
      <c r="AE860">
        <f t="shared" si="440"/>
        <v>111.421875</v>
      </c>
      <c r="AF860" s="49">
        <f t="shared" si="467"/>
        <v>-0.46875</v>
      </c>
      <c r="AG860" s="3">
        <f t="shared" si="453"/>
        <v>110.78224912658328</v>
      </c>
      <c r="AH860">
        <f t="shared" si="454"/>
        <v>110.09910659527824</v>
      </c>
      <c r="AI860" s="51">
        <f t="shared" si="455"/>
        <v>0.68314253130503744</v>
      </c>
      <c r="AJ860" s="52">
        <f t="shared" si="456"/>
        <v>1.1518925313050374</v>
      </c>
      <c r="AK860" s="2">
        <v>44992</v>
      </c>
      <c r="AL860" t="str">
        <v>91282CGB</v>
      </c>
      <c r="AM860">
        <v>4.1769999999999996</v>
      </c>
      <c r="AN860">
        <v>4.7251899999999996</v>
      </c>
      <c r="AO860">
        <v>0.88700000000000001</v>
      </c>
      <c r="AP860">
        <v>110.953125</v>
      </c>
      <c r="AQ860">
        <f>VLOOKUP(AL860,工作表1!$F$3:$G$1000,2,FALSE)</f>
        <v>3.875</v>
      </c>
      <c r="AR860" t="str">
        <f>VLOOKUP(AL860,工作表1!$F$3:$H$1000,3,FALSE)</f>
        <v>2029/12/31</v>
      </c>
      <c r="AS860">
        <f t="shared" si="441"/>
        <v>5.0819999999999999</v>
      </c>
      <c r="AT860">
        <f t="shared" si="442"/>
        <v>-1.2069999999999999</v>
      </c>
      <c r="AU860" s="43">
        <f t="shared" si="457"/>
        <v>45107</v>
      </c>
      <c r="AV860" s="43">
        <f t="shared" si="443"/>
        <v>45198</v>
      </c>
      <c r="AW860" s="45">
        <f t="shared" si="458"/>
        <v>0.71719613259668513</v>
      </c>
      <c r="AX860" s="45">
        <f t="shared" si="459"/>
        <v>2.8935659956103841</v>
      </c>
      <c r="AY860" s="47">
        <f t="shared" si="460"/>
        <v>97.912050637379821</v>
      </c>
      <c r="AZ860" s="47">
        <f t="shared" si="461"/>
        <v>110.78224912658328</v>
      </c>
      <c r="BA860" s="43"/>
      <c r="BC860" s="2">
        <v>44991</v>
      </c>
      <c r="BD860" t="str">
        <v>912828ZQ</v>
      </c>
      <c r="BE860">
        <v>27.206600000000002</v>
      </c>
      <c r="BF860">
        <v>2.8643000000000001</v>
      </c>
      <c r="BG860">
        <v>0.71419999999999995</v>
      </c>
      <c r="BH860">
        <v>111.421875</v>
      </c>
      <c r="BI860">
        <f>VLOOKUP(BD860,工作表1!$K$3:$L$1000,2,FALSE)</f>
        <v>0.625</v>
      </c>
      <c r="BJ860" t="str">
        <f>VLOOKUP(BD860,工作表1!$K$3:$M$1000,3,FALSE)</f>
        <v>2030/5/15</v>
      </c>
      <c r="BK860">
        <f t="shared" si="444"/>
        <v>4.9785500000000003</v>
      </c>
      <c r="BL860">
        <f t="shared" si="445"/>
        <v>-4.3535500000000003</v>
      </c>
      <c r="BM860" s="43">
        <f t="shared" si="462"/>
        <v>45061</v>
      </c>
      <c r="BN860" s="43">
        <f t="shared" si="446"/>
        <v>45289</v>
      </c>
      <c r="BO860" s="45">
        <f t="shared" si="463"/>
        <v>0.19337016574585636</v>
      </c>
      <c r="BP860" s="45">
        <f t="shared" si="464"/>
        <v>0.70193180958147283</v>
      </c>
      <c r="BQ860" s="47">
        <f t="shared" si="465"/>
        <v>78.208440920073741</v>
      </c>
      <c r="BR860" s="47">
        <f t="shared" si="466"/>
        <v>110.09910659527824</v>
      </c>
    </row>
    <row r="861" spans="6:70" x14ac:dyDescent="0.25">
      <c r="F861" s="2">
        <v>45007</v>
      </c>
      <c r="G861">
        <v>4.8964999999999996</v>
      </c>
      <c r="H861" s="43">
        <v>45030</v>
      </c>
      <c r="I861">
        <v>3.5531999999999999</v>
      </c>
      <c r="L861" s="2">
        <v>44991</v>
      </c>
      <c r="M861" t="str">
        <v>91282CFT</v>
      </c>
      <c r="N861">
        <v>3.0769000000000002</v>
      </c>
      <c r="O861">
        <v>3.2243200000000001</v>
      </c>
      <c r="P861">
        <v>0.89370000000000005</v>
      </c>
      <c r="Q861">
        <v>110.5625</v>
      </c>
      <c r="R861">
        <f>VLOOKUP(M861,工作表1!$A$3:$B$1000,2,FALSE)</f>
        <v>4</v>
      </c>
      <c r="S861" t="str">
        <f>VLOOKUP(M861,工作表1!$A$3:$C$1000,3,FALSE)</f>
        <v>2029/10/31</v>
      </c>
      <c r="T861">
        <f t="shared" si="436"/>
        <v>4.9785500000000003</v>
      </c>
      <c r="U861">
        <f t="shared" si="435"/>
        <v>-0.97855000000000025</v>
      </c>
      <c r="V861" s="43">
        <f t="shared" si="447"/>
        <v>45046</v>
      </c>
      <c r="W861" s="43">
        <f t="shared" si="437"/>
        <v>45107</v>
      </c>
      <c r="X861" s="45">
        <f t="shared" si="448"/>
        <v>1.4033149171270718</v>
      </c>
      <c r="Y861" s="45">
        <f t="shared" si="449"/>
        <v>2.6635888897298114</v>
      </c>
      <c r="Z861" s="47">
        <f t="shared" si="450"/>
        <v>98.999866161683087</v>
      </c>
      <c r="AA861" s="47">
        <f t="shared" si="451"/>
        <v>110.95912866383948</v>
      </c>
      <c r="AB861" s="45">
        <f t="shared" si="452"/>
        <v>4.1402999999999999</v>
      </c>
      <c r="AC861" s="2" t="str">
        <f t="shared" si="438"/>
        <v>TY2</v>
      </c>
      <c r="AD861">
        <f t="shared" si="439"/>
        <v>110.984375</v>
      </c>
      <c r="AE861">
        <f t="shared" si="440"/>
        <v>111.515625</v>
      </c>
      <c r="AF861" s="49">
        <f t="shared" si="467"/>
        <v>-0.53125</v>
      </c>
      <c r="AG861" s="3">
        <f t="shared" si="453"/>
        <v>110.7927516282746</v>
      </c>
      <c r="AH861">
        <f t="shared" si="454"/>
        <v>110.20672969771344</v>
      </c>
      <c r="AI861" s="51">
        <f t="shared" si="455"/>
        <v>0.58602193056115937</v>
      </c>
      <c r="AJ861" s="52">
        <f t="shared" si="456"/>
        <v>1.1172719305611594</v>
      </c>
      <c r="AK861" s="2">
        <v>44991</v>
      </c>
      <c r="AL861" t="str">
        <v>91282CGB</v>
      </c>
      <c r="AM861">
        <v>4.3451000000000004</v>
      </c>
      <c r="AN861">
        <v>4.6055999999999999</v>
      </c>
      <c r="AO861">
        <v>0.88700000000000001</v>
      </c>
      <c r="AP861">
        <v>110.984375</v>
      </c>
      <c r="AQ861">
        <f>VLOOKUP(AL861,工作表1!$F$3:$G$1000,2,FALSE)</f>
        <v>3.875</v>
      </c>
      <c r="AR861" t="str">
        <f>VLOOKUP(AL861,工作表1!$F$3:$H$1000,3,FALSE)</f>
        <v>2029/12/31</v>
      </c>
      <c r="AS861">
        <f t="shared" si="441"/>
        <v>4.9785500000000003</v>
      </c>
      <c r="AT861">
        <f t="shared" si="442"/>
        <v>-1.1035500000000003</v>
      </c>
      <c r="AU861" s="43">
        <f t="shared" si="457"/>
        <v>45107</v>
      </c>
      <c r="AV861" s="43">
        <f t="shared" si="443"/>
        <v>45198</v>
      </c>
      <c r="AW861" s="45">
        <f t="shared" si="458"/>
        <v>0.70649171270718236</v>
      </c>
      <c r="AX861" s="45">
        <f t="shared" si="459"/>
        <v>2.8934780140770453</v>
      </c>
      <c r="AY861" s="47">
        <f t="shared" si="460"/>
        <v>97.978846626547451</v>
      </c>
      <c r="AZ861" s="47">
        <f t="shared" si="461"/>
        <v>110.7927516282746</v>
      </c>
      <c r="BA861" s="43"/>
      <c r="BC861" s="2">
        <v>44988</v>
      </c>
      <c r="BD861" t="str">
        <v>912828ZQ</v>
      </c>
      <c r="BE861">
        <v>27.62</v>
      </c>
      <c r="BF861">
        <v>2.82673</v>
      </c>
      <c r="BG861">
        <v>0.71419999999999995</v>
      </c>
      <c r="BH861">
        <v>111.515625</v>
      </c>
      <c r="BI861">
        <f>VLOOKUP(BD861,工作表1!$K$3:$L$1000,2,FALSE)</f>
        <v>0.625</v>
      </c>
      <c r="BJ861" t="str">
        <f>VLOOKUP(BD861,工作表1!$K$3:$M$1000,3,FALSE)</f>
        <v>2030/5/15</v>
      </c>
      <c r="BK861">
        <f t="shared" si="444"/>
        <v>4.9668000000000001</v>
      </c>
      <c r="BL861">
        <f t="shared" si="445"/>
        <v>-4.3418000000000001</v>
      </c>
      <c r="BM861" s="43">
        <f t="shared" si="462"/>
        <v>45061</v>
      </c>
      <c r="BN861" s="43">
        <f t="shared" si="446"/>
        <v>45289</v>
      </c>
      <c r="BO861" s="45">
        <f t="shared" si="463"/>
        <v>0.19164364640883977</v>
      </c>
      <c r="BP861" s="45">
        <f t="shared" si="464"/>
        <v>0.70191761901157945</v>
      </c>
      <c r="BQ861" s="47">
        <f t="shared" si="465"/>
        <v>78.293602971111497</v>
      </c>
      <c r="BR861" s="47">
        <f t="shared" si="466"/>
        <v>110.20672969771344</v>
      </c>
    </row>
    <row r="862" spans="6:70" x14ac:dyDescent="0.25">
      <c r="F862" s="2">
        <v>45006</v>
      </c>
      <c r="G862">
        <v>4.9009</v>
      </c>
      <c r="H862" s="43">
        <v>45029</v>
      </c>
      <c r="I862">
        <v>3.4695</v>
      </c>
      <c r="L862" s="2">
        <v>44988</v>
      </c>
      <c r="M862" t="str">
        <v>91282CFT</v>
      </c>
      <c r="N862">
        <v>3.5024000000000002</v>
      </c>
      <c r="O862">
        <v>3.109</v>
      </c>
      <c r="P862">
        <v>0.89370000000000005</v>
      </c>
      <c r="Q862">
        <v>110.65625</v>
      </c>
      <c r="R862">
        <f>VLOOKUP(M862,工作表1!$A$3:$B$1000,2,FALSE)</f>
        <v>4</v>
      </c>
      <c r="S862" t="str">
        <f>VLOOKUP(M862,工作表1!$A$3:$C$1000,3,FALSE)</f>
        <v>2029/10/31</v>
      </c>
      <c r="T862">
        <f t="shared" si="436"/>
        <v>4.9668000000000001</v>
      </c>
      <c r="U862">
        <f t="shared" si="435"/>
        <v>-0.9668000000000001</v>
      </c>
      <c r="V862" s="43">
        <f t="shared" si="447"/>
        <v>45046</v>
      </c>
      <c r="W862" s="43">
        <f t="shared" si="437"/>
        <v>45107</v>
      </c>
      <c r="X862" s="45">
        <f t="shared" si="448"/>
        <v>1.3922651933701657</v>
      </c>
      <c r="Y862" s="45">
        <f t="shared" si="449"/>
        <v>2.6634980700824946</v>
      </c>
      <c r="Z862" s="47">
        <f t="shared" si="450"/>
        <v>99.123049787460999</v>
      </c>
      <c r="AA862" s="47">
        <f t="shared" si="451"/>
        <v>111.09432646206837</v>
      </c>
      <c r="AB862" s="45">
        <f t="shared" si="452"/>
        <v>4.1375999999999999</v>
      </c>
      <c r="AC862" s="2" t="str">
        <f t="shared" si="438"/>
        <v>TY2</v>
      </c>
      <c r="AD862">
        <f t="shared" si="439"/>
        <v>111.09375</v>
      </c>
      <c r="AE862">
        <f t="shared" si="440"/>
        <v>110.96875</v>
      </c>
      <c r="AF862" s="49">
        <f t="shared" si="467"/>
        <v>0.125</v>
      </c>
      <c r="AG862" s="3">
        <f t="shared" si="453"/>
        <v>110.89114799106402</v>
      </c>
      <c r="AH862">
        <f t="shared" si="454"/>
        <v>109.39091148482589</v>
      </c>
      <c r="AI862" s="51">
        <f t="shared" si="455"/>
        <v>1.5002365062381244</v>
      </c>
      <c r="AJ862" s="52">
        <f t="shared" si="456"/>
        <v>1.3752365062381244</v>
      </c>
      <c r="AK862" s="2">
        <v>44988</v>
      </c>
      <c r="AL862" t="str">
        <v>91282CGB</v>
      </c>
      <c r="AM862">
        <v>4.2245999999999997</v>
      </c>
      <c r="AN862">
        <v>4.6059299999999999</v>
      </c>
      <c r="AO862">
        <v>0.88700000000000001</v>
      </c>
      <c r="AP862">
        <v>111.09375</v>
      </c>
      <c r="AQ862">
        <f>VLOOKUP(AL862,工作表1!$F$3:$G$1000,2,FALSE)</f>
        <v>3.875</v>
      </c>
      <c r="AR862" t="str">
        <f>VLOOKUP(AL862,工作表1!$F$3:$H$1000,3,FALSE)</f>
        <v>2029/12/31</v>
      </c>
      <c r="AS862">
        <f t="shared" si="441"/>
        <v>4.9668000000000001</v>
      </c>
      <c r="AT862">
        <f t="shared" si="442"/>
        <v>-1.0918000000000001</v>
      </c>
      <c r="AU862" s="43">
        <f t="shared" si="457"/>
        <v>45107</v>
      </c>
      <c r="AV862" s="43">
        <f t="shared" si="443"/>
        <v>45198</v>
      </c>
      <c r="AW862" s="45">
        <f t="shared" si="458"/>
        <v>0.69578729281767959</v>
      </c>
      <c r="AX862" s="45">
        <f t="shared" si="459"/>
        <v>2.893390032543707</v>
      </c>
      <c r="AY862" s="47">
        <f t="shared" si="460"/>
        <v>98.071451692731316</v>
      </c>
      <c r="AZ862" s="47">
        <f t="shared" si="461"/>
        <v>110.89114799106402</v>
      </c>
      <c r="BA862" s="43"/>
      <c r="BC862" s="2">
        <v>44987</v>
      </c>
      <c r="BD862" t="str">
        <v>912828ZQ</v>
      </c>
      <c r="BE862">
        <v>23.2835</v>
      </c>
      <c r="BF862">
        <v>3.12534</v>
      </c>
      <c r="BG862">
        <v>0.71419999999999995</v>
      </c>
      <c r="BH862">
        <v>110.96875</v>
      </c>
      <c r="BI862">
        <f>VLOOKUP(BD862,工作表1!$K$3:$L$1000,2,FALSE)</f>
        <v>0.625</v>
      </c>
      <c r="BJ862" t="str">
        <f>VLOOKUP(BD862,工作表1!$K$3:$M$1000,3,FALSE)</f>
        <v>2030/5/15</v>
      </c>
      <c r="BK862">
        <f t="shared" si="444"/>
        <v>4.9509999999999996</v>
      </c>
      <c r="BL862">
        <f t="shared" si="445"/>
        <v>-4.3259999999999996</v>
      </c>
      <c r="BM862" s="43">
        <f t="shared" si="462"/>
        <v>45061</v>
      </c>
      <c r="BN862" s="43">
        <f t="shared" si="446"/>
        <v>45289</v>
      </c>
      <c r="BO862" s="45">
        <f t="shared" si="463"/>
        <v>0.18646408839779005</v>
      </c>
      <c r="BP862" s="45">
        <f t="shared" si="464"/>
        <v>0.70187504730189965</v>
      </c>
      <c r="BQ862" s="47">
        <f t="shared" si="465"/>
        <v>77.719967802858378</v>
      </c>
      <c r="BR862" s="47">
        <f t="shared" si="466"/>
        <v>109.39091148482589</v>
      </c>
    </row>
    <row r="863" spans="6:70" x14ac:dyDescent="0.25">
      <c r="F863" s="2">
        <v>45005</v>
      </c>
      <c r="G863">
        <v>4.8483499999999999</v>
      </c>
      <c r="H863" s="43">
        <v>45028</v>
      </c>
      <c r="I863">
        <v>3.4190999999999998</v>
      </c>
      <c r="L863" s="2">
        <v>44987</v>
      </c>
      <c r="M863" t="str">
        <v>91282CFL</v>
      </c>
      <c r="N863">
        <v>3.1686000000000001</v>
      </c>
      <c r="O863">
        <v>3.4144100000000002</v>
      </c>
      <c r="P863">
        <v>0.88700000000000001</v>
      </c>
      <c r="Q863">
        <v>110.09375</v>
      </c>
      <c r="R863">
        <f>VLOOKUP(M863,工作表1!$A$3:$B$1000,2,FALSE)</f>
        <v>3.875</v>
      </c>
      <c r="S863" t="str">
        <f>VLOOKUP(M863,工作表1!$A$3:$C$1000,3,FALSE)</f>
        <v>2029/9/30</v>
      </c>
      <c r="T863">
        <f t="shared" si="436"/>
        <v>4.9509999999999996</v>
      </c>
      <c r="U863">
        <f t="shared" si="435"/>
        <v>-1.0759999999999996</v>
      </c>
      <c r="V863" s="43">
        <f t="shared" si="447"/>
        <v>45016</v>
      </c>
      <c r="W863" s="43">
        <f t="shared" si="437"/>
        <v>45107</v>
      </c>
      <c r="X863" s="45">
        <f t="shared" si="448"/>
        <v>1.6484806629834254</v>
      </c>
      <c r="Y863" s="45">
        <f t="shared" si="449"/>
        <v>2.911836827366987</v>
      </c>
      <c r="Z863" s="47">
        <f t="shared" si="450"/>
        <v>97.775501774802336</v>
      </c>
      <c r="AA863" s="47">
        <f t="shared" si="451"/>
        <v>110.41309709681897</v>
      </c>
      <c r="AB863" s="45">
        <f t="shared" si="452"/>
        <v>4.2264999999999997</v>
      </c>
      <c r="AC863" s="2" t="str">
        <f t="shared" si="438"/>
        <v>TY2</v>
      </c>
      <c r="AD863">
        <f t="shared" si="439"/>
        <v>110.5</v>
      </c>
      <c r="AE863">
        <f t="shared" si="440"/>
        <v>111.484375</v>
      </c>
      <c r="AF863" s="49">
        <f t="shared" si="467"/>
        <v>-0.984375</v>
      </c>
      <c r="AG863" s="3">
        <f t="shared" si="453"/>
        <v>110.31533212631597</v>
      </c>
      <c r="AH863">
        <f t="shared" si="454"/>
        <v>109.97712269073807</v>
      </c>
      <c r="AI863" s="51">
        <f t="shared" si="455"/>
        <v>0.33820943557789462</v>
      </c>
      <c r="AJ863" s="52">
        <f t="shared" si="456"/>
        <v>1.3225844355778946</v>
      </c>
      <c r="AK863" s="2">
        <v>44987</v>
      </c>
      <c r="AL863" t="str">
        <v>91282CGB</v>
      </c>
      <c r="AM863">
        <v>3.9908000000000001</v>
      </c>
      <c r="AN863">
        <v>4.6281699999999999</v>
      </c>
      <c r="AO863">
        <v>0.88700000000000001</v>
      </c>
      <c r="AP863">
        <v>110.5</v>
      </c>
      <c r="AQ863">
        <f>VLOOKUP(AL863,工作表1!$F$3:$G$1000,2,FALSE)</f>
        <v>3.875</v>
      </c>
      <c r="AR863" t="str">
        <f>VLOOKUP(AL863,工作表1!$F$3:$H$1000,3,FALSE)</f>
        <v>2029/12/31</v>
      </c>
      <c r="AS863">
        <f t="shared" si="441"/>
        <v>4.9509999999999996</v>
      </c>
      <c r="AT863">
        <f t="shared" si="442"/>
        <v>-1.0759999999999996</v>
      </c>
      <c r="AU863" s="43">
        <f t="shared" si="457"/>
        <v>45107</v>
      </c>
      <c r="AV863" s="43">
        <f t="shared" si="443"/>
        <v>45198</v>
      </c>
      <c r="AW863" s="45">
        <f t="shared" si="458"/>
        <v>0.66367403314917128</v>
      </c>
      <c r="AX863" s="45">
        <f t="shared" si="459"/>
        <v>2.8931260879436915</v>
      </c>
      <c r="AY863" s="47">
        <f t="shared" si="460"/>
        <v>97.565731331202088</v>
      </c>
      <c r="AZ863" s="47">
        <f t="shared" si="461"/>
        <v>110.31533212631597</v>
      </c>
      <c r="BA863" s="43"/>
      <c r="BC863" s="2">
        <v>44986</v>
      </c>
      <c r="BD863" t="str">
        <v>912828ZQ</v>
      </c>
      <c r="BE863">
        <v>24.7484</v>
      </c>
      <c r="BF863">
        <v>3.0156900000000002</v>
      </c>
      <c r="BG863">
        <v>0.71419999999999995</v>
      </c>
      <c r="BH863">
        <v>111.484375</v>
      </c>
      <c r="BI863">
        <f>VLOOKUP(BD863,工作表1!$K$3:$L$1000,2,FALSE)</f>
        <v>0.625</v>
      </c>
      <c r="BJ863" t="str">
        <f>VLOOKUP(BD863,工作表1!$K$3:$M$1000,3,FALSE)</f>
        <v>2030/5/15</v>
      </c>
      <c r="BK863">
        <f t="shared" si="444"/>
        <v>4.9423500000000002</v>
      </c>
      <c r="BL863">
        <f t="shared" si="445"/>
        <v>-4.3173500000000002</v>
      </c>
      <c r="BM863" s="43">
        <f t="shared" si="462"/>
        <v>45061</v>
      </c>
      <c r="BN863" s="43">
        <f t="shared" si="446"/>
        <v>45289</v>
      </c>
      <c r="BO863" s="45">
        <f t="shared" si="463"/>
        <v>0.18473756906077349</v>
      </c>
      <c r="BP863" s="45">
        <f t="shared" si="464"/>
        <v>0.70186085673200638</v>
      </c>
      <c r="BQ863" s="47">
        <f t="shared" si="465"/>
        <v>78.144544005177167</v>
      </c>
      <c r="BR863" s="47">
        <f t="shared" si="466"/>
        <v>109.97712269073807</v>
      </c>
    </row>
    <row r="864" spans="6:70" x14ac:dyDescent="0.25">
      <c r="F864" s="2">
        <v>45002</v>
      </c>
      <c r="G864">
        <v>4.7686000000000002</v>
      </c>
      <c r="H864" s="43">
        <v>45027</v>
      </c>
      <c r="I864">
        <v>3.4722</v>
      </c>
      <c r="L864" s="2">
        <v>44986</v>
      </c>
      <c r="M864" t="str">
        <v>91282CFT</v>
      </c>
      <c r="N864">
        <v>3.4137</v>
      </c>
      <c r="O864">
        <v>3.3542999999999998</v>
      </c>
      <c r="P864">
        <v>0.89370000000000005</v>
      </c>
      <c r="Q864">
        <v>110.5625</v>
      </c>
      <c r="R864">
        <f>VLOOKUP(M864,工作表1!$A$3:$B$1000,2,FALSE)</f>
        <v>4</v>
      </c>
      <c r="S864" t="str">
        <f>VLOOKUP(M864,工作表1!$A$3:$C$1000,3,FALSE)</f>
        <v>2029/10/31</v>
      </c>
      <c r="T864">
        <f t="shared" si="436"/>
        <v>4.9423500000000002</v>
      </c>
      <c r="U864">
        <f t="shared" si="435"/>
        <v>-0.94235000000000024</v>
      </c>
      <c r="V864" s="43">
        <f t="shared" si="447"/>
        <v>45046</v>
      </c>
      <c r="W864" s="43">
        <f t="shared" si="437"/>
        <v>45107</v>
      </c>
      <c r="X864" s="45">
        <f t="shared" si="448"/>
        <v>1.3480662983425415</v>
      </c>
      <c r="Y864" s="45">
        <f t="shared" si="449"/>
        <v>2.6631347914932264</v>
      </c>
      <c r="Z864" s="47">
        <f t="shared" si="450"/>
        <v>98.984262050494522</v>
      </c>
      <c r="AA864" s="47">
        <f t="shared" si="451"/>
        <v>110.93616011756725</v>
      </c>
      <c r="AB864" s="45">
        <f t="shared" si="452"/>
        <v>4.1584000000000003</v>
      </c>
      <c r="AC864" s="2" t="str">
        <f t="shared" si="438"/>
        <v>TY2</v>
      </c>
      <c r="AD864">
        <f t="shared" si="439"/>
        <v>111</v>
      </c>
      <c r="AE864">
        <f t="shared" si="440"/>
        <v>112.09375</v>
      </c>
      <c r="AF864" s="49">
        <f t="shared" si="467"/>
        <v>-1.09375</v>
      </c>
      <c r="AG864" s="3">
        <f t="shared" si="453"/>
        <v>110.77003259872718</v>
      </c>
      <c r="AH864">
        <f t="shared" si="454"/>
        <v>111.1208750069964</v>
      </c>
      <c r="AI864" s="51">
        <f t="shared" si="455"/>
        <v>-0.35084240826921587</v>
      </c>
      <c r="AJ864" s="52">
        <f t="shared" si="456"/>
        <v>0.74290759173078413</v>
      </c>
      <c r="AK864" s="2">
        <v>44986</v>
      </c>
      <c r="AL864" t="str">
        <v>91282CGB</v>
      </c>
      <c r="AM864">
        <v>3.5219999999999998</v>
      </c>
      <c r="AN864">
        <v>4.6686100000000001</v>
      </c>
      <c r="AO864">
        <v>0.88700000000000001</v>
      </c>
      <c r="AP864">
        <v>111</v>
      </c>
      <c r="AQ864">
        <f>VLOOKUP(AL864,工作表1!$F$3:$G$1000,2,FALSE)</f>
        <v>3.875</v>
      </c>
      <c r="AR864" t="str">
        <f>VLOOKUP(AL864,工作表1!$F$3:$H$1000,3,FALSE)</f>
        <v>2029/12/31</v>
      </c>
      <c r="AS864">
        <f t="shared" si="441"/>
        <v>4.9423500000000002</v>
      </c>
      <c r="AT864">
        <f t="shared" si="442"/>
        <v>-1.0673500000000002</v>
      </c>
      <c r="AU864" s="43">
        <f t="shared" si="457"/>
        <v>45107</v>
      </c>
      <c r="AV864" s="43">
        <f t="shared" si="443"/>
        <v>45198</v>
      </c>
      <c r="AW864" s="45">
        <f t="shared" si="458"/>
        <v>0.65296961325966851</v>
      </c>
      <c r="AX864" s="45">
        <f t="shared" si="459"/>
        <v>2.8930381064103532</v>
      </c>
      <c r="AY864" s="47">
        <f t="shared" si="460"/>
        <v>97.972768281509374</v>
      </c>
      <c r="AZ864" s="47">
        <f t="shared" si="461"/>
        <v>110.77003259872718</v>
      </c>
      <c r="BA864" s="43"/>
      <c r="BC864" s="2">
        <v>44985</v>
      </c>
      <c r="BD864" t="str">
        <v>912828ZQ</v>
      </c>
      <c r="BE864">
        <v>27.959900000000001</v>
      </c>
      <c r="BF864">
        <v>2.8130199999999999</v>
      </c>
      <c r="BG864">
        <v>0.71419999999999995</v>
      </c>
      <c r="BH864">
        <v>112.09375</v>
      </c>
      <c r="BI864">
        <f>VLOOKUP(BD864,工作表1!$K$3:$L$1000,2,FALSE)</f>
        <v>0.625</v>
      </c>
      <c r="BJ864" t="str">
        <f>VLOOKUP(BD864,工作表1!$K$3:$M$1000,3,FALSE)</f>
        <v>2030/5/15</v>
      </c>
      <c r="BK864">
        <f t="shared" si="444"/>
        <v>4.9189999999999996</v>
      </c>
      <c r="BL864">
        <f t="shared" si="445"/>
        <v>-4.2939999999999996</v>
      </c>
      <c r="BM864" s="43">
        <f t="shared" si="462"/>
        <v>45061</v>
      </c>
      <c r="BN864" s="43">
        <f t="shared" si="446"/>
        <v>45198</v>
      </c>
      <c r="BO864" s="45">
        <f t="shared" si="463"/>
        <v>0.1830110497237569</v>
      </c>
      <c r="BP864" s="45">
        <f t="shared" si="464"/>
        <v>0.54602474835389381</v>
      </c>
      <c r="BQ864" s="47">
        <f t="shared" si="465"/>
        <v>79.094700649935945</v>
      </c>
      <c r="BR864" s="47">
        <f t="shared" si="466"/>
        <v>111.1208750069964</v>
      </c>
    </row>
    <row r="865" spans="6:70" x14ac:dyDescent="0.25">
      <c r="F865" s="2">
        <v>45001</v>
      </c>
      <c r="G865">
        <v>4.8682499999999997</v>
      </c>
      <c r="H865" s="43">
        <v>45026</v>
      </c>
      <c r="I865">
        <v>3.4647000000000001</v>
      </c>
      <c r="L865" s="2">
        <v>44985</v>
      </c>
      <c r="M865" t="str">
        <v>91282CFT</v>
      </c>
      <c r="N865">
        <v>3.6044999999999998</v>
      </c>
      <c r="O865">
        <v>3.3300700000000001</v>
      </c>
      <c r="P865">
        <v>0.89370000000000005</v>
      </c>
      <c r="Q865">
        <v>111.171875</v>
      </c>
      <c r="R865">
        <f>VLOOKUP(M865,工作表1!$A$3:$B$1000,2,FALSE)</f>
        <v>4</v>
      </c>
      <c r="S865" t="str">
        <f>VLOOKUP(M865,工作表1!$A$3:$C$1000,3,FALSE)</f>
        <v>2029/10/31</v>
      </c>
      <c r="T865">
        <f t="shared" si="436"/>
        <v>4.9189999999999996</v>
      </c>
      <c r="U865">
        <f t="shared" si="435"/>
        <v>-0.91899999999999959</v>
      </c>
      <c r="V865" s="43">
        <f t="shared" si="447"/>
        <v>45046</v>
      </c>
      <c r="W865" s="43">
        <f t="shared" si="437"/>
        <v>45016</v>
      </c>
      <c r="X865" s="45">
        <f t="shared" si="448"/>
        <v>1.3370165745856353</v>
      </c>
      <c r="Y865" s="45">
        <f t="shared" si="449"/>
        <v>1.6657836978733065</v>
      </c>
      <c r="Z865" s="47">
        <f t="shared" si="450"/>
        <v>99.384928585969192</v>
      </c>
      <c r="AA865" s="47">
        <f t="shared" si="451"/>
        <v>111.24854964113202</v>
      </c>
      <c r="AB865" s="45">
        <f t="shared" si="452"/>
        <v>4.0803000000000003</v>
      </c>
      <c r="AC865" s="2" t="str">
        <f t="shared" si="438"/>
        <v>TY1</v>
      </c>
      <c r="AD865">
        <f t="shared" si="439"/>
        <v>111.171875</v>
      </c>
      <c r="AE865">
        <f t="shared" si="440"/>
        <v>111.65625</v>
      </c>
      <c r="AF865" s="49">
        <f t="shared" si="467"/>
        <v>-0.484375</v>
      </c>
      <c r="AG865" s="3">
        <f t="shared" si="453"/>
        <v>111.24854964113202</v>
      </c>
      <c r="AH865">
        <f t="shared" si="454"/>
        <v>111.47965517178039</v>
      </c>
      <c r="AI865" s="51">
        <f t="shared" si="455"/>
        <v>-0.23110553064837802</v>
      </c>
      <c r="AJ865" s="52">
        <f t="shared" si="456"/>
        <v>0.25326946935162198</v>
      </c>
      <c r="AK865" s="2">
        <v>44985</v>
      </c>
      <c r="AL865" t="str">
        <v>91282CGB</v>
      </c>
      <c r="AM865">
        <v>3.0825999999999998</v>
      </c>
      <c r="AN865">
        <v>4.6951299999999998</v>
      </c>
      <c r="AO865">
        <v>0.88700000000000001</v>
      </c>
      <c r="AP865">
        <v>111.65625</v>
      </c>
      <c r="AQ865">
        <f>VLOOKUP(AL865,工作表1!$F$3:$G$1000,2,FALSE)</f>
        <v>3.875</v>
      </c>
      <c r="AR865" t="str">
        <f>VLOOKUP(AL865,工作表1!$F$3:$H$1000,3,FALSE)</f>
        <v>2029/12/31</v>
      </c>
      <c r="AS865">
        <f t="shared" si="441"/>
        <v>4.9189999999999996</v>
      </c>
      <c r="AT865">
        <f t="shared" si="442"/>
        <v>-1.0439999999999996</v>
      </c>
      <c r="AU865" s="43">
        <f t="shared" si="457"/>
        <v>45107</v>
      </c>
      <c r="AV865" s="43">
        <f t="shared" si="443"/>
        <v>45107</v>
      </c>
      <c r="AW865" s="45">
        <f t="shared" si="458"/>
        <v>0.64226519337016574</v>
      </c>
      <c r="AX865" s="45">
        <f t="shared" si="459"/>
        <v>1.9268542344660562</v>
      </c>
      <c r="AY865" s="47">
        <f t="shared" si="460"/>
        <v>98.729589883183522</v>
      </c>
      <c r="AZ865" s="47">
        <f t="shared" si="461"/>
        <v>111.47965517178039</v>
      </c>
      <c r="BA865" s="43"/>
      <c r="BC865" s="2">
        <v>44984</v>
      </c>
      <c r="BD865" t="str">
        <v>912828ZQ</v>
      </c>
      <c r="BE865">
        <v>26.068000000000001</v>
      </c>
      <c r="BF865">
        <v>2.8677800000000002</v>
      </c>
      <c r="BG865">
        <v>0.71419999999999995</v>
      </c>
      <c r="BH865">
        <v>112.046875</v>
      </c>
      <c r="BI865">
        <f>VLOOKUP(BD865,工作表1!$K$3:$L$1000,2,FALSE)</f>
        <v>0.625</v>
      </c>
      <c r="BJ865" t="str">
        <f>VLOOKUP(BD865,工作表1!$K$3:$M$1000,3,FALSE)</f>
        <v>2030/5/15</v>
      </c>
      <c r="BK865">
        <f t="shared" si="444"/>
        <v>4.9164000000000003</v>
      </c>
      <c r="BL865">
        <f t="shared" si="445"/>
        <v>-4.2914000000000003</v>
      </c>
      <c r="BM865" s="43">
        <f t="shared" si="462"/>
        <v>45061</v>
      </c>
      <c r="BN865" s="43">
        <f t="shared" si="446"/>
        <v>45198</v>
      </c>
      <c r="BO865" s="45">
        <f t="shared" si="463"/>
        <v>0.18128453038674031</v>
      </c>
      <c r="BP865" s="45">
        <f t="shared" si="464"/>
        <v>0.54601055778400065</v>
      </c>
      <c r="BQ865" s="47">
        <f t="shared" si="465"/>
        <v>79.019512207711159</v>
      </c>
      <c r="BR865" s="47">
        <f t="shared" si="466"/>
        <v>111.01521351915765</v>
      </c>
    </row>
    <row r="866" spans="6:70" x14ac:dyDescent="0.25">
      <c r="F866" s="2">
        <v>45000</v>
      </c>
      <c r="G866">
        <v>4.7560000000000002</v>
      </c>
      <c r="H866" s="43">
        <v>45023</v>
      </c>
      <c r="I866">
        <v>3.4419</v>
      </c>
      <c r="L866" s="2">
        <v>44984</v>
      </c>
      <c r="M866" t="str">
        <v>91282CFT</v>
      </c>
      <c r="N866">
        <v>3.3875000000000002</v>
      </c>
      <c r="O866">
        <v>3.3892199999999999</v>
      </c>
      <c r="P866">
        <v>0.89370000000000005</v>
      </c>
      <c r="Q866">
        <v>111.140625</v>
      </c>
      <c r="R866">
        <f>VLOOKUP(M866,工作表1!$A$3:$B$1000,2,FALSE)</f>
        <v>4</v>
      </c>
      <c r="S866" t="str">
        <f>VLOOKUP(M866,工作表1!$A$3:$C$1000,3,FALSE)</f>
        <v>2029/10/31</v>
      </c>
      <c r="T866">
        <f t="shared" si="436"/>
        <v>4.9164000000000003</v>
      </c>
      <c r="U866">
        <f t="shared" si="435"/>
        <v>-0.91640000000000033</v>
      </c>
      <c r="V866" s="43">
        <f t="shared" si="447"/>
        <v>45046</v>
      </c>
      <c r="W866" s="43">
        <f t="shared" si="437"/>
        <v>45016</v>
      </c>
      <c r="X866" s="45">
        <f t="shared" si="448"/>
        <v>1.3259668508287292</v>
      </c>
      <c r="Y866" s="45">
        <f t="shared" si="449"/>
        <v>1.6656928782259894</v>
      </c>
      <c r="Z866" s="47">
        <f t="shared" si="450"/>
        <v>99.334419068763253</v>
      </c>
      <c r="AA866" s="47">
        <f t="shared" si="451"/>
        <v>111.19319542254507</v>
      </c>
      <c r="AB866" s="45">
        <f t="shared" si="452"/>
        <v>4.0673000000000004</v>
      </c>
      <c r="AC866" s="2" t="str">
        <f t="shared" si="438"/>
        <v>TY1</v>
      </c>
      <c r="AD866">
        <f t="shared" si="439"/>
        <v>111.140625</v>
      </c>
      <c r="AE866">
        <f t="shared" si="440"/>
        <v>111.609375</v>
      </c>
      <c r="AF866" s="49">
        <f t="shared" si="467"/>
        <v>-0.46875</v>
      </c>
      <c r="AG866" s="3">
        <f t="shared" si="453"/>
        <v>111.19319542254507</v>
      </c>
      <c r="AH866">
        <f t="shared" si="454"/>
        <v>111.41648482071358</v>
      </c>
      <c r="AI866" s="51">
        <f t="shared" si="455"/>
        <v>-0.22328939816850379</v>
      </c>
      <c r="AJ866" s="52">
        <f t="shared" si="456"/>
        <v>0.24546060183149621</v>
      </c>
      <c r="AK866" s="2">
        <v>44984</v>
      </c>
      <c r="AL866" t="str">
        <v>91282CGB</v>
      </c>
      <c r="AM866">
        <v>3.5552000000000001</v>
      </c>
      <c r="AN866">
        <v>4.6596700000000002</v>
      </c>
      <c r="AO866">
        <v>0.88700000000000001</v>
      </c>
      <c r="AP866">
        <v>111.609375</v>
      </c>
      <c r="AQ866">
        <f>VLOOKUP(AL866,工作表1!$F$3:$G$1000,2,FALSE)</f>
        <v>3.875</v>
      </c>
      <c r="AR866" t="str">
        <f>VLOOKUP(AL866,工作表1!$F$3:$H$1000,3,FALSE)</f>
        <v>2029/12/31</v>
      </c>
      <c r="AS866">
        <f t="shared" si="441"/>
        <v>4.9164000000000003</v>
      </c>
      <c r="AT866">
        <f t="shared" si="442"/>
        <v>-1.0414000000000003</v>
      </c>
      <c r="AU866" s="43">
        <f t="shared" si="457"/>
        <v>45107</v>
      </c>
      <c r="AV866" s="43">
        <f t="shared" si="443"/>
        <v>45107</v>
      </c>
      <c r="AW866" s="45">
        <f t="shared" si="458"/>
        <v>0.63156077348066297</v>
      </c>
      <c r="AX866" s="45">
        <f t="shared" si="459"/>
        <v>1.9267662529327179</v>
      </c>
      <c r="AY866" s="47">
        <f t="shared" si="460"/>
        <v>98.673175551954685</v>
      </c>
      <c r="AZ866" s="47">
        <f t="shared" si="461"/>
        <v>111.41648482071358</v>
      </c>
      <c r="BA866" s="43"/>
      <c r="BC866" s="2">
        <v>44981</v>
      </c>
      <c r="BD866" t="str">
        <v>912828ZQ</v>
      </c>
      <c r="BE866">
        <v>25.667999999999999</v>
      </c>
      <c r="BF866">
        <v>2.9554499999999999</v>
      </c>
      <c r="BG866">
        <v>0.71419999999999995</v>
      </c>
      <c r="BH866">
        <v>111.84375</v>
      </c>
      <c r="BI866">
        <f>VLOOKUP(BD866,工作表1!$K$3:$L$1000,2,FALSE)</f>
        <v>0.625</v>
      </c>
      <c r="BJ866" t="str">
        <f>VLOOKUP(BD866,工作表1!$K$3:$M$1000,3,FALSE)</f>
        <v>2030/5/15</v>
      </c>
      <c r="BK866">
        <f t="shared" si="444"/>
        <v>4.9120999999999997</v>
      </c>
      <c r="BL866">
        <f t="shared" si="445"/>
        <v>-4.2870999999999997</v>
      </c>
      <c r="BM866" s="43">
        <f t="shared" si="462"/>
        <v>45061</v>
      </c>
      <c r="BN866" s="43">
        <f t="shared" si="446"/>
        <v>45198</v>
      </c>
      <c r="BO866" s="45">
        <f t="shared" si="463"/>
        <v>0.17955801104972374</v>
      </c>
      <c r="BP866" s="45">
        <f t="shared" si="464"/>
        <v>0.54599636721410727</v>
      </c>
      <c r="BQ866" s="47">
        <f t="shared" si="465"/>
        <v>78.831197671217382</v>
      </c>
      <c r="BR866" s="47">
        <f t="shared" si="466"/>
        <v>110.7497213196569</v>
      </c>
    </row>
    <row r="867" spans="6:70" x14ac:dyDescent="0.25">
      <c r="F867" s="2">
        <v>44999</v>
      </c>
      <c r="G867">
        <v>4.8730000000000002</v>
      </c>
      <c r="H867" s="43">
        <v>45022</v>
      </c>
      <c r="I867">
        <v>3.3363999999999998</v>
      </c>
      <c r="L867" s="2">
        <v>44981</v>
      </c>
      <c r="M867" t="str">
        <v>91282CFT</v>
      </c>
      <c r="N867">
        <v>3.3359999999999999</v>
      </c>
      <c r="O867">
        <v>3.49986</v>
      </c>
      <c r="P867">
        <v>0.89370000000000005</v>
      </c>
      <c r="Q867">
        <v>110.921875</v>
      </c>
      <c r="R867">
        <f>VLOOKUP(M867,工作表1!$A$3:$B$1000,2,FALSE)</f>
        <v>4</v>
      </c>
      <c r="S867" t="str">
        <f>VLOOKUP(M867,工作表1!$A$3:$C$1000,3,FALSE)</f>
        <v>2029/10/31</v>
      </c>
      <c r="T867">
        <f t="shared" si="436"/>
        <v>4.9120999999999997</v>
      </c>
      <c r="U867">
        <f t="shared" si="435"/>
        <v>-0.91209999999999969</v>
      </c>
      <c r="V867" s="43">
        <f t="shared" si="447"/>
        <v>45046</v>
      </c>
      <c r="W867" s="43">
        <f t="shared" si="437"/>
        <v>45016</v>
      </c>
      <c r="X867" s="45">
        <f t="shared" si="448"/>
        <v>1.3149171270718232</v>
      </c>
      <c r="Y867" s="45">
        <f t="shared" si="449"/>
        <v>1.6656020585786724</v>
      </c>
      <c r="Z867" s="47">
        <f t="shared" si="450"/>
        <v>99.13002139646585</v>
      </c>
      <c r="AA867" s="47">
        <f t="shared" si="451"/>
        <v>110.96546377232895</v>
      </c>
      <c r="AB867" s="45">
        <f t="shared" si="452"/>
        <v>4.1087999999999996</v>
      </c>
      <c r="AC867" s="2" t="str">
        <f t="shared" si="438"/>
        <v>TY1</v>
      </c>
      <c r="AD867">
        <f t="shared" si="439"/>
        <v>110.921875</v>
      </c>
      <c r="AE867">
        <f t="shared" si="440"/>
        <v>111.40625</v>
      </c>
      <c r="AF867" s="49">
        <f t="shared" si="467"/>
        <v>-0.484375</v>
      </c>
      <c r="AG867" s="3">
        <f t="shared" si="453"/>
        <v>110.96546377232895</v>
      </c>
      <c r="AH867">
        <f t="shared" si="454"/>
        <v>111.18639209746452</v>
      </c>
      <c r="AI867" s="51">
        <f t="shared" si="455"/>
        <v>-0.22092832513557426</v>
      </c>
      <c r="AJ867" s="52">
        <f t="shared" si="456"/>
        <v>0.26344667486442574</v>
      </c>
      <c r="AK867" s="2">
        <v>44981</v>
      </c>
      <c r="AL867" t="str">
        <v>91282CGB</v>
      </c>
      <c r="AM867">
        <v>2.7363</v>
      </c>
      <c r="AN867">
        <v>4.7311800000000002</v>
      </c>
      <c r="AO867">
        <v>0.88700000000000001</v>
      </c>
      <c r="AP867">
        <v>111.40625</v>
      </c>
      <c r="AQ867">
        <f>VLOOKUP(AL867,工作表1!$F$3:$G$1000,2,FALSE)</f>
        <v>3.875</v>
      </c>
      <c r="AR867" t="str">
        <f>VLOOKUP(AL867,工作表1!$F$3:$H$1000,3,FALSE)</f>
        <v>2029/12/31</v>
      </c>
      <c r="AS867">
        <f t="shared" si="441"/>
        <v>4.9120999999999997</v>
      </c>
      <c r="AT867">
        <f t="shared" si="442"/>
        <v>-1.0370999999999997</v>
      </c>
      <c r="AU867" s="43">
        <f t="shared" si="457"/>
        <v>45107</v>
      </c>
      <c r="AV867" s="43">
        <f t="shared" si="443"/>
        <v>45107</v>
      </c>
      <c r="AW867" s="45">
        <f t="shared" si="458"/>
        <v>0.6208563535911602</v>
      </c>
      <c r="AX867" s="45">
        <f t="shared" si="459"/>
        <v>1.9266782713993793</v>
      </c>
      <c r="AY867" s="47">
        <f t="shared" si="460"/>
        <v>98.469296354377974</v>
      </c>
      <c r="AZ867" s="47">
        <f t="shared" si="461"/>
        <v>111.18639209746452</v>
      </c>
      <c r="BA867" s="43"/>
      <c r="BC867" s="2">
        <v>44980</v>
      </c>
      <c r="BD867" t="str">
        <v>912828ZQ</v>
      </c>
      <c r="BE867">
        <v>27.3443</v>
      </c>
      <c r="BF867">
        <v>2.8443999999999998</v>
      </c>
      <c r="BG867">
        <v>0.71419999999999995</v>
      </c>
      <c r="BH867">
        <v>112.390625</v>
      </c>
      <c r="BI867">
        <f>VLOOKUP(BD867,工作表1!$K$3:$L$1000,2,FALSE)</f>
        <v>0.625</v>
      </c>
      <c r="BJ867" t="str">
        <f>VLOOKUP(BD867,工作表1!$K$3:$M$1000,3,FALSE)</f>
        <v>2030/5/15</v>
      </c>
      <c r="BK867">
        <f t="shared" si="444"/>
        <v>4.9112</v>
      </c>
      <c r="BL867">
        <f t="shared" si="445"/>
        <v>-4.2862</v>
      </c>
      <c r="BM867" s="43">
        <f t="shared" si="462"/>
        <v>45061</v>
      </c>
      <c r="BN867" s="43">
        <f t="shared" si="446"/>
        <v>45198</v>
      </c>
      <c r="BO867" s="45">
        <f t="shared" si="463"/>
        <v>0.17437845303867405</v>
      </c>
      <c r="BP867" s="45">
        <f t="shared" si="464"/>
        <v>0.54595379550442746</v>
      </c>
      <c r="BQ867" s="47">
        <f t="shared" si="465"/>
        <v>79.266362158346027</v>
      </c>
      <c r="BR867" s="47">
        <f t="shared" si="466"/>
        <v>111.36349128599643</v>
      </c>
    </row>
    <row r="868" spans="6:70" x14ac:dyDescent="0.25">
      <c r="F868" s="2">
        <v>44998</v>
      </c>
      <c r="G868">
        <v>4.7442500000000001</v>
      </c>
      <c r="H868" s="43">
        <v>45021</v>
      </c>
      <c r="I868">
        <v>3.3494000000000002</v>
      </c>
      <c r="L868" s="2">
        <v>44980</v>
      </c>
      <c r="M868" t="str">
        <v>91282CFT</v>
      </c>
      <c r="N868">
        <v>4.2390999999999996</v>
      </c>
      <c r="O868">
        <v>3.2831000000000001</v>
      </c>
      <c r="P868">
        <v>0.89370000000000005</v>
      </c>
      <c r="Q868">
        <v>111.4375</v>
      </c>
      <c r="R868">
        <f>VLOOKUP(M868,工作表1!$A$3:$B$1000,2,FALSE)</f>
        <v>4</v>
      </c>
      <c r="S868" t="str">
        <f>VLOOKUP(M868,工作表1!$A$3:$C$1000,3,FALSE)</f>
        <v>2029/10/31</v>
      </c>
      <c r="T868">
        <f t="shared" si="436"/>
        <v>4.9112</v>
      </c>
      <c r="U868">
        <f t="shared" si="435"/>
        <v>-0.91120000000000001</v>
      </c>
      <c r="V868" s="43">
        <f t="shared" si="447"/>
        <v>45046</v>
      </c>
      <c r="W868" s="43">
        <f t="shared" si="437"/>
        <v>45016</v>
      </c>
      <c r="X868" s="45">
        <f t="shared" si="448"/>
        <v>1.281767955801105</v>
      </c>
      <c r="Y868" s="45">
        <f t="shared" si="449"/>
        <v>1.6653295996367214</v>
      </c>
      <c r="Z868" s="47">
        <f t="shared" si="450"/>
        <v>99.634733124563766</v>
      </c>
      <c r="AA868" s="47">
        <f t="shared" si="451"/>
        <v>111.53428636484206</v>
      </c>
      <c r="AB868" s="45">
        <f t="shared" si="452"/>
        <v>4.0339</v>
      </c>
      <c r="AC868" s="2" t="str">
        <f t="shared" si="438"/>
        <v>TY1</v>
      </c>
      <c r="AD868">
        <f t="shared" si="439"/>
        <v>111.4375</v>
      </c>
      <c r="AE868">
        <f t="shared" si="440"/>
        <v>111.953125</v>
      </c>
      <c r="AF868" s="49">
        <f t="shared" si="467"/>
        <v>-0.515625</v>
      </c>
      <c r="AG868" s="3">
        <f t="shared" si="453"/>
        <v>111.53428636484206</v>
      </c>
      <c r="AH868">
        <f t="shared" si="454"/>
        <v>111.76512465348725</v>
      </c>
      <c r="AI868" s="51">
        <f t="shared" si="455"/>
        <v>-0.23083828864518807</v>
      </c>
      <c r="AJ868" s="52">
        <f t="shared" si="456"/>
        <v>0.28478671135481193</v>
      </c>
      <c r="AK868" s="2">
        <v>44980</v>
      </c>
      <c r="AL868" t="str">
        <v>91282CGB</v>
      </c>
      <c r="AM868">
        <v>3.2711000000000001</v>
      </c>
      <c r="AN868">
        <v>4.6914899999999999</v>
      </c>
      <c r="AO868">
        <v>0.88700000000000001</v>
      </c>
      <c r="AP868">
        <v>111.953125</v>
      </c>
      <c r="AQ868">
        <f>VLOOKUP(AL868,工作表1!$F$3:$G$1000,2,FALSE)</f>
        <v>3.875</v>
      </c>
      <c r="AR868" t="str">
        <f>VLOOKUP(AL868,工作表1!$F$3:$H$1000,3,FALSE)</f>
        <v>2029/12/31</v>
      </c>
      <c r="AS868">
        <f t="shared" si="441"/>
        <v>4.9112</v>
      </c>
      <c r="AT868">
        <f t="shared" si="442"/>
        <v>-1.0362</v>
      </c>
      <c r="AU868" s="43">
        <f t="shared" si="457"/>
        <v>45107</v>
      </c>
      <c r="AV868" s="43">
        <f t="shared" si="443"/>
        <v>45107</v>
      </c>
      <c r="AW868" s="45">
        <f t="shared" si="458"/>
        <v>0.58874309392265189</v>
      </c>
      <c r="AX868" s="45">
        <f t="shared" si="459"/>
        <v>1.9264143267993643</v>
      </c>
      <c r="AY868" s="47">
        <f t="shared" si="460"/>
        <v>98.979214608739085</v>
      </c>
      <c r="AZ868" s="47">
        <f t="shared" si="461"/>
        <v>111.76512465348725</v>
      </c>
      <c r="BA868" s="43"/>
      <c r="BC868" s="2">
        <v>44979</v>
      </c>
      <c r="BD868" t="str">
        <v>912828ZQ</v>
      </c>
      <c r="BE868">
        <v>26.186499999999999</v>
      </c>
      <c r="BF868">
        <v>2.89358</v>
      </c>
      <c r="BG868">
        <v>0.71419999999999995</v>
      </c>
      <c r="BH868">
        <v>112.140625</v>
      </c>
      <c r="BI868">
        <f>VLOOKUP(BD868,工作表1!$K$3:$L$1000,2,FALSE)</f>
        <v>0.625</v>
      </c>
      <c r="BJ868" t="str">
        <f>VLOOKUP(BD868,工作表1!$K$3:$M$1000,3,FALSE)</f>
        <v>2030/5/15</v>
      </c>
      <c r="BK868">
        <f t="shared" si="444"/>
        <v>4.8795000000000002</v>
      </c>
      <c r="BL868">
        <f t="shared" si="445"/>
        <v>-4.2545000000000002</v>
      </c>
      <c r="BM868" s="43">
        <f t="shared" si="462"/>
        <v>45061</v>
      </c>
      <c r="BN868" s="43">
        <f t="shared" si="446"/>
        <v>45198</v>
      </c>
      <c r="BO868" s="45">
        <f t="shared" si="463"/>
        <v>0.17265193370165746</v>
      </c>
      <c r="BP868" s="45">
        <f t="shared" si="464"/>
        <v>0.5459396049345342</v>
      </c>
      <c r="BQ868" s="47">
        <f t="shared" si="465"/>
        <v>79.062998912711862</v>
      </c>
      <c r="BR868" s="47">
        <f t="shared" si="466"/>
        <v>111.05360934470792</v>
      </c>
    </row>
    <row r="869" spans="6:70" x14ac:dyDescent="0.25">
      <c r="F869" s="2">
        <v>44995</v>
      </c>
      <c r="G869">
        <v>5.0132500000000002</v>
      </c>
      <c r="H869" s="43">
        <v>45020</v>
      </c>
      <c r="I869">
        <v>3.3719999999999999</v>
      </c>
      <c r="L869" s="2">
        <v>44979</v>
      </c>
      <c r="M869" t="str">
        <v>91282CFT</v>
      </c>
      <c r="N869">
        <v>3.3717999999999999</v>
      </c>
      <c r="O869">
        <v>3.5565699999999998</v>
      </c>
      <c r="P869">
        <v>0.89370000000000005</v>
      </c>
      <c r="Q869">
        <v>111.203125</v>
      </c>
      <c r="R869">
        <f>VLOOKUP(M869,工作表1!$A$3:$B$1000,2,FALSE)</f>
        <v>4</v>
      </c>
      <c r="S869" t="str">
        <f>VLOOKUP(M869,工作表1!$A$3:$C$1000,3,FALSE)</f>
        <v>2029/10/31</v>
      </c>
      <c r="T869">
        <f t="shared" si="436"/>
        <v>4.8795000000000002</v>
      </c>
      <c r="U869">
        <f t="shared" si="435"/>
        <v>-0.87950000000000017</v>
      </c>
      <c r="V869" s="43">
        <f t="shared" si="447"/>
        <v>45046</v>
      </c>
      <c r="W869" s="43">
        <f t="shared" si="437"/>
        <v>45016</v>
      </c>
      <c r="X869" s="45">
        <f t="shared" si="448"/>
        <v>1.270718232044199</v>
      </c>
      <c r="Y869" s="45">
        <f t="shared" si="449"/>
        <v>1.6652387799894044</v>
      </c>
      <c r="Z869" s="47">
        <f t="shared" si="450"/>
        <v>99.398824071149875</v>
      </c>
      <c r="AA869" s="47">
        <f t="shared" si="451"/>
        <v>111.26815972375793</v>
      </c>
      <c r="AB869" s="45">
        <f t="shared" si="452"/>
        <v>4.0682</v>
      </c>
      <c r="AC869" s="2" t="str">
        <f t="shared" si="438"/>
        <v>TY1</v>
      </c>
      <c r="AD869">
        <f t="shared" si="439"/>
        <v>111.203125</v>
      </c>
      <c r="AE869">
        <f t="shared" si="440"/>
        <v>111.703125</v>
      </c>
      <c r="AF869" s="49">
        <f t="shared" si="467"/>
        <v>-0.5</v>
      </c>
      <c r="AG869" s="3">
        <f t="shared" si="453"/>
        <v>111.26815972375793</v>
      </c>
      <c r="AH869">
        <f t="shared" si="454"/>
        <v>111.50729545185722</v>
      </c>
      <c r="AI869" s="51">
        <f t="shared" si="455"/>
        <v>-0.23913572809928496</v>
      </c>
      <c r="AJ869" s="52">
        <f t="shared" si="456"/>
        <v>0.26086427190071504</v>
      </c>
      <c r="AK869" s="2">
        <v>44979</v>
      </c>
      <c r="AL869" t="str">
        <v>91282CGB</v>
      </c>
      <c r="AM869">
        <v>3.2797999999999998</v>
      </c>
      <c r="AN869">
        <v>4.6872800000000003</v>
      </c>
      <c r="AO869">
        <v>0.88700000000000001</v>
      </c>
      <c r="AP869">
        <v>111.703125</v>
      </c>
      <c r="AQ869">
        <f>VLOOKUP(AL869,工作表1!$F$3:$G$1000,2,FALSE)</f>
        <v>3.875</v>
      </c>
      <c r="AR869" t="str">
        <f>VLOOKUP(AL869,工作表1!$F$3:$H$1000,3,FALSE)</f>
        <v>2029/12/31</v>
      </c>
      <c r="AS869">
        <f t="shared" si="441"/>
        <v>4.8795000000000002</v>
      </c>
      <c r="AT869">
        <f t="shared" si="442"/>
        <v>-1.0045000000000002</v>
      </c>
      <c r="AU869" s="43">
        <f t="shared" si="457"/>
        <v>45107</v>
      </c>
      <c r="AV869" s="43">
        <f t="shared" si="443"/>
        <v>45107</v>
      </c>
      <c r="AW869" s="45">
        <f t="shared" si="458"/>
        <v>0.57803867403314924</v>
      </c>
      <c r="AX869" s="45">
        <f t="shared" si="459"/>
        <v>1.926326345266026</v>
      </c>
      <c r="AY869" s="47">
        <f t="shared" si="460"/>
        <v>98.760461488171785</v>
      </c>
      <c r="AZ869" s="47">
        <f t="shared" si="461"/>
        <v>111.50729545185722</v>
      </c>
      <c r="BA869" s="43"/>
      <c r="BC869" s="2">
        <v>44978</v>
      </c>
      <c r="BD869" t="str">
        <v>912828ZQ</v>
      </c>
      <c r="BE869">
        <v>25.340199999999999</v>
      </c>
      <c r="BF869">
        <v>2.9397600000000002</v>
      </c>
      <c r="BG869">
        <v>0.71419999999999995</v>
      </c>
      <c r="BH869">
        <v>112</v>
      </c>
      <c r="BI869">
        <f>VLOOKUP(BD869,工作表1!$K$3:$L$1000,2,FALSE)</f>
        <v>0.625</v>
      </c>
      <c r="BJ869" t="str">
        <f>VLOOKUP(BD869,工作表1!$K$3:$M$1000,3,FALSE)</f>
        <v>2030/5/15</v>
      </c>
      <c r="BK869">
        <f t="shared" si="444"/>
        <v>4.8666499999999999</v>
      </c>
      <c r="BL869">
        <f t="shared" si="445"/>
        <v>-4.2416499999999999</v>
      </c>
      <c r="BM869" s="43">
        <f t="shared" si="462"/>
        <v>45061</v>
      </c>
      <c r="BN869" s="43">
        <f t="shared" si="446"/>
        <v>45198</v>
      </c>
      <c r="BO869" s="45">
        <f t="shared" si="463"/>
        <v>0.1709254143646409</v>
      </c>
      <c r="BP869" s="45">
        <f t="shared" si="464"/>
        <v>0.54592541436464093</v>
      </c>
      <c r="BQ869" s="47">
        <f t="shared" si="465"/>
        <v>78.918705132379827</v>
      </c>
      <c r="BR869" s="47">
        <f t="shared" si="466"/>
        <v>110.84224383792564</v>
      </c>
    </row>
    <row r="870" spans="6:70" x14ac:dyDescent="0.25">
      <c r="F870" s="2">
        <v>44994</v>
      </c>
      <c r="G870">
        <v>5.09422</v>
      </c>
      <c r="H870" s="43">
        <v>45019</v>
      </c>
      <c r="I870">
        <v>3.4651000000000001</v>
      </c>
      <c r="L870" s="2">
        <v>44978</v>
      </c>
      <c r="M870" t="str">
        <v>91282CFT</v>
      </c>
      <c r="N870">
        <v>2.8816999999999999</v>
      </c>
      <c r="O870">
        <v>3.71753</v>
      </c>
      <c r="P870">
        <v>0.89370000000000005</v>
      </c>
      <c r="Q870">
        <v>111.0625</v>
      </c>
      <c r="R870">
        <f>VLOOKUP(M870,工作表1!$A$3:$B$1000,2,FALSE)</f>
        <v>4</v>
      </c>
      <c r="S870" t="str">
        <f>VLOOKUP(M870,工作表1!$A$3:$C$1000,3,FALSE)</f>
        <v>2029/10/31</v>
      </c>
      <c r="T870">
        <f t="shared" si="436"/>
        <v>4.8666499999999999</v>
      </c>
      <c r="U870">
        <f t="shared" si="435"/>
        <v>-0.86664999999999992</v>
      </c>
      <c r="V870" s="43">
        <f t="shared" si="447"/>
        <v>45046</v>
      </c>
      <c r="W870" s="43">
        <f t="shared" si="437"/>
        <v>45016</v>
      </c>
      <c r="X870" s="45">
        <f t="shared" si="448"/>
        <v>1.2596685082872927</v>
      </c>
      <c r="Y870" s="45">
        <f t="shared" si="449"/>
        <v>1.6651479603420873</v>
      </c>
      <c r="Z870" s="47">
        <f t="shared" si="450"/>
        <v>99.226216527823453</v>
      </c>
      <c r="AA870" s="47">
        <f t="shared" si="451"/>
        <v>111.0748346492929</v>
      </c>
      <c r="AB870" s="45">
        <f t="shared" si="452"/>
        <v>4.0867000000000004</v>
      </c>
      <c r="AC870" s="2" t="str">
        <f t="shared" si="438"/>
        <v>TY1</v>
      </c>
      <c r="AD870">
        <f t="shared" si="439"/>
        <v>111.0625</v>
      </c>
      <c r="AE870">
        <f t="shared" si="440"/>
        <v>111.5625</v>
      </c>
      <c r="AF870" s="49">
        <f t="shared" si="467"/>
        <v>-0.5</v>
      </c>
      <c r="AG870" s="3">
        <f t="shared" si="453"/>
        <v>111.0748346492929</v>
      </c>
      <c r="AH870">
        <f t="shared" si="454"/>
        <v>111.30120540144395</v>
      </c>
      <c r="AI870" s="51">
        <f t="shared" si="455"/>
        <v>-0.2263707521510554</v>
      </c>
      <c r="AJ870" s="52">
        <f t="shared" si="456"/>
        <v>0.2736292478489446</v>
      </c>
      <c r="AK870" s="2">
        <v>44978</v>
      </c>
      <c r="AL870" t="str">
        <v>91282CGB</v>
      </c>
      <c r="AM870">
        <v>2.5743999999999998</v>
      </c>
      <c r="AN870">
        <v>4.7332099999999997</v>
      </c>
      <c r="AO870">
        <v>0.88700000000000001</v>
      </c>
      <c r="AP870">
        <v>111.5625</v>
      </c>
      <c r="AQ870">
        <f>VLOOKUP(AL870,工作表1!$F$3:$G$1000,2,FALSE)</f>
        <v>3.875</v>
      </c>
      <c r="AR870" t="str">
        <f>VLOOKUP(AL870,工作表1!$F$3:$H$1000,3,FALSE)</f>
        <v>2029/12/31</v>
      </c>
      <c r="AS870">
        <f t="shared" si="441"/>
        <v>4.8666499999999999</v>
      </c>
      <c r="AT870">
        <f t="shared" si="442"/>
        <v>-0.99164999999999992</v>
      </c>
      <c r="AU870" s="43">
        <f t="shared" si="457"/>
        <v>45107</v>
      </c>
      <c r="AV870" s="43">
        <f t="shared" si="443"/>
        <v>45107</v>
      </c>
      <c r="AW870" s="45">
        <f t="shared" si="458"/>
        <v>0.56733425414364635</v>
      </c>
      <c r="AX870" s="45">
        <f t="shared" si="459"/>
        <v>1.9262383637326874</v>
      </c>
      <c r="AY870" s="47">
        <f t="shared" si="460"/>
        <v>98.581074883622648</v>
      </c>
      <c r="AZ870" s="47">
        <f t="shared" si="461"/>
        <v>111.30120540144395</v>
      </c>
      <c r="BA870" s="43"/>
      <c r="BC870" s="2">
        <v>44974</v>
      </c>
      <c r="BD870" t="str">
        <v>912828ZQ</v>
      </c>
      <c r="BE870">
        <v>25.627199999999998</v>
      </c>
      <c r="BF870">
        <v>2.9469099999999999</v>
      </c>
      <c r="BG870">
        <v>0.71419999999999995</v>
      </c>
      <c r="BH870">
        <v>113.125</v>
      </c>
      <c r="BI870">
        <f>VLOOKUP(BD870,工作表1!$K$3:$L$1000,2,FALSE)</f>
        <v>0.625</v>
      </c>
      <c r="BJ870" t="str">
        <f>VLOOKUP(BD870,工作表1!$K$3:$M$1000,3,FALSE)</f>
        <v>2030/5/15</v>
      </c>
      <c r="BK870">
        <f t="shared" si="444"/>
        <v>4.8440000000000003</v>
      </c>
      <c r="BL870">
        <f t="shared" si="445"/>
        <v>-4.2190000000000003</v>
      </c>
      <c r="BM870" s="43">
        <f t="shared" si="462"/>
        <v>45061</v>
      </c>
      <c r="BN870" s="43">
        <f t="shared" si="446"/>
        <v>45198</v>
      </c>
      <c r="BO870" s="45">
        <f t="shared" si="463"/>
        <v>0.16919889502762431</v>
      </c>
      <c r="BP870" s="45">
        <f t="shared" si="464"/>
        <v>0.54591122379474755</v>
      </c>
      <c r="BQ870" s="47">
        <f t="shared" si="465"/>
        <v>79.699549740998435</v>
      </c>
      <c r="BR870" s="47">
        <f t="shared" si="466"/>
        <v>111.91774211043889</v>
      </c>
    </row>
    <row r="871" spans="6:70" x14ac:dyDescent="0.25">
      <c r="F871" s="2">
        <v>44993</v>
      </c>
      <c r="G871">
        <v>5.1253000000000002</v>
      </c>
      <c r="H871" s="43">
        <v>45016</v>
      </c>
      <c r="I871">
        <v>3.5308999999999999</v>
      </c>
      <c r="L871" s="2">
        <v>44974</v>
      </c>
      <c r="M871" t="str">
        <v>91282CFT</v>
      </c>
      <c r="N871">
        <v>3.2631000000000001</v>
      </c>
      <c r="O871">
        <v>3.6380300000000001</v>
      </c>
      <c r="P871">
        <v>0.89370000000000005</v>
      </c>
      <c r="Q871">
        <v>112</v>
      </c>
      <c r="R871">
        <f>VLOOKUP(M871,工作表1!$A$3:$B$1000,2,FALSE)</f>
        <v>4</v>
      </c>
      <c r="S871" t="str">
        <f>VLOOKUP(M871,工作表1!$A$3:$C$1000,3,FALSE)</f>
        <v>2029/10/31</v>
      </c>
      <c r="T871">
        <f t="shared" si="436"/>
        <v>4.8440000000000003</v>
      </c>
      <c r="U871">
        <f t="shared" si="435"/>
        <v>-0.84400000000000031</v>
      </c>
      <c r="V871" s="43">
        <f t="shared" si="447"/>
        <v>45046</v>
      </c>
      <c r="W871" s="43">
        <f t="shared" si="437"/>
        <v>45016</v>
      </c>
      <c r="X871" s="45">
        <f t="shared" si="448"/>
        <v>1.2486187845303867</v>
      </c>
      <c r="Y871" s="45">
        <f t="shared" si="449"/>
        <v>1.6650571406947703</v>
      </c>
      <c r="Z871" s="47">
        <f t="shared" si="450"/>
        <v>100.07056347673095</v>
      </c>
      <c r="AA871" s="47">
        <f t="shared" si="451"/>
        <v>112.01818704926066</v>
      </c>
      <c r="AB871" s="45">
        <f t="shared" si="452"/>
        <v>3.9355000000000002</v>
      </c>
      <c r="AC871" s="2" t="str">
        <f t="shared" si="438"/>
        <v>TY1</v>
      </c>
      <c r="AD871">
        <f t="shared" si="439"/>
        <v>112</v>
      </c>
      <c r="AE871">
        <f t="shared" si="440"/>
        <v>112.5</v>
      </c>
      <c r="AF871" s="49">
        <f t="shared" si="467"/>
        <v>-0.5</v>
      </c>
      <c r="AG871" s="3">
        <f t="shared" si="453"/>
        <v>112.01818704926066</v>
      </c>
      <c r="AH871">
        <f t="shared" si="454"/>
        <v>112.26334577230845</v>
      </c>
      <c r="AI871" s="51">
        <f t="shared" si="455"/>
        <v>-0.24515872304779407</v>
      </c>
      <c r="AJ871" s="52">
        <f t="shared" si="456"/>
        <v>0.25484127695220593</v>
      </c>
      <c r="AK871" s="2">
        <v>44974</v>
      </c>
      <c r="AL871" t="str">
        <v>91282CGB</v>
      </c>
      <c r="AM871">
        <v>3.7231999999999998</v>
      </c>
      <c r="AN871">
        <v>4.6089700000000002</v>
      </c>
      <c r="AO871">
        <v>0.88700000000000001</v>
      </c>
      <c r="AP871">
        <v>112.5</v>
      </c>
      <c r="AQ871">
        <f>VLOOKUP(AL871,工作表1!$F$3:$G$1000,2,FALSE)</f>
        <v>3.875</v>
      </c>
      <c r="AR871" t="str">
        <f>VLOOKUP(AL871,工作表1!$F$3:$H$1000,3,FALSE)</f>
        <v>2029/12/31</v>
      </c>
      <c r="AS871">
        <f t="shared" si="441"/>
        <v>4.8440000000000003</v>
      </c>
      <c r="AT871">
        <f t="shared" si="442"/>
        <v>-0.96900000000000031</v>
      </c>
      <c r="AU871" s="43">
        <f t="shared" si="457"/>
        <v>45107</v>
      </c>
      <c r="AV871" s="43">
        <f t="shared" si="443"/>
        <v>45107</v>
      </c>
      <c r="AW871" s="45">
        <f t="shared" si="458"/>
        <v>0.55662983425414359</v>
      </c>
      <c r="AX871" s="45">
        <f t="shared" si="459"/>
        <v>1.9261503821993491</v>
      </c>
      <c r="AY871" s="47">
        <f t="shared" si="460"/>
        <v>99.441491718302444</v>
      </c>
      <c r="AZ871" s="47">
        <f t="shared" si="461"/>
        <v>112.26334577230845</v>
      </c>
      <c r="BA871" s="43"/>
      <c r="BC871" s="2">
        <v>44973</v>
      </c>
      <c r="BD871" t="str">
        <v>912828ZQ</v>
      </c>
      <c r="BE871">
        <v>25.185300000000002</v>
      </c>
      <c r="BF871">
        <v>3.0075599999999998</v>
      </c>
      <c r="BG871">
        <v>0.71419999999999995</v>
      </c>
      <c r="BH871">
        <v>113.015625</v>
      </c>
      <c r="BI871">
        <f>VLOOKUP(BD871,工作表1!$K$3:$L$1000,2,FALSE)</f>
        <v>0.625</v>
      </c>
      <c r="BJ871" t="str">
        <f>VLOOKUP(BD871,工作表1!$K$3:$M$1000,3,FALSE)</f>
        <v>2030/5/15</v>
      </c>
      <c r="BK871">
        <f t="shared" si="444"/>
        <v>4.8394500000000003</v>
      </c>
      <c r="BL871">
        <f t="shared" si="445"/>
        <v>-4.2144500000000003</v>
      </c>
      <c r="BM871" s="43">
        <f t="shared" si="462"/>
        <v>45061</v>
      </c>
      <c r="BN871" s="43">
        <f t="shared" si="446"/>
        <v>45198</v>
      </c>
      <c r="BO871" s="45">
        <f t="shared" si="463"/>
        <v>0.162292817679558</v>
      </c>
      <c r="BP871" s="45">
        <f t="shared" si="464"/>
        <v>0.54585446151517447</v>
      </c>
      <c r="BQ871" s="47">
        <f t="shared" si="465"/>
        <v>79.593468963502545</v>
      </c>
      <c r="BR871" s="47">
        <f t="shared" si="466"/>
        <v>111.77115591866404</v>
      </c>
    </row>
    <row r="872" spans="6:70" x14ac:dyDescent="0.25">
      <c r="F872" s="2">
        <v>44992</v>
      </c>
      <c r="G872">
        <v>5.0819999999999999</v>
      </c>
      <c r="H872" s="43">
        <v>45015</v>
      </c>
      <c r="I872">
        <v>3.6198999999999999</v>
      </c>
      <c r="L872" s="2">
        <v>44973</v>
      </c>
      <c r="M872" t="str">
        <v>91282CFL</v>
      </c>
      <c r="N872">
        <v>3.0787</v>
      </c>
      <c r="O872">
        <v>3.77841</v>
      </c>
      <c r="P872">
        <v>0.88700000000000001</v>
      </c>
      <c r="Q872">
        <v>111.890625</v>
      </c>
      <c r="R872">
        <f>VLOOKUP(M872,工作表1!$A$3:$B$1000,2,FALSE)</f>
        <v>3.875</v>
      </c>
      <c r="S872" t="str">
        <f>VLOOKUP(M872,工作表1!$A$3:$C$1000,3,FALSE)</f>
        <v>2029/9/30</v>
      </c>
      <c r="T872">
        <f t="shared" si="436"/>
        <v>4.8394500000000003</v>
      </c>
      <c r="U872">
        <f t="shared" si="435"/>
        <v>-0.96445000000000025</v>
      </c>
      <c r="V872" s="43">
        <f t="shared" si="447"/>
        <v>45016</v>
      </c>
      <c r="W872" s="43">
        <f t="shared" si="437"/>
        <v>45016</v>
      </c>
      <c r="X872" s="45">
        <f t="shared" si="448"/>
        <v>1.4986187845303869</v>
      </c>
      <c r="Y872" s="45">
        <f t="shared" si="449"/>
        <v>1.944509195489291</v>
      </c>
      <c r="Z872" s="47">
        <f t="shared" si="450"/>
        <v>99.22771486931984</v>
      </c>
      <c r="AA872" s="47">
        <f t="shared" si="451"/>
        <v>111.91825744714906</v>
      </c>
      <c r="AB872" s="45">
        <f t="shared" si="452"/>
        <v>3.9849999999999999</v>
      </c>
      <c r="AC872" s="2" t="str">
        <f t="shared" si="438"/>
        <v>TY1</v>
      </c>
      <c r="AD872">
        <f t="shared" si="439"/>
        <v>111.890625</v>
      </c>
      <c r="AE872">
        <f t="shared" si="440"/>
        <v>112.390625</v>
      </c>
      <c r="AF872" s="49">
        <f t="shared" si="467"/>
        <v>-0.5</v>
      </c>
      <c r="AG872" s="3">
        <f t="shared" si="453"/>
        <v>111.91825744714906</v>
      </c>
      <c r="AH872">
        <f t="shared" si="454"/>
        <v>112.1850716559712</v>
      </c>
      <c r="AI872" s="51">
        <f t="shared" si="455"/>
        <v>-0.26681420882214013</v>
      </c>
      <c r="AJ872" s="52">
        <f t="shared" si="456"/>
        <v>0.23318579117785987</v>
      </c>
      <c r="AK872" s="2">
        <v>44973</v>
      </c>
      <c r="AL872" t="str">
        <v>91282CGB</v>
      </c>
      <c r="AM872">
        <v>3.5171000000000001</v>
      </c>
      <c r="AN872">
        <v>4.6265900000000002</v>
      </c>
      <c r="AO872">
        <v>0.88700000000000001</v>
      </c>
      <c r="AP872">
        <v>112.390625</v>
      </c>
      <c r="AQ872">
        <f>VLOOKUP(AL872,工作表1!$F$3:$G$1000,2,FALSE)</f>
        <v>3.875</v>
      </c>
      <c r="AR872" t="str">
        <f>VLOOKUP(AL872,工作表1!$F$3:$H$1000,3,FALSE)</f>
        <v>2029/12/31</v>
      </c>
      <c r="AS872">
        <f t="shared" si="441"/>
        <v>4.8394500000000003</v>
      </c>
      <c r="AT872">
        <f t="shared" si="442"/>
        <v>-0.96445000000000025</v>
      </c>
      <c r="AU872" s="43">
        <f t="shared" si="457"/>
        <v>45107</v>
      </c>
      <c r="AV872" s="43">
        <f t="shared" si="443"/>
        <v>45107</v>
      </c>
      <c r="AW872" s="45">
        <f t="shared" si="458"/>
        <v>0.51381215469613262</v>
      </c>
      <c r="AX872" s="45">
        <f t="shared" si="459"/>
        <v>1.9257984560659955</v>
      </c>
      <c r="AY872" s="47">
        <f t="shared" si="460"/>
        <v>99.369523518892123</v>
      </c>
      <c r="AZ872" s="47">
        <f t="shared" si="461"/>
        <v>112.1850716559712</v>
      </c>
      <c r="BA872" s="43"/>
      <c r="BC872" s="2">
        <v>44972</v>
      </c>
      <c r="BD872" t="str">
        <v>912828ZQ</v>
      </c>
      <c r="BE872">
        <v>25.814299999999999</v>
      </c>
      <c r="BF872">
        <v>2.9789400000000001</v>
      </c>
      <c r="BG872">
        <v>0.71419999999999995</v>
      </c>
      <c r="BH872">
        <v>113.203125</v>
      </c>
      <c r="BI872">
        <f>VLOOKUP(BD872,工作表1!$K$3:$L$1000,2,FALSE)</f>
        <v>0.625</v>
      </c>
      <c r="BJ872" t="str">
        <f>VLOOKUP(BD872,工作表1!$K$3:$M$1000,3,FALSE)</f>
        <v>2030/5/15</v>
      </c>
      <c r="BK872">
        <f t="shared" si="444"/>
        <v>4.8029500000000001</v>
      </c>
      <c r="BL872">
        <f t="shared" si="445"/>
        <v>-4.1779500000000001</v>
      </c>
      <c r="BM872" s="43">
        <f t="shared" si="462"/>
        <v>45061</v>
      </c>
      <c r="BN872" s="43">
        <f t="shared" si="446"/>
        <v>45198</v>
      </c>
      <c r="BO872" s="45">
        <f t="shared" si="463"/>
        <v>0.16056629834254144</v>
      </c>
      <c r="BP872" s="45">
        <f t="shared" si="464"/>
        <v>0.5458402709452812</v>
      </c>
      <c r="BQ872" s="47">
        <f t="shared" si="465"/>
        <v>79.734212574420056</v>
      </c>
      <c r="BR872" s="47">
        <f t="shared" si="466"/>
        <v>111.93773878010198</v>
      </c>
    </row>
    <row r="873" spans="6:70" x14ac:dyDescent="0.25">
      <c r="F873" s="2">
        <v>44991</v>
      </c>
      <c r="G873">
        <v>4.9785500000000003</v>
      </c>
      <c r="H873" s="43">
        <v>45014</v>
      </c>
      <c r="I873">
        <v>3.6415999999999999</v>
      </c>
      <c r="L873" s="2">
        <v>44972</v>
      </c>
      <c r="M873" t="str">
        <v>91282CFT</v>
      </c>
      <c r="N873">
        <v>3.2469000000000001</v>
      </c>
      <c r="O873">
        <v>3.7598400000000001</v>
      </c>
      <c r="P873">
        <v>0.89370000000000005</v>
      </c>
      <c r="Q873">
        <v>112.046875</v>
      </c>
      <c r="R873">
        <f>VLOOKUP(M873,工作表1!$A$3:$B$1000,2,FALSE)</f>
        <v>4</v>
      </c>
      <c r="S873" t="str">
        <f>VLOOKUP(M873,工作表1!$A$3:$C$1000,3,FALSE)</f>
        <v>2029/10/31</v>
      </c>
      <c r="T873">
        <f t="shared" si="436"/>
        <v>4.8029500000000001</v>
      </c>
      <c r="U873">
        <f t="shared" si="435"/>
        <v>-0.80295000000000005</v>
      </c>
      <c r="V873" s="43">
        <f t="shared" si="447"/>
        <v>45046</v>
      </c>
      <c r="W873" s="43">
        <f t="shared" si="437"/>
        <v>45016</v>
      </c>
      <c r="X873" s="45">
        <f t="shared" si="448"/>
        <v>1.1933701657458564</v>
      </c>
      <c r="Y873" s="45">
        <f t="shared" si="449"/>
        <v>1.6646030424581852</v>
      </c>
      <c r="Z873" s="47">
        <f t="shared" si="450"/>
        <v>100.13131928871425</v>
      </c>
      <c r="AA873" s="47">
        <f t="shared" si="451"/>
        <v>112.08658545542671</v>
      </c>
      <c r="AB873" s="45">
        <f t="shared" si="452"/>
        <v>3.9375</v>
      </c>
      <c r="AC873" s="2" t="str">
        <f t="shared" si="438"/>
        <v>TY1</v>
      </c>
      <c r="AD873">
        <f t="shared" si="439"/>
        <v>112.046875</v>
      </c>
      <c r="AE873">
        <f t="shared" si="440"/>
        <v>112.578125</v>
      </c>
      <c r="AF873" s="49">
        <f t="shared" si="467"/>
        <v>-0.53125</v>
      </c>
      <c r="AG873" s="3">
        <f t="shared" si="453"/>
        <v>112.08658545542671</v>
      </c>
      <c r="AH873">
        <f t="shared" si="454"/>
        <v>112.3468640580968</v>
      </c>
      <c r="AI873" s="51">
        <f t="shared" si="455"/>
        <v>-0.26027860267008407</v>
      </c>
      <c r="AJ873" s="52">
        <f t="shared" si="456"/>
        <v>0.27097139732991593</v>
      </c>
      <c r="AK873" s="2">
        <v>44972</v>
      </c>
      <c r="AL873" t="str">
        <v>91282CGB</v>
      </c>
      <c r="AM873">
        <v>3.1194999999999999</v>
      </c>
      <c r="AN873">
        <v>4.64114</v>
      </c>
      <c r="AO873">
        <v>0.88700000000000001</v>
      </c>
      <c r="AP873">
        <v>112.578125</v>
      </c>
      <c r="AQ873">
        <f>VLOOKUP(AL873,工作表1!$F$3:$G$1000,2,FALSE)</f>
        <v>3.875</v>
      </c>
      <c r="AR873" t="str">
        <f>VLOOKUP(AL873,工作表1!$F$3:$H$1000,3,FALSE)</f>
        <v>2029/12/31</v>
      </c>
      <c r="AS873">
        <f t="shared" si="441"/>
        <v>4.8029500000000001</v>
      </c>
      <c r="AT873">
        <f t="shared" si="442"/>
        <v>-0.92795000000000005</v>
      </c>
      <c r="AU873" s="43">
        <f t="shared" si="457"/>
        <v>45107</v>
      </c>
      <c r="AV873" s="43">
        <f t="shared" si="443"/>
        <v>45107</v>
      </c>
      <c r="AW873" s="45">
        <f t="shared" si="458"/>
        <v>0.50310773480662985</v>
      </c>
      <c r="AX873" s="45">
        <f t="shared" si="459"/>
        <v>1.9257104745326572</v>
      </c>
      <c r="AY873" s="47">
        <f t="shared" si="460"/>
        <v>99.525577121967174</v>
      </c>
      <c r="AZ873" s="47">
        <f t="shared" si="461"/>
        <v>112.3468640580968</v>
      </c>
      <c r="BA873" s="43"/>
      <c r="BC873" s="2">
        <v>44971</v>
      </c>
      <c r="BD873" t="str">
        <v>912828ZQ</v>
      </c>
      <c r="BE873">
        <v>26.988299999999999</v>
      </c>
      <c r="BF873">
        <v>2.9193799999999999</v>
      </c>
      <c r="BG873">
        <v>0.71419999999999995</v>
      </c>
      <c r="BH873">
        <v>113.546875</v>
      </c>
      <c r="BI873">
        <f>VLOOKUP(BD873,工作表1!$K$3:$L$1000,2,FALSE)</f>
        <v>0.625</v>
      </c>
      <c r="BJ873" t="str">
        <f>VLOOKUP(BD873,工作表1!$K$3:$M$1000,3,FALSE)</f>
        <v>2030/5/15</v>
      </c>
      <c r="BK873">
        <f t="shared" si="444"/>
        <v>4.79495</v>
      </c>
      <c r="BL873">
        <f t="shared" si="445"/>
        <v>-4.16995</v>
      </c>
      <c r="BM873" s="43">
        <f t="shared" si="462"/>
        <v>45061</v>
      </c>
      <c r="BN873" s="43">
        <f t="shared" si="446"/>
        <v>45198</v>
      </c>
      <c r="BO873" s="45">
        <f t="shared" si="463"/>
        <v>0.15883977900552487</v>
      </c>
      <c r="BP873" s="45">
        <f t="shared" si="464"/>
        <v>0.54582608037538782</v>
      </c>
      <c r="BQ873" s="47">
        <f t="shared" si="465"/>
        <v>80.000073677514123</v>
      </c>
      <c r="BR873" s="47">
        <f t="shared" si="466"/>
        <v>112.30427456938287</v>
      </c>
    </row>
    <row r="874" spans="6:70" x14ac:dyDescent="0.25">
      <c r="F874" s="2">
        <v>44988</v>
      </c>
      <c r="G874">
        <v>4.9668000000000001</v>
      </c>
      <c r="H874" s="43">
        <v>45013</v>
      </c>
      <c r="I874">
        <v>3.6316000000000002</v>
      </c>
      <c r="L874" s="2">
        <v>44971</v>
      </c>
      <c r="M874" t="str">
        <v>91282CFT</v>
      </c>
      <c r="N874">
        <v>3.3126000000000002</v>
      </c>
      <c r="O874">
        <v>3.7652700000000001</v>
      </c>
      <c r="P874">
        <v>0.89370000000000005</v>
      </c>
      <c r="Q874">
        <v>112.328125</v>
      </c>
      <c r="R874">
        <f>VLOOKUP(M874,工作表1!$A$3:$B$1000,2,FALSE)</f>
        <v>4</v>
      </c>
      <c r="S874" t="str">
        <f>VLOOKUP(M874,工作表1!$A$3:$C$1000,3,FALSE)</f>
        <v>2029/10/31</v>
      </c>
      <c r="T874">
        <f t="shared" si="436"/>
        <v>4.79495</v>
      </c>
      <c r="U874">
        <f t="shared" si="435"/>
        <v>-0.79495000000000005</v>
      </c>
      <c r="V874" s="43">
        <f t="shared" si="447"/>
        <v>45046</v>
      </c>
      <c r="W874" s="43">
        <f t="shared" si="437"/>
        <v>45016</v>
      </c>
      <c r="X874" s="45">
        <f t="shared" si="448"/>
        <v>1.1823204419889504</v>
      </c>
      <c r="Y874" s="45">
        <f t="shared" si="449"/>
        <v>1.6645122228108682</v>
      </c>
      <c r="Z874" s="47">
        <f t="shared" si="450"/>
        <v>100.38119689923272</v>
      </c>
      <c r="AA874" s="47">
        <f t="shared" si="451"/>
        <v>112.36614326293848</v>
      </c>
      <c r="AB874" s="45">
        <f t="shared" si="452"/>
        <v>3.8847999999999998</v>
      </c>
      <c r="AC874" s="2" t="str">
        <f t="shared" si="438"/>
        <v>TY1</v>
      </c>
      <c r="AD874">
        <f t="shared" si="439"/>
        <v>112.328125</v>
      </c>
      <c r="AE874">
        <f t="shared" si="440"/>
        <v>112.859375</v>
      </c>
      <c r="AF874" s="49">
        <f t="shared" si="467"/>
        <v>-0.53125</v>
      </c>
      <c r="AG874" s="3">
        <f t="shared" si="453"/>
        <v>112.36614326293848</v>
      </c>
      <c r="AH874">
        <f t="shared" si="454"/>
        <v>112.64416597194017</v>
      </c>
      <c r="AI874" s="51">
        <f t="shared" si="455"/>
        <v>-0.27802270900168935</v>
      </c>
      <c r="AJ874" s="52">
        <f t="shared" si="456"/>
        <v>0.25322729099831065</v>
      </c>
      <c r="AK874" s="2">
        <v>44971</v>
      </c>
      <c r="AL874" t="str">
        <v>91282CGB</v>
      </c>
      <c r="AM874">
        <v>3.8119999999999998</v>
      </c>
      <c r="AN874">
        <v>4.58066</v>
      </c>
      <c r="AO874">
        <v>0.88700000000000001</v>
      </c>
      <c r="AP874">
        <v>112.859375</v>
      </c>
      <c r="AQ874">
        <f>VLOOKUP(AL874,工作表1!$F$3:$G$1000,2,FALSE)</f>
        <v>3.875</v>
      </c>
      <c r="AR874" t="str">
        <f>VLOOKUP(AL874,工作表1!$F$3:$H$1000,3,FALSE)</f>
        <v>2029/12/31</v>
      </c>
      <c r="AS874">
        <f t="shared" si="441"/>
        <v>4.79495</v>
      </c>
      <c r="AT874">
        <f t="shared" si="442"/>
        <v>-0.91995000000000005</v>
      </c>
      <c r="AU874" s="43">
        <f t="shared" si="457"/>
        <v>45107</v>
      </c>
      <c r="AV874" s="43">
        <f t="shared" si="443"/>
        <v>45107</v>
      </c>
      <c r="AW874" s="45">
        <f t="shared" si="458"/>
        <v>0.49240331491712708</v>
      </c>
      <c r="AX874" s="45">
        <f t="shared" si="459"/>
        <v>1.9256224929993189</v>
      </c>
      <c r="AY874" s="47">
        <f t="shared" si="460"/>
        <v>99.791342939713672</v>
      </c>
      <c r="AZ874" s="47">
        <f t="shared" si="461"/>
        <v>112.64416597194017</v>
      </c>
      <c r="BA874" s="43"/>
      <c r="BC874" s="2">
        <v>44970</v>
      </c>
      <c r="BD874" t="str">
        <v>912828ZQ</v>
      </c>
      <c r="BE874">
        <v>27.367899999999999</v>
      </c>
      <c r="BF874">
        <v>2.9111699999999998</v>
      </c>
      <c r="BG874">
        <v>0.71419999999999995</v>
      </c>
      <c r="BH874">
        <v>114.015625</v>
      </c>
      <c r="BI874">
        <f>VLOOKUP(BD874,工作表1!$K$3:$L$1000,2,FALSE)</f>
        <v>0.625</v>
      </c>
      <c r="BJ874" t="str">
        <f>VLOOKUP(BD874,工作表1!$K$3:$M$1000,3,FALSE)</f>
        <v>2030/5/15</v>
      </c>
      <c r="BK874">
        <f t="shared" si="444"/>
        <v>4.7882499999999997</v>
      </c>
      <c r="BL874">
        <f t="shared" si="445"/>
        <v>-4.1632499999999997</v>
      </c>
      <c r="BM874" s="43">
        <f t="shared" si="462"/>
        <v>45061</v>
      </c>
      <c r="BN874" s="43">
        <f t="shared" si="446"/>
        <v>45198</v>
      </c>
      <c r="BO874" s="45">
        <f t="shared" si="463"/>
        <v>0.15711325966850831</v>
      </c>
      <c r="BP874" s="45">
        <f t="shared" si="464"/>
        <v>0.54581188980549467</v>
      </c>
      <c r="BQ874" s="47">
        <f t="shared" si="465"/>
        <v>80.315430288120211</v>
      </c>
      <c r="BR874" s="47">
        <f t="shared" si="466"/>
        <v>112.74119790457499</v>
      </c>
    </row>
    <row r="875" spans="6:70" x14ac:dyDescent="0.25">
      <c r="F875" s="2">
        <v>44987</v>
      </c>
      <c r="G875">
        <v>4.9509999999999996</v>
      </c>
      <c r="H875" s="43">
        <v>45012</v>
      </c>
      <c r="I875">
        <v>3.5684</v>
      </c>
      <c r="L875" s="2">
        <v>44970</v>
      </c>
      <c r="M875" t="str">
        <v>91282CFT</v>
      </c>
      <c r="N875">
        <v>2.9866000000000001</v>
      </c>
      <c r="O875">
        <v>3.8677600000000001</v>
      </c>
      <c r="P875">
        <v>0.89370000000000005</v>
      </c>
      <c r="Q875">
        <v>112.78125</v>
      </c>
      <c r="R875">
        <f>VLOOKUP(M875,工作表1!$A$3:$B$1000,2,FALSE)</f>
        <v>4</v>
      </c>
      <c r="S875" t="str">
        <f>VLOOKUP(M875,工作表1!$A$3:$C$1000,3,FALSE)</f>
        <v>2029/10/31</v>
      </c>
      <c r="T875">
        <f t="shared" si="436"/>
        <v>4.7882499999999997</v>
      </c>
      <c r="U875">
        <f t="shared" si="435"/>
        <v>-0.78824999999999967</v>
      </c>
      <c r="V875" s="43">
        <f t="shared" si="447"/>
        <v>45046</v>
      </c>
      <c r="W875" s="43">
        <f t="shared" si="437"/>
        <v>45016</v>
      </c>
      <c r="X875" s="45">
        <f t="shared" si="448"/>
        <v>1.1712707182320441</v>
      </c>
      <c r="Y875" s="45">
        <f t="shared" si="449"/>
        <v>1.6644214031635509</v>
      </c>
      <c r="Z875" s="47">
        <f t="shared" si="450"/>
        <v>100.74919848260221</v>
      </c>
      <c r="AA875" s="47">
        <f t="shared" si="451"/>
        <v>112.77800724523661</v>
      </c>
      <c r="AB875" s="45">
        <f t="shared" si="452"/>
        <v>3.8168000000000002</v>
      </c>
      <c r="AC875" s="2" t="str">
        <f t="shared" si="438"/>
        <v>TY1</v>
      </c>
      <c r="AD875">
        <f t="shared" si="439"/>
        <v>112.78125</v>
      </c>
      <c r="AE875">
        <f t="shared" si="440"/>
        <v>113.328125</v>
      </c>
      <c r="AF875" s="49">
        <f t="shared" si="467"/>
        <v>-0.546875</v>
      </c>
      <c r="AG875" s="3">
        <f t="shared" si="453"/>
        <v>112.77800724523661</v>
      </c>
      <c r="AH875">
        <f t="shared" si="454"/>
        <v>113.05373547242972</v>
      </c>
      <c r="AI875" s="51">
        <f t="shared" si="455"/>
        <v>-0.27572822719311318</v>
      </c>
      <c r="AJ875" s="52">
        <f t="shared" si="456"/>
        <v>0.27114677280688682</v>
      </c>
      <c r="AK875" s="2">
        <v>44970</v>
      </c>
      <c r="AL875" t="str">
        <v>91282CGB</v>
      </c>
      <c r="AM875">
        <v>3.2492999999999999</v>
      </c>
      <c r="AN875">
        <v>4.6238599999999996</v>
      </c>
      <c r="AO875">
        <v>0.88700000000000001</v>
      </c>
      <c r="AP875">
        <v>113.328125</v>
      </c>
      <c r="AQ875">
        <f>VLOOKUP(AL875,工作表1!$F$3:$G$1000,2,FALSE)</f>
        <v>3.875</v>
      </c>
      <c r="AR875" t="str">
        <f>VLOOKUP(AL875,工作表1!$F$3:$H$1000,3,FALSE)</f>
        <v>2029/12/31</v>
      </c>
      <c r="AS875">
        <f t="shared" si="441"/>
        <v>4.7882499999999997</v>
      </c>
      <c r="AT875">
        <f t="shared" si="442"/>
        <v>-0.91324999999999967</v>
      </c>
      <c r="AU875" s="43">
        <f t="shared" si="457"/>
        <v>45107</v>
      </c>
      <c r="AV875" s="43">
        <f t="shared" si="443"/>
        <v>45107</v>
      </c>
      <c r="AW875" s="45">
        <f t="shared" si="458"/>
        <v>0.48169889502762431</v>
      </c>
      <c r="AX875" s="45">
        <f t="shared" si="459"/>
        <v>1.9255345114659805</v>
      </c>
      <c r="AY875" s="47">
        <f t="shared" si="460"/>
        <v>100.15624344014866</v>
      </c>
      <c r="AZ875" s="47">
        <f t="shared" si="461"/>
        <v>113.05373547242972</v>
      </c>
      <c r="BA875" s="43"/>
      <c r="BC875" s="2">
        <v>44967</v>
      </c>
      <c r="BD875" t="str">
        <v>912828ZQ</v>
      </c>
      <c r="BE875">
        <v>26.114799999999999</v>
      </c>
      <c r="BF875">
        <v>2.98936</v>
      </c>
      <c r="BG875">
        <v>0.71419999999999995</v>
      </c>
      <c r="BH875">
        <v>113.921875</v>
      </c>
      <c r="BI875">
        <f>VLOOKUP(BD875,工作表1!$K$3:$L$1000,2,FALSE)</f>
        <v>0.625</v>
      </c>
      <c r="BJ875" t="str">
        <f>VLOOKUP(BD875,工作表1!$K$3:$M$1000,3,FALSE)</f>
        <v>2030/5/15</v>
      </c>
      <c r="BK875">
        <f t="shared" si="444"/>
        <v>4.7854999999999999</v>
      </c>
      <c r="BL875">
        <f t="shared" si="445"/>
        <v>-4.1604999999999999</v>
      </c>
      <c r="BM875" s="43">
        <f t="shared" si="462"/>
        <v>45061</v>
      </c>
      <c r="BN875" s="43">
        <f t="shared" si="446"/>
        <v>45198</v>
      </c>
      <c r="BO875" s="45">
        <f t="shared" si="463"/>
        <v>0.15538674033149172</v>
      </c>
      <c r="BP875" s="45">
        <f t="shared" si="464"/>
        <v>0.54579769923560129</v>
      </c>
      <c r="BQ875" s="47">
        <f t="shared" si="465"/>
        <v>80.205284678424377</v>
      </c>
      <c r="BR875" s="47">
        <f t="shared" si="466"/>
        <v>112.58579727469085</v>
      </c>
    </row>
    <row r="876" spans="6:70" x14ac:dyDescent="0.25">
      <c r="F876" s="2">
        <v>44986</v>
      </c>
      <c r="G876">
        <v>4.9423500000000002</v>
      </c>
      <c r="H876" s="43">
        <v>45009</v>
      </c>
      <c r="I876">
        <v>3.4001999999999999</v>
      </c>
      <c r="L876" s="2">
        <v>44967</v>
      </c>
      <c r="M876" t="str">
        <v>91282CFT</v>
      </c>
      <c r="N876">
        <v>2.6945000000000001</v>
      </c>
      <c r="O876">
        <v>3.9490699999999999</v>
      </c>
      <c r="P876">
        <v>0.89370000000000005</v>
      </c>
      <c r="Q876">
        <v>112.6875</v>
      </c>
      <c r="R876">
        <f>VLOOKUP(M876,工作表1!$A$3:$B$1000,2,FALSE)</f>
        <v>4</v>
      </c>
      <c r="S876" t="str">
        <f>VLOOKUP(M876,工作表1!$A$3:$C$1000,3,FALSE)</f>
        <v>2029/10/31</v>
      </c>
      <c r="T876">
        <f t="shared" si="436"/>
        <v>4.7854999999999999</v>
      </c>
      <c r="U876">
        <f t="shared" si="435"/>
        <v>-0.78549999999999986</v>
      </c>
      <c r="V876" s="43">
        <f t="shared" si="447"/>
        <v>45046</v>
      </c>
      <c r="W876" s="43">
        <f t="shared" si="437"/>
        <v>45016</v>
      </c>
      <c r="X876" s="45">
        <f t="shared" si="448"/>
        <v>1.160220994475138</v>
      </c>
      <c r="Y876" s="45">
        <f t="shared" si="449"/>
        <v>1.6643305835162341</v>
      </c>
      <c r="Z876" s="47">
        <f t="shared" si="450"/>
        <v>100.65449301590643</v>
      </c>
      <c r="AA876" s="47">
        <f t="shared" si="451"/>
        <v>112.67265118717974</v>
      </c>
      <c r="AB876" s="45">
        <f t="shared" si="452"/>
        <v>3.8479999999999999</v>
      </c>
      <c r="AC876" s="2" t="str">
        <f t="shared" si="438"/>
        <v>TY1</v>
      </c>
      <c r="AD876">
        <f t="shared" si="439"/>
        <v>112.6875</v>
      </c>
      <c r="AE876">
        <f t="shared" si="440"/>
        <v>113.234375</v>
      </c>
      <c r="AF876" s="49">
        <f t="shared" si="467"/>
        <v>-0.546875</v>
      </c>
      <c r="AG876" s="3">
        <f t="shared" si="453"/>
        <v>112.67265118717974</v>
      </c>
      <c r="AH876">
        <f t="shared" si="454"/>
        <v>112.92933927811868</v>
      </c>
      <c r="AI876" s="51">
        <f t="shared" si="455"/>
        <v>-0.25668809093893685</v>
      </c>
      <c r="AJ876" s="52">
        <f t="shared" si="456"/>
        <v>0.29018690906106315</v>
      </c>
      <c r="AK876" s="2">
        <v>44967</v>
      </c>
      <c r="AL876" t="str">
        <v>91282CGB</v>
      </c>
      <c r="AM876">
        <v>2.3454000000000002</v>
      </c>
      <c r="AN876">
        <v>4.6922300000000003</v>
      </c>
      <c r="AO876">
        <v>0.88700000000000001</v>
      </c>
      <c r="AP876">
        <v>113.234375</v>
      </c>
      <c r="AQ876">
        <f>VLOOKUP(AL876,工作表1!$F$3:$G$1000,2,FALSE)</f>
        <v>3.875</v>
      </c>
      <c r="AR876" t="str">
        <f>VLOOKUP(AL876,工作表1!$F$3:$H$1000,3,FALSE)</f>
        <v>2029/12/31</v>
      </c>
      <c r="AS876">
        <f t="shared" si="441"/>
        <v>4.7854999999999999</v>
      </c>
      <c r="AT876">
        <f t="shared" si="442"/>
        <v>-0.91049999999999986</v>
      </c>
      <c r="AU876" s="43">
        <f t="shared" si="457"/>
        <v>45107</v>
      </c>
      <c r="AV876" s="43">
        <f t="shared" si="443"/>
        <v>45107</v>
      </c>
      <c r="AW876" s="45">
        <f t="shared" si="458"/>
        <v>0.47099447513812154</v>
      </c>
      <c r="AX876" s="45">
        <f t="shared" si="459"/>
        <v>1.9254465299326422</v>
      </c>
      <c r="AY876" s="47">
        <f t="shared" si="460"/>
        <v>100.0460503970733</v>
      </c>
      <c r="AZ876" s="47">
        <f t="shared" si="461"/>
        <v>112.92933927811868</v>
      </c>
      <c r="BA876" s="43"/>
      <c r="BC876" s="2">
        <v>44966</v>
      </c>
      <c r="BD876" t="str">
        <v>912828ZQ</v>
      </c>
      <c r="BE876">
        <v>27.890999999999998</v>
      </c>
      <c r="BF876">
        <v>2.9119000000000002</v>
      </c>
      <c r="BG876">
        <v>0.71419999999999995</v>
      </c>
      <c r="BH876">
        <v>114.265625</v>
      </c>
      <c r="BI876">
        <f>VLOOKUP(BD876,工作表1!$K$3:$L$1000,2,FALSE)</f>
        <v>0.625</v>
      </c>
      <c r="BJ876" t="str">
        <f>VLOOKUP(BD876,工作表1!$K$3:$M$1000,3,FALSE)</f>
        <v>2030/5/15</v>
      </c>
      <c r="BK876">
        <f t="shared" si="444"/>
        <v>4.78505</v>
      </c>
      <c r="BL876">
        <f t="shared" si="445"/>
        <v>-4.16005</v>
      </c>
      <c r="BM876" s="43">
        <f t="shared" si="462"/>
        <v>45061</v>
      </c>
      <c r="BN876" s="43">
        <f t="shared" si="446"/>
        <v>45198</v>
      </c>
      <c r="BO876" s="45">
        <f t="shared" si="463"/>
        <v>0.150207182320442</v>
      </c>
      <c r="BP876" s="45">
        <f t="shared" si="464"/>
        <v>0.54575512752592137</v>
      </c>
      <c r="BQ876" s="47">
        <f t="shared" si="465"/>
        <v>80.484380475712896</v>
      </c>
      <c r="BR876" s="47">
        <f t="shared" si="466"/>
        <v>112.97992296794143</v>
      </c>
    </row>
    <row r="877" spans="6:70" x14ac:dyDescent="0.25">
      <c r="F877" s="2">
        <v>44985</v>
      </c>
      <c r="G877">
        <v>4.9189999999999996</v>
      </c>
      <c r="H877" s="43">
        <v>45008</v>
      </c>
      <c r="I877">
        <v>3.4407999999999999</v>
      </c>
      <c r="L877" s="2">
        <v>44966</v>
      </c>
      <c r="M877" t="str">
        <v>91282CFL</v>
      </c>
      <c r="N877">
        <v>3.3965999999999998</v>
      </c>
      <c r="O877">
        <v>3.8329499999999999</v>
      </c>
      <c r="P877">
        <v>0.88700000000000001</v>
      </c>
      <c r="Q877">
        <v>113.03125</v>
      </c>
      <c r="R877">
        <f>VLOOKUP(M877,工作表1!$A$3:$B$1000,2,FALSE)</f>
        <v>3.875</v>
      </c>
      <c r="S877" t="str">
        <f>VLOOKUP(M877,工作表1!$A$3:$C$1000,3,FALSE)</f>
        <v>2029/9/30</v>
      </c>
      <c r="T877">
        <f t="shared" si="436"/>
        <v>4.78505</v>
      </c>
      <c r="U877">
        <f t="shared" si="435"/>
        <v>-0.91005000000000003</v>
      </c>
      <c r="V877" s="43">
        <f t="shared" si="447"/>
        <v>45016</v>
      </c>
      <c r="W877" s="43">
        <f t="shared" si="437"/>
        <v>45016</v>
      </c>
      <c r="X877" s="45">
        <f t="shared" si="448"/>
        <v>1.4236878453038675</v>
      </c>
      <c r="Y877" s="45">
        <f t="shared" si="449"/>
        <v>1.9438933247559222</v>
      </c>
      <c r="Z877" s="47">
        <f t="shared" si="450"/>
        <v>100.22695994133748</v>
      </c>
      <c r="AA877" s="47">
        <f t="shared" si="451"/>
        <v>113.04468045574367</v>
      </c>
      <c r="AB877" s="45">
        <f t="shared" si="452"/>
        <v>3.7774000000000001</v>
      </c>
      <c r="AC877" s="2" t="str">
        <f t="shared" si="438"/>
        <v>TY1</v>
      </c>
      <c r="AD877">
        <f t="shared" si="439"/>
        <v>113.03125</v>
      </c>
      <c r="AE877">
        <f t="shared" si="440"/>
        <v>113.578125</v>
      </c>
      <c r="AF877" s="49">
        <f t="shared" si="467"/>
        <v>-0.546875</v>
      </c>
      <c r="AG877" s="3">
        <f t="shared" si="453"/>
        <v>113.04468045574367</v>
      </c>
      <c r="AH877">
        <f t="shared" si="454"/>
        <v>113.33131552157332</v>
      </c>
      <c r="AI877" s="51">
        <f t="shared" si="455"/>
        <v>-0.2866350658296426</v>
      </c>
      <c r="AJ877" s="52">
        <f t="shared" si="456"/>
        <v>0.2602399341703574</v>
      </c>
      <c r="AK877" s="2">
        <v>44966</v>
      </c>
      <c r="AL877" t="str">
        <v>91282CGB</v>
      </c>
      <c r="AM877">
        <v>3.4977999999999998</v>
      </c>
      <c r="AN877">
        <v>4.6008300000000002</v>
      </c>
      <c r="AO877">
        <v>0.88700000000000001</v>
      </c>
      <c r="AP877">
        <v>113.578125</v>
      </c>
      <c r="AQ877">
        <f>VLOOKUP(AL877,工作表1!$F$3:$G$1000,2,FALSE)</f>
        <v>3.875</v>
      </c>
      <c r="AR877" t="str">
        <f>VLOOKUP(AL877,工作表1!$F$3:$H$1000,3,FALSE)</f>
        <v>2029/12/31</v>
      </c>
      <c r="AS877">
        <f t="shared" si="441"/>
        <v>4.78505</v>
      </c>
      <c r="AT877">
        <f t="shared" si="442"/>
        <v>-0.91005000000000003</v>
      </c>
      <c r="AU877" s="43">
        <f t="shared" si="457"/>
        <v>45107</v>
      </c>
      <c r="AV877" s="43">
        <f t="shared" si="443"/>
        <v>45107</v>
      </c>
      <c r="AW877" s="45">
        <f t="shared" si="458"/>
        <v>0.43888121546961328</v>
      </c>
      <c r="AX877" s="45">
        <f t="shared" si="459"/>
        <v>1.925182585332627</v>
      </c>
      <c r="AY877" s="47">
        <f t="shared" si="460"/>
        <v>100.40010080218651</v>
      </c>
      <c r="AZ877" s="47">
        <f t="shared" si="461"/>
        <v>113.33131552157332</v>
      </c>
      <c r="BA877" s="43"/>
      <c r="BC877" s="2">
        <v>44965</v>
      </c>
      <c r="BD877" t="str">
        <v>912828ZQ</v>
      </c>
      <c r="BE877">
        <v>28.329000000000001</v>
      </c>
      <c r="BF877">
        <v>2.8973800000000001</v>
      </c>
      <c r="BG877">
        <v>0.71419999999999995</v>
      </c>
      <c r="BH877">
        <v>114.640625</v>
      </c>
      <c r="BI877">
        <f>VLOOKUP(BD877,工作表1!$K$3:$L$1000,2,FALSE)</f>
        <v>0.625</v>
      </c>
      <c r="BJ877" t="str">
        <f>VLOOKUP(BD877,工作表1!$K$3:$M$1000,3,FALSE)</f>
        <v>2030/5/15</v>
      </c>
      <c r="BK877">
        <f t="shared" si="444"/>
        <v>4.7610000000000001</v>
      </c>
      <c r="BL877">
        <f t="shared" si="445"/>
        <v>-4.1360000000000001</v>
      </c>
      <c r="BM877" s="43">
        <f t="shared" si="462"/>
        <v>45061</v>
      </c>
      <c r="BN877" s="43">
        <f t="shared" si="446"/>
        <v>45198</v>
      </c>
      <c r="BO877" s="45">
        <f t="shared" si="463"/>
        <v>0.14848066298342541</v>
      </c>
      <c r="BP877" s="45">
        <f t="shared" si="464"/>
        <v>0.54574093695602821</v>
      </c>
      <c r="BQ877" s="47">
        <f t="shared" si="465"/>
        <v>80.750035324338825</v>
      </c>
      <c r="BR877" s="47">
        <f t="shared" si="466"/>
        <v>113.33143125322202</v>
      </c>
    </row>
    <row r="878" spans="6:70" x14ac:dyDescent="0.25">
      <c r="F878" s="2">
        <v>44984</v>
      </c>
      <c r="G878">
        <v>4.9164000000000003</v>
      </c>
      <c r="H878" s="43">
        <v>45007</v>
      </c>
      <c r="I878">
        <v>3.4885999999999999</v>
      </c>
      <c r="L878" s="2">
        <v>44965</v>
      </c>
      <c r="M878" t="str">
        <v>91282CFL</v>
      </c>
      <c r="N878">
        <v>3.3872</v>
      </c>
      <c r="O878">
        <v>3.8517000000000001</v>
      </c>
      <c r="P878">
        <v>0.88700000000000001</v>
      </c>
      <c r="Q878">
        <v>113.40625</v>
      </c>
      <c r="R878">
        <f>VLOOKUP(M878,工作表1!$A$3:$B$1000,2,FALSE)</f>
        <v>3.875</v>
      </c>
      <c r="S878" t="str">
        <f>VLOOKUP(M878,工作表1!$A$3:$C$1000,3,FALSE)</f>
        <v>2029/9/30</v>
      </c>
      <c r="T878">
        <f t="shared" si="436"/>
        <v>4.7610000000000001</v>
      </c>
      <c r="U878">
        <f t="shared" si="435"/>
        <v>-0.88600000000000012</v>
      </c>
      <c r="V878" s="43">
        <f t="shared" si="447"/>
        <v>45016</v>
      </c>
      <c r="W878" s="43">
        <f t="shared" si="437"/>
        <v>45016</v>
      </c>
      <c r="X878" s="45">
        <f t="shared" si="448"/>
        <v>1.4129834254143647</v>
      </c>
      <c r="Y878" s="45">
        <f t="shared" si="449"/>
        <v>1.9438053432225839</v>
      </c>
      <c r="Z878" s="47">
        <f t="shared" si="450"/>
        <v>100.55486076877754</v>
      </c>
      <c r="AA878" s="47">
        <f t="shared" si="451"/>
        <v>113.41159342899354</v>
      </c>
      <c r="AB878" s="45">
        <f t="shared" si="452"/>
        <v>3.7075</v>
      </c>
      <c r="AC878" s="2" t="str">
        <f t="shared" si="438"/>
        <v>TY1</v>
      </c>
      <c r="AD878">
        <f t="shared" si="439"/>
        <v>113.40625</v>
      </c>
      <c r="AE878">
        <f t="shared" si="440"/>
        <v>113.953125</v>
      </c>
      <c r="AF878" s="49">
        <f t="shared" si="467"/>
        <v>-0.546875</v>
      </c>
      <c r="AG878" s="3">
        <f t="shared" si="453"/>
        <v>113.41159342899354</v>
      </c>
      <c r="AH878">
        <f t="shared" si="454"/>
        <v>113.69146755743915</v>
      </c>
      <c r="AI878" s="51">
        <f t="shared" si="455"/>
        <v>-0.27987412844561277</v>
      </c>
      <c r="AJ878" s="52">
        <f t="shared" si="456"/>
        <v>0.26700087155438723</v>
      </c>
      <c r="AK878" s="2">
        <v>44965</v>
      </c>
      <c r="AL878" t="str">
        <v>91282CGB</v>
      </c>
      <c r="AM878">
        <v>3.4464000000000001</v>
      </c>
      <c r="AN878">
        <v>4.5922999999999998</v>
      </c>
      <c r="AO878">
        <v>0.88700000000000001</v>
      </c>
      <c r="AP878">
        <v>113.953125</v>
      </c>
      <c r="AQ878">
        <f>VLOOKUP(AL878,工作表1!$F$3:$G$1000,2,FALSE)</f>
        <v>3.875</v>
      </c>
      <c r="AR878" t="str">
        <f>VLOOKUP(AL878,工作表1!$F$3:$H$1000,3,FALSE)</f>
        <v>2029/12/31</v>
      </c>
      <c r="AS878">
        <f t="shared" si="441"/>
        <v>4.7610000000000001</v>
      </c>
      <c r="AT878">
        <f t="shared" si="442"/>
        <v>-0.88600000000000012</v>
      </c>
      <c r="AU878" s="43">
        <f t="shared" si="457"/>
        <v>45107</v>
      </c>
      <c r="AV878" s="43">
        <f t="shared" si="443"/>
        <v>45107</v>
      </c>
      <c r="AW878" s="45">
        <f t="shared" si="458"/>
        <v>0.42817679558011046</v>
      </c>
      <c r="AX878" s="45">
        <f t="shared" si="459"/>
        <v>1.9250946037992884</v>
      </c>
      <c r="AY878" s="47">
        <f t="shared" si="460"/>
        <v>100.7280839837225</v>
      </c>
      <c r="AZ878" s="47">
        <f t="shared" si="461"/>
        <v>113.69146755743915</v>
      </c>
      <c r="BA878" s="43"/>
      <c r="BC878" s="2">
        <v>44964</v>
      </c>
      <c r="BD878" t="str">
        <v>912828ZQ</v>
      </c>
      <c r="BE878">
        <v>27.845099999999999</v>
      </c>
      <c r="BF878">
        <v>2.9277000000000002</v>
      </c>
      <c r="BG878">
        <v>0.71419999999999995</v>
      </c>
      <c r="BH878">
        <v>114.46875</v>
      </c>
      <c r="BI878">
        <f>VLOOKUP(BD878,工作表1!$K$3:$L$1000,2,FALSE)</f>
        <v>0.625</v>
      </c>
      <c r="BJ878" t="str">
        <f>VLOOKUP(BD878,工作表1!$K$3:$M$1000,3,FALSE)</f>
        <v>2030/5/15</v>
      </c>
      <c r="BK878">
        <f t="shared" si="444"/>
        <v>4.7565999999999997</v>
      </c>
      <c r="BL878">
        <f t="shared" si="445"/>
        <v>-4.1315999999999997</v>
      </c>
      <c r="BM878" s="43">
        <f t="shared" si="462"/>
        <v>45061</v>
      </c>
      <c r="BN878" s="43">
        <f t="shared" si="446"/>
        <v>45198</v>
      </c>
      <c r="BO878" s="45">
        <f t="shared" si="463"/>
        <v>0.14675414364640885</v>
      </c>
      <c r="BP878" s="45">
        <f t="shared" si="464"/>
        <v>0.54572674638613494</v>
      </c>
      <c r="BQ878" s="47">
        <f t="shared" si="465"/>
        <v>80.609196594697707</v>
      </c>
      <c r="BR878" s="47">
        <f t="shared" si="466"/>
        <v>113.13140037200652</v>
      </c>
    </row>
    <row r="879" spans="6:70" x14ac:dyDescent="0.25">
      <c r="F879" s="2">
        <v>44981</v>
      </c>
      <c r="G879">
        <v>4.9120999999999997</v>
      </c>
      <c r="H879" s="43">
        <v>45006</v>
      </c>
      <c r="I879">
        <v>3.6960999999999999</v>
      </c>
      <c r="L879" s="2">
        <v>44964</v>
      </c>
      <c r="M879" t="str">
        <v>91282CFT</v>
      </c>
      <c r="N879">
        <v>3.4594999999999998</v>
      </c>
      <c r="O879">
        <v>3.8500999999999999</v>
      </c>
      <c r="P879">
        <v>0.89370000000000005</v>
      </c>
      <c r="Q879">
        <v>113.234375</v>
      </c>
      <c r="R879">
        <f>VLOOKUP(M879,工作表1!$A$3:$B$1000,2,FALSE)</f>
        <v>4</v>
      </c>
      <c r="S879" t="str">
        <f>VLOOKUP(M879,工作表1!$A$3:$C$1000,3,FALSE)</f>
        <v>2029/10/31</v>
      </c>
      <c r="T879">
        <f t="shared" si="436"/>
        <v>4.7565999999999997</v>
      </c>
      <c r="U879">
        <f t="shared" si="435"/>
        <v>-0.75659999999999972</v>
      </c>
      <c r="V879" s="43">
        <f t="shared" si="447"/>
        <v>45046</v>
      </c>
      <c r="W879" s="43">
        <f t="shared" si="437"/>
        <v>45016</v>
      </c>
      <c r="X879" s="45">
        <f t="shared" si="448"/>
        <v>1.1049723756906078</v>
      </c>
      <c r="Y879" s="45">
        <f t="shared" si="449"/>
        <v>1.663876485279649</v>
      </c>
      <c r="Z879" s="47">
        <f t="shared" si="450"/>
        <v>101.17671172117541</v>
      </c>
      <c r="AA879" s="47">
        <f t="shared" si="451"/>
        <v>113.25739671325566</v>
      </c>
      <c r="AB879" s="45">
        <f t="shared" si="452"/>
        <v>3.7643</v>
      </c>
      <c r="AC879" s="2" t="str">
        <f t="shared" si="438"/>
        <v>TY1</v>
      </c>
      <c r="AD879">
        <f t="shared" si="439"/>
        <v>113.234375</v>
      </c>
      <c r="AE879">
        <f t="shared" si="440"/>
        <v>113.78125</v>
      </c>
      <c r="AF879" s="49">
        <f t="shared" si="467"/>
        <v>-0.546875</v>
      </c>
      <c r="AG879" s="3">
        <f t="shared" si="453"/>
        <v>113.25739671325566</v>
      </c>
      <c r="AH879">
        <f t="shared" si="454"/>
        <v>113.5141499954149</v>
      </c>
      <c r="AI879" s="51">
        <f t="shared" si="455"/>
        <v>-0.25675328215923798</v>
      </c>
      <c r="AJ879" s="52">
        <f t="shared" si="456"/>
        <v>0.29012171784076202</v>
      </c>
      <c r="AK879" s="2">
        <v>44964</v>
      </c>
      <c r="AL879" t="str">
        <v>91282CGB</v>
      </c>
      <c r="AM879">
        <v>3.3418000000000001</v>
      </c>
      <c r="AN879">
        <v>4.6039300000000001</v>
      </c>
      <c r="AO879">
        <v>0.88700000000000001</v>
      </c>
      <c r="AP879">
        <v>113.78125</v>
      </c>
      <c r="AQ879">
        <f>VLOOKUP(AL879,工作表1!$F$3:$G$1000,2,FALSE)</f>
        <v>3.875</v>
      </c>
      <c r="AR879" t="str">
        <f>VLOOKUP(AL879,工作表1!$F$3:$H$1000,3,FALSE)</f>
        <v>2029/12/31</v>
      </c>
      <c r="AS879">
        <f t="shared" si="441"/>
        <v>4.7565999999999997</v>
      </c>
      <c r="AT879">
        <f t="shared" si="442"/>
        <v>-0.88159999999999972</v>
      </c>
      <c r="AU879" s="43">
        <f t="shared" si="457"/>
        <v>45107</v>
      </c>
      <c r="AV879" s="43">
        <f t="shared" si="443"/>
        <v>45107</v>
      </c>
      <c r="AW879" s="45">
        <f t="shared" si="458"/>
        <v>0.41747237569060774</v>
      </c>
      <c r="AX879" s="45">
        <f t="shared" si="459"/>
        <v>1.9250066222659503</v>
      </c>
      <c r="AY879" s="47">
        <f t="shared" si="460"/>
        <v>100.57171440970775</v>
      </c>
      <c r="AZ879" s="47">
        <f t="shared" si="461"/>
        <v>113.5141499954149</v>
      </c>
      <c r="BA879" s="43"/>
      <c r="BC879" s="2">
        <v>44963</v>
      </c>
      <c r="BD879" t="str">
        <v>912828ZQ</v>
      </c>
      <c r="BE879">
        <v>28.917400000000001</v>
      </c>
      <c r="BF879">
        <v>2.8765100000000001</v>
      </c>
      <c r="BG879">
        <v>0.71419999999999995</v>
      </c>
      <c r="BH879">
        <v>114.75</v>
      </c>
      <c r="BI879">
        <f>VLOOKUP(BD879,工作表1!$K$3:$L$1000,2,FALSE)</f>
        <v>0.625</v>
      </c>
      <c r="BJ879" t="str">
        <f>VLOOKUP(BD879,工作表1!$K$3:$M$1000,3,FALSE)</f>
        <v>2030/5/15</v>
      </c>
      <c r="BK879">
        <f t="shared" si="444"/>
        <v>4.7510000000000003</v>
      </c>
      <c r="BL879">
        <f t="shared" si="445"/>
        <v>-4.1260000000000003</v>
      </c>
      <c r="BM879" s="43">
        <f t="shared" si="462"/>
        <v>45061</v>
      </c>
      <c r="BN879" s="43">
        <f t="shared" si="446"/>
        <v>45198</v>
      </c>
      <c r="BO879" s="45">
        <f t="shared" si="463"/>
        <v>0.14502762430939226</v>
      </c>
      <c r="BP879" s="45">
        <f t="shared" si="464"/>
        <v>0.54571255581624167</v>
      </c>
      <c r="BQ879" s="47">
        <f t="shared" si="465"/>
        <v>80.815514199766696</v>
      </c>
      <c r="BR879" s="47">
        <f t="shared" si="466"/>
        <v>113.41632033126382</v>
      </c>
    </row>
    <row r="880" spans="6:70" x14ac:dyDescent="0.25">
      <c r="F880" s="2">
        <v>44980</v>
      </c>
      <c r="G880">
        <v>4.9112</v>
      </c>
      <c r="H880" s="43">
        <v>45005</v>
      </c>
      <c r="I880">
        <v>3.5619000000000001</v>
      </c>
      <c r="L880" s="2">
        <v>44963</v>
      </c>
      <c r="M880" t="str">
        <v>91282CFL</v>
      </c>
      <c r="N880">
        <v>3.3852000000000002</v>
      </c>
      <c r="O880">
        <v>3.87927</v>
      </c>
      <c r="P880">
        <v>0.88700000000000001</v>
      </c>
      <c r="Q880">
        <v>113.5</v>
      </c>
      <c r="R880">
        <f>VLOOKUP(M880,工作表1!$A$3:$B$1000,2,FALSE)</f>
        <v>3.875</v>
      </c>
      <c r="S880" t="str">
        <f>VLOOKUP(M880,工作表1!$A$3:$C$1000,3,FALSE)</f>
        <v>2029/9/30</v>
      </c>
      <c r="T880">
        <f t="shared" si="436"/>
        <v>4.7510000000000003</v>
      </c>
      <c r="U880">
        <f t="shared" si="435"/>
        <v>-0.87600000000000033</v>
      </c>
      <c r="V880" s="43">
        <f t="shared" si="447"/>
        <v>45016</v>
      </c>
      <c r="W880" s="43">
        <f t="shared" si="437"/>
        <v>45016</v>
      </c>
      <c r="X880" s="45">
        <f t="shared" si="448"/>
        <v>1.3915745856353592</v>
      </c>
      <c r="Y880" s="45">
        <f t="shared" si="449"/>
        <v>1.9436293801559072</v>
      </c>
      <c r="Z880" s="47">
        <f t="shared" si="450"/>
        <v>100.61102824792964</v>
      </c>
      <c r="AA880" s="47">
        <f t="shared" si="451"/>
        <v>113.47514691131288</v>
      </c>
      <c r="AB880" s="45">
        <f t="shared" si="452"/>
        <v>3.7435</v>
      </c>
      <c r="AC880" s="2" t="str">
        <f t="shared" si="438"/>
        <v>TY1</v>
      </c>
      <c r="AD880">
        <f t="shared" si="439"/>
        <v>113.5</v>
      </c>
      <c r="AE880">
        <f t="shared" si="440"/>
        <v>114.0625</v>
      </c>
      <c r="AF880" s="49">
        <f t="shared" si="467"/>
        <v>-0.5625</v>
      </c>
      <c r="AG880" s="3">
        <f t="shared" si="453"/>
        <v>113.47514691131288</v>
      </c>
      <c r="AH880">
        <f t="shared" si="454"/>
        <v>113.74780526419329</v>
      </c>
      <c r="AI880" s="51">
        <f t="shared" si="455"/>
        <v>-0.27265835288041274</v>
      </c>
      <c r="AJ880" s="52">
        <f t="shared" si="456"/>
        <v>0.28984164711958726</v>
      </c>
      <c r="AK880" s="2">
        <v>44963</v>
      </c>
      <c r="AL880" t="str">
        <v>91282CGB</v>
      </c>
      <c r="AM880">
        <v>3.1598000000000002</v>
      </c>
      <c r="AN880">
        <v>4.6256000000000004</v>
      </c>
      <c r="AO880">
        <v>0.88700000000000001</v>
      </c>
      <c r="AP880">
        <v>114.0625</v>
      </c>
      <c r="AQ880">
        <f>VLOOKUP(AL880,工作表1!$F$3:$G$1000,2,FALSE)</f>
        <v>3.875</v>
      </c>
      <c r="AR880" t="str">
        <f>VLOOKUP(AL880,工作表1!$F$3:$H$1000,3,FALSE)</f>
        <v>2029/12/31</v>
      </c>
      <c r="AS880">
        <f t="shared" si="441"/>
        <v>4.7510000000000003</v>
      </c>
      <c r="AT880">
        <f t="shared" si="442"/>
        <v>-0.87600000000000033</v>
      </c>
      <c r="AU880" s="43">
        <f t="shared" si="457"/>
        <v>45107</v>
      </c>
      <c r="AV880" s="43">
        <f t="shared" si="443"/>
        <v>45107</v>
      </c>
      <c r="AW880" s="45">
        <f t="shared" si="458"/>
        <v>0.40676795580110497</v>
      </c>
      <c r="AX880" s="45">
        <f t="shared" si="459"/>
        <v>1.924918640732612</v>
      </c>
      <c r="AY880" s="47">
        <f t="shared" si="460"/>
        <v>100.78037884772606</v>
      </c>
      <c r="AZ880" s="47">
        <f t="shared" si="461"/>
        <v>113.74780526419329</v>
      </c>
      <c r="BA880" s="43"/>
      <c r="BC880" s="2">
        <v>44960</v>
      </c>
      <c r="BD880" t="str">
        <v>912828ZQ</v>
      </c>
      <c r="BE880">
        <v>31.795100000000001</v>
      </c>
      <c r="BF880">
        <v>2.7289300000000001</v>
      </c>
      <c r="BG880">
        <v>0.71419999999999995</v>
      </c>
      <c r="BH880">
        <v>115.671875</v>
      </c>
      <c r="BI880">
        <f>VLOOKUP(BD880,工作表1!$K$3:$L$1000,2,FALSE)</f>
        <v>0.625</v>
      </c>
      <c r="BJ880" t="str">
        <f>VLOOKUP(BD880,工作表1!$K$3:$M$1000,3,FALSE)</f>
        <v>2030/5/15</v>
      </c>
      <c r="BK880">
        <f t="shared" si="444"/>
        <v>4.7364100000000002</v>
      </c>
      <c r="BL880">
        <f t="shared" si="445"/>
        <v>-4.1114100000000002</v>
      </c>
      <c r="BM880" s="43">
        <f t="shared" si="462"/>
        <v>45061</v>
      </c>
      <c r="BN880" s="43">
        <f t="shared" si="446"/>
        <v>45198</v>
      </c>
      <c r="BO880" s="45">
        <f t="shared" si="463"/>
        <v>0.14330110497237569</v>
      </c>
      <c r="BP880" s="45">
        <f t="shared" si="464"/>
        <v>0.54569836524634829</v>
      </c>
      <c r="BQ880" s="47">
        <f t="shared" si="465"/>
        <v>81.535470922158083</v>
      </c>
      <c r="BR880" s="47">
        <f t="shared" si="466"/>
        <v>114.41216094858477</v>
      </c>
    </row>
    <row r="881" spans="6:70" x14ac:dyDescent="0.25">
      <c r="F881" s="2">
        <v>44979</v>
      </c>
      <c r="G881">
        <v>4.8795000000000002</v>
      </c>
      <c r="H881" s="43">
        <v>45002</v>
      </c>
      <c r="I881">
        <v>3.4942000000000002</v>
      </c>
      <c r="L881" s="2">
        <v>44960</v>
      </c>
      <c r="M881" t="str">
        <v>91282CFT</v>
      </c>
      <c r="N881">
        <v>2.8477000000000001</v>
      </c>
      <c r="O881">
        <v>4.0109399999999997</v>
      </c>
      <c r="P881">
        <v>0.89370000000000005</v>
      </c>
      <c r="Q881">
        <v>114.421875</v>
      </c>
      <c r="R881">
        <f>VLOOKUP(M881,工作表1!$A$3:$B$1000,2,FALSE)</f>
        <v>4</v>
      </c>
      <c r="S881" t="str">
        <f>VLOOKUP(M881,工作表1!$A$3:$C$1000,3,FALSE)</f>
        <v>2029/10/31</v>
      </c>
      <c r="T881">
        <f t="shared" si="436"/>
        <v>4.7364100000000002</v>
      </c>
      <c r="U881">
        <f t="shared" si="435"/>
        <v>-0.73641000000000023</v>
      </c>
      <c r="V881" s="43">
        <f t="shared" si="447"/>
        <v>45046</v>
      </c>
      <c r="W881" s="43">
        <f t="shared" si="437"/>
        <v>45016</v>
      </c>
      <c r="X881" s="45">
        <f t="shared" si="448"/>
        <v>1.0828729281767955</v>
      </c>
      <c r="Y881" s="45">
        <f t="shared" si="449"/>
        <v>1.6636948459850145</v>
      </c>
      <c r="Z881" s="47">
        <f t="shared" si="450"/>
        <v>102.1838403363811</v>
      </c>
      <c r="AA881" s="47">
        <f t="shared" si="451"/>
        <v>114.38280866156514</v>
      </c>
      <c r="AB881" s="45">
        <f t="shared" si="452"/>
        <v>3.5943000000000001</v>
      </c>
      <c r="AC881" s="2" t="str">
        <f t="shared" si="438"/>
        <v>TY1</v>
      </c>
      <c r="AD881">
        <f t="shared" si="439"/>
        <v>114.421875</v>
      </c>
      <c r="AE881">
        <f t="shared" si="440"/>
        <v>114.984375</v>
      </c>
      <c r="AF881" s="49">
        <f t="shared" si="467"/>
        <v>-0.5625</v>
      </c>
      <c r="AG881" s="3">
        <f t="shared" si="453"/>
        <v>114.38280866156514</v>
      </c>
      <c r="AH881">
        <f t="shared" si="454"/>
        <v>114.63974851948237</v>
      </c>
      <c r="AI881" s="51">
        <f t="shared" si="455"/>
        <v>-0.25693985791723151</v>
      </c>
      <c r="AJ881" s="52">
        <f t="shared" si="456"/>
        <v>0.30556014208276849</v>
      </c>
      <c r="AK881" s="2">
        <v>44960</v>
      </c>
      <c r="AL881" t="str">
        <v>91282CGB</v>
      </c>
      <c r="AM881">
        <v>2.5752000000000002</v>
      </c>
      <c r="AN881">
        <v>4.6355899999999997</v>
      </c>
      <c r="AO881">
        <v>0.88700000000000001</v>
      </c>
      <c r="AP881">
        <v>114.984375</v>
      </c>
      <c r="AQ881">
        <f>VLOOKUP(AL881,工作表1!$F$3:$G$1000,2,FALSE)</f>
        <v>3.875</v>
      </c>
      <c r="AR881" t="str">
        <f>VLOOKUP(AL881,工作表1!$F$3:$H$1000,3,FALSE)</f>
        <v>2029/12/31</v>
      </c>
      <c r="AS881">
        <f t="shared" si="441"/>
        <v>4.7364100000000002</v>
      </c>
      <c r="AT881">
        <f t="shared" si="442"/>
        <v>-0.86141000000000023</v>
      </c>
      <c r="AU881" s="43">
        <f t="shared" si="457"/>
        <v>45107</v>
      </c>
      <c r="AV881" s="43">
        <f t="shared" si="443"/>
        <v>45107</v>
      </c>
      <c r="AW881" s="45">
        <f t="shared" si="458"/>
        <v>0.3960635359116022</v>
      </c>
      <c r="AX881" s="45">
        <f t="shared" si="459"/>
        <v>1.9248306591992734</v>
      </c>
      <c r="AY881" s="47">
        <f t="shared" si="460"/>
        <v>101.57657184089045</v>
      </c>
      <c r="AZ881" s="47">
        <f t="shared" si="461"/>
        <v>114.63974851948237</v>
      </c>
      <c r="BA881" s="43"/>
      <c r="BC881" s="2">
        <v>44959</v>
      </c>
      <c r="BD881" t="str">
        <v>912828ZQ</v>
      </c>
      <c r="BE881">
        <v>36.597999999999999</v>
      </c>
      <c r="BF881">
        <v>2.49763</v>
      </c>
      <c r="BG881">
        <v>0.71419999999999995</v>
      </c>
      <c r="BH881">
        <v>116.828125</v>
      </c>
      <c r="BI881">
        <f>VLOOKUP(BD881,工作表1!$K$3:$L$1000,2,FALSE)</f>
        <v>0.625</v>
      </c>
      <c r="BJ881" t="str">
        <f>VLOOKUP(BD881,工作表1!$K$3:$M$1000,3,FALSE)</f>
        <v>2030/5/15</v>
      </c>
      <c r="BK881">
        <f t="shared" si="444"/>
        <v>4.7145000000000001</v>
      </c>
      <c r="BL881">
        <f t="shared" si="445"/>
        <v>-4.0895000000000001</v>
      </c>
      <c r="BM881" s="43">
        <f t="shared" si="462"/>
        <v>45061</v>
      </c>
      <c r="BN881" s="43">
        <f t="shared" si="446"/>
        <v>45198</v>
      </c>
      <c r="BO881" s="45">
        <f t="shared" si="463"/>
        <v>0.13812154696132595</v>
      </c>
      <c r="BP881" s="45">
        <f t="shared" si="464"/>
        <v>0.54565579353666838</v>
      </c>
      <c r="BQ881" s="47">
        <f t="shared" si="465"/>
        <v>82.470673096473448</v>
      </c>
      <c r="BR881" s="47">
        <f t="shared" si="466"/>
        <v>115.70449596590295</v>
      </c>
    </row>
    <row r="882" spans="6:70" x14ac:dyDescent="0.25">
      <c r="F882" s="2">
        <v>44978</v>
      </c>
      <c r="G882">
        <v>4.8666499999999999</v>
      </c>
      <c r="H882" s="43">
        <v>45001</v>
      </c>
      <c r="I882">
        <v>3.6865000000000001</v>
      </c>
      <c r="L882" s="2">
        <v>44959</v>
      </c>
      <c r="M882" t="str">
        <v>91282CFT</v>
      </c>
      <c r="N882">
        <v>2.5983999999999998</v>
      </c>
      <c r="O882">
        <v>4.0953600000000003</v>
      </c>
      <c r="P882">
        <v>0.89370000000000005</v>
      </c>
      <c r="Q882">
        <v>115.546875</v>
      </c>
      <c r="R882">
        <f>VLOOKUP(M882,工作表1!$A$3:$B$1000,2,FALSE)</f>
        <v>4</v>
      </c>
      <c r="S882" t="str">
        <f>VLOOKUP(M882,工作表1!$A$3:$C$1000,3,FALSE)</f>
        <v>2029/10/31</v>
      </c>
      <c r="T882">
        <f t="shared" si="436"/>
        <v>4.7145000000000001</v>
      </c>
      <c r="U882">
        <f t="shared" si="435"/>
        <v>-0.71450000000000014</v>
      </c>
      <c r="V882" s="43">
        <f t="shared" si="447"/>
        <v>45046</v>
      </c>
      <c r="W882" s="43">
        <f t="shared" si="437"/>
        <v>45016</v>
      </c>
      <c r="X882" s="45">
        <f t="shared" si="448"/>
        <v>1.0497237569060773</v>
      </c>
      <c r="Y882" s="45">
        <f t="shared" si="449"/>
        <v>1.6634223870430636</v>
      </c>
      <c r="Z882" s="47">
        <f t="shared" si="450"/>
        <v>103.19015774032772</v>
      </c>
      <c r="AA882" s="47">
        <f t="shared" si="451"/>
        <v>115.50754584543233</v>
      </c>
      <c r="AB882" s="45">
        <f t="shared" si="452"/>
        <v>3.4392</v>
      </c>
      <c r="AC882" s="2" t="str">
        <f t="shared" si="438"/>
        <v>TY1</v>
      </c>
      <c r="AD882">
        <f t="shared" si="439"/>
        <v>115.546875</v>
      </c>
      <c r="AE882">
        <f t="shared" si="440"/>
        <v>116.140625</v>
      </c>
      <c r="AF882" s="49">
        <f t="shared" si="467"/>
        <v>-0.59375</v>
      </c>
      <c r="AG882" s="3">
        <f t="shared" si="453"/>
        <v>115.50754584543233</v>
      </c>
      <c r="AH882">
        <f t="shared" si="454"/>
        <v>115.80610621285234</v>
      </c>
      <c r="AI882" s="51">
        <f t="shared" si="455"/>
        <v>-0.29856036742000924</v>
      </c>
      <c r="AJ882" s="52">
        <f t="shared" si="456"/>
        <v>0.29518963257999076</v>
      </c>
      <c r="AK882" s="2">
        <v>44959</v>
      </c>
      <c r="AL882" t="str">
        <v>91282CGB</v>
      </c>
      <c r="AM882">
        <v>2.5316000000000001</v>
      </c>
      <c r="AN882">
        <v>4.5973800000000002</v>
      </c>
      <c r="AO882">
        <v>0.88700000000000001</v>
      </c>
      <c r="AP882">
        <v>116.140625</v>
      </c>
      <c r="AQ882">
        <f>VLOOKUP(AL882,工作表1!$F$3:$G$1000,2,FALSE)</f>
        <v>3.875</v>
      </c>
      <c r="AR882" t="str">
        <f>VLOOKUP(AL882,工作表1!$F$3:$H$1000,3,FALSE)</f>
        <v>2029/12/31</v>
      </c>
      <c r="AS882">
        <f t="shared" si="441"/>
        <v>4.7145000000000001</v>
      </c>
      <c r="AT882">
        <f t="shared" si="442"/>
        <v>-0.83950000000000014</v>
      </c>
      <c r="AU882" s="43">
        <f t="shared" si="457"/>
        <v>45107</v>
      </c>
      <c r="AV882" s="43">
        <f t="shared" si="443"/>
        <v>45107</v>
      </c>
      <c r="AW882" s="45">
        <f t="shared" si="458"/>
        <v>0.3639502762430939</v>
      </c>
      <c r="AX882" s="45">
        <f t="shared" si="459"/>
        <v>1.9245667145992584</v>
      </c>
      <c r="AY882" s="47">
        <f t="shared" si="460"/>
        <v>102.61780925874523</v>
      </c>
      <c r="AZ882" s="47">
        <f t="shared" si="461"/>
        <v>115.80610621285234</v>
      </c>
      <c r="BA882" s="43"/>
      <c r="BC882" s="2">
        <v>44958</v>
      </c>
      <c r="BD882" t="str">
        <v>912828ZQ</v>
      </c>
      <c r="BE882">
        <v>38.183100000000003</v>
      </c>
      <c r="BF882">
        <v>2.4174699999999998</v>
      </c>
      <c r="BG882">
        <v>0.71419999999999995</v>
      </c>
      <c r="BH882">
        <v>116.75</v>
      </c>
      <c r="BI882">
        <f>VLOOKUP(BD882,工作表1!$K$3:$L$1000,2,FALSE)</f>
        <v>0.625</v>
      </c>
      <c r="BJ882" t="str">
        <f>VLOOKUP(BD882,工作表1!$K$3:$M$1000,3,FALSE)</f>
        <v>2030/5/15</v>
      </c>
      <c r="BK882">
        <f t="shared" si="444"/>
        <v>4.7034500000000001</v>
      </c>
      <c r="BL882">
        <f t="shared" si="445"/>
        <v>-4.0784500000000001</v>
      </c>
      <c r="BM882" s="43">
        <f t="shared" si="462"/>
        <v>45061</v>
      </c>
      <c r="BN882" s="43">
        <f t="shared" si="446"/>
        <v>45198</v>
      </c>
      <c r="BO882" s="45">
        <f t="shared" si="463"/>
        <v>0.13639502762430938</v>
      </c>
      <c r="BP882" s="45">
        <f t="shared" si="464"/>
        <v>0.54564160296677511</v>
      </c>
      <c r="BQ882" s="47">
        <f t="shared" si="465"/>
        <v>82.455461469410835</v>
      </c>
      <c r="BR882" s="47">
        <f t="shared" si="466"/>
        <v>115.67389905481822</v>
      </c>
    </row>
    <row r="883" spans="6:70" x14ac:dyDescent="0.25">
      <c r="F883" s="2">
        <v>44977</v>
      </c>
      <c r="G883">
        <v>4.8479999999999999</v>
      </c>
      <c r="H883" s="43">
        <v>45000</v>
      </c>
      <c r="I883">
        <v>3.5301</v>
      </c>
      <c r="L883" s="2">
        <v>44958</v>
      </c>
      <c r="M883" t="str">
        <v>91282CFT</v>
      </c>
      <c r="N883">
        <v>3.4573</v>
      </c>
      <c r="O883">
        <v>3.9432999999999998</v>
      </c>
      <c r="P883">
        <v>0.89370000000000005</v>
      </c>
      <c r="Q883">
        <v>115.484375</v>
      </c>
      <c r="R883">
        <f>VLOOKUP(M883,工作表1!$A$3:$B$1000,2,FALSE)</f>
        <v>4</v>
      </c>
      <c r="S883" t="str">
        <f>VLOOKUP(M883,工作表1!$A$3:$C$1000,3,FALSE)</f>
        <v>2029/10/31</v>
      </c>
      <c r="T883">
        <f t="shared" si="436"/>
        <v>4.7034500000000001</v>
      </c>
      <c r="U883">
        <f t="shared" si="435"/>
        <v>-0.70345000000000013</v>
      </c>
      <c r="V883" s="43">
        <f t="shared" si="447"/>
        <v>45046</v>
      </c>
      <c r="W883" s="43">
        <f t="shared" si="437"/>
        <v>45016</v>
      </c>
      <c r="X883" s="45">
        <f t="shared" si="448"/>
        <v>1.0386740331491713</v>
      </c>
      <c r="Y883" s="45">
        <f t="shared" si="449"/>
        <v>1.6633315673957467</v>
      </c>
      <c r="Z883" s="47">
        <f t="shared" si="450"/>
        <v>103.15964821057665</v>
      </c>
      <c r="AA883" s="47">
        <f t="shared" si="451"/>
        <v>115.47222769874298</v>
      </c>
      <c r="AB883" s="45">
        <f t="shared" si="452"/>
        <v>3.4670000000000001</v>
      </c>
      <c r="AC883" s="2" t="str">
        <f t="shared" si="438"/>
        <v>TY1</v>
      </c>
      <c r="AD883">
        <f t="shared" si="439"/>
        <v>115.484375</v>
      </c>
      <c r="AE883">
        <f t="shared" si="440"/>
        <v>116.0625</v>
      </c>
      <c r="AF883" s="49">
        <f t="shared" si="467"/>
        <v>-0.578125</v>
      </c>
      <c r="AG883" s="3">
        <f t="shared" si="453"/>
        <v>115.47222769874298</v>
      </c>
      <c r="AH883">
        <f t="shared" si="454"/>
        <v>115.74913898485495</v>
      </c>
      <c r="AI883" s="51">
        <f t="shared" si="455"/>
        <v>-0.27691128611196802</v>
      </c>
      <c r="AJ883" s="52">
        <f t="shared" si="456"/>
        <v>0.30121371388803198</v>
      </c>
      <c r="AK883" s="2">
        <v>44958</v>
      </c>
      <c r="AL883" t="str">
        <v>91282CGB</v>
      </c>
      <c r="AM883">
        <v>3.2246999999999999</v>
      </c>
      <c r="AN883">
        <v>4.5412999999999997</v>
      </c>
      <c r="AO883">
        <v>0.88700000000000001</v>
      </c>
      <c r="AP883">
        <v>116.0625</v>
      </c>
      <c r="AQ883">
        <f>VLOOKUP(AL883,工作表1!$F$3:$G$1000,2,FALSE)</f>
        <v>3.875</v>
      </c>
      <c r="AR883" t="str">
        <f>VLOOKUP(AL883,工作表1!$F$3:$H$1000,3,FALSE)</f>
        <v>2029/12/31</v>
      </c>
      <c r="AS883">
        <f t="shared" si="441"/>
        <v>4.7034500000000001</v>
      </c>
      <c r="AT883">
        <f t="shared" si="442"/>
        <v>-0.82845000000000013</v>
      </c>
      <c r="AU883" s="43">
        <f t="shared" si="457"/>
        <v>45107</v>
      </c>
      <c r="AV883" s="43">
        <f t="shared" si="443"/>
        <v>45107</v>
      </c>
      <c r="AW883" s="45">
        <f t="shared" si="458"/>
        <v>0.35324585635359118</v>
      </c>
      <c r="AX883" s="45">
        <f t="shared" si="459"/>
        <v>1.9244787330659199</v>
      </c>
      <c r="AY883" s="47">
        <f t="shared" si="460"/>
        <v>102.5711268199012</v>
      </c>
      <c r="AZ883" s="47">
        <f t="shared" si="461"/>
        <v>115.74913898485495</v>
      </c>
      <c r="BA883" s="43"/>
      <c r="BC883" s="2">
        <v>44957</v>
      </c>
      <c r="BD883" t="str">
        <v>912828ZQ</v>
      </c>
      <c r="BE883">
        <v>34.373600000000003</v>
      </c>
      <c r="BF883">
        <v>2.6357200000000001</v>
      </c>
      <c r="BG883">
        <v>0.71419999999999995</v>
      </c>
      <c r="BH883">
        <v>115.765625</v>
      </c>
      <c r="BI883">
        <f>VLOOKUP(BD883,工作表1!$K$3:$L$1000,2,FALSE)</f>
        <v>0.625</v>
      </c>
      <c r="BJ883" t="str">
        <f>VLOOKUP(BD883,工作表1!$K$3:$M$1000,3,FALSE)</f>
        <v>2030/5/15</v>
      </c>
      <c r="BK883">
        <f t="shared" si="444"/>
        <v>4.7069999999999999</v>
      </c>
      <c r="BL883">
        <f t="shared" si="445"/>
        <v>-4.0819999999999999</v>
      </c>
      <c r="BM883" s="43">
        <f t="shared" si="462"/>
        <v>45061</v>
      </c>
      <c r="BN883" s="43">
        <f t="shared" si="446"/>
        <v>45198</v>
      </c>
      <c r="BO883" s="45">
        <f t="shared" si="463"/>
        <v>0.13466850828729282</v>
      </c>
      <c r="BP883" s="45">
        <f t="shared" si="464"/>
        <v>0.54562741239688184</v>
      </c>
      <c r="BQ883" s="47">
        <f t="shared" si="465"/>
        <v>81.641860283088121</v>
      </c>
      <c r="BR883" s="47">
        <f t="shared" si="466"/>
        <v>114.53896496252985</v>
      </c>
    </row>
    <row r="884" spans="6:70" x14ac:dyDescent="0.25">
      <c r="F884" s="2">
        <v>44974</v>
      </c>
      <c r="G884">
        <v>4.8440000000000003</v>
      </c>
      <c r="H884" s="43">
        <v>44999</v>
      </c>
      <c r="I884">
        <v>3.7988</v>
      </c>
      <c r="L884" s="2">
        <v>44957</v>
      </c>
      <c r="M884" t="str">
        <v>91282CFT</v>
      </c>
      <c r="N884">
        <v>3.5926</v>
      </c>
      <c r="O884">
        <v>3.9357799999999998</v>
      </c>
      <c r="P884">
        <v>0.89370000000000005</v>
      </c>
      <c r="Q884">
        <v>114.515625</v>
      </c>
      <c r="R884">
        <f>VLOOKUP(M884,工作表1!$A$3:$B$1000,2,FALSE)</f>
        <v>4</v>
      </c>
      <c r="S884" t="str">
        <f>VLOOKUP(M884,工作表1!$A$3:$C$1000,3,FALSE)</f>
        <v>2029/10/31</v>
      </c>
      <c r="T884">
        <f t="shared" si="436"/>
        <v>4.7069999999999999</v>
      </c>
      <c r="U884">
        <f t="shared" si="435"/>
        <v>-0.70699999999999985</v>
      </c>
      <c r="V884" s="43">
        <f t="shared" si="447"/>
        <v>45046</v>
      </c>
      <c r="W884" s="43">
        <f t="shared" si="437"/>
        <v>45016</v>
      </c>
      <c r="X884" s="45">
        <f t="shared" si="448"/>
        <v>1.0276243093922652</v>
      </c>
      <c r="Y884" s="45">
        <f t="shared" si="449"/>
        <v>1.6632407477484297</v>
      </c>
      <c r="Z884" s="47">
        <f t="shared" si="450"/>
        <v>102.30043631014755</v>
      </c>
      <c r="AA884" s="47">
        <f t="shared" si="451"/>
        <v>114.51220155457717</v>
      </c>
      <c r="AB884" s="45">
        <f t="shared" si="452"/>
        <v>3.5687000000000002</v>
      </c>
      <c r="AC884" s="2" t="str">
        <f t="shared" si="438"/>
        <v>TY1</v>
      </c>
      <c r="AD884">
        <f t="shared" si="439"/>
        <v>114.515625</v>
      </c>
      <c r="AE884">
        <f t="shared" si="440"/>
        <v>115.078125</v>
      </c>
      <c r="AF884" s="49">
        <f t="shared" si="467"/>
        <v>-0.5625</v>
      </c>
      <c r="AG884" s="3">
        <f t="shared" si="453"/>
        <v>114.51220155457717</v>
      </c>
      <c r="AH884">
        <f t="shared" si="454"/>
        <v>114.76501779933746</v>
      </c>
      <c r="AI884" s="51">
        <f t="shared" si="455"/>
        <v>-0.25281624476028242</v>
      </c>
      <c r="AJ884" s="52">
        <f t="shared" si="456"/>
        <v>0.30968375523971758</v>
      </c>
      <c r="AK884" s="2">
        <v>44957</v>
      </c>
      <c r="AL884" t="str">
        <v>91282CGB</v>
      </c>
      <c r="AM884">
        <v>2.8458000000000001</v>
      </c>
      <c r="AN884">
        <v>4.57965</v>
      </c>
      <c r="AO884">
        <v>0.88700000000000001</v>
      </c>
      <c r="AP884">
        <v>115.078125</v>
      </c>
      <c r="AQ884">
        <f>VLOOKUP(AL884,工作表1!$F$3:$G$1000,2,FALSE)</f>
        <v>3.875</v>
      </c>
      <c r="AR884" t="str">
        <f>VLOOKUP(AL884,工作表1!$F$3:$H$1000,3,FALSE)</f>
        <v>2029/12/31</v>
      </c>
      <c r="AS884">
        <f t="shared" si="441"/>
        <v>4.7069999999999999</v>
      </c>
      <c r="AT884">
        <f t="shared" si="442"/>
        <v>-0.83199999999999985</v>
      </c>
      <c r="AU884" s="43">
        <f t="shared" si="457"/>
        <v>45107</v>
      </c>
      <c r="AV884" s="43">
        <f t="shared" si="443"/>
        <v>45107</v>
      </c>
      <c r="AW884" s="45">
        <f t="shared" si="458"/>
        <v>0.34254143646408841</v>
      </c>
      <c r="AX884" s="45">
        <f t="shared" si="459"/>
        <v>1.9243907515325815</v>
      </c>
      <c r="AY884" s="47">
        <f t="shared" si="460"/>
        <v>101.69607743184794</v>
      </c>
      <c r="AZ884" s="47">
        <f t="shared" si="461"/>
        <v>114.76501779933746</v>
      </c>
      <c r="BA884" s="43"/>
      <c r="BC884" s="2">
        <v>44956</v>
      </c>
      <c r="BD884" t="str">
        <v>912828ZQ</v>
      </c>
      <c r="BE884">
        <v>35.0017</v>
      </c>
      <c r="BF884">
        <v>2.59212</v>
      </c>
      <c r="BG884">
        <v>0.71419999999999995</v>
      </c>
      <c r="BH884">
        <v>115.515625</v>
      </c>
      <c r="BI884">
        <f>VLOOKUP(BD884,工作表1!$K$3:$L$1000,2,FALSE)</f>
        <v>0.625</v>
      </c>
      <c r="BJ884" t="str">
        <f>VLOOKUP(BD884,工作表1!$K$3:$M$1000,3,FALSE)</f>
        <v>2030/5/15</v>
      </c>
      <c r="BK884">
        <f t="shared" si="444"/>
        <v>4.7050000000000001</v>
      </c>
      <c r="BL884">
        <f t="shared" si="445"/>
        <v>-4.08</v>
      </c>
      <c r="BM884" s="43">
        <f t="shared" si="462"/>
        <v>45061</v>
      </c>
      <c r="BN884" s="43">
        <f t="shared" si="446"/>
        <v>45198</v>
      </c>
      <c r="BO884" s="45">
        <f t="shared" si="463"/>
        <v>0.13294198895027626</v>
      </c>
      <c r="BP884" s="45">
        <f t="shared" si="464"/>
        <v>0.54561322182698857</v>
      </c>
      <c r="BQ884" s="47">
        <f t="shared" si="465"/>
        <v>81.474312001560008</v>
      </c>
      <c r="BR884" s="47">
        <f t="shared" si="466"/>
        <v>114.30343889369449</v>
      </c>
    </row>
    <row r="885" spans="6:70" x14ac:dyDescent="0.25">
      <c r="F885" s="2">
        <v>44973</v>
      </c>
      <c r="G885">
        <v>4.8394500000000003</v>
      </c>
      <c r="H885" s="43">
        <v>44998</v>
      </c>
      <c r="I885">
        <v>3.6716000000000002</v>
      </c>
      <c r="L885" s="2">
        <v>44956</v>
      </c>
      <c r="M885" t="str">
        <v>91282CFT</v>
      </c>
      <c r="N885">
        <v>3.2444000000000002</v>
      </c>
      <c r="O885">
        <v>3.9981300000000002</v>
      </c>
      <c r="P885">
        <v>0.89370000000000005</v>
      </c>
      <c r="Q885">
        <v>114.28125</v>
      </c>
      <c r="R885">
        <f>VLOOKUP(M885,工作表1!$A$3:$B$1000,2,FALSE)</f>
        <v>4</v>
      </c>
      <c r="S885" t="str">
        <f>VLOOKUP(M885,工作表1!$A$3:$C$1000,3,FALSE)</f>
        <v>2029/10/31</v>
      </c>
      <c r="T885">
        <f t="shared" si="436"/>
        <v>4.7050000000000001</v>
      </c>
      <c r="U885">
        <f t="shared" si="435"/>
        <v>-0.70500000000000007</v>
      </c>
      <c r="V885" s="43">
        <f t="shared" si="447"/>
        <v>45046</v>
      </c>
      <c r="W885" s="43">
        <f t="shared" si="437"/>
        <v>45016</v>
      </c>
      <c r="X885" s="45">
        <f t="shared" si="448"/>
        <v>1.0165745856353592</v>
      </c>
      <c r="Y885" s="45">
        <f t="shared" si="449"/>
        <v>1.6631499281011126</v>
      </c>
      <c r="Z885" s="47">
        <f t="shared" si="450"/>
        <v>102.05853997882693</v>
      </c>
      <c r="AA885" s="47">
        <f t="shared" si="451"/>
        <v>114.24192108345309</v>
      </c>
      <c r="AB885" s="45">
        <f t="shared" si="452"/>
        <v>3.6044</v>
      </c>
      <c r="AC885" s="2" t="str">
        <f t="shared" si="438"/>
        <v>TY1</v>
      </c>
      <c r="AD885">
        <f t="shared" si="439"/>
        <v>114.28125</v>
      </c>
      <c r="AE885">
        <f t="shared" si="440"/>
        <v>114.828125</v>
      </c>
      <c r="AF885" s="49">
        <f t="shared" si="467"/>
        <v>-0.546875</v>
      </c>
      <c r="AG885" s="3">
        <f t="shared" si="453"/>
        <v>114.24192108345309</v>
      </c>
      <c r="AH885">
        <f t="shared" si="454"/>
        <v>114.50767027317396</v>
      </c>
      <c r="AI885" s="51">
        <f t="shared" si="455"/>
        <v>-0.26574918972086436</v>
      </c>
      <c r="AJ885" s="52">
        <f t="shared" si="456"/>
        <v>0.28112581027913564</v>
      </c>
      <c r="AK885" s="2">
        <v>44956</v>
      </c>
      <c r="AL885" t="str">
        <v>91282CGB</v>
      </c>
      <c r="AM885">
        <v>3.532</v>
      </c>
      <c r="AN885">
        <v>4.5399500000000002</v>
      </c>
      <c r="AO885">
        <v>0.88700000000000001</v>
      </c>
      <c r="AP885">
        <v>114.828125</v>
      </c>
      <c r="AQ885">
        <f>VLOOKUP(AL885,工作表1!$F$3:$G$1000,2,FALSE)</f>
        <v>3.875</v>
      </c>
      <c r="AR885" t="str">
        <f>VLOOKUP(AL885,工作表1!$F$3:$H$1000,3,FALSE)</f>
        <v>2029/12/31</v>
      </c>
      <c r="AS885">
        <f t="shared" si="441"/>
        <v>4.7050000000000001</v>
      </c>
      <c r="AT885">
        <f t="shared" si="442"/>
        <v>-0.83000000000000007</v>
      </c>
      <c r="AU885" s="43">
        <f t="shared" si="457"/>
        <v>45107</v>
      </c>
      <c r="AV885" s="43">
        <f t="shared" si="443"/>
        <v>45107</v>
      </c>
      <c r="AW885" s="45">
        <f t="shared" si="458"/>
        <v>0.33183701657458564</v>
      </c>
      <c r="AX885" s="45">
        <f t="shared" si="459"/>
        <v>1.924302769999243</v>
      </c>
      <c r="AY885" s="47">
        <f t="shared" si="460"/>
        <v>101.46796905741947</v>
      </c>
      <c r="AZ885" s="47">
        <f t="shared" si="461"/>
        <v>114.50767027317396</v>
      </c>
      <c r="BA885" s="43"/>
      <c r="BC885" s="2">
        <v>44953</v>
      </c>
      <c r="BD885" t="str">
        <v>912828ZQ</v>
      </c>
      <c r="BE885">
        <v>35.4223</v>
      </c>
      <c r="BF885">
        <v>2.5685699999999998</v>
      </c>
      <c r="BG885">
        <v>0.71419999999999995</v>
      </c>
      <c r="BH885">
        <v>115.859375</v>
      </c>
      <c r="BI885">
        <f>VLOOKUP(BD885,工作表1!$K$3:$L$1000,2,FALSE)</f>
        <v>0.625</v>
      </c>
      <c r="BJ885" t="str">
        <f>VLOOKUP(BD885,工作表1!$K$3:$M$1000,3,FALSE)</f>
        <v>2030/5/15</v>
      </c>
      <c r="BK885">
        <f t="shared" si="444"/>
        <v>4.6910999999999996</v>
      </c>
      <c r="BL885">
        <f t="shared" si="445"/>
        <v>-4.0660999999999996</v>
      </c>
      <c r="BM885" s="43">
        <f t="shared" si="462"/>
        <v>45061</v>
      </c>
      <c r="BN885" s="43">
        <f t="shared" si="446"/>
        <v>45198</v>
      </c>
      <c r="BO885" s="45">
        <f t="shared" si="463"/>
        <v>0.13121546961325967</v>
      </c>
      <c r="BP885" s="45">
        <f t="shared" si="464"/>
        <v>0.5455990312570953</v>
      </c>
      <c r="BQ885" s="47">
        <f t="shared" si="465"/>
        <v>81.724427535461274</v>
      </c>
      <c r="BR885" s="47">
        <f t="shared" si="466"/>
        <v>114.64149621868977</v>
      </c>
    </row>
    <row r="886" spans="6:70" x14ac:dyDescent="0.25">
      <c r="F886" s="2">
        <v>44972</v>
      </c>
      <c r="G886">
        <v>4.8029500000000001</v>
      </c>
      <c r="H886" s="43">
        <v>44995</v>
      </c>
      <c r="I886">
        <v>3.8605</v>
      </c>
      <c r="L886" s="2">
        <v>44953</v>
      </c>
      <c r="M886" t="str">
        <v>91282CFT</v>
      </c>
      <c r="N886">
        <v>2.9165000000000001</v>
      </c>
      <c r="O886">
        <v>4.05511</v>
      </c>
      <c r="P886">
        <v>0.89370000000000005</v>
      </c>
      <c r="Q886">
        <v>114.609375</v>
      </c>
      <c r="R886">
        <f>VLOOKUP(M886,工作表1!$A$3:$B$1000,2,FALSE)</f>
        <v>4</v>
      </c>
      <c r="S886" t="str">
        <f>VLOOKUP(M886,工作表1!$A$3:$C$1000,3,FALSE)</f>
        <v>2029/10/31</v>
      </c>
      <c r="T886">
        <f t="shared" si="436"/>
        <v>4.6910999999999996</v>
      </c>
      <c r="U886">
        <f t="shared" si="435"/>
        <v>-0.6910999999999996</v>
      </c>
      <c r="V886" s="43">
        <f t="shared" si="447"/>
        <v>45046</v>
      </c>
      <c r="W886" s="43">
        <f t="shared" si="437"/>
        <v>45016</v>
      </c>
      <c r="X886" s="45">
        <f t="shared" si="448"/>
        <v>1.0055248618784531</v>
      </c>
      <c r="Y886" s="45">
        <f t="shared" si="449"/>
        <v>1.6630591084537956</v>
      </c>
      <c r="Z886" s="47">
        <f t="shared" si="450"/>
        <v>102.33891389819031</v>
      </c>
      <c r="AA886" s="47">
        <f t="shared" si="451"/>
        <v>114.55379995689604</v>
      </c>
      <c r="AB886" s="45">
        <f t="shared" si="452"/>
        <v>3.5634999999999999</v>
      </c>
      <c r="AC886" s="2" t="str">
        <f t="shared" si="438"/>
        <v>TY1</v>
      </c>
      <c r="AD886">
        <f t="shared" si="439"/>
        <v>114.609375</v>
      </c>
      <c r="AE886">
        <f t="shared" si="440"/>
        <v>115.171875</v>
      </c>
      <c r="AF886" s="49">
        <f t="shared" si="467"/>
        <v>-0.5625</v>
      </c>
      <c r="AG886" s="3">
        <f t="shared" si="453"/>
        <v>114.55379995689604</v>
      </c>
      <c r="AH886">
        <f t="shared" si="454"/>
        <v>114.80008743747177</v>
      </c>
      <c r="AI886" s="51">
        <f t="shared" si="455"/>
        <v>-0.24628748057573091</v>
      </c>
      <c r="AJ886" s="52">
        <f t="shared" si="456"/>
        <v>0.31621251942426909</v>
      </c>
      <c r="AK886" s="2">
        <v>44953</v>
      </c>
      <c r="AL886" t="str">
        <v>91282CGB</v>
      </c>
      <c r="AM886">
        <v>2.3344</v>
      </c>
      <c r="AN886">
        <v>4.6154799999999998</v>
      </c>
      <c r="AO886">
        <v>0.88700000000000001</v>
      </c>
      <c r="AP886">
        <v>115.171875</v>
      </c>
      <c r="AQ886">
        <f>VLOOKUP(AL886,工作表1!$F$3:$G$1000,2,FALSE)</f>
        <v>3.875</v>
      </c>
      <c r="AR886" t="str">
        <f>VLOOKUP(AL886,工作表1!$F$3:$H$1000,3,FALSE)</f>
        <v>2029/12/31</v>
      </c>
      <c r="AS886">
        <f t="shared" si="441"/>
        <v>4.6910999999999996</v>
      </c>
      <c r="AT886">
        <f t="shared" si="442"/>
        <v>-0.8160999999999996</v>
      </c>
      <c r="AU886" s="43">
        <f t="shared" si="457"/>
        <v>45107</v>
      </c>
      <c r="AV886" s="43">
        <f t="shared" si="443"/>
        <v>45107</v>
      </c>
      <c r="AW886" s="45">
        <f t="shared" si="458"/>
        <v>0.32113259668508287</v>
      </c>
      <c r="AX886" s="45">
        <f t="shared" si="459"/>
        <v>1.9242147884659049</v>
      </c>
      <c r="AY886" s="47">
        <f t="shared" si="460"/>
        <v>101.73250446343015</v>
      </c>
      <c r="AZ886" s="47">
        <f t="shared" si="461"/>
        <v>114.80008743747177</v>
      </c>
      <c r="BA886" s="43"/>
      <c r="BC886" s="2">
        <v>44952</v>
      </c>
      <c r="BD886" t="str">
        <v>912828ZQ</v>
      </c>
      <c r="BE886">
        <v>37.264499999999998</v>
      </c>
      <c r="BF886">
        <v>2.4930300000000001</v>
      </c>
      <c r="BG886">
        <v>0.71419999999999995</v>
      </c>
      <c r="BH886">
        <v>116.0625</v>
      </c>
      <c r="BI886">
        <f>VLOOKUP(BD886,工作表1!$K$3:$L$1000,2,FALSE)</f>
        <v>0.625</v>
      </c>
      <c r="BJ886" t="str">
        <f>VLOOKUP(BD886,工作表1!$K$3:$M$1000,3,FALSE)</f>
        <v>2030/5/15</v>
      </c>
      <c r="BK886">
        <f t="shared" si="444"/>
        <v>4.6924999999999999</v>
      </c>
      <c r="BL886">
        <f t="shared" si="445"/>
        <v>-4.0674999999999999</v>
      </c>
      <c r="BM886" s="43">
        <f t="shared" si="462"/>
        <v>45061</v>
      </c>
      <c r="BN886" s="43">
        <f t="shared" si="446"/>
        <v>45198</v>
      </c>
      <c r="BO886" s="45">
        <f t="shared" si="463"/>
        <v>0.12603591160220995</v>
      </c>
      <c r="BP886" s="45">
        <f t="shared" si="464"/>
        <v>0.54555645954741538</v>
      </c>
      <c r="BQ886" s="47">
        <f t="shared" si="465"/>
        <v>81.908166636536549</v>
      </c>
      <c r="BR886" s="47">
        <f t="shared" si="466"/>
        <v>114.90274339737562</v>
      </c>
    </row>
    <row r="887" spans="6:70" x14ac:dyDescent="0.25">
      <c r="F887" s="2">
        <v>44971</v>
      </c>
      <c r="G887">
        <v>4.79495</v>
      </c>
      <c r="H887" s="43">
        <v>44994</v>
      </c>
      <c r="I887">
        <v>4.0621</v>
      </c>
      <c r="L887" s="2">
        <v>44952</v>
      </c>
      <c r="M887" t="str">
        <v>91282CFT</v>
      </c>
      <c r="N887">
        <v>3.0135000000000001</v>
      </c>
      <c r="O887">
        <v>4.0634800000000002</v>
      </c>
      <c r="P887">
        <v>0.89370000000000005</v>
      </c>
      <c r="Q887">
        <v>114.859375</v>
      </c>
      <c r="R887">
        <f>VLOOKUP(M887,工作表1!$A$3:$B$1000,2,FALSE)</f>
        <v>4</v>
      </c>
      <c r="S887" t="str">
        <f>VLOOKUP(M887,工作表1!$A$3:$C$1000,3,FALSE)</f>
        <v>2029/10/31</v>
      </c>
      <c r="T887">
        <f t="shared" si="436"/>
        <v>4.6924999999999999</v>
      </c>
      <c r="U887">
        <f t="shared" si="435"/>
        <v>-0.69249999999999989</v>
      </c>
      <c r="V887" s="43">
        <f t="shared" si="447"/>
        <v>45046</v>
      </c>
      <c r="W887" s="43">
        <f t="shared" si="437"/>
        <v>45016</v>
      </c>
      <c r="X887" s="45">
        <f t="shared" si="448"/>
        <v>0.97237569060773477</v>
      </c>
      <c r="Y887" s="45">
        <f t="shared" si="449"/>
        <v>1.6627866495118444</v>
      </c>
      <c r="Z887" s="47">
        <f t="shared" si="450"/>
        <v>102.58048375020313</v>
      </c>
      <c r="AA887" s="47">
        <f t="shared" si="451"/>
        <v>114.82649292788987</v>
      </c>
      <c r="AB887" s="45">
        <f t="shared" si="452"/>
        <v>3.5514999999999999</v>
      </c>
      <c r="AC887" s="2" t="str">
        <f t="shared" si="438"/>
        <v>TY1</v>
      </c>
      <c r="AD887">
        <f t="shared" si="439"/>
        <v>114.859375</v>
      </c>
      <c r="AE887">
        <f t="shared" si="440"/>
        <v>115.4375</v>
      </c>
      <c r="AF887" s="49">
        <f t="shared" si="467"/>
        <v>-0.578125</v>
      </c>
      <c r="AG887" s="3">
        <f t="shared" si="453"/>
        <v>114.82649292788987</v>
      </c>
      <c r="AH887">
        <f t="shared" si="454"/>
        <v>115.0959214591817</v>
      </c>
      <c r="AI887" s="51">
        <f t="shared" si="455"/>
        <v>-0.26942853129182254</v>
      </c>
      <c r="AJ887" s="52">
        <f t="shared" si="456"/>
        <v>0.30869646870817746</v>
      </c>
      <c r="AK887" s="2">
        <v>44952</v>
      </c>
      <c r="AL887" t="str">
        <v>91282CGB</v>
      </c>
      <c r="AM887">
        <v>2.7664</v>
      </c>
      <c r="AN887">
        <v>4.5926999999999998</v>
      </c>
      <c r="AO887">
        <v>0.88700000000000001</v>
      </c>
      <c r="AP887">
        <v>115.4375</v>
      </c>
      <c r="AQ887">
        <f>VLOOKUP(AL887,工作表1!$F$3:$G$1000,2,FALSE)</f>
        <v>3.875</v>
      </c>
      <c r="AR887" t="str">
        <f>VLOOKUP(AL887,工作表1!$F$3:$H$1000,3,FALSE)</f>
        <v>2029/12/31</v>
      </c>
      <c r="AS887">
        <f t="shared" si="441"/>
        <v>4.6924999999999999</v>
      </c>
      <c r="AT887">
        <f t="shared" si="442"/>
        <v>-0.81749999999999989</v>
      </c>
      <c r="AU887" s="43">
        <f t="shared" si="457"/>
        <v>45107</v>
      </c>
      <c r="AV887" s="43">
        <f t="shared" si="443"/>
        <v>45107</v>
      </c>
      <c r="AW887" s="45">
        <f t="shared" si="458"/>
        <v>0.28901933701657462</v>
      </c>
      <c r="AX887" s="45">
        <f t="shared" si="459"/>
        <v>1.9239508438658897</v>
      </c>
      <c r="AY887" s="47">
        <f t="shared" si="460"/>
        <v>101.99241949563358</v>
      </c>
      <c r="AZ887" s="47">
        <f t="shared" si="461"/>
        <v>115.0959214591817</v>
      </c>
      <c r="BA887" s="43"/>
      <c r="BC887" s="2">
        <v>44951</v>
      </c>
      <c r="BD887" t="str">
        <v>912828ZQ</v>
      </c>
      <c r="BE887">
        <v>37.4572</v>
      </c>
      <c r="BF887">
        <v>2.4759099999999998</v>
      </c>
      <c r="BG887">
        <v>0.71419999999999995</v>
      </c>
      <c r="BH887">
        <v>116.34375</v>
      </c>
      <c r="BI887">
        <f>VLOOKUP(BD887,工作表1!$K$3:$L$1000,2,FALSE)</f>
        <v>0.625</v>
      </c>
      <c r="BJ887" t="str">
        <f>VLOOKUP(BD887,工作表1!$K$3:$M$1000,3,FALSE)</f>
        <v>2030/5/15</v>
      </c>
      <c r="BK887">
        <f t="shared" si="444"/>
        <v>4.6749999999999998</v>
      </c>
      <c r="BL887">
        <f t="shared" si="445"/>
        <v>-4.05</v>
      </c>
      <c r="BM887" s="43">
        <f t="shared" si="462"/>
        <v>45061</v>
      </c>
      <c r="BN887" s="43">
        <f t="shared" si="446"/>
        <v>45198</v>
      </c>
      <c r="BO887" s="45">
        <f t="shared" si="463"/>
        <v>0.12430939226519336</v>
      </c>
      <c r="BP887" s="45">
        <f t="shared" si="464"/>
        <v>0.54554226897752212</v>
      </c>
      <c r="BQ887" s="47">
        <f t="shared" si="465"/>
        <v>82.11130635232918</v>
      </c>
      <c r="BR887" s="47">
        <f t="shared" si="466"/>
        <v>115.17131740568743</v>
      </c>
    </row>
    <row r="888" spans="6:70" x14ac:dyDescent="0.25">
      <c r="F888" s="2">
        <v>44970</v>
      </c>
      <c r="G888">
        <v>4.7882499999999997</v>
      </c>
      <c r="H888" s="43">
        <v>44993</v>
      </c>
      <c r="I888">
        <v>4.1980000000000004</v>
      </c>
      <c r="L888" s="2">
        <v>44951</v>
      </c>
      <c r="M888" t="str">
        <v>91282CFL</v>
      </c>
      <c r="N888">
        <v>2.8668999999999998</v>
      </c>
      <c r="O888">
        <v>4.07524</v>
      </c>
      <c r="P888">
        <v>0.88700000000000001</v>
      </c>
      <c r="Q888">
        <v>115.140625</v>
      </c>
      <c r="R888">
        <f>VLOOKUP(M888,工作表1!$A$3:$B$1000,2,FALSE)</f>
        <v>3.875</v>
      </c>
      <c r="S888" t="str">
        <f>VLOOKUP(M888,工作表1!$A$3:$C$1000,3,FALSE)</f>
        <v>2029/9/30</v>
      </c>
      <c r="T888">
        <f t="shared" si="436"/>
        <v>4.6749999999999998</v>
      </c>
      <c r="U888">
        <f t="shared" si="435"/>
        <v>-0.79999999999999982</v>
      </c>
      <c r="V888" s="43">
        <f t="shared" si="447"/>
        <v>45016</v>
      </c>
      <c r="W888" s="43">
        <f t="shared" si="437"/>
        <v>45016</v>
      </c>
      <c r="X888" s="45">
        <f t="shared" si="448"/>
        <v>1.2631215469613259</v>
      </c>
      <c r="Y888" s="45">
        <f t="shared" si="449"/>
        <v>1.9425736017558464</v>
      </c>
      <c r="Z888" s="47">
        <f t="shared" si="450"/>
        <v>102.03739999785728</v>
      </c>
      <c r="AA888" s="47">
        <f t="shared" si="451"/>
        <v>115.07877794867558</v>
      </c>
      <c r="AB888" s="45">
        <f t="shared" si="452"/>
        <v>3.4883999999999999</v>
      </c>
      <c r="AC888" s="2" t="str">
        <f t="shared" si="438"/>
        <v>TY1</v>
      </c>
      <c r="AD888">
        <f t="shared" si="439"/>
        <v>115.140625</v>
      </c>
      <c r="AE888">
        <f t="shared" si="440"/>
        <v>115.71875</v>
      </c>
      <c r="AF888" s="49">
        <f t="shared" si="467"/>
        <v>-0.578125</v>
      </c>
      <c r="AG888" s="3">
        <f t="shared" si="453"/>
        <v>115.07877794867558</v>
      </c>
      <c r="AH888">
        <f t="shared" si="454"/>
        <v>115.33416337322798</v>
      </c>
      <c r="AI888" s="51">
        <f t="shared" si="455"/>
        <v>-0.25538542455240076</v>
      </c>
      <c r="AJ888" s="52">
        <f t="shared" si="456"/>
        <v>0.32273957544759924</v>
      </c>
      <c r="AK888" s="2">
        <v>44951</v>
      </c>
      <c r="AL888" t="str">
        <v>91282CGB</v>
      </c>
      <c r="AM888">
        <v>1.744</v>
      </c>
      <c r="AN888">
        <v>4.6478700000000002</v>
      </c>
      <c r="AO888">
        <v>0.88700000000000001</v>
      </c>
      <c r="AP888">
        <v>115.71875</v>
      </c>
      <c r="AQ888">
        <f>VLOOKUP(AL888,工作表1!$F$3:$G$1000,2,FALSE)</f>
        <v>3.875</v>
      </c>
      <c r="AR888" t="str">
        <f>VLOOKUP(AL888,工作表1!$F$3:$H$1000,3,FALSE)</f>
        <v>2029/12/31</v>
      </c>
      <c r="AS888">
        <f t="shared" si="441"/>
        <v>4.6749999999999998</v>
      </c>
      <c r="AT888">
        <f t="shared" si="442"/>
        <v>-0.79999999999999982</v>
      </c>
      <c r="AU888" s="43">
        <f t="shared" si="457"/>
        <v>45107</v>
      </c>
      <c r="AV888" s="43">
        <f t="shared" si="443"/>
        <v>45107</v>
      </c>
      <c r="AW888" s="45">
        <f t="shared" si="458"/>
        <v>0.27831491712707179</v>
      </c>
      <c r="AX888" s="45">
        <f t="shared" si="459"/>
        <v>1.9238628623325511</v>
      </c>
      <c r="AY888" s="47">
        <f t="shared" si="460"/>
        <v>102.21064062133784</v>
      </c>
      <c r="AZ888" s="47">
        <f t="shared" si="461"/>
        <v>115.33416337322798</v>
      </c>
      <c r="BA888" s="43"/>
      <c r="BC888" s="2">
        <v>44950</v>
      </c>
      <c r="BD888" t="str">
        <v>912828ZQ</v>
      </c>
      <c r="BE888">
        <v>37.1402</v>
      </c>
      <c r="BF888">
        <v>2.4995699999999998</v>
      </c>
      <c r="BG888">
        <v>0.71419999999999995</v>
      </c>
      <c r="BH888">
        <v>116.234375</v>
      </c>
      <c r="BI888">
        <f>VLOOKUP(BD888,工作表1!$K$3:$L$1000,2,FALSE)</f>
        <v>0.625</v>
      </c>
      <c r="BJ888" t="str">
        <f>VLOOKUP(BD888,工作表1!$K$3:$M$1000,3,FALSE)</f>
        <v>2030/5/15</v>
      </c>
      <c r="BK888">
        <f t="shared" si="444"/>
        <v>4.6755000000000004</v>
      </c>
      <c r="BL888">
        <f t="shared" si="445"/>
        <v>-4.0505000000000004</v>
      </c>
      <c r="BM888" s="43">
        <f t="shared" si="462"/>
        <v>45061</v>
      </c>
      <c r="BN888" s="43">
        <f t="shared" si="446"/>
        <v>45198</v>
      </c>
      <c r="BO888" s="45">
        <f t="shared" si="463"/>
        <v>0.12258287292817679</v>
      </c>
      <c r="BP888" s="45">
        <f t="shared" si="464"/>
        <v>0.54552807840762885</v>
      </c>
      <c r="BQ888" s="47">
        <f t="shared" si="465"/>
        <v>82.017442195135402</v>
      </c>
      <c r="BR888" s="47">
        <f t="shared" si="466"/>
        <v>115.04119203678195</v>
      </c>
    </row>
    <row r="889" spans="6:70" x14ac:dyDescent="0.25">
      <c r="F889" s="2">
        <v>44967</v>
      </c>
      <c r="G889">
        <v>4.7854999999999999</v>
      </c>
      <c r="H889" s="43">
        <v>44992</v>
      </c>
      <c r="I889">
        <v>4.1665000000000001</v>
      </c>
      <c r="L889" s="2">
        <v>44950</v>
      </c>
      <c r="M889" t="str">
        <v>91282CFL</v>
      </c>
      <c r="N889">
        <v>2.5152000000000001</v>
      </c>
      <c r="O889">
        <v>4.1411699999999998</v>
      </c>
      <c r="P889">
        <v>0.88700000000000001</v>
      </c>
      <c r="Q889">
        <v>115.03125</v>
      </c>
      <c r="R889">
        <f>VLOOKUP(M889,工作表1!$A$3:$B$1000,2,FALSE)</f>
        <v>3.875</v>
      </c>
      <c r="S889" t="str">
        <f>VLOOKUP(M889,工作表1!$A$3:$C$1000,3,FALSE)</f>
        <v>2029/9/30</v>
      </c>
      <c r="T889">
        <f t="shared" si="436"/>
        <v>4.6755000000000004</v>
      </c>
      <c r="U889">
        <f t="shared" si="435"/>
        <v>-0.80050000000000043</v>
      </c>
      <c r="V889" s="43">
        <f t="shared" si="447"/>
        <v>45016</v>
      </c>
      <c r="W889" s="43">
        <f t="shared" si="437"/>
        <v>45016</v>
      </c>
      <c r="X889" s="45">
        <f t="shared" si="448"/>
        <v>1.2524171270718232</v>
      </c>
      <c r="Y889" s="45">
        <f t="shared" si="449"/>
        <v>1.942485620222508</v>
      </c>
      <c r="Z889" s="47">
        <f t="shared" si="450"/>
        <v>101.92756083852376</v>
      </c>
      <c r="AA889" s="47">
        <f t="shared" si="451"/>
        <v>114.95570769118987</v>
      </c>
      <c r="AB889" s="45">
        <f t="shared" si="452"/>
        <v>3.5112000000000001</v>
      </c>
      <c r="AC889" s="2" t="str">
        <f t="shared" si="438"/>
        <v>TY1</v>
      </c>
      <c r="AD889">
        <f t="shared" si="439"/>
        <v>115.03125</v>
      </c>
      <c r="AE889">
        <f t="shared" si="440"/>
        <v>115.609375</v>
      </c>
      <c r="AF889" s="49">
        <f t="shared" si="467"/>
        <v>-0.578125</v>
      </c>
      <c r="AG889" s="3">
        <f t="shared" si="453"/>
        <v>114.95570769118987</v>
      </c>
      <c r="AH889">
        <f t="shared" si="454"/>
        <v>115.22944572328326</v>
      </c>
      <c r="AI889" s="51">
        <f t="shared" si="455"/>
        <v>-0.27373803209339087</v>
      </c>
      <c r="AJ889" s="52">
        <f t="shared" si="456"/>
        <v>0.30438696790660913</v>
      </c>
      <c r="AK889" s="2">
        <v>44950</v>
      </c>
      <c r="AL889" t="str">
        <v>91282CGB</v>
      </c>
      <c r="AM889">
        <v>2.0249000000000001</v>
      </c>
      <c r="AN889">
        <v>4.6393800000000001</v>
      </c>
      <c r="AO889">
        <v>0.88700000000000001</v>
      </c>
      <c r="AP889">
        <v>115.609375</v>
      </c>
      <c r="AQ889">
        <f>VLOOKUP(AL889,工作表1!$F$3:$G$1000,2,FALSE)</f>
        <v>3.875</v>
      </c>
      <c r="AR889" t="str">
        <f>VLOOKUP(AL889,工作表1!$F$3:$H$1000,3,FALSE)</f>
        <v>2029/12/31</v>
      </c>
      <c r="AS889">
        <f t="shared" si="441"/>
        <v>4.6755000000000004</v>
      </c>
      <c r="AT889">
        <f t="shared" si="442"/>
        <v>-0.80050000000000043</v>
      </c>
      <c r="AU889" s="43">
        <f t="shared" si="457"/>
        <v>45107</v>
      </c>
      <c r="AV889" s="43">
        <f t="shared" si="443"/>
        <v>45107</v>
      </c>
      <c r="AW889" s="45">
        <f t="shared" si="458"/>
        <v>0.26761049723756908</v>
      </c>
      <c r="AX889" s="45">
        <f t="shared" si="459"/>
        <v>1.923774880799213</v>
      </c>
      <c r="AY889" s="47">
        <f t="shared" si="460"/>
        <v>102.11695383600431</v>
      </c>
      <c r="AZ889" s="47">
        <f t="shared" si="461"/>
        <v>115.22944572328326</v>
      </c>
      <c r="BA889" s="43"/>
      <c r="BC889" s="2">
        <v>44949</v>
      </c>
      <c r="BD889" t="str">
        <v>912828ZQ</v>
      </c>
      <c r="BE889">
        <v>40.762599999999999</v>
      </c>
      <c r="BF889">
        <v>2.29236</v>
      </c>
      <c r="BG889">
        <v>0.71419999999999995</v>
      </c>
      <c r="BH889">
        <v>115.609375</v>
      </c>
      <c r="BI889">
        <f>VLOOKUP(BD889,工作表1!$K$3:$L$1000,2,FALSE)</f>
        <v>0.625</v>
      </c>
      <c r="BJ889" t="str">
        <f>VLOOKUP(BD889,工作表1!$K$3:$M$1000,3,FALSE)</f>
        <v>2030/5/15</v>
      </c>
      <c r="BK889">
        <f t="shared" si="444"/>
        <v>4.6680000000000001</v>
      </c>
      <c r="BL889">
        <f t="shared" si="445"/>
        <v>-4.0430000000000001</v>
      </c>
      <c r="BM889" s="43">
        <f t="shared" si="462"/>
        <v>45061</v>
      </c>
      <c r="BN889" s="43">
        <f t="shared" si="446"/>
        <v>45198</v>
      </c>
      <c r="BO889" s="45">
        <f t="shared" si="463"/>
        <v>0.12085635359116023</v>
      </c>
      <c r="BP889" s="45">
        <f t="shared" si="464"/>
        <v>0.54551388783773558</v>
      </c>
      <c r="BQ889" s="47">
        <f t="shared" si="465"/>
        <v>81.680250069014107</v>
      </c>
      <c r="BR889" s="47">
        <f t="shared" si="466"/>
        <v>114.56265403519531</v>
      </c>
    </row>
    <row r="890" spans="6:70" x14ac:dyDescent="0.25">
      <c r="F890" s="2">
        <v>44966</v>
      </c>
      <c r="G890">
        <v>4.78505</v>
      </c>
      <c r="H890" s="43">
        <v>44991</v>
      </c>
      <c r="I890">
        <v>4.1402999999999999</v>
      </c>
      <c r="L890" s="2">
        <v>44949</v>
      </c>
      <c r="M890" t="str">
        <v>91282CFT</v>
      </c>
      <c r="N890">
        <v>2.9245000000000001</v>
      </c>
      <c r="O890">
        <v>4.0748600000000001</v>
      </c>
      <c r="P890">
        <v>0.89370000000000005</v>
      </c>
      <c r="Q890">
        <v>114.6875</v>
      </c>
      <c r="R890">
        <f>VLOOKUP(M890,工作表1!$A$3:$B$1000,2,FALSE)</f>
        <v>4</v>
      </c>
      <c r="S890" t="str">
        <f>VLOOKUP(M890,工作表1!$A$3:$C$1000,3,FALSE)</f>
        <v>2029/10/31</v>
      </c>
      <c r="T890">
        <f t="shared" si="436"/>
        <v>4.6680000000000001</v>
      </c>
      <c r="U890">
        <f t="shared" si="435"/>
        <v>-0.66800000000000015</v>
      </c>
      <c r="V890" s="43">
        <f t="shared" si="447"/>
        <v>45046</v>
      </c>
      <c r="W890" s="43">
        <f t="shared" si="437"/>
        <v>45016</v>
      </c>
      <c r="X890" s="45">
        <f t="shared" si="448"/>
        <v>0.93922651933701662</v>
      </c>
      <c r="Y890" s="45">
        <f t="shared" si="449"/>
        <v>1.6625141905698935</v>
      </c>
      <c r="Z890" s="47">
        <f t="shared" si="450"/>
        <v>102.4007090906391</v>
      </c>
      <c r="AA890" s="47">
        <f t="shared" si="451"/>
        <v>114.62243809584372</v>
      </c>
      <c r="AB890" s="45">
        <f t="shared" si="452"/>
        <v>3.5543999999999998</v>
      </c>
      <c r="AC890" s="2" t="str">
        <f t="shared" si="438"/>
        <v>TY1</v>
      </c>
      <c r="AD890">
        <f t="shared" si="439"/>
        <v>114.6875</v>
      </c>
      <c r="AE890">
        <f t="shared" si="440"/>
        <v>115.265625</v>
      </c>
      <c r="AF890" s="49">
        <f t="shared" si="467"/>
        <v>-0.578125</v>
      </c>
      <c r="AG890" s="3">
        <f t="shared" si="453"/>
        <v>114.62243809584372</v>
      </c>
      <c r="AH890">
        <f t="shared" si="454"/>
        <v>114.86280369049936</v>
      </c>
      <c r="AI890" s="51">
        <f t="shared" si="455"/>
        <v>-0.24036559465564267</v>
      </c>
      <c r="AJ890" s="52">
        <f t="shared" si="456"/>
        <v>0.33775940534435733</v>
      </c>
      <c r="AK890" s="2">
        <v>44949</v>
      </c>
      <c r="AL890" t="str">
        <v>91282CGB</v>
      </c>
      <c r="AM890">
        <v>2.1983000000000001</v>
      </c>
      <c r="AN890">
        <v>4.62967</v>
      </c>
      <c r="AO890">
        <v>0.88700000000000001</v>
      </c>
      <c r="AP890">
        <v>115.265625</v>
      </c>
      <c r="AQ890">
        <f>VLOOKUP(AL890,工作表1!$F$3:$G$1000,2,FALSE)</f>
        <v>3.875</v>
      </c>
      <c r="AR890" t="str">
        <f>VLOOKUP(AL890,工作表1!$F$3:$H$1000,3,FALSE)</f>
        <v>2029/12/31</v>
      </c>
      <c r="AS890">
        <f t="shared" si="441"/>
        <v>4.6680000000000001</v>
      </c>
      <c r="AT890">
        <f t="shared" si="442"/>
        <v>-0.79300000000000015</v>
      </c>
      <c r="AU890" s="43">
        <f t="shared" si="457"/>
        <v>45107</v>
      </c>
      <c r="AV890" s="43">
        <f t="shared" si="443"/>
        <v>45107</v>
      </c>
      <c r="AW890" s="45">
        <f t="shared" si="458"/>
        <v>0.25690607734806631</v>
      </c>
      <c r="AX890" s="45">
        <f t="shared" si="459"/>
        <v>1.9236868992658744</v>
      </c>
      <c r="AY890" s="47">
        <f t="shared" si="460"/>
        <v>101.79442623420353</v>
      </c>
      <c r="AZ890" s="47">
        <f t="shared" si="461"/>
        <v>114.86280369049936</v>
      </c>
      <c r="BA890" s="43"/>
      <c r="BC890" s="2">
        <v>44946</v>
      </c>
      <c r="BD890" t="str">
        <v>912828ZQ</v>
      </c>
      <c r="BE890">
        <v>40.605899999999998</v>
      </c>
      <c r="BF890">
        <v>2.3023799999999999</v>
      </c>
      <c r="BG890">
        <v>0.71419999999999995</v>
      </c>
      <c r="BH890">
        <v>116</v>
      </c>
      <c r="BI890">
        <f>VLOOKUP(BD890,工作表1!$K$3:$L$1000,2,FALSE)</f>
        <v>0.625</v>
      </c>
      <c r="BJ890" t="str">
        <f>VLOOKUP(BD890,工作表1!$K$3:$M$1000,3,FALSE)</f>
        <v>2030/5/15</v>
      </c>
      <c r="BK890">
        <f t="shared" si="444"/>
        <v>4.6586499999999997</v>
      </c>
      <c r="BL890">
        <f t="shared" si="445"/>
        <v>-4.0336499999999997</v>
      </c>
      <c r="BM890" s="43">
        <f t="shared" si="462"/>
        <v>45061</v>
      </c>
      <c r="BN890" s="43">
        <f t="shared" si="446"/>
        <v>45198</v>
      </c>
      <c r="BO890" s="45">
        <f t="shared" si="463"/>
        <v>0.11912983425414365</v>
      </c>
      <c r="BP890" s="45">
        <f t="shared" si="464"/>
        <v>0.54549969726784231</v>
      </c>
      <c r="BQ890" s="47">
        <f t="shared" si="465"/>
        <v>81.945710280086985</v>
      </c>
      <c r="BR890" s="47">
        <f t="shared" si="466"/>
        <v>114.92608059142748</v>
      </c>
    </row>
    <row r="891" spans="6:70" x14ac:dyDescent="0.25">
      <c r="F891" s="2">
        <v>44965</v>
      </c>
      <c r="G891">
        <v>4.7610000000000001</v>
      </c>
      <c r="H891" s="43">
        <v>44988</v>
      </c>
      <c r="I891">
        <v>4.1375999999999999</v>
      </c>
      <c r="L891" s="2">
        <v>44946</v>
      </c>
      <c r="M891" t="str">
        <v>91282CFT</v>
      </c>
      <c r="N891">
        <v>2.2545000000000002</v>
      </c>
      <c r="O891">
        <v>4.1769299999999996</v>
      </c>
      <c r="P891">
        <v>0.89370000000000005</v>
      </c>
      <c r="Q891">
        <v>115.0625</v>
      </c>
      <c r="R891">
        <f>VLOOKUP(M891,工作表1!$A$3:$B$1000,2,FALSE)</f>
        <v>4</v>
      </c>
      <c r="S891" t="str">
        <f>VLOOKUP(M891,工作表1!$A$3:$C$1000,3,FALSE)</f>
        <v>2029/10/31</v>
      </c>
      <c r="T891">
        <f t="shared" si="436"/>
        <v>4.6586499999999997</v>
      </c>
      <c r="U891">
        <f t="shared" si="435"/>
        <v>-0.65864999999999974</v>
      </c>
      <c r="V891" s="43">
        <f t="shared" si="447"/>
        <v>45046</v>
      </c>
      <c r="W891" s="43">
        <f t="shared" si="437"/>
        <v>45016</v>
      </c>
      <c r="X891" s="45">
        <f t="shared" si="448"/>
        <v>0.92817679558011046</v>
      </c>
      <c r="Y891" s="45">
        <f t="shared" si="449"/>
        <v>1.6624233709225762</v>
      </c>
      <c r="Z891" s="47">
        <f t="shared" si="450"/>
        <v>102.71183360661755</v>
      </c>
      <c r="AA891" s="47">
        <f t="shared" si="451"/>
        <v>114.96925525575311</v>
      </c>
      <c r="AB891" s="45">
        <f t="shared" si="452"/>
        <v>3.5139999999999998</v>
      </c>
      <c r="AC891" s="2" t="str">
        <f t="shared" si="438"/>
        <v>TY1</v>
      </c>
      <c r="AD891">
        <f t="shared" si="439"/>
        <v>115.0625</v>
      </c>
      <c r="AE891">
        <f t="shared" si="440"/>
        <v>115.65625</v>
      </c>
      <c r="AF891" s="49">
        <f t="shared" si="467"/>
        <v>-0.59375</v>
      </c>
      <c r="AG891" s="3">
        <f t="shared" si="453"/>
        <v>114.96925525575311</v>
      </c>
      <c r="AH891">
        <f t="shared" si="454"/>
        <v>115.21009915043355</v>
      </c>
      <c r="AI891" s="51">
        <f t="shared" si="455"/>
        <v>-0.2408438946804381</v>
      </c>
      <c r="AJ891" s="52">
        <f t="shared" si="456"/>
        <v>0.3529061053195619</v>
      </c>
      <c r="AK891" s="2">
        <v>44946</v>
      </c>
      <c r="AL891" t="str">
        <v>91282CGB</v>
      </c>
      <c r="AM891">
        <v>1.3619000000000001</v>
      </c>
      <c r="AN891">
        <v>4.6863799999999998</v>
      </c>
      <c r="AO891">
        <v>0.88700000000000001</v>
      </c>
      <c r="AP891">
        <v>115.65625</v>
      </c>
      <c r="AQ891">
        <f>VLOOKUP(AL891,工作表1!$F$3:$G$1000,2,FALSE)</f>
        <v>3.875</v>
      </c>
      <c r="AR891" t="str">
        <f>VLOOKUP(AL891,工作表1!$F$3:$H$1000,3,FALSE)</f>
        <v>2029/12/31</v>
      </c>
      <c r="AS891">
        <f t="shared" si="441"/>
        <v>4.6586499999999997</v>
      </c>
      <c r="AT891">
        <f t="shared" si="442"/>
        <v>-0.78364999999999974</v>
      </c>
      <c r="AU891" s="43">
        <f t="shared" si="457"/>
        <v>45107</v>
      </c>
      <c r="AV891" s="43">
        <f t="shared" si="443"/>
        <v>45107</v>
      </c>
      <c r="AW891" s="45">
        <f t="shared" si="458"/>
        <v>0.24620165745856354</v>
      </c>
      <c r="AX891" s="45">
        <f t="shared" si="459"/>
        <v>1.9235989177325361</v>
      </c>
      <c r="AY891" s="47">
        <f t="shared" si="460"/>
        <v>102.1060147995548</v>
      </c>
      <c r="AZ891" s="47">
        <f t="shared" si="461"/>
        <v>115.21009915043355</v>
      </c>
      <c r="BA891" s="43"/>
      <c r="BC891" s="2">
        <v>44945</v>
      </c>
      <c r="BD891" t="str">
        <v>912828ZQ</v>
      </c>
      <c r="BE891">
        <v>42.0443</v>
      </c>
      <c r="BF891">
        <v>2.2211699999999999</v>
      </c>
      <c r="BG891">
        <v>0.71419999999999995</v>
      </c>
      <c r="BH891">
        <v>116.59375</v>
      </c>
      <c r="BI891">
        <f>VLOOKUP(BD891,工作表1!$K$3:$L$1000,2,FALSE)</f>
        <v>0.625</v>
      </c>
      <c r="BJ891" t="str">
        <f>VLOOKUP(BD891,工作表1!$K$3:$M$1000,3,FALSE)</f>
        <v>2030/5/15</v>
      </c>
      <c r="BK891">
        <f t="shared" si="444"/>
        <v>4.6601499999999998</v>
      </c>
      <c r="BL891">
        <f t="shared" si="445"/>
        <v>-4.0351499999999998</v>
      </c>
      <c r="BM891" s="43">
        <f t="shared" si="462"/>
        <v>45061</v>
      </c>
      <c r="BN891" s="43">
        <f t="shared" si="446"/>
        <v>45198</v>
      </c>
      <c r="BO891" s="45">
        <f t="shared" si="463"/>
        <v>0.11395027624309392</v>
      </c>
      <c r="BP891" s="45">
        <f t="shared" si="464"/>
        <v>0.5454571255581625</v>
      </c>
      <c r="BQ891" s="47">
        <f t="shared" si="465"/>
        <v>82.409489719845823</v>
      </c>
      <c r="BR891" s="47">
        <f t="shared" si="466"/>
        <v>115.57918879537112</v>
      </c>
    </row>
    <row r="892" spans="6:70" x14ac:dyDescent="0.25">
      <c r="F892" s="2">
        <v>44964</v>
      </c>
      <c r="G892">
        <v>4.7565999999999997</v>
      </c>
      <c r="H892" s="43">
        <v>44987</v>
      </c>
      <c r="I892">
        <v>4.2264999999999997</v>
      </c>
      <c r="L892" s="2">
        <v>44945</v>
      </c>
      <c r="M892" t="str">
        <v>91282CFT</v>
      </c>
      <c r="N892">
        <v>2.2818999999999998</v>
      </c>
      <c r="O892">
        <v>4.1479799999999996</v>
      </c>
      <c r="P892">
        <v>0.89370000000000005</v>
      </c>
      <c r="Q892">
        <v>115.640625</v>
      </c>
      <c r="R892">
        <f>VLOOKUP(M892,工作表1!$A$3:$B$1000,2,FALSE)</f>
        <v>4</v>
      </c>
      <c r="S892" t="str">
        <f>VLOOKUP(M892,工作表1!$A$3:$C$1000,3,FALSE)</f>
        <v>2029/10/31</v>
      </c>
      <c r="T892">
        <f t="shared" si="436"/>
        <v>4.6601499999999998</v>
      </c>
      <c r="U892">
        <f t="shared" si="435"/>
        <v>-0.66014999999999979</v>
      </c>
      <c r="V892" s="43">
        <f t="shared" si="447"/>
        <v>45046</v>
      </c>
      <c r="W892" s="43">
        <f t="shared" si="437"/>
        <v>45016</v>
      </c>
      <c r="X892" s="45">
        <f t="shared" si="448"/>
        <v>0.89502762430939231</v>
      </c>
      <c r="Y892" s="45">
        <f t="shared" si="449"/>
        <v>1.6621509119806253</v>
      </c>
      <c r="Z892" s="47">
        <f t="shared" si="450"/>
        <v>103.25115726616724</v>
      </c>
      <c r="AA892" s="47">
        <f t="shared" si="451"/>
        <v>115.57486761528548</v>
      </c>
      <c r="AB892" s="45">
        <f t="shared" si="452"/>
        <v>3.4289000000000001</v>
      </c>
      <c r="AC892" s="2" t="str">
        <f t="shared" si="438"/>
        <v>TY1</v>
      </c>
      <c r="AD892">
        <f t="shared" si="439"/>
        <v>115.640625</v>
      </c>
      <c r="AE892">
        <f t="shared" si="440"/>
        <v>116.25</v>
      </c>
      <c r="AF892" s="49">
        <f t="shared" si="467"/>
        <v>-0.609375</v>
      </c>
      <c r="AG892" s="3">
        <f t="shared" si="453"/>
        <v>115.57486761528548</v>
      </c>
      <c r="AH892">
        <f t="shared" si="454"/>
        <v>115.84091835606822</v>
      </c>
      <c r="AI892" s="51">
        <f t="shared" si="455"/>
        <v>-0.26605074078273105</v>
      </c>
      <c r="AJ892" s="52">
        <f t="shared" si="456"/>
        <v>0.34332425921726895</v>
      </c>
      <c r="AK892" s="2">
        <v>44945</v>
      </c>
      <c r="AL892" t="str">
        <v>91282CGB</v>
      </c>
      <c r="AM892">
        <v>2.0291999999999999</v>
      </c>
      <c r="AN892">
        <v>4.6365600000000002</v>
      </c>
      <c r="AO892">
        <v>0.88700000000000001</v>
      </c>
      <c r="AP892">
        <v>116.25</v>
      </c>
      <c r="AQ892">
        <f>VLOOKUP(AL892,工作表1!$F$3:$G$1000,2,FALSE)</f>
        <v>3.875</v>
      </c>
      <c r="AR892" t="str">
        <f>VLOOKUP(AL892,工作表1!$F$3:$H$1000,3,FALSE)</f>
        <v>2029/12/31</v>
      </c>
      <c r="AS892">
        <f t="shared" si="441"/>
        <v>4.6601499999999998</v>
      </c>
      <c r="AT892">
        <f t="shared" si="442"/>
        <v>-0.78514999999999979</v>
      </c>
      <c r="AU892" s="43">
        <f t="shared" si="457"/>
        <v>45107</v>
      </c>
      <c r="AV892" s="43">
        <f t="shared" si="443"/>
        <v>45107</v>
      </c>
      <c r="AW892" s="45">
        <f t="shared" si="458"/>
        <v>0.21408839779005523</v>
      </c>
      <c r="AX892" s="45">
        <f t="shared" si="459"/>
        <v>1.9233349731325211</v>
      </c>
      <c r="AY892" s="47">
        <f t="shared" si="460"/>
        <v>102.6632601621217</v>
      </c>
      <c r="AZ892" s="47">
        <f t="shared" si="461"/>
        <v>115.84091835606822</v>
      </c>
      <c r="BA892" s="43"/>
      <c r="BC892" s="2">
        <v>44944</v>
      </c>
      <c r="BD892" t="str">
        <v>912828ZQ</v>
      </c>
      <c r="BE892">
        <v>43.082799999999999</v>
      </c>
      <c r="BF892">
        <v>2.1868099999999999</v>
      </c>
      <c r="BG892">
        <v>0.71419999999999995</v>
      </c>
      <c r="BH892">
        <v>116.859375</v>
      </c>
      <c r="BI892">
        <f>VLOOKUP(BD892,工作表1!$K$3:$L$1000,2,FALSE)</f>
        <v>0.625</v>
      </c>
      <c r="BJ892" t="str">
        <f>VLOOKUP(BD892,工作表1!$K$3:$M$1000,3,FALSE)</f>
        <v>2030/5/15</v>
      </c>
      <c r="BK892">
        <f t="shared" si="444"/>
        <v>4.6420000000000003</v>
      </c>
      <c r="BL892">
        <f t="shared" si="445"/>
        <v>-4.0170000000000003</v>
      </c>
      <c r="BM892" s="43">
        <f t="shared" si="462"/>
        <v>45061</v>
      </c>
      <c r="BN892" s="43">
        <f t="shared" si="446"/>
        <v>45198</v>
      </c>
      <c r="BO892" s="45">
        <f t="shared" si="463"/>
        <v>0.11222375690607736</v>
      </c>
      <c r="BP892" s="45">
        <f t="shared" si="464"/>
        <v>0.54544293498826912</v>
      </c>
      <c r="BQ892" s="47">
        <f t="shared" si="465"/>
        <v>82.612782385745604</v>
      </c>
      <c r="BR892" s="47">
        <f t="shared" si="466"/>
        <v>115.8467350882849</v>
      </c>
    </row>
    <row r="893" spans="6:70" x14ac:dyDescent="0.25">
      <c r="F893" s="2">
        <v>44963</v>
      </c>
      <c r="G893">
        <v>4.7510000000000003</v>
      </c>
      <c r="H893" s="43">
        <v>44986</v>
      </c>
      <c r="I893">
        <v>4.1584000000000003</v>
      </c>
      <c r="L893" s="2">
        <v>44944</v>
      </c>
      <c r="M893" t="str">
        <v>91282CFL</v>
      </c>
      <c r="N893">
        <v>2.484</v>
      </c>
      <c r="O893">
        <v>4.12819</v>
      </c>
      <c r="P893">
        <v>0.88700000000000001</v>
      </c>
      <c r="Q893">
        <v>115.90625</v>
      </c>
      <c r="R893">
        <f>VLOOKUP(M893,工作表1!$A$3:$B$1000,2,FALSE)</f>
        <v>3.875</v>
      </c>
      <c r="S893" t="str">
        <f>VLOOKUP(M893,工作表1!$A$3:$C$1000,3,FALSE)</f>
        <v>2029/9/30</v>
      </c>
      <c r="T893">
        <f t="shared" si="436"/>
        <v>4.6420000000000003</v>
      </c>
      <c r="U893">
        <f t="shared" si="435"/>
        <v>-0.76700000000000035</v>
      </c>
      <c r="V893" s="43">
        <f t="shared" si="447"/>
        <v>45016</v>
      </c>
      <c r="W893" s="43">
        <f t="shared" si="437"/>
        <v>45016</v>
      </c>
      <c r="X893" s="45">
        <f t="shared" si="448"/>
        <v>1.1881906077348066</v>
      </c>
      <c r="Y893" s="45">
        <f t="shared" si="449"/>
        <v>1.9419577310224778</v>
      </c>
      <c r="Z893" s="47">
        <f t="shared" si="450"/>
        <v>102.69301589758012</v>
      </c>
      <c r="AA893" s="47">
        <f t="shared" si="451"/>
        <v>115.81520016801137</v>
      </c>
      <c r="AB893" s="45">
        <f t="shared" si="452"/>
        <v>3.399</v>
      </c>
      <c r="AC893" s="2" t="str">
        <f t="shared" si="438"/>
        <v>TY1</v>
      </c>
      <c r="AD893">
        <f t="shared" si="439"/>
        <v>115.90625</v>
      </c>
      <c r="AE893">
        <f t="shared" si="440"/>
        <v>116.515625</v>
      </c>
      <c r="AF893" s="49">
        <f t="shared" si="467"/>
        <v>-0.609375</v>
      </c>
      <c r="AG893" s="3">
        <f t="shared" si="453"/>
        <v>115.81520016801137</v>
      </c>
      <c r="AH893">
        <f t="shared" si="454"/>
        <v>116.09653791760303</v>
      </c>
      <c r="AI893" s="51">
        <f t="shared" si="455"/>
        <v>-0.28133774959165692</v>
      </c>
      <c r="AJ893" s="52">
        <f t="shared" si="456"/>
        <v>0.32803725040834308</v>
      </c>
      <c r="AK893" s="2">
        <v>44944</v>
      </c>
      <c r="AL893" t="str">
        <v>91282CGB</v>
      </c>
      <c r="AM893">
        <v>1.8707</v>
      </c>
      <c r="AN893">
        <v>4.6235600000000003</v>
      </c>
      <c r="AO893">
        <v>0.88700000000000001</v>
      </c>
      <c r="AP893">
        <v>116.515625</v>
      </c>
      <c r="AQ893">
        <f>VLOOKUP(AL893,工作表1!$F$3:$G$1000,2,FALSE)</f>
        <v>3.875</v>
      </c>
      <c r="AR893" t="str">
        <f>VLOOKUP(AL893,工作表1!$F$3:$H$1000,3,FALSE)</f>
        <v>2029/12/31</v>
      </c>
      <c r="AS893">
        <f t="shared" si="441"/>
        <v>4.6420000000000003</v>
      </c>
      <c r="AT893">
        <f t="shared" si="442"/>
        <v>-0.76700000000000035</v>
      </c>
      <c r="AU893" s="43">
        <f t="shared" si="457"/>
        <v>45107</v>
      </c>
      <c r="AV893" s="43">
        <f t="shared" si="443"/>
        <v>45107</v>
      </c>
      <c r="AW893" s="45">
        <f t="shared" si="458"/>
        <v>0.20338397790055249</v>
      </c>
      <c r="AX893" s="45">
        <f t="shared" si="459"/>
        <v>1.9232469915991826</v>
      </c>
      <c r="AY893" s="47">
        <f t="shared" si="460"/>
        <v>102.89761790003718</v>
      </c>
      <c r="AZ893" s="47">
        <f t="shared" si="461"/>
        <v>116.09653791760303</v>
      </c>
      <c r="BA893" s="43"/>
      <c r="BC893" s="2">
        <v>44943</v>
      </c>
      <c r="BD893" t="str">
        <v>912828ZQ</v>
      </c>
      <c r="BE893">
        <v>37.661499999999997</v>
      </c>
      <c r="BF893">
        <v>2.4577800000000001</v>
      </c>
      <c r="BG893">
        <v>0.71419999999999995</v>
      </c>
      <c r="BH893">
        <v>115.59375</v>
      </c>
      <c r="BI893">
        <f>VLOOKUP(BD893,工作表1!$K$3:$L$1000,2,FALSE)</f>
        <v>0.625</v>
      </c>
      <c r="BJ893" t="str">
        <f>VLOOKUP(BD893,工作表1!$K$3:$M$1000,3,FALSE)</f>
        <v>2030/5/15</v>
      </c>
      <c r="BK893">
        <f t="shared" si="444"/>
        <v>4.6459999999999999</v>
      </c>
      <c r="BL893">
        <f t="shared" si="445"/>
        <v>-4.0209999999999999</v>
      </c>
      <c r="BM893" s="43">
        <f t="shared" si="462"/>
        <v>45061</v>
      </c>
      <c r="BN893" s="43">
        <f t="shared" si="446"/>
        <v>45198</v>
      </c>
      <c r="BO893" s="45">
        <f t="shared" si="463"/>
        <v>0.11049723756906077</v>
      </c>
      <c r="BP893" s="45">
        <f t="shared" si="464"/>
        <v>0.54542874441837585</v>
      </c>
      <c r="BQ893" s="47">
        <f t="shared" si="465"/>
        <v>81.548071412791302</v>
      </c>
      <c r="BR893" s="47">
        <f t="shared" si="466"/>
        <v>114.36060395662312</v>
      </c>
    </row>
    <row r="894" spans="6:70" x14ac:dyDescent="0.25">
      <c r="F894" s="2">
        <v>44960</v>
      </c>
      <c r="G894">
        <v>4.7364100000000002</v>
      </c>
      <c r="H894" s="43">
        <v>44985</v>
      </c>
      <c r="I894">
        <v>4.0803000000000003</v>
      </c>
      <c r="L894" s="2">
        <v>44943</v>
      </c>
      <c r="M894" t="str">
        <v>91282CFT</v>
      </c>
      <c r="N894">
        <v>1.881</v>
      </c>
      <c r="O894">
        <v>4.2194200000000004</v>
      </c>
      <c r="P894">
        <v>0.89370000000000005</v>
      </c>
      <c r="Q894">
        <v>114.671875</v>
      </c>
      <c r="R894">
        <f>VLOOKUP(M894,工作表1!$A$3:$B$1000,2,FALSE)</f>
        <v>4</v>
      </c>
      <c r="S894" t="str">
        <f>VLOOKUP(M894,工作表1!$A$3:$C$1000,3,FALSE)</f>
        <v>2029/10/31</v>
      </c>
      <c r="T894">
        <f t="shared" si="436"/>
        <v>4.6459999999999999</v>
      </c>
      <c r="U894">
        <f t="shared" si="435"/>
        <v>-0.64599999999999991</v>
      </c>
      <c r="V894" s="43">
        <f t="shared" si="447"/>
        <v>45046</v>
      </c>
      <c r="W894" s="43">
        <f t="shared" si="437"/>
        <v>45016</v>
      </c>
      <c r="X894" s="45">
        <f t="shared" si="448"/>
        <v>0.8729281767955801</v>
      </c>
      <c r="Y894" s="45">
        <f t="shared" si="449"/>
        <v>1.6619692726859912</v>
      </c>
      <c r="Z894" s="47">
        <f t="shared" si="450"/>
        <v>102.33981414425898</v>
      </c>
      <c r="AA894" s="47">
        <f t="shared" si="451"/>
        <v>114.55317745575044</v>
      </c>
      <c r="AB894" s="45">
        <f t="shared" si="452"/>
        <v>3.5905999999999998</v>
      </c>
      <c r="AC894" s="2" t="str">
        <f t="shared" si="438"/>
        <v>TY1</v>
      </c>
      <c r="AD894">
        <f t="shared" si="439"/>
        <v>114.671875</v>
      </c>
      <c r="AE894">
        <f t="shared" si="440"/>
        <v>115.25</v>
      </c>
      <c r="AF894" s="49">
        <f t="shared" si="467"/>
        <v>-0.578125</v>
      </c>
      <c r="AG894" s="3">
        <f t="shared" si="453"/>
        <v>114.55317745575044</v>
      </c>
      <c r="AH894">
        <f t="shared" si="454"/>
        <v>114.8049831785127</v>
      </c>
      <c r="AI894" s="51">
        <f t="shared" si="455"/>
        <v>-0.25180572276225632</v>
      </c>
      <c r="AJ894" s="52">
        <f t="shared" si="456"/>
        <v>0.32631927723774368</v>
      </c>
      <c r="AK894" s="2">
        <v>44943</v>
      </c>
      <c r="AL894" t="str">
        <v>91282CGB</v>
      </c>
      <c r="AM894">
        <v>1.927</v>
      </c>
      <c r="AN894">
        <v>4.6402799999999997</v>
      </c>
      <c r="AO894">
        <v>0.88700000000000001</v>
      </c>
      <c r="AP894">
        <v>115.25</v>
      </c>
      <c r="AQ894">
        <f>VLOOKUP(AL894,工作表1!$F$3:$G$1000,2,FALSE)</f>
        <v>3.875</v>
      </c>
      <c r="AR894" t="str">
        <f>VLOOKUP(AL894,工作表1!$F$3:$H$1000,3,FALSE)</f>
        <v>2029/12/31</v>
      </c>
      <c r="AS894">
        <f t="shared" si="441"/>
        <v>4.6459999999999999</v>
      </c>
      <c r="AT894">
        <f t="shared" si="442"/>
        <v>-0.77099999999999991</v>
      </c>
      <c r="AU894" s="43">
        <f t="shared" si="457"/>
        <v>45107</v>
      </c>
      <c r="AV894" s="43">
        <f t="shared" si="443"/>
        <v>45107</v>
      </c>
      <c r="AW894" s="45">
        <f t="shared" si="458"/>
        <v>0.19267955801104972</v>
      </c>
      <c r="AX894" s="45">
        <f t="shared" si="459"/>
        <v>1.9231590100658442</v>
      </c>
      <c r="AY894" s="47">
        <f t="shared" si="460"/>
        <v>101.7497038388537</v>
      </c>
      <c r="AZ894" s="47">
        <f t="shared" si="461"/>
        <v>114.8049831785127</v>
      </c>
      <c r="BA894" s="43"/>
      <c r="BC894" s="2">
        <v>44939</v>
      </c>
      <c r="BD894" t="str">
        <v>912828ZQ</v>
      </c>
      <c r="BE894">
        <v>38.473799999999997</v>
      </c>
      <c r="BF894">
        <v>2.4212099999999999</v>
      </c>
      <c r="BG894">
        <v>0.71419999999999995</v>
      </c>
      <c r="BH894">
        <v>115.703125</v>
      </c>
      <c r="BI894">
        <f>VLOOKUP(BD894,工作表1!$K$3:$L$1000,2,FALSE)</f>
        <v>0.625</v>
      </c>
      <c r="BJ894" t="str">
        <f>VLOOKUP(BD894,工作表1!$K$3:$M$1000,3,FALSE)</f>
        <v>2030/5/15</v>
      </c>
      <c r="BK894">
        <f t="shared" si="444"/>
        <v>4.6412500000000003</v>
      </c>
      <c r="BL894">
        <f t="shared" si="445"/>
        <v>-4.0162500000000003</v>
      </c>
      <c r="BM894" s="43">
        <f t="shared" si="462"/>
        <v>45061</v>
      </c>
      <c r="BN894" s="43">
        <f t="shared" si="446"/>
        <v>45198</v>
      </c>
      <c r="BO894" s="45">
        <f t="shared" si="463"/>
        <v>0.10877071823204421</v>
      </c>
      <c r="BP894" s="45">
        <f t="shared" si="464"/>
        <v>0.54541455384848259</v>
      </c>
      <c r="BQ894" s="47">
        <f t="shared" si="465"/>
        <v>81.642274692523841</v>
      </c>
      <c r="BR894" s="47">
        <f t="shared" si="466"/>
        <v>114.4885004898205</v>
      </c>
    </row>
    <row r="895" spans="6:70" x14ac:dyDescent="0.25">
      <c r="F895" s="2">
        <v>44959</v>
      </c>
      <c r="G895">
        <v>4.7145000000000001</v>
      </c>
      <c r="H895" s="43">
        <v>44984</v>
      </c>
      <c r="I895">
        <v>4.0673000000000004</v>
      </c>
      <c r="L895" s="2">
        <v>44939</v>
      </c>
      <c r="M895" t="str">
        <v>91282CFT</v>
      </c>
      <c r="N895">
        <v>2.2637</v>
      </c>
      <c r="O895">
        <v>4.1634900000000004</v>
      </c>
      <c r="P895">
        <v>0.89370000000000005</v>
      </c>
      <c r="Q895">
        <v>114.765625</v>
      </c>
      <c r="R895">
        <f>VLOOKUP(M895,工作表1!$A$3:$B$1000,2,FALSE)</f>
        <v>4</v>
      </c>
      <c r="S895" t="str">
        <f>VLOOKUP(M895,工作表1!$A$3:$C$1000,3,FALSE)</f>
        <v>2029/10/31</v>
      </c>
      <c r="T895">
        <f t="shared" si="436"/>
        <v>4.6412500000000003</v>
      </c>
      <c r="U895">
        <f t="shared" si="435"/>
        <v>-0.64125000000000032</v>
      </c>
      <c r="V895" s="43">
        <f t="shared" si="447"/>
        <v>45046</v>
      </c>
      <c r="W895" s="43">
        <f t="shared" si="437"/>
        <v>45016</v>
      </c>
      <c r="X895" s="45">
        <f t="shared" si="448"/>
        <v>0.86187845303867405</v>
      </c>
      <c r="Y895" s="45">
        <f t="shared" si="449"/>
        <v>1.6618784530386741</v>
      </c>
      <c r="Z895" s="47">
        <f t="shared" si="450"/>
        <v>102.43421584195478</v>
      </c>
      <c r="AA895" s="47">
        <f t="shared" si="451"/>
        <v>114.65829495699438</v>
      </c>
      <c r="AB895" s="45">
        <f t="shared" si="452"/>
        <v>3.5552000000000001</v>
      </c>
      <c r="AC895" s="2" t="str">
        <f t="shared" si="438"/>
        <v>TY1</v>
      </c>
      <c r="AD895">
        <f t="shared" si="439"/>
        <v>114.765625</v>
      </c>
      <c r="AE895">
        <f t="shared" si="440"/>
        <v>115.359375</v>
      </c>
      <c r="AF895" s="49">
        <f t="shared" si="467"/>
        <v>-0.59375</v>
      </c>
      <c r="AG895" s="3">
        <f t="shared" si="453"/>
        <v>114.65829495699438</v>
      </c>
      <c r="AH895">
        <f t="shared" si="454"/>
        <v>114.90872822028965</v>
      </c>
      <c r="AI895" s="51">
        <f t="shared" si="455"/>
        <v>-0.25043326329526394</v>
      </c>
      <c r="AJ895" s="52">
        <f t="shared" si="456"/>
        <v>0.34331673670473606</v>
      </c>
      <c r="AK895" s="2">
        <v>44939</v>
      </c>
      <c r="AL895" t="str">
        <v>91282CGB</v>
      </c>
      <c r="AM895">
        <v>1.9207000000000001</v>
      </c>
      <c r="AN895">
        <v>4.6382000000000003</v>
      </c>
      <c r="AO895">
        <v>0.88700000000000001</v>
      </c>
      <c r="AP895">
        <v>115.359375</v>
      </c>
      <c r="AQ895">
        <f>VLOOKUP(AL895,工作表1!$F$3:$G$1000,2,FALSE)</f>
        <v>3.875</v>
      </c>
      <c r="AR895" t="str">
        <f>VLOOKUP(AL895,工作表1!$F$3:$H$1000,3,FALSE)</f>
        <v>2029/12/31</v>
      </c>
      <c r="AS895">
        <f t="shared" si="441"/>
        <v>4.6412500000000003</v>
      </c>
      <c r="AT895">
        <f t="shared" si="442"/>
        <v>-0.76625000000000032</v>
      </c>
      <c r="AU895" s="43">
        <f t="shared" si="457"/>
        <v>45107</v>
      </c>
      <c r="AV895" s="43">
        <f t="shared" si="443"/>
        <v>45107</v>
      </c>
      <c r="AW895" s="45">
        <f t="shared" si="458"/>
        <v>0.18197513812154695</v>
      </c>
      <c r="AX895" s="45">
        <f t="shared" si="459"/>
        <v>1.9230710285325057</v>
      </c>
      <c r="AY895" s="47">
        <f t="shared" si="460"/>
        <v>101.8433845721884</v>
      </c>
      <c r="AZ895" s="47">
        <f t="shared" si="461"/>
        <v>114.90872822028965</v>
      </c>
      <c r="BA895" s="43"/>
      <c r="BC895" s="2">
        <v>44938</v>
      </c>
      <c r="BD895" t="str">
        <v>912828ZQ</v>
      </c>
      <c r="BE895">
        <v>39.283999999999999</v>
      </c>
      <c r="BF895">
        <v>2.3974799999999998</v>
      </c>
      <c r="BG895">
        <v>0.71419999999999995</v>
      </c>
      <c r="BH895">
        <v>116.171875</v>
      </c>
      <c r="BI895">
        <f>VLOOKUP(BD895,工作表1!$K$3:$L$1000,2,FALSE)</f>
        <v>0.625</v>
      </c>
      <c r="BJ895" t="str">
        <f>VLOOKUP(BD895,工作表1!$K$3:$M$1000,3,FALSE)</f>
        <v>2030/5/15</v>
      </c>
      <c r="BK895">
        <f t="shared" si="444"/>
        <v>4.6344500000000002</v>
      </c>
      <c r="BL895">
        <f t="shared" si="445"/>
        <v>-4.0094500000000002</v>
      </c>
      <c r="BM895" s="43">
        <f t="shared" si="462"/>
        <v>45061</v>
      </c>
      <c r="BN895" s="43">
        <f t="shared" si="446"/>
        <v>45198</v>
      </c>
      <c r="BO895" s="45">
        <f t="shared" si="463"/>
        <v>0.1018646408839779</v>
      </c>
      <c r="BP895" s="45">
        <f t="shared" si="464"/>
        <v>0.5453577915689094</v>
      </c>
      <c r="BQ895" s="47">
        <f t="shared" si="465"/>
        <v>81.986606631908472</v>
      </c>
      <c r="BR895" s="47">
        <f t="shared" si="466"/>
        <v>114.96652761083143</v>
      </c>
    </row>
    <row r="896" spans="6:70" x14ac:dyDescent="0.25">
      <c r="F896" s="2">
        <v>44958</v>
      </c>
      <c r="G896">
        <v>4.7034500000000001</v>
      </c>
      <c r="H896" s="43">
        <v>44981</v>
      </c>
      <c r="I896">
        <v>4.1087999999999996</v>
      </c>
      <c r="L896" s="2">
        <v>44938</v>
      </c>
      <c r="M896" t="str">
        <v>91282CFT</v>
      </c>
      <c r="N896">
        <v>2.0606</v>
      </c>
      <c r="O896">
        <v>4.1897500000000001</v>
      </c>
      <c r="P896">
        <v>0.89370000000000005</v>
      </c>
      <c r="Q896">
        <v>115.234375</v>
      </c>
      <c r="R896">
        <f>VLOOKUP(M896,工作表1!$A$3:$B$1000,2,FALSE)</f>
        <v>4</v>
      </c>
      <c r="S896" t="str">
        <f>VLOOKUP(M896,工作表1!$A$3:$C$1000,3,FALSE)</f>
        <v>2029/10/31</v>
      </c>
      <c r="T896">
        <f t="shared" si="436"/>
        <v>4.6344500000000002</v>
      </c>
      <c r="U896">
        <f t="shared" si="435"/>
        <v>-0.63445000000000018</v>
      </c>
      <c r="V896" s="43">
        <f t="shared" si="447"/>
        <v>45046</v>
      </c>
      <c r="W896" s="43">
        <f t="shared" si="437"/>
        <v>45016</v>
      </c>
      <c r="X896" s="45">
        <f t="shared" si="448"/>
        <v>0.81767955801104975</v>
      </c>
      <c r="Y896" s="45">
        <f t="shared" si="449"/>
        <v>1.6615151744494059</v>
      </c>
      <c r="Z896" s="47">
        <f t="shared" si="450"/>
        <v>102.87542415611573</v>
      </c>
      <c r="AA896" s="47">
        <f t="shared" si="451"/>
        <v>115.15255603160568</v>
      </c>
      <c r="AB896" s="45">
        <f t="shared" si="452"/>
        <v>3.4903</v>
      </c>
      <c r="AC896" s="2" t="str">
        <f t="shared" si="438"/>
        <v>TY1</v>
      </c>
      <c r="AD896">
        <f t="shared" si="439"/>
        <v>115.234375</v>
      </c>
      <c r="AE896">
        <f t="shared" si="440"/>
        <v>115.828125</v>
      </c>
      <c r="AF896" s="49">
        <f t="shared" si="467"/>
        <v>-0.59375</v>
      </c>
      <c r="AG896" s="3">
        <f t="shared" si="453"/>
        <v>115.15255603160568</v>
      </c>
      <c r="AH896">
        <f t="shared" si="454"/>
        <v>115.40852555749166</v>
      </c>
      <c r="AI896" s="51">
        <f t="shared" si="455"/>
        <v>-0.25596952588597333</v>
      </c>
      <c r="AJ896" s="52">
        <f t="shared" si="456"/>
        <v>0.33778047411402667</v>
      </c>
      <c r="AK896" s="2">
        <v>44938</v>
      </c>
      <c r="AL896" t="str">
        <v>91282CGB</v>
      </c>
      <c r="AM896">
        <v>2.3216000000000001</v>
      </c>
      <c r="AN896">
        <v>4.6212</v>
      </c>
      <c r="AO896">
        <v>0.88700000000000001</v>
      </c>
      <c r="AP896">
        <v>115.828125</v>
      </c>
      <c r="AQ896">
        <f>VLOOKUP(AL896,工作表1!$F$3:$G$1000,2,FALSE)</f>
        <v>3.875</v>
      </c>
      <c r="AR896" t="str">
        <f>VLOOKUP(AL896,工作表1!$F$3:$H$1000,3,FALSE)</f>
        <v>2029/12/31</v>
      </c>
      <c r="AS896">
        <f t="shared" si="441"/>
        <v>4.6344500000000002</v>
      </c>
      <c r="AT896">
        <f t="shared" si="442"/>
        <v>-0.75945000000000018</v>
      </c>
      <c r="AU896" s="43">
        <f t="shared" si="457"/>
        <v>45107</v>
      </c>
      <c r="AV896" s="43">
        <f t="shared" si="443"/>
        <v>45107</v>
      </c>
      <c r="AW896" s="45">
        <f t="shared" si="458"/>
        <v>0.1391574585635359</v>
      </c>
      <c r="AX896" s="45">
        <f t="shared" si="459"/>
        <v>1.9227191023991521</v>
      </c>
      <c r="AY896" s="47">
        <f t="shared" si="460"/>
        <v>102.28791089095628</v>
      </c>
      <c r="AZ896" s="47">
        <f t="shared" si="461"/>
        <v>115.40852555749166</v>
      </c>
      <c r="BA896" s="43"/>
      <c r="BC896" s="2">
        <v>44937</v>
      </c>
      <c r="BD896" t="str">
        <v>912828ZQ</v>
      </c>
      <c r="BE896">
        <v>37.007100000000001</v>
      </c>
      <c r="BF896">
        <v>2.5399099999999999</v>
      </c>
      <c r="BG896">
        <v>0.71419999999999995</v>
      </c>
      <c r="BH896">
        <v>115.359375</v>
      </c>
      <c r="BI896">
        <f>VLOOKUP(BD896,工作表1!$K$3:$L$1000,2,FALSE)</f>
        <v>0.625</v>
      </c>
      <c r="BJ896" t="str">
        <f>VLOOKUP(BD896,工作表1!$K$3:$M$1000,3,FALSE)</f>
        <v>2030/5/15</v>
      </c>
      <c r="BK896">
        <f t="shared" si="444"/>
        <v>4.6455500000000001</v>
      </c>
      <c r="BL896">
        <f t="shared" si="445"/>
        <v>-4.0205500000000001</v>
      </c>
      <c r="BM896" s="43">
        <f t="shared" si="462"/>
        <v>45061</v>
      </c>
      <c r="BN896" s="43">
        <f t="shared" si="446"/>
        <v>45198</v>
      </c>
      <c r="BO896" s="45">
        <f t="shared" si="463"/>
        <v>0.10013812154696133</v>
      </c>
      <c r="BP896" s="45">
        <f t="shared" si="464"/>
        <v>0.54534360099901613</v>
      </c>
      <c r="BQ896" s="47">
        <f t="shared" si="465"/>
        <v>81.329649576591947</v>
      </c>
      <c r="BR896" s="47">
        <f t="shared" si="466"/>
        <v>114.05856420510077</v>
      </c>
    </row>
    <row r="897" spans="6:70" x14ac:dyDescent="0.25">
      <c r="F897" s="2">
        <v>44957</v>
      </c>
      <c r="G897">
        <v>4.7069999999999999</v>
      </c>
      <c r="H897" s="43">
        <v>44980</v>
      </c>
      <c r="I897">
        <v>4.0339</v>
      </c>
      <c r="L897" s="2">
        <v>44937</v>
      </c>
      <c r="M897" t="str">
        <v>91282CFL</v>
      </c>
      <c r="N897">
        <v>1.7841</v>
      </c>
      <c r="O897">
        <v>4.2589399999999999</v>
      </c>
      <c r="P897">
        <v>0.88700000000000001</v>
      </c>
      <c r="Q897">
        <v>114.4375</v>
      </c>
      <c r="R897">
        <f>VLOOKUP(M897,工作表1!$A$3:$B$1000,2,FALSE)</f>
        <v>3.875</v>
      </c>
      <c r="S897" t="str">
        <f>VLOOKUP(M897,工作表1!$A$3:$C$1000,3,FALSE)</f>
        <v>2029/9/30</v>
      </c>
      <c r="T897">
        <f t="shared" si="436"/>
        <v>4.6455500000000001</v>
      </c>
      <c r="U897">
        <f t="shared" si="435"/>
        <v>-0.77055000000000007</v>
      </c>
      <c r="V897" s="43">
        <f t="shared" si="447"/>
        <v>45016</v>
      </c>
      <c r="W897" s="43">
        <f t="shared" si="437"/>
        <v>45016</v>
      </c>
      <c r="X897" s="45">
        <f t="shared" si="448"/>
        <v>1.1132596685082872</v>
      </c>
      <c r="Y897" s="45">
        <f t="shared" si="449"/>
        <v>1.9413418602891093</v>
      </c>
      <c r="Z897" s="47">
        <f t="shared" si="450"/>
        <v>101.36426551157976</v>
      </c>
      <c r="AA897" s="47">
        <f t="shared" si="451"/>
        <v>114.32193754812521</v>
      </c>
      <c r="AB897" s="45">
        <f t="shared" si="452"/>
        <v>3.6013000000000002</v>
      </c>
      <c r="AC897" s="2" t="str">
        <f t="shared" si="438"/>
        <v>TY1</v>
      </c>
      <c r="AD897">
        <f t="shared" si="439"/>
        <v>114.4375</v>
      </c>
      <c r="AE897">
        <f t="shared" si="440"/>
        <v>115.015625</v>
      </c>
      <c r="AF897" s="49">
        <f t="shared" si="467"/>
        <v>-0.578125</v>
      </c>
      <c r="AG897" s="3">
        <f t="shared" si="453"/>
        <v>114.32193754812521</v>
      </c>
      <c r="AH897">
        <f t="shared" si="454"/>
        <v>114.60464697753372</v>
      </c>
      <c r="AI897" s="51">
        <f t="shared" si="455"/>
        <v>-0.28270942940851285</v>
      </c>
      <c r="AJ897" s="52">
        <f t="shared" si="456"/>
        <v>0.29541557059148715</v>
      </c>
      <c r="AK897" s="2">
        <v>44937</v>
      </c>
      <c r="AL897" t="str">
        <v>91282CGB</v>
      </c>
      <c r="AM897">
        <v>2.2004999999999999</v>
      </c>
      <c r="AN897">
        <v>4.6450399999999998</v>
      </c>
      <c r="AO897">
        <v>0.88700000000000001</v>
      </c>
      <c r="AP897">
        <v>115.015625</v>
      </c>
      <c r="AQ897">
        <f>VLOOKUP(AL897,工作表1!$F$3:$G$1000,2,FALSE)</f>
        <v>3.875</v>
      </c>
      <c r="AR897" t="str">
        <f>VLOOKUP(AL897,工作表1!$F$3:$H$1000,3,FALSE)</f>
        <v>2029/12/31</v>
      </c>
      <c r="AS897">
        <f t="shared" si="441"/>
        <v>4.6455500000000001</v>
      </c>
      <c r="AT897">
        <f t="shared" si="442"/>
        <v>-0.77055000000000007</v>
      </c>
      <c r="AU897" s="43">
        <f t="shared" si="457"/>
        <v>45107</v>
      </c>
      <c r="AV897" s="43">
        <f t="shared" si="443"/>
        <v>45107</v>
      </c>
      <c r="AW897" s="45">
        <f t="shared" si="458"/>
        <v>0.12845303867403315</v>
      </c>
      <c r="AX897" s="45">
        <f t="shared" si="459"/>
        <v>1.922631120865814</v>
      </c>
      <c r="AY897" s="47">
        <f t="shared" si="460"/>
        <v>101.56918683292325</v>
      </c>
      <c r="AZ897" s="47">
        <f t="shared" si="461"/>
        <v>114.60464697753372</v>
      </c>
      <c r="BA897" s="43"/>
      <c r="BC897" s="2">
        <v>44936</v>
      </c>
      <c r="BD897" t="str">
        <v>912828ZQ</v>
      </c>
      <c r="BE897">
        <v>34.789200000000001</v>
      </c>
      <c r="BF897">
        <v>2.65151</v>
      </c>
      <c r="BG897">
        <v>0.71419999999999995</v>
      </c>
      <c r="BH897">
        <v>114.921875</v>
      </c>
      <c r="BI897">
        <f>VLOOKUP(BD897,工作表1!$K$3:$L$1000,2,FALSE)</f>
        <v>0.625</v>
      </c>
      <c r="BJ897" t="str">
        <f>VLOOKUP(BD897,工作表1!$K$3:$M$1000,3,FALSE)</f>
        <v>2030/5/15</v>
      </c>
      <c r="BK897">
        <f t="shared" si="444"/>
        <v>4.6379999999999999</v>
      </c>
      <c r="BL897">
        <f t="shared" si="445"/>
        <v>-4.0129999999999999</v>
      </c>
      <c r="BM897" s="43">
        <f t="shared" si="462"/>
        <v>45061</v>
      </c>
      <c r="BN897" s="43">
        <f t="shared" si="446"/>
        <v>45198</v>
      </c>
      <c r="BO897" s="45">
        <f t="shared" si="463"/>
        <v>9.8411602209944743E-2</v>
      </c>
      <c r="BP897" s="45">
        <f t="shared" si="464"/>
        <v>0.54532941042912275</v>
      </c>
      <c r="BQ897" s="47">
        <f t="shared" si="465"/>
        <v>80.954073220156772</v>
      </c>
      <c r="BR897" s="47">
        <f t="shared" si="466"/>
        <v>113.52573537728667</v>
      </c>
    </row>
    <row r="898" spans="6:70" x14ac:dyDescent="0.25">
      <c r="F898" s="2">
        <v>44956</v>
      </c>
      <c r="G898">
        <v>4.7050000000000001</v>
      </c>
      <c r="H898" s="43">
        <v>44979</v>
      </c>
      <c r="I898">
        <v>4.0682</v>
      </c>
      <c r="L898" s="2">
        <v>44936</v>
      </c>
      <c r="M898" t="str">
        <v>91282CFL</v>
      </c>
      <c r="N898">
        <v>2.1143999999999998</v>
      </c>
      <c r="O898">
        <v>4.2101300000000004</v>
      </c>
      <c r="P898">
        <v>0.88700000000000001</v>
      </c>
      <c r="Q898">
        <v>114</v>
      </c>
      <c r="R898">
        <f>VLOOKUP(M898,工作表1!$A$3:$B$1000,2,FALSE)</f>
        <v>3.875</v>
      </c>
      <c r="S898" t="str">
        <f>VLOOKUP(M898,工作表1!$A$3:$C$1000,3,FALSE)</f>
        <v>2029/9/30</v>
      </c>
      <c r="T898">
        <f t="shared" si="436"/>
        <v>4.6379999999999999</v>
      </c>
      <c r="U898">
        <f t="shared" si="435"/>
        <v>-0.7629999999999999</v>
      </c>
      <c r="V898" s="43">
        <f t="shared" si="447"/>
        <v>45016</v>
      </c>
      <c r="W898" s="43">
        <f t="shared" si="437"/>
        <v>45016</v>
      </c>
      <c r="X898" s="45">
        <f t="shared" si="448"/>
        <v>1.1025552486187844</v>
      </c>
      <c r="Y898" s="45">
        <f t="shared" si="449"/>
        <v>1.9412538787557707</v>
      </c>
      <c r="Z898" s="47">
        <f t="shared" si="450"/>
        <v>100.98960081982302</v>
      </c>
      <c r="AA898" s="47">
        <f t="shared" si="451"/>
        <v>113.89824223842741</v>
      </c>
      <c r="AB898" s="45">
        <f t="shared" si="452"/>
        <v>3.6749999999999998</v>
      </c>
      <c r="AC898" s="2" t="str">
        <f t="shared" si="438"/>
        <v>TY1</v>
      </c>
      <c r="AD898">
        <f t="shared" si="439"/>
        <v>114</v>
      </c>
      <c r="AE898">
        <f t="shared" si="440"/>
        <v>114.578125</v>
      </c>
      <c r="AF898" s="49">
        <f t="shared" si="467"/>
        <v>-0.578125</v>
      </c>
      <c r="AG898" s="3">
        <f t="shared" si="453"/>
        <v>113.89824223842741</v>
      </c>
      <c r="AH898">
        <f t="shared" si="454"/>
        <v>114.16074303800771</v>
      </c>
      <c r="AI898" s="51">
        <f t="shared" si="455"/>
        <v>-0.2625007995802946</v>
      </c>
      <c r="AJ898" s="52">
        <f t="shared" si="456"/>
        <v>0.3156242004197054</v>
      </c>
      <c r="AK898" s="2">
        <v>44936</v>
      </c>
      <c r="AL898" t="str">
        <v>91282CGB</v>
      </c>
      <c r="AM898">
        <v>1.8759999999999999</v>
      </c>
      <c r="AN898">
        <v>4.6636800000000003</v>
      </c>
      <c r="AO898">
        <v>0.88700000000000001</v>
      </c>
      <c r="AP898">
        <v>114.578125</v>
      </c>
      <c r="AQ898">
        <f>VLOOKUP(AL898,工作表1!$F$3:$G$1000,2,FALSE)</f>
        <v>3.875</v>
      </c>
      <c r="AR898" t="str">
        <f>VLOOKUP(AL898,工作表1!$F$3:$H$1000,3,FALSE)</f>
        <v>2029/12/31</v>
      </c>
      <c r="AS898">
        <f t="shared" si="441"/>
        <v>4.6379999999999999</v>
      </c>
      <c r="AT898">
        <f t="shared" si="442"/>
        <v>-0.7629999999999999</v>
      </c>
      <c r="AU898" s="43">
        <f t="shared" si="457"/>
        <v>45107</v>
      </c>
      <c r="AV898" s="43">
        <f t="shared" si="443"/>
        <v>45107</v>
      </c>
      <c r="AW898" s="45">
        <f t="shared" si="458"/>
        <v>0.11774861878453038</v>
      </c>
      <c r="AX898" s="45">
        <f t="shared" si="459"/>
        <v>1.9225431393324757</v>
      </c>
      <c r="AY898" s="47">
        <f t="shared" si="460"/>
        <v>101.1785055587311</v>
      </c>
      <c r="AZ898" s="47">
        <f t="shared" si="461"/>
        <v>114.16074303800771</v>
      </c>
      <c r="BA898" s="43"/>
      <c r="BC898" s="2">
        <v>44935</v>
      </c>
      <c r="BD898" t="str">
        <v>912828ZQ</v>
      </c>
      <c r="BE898">
        <v>38.0608</v>
      </c>
      <c r="BF898">
        <v>2.46509</v>
      </c>
      <c r="BG898">
        <v>0.71419999999999995</v>
      </c>
      <c r="BH898">
        <v>115.53125</v>
      </c>
      <c r="BI898">
        <f>VLOOKUP(BD898,工作表1!$K$3:$L$1000,2,FALSE)</f>
        <v>0.625</v>
      </c>
      <c r="BJ898" t="str">
        <f>VLOOKUP(BD898,工作表1!$K$3:$M$1000,3,FALSE)</f>
        <v>2030/5/15</v>
      </c>
      <c r="BK898">
        <f t="shared" si="444"/>
        <v>4.6295500000000001</v>
      </c>
      <c r="BL898">
        <f t="shared" si="445"/>
        <v>-4.0045500000000001</v>
      </c>
      <c r="BM898" s="43">
        <f t="shared" si="462"/>
        <v>45061</v>
      </c>
      <c r="BN898" s="43">
        <f t="shared" si="446"/>
        <v>45198</v>
      </c>
      <c r="BO898" s="45">
        <f t="shared" si="463"/>
        <v>9.668508287292818E-2</v>
      </c>
      <c r="BP898" s="45">
        <f t="shared" si="464"/>
        <v>0.54531521985922959</v>
      </c>
      <c r="BQ898" s="47">
        <f t="shared" si="465"/>
        <v>81.475274688780956</v>
      </c>
      <c r="BR898" s="47">
        <f t="shared" si="466"/>
        <v>114.24757034198856</v>
      </c>
    </row>
    <row r="899" spans="6:70" x14ac:dyDescent="0.25">
      <c r="F899" s="2">
        <v>44953</v>
      </c>
      <c r="G899">
        <v>4.6910999999999996</v>
      </c>
      <c r="H899" s="43">
        <v>44978</v>
      </c>
      <c r="I899">
        <v>4.0867000000000004</v>
      </c>
      <c r="L899" s="2">
        <v>44935</v>
      </c>
      <c r="M899" t="str">
        <v>91282CFL</v>
      </c>
      <c r="N899">
        <v>2.3793000000000002</v>
      </c>
      <c r="O899">
        <v>4.1460900000000001</v>
      </c>
      <c r="P899">
        <v>0.88700000000000001</v>
      </c>
      <c r="Q899">
        <v>114.625</v>
      </c>
      <c r="R899">
        <f>VLOOKUP(M899,工作表1!$A$3:$B$1000,2,FALSE)</f>
        <v>3.875</v>
      </c>
      <c r="S899" t="str">
        <f>VLOOKUP(M899,工作表1!$A$3:$C$1000,3,FALSE)</f>
        <v>2029/9/30</v>
      </c>
      <c r="T899">
        <f t="shared" si="436"/>
        <v>4.6295500000000001</v>
      </c>
      <c r="U899">
        <f t="shared" si="435"/>
        <v>-0.75455000000000005</v>
      </c>
      <c r="V899" s="43">
        <f t="shared" si="447"/>
        <v>45016</v>
      </c>
      <c r="W899" s="43">
        <f t="shared" si="437"/>
        <v>45016</v>
      </c>
      <c r="X899" s="45">
        <f t="shared" si="448"/>
        <v>1.0918508287292819</v>
      </c>
      <c r="Y899" s="45">
        <f t="shared" si="449"/>
        <v>1.9411658972224326</v>
      </c>
      <c r="Z899" s="47">
        <f t="shared" si="450"/>
        <v>101.5289152273062</v>
      </c>
      <c r="AA899" s="47">
        <f t="shared" si="451"/>
        <v>114.50469028250129</v>
      </c>
      <c r="AB899" s="45">
        <f t="shared" si="452"/>
        <v>3.6015999999999999</v>
      </c>
      <c r="AC899" s="2" t="str">
        <f t="shared" si="438"/>
        <v>TY1</v>
      </c>
      <c r="AD899">
        <f t="shared" si="439"/>
        <v>114.625</v>
      </c>
      <c r="AE899">
        <f t="shared" si="440"/>
        <v>115.1875</v>
      </c>
      <c r="AF899" s="49">
        <f t="shared" si="467"/>
        <v>-0.5625</v>
      </c>
      <c r="AG899" s="3">
        <f t="shared" si="453"/>
        <v>114.50469028250129</v>
      </c>
      <c r="AH899">
        <f t="shared" si="454"/>
        <v>114.76247960580866</v>
      </c>
      <c r="AI899" s="51">
        <f t="shared" si="455"/>
        <v>-0.25778932330737803</v>
      </c>
      <c r="AJ899" s="52">
        <f t="shared" si="456"/>
        <v>0.30471067669262197</v>
      </c>
      <c r="AK899" s="2">
        <v>44935</v>
      </c>
      <c r="AL899" t="str">
        <v>91282CGB</v>
      </c>
      <c r="AM899">
        <v>2.9392999999999998</v>
      </c>
      <c r="AN899">
        <v>4.5880299999999998</v>
      </c>
      <c r="AO899">
        <v>0.88700000000000001</v>
      </c>
      <c r="AP899">
        <v>115.1875</v>
      </c>
      <c r="AQ899">
        <f>VLOOKUP(AL899,工作表1!$F$3:$G$1000,2,FALSE)</f>
        <v>3.875</v>
      </c>
      <c r="AR899" t="str">
        <f>VLOOKUP(AL899,工作表1!$F$3:$H$1000,3,FALSE)</f>
        <v>2029/12/31</v>
      </c>
      <c r="AS899">
        <f t="shared" si="441"/>
        <v>4.6295500000000001</v>
      </c>
      <c r="AT899">
        <f t="shared" si="442"/>
        <v>-0.75455000000000005</v>
      </c>
      <c r="AU899" s="43">
        <f t="shared" si="457"/>
        <v>45107</v>
      </c>
      <c r="AV899" s="43">
        <f t="shared" si="443"/>
        <v>45107</v>
      </c>
      <c r="AW899" s="45">
        <f t="shared" si="458"/>
        <v>0.10704419889502761</v>
      </c>
      <c r="AX899" s="45">
        <f t="shared" si="459"/>
        <v>1.9224551577991373</v>
      </c>
      <c r="AY899" s="47">
        <f t="shared" si="460"/>
        <v>101.71577685898242</v>
      </c>
      <c r="AZ899" s="47">
        <f t="shared" si="461"/>
        <v>114.76247960580866</v>
      </c>
      <c r="BA899" s="43"/>
      <c r="BC899" s="2">
        <v>44932</v>
      </c>
      <c r="BD899" t="str">
        <v>912828ZQ</v>
      </c>
      <c r="BE899">
        <v>36.212899999999998</v>
      </c>
      <c r="BF899">
        <v>2.5407000000000002</v>
      </c>
      <c r="BG899">
        <v>0.71419999999999995</v>
      </c>
      <c r="BH899">
        <v>115.109375</v>
      </c>
      <c r="BI899">
        <f>VLOOKUP(BD899,工作表1!$K$3:$L$1000,2,FALSE)</f>
        <v>0.625</v>
      </c>
      <c r="BJ899" t="str">
        <f>VLOOKUP(BD899,工作表1!$K$3:$M$1000,3,FALSE)</f>
        <v>2030/5/15</v>
      </c>
      <c r="BK899">
        <f t="shared" si="444"/>
        <v>4.6349999999999998</v>
      </c>
      <c r="BL899">
        <f t="shared" si="445"/>
        <v>-4.01</v>
      </c>
      <c r="BM899" s="43">
        <f t="shared" si="462"/>
        <v>45061</v>
      </c>
      <c r="BN899" s="43">
        <f t="shared" si="446"/>
        <v>45198</v>
      </c>
      <c r="BO899" s="45">
        <f t="shared" si="463"/>
        <v>9.4958563535911603E-2</v>
      </c>
      <c r="BP899" s="45">
        <f t="shared" si="464"/>
        <v>0.54530102928933633</v>
      </c>
      <c r="BQ899" s="47">
        <f t="shared" si="465"/>
        <v>81.130877027154341</v>
      </c>
      <c r="BR899" s="47">
        <f t="shared" si="466"/>
        <v>113.77157367343223</v>
      </c>
    </row>
    <row r="900" spans="6:70" x14ac:dyDescent="0.25">
      <c r="F900" s="2">
        <v>44952</v>
      </c>
      <c r="G900">
        <v>4.6924999999999999</v>
      </c>
      <c r="H900" s="43">
        <v>44977</v>
      </c>
      <c r="I900">
        <v>3.9355000000000002</v>
      </c>
      <c r="L900" s="2">
        <v>44932</v>
      </c>
      <c r="M900" t="str">
        <v>91282CFL</v>
      </c>
      <c r="N900">
        <v>2.2040999999999999</v>
      </c>
      <c r="O900">
        <v>4.1517400000000002</v>
      </c>
      <c r="P900">
        <v>0.88700000000000001</v>
      </c>
      <c r="Q900">
        <v>114.21875</v>
      </c>
      <c r="R900">
        <f>VLOOKUP(M900,工作表1!$A$3:$B$1000,2,FALSE)</f>
        <v>3.875</v>
      </c>
      <c r="S900" t="str">
        <f>VLOOKUP(M900,工作表1!$A$3:$C$1000,3,FALSE)</f>
        <v>2029/9/30</v>
      </c>
      <c r="T900">
        <f t="shared" si="436"/>
        <v>4.6349999999999998</v>
      </c>
      <c r="U900">
        <f t="shared" ref="U900:U963" si="468">R900-T900</f>
        <v>-0.75999999999999979</v>
      </c>
      <c r="V900" s="43">
        <f t="shared" si="447"/>
        <v>45016</v>
      </c>
      <c r="W900" s="43">
        <f t="shared" si="437"/>
        <v>45016</v>
      </c>
      <c r="X900" s="45">
        <f t="shared" si="448"/>
        <v>1.0811464088397791</v>
      </c>
      <c r="Y900" s="45">
        <f t="shared" si="449"/>
        <v>1.9410779156890943</v>
      </c>
      <c r="Z900" s="47">
        <f t="shared" si="450"/>
        <v>101.16962711105633</v>
      </c>
      <c r="AA900" s="47">
        <f t="shared" si="451"/>
        <v>114.10153069616085</v>
      </c>
      <c r="AB900" s="45">
        <f t="shared" si="452"/>
        <v>3.6269999999999998</v>
      </c>
      <c r="AC900" s="2" t="str">
        <f t="shared" si="438"/>
        <v>TY1</v>
      </c>
      <c r="AD900">
        <f t="shared" si="439"/>
        <v>114.21875</v>
      </c>
      <c r="AE900">
        <f t="shared" si="440"/>
        <v>114.765625</v>
      </c>
      <c r="AF900" s="49">
        <f t="shared" si="467"/>
        <v>-0.546875</v>
      </c>
      <c r="AG900" s="3">
        <f t="shared" si="453"/>
        <v>114.10153069616085</v>
      </c>
      <c r="AH900">
        <f t="shared" si="454"/>
        <v>114.34313926537975</v>
      </c>
      <c r="AI900" s="51">
        <f t="shared" si="455"/>
        <v>-0.24160856921889717</v>
      </c>
      <c r="AJ900" s="52">
        <f t="shared" si="456"/>
        <v>0.30526643078110283</v>
      </c>
      <c r="AK900" s="2">
        <v>44932</v>
      </c>
      <c r="AL900" t="str">
        <v>91282CGB</v>
      </c>
      <c r="AM900">
        <v>2.9710000000000001</v>
      </c>
      <c r="AN900">
        <v>4.60236</v>
      </c>
      <c r="AO900">
        <v>0.88700000000000001</v>
      </c>
      <c r="AP900">
        <v>114.765625</v>
      </c>
      <c r="AQ900">
        <f>VLOOKUP(AL900,工作表1!$F$3:$G$1000,2,FALSE)</f>
        <v>3.875</v>
      </c>
      <c r="AR900" t="str">
        <f>VLOOKUP(AL900,工作表1!$F$3:$H$1000,3,FALSE)</f>
        <v>2029/12/31</v>
      </c>
      <c r="AS900">
        <f t="shared" si="441"/>
        <v>4.6349999999999998</v>
      </c>
      <c r="AT900">
        <f t="shared" si="442"/>
        <v>-0.75999999999999979</v>
      </c>
      <c r="AU900" s="43">
        <f t="shared" si="457"/>
        <v>45107</v>
      </c>
      <c r="AV900" s="43">
        <f t="shared" si="443"/>
        <v>45107</v>
      </c>
      <c r="AW900" s="45">
        <f t="shared" si="458"/>
        <v>9.6339779005524859E-2</v>
      </c>
      <c r="AX900" s="45">
        <f t="shared" si="459"/>
        <v>1.922367176265799</v>
      </c>
      <c r="AY900" s="47">
        <f t="shared" si="460"/>
        <v>101.34075877496718</v>
      </c>
      <c r="AZ900" s="47">
        <f t="shared" si="461"/>
        <v>114.34313926537975</v>
      </c>
      <c r="BA900" s="43"/>
      <c r="BC900" s="2">
        <v>44931</v>
      </c>
      <c r="BD900" t="str">
        <v>912828ZQ</v>
      </c>
      <c r="BE900">
        <v>29.525200000000002</v>
      </c>
      <c r="BF900">
        <v>2.88985</v>
      </c>
      <c r="BG900">
        <v>0.71419999999999995</v>
      </c>
      <c r="BH900">
        <v>113.921875</v>
      </c>
      <c r="BI900">
        <f>VLOOKUP(BD900,工作表1!$K$3:$L$1000,2,FALSE)</f>
        <v>0.625</v>
      </c>
      <c r="BJ900" t="str">
        <f>VLOOKUP(BD900,工作表1!$K$3:$M$1000,3,FALSE)</f>
        <v>2030/5/15</v>
      </c>
      <c r="BK900">
        <f t="shared" si="444"/>
        <v>4.6622500000000002</v>
      </c>
      <c r="BL900">
        <f t="shared" si="445"/>
        <v>-4.0372500000000002</v>
      </c>
      <c r="BM900" s="43">
        <f t="shared" si="462"/>
        <v>45061</v>
      </c>
      <c r="BN900" s="43">
        <f t="shared" si="446"/>
        <v>45198</v>
      </c>
      <c r="BO900" s="45">
        <f t="shared" si="463"/>
        <v>8.9779005524861871E-2</v>
      </c>
      <c r="BP900" s="45">
        <f t="shared" si="464"/>
        <v>0.54525845757965641</v>
      </c>
      <c r="BQ900" s="47">
        <f t="shared" si="465"/>
        <v>80.093473973430065</v>
      </c>
      <c r="BR900" s="47">
        <f t="shared" si="466"/>
        <v>112.34922002552176</v>
      </c>
    </row>
    <row r="901" spans="6:70" x14ac:dyDescent="0.25">
      <c r="F901" s="2">
        <v>44951</v>
      </c>
      <c r="G901">
        <v>4.6749999999999998</v>
      </c>
      <c r="H901" s="43">
        <v>44974</v>
      </c>
      <c r="I901">
        <v>3.9355000000000002</v>
      </c>
      <c r="L901" s="2">
        <v>44931</v>
      </c>
      <c r="M901" t="str">
        <v>91282CFT</v>
      </c>
      <c r="N901">
        <v>1.5127999999999999</v>
      </c>
      <c r="O901">
        <v>4.2507099999999998</v>
      </c>
      <c r="P901">
        <v>0.89370000000000005</v>
      </c>
      <c r="Q901">
        <v>113.015625</v>
      </c>
      <c r="R901">
        <f>VLOOKUP(M901,工作表1!$A$3:$B$1000,2,FALSE)</f>
        <v>4</v>
      </c>
      <c r="S901" t="str">
        <f>VLOOKUP(M901,工作表1!$A$3:$C$1000,3,FALSE)</f>
        <v>2029/10/31</v>
      </c>
      <c r="T901">
        <f t="shared" ref="T901:T964" si="469">INDEX($G:$G,MATCH(L901,$F:$F,0))</f>
        <v>4.6622500000000002</v>
      </c>
      <c r="U901">
        <f t="shared" si="468"/>
        <v>-0.66225000000000023</v>
      </c>
      <c r="V901" s="43">
        <f t="shared" si="447"/>
        <v>45046</v>
      </c>
      <c r="W901" s="43">
        <f t="shared" ref="W901:W964" si="470">IF(WEEKDAY(DATE(YEAR(L901),(INT(MONTH(L901)/3)+1)*3+1,1)-1,2)=7,DATE(YEAR(L901),(INT(MONTH(L901)/3)+1)*3+1,1)-1-2,IF(WEEKDAY(DATE(YEAR(L901),(INT(MONTH(L901)/3)+1)*3+1,1)-1,2)=6,DATE(YEAR(L901),(INT(MONTH(L901)/3)+1)*3+1,1)-1-1,DATE(YEAR(L901),(INT(MONTH(L901)/3)+1)*3+1,1)-1))</f>
        <v>45016</v>
      </c>
      <c r="X901" s="45">
        <f t="shared" si="448"/>
        <v>0.74033149171270718</v>
      </c>
      <c r="Y901" s="45">
        <f t="shared" si="449"/>
        <v>1.6608794369181865</v>
      </c>
      <c r="Z901" s="47">
        <f t="shared" si="450"/>
        <v>100.89060333371729</v>
      </c>
      <c r="AA901" s="47">
        <f t="shared" si="451"/>
        <v>112.94261568720304</v>
      </c>
      <c r="AB901" s="45">
        <f t="shared" si="452"/>
        <v>3.8235000000000001</v>
      </c>
      <c r="AC901" s="2" t="str">
        <f t="shared" ref="AC901:AC964" si="471">IF(MOD(MONTH(L901),3)=0,"TY2","TY1")</f>
        <v>TY1</v>
      </c>
      <c r="AD901">
        <f t="shared" ref="AD901:AD964" si="472">IF(AC901="TY1",Q901,AP901)</f>
        <v>113.015625</v>
      </c>
      <c r="AE901">
        <f t="shared" ref="AE901:AE964" si="473">IF(AC901="TY1",AP901,BH901)</f>
        <v>113.578125</v>
      </c>
      <c r="AF901" s="49">
        <f t="shared" si="467"/>
        <v>-0.5625</v>
      </c>
      <c r="AG901" s="3">
        <f t="shared" si="453"/>
        <v>112.94261568720304</v>
      </c>
      <c r="AH901">
        <f t="shared" si="454"/>
        <v>113.11891273102738</v>
      </c>
      <c r="AI901" s="51">
        <f t="shared" si="455"/>
        <v>-0.17629704382433431</v>
      </c>
      <c r="AJ901" s="52">
        <f t="shared" si="456"/>
        <v>0.38620295617566569</v>
      </c>
      <c r="AK901" s="2">
        <v>44931</v>
      </c>
      <c r="AL901" t="str">
        <v>91282CGB</v>
      </c>
      <c r="AM901">
        <v>0.84440000000000004</v>
      </c>
      <c r="AN901">
        <v>4.7884200000000003</v>
      </c>
      <c r="AO901">
        <v>0.88700000000000001</v>
      </c>
      <c r="AP901">
        <v>113.578125</v>
      </c>
      <c r="AQ901">
        <f>VLOOKUP(AL901,工作表1!$F$3:$G$1000,2,FALSE)</f>
        <v>3.875</v>
      </c>
      <c r="AR901" t="str">
        <f>VLOOKUP(AL901,工作表1!$F$3:$H$1000,3,FALSE)</f>
        <v>2029/12/31</v>
      </c>
      <c r="AS901">
        <f t="shared" ref="AS901:AS964" si="474">INDEX($G:$G,MATCH(AK901,$F:$F,0))</f>
        <v>4.6622500000000002</v>
      </c>
      <c r="AT901">
        <f t="shared" ref="AT901:AT964" si="475">AQ901-AS901</f>
        <v>-0.78725000000000023</v>
      </c>
      <c r="AU901" s="43">
        <f t="shared" si="457"/>
        <v>45107</v>
      </c>
      <c r="AV901" s="43">
        <f t="shared" ref="AV901:AV964" si="476">IF(WEEKDAY(DATE(YEAR(AK901),(INT(MONTH(AK901)/3)+1)*3+4,1)-1,2)=7,DATE(YEAR(AK901),(INT(MONTH(AK901)/3)+1)*3+4,1)-1-2,IF(WEEKDAY(DATE(YEAR(AK901),(INT(MONTH(AK901)/3)+1)*3+4,1)-1,2)=6,DATE(YEAR(AK901),(INT(MONTH(AK901)/3)+1)*3+4,1)-1-1,DATE(YEAR(AK901),(INT(MONTH(AK901)/3)+1)*3+4,1)-1))</f>
        <v>45107</v>
      </c>
      <c r="AW901" s="45">
        <f t="shared" si="458"/>
        <v>6.4226519337016577E-2</v>
      </c>
      <c r="AX901" s="45">
        <f t="shared" si="459"/>
        <v>1.9221032316657836</v>
      </c>
      <c r="AY901" s="47">
        <f t="shared" si="460"/>
        <v>100.24019995505446</v>
      </c>
      <c r="AZ901" s="47">
        <f t="shared" si="461"/>
        <v>113.11891273102738</v>
      </c>
      <c r="BA901" s="43"/>
      <c r="BC901" s="2">
        <v>44930</v>
      </c>
      <c r="BD901" t="str">
        <v>912828ZQ</v>
      </c>
      <c r="BE901">
        <v>27.162299999999998</v>
      </c>
      <c r="BF901">
        <v>2.9811800000000002</v>
      </c>
      <c r="BG901">
        <v>0.71419999999999995</v>
      </c>
      <c r="BH901">
        <v>114.09375</v>
      </c>
      <c r="BI901">
        <f>VLOOKUP(BD901,工作表1!$K$3:$L$1000,2,FALSE)</f>
        <v>0.625</v>
      </c>
      <c r="BJ901" t="str">
        <f>VLOOKUP(BD901,工作表1!$K$3:$M$1000,3,FALSE)</f>
        <v>2030/5/15</v>
      </c>
      <c r="BK901">
        <f t="shared" ref="BK901:BK964" si="477">INDEX($G:$G,MATCH(BC901,$F:$F,0))</f>
        <v>4.617</v>
      </c>
      <c r="BL901">
        <f t="shared" ref="BL901:BL964" si="478">BI901-BK901</f>
        <v>-3.992</v>
      </c>
      <c r="BM901" s="43">
        <f t="shared" si="462"/>
        <v>45061</v>
      </c>
      <c r="BN901" s="43">
        <f t="shared" ref="BN901:BN964" si="479">IF(WEEKDAY(DATE(YEAR(BC901),(INT(MONTH(BC901)/3)+1)*3+7,1)-1,2)=7,DATE(YEAR(BC901),(INT(MONTH(BC901)/3)+1)*3+7,1)-1-2,IF(WEEKDAY(DATE(YEAR(BC901),(INT(MONTH(BC901)/3)+1)*3+7,1)-1,2)=6,DATE(YEAR(BC901),(INT(MONTH(BC901)/3)+1)*3+7,1)-1-1,DATE(YEAR(BC901),(INT(MONTH(BC901)/3)+1)*3+7,1)-1))</f>
        <v>45198</v>
      </c>
      <c r="BO901" s="45">
        <f t="shared" si="463"/>
        <v>8.8052486187845308E-2</v>
      </c>
      <c r="BP901" s="45">
        <f t="shared" si="464"/>
        <v>0.54524426700976314</v>
      </c>
      <c r="BQ901" s="47">
        <f t="shared" si="465"/>
        <v>80.155440809017904</v>
      </c>
      <c r="BR901" s="47">
        <f t="shared" si="466"/>
        <v>112.38976408239714</v>
      </c>
    </row>
    <row r="902" spans="6:70" x14ac:dyDescent="0.25">
      <c r="F902" s="2">
        <v>44950</v>
      </c>
      <c r="G902">
        <v>4.6755000000000004</v>
      </c>
      <c r="H902" s="43">
        <v>44973</v>
      </c>
      <c r="I902">
        <v>3.9849999999999999</v>
      </c>
      <c r="L902" s="2">
        <v>44930</v>
      </c>
      <c r="M902" t="str">
        <v>91282CFL</v>
      </c>
      <c r="N902">
        <v>1.0892999999999999</v>
      </c>
      <c r="O902">
        <v>4.26769</v>
      </c>
      <c r="P902">
        <v>0.88700000000000001</v>
      </c>
      <c r="Q902">
        <v>113.1875</v>
      </c>
      <c r="R902">
        <f>VLOOKUP(M902,工作表1!$A$3:$B$1000,2,FALSE)</f>
        <v>3.875</v>
      </c>
      <c r="S902" t="str">
        <f>VLOOKUP(M902,工作表1!$A$3:$C$1000,3,FALSE)</f>
        <v>2029/9/30</v>
      </c>
      <c r="T902">
        <f t="shared" si="469"/>
        <v>4.617</v>
      </c>
      <c r="U902">
        <f t="shared" si="468"/>
        <v>-0.74199999999999999</v>
      </c>
      <c r="V902" s="43">
        <f t="shared" ref="V902:V965" si="480">COUPNCD(L901,S902,2,0)</f>
        <v>45016</v>
      </c>
      <c r="W902" s="43">
        <f t="shared" si="470"/>
        <v>45016</v>
      </c>
      <c r="X902" s="45">
        <f t="shared" ref="X902:X965" si="481">COUPDAYBS(L901,S902,2,1)/COUPDAYS(L901,S902,2,1)*R902/2</f>
        <v>1.0383287292817678</v>
      </c>
      <c r="Y902" s="45">
        <f t="shared" ref="Y902:Y965" si="482">(W902-L901)/365*R902+X902</f>
        <v>1.9407259895557405</v>
      </c>
      <c r="Z902" s="47">
        <f t="shared" ref="Z902:Z965" si="483">(Q902*P902+Y902)/(1+(O902/100)*(W902-L903)/360)-X902</f>
        <v>100.25501236141223</v>
      </c>
      <c r="AA902" s="47">
        <f t="shared" ref="AA902:AA965" si="484">(Z902-$AB$5*(W902-L901)/365+T902*(W902-L901)/360)/P902</f>
        <v>113.06774609477989</v>
      </c>
      <c r="AB902" s="45">
        <f t="shared" ref="AB902:AB965" si="485">INDEX(I:I,MATCH(L902,H:H,0))</f>
        <v>3.7698</v>
      </c>
      <c r="AC902" s="2" t="str">
        <f t="shared" si="471"/>
        <v>TY1</v>
      </c>
      <c r="AD902">
        <f t="shared" si="472"/>
        <v>113.1875</v>
      </c>
      <c r="AE902">
        <f t="shared" si="473"/>
        <v>113.75</v>
      </c>
      <c r="AF902" s="49">
        <f t="shared" si="467"/>
        <v>-0.5625</v>
      </c>
      <c r="AG902" s="3">
        <f t="shared" ref="AG902:AG965" si="486">IF(AC902="TY1",AA902,AZ902)</f>
        <v>113.06774609477989</v>
      </c>
      <c r="AH902">
        <f t="shared" ref="AH902:AH965" si="487">IF(AC902="TY1",AZ902,BR902)</f>
        <v>113.27064969796791</v>
      </c>
      <c r="AI902" s="51">
        <f t="shared" ref="AI902:AI965" si="488">AG902-AH902</f>
        <v>-0.20290360318801959</v>
      </c>
      <c r="AJ902" s="52">
        <f t="shared" ref="AJ902:AJ965" si="489">AI902-AF902</f>
        <v>0.35959639681198041</v>
      </c>
      <c r="AK902" s="2">
        <v>44930</v>
      </c>
      <c r="AL902" t="str">
        <v>91282CGB</v>
      </c>
      <c r="AM902">
        <v>0.32440000000000002</v>
      </c>
      <c r="AN902">
        <v>4.7685300000000002</v>
      </c>
      <c r="AO902">
        <v>0.88700000000000001</v>
      </c>
      <c r="AP902">
        <v>113.75</v>
      </c>
      <c r="AQ902">
        <f>VLOOKUP(AL902,工作表1!$F$3:$G$1000,2,FALSE)</f>
        <v>3.875</v>
      </c>
      <c r="AR902" t="str">
        <f>VLOOKUP(AL902,工作表1!$F$3:$H$1000,3,FALSE)</f>
        <v>2029/12/31</v>
      </c>
      <c r="AS902">
        <f t="shared" si="474"/>
        <v>4.617</v>
      </c>
      <c r="AT902">
        <f t="shared" si="475"/>
        <v>-0.74199999999999999</v>
      </c>
      <c r="AU902" s="43">
        <f t="shared" ref="AU902:AU965" si="490">COUPNCD(AK901,AR902,2,0)</f>
        <v>45107</v>
      </c>
      <c r="AV902" s="43">
        <f t="shared" si="476"/>
        <v>45107</v>
      </c>
      <c r="AW902" s="45">
        <f t="shared" ref="AW902:AW965" si="491">COUPDAYBS(AK901,AR902,2,1)/COUPDAYS(AK901,AR902,2,1)*AQ902/2</f>
        <v>5.3522099447513807E-2</v>
      </c>
      <c r="AX902" s="45">
        <f t="shared" ref="AX902:AX965" si="492">(AV902-AK901)/365*AQ902+AW902</f>
        <v>1.9220152501324455</v>
      </c>
      <c r="AY902" s="47">
        <f t="shared" ref="AY902:AY965" si="493">(AP902*AO902+AX902)/(1+(AN902/100)*(AV902-AK903)/360)-AW902</f>
        <v>100.39636272045371</v>
      </c>
      <c r="AZ902" s="47">
        <f t="shared" ref="AZ902:AZ965" si="494">(AY902-$AB$5*(AV902-AK901)/365+AS902*(AV902-AK901)/360)/AO902</f>
        <v>113.27064969796791</v>
      </c>
      <c r="BA902" s="43"/>
      <c r="BC902" s="2">
        <v>44929</v>
      </c>
      <c r="BD902" t="str">
        <v>912828ZQ</v>
      </c>
      <c r="BE902">
        <v>23.7501</v>
      </c>
      <c r="BF902">
        <v>3.1575000000000002</v>
      </c>
      <c r="BG902">
        <v>0.71419999999999995</v>
      </c>
      <c r="BH902">
        <v>113.53125</v>
      </c>
      <c r="BI902">
        <f>VLOOKUP(BD902,工作表1!$K$3:$L$1000,2,FALSE)</f>
        <v>0.625</v>
      </c>
      <c r="BJ902" t="str">
        <f>VLOOKUP(BD902,工作表1!$K$3:$M$1000,3,FALSE)</f>
        <v>2030/5/15</v>
      </c>
      <c r="BK902">
        <f t="shared" si="477"/>
        <v>4.6128499999999999</v>
      </c>
      <c r="BL902">
        <f t="shared" si="478"/>
        <v>-3.9878499999999999</v>
      </c>
      <c r="BM902" s="43">
        <f t="shared" ref="BM902:BM965" si="495">COUPNCD(BC901,BJ902,2,0)</f>
        <v>45061</v>
      </c>
      <c r="BN902" s="43">
        <f t="shared" si="479"/>
        <v>45198</v>
      </c>
      <c r="BO902" s="45">
        <f t="shared" ref="BO902:BO965" si="496">COUPDAYBS(BC901,BJ902,2,1)/COUPDAYS(BC901,BJ902,2,1)*BI902/2</f>
        <v>8.6325966850828731E-2</v>
      </c>
      <c r="BP902" s="45">
        <f t="shared" ref="BP902:BP965" si="497">(BN902-BC901)/365*BI902+BO902</f>
        <v>0.54523007643986987</v>
      </c>
      <c r="BQ902" s="47">
        <f t="shared" ref="BQ902:BQ965" si="498">(BH902*BG902+BP902)/(1+(BF902/100)*(BN902-BC903)/360)-BO902</f>
        <v>79.634067854776319</v>
      </c>
      <c r="BR902" s="47">
        <f t="shared" ref="BR902:BR965" si="499">(BQ902-$AB$5*(BN902-BC901)/365+BK902*(BN902-BC901)/360)/BG902</f>
        <v>111.65602290817252</v>
      </c>
    </row>
    <row r="903" spans="6:70" x14ac:dyDescent="0.25">
      <c r="F903" s="2">
        <v>44949</v>
      </c>
      <c r="G903">
        <v>4.6680000000000001</v>
      </c>
      <c r="H903" s="43">
        <v>44972</v>
      </c>
      <c r="I903">
        <v>3.9375</v>
      </c>
      <c r="L903" s="2">
        <v>44929</v>
      </c>
      <c r="M903" t="str">
        <v>91282CFT</v>
      </c>
      <c r="N903">
        <v>1.4060999999999999</v>
      </c>
      <c r="O903">
        <v>4.22844</v>
      </c>
      <c r="P903">
        <v>0.89370000000000005</v>
      </c>
      <c r="Q903">
        <v>112.640625</v>
      </c>
      <c r="R903">
        <f>VLOOKUP(M903,工作表1!$A$3:$B$1000,2,FALSE)</f>
        <v>4</v>
      </c>
      <c r="S903" t="str">
        <f>VLOOKUP(M903,工作表1!$A$3:$C$1000,3,FALSE)</f>
        <v>2029/10/31</v>
      </c>
      <c r="T903">
        <f t="shared" si="469"/>
        <v>4.6128499999999999</v>
      </c>
      <c r="U903">
        <f t="shared" si="468"/>
        <v>-0.61284999999999989</v>
      </c>
      <c r="V903" s="43">
        <f t="shared" si="480"/>
        <v>45046</v>
      </c>
      <c r="W903" s="43">
        <f t="shared" si="470"/>
        <v>45016</v>
      </c>
      <c r="X903" s="45">
        <f t="shared" si="481"/>
        <v>0.71823204419889508</v>
      </c>
      <c r="Y903" s="45">
        <f t="shared" si="482"/>
        <v>1.6606977976235526</v>
      </c>
      <c r="Z903" s="47">
        <f t="shared" si="483"/>
        <v>100.52722451623593</v>
      </c>
      <c r="AA903" s="47">
        <f t="shared" si="484"/>
        <v>112.52404162924849</v>
      </c>
      <c r="AB903" s="45">
        <f t="shared" si="485"/>
        <v>3.8338000000000001</v>
      </c>
      <c r="AC903" s="2" t="str">
        <f t="shared" si="471"/>
        <v>TY1</v>
      </c>
      <c r="AD903">
        <f t="shared" si="472"/>
        <v>112.640625</v>
      </c>
      <c r="AE903">
        <f t="shared" si="473"/>
        <v>113.1875</v>
      </c>
      <c r="AF903" s="49">
        <f t="shared" si="467"/>
        <v>-0.546875</v>
      </c>
      <c r="AG903" s="3">
        <f t="shared" si="486"/>
        <v>112.52404162924849</v>
      </c>
      <c r="AH903">
        <f t="shared" si="487"/>
        <v>112.66115250841352</v>
      </c>
      <c r="AI903" s="51">
        <f t="shared" si="488"/>
        <v>-0.13711087916503573</v>
      </c>
      <c r="AJ903" s="52">
        <f t="shared" si="489"/>
        <v>0.40976412083496427</v>
      </c>
      <c r="AK903" s="2">
        <v>44929</v>
      </c>
      <c r="AL903" t="str">
        <v>91282CGB</v>
      </c>
      <c r="AM903">
        <v>1.0500000000000001E-2</v>
      </c>
      <c r="AN903">
        <v>4.7897499999999997</v>
      </c>
      <c r="AO903">
        <v>0.88700000000000001</v>
      </c>
      <c r="AP903">
        <v>113.1875</v>
      </c>
      <c r="AQ903">
        <f>VLOOKUP(AL903,工作表1!$F$3:$G$1000,2,FALSE)</f>
        <v>3.875</v>
      </c>
      <c r="AR903" t="str">
        <f>VLOOKUP(AL903,工作表1!$F$3:$H$1000,3,FALSE)</f>
        <v>2029/12/31</v>
      </c>
      <c r="AS903">
        <f t="shared" si="474"/>
        <v>4.6128499999999999</v>
      </c>
      <c r="AT903">
        <f t="shared" si="475"/>
        <v>-0.73784999999999989</v>
      </c>
      <c r="AU903" s="43">
        <f t="shared" si="490"/>
        <v>45107</v>
      </c>
      <c r="AV903" s="43">
        <f t="shared" si="476"/>
        <v>45107</v>
      </c>
      <c r="AW903" s="45">
        <f t="shared" si="491"/>
        <v>4.2817679558011051E-2</v>
      </c>
      <c r="AX903" s="45">
        <f t="shared" si="492"/>
        <v>1.9219272685991069</v>
      </c>
      <c r="AY903" s="47">
        <f t="shared" si="493"/>
        <v>99.857354677930843</v>
      </c>
      <c r="AZ903" s="47">
        <f t="shared" si="494"/>
        <v>112.66115250841352</v>
      </c>
      <c r="BA903" s="43"/>
      <c r="BC903" s="2">
        <v>44925</v>
      </c>
      <c r="BD903" t="str">
        <v>912828ZQ</v>
      </c>
      <c r="BE903">
        <v>13.5411</v>
      </c>
      <c r="BF903">
        <v>3.62615</v>
      </c>
      <c r="BG903">
        <v>0.71419999999999995</v>
      </c>
      <c r="BH903">
        <v>113.546875</v>
      </c>
      <c r="BI903">
        <f>VLOOKUP(BD903,工作表1!$K$3:$L$1000,2,FALSE)</f>
        <v>0.625</v>
      </c>
      <c r="BJ903" t="str">
        <f>VLOOKUP(BD903,工作表1!$K$3:$M$1000,3,FALSE)</f>
        <v>2030/5/15</v>
      </c>
      <c r="BK903">
        <f t="shared" si="477"/>
        <v>4.609</v>
      </c>
      <c r="BL903">
        <f t="shared" si="478"/>
        <v>-3.984</v>
      </c>
      <c r="BM903" s="43">
        <f t="shared" si="495"/>
        <v>45061</v>
      </c>
      <c r="BN903" s="43">
        <f t="shared" si="479"/>
        <v>45198</v>
      </c>
      <c r="BO903" s="45">
        <f t="shared" si="496"/>
        <v>8.4599447513812154E-2</v>
      </c>
      <c r="BP903" s="45">
        <f t="shared" si="497"/>
        <v>0.54521588586997649</v>
      </c>
      <c r="BQ903" s="47">
        <f t="shared" si="498"/>
        <v>79.363114673754239</v>
      </c>
      <c r="BR903" s="47">
        <f t="shared" si="499"/>
        <v>111.27319308137243</v>
      </c>
    </row>
    <row r="904" spans="6:70" x14ac:dyDescent="0.25">
      <c r="F904" s="2">
        <v>44946</v>
      </c>
      <c r="G904">
        <v>4.6586499999999997</v>
      </c>
      <c r="H904" s="43">
        <v>44971</v>
      </c>
      <c r="I904">
        <v>3.8847999999999998</v>
      </c>
      <c r="L904" s="2">
        <v>44925</v>
      </c>
      <c r="M904" t="str">
        <v>91282CFT</v>
      </c>
      <c r="N904">
        <v>2.6429</v>
      </c>
      <c r="O904">
        <v>4.0018000000000002</v>
      </c>
      <c r="P904">
        <v>0.89370000000000005</v>
      </c>
      <c r="Q904">
        <v>112.296875</v>
      </c>
      <c r="R904">
        <f>VLOOKUP(M904,工作表1!$A$3:$B$1000,2,FALSE)</f>
        <v>4</v>
      </c>
      <c r="S904" t="str">
        <f>VLOOKUP(M904,工作表1!$A$3:$C$1000,3,FALSE)</f>
        <v>2029/10/31</v>
      </c>
      <c r="T904">
        <f t="shared" si="469"/>
        <v>4.609</v>
      </c>
      <c r="U904">
        <f t="shared" si="468"/>
        <v>-0.60899999999999999</v>
      </c>
      <c r="V904" s="43">
        <f t="shared" si="480"/>
        <v>45046</v>
      </c>
      <c r="W904" s="43">
        <f t="shared" si="470"/>
        <v>45016</v>
      </c>
      <c r="X904" s="45">
        <f t="shared" si="481"/>
        <v>0.70718232044198892</v>
      </c>
      <c r="Y904" s="45">
        <f t="shared" si="482"/>
        <v>1.6606069779762356</v>
      </c>
      <c r="Z904" s="47">
        <f t="shared" si="483"/>
        <v>100.28036020100828</v>
      </c>
      <c r="AA904" s="47">
        <f t="shared" si="484"/>
        <v>112.24723530988258</v>
      </c>
      <c r="AB904" s="45">
        <f t="shared" si="485"/>
        <v>3.9653</v>
      </c>
      <c r="AC904" s="2" t="str">
        <f t="shared" si="471"/>
        <v>TY2</v>
      </c>
      <c r="AD904">
        <f t="shared" si="472"/>
        <v>112.890625</v>
      </c>
      <c r="AE904">
        <f t="shared" si="473"/>
        <v>113.71875</v>
      </c>
      <c r="AF904" s="49">
        <f t="shared" si="467"/>
        <v>-0.828125</v>
      </c>
      <c r="AG904" s="3">
        <f t="shared" si="486"/>
        <v>112.43230559694362</v>
      </c>
      <c r="AH904">
        <f t="shared" si="487"/>
        <v>111.36035082511781</v>
      </c>
      <c r="AI904" s="51">
        <f t="shared" si="488"/>
        <v>1.0719547718258156</v>
      </c>
      <c r="AJ904" s="52">
        <f t="shared" si="489"/>
        <v>1.9000797718258156</v>
      </c>
      <c r="AK904" s="2">
        <v>44925</v>
      </c>
      <c r="AL904" t="str">
        <v>91282CGB</v>
      </c>
      <c r="AM904">
        <v>1.9215</v>
      </c>
      <c r="AN904">
        <v>4.67265</v>
      </c>
      <c r="AO904">
        <v>0.88700000000000001</v>
      </c>
      <c r="AP904">
        <v>112.890625</v>
      </c>
      <c r="AQ904">
        <f>VLOOKUP(AL904,工作表1!$F$3:$G$1000,2,FALSE)</f>
        <v>3.875</v>
      </c>
      <c r="AR904" t="str">
        <f>VLOOKUP(AL904,工作表1!$F$3:$H$1000,3,FALSE)</f>
        <v>2029/12/31</v>
      </c>
      <c r="AS904">
        <f t="shared" si="474"/>
        <v>4.609</v>
      </c>
      <c r="AT904">
        <f t="shared" si="475"/>
        <v>-0.73399999999999999</v>
      </c>
      <c r="AU904" s="43">
        <f t="shared" si="490"/>
        <v>45107</v>
      </c>
      <c r="AV904" s="43">
        <f t="shared" si="476"/>
        <v>45107</v>
      </c>
      <c r="AW904" s="45">
        <f t="shared" si="491"/>
        <v>3.2113259668508289E-2</v>
      </c>
      <c r="AX904" s="45">
        <f t="shared" si="492"/>
        <v>1.9218392870657686</v>
      </c>
      <c r="AY904" s="47">
        <f t="shared" si="493"/>
        <v>99.655858154291124</v>
      </c>
      <c r="AZ904" s="47">
        <f t="shared" si="494"/>
        <v>112.43230559694362</v>
      </c>
      <c r="BA904" s="43"/>
      <c r="BC904" s="2">
        <v>44924</v>
      </c>
      <c r="BD904" t="str">
        <v>912828ZQ</v>
      </c>
      <c r="BE904">
        <v>12.5456</v>
      </c>
      <c r="BF904">
        <v>3.7086700000000001</v>
      </c>
      <c r="BG904">
        <v>0.71419999999999995</v>
      </c>
      <c r="BH904">
        <v>113.71875</v>
      </c>
      <c r="BI904">
        <f>VLOOKUP(BD904,工作表1!$K$3:$L$1000,2,FALSE)</f>
        <v>0.625</v>
      </c>
      <c r="BJ904" t="str">
        <f>VLOOKUP(BD904,工作表1!$K$3:$M$1000,3,FALSE)</f>
        <v>2030/5/15</v>
      </c>
      <c r="BK904">
        <f t="shared" si="477"/>
        <v>4.5970000000000004</v>
      </c>
      <c r="BL904">
        <f t="shared" si="478"/>
        <v>-3.9720000000000004</v>
      </c>
      <c r="BM904" s="43">
        <f t="shared" si="495"/>
        <v>45061</v>
      </c>
      <c r="BN904" s="43">
        <f t="shared" si="479"/>
        <v>45198</v>
      </c>
      <c r="BO904" s="45">
        <f t="shared" si="496"/>
        <v>7.7693370165745859E-2</v>
      </c>
      <c r="BP904" s="45">
        <f t="shared" si="497"/>
        <v>0.54515912359040342</v>
      </c>
      <c r="BQ904" s="47">
        <f t="shared" si="498"/>
        <v>79.432853815006894</v>
      </c>
      <c r="BR904" s="47">
        <f t="shared" si="499"/>
        <v>111.36035082511781</v>
      </c>
    </row>
    <row r="905" spans="6:70" x14ac:dyDescent="0.25">
      <c r="F905" s="2">
        <v>44945</v>
      </c>
      <c r="G905">
        <v>4.6601499999999998</v>
      </c>
      <c r="H905" s="43">
        <v>44970</v>
      </c>
      <c r="I905">
        <v>3.8168000000000002</v>
      </c>
      <c r="L905" s="2">
        <v>44924</v>
      </c>
      <c r="M905" t="str">
        <v>91282CFT</v>
      </c>
      <c r="N905">
        <v>0.93689999999999996</v>
      </c>
      <c r="O905">
        <v>4.2454000000000001</v>
      </c>
      <c r="P905">
        <v>0.89370000000000005</v>
      </c>
      <c r="Q905">
        <v>112.4375</v>
      </c>
      <c r="R905">
        <f>VLOOKUP(M905,工作表1!$A$3:$B$1000,2,FALSE)</f>
        <v>4</v>
      </c>
      <c r="S905" t="str">
        <f>VLOOKUP(M905,工作表1!$A$3:$C$1000,3,FALSE)</f>
        <v>2029/10/31</v>
      </c>
      <c r="T905">
        <f t="shared" si="469"/>
        <v>4.5970000000000004</v>
      </c>
      <c r="U905">
        <f t="shared" si="468"/>
        <v>-0.59700000000000042</v>
      </c>
      <c r="V905" s="43">
        <f t="shared" si="480"/>
        <v>45046</v>
      </c>
      <c r="W905" s="43">
        <f t="shared" si="470"/>
        <v>45016</v>
      </c>
      <c r="X905" s="45">
        <f t="shared" si="481"/>
        <v>0.66298342541436461</v>
      </c>
      <c r="Y905" s="45">
        <f t="shared" si="482"/>
        <v>1.6602436993869674</v>
      </c>
      <c r="Z905" s="47">
        <f t="shared" si="483"/>
        <v>100.37454680266106</v>
      </c>
      <c r="AA905" s="47">
        <f t="shared" si="484"/>
        <v>112.35103097694058</v>
      </c>
      <c r="AB905" s="45">
        <f t="shared" si="485"/>
        <v>3.911</v>
      </c>
      <c r="AC905" s="2" t="str">
        <f t="shared" si="471"/>
        <v>TY2</v>
      </c>
      <c r="AD905">
        <f t="shared" si="472"/>
        <v>113.0625</v>
      </c>
      <c r="AE905">
        <f t="shared" si="473"/>
        <v>113.40625</v>
      </c>
      <c r="AF905" s="49">
        <f t="shared" si="467"/>
        <v>-0.34375</v>
      </c>
      <c r="AG905" s="3">
        <f t="shared" si="486"/>
        <v>112.51488397099261</v>
      </c>
      <c r="AH905">
        <f t="shared" si="487"/>
        <v>111.0319316021789</v>
      </c>
      <c r="AI905" s="51">
        <f t="shared" si="488"/>
        <v>1.482952368813713</v>
      </c>
      <c r="AJ905" s="52">
        <f t="shared" si="489"/>
        <v>1.826702368813713</v>
      </c>
      <c r="AK905" s="2">
        <v>44924</v>
      </c>
      <c r="AL905" t="str">
        <v>912828Z9</v>
      </c>
      <c r="AM905">
        <v>27.397600000000001</v>
      </c>
      <c r="AN905">
        <v>2.7993999999999999</v>
      </c>
      <c r="AO905">
        <v>0.76070000000000004</v>
      </c>
      <c r="AP905">
        <v>113.0625</v>
      </c>
      <c r="AQ905">
        <f>VLOOKUP(AL905,工作表1!$F$3:$G$1000,2,FALSE)</f>
        <v>1.5</v>
      </c>
      <c r="AR905" t="str">
        <f>VLOOKUP(AL905,工作表1!$F$3:$H$1000,3,FALSE)</f>
        <v>2030/2/15</v>
      </c>
      <c r="AS905">
        <f t="shared" si="474"/>
        <v>4.5970000000000004</v>
      </c>
      <c r="AT905">
        <f t="shared" si="475"/>
        <v>-3.0970000000000004</v>
      </c>
      <c r="AU905" s="43">
        <f t="shared" si="490"/>
        <v>44972</v>
      </c>
      <c r="AV905" s="43">
        <f t="shared" si="476"/>
        <v>45107</v>
      </c>
      <c r="AW905" s="45">
        <f t="shared" si="491"/>
        <v>0.55842391304347827</v>
      </c>
      <c r="AX905" s="45">
        <f t="shared" si="492"/>
        <v>1.3063691185229303</v>
      </c>
      <c r="AY905" s="47">
        <f t="shared" si="493"/>
        <v>85.522933073872593</v>
      </c>
      <c r="AZ905" s="47">
        <f t="shared" si="494"/>
        <v>112.51488397099261</v>
      </c>
      <c r="BA905" s="43"/>
      <c r="BC905" s="2">
        <v>44923</v>
      </c>
      <c r="BD905" t="str">
        <v>912828ZQ</v>
      </c>
      <c r="BE905">
        <v>12.7064</v>
      </c>
      <c r="BF905">
        <v>3.7008999999999999</v>
      </c>
      <c r="BG905">
        <v>0.71419999999999995</v>
      </c>
      <c r="BH905">
        <v>113.40625</v>
      </c>
      <c r="BI905">
        <f>VLOOKUP(BD905,工作表1!$K$3:$L$1000,2,FALSE)</f>
        <v>0.625</v>
      </c>
      <c r="BJ905" t="str">
        <f>VLOOKUP(BD905,工作表1!$K$3:$M$1000,3,FALSE)</f>
        <v>2030/5/15</v>
      </c>
      <c r="BK905">
        <f t="shared" si="477"/>
        <v>4.5756500000000004</v>
      </c>
      <c r="BL905">
        <f t="shared" si="478"/>
        <v>-3.9506500000000004</v>
      </c>
      <c r="BM905" s="43">
        <f t="shared" si="495"/>
        <v>45061</v>
      </c>
      <c r="BN905" s="43">
        <f t="shared" si="479"/>
        <v>45198</v>
      </c>
      <c r="BO905" s="45">
        <f t="shared" si="496"/>
        <v>7.5966850828729282E-2</v>
      </c>
      <c r="BP905" s="45">
        <f t="shared" si="497"/>
        <v>0.54514493302051004</v>
      </c>
      <c r="BQ905" s="47">
        <f t="shared" si="498"/>
        <v>79.214177631706917</v>
      </c>
      <c r="BR905" s="47">
        <f t="shared" si="499"/>
        <v>111.0319316021789</v>
      </c>
    </row>
    <row r="906" spans="6:70" x14ac:dyDescent="0.25">
      <c r="F906" s="2">
        <v>44944</v>
      </c>
      <c r="G906">
        <v>4.6420000000000003</v>
      </c>
      <c r="H906" s="43">
        <v>44967</v>
      </c>
      <c r="I906">
        <v>3.8479999999999999</v>
      </c>
      <c r="L906" s="2">
        <v>44923</v>
      </c>
      <c r="M906" t="str">
        <v>91282CFT</v>
      </c>
      <c r="N906">
        <v>0.5363</v>
      </c>
      <c r="O906">
        <v>4.2949599999999997</v>
      </c>
      <c r="P906">
        <v>0.89370000000000005</v>
      </c>
      <c r="Q906">
        <v>112.1875</v>
      </c>
      <c r="R906">
        <f>VLOOKUP(M906,工作表1!$A$3:$B$1000,2,FALSE)</f>
        <v>4</v>
      </c>
      <c r="S906" t="str">
        <f>VLOOKUP(M906,工作表1!$A$3:$C$1000,3,FALSE)</f>
        <v>2029/10/31</v>
      </c>
      <c r="T906">
        <f t="shared" si="469"/>
        <v>4.5756500000000004</v>
      </c>
      <c r="U906">
        <f t="shared" si="468"/>
        <v>-0.57565000000000044</v>
      </c>
      <c r="V906" s="43">
        <f t="shared" si="480"/>
        <v>45046</v>
      </c>
      <c r="W906" s="43">
        <f t="shared" si="470"/>
        <v>45016</v>
      </c>
      <c r="X906" s="45">
        <f t="shared" si="481"/>
        <v>0.65193370165745856</v>
      </c>
      <c r="Y906" s="45">
        <f t="shared" si="482"/>
        <v>1.6601528797396505</v>
      </c>
      <c r="Z906" s="47">
        <f t="shared" si="483"/>
        <v>100.1398466364486</v>
      </c>
      <c r="AA906" s="47">
        <f t="shared" si="484"/>
        <v>112.08272239371989</v>
      </c>
      <c r="AB906" s="45">
        <f t="shared" si="485"/>
        <v>3.9630999999999998</v>
      </c>
      <c r="AC906" s="2" t="str">
        <f t="shared" si="471"/>
        <v>TY2</v>
      </c>
      <c r="AD906">
        <f t="shared" si="472"/>
        <v>112.75</v>
      </c>
      <c r="AE906">
        <f t="shared" si="473"/>
        <v>113.546875</v>
      </c>
      <c r="AF906" s="49">
        <f t="shared" si="467"/>
        <v>-0.796875</v>
      </c>
      <c r="AG906" s="3">
        <f t="shared" si="486"/>
        <v>112.17225896567143</v>
      </c>
      <c r="AH906">
        <f t="shared" si="487"/>
        <v>111.20456603138727</v>
      </c>
      <c r="AI906" s="51">
        <f t="shared" si="488"/>
        <v>0.96769293428415892</v>
      </c>
      <c r="AJ906" s="52">
        <f t="shared" si="489"/>
        <v>1.7645679342841589</v>
      </c>
      <c r="AK906" s="2">
        <v>44923</v>
      </c>
      <c r="AL906" t="str">
        <v>912828Z9</v>
      </c>
      <c r="AM906">
        <v>26.885899999999999</v>
      </c>
      <c r="AN906">
        <v>2.8300200000000002</v>
      </c>
      <c r="AO906">
        <v>0.76070000000000004</v>
      </c>
      <c r="AP906">
        <v>112.75</v>
      </c>
      <c r="AQ906">
        <f>VLOOKUP(AL906,工作表1!$F$3:$G$1000,2,FALSE)</f>
        <v>1.5</v>
      </c>
      <c r="AR906" t="str">
        <f>VLOOKUP(AL906,工作表1!$F$3:$H$1000,3,FALSE)</f>
        <v>2030/2/15</v>
      </c>
      <c r="AS906">
        <f t="shared" si="474"/>
        <v>4.5756500000000004</v>
      </c>
      <c r="AT906">
        <f t="shared" si="475"/>
        <v>-3.0756500000000004</v>
      </c>
      <c r="AU906" s="43">
        <f t="shared" si="490"/>
        <v>44972</v>
      </c>
      <c r="AV906" s="43">
        <f t="shared" si="476"/>
        <v>45107</v>
      </c>
      <c r="AW906" s="45">
        <f t="shared" si="491"/>
        <v>0.55434782608695654</v>
      </c>
      <c r="AX906" s="45">
        <f t="shared" si="492"/>
        <v>1.3064026206075046</v>
      </c>
      <c r="AY906" s="47">
        <f t="shared" si="493"/>
        <v>85.272782252492192</v>
      </c>
      <c r="AZ906" s="47">
        <f t="shared" si="494"/>
        <v>112.17225896567143</v>
      </c>
      <c r="BA906" s="43"/>
      <c r="BC906" s="2">
        <v>44922</v>
      </c>
      <c r="BD906" t="str">
        <v>912828ZQ</v>
      </c>
      <c r="BE906">
        <v>14.3931</v>
      </c>
      <c r="BF906">
        <v>3.6174300000000001</v>
      </c>
      <c r="BG906">
        <v>0.71419999999999995</v>
      </c>
      <c r="BH906">
        <v>113.546875</v>
      </c>
      <c r="BI906">
        <f>VLOOKUP(BD906,工作表1!$K$3:$L$1000,2,FALSE)</f>
        <v>0.625</v>
      </c>
      <c r="BJ906" t="str">
        <f>VLOOKUP(BD906,工作表1!$K$3:$M$1000,3,FALSE)</f>
        <v>2030/5/15</v>
      </c>
      <c r="BK906">
        <f t="shared" si="477"/>
        <v>4.5824999999999996</v>
      </c>
      <c r="BL906">
        <f t="shared" si="478"/>
        <v>-3.9574999999999996</v>
      </c>
      <c r="BM906" s="43">
        <f t="shared" si="495"/>
        <v>45061</v>
      </c>
      <c r="BN906" s="43">
        <f t="shared" si="479"/>
        <v>45198</v>
      </c>
      <c r="BO906" s="45">
        <f t="shared" si="496"/>
        <v>7.4240331491712705E-2</v>
      </c>
      <c r="BP906" s="45">
        <f t="shared" si="497"/>
        <v>0.54513074245061677</v>
      </c>
      <c r="BQ906" s="47">
        <f t="shared" si="498"/>
        <v>79.331930911214968</v>
      </c>
      <c r="BR906" s="47">
        <f t="shared" si="499"/>
        <v>111.20456603138727</v>
      </c>
    </row>
    <row r="907" spans="6:70" x14ac:dyDescent="0.25">
      <c r="F907" s="2">
        <v>44943</v>
      </c>
      <c r="G907">
        <v>4.6459999999999999</v>
      </c>
      <c r="H907" s="43">
        <v>44966</v>
      </c>
      <c r="I907">
        <v>3.7774000000000001</v>
      </c>
      <c r="L907" s="2">
        <v>44922</v>
      </c>
      <c r="M907" t="str">
        <v>91282CFT</v>
      </c>
      <c r="N907">
        <v>8.8700000000000001E-2</v>
      </c>
      <c r="O907">
        <v>4.3493599999999999</v>
      </c>
      <c r="P907">
        <v>0.89370000000000005</v>
      </c>
      <c r="Q907">
        <v>112.328125</v>
      </c>
      <c r="R907">
        <f>VLOOKUP(M907,工作表1!$A$3:$B$1000,2,FALSE)</f>
        <v>4</v>
      </c>
      <c r="S907" t="str">
        <f>VLOOKUP(M907,工作表1!$A$3:$C$1000,3,FALSE)</f>
        <v>2029/10/31</v>
      </c>
      <c r="T907">
        <f t="shared" si="469"/>
        <v>4.5824999999999996</v>
      </c>
      <c r="U907">
        <f t="shared" si="468"/>
        <v>-0.58249999999999957</v>
      </c>
      <c r="V907" s="43">
        <f t="shared" si="480"/>
        <v>45046</v>
      </c>
      <c r="W907" s="43">
        <f t="shared" si="470"/>
        <v>45016</v>
      </c>
      <c r="X907" s="45">
        <f t="shared" si="481"/>
        <v>0.64088397790055252</v>
      </c>
      <c r="Y907" s="45">
        <f t="shared" si="482"/>
        <v>1.6600620600923333</v>
      </c>
      <c r="Z907" s="47">
        <f t="shared" si="483"/>
        <v>100.21272429281689</v>
      </c>
      <c r="AA907" s="47">
        <f t="shared" si="484"/>
        <v>112.16659486842651</v>
      </c>
      <c r="AB907" s="45">
        <f t="shared" si="485"/>
        <v>3.9214000000000002</v>
      </c>
      <c r="AC907" s="2" t="str">
        <f t="shared" si="471"/>
        <v>TY2</v>
      </c>
      <c r="AD907">
        <f t="shared" si="472"/>
        <v>112.890625</v>
      </c>
      <c r="AE907">
        <f t="shared" si="473"/>
        <v>114.34375</v>
      </c>
      <c r="AF907" s="49">
        <f t="shared" si="467"/>
        <v>-1.453125</v>
      </c>
      <c r="AG907" s="3">
        <f t="shared" si="486"/>
        <v>112.31634900032411</v>
      </c>
      <c r="AH907">
        <f t="shared" si="487"/>
        <v>112.06943279262914</v>
      </c>
      <c r="AI907" s="51">
        <f t="shared" si="488"/>
        <v>0.24691620769496581</v>
      </c>
      <c r="AJ907" s="52">
        <f t="shared" si="489"/>
        <v>1.7000412076949658</v>
      </c>
      <c r="AK907" s="2">
        <v>44922</v>
      </c>
      <c r="AL907" t="str">
        <v>912828Z9</v>
      </c>
      <c r="AM907">
        <v>28.081499999999998</v>
      </c>
      <c r="AN907">
        <v>2.7785600000000001</v>
      </c>
      <c r="AO907">
        <v>0.76070000000000004</v>
      </c>
      <c r="AP907">
        <v>112.890625</v>
      </c>
      <c r="AQ907">
        <f>VLOOKUP(AL907,工作表1!$F$3:$G$1000,2,FALSE)</f>
        <v>1.5</v>
      </c>
      <c r="AR907" t="str">
        <f>VLOOKUP(AL907,工作表1!$F$3:$H$1000,3,FALSE)</f>
        <v>2030/2/15</v>
      </c>
      <c r="AS907">
        <f t="shared" si="474"/>
        <v>4.5824999999999996</v>
      </c>
      <c r="AT907">
        <f t="shared" si="475"/>
        <v>-3.0824999999999996</v>
      </c>
      <c r="AU907" s="43">
        <f t="shared" si="490"/>
        <v>44972</v>
      </c>
      <c r="AV907" s="43">
        <f t="shared" si="476"/>
        <v>45107</v>
      </c>
      <c r="AW907" s="45">
        <f t="shared" si="491"/>
        <v>0.55027173913043481</v>
      </c>
      <c r="AX907" s="45">
        <f t="shared" si="492"/>
        <v>1.3064361226920786</v>
      </c>
      <c r="AY907" s="47">
        <f t="shared" si="493"/>
        <v>85.378580839797692</v>
      </c>
      <c r="AZ907" s="47">
        <f t="shared" si="494"/>
        <v>112.31634900032411</v>
      </c>
      <c r="BA907" s="43"/>
      <c r="BC907" s="2">
        <v>44918</v>
      </c>
      <c r="BD907" t="str">
        <v>912828ZQ</v>
      </c>
      <c r="BE907">
        <v>17.099699999999999</v>
      </c>
      <c r="BF907">
        <v>3.4878499999999999</v>
      </c>
      <c r="BG907">
        <v>0.71419999999999995</v>
      </c>
      <c r="BH907">
        <v>114.34375</v>
      </c>
      <c r="BI907">
        <f>VLOOKUP(BD907,工作表1!$K$3:$L$1000,2,FALSE)</f>
        <v>0.625</v>
      </c>
      <c r="BJ907" t="str">
        <f>VLOOKUP(BD907,工作表1!$K$3:$M$1000,3,FALSE)</f>
        <v>2030/5/15</v>
      </c>
      <c r="BK907">
        <f t="shared" si="477"/>
        <v>4.5709999999999997</v>
      </c>
      <c r="BL907">
        <f t="shared" si="478"/>
        <v>-3.9459999999999997</v>
      </c>
      <c r="BM907" s="43">
        <f t="shared" si="495"/>
        <v>45061</v>
      </c>
      <c r="BN907" s="43">
        <f t="shared" si="479"/>
        <v>45198</v>
      </c>
      <c r="BO907" s="45">
        <f t="shared" si="496"/>
        <v>7.2513812154696128E-2</v>
      </c>
      <c r="BP907" s="45">
        <f t="shared" si="497"/>
        <v>0.5451165518807235</v>
      </c>
      <c r="BQ907" s="47">
        <f t="shared" si="498"/>
        <v>79.958106800039104</v>
      </c>
      <c r="BR907" s="47">
        <f t="shared" si="499"/>
        <v>112.06943279262914</v>
      </c>
    </row>
    <row r="908" spans="6:70" x14ac:dyDescent="0.25">
      <c r="F908" s="2">
        <v>44942</v>
      </c>
      <c r="G908">
        <v>4.6420000000000003</v>
      </c>
      <c r="H908" s="43">
        <v>44965</v>
      </c>
      <c r="I908">
        <v>3.7075</v>
      </c>
      <c r="L908" s="2">
        <v>44918</v>
      </c>
      <c r="M908" t="str">
        <v>91282CFL</v>
      </c>
      <c r="N908">
        <v>0.70420000000000005</v>
      </c>
      <c r="O908">
        <v>4.2766500000000001</v>
      </c>
      <c r="P908">
        <v>0.88700000000000001</v>
      </c>
      <c r="Q908">
        <v>113.078125</v>
      </c>
      <c r="R908">
        <f>VLOOKUP(M908,工作表1!$A$3:$B$1000,2,FALSE)</f>
        <v>3.875</v>
      </c>
      <c r="S908" t="str">
        <f>VLOOKUP(M908,工作表1!$A$3:$C$1000,3,FALSE)</f>
        <v>2029/9/30</v>
      </c>
      <c r="T908">
        <f t="shared" si="469"/>
        <v>4.5709999999999997</v>
      </c>
      <c r="U908">
        <f t="shared" si="468"/>
        <v>-0.69599999999999973</v>
      </c>
      <c r="V908" s="43">
        <f t="shared" si="480"/>
        <v>45016</v>
      </c>
      <c r="W908" s="43">
        <f t="shared" si="470"/>
        <v>45016</v>
      </c>
      <c r="X908" s="45">
        <f t="shared" si="481"/>
        <v>0.94198895027624308</v>
      </c>
      <c r="Y908" s="45">
        <f t="shared" si="482"/>
        <v>1.9399341557556951</v>
      </c>
      <c r="Z908" s="47">
        <f t="shared" si="483"/>
        <v>100.10979354011374</v>
      </c>
      <c r="AA908" s="47">
        <f t="shared" si="484"/>
        <v>112.89479247142427</v>
      </c>
      <c r="AB908" s="45">
        <f t="shared" si="485"/>
        <v>3.8306</v>
      </c>
      <c r="AC908" s="2" t="str">
        <f t="shared" si="471"/>
        <v>TY2</v>
      </c>
      <c r="AD908">
        <f t="shared" si="472"/>
        <v>113.6875</v>
      </c>
      <c r="AE908">
        <f t="shared" si="473"/>
        <v>114.734375</v>
      </c>
      <c r="AF908" s="49">
        <f t="shared" si="467"/>
        <v>-1.046875</v>
      </c>
      <c r="AG908" s="3">
        <f t="shared" si="486"/>
        <v>113.15283424244913</v>
      </c>
      <c r="AH908">
        <f t="shared" si="487"/>
        <v>112.5953197998397</v>
      </c>
      <c r="AI908" s="51">
        <f t="shared" si="488"/>
        <v>0.55751444260943117</v>
      </c>
      <c r="AJ908" s="52">
        <f t="shared" si="489"/>
        <v>1.6043894426094312</v>
      </c>
      <c r="AK908" s="2">
        <v>44918</v>
      </c>
      <c r="AL908" t="str">
        <v>912828Z9</v>
      </c>
      <c r="AM908">
        <v>29.472300000000001</v>
      </c>
      <c r="AN908">
        <v>2.6743999999999999</v>
      </c>
      <c r="AO908">
        <v>0.76070000000000004</v>
      </c>
      <c r="AP908">
        <v>113.6875</v>
      </c>
      <c r="AQ908">
        <f>VLOOKUP(AL908,工作表1!$F$3:$G$1000,2,FALSE)</f>
        <v>1.5</v>
      </c>
      <c r="AR908" t="str">
        <f>VLOOKUP(AL908,工作表1!$F$3:$H$1000,3,FALSE)</f>
        <v>2030/2/15</v>
      </c>
      <c r="AS908">
        <f t="shared" si="474"/>
        <v>4.5709999999999997</v>
      </c>
      <c r="AT908">
        <f t="shared" si="475"/>
        <v>-3.0709999999999997</v>
      </c>
      <c r="AU908" s="43">
        <f t="shared" si="490"/>
        <v>44972</v>
      </c>
      <c r="AV908" s="43">
        <f t="shared" si="476"/>
        <v>45107</v>
      </c>
      <c r="AW908" s="45">
        <f t="shared" si="491"/>
        <v>0.54619565217391308</v>
      </c>
      <c r="AX908" s="45">
        <f t="shared" si="492"/>
        <v>1.306469624776653</v>
      </c>
      <c r="AY908" s="47">
        <f t="shared" si="493"/>
        <v>86.020476266982953</v>
      </c>
      <c r="AZ908" s="47">
        <f t="shared" si="494"/>
        <v>113.15283424244913</v>
      </c>
      <c r="BA908" s="43"/>
      <c r="BC908" s="2">
        <v>44917</v>
      </c>
      <c r="BD908" t="str">
        <v>912828ZQ</v>
      </c>
      <c r="BE908">
        <v>21.275600000000001</v>
      </c>
      <c r="BF908">
        <v>3.3050899999999999</v>
      </c>
      <c r="BG908">
        <v>0.71419999999999995</v>
      </c>
      <c r="BH908">
        <v>114.734375</v>
      </c>
      <c r="BI908">
        <f>VLOOKUP(BD908,工作表1!$K$3:$L$1000,2,FALSE)</f>
        <v>0.625</v>
      </c>
      <c r="BJ908" t="str">
        <f>VLOOKUP(BD908,工作表1!$K$3:$M$1000,3,FALSE)</f>
        <v>2030/5/15</v>
      </c>
      <c r="BK908">
        <f t="shared" si="477"/>
        <v>4.5600500000000004</v>
      </c>
      <c r="BL908">
        <f t="shared" si="478"/>
        <v>-3.9350500000000004</v>
      </c>
      <c r="BM908" s="43">
        <f t="shared" si="495"/>
        <v>45061</v>
      </c>
      <c r="BN908" s="43">
        <f t="shared" si="479"/>
        <v>45198</v>
      </c>
      <c r="BO908" s="45">
        <f t="shared" si="496"/>
        <v>6.5607734806629833E-2</v>
      </c>
      <c r="BP908" s="45">
        <f t="shared" si="497"/>
        <v>0.54505978960115031</v>
      </c>
      <c r="BQ908" s="47">
        <f t="shared" si="498"/>
        <v>80.341025270147483</v>
      </c>
      <c r="BR908" s="47">
        <f t="shared" si="499"/>
        <v>112.5953197998397</v>
      </c>
    </row>
    <row r="909" spans="6:70" x14ac:dyDescent="0.25">
      <c r="F909" s="2">
        <v>44939</v>
      </c>
      <c r="G909">
        <v>4.6412500000000003</v>
      </c>
      <c r="H909" s="43">
        <v>44964</v>
      </c>
      <c r="I909">
        <v>3.7643</v>
      </c>
      <c r="L909" s="2">
        <v>44917</v>
      </c>
      <c r="M909" t="str">
        <v>91282CFL</v>
      </c>
      <c r="N909">
        <v>0.32229999999999998</v>
      </c>
      <c r="O909">
        <v>4.3335400000000002</v>
      </c>
      <c r="P909">
        <v>0.88700000000000001</v>
      </c>
      <c r="Q909">
        <v>113.546875</v>
      </c>
      <c r="R909">
        <f>VLOOKUP(M909,工作表1!$A$3:$B$1000,2,FALSE)</f>
        <v>3.875</v>
      </c>
      <c r="S909" t="str">
        <f>VLOOKUP(M909,工作表1!$A$3:$C$1000,3,FALSE)</f>
        <v>2029/9/30</v>
      </c>
      <c r="T909">
        <f t="shared" si="469"/>
        <v>4.5600500000000004</v>
      </c>
      <c r="U909">
        <f t="shared" si="468"/>
        <v>-0.68505000000000038</v>
      </c>
      <c r="V909" s="43">
        <f t="shared" si="480"/>
        <v>45016</v>
      </c>
      <c r="W909" s="43">
        <f t="shared" si="470"/>
        <v>45016</v>
      </c>
      <c r="X909" s="45">
        <f t="shared" si="481"/>
        <v>0.899171270718232</v>
      </c>
      <c r="Y909" s="45">
        <f t="shared" si="482"/>
        <v>1.9395822296223415</v>
      </c>
      <c r="Z909" s="47">
        <f t="shared" si="483"/>
        <v>100.53545845802989</v>
      </c>
      <c r="AA909" s="47">
        <f t="shared" si="484"/>
        <v>113.37266257479617</v>
      </c>
      <c r="AB909" s="45">
        <f t="shared" si="485"/>
        <v>3.7766000000000002</v>
      </c>
      <c r="AC909" s="2" t="str">
        <f t="shared" si="471"/>
        <v>TY2</v>
      </c>
      <c r="AD909">
        <f t="shared" si="472"/>
        <v>114.078125</v>
      </c>
      <c r="AE909">
        <f t="shared" si="473"/>
        <v>114.875</v>
      </c>
      <c r="AF909" s="49">
        <f t="shared" si="467"/>
        <v>-0.796875</v>
      </c>
      <c r="AG909" s="3">
        <f t="shared" si="486"/>
        <v>113.64607234445771</v>
      </c>
      <c r="AH909">
        <f t="shared" si="487"/>
        <v>112.5665291635809</v>
      </c>
      <c r="AI909" s="51">
        <f t="shared" si="488"/>
        <v>1.0795431808768114</v>
      </c>
      <c r="AJ909" s="52">
        <f t="shared" si="489"/>
        <v>1.8764181808768114</v>
      </c>
      <c r="AK909" s="2">
        <v>44917</v>
      </c>
      <c r="AL909" t="str">
        <v>912828Z9</v>
      </c>
      <c r="AM909">
        <v>32.532800000000002</v>
      </c>
      <c r="AN909">
        <v>2.5057800000000001</v>
      </c>
      <c r="AO909">
        <v>0.76070000000000004</v>
      </c>
      <c r="AP909">
        <v>114.078125</v>
      </c>
      <c r="AQ909">
        <f>VLOOKUP(AL909,工作表1!$F$3:$G$1000,2,FALSE)</f>
        <v>1.5</v>
      </c>
      <c r="AR909" t="str">
        <f>VLOOKUP(AL909,工作表1!$F$3:$H$1000,3,FALSE)</f>
        <v>2030/2/15</v>
      </c>
      <c r="AS909">
        <f t="shared" si="474"/>
        <v>4.5600500000000004</v>
      </c>
      <c r="AT909">
        <f t="shared" si="475"/>
        <v>-3.0600500000000004</v>
      </c>
      <c r="AU909" s="43">
        <f t="shared" si="490"/>
        <v>44972</v>
      </c>
      <c r="AV909" s="43">
        <f t="shared" si="476"/>
        <v>45107</v>
      </c>
      <c r="AW909" s="45">
        <f t="shared" si="491"/>
        <v>0.52989130434782616</v>
      </c>
      <c r="AX909" s="45">
        <f t="shared" si="492"/>
        <v>1.3066036331149493</v>
      </c>
      <c r="AY909" s="47">
        <f t="shared" si="493"/>
        <v>86.40024454407282</v>
      </c>
      <c r="AZ909" s="47">
        <f t="shared" si="494"/>
        <v>113.64607234445771</v>
      </c>
      <c r="BA909" s="43"/>
      <c r="BC909" s="2">
        <v>44916</v>
      </c>
      <c r="BD909" t="str">
        <v>912828ZQ</v>
      </c>
      <c r="BE909">
        <v>18.297499999999999</v>
      </c>
      <c r="BF909">
        <v>3.4563999999999999</v>
      </c>
      <c r="BG909">
        <v>0.71419999999999995</v>
      </c>
      <c r="BH909">
        <v>114.875</v>
      </c>
      <c r="BI909">
        <f>VLOOKUP(BD909,工作表1!$K$3:$L$1000,2,FALSE)</f>
        <v>0.625</v>
      </c>
      <c r="BJ909" t="str">
        <f>VLOOKUP(BD909,工作表1!$K$3:$M$1000,3,FALSE)</f>
        <v>2030/5/15</v>
      </c>
      <c r="BK909">
        <f t="shared" si="477"/>
        <v>4.5343999999999998</v>
      </c>
      <c r="BL909">
        <f t="shared" si="478"/>
        <v>-3.9093999999999998</v>
      </c>
      <c r="BM909" s="43">
        <f t="shared" si="495"/>
        <v>45061</v>
      </c>
      <c r="BN909" s="43">
        <f t="shared" si="479"/>
        <v>45198</v>
      </c>
      <c r="BO909" s="45">
        <f t="shared" si="496"/>
        <v>6.3881215469613256E-2</v>
      </c>
      <c r="BP909" s="45">
        <f t="shared" si="497"/>
        <v>0.54504559903125704</v>
      </c>
      <c r="BQ909" s="47">
        <f t="shared" si="498"/>
        <v>80.34021799012109</v>
      </c>
      <c r="BR909" s="47">
        <f t="shared" si="499"/>
        <v>112.5665291635809</v>
      </c>
    </row>
    <row r="910" spans="6:70" x14ac:dyDescent="0.25">
      <c r="F910" s="2">
        <v>44938</v>
      </c>
      <c r="G910">
        <v>4.6344500000000002</v>
      </c>
      <c r="H910" s="43">
        <v>44963</v>
      </c>
      <c r="I910">
        <v>3.7435</v>
      </c>
      <c r="L910" s="2">
        <v>44916</v>
      </c>
      <c r="M910" t="str">
        <v>91282CFT</v>
      </c>
      <c r="N910">
        <v>0.4854</v>
      </c>
      <c r="O910">
        <v>4.3148900000000001</v>
      </c>
      <c r="P910">
        <v>0.89370000000000005</v>
      </c>
      <c r="Q910">
        <v>113.5625</v>
      </c>
      <c r="R910">
        <f>VLOOKUP(M910,工作表1!$A$3:$B$1000,2,FALSE)</f>
        <v>4</v>
      </c>
      <c r="S910" t="str">
        <f>VLOOKUP(M910,工作表1!$A$3:$C$1000,3,FALSE)</f>
        <v>2029/10/31</v>
      </c>
      <c r="T910">
        <f t="shared" si="469"/>
        <v>4.5343999999999998</v>
      </c>
      <c r="U910">
        <f t="shared" si="468"/>
        <v>-0.53439999999999976</v>
      </c>
      <c r="V910" s="43">
        <f t="shared" si="480"/>
        <v>45046</v>
      </c>
      <c r="W910" s="43">
        <f t="shared" si="470"/>
        <v>45016</v>
      </c>
      <c r="X910" s="45">
        <f t="shared" si="481"/>
        <v>0.574585635359116</v>
      </c>
      <c r="Y910" s="45">
        <f t="shared" si="482"/>
        <v>1.6595171422084309</v>
      </c>
      <c r="Z910" s="47">
        <f t="shared" si="483"/>
        <v>101.341970215318</v>
      </c>
      <c r="AA910" s="47">
        <f t="shared" si="484"/>
        <v>113.41756290560888</v>
      </c>
      <c r="AB910" s="45">
        <f t="shared" si="485"/>
        <v>3.7509000000000001</v>
      </c>
      <c r="AC910" s="2" t="str">
        <f t="shared" si="471"/>
        <v>TY2</v>
      </c>
      <c r="AD910">
        <f t="shared" si="472"/>
        <v>114.21875</v>
      </c>
      <c r="AE910">
        <f t="shared" si="473"/>
        <v>114.1875</v>
      </c>
      <c r="AF910" s="49">
        <f t="shared" si="467"/>
        <v>3.125E-2</v>
      </c>
      <c r="AG910" s="3">
        <f t="shared" si="486"/>
        <v>113.60546985547339</v>
      </c>
      <c r="AH910">
        <f t="shared" si="487"/>
        <v>113.31610014455168</v>
      </c>
      <c r="AI910" s="51">
        <f t="shared" si="488"/>
        <v>0.28936971092170438</v>
      </c>
      <c r="AJ910" s="52">
        <f t="shared" si="489"/>
        <v>0.25811971092170438</v>
      </c>
      <c r="AK910" s="2">
        <v>44916</v>
      </c>
      <c r="AL910" t="str">
        <v>912828Z9</v>
      </c>
      <c r="AM910">
        <v>28.337299999999999</v>
      </c>
      <c r="AN910">
        <v>2.77101</v>
      </c>
      <c r="AO910">
        <v>0.76070000000000004</v>
      </c>
      <c r="AP910">
        <v>114.21875</v>
      </c>
      <c r="AQ910">
        <f>VLOOKUP(AL910,工作表1!$F$3:$G$1000,2,FALSE)</f>
        <v>1.5</v>
      </c>
      <c r="AR910" t="str">
        <f>VLOOKUP(AL910,工作表1!$F$3:$H$1000,3,FALSE)</f>
        <v>2030/2/15</v>
      </c>
      <c r="AS910">
        <f t="shared" si="474"/>
        <v>4.5343999999999998</v>
      </c>
      <c r="AT910">
        <f t="shared" si="475"/>
        <v>-3.0343999999999998</v>
      </c>
      <c r="AU910" s="43">
        <f t="shared" si="490"/>
        <v>44972</v>
      </c>
      <c r="AV910" s="43">
        <f t="shared" si="476"/>
        <v>45107</v>
      </c>
      <c r="AW910" s="45">
        <f t="shared" si="491"/>
        <v>0.52581521739130432</v>
      </c>
      <c r="AX910" s="45">
        <f t="shared" si="492"/>
        <v>1.3066371351995234</v>
      </c>
      <c r="AY910" s="47">
        <f t="shared" si="493"/>
        <v>86.382629473092095</v>
      </c>
      <c r="AZ910" s="47">
        <f t="shared" si="494"/>
        <v>113.60546985547339</v>
      </c>
      <c r="BA910" s="43"/>
      <c r="BC910" s="2">
        <v>44915</v>
      </c>
      <c r="BD910" t="str">
        <v>912828Z9</v>
      </c>
      <c r="BE910">
        <v>28.997399999999999</v>
      </c>
      <c r="BF910">
        <v>2.7480600000000002</v>
      </c>
      <c r="BG910">
        <v>0.76070000000000004</v>
      </c>
      <c r="BH910">
        <v>114.1875</v>
      </c>
      <c r="BI910">
        <f>VLOOKUP(BD910,工作表1!$K$3:$L$1000,2,FALSE)</f>
        <v>1.5</v>
      </c>
      <c r="BJ910" t="str">
        <f>VLOOKUP(BD910,工作表1!$K$3:$M$1000,3,FALSE)</f>
        <v>2030/2/15</v>
      </c>
      <c r="BK910">
        <f t="shared" si="477"/>
        <v>4.5369999999999999</v>
      </c>
      <c r="BL910">
        <f t="shared" si="478"/>
        <v>-3.0369999999999999</v>
      </c>
      <c r="BM910" s="43">
        <f t="shared" si="495"/>
        <v>44972</v>
      </c>
      <c r="BN910" s="43">
        <f t="shared" si="479"/>
        <v>45198</v>
      </c>
      <c r="BO910" s="45">
        <f t="shared" si="496"/>
        <v>0.52173913043478259</v>
      </c>
      <c r="BP910" s="45">
        <f t="shared" si="497"/>
        <v>1.6806432400238238</v>
      </c>
      <c r="BQ910" s="47">
        <f t="shared" si="498"/>
        <v>86.142528567175077</v>
      </c>
      <c r="BR910" s="47">
        <f t="shared" si="499"/>
        <v>113.31610014455168</v>
      </c>
    </row>
    <row r="911" spans="6:70" x14ac:dyDescent="0.25">
      <c r="F911" s="2">
        <v>44937</v>
      </c>
      <c r="G911">
        <v>4.6455500000000001</v>
      </c>
      <c r="H911" s="43">
        <v>44960</v>
      </c>
      <c r="I911">
        <v>3.5943000000000001</v>
      </c>
      <c r="L911" s="2">
        <v>44915</v>
      </c>
      <c r="M911" t="str">
        <v>91282CEV</v>
      </c>
      <c r="N911">
        <v>0.66090000000000004</v>
      </c>
      <c r="O911">
        <v>3.5118</v>
      </c>
      <c r="P911">
        <v>0.8538</v>
      </c>
      <c r="Q911">
        <v>113.453125</v>
      </c>
      <c r="R911">
        <f>VLOOKUP(M911,工作表1!$A$3:$B$1000,2,FALSE)</f>
        <v>3.25</v>
      </c>
      <c r="S911" t="str">
        <f>VLOOKUP(M911,工作表1!$A$3:$C$1000,3,FALSE)</f>
        <v>2029/6/30</v>
      </c>
      <c r="T911">
        <f t="shared" si="469"/>
        <v>4.5369999999999999</v>
      </c>
      <c r="U911">
        <f t="shared" si="468"/>
        <v>-1.2869999999999999</v>
      </c>
      <c r="V911" s="43">
        <f t="shared" si="480"/>
        <v>44926</v>
      </c>
      <c r="W911" s="43">
        <f t="shared" si="470"/>
        <v>45016</v>
      </c>
      <c r="X911" s="45">
        <f t="shared" si="481"/>
        <v>1.5450819672131146</v>
      </c>
      <c r="Y911" s="45">
        <f t="shared" si="482"/>
        <v>2.4354929261172242</v>
      </c>
      <c r="Z911" s="47">
        <f t="shared" si="483"/>
        <v>96.778360994094783</v>
      </c>
      <c r="AA911" s="47">
        <f t="shared" si="484"/>
        <v>113.37383928010308</v>
      </c>
      <c r="AB911" s="45">
        <f t="shared" si="485"/>
        <v>3.7690000000000001</v>
      </c>
      <c r="AC911" s="2" t="str">
        <f t="shared" si="471"/>
        <v>TY2</v>
      </c>
      <c r="AD911">
        <f t="shared" si="472"/>
        <v>113.53125</v>
      </c>
      <c r="AE911">
        <f t="shared" si="473"/>
        <v>114.796875</v>
      </c>
      <c r="AF911" s="49">
        <f t="shared" si="467"/>
        <v>-1.265625</v>
      </c>
      <c r="AG911" s="3">
        <f t="shared" si="486"/>
        <v>113.24424676918719</v>
      </c>
      <c r="AH911">
        <f t="shared" si="487"/>
        <v>114.01133290601672</v>
      </c>
      <c r="AI911" s="51">
        <f t="shared" si="488"/>
        <v>-0.76708613682953342</v>
      </c>
      <c r="AJ911" s="52">
        <f t="shared" si="489"/>
        <v>0.49853886317046658</v>
      </c>
      <c r="AK911" s="2">
        <v>44915</v>
      </c>
      <c r="AL911" t="str">
        <v>91282CFL</v>
      </c>
      <c r="AM911">
        <v>0.89070000000000005</v>
      </c>
      <c r="AN911">
        <v>4.2742100000000001</v>
      </c>
      <c r="AO911">
        <v>0.88700000000000001</v>
      </c>
      <c r="AP911">
        <v>113.53125</v>
      </c>
      <c r="AQ911">
        <f>VLOOKUP(AL911,工作表1!$F$3:$G$1000,2,FALSE)</f>
        <v>3.875</v>
      </c>
      <c r="AR911" t="str">
        <f>VLOOKUP(AL911,工作表1!$F$3:$H$1000,3,FALSE)</f>
        <v>2029/9/30</v>
      </c>
      <c r="AS911">
        <f t="shared" si="474"/>
        <v>4.5369999999999999</v>
      </c>
      <c r="AT911">
        <f t="shared" si="475"/>
        <v>-0.66199999999999992</v>
      </c>
      <c r="AU911" s="43">
        <f t="shared" si="490"/>
        <v>45016</v>
      </c>
      <c r="AV911" s="43">
        <f t="shared" si="476"/>
        <v>45107</v>
      </c>
      <c r="AW911" s="45">
        <f t="shared" si="491"/>
        <v>0.87776243093922657</v>
      </c>
      <c r="AX911" s="45">
        <f t="shared" si="492"/>
        <v>2.905502156966624</v>
      </c>
      <c r="AY911" s="47">
        <f t="shared" si="493"/>
        <v>100.40902098624773</v>
      </c>
      <c r="AZ911" s="47">
        <f t="shared" si="494"/>
        <v>113.24424676918719</v>
      </c>
      <c r="BA911" s="43"/>
      <c r="BC911" s="2">
        <v>44914</v>
      </c>
      <c r="BD911" t="str">
        <v>912828Z9</v>
      </c>
      <c r="BE911">
        <v>31.343599999999999</v>
      </c>
      <c r="BF911">
        <v>2.6140599999999998</v>
      </c>
      <c r="BG911">
        <v>0.76070000000000004</v>
      </c>
      <c r="BH911">
        <v>114.796875</v>
      </c>
      <c r="BI911">
        <f>VLOOKUP(BD911,工作表1!$K$3:$L$1000,2,FALSE)</f>
        <v>1.5</v>
      </c>
      <c r="BJ911" t="str">
        <f>VLOOKUP(BD911,工作表1!$K$3:$M$1000,3,FALSE)</f>
        <v>2030/2/15</v>
      </c>
      <c r="BK911">
        <f t="shared" si="477"/>
        <v>4.5359999999999996</v>
      </c>
      <c r="BL911">
        <f t="shared" si="478"/>
        <v>-3.0359999999999996</v>
      </c>
      <c r="BM911" s="43">
        <f t="shared" si="495"/>
        <v>44972</v>
      </c>
      <c r="BN911" s="43">
        <f t="shared" si="479"/>
        <v>45198</v>
      </c>
      <c r="BO911" s="45">
        <f t="shared" si="496"/>
        <v>0.51766304347826086</v>
      </c>
      <c r="BP911" s="45">
        <f t="shared" si="497"/>
        <v>1.6806767421083979</v>
      </c>
      <c r="BQ911" s="47">
        <f t="shared" si="498"/>
        <v>86.671976010100082</v>
      </c>
      <c r="BR911" s="47">
        <f t="shared" si="499"/>
        <v>114.01133290601672</v>
      </c>
    </row>
    <row r="912" spans="6:70" x14ac:dyDescent="0.25">
      <c r="F912" s="2">
        <v>44936</v>
      </c>
      <c r="G912">
        <v>4.6379999999999999</v>
      </c>
      <c r="H912" s="43">
        <v>44959</v>
      </c>
      <c r="I912">
        <v>3.4392</v>
      </c>
      <c r="L912" s="2">
        <v>44914</v>
      </c>
      <c r="M912" t="str">
        <v>91282CEV</v>
      </c>
      <c r="N912">
        <v>1.0620000000000001</v>
      </c>
      <c r="O912">
        <v>3.1506699999999999</v>
      </c>
      <c r="P912">
        <v>0.8538</v>
      </c>
      <c r="Q912">
        <v>114.046875</v>
      </c>
      <c r="R912">
        <f>VLOOKUP(M912,工作表1!$A$3:$B$1000,2,FALSE)</f>
        <v>3.25</v>
      </c>
      <c r="S912" t="str">
        <f>VLOOKUP(M912,工作表1!$A$3:$C$1000,3,FALSE)</f>
        <v>2029/6/30</v>
      </c>
      <c r="T912">
        <f t="shared" si="469"/>
        <v>4.5359999999999996</v>
      </c>
      <c r="U912">
        <f t="shared" si="468"/>
        <v>-1.2859999999999996</v>
      </c>
      <c r="V912" s="43">
        <f t="shared" si="480"/>
        <v>44926</v>
      </c>
      <c r="W912" s="43">
        <f t="shared" si="470"/>
        <v>45016</v>
      </c>
      <c r="X912" s="45">
        <f t="shared" si="481"/>
        <v>1.5362021857923498</v>
      </c>
      <c r="Y912" s="45">
        <f t="shared" si="482"/>
        <v>2.4355172542855001</v>
      </c>
      <c r="Z912" s="47">
        <f t="shared" si="483"/>
        <v>97.363700817754292</v>
      </c>
      <c r="AA912" s="47">
        <f t="shared" si="484"/>
        <v>114.05931772697181</v>
      </c>
      <c r="AB912" s="45">
        <f t="shared" si="485"/>
        <v>3.6743000000000001</v>
      </c>
      <c r="AC912" s="2" t="str">
        <f t="shared" si="471"/>
        <v>TY2</v>
      </c>
      <c r="AD912">
        <f t="shared" si="472"/>
        <v>114.140625</v>
      </c>
      <c r="AE912">
        <f t="shared" si="473"/>
        <v>115.46875</v>
      </c>
      <c r="AF912" s="49">
        <f t="shared" si="467"/>
        <v>-1.328125</v>
      </c>
      <c r="AG912" s="3">
        <f t="shared" si="486"/>
        <v>113.84209294477333</v>
      </c>
      <c r="AH912">
        <f t="shared" si="487"/>
        <v>114.79863020404565</v>
      </c>
      <c r="AI912" s="51">
        <f t="shared" si="488"/>
        <v>-0.95653725927232358</v>
      </c>
      <c r="AJ912" s="52">
        <f t="shared" si="489"/>
        <v>0.37158774072767642</v>
      </c>
      <c r="AK912" s="2">
        <v>44914</v>
      </c>
      <c r="AL912" t="str">
        <v>91282CFL</v>
      </c>
      <c r="AM912">
        <v>1.343</v>
      </c>
      <c r="AN912">
        <v>4.2243000000000004</v>
      </c>
      <c r="AO912">
        <v>0.88700000000000001</v>
      </c>
      <c r="AP912">
        <v>114.140625</v>
      </c>
      <c r="AQ912">
        <f>VLOOKUP(AL912,工作表1!$F$3:$G$1000,2,FALSE)</f>
        <v>3.875</v>
      </c>
      <c r="AR912" t="str">
        <f>VLOOKUP(AL912,工作表1!$F$3:$H$1000,3,FALSE)</f>
        <v>2029/9/30</v>
      </c>
      <c r="AS912">
        <f t="shared" si="474"/>
        <v>4.5359999999999996</v>
      </c>
      <c r="AT912">
        <f t="shared" si="475"/>
        <v>-0.66099999999999959</v>
      </c>
      <c r="AU912" s="43">
        <f t="shared" si="490"/>
        <v>45016</v>
      </c>
      <c r="AV912" s="43">
        <f t="shared" si="476"/>
        <v>45107</v>
      </c>
      <c r="AW912" s="45">
        <f t="shared" si="491"/>
        <v>0.8670580110497238</v>
      </c>
      <c r="AX912" s="45">
        <f t="shared" si="492"/>
        <v>2.9054141754332852</v>
      </c>
      <c r="AY912" s="47">
        <f t="shared" si="493"/>
        <v>100.93964164749339</v>
      </c>
      <c r="AZ912" s="47">
        <f t="shared" si="494"/>
        <v>113.84209294477333</v>
      </c>
      <c r="BA912" s="43"/>
      <c r="BC912" s="2">
        <v>44911</v>
      </c>
      <c r="BD912" t="str">
        <v>912828Z9</v>
      </c>
      <c r="BE912">
        <v>33.759300000000003</v>
      </c>
      <c r="BF912">
        <v>2.4491499999999999</v>
      </c>
      <c r="BG912">
        <v>0.76070000000000004</v>
      </c>
      <c r="BH912">
        <v>115.46875</v>
      </c>
      <c r="BI912">
        <f>VLOOKUP(BD912,工作表1!$K$3:$L$1000,2,FALSE)</f>
        <v>1.5</v>
      </c>
      <c r="BJ912" t="str">
        <f>VLOOKUP(BD912,工作表1!$K$3:$M$1000,3,FALSE)</f>
        <v>2030/2/15</v>
      </c>
      <c r="BK912">
        <f t="shared" si="477"/>
        <v>4.5191499999999998</v>
      </c>
      <c r="BL912">
        <f t="shared" si="478"/>
        <v>-3.0191499999999998</v>
      </c>
      <c r="BM912" s="43">
        <f t="shared" si="495"/>
        <v>44972</v>
      </c>
      <c r="BN912" s="43">
        <f t="shared" si="479"/>
        <v>45198</v>
      </c>
      <c r="BO912" s="45">
        <f t="shared" si="496"/>
        <v>0.51358695652173914</v>
      </c>
      <c r="BP912" s="45">
        <f t="shared" si="497"/>
        <v>1.680710244192972</v>
      </c>
      <c r="BQ912" s="47">
        <f t="shared" si="498"/>
        <v>87.283966390433662</v>
      </c>
      <c r="BR912" s="47">
        <f t="shared" si="499"/>
        <v>114.79863020404565</v>
      </c>
    </row>
    <row r="913" spans="6:70" x14ac:dyDescent="0.25">
      <c r="F913" s="2">
        <v>44935</v>
      </c>
      <c r="G913">
        <v>4.6295500000000001</v>
      </c>
      <c r="H913" s="43">
        <v>44958</v>
      </c>
      <c r="I913">
        <v>3.4670000000000001</v>
      </c>
      <c r="L913" s="2">
        <v>44911</v>
      </c>
      <c r="M913" t="str">
        <v>91282CEV</v>
      </c>
      <c r="N913">
        <v>1.5980000000000001</v>
      </c>
      <c r="O913">
        <v>2.7031700000000001</v>
      </c>
      <c r="P913">
        <v>0.8538</v>
      </c>
      <c r="Q913">
        <v>114.671875</v>
      </c>
      <c r="R913">
        <f>VLOOKUP(M913,工作表1!$A$3:$B$1000,2,FALSE)</f>
        <v>3.25</v>
      </c>
      <c r="S913" t="str">
        <f>VLOOKUP(M913,工作表1!$A$3:$C$1000,3,FALSE)</f>
        <v>2029/6/30</v>
      </c>
      <c r="T913">
        <f t="shared" si="469"/>
        <v>4.5191499999999998</v>
      </c>
      <c r="U913">
        <f t="shared" si="468"/>
        <v>-1.2691499999999998</v>
      </c>
      <c r="V913" s="43">
        <f t="shared" si="480"/>
        <v>44926</v>
      </c>
      <c r="W913" s="43">
        <f t="shared" si="470"/>
        <v>45016</v>
      </c>
      <c r="X913" s="45">
        <f t="shared" si="481"/>
        <v>1.5273224043715847</v>
      </c>
      <c r="Y913" s="45">
        <f t="shared" si="482"/>
        <v>2.4355415824537765</v>
      </c>
      <c r="Z913" s="47">
        <f t="shared" si="483"/>
        <v>98.022714074098985</v>
      </c>
      <c r="AA913" s="47">
        <f t="shared" si="484"/>
        <v>114.82581871283833</v>
      </c>
      <c r="AB913" s="45">
        <f t="shared" si="485"/>
        <v>3.5829</v>
      </c>
      <c r="AC913" s="2" t="str">
        <f t="shared" si="471"/>
        <v>TY2</v>
      </c>
      <c r="AD913">
        <f t="shared" si="472"/>
        <v>114.8125</v>
      </c>
      <c r="AE913">
        <f t="shared" si="473"/>
        <v>115.65625</v>
      </c>
      <c r="AF913" s="49">
        <f t="shared" ref="AF913:AF976" si="500">AD913-AE913</f>
        <v>-0.84375</v>
      </c>
      <c r="AG913" s="3">
        <f t="shared" si="486"/>
        <v>114.50043428631592</v>
      </c>
      <c r="AH913">
        <f t="shared" si="487"/>
        <v>114.88101476865974</v>
      </c>
      <c r="AI913" s="51">
        <f t="shared" si="488"/>
        <v>-0.38058048234381658</v>
      </c>
      <c r="AJ913" s="52">
        <f t="shared" si="489"/>
        <v>0.46316951765618342</v>
      </c>
      <c r="AK913" s="2">
        <v>44911</v>
      </c>
      <c r="AL913" t="str">
        <v>91282CFL</v>
      </c>
      <c r="AM913">
        <v>1.5661</v>
      </c>
      <c r="AN913">
        <v>4.20357</v>
      </c>
      <c r="AO913">
        <v>0.88700000000000001</v>
      </c>
      <c r="AP913">
        <v>114.8125</v>
      </c>
      <c r="AQ913">
        <f>VLOOKUP(AL913,工作表1!$F$3:$G$1000,2,FALSE)</f>
        <v>3.875</v>
      </c>
      <c r="AR913" t="str">
        <f>VLOOKUP(AL913,工作表1!$F$3:$H$1000,3,FALSE)</f>
        <v>2029/9/30</v>
      </c>
      <c r="AS913">
        <f t="shared" si="474"/>
        <v>4.5191499999999998</v>
      </c>
      <c r="AT913">
        <f t="shared" si="475"/>
        <v>-0.64414999999999978</v>
      </c>
      <c r="AU913" s="43">
        <f t="shared" si="490"/>
        <v>45016</v>
      </c>
      <c r="AV913" s="43">
        <f t="shared" si="476"/>
        <v>45107</v>
      </c>
      <c r="AW913" s="45">
        <f t="shared" si="491"/>
        <v>0.85635359116022092</v>
      </c>
      <c r="AX913" s="45">
        <f t="shared" si="492"/>
        <v>2.9053261938999473</v>
      </c>
      <c r="AY913" s="47">
        <f t="shared" si="493"/>
        <v>101.53242443760909</v>
      </c>
      <c r="AZ913" s="47">
        <f t="shared" si="494"/>
        <v>114.50043428631592</v>
      </c>
      <c r="BA913" s="43"/>
      <c r="BC913" s="2">
        <v>44910</v>
      </c>
      <c r="BD913" t="str">
        <v>912828Z9</v>
      </c>
      <c r="BE913">
        <v>32.7669</v>
      </c>
      <c r="BF913">
        <v>2.57063</v>
      </c>
      <c r="BG913">
        <v>0.76070000000000004</v>
      </c>
      <c r="BH913">
        <v>115.65625</v>
      </c>
      <c r="BI913">
        <f>VLOOKUP(BD913,工作表1!$K$3:$L$1000,2,FALSE)</f>
        <v>1.5</v>
      </c>
      <c r="BJ913" t="str">
        <f>VLOOKUP(BD913,工作表1!$K$3:$M$1000,3,FALSE)</f>
        <v>2030/2/15</v>
      </c>
      <c r="BK913">
        <f t="shared" si="477"/>
        <v>4.5190000000000001</v>
      </c>
      <c r="BL913">
        <f t="shared" si="478"/>
        <v>-3.0190000000000001</v>
      </c>
      <c r="BM913" s="43">
        <f t="shared" si="495"/>
        <v>44972</v>
      </c>
      <c r="BN913" s="43">
        <f t="shared" si="479"/>
        <v>45198</v>
      </c>
      <c r="BO913" s="45">
        <f t="shared" si="496"/>
        <v>0.50135869565217384</v>
      </c>
      <c r="BP913" s="45">
        <f t="shared" si="497"/>
        <v>1.6808107504466943</v>
      </c>
      <c r="BQ913" s="47">
        <f t="shared" si="498"/>
        <v>87.346297972571222</v>
      </c>
      <c r="BR913" s="47">
        <f t="shared" si="499"/>
        <v>114.88101476865974</v>
      </c>
    </row>
    <row r="914" spans="6:70" x14ac:dyDescent="0.25">
      <c r="F914" s="2">
        <v>44932</v>
      </c>
      <c r="G914">
        <v>4.6349999999999998</v>
      </c>
      <c r="H914" s="43">
        <v>44957</v>
      </c>
      <c r="I914">
        <v>3.5687000000000002</v>
      </c>
      <c r="L914" s="2">
        <v>44910</v>
      </c>
      <c r="M914" t="str">
        <v>91282CEV</v>
      </c>
      <c r="N914">
        <v>3.0960999999999999</v>
      </c>
      <c r="O914">
        <v>1.8810199999999999</v>
      </c>
      <c r="P914">
        <v>0.8538</v>
      </c>
      <c r="Q914">
        <v>114.703125</v>
      </c>
      <c r="R914">
        <f>VLOOKUP(M914,工作表1!$A$3:$B$1000,2,FALSE)</f>
        <v>3.25</v>
      </c>
      <c r="S914" t="str">
        <f>VLOOKUP(M914,工作表1!$A$3:$C$1000,3,FALSE)</f>
        <v>2029/6/30</v>
      </c>
      <c r="T914">
        <f t="shared" si="469"/>
        <v>4.5190000000000001</v>
      </c>
      <c r="U914">
        <f t="shared" si="468"/>
        <v>-1.2690000000000001</v>
      </c>
      <c r="V914" s="43">
        <f t="shared" si="480"/>
        <v>44926</v>
      </c>
      <c r="W914" s="43">
        <f t="shared" si="470"/>
        <v>45016</v>
      </c>
      <c r="X914" s="45">
        <f t="shared" si="481"/>
        <v>1.5006830601092898</v>
      </c>
      <c r="Y914" s="45">
        <f t="shared" si="482"/>
        <v>2.4356145669586047</v>
      </c>
      <c r="Z914" s="47">
        <f t="shared" si="483"/>
        <v>98.310434692059928</v>
      </c>
      <c r="AA914" s="47">
        <f t="shared" si="484"/>
        <v>115.16329213455145</v>
      </c>
      <c r="AB914" s="45">
        <f t="shared" si="485"/>
        <v>3.5528</v>
      </c>
      <c r="AC914" s="2" t="str">
        <f t="shared" si="471"/>
        <v>TY2</v>
      </c>
      <c r="AD914">
        <f t="shared" si="472"/>
        <v>114.921875</v>
      </c>
      <c r="AE914">
        <f t="shared" si="473"/>
        <v>115.453125</v>
      </c>
      <c r="AF914" s="49">
        <f t="shared" si="500"/>
        <v>-0.53125</v>
      </c>
      <c r="AG914" s="3">
        <f t="shared" si="486"/>
        <v>114.63363152212899</v>
      </c>
      <c r="AH914">
        <f t="shared" si="487"/>
        <v>114.57335212077101</v>
      </c>
      <c r="AI914" s="51">
        <f t="shared" si="488"/>
        <v>6.0279401357988149E-2</v>
      </c>
      <c r="AJ914" s="52">
        <f t="shared" si="489"/>
        <v>0.59152940135798815</v>
      </c>
      <c r="AK914" s="2">
        <v>44910</v>
      </c>
      <c r="AL914" t="str">
        <v>91282CFL</v>
      </c>
      <c r="AM914">
        <v>1.5656000000000001</v>
      </c>
      <c r="AN914">
        <v>4.1985299999999999</v>
      </c>
      <c r="AO914">
        <v>0.88700000000000001</v>
      </c>
      <c r="AP914">
        <v>114.921875</v>
      </c>
      <c r="AQ914">
        <f>VLOOKUP(AL914,工作表1!$F$3:$G$1000,2,FALSE)</f>
        <v>3.875</v>
      </c>
      <c r="AR914" t="str">
        <f>VLOOKUP(AL914,工作表1!$F$3:$H$1000,3,FALSE)</f>
        <v>2029/9/30</v>
      </c>
      <c r="AS914">
        <f t="shared" si="474"/>
        <v>4.5190000000000001</v>
      </c>
      <c r="AT914">
        <f t="shared" si="475"/>
        <v>-0.64400000000000013</v>
      </c>
      <c r="AU914" s="43">
        <f t="shared" si="490"/>
        <v>45016</v>
      </c>
      <c r="AV914" s="43">
        <f t="shared" si="476"/>
        <v>45107</v>
      </c>
      <c r="AW914" s="45">
        <f t="shared" si="491"/>
        <v>0.82424033149171272</v>
      </c>
      <c r="AX914" s="45">
        <f t="shared" si="492"/>
        <v>2.9050622492999318</v>
      </c>
      <c r="AY914" s="47">
        <f t="shared" si="493"/>
        <v>101.65019411294425</v>
      </c>
      <c r="AZ914" s="47">
        <f t="shared" si="494"/>
        <v>114.63363152212899</v>
      </c>
      <c r="BA914" s="43"/>
      <c r="BC914" s="2">
        <v>44909</v>
      </c>
      <c r="BD914" t="str">
        <v>912828Z9</v>
      </c>
      <c r="BE914">
        <v>31.0473</v>
      </c>
      <c r="BF914">
        <v>2.67367</v>
      </c>
      <c r="BG914">
        <v>0.76070000000000004</v>
      </c>
      <c r="BH914">
        <v>115.453125</v>
      </c>
      <c r="BI914">
        <f>VLOOKUP(BD914,工作表1!$K$3:$L$1000,2,FALSE)</f>
        <v>1.5</v>
      </c>
      <c r="BJ914" t="str">
        <f>VLOOKUP(BD914,工作表1!$K$3:$M$1000,3,FALSE)</f>
        <v>2030/2/15</v>
      </c>
      <c r="BK914">
        <f t="shared" si="477"/>
        <v>4.5071000000000003</v>
      </c>
      <c r="BL914">
        <f t="shared" si="478"/>
        <v>-3.0071000000000003</v>
      </c>
      <c r="BM914" s="43">
        <f t="shared" si="495"/>
        <v>44972</v>
      </c>
      <c r="BN914" s="43">
        <f t="shared" si="479"/>
        <v>45198</v>
      </c>
      <c r="BO914" s="45">
        <f t="shared" si="496"/>
        <v>0.49728260869565211</v>
      </c>
      <c r="BP914" s="45">
        <f t="shared" si="497"/>
        <v>1.6808442525312686</v>
      </c>
      <c r="BQ914" s="47">
        <f t="shared" si="498"/>
        <v>87.121626766489683</v>
      </c>
      <c r="BR914" s="47">
        <f t="shared" si="499"/>
        <v>114.57335212077101</v>
      </c>
    </row>
    <row r="915" spans="6:70" x14ac:dyDescent="0.25">
      <c r="F915" s="2">
        <v>44931</v>
      </c>
      <c r="G915">
        <v>4.6622500000000002</v>
      </c>
      <c r="H915" s="43">
        <v>44956</v>
      </c>
      <c r="I915">
        <v>3.6044</v>
      </c>
      <c r="L915" s="2">
        <v>44909</v>
      </c>
      <c r="M915" t="str">
        <v>91282CEV</v>
      </c>
      <c r="N915">
        <v>3.6374</v>
      </c>
      <c r="O915">
        <v>1.7233799999999999</v>
      </c>
      <c r="P915">
        <v>0.8538</v>
      </c>
      <c r="Q915">
        <v>114.453125</v>
      </c>
      <c r="R915">
        <f>VLOOKUP(M915,工作表1!$A$3:$B$1000,2,FALSE)</f>
        <v>3.25</v>
      </c>
      <c r="S915" t="str">
        <f>VLOOKUP(M915,工作表1!$A$3:$C$1000,3,FALSE)</f>
        <v>2029/6/30</v>
      </c>
      <c r="T915">
        <f t="shared" si="469"/>
        <v>4.5071000000000003</v>
      </c>
      <c r="U915">
        <f t="shared" si="468"/>
        <v>-1.2571000000000003</v>
      </c>
      <c r="V915" s="43">
        <f t="shared" si="480"/>
        <v>44926</v>
      </c>
      <c r="W915" s="43">
        <f t="shared" si="470"/>
        <v>45016</v>
      </c>
      <c r="X915" s="45">
        <f t="shared" si="481"/>
        <v>1.4918032786885247</v>
      </c>
      <c r="Y915" s="45">
        <f t="shared" si="482"/>
        <v>2.435638895126881</v>
      </c>
      <c r="Z915" s="47">
        <f t="shared" si="483"/>
        <v>98.148758089486321</v>
      </c>
      <c r="AA915" s="47">
        <f t="shared" si="484"/>
        <v>114.97000534416738</v>
      </c>
      <c r="AB915" s="45">
        <f t="shared" si="485"/>
        <v>3.5605000000000002</v>
      </c>
      <c r="AC915" s="2" t="str">
        <f t="shared" si="471"/>
        <v>TY2</v>
      </c>
      <c r="AD915">
        <f t="shared" si="472"/>
        <v>114.71875</v>
      </c>
      <c r="AE915">
        <f t="shared" si="473"/>
        <v>115.5</v>
      </c>
      <c r="AF915" s="49">
        <f t="shared" si="500"/>
        <v>-0.78125</v>
      </c>
      <c r="AG915" s="3">
        <f t="shared" si="486"/>
        <v>114.37661806844201</v>
      </c>
      <c r="AH915">
        <f t="shared" si="487"/>
        <v>114.61912870536035</v>
      </c>
      <c r="AI915" s="51">
        <f t="shared" si="488"/>
        <v>-0.24251063691833963</v>
      </c>
      <c r="AJ915" s="52">
        <f t="shared" si="489"/>
        <v>0.53873936308166037</v>
      </c>
      <c r="AK915" s="2">
        <v>44909</v>
      </c>
      <c r="AL915" t="str">
        <v>91282CFL</v>
      </c>
      <c r="AM915">
        <v>0.92600000000000005</v>
      </c>
      <c r="AN915">
        <v>4.2790299999999997</v>
      </c>
      <c r="AO915">
        <v>0.88700000000000001</v>
      </c>
      <c r="AP915">
        <v>114.71875</v>
      </c>
      <c r="AQ915">
        <f>VLOOKUP(AL915,工作表1!$F$3:$G$1000,2,FALSE)</f>
        <v>3.875</v>
      </c>
      <c r="AR915" t="str">
        <f>VLOOKUP(AL915,工作表1!$F$3:$H$1000,3,FALSE)</f>
        <v>2029/9/30</v>
      </c>
      <c r="AS915">
        <f t="shared" si="474"/>
        <v>4.5071000000000003</v>
      </c>
      <c r="AT915">
        <f t="shared" si="475"/>
        <v>-0.63210000000000033</v>
      </c>
      <c r="AU915" s="43">
        <f t="shared" si="490"/>
        <v>45016</v>
      </c>
      <c r="AV915" s="43">
        <f t="shared" si="476"/>
        <v>45107</v>
      </c>
      <c r="AW915" s="45">
        <f t="shared" si="491"/>
        <v>0.81353591160220995</v>
      </c>
      <c r="AX915" s="45">
        <f t="shared" si="492"/>
        <v>2.9049742677665935</v>
      </c>
      <c r="AY915" s="47">
        <f t="shared" si="493"/>
        <v>101.42858289413577</v>
      </c>
      <c r="AZ915" s="47">
        <f t="shared" si="494"/>
        <v>114.37661806844201</v>
      </c>
      <c r="BA915" s="43"/>
      <c r="BC915" s="2">
        <v>44908</v>
      </c>
      <c r="BD915" t="str">
        <v>912828Z9</v>
      </c>
      <c r="BE915">
        <v>31.294599999999999</v>
      </c>
      <c r="BF915">
        <v>2.6769500000000002</v>
      </c>
      <c r="BG915">
        <v>0.76070000000000004</v>
      </c>
      <c r="BH915">
        <v>115.5</v>
      </c>
      <c r="BI915">
        <f>VLOOKUP(BD915,工作表1!$K$3:$L$1000,2,FALSE)</f>
        <v>1.5</v>
      </c>
      <c r="BJ915" t="str">
        <f>VLOOKUP(BD915,工作表1!$K$3:$M$1000,3,FALSE)</f>
        <v>2030/2/15</v>
      </c>
      <c r="BK915">
        <f t="shared" si="477"/>
        <v>4.5125000000000002</v>
      </c>
      <c r="BL915">
        <f t="shared" si="478"/>
        <v>-3.0125000000000002</v>
      </c>
      <c r="BM915" s="43">
        <f t="shared" si="495"/>
        <v>44972</v>
      </c>
      <c r="BN915" s="43">
        <f t="shared" si="479"/>
        <v>45198</v>
      </c>
      <c r="BO915" s="45">
        <f t="shared" si="496"/>
        <v>0.49320652173913049</v>
      </c>
      <c r="BP915" s="45">
        <f t="shared" si="497"/>
        <v>1.6808777546158429</v>
      </c>
      <c r="BQ915" s="47">
        <f t="shared" si="498"/>
        <v>87.151994840109779</v>
      </c>
      <c r="BR915" s="47">
        <f t="shared" si="499"/>
        <v>114.61912870536035</v>
      </c>
    </row>
    <row r="916" spans="6:70" x14ac:dyDescent="0.25">
      <c r="F916" s="2">
        <v>44930</v>
      </c>
      <c r="G916">
        <v>4.617</v>
      </c>
      <c r="H916" s="43">
        <v>44953</v>
      </c>
      <c r="I916">
        <v>3.5634999999999999</v>
      </c>
      <c r="L916" s="2">
        <v>44908</v>
      </c>
      <c r="M916" t="str">
        <v>91282CEV</v>
      </c>
      <c r="N916">
        <v>2.9285000000000001</v>
      </c>
      <c r="O916">
        <v>2.2658700000000001</v>
      </c>
      <c r="P916">
        <v>0.8538</v>
      </c>
      <c r="Q916">
        <v>114.53125</v>
      </c>
      <c r="R916">
        <f>VLOOKUP(M916,工作表1!$A$3:$B$1000,2,FALSE)</f>
        <v>3.25</v>
      </c>
      <c r="S916" t="str">
        <f>VLOOKUP(M916,工作表1!$A$3:$C$1000,3,FALSE)</f>
        <v>2029/6/30</v>
      </c>
      <c r="T916">
        <f t="shared" si="469"/>
        <v>4.5125000000000002</v>
      </c>
      <c r="U916">
        <f t="shared" si="468"/>
        <v>-1.2625000000000002</v>
      </c>
      <c r="V916" s="43">
        <f t="shared" si="480"/>
        <v>44926</v>
      </c>
      <c r="W916" s="43">
        <f t="shared" si="470"/>
        <v>45016</v>
      </c>
      <c r="X916" s="45">
        <f t="shared" si="481"/>
        <v>1.4829234972677596</v>
      </c>
      <c r="Y916" s="45">
        <f t="shared" si="482"/>
        <v>2.4356632232951569</v>
      </c>
      <c r="Z916" s="47">
        <f t="shared" si="483"/>
        <v>98.056624844700295</v>
      </c>
      <c r="AA916" s="47">
        <f t="shared" si="484"/>
        <v>114.86411512337912</v>
      </c>
      <c r="AB916" s="45">
        <f t="shared" si="485"/>
        <v>3.5910000000000002</v>
      </c>
      <c r="AC916" s="2" t="str">
        <f t="shared" si="471"/>
        <v>TY2</v>
      </c>
      <c r="AD916">
        <f t="shared" si="472"/>
        <v>114.78125</v>
      </c>
      <c r="AE916">
        <f t="shared" si="473"/>
        <v>114.53125</v>
      </c>
      <c r="AF916" s="49">
        <f t="shared" si="500"/>
        <v>0.25</v>
      </c>
      <c r="AG916" s="3">
        <f t="shared" si="486"/>
        <v>114.50458099237781</v>
      </c>
      <c r="AH916">
        <f t="shared" si="487"/>
        <v>113.55080712680292</v>
      </c>
      <c r="AI916" s="51">
        <f t="shared" si="488"/>
        <v>0.95377386557488819</v>
      </c>
      <c r="AJ916" s="52">
        <f t="shared" si="489"/>
        <v>0.70377386557488819</v>
      </c>
      <c r="AK916" s="2">
        <v>44908</v>
      </c>
      <c r="AL916" t="str">
        <v>91282CFT</v>
      </c>
      <c r="AM916">
        <v>0.71319999999999995</v>
      </c>
      <c r="AN916">
        <v>4.2791499999999996</v>
      </c>
      <c r="AO916">
        <v>0.89370000000000005</v>
      </c>
      <c r="AP916">
        <v>114.78125</v>
      </c>
      <c r="AQ916">
        <f>VLOOKUP(AL916,工作表1!$F$3:$G$1000,2,FALSE)</f>
        <v>4</v>
      </c>
      <c r="AR916" t="str">
        <f>VLOOKUP(AL916,工作表1!$F$3:$H$1000,3,FALSE)</f>
        <v>2029/10/31</v>
      </c>
      <c r="AS916">
        <f t="shared" si="474"/>
        <v>4.5125000000000002</v>
      </c>
      <c r="AT916">
        <f t="shared" si="475"/>
        <v>-0.51250000000000018</v>
      </c>
      <c r="AU916" s="43">
        <f t="shared" si="490"/>
        <v>45046</v>
      </c>
      <c r="AV916" s="43">
        <f t="shared" si="476"/>
        <v>45107</v>
      </c>
      <c r="AW916" s="45">
        <f t="shared" si="491"/>
        <v>0.48618784530386738</v>
      </c>
      <c r="AX916" s="45">
        <f t="shared" si="492"/>
        <v>2.6560508590024976</v>
      </c>
      <c r="AY916" s="47">
        <f t="shared" si="493"/>
        <v>102.30617752603874</v>
      </c>
      <c r="AZ916" s="47">
        <f t="shared" si="494"/>
        <v>114.50458099237781</v>
      </c>
      <c r="BA916" s="43"/>
      <c r="BC916" s="2">
        <v>44907</v>
      </c>
      <c r="BD916" t="str">
        <v>912828Z9</v>
      </c>
      <c r="BE916">
        <v>30.021799999999999</v>
      </c>
      <c r="BF916">
        <v>2.8219400000000001</v>
      </c>
      <c r="BG916">
        <v>0.76070000000000004</v>
      </c>
      <c r="BH916">
        <v>114.53125</v>
      </c>
      <c r="BI916">
        <f>VLOOKUP(BD916,工作表1!$K$3:$L$1000,2,FALSE)</f>
        <v>1.5</v>
      </c>
      <c r="BJ916" t="str">
        <f>VLOOKUP(BD916,工作表1!$K$3:$M$1000,3,FALSE)</f>
        <v>2030/2/15</v>
      </c>
      <c r="BK916">
        <f t="shared" si="477"/>
        <v>4.5422500000000001</v>
      </c>
      <c r="BL916">
        <f t="shared" si="478"/>
        <v>-3.0422500000000001</v>
      </c>
      <c r="BM916" s="43">
        <f t="shared" si="495"/>
        <v>44972</v>
      </c>
      <c r="BN916" s="43">
        <f t="shared" si="479"/>
        <v>45198</v>
      </c>
      <c r="BO916" s="45">
        <f t="shared" si="496"/>
        <v>0.4891304347826087</v>
      </c>
      <c r="BP916" s="45">
        <f t="shared" si="497"/>
        <v>1.6809112567004167</v>
      </c>
      <c r="BQ916" s="47">
        <f t="shared" si="498"/>
        <v>86.315223163246358</v>
      </c>
      <c r="BR916" s="47">
        <f t="shared" si="499"/>
        <v>113.55080712680292</v>
      </c>
    </row>
    <row r="917" spans="6:70" x14ac:dyDescent="0.25">
      <c r="F917" s="2">
        <v>44929</v>
      </c>
      <c r="G917">
        <v>4.6128499999999999</v>
      </c>
      <c r="H917" s="43">
        <v>44952</v>
      </c>
      <c r="I917">
        <v>3.5514999999999999</v>
      </c>
      <c r="L917" s="2">
        <v>44907</v>
      </c>
      <c r="M917" t="str">
        <v>91282CEV</v>
      </c>
      <c r="N917">
        <v>2.5466000000000002</v>
      </c>
      <c r="O917">
        <v>2.59965</v>
      </c>
      <c r="P917">
        <v>0.8538</v>
      </c>
      <c r="Q917">
        <v>113.59375</v>
      </c>
      <c r="R917">
        <f>VLOOKUP(M917,工作表1!$A$3:$B$1000,2,FALSE)</f>
        <v>3.25</v>
      </c>
      <c r="S917" t="str">
        <f>VLOOKUP(M917,工作表1!$A$3:$C$1000,3,FALSE)</f>
        <v>2029/6/30</v>
      </c>
      <c r="T917">
        <f t="shared" si="469"/>
        <v>4.5422500000000001</v>
      </c>
      <c r="U917">
        <f t="shared" si="468"/>
        <v>-1.2922500000000001</v>
      </c>
      <c r="V917" s="43">
        <f t="shared" si="480"/>
        <v>44926</v>
      </c>
      <c r="W917" s="43">
        <f t="shared" si="470"/>
        <v>45016</v>
      </c>
      <c r="X917" s="45">
        <f t="shared" si="481"/>
        <v>1.4740437158469946</v>
      </c>
      <c r="Y917" s="45">
        <f t="shared" si="482"/>
        <v>2.4356875514634329</v>
      </c>
      <c r="Z917" s="47">
        <f t="shared" si="483"/>
        <v>97.150333348793055</v>
      </c>
      <c r="AA917" s="47">
        <f t="shared" si="484"/>
        <v>113.8132456906897</v>
      </c>
      <c r="AB917" s="45">
        <f t="shared" si="485"/>
        <v>3.7233000000000001</v>
      </c>
      <c r="AC917" s="2" t="str">
        <f t="shared" si="471"/>
        <v>TY2</v>
      </c>
      <c r="AD917">
        <f t="shared" si="472"/>
        <v>113.828125</v>
      </c>
      <c r="AE917">
        <f t="shared" si="473"/>
        <v>114.796875</v>
      </c>
      <c r="AF917" s="49">
        <f t="shared" si="500"/>
        <v>-0.96875</v>
      </c>
      <c r="AG917" s="3">
        <f t="shared" si="486"/>
        <v>113.43731772671028</v>
      </c>
      <c r="AH917">
        <f t="shared" si="487"/>
        <v>113.86211645834308</v>
      </c>
      <c r="AI917" s="51">
        <f t="shared" si="488"/>
        <v>-0.42479873163280502</v>
      </c>
      <c r="AJ917" s="52">
        <f t="shared" si="489"/>
        <v>0.54395126836719498</v>
      </c>
      <c r="AK917" s="2">
        <v>44907</v>
      </c>
      <c r="AL917" t="str">
        <v>91282CFL</v>
      </c>
      <c r="AM917">
        <v>-0.25330000000000003</v>
      </c>
      <c r="AN917">
        <v>4.37798</v>
      </c>
      <c r="AO917">
        <v>0.88700000000000001</v>
      </c>
      <c r="AP917">
        <v>113.828125</v>
      </c>
      <c r="AQ917">
        <f>VLOOKUP(AL917,工作表1!$F$3:$G$1000,2,FALSE)</f>
        <v>3.875</v>
      </c>
      <c r="AR917" t="str">
        <f>VLOOKUP(AL917,工作表1!$F$3:$H$1000,3,FALSE)</f>
        <v>2029/9/30</v>
      </c>
      <c r="AS917">
        <f t="shared" si="474"/>
        <v>4.5422500000000001</v>
      </c>
      <c r="AT917">
        <f t="shared" si="475"/>
        <v>-0.66725000000000012</v>
      </c>
      <c r="AU917" s="43">
        <f t="shared" si="490"/>
        <v>45016</v>
      </c>
      <c r="AV917" s="43">
        <f t="shared" si="476"/>
        <v>45107</v>
      </c>
      <c r="AW917" s="45">
        <f t="shared" si="491"/>
        <v>0.79212707182320441</v>
      </c>
      <c r="AX917" s="45">
        <f t="shared" si="492"/>
        <v>2.9047983046999168</v>
      </c>
      <c r="AY917" s="47">
        <f t="shared" si="493"/>
        <v>100.57575500357679</v>
      </c>
      <c r="AZ917" s="47">
        <f t="shared" si="494"/>
        <v>113.43731772671028</v>
      </c>
      <c r="BA917" s="43"/>
      <c r="BC917" s="2">
        <v>44904</v>
      </c>
      <c r="BD917" t="str">
        <v>912828Z9</v>
      </c>
      <c r="BE917">
        <v>31.2195</v>
      </c>
      <c r="BF917">
        <v>2.7416900000000002</v>
      </c>
      <c r="BG917">
        <v>0.76070000000000004</v>
      </c>
      <c r="BH917">
        <v>114.796875</v>
      </c>
      <c r="BI917">
        <f>VLOOKUP(BD917,工作表1!$K$3:$L$1000,2,FALSE)</f>
        <v>1.5</v>
      </c>
      <c r="BJ917" t="str">
        <f>VLOOKUP(BD917,工作表1!$K$3:$M$1000,3,FALSE)</f>
        <v>2030/2/15</v>
      </c>
      <c r="BK917">
        <f t="shared" si="477"/>
        <v>4.5245499999999996</v>
      </c>
      <c r="BL917">
        <f t="shared" si="478"/>
        <v>-3.0245499999999996</v>
      </c>
      <c r="BM917" s="43">
        <f t="shared" si="495"/>
        <v>44972</v>
      </c>
      <c r="BN917" s="43">
        <f t="shared" si="479"/>
        <v>45198</v>
      </c>
      <c r="BO917" s="45">
        <f t="shared" si="496"/>
        <v>0.48505434782608692</v>
      </c>
      <c r="BP917" s="45">
        <f t="shared" si="497"/>
        <v>1.6809447587849911</v>
      </c>
      <c r="BQ917" s="47">
        <f t="shared" si="498"/>
        <v>86.566126858583047</v>
      </c>
      <c r="BR917" s="47">
        <f t="shared" si="499"/>
        <v>113.86211645834308</v>
      </c>
    </row>
    <row r="918" spans="6:70" x14ac:dyDescent="0.25">
      <c r="F918" s="2">
        <v>44925</v>
      </c>
      <c r="G918">
        <v>4.609</v>
      </c>
      <c r="H918" s="43">
        <v>44951</v>
      </c>
      <c r="I918">
        <v>3.4883999999999999</v>
      </c>
      <c r="L918" s="2">
        <v>44904</v>
      </c>
      <c r="M918" t="str">
        <v>91282CEV</v>
      </c>
      <c r="N918">
        <v>3.6964999999999999</v>
      </c>
      <c r="O918">
        <v>1.9329700000000001</v>
      </c>
      <c r="P918">
        <v>0.8538</v>
      </c>
      <c r="Q918">
        <v>113.828125</v>
      </c>
      <c r="R918">
        <f>VLOOKUP(M918,工作表1!$A$3:$B$1000,2,FALSE)</f>
        <v>3.25</v>
      </c>
      <c r="S918" t="str">
        <f>VLOOKUP(M918,工作表1!$A$3:$C$1000,3,FALSE)</f>
        <v>2029/6/30</v>
      </c>
      <c r="T918">
        <f t="shared" si="469"/>
        <v>4.5245499999999996</v>
      </c>
      <c r="U918">
        <f t="shared" si="468"/>
        <v>-1.2745499999999996</v>
      </c>
      <c r="V918" s="43">
        <f t="shared" si="480"/>
        <v>44926</v>
      </c>
      <c r="W918" s="43">
        <f t="shared" si="470"/>
        <v>45016</v>
      </c>
      <c r="X918" s="45">
        <f t="shared" si="481"/>
        <v>1.4651639344262295</v>
      </c>
      <c r="Y918" s="45">
        <f t="shared" si="482"/>
        <v>2.4357118796317092</v>
      </c>
      <c r="Z918" s="47">
        <f t="shared" si="483"/>
        <v>97.556201013489343</v>
      </c>
      <c r="AA918" s="47">
        <f t="shared" si="484"/>
        <v>114.2825889926287</v>
      </c>
      <c r="AB918" s="45">
        <f t="shared" si="485"/>
        <v>3.6953</v>
      </c>
      <c r="AC918" s="2" t="str">
        <f t="shared" si="471"/>
        <v>TY2</v>
      </c>
      <c r="AD918">
        <f t="shared" si="472"/>
        <v>114.09375</v>
      </c>
      <c r="AE918">
        <f t="shared" si="473"/>
        <v>115.15625</v>
      </c>
      <c r="AF918" s="49">
        <f t="shared" si="500"/>
        <v>-1.0625</v>
      </c>
      <c r="AG918" s="3">
        <f t="shared" si="486"/>
        <v>113.75614868399047</v>
      </c>
      <c r="AH918">
        <f t="shared" si="487"/>
        <v>114.33484091961277</v>
      </c>
      <c r="AI918" s="51">
        <f t="shared" si="488"/>
        <v>-0.57869223562229877</v>
      </c>
      <c r="AJ918" s="52">
        <f t="shared" si="489"/>
        <v>0.48380776437770123</v>
      </c>
      <c r="AK918" s="2">
        <v>44904</v>
      </c>
      <c r="AL918" t="str">
        <v>91282CFL</v>
      </c>
      <c r="AM918">
        <v>0.63880000000000003</v>
      </c>
      <c r="AN918">
        <v>4.2642499999999997</v>
      </c>
      <c r="AO918">
        <v>0.88700000000000001</v>
      </c>
      <c r="AP918">
        <v>114.09375</v>
      </c>
      <c r="AQ918">
        <f>VLOOKUP(AL918,工作表1!$F$3:$G$1000,2,FALSE)</f>
        <v>3.875</v>
      </c>
      <c r="AR918" t="str">
        <f>VLOOKUP(AL918,工作表1!$F$3:$H$1000,3,FALSE)</f>
        <v>2029/9/30</v>
      </c>
      <c r="AS918">
        <f t="shared" si="474"/>
        <v>4.5245499999999996</v>
      </c>
      <c r="AT918">
        <f t="shared" si="475"/>
        <v>-0.64954999999999963</v>
      </c>
      <c r="AU918" s="43">
        <f t="shared" si="490"/>
        <v>45016</v>
      </c>
      <c r="AV918" s="43">
        <f t="shared" si="476"/>
        <v>45107</v>
      </c>
      <c r="AW918" s="45">
        <f t="shared" si="491"/>
        <v>0.78142265193370175</v>
      </c>
      <c r="AX918" s="45">
        <f t="shared" si="492"/>
        <v>2.9047103231665785</v>
      </c>
      <c r="AY918" s="47">
        <f t="shared" si="493"/>
        <v>100.86817458285175</v>
      </c>
      <c r="AZ918" s="47">
        <f t="shared" si="494"/>
        <v>113.75614868399047</v>
      </c>
      <c r="BA918" s="43"/>
      <c r="BC918" s="2">
        <v>44903</v>
      </c>
      <c r="BD918" t="str">
        <v>912828Z9</v>
      </c>
      <c r="BE918">
        <v>33.729500000000002</v>
      </c>
      <c r="BF918">
        <v>2.6046499999999999</v>
      </c>
      <c r="BG918">
        <v>0.76070000000000004</v>
      </c>
      <c r="BH918">
        <v>115.15625</v>
      </c>
      <c r="BI918">
        <f>VLOOKUP(BD918,工作表1!$K$3:$L$1000,2,FALSE)</f>
        <v>1.5</v>
      </c>
      <c r="BJ918" t="str">
        <f>VLOOKUP(BD918,工作表1!$K$3:$M$1000,3,FALSE)</f>
        <v>2030/2/15</v>
      </c>
      <c r="BK918">
        <f t="shared" si="477"/>
        <v>4.5118</v>
      </c>
      <c r="BL918">
        <f t="shared" si="478"/>
        <v>-3.0118</v>
      </c>
      <c r="BM918" s="43">
        <f t="shared" si="495"/>
        <v>44972</v>
      </c>
      <c r="BN918" s="43">
        <f t="shared" si="479"/>
        <v>45198</v>
      </c>
      <c r="BO918" s="45">
        <f t="shared" si="496"/>
        <v>0.47282608695652173</v>
      </c>
      <c r="BP918" s="45">
        <f t="shared" si="497"/>
        <v>1.6810452650387135</v>
      </c>
      <c r="BQ918" s="47">
        <f t="shared" si="498"/>
        <v>86.935637916773189</v>
      </c>
      <c r="BR918" s="47">
        <f t="shared" si="499"/>
        <v>114.33484091961277</v>
      </c>
    </row>
    <row r="919" spans="6:70" x14ac:dyDescent="0.25">
      <c r="F919" s="2">
        <v>44924</v>
      </c>
      <c r="G919">
        <v>4.5970000000000004</v>
      </c>
      <c r="H919" s="43">
        <v>44950</v>
      </c>
      <c r="I919">
        <v>3.5112000000000001</v>
      </c>
      <c r="L919" s="2">
        <v>44903</v>
      </c>
      <c r="M919" t="str">
        <v>91282CEV</v>
      </c>
      <c r="N919">
        <v>3.7698999999999998</v>
      </c>
      <c r="O919">
        <v>2.0131199999999998</v>
      </c>
      <c r="P919">
        <v>0.8538</v>
      </c>
      <c r="Q919">
        <v>114.1875</v>
      </c>
      <c r="R919">
        <f>VLOOKUP(M919,工作表1!$A$3:$B$1000,2,FALSE)</f>
        <v>3.25</v>
      </c>
      <c r="S919" t="str">
        <f>VLOOKUP(M919,工作表1!$A$3:$C$1000,3,FALSE)</f>
        <v>2029/6/30</v>
      </c>
      <c r="T919">
        <f t="shared" si="469"/>
        <v>4.5118</v>
      </c>
      <c r="U919">
        <f t="shared" si="468"/>
        <v>-1.2618</v>
      </c>
      <c r="V919" s="43">
        <f t="shared" si="480"/>
        <v>44926</v>
      </c>
      <c r="W919" s="43">
        <f t="shared" si="470"/>
        <v>45016</v>
      </c>
      <c r="X919" s="45">
        <f t="shared" si="481"/>
        <v>1.4385245901639343</v>
      </c>
      <c r="Y919" s="45">
        <f t="shared" si="482"/>
        <v>2.4357848641365369</v>
      </c>
      <c r="Z919" s="47">
        <f t="shared" si="483"/>
        <v>97.857547231637227</v>
      </c>
      <c r="AA919" s="47">
        <f t="shared" si="484"/>
        <v>114.63147923739204</v>
      </c>
      <c r="AB919" s="45">
        <f t="shared" si="485"/>
        <v>3.6219000000000001</v>
      </c>
      <c r="AC919" s="2" t="str">
        <f t="shared" si="471"/>
        <v>TY2</v>
      </c>
      <c r="AD919">
        <f t="shared" si="472"/>
        <v>114.453125</v>
      </c>
      <c r="AE919">
        <f t="shared" si="473"/>
        <v>115.859375</v>
      </c>
      <c r="AF919" s="49">
        <f t="shared" si="500"/>
        <v>-1.40625</v>
      </c>
      <c r="AG919" s="3">
        <f t="shared" si="486"/>
        <v>114.15748620419686</v>
      </c>
      <c r="AH919">
        <f t="shared" si="487"/>
        <v>115.05754657227564</v>
      </c>
      <c r="AI919" s="51">
        <f t="shared" si="488"/>
        <v>-0.90006036807878331</v>
      </c>
      <c r="AJ919" s="52">
        <f t="shared" si="489"/>
        <v>0.50618963192121669</v>
      </c>
      <c r="AK919" s="2">
        <v>44903</v>
      </c>
      <c r="AL919" t="str">
        <v>91282CFL</v>
      </c>
      <c r="AM919">
        <v>1.0784</v>
      </c>
      <c r="AN919">
        <v>4.2089299999999996</v>
      </c>
      <c r="AO919">
        <v>0.88700000000000001</v>
      </c>
      <c r="AP919">
        <v>114.453125</v>
      </c>
      <c r="AQ919">
        <f>VLOOKUP(AL919,工作表1!$F$3:$G$1000,2,FALSE)</f>
        <v>3.875</v>
      </c>
      <c r="AR919" t="str">
        <f>VLOOKUP(AL919,工作表1!$F$3:$H$1000,3,FALSE)</f>
        <v>2029/9/30</v>
      </c>
      <c r="AS919">
        <f t="shared" si="474"/>
        <v>4.5118</v>
      </c>
      <c r="AT919">
        <f t="shared" si="475"/>
        <v>-0.63680000000000003</v>
      </c>
      <c r="AU919" s="43">
        <f t="shared" si="490"/>
        <v>45016</v>
      </c>
      <c r="AV919" s="43">
        <f t="shared" si="476"/>
        <v>45107</v>
      </c>
      <c r="AW919" s="45">
        <f t="shared" si="491"/>
        <v>0.74930939226519344</v>
      </c>
      <c r="AX919" s="45">
        <f t="shared" si="492"/>
        <v>2.9044463785665635</v>
      </c>
      <c r="AY919" s="47">
        <f t="shared" si="493"/>
        <v>101.23084760711043</v>
      </c>
      <c r="AZ919" s="47">
        <f t="shared" si="494"/>
        <v>114.15748620419686</v>
      </c>
      <c r="BA919" s="43"/>
      <c r="BC919" s="2">
        <v>44902</v>
      </c>
      <c r="BD919" t="str">
        <v>912828Z9</v>
      </c>
      <c r="BE919">
        <v>34.939900000000002</v>
      </c>
      <c r="BF919">
        <v>2.52786</v>
      </c>
      <c r="BG919">
        <v>0.76070000000000004</v>
      </c>
      <c r="BH919">
        <v>115.859375</v>
      </c>
      <c r="BI919">
        <f>VLOOKUP(BD919,工作表1!$K$3:$L$1000,2,FALSE)</f>
        <v>1.5</v>
      </c>
      <c r="BJ919" t="str">
        <f>VLOOKUP(BD919,工作表1!$K$3:$M$1000,3,FALSE)</f>
        <v>2030/2/15</v>
      </c>
      <c r="BK919">
        <f t="shared" si="477"/>
        <v>4.4794999999999998</v>
      </c>
      <c r="BL919">
        <f t="shared" si="478"/>
        <v>-2.9794999999999998</v>
      </c>
      <c r="BM919" s="43">
        <f t="shared" si="495"/>
        <v>44972</v>
      </c>
      <c r="BN919" s="43">
        <f t="shared" si="479"/>
        <v>45198</v>
      </c>
      <c r="BO919" s="45">
        <f t="shared" si="496"/>
        <v>0.46875</v>
      </c>
      <c r="BP919" s="45">
        <f t="shared" si="497"/>
        <v>1.6810787671232876</v>
      </c>
      <c r="BQ919" s="47">
        <f t="shared" si="498"/>
        <v>87.51173593247681</v>
      </c>
      <c r="BR919" s="47">
        <f t="shared" si="499"/>
        <v>115.05754657227564</v>
      </c>
    </row>
    <row r="920" spans="6:70" x14ac:dyDescent="0.25">
      <c r="F920" s="2">
        <v>44923</v>
      </c>
      <c r="G920">
        <v>4.5756500000000004</v>
      </c>
      <c r="H920" s="43">
        <v>44949</v>
      </c>
      <c r="I920">
        <v>3.5543999999999998</v>
      </c>
      <c r="L920" s="2">
        <v>44902</v>
      </c>
      <c r="M920" t="str">
        <v>91282CEV</v>
      </c>
      <c r="N920">
        <v>3.7875999999999999</v>
      </c>
      <c r="O920">
        <v>2.2396799999999999</v>
      </c>
      <c r="P920">
        <v>0.8538</v>
      </c>
      <c r="Q920">
        <v>114.859375</v>
      </c>
      <c r="R920">
        <f>VLOOKUP(M920,工作表1!$A$3:$B$1000,2,FALSE)</f>
        <v>3.25</v>
      </c>
      <c r="S920" t="str">
        <f>VLOOKUP(M920,工作表1!$A$3:$C$1000,3,FALSE)</f>
        <v>2029/6/30</v>
      </c>
      <c r="T920">
        <f t="shared" si="469"/>
        <v>4.4794999999999998</v>
      </c>
      <c r="U920">
        <f t="shared" si="468"/>
        <v>-1.2294999999999998</v>
      </c>
      <c r="V920" s="43">
        <f t="shared" si="480"/>
        <v>44926</v>
      </c>
      <c r="W920" s="43">
        <f t="shared" si="470"/>
        <v>45016</v>
      </c>
      <c r="X920" s="45">
        <f t="shared" si="481"/>
        <v>1.4296448087431695</v>
      </c>
      <c r="Y920" s="45">
        <f t="shared" si="482"/>
        <v>2.4358091923048133</v>
      </c>
      <c r="Z920" s="47">
        <f t="shared" si="483"/>
        <v>98.359156453636587</v>
      </c>
      <c r="AA920" s="47">
        <f t="shared" si="484"/>
        <v>115.20726143547219</v>
      </c>
      <c r="AB920" s="45">
        <f t="shared" si="485"/>
        <v>3.5411999999999999</v>
      </c>
      <c r="AC920" s="2" t="str">
        <f t="shared" si="471"/>
        <v>TY2</v>
      </c>
      <c r="AD920">
        <f t="shared" si="472"/>
        <v>115.15625</v>
      </c>
      <c r="AE920">
        <f t="shared" si="473"/>
        <v>115.0625</v>
      </c>
      <c r="AF920" s="49">
        <f t="shared" si="500"/>
        <v>9.375E-2</v>
      </c>
      <c r="AG920" s="3">
        <f t="shared" si="486"/>
        <v>114.78047356963366</v>
      </c>
      <c r="AH920">
        <f t="shared" si="487"/>
        <v>114.10663866269353</v>
      </c>
      <c r="AI920" s="51">
        <f t="shared" si="488"/>
        <v>0.67383490694012949</v>
      </c>
      <c r="AJ920" s="52">
        <f t="shared" si="489"/>
        <v>0.58008490694012949</v>
      </c>
      <c r="AK920" s="2">
        <v>44902</v>
      </c>
      <c r="AL920" t="str">
        <v>91282CFL</v>
      </c>
      <c r="AM920">
        <v>-7.0999999999999994E-2</v>
      </c>
      <c r="AN920">
        <v>4.2738899999999997</v>
      </c>
      <c r="AO920">
        <v>0.88700000000000001</v>
      </c>
      <c r="AP920">
        <v>115.15625</v>
      </c>
      <c r="AQ920">
        <f>VLOOKUP(AL920,工作表1!$F$3:$G$1000,2,FALSE)</f>
        <v>3.875</v>
      </c>
      <c r="AR920" t="str">
        <f>VLOOKUP(AL920,工作表1!$F$3:$H$1000,3,FALSE)</f>
        <v>2029/9/30</v>
      </c>
      <c r="AS920">
        <f t="shared" si="474"/>
        <v>4.4794999999999998</v>
      </c>
      <c r="AT920">
        <f t="shared" si="475"/>
        <v>-0.60449999999999982</v>
      </c>
      <c r="AU920" s="43">
        <f t="shared" si="490"/>
        <v>45016</v>
      </c>
      <c r="AV920" s="43">
        <f t="shared" si="476"/>
        <v>45107</v>
      </c>
      <c r="AW920" s="45">
        <f t="shared" si="491"/>
        <v>0.73860497237569067</v>
      </c>
      <c r="AX920" s="45">
        <f t="shared" si="492"/>
        <v>2.9043583970332252</v>
      </c>
      <c r="AY920" s="47">
        <f t="shared" si="493"/>
        <v>101.80160850375364</v>
      </c>
      <c r="AZ920" s="47">
        <f t="shared" si="494"/>
        <v>114.78047356963366</v>
      </c>
      <c r="BA920" s="43"/>
      <c r="BC920" s="2">
        <v>44901</v>
      </c>
      <c r="BD920" t="str">
        <v>912828Z9</v>
      </c>
      <c r="BE920">
        <v>32.404400000000003</v>
      </c>
      <c r="BF920">
        <v>2.7077800000000001</v>
      </c>
      <c r="BG920">
        <v>0.76070000000000004</v>
      </c>
      <c r="BH920">
        <v>115.0625</v>
      </c>
      <c r="BI920">
        <f>VLOOKUP(BD920,工作表1!$K$3:$L$1000,2,FALSE)</f>
        <v>1.5</v>
      </c>
      <c r="BJ920" t="str">
        <f>VLOOKUP(BD920,工作表1!$K$3:$M$1000,3,FALSE)</f>
        <v>2030/2/15</v>
      </c>
      <c r="BK920">
        <f t="shared" si="477"/>
        <v>4.4790000000000001</v>
      </c>
      <c r="BL920">
        <f t="shared" si="478"/>
        <v>-2.9790000000000001</v>
      </c>
      <c r="BM920" s="43">
        <f t="shared" si="495"/>
        <v>44972</v>
      </c>
      <c r="BN920" s="43">
        <f t="shared" si="479"/>
        <v>45198</v>
      </c>
      <c r="BO920" s="45">
        <f t="shared" si="496"/>
        <v>0.46467391304347827</v>
      </c>
      <c r="BP920" s="45">
        <f t="shared" si="497"/>
        <v>1.6811122692078617</v>
      </c>
      <c r="BQ920" s="47">
        <f t="shared" si="498"/>
        <v>86.788748889158455</v>
      </c>
      <c r="BR920" s="47">
        <f t="shared" si="499"/>
        <v>114.10663866269353</v>
      </c>
    </row>
    <row r="921" spans="6:70" x14ac:dyDescent="0.25">
      <c r="F921" s="2">
        <v>44922</v>
      </c>
      <c r="G921">
        <v>4.5824999999999996</v>
      </c>
      <c r="H921" s="43">
        <v>44946</v>
      </c>
      <c r="I921">
        <v>3.5139999999999998</v>
      </c>
      <c r="L921" s="2">
        <v>44901</v>
      </c>
      <c r="M921" t="str">
        <v>91282CEV</v>
      </c>
      <c r="N921">
        <v>3.6356000000000002</v>
      </c>
      <c r="O921">
        <v>2.3373599999999999</v>
      </c>
      <c r="P921">
        <v>0.8538</v>
      </c>
      <c r="Q921">
        <v>114.09375</v>
      </c>
      <c r="R921">
        <f>VLOOKUP(M921,工作表1!$A$3:$B$1000,2,FALSE)</f>
        <v>3.25</v>
      </c>
      <c r="S921" t="str">
        <f>VLOOKUP(M921,工作表1!$A$3:$C$1000,3,FALSE)</f>
        <v>2029/6/30</v>
      </c>
      <c r="T921">
        <f t="shared" si="469"/>
        <v>4.4790000000000001</v>
      </c>
      <c r="U921">
        <f t="shared" si="468"/>
        <v>-1.2290000000000001</v>
      </c>
      <c r="V921" s="43">
        <f t="shared" si="480"/>
        <v>44926</v>
      </c>
      <c r="W921" s="43">
        <f t="shared" si="470"/>
        <v>45016</v>
      </c>
      <c r="X921" s="45">
        <f t="shared" si="481"/>
        <v>1.4207650273224044</v>
      </c>
      <c r="Y921" s="45">
        <f t="shared" si="482"/>
        <v>2.4358335204730892</v>
      </c>
      <c r="Z921" s="47">
        <f t="shared" si="483"/>
        <v>97.681921023840928</v>
      </c>
      <c r="AA921" s="47">
        <f t="shared" si="484"/>
        <v>114.41392428916316</v>
      </c>
      <c r="AB921" s="45">
        <f t="shared" si="485"/>
        <v>3.6652</v>
      </c>
      <c r="AC921" s="2" t="str">
        <f t="shared" si="471"/>
        <v>TY2</v>
      </c>
      <c r="AD921">
        <f t="shared" si="472"/>
        <v>114.359375</v>
      </c>
      <c r="AE921">
        <f t="shared" si="473"/>
        <v>114.5625</v>
      </c>
      <c r="AF921" s="49">
        <f t="shared" si="500"/>
        <v>-0.203125</v>
      </c>
      <c r="AG921" s="3">
        <f t="shared" si="486"/>
        <v>114.02386127196183</v>
      </c>
      <c r="AH921">
        <f t="shared" si="487"/>
        <v>113.44468448630262</v>
      </c>
      <c r="AI921" s="51">
        <f t="shared" si="488"/>
        <v>0.57917678565921449</v>
      </c>
      <c r="AJ921" s="52">
        <f t="shared" si="489"/>
        <v>0.78230178565921449</v>
      </c>
      <c r="AK921" s="2">
        <v>44901</v>
      </c>
      <c r="AL921" t="str">
        <v>91282CFL</v>
      </c>
      <c r="AM921">
        <v>-0.4904</v>
      </c>
      <c r="AN921">
        <v>4.2384399999999998</v>
      </c>
      <c r="AO921">
        <v>0.88700000000000001</v>
      </c>
      <c r="AP921">
        <v>114.359375</v>
      </c>
      <c r="AQ921">
        <f>VLOOKUP(AL921,工作表1!$F$3:$G$1000,2,FALSE)</f>
        <v>3.875</v>
      </c>
      <c r="AR921" t="str">
        <f>VLOOKUP(AL921,工作表1!$F$3:$H$1000,3,FALSE)</f>
        <v>2029/9/30</v>
      </c>
      <c r="AS921">
        <f t="shared" si="474"/>
        <v>4.4790000000000001</v>
      </c>
      <c r="AT921">
        <f t="shared" si="475"/>
        <v>-0.60400000000000009</v>
      </c>
      <c r="AU921" s="43">
        <f t="shared" si="490"/>
        <v>45016</v>
      </c>
      <c r="AV921" s="43">
        <f t="shared" si="476"/>
        <v>45107</v>
      </c>
      <c r="AW921" s="45">
        <f t="shared" si="491"/>
        <v>0.72790055248618779</v>
      </c>
      <c r="AX921" s="45">
        <f t="shared" si="492"/>
        <v>2.9042704154998868</v>
      </c>
      <c r="AY921" s="47">
        <f t="shared" si="493"/>
        <v>101.1307356103306</v>
      </c>
      <c r="AZ921" s="47">
        <f t="shared" si="494"/>
        <v>114.02386127196183</v>
      </c>
      <c r="BA921" s="43"/>
      <c r="BC921" s="2">
        <v>44900</v>
      </c>
      <c r="BD921" t="str">
        <v>912828Z9</v>
      </c>
      <c r="BE921">
        <v>30.102399999999999</v>
      </c>
      <c r="BF921">
        <v>2.8639700000000001</v>
      </c>
      <c r="BG921">
        <v>0.76070000000000004</v>
      </c>
      <c r="BH921">
        <v>114.5625</v>
      </c>
      <c r="BI921">
        <f>VLOOKUP(BD921,工作表1!$K$3:$L$1000,2,FALSE)</f>
        <v>1.5</v>
      </c>
      <c r="BJ921" t="str">
        <f>VLOOKUP(BD921,工作表1!$K$3:$M$1000,3,FALSE)</f>
        <v>2030/2/15</v>
      </c>
      <c r="BK921">
        <f t="shared" si="477"/>
        <v>4.4720500000000003</v>
      </c>
      <c r="BL921">
        <f t="shared" si="478"/>
        <v>-2.9720500000000003</v>
      </c>
      <c r="BM921" s="43">
        <f t="shared" si="495"/>
        <v>44972</v>
      </c>
      <c r="BN921" s="43">
        <f t="shared" si="479"/>
        <v>45198</v>
      </c>
      <c r="BO921" s="45">
        <f t="shared" si="496"/>
        <v>0.46059782608695649</v>
      </c>
      <c r="BP921" s="45">
        <f t="shared" si="497"/>
        <v>1.681145771292436</v>
      </c>
      <c r="BQ921" s="47">
        <f t="shared" si="498"/>
        <v>86.290892978456426</v>
      </c>
      <c r="BR921" s="47">
        <f t="shared" si="499"/>
        <v>113.44468448630262</v>
      </c>
    </row>
    <row r="922" spans="6:70" x14ac:dyDescent="0.25">
      <c r="F922" s="2">
        <v>44918</v>
      </c>
      <c r="G922">
        <v>4.5709999999999997</v>
      </c>
      <c r="H922" s="43">
        <v>44945</v>
      </c>
      <c r="I922">
        <v>3.4289000000000001</v>
      </c>
      <c r="L922" s="2">
        <v>44900</v>
      </c>
      <c r="M922" t="str">
        <v>91282CEV</v>
      </c>
      <c r="N922">
        <v>3.8210999999999999</v>
      </c>
      <c r="O922">
        <v>2.30776</v>
      </c>
      <c r="P922">
        <v>0.8538</v>
      </c>
      <c r="Q922">
        <v>113.59375</v>
      </c>
      <c r="R922">
        <f>VLOOKUP(M922,工作表1!$A$3:$B$1000,2,FALSE)</f>
        <v>3.25</v>
      </c>
      <c r="S922" t="str">
        <f>VLOOKUP(M922,工作表1!$A$3:$C$1000,3,FALSE)</f>
        <v>2029/6/30</v>
      </c>
      <c r="T922">
        <f t="shared" si="469"/>
        <v>4.4720500000000003</v>
      </c>
      <c r="U922">
        <f t="shared" si="468"/>
        <v>-1.2220500000000003</v>
      </c>
      <c r="V922" s="43">
        <f t="shared" si="480"/>
        <v>44926</v>
      </c>
      <c r="W922" s="43">
        <f t="shared" si="470"/>
        <v>45016</v>
      </c>
      <c r="X922" s="45">
        <f t="shared" si="481"/>
        <v>1.4118852459016393</v>
      </c>
      <c r="Y922" s="45">
        <f t="shared" si="482"/>
        <v>2.4358578486413656</v>
      </c>
      <c r="Z922" s="47">
        <f t="shared" si="483"/>
        <v>97.257623025390544</v>
      </c>
      <c r="AA922" s="47">
        <f t="shared" si="484"/>
        <v>113.91441969954286</v>
      </c>
      <c r="AB922" s="45">
        <f t="shared" si="485"/>
        <v>3.6958000000000002</v>
      </c>
      <c r="AC922" s="2" t="str">
        <f t="shared" si="471"/>
        <v>TY2</v>
      </c>
      <c r="AD922">
        <f t="shared" si="472"/>
        <v>113.859375</v>
      </c>
      <c r="AE922">
        <f t="shared" si="473"/>
        <v>115.25</v>
      </c>
      <c r="AF922" s="49">
        <f t="shared" si="500"/>
        <v>-1.390625</v>
      </c>
      <c r="AG922" s="3">
        <f t="shared" si="486"/>
        <v>113.50637648824288</v>
      </c>
      <c r="AH922">
        <f t="shared" si="487"/>
        <v>114.36668721577371</v>
      </c>
      <c r="AI922" s="51">
        <f t="shared" si="488"/>
        <v>-0.86031072753083038</v>
      </c>
      <c r="AJ922" s="52">
        <f t="shared" si="489"/>
        <v>0.53031427246916962</v>
      </c>
      <c r="AK922" s="2">
        <v>44900</v>
      </c>
      <c r="AL922" t="str">
        <v>91282CFL</v>
      </c>
      <c r="AM922">
        <v>-0.55649999999999999</v>
      </c>
      <c r="AN922">
        <v>4.2346000000000004</v>
      </c>
      <c r="AO922">
        <v>0.88700000000000001</v>
      </c>
      <c r="AP922">
        <v>113.859375</v>
      </c>
      <c r="AQ922">
        <f>VLOOKUP(AL922,工作表1!$F$3:$G$1000,2,FALSE)</f>
        <v>3.875</v>
      </c>
      <c r="AR922" t="str">
        <f>VLOOKUP(AL922,工作表1!$F$3:$H$1000,3,FALSE)</f>
        <v>2029/9/30</v>
      </c>
      <c r="AS922">
        <f t="shared" si="474"/>
        <v>4.4720500000000003</v>
      </c>
      <c r="AT922">
        <f t="shared" si="475"/>
        <v>-0.5970500000000003</v>
      </c>
      <c r="AU922" s="43">
        <f t="shared" si="490"/>
        <v>45016</v>
      </c>
      <c r="AV922" s="43">
        <f t="shared" si="476"/>
        <v>45107</v>
      </c>
      <c r="AW922" s="45">
        <f t="shared" si="491"/>
        <v>0.71719613259668513</v>
      </c>
      <c r="AX922" s="45">
        <f t="shared" si="492"/>
        <v>2.9041824339665481</v>
      </c>
      <c r="AY922" s="47">
        <f t="shared" si="493"/>
        <v>100.67566243289487</v>
      </c>
      <c r="AZ922" s="47">
        <f t="shared" si="494"/>
        <v>113.50637648824288</v>
      </c>
      <c r="BA922" s="43"/>
      <c r="BC922" s="2">
        <v>44897</v>
      </c>
      <c r="BD922" t="str">
        <v>912828Z9</v>
      </c>
      <c r="BE922">
        <v>34.292499999999997</v>
      </c>
      <c r="BF922">
        <v>2.5710799999999998</v>
      </c>
      <c r="BG922">
        <v>0.76070000000000004</v>
      </c>
      <c r="BH922">
        <v>115.25</v>
      </c>
      <c r="BI922">
        <f>VLOOKUP(BD922,工作表1!$K$3:$L$1000,2,FALSE)</f>
        <v>1.5</v>
      </c>
      <c r="BJ922" t="str">
        <f>VLOOKUP(BD922,工作表1!$K$3:$M$1000,3,FALSE)</f>
        <v>2030/2/15</v>
      </c>
      <c r="BK922">
        <f t="shared" si="477"/>
        <v>4.452</v>
      </c>
      <c r="BL922">
        <f t="shared" si="478"/>
        <v>-2.952</v>
      </c>
      <c r="BM922" s="43">
        <f t="shared" si="495"/>
        <v>44972</v>
      </c>
      <c r="BN922" s="43">
        <f t="shared" si="479"/>
        <v>45198</v>
      </c>
      <c r="BO922" s="45">
        <f t="shared" si="496"/>
        <v>0.45652173913043481</v>
      </c>
      <c r="BP922" s="45">
        <f t="shared" si="497"/>
        <v>1.6811792733770101</v>
      </c>
      <c r="BQ922" s="47">
        <f t="shared" si="498"/>
        <v>87.008835586043631</v>
      </c>
      <c r="BR922" s="47">
        <f t="shared" si="499"/>
        <v>114.36668721577371</v>
      </c>
    </row>
    <row r="923" spans="6:70" x14ac:dyDescent="0.25">
      <c r="F923" s="2">
        <v>44917</v>
      </c>
      <c r="G923">
        <v>4.5600500000000004</v>
      </c>
      <c r="H923" s="43">
        <v>44944</v>
      </c>
      <c r="I923">
        <v>3.399</v>
      </c>
      <c r="L923" s="2">
        <v>44897</v>
      </c>
      <c r="M923" t="str">
        <v>91282CEV</v>
      </c>
      <c r="N923">
        <v>3.9929000000000001</v>
      </c>
      <c r="O923">
        <v>2.2917399999999999</v>
      </c>
      <c r="P923">
        <v>0.8538</v>
      </c>
      <c r="Q923">
        <v>114.359375</v>
      </c>
      <c r="R923">
        <f>VLOOKUP(M923,工作表1!$A$3:$B$1000,2,FALSE)</f>
        <v>3.25</v>
      </c>
      <c r="S923" t="str">
        <f>VLOOKUP(M923,工作表1!$A$3:$C$1000,3,FALSE)</f>
        <v>2029/6/30</v>
      </c>
      <c r="T923">
        <f t="shared" si="469"/>
        <v>4.452</v>
      </c>
      <c r="U923">
        <f t="shared" si="468"/>
        <v>-1.202</v>
      </c>
      <c r="V923" s="43">
        <f t="shared" si="480"/>
        <v>44926</v>
      </c>
      <c r="W923" s="43">
        <f t="shared" si="470"/>
        <v>45016</v>
      </c>
      <c r="X923" s="45">
        <f t="shared" si="481"/>
        <v>1.4030054644808743</v>
      </c>
      <c r="Y923" s="45">
        <f t="shared" si="482"/>
        <v>2.4358821768096415</v>
      </c>
      <c r="Z923" s="47">
        <f t="shared" si="483"/>
        <v>97.914213608534126</v>
      </c>
      <c r="AA923" s="47">
        <f t="shared" si="484"/>
        <v>114.67589995341254</v>
      </c>
      <c r="AB923" s="45">
        <f t="shared" si="485"/>
        <v>3.5844</v>
      </c>
      <c r="AC923" s="2" t="str">
        <f t="shared" si="471"/>
        <v>TY2</v>
      </c>
      <c r="AD923">
        <f t="shared" si="472"/>
        <v>114.65625</v>
      </c>
      <c r="AE923">
        <f t="shared" si="473"/>
        <v>115</v>
      </c>
      <c r="AF923" s="49">
        <f t="shared" si="500"/>
        <v>-0.34375</v>
      </c>
      <c r="AG923" s="3">
        <f t="shared" si="486"/>
        <v>114.28390964394585</v>
      </c>
      <c r="AH923">
        <f t="shared" si="487"/>
        <v>114.36461679131178</v>
      </c>
      <c r="AI923" s="51">
        <f t="shared" si="488"/>
        <v>-8.0707147365927767E-2</v>
      </c>
      <c r="AJ923" s="52">
        <f t="shared" si="489"/>
        <v>0.26304285263407223</v>
      </c>
      <c r="AK923" s="2">
        <v>44897</v>
      </c>
      <c r="AL923" t="str">
        <v>91282CFL</v>
      </c>
      <c r="AM923">
        <v>-0.61370000000000002</v>
      </c>
      <c r="AN923">
        <v>4.2132100000000001</v>
      </c>
      <c r="AO923">
        <v>0.88700000000000001</v>
      </c>
      <c r="AP923">
        <v>114.65625</v>
      </c>
      <c r="AQ923">
        <f>VLOOKUP(AL923,工作表1!$F$3:$G$1000,2,FALSE)</f>
        <v>3.875</v>
      </c>
      <c r="AR923" t="str">
        <f>VLOOKUP(AL923,工作表1!$F$3:$H$1000,3,FALSE)</f>
        <v>2029/9/30</v>
      </c>
      <c r="AS923">
        <f t="shared" si="474"/>
        <v>4.452</v>
      </c>
      <c r="AT923">
        <f t="shared" si="475"/>
        <v>-0.57699999999999996</v>
      </c>
      <c r="AU923" s="43">
        <f t="shared" si="490"/>
        <v>45016</v>
      </c>
      <c r="AV923" s="43">
        <f t="shared" si="476"/>
        <v>45107</v>
      </c>
      <c r="AW923" s="45">
        <f t="shared" si="491"/>
        <v>0.70649171270718236</v>
      </c>
      <c r="AX923" s="45">
        <f t="shared" si="492"/>
        <v>2.9040944524332097</v>
      </c>
      <c r="AY923" s="47">
        <f t="shared" si="493"/>
        <v>101.3768412788375</v>
      </c>
      <c r="AZ923" s="47">
        <f t="shared" si="494"/>
        <v>114.28390964394585</v>
      </c>
      <c r="BA923" s="43"/>
      <c r="BC923" s="2">
        <v>44896</v>
      </c>
      <c r="BD923" t="str">
        <v>912828Z9</v>
      </c>
      <c r="BE923">
        <v>38.648099999999999</v>
      </c>
      <c r="BF923">
        <v>2.3091900000000001</v>
      </c>
      <c r="BG923">
        <v>0.76070000000000004</v>
      </c>
      <c r="BH923">
        <v>115</v>
      </c>
      <c r="BI923">
        <f>VLOOKUP(BD923,工作表1!$K$3:$L$1000,2,FALSE)</f>
        <v>1.5</v>
      </c>
      <c r="BJ923" t="str">
        <f>VLOOKUP(BD923,工作表1!$K$3:$M$1000,3,FALSE)</f>
        <v>2030/2/15</v>
      </c>
      <c r="BK923">
        <f t="shared" si="477"/>
        <v>4.4397500000000001</v>
      </c>
      <c r="BL923">
        <f t="shared" si="478"/>
        <v>-2.9397500000000001</v>
      </c>
      <c r="BM923" s="43">
        <f t="shared" si="495"/>
        <v>44972</v>
      </c>
      <c r="BN923" s="43">
        <f t="shared" si="479"/>
        <v>45198</v>
      </c>
      <c r="BO923" s="45">
        <f t="shared" si="496"/>
        <v>0.44429347826086951</v>
      </c>
      <c r="BP923" s="45">
        <f t="shared" si="497"/>
        <v>1.6812797796307328</v>
      </c>
      <c r="BQ923" s="47">
        <f t="shared" si="498"/>
        <v>87.017604619102158</v>
      </c>
      <c r="BR923" s="47">
        <f t="shared" si="499"/>
        <v>114.36461679131178</v>
      </c>
    </row>
    <row r="924" spans="6:70" x14ac:dyDescent="0.25">
      <c r="F924" s="2">
        <v>44916</v>
      </c>
      <c r="G924">
        <v>4.5343999999999998</v>
      </c>
      <c r="H924" s="43">
        <v>44943</v>
      </c>
      <c r="I924">
        <v>3.5905999999999998</v>
      </c>
      <c r="L924" s="2">
        <v>44896</v>
      </c>
      <c r="M924" t="str">
        <v>91282CEV</v>
      </c>
      <c r="N924">
        <v>4.4290000000000003</v>
      </c>
      <c r="O924">
        <v>2.3075399999999999</v>
      </c>
      <c r="P924">
        <v>0.8538</v>
      </c>
      <c r="Q924">
        <v>114.296875</v>
      </c>
      <c r="R924">
        <f>VLOOKUP(M924,工作表1!$A$3:$B$1000,2,FALSE)</f>
        <v>3.25</v>
      </c>
      <c r="S924" t="str">
        <f>VLOOKUP(M924,工作表1!$A$3:$C$1000,3,FALSE)</f>
        <v>2029/6/30</v>
      </c>
      <c r="T924">
        <f t="shared" si="469"/>
        <v>4.4397500000000001</v>
      </c>
      <c r="U924">
        <f t="shared" si="468"/>
        <v>-1.1897500000000001</v>
      </c>
      <c r="V924" s="43">
        <f t="shared" si="480"/>
        <v>44926</v>
      </c>
      <c r="W924" s="43">
        <f t="shared" si="470"/>
        <v>45016</v>
      </c>
      <c r="X924" s="45">
        <f t="shared" si="481"/>
        <v>1.3763661202185793</v>
      </c>
      <c r="Y924" s="45">
        <f t="shared" si="482"/>
        <v>2.4359551613144697</v>
      </c>
      <c r="Z924" s="47">
        <f t="shared" si="483"/>
        <v>97.876466040561482</v>
      </c>
      <c r="AA924" s="47">
        <f t="shared" si="484"/>
        <v>114.62682696516725</v>
      </c>
      <c r="AB924" s="45">
        <f t="shared" si="485"/>
        <v>3.5922999999999998</v>
      </c>
      <c r="AC924" s="2" t="str">
        <f t="shared" si="471"/>
        <v>TY2</v>
      </c>
      <c r="AD924">
        <f t="shared" si="472"/>
        <v>114.609375</v>
      </c>
      <c r="AE924">
        <f t="shared" si="473"/>
        <v>114.03125</v>
      </c>
      <c r="AF924" s="49">
        <f t="shared" si="500"/>
        <v>0.578125</v>
      </c>
      <c r="AG924" s="3">
        <f t="shared" si="486"/>
        <v>114.27896415228534</v>
      </c>
      <c r="AH924">
        <f t="shared" si="487"/>
        <v>113.29318812978778</v>
      </c>
      <c r="AI924" s="51">
        <f t="shared" si="488"/>
        <v>0.98577602249756069</v>
      </c>
      <c r="AJ924" s="52">
        <f t="shared" si="489"/>
        <v>0.40765102249756069</v>
      </c>
      <c r="AK924" s="2">
        <v>44896</v>
      </c>
      <c r="AL924" t="str">
        <v>91282CFL</v>
      </c>
      <c r="AM924">
        <v>-0.3523</v>
      </c>
      <c r="AN924">
        <v>4.1735899999999999</v>
      </c>
      <c r="AO924">
        <v>0.88700000000000001</v>
      </c>
      <c r="AP924">
        <v>114.609375</v>
      </c>
      <c r="AQ924">
        <f>VLOOKUP(AL924,工作表1!$F$3:$G$1000,2,FALSE)</f>
        <v>3.875</v>
      </c>
      <c r="AR924" t="str">
        <f>VLOOKUP(AL924,工作表1!$F$3:$H$1000,3,FALSE)</f>
        <v>2029/9/30</v>
      </c>
      <c r="AS924">
        <f t="shared" si="474"/>
        <v>4.4397500000000001</v>
      </c>
      <c r="AT924">
        <f t="shared" si="475"/>
        <v>-0.56475000000000009</v>
      </c>
      <c r="AU924" s="43">
        <f t="shared" si="490"/>
        <v>45016</v>
      </c>
      <c r="AV924" s="43">
        <f t="shared" si="476"/>
        <v>45107</v>
      </c>
      <c r="AW924" s="45">
        <f t="shared" si="491"/>
        <v>0.67437845303867405</v>
      </c>
      <c r="AX924" s="45">
        <f t="shared" si="492"/>
        <v>2.9038305078331943</v>
      </c>
      <c r="AY924" s="47">
        <f t="shared" si="493"/>
        <v>101.37970210490357</v>
      </c>
      <c r="AZ924" s="47">
        <f t="shared" si="494"/>
        <v>114.27896415228534</v>
      </c>
      <c r="BA924" s="43"/>
      <c r="BC924" s="2">
        <v>44895</v>
      </c>
      <c r="BD924" t="str">
        <v>912828Z9</v>
      </c>
      <c r="BE924">
        <v>31.858499999999999</v>
      </c>
      <c r="BF924">
        <v>2.72845</v>
      </c>
      <c r="BG924">
        <v>0.76070000000000004</v>
      </c>
      <c r="BH924">
        <v>114.03125</v>
      </c>
      <c r="BI924">
        <f>VLOOKUP(BD924,工作表1!$K$3:$L$1000,2,FALSE)</f>
        <v>1.5</v>
      </c>
      <c r="BJ924" t="str">
        <f>VLOOKUP(BD924,工作表1!$K$3:$M$1000,3,FALSE)</f>
        <v>2030/2/15</v>
      </c>
      <c r="BK924">
        <f t="shared" si="477"/>
        <v>4.4135</v>
      </c>
      <c r="BL924">
        <f t="shared" si="478"/>
        <v>-2.9135</v>
      </c>
      <c r="BM924" s="43">
        <f t="shared" si="495"/>
        <v>44972</v>
      </c>
      <c r="BN924" s="43">
        <f t="shared" si="479"/>
        <v>45107</v>
      </c>
      <c r="BO924" s="45">
        <f t="shared" si="496"/>
        <v>0.44021739130434789</v>
      </c>
      <c r="BP924" s="45">
        <f t="shared" si="497"/>
        <v>1.3073406789755806</v>
      </c>
      <c r="BQ924" s="47">
        <f t="shared" si="498"/>
        <v>86.211842437879042</v>
      </c>
      <c r="BR924" s="47">
        <f t="shared" si="499"/>
        <v>113.29318812978778</v>
      </c>
    </row>
    <row r="925" spans="6:70" x14ac:dyDescent="0.25">
      <c r="F925" s="2">
        <v>44915</v>
      </c>
      <c r="G925">
        <v>4.5369999999999999</v>
      </c>
      <c r="H925" s="43">
        <v>44942</v>
      </c>
      <c r="I925">
        <v>3.5552000000000001</v>
      </c>
      <c r="L925" s="2">
        <v>44895</v>
      </c>
      <c r="M925" t="str">
        <v>91282CEV</v>
      </c>
      <c r="N925">
        <v>3.7204000000000002</v>
      </c>
      <c r="O925">
        <v>2.5766499999999999</v>
      </c>
      <c r="P925">
        <v>0.8538</v>
      </c>
      <c r="Q925">
        <v>113.21875</v>
      </c>
      <c r="R925">
        <f>VLOOKUP(M925,工作表1!$A$3:$B$1000,2,FALSE)</f>
        <v>3.25</v>
      </c>
      <c r="S925" t="str">
        <f>VLOOKUP(M925,工作表1!$A$3:$C$1000,3,FALSE)</f>
        <v>2029/6/30</v>
      </c>
      <c r="T925">
        <f t="shared" si="469"/>
        <v>4.4135</v>
      </c>
      <c r="U925">
        <f t="shared" si="468"/>
        <v>-1.1635</v>
      </c>
      <c r="V925" s="43">
        <f t="shared" si="480"/>
        <v>44926</v>
      </c>
      <c r="W925" s="43">
        <f t="shared" si="470"/>
        <v>44925</v>
      </c>
      <c r="X925" s="45">
        <f t="shared" si="481"/>
        <v>1.3674863387978142</v>
      </c>
      <c r="Y925" s="45">
        <f t="shared" si="482"/>
        <v>1.6257055168800061</v>
      </c>
      <c r="Z925" s="47">
        <f t="shared" si="483"/>
        <v>96.706782511143345</v>
      </c>
      <c r="AA925" s="47">
        <f t="shared" si="484"/>
        <v>113.26153497912489</v>
      </c>
      <c r="AB925" s="45">
        <f t="shared" si="485"/>
        <v>3.6758999999999999</v>
      </c>
      <c r="AC925" s="2" t="str">
        <f t="shared" si="471"/>
        <v>TY1</v>
      </c>
      <c r="AD925">
        <f t="shared" si="472"/>
        <v>113.21875</v>
      </c>
      <c r="AE925">
        <f t="shared" si="473"/>
        <v>113.5</v>
      </c>
      <c r="AF925" s="49">
        <f t="shared" si="500"/>
        <v>-0.28125</v>
      </c>
      <c r="AG925" s="3">
        <f t="shared" si="486"/>
        <v>113.26153497912489</v>
      </c>
      <c r="AH925">
        <f t="shared" si="487"/>
        <v>113.27128073493387</v>
      </c>
      <c r="AI925" s="51">
        <f t="shared" si="488"/>
        <v>-9.7457558089786289E-3</v>
      </c>
      <c r="AJ925" s="52">
        <f t="shared" si="489"/>
        <v>0.27150424419102137</v>
      </c>
      <c r="AK925" s="2">
        <v>44895</v>
      </c>
      <c r="AL925" t="str">
        <v>91282CFL</v>
      </c>
      <c r="AM925">
        <v>-1.748</v>
      </c>
      <c r="AN925">
        <v>4.2589699999999997</v>
      </c>
      <c r="AO925">
        <v>0.88700000000000001</v>
      </c>
      <c r="AP925">
        <v>113.5</v>
      </c>
      <c r="AQ925">
        <f>VLOOKUP(AL925,工作表1!$F$3:$G$1000,2,FALSE)</f>
        <v>3.875</v>
      </c>
      <c r="AR925" t="str">
        <f>VLOOKUP(AL925,工作表1!$F$3:$H$1000,3,FALSE)</f>
        <v>2029/9/30</v>
      </c>
      <c r="AS925">
        <f t="shared" si="474"/>
        <v>4.4135</v>
      </c>
      <c r="AT925">
        <f t="shared" si="475"/>
        <v>-0.53849999999999998</v>
      </c>
      <c r="AU925" s="43">
        <f t="shared" si="490"/>
        <v>45016</v>
      </c>
      <c r="AV925" s="43">
        <f t="shared" si="476"/>
        <v>45016</v>
      </c>
      <c r="AW925" s="45">
        <f t="shared" si="491"/>
        <v>0.66367403314917128</v>
      </c>
      <c r="AX925" s="45">
        <f t="shared" si="492"/>
        <v>1.9376466358888973</v>
      </c>
      <c r="AY925" s="47">
        <f t="shared" si="493"/>
        <v>100.48852509864435</v>
      </c>
      <c r="AZ925" s="47">
        <f t="shared" si="494"/>
        <v>113.27128073493387</v>
      </c>
      <c r="BA925" s="43"/>
      <c r="BC925" s="2">
        <v>44894</v>
      </c>
      <c r="BD925" t="str">
        <v>912828Z9</v>
      </c>
      <c r="BE925">
        <v>31.0504</v>
      </c>
      <c r="BF925">
        <v>2.82708</v>
      </c>
      <c r="BG925">
        <v>0.76070000000000004</v>
      </c>
      <c r="BH925">
        <v>113.515625</v>
      </c>
      <c r="BI925">
        <f>VLOOKUP(BD925,工作表1!$K$3:$L$1000,2,FALSE)</f>
        <v>1.5</v>
      </c>
      <c r="BJ925" t="str">
        <f>VLOOKUP(BD925,工作表1!$K$3:$M$1000,3,FALSE)</f>
        <v>2030/2/15</v>
      </c>
      <c r="BK925">
        <f t="shared" si="477"/>
        <v>4.4253999999999998</v>
      </c>
      <c r="BL925">
        <f t="shared" si="478"/>
        <v>-2.9253999999999998</v>
      </c>
      <c r="BM925" s="43">
        <f t="shared" si="495"/>
        <v>44972</v>
      </c>
      <c r="BN925" s="43">
        <f t="shared" si="479"/>
        <v>45107</v>
      </c>
      <c r="BO925" s="45">
        <f t="shared" si="496"/>
        <v>0.43614130434782611</v>
      </c>
      <c r="BP925" s="45">
        <f t="shared" si="497"/>
        <v>1.3073741810601549</v>
      </c>
      <c r="BQ925" s="47">
        <f t="shared" si="498"/>
        <v>85.773774963171832</v>
      </c>
      <c r="BR925" s="47">
        <f t="shared" si="499"/>
        <v>112.72634111696746</v>
      </c>
    </row>
    <row r="926" spans="6:70" x14ac:dyDescent="0.25">
      <c r="F926" s="2">
        <v>44914</v>
      </c>
      <c r="G926">
        <v>4.5359999999999996</v>
      </c>
      <c r="H926" s="43">
        <v>44939</v>
      </c>
      <c r="I926">
        <v>3.5552000000000001</v>
      </c>
      <c r="L926" s="2">
        <v>44894</v>
      </c>
      <c r="M926" t="str">
        <v>91282CEV</v>
      </c>
      <c r="N926">
        <v>3.5278</v>
      </c>
      <c r="O926">
        <v>2.74098</v>
      </c>
      <c r="P926">
        <v>0.8538</v>
      </c>
      <c r="Q926">
        <v>112.71875</v>
      </c>
      <c r="R926">
        <f>VLOOKUP(M926,工作表1!$A$3:$B$1000,2,FALSE)</f>
        <v>3.25</v>
      </c>
      <c r="S926" t="str">
        <f>VLOOKUP(M926,工作表1!$A$3:$C$1000,3,FALSE)</f>
        <v>2029/6/30</v>
      </c>
      <c r="T926">
        <f t="shared" si="469"/>
        <v>4.4253999999999998</v>
      </c>
      <c r="U926">
        <f t="shared" si="468"/>
        <v>-1.1753999999999998</v>
      </c>
      <c r="V926" s="43">
        <f t="shared" si="480"/>
        <v>44926</v>
      </c>
      <c r="W926" s="43">
        <f t="shared" si="470"/>
        <v>44925</v>
      </c>
      <c r="X926" s="45">
        <f t="shared" si="481"/>
        <v>1.3586065573770492</v>
      </c>
      <c r="Y926" s="45">
        <f t="shared" si="482"/>
        <v>1.625729845048282</v>
      </c>
      <c r="Z926" s="47">
        <f t="shared" si="483"/>
        <v>96.268530677122769</v>
      </c>
      <c r="AA926" s="47">
        <f t="shared" si="484"/>
        <v>112.74923585394698</v>
      </c>
      <c r="AB926" s="45">
        <f t="shared" si="485"/>
        <v>3.8468</v>
      </c>
      <c r="AC926" s="2" t="str">
        <f t="shared" si="471"/>
        <v>TY1</v>
      </c>
      <c r="AD926">
        <f t="shared" si="472"/>
        <v>112.71875</v>
      </c>
      <c r="AE926">
        <f t="shared" si="473"/>
        <v>112.984375</v>
      </c>
      <c r="AF926" s="49">
        <f t="shared" si="500"/>
        <v>-0.265625</v>
      </c>
      <c r="AG926" s="3">
        <f t="shared" si="486"/>
        <v>112.74923585394698</v>
      </c>
      <c r="AH926">
        <f t="shared" si="487"/>
        <v>112.74692877294747</v>
      </c>
      <c r="AI926" s="51">
        <f t="shared" si="488"/>
        <v>2.3070809995147101E-3</v>
      </c>
      <c r="AJ926" s="52">
        <f t="shared" si="489"/>
        <v>0.26793208099951471</v>
      </c>
      <c r="AK926" s="2">
        <v>44894</v>
      </c>
      <c r="AL926" t="str">
        <v>91282CFL</v>
      </c>
      <c r="AM926">
        <v>-2.3075000000000001</v>
      </c>
      <c r="AN926">
        <v>4.3090599999999997</v>
      </c>
      <c r="AO926">
        <v>0.88700000000000001</v>
      </c>
      <c r="AP926">
        <v>112.984375</v>
      </c>
      <c r="AQ926">
        <f>VLOOKUP(AL926,工作表1!$F$3:$G$1000,2,FALSE)</f>
        <v>3.875</v>
      </c>
      <c r="AR926" t="str">
        <f>VLOOKUP(AL926,工作表1!$F$3:$H$1000,3,FALSE)</f>
        <v>2029/9/30</v>
      </c>
      <c r="AS926">
        <f t="shared" si="474"/>
        <v>4.4253999999999998</v>
      </c>
      <c r="AT926">
        <f t="shared" si="475"/>
        <v>-0.55039999999999978</v>
      </c>
      <c r="AU926" s="43">
        <f t="shared" si="490"/>
        <v>45016</v>
      </c>
      <c r="AV926" s="43">
        <f t="shared" si="476"/>
        <v>45016</v>
      </c>
      <c r="AW926" s="45">
        <f t="shared" si="491"/>
        <v>0.65296961325966851</v>
      </c>
      <c r="AX926" s="45">
        <f t="shared" si="492"/>
        <v>1.937558654355559</v>
      </c>
      <c r="AY926" s="47">
        <f t="shared" si="493"/>
        <v>100.01956601186318</v>
      </c>
      <c r="AZ926" s="47">
        <f t="shared" si="494"/>
        <v>112.74692877294747</v>
      </c>
      <c r="BA926" s="43"/>
      <c r="BC926" s="2">
        <v>44893</v>
      </c>
      <c r="BD926" t="str">
        <v>912828Z9</v>
      </c>
      <c r="BE926">
        <v>31.748200000000001</v>
      </c>
      <c r="BF926">
        <v>2.7820299999999998</v>
      </c>
      <c r="BG926">
        <v>0.76070000000000004</v>
      </c>
      <c r="BH926">
        <v>113.78125</v>
      </c>
      <c r="BI926">
        <f>VLOOKUP(BD926,工作表1!$K$3:$L$1000,2,FALSE)</f>
        <v>1.5</v>
      </c>
      <c r="BJ926" t="str">
        <f>VLOOKUP(BD926,工作表1!$K$3:$M$1000,3,FALSE)</f>
        <v>2030/2/15</v>
      </c>
      <c r="BK926">
        <f t="shared" si="477"/>
        <v>4.4170499999999997</v>
      </c>
      <c r="BL926">
        <f t="shared" si="478"/>
        <v>-2.9170499999999997</v>
      </c>
      <c r="BM926" s="43">
        <f t="shared" si="495"/>
        <v>44972</v>
      </c>
      <c r="BN926" s="43">
        <f t="shared" si="479"/>
        <v>45107</v>
      </c>
      <c r="BO926" s="45">
        <f t="shared" si="496"/>
        <v>0.43206521739130432</v>
      </c>
      <c r="BP926" s="45">
        <f t="shared" si="497"/>
        <v>1.3074076831447292</v>
      </c>
      <c r="BQ926" s="47">
        <f t="shared" si="498"/>
        <v>85.979661466611404</v>
      </c>
      <c r="BR926" s="47">
        <f t="shared" si="499"/>
        <v>112.99035888560881</v>
      </c>
    </row>
    <row r="927" spans="6:70" x14ac:dyDescent="0.25">
      <c r="F927" s="2">
        <v>44911</v>
      </c>
      <c r="G927">
        <v>4.5191499999999998</v>
      </c>
      <c r="H927" s="43">
        <v>44938</v>
      </c>
      <c r="I927">
        <v>3.4903</v>
      </c>
      <c r="L927" s="2">
        <v>44893</v>
      </c>
      <c r="M927" t="str">
        <v>91282CEV</v>
      </c>
      <c r="N927">
        <v>4.4740000000000002</v>
      </c>
      <c r="O927">
        <v>2.3992900000000001</v>
      </c>
      <c r="P927">
        <v>0.8538</v>
      </c>
      <c r="Q927">
        <v>112.921875</v>
      </c>
      <c r="R927">
        <f>VLOOKUP(M927,工作表1!$A$3:$B$1000,2,FALSE)</f>
        <v>3.25</v>
      </c>
      <c r="S927" t="str">
        <f>VLOOKUP(M927,工作表1!$A$3:$C$1000,3,FALSE)</f>
        <v>2029/6/30</v>
      </c>
      <c r="T927">
        <f t="shared" si="469"/>
        <v>4.4170499999999997</v>
      </c>
      <c r="U927">
        <f t="shared" si="468"/>
        <v>-1.1670499999999997</v>
      </c>
      <c r="V927" s="43">
        <f t="shared" si="480"/>
        <v>44926</v>
      </c>
      <c r="W927" s="43">
        <f t="shared" si="470"/>
        <v>44925</v>
      </c>
      <c r="X927" s="45">
        <f t="shared" si="481"/>
        <v>1.3497267759562841</v>
      </c>
      <c r="Y927" s="45">
        <f t="shared" si="482"/>
        <v>1.6257541732165581</v>
      </c>
      <c r="Z927" s="47">
        <f t="shared" si="483"/>
        <v>96.460567767930641</v>
      </c>
      <c r="AA927" s="47">
        <f t="shared" si="484"/>
        <v>112.97318794209721</v>
      </c>
      <c r="AB927" s="45">
        <f t="shared" si="485"/>
        <v>3.7904</v>
      </c>
      <c r="AC927" s="2" t="str">
        <f t="shared" si="471"/>
        <v>TY1</v>
      </c>
      <c r="AD927">
        <f t="shared" si="472"/>
        <v>112.921875</v>
      </c>
      <c r="AE927">
        <f t="shared" si="473"/>
        <v>113.25</v>
      </c>
      <c r="AF927" s="49">
        <f t="shared" si="500"/>
        <v>-0.328125</v>
      </c>
      <c r="AG927" s="3">
        <f t="shared" si="486"/>
        <v>112.97318794209721</v>
      </c>
      <c r="AH927">
        <f t="shared" si="487"/>
        <v>112.99928956596851</v>
      </c>
      <c r="AI927" s="51">
        <f t="shared" si="488"/>
        <v>-2.610162387129833E-2</v>
      </c>
      <c r="AJ927" s="52">
        <f t="shared" si="489"/>
        <v>0.30202337612870167</v>
      </c>
      <c r="AK927" s="2">
        <v>44893</v>
      </c>
      <c r="AL927" t="str">
        <v>91282CFL</v>
      </c>
      <c r="AM927">
        <v>-2.1181999999999999</v>
      </c>
      <c r="AN927">
        <v>4.2525199999999996</v>
      </c>
      <c r="AO927">
        <v>0.88700000000000001</v>
      </c>
      <c r="AP927">
        <v>113.25</v>
      </c>
      <c r="AQ927">
        <f>VLOOKUP(AL927,工作表1!$F$3:$G$1000,2,FALSE)</f>
        <v>3.875</v>
      </c>
      <c r="AR927" t="str">
        <f>VLOOKUP(AL927,工作表1!$F$3:$H$1000,3,FALSE)</f>
        <v>2029/9/30</v>
      </c>
      <c r="AS927">
        <f t="shared" si="474"/>
        <v>4.4170499999999997</v>
      </c>
      <c r="AT927">
        <f t="shared" si="475"/>
        <v>-0.5420499999999997</v>
      </c>
      <c r="AU927" s="43">
        <f t="shared" si="490"/>
        <v>45016</v>
      </c>
      <c r="AV927" s="43">
        <f t="shared" si="476"/>
        <v>45016</v>
      </c>
      <c r="AW927" s="45">
        <f t="shared" si="491"/>
        <v>0.64226519337016574</v>
      </c>
      <c r="AX927" s="45">
        <f t="shared" si="492"/>
        <v>1.9374706728222206</v>
      </c>
      <c r="AY927" s="47">
        <f t="shared" si="493"/>
        <v>100.24634752766248</v>
      </c>
      <c r="AZ927" s="47">
        <f t="shared" si="494"/>
        <v>112.99928956596851</v>
      </c>
      <c r="BA927" s="43"/>
      <c r="BC927" s="2">
        <v>44890</v>
      </c>
      <c r="BD927" t="str">
        <v>912828Z9</v>
      </c>
      <c r="BE927">
        <v>31.652799999999999</v>
      </c>
      <c r="BF927">
        <v>2.8079200000000002</v>
      </c>
      <c r="BG927">
        <v>0.76070000000000004</v>
      </c>
      <c r="BH927">
        <v>113.84375</v>
      </c>
      <c r="BI927">
        <f>VLOOKUP(BD927,工作表1!$K$3:$L$1000,2,FALSE)</f>
        <v>1.5</v>
      </c>
      <c r="BJ927" t="str">
        <f>VLOOKUP(BD927,工作表1!$K$3:$M$1000,3,FALSE)</f>
        <v>2030/2/15</v>
      </c>
      <c r="BK927">
        <f t="shared" si="477"/>
        <v>4.4162499999999998</v>
      </c>
      <c r="BL927">
        <f t="shared" si="478"/>
        <v>-2.9162499999999998</v>
      </c>
      <c r="BM927" s="43">
        <f t="shared" si="495"/>
        <v>44972</v>
      </c>
      <c r="BN927" s="43">
        <f t="shared" si="479"/>
        <v>45107</v>
      </c>
      <c r="BO927" s="45">
        <f t="shared" si="496"/>
        <v>0.42798913043478259</v>
      </c>
      <c r="BP927" s="45">
        <f t="shared" si="497"/>
        <v>1.3074411852293033</v>
      </c>
      <c r="BQ927" s="47">
        <f t="shared" si="498"/>
        <v>86.004003446170685</v>
      </c>
      <c r="BR927" s="47">
        <f t="shared" si="499"/>
        <v>113.02156101442682</v>
      </c>
    </row>
    <row r="928" spans="6:70" x14ac:dyDescent="0.25">
      <c r="F928" s="2">
        <v>44910</v>
      </c>
      <c r="G928">
        <v>4.5190000000000001</v>
      </c>
      <c r="H928" s="43">
        <v>44937</v>
      </c>
      <c r="I928">
        <v>3.6013000000000002</v>
      </c>
      <c r="L928" s="2">
        <v>44890</v>
      </c>
      <c r="M928" t="str">
        <v>91282CEV</v>
      </c>
      <c r="N928">
        <v>3.0150999999999999</v>
      </c>
      <c r="O928">
        <v>2.9598800000000001</v>
      </c>
      <c r="P928">
        <v>0.8538</v>
      </c>
      <c r="Q928">
        <v>113.03125</v>
      </c>
      <c r="R928">
        <f>VLOOKUP(M928,工作表1!$A$3:$B$1000,2,FALSE)</f>
        <v>3.25</v>
      </c>
      <c r="S928" t="str">
        <f>VLOOKUP(M928,工作表1!$A$3:$C$1000,3,FALSE)</f>
        <v>2029/6/30</v>
      </c>
      <c r="T928">
        <f t="shared" si="469"/>
        <v>4.4162499999999998</v>
      </c>
      <c r="U928">
        <f t="shared" si="468"/>
        <v>-1.1662499999999998</v>
      </c>
      <c r="V928" s="43">
        <f t="shared" si="480"/>
        <v>44926</v>
      </c>
      <c r="W928" s="43">
        <f t="shared" si="470"/>
        <v>44925</v>
      </c>
      <c r="X928" s="45">
        <f t="shared" si="481"/>
        <v>1.3408469945355193</v>
      </c>
      <c r="Y928" s="45">
        <f t="shared" si="482"/>
        <v>1.6257785013848343</v>
      </c>
      <c r="Z928" s="47">
        <f t="shared" si="483"/>
        <v>96.493391329149532</v>
      </c>
      <c r="AA928" s="47">
        <f t="shared" si="484"/>
        <v>113.01139535073614</v>
      </c>
      <c r="AB928" s="45">
        <f t="shared" si="485"/>
        <v>3.7726000000000002</v>
      </c>
      <c r="AC928" s="2" t="str">
        <f t="shared" si="471"/>
        <v>TY1</v>
      </c>
      <c r="AD928">
        <f t="shared" si="472"/>
        <v>113.03125</v>
      </c>
      <c r="AE928">
        <f t="shared" si="473"/>
        <v>113.3125</v>
      </c>
      <c r="AF928" s="49">
        <f t="shared" si="500"/>
        <v>-0.28125</v>
      </c>
      <c r="AG928" s="3">
        <f t="shared" si="486"/>
        <v>113.01139535073614</v>
      </c>
      <c r="AH928">
        <f t="shared" si="487"/>
        <v>113.0552832646524</v>
      </c>
      <c r="AI928" s="51">
        <f t="shared" si="488"/>
        <v>-4.388791391626512E-2</v>
      </c>
      <c r="AJ928" s="52">
        <f t="shared" si="489"/>
        <v>0.23736208608373488</v>
      </c>
      <c r="AK928" s="2">
        <v>44890</v>
      </c>
      <c r="AL928" t="str">
        <v>91282CFT</v>
      </c>
      <c r="AM928">
        <v>-3.2103999999999999</v>
      </c>
      <c r="AN928">
        <v>4.3324800000000003</v>
      </c>
      <c r="AO928">
        <v>0.89370000000000005</v>
      </c>
      <c r="AP928">
        <v>113.3125</v>
      </c>
      <c r="AQ928">
        <f>VLOOKUP(AL928,工作表1!$F$3:$G$1000,2,FALSE)</f>
        <v>4</v>
      </c>
      <c r="AR928" t="str">
        <f>VLOOKUP(AL928,工作表1!$F$3:$H$1000,3,FALSE)</f>
        <v>2029/10/31</v>
      </c>
      <c r="AS928">
        <f t="shared" si="474"/>
        <v>4.4162499999999998</v>
      </c>
      <c r="AT928">
        <f t="shared" si="475"/>
        <v>-0.41624999999999979</v>
      </c>
      <c r="AU928" s="43">
        <f t="shared" si="490"/>
        <v>45046</v>
      </c>
      <c r="AV928" s="43">
        <f t="shared" si="476"/>
        <v>45016</v>
      </c>
      <c r="AW928" s="45">
        <f t="shared" si="491"/>
        <v>0.30939226519337015</v>
      </c>
      <c r="AX928" s="45">
        <f t="shared" si="492"/>
        <v>1.6573374706728221</v>
      </c>
      <c r="AY928" s="47">
        <f t="shared" si="493"/>
        <v>101.05388863421346</v>
      </c>
      <c r="AZ928" s="47">
        <f t="shared" si="494"/>
        <v>113.0552832646524</v>
      </c>
      <c r="BA928" s="43"/>
      <c r="BC928" s="2">
        <v>44888</v>
      </c>
      <c r="BD928" t="str">
        <v>912828Z9</v>
      </c>
      <c r="BE928">
        <v>31.394400000000001</v>
      </c>
      <c r="BF928">
        <v>2.8544800000000001</v>
      </c>
      <c r="BG928">
        <v>0.76070000000000004</v>
      </c>
      <c r="BH928">
        <v>113.78125</v>
      </c>
      <c r="BI928">
        <f>VLOOKUP(BD928,工作表1!$K$3:$L$1000,2,FALSE)</f>
        <v>1.5</v>
      </c>
      <c r="BJ928" t="str">
        <f>VLOOKUP(BD928,工作表1!$K$3:$M$1000,3,FALSE)</f>
        <v>2030/2/15</v>
      </c>
      <c r="BK928">
        <f t="shared" si="477"/>
        <v>4.4080000000000004</v>
      </c>
      <c r="BL928">
        <f t="shared" si="478"/>
        <v>-2.9080000000000004</v>
      </c>
      <c r="BM928" s="43">
        <f t="shared" si="495"/>
        <v>44972</v>
      </c>
      <c r="BN928" s="43">
        <f t="shared" si="479"/>
        <v>45107</v>
      </c>
      <c r="BO928" s="45">
        <f t="shared" si="496"/>
        <v>0.41576086956521741</v>
      </c>
      <c r="BP928" s="45">
        <f t="shared" si="497"/>
        <v>1.3075416914830256</v>
      </c>
      <c r="BQ928" s="47">
        <f t="shared" si="498"/>
        <v>85.938804815133238</v>
      </c>
      <c r="BR928" s="47">
        <f t="shared" si="499"/>
        <v>112.92878974032874</v>
      </c>
    </row>
    <row r="929" spans="6:70" x14ac:dyDescent="0.25">
      <c r="F929" s="2">
        <v>44909</v>
      </c>
      <c r="G929">
        <v>4.5071000000000003</v>
      </c>
      <c r="H929" s="43">
        <v>44936</v>
      </c>
      <c r="I929">
        <v>3.6749999999999998</v>
      </c>
      <c r="L929" s="2">
        <v>44888</v>
      </c>
      <c r="M929" t="str">
        <v>91282CEV</v>
      </c>
      <c r="N929">
        <v>2.7942</v>
      </c>
      <c r="O929">
        <v>3.1072799999999998</v>
      </c>
      <c r="P929">
        <v>0.8538</v>
      </c>
      <c r="Q929">
        <v>112.953125</v>
      </c>
      <c r="R929">
        <f>VLOOKUP(M929,工作表1!$A$3:$B$1000,2,FALSE)</f>
        <v>3.25</v>
      </c>
      <c r="S929" t="str">
        <f>VLOOKUP(M929,工作表1!$A$3:$C$1000,3,FALSE)</f>
        <v>2029/6/30</v>
      </c>
      <c r="T929">
        <f t="shared" si="469"/>
        <v>4.4080000000000004</v>
      </c>
      <c r="U929">
        <f t="shared" si="468"/>
        <v>-1.1580000000000004</v>
      </c>
      <c r="V929" s="43">
        <f t="shared" si="480"/>
        <v>44926</v>
      </c>
      <c r="W929" s="43">
        <f t="shared" si="470"/>
        <v>44925</v>
      </c>
      <c r="X929" s="45">
        <f t="shared" si="481"/>
        <v>1.3142076502732241</v>
      </c>
      <c r="Y929" s="45">
        <f t="shared" si="482"/>
        <v>1.6258514858896624</v>
      </c>
      <c r="Z929" s="47">
        <f t="shared" si="483"/>
        <v>96.430428676298021</v>
      </c>
      <c r="AA929" s="47">
        <f t="shared" si="484"/>
        <v>112.93624391399787</v>
      </c>
      <c r="AB929" s="45">
        <f t="shared" si="485"/>
        <v>3.8031999999999999</v>
      </c>
      <c r="AC929" s="2" t="str">
        <f t="shared" si="471"/>
        <v>TY1</v>
      </c>
      <c r="AD929">
        <f t="shared" si="472"/>
        <v>112.953125</v>
      </c>
      <c r="AE929">
        <f t="shared" si="473"/>
        <v>113.25</v>
      </c>
      <c r="AF929" s="49">
        <f t="shared" si="500"/>
        <v>-0.296875</v>
      </c>
      <c r="AG929" s="3">
        <f t="shared" si="486"/>
        <v>112.93624391399787</v>
      </c>
      <c r="AH929">
        <f t="shared" si="487"/>
        <v>112.99034354435183</v>
      </c>
      <c r="AI929" s="51">
        <f t="shared" si="488"/>
        <v>-5.4099630353960038E-2</v>
      </c>
      <c r="AJ929" s="52">
        <f t="shared" si="489"/>
        <v>0.24277536964603996</v>
      </c>
      <c r="AK929" s="2">
        <v>44888</v>
      </c>
      <c r="AL929" t="str">
        <v>91282CFT</v>
      </c>
      <c r="AM929">
        <v>-4.1326999999999998</v>
      </c>
      <c r="AN929">
        <v>4.3901700000000003</v>
      </c>
      <c r="AO929">
        <v>0.89370000000000005</v>
      </c>
      <c r="AP929">
        <v>113.25</v>
      </c>
      <c r="AQ929">
        <f>VLOOKUP(AL929,工作表1!$F$3:$G$1000,2,FALSE)</f>
        <v>4</v>
      </c>
      <c r="AR929" t="str">
        <f>VLOOKUP(AL929,工作表1!$F$3:$H$1000,3,FALSE)</f>
        <v>2029/10/31</v>
      </c>
      <c r="AS929">
        <f t="shared" si="474"/>
        <v>4.4080000000000004</v>
      </c>
      <c r="AT929">
        <f t="shared" si="475"/>
        <v>-0.40800000000000036</v>
      </c>
      <c r="AU929" s="43">
        <f t="shared" si="490"/>
        <v>45046</v>
      </c>
      <c r="AV929" s="43">
        <f t="shared" si="476"/>
        <v>45016</v>
      </c>
      <c r="AW929" s="45">
        <f t="shared" si="491"/>
        <v>0.27624309392265195</v>
      </c>
      <c r="AX929" s="45">
        <f t="shared" si="492"/>
        <v>1.6570650117308712</v>
      </c>
      <c r="AY929" s="47">
        <f t="shared" si="493"/>
        <v>100.99913906668313</v>
      </c>
      <c r="AZ929" s="47">
        <f t="shared" si="494"/>
        <v>112.99034354435183</v>
      </c>
      <c r="BA929" s="43"/>
      <c r="BC929" s="2">
        <v>44887</v>
      </c>
      <c r="BD929" t="str">
        <v>912828Z9</v>
      </c>
      <c r="BE929">
        <v>29.8398</v>
      </c>
      <c r="BF929">
        <v>2.9829400000000001</v>
      </c>
      <c r="BG929">
        <v>0.76070000000000004</v>
      </c>
      <c r="BH929">
        <v>113.4375</v>
      </c>
      <c r="BI929">
        <f>VLOOKUP(BD929,工作表1!$K$3:$L$1000,2,FALSE)</f>
        <v>1.5</v>
      </c>
      <c r="BJ929" t="str">
        <f>VLOOKUP(BD929,工作表1!$K$3:$M$1000,3,FALSE)</f>
        <v>2030/2/15</v>
      </c>
      <c r="BK929">
        <f t="shared" si="477"/>
        <v>4.4029999999999996</v>
      </c>
      <c r="BL929">
        <f t="shared" si="478"/>
        <v>-2.9029999999999996</v>
      </c>
      <c r="BM929" s="43">
        <f t="shared" si="495"/>
        <v>44972</v>
      </c>
      <c r="BN929" s="43">
        <f t="shared" si="479"/>
        <v>45107</v>
      </c>
      <c r="BO929" s="45">
        <f t="shared" si="496"/>
        <v>0.40760869565217389</v>
      </c>
      <c r="BP929" s="45">
        <f t="shared" si="497"/>
        <v>1.3076086956521737</v>
      </c>
      <c r="BQ929" s="47">
        <f t="shared" si="498"/>
        <v>85.616635687270829</v>
      </c>
      <c r="BR929" s="47">
        <f t="shared" si="499"/>
        <v>112.50086414346983</v>
      </c>
    </row>
    <row r="930" spans="6:70" x14ac:dyDescent="0.25">
      <c r="F930" s="2">
        <v>44908</v>
      </c>
      <c r="G930">
        <v>4.5125000000000002</v>
      </c>
      <c r="H930" s="43">
        <v>44935</v>
      </c>
      <c r="I930">
        <v>3.6015999999999999</v>
      </c>
      <c r="L930" s="2">
        <v>44887</v>
      </c>
      <c r="M930" t="str">
        <v>91282CEV</v>
      </c>
      <c r="N930">
        <v>3.2155</v>
      </c>
      <c r="O930">
        <v>3.0028600000000001</v>
      </c>
      <c r="P930">
        <v>0.8538</v>
      </c>
      <c r="Q930">
        <v>112.609375</v>
      </c>
      <c r="R930">
        <f>VLOOKUP(M930,工作表1!$A$3:$B$1000,2,FALSE)</f>
        <v>3.25</v>
      </c>
      <c r="S930" t="str">
        <f>VLOOKUP(M930,工作表1!$A$3:$C$1000,3,FALSE)</f>
        <v>2029/6/30</v>
      </c>
      <c r="T930">
        <f t="shared" si="469"/>
        <v>4.4029999999999996</v>
      </c>
      <c r="U930">
        <f t="shared" si="468"/>
        <v>-1.1529999999999996</v>
      </c>
      <c r="V930" s="43">
        <f t="shared" si="480"/>
        <v>44926</v>
      </c>
      <c r="W930" s="43">
        <f t="shared" si="470"/>
        <v>44925</v>
      </c>
      <c r="X930" s="45">
        <f t="shared" si="481"/>
        <v>1.2964480874316939</v>
      </c>
      <c r="Y930" s="45">
        <f t="shared" si="482"/>
        <v>1.6259001422262145</v>
      </c>
      <c r="Z930" s="47">
        <f t="shared" si="483"/>
        <v>96.158306529973217</v>
      </c>
      <c r="AA930" s="47">
        <f t="shared" si="484"/>
        <v>112.61655752114801</v>
      </c>
      <c r="AB930" s="45">
        <f t="shared" si="485"/>
        <v>3.8805000000000001</v>
      </c>
      <c r="AC930" s="2" t="str">
        <f t="shared" si="471"/>
        <v>TY1</v>
      </c>
      <c r="AD930">
        <f t="shared" si="472"/>
        <v>112.609375</v>
      </c>
      <c r="AE930">
        <f t="shared" si="473"/>
        <v>112.90625</v>
      </c>
      <c r="AF930" s="49">
        <f t="shared" si="500"/>
        <v>-0.296875</v>
      </c>
      <c r="AG930" s="3">
        <f t="shared" si="486"/>
        <v>112.61655752114801</v>
      </c>
      <c r="AH930">
        <f t="shared" si="487"/>
        <v>112.66937509575618</v>
      </c>
      <c r="AI930" s="51">
        <f t="shared" si="488"/>
        <v>-5.2817574608170048E-2</v>
      </c>
      <c r="AJ930" s="52">
        <f t="shared" si="489"/>
        <v>0.24405742539182995</v>
      </c>
      <c r="AK930" s="2">
        <v>44887</v>
      </c>
      <c r="AL930" t="str">
        <v>91282CFT</v>
      </c>
      <c r="AM930">
        <v>-4.1620999999999997</v>
      </c>
      <c r="AN930">
        <v>4.3681799999999997</v>
      </c>
      <c r="AO930">
        <v>0.89370000000000005</v>
      </c>
      <c r="AP930">
        <v>112.90625</v>
      </c>
      <c r="AQ930">
        <f>VLOOKUP(AL930,工作表1!$F$3:$G$1000,2,FALSE)</f>
        <v>4</v>
      </c>
      <c r="AR930" t="str">
        <f>VLOOKUP(AL930,工作表1!$F$3:$H$1000,3,FALSE)</f>
        <v>2029/10/31</v>
      </c>
      <c r="AS930">
        <f t="shared" si="474"/>
        <v>4.4029999999999996</v>
      </c>
      <c r="AT930">
        <f t="shared" si="475"/>
        <v>-0.40299999999999958</v>
      </c>
      <c r="AU930" s="43">
        <f t="shared" si="490"/>
        <v>45046</v>
      </c>
      <c r="AV930" s="43">
        <f t="shared" si="476"/>
        <v>45016</v>
      </c>
      <c r="AW930" s="45">
        <f t="shared" si="491"/>
        <v>0.2541436464088398</v>
      </c>
      <c r="AX930" s="45">
        <f t="shared" si="492"/>
        <v>1.6568833724362371</v>
      </c>
      <c r="AY930" s="47">
        <f t="shared" si="493"/>
        <v>100.71437954895251</v>
      </c>
      <c r="AZ930" s="47">
        <f t="shared" si="494"/>
        <v>112.66937509575618</v>
      </c>
      <c r="BA930" s="43"/>
      <c r="BC930" s="2">
        <v>44886</v>
      </c>
      <c r="BD930" t="str">
        <v>912828Z9</v>
      </c>
      <c r="BE930">
        <v>35.177399999999999</v>
      </c>
      <c r="BF930">
        <v>2.6374900000000001</v>
      </c>
      <c r="BG930">
        <v>0.76070000000000004</v>
      </c>
      <c r="BH930">
        <v>112.765625</v>
      </c>
      <c r="BI930">
        <f>VLOOKUP(BD930,工作表1!$K$3:$L$1000,2,FALSE)</f>
        <v>1.5</v>
      </c>
      <c r="BJ930" t="str">
        <f>VLOOKUP(BD930,工作表1!$K$3:$M$1000,3,FALSE)</f>
        <v>2030/2/15</v>
      </c>
      <c r="BK930">
        <f t="shared" si="477"/>
        <v>4.3605499999999999</v>
      </c>
      <c r="BL930">
        <f t="shared" si="478"/>
        <v>-2.8605499999999999</v>
      </c>
      <c r="BM930" s="43">
        <f t="shared" si="495"/>
        <v>44972</v>
      </c>
      <c r="BN930" s="43">
        <f t="shared" si="479"/>
        <v>45107</v>
      </c>
      <c r="BO930" s="45">
        <f t="shared" si="496"/>
        <v>0.40353260869565211</v>
      </c>
      <c r="BP930" s="45">
        <f t="shared" si="497"/>
        <v>1.3076421977367478</v>
      </c>
      <c r="BQ930" s="47">
        <f t="shared" si="498"/>
        <v>85.278783842349753</v>
      </c>
      <c r="BR930" s="47">
        <f t="shared" si="499"/>
        <v>112.02240548174062</v>
      </c>
    </row>
    <row r="931" spans="6:70" x14ac:dyDescent="0.25">
      <c r="F931" s="2">
        <v>44907</v>
      </c>
      <c r="G931">
        <v>4.5422500000000001</v>
      </c>
      <c r="H931" s="43">
        <v>44932</v>
      </c>
      <c r="I931">
        <v>3.6269999999999998</v>
      </c>
      <c r="L931" s="2">
        <v>44886</v>
      </c>
      <c r="M931" t="str">
        <v>91282CEV</v>
      </c>
      <c r="N931">
        <v>2.6343999999999999</v>
      </c>
      <c r="O931">
        <v>3.1364899999999998</v>
      </c>
      <c r="P931">
        <v>0.8538</v>
      </c>
      <c r="Q931">
        <v>112.3125</v>
      </c>
      <c r="R931">
        <f>VLOOKUP(M931,工作表1!$A$3:$B$1000,2,FALSE)</f>
        <v>3.25</v>
      </c>
      <c r="S931" t="str">
        <f>VLOOKUP(M931,工作表1!$A$3:$C$1000,3,FALSE)</f>
        <v>2029/6/30</v>
      </c>
      <c r="T931">
        <f t="shared" si="469"/>
        <v>4.3605499999999999</v>
      </c>
      <c r="U931">
        <f t="shared" si="468"/>
        <v>-1.1105499999999999</v>
      </c>
      <c r="V931" s="43">
        <f t="shared" si="480"/>
        <v>44926</v>
      </c>
      <c r="W931" s="43">
        <f t="shared" si="470"/>
        <v>44925</v>
      </c>
      <c r="X931" s="45">
        <f t="shared" si="481"/>
        <v>1.2875683060109289</v>
      </c>
      <c r="Y931" s="45">
        <f t="shared" si="482"/>
        <v>1.6259244703944904</v>
      </c>
      <c r="Z931" s="47">
        <f t="shared" si="483"/>
        <v>95.875226839812157</v>
      </c>
      <c r="AA931" s="47">
        <f t="shared" si="484"/>
        <v>112.27955761966753</v>
      </c>
      <c r="AB931" s="45">
        <f t="shared" si="485"/>
        <v>3.9348000000000001</v>
      </c>
      <c r="AC931" s="2" t="str">
        <f t="shared" si="471"/>
        <v>TY1</v>
      </c>
      <c r="AD931">
        <f t="shared" si="472"/>
        <v>112.3125</v>
      </c>
      <c r="AE931">
        <f t="shared" si="473"/>
        <v>112.578125</v>
      </c>
      <c r="AF931" s="49">
        <f t="shared" si="500"/>
        <v>-0.265625</v>
      </c>
      <c r="AG931" s="3">
        <f t="shared" si="486"/>
        <v>112.27955761966753</v>
      </c>
      <c r="AH931">
        <f t="shared" si="487"/>
        <v>112.27489296109766</v>
      </c>
      <c r="AI931" s="51">
        <f t="shared" si="488"/>
        <v>4.6646585698653098E-3</v>
      </c>
      <c r="AJ931" s="52">
        <f t="shared" si="489"/>
        <v>0.27028965856986531</v>
      </c>
      <c r="AK931" s="2">
        <v>44886</v>
      </c>
      <c r="AL931" t="str">
        <v>91282CFT</v>
      </c>
      <c r="AM931">
        <v>-5.6921999999999997</v>
      </c>
      <c r="AN931">
        <v>4.4320599999999999</v>
      </c>
      <c r="AO931">
        <v>0.89370000000000005</v>
      </c>
      <c r="AP931">
        <v>112.578125</v>
      </c>
      <c r="AQ931">
        <f>VLOOKUP(AL931,工作表1!$F$3:$G$1000,2,FALSE)</f>
        <v>4</v>
      </c>
      <c r="AR931" t="str">
        <f>VLOOKUP(AL931,工作表1!$F$3:$H$1000,3,FALSE)</f>
        <v>2029/10/31</v>
      </c>
      <c r="AS931">
        <f t="shared" si="474"/>
        <v>4.3605499999999999</v>
      </c>
      <c r="AT931">
        <f t="shared" si="475"/>
        <v>-0.36054999999999993</v>
      </c>
      <c r="AU931" s="43">
        <f t="shared" si="490"/>
        <v>45046</v>
      </c>
      <c r="AV931" s="43">
        <f t="shared" si="476"/>
        <v>45016</v>
      </c>
      <c r="AW931" s="45">
        <f t="shared" si="491"/>
        <v>0.24309392265193369</v>
      </c>
      <c r="AX931" s="45">
        <f t="shared" si="492"/>
        <v>1.65679255278892</v>
      </c>
      <c r="AY931" s="47">
        <f t="shared" si="493"/>
        <v>100.37721210759784</v>
      </c>
      <c r="AZ931" s="47">
        <f t="shared" si="494"/>
        <v>112.27489296109766</v>
      </c>
      <c r="BA931" s="43"/>
      <c r="BC931" s="2">
        <v>44883</v>
      </c>
      <c r="BD931" t="str">
        <v>912828Z9</v>
      </c>
      <c r="BE931">
        <v>35.9621</v>
      </c>
      <c r="BF931">
        <v>2.58039</v>
      </c>
      <c r="BG931">
        <v>0.76070000000000004</v>
      </c>
      <c r="BH931">
        <v>112.75</v>
      </c>
      <c r="BI931">
        <f>VLOOKUP(BD931,工作表1!$K$3:$L$1000,2,FALSE)</f>
        <v>1.5</v>
      </c>
      <c r="BJ931" t="str">
        <f>VLOOKUP(BD931,工作表1!$K$3:$M$1000,3,FALSE)</f>
        <v>2030/2/15</v>
      </c>
      <c r="BK931">
        <f t="shared" si="477"/>
        <v>4.3445</v>
      </c>
      <c r="BL931">
        <f t="shared" si="478"/>
        <v>-2.8445</v>
      </c>
      <c r="BM931" s="43">
        <f t="shared" si="495"/>
        <v>44972</v>
      </c>
      <c r="BN931" s="43">
        <f t="shared" si="479"/>
        <v>45107</v>
      </c>
      <c r="BO931" s="45">
        <f t="shared" si="496"/>
        <v>0.39945652173913049</v>
      </c>
      <c r="BP931" s="45">
        <f t="shared" si="497"/>
        <v>1.3076756998213224</v>
      </c>
      <c r="BQ931" s="47">
        <f t="shared" si="498"/>
        <v>85.295110405867661</v>
      </c>
      <c r="BR931" s="47">
        <f t="shared" si="499"/>
        <v>112.03053712075064</v>
      </c>
    </row>
    <row r="932" spans="6:70" x14ac:dyDescent="0.25">
      <c r="F932" s="2">
        <v>44904</v>
      </c>
      <c r="G932">
        <v>4.5245499999999996</v>
      </c>
      <c r="H932" s="43">
        <v>44931</v>
      </c>
      <c r="I932">
        <v>3.8235000000000001</v>
      </c>
      <c r="L932" s="2">
        <v>44883</v>
      </c>
      <c r="M932" t="str">
        <v>91282CEV</v>
      </c>
      <c r="N932">
        <v>3.5453000000000001</v>
      </c>
      <c r="O932">
        <v>2.8647900000000002</v>
      </c>
      <c r="P932">
        <v>0.8538</v>
      </c>
      <c r="Q932">
        <v>112.296875</v>
      </c>
      <c r="R932">
        <f>VLOOKUP(M932,工作表1!$A$3:$B$1000,2,FALSE)</f>
        <v>3.25</v>
      </c>
      <c r="S932" t="str">
        <f>VLOOKUP(M932,工作表1!$A$3:$C$1000,3,FALSE)</f>
        <v>2029/6/30</v>
      </c>
      <c r="T932">
        <f t="shared" si="469"/>
        <v>4.3445</v>
      </c>
      <c r="U932">
        <f t="shared" si="468"/>
        <v>-1.0945</v>
      </c>
      <c r="V932" s="43">
        <f t="shared" si="480"/>
        <v>44926</v>
      </c>
      <c r="W932" s="43">
        <f t="shared" si="470"/>
        <v>44925</v>
      </c>
      <c r="X932" s="45">
        <f t="shared" si="481"/>
        <v>1.278688524590164</v>
      </c>
      <c r="Y932" s="45">
        <f t="shared" si="482"/>
        <v>1.6259487985627668</v>
      </c>
      <c r="Z932" s="47">
        <f t="shared" si="483"/>
        <v>95.893824087210874</v>
      </c>
      <c r="AA932" s="47">
        <f t="shared" si="484"/>
        <v>112.29896566410696</v>
      </c>
      <c r="AB932" s="45">
        <f t="shared" si="485"/>
        <v>3.9270999999999998</v>
      </c>
      <c r="AC932" s="2" t="str">
        <f t="shared" si="471"/>
        <v>TY1</v>
      </c>
      <c r="AD932">
        <f t="shared" si="472"/>
        <v>112.296875</v>
      </c>
      <c r="AE932">
        <f t="shared" si="473"/>
        <v>112.5625</v>
      </c>
      <c r="AF932" s="49">
        <f t="shared" si="500"/>
        <v>-0.265625</v>
      </c>
      <c r="AG932" s="3">
        <f t="shared" si="486"/>
        <v>112.29896566410696</v>
      </c>
      <c r="AH932">
        <f t="shared" si="487"/>
        <v>112.26356588333219</v>
      </c>
      <c r="AI932" s="51">
        <f t="shared" si="488"/>
        <v>3.5399780774767464E-2</v>
      </c>
      <c r="AJ932" s="52">
        <f t="shared" si="489"/>
        <v>0.30102478077476746</v>
      </c>
      <c r="AK932" s="2">
        <v>44883</v>
      </c>
      <c r="AL932" t="str">
        <v>91282CFL</v>
      </c>
      <c r="AM932">
        <v>-4.3944000000000001</v>
      </c>
      <c r="AN932">
        <v>4.29643</v>
      </c>
      <c r="AO932">
        <v>0.88700000000000001</v>
      </c>
      <c r="AP932">
        <v>112.5625</v>
      </c>
      <c r="AQ932">
        <f>VLOOKUP(AL932,工作表1!$F$3:$G$1000,2,FALSE)</f>
        <v>3.875</v>
      </c>
      <c r="AR932" t="str">
        <f>VLOOKUP(AL932,工作表1!$F$3:$H$1000,3,FALSE)</f>
        <v>2029/9/30</v>
      </c>
      <c r="AS932">
        <f t="shared" si="474"/>
        <v>4.3445</v>
      </c>
      <c r="AT932">
        <f t="shared" si="475"/>
        <v>-0.46950000000000003</v>
      </c>
      <c r="AU932" s="43">
        <f t="shared" si="490"/>
        <v>45016</v>
      </c>
      <c r="AV932" s="43">
        <f t="shared" si="476"/>
        <v>45016</v>
      </c>
      <c r="AW932" s="45">
        <f t="shared" si="491"/>
        <v>0.55662983425414359</v>
      </c>
      <c r="AX932" s="45">
        <f t="shared" si="492"/>
        <v>1.9367668205555133</v>
      </c>
      <c r="AY932" s="47">
        <f t="shared" si="493"/>
        <v>99.621006949170152</v>
      </c>
      <c r="AZ932" s="47">
        <f t="shared" si="494"/>
        <v>112.26356588333219</v>
      </c>
      <c r="BA932" s="43"/>
      <c r="BC932" s="2">
        <v>44882</v>
      </c>
      <c r="BD932" t="str">
        <v>912828Z9</v>
      </c>
      <c r="BE932">
        <v>36.301499999999997</v>
      </c>
      <c r="BF932">
        <v>2.5533999999999999</v>
      </c>
      <c r="BG932">
        <v>0.76070000000000004</v>
      </c>
      <c r="BH932">
        <v>113.09375</v>
      </c>
      <c r="BI932">
        <f>VLOOKUP(BD932,工作表1!$K$3:$L$1000,2,FALSE)</f>
        <v>1.5</v>
      </c>
      <c r="BJ932" t="str">
        <f>VLOOKUP(BD932,工作表1!$K$3:$M$1000,3,FALSE)</f>
        <v>2030/2/15</v>
      </c>
      <c r="BK932">
        <f t="shared" si="477"/>
        <v>4.3205</v>
      </c>
      <c r="BL932">
        <f t="shared" si="478"/>
        <v>-2.8205</v>
      </c>
      <c r="BM932" s="43">
        <f t="shared" si="495"/>
        <v>44972</v>
      </c>
      <c r="BN932" s="43">
        <f t="shared" si="479"/>
        <v>45107</v>
      </c>
      <c r="BO932" s="45">
        <f t="shared" si="496"/>
        <v>0.38722826086956519</v>
      </c>
      <c r="BP932" s="45">
        <f t="shared" si="497"/>
        <v>1.3077762060750446</v>
      </c>
      <c r="BQ932" s="47">
        <f t="shared" si="498"/>
        <v>85.573048039423057</v>
      </c>
      <c r="BR932" s="47">
        <f t="shared" si="499"/>
        <v>112.37496570370465</v>
      </c>
    </row>
    <row r="933" spans="6:70" x14ac:dyDescent="0.25">
      <c r="F933" s="2">
        <v>44903</v>
      </c>
      <c r="G933">
        <v>4.5118</v>
      </c>
      <c r="H933" s="43">
        <v>44930</v>
      </c>
      <c r="I933">
        <v>3.7698</v>
      </c>
      <c r="L933" s="2">
        <v>44882</v>
      </c>
      <c r="M933" t="str">
        <v>91282CEV</v>
      </c>
      <c r="N933">
        <v>3.2141999999999999</v>
      </c>
      <c r="O933">
        <v>3.0143800000000001</v>
      </c>
      <c r="P933">
        <v>0.8538</v>
      </c>
      <c r="Q933">
        <v>112.625</v>
      </c>
      <c r="R933">
        <f>VLOOKUP(M933,工作表1!$A$3:$B$1000,2,FALSE)</f>
        <v>3.25</v>
      </c>
      <c r="S933" t="str">
        <f>VLOOKUP(M933,工作表1!$A$3:$C$1000,3,FALSE)</f>
        <v>2029/6/30</v>
      </c>
      <c r="T933">
        <f t="shared" si="469"/>
        <v>4.3205</v>
      </c>
      <c r="U933">
        <f t="shared" si="468"/>
        <v>-1.0705</v>
      </c>
      <c r="V933" s="43">
        <f t="shared" si="480"/>
        <v>44926</v>
      </c>
      <c r="W933" s="43">
        <f t="shared" si="470"/>
        <v>44925</v>
      </c>
      <c r="X933" s="45">
        <f t="shared" si="481"/>
        <v>1.2520491803278688</v>
      </c>
      <c r="Y933" s="45">
        <f t="shared" si="482"/>
        <v>1.6260217830675949</v>
      </c>
      <c r="Z933" s="47">
        <f t="shared" si="483"/>
        <v>96.17425549749062</v>
      </c>
      <c r="AA933" s="47">
        <f t="shared" si="484"/>
        <v>112.62296886522057</v>
      </c>
      <c r="AB933" s="45">
        <f t="shared" si="485"/>
        <v>3.8626999999999998</v>
      </c>
      <c r="AC933" s="2" t="str">
        <f t="shared" si="471"/>
        <v>TY1</v>
      </c>
      <c r="AD933">
        <f t="shared" si="472"/>
        <v>112.625</v>
      </c>
      <c r="AE933">
        <f t="shared" si="473"/>
        <v>112.90625</v>
      </c>
      <c r="AF933" s="49">
        <f t="shared" si="500"/>
        <v>-0.28125</v>
      </c>
      <c r="AG933" s="3">
        <f t="shared" si="486"/>
        <v>112.62296886522057</v>
      </c>
      <c r="AH933">
        <f t="shared" si="487"/>
        <v>112.59560750345554</v>
      </c>
      <c r="AI933" s="51">
        <f t="shared" si="488"/>
        <v>2.7361361765031234E-2</v>
      </c>
      <c r="AJ933" s="52">
        <f t="shared" si="489"/>
        <v>0.30861136176503123</v>
      </c>
      <c r="AK933" s="2">
        <v>44882</v>
      </c>
      <c r="AL933" t="str">
        <v>91282CFL</v>
      </c>
      <c r="AM933">
        <v>-5.2381000000000002</v>
      </c>
      <c r="AN933">
        <v>4.3389800000000003</v>
      </c>
      <c r="AO933">
        <v>0.88700000000000001</v>
      </c>
      <c r="AP933">
        <v>112.90625</v>
      </c>
      <c r="AQ933">
        <f>VLOOKUP(AL933,工作表1!$F$3:$G$1000,2,FALSE)</f>
        <v>3.875</v>
      </c>
      <c r="AR933" t="str">
        <f>VLOOKUP(AL933,工作表1!$F$3:$H$1000,3,FALSE)</f>
        <v>2029/9/30</v>
      </c>
      <c r="AS933">
        <f t="shared" si="474"/>
        <v>4.3205</v>
      </c>
      <c r="AT933">
        <f t="shared" si="475"/>
        <v>-0.44550000000000001</v>
      </c>
      <c r="AU933" s="43">
        <f t="shared" si="490"/>
        <v>45016</v>
      </c>
      <c r="AV933" s="43">
        <f t="shared" si="476"/>
        <v>45016</v>
      </c>
      <c r="AW933" s="45">
        <f t="shared" si="491"/>
        <v>0.52451657458563528</v>
      </c>
      <c r="AX933" s="45">
        <f t="shared" si="492"/>
        <v>1.9365028759554983</v>
      </c>
      <c r="AY933" s="47">
        <f t="shared" si="493"/>
        <v>99.925392010055177</v>
      </c>
      <c r="AZ933" s="47">
        <f t="shared" si="494"/>
        <v>112.59560750345554</v>
      </c>
      <c r="BA933" s="43"/>
      <c r="BC933" s="2">
        <v>44881</v>
      </c>
      <c r="BD933" t="str">
        <v>912828Z9</v>
      </c>
      <c r="BE933">
        <v>37.5002</v>
      </c>
      <c r="BF933">
        <v>2.4523700000000002</v>
      </c>
      <c r="BG933">
        <v>0.76070000000000004</v>
      </c>
      <c r="BH933">
        <v>113.671875</v>
      </c>
      <c r="BI933">
        <f>VLOOKUP(BD933,工作表1!$K$3:$L$1000,2,FALSE)</f>
        <v>1.5</v>
      </c>
      <c r="BJ933" t="str">
        <f>VLOOKUP(BD933,工作表1!$K$3:$M$1000,3,FALSE)</f>
        <v>2030/2/15</v>
      </c>
      <c r="BK933">
        <f t="shared" si="477"/>
        <v>4.29284</v>
      </c>
      <c r="BL933">
        <f t="shared" si="478"/>
        <v>-2.79284</v>
      </c>
      <c r="BM933" s="43">
        <f t="shared" si="495"/>
        <v>44972</v>
      </c>
      <c r="BN933" s="43">
        <f t="shared" si="479"/>
        <v>45107</v>
      </c>
      <c r="BO933" s="45">
        <f t="shared" si="496"/>
        <v>0.38315217391304351</v>
      </c>
      <c r="BP933" s="45">
        <f t="shared" si="497"/>
        <v>1.3078097081596189</v>
      </c>
      <c r="BQ933" s="47">
        <f t="shared" si="498"/>
        <v>86.058162794449515</v>
      </c>
      <c r="BR933" s="47">
        <f t="shared" si="499"/>
        <v>112.98943671194725</v>
      </c>
    </row>
    <row r="934" spans="6:70" x14ac:dyDescent="0.25">
      <c r="F934" s="2">
        <v>44902</v>
      </c>
      <c r="G934">
        <v>4.4794999999999998</v>
      </c>
      <c r="H934" s="43">
        <v>44929</v>
      </c>
      <c r="I934">
        <v>3.8338000000000001</v>
      </c>
      <c r="L934" s="2">
        <v>44881</v>
      </c>
      <c r="M934" t="str">
        <v>91282CEV</v>
      </c>
      <c r="N934">
        <v>2.8772000000000002</v>
      </c>
      <c r="O934">
        <v>3.0841799999999999</v>
      </c>
      <c r="P934">
        <v>0.8538</v>
      </c>
      <c r="Q934">
        <v>113.203125</v>
      </c>
      <c r="R934">
        <f>VLOOKUP(M934,工作表1!$A$3:$B$1000,2,FALSE)</f>
        <v>3.25</v>
      </c>
      <c r="S934" t="str">
        <f>VLOOKUP(M934,工作表1!$A$3:$C$1000,3,FALSE)</f>
        <v>2029/6/30</v>
      </c>
      <c r="T934">
        <f t="shared" si="469"/>
        <v>4.29284</v>
      </c>
      <c r="U934">
        <f t="shared" si="468"/>
        <v>-1.04284</v>
      </c>
      <c r="V934" s="43">
        <f t="shared" si="480"/>
        <v>44926</v>
      </c>
      <c r="W934" s="43">
        <f t="shared" si="470"/>
        <v>44925</v>
      </c>
      <c r="X934" s="45">
        <f t="shared" si="481"/>
        <v>1.2431693989071038</v>
      </c>
      <c r="Y934" s="45">
        <f t="shared" si="482"/>
        <v>1.6260461112358708</v>
      </c>
      <c r="Z934" s="47">
        <f t="shared" si="483"/>
        <v>96.658272750020174</v>
      </c>
      <c r="AA934" s="47">
        <f t="shared" si="484"/>
        <v>113.18552948848118</v>
      </c>
      <c r="AB934" s="45">
        <f t="shared" si="485"/>
        <v>3.7833000000000001</v>
      </c>
      <c r="AC934" s="2" t="str">
        <f t="shared" si="471"/>
        <v>TY1</v>
      </c>
      <c r="AD934">
        <f t="shared" si="472"/>
        <v>113.203125</v>
      </c>
      <c r="AE934">
        <f t="shared" si="473"/>
        <v>113.484375</v>
      </c>
      <c r="AF934" s="49">
        <f t="shared" si="500"/>
        <v>-0.28125</v>
      </c>
      <c r="AG934" s="3">
        <f t="shared" si="486"/>
        <v>113.18552948848118</v>
      </c>
      <c r="AH934">
        <f t="shared" si="487"/>
        <v>113.18282035167697</v>
      </c>
      <c r="AI934" s="51">
        <f t="shared" si="488"/>
        <v>2.7091368042135855E-3</v>
      </c>
      <c r="AJ934" s="52">
        <f t="shared" si="489"/>
        <v>0.28395913680421359</v>
      </c>
      <c r="AK934" s="2">
        <v>44881</v>
      </c>
      <c r="AL934" t="str">
        <v>91282CFL</v>
      </c>
      <c r="AM934">
        <v>-4.9383999999999997</v>
      </c>
      <c r="AN934">
        <v>4.2635199999999998</v>
      </c>
      <c r="AO934">
        <v>0.88700000000000001</v>
      </c>
      <c r="AP934">
        <v>113.484375</v>
      </c>
      <c r="AQ934">
        <f>VLOOKUP(AL934,工作表1!$F$3:$G$1000,2,FALSE)</f>
        <v>3.875</v>
      </c>
      <c r="AR934" t="str">
        <f>VLOOKUP(AL934,工作表1!$F$3:$H$1000,3,FALSE)</f>
        <v>2029/9/30</v>
      </c>
      <c r="AS934">
        <f t="shared" si="474"/>
        <v>4.29284</v>
      </c>
      <c r="AT934">
        <f t="shared" si="475"/>
        <v>-0.41783999999999999</v>
      </c>
      <c r="AU934" s="43">
        <f t="shared" si="490"/>
        <v>45016</v>
      </c>
      <c r="AV934" s="43">
        <f t="shared" si="476"/>
        <v>45016</v>
      </c>
      <c r="AW934" s="45">
        <f t="shared" si="491"/>
        <v>0.51381215469613262</v>
      </c>
      <c r="AX934" s="45">
        <f t="shared" si="492"/>
        <v>1.93641489442216</v>
      </c>
      <c r="AY934" s="47">
        <f t="shared" si="493"/>
        <v>100.45694463215057</v>
      </c>
      <c r="AZ934" s="47">
        <f t="shared" si="494"/>
        <v>113.18282035167697</v>
      </c>
      <c r="BA934" s="43"/>
      <c r="BC934" s="2">
        <v>44880</v>
      </c>
      <c r="BD934" t="str">
        <v>912828Z9</v>
      </c>
      <c r="BE934">
        <v>34.498699999999999</v>
      </c>
      <c r="BF934">
        <v>2.6054400000000002</v>
      </c>
      <c r="BG934">
        <v>0.76070000000000004</v>
      </c>
      <c r="BH934">
        <v>113.03125</v>
      </c>
      <c r="BI934">
        <f>VLOOKUP(BD934,工作表1!$K$3:$L$1000,2,FALSE)</f>
        <v>1.5</v>
      </c>
      <c r="BJ934" t="str">
        <f>VLOOKUP(BD934,工作表1!$K$3:$M$1000,3,FALSE)</f>
        <v>2030/2/15</v>
      </c>
      <c r="BK934">
        <f t="shared" si="477"/>
        <v>4.2685000000000004</v>
      </c>
      <c r="BL934">
        <f t="shared" si="478"/>
        <v>-2.7685000000000004</v>
      </c>
      <c r="BM934" s="43">
        <f t="shared" si="495"/>
        <v>44972</v>
      </c>
      <c r="BN934" s="43">
        <f t="shared" si="479"/>
        <v>45107</v>
      </c>
      <c r="BO934" s="45">
        <f t="shared" si="496"/>
        <v>0.37907608695652173</v>
      </c>
      <c r="BP934" s="45">
        <f t="shared" si="497"/>
        <v>1.307843210244193</v>
      </c>
      <c r="BQ934" s="47">
        <f t="shared" si="498"/>
        <v>85.494626723370132</v>
      </c>
      <c r="BR934" s="47">
        <f t="shared" si="499"/>
        <v>112.22791157118198</v>
      </c>
    </row>
    <row r="935" spans="6:70" x14ac:dyDescent="0.25">
      <c r="F935" s="2">
        <v>44901</v>
      </c>
      <c r="G935">
        <v>4.4790000000000001</v>
      </c>
      <c r="H935" s="43">
        <v>44928</v>
      </c>
      <c r="I935">
        <v>3.9653</v>
      </c>
      <c r="L935" s="2">
        <v>44880</v>
      </c>
      <c r="M935" t="str">
        <v>91282CEV</v>
      </c>
      <c r="N935">
        <v>2.8405999999999998</v>
      </c>
      <c r="O935">
        <v>3.1049699999999998</v>
      </c>
      <c r="P935">
        <v>0.8538</v>
      </c>
      <c r="Q935">
        <v>112.5625</v>
      </c>
      <c r="R935">
        <f>VLOOKUP(M935,工作表1!$A$3:$B$1000,2,FALSE)</f>
        <v>3.25</v>
      </c>
      <c r="S935" t="str">
        <f>VLOOKUP(M935,工作表1!$A$3:$C$1000,3,FALSE)</f>
        <v>2029/6/30</v>
      </c>
      <c r="T935">
        <f t="shared" si="469"/>
        <v>4.2685000000000004</v>
      </c>
      <c r="U935">
        <f t="shared" si="468"/>
        <v>-1.0185000000000004</v>
      </c>
      <c r="V935" s="43">
        <f t="shared" si="480"/>
        <v>44926</v>
      </c>
      <c r="W935" s="43">
        <f t="shared" si="470"/>
        <v>44925</v>
      </c>
      <c r="X935" s="45">
        <f t="shared" si="481"/>
        <v>1.2342896174863387</v>
      </c>
      <c r="Y935" s="45">
        <f t="shared" si="482"/>
        <v>1.626070439404147</v>
      </c>
      <c r="Z935" s="47">
        <f t="shared" si="483"/>
        <v>96.111427919176933</v>
      </c>
      <c r="AA935" s="47">
        <f t="shared" si="484"/>
        <v>112.54100417561894</v>
      </c>
      <c r="AB935" s="45">
        <f t="shared" si="485"/>
        <v>3.8422999999999998</v>
      </c>
      <c r="AC935" s="2" t="str">
        <f t="shared" si="471"/>
        <v>TY1</v>
      </c>
      <c r="AD935">
        <f t="shared" si="472"/>
        <v>112.5625</v>
      </c>
      <c r="AE935">
        <f t="shared" si="473"/>
        <v>112.84375</v>
      </c>
      <c r="AF935" s="49">
        <f t="shared" si="500"/>
        <v>-0.28125</v>
      </c>
      <c r="AG935" s="3">
        <f t="shared" si="486"/>
        <v>112.54100417561894</v>
      </c>
      <c r="AH935">
        <f t="shared" si="487"/>
        <v>112.53787216389067</v>
      </c>
      <c r="AI935" s="51">
        <f t="shared" si="488"/>
        <v>3.1320117282689353E-3</v>
      </c>
      <c r="AJ935" s="52">
        <f t="shared" si="489"/>
        <v>0.28438201172826894</v>
      </c>
      <c r="AK935" s="2">
        <v>44880</v>
      </c>
      <c r="AL935" t="str">
        <v>91282CFL</v>
      </c>
      <c r="AM935">
        <v>-5.0401999999999996</v>
      </c>
      <c r="AN935">
        <v>4.2692500000000004</v>
      </c>
      <c r="AO935">
        <v>0.88700000000000001</v>
      </c>
      <c r="AP935">
        <v>112.84375</v>
      </c>
      <c r="AQ935">
        <f>VLOOKUP(AL935,工作表1!$F$3:$G$1000,2,FALSE)</f>
        <v>3.875</v>
      </c>
      <c r="AR935" t="str">
        <f>VLOOKUP(AL935,工作表1!$F$3:$H$1000,3,FALSE)</f>
        <v>2029/9/30</v>
      </c>
      <c r="AS935">
        <f t="shared" si="474"/>
        <v>4.2685000000000004</v>
      </c>
      <c r="AT935">
        <f t="shared" si="475"/>
        <v>-0.39350000000000041</v>
      </c>
      <c r="AU935" s="43">
        <f t="shared" si="490"/>
        <v>45016</v>
      </c>
      <c r="AV935" s="43">
        <f t="shared" si="476"/>
        <v>45016</v>
      </c>
      <c r="AW935" s="45">
        <f t="shared" si="491"/>
        <v>0.50310773480662985</v>
      </c>
      <c r="AX935" s="45">
        <f t="shared" si="492"/>
        <v>1.9363269128888216</v>
      </c>
      <c r="AY935" s="47">
        <f t="shared" si="493"/>
        <v>99.894479081973756</v>
      </c>
      <c r="AZ935" s="47">
        <f t="shared" si="494"/>
        <v>112.53787216389067</v>
      </c>
      <c r="BA935" s="43"/>
      <c r="BC935" s="2">
        <v>44879</v>
      </c>
      <c r="BD935" t="str">
        <v>912828Z9</v>
      </c>
      <c r="BE935">
        <v>33.285400000000003</v>
      </c>
      <c r="BF935">
        <v>2.6917200000000001</v>
      </c>
      <c r="BG935">
        <v>0.76070000000000004</v>
      </c>
      <c r="BH935">
        <v>112.59375</v>
      </c>
      <c r="BI935">
        <f>VLOOKUP(BD935,工作表1!$K$3:$L$1000,2,FALSE)</f>
        <v>1.5</v>
      </c>
      <c r="BJ935" t="str">
        <f>VLOOKUP(BD935,工作表1!$K$3:$M$1000,3,FALSE)</f>
        <v>2030/2/15</v>
      </c>
      <c r="BK935">
        <f t="shared" si="477"/>
        <v>4.2663000000000002</v>
      </c>
      <c r="BL935">
        <f t="shared" si="478"/>
        <v>-2.7663000000000002</v>
      </c>
      <c r="BM935" s="43">
        <f t="shared" si="495"/>
        <v>44972</v>
      </c>
      <c r="BN935" s="43">
        <f t="shared" si="479"/>
        <v>45107</v>
      </c>
      <c r="BO935" s="45">
        <f t="shared" si="496"/>
        <v>0.375</v>
      </c>
      <c r="BP935" s="45">
        <f t="shared" si="497"/>
        <v>1.3078767123287671</v>
      </c>
      <c r="BQ935" s="47">
        <f t="shared" si="498"/>
        <v>85.106516693594173</v>
      </c>
      <c r="BR935" s="47">
        <f t="shared" si="499"/>
        <v>111.71517217917601</v>
      </c>
    </row>
    <row r="936" spans="6:70" x14ac:dyDescent="0.25">
      <c r="F936" s="2">
        <v>44900</v>
      </c>
      <c r="G936">
        <v>4.4720500000000003</v>
      </c>
      <c r="H936" s="43">
        <v>44925</v>
      </c>
      <c r="I936">
        <v>3.9653</v>
      </c>
      <c r="L936" s="2">
        <v>44879</v>
      </c>
      <c r="M936" t="str">
        <v>91282CEV</v>
      </c>
      <c r="N936">
        <v>2.2829999999999999</v>
      </c>
      <c r="O936">
        <v>3.2623099999999998</v>
      </c>
      <c r="P936">
        <v>0.8538</v>
      </c>
      <c r="Q936">
        <v>112.125</v>
      </c>
      <c r="R936">
        <f>VLOOKUP(M936,工作表1!$A$3:$B$1000,2,FALSE)</f>
        <v>3.25</v>
      </c>
      <c r="S936" t="str">
        <f>VLOOKUP(M936,工作表1!$A$3:$C$1000,3,FALSE)</f>
        <v>2029/6/30</v>
      </c>
      <c r="T936">
        <f t="shared" si="469"/>
        <v>4.2663000000000002</v>
      </c>
      <c r="U936">
        <f t="shared" si="468"/>
        <v>-1.0163000000000002</v>
      </c>
      <c r="V936" s="43">
        <f t="shared" si="480"/>
        <v>44926</v>
      </c>
      <c r="W936" s="43">
        <f t="shared" si="470"/>
        <v>44925</v>
      </c>
      <c r="X936" s="45">
        <f t="shared" si="481"/>
        <v>1.2254098360655736</v>
      </c>
      <c r="Y936" s="45">
        <f t="shared" si="482"/>
        <v>1.6260947675724229</v>
      </c>
      <c r="Z936" s="47">
        <f t="shared" si="483"/>
        <v>95.702613992357712</v>
      </c>
      <c r="AA936" s="47">
        <f t="shared" si="484"/>
        <v>112.06122843151026</v>
      </c>
      <c r="AB936" s="45">
        <f t="shared" si="485"/>
        <v>3.9298999999999999</v>
      </c>
      <c r="AC936" s="2" t="str">
        <f t="shared" si="471"/>
        <v>TY1</v>
      </c>
      <c r="AD936">
        <f t="shared" si="472"/>
        <v>112.125</v>
      </c>
      <c r="AE936">
        <f t="shared" si="473"/>
        <v>112.40625</v>
      </c>
      <c r="AF936" s="49">
        <f t="shared" si="500"/>
        <v>-0.28125</v>
      </c>
      <c r="AG936" s="3">
        <f t="shared" si="486"/>
        <v>112.06122843151026</v>
      </c>
      <c r="AH936">
        <f t="shared" si="487"/>
        <v>112.06945347308285</v>
      </c>
      <c r="AI936" s="51">
        <f t="shared" si="488"/>
        <v>-8.2250415725866333E-3</v>
      </c>
      <c r="AJ936" s="52">
        <f t="shared" si="489"/>
        <v>0.27302495842741337</v>
      </c>
      <c r="AK936" s="2">
        <v>44879</v>
      </c>
      <c r="AL936" t="str">
        <v>91282CFL</v>
      </c>
      <c r="AM936">
        <v>-5.306</v>
      </c>
      <c r="AN936">
        <v>4.2898300000000003</v>
      </c>
      <c r="AO936">
        <v>0.88700000000000001</v>
      </c>
      <c r="AP936">
        <v>112.40625</v>
      </c>
      <c r="AQ936">
        <f>VLOOKUP(AL936,工作表1!$F$3:$G$1000,2,FALSE)</f>
        <v>3.875</v>
      </c>
      <c r="AR936" t="str">
        <f>VLOOKUP(AL936,工作表1!$F$3:$H$1000,3,FALSE)</f>
        <v>2029/9/30</v>
      </c>
      <c r="AS936">
        <f t="shared" si="474"/>
        <v>4.2663000000000002</v>
      </c>
      <c r="AT936">
        <f t="shared" si="475"/>
        <v>-0.3913000000000002</v>
      </c>
      <c r="AU936" s="43">
        <f t="shared" si="490"/>
        <v>45016</v>
      </c>
      <c r="AV936" s="43">
        <f t="shared" si="476"/>
        <v>45016</v>
      </c>
      <c r="AW936" s="45">
        <f t="shared" si="491"/>
        <v>0.49240331491712708</v>
      </c>
      <c r="AX936" s="45">
        <f t="shared" si="492"/>
        <v>1.9362389313554833</v>
      </c>
      <c r="AY936" s="47">
        <f t="shared" si="493"/>
        <v>99.480366417839107</v>
      </c>
      <c r="AZ936" s="47">
        <f t="shared" si="494"/>
        <v>112.06945347308285</v>
      </c>
      <c r="BA936" s="43"/>
      <c r="BC936" s="2">
        <v>44876</v>
      </c>
      <c r="BD936" t="str">
        <v>#N/A N/A</v>
      </c>
      <c r="BE936" t="str">
        <v>#N/A N/A</v>
      </c>
      <c r="BF936" t="str">
        <v>#N/A N/A</v>
      </c>
      <c r="BG936" t="str">
        <v>#N/A N/A</v>
      </c>
      <c r="BH936">
        <v>112.765625</v>
      </c>
      <c r="BI936" t="e">
        <f>VLOOKUP(BD936,工作表1!$K$3:$L$1000,2,FALSE)</f>
        <v>#N/A</v>
      </c>
      <c r="BJ936" t="e">
        <f>VLOOKUP(BD936,工作表1!$K$3:$M$1000,3,FALSE)</f>
        <v>#N/A</v>
      </c>
      <c r="BK936">
        <f t="shared" si="477"/>
        <v>4.258</v>
      </c>
      <c r="BL936" t="e">
        <f t="shared" si="478"/>
        <v>#N/A</v>
      </c>
      <c r="BM936" s="43" t="e">
        <f t="shared" si="495"/>
        <v>#N/A</v>
      </c>
      <c r="BN936" s="43">
        <f t="shared" si="479"/>
        <v>45107</v>
      </c>
      <c r="BO936" s="45" t="e">
        <f t="shared" si="496"/>
        <v>#N/A</v>
      </c>
      <c r="BP936" s="45" t="e">
        <f t="shared" si="497"/>
        <v>#N/A</v>
      </c>
      <c r="BQ936" s="47" t="e">
        <f t="shared" si="498"/>
        <v>#VALUE!</v>
      </c>
      <c r="BR936" s="47" t="e">
        <f t="shared" si="499"/>
        <v>#VALUE!</v>
      </c>
    </row>
    <row r="937" spans="6:70" x14ac:dyDescent="0.25">
      <c r="F937" s="2">
        <v>44897</v>
      </c>
      <c r="G937">
        <v>4.452</v>
      </c>
      <c r="H937" s="43">
        <v>44924</v>
      </c>
      <c r="I937">
        <v>3.911</v>
      </c>
      <c r="L937" s="2">
        <v>44876</v>
      </c>
      <c r="M937" t="str">
        <v>#N/A N/A</v>
      </c>
      <c r="N937" t="str">
        <v>#N/A N/A</v>
      </c>
      <c r="O937" t="str">
        <v>#N/A N/A</v>
      </c>
      <c r="P937" t="str">
        <v>#N/A N/A</v>
      </c>
      <c r="Q937">
        <v>112.3125</v>
      </c>
      <c r="R937" t="e">
        <f>VLOOKUP(M937,工作表1!$A$3:$B$1000,2,FALSE)</f>
        <v>#N/A</v>
      </c>
      <c r="S937" t="e">
        <f>VLOOKUP(M937,工作表1!$A$3:$C$1000,3,FALSE)</f>
        <v>#N/A</v>
      </c>
      <c r="T937">
        <f t="shared" si="469"/>
        <v>4.258</v>
      </c>
      <c r="U937" t="e">
        <f t="shared" si="468"/>
        <v>#N/A</v>
      </c>
      <c r="V937" s="43" t="e">
        <f t="shared" si="480"/>
        <v>#N/A</v>
      </c>
      <c r="W937" s="43">
        <f t="shared" si="470"/>
        <v>44925</v>
      </c>
      <c r="X937" s="45" t="e">
        <f t="shared" si="481"/>
        <v>#N/A</v>
      </c>
      <c r="Y937" s="45" t="e">
        <f t="shared" si="482"/>
        <v>#N/A</v>
      </c>
      <c r="Z937" s="47" t="e">
        <f t="shared" si="483"/>
        <v>#VALUE!</v>
      </c>
      <c r="AA937" s="47" t="e">
        <f t="shared" si="484"/>
        <v>#VALUE!</v>
      </c>
      <c r="AB937" s="45">
        <f t="shared" si="485"/>
        <v>3.8757999999999999</v>
      </c>
      <c r="AC937" s="2" t="str">
        <f t="shared" si="471"/>
        <v>TY1</v>
      </c>
      <c r="AD937">
        <f t="shared" si="472"/>
        <v>112.3125</v>
      </c>
      <c r="AE937">
        <f t="shared" si="473"/>
        <v>112.578125</v>
      </c>
      <c r="AF937" s="49">
        <f t="shared" si="500"/>
        <v>-0.265625</v>
      </c>
      <c r="AG937" s="3" t="e">
        <f t="shared" si="486"/>
        <v>#VALUE!</v>
      </c>
      <c r="AH937" t="e">
        <f t="shared" si="487"/>
        <v>#VALUE!</v>
      </c>
      <c r="AI937" s="51" t="e">
        <f t="shared" si="488"/>
        <v>#VALUE!</v>
      </c>
      <c r="AJ937" s="52" t="e">
        <f t="shared" si="489"/>
        <v>#VALUE!</v>
      </c>
      <c r="AK937" s="2">
        <v>44876</v>
      </c>
      <c r="AL937" t="str">
        <v>#N/A N/A</v>
      </c>
      <c r="AM937" t="str">
        <v>#N/A N/A</v>
      </c>
      <c r="AN937" t="str">
        <v>#N/A N/A</v>
      </c>
      <c r="AO937" t="str">
        <v>#N/A N/A</v>
      </c>
      <c r="AP937">
        <v>112.578125</v>
      </c>
      <c r="AQ937" t="e">
        <f>VLOOKUP(AL937,工作表1!$F$3:$G$1000,2,FALSE)</f>
        <v>#N/A</v>
      </c>
      <c r="AR937" t="e">
        <f>VLOOKUP(AL937,工作表1!$F$3:$H$1000,3,FALSE)</f>
        <v>#N/A</v>
      </c>
      <c r="AS937">
        <f t="shared" si="474"/>
        <v>4.258</v>
      </c>
      <c r="AT937" t="e">
        <f t="shared" si="475"/>
        <v>#N/A</v>
      </c>
      <c r="AU937" s="43" t="e">
        <f t="shared" si="490"/>
        <v>#N/A</v>
      </c>
      <c r="AV937" s="43">
        <f t="shared" si="476"/>
        <v>45016</v>
      </c>
      <c r="AW937" s="45" t="e">
        <f t="shared" si="491"/>
        <v>#N/A</v>
      </c>
      <c r="AX937" s="45" t="e">
        <f t="shared" si="492"/>
        <v>#N/A</v>
      </c>
      <c r="AY937" s="47" t="e">
        <f t="shared" si="493"/>
        <v>#VALUE!</v>
      </c>
      <c r="AZ937" s="47" t="e">
        <f t="shared" si="494"/>
        <v>#VALUE!</v>
      </c>
      <c r="BA937" s="43"/>
      <c r="BC937" s="2">
        <v>44875</v>
      </c>
      <c r="BD937" t="str">
        <v>912828Z9</v>
      </c>
      <c r="BE937">
        <v>33.485700000000001</v>
      </c>
      <c r="BF937">
        <v>2.6861100000000002</v>
      </c>
      <c r="BG937">
        <v>0.76070000000000004</v>
      </c>
      <c r="BH937">
        <v>112.96875</v>
      </c>
      <c r="BI937">
        <f>VLOOKUP(BD937,工作表1!$K$3:$L$1000,2,FALSE)</f>
        <v>1.5</v>
      </c>
      <c r="BJ937" t="str">
        <f>VLOOKUP(BD937,工作表1!$K$3:$M$1000,3,FALSE)</f>
        <v>2030/2/15</v>
      </c>
      <c r="BK937">
        <f t="shared" si="477"/>
        <v>4.2560000000000002</v>
      </c>
      <c r="BL937">
        <f t="shared" si="478"/>
        <v>-2.7560000000000002</v>
      </c>
      <c r="BM937" s="43">
        <f t="shared" si="495"/>
        <v>44972</v>
      </c>
      <c r="BN937" s="43">
        <f t="shared" si="479"/>
        <v>45107</v>
      </c>
      <c r="BO937" s="45">
        <f t="shared" si="496"/>
        <v>0.35869565217391308</v>
      </c>
      <c r="BP937" s="45">
        <f t="shared" si="497"/>
        <v>1.3080107206670637</v>
      </c>
      <c r="BQ937" s="47">
        <f t="shared" si="498"/>
        <v>85.393826941489621</v>
      </c>
      <c r="BR937" s="47">
        <f t="shared" si="499"/>
        <v>112.08128526289009</v>
      </c>
    </row>
    <row r="938" spans="6:70" x14ac:dyDescent="0.25">
      <c r="F938" s="2">
        <v>44896</v>
      </c>
      <c r="G938">
        <v>4.4397500000000001</v>
      </c>
      <c r="H938" s="43">
        <v>44923</v>
      </c>
      <c r="I938">
        <v>3.9630999999999998</v>
      </c>
      <c r="L938" s="2">
        <v>44875</v>
      </c>
      <c r="M938" t="str">
        <v>91282CEV</v>
      </c>
      <c r="N938">
        <v>1.5651999999999999</v>
      </c>
      <c r="O938">
        <v>3.42143</v>
      </c>
      <c r="P938">
        <v>0.8538</v>
      </c>
      <c r="Q938">
        <v>112.515625</v>
      </c>
      <c r="R938">
        <f>VLOOKUP(M938,工作表1!$A$3:$B$1000,2,FALSE)</f>
        <v>3.25</v>
      </c>
      <c r="S938" t="str">
        <f>VLOOKUP(M938,工作表1!$A$3:$C$1000,3,FALSE)</f>
        <v>2029/6/30</v>
      </c>
      <c r="T938">
        <f t="shared" si="469"/>
        <v>4.2560000000000002</v>
      </c>
      <c r="U938">
        <f t="shared" si="468"/>
        <v>-1.0060000000000002</v>
      </c>
      <c r="V938" s="43">
        <f t="shared" si="480"/>
        <v>44926</v>
      </c>
      <c r="W938" s="43">
        <f t="shared" si="470"/>
        <v>44925</v>
      </c>
      <c r="X938" s="45">
        <f t="shared" si="481"/>
        <v>1.1898907103825138</v>
      </c>
      <c r="Y938" s="45">
        <f t="shared" si="482"/>
        <v>1.6261920802455276</v>
      </c>
      <c r="Z938" s="47">
        <f t="shared" si="483"/>
        <v>96.030910261017297</v>
      </c>
      <c r="AA938" s="47">
        <f t="shared" si="484"/>
        <v>112.44152295688816</v>
      </c>
      <c r="AB938" s="45">
        <f t="shared" si="485"/>
        <v>3.8757999999999999</v>
      </c>
      <c r="AC938" s="2" t="str">
        <f t="shared" si="471"/>
        <v>TY1</v>
      </c>
      <c r="AD938">
        <f t="shared" si="472"/>
        <v>112.515625</v>
      </c>
      <c r="AE938">
        <f t="shared" si="473"/>
        <v>112.78125</v>
      </c>
      <c r="AF938" s="49">
        <f t="shared" si="500"/>
        <v>-0.265625</v>
      </c>
      <c r="AG938" s="3">
        <f t="shared" si="486"/>
        <v>112.44152295688816</v>
      </c>
      <c r="AH938">
        <f t="shared" si="487"/>
        <v>112.43669696702258</v>
      </c>
      <c r="AI938" s="51">
        <f t="shared" si="488"/>
        <v>4.8259898655800271E-3</v>
      </c>
      <c r="AJ938" s="52">
        <f t="shared" si="489"/>
        <v>0.27045098986558003</v>
      </c>
      <c r="AK938" s="2">
        <v>44875</v>
      </c>
      <c r="AL938" t="str">
        <v>91282CFL</v>
      </c>
      <c r="AM938">
        <v>-6.2465999999999999</v>
      </c>
      <c r="AN938">
        <v>4.3262999999999998</v>
      </c>
      <c r="AO938">
        <v>0.88700000000000001</v>
      </c>
      <c r="AP938">
        <v>112.78125</v>
      </c>
      <c r="AQ938">
        <f>VLOOKUP(AL938,工作表1!$F$3:$G$1000,2,FALSE)</f>
        <v>3.875</v>
      </c>
      <c r="AR938" t="str">
        <f>VLOOKUP(AL938,工作表1!$F$3:$H$1000,3,FALSE)</f>
        <v>2029/9/30</v>
      </c>
      <c r="AS938">
        <f t="shared" si="474"/>
        <v>4.2560000000000002</v>
      </c>
      <c r="AT938">
        <f t="shared" si="475"/>
        <v>-0.38100000000000023</v>
      </c>
      <c r="AU938" s="43">
        <f t="shared" si="490"/>
        <v>45016</v>
      </c>
      <c r="AV938" s="43">
        <f t="shared" si="476"/>
        <v>45016</v>
      </c>
      <c r="AW938" s="45">
        <f t="shared" si="491"/>
        <v>0.449585635359116</v>
      </c>
      <c r="AX938" s="45">
        <f t="shared" si="492"/>
        <v>1.9358870052221295</v>
      </c>
      <c r="AY938" s="47">
        <f t="shared" si="493"/>
        <v>99.812315810966695</v>
      </c>
      <c r="AZ938" s="47">
        <f t="shared" si="494"/>
        <v>112.43669696702258</v>
      </c>
      <c r="BA938" s="43"/>
      <c r="BC938" s="2">
        <v>44874</v>
      </c>
      <c r="BD938" t="str">
        <v>912828Z9</v>
      </c>
      <c r="BE938">
        <v>26.780799999999999</v>
      </c>
      <c r="BF938">
        <v>3.1515499999999999</v>
      </c>
      <c r="BG938">
        <v>0.76070000000000004</v>
      </c>
      <c r="BH938">
        <v>110.78125</v>
      </c>
      <c r="BI938">
        <f>VLOOKUP(BD938,工作表1!$K$3:$L$1000,2,FALSE)</f>
        <v>1.5</v>
      </c>
      <c r="BJ938" t="str">
        <f>VLOOKUP(BD938,工作表1!$K$3:$M$1000,3,FALSE)</f>
        <v>2030/2/15</v>
      </c>
      <c r="BK938">
        <f t="shared" si="477"/>
        <v>4.28735</v>
      </c>
      <c r="BL938">
        <f t="shared" si="478"/>
        <v>-2.78735</v>
      </c>
      <c r="BM938" s="43">
        <f t="shared" si="495"/>
        <v>44972</v>
      </c>
      <c r="BN938" s="43">
        <f t="shared" si="479"/>
        <v>45107</v>
      </c>
      <c r="BO938" s="45">
        <f t="shared" si="496"/>
        <v>0.3546195652173913</v>
      </c>
      <c r="BP938" s="45">
        <f t="shared" si="497"/>
        <v>1.308044222751638</v>
      </c>
      <c r="BQ938" s="47">
        <f t="shared" si="498"/>
        <v>83.5068137808329</v>
      </c>
      <c r="BR938" s="47">
        <f t="shared" si="499"/>
        <v>109.626456614216</v>
      </c>
    </row>
    <row r="939" spans="6:70" x14ac:dyDescent="0.25">
      <c r="F939" s="2">
        <v>44895</v>
      </c>
      <c r="G939">
        <v>4.4135</v>
      </c>
      <c r="H939" s="43">
        <v>44922</v>
      </c>
      <c r="I939">
        <v>3.9214000000000002</v>
      </c>
      <c r="L939" s="2">
        <v>44874</v>
      </c>
      <c r="M939" t="str">
        <v>91282CEV</v>
      </c>
      <c r="N939">
        <v>1.7070000000000001</v>
      </c>
      <c r="O939">
        <v>3.41425</v>
      </c>
      <c r="P939">
        <v>0.8538</v>
      </c>
      <c r="Q939">
        <v>110.328125</v>
      </c>
      <c r="R939">
        <f>VLOOKUP(M939,工作表1!$A$3:$B$1000,2,FALSE)</f>
        <v>3.25</v>
      </c>
      <c r="S939" t="str">
        <f>VLOOKUP(M939,工作表1!$A$3:$C$1000,3,FALSE)</f>
        <v>2029/6/30</v>
      </c>
      <c r="T939">
        <f t="shared" si="469"/>
        <v>4.28735</v>
      </c>
      <c r="U939">
        <f t="shared" si="468"/>
        <v>-1.03735</v>
      </c>
      <c r="V939" s="43">
        <f t="shared" si="480"/>
        <v>44926</v>
      </c>
      <c r="W939" s="43">
        <f t="shared" si="470"/>
        <v>44925</v>
      </c>
      <c r="X939" s="45">
        <f t="shared" si="481"/>
        <v>1.1810109289617488</v>
      </c>
      <c r="Y939" s="45">
        <f t="shared" si="482"/>
        <v>1.6262164084138035</v>
      </c>
      <c r="Z939" s="47">
        <f t="shared" si="483"/>
        <v>94.173101259119164</v>
      </c>
      <c r="AA939" s="47">
        <f t="shared" si="484"/>
        <v>110.27001538959553</v>
      </c>
      <c r="AB939" s="45">
        <f t="shared" si="485"/>
        <v>4.1665999999999999</v>
      </c>
      <c r="AC939" s="2" t="str">
        <f t="shared" si="471"/>
        <v>TY1</v>
      </c>
      <c r="AD939">
        <f t="shared" si="472"/>
        <v>110.328125</v>
      </c>
      <c r="AE939">
        <f t="shared" si="473"/>
        <v>110.59375</v>
      </c>
      <c r="AF939" s="49">
        <f t="shared" si="500"/>
        <v>-0.265625</v>
      </c>
      <c r="AG939" s="3">
        <f t="shared" si="486"/>
        <v>110.27001538959553</v>
      </c>
      <c r="AH939">
        <f t="shared" si="487"/>
        <v>110.26976087198321</v>
      </c>
      <c r="AI939" s="51">
        <f t="shared" si="488"/>
        <v>2.54517612319205E-4</v>
      </c>
      <c r="AJ939" s="52">
        <f t="shared" si="489"/>
        <v>0.2658795176123192</v>
      </c>
      <c r="AK939" s="2">
        <v>44874</v>
      </c>
      <c r="AL939" t="str">
        <v>91282CFL</v>
      </c>
      <c r="AM939">
        <v>-7.0804999999999998</v>
      </c>
      <c r="AN939">
        <v>4.3914499999999999</v>
      </c>
      <c r="AO939">
        <v>0.88700000000000001</v>
      </c>
      <c r="AP939">
        <v>110.59375</v>
      </c>
      <c r="AQ939">
        <f>VLOOKUP(AL939,工作表1!$F$3:$G$1000,2,FALSE)</f>
        <v>3.875</v>
      </c>
      <c r="AR939" t="str">
        <f>VLOOKUP(AL939,工作表1!$F$3:$H$1000,3,FALSE)</f>
        <v>2029/9/30</v>
      </c>
      <c r="AS939">
        <f t="shared" si="474"/>
        <v>4.28735</v>
      </c>
      <c r="AT939">
        <f t="shared" si="475"/>
        <v>-0.41234999999999999</v>
      </c>
      <c r="AU939" s="43">
        <f t="shared" si="490"/>
        <v>45016</v>
      </c>
      <c r="AV939" s="43">
        <f t="shared" si="476"/>
        <v>45016</v>
      </c>
      <c r="AW939" s="45">
        <f t="shared" si="491"/>
        <v>0.43888121546961328</v>
      </c>
      <c r="AX939" s="45">
        <f t="shared" si="492"/>
        <v>1.9357990236887914</v>
      </c>
      <c r="AY939" s="47">
        <f t="shared" si="493"/>
        <v>97.878543070389739</v>
      </c>
      <c r="AZ939" s="47">
        <f t="shared" si="494"/>
        <v>110.26976087198321</v>
      </c>
      <c r="BA939" s="43"/>
      <c r="BC939" s="2">
        <v>44873</v>
      </c>
      <c r="BD939" t="str">
        <v>912828Z9</v>
      </c>
      <c r="BE939">
        <v>28.737100000000002</v>
      </c>
      <c r="BF939">
        <v>3.05009</v>
      </c>
      <c r="BG939">
        <v>0.76070000000000004</v>
      </c>
      <c r="BH939">
        <v>110.734375</v>
      </c>
      <c r="BI939">
        <f>VLOOKUP(BD939,工作表1!$K$3:$L$1000,2,FALSE)</f>
        <v>1.5</v>
      </c>
      <c r="BJ939" t="str">
        <f>VLOOKUP(BD939,工作表1!$K$3:$M$1000,3,FALSE)</f>
        <v>2030/2/15</v>
      </c>
      <c r="BK939">
        <f t="shared" si="477"/>
        <v>4.2510000000000003</v>
      </c>
      <c r="BL939">
        <f t="shared" si="478"/>
        <v>-2.7510000000000003</v>
      </c>
      <c r="BM939" s="43">
        <f t="shared" si="495"/>
        <v>44972</v>
      </c>
      <c r="BN939" s="43">
        <f t="shared" si="479"/>
        <v>45107</v>
      </c>
      <c r="BO939" s="45">
        <f t="shared" si="496"/>
        <v>0.35054347826086957</v>
      </c>
      <c r="BP939" s="45">
        <f t="shared" si="497"/>
        <v>1.3080777248362121</v>
      </c>
      <c r="BQ939" s="47">
        <f t="shared" si="498"/>
        <v>83.523220686976828</v>
      </c>
      <c r="BR939" s="47">
        <f t="shared" si="499"/>
        <v>109.61645153465309</v>
      </c>
    </row>
    <row r="940" spans="6:70" x14ac:dyDescent="0.25">
      <c r="F940" s="2">
        <v>44894</v>
      </c>
      <c r="G940">
        <v>4.4253999999999998</v>
      </c>
      <c r="H940" s="43">
        <v>44921</v>
      </c>
      <c r="I940">
        <v>3.8306</v>
      </c>
      <c r="L940" s="2">
        <v>44873</v>
      </c>
      <c r="M940" t="str">
        <v>91282CEV</v>
      </c>
      <c r="N940">
        <v>1.5429999999999999</v>
      </c>
      <c r="O940">
        <v>3.4658600000000002</v>
      </c>
      <c r="P940">
        <v>0.8538</v>
      </c>
      <c r="Q940">
        <v>110.28125</v>
      </c>
      <c r="R940">
        <f>VLOOKUP(M940,工作表1!$A$3:$B$1000,2,FALSE)</f>
        <v>3.25</v>
      </c>
      <c r="S940" t="str">
        <f>VLOOKUP(M940,工作表1!$A$3:$C$1000,3,FALSE)</f>
        <v>2029/6/30</v>
      </c>
      <c r="T940">
        <f t="shared" si="469"/>
        <v>4.2510000000000003</v>
      </c>
      <c r="U940">
        <f t="shared" si="468"/>
        <v>-1.0010000000000003</v>
      </c>
      <c r="V940" s="43">
        <f t="shared" si="480"/>
        <v>44926</v>
      </c>
      <c r="W940" s="43">
        <f t="shared" si="470"/>
        <v>44925</v>
      </c>
      <c r="X940" s="45">
        <f t="shared" si="481"/>
        <v>1.1721311475409837</v>
      </c>
      <c r="Y940" s="45">
        <f t="shared" si="482"/>
        <v>1.6262407365820797</v>
      </c>
      <c r="Z940" s="47">
        <f t="shared" si="483"/>
        <v>94.125980688041565</v>
      </c>
      <c r="AA940" s="47">
        <f t="shared" si="484"/>
        <v>110.20821942238942</v>
      </c>
      <c r="AB940" s="45">
        <f t="shared" si="485"/>
        <v>4.2058999999999997</v>
      </c>
      <c r="AC940" s="2" t="str">
        <f t="shared" si="471"/>
        <v>TY1</v>
      </c>
      <c r="AD940">
        <f t="shared" si="472"/>
        <v>110.28125</v>
      </c>
      <c r="AE940">
        <f t="shared" si="473"/>
        <v>110.546875</v>
      </c>
      <c r="AF940" s="49">
        <f t="shared" si="500"/>
        <v>-0.265625</v>
      </c>
      <c r="AG940" s="3">
        <f t="shared" si="486"/>
        <v>110.20821942238942</v>
      </c>
      <c r="AH940">
        <f t="shared" si="487"/>
        <v>110.25369670096865</v>
      </c>
      <c r="AI940" s="51">
        <f t="shared" si="488"/>
        <v>-4.5477278579227232E-2</v>
      </c>
      <c r="AJ940" s="52">
        <f t="shared" si="489"/>
        <v>0.22014772142077277</v>
      </c>
      <c r="AK940" s="2">
        <v>44873</v>
      </c>
      <c r="AL940" t="str">
        <v>91282CFL</v>
      </c>
      <c r="AM940">
        <v>-5.6868999999999996</v>
      </c>
      <c r="AN940">
        <v>4.2811899999999996</v>
      </c>
      <c r="AO940">
        <v>0.88700000000000001</v>
      </c>
      <c r="AP940">
        <v>110.546875</v>
      </c>
      <c r="AQ940">
        <f>VLOOKUP(AL940,工作表1!$F$3:$G$1000,2,FALSE)</f>
        <v>3.875</v>
      </c>
      <c r="AR940" t="str">
        <f>VLOOKUP(AL940,工作表1!$F$3:$H$1000,3,FALSE)</f>
        <v>2029/9/30</v>
      </c>
      <c r="AS940">
        <f t="shared" si="474"/>
        <v>4.2510000000000003</v>
      </c>
      <c r="AT940">
        <f t="shared" si="475"/>
        <v>-0.37600000000000033</v>
      </c>
      <c r="AU940" s="43">
        <f t="shared" si="490"/>
        <v>45016</v>
      </c>
      <c r="AV940" s="43">
        <f t="shared" si="476"/>
        <v>45016</v>
      </c>
      <c r="AW940" s="45">
        <f t="shared" si="491"/>
        <v>0.42817679558011046</v>
      </c>
      <c r="AX940" s="45">
        <f t="shared" si="492"/>
        <v>1.9357110421554529</v>
      </c>
      <c r="AY940" s="47">
        <f t="shared" si="493"/>
        <v>97.879123448645032</v>
      </c>
      <c r="AZ940" s="47">
        <f t="shared" si="494"/>
        <v>110.25369670096865</v>
      </c>
      <c r="BA940" s="43"/>
      <c r="BC940" s="2">
        <v>44872</v>
      </c>
      <c r="BD940" t="str">
        <v>912828Z9</v>
      </c>
      <c r="BE940">
        <v>27.0471</v>
      </c>
      <c r="BF940">
        <v>3.1676899999999999</v>
      </c>
      <c r="BG940">
        <v>0.76070000000000004</v>
      </c>
      <c r="BH940">
        <v>110.109375</v>
      </c>
      <c r="BI940">
        <f>VLOOKUP(BD940,工作表1!$K$3:$L$1000,2,FALSE)</f>
        <v>1.5</v>
      </c>
      <c r="BJ940" t="str">
        <f>VLOOKUP(BD940,工作表1!$K$3:$M$1000,3,FALSE)</f>
        <v>2030/2/15</v>
      </c>
      <c r="BK940">
        <f t="shared" si="477"/>
        <v>4.2467499999999996</v>
      </c>
      <c r="BL940">
        <f t="shared" si="478"/>
        <v>-2.7467499999999996</v>
      </c>
      <c r="BM940" s="43">
        <f t="shared" si="495"/>
        <v>44972</v>
      </c>
      <c r="BN940" s="43">
        <f t="shared" si="479"/>
        <v>45107</v>
      </c>
      <c r="BO940" s="45">
        <f t="shared" si="496"/>
        <v>0.34646739130434784</v>
      </c>
      <c r="BP940" s="45">
        <f t="shared" si="497"/>
        <v>1.3081112269207862</v>
      </c>
      <c r="BQ940" s="47">
        <f t="shared" si="498"/>
        <v>82.97689173124914</v>
      </c>
      <c r="BR940" s="47">
        <f t="shared" si="499"/>
        <v>108.89384910223616</v>
      </c>
    </row>
    <row r="941" spans="6:70" x14ac:dyDescent="0.25">
      <c r="F941" s="2">
        <v>44893</v>
      </c>
      <c r="G941">
        <v>4.4170499999999997</v>
      </c>
      <c r="H941" s="43">
        <v>44918</v>
      </c>
      <c r="I941">
        <v>3.8306</v>
      </c>
      <c r="L941" s="2">
        <v>44872</v>
      </c>
      <c r="M941" t="str">
        <v>91282CEV</v>
      </c>
      <c r="N941">
        <v>1.5652999999999999</v>
      </c>
      <c r="O941">
        <v>3.48258</v>
      </c>
      <c r="P941">
        <v>0.8538</v>
      </c>
      <c r="Q941">
        <v>109.640625</v>
      </c>
      <c r="R941">
        <f>VLOOKUP(M941,工作表1!$A$3:$B$1000,2,FALSE)</f>
        <v>3.25</v>
      </c>
      <c r="S941" t="str">
        <f>VLOOKUP(M941,工作表1!$A$3:$C$1000,3,FALSE)</f>
        <v>2029/6/30</v>
      </c>
      <c r="T941">
        <f t="shared" si="469"/>
        <v>4.2467499999999996</v>
      </c>
      <c r="U941">
        <f t="shared" si="468"/>
        <v>-0.99674999999999958</v>
      </c>
      <c r="V941" s="43">
        <f t="shared" si="480"/>
        <v>44926</v>
      </c>
      <c r="W941" s="43">
        <f t="shared" si="470"/>
        <v>44925</v>
      </c>
      <c r="X941" s="45">
        <f t="shared" si="481"/>
        <v>1.1632513661202186</v>
      </c>
      <c r="Y941" s="45">
        <f t="shared" si="482"/>
        <v>1.6262650647503556</v>
      </c>
      <c r="Z941" s="47">
        <f t="shared" si="483"/>
        <v>93.561025080370328</v>
      </c>
      <c r="AA941" s="47">
        <f t="shared" si="484"/>
        <v>109.54511130436178</v>
      </c>
      <c r="AB941" s="45">
        <f t="shared" si="485"/>
        <v>4.306</v>
      </c>
      <c r="AC941" s="2" t="str">
        <f t="shared" si="471"/>
        <v>TY1</v>
      </c>
      <c r="AD941">
        <f t="shared" si="472"/>
        <v>109.640625</v>
      </c>
      <c r="AE941">
        <f t="shared" si="473"/>
        <v>109.921875</v>
      </c>
      <c r="AF941" s="49">
        <f t="shared" si="500"/>
        <v>-0.28125</v>
      </c>
      <c r="AG941" s="3">
        <f t="shared" si="486"/>
        <v>109.54511130436178</v>
      </c>
      <c r="AH941">
        <f t="shared" si="487"/>
        <v>109.60891644182675</v>
      </c>
      <c r="AI941" s="51">
        <f t="shared" si="488"/>
        <v>-6.3805137464967743E-2</v>
      </c>
      <c r="AJ941" s="52">
        <f t="shared" si="489"/>
        <v>0.21744486253503226</v>
      </c>
      <c r="AK941" s="2">
        <v>44872</v>
      </c>
      <c r="AL941" t="str">
        <v>91282CFL</v>
      </c>
      <c r="AM941">
        <v>-5.5129000000000001</v>
      </c>
      <c r="AN941">
        <v>4.2835799999999997</v>
      </c>
      <c r="AO941">
        <v>0.88700000000000001</v>
      </c>
      <c r="AP941">
        <v>109.921875</v>
      </c>
      <c r="AQ941">
        <f>VLOOKUP(AL941,工作表1!$F$3:$G$1000,2,FALSE)</f>
        <v>3.875</v>
      </c>
      <c r="AR941" t="str">
        <f>VLOOKUP(AL941,工作表1!$F$3:$H$1000,3,FALSE)</f>
        <v>2029/9/30</v>
      </c>
      <c r="AS941">
        <f t="shared" si="474"/>
        <v>4.2467499999999996</v>
      </c>
      <c r="AT941">
        <f t="shared" si="475"/>
        <v>-0.37174999999999958</v>
      </c>
      <c r="AU941" s="43">
        <f t="shared" si="490"/>
        <v>45016</v>
      </c>
      <c r="AV941" s="43">
        <f t="shared" si="476"/>
        <v>45016</v>
      </c>
      <c r="AW941" s="45">
        <f t="shared" si="491"/>
        <v>0.41747237569060774</v>
      </c>
      <c r="AX941" s="45">
        <f t="shared" si="492"/>
        <v>1.9356230606221148</v>
      </c>
      <c r="AY941" s="47">
        <f t="shared" si="493"/>
        <v>97.30948376784248</v>
      </c>
      <c r="AZ941" s="47">
        <f t="shared" si="494"/>
        <v>109.60891644182675</v>
      </c>
      <c r="BA941" s="43"/>
      <c r="BC941" s="2">
        <v>44869</v>
      </c>
      <c r="BD941" t="str">
        <v>912828Z9</v>
      </c>
      <c r="BE941">
        <v>27.889199999999999</v>
      </c>
      <c r="BF941">
        <v>3.1068099999999998</v>
      </c>
      <c r="BG941">
        <v>0.76070000000000004</v>
      </c>
      <c r="BH941">
        <v>110.53125</v>
      </c>
      <c r="BI941">
        <f>VLOOKUP(BD941,工作表1!$K$3:$L$1000,2,FALSE)</f>
        <v>1.5</v>
      </c>
      <c r="BJ941" t="str">
        <f>VLOOKUP(BD941,工作表1!$K$3:$M$1000,3,FALSE)</f>
        <v>2030/2/15</v>
      </c>
      <c r="BK941">
        <f t="shared" si="477"/>
        <v>4.2249999999999996</v>
      </c>
      <c r="BL941">
        <f t="shared" si="478"/>
        <v>-2.7249999999999996</v>
      </c>
      <c r="BM941" s="43">
        <f t="shared" si="495"/>
        <v>44972</v>
      </c>
      <c r="BN941" s="43">
        <f t="shared" si="479"/>
        <v>45107</v>
      </c>
      <c r="BO941" s="45">
        <f t="shared" si="496"/>
        <v>0.34239130434782605</v>
      </c>
      <c r="BP941" s="45">
        <f t="shared" si="497"/>
        <v>1.3081447290053605</v>
      </c>
      <c r="BQ941" s="47">
        <f t="shared" si="498"/>
        <v>83.321248607589794</v>
      </c>
      <c r="BR941" s="47">
        <f t="shared" si="499"/>
        <v>109.32707499878745</v>
      </c>
    </row>
    <row r="942" spans="6:70" x14ac:dyDescent="0.25">
      <c r="F942" s="2">
        <v>44890</v>
      </c>
      <c r="G942">
        <v>4.4162499999999998</v>
      </c>
      <c r="H942" s="43">
        <v>44917</v>
      </c>
      <c r="I942">
        <v>3.7766000000000002</v>
      </c>
      <c r="L942" s="2">
        <v>44869</v>
      </c>
      <c r="M942" t="str">
        <v>91282CEV</v>
      </c>
      <c r="N942">
        <v>1.5793999999999999</v>
      </c>
      <c r="O942">
        <v>3.4904199999999999</v>
      </c>
      <c r="P942">
        <v>0.8538</v>
      </c>
      <c r="Q942">
        <v>110.046875</v>
      </c>
      <c r="R942">
        <f>VLOOKUP(M942,工作表1!$A$3:$B$1000,2,FALSE)</f>
        <v>3.25</v>
      </c>
      <c r="S942" t="str">
        <f>VLOOKUP(M942,工作表1!$A$3:$C$1000,3,FALSE)</f>
        <v>2029/6/30</v>
      </c>
      <c r="T942">
        <f t="shared" si="469"/>
        <v>4.2249999999999996</v>
      </c>
      <c r="U942">
        <f t="shared" si="468"/>
        <v>-0.97499999999999964</v>
      </c>
      <c r="V942" s="43">
        <f t="shared" si="480"/>
        <v>44926</v>
      </c>
      <c r="W942" s="43">
        <f t="shared" si="470"/>
        <v>44925</v>
      </c>
      <c r="X942" s="45">
        <f t="shared" si="481"/>
        <v>1.1543715846994536</v>
      </c>
      <c r="Y942" s="45">
        <f t="shared" si="482"/>
        <v>1.6262893929186317</v>
      </c>
      <c r="Z942" s="47">
        <f t="shared" si="483"/>
        <v>93.904596454780602</v>
      </c>
      <c r="AA942" s="47">
        <f t="shared" si="484"/>
        <v>109.94305610514594</v>
      </c>
      <c r="AB942" s="45">
        <f t="shared" si="485"/>
        <v>4.2504999999999997</v>
      </c>
      <c r="AC942" s="2" t="str">
        <f t="shared" si="471"/>
        <v>TY1</v>
      </c>
      <c r="AD942">
        <f t="shared" si="472"/>
        <v>110.046875</v>
      </c>
      <c r="AE942">
        <f t="shared" si="473"/>
        <v>110.34375</v>
      </c>
      <c r="AF942" s="49">
        <f t="shared" si="500"/>
        <v>-0.296875</v>
      </c>
      <c r="AG942" s="3">
        <f t="shared" si="486"/>
        <v>109.94305610514594</v>
      </c>
      <c r="AH942">
        <f t="shared" si="487"/>
        <v>110.00310602435646</v>
      </c>
      <c r="AI942" s="51">
        <f t="shared" si="488"/>
        <v>-6.0049919210513281E-2</v>
      </c>
      <c r="AJ942" s="52">
        <f t="shared" si="489"/>
        <v>0.23682508078948672</v>
      </c>
      <c r="AK942" s="2">
        <v>44869</v>
      </c>
      <c r="AL942" t="str">
        <v>91282CFL</v>
      </c>
      <c r="AM942">
        <v>-5.7861000000000002</v>
      </c>
      <c r="AN942">
        <v>4.3036899999999996</v>
      </c>
      <c r="AO942">
        <v>0.88700000000000001</v>
      </c>
      <c r="AP942">
        <v>110.34375</v>
      </c>
      <c r="AQ942">
        <f>VLOOKUP(AL942,工作表1!$F$3:$G$1000,2,FALSE)</f>
        <v>3.875</v>
      </c>
      <c r="AR942" t="str">
        <f>VLOOKUP(AL942,工作表1!$F$3:$H$1000,3,FALSE)</f>
        <v>2029/9/30</v>
      </c>
      <c r="AS942">
        <f t="shared" si="474"/>
        <v>4.2249999999999996</v>
      </c>
      <c r="AT942">
        <f t="shared" si="475"/>
        <v>-0.34999999999999964</v>
      </c>
      <c r="AU942" s="43">
        <f t="shared" si="490"/>
        <v>45016</v>
      </c>
      <c r="AV942" s="43">
        <f t="shared" si="476"/>
        <v>45016</v>
      </c>
      <c r="AW942" s="45">
        <f t="shared" si="491"/>
        <v>0.40676795580110497</v>
      </c>
      <c r="AX942" s="45">
        <f t="shared" si="492"/>
        <v>1.9355350790887762</v>
      </c>
      <c r="AY942" s="47">
        <f t="shared" si="493"/>
        <v>97.668433947713766</v>
      </c>
      <c r="AZ942" s="47">
        <f t="shared" si="494"/>
        <v>110.00310602435646</v>
      </c>
      <c r="BA942" s="43"/>
      <c r="BC942" s="2">
        <v>44868</v>
      </c>
      <c r="BD942" t="str">
        <v>912828Z9</v>
      </c>
      <c r="BE942">
        <v>30.071400000000001</v>
      </c>
      <c r="BF942">
        <v>3.0394700000000001</v>
      </c>
      <c r="BG942">
        <v>0.76070000000000004</v>
      </c>
      <c r="BH942">
        <v>110.515625</v>
      </c>
      <c r="BI942">
        <f>VLOOKUP(BD942,工作表1!$K$3:$L$1000,2,FALSE)</f>
        <v>1.5</v>
      </c>
      <c r="BJ942" t="str">
        <f>VLOOKUP(BD942,工作表1!$K$3:$M$1000,3,FALSE)</f>
        <v>2030/2/15</v>
      </c>
      <c r="BK942">
        <f t="shared" si="477"/>
        <v>4.2276499999999997</v>
      </c>
      <c r="BL942">
        <f t="shared" si="478"/>
        <v>-2.7276499999999997</v>
      </c>
      <c r="BM942" s="43">
        <f t="shared" si="495"/>
        <v>44972</v>
      </c>
      <c r="BN942" s="43">
        <f t="shared" si="479"/>
        <v>45107</v>
      </c>
      <c r="BO942" s="45">
        <f t="shared" si="496"/>
        <v>0.33016304347826086</v>
      </c>
      <c r="BP942" s="45">
        <f t="shared" si="497"/>
        <v>1.3082452352590828</v>
      </c>
      <c r="BQ942" s="47">
        <f t="shared" si="498"/>
        <v>83.351662147852196</v>
      </c>
      <c r="BR942" s="47">
        <f t="shared" si="499"/>
        <v>109.36673869565161</v>
      </c>
    </row>
    <row r="943" spans="6:70" x14ac:dyDescent="0.25">
      <c r="F943" s="2">
        <v>44889</v>
      </c>
      <c r="G943">
        <v>4.4086499999999997</v>
      </c>
      <c r="H943" s="43">
        <v>44916</v>
      </c>
      <c r="I943">
        <v>3.7509000000000001</v>
      </c>
      <c r="L943" s="2">
        <v>44868</v>
      </c>
      <c r="M943" t="str">
        <v>91282CEV</v>
      </c>
      <c r="N943">
        <v>1.6195999999999999</v>
      </c>
      <c r="O943">
        <v>3.49966</v>
      </c>
      <c r="P943">
        <v>0.8538</v>
      </c>
      <c r="Q943">
        <v>110.03125</v>
      </c>
      <c r="R943">
        <f>VLOOKUP(M943,工作表1!$A$3:$B$1000,2,FALSE)</f>
        <v>3.25</v>
      </c>
      <c r="S943" t="str">
        <f>VLOOKUP(M943,工作表1!$A$3:$C$1000,3,FALSE)</f>
        <v>2029/6/30</v>
      </c>
      <c r="T943">
        <f t="shared" si="469"/>
        <v>4.2276499999999997</v>
      </c>
      <c r="U943">
        <f t="shared" si="468"/>
        <v>-0.97764999999999969</v>
      </c>
      <c r="V943" s="43">
        <f t="shared" si="480"/>
        <v>44926</v>
      </c>
      <c r="W943" s="43">
        <f t="shared" si="470"/>
        <v>44925</v>
      </c>
      <c r="X943" s="45">
        <f t="shared" si="481"/>
        <v>1.1277322404371584</v>
      </c>
      <c r="Y943" s="45">
        <f t="shared" si="482"/>
        <v>1.6263623774234597</v>
      </c>
      <c r="Z943" s="47">
        <f t="shared" si="483"/>
        <v>93.907470496392463</v>
      </c>
      <c r="AA943" s="47">
        <f t="shared" si="484"/>
        <v>109.94457045667065</v>
      </c>
      <c r="AB943" s="45">
        <f t="shared" si="485"/>
        <v>4.2686999999999999</v>
      </c>
      <c r="AC943" s="2" t="str">
        <f t="shared" si="471"/>
        <v>TY1</v>
      </c>
      <c r="AD943">
        <f t="shared" si="472"/>
        <v>110.03125</v>
      </c>
      <c r="AE943">
        <f t="shared" si="473"/>
        <v>110.328125</v>
      </c>
      <c r="AF943" s="49">
        <f t="shared" si="500"/>
        <v>-0.296875</v>
      </c>
      <c r="AG943" s="3">
        <f t="shared" si="486"/>
        <v>109.94457045667065</v>
      </c>
      <c r="AH943">
        <f t="shared" si="487"/>
        <v>110.02830553180117</v>
      </c>
      <c r="AI943" s="51">
        <f t="shared" si="488"/>
        <v>-8.3735075130519476E-2</v>
      </c>
      <c r="AJ943" s="52">
        <f t="shared" si="489"/>
        <v>0.21313992486948052</v>
      </c>
      <c r="AK943" s="2">
        <v>44868</v>
      </c>
      <c r="AL943" t="str">
        <v>91282CFL</v>
      </c>
      <c r="AM943">
        <v>-5.3857999999999997</v>
      </c>
      <c r="AN943">
        <v>4.2622</v>
      </c>
      <c r="AO943">
        <v>0.88700000000000001</v>
      </c>
      <c r="AP943">
        <v>110.328125</v>
      </c>
      <c r="AQ943">
        <f>VLOOKUP(AL943,工作表1!$F$3:$G$1000,2,FALSE)</f>
        <v>3.875</v>
      </c>
      <c r="AR943" t="str">
        <f>VLOOKUP(AL943,工作表1!$F$3:$H$1000,3,FALSE)</f>
        <v>2029/9/30</v>
      </c>
      <c r="AS943">
        <f t="shared" si="474"/>
        <v>4.2276499999999997</v>
      </c>
      <c r="AT943">
        <f t="shared" si="475"/>
        <v>-0.35264999999999969</v>
      </c>
      <c r="AU943" s="43">
        <f t="shared" si="490"/>
        <v>45016</v>
      </c>
      <c r="AV943" s="43">
        <f t="shared" si="476"/>
        <v>45016</v>
      </c>
      <c r="AW943" s="45">
        <f t="shared" si="491"/>
        <v>0.37465469613259672</v>
      </c>
      <c r="AX943" s="45">
        <f t="shared" si="492"/>
        <v>1.9352711344887612</v>
      </c>
      <c r="AY943" s="47">
        <f t="shared" si="493"/>
        <v>97.691697137986168</v>
      </c>
      <c r="AZ943" s="47">
        <f t="shared" si="494"/>
        <v>110.02830553180117</v>
      </c>
      <c r="BA943" s="43"/>
      <c r="BC943" s="2">
        <v>44867</v>
      </c>
      <c r="BD943" t="str">
        <v>912828Z9</v>
      </c>
      <c r="BE943">
        <v>31.485700000000001</v>
      </c>
      <c r="BF943">
        <v>2.9292699999999998</v>
      </c>
      <c r="BG943">
        <v>0.76070000000000004</v>
      </c>
      <c r="BH943">
        <v>111.109375</v>
      </c>
      <c r="BI943">
        <f>VLOOKUP(BD943,工作表1!$K$3:$L$1000,2,FALSE)</f>
        <v>1.5</v>
      </c>
      <c r="BJ943" t="str">
        <f>VLOOKUP(BD943,工作表1!$K$3:$M$1000,3,FALSE)</f>
        <v>2030/2/15</v>
      </c>
      <c r="BK943">
        <f t="shared" si="477"/>
        <v>4.2012499999999999</v>
      </c>
      <c r="BL943">
        <f t="shared" si="478"/>
        <v>-2.7012499999999999</v>
      </c>
      <c r="BM943" s="43">
        <f t="shared" si="495"/>
        <v>44972</v>
      </c>
      <c r="BN943" s="43">
        <f t="shared" si="479"/>
        <v>45107</v>
      </c>
      <c r="BO943" s="45">
        <f t="shared" si="496"/>
        <v>0.32608695652173914</v>
      </c>
      <c r="BP943" s="45">
        <f t="shared" si="497"/>
        <v>1.3082787373436569</v>
      </c>
      <c r="BQ943" s="47">
        <f t="shared" si="498"/>
        <v>83.852367713308666</v>
      </c>
      <c r="BR943" s="47">
        <f t="shared" si="499"/>
        <v>110.00105159570001</v>
      </c>
    </row>
    <row r="944" spans="6:70" x14ac:dyDescent="0.25">
      <c r="F944" s="2">
        <v>44888</v>
      </c>
      <c r="G944">
        <v>4.4080000000000004</v>
      </c>
      <c r="H944" s="43">
        <v>44915</v>
      </c>
      <c r="I944">
        <v>3.7690000000000001</v>
      </c>
      <c r="L944" s="2">
        <v>44867</v>
      </c>
      <c r="M944" t="str">
        <v>91282CEV</v>
      </c>
      <c r="N944">
        <v>2.1457999999999999</v>
      </c>
      <c r="O944">
        <v>3.4207700000000001</v>
      </c>
      <c r="P944">
        <v>0.8538</v>
      </c>
      <c r="Q944">
        <v>110.625</v>
      </c>
      <c r="R944">
        <f>VLOOKUP(M944,工作表1!$A$3:$B$1000,2,FALSE)</f>
        <v>3.25</v>
      </c>
      <c r="S944" t="str">
        <f>VLOOKUP(M944,工作表1!$A$3:$C$1000,3,FALSE)</f>
        <v>2029/6/30</v>
      </c>
      <c r="T944">
        <f t="shared" si="469"/>
        <v>4.2012499999999999</v>
      </c>
      <c r="U944">
        <f t="shared" si="468"/>
        <v>-0.95124999999999993</v>
      </c>
      <c r="V944" s="43">
        <f t="shared" si="480"/>
        <v>44926</v>
      </c>
      <c r="W944" s="43">
        <f t="shared" si="470"/>
        <v>44925</v>
      </c>
      <c r="X944" s="45">
        <f t="shared" si="481"/>
        <v>1.1188524590163935</v>
      </c>
      <c r="Y944" s="45">
        <f t="shared" si="482"/>
        <v>1.6263867055917358</v>
      </c>
      <c r="Z944" s="47">
        <f t="shared" si="483"/>
        <v>94.423523659261662</v>
      </c>
      <c r="AA944" s="47">
        <f t="shared" si="484"/>
        <v>110.54332436525138</v>
      </c>
      <c r="AB944" s="45">
        <f t="shared" si="485"/>
        <v>4.2134</v>
      </c>
      <c r="AC944" s="2" t="str">
        <f t="shared" si="471"/>
        <v>TY1</v>
      </c>
      <c r="AD944">
        <f t="shared" si="472"/>
        <v>110.625</v>
      </c>
      <c r="AE944">
        <f t="shared" si="473"/>
        <v>110.921875</v>
      </c>
      <c r="AF944" s="49">
        <f t="shared" si="500"/>
        <v>-0.296875</v>
      </c>
      <c r="AG944" s="3">
        <f t="shared" si="486"/>
        <v>110.54332436525138</v>
      </c>
      <c r="AH944">
        <f t="shared" si="487"/>
        <v>110.61425876327775</v>
      </c>
      <c r="AI944" s="51">
        <f t="shared" si="488"/>
        <v>-7.0934398026366807E-2</v>
      </c>
      <c r="AJ944" s="52">
        <f t="shared" si="489"/>
        <v>0.22594060197363319</v>
      </c>
      <c r="AK944" s="2">
        <v>44867</v>
      </c>
      <c r="AL944" t="str">
        <v>91282CFL</v>
      </c>
      <c r="AM944">
        <v>-4.6973000000000003</v>
      </c>
      <c r="AN944">
        <v>4.2260900000000001</v>
      </c>
      <c r="AO944">
        <v>0.88700000000000001</v>
      </c>
      <c r="AP944">
        <v>110.921875</v>
      </c>
      <c r="AQ944">
        <f>VLOOKUP(AL944,工作表1!$F$3:$G$1000,2,FALSE)</f>
        <v>3.875</v>
      </c>
      <c r="AR944" t="str">
        <f>VLOOKUP(AL944,工作表1!$F$3:$H$1000,3,FALSE)</f>
        <v>2029/9/30</v>
      </c>
      <c r="AS944">
        <f t="shared" si="474"/>
        <v>4.2012499999999999</v>
      </c>
      <c r="AT944">
        <f t="shared" si="475"/>
        <v>-0.32624999999999993</v>
      </c>
      <c r="AU944" s="43">
        <f t="shared" si="490"/>
        <v>45016</v>
      </c>
      <c r="AV944" s="43">
        <f t="shared" si="476"/>
        <v>45016</v>
      </c>
      <c r="AW944" s="45">
        <f t="shared" si="491"/>
        <v>0.3639502762430939</v>
      </c>
      <c r="AX944" s="45">
        <f t="shared" si="492"/>
        <v>1.9351831529554226</v>
      </c>
      <c r="AY944" s="47">
        <f t="shared" si="493"/>
        <v>98.222948063362225</v>
      </c>
      <c r="AZ944" s="47">
        <f t="shared" si="494"/>
        <v>110.61425876327775</v>
      </c>
      <c r="BA944" s="43"/>
      <c r="BC944" s="2">
        <v>44866</v>
      </c>
      <c r="BD944" t="str">
        <v>912828Z9</v>
      </c>
      <c r="BE944">
        <v>31.029199999999999</v>
      </c>
      <c r="BF944">
        <v>2.9461300000000001</v>
      </c>
      <c r="BG944">
        <v>0.76070000000000004</v>
      </c>
      <c r="BH944">
        <v>111.0625</v>
      </c>
      <c r="BI944">
        <f>VLOOKUP(BD944,工作表1!$K$3:$L$1000,2,FALSE)</f>
        <v>1.5</v>
      </c>
      <c r="BJ944" t="str">
        <f>VLOOKUP(BD944,工作表1!$K$3:$M$1000,3,FALSE)</f>
        <v>2030/2/15</v>
      </c>
      <c r="BK944">
        <f t="shared" si="477"/>
        <v>4.1881000000000004</v>
      </c>
      <c r="BL944">
        <f t="shared" si="478"/>
        <v>-2.6881000000000004</v>
      </c>
      <c r="BM944" s="43">
        <f t="shared" si="495"/>
        <v>44972</v>
      </c>
      <c r="BN944" s="43">
        <f t="shared" si="479"/>
        <v>45107</v>
      </c>
      <c r="BO944" s="45">
        <f t="shared" si="496"/>
        <v>0.32201086956521741</v>
      </c>
      <c r="BP944" s="45">
        <f t="shared" si="497"/>
        <v>1.3083122394282309</v>
      </c>
      <c r="BQ944" s="47">
        <f t="shared" si="498"/>
        <v>83.805439614907783</v>
      </c>
      <c r="BR944" s="47">
        <f t="shared" si="499"/>
        <v>109.92687626492065</v>
      </c>
    </row>
    <row r="945" spans="6:70" x14ac:dyDescent="0.25">
      <c r="F945" s="2">
        <v>44887</v>
      </c>
      <c r="G945">
        <v>4.4029999999999996</v>
      </c>
      <c r="H945" s="43">
        <v>44914</v>
      </c>
      <c r="I945">
        <v>3.6743000000000001</v>
      </c>
      <c r="L945" s="2">
        <v>44866</v>
      </c>
      <c r="M945" t="str">
        <v>91282CEV</v>
      </c>
      <c r="N945">
        <v>1.8878999999999999</v>
      </c>
      <c r="O945">
        <v>3.4655300000000002</v>
      </c>
      <c r="P945">
        <v>0.8538</v>
      </c>
      <c r="Q945">
        <v>110.578125</v>
      </c>
      <c r="R945">
        <f>VLOOKUP(M945,工作表1!$A$3:$B$1000,2,FALSE)</f>
        <v>3.25</v>
      </c>
      <c r="S945" t="str">
        <f>VLOOKUP(M945,工作表1!$A$3:$C$1000,3,FALSE)</f>
        <v>2029/6/30</v>
      </c>
      <c r="T945">
        <f t="shared" si="469"/>
        <v>4.1881000000000004</v>
      </c>
      <c r="U945">
        <f t="shared" si="468"/>
        <v>-0.93810000000000038</v>
      </c>
      <c r="V945" s="43">
        <f t="shared" si="480"/>
        <v>44926</v>
      </c>
      <c r="W945" s="43">
        <f t="shared" si="470"/>
        <v>44925</v>
      </c>
      <c r="X945" s="45">
        <f t="shared" si="481"/>
        <v>1.1099726775956285</v>
      </c>
      <c r="Y945" s="45">
        <f t="shared" si="482"/>
        <v>1.6264110337600122</v>
      </c>
      <c r="Z945" s="47">
        <f t="shared" si="483"/>
        <v>94.376522624391242</v>
      </c>
      <c r="AA945" s="47">
        <f t="shared" si="484"/>
        <v>110.48493826190416</v>
      </c>
      <c r="AB945" s="45">
        <f t="shared" si="485"/>
        <v>4.1635999999999997</v>
      </c>
      <c r="AC945" s="2" t="str">
        <f t="shared" si="471"/>
        <v>TY1</v>
      </c>
      <c r="AD945">
        <f t="shared" si="472"/>
        <v>110.578125</v>
      </c>
      <c r="AE945">
        <f t="shared" si="473"/>
        <v>110.875</v>
      </c>
      <c r="AF945" s="49">
        <f t="shared" si="500"/>
        <v>-0.296875</v>
      </c>
      <c r="AG945" s="3">
        <f t="shared" si="486"/>
        <v>110.48493826190416</v>
      </c>
      <c r="AH945">
        <f t="shared" si="487"/>
        <v>110.57223187322911</v>
      </c>
      <c r="AI945" s="51">
        <f t="shared" si="488"/>
        <v>-8.729361132495228E-2</v>
      </c>
      <c r="AJ945" s="52">
        <f t="shared" si="489"/>
        <v>0.20958138867504772</v>
      </c>
      <c r="AK945" s="2">
        <v>44866</v>
      </c>
      <c r="AL945" t="str">
        <v>91282CFL</v>
      </c>
      <c r="AM945">
        <v>-4.5853000000000002</v>
      </c>
      <c r="AN945">
        <v>4.2002300000000004</v>
      </c>
      <c r="AO945">
        <v>0.88700000000000001</v>
      </c>
      <c r="AP945">
        <v>110.875</v>
      </c>
      <c r="AQ945">
        <f>VLOOKUP(AL945,工作表1!$F$3:$G$1000,2,FALSE)</f>
        <v>3.875</v>
      </c>
      <c r="AR945" t="str">
        <f>VLOOKUP(AL945,工作表1!$F$3:$H$1000,3,FALSE)</f>
        <v>2029/9/30</v>
      </c>
      <c r="AS945">
        <f t="shared" si="474"/>
        <v>4.1881000000000004</v>
      </c>
      <c r="AT945">
        <f t="shared" si="475"/>
        <v>-0.31310000000000038</v>
      </c>
      <c r="AU945" s="43">
        <f t="shared" si="490"/>
        <v>45016</v>
      </c>
      <c r="AV945" s="43">
        <f t="shared" si="476"/>
        <v>45016</v>
      </c>
      <c r="AW945" s="45">
        <f t="shared" si="491"/>
        <v>0.35324585635359118</v>
      </c>
      <c r="AX945" s="45">
        <f t="shared" si="492"/>
        <v>1.9350951714220843</v>
      </c>
      <c r="AY945" s="47">
        <f t="shared" si="493"/>
        <v>98.191843259834286</v>
      </c>
      <c r="AZ945" s="47">
        <f t="shared" si="494"/>
        <v>110.57223187322911</v>
      </c>
      <c r="BA945" s="43"/>
      <c r="BC945" s="2">
        <v>44865</v>
      </c>
      <c r="BD945" t="str">
        <v>912828Z9</v>
      </c>
      <c r="BE945">
        <v>30.099799999999998</v>
      </c>
      <c r="BF945">
        <v>2.9697</v>
      </c>
      <c r="BG945">
        <v>0.76070000000000004</v>
      </c>
      <c r="BH945">
        <v>111.0625</v>
      </c>
      <c r="BI945">
        <f>VLOOKUP(BD945,工作表1!$K$3:$L$1000,2,FALSE)</f>
        <v>1.5</v>
      </c>
      <c r="BJ945" t="str">
        <f>VLOOKUP(BD945,工作表1!$K$3:$M$1000,3,FALSE)</f>
        <v>2030/2/15</v>
      </c>
      <c r="BK945">
        <f t="shared" si="477"/>
        <v>4.17035</v>
      </c>
      <c r="BL945">
        <f t="shared" si="478"/>
        <v>-2.67035</v>
      </c>
      <c r="BM945" s="43">
        <f t="shared" si="495"/>
        <v>44972</v>
      </c>
      <c r="BN945" s="43">
        <f t="shared" si="479"/>
        <v>45107</v>
      </c>
      <c r="BO945" s="45">
        <f t="shared" si="496"/>
        <v>0.31793478260869568</v>
      </c>
      <c r="BP945" s="45">
        <f t="shared" si="497"/>
        <v>1.308345741512805</v>
      </c>
      <c r="BQ945" s="47">
        <f t="shared" si="498"/>
        <v>83.776076203780818</v>
      </c>
      <c r="BR945" s="47">
        <f t="shared" si="499"/>
        <v>109.87164688822818</v>
      </c>
    </row>
    <row r="946" spans="6:70" x14ac:dyDescent="0.25">
      <c r="F946" s="2">
        <v>44886</v>
      </c>
      <c r="G946">
        <v>4.3605499999999999</v>
      </c>
      <c r="H946" s="43">
        <v>44911</v>
      </c>
      <c r="I946">
        <v>3.5829</v>
      </c>
      <c r="L946" s="2">
        <v>44865</v>
      </c>
      <c r="M946" t="str">
        <v>91282CEV</v>
      </c>
      <c r="N946">
        <v>2.3874</v>
      </c>
      <c r="O946">
        <v>3.3484099999999999</v>
      </c>
      <c r="P946">
        <v>0.8538</v>
      </c>
      <c r="Q946">
        <v>110.59375</v>
      </c>
      <c r="R946">
        <f>VLOOKUP(M946,工作表1!$A$3:$B$1000,2,FALSE)</f>
        <v>3.25</v>
      </c>
      <c r="S946" t="str">
        <f>VLOOKUP(M946,工作表1!$A$3:$C$1000,3,FALSE)</f>
        <v>2029/6/30</v>
      </c>
      <c r="T946">
        <f t="shared" si="469"/>
        <v>4.17035</v>
      </c>
      <c r="U946">
        <f t="shared" si="468"/>
        <v>-0.92035</v>
      </c>
      <c r="V946" s="43">
        <f t="shared" si="480"/>
        <v>44926</v>
      </c>
      <c r="W946" s="43">
        <f t="shared" si="470"/>
        <v>44925</v>
      </c>
      <c r="X946" s="45">
        <f t="shared" si="481"/>
        <v>1.1010928961748634</v>
      </c>
      <c r="Y946" s="45">
        <f t="shared" si="482"/>
        <v>1.6264353619282881</v>
      </c>
      <c r="Z946" s="47">
        <f t="shared" si="483"/>
        <v>94.390731103555296</v>
      </c>
      <c r="AA946" s="47">
        <f t="shared" si="484"/>
        <v>110.49727430612081</v>
      </c>
      <c r="AB946" s="45">
        <f t="shared" si="485"/>
        <v>4.1426999999999996</v>
      </c>
      <c r="AC946" s="2" t="str">
        <f t="shared" si="471"/>
        <v>TY1</v>
      </c>
      <c r="AD946">
        <f t="shared" si="472"/>
        <v>110.59375</v>
      </c>
      <c r="AE946">
        <f t="shared" si="473"/>
        <v>110.875</v>
      </c>
      <c r="AF946" s="49">
        <f t="shared" si="500"/>
        <v>-0.28125</v>
      </c>
      <c r="AG946" s="3">
        <f t="shared" si="486"/>
        <v>110.49727430612081</v>
      </c>
      <c r="AH946">
        <f t="shared" si="487"/>
        <v>110.53756010448733</v>
      </c>
      <c r="AI946" s="51">
        <f t="shared" si="488"/>
        <v>-4.0285798366511472E-2</v>
      </c>
      <c r="AJ946" s="52">
        <f t="shared" si="489"/>
        <v>0.24096420163348853</v>
      </c>
      <c r="AK946" s="2">
        <v>44865</v>
      </c>
      <c r="AL946" t="str">
        <v>91282CFL</v>
      </c>
      <c r="AM946">
        <v>-4.9096000000000002</v>
      </c>
      <c r="AN946">
        <v>4.1985999999999999</v>
      </c>
      <c r="AO946">
        <v>0.88700000000000001</v>
      </c>
      <c r="AP946">
        <v>110.875</v>
      </c>
      <c r="AQ946">
        <f>VLOOKUP(AL946,工作表1!$F$3:$G$1000,2,FALSE)</f>
        <v>3.875</v>
      </c>
      <c r="AR946" t="str">
        <f>VLOOKUP(AL946,工作表1!$F$3:$H$1000,3,FALSE)</f>
        <v>2029/9/30</v>
      </c>
      <c r="AS946">
        <f t="shared" si="474"/>
        <v>4.17035</v>
      </c>
      <c r="AT946">
        <f t="shared" si="475"/>
        <v>-0.29535</v>
      </c>
      <c r="AU946" s="43">
        <f t="shared" si="490"/>
        <v>45016</v>
      </c>
      <c r="AV946" s="43">
        <f t="shared" si="476"/>
        <v>45016</v>
      </c>
      <c r="AW946" s="45">
        <f t="shared" si="491"/>
        <v>0.34254143646408841</v>
      </c>
      <c r="AX946" s="45">
        <f t="shared" si="492"/>
        <v>1.9350071898887458</v>
      </c>
      <c r="AY946" s="47">
        <f t="shared" si="493"/>
        <v>98.169252171127752</v>
      </c>
      <c r="AZ946" s="47">
        <f t="shared" si="494"/>
        <v>110.53756010448733</v>
      </c>
      <c r="BA946" s="43"/>
      <c r="BC946" s="2">
        <v>44862</v>
      </c>
      <c r="BD946" t="str">
        <v>912828Z9</v>
      </c>
      <c r="BE946">
        <v>28.435300000000002</v>
      </c>
      <c r="BF946">
        <v>3.0251199999999998</v>
      </c>
      <c r="BG946">
        <v>0.76070000000000004</v>
      </c>
      <c r="BH946">
        <v>111.484375</v>
      </c>
      <c r="BI946">
        <f>VLOOKUP(BD946,工作表1!$K$3:$L$1000,2,FALSE)</f>
        <v>1.5</v>
      </c>
      <c r="BJ946" t="str">
        <f>VLOOKUP(BD946,工作表1!$K$3:$M$1000,3,FALSE)</f>
        <v>2030/2/15</v>
      </c>
      <c r="BK946">
        <f t="shared" si="477"/>
        <v>4.1416000000000004</v>
      </c>
      <c r="BL946">
        <f t="shared" si="478"/>
        <v>-2.6416000000000004</v>
      </c>
      <c r="BM946" s="43">
        <f t="shared" si="495"/>
        <v>44972</v>
      </c>
      <c r="BN946" s="43">
        <f t="shared" si="479"/>
        <v>45107</v>
      </c>
      <c r="BO946" s="45">
        <f t="shared" si="496"/>
        <v>0.31385869565217395</v>
      </c>
      <c r="BP946" s="45">
        <f t="shared" si="497"/>
        <v>1.3083792435973796</v>
      </c>
      <c r="BQ946" s="47">
        <f t="shared" si="498"/>
        <v>84.056607580022771</v>
      </c>
      <c r="BR946" s="47">
        <f t="shared" si="499"/>
        <v>110.2139483802269</v>
      </c>
    </row>
    <row r="947" spans="6:70" x14ac:dyDescent="0.25">
      <c r="F947" s="2">
        <v>44883</v>
      </c>
      <c r="G947">
        <v>4.3445</v>
      </c>
      <c r="H947" s="43">
        <v>44910</v>
      </c>
      <c r="I947">
        <v>3.5528</v>
      </c>
      <c r="L947" s="2">
        <v>44862</v>
      </c>
      <c r="M947" t="str">
        <v>91282CEV</v>
      </c>
      <c r="N947">
        <v>1.7226999999999999</v>
      </c>
      <c r="O947">
        <v>3.4539599999999999</v>
      </c>
      <c r="P947">
        <v>0.8538</v>
      </c>
      <c r="Q947">
        <v>111</v>
      </c>
      <c r="R947">
        <f>VLOOKUP(M947,工作表1!$A$3:$B$1000,2,FALSE)</f>
        <v>3.25</v>
      </c>
      <c r="S947" t="str">
        <f>VLOOKUP(M947,工作表1!$A$3:$C$1000,3,FALSE)</f>
        <v>2029/6/30</v>
      </c>
      <c r="T947">
        <f t="shared" si="469"/>
        <v>4.1416000000000004</v>
      </c>
      <c r="U947">
        <f t="shared" si="468"/>
        <v>-0.89160000000000039</v>
      </c>
      <c r="V947" s="43">
        <f t="shared" si="480"/>
        <v>44926</v>
      </c>
      <c r="W947" s="43">
        <f t="shared" si="470"/>
        <v>44925</v>
      </c>
      <c r="X947" s="45">
        <f t="shared" si="481"/>
        <v>1.0922131147540983</v>
      </c>
      <c r="Y947" s="45">
        <f t="shared" si="482"/>
        <v>1.626459690096564</v>
      </c>
      <c r="Z947" s="47">
        <f t="shared" si="483"/>
        <v>94.717737708240961</v>
      </c>
      <c r="AA947" s="47">
        <f t="shared" si="484"/>
        <v>110.87370754063635</v>
      </c>
      <c r="AB947" s="45">
        <f t="shared" si="485"/>
        <v>4.0983999999999998</v>
      </c>
      <c r="AC947" s="2" t="str">
        <f t="shared" si="471"/>
        <v>TY1</v>
      </c>
      <c r="AD947">
        <f t="shared" si="472"/>
        <v>111</v>
      </c>
      <c r="AE947">
        <f t="shared" si="473"/>
        <v>111.296875</v>
      </c>
      <c r="AF947" s="49">
        <f t="shared" si="500"/>
        <v>-0.296875</v>
      </c>
      <c r="AG947" s="3">
        <f t="shared" si="486"/>
        <v>110.87370754063635</v>
      </c>
      <c r="AH947">
        <f t="shared" si="487"/>
        <v>110.90968174162821</v>
      </c>
      <c r="AI947" s="51">
        <f t="shared" si="488"/>
        <v>-3.5974200991859107E-2</v>
      </c>
      <c r="AJ947" s="52">
        <f t="shared" si="489"/>
        <v>0.26090079900814089</v>
      </c>
      <c r="AK947" s="2">
        <v>44862</v>
      </c>
      <c r="AL947" t="str">
        <v>91282CFL</v>
      </c>
      <c r="AM947">
        <v>-6.1707000000000001</v>
      </c>
      <c r="AN947">
        <v>4.2558800000000003</v>
      </c>
      <c r="AO947">
        <v>0.88700000000000001</v>
      </c>
      <c r="AP947">
        <v>111.296875</v>
      </c>
      <c r="AQ947">
        <f>VLOOKUP(AL947,工作表1!$F$3:$G$1000,2,FALSE)</f>
        <v>3.875</v>
      </c>
      <c r="AR947" t="str">
        <f>VLOOKUP(AL947,工作表1!$F$3:$H$1000,3,FALSE)</f>
        <v>2029/9/30</v>
      </c>
      <c r="AS947">
        <f t="shared" si="474"/>
        <v>4.1416000000000004</v>
      </c>
      <c r="AT947">
        <f t="shared" si="475"/>
        <v>-0.26660000000000039</v>
      </c>
      <c r="AU947" s="43">
        <f t="shared" si="490"/>
        <v>45016</v>
      </c>
      <c r="AV947" s="43">
        <f t="shared" si="476"/>
        <v>45016</v>
      </c>
      <c r="AW947" s="45">
        <f t="shared" si="491"/>
        <v>0.33183701657458564</v>
      </c>
      <c r="AX947" s="45">
        <f t="shared" si="492"/>
        <v>1.9349192083554076</v>
      </c>
      <c r="AY947" s="47">
        <f t="shared" si="493"/>
        <v>98.512199333439128</v>
      </c>
      <c r="AZ947" s="47">
        <f t="shared" si="494"/>
        <v>110.90968174162821</v>
      </c>
      <c r="BA947" s="43"/>
      <c r="BC947" s="2">
        <v>44861</v>
      </c>
      <c r="BD947" t="str">
        <v>912828Z9</v>
      </c>
      <c r="BE947">
        <v>27.001300000000001</v>
      </c>
      <c r="BF947">
        <v>3.0318900000000002</v>
      </c>
      <c r="BG947">
        <v>0.76070000000000004</v>
      </c>
      <c r="BH947">
        <v>112.171875</v>
      </c>
      <c r="BI947">
        <f>VLOOKUP(BD947,工作表1!$K$3:$L$1000,2,FALSE)</f>
        <v>1.5</v>
      </c>
      <c r="BJ947" t="str">
        <f>VLOOKUP(BD947,工作表1!$K$3:$M$1000,3,FALSE)</f>
        <v>2030/2/15</v>
      </c>
      <c r="BK947">
        <f t="shared" si="477"/>
        <v>4.1109999999999998</v>
      </c>
      <c r="BL947">
        <f t="shared" si="478"/>
        <v>-2.6109999999999998</v>
      </c>
      <c r="BM947" s="43">
        <f t="shared" si="495"/>
        <v>44972</v>
      </c>
      <c r="BN947" s="43">
        <f t="shared" si="479"/>
        <v>45107</v>
      </c>
      <c r="BO947" s="45">
        <f t="shared" si="496"/>
        <v>0.3016304347826087</v>
      </c>
      <c r="BP947" s="45">
        <f t="shared" si="497"/>
        <v>1.3084797498511018</v>
      </c>
      <c r="BQ947" s="47">
        <f t="shared" si="498"/>
        <v>84.570473729730978</v>
      </c>
      <c r="BR947" s="47">
        <f t="shared" si="499"/>
        <v>110.85855576711519</v>
      </c>
    </row>
    <row r="948" spans="6:70" x14ac:dyDescent="0.25">
      <c r="F948" s="2">
        <v>44882</v>
      </c>
      <c r="G948">
        <v>4.3205</v>
      </c>
      <c r="H948" s="43">
        <v>44909</v>
      </c>
      <c r="I948">
        <v>3.5605000000000002</v>
      </c>
      <c r="L948" s="2">
        <v>44861</v>
      </c>
      <c r="M948" t="str">
        <v>91282CEV</v>
      </c>
      <c r="N948">
        <v>2.0564</v>
      </c>
      <c r="O948">
        <v>3.3870900000000002</v>
      </c>
      <c r="P948">
        <v>0.8538</v>
      </c>
      <c r="Q948">
        <v>111.6875</v>
      </c>
      <c r="R948">
        <f>VLOOKUP(M948,工作表1!$A$3:$B$1000,2,FALSE)</f>
        <v>3.25</v>
      </c>
      <c r="S948" t="str">
        <f>VLOOKUP(M948,工作表1!$A$3:$C$1000,3,FALSE)</f>
        <v>2029/6/30</v>
      </c>
      <c r="T948">
        <f t="shared" si="469"/>
        <v>4.1109999999999998</v>
      </c>
      <c r="U948">
        <f t="shared" si="468"/>
        <v>-0.86099999999999977</v>
      </c>
      <c r="V948" s="43">
        <f t="shared" si="480"/>
        <v>44926</v>
      </c>
      <c r="W948" s="43">
        <f t="shared" si="470"/>
        <v>44925</v>
      </c>
      <c r="X948" s="45">
        <f t="shared" si="481"/>
        <v>1.0655737704918031</v>
      </c>
      <c r="Y948" s="45">
        <f t="shared" si="482"/>
        <v>1.6265326746013922</v>
      </c>
      <c r="Z948" s="47">
        <f t="shared" si="483"/>
        <v>95.330230233389358</v>
      </c>
      <c r="AA948" s="47">
        <f t="shared" si="484"/>
        <v>111.58165930292975</v>
      </c>
      <c r="AB948" s="45">
        <f t="shared" si="485"/>
        <v>3.9866000000000001</v>
      </c>
      <c r="AC948" s="2" t="str">
        <f t="shared" si="471"/>
        <v>TY1</v>
      </c>
      <c r="AD948">
        <f t="shared" si="472"/>
        <v>111.6875</v>
      </c>
      <c r="AE948">
        <f t="shared" si="473"/>
        <v>111.984375</v>
      </c>
      <c r="AF948" s="49">
        <f t="shared" si="500"/>
        <v>-0.296875</v>
      </c>
      <c r="AG948" s="3">
        <f t="shared" si="486"/>
        <v>111.58165930292975</v>
      </c>
      <c r="AH948">
        <f t="shared" si="487"/>
        <v>111.60473721736233</v>
      </c>
      <c r="AI948" s="51">
        <f t="shared" si="488"/>
        <v>-2.3077914432576563E-2</v>
      </c>
      <c r="AJ948" s="52">
        <f t="shared" si="489"/>
        <v>0.27379708556742344</v>
      </c>
      <c r="AK948" s="2">
        <v>44861</v>
      </c>
      <c r="AL948" t="str">
        <v>91282CFL</v>
      </c>
      <c r="AM948">
        <v>-6.2202999999999999</v>
      </c>
      <c r="AN948">
        <v>4.2248200000000002</v>
      </c>
      <c r="AO948">
        <v>0.88700000000000001</v>
      </c>
      <c r="AP948">
        <v>111.984375</v>
      </c>
      <c r="AQ948">
        <f>VLOOKUP(AL948,工作表1!$F$3:$G$1000,2,FALSE)</f>
        <v>3.875</v>
      </c>
      <c r="AR948" t="str">
        <f>VLOOKUP(AL948,工作表1!$F$3:$H$1000,3,FALSE)</f>
        <v>2029/9/30</v>
      </c>
      <c r="AS948">
        <f t="shared" si="474"/>
        <v>4.1109999999999998</v>
      </c>
      <c r="AT948">
        <f t="shared" si="475"/>
        <v>-0.23599999999999977</v>
      </c>
      <c r="AU948" s="43">
        <f t="shared" si="490"/>
        <v>45016</v>
      </c>
      <c r="AV948" s="43">
        <f t="shared" si="476"/>
        <v>45016</v>
      </c>
      <c r="AW948" s="45">
        <f t="shared" si="491"/>
        <v>0.29972375690607733</v>
      </c>
      <c r="AX948" s="45">
        <f t="shared" si="492"/>
        <v>1.9346552637553924</v>
      </c>
      <c r="AY948" s="47">
        <f t="shared" si="493"/>
        <v>99.144491850917589</v>
      </c>
      <c r="AZ948" s="47">
        <f t="shared" si="494"/>
        <v>111.60473721736233</v>
      </c>
      <c r="BA948" s="43"/>
      <c r="BC948" s="2">
        <v>44860</v>
      </c>
      <c r="BD948" t="str">
        <v>912828Z9</v>
      </c>
      <c r="BE948">
        <v>26.128299999999999</v>
      </c>
      <c r="BF948">
        <v>3.12188</v>
      </c>
      <c r="BG948">
        <v>0.76070000000000004</v>
      </c>
      <c r="BH948">
        <v>111.59375</v>
      </c>
      <c r="BI948">
        <f>VLOOKUP(BD948,工作表1!$K$3:$L$1000,2,FALSE)</f>
        <v>1.5</v>
      </c>
      <c r="BJ948" t="str">
        <f>VLOOKUP(BD948,工作表1!$K$3:$M$1000,3,FALSE)</f>
        <v>2030/2/15</v>
      </c>
      <c r="BK948">
        <f t="shared" si="477"/>
        <v>4.0901500000000004</v>
      </c>
      <c r="BL948">
        <f t="shared" si="478"/>
        <v>-2.5901500000000004</v>
      </c>
      <c r="BM948" s="43">
        <f t="shared" si="495"/>
        <v>44972</v>
      </c>
      <c r="BN948" s="43">
        <f t="shared" si="479"/>
        <v>45107</v>
      </c>
      <c r="BO948" s="45">
        <f t="shared" si="496"/>
        <v>0.29755434782608692</v>
      </c>
      <c r="BP948" s="45">
        <f t="shared" si="497"/>
        <v>1.3085132519356759</v>
      </c>
      <c r="BQ948" s="47">
        <f t="shared" si="498"/>
        <v>84.085557327120867</v>
      </c>
      <c r="BR948" s="47">
        <f t="shared" si="499"/>
        <v>110.20107580640681</v>
      </c>
    </row>
    <row r="949" spans="6:70" x14ac:dyDescent="0.25">
      <c r="F949" s="2">
        <v>44881</v>
      </c>
      <c r="G949">
        <v>4.29284</v>
      </c>
      <c r="H949" s="43">
        <v>44908</v>
      </c>
      <c r="I949">
        <v>3.5910000000000002</v>
      </c>
      <c r="L949" s="2">
        <v>44860</v>
      </c>
      <c r="M949" t="str">
        <v>91282CEV</v>
      </c>
      <c r="N949">
        <v>1.3779999999999999</v>
      </c>
      <c r="O949">
        <v>3.4553699999999998</v>
      </c>
      <c r="P949">
        <v>0.8538</v>
      </c>
      <c r="Q949">
        <v>111.09375</v>
      </c>
      <c r="R949">
        <f>VLOOKUP(M949,工作表1!$A$3:$B$1000,2,FALSE)</f>
        <v>3.25</v>
      </c>
      <c r="S949" t="str">
        <f>VLOOKUP(M949,工作表1!$A$3:$C$1000,3,FALSE)</f>
        <v>2029/6/30</v>
      </c>
      <c r="T949">
        <f t="shared" si="469"/>
        <v>4.0901500000000004</v>
      </c>
      <c r="U949">
        <f t="shared" si="468"/>
        <v>-0.8401500000000004</v>
      </c>
      <c r="V949" s="43">
        <f t="shared" si="480"/>
        <v>44926</v>
      </c>
      <c r="W949" s="43">
        <f t="shared" si="470"/>
        <v>44925</v>
      </c>
      <c r="X949" s="45">
        <f t="shared" si="481"/>
        <v>1.0566939890710381</v>
      </c>
      <c r="Y949" s="45">
        <f t="shared" si="482"/>
        <v>1.6265570027696681</v>
      </c>
      <c r="Z949" s="47">
        <f t="shared" si="483"/>
        <v>94.814378380255164</v>
      </c>
      <c r="AA949" s="47">
        <f t="shared" si="484"/>
        <v>110.97198534731764</v>
      </c>
      <c r="AB949" s="45">
        <f t="shared" si="485"/>
        <v>4.0941999999999998</v>
      </c>
      <c r="AC949" s="2" t="str">
        <f t="shared" si="471"/>
        <v>TY1</v>
      </c>
      <c r="AD949">
        <f t="shared" si="472"/>
        <v>111.09375</v>
      </c>
      <c r="AE949">
        <f t="shared" si="473"/>
        <v>111.40625</v>
      </c>
      <c r="AF949" s="49">
        <f t="shared" si="500"/>
        <v>-0.3125</v>
      </c>
      <c r="AG949" s="3">
        <f t="shared" si="486"/>
        <v>110.97198534731764</v>
      </c>
      <c r="AH949">
        <f t="shared" si="487"/>
        <v>111.02995426827219</v>
      </c>
      <c r="AI949" s="51">
        <f t="shared" si="488"/>
        <v>-5.796892095455064E-2</v>
      </c>
      <c r="AJ949" s="52">
        <f t="shared" si="489"/>
        <v>0.25453107904544936</v>
      </c>
      <c r="AK949" s="2">
        <v>44860</v>
      </c>
      <c r="AL949" t="str">
        <v>91282CFL</v>
      </c>
      <c r="AM949">
        <v>-6.9020999999999999</v>
      </c>
      <c r="AN949">
        <v>4.2142299999999997</v>
      </c>
      <c r="AO949">
        <v>0.88700000000000001</v>
      </c>
      <c r="AP949">
        <v>111.40625</v>
      </c>
      <c r="AQ949">
        <f>VLOOKUP(AL949,工作表1!$F$3:$G$1000,2,FALSE)</f>
        <v>3.875</v>
      </c>
      <c r="AR949" t="str">
        <f>VLOOKUP(AL949,工作表1!$F$3:$H$1000,3,FALSE)</f>
        <v>2029/9/30</v>
      </c>
      <c r="AS949">
        <f t="shared" si="474"/>
        <v>4.0901500000000004</v>
      </c>
      <c r="AT949">
        <f t="shared" si="475"/>
        <v>-0.2151500000000004</v>
      </c>
      <c r="AU949" s="43">
        <f t="shared" si="490"/>
        <v>45016</v>
      </c>
      <c r="AV949" s="43">
        <f t="shared" si="476"/>
        <v>45016</v>
      </c>
      <c r="AW949" s="45">
        <f t="shared" si="491"/>
        <v>0.28901933701657462</v>
      </c>
      <c r="AX949" s="45">
        <f t="shared" si="492"/>
        <v>1.9345672822220539</v>
      </c>
      <c r="AY949" s="47">
        <f t="shared" si="493"/>
        <v>98.644617561908717</v>
      </c>
      <c r="AZ949" s="47">
        <f t="shared" si="494"/>
        <v>111.02995426827219</v>
      </c>
      <c r="BA949" s="43"/>
      <c r="BC949" s="2">
        <v>44859</v>
      </c>
      <c r="BD949" t="str">
        <v>912828Z9</v>
      </c>
      <c r="BE949">
        <v>24.178599999999999</v>
      </c>
      <c r="BF949">
        <v>3.2744900000000001</v>
      </c>
      <c r="BG949">
        <v>0.76070000000000004</v>
      </c>
      <c r="BH949">
        <v>111.0625</v>
      </c>
      <c r="BI949">
        <f>VLOOKUP(BD949,工作表1!$K$3:$L$1000,2,FALSE)</f>
        <v>1.5</v>
      </c>
      <c r="BJ949" t="str">
        <f>VLOOKUP(BD949,工作表1!$K$3:$M$1000,3,FALSE)</f>
        <v>2030/2/15</v>
      </c>
      <c r="BK949">
        <f t="shared" si="477"/>
        <v>4.0910700000000002</v>
      </c>
      <c r="BL949">
        <f t="shared" si="478"/>
        <v>-2.5910700000000002</v>
      </c>
      <c r="BM949" s="43">
        <f t="shared" si="495"/>
        <v>44972</v>
      </c>
      <c r="BN949" s="43">
        <f t="shared" si="479"/>
        <v>45107</v>
      </c>
      <c r="BO949" s="45">
        <f t="shared" si="496"/>
        <v>0.29347826086956524</v>
      </c>
      <c r="BP949" s="45">
        <f t="shared" si="497"/>
        <v>1.3085467540202502</v>
      </c>
      <c r="BQ949" s="47">
        <f t="shared" si="498"/>
        <v>83.60024066597019</v>
      </c>
      <c r="BR949" s="47">
        <f t="shared" si="499"/>
        <v>109.56255278932268</v>
      </c>
    </row>
    <row r="950" spans="6:70" x14ac:dyDescent="0.25">
      <c r="F950" s="2">
        <v>44880</v>
      </c>
      <c r="G950">
        <v>4.2685000000000004</v>
      </c>
      <c r="H950" s="43">
        <v>44907</v>
      </c>
      <c r="I950">
        <v>3.7233000000000001</v>
      </c>
      <c r="L950" s="2">
        <v>44859</v>
      </c>
      <c r="M950" t="str">
        <v>91282CEV</v>
      </c>
      <c r="N950">
        <v>1.0911</v>
      </c>
      <c r="O950">
        <v>3.4670800000000002</v>
      </c>
      <c r="P950">
        <v>0.8538</v>
      </c>
      <c r="Q950">
        <v>110.5625</v>
      </c>
      <c r="R950">
        <f>VLOOKUP(M950,工作表1!$A$3:$B$1000,2,FALSE)</f>
        <v>3.25</v>
      </c>
      <c r="S950" t="str">
        <f>VLOOKUP(M950,工作表1!$A$3:$C$1000,3,FALSE)</f>
        <v>2029/6/30</v>
      </c>
      <c r="T950">
        <f t="shared" si="469"/>
        <v>4.0910700000000002</v>
      </c>
      <c r="U950">
        <f t="shared" si="468"/>
        <v>-0.84107000000000021</v>
      </c>
      <c r="V950" s="43">
        <f t="shared" si="480"/>
        <v>44926</v>
      </c>
      <c r="W950" s="43">
        <f t="shared" si="470"/>
        <v>44925</v>
      </c>
      <c r="X950" s="45">
        <f t="shared" si="481"/>
        <v>1.0478142076502732</v>
      </c>
      <c r="Y950" s="45">
        <f t="shared" si="482"/>
        <v>1.6265813309379444</v>
      </c>
      <c r="Z950" s="47">
        <f t="shared" si="483"/>
        <v>94.361390176881713</v>
      </c>
      <c r="AA950" s="47">
        <f t="shared" si="484"/>
        <v>110.44040756278991</v>
      </c>
      <c r="AB950" s="45">
        <f t="shared" si="485"/>
        <v>4.1733000000000002</v>
      </c>
      <c r="AC950" s="2" t="str">
        <f t="shared" si="471"/>
        <v>TY1</v>
      </c>
      <c r="AD950">
        <f t="shared" si="472"/>
        <v>110.5625</v>
      </c>
      <c r="AE950">
        <f t="shared" si="473"/>
        <v>110.875</v>
      </c>
      <c r="AF950" s="49">
        <f t="shared" si="500"/>
        <v>-0.3125</v>
      </c>
      <c r="AG950" s="3">
        <f t="shared" si="486"/>
        <v>110.44040756278991</v>
      </c>
      <c r="AH950">
        <f t="shared" si="487"/>
        <v>110.48299849065727</v>
      </c>
      <c r="AI950" s="51">
        <f t="shared" si="488"/>
        <v>-4.2590927867351525E-2</v>
      </c>
      <c r="AJ950" s="52">
        <f t="shared" si="489"/>
        <v>0.26990907213264848</v>
      </c>
      <c r="AK950" s="2">
        <v>44859</v>
      </c>
      <c r="AL950" t="str">
        <v>91282CFL</v>
      </c>
      <c r="AM950">
        <v>-8.1780000000000008</v>
      </c>
      <c r="AN950">
        <v>4.26396</v>
      </c>
      <c r="AO950">
        <v>0.88700000000000001</v>
      </c>
      <c r="AP950">
        <v>110.875</v>
      </c>
      <c r="AQ950">
        <f>VLOOKUP(AL950,工作表1!$F$3:$G$1000,2,FALSE)</f>
        <v>3.875</v>
      </c>
      <c r="AR950" t="str">
        <f>VLOOKUP(AL950,工作表1!$F$3:$H$1000,3,FALSE)</f>
        <v>2029/9/30</v>
      </c>
      <c r="AS950">
        <f t="shared" si="474"/>
        <v>4.0910700000000002</v>
      </c>
      <c r="AT950">
        <f t="shared" si="475"/>
        <v>-0.21607000000000021</v>
      </c>
      <c r="AU950" s="43">
        <f t="shared" si="490"/>
        <v>45016</v>
      </c>
      <c r="AV950" s="43">
        <f t="shared" si="476"/>
        <v>45016</v>
      </c>
      <c r="AW950" s="45">
        <f t="shared" si="491"/>
        <v>0.27831491712707179</v>
      </c>
      <c r="AX950" s="45">
        <f t="shared" si="492"/>
        <v>1.9344793006887158</v>
      </c>
      <c r="AY950" s="47">
        <f t="shared" si="493"/>
        <v>98.160108140665045</v>
      </c>
      <c r="AZ950" s="47">
        <f t="shared" si="494"/>
        <v>110.48299849065727</v>
      </c>
      <c r="BA950" s="43"/>
      <c r="BC950" s="2">
        <v>44858</v>
      </c>
      <c r="BD950" t="str">
        <v>912828Z9</v>
      </c>
      <c r="BE950">
        <v>21.401499999999999</v>
      </c>
      <c r="BF950">
        <v>3.4317700000000002</v>
      </c>
      <c r="BG950">
        <v>0.76070000000000004</v>
      </c>
      <c r="BH950">
        <v>110.21875</v>
      </c>
      <c r="BI950">
        <f>VLOOKUP(BD950,工作表1!$K$3:$L$1000,2,FALSE)</f>
        <v>1.5</v>
      </c>
      <c r="BJ950" t="str">
        <f>VLOOKUP(BD950,工作表1!$K$3:$M$1000,3,FALSE)</f>
        <v>2030/2/15</v>
      </c>
      <c r="BK950">
        <f t="shared" si="477"/>
        <v>4.085</v>
      </c>
      <c r="BL950">
        <f t="shared" si="478"/>
        <v>-2.585</v>
      </c>
      <c r="BM950" s="43">
        <f t="shared" si="495"/>
        <v>44972</v>
      </c>
      <c r="BN950" s="43">
        <f t="shared" si="479"/>
        <v>45107</v>
      </c>
      <c r="BO950" s="45">
        <f t="shared" si="496"/>
        <v>0.28940217391304346</v>
      </c>
      <c r="BP950" s="45">
        <f t="shared" si="497"/>
        <v>1.3085802561048243</v>
      </c>
      <c r="BQ950" s="47">
        <f t="shared" si="498"/>
        <v>82.865013405911156</v>
      </c>
      <c r="BR950" s="47">
        <f t="shared" si="499"/>
        <v>108.58917921205641</v>
      </c>
    </row>
    <row r="951" spans="6:70" x14ac:dyDescent="0.25">
      <c r="F951" s="2">
        <v>44879</v>
      </c>
      <c r="G951">
        <v>4.2663000000000002</v>
      </c>
      <c r="H951" s="43">
        <v>44904</v>
      </c>
      <c r="I951">
        <v>3.6953</v>
      </c>
      <c r="L951" s="2">
        <v>44858</v>
      </c>
      <c r="M951" t="str">
        <v>91282CEV</v>
      </c>
      <c r="N951">
        <v>0.49909999999999999</v>
      </c>
      <c r="O951">
        <v>3.5591599999999999</v>
      </c>
      <c r="P951">
        <v>0.8538</v>
      </c>
      <c r="Q951">
        <v>109.734375</v>
      </c>
      <c r="R951">
        <f>VLOOKUP(M951,工作表1!$A$3:$B$1000,2,FALSE)</f>
        <v>3.25</v>
      </c>
      <c r="S951" t="str">
        <f>VLOOKUP(M951,工作表1!$A$3:$C$1000,3,FALSE)</f>
        <v>2029/6/30</v>
      </c>
      <c r="T951">
        <f t="shared" si="469"/>
        <v>4.085</v>
      </c>
      <c r="U951">
        <f t="shared" si="468"/>
        <v>-0.83499999999999996</v>
      </c>
      <c r="V951" s="43">
        <f t="shared" si="480"/>
        <v>44926</v>
      </c>
      <c r="W951" s="43">
        <f t="shared" si="470"/>
        <v>44925</v>
      </c>
      <c r="X951" s="45">
        <f t="shared" si="481"/>
        <v>1.0389344262295084</v>
      </c>
      <c r="Y951" s="45">
        <f t="shared" si="482"/>
        <v>1.6266056591062208</v>
      </c>
      <c r="Z951" s="47">
        <f t="shared" si="483"/>
        <v>93.623759023396943</v>
      </c>
      <c r="AA951" s="47">
        <f t="shared" si="484"/>
        <v>109.57395118959951</v>
      </c>
      <c r="AB951" s="45">
        <f t="shared" si="485"/>
        <v>4.3060999999999998</v>
      </c>
      <c r="AC951" s="2" t="str">
        <f t="shared" si="471"/>
        <v>TY1</v>
      </c>
      <c r="AD951">
        <f t="shared" si="472"/>
        <v>109.734375</v>
      </c>
      <c r="AE951">
        <f t="shared" si="473"/>
        <v>110.03125</v>
      </c>
      <c r="AF951" s="49">
        <f t="shared" si="500"/>
        <v>-0.296875</v>
      </c>
      <c r="AG951" s="3">
        <f t="shared" si="486"/>
        <v>109.57395118959951</v>
      </c>
      <c r="AH951">
        <f t="shared" si="487"/>
        <v>109.66156393924813</v>
      </c>
      <c r="AI951" s="51">
        <f t="shared" si="488"/>
        <v>-8.7612749648613431E-2</v>
      </c>
      <c r="AJ951" s="52">
        <f t="shared" si="489"/>
        <v>0.20926225035138657</v>
      </c>
      <c r="AK951" s="2">
        <v>44858</v>
      </c>
      <c r="AL951" t="str">
        <v>91282CFL</v>
      </c>
      <c r="AM951">
        <v>-7.3334999999999999</v>
      </c>
      <c r="AN951">
        <v>4.1865800000000002</v>
      </c>
      <c r="AO951">
        <v>0.88700000000000001</v>
      </c>
      <c r="AP951">
        <v>110.03125</v>
      </c>
      <c r="AQ951">
        <f>VLOOKUP(AL951,工作表1!$F$3:$G$1000,2,FALSE)</f>
        <v>3.875</v>
      </c>
      <c r="AR951" t="str">
        <f>VLOOKUP(AL951,工作表1!$F$3:$H$1000,3,FALSE)</f>
        <v>2029/9/30</v>
      </c>
      <c r="AS951">
        <f t="shared" si="474"/>
        <v>4.085</v>
      </c>
      <c r="AT951">
        <f t="shared" si="475"/>
        <v>-0.20999999999999996</v>
      </c>
      <c r="AU951" s="43">
        <f t="shared" si="490"/>
        <v>45016</v>
      </c>
      <c r="AV951" s="43">
        <f t="shared" si="476"/>
        <v>45016</v>
      </c>
      <c r="AW951" s="45">
        <f t="shared" si="491"/>
        <v>0.26761049723756908</v>
      </c>
      <c r="AX951" s="45">
        <f t="shared" si="492"/>
        <v>1.9343913191553772</v>
      </c>
      <c r="AY951" s="47">
        <f t="shared" si="493"/>
        <v>97.435179352621446</v>
      </c>
      <c r="AZ951" s="47">
        <f t="shared" si="494"/>
        <v>109.66156393924813</v>
      </c>
      <c r="BA951" s="43"/>
      <c r="BC951" s="2">
        <v>44855</v>
      </c>
      <c r="BD951" t="str">
        <v>912828Z9</v>
      </c>
      <c r="BE951">
        <v>21.390699999999999</v>
      </c>
      <c r="BF951">
        <v>3.38931</v>
      </c>
      <c r="BG951">
        <v>0.76070000000000004</v>
      </c>
      <c r="BH951">
        <v>110.296875</v>
      </c>
      <c r="BI951">
        <f>VLOOKUP(BD951,工作表1!$K$3:$L$1000,2,FALSE)</f>
        <v>1.5</v>
      </c>
      <c r="BJ951" t="str">
        <f>VLOOKUP(BD951,工作表1!$K$3:$M$1000,3,FALSE)</f>
        <v>2030/2/15</v>
      </c>
      <c r="BK951">
        <f t="shared" si="477"/>
        <v>4.0570000000000004</v>
      </c>
      <c r="BL951">
        <f t="shared" si="478"/>
        <v>-2.5570000000000004</v>
      </c>
      <c r="BM951" s="43">
        <f t="shared" si="495"/>
        <v>44972</v>
      </c>
      <c r="BN951" s="43">
        <f t="shared" si="479"/>
        <v>45107</v>
      </c>
      <c r="BO951" s="45">
        <f t="shared" si="496"/>
        <v>0.28532608695652173</v>
      </c>
      <c r="BP951" s="45">
        <f t="shared" si="497"/>
        <v>1.3086137581893984</v>
      </c>
      <c r="BQ951" s="47">
        <f t="shared" si="498"/>
        <v>82.94366277287655</v>
      </c>
      <c r="BR951" s="47">
        <f t="shared" si="499"/>
        <v>108.66572630627981</v>
      </c>
    </row>
    <row r="952" spans="6:70" x14ac:dyDescent="0.25">
      <c r="F952" s="2">
        <v>44876</v>
      </c>
      <c r="G952">
        <v>4.258</v>
      </c>
      <c r="H952" s="43">
        <v>44903</v>
      </c>
      <c r="I952">
        <v>3.6219000000000001</v>
      </c>
      <c r="L952" s="2">
        <v>44855</v>
      </c>
      <c r="M952" t="str">
        <v>91282CEV</v>
      </c>
      <c r="N952">
        <v>0.59630000000000005</v>
      </c>
      <c r="O952">
        <v>3.5023200000000001</v>
      </c>
      <c r="P952">
        <v>0.8538</v>
      </c>
      <c r="Q952">
        <v>109.796875</v>
      </c>
      <c r="R952">
        <f>VLOOKUP(M952,工作表1!$A$3:$B$1000,2,FALSE)</f>
        <v>3.25</v>
      </c>
      <c r="S952" t="str">
        <f>VLOOKUP(M952,工作表1!$A$3:$C$1000,3,FALSE)</f>
        <v>2029/6/30</v>
      </c>
      <c r="T952">
        <f t="shared" si="469"/>
        <v>4.0570000000000004</v>
      </c>
      <c r="U952">
        <f t="shared" si="468"/>
        <v>-0.80700000000000038</v>
      </c>
      <c r="V952" s="43">
        <f t="shared" si="480"/>
        <v>44926</v>
      </c>
      <c r="W952" s="43">
        <f t="shared" si="470"/>
        <v>44925</v>
      </c>
      <c r="X952" s="45">
        <f t="shared" si="481"/>
        <v>1.0300546448087433</v>
      </c>
      <c r="Y952" s="45">
        <f t="shared" si="482"/>
        <v>1.6266299872744967</v>
      </c>
      <c r="Z952" s="47">
        <f t="shared" si="483"/>
        <v>93.686903719385654</v>
      </c>
      <c r="AA952" s="47">
        <f t="shared" si="484"/>
        <v>109.64057131041774</v>
      </c>
      <c r="AB952" s="45">
        <f t="shared" si="485"/>
        <v>4.2847</v>
      </c>
      <c r="AC952" s="2" t="str">
        <f t="shared" si="471"/>
        <v>TY1</v>
      </c>
      <c r="AD952">
        <f t="shared" si="472"/>
        <v>109.796875</v>
      </c>
      <c r="AE952">
        <f t="shared" si="473"/>
        <v>110.109375</v>
      </c>
      <c r="AF952" s="49">
        <f t="shared" si="500"/>
        <v>-0.3125</v>
      </c>
      <c r="AG952" s="3">
        <f t="shared" si="486"/>
        <v>109.64057131041774</v>
      </c>
      <c r="AH952">
        <f t="shared" si="487"/>
        <v>109.73485413297421</v>
      </c>
      <c r="AI952" s="51">
        <f t="shared" si="488"/>
        <v>-9.4282822556465362E-2</v>
      </c>
      <c r="AJ952" s="52">
        <f t="shared" si="489"/>
        <v>0.21821717744353464</v>
      </c>
      <c r="AK952" s="2">
        <v>44855</v>
      </c>
      <c r="AL952" t="str">
        <v>91282CFL</v>
      </c>
      <c r="AM952">
        <v>-7.6026999999999996</v>
      </c>
      <c r="AN952">
        <v>4.1614100000000001</v>
      </c>
      <c r="AO952">
        <v>0.88700000000000001</v>
      </c>
      <c r="AP952">
        <v>110.109375</v>
      </c>
      <c r="AQ952">
        <f>VLOOKUP(AL952,工作表1!$F$3:$G$1000,2,FALSE)</f>
        <v>3.875</v>
      </c>
      <c r="AR952" t="str">
        <f>VLOOKUP(AL952,工作表1!$F$3:$H$1000,3,FALSE)</f>
        <v>2029/9/30</v>
      </c>
      <c r="AS952">
        <f t="shared" si="474"/>
        <v>4.0570000000000004</v>
      </c>
      <c r="AT952">
        <f t="shared" si="475"/>
        <v>-0.18200000000000038</v>
      </c>
      <c r="AU952" s="43">
        <f t="shared" si="490"/>
        <v>45016</v>
      </c>
      <c r="AV952" s="43">
        <f t="shared" si="476"/>
        <v>45016</v>
      </c>
      <c r="AW952" s="45">
        <f t="shared" si="491"/>
        <v>0.25690607734806631</v>
      </c>
      <c r="AX952" s="45">
        <f t="shared" si="492"/>
        <v>1.9343033376220389</v>
      </c>
      <c r="AY952" s="47">
        <f t="shared" si="493"/>
        <v>97.513529969068358</v>
      </c>
      <c r="AZ952" s="47">
        <f t="shared" si="494"/>
        <v>109.73485413297421</v>
      </c>
      <c r="BA952" s="43"/>
      <c r="BC952" s="2">
        <v>44854</v>
      </c>
      <c r="BD952" t="str">
        <v>912828Z9</v>
      </c>
      <c r="BE952">
        <v>22.896000000000001</v>
      </c>
      <c r="BF952">
        <v>3.4167399999999999</v>
      </c>
      <c r="BG952">
        <v>0.76070000000000004</v>
      </c>
      <c r="BH952">
        <v>109.890625</v>
      </c>
      <c r="BI952">
        <f>VLOOKUP(BD952,工作表1!$K$3:$L$1000,2,FALSE)</f>
        <v>1.5</v>
      </c>
      <c r="BJ952" t="str">
        <f>VLOOKUP(BD952,工作表1!$K$3:$M$1000,3,FALSE)</f>
        <v>2030/2/15</v>
      </c>
      <c r="BK952">
        <f t="shared" si="477"/>
        <v>4.0828499999999996</v>
      </c>
      <c r="BL952">
        <f t="shared" si="478"/>
        <v>-2.5828499999999996</v>
      </c>
      <c r="BM952" s="43">
        <f t="shared" si="495"/>
        <v>44972</v>
      </c>
      <c r="BN952" s="43">
        <f t="shared" si="479"/>
        <v>45107</v>
      </c>
      <c r="BO952" s="45">
        <f t="shared" si="496"/>
        <v>0.27309782608695654</v>
      </c>
      <c r="BP952" s="45">
        <f t="shared" si="497"/>
        <v>1.3087142644431209</v>
      </c>
      <c r="BQ952" s="47">
        <f t="shared" si="498"/>
        <v>82.630849509551439</v>
      </c>
      <c r="BR952" s="47">
        <f t="shared" si="499"/>
        <v>108.27383518780026</v>
      </c>
    </row>
    <row r="953" spans="6:70" x14ac:dyDescent="0.25">
      <c r="F953" s="2">
        <v>44875</v>
      </c>
      <c r="G953">
        <v>4.2560000000000002</v>
      </c>
      <c r="H953" s="43">
        <v>44902</v>
      </c>
      <c r="I953">
        <v>3.5411999999999999</v>
      </c>
      <c r="L953" s="2">
        <v>44854</v>
      </c>
      <c r="M953" t="str">
        <v>91282CEV</v>
      </c>
      <c r="N953">
        <v>0.4703</v>
      </c>
      <c r="O953">
        <v>3.5188899999999999</v>
      </c>
      <c r="P953">
        <v>0.8538</v>
      </c>
      <c r="Q953">
        <v>109.359375</v>
      </c>
      <c r="R953">
        <f>VLOOKUP(M953,工作表1!$A$3:$B$1000,2,FALSE)</f>
        <v>3.25</v>
      </c>
      <c r="S953" t="str">
        <f>VLOOKUP(M953,工作表1!$A$3:$C$1000,3,FALSE)</f>
        <v>2029/6/30</v>
      </c>
      <c r="T953">
        <f t="shared" si="469"/>
        <v>4.0828499999999996</v>
      </c>
      <c r="U953">
        <f t="shared" si="468"/>
        <v>-0.83284999999999965</v>
      </c>
      <c r="V953" s="43">
        <f t="shared" si="480"/>
        <v>44926</v>
      </c>
      <c r="W953" s="43">
        <f t="shared" si="470"/>
        <v>44925</v>
      </c>
      <c r="X953" s="45">
        <f t="shared" si="481"/>
        <v>1.0034153005464481</v>
      </c>
      <c r="Y953" s="45">
        <f t="shared" si="482"/>
        <v>1.6267029717793249</v>
      </c>
      <c r="Z953" s="47">
        <f t="shared" si="483"/>
        <v>93.330421257978003</v>
      </c>
      <c r="AA953" s="47">
        <f t="shared" si="484"/>
        <v>109.22495947741113</v>
      </c>
      <c r="AB953" s="45">
        <f t="shared" si="485"/>
        <v>4.3536999999999999</v>
      </c>
      <c r="AC953" s="2" t="str">
        <f t="shared" si="471"/>
        <v>TY1</v>
      </c>
      <c r="AD953">
        <f t="shared" si="472"/>
        <v>109.359375</v>
      </c>
      <c r="AE953">
        <f t="shared" si="473"/>
        <v>109.703125</v>
      </c>
      <c r="AF953" s="49">
        <f t="shared" si="500"/>
        <v>-0.34375</v>
      </c>
      <c r="AG953" s="3">
        <f t="shared" si="486"/>
        <v>109.22495947741113</v>
      </c>
      <c r="AH953">
        <f t="shared" si="487"/>
        <v>109.31045854055982</v>
      </c>
      <c r="AI953" s="51">
        <f t="shared" si="488"/>
        <v>-8.5499063148688492E-2</v>
      </c>
      <c r="AJ953" s="52">
        <f t="shared" si="489"/>
        <v>0.25825093685131151</v>
      </c>
      <c r="AK953" s="2">
        <v>44854</v>
      </c>
      <c r="AL953" t="str">
        <v>91282CFL</v>
      </c>
      <c r="AM953">
        <v>-9.5028000000000006</v>
      </c>
      <c r="AN953">
        <v>4.2808799999999998</v>
      </c>
      <c r="AO953">
        <v>0.88700000000000001</v>
      </c>
      <c r="AP953">
        <v>109.703125</v>
      </c>
      <c r="AQ953">
        <f>VLOOKUP(AL953,工作表1!$F$3:$G$1000,2,FALSE)</f>
        <v>3.875</v>
      </c>
      <c r="AR953" t="str">
        <f>VLOOKUP(AL953,工作表1!$F$3:$H$1000,3,FALSE)</f>
        <v>2029/9/30</v>
      </c>
      <c r="AS953">
        <f t="shared" si="474"/>
        <v>4.0828499999999996</v>
      </c>
      <c r="AT953">
        <f t="shared" si="475"/>
        <v>-0.20784999999999965</v>
      </c>
      <c r="AU953" s="43">
        <f t="shared" si="490"/>
        <v>45016</v>
      </c>
      <c r="AV953" s="43">
        <f t="shared" si="476"/>
        <v>45016</v>
      </c>
      <c r="AW953" s="45">
        <f t="shared" si="491"/>
        <v>0.224792817679558</v>
      </c>
      <c r="AX953" s="45">
        <f t="shared" si="492"/>
        <v>1.9340393930220239</v>
      </c>
      <c r="AY953" s="47">
        <f t="shared" si="493"/>
        <v>97.128923694654645</v>
      </c>
      <c r="AZ953" s="47">
        <f t="shared" si="494"/>
        <v>109.31045854055982</v>
      </c>
      <c r="BA953" s="43"/>
      <c r="BC953" s="2">
        <v>44853</v>
      </c>
      <c r="BD953" t="str">
        <v>912828Z9</v>
      </c>
      <c r="BE953">
        <v>23.9786</v>
      </c>
      <c r="BF953">
        <v>3.3266499999999999</v>
      </c>
      <c r="BG953">
        <v>0.76070000000000004</v>
      </c>
      <c r="BH953">
        <v>110.5625</v>
      </c>
      <c r="BI953">
        <f>VLOOKUP(BD953,工作表1!$K$3:$L$1000,2,FALSE)</f>
        <v>1.5</v>
      </c>
      <c r="BJ953" t="str">
        <f>VLOOKUP(BD953,工作表1!$K$3:$M$1000,3,FALSE)</f>
        <v>2030/2/15</v>
      </c>
      <c r="BK953">
        <f t="shared" si="477"/>
        <v>4.0444000000000004</v>
      </c>
      <c r="BL953">
        <f t="shared" si="478"/>
        <v>-2.5444000000000004</v>
      </c>
      <c r="BM953" s="43">
        <f t="shared" si="495"/>
        <v>44972</v>
      </c>
      <c r="BN953" s="43">
        <f t="shared" si="479"/>
        <v>45107</v>
      </c>
      <c r="BO953" s="45">
        <f t="shared" si="496"/>
        <v>0.26902173913043476</v>
      </c>
      <c r="BP953" s="45">
        <f t="shared" si="497"/>
        <v>1.3087477665276952</v>
      </c>
      <c r="BQ953" s="47">
        <f t="shared" si="498"/>
        <v>83.178286528715219</v>
      </c>
      <c r="BR953" s="47">
        <f t="shared" si="499"/>
        <v>108.95656940058193</v>
      </c>
    </row>
    <row r="954" spans="6:70" x14ac:dyDescent="0.25">
      <c r="F954" s="2">
        <v>44874</v>
      </c>
      <c r="G954">
        <v>4.28735</v>
      </c>
      <c r="H954" s="43">
        <v>44901</v>
      </c>
      <c r="I954">
        <v>3.6652</v>
      </c>
      <c r="L954" s="2">
        <v>44853</v>
      </c>
      <c r="M954" t="str">
        <v>91282CEV</v>
      </c>
      <c r="N954">
        <v>0.1007</v>
      </c>
      <c r="O954">
        <v>3.4971899999999998</v>
      </c>
      <c r="P954">
        <v>0.8538</v>
      </c>
      <c r="Q954">
        <v>110</v>
      </c>
      <c r="R954">
        <f>VLOOKUP(M954,工作表1!$A$3:$B$1000,2,FALSE)</f>
        <v>3.25</v>
      </c>
      <c r="S954" t="str">
        <f>VLOOKUP(M954,工作表1!$A$3:$C$1000,3,FALSE)</f>
        <v>2029/6/30</v>
      </c>
      <c r="T954">
        <f t="shared" si="469"/>
        <v>4.0444000000000004</v>
      </c>
      <c r="U954">
        <f t="shared" si="468"/>
        <v>-0.79440000000000044</v>
      </c>
      <c r="V954" s="43">
        <f t="shared" si="480"/>
        <v>44926</v>
      </c>
      <c r="W954" s="43">
        <f t="shared" si="470"/>
        <v>44925</v>
      </c>
      <c r="X954" s="45">
        <f t="shared" si="481"/>
        <v>0.99453551912568305</v>
      </c>
      <c r="Y954" s="45">
        <f t="shared" si="482"/>
        <v>1.6267272999476008</v>
      </c>
      <c r="Z954" s="47">
        <f t="shared" si="483"/>
        <v>93.877405121033675</v>
      </c>
      <c r="AA954" s="47">
        <f t="shared" si="484"/>
        <v>109.85548345336102</v>
      </c>
      <c r="AB954" s="45">
        <f t="shared" si="485"/>
        <v>4.2629000000000001</v>
      </c>
      <c r="AC954" s="2" t="str">
        <f t="shared" si="471"/>
        <v>TY1</v>
      </c>
      <c r="AD954">
        <f t="shared" si="472"/>
        <v>110</v>
      </c>
      <c r="AE954">
        <f t="shared" si="473"/>
        <v>110.375</v>
      </c>
      <c r="AF954" s="49">
        <f t="shared" si="500"/>
        <v>-0.375</v>
      </c>
      <c r="AG954" s="3">
        <f t="shared" si="486"/>
        <v>109.85548345336102</v>
      </c>
      <c r="AH954">
        <f t="shared" si="487"/>
        <v>109.95907497246702</v>
      </c>
      <c r="AI954" s="51">
        <f t="shared" si="488"/>
        <v>-0.10359151910600417</v>
      </c>
      <c r="AJ954" s="52">
        <f t="shared" si="489"/>
        <v>0.27140848089399583</v>
      </c>
      <c r="AK954" s="2">
        <v>44853</v>
      </c>
      <c r="AL954" t="str">
        <v>91282CFL</v>
      </c>
      <c r="AM954">
        <v>-10.5</v>
      </c>
      <c r="AN954">
        <v>4.2583299999999999</v>
      </c>
      <c r="AO954">
        <v>0.88700000000000001</v>
      </c>
      <c r="AP954">
        <v>110.375</v>
      </c>
      <c r="AQ954">
        <f>VLOOKUP(AL954,工作表1!$F$3:$G$1000,2,FALSE)</f>
        <v>3.875</v>
      </c>
      <c r="AR954" t="str">
        <f>VLOOKUP(AL954,工作表1!$F$3:$H$1000,3,FALSE)</f>
        <v>2029/9/30</v>
      </c>
      <c r="AS954">
        <f t="shared" si="474"/>
        <v>4.0444000000000004</v>
      </c>
      <c r="AT954">
        <f t="shared" si="475"/>
        <v>-0.16940000000000044</v>
      </c>
      <c r="AU954" s="43">
        <f t="shared" si="490"/>
        <v>45016</v>
      </c>
      <c r="AV954" s="43">
        <f t="shared" si="476"/>
        <v>45016</v>
      </c>
      <c r="AW954" s="45">
        <f t="shared" si="491"/>
        <v>0.21408839779005523</v>
      </c>
      <c r="AX954" s="45">
        <f t="shared" si="492"/>
        <v>1.9339514114886853</v>
      </c>
      <c r="AY954" s="47">
        <f t="shared" si="493"/>
        <v>97.722608267701531</v>
      </c>
      <c r="AZ954" s="47">
        <f t="shared" si="494"/>
        <v>109.95907497246702</v>
      </c>
      <c r="BA954" s="43"/>
      <c r="BC954" s="2">
        <v>44852</v>
      </c>
      <c r="BD954" t="str">
        <v>912828Z9</v>
      </c>
      <c r="BE954">
        <v>25.793399999999998</v>
      </c>
      <c r="BF954">
        <v>3.1815199999999999</v>
      </c>
      <c r="BG954">
        <v>0.76070000000000004</v>
      </c>
      <c r="BH954">
        <v>111.484375</v>
      </c>
      <c r="BI954">
        <f>VLOOKUP(BD954,工作表1!$K$3:$L$1000,2,FALSE)</f>
        <v>1.5</v>
      </c>
      <c r="BJ954" t="str">
        <f>VLOOKUP(BD954,工作表1!$K$3:$M$1000,3,FALSE)</f>
        <v>2030/2/15</v>
      </c>
      <c r="BK954">
        <f t="shared" si="477"/>
        <v>4.0010000000000003</v>
      </c>
      <c r="BL954">
        <f t="shared" si="478"/>
        <v>-2.5010000000000003</v>
      </c>
      <c r="BM954" s="43">
        <f t="shared" si="495"/>
        <v>44972</v>
      </c>
      <c r="BN954" s="43">
        <f t="shared" si="479"/>
        <v>45107</v>
      </c>
      <c r="BO954" s="45">
        <f t="shared" si="496"/>
        <v>0.26494565217391308</v>
      </c>
      <c r="BP954" s="45">
        <f t="shared" si="497"/>
        <v>1.3087812686122693</v>
      </c>
      <c r="BQ954" s="47">
        <f t="shared" si="498"/>
        <v>83.94482583237118</v>
      </c>
      <c r="BR954" s="47">
        <f t="shared" si="499"/>
        <v>109.92245883011275</v>
      </c>
    </row>
    <row r="955" spans="6:70" x14ac:dyDescent="0.25">
      <c r="F955" s="2">
        <v>44873</v>
      </c>
      <c r="G955">
        <v>4.2510000000000003</v>
      </c>
      <c r="H955" s="43">
        <v>44900</v>
      </c>
      <c r="I955">
        <v>3.6958000000000002</v>
      </c>
      <c r="L955" s="2">
        <v>44852</v>
      </c>
      <c r="M955" t="str">
        <v>91282CEV</v>
      </c>
      <c r="N955">
        <v>-0.1057</v>
      </c>
      <c r="O955">
        <v>3.5102600000000002</v>
      </c>
      <c r="P955">
        <v>0.8538</v>
      </c>
      <c r="Q955">
        <v>110.90625</v>
      </c>
      <c r="R955">
        <f>VLOOKUP(M955,工作表1!$A$3:$B$1000,2,FALSE)</f>
        <v>3.25</v>
      </c>
      <c r="S955" t="str">
        <f>VLOOKUP(M955,工作表1!$A$3:$C$1000,3,FALSE)</f>
        <v>2029/6/30</v>
      </c>
      <c r="T955">
        <f t="shared" si="469"/>
        <v>4.0010000000000003</v>
      </c>
      <c r="U955">
        <f t="shared" si="468"/>
        <v>-0.75100000000000033</v>
      </c>
      <c r="V955" s="43">
        <f t="shared" si="480"/>
        <v>44926</v>
      </c>
      <c r="W955" s="43">
        <f t="shared" si="470"/>
        <v>44925</v>
      </c>
      <c r="X955" s="45">
        <f t="shared" si="481"/>
        <v>0.98565573770491799</v>
      </c>
      <c r="Y955" s="45">
        <f t="shared" si="482"/>
        <v>1.6267516281158769</v>
      </c>
      <c r="Z955" s="47">
        <f t="shared" si="483"/>
        <v>94.642841425261125</v>
      </c>
      <c r="AA955" s="47">
        <f t="shared" si="484"/>
        <v>110.74045675006597</v>
      </c>
      <c r="AB955" s="45">
        <f t="shared" si="485"/>
        <v>4.1252000000000004</v>
      </c>
      <c r="AC955" s="2" t="str">
        <f t="shared" si="471"/>
        <v>TY1</v>
      </c>
      <c r="AD955">
        <f t="shared" si="472"/>
        <v>110.90625</v>
      </c>
      <c r="AE955">
        <f t="shared" si="473"/>
        <v>111.296875</v>
      </c>
      <c r="AF955" s="49">
        <f t="shared" si="500"/>
        <v>-0.390625</v>
      </c>
      <c r="AG955" s="3">
        <f t="shared" si="486"/>
        <v>110.74045675006597</v>
      </c>
      <c r="AH955">
        <f t="shared" si="487"/>
        <v>110.85149955367062</v>
      </c>
      <c r="AI955" s="51">
        <f t="shared" si="488"/>
        <v>-0.11104280360464713</v>
      </c>
      <c r="AJ955" s="52">
        <f t="shared" si="489"/>
        <v>0.27958219639535287</v>
      </c>
      <c r="AK955" s="2">
        <v>44852</v>
      </c>
      <c r="AL955" t="str">
        <v>91282CFL</v>
      </c>
      <c r="AM955">
        <v>-10.594099999999999</v>
      </c>
      <c r="AN955">
        <v>4.2333400000000001</v>
      </c>
      <c r="AO955">
        <v>0.88700000000000001</v>
      </c>
      <c r="AP955">
        <v>111.296875</v>
      </c>
      <c r="AQ955">
        <f>VLOOKUP(AL955,工作表1!$F$3:$G$1000,2,FALSE)</f>
        <v>3.875</v>
      </c>
      <c r="AR955" t="str">
        <f>VLOOKUP(AL955,工作表1!$F$3:$H$1000,3,FALSE)</f>
        <v>2029/9/30</v>
      </c>
      <c r="AS955">
        <f t="shared" si="474"/>
        <v>4.0010000000000003</v>
      </c>
      <c r="AT955">
        <f t="shared" si="475"/>
        <v>-0.12600000000000033</v>
      </c>
      <c r="AU955" s="43">
        <f t="shared" si="490"/>
        <v>45016</v>
      </c>
      <c r="AV955" s="43">
        <f t="shared" si="476"/>
        <v>45016</v>
      </c>
      <c r="AW955" s="45">
        <f t="shared" si="491"/>
        <v>0.20338397790055249</v>
      </c>
      <c r="AX955" s="45">
        <f t="shared" si="492"/>
        <v>1.933863429955347</v>
      </c>
      <c r="AY955" s="47">
        <f t="shared" si="493"/>
        <v>98.535005530285446</v>
      </c>
      <c r="AZ955" s="47">
        <f t="shared" si="494"/>
        <v>110.85149955367062</v>
      </c>
      <c r="BA955" s="43"/>
      <c r="BC955" s="2">
        <v>44851</v>
      </c>
      <c r="BD955" t="str">
        <v>912828Z9</v>
      </c>
      <c r="BE955">
        <v>27.120899999999999</v>
      </c>
      <c r="BF955">
        <v>3.1377799999999998</v>
      </c>
      <c r="BG955">
        <v>0.76070000000000004</v>
      </c>
      <c r="BH955">
        <v>111.265625</v>
      </c>
      <c r="BI955">
        <f>VLOOKUP(BD955,工作表1!$K$3:$L$1000,2,FALSE)</f>
        <v>1.5</v>
      </c>
      <c r="BJ955" t="str">
        <f>VLOOKUP(BD955,工作表1!$K$3:$M$1000,3,FALSE)</f>
        <v>2030/2/15</v>
      </c>
      <c r="BK955">
        <f t="shared" si="477"/>
        <v>3.9928499999999998</v>
      </c>
      <c r="BL955">
        <f t="shared" si="478"/>
        <v>-2.4928499999999998</v>
      </c>
      <c r="BM955" s="43">
        <f t="shared" si="495"/>
        <v>44972</v>
      </c>
      <c r="BN955" s="43">
        <f t="shared" si="479"/>
        <v>45107</v>
      </c>
      <c r="BO955" s="45">
        <f t="shared" si="496"/>
        <v>0.2608695652173913</v>
      </c>
      <c r="BP955" s="45">
        <f t="shared" si="497"/>
        <v>1.3088147706968434</v>
      </c>
      <c r="BQ955" s="47">
        <f t="shared" si="498"/>
        <v>83.790286274517285</v>
      </c>
      <c r="BR955" s="47">
        <f t="shared" si="499"/>
        <v>109.71002405480465</v>
      </c>
    </row>
    <row r="956" spans="6:70" x14ac:dyDescent="0.25">
      <c r="F956" s="2">
        <v>44872</v>
      </c>
      <c r="G956">
        <v>4.2467499999999996</v>
      </c>
      <c r="H956" s="43">
        <v>44897</v>
      </c>
      <c r="I956">
        <v>3.5844</v>
      </c>
      <c r="L956" s="2">
        <v>44851</v>
      </c>
      <c r="M956" t="str">
        <v>91282CEV</v>
      </c>
      <c r="N956">
        <v>0.34250000000000003</v>
      </c>
      <c r="O956">
        <v>3.4247200000000002</v>
      </c>
      <c r="P956">
        <v>0.8538</v>
      </c>
      <c r="Q956">
        <v>110.703125</v>
      </c>
      <c r="R956">
        <f>VLOOKUP(M956,工作表1!$A$3:$B$1000,2,FALSE)</f>
        <v>3.25</v>
      </c>
      <c r="S956" t="str">
        <f>VLOOKUP(M956,工作表1!$A$3:$C$1000,3,FALSE)</f>
        <v>2029/6/30</v>
      </c>
      <c r="T956">
        <f t="shared" si="469"/>
        <v>3.9928499999999998</v>
      </c>
      <c r="U956">
        <f t="shared" si="468"/>
        <v>-0.74284999999999979</v>
      </c>
      <c r="V956" s="43">
        <f t="shared" si="480"/>
        <v>44926</v>
      </c>
      <c r="W956" s="43">
        <f t="shared" si="470"/>
        <v>44925</v>
      </c>
      <c r="X956" s="45">
        <f t="shared" si="481"/>
        <v>0.97677595628415304</v>
      </c>
      <c r="Y956" s="45">
        <f t="shared" si="482"/>
        <v>1.6267759562841531</v>
      </c>
      <c r="Z956" s="47">
        <f t="shared" si="483"/>
        <v>94.469177396301205</v>
      </c>
      <c r="AA956" s="47">
        <f t="shared" si="484"/>
        <v>110.5336128441101</v>
      </c>
      <c r="AB956" s="45">
        <f t="shared" si="485"/>
        <v>4.1356999999999999</v>
      </c>
      <c r="AC956" s="2" t="str">
        <f t="shared" si="471"/>
        <v>TY1</v>
      </c>
      <c r="AD956">
        <f t="shared" si="472"/>
        <v>110.703125</v>
      </c>
      <c r="AE956">
        <f t="shared" si="473"/>
        <v>111.078125</v>
      </c>
      <c r="AF956" s="49">
        <f t="shared" si="500"/>
        <v>-0.375</v>
      </c>
      <c r="AG956" s="3">
        <f t="shared" si="486"/>
        <v>110.5336128441101</v>
      </c>
      <c r="AH956">
        <f t="shared" si="487"/>
        <v>110.62706326349286</v>
      </c>
      <c r="AI956" s="51">
        <f t="shared" si="488"/>
        <v>-9.3450419382762107E-2</v>
      </c>
      <c r="AJ956" s="52">
        <f t="shared" si="489"/>
        <v>0.28154958061723789</v>
      </c>
      <c r="AK956" s="2">
        <v>44851</v>
      </c>
      <c r="AL956" t="str">
        <v>91282CFL</v>
      </c>
      <c r="AM956">
        <v>-10.1973</v>
      </c>
      <c r="AN956">
        <v>4.1895699999999998</v>
      </c>
      <c r="AO956">
        <v>0.88700000000000001</v>
      </c>
      <c r="AP956">
        <v>111.078125</v>
      </c>
      <c r="AQ956">
        <f>VLOOKUP(AL956,工作表1!$F$3:$G$1000,2,FALSE)</f>
        <v>3.875</v>
      </c>
      <c r="AR956" t="str">
        <f>VLOOKUP(AL956,工作表1!$F$3:$H$1000,3,FALSE)</f>
        <v>2029/9/30</v>
      </c>
      <c r="AS956">
        <f t="shared" si="474"/>
        <v>3.9928499999999998</v>
      </c>
      <c r="AT956">
        <f t="shared" si="475"/>
        <v>-0.11784999999999979</v>
      </c>
      <c r="AU956" s="43">
        <f t="shared" si="490"/>
        <v>45016</v>
      </c>
      <c r="AV956" s="43">
        <f t="shared" si="476"/>
        <v>45016</v>
      </c>
      <c r="AW956" s="45">
        <f t="shared" si="491"/>
        <v>0.19267955801104972</v>
      </c>
      <c r="AX956" s="45">
        <f t="shared" si="492"/>
        <v>1.9337754484220084</v>
      </c>
      <c r="AY956" s="47">
        <f t="shared" si="493"/>
        <v>98.340929977731861</v>
      </c>
      <c r="AZ956" s="47">
        <f t="shared" si="494"/>
        <v>110.62706326349286</v>
      </c>
      <c r="BA956" s="43"/>
      <c r="BC956" s="2">
        <v>44848</v>
      </c>
      <c r="BD956" t="str">
        <v>912828Z9</v>
      </c>
      <c r="BE956">
        <v>25.3447</v>
      </c>
      <c r="BF956">
        <v>3.2406100000000002</v>
      </c>
      <c r="BG956">
        <v>0.76070000000000004</v>
      </c>
      <c r="BH956">
        <v>111.203125</v>
      </c>
      <c r="BI956">
        <f>VLOOKUP(BD956,工作表1!$K$3:$L$1000,2,FALSE)</f>
        <v>1.5</v>
      </c>
      <c r="BJ956" t="str">
        <f>VLOOKUP(BD956,工作表1!$K$3:$M$1000,3,FALSE)</f>
        <v>2030/2/15</v>
      </c>
      <c r="BK956">
        <f t="shared" si="477"/>
        <v>3.9813499999999999</v>
      </c>
      <c r="BL956">
        <f t="shared" si="478"/>
        <v>-2.4813499999999999</v>
      </c>
      <c r="BM956" s="43">
        <f t="shared" si="495"/>
        <v>44972</v>
      </c>
      <c r="BN956" s="43">
        <f t="shared" si="479"/>
        <v>45107</v>
      </c>
      <c r="BO956" s="45">
        <f t="shared" si="496"/>
        <v>0.25679347826086957</v>
      </c>
      <c r="BP956" s="45">
        <f t="shared" si="497"/>
        <v>1.3088482727814177</v>
      </c>
      <c r="BQ956" s="47">
        <f t="shared" si="498"/>
        <v>83.679786229591755</v>
      </c>
      <c r="BR956" s="47">
        <f t="shared" si="499"/>
        <v>109.55229154442142</v>
      </c>
    </row>
    <row r="957" spans="6:70" x14ac:dyDescent="0.25">
      <c r="F957" s="2">
        <v>44869</v>
      </c>
      <c r="G957">
        <v>4.2249999999999996</v>
      </c>
      <c r="H957" s="43">
        <v>44896</v>
      </c>
      <c r="I957">
        <v>3.5922999999999998</v>
      </c>
      <c r="L957" s="2">
        <v>44848</v>
      </c>
      <c r="M957" t="str">
        <v>91282CEV</v>
      </c>
      <c r="N957">
        <v>5.45E-2</v>
      </c>
      <c r="O957">
        <v>3.4293100000000001</v>
      </c>
      <c r="P957">
        <v>0.8538</v>
      </c>
      <c r="Q957">
        <v>110.59375</v>
      </c>
      <c r="R957">
        <f>VLOOKUP(M957,工作表1!$A$3:$B$1000,2,FALSE)</f>
        <v>3.25</v>
      </c>
      <c r="S957" t="str">
        <f>VLOOKUP(M957,工作表1!$A$3:$C$1000,3,FALSE)</f>
        <v>2029/6/30</v>
      </c>
      <c r="T957">
        <f t="shared" si="469"/>
        <v>3.9813499999999999</v>
      </c>
      <c r="U957">
        <f t="shared" si="468"/>
        <v>-0.73134999999999994</v>
      </c>
      <c r="V957" s="43">
        <f t="shared" si="480"/>
        <v>44926</v>
      </c>
      <c r="W957" s="43">
        <f t="shared" si="470"/>
        <v>44925</v>
      </c>
      <c r="X957" s="45">
        <f t="shared" si="481"/>
        <v>0.96789617486338797</v>
      </c>
      <c r="Y957" s="45">
        <f t="shared" si="482"/>
        <v>1.626800284452429</v>
      </c>
      <c r="Z957" s="47">
        <f t="shared" si="483"/>
        <v>94.375430574569663</v>
      </c>
      <c r="AA957" s="47">
        <f t="shared" si="484"/>
        <v>110.41951117092476</v>
      </c>
      <c r="AB957" s="45">
        <f t="shared" si="485"/>
        <v>4.1646000000000001</v>
      </c>
      <c r="AC957" s="2" t="str">
        <f t="shared" si="471"/>
        <v>TY1</v>
      </c>
      <c r="AD957">
        <f t="shared" si="472"/>
        <v>110.59375</v>
      </c>
      <c r="AE957">
        <f t="shared" si="473"/>
        <v>111.015625</v>
      </c>
      <c r="AF957" s="49">
        <f t="shared" si="500"/>
        <v>-0.421875</v>
      </c>
      <c r="AG957" s="3">
        <f t="shared" si="486"/>
        <v>110.41951117092476</v>
      </c>
      <c r="AH957">
        <f t="shared" si="487"/>
        <v>110.53096512854978</v>
      </c>
      <c r="AI957" s="51">
        <f t="shared" si="488"/>
        <v>-0.11145395762501664</v>
      </c>
      <c r="AJ957" s="52">
        <f t="shared" si="489"/>
        <v>0.31042104237498336</v>
      </c>
      <c r="AK957" s="2">
        <v>44848</v>
      </c>
      <c r="AL957" t="str">
        <v>91282CFL</v>
      </c>
      <c r="AM957">
        <v>-11.6112</v>
      </c>
      <c r="AN957">
        <v>4.2417800000000003</v>
      </c>
      <c r="AO957">
        <v>0.88700000000000001</v>
      </c>
      <c r="AP957">
        <v>111.015625</v>
      </c>
      <c r="AQ957">
        <f>VLOOKUP(AL957,工作表1!$F$3:$G$1000,2,FALSE)</f>
        <v>3.875</v>
      </c>
      <c r="AR957" t="str">
        <f>VLOOKUP(AL957,工作表1!$F$3:$H$1000,3,FALSE)</f>
        <v>2029/9/30</v>
      </c>
      <c r="AS957">
        <f t="shared" si="474"/>
        <v>3.9813499999999999</v>
      </c>
      <c r="AT957">
        <f t="shared" si="475"/>
        <v>-0.10634999999999994</v>
      </c>
      <c r="AU957" s="43">
        <f t="shared" si="490"/>
        <v>45016</v>
      </c>
      <c r="AV957" s="43">
        <f t="shared" si="476"/>
        <v>45016</v>
      </c>
      <c r="AW957" s="45">
        <f t="shared" si="491"/>
        <v>0.18197513812154695</v>
      </c>
      <c r="AX957" s="45">
        <f t="shared" si="492"/>
        <v>1.9336874668886701</v>
      </c>
      <c r="AY957" s="47">
        <f t="shared" si="493"/>
        <v>98.262271063315893</v>
      </c>
      <c r="AZ957" s="47">
        <f t="shared" si="494"/>
        <v>110.53096512854978</v>
      </c>
      <c r="BA957" s="43"/>
      <c r="BC957" s="2">
        <v>44847</v>
      </c>
      <c r="BD957" t="str">
        <v>912828Z9</v>
      </c>
      <c r="BE957">
        <v>22.660499999999999</v>
      </c>
      <c r="BF957">
        <v>3.38245</v>
      </c>
      <c r="BG957">
        <v>0.76070000000000004</v>
      </c>
      <c r="BH957">
        <v>111.8125</v>
      </c>
      <c r="BI957">
        <f>VLOOKUP(BD957,工作表1!$K$3:$L$1000,2,FALSE)</f>
        <v>1.5</v>
      </c>
      <c r="BJ957" t="str">
        <f>VLOOKUP(BD957,工作表1!$K$3:$M$1000,3,FALSE)</f>
        <v>2030/2/15</v>
      </c>
      <c r="BK957">
        <f t="shared" si="477"/>
        <v>3.9721500000000001</v>
      </c>
      <c r="BL957">
        <f t="shared" si="478"/>
        <v>-2.4721500000000001</v>
      </c>
      <c r="BM957" s="43">
        <f t="shared" si="495"/>
        <v>44972</v>
      </c>
      <c r="BN957" s="43">
        <f t="shared" si="479"/>
        <v>45107</v>
      </c>
      <c r="BO957" s="45">
        <f t="shared" si="496"/>
        <v>0.24456521739130435</v>
      </c>
      <c r="BP957" s="45">
        <f t="shared" si="497"/>
        <v>1.30894877903514</v>
      </c>
      <c r="BQ957" s="47">
        <f t="shared" si="498"/>
        <v>84.05294450146684</v>
      </c>
      <c r="BR957" s="47">
        <f t="shared" si="499"/>
        <v>110.02884689583097</v>
      </c>
    </row>
    <row r="958" spans="6:70" x14ac:dyDescent="0.25">
      <c r="F958" s="2">
        <v>44868</v>
      </c>
      <c r="G958">
        <v>4.2276499999999997</v>
      </c>
      <c r="H958" s="43">
        <v>44895</v>
      </c>
      <c r="I958">
        <v>3.6758999999999999</v>
      </c>
      <c r="L958" s="2">
        <v>44847</v>
      </c>
      <c r="M958" t="str">
        <v>91282CEV</v>
      </c>
      <c r="N958">
        <v>-1.0162</v>
      </c>
      <c r="O958">
        <v>3.57118</v>
      </c>
      <c r="P958">
        <v>0.8538</v>
      </c>
      <c r="Q958">
        <v>111.015625</v>
      </c>
      <c r="R958">
        <f>VLOOKUP(M958,工作表1!$A$3:$B$1000,2,FALSE)</f>
        <v>3.25</v>
      </c>
      <c r="S958" t="str">
        <f>VLOOKUP(M958,工作表1!$A$3:$C$1000,3,FALSE)</f>
        <v>2029/6/30</v>
      </c>
      <c r="T958">
        <f t="shared" si="469"/>
        <v>3.9721500000000001</v>
      </c>
      <c r="U958">
        <f t="shared" si="468"/>
        <v>-0.72215000000000007</v>
      </c>
      <c r="V958" s="43">
        <f t="shared" si="480"/>
        <v>44926</v>
      </c>
      <c r="W958" s="43">
        <f t="shared" si="470"/>
        <v>44925</v>
      </c>
      <c r="X958" s="45">
        <f t="shared" si="481"/>
        <v>0.94125683060109289</v>
      </c>
      <c r="Y958" s="45">
        <f t="shared" si="482"/>
        <v>1.6268732689572571</v>
      </c>
      <c r="Z958" s="47">
        <f t="shared" si="483"/>
        <v>94.721074702114024</v>
      </c>
      <c r="AA958" s="47">
        <f t="shared" si="484"/>
        <v>110.8173240341218</v>
      </c>
      <c r="AB958" s="45">
        <f t="shared" si="485"/>
        <v>4.0907</v>
      </c>
      <c r="AC958" s="2" t="str">
        <f t="shared" si="471"/>
        <v>TY1</v>
      </c>
      <c r="AD958">
        <f t="shared" si="472"/>
        <v>111.015625</v>
      </c>
      <c r="AE958">
        <f t="shared" si="473"/>
        <v>111.328125</v>
      </c>
      <c r="AF958" s="49">
        <f t="shared" si="500"/>
        <v>-0.3125</v>
      </c>
      <c r="AG958" s="3">
        <f t="shared" si="486"/>
        <v>110.8173240341218</v>
      </c>
      <c r="AH958">
        <f t="shared" si="487"/>
        <v>110.95340869029117</v>
      </c>
      <c r="AI958" s="51">
        <f t="shared" si="488"/>
        <v>-0.13608465616937337</v>
      </c>
      <c r="AJ958" s="52">
        <f t="shared" si="489"/>
        <v>0.17641534383062663</v>
      </c>
      <c r="AK958" s="2">
        <v>44847</v>
      </c>
      <c r="AL958" t="str">
        <v>91282CFL</v>
      </c>
      <c r="AM958">
        <v>-9.2566000000000006</v>
      </c>
      <c r="AN958">
        <v>4.0432600000000001</v>
      </c>
      <c r="AO958">
        <v>0.88700000000000001</v>
      </c>
      <c r="AP958">
        <v>111.328125</v>
      </c>
      <c r="AQ958">
        <f>VLOOKUP(AL958,工作表1!$F$3:$G$1000,2,FALSE)</f>
        <v>3.875</v>
      </c>
      <c r="AR958" t="str">
        <f>VLOOKUP(AL958,工作表1!$F$3:$H$1000,3,FALSE)</f>
        <v>2029/9/30</v>
      </c>
      <c r="AS958">
        <f t="shared" si="474"/>
        <v>3.9721500000000001</v>
      </c>
      <c r="AT958">
        <f t="shared" si="475"/>
        <v>-9.715000000000007E-2</v>
      </c>
      <c r="AU958" s="43">
        <f t="shared" si="490"/>
        <v>45016</v>
      </c>
      <c r="AV958" s="43">
        <f t="shared" si="476"/>
        <v>45016</v>
      </c>
      <c r="AW958" s="45">
        <f t="shared" si="491"/>
        <v>0.14986187845303867</v>
      </c>
      <c r="AX958" s="45">
        <f t="shared" si="492"/>
        <v>1.9334235222886549</v>
      </c>
      <c r="AY958" s="47">
        <f t="shared" si="493"/>
        <v>98.645295563082797</v>
      </c>
      <c r="AZ958" s="47">
        <f t="shared" si="494"/>
        <v>110.95340869029117</v>
      </c>
      <c r="BA958" s="43"/>
      <c r="BC958" s="2">
        <v>44846</v>
      </c>
      <c r="BD958" t="str">
        <v>912828Z9</v>
      </c>
      <c r="BE958">
        <v>21.561</v>
      </c>
      <c r="BF958">
        <v>3.2462</v>
      </c>
      <c r="BG958">
        <v>0.76070000000000004</v>
      </c>
      <c r="BH958">
        <v>112.234375</v>
      </c>
      <c r="BI958">
        <f>VLOOKUP(BD958,工作表1!$K$3:$L$1000,2,FALSE)</f>
        <v>1.5</v>
      </c>
      <c r="BJ958" t="str">
        <f>VLOOKUP(BD958,工作表1!$K$3:$M$1000,3,FALSE)</f>
        <v>2030/2/15</v>
      </c>
      <c r="BK958">
        <f t="shared" si="477"/>
        <v>3.8734500000000001</v>
      </c>
      <c r="BL958">
        <f t="shared" si="478"/>
        <v>-2.3734500000000001</v>
      </c>
      <c r="BM958" s="43">
        <f t="shared" si="495"/>
        <v>44972</v>
      </c>
      <c r="BN958" s="43">
        <f t="shared" si="479"/>
        <v>45107</v>
      </c>
      <c r="BO958" s="45">
        <f t="shared" si="496"/>
        <v>0.24048913043478259</v>
      </c>
      <c r="BP958" s="45">
        <f t="shared" si="497"/>
        <v>1.308982281119714</v>
      </c>
      <c r="BQ958" s="47">
        <f t="shared" si="498"/>
        <v>84.444489248594138</v>
      </c>
      <c r="BR958" s="47">
        <f t="shared" si="499"/>
        <v>110.44805895820609</v>
      </c>
    </row>
    <row r="959" spans="6:70" x14ac:dyDescent="0.25">
      <c r="F959" s="2">
        <v>44867</v>
      </c>
      <c r="G959">
        <v>4.2012499999999999</v>
      </c>
      <c r="H959" s="43">
        <v>44894</v>
      </c>
      <c r="I959">
        <v>3.8468</v>
      </c>
      <c r="L959" s="2">
        <v>44846</v>
      </c>
      <c r="M959" t="str">
        <v>91282CEV</v>
      </c>
      <c r="N959">
        <v>-0.34810000000000002</v>
      </c>
      <c r="O959">
        <v>3.37324</v>
      </c>
      <c r="P959">
        <v>0.8538</v>
      </c>
      <c r="Q959">
        <v>111.484375</v>
      </c>
      <c r="R959">
        <f>VLOOKUP(M959,工作表1!$A$3:$B$1000,2,FALSE)</f>
        <v>3.25</v>
      </c>
      <c r="S959" t="str">
        <f>VLOOKUP(M959,工作表1!$A$3:$C$1000,3,FALSE)</f>
        <v>2029/6/30</v>
      </c>
      <c r="T959">
        <f t="shared" si="469"/>
        <v>3.8734500000000001</v>
      </c>
      <c r="U959">
        <f t="shared" si="468"/>
        <v>-0.62345000000000006</v>
      </c>
      <c r="V959" s="43">
        <f t="shared" si="480"/>
        <v>44926</v>
      </c>
      <c r="W959" s="43">
        <f t="shared" si="470"/>
        <v>44925</v>
      </c>
      <c r="X959" s="45">
        <f t="shared" si="481"/>
        <v>0.93237704918032782</v>
      </c>
      <c r="Y959" s="45">
        <f t="shared" si="482"/>
        <v>1.6268975971255333</v>
      </c>
      <c r="Z959" s="47">
        <f t="shared" si="483"/>
        <v>95.159566175030463</v>
      </c>
      <c r="AA959" s="47">
        <f t="shared" si="484"/>
        <v>111.30425267662734</v>
      </c>
      <c r="AB959" s="45">
        <f t="shared" si="485"/>
        <v>4.0278999999999998</v>
      </c>
      <c r="AC959" s="2" t="str">
        <f t="shared" si="471"/>
        <v>TY1</v>
      </c>
      <c r="AD959">
        <f t="shared" si="472"/>
        <v>111.484375</v>
      </c>
      <c r="AE959">
        <f t="shared" si="473"/>
        <v>111.75</v>
      </c>
      <c r="AF959" s="49">
        <f t="shared" si="500"/>
        <v>-0.265625</v>
      </c>
      <c r="AG959" s="3">
        <f t="shared" si="486"/>
        <v>111.30425267662734</v>
      </c>
      <c r="AH959">
        <f t="shared" si="487"/>
        <v>111.37580892148475</v>
      </c>
      <c r="AI959" s="51">
        <f t="shared" si="488"/>
        <v>-7.1556244857404749E-2</v>
      </c>
      <c r="AJ959" s="52">
        <f t="shared" si="489"/>
        <v>0.19406875514259525</v>
      </c>
      <c r="AK959" s="2">
        <v>44846</v>
      </c>
      <c r="AL959" t="str">
        <v>91282CFL</v>
      </c>
      <c r="AM959">
        <v>-8.9777000000000005</v>
      </c>
      <c r="AN959">
        <v>3.9232499999999999</v>
      </c>
      <c r="AO959">
        <v>0.88700000000000001</v>
      </c>
      <c r="AP959">
        <v>111.75</v>
      </c>
      <c r="AQ959">
        <f>VLOOKUP(AL959,工作表1!$F$3:$G$1000,2,FALSE)</f>
        <v>3.875</v>
      </c>
      <c r="AR959" t="str">
        <f>VLOOKUP(AL959,工作表1!$F$3:$H$1000,3,FALSE)</f>
        <v>2029/9/30</v>
      </c>
      <c r="AS959">
        <f t="shared" si="474"/>
        <v>3.8734500000000001</v>
      </c>
      <c r="AT959">
        <f t="shared" si="475"/>
        <v>1.5499999999999403E-3</v>
      </c>
      <c r="AU959" s="43">
        <f t="shared" si="490"/>
        <v>45016</v>
      </c>
      <c r="AV959" s="43">
        <f t="shared" si="476"/>
        <v>45016</v>
      </c>
      <c r="AW959" s="45">
        <f t="shared" si="491"/>
        <v>0.1391574585635359</v>
      </c>
      <c r="AX959" s="45">
        <f t="shared" si="492"/>
        <v>1.9333355407553166</v>
      </c>
      <c r="AY959" s="47">
        <f t="shared" si="493"/>
        <v>99.067665532763371</v>
      </c>
      <c r="AZ959" s="47">
        <f t="shared" si="494"/>
        <v>111.37580892148475</v>
      </c>
      <c r="BA959" s="43"/>
      <c r="BC959" s="2">
        <v>44845</v>
      </c>
      <c r="BD959" t="str">
        <v>912828Z9</v>
      </c>
      <c r="BE959">
        <v>20.2623</v>
      </c>
      <c r="BF959">
        <v>3.31</v>
      </c>
      <c r="BG959">
        <v>0.76070000000000004</v>
      </c>
      <c r="BH959">
        <v>111.890625</v>
      </c>
      <c r="BI959">
        <f>VLOOKUP(BD959,工作表1!$K$3:$L$1000,2,FALSE)</f>
        <v>1.5</v>
      </c>
      <c r="BJ959" t="str">
        <f>VLOOKUP(BD959,工作表1!$K$3:$M$1000,3,FALSE)</f>
        <v>2030/2/15</v>
      </c>
      <c r="BK959">
        <f t="shared" si="477"/>
        <v>3.8408500000000001</v>
      </c>
      <c r="BL959">
        <f t="shared" si="478"/>
        <v>-2.3408500000000001</v>
      </c>
      <c r="BM959" s="43">
        <f t="shared" si="495"/>
        <v>44972</v>
      </c>
      <c r="BN959" s="43">
        <f t="shared" si="479"/>
        <v>45107</v>
      </c>
      <c r="BO959" s="45">
        <f t="shared" si="496"/>
        <v>0.23641304347826086</v>
      </c>
      <c r="BP959" s="45">
        <f t="shared" si="497"/>
        <v>1.3090157832042881</v>
      </c>
      <c r="BQ959" s="47">
        <f t="shared" si="498"/>
        <v>84.147286131590661</v>
      </c>
      <c r="BR959" s="47">
        <f t="shared" si="499"/>
        <v>110.02413483356385</v>
      </c>
    </row>
    <row r="960" spans="6:70" x14ac:dyDescent="0.25">
      <c r="F960" s="2">
        <v>44866</v>
      </c>
      <c r="G960">
        <v>4.1881000000000004</v>
      </c>
      <c r="H960" s="43">
        <v>44893</v>
      </c>
      <c r="I960">
        <v>3.7904</v>
      </c>
      <c r="L960" s="2">
        <v>44845</v>
      </c>
      <c r="M960" t="str">
        <v>91282CEV</v>
      </c>
      <c r="N960">
        <v>-0.57240000000000002</v>
      </c>
      <c r="O960">
        <v>3.3990900000000002</v>
      </c>
      <c r="P960">
        <v>0.8538</v>
      </c>
      <c r="Q960">
        <v>111.140625</v>
      </c>
      <c r="R960">
        <f>VLOOKUP(M960,工作表1!$A$3:$B$1000,2,FALSE)</f>
        <v>3.25</v>
      </c>
      <c r="S960" t="str">
        <f>VLOOKUP(M960,工作表1!$A$3:$C$1000,3,FALSE)</f>
        <v>2029/6/30</v>
      </c>
      <c r="T960">
        <f t="shared" si="469"/>
        <v>3.8408500000000001</v>
      </c>
      <c r="U960">
        <f t="shared" si="468"/>
        <v>-0.5908500000000001</v>
      </c>
      <c r="V960" s="43">
        <f t="shared" si="480"/>
        <v>44926</v>
      </c>
      <c r="W960" s="43">
        <f t="shared" si="470"/>
        <v>44925</v>
      </c>
      <c r="X960" s="45">
        <f t="shared" si="481"/>
        <v>0.92349726775956276</v>
      </c>
      <c r="Y960" s="45">
        <f t="shared" si="482"/>
        <v>1.6269219252938094</v>
      </c>
      <c r="Z960" s="47">
        <f t="shared" si="483"/>
        <v>94.862721828729718</v>
      </c>
      <c r="AA960" s="47">
        <f t="shared" si="484"/>
        <v>110.94627750703083</v>
      </c>
      <c r="AB960" s="45">
        <f t="shared" si="485"/>
        <v>4.0800999999999998</v>
      </c>
      <c r="AC960" s="2" t="str">
        <f t="shared" si="471"/>
        <v>TY1</v>
      </c>
      <c r="AD960">
        <f t="shared" si="472"/>
        <v>111.140625</v>
      </c>
      <c r="AE960">
        <f t="shared" si="473"/>
        <v>111.40625</v>
      </c>
      <c r="AF960" s="49">
        <f t="shared" si="500"/>
        <v>-0.265625</v>
      </c>
      <c r="AG960" s="3">
        <f t="shared" si="486"/>
        <v>110.94627750703083</v>
      </c>
      <c r="AH960">
        <f t="shared" si="487"/>
        <v>111.02194007618591</v>
      </c>
      <c r="AI960" s="51">
        <f t="shared" si="488"/>
        <v>-7.566256915508518E-2</v>
      </c>
      <c r="AJ960" s="52">
        <f t="shared" si="489"/>
        <v>0.18996243084491482</v>
      </c>
      <c r="AK960" s="2">
        <v>44845</v>
      </c>
      <c r="AL960" t="str">
        <v>91282CFL</v>
      </c>
      <c r="AM960">
        <v>-9.0287000000000006</v>
      </c>
      <c r="AN960">
        <v>3.91798</v>
      </c>
      <c r="AO960">
        <v>0.88700000000000001</v>
      </c>
      <c r="AP960">
        <v>111.40625</v>
      </c>
      <c r="AQ960">
        <f>VLOOKUP(AL960,工作表1!$F$3:$G$1000,2,FALSE)</f>
        <v>3.875</v>
      </c>
      <c r="AR960" t="str">
        <f>VLOOKUP(AL960,工作表1!$F$3:$H$1000,3,FALSE)</f>
        <v>2029/9/30</v>
      </c>
      <c r="AS960">
        <f t="shared" si="474"/>
        <v>3.8408500000000001</v>
      </c>
      <c r="AT960">
        <f t="shared" si="475"/>
        <v>3.4149999999999903E-2</v>
      </c>
      <c r="AU960" s="43">
        <f t="shared" si="490"/>
        <v>45016</v>
      </c>
      <c r="AV960" s="43">
        <f t="shared" si="476"/>
        <v>45016</v>
      </c>
      <c r="AW960" s="45">
        <f t="shared" si="491"/>
        <v>0.12845303867403315</v>
      </c>
      <c r="AX960" s="45">
        <f t="shared" si="492"/>
        <v>1.9332475592219784</v>
      </c>
      <c r="AY960" s="47">
        <f t="shared" si="493"/>
        <v>98.770819276039617</v>
      </c>
      <c r="AZ960" s="47">
        <f t="shared" si="494"/>
        <v>111.02194007618591</v>
      </c>
      <c r="BA960" s="43"/>
      <c r="BC960" s="2">
        <v>44844</v>
      </c>
      <c r="BD960" t="str">
        <v>#N/A N/A</v>
      </c>
      <c r="BE960" t="str">
        <v>#N/A N/A</v>
      </c>
      <c r="BF960" t="str">
        <v>#N/A N/A</v>
      </c>
      <c r="BG960" t="str">
        <v>#N/A N/A</v>
      </c>
      <c r="BH960">
        <v>111.765625</v>
      </c>
      <c r="BI960" t="e">
        <f>VLOOKUP(BD960,工作表1!$K$3:$L$1000,2,FALSE)</f>
        <v>#N/A</v>
      </c>
      <c r="BJ960" t="e">
        <f>VLOOKUP(BD960,工作表1!$K$3:$M$1000,3,FALSE)</f>
        <v>#N/A</v>
      </c>
      <c r="BK960">
        <f t="shared" si="477"/>
        <v>3.8260000000000001</v>
      </c>
      <c r="BL960" t="e">
        <f t="shared" si="478"/>
        <v>#N/A</v>
      </c>
      <c r="BM960" s="43" t="e">
        <f t="shared" si="495"/>
        <v>#N/A</v>
      </c>
      <c r="BN960" s="43">
        <f t="shared" si="479"/>
        <v>45107</v>
      </c>
      <c r="BO960" s="45" t="e">
        <f t="shared" si="496"/>
        <v>#N/A</v>
      </c>
      <c r="BP960" s="45" t="e">
        <f t="shared" si="497"/>
        <v>#N/A</v>
      </c>
      <c r="BQ960" s="47" t="e">
        <f t="shared" si="498"/>
        <v>#VALUE!</v>
      </c>
      <c r="BR960" s="47" t="e">
        <f t="shared" si="499"/>
        <v>#VALUE!</v>
      </c>
    </row>
    <row r="961" spans="6:70" x14ac:dyDescent="0.25">
      <c r="F961" s="2">
        <v>44865</v>
      </c>
      <c r="G961">
        <v>4.17035</v>
      </c>
      <c r="H961" s="43">
        <v>44890</v>
      </c>
      <c r="I961">
        <v>3.7726000000000002</v>
      </c>
      <c r="L961" s="2">
        <v>44844</v>
      </c>
      <c r="M961" t="str">
        <v>#N/A N/A</v>
      </c>
      <c r="N961" t="str">
        <v>#N/A N/A</v>
      </c>
      <c r="O961" t="str">
        <v>#N/A N/A</v>
      </c>
      <c r="P961" t="str">
        <v>#N/A N/A</v>
      </c>
      <c r="Q961">
        <v>111.015625</v>
      </c>
      <c r="R961" t="e">
        <f>VLOOKUP(M961,工作表1!$A$3:$B$1000,2,FALSE)</f>
        <v>#N/A</v>
      </c>
      <c r="S961" t="e">
        <f>VLOOKUP(M961,工作表1!$A$3:$C$1000,3,FALSE)</f>
        <v>#N/A</v>
      </c>
      <c r="T961">
        <f t="shared" si="469"/>
        <v>3.8260000000000001</v>
      </c>
      <c r="U961" t="e">
        <f t="shared" si="468"/>
        <v>#N/A</v>
      </c>
      <c r="V961" s="43" t="e">
        <f t="shared" si="480"/>
        <v>#N/A</v>
      </c>
      <c r="W961" s="43">
        <f t="shared" si="470"/>
        <v>44925</v>
      </c>
      <c r="X961" s="45" t="e">
        <f t="shared" si="481"/>
        <v>#N/A</v>
      </c>
      <c r="Y961" s="45" t="e">
        <f t="shared" si="482"/>
        <v>#N/A</v>
      </c>
      <c r="Z961" s="47" t="e">
        <f t="shared" si="483"/>
        <v>#VALUE!</v>
      </c>
      <c r="AA961" s="47" t="e">
        <f t="shared" si="484"/>
        <v>#VALUE!</v>
      </c>
      <c r="AB961" s="45">
        <f t="shared" si="485"/>
        <v>4.0278</v>
      </c>
      <c r="AC961" s="2" t="str">
        <f t="shared" si="471"/>
        <v>TY1</v>
      </c>
      <c r="AD961">
        <f t="shared" si="472"/>
        <v>111.015625</v>
      </c>
      <c r="AE961">
        <f t="shared" si="473"/>
        <v>111.28125</v>
      </c>
      <c r="AF961" s="49">
        <f t="shared" si="500"/>
        <v>-0.265625</v>
      </c>
      <c r="AG961" s="3" t="e">
        <f t="shared" si="486"/>
        <v>#VALUE!</v>
      </c>
      <c r="AH961" t="e">
        <f t="shared" si="487"/>
        <v>#VALUE!</v>
      </c>
      <c r="AI961" s="51" t="e">
        <f t="shared" si="488"/>
        <v>#VALUE!</v>
      </c>
      <c r="AJ961" s="52" t="e">
        <f t="shared" si="489"/>
        <v>#VALUE!</v>
      </c>
      <c r="AK961" s="2">
        <v>44844</v>
      </c>
      <c r="AL961" t="str">
        <v>#N/A N/A</v>
      </c>
      <c r="AM961" t="str">
        <v>#N/A N/A</v>
      </c>
      <c r="AN961" t="str">
        <v>#N/A N/A</v>
      </c>
      <c r="AO961" t="str">
        <v>#N/A N/A</v>
      </c>
      <c r="AP961">
        <v>111.28125</v>
      </c>
      <c r="AQ961" t="e">
        <f>VLOOKUP(AL961,工作表1!$F$3:$G$1000,2,FALSE)</f>
        <v>#N/A</v>
      </c>
      <c r="AR961" t="e">
        <f>VLOOKUP(AL961,工作表1!$F$3:$H$1000,3,FALSE)</f>
        <v>#N/A</v>
      </c>
      <c r="AS961">
        <f t="shared" si="474"/>
        <v>3.8260000000000001</v>
      </c>
      <c r="AT961" t="e">
        <f t="shared" si="475"/>
        <v>#N/A</v>
      </c>
      <c r="AU961" s="43" t="e">
        <f t="shared" si="490"/>
        <v>#N/A</v>
      </c>
      <c r="AV961" s="43">
        <f t="shared" si="476"/>
        <v>45016</v>
      </c>
      <c r="AW961" s="45" t="e">
        <f t="shared" si="491"/>
        <v>#N/A</v>
      </c>
      <c r="AX961" s="45" t="e">
        <f t="shared" si="492"/>
        <v>#N/A</v>
      </c>
      <c r="AY961" s="47" t="e">
        <f t="shared" si="493"/>
        <v>#VALUE!</v>
      </c>
      <c r="AZ961" s="47" t="e">
        <f t="shared" si="494"/>
        <v>#VALUE!</v>
      </c>
      <c r="BA961" s="43"/>
      <c r="BC961" s="2">
        <v>44841</v>
      </c>
      <c r="BD961" t="str">
        <v>912828Z9</v>
      </c>
      <c r="BE961">
        <v>21.486999999999998</v>
      </c>
      <c r="BF961">
        <v>3.2349100000000002</v>
      </c>
      <c r="BG961">
        <v>0.76070000000000004</v>
      </c>
      <c r="BH961">
        <v>112.234375</v>
      </c>
      <c r="BI961">
        <f>VLOOKUP(BD961,工作表1!$K$3:$L$1000,2,FALSE)</f>
        <v>1.5</v>
      </c>
      <c r="BJ961" t="str">
        <f>VLOOKUP(BD961,工作表1!$K$3:$M$1000,3,FALSE)</f>
        <v>2030/2/15</v>
      </c>
      <c r="BK961">
        <f t="shared" si="477"/>
        <v>3.8162500000000001</v>
      </c>
      <c r="BL961">
        <f t="shared" si="478"/>
        <v>-2.3162500000000001</v>
      </c>
      <c r="BM961" s="43">
        <f t="shared" si="495"/>
        <v>44972</v>
      </c>
      <c r="BN961" s="43">
        <f t="shared" si="479"/>
        <v>45107</v>
      </c>
      <c r="BO961" s="45">
        <f t="shared" si="496"/>
        <v>0.22826086956521741</v>
      </c>
      <c r="BP961" s="45">
        <f t="shared" si="497"/>
        <v>1.3090827873734368</v>
      </c>
      <c r="BQ961" s="47">
        <f t="shared" si="498"/>
        <v>84.426453968773686</v>
      </c>
      <c r="BR961" s="47">
        <f t="shared" si="499"/>
        <v>110.36294531099452</v>
      </c>
    </row>
    <row r="962" spans="6:70" x14ac:dyDescent="0.25">
      <c r="F962" s="2">
        <v>44862</v>
      </c>
      <c r="G962">
        <v>4.1416000000000004</v>
      </c>
      <c r="H962" s="43">
        <v>44889</v>
      </c>
      <c r="I962">
        <v>3.8031999999999999</v>
      </c>
      <c r="L962" s="2">
        <v>44841</v>
      </c>
      <c r="M962" t="str">
        <v>91282CEV</v>
      </c>
      <c r="N962">
        <v>-0.9496</v>
      </c>
      <c r="O962">
        <v>3.4460099999999998</v>
      </c>
      <c r="P962">
        <v>0.8538</v>
      </c>
      <c r="Q962">
        <v>111.484375</v>
      </c>
      <c r="R962">
        <f>VLOOKUP(M962,工作表1!$A$3:$B$1000,2,FALSE)</f>
        <v>3.25</v>
      </c>
      <c r="S962" t="str">
        <f>VLOOKUP(M962,工作表1!$A$3:$C$1000,3,FALSE)</f>
        <v>2029/6/30</v>
      </c>
      <c r="T962">
        <f t="shared" si="469"/>
        <v>3.8162500000000001</v>
      </c>
      <c r="U962">
        <f t="shared" si="468"/>
        <v>-0.56625000000000014</v>
      </c>
      <c r="V962" s="43">
        <f t="shared" si="480"/>
        <v>44926</v>
      </c>
      <c r="W962" s="43">
        <f t="shared" si="470"/>
        <v>44925</v>
      </c>
      <c r="X962" s="45">
        <f t="shared" si="481"/>
        <v>0.90573770491803274</v>
      </c>
      <c r="Y962" s="45">
        <f t="shared" si="482"/>
        <v>1.6269705816303617</v>
      </c>
      <c r="Z962" s="47">
        <f t="shared" si="483"/>
        <v>95.125244567166447</v>
      </c>
      <c r="AA962" s="47">
        <f t="shared" si="484"/>
        <v>111.24321437526915</v>
      </c>
      <c r="AB962" s="45">
        <f t="shared" si="485"/>
        <v>4.0278</v>
      </c>
      <c r="AC962" s="2" t="str">
        <f t="shared" si="471"/>
        <v>TY1</v>
      </c>
      <c r="AD962">
        <f t="shared" si="472"/>
        <v>111.484375</v>
      </c>
      <c r="AE962">
        <f t="shared" si="473"/>
        <v>111.75</v>
      </c>
      <c r="AF962" s="49">
        <f t="shared" si="500"/>
        <v>-0.265625</v>
      </c>
      <c r="AG962" s="3">
        <f t="shared" si="486"/>
        <v>111.24321437526915</v>
      </c>
      <c r="AH962">
        <f t="shared" si="487"/>
        <v>111.31549393788575</v>
      </c>
      <c r="AI962" s="51">
        <f t="shared" si="488"/>
        <v>-7.2279562616600401E-2</v>
      </c>
      <c r="AJ962" s="52">
        <f t="shared" si="489"/>
        <v>0.1933454373833996</v>
      </c>
      <c r="AK962" s="2">
        <v>44841</v>
      </c>
      <c r="AL962" t="str">
        <v>91282CFL</v>
      </c>
      <c r="AM962">
        <v>-9.2949999999999999</v>
      </c>
      <c r="AN962">
        <v>3.9233799999999999</v>
      </c>
      <c r="AO962">
        <v>0.88700000000000001</v>
      </c>
      <c r="AP962">
        <v>111.75</v>
      </c>
      <c r="AQ962">
        <f>VLOOKUP(AL962,工作表1!$F$3:$G$1000,2,FALSE)</f>
        <v>3.875</v>
      </c>
      <c r="AR962" t="str">
        <f>VLOOKUP(AL962,工作表1!$F$3:$H$1000,3,FALSE)</f>
        <v>2029/9/30</v>
      </c>
      <c r="AS962">
        <f t="shared" si="474"/>
        <v>3.8162500000000001</v>
      </c>
      <c r="AT962">
        <f t="shared" si="475"/>
        <v>5.8749999999999858E-2</v>
      </c>
      <c r="AU962" s="43">
        <f t="shared" si="490"/>
        <v>45016</v>
      </c>
      <c r="AV962" s="43">
        <f t="shared" si="476"/>
        <v>45016</v>
      </c>
      <c r="AW962" s="45">
        <f t="shared" si="491"/>
        <v>0.10704419889502761</v>
      </c>
      <c r="AX962" s="45">
        <f t="shared" si="492"/>
        <v>1.9330715961553018</v>
      </c>
      <c r="AY962" s="47">
        <f t="shared" si="493"/>
        <v>99.046417925035556</v>
      </c>
      <c r="AZ962" s="47">
        <f t="shared" si="494"/>
        <v>111.31549393788575</v>
      </c>
      <c r="BA962" s="43"/>
      <c r="BC962" s="2">
        <v>44840</v>
      </c>
      <c r="BD962" t="str">
        <v>912828Z9</v>
      </c>
      <c r="BE962">
        <v>20.852599999999999</v>
      </c>
      <c r="BF962">
        <v>3.2393299999999998</v>
      </c>
      <c r="BG962">
        <v>0.76070000000000004</v>
      </c>
      <c r="BH962">
        <v>112.71875</v>
      </c>
      <c r="BI962">
        <f>VLOOKUP(BD962,工作表1!$K$3:$L$1000,2,FALSE)</f>
        <v>1.5</v>
      </c>
      <c r="BJ962" t="str">
        <f>VLOOKUP(BD962,工作表1!$K$3:$M$1000,3,FALSE)</f>
        <v>2030/2/15</v>
      </c>
      <c r="BK962">
        <f t="shared" si="477"/>
        <v>3.7844500000000001</v>
      </c>
      <c r="BL962">
        <f t="shared" si="478"/>
        <v>-2.2844500000000001</v>
      </c>
      <c r="BM962" s="43">
        <f t="shared" si="495"/>
        <v>44972</v>
      </c>
      <c r="BN962" s="43">
        <f t="shared" si="479"/>
        <v>45107</v>
      </c>
      <c r="BO962" s="45">
        <f t="shared" si="496"/>
        <v>0.21603260869565216</v>
      </c>
      <c r="BP962" s="45">
        <f t="shared" si="497"/>
        <v>1.309183293627159</v>
      </c>
      <c r="BQ962" s="47">
        <f t="shared" si="498"/>
        <v>84.788420386997061</v>
      </c>
      <c r="BR962" s="47">
        <f t="shared" si="499"/>
        <v>110.80079228227677</v>
      </c>
    </row>
    <row r="963" spans="6:70" x14ac:dyDescent="0.25">
      <c r="F963" s="2">
        <v>44861</v>
      </c>
      <c r="G963">
        <v>4.1109999999999998</v>
      </c>
      <c r="H963" s="43">
        <v>44888</v>
      </c>
      <c r="I963">
        <v>3.8031999999999999</v>
      </c>
      <c r="L963" s="2">
        <v>44840</v>
      </c>
      <c r="M963" t="str">
        <v>91282CEV</v>
      </c>
      <c r="N963">
        <v>-0.81399999999999995</v>
      </c>
      <c r="O963">
        <v>3.4100600000000001</v>
      </c>
      <c r="P963">
        <v>0.8538</v>
      </c>
      <c r="Q963">
        <v>111.9375</v>
      </c>
      <c r="R963">
        <f>VLOOKUP(M963,工作表1!$A$3:$B$1000,2,FALSE)</f>
        <v>3.25</v>
      </c>
      <c r="S963" t="str">
        <f>VLOOKUP(M963,工作表1!$A$3:$C$1000,3,FALSE)</f>
        <v>2029/6/30</v>
      </c>
      <c r="T963">
        <f t="shared" si="469"/>
        <v>3.7844500000000001</v>
      </c>
      <c r="U963">
        <f t="shared" si="468"/>
        <v>-0.53445000000000009</v>
      </c>
      <c r="V963" s="43">
        <f t="shared" si="480"/>
        <v>44926</v>
      </c>
      <c r="W963" s="43">
        <f t="shared" si="470"/>
        <v>44925</v>
      </c>
      <c r="X963" s="45">
        <f t="shared" si="481"/>
        <v>0.87909836065573776</v>
      </c>
      <c r="Y963" s="45">
        <f t="shared" si="482"/>
        <v>1.6270435661351899</v>
      </c>
      <c r="Z963" s="47">
        <f t="shared" si="483"/>
        <v>95.534770795361169</v>
      </c>
      <c r="AA963" s="47">
        <f t="shared" si="484"/>
        <v>111.70785090336992</v>
      </c>
      <c r="AB963" s="45">
        <f t="shared" si="485"/>
        <v>3.9626999999999999</v>
      </c>
      <c r="AC963" s="2" t="str">
        <f t="shared" si="471"/>
        <v>TY1</v>
      </c>
      <c r="AD963">
        <f t="shared" si="472"/>
        <v>111.9375</v>
      </c>
      <c r="AE963">
        <f t="shared" si="473"/>
        <v>112.234375</v>
      </c>
      <c r="AF963" s="49">
        <f t="shared" si="500"/>
        <v>-0.296875</v>
      </c>
      <c r="AG963" s="3">
        <f t="shared" si="486"/>
        <v>111.70785090336992</v>
      </c>
      <c r="AH963">
        <f t="shared" si="487"/>
        <v>111.7556616626516</v>
      </c>
      <c r="AI963" s="51">
        <f t="shared" si="488"/>
        <v>-4.781075928168832E-2</v>
      </c>
      <c r="AJ963" s="52">
        <f t="shared" si="489"/>
        <v>0.24906424071831168</v>
      </c>
      <c r="AK963" s="2">
        <v>44840</v>
      </c>
      <c r="AL963" t="str">
        <v>91282CFL</v>
      </c>
      <c r="AM963">
        <v>-10.715999999999999</v>
      </c>
      <c r="AN963">
        <v>3.9889399999999999</v>
      </c>
      <c r="AO963">
        <v>0.88700000000000001</v>
      </c>
      <c r="AP963">
        <v>112.234375</v>
      </c>
      <c r="AQ963">
        <f>VLOOKUP(AL963,工作表1!$F$3:$G$1000,2,FALSE)</f>
        <v>3.875</v>
      </c>
      <c r="AR963" t="str">
        <f>VLOOKUP(AL963,工作表1!$F$3:$H$1000,3,FALSE)</f>
        <v>2029/9/30</v>
      </c>
      <c r="AS963">
        <f t="shared" si="474"/>
        <v>3.7844500000000001</v>
      </c>
      <c r="AT963">
        <f t="shared" si="475"/>
        <v>9.0549999999999908E-2</v>
      </c>
      <c r="AU963" s="43">
        <f t="shared" si="490"/>
        <v>45016</v>
      </c>
      <c r="AV963" s="43">
        <f t="shared" si="476"/>
        <v>45016</v>
      </c>
      <c r="AW963" s="45">
        <f t="shared" si="491"/>
        <v>7.4930939226519333E-2</v>
      </c>
      <c r="AX963" s="45">
        <f t="shared" si="492"/>
        <v>1.9328076515552863</v>
      </c>
      <c r="AY963" s="47">
        <f t="shared" si="493"/>
        <v>99.457704590738501</v>
      </c>
      <c r="AZ963" s="47">
        <f t="shared" si="494"/>
        <v>111.7556616626516</v>
      </c>
      <c r="BA963" s="43"/>
      <c r="BC963" s="2">
        <v>44839</v>
      </c>
      <c r="BD963" t="str">
        <v>912828Z9</v>
      </c>
      <c r="BE963">
        <v>23.906099999999999</v>
      </c>
      <c r="BF963">
        <v>3.0123199999999999</v>
      </c>
      <c r="BG963">
        <v>0.76070000000000004</v>
      </c>
      <c r="BH963">
        <v>113.25</v>
      </c>
      <c r="BI963">
        <f>VLOOKUP(BD963,工作表1!$K$3:$L$1000,2,FALSE)</f>
        <v>1.5</v>
      </c>
      <c r="BJ963" t="str">
        <f>VLOOKUP(BD963,工作表1!$K$3:$M$1000,3,FALSE)</f>
        <v>2030/2/15</v>
      </c>
      <c r="BK963">
        <f t="shared" si="477"/>
        <v>3.722</v>
      </c>
      <c r="BL963">
        <f t="shared" si="478"/>
        <v>-2.222</v>
      </c>
      <c r="BM963" s="43">
        <f t="shared" si="495"/>
        <v>44972</v>
      </c>
      <c r="BN963" s="43">
        <f t="shared" si="479"/>
        <v>45107</v>
      </c>
      <c r="BO963" s="45">
        <f t="shared" si="496"/>
        <v>0.21195652173913043</v>
      </c>
      <c r="BP963" s="45">
        <f t="shared" si="497"/>
        <v>1.3092167957117331</v>
      </c>
      <c r="BQ963" s="47">
        <f t="shared" si="498"/>
        <v>85.321290975224983</v>
      </c>
      <c r="BR963" s="47">
        <f t="shared" si="499"/>
        <v>111.43792297513926</v>
      </c>
    </row>
    <row r="964" spans="6:70" x14ac:dyDescent="0.25">
      <c r="F964" s="2">
        <v>44860</v>
      </c>
      <c r="G964">
        <v>4.0901500000000004</v>
      </c>
      <c r="H964" s="43">
        <v>44887</v>
      </c>
      <c r="I964">
        <v>3.8805000000000001</v>
      </c>
      <c r="L964" s="2">
        <v>44839</v>
      </c>
      <c r="M964" t="str">
        <v>91282CEV</v>
      </c>
      <c r="N964">
        <v>-1.4588000000000001</v>
      </c>
      <c r="O964">
        <v>3.3531900000000001</v>
      </c>
      <c r="P964">
        <v>0.8538</v>
      </c>
      <c r="Q964">
        <v>112.53125</v>
      </c>
      <c r="R964">
        <f>VLOOKUP(M964,工作表1!$A$3:$B$1000,2,FALSE)</f>
        <v>3.25</v>
      </c>
      <c r="S964" t="str">
        <f>VLOOKUP(M964,工作表1!$A$3:$C$1000,3,FALSE)</f>
        <v>2029/6/30</v>
      </c>
      <c r="T964">
        <f t="shared" si="469"/>
        <v>3.722</v>
      </c>
      <c r="U964">
        <f t="shared" ref="U964:U1027" si="501">R964-T964</f>
        <v>-0.47199999999999998</v>
      </c>
      <c r="V964" s="43">
        <f t="shared" si="480"/>
        <v>44926</v>
      </c>
      <c r="W964" s="43">
        <f t="shared" si="470"/>
        <v>44925</v>
      </c>
      <c r="X964" s="45">
        <f t="shared" si="481"/>
        <v>0.8702185792349727</v>
      </c>
      <c r="Y964" s="45">
        <f t="shared" si="482"/>
        <v>1.6270678943034658</v>
      </c>
      <c r="Z964" s="47">
        <f t="shared" si="483"/>
        <v>96.050628362738223</v>
      </c>
      <c r="AA964" s="47">
        <f t="shared" si="484"/>
        <v>112.2925595490177</v>
      </c>
      <c r="AB964" s="45">
        <f t="shared" si="485"/>
        <v>3.8723000000000001</v>
      </c>
      <c r="AC964" s="2" t="str">
        <f t="shared" si="471"/>
        <v>TY1</v>
      </c>
      <c r="AD964">
        <f t="shared" si="472"/>
        <v>112.53125</v>
      </c>
      <c r="AE964">
        <f t="shared" si="473"/>
        <v>112.765625</v>
      </c>
      <c r="AF964" s="49">
        <f t="shared" si="500"/>
        <v>-0.234375</v>
      </c>
      <c r="AG964" s="3">
        <f t="shared" si="486"/>
        <v>112.2925595490177</v>
      </c>
      <c r="AH964">
        <f t="shared" si="487"/>
        <v>112.35444267114457</v>
      </c>
      <c r="AI964" s="51">
        <f t="shared" si="488"/>
        <v>-6.1883122126872081E-2</v>
      </c>
      <c r="AJ964" s="52">
        <f t="shared" si="489"/>
        <v>0.17249187787312792</v>
      </c>
      <c r="AK964" s="2">
        <v>44839</v>
      </c>
      <c r="AL964" t="str">
        <v>91282CFL</v>
      </c>
      <c r="AM964">
        <v>-9.7967999999999993</v>
      </c>
      <c r="AN964">
        <v>3.7795200000000002</v>
      </c>
      <c r="AO964">
        <v>0.88700000000000001</v>
      </c>
      <c r="AP964">
        <v>112.765625</v>
      </c>
      <c r="AQ964">
        <f>VLOOKUP(AL964,工作表1!$F$3:$G$1000,2,FALSE)</f>
        <v>3.875</v>
      </c>
      <c r="AR964" t="str">
        <f>VLOOKUP(AL964,工作表1!$F$3:$H$1000,3,FALSE)</f>
        <v>2029/9/30</v>
      </c>
      <c r="AS964">
        <f t="shared" si="474"/>
        <v>3.722</v>
      </c>
      <c r="AT964">
        <f t="shared" si="475"/>
        <v>0.15300000000000002</v>
      </c>
      <c r="AU964" s="43">
        <f t="shared" si="490"/>
        <v>45016</v>
      </c>
      <c r="AV964" s="43">
        <f t="shared" si="476"/>
        <v>45016</v>
      </c>
      <c r="AW964" s="45">
        <f t="shared" si="491"/>
        <v>6.4226519337016577E-2</v>
      </c>
      <c r="AX964" s="45">
        <f t="shared" si="492"/>
        <v>1.9327196700219482</v>
      </c>
      <c r="AY964" s="47">
        <f t="shared" si="493"/>
        <v>100.02124264321695</v>
      </c>
      <c r="AZ964" s="47">
        <f t="shared" si="494"/>
        <v>112.35444267114457</v>
      </c>
      <c r="BA964" s="43"/>
      <c r="BC964" s="2">
        <v>44838</v>
      </c>
      <c r="BD964" t="str">
        <v>912828Z9</v>
      </c>
      <c r="BE964">
        <v>27.342400000000001</v>
      </c>
      <c r="BF964">
        <v>2.8298800000000002</v>
      </c>
      <c r="BG964">
        <v>0.76070000000000004</v>
      </c>
      <c r="BH964">
        <v>114.234375</v>
      </c>
      <c r="BI964">
        <f>VLOOKUP(BD964,工作表1!$K$3:$L$1000,2,FALSE)</f>
        <v>1.5</v>
      </c>
      <c r="BJ964" t="str">
        <f>VLOOKUP(BD964,工作表1!$K$3:$M$1000,3,FALSE)</f>
        <v>2030/2/15</v>
      </c>
      <c r="BK964">
        <f t="shared" si="477"/>
        <v>3.6883499999999998</v>
      </c>
      <c r="BL964">
        <f t="shared" si="478"/>
        <v>-2.1883499999999998</v>
      </c>
      <c r="BM964" s="43">
        <f t="shared" si="495"/>
        <v>44972</v>
      </c>
      <c r="BN964" s="43">
        <f t="shared" si="479"/>
        <v>45107</v>
      </c>
      <c r="BO964" s="45">
        <f t="shared" si="496"/>
        <v>0.2078804347826087</v>
      </c>
      <c r="BP964" s="45">
        <f t="shared" si="497"/>
        <v>1.3092502977963072</v>
      </c>
      <c r="BQ964" s="47">
        <f t="shared" si="498"/>
        <v>86.166245832210421</v>
      </c>
      <c r="BR964" s="47">
        <f t="shared" si="499"/>
        <v>112.51304147438151</v>
      </c>
    </row>
    <row r="965" spans="6:70" x14ac:dyDescent="0.25">
      <c r="F965" s="2">
        <v>44859</v>
      </c>
      <c r="G965">
        <v>4.0910700000000002</v>
      </c>
      <c r="H965" s="43">
        <v>44886</v>
      </c>
      <c r="I965">
        <v>3.9348000000000001</v>
      </c>
      <c r="L965" s="2">
        <v>44838</v>
      </c>
      <c r="M965" t="str">
        <v>91282CEV</v>
      </c>
      <c r="N965">
        <v>-2.5939999999999999</v>
      </c>
      <c r="O965">
        <v>3.3872</v>
      </c>
      <c r="P965">
        <v>0.8538</v>
      </c>
      <c r="Q965">
        <v>113.5</v>
      </c>
      <c r="R965">
        <f>VLOOKUP(M965,工作表1!$A$3:$B$1000,2,FALSE)</f>
        <v>3.25</v>
      </c>
      <c r="S965" t="str">
        <f>VLOOKUP(M965,工作表1!$A$3:$C$1000,3,FALSE)</f>
        <v>2029/6/30</v>
      </c>
      <c r="T965">
        <f t="shared" ref="T965:T1028" si="502">INDEX($G:$G,MATCH(L965,$F:$F,0))</f>
        <v>3.6883499999999998</v>
      </c>
      <c r="U965">
        <f t="shared" si="501"/>
        <v>-0.4383499999999998</v>
      </c>
      <c r="V965" s="43">
        <f t="shared" si="480"/>
        <v>44926</v>
      </c>
      <c r="W965" s="43">
        <f t="shared" ref="W965:W1028" si="503">IF(WEEKDAY(DATE(YEAR(L965),(INT(MONTH(L965)/3)+1)*3+1,1)-1,2)=7,DATE(YEAR(L965),(INT(MONTH(L965)/3)+1)*3+1,1)-1-2,IF(WEEKDAY(DATE(YEAR(L965),(INT(MONTH(L965)/3)+1)*3+1,1)-1,2)=6,DATE(YEAR(L965),(INT(MONTH(L965)/3)+1)*3+1,1)-1-1,DATE(YEAR(L965),(INT(MONTH(L965)/3)+1)*3+1,1)-1))</f>
        <v>44925</v>
      </c>
      <c r="X965" s="45">
        <f t="shared" si="481"/>
        <v>0.86133879781420775</v>
      </c>
      <c r="Y965" s="45">
        <f t="shared" si="482"/>
        <v>1.6270922224717421</v>
      </c>
      <c r="Z965" s="47">
        <f t="shared" si="483"/>
        <v>96.862913984817837</v>
      </c>
      <c r="AA965" s="47">
        <f t="shared" si="484"/>
        <v>113.23210669344519</v>
      </c>
      <c r="AB965" s="45">
        <f t="shared" si="485"/>
        <v>3.7492999999999999</v>
      </c>
      <c r="AC965" s="2" t="str">
        <f t="shared" ref="AC965:AC1028" si="504">IF(MOD(MONTH(L965),3)=0,"TY2","TY1")</f>
        <v>TY1</v>
      </c>
      <c r="AD965">
        <f t="shared" ref="AD965:AD1028" si="505">IF(AC965="TY1",Q965,AP965)</f>
        <v>113.5</v>
      </c>
      <c r="AE965">
        <f t="shared" ref="AE965:AE1028" si="506">IF(AC965="TY1",AP965,BH965)</f>
        <v>113.75</v>
      </c>
      <c r="AF965" s="49">
        <f t="shared" si="500"/>
        <v>-0.25</v>
      </c>
      <c r="AG965" s="3">
        <f t="shared" si="486"/>
        <v>113.23210669344519</v>
      </c>
      <c r="AH965">
        <f t="shared" si="487"/>
        <v>113.28422868292851</v>
      </c>
      <c r="AI965" s="51">
        <f t="shared" si="488"/>
        <v>-5.2121989483325137E-2</v>
      </c>
      <c r="AJ965" s="52">
        <f t="shared" si="489"/>
        <v>0.19787801051667486</v>
      </c>
      <c r="AK965" s="2">
        <v>44838</v>
      </c>
      <c r="AL965" t="str">
        <v>91282CFL</v>
      </c>
      <c r="AM965">
        <v>-12.1967</v>
      </c>
      <c r="AN965">
        <v>3.8079700000000001</v>
      </c>
      <c r="AO965">
        <v>0.88700000000000001</v>
      </c>
      <c r="AP965">
        <v>113.75</v>
      </c>
      <c r="AQ965">
        <f>VLOOKUP(AL965,工作表1!$F$3:$G$1000,2,FALSE)</f>
        <v>3.875</v>
      </c>
      <c r="AR965" t="str">
        <f>VLOOKUP(AL965,工作表1!$F$3:$H$1000,3,FALSE)</f>
        <v>2029/9/30</v>
      </c>
      <c r="AS965">
        <f t="shared" ref="AS965:AS1028" si="507">INDEX($G:$G,MATCH(AK965,$F:$F,0))</f>
        <v>3.6883499999999998</v>
      </c>
      <c r="AT965">
        <f t="shared" ref="AT965:AT1028" si="508">AQ965-AS965</f>
        <v>0.1866500000000002</v>
      </c>
      <c r="AU965" s="43">
        <f t="shared" si="490"/>
        <v>45016</v>
      </c>
      <c r="AV965" s="43">
        <f t="shared" ref="AV965:AV1028" si="509">IF(WEEKDAY(DATE(YEAR(AK965),(INT(MONTH(AK965)/3)+1)*3+4,1)-1,2)=7,DATE(YEAR(AK965),(INT(MONTH(AK965)/3)+1)*3+4,1)-1-2,IF(WEEKDAY(DATE(YEAR(AK965),(INT(MONTH(AK965)/3)+1)*3+4,1)-1,2)=6,DATE(YEAR(AK965),(INT(MONTH(AK965)/3)+1)*3+4,1)-1-1,DATE(YEAR(AK965),(INT(MONTH(AK965)/3)+1)*3+4,1)-1))</f>
        <v>45016</v>
      </c>
      <c r="AW965" s="45">
        <f t="shared" si="491"/>
        <v>5.3522099447513807E-2</v>
      </c>
      <c r="AX965" s="45">
        <f t="shared" si="492"/>
        <v>1.9326316884886097</v>
      </c>
      <c r="AY965" s="47">
        <f t="shared" si="493"/>
        <v>100.86456907805896</v>
      </c>
      <c r="AZ965" s="47">
        <f t="shared" si="494"/>
        <v>113.28422868292851</v>
      </c>
      <c r="BA965" s="43"/>
      <c r="BC965" s="2">
        <v>44837</v>
      </c>
      <c r="BD965" t="str">
        <v>912828Z9</v>
      </c>
      <c r="BE965">
        <v>24.7851</v>
      </c>
      <c r="BF965">
        <v>2.93377</v>
      </c>
      <c r="BG965">
        <v>0.76070000000000004</v>
      </c>
      <c r="BH965">
        <v>113.96875</v>
      </c>
      <c r="BI965">
        <f>VLOOKUP(BD965,工作表1!$K$3:$L$1000,2,FALSE)</f>
        <v>1.5</v>
      </c>
      <c r="BJ965" t="str">
        <f>VLOOKUP(BD965,工作表1!$K$3:$M$1000,3,FALSE)</f>
        <v>2030/2/15</v>
      </c>
      <c r="BK965">
        <f t="shared" ref="BK965:BK1028" si="510">INDEX($G:$G,MATCH(BC965,$F:$F,0))</f>
        <v>3.6676500000000001</v>
      </c>
      <c r="BL965">
        <f t="shared" ref="BL965:BL1028" si="511">BI965-BK965</f>
        <v>-2.1676500000000001</v>
      </c>
      <c r="BM965" s="43">
        <f t="shared" si="495"/>
        <v>44972</v>
      </c>
      <c r="BN965" s="43">
        <f t="shared" ref="BN965:BN1028" si="512">IF(WEEKDAY(DATE(YEAR(BC965),(INT(MONTH(BC965)/3)+1)*3+7,1)-1,2)=7,DATE(YEAR(BC965),(INT(MONTH(BC965)/3)+1)*3+7,1)-1-2,IF(WEEKDAY(DATE(YEAR(BC965),(INT(MONTH(BC965)/3)+1)*3+7,1)-1,2)=6,DATE(YEAR(BC965),(INT(MONTH(BC965)/3)+1)*3+7,1)-1-1,DATE(YEAR(BC965),(INT(MONTH(BC965)/3)+1)*3+7,1)-1))</f>
        <v>45107</v>
      </c>
      <c r="BO965" s="45">
        <f t="shared" si="496"/>
        <v>0.20380434782608695</v>
      </c>
      <c r="BP965" s="45">
        <f t="shared" si="497"/>
        <v>1.3092837998808813</v>
      </c>
      <c r="BQ965" s="47">
        <f t="shared" si="498"/>
        <v>85.886198220229645</v>
      </c>
      <c r="BR965" s="47">
        <f t="shared" si="499"/>
        <v>112.1217305196565</v>
      </c>
    </row>
    <row r="966" spans="6:70" x14ac:dyDescent="0.25">
      <c r="F966" s="2">
        <v>44858</v>
      </c>
      <c r="G966">
        <v>4.085</v>
      </c>
      <c r="H966" s="43">
        <v>44883</v>
      </c>
      <c r="I966">
        <v>3.9270999999999998</v>
      </c>
      <c r="L966" s="2">
        <v>44837</v>
      </c>
      <c r="M966" t="str">
        <v>91282CEV</v>
      </c>
      <c r="N966">
        <v>-1.7625999999999999</v>
      </c>
      <c r="O966">
        <v>3.37982</v>
      </c>
      <c r="P966">
        <v>0.8538</v>
      </c>
      <c r="Q966">
        <v>113.203125</v>
      </c>
      <c r="R966">
        <f>VLOOKUP(M966,工作表1!$A$3:$B$1000,2,FALSE)</f>
        <v>3.25</v>
      </c>
      <c r="S966" t="str">
        <f>VLOOKUP(M966,工作表1!$A$3:$C$1000,3,FALSE)</f>
        <v>2029/6/30</v>
      </c>
      <c r="T966">
        <f t="shared" si="502"/>
        <v>3.6676500000000001</v>
      </c>
      <c r="U966">
        <f t="shared" si="501"/>
        <v>-0.41765000000000008</v>
      </c>
      <c r="V966" s="43">
        <f t="shared" ref="V966:V1029" si="513">COUPNCD(L965,S966,2,0)</f>
        <v>44926</v>
      </c>
      <c r="W966" s="43">
        <f t="shared" si="503"/>
        <v>44925</v>
      </c>
      <c r="X966" s="45">
        <f t="shared" ref="X966:X1029" si="514">COUPDAYBS(L965,S966,2,1)/COUPDAYS(L965,S966,2,1)*R966/2</f>
        <v>0.85245901639344268</v>
      </c>
      <c r="Y966" s="45">
        <f t="shared" ref="Y966:Y1029" si="515">(W966-L965)/365*R966+X966</f>
        <v>1.627116550640018</v>
      </c>
      <c r="Z966" s="47">
        <f t="shared" ref="Z966:Z1029" si="516">(Q966*P966+Y966)/(1+(O966/100)*(W966-L967)/360)-X966</f>
        <v>96.594950161293525</v>
      </c>
      <c r="AA966" s="47">
        <f t="shared" ref="AA966:AA1029" si="517">(Z966-$AB$5*(W966-L965)/365+T966*(W966-L965)/360)/P966</f>
        <v>112.90987495907783</v>
      </c>
      <c r="AB966" s="45">
        <f t="shared" ref="AB966:AB1029" si="518">INDEX(I:I,MATCH(L966,H:H,0))</f>
        <v>3.7595999999999998</v>
      </c>
      <c r="AC966" s="2" t="str">
        <f t="shared" si="504"/>
        <v>TY1</v>
      </c>
      <c r="AD966">
        <f t="shared" si="505"/>
        <v>113.203125</v>
      </c>
      <c r="AE966">
        <f t="shared" si="506"/>
        <v>113.484375</v>
      </c>
      <c r="AF966" s="49">
        <f t="shared" si="500"/>
        <v>-0.28125</v>
      </c>
      <c r="AG966" s="3">
        <f t="shared" ref="AG966:AG1029" si="519">IF(AC966="TY1",AA966,AZ966)</f>
        <v>112.90987495907783</v>
      </c>
      <c r="AH966">
        <f t="shared" ref="AH966:AH1029" si="520">IF(AC966="TY1",AZ966,BR966)</f>
        <v>112.94643163164986</v>
      </c>
      <c r="AI966" s="51">
        <f t="shared" ref="AI966:AI1029" si="521">AG966-AH966</f>
        <v>-3.6556672572032767E-2</v>
      </c>
      <c r="AJ966" s="52">
        <f t="shared" ref="AJ966:AJ1029" si="522">AI966-AF966</f>
        <v>0.24469332742796723</v>
      </c>
      <c r="AK966" s="2">
        <v>44837</v>
      </c>
      <c r="AL966" t="str">
        <v>91282CFL</v>
      </c>
      <c r="AM966">
        <v>-11.669600000000001</v>
      </c>
      <c r="AN966">
        <v>3.8786499999999999</v>
      </c>
      <c r="AO966">
        <v>0.88700000000000001</v>
      </c>
      <c r="AP966">
        <v>113.484375</v>
      </c>
      <c r="AQ966">
        <f>VLOOKUP(AL966,工作表1!$F$3:$G$1000,2,FALSE)</f>
        <v>3.875</v>
      </c>
      <c r="AR966" t="str">
        <f>VLOOKUP(AL966,工作表1!$F$3:$H$1000,3,FALSE)</f>
        <v>2029/9/30</v>
      </c>
      <c r="AS966">
        <f t="shared" si="507"/>
        <v>3.6676500000000001</v>
      </c>
      <c r="AT966">
        <f t="shared" si="508"/>
        <v>0.20734999999999992</v>
      </c>
      <c r="AU966" s="43">
        <f t="shared" ref="AU966:AU1029" si="523">COUPNCD(AK965,AR966,2,0)</f>
        <v>45016</v>
      </c>
      <c r="AV966" s="43">
        <f t="shared" si="509"/>
        <v>45016</v>
      </c>
      <c r="AW966" s="45">
        <f t="shared" ref="AW966:AW1029" si="524">COUPDAYBS(AK965,AR966,2,1)/COUPDAYS(AK965,AR966,2,1)*AQ966/2</f>
        <v>4.2817679558011051E-2</v>
      </c>
      <c r="AX966" s="45">
        <f t="shared" ref="AX966:AX1029" si="525">(AV966-AK965)/365*AQ966+AW966</f>
        <v>1.9325437069552713</v>
      </c>
      <c r="AY966" s="47">
        <f t="shared" ref="AY966:AY1029" si="526">(AP966*AO966+AX966)/(1+(AN966/100)*(AV966-AK967)/360)-AW966</f>
        <v>100.57733322485333</v>
      </c>
      <c r="AZ966" s="47">
        <f t="shared" ref="AZ966:AZ1029" si="527">(AY966-$AB$5*(AV966-AK965)/365+AS966*(AV966-AK965)/360)/AO966</f>
        <v>112.94643163164986</v>
      </c>
      <c r="BA966" s="43"/>
      <c r="BC966" s="2">
        <v>44834</v>
      </c>
      <c r="BD966" t="str">
        <v>912828Z9</v>
      </c>
      <c r="BE966">
        <v>21.085000000000001</v>
      </c>
      <c r="BF966">
        <v>3.1591300000000002</v>
      </c>
      <c r="BG966">
        <v>0.76070000000000004</v>
      </c>
      <c r="BH966">
        <v>112.859375</v>
      </c>
      <c r="BI966">
        <f>VLOOKUP(BD966,工作表1!$K$3:$L$1000,2,FALSE)</f>
        <v>1.5</v>
      </c>
      <c r="BJ966" t="str">
        <f>VLOOKUP(BD966,工作表1!$K$3:$M$1000,3,FALSE)</f>
        <v>2030/2/15</v>
      </c>
      <c r="BK966">
        <f t="shared" si="510"/>
        <v>3.6573500000000001</v>
      </c>
      <c r="BL966">
        <f t="shared" si="511"/>
        <v>-2.1573500000000001</v>
      </c>
      <c r="BM966" s="43">
        <f t="shared" ref="BM966:BM1029" si="528">COUPNCD(BC965,BJ966,2,0)</f>
        <v>44972</v>
      </c>
      <c r="BN966" s="43">
        <f t="shared" si="512"/>
        <v>45107</v>
      </c>
      <c r="BO966" s="45">
        <f t="shared" ref="BO966:BO1029" si="529">COUPDAYBS(BC965,BJ966,2,1)/COUPDAYS(BC965,BJ966,2,1)*BI966/2</f>
        <v>0.19972826086956524</v>
      </c>
      <c r="BP966" s="45">
        <f t="shared" ref="BP966:BP1029" si="530">(BN966-BC965)/365*BI966+BO966</f>
        <v>1.3093173019654556</v>
      </c>
      <c r="BQ966" s="47">
        <f t="shared" ref="BQ966:BQ1029" si="531">(BH966*BG966+BP966)/(1+(BF966/100)*(BN966-BC967)/360)-BO966</f>
        <v>84.915171299550423</v>
      </c>
      <c r="BR966" s="47">
        <f t="shared" ref="BR966:BR1029" si="532">(BQ966-$AB$5*(BN966-BC965)/365+BK966*(BN966-BC965)/360)/BG966</f>
        <v>110.83217543623628</v>
      </c>
    </row>
    <row r="967" spans="6:70" x14ac:dyDescent="0.25">
      <c r="F967" s="2">
        <v>44855</v>
      </c>
      <c r="G967">
        <v>4.0570000000000004</v>
      </c>
      <c r="H967" s="43">
        <v>44882</v>
      </c>
      <c r="I967">
        <v>3.8626999999999998</v>
      </c>
      <c r="L967" s="2">
        <v>44834</v>
      </c>
      <c r="M967" t="str">
        <v>91282CEV</v>
      </c>
      <c r="N967">
        <v>-2.3029999999999999</v>
      </c>
      <c r="O967">
        <v>3.3911099999999998</v>
      </c>
      <c r="P967">
        <v>0.8538</v>
      </c>
      <c r="Q967">
        <v>112.0625</v>
      </c>
      <c r="R967">
        <f>VLOOKUP(M967,工作表1!$A$3:$B$1000,2,FALSE)</f>
        <v>3.25</v>
      </c>
      <c r="S967" t="str">
        <f>VLOOKUP(M967,工作表1!$A$3:$C$1000,3,FALSE)</f>
        <v>2029/6/30</v>
      </c>
      <c r="T967">
        <f t="shared" si="502"/>
        <v>3.6573500000000001</v>
      </c>
      <c r="U967">
        <f t="shared" si="501"/>
        <v>-0.4073500000000001</v>
      </c>
      <c r="V967" s="43">
        <f t="shared" si="513"/>
        <v>44926</v>
      </c>
      <c r="W967" s="43">
        <f t="shared" si="503"/>
        <v>44925</v>
      </c>
      <c r="X967" s="45">
        <f t="shared" si="514"/>
        <v>0.84357923497267762</v>
      </c>
      <c r="Y967" s="45">
        <f t="shared" si="515"/>
        <v>1.6271408788082939</v>
      </c>
      <c r="Z967" s="47">
        <f t="shared" si="516"/>
        <v>95.62649805413507</v>
      </c>
      <c r="AA967" s="47">
        <f t="shared" si="517"/>
        <v>111.77005003964146</v>
      </c>
      <c r="AB967" s="45">
        <f t="shared" si="518"/>
        <v>3.9807999999999999</v>
      </c>
      <c r="AC967" s="2" t="str">
        <f t="shared" si="504"/>
        <v>TY2</v>
      </c>
      <c r="AD967">
        <f t="shared" si="505"/>
        <v>112.375</v>
      </c>
      <c r="AE967">
        <f t="shared" si="506"/>
        <v>113.09375</v>
      </c>
      <c r="AF967" s="49">
        <f t="shared" si="500"/>
        <v>-0.71875</v>
      </c>
      <c r="AG967" s="3">
        <f t="shared" si="519"/>
        <v>111.79240952584379</v>
      </c>
      <c r="AH967">
        <f t="shared" si="520"/>
        <v>111.27232434249233</v>
      </c>
      <c r="AI967" s="51">
        <f t="shared" si="521"/>
        <v>0.52008518335146903</v>
      </c>
      <c r="AJ967" s="52">
        <f t="shared" si="522"/>
        <v>1.238835183351469</v>
      </c>
      <c r="AK967" s="2">
        <v>44834</v>
      </c>
      <c r="AL967" t="str">
        <v>91282CFL</v>
      </c>
      <c r="AM967">
        <v>-14.2043</v>
      </c>
      <c r="AN967">
        <v>3.9819399999999998</v>
      </c>
      <c r="AO967">
        <v>0.88700000000000001</v>
      </c>
      <c r="AP967">
        <v>112.375</v>
      </c>
      <c r="AQ967">
        <f>VLOOKUP(AL967,工作表1!$F$3:$G$1000,2,FALSE)</f>
        <v>3.875</v>
      </c>
      <c r="AR967" t="str">
        <f>VLOOKUP(AL967,工作表1!$F$3:$H$1000,3,FALSE)</f>
        <v>2029/9/30</v>
      </c>
      <c r="AS967">
        <f t="shared" si="507"/>
        <v>3.6573500000000001</v>
      </c>
      <c r="AT967">
        <f t="shared" si="508"/>
        <v>0.2176499999999999</v>
      </c>
      <c r="AU967" s="43">
        <f t="shared" si="523"/>
        <v>45016</v>
      </c>
      <c r="AV967" s="43">
        <f t="shared" si="509"/>
        <v>45016</v>
      </c>
      <c r="AW967" s="45">
        <f t="shared" si="524"/>
        <v>3.2113259668508289E-2</v>
      </c>
      <c r="AX967" s="45">
        <f t="shared" si="525"/>
        <v>1.932455725421933</v>
      </c>
      <c r="AY967" s="47">
        <f t="shared" si="526"/>
        <v>99.561049637170782</v>
      </c>
      <c r="AZ967" s="47">
        <f t="shared" si="527"/>
        <v>111.79240952584379</v>
      </c>
      <c r="BA967" s="43"/>
      <c r="BC967" s="2">
        <v>44833</v>
      </c>
      <c r="BD967" t="str">
        <v>912828Z9</v>
      </c>
      <c r="BE967">
        <v>26.3917</v>
      </c>
      <c r="BF967">
        <v>2.8747099999999999</v>
      </c>
      <c r="BG967">
        <v>0.76070000000000004</v>
      </c>
      <c r="BH967">
        <v>113.09375</v>
      </c>
      <c r="BI967">
        <f>VLOOKUP(BD967,工作表1!$K$3:$L$1000,2,FALSE)</f>
        <v>1.5</v>
      </c>
      <c r="BJ967" t="str">
        <f>VLOOKUP(BD967,工作表1!$K$3:$M$1000,3,FALSE)</f>
        <v>2030/2/15</v>
      </c>
      <c r="BK967">
        <f t="shared" si="510"/>
        <v>3.63245</v>
      </c>
      <c r="BL967">
        <f t="shared" si="511"/>
        <v>-2.13245</v>
      </c>
      <c r="BM967" s="43">
        <f t="shared" si="528"/>
        <v>44972</v>
      </c>
      <c r="BN967" s="43">
        <f t="shared" si="512"/>
        <v>45107</v>
      </c>
      <c r="BO967" s="45">
        <f t="shared" si="529"/>
        <v>0.1875</v>
      </c>
      <c r="BP967" s="45">
        <f t="shared" si="530"/>
        <v>1.3094178082191781</v>
      </c>
      <c r="BQ967" s="47">
        <f t="shared" si="531"/>
        <v>85.275598799708348</v>
      </c>
      <c r="BR967" s="47">
        <f t="shared" si="532"/>
        <v>111.27232434249233</v>
      </c>
    </row>
    <row r="968" spans="6:70" x14ac:dyDescent="0.25">
      <c r="F968" s="2">
        <v>44854</v>
      </c>
      <c r="G968">
        <v>4.0828499999999996</v>
      </c>
      <c r="H968" s="43">
        <v>44881</v>
      </c>
      <c r="I968">
        <v>3.7833000000000001</v>
      </c>
      <c r="L968" s="2">
        <v>44833</v>
      </c>
      <c r="M968" t="str">
        <v>91282CEV</v>
      </c>
      <c r="N968">
        <v>-2.8132999999999999</v>
      </c>
      <c r="O968">
        <v>3.3993099999999998</v>
      </c>
      <c r="P968">
        <v>0.8538</v>
      </c>
      <c r="Q968">
        <v>112.453125</v>
      </c>
      <c r="R968">
        <f>VLOOKUP(M968,工作表1!$A$3:$B$1000,2,FALSE)</f>
        <v>3.25</v>
      </c>
      <c r="S968" t="str">
        <f>VLOOKUP(M968,工作表1!$A$3:$C$1000,3,FALSE)</f>
        <v>2029/6/30</v>
      </c>
      <c r="T968">
        <f t="shared" si="502"/>
        <v>3.63245</v>
      </c>
      <c r="U968">
        <f t="shared" si="501"/>
        <v>-0.38244999999999996</v>
      </c>
      <c r="V968" s="43">
        <f t="shared" si="513"/>
        <v>44926</v>
      </c>
      <c r="W968" s="43">
        <f t="shared" si="503"/>
        <v>44925</v>
      </c>
      <c r="X968" s="45">
        <f t="shared" si="514"/>
        <v>0.81693989071038253</v>
      </c>
      <c r="Y968" s="45">
        <f t="shared" si="515"/>
        <v>1.6272138633131221</v>
      </c>
      <c r="Z968" s="47">
        <f t="shared" si="516"/>
        <v>95.97278818040175</v>
      </c>
      <c r="AA968" s="47">
        <f t="shared" si="517"/>
        <v>112.16038996987226</v>
      </c>
      <c r="AB968" s="45">
        <f t="shared" si="518"/>
        <v>3.9213</v>
      </c>
      <c r="AC968" s="2" t="str">
        <f t="shared" si="504"/>
        <v>TY2</v>
      </c>
      <c r="AD968">
        <f t="shared" si="505"/>
        <v>112.75</v>
      </c>
      <c r="AE968">
        <f t="shared" si="506"/>
        <v>113.40625</v>
      </c>
      <c r="AF968" s="49">
        <f t="shared" si="500"/>
        <v>-0.65625</v>
      </c>
      <c r="AG968" s="3">
        <f t="shared" si="519"/>
        <v>112.20038523895025</v>
      </c>
      <c r="AH968">
        <f t="shared" si="520"/>
        <v>111.65925452616627</v>
      </c>
      <c r="AI968" s="51">
        <f t="shared" si="521"/>
        <v>0.54113071278398195</v>
      </c>
      <c r="AJ968" s="52">
        <f t="shared" si="522"/>
        <v>1.1973807127839819</v>
      </c>
      <c r="AK968" s="2">
        <v>44833</v>
      </c>
      <c r="AL968" t="str">
        <v>91282CFL</v>
      </c>
      <c r="AM968">
        <v>-14.1309</v>
      </c>
      <c r="AN968">
        <v>3.9137499999999998</v>
      </c>
      <c r="AO968">
        <v>0.88700000000000001</v>
      </c>
      <c r="AP968">
        <v>112.75</v>
      </c>
      <c r="AQ968">
        <f>VLOOKUP(AL968,工作表1!$F$3:$G$1000,2,FALSE)</f>
        <v>3.875</v>
      </c>
      <c r="AR968" t="str">
        <f>VLOOKUP(AL968,工作表1!$F$3:$H$1000,3,FALSE)</f>
        <v>2029/9/30</v>
      </c>
      <c r="AS968">
        <f t="shared" si="507"/>
        <v>3.63245</v>
      </c>
      <c r="AT968">
        <f t="shared" si="508"/>
        <v>0.24255000000000004</v>
      </c>
      <c r="AU968" s="43">
        <f t="shared" si="523"/>
        <v>45016</v>
      </c>
      <c r="AV968" s="43">
        <f t="shared" si="509"/>
        <v>45016</v>
      </c>
      <c r="AW968" s="45">
        <f t="shared" si="524"/>
        <v>0</v>
      </c>
      <c r="AX968" s="45">
        <f t="shared" si="525"/>
        <v>1.9321917808219178</v>
      </c>
      <c r="AY968" s="47">
        <f t="shared" si="526"/>
        <v>99.942236155198501</v>
      </c>
      <c r="AZ968" s="47">
        <f t="shared" si="527"/>
        <v>112.20038523895025</v>
      </c>
      <c r="BA968" s="43"/>
      <c r="BC968" s="2">
        <v>44832</v>
      </c>
      <c r="BD968" t="str">
        <v>912828Z9</v>
      </c>
      <c r="BE968">
        <v>28.968399999999999</v>
      </c>
      <c r="BF968">
        <v>2.7205599999999999</v>
      </c>
      <c r="BG968">
        <v>0.76070000000000004</v>
      </c>
      <c r="BH968">
        <v>113.40625</v>
      </c>
      <c r="BI968">
        <f>VLOOKUP(BD968,工作表1!$K$3:$L$1000,2,FALSE)</f>
        <v>1.5</v>
      </c>
      <c r="BJ968" t="str">
        <f>VLOOKUP(BD968,工作表1!$K$3:$M$1000,3,FALSE)</f>
        <v>2030/2/15</v>
      </c>
      <c r="BK968">
        <f t="shared" si="510"/>
        <v>3.5896499999999998</v>
      </c>
      <c r="BL968">
        <f t="shared" si="511"/>
        <v>-2.0896499999999998</v>
      </c>
      <c r="BM968" s="43">
        <f t="shared" si="528"/>
        <v>44972</v>
      </c>
      <c r="BN968" s="43">
        <f t="shared" si="512"/>
        <v>45107</v>
      </c>
      <c r="BO968" s="45">
        <f t="shared" si="529"/>
        <v>0.18342391304347827</v>
      </c>
      <c r="BP968" s="45">
        <f t="shared" si="530"/>
        <v>1.3094513103037524</v>
      </c>
      <c r="BQ968" s="47">
        <f t="shared" si="531"/>
        <v>85.604822555040982</v>
      </c>
      <c r="BR968" s="47">
        <f t="shared" si="532"/>
        <v>111.65925452616627</v>
      </c>
    </row>
    <row r="969" spans="6:70" x14ac:dyDescent="0.25">
      <c r="F969" s="2">
        <v>44853</v>
      </c>
      <c r="G969">
        <v>4.0444000000000004</v>
      </c>
      <c r="H969" s="43">
        <v>44880</v>
      </c>
      <c r="I969">
        <v>3.8422999999999998</v>
      </c>
      <c r="L969" s="2">
        <v>44832</v>
      </c>
      <c r="M969" t="str">
        <v>91282CEV</v>
      </c>
      <c r="N969">
        <v>-2.6453000000000002</v>
      </c>
      <c r="O969">
        <v>3.3990300000000002</v>
      </c>
      <c r="P969">
        <v>0.8538</v>
      </c>
      <c r="Q969">
        <v>112.859375</v>
      </c>
      <c r="R969">
        <f>VLOOKUP(M969,工作表1!$A$3:$B$1000,2,FALSE)</f>
        <v>3.25</v>
      </c>
      <c r="S969" t="str">
        <f>VLOOKUP(M969,工作表1!$A$3:$C$1000,3,FALSE)</f>
        <v>2029/6/30</v>
      </c>
      <c r="T969">
        <f t="shared" si="502"/>
        <v>3.5896499999999998</v>
      </c>
      <c r="U969">
        <f t="shared" si="501"/>
        <v>-0.33964999999999979</v>
      </c>
      <c r="V969" s="43">
        <f t="shared" si="513"/>
        <v>44926</v>
      </c>
      <c r="W969" s="43">
        <f t="shared" si="503"/>
        <v>44925</v>
      </c>
      <c r="X969" s="45">
        <f t="shared" si="514"/>
        <v>0.80806010928961747</v>
      </c>
      <c r="Y969" s="45">
        <f t="shared" si="515"/>
        <v>1.6272381914813985</v>
      </c>
      <c r="Z969" s="47">
        <f t="shared" si="516"/>
        <v>96.316508118649608</v>
      </c>
      <c r="AA969" s="47">
        <f t="shared" si="517"/>
        <v>112.54744988017183</v>
      </c>
      <c r="AB969" s="45">
        <f t="shared" si="518"/>
        <v>3.8748999999999998</v>
      </c>
      <c r="AC969" s="2" t="str">
        <f t="shared" si="504"/>
        <v>TY2</v>
      </c>
      <c r="AD969">
        <f t="shared" si="505"/>
        <v>113.0625</v>
      </c>
      <c r="AE969">
        <f t="shared" si="506"/>
        <v>111.421875</v>
      </c>
      <c r="AF969" s="49">
        <f t="shared" si="500"/>
        <v>1.640625</v>
      </c>
      <c r="AG969" s="3">
        <f t="shared" si="519"/>
        <v>112.61356597685929</v>
      </c>
      <c r="AH969">
        <f t="shared" si="520"/>
        <v>109.4060055031524</v>
      </c>
      <c r="AI969" s="51">
        <f t="shared" si="521"/>
        <v>3.2075604737068915</v>
      </c>
      <c r="AJ969" s="52">
        <f t="shared" si="522"/>
        <v>1.5669354737068915</v>
      </c>
      <c r="AK969" s="2">
        <v>44832</v>
      </c>
      <c r="AL969" t="str">
        <v>912828YS</v>
      </c>
      <c r="AM969">
        <v>19.179500000000001</v>
      </c>
      <c r="AN969">
        <v>1.72044</v>
      </c>
      <c r="AO969">
        <v>0.77400000000000002</v>
      </c>
      <c r="AP969">
        <v>113.0625</v>
      </c>
      <c r="AQ969">
        <f>VLOOKUP(AL969,工作表1!$F$3:$G$1000,2,FALSE)</f>
        <v>1.75</v>
      </c>
      <c r="AR969" t="str">
        <f>VLOOKUP(AL969,工作表1!$F$3:$H$1000,3,FALSE)</f>
        <v>2029/11/15</v>
      </c>
      <c r="AS969">
        <f t="shared" si="507"/>
        <v>3.5896499999999998</v>
      </c>
      <c r="AT969">
        <f t="shared" si="508"/>
        <v>-1.8396499999999998</v>
      </c>
      <c r="AU969" s="43">
        <f t="shared" si="523"/>
        <v>44880</v>
      </c>
      <c r="AV969" s="43">
        <f t="shared" si="509"/>
        <v>45016</v>
      </c>
      <c r="AW969" s="45">
        <f t="shared" si="524"/>
        <v>0.65149456521739124</v>
      </c>
      <c r="AX969" s="45">
        <f t="shared" si="525"/>
        <v>1.5288918254913639</v>
      </c>
      <c r="AY969" s="47">
        <f t="shared" si="526"/>
        <v>87.607461590061703</v>
      </c>
      <c r="AZ969" s="47">
        <f t="shared" si="527"/>
        <v>112.61356597685929</v>
      </c>
      <c r="BA969" s="43"/>
      <c r="BC969" s="2">
        <v>44831</v>
      </c>
      <c r="BD969" t="str">
        <v>912828Z9</v>
      </c>
      <c r="BE969">
        <v>22.3262</v>
      </c>
      <c r="BF969">
        <v>3.0749200000000001</v>
      </c>
      <c r="BG969">
        <v>0.76070000000000004</v>
      </c>
      <c r="BH969">
        <v>111.421875</v>
      </c>
      <c r="BI969">
        <f>VLOOKUP(BD969,工作表1!$K$3:$L$1000,2,FALSE)</f>
        <v>1.5</v>
      </c>
      <c r="BJ969" t="str">
        <f>VLOOKUP(BD969,工作表1!$K$3:$M$1000,3,FALSE)</f>
        <v>2030/2/15</v>
      </c>
      <c r="BK969">
        <f t="shared" si="510"/>
        <v>3.5814499999999998</v>
      </c>
      <c r="BL969">
        <f t="shared" si="511"/>
        <v>-2.0814499999999998</v>
      </c>
      <c r="BM969" s="43">
        <f t="shared" si="528"/>
        <v>44972</v>
      </c>
      <c r="BN969" s="43">
        <f t="shared" si="512"/>
        <v>45107</v>
      </c>
      <c r="BO969" s="45">
        <f t="shared" si="529"/>
        <v>0.17934782608695654</v>
      </c>
      <c r="BP969" s="45">
        <f t="shared" si="530"/>
        <v>1.3094848123883265</v>
      </c>
      <c r="BQ969" s="47">
        <f t="shared" si="531"/>
        <v>83.899469210068432</v>
      </c>
      <c r="BR969" s="47">
        <f t="shared" si="532"/>
        <v>109.4060055031524</v>
      </c>
    </row>
    <row r="970" spans="6:70" x14ac:dyDescent="0.25">
      <c r="F970" s="2">
        <v>44852</v>
      </c>
      <c r="G970">
        <v>4.0010000000000003</v>
      </c>
      <c r="H970" s="43">
        <v>44879</v>
      </c>
      <c r="I970">
        <v>3.9298999999999999</v>
      </c>
      <c r="L970" s="2">
        <v>44831</v>
      </c>
      <c r="M970" t="str">
        <v>91282CEV</v>
      </c>
      <c r="N970">
        <v>-3.0036999999999998</v>
      </c>
      <c r="O970">
        <v>3.4206699999999999</v>
      </c>
      <c r="P970">
        <v>0.8538</v>
      </c>
      <c r="Q970">
        <v>110.890625</v>
      </c>
      <c r="R970">
        <f>VLOOKUP(M970,工作表1!$A$3:$B$1000,2,FALSE)</f>
        <v>3.25</v>
      </c>
      <c r="S970" t="str">
        <f>VLOOKUP(M970,工作表1!$A$3:$C$1000,3,FALSE)</f>
        <v>2029/6/30</v>
      </c>
      <c r="T970">
        <f t="shared" si="502"/>
        <v>3.5814499999999998</v>
      </c>
      <c r="U970">
        <f t="shared" si="501"/>
        <v>-0.3314499999999998</v>
      </c>
      <c r="V970" s="43">
        <f t="shared" si="513"/>
        <v>44926</v>
      </c>
      <c r="W970" s="43">
        <f t="shared" si="503"/>
        <v>44925</v>
      </c>
      <c r="X970" s="45">
        <f t="shared" si="514"/>
        <v>0.7991803278688524</v>
      </c>
      <c r="Y970" s="45">
        <f t="shared" si="515"/>
        <v>1.6272625196496744</v>
      </c>
      <c r="Z970" s="47">
        <f t="shared" si="516"/>
        <v>94.644945827709236</v>
      </c>
      <c r="AA970" s="47">
        <f t="shared" si="517"/>
        <v>110.58433214508291</v>
      </c>
      <c r="AB970" s="45">
        <f t="shared" si="518"/>
        <v>4.1109999999999998</v>
      </c>
      <c r="AC970" s="2" t="str">
        <f t="shared" si="504"/>
        <v>TY2</v>
      </c>
      <c r="AD970">
        <f t="shared" si="505"/>
        <v>111.078125</v>
      </c>
      <c r="AE970">
        <f t="shared" si="506"/>
        <v>111.90625</v>
      </c>
      <c r="AF970" s="49">
        <f t="shared" si="500"/>
        <v>-0.828125</v>
      </c>
      <c r="AG970" s="3">
        <f t="shared" si="519"/>
        <v>110.46227076694584</v>
      </c>
      <c r="AH970">
        <f t="shared" si="520"/>
        <v>109.98038001621198</v>
      </c>
      <c r="AI970" s="51">
        <f t="shared" si="521"/>
        <v>0.48189075073385368</v>
      </c>
      <c r="AJ970" s="52">
        <f t="shared" si="522"/>
        <v>1.3100157507338537</v>
      </c>
      <c r="AK970" s="2">
        <v>44831</v>
      </c>
      <c r="AL970" t="str">
        <v>912828YS</v>
      </c>
      <c r="AM970">
        <v>14.218999999999999</v>
      </c>
      <c r="AN970">
        <v>2.02874</v>
      </c>
      <c r="AO970">
        <v>0.77400000000000002</v>
      </c>
      <c r="AP970">
        <v>111.078125</v>
      </c>
      <c r="AQ970">
        <f>VLOOKUP(AL970,工作表1!$F$3:$G$1000,2,FALSE)</f>
        <v>1.75</v>
      </c>
      <c r="AR970" t="str">
        <f>VLOOKUP(AL970,工作表1!$F$3:$H$1000,3,FALSE)</f>
        <v>2029/11/15</v>
      </c>
      <c r="AS970">
        <f t="shared" si="507"/>
        <v>3.5814499999999998</v>
      </c>
      <c r="AT970">
        <f t="shared" si="508"/>
        <v>-1.8314499999999998</v>
      </c>
      <c r="AU970" s="43">
        <f t="shared" si="523"/>
        <v>44880</v>
      </c>
      <c r="AV970" s="43">
        <f t="shared" si="509"/>
        <v>45016</v>
      </c>
      <c r="AW970" s="45">
        <f t="shared" si="524"/>
        <v>0.64673913043478259</v>
      </c>
      <c r="AX970" s="45">
        <f t="shared" si="525"/>
        <v>1.5289309112567004</v>
      </c>
      <c r="AY970" s="47">
        <f t="shared" si="526"/>
        <v>85.948979506645003</v>
      </c>
      <c r="AZ970" s="47">
        <f t="shared" si="527"/>
        <v>110.46227076694584</v>
      </c>
      <c r="BA970" s="43"/>
      <c r="BC970" s="2">
        <v>44830</v>
      </c>
      <c r="BD970" t="str">
        <v>912828Z9</v>
      </c>
      <c r="BE970">
        <v>26.990200000000002</v>
      </c>
      <c r="BF970">
        <v>2.9473199999999999</v>
      </c>
      <c r="BG970">
        <v>0.76070000000000004</v>
      </c>
      <c r="BH970">
        <v>111.90625</v>
      </c>
      <c r="BI970">
        <f>VLOOKUP(BD970,工作表1!$K$3:$L$1000,2,FALSE)</f>
        <v>1.5</v>
      </c>
      <c r="BJ970" t="str">
        <f>VLOOKUP(BD970,工作表1!$K$3:$M$1000,3,FALSE)</f>
        <v>2030/2/15</v>
      </c>
      <c r="BK970">
        <f t="shared" si="510"/>
        <v>3.6004299999999998</v>
      </c>
      <c r="BL970">
        <f t="shared" si="511"/>
        <v>-2.1004299999999998</v>
      </c>
      <c r="BM970" s="43">
        <f t="shared" si="528"/>
        <v>44972</v>
      </c>
      <c r="BN970" s="43">
        <f t="shared" si="512"/>
        <v>45107</v>
      </c>
      <c r="BO970" s="45">
        <f t="shared" si="529"/>
        <v>0.17527173913043478</v>
      </c>
      <c r="BP970" s="45">
        <f t="shared" si="530"/>
        <v>1.3095183144729006</v>
      </c>
      <c r="BQ970" s="47">
        <f t="shared" si="531"/>
        <v>84.324296644542514</v>
      </c>
      <c r="BR970" s="47">
        <f t="shared" si="532"/>
        <v>109.98038001621198</v>
      </c>
    </row>
    <row r="971" spans="6:70" x14ac:dyDescent="0.25">
      <c r="F971" s="2">
        <v>44851</v>
      </c>
      <c r="G971">
        <v>3.9928499999999998</v>
      </c>
      <c r="H971" s="43">
        <v>44876</v>
      </c>
      <c r="I971">
        <v>3.8757999999999999</v>
      </c>
      <c r="L971" s="2">
        <v>44830</v>
      </c>
      <c r="M971" t="str">
        <v>91282CEV</v>
      </c>
      <c r="N971">
        <v>-2.7357999999999998</v>
      </c>
      <c r="O971">
        <v>3.3816099999999998</v>
      </c>
      <c r="P971">
        <v>0.8538</v>
      </c>
      <c r="Q971">
        <v>111.359375</v>
      </c>
      <c r="R971">
        <f>VLOOKUP(M971,工作表1!$A$3:$B$1000,2,FALSE)</f>
        <v>3.25</v>
      </c>
      <c r="S971" t="str">
        <f>VLOOKUP(M971,工作表1!$A$3:$C$1000,3,FALSE)</f>
        <v>2029/6/30</v>
      </c>
      <c r="T971">
        <f t="shared" si="502"/>
        <v>3.6004299999999998</v>
      </c>
      <c r="U971">
        <f t="shared" si="501"/>
        <v>-0.3504299999999998</v>
      </c>
      <c r="V971" s="43">
        <f t="shared" si="513"/>
        <v>44926</v>
      </c>
      <c r="W971" s="43">
        <f t="shared" si="503"/>
        <v>44925</v>
      </c>
      <c r="X971" s="45">
        <f t="shared" si="514"/>
        <v>0.79030054644808745</v>
      </c>
      <c r="Y971" s="45">
        <f t="shared" si="515"/>
        <v>1.6272868478179503</v>
      </c>
      <c r="Z971" s="47">
        <f t="shared" si="516"/>
        <v>95.03351512677996</v>
      </c>
      <c r="AA971" s="47">
        <f t="shared" si="517"/>
        <v>111.0423704587824</v>
      </c>
      <c r="AB971" s="45">
        <f t="shared" si="518"/>
        <v>4.1052999999999997</v>
      </c>
      <c r="AC971" s="2" t="str">
        <f t="shared" si="504"/>
        <v>TY2</v>
      </c>
      <c r="AD971">
        <f t="shared" si="505"/>
        <v>111.5625</v>
      </c>
      <c r="AE971">
        <f t="shared" si="506"/>
        <v>113.140625</v>
      </c>
      <c r="AF971" s="49">
        <f t="shared" si="500"/>
        <v>-1.578125</v>
      </c>
      <c r="AG971" s="3">
        <f t="shared" si="519"/>
        <v>111.02685865544584</v>
      </c>
      <c r="AH971">
        <f t="shared" si="520"/>
        <v>111.38154121561703</v>
      </c>
      <c r="AI971" s="51">
        <f t="shared" si="521"/>
        <v>-0.3546825601711987</v>
      </c>
      <c r="AJ971" s="52">
        <f t="shared" si="522"/>
        <v>1.2234424398288013</v>
      </c>
      <c r="AK971" s="2">
        <v>44830</v>
      </c>
      <c r="AL971" t="str">
        <v>912828YS</v>
      </c>
      <c r="AM971">
        <v>16.519600000000001</v>
      </c>
      <c r="AN971">
        <v>1.87737</v>
      </c>
      <c r="AO971">
        <v>0.77400000000000002</v>
      </c>
      <c r="AP971">
        <v>111.5625</v>
      </c>
      <c r="AQ971">
        <f>VLOOKUP(AL971,工作表1!$F$3:$G$1000,2,FALSE)</f>
        <v>1.75</v>
      </c>
      <c r="AR971" t="str">
        <f>VLOOKUP(AL971,工作表1!$F$3:$H$1000,3,FALSE)</f>
        <v>2029/11/15</v>
      </c>
      <c r="AS971">
        <f t="shared" si="507"/>
        <v>3.6004299999999998</v>
      </c>
      <c r="AT971">
        <f t="shared" si="508"/>
        <v>-1.8504299999999998</v>
      </c>
      <c r="AU971" s="43">
        <f t="shared" si="523"/>
        <v>44880</v>
      </c>
      <c r="AV971" s="43">
        <f t="shared" si="509"/>
        <v>45016</v>
      </c>
      <c r="AW971" s="45">
        <f t="shared" si="524"/>
        <v>0.64198369565217395</v>
      </c>
      <c r="AX971" s="45">
        <f t="shared" si="525"/>
        <v>1.528969997022037</v>
      </c>
      <c r="AY971" s="47">
        <f t="shared" si="526"/>
        <v>86.378668996955881</v>
      </c>
      <c r="AZ971" s="47">
        <f t="shared" si="527"/>
        <v>111.02685865544584</v>
      </c>
      <c r="BA971" s="43"/>
      <c r="BC971" s="2">
        <v>44827</v>
      </c>
      <c r="BD971" t="str">
        <v>912828Z9</v>
      </c>
      <c r="BE971">
        <v>32.722900000000003</v>
      </c>
      <c r="BF971">
        <v>2.6936300000000002</v>
      </c>
      <c r="BG971">
        <v>0.76070000000000004</v>
      </c>
      <c r="BH971">
        <v>113.140625</v>
      </c>
      <c r="BI971">
        <f>VLOOKUP(BD971,工作表1!$K$3:$L$1000,2,FALSE)</f>
        <v>1.5</v>
      </c>
      <c r="BJ971" t="str">
        <f>VLOOKUP(BD971,工作表1!$K$3:$M$1000,3,FALSE)</f>
        <v>2030/2/15</v>
      </c>
      <c r="BK971">
        <f t="shared" si="510"/>
        <v>3.58405</v>
      </c>
      <c r="BL971">
        <f t="shared" si="511"/>
        <v>-2.08405</v>
      </c>
      <c r="BM971" s="43">
        <f t="shared" si="528"/>
        <v>44972</v>
      </c>
      <c r="BN971" s="43">
        <f t="shared" si="512"/>
        <v>45107</v>
      </c>
      <c r="BO971" s="45">
        <f t="shared" si="529"/>
        <v>0.17119565217391303</v>
      </c>
      <c r="BP971" s="45">
        <f t="shared" si="530"/>
        <v>1.3095518165574747</v>
      </c>
      <c r="BQ971" s="47">
        <f t="shared" si="531"/>
        <v>85.405162822430697</v>
      </c>
      <c r="BR971" s="47">
        <f t="shared" si="532"/>
        <v>111.38154121561703</v>
      </c>
    </row>
    <row r="972" spans="6:70" x14ac:dyDescent="0.25">
      <c r="F972" s="2">
        <v>44848</v>
      </c>
      <c r="G972">
        <v>3.9813499999999999</v>
      </c>
      <c r="H972" s="43">
        <v>44875</v>
      </c>
      <c r="I972">
        <v>3.8757999999999999</v>
      </c>
      <c r="L972" s="2">
        <v>44827</v>
      </c>
      <c r="M972" t="str">
        <v>91282CEV</v>
      </c>
      <c r="N972">
        <v>-2.2684000000000002</v>
      </c>
      <c r="O972">
        <v>3.3531599999999999</v>
      </c>
      <c r="P972">
        <v>0.8538</v>
      </c>
      <c r="Q972">
        <v>112.625</v>
      </c>
      <c r="R972">
        <f>VLOOKUP(M972,工作表1!$A$3:$B$1000,2,FALSE)</f>
        <v>3.25</v>
      </c>
      <c r="S972" t="str">
        <f>VLOOKUP(M972,工作表1!$A$3:$C$1000,3,FALSE)</f>
        <v>2029/6/30</v>
      </c>
      <c r="T972">
        <f t="shared" si="502"/>
        <v>3.58405</v>
      </c>
      <c r="U972">
        <f t="shared" si="501"/>
        <v>-0.33404999999999996</v>
      </c>
      <c r="V972" s="43">
        <f t="shared" si="513"/>
        <v>44926</v>
      </c>
      <c r="W972" s="43">
        <f t="shared" si="503"/>
        <v>44925</v>
      </c>
      <c r="X972" s="45">
        <f t="shared" si="514"/>
        <v>0.78142076502732238</v>
      </c>
      <c r="Y972" s="45">
        <f t="shared" si="515"/>
        <v>1.6273111759862264</v>
      </c>
      <c r="Z972" s="47">
        <f t="shared" si="516"/>
        <v>96.111646032337703</v>
      </c>
      <c r="AA972" s="47">
        <f t="shared" si="517"/>
        <v>112.29724168396042</v>
      </c>
      <c r="AB972" s="45">
        <f t="shared" si="518"/>
        <v>3.8635000000000002</v>
      </c>
      <c r="AC972" s="2" t="str">
        <f t="shared" si="504"/>
        <v>TY2</v>
      </c>
      <c r="AD972">
        <f t="shared" si="505"/>
        <v>112.796875</v>
      </c>
      <c r="AE972">
        <f t="shared" si="506"/>
        <v>113.359375</v>
      </c>
      <c r="AF972" s="49">
        <f t="shared" si="500"/>
        <v>-0.5625</v>
      </c>
      <c r="AG972" s="3">
        <f t="shared" si="519"/>
        <v>112.36884888173026</v>
      </c>
      <c r="AH972">
        <f t="shared" si="520"/>
        <v>111.46203413098044</v>
      </c>
      <c r="AI972" s="51">
        <f t="shared" si="521"/>
        <v>0.90681475074981677</v>
      </c>
      <c r="AJ972" s="52">
        <f t="shared" si="522"/>
        <v>1.4693147507498168</v>
      </c>
      <c r="AK972" s="2">
        <v>44827</v>
      </c>
      <c r="AL972" t="str">
        <v>912828YS</v>
      </c>
      <c r="AM972">
        <v>20.573499999999999</v>
      </c>
      <c r="AN972">
        <v>1.65307</v>
      </c>
      <c r="AO972">
        <v>0.77400000000000002</v>
      </c>
      <c r="AP972">
        <v>112.796875</v>
      </c>
      <c r="AQ972">
        <f>VLOOKUP(AL972,工作表1!$F$3:$G$1000,2,FALSE)</f>
        <v>1.75</v>
      </c>
      <c r="AR972" t="str">
        <f>VLOOKUP(AL972,工作表1!$F$3:$H$1000,3,FALSE)</f>
        <v>2029/11/15</v>
      </c>
      <c r="AS972">
        <f t="shared" si="507"/>
        <v>3.58405</v>
      </c>
      <c r="AT972">
        <f t="shared" si="508"/>
        <v>-1.83405</v>
      </c>
      <c r="AU972" s="43">
        <f t="shared" si="523"/>
        <v>44880</v>
      </c>
      <c r="AV972" s="43">
        <f t="shared" si="509"/>
        <v>45016</v>
      </c>
      <c r="AW972" s="45">
        <f t="shared" si="524"/>
        <v>0.63722826086956519</v>
      </c>
      <c r="AX972" s="45">
        <f t="shared" si="525"/>
        <v>1.5290090827873735</v>
      </c>
      <c r="AY972" s="47">
        <f t="shared" si="526"/>
        <v>87.428231785600772</v>
      </c>
      <c r="AZ972" s="47">
        <f t="shared" si="527"/>
        <v>112.36884888173026</v>
      </c>
      <c r="BA972" s="43"/>
      <c r="BC972" s="2">
        <v>44826</v>
      </c>
      <c r="BD972" t="str">
        <v>912828Z9</v>
      </c>
      <c r="BE972">
        <v>29.5716</v>
      </c>
      <c r="BF972">
        <v>2.83819</v>
      </c>
      <c r="BG972">
        <v>0.76070000000000004</v>
      </c>
      <c r="BH972">
        <v>113.359375</v>
      </c>
      <c r="BI972">
        <f>VLOOKUP(BD972,工作表1!$K$3:$L$1000,2,FALSE)</f>
        <v>1.5</v>
      </c>
      <c r="BJ972" t="str">
        <f>VLOOKUP(BD972,工作表1!$K$3:$M$1000,3,FALSE)</f>
        <v>2030/2/15</v>
      </c>
      <c r="BK972">
        <f t="shared" si="510"/>
        <v>3.577</v>
      </c>
      <c r="BL972">
        <f t="shared" si="511"/>
        <v>-2.077</v>
      </c>
      <c r="BM972" s="43">
        <f t="shared" si="528"/>
        <v>44972</v>
      </c>
      <c r="BN972" s="43">
        <f t="shared" si="512"/>
        <v>45107</v>
      </c>
      <c r="BO972" s="45">
        <f t="shared" si="529"/>
        <v>0.15896739130434784</v>
      </c>
      <c r="BP972" s="45">
        <f t="shared" si="530"/>
        <v>1.3096523228111971</v>
      </c>
      <c r="BQ972" s="47">
        <f t="shared" si="531"/>
        <v>85.479211676983255</v>
      </c>
      <c r="BR972" s="47">
        <f t="shared" si="532"/>
        <v>111.46203413098044</v>
      </c>
    </row>
    <row r="973" spans="6:70" x14ac:dyDescent="0.25">
      <c r="F973" s="2">
        <v>44847</v>
      </c>
      <c r="G973">
        <v>3.9721500000000001</v>
      </c>
      <c r="H973" s="43">
        <v>44874</v>
      </c>
      <c r="I973">
        <v>4.1665999999999999</v>
      </c>
      <c r="L973" s="2">
        <v>44826</v>
      </c>
      <c r="M973" t="str">
        <v>91282CEV</v>
      </c>
      <c r="N973">
        <v>-2.5186000000000002</v>
      </c>
      <c r="O973">
        <v>3.33806</v>
      </c>
      <c r="P973">
        <v>0.8538</v>
      </c>
      <c r="Q973">
        <v>112.75</v>
      </c>
      <c r="R973">
        <f>VLOOKUP(M973,工作表1!$A$3:$B$1000,2,FALSE)</f>
        <v>3.25</v>
      </c>
      <c r="S973" t="str">
        <f>VLOOKUP(M973,工作表1!$A$3:$C$1000,3,FALSE)</f>
        <v>2029/6/30</v>
      </c>
      <c r="T973">
        <f t="shared" si="502"/>
        <v>3.577</v>
      </c>
      <c r="U973">
        <f t="shared" si="501"/>
        <v>-0.32699999999999996</v>
      </c>
      <c r="V973" s="43">
        <f t="shared" si="513"/>
        <v>44926</v>
      </c>
      <c r="W973" s="43">
        <f t="shared" si="503"/>
        <v>44925</v>
      </c>
      <c r="X973" s="45">
        <f t="shared" si="514"/>
        <v>0.7547814207650273</v>
      </c>
      <c r="Y973" s="45">
        <f t="shared" si="515"/>
        <v>1.6273841604910548</v>
      </c>
      <c r="Z973" s="47">
        <f t="shared" si="516"/>
        <v>96.239186945160597</v>
      </c>
      <c r="AA973" s="47">
        <f t="shared" si="517"/>
        <v>112.43578371447569</v>
      </c>
      <c r="AB973" s="45">
        <f t="shared" si="518"/>
        <v>3.86</v>
      </c>
      <c r="AC973" s="2" t="str">
        <f t="shared" si="504"/>
        <v>TY2</v>
      </c>
      <c r="AD973">
        <f t="shared" si="505"/>
        <v>113.015625</v>
      </c>
      <c r="AE973">
        <f t="shared" si="506"/>
        <v>114.578125</v>
      </c>
      <c r="AF973" s="49">
        <f t="shared" si="500"/>
        <v>-1.5625</v>
      </c>
      <c r="AG973" s="3">
        <f t="shared" si="519"/>
        <v>112.48453284050001</v>
      </c>
      <c r="AH973">
        <f t="shared" si="520"/>
        <v>113.84633036713846</v>
      </c>
      <c r="AI973" s="51">
        <f t="shared" si="521"/>
        <v>-1.3617975266384548</v>
      </c>
      <c r="AJ973" s="52">
        <f t="shared" si="522"/>
        <v>0.20070247336154523</v>
      </c>
      <c r="AK973" s="2">
        <v>44826</v>
      </c>
      <c r="AL973" t="str">
        <v>912828YS</v>
      </c>
      <c r="AM973">
        <v>17.9344</v>
      </c>
      <c r="AN973">
        <v>1.82053</v>
      </c>
      <c r="AO973">
        <v>0.77400000000000002</v>
      </c>
      <c r="AP973">
        <v>113.015625</v>
      </c>
      <c r="AQ973">
        <f>VLOOKUP(AL973,工作表1!$F$3:$G$1000,2,FALSE)</f>
        <v>1.75</v>
      </c>
      <c r="AR973" t="str">
        <f>VLOOKUP(AL973,工作表1!$F$3:$H$1000,3,FALSE)</f>
        <v>2029/11/15</v>
      </c>
      <c r="AS973">
        <f t="shared" si="507"/>
        <v>3.577</v>
      </c>
      <c r="AT973">
        <f t="shared" si="508"/>
        <v>-1.827</v>
      </c>
      <c r="AU973" s="43">
        <f t="shared" si="523"/>
        <v>44880</v>
      </c>
      <c r="AV973" s="43">
        <f t="shared" si="509"/>
        <v>45016</v>
      </c>
      <c r="AW973" s="45">
        <f t="shared" si="524"/>
        <v>0.62296195652173914</v>
      </c>
      <c r="AX973" s="45">
        <f t="shared" si="525"/>
        <v>1.529126340083383</v>
      </c>
      <c r="AY973" s="47">
        <f t="shared" si="526"/>
        <v>87.528806980190836</v>
      </c>
      <c r="AZ973" s="47">
        <f t="shared" si="527"/>
        <v>112.48453284050001</v>
      </c>
      <c r="BA973" s="43"/>
      <c r="BC973" s="2">
        <v>44825</v>
      </c>
      <c r="BD973" t="str">
        <v>912828YS</v>
      </c>
      <c r="BE973">
        <v>20.932600000000001</v>
      </c>
      <c r="BF973">
        <v>1.6753100000000001</v>
      </c>
      <c r="BG973">
        <v>0.77400000000000002</v>
      </c>
      <c r="BH973">
        <v>114.578125</v>
      </c>
      <c r="BI973">
        <f>VLOOKUP(BD973,工作表1!$K$3:$L$1000,2,FALSE)</f>
        <v>1.75</v>
      </c>
      <c r="BJ973" t="str">
        <f>VLOOKUP(BD973,工作表1!$K$3:$M$1000,3,FALSE)</f>
        <v>2029/11/15</v>
      </c>
      <c r="BK973">
        <f t="shared" si="510"/>
        <v>3.5221</v>
      </c>
      <c r="BL973">
        <f t="shared" si="511"/>
        <v>-1.7721</v>
      </c>
      <c r="BM973" s="43">
        <f t="shared" si="528"/>
        <v>44880</v>
      </c>
      <c r="BN973" s="43">
        <f t="shared" si="512"/>
        <v>45107</v>
      </c>
      <c r="BO973" s="45">
        <f t="shared" si="529"/>
        <v>0.61820652173913049</v>
      </c>
      <c r="BP973" s="45">
        <f t="shared" si="530"/>
        <v>1.9654667957117331</v>
      </c>
      <c r="BQ973" s="47">
        <f t="shared" si="531"/>
        <v>88.852418954545684</v>
      </c>
      <c r="BR973" s="47">
        <f t="shared" si="532"/>
        <v>113.84633036713846</v>
      </c>
    </row>
    <row r="974" spans="6:70" x14ac:dyDescent="0.25">
      <c r="F974" s="2">
        <v>44846</v>
      </c>
      <c r="G974">
        <v>3.8734500000000001</v>
      </c>
      <c r="H974" s="43">
        <v>44873</v>
      </c>
      <c r="I974">
        <v>4.2058999999999997</v>
      </c>
      <c r="L974" s="2">
        <v>44825</v>
      </c>
      <c r="M974" t="str">
        <v>91282CEM</v>
      </c>
      <c r="N974">
        <v>16.401399999999999</v>
      </c>
      <c r="O974">
        <v>-20.868739999999999</v>
      </c>
      <c r="P974">
        <v>0.83379999999999999</v>
      </c>
      <c r="Q974">
        <v>113.625</v>
      </c>
      <c r="R974">
        <f>VLOOKUP(M974,工作表1!$A$3:$B$1000,2,FALSE)</f>
        <v>2.875</v>
      </c>
      <c r="S974" t="str">
        <f>VLOOKUP(M974,工作表1!$A$3:$C$1000,3,FALSE)</f>
        <v>2029/4/30</v>
      </c>
      <c r="T974">
        <f t="shared" si="502"/>
        <v>3.5221</v>
      </c>
      <c r="U974">
        <f t="shared" si="501"/>
        <v>-0.64710000000000001</v>
      </c>
      <c r="V974" s="43">
        <f t="shared" si="513"/>
        <v>44865</v>
      </c>
      <c r="W974" s="43">
        <f t="shared" si="503"/>
        <v>44925</v>
      </c>
      <c r="X974" s="45">
        <f t="shared" si="514"/>
        <v>1.1390027322404372</v>
      </c>
      <c r="Y974" s="45">
        <f t="shared" si="515"/>
        <v>1.9187972527883823</v>
      </c>
      <c r="Z974" s="47">
        <f t="shared" si="516"/>
        <v>101.53151503251176</v>
      </c>
      <c r="AA974" s="47">
        <f t="shared" si="517"/>
        <v>121.4589089541094</v>
      </c>
      <c r="AB974" s="45">
        <f t="shared" si="518"/>
        <v>3.6777000000000002</v>
      </c>
      <c r="AC974" s="2" t="str">
        <f t="shared" si="504"/>
        <v>TY2</v>
      </c>
      <c r="AD974">
        <f t="shared" si="505"/>
        <v>114.234375</v>
      </c>
      <c r="AE974">
        <f t="shared" si="506"/>
        <v>114.046875</v>
      </c>
      <c r="AF974" s="49">
        <f t="shared" si="500"/>
        <v>0.1875</v>
      </c>
      <c r="AG974" s="3">
        <f t="shared" si="519"/>
        <v>113.60760798558748</v>
      </c>
      <c r="AH974">
        <f t="shared" si="520"/>
        <v>113.42499453442143</v>
      </c>
      <c r="AI974" s="51">
        <f t="shared" si="521"/>
        <v>0.18261345116604843</v>
      </c>
      <c r="AJ974" s="52">
        <f t="shared" si="522"/>
        <v>-4.886548833951565E-3</v>
      </c>
      <c r="AK974" s="2">
        <v>44825</v>
      </c>
      <c r="AL974" t="str">
        <v>91282CEV</v>
      </c>
      <c r="AM974">
        <v>-1.9907999999999999</v>
      </c>
      <c r="AN974">
        <v>3.30124</v>
      </c>
      <c r="AO974">
        <v>0.8538</v>
      </c>
      <c r="AP974">
        <v>114.234375</v>
      </c>
      <c r="AQ974">
        <f>VLOOKUP(AL974,工作表1!$F$3:$G$1000,2,FALSE)</f>
        <v>3.25</v>
      </c>
      <c r="AR974" t="str">
        <f>VLOOKUP(AL974,工作表1!$F$3:$H$1000,3,FALSE)</f>
        <v>2029/6/30</v>
      </c>
      <c r="AS974">
        <f t="shared" si="507"/>
        <v>3.5221</v>
      </c>
      <c r="AT974">
        <f t="shared" si="508"/>
        <v>-0.27210000000000001</v>
      </c>
      <c r="AU974" s="43">
        <f t="shared" si="523"/>
        <v>44926</v>
      </c>
      <c r="AV974" s="43">
        <f t="shared" si="509"/>
        <v>45016</v>
      </c>
      <c r="AW974" s="45">
        <f t="shared" si="524"/>
        <v>0.74590163934426235</v>
      </c>
      <c r="AX974" s="45">
        <f t="shared" si="525"/>
        <v>2.4376824612620704</v>
      </c>
      <c r="AY974" s="47">
        <f t="shared" si="526"/>
        <v>97.495393696572521</v>
      </c>
      <c r="AZ974" s="47">
        <f t="shared" si="527"/>
        <v>113.60760798558748</v>
      </c>
      <c r="BA974" s="43"/>
      <c r="BC974" s="2">
        <v>44824</v>
      </c>
      <c r="BD974" t="str">
        <v>912828YS</v>
      </c>
      <c r="BE974">
        <v>23.0623</v>
      </c>
      <c r="BF974">
        <v>1.5731299999999999</v>
      </c>
      <c r="BG974">
        <v>0.77400000000000002</v>
      </c>
      <c r="BH974">
        <v>114.046875</v>
      </c>
      <c r="BI974">
        <f>VLOOKUP(BD974,工作表1!$K$3:$L$1000,2,FALSE)</f>
        <v>1.75</v>
      </c>
      <c r="BJ974" t="str">
        <f>VLOOKUP(BD974,工作表1!$K$3:$M$1000,3,FALSE)</f>
        <v>2029/11/15</v>
      </c>
      <c r="BK974">
        <f t="shared" si="510"/>
        <v>3.5358000000000001</v>
      </c>
      <c r="BL974">
        <f t="shared" si="511"/>
        <v>-1.7858000000000001</v>
      </c>
      <c r="BM974" s="43">
        <f t="shared" si="528"/>
        <v>44880</v>
      </c>
      <c r="BN974" s="43">
        <f t="shared" si="512"/>
        <v>45107</v>
      </c>
      <c r="BO974" s="45">
        <f t="shared" si="529"/>
        <v>0.61345108695652173</v>
      </c>
      <c r="BP974" s="45">
        <f t="shared" si="530"/>
        <v>1.9655058814770698</v>
      </c>
      <c r="BQ974" s="47">
        <f t="shared" si="531"/>
        <v>88.518190290190134</v>
      </c>
      <c r="BR974" s="47">
        <f t="shared" si="532"/>
        <v>113.42499453442143</v>
      </c>
    </row>
    <row r="975" spans="6:70" x14ac:dyDescent="0.25">
      <c r="F975" s="2">
        <v>44845</v>
      </c>
      <c r="G975">
        <v>3.8408500000000001</v>
      </c>
      <c r="H975" s="43">
        <v>44872</v>
      </c>
      <c r="I975">
        <v>4.306</v>
      </c>
      <c r="L975" s="2">
        <v>44824</v>
      </c>
      <c r="M975" t="str">
        <v>91282CEM</v>
      </c>
      <c r="N975">
        <v>0.5927</v>
      </c>
      <c r="O975">
        <v>2.3223600000000002</v>
      </c>
      <c r="P975">
        <v>0.83379999999999999</v>
      </c>
      <c r="Q975">
        <v>113.84375</v>
      </c>
      <c r="R975">
        <f>VLOOKUP(M975,工作表1!$A$3:$B$1000,2,FALSE)</f>
        <v>2.875</v>
      </c>
      <c r="S975" t="str">
        <f>VLOOKUP(M975,工作表1!$A$3:$C$1000,3,FALSE)</f>
        <v>2029/4/30</v>
      </c>
      <c r="T975">
        <f t="shared" si="502"/>
        <v>3.5358000000000001</v>
      </c>
      <c r="U975">
        <f t="shared" si="501"/>
        <v>-0.66080000000000005</v>
      </c>
      <c r="V975" s="43">
        <f t="shared" si="513"/>
        <v>44865</v>
      </c>
      <c r="W975" s="43">
        <f t="shared" si="503"/>
        <v>44925</v>
      </c>
      <c r="X975" s="45">
        <f t="shared" si="514"/>
        <v>1.1311475409836065</v>
      </c>
      <c r="Y975" s="45">
        <f t="shared" si="515"/>
        <v>1.9188187738603188</v>
      </c>
      <c r="Z975" s="47">
        <f t="shared" si="516"/>
        <v>95.077534928056792</v>
      </c>
      <c r="AA975" s="47">
        <f t="shared" si="517"/>
        <v>113.71989302015221</v>
      </c>
      <c r="AB975" s="45">
        <f t="shared" si="518"/>
        <v>3.6854</v>
      </c>
      <c r="AC975" s="2" t="str">
        <f t="shared" si="504"/>
        <v>TY2</v>
      </c>
      <c r="AD975">
        <f t="shared" si="505"/>
        <v>113.84375</v>
      </c>
      <c r="AE975">
        <f t="shared" si="506"/>
        <v>114.5625</v>
      </c>
      <c r="AF975" s="49">
        <f t="shared" si="500"/>
        <v>-0.71875</v>
      </c>
      <c r="AG975" s="3">
        <f t="shared" si="519"/>
        <v>113.19972940311024</v>
      </c>
      <c r="AH975">
        <f t="shared" si="520"/>
        <v>114.04511373270167</v>
      </c>
      <c r="AI975" s="51">
        <f t="shared" si="521"/>
        <v>-0.8453843295914254</v>
      </c>
      <c r="AJ975" s="52">
        <f t="shared" si="522"/>
        <v>-0.1266343295914254</v>
      </c>
      <c r="AK975" s="2">
        <v>44824</v>
      </c>
      <c r="AL975" t="str">
        <v>91282CEV</v>
      </c>
      <c r="AM975">
        <v>-2.0989</v>
      </c>
      <c r="AN975">
        <v>3.3501799999999999</v>
      </c>
      <c r="AO975">
        <v>0.8538</v>
      </c>
      <c r="AP975">
        <v>113.84375</v>
      </c>
      <c r="AQ975">
        <f>VLOOKUP(AL975,工作表1!$F$3:$G$1000,2,FALSE)</f>
        <v>3.25</v>
      </c>
      <c r="AR975" t="str">
        <f>VLOOKUP(AL975,工作表1!$F$3:$H$1000,3,FALSE)</f>
        <v>2029/6/30</v>
      </c>
      <c r="AS975">
        <f t="shared" si="507"/>
        <v>3.5358000000000001</v>
      </c>
      <c r="AT975">
        <f t="shared" si="508"/>
        <v>-0.28580000000000005</v>
      </c>
      <c r="AU975" s="43">
        <f t="shared" si="523"/>
        <v>44926</v>
      </c>
      <c r="AV975" s="43">
        <f t="shared" si="509"/>
        <v>45016</v>
      </c>
      <c r="AW975" s="45">
        <f t="shared" si="524"/>
        <v>0.73702185792349728</v>
      </c>
      <c r="AX975" s="45">
        <f t="shared" si="525"/>
        <v>2.4377067894303464</v>
      </c>
      <c r="AY975" s="47">
        <f t="shared" si="526"/>
        <v>97.142495288576427</v>
      </c>
      <c r="AZ975" s="47">
        <f t="shared" si="527"/>
        <v>113.19972940311024</v>
      </c>
      <c r="BA975" s="43"/>
      <c r="BC975" s="2">
        <v>44823</v>
      </c>
      <c r="BD975" t="str">
        <v>912828YS</v>
      </c>
      <c r="BE975">
        <v>25.252700000000001</v>
      </c>
      <c r="BF975">
        <v>1.4198</v>
      </c>
      <c r="BG975">
        <v>0.77400000000000002</v>
      </c>
      <c r="BH975">
        <v>114.5625</v>
      </c>
      <c r="BI975">
        <f>VLOOKUP(BD975,工作表1!$K$3:$L$1000,2,FALSE)</f>
        <v>1.75</v>
      </c>
      <c r="BJ975" t="str">
        <f>VLOOKUP(BD975,工作表1!$K$3:$M$1000,3,FALSE)</f>
        <v>2029/11/15</v>
      </c>
      <c r="BK975">
        <f t="shared" si="510"/>
        <v>3.5192000000000001</v>
      </c>
      <c r="BL975">
        <f t="shared" si="511"/>
        <v>-1.7692000000000001</v>
      </c>
      <c r="BM975" s="43">
        <f t="shared" si="528"/>
        <v>44880</v>
      </c>
      <c r="BN975" s="43">
        <f t="shared" si="512"/>
        <v>45107</v>
      </c>
      <c r="BO975" s="45">
        <f t="shared" si="529"/>
        <v>0.60869565217391308</v>
      </c>
      <c r="BP975" s="45">
        <f t="shared" si="530"/>
        <v>1.9655449672424063</v>
      </c>
      <c r="BQ975" s="47">
        <f t="shared" si="531"/>
        <v>89.013790875382014</v>
      </c>
      <c r="BR975" s="47">
        <f t="shared" si="532"/>
        <v>114.04511373270167</v>
      </c>
    </row>
    <row r="976" spans="6:70" x14ac:dyDescent="0.25">
      <c r="F976" s="2">
        <v>44844</v>
      </c>
      <c r="G976">
        <v>3.8260000000000001</v>
      </c>
      <c r="H976" s="43">
        <v>44869</v>
      </c>
      <c r="I976">
        <v>4.2504999999999997</v>
      </c>
      <c r="L976" s="2">
        <v>44823</v>
      </c>
      <c r="M976" t="str">
        <v>91282CEM</v>
      </c>
      <c r="N976">
        <v>0.78380000000000005</v>
      </c>
      <c r="O976">
        <v>2.0890200000000001</v>
      </c>
      <c r="P976">
        <v>0.83379999999999999</v>
      </c>
      <c r="Q976">
        <v>114.359375</v>
      </c>
      <c r="R976">
        <f>VLOOKUP(M976,工作表1!$A$3:$B$1000,2,FALSE)</f>
        <v>2.875</v>
      </c>
      <c r="S976" t="str">
        <f>VLOOKUP(M976,工作表1!$A$3:$C$1000,3,FALSE)</f>
        <v>2029/4/30</v>
      </c>
      <c r="T976">
        <f t="shared" si="502"/>
        <v>3.5192000000000001</v>
      </c>
      <c r="U976">
        <f t="shared" si="501"/>
        <v>-0.64420000000000011</v>
      </c>
      <c r="V976" s="43">
        <f t="shared" si="513"/>
        <v>44865</v>
      </c>
      <c r="W976" s="43">
        <f t="shared" si="503"/>
        <v>44925</v>
      </c>
      <c r="X976" s="45">
        <f t="shared" si="514"/>
        <v>1.1232923497267759</v>
      </c>
      <c r="Y976" s="45">
        <f t="shared" si="515"/>
        <v>1.9188402949322554</v>
      </c>
      <c r="Z976" s="47">
        <f t="shared" si="516"/>
        <v>95.559310140298805</v>
      </c>
      <c r="AA976" s="47">
        <f t="shared" si="517"/>
        <v>114.28902123883925</v>
      </c>
      <c r="AB976" s="45">
        <f t="shared" si="518"/>
        <v>3.6118999999999999</v>
      </c>
      <c r="AC976" s="2" t="str">
        <f t="shared" si="504"/>
        <v>TY2</v>
      </c>
      <c r="AD976">
        <f t="shared" si="505"/>
        <v>114.359375</v>
      </c>
      <c r="AE976">
        <f t="shared" si="506"/>
        <v>114.953125</v>
      </c>
      <c r="AF976" s="49">
        <f t="shared" si="500"/>
        <v>-0.59375</v>
      </c>
      <c r="AG976" s="3">
        <f t="shared" si="519"/>
        <v>113.74566994672088</v>
      </c>
      <c r="AH976">
        <f t="shared" si="520"/>
        <v>114.42407455588774</v>
      </c>
      <c r="AI976" s="51">
        <f t="shared" si="521"/>
        <v>-0.67840460916686141</v>
      </c>
      <c r="AJ976" s="52">
        <f t="shared" si="522"/>
        <v>-8.4654609166861405E-2</v>
      </c>
      <c r="AK976" s="2">
        <v>44823</v>
      </c>
      <c r="AL976" t="str">
        <v>91282CEV</v>
      </c>
      <c r="AM976">
        <v>-1.2904</v>
      </c>
      <c r="AN976">
        <v>3.2301199999999999</v>
      </c>
      <c r="AO976">
        <v>0.8538</v>
      </c>
      <c r="AP976">
        <v>114.359375</v>
      </c>
      <c r="AQ976">
        <f>VLOOKUP(AL976,工作表1!$F$3:$G$1000,2,FALSE)</f>
        <v>3.25</v>
      </c>
      <c r="AR976" t="str">
        <f>VLOOKUP(AL976,工作表1!$F$3:$H$1000,3,FALSE)</f>
        <v>2029/6/30</v>
      </c>
      <c r="AS976">
        <f t="shared" si="507"/>
        <v>3.5192000000000001</v>
      </c>
      <c r="AT976">
        <f t="shared" si="508"/>
        <v>-0.26920000000000011</v>
      </c>
      <c r="AU976" s="43">
        <f t="shared" si="523"/>
        <v>44926</v>
      </c>
      <c r="AV976" s="43">
        <f t="shared" si="509"/>
        <v>45016</v>
      </c>
      <c r="AW976" s="45">
        <f t="shared" si="524"/>
        <v>0.72814207650273222</v>
      </c>
      <c r="AX976" s="45">
        <f t="shared" si="525"/>
        <v>2.4377311175986227</v>
      </c>
      <c r="AY976" s="47">
        <f t="shared" si="526"/>
        <v>97.620051539323072</v>
      </c>
      <c r="AZ976" s="47">
        <f t="shared" si="527"/>
        <v>113.74566994672088</v>
      </c>
      <c r="BA976" s="43"/>
      <c r="BC976" s="2">
        <v>44820</v>
      </c>
      <c r="BD976" t="str">
        <v>912828YS</v>
      </c>
      <c r="BE976">
        <v>25.436399999999999</v>
      </c>
      <c r="BF976">
        <v>1.39619</v>
      </c>
      <c r="BG976">
        <v>0.77400000000000002</v>
      </c>
      <c r="BH976">
        <v>114.953125</v>
      </c>
      <c r="BI976">
        <f>VLOOKUP(BD976,工作表1!$K$3:$L$1000,2,FALSE)</f>
        <v>1.75</v>
      </c>
      <c r="BJ976" t="str">
        <f>VLOOKUP(BD976,工作表1!$K$3:$M$1000,3,FALSE)</f>
        <v>2029/11/15</v>
      </c>
      <c r="BK976">
        <f t="shared" si="510"/>
        <v>3.4924499999999998</v>
      </c>
      <c r="BL976">
        <f t="shared" si="511"/>
        <v>-1.7424499999999998</v>
      </c>
      <c r="BM976" s="43">
        <f t="shared" si="528"/>
        <v>44880</v>
      </c>
      <c r="BN976" s="43">
        <f t="shared" si="512"/>
        <v>45107</v>
      </c>
      <c r="BO976" s="45">
        <f t="shared" si="529"/>
        <v>0.60394021739130432</v>
      </c>
      <c r="BP976" s="45">
        <f t="shared" si="530"/>
        <v>1.9655840530077429</v>
      </c>
      <c r="BQ976" s="47">
        <f t="shared" si="531"/>
        <v>89.330834322695466</v>
      </c>
      <c r="BR976" s="47">
        <f t="shared" si="532"/>
        <v>114.42407455588774</v>
      </c>
    </row>
    <row r="977" spans="6:70" x14ac:dyDescent="0.25">
      <c r="F977" s="2">
        <v>44841</v>
      </c>
      <c r="G977">
        <v>3.8162500000000001</v>
      </c>
      <c r="H977" s="43">
        <v>44868</v>
      </c>
      <c r="I977">
        <v>4.2686999999999999</v>
      </c>
      <c r="L977" s="2">
        <v>44820</v>
      </c>
      <c r="M977" t="str">
        <v>91282CES</v>
      </c>
      <c r="N977">
        <v>0.61560000000000004</v>
      </c>
      <c r="O977">
        <v>2.2673399999999999</v>
      </c>
      <c r="P977">
        <v>0.82720000000000005</v>
      </c>
      <c r="Q977">
        <v>114.75</v>
      </c>
      <c r="R977">
        <f>VLOOKUP(M977,工作表1!$A$3:$B$1000,2,FALSE)</f>
        <v>2.75</v>
      </c>
      <c r="S977" t="str">
        <f>VLOOKUP(M977,工作表1!$A$3:$C$1000,3,FALSE)</f>
        <v>2029/5/31</v>
      </c>
      <c r="T977">
        <f t="shared" si="502"/>
        <v>3.4924499999999998</v>
      </c>
      <c r="U977">
        <f t="shared" si="501"/>
        <v>-0.74244999999999983</v>
      </c>
      <c r="V977" s="43">
        <f t="shared" si="513"/>
        <v>44895</v>
      </c>
      <c r="W977" s="43">
        <f t="shared" si="503"/>
        <v>44925</v>
      </c>
      <c r="X977" s="45">
        <f t="shared" si="514"/>
        <v>0.83401639344262302</v>
      </c>
      <c r="Y977" s="45">
        <f t="shared" si="515"/>
        <v>1.6025095441275545</v>
      </c>
      <c r="Z977" s="47">
        <f t="shared" si="516"/>
        <v>95.049568901850392</v>
      </c>
      <c r="AA977" s="47">
        <f t="shared" si="517"/>
        <v>114.57234104380974</v>
      </c>
      <c r="AB977" s="45">
        <f t="shared" si="518"/>
        <v>3.5596999999999999</v>
      </c>
      <c r="AC977" s="2" t="str">
        <f t="shared" si="504"/>
        <v>TY2</v>
      </c>
      <c r="AD977">
        <f t="shared" si="505"/>
        <v>114.75</v>
      </c>
      <c r="AE977">
        <f t="shared" si="506"/>
        <v>114.703125</v>
      </c>
      <c r="AF977" s="49">
        <f t="shared" ref="AF977:AF1040" si="533">AD977-AE977</f>
        <v>4.6875E-2</v>
      </c>
      <c r="AG977" s="3">
        <f t="shared" si="519"/>
        <v>114.10444968262587</v>
      </c>
      <c r="AH977">
        <f t="shared" si="520"/>
        <v>114.1731928640742</v>
      </c>
      <c r="AI977" s="51">
        <f t="shared" si="521"/>
        <v>-6.8743181448326141E-2</v>
      </c>
      <c r="AJ977" s="52">
        <f t="shared" si="522"/>
        <v>-0.11561818144832614</v>
      </c>
      <c r="AK977" s="2">
        <v>44820</v>
      </c>
      <c r="AL977" t="str">
        <v>91282CEV</v>
      </c>
      <c r="AM977">
        <v>-1.6187</v>
      </c>
      <c r="AN977">
        <v>3.2389100000000002</v>
      </c>
      <c r="AO977">
        <v>0.8538</v>
      </c>
      <c r="AP977">
        <v>114.75</v>
      </c>
      <c r="AQ977">
        <f>VLOOKUP(AL977,工作表1!$F$3:$G$1000,2,FALSE)</f>
        <v>3.25</v>
      </c>
      <c r="AR977" t="str">
        <f>VLOOKUP(AL977,工作表1!$F$3:$H$1000,3,FALSE)</f>
        <v>2029/6/30</v>
      </c>
      <c r="AS977">
        <f t="shared" si="507"/>
        <v>3.4924499999999998</v>
      </c>
      <c r="AT977">
        <f t="shared" si="508"/>
        <v>-0.24244999999999983</v>
      </c>
      <c r="AU977" s="43">
        <f t="shared" si="523"/>
        <v>44926</v>
      </c>
      <c r="AV977" s="43">
        <f t="shared" si="509"/>
        <v>45016</v>
      </c>
      <c r="AW977" s="45">
        <f t="shared" si="524"/>
        <v>0.71926229508196715</v>
      </c>
      <c r="AX977" s="45">
        <f t="shared" si="525"/>
        <v>2.4377554457668991</v>
      </c>
      <c r="AY977" s="47">
        <f t="shared" si="526"/>
        <v>97.943343642450614</v>
      </c>
      <c r="AZ977" s="47">
        <f t="shared" si="527"/>
        <v>114.10444968262587</v>
      </c>
      <c r="BA977" s="43"/>
      <c r="BC977" s="2">
        <v>44819</v>
      </c>
      <c r="BD977" t="str">
        <v>912828YS</v>
      </c>
      <c r="BE977">
        <v>25.424700000000001</v>
      </c>
      <c r="BF977">
        <v>1.3948499999999999</v>
      </c>
      <c r="BG977">
        <v>0.77400000000000002</v>
      </c>
      <c r="BH977">
        <v>114.703125</v>
      </c>
      <c r="BI977">
        <f>VLOOKUP(BD977,工作表1!$K$3:$L$1000,2,FALSE)</f>
        <v>1.75</v>
      </c>
      <c r="BJ977" t="str">
        <f>VLOOKUP(BD977,工作表1!$K$3:$M$1000,3,FALSE)</f>
        <v>2029/11/15</v>
      </c>
      <c r="BK977">
        <f t="shared" si="510"/>
        <v>3.4841500000000001</v>
      </c>
      <c r="BL977">
        <f t="shared" si="511"/>
        <v>-1.7341500000000001</v>
      </c>
      <c r="BM977" s="43">
        <f t="shared" si="528"/>
        <v>44880</v>
      </c>
      <c r="BN977" s="43">
        <f t="shared" si="512"/>
        <v>45107</v>
      </c>
      <c r="BO977" s="45">
        <f t="shared" si="529"/>
        <v>0.58967391304347827</v>
      </c>
      <c r="BP977" s="45">
        <f t="shared" si="530"/>
        <v>1.9657013103037522</v>
      </c>
      <c r="BQ977" s="47">
        <f t="shared" si="531"/>
        <v>89.151366731511843</v>
      </c>
      <c r="BR977" s="47">
        <f t="shared" si="532"/>
        <v>114.1731928640742</v>
      </c>
    </row>
    <row r="978" spans="6:70" x14ac:dyDescent="0.25">
      <c r="F978" s="2">
        <v>44840</v>
      </c>
      <c r="G978">
        <v>3.7844500000000001</v>
      </c>
      <c r="H978" s="43">
        <v>44867</v>
      </c>
      <c r="I978">
        <v>4.2134</v>
      </c>
      <c r="L978" s="2">
        <v>44819</v>
      </c>
      <c r="M978" t="str">
        <v>91282CES</v>
      </c>
      <c r="N978">
        <v>0.63719999999999999</v>
      </c>
      <c r="O978">
        <v>2.3670399999999998</v>
      </c>
      <c r="P978">
        <v>0.82720000000000005</v>
      </c>
      <c r="Q978">
        <v>114.484375</v>
      </c>
      <c r="R978">
        <f>VLOOKUP(M978,工作表1!$A$3:$B$1000,2,FALSE)</f>
        <v>2.75</v>
      </c>
      <c r="S978" t="str">
        <f>VLOOKUP(M978,工作表1!$A$3:$C$1000,3,FALSE)</f>
        <v>2029/5/31</v>
      </c>
      <c r="T978">
        <f t="shared" si="502"/>
        <v>3.4841500000000001</v>
      </c>
      <c r="U978">
        <f t="shared" si="501"/>
        <v>-0.73415000000000008</v>
      </c>
      <c r="V978" s="43">
        <f t="shared" si="513"/>
        <v>44895</v>
      </c>
      <c r="W978" s="43">
        <f t="shared" si="503"/>
        <v>44925</v>
      </c>
      <c r="X978" s="45">
        <f t="shared" si="514"/>
        <v>0.81147540983606559</v>
      </c>
      <c r="Y978" s="45">
        <f t="shared" si="515"/>
        <v>1.6025713002470243</v>
      </c>
      <c r="Z978" s="47">
        <f t="shared" si="516"/>
        <v>94.819769803034617</v>
      </c>
      <c r="AA978" s="47">
        <f t="shared" si="517"/>
        <v>114.28182142825763</v>
      </c>
      <c r="AB978" s="45">
        <f t="shared" si="518"/>
        <v>3.5853000000000002</v>
      </c>
      <c r="AC978" s="2" t="str">
        <f t="shared" si="504"/>
        <v>TY2</v>
      </c>
      <c r="AD978">
        <f t="shared" si="505"/>
        <v>114.5</v>
      </c>
      <c r="AE978">
        <f t="shared" si="506"/>
        <v>115.234375</v>
      </c>
      <c r="AF978" s="49">
        <f t="shared" si="533"/>
        <v>-0.734375</v>
      </c>
      <c r="AG978" s="3">
        <f t="shared" si="519"/>
        <v>113.84889611385329</v>
      </c>
      <c r="AH978">
        <f t="shared" si="520"/>
        <v>114.56881945631581</v>
      </c>
      <c r="AI978" s="51">
        <f t="shared" si="521"/>
        <v>-0.71992334246252199</v>
      </c>
      <c r="AJ978" s="52">
        <f t="shared" si="522"/>
        <v>1.4451657537478013E-2</v>
      </c>
      <c r="AK978" s="2">
        <v>44819</v>
      </c>
      <c r="AL978" t="str">
        <v>91282CEV</v>
      </c>
      <c r="AM978">
        <v>-2.1219000000000001</v>
      </c>
      <c r="AN978">
        <v>3.2649499999999998</v>
      </c>
      <c r="AO978">
        <v>0.8538</v>
      </c>
      <c r="AP978">
        <v>114.5</v>
      </c>
      <c r="AQ978">
        <f>VLOOKUP(AL978,工作表1!$F$3:$G$1000,2,FALSE)</f>
        <v>3.25</v>
      </c>
      <c r="AR978" t="str">
        <f>VLOOKUP(AL978,工作表1!$F$3:$H$1000,3,FALSE)</f>
        <v>2029/6/30</v>
      </c>
      <c r="AS978">
        <f t="shared" si="507"/>
        <v>3.4841500000000001</v>
      </c>
      <c r="AT978">
        <f t="shared" si="508"/>
        <v>-0.23415000000000008</v>
      </c>
      <c r="AU978" s="43">
        <f t="shared" si="523"/>
        <v>44926</v>
      </c>
      <c r="AV978" s="43">
        <f t="shared" si="509"/>
        <v>45016</v>
      </c>
      <c r="AW978" s="45">
        <f t="shared" si="524"/>
        <v>0.69262295081967207</v>
      </c>
      <c r="AX978" s="45">
        <f t="shared" si="525"/>
        <v>2.4378284302717268</v>
      </c>
      <c r="AY978" s="47">
        <f t="shared" si="526"/>
        <v>97.737768788157098</v>
      </c>
      <c r="AZ978" s="47">
        <f t="shared" si="527"/>
        <v>113.84889611385329</v>
      </c>
      <c r="BA978" s="43"/>
      <c r="BC978" s="2">
        <v>44818</v>
      </c>
      <c r="BD978" t="str">
        <v>912828YS</v>
      </c>
      <c r="BE978">
        <v>23.534199999999998</v>
      </c>
      <c r="BF978">
        <v>1.46574</v>
      </c>
      <c r="BG978">
        <v>0.77400000000000002</v>
      </c>
      <c r="BH978">
        <v>115.234375</v>
      </c>
      <c r="BI978">
        <f>VLOOKUP(BD978,工作表1!$K$3:$L$1000,2,FALSE)</f>
        <v>1.75</v>
      </c>
      <c r="BJ978" t="str">
        <f>VLOOKUP(BD978,工作表1!$K$3:$M$1000,3,FALSE)</f>
        <v>2029/11/15</v>
      </c>
      <c r="BK978">
        <f t="shared" si="510"/>
        <v>3.42395</v>
      </c>
      <c r="BL978">
        <f t="shared" si="511"/>
        <v>-1.67395</v>
      </c>
      <c r="BM978" s="43">
        <f t="shared" si="528"/>
        <v>44880</v>
      </c>
      <c r="BN978" s="43">
        <f t="shared" si="512"/>
        <v>45107</v>
      </c>
      <c r="BO978" s="45">
        <f t="shared" si="529"/>
        <v>0.58491847826086951</v>
      </c>
      <c r="BP978" s="45">
        <f t="shared" si="530"/>
        <v>1.9657403960690885</v>
      </c>
      <c r="BQ978" s="47">
        <f t="shared" si="531"/>
        <v>89.508464067407616</v>
      </c>
      <c r="BR978" s="47">
        <f t="shared" si="532"/>
        <v>114.56881945631581</v>
      </c>
    </row>
    <row r="979" spans="6:70" x14ac:dyDescent="0.25">
      <c r="F979" s="2">
        <v>44839</v>
      </c>
      <c r="G979">
        <v>3.722</v>
      </c>
      <c r="H979" s="43">
        <v>44866</v>
      </c>
      <c r="I979">
        <v>4.1635999999999997</v>
      </c>
      <c r="L979" s="2">
        <v>44818</v>
      </c>
      <c r="M979" t="str">
        <v>91282CES</v>
      </c>
      <c r="N979">
        <v>1.0609999999999999</v>
      </c>
      <c r="O979">
        <v>1.9241600000000001</v>
      </c>
      <c r="P979">
        <v>0.82720000000000005</v>
      </c>
      <c r="Q979">
        <v>114.953125</v>
      </c>
      <c r="R979">
        <f>VLOOKUP(M979,工作表1!$A$3:$B$1000,2,FALSE)</f>
        <v>2.75</v>
      </c>
      <c r="S979" t="str">
        <f>VLOOKUP(M979,工作表1!$A$3:$C$1000,3,FALSE)</f>
        <v>2029/5/31</v>
      </c>
      <c r="T979">
        <f t="shared" si="502"/>
        <v>3.42395</v>
      </c>
      <c r="U979">
        <f t="shared" si="501"/>
        <v>-0.67395000000000005</v>
      </c>
      <c r="V979" s="43">
        <f t="shared" si="513"/>
        <v>44895</v>
      </c>
      <c r="W979" s="43">
        <f t="shared" si="503"/>
        <v>44925</v>
      </c>
      <c r="X979" s="45">
        <f t="shared" si="514"/>
        <v>0.8039617486338797</v>
      </c>
      <c r="Y979" s="45">
        <f t="shared" si="515"/>
        <v>1.6025918856201811</v>
      </c>
      <c r="Z979" s="47">
        <f t="shared" si="516"/>
        <v>95.33290698495901</v>
      </c>
      <c r="AA979" s="47">
        <f t="shared" si="517"/>
        <v>114.87743225135733</v>
      </c>
      <c r="AB979" s="45">
        <f t="shared" si="518"/>
        <v>3.528</v>
      </c>
      <c r="AC979" s="2" t="str">
        <f t="shared" si="504"/>
        <v>TY2</v>
      </c>
      <c r="AD979">
        <f t="shared" si="505"/>
        <v>114.96875</v>
      </c>
      <c r="AE979">
        <f t="shared" si="506"/>
        <v>115.21875</v>
      </c>
      <c r="AF979" s="49">
        <f t="shared" si="533"/>
        <v>-0.25</v>
      </c>
      <c r="AG979" s="3">
        <f t="shared" si="519"/>
        <v>114.28911727064072</v>
      </c>
      <c r="AH979">
        <f t="shared" si="520"/>
        <v>114.43987269380175</v>
      </c>
      <c r="AI979" s="51">
        <f t="shared" si="521"/>
        <v>-0.15075542316102997</v>
      </c>
      <c r="AJ979" s="52">
        <f t="shared" si="522"/>
        <v>9.9244576838970033E-2</v>
      </c>
      <c r="AK979" s="2">
        <v>44818</v>
      </c>
      <c r="AL979" t="str">
        <v>91282CEV</v>
      </c>
      <c r="AM979">
        <v>-2.4390999999999998</v>
      </c>
      <c r="AN979">
        <v>3.2309100000000002</v>
      </c>
      <c r="AO979">
        <v>0.8538</v>
      </c>
      <c r="AP979">
        <v>114.96875</v>
      </c>
      <c r="AQ979">
        <f>VLOOKUP(AL979,工作表1!$F$3:$G$1000,2,FALSE)</f>
        <v>3.25</v>
      </c>
      <c r="AR979" t="str">
        <f>VLOOKUP(AL979,工作表1!$F$3:$H$1000,3,FALSE)</f>
        <v>2029/6/30</v>
      </c>
      <c r="AS979">
        <f t="shared" si="507"/>
        <v>3.42395</v>
      </c>
      <c r="AT979">
        <f t="shared" si="508"/>
        <v>-0.17395000000000005</v>
      </c>
      <c r="AU979" s="43">
        <f t="shared" si="523"/>
        <v>44926</v>
      </c>
      <c r="AV979" s="43">
        <f t="shared" si="509"/>
        <v>45016</v>
      </c>
      <c r="AW979" s="45">
        <f t="shared" si="524"/>
        <v>0.68374316939890711</v>
      </c>
      <c r="AX979" s="45">
        <f t="shared" si="525"/>
        <v>2.4378527584400027</v>
      </c>
      <c r="AY979" s="47">
        <f t="shared" si="526"/>
        <v>98.149294743100739</v>
      </c>
      <c r="AZ979" s="47">
        <f t="shared" si="527"/>
        <v>114.28911727064072</v>
      </c>
      <c r="BA979" s="43"/>
      <c r="BC979" s="2">
        <v>44817</v>
      </c>
      <c r="BD979" t="str">
        <v>912828YS</v>
      </c>
      <c r="BE979">
        <v>21.3261</v>
      </c>
      <c r="BF979">
        <v>1.57169</v>
      </c>
      <c r="BG979">
        <v>0.77400000000000002</v>
      </c>
      <c r="BH979">
        <v>115.21875</v>
      </c>
      <c r="BI979">
        <f>VLOOKUP(BD979,工作表1!$K$3:$L$1000,2,FALSE)</f>
        <v>1.75</v>
      </c>
      <c r="BJ979" t="str">
        <f>VLOOKUP(BD979,工作表1!$K$3:$M$1000,3,FALSE)</f>
        <v>2029/11/15</v>
      </c>
      <c r="BK979">
        <f t="shared" si="510"/>
        <v>3.4115500000000001</v>
      </c>
      <c r="BL979">
        <f t="shared" si="511"/>
        <v>-1.6615500000000001</v>
      </c>
      <c r="BM979" s="43">
        <f t="shared" si="528"/>
        <v>44880</v>
      </c>
      <c r="BN979" s="43">
        <f t="shared" si="512"/>
        <v>45107</v>
      </c>
      <c r="BO979" s="45">
        <f t="shared" si="529"/>
        <v>0.58016304347826086</v>
      </c>
      <c r="BP979" s="45">
        <f t="shared" si="530"/>
        <v>1.9657794818344252</v>
      </c>
      <c r="BQ979" s="47">
        <f t="shared" si="531"/>
        <v>89.421503293389151</v>
      </c>
      <c r="BR979" s="47">
        <f t="shared" si="532"/>
        <v>114.43987269380175</v>
      </c>
    </row>
    <row r="980" spans="6:70" x14ac:dyDescent="0.25">
      <c r="F980" s="2">
        <v>44838</v>
      </c>
      <c r="G980">
        <v>3.6883499999999998</v>
      </c>
      <c r="H980" s="43">
        <v>44865</v>
      </c>
      <c r="I980">
        <v>4.1426999999999996</v>
      </c>
      <c r="L980" s="2">
        <v>44817</v>
      </c>
      <c r="M980" t="str">
        <v>91282CEM</v>
      </c>
      <c r="N980">
        <v>0.94689999999999996</v>
      </c>
      <c r="O980">
        <v>2.03112</v>
      </c>
      <c r="P980">
        <v>0.83379999999999999</v>
      </c>
      <c r="Q980">
        <v>114.921875</v>
      </c>
      <c r="R980">
        <f>VLOOKUP(M980,工作表1!$A$3:$B$1000,2,FALSE)</f>
        <v>2.875</v>
      </c>
      <c r="S980" t="str">
        <f>VLOOKUP(M980,工作表1!$A$3:$C$1000,3,FALSE)</f>
        <v>2029/4/30</v>
      </c>
      <c r="T980">
        <f t="shared" si="502"/>
        <v>3.4115500000000001</v>
      </c>
      <c r="U980">
        <f t="shared" si="501"/>
        <v>-0.53655000000000008</v>
      </c>
      <c r="V980" s="43">
        <f t="shared" si="513"/>
        <v>44865</v>
      </c>
      <c r="W980" s="43">
        <f t="shared" si="503"/>
        <v>44925</v>
      </c>
      <c r="X980" s="45">
        <f t="shared" si="514"/>
        <v>1.0761612021857925</v>
      </c>
      <c r="Y980" s="45">
        <f t="shared" si="515"/>
        <v>1.9189694213638746</v>
      </c>
      <c r="Z980" s="47">
        <f t="shared" si="516"/>
        <v>96.067256944130222</v>
      </c>
      <c r="AA980" s="47">
        <f t="shared" si="517"/>
        <v>114.84095320966115</v>
      </c>
      <c r="AB980" s="45">
        <f t="shared" si="518"/>
        <v>3.5150000000000001</v>
      </c>
      <c r="AC980" s="2" t="str">
        <f t="shared" si="504"/>
        <v>TY2</v>
      </c>
      <c r="AD980">
        <f t="shared" si="505"/>
        <v>114.953125</v>
      </c>
      <c r="AE980">
        <f t="shared" si="506"/>
        <v>115.953125</v>
      </c>
      <c r="AF980" s="49">
        <f t="shared" si="533"/>
        <v>-1</v>
      </c>
      <c r="AG980" s="3">
        <f t="shared" si="519"/>
        <v>114.25743289466345</v>
      </c>
      <c r="AH980">
        <f t="shared" si="520"/>
        <v>114.92868945823568</v>
      </c>
      <c r="AI980" s="51">
        <f t="shared" si="521"/>
        <v>-0.67125656357222852</v>
      </c>
      <c r="AJ980" s="52">
        <f t="shared" si="522"/>
        <v>0.32874343642777148</v>
      </c>
      <c r="AK980" s="2">
        <v>44817</v>
      </c>
      <c r="AL980" t="str">
        <v>91282CEV</v>
      </c>
      <c r="AM980">
        <v>-2.9239000000000002</v>
      </c>
      <c r="AN980">
        <v>3.2391200000000002</v>
      </c>
      <c r="AO980">
        <v>0.8538</v>
      </c>
      <c r="AP980">
        <v>114.953125</v>
      </c>
      <c r="AQ980">
        <f>VLOOKUP(AL980,工作表1!$F$3:$G$1000,2,FALSE)</f>
        <v>3.25</v>
      </c>
      <c r="AR980" t="str">
        <f>VLOOKUP(AL980,工作表1!$F$3:$H$1000,3,FALSE)</f>
        <v>2029/6/30</v>
      </c>
      <c r="AS980">
        <f t="shared" si="507"/>
        <v>3.4115500000000001</v>
      </c>
      <c r="AT980">
        <f t="shared" si="508"/>
        <v>-0.16155000000000008</v>
      </c>
      <c r="AU980" s="43">
        <f t="shared" si="523"/>
        <v>44926</v>
      </c>
      <c r="AV980" s="43">
        <f t="shared" si="509"/>
        <v>45016</v>
      </c>
      <c r="AW980" s="45">
        <f t="shared" si="524"/>
        <v>0.67486338797814205</v>
      </c>
      <c r="AX980" s="45">
        <f t="shared" si="525"/>
        <v>2.4378770866082791</v>
      </c>
      <c r="AY980" s="47">
        <f t="shared" si="526"/>
        <v>98.131952198614343</v>
      </c>
      <c r="AZ980" s="47">
        <f t="shared" si="527"/>
        <v>114.25743289466345</v>
      </c>
      <c r="BA980" s="43"/>
      <c r="BC980" s="2">
        <v>44816</v>
      </c>
      <c r="BD980" t="str">
        <v>912828YS</v>
      </c>
      <c r="BE980">
        <v>18.665400000000002</v>
      </c>
      <c r="BF980">
        <v>1.63883</v>
      </c>
      <c r="BG980">
        <v>0.77400000000000002</v>
      </c>
      <c r="BH980">
        <v>115.953125</v>
      </c>
      <c r="BI980">
        <f>VLOOKUP(BD980,工作表1!$K$3:$L$1000,2,FALSE)</f>
        <v>1.75</v>
      </c>
      <c r="BJ980" t="str">
        <f>VLOOKUP(BD980,工作表1!$K$3:$M$1000,3,FALSE)</f>
        <v>2029/11/15</v>
      </c>
      <c r="BK980">
        <f t="shared" si="510"/>
        <v>3.2574999999999998</v>
      </c>
      <c r="BL980">
        <f t="shared" si="511"/>
        <v>-1.5074999999999998</v>
      </c>
      <c r="BM980" s="43">
        <f t="shared" si="528"/>
        <v>44880</v>
      </c>
      <c r="BN980" s="43">
        <f t="shared" si="512"/>
        <v>45107</v>
      </c>
      <c r="BO980" s="45">
        <f t="shared" si="529"/>
        <v>0.57540760869565222</v>
      </c>
      <c r="BP980" s="45">
        <f t="shared" si="530"/>
        <v>1.9658185675997619</v>
      </c>
      <c r="BQ980" s="47">
        <f t="shared" si="531"/>
        <v>89.92686732256179</v>
      </c>
      <c r="BR980" s="47">
        <f t="shared" si="532"/>
        <v>114.92868945823568</v>
      </c>
    </row>
    <row r="981" spans="6:70" x14ac:dyDescent="0.25">
      <c r="F981" s="2">
        <v>44837</v>
      </c>
      <c r="G981">
        <v>3.6676500000000001</v>
      </c>
      <c r="H981" s="43">
        <v>44862</v>
      </c>
      <c r="I981">
        <v>4.0983999999999998</v>
      </c>
      <c r="L981" s="2">
        <v>44816</v>
      </c>
      <c r="M981" t="str">
        <v>91282CES</v>
      </c>
      <c r="N981">
        <v>0.42649999999999999</v>
      </c>
      <c r="O981">
        <v>2.3342700000000001</v>
      </c>
      <c r="P981">
        <v>0.82720000000000005</v>
      </c>
      <c r="Q981">
        <v>115.59375</v>
      </c>
      <c r="R981">
        <f>VLOOKUP(M981,工作表1!$A$3:$B$1000,2,FALSE)</f>
        <v>2.75</v>
      </c>
      <c r="S981" t="str">
        <f>VLOOKUP(M981,工作表1!$A$3:$C$1000,3,FALSE)</f>
        <v>2029/5/31</v>
      </c>
      <c r="T981">
        <f t="shared" si="502"/>
        <v>3.2574999999999998</v>
      </c>
      <c r="U981">
        <f t="shared" si="501"/>
        <v>-0.50749999999999984</v>
      </c>
      <c r="V981" s="43">
        <f t="shared" si="513"/>
        <v>44895</v>
      </c>
      <c r="W981" s="43">
        <f t="shared" si="503"/>
        <v>44925</v>
      </c>
      <c r="X981" s="45">
        <f t="shared" si="514"/>
        <v>0.78893442622950816</v>
      </c>
      <c r="Y981" s="45">
        <f t="shared" si="515"/>
        <v>1.6026330563664946</v>
      </c>
      <c r="Z981" s="47">
        <f t="shared" si="516"/>
        <v>95.731897617557465</v>
      </c>
      <c r="AA981" s="47">
        <f t="shared" si="517"/>
        <v>115.29241832625154</v>
      </c>
      <c r="AB981" s="45">
        <f t="shared" si="518"/>
        <v>3.4272999999999998</v>
      </c>
      <c r="AC981" s="2" t="str">
        <f t="shared" si="504"/>
        <v>TY2</v>
      </c>
      <c r="AD981">
        <f t="shared" si="505"/>
        <v>115.609375</v>
      </c>
      <c r="AE981">
        <f t="shared" si="506"/>
        <v>116.078125</v>
      </c>
      <c r="AF981" s="49">
        <f t="shared" si="533"/>
        <v>-0.46875</v>
      </c>
      <c r="AG981" s="3">
        <f t="shared" si="519"/>
        <v>114.82900698850882</v>
      </c>
      <c r="AH981">
        <f t="shared" si="520"/>
        <v>115.07601571458204</v>
      </c>
      <c r="AI981" s="51">
        <f t="shared" si="521"/>
        <v>-0.24700872607321855</v>
      </c>
      <c r="AJ981" s="52">
        <f t="shared" si="522"/>
        <v>0.22174127392678145</v>
      </c>
      <c r="AK981" s="2">
        <v>44816</v>
      </c>
      <c r="AL981" t="str">
        <v>91282CEV</v>
      </c>
      <c r="AM981">
        <v>-3.3178999999999998</v>
      </c>
      <c r="AN981">
        <v>3.1607599999999998</v>
      </c>
      <c r="AO981">
        <v>0.8538</v>
      </c>
      <c r="AP981">
        <v>115.609375</v>
      </c>
      <c r="AQ981">
        <f>VLOOKUP(AL981,工作表1!$F$3:$G$1000,2,FALSE)</f>
        <v>3.25</v>
      </c>
      <c r="AR981" t="str">
        <f>VLOOKUP(AL981,工作表1!$F$3:$H$1000,3,FALSE)</f>
        <v>2029/6/30</v>
      </c>
      <c r="AS981">
        <f t="shared" si="507"/>
        <v>3.2574999999999998</v>
      </c>
      <c r="AT981">
        <f t="shared" si="508"/>
        <v>-7.4999999999998401E-3</v>
      </c>
      <c r="AU981" s="43">
        <f t="shared" si="523"/>
        <v>44926</v>
      </c>
      <c r="AV981" s="43">
        <f t="shared" si="509"/>
        <v>45016</v>
      </c>
      <c r="AW981" s="45">
        <f t="shared" si="524"/>
        <v>0.66598360655737709</v>
      </c>
      <c r="AX981" s="45">
        <f t="shared" si="525"/>
        <v>2.437901414776555</v>
      </c>
      <c r="AY981" s="47">
        <f t="shared" si="526"/>
        <v>98.708041596773612</v>
      </c>
      <c r="AZ981" s="47">
        <f t="shared" si="527"/>
        <v>114.82900698850882</v>
      </c>
      <c r="BA981" s="43"/>
      <c r="BC981" s="2">
        <v>44813</v>
      </c>
      <c r="BD981" t="str">
        <v>912828YS</v>
      </c>
      <c r="BE981">
        <v>19.287600000000001</v>
      </c>
      <c r="BF981">
        <v>1.58141</v>
      </c>
      <c r="BG981">
        <v>0.77400000000000002</v>
      </c>
      <c r="BH981">
        <v>116.078125</v>
      </c>
      <c r="BI981">
        <f>VLOOKUP(BD981,工作表1!$K$3:$L$1000,2,FALSE)</f>
        <v>1.75</v>
      </c>
      <c r="BJ981" t="str">
        <f>VLOOKUP(BD981,工作表1!$K$3:$M$1000,3,FALSE)</f>
        <v>2029/11/15</v>
      </c>
      <c r="BK981">
        <f t="shared" si="510"/>
        <v>3.2316500000000001</v>
      </c>
      <c r="BL981">
        <f t="shared" si="511"/>
        <v>-1.4816500000000001</v>
      </c>
      <c r="BM981" s="43">
        <f t="shared" si="528"/>
        <v>44880</v>
      </c>
      <c r="BN981" s="43">
        <f t="shared" si="512"/>
        <v>45107</v>
      </c>
      <c r="BO981" s="45">
        <f t="shared" si="529"/>
        <v>0.57065217391304346</v>
      </c>
      <c r="BP981" s="45">
        <f t="shared" si="530"/>
        <v>1.9658576533650982</v>
      </c>
      <c r="BQ981" s="47">
        <f t="shared" si="531"/>
        <v>90.065145198474625</v>
      </c>
      <c r="BR981" s="47">
        <f t="shared" si="532"/>
        <v>115.07601571458204</v>
      </c>
    </row>
    <row r="982" spans="6:70" x14ac:dyDescent="0.25">
      <c r="F982" s="2">
        <v>44834</v>
      </c>
      <c r="G982">
        <v>3.6573500000000001</v>
      </c>
      <c r="H982" s="43">
        <v>44861</v>
      </c>
      <c r="I982">
        <v>3.9866000000000001</v>
      </c>
      <c r="L982" s="2">
        <v>44813</v>
      </c>
      <c r="M982" t="str">
        <v>91282CEM</v>
      </c>
      <c r="N982">
        <v>0.57399999999999995</v>
      </c>
      <c r="O982">
        <v>2.2281399999999998</v>
      </c>
      <c r="P982">
        <v>0.83379999999999999</v>
      </c>
      <c r="Q982">
        <v>115.734375</v>
      </c>
      <c r="R982">
        <f>VLOOKUP(M982,工作表1!$A$3:$B$1000,2,FALSE)</f>
        <v>2.875</v>
      </c>
      <c r="S982" t="str">
        <f>VLOOKUP(M982,工作表1!$A$3:$C$1000,3,FALSE)</f>
        <v>2029/4/30</v>
      </c>
      <c r="T982">
        <f t="shared" si="502"/>
        <v>3.2316500000000001</v>
      </c>
      <c r="U982">
        <f t="shared" si="501"/>
        <v>-0.35665000000000013</v>
      </c>
      <c r="V982" s="43">
        <f t="shared" si="513"/>
        <v>44865</v>
      </c>
      <c r="W982" s="43">
        <f t="shared" si="503"/>
        <v>44925</v>
      </c>
      <c r="X982" s="45">
        <f t="shared" si="514"/>
        <v>1.0604508196721312</v>
      </c>
      <c r="Y982" s="45">
        <f t="shared" si="515"/>
        <v>1.9190124635077477</v>
      </c>
      <c r="Z982" s="47">
        <f t="shared" si="516"/>
        <v>96.674337755634795</v>
      </c>
      <c r="AA982" s="47">
        <f t="shared" si="517"/>
        <v>115.49670164927196</v>
      </c>
      <c r="AB982" s="45">
        <f t="shared" si="518"/>
        <v>3.3988999999999998</v>
      </c>
      <c r="AC982" s="2" t="str">
        <f t="shared" si="504"/>
        <v>TY2</v>
      </c>
      <c r="AD982">
        <f t="shared" si="505"/>
        <v>115.734375</v>
      </c>
      <c r="AE982">
        <f t="shared" si="506"/>
        <v>116.3125</v>
      </c>
      <c r="AF982" s="49">
        <f t="shared" si="533"/>
        <v>-0.578125</v>
      </c>
      <c r="AG982" s="3">
        <f t="shared" si="519"/>
        <v>114.93901333998635</v>
      </c>
      <c r="AH982">
        <f t="shared" si="520"/>
        <v>115.28418789516452</v>
      </c>
      <c r="AI982" s="51">
        <f t="shared" si="521"/>
        <v>-0.34517455517817552</v>
      </c>
      <c r="AJ982" s="52">
        <f t="shared" si="522"/>
        <v>0.23295044482182448</v>
      </c>
      <c r="AK982" s="2">
        <v>44813</v>
      </c>
      <c r="AL982" t="str">
        <v>91282CEV</v>
      </c>
      <c r="AM982">
        <v>-3.4902000000000002</v>
      </c>
      <c r="AN982">
        <v>3.1490999999999998</v>
      </c>
      <c r="AO982">
        <v>0.8538</v>
      </c>
      <c r="AP982">
        <v>115.734375</v>
      </c>
      <c r="AQ982">
        <f>VLOOKUP(AL982,工作表1!$F$3:$G$1000,2,FALSE)</f>
        <v>3.25</v>
      </c>
      <c r="AR982" t="str">
        <f>VLOOKUP(AL982,工作表1!$F$3:$H$1000,3,FALSE)</f>
        <v>2029/6/30</v>
      </c>
      <c r="AS982">
        <f t="shared" si="507"/>
        <v>3.2316500000000001</v>
      </c>
      <c r="AT982">
        <f t="shared" si="508"/>
        <v>1.8349999999999866E-2</v>
      </c>
      <c r="AU982" s="43">
        <f t="shared" si="523"/>
        <v>44926</v>
      </c>
      <c r="AV982" s="43">
        <f t="shared" si="509"/>
        <v>45016</v>
      </c>
      <c r="AW982" s="45">
        <f t="shared" si="524"/>
        <v>0.65710382513661203</v>
      </c>
      <c r="AX982" s="45">
        <f t="shared" si="525"/>
        <v>2.4379257429448313</v>
      </c>
      <c r="AY982" s="47">
        <f t="shared" si="526"/>
        <v>98.819678067610326</v>
      </c>
      <c r="AZ982" s="47">
        <f t="shared" si="527"/>
        <v>114.93901333998635</v>
      </c>
      <c r="BA982" s="43"/>
      <c r="BC982" s="2">
        <v>44812</v>
      </c>
      <c r="BD982" t="str">
        <v>912828YS</v>
      </c>
      <c r="BE982">
        <v>19.314</v>
      </c>
      <c r="BF982">
        <v>1.571</v>
      </c>
      <c r="BG982">
        <v>0.77400000000000002</v>
      </c>
      <c r="BH982">
        <v>116.3125</v>
      </c>
      <c r="BI982">
        <f>VLOOKUP(BD982,工作表1!$K$3:$L$1000,2,FALSE)</f>
        <v>1.75</v>
      </c>
      <c r="BJ982" t="str">
        <f>VLOOKUP(BD982,工作表1!$K$3:$M$1000,3,FALSE)</f>
        <v>2029/11/15</v>
      </c>
      <c r="BK982">
        <f t="shared" si="510"/>
        <v>3.2000500000000001</v>
      </c>
      <c r="BL982">
        <f t="shared" si="511"/>
        <v>-1.4500500000000001</v>
      </c>
      <c r="BM982" s="43">
        <f t="shared" si="528"/>
        <v>44880</v>
      </c>
      <c r="BN982" s="43">
        <f t="shared" si="512"/>
        <v>45107</v>
      </c>
      <c r="BO982" s="45">
        <f t="shared" si="529"/>
        <v>0.55638586956521741</v>
      </c>
      <c r="BP982" s="45">
        <f t="shared" si="530"/>
        <v>1.965974910661108</v>
      </c>
      <c r="BQ982" s="47">
        <f t="shared" si="531"/>
        <v>90.262348360081077</v>
      </c>
      <c r="BR982" s="47">
        <f t="shared" si="532"/>
        <v>115.28418789516452</v>
      </c>
    </row>
    <row r="983" spans="6:70" x14ac:dyDescent="0.25">
      <c r="F983" s="2">
        <v>44833</v>
      </c>
      <c r="G983">
        <v>3.63245</v>
      </c>
      <c r="H983" s="43">
        <v>44860</v>
      </c>
      <c r="I983">
        <v>4.0941999999999998</v>
      </c>
      <c r="L983" s="2">
        <v>44812</v>
      </c>
      <c r="M983" t="str">
        <v>91282CEM</v>
      </c>
      <c r="N983">
        <v>0.73799999999999999</v>
      </c>
      <c r="O983">
        <v>2.1825000000000001</v>
      </c>
      <c r="P983">
        <v>0.83379999999999999</v>
      </c>
      <c r="Q983">
        <v>115.96875</v>
      </c>
      <c r="R983">
        <f>VLOOKUP(M983,工作表1!$A$3:$B$1000,2,FALSE)</f>
        <v>2.875</v>
      </c>
      <c r="S983" t="str">
        <f>VLOOKUP(M983,工作表1!$A$3:$C$1000,3,FALSE)</f>
        <v>2029/4/30</v>
      </c>
      <c r="T983">
        <f t="shared" si="502"/>
        <v>3.2000500000000001</v>
      </c>
      <c r="U983">
        <f t="shared" si="501"/>
        <v>-0.32505000000000006</v>
      </c>
      <c r="V983" s="43">
        <f t="shared" si="513"/>
        <v>44865</v>
      </c>
      <c r="W983" s="43">
        <f t="shared" si="503"/>
        <v>44925</v>
      </c>
      <c r="X983" s="45">
        <f t="shared" si="514"/>
        <v>1.0368852459016393</v>
      </c>
      <c r="Y983" s="45">
        <f t="shared" si="515"/>
        <v>1.9190770267235573</v>
      </c>
      <c r="Z983" s="47">
        <f t="shared" si="516"/>
        <v>96.900068757466144</v>
      </c>
      <c r="AA983" s="47">
        <f t="shared" si="517"/>
        <v>115.74331794041046</v>
      </c>
      <c r="AB983" s="45">
        <f t="shared" si="518"/>
        <v>3.4011999999999998</v>
      </c>
      <c r="AC983" s="2" t="str">
        <f t="shared" si="504"/>
        <v>TY2</v>
      </c>
      <c r="AD983">
        <f t="shared" si="505"/>
        <v>115.96875</v>
      </c>
      <c r="AE983">
        <f t="shared" si="506"/>
        <v>116.515625</v>
      </c>
      <c r="AF983" s="49">
        <f t="shared" si="533"/>
        <v>-0.546875</v>
      </c>
      <c r="AG983" s="3">
        <f t="shared" si="519"/>
        <v>115.20000150603357</v>
      </c>
      <c r="AH983">
        <f t="shared" si="520"/>
        <v>115.47067540453867</v>
      </c>
      <c r="AI983" s="51">
        <f t="shared" si="521"/>
        <v>-0.27067389850509471</v>
      </c>
      <c r="AJ983" s="52">
        <f t="shared" si="522"/>
        <v>0.27620110149490529</v>
      </c>
      <c r="AK983" s="2">
        <v>44812</v>
      </c>
      <c r="AL983" t="str">
        <v>91282CEV</v>
      </c>
      <c r="AM983">
        <v>-3.2372999999999998</v>
      </c>
      <c r="AN983">
        <v>3.0842399999999999</v>
      </c>
      <c r="AO983">
        <v>0.8538</v>
      </c>
      <c r="AP983">
        <v>115.96875</v>
      </c>
      <c r="AQ983">
        <f>VLOOKUP(AL983,工作表1!$F$3:$G$1000,2,FALSE)</f>
        <v>3.25</v>
      </c>
      <c r="AR983" t="str">
        <f>VLOOKUP(AL983,工作表1!$F$3:$H$1000,3,FALSE)</f>
        <v>2029/6/30</v>
      </c>
      <c r="AS983">
        <f t="shared" si="507"/>
        <v>3.2000500000000001</v>
      </c>
      <c r="AT983">
        <f t="shared" si="508"/>
        <v>4.9949999999999939E-2</v>
      </c>
      <c r="AU983" s="43">
        <f t="shared" si="523"/>
        <v>44926</v>
      </c>
      <c r="AV983" s="43">
        <f t="shared" si="509"/>
        <v>45016</v>
      </c>
      <c r="AW983" s="45">
        <f t="shared" si="524"/>
        <v>0.63046448087431695</v>
      </c>
      <c r="AX983" s="45">
        <f t="shared" si="525"/>
        <v>2.4379987274496595</v>
      </c>
      <c r="AY983" s="47">
        <f t="shared" si="526"/>
        <v>99.070599879839293</v>
      </c>
      <c r="AZ983" s="47">
        <f t="shared" si="527"/>
        <v>115.20000150603357</v>
      </c>
      <c r="BA983" s="43"/>
      <c r="BC983" s="2">
        <v>44811</v>
      </c>
      <c r="BD983" t="str">
        <v>912828YS</v>
      </c>
      <c r="BE983">
        <v>19.298400000000001</v>
      </c>
      <c r="BF983">
        <v>1.5102</v>
      </c>
      <c r="BG983">
        <v>0.77400000000000002</v>
      </c>
      <c r="BH983">
        <v>116.515625</v>
      </c>
      <c r="BI983">
        <f>VLOOKUP(BD983,工作表1!$K$3:$L$1000,2,FALSE)</f>
        <v>1.75</v>
      </c>
      <c r="BJ983" t="str">
        <f>VLOOKUP(BD983,工作表1!$K$3:$M$1000,3,FALSE)</f>
        <v>2029/11/15</v>
      </c>
      <c r="BK983">
        <f t="shared" si="510"/>
        <v>3.1349999999999998</v>
      </c>
      <c r="BL983">
        <f t="shared" si="511"/>
        <v>-1.3849999999999998</v>
      </c>
      <c r="BM983" s="43">
        <f t="shared" si="528"/>
        <v>44880</v>
      </c>
      <c r="BN983" s="43">
        <f t="shared" si="512"/>
        <v>45107</v>
      </c>
      <c r="BO983" s="45">
        <f t="shared" si="529"/>
        <v>0.55163043478260876</v>
      </c>
      <c r="BP983" s="45">
        <f t="shared" si="530"/>
        <v>1.9660139964264443</v>
      </c>
      <c r="BQ983" s="47">
        <f t="shared" si="531"/>
        <v>90.463506073615221</v>
      </c>
      <c r="BR983" s="47">
        <f t="shared" si="532"/>
        <v>115.47067540453867</v>
      </c>
    </row>
    <row r="984" spans="6:70" x14ac:dyDescent="0.25">
      <c r="F984" s="2">
        <v>44832</v>
      </c>
      <c r="G984">
        <v>3.5896499999999998</v>
      </c>
      <c r="H984" s="43">
        <v>44859</v>
      </c>
      <c r="I984">
        <v>4.1733000000000002</v>
      </c>
      <c r="L984" s="2">
        <v>44811</v>
      </c>
      <c r="M984" t="str">
        <v>91282CEM</v>
      </c>
      <c r="N984">
        <v>0.58979999999999999</v>
      </c>
      <c r="O984">
        <v>2.1681599999999999</v>
      </c>
      <c r="P984">
        <v>0.83379999999999999</v>
      </c>
      <c r="Q984">
        <v>116.171875</v>
      </c>
      <c r="R984">
        <f>VLOOKUP(M984,工作表1!$A$3:$B$1000,2,FALSE)</f>
        <v>2.875</v>
      </c>
      <c r="S984" t="str">
        <f>VLOOKUP(M984,工作表1!$A$3:$C$1000,3,FALSE)</f>
        <v>2029/4/30</v>
      </c>
      <c r="T984">
        <f t="shared" si="502"/>
        <v>3.1349999999999998</v>
      </c>
      <c r="U984">
        <f t="shared" si="501"/>
        <v>-0.25999999999999979</v>
      </c>
      <c r="V984" s="43">
        <f t="shared" si="513"/>
        <v>44865</v>
      </c>
      <c r="W984" s="43">
        <f t="shared" si="503"/>
        <v>44925</v>
      </c>
      <c r="X984" s="45">
        <f t="shared" si="514"/>
        <v>1.0290300546448088</v>
      </c>
      <c r="Y984" s="45">
        <f t="shared" si="515"/>
        <v>1.9190985477954938</v>
      </c>
      <c r="Z984" s="47">
        <f t="shared" si="516"/>
        <v>97.074704859883681</v>
      </c>
      <c r="AA984" s="47">
        <f t="shared" si="517"/>
        <v>115.92406405461998</v>
      </c>
      <c r="AB984" s="45">
        <f t="shared" si="518"/>
        <v>3.3424</v>
      </c>
      <c r="AC984" s="2" t="str">
        <f t="shared" si="504"/>
        <v>TY2</v>
      </c>
      <c r="AD984">
        <f t="shared" si="505"/>
        <v>116.171875</v>
      </c>
      <c r="AE984">
        <f t="shared" si="506"/>
        <v>115.9375</v>
      </c>
      <c r="AF984" s="49">
        <f t="shared" si="533"/>
        <v>0.234375</v>
      </c>
      <c r="AG984" s="3">
        <f t="shared" si="519"/>
        <v>115.38551197654715</v>
      </c>
      <c r="AH984">
        <f t="shared" si="520"/>
        <v>114.80885179329459</v>
      </c>
      <c r="AI984" s="51">
        <f t="shared" si="521"/>
        <v>0.57666018325255664</v>
      </c>
      <c r="AJ984" s="52">
        <f t="shared" si="522"/>
        <v>0.34228518325255664</v>
      </c>
      <c r="AK984" s="2">
        <v>44811</v>
      </c>
      <c r="AL984" t="str">
        <v>91282CEV</v>
      </c>
      <c r="AM984">
        <v>-3.4771999999999998</v>
      </c>
      <c r="AN984">
        <v>3.0346899999999999</v>
      </c>
      <c r="AO984">
        <v>0.8538</v>
      </c>
      <c r="AP984">
        <v>116.171875</v>
      </c>
      <c r="AQ984">
        <f>VLOOKUP(AL984,工作表1!$F$3:$G$1000,2,FALSE)</f>
        <v>3.25</v>
      </c>
      <c r="AR984" t="str">
        <f>VLOOKUP(AL984,工作表1!$F$3:$H$1000,3,FALSE)</f>
        <v>2029/6/30</v>
      </c>
      <c r="AS984">
        <f t="shared" si="507"/>
        <v>3.1349999999999998</v>
      </c>
      <c r="AT984">
        <f t="shared" si="508"/>
        <v>0.11500000000000021</v>
      </c>
      <c r="AU984" s="43">
        <f t="shared" si="523"/>
        <v>44926</v>
      </c>
      <c r="AV984" s="43">
        <f t="shared" si="509"/>
        <v>45016</v>
      </c>
      <c r="AW984" s="45">
        <f t="shared" si="524"/>
        <v>0.62158469945355188</v>
      </c>
      <c r="AX984" s="45">
        <f t="shared" si="525"/>
        <v>2.4380230556179354</v>
      </c>
      <c r="AY984" s="47">
        <f t="shared" si="526"/>
        <v>99.269361906397876</v>
      </c>
      <c r="AZ984" s="47">
        <f t="shared" si="527"/>
        <v>115.38551197654715</v>
      </c>
      <c r="BA984" s="43"/>
      <c r="BC984" s="2">
        <v>44810</v>
      </c>
      <c r="BD984" t="str">
        <v>912828YS</v>
      </c>
      <c r="BE984">
        <v>18.171500000000002</v>
      </c>
      <c r="BF984">
        <v>1.5616000000000001</v>
      </c>
      <c r="BG984">
        <v>0.77400000000000002</v>
      </c>
      <c r="BH984">
        <v>115.9375</v>
      </c>
      <c r="BI984">
        <f>VLOOKUP(BD984,工作表1!$K$3:$L$1000,2,FALSE)</f>
        <v>1.75</v>
      </c>
      <c r="BJ984" t="str">
        <f>VLOOKUP(BD984,工作表1!$K$3:$M$1000,3,FALSE)</f>
        <v>2029/11/15</v>
      </c>
      <c r="BK984">
        <f t="shared" si="510"/>
        <v>3.1131500000000001</v>
      </c>
      <c r="BL984">
        <f t="shared" si="511"/>
        <v>-1.3631500000000001</v>
      </c>
      <c r="BM984" s="43">
        <f t="shared" si="528"/>
        <v>44880</v>
      </c>
      <c r="BN984" s="43">
        <f t="shared" si="512"/>
        <v>45107</v>
      </c>
      <c r="BO984" s="45">
        <f t="shared" si="529"/>
        <v>0.546875</v>
      </c>
      <c r="BP984" s="45">
        <f t="shared" si="530"/>
        <v>1.9660530821917808</v>
      </c>
      <c r="BQ984" s="47">
        <f t="shared" si="531"/>
        <v>89.972912368679729</v>
      </c>
      <c r="BR984" s="47">
        <f t="shared" si="532"/>
        <v>114.80885179329459</v>
      </c>
    </row>
    <row r="985" spans="6:70" x14ac:dyDescent="0.25">
      <c r="F985" s="2">
        <v>44831</v>
      </c>
      <c r="G985">
        <v>3.5814499999999998</v>
      </c>
      <c r="H985" s="43">
        <v>44858</v>
      </c>
      <c r="I985">
        <v>4.3060999999999998</v>
      </c>
      <c r="L985" s="2">
        <v>44810</v>
      </c>
      <c r="M985" t="str">
        <v>91282CEM</v>
      </c>
      <c r="N985">
        <v>1.0967</v>
      </c>
      <c r="O985">
        <v>1.95394</v>
      </c>
      <c r="P985">
        <v>0.83379999999999999</v>
      </c>
      <c r="Q985">
        <v>115.609375</v>
      </c>
      <c r="R985">
        <f>VLOOKUP(M985,工作表1!$A$3:$B$1000,2,FALSE)</f>
        <v>2.875</v>
      </c>
      <c r="S985" t="str">
        <f>VLOOKUP(M985,工作表1!$A$3:$C$1000,3,FALSE)</f>
        <v>2029/4/30</v>
      </c>
      <c r="T985">
        <f t="shared" si="502"/>
        <v>3.1131500000000001</v>
      </c>
      <c r="U985">
        <f t="shared" si="501"/>
        <v>-0.23815000000000008</v>
      </c>
      <c r="V985" s="43">
        <f t="shared" si="513"/>
        <v>44865</v>
      </c>
      <c r="W985" s="43">
        <f t="shared" si="503"/>
        <v>44925</v>
      </c>
      <c r="X985" s="45">
        <f t="shared" si="514"/>
        <v>1.0211748633879782</v>
      </c>
      <c r="Y985" s="45">
        <f t="shared" si="515"/>
        <v>1.9191200688674304</v>
      </c>
      <c r="Z985" s="47">
        <f t="shared" si="516"/>
        <v>96.662119628360955</v>
      </c>
      <c r="AA985" s="47">
        <f t="shared" si="517"/>
        <v>115.41651234821406</v>
      </c>
      <c r="AB985" s="45">
        <f t="shared" si="518"/>
        <v>3.4241000000000001</v>
      </c>
      <c r="AC985" s="2" t="str">
        <f t="shared" si="504"/>
        <v>TY2</v>
      </c>
      <c r="AD985">
        <f t="shared" si="505"/>
        <v>115.59375</v>
      </c>
      <c r="AE985">
        <f t="shared" si="506"/>
        <v>117</v>
      </c>
      <c r="AF985" s="49">
        <f t="shared" si="533"/>
        <v>-1.40625</v>
      </c>
      <c r="AG985" s="3">
        <f t="shared" si="519"/>
        <v>114.77879728349248</v>
      </c>
      <c r="AH985">
        <f t="shared" si="520"/>
        <v>115.92795788440097</v>
      </c>
      <c r="AI985" s="51">
        <f t="shared" si="521"/>
        <v>-1.1491606009084876</v>
      </c>
      <c r="AJ985" s="52">
        <f t="shared" si="522"/>
        <v>0.2570893990915124</v>
      </c>
      <c r="AK985" s="2">
        <v>44810</v>
      </c>
      <c r="AL985" t="str">
        <v>91282CEV</v>
      </c>
      <c r="AM985">
        <v>-3.5322</v>
      </c>
      <c r="AN985">
        <v>3.02182</v>
      </c>
      <c r="AO985">
        <v>0.8538</v>
      </c>
      <c r="AP985">
        <v>115.59375</v>
      </c>
      <c r="AQ985">
        <f>VLOOKUP(AL985,工作表1!$F$3:$G$1000,2,FALSE)</f>
        <v>3.25</v>
      </c>
      <c r="AR985" t="str">
        <f>VLOOKUP(AL985,工作表1!$F$3:$H$1000,3,FALSE)</f>
        <v>2029/6/30</v>
      </c>
      <c r="AS985">
        <f t="shared" si="507"/>
        <v>3.1131500000000001</v>
      </c>
      <c r="AT985">
        <f t="shared" si="508"/>
        <v>0.13684999999999992</v>
      </c>
      <c r="AU985" s="43">
        <f t="shared" si="523"/>
        <v>44926</v>
      </c>
      <c r="AV985" s="43">
        <f t="shared" si="509"/>
        <v>45016</v>
      </c>
      <c r="AW985" s="45">
        <f t="shared" si="524"/>
        <v>0.61270491803278682</v>
      </c>
      <c r="AX985" s="45">
        <f t="shared" si="525"/>
        <v>2.4380473837862118</v>
      </c>
      <c r="AY985" s="47">
        <f t="shared" si="526"/>
        <v>98.76748347719078</v>
      </c>
      <c r="AZ985" s="47">
        <f t="shared" si="527"/>
        <v>114.77879728349248</v>
      </c>
      <c r="BA985" s="43"/>
      <c r="BC985" s="2">
        <v>44806</v>
      </c>
      <c r="BD985" t="str">
        <v>912828YS</v>
      </c>
      <c r="BE985">
        <v>19.637799999999999</v>
      </c>
      <c r="BF985">
        <v>1.41659</v>
      </c>
      <c r="BG985">
        <v>0.77400000000000002</v>
      </c>
      <c r="BH985">
        <v>117</v>
      </c>
      <c r="BI985">
        <f>VLOOKUP(BD985,工作表1!$K$3:$L$1000,2,FALSE)</f>
        <v>1.75</v>
      </c>
      <c r="BJ985" t="str">
        <f>VLOOKUP(BD985,工作表1!$K$3:$M$1000,3,FALSE)</f>
        <v>2029/11/15</v>
      </c>
      <c r="BK985">
        <f t="shared" si="510"/>
        <v>3.0495000000000001</v>
      </c>
      <c r="BL985">
        <f t="shared" si="511"/>
        <v>-1.2995000000000001</v>
      </c>
      <c r="BM985" s="43">
        <f t="shared" si="528"/>
        <v>44880</v>
      </c>
      <c r="BN985" s="43">
        <f t="shared" si="512"/>
        <v>45107</v>
      </c>
      <c r="BO985" s="45">
        <f t="shared" si="529"/>
        <v>0.54211956521739124</v>
      </c>
      <c r="BP985" s="45">
        <f t="shared" si="530"/>
        <v>1.9660921679571173</v>
      </c>
      <c r="BQ985" s="47">
        <f t="shared" si="531"/>
        <v>90.895364642252375</v>
      </c>
      <c r="BR985" s="47">
        <f t="shared" si="532"/>
        <v>115.92795788440097</v>
      </c>
    </row>
    <row r="986" spans="6:70" x14ac:dyDescent="0.25">
      <c r="F986" s="2">
        <v>44830</v>
      </c>
      <c r="G986">
        <v>3.6004299999999998</v>
      </c>
      <c r="H986" s="43">
        <v>44855</v>
      </c>
      <c r="I986">
        <v>4.2847</v>
      </c>
      <c r="L986" s="2">
        <v>44806</v>
      </c>
      <c r="M986" t="str">
        <v>91282CEM</v>
      </c>
      <c r="N986">
        <v>0.63029999999999997</v>
      </c>
      <c r="O986">
        <v>2.1819999999999999</v>
      </c>
      <c r="P986">
        <v>0.83379999999999999</v>
      </c>
      <c r="Q986">
        <v>116.65625</v>
      </c>
      <c r="R986">
        <f>VLOOKUP(M986,工作表1!$A$3:$B$1000,2,FALSE)</f>
        <v>2.875</v>
      </c>
      <c r="S986" t="str">
        <f>VLOOKUP(M986,工作表1!$A$3:$C$1000,3,FALSE)</f>
        <v>2029/4/30</v>
      </c>
      <c r="T986">
        <f t="shared" si="502"/>
        <v>3.0495000000000001</v>
      </c>
      <c r="U986">
        <f t="shared" si="501"/>
        <v>-0.1745000000000001</v>
      </c>
      <c r="V986" s="43">
        <f t="shared" si="513"/>
        <v>44865</v>
      </c>
      <c r="W986" s="43">
        <f t="shared" si="503"/>
        <v>44925</v>
      </c>
      <c r="X986" s="45">
        <f t="shared" si="514"/>
        <v>1.0133196721311475</v>
      </c>
      <c r="Y986" s="45">
        <f t="shared" si="515"/>
        <v>1.9191415899393665</v>
      </c>
      <c r="Z986" s="47">
        <f t="shared" si="516"/>
        <v>97.457591407886241</v>
      </c>
      <c r="AA986" s="47">
        <f t="shared" si="517"/>
        <v>116.34165774468812</v>
      </c>
      <c r="AB986" s="45">
        <f t="shared" si="518"/>
        <v>3.2686000000000002</v>
      </c>
      <c r="AC986" s="2" t="str">
        <f t="shared" si="504"/>
        <v>TY2</v>
      </c>
      <c r="AD986">
        <f t="shared" si="505"/>
        <v>116.65625</v>
      </c>
      <c r="AE986">
        <f t="shared" si="506"/>
        <v>116.125</v>
      </c>
      <c r="AF986" s="49">
        <f t="shared" si="533"/>
        <v>0.53125</v>
      </c>
      <c r="AG986" s="3">
        <f t="shared" si="519"/>
        <v>115.82524709416775</v>
      </c>
      <c r="AH986">
        <f t="shared" si="520"/>
        <v>115.29322491036011</v>
      </c>
      <c r="AI986" s="51">
        <f t="shared" si="521"/>
        <v>0.53202218380764066</v>
      </c>
      <c r="AJ986" s="52">
        <f t="shared" si="522"/>
        <v>7.7218380764065842E-4</v>
      </c>
      <c r="AK986" s="2">
        <v>44806</v>
      </c>
      <c r="AL986" t="str">
        <v>91282CEV</v>
      </c>
      <c r="AM986">
        <v>-3.6069</v>
      </c>
      <c r="AN986">
        <v>2.9498899999999999</v>
      </c>
      <c r="AO986">
        <v>0.8538</v>
      </c>
      <c r="AP986">
        <v>116.65625</v>
      </c>
      <c r="AQ986">
        <f>VLOOKUP(AL986,工作表1!$F$3:$G$1000,2,FALSE)</f>
        <v>3.25</v>
      </c>
      <c r="AR986" t="str">
        <f>VLOOKUP(AL986,工作表1!$F$3:$H$1000,3,FALSE)</f>
        <v>2029/6/30</v>
      </c>
      <c r="AS986">
        <f t="shared" si="507"/>
        <v>3.0495000000000001</v>
      </c>
      <c r="AT986">
        <f t="shared" si="508"/>
        <v>0.2004999999999999</v>
      </c>
      <c r="AU986" s="43">
        <f t="shared" si="523"/>
        <v>44926</v>
      </c>
      <c r="AV986" s="43">
        <f t="shared" si="509"/>
        <v>45016</v>
      </c>
      <c r="AW986" s="45">
        <f t="shared" si="524"/>
        <v>0.60382513661202186</v>
      </c>
      <c r="AX986" s="45">
        <f t="shared" si="525"/>
        <v>2.4380717119544877</v>
      </c>
      <c r="AY986" s="47">
        <f t="shared" si="526"/>
        <v>99.701117179046079</v>
      </c>
      <c r="AZ986" s="47">
        <f t="shared" si="527"/>
        <v>115.82524709416775</v>
      </c>
      <c r="BA986" s="43"/>
      <c r="BC986" s="2">
        <v>44805</v>
      </c>
      <c r="BD986" t="str">
        <v>912828YS</v>
      </c>
      <c r="BE986">
        <v>23.296600000000002</v>
      </c>
      <c r="BF986">
        <v>1.2164699999999999</v>
      </c>
      <c r="BG986">
        <v>0.77400000000000002</v>
      </c>
      <c r="BH986">
        <v>116.125</v>
      </c>
      <c r="BI986">
        <f>VLOOKUP(BD986,工作表1!$K$3:$L$1000,2,FALSE)</f>
        <v>1.75</v>
      </c>
      <c r="BJ986" t="str">
        <f>VLOOKUP(BD986,工作表1!$K$3:$M$1000,3,FALSE)</f>
        <v>2029/11/15</v>
      </c>
      <c r="BK986">
        <f t="shared" si="510"/>
        <v>3.0815000000000001</v>
      </c>
      <c r="BL986">
        <f t="shared" si="511"/>
        <v>-1.3315000000000001</v>
      </c>
      <c r="BM986" s="43">
        <f t="shared" si="528"/>
        <v>44880</v>
      </c>
      <c r="BN986" s="43">
        <f t="shared" si="512"/>
        <v>45107</v>
      </c>
      <c r="BO986" s="45">
        <f t="shared" si="529"/>
        <v>0.52309782608695654</v>
      </c>
      <c r="BP986" s="45">
        <f t="shared" si="530"/>
        <v>1.9662485110184635</v>
      </c>
      <c r="BQ986" s="47">
        <f t="shared" si="531"/>
        <v>90.393044623236676</v>
      </c>
      <c r="BR986" s="47">
        <f t="shared" si="532"/>
        <v>115.29322491036011</v>
      </c>
    </row>
    <row r="987" spans="6:70" x14ac:dyDescent="0.25">
      <c r="F987" s="2">
        <v>44827</v>
      </c>
      <c r="G987">
        <v>3.58405</v>
      </c>
      <c r="H987" s="43">
        <v>44854</v>
      </c>
      <c r="I987">
        <v>4.3536999999999999</v>
      </c>
      <c r="L987" s="2">
        <v>44805</v>
      </c>
      <c r="M987" t="str">
        <v>91282CEM</v>
      </c>
      <c r="N987">
        <v>0.54159999999999997</v>
      </c>
      <c r="O987">
        <v>2.3226399999999998</v>
      </c>
      <c r="P987">
        <v>0.83379999999999999</v>
      </c>
      <c r="Q987">
        <v>115.984375</v>
      </c>
      <c r="R987">
        <f>VLOOKUP(M987,工作表1!$A$3:$B$1000,2,FALSE)</f>
        <v>2.875</v>
      </c>
      <c r="S987" t="str">
        <f>VLOOKUP(M987,工作表1!$A$3:$C$1000,3,FALSE)</f>
        <v>2029/4/30</v>
      </c>
      <c r="T987">
        <f t="shared" si="502"/>
        <v>3.0815000000000001</v>
      </c>
      <c r="U987">
        <f t="shared" si="501"/>
        <v>-0.20650000000000013</v>
      </c>
      <c r="V987" s="43">
        <f t="shared" si="513"/>
        <v>44865</v>
      </c>
      <c r="W987" s="43">
        <f t="shared" si="503"/>
        <v>44925</v>
      </c>
      <c r="X987" s="45">
        <f t="shared" si="514"/>
        <v>0.9818989071038251</v>
      </c>
      <c r="Y987" s="45">
        <f t="shared" si="515"/>
        <v>1.9192276742271126</v>
      </c>
      <c r="Z987" s="47">
        <f t="shared" si="516"/>
        <v>96.881118210803095</v>
      </c>
      <c r="AA987" s="47">
        <f t="shared" si="517"/>
        <v>115.64411123742873</v>
      </c>
      <c r="AB987" s="45">
        <f t="shared" si="518"/>
        <v>3.3597999999999999</v>
      </c>
      <c r="AC987" s="2" t="str">
        <f t="shared" si="504"/>
        <v>TY2</v>
      </c>
      <c r="AD987">
        <f t="shared" si="505"/>
        <v>115.984375</v>
      </c>
      <c r="AE987">
        <f t="shared" si="506"/>
        <v>117</v>
      </c>
      <c r="AF987" s="49">
        <f t="shared" si="533"/>
        <v>-1.015625</v>
      </c>
      <c r="AG987" s="3">
        <f t="shared" si="519"/>
        <v>115.17406958692244</v>
      </c>
      <c r="AH987">
        <f t="shared" si="520"/>
        <v>116.5714657649367</v>
      </c>
      <c r="AI987" s="51">
        <f t="shared" si="521"/>
        <v>-1.3973961780142616</v>
      </c>
      <c r="AJ987" s="52">
        <f t="shared" si="522"/>
        <v>-0.38177117801426164</v>
      </c>
      <c r="AK987" s="2">
        <v>44805</v>
      </c>
      <c r="AL987" t="str">
        <v>91282CEV</v>
      </c>
      <c r="AM987">
        <v>-4.1013999999999999</v>
      </c>
      <c r="AN987">
        <v>2.9890599999999998</v>
      </c>
      <c r="AO987">
        <v>0.8538</v>
      </c>
      <c r="AP987">
        <v>115.984375</v>
      </c>
      <c r="AQ987">
        <f>VLOOKUP(AL987,工作表1!$F$3:$G$1000,2,FALSE)</f>
        <v>3.25</v>
      </c>
      <c r="AR987" t="str">
        <f>VLOOKUP(AL987,工作表1!$F$3:$H$1000,3,FALSE)</f>
        <v>2029/6/30</v>
      </c>
      <c r="AS987">
        <f t="shared" si="507"/>
        <v>3.0815000000000001</v>
      </c>
      <c r="AT987">
        <f t="shared" si="508"/>
        <v>0.16849999999999987</v>
      </c>
      <c r="AU987" s="43">
        <f t="shared" si="523"/>
        <v>44926</v>
      </c>
      <c r="AV987" s="43">
        <f t="shared" si="509"/>
        <v>45016</v>
      </c>
      <c r="AW987" s="45">
        <f t="shared" si="524"/>
        <v>0.56830601092896171</v>
      </c>
      <c r="AX987" s="45">
        <f t="shared" si="525"/>
        <v>2.4381690246275918</v>
      </c>
      <c r="AY987" s="47">
        <f t="shared" si="526"/>
        <v>99.142194015140873</v>
      </c>
      <c r="AZ987" s="47">
        <f t="shared" si="527"/>
        <v>115.17406958692244</v>
      </c>
      <c r="BA987" s="43"/>
      <c r="BC987" s="2">
        <v>44804</v>
      </c>
      <c r="BD987" t="str">
        <v>912828YS</v>
      </c>
      <c r="BE987">
        <v>27.286300000000001</v>
      </c>
      <c r="BF987">
        <v>0.92584999999999995</v>
      </c>
      <c r="BG987">
        <v>0.77400000000000002</v>
      </c>
      <c r="BH987">
        <v>117</v>
      </c>
      <c r="BI987">
        <f>VLOOKUP(BD987,工作表1!$K$3:$L$1000,2,FALSE)</f>
        <v>1.75</v>
      </c>
      <c r="BJ987" t="str">
        <f>VLOOKUP(BD987,工作表1!$K$3:$M$1000,3,FALSE)</f>
        <v>2029/11/15</v>
      </c>
      <c r="BK987">
        <f t="shared" si="510"/>
        <v>3.0282499999999999</v>
      </c>
      <c r="BL987">
        <f t="shared" si="511"/>
        <v>-1.2782499999999999</v>
      </c>
      <c r="BM987" s="43">
        <f t="shared" si="528"/>
        <v>44880</v>
      </c>
      <c r="BN987" s="43">
        <f t="shared" si="512"/>
        <v>45016</v>
      </c>
      <c r="BO987" s="45">
        <f t="shared" si="529"/>
        <v>0.51834239130434778</v>
      </c>
      <c r="BP987" s="45">
        <f t="shared" si="530"/>
        <v>1.5299862269207862</v>
      </c>
      <c r="BQ987" s="47">
        <f t="shared" si="531"/>
        <v>91.067939146277155</v>
      </c>
      <c r="BR987" s="47">
        <f t="shared" si="532"/>
        <v>116.5714657649367</v>
      </c>
    </row>
    <row r="988" spans="6:70" x14ac:dyDescent="0.25">
      <c r="F988" s="2">
        <v>44826</v>
      </c>
      <c r="G988">
        <v>3.577</v>
      </c>
      <c r="H988" s="43">
        <v>44853</v>
      </c>
      <c r="I988">
        <v>4.2629000000000001</v>
      </c>
      <c r="L988" s="2">
        <v>44804</v>
      </c>
      <c r="M988" t="str">
        <v>91282CEM</v>
      </c>
      <c r="N988">
        <v>1.1468</v>
      </c>
      <c r="O988">
        <v>2.0332499999999998</v>
      </c>
      <c r="P988">
        <v>0.83379999999999999</v>
      </c>
      <c r="Q988">
        <v>116.875</v>
      </c>
      <c r="R988">
        <f>VLOOKUP(M988,工作表1!$A$3:$B$1000,2,FALSE)</f>
        <v>2.875</v>
      </c>
      <c r="S988" t="str">
        <f>VLOOKUP(M988,工作表1!$A$3:$C$1000,3,FALSE)</f>
        <v>2029/4/30</v>
      </c>
      <c r="T988">
        <f t="shared" si="502"/>
        <v>3.0282499999999999</v>
      </c>
      <c r="U988">
        <f t="shared" si="501"/>
        <v>-0.15324999999999989</v>
      </c>
      <c r="V988" s="43">
        <f t="shared" si="513"/>
        <v>44865</v>
      </c>
      <c r="W988" s="43">
        <f t="shared" si="503"/>
        <v>44834</v>
      </c>
      <c r="X988" s="45">
        <f t="shared" si="514"/>
        <v>0.97404371584699445</v>
      </c>
      <c r="Y988" s="45">
        <f t="shared" si="515"/>
        <v>1.2024683733812411</v>
      </c>
      <c r="Z988" s="47">
        <f t="shared" si="516"/>
        <v>97.506374806429434</v>
      </c>
      <c r="AA988" s="47">
        <f t="shared" si="517"/>
        <v>116.80343161085342</v>
      </c>
      <c r="AB988" s="45">
        <f t="shared" si="518"/>
        <v>3.3064</v>
      </c>
      <c r="AC988" s="2" t="str">
        <f t="shared" si="504"/>
        <v>TY1</v>
      </c>
      <c r="AD988">
        <f t="shared" si="505"/>
        <v>116.875</v>
      </c>
      <c r="AE988">
        <f t="shared" si="506"/>
        <v>116.90625</v>
      </c>
      <c r="AF988" s="49">
        <f t="shared" si="533"/>
        <v>-3.125E-2</v>
      </c>
      <c r="AG988" s="3">
        <f t="shared" si="519"/>
        <v>116.80343161085342</v>
      </c>
      <c r="AH988">
        <f t="shared" si="520"/>
        <v>116.42574301186552</v>
      </c>
      <c r="AI988" s="51">
        <f t="shared" si="521"/>
        <v>0.37768859898790197</v>
      </c>
      <c r="AJ988" s="52">
        <f t="shared" si="522"/>
        <v>0.40893859898790197</v>
      </c>
      <c r="AK988" s="2">
        <v>44804</v>
      </c>
      <c r="AL988" t="str">
        <v>91282CEV</v>
      </c>
      <c r="AM988">
        <v>-4.4370000000000003</v>
      </c>
      <c r="AN988">
        <v>2.9381200000000001</v>
      </c>
      <c r="AO988">
        <v>0.8538</v>
      </c>
      <c r="AP988">
        <v>116.90625</v>
      </c>
      <c r="AQ988">
        <f>VLOOKUP(AL988,工作表1!$F$3:$G$1000,2,FALSE)</f>
        <v>3.25</v>
      </c>
      <c r="AR988" t="str">
        <f>VLOOKUP(AL988,工作表1!$F$3:$H$1000,3,FALSE)</f>
        <v>2029/6/30</v>
      </c>
      <c r="AS988">
        <f t="shared" si="507"/>
        <v>3.0282499999999999</v>
      </c>
      <c r="AT988">
        <f t="shared" si="508"/>
        <v>0.22175000000000011</v>
      </c>
      <c r="AU988" s="43">
        <f t="shared" si="523"/>
        <v>44926</v>
      </c>
      <c r="AV988" s="43">
        <f t="shared" si="509"/>
        <v>44925</v>
      </c>
      <c r="AW988" s="45">
        <f t="shared" si="524"/>
        <v>0.55942622950819676</v>
      </c>
      <c r="AX988" s="45">
        <f t="shared" si="525"/>
        <v>1.627919380193128</v>
      </c>
      <c r="AY988" s="47">
        <f t="shared" si="526"/>
        <v>99.882948470288781</v>
      </c>
      <c r="AZ988" s="47">
        <f t="shared" si="527"/>
        <v>116.42574301186552</v>
      </c>
      <c r="BA988" s="43"/>
      <c r="BC988" s="2">
        <v>44803</v>
      </c>
      <c r="BD988" t="str">
        <v>912828YS</v>
      </c>
      <c r="BE988">
        <v>29.7807</v>
      </c>
      <c r="BF988">
        <v>0.77961000000000003</v>
      </c>
      <c r="BG988">
        <v>0.77400000000000002</v>
      </c>
      <c r="BH988">
        <v>117.078125</v>
      </c>
      <c r="BI988">
        <f>VLOOKUP(BD988,工作表1!$K$3:$L$1000,2,FALSE)</f>
        <v>1.75</v>
      </c>
      <c r="BJ988" t="str">
        <f>VLOOKUP(BD988,工作表1!$K$3:$M$1000,3,FALSE)</f>
        <v>2029/11/15</v>
      </c>
      <c r="BK988">
        <f t="shared" si="510"/>
        <v>3.0049999999999999</v>
      </c>
      <c r="BL988">
        <f t="shared" si="511"/>
        <v>-1.2549999999999999</v>
      </c>
      <c r="BM988" s="43">
        <f t="shared" si="528"/>
        <v>44880</v>
      </c>
      <c r="BN988" s="43">
        <f t="shared" si="512"/>
        <v>45016</v>
      </c>
      <c r="BO988" s="45">
        <f t="shared" si="529"/>
        <v>0.51358695652173914</v>
      </c>
      <c r="BP988" s="45">
        <f t="shared" si="530"/>
        <v>1.5300253126861225</v>
      </c>
      <c r="BQ988" s="47">
        <f t="shared" si="531"/>
        <v>91.209828847007671</v>
      </c>
      <c r="BR988" s="47">
        <f t="shared" si="532"/>
        <v>116.73194288596281</v>
      </c>
    </row>
    <row r="989" spans="6:70" x14ac:dyDescent="0.25">
      <c r="F989" s="2">
        <v>44825</v>
      </c>
      <c r="G989">
        <v>3.5221</v>
      </c>
      <c r="H989" s="43">
        <v>44852</v>
      </c>
      <c r="I989">
        <v>4.1252000000000004</v>
      </c>
      <c r="L989" s="2">
        <v>44803</v>
      </c>
      <c r="M989" t="str">
        <v>91282CEM</v>
      </c>
      <c r="N989">
        <v>1.3593999999999999</v>
      </c>
      <c r="O989">
        <v>1.9959199999999999</v>
      </c>
      <c r="P989">
        <v>0.83379999999999999</v>
      </c>
      <c r="Q989">
        <v>117</v>
      </c>
      <c r="R989">
        <f>VLOOKUP(M989,工作表1!$A$3:$B$1000,2,FALSE)</f>
        <v>2.875</v>
      </c>
      <c r="S989" t="str">
        <f>VLOOKUP(M989,工作表1!$A$3:$C$1000,3,FALSE)</f>
        <v>2029/4/30</v>
      </c>
      <c r="T989">
        <f t="shared" si="502"/>
        <v>3.0049999999999999</v>
      </c>
      <c r="U989">
        <f t="shared" si="501"/>
        <v>-0.12999999999999989</v>
      </c>
      <c r="V989" s="43">
        <f t="shared" si="513"/>
        <v>44865</v>
      </c>
      <c r="W989" s="43">
        <f t="shared" si="503"/>
        <v>44834</v>
      </c>
      <c r="X989" s="45">
        <f t="shared" si="514"/>
        <v>0.96618852459016391</v>
      </c>
      <c r="Y989" s="45">
        <f t="shared" si="515"/>
        <v>1.2024898944531777</v>
      </c>
      <c r="Z989" s="47">
        <f t="shared" si="516"/>
        <v>97.616001667597772</v>
      </c>
      <c r="AA989" s="47">
        <f t="shared" si="517"/>
        <v>116.92780270557481</v>
      </c>
      <c r="AB989" s="45">
        <f t="shared" si="518"/>
        <v>3.2078000000000002</v>
      </c>
      <c r="AC989" s="2" t="str">
        <f t="shared" si="504"/>
        <v>TY1</v>
      </c>
      <c r="AD989">
        <f t="shared" si="505"/>
        <v>117</v>
      </c>
      <c r="AE989">
        <f t="shared" si="506"/>
        <v>117.078125</v>
      </c>
      <c r="AF989" s="49">
        <f t="shared" si="533"/>
        <v>-7.8125E-2</v>
      </c>
      <c r="AG989" s="3">
        <f t="shared" si="519"/>
        <v>116.92780270557481</v>
      </c>
      <c r="AH989">
        <f t="shared" si="520"/>
        <v>116.57670820566952</v>
      </c>
      <c r="AI989" s="51">
        <f t="shared" si="521"/>
        <v>0.35109449990528674</v>
      </c>
      <c r="AJ989" s="52">
        <f t="shared" si="522"/>
        <v>0.42921949990528674</v>
      </c>
      <c r="AK989" s="2">
        <v>44803</v>
      </c>
      <c r="AL989" t="str">
        <v>91282CEV</v>
      </c>
      <c r="AM989">
        <v>-4.7698999999999998</v>
      </c>
      <c r="AN989">
        <v>2.9539300000000002</v>
      </c>
      <c r="AO989">
        <v>0.8538</v>
      </c>
      <c r="AP989">
        <v>117.078125</v>
      </c>
      <c r="AQ989">
        <f>VLOOKUP(AL989,工作表1!$F$3:$G$1000,2,FALSE)</f>
        <v>3.25</v>
      </c>
      <c r="AR989" t="str">
        <f>VLOOKUP(AL989,工作表1!$F$3:$H$1000,3,FALSE)</f>
        <v>2029/6/30</v>
      </c>
      <c r="AS989">
        <f t="shared" si="507"/>
        <v>3.0049999999999999</v>
      </c>
      <c r="AT989">
        <f t="shared" si="508"/>
        <v>0.24500000000000011</v>
      </c>
      <c r="AU989" s="43">
        <f t="shared" si="523"/>
        <v>44926</v>
      </c>
      <c r="AV989" s="43">
        <f t="shared" si="509"/>
        <v>44925</v>
      </c>
      <c r="AW989" s="45">
        <f t="shared" si="524"/>
        <v>0.55054644808743169</v>
      </c>
      <c r="AX989" s="45">
        <f t="shared" si="525"/>
        <v>1.6279437083614043</v>
      </c>
      <c r="AY989" s="47">
        <f t="shared" si="526"/>
        <v>100.02364587848162</v>
      </c>
      <c r="AZ989" s="47">
        <f t="shared" si="527"/>
        <v>116.57670820566952</v>
      </c>
      <c r="BA989" s="43"/>
      <c r="BC989" s="2">
        <v>44802</v>
      </c>
      <c r="BD989" t="str">
        <v>912828YS</v>
      </c>
      <c r="BE989">
        <v>29.7668</v>
      </c>
      <c r="BF989">
        <v>0.74241000000000001</v>
      </c>
      <c r="BG989">
        <v>0.77400000000000002</v>
      </c>
      <c r="BH989">
        <v>117.109375</v>
      </c>
      <c r="BI989">
        <f>VLOOKUP(BD989,工作表1!$K$3:$L$1000,2,FALSE)</f>
        <v>1.75</v>
      </c>
      <c r="BJ989" t="str">
        <f>VLOOKUP(BD989,工作表1!$K$3:$M$1000,3,FALSE)</f>
        <v>2029/11/15</v>
      </c>
      <c r="BK989">
        <f t="shared" si="510"/>
        <v>2.99715</v>
      </c>
      <c r="BL989">
        <f t="shared" si="511"/>
        <v>-1.24715</v>
      </c>
      <c r="BM989" s="43">
        <f t="shared" si="528"/>
        <v>44880</v>
      </c>
      <c r="BN989" s="43">
        <f t="shared" si="512"/>
        <v>45016</v>
      </c>
      <c r="BO989" s="45">
        <f t="shared" si="529"/>
        <v>0.50883152173913049</v>
      </c>
      <c r="BP989" s="45">
        <f t="shared" si="530"/>
        <v>1.5300643984514593</v>
      </c>
      <c r="BQ989" s="47">
        <f t="shared" si="531"/>
        <v>91.253246258275354</v>
      </c>
      <c r="BR989" s="47">
        <f t="shared" si="532"/>
        <v>116.77680012396199</v>
      </c>
    </row>
    <row r="990" spans="6:70" x14ac:dyDescent="0.25">
      <c r="F990" s="2">
        <v>44824</v>
      </c>
      <c r="G990">
        <v>3.5358000000000001</v>
      </c>
      <c r="H990" s="43">
        <v>44851</v>
      </c>
      <c r="I990">
        <v>4.1356999999999999</v>
      </c>
      <c r="L990" s="2">
        <v>44802</v>
      </c>
      <c r="M990" t="str">
        <v>91282CEM</v>
      </c>
      <c r="N990">
        <v>0.86750000000000005</v>
      </c>
      <c r="O990">
        <v>2.1467000000000001</v>
      </c>
      <c r="P990">
        <v>0.83379999999999999</v>
      </c>
      <c r="Q990">
        <v>117.03125</v>
      </c>
      <c r="R990">
        <f>VLOOKUP(M990,工作表1!$A$3:$B$1000,2,FALSE)</f>
        <v>2.875</v>
      </c>
      <c r="S990" t="str">
        <f>VLOOKUP(M990,工作表1!$A$3:$C$1000,3,FALSE)</f>
        <v>2029/4/30</v>
      </c>
      <c r="T990">
        <f t="shared" si="502"/>
        <v>2.99715</v>
      </c>
      <c r="U990">
        <f t="shared" si="501"/>
        <v>-0.12214999999999998</v>
      </c>
      <c r="V990" s="43">
        <f t="shared" si="513"/>
        <v>44865</v>
      </c>
      <c r="W990" s="43">
        <f t="shared" si="503"/>
        <v>44834</v>
      </c>
      <c r="X990" s="45">
        <f t="shared" si="514"/>
        <v>0.95833333333333326</v>
      </c>
      <c r="Y990" s="45">
        <f t="shared" si="515"/>
        <v>1.202511415525114</v>
      </c>
      <c r="Z990" s="47">
        <f t="shared" si="516"/>
        <v>97.619096390702893</v>
      </c>
      <c r="AA990" s="47">
        <f t="shared" si="517"/>
        <v>116.92584231358622</v>
      </c>
      <c r="AB990" s="45">
        <f t="shared" si="518"/>
        <v>3.2052999999999998</v>
      </c>
      <c r="AC990" s="2" t="str">
        <f t="shared" si="504"/>
        <v>TY1</v>
      </c>
      <c r="AD990">
        <f t="shared" si="505"/>
        <v>117.03125</v>
      </c>
      <c r="AE990">
        <f t="shared" si="506"/>
        <v>117.109375</v>
      </c>
      <c r="AF990" s="49">
        <f t="shared" si="533"/>
        <v>-7.8125E-2</v>
      </c>
      <c r="AG990" s="3">
        <f t="shared" si="519"/>
        <v>116.92584231358622</v>
      </c>
      <c r="AH990">
        <f t="shared" si="520"/>
        <v>116.56757775485414</v>
      </c>
      <c r="AI990" s="51">
        <f t="shared" si="521"/>
        <v>0.35826455873207408</v>
      </c>
      <c r="AJ990" s="52">
        <f t="shared" si="522"/>
        <v>0.43638955873207408</v>
      </c>
      <c r="AK990" s="2">
        <v>44802</v>
      </c>
      <c r="AL990" t="str">
        <v>91282CEV</v>
      </c>
      <c r="AM990">
        <v>-5.6946000000000003</v>
      </c>
      <c r="AN990">
        <v>2.9880599999999999</v>
      </c>
      <c r="AO990">
        <v>0.8538</v>
      </c>
      <c r="AP990">
        <v>117.109375</v>
      </c>
      <c r="AQ990">
        <f>VLOOKUP(AL990,工作表1!$F$3:$G$1000,2,FALSE)</f>
        <v>3.25</v>
      </c>
      <c r="AR990" t="str">
        <f>VLOOKUP(AL990,工作表1!$F$3:$H$1000,3,FALSE)</f>
        <v>2029/6/30</v>
      </c>
      <c r="AS990">
        <f t="shared" si="507"/>
        <v>2.99715</v>
      </c>
      <c r="AT990">
        <f t="shared" si="508"/>
        <v>0.25285000000000002</v>
      </c>
      <c r="AU990" s="43">
        <f t="shared" si="523"/>
        <v>44926</v>
      </c>
      <c r="AV990" s="43">
        <f t="shared" si="509"/>
        <v>44925</v>
      </c>
      <c r="AW990" s="45">
        <f t="shared" si="524"/>
        <v>0.54166666666666663</v>
      </c>
      <c r="AX990" s="45">
        <f t="shared" si="525"/>
        <v>1.6279680365296803</v>
      </c>
      <c r="AY990" s="47">
        <f t="shared" si="526"/>
        <v>100.02256390307622</v>
      </c>
      <c r="AZ990" s="47">
        <f t="shared" si="527"/>
        <v>116.56757775485414</v>
      </c>
      <c r="BA990" s="43"/>
      <c r="BC990" s="2">
        <v>44799</v>
      </c>
      <c r="BD990" t="str">
        <v>912828YS</v>
      </c>
      <c r="BE990">
        <v>31.346900000000002</v>
      </c>
      <c r="BF990">
        <v>0.65388999999999997</v>
      </c>
      <c r="BG990">
        <v>0.77400000000000002</v>
      </c>
      <c r="BH990">
        <v>117.671875</v>
      </c>
      <c r="BI990">
        <f>VLOOKUP(BD990,工作表1!$K$3:$L$1000,2,FALSE)</f>
        <v>1.75</v>
      </c>
      <c r="BJ990" t="str">
        <f>VLOOKUP(BD990,工作表1!$K$3:$M$1000,3,FALSE)</f>
        <v>2029/11/15</v>
      </c>
      <c r="BK990">
        <f t="shared" si="510"/>
        <v>2.9634499999999999</v>
      </c>
      <c r="BL990">
        <f t="shared" si="511"/>
        <v>-1.2134499999999999</v>
      </c>
      <c r="BM990" s="43">
        <f t="shared" si="528"/>
        <v>44880</v>
      </c>
      <c r="BN990" s="43">
        <f t="shared" si="512"/>
        <v>45016</v>
      </c>
      <c r="BO990" s="45">
        <f t="shared" si="529"/>
        <v>0.50407608695652173</v>
      </c>
      <c r="BP990" s="45">
        <f t="shared" si="530"/>
        <v>1.5301034842167958</v>
      </c>
      <c r="BQ990" s="47">
        <f t="shared" si="531"/>
        <v>91.73880752454059</v>
      </c>
      <c r="BR990" s="47">
        <f t="shared" si="532"/>
        <v>117.37299309193217</v>
      </c>
    </row>
    <row r="991" spans="6:70" x14ac:dyDescent="0.25">
      <c r="F991" s="2">
        <v>44823</v>
      </c>
      <c r="G991">
        <v>3.5192000000000001</v>
      </c>
      <c r="H991" s="43">
        <v>44848</v>
      </c>
      <c r="I991">
        <v>4.1646000000000001</v>
      </c>
      <c r="L991" s="2">
        <v>44799</v>
      </c>
      <c r="M991" t="str">
        <v>91282CEM</v>
      </c>
      <c r="N991">
        <v>1.2341</v>
      </c>
      <c r="O991">
        <v>2.0129800000000002</v>
      </c>
      <c r="P991">
        <v>0.83379999999999999</v>
      </c>
      <c r="Q991">
        <v>117.578125</v>
      </c>
      <c r="R991">
        <f>VLOOKUP(M991,工作表1!$A$3:$B$1000,2,FALSE)</f>
        <v>2.875</v>
      </c>
      <c r="S991" t="str">
        <f>VLOOKUP(M991,工作表1!$A$3:$C$1000,3,FALSE)</f>
        <v>2029/4/30</v>
      </c>
      <c r="T991">
        <f t="shared" si="502"/>
        <v>2.9634499999999999</v>
      </c>
      <c r="U991">
        <f t="shared" si="501"/>
        <v>-8.8449999999999918E-2</v>
      </c>
      <c r="V991" s="43">
        <f t="shared" si="513"/>
        <v>44865</v>
      </c>
      <c r="W991" s="43">
        <f t="shared" si="503"/>
        <v>44834</v>
      </c>
      <c r="X991" s="45">
        <f t="shared" si="514"/>
        <v>0.95047814207650272</v>
      </c>
      <c r="Y991" s="45">
        <f t="shared" si="515"/>
        <v>1.2025329365970507</v>
      </c>
      <c r="Z991" s="47">
        <f t="shared" si="516"/>
        <v>98.089330265991279</v>
      </c>
      <c r="AA991" s="47">
        <f t="shared" si="517"/>
        <v>117.48132706826874</v>
      </c>
      <c r="AB991" s="45">
        <f t="shared" si="518"/>
        <v>3.1349999999999998</v>
      </c>
      <c r="AC991" s="2" t="str">
        <f t="shared" si="504"/>
        <v>TY1</v>
      </c>
      <c r="AD991">
        <f t="shared" si="505"/>
        <v>117.578125</v>
      </c>
      <c r="AE991">
        <f t="shared" si="506"/>
        <v>117.671875</v>
      </c>
      <c r="AF991" s="49">
        <f t="shared" si="533"/>
        <v>-9.375E-2</v>
      </c>
      <c r="AG991" s="3">
        <f t="shared" si="519"/>
        <v>117.48132706826874</v>
      </c>
      <c r="AH991">
        <f t="shared" si="520"/>
        <v>117.13574073614319</v>
      </c>
      <c r="AI991" s="51">
        <f t="shared" si="521"/>
        <v>0.34558633212554923</v>
      </c>
      <c r="AJ991" s="52">
        <f t="shared" si="522"/>
        <v>0.43933633212554923</v>
      </c>
      <c r="AK991" s="2">
        <v>44799</v>
      </c>
      <c r="AL991" t="str">
        <v>91282CEV</v>
      </c>
      <c r="AM991">
        <v>-5.1585000000000001</v>
      </c>
      <c r="AN991">
        <v>2.9177900000000001</v>
      </c>
      <c r="AO991">
        <v>0.8538</v>
      </c>
      <c r="AP991">
        <v>117.671875</v>
      </c>
      <c r="AQ991">
        <f>VLOOKUP(AL991,工作表1!$F$3:$G$1000,2,FALSE)</f>
        <v>3.25</v>
      </c>
      <c r="AR991" t="str">
        <f>VLOOKUP(AL991,工作表1!$F$3:$H$1000,3,FALSE)</f>
        <v>2029/6/30</v>
      </c>
      <c r="AS991">
        <f t="shared" si="507"/>
        <v>2.9634499999999999</v>
      </c>
      <c r="AT991">
        <f t="shared" si="508"/>
        <v>0.28655000000000008</v>
      </c>
      <c r="AU991" s="43">
        <f t="shared" si="523"/>
        <v>44926</v>
      </c>
      <c r="AV991" s="43">
        <f t="shared" si="509"/>
        <v>44925</v>
      </c>
      <c r="AW991" s="45">
        <f t="shared" si="524"/>
        <v>0.53278688524590156</v>
      </c>
      <c r="AX991" s="45">
        <f t="shared" si="525"/>
        <v>1.6279923646979562</v>
      </c>
      <c r="AY991" s="47">
        <f t="shared" si="526"/>
        <v>100.523250754446</v>
      </c>
      <c r="AZ991" s="47">
        <f t="shared" si="527"/>
        <v>117.13574073614319</v>
      </c>
      <c r="BA991" s="43"/>
      <c r="BC991" s="2">
        <v>44798</v>
      </c>
      <c r="BD991" t="str">
        <v>912828YS</v>
      </c>
      <c r="BE991">
        <v>29.7331</v>
      </c>
      <c r="BF991">
        <v>0.72143000000000002</v>
      </c>
      <c r="BG991">
        <v>0.77400000000000002</v>
      </c>
      <c r="BH991">
        <v>117.890625</v>
      </c>
      <c r="BI991">
        <f>VLOOKUP(BD991,工作表1!$K$3:$L$1000,2,FALSE)</f>
        <v>1.75</v>
      </c>
      <c r="BJ991" t="str">
        <f>VLOOKUP(BD991,工作表1!$K$3:$M$1000,3,FALSE)</f>
        <v>2029/11/15</v>
      </c>
      <c r="BK991">
        <f t="shared" si="510"/>
        <v>2.9507500000000002</v>
      </c>
      <c r="BL991">
        <f t="shared" si="511"/>
        <v>-1.2007500000000002</v>
      </c>
      <c r="BM991" s="43">
        <f t="shared" si="528"/>
        <v>44880</v>
      </c>
      <c r="BN991" s="43">
        <f t="shared" si="512"/>
        <v>45016</v>
      </c>
      <c r="BO991" s="45">
        <f t="shared" si="529"/>
        <v>0.48980978260869568</v>
      </c>
      <c r="BP991" s="45">
        <f t="shared" si="530"/>
        <v>1.5302207415128053</v>
      </c>
      <c r="BQ991" s="47">
        <f t="shared" si="531"/>
        <v>91.882361039792642</v>
      </c>
      <c r="BR991" s="47">
        <f t="shared" si="532"/>
        <v>117.53241429387704</v>
      </c>
    </row>
    <row r="992" spans="6:70" x14ac:dyDescent="0.25">
      <c r="F992" s="2">
        <v>44820</v>
      </c>
      <c r="G992">
        <v>3.4924499999999998</v>
      </c>
      <c r="H992" s="43">
        <v>44847</v>
      </c>
      <c r="I992">
        <v>4.0907</v>
      </c>
      <c r="L992" s="2">
        <v>44798</v>
      </c>
      <c r="M992" t="str">
        <v>91282CEM</v>
      </c>
      <c r="N992">
        <v>1.0636000000000001</v>
      </c>
      <c r="O992">
        <v>2.0553699999999999</v>
      </c>
      <c r="P992">
        <v>0.83379999999999999</v>
      </c>
      <c r="Q992">
        <v>117.78125</v>
      </c>
      <c r="R992">
        <f>VLOOKUP(M992,工作表1!$A$3:$B$1000,2,FALSE)</f>
        <v>2.875</v>
      </c>
      <c r="S992" t="str">
        <f>VLOOKUP(M992,工作表1!$A$3:$C$1000,3,FALSE)</f>
        <v>2029/4/30</v>
      </c>
      <c r="T992">
        <f t="shared" si="502"/>
        <v>2.9507500000000002</v>
      </c>
      <c r="U992">
        <f t="shared" si="501"/>
        <v>-7.5750000000000206E-2</v>
      </c>
      <c r="V992" s="43">
        <f t="shared" si="513"/>
        <v>44865</v>
      </c>
      <c r="W992" s="43">
        <f t="shared" si="503"/>
        <v>44834</v>
      </c>
      <c r="X992" s="45">
        <f t="shared" si="514"/>
        <v>0.92691256830601099</v>
      </c>
      <c r="Y992" s="45">
        <f t="shared" si="515"/>
        <v>1.2025974998128603</v>
      </c>
      <c r="Z992" s="47">
        <f t="shared" si="516"/>
        <v>98.27213679946064</v>
      </c>
      <c r="AA992" s="47">
        <f t="shared" si="517"/>
        <v>117.68409222067723</v>
      </c>
      <c r="AB992" s="45">
        <f t="shared" si="518"/>
        <v>3.1093999999999999</v>
      </c>
      <c r="AC992" s="2" t="str">
        <f t="shared" si="504"/>
        <v>TY1</v>
      </c>
      <c r="AD992">
        <f t="shared" si="505"/>
        <v>117.78125</v>
      </c>
      <c r="AE992">
        <f t="shared" si="506"/>
        <v>117.890625</v>
      </c>
      <c r="AF992" s="49">
        <f t="shared" si="533"/>
        <v>-0.109375</v>
      </c>
      <c r="AG992" s="3">
        <f t="shared" si="519"/>
        <v>117.68409222067723</v>
      </c>
      <c r="AH992">
        <f t="shared" si="520"/>
        <v>117.33621374457374</v>
      </c>
      <c r="AI992" s="51">
        <f t="shared" si="521"/>
        <v>0.34787847610348877</v>
      </c>
      <c r="AJ992" s="52">
        <f t="shared" si="522"/>
        <v>0.45725347610348877</v>
      </c>
      <c r="AK992" s="2">
        <v>44798</v>
      </c>
      <c r="AL992" t="str">
        <v>91282CEV</v>
      </c>
      <c r="AM992">
        <v>-6.3583999999999996</v>
      </c>
      <c r="AN992">
        <v>2.9608599999999998</v>
      </c>
      <c r="AO992">
        <v>0.8538</v>
      </c>
      <c r="AP992">
        <v>117.890625</v>
      </c>
      <c r="AQ992">
        <f>VLOOKUP(AL992,工作表1!$F$3:$G$1000,2,FALSE)</f>
        <v>3.25</v>
      </c>
      <c r="AR992" t="str">
        <f>VLOOKUP(AL992,工作表1!$F$3:$H$1000,3,FALSE)</f>
        <v>2029/6/30</v>
      </c>
      <c r="AS992">
        <f t="shared" si="507"/>
        <v>2.9507500000000002</v>
      </c>
      <c r="AT992">
        <f t="shared" si="508"/>
        <v>0.29924999999999979</v>
      </c>
      <c r="AU992" s="43">
        <f t="shared" si="523"/>
        <v>44926</v>
      </c>
      <c r="AV992" s="43">
        <f t="shared" si="509"/>
        <v>44925</v>
      </c>
      <c r="AW992" s="45">
        <f t="shared" si="524"/>
        <v>0.50614754098360659</v>
      </c>
      <c r="AX992" s="45">
        <f t="shared" si="525"/>
        <v>1.6280653492027848</v>
      </c>
      <c r="AY992" s="47">
        <f t="shared" si="526"/>
        <v>100.71136583621295</v>
      </c>
      <c r="AZ992" s="47">
        <f t="shared" si="527"/>
        <v>117.33621374457374</v>
      </c>
      <c r="BA992" s="43"/>
      <c r="BC992" s="2">
        <v>44797</v>
      </c>
      <c r="BD992" t="str">
        <v>912828YS</v>
      </c>
      <c r="BE992">
        <v>27.186399999999999</v>
      </c>
      <c r="BF992">
        <v>0.84111000000000002</v>
      </c>
      <c r="BG992">
        <v>0.77400000000000002</v>
      </c>
      <c r="BH992">
        <v>117.34375</v>
      </c>
      <c r="BI992">
        <f>VLOOKUP(BD992,工作表1!$K$3:$L$1000,2,FALSE)</f>
        <v>1.75</v>
      </c>
      <c r="BJ992" t="str">
        <f>VLOOKUP(BD992,工作表1!$K$3:$M$1000,3,FALSE)</f>
        <v>2029/11/15</v>
      </c>
      <c r="BK992">
        <f t="shared" si="510"/>
        <v>2.9257499999999999</v>
      </c>
      <c r="BL992">
        <f t="shared" si="511"/>
        <v>-1.1757499999999999</v>
      </c>
      <c r="BM992" s="43">
        <f t="shared" si="528"/>
        <v>44880</v>
      </c>
      <c r="BN992" s="43">
        <f t="shared" si="512"/>
        <v>45016</v>
      </c>
      <c r="BO992" s="45">
        <f t="shared" si="529"/>
        <v>0.48505434782608697</v>
      </c>
      <c r="BP992" s="45">
        <f t="shared" si="530"/>
        <v>1.5302598272781416</v>
      </c>
      <c r="BQ992" s="47">
        <f t="shared" si="531"/>
        <v>91.396983584906707</v>
      </c>
      <c r="BR992" s="47">
        <f t="shared" si="532"/>
        <v>116.8803208004116</v>
      </c>
    </row>
    <row r="993" spans="6:70" x14ac:dyDescent="0.25">
      <c r="F993" s="2">
        <v>44819</v>
      </c>
      <c r="G993">
        <v>3.4841500000000001</v>
      </c>
      <c r="H993" s="43">
        <v>44846</v>
      </c>
      <c r="I993">
        <v>4.0278999999999998</v>
      </c>
      <c r="L993" s="2">
        <v>44797</v>
      </c>
      <c r="M993" t="str">
        <v>91282CEM</v>
      </c>
      <c r="N993">
        <v>0.59330000000000005</v>
      </c>
      <c r="O993">
        <v>2.1892399999999999</v>
      </c>
      <c r="P993">
        <v>0.83379999999999999</v>
      </c>
      <c r="Q993">
        <v>117.25</v>
      </c>
      <c r="R993">
        <f>VLOOKUP(M993,工作表1!$A$3:$B$1000,2,FALSE)</f>
        <v>2.875</v>
      </c>
      <c r="S993" t="str">
        <f>VLOOKUP(M993,工作表1!$A$3:$C$1000,3,FALSE)</f>
        <v>2029/4/30</v>
      </c>
      <c r="T993">
        <f t="shared" si="502"/>
        <v>2.9257499999999999</v>
      </c>
      <c r="U993">
        <f t="shared" si="501"/>
        <v>-5.0749999999999851E-2</v>
      </c>
      <c r="V993" s="43">
        <f t="shared" si="513"/>
        <v>44865</v>
      </c>
      <c r="W993" s="43">
        <f t="shared" si="503"/>
        <v>44834</v>
      </c>
      <c r="X993" s="45">
        <f t="shared" si="514"/>
        <v>0.91905737704918034</v>
      </c>
      <c r="Y993" s="45">
        <f t="shared" si="515"/>
        <v>1.2026190208847969</v>
      </c>
      <c r="Z993" s="47">
        <f t="shared" si="516"/>
        <v>97.818442665653578</v>
      </c>
      <c r="AA993" s="47">
        <f t="shared" si="517"/>
        <v>117.13192365030724</v>
      </c>
      <c r="AB993" s="45">
        <f t="shared" si="518"/>
        <v>3.1890000000000001</v>
      </c>
      <c r="AC993" s="2" t="str">
        <f t="shared" si="504"/>
        <v>TY1</v>
      </c>
      <c r="AD993">
        <f t="shared" si="505"/>
        <v>117.25</v>
      </c>
      <c r="AE993">
        <f t="shared" si="506"/>
        <v>117.34375</v>
      </c>
      <c r="AF993" s="49">
        <f t="shared" si="533"/>
        <v>-9.375E-2</v>
      </c>
      <c r="AG993" s="3">
        <f t="shared" si="519"/>
        <v>117.13192365030724</v>
      </c>
      <c r="AH993">
        <f t="shared" si="520"/>
        <v>116.77185089311693</v>
      </c>
      <c r="AI993" s="51">
        <f t="shared" si="521"/>
        <v>0.36007275719030929</v>
      </c>
      <c r="AJ993" s="52">
        <f t="shared" si="522"/>
        <v>0.45382275719030929</v>
      </c>
      <c r="AK993" s="2">
        <v>44797</v>
      </c>
      <c r="AL993" t="str">
        <v>91282CEV</v>
      </c>
      <c r="AM993">
        <v>-6.8781999999999996</v>
      </c>
      <c r="AN993">
        <v>2.9817900000000002</v>
      </c>
      <c r="AO993">
        <v>0.8538</v>
      </c>
      <c r="AP993">
        <v>117.34375</v>
      </c>
      <c r="AQ993">
        <f>VLOOKUP(AL993,工作表1!$F$3:$G$1000,2,FALSE)</f>
        <v>3.25</v>
      </c>
      <c r="AR993" t="str">
        <f>VLOOKUP(AL993,工作表1!$F$3:$H$1000,3,FALSE)</f>
        <v>2029/6/30</v>
      </c>
      <c r="AS993">
        <f t="shared" si="507"/>
        <v>2.9257499999999999</v>
      </c>
      <c r="AT993">
        <f t="shared" si="508"/>
        <v>0.32425000000000015</v>
      </c>
      <c r="AU993" s="43">
        <f t="shared" si="523"/>
        <v>44926</v>
      </c>
      <c r="AV993" s="43">
        <f t="shared" si="509"/>
        <v>44925</v>
      </c>
      <c r="AW993" s="45">
        <f t="shared" si="524"/>
        <v>0.49726775956284153</v>
      </c>
      <c r="AX993" s="45">
        <f t="shared" si="525"/>
        <v>1.6280896773710607</v>
      </c>
      <c r="AY993" s="47">
        <f t="shared" si="526"/>
        <v>100.24253629825101</v>
      </c>
      <c r="AZ993" s="47">
        <f t="shared" si="527"/>
        <v>116.77185089311693</v>
      </c>
      <c r="BA993" s="43"/>
      <c r="BC993" s="2">
        <v>44796</v>
      </c>
      <c r="BD993" t="str">
        <v>912828YS</v>
      </c>
      <c r="BE993">
        <v>29.1112</v>
      </c>
      <c r="BF993">
        <v>0.74024999999999996</v>
      </c>
      <c r="BG993">
        <v>0.77400000000000002</v>
      </c>
      <c r="BH993">
        <v>117.734375</v>
      </c>
      <c r="BI993">
        <f>VLOOKUP(BD993,工作表1!$K$3:$L$1000,2,FALSE)</f>
        <v>1.75</v>
      </c>
      <c r="BJ993" t="str">
        <f>VLOOKUP(BD993,工作表1!$K$3:$M$1000,3,FALSE)</f>
        <v>2029/11/15</v>
      </c>
      <c r="BK993">
        <f t="shared" si="510"/>
        <v>2.883</v>
      </c>
      <c r="BL993">
        <f t="shared" si="511"/>
        <v>-1.133</v>
      </c>
      <c r="BM993" s="43">
        <f t="shared" si="528"/>
        <v>44880</v>
      </c>
      <c r="BN993" s="43">
        <f t="shared" si="512"/>
        <v>45016</v>
      </c>
      <c r="BO993" s="45">
        <f t="shared" si="529"/>
        <v>0.48029891304347827</v>
      </c>
      <c r="BP993" s="45">
        <f t="shared" si="530"/>
        <v>1.5302989130434783</v>
      </c>
      <c r="BQ993" s="47">
        <f t="shared" si="531"/>
        <v>91.757250003489247</v>
      </c>
      <c r="BR993" s="47">
        <f t="shared" si="532"/>
        <v>117.30666021122641</v>
      </c>
    </row>
    <row r="994" spans="6:70" x14ac:dyDescent="0.25">
      <c r="F994" s="2">
        <v>44818</v>
      </c>
      <c r="G994">
        <v>3.42395</v>
      </c>
      <c r="H994" s="43">
        <v>44845</v>
      </c>
      <c r="I994">
        <v>4.0800999999999998</v>
      </c>
      <c r="L994" s="2">
        <v>44796</v>
      </c>
      <c r="M994" t="str">
        <v>91282CEM</v>
      </c>
      <c r="N994">
        <v>1.0516000000000001</v>
      </c>
      <c r="O994">
        <v>2.0482200000000002</v>
      </c>
      <c r="P994">
        <v>0.83379999999999999</v>
      </c>
      <c r="Q994">
        <v>117.625</v>
      </c>
      <c r="R994">
        <f>VLOOKUP(M994,工作表1!$A$3:$B$1000,2,FALSE)</f>
        <v>2.875</v>
      </c>
      <c r="S994" t="str">
        <f>VLOOKUP(M994,工作表1!$A$3:$C$1000,3,FALSE)</f>
        <v>2029/4/30</v>
      </c>
      <c r="T994">
        <f t="shared" si="502"/>
        <v>2.883</v>
      </c>
      <c r="U994">
        <f t="shared" si="501"/>
        <v>-8.0000000000000071E-3</v>
      </c>
      <c r="V994" s="43">
        <f t="shared" si="513"/>
        <v>44865</v>
      </c>
      <c r="W994" s="43">
        <f t="shared" si="503"/>
        <v>44834</v>
      </c>
      <c r="X994" s="45">
        <f t="shared" si="514"/>
        <v>0.91120218579234979</v>
      </c>
      <c r="Y994" s="45">
        <f t="shared" si="515"/>
        <v>1.2026405419567334</v>
      </c>
      <c r="Z994" s="47">
        <f t="shared" si="516"/>
        <v>98.147361813214161</v>
      </c>
      <c r="AA994" s="47">
        <f t="shared" si="517"/>
        <v>117.5160108809965</v>
      </c>
      <c r="AB994" s="45">
        <f t="shared" si="518"/>
        <v>3.1322000000000001</v>
      </c>
      <c r="AC994" s="2" t="str">
        <f t="shared" si="504"/>
        <v>TY1</v>
      </c>
      <c r="AD994">
        <f t="shared" si="505"/>
        <v>117.625</v>
      </c>
      <c r="AE994">
        <f t="shared" si="506"/>
        <v>117.734375</v>
      </c>
      <c r="AF994" s="49">
        <f t="shared" si="533"/>
        <v>-0.109375</v>
      </c>
      <c r="AG994" s="3">
        <f t="shared" si="519"/>
        <v>117.5160108809965</v>
      </c>
      <c r="AH994">
        <f t="shared" si="520"/>
        <v>117.15200395149883</v>
      </c>
      <c r="AI994" s="51">
        <f t="shared" si="521"/>
        <v>0.36400692949767688</v>
      </c>
      <c r="AJ994" s="52">
        <f t="shared" si="522"/>
        <v>0.47338192949767688</v>
      </c>
      <c r="AK994" s="2">
        <v>44796</v>
      </c>
      <c r="AL994" t="str">
        <v>91282CEV</v>
      </c>
      <c r="AM994">
        <v>-6.5965999999999996</v>
      </c>
      <c r="AN994">
        <v>2.9445800000000002</v>
      </c>
      <c r="AO994">
        <v>0.8538</v>
      </c>
      <c r="AP994">
        <v>117.734375</v>
      </c>
      <c r="AQ994">
        <f>VLOOKUP(AL994,工作表1!$F$3:$G$1000,2,FALSE)</f>
        <v>3.25</v>
      </c>
      <c r="AR994" t="str">
        <f>VLOOKUP(AL994,工作表1!$F$3:$H$1000,3,FALSE)</f>
        <v>2029/6/30</v>
      </c>
      <c r="AS994">
        <f t="shared" si="507"/>
        <v>2.883</v>
      </c>
      <c r="AT994">
        <f t="shared" si="508"/>
        <v>0.36699999999999999</v>
      </c>
      <c r="AU994" s="43">
        <f t="shared" si="523"/>
        <v>44926</v>
      </c>
      <c r="AV994" s="43">
        <f t="shared" si="509"/>
        <v>44925</v>
      </c>
      <c r="AW994" s="45">
        <f t="shared" si="524"/>
        <v>0.48838797814207652</v>
      </c>
      <c r="AX994" s="45">
        <f t="shared" si="525"/>
        <v>1.6281140055393368</v>
      </c>
      <c r="AY994" s="47">
        <f t="shared" si="526"/>
        <v>100.58658444410935</v>
      </c>
      <c r="AZ994" s="47">
        <f t="shared" si="527"/>
        <v>117.15200395149883</v>
      </c>
      <c r="BA994" s="43"/>
      <c r="BC994" s="2">
        <v>44795</v>
      </c>
      <c r="BD994" t="str">
        <v>912828YS</v>
      </c>
      <c r="BE994">
        <v>28.7743</v>
      </c>
      <c r="BF994">
        <v>0.76922999999999997</v>
      </c>
      <c r="BG994">
        <v>0.77400000000000002</v>
      </c>
      <c r="BH994">
        <v>117.8125</v>
      </c>
      <c r="BI994">
        <f>VLOOKUP(BD994,工作表1!$K$3:$L$1000,2,FALSE)</f>
        <v>1.75</v>
      </c>
      <c r="BJ994" t="str">
        <f>VLOOKUP(BD994,工作表1!$K$3:$M$1000,3,FALSE)</f>
        <v>2029/11/15</v>
      </c>
      <c r="BK994">
        <f t="shared" si="510"/>
        <v>2.8834499999999998</v>
      </c>
      <c r="BL994">
        <f t="shared" si="511"/>
        <v>-1.1334499999999998</v>
      </c>
      <c r="BM994" s="43">
        <f t="shared" si="528"/>
        <v>44880</v>
      </c>
      <c r="BN994" s="43">
        <f t="shared" si="512"/>
        <v>45016</v>
      </c>
      <c r="BO994" s="45">
        <f t="shared" si="529"/>
        <v>0.47554347826086951</v>
      </c>
      <c r="BP994" s="45">
        <f t="shared" si="530"/>
        <v>1.5303379988088146</v>
      </c>
      <c r="BQ994" s="47">
        <f t="shared" si="531"/>
        <v>91.800009197266021</v>
      </c>
      <c r="BR994" s="47">
        <f t="shared" si="532"/>
        <v>117.35658524890715</v>
      </c>
    </row>
    <row r="995" spans="6:70" x14ac:dyDescent="0.25">
      <c r="F995" s="2">
        <v>44817</v>
      </c>
      <c r="G995">
        <v>3.4115500000000001</v>
      </c>
      <c r="H995" s="43">
        <v>44844</v>
      </c>
      <c r="I995">
        <v>4.0278</v>
      </c>
      <c r="L995" s="2">
        <v>44795</v>
      </c>
      <c r="M995" t="str">
        <v>91282CEM</v>
      </c>
      <c r="N995">
        <v>1.0202</v>
      </c>
      <c r="O995">
        <v>2.06833</v>
      </c>
      <c r="P995">
        <v>0.83379999999999999</v>
      </c>
      <c r="Q995">
        <v>117.71875</v>
      </c>
      <c r="R995">
        <f>VLOOKUP(M995,工作表1!$A$3:$B$1000,2,FALSE)</f>
        <v>2.875</v>
      </c>
      <c r="S995" t="str">
        <f>VLOOKUP(M995,工作表1!$A$3:$C$1000,3,FALSE)</f>
        <v>2029/4/30</v>
      </c>
      <c r="T995">
        <f t="shared" si="502"/>
        <v>2.8834499999999998</v>
      </c>
      <c r="U995">
        <f t="shared" si="501"/>
        <v>-8.4499999999998465E-3</v>
      </c>
      <c r="V995" s="43">
        <f t="shared" si="513"/>
        <v>44865</v>
      </c>
      <c r="W995" s="43">
        <f t="shared" si="503"/>
        <v>44834</v>
      </c>
      <c r="X995" s="45">
        <f t="shared" si="514"/>
        <v>0.90334699453551914</v>
      </c>
      <c r="Y995" s="45">
        <f t="shared" si="515"/>
        <v>1.20266206302867</v>
      </c>
      <c r="Z995" s="47">
        <f t="shared" si="516"/>
        <v>98.214033458395548</v>
      </c>
      <c r="AA995" s="47">
        <f t="shared" si="517"/>
        <v>117.59076133742434</v>
      </c>
      <c r="AB995" s="45">
        <f t="shared" si="518"/>
        <v>3.1038000000000001</v>
      </c>
      <c r="AC995" s="2" t="str">
        <f t="shared" si="504"/>
        <v>TY1</v>
      </c>
      <c r="AD995">
        <f t="shared" si="505"/>
        <v>117.71875</v>
      </c>
      <c r="AE995">
        <f t="shared" si="506"/>
        <v>117.8125</v>
      </c>
      <c r="AF995" s="49">
        <f t="shared" si="533"/>
        <v>-9.375E-2</v>
      </c>
      <c r="AG995" s="3">
        <f t="shared" si="519"/>
        <v>117.59076133742434</v>
      </c>
      <c r="AH995">
        <f t="shared" si="520"/>
        <v>117.20103033703977</v>
      </c>
      <c r="AI995" s="51">
        <f t="shared" si="521"/>
        <v>0.38973100038457176</v>
      </c>
      <c r="AJ995" s="52">
        <f t="shared" si="522"/>
        <v>0.48348100038457176</v>
      </c>
      <c r="AK995" s="2">
        <v>44795</v>
      </c>
      <c r="AL995" t="str">
        <v>91282CEV</v>
      </c>
      <c r="AM995">
        <v>-6.7622</v>
      </c>
      <c r="AN995">
        <v>2.9561199999999999</v>
      </c>
      <c r="AO995">
        <v>0.8538</v>
      </c>
      <c r="AP995">
        <v>117.8125</v>
      </c>
      <c r="AQ995">
        <f>VLOOKUP(AL995,工作表1!$F$3:$G$1000,2,FALSE)</f>
        <v>3.25</v>
      </c>
      <c r="AR995" t="str">
        <f>VLOOKUP(AL995,工作表1!$F$3:$H$1000,3,FALSE)</f>
        <v>2029/6/30</v>
      </c>
      <c r="AS995">
        <f t="shared" si="507"/>
        <v>2.8834499999999998</v>
      </c>
      <c r="AT995">
        <f t="shared" si="508"/>
        <v>0.36655000000000015</v>
      </c>
      <c r="AU995" s="43">
        <f t="shared" si="523"/>
        <v>44926</v>
      </c>
      <c r="AV995" s="43">
        <f t="shared" si="509"/>
        <v>44925</v>
      </c>
      <c r="AW995" s="45">
        <f t="shared" si="524"/>
        <v>0.47950819672131145</v>
      </c>
      <c r="AX995" s="45">
        <f t="shared" si="525"/>
        <v>1.6281383337076127</v>
      </c>
      <c r="AY995" s="47">
        <f t="shared" si="526"/>
        <v>100.63267413669607</v>
      </c>
      <c r="AZ995" s="47">
        <f t="shared" si="527"/>
        <v>117.20103033703977</v>
      </c>
      <c r="BA995" s="43"/>
      <c r="BC995" s="2">
        <v>44792</v>
      </c>
      <c r="BD995" t="str">
        <v>912828YS</v>
      </c>
      <c r="BE995">
        <v>29.8584</v>
      </c>
      <c r="BF995">
        <v>0.66403999999999996</v>
      </c>
      <c r="BG995">
        <v>0.77400000000000002</v>
      </c>
      <c r="BH995">
        <v>118.21875</v>
      </c>
      <c r="BI995">
        <f>VLOOKUP(BD995,工作表1!$K$3:$L$1000,2,FALSE)</f>
        <v>1.75</v>
      </c>
      <c r="BJ995" t="str">
        <f>VLOOKUP(BD995,工作表1!$K$3:$M$1000,3,FALSE)</f>
        <v>2029/11/15</v>
      </c>
      <c r="BK995">
        <f t="shared" si="510"/>
        <v>2.8370000000000002</v>
      </c>
      <c r="BL995">
        <f t="shared" si="511"/>
        <v>-1.0870000000000002</v>
      </c>
      <c r="BM995" s="43">
        <f t="shared" si="528"/>
        <v>44880</v>
      </c>
      <c r="BN995" s="43">
        <f t="shared" si="512"/>
        <v>45016</v>
      </c>
      <c r="BO995" s="45">
        <f t="shared" si="529"/>
        <v>0.47078804347826081</v>
      </c>
      <c r="BP995" s="45">
        <f t="shared" si="530"/>
        <v>1.5303770845741511</v>
      </c>
      <c r="BQ995" s="47">
        <f t="shared" si="531"/>
        <v>92.176392579714488</v>
      </c>
      <c r="BR995" s="47">
        <f t="shared" si="532"/>
        <v>117.80035434315484</v>
      </c>
    </row>
    <row r="996" spans="6:70" x14ac:dyDescent="0.25">
      <c r="F996" s="2">
        <v>44816</v>
      </c>
      <c r="G996">
        <v>3.2574999999999998</v>
      </c>
      <c r="H996" s="43">
        <v>44841</v>
      </c>
      <c r="I996">
        <v>4.0278</v>
      </c>
      <c r="L996" s="2">
        <v>44792</v>
      </c>
      <c r="M996" t="str">
        <v>91282CEM</v>
      </c>
      <c r="N996">
        <v>0.88019999999999998</v>
      </c>
      <c r="O996">
        <v>2.0586899999999999</v>
      </c>
      <c r="P996">
        <v>0.83379999999999999</v>
      </c>
      <c r="Q996">
        <v>118.109375</v>
      </c>
      <c r="R996">
        <f>VLOOKUP(M996,工作表1!$A$3:$B$1000,2,FALSE)</f>
        <v>2.875</v>
      </c>
      <c r="S996" t="str">
        <f>VLOOKUP(M996,工作表1!$A$3:$C$1000,3,FALSE)</f>
        <v>2029/4/30</v>
      </c>
      <c r="T996">
        <f t="shared" si="502"/>
        <v>2.8370000000000002</v>
      </c>
      <c r="U996">
        <f t="shared" si="501"/>
        <v>3.7999999999999812E-2</v>
      </c>
      <c r="V996" s="43">
        <f t="shared" si="513"/>
        <v>44865</v>
      </c>
      <c r="W996" s="43">
        <f t="shared" si="503"/>
        <v>44834</v>
      </c>
      <c r="X996" s="45">
        <f t="shared" si="514"/>
        <v>0.8954918032786886</v>
      </c>
      <c r="Y996" s="45">
        <f t="shared" si="515"/>
        <v>1.2026835841006065</v>
      </c>
      <c r="Z996" s="47">
        <f t="shared" si="516"/>
        <v>98.542272105882148</v>
      </c>
      <c r="AA996" s="47">
        <f t="shared" si="517"/>
        <v>117.97312593270065</v>
      </c>
      <c r="AB996" s="45">
        <f t="shared" si="518"/>
        <v>3.0472999999999999</v>
      </c>
      <c r="AC996" s="2" t="str">
        <f t="shared" si="504"/>
        <v>TY1</v>
      </c>
      <c r="AD996">
        <f t="shared" si="505"/>
        <v>118.109375</v>
      </c>
      <c r="AE996">
        <f t="shared" si="506"/>
        <v>118.21875</v>
      </c>
      <c r="AF996" s="49">
        <f t="shared" si="533"/>
        <v>-0.109375</v>
      </c>
      <c r="AG996" s="3">
        <f t="shared" si="519"/>
        <v>117.97312593270065</v>
      </c>
      <c r="AH996">
        <f t="shared" si="520"/>
        <v>117.61646928474018</v>
      </c>
      <c r="AI996" s="51">
        <f t="shared" si="521"/>
        <v>0.35665664796047736</v>
      </c>
      <c r="AJ996" s="52">
        <f t="shared" si="522"/>
        <v>0.46603164796047736</v>
      </c>
      <c r="AK996" s="2">
        <v>44792</v>
      </c>
      <c r="AL996" t="str">
        <v>91282CEV</v>
      </c>
      <c r="AM996">
        <v>-6.5237999999999996</v>
      </c>
      <c r="AN996">
        <v>2.8702200000000002</v>
      </c>
      <c r="AO996">
        <v>0.8538</v>
      </c>
      <c r="AP996">
        <v>118.21875</v>
      </c>
      <c r="AQ996">
        <f>VLOOKUP(AL996,工作表1!$F$3:$G$1000,2,FALSE)</f>
        <v>3.25</v>
      </c>
      <c r="AR996" t="str">
        <f>VLOOKUP(AL996,工作表1!$F$3:$H$1000,3,FALSE)</f>
        <v>2029/6/30</v>
      </c>
      <c r="AS996">
        <f t="shared" si="507"/>
        <v>2.8370000000000002</v>
      </c>
      <c r="AT996">
        <f t="shared" si="508"/>
        <v>0.41299999999999981</v>
      </c>
      <c r="AU996" s="43">
        <f t="shared" si="523"/>
        <v>44926</v>
      </c>
      <c r="AV996" s="43">
        <f t="shared" si="509"/>
        <v>44925</v>
      </c>
      <c r="AW996" s="45">
        <f t="shared" si="524"/>
        <v>0.47062841530054644</v>
      </c>
      <c r="AX996" s="45">
        <f t="shared" si="525"/>
        <v>1.6281626618758889</v>
      </c>
      <c r="AY996" s="47">
        <f t="shared" si="526"/>
        <v>101.00854048596567</v>
      </c>
      <c r="AZ996" s="47">
        <f t="shared" si="527"/>
        <v>117.61646928474018</v>
      </c>
      <c r="BA996" s="43"/>
      <c r="BC996" s="2">
        <v>44791</v>
      </c>
      <c r="BD996" t="str">
        <v>912828YS</v>
      </c>
      <c r="BE996">
        <v>32.794400000000003</v>
      </c>
      <c r="BF996">
        <v>0.51688000000000001</v>
      </c>
      <c r="BG996">
        <v>0.77400000000000002</v>
      </c>
      <c r="BH996">
        <v>118.96875</v>
      </c>
      <c r="BI996">
        <f>VLOOKUP(BD996,工作表1!$K$3:$L$1000,2,FALSE)</f>
        <v>1.75</v>
      </c>
      <c r="BJ996" t="str">
        <f>VLOOKUP(BD996,工作表1!$K$3:$M$1000,3,FALSE)</f>
        <v>2029/11/15</v>
      </c>
      <c r="BK996">
        <f t="shared" si="510"/>
        <v>2.81955</v>
      </c>
      <c r="BL996">
        <f t="shared" si="511"/>
        <v>-1.06955</v>
      </c>
      <c r="BM996" s="43">
        <f t="shared" si="528"/>
        <v>44880</v>
      </c>
      <c r="BN996" s="43">
        <f t="shared" si="512"/>
        <v>45016</v>
      </c>
      <c r="BO996" s="45">
        <f t="shared" si="529"/>
        <v>0.45652173913043476</v>
      </c>
      <c r="BP996" s="45">
        <f t="shared" si="530"/>
        <v>1.5304943418701609</v>
      </c>
      <c r="BQ996" s="47">
        <f t="shared" si="531"/>
        <v>92.853008946354137</v>
      </c>
      <c r="BR996" s="47">
        <f t="shared" si="532"/>
        <v>118.64298820839117</v>
      </c>
    </row>
    <row r="997" spans="6:70" x14ac:dyDescent="0.25">
      <c r="F997" s="2">
        <v>44813</v>
      </c>
      <c r="G997">
        <v>3.2316500000000001</v>
      </c>
      <c r="H997" s="43">
        <v>44840</v>
      </c>
      <c r="I997">
        <v>3.9626999999999999</v>
      </c>
      <c r="L997" s="2">
        <v>44791</v>
      </c>
      <c r="M997" t="str">
        <v>91282CEM</v>
      </c>
      <c r="N997">
        <v>0.61760000000000004</v>
      </c>
      <c r="O997">
        <v>2.1266400000000001</v>
      </c>
      <c r="P997">
        <v>0.83379999999999999</v>
      </c>
      <c r="Q997">
        <v>118.84375</v>
      </c>
      <c r="R997">
        <f>VLOOKUP(M997,工作表1!$A$3:$B$1000,2,FALSE)</f>
        <v>2.875</v>
      </c>
      <c r="S997" t="str">
        <f>VLOOKUP(M997,工作表1!$A$3:$C$1000,3,FALSE)</f>
        <v>2029/4/30</v>
      </c>
      <c r="T997">
        <f t="shared" si="502"/>
        <v>2.81955</v>
      </c>
      <c r="U997">
        <f t="shared" si="501"/>
        <v>5.5449999999999999E-2</v>
      </c>
      <c r="V997" s="43">
        <f t="shared" si="513"/>
        <v>44865</v>
      </c>
      <c r="W997" s="43">
        <f t="shared" si="503"/>
        <v>44834</v>
      </c>
      <c r="X997" s="45">
        <f t="shared" si="514"/>
        <v>0.87192622950819676</v>
      </c>
      <c r="Y997" s="45">
        <f t="shared" si="515"/>
        <v>1.2027481473164159</v>
      </c>
      <c r="Z997" s="47">
        <f t="shared" si="516"/>
        <v>99.162727927133517</v>
      </c>
      <c r="AA997" s="47">
        <f t="shared" si="517"/>
        <v>118.69855170716585</v>
      </c>
      <c r="AB997" s="45">
        <f t="shared" si="518"/>
        <v>2.9681000000000002</v>
      </c>
      <c r="AC997" s="2" t="str">
        <f t="shared" si="504"/>
        <v>TY1</v>
      </c>
      <c r="AD997">
        <f t="shared" si="505"/>
        <v>118.84375</v>
      </c>
      <c r="AE997">
        <f t="shared" si="506"/>
        <v>118.96875</v>
      </c>
      <c r="AF997" s="49">
        <f t="shared" si="533"/>
        <v>-0.125</v>
      </c>
      <c r="AG997" s="3">
        <f t="shared" si="519"/>
        <v>118.69855170716585</v>
      </c>
      <c r="AH997">
        <f t="shared" si="520"/>
        <v>118.36230250336892</v>
      </c>
      <c r="AI997" s="51">
        <f t="shared" si="521"/>
        <v>0.33624920379692469</v>
      </c>
      <c r="AJ997" s="52">
        <f t="shared" si="522"/>
        <v>0.46124920379692469</v>
      </c>
      <c r="AK997" s="2">
        <v>44791</v>
      </c>
      <c r="AL997" t="str">
        <v>91282CEV</v>
      </c>
      <c r="AM997">
        <v>-6.8349000000000002</v>
      </c>
      <c r="AN997">
        <v>2.8581799999999999</v>
      </c>
      <c r="AO997">
        <v>0.8538</v>
      </c>
      <c r="AP997">
        <v>118.96875</v>
      </c>
      <c r="AQ997">
        <f>VLOOKUP(AL997,工作表1!$F$3:$G$1000,2,FALSE)</f>
        <v>3.25</v>
      </c>
      <c r="AR997" t="str">
        <f>VLOOKUP(AL997,工作表1!$F$3:$H$1000,3,FALSE)</f>
        <v>2029/6/30</v>
      </c>
      <c r="AS997">
        <f t="shared" si="507"/>
        <v>2.81955</v>
      </c>
      <c r="AT997">
        <f t="shared" si="508"/>
        <v>0.43045</v>
      </c>
      <c r="AU997" s="43">
        <f t="shared" si="523"/>
        <v>44926</v>
      </c>
      <c r="AV997" s="43">
        <f t="shared" si="509"/>
        <v>44925</v>
      </c>
      <c r="AW997" s="45">
        <f t="shared" si="524"/>
        <v>0.44398907103825141</v>
      </c>
      <c r="AX997" s="45">
        <f t="shared" si="525"/>
        <v>1.6282356463807173</v>
      </c>
      <c r="AY997" s="47">
        <f t="shared" si="526"/>
        <v>101.66533967075539</v>
      </c>
      <c r="AZ997" s="47">
        <f t="shared" si="527"/>
        <v>118.36230250336892</v>
      </c>
      <c r="BA997" s="43"/>
      <c r="BC997" s="2">
        <v>44790</v>
      </c>
      <c r="BD997" t="str">
        <v>912828YS</v>
      </c>
      <c r="BE997">
        <v>31.603100000000001</v>
      </c>
      <c r="BF997">
        <v>0.58691000000000004</v>
      </c>
      <c r="BG997">
        <v>0.77400000000000002</v>
      </c>
      <c r="BH997">
        <v>118.875</v>
      </c>
      <c r="BI997">
        <f>VLOOKUP(BD997,工作表1!$K$3:$L$1000,2,FALSE)</f>
        <v>1.75</v>
      </c>
      <c r="BJ997" t="str">
        <f>VLOOKUP(BD997,工作表1!$K$3:$M$1000,3,FALSE)</f>
        <v>2029/11/15</v>
      </c>
      <c r="BK997">
        <f t="shared" si="510"/>
        <v>2.7948499999999998</v>
      </c>
      <c r="BL997">
        <f t="shared" si="511"/>
        <v>-1.0448499999999998</v>
      </c>
      <c r="BM997" s="43">
        <f t="shared" si="528"/>
        <v>44880</v>
      </c>
      <c r="BN997" s="43">
        <f t="shared" si="512"/>
        <v>45016</v>
      </c>
      <c r="BO997" s="45">
        <f t="shared" si="529"/>
        <v>0.45176630434782605</v>
      </c>
      <c r="BP997" s="45">
        <f t="shared" si="530"/>
        <v>1.5305334276354974</v>
      </c>
      <c r="BQ997" s="47">
        <f t="shared" si="531"/>
        <v>92.743122075782281</v>
      </c>
      <c r="BR997" s="47">
        <f t="shared" si="532"/>
        <v>118.47516800789541</v>
      </c>
    </row>
    <row r="998" spans="6:70" x14ac:dyDescent="0.25">
      <c r="F998" s="2">
        <v>44812</v>
      </c>
      <c r="G998">
        <v>3.2000500000000001</v>
      </c>
      <c r="H998" s="43">
        <v>44839</v>
      </c>
      <c r="I998">
        <v>3.8723000000000001</v>
      </c>
      <c r="L998" s="2">
        <v>44790</v>
      </c>
      <c r="M998" t="str">
        <v>91282CEM</v>
      </c>
      <c r="N998">
        <v>0.1502</v>
      </c>
      <c r="O998">
        <v>2.2526899999999999</v>
      </c>
      <c r="P998">
        <v>0.83379999999999999</v>
      </c>
      <c r="Q998">
        <v>118.765625</v>
      </c>
      <c r="R998">
        <f>VLOOKUP(M998,工作表1!$A$3:$B$1000,2,FALSE)</f>
        <v>2.875</v>
      </c>
      <c r="S998" t="str">
        <f>VLOOKUP(M998,工作表1!$A$3:$C$1000,3,FALSE)</f>
        <v>2029/4/30</v>
      </c>
      <c r="T998">
        <f t="shared" si="502"/>
        <v>2.7948499999999998</v>
      </c>
      <c r="U998">
        <f t="shared" si="501"/>
        <v>8.0150000000000166E-2</v>
      </c>
      <c r="V998" s="43">
        <f t="shared" si="513"/>
        <v>44865</v>
      </c>
      <c r="W998" s="43">
        <f t="shared" si="503"/>
        <v>44834</v>
      </c>
      <c r="X998" s="45">
        <f t="shared" si="514"/>
        <v>0.86407103825136611</v>
      </c>
      <c r="Y998" s="45">
        <f t="shared" si="515"/>
        <v>1.2027696683883524</v>
      </c>
      <c r="Z998" s="47">
        <f t="shared" si="516"/>
        <v>99.084036626816939</v>
      </c>
      <c r="AA998" s="47">
        <f t="shared" si="517"/>
        <v>118.59515755664268</v>
      </c>
      <c r="AB998" s="45">
        <f t="shared" si="518"/>
        <v>2.9882</v>
      </c>
      <c r="AC998" s="2" t="str">
        <f t="shared" si="504"/>
        <v>TY1</v>
      </c>
      <c r="AD998">
        <f t="shared" si="505"/>
        <v>118.765625</v>
      </c>
      <c r="AE998">
        <f t="shared" si="506"/>
        <v>118.875</v>
      </c>
      <c r="AF998" s="49">
        <f t="shared" si="533"/>
        <v>-0.109375</v>
      </c>
      <c r="AG998" s="3">
        <f t="shared" si="519"/>
        <v>118.59515755664268</v>
      </c>
      <c r="AH998">
        <f t="shared" si="520"/>
        <v>118.23621157423069</v>
      </c>
      <c r="AI998" s="51">
        <f t="shared" si="521"/>
        <v>0.35894598241198139</v>
      </c>
      <c r="AJ998" s="52">
        <f t="shared" si="522"/>
        <v>0.46832098241198139</v>
      </c>
      <c r="AK998" s="2">
        <v>44790</v>
      </c>
      <c r="AL998" t="str">
        <v>91282CEV</v>
      </c>
      <c r="AM998">
        <v>-7.3762999999999996</v>
      </c>
      <c r="AN998">
        <v>2.89907</v>
      </c>
      <c r="AO998">
        <v>0.8538</v>
      </c>
      <c r="AP998">
        <v>118.875</v>
      </c>
      <c r="AQ998">
        <f>VLOOKUP(AL998,工作表1!$F$3:$G$1000,2,FALSE)</f>
        <v>3.25</v>
      </c>
      <c r="AR998" t="str">
        <f>VLOOKUP(AL998,工作表1!$F$3:$H$1000,3,FALSE)</f>
        <v>2029/6/30</v>
      </c>
      <c r="AS998">
        <f t="shared" si="507"/>
        <v>2.7948499999999998</v>
      </c>
      <c r="AT998">
        <f t="shared" si="508"/>
        <v>0.45515000000000017</v>
      </c>
      <c r="AU998" s="43">
        <f t="shared" si="523"/>
        <v>44926</v>
      </c>
      <c r="AV998" s="43">
        <f t="shared" si="509"/>
        <v>44925</v>
      </c>
      <c r="AW998" s="45">
        <f t="shared" si="524"/>
        <v>0.43510928961748635</v>
      </c>
      <c r="AX998" s="45">
        <f t="shared" si="525"/>
        <v>1.6282599745489932</v>
      </c>
      <c r="AY998" s="47">
        <f t="shared" si="526"/>
        <v>101.57144558895793</v>
      </c>
      <c r="AZ998" s="47">
        <f t="shared" si="527"/>
        <v>118.23621157423069</v>
      </c>
      <c r="BA998" s="43"/>
      <c r="BC998" s="2">
        <v>44789</v>
      </c>
      <c r="BD998" t="str">
        <v>912828YS</v>
      </c>
      <c r="BE998">
        <v>30.8674</v>
      </c>
      <c r="BF998">
        <v>0.64200000000000002</v>
      </c>
      <c r="BG998">
        <v>0.77400000000000002</v>
      </c>
      <c r="BH998">
        <v>119.5</v>
      </c>
      <c r="BI998">
        <f>VLOOKUP(BD998,工作表1!$K$3:$L$1000,2,FALSE)</f>
        <v>1.75</v>
      </c>
      <c r="BJ998" t="str">
        <f>VLOOKUP(BD998,工作表1!$K$3:$M$1000,3,FALSE)</f>
        <v>2029/11/15</v>
      </c>
      <c r="BK998">
        <f t="shared" si="510"/>
        <v>2.7805</v>
      </c>
      <c r="BL998">
        <f t="shared" si="511"/>
        <v>-1.0305</v>
      </c>
      <c r="BM998" s="43">
        <f t="shared" si="528"/>
        <v>44880</v>
      </c>
      <c r="BN998" s="43">
        <f t="shared" si="512"/>
        <v>45016</v>
      </c>
      <c r="BO998" s="45">
        <f t="shared" si="529"/>
        <v>0.44701086956521741</v>
      </c>
      <c r="BP998" s="45">
        <f t="shared" si="530"/>
        <v>1.5305725134008337</v>
      </c>
      <c r="BQ998" s="47">
        <f t="shared" si="531"/>
        <v>93.195809934446515</v>
      </c>
      <c r="BR998" s="47">
        <f t="shared" si="532"/>
        <v>119.04240595599636</v>
      </c>
    </row>
    <row r="999" spans="6:70" x14ac:dyDescent="0.25">
      <c r="F999" s="2">
        <v>44811</v>
      </c>
      <c r="G999">
        <v>3.1349999999999998</v>
      </c>
      <c r="H999" s="43">
        <v>44838</v>
      </c>
      <c r="I999">
        <v>3.7492999999999999</v>
      </c>
      <c r="L999" s="2">
        <v>44789</v>
      </c>
      <c r="M999" t="str">
        <v>91282CEM</v>
      </c>
      <c r="N999">
        <v>0.4748</v>
      </c>
      <c r="O999">
        <v>2.1711900000000002</v>
      </c>
      <c r="P999">
        <v>0.83379999999999999</v>
      </c>
      <c r="Q999">
        <v>119.390625</v>
      </c>
      <c r="R999">
        <f>VLOOKUP(M999,工作表1!$A$3:$B$1000,2,FALSE)</f>
        <v>2.875</v>
      </c>
      <c r="S999" t="str">
        <f>VLOOKUP(M999,工作表1!$A$3:$C$1000,3,FALSE)</f>
        <v>2029/4/30</v>
      </c>
      <c r="T999">
        <f t="shared" si="502"/>
        <v>2.7805</v>
      </c>
      <c r="U999">
        <f t="shared" si="501"/>
        <v>9.4500000000000028E-2</v>
      </c>
      <c r="V999" s="43">
        <f t="shared" si="513"/>
        <v>44865</v>
      </c>
      <c r="W999" s="43">
        <f t="shared" si="503"/>
        <v>44834</v>
      </c>
      <c r="X999" s="45">
        <f t="shared" si="514"/>
        <v>0.85621584699453557</v>
      </c>
      <c r="Y999" s="45">
        <f t="shared" si="515"/>
        <v>1.202791189460289</v>
      </c>
      <c r="Z999" s="47">
        <f t="shared" si="516"/>
        <v>99.61573928978305</v>
      </c>
      <c r="AA999" s="47">
        <f t="shared" si="517"/>
        <v>119.22517878278113</v>
      </c>
      <c r="AB999" s="45">
        <f t="shared" si="518"/>
        <v>2.887</v>
      </c>
      <c r="AC999" s="2" t="str">
        <f t="shared" si="504"/>
        <v>TY1</v>
      </c>
      <c r="AD999">
        <f t="shared" si="505"/>
        <v>119.390625</v>
      </c>
      <c r="AE999">
        <f t="shared" si="506"/>
        <v>119.5</v>
      </c>
      <c r="AF999" s="49">
        <f t="shared" si="533"/>
        <v>-0.109375</v>
      </c>
      <c r="AG999" s="3">
        <f t="shared" si="519"/>
        <v>119.22517878278113</v>
      </c>
      <c r="AH999">
        <f t="shared" si="520"/>
        <v>118.86532380477362</v>
      </c>
      <c r="AI999" s="51">
        <f t="shared" si="521"/>
        <v>0.35985497800750466</v>
      </c>
      <c r="AJ999" s="52">
        <f t="shared" si="522"/>
        <v>0.46922997800750466</v>
      </c>
      <c r="AK999" s="2">
        <v>44789</v>
      </c>
      <c r="AL999" t="str">
        <v>91282CEV</v>
      </c>
      <c r="AM999">
        <v>-6.8783000000000003</v>
      </c>
      <c r="AN999">
        <v>2.8509500000000001</v>
      </c>
      <c r="AO999">
        <v>0.8538</v>
      </c>
      <c r="AP999">
        <v>119.5</v>
      </c>
      <c r="AQ999">
        <f>VLOOKUP(AL999,工作表1!$F$3:$G$1000,2,FALSE)</f>
        <v>3.25</v>
      </c>
      <c r="AR999" t="str">
        <f>VLOOKUP(AL999,工作表1!$F$3:$H$1000,3,FALSE)</f>
        <v>2029/6/30</v>
      </c>
      <c r="AS999">
        <f t="shared" si="507"/>
        <v>2.7805</v>
      </c>
      <c r="AT999">
        <f t="shared" si="508"/>
        <v>0.46950000000000003</v>
      </c>
      <c r="AU999" s="43">
        <f t="shared" si="523"/>
        <v>44926</v>
      </c>
      <c r="AV999" s="43">
        <f t="shared" si="509"/>
        <v>44925</v>
      </c>
      <c r="AW999" s="45">
        <f t="shared" si="524"/>
        <v>0.42622950819672134</v>
      </c>
      <c r="AX999" s="45">
        <f t="shared" si="525"/>
        <v>1.6282843027172693</v>
      </c>
      <c r="AY999" s="47">
        <f t="shared" si="526"/>
        <v>102.11859993711846</v>
      </c>
      <c r="AZ999" s="47">
        <f t="shared" si="527"/>
        <v>118.86532380477362</v>
      </c>
      <c r="BA999" s="43"/>
      <c r="BC999" s="2">
        <v>44788</v>
      </c>
      <c r="BD999" t="str">
        <v>912828YS</v>
      </c>
      <c r="BE999">
        <v>31.73</v>
      </c>
      <c r="BF999">
        <v>0.60511999999999999</v>
      </c>
      <c r="BG999">
        <v>0.77400000000000002</v>
      </c>
      <c r="BH999">
        <v>119.8125</v>
      </c>
      <c r="BI999">
        <f>VLOOKUP(BD999,工作表1!$K$3:$L$1000,2,FALSE)</f>
        <v>1.75</v>
      </c>
      <c r="BJ999" t="str">
        <f>VLOOKUP(BD999,工作表1!$K$3:$M$1000,3,FALSE)</f>
        <v>2029/11/15</v>
      </c>
      <c r="BK999">
        <f t="shared" si="510"/>
        <v>2.7652999999999999</v>
      </c>
      <c r="BL999">
        <f t="shared" si="511"/>
        <v>-1.0152999999999999</v>
      </c>
      <c r="BM999" s="43">
        <f t="shared" si="528"/>
        <v>44880</v>
      </c>
      <c r="BN999" s="43">
        <f t="shared" si="512"/>
        <v>45016</v>
      </c>
      <c r="BO999" s="45">
        <f t="shared" si="529"/>
        <v>0.4422554347826087</v>
      </c>
      <c r="BP999" s="45">
        <f t="shared" si="530"/>
        <v>1.5306115991661702</v>
      </c>
      <c r="BQ999" s="47">
        <f t="shared" si="531"/>
        <v>93.458627806885701</v>
      </c>
      <c r="BR999" s="47">
        <f t="shared" si="532"/>
        <v>119.36353837351659</v>
      </c>
    </row>
    <row r="1000" spans="6:70" x14ac:dyDescent="0.25">
      <c r="F1000" s="2">
        <v>44810</v>
      </c>
      <c r="G1000">
        <v>3.1131500000000001</v>
      </c>
      <c r="H1000" s="43">
        <v>44837</v>
      </c>
      <c r="I1000">
        <v>3.7595999999999998</v>
      </c>
      <c r="L1000" s="2">
        <v>44788</v>
      </c>
      <c r="M1000" t="str">
        <v>91282CEM</v>
      </c>
      <c r="N1000">
        <v>0.1016</v>
      </c>
      <c r="O1000">
        <v>2.2637900000000002</v>
      </c>
      <c r="P1000">
        <v>0.83379999999999999</v>
      </c>
      <c r="Q1000">
        <v>119.703125</v>
      </c>
      <c r="R1000">
        <f>VLOOKUP(M1000,工作表1!$A$3:$B$1000,2,FALSE)</f>
        <v>2.875</v>
      </c>
      <c r="S1000" t="str">
        <f>VLOOKUP(M1000,工作表1!$A$3:$C$1000,3,FALSE)</f>
        <v>2029/4/30</v>
      </c>
      <c r="T1000">
        <f t="shared" si="502"/>
        <v>2.7652999999999999</v>
      </c>
      <c r="U1000">
        <f t="shared" si="501"/>
        <v>0.10970000000000013</v>
      </c>
      <c r="V1000" s="43">
        <f t="shared" si="513"/>
        <v>44865</v>
      </c>
      <c r="W1000" s="43">
        <f t="shared" si="503"/>
        <v>44834</v>
      </c>
      <c r="X1000" s="45">
        <f t="shared" si="514"/>
        <v>0.84836065573770492</v>
      </c>
      <c r="Y1000" s="45">
        <f t="shared" si="515"/>
        <v>1.2028127105322255</v>
      </c>
      <c r="Z1000" s="47">
        <f t="shared" si="516"/>
        <v>99.852630763935323</v>
      </c>
      <c r="AA1000" s="47">
        <f t="shared" si="517"/>
        <v>119.50140154281732</v>
      </c>
      <c r="AB1000" s="45">
        <f t="shared" si="518"/>
        <v>2.8517000000000001</v>
      </c>
      <c r="AC1000" s="2" t="str">
        <f t="shared" si="504"/>
        <v>TY1</v>
      </c>
      <c r="AD1000">
        <f t="shared" si="505"/>
        <v>119.703125</v>
      </c>
      <c r="AE1000">
        <f t="shared" si="506"/>
        <v>119.8125</v>
      </c>
      <c r="AF1000" s="49">
        <f t="shared" si="533"/>
        <v>-0.109375</v>
      </c>
      <c r="AG1000" s="3">
        <f t="shared" si="519"/>
        <v>119.50140154281732</v>
      </c>
      <c r="AH1000">
        <f t="shared" si="520"/>
        <v>119.14540576619089</v>
      </c>
      <c r="AI1000" s="51">
        <f t="shared" si="521"/>
        <v>0.35599577662642901</v>
      </c>
      <c r="AJ1000" s="52">
        <f t="shared" si="522"/>
        <v>0.46537077662642901</v>
      </c>
      <c r="AK1000" s="2">
        <v>44788</v>
      </c>
      <c r="AL1000" t="str">
        <v>91282CEV</v>
      </c>
      <c r="AM1000">
        <v>-6.9569000000000001</v>
      </c>
      <c r="AN1000">
        <v>2.8487800000000001</v>
      </c>
      <c r="AO1000">
        <v>0.8538</v>
      </c>
      <c r="AP1000">
        <v>119.8125</v>
      </c>
      <c r="AQ1000">
        <f>VLOOKUP(AL1000,工作表1!$F$3:$G$1000,2,FALSE)</f>
        <v>3.25</v>
      </c>
      <c r="AR1000" t="str">
        <f>VLOOKUP(AL1000,工作表1!$F$3:$H$1000,3,FALSE)</f>
        <v>2029/6/30</v>
      </c>
      <c r="AS1000">
        <f t="shared" si="507"/>
        <v>2.7652999999999999</v>
      </c>
      <c r="AT1000">
        <f t="shared" si="508"/>
        <v>0.48470000000000013</v>
      </c>
      <c r="AU1000" s="43">
        <f t="shared" si="523"/>
        <v>44926</v>
      </c>
      <c r="AV1000" s="43">
        <f t="shared" si="509"/>
        <v>44925</v>
      </c>
      <c r="AW1000" s="45">
        <f t="shared" si="524"/>
        <v>0.41734972677595628</v>
      </c>
      <c r="AX1000" s="45">
        <f t="shared" si="525"/>
        <v>1.6283086308855454</v>
      </c>
      <c r="AY1000" s="47">
        <f t="shared" si="526"/>
        <v>102.36815307483283</v>
      </c>
      <c r="AZ1000" s="47">
        <f t="shared" si="527"/>
        <v>119.14540576619089</v>
      </c>
      <c r="BA1000" s="43"/>
      <c r="BC1000" s="2">
        <v>44785</v>
      </c>
      <c r="BD1000" t="str">
        <v>912828YS</v>
      </c>
      <c r="BE1000">
        <v>29.414200000000001</v>
      </c>
      <c r="BF1000">
        <v>0.72802999999999995</v>
      </c>
      <c r="BG1000">
        <v>0.77400000000000002</v>
      </c>
      <c r="BH1000">
        <v>119.375</v>
      </c>
      <c r="BI1000">
        <f>VLOOKUP(BD1000,工作表1!$K$3:$L$1000,2,FALSE)</f>
        <v>1.75</v>
      </c>
      <c r="BJ1000" t="str">
        <f>VLOOKUP(BD1000,工作表1!$K$3:$M$1000,3,FALSE)</f>
        <v>2029/11/15</v>
      </c>
      <c r="BK1000">
        <f t="shared" si="510"/>
        <v>2.76105</v>
      </c>
      <c r="BL1000">
        <f t="shared" si="511"/>
        <v>-1.01105</v>
      </c>
      <c r="BM1000" s="43">
        <f t="shared" si="528"/>
        <v>44880</v>
      </c>
      <c r="BN1000" s="43">
        <f t="shared" si="512"/>
        <v>45016</v>
      </c>
      <c r="BO1000" s="45">
        <f t="shared" si="529"/>
        <v>0.4375</v>
      </c>
      <c r="BP1000" s="45">
        <f t="shared" si="530"/>
        <v>1.5306506849315069</v>
      </c>
      <c r="BQ1000" s="47">
        <f t="shared" si="531"/>
        <v>93.050777164421206</v>
      </c>
      <c r="BR1000" s="47">
        <f t="shared" si="532"/>
        <v>118.82702484872655</v>
      </c>
    </row>
    <row r="1001" spans="6:70" x14ac:dyDescent="0.25">
      <c r="F1001" s="2">
        <v>44806</v>
      </c>
      <c r="G1001">
        <v>3.0495000000000001</v>
      </c>
      <c r="H1001" s="43">
        <v>44834</v>
      </c>
      <c r="I1001">
        <v>3.9807999999999999</v>
      </c>
      <c r="L1001" s="2">
        <v>44785</v>
      </c>
      <c r="M1001" t="str">
        <v>91282CEM</v>
      </c>
      <c r="N1001">
        <v>-0.30609999999999998</v>
      </c>
      <c r="O1001">
        <v>2.3636200000000001</v>
      </c>
      <c r="P1001">
        <v>0.83379999999999999</v>
      </c>
      <c r="Q1001">
        <v>119.265625</v>
      </c>
      <c r="R1001">
        <f>VLOOKUP(M1001,工作表1!$A$3:$B$1000,2,FALSE)</f>
        <v>2.875</v>
      </c>
      <c r="S1001" t="str">
        <f>VLOOKUP(M1001,工作表1!$A$3:$C$1000,3,FALSE)</f>
        <v>2029/4/30</v>
      </c>
      <c r="T1001">
        <f t="shared" si="502"/>
        <v>2.76105</v>
      </c>
      <c r="U1001">
        <f t="shared" si="501"/>
        <v>0.11395</v>
      </c>
      <c r="V1001" s="43">
        <f t="shared" si="513"/>
        <v>44865</v>
      </c>
      <c r="W1001" s="43">
        <f t="shared" si="503"/>
        <v>44834</v>
      </c>
      <c r="X1001" s="45">
        <f t="shared" si="514"/>
        <v>0.84050546448087426</v>
      </c>
      <c r="Y1001" s="45">
        <f t="shared" si="515"/>
        <v>1.202834231604162</v>
      </c>
      <c r="Z1001" s="47">
        <f t="shared" si="516"/>
        <v>99.476685061746068</v>
      </c>
      <c r="AA1001" s="47">
        <f t="shared" si="517"/>
        <v>119.04420807100018</v>
      </c>
      <c r="AB1001" s="45">
        <f t="shared" si="518"/>
        <v>2.8994</v>
      </c>
      <c r="AC1001" s="2" t="str">
        <f t="shared" si="504"/>
        <v>TY1</v>
      </c>
      <c r="AD1001">
        <f t="shared" si="505"/>
        <v>119.265625</v>
      </c>
      <c r="AE1001">
        <f t="shared" si="506"/>
        <v>119.375</v>
      </c>
      <c r="AF1001" s="49">
        <f t="shared" si="533"/>
        <v>-0.109375</v>
      </c>
      <c r="AG1001" s="3">
        <f t="shared" si="519"/>
        <v>119.04420807100018</v>
      </c>
      <c r="AH1001">
        <f t="shared" si="520"/>
        <v>118.67999144995092</v>
      </c>
      <c r="AI1001" s="51">
        <f t="shared" si="521"/>
        <v>0.36421662104926611</v>
      </c>
      <c r="AJ1001" s="52">
        <f t="shared" si="522"/>
        <v>0.47359162104926611</v>
      </c>
      <c r="AK1001" s="2">
        <v>44785</v>
      </c>
      <c r="AL1001" t="str">
        <v>91282CEV</v>
      </c>
      <c r="AM1001">
        <v>-7.6877000000000004</v>
      </c>
      <c r="AN1001">
        <v>2.9054600000000002</v>
      </c>
      <c r="AO1001">
        <v>0.8538</v>
      </c>
      <c r="AP1001">
        <v>119.375</v>
      </c>
      <c r="AQ1001">
        <f>VLOOKUP(AL1001,工作表1!$F$3:$G$1000,2,FALSE)</f>
        <v>3.25</v>
      </c>
      <c r="AR1001" t="str">
        <f>VLOOKUP(AL1001,工作表1!$F$3:$H$1000,3,FALSE)</f>
        <v>2029/6/30</v>
      </c>
      <c r="AS1001">
        <f t="shared" si="507"/>
        <v>2.76105</v>
      </c>
      <c r="AT1001">
        <f t="shared" si="508"/>
        <v>0.48895</v>
      </c>
      <c r="AU1001" s="43">
        <f t="shared" si="523"/>
        <v>44926</v>
      </c>
      <c r="AV1001" s="43">
        <f t="shared" si="509"/>
        <v>44925</v>
      </c>
      <c r="AW1001" s="45">
        <f t="shared" si="524"/>
        <v>0.40846994535519127</v>
      </c>
      <c r="AX1001" s="45">
        <f t="shared" si="525"/>
        <v>1.6283329590538214</v>
      </c>
      <c r="AY1001" s="47">
        <f t="shared" si="526"/>
        <v>101.97711885179459</v>
      </c>
      <c r="AZ1001" s="47">
        <f t="shared" si="527"/>
        <v>118.67999144995092</v>
      </c>
      <c r="BA1001" s="43"/>
      <c r="BC1001" s="2">
        <v>44784</v>
      </c>
      <c r="BD1001" t="str">
        <v>912828YS</v>
      </c>
      <c r="BE1001">
        <v>28.160599999999999</v>
      </c>
      <c r="BF1001">
        <v>0.80911999999999995</v>
      </c>
      <c r="BG1001">
        <v>0.77400000000000002</v>
      </c>
      <c r="BH1001">
        <v>119.203125</v>
      </c>
      <c r="BI1001">
        <f>VLOOKUP(BD1001,工作表1!$K$3:$L$1000,2,FALSE)</f>
        <v>1.75</v>
      </c>
      <c r="BJ1001" t="str">
        <f>VLOOKUP(BD1001,工作表1!$K$3:$M$1000,3,FALSE)</f>
        <v>2029/11/15</v>
      </c>
      <c r="BK1001">
        <f t="shared" si="510"/>
        <v>2.7444000000000002</v>
      </c>
      <c r="BL1001">
        <f t="shared" si="511"/>
        <v>-0.99440000000000017</v>
      </c>
      <c r="BM1001" s="43">
        <f t="shared" si="528"/>
        <v>44880</v>
      </c>
      <c r="BN1001" s="43">
        <f t="shared" si="512"/>
        <v>45016</v>
      </c>
      <c r="BO1001" s="45">
        <f t="shared" si="529"/>
        <v>0.42323369565217389</v>
      </c>
      <c r="BP1001" s="45">
        <f t="shared" si="530"/>
        <v>1.5307679422275162</v>
      </c>
      <c r="BQ1001" s="47">
        <f t="shared" si="531"/>
        <v>92.882131047796349</v>
      </c>
      <c r="BR1001" s="47">
        <f t="shared" si="532"/>
        <v>118.57699544244689</v>
      </c>
    </row>
    <row r="1002" spans="6:70" x14ac:dyDescent="0.25">
      <c r="F1002" s="2">
        <v>44805</v>
      </c>
      <c r="G1002">
        <v>3.0815000000000001</v>
      </c>
      <c r="H1002" s="43">
        <v>44833</v>
      </c>
      <c r="I1002">
        <v>3.9213</v>
      </c>
      <c r="L1002" s="2">
        <v>44784</v>
      </c>
      <c r="M1002" t="str">
        <v>91282CEM</v>
      </c>
      <c r="N1002">
        <v>-0.38469999999999999</v>
      </c>
      <c r="O1002">
        <v>2.3751699999999998</v>
      </c>
      <c r="P1002">
        <v>0.83379999999999999</v>
      </c>
      <c r="Q1002">
        <v>119.09375</v>
      </c>
      <c r="R1002">
        <f>VLOOKUP(M1002,工作表1!$A$3:$B$1000,2,FALSE)</f>
        <v>2.875</v>
      </c>
      <c r="S1002" t="str">
        <f>VLOOKUP(M1002,工作表1!$A$3:$C$1000,3,FALSE)</f>
        <v>2029/4/30</v>
      </c>
      <c r="T1002">
        <f t="shared" si="502"/>
        <v>2.7444000000000002</v>
      </c>
      <c r="U1002">
        <f t="shared" si="501"/>
        <v>0.13059999999999983</v>
      </c>
      <c r="V1002" s="43">
        <f t="shared" si="513"/>
        <v>44865</v>
      </c>
      <c r="W1002" s="43">
        <f t="shared" si="503"/>
        <v>44834</v>
      </c>
      <c r="X1002" s="45">
        <f t="shared" si="514"/>
        <v>0.81693989071038242</v>
      </c>
      <c r="Y1002" s="45">
        <f t="shared" si="515"/>
        <v>1.2028987948199714</v>
      </c>
      <c r="Z1002" s="47">
        <f t="shared" si="516"/>
        <v>99.349285916828592</v>
      </c>
      <c r="AA1002" s="47">
        <f t="shared" si="517"/>
        <v>118.87167474316006</v>
      </c>
      <c r="AB1002" s="45">
        <f t="shared" si="518"/>
        <v>2.9470000000000001</v>
      </c>
      <c r="AC1002" s="2" t="str">
        <f t="shared" si="504"/>
        <v>TY1</v>
      </c>
      <c r="AD1002">
        <f t="shared" si="505"/>
        <v>119.09375</v>
      </c>
      <c r="AE1002">
        <f t="shared" si="506"/>
        <v>119.203125</v>
      </c>
      <c r="AF1002" s="49">
        <f t="shared" si="533"/>
        <v>-0.109375</v>
      </c>
      <c r="AG1002" s="3">
        <f t="shared" si="519"/>
        <v>118.87167474316006</v>
      </c>
      <c r="AH1002">
        <f t="shared" si="520"/>
        <v>118.49207779359563</v>
      </c>
      <c r="AI1002" s="51">
        <f t="shared" si="521"/>
        <v>0.37959694956443002</v>
      </c>
      <c r="AJ1002" s="52">
        <f t="shared" si="522"/>
        <v>0.48897194956443002</v>
      </c>
      <c r="AK1002" s="2">
        <v>44784</v>
      </c>
      <c r="AL1002" t="str">
        <v>91282CEV</v>
      </c>
      <c r="AM1002">
        <v>-8.2897999999999996</v>
      </c>
      <c r="AN1002">
        <v>2.93865</v>
      </c>
      <c r="AO1002">
        <v>0.8538</v>
      </c>
      <c r="AP1002">
        <v>119.203125</v>
      </c>
      <c r="AQ1002">
        <f>VLOOKUP(AL1002,工作表1!$F$3:$G$1000,2,FALSE)</f>
        <v>3.25</v>
      </c>
      <c r="AR1002" t="str">
        <f>VLOOKUP(AL1002,工作表1!$F$3:$H$1000,3,FALSE)</f>
        <v>2029/6/30</v>
      </c>
      <c r="AS1002">
        <f t="shared" si="507"/>
        <v>2.7444000000000002</v>
      </c>
      <c r="AT1002">
        <f t="shared" si="508"/>
        <v>0.50559999999999983</v>
      </c>
      <c r="AU1002" s="43">
        <f t="shared" si="523"/>
        <v>44926</v>
      </c>
      <c r="AV1002" s="43">
        <f t="shared" si="509"/>
        <v>44925</v>
      </c>
      <c r="AW1002" s="45">
        <f t="shared" si="524"/>
        <v>0.38183060109289618</v>
      </c>
      <c r="AX1002" s="45">
        <f t="shared" si="525"/>
        <v>1.6284059435586495</v>
      </c>
      <c r="AY1002" s="47">
        <f t="shared" si="526"/>
        <v>101.83734606583404</v>
      </c>
      <c r="AZ1002" s="47">
        <f t="shared" si="527"/>
        <v>118.49207779359563</v>
      </c>
      <c r="BA1002" s="43"/>
      <c r="BC1002" s="2">
        <v>44783</v>
      </c>
      <c r="BD1002" t="str">
        <v>912828YS</v>
      </c>
      <c r="BE1002">
        <v>29.191199999999998</v>
      </c>
      <c r="BF1002">
        <v>0.77027000000000001</v>
      </c>
      <c r="BG1002">
        <v>0.77400000000000002</v>
      </c>
      <c r="BH1002">
        <v>119.859375</v>
      </c>
      <c r="BI1002">
        <f>VLOOKUP(BD1002,工作表1!$K$3:$L$1000,2,FALSE)</f>
        <v>1.75</v>
      </c>
      <c r="BJ1002" t="str">
        <f>VLOOKUP(BD1002,工作表1!$K$3:$M$1000,3,FALSE)</f>
        <v>2029/11/15</v>
      </c>
      <c r="BK1002">
        <f t="shared" si="510"/>
        <v>2.7333500000000002</v>
      </c>
      <c r="BL1002">
        <f t="shared" si="511"/>
        <v>-0.98335000000000017</v>
      </c>
      <c r="BM1002" s="43">
        <f t="shared" si="528"/>
        <v>44880</v>
      </c>
      <c r="BN1002" s="43">
        <f t="shared" si="512"/>
        <v>45016</v>
      </c>
      <c r="BO1002" s="45">
        <f t="shared" si="529"/>
        <v>0.41847826086956524</v>
      </c>
      <c r="BP1002" s="45">
        <f t="shared" si="530"/>
        <v>1.530807027992853</v>
      </c>
      <c r="BQ1002" s="47">
        <f t="shared" si="531"/>
        <v>93.413690337830914</v>
      </c>
      <c r="BR1002" s="47">
        <f t="shared" si="532"/>
        <v>119.24839203716468</v>
      </c>
    </row>
    <row r="1003" spans="6:70" x14ac:dyDescent="0.25">
      <c r="F1003" s="2">
        <v>44804</v>
      </c>
      <c r="G1003">
        <v>3.0282499999999999</v>
      </c>
      <c r="H1003" s="43">
        <v>44832</v>
      </c>
      <c r="I1003">
        <v>3.8748999999999998</v>
      </c>
      <c r="L1003" s="2">
        <v>44783</v>
      </c>
      <c r="M1003" t="str">
        <v>91282CEM</v>
      </c>
      <c r="N1003">
        <v>0.1169</v>
      </c>
      <c r="O1003">
        <v>2.2608999999999999</v>
      </c>
      <c r="P1003">
        <v>0.83379999999999999</v>
      </c>
      <c r="Q1003">
        <v>119.75</v>
      </c>
      <c r="R1003">
        <f>VLOOKUP(M1003,工作表1!$A$3:$B$1000,2,FALSE)</f>
        <v>2.875</v>
      </c>
      <c r="S1003" t="str">
        <f>VLOOKUP(M1003,工作表1!$A$3:$C$1000,3,FALSE)</f>
        <v>2029/4/30</v>
      </c>
      <c r="T1003">
        <f t="shared" si="502"/>
        <v>2.7333500000000002</v>
      </c>
      <c r="U1003">
        <f t="shared" si="501"/>
        <v>0.14164999999999983</v>
      </c>
      <c r="V1003" s="43">
        <f t="shared" si="513"/>
        <v>44865</v>
      </c>
      <c r="W1003" s="43">
        <f t="shared" si="503"/>
        <v>44834</v>
      </c>
      <c r="X1003" s="45">
        <f t="shared" si="514"/>
        <v>0.80908469945355188</v>
      </c>
      <c r="Y1003" s="45">
        <f t="shared" si="515"/>
        <v>1.202920315891908</v>
      </c>
      <c r="Z1003" s="47">
        <f t="shared" si="516"/>
        <v>99.912454808354838</v>
      </c>
      <c r="AA1003" s="47">
        <f t="shared" si="517"/>
        <v>119.53952909035621</v>
      </c>
      <c r="AB1003" s="45">
        <f t="shared" si="518"/>
        <v>2.8588</v>
      </c>
      <c r="AC1003" s="2" t="str">
        <f t="shared" si="504"/>
        <v>TY1</v>
      </c>
      <c r="AD1003">
        <f t="shared" si="505"/>
        <v>119.75</v>
      </c>
      <c r="AE1003">
        <f t="shared" si="506"/>
        <v>119.859375</v>
      </c>
      <c r="AF1003" s="49">
        <f t="shared" si="533"/>
        <v>-0.109375</v>
      </c>
      <c r="AG1003" s="3">
        <f t="shared" si="519"/>
        <v>119.53952909035621</v>
      </c>
      <c r="AH1003">
        <f t="shared" si="520"/>
        <v>119.15881992927291</v>
      </c>
      <c r="AI1003" s="51">
        <f t="shared" si="521"/>
        <v>0.38070916108330266</v>
      </c>
      <c r="AJ1003" s="52">
        <f t="shared" si="522"/>
        <v>0.49008416108330266</v>
      </c>
      <c r="AK1003" s="2">
        <v>44783</v>
      </c>
      <c r="AL1003" t="str">
        <v>91282CEV</v>
      </c>
      <c r="AM1003">
        <v>-7.6333000000000002</v>
      </c>
      <c r="AN1003">
        <v>2.8795000000000002</v>
      </c>
      <c r="AO1003">
        <v>0.8538</v>
      </c>
      <c r="AP1003">
        <v>119.859375</v>
      </c>
      <c r="AQ1003">
        <f>VLOOKUP(AL1003,工作表1!$F$3:$G$1000,2,FALSE)</f>
        <v>3.25</v>
      </c>
      <c r="AR1003" t="str">
        <f>VLOOKUP(AL1003,工作表1!$F$3:$H$1000,3,FALSE)</f>
        <v>2029/6/30</v>
      </c>
      <c r="AS1003">
        <f t="shared" si="507"/>
        <v>2.7333500000000002</v>
      </c>
      <c r="AT1003">
        <f t="shared" si="508"/>
        <v>0.51664999999999983</v>
      </c>
      <c r="AU1003" s="43">
        <f t="shared" si="523"/>
        <v>44926</v>
      </c>
      <c r="AV1003" s="43">
        <f t="shared" si="509"/>
        <v>44925</v>
      </c>
      <c r="AW1003" s="45">
        <f t="shared" si="524"/>
        <v>0.37295081967213117</v>
      </c>
      <c r="AX1003" s="45">
        <f t="shared" si="525"/>
        <v>1.6284302717269257</v>
      </c>
      <c r="AY1003" s="47">
        <f t="shared" si="526"/>
        <v>102.41571563255386</v>
      </c>
      <c r="AZ1003" s="47">
        <f t="shared" si="527"/>
        <v>119.15881992927291</v>
      </c>
      <c r="BA1003" s="43"/>
      <c r="BC1003" s="2">
        <v>44782</v>
      </c>
      <c r="BD1003" t="str">
        <v>912828YS</v>
      </c>
      <c r="BE1003">
        <v>26.261500000000002</v>
      </c>
      <c r="BF1003">
        <v>0.92898000000000003</v>
      </c>
      <c r="BG1003">
        <v>0.77400000000000002</v>
      </c>
      <c r="BH1003">
        <v>119.59375</v>
      </c>
      <c r="BI1003">
        <f>VLOOKUP(BD1003,工作表1!$K$3:$L$1000,2,FALSE)</f>
        <v>1.75</v>
      </c>
      <c r="BJ1003" t="str">
        <f>VLOOKUP(BD1003,工作表1!$K$3:$M$1000,3,FALSE)</f>
        <v>2029/11/15</v>
      </c>
      <c r="BK1003">
        <f t="shared" si="510"/>
        <v>2.7757000000000001</v>
      </c>
      <c r="BL1003">
        <f t="shared" si="511"/>
        <v>-1.0257000000000001</v>
      </c>
      <c r="BM1003" s="43">
        <f t="shared" si="528"/>
        <v>44880</v>
      </c>
      <c r="BN1003" s="43">
        <f t="shared" si="512"/>
        <v>45016</v>
      </c>
      <c r="BO1003" s="45">
        <f t="shared" si="529"/>
        <v>0.41372282608695654</v>
      </c>
      <c r="BP1003" s="45">
        <f t="shared" si="530"/>
        <v>1.5308461137581895</v>
      </c>
      <c r="BQ1003" s="47">
        <f t="shared" si="531"/>
        <v>93.11550816333596</v>
      </c>
      <c r="BR1003" s="47">
        <f t="shared" si="532"/>
        <v>118.89234523814639</v>
      </c>
    </row>
    <row r="1004" spans="6:70" x14ac:dyDescent="0.25">
      <c r="F1004" s="2">
        <v>44803</v>
      </c>
      <c r="G1004">
        <v>3.0049999999999999</v>
      </c>
      <c r="H1004" s="43">
        <v>44831</v>
      </c>
      <c r="I1004">
        <v>4.1109999999999998</v>
      </c>
      <c r="L1004" s="2">
        <v>44782</v>
      </c>
      <c r="M1004" t="str">
        <v>91282CEM</v>
      </c>
      <c r="N1004">
        <v>-0.34420000000000001</v>
      </c>
      <c r="O1004">
        <v>2.3675700000000002</v>
      </c>
      <c r="P1004">
        <v>0.83379999999999999</v>
      </c>
      <c r="Q1004">
        <v>119.484375</v>
      </c>
      <c r="R1004">
        <f>VLOOKUP(M1004,工作表1!$A$3:$B$1000,2,FALSE)</f>
        <v>2.875</v>
      </c>
      <c r="S1004" t="str">
        <f>VLOOKUP(M1004,工作表1!$A$3:$C$1000,3,FALSE)</f>
        <v>2029/4/30</v>
      </c>
      <c r="T1004">
        <f t="shared" si="502"/>
        <v>2.7757000000000001</v>
      </c>
      <c r="U1004">
        <f t="shared" si="501"/>
        <v>9.9299999999999944E-2</v>
      </c>
      <c r="V1004" s="43">
        <f t="shared" si="513"/>
        <v>44865</v>
      </c>
      <c r="W1004" s="43">
        <f t="shared" si="503"/>
        <v>44834</v>
      </c>
      <c r="X1004" s="45">
        <f t="shared" si="514"/>
        <v>0.80122950819672123</v>
      </c>
      <c r="Y1004" s="45">
        <f t="shared" si="515"/>
        <v>1.2029418369638445</v>
      </c>
      <c r="Z1004" s="47">
        <f t="shared" si="516"/>
        <v>99.677556436000188</v>
      </c>
      <c r="AA1004" s="47">
        <f t="shared" si="517"/>
        <v>119.25923801566489</v>
      </c>
      <c r="AB1004" s="45">
        <f t="shared" si="518"/>
        <v>2.8763000000000001</v>
      </c>
      <c r="AC1004" s="2" t="str">
        <f t="shared" si="504"/>
        <v>TY1</v>
      </c>
      <c r="AD1004">
        <f t="shared" si="505"/>
        <v>119.484375</v>
      </c>
      <c r="AE1004">
        <f t="shared" si="506"/>
        <v>119.59375</v>
      </c>
      <c r="AF1004" s="49">
        <f t="shared" si="533"/>
        <v>-0.109375</v>
      </c>
      <c r="AG1004" s="3">
        <f t="shared" si="519"/>
        <v>119.25923801566489</v>
      </c>
      <c r="AH1004">
        <f t="shared" si="520"/>
        <v>118.87962068591899</v>
      </c>
      <c r="AI1004" s="51">
        <f t="shared" si="521"/>
        <v>0.37961732974589779</v>
      </c>
      <c r="AJ1004" s="52">
        <f t="shared" si="522"/>
        <v>0.48899232974589779</v>
      </c>
      <c r="AK1004" s="2">
        <v>44782</v>
      </c>
      <c r="AL1004" t="str">
        <v>91282CEV</v>
      </c>
      <c r="AM1004">
        <v>-8.4603999999999999</v>
      </c>
      <c r="AN1004">
        <v>2.9457100000000001</v>
      </c>
      <c r="AO1004">
        <v>0.8538</v>
      </c>
      <c r="AP1004">
        <v>119.59375</v>
      </c>
      <c r="AQ1004">
        <f>VLOOKUP(AL1004,工作表1!$F$3:$G$1000,2,FALSE)</f>
        <v>3.25</v>
      </c>
      <c r="AR1004" t="str">
        <f>VLOOKUP(AL1004,工作表1!$F$3:$H$1000,3,FALSE)</f>
        <v>2029/6/30</v>
      </c>
      <c r="AS1004">
        <f t="shared" si="507"/>
        <v>2.7757000000000001</v>
      </c>
      <c r="AT1004">
        <f t="shared" si="508"/>
        <v>0.47429999999999994</v>
      </c>
      <c r="AU1004" s="43">
        <f t="shared" si="523"/>
        <v>44926</v>
      </c>
      <c r="AV1004" s="43">
        <f t="shared" si="509"/>
        <v>44925</v>
      </c>
      <c r="AW1004" s="45">
        <f t="shared" si="524"/>
        <v>0.36407103825136611</v>
      </c>
      <c r="AX1004" s="45">
        <f t="shared" si="525"/>
        <v>1.6284545998952018</v>
      </c>
      <c r="AY1004" s="47">
        <f t="shared" si="526"/>
        <v>102.16543850541238</v>
      </c>
      <c r="AZ1004" s="47">
        <f t="shared" si="527"/>
        <v>118.87962068591899</v>
      </c>
      <c r="BA1004" s="43"/>
      <c r="BC1004" s="2">
        <v>44781</v>
      </c>
      <c r="BD1004" t="str">
        <v>912828YS</v>
      </c>
      <c r="BE1004">
        <v>25.614699999999999</v>
      </c>
      <c r="BF1004">
        <v>0.97675000000000001</v>
      </c>
      <c r="BG1004">
        <v>0.77400000000000002</v>
      </c>
      <c r="BH1004">
        <v>119.953125</v>
      </c>
      <c r="BI1004">
        <f>VLOOKUP(BD1004,工作表1!$K$3:$L$1000,2,FALSE)</f>
        <v>1.75</v>
      </c>
      <c r="BJ1004" t="str">
        <f>VLOOKUP(BD1004,工作表1!$K$3:$M$1000,3,FALSE)</f>
        <v>2029/11/15</v>
      </c>
      <c r="BK1004">
        <f t="shared" si="510"/>
        <v>2.7389999999999999</v>
      </c>
      <c r="BL1004">
        <f t="shared" si="511"/>
        <v>-0.98899999999999988</v>
      </c>
      <c r="BM1004" s="43">
        <f t="shared" si="528"/>
        <v>44880</v>
      </c>
      <c r="BN1004" s="43">
        <f t="shared" si="512"/>
        <v>45016</v>
      </c>
      <c r="BO1004" s="45">
        <f t="shared" si="529"/>
        <v>0.40896739130434784</v>
      </c>
      <c r="BP1004" s="45">
        <f t="shared" si="530"/>
        <v>1.530885199523526</v>
      </c>
      <c r="BQ1004" s="47">
        <f t="shared" si="531"/>
        <v>93.360131717166439</v>
      </c>
      <c r="BR1004" s="47">
        <f t="shared" si="532"/>
        <v>119.17151614727177</v>
      </c>
    </row>
    <row r="1005" spans="6:70" x14ac:dyDescent="0.25">
      <c r="F1005" s="2">
        <v>44802</v>
      </c>
      <c r="G1005">
        <v>2.99715</v>
      </c>
      <c r="H1005" s="43">
        <v>44830</v>
      </c>
      <c r="I1005">
        <v>4.1052999999999997</v>
      </c>
      <c r="L1005" s="2">
        <v>44781</v>
      </c>
      <c r="M1005" t="str">
        <v>91282CEM</v>
      </c>
      <c r="N1005">
        <v>-0.33960000000000001</v>
      </c>
      <c r="O1005">
        <v>2.3698800000000002</v>
      </c>
      <c r="P1005">
        <v>0.83379999999999999</v>
      </c>
      <c r="Q1005">
        <v>119.859375</v>
      </c>
      <c r="R1005">
        <f>VLOOKUP(M1005,工作表1!$A$3:$B$1000,2,FALSE)</f>
        <v>2.875</v>
      </c>
      <c r="S1005" t="str">
        <f>VLOOKUP(M1005,工作表1!$A$3:$C$1000,3,FALSE)</f>
        <v>2029/4/30</v>
      </c>
      <c r="T1005">
        <f t="shared" si="502"/>
        <v>2.7389999999999999</v>
      </c>
      <c r="U1005">
        <f t="shared" si="501"/>
        <v>0.13600000000000012</v>
      </c>
      <c r="V1005" s="43">
        <f t="shared" si="513"/>
        <v>44865</v>
      </c>
      <c r="W1005" s="43">
        <f t="shared" si="503"/>
        <v>44834</v>
      </c>
      <c r="X1005" s="45">
        <f t="shared" si="514"/>
        <v>0.79337431693989058</v>
      </c>
      <c r="Y1005" s="45">
        <f t="shared" si="515"/>
        <v>1.202963358035781</v>
      </c>
      <c r="Z1005" s="47">
        <f t="shared" si="516"/>
        <v>99.976848505067011</v>
      </c>
      <c r="AA1005" s="47">
        <f t="shared" si="517"/>
        <v>119.60620453975733</v>
      </c>
      <c r="AB1005" s="45">
        <f t="shared" si="518"/>
        <v>2.8435999999999999</v>
      </c>
      <c r="AC1005" s="2" t="str">
        <f t="shared" si="504"/>
        <v>TY1</v>
      </c>
      <c r="AD1005">
        <f t="shared" si="505"/>
        <v>119.859375</v>
      </c>
      <c r="AE1005">
        <f t="shared" si="506"/>
        <v>119.953125</v>
      </c>
      <c r="AF1005" s="49">
        <f t="shared" si="533"/>
        <v>-9.375E-2</v>
      </c>
      <c r="AG1005" s="3">
        <f t="shared" si="519"/>
        <v>119.60620453975733</v>
      </c>
      <c r="AH1005">
        <f t="shared" si="520"/>
        <v>119.18519854987682</v>
      </c>
      <c r="AI1005" s="51">
        <f t="shared" si="521"/>
        <v>0.42100598988051274</v>
      </c>
      <c r="AJ1005" s="52">
        <f t="shared" si="522"/>
        <v>0.51475598988051274</v>
      </c>
      <c r="AK1005" s="2">
        <v>44781</v>
      </c>
      <c r="AL1005" t="str">
        <v>91282CEV</v>
      </c>
      <c r="AM1005">
        <v>-8.7006999999999994</v>
      </c>
      <c r="AN1005">
        <v>2.96271</v>
      </c>
      <c r="AO1005">
        <v>0.8538</v>
      </c>
      <c r="AP1005">
        <v>119.953125</v>
      </c>
      <c r="AQ1005">
        <f>VLOOKUP(AL1005,工作表1!$F$3:$G$1000,2,FALSE)</f>
        <v>3.25</v>
      </c>
      <c r="AR1005" t="str">
        <f>VLOOKUP(AL1005,工作表1!$F$3:$H$1000,3,FALSE)</f>
        <v>2029/6/30</v>
      </c>
      <c r="AS1005">
        <f t="shared" si="507"/>
        <v>2.7389999999999999</v>
      </c>
      <c r="AT1005">
        <f t="shared" si="508"/>
        <v>0.51100000000000012</v>
      </c>
      <c r="AU1005" s="43">
        <f t="shared" si="523"/>
        <v>44926</v>
      </c>
      <c r="AV1005" s="43">
        <f t="shared" si="509"/>
        <v>44925</v>
      </c>
      <c r="AW1005" s="45">
        <f t="shared" si="524"/>
        <v>0.3551912568306011</v>
      </c>
      <c r="AX1005" s="45">
        <f t="shared" si="525"/>
        <v>1.6284789280634777</v>
      </c>
      <c r="AY1005" s="47">
        <f t="shared" si="526"/>
        <v>102.44560921138255</v>
      </c>
      <c r="AZ1005" s="47">
        <f t="shared" si="527"/>
        <v>119.18519854987682</v>
      </c>
      <c r="BA1005" s="43"/>
      <c r="BC1005" s="2">
        <v>44778</v>
      </c>
      <c r="BD1005" t="str">
        <v>912828YS</v>
      </c>
      <c r="BE1005">
        <v>23.202100000000002</v>
      </c>
      <c r="BF1005">
        <v>1.0943400000000001</v>
      </c>
      <c r="BG1005">
        <v>0.77400000000000002</v>
      </c>
      <c r="BH1005">
        <v>119.453125</v>
      </c>
      <c r="BI1005">
        <f>VLOOKUP(BD1005,工作表1!$K$3:$L$1000,2,FALSE)</f>
        <v>1.75</v>
      </c>
      <c r="BJ1005" t="str">
        <f>VLOOKUP(BD1005,工作表1!$K$3:$M$1000,3,FALSE)</f>
        <v>2029/11/15</v>
      </c>
      <c r="BK1005">
        <f t="shared" si="510"/>
        <v>2.7299500000000001</v>
      </c>
      <c r="BL1005">
        <f t="shared" si="511"/>
        <v>-0.9799500000000001</v>
      </c>
      <c r="BM1005" s="43">
        <f t="shared" si="528"/>
        <v>44880</v>
      </c>
      <c r="BN1005" s="43">
        <f t="shared" si="512"/>
        <v>45016</v>
      </c>
      <c r="BO1005" s="45">
        <f t="shared" si="529"/>
        <v>0.40421195652173914</v>
      </c>
      <c r="BP1005" s="45">
        <f t="shared" si="530"/>
        <v>1.5309242852888625</v>
      </c>
      <c r="BQ1005" s="47">
        <f t="shared" si="531"/>
        <v>92.905517079855812</v>
      </c>
      <c r="BR1005" s="47">
        <f t="shared" si="532"/>
        <v>118.57033463459557</v>
      </c>
    </row>
    <row r="1006" spans="6:70" x14ac:dyDescent="0.25">
      <c r="F1006" s="2">
        <v>44799</v>
      </c>
      <c r="G1006">
        <v>2.9634499999999999</v>
      </c>
      <c r="H1006" s="43">
        <v>44827</v>
      </c>
      <c r="I1006">
        <v>3.8635000000000002</v>
      </c>
      <c r="L1006" s="2">
        <v>44778</v>
      </c>
      <c r="M1006" t="str">
        <v>91282CEM</v>
      </c>
      <c r="N1006">
        <v>-3.0499999999999999E-2</v>
      </c>
      <c r="O1006">
        <v>2.29745</v>
      </c>
      <c r="P1006">
        <v>0.83379999999999999</v>
      </c>
      <c r="Q1006">
        <v>119.375</v>
      </c>
      <c r="R1006">
        <f>VLOOKUP(M1006,工作表1!$A$3:$B$1000,2,FALSE)</f>
        <v>2.875</v>
      </c>
      <c r="S1006" t="str">
        <f>VLOOKUP(M1006,工作表1!$A$3:$C$1000,3,FALSE)</f>
        <v>2029/4/30</v>
      </c>
      <c r="T1006">
        <f t="shared" si="502"/>
        <v>2.7299500000000001</v>
      </c>
      <c r="U1006">
        <f t="shared" si="501"/>
        <v>0.1450499999999999</v>
      </c>
      <c r="V1006" s="43">
        <f t="shared" si="513"/>
        <v>44865</v>
      </c>
      <c r="W1006" s="43">
        <f t="shared" si="503"/>
        <v>44834</v>
      </c>
      <c r="X1006" s="45">
        <f t="shared" si="514"/>
        <v>0.78551912568306015</v>
      </c>
      <c r="Y1006" s="45">
        <f t="shared" si="515"/>
        <v>1.2029848791077176</v>
      </c>
      <c r="Z1006" s="47">
        <f t="shared" si="516"/>
        <v>99.58722194297502</v>
      </c>
      <c r="AA1006" s="47">
        <f t="shared" si="517"/>
        <v>119.13156897029825</v>
      </c>
      <c r="AB1006" s="45">
        <f t="shared" si="518"/>
        <v>2.9013</v>
      </c>
      <c r="AC1006" s="2" t="str">
        <f t="shared" si="504"/>
        <v>TY1</v>
      </c>
      <c r="AD1006">
        <f t="shared" si="505"/>
        <v>119.375</v>
      </c>
      <c r="AE1006">
        <f t="shared" si="506"/>
        <v>119.453125</v>
      </c>
      <c r="AF1006" s="49">
        <f t="shared" si="533"/>
        <v>-7.8125E-2</v>
      </c>
      <c r="AG1006" s="3">
        <f t="shared" si="519"/>
        <v>119.13156897029825</v>
      </c>
      <c r="AH1006">
        <f t="shared" si="520"/>
        <v>118.68144132888247</v>
      </c>
      <c r="AI1006" s="51">
        <f t="shared" si="521"/>
        <v>0.45012764141577577</v>
      </c>
      <c r="AJ1006" s="52">
        <f t="shared" si="522"/>
        <v>0.52825264141577577</v>
      </c>
      <c r="AK1006" s="2">
        <v>44778</v>
      </c>
      <c r="AL1006" t="str">
        <v>91282CEV</v>
      </c>
      <c r="AM1006">
        <v>-8.8186</v>
      </c>
      <c r="AN1006">
        <v>2.9638599999999999</v>
      </c>
      <c r="AO1006">
        <v>0.8538</v>
      </c>
      <c r="AP1006">
        <v>119.453125</v>
      </c>
      <c r="AQ1006">
        <f>VLOOKUP(AL1006,工作表1!$F$3:$G$1000,2,FALSE)</f>
        <v>3.25</v>
      </c>
      <c r="AR1006" t="str">
        <f>VLOOKUP(AL1006,工作表1!$F$3:$H$1000,3,FALSE)</f>
        <v>2029/6/30</v>
      </c>
      <c r="AS1006">
        <f t="shared" si="507"/>
        <v>2.7299500000000001</v>
      </c>
      <c r="AT1006">
        <f t="shared" si="508"/>
        <v>0.5200499999999999</v>
      </c>
      <c r="AU1006" s="43">
        <f t="shared" si="523"/>
        <v>44926</v>
      </c>
      <c r="AV1006" s="43">
        <f t="shared" si="509"/>
        <v>44925</v>
      </c>
      <c r="AW1006" s="45">
        <f t="shared" si="524"/>
        <v>0.34631147540983603</v>
      </c>
      <c r="AX1006" s="45">
        <f t="shared" si="525"/>
        <v>1.6285032562317538</v>
      </c>
      <c r="AY1006" s="47">
        <f t="shared" si="526"/>
        <v>102.02391351070943</v>
      </c>
      <c r="AZ1006" s="47">
        <f t="shared" si="527"/>
        <v>118.68144132888247</v>
      </c>
      <c r="BA1006" s="43"/>
      <c r="BC1006" s="2">
        <v>44777</v>
      </c>
      <c r="BD1006" t="str">
        <v>912828YS</v>
      </c>
      <c r="BE1006">
        <v>26.9192</v>
      </c>
      <c r="BF1006">
        <v>0.92864999999999998</v>
      </c>
      <c r="BG1006">
        <v>0.77400000000000002</v>
      </c>
      <c r="BH1006">
        <v>120.796875</v>
      </c>
      <c r="BI1006">
        <f>VLOOKUP(BD1006,工作表1!$K$3:$L$1000,2,FALSE)</f>
        <v>1.75</v>
      </c>
      <c r="BJ1006" t="str">
        <f>VLOOKUP(BD1006,工作表1!$K$3:$M$1000,3,FALSE)</f>
        <v>2029/11/15</v>
      </c>
      <c r="BK1006">
        <f t="shared" si="510"/>
        <v>2.6570499999999999</v>
      </c>
      <c r="BL1006">
        <f t="shared" si="511"/>
        <v>-0.90704999999999991</v>
      </c>
      <c r="BM1006" s="43">
        <f t="shared" si="528"/>
        <v>44880</v>
      </c>
      <c r="BN1006" s="43">
        <f t="shared" si="512"/>
        <v>45016</v>
      </c>
      <c r="BO1006" s="45">
        <f t="shared" si="529"/>
        <v>0.38994565217391303</v>
      </c>
      <c r="BP1006" s="45">
        <f t="shared" si="530"/>
        <v>1.531041542584872</v>
      </c>
      <c r="BQ1006" s="47">
        <f t="shared" si="531"/>
        <v>94.053179751039664</v>
      </c>
      <c r="BR1006" s="47">
        <f t="shared" si="532"/>
        <v>119.97216358896452</v>
      </c>
    </row>
    <row r="1007" spans="6:70" x14ac:dyDescent="0.25">
      <c r="F1007" s="2">
        <v>44798</v>
      </c>
      <c r="G1007">
        <v>2.9507500000000002</v>
      </c>
      <c r="H1007" s="43">
        <v>44826</v>
      </c>
      <c r="I1007">
        <v>3.86</v>
      </c>
      <c r="L1007" s="2">
        <v>44777</v>
      </c>
      <c r="M1007" t="str">
        <v>91282CEM</v>
      </c>
      <c r="N1007">
        <v>0.14860000000000001</v>
      </c>
      <c r="O1007">
        <v>2.2535799999999999</v>
      </c>
      <c r="P1007">
        <v>0.83379999999999999</v>
      </c>
      <c r="Q1007">
        <v>120.734375</v>
      </c>
      <c r="R1007">
        <f>VLOOKUP(M1007,工作表1!$A$3:$B$1000,2,FALSE)</f>
        <v>2.875</v>
      </c>
      <c r="S1007" t="str">
        <f>VLOOKUP(M1007,工作表1!$A$3:$C$1000,3,FALSE)</f>
        <v>2029/4/30</v>
      </c>
      <c r="T1007">
        <f t="shared" si="502"/>
        <v>2.6570499999999999</v>
      </c>
      <c r="U1007">
        <f t="shared" si="501"/>
        <v>0.21795000000000009</v>
      </c>
      <c r="V1007" s="43">
        <f t="shared" si="513"/>
        <v>44865</v>
      </c>
      <c r="W1007" s="43">
        <f t="shared" si="503"/>
        <v>44834</v>
      </c>
      <c r="X1007" s="45">
        <f t="shared" si="514"/>
        <v>0.76195355191256831</v>
      </c>
      <c r="Y1007" s="45">
        <f t="shared" si="515"/>
        <v>1.2030494423235272</v>
      </c>
      <c r="Z1007" s="47">
        <f t="shared" si="516"/>
        <v>100.74088453154455</v>
      </c>
      <c r="AA1007" s="47">
        <f t="shared" si="517"/>
        <v>120.48425609918679</v>
      </c>
      <c r="AB1007" s="45">
        <f t="shared" si="518"/>
        <v>2.7461000000000002</v>
      </c>
      <c r="AC1007" s="2" t="str">
        <f t="shared" si="504"/>
        <v>TY1</v>
      </c>
      <c r="AD1007">
        <f t="shared" si="505"/>
        <v>120.734375</v>
      </c>
      <c r="AE1007">
        <f t="shared" si="506"/>
        <v>120.796875</v>
      </c>
      <c r="AF1007" s="49">
        <f t="shared" si="533"/>
        <v>-6.25E-2</v>
      </c>
      <c r="AG1007" s="3">
        <f t="shared" si="519"/>
        <v>120.48425609918679</v>
      </c>
      <c r="AH1007">
        <f t="shared" si="520"/>
        <v>120.04081288062017</v>
      </c>
      <c r="AI1007" s="51">
        <f t="shared" si="521"/>
        <v>0.44344321856662816</v>
      </c>
      <c r="AJ1007" s="52">
        <f t="shared" si="522"/>
        <v>0.50594321856662816</v>
      </c>
      <c r="AK1007" s="2">
        <v>44777</v>
      </c>
      <c r="AL1007" t="str">
        <v>91282CEV</v>
      </c>
      <c r="AM1007">
        <v>-7.5164</v>
      </c>
      <c r="AN1007">
        <v>2.8384999999999998</v>
      </c>
      <c r="AO1007">
        <v>0.8538</v>
      </c>
      <c r="AP1007">
        <v>120.796875</v>
      </c>
      <c r="AQ1007">
        <f>VLOOKUP(AL1007,工作表1!$F$3:$G$1000,2,FALSE)</f>
        <v>3.25</v>
      </c>
      <c r="AR1007" t="str">
        <f>VLOOKUP(AL1007,工作表1!$F$3:$H$1000,3,FALSE)</f>
        <v>2029/6/30</v>
      </c>
      <c r="AS1007">
        <f t="shared" si="507"/>
        <v>2.6570499999999999</v>
      </c>
      <c r="AT1007">
        <f t="shared" si="508"/>
        <v>0.59295000000000009</v>
      </c>
      <c r="AU1007" s="43">
        <f t="shared" si="523"/>
        <v>44926</v>
      </c>
      <c r="AV1007" s="43">
        <f t="shared" si="509"/>
        <v>44925</v>
      </c>
      <c r="AW1007" s="45">
        <f t="shared" si="524"/>
        <v>0.31967213114754101</v>
      </c>
      <c r="AX1007" s="45">
        <f t="shared" si="525"/>
        <v>1.628576240736582</v>
      </c>
      <c r="AY1007" s="47">
        <f t="shared" si="526"/>
        <v>103.22876450208537</v>
      </c>
      <c r="AZ1007" s="47">
        <f t="shared" si="527"/>
        <v>120.04081288062017</v>
      </c>
      <c r="BA1007" s="43"/>
      <c r="BC1007" s="2">
        <v>44776</v>
      </c>
      <c r="BD1007" t="str">
        <v>912828YS</v>
      </c>
      <c r="BE1007">
        <v>23.4163</v>
      </c>
      <c r="BF1007">
        <v>1.1021300000000001</v>
      </c>
      <c r="BG1007">
        <v>0.77400000000000002</v>
      </c>
      <c r="BH1007">
        <v>120.140625</v>
      </c>
      <c r="BI1007">
        <f>VLOOKUP(BD1007,工作表1!$K$3:$L$1000,2,FALSE)</f>
        <v>1.75</v>
      </c>
      <c r="BJ1007" t="str">
        <f>VLOOKUP(BD1007,工作表1!$K$3:$M$1000,3,FALSE)</f>
        <v>2029/11/15</v>
      </c>
      <c r="BK1007">
        <f t="shared" si="510"/>
        <v>2.6512500000000001</v>
      </c>
      <c r="BL1007">
        <f t="shared" si="511"/>
        <v>-0.90125000000000011</v>
      </c>
      <c r="BM1007" s="43">
        <f t="shared" si="528"/>
        <v>44880</v>
      </c>
      <c r="BN1007" s="43">
        <f t="shared" si="512"/>
        <v>45016</v>
      </c>
      <c r="BO1007" s="45">
        <f t="shared" si="529"/>
        <v>0.38519021739130438</v>
      </c>
      <c r="BP1007" s="45">
        <f t="shared" si="530"/>
        <v>1.5310806283502085</v>
      </c>
      <c r="BQ1007" s="47">
        <f t="shared" si="531"/>
        <v>93.442459866931927</v>
      </c>
      <c r="BR1007" s="47">
        <f t="shared" si="532"/>
        <v>119.1716593342306</v>
      </c>
    </row>
    <row r="1008" spans="6:70" x14ac:dyDescent="0.25">
      <c r="F1008" s="2">
        <v>44797</v>
      </c>
      <c r="G1008">
        <v>2.9257499999999999</v>
      </c>
      <c r="H1008" s="43">
        <v>44825</v>
      </c>
      <c r="I1008">
        <v>3.6777000000000002</v>
      </c>
      <c r="L1008" s="2">
        <v>44776</v>
      </c>
      <c r="M1008" t="str">
        <v>91282CEM</v>
      </c>
      <c r="N1008">
        <v>-0.86909999999999998</v>
      </c>
      <c r="O1008">
        <v>2.4529399999999999</v>
      </c>
      <c r="P1008">
        <v>0.83379999999999999</v>
      </c>
      <c r="Q1008">
        <v>120.09375</v>
      </c>
      <c r="R1008">
        <f>VLOOKUP(M1008,工作表1!$A$3:$B$1000,2,FALSE)</f>
        <v>2.875</v>
      </c>
      <c r="S1008" t="str">
        <f>VLOOKUP(M1008,工作表1!$A$3:$C$1000,3,FALSE)</f>
        <v>2029/4/30</v>
      </c>
      <c r="T1008">
        <f t="shared" si="502"/>
        <v>2.6512500000000001</v>
      </c>
      <c r="U1008">
        <f t="shared" si="501"/>
        <v>0.22374999999999989</v>
      </c>
      <c r="V1008" s="43">
        <f t="shared" si="513"/>
        <v>44865</v>
      </c>
      <c r="W1008" s="43">
        <f t="shared" si="503"/>
        <v>44834</v>
      </c>
      <c r="X1008" s="45">
        <f t="shared" si="514"/>
        <v>0.75409836065573776</v>
      </c>
      <c r="Y1008" s="45">
        <f t="shared" si="515"/>
        <v>1.2030709633954637</v>
      </c>
      <c r="Z1008" s="47">
        <f t="shared" si="516"/>
        <v>100.17738708062855</v>
      </c>
      <c r="AA1008" s="47">
        <f t="shared" si="517"/>
        <v>119.80131578046515</v>
      </c>
      <c r="AB1008" s="45">
        <f t="shared" si="518"/>
        <v>2.7808999999999999</v>
      </c>
      <c r="AC1008" s="2" t="str">
        <f t="shared" si="504"/>
        <v>TY1</v>
      </c>
      <c r="AD1008">
        <f t="shared" si="505"/>
        <v>120.09375</v>
      </c>
      <c r="AE1008">
        <f t="shared" si="506"/>
        <v>120.140625</v>
      </c>
      <c r="AF1008" s="49">
        <f t="shared" si="533"/>
        <v>-4.6875E-2</v>
      </c>
      <c r="AG1008" s="3">
        <f t="shared" si="519"/>
        <v>119.80131578046515</v>
      </c>
      <c r="AH1008">
        <f t="shared" si="520"/>
        <v>119.35489757684496</v>
      </c>
      <c r="AI1008" s="51">
        <f t="shared" si="521"/>
        <v>0.44641820362018336</v>
      </c>
      <c r="AJ1008" s="52">
        <f t="shared" si="522"/>
        <v>0.49329320362018336</v>
      </c>
      <c r="AK1008" s="2">
        <v>44776</v>
      </c>
      <c r="AL1008" t="str">
        <v>91282CEV</v>
      </c>
      <c r="AM1008">
        <v>-8.3331999999999997</v>
      </c>
      <c r="AN1008">
        <v>2.89819</v>
      </c>
      <c r="AO1008">
        <v>0.8538</v>
      </c>
      <c r="AP1008">
        <v>120.140625</v>
      </c>
      <c r="AQ1008">
        <f>VLOOKUP(AL1008,工作表1!$F$3:$G$1000,2,FALSE)</f>
        <v>3.25</v>
      </c>
      <c r="AR1008" t="str">
        <f>VLOOKUP(AL1008,工作表1!$F$3:$H$1000,3,FALSE)</f>
        <v>2029/6/30</v>
      </c>
      <c r="AS1008">
        <f t="shared" si="507"/>
        <v>2.6512500000000001</v>
      </c>
      <c r="AT1008">
        <f t="shared" si="508"/>
        <v>0.59874999999999989</v>
      </c>
      <c r="AU1008" s="43">
        <f t="shared" si="523"/>
        <v>44926</v>
      </c>
      <c r="AV1008" s="43">
        <f t="shared" si="509"/>
        <v>44925</v>
      </c>
      <c r="AW1008" s="45">
        <f t="shared" si="524"/>
        <v>0.31079234972677594</v>
      </c>
      <c r="AX1008" s="45">
        <f t="shared" si="525"/>
        <v>1.6286005689048582</v>
      </c>
      <c r="AY1008" s="47">
        <f t="shared" si="526"/>
        <v>102.65053431366731</v>
      </c>
      <c r="AZ1008" s="47">
        <f t="shared" si="527"/>
        <v>119.35489757684496</v>
      </c>
      <c r="BA1008" s="43"/>
      <c r="BC1008" s="2">
        <v>44775</v>
      </c>
      <c r="BD1008" t="str">
        <v>912828YS</v>
      </c>
      <c r="BE1008">
        <v>23.570799999999998</v>
      </c>
      <c r="BF1008">
        <v>1.09945</v>
      </c>
      <c r="BG1008">
        <v>0.77400000000000002</v>
      </c>
      <c r="BH1008">
        <v>120.15625</v>
      </c>
      <c r="BI1008">
        <f>VLOOKUP(BD1008,工作表1!$K$3:$L$1000,2,FALSE)</f>
        <v>1.75</v>
      </c>
      <c r="BJ1008" t="str">
        <f>VLOOKUP(BD1008,工作表1!$K$3:$M$1000,3,FALSE)</f>
        <v>2029/11/15</v>
      </c>
      <c r="BK1008">
        <f t="shared" si="510"/>
        <v>2.6274999999999999</v>
      </c>
      <c r="BL1008">
        <f t="shared" si="511"/>
        <v>-0.87749999999999995</v>
      </c>
      <c r="BM1008" s="43">
        <f t="shared" si="528"/>
        <v>44880</v>
      </c>
      <c r="BN1008" s="43">
        <f t="shared" si="512"/>
        <v>45016</v>
      </c>
      <c r="BO1008" s="45">
        <f t="shared" si="529"/>
        <v>0.38043478260869562</v>
      </c>
      <c r="BP1008" s="45">
        <f t="shared" si="530"/>
        <v>1.5311197141155448</v>
      </c>
      <c r="BQ1008" s="47">
        <f t="shared" si="531"/>
        <v>93.458085647302042</v>
      </c>
      <c r="BR1008" s="47">
        <f t="shared" si="532"/>
        <v>119.16488476372014</v>
      </c>
    </row>
    <row r="1009" spans="6:70" x14ac:dyDescent="0.25">
      <c r="F1009" s="2">
        <v>44796</v>
      </c>
      <c r="G1009">
        <v>2.883</v>
      </c>
      <c r="H1009" s="43">
        <v>44824</v>
      </c>
      <c r="I1009">
        <v>3.6854</v>
      </c>
      <c r="L1009" s="2">
        <v>44775</v>
      </c>
      <c r="M1009" t="str">
        <v>91282CEM</v>
      </c>
      <c r="N1009">
        <v>0.25969999999999999</v>
      </c>
      <c r="O1009">
        <v>2.23312</v>
      </c>
      <c r="P1009">
        <v>0.83379999999999999</v>
      </c>
      <c r="Q1009">
        <v>120.125</v>
      </c>
      <c r="R1009">
        <f>VLOOKUP(M1009,工作表1!$A$3:$B$1000,2,FALSE)</f>
        <v>2.875</v>
      </c>
      <c r="S1009" t="str">
        <f>VLOOKUP(M1009,工作表1!$A$3:$C$1000,3,FALSE)</f>
        <v>2029/4/30</v>
      </c>
      <c r="T1009">
        <f t="shared" si="502"/>
        <v>2.6274999999999999</v>
      </c>
      <c r="U1009">
        <f t="shared" si="501"/>
        <v>0.24750000000000005</v>
      </c>
      <c r="V1009" s="43">
        <f t="shared" si="513"/>
        <v>44865</v>
      </c>
      <c r="W1009" s="43">
        <f t="shared" si="503"/>
        <v>44834</v>
      </c>
      <c r="X1009" s="45">
        <f t="shared" si="514"/>
        <v>0.74624316939890711</v>
      </c>
      <c r="Y1009" s="45">
        <f t="shared" si="515"/>
        <v>1.2030924844674002</v>
      </c>
      <c r="Z1009" s="47">
        <f t="shared" si="516"/>
        <v>100.24121247017209</v>
      </c>
      <c r="AA1009" s="47">
        <f t="shared" si="517"/>
        <v>119.86723450922838</v>
      </c>
      <c r="AB1009" s="45">
        <f t="shared" si="518"/>
        <v>2.8182</v>
      </c>
      <c r="AC1009" s="2" t="str">
        <f t="shared" si="504"/>
        <v>TY1</v>
      </c>
      <c r="AD1009">
        <f t="shared" si="505"/>
        <v>120.125</v>
      </c>
      <c r="AE1009">
        <f t="shared" si="506"/>
        <v>120.15625</v>
      </c>
      <c r="AF1009" s="49">
        <f t="shared" si="533"/>
        <v>-3.125E-2</v>
      </c>
      <c r="AG1009" s="3">
        <f t="shared" si="519"/>
        <v>119.86723450922838</v>
      </c>
      <c r="AH1009">
        <f t="shared" si="520"/>
        <v>119.3743091721707</v>
      </c>
      <c r="AI1009" s="51">
        <f t="shared" si="521"/>
        <v>0.49292533705768449</v>
      </c>
      <c r="AJ1009" s="52">
        <f t="shared" si="522"/>
        <v>0.52417533705768449</v>
      </c>
      <c r="AK1009" s="2">
        <v>44775</v>
      </c>
      <c r="AL1009" t="str">
        <v>91282CEV</v>
      </c>
      <c r="AM1009">
        <v>-7.8305999999999996</v>
      </c>
      <c r="AN1009">
        <v>2.8570799999999998</v>
      </c>
      <c r="AO1009">
        <v>0.8538</v>
      </c>
      <c r="AP1009">
        <v>120.15625</v>
      </c>
      <c r="AQ1009">
        <f>VLOOKUP(AL1009,工作表1!$F$3:$G$1000,2,FALSE)</f>
        <v>3.25</v>
      </c>
      <c r="AR1009" t="str">
        <f>VLOOKUP(AL1009,工作表1!$F$3:$H$1000,3,FALSE)</f>
        <v>2029/6/30</v>
      </c>
      <c r="AS1009">
        <f t="shared" si="507"/>
        <v>2.6274999999999999</v>
      </c>
      <c r="AT1009">
        <f t="shared" si="508"/>
        <v>0.62250000000000005</v>
      </c>
      <c r="AU1009" s="43">
        <f t="shared" si="523"/>
        <v>44926</v>
      </c>
      <c r="AV1009" s="43">
        <f t="shared" si="509"/>
        <v>44925</v>
      </c>
      <c r="AW1009" s="45">
        <f t="shared" si="524"/>
        <v>0.30191256830601093</v>
      </c>
      <c r="AX1009" s="45">
        <f t="shared" si="525"/>
        <v>1.6286248970731341</v>
      </c>
      <c r="AY1009" s="47">
        <f t="shared" si="526"/>
        <v>102.6819737594794</v>
      </c>
      <c r="AZ1009" s="47">
        <f t="shared" si="527"/>
        <v>119.3743091721707</v>
      </c>
      <c r="BA1009" s="43"/>
      <c r="BC1009" s="2">
        <v>44774</v>
      </c>
      <c r="BD1009" t="str">
        <v>912828YS</v>
      </c>
      <c r="BE1009">
        <v>26.0123</v>
      </c>
      <c r="BF1009">
        <v>0.99524000000000001</v>
      </c>
      <c r="BG1009">
        <v>0.77400000000000002</v>
      </c>
      <c r="BH1009">
        <v>121.390625</v>
      </c>
      <c r="BI1009">
        <f>VLOOKUP(BD1009,工作表1!$K$3:$L$1000,2,FALSE)</f>
        <v>1.75</v>
      </c>
      <c r="BJ1009" t="str">
        <f>VLOOKUP(BD1009,工作表1!$K$3:$M$1000,3,FALSE)</f>
        <v>2029/11/15</v>
      </c>
      <c r="BK1009">
        <f t="shared" si="510"/>
        <v>2.5965500000000001</v>
      </c>
      <c r="BL1009">
        <f t="shared" si="511"/>
        <v>-0.84655000000000014</v>
      </c>
      <c r="BM1009" s="43">
        <f t="shared" si="528"/>
        <v>44880</v>
      </c>
      <c r="BN1009" s="43">
        <f t="shared" si="512"/>
        <v>45016</v>
      </c>
      <c r="BO1009" s="45">
        <f t="shared" si="529"/>
        <v>0.37567934782608697</v>
      </c>
      <c r="BP1009" s="45">
        <f t="shared" si="530"/>
        <v>1.5311587998808813</v>
      </c>
      <c r="BQ1009" s="47">
        <f t="shared" si="531"/>
        <v>94.469422049689754</v>
      </c>
      <c r="BR1009" s="47">
        <f t="shared" si="532"/>
        <v>120.43816016423443</v>
      </c>
    </row>
    <row r="1010" spans="6:70" x14ac:dyDescent="0.25">
      <c r="F1010" s="2">
        <v>44795</v>
      </c>
      <c r="G1010">
        <v>2.8834499999999998</v>
      </c>
      <c r="H1010" s="43">
        <v>44823</v>
      </c>
      <c r="I1010">
        <v>3.6118999999999999</v>
      </c>
      <c r="L1010" s="2">
        <v>44774</v>
      </c>
      <c r="M1010" t="str">
        <v>91282CEM</v>
      </c>
      <c r="N1010">
        <v>-0.1066</v>
      </c>
      <c r="O1010">
        <v>2.30193</v>
      </c>
      <c r="P1010">
        <v>0.83379999999999999</v>
      </c>
      <c r="Q1010">
        <v>121.359375</v>
      </c>
      <c r="R1010">
        <f>VLOOKUP(M1010,工作表1!$A$3:$B$1000,2,FALSE)</f>
        <v>2.875</v>
      </c>
      <c r="S1010" t="str">
        <f>VLOOKUP(M1010,工作表1!$A$3:$C$1000,3,FALSE)</f>
        <v>2029/4/30</v>
      </c>
      <c r="T1010">
        <f t="shared" si="502"/>
        <v>2.5965500000000001</v>
      </c>
      <c r="U1010">
        <f t="shared" si="501"/>
        <v>0.27844999999999986</v>
      </c>
      <c r="V1010" s="43">
        <f t="shared" si="513"/>
        <v>44865</v>
      </c>
      <c r="W1010" s="43">
        <f t="shared" si="503"/>
        <v>44834</v>
      </c>
      <c r="X1010" s="45">
        <f t="shared" si="514"/>
        <v>0.73838797814207657</v>
      </c>
      <c r="Y1010" s="45">
        <f t="shared" si="515"/>
        <v>1.2031140055393368</v>
      </c>
      <c r="Z1010" s="47">
        <f t="shared" si="516"/>
        <v>101.24335195583636</v>
      </c>
      <c r="AA1010" s="47">
        <f t="shared" si="517"/>
        <v>121.05692650697252</v>
      </c>
      <c r="AB1010" s="45">
        <f t="shared" si="518"/>
        <v>2.6175999999999999</v>
      </c>
      <c r="AC1010" s="2" t="str">
        <f t="shared" si="504"/>
        <v>TY1</v>
      </c>
      <c r="AD1010">
        <f t="shared" si="505"/>
        <v>121.359375</v>
      </c>
      <c r="AE1010">
        <f t="shared" si="506"/>
        <v>121.390625</v>
      </c>
      <c r="AF1010" s="49">
        <f t="shared" si="533"/>
        <v>-3.125E-2</v>
      </c>
      <c r="AG1010" s="3">
        <f t="shared" si="519"/>
        <v>121.05692650697252</v>
      </c>
      <c r="AH1010">
        <f t="shared" si="520"/>
        <v>120.54165251375312</v>
      </c>
      <c r="AI1010" s="51">
        <f t="shared" si="521"/>
        <v>0.51527399321939527</v>
      </c>
      <c r="AJ1010" s="52">
        <f t="shared" si="522"/>
        <v>0.54652399321939527</v>
      </c>
      <c r="AK1010" s="2">
        <v>44774</v>
      </c>
      <c r="AL1010" t="str">
        <v>91282CEV</v>
      </c>
      <c r="AM1010">
        <v>-8.3283000000000005</v>
      </c>
      <c r="AN1010">
        <v>2.8825400000000001</v>
      </c>
      <c r="AO1010">
        <v>0.8538</v>
      </c>
      <c r="AP1010">
        <v>121.390625</v>
      </c>
      <c r="AQ1010">
        <f>VLOOKUP(AL1010,工作表1!$F$3:$G$1000,2,FALSE)</f>
        <v>3.25</v>
      </c>
      <c r="AR1010" t="str">
        <f>VLOOKUP(AL1010,工作表1!$F$3:$H$1000,3,FALSE)</f>
        <v>2029/6/30</v>
      </c>
      <c r="AS1010">
        <f t="shared" si="507"/>
        <v>2.5965500000000001</v>
      </c>
      <c r="AT1010">
        <f t="shared" si="508"/>
        <v>0.65344999999999986</v>
      </c>
      <c r="AU1010" s="43">
        <f t="shared" si="523"/>
        <v>44926</v>
      </c>
      <c r="AV1010" s="43">
        <f t="shared" si="509"/>
        <v>44925</v>
      </c>
      <c r="AW1010" s="45">
        <f t="shared" si="524"/>
        <v>0.29303278688524592</v>
      </c>
      <c r="AX1010" s="45">
        <f t="shared" si="525"/>
        <v>1.6286492252414102</v>
      </c>
      <c r="AY1010" s="47">
        <f t="shared" si="526"/>
        <v>103.6966492746899</v>
      </c>
      <c r="AZ1010" s="47">
        <f t="shared" si="527"/>
        <v>120.54165251375312</v>
      </c>
      <c r="BA1010" s="43"/>
      <c r="BC1010" s="2">
        <v>44771</v>
      </c>
      <c r="BD1010" t="str">
        <v>912828YS</v>
      </c>
      <c r="BE1010">
        <v>25.804400000000001</v>
      </c>
      <c r="BF1010">
        <v>1.0160199999999999</v>
      </c>
      <c r="BG1010">
        <v>0.77400000000000002</v>
      </c>
      <c r="BH1010">
        <v>121.140625</v>
      </c>
      <c r="BI1010">
        <f>VLOOKUP(BD1010,工作表1!$K$3:$L$1000,2,FALSE)</f>
        <v>1.75</v>
      </c>
      <c r="BJ1010" t="str">
        <f>VLOOKUP(BD1010,工作表1!$K$3:$M$1000,3,FALSE)</f>
        <v>2029/11/15</v>
      </c>
      <c r="BK1010">
        <f t="shared" si="510"/>
        <v>2.5988000000000002</v>
      </c>
      <c r="BL1010">
        <f t="shared" si="511"/>
        <v>-0.84880000000000022</v>
      </c>
      <c r="BM1010" s="43">
        <f t="shared" si="528"/>
        <v>44880</v>
      </c>
      <c r="BN1010" s="43">
        <f t="shared" si="512"/>
        <v>45016</v>
      </c>
      <c r="BO1010" s="45">
        <f t="shared" si="529"/>
        <v>0.37092391304347827</v>
      </c>
      <c r="BP1010" s="45">
        <f t="shared" si="530"/>
        <v>1.5311978856462181</v>
      </c>
      <c r="BQ1010" s="47">
        <f t="shared" si="531"/>
        <v>94.266071674183081</v>
      </c>
      <c r="BR1010" s="47">
        <f t="shared" si="532"/>
        <v>120.17068499038044</v>
      </c>
    </row>
    <row r="1011" spans="6:70" x14ac:dyDescent="0.25">
      <c r="F1011" s="2">
        <v>44792</v>
      </c>
      <c r="G1011">
        <v>2.8370000000000002</v>
      </c>
      <c r="H1011" s="43">
        <v>44820</v>
      </c>
      <c r="I1011">
        <v>3.5596999999999999</v>
      </c>
      <c r="L1011" s="2">
        <v>44771</v>
      </c>
      <c r="M1011" t="str">
        <v>91282CEM</v>
      </c>
      <c r="N1011">
        <v>0.2122</v>
      </c>
      <c r="O1011">
        <v>2.2509199999999998</v>
      </c>
      <c r="P1011">
        <v>0.83379999999999999</v>
      </c>
      <c r="Q1011">
        <v>121.140625</v>
      </c>
      <c r="R1011">
        <f>VLOOKUP(M1011,工作表1!$A$3:$B$1000,2,FALSE)</f>
        <v>2.875</v>
      </c>
      <c r="S1011" t="str">
        <f>VLOOKUP(M1011,工作表1!$A$3:$C$1000,3,FALSE)</f>
        <v>2029/4/30</v>
      </c>
      <c r="T1011">
        <f t="shared" si="502"/>
        <v>2.5988000000000002</v>
      </c>
      <c r="U1011">
        <f t="shared" si="501"/>
        <v>0.27619999999999978</v>
      </c>
      <c r="V1011" s="43">
        <f t="shared" si="513"/>
        <v>44865</v>
      </c>
      <c r="W1011" s="43">
        <f t="shared" si="503"/>
        <v>44834</v>
      </c>
      <c r="X1011" s="45">
        <f t="shared" si="514"/>
        <v>0.73053278688524592</v>
      </c>
      <c r="Y1011" s="45">
        <f t="shared" si="515"/>
        <v>1.2031355266112733</v>
      </c>
      <c r="Z1011" s="47">
        <f t="shared" si="516"/>
        <v>101.0722781169577</v>
      </c>
      <c r="AA1011" s="47">
        <f t="shared" si="517"/>
        <v>120.84598053919251</v>
      </c>
      <c r="AB1011" s="45">
        <f t="shared" si="518"/>
        <v>2.6791999999999998</v>
      </c>
      <c r="AC1011" s="2" t="str">
        <f t="shared" si="504"/>
        <v>TY1</v>
      </c>
      <c r="AD1011">
        <f t="shared" si="505"/>
        <v>121.140625</v>
      </c>
      <c r="AE1011">
        <f t="shared" si="506"/>
        <v>121.140625</v>
      </c>
      <c r="AF1011" s="49">
        <f t="shared" si="533"/>
        <v>0</v>
      </c>
      <c r="AG1011" s="3">
        <f t="shared" si="519"/>
        <v>120.84598053919251</v>
      </c>
      <c r="AH1011">
        <f t="shared" si="520"/>
        <v>120.31793772067672</v>
      </c>
      <c r="AI1011" s="51">
        <f t="shared" si="521"/>
        <v>0.52804281851578594</v>
      </c>
      <c r="AJ1011" s="52">
        <f t="shared" si="522"/>
        <v>0.52804281851578594</v>
      </c>
      <c r="AK1011" s="2">
        <v>44771</v>
      </c>
      <c r="AL1011" t="str">
        <v>91282CEV</v>
      </c>
      <c r="AM1011">
        <v>-7.5182000000000002</v>
      </c>
      <c r="AN1011">
        <v>2.8295499999999998</v>
      </c>
      <c r="AO1011">
        <v>0.8538</v>
      </c>
      <c r="AP1011">
        <v>121.140625</v>
      </c>
      <c r="AQ1011">
        <f>VLOOKUP(AL1011,工作表1!$F$3:$G$1000,2,FALSE)</f>
        <v>3.25</v>
      </c>
      <c r="AR1011" t="str">
        <f>VLOOKUP(AL1011,工作表1!$F$3:$H$1000,3,FALSE)</f>
        <v>2029/6/30</v>
      </c>
      <c r="AS1011">
        <f t="shared" si="507"/>
        <v>2.5988000000000002</v>
      </c>
      <c r="AT1011">
        <f t="shared" si="508"/>
        <v>0.65119999999999978</v>
      </c>
      <c r="AU1011" s="43">
        <f t="shared" si="523"/>
        <v>44926</v>
      </c>
      <c r="AV1011" s="43">
        <f t="shared" si="509"/>
        <v>44925</v>
      </c>
      <c r="AW1011" s="45">
        <f t="shared" si="524"/>
        <v>0.28415300546448086</v>
      </c>
      <c r="AX1011" s="45">
        <f t="shared" si="525"/>
        <v>1.6286735534096866</v>
      </c>
      <c r="AY1011" s="47">
        <f t="shared" si="526"/>
        <v>103.50988574341758</v>
      </c>
      <c r="AZ1011" s="47">
        <f t="shared" si="527"/>
        <v>120.31793772067672</v>
      </c>
      <c r="BA1011" s="43"/>
      <c r="BC1011" s="2">
        <v>44770</v>
      </c>
      <c r="BD1011" t="str">
        <v>912828YS</v>
      </c>
      <c r="BE1011">
        <v>25.603899999999999</v>
      </c>
      <c r="BF1011">
        <v>1.03942</v>
      </c>
      <c r="BG1011">
        <v>0.77400000000000002</v>
      </c>
      <c r="BH1011">
        <v>120.96875</v>
      </c>
      <c r="BI1011">
        <f>VLOOKUP(BD1011,工作表1!$K$3:$L$1000,2,FALSE)</f>
        <v>1.75</v>
      </c>
      <c r="BJ1011" t="str">
        <f>VLOOKUP(BD1011,工作表1!$K$3:$M$1000,3,FALSE)</f>
        <v>2029/11/15</v>
      </c>
      <c r="BK1011">
        <f t="shared" si="510"/>
        <v>2.58725</v>
      </c>
      <c r="BL1011">
        <f t="shared" si="511"/>
        <v>-0.83725000000000005</v>
      </c>
      <c r="BM1011" s="43">
        <f t="shared" si="528"/>
        <v>44880</v>
      </c>
      <c r="BN1011" s="43">
        <f t="shared" si="512"/>
        <v>45016</v>
      </c>
      <c r="BO1011" s="45">
        <f t="shared" si="529"/>
        <v>0.35665760869565216</v>
      </c>
      <c r="BP1011" s="45">
        <f t="shared" si="530"/>
        <v>1.5313151429422274</v>
      </c>
      <c r="BQ1011" s="47">
        <f t="shared" si="531"/>
        <v>94.130626774138207</v>
      </c>
      <c r="BR1011" s="47">
        <f t="shared" si="532"/>
        <v>119.96545205255035</v>
      </c>
    </row>
    <row r="1012" spans="6:70" x14ac:dyDescent="0.25">
      <c r="F1012" s="2">
        <v>44791</v>
      </c>
      <c r="G1012">
        <v>2.81955</v>
      </c>
      <c r="H1012" s="43">
        <v>44819</v>
      </c>
      <c r="I1012">
        <v>3.5853000000000002</v>
      </c>
      <c r="L1012" s="2">
        <v>44770</v>
      </c>
      <c r="M1012" t="str">
        <v>91282CEM</v>
      </c>
      <c r="N1012">
        <v>0.2326</v>
      </c>
      <c r="O1012">
        <v>2.2491400000000001</v>
      </c>
      <c r="P1012">
        <v>0.83379999999999999</v>
      </c>
      <c r="Q1012">
        <v>120.984375</v>
      </c>
      <c r="R1012">
        <f>VLOOKUP(M1012,工作表1!$A$3:$B$1000,2,FALSE)</f>
        <v>2.875</v>
      </c>
      <c r="S1012" t="str">
        <f>VLOOKUP(M1012,工作表1!$A$3:$C$1000,3,FALSE)</f>
        <v>2029/4/30</v>
      </c>
      <c r="T1012">
        <f t="shared" si="502"/>
        <v>2.58725</v>
      </c>
      <c r="U1012">
        <f t="shared" si="501"/>
        <v>0.28774999999999995</v>
      </c>
      <c r="V1012" s="43">
        <f t="shared" si="513"/>
        <v>44865</v>
      </c>
      <c r="W1012" s="43">
        <f t="shared" si="503"/>
        <v>44834</v>
      </c>
      <c r="X1012" s="45">
        <f t="shared" si="514"/>
        <v>0.70696721311475408</v>
      </c>
      <c r="Y1012" s="45">
        <f t="shared" si="515"/>
        <v>1.2032000898270829</v>
      </c>
      <c r="Z1012" s="47">
        <f t="shared" si="516"/>
        <v>100.96013999510375</v>
      </c>
      <c r="AA1012" s="47">
        <f t="shared" si="517"/>
        <v>120.69042243290454</v>
      </c>
      <c r="AB1012" s="45">
        <f t="shared" si="518"/>
        <v>2.7042999999999999</v>
      </c>
      <c r="AC1012" s="2" t="str">
        <f t="shared" si="504"/>
        <v>TY1</v>
      </c>
      <c r="AD1012">
        <f t="shared" si="505"/>
        <v>120.984375</v>
      </c>
      <c r="AE1012">
        <f t="shared" si="506"/>
        <v>120.96875</v>
      </c>
      <c r="AF1012" s="49">
        <f t="shared" si="533"/>
        <v>1.5625E-2</v>
      </c>
      <c r="AG1012" s="3">
        <f t="shared" si="519"/>
        <v>120.69042243290454</v>
      </c>
      <c r="AH1012">
        <f t="shared" si="520"/>
        <v>120.14827310498629</v>
      </c>
      <c r="AI1012" s="51">
        <f t="shared" si="521"/>
        <v>0.54214932791825277</v>
      </c>
      <c r="AJ1012" s="52">
        <f t="shared" si="522"/>
        <v>0.52652432791825277</v>
      </c>
      <c r="AK1012" s="2">
        <v>44770</v>
      </c>
      <c r="AL1012" t="str">
        <v>91282CEV</v>
      </c>
      <c r="AM1012">
        <v>-7.593</v>
      </c>
      <c r="AN1012">
        <v>2.82517</v>
      </c>
      <c r="AO1012">
        <v>0.8538</v>
      </c>
      <c r="AP1012">
        <v>120.96875</v>
      </c>
      <c r="AQ1012">
        <f>VLOOKUP(AL1012,工作表1!$F$3:$G$1000,2,FALSE)</f>
        <v>3.25</v>
      </c>
      <c r="AR1012" t="str">
        <f>VLOOKUP(AL1012,工作表1!$F$3:$H$1000,3,FALSE)</f>
        <v>2029/6/30</v>
      </c>
      <c r="AS1012">
        <f t="shared" si="507"/>
        <v>2.58725</v>
      </c>
      <c r="AT1012">
        <f t="shared" si="508"/>
        <v>0.66274999999999995</v>
      </c>
      <c r="AU1012" s="43">
        <f t="shared" si="523"/>
        <v>44926</v>
      </c>
      <c r="AV1012" s="43">
        <f t="shared" si="509"/>
        <v>44925</v>
      </c>
      <c r="AW1012" s="45">
        <f t="shared" si="524"/>
        <v>0.25751366120218583</v>
      </c>
      <c r="AX1012" s="45">
        <f t="shared" si="525"/>
        <v>1.6287465379145145</v>
      </c>
      <c r="AY1012" s="47">
        <f t="shared" si="526"/>
        <v>103.38551190504337</v>
      </c>
      <c r="AZ1012" s="47">
        <f t="shared" si="527"/>
        <v>120.14827310498629</v>
      </c>
      <c r="BA1012" s="43"/>
      <c r="BC1012" s="2">
        <v>44769</v>
      </c>
      <c r="BD1012" t="str">
        <v>912828YS</v>
      </c>
      <c r="BE1012">
        <v>24.134399999999999</v>
      </c>
      <c r="BF1012">
        <v>1.1000700000000001</v>
      </c>
      <c r="BG1012">
        <v>0.77400000000000002</v>
      </c>
      <c r="BH1012">
        <v>120.40625</v>
      </c>
      <c r="BI1012">
        <f>VLOOKUP(BD1012,工作表1!$K$3:$L$1000,2,FALSE)</f>
        <v>1.75</v>
      </c>
      <c r="BJ1012" t="str">
        <f>VLOOKUP(BD1012,工作表1!$K$3:$M$1000,3,FALSE)</f>
        <v>2029/11/15</v>
      </c>
      <c r="BK1012">
        <f t="shared" si="510"/>
        <v>2.5855000000000001</v>
      </c>
      <c r="BL1012">
        <f t="shared" si="511"/>
        <v>-0.83550000000000013</v>
      </c>
      <c r="BM1012" s="43">
        <f t="shared" si="528"/>
        <v>44880</v>
      </c>
      <c r="BN1012" s="43">
        <f t="shared" si="512"/>
        <v>45016</v>
      </c>
      <c r="BO1012" s="45">
        <f t="shared" si="529"/>
        <v>0.35190217391304346</v>
      </c>
      <c r="BP1012" s="45">
        <f t="shared" si="530"/>
        <v>1.5313542287075641</v>
      </c>
      <c r="BQ1012" s="47">
        <f t="shared" si="531"/>
        <v>93.661432064469167</v>
      </c>
      <c r="BR1012" s="47">
        <f t="shared" si="532"/>
        <v>119.35097623163043</v>
      </c>
    </row>
    <row r="1013" spans="6:70" x14ac:dyDescent="0.25">
      <c r="F1013" s="2">
        <v>44790</v>
      </c>
      <c r="G1013">
        <v>2.7948499999999998</v>
      </c>
      <c r="H1013" s="43">
        <v>44818</v>
      </c>
      <c r="I1013">
        <v>3.528</v>
      </c>
      <c r="L1013" s="2">
        <v>44769</v>
      </c>
      <c r="M1013" t="str">
        <v>91282CEM</v>
      </c>
      <c r="N1013">
        <v>7.6700000000000004E-2</v>
      </c>
      <c r="O1013">
        <v>2.26667</v>
      </c>
      <c r="P1013">
        <v>0.83379999999999999</v>
      </c>
      <c r="Q1013">
        <v>120.421875</v>
      </c>
      <c r="R1013">
        <f>VLOOKUP(M1013,工作表1!$A$3:$B$1000,2,FALSE)</f>
        <v>2.875</v>
      </c>
      <c r="S1013" t="str">
        <f>VLOOKUP(M1013,工作表1!$A$3:$C$1000,3,FALSE)</f>
        <v>2029/4/30</v>
      </c>
      <c r="T1013">
        <f t="shared" si="502"/>
        <v>2.5855000000000001</v>
      </c>
      <c r="U1013">
        <f t="shared" si="501"/>
        <v>0.28949999999999987</v>
      </c>
      <c r="V1013" s="43">
        <f t="shared" si="513"/>
        <v>44865</v>
      </c>
      <c r="W1013" s="43">
        <f t="shared" si="503"/>
        <v>44834</v>
      </c>
      <c r="X1013" s="45">
        <f t="shared" si="514"/>
        <v>0.69911202185792343</v>
      </c>
      <c r="Y1013" s="45">
        <f t="shared" si="515"/>
        <v>1.2032216108990195</v>
      </c>
      <c r="Z1013" s="47">
        <f t="shared" si="516"/>
        <v>100.49136569381416</v>
      </c>
      <c r="AA1013" s="47">
        <f t="shared" si="517"/>
        <v>120.12158199779979</v>
      </c>
      <c r="AB1013" s="45">
        <f t="shared" si="518"/>
        <v>2.8346</v>
      </c>
      <c r="AC1013" s="2" t="str">
        <f t="shared" si="504"/>
        <v>TY1</v>
      </c>
      <c r="AD1013">
        <f t="shared" si="505"/>
        <v>120.421875</v>
      </c>
      <c r="AE1013">
        <f t="shared" si="506"/>
        <v>120.40625</v>
      </c>
      <c r="AF1013" s="49">
        <f t="shared" si="533"/>
        <v>1.5625E-2</v>
      </c>
      <c r="AG1013" s="3">
        <f t="shared" si="519"/>
        <v>120.12158199779979</v>
      </c>
      <c r="AH1013">
        <f t="shared" si="520"/>
        <v>119.59257730443585</v>
      </c>
      <c r="AI1013" s="51">
        <f t="shared" si="521"/>
        <v>0.52900469336394451</v>
      </c>
      <c r="AJ1013" s="52">
        <f t="shared" si="522"/>
        <v>0.51337969336394451</v>
      </c>
      <c r="AK1013" s="2">
        <v>44769</v>
      </c>
      <c r="AL1013" t="str">
        <v>91282CEV</v>
      </c>
      <c r="AM1013">
        <v>-7.5873999999999997</v>
      </c>
      <c r="AN1013">
        <v>2.8137799999999999</v>
      </c>
      <c r="AO1013">
        <v>0.8538</v>
      </c>
      <c r="AP1013">
        <v>120.40625</v>
      </c>
      <c r="AQ1013">
        <f>VLOOKUP(AL1013,工作表1!$F$3:$G$1000,2,FALSE)</f>
        <v>3.25</v>
      </c>
      <c r="AR1013" t="str">
        <f>VLOOKUP(AL1013,工作表1!$F$3:$H$1000,3,FALSE)</f>
        <v>2029/6/30</v>
      </c>
      <c r="AS1013">
        <f t="shared" si="507"/>
        <v>2.5855000000000001</v>
      </c>
      <c r="AT1013">
        <f t="shared" si="508"/>
        <v>0.66449999999999987</v>
      </c>
      <c r="AU1013" s="43">
        <f t="shared" si="523"/>
        <v>44926</v>
      </c>
      <c r="AV1013" s="43">
        <f t="shared" si="509"/>
        <v>44925</v>
      </c>
      <c r="AW1013" s="45">
        <f t="shared" si="524"/>
        <v>0.24863387978142076</v>
      </c>
      <c r="AX1013" s="45">
        <f t="shared" si="525"/>
        <v>1.6287708660827904</v>
      </c>
      <c r="AY1013" s="47">
        <f t="shared" si="526"/>
        <v>102.91702604514529</v>
      </c>
      <c r="AZ1013" s="47">
        <f t="shared" si="527"/>
        <v>119.59257730443585</v>
      </c>
      <c r="BA1013" s="43"/>
      <c r="BC1013" s="2">
        <v>44768</v>
      </c>
      <c r="BD1013" t="str">
        <v>912828YS</v>
      </c>
      <c r="BE1013">
        <v>9.7085000000000008</v>
      </c>
      <c r="BF1013">
        <v>1.1608799999999999</v>
      </c>
      <c r="BG1013">
        <v>0.77400000000000002</v>
      </c>
      <c r="BH1013">
        <v>119.84375</v>
      </c>
      <c r="BI1013">
        <f>VLOOKUP(BD1013,工作表1!$K$3:$L$1000,2,FALSE)</f>
        <v>1.75</v>
      </c>
      <c r="BJ1013" t="str">
        <f>VLOOKUP(BD1013,工作表1!$K$3:$M$1000,3,FALSE)</f>
        <v>2029/11/15</v>
      </c>
      <c r="BK1013">
        <f t="shared" si="510"/>
        <v>2.5979999999999999</v>
      </c>
      <c r="BL1013">
        <f t="shared" si="511"/>
        <v>-0.84799999999999986</v>
      </c>
      <c r="BM1013" s="43">
        <f t="shared" si="528"/>
        <v>44880</v>
      </c>
      <c r="BN1013" s="43">
        <f t="shared" si="512"/>
        <v>45016</v>
      </c>
      <c r="BO1013" s="45">
        <f t="shared" si="529"/>
        <v>0.34714673913043476</v>
      </c>
      <c r="BP1013" s="45">
        <f t="shared" si="530"/>
        <v>1.5313933144729006</v>
      </c>
      <c r="BQ1013" s="47">
        <f t="shared" si="531"/>
        <v>93.192242036321076</v>
      </c>
      <c r="BR1013" s="47">
        <f t="shared" si="532"/>
        <v>118.74912578878811</v>
      </c>
    </row>
    <row r="1014" spans="6:70" x14ac:dyDescent="0.25">
      <c r="F1014" s="2">
        <v>44789</v>
      </c>
      <c r="G1014">
        <v>2.7805</v>
      </c>
      <c r="H1014" s="43">
        <v>44817</v>
      </c>
      <c r="I1014">
        <v>3.5150000000000001</v>
      </c>
      <c r="L1014" s="2">
        <v>44768</v>
      </c>
      <c r="M1014" t="str">
        <v>91282CEM</v>
      </c>
      <c r="N1014">
        <v>-3.7686000000000002</v>
      </c>
      <c r="O1014">
        <v>2.2835999999999999</v>
      </c>
      <c r="P1014">
        <v>0.83379999999999999</v>
      </c>
      <c r="Q1014">
        <v>119.859375</v>
      </c>
      <c r="R1014">
        <f>VLOOKUP(M1014,工作表1!$A$3:$B$1000,2,FALSE)</f>
        <v>2.875</v>
      </c>
      <c r="S1014" t="str">
        <f>VLOOKUP(M1014,工作表1!$A$3:$C$1000,3,FALSE)</f>
        <v>2029/4/30</v>
      </c>
      <c r="T1014">
        <f t="shared" si="502"/>
        <v>2.5979999999999999</v>
      </c>
      <c r="U1014">
        <f t="shared" si="501"/>
        <v>0.27700000000000014</v>
      </c>
      <c r="V1014" s="43">
        <f t="shared" si="513"/>
        <v>44865</v>
      </c>
      <c r="W1014" s="43">
        <f t="shared" si="503"/>
        <v>44834</v>
      </c>
      <c r="X1014" s="45">
        <f t="shared" si="514"/>
        <v>0.69125683060109289</v>
      </c>
      <c r="Y1014" s="45">
        <f t="shared" si="515"/>
        <v>1.203243131970956</v>
      </c>
      <c r="Z1014" s="47">
        <f t="shared" si="516"/>
        <v>100.02269552174066</v>
      </c>
      <c r="AA1014" s="47">
        <f t="shared" si="517"/>
        <v>119.55594055964936</v>
      </c>
      <c r="AB1014" s="45">
        <f t="shared" si="518"/>
        <v>2.8864999999999998</v>
      </c>
      <c r="AC1014" s="2" t="str">
        <f t="shared" si="504"/>
        <v>TY1</v>
      </c>
      <c r="AD1014">
        <f t="shared" si="505"/>
        <v>119.859375</v>
      </c>
      <c r="AE1014">
        <f t="shared" si="506"/>
        <v>119.84375</v>
      </c>
      <c r="AF1014" s="49">
        <f t="shared" si="533"/>
        <v>1.5625E-2</v>
      </c>
      <c r="AG1014" s="3">
        <f t="shared" si="519"/>
        <v>119.55594055964936</v>
      </c>
      <c r="AH1014">
        <f t="shared" si="520"/>
        <v>118.9884717091301</v>
      </c>
      <c r="AI1014" s="51">
        <f t="shared" si="521"/>
        <v>0.56746885051926199</v>
      </c>
      <c r="AJ1014" s="52">
        <f t="shared" si="522"/>
        <v>0.55184385051926199</v>
      </c>
      <c r="AK1014" s="2">
        <v>44768</v>
      </c>
      <c r="AL1014" t="str">
        <v>91282CEV</v>
      </c>
      <c r="AM1014">
        <v>-18.123899999999999</v>
      </c>
      <c r="AN1014">
        <v>2.9093300000000002</v>
      </c>
      <c r="AO1014">
        <v>0.8538</v>
      </c>
      <c r="AP1014">
        <v>119.84375</v>
      </c>
      <c r="AQ1014">
        <f>VLOOKUP(AL1014,工作表1!$F$3:$G$1000,2,FALSE)</f>
        <v>3.25</v>
      </c>
      <c r="AR1014" t="str">
        <f>VLOOKUP(AL1014,工作表1!$F$3:$H$1000,3,FALSE)</f>
        <v>2029/6/30</v>
      </c>
      <c r="AS1014">
        <f t="shared" si="507"/>
        <v>2.5979999999999999</v>
      </c>
      <c r="AT1014">
        <f t="shared" si="508"/>
        <v>0.65200000000000014</v>
      </c>
      <c r="AU1014" s="43">
        <f t="shared" si="523"/>
        <v>44926</v>
      </c>
      <c r="AV1014" s="43">
        <f t="shared" si="509"/>
        <v>44925</v>
      </c>
      <c r="AW1014" s="45">
        <f t="shared" si="524"/>
        <v>0.23975409836065573</v>
      </c>
      <c r="AX1014" s="45">
        <f t="shared" si="525"/>
        <v>1.6287951942510666</v>
      </c>
      <c r="AY1014" s="47">
        <f t="shared" si="526"/>
        <v>102.40104262470733</v>
      </c>
      <c r="AZ1014" s="47">
        <f t="shared" si="527"/>
        <v>118.9884717091301</v>
      </c>
      <c r="BA1014" s="43"/>
      <c r="BC1014" s="2">
        <v>44767</v>
      </c>
      <c r="BD1014" t="str">
        <v>912828YS</v>
      </c>
      <c r="BE1014">
        <v>10.2012</v>
      </c>
      <c r="BF1014">
        <v>1.11876</v>
      </c>
      <c r="BG1014">
        <v>0.77400000000000002</v>
      </c>
      <c r="BH1014">
        <v>119.5625</v>
      </c>
      <c r="BI1014">
        <f>VLOOKUP(BD1014,工作表1!$K$3:$L$1000,2,FALSE)</f>
        <v>1.75</v>
      </c>
      <c r="BJ1014" t="str">
        <f>VLOOKUP(BD1014,工作表1!$K$3:$M$1000,3,FALSE)</f>
        <v>2029/11/15</v>
      </c>
      <c r="BK1014">
        <f t="shared" si="510"/>
        <v>2.5819999999999999</v>
      </c>
      <c r="BL1014">
        <f t="shared" si="511"/>
        <v>-0.83199999999999985</v>
      </c>
      <c r="BM1014" s="43">
        <f t="shared" si="528"/>
        <v>44880</v>
      </c>
      <c r="BN1014" s="43">
        <f t="shared" si="512"/>
        <v>45016</v>
      </c>
      <c r="BO1014" s="45">
        <f t="shared" si="529"/>
        <v>0.34239130434782611</v>
      </c>
      <c r="BP1014" s="45">
        <f t="shared" si="530"/>
        <v>1.5314324002382371</v>
      </c>
      <c r="BQ1014" s="47">
        <f t="shared" si="531"/>
        <v>92.999426451661421</v>
      </c>
      <c r="BR1014" s="47">
        <f t="shared" si="532"/>
        <v>118.47907192811573</v>
      </c>
    </row>
    <row r="1015" spans="6:70" x14ac:dyDescent="0.25">
      <c r="F1015" s="2">
        <v>44788</v>
      </c>
      <c r="G1015">
        <v>2.7652999999999999</v>
      </c>
      <c r="H1015" s="43">
        <v>44816</v>
      </c>
      <c r="I1015">
        <v>3.4272999999999998</v>
      </c>
      <c r="L1015" s="2">
        <v>44767</v>
      </c>
      <c r="M1015" t="str">
        <v>91282CEM</v>
      </c>
      <c r="N1015">
        <v>-4.0838000000000001</v>
      </c>
      <c r="O1015">
        <v>2.30938</v>
      </c>
      <c r="P1015">
        <v>0.83379999999999999</v>
      </c>
      <c r="Q1015">
        <v>119.65625</v>
      </c>
      <c r="R1015">
        <f>VLOOKUP(M1015,工作表1!$A$3:$B$1000,2,FALSE)</f>
        <v>2.875</v>
      </c>
      <c r="S1015" t="str">
        <f>VLOOKUP(M1015,工作表1!$A$3:$C$1000,3,FALSE)</f>
        <v>2029/4/30</v>
      </c>
      <c r="T1015">
        <f t="shared" si="502"/>
        <v>2.5819999999999999</v>
      </c>
      <c r="U1015">
        <f t="shared" si="501"/>
        <v>0.29300000000000015</v>
      </c>
      <c r="V1015" s="43">
        <f t="shared" si="513"/>
        <v>44865</v>
      </c>
      <c r="W1015" s="43">
        <f t="shared" si="503"/>
        <v>44834</v>
      </c>
      <c r="X1015" s="45">
        <f t="shared" si="514"/>
        <v>0.68340163934426224</v>
      </c>
      <c r="Y1015" s="45">
        <f t="shared" si="515"/>
        <v>1.2032646530428925</v>
      </c>
      <c r="Z1015" s="47">
        <f t="shared" si="516"/>
        <v>99.837857458878119</v>
      </c>
      <c r="AA1015" s="47">
        <f t="shared" si="517"/>
        <v>119.32452382005424</v>
      </c>
      <c r="AB1015" s="45">
        <f t="shared" si="518"/>
        <v>2.8719000000000001</v>
      </c>
      <c r="AC1015" s="2" t="str">
        <f t="shared" si="504"/>
        <v>TY1</v>
      </c>
      <c r="AD1015">
        <f t="shared" si="505"/>
        <v>119.65625</v>
      </c>
      <c r="AE1015">
        <f t="shared" si="506"/>
        <v>119.5625</v>
      </c>
      <c r="AF1015" s="49">
        <f t="shared" si="533"/>
        <v>9.375E-2</v>
      </c>
      <c r="AG1015" s="3">
        <f t="shared" si="519"/>
        <v>119.32452382005424</v>
      </c>
      <c r="AH1015">
        <f t="shared" si="520"/>
        <v>118.7558243179778</v>
      </c>
      <c r="AI1015" s="51">
        <f t="shared" si="521"/>
        <v>0.56869950207644138</v>
      </c>
      <c r="AJ1015" s="52">
        <f t="shared" si="522"/>
        <v>0.47494950207644138</v>
      </c>
      <c r="AK1015" s="2">
        <v>44767</v>
      </c>
      <c r="AL1015" t="str">
        <v>91282CEV</v>
      </c>
      <c r="AM1015">
        <v>-16.385400000000001</v>
      </c>
      <c r="AN1015">
        <v>2.76288</v>
      </c>
      <c r="AO1015">
        <v>0.8538</v>
      </c>
      <c r="AP1015">
        <v>119.5625</v>
      </c>
      <c r="AQ1015">
        <f>VLOOKUP(AL1015,工作表1!$F$3:$G$1000,2,FALSE)</f>
        <v>3.25</v>
      </c>
      <c r="AR1015" t="str">
        <f>VLOOKUP(AL1015,工作表1!$F$3:$H$1000,3,FALSE)</f>
        <v>2029/6/30</v>
      </c>
      <c r="AS1015">
        <f t="shared" si="507"/>
        <v>2.5819999999999999</v>
      </c>
      <c r="AT1015">
        <f t="shared" si="508"/>
        <v>0.66800000000000015</v>
      </c>
      <c r="AU1015" s="43">
        <f t="shared" si="523"/>
        <v>44926</v>
      </c>
      <c r="AV1015" s="43">
        <f t="shared" si="509"/>
        <v>44925</v>
      </c>
      <c r="AW1015" s="45">
        <f t="shared" si="524"/>
        <v>0.23087431693989069</v>
      </c>
      <c r="AX1015" s="45">
        <f t="shared" si="525"/>
        <v>1.6288195224193429</v>
      </c>
      <c r="AY1015" s="47">
        <f t="shared" si="526"/>
        <v>102.21456994119781</v>
      </c>
      <c r="AZ1015" s="47">
        <f t="shared" si="527"/>
        <v>118.7558243179778</v>
      </c>
      <c r="BA1015" s="43"/>
      <c r="BC1015" s="2">
        <v>44764</v>
      </c>
      <c r="BD1015" t="str">
        <v>912828YS</v>
      </c>
      <c r="BE1015">
        <v>10.654999999999999</v>
      </c>
      <c r="BF1015">
        <v>1.0668</v>
      </c>
      <c r="BG1015">
        <v>0.77400000000000002</v>
      </c>
      <c r="BH1015">
        <v>119.78125</v>
      </c>
      <c r="BI1015">
        <f>VLOOKUP(BD1015,工作表1!$K$3:$L$1000,2,FALSE)</f>
        <v>1.75</v>
      </c>
      <c r="BJ1015" t="str">
        <f>VLOOKUP(BD1015,工作表1!$K$3:$M$1000,3,FALSE)</f>
        <v>2029/11/15</v>
      </c>
      <c r="BK1015">
        <f t="shared" si="510"/>
        <v>2.5570499999999998</v>
      </c>
      <c r="BL1015">
        <f t="shared" si="511"/>
        <v>-0.80704999999999982</v>
      </c>
      <c r="BM1015" s="43">
        <f t="shared" si="528"/>
        <v>44880</v>
      </c>
      <c r="BN1015" s="43">
        <f t="shared" si="512"/>
        <v>45016</v>
      </c>
      <c r="BO1015" s="45">
        <f t="shared" si="529"/>
        <v>0.33763586956521741</v>
      </c>
      <c r="BP1015" s="45">
        <f t="shared" si="530"/>
        <v>1.5314714860035736</v>
      </c>
      <c r="BQ1015" s="47">
        <f t="shared" si="531"/>
        <v>93.203225452902828</v>
      </c>
      <c r="BR1015" s="47">
        <f t="shared" si="532"/>
        <v>118.71332721517656</v>
      </c>
    </row>
    <row r="1016" spans="6:70" x14ac:dyDescent="0.25">
      <c r="F1016" s="2">
        <v>44785</v>
      </c>
      <c r="G1016">
        <v>2.76105</v>
      </c>
      <c r="H1016" s="43">
        <v>44813</v>
      </c>
      <c r="I1016">
        <v>3.3988999999999998</v>
      </c>
      <c r="L1016" s="2">
        <v>44764</v>
      </c>
      <c r="M1016" t="str">
        <v>91282CEM</v>
      </c>
      <c r="N1016">
        <v>-4.1201999999999996</v>
      </c>
      <c r="O1016">
        <v>2.2707700000000002</v>
      </c>
      <c r="P1016">
        <v>0.83379999999999999</v>
      </c>
      <c r="Q1016">
        <v>119.890625</v>
      </c>
      <c r="R1016">
        <f>VLOOKUP(M1016,工作表1!$A$3:$B$1000,2,FALSE)</f>
        <v>2.875</v>
      </c>
      <c r="S1016" t="str">
        <f>VLOOKUP(M1016,工作表1!$A$3:$C$1000,3,FALSE)</f>
        <v>2029/4/30</v>
      </c>
      <c r="T1016">
        <f t="shared" si="502"/>
        <v>2.5570499999999998</v>
      </c>
      <c r="U1016">
        <f t="shared" si="501"/>
        <v>0.31795000000000018</v>
      </c>
      <c r="V1016" s="43">
        <f t="shared" si="513"/>
        <v>44865</v>
      </c>
      <c r="W1016" s="43">
        <f t="shared" si="503"/>
        <v>44834</v>
      </c>
      <c r="X1016" s="45">
        <f t="shared" si="514"/>
        <v>0.67554644808743169</v>
      </c>
      <c r="Y1016" s="45">
        <f t="shared" si="515"/>
        <v>1.2032861741148291</v>
      </c>
      <c r="Z1016" s="47">
        <f t="shared" si="516"/>
        <v>100.04148534507648</v>
      </c>
      <c r="AA1016" s="47">
        <f t="shared" si="517"/>
        <v>119.5569009947402</v>
      </c>
      <c r="AB1016" s="45">
        <f t="shared" si="518"/>
        <v>2.8275999999999999</v>
      </c>
      <c r="AC1016" s="2" t="str">
        <f t="shared" si="504"/>
        <v>TY1</v>
      </c>
      <c r="AD1016">
        <f t="shared" si="505"/>
        <v>119.890625</v>
      </c>
      <c r="AE1016">
        <f t="shared" si="506"/>
        <v>119.78125</v>
      </c>
      <c r="AF1016" s="49">
        <f t="shared" si="533"/>
        <v>0.109375</v>
      </c>
      <c r="AG1016" s="3">
        <f t="shared" si="519"/>
        <v>119.5569009947402</v>
      </c>
      <c r="AH1016">
        <f t="shared" si="520"/>
        <v>118.97523359712524</v>
      </c>
      <c r="AI1016" s="51">
        <f t="shared" si="521"/>
        <v>0.58166739761496444</v>
      </c>
      <c r="AJ1016" s="52">
        <f t="shared" si="522"/>
        <v>0.47229239761496444</v>
      </c>
      <c r="AK1016" s="2">
        <v>44764</v>
      </c>
      <c r="AL1016" t="str">
        <v>91282CEV</v>
      </c>
      <c r="AM1016">
        <v>-16.4312</v>
      </c>
      <c r="AN1016">
        <v>2.7236500000000001</v>
      </c>
      <c r="AO1016">
        <v>0.8538</v>
      </c>
      <c r="AP1016">
        <v>119.78125</v>
      </c>
      <c r="AQ1016">
        <f>VLOOKUP(AL1016,工作表1!$F$3:$G$1000,2,FALSE)</f>
        <v>3.25</v>
      </c>
      <c r="AR1016" t="str">
        <f>VLOOKUP(AL1016,工作表1!$F$3:$H$1000,3,FALSE)</f>
        <v>2029/6/30</v>
      </c>
      <c r="AS1016">
        <f t="shared" si="507"/>
        <v>2.5570499999999998</v>
      </c>
      <c r="AT1016">
        <f t="shared" si="508"/>
        <v>0.69295000000000018</v>
      </c>
      <c r="AU1016" s="43">
        <f t="shared" si="523"/>
        <v>44926</v>
      </c>
      <c r="AV1016" s="43">
        <f t="shared" si="509"/>
        <v>44925</v>
      </c>
      <c r="AW1016" s="45">
        <f t="shared" si="524"/>
        <v>0.22199453551912571</v>
      </c>
      <c r="AX1016" s="45">
        <f t="shared" si="525"/>
        <v>1.6288438505876188</v>
      </c>
      <c r="AY1016" s="47">
        <f t="shared" si="526"/>
        <v>102.41808018723466</v>
      </c>
      <c r="AZ1016" s="47">
        <f t="shared" si="527"/>
        <v>118.97523359712524</v>
      </c>
      <c r="BA1016" s="43"/>
      <c r="BC1016" s="2">
        <v>44763</v>
      </c>
      <c r="BD1016" t="str">
        <v>912828YS</v>
      </c>
      <c r="BE1016">
        <v>7.83</v>
      </c>
      <c r="BF1016">
        <v>1.19398</v>
      </c>
      <c r="BG1016">
        <v>0.77400000000000002</v>
      </c>
      <c r="BH1016">
        <v>118.78125</v>
      </c>
      <c r="BI1016">
        <f>VLOOKUP(BD1016,工作表1!$K$3:$L$1000,2,FALSE)</f>
        <v>1.75</v>
      </c>
      <c r="BJ1016" t="str">
        <f>VLOOKUP(BD1016,工作表1!$K$3:$M$1000,3,FALSE)</f>
        <v>2029/11/15</v>
      </c>
      <c r="BK1016">
        <f t="shared" si="510"/>
        <v>2.57315</v>
      </c>
      <c r="BL1016">
        <f t="shared" si="511"/>
        <v>-0.82315000000000005</v>
      </c>
      <c r="BM1016" s="43">
        <f t="shared" si="528"/>
        <v>44880</v>
      </c>
      <c r="BN1016" s="43">
        <f t="shared" si="512"/>
        <v>45016</v>
      </c>
      <c r="BO1016" s="45">
        <f t="shared" si="529"/>
        <v>0.3233695652173913</v>
      </c>
      <c r="BP1016" s="45">
        <f t="shared" si="530"/>
        <v>1.5315887432995832</v>
      </c>
      <c r="BQ1016" s="47">
        <f t="shared" si="531"/>
        <v>92.364089704603842</v>
      </c>
      <c r="BR1016" s="47">
        <f t="shared" si="532"/>
        <v>117.62319977055822</v>
      </c>
    </row>
    <row r="1017" spans="6:70" x14ac:dyDescent="0.25">
      <c r="F1017" s="2">
        <v>44784</v>
      </c>
      <c r="G1017">
        <v>2.7444000000000002</v>
      </c>
      <c r="H1017" s="43">
        <v>44812</v>
      </c>
      <c r="I1017">
        <v>3.4011999999999998</v>
      </c>
      <c r="L1017" s="2">
        <v>44763</v>
      </c>
      <c r="M1017" t="str">
        <v>91282CEM</v>
      </c>
      <c r="N1017">
        <v>-4.3327</v>
      </c>
      <c r="O1017">
        <v>2.2700399999999998</v>
      </c>
      <c r="P1017">
        <v>0.83379999999999999</v>
      </c>
      <c r="Q1017">
        <v>118.90625</v>
      </c>
      <c r="R1017">
        <f>VLOOKUP(M1017,工作表1!$A$3:$B$1000,2,FALSE)</f>
        <v>2.875</v>
      </c>
      <c r="S1017" t="str">
        <f>VLOOKUP(M1017,工作表1!$A$3:$C$1000,3,FALSE)</f>
        <v>2029/4/30</v>
      </c>
      <c r="T1017">
        <f t="shared" si="502"/>
        <v>2.57315</v>
      </c>
      <c r="U1017">
        <f t="shared" si="501"/>
        <v>0.30184999999999995</v>
      </c>
      <c r="V1017" s="43">
        <f t="shared" si="513"/>
        <v>44865</v>
      </c>
      <c r="W1017" s="43">
        <f t="shared" si="503"/>
        <v>44834</v>
      </c>
      <c r="X1017" s="45">
        <f t="shared" si="514"/>
        <v>0.65198087431693985</v>
      </c>
      <c r="Y1017" s="45">
        <f t="shared" si="515"/>
        <v>1.2033507373306385</v>
      </c>
      <c r="Z1017" s="47">
        <f t="shared" si="516"/>
        <v>99.241875015764265</v>
      </c>
      <c r="AA1017" s="47">
        <f t="shared" si="517"/>
        <v>118.58259940252113</v>
      </c>
      <c r="AB1017" s="45">
        <f t="shared" si="518"/>
        <v>2.9639000000000002</v>
      </c>
      <c r="AC1017" s="2" t="str">
        <f t="shared" si="504"/>
        <v>TY1</v>
      </c>
      <c r="AD1017">
        <f t="shared" si="505"/>
        <v>118.90625</v>
      </c>
      <c r="AE1017">
        <f t="shared" si="506"/>
        <v>118.78125</v>
      </c>
      <c r="AF1017" s="49">
        <f t="shared" si="533"/>
        <v>0.125</v>
      </c>
      <c r="AG1017" s="3">
        <f t="shared" si="519"/>
        <v>118.58259940252113</v>
      </c>
      <c r="AH1017">
        <f t="shared" si="520"/>
        <v>117.99521110584432</v>
      </c>
      <c r="AI1017" s="51">
        <f t="shared" si="521"/>
        <v>0.58738829667680648</v>
      </c>
      <c r="AJ1017" s="52">
        <f t="shared" si="522"/>
        <v>0.46238829667680648</v>
      </c>
      <c r="AK1017" s="2">
        <v>44763</v>
      </c>
      <c r="AL1017" t="str">
        <v>91282CEV</v>
      </c>
      <c r="AM1017">
        <v>-16.8796</v>
      </c>
      <c r="AN1017">
        <v>2.73176</v>
      </c>
      <c r="AO1017">
        <v>0.8538</v>
      </c>
      <c r="AP1017">
        <v>118.78125</v>
      </c>
      <c r="AQ1017">
        <f>VLOOKUP(AL1017,工作表1!$F$3:$G$1000,2,FALSE)</f>
        <v>3.25</v>
      </c>
      <c r="AR1017" t="str">
        <f>VLOOKUP(AL1017,工作表1!$F$3:$H$1000,3,FALSE)</f>
        <v>2029/6/30</v>
      </c>
      <c r="AS1017">
        <f t="shared" si="507"/>
        <v>2.57315</v>
      </c>
      <c r="AT1017">
        <f t="shared" si="508"/>
        <v>0.67684999999999995</v>
      </c>
      <c r="AU1017" s="43">
        <f t="shared" si="523"/>
        <v>44926</v>
      </c>
      <c r="AV1017" s="43">
        <f t="shared" si="509"/>
        <v>44925</v>
      </c>
      <c r="AW1017" s="45">
        <f t="shared" si="524"/>
        <v>0.1953551912568306</v>
      </c>
      <c r="AX1017" s="45">
        <f t="shared" si="525"/>
        <v>1.628916835092447</v>
      </c>
      <c r="AY1017" s="47">
        <f t="shared" si="526"/>
        <v>101.59002960023685</v>
      </c>
      <c r="AZ1017" s="47">
        <f t="shared" si="527"/>
        <v>117.99521110584432</v>
      </c>
      <c r="BA1017" s="43"/>
      <c r="BC1017" s="2">
        <v>44762</v>
      </c>
      <c r="BD1017" t="str">
        <v>912828YS</v>
      </c>
      <c r="BE1017">
        <v>3.4575</v>
      </c>
      <c r="BF1017">
        <v>1.33755</v>
      </c>
      <c r="BG1017">
        <v>0.77400000000000002</v>
      </c>
      <c r="BH1017">
        <v>117.65625</v>
      </c>
      <c r="BI1017">
        <f>VLOOKUP(BD1017,工作表1!$K$3:$L$1000,2,FALSE)</f>
        <v>1.75</v>
      </c>
      <c r="BJ1017" t="str">
        <f>VLOOKUP(BD1017,工作表1!$K$3:$M$1000,3,FALSE)</f>
        <v>2029/11/15</v>
      </c>
      <c r="BK1017">
        <f t="shared" si="510"/>
        <v>2.54975</v>
      </c>
      <c r="BL1017">
        <f t="shared" si="511"/>
        <v>-0.79974999999999996</v>
      </c>
      <c r="BM1017" s="43">
        <f t="shared" si="528"/>
        <v>44880</v>
      </c>
      <c r="BN1017" s="43">
        <f t="shared" si="512"/>
        <v>45016</v>
      </c>
      <c r="BO1017" s="45">
        <f t="shared" si="529"/>
        <v>0.31861413043478259</v>
      </c>
      <c r="BP1017" s="45">
        <f t="shared" si="530"/>
        <v>1.5316278290649197</v>
      </c>
      <c r="BQ1017" s="47">
        <f t="shared" si="531"/>
        <v>91.409886716450231</v>
      </c>
      <c r="BR1017" s="47">
        <f t="shared" si="532"/>
        <v>116.36234589819398</v>
      </c>
    </row>
    <row r="1018" spans="6:70" x14ac:dyDescent="0.25">
      <c r="F1018" s="2">
        <v>44783</v>
      </c>
      <c r="G1018">
        <v>2.7333500000000002</v>
      </c>
      <c r="H1018" s="43">
        <v>44811</v>
      </c>
      <c r="I1018">
        <v>3.3424</v>
      </c>
      <c r="L1018" s="2">
        <v>44762</v>
      </c>
      <c r="M1018" t="str">
        <v>91282CEM</v>
      </c>
      <c r="N1018">
        <v>-4.9385000000000003</v>
      </c>
      <c r="O1018">
        <v>2.2967900000000001</v>
      </c>
      <c r="P1018">
        <v>0.83379999999999999</v>
      </c>
      <c r="Q1018">
        <v>117.78125</v>
      </c>
      <c r="R1018">
        <f>VLOOKUP(M1018,工作表1!$A$3:$B$1000,2,FALSE)</f>
        <v>2.875</v>
      </c>
      <c r="S1018" t="str">
        <f>VLOOKUP(M1018,工作表1!$A$3:$C$1000,3,FALSE)</f>
        <v>2029/4/30</v>
      </c>
      <c r="T1018">
        <f t="shared" si="502"/>
        <v>2.54975</v>
      </c>
      <c r="U1018">
        <f t="shared" si="501"/>
        <v>0.32525000000000004</v>
      </c>
      <c r="V1018" s="43">
        <f t="shared" si="513"/>
        <v>44865</v>
      </c>
      <c r="W1018" s="43">
        <f t="shared" si="503"/>
        <v>44834</v>
      </c>
      <c r="X1018" s="45">
        <f t="shared" si="514"/>
        <v>0.64412568306010931</v>
      </c>
      <c r="Y1018" s="45">
        <f t="shared" si="515"/>
        <v>1.2033722584025752</v>
      </c>
      <c r="Z1018" s="47">
        <f t="shared" si="516"/>
        <v>98.304411912799964</v>
      </c>
      <c r="AA1018" s="47">
        <f t="shared" si="517"/>
        <v>117.44643843823637</v>
      </c>
      <c r="AB1018" s="45">
        <f t="shared" si="518"/>
        <v>3.1413000000000002</v>
      </c>
      <c r="AC1018" s="2" t="str">
        <f t="shared" si="504"/>
        <v>TY1</v>
      </c>
      <c r="AD1018">
        <f t="shared" si="505"/>
        <v>117.78125</v>
      </c>
      <c r="AE1018">
        <f t="shared" si="506"/>
        <v>117.65625</v>
      </c>
      <c r="AF1018" s="49">
        <f t="shared" si="533"/>
        <v>0.125</v>
      </c>
      <c r="AG1018" s="3">
        <f t="shared" si="519"/>
        <v>117.44643843823637</v>
      </c>
      <c r="AH1018">
        <f t="shared" si="520"/>
        <v>116.84198762669905</v>
      </c>
      <c r="AI1018" s="51">
        <f t="shared" si="521"/>
        <v>0.60445081153731905</v>
      </c>
      <c r="AJ1018" s="52">
        <f t="shared" si="522"/>
        <v>0.47945081153731905</v>
      </c>
      <c r="AK1018" s="2">
        <v>44762</v>
      </c>
      <c r="AL1018" t="str">
        <v>91282CEV</v>
      </c>
      <c r="AM1018">
        <v>-18.4788</v>
      </c>
      <c r="AN1018">
        <v>2.7789299999999999</v>
      </c>
      <c r="AO1018">
        <v>0.8538</v>
      </c>
      <c r="AP1018">
        <v>117.65625</v>
      </c>
      <c r="AQ1018">
        <f>VLOOKUP(AL1018,工作表1!$F$3:$G$1000,2,FALSE)</f>
        <v>3.25</v>
      </c>
      <c r="AR1018" t="str">
        <f>VLOOKUP(AL1018,工作表1!$F$3:$H$1000,3,FALSE)</f>
        <v>2029/6/30</v>
      </c>
      <c r="AS1018">
        <f t="shared" si="507"/>
        <v>2.54975</v>
      </c>
      <c r="AT1018">
        <f t="shared" si="508"/>
        <v>0.70025000000000004</v>
      </c>
      <c r="AU1018" s="43">
        <f t="shared" si="523"/>
        <v>44926</v>
      </c>
      <c r="AV1018" s="43">
        <f t="shared" si="509"/>
        <v>44925</v>
      </c>
      <c r="AW1018" s="45">
        <f t="shared" si="524"/>
        <v>0.18647540983606559</v>
      </c>
      <c r="AX1018" s="45">
        <f t="shared" si="525"/>
        <v>1.6289411632607234</v>
      </c>
      <c r="AY1018" s="47">
        <f t="shared" si="526"/>
        <v>100.62119030279894</v>
      </c>
      <c r="AZ1018" s="47">
        <f t="shared" si="527"/>
        <v>116.84198762669905</v>
      </c>
      <c r="BA1018" s="43"/>
      <c r="BC1018" s="2">
        <v>44761</v>
      </c>
      <c r="BD1018" t="str">
        <v>912828YS</v>
      </c>
      <c r="BE1018">
        <v>0.77349999999999997</v>
      </c>
      <c r="BF1018">
        <v>1.4555</v>
      </c>
      <c r="BG1018">
        <v>0.77400000000000002</v>
      </c>
      <c r="BH1018">
        <v>117.875</v>
      </c>
      <c r="BI1018">
        <f>VLOOKUP(BD1018,工作表1!$K$3:$L$1000,2,FALSE)</f>
        <v>1.75</v>
      </c>
      <c r="BJ1018" t="str">
        <f>VLOOKUP(BD1018,工作表1!$K$3:$M$1000,3,FALSE)</f>
        <v>2029/11/15</v>
      </c>
      <c r="BK1018">
        <f t="shared" si="510"/>
        <v>2.5362499999999999</v>
      </c>
      <c r="BL1018">
        <f t="shared" si="511"/>
        <v>-0.78624999999999989</v>
      </c>
      <c r="BM1018" s="43">
        <f t="shared" si="528"/>
        <v>44880</v>
      </c>
      <c r="BN1018" s="43">
        <f t="shared" si="512"/>
        <v>45016</v>
      </c>
      <c r="BO1018" s="45">
        <f t="shared" si="529"/>
        <v>0.31385869565217389</v>
      </c>
      <c r="BP1018" s="45">
        <f t="shared" si="530"/>
        <v>1.531666914830256</v>
      </c>
      <c r="BQ1018" s="47">
        <f t="shared" si="531"/>
        <v>91.502736059771721</v>
      </c>
      <c r="BR1018" s="47">
        <f t="shared" si="532"/>
        <v>116.46312940499652</v>
      </c>
    </row>
    <row r="1019" spans="6:70" x14ac:dyDescent="0.25">
      <c r="F1019" s="2">
        <v>44782</v>
      </c>
      <c r="G1019">
        <v>2.7757000000000001</v>
      </c>
      <c r="H1019" s="43">
        <v>44810</v>
      </c>
      <c r="I1019">
        <v>3.4241000000000001</v>
      </c>
      <c r="L1019" s="2">
        <v>44761</v>
      </c>
      <c r="M1019" t="str">
        <v>91282CES</v>
      </c>
      <c r="N1019">
        <v>-5.1239999999999997</v>
      </c>
      <c r="O1019">
        <v>2.3095699999999999</v>
      </c>
      <c r="P1019">
        <v>0.82720000000000005</v>
      </c>
      <c r="Q1019">
        <v>117.96875</v>
      </c>
      <c r="R1019">
        <f>VLOOKUP(M1019,工作表1!$A$3:$B$1000,2,FALSE)</f>
        <v>2.75</v>
      </c>
      <c r="S1019" t="str">
        <f>VLOOKUP(M1019,工作表1!$A$3:$C$1000,3,FALSE)</f>
        <v>2029/5/31</v>
      </c>
      <c r="T1019">
        <f t="shared" si="502"/>
        <v>2.5362499999999999</v>
      </c>
      <c r="U1019">
        <f t="shared" si="501"/>
        <v>0.21375000000000011</v>
      </c>
      <c r="V1019" s="43">
        <f t="shared" si="513"/>
        <v>44895</v>
      </c>
      <c r="W1019" s="43">
        <f t="shared" si="503"/>
        <v>44834</v>
      </c>
      <c r="X1019" s="45">
        <f t="shared" si="514"/>
        <v>0.37568306010928965</v>
      </c>
      <c r="Y1019" s="45">
        <f t="shared" si="515"/>
        <v>0.91814881353394717</v>
      </c>
      <c r="Z1019" s="47">
        <f t="shared" si="516"/>
        <v>97.660792541793128</v>
      </c>
      <c r="AA1019" s="47">
        <f t="shared" si="517"/>
        <v>117.59574841602794</v>
      </c>
      <c r="AB1019" s="45">
        <f t="shared" si="518"/>
        <v>3.1238000000000001</v>
      </c>
      <c r="AC1019" s="2" t="str">
        <f t="shared" si="504"/>
        <v>TY1</v>
      </c>
      <c r="AD1019">
        <f t="shared" si="505"/>
        <v>117.96875</v>
      </c>
      <c r="AE1019">
        <f t="shared" si="506"/>
        <v>117.875</v>
      </c>
      <c r="AF1019" s="49">
        <f t="shared" si="533"/>
        <v>9.375E-2</v>
      </c>
      <c r="AG1019" s="3">
        <f t="shared" si="519"/>
        <v>117.59574841602794</v>
      </c>
      <c r="AH1019">
        <f t="shared" si="520"/>
        <v>117.01135166099775</v>
      </c>
      <c r="AI1019" s="51">
        <f t="shared" si="521"/>
        <v>0.58439675503019828</v>
      </c>
      <c r="AJ1019" s="52">
        <f t="shared" si="522"/>
        <v>0.49064675503019828</v>
      </c>
      <c r="AK1019" s="2">
        <v>44761</v>
      </c>
      <c r="AL1019" t="str">
        <v>91282CEV</v>
      </c>
      <c r="AM1019">
        <v>-19.758099999999999</v>
      </c>
      <c r="AN1019">
        <v>2.8437299999999999</v>
      </c>
      <c r="AO1019">
        <v>0.8538</v>
      </c>
      <c r="AP1019">
        <v>117.875</v>
      </c>
      <c r="AQ1019">
        <f>VLOOKUP(AL1019,工作表1!$F$3:$G$1000,2,FALSE)</f>
        <v>3.25</v>
      </c>
      <c r="AR1019" t="str">
        <f>VLOOKUP(AL1019,工作表1!$F$3:$H$1000,3,FALSE)</f>
        <v>2029/6/30</v>
      </c>
      <c r="AS1019">
        <f t="shared" si="507"/>
        <v>2.5362499999999999</v>
      </c>
      <c r="AT1019">
        <f t="shared" si="508"/>
        <v>0.71375000000000011</v>
      </c>
      <c r="AU1019" s="43">
        <f t="shared" si="523"/>
        <v>44926</v>
      </c>
      <c r="AV1019" s="43">
        <f t="shared" si="509"/>
        <v>44925</v>
      </c>
      <c r="AW1019" s="45">
        <f t="shared" si="524"/>
        <v>0.17759562841530055</v>
      </c>
      <c r="AX1019" s="45">
        <f t="shared" si="525"/>
        <v>1.6289654914289993</v>
      </c>
      <c r="AY1019" s="47">
        <f t="shared" si="526"/>
        <v>100.77722372433948</v>
      </c>
      <c r="AZ1019" s="47">
        <f t="shared" si="527"/>
        <v>117.01135166099775</v>
      </c>
      <c r="BA1019" s="43"/>
      <c r="BC1019" s="2">
        <v>44760</v>
      </c>
      <c r="BD1019" t="str">
        <v>912828YS</v>
      </c>
      <c r="BE1019">
        <v>1.9021999999999999</v>
      </c>
      <c r="BF1019">
        <v>1.3725799999999999</v>
      </c>
      <c r="BG1019">
        <v>0.77400000000000002</v>
      </c>
      <c r="BH1019">
        <v>118.375</v>
      </c>
      <c r="BI1019">
        <f>VLOOKUP(BD1019,工作表1!$K$3:$L$1000,2,FALSE)</f>
        <v>1.75</v>
      </c>
      <c r="BJ1019" t="str">
        <f>VLOOKUP(BD1019,工作表1!$K$3:$M$1000,3,FALSE)</f>
        <v>2029/11/15</v>
      </c>
      <c r="BK1019">
        <f t="shared" si="510"/>
        <v>2.50515</v>
      </c>
      <c r="BL1019">
        <f t="shared" si="511"/>
        <v>-0.75514999999999999</v>
      </c>
      <c r="BM1019" s="43">
        <f t="shared" si="528"/>
        <v>44880</v>
      </c>
      <c r="BN1019" s="43">
        <f t="shared" si="512"/>
        <v>45016</v>
      </c>
      <c r="BO1019" s="45">
        <f t="shared" si="529"/>
        <v>0.30910326086956524</v>
      </c>
      <c r="BP1019" s="45">
        <f t="shared" si="530"/>
        <v>1.5317060005955927</v>
      </c>
      <c r="BQ1019" s="47">
        <f t="shared" si="531"/>
        <v>91.933957079769101</v>
      </c>
      <c r="BR1019" s="47">
        <f t="shared" si="532"/>
        <v>116.98488191697895</v>
      </c>
    </row>
    <row r="1020" spans="6:70" x14ac:dyDescent="0.25">
      <c r="F1020" s="2">
        <v>44781</v>
      </c>
      <c r="G1020">
        <v>2.7389999999999999</v>
      </c>
      <c r="H1020" s="43">
        <v>44809</v>
      </c>
      <c r="I1020">
        <v>3.2686000000000002</v>
      </c>
      <c r="L1020" s="2">
        <v>44760</v>
      </c>
      <c r="M1020" t="str">
        <v>91282CEM</v>
      </c>
      <c r="N1020">
        <v>-5.2332000000000001</v>
      </c>
      <c r="O1020">
        <v>2.2744200000000001</v>
      </c>
      <c r="P1020">
        <v>0.83379999999999999</v>
      </c>
      <c r="Q1020">
        <v>118.46875</v>
      </c>
      <c r="R1020">
        <f>VLOOKUP(M1020,工作表1!$A$3:$B$1000,2,FALSE)</f>
        <v>2.875</v>
      </c>
      <c r="S1020" t="str">
        <f>VLOOKUP(M1020,工作表1!$A$3:$C$1000,3,FALSE)</f>
        <v>2029/4/30</v>
      </c>
      <c r="T1020">
        <f t="shared" si="502"/>
        <v>2.50515</v>
      </c>
      <c r="U1020">
        <f t="shared" si="501"/>
        <v>0.36985000000000001</v>
      </c>
      <c r="V1020" s="43">
        <f t="shared" si="513"/>
        <v>44865</v>
      </c>
      <c r="W1020" s="43">
        <f t="shared" si="503"/>
        <v>44834</v>
      </c>
      <c r="X1020" s="45">
        <f t="shared" si="514"/>
        <v>0.62841530054644812</v>
      </c>
      <c r="Y1020" s="45">
        <f t="shared" si="515"/>
        <v>1.2034153005464483</v>
      </c>
      <c r="Z1020" s="47">
        <f t="shared" si="516"/>
        <v>98.87020963846939</v>
      </c>
      <c r="AA1020" s="47">
        <f t="shared" si="517"/>
        <v>118.10141327472941</v>
      </c>
      <c r="AB1020" s="45">
        <f t="shared" si="518"/>
        <v>3.0863</v>
      </c>
      <c r="AC1020" s="2" t="str">
        <f t="shared" si="504"/>
        <v>TY1</v>
      </c>
      <c r="AD1020">
        <f t="shared" si="505"/>
        <v>118.46875</v>
      </c>
      <c r="AE1020">
        <f t="shared" si="506"/>
        <v>118.375</v>
      </c>
      <c r="AF1020" s="49">
        <f t="shared" si="533"/>
        <v>9.375E-2</v>
      </c>
      <c r="AG1020" s="3">
        <f t="shared" si="519"/>
        <v>118.10141327472941</v>
      </c>
      <c r="AH1020">
        <f t="shared" si="520"/>
        <v>117.48282165032532</v>
      </c>
      <c r="AI1020" s="51">
        <f t="shared" si="521"/>
        <v>0.61859162440408966</v>
      </c>
      <c r="AJ1020" s="52">
        <f t="shared" si="522"/>
        <v>0.52484162440408966</v>
      </c>
      <c r="AK1020" s="2">
        <v>44760</v>
      </c>
      <c r="AL1020" t="str">
        <v>91282CEV</v>
      </c>
      <c r="AM1020">
        <v>-19.902799999999999</v>
      </c>
      <c r="AN1020">
        <v>2.8106100000000001</v>
      </c>
      <c r="AO1020">
        <v>0.8538</v>
      </c>
      <c r="AP1020">
        <v>118.375</v>
      </c>
      <c r="AQ1020">
        <f>VLOOKUP(AL1020,工作表1!$F$3:$G$1000,2,FALSE)</f>
        <v>3.25</v>
      </c>
      <c r="AR1020" t="str">
        <f>VLOOKUP(AL1020,工作表1!$F$3:$H$1000,3,FALSE)</f>
        <v>2029/6/30</v>
      </c>
      <c r="AS1020">
        <f t="shared" si="507"/>
        <v>2.50515</v>
      </c>
      <c r="AT1020">
        <f t="shared" si="508"/>
        <v>0.74485000000000001</v>
      </c>
      <c r="AU1020" s="43">
        <f t="shared" si="523"/>
        <v>44926</v>
      </c>
      <c r="AV1020" s="43">
        <f t="shared" si="509"/>
        <v>44925</v>
      </c>
      <c r="AW1020" s="45">
        <f t="shared" si="524"/>
        <v>0.16871584699453551</v>
      </c>
      <c r="AX1020" s="45">
        <f t="shared" si="525"/>
        <v>1.6289898195972752</v>
      </c>
      <c r="AY1020" s="47">
        <f t="shared" si="526"/>
        <v>101.19928798806147</v>
      </c>
      <c r="AZ1020" s="47">
        <f t="shared" si="527"/>
        <v>117.48282165032532</v>
      </c>
      <c r="BA1020" s="43"/>
      <c r="BC1020" s="2">
        <v>44757</v>
      </c>
      <c r="BD1020" t="str">
        <v>912828YS</v>
      </c>
      <c r="BE1020">
        <v>2.0491999999999999</v>
      </c>
      <c r="BF1020">
        <v>1.33108</v>
      </c>
      <c r="BG1020">
        <v>0.77400000000000002</v>
      </c>
      <c r="BH1020">
        <v>118.5625</v>
      </c>
      <c r="BI1020">
        <f>VLOOKUP(BD1020,工作表1!$K$3:$L$1000,2,FALSE)</f>
        <v>1.75</v>
      </c>
      <c r="BJ1020" t="str">
        <f>VLOOKUP(BD1020,工作表1!$K$3:$M$1000,3,FALSE)</f>
        <v>2029/11/15</v>
      </c>
      <c r="BK1020">
        <f t="shared" si="510"/>
        <v>2.4888499999999998</v>
      </c>
      <c r="BL1020">
        <f t="shared" si="511"/>
        <v>-0.73884999999999978</v>
      </c>
      <c r="BM1020" s="43">
        <f t="shared" si="528"/>
        <v>44880</v>
      </c>
      <c r="BN1020" s="43">
        <f t="shared" si="512"/>
        <v>45016</v>
      </c>
      <c r="BO1020" s="45">
        <f t="shared" si="529"/>
        <v>0.30434782608695654</v>
      </c>
      <c r="BP1020" s="45">
        <f t="shared" si="530"/>
        <v>1.5317450863609292</v>
      </c>
      <c r="BQ1020" s="47">
        <f t="shared" si="531"/>
        <v>92.106394932978105</v>
      </c>
      <c r="BR1020" s="47">
        <f t="shared" si="532"/>
        <v>117.18566349857157</v>
      </c>
    </row>
    <row r="1021" spans="6:70" x14ac:dyDescent="0.25">
      <c r="F1021" s="2">
        <v>44778</v>
      </c>
      <c r="G1021">
        <v>2.7299500000000001</v>
      </c>
      <c r="H1021" s="43">
        <v>44806</v>
      </c>
      <c r="I1021">
        <v>3.2686000000000002</v>
      </c>
      <c r="L1021" s="2">
        <v>44757</v>
      </c>
      <c r="M1021" t="str">
        <v>91282CEM</v>
      </c>
      <c r="N1021">
        <v>-4.6515000000000004</v>
      </c>
      <c r="O1021">
        <v>2.1384300000000001</v>
      </c>
      <c r="P1021">
        <v>0.83379999999999999</v>
      </c>
      <c r="Q1021">
        <v>118.640625</v>
      </c>
      <c r="R1021">
        <f>VLOOKUP(M1021,工作表1!$A$3:$B$1000,2,FALSE)</f>
        <v>2.875</v>
      </c>
      <c r="S1021" t="str">
        <f>VLOOKUP(M1021,工作表1!$A$3:$C$1000,3,FALSE)</f>
        <v>2029/4/30</v>
      </c>
      <c r="T1021">
        <f t="shared" si="502"/>
        <v>2.4888499999999998</v>
      </c>
      <c r="U1021">
        <f t="shared" si="501"/>
        <v>0.38615000000000022</v>
      </c>
      <c r="V1021" s="43">
        <f t="shared" si="513"/>
        <v>44865</v>
      </c>
      <c r="W1021" s="43">
        <f t="shared" si="503"/>
        <v>44834</v>
      </c>
      <c r="X1021" s="45">
        <f t="shared" si="514"/>
        <v>0.62056010928961747</v>
      </c>
      <c r="Y1021" s="45">
        <f t="shared" si="515"/>
        <v>1.2034368216183846</v>
      </c>
      <c r="Z1021" s="47">
        <f t="shared" si="516"/>
        <v>99.043659098719957</v>
      </c>
      <c r="AA1021" s="47">
        <f t="shared" si="517"/>
        <v>118.29889121518254</v>
      </c>
      <c r="AB1021" s="45">
        <f t="shared" si="518"/>
        <v>3.0116000000000001</v>
      </c>
      <c r="AC1021" s="2" t="str">
        <f t="shared" si="504"/>
        <v>TY1</v>
      </c>
      <c r="AD1021">
        <f t="shared" si="505"/>
        <v>118.640625</v>
      </c>
      <c r="AE1021">
        <f t="shared" si="506"/>
        <v>118.5625</v>
      </c>
      <c r="AF1021" s="49">
        <f t="shared" si="533"/>
        <v>7.8125E-2</v>
      </c>
      <c r="AG1021" s="3">
        <f t="shared" si="519"/>
        <v>118.29889121518254</v>
      </c>
      <c r="AH1021">
        <f t="shared" si="520"/>
        <v>117.66929826909323</v>
      </c>
      <c r="AI1021" s="51">
        <f t="shared" si="521"/>
        <v>0.6295929460893035</v>
      </c>
      <c r="AJ1021" s="52">
        <f t="shared" si="522"/>
        <v>0.5514679460893035</v>
      </c>
      <c r="AK1021" s="2">
        <v>44757</v>
      </c>
      <c r="AL1021" t="str">
        <v>91282CEV</v>
      </c>
      <c r="AM1021">
        <v>-20.164999999999999</v>
      </c>
      <c r="AN1021">
        <v>2.7829100000000002</v>
      </c>
      <c r="AO1021">
        <v>0.8538</v>
      </c>
      <c r="AP1021">
        <v>118.5625</v>
      </c>
      <c r="AQ1021">
        <f>VLOOKUP(AL1021,工作表1!$F$3:$G$1000,2,FALSE)</f>
        <v>3.25</v>
      </c>
      <c r="AR1021" t="str">
        <f>VLOOKUP(AL1021,工作表1!$F$3:$H$1000,3,FALSE)</f>
        <v>2029/6/30</v>
      </c>
      <c r="AS1021">
        <f t="shared" si="507"/>
        <v>2.4888499999999998</v>
      </c>
      <c r="AT1021">
        <f t="shared" si="508"/>
        <v>0.76115000000000022</v>
      </c>
      <c r="AU1021" s="43">
        <f t="shared" si="523"/>
        <v>44926</v>
      </c>
      <c r="AV1021" s="43">
        <f t="shared" si="509"/>
        <v>44925</v>
      </c>
      <c r="AW1021" s="45">
        <f t="shared" si="524"/>
        <v>0.1598360655737705</v>
      </c>
      <c r="AX1021" s="45">
        <f t="shared" si="525"/>
        <v>1.6290141477655513</v>
      </c>
      <c r="AY1021" s="47">
        <f t="shared" si="526"/>
        <v>101.37141435644405</v>
      </c>
      <c r="AZ1021" s="47">
        <f t="shared" si="527"/>
        <v>117.66929826909323</v>
      </c>
      <c r="BA1021" s="43"/>
      <c r="BC1021" s="2">
        <v>44756</v>
      </c>
      <c r="BD1021" t="str">
        <v>912828YS</v>
      </c>
      <c r="BE1021">
        <v>0.98209999999999997</v>
      </c>
      <c r="BF1021">
        <v>1.38754</v>
      </c>
      <c r="BG1021">
        <v>0.77400000000000002</v>
      </c>
      <c r="BH1021">
        <v>118.421875</v>
      </c>
      <c r="BI1021">
        <f>VLOOKUP(BD1021,工作表1!$K$3:$L$1000,2,FALSE)</f>
        <v>1.75</v>
      </c>
      <c r="BJ1021" t="str">
        <f>VLOOKUP(BD1021,工作表1!$K$3:$M$1000,3,FALSE)</f>
        <v>2029/11/15</v>
      </c>
      <c r="BK1021">
        <f t="shared" si="510"/>
        <v>2.5231499999999998</v>
      </c>
      <c r="BL1021">
        <f t="shared" si="511"/>
        <v>-0.77314999999999978</v>
      </c>
      <c r="BM1021" s="43">
        <f t="shared" si="528"/>
        <v>44880</v>
      </c>
      <c r="BN1021" s="43">
        <f t="shared" si="512"/>
        <v>45016</v>
      </c>
      <c r="BO1021" s="45">
        <f t="shared" si="529"/>
        <v>0.29008152173913043</v>
      </c>
      <c r="BP1021" s="45">
        <f t="shared" si="530"/>
        <v>1.5318623436569385</v>
      </c>
      <c r="BQ1021" s="47">
        <f t="shared" si="531"/>
        <v>91.972184582765635</v>
      </c>
      <c r="BR1021" s="47">
        <f t="shared" si="532"/>
        <v>117.02287973508707</v>
      </c>
    </row>
    <row r="1022" spans="6:70" x14ac:dyDescent="0.25">
      <c r="F1022" s="2">
        <v>44777</v>
      </c>
      <c r="G1022">
        <v>2.6570499999999999</v>
      </c>
      <c r="H1022" s="43">
        <v>44805</v>
      </c>
      <c r="I1022">
        <v>3.3597999999999999</v>
      </c>
      <c r="L1022" s="2">
        <v>44756</v>
      </c>
      <c r="M1022" t="str">
        <v>91282CEM</v>
      </c>
      <c r="N1022">
        <v>-5.2507000000000001</v>
      </c>
      <c r="O1022">
        <v>2.2047599999999998</v>
      </c>
      <c r="P1022">
        <v>0.83379999999999999</v>
      </c>
      <c r="Q1022">
        <v>118.5</v>
      </c>
      <c r="R1022">
        <f>VLOOKUP(M1022,工作表1!$A$3:$B$1000,2,FALSE)</f>
        <v>2.875</v>
      </c>
      <c r="S1022" t="str">
        <f>VLOOKUP(M1022,工作表1!$A$3:$C$1000,3,FALSE)</f>
        <v>2029/4/30</v>
      </c>
      <c r="T1022">
        <f t="shared" si="502"/>
        <v>2.5231499999999998</v>
      </c>
      <c r="U1022">
        <f t="shared" si="501"/>
        <v>0.35185000000000022</v>
      </c>
      <c r="V1022" s="43">
        <f t="shared" si="513"/>
        <v>44865</v>
      </c>
      <c r="W1022" s="43">
        <f t="shared" si="503"/>
        <v>44834</v>
      </c>
      <c r="X1022" s="45">
        <f t="shared" si="514"/>
        <v>0.59699453551912574</v>
      </c>
      <c r="Y1022" s="45">
        <f t="shared" si="515"/>
        <v>1.2035013848341942</v>
      </c>
      <c r="Z1022" s="47">
        <f t="shared" si="516"/>
        <v>98.930271707475342</v>
      </c>
      <c r="AA1022" s="47">
        <f t="shared" si="517"/>
        <v>118.15195882189316</v>
      </c>
      <c r="AB1022" s="45">
        <f t="shared" si="518"/>
        <v>3.0491000000000001</v>
      </c>
      <c r="AC1022" s="2" t="str">
        <f t="shared" si="504"/>
        <v>TY1</v>
      </c>
      <c r="AD1022">
        <f t="shared" si="505"/>
        <v>118.5</v>
      </c>
      <c r="AE1022">
        <f t="shared" si="506"/>
        <v>118.421875</v>
      </c>
      <c r="AF1022" s="49">
        <f t="shared" si="533"/>
        <v>7.8125E-2</v>
      </c>
      <c r="AG1022" s="3">
        <f t="shared" si="519"/>
        <v>118.15195882189316</v>
      </c>
      <c r="AH1022">
        <f t="shared" si="520"/>
        <v>117.54063581155252</v>
      </c>
      <c r="AI1022" s="51">
        <f t="shared" si="521"/>
        <v>0.61132301034064085</v>
      </c>
      <c r="AJ1022" s="52">
        <f t="shared" si="522"/>
        <v>0.53319801034064085</v>
      </c>
      <c r="AK1022" s="2">
        <v>44756</v>
      </c>
      <c r="AL1022" t="str">
        <v>91282CEV</v>
      </c>
      <c r="AM1022">
        <v>-20.741099999999999</v>
      </c>
      <c r="AN1022">
        <v>2.80376</v>
      </c>
      <c r="AO1022">
        <v>0.8538</v>
      </c>
      <c r="AP1022">
        <v>118.421875</v>
      </c>
      <c r="AQ1022">
        <f>VLOOKUP(AL1022,工作表1!$F$3:$G$1000,2,FALSE)</f>
        <v>3.25</v>
      </c>
      <c r="AR1022" t="str">
        <f>VLOOKUP(AL1022,工作表1!$F$3:$H$1000,3,FALSE)</f>
        <v>2029/6/30</v>
      </c>
      <c r="AS1022">
        <f t="shared" si="507"/>
        <v>2.5231499999999998</v>
      </c>
      <c r="AT1022">
        <f t="shared" si="508"/>
        <v>0.72685000000000022</v>
      </c>
      <c r="AU1022" s="43">
        <f t="shared" si="523"/>
        <v>44926</v>
      </c>
      <c r="AV1022" s="43">
        <f t="shared" si="509"/>
        <v>44925</v>
      </c>
      <c r="AW1022" s="45">
        <f t="shared" si="524"/>
        <v>0.13319672131147539</v>
      </c>
      <c r="AX1022" s="45">
        <f t="shared" si="525"/>
        <v>1.6290871322703795</v>
      </c>
      <c r="AY1022" s="47">
        <f t="shared" si="526"/>
        <v>101.26201691069807</v>
      </c>
      <c r="AZ1022" s="47">
        <f t="shared" si="527"/>
        <v>117.54063581155252</v>
      </c>
      <c r="BA1022" s="43"/>
      <c r="BC1022" s="2">
        <v>44755</v>
      </c>
      <c r="BD1022" t="str">
        <v>912828YS</v>
      </c>
      <c r="BE1022">
        <v>2.7804000000000002</v>
      </c>
      <c r="BF1022">
        <v>1.26745</v>
      </c>
      <c r="BG1022">
        <v>0.77400000000000002</v>
      </c>
      <c r="BH1022">
        <v>118.765625</v>
      </c>
      <c r="BI1022">
        <f>VLOOKUP(BD1022,工作表1!$K$3:$L$1000,2,FALSE)</f>
        <v>1.75</v>
      </c>
      <c r="BJ1022" t="str">
        <f>VLOOKUP(BD1022,工作表1!$K$3:$M$1000,3,FALSE)</f>
        <v>2029/11/15</v>
      </c>
      <c r="BK1022">
        <f t="shared" si="510"/>
        <v>2.5694499999999998</v>
      </c>
      <c r="BL1022">
        <f t="shared" si="511"/>
        <v>-0.81944999999999979</v>
      </c>
      <c r="BM1022" s="43">
        <f t="shared" si="528"/>
        <v>44880</v>
      </c>
      <c r="BN1022" s="43">
        <f t="shared" si="512"/>
        <v>45016</v>
      </c>
      <c r="BO1022" s="45">
        <f t="shared" si="529"/>
        <v>0.28532608695652173</v>
      </c>
      <c r="BP1022" s="45">
        <f t="shared" si="530"/>
        <v>1.531901429422275</v>
      </c>
      <c r="BQ1022" s="47">
        <f t="shared" si="531"/>
        <v>92.316985053443972</v>
      </c>
      <c r="BR1022" s="47">
        <f t="shared" si="532"/>
        <v>117.50459493098117</v>
      </c>
    </row>
    <row r="1023" spans="6:70" x14ac:dyDescent="0.25">
      <c r="F1023" s="2">
        <v>44776</v>
      </c>
      <c r="G1023">
        <v>2.6512500000000001</v>
      </c>
      <c r="H1023" s="43">
        <v>44804</v>
      </c>
      <c r="I1023">
        <v>3.3064</v>
      </c>
      <c r="L1023" s="2">
        <v>44755</v>
      </c>
      <c r="M1023" t="str">
        <v>91282CEM</v>
      </c>
      <c r="N1023">
        <v>-5.8467000000000002</v>
      </c>
      <c r="O1023">
        <v>2.2423899999999999</v>
      </c>
      <c r="P1023">
        <v>0.83379999999999999</v>
      </c>
      <c r="Q1023">
        <v>118.921875</v>
      </c>
      <c r="R1023">
        <f>VLOOKUP(M1023,工作表1!$A$3:$B$1000,2,FALSE)</f>
        <v>2.875</v>
      </c>
      <c r="S1023" t="str">
        <f>VLOOKUP(M1023,工作表1!$A$3:$C$1000,3,FALSE)</f>
        <v>2029/4/30</v>
      </c>
      <c r="T1023">
        <f t="shared" si="502"/>
        <v>2.5694499999999998</v>
      </c>
      <c r="U1023">
        <f t="shared" si="501"/>
        <v>0.30555000000000021</v>
      </c>
      <c r="V1023" s="43">
        <f t="shared" si="513"/>
        <v>44865</v>
      </c>
      <c r="W1023" s="43">
        <f t="shared" si="503"/>
        <v>44834</v>
      </c>
      <c r="X1023" s="45">
        <f t="shared" si="514"/>
        <v>0.58913934426229508</v>
      </c>
      <c r="Y1023" s="45">
        <f t="shared" si="515"/>
        <v>1.2035229059061308</v>
      </c>
      <c r="Z1023" s="47">
        <f t="shared" si="516"/>
        <v>99.273816948728637</v>
      </c>
      <c r="AA1023" s="47">
        <f t="shared" si="517"/>
        <v>118.56954710442464</v>
      </c>
      <c r="AB1023" s="45">
        <f t="shared" si="518"/>
        <v>3.0118999999999998</v>
      </c>
      <c r="AC1023" s="2" t="str">
        <f t="shared" si="504"/>
        <v>TY1</v>
      </c>
      <c r="AD1023">
        <f t="shared" si="505"/>
        <v>118.921875</v>
      </c>
      <c r="AE1023">
        <f t="shared" si="506"/>
        <v>118.765625</v>
      </c>
      <c r="AF1023" s="49">
        <f t="shared" si="533"/>
        <v>0.15625</v>
      </c>
      <c r="AG1023" s="3">
        <f t="shared" si="519"/>
        <v>118.56954710442464</v>
      </c>
      <c r="AH1023">
        <f t="shared" si="520"/>
        <v>117.94477393098238</v>
      </c>
      <c r="AI1023" s="51">
        <f t="shared" si="521"/>
        <v>0.62477317344226435</v>
      </c>
      <c r="AJ1023" s="52">
        <f t="shared" si="522"/>
        <v>0.46852317344226435</v>
      </c>
      <c r="AK1023" s="2">
        <v>44755</v>
      </c>
      <c r="AL1023" t="str">
        <v>91282CEV</v>
      </c>
      <c r="AM1023">
        <v>-20.2637</v>
      </c>
      <c r="AN1023">
        <v>2.7241399999999998</v>
      </c>
      <c r="AO1023">
        <v>0.8538</v>
      </c>
      <c r="AP1023">
        <v>118.765625</v>
      </c>
      <c r="AQ1023">
        <f>VLOOKUP(AL1023,工作表1!$F$3:$G$1000,2,FALSE)</f>
        <v>3.25</v>
      </c>
      <c r="AR1023" t="str">
        <f>VLOOKUP(AL1023,工作表1!$F$3:$H$1000,3,FALSE)</f>
        <v>2029/6/30</v>
      </c>
      <c r="AS1023">
        <f t="shared" si="507"/>
        <v>2.5694499999999998</v>
      </c>
      <c r="AT1023">
        <f t="shared" si="508"/>
        <v>0.68055000000000021</v>
      </c>
      <c r="AU1023" s="43">
        <f t="shared" si="523"/>
        <v>44926</v>
      </c>
      <c r="AV1023" s="43">
        <f t="shared" si="509"/>
        <v>44925</v>
      </c>
      <c r="AW1023" s="45">
        <f t="shared" si="524"/>
        <v>0.12431693989071038</v>
      </c>
      <c r="AX1023" s="45">
        <f t="shared" si="525"/>
        <v>1.6291114604386556</v>
      </c>
      <c r="AY1023" s="47">
        <f t="shared" si="526"/>
        <v>101.59072655723472</v>
      </c>
      <c r="AZ1023" s="47">
        <f t="shared" si="527"/>
        <v>117.94477393098238</v>
      </c>
      <c r="BA1023" s="43"/>
      <c r="BC1023" s="2">
        <v>44754</v>
      </c>
      <c r="BD1023" t="str">
        <v>912828YS</v>
      </c>
      <c r="BE1023">
        <v>0.59050000000000002</v>
      </c>
      <c r="BF1023">
        <v>1.25631</v>
      </c>
      <c r="BG1023">
        <v>0.77400000000000002</v>
      </c>
      <c r="BH1023">
        <v>118.46875</v>
      </c>
      <c r="BI1023">
        <f>VLOOKUP(BD1023,工作表1!$K$3:$L$1000,2,FALSE)</f>
        <v>1.75</v>
      </c>
      <c r="BJ1023" t="str">
        <f>VLOOKUP(BD1023,工作表1!$K$3:$M$1000,3,FALSE)</f>
        <v>2029/11/15</v>
      </c>
      <c r="BK1023">
        <f t="shared" si="510"/>
        <v>2.3582000000000001</v>
      </c>
      <c r="BL1023">
        <f t="shared" si="511"/>
        <v>-0.60820000000000007</v>
      </c>
      <c r="BM1023" s="43">
        <f t="shared" si="528"/>
        <v>44880</v>
      </c>
      <c r="BN1023" s="43">
        <f t="shared" si="512"/>
        <v>45016</v>
      </c>
      <c r="BO1023" s="45">
        <f t="shared" si="529"/>
        <v>0.28057065217391303</v>
      </c>
      <c r="BP1023" s="45">
        <f t="shared" si="530"/>
        <v>1.5319405151876115</v>
      </c>
      <c r="BQ1023" s="47">
        <f t="shared" si="531"/>
        <v>92.098324933227815</v>
      </c>
      <c r="BR1023" s="47">
        <f t="shared" si="532"/>
        <v>117.01741204073537</v>
      </c>
    </row>
    <row r="1024" spans="6:70" x14ac:dyDescent="0.25">
      <c r="F1024" s="2">
        <v>44775</v>
      </c>
      <c r="G1024">
        <v>2.6274999999999999</v>
      </c>
      <c r="H1024" s="43">
        <v>44803</v>
      </c>
      <c r="I1024">
        <v>3.2078000000000002</v>
      </c>
      <c r="L1024" s="2">
        <v>44754</v>
      </c>
      <c r="M1024" t="str">
        <v>91282CEM</v>
      </c>
      <c r="N1024">
        <v>-5.7030000000000003</v>
      </c>
      <c r="O1024">
        <v>2.0988099999999998</v>
      </c>
      <c r="P1024">
        <v>0.83379999999999999</v>
      </c>
      <c r="Q1024">
        <v>118.65625</v>
      </c>
      <c r="R1024">
        <f>VLOOKUP(M1024,工作表1!$A$3:$B$1000,2,FALSE)</f>
        <v>2.875</v>
      </c>
      <c r="S1024" t="str">
        <f>VLOOKUP(M1024,工作表1!$A$3:$C$1000,3,FALSE)</f>
        <v>2029/4/30</v>
      </c>
      <c r="T1024">
        <f t="shared" si="502"/>
        <v>2.3582000000000001</v>
      </c>
      <c r="U1024">
        <f t="shared" si="501"/>
        <v>0.51679999999999993</v>
      </c>
      <c r="V1024" s="43">
        <f t="shared" si="513"/>
        <v>44865</v>
      </c>
      <c r="W1024" s="43">
        <f t="shared" si="503"/>
        <v>44834</v>
      </c>
      <c r="X1024" s="45">
        <f t="shared" si="514"/>
        <v>0.58128415300546443</v>
      </c>
      <c r="Y1024" s="45">
        <f t="shared" si="515"/>
        <v>1.2035444269780671</v>
      </c>
      <c r="Z1024" s="47">
        <f t="shared" si="516"/>
        <v>99.087174917165214</v>
      </c>
      <c r="AA1024" s="47">
        <f t="shared" si="517"/>
        <v>118.28379169870817</v>
      </c>
      <c r="AB1024" s="45">
        <f t="shared" si="518"/>
        <v>3.0318999999999998</v>
      </c>
      <c r="AC1024" s="2" t="str">
        <f t="shared" si="504"/>
        <v>TY1</v>
      </c>
      <c r="AD1024">
        <f t="shared" si="505"/>
        <v>118.65625</v>
      </c>
      <c r="AE1024">
        <f t="shared" si="506"/>
        <v>118.46875</v>
      </c>
      <c r="AF1024" s="49">
        <f t="shared" si="533"/>
        <v>0.1875</v>
      </c>
      <c r="AG1024" s="3">
        <f t="shared" si="519"/>
        <v>118.28379169870817</v>
      </c>
      <c r="AH1024">
        <f t="shared" si="520"/>
        <v>117.60305289403178</v>
      </c>
      <c r="AI1024" s="51">
        <f t="shared" si="521"/>
        <v>0.68073880467639469</v>
      </c>
      <c r="AJ1024" s="52">
        <f t="shared" si="522"/>
        <v>0.49323880467639469</v>
      </c>
      <c r="AK1024" s="2">
        <v>44754</v>
      </c>
      <c r="AL1024" t="str">
        <v>91282CEV</v>
      </c>
      <c r="AM1024">
        <v>-20.101199999999999</v>
      </c>
      <c r="AN1024">
        <v>2.5943000000000001</v>
      </c>
      <c r="AO1024">
        <v>0.8538</v>
      </c>
      <c r="AP1024">
        <v>118.46875</v>
      </c>
      <c r="AQ1024">
        <f>VLOOKUP(AL1024,工作表1!$F$3:$G$1000,2,FALSE)</f>
        <v>3.25</v>
      </c>
      <c r="AR1024" t="str">
        <f>VLOOKUP(AL1024,工作表1!$F$3:$H$1000,3,FALSE)</f>
        <v>2029/6/30</v>
      </c>
      <c r="AS1024">
        <f t="shared" si="507"/>
        <v>2.3582000000000001</v>
      </c>
      <c r="AT1024">
        <f t="shared" si="508"/>
        <v>0.89179999999999993</v>
      </c>
      <c r="AU1024" s="43">
        <f t="shared" si="523"/>
        <v>44926</v>
      </c>
      <c r="AV1024" s="43">
        <f t="shared" si="509"/>
        <v>44925</v>
      </c>
      <c r="AW1024" s="45">
        <f t="shared" si="524"/>
        <v>0.11543715846994534</v>
      </c>
      <c r="AX1024" s="45">
        <f t="shared" si="525"/>
        <v>1.6291357886069315</v>
      </c>
      <c r="AY1024" s="47">
        <f t="shared" si="526"/>
        <v>101.40398526716483</v>
      </c>
      <c r="AZ1024" s="47">
        <f t="shared" si="527"/>
        <v>117.60305289403178</v>
      </c>
      <c r="BA1024" s="43"/>
      <c r="BC1024" s="2">
        <v>44753</v>
      </c>
      <c r="BD1024" t="str">
        <v>912828YS</v>
      </c>
      <c r="BE1024">
        <v>14.167400000000001</v>
      </c>
      <c r="BF1024">
        <v>1.31047</v>
      </c>
      <c r="BG1024">
        <v>0.77400000000000002</v>
      </c>
      <c r="BH1024">
        <v>118.1875</v>
      </c>
      <c r="BI1024">
        <f>VLOOKUP(BD1024,工作表1!$K$3:$L$1000,2,FALSE)</f>
        <v>1.75</v>
      </c>
      <c r="BJ1024" t="str">
        <f>VLOOKUP(BD1024,工作表1!$K$3:$M$1000,3,FALSE)</f>
        <v>2029/11/15</v>
      </c>
      <c r="BK1024">
        <f t="shared" si="510"/>
        <v>2.3422499999999999</v>
      </c>
      <c r="BL1024">
        <f t="shared" si="511"/>
        <v>-0.59224999999999994</v>
      </c>
      <c r="BM1024" s="43">
        <f t="shared" si="528"/>
        <v>44880</v>
      </c>
      <c r="BN1024" s="43">
        <f t="shared" si="512"/>
        <v>45016</v>
      </c>
      <c r="BO1024" s="45">
        <f t="shared" si="529"/>
        <v>0.27581521739130438</v>
      </c>
      <c r="BP1024" s="45">
        <f t="shared" si="530"/>
        <v>1.5319796009529483</v>
      </c>
      <c r="BQ1024" s="47">
        <f t="shared" si="531"/>
        <v>91.841326723401266</v>
      </c>
      <c r="BR1024" s="47">
        <f t="shared" si="532"/>
        <v>116.66281739245146</v>
      </c>
    </row>
    <row r="1025" spans="6:70" x14ac:dyDescent="0.25">
      <c r="F1025" s="2">
        <v>44774</v>
      </c>
      <c r="G1025">
        <v>2.5965500000000001</v>
      </c>
      <c r="H1025" s="43">
        <v>44802</v>
      </c>
      <c r="I1025">
        <v>3.2052999999999998</v>
      </c>
      <c r="L1025" s="2">
        <v>44753</v>
      </c>
      <c r="M1025" t="str">
        <v>91282CEM</v>
      </c>
      <c r="N1025">
        <v>-0.47489999999999999</v>
      </c>
      <c r="O1025">
        <v>2.0411600000000001</v>
      </c>
      <c r="P1025">
        <v>0.83379999999999999</v>
      </c>
      <c r="Q1025">
        <v>118.375</v>
      </c>
      <c r="R1025">
        <f>VLOOKUP(M1025,工作表1!$A$3:$B$1000,2,FALSE)</f>
        <v>2.875</v>
      </c>
      <c r="S1025" t="str">
        <f>VLOOKUP(M1025,工作表1!$A$3:$C$1000,3,FALSE)</f>
        <v>2029/4/30</v>
      </c>
      <c r="T1025">
        <f t="shared" si="502"/>
        <v>2.3422499999999999</v>
      </c>
      <c r="U1025">
        <f t="shared" si="501"/>
        <v>0.53275000000000006</v>
      </c>
      <c r="V1025" s="43">
        <f t="shared" si="513"/>
        <v>44865</v>
      </c>
      <c r="W1025" s="43">
        <f t="shared" si="503"/>
        <v>44834</v>
      </c>
      <c r="X1025" s="45">
        <f t="shared" si="514"/>
        <v>0.57342896174863389</v>
      </c>
      <c r="Y1025" s="45">
        <f t="shared" si="515"/>
        <v>1.2035659480500036</v>
      </c>
      <c r="Z1025" s="47">
        <f t="shared" si="516"/>
        <v>98.857650919278143</v>
      </c>
      <c r="AA1025" s="47">
        <f t="shared" si="517"/>
        <v>117.99725004037143</v>
      </c>
      <c r="AB1025" s="45">
        <f t="shared" si="518"/>
        <v>3.0693000000000001</v>
      </c>
      <c r="AC1025" s="2" t="str">
        <f t="shared" si="504"/>
        <v>TY1</v>
      </c>
      <c r="AD1025">
        <f t="shared" si="505"/>
        <v>118.375</v>
      </c>
      <c r="AE1025">
        <f t="shared" si="506"/>
        <v>118.1875</v>
      </c>
      <c r="AF1025" s="49">
        <f t="shared" si="533"/>
        <v>0.1875</v>
      </c>
      <c r="AG1025" s="3">
        <f t="shared" si="519"/>
        <v>117.99725004037143</v>
      </c>
      <c r="AH1025">
        <f t="shared" si="520"/>
        <v>117.2961147867988</v>
      </c>
      <c r="AI1025" s="51">
        <f t="shared" si="521"/>
        <v>0.70113525357263029</v>
      </c>
      <c r="AJ1025" s="52">
        <f t="shared" si="522"/>
        <v>0.51363525357263029</v>
      </c>
      <c r="AK1025" s="2">
        <v>44753</v>
      </c>
      <c r="AL1025" t="str">
        <v>91282CEV</v>
      </c>
      <c r="AM1025">
        <v>-9.5086999999999993</v>
      </c>
      <c r="AN1025">
        <v>2.5916800000000002</v>
      </c>
      <c r="AO1025">
        <v>0.8538</v>
      </c>
      <c r="AP1025">
        <v>118.1875</v>
      </c>
      <c r="AQ1025">
        <f>VLOOKUP(AL1025,工作表1!$F$3:$G$1000,2,FALSE)</f>
        <v>3.25</v>
      </c>
      <c r="AR1025" t="str">
        <f>VLOOKUP(AL1025,工作表1!$F$3:$H$1000,3,FALSE)</f>
        <v>2029/6/30</v>
      </c>
      <c r="AS1025">
        <f t="shared" si="507"/>
        <v>2.3422499999999999</v>
      </c>
      <c r="AT1025">
        <f t="shared" si="508"/>
        <v>0.90775000000000006</v>
      </c>
      <c r="AU1025" s="43">
        <f t="shared" si="523"/>
        <v>44926</v>
      </c>
      <c r="AV1025" s="43">
        <f t="shared" si="509"/>
        <v>44925</v>
      </c>
      <c r="AW1025" s="45">
        <f t="shared" si="524"/>
        <v>0.10655737704918034</v>
      </c>
      <c r="AX1025" s="45">
        <f t="shared" si="525"/>
        <v>1.6291601167752079</v>
      </c>
      <c r="AY1025" s="47">
        <f t="shared" si="526"/>
        <v>101.15534775359896</v>
      </c>
      <c r="AZ1025" s="47">
        <f t="shared" si="527"/>
        <v>117.2961147867988</v>
      </c>
      <c r="BA1025" s="43"/>
      <c r="BC1025" s="2">
        <v>44750</v>
      </c>
      <c r="BD1025" t="str">
        <v>912828YS</v>
      </c>
      <c r="BE1025">
        <v>10.812900000000001</v>
      </c>
      <c r="BF1025">
        <v>1.4178500000000001</v>
      </c>
      <c r="BG1025">
        <v>0.77400000000000002</v>
      </c>
      <c r="BH1025">
        <v>117.421875</v>
      </c>
      <c r="BI1025">
        <f>VLOOKUP(BD1025,工作表1!$K$3:$L$1000,2,FALSE)</f>
        <v>1.75</v>
      </c>
      <c r="BJ1025" t="str">
        <f>VLOOKUP(BD1025,工作表1!$K$3:$M$1000,3,FALSE)</f>
        <v>2029/11/15</v>
      </c>
      <c r="BK1025">
        <f t="shared" si="510"/>
        <v>2.3256999999999999</v>
      </c>
      <c r="BL1025">
        <f t="shared" si="511"/>
        <v>-0.57569999999999988</v>
      </c>
      <c r="BM1025" s="43">
        <f t="shared" si="528"/>
        <v>44880</v>
      </c>
      <c r="BN1025" s="43">
        <f t="shared" si="512"/>
        <v>45016</v>
      </c>
      <c r="BO1025" s="45">
        <f t="shared" si="529"/>
        <v>0.27105978260869562</v>
      </c>
      <c r="BP1025" s="45">
        <f t="shared" si="530"/>
        <v>1.5320186867182846</v>
      </c>
      <c r="BQ1025" s="47">
        <f t="shared" si="531"/>
        <v>91.18377662558288</v>
      </c>
      <c r="BR1025" s="47">
        <f t="shared" si="532"/>
        <v>115.7900330381775</v>
      </c>
    </row>
    <row r="1026" spans="6:70" x14ac:dyDescent="0.25">
      <c r="F1026" s="2">
        <v>44771</v>
      </c>
      <c r="G1026">
        <v>2.5988000000000002</v>
      </c>
      <c r="H1026" s="43">
        <v>44799</v>
      </c>
      <c r="I1026">
        <v>3.1349999999999998</v>
      </c>
      <c r="L1026" s="2">
        <v>44750</v>
      </c>
      <c r="M1026" t="str">
        <v>91282CEM</v>
      </c>
      <c r="N1026">
        <v>-1.4726999999999999</v>
      </c>
      <c r="O1026">
        <v>2.1330300000000002</v>
      </c>
      <c r="P1026">
        <v>0.83379999999999999</v>
      </c>
      <c r="Q1026">
        <v>117.625</v>
      </c>
      <c r="R1026">
        <f>VLOOKUP(M1026,工作表1!$A$3:$B$1000,2,FALSE)</f>
        <v>2.875</v>
      </c>
      <c r="S1026" t="str">
        <f>VLOOKUP(M1026,工作表1!$A$3:$C$1000,3,FALSE)</f>
        <v>2029/4/30</v>
      </c>
      <c r="T1026">
        <f t="shared" si="502"/>
        <v>2.3256999999999999</v>
      </c>
      <c r="U1026">
        <f t="shared" si="501"/>
        <v>0.54930000000000012</v>
      </c>
      <c r="V1026" s="43">
        <f t="shared" si="513"/>
        <v>44865</v>
      </c>
      <c r="W1026" s="43">
        <f t="shared" si="503"/>
        <v>44834</v>
      </c>
      <c r="X1026" s="45">
        <f t="shared" si="514"/>
        <v>0.56557377049180324</v>
      </c>
      <c r="Y1026" s="45">
        <f t="shared" si="515"/>
        <v>1.2035874691219401</v>
      </c>
      <c r="Z1026" s="47">
        <f t="shared" si="516"/>
        <v>98.216241783003568</v>
      </c>
      <c r="AA1026" s="47">
        <f t="shared" si="517"/>
        <v>117.21645466471806</v>
      </c>
      <c r="AB1026" s="45">
        <f t="shared" si="518"/>
        <v>3.1467999999999998</v>
      </c>
      <c r="AC1026" s="2" t="str">
        <f t="shared" si="504"/>
        <v>TY1</v>
      </c>
      <c r="AD1026">
        <f t="shared" si="505"/>
        <v>117.625</v>
      </c>
      <c r="AE1026">
        <f t="shared" si="506"/>
        <v>117.421875</v>
      </c>
      <c r="AF1026" s="49">
        <f t="shared" si="533"/>
        <v>0.203125</v>
      </c>
      <c r="AG1026" s="3">
        <f t="shared" si="519"/>
        <v>117.21645466471806</v>
      </c>
      <c r="AH1026">
        <f t="shared" si="520"/>
        <v>116.51122035675027</v>
      </c>
      <c r="AI1026" s="51">
        <f t="shared" si="521"/>
        <v>0.70523430796778541</v>
      </c>
      <c r="AJ1026" s="52">
        <f t="shared" si="522"/>
        <v>0.50210930796778541</v>
      </c>
      <c r="AK1026" s="2">
        <v>44750</v>
      </c>
      <c r="AL1026" t="str">
        <v>91282CEV</v>
      </c>
      <c r="AM1026">
        <v>-10.636799999999999</v>
      </c>
      <c r="AN1026">
        <v>2.6174900000000001</v>
      </c>
      <c r="AO1026">
        <v>0.8538</v>
      </c>
      <c r="AP1026">
        <v>117.421875</v>
      </c>
      <c r="AQ1026">
        <f>VLOOKUP(AL1026,工作表1!$F$3:$G$1000,2,FALSE)</f>
        <v>3.25</v>
      </c>
      <c r="AR1026" t="str">
        <f>VLOOKUP(AL1026,工作表1!$F$3:$H$1000,3,FALSE)</f>
        <v>2029/6/30</v>
      </c>
      <c r="AS1026">
        <f t="shared" si="507"/>
        <v>2.3256999999999999</v>
      </c>
      <c r="AT1026">
        <f t="shared" si="508"/>
        <v>0.92430000000000012</v>
      </c>
      <c r="AU1026" s="43">
        <f t="shared" si="523"/>
        <v>44926</v>
      </c>
      <c r="AV1026" s="43">
        <f t="shared" si="509"/>
        <v>44925</v>
      </c>
      <c r="AW1026" s="45">
        <f t="shared" si="524"/>
        <v>9.7677595628415298E-2</v>
      </c>
      <c r="AX1026" s="45">
        <f t="shared" si="525"/>
        <v>1.6291844449434838</v>
      </c>
      <c r="AY1026" s="47">
        <f t="shared" si="526"/>
        <v>100.49900640939094</v>
      </c>
      <c r="AZ1026" s="47">
        <f t="shared" si="527"/>
        <v>116.51122035675027</v>
      </c>
      <c r="BA1026" s="43"/>
      <c r="BC1026" s="2">
        <v>44749</v>
      </c>
      <c r="BD1026" t="str">
        <v>912828YS</v>
      </c>
      <c r="BE1026">
        <v>11.5364</v>
      </c>
      <c r="BF1026">
        <v>1.35711</v>
      </c>
      <c r="BG1026">
        <v>0.77400000000000002</v>
      </c>
      <c r="BH1026">
        <v>118.078125</v>
      </c>
      <c r="BI1026">
        <f>VLOOKUP(BD1026,工作表1!$K$3:$L$1000,2,FALSE)</f>
        <v>1.75</v>
      </c>
      <c r="BJ1026" t="str">
        <f>VLOOKUP(BD1026,工作表1!$K$3:$M$1000,3,FALSE)</f>
        <v>2029/11/15</v>
      </c>
      <c r="BK1026">
        <f t="shared" si="510"/>
        <v>2.2783000000000002</v>
      </c>
      <c r="BL1026">
        <f t="shared" si="511"/>
        <v>-0.52830000000000021</v>
      </c>
      <c r="BM1026" s="43">
        <f t="shared" si="528"/>
        <v>44880</v>
      </c>
      <c r="BN1026" s="43">
        <f t="shared" si="512"/>
        <v>45016</v>
      </c>
      <c r="BO1026" s="45">
        <f t="shared" si="529"/>
        <v>0.25679347826086957</v>
      </c>
      <c r="BP1026" s="45">
        <f t="shared" si="530"/>
        <v>1.5321359440142943</v>
      </c>
      <c r="BQ1026" s="47">
        <f t="shared" si="531"/>
        <v>91.738390313567464</v>
      </c>
      <c r="BR1026" s="47">
        <f t="shared" si="532"/>
        <v>116.43831410296944</v>
      </c>
    </row>
    <row r="1027" spans="6:70" x14ac:dyDescent="0.25">
      <c r="F1027" s="2">
        <v>44770</v>
      </c>
      <c r="G1027">
        <v>2.58725</v>
      </c>
      <c r="H1027" s="43">
        <v>44798</v>
      </c>
      <c r="I1027">
        <v>3.1093999999999999</v>
      </c>
      <c r="L1027" s="2">
        <v>44749</v>
      </c>
      <c r="M1027" t="str">
        <v>91282CEM</v>
      </c>
      <c r="N1027">
        <v>-1.4994000000000001</v>
      </c>
      <c r="O1027">
        <v>2.0921799999999999</v>
      </c>
      <c r="P1027">
        <v>0.83379999999999999</v>
      </c>
      <c r="Q1027">
        <v>118.265625</v>
      </c>
      <c r="R1027">
        <f>VLOOKUP(M1027,工作表1!$A$3:$B$1000,2,FALSE)</f>
        <v>2.875</v>
      </c>
      <c r="S1027" t="str">
        <f>VLOOKUP(M1027,工作表1!$A$3:$C$1000,3,FALSE)</f>
        <v>2029/4/30</v>
      </c>
      <c r="T1027">
        <f t="shared" si="502"/>
        <v>2.2783000000000002</v>
      </c>
      <c r="U1027">
        <f t="shared" si="501"/>
        <v>0.59669999999999979</v>
      </c>
      <c r="V1027" s="43">
        <f t="shared" si="513"/>
        <v>44865</v>
      </c>
      <c r="W1027" s="43">
        <f t="shared" si="503"/>
        <v>44834</v>
      </c>
      <c r="X1027" s="45">
        <f t="shared" si="514"/>
        <v>0.5420081967213114</v>
      </c>
      <c r="Y1027" s="45">
        <f t="shared" si="515"/>
        <v>1.2036520323377498</v>
      </c>
      <c r="Z1027" s="47">
        <f t="shared" si="516"/>
        <v>98.775136306967966</v>
      </c>
      <c r="AA1027" s="47">
        <f t="shared" si="517"/>
        <v>117.85211515100029</v>
      </c>
      <c r="AB1027" s="45">
        <f t="shared" si="518"/>
        <v>3.0621</v>
      </c>
      <c r="AC1027" s="2" t="str">
        <f t="shared" si="504"/>
        <v>TY1</v>
      </c>
      <c r="AD1027">
        <f t="shared" si="505"/>
        <v>118.265625</v>
      </c>
      <c r="AE1027">
        <f t="shared" si="506"/>
        <v>118.078125</v>
      </c>
      <c r="AF1027" s="49">
        <f t="shared" si="533"/>
        <v>0.1875</v>
      </c>
      <c r="AG1027" s="3">
        <f t="shared" si="519"/>
        <v>117.85211515100029</v>
      </c>
      <c r="AH1027">
        <f t="shared" si="520"/>
        <v>117.13937348053302</v>
      </c>
      <c r="AI1027" s="51">
        <f t="shared" si="521"/>
        <v>0.71274167046726689</v>
      </c>
      <c r="AJ1027" s="52">
        <f t="shared" si="522"/>
        <v>0.52524167046726689</v>
      </c>
      <c r="AK1027" s="2">
        <v>44749</v>
      </c>
      <c r="AL1027" t="str">
        <v>91282CEV</v>
      </c>
      <c r="AM1027">
        <v>-11.302199999999999</v>
      </c>
      <c r="AN1027">
        <v>2.60832</v>
      </c>
      <c r="AO1027">
        <v>0.8538</v>
      </c>
      <c r="AP1027">
        <v>118.078125</v>
      </c>
      <c r="AQ1027">
        <f>VLOOKUP(AL1027,工作表1!$F$3:$G$1000,2,FALSE)</f>
        <v>3.25</v>
      </c>
      <c r="AR1027" t="str">
        <f>VLOOKUP(AL1027,工作表1!$F$3:$H$1000,3,FALSE)</f>
        <v>2029/6/30</v>
      </c>
      <c r="AS1027">
        <f t="shared" si="507"/>
        <v>2.2783000000000002</v>
      </c>
      <c r="AT1027">
        <f t="shared" si="508"/>
        <v>0.97169999999999979</v>
      </c>
      <c r="AU1027" s="43">
        <f t="shared" si="523"/>
        <v>44926</v>
      </c>
      <c r="AV1027" s="43">
        <f t="shared" si="509"/>
        <v>44925</v>
      </c>
      <c r="AW1027" s="45">
        <f t="shared" si="524"/>
        <v>7.1038251366120214E-2</v>
      </c>
      <c r="AX1027" s="45">
        <f t="shared" si="525"/>
        <v>1.629257429448312</v>
      </c>
      <c r="AY1027" s="47">
        <f t="shared" si="526"/>
        <v>101.07618602364562</v>
      </c>
      <c r="AZ1027" s="47">
        <f t="shared" si="527"/>
        <v>117.13937348053302</v>
      </c>
      <c r="BA1027" s="43"/>
      <c r="BC1027" s="2">
        <v>44748</v>
      </c>
      <c r="BD1027" t="str">
        <v>912828YS</v>
      </c>
      <c r="BE1027">
        <v>11.6052</v>
      </c>
      <c r="BF1027">
        <v>1.29172</v>
      </c>
      <c r="BG1027">
        <v>0.77400000000000002</v>
      </c>
      <c r="BH1027">
        <v>118.875</v>
      </c>
      <c r="BI1027">
        <f>VLOOKUP(BD1027,工作表1!$K$3:$L$1000,2,FALSE)</f>
        <v>1.75</v>
      </c>
      <c r="BJ1027" t="str">
        <f>VLOOKUP(BD1027,工作表1!$K$3:$M$1000,3,FALSE)</f>
        <v>2029/11/15</v>
      </c>
      <c r="BK1027">
        <f t="shared" si="510"/>
        <v>2.2646500000000001</v>
      </c>
      <c r="BL1027">
        <f t="shared" si="511"/>
        <v>-0.51465000000000005</v>
      </c>
      <c r="BM1027" s="43">
        <f t="shared" si="528"/>
        <v>44880</v>
      </c>
      <c r="BN1027" s="43">
        <f t="shared" si="512"/>
        <v>45016</v>
      </c>
      <c r="BO1027" s="45">
        <f t="shared" si="529"/>
        <v>0.25203804347826086</v>
      </c>
      <c r="BP1027" s="45">
        <f t="shared" si="530"/>
        <v>1.5321750297796308</v>
      </c>
      <c r="BQ1027" s="47">
        <f t="shared" si="531"/>
        <v>92.395154533545423</v>
      </c>
      <c r="BR1027" s="47">
        <f t="shared" si="532"/>
        <v>117.26592202692792</v>
      </c>
    </row>
    <row r="1028" spans="6:70" x14ac:dyDescent="0.25">
      <c r="F1028" s="2">
        <v>44769</v>
      </c>
      <c r="G1028">
        <v>2.5855000000000001</v>
      </c>
      <c r="H1028" s="43">
        <v>44797</v>
      </c>
      <c r="I1028">
        <v>3.1890000000000001</v>
      </c>
      <c r="L1028" s="2">
        <v>44748</v>
      </c>
      <c r="M1028" t="str">
        <v>91282CEM</v>
      </c>
      <c r="N1028">
        <v>-1.8499000000000001</v>
      </c>
      <c r="O1028">
        <v>2.06691</v>
      </c>
      <c r="P1028">
        <v>0.83379999999999999</v>
      </c>
      <c r="Q1028">
        <v>119.046875</v>
      </c>
      <c r="R1028">
        <f>VLOOKUP(M1028,工作表1!$A$3:$B$1000,2,FALSE)</f>
        <v>2.875</v>
      </c>
      <c r="S1028" t="str">
        <f>VLOOKUP(M1028,工作表1!$A$3:$C$1000,3,FALSE)</f>
        <v>2029/4/30</v>
      </c>
      <c r="T1028">
        <f t="shared" si="502"/>
        <v>2.2646500000000001</v>
      </c>
      <c r="U1028">
        <f t="shared" ref="U1028:U1091" si="534">R1028-T1028</f>
        <v>0.61034999999999995</v>
      </c>
      <c r="V1028" s="43">
        <f t="shared" si="513"/>
        <v>44865</v>
      </c>
      <c r="W1028" s="43">
        <f t="shared" si="503"/>
        <v>44834</v>
      </c>
      <c r="X1028" s="45">
        <f t="shared" si="514"/>
        <v>0.53415300546448086</v>
      </c>
      <c r="Y1028" s="45">
        <f t="shared" si="515"/>
        <v>1.2036735534096863</v>
      </c>
      <c r="Z1028" s="47">
        <f t="shared" si="516"/>
        <v>99.431473370315331</v>
      </c>
      <c r="AA1028" s="47">
        <f t="shared" si="517"/>
        <v>118.62813123380984</v>
      </c>
      <c r="AB1028" s="45">
        <f t="shared" si="518"/>
        <v>2.9977</v>
      </c>
      <c r="AC1028" s="2" t="str">
        <f t="shared" si="504"/>
        <v>TY1</v>
      </c>
      <c r="AD1028">
        <f t="shared" si="505"/>
        <v>119.046875</v>
      </c>
      <c r="AE1028">
        <f t="shared" si="506"/>
        <v>118.875</v>
      </c>
      <c r="AF1028" s="49">
        <f t="shared" si="533"/>
        <v>0.171875</v>
      </c>
      <c r="AG1028" s="3">
        <f t="shared" si="519"/>
        <v>118.62813123380984</v>
      </c>
      <c r="AH1028">
        <f t="shared" si="520"/>
        <v>117.91133032079041</v>
      </c>
      <c r="AI1028" s="51">
        <f t="shared" si="521"/>
        <v>0.71680091301942639</v>
      </c>
      <c r="AJ1028" s="52">
        <f t="shared" si="522"/>
        <v>0.54492591301942639</v>
      </c>
      <c r="AK1028" s="2">
        <v>44748</v>
      </c>
      <c r="AL1028" t="str">
        <v>91282CEV</v>
      </c>
      <c r="AM1028">
        <v>-12.573700000000001</v>
      </c>
      <c r="AN1028">
        <v>2.6114099999999998</v>
      </c>
      <c r="AO1028">
        <v>0.8538</v>
      </c>
      <c r="AP1028">
        <v>118.875</v>
      </c>
      <c r="AQ1028">
        <f>VLOOKUP(AL1028,工作表1!$F$3:$G$1000,2,FALSE)</f>
        <v>3.25</v>
      </c>
      <c r="AR1028" t="str">
        <f>VLOOKUP(AL1028,工作表1!$F$3:$H$1000,3,FALSE)</f>
        <v>2029/6/30</v>
      </c>
      <c r="AS1028">
        <f t="shared" si="507"/>
        <v>2.2646500000000001</v>
      </c>
      <c r="AT1028">
        <f t="shared" si="508"/>
        <v>0.98534999999999995</v>
      </c>
      <c r="AU1028" s="43">
        <f t="shared" si="523"/>
        <v>44926</v>
      </c>
      <c r="AV1028" s="43">
        <f t="shared" si="509"/>
        <v>44925</v>
      </c>
      <c r="AW1028" s="45">
        <f t="shared" si="524"/>
        <v>6.2158469945355191E-2</v>
      </c>
      <c r="AX1028" s="45">
        <f t="shared" si="525"/>
        <v>1.6292817576165881</v>
      </c>
      <c r="AY1028" s="47">
        <f t="shared" si="526"/>
        <v>101.74802804402479</v>
      </c>
      <c r="AZ1028" s="47">
        <f t="shared" si="527"/>
        <v>117.91133032079041</v>
      </c>
      <c r="BA1028" s="43"/>
      <c r="BC1028" s="2">
        <v>44747</v>
      </c>
      <c r="BD1028" t="str">
        <v>912828YS</v>
      </c>
      <c r="BE1028">
        <v>15.8405</v>
      </c>
      <c r="BF1028">
        <v>1.0893299999999999</v>
      </c>
      <c r="BG1028">
        <v>0.77400000000000002</v>
      </c>
      <c r="BH1028">
        <v>119.609375</v>
      </c>
      <c r="BI1028">
        <f>VLOOKUP(BD1028,工作表1!$K$3:$L$1000,2,FALSE)</f>
        <v>1.75</v>
      </c>
      <c r="BJ1028" t="str">
        <f>VLOOKUP(BD1028,工作表1!$K$3:$M$1000,3,FALSE)</f>
        <v>2029/11/15</v>
      </c>
      <c r="BK1028">
        <f t="shared" si="510"/>
        <v>2.2016</v>
      </c>
      <c r="BL1028">
        <f t="shared" si="511"/>
        <v>-0.4516</v>
      </c>
      <c r="BM1028" s="43">
        <f t="shared" si="528"/>
        <v>44880</v>
      </c>
      <c r="BN1028" s="43">
        <f t="shared" si="512"/>
        <v>45016</v>
      </c>
      <c r="BO1028" s="45">
        <f t="shared" si="529"/>
        <v>0.24728260869565216</v>
      </c>
      <c r="BP1028" s="45">
        <f t="shared" si="530"/>
        <v>1.5322141155449671</v>
      </c>
      <c r="BQ1028" s="47">
        <f t="shared" si="531"/>
        <v>93.091538854103433</v>
      </c>
      <c r="BR1028" s="47">
        <f t="shared" si="532"/>
        <v>118.09710709777421</v>
      </c>
    </row>
    <row r="1029" spans="6:70" x14ac:dyDescent="0.25">
      <c r="F1029" s="2">
        <v>44768</v>
      </c>
      <c r="G1029">
        <v>2.5979999999999999</v>
      </c>
      <c r="H1029" s="43">
        <v>44796</v>
      </c>
      <c r="I1029">
        <v>3.1322000000000001</v>
      </c>
      <c r="L1029" s="2">
        <v>44747</v>
      </c>
      <c r="M1029" t="str">
        <v>91282CEM</v>
      </c>
      <c r="N1029">
        <v>-2.3146</v>
      </c>
      <c r="O1029">
        <v>2.1057299999999999</v>
      </c>
      <c r="P1029">
        <v>0.83379999999999999</v>
      </c>
      <c r="Q1029">
        <v>119.921875</v>
      </c>
      <c r="R1029">
        <f>VLOOKUP(M1029,工作表1!$A$3:$B$1000,2,FALSE)</f>
        <v>2.875</v>
      </c>
      <c r="S1029" t="str">
        <f>VLOOKUP(M1029,工作表1!$A$3:$C$1000,3,FALSE)</f>
        <v>2029/4/30</v>
      </c>
      <c r="T1029">
        <f t="shared" ref="T1029:T1092" si="535">INDEX($G:$G,MATCH(L1029,$F:$F,0))</f>
        <v>2.2016</v>
      </c>
      <c r="U1029">
        <f t="shared" si="534"/>
        <v>0.6734</v>
      </c>
      <c r="V1029" s="43">
        <f t="shared" si="513"/>
        <v>44865</v>
      </c>
      <c r="W1029" s="43">
        <f t="shared" ref="W1029:W1092" si="536">IF(WEEKDAY(DATE(YEAR(L1029),(INT(MONTH(L1029)/3)+1)*3+1,1)-1,2)=7,DATE(YEAR(L1029),(INT(MONTH(L1029)/3)+1)*3+1,1)-1-2,IF(WEEKDAY(DATE(YEAR(L1029),(INT(MONTH(L1029)/3)+1)*3+1,1)-1,2)=6,DATE(YEAR(L1029),(INT(MONTH(L1029)/3)+1)*3+1,1)-1-1,DATE(YEAR(L1029),(INT(MONTH(L1029)/3)+1)*3+1,1)-1))</f>
        <v>44834</v>
      </c>
      <c r="X1029" s="45">
        <f t="shared" si="514"/>
        <v>0.52629781420765032</v>
      </c>
      <c r="Y1029" s="45">
        <f t="shared" si="515"/>
        <v>1.2036950744816228</v>
      </c>
      <c r="Z1029" s="47">
        <f t="shared" si="516"/>
        <v>100.13246839297797</v>
      </c>
      <c r="AA1029" s="47">
        <f t="shared" si="517"/>
        <v>119.44346251795164</v>
      </c>
      <c r="AB1029" s="45">
        <f t="shared" si="518"/>
        <v>2.8525999999999998</v>
      </c>
      <c r="AC1029" s="2" t="str">
        <f t="shared" ref="AC1029:AC1092" si="537">IF(MOD(MONTH(L1029),3)=0,"TY2","TY1")</f>
        <v>TY1</v>
      </c>
      <c r="AD1029">
        <f t="shared" ref="AD1029:AD1092" si="538">IF(AC1029="TY1",Q1029,AP1029)</f>
        <v>119.921875</v>
      </c>
      <c r="AE1029">
        <f t="shared" ref="AE1029:AE1092" si="539">IF(AC1029="TY1",AP1029,BH1029)</f>
        <v>119.609375</v>
      </c>
      <c r="AF1029" s="49">
        <f t="shared" si="533"/>
        <v>0.3125</v>
      </c>
      <c r="AG1029" s="3">
        <f t="shared" si="519"/>
        <v>119.44346251795164</v>
      </c>
      <c r="AH1029">
        <f t="shared" si="520"/>
        <v>118.70589862453932</v>
      </c>
      <c r="AI1029" s="51">
        <f t="shared" si="521"/>
        <v>0.73756389341232875</v>
      </c>
      <c r="AJ1029" s="52">
        <f t="shared" si="522"/>
        <v>0.42506389341232875</v>
      </c>
      <c r="AK1029" s="2">
        <v>44747</v>
      </c>
      <c r="AL1029" t="str">
        <v>91282CEV</v>
      </c>
      <c r="AM1029">
        <v>-9.3218999999999994</v>
      </c>
      <c r="AN1029">
        <v>2.3828299999999998</v>
      </c>
      <c r="AO1029">
        <v>0.8538</v>
      </c>
      <c r="AP1029">
        <v>119.609375</v>
      </c>
      <c r="AQ1029">
        <f>VLOOKUP(AL1029,工作表1!$F$3:$G$1000,2,FALSE)</f>
        <v>3.25</v>
      </c>
      <c r="AR1029" t="str">
        <f>VLOOKUP(AL1029,工作表1!$F$3:$H$1000,3,FALSE)</f>
        <v>2029/6/30</v>
      </c>
      <c r="AS1029">
        <f t="shared" ref="AS1029:AS1092" si="540">INDEX($G:$G,MATCH(AK1029,$F:$F,0))</f>
        <v>2.2016</v>
      </c>
      <c r="AT1029">
        <f t="shared" ref="AT1029:AT1092" si="541">AQ1029-AS1029</f>
        <v>1.0484</v>
      </c>
      <c r="AU1029" s="43">
        <f t="shared" si="523"/>
        <v>44926</v>
      </c>
      <c r="AV1029" s="43">
        <f t="shared" ref="AV1029:AV1092" si="542">IF(WEEKDAY(DATE(YEAR(AK1029),(INT(MONTH(AK1029)/3)+1)*3+4,1)-1,2)=7,DATE(YEAR(AK1029),(INT(MONTH(AK1029)/3)+1)*3+4,1)-1-2,IF(WEEKDAY(DATE(YEAR(AK1029),(INT(MONTH(AK1029)/3)+1)*3+4,1)-1,2)=6,DATE(YEAR(AK1029),(INT(MONTH(AK1029)/3)+1)*3+4,1)-1-1,DATE(YEAR(AK1029),(INT(MONTH(AK1029)/3)+1)*3+4,1)-1))</f>
        <v>44925</v>
      </c>
      <c r="AW1029" s="45">
        <f t="shared" si="524"/>
        <v>5.3278688524590168E-2</v>
      </c>
      <c r="AX1029" s="45">
        <f t="shared" si="525"/>
        <v>1.6293060857848642</v>
      </c>
      <c r="AY1029" s="47">
        <f t="shared" si="526"/>
        <v>102.46353989859971</v>
      </c>
      <c r="AZ1029" s="47">
        <f t="shared" si="527"/>
        <v>118.70589862453932</v>
      </c>
      <c r="BA1029" s="43"/>
      <c r="BC1029" s="2">
        <v>44743</v>
      </c>
      <c r="BD1029" t="str">
        <v>912828YS</v>
      </c>
      <c r="BE1029">
        <v>15.1919</v>
      </c>
      <c r="BF1029">
        <v>1.1093500000000001</v>
      </c>
      <c r="BG1029">
        <v>0.77400000000000002</v>
      </c>
      <c r="BH1029">
        <v>118.953125</v>
      </c>
      <c r="BI1029">
        <f>VLOOKUP(BD1029,工作表1!$K$3:$L$1000,2,FALSE)</f>
        <v>1.75</v>
      </c>
      <c r="BJ1029" t="str">
        <f>VLOOKUP(BD1029,工作表1!$K$3:$M$1000,3,FALSE)</f>
        <v>2029/11/15</v>
      </c>
      <c r="BK1029">
        <f t="shared" ref="BK1029:BK1092" si="543">INDEX($G:$G,MATCH(BC1029,$F:$F,0))</f>
        <v>2.1924999999999999</v>
      </c>
      <c r="BL1029">
        <f t="shared" ref="BL1029:BL1092" si="544">BI1029-BK1029</f>
        <v>-0.44249999999999989</v>
      </c>
      <c r="BM1029" s="43">
        <f t="shared" si="528"/>
        <v>44880</v>
      </c>
      <c r="BN1029" s="43">
        <f t="shared" ref="BN1029:BN1092" si="545">IF(WEEKDAY(DATE(YEAR(BC1029),(INT(MONTH(BC1029)/3)+1)*3+7,1)-1,2)=7,DATE(YEAR(BC1029),(INT(MONTH(BC1029)/3)+1)*3+7,1)-1-2,IF(WEEKDAY(DATE(YEAR(BC1029),(INT(MONTH(BC1029)/3)+1)*3+7,1)-1,2)=6,DATE(YEAR(BC1029),(INT(MONTH(BC1029)/3)+1)*3+7,1)-1-1,DATE(YEAR(BC1029),(INT(MONTH(BC1029)/3)+1)*3+7,1)-1))</f>
        <v>45016</v>
      </c>
      <c r="BO1029" s="45">
        <f t="shared" si="529"/>
        <v>0.24252717391304349</v>
      </c>
      <c r="BP1029" s="45">
        <f t="shared" si="530"/>
        <v>1.5322532013103036</v>
      </c>
      <c r="BQ1029" s="47">
        <f t="shared" si="531"/>
        <v>92.575744273401668</v>
      </c>
      <c r="BR1029" s="47">
        <f t="shared" si="532"/>
        <v>117.41380051468167</v>
      </c>
    </row>
    <row r="1030" spans="6:70" x14ac:dyDescent="0.25">
      <c r="F1030" s="2">
        <v>44767</v>
      </c>
      <c r="G1030">
        <v>2.5819999999999999</v>
      </c>
      <c r="H1030" s="43">
        <v>44795</v>
      </c>
      <c r="I1030">
        <v>3.1038000000000001</v>
      </c>
      <c r="L1030" s="2">
        <v>44743</v>
      </c>
      <c r="M1030" t="str">
        <v>91282CEM</v>
      </c>
      <c r="N1030">
        <v>-1.5284</v>
      </c>
      <c r="O1030">
        <v>1.9943200000000001</v>
      </c>
      <c r="P1030">
        <v>0.83379999999999999</v>
      </c>
      <c r="Q1030">
        <v>119.265625</v>
      </c>
      <c r="R1030">
        <f>VLOOKUP(M1030,工作表1!$A$3:$B$1000,2,FALSE)</f>
        <v>2.875</v>
      </c>
      <c r="S1030" t="str">
        <f>VLOOKUP(M1030,工作表1!$A$3:$C$1000,3,FALSE)</f>
        <v>2029/4/30</v>
      </c>
      <c r="T1030">
        <f t="shared" si="535"/>
        <v>2.1924999999999999</v>
      </c>
      <c r="U1030">
        <f t="shared" si="534"/>
        <v>0.68250000000000011</v>
      </c>
      <c r="V1030" s="43">
        <f t="shared" ref="V1030:V1093" si="546">COUPNCD(L1029,S1030,2,0)</f>
        <v>44865</v>
      </c>
      <c r="W1030" s="43">
        <f t="shared" si="536"/>
        <v>44834</v>
      </c>
      <c r="X1030" s="45">
        <f t="shared" ref="X1030:X1093" si="547">COUPDAYBS(L1029,S1030,2,1)/COUPDAYS(L1029,S1030,2,1)*R1030/2</f>
        <v>0.51844262295081966</v>
      </c>
      <c r="Y1030" s="45">
        <f t="shared" ref="Y1030:Y1093" si="548">(W1030-L1029)/365*R1030+X1030</f>
        <v>1.2037165955535594</v>
      </c>
      <c r="Z1030" s="47">
        <f t="shared" ref="Z1030:Z1093" si="549">(Q1030*P1030+Y1030)/(1+(O1030/100)*(W1030-L1031)/360)-X1030</f>
        <v>99.618594121186078</v>
      </c>
      <c r="AA1030" s="47">
        <f t="shared" ref="AA1030:AA1093" si="550">(Z1030-$AB$5*(W1030-L1029)/365+T1030*(W1030-L1029)/360)/P1030</f>
        <v>118.81698322933541</v>
      </c>
      <c r="AB1030" s="45">
        <f t="shared" ref="AB1030:AB1093" si="551">INDEX(I:I,MATCH(L1030,H:H,0))</f>
        <v>2.9165000000000001</v>
      </c>
      <c r="AC1030" s="2" t="str">
        <f t="shared" si="537"/>
        <v>TY1</v>
      </c>
      <c r="AD1030">
        <f t="shared" si="538"/>
        <v>119.265625</v>
      </c>
      <c r="AE1030">
        <f t="shared" si="539"/>
        <v>118.953125</v>
      </c>
      <c r="AF1030" s="49">
        <f t="shared" si="533"/>
        <v>0.3125</v>
      </c>
      <c r="AG1030" s="3">
        <f t="shared" ref="AG1030:AG1093" si="552">IF(AC1030="TY1",AA1030,AZ1030)</f>
        <v>118.81698322933541</v>
      </c>
      <c r="AH1030">
        <f t="shared" ref="AH1030:AH1093" si="553">IF(AC1030="TY1",AZ1030,BR1030)</f>
        <v>118.09089198713151</v>
      </c>
      <c r="AI1030" s="51">
        <f t="shared" ref="AI1030:AI1093" si="554">AG1030-AH1030</f>
        <v>0.72609124220389276</v>
      </c>
      <c r="AJ1030" s="52">
        <f t="shared" ref="AJ1030:AJ1093" si="555">AI1030-AF1030</f>
        <v>0.41359124220389276</v>
      </c>
      <c r="AK1030" s="2">
        <v>44743</v>
      </c>
      <c r="AL1030" t="str">
        <v>91282CEV</v>
      </c>
      <c r="AM1030">
        <v>-8.2868999999999993</v>
      </c>
      <c r="AN1030">
        <v>2.3104200000000001</v>
      </c>
      <c r="AO1030">
        <v>0.8538</v>
      </c>
      <c r="AP1030">
        <v>118.953125</v>
      </c>
      <c r="AQ1030">
        <f>VLOOKUP(AL1030,工作表1!$F$3:$G$1000,2,FALSE)</f>
        <v>3.25</v>
      </c>
      <c r="AR1030" t="str">
        <f>VLOOKUP(AL1030,工作表1!$F$3:$H$1000,3,FALSE)</f>
        <v>2029/6/30</v>
      </c>
      <c r="AS1030">
        <f t="shared" si="540"/>
        <v>2.1924999999999999</v>
      </c>
      <c r="AT1030">
        <f t="shared" si="541"/>
        <v>1.0575000000000001</v>
      </c>
      <c r="AU1030" s="43">
        <f t="shared" ref="AU1030:AU1093" si="556">COUPNCD(AK1029,AR1030,2,0)</f>
        <v>44926</v>
      </c>
      <c r="AV1030" s="43">
        <f t="shared" si="542"/>
        <v>44925</v>
      </c>
      <c r="AW1030" s="45">
        <f t="shared" ref="AW1030:AW1093" si="557">COUPDAYBS(AK1029,AR1030,2,1)/COUPDAYS(AK1029,AR1030,2,1)*AQ1030/2</f>
        <v>4.4398907103825137E-2</v>
      </c>
      <c r="AX1030" s="45">
        <f t="shared" ref="AX1030:AX1093" si="558">(AV1030-AK1029)/365*AQ1030+AW1030</f>
        <v>1.6293304139531402</v>
      </c>
      <c r="AY1030" s="47">
        <f t="shared" ref="AY1030:AY1093" si="559">(AP1030*AO1030+AX1030)/(1+(AN1030/100)*(AV1030-AK1031)/360)-AW1030</f>
        <v>101.94923166841502</v>
      </c>
      <c r="AZ1030" s="47">
        <f t="shared" ref="AZ1030:AZ1093" si="560">(AY1030-$AB$5*(AV1030-AK1029)/365+AS1030*(AV1030-AK1029)/360)/AO1030</f>
        <v>118.09089198713151</v>
      </c>
      <c r="BA1030" s="43"/>
      <c r="BC1030" s="2">
        <v>44742</v>
      </c>
      <c r="BD1030" t="str">
        <v>912828YS</v>
      </c>
      <c r="BE1030">
        <v>8.0534999999999997</v>
      </c>
      <c r="BF1030">
        <v>1.33249</v>
      </c>
      <c r="BG1030">
        <v>0.77400000000000002</v>
      </c>
      <c r="BH1030">
        <v>118.390625</v>
      </c>
      <c r="BI1030">
        <f>VLOOKUP(BD1030,工作表1!$K$3:$L$1000,2,FALSE)</f>
        <v>1.75</v>
      </c>
      <c r="BJ1030" t="str">
        <f>VLOOKUP(BD1030,工作表1!$K$3:$M$1000,3,FALSE)</f>
        <v>2029/11/15</v>
      </c>
      <c r="BK1030">
        <f t="shared" si="543"/>
        <v>2.1817500000000001</v>
      </c>
      <c r="BL1030">
        <f t="shared" si="544"/>
        <v>-0.43175000000000008</v>
      </c>
      <c r="BM1030" s="43">
        <f t="shared" ref="BM1030:BM1093" si="561">COUPNCD(BC1029,BJ1030,2,0)</f>
        <v>44880</v>
      </c>
      <c r="BN1030" s="43">
        <f t="shared" si="545"/>
        <v>45016</v>
      </c>
      <c r="BO1030" s="45">
        <f t="shared" ref="BO1030:BO1093" si="562">COUPDAYBS(BC1029,BJ1030,2,1)/COUPDAYS(BC1029,BJ1030,2,1)*BI1030/2</f>
        <v>0.2235054347826087</v>
      </c>
      <c r="BP1030" s="45">
        <f t="shared" ref="BP1030:BP1093" si="563">(BN1030-BC1029)/365*BI1030+BO1030</f>
        <v>1.5324095443716499</v>
      </c>
      <c r="BQ1030" s="47">
        <f t="shared" ref="BQ1030:BQ1093" si="564">(BH1030*BG1030+BP1030)/(1+(BF1030/100)*(BN1030-BC1031)/360)-BO1030</f>
        <v>92.004482864163279</v>
      </c>
      <c r="BR1030" s="47">
        <f t="shared" ref="BR1030:BR1093" si="565">(BQ1030-$AB$5*(BN1030-BC1029)/365+BK1030*(BN1030-BC1029)/360)/BG1030</f>
        <v>116.63259305571341</v>
      </c>
    </row>
    <row r="1031" spans="6:70" x14ac:dyDescent="0.25">
      <c r="F1031" s="2">
        <v>44764</v>
      </c>
      <c r="G1031">
        <v>2.5570499999999998</v>
      </c>
      <c r="H1031" s="43">
        <v>44792</v>
      </c>
      <c r="I1031">
        <v>3.0472999999999999</v>
      </c>
      <c r="L1031" s="2">
        <v>44742</v>
      </c>
      <c r="M1031" t="str">
        <v>91282CEM</v>
      </c>
      <c r="N1031">
        <v>-1.7141999999999999</v>
      </c>
      <c r="O1031">
        <v>1.90689</v>
      </c>
      <c r="P1031">
        <v>0.83379999999999999</v>
      </c>
      <c r="Q1031">
        <v>118.53125</v>
      </c>
      <c r="R1031">
        <f>VLOOKUP(M1031,工作表1!$A$3:$B$1000,2,FALSE)</f>
        <v>2.875</v>
      </c>
      <c r="S1031" t="str">
        <f>VLOOKUP(M1031,工作表1!$A$3:$C$1000,3,FALSE)</f>
        <v>2029/4/30</v>
      </c>
      <c r="T1031">
        <f t="shared" si="535"/>
        <v>2.1817500000000001</v>
      </c>
      <c r="U1031">
        <f t="shared" si="534"/>
        <v>0.69324999999999992</v>
      </c>
      <c r="V1031" s="43">
        <f t="shared" si="546"/>
        <v>44865</v>
      </c>
      <c r="W1031" s="43">
        <f t="shared" si="536"/>
        <v>44834</v>
      </c>
      <c r="X1031" s="45">
        <f t="shared" si="547"/>
        <v>0.48702185792349723</v>
      </c>
      <c r="Y1031" s="45">
        <f t="shared" si="548"/>
        <v>1.2038026798413055</v>
      </c>
      <c r="Z1031" s="47">
        <f t="shared" si="549"/>
        <v>99.057766255984262</v>
      </c>
      <c r="AA1031" s="47">
        <f t="shared" si="550"/>
        <v>118.11083510390648</v>
      </c>
      <c r="AB1031" s="45">
        <f t="shared" si="551"/>
        <v>3.0676000000000001</v>
      </c>
      <c r="AC1031" s="2" t="str">
        <f t="shared" si="537"/>
        <v>TY2</v>
      </c>
      <c r="AD1031">
        <f t="shared" si="538"/>
        <v>118.390625</v>
      </c>
      <c r="AE1031">
        <f t="shared" si="539"/>
        <v>117.375</v>
      </c>
      <c r="AF1031" s="49">
        <f t="shared" si="533"/>
        <v>1.015625</v>
      </c>
      <c r="AG1031" s="3">
        <f t="shared" si="552"/>
        <v>117.39947329182598</v>
      </c>
      <c r="AH1031">
        <f t="shared" si="553"/>
        <v>115.50148680518683</v>
      </c>
      <c r="AI1031" s="51">
        <f t="shared" si="554"/>
        <v>1.8979864866391551</v>
      </c>
      <c r="AJ1031" s="52">
        <f t="shared" si="555"/>
        <v>0.88236148663915515</v>
      </c>
      <c r="AK1031" s="2">
        <v>44742</v>
      </c>
      <c r="AL1031" t="str">
        <v>91282CEV</v>
      </c>
      <c r="AM1031">
        <v>-13.7675</v>
      </c>
      <c r="AN1031">
        <v>2.5332699999999999</v>
      </c>
      <c r="AO1031">
        <v>0.8538</v>
      </c>
      <c r="AP1031">
        <v>118.390625</v>
      </c>
      <c r="AQ1031">
        <f>VLOOKUP(AL1031,工作表1!$F$3:$G$1000,2,FALSE)</f>
        <v>3.25</v>
      </c>
      <c r="AR1031" t="str">
        <f>VLOOKUP(AL1031,工作表1!$F$3:$H$1000,3,FALSE)</f>
        <v>2029/6/30</v>
      </c>
      <c r="AS1031">
        <f t="shared" si="540"/>
        <v>2.1817500000000001</v>
      </c>
      <c r="AT1031">
        <f t="shared" si="541"/>
        <v>1.0682499999999999</v>
      </c>
      <c r="AU1031" s="43">
        <f t="shared" si="556"/>
        <v>44926</v>
      </c>
      <c r="AV1031" s="43">
        <f t="shared" si="542"/>
        <v>44925</v>
      </c>
      <c r="AW1031" s="45">
        <f t="shared" si="557"/>
        <v>8.8797814207650268E-3</v>
      </c>
      <c r="AX1031" s="45">
        <f t="shared" si="558"/>
        <v>1.6294277266262445</v>
      </c>
      <c r="AY1031" s="47">
        <f t="shared" si="559"/>
        <v>101.38957418925509</v>
      </c>
      <c r="AZ1031" s="47">
        <f t="shared" si="560"/>
        <v>117.39947329182598</v>
      </c>
      <c r="BA1031" s="43"/>
      <c r="BC1031" s="2">
        <v>44741</v>
      </c>
      <c r="BD1031" t="str">
        <v>912828YS</v>
      </c>
      <c r="BE1031">
        <v>3.9171</v>
      </c>
      <c r="BF1031">
        <v>1.43018</v>
      </c>
      <c r="BG1031">
        <v>0.77400000000000002</v>
      </c>
      <c r="BH1031">
        <v>117.375</v>
      </c>
      <c r="BI1031">
        <f>VLOOKUP(BD1031,工作表1!$K$3:$L$1000,2,FALSE)</f>
        <v>1.75</v>
      </c>
      <c r="BJ1031" t="str">
        <f>VLOOKUP(BD1031,工作表1!$K$3:$M$1000,3,FALSE)</f>
        <v>2029/11/15</v>
      </c>
      <c r="BK1031">
        <f t="shared" si="543"/>
        <v>2.1493500000000001</v>
      </c>
      <c r="BL1031">
        <f t="shared" si="544"/>
        <v>-0.39935000000000009</v>
      </c>
      <c r="BM1031" s="43">
        <f t="shared" si="561"/>
        <v>44880</v>
      </c>
      <c r="BN1031" s="43">
        <f t="shared" si="545"/>
        <v>45016</v>
      </c>
      <c r="BO1031" s="45">
        <f t="shared" si="562"/>
        <v>0.21875</v>
      </c>
      <c r="BP1031" s="45">
        <f t="shared" si="563"/>
        <v>1.5324486301369864</v>
      </c>
      <c r="BQ1031" s="47">
        <f t="shared" si="564"/>
        <v>91.160006757534234</v>
      </c>
      <c r="BR1031" s="47">
        <f t="shared" si="565"/>
        <v>115.50148680518683</v>
      </c>
    </row>
    <row r="1032" spans="6:70" x14ac:dyDescent="0.25">
      <c r="F1032" s="2">
        <v>44763</v>
      </c>
      <c r="G1032">
        <v>2.57315</v>
      </c>
      <c r="H1032" s="43">
        <v>44791</v>
      </c>
      <c r="I1032">
        <v>2.9681000000000002</v>
      </c>
      <c r="L1032" s="2">
        <v>44741</v>
      </c>
      <c r="M1032" t="str">
        <v>91282CEM</v>
      </c>
      <c r="N1032">
        <v>-3.0360999999999998</v>
      </c>
      <c r="O1032">
        <v>1.98322</v>
      </c>
      <c r="P1032">
        <v>0.83379999999999999</v>
      </c>
      <c r="Q1032">
        <v>117.515625</v>
      </c>
      <c r="R1032">
        <f>VLOOKUP(M1032,工作表1!$A$3:$B$1000,2,FALSE)</f>
        <v>2.875</v>
      </c>
      <c r="S1032" t="str">
        <f>VLOOKUP(M1032,工作表1!$A$3:$C$1000,3,FALSE)</f>
        <v>2029/4/30</v>
      </c>
      <c r="T1032">
        <f t="shared" si="535"/>
        <v>2.1493500000000001</v>
      </c>
      <c r="U1032">
        <f t="shared" si="534"/>
        <v>0.72564999999999991</v>
      </c>
      <c r="V1032" s="43">
        <f t="shared" si="546"/>
        <v>44865</v>
      </c>
      <c r="W1032" s="43">
        <f t="shared" si="536"/>
        <v>44834</v>
      </c>
      <c r="X1032" s="45">
        <f t="shared" si="547"/>
        <v>0.47916666666666663</v>
      </c>
      <c r="Y1032" s="45">
        <f t="shared" si="548"/>
        <v>1.203824200913242</v>
      </c>
      <c r="Z1032" s="47">
        <f t="shared" si="549"/>
        <v>98.198194047036154</v>
      </c>
      <c r="AA1032" s="47">
        <f t="shared" si="550"/>
        <v>117.06239142409521</v>
      </c>
      <c r="AB1032" s="45">
        <f t="shared" si="551"/>
        <v>3.1573000000000002</v>
      </c>
      <c r="AC1032" s="2" t="str">
        <f t="shared" si="537"/>
        <v>TY2</v>
      </c>
      <c r="AD1032">
        <f t="shared" si="538"/>
        <v>117.375</v>
      </c>
      <c r="AE1032">
        <f t="shared" si="539"/>
        <v>116.5625</v>
      </c>
      <c r="AF1032" s="49">
        <f t="shared" si="533"/>
        <v>0.8125</v>
      </c>
      <c r="AG1032" s="3">
        <f t="shared" si="552"/>
        <v>116.3478951669354</v>
      </c>
      <c r="AH1032">
        <f t="shared" si="553"/>
        <v>114.55922373268976</v>
      </c>
      <c r="AI1032" s="51">
        <f t="shared" si="554"/>
        <v>1.7886714342456429</v>
      </c>
      <c r="AJ1032" s="52">
        <f t="shared" si="555"/>
        <v>0.9761714342456429</v>
      </c>
      <c r="AK1032" s="2">
        <v>44741</v>
      </c>
      <c r="AL1032" t="str">
        <v>91282CEV</v>
      </c>
      <c r="AM1032">
        <v>-15.8149</v>
      </c>
      <c r="AN1032">
        <v>2.5742400000000001</v>
      </c>
      <c r="AO1032">
        <v>0.8538</v>
      </c>
      <c r="AP1032">
        <v>117.375</v>
      </c>
      <c r="AQ1032">
        <f>VLOOKUP(AL1032,工作表1!$F$3:$G$1000,2,FALSE)</f>
        <v>3.25</v>
      </c>
      <c r="AR1032" t="str">
        <f>VLOOKUP(AL1032,工作表1!$F$3:$H$1000,3,FALSE)</f>
        <v>2029/6/30</v>
      </c>
      <c r="AS1032">
        <f t="shared" si="540"/>
        <v>2.1493500000000001</v>
      </c>
      <c r="AT1032">
        <f t="shared" si="541"/>
        <v>1.1006499999999999</v>
      </c>
      <c r="AU1032" s="43">
        <f t="shared" si="556"/>
        <v>44926</v>
      </c>
      <c r="AV1032" s="43">
        <f t="shared" si="542"/>
        <v>44925</v>
      </c>
      <c r="AW1032" s="45">
        <f t="shared" si="557"/>
        <v>0</v>
      </c>
      <c r="AX1032" s="45">
        <f t="shared" si="558"/>
        <v>1.6294520547945206</v>
      </c>
      <c r="AY1032" s="47">
        <f t="shared" si="559"/>
        <v>100.51454691750206</v>
      </c>
      <c r="AZ1032" s="47">
        <f t="shared" si="560"/>
        <v>116.3478951669354</v>
      </c>
      <c r="BA1032" s="43"/>
      <c r="BC1032" s="2">
        <v>44740</v>
      </c>
      <c r="BD1032" t="str">
        <v>912828YS</v>
      </c>
      <c r="BE1032">
        <v>-0.39119999999999999</v>
      </c>
      <c r="BF1032">
        <v>1.5507299999999999</v>
      </c>
      <c r="BG1032">
        <v>0.77400000000000002</v>
      </c>
      <c r="BH1032">
        <v>116.5625</v>
      </c>
      <c r="BI1032">
        <f>VLOOKUP(BD1032,工作表1!$K$3:$L$1000,2,FALSE)</f>
        <v>1.75</v>
      </c>
      <c r="BJ1032" t="str">
        <f>VLOOKUP(BD1032,工作表1!$K$3:$M$1000,3,FALSE)</f>
        <v>2029/11/15</v>
      </c>
      <c r="BK1032">
        <f t="shared" si="543"/>
        <v>2.1246499999999999</v>
      </c>
      <c r="BL1032">
        <f t="shared" si="544"/>
        <v>-0.37464999999999993</v>
      </c>
      <c r="BM1032" s="43">
        <f t="shared" si="561"/>
        <v>44880</v>
      </c>
      <c r="BN1032" s="43">
        <f t="shared" si="545"/>
        <v>45016</v>
      </c>
      <c r="BO1032" s="45">
        <f t="shared" si="562"/>
        <v>0.2139945652173913</v>
      </c>
      <c r="BP1032" s="45">
        <f t="shared" si="563"/>
        <v>1.5324877159023229</v>
      </c>
      <c r="BQ1032" s="47">
        <f t="shared" si="564"/>
        <v>90.455993326255609</v>
      </c>
      <c r="BR1032" s="47">
        <f t="shared" si="565"/>
        <v>114.55922373268976</v>
      </c>
    </row>
    <row r="1033" spans="6:70" x14ac:dyDescent="0.25">
      <c r="F1033" s="2">
        <v>44762</v>
      </c>
      <c r="G1033">
        <v>2.54975</v>
      </c>
      <c r="H1033" s="43">
        <v>44790</v>
      </c>
      <c r="I1033">
        <v>2.9882</v>
      </c>
      <c r="L1033" s="2">
        <v>44740</v>
      </c>
      <c r="M1033" t="str">
        <v>91282CES</v>
      </c>
      <c r="N1033">
        <v>-3.7517999999999998</v>
      </c>
      <c r="O1033">
        <v>2.0011199999999998</v>
      </c>
      <c r="P1033">
        <v>0.82720000000000005</v>
      </c>
      <c r="Q1033">
        <v>116.703125</v>
      </c>
      <c r="R1033">
        <f>VLOOKUP(M1033,工作表1!$A$3:$B$1000,2,FALSE)</f>
        <v>2.75</v>
      </c>
      <c r="S1033" t="str">
        <f>VLOOKUP(M1033,工作表1!$A$3:$C$1000,3,FALSE)</f>
        <v>2029/5/31</v>
      </c>
      <c r="T1033">
        <f t="shared" si="535"/>
        <v>2.1246499999999999</v>
      </c>
      <c r="U1033">
        <f t="shared" si="534"/>
        <v>0.62535000000000007</v>
      </c>
      <c r="V1033" s="43">
        <f t="shared" si="546"/>
        <v>44895</v>
      </c>
      <c r="W1033" s="43">
        <f t="shared" si="536"/>
        <v>44834</v>
      </c>
      <c r="X1033" s="45">
        <f t="shared" si="547"/>
        <v>0.217896174863388</v>
      </c>
      <c r="Y1033" s="45">
        <f t="shared" si="548"/>
        <v>0.91858110637023727</v>
      </c>
      <c r="Z1033" s="47">
        <f t="shared" si="549"/>
        <v>96.725577299680722</v>
      </c>
      <c r="AA1033" s="47">
        <f t="shared" si="550"/>
        <v>116.20067004042949</v>
      </c>
      <c r="AB1033" s="45">
        <f t="shared" si="551"/>
        <v>3.2448000000000001</v>
      </c>
      <c r="AC1033" s="2" t="str">
        <f t="shared" si="537"/>
        <v>TY2</v>
      </c>
      <c r="AD1033">
        <f t="shared" si="538"/>
        <v>116.5625</v>
      </c>
      <c r="AE1033">
        <f t="shared" si="539"/>
        <v>116.671875</v>
      </c>
      <c r="AF1033" s="49">
        <f t="shared" si="533"/>
        <v>-0.109375</v>
      </c>
      <c r="AG1033" s="3">
        <f t="shared" si="552"/>
        <v>115.44966921140168</v>
      </c>
      <c r="AH1033">
        <f t="shared" si="553"/>
        <v>114.64249021497676</v>
      </c>
      <c r="AI1033" s="51">
        <f t="shared" si="554"/>
        <v>0.80717899642492341</v>
      </c>
      <c r="AJ1033" s="52">
        <f t="shared" si="555"/>
        <v>0.91655399642492341</v>
      </c>
      <c r="AK1033" s="2">
        <v>44740</v>
      </c>
      <c r="AL1033" t="str">
        <v>912828YB</v>
      </c>
      <c r="AM1033">
        <v>7.5019</v>
      </c>
      <c r="AN1033">
        <v>1.0221899999999999</v>
      </c>
      <c r="AO1033">
        <v>0.76739999999999997</v>
      </c>
      <c r="AP1033">
        <v>116.5625</v>
      </c>
      <c r="AQ1033">
        <f>VLOOKUP(AL1033,工作表1!$F$3:$G$1000,2,FALSE)</f>
        <v>1.625</v>
      </c>
      <c r="AR1033" t="str">
        <f>VLOOKUP(AL1033,工作表1!$F$3:$H$1000,3,FALSE)</f>
        <v>2029/8/15</v>
      </c>
      <c r="AS1033">
        <f t="shared" si="540"/>
        <v>2.1246499999999999</v>
      </c>
      <c r="AT1033">
        <f t="shared" si="541"/>
        <v>-0.49964999999999993</v>
      </c>
      <c r="AU1033" s="43">
        <f t="shared" si="556"/>
        <v>44788</v>
      </c>
      <c r="AV1033" s="43">
        <f t="shared" si="542"/>
        <v>44925</v>
      </c>
      <c r="AW1033" s="45">
        <f t="shared" si="557"/>
        <v>0.60151933701657456</v>
      </c>
      <c r="AX1033" s="45">
        <f t="shared" si="558"/>
        <v>1.4206974192083555</v>
      </c>
      <c r="AY1033" s="47">
        <f t="shared" si="559"/>
        <v>89.791844752525236</v>
      </c>
      <c r="AZ1033" s="47">
        <f t="shared" si="560"/>
        <v>115.44966921140168</v>
      </c>
      <c r="BA1033" s="43"/>
      <c r="BC1033" s="2">
        <v>44739</v>
      </c>
      <c r="BD1033" t="str">
        <v>912828YS</v>
      </c>
      <c r="BE1033">
        <v>-0.55730000000000002</v>
      </c>
      <c r="BF1033">
        <v>1.5601499999999999</v>
      </c>
      <c r="BG1033">
        <v>0.77400000000000002</v>
      </c>
      <c r="BH1033">
        <v>116.671875</v>
      </c>
      <c r="BI1033">
        <f>VLOOKUP(BD1033,工作表1!$K$3:$L$1000,2,FALSE)</f>
        <v>1.75</v>
      </c>
      <c r="BJ1033" t="str">
        <f>VLOOKUP(BD1033,工作表1!$K$3:$M$1000,3,FALSE)</f>
        <v>2029/11/15</v>
      </c>
      <c r="BK1033">
        <f t="shared" si="543"/>
        <v>2.1255000000000002</v>
      </c>
      <c r="BL1033">
        <f t="shared" si="544"/>
        <v>-0.37550000000000017</v>
      </c>
      <c r="BM1033" s="43">
        <f t="shared" si="561"/>
        <v>44880</v>
      </c>
      <c r="BN1033" s="43">
        <f t="shared" si="545"/>
        <v>45016</v>
      </c>
      <c r="BO1033" s="45">
        <f t="shared" si="562"/>
        <v>0.20923913043478262</v>
      </c>
      <c r="BP1033" s="45">
        <f t="shared" si="563"/>
        <v>1.5325268016676594</v>
      </c>
      <c r="BQ1033" s="47">
        <f t="shared" si="564"/>
        <v>90.526288659268729</v>
      </c>
      <c r="BR1033" s="47">
        <f t="shared" si="565"/>
        <v>114.64249021497676</v>
      </c>
    </row>
    <row r="1034" spans="6:70" x14ac:dyDescent="0.25">
      <c r="F1034" s="2">
        <v>44761</v>
      </c>
      <c r="G1034">
        <v>2.5362499999999999</v>
      </c>
      <c r="H1034" s="43">
        <v>44789</v>
      </c>
      <c r="I1034">
        <v>2.887</v>
      </c>
      <c r="L1034" s="2">
        <v>44739</v>
      </c>
      <c r="M1034" t="str">
        <v>91282CEM</v>
      </c>
      <c r="N1034">
        <v>-3.6640999999999999</v>
      </c>
      <c r="O1034">
        <v>1.9820800000000001</v>
      </c>
      <c r="P1034">
        <v>0.83379999999999999</v>
      </c>
      <c r="Q1034">
        <v>116.8125</v>
      </c>
      <c r="R1034">
        <f>VLOOKUP(M1034,工作表1!$A$3:$B$1000,2,FALSE)</f>
        <v>2.875</v>
      </c>
      <c r="S1034" t="str">
        <f>VLOOKUP(M1034,工作表1!$A$3:$C$1000,3,FALSE)</f>
        <v>2029/4/30</v>
      </c>
      <c r="T1034">
        <f t="shared" si="535"/>
        <v>2.1255000000000002</v>
      </c>
      <c r="U1034">
        <f t="shared" si="534"/>
        <v>0.74949999999999983</v>
      </c>
      <c r="V1034" s="43">
        <f t="shared" si="546"/>
        <v>44865</v>
      </c>
      <c r="W1034" s="43">
        <f t="shared" si="536"/>
        <v>44834</v>
      </c>
      <c r="X1034" s="45">
        <f t="shared" si="547"/>
        <v>0.46345628415300549</v>
      </c>
      <c r="Y1034" s="45">
        <f t="shared" si="548"/>
        <v>1.2038672430571151</v>
      </c>
      <c r="Z1034" s="47">
        <f t="shared" si="549"/>
        <v>97.609504887289887</v>
      </c>
      <c r="AA1034" s="47">
        <f t="shared" si="550"/>
        <v>116.33346731483238</v>
      </c>
      <c r="AB1034" s="45">
        <f t="shared" si="551"/>
        <v>3.2679</v>
      </c>
      <c r="AC1034" s="2" t="str">
        <f t="shared" si="537"/>
        <v>TY2</v>
      </c>
      <c r="AD1034">
        <f t="shared" si="538"/>
        <v>116.671875</v>
      </c>
      <c r="AE1034">
        <f t="shared" si="539"/>
        <v>117.203125</v>
      </c>
      <c r="AF1034" s="49">
        <f t="shared" si="533"/>
        <v>-0.53125</v>
      </c>
      <c r="AG1034" s="3">
        <f t="shared" si="552"/>
        <v>115.55750789346433</v>
      </c>
      <c r="AH1034">
        <f t="shared" si="553"/>
        <v>115.21239898399322</v>
      </c>
      <c r="AI1034" s="51">
        <f t="shared" si="554"/>
        <v>0.34510890947110795</v>
      </c>
      <c r="AJ1034" s="52">
        <f t="shared" si="555"/>
        <v>0.87635890947110795</v>
      </c>
      <c r="AK1034" s="2">
        <v>44739</v>
      </c>
      <c r="AL1034" t="str">
        <v>912828YB</v>
      </c>
      <c r="AM1034">
        <v>7.8471000000000002</v>
      </c>
      <c r="AN1034">
        <v>1.0041199999999999</v>
      </c>
      <c r="AO1034">
        <v>0.76739999999999997</v>
      </c>
      <c r="AP1034">
        <v>116.671875</v>
      </c>
      <c r="AQ1034">
        <f>VLOOKUP(AL1034,工作表1!$F$3:$G$1000,2,FALSE)</f>
        <v>1.625</v>
      </c>
      <c r="AR1034" t="str">
        <f>VLOOKUP(AL1034,工作表1!$F$3:$H$1000,3,FALSE)</f>
        <v>2029/8/15</v>
      </c>
      <c r="AS1034">
        <f t="shared" si="540"/>
        <v>2.1255000000000002</v>
      </c>
      <c r="AT1034">
        <f t="shared" si="541"/>
        <v>-0.50050000000000017</v>
      </c>
      <c r="AU1034" s="43">
        <f t="shared" si="556"/>
        <v>44788</v>
      </c>
      <c r="AV1034" s="43">
        <f t="shared" si="542"/>
        <v>44925</v>
      </c>
      <c r="AW1034" s="45">
        <f t="shared" si="557"/>
        <v>0.59703038674033149</v>
      </c>
      <c r="AX1034" s="45">
        <f t="shared" si="558"/>
        <v>1.420660523726633</v>
      </c>
      <c r="AY1034" s="47">
        <f t="shared" si="559"/>
        <v>89.880662093974209</v>
      </c>
      <c r="AZ1034" s="47">
        <f t="shared" si="560"/>
        <v>115.55750789346433</v>
      </c>
      <c r="BA1034" s="43"/>
      <c r="BC1034" s="2">
        <v>44736</v>
      </c>
      <c r="BD1034" t="str">
        <v>912828YS</v>
      </c>
      <c r="BE1034">
        <v>1.0306</v>
      </c>
      <c r="BF1034">
        <v>1.4709000000000001</v>
      </c>
      <c r="BG1034">
        <v>0.77400000000000002</v>
      </c>
      <c r="BH1034">
        <v>117.203125</v>
      </c>
      <c r="BI1034">
        <f>VLOOKUP(BD1034,工作表1!$K$3:$L$1000,2,FALSE)</f>
        <v>1.75</v>
      </c>
      <c r="BJ1034" t="str">
        <f>VLOOKUP(BD1034,工作表1!$K$3:$M$1000,3,FALSE)</f>
        <v>2029/11/15</v>
      </c>
      <c r="BK1034">
        <f t="shared" si="543"/>
        <v>2.0964999999999998</v>
      </c>
      <c r="BL1034">
        <f t="shared" si="544"/>
        <v>-0.34649999999999981</v>
      </c>
      <c r="BM1034" s="43">
        <f t="shared" si="561"/>
        <v>44880</v>
      </c>
      <c r="BN1034" s="43">
        <f t="shared" si="545"/>
        <v>45016</v>
      </c>
      <c r="BO1034" s="45">
        <f t="shared" si="562"/>
        <v>0.20448369565217392</v>
      </c>
      <c r="BP1034" s="45">
        <f t="shared" si="563"/>
        <v>1.5325658874329957</v>
      </c>
      <c r="BQ1034" s="47">
        <f t="shared" si="564"/>
        <v>90.996208316654901</v>
      </c>
      <c r="BR1034" s="47">
        <f t="shared" si="565"/>
        <v>115.21239898399322</v>
      </c>
    </row>
    <row r="1035" spans="6:70" x14ac:dyDescent="0.25">
      <c r="F1035" s="2">
        <v>44760</v>
      </c>
      <c r="G1035">
        <v>2.50515</v>
      </c>
      <c r="H1035" s="43">
        <v>44788</v>
      </c>
      <c r="I1035">
        <v>2.8517000000000001</v>
      </c>
      <c r="L1035" s="2">
        <v>44736</v>
      </c>
      <c r="M1035" t="str">
        <v>91282CEM</v>
      </c>
      <c r="N1035">
        <v>-3.5480999999999998</v>
      </c>
      <c r="O1035">
        <v>1.94343</v>
      </c>
      <c r="P1035">
        <v>0.83379999999999999</v>
      </c>
      <c r="Q1035">
        <v>117.34375</v>
      </c>
      <c r="R1035">
        <f>VLOOKUP(M1035,工作表1!$A$3:$B$1000,2,FALSE)</f>
        <v>2.875</v>
      </c>
      <c r="S1035" t="str">
        <f>VLOOKUP(M1035,工作表1!$A$3:$C$1000,3,FALSE)</f>
        <v>2029/4/30</v>
      </c>
      <c r="T1035">
        <f t="shared" si="535"/>
        <v>2.0964999999999998</v>
      </c>
      <c r="U1035">
        <f t="shared" si="534"/>
        <v>0.77850000000000019</v>
      </c>
      <c r="V1035" s="43">
        <f t="shared" si="546"/>
        <v>44865</v>
      </c>
      <c r="W1035" s="43">
        <f t="shared" si="536"/>
        <v>44834</v>
      </c>
      <c r="X1035" s="45">
        <f t="shared" si="547"/>
        <v>0.4556010928961749</v>
      </c>
      <c r="Y1035" s="45">
        <f t="shared" si="548"/>
        <v>1.2038887641290517</v>
      </c>
      <c r="Z1035" s="47">
        <f t="shared" si="549"/>
        <v>98.062980511850554</v>
      </c>
      <c r="AA1035" s="47">
        <f t="shared" si="550"/>
        <v>116.86036401128759</v>
      </c>
      <c r="AB1035" s="45">
        <f t="shared" si="551"/>
        <v>3.1955</v>
      </c>
      <c r="AC1035" s="2" t="str">
        <f t="shared" si="537"/>
        <v>TY2</v>
      </c>
      <c r="AD1035">
        <f t="shared" si="538"/>
        <v>117.203125</v>
      </c>
      <c r="AE1035">
        <f t="shared" si="539"/>
        <v>117.34375</v>
      </c>
      <c r="AF1035" s="49">
        <f t="shared" si="533"/>
        <v>-0.140625</v>
      </c>
      <c r="AG1035" s="3">
        <f t="shared" si="552"/>
        <v>116.12159597501798</v>
      </c>
      <c r="AH1035">
        <f t="shared" si="553"/>
        <v>115.54763458372199</v>
      </c>
      <c r="AI1035" s="51">
        <f t="shared" si="554"/>
        <v>0.57396139129599533</v>
      </c>
      <c r="AJ1035" s="52">
        <f t="shared" si="555"/>
        <v>0.71458639129599533</v>
      </c>
      <c r="AK1035" s="2">
        <v>44736</v>
      </c>
      <c r="AL1035" t="str">
        <v>912828YB</v>
      </c>
      <c r="AM1035">
        <v>9.1272000000000002</v>
      </c>
      <c r="AN1035">
        <v>0.90590000000000004</v>
      </c>
      <c r="AO1035">
        <v>0.76739999999999997</v>
      </c>
      <c r="AP1035">
        <v>117.203125</v>
      </c>
      <c r="AQ1035">
        <f>VLOOKUP(AL1035,工作表1!$F$3:$G$1000,2,FALSE)</f>
        <v>1.625</v>
      </c>
      <c r="AR1035" t="str">
        <f>VLOOKUP(AL1035,工作表1!$F$3:$H$1000,3,FALSE)</f>
        <v>2029/8/15</v>
      </c>
      <c r="AS1035">
        <f t="shared" si="540"/>
        <v>2.0964999999999998</v>
      </c>
      <c r="AT1035">
        <f t="shared" si="541"/>
        <v>-0.47149999999999981</v>
      </c>
      <c r="AU1035" s="43">
        <f t="shared" si="556"/>
        <v>44788</v>
      </c>
      <c r="AV1035" s="43">
        <f t="shared" si="542"/>
        <v>44925</v>
      </c>
      <c r="AW1035" s="45">
        <f t="shared" si="557"/>
        <v>0.59254143646408841</v>
      </c>
      <c r="AX1035" s="45">
        <f t="shared" si="558"/>
        <v>1.4206236282449103</v>
      </c>
      <c r="AY1035" s="47">
        <f t="shared" si="559"/>
        <v>90.335023002370349</v>
      </c>
      <c r="AZ1035" s="47">
        <f t="shared" si="560"/>
        <v>116.12159597501798</v>
      </c>
      <c r="BA1035" s="43"/>
      <c r="BC1035" s="2">
        <v>44735</v>
      </c>
      <c r="BD1035" t="str">
        <v>912828YS</v>
      </c>
      <c r="BE1035">
        <v>5.8943000000000003</v>
      </c>
      <c r="BF1035">
        <v>1.2498800000000001</v>
      </c>
      <c r="BG1035">
        <v>0.77400000000000002</v>
      </c>
      <c r="BH1035">
        <v>117.34375</v>
      </c>
      <c r="BI1035">
        <f>VLOOKUP(BD1035,工作表1!$K$3:$L$1000,2,FALSE)</f>
        <v>1.75</v>
      </c>
      <c r="BJ1035" t="str">
        <f>VLOOKUP(BD1035,工作表1!$K$3:$M$1000,3,FALSE)</f>
        <v>2029/11/15</v>
      </c>
      <c r="BK1035">
        <f t="shared" si="543"/>
        <v>2.1021000000000001</v>
      </c>
      <c r="BL1035">
        <f t="shared" si="544"/>
        <v>-0.35210000000000008</v>
      </c>
      <c r="BM1035" s="43">
        <f t="shared" si="561"/>
        <v>44880</v>
      </c>
      <c r="BN1035" s="43">
        <f t="shared" si="545"/>
        <v>45016</v>
      </c>
      <c r="BO1035" s="45">
        <f t="shared" si="562"/>
        <v>0.19021739130434781</v>
      </c>
      <c r="BP1035" s="45">
        <f t="shared" si="563"/>
        <v>1.5326831447290055</v>
      </c>
      <c r="BQ1035" s="47">
        <f t="shared" si="564"/>
        <v>91.271055925791686</v>
      </c>
      <c r="BR1035" s="47">
        <f t="shared" si="565"/>
        <v>115.54763458372199</v>
      </c>
    </row>
    <row r="1036" spans="6:70" x14ac:dyDescent="0.25">
      <c r="F1036" s="2">
        <v>44757</v>
      </c>
      <c r="G1036">
        <v>2.4888499999999998</v>
      </c>
      <c r="H1036" s="43">
        <v>44785</v>
      </c>
      <c r="I1036">
        <v>2.8994</v>
      </c>
      <c r="L1036" s="2">
        <v>44735</v>
      </c>
      <c r="M1036" t="str">
        <v>91282CEM</v>
      </c>
      <c r="N1036">
        <v>-3.2637</v>
      </c>
      <c r="O1036">
        <v>1.8892500000000001</v>
      </c>
      <c r="P1036">
        <v>0.83379999999999999</v>
      </c>
      <c r="Q1036">
        <v>117.65625</v>
      </c>
      <c r="R1036">
        <f>VLOOKUP(M1036,工作表1!$A$3:$B$1000,2,FALSE)</f>
        <v>2.875</v>
      </c>
      <c r="S1036" t="str">
        <f>VLOOKUP(M1036,工作表1!$A$3:$C$1000,3,FALSE)</f>
        <v>2029/4/30</v>
      </c>
      <c r="T1036">
        <f t="shared" si="535"/>
        <v>2.1021000000000001</v>
      </c>
      <c r="U1036">
        <f t="shared" si="534"/>
        <v>0.77289999999999992</v>
      </c>
      <c r="V1036" s="43">
        <f t="shared" si="546"/>
        <v>44865</v>
      </c>
      <c r="W1036" s="43">
        <f t="shared" si="536"/>
        <v>44834</v>
      </c>
      <c r="X1036" s="45">
        <f t="shared" si="547"/>
        <v>0.43203551912568305</v>
      </c>
      <c r="Y1036" s="45">
        <f t="shared" si="548"/>
        <v>1.2039533273448613</v>
      </c>
      <c r="Z1036" s="47">
        <f t="shared" si="549"/>
        <v>98.355271503241397</v>
      </c>
      <c r="AA1036" s="47">
        <f t="shared" si="550"/>
        <v>117.18908147990477</v>
      </c>
      <c r="AB1036" s="45">
        <f t="shared" si="551"/>
        <v>3.1566000000000001</v>
      </c>
      <c r="AC1036" s="2" t="str">
        <f t="shared" si="537"/>
        <v>TY2</v>
      </c>
      <c r="AD1036">
        <f t="shared" si="538"/>
        <v>117.34375</v>
      </c>
      <c r="AE1036">
        <f t="shared" si="539"/>
        <v>116.796875</v>
      </c>
      <c r="AF1036" s="49">
        <f t="shared" si="533"/>
        <v>0.546875</v>
      </c>
      <c r="AG1036" s="3">
        <f t="shared" si="552"/>
        <v>116.45493675767888</v>
      </c>
      <c r="AH1036">
        <f t="shared" si="553"/>
        <v>114.76652817515426</v>
      </c>
      <c r="AI1036" s="51">
        <f t="shared" si="554"/>
        <v>1.688408582524616</v>
      </c>
      <c r="AJ1036" s="52">
        <f t="shared" si="555"/>
        <v>1.141533582524616</v>
      </c>
      <c r="AK1036" s="2">
        <v>44735</v>
      </c>
      <c r="AL1036" t="str">
        <v>912828YB</v>
      </c>
      <c r="AM1036">
        <v>14.0669</v>
      </c>
      <c r="AN1036">
        <v>0.58581000000000005</v>
      </c>
      <c r="AO1036">
        <v>0.76739999999999997</v>
      </c>
      <c r="AP1036">
        <v>117.34375</v>
      </c>
      <c r="AQ1036">
        <f>VLOOKUP(AL1036,工作表1!$F$3:$G$1000,2,FALSE)</f>
        <v>1.625</v>
      </c>
      <c r="AR1036" t="str">
        <f>VLOOKUP(AL1036,工作表1!$F$3:$H$1000,3,FALSE)</f>
        <v>2029/8/15</v>
      </c>
      <c r="AS1036">
        <f t="shared" si="540"/>
        <v>2.1021000000000001</v>
      </c>
      <c r="AT1036">
        <f t="shared" si="541"/>
        <v>-0.47710000000000008</v>
      </c>
      <c r="AU1036" s="43">
        <f t="shared" si="556"/>
        <v>44788</v>
      </c>
      <c r="AV1036" s="43">
        <f t="shared" si="542"/>
        <v>44925</v>
      </c>
      <c r="AW1036" s="45">
        <f t="shared" si="557"/>
        <v>0.57907458563535907</v>
      </c>
      <c r="AX1036" s="45">
        <f t="shared" si="558"/>
        <v>1.4205129417997426</v>
      </c>
      <c r="AY1036" s="47">
        <f t="shared" si="559"/>
        <v>90.607619529486612</v>
      </c>
      <c r="AZ1036" s="47">
        <f t="shared" si="560"/>
        <v>116.45493675767888</v>
      </c>
      <c r="BA1036" s="43"/>
      <c r="BC1036" s="2">
        <v>44734</v>
      </c>
      <c r="BD1036" t="str">
        <v>912828YS</v>
      </c>
      <c r="BE1036">
        <v>0.48749999999999999</v>
      </c>
      <c r="BF1036">
        <v>1.47943</v>
      </c>
      <c r="BG1036">
        <v>0.77400000000000002</v>
      </c>
      <c r="BH1036">
        <v>116.796875</v>
      </c>
      <c r="BI1036">
        <f>VLOOKUP(BD1036,工作表1!$K$3:$L$1000,2,FALSE)</f>
        <v>1.75</v>
      </c>
      <c r="BJ1036" t="str">
        <f>VLOOKUP(BD1036,工作表1!$K$3:$M$1000,3,FALSE)</f>
        <v>2029/11/15</v>
      </c>
      <c r="BK1036">
        <f t="shared" si="543"/>
        <v>2.0789</v>
      </c>
      <c r="BL1036">
        <f t="shared" si="544"/>
        <v>-0.32889999999999997</v>
      </c>
      <c r="BM1036" s="43">
        <f t="shared" si="561"/>
        <v>44880</v>
      </c>
      <c r="BN1036" s="43">
        <f t="shared" si="545"/>
        <v>45016</v>
      </c>
      <c r="BO1036" s="45">
        <f t="shared" si="562"/>
        <v>0.18546195652173914</v>
      </c>
      <c r="BP1036" s="45">
        <f t="shared" si="563"/>
        <v>1.532722230494342</v>
      </c>
      <c r="BQ1036" s="47">
        <f t="shared" si="564"/>
        <v>90.6911498357277</v>
      </c>
      <c r="BR1036" s="47">
        <f t="shared" si="565"/>
        <v>114.76652817515426</v>
      </c>
    </row>
    <row r="1037" spans="6:70" x14ac:dyDescent="0.25">
      <c r="F1037" s="2">
        <v>44756</v>
      </c>
      <c r="G1037">
        <v>2.5231499999999998</v>
      </c>
      <c r="H1037" s="43">
        <v>44784</v>
      </c>
      <c r="I1037">
        <v>2.9470000000000001</v>
      </c>
      <c r="L1037" s="2">
        <v>44734</v>
      </c>
      <c r="M1037" t="str">
        <v>91282CEM</v>
      </c>
      <c r="N1037">
        <v>-3.7763</v>
      </c>
      <c r="O1037">
        <v>1.93804</v>
      </c>
      <c r="P1037">
        <v>0.83379999999999999</v>
      </c>
      <c r="Q1037">
        <v>116.953125</v>
      </c>
      <c r="R1037">
        <f>VLOOKUP(M1037,工作表1!$A$3:$B$1000,2,FALSE)</f>
        <v>2.875</v>
      </c>
      <c r="S1037" t="str">
        <f>VLOOKUP(M1037,工作表1!$A$3:$C$1000,3,FALSE)</f>
        <v>2029/4/30</v>
      </c>
      <c r="T1037">
        <f t="shared" si="535"/>
        <v>2.0789</v>
      </c>
      <c r="U1037">
        <f t="shared" si="534"/>
        <v>0.79610000000000003</v>
      </c>
      <c r="V1037" s="43">
        <f t="shared" si="546"/>
        <v>44865</v>
      </c>
      <c r="W1037" s="43">
        <f t="shared" si="536"/>
        <v>44834</v>
      </c>
      <c r="X1037" s="45">
        <f t="shared" si="547"/>
        <v>0.42418032786885246</v>
      </c>
      <c r="Y1037" s="45">
        <f t="shared" si="548"/>
        <v>1.2039748484167976</v>
      </c>
      <c r="Z1037" s="47">
        <f t="shared" si="549"/>
        <v>97.761447504144627</v>
      </c>
      <c r="AA1037" s="47">
        <f t="shared" si="550"/>
        <v>116.46137054157985</v>
      </c>
      <c r="AB1037" s="45">
        <f t="shared" si="551"/>
        <v>3.2387000000000001</v>
      </c>
      <c r="AC1037" s="2" t="str">
        <f t="shared" si="537"/>
        <v>TY2</v>
      </c>
      <c r="AD1037">
        <f t="shared" si="538"/>
        <v>116.796875</v>
      </c>
      <c r="AE1037">
        <f t="shared" si="539"/>
        <v>115.640625</v>
      </c>
      <c r="AF1037" s="49">
        <f t="shared" si="533"/>
        <v>1.15625</v>
      </c>
      <c r="AG1037" s="3">
        <f t="shared" si="552"/>
        <v>115.67345953626509</v>
      </c>
      <c r="AH1037">
        <f t="shared" si="553"/>
        <v>113.86030184511098</v>
      </c>
      <c r="AI1037" s="51">
        <f t="shared" si="554"/>
        <v>1.8131576911541032</v>
      </c>
      <c r="AJ1037" s="52">
        <f t="shared" si="555"/>
        <v>0.65690769115410319</v>
      </c>
      <c r="AK1037" s="2">
        <v>44734</v>
      </c>
      <c r="AL1037" t="str">
        <v>912828YB</v>
      </c>
      <c r="AM1037">
        <v>8.6902000000000008</v>
      </c>
      <c r="AN1037">
        <v>0.9294</v>
      </c>
      <c r="AO1037">
        <v>0.76739999999999997</v>
      </c>
      <c r="AP1037">
        <v>116.796875</v>
      </c>
      <c r="AQ1037">
        <f>VLOOKUP(AL1037,工作表1!$F$3:$G$1000,2,FALSE)</f>
        <v>1.625</v>
      </c>
      <c r="AR1037" t="str">
        <f>VLOOKUP(AL1037,工作表1!$F$3:$H$1000,3,FALSE)</f>
        <v>2029/8/15</v>
      </c>
      <c r="AS1037">
        <f t="shared" si="540"/>
        <v>2.0789</v>
      </c>
      <c r="AT1037">
        <f t="shared" si="541"/>
        <v>-0.45389999999999997</v>
      </c>
      <c r="AU1037" s="43">
        <f t="shared" si="556"/>
        <v>44788</v>
      </c>
      <c r="AV1037" s="43">
        <f t="shared" si="542"/>
        <v>44925</v>
      </c>
      <c r="AW1037" s="45">
        <f t="shared" si="557"/>
        <v>0.574585635359116</v>
      </c>
      <c r="AX1037" s="45">
        <f t="shared" si="558"/>
        <v>1.4204760463180199</v>
      </c>
      <c r="AY1037" s="47">
        <f t="shared" si="559"/>
        <v>90.026719735496641</v>
      </c>
      <c r="AZ1037" s="47">
        <f t="shared" si="560"/>
        <v>115.67345953626509</v>
      </c>
      <c r="BA1037" s="43"/>
      <c r="BC1037" s="2">
        <v>44733</v>
      </c>
      <c r="BD1037" t="str">
        <v>912828YB</v>
      </c>
      <c r="BE1037">
        <v>7.3113999999999999</v>
      </c>
      <c r="BF1037">
        <v>1.0166500000000001</v>
      </c>
      <c r="BG1037">
        <v>0.76739999999999997</v>
      </c>
      <c r="BH1037">
        <v>115.640625</v>
      </c>
      <c r="BI1037">
        <f>VLOOKUP(BD1037,工作表1!$K$3:$L$1000,2,FALSE)</f>
        <v>1.625</v>
      </c>
      <c r="BJ1037" t="str">
        <f>VLOOKUP(BD1037,工作表1!$K$3:$M$1000,3,FALSE)</f>
        <v>2029/8/15</v>
      </c>
      <c r="BK1037">
        <f t="shared" si="543"/>
        <v>2.0468999999999999</v>
      </c>
      <c r="BL1037">
        <f t="shared" si="544"/>
        <v>-0.42189999999999994</v>
      </c>
      <c r="BM1037" s="43">
        <f t="shared" si="561"/>
        <v>44788</v>
      </c>
      <c r="BN1037" s="43">
        <f t="shared" si="545"/>
        <v>45016</v>
      </c>
      <c r="BO1037" s="45">
        <f t="shared" si="562"/>
        <v>0.57009668508287292</v>
      </c>
      <c r="BP1037" s="45">
        <f t="shared" si="563"/>
        <v>1.8255761371376673</v>
      </c>
      <c r="BQ1037" s="47">
        <f t="shared" si="564"/>
        <v>89.269945156486116</v>
      </c>
      <c r="BR1037" s="47">
        <f t="shared" si="565"/>
        <v>113.86030184511098</v>
      </c>
    </row>
    <row r="1038" spans="6:70" x14ac:dyDescent="0.25">
      <c r="F1038" s="2">
        <v>44755</v>
      </c>
      <c r="G1038">
        <v>2.5694499999999998</v>
      </c>
      <c r="H1038" s="43">
        <v>44783</v>
      </c>
      <c r="I1038">
        <v>2.8588</v>
      </c>
      <c r="L1038" s="2">
        <v>44733</v>
      </c>
      <c r="M1038" t="str">
        <v>9128286B</v>
      </c>
      <c r="N1038">
        <v>-0.56930000000000003</v>
      </c>
      <c r="O1038">
        <v>2.3019699999999998</v>
      </c>
      <c r="P1038">
        <v>0.82050000000000001</v>
      </c>
      <c r="Q1038">
        <v>116.34375</v>
      </c>
      <c r="R1038">
        <f>VLOOKUP(M1038,工作表1!$A$3:$B$1000,2,FALSE)</f>
        <v>2.625</v>
      </c>
      <c r="S1038" t="str">
        <f>VLOOKUP(M1038,工作表1!$A$3:$C$1000,3,FALSE)</f>
        <v>2029/2/15</v>
      </c>
      <c r="T1038">
        <f t="shared" si="535"/>
        <v>2.0468999999999999</v>
      </c>
      <c r="U1038">
        <f t="shared" si="534"/>
        <v>0.57810000000000006</v>
      </c>
      <c r="V1038" s="43">
        <f t="shared" si="546"/>
        <v>44788</v>
      </c>
      <c r="W1038" s="43">
        <f t="shared" si="536"/>
        <v>44834</v>
      </c>
      <c r="X1038" s="45">
        <f t="shared" si="547"/>
        <v>0.92092541436464082</v>
      </c>
      <c r="Y1038" s="45">
        <f t="shared" si="548"/>
        <v>1.6401034965564216</v>
      </c>
      <c r="Z1038" s="47">
        <f t="shared" si="549"/>
        <v>95.531634831870861</v>
      </c>
      <c r="AA1038" s="47">
        <f t="shared" si="550"/>
        <v>115.61263055537313</v>
      </c>
      <c r="AB1038" s="45">
        <f t="shared" si="551"/>
        <v>3.3679000000000001</v>
      </c>
      <c r="AC1038" s="2" t="str">
        <f t="shared" si="537"/>
        <v>TY2</v>
      </c>
      <c r="AD1038">
        <f t="shared" si="538"/>
        <v>115.796875</v>
      </c>
      <c r="AE1038">
        <f t="shared" si="539"/>
        <v>116.03125</v>
      </c>
      <c r="AF1038" s="49">
        <f t="shared" si="533"/>
        <v>-0.234375</v>
      </c>
      <c r="AG1038" s="3">
        <f t="shared" si="552"/>
        <v>114.83740416027059</v>
      </c>
      <c r="AH1038">
        <f t="shared" si="553"/>
        <v>114.33247213510775</v>
      </c>
      <c r="AI1038" s="51">
        <f t="shared" si="554"/>
        <v>0.50493202516284441</v>
      </c>
      <c r="AJ1038" s="52">
        <f t="shared" si="555"/>
        <v>0.73930702516284441</v>
      </c>
      <c r="AK1038" s="2">
        <v>44733</v>
      </c>
      <c r="AL1038" t="str">
        <v>91282CEM</v>
      </c>
      <c r="AM1038">
        <v>-3.6829999999999998</v>
      </c>
      <c r="AN1038">
        <v>1.9261600000000001</v>
      </c>
      <c r="AO1038">
        <v>0.83379999999999999</v>
      </c>
      <c r="AP1038">
        <v>115.796875</v>
      </c>
      <c r="AQ1038">
        <f>VLOOKUP(AL1038,工作表1!$F$3:$G$1000,2,FALSE)</f>
        <v>2.875</v>
      </c>
      <c r="AR1038" t="str">
        <f>VLOOKUP(AL1038,工作表1!$F$3:$H$1000,3,FALSE)</f>
        <v>2029/4/30</v>
      </c>
      <c r="AS1038">
        <f t="shared" si="540"/>
        <v>2.0468999999999999</v>
      </c>
      <c r="AT1038">
        <f t="shared" si="541"/>
        <v>0.82810000000000006</v>
      </c>
      <c r="AU1038" s="43">
        <f t="shared" si="556"/>
        <v>44865</v>
      </c>
      <c r="AV1038" s="43">
        <f t="shared" si="542"/>
        <v>44925</v>
      </c>
      <c r="AW1038" s="45">
        <f t="shared" si="557"/>
        <v>0.41632513661202186</v>
      </c>
      <c r="AX1038" s="45">
        <f t="shared" si="558"/>
        <v>1.9207771914065424</v>
      </c>
      <c r="AY1038" s="47">
        <f t="shared" si="559"/>
        <v>97.033938079701201</v>
      </c>
      <c r="AZ1038" s="47">
        <f t="shared" si="560"/>
        <v>114.83740416027059</v>
      </c>
      <c r="BA1038" s="43"/>
      <c r="BC1038" s="2">
        <v>44729</v>
      </c>
      <c r="BD1038" t="str">
        <v>912828YB</v>
      </c>
      <c r="BE1038">
        <v>10.993600000000001</v>
      </c>
      <c r="BF1038">
        <v>0.89190999999999998</v>
      </c>
      <c r="BG1038">
        <v>0.76739999999999997</v>
      </c>
      <c r="BH1038">
        <v>116.03125</v>
      </c>
      <c r="BI1038">
        <f>VLOOKUP(BD1038,工作表1!$K$3:$L$1000,2,FALSE)</f>
        <v>1.625</v>
      </c>
      <c r="BJ1038" t="str">
        <f>VLOOKUP(BD1038,工作表1!$K$3:$M$1000,3,FALSE)</f>
        <v>2029/8/15</v>
      </c>
      <c r="BK1038">
        <f t="shared" si="543"/>
        <v>2.0220500000000001</v>
      </c>
      <c r="BL1038">
        <f t="shared" si="544"/>
        <v>-0.39705000000000013</v>
      </c>
      <c r="BM1038" s="43">
        <f t="shared" si="561"/>
        <v>44788</v>
      </c>
      <c r="BN1038" s="43">
        <f t="shared" si="545"/>
        <v>45016</v>
      </c>
      <c r="BO1038" s="45">
        <f t="shared" si="562"/>
        <v>0.56560773480662985</v>
      </c>
      <c r="BP1038" s="45">
        <f t="shared" si="563"/>
        <v>1.8255392416559451</v>
      </c>
      <c r="BQ1038" s="47">
        <f t="shared" si="564"/>
        <v>89.658538212752603</v>
      </c>
      <c r="BR1038" s="47">
        <f t="shared" si="565"/>
        <v>114.33247213510775</v>
      </c>
    </row>
    <row r="1039" spans="6:70" x14ac:dyDescent="0.25">
      <c r="F1039" s="2">
        <v>44754</v>
      </c>
      <c r="G1039">
        <v>2.3582000000000001</v>
      </c>
      <c r="H1039" s="43">
        <v>44782</v>
      </c>
      <c r="I1039">
        <v>2.8763000000000001</v>
      </c>
      <c r="L1039" s="2">
        <v>44729</v>
      </c>
      <c r="M1039" t="str">
        <v>9128286B</v>
      </c>
      <c r="N1039">
        <v>1.3194999999999999</v>
      </c>
      <c r="O1039">
        <v>-0.21271999999999999</v>
      </c>
      <c r="P1039">
        <v>0.82050000000000001</v>
      </c>
      <c r="Q1039">
        <v>116.6875</v>
      </c>
      <c r="R1039">
        <f>VLOOKUP(M1039,工作表1!$A$3:$B$1000,2,FALSE)</f>
        <v>2.625</v>
      </c>
      <c r="S1039" t="str">
        <f>VLOOKUP(M1039,工作表1!$A$3:$C$1000,3,FALSE)</f>
        <v>2029/2/15</v>
      </c>
      <c r="T1039">
        <f t="shared" si="535"/>
        <v>2.0220500000000001</v>
      </c>
      <c r="U1039">
        <f t="shared" si="534"/>
        <v>0.60294999999999987</v>
      </c>
      <c r="V1039" s="43">
        <f t="shared" si="546"/>
        <v>44788</v>
      </c>
      <c r="W1039" s="43">
        <f t="shared" si="536"/>
        <v>44834</v>
      </c>
      <c r="X1039" s="45">
        <f t="shared" si="547"/>
        <v>0.91367403314917128</v>
      </c>
      <c r="Y1039" s="45">
        <f t="shared" si="548"/>
        <v>1.6400438961628698</v>
      </c>
      <c r="Z1039" s="47">
        <f t="shared" si="549"/>
        <v>96.529496384913713</v>
      </c>
      <c r="AA1039" s="47">
        <f t="shared" si="550"/>
        <v>116.8121126185973</v>
      </c>
      <c r="AB1039" s="45">
        <f t="shared" si="551"/>
        <v>3.3262</v>
      </c>
      <c r="AC1039" s="2" t="str">
        <f t="shared" si="537"/>
        <v>TY2</v>
      </c>
      <c r="AD1039">
        <f t="shared" si="538"/>
        <v>116.1875</v>
      </c>
      <c r="AE1039">
        <f t="shared" si="539"/>
        <v>115.65625</v>
      </c>
      <c r="AF1039" s="49">
        <f t="shared" si="533"/>
        <v>0.53125</v>
      </c>
      <c r="AG1039" s="3">
        <f t="shared" si="552"/>
        <v>115.24334422252343</v>
      </c>
      <c r="AH1039">
        <f t="shared" si="553"/>
        <v>113.80192718343879</v>
      </c>
      <c r="AI1039" s="51">
        <f t="shared" si="554"/>
        <v>1.4414170390846408</v>
      </c>
      <c r="AJ1039" s="52">
        <f t="shared" si="555"/>
        <v>0.91016703908464081</v>
      </c>
      <c r="AK1039" s="2">
        <v>44729</v>
      </c>
      <c r="AL1039" t="str">
        <v>91282CEM</v>
      </c>
      <c r="AM1039">
        <v>-2.1989999999999998</v>
      </c>
      <c r="AN1039">
        <v>1.8630599999999999</v>
      </c>
      <c r="AO1039">
        <v>0.83379999999999999</v>
      </c>
      <c r="AP1039">
        <v>116.1875</v>
      </c>
      <c r="AQ1039">
        <f>VLOOKUP(AL1039,工作表1!$F$3:$G$1000,2,FALSE)</f>
        <v>2.875</v>
      </c>
      <c r="AR1039" t="str">
        <f>VLOOKUP(AL1039,工作表1!$F$3:$H$1000,3,FALSE)</f>
        <v>2029/4/30</v>
      </c>
      <c r="AS1039">
        <f t="shared" si="540"/>
        <v>2.0220500000000001</v>
      </c>
      <c r="AT1039">
        <f t="shared" si="541"/>
        <v>0.85294999999999987</v>
      </c>
      <c r="AU1039" s="43">
        <f t="shared" si="556"/>
        <v>44865</v>
      </c>
      <c r="AV1039" s="43">
        <f t="shared" si="542"/>
        <v>44925</v>
      </c>
      <c r="AW1039" s="45">
        <f t="shared" si="557"/>
        <v>0.40846994535519121</v>
      </c>
      <c r="AX1039" s="45">
        <f t="shared" si="558"/>
        <v>1.9207987124784787</v>
      </c>
      <c r="AY1039" s="47">
        <f t="shared" si="559"/>
        <v>97.392378951552814</v>
      </c>
      <c r="AZ1039" s="47">
        <f t="shared" si="560"/>
        <v>115.24334422252343</v>
      </c>
      <c r="BA1039" s="43"/>
      <c r="BC1039" s="2">
        <v>44728</v>
      </c>
      <c r="BD1039" t="str">
        <v>912828YB</v>
      </c>
      <c r="BE1039">
        <v>9.0578000000000003</v>
      </c>
      <c r="BF1039">
        <v>1.0295300000000001</v>
      </c>
      <c r="BG1039">
        <v>0.76739999999999997</v>
      </c>
      <c r="BH1039">
        <v>115.65625</v>
      </c>
      <c r="BI1039">
        <f>VLOOKUP(BD1039,工作表1!$K$3:$L$1000,2,FALSE)</f>
        <v>1.625</v>
      </c>
      <c r="BJ1039" t="str">
        <f>VLOOKUP(BD1039,工作表1!$K$3:$M$1000,3,FALSE)</f>
        <v>2029/8/15</v>
      </c>
      <c r="BK1039">
        <f t="shared" si="543"/>
        <v>2.0078499999999999</v>
      </c>
      <c r="BL1039">
        <f t="shared" si="544"/>
        <v>-0.38284999999999991</v>
      </c>
      <c r="BM1039" s="43">
        <f t="shared" si="561"/>
        <v>44788</v>
      </c>
      <c r="BN1039" s="43">
        <f t="shared" si="545"/>
        <v>45016</v>
      </c>
      <c r="BO1039" s="45">
        <f t="shared" si="562"/>
        <v>0.54765193370165755</v>
      </c>
      <c r="BP1039" s="45">
        <f t="shared" si="563"/>
        <v>1.8253916597290547</v>
      </c>
      <c r="BQ1039" s="47">
        <f t="shared" si="564"/>
        <v>89.289853541956006</v>
      </c>
      <c r="BR1039" s="47">
        <f t="shared" si="565"/>
        <v>113.80192718343879</v>
      </c>
    </row>
    <row r="1040" spans="6:70" x14ac:dyDescent="0.25">
      <c r="F1040" s="2">
        <v>44753</v>
      </c>
      <c r="G1040">
        <v>2.3422499999999999</v>
      </c>
      <c r="H1040" s="43">
        <v>44781</v>
      </c>
      <c r="I1040">
        <v>2.8435999999999999</v>
      </c>
      <c r="L1040" s="2">
        <v>44728</v>
      </c>
      <c r="M1040" t="str">
        <v>9128286B</v>
      </c>
      <c r="N1040">
        <v>0.45490000000000003</v>
      </c>
      <c r="O1040">
        <v>1.1124499999999999</v>
      </c>
      <c r="P1040">
        <v>0.82050000000000001</v>
      </c>
      <c r="Q1040">
        <v>116.34375</v>
      </c>
      <c r="R1040">
        <f>VLOOKUP(M1040,工作表1!$A$3:$B$1000,2,FALSE)</f>
        <v>2.625</v>
      </c>
      <c r="S1040" t="str">
        <f>VLOOKUP(M1040,工作表1!$A$3:$C$1000,3,FALSE)</f>
        <v>2029/2/15</v>
      </c>
      <c r="T1040">
        <f t="shared" si="535"/>
        <v>2.0078499999999999</v>
      </c>
      <c r="U1040">
        <f t="shared" si="534"/>
        <v>0.61715000000000009</v>
      </c>
      <c r="V1040" s="43">
        <f t="shared" si="546"/>
        <v>44788</v>
      </c>
      <c r="W1040" s="43">
        <f t="shared" si="536"/>
        <v>44834</v>
      </c>
      <c r="X1040" s="45">
        <f t="shared" si="547"/>
        <v>0.88466850828729293</v>
      </c>
      <c r="Y1040" s="45">
        <f t="shared" si="548"/>
        <v>1.6398054945886629</v>
      </c>
      <c r="Z1040" s="47">
        <f t="shared" si="549"/>
        <v>95.895186244968926</v>
      </c>
      <c r="AA1040" s="47">
        <f t="shared" si="550"/>
        <v>116.0009160601938</v>
      </c>
      <c r="AB1040" s="45">
        <f t="shared" si="551"/>
        <v>3.2789000000000001</v>
      </c>
      <c r="AC1040" s="2" t="str">
        <f t="shared" si="537"/>
        <v>TY2</v>
      </c>
      <c r="AD1040">
        <f t="shared" si="538"/>
        <v>115.8125</v>
      </c>
      <c r="AE1040">
        <f t="shared" si="539"/>
        <v>115</v>
      </c>
      <c r="AF1040" s="49">
        <f t="shared" si="533"/>
        <v>0.8125</v>
      </c>
      <c r="AG1040" s="3">
        <f t="shared" si="552"/>
        <v>114.86877410786261</v>
      </c>
      <c r="AH1040">
        <f t="shared" si="553"/>
        <v>112.99035027643703</v>
      </c>
      <c r="AI1040" s="51">
        <f t="shared" si="554"/>
        <v>1.8784238314255788</v>
      </c>
      <c r="AJ1040" s="52">
        <f t="shared" si="555"/>
        <v>1.0659238314255788</v>
      </c>
      <c r="AK1040" s="2">
        <v>44728</v>
      </c>
      <c r="AL1040" t="str">
        <v>91282CEM</v>
      </c>
      <c r="AM1040">
        <v>-2.1743000000000001</v>
      </c>
      <c r="AN1040">
        <v>1.85259</v>
      </c>
      <c r="AO1040">
        <v>0.83379999999999999</v>
      </c>
      <c r="AP1040">
        <v>115.8125</v>
      </c>
      <c r="AQ1040">
        <f>VLOOKUP(AL1040,工作表1!$F$3:$G$1000,2,FALSE)</f>
        <v>2.875</v>
      </c>
      <c r="AR1040" t="str">
        <f>VLOOKUP(AL1040,工作表1!$F$3:$H$1000,3,FALSE)</f>
        <v>2029/4/30</v>
      </c>
      <c r="AS1040">
        <f t="shared" si="540"/>
        <v>2.0078499999999999</v>
      </c>
      <c r="AT1040">
        <f t="shared" si="541"/>
        <v>0.86715000000000009</v>
      </c>
      <c r="AU1040" s="43">
        <f t="shared" si="556"/>
        <v>44865</v>
      </c>
      <c r="AV1040" s="43">
        <f t="shared" si="542"/>
        <v>44925</v>
      </c>
      <c r="AW1040" s="45">
        <f t="shared" si="557"/>
        <v>0.37704918032786888</v>
      </c>
      <c r="AX1040" s="45">
        <f t="shared" si="558"/>
        <v>1.920884796766225</v>
      </c>
      <c r="AY1040" s="47">
        <f t="shared" si="559"/>
        <v>97.114928470618338</v>
      </c>
      <c r="AZ1040" s="47">
        <f t="shared" si="560"/>
        <v>114.86877410786261</v>
      </c>
      <c r="BA1040" s="43"/>
      <c r="BC1040" s="2">
        <v>44727</v>
      </c>
      <c r="BD1040" t="str">
        <v>912828YB</v>
      </c>
      <c r="BE1040">
        <v>6.9682000000000004</v>
      </c>
      <c r="BF1040">
        <v>1.16157</v>
      </c>
      <c r="BG1040">
        <v>0.76739999999999997</v>
      </c>
      <c r="BH1040">
        <v>115</v>
      </c>
      <c r="BI1040">
        <f>VLOOKUP(BD1040,工作表1!$K$3:$L$1000,2,FALSE)</f>
        <v>1.625</v>
      </c>
      <c r="BJ1040" t="str">
        <f>VLOOKUP(BD1040,工作表1!$K$3:$M$1000,3,FALSE)</f>
        <v>2029/8/15</v>
      </c>
      <c r="BK1040">
        <f t="shared" si="543"/>
        <v>1.9775</v>
      </c>
      <c r="BL1040">
        <f t="shared" si="544"/>
        <v>-0.35250000000000004</v>
      </c>
      <c r="BM1040" s="43">
        <f t="shared" si="561"/>
        <v>44788</v>
      </c>
      <c r="BN1040" s="43">
        <f t="shared" si="545"/>
        <v>45016</v>
      </c>
      <c r="BO1040" s="45">
        <f t="shared" si="562"/>
        <v>0.54316298342541436</v>
      </c>
      <c r="BP1040" s="45">
        <f t="shared" si="563"/>
        <v>1.8253547642473322</v>
      </c>
      <c r="BQ1040" s="47">
        <f t="shared" si="564"/>
        <v>88.698152610356956</v>
      </c>
      <c r="BR1040" s="47">
        <f t="shared" si="565"/>
        <v>112.99035027643703</v>
      </c>
    </row>
    <row r="1041" spans="6:70" x14ac:dyDescent="0.25">
      <c r="F1041" s="2">
        <v>44750</v>
      </c>
      <c r="G1041">
        <v>2.3256999999999999</v>
      </c>
      <c r="H1041" s="43">
        <v>44778</v>
      </c>
      <c r="I1041">
        <v>2.9013</v>
      </c>
      <c r="L1041" s="2">
        <v>44727</v>
      </c>
      <c r="M1041" t="str">
        <v>9128286B</v>
      </c>
      <c r="N1041">
        <v>0.60960000000000003</v>
      </c>
      <c r="O1041">
        <v>1.0389900000000001</v>
      </c>
      <c r="P1041">
        <v>0.82050000000000001</v>
      </c>
      <c r="Q1041">
        <v>115.6875</v>
      </c>
      <c r="R1041">
        <f>VLOOKUP(M1041,工作表1!$A$3:$B$1000,2,FALSE)</f>
        <v>2.625</v>
      </c>
      <c r="S1041" t="str">
        <f>VLOOKUP(M1041,工作表1!$A$3:$C$1000,3,FALSE)</f>
        <v>2029/2/15</v>
      </c>
      <c r="T1041">
        <f t="shared" si="535"/>
        <v>1.9775</v>
      </c>
      <c r="U1041">
        <f t="shared" si="534"/>
        <v>0.64749999999999996</v>
      </c>
      <c r="V1041" s="43">
        <f t="shared" si="546"/>
        <v>44788</v>
      </c>
      <c r="W1041" s="43">
        <f t="shared" si="536"/>
        <v>44834</v>
      </c>
      <c r="X1041" s="45">
        <f t="shared" si="547"/>
        <v>0.87741712707182318</v>
      </c>
      <c r="Y1041" s="45">
        <f t="shared" si="548"/>
        <v>1.6397458941951109</v>
      </c>
      <c r="Z1041" s="47">
        <f t="shared" si="549"/>
        <v>95.383878945105195</v>
      </c>
      <c r="AA1041" s="47">
        <f t="shared" si="550"/>
        <v>115.35854326849763</v>
      </c>
      <c r="AB1041" s="45">
        <f t="shared" si="551"/>
        <v>3.3692000000000002</v>
      </c>
      <c r="AC1041" s="2" t="str">
        <f t="shared" si="537"/>
        <v>TY2</v>
      </c>
      <c r="AD1041">
        <f t="shared" si="538"/>
        <v>115.15625</v>
      </c>
      <c r="AE1041">
        <f t="shared" si="539"/>
        <v>114.1875</v>
      </c>
      <c r="AF1041" s="49">
        <f t="shared" ref="AF1041:AF1104" si="566">AD1041-AE1041</f>
        <v>0.96875</v>
      </c>
      <c r="AG1041" s="3">
        <f t="shared" si="552"/>
        <v>114.11191826302895</v>
      </c>
      <c r="AH1041">
        <f t="shared" si="553"/>
        <v>112.18883562080576</v>
      </c>
      <c r="AI1041" s="51">
        <f t="shared" si="554"/>
        <v>1.9230826422231928</v>
      </c>
      <c r="AJ1041" s="52">
        <f t="shared" si="555"/>
        <v>0.95433264222319281</v>
      </c>
      <c r="AK1041" s="2">
        <v>44727</v>
      </c>
      <c r="AL1041" t="str">
        <v>91282CEM</v>
      </c>
      <c r="AM1041">
        <v>-3.3839000000000001</v>
      </c>
      <c r="AN1041">
        <v>1.9825900000000001</v>
      </c>
      <c r="AO1041">
        <v>0.83379999999999999</v>
      </c>
      <c r="AP1041">
        <v>115.15625</v>
      </c>
      <c r="AQ1041">
        <f>VLOOKUP(AL1041,工作表1!$F$3:$G$1000,2,FALSE)</f>
        <v>2.875</v>
      </c>
      <c r="AR1041" t="str">
        <f>VLOOKUP(AL1041,工作表1!$F$3:$H$1000,3,FALSE)</f>
        <v>2029/4/30</v>
      </c>
      <c r="AS1041">
        <f t="shared" si="540"/>
        <v>1.9775</v>
      </c>
      <c r="AT1041">
        <f t="shared" si="541"/>
        <v>0.89749999999999996</v>
      </c>
      <c r="AU1041" s="43">
        <f t="shared" si="556"/>
        <v>44865</v>
      </c>
      <c r="AV1041" s="43">
        <f t="shared" si="542"/>
        <v>44925</v>
      </c>
      <c r="AW1041" s="45">
        <f t="shared" si="557"/>
        <v>0.36919398907103829</v>
      </c>
      <c r="AX1041" s="45">
        <f t="shared" si="558"/>
        <v>1.9209063178381616</v>
      </c>
      <c r="AY1041" s="47">
        <f t="shared" si="559"/>
        <v>96.50729344847457</v>
      </c>
      <c r="AZ1041" s="47">
        <f t="shared" si="560"/>
        <v>114.11191826302895</v>
      </c>
      <c r="BA1041" s="43"/>
      <c r="BC1041" s="2">
        <v>44726</v>
      </c>
      <c r="BD1041" t="str">
        <v>912828YB</v>
      </c>
      <c r="BE1041">
        <v>6.6890000000000001</v>
      </c>
      <c r="BF1041">
        <v>1.14377</v>
      </c>
      <c r="BG1041">
        <v>0.76739999999999997</v>
      </c>
      <c r="BH1041">
        <v>114.1875</v>
      </c>
      <c r="BI1041">
        <f>VLOOKUP(BD1041,工作表1!$K$3:$L$1000,2,FALSE)</f>
        <v>1.625</v>
      </c>
      <c r="BJ1041" t="str">
        <f>VLOOKUP(BD1041,工作表1!$K$3:$M$1000,3,FALSE)</f>
        <v>2029/8/15</v>
      </c>
      <c r="BK1041">
        <f t="shared" si="543"/>
        <v>1.9716499999999999</v>
      </c>
      <c r="BL1041">
        <f t="shared" si="544"/>
        <v>-0.3466499999999999</v>
      </c>
      <c r="BM1041" s="43">
        <f t="shared" si="561"/>
        <v>44788</v>
      </c>
      <c r="BN1041" s="43">
        <f t="shared" si="545"/>
        <v>45016</v>
      </c>
      <c r="BO1041" s="45">
        <f t="shared" si="562"/>
        <v>0.53867403314917128</v>
      </c>
      <c r="BP1041" s="45">
        <f t="shared" si="563"/>
        <v>1.8253178687656095</v>
      </c>
      <c r="BQ1041" s="47">
        <f t="shared" si="564"/>
        <v>88.094674006015154</v>
      </c>
      <c r="BR1041" s="47">
        <f t="shared" si="565"/>
        <v>112.18883562080576</v>
      </c>
    </row>
    <row r="1042" spans="6:70" x14ac:dyDescent="0.25">
      <c r="F1042" s="2">
        <v>44749</v>
      </c>
      <c r="G1042">
        <v>2.2783000000000002</v>
      </c>
      <c r="H1042" s="43">
        <v>44777</v>
      </c>
      <c r="I1042">
        <v>2.7461000000000002</v>
      </c>
      <c r="L1042" s="2">
        <v>44726</v>
      </c>
      <c r="M1042" t="str">
        <v>9128286B</v>
      </c>
      <c r="N1042">
        <v>0.1789</v>
      </c>
      <c r="O1042">
        <v>1.26074</v>
      </c>
      <c r="P1042">
        <v>0.82050000000000001</v>
      </c>
      <c r="Q1042">
        <v>114.96875</v>
      </c>
      <c r="R1042">
        <f>VLOOKUP(M1042,工作表1!$A$3:$B$1000,2,FALSE)</f>
        <v>2.625</v>
      </c>
      <c r="S1042" t="str">
        <f>VLOOKUP(M1042,工作表1!$A$3:$C$1000,3,FALSE)</f>
        <v>2029/2/15</v>
      </c>
      <c r="T1042">
        <f t="shared" si="535"/>
        <v>1.9716499999999999</v>
      </c>
      <c r="U1042">
        <f t="shared" si="534"/>
        <v>0.6533500000000001</v>
      </c>
      <c r="V1042" s="43">
        <f t="shared" si="546"/>
        <v>44788</v>
      </c>
      <c r="W1042" s="43">
        <f t="shared" si="536"/>
        <v>44834</v>
      </c>
      <c r="X1042" s="45">
        <f t="shared" si="547"/>
        <v>0.87016574585635353</v>
      </c>
      <c r="Y1042" s="45">
        <f t="shared" si="548"/>
        <v>1.6396862938015591</v>
      </c>
      <c r="Z1042" s="47">
        <f t="shared" si="549"/>
        <v>94.736426561411434</v>
      </c>
      <c r="AA1042" s="47">
        <f t="shared" si="550"/>
        <v>114.55891057369763</v>
      </c>
      <c r="AB1042" s="45">
        <f t="shared" si="551"/>
        <v>3.5754999999999999</v>
      </c>
      <c r="AC1042" s="2" t="str">
        <f t="shared" si="537"/>
        <v>TY2</v>
      </c>
      <c r="AD1042">
        <f t="shared" si="538"/>
        <v>114.40625</v>
      </c>
      <c r="AE1042">
        <f t="shared" si="539"/>
        <v>115.0625</v>
      </c>
      <c r="AF1042" s="49">
        <f t="shared" si="566"/>
        <v>-0.65625</v>
      </c>
      <c r="AG1042" s="3">
        <f t="shared" si="552"/>
        <v>113.38296495583432</v>
      </c>
      <c r="AH1042">
        <f t="shared" si="553"/>
        <v>113.06092142446663</v>
      </c>
      <c r="AI1042" s="51">
        <f t="shared" si="554"/>
        <v>0.32204353136769726</v>
      </c>
      <c r="AJ1042" s="52">
        <f t="shared" si="555"/>
        <v>0.97829353136769726</v>
      </c>
      <c r="AK1042" s="2">
        <v>44726</v>
      </c>
      <c r="AL1042" t="str">
        <v>91282CEM</v>
      </c>
      <c r="AM1042">
        <v>-3.3984000000000001</v>
      </c>
      <c r="AN1042">
        <v>1.94807</v>
      </c>
      <c r="AO1042">
        <v>0.83379999999999999</v>
      </c>
      <c r="AP1042">
        <v>114.40625</v>
      </c>
      <c r="AQ1042">
        <f>VLOOKUP(AL1042,工作表1!$F$3:$G$1000,2,FALSE)</f>
        <v>2.875</v>
      </c>
      <c r="AR1042" t="str">
        <f>VLOOKUP(AL1042,工作表1!$F$3:$H$1000,3,FALSE)</f>
        <v>2029/4/30</v>
      </c>
      <c r="AS1042">
        <f t="shared" si="540"/>
        <v>1.9716499999999999</v>
      </c>
      <c r="AT1042">
        <f t="shared" si="541"/>
        <v>0.9033500000000001</v>
      </c>
      <c r="AU1042" s="43">
        <f t="shared" si="556"/>
        <v>44865</v>
      </c>
      <c r="AV1042" s="43">
        <f t="shared" si="542"/>
        <v>44925</v>
      </c>
      <c r="AW1042" s="45">
        <f t="shared" si="557"/>
        <v>0.36133879781420764</v>
      </c>
      <c r="AX1042" s="45">
        <f t="shared" si="558"/>
        <v>1.9209278389100981</v>
      </c>
      <c r="AY1042" s="47">
        <f t="shared" si="559"/>
        <v>95.909617173325344</v>
      </c>
      <c r="AZ1042" s="47">
        <f t="shared" si="560"/>
        <v>113.38296495583432</v>
      </c>
      <c r="BA1042" s="43"/>
      <c r="BC1042" s="2">
        <v>44725</v>
      </c>
      <c r="BD1042" t="str">
        <v>912828YB</v>
      </c>
      <c r="BE1042">
        <v>7.5972</v>
      </c>
      <c r="BF1042">
        <v>1.0415000000000001</v>
      </c>
      <c r="BG1042">
        <v>0.76739999999999997</v>
      </c>
      <c r="BH1042">
        <v>115.0625</v>
      </c>
      <c r="BI1042">
        <f>VLOOKUP(BD1042,工作表1!$K$3:$L$1000,2,FALSE)</f>
        <v>1.625</v>
      </c>
      <c r="BJ1042" t="str">
        <f>VLOOKUP(BD1042,工作表1!$K$3:$M$1000,3,FALSE)</f>
        <v>2029/8/15</v>
      </c>
      <c r="BK1042">
        <f t="shared" si="543"/>
        <v>1.89825</v>
      </c>
      <c r="BL1042">
        <f t="shared" si="544"/>
        <v>-0.27324999999999999</v>
      </c>
      <c r="BM1042" s="43">
        <f t="shared" si="561"/>
        <v>44788</v>
      </c>
      <c r="BN1042" s="43">
        <f t="shared" si="545"/>
        <v>45016</v>
      </c>
      <c r="BO1042" s="45">
        <f t="shared" si="562"/>
        <v>0.53418508287292821</v>
      </c>
      <c r="BP1042" s="45">
        <f t="shared" si="563"/>
        <v>1.8252809732838871</v>
      </c>
      <c r="BQ1042" s="47">
        <f t="shared" si="564"/>
        <v>88.829964171911939</v>
      </c>
      <c r="BR1042" s="47">
        <f t="shared" si="565"/>
        <v>113.06092142446663</v>
      </c>
    </row>
    <row r="1043" spans="6:70" x14ac:dyDescent="0.25">
      <c r="F1043" s="2">
        <v>44748</v>
      </c>
      <c r="G1043">
        <v>2.2646500000000001</v>
      </c>
      <c r="H1043" s="43">
        <v>44776</v>
      </c>
      <c r="I1043">
        <v>2.7808999999999999</v>
      </c>
      <c r="L1043" s="2">
        <v>44725</v>
      </c>
      <c r="M1043" t="str">
        <v>9128286B</v>
      </c>
      <c r="N1043">
        <v>0.39639999999999997</v>
      </c>
      <c r="O1043">
        <v>1.1549700000000001</v>
      </c>
      <c r="P1043">
        <v>0.82050000000000001</v>
      </c>
      <c r="Q1043">
        <v>115.796875</v>
      </c>
      <c r="R1043">
        <f>VLOOKUP(M1043,工作表1!$A$3:$B$1000,2,FALSE)</f>
        <v>2.625</v>
      </c>
      <c r="S1043" t="str">
        <f>VLOOKUP(M1043,工作表1!$A$3:$C$1000,3,FALSE)</f>
        <v>2029/2/15</v>
      </c>
      <c r="T1043">
        <f t="shared" si="535"/>
        <v>1.89825</v>
      </c>
      <c r="U1043">
        <f t="shared" si="534"/>
        <v>0.72675000000000001</v>
      </c>
      <c r="V1043" s="43">
        <f t="shared" si="546"/>
        <v>44788</v>
      </c>
      <c r="W1043" s="43">
        <f t="shared" si="536"/>
        <v>44834</v>
      </c>
      <c r="X1043" s="45">
        <f t="shared" si="547"/>
        <v>0.862914364640884</v>
      </c>
      <c r="Y1043" s="45">
        <f t="shared" si="548"/>
        <v>1.6396266934080073</v>
      </c>
      <c r="Z1043" s="47">
        <f t="shared" si="549"/>
        <v>95.442001590062048</v>
      </c>
      <c r="AA1043" s="47">
        <f t="shared" si="550"/>
        <v>115.38356783909794</v>
      </c>
      <c r="AB1043" s="45">
        <f t="shared" si="551"/>
        <v>3.4493999999999998</v>
      </c>
      <c r="AC1043" s="2" t="str">
        <f t="shared" si="537"/>
        <v>TY2</v>
      </c>
      <c r="AD1043">
        <f t="shared" si="538"/>
        <v>115.28125</v>
      </c>
      <c r="AE1043">
        <f t="shared" si="539"/>
        <v>116.515625</v>
      </c>
      <c r="AF1043" s="49">
        <f t="shared" si="566"/>
        <v>-1.234375</v>
      </c>
      <c r="AG1043" s="3">
        <f t="shared" si="552"/>
        <v>114.26704019392375</v>
      </c>
      <c r="AH1043">
        <f t="shared" si="553"/>
        <v>114.65532806573263</v>
      </c>
      <c r="AI1043" s="51">
        <f t="shared" si="554"/>
        <v>-0.38828787180888469</v>
      </c>
      <c r="AJ1043" s="52">
        <f t="shared" si="555"/>
        <v>0.84608712819111531</v>
      </c>
      <c r="AK1043" s="2">
        <v>44725</v>
      </c>
      <c r="AL1043" t="str">
        <v>91282CEM</v>
      </c>
      <c r="AM1043">
        <v>-2.7103000000000002</v>
      </c>
      <c r="AN1043">
        <v>1.81769</v>
      </c>
      <c r="AO1043">
        <v>0.83379999999999999</v>
      </c>
      <c r="AP1043">
        <v>115.28125</v>
      </c>
      <c r="AQ1043">
        <f>VLOOKUP(AL1043,工作表1!$F$3:$G$1000,2,FALSE)</f>
        <v>2.875</v>
      </c>
      <c r="AR1043" t="str">
        <f>VLOOKUP(AL1043,工作表1!$F$3:$H$1000,3,FALSE)</f>
        <v>2029/4/30</v>
      </c>
      <c r="AS1043">
        <f t="shared" si="540"/>
        <v>1.89825</v>
      </c>
      <c r="AT1043">
        <f t="shared" si="541"/>
        <v>0.97675000000000001</v>
      </c>
      <c r="AU1043" s="43">
        <f t="shared" si="556"/>
        <v>44865</v>
      </c>
      <c r="AV1043" s="43">
        <f t="shared" si="542"/>
        <v>44925</v>
      </c>
      <c r="AW1043" s="45">
        <f t="shared" si="557"/>
        <v>0.35348360655737704</v>
      </c>
      <c r="AX1043" s="45">
        <f t="shared" si="558"/>
        <v>1.9209493599820344</v>
      </c>
      <c r="AY1043" s="47">
        <f t="shared" si="559"/>
        <v>96.694256738122832</v>
      </c>
      <c r="AZ1043" s="47">
        <f t="shared" si="560"/>
        <v>114.26704019392375</v>
      </c>
      <c r="BA1043" s="43"/>
      <c r="BC1043" s="2">
        <v>44722</v>
      </c>
      <c r="BD1043" t="str">
        <v>912828YB</v>
      </c>
      <c r="BE1043">
        <v>11.687099999999999</v>
      </c>
      <c r="BF1043">
        <v>0.63521000000000005</v>
      </c>
      <c r="BG1043">
        <v>0.76739999999999997</v>
      </c>
      <c r="BH1043">
        <v>116.515625</v>
      </c>
      <c r="BI1043">
        <f>VLOOKUP(BD1043,工作表1!$K$3:$L$1000,2,FALSE)</f>
        <v>1.625</v>
      </c>
      <c r="BJ1043" t="str">
        <f>VLOOKUP(BD1043,工作表1!$K$3:$M$1000,3,FALSE)</f>
        <v>2029/8/15</v>
      </c>
      <c r="BK1043">
        <f t="shared" si="543"/>
        <v>1.6798500000000001</v>
      </c>
      <c r="BL1043">
        <f t="shared" si="544"/>
        <v>-5.4850000000000065E-2</v>
      </c>
      <c r="BM1043" s="43">
        <f t="shared" si="561"/>
        <v>44788</v>
      </c>
      <c r="BN1043" s="43">
        <f t="shared" si="545"/>
        <v>45016</v>
      </c>
      <c r="BO1043" s="45">
        <f t="shared" si="562"/>
        <v>0.52969613259668513</v>
      </c>
      <c r="BP1043" s="45">
        <f t="shared" si="563"/>
        <v>1.8252440778021646</v>
      </c>
      <c r="BQ1043" s="47">
        <f t="shared" si="564"/>
        <v>90.237179459698012</v>
      </c>
      <c r="BR1043" s="47">
        <f t="shared" si="565"/>
        <v>114.65532806573263</v>
      </c>
    </row>
    <row r="1044" spans="6:70" x14ac:dyDescent="0.25">
      <c r="F1044" s="2">
        <v>44747</v>
      </c>
      <c r="G1044">
        <v>2.2016</v>
      </c>
      <c r="H1044" s="43">
        <v>44775</v>
      </c>
      <c r="I1044">
        <v>2.8182</v>
      </c>
      <c r="L1044" s="2">
        <v>44722</v>
      </c>
      <c r="M1044" t="str">
        <v>9128286B</v>
      </c>
      <c r="N1044">
        <v>0.79</v>
      </c>
      <c r="O1044">
        <v>0.75011000000000005</v>
      </c>
      <c r="P1044">
        <v>0.82050000000000001</v>
      </c>
      <c r="Q1044">
        <v>117.3125</v>
      </c>
      <c r="R1044">
        <f>VLOOKUP(M1044,工作表1!$A$3:$B$1000,2,FALSE)</f>
        <v>2.625</v>
      </c>
      <c r="S1044" t="str">
        <f>VLOOKUP(M1044,工作表1!$A$3:$C$1000,3,FALSE)</f>
        <v>2029/2/15</v>
      </c>
      <c r="T1044">
        <f t="shared" si="535"/>
        <v>1.6798500000000001</v>
      </c>
      <c r="U1044">
        <f t="shared" si="534"/>
        <v>0.94514999999999993</v>
      </c>
      <c r="V1044" s="43">
        <f t="shared" si="546"/>
        <v>44788</v>
      </c>
      <c r="W1044" s="43">
        <f t="shared" si="536"/>
        <v>44834</v>
      </c>
      <c r="X1044" s="45">
        <f t="shared" si="547"/>
        <v>0.85566298342541436</v>
      </c>
      <c r="Y1044" s="45">
        <f t="shared" si="548"/>
        <v>1.6395670930144555</v>
      </c>
      <c r="Z1044" s="47">
        <f t="shared" si="549"/>
        <v>96.808858078200998</v>
      </c>
      <c r="AA1044" s="47">
        <f t="shared" si="550"/>
        <v>116.96017014280757</v>
      </c>
      <c r="AB1044" s="45">
        <f t="shared" si="551"/>
        <v>3.2370000000000001</v>
      </c>
      <c r="AC1044" s="2" t="str">
        <f t="shared" si="537"/>
        <v>TY2</v>
      </c>
      <c r="AD1044">
        <f t="shared" si="538"/>
        <v>116.8125</v>
      </c>
      <c r="AE1044">
        <f t="shared" si="539"/>
        <v>117.625</v>
      </c>
      <c r="AF1044" s="49">
        <f t="shared" si="566"/>
        <v>-0.8125</v>
      </c>
      <c r="AG1044" s="3">
        <f t="shared" si="552"/>
        <v>115.75649822495599</v>
      </c>
      <c r="AH1044">
        <f t="shared" si="553"/>
        <v>115.72429568496761</v>
      </c>
      <c r="AI1044" s="51">
        <f t="shared" si="554"/>
        <v>3.2202539988375634E-2</v>
      </c>
      <c r="AJ1044" s="52">
        <f t="shared" si="555"/>
        <v>0.84470253998837563</v>
      </c>
      <c r="AK1044" s="2">
        <v>44722</v>
      </c>
      <c r="AL1044" t="str">
        <v>91282CEM</v>
      </c>
      <c r="AM1044">
        <v>-2.5093999999999999</v>
      </c>
      <c r="AN1044">
        <v>1.62999</v>
      </c>
      <c r="AO1044">
        <v>0.83379999999999999</v>
      </c>
      <c r="AP1044">
        <v>116.8125</v>
      </c>
      <c r="AQ1044">
        <f>VLOOKUP(AL1044,工作表1!$F$3:$G$1000,2,FALSE)</f>
        <v>2.875</v>
      </c>
      <c r="AR1044" t="str">
        <f>VLOOKUP(AL1044,工作表1!$F$3:$H$1000,3,FALSE)</f>
        <v>2029/4/30</v>
      </c>
      <c r="AS1044">
        <f t="shared" si="540"/>
        <v>1.6798500000000001</v>
      </c>
      <c r="AT1044">
        <f t="shared" si="541"/>
        <v>1.1951499999999999</v>
      </c>
      <c r="AU1044" s="43">
        <f t="shared" si="556"/>
        <v>44865</v>
      </c>
      <c r="AV1044" s="43">
        <f t="shared" si="542"/>
        <v>44925</v>
      </c>
      <c r="AW1044" s="45">
        <f t="shared" si="557"/>
        <v>0.34562841530054644</v>
      </c>
      <c r="AX1044" s="45">
        <f t="shared" si="558"/>
        <v>1.920970881053971</v>
      </c>
      <c r="AY1044" s="47">
        <f t="shared" si="559"/>
        <v>98.064627809009394</v>
      </c>
      <c r="AZ1044" s="47">
        <f t="shared" si="560"/>
        <v>115.75649822495599</v>
      </c>
      <c r="BA1044" s="43"/>
      <c r="BC1044" s="2">
        <v>44721</v>
      </c>
      <c r="BD1044" t="str">
        <v>912828YB</v>
      </c>
      <c r="BE1044">
        <v>12.2554</v>
      </c>
      <c r="BF1044">
        <v>0.56935999999999998</v>
      </c>
      <c r="BG1044">
        <v>0.76739999999999997</v>
      </c>
      <c r="BH1044">
        <v>117.625</v>
      </c>
      <c r="BI1044">
        <f>VLOOKUP(BD1044,工作表1!$K$3:$L$1000,2,FALSE)</f>
        <v>1.625</v>
      </c>
      <c r="BJ1044" t="str">
        <f>VLOOKUP(BD1044,工作表1!$K$3:$M$1000,3,FALSE)</f>
        <v>2029/8/15</v>
      </c>
      <c r="BK1044">
        <f t="shared" si="543"/>
        <v>1.6008500000000001</v>
      </c>
      <c r="BL1044">
        <f t="shared" si="544"/>
        <v>2.4149999999999894E-2</v>
      </c>
      <c r="BM1044" s="43">
        <f t="shared" si="561"/>
        <v>44788</v>
      </c>
      <c r="BN1044" s="43">
        <f t="shared" si="545"/>
        <v>45016</v>
      </c>
      <c r="BO1044" s="45">
        <f t="shared" si="562"/>
        <v>0.51622928176795579</v>
      </c>
      <c r="BP1044" s="45">
        <f t="shared" si="563"/>
        <v>1.8251333913569967</v>
      </c>
      <c r="BQ1044" s="47">
        <f t="shared" si="564"/>
        <v>91.145224771201214</v>
      </c>
      <c r="BR1044" s="47">
        <f t="shared" si="565"/>
        <v>115.72429568496761</v>
      </c>
    </row>
    <row r="1045" spans="6:70" x14ac:dyDescent="0.25">
      <c r="F1045" s="2">
        <v>44743</v>
      </c>
      <c r="G1045">
        <v>2.1924999999999999</v>
      </c>
      <c r="H1045" s="43">
        <v>44774</v>
      </c>
      <c r="I1045">
        <v>2.6175999999999999</v>
      </c>
      <c r="L1045" s="2">
        <v>44721</v>
      </c>
      <c r="M1045" t="str">
        <v>9128286B</v>
      </c>
      <c r="N1045">
        <v>0.74660000000000004</v>
      </c>
      <c r="O1045">
        <v>0.81774000000000002</v>
      </c>
      <c r="P1045">
        <v>0.82050000000000001</v>
      </c>
      <c r="Q1045">
        <v>118.421875</v>
      </c>
      <c r="R1045">
        <f>VLOOKUP(M1045,工作表1!$A$3:$B$1000,2,FALSE)</f>
        <v>2.625</v>
      </c>
      <c r="S1045" t="str">
        <f>VLOOKUP(M1045,工作表1!$A$3:$C$1000,3,FALSE)</f>
        <v>2029/2/15</v>
      </c>
      <c r="T1045">
        <f t="shared" si="535"/>
        <v>1.6008500000000001</v>
      </c>
      <c r="U1045">
        <f t="shared" si="534"/>
        <v>1.0241499999999999</v>
      </c>
      <c r="V1045" s="43">
        <f t="shared" si="546"/>
        <v>44788</v>
      </c>
      <c r="W1045" s="43">
        <f t="shared" si="536"/>
        <v>44834</v>
      </c>
      <c r="X1045" s="45">
        <f t="shared" si="547"/>
        <v>0.83390883977900554</v>
      </c>
      <c r="Y1045" s="45">
        <f t="shared" si="548"/>
        <v>1.6393882918338001</v>
      </c>
      <c r="Z1045" s="47">
        <f t="shared" si="549"/>
        <v>97.7154333823771</v>
      </c>
      <c r="AA1045" s="47">
        <f t="shared" si="550"/>
        <v>118.00684245549826</v>
      </c>
      <c r="AB1045" s="45">
        <f t="shared" si="551"/>
        <v>3.0834000000000001</v>
      </c>
      <c r="AC1045" s="2" t="str">
        <f t="shared" si="537"/>
        <v>TY2</v>
      </c>
      <c r="AD1045">
        <f t="shared" si="538"/>
        <v>117.921875</v>
      </c>
      <c r="AE1045">
        <f t="shared" si="539"/>
        <v>117.78125</v>
      </c>
      <c r="AF1045" s="49">
        <f t="shared" si="566"/>
        <v>0.140625</v>
      </c>
      <c r="AG1045" s="3">
        <f t="shared" si="552"/>
        <v>116.81274616035029</v>
      </c>
      <c r="AH1045">
        <f t="shared" si="553"/>
        <v>115.90095990145574</v>
      </c>
      <c r="AI1045" s="51">
        <f t="shared" si="554"/>
        <v>0.91178625889455134</v>
      </c>
      <c r="AJ1045" s="52">
        <f t="shared" si="555"/>
        <v>0.77116125889455134</v>
      </c>
      <c r="AK1045" s="2">
        <v>44721</v>
      </c>
      <c r="AL1045" t="str">
        <v>91282CEM</v>
      </c>
      <c r="AM1045">
        <v>-2.8614000000000002</v>
      </c>
      <c r="AN1045">
        <v>1.6072500000000001</v>
      </c>
      <c r="AO1045">
        <v>0.83379999999999999</v>
      </c>
      <c r="AP1045">
        <v>117.921875</v>
      </c>
      <c r="AQ1045">
        <f>VLOOKUP(AL1045,工作表1!$F$3:$G$1000,2,FALSE)</f>
        <v>2.875</v>
      </c>
      <c r="AR1045" t="str">
        <f>VLOOKUP(AL1045,工作表1!$F$3:$H$1000,3,FALSE)</f>
        <v>2029/4/30</v>
      </c>
      <c r="AS1045">
        <f t="shared" si="540"/>
        <v>1.6008500000000001</v>
      </c>
      <c r="AT1045">
        <f t="shared" si="541"/>
        <v>1.2741499999999999</v>
      </c>
      <c r="AU1045" s="43">
        <f t="shared" si="556"/>
        <v>44865</v>
      </c>
      <c r="AV1045" s="43">
        <f t="shared" si="542"/>
        <v>44925</v>
      </c>
      <c r="AW1045" s="45">
        <f t="shared" si="557"/>
        <v>0.32206284153005466</v>
      </c>
      <c r="AX1045" s="45">
        <f t="shared" si="558"/>
        <v>1.9210354442697808</v>
      </c>
      <c r="AY1045" s="47">
        <f t="shared" si="559"/>
        <v>99.013077453598996</v>
      </c>
      <c r="AZ1045" s="47">
        <f t="shared" si="560"/>
        <v>116.81274616035029</v>
      </c>
      <c r="BA1045" s="43"/>
      <c r="BC1045" s="2">
        <v>44720</v>
      </c>
      <c r="BD1045" t="str">
        <v>912828YB</v>
      </c>
      <c r="BE1045">
        <v>12.525700000000001</v>
      </c>
      <c r="BF1045">
        <v>0.50390000000000001</v>
      </c>
      <c r="BG1045">
        <v>0.76739999999999997</v>
      </c>
      <c r="BH1045">
        <v>117.78125</v>
      </c>
      <c r="BI1045">
        <f>VLOOKUP(BD1045,工作表1!$K$3:$L$1000,2,FALSE)</f>
        <v>1.625</v>
      </c>
      <c r="BJ1045" t="str">
        <f>VLOOKUP(BD1045,工作表1!$K$3:$M$1000,3,FALSE)</f>
        <v>2029/8/15</v>
      </c>
      <c r="BK1045">
        <f t="shared" si="543"/>
        <v>1.5664499999999999</v>
      </c>
      <c r="BL1045">
        <f t="shared" si="544"/>
        <v>5.8550000000000102E-2</v>
      </c>
      <c r="BM1045" s="43">
        <f t="shared" si="561"/>
        <v>44788</v>
      </c>
      <c r="BN1045" s="43">
        <f t="shared" si="545"/>
        <v>45016</v>
      </c>
      <c r="BO1045" s="45">
        <f t="shared" si="562"/>
        <v>0.51174033149171261</v>
      </c>
      <c r="BP1045" s="45">
        <f t="shared" si="563"/>
        <v>1.8250964958752742</v>
      </c>
      <c r="BQ1045" s="47">
        <f t="shared" si="564"/>
        <v>91.316939522212735</v>
      </c>
      <c r="BR1045" s="47">
        <f t="shared" si="565"/>
        <v>115.90095990145574</v>
      </c>
    </row>
    <row r="1046" spans="6:70" x14ac:dyDescent="0.25">
      <c r="F1046" s="2">
        <v>44742</v>
      </c>
      <c r="G1046">
        <v>2.1817500000000001</v>
      </c>
      <c r="H1046" s="43">
        <v>44771</v>
      </c>
      <c r="I1046">
        <v>2.6791999999999998</v>
      </c>
      <c r="L1046" s="2">
        <v>44720</v>
      </c>
      <c r="M1046" t="str">
        <v>9128286B</v>
      </c>
      <c r="N1046">
        <v>1.0436000000000001</v>
      </c>
      <c r="O1046">
        <v>0.58952000000000004</v>
      </c>
      <c r="P1046">
        <v>0.82050000000000001</v>
      </c>
      <c r="Q1046">
        <v>118.609375</v>
      </c>
      <c r="R1046">
        <f>VLOOKUP(M1046,工作表1!$A$3:$B$1000,2,FALSE)</f>
        <v>2.625</v>
      </c>
      <c r="S1046" t="str">
        <f>VLOOKUP(M1046,工作表1!$A$3:$C$1000,3,FALSE)</f>
        <v>2029/2/15</v>
      </c>
      <c r="T1046">
        <f t="shared" si="535"/>
        <v>1.5664499999999999</v>
      </c>
      <c r="U1046">
        <f t="shared" si="534"/>
        <v>1.0585500000000001</v>
      </c>
      <c r="V1046" s="43">
        <f t="shared" si="546"/>
        <v>44788</v>
      </c>
      <c r="W1046" s="43">
        <f t="shared" si="536"/>
        <v>44834</v>
      </c>
      <c r="X1046" s="45">
        <f t="shared" si="547"/>
        <v>0.82665745856353579</v>
      </c>
      <c r="Y1046" s="45">
        <f t="shared" si="548"/>
        <v>1.6393286914402481</v>
      </c>
      <c r="Z1046" s="47">
        <f t="shared" si="549"/>
        <v>97.945656496207249</v>
      </c>
      <c r="AA1046" s="47">
        <f t="shared" si="550"/>
        <v>118.26457748738457</v>
      </c>
      <c r="AB1046" s="45">
        <f t="shared" si="551"/>
        <v>3.0579999999999998</v>
      </c>
      <c r="AC1046" s="2" t="str">
        <f t="shared" si="537"/>
        <v>TY2</v>
      </c>
      <c r="AD1046">
        <f t="shared" si="538"/>
        <v>118.078125</v>
      </c>
      <c r="AE1046">
        <f t="shared" si="539"/>
        <v>118.28125</v>
      </c>
      <c r="AF1046" s="49">
        <f t="shared" si="566"/>
        <v>-0.203125</v>
      </c>
      <c r="AG1046" s="3">
        <f t="shared" si="552"/>
        <v>116.95547768174683</v>
      </c>
      <c r="AH1046">
        <f t="shared" si="553"/>
        <v>116.19770025303596</v>
      </c>
      <c r="AI1046" s="51">
        <f t="shared" si="554"/>
        <v>0.75777742871086673</v>
      </c>
      <c r="AJ1046" s="52">
        <f t="shared" si="555"/>
        <v>0.96090242871086673</v>
      </c>
      <c r="AK1046" s="2">
        <v>44720</v>
      </c>
      <c r="AL1046" t="str">
        <v>91282CEM</v>
      </c>
      <c r="AM1046">
        <v>-3.1836000000000002</v>
      </c>
      <c r="AN1046">
        <v>1.58264</v>
      </c>
      <c r="AO1046">
        <v>0.83379999999999999</v>
      </c>
      <c r="AP1046">
        <v>118.078125</v>
      </c>
      <c r="AQ1046">
        <f>VLOOKUP(AL1046,工作表1!$F$3:$G$1000,2,FALSE)</f>
        <v>2.875</v>
      </c>
      <c r="AR1046" t="str">
        <f>VLOOKUP(AL1046,工作表1!$F$3:$H$1000,3,FALSE)</f>
        <v>2029/4/30</v>
      </c>
      <c r="AS1046">
        <f t="shared" si="540"/>
        <v>1.5664499999999999</v>
      </c>
      <c r="AT1046">
        <f t="shared" si="541"/>
        <v>1.3085500000000001</v>
      </c>
      <c r="AU1046" s="43">
        <f t="shared" si="556"/>
        <v>44865</v>
      </c>
      <c r="AV1046" s="43">
        <f t="shared" si="542"/>
        <v>44925</v>
      </c>
      <c r="AW1046" s="45">
        <f t="shared" si="557"/>
        <v>0.31420765027322406</v>
      </c>
      <c r="AX1046" s="45">
        <f t="shared" si="558"/>
        <v>1.9210569653417173</v>
      </c>
      <c r="AY1046" s="47">
        <f t="shared" si="559"/>
        <v>99.159534071862424</v>
      </c>
      <c r="AZ1046" s="47">
        <f t="shared" si="560"/>
        <v>116.95547768174683</v>
      </c>
      <c r="BA1046" s="43"/>
      <c r="BC1046" s="2">
        <v>44719</v>
      </c>
      <c r="BD1046" t="str">
        <v>912828YB</v>
      </c>
      <c r="BE1046">
        <v>8.0603999999999996</v>
      </c>
      <c r="BF1046">
        <v>0.67547000000000001</v>
      </c>
      <c r="BG1046">
        <v>0.76739999999999997</v>
      </c>
      <c r="BH1046">
        <v>118.28125</v>
      </c>
      <c r="BI1046">
        <f>VLOOKUP(BD1046,工作表1!$K$3:$L$1000,2,FALSE)</f>
        <v>1.625</v>
      </c>
      <c r="BJ1046" t="str">
        <f>VLOOKUP(BD1046,工作表1!$K$3:$M$1000,3,FALSE)</f>
        <v>2029/8/15</v>
      </c>
      <c r="BK1046">
        <f t="shared" si="543"/>
        <v>1.5429999999999999</v>
      </c>
      <c r="BL1046">
        <f t="shared" si="544"/>
        <v>8.2000000000000073E-2</v>
      </c>
      <c r="BM1046" s="43">
        <f t="shared" si="561"/>
        <v>44788</v>
      </c>
      <c r="BN1046" s="43">
        <f t="shared" si="545"/>
        <v>45016</v>
      </c>
      <c r="BO1046" s="45">
        <f t="shared" si="562"/>
        <v>0.50725138121546953</v>
      </c>
      <c r="BP1046" s="45">
        <f t="shared" si="563"/>
        <v>1.8250596003935518</v>
      </c>
      <c r="BQ1046" s="47">
        <f t="shared" si="564"/>
        <v>91.571988477071727</v>
      </c>
      <c r="BR1046" s="47">
        <f t="shared" si="565"/>
        <v>116.19770025303596</v>
      </c>
    </row>
    <row r="1047" spans="6:70" x14ac:dyDescent="0.25">
      <c r="F1047" s="2">
        <v>44741</v>
      </c>
      <c r="G1047">
        <v>2.1493500000000001</v>
      </c>
      <c r="H1047" s="43">
        <v>44770</v>
      </c>
      <c r="I1047">
        <v>2.7042999999999999</v>
      </c>
      <c r="L1047" s="2">
        <v>44719</v>
      </c>
      <c r="M1047" t="str">
        <v>9128286B</v>
      </c>
      <c r="N1047">
        <v>0.70499999999999996</v>
      </c>
      <c r="O1047">
        <v>0.69413000000000002</v>
      </c>
      <c r="P1047">
        <v>0.82050000000000001</v>
      </c>
      <c r="Q1047">
        <v>118.953125</v>
      </c>
      <c r="R1047">
        <f>VLOOKUP(M1047,工作表1!$A$3:$B$1000,2,FALSE)</f>
        <v>2.625</v>
      </c>
      <c r="S1047" t="str">
        <f>VLOOKUP(M1047,工作表1!$A$3:$C$1000,3,FALSE)</f>
        <v>2029/2/15</v>
      </c>
      <c r="T1047">
        <f t="shared" si="535"/>
        <v>1.5429999999999999</v>
      </c>
      <c r="U1047">
        <f t="shared" si="534"/>
        <v>1.0820000000000001</v>
      </c>
      <c r="V1047" s="43">
        <f t="shared" si="546"/>
        <v>44788</v>
      </c>
      <c r="W1047" s="43">
        <f t="shared" si="536"/>
        <v>44834</v>
      </c>
      <c r="X1047" s="45">
        <f t="shared" si="547"/>
        <v>0.81940607734806625</v>
      </c>
      <c r="Y1047" s="45">
        <f t="shared" si="548"/>
        <v>1.6392690910466965</v>
      </c>
      <c r="Z1047" s="47">
        <f t="shared" si="549"/>
        <v>98.199432471126642</v>
      </c>
      <c r="AA1047" s="47">
        <f t="shared" si="550"/>
        <v>118.55501117859829</v>
      </c>
      <c r="AB1047" s="45">
        <f t="shared" si="551"/>
        <v>3.0124</v>
      </c>
      <c r="AC1047" s="2" t="str">
        <f t="shared" si="537"/>
        <v>TY2</v>
      </c>
      <c r="AD1047">
        <f t="shared" si="538"/>
        <v>118.421875</v>
      </c>
      <c r="AE1047">
        <f t="shared" si="539"/>
        <v>117.8125</v>
      </c>
      <c r="AF1047" s="49">
        <f t="shared" si="566"/>
        <v>0.609375</v>
      </c>
      <c r="AG1047" s="3">
        <f t="shared" si="552"/>
        <v>117.29248945717862</v>
      </c>
      <c r="AH1047">
        <f t="shared" si="553"/>
        <v>115.64290812116248</v>
      </c>
      <c r="AI1047" s="51">
        <f t="shared" si="554"/>
        <v>1.6495813360161407</v>
      </c>
      <c r="AJ1047" s="52">
        <f t="shared" si="555"/>
        <v>1.0402063360161407</v>
      </c>
      <c r="AK1047" s="2">
        <v>44719</v>
      </c>
      <c r="AL1047" t="str">
        <v>91282CEM</v>
      </c>
      <c r="AM1047">
        <v>-3.9961000000000002</v>
      </c>
      <c r="AN1047">
        <v>1.5565599999999999</v>
      </c>
      <c r="AO1047">
        <v>0.83379999999999999</v>
      </c>
      <c r="AP1047">
        <v>118.421875</v>
      </c>
      <c r="AQ1047">
        <f>VLOOKUP(AL1047,工作表1!$F$3:$G$1000,2,FALSE)</f>
        <v>2.875</v>
      </c>
      <c r="AR1047" t="str">
        <f>VLOOKUP(AL1047,工作表1!$F$3:$H$1000,3,FALSE)</f>
        <v>2029/4/30</v>
      </c>
      <c r="AS1047">
        <f t="shared" si="540"/>
        <v>1.5429999999999999</v>
      </c>
      <c r="AT1047">
        <f t="shared" si="541"/>
        <v>1.3320000000000001</v>
      </c>
      <c r="AU1047" s="43">
        <f t="shared" si="556"/>
        <v>44865</v>
      </c>
      <c r="AV1047" s="43">
        <f t="shared" si="542"/>
        <v>44925</v>
      </c>
      <c r="AW1047" s="45">
        <f t="shared" si="557"/>
        <v>0.30635245901639341</v>
      </c>
      <c r="AX1047" s="45">
        <f t="shared" si="558"/>
        <v>1.9210784864136539</v>
      </c>
      <c r="AY1047" s="47">
        <f t="shared" si="559"/>
        <v>99.461937260384872</v>
      </c>
      <c r="AZ1047" s="47">
        <f t="shared" si="560"/>
        <v>117.29248945717862</v>
      </c>
      <c r="BA1047" s="43"/>
      <c r="BC1047" s="2">
        <v>44718</v>
      </c>
      <c r="BD1047" t="str">
        <v>912828YB</v>
      </c>
      <c r="BE1047">
        <v>7.5721999999999996</v>
      </c>
      <c r="BF1047">
        <v>0.74307000000000001</v>
      </c>
      <c r="BG1047">
        <v>0.76739999999999997</v>
      </c>
      <c r="BH1047">
        <v>117.8125</v>
      </c>
      <c r="BI1047">
        <f>VLOOKUP(BD1047,工作表1!$K$3:$L$1000,2,FALSE)</f>
        <v>1.625</v>
      </c>
      <c r="BJ1047" t="str">
        <f>VLOOKUP(BD1047,工作表1!$K$3:$M$1000,3,FALSE)</f>
        <v>2029/8/15</v>
      </c>
      <c r="BK1047">
        <f t="shared" si="543"/>
        <v>1.53365</v>
      </c>
      <c r="BL1047">
        <f t="shared" si="544"/>
        <v>9.1350000000000042E-2</v>
      </c>
      <c r="BM1047" s="43">
        <f t="shared" si="561"/>
        <v>44788</v>
      </c>
      <c r="BN1047" s="43">
        <f t="shared" si="545"/>
        <v>45016</v>
      </c>
      <c r="BO1047" s="45">
        <f t="shared" si="562"/>
        <v>0.50276243093922646</v>
      </c>
      <c r="BP1047" s="45">
        <f t="shared" si="563"/>
        <v>1.8250227049118293</v>
      </c>
      <c r="BQ1047" s="47">
        <f t="shared" si="564"/>
        <v>91.162069181906105</v>
      </c>
      <c r="BR1047" s="47">
        <f t="shared" si="565"/>
        <v>115.64290812116248</v>
      </c>
    </row>
    <row r="1048" spans="6:70" x14ac:dyDescent="0.25">
      <c r="F1048" s="2">
        <v>44740</v>
      </c>
      <c r="G1048">
        <v>2.1246499999999999</v>
      </c>
      <c r="H1048" s="43">
        <v>44769</v>
      </c>
      <c r="I1048">
        <v>2.8346</v>
      </c>
      <c r="L1048" s="2">
        <v>44718</v>
      </c>
      <c r="M1048" t="str">
        <v>9128286B</v>
      </c>
      <c r="N1048">
        <v>0.80549999999999999</v>
      </c>
      <c r="O1048">
        <v>0.71860999999999997</v>
      </c>
      <c r="P1048">
        <v>0.82050000000000001</v>
      </c>
      <c r="Q1048">
        <v>118.453125</v>
      </c>
      <c r="R1048">
        <f>VLOOKUP(M1048,工作表1!$A$3:$B$1000,2,FALSE)</f>
        <v>2.625</v>
      </c>
      <c r="S1048" t="str">
        <f>VLOOKUP(M1048,工作表1!$A$3:$C$1000,3,FALSE)</f>
        <v>2029/2/15</v>
      </c>
      <c r="T1048">
        <f t="shared" si="535"/>
        <v>1.53365</v>
      </c>
      <c r="U1048">
        <f t="shared" si="534"/>
        <v>1.09135</v>
      </c>
      <c r="V1048" s="43">
        <f t="shared" si="546"/>
        <v>44788</v>
      </c>
      <c r="W1048" s="43">
        <f t="shared" si="536"/>
        <v>44834</v>
      </c>
      <c r="X1048" s="45">
        <f t="shared" si="547"/>
        <v>0.81215469613259661</v>
      </c>
      <c r="Y1048" s="45">
        <f t="shared" si="548"/>
        <v>1.6392094906531445</v>
      </c>
      <c r="Z1048" s="47">
        <f t="shared" si="549"/>
        <v>97.783638888572753</v>
      </c>
      <c r="AA1048" s="47">
        <f t="shared" si="550"/>
        <v>118.0347249812265</v>
      </c>
      <c r="AB1048" s="45">
        <f t="shared" si="551"/>
        <v>3.073</v>
      </c>
      <c r="AC1048" s="2" t="str">
        <f t="shared" si="537"/>
        <v>TY2</v>
      </c>
      <c r="AD1048">
        <f t="shared" si="538"/>
        <v>117.921875</v>
      </c>
      <c r="AE1048">
        <f t="shared" si="539"/>
        <v>118.4375</v>
      </c>
      <c r="AF1048" s="49">
        <f t="shared" si="566"/>
        <v>-0.515625</v>
      </c>
      <c r="AG1048" s="3">
        <f t="shared" si="552"/>
        <v>116.78596771452467</v>
      </c>
      <c r="AH1048">
        <f t="shared" si="553"/>
        <v>116.33706546349623</v>
      </c>
      <c r="AI1048" s="51">
        <f t="shared" si="554"/>
        <v>0.44890225102844283</v>
      </c>
      <c r="AJ1048" s="52">
        <f t="shared" si="555"/>
        <v>0.96452725102844283</v>
      </c>
      <c r="AK1048" s="2">
        <v>44718</v>
      </c>
      <c r="AL1048" t="str">
        <v>91282CEM</v>
      </c>
      <c r="AM1048">
        <v>-3.4672000000000001</v>
      </c>
      <c r="AN1048">
        <v>1.5405</v>
      </c>
      <c r="AO1048">
        <v>0.83379999999999999</v>
      </c>
      <c r="AP1048">
        <v>117.921875</v>
      </c>
      <c r="AQ1048">
        <f>VLOOKUP(AL1048,工作表1!$F$3:$G$1000,2,FALSE)</f>
        <v>2.875</v>
      </c>
      <c r="AR1048" t="str">
        <f>VLOOKUP(AL1048,工作表1!$F$3:$H$1000,3,FALSE)</f>
        <v>2029/4/30</v>
      </c>
      <c r="AS1048">
        <f t="shared" si="540"/>
        <v>1.53365</v>
      </c>
      <c r="AT1048">
        <f t="shared" si="541"/>
        <v>1.34135</v>
      </c>
      <c r="AU1048" s="43">
        <f t="shared" si="556"/>
        <v>44865</v>
      </c>
      <c r="AV1048" s="43">
        <f t="shared" si="542"/>
        <v>44925</v>
      </c>
      <c r="AW1048" s="45">
        <f t="shared" si="557"/>
        <v>0.29849726775956287</v>
      </c>
      <c r="AX1048" s="45">
        <f t="shared" si="558"/>
        <v>1.9211000074855904</v>
      </c>
      <c r="AY1048" s="47">
        <f t="shared" si="559"/>
        <v>99.053064145971888</v>
      </c>
      <c r="AZ1048" s="47">
        <f t="shared" si="560"/>
        <v>116.78596771452467</v>
      </c>
      <c r="BA1048" s="43"/>
      <c r="BC1048" s="2">
        <v>44715</v>
      </c>
      <c r="BD1048" t="str">
        <v>912828YB</v>
      </c>
      <c r="BE1048">
        <v>8.9743999999999993</v>
      </c>
      <c r="BF1048">
        <v>0.64554</v>
      </c>
      <c r="BG1048">
        <v>0.76739999999999997</v>
      </c>
      <c r="BH1048">
        <v>118.4375</v>
      </c>
      <c r="BI1048">
        <f>VLOOKUP(BD1048,工作表1!$K$3:$L$1000,2,FALSE)</f>
        <v>1.625</v>
      </c>
      <c r="BJ1048" t="str">
        <f>VLOOKUP(BD1048,工作表1!$K$3:$M$1000,3,FALSE)</f>
        <v>2029/8/15</v>
      </c>
      <c r="BK1048">
        <f t="shared" si="543"/>
        <v>1.5175000000000001</v>
      </c>
      <c r="BL1048">
        <f t="shared" si="544"/>
        <v>0.10749999999999993</v>
      </c>
      <c r="BM1048" s="43">
        <f t="shared" si="561"/>
        <v>44788</v>
      </c>
      <c r="BN1048" s="43">
        <f t="shared" si="545"/>
        <v>45016</v>
      </c>
      <c r="BO1048" s="45">
        <f t="shared" si="562"/>
        <v>0.49827348066298344</v>
      </c>
      <c r="BP1048" s="45">
        <f t="shared" si="563"/>
        <v>1.8249858094301066</v>
      </c>
      <c r="BQ1048" s="47">
        <f t="shared" si="564"/>
        <v>91.716274546580465</v>
      </c>
      <c r="BR1048" s="47">
        <f t="shared" si="565"/>
        <v>116.33706546349623</v>
      </c>
    </row>
    <row r="1049" spans="6:70" x14ac:dyDescent="0.25">
      <c r="F1049" s="2">
        <v>44739</v>
      </c>
      <c r="G1049">
        <v>2.1255000000000002</v>
      </c>
      <c r="H1049" s="43">
        <v>44768</v>
      </c>
      <c r="I1049">
        <v>2.8864999999999998</v>
      </c>
      <c r="L1049" s="2">
        <v>44715</v>
      </c>
      <c r="M1049" t="str">
        <v>9128286B</v>
      </c>
      <c r="N1049">
        <v>0.89700000000000002</v>
      </c>
      <c r="O1049">
        <v>0.60102999999999995</v>
      </c>
      <c r="P1049">
        <v>0.82050000000000001</v>
      </c>
      <c r="Q1049">
        <v>119.046875</v>
      </c>
      <c r="R1049">
        <f>VLOOKUP(M1049,工作表1!$A$3:$B$1000,2,FALSE)</f>
        <v>2.625</v>
      </c>
      <c r="S1049" t="str">
        <f>VLOOKUP(M1049,工作表1!$A$3:$C$1000,3,FALSE)</f>
        <v>2029/2/15</v>
      </c>
      <c r="T1049">
        <f t="shared" si="535"/>
        <v>1.5175000000000001</v>
      </c>
      <c r="U1049">
        <f t="shared" si="534"/>
        <v>1.1074999999999999</v>
      </c>
      <c r="V1049" s="43">
        <f t="shared" si="546"/>
        <v>44788</v>
      </c>
      <c r="W1049" s="43">
        <f t="shared" si="536"/>
        <v>44834</v>
      </c>
      <c r="X1049" s="45">
        <f t="shared" si="547"/>
        <v>0.80490331491712708</v>
      </c>
      <c r="Y1049" s="45">
        <f t="shared" si="548"/>
        <v>1.6391498902595929</v>
      </c>
      <c r="Z1049" s="47">
        <f t="shared" si="549"/>
        <v>98.313630138969827</v>
      </c>
      <c r="AA1049" s="47">
        <f t="shared" si="550"/>
        <v>118.66439829317272</v>
      </c>
      <c r="AB1049" s="45">
        <f t="shared" si="551"/>
        <v>2.9668999999999999</v>
      </c>
      <c r="AC1049" s="2" t="str">
        <f t="shared" si="537"/>
        <v>TY2</v>
      </c>
      <c r="AD1049">
        <f t="shared" si="538"/>
        <v>118.546875</v>
      </c>
      <c r="AE1049">
        <f t="shared" si="539"/>
        <v>118.75</v>
      </c>
      <c r="AF1049" s="49">
        <f t="shared" si="566"/>
        <v>-0.203125</v>
      </c>
      <c r="AG1049" s="3">
        <f t="shared" si="552"/>
        <v>117.40871276490701</v>
      </c>
      <c r="AH1049">
        <f t="shared" si="553"/>
        <v>116.59146982770051</v>
      </c>
      <c r="AI1049" s="51">
        <f t="shared" si="554"/>
        <v>0.8172429372065011</v>
      </c>
      <c r="AJ1049" s="52">
        <f t="shared" si="555"/>
        <v>1.0203679372065011</v>
      </c>
      <c r="AK1049" s="2">
        <v>44715</v>
      </c>
      <c r="AL1049" t="str">
        <v>91282CEM</v>
      </c>
      <c r="AM1049">
        <v>-3.4180999999999999</v>
      </c>
      <c r="AN1049">
        <v>1.5119800000000001</v>
      </c>
      <c r="AO1049">
        <v>0.83379999999999999</v>
      </c>
      <c r="AP1049">
        <v>118.546875</v>
      </c>
      <c r="AQ1049">
        <f>VLOOKUP(AL1049,工作表1!$F$3:$G$1000,2,FALSE)</f>
        <v>2.875</v>
      </c>
      <c r="AR1049" t="str">
        <f>VLOOKUP(AL1049,工作表1!$F$3:$H$1000,3,FALSE)</f>
        <v>2029/4/30</v>
      </c>
      <c r="AS1049">
        <f t="shared" si="540"/>
        <v>1.5175000000000001</v>
      </c>
      <c r="AT1049">
        <f t="shared" si="541"/>
        <v>1.3574999999999999</v>
      </c>
      <c r="AU1049" s="43">
        <f t="shared" si="556"/>
        <v>44865</v>
      </c>
      <c r="AV1049" s="43">
        <f t="shared" si="542"/>
        <v>44925</v>
      </c>
      <c r="AW1049" s="45">
        <f t="shared" si="557"/>
        <v>0.29064207650273222</v>
      </c>
      <c r="AX1049" s="45">
        <f t="shared" si="558"/>
        <v>1.9211215285575267</v>
      </c>
      <c r="AY1049" s="47">
        <f t="shared" si="559"/>
        <v>99.589735628036991</v>
      </c>
      <c r="AZ1049" s="47">
        <f t="shared" si="560"/>
        <v>117.40871276490701</v>
      </c>
      <c r="BA1049" s="43"/>
      <c r="BC1049" s="2">
        <v>44714</v>
      </c>
      <c r="BD1049" t="str">
        <v>912828YB</v>
      </c>
      <c r="BE1049">
        <v>8.3994</v>
      </c>
      <c r="BF1049">
        <v>0.67008000000000001</v>
      </c>
      <c r="BG1049">
        <v>0.76739999999999997</v>
      </c>
      <c r="BH1049">
        <v>118.75</v>
      </c>
      <c r="BI1049">
        <f>VLOOKUP(BD1049,工作表1!$K$3:$L$1000,2,FALSE)</f>
        <v>1.625</v>
      </c>
      <c r="BJ1049" t="str">
        <f>VLOOKUP(BD1049,工作表1!$K$3:$M$1000,3,FALSE)</f>
        <v>2029/8/15</v>
      </c>
      <c r="BK1049">
        <f t="shared" si="543"/>
        <v>1.5038</v>
      </c>
      <c r="BL1049">
        <f t="shared" si="544"/>
        <v>0.12119999999999997</v>
      </c>
      <c r="BM1049" s="43">
        <f t="shared" si="561"/>
        <v>44788</v>
      </c>
      <c r="BN1049" s="43">
        <f t="shared" si="545"/>
        <v>45016</v>
      </c>
      <c r="BO1049" s="45">
        <f t="shared" si="562"/>
        <v>0.48480662983425415</v>
      </c>
      <c r="BP1049" s="45">
        <f t="shared" si="563"/>
        <v>1.8248751229849391</v>
      </c>
      <c r="BQ1049" s="47">
        <f t="shared" si="564"/>
        <v>91.947514988395326</v>
      </c>
      <c r="BR1049" s="47">
        <f t="shared" si="565"/>
        <v>116.59146982770051</v>
      </c>
    </row>
    <row r="1050" spans="6:70" x14ac:dyDescent="0.25">
      <c r="F1050" s="2">
        <v>44736</v>
      </c>
      <c r="G1050">
        <v>2.0964999999999998</v>
      </c>
      <c r="H1050" s="43">
        <v>44767</v>
      </c>
      <c r="I1050">
        <v>2.8719000000000001</v>
      </c>
      <c r="L1050" s="2">
        <v>44714</v>
      </c>
      <c r="M1050" t="str">
        <v>9128286B</v>
      </c>
      <c r="N1050">
        <v>1.3874</v>
      </c>
      <c r="O1050">
        <v>0.47016000000000002</v>
      </c>
      <c r="P1050">
        <v>0.82050000000000001</v>
      </c>
      <c r="Q1050">
        <v>119.28125</v>
      </c>
      <c r="R1050">
        <f>VLOOKUP(M1050,工作表1!$A$3:$B$1000,2,FALSE)</f>
        <v>2.625</v>
      </c>
      <c r="S1050" t="str">
        <f>VLOOKUP(M1050,工作表1!$A$3:$C$1000,3,FALSE)</f>
        <v>2029/2/15</v>
      </c>
      <c r="T1050">
        <f t="shared" si="535"/>
        <v>1.5038</v>
      </c>
      <c r="U1050">
        <f t="shared" si="534"/>
        <v>1.1212</v>
      </c>
      <c r="V1050" s="43">
        <f t="shared" si="546"/>
        <v>44788</v>
      </c>
      <c r="W1050" s="43">
        <f t="shared" si="536"/>
        <v>44834</v>
      </c>
      <c r="X1050" s="45">
        <f t="shared" si="547"/>
        <v>0.78314917127071826</v>
      </c>
      <c r="Y1050" s="45">
        <f t="shared" si="548"/>
        <v>1.6389710890789373</v>
      </c>
      <c r="Z1050" s="47">
        <f t="shared" si="549"/>
        <v>98.569085180950779</v>
      </c>
      <c r="AA1050" s="47">
        <f t="shared" si="550"/>
        <v>118.94029179758166</v>
      </c>
      <c r="AB1050" s="45">
        <f t="shared" si="551"/>
        <v>2.9416000000000002</v>
      </c>
      <c r="AC1050" s="2" t="str">
        <f t="shared" si="537"/>
        <v>TY2</v>
      </c>
      <c r="AD1050">
        <f t="shared" si="538"/>
        <v>118.859375</v>
      </c>
      <c r="AE1050">
        <f t="shared" si="539"/>
        <v>118.53125</v>
      </c>
      <c r="AF1050" s="49">
        <f t="shared" si="566"/>
        <v>0.328125</v>
      </c>
      <c r="AG1050" s="3">
        <f t="shared" si="552"/>
        <v>117.65959381315142</v>
      </c>
      <c r="AH1050">
        <f t="shared" si="553"/>
        <v>116.36329327941169</v>
      </c>
      <c r="AI1050" s="51">
        <f t="shared" si="554"/>
        <v>1.2963005337397249</v>
      </c>
      <c r="AJ1050" s="52">
        <f t="shared" si="555"/>
        <v>0.96817553373972487</v>
      </c>
      <c r="AK1050" s="2">
        <v>44714</v>
      </c>
      <c r="AL1050" t="str">
        <v>91282CEM</v>
      </c>
      <c r="AM1050">
        <v>-4.3548999999999998</v>
      </c>
      <c r="AN1050">
        <v>1.5736000000000001</v>
      </c>
      <c r="AO1050">
        <v>0.83379999999999999</v>
      </c>
      <c r="AP1050">
        <v>118.859375</v>
      </c>
      <c r="AQ1050">
        <f>VLOOKUP(AL1050,工作表1!$F$3:$G$1000,2,FALSE)</f>
        <v>2.875</v>
      </c>
      <c r="AR1050" t="str">
        <f>VLOOKUP(AL1050,工作表1!$F$3:$H$1000,3,FALSE)</f>
        <v>2029/4/30</v>
      </c>
      <c r="AS1050">
        <f t="shared" si="540"/>
        <v>1.5038</v>
      </c>
      <c r="AT1050">
        <f t="shared" si="541"/>
        <v>1.3712</v>
      </c>
      <c r="AU1050" s="43">
        <f t="shared" si="556"/>
        <v>44865</v>
      </c>
      <c r="AV1050" s="43">
        <f t="shared" si="542"/>
        <v>44925</v>
      </c>
      <c r="AW1050" s="45">
        <f t="shared" si="557"/>
        <v>0.26707650273224043</v>
      </c>
      <c r="AX1050" s="45">
        <f t="shared" si="558"/>
        <v>1.9211860917733361</v>
      </c>
      <c r="AY1050" s="47">
        <f t="shared" si="559"/>
        <v>99.831467723232123</v>
      </c>
      <c r="AZ1050" s="47">
        <f t="shared" si="560"/>
        <v>117.65959381315142</v>
      </c>
      <c r="BA1050" s="43"/>
      <c r="BC1050" s="2">
        <v>44713</v>
      </c>
      <c r="BD1050" t="str">
        <v>912828YB</v>
      </c>
      <c r="BE1050">
        <v>8.0343</v>
      </c>
      <c r="BF1050">
        <v>0.65483000000000002</v>
      </c>
      <c r="BG1050">
        <v>0.76739999999999997</v>
      </c>
      <c r="BH1050">
        <v>118.53125</v>
      </c>
      <c r="BI1050">
        <f>VLOOKUP(BD1050,工作表1!$K$3:$L$1000,2,FALSE)</f>
        <v>1.625</v>
      </c>
      <c r="BJ1050" t="str">
        <f>VLOOKUP(BD1050,工作表1!$K$3:$M$1000,3,FALSE)</f>
        <v>2029/8/15</v>
      </c>
      <c r="BK1050">
        <f t="shared" si="543"/>
        <v>1.4864999999999999</v>
      </c>
      <c r="BL1050">
        <f t="shared" si="544"/>
        <v>0.13850000000000007</v>
      </c>
      <c r="BM1050" s="43">
        <f t="shared" si="561"/>
        <v>44788</v>
      </c>
      <c r="BN1050" s="43">
        <f t="shared" si="545"/>
        <v>45016</v>
      </c>
      <c r="BO1050" s="45">
        <f t="shared" si="562"/>
        <v>0.48031767955801108</v>
      </c>
      <c r="BP1050" s="45">
        <f t="shared" si="563"/>
        <v>1.8248382275032167</v>
      </c>
      <c r="BQ1050" s="47">
        <f t="shared" si="564"/>
        <v>91.795148408739252</v>
      </c>
      <c r="BR1050" s="47">
        <f t="shared" si="565"/>
        <v>116.36329327941169</v>
      </c>
    </row>
    <row r="1051" spans="6:70" x14ac:dyDescent="0.25">
      <c r="F1051" s="2">
        <v>44735</v>
      </c>
      <c r="G1051">
        <v>2.1021000000000001</v>
      </c>
      <c r="H1051" s="43">
        <v>44764</v>
      </c>
      <c r="I1051">
        <v>2.8275999999999999</v>
      </c>
      <c r="L1051" s="2">
        <v>44713</v>
      </c>
      <c r="M1051" t="str">
        <v>9128286B</v>
      </c>
      <c r="N1051">
        <v>1.3422000000000001</v>
      </c>
      <c r="O1051">
        <v>0.48588999999999999</v>
      </c>
      <c r="P1051">
        <v>0.82050000000000001</v>
      </c>
      <c r="Q1051">
        <v>119.046875</v>
      </c>
      <c r="R1051">
        <f>VLOOKUP(M1051,工作表1!$A$3:$B$1000,2,FALSE)</f>
        <v>2.625</v>
      </c>
      <c r="S1051" t="str">
        <f>VLOOKUP(M1051,工作表1!$A$3:$C$1000,3,FALSE)</f>
        <v>2029/2/15</v>
      </c>
      <c r="T1051">
        <f t="shared" si="535"/>
        <v>1.4864999999999999</v>
      </c>
      <c r="U1051">
        <f t="shared" si="534"/>
        <v>1.1385000000000001</v>
      </c>
      <c r="V1051" s="43">
        <f t="shared" si="546"/>
        <v>44788</v>
      </c>
      <c r="W1051" s="43">
        <f t="shared" si="536"/>
        <v>44834</v>
      </c>
      <c r="X1051" s="45">
        <f t="shared" si="547"/>
        <v>0.77589779005524873</v>
      </c>
      <c r="Y1051" s="45">
        <f t="shared" si="548"/>
        <v>1.6389114886853857</v>
      </c>
      <c r="Z1051" s="47">
        <f t="shared" si="549"/>
        <v>98.377705613584268</v>
      </c>
      <c r="AA1051" s="47">
        <f t="shared" si="550"/>
        <v>118.68999373572164</v>
      </c>
      <c r="AB1051" s="45">
        <f t="shared" si="551"/>
        <v>2.9491000000000001</v>
      </c>
      <c r="AC1051" s="2" t="str">
        <f t="shared" si="537"/>
        <v>TY2</v>
      </c>
      <c r="AD1051">
        <f t="shared" si="538"/>
        <v>118.640625</v>
      </c>
      <c r="AE1051">
        <f t="shared" si="539"/>
        <v>119.34375</v>
      </c>
      <c r="AF1051" s="49">
        <f t="shared" si="566"/>
        <v>-0.703125</v>
      </c>
      <c r="AG1051" s="3">
        <f t="shared" si="552"/>
        <v>117.47137391302202</v>
      </c>
      <c r="AH1051">
        <f t="shared" si="553"/>
        <v>117.8524021129514</v>
      </c>
      <c r="AI1051" s="51">
        <f t="shared" si="554"/>
        <v>-0.38102819992937498</v>
      </c>
      <c r="AJ1051" s="52">
        <f t="shared" si="555"/>
        <v>0.32209680007062502</v>
      </c>
      <c r="AK1051" s="2">
        <v>44713</v>
      </c>
      <c r="AL1051" t="str">
        <v>91282CEM</v>
      </c>
      <c r="AM1051">
        <v>-4.0880999999999998</v>
      </c>
      <c r="AN1051">
        <v>1.50773</v>
      </c>
      <c r="AO1051">
        <v>0.83379999999999999</v>
      </c>
      <c r="AP1051">
        <v>118.640625</v>
      </c>
      <c r="AQ1051">
        <f>VLOOKUP(AL1051,工作表1!$F$3:$G$1000,2,FALSE)</f>
        <v>2.875</v>
      </c>
      <c r="AR1051" t="str">
        <f>VLOOKUP(AL1051,工作表1!$F$3:$H$1000,3,FALSE)</f>
        <v>2029/4/30</v>
      </c>
      <c r="AS1051">
        <f t="shared" si="540"/>
        <v>1.4864999999999999</v>
      </c>
      <c r="AT1051">
        <f t="shared" si="541"/>
        <v>1.3885000000000001</v>
      </c>
      <c r="AU1051" s="43">
        <f t="shared" si="556"/>
        <v>44865</v>
      </c>
      <c r="AV1051" s="43">
        <f t="shared" si="542"/>
        <v>44925</v>
      </c>
      <c r="AW1051" s="45">
        <f t="shared" si="557"/>
        <v>0.25922131147540983</v>
      </c>
      <c r="AX1051" s="45">
        <f t="shared" si="558"/>
        <v>1.9212076128452726</v>
      </c>
      <c r="AY1051" s="47">
        <f t="shared" si="559"/>
        <v>99.692893018449453</v>
      </c>
      <c r="AZ1051" s="47">
        <f t="shared" si="560"/>
        <v>117.47137391302202</v>
      </c>
      <c r="BA1051" s="43"/>
      <c r="BC1051" s="2">
        <v>44712</v>
      </c>
      <c r="BD1051" t="str">
        <v>912828YB</v>
      </c>
      <c r="BE1051">
        <v>6.4927000000000001</v>
      </c>
      <c r="BF1051">
        <v>0.56618999999999997</v>
      </c>
      <c r="BG1051">
        <v>0.76739999999999997</v>
      </c>
      <c r="BH1051">
        <v>119.34375</v>
      </c>
      <c r="BI1051">
        <f>VLOOKUP(BD1051,工作表1!$K$3:$L$1000,2,FALSE)</f>
        <v>1.625</v>
      </c>
      <c r="BJ1051" t="str">
        <f>VLOOKUP(BD1051,工作表1!$K$3:$M$1000,3,FALSE)</f>
        <v>2029/8/15</v>
      </c>
      <c r="BK1051">
        <f t="shared" si="543"/>
        <v>1.4552</v>
      </c>
      <c r="BL1051">
        <f t="shared" si="544"/>
        <v>0.16979999999999995</v>
      </c>
      <c r="BM1051" s="43">
        <f t="shared" si="561"/>
        <v>44788</v>
      </c>
      <c r="BN1051" s="43">
        <f t="shared" si="545"/>
        <v>44925</v>
      </c>
      <c r="BO1051" s="45">
        <f t="shared" si="562"/>
        <v>0.47582872928176789</v>
      </c>
      <c r="BP1051" s="45">
        <f t="shared" si="563"/>
        <v>1.4196643457201241</v>
      </c>
      <c r="BQ1051" s="47">
        <f t="shared" si="564"/>
        <v>92.211898434751348</v>
      </c>
      <c r="BR1051" s="47">
        <f t="shared" si="565"/>
        <v>117.8524021129514</v>
      </c>
    </row>
    <row r="1052" spans="6:70" x14ac:dyDescent="0.25">
      <c r="F1052" s="2">
        <v>44734</v>
      </c>
      <c r="G1052">
        <v>2.0789</v>
      </c>
      <c r="H1052" s="43">
        <v>44763</v>
      </c>
      <c r="I1052">
        <v>2.9639000000000002</v>
      </c>
      <c r="L1052" s="2">
        <v>44712</v>
      </c>
      <c r="M1052" t="str">
        <v>9128286B</v>
      </c>
      <c r="N1052">
        <v>1.0317000000000001</v>
      </c>
      <c r="O1052">
        <v>0.52681999999999995</v>
      </c>
      <c r="P1052">
        <v>0.82050000000000001</v>
      </c>
      <c r="Q1052">
        <v>119.84375</v>
      </c>
      <c r="R1052">
        <f>VLOOKUP(M1052,工作表1!$A$3:$B$1000,2,FALSE)</f>
        <v>2.625</v>
      </c>
      <c r="S1052" t="str">
        <f>VLOOKUP(M1052,工作表1!$A$3:$C$1000,3,FALSE)</f>
        <v>2029/2/15</v>
      </c>
      <c r="T1052">
        <f t="shared" si="535"/>
        <v>1.4552</v>
      </c>
      <c r="U1052">
        <f t="shared" si="534"/>
        <v>1.1698</v>
      </c>
      <c r="V1052" s="43">
        <f t="shared" si="546"/>
        <v>44788</v>
      </c>
      <c r="W1052" s="43">
        <f t="shared" si="536"/>
        <v>44742</v>
      </c>
      <c r="X1052" s="45">
        <f t="shared" si="547"/>
        <v>0.76864640883977897</v>
      </c>
      <c r="Y1052" s="45">
        <f t="shared" si="548"/>
        <v>0.97720805267539546</v>
      </c>
      <c r="Z1052" s="47">
        <f t="shared" si="549"/>
        <v>98.490971675280932</v>
      </c>
      <c r="AA1052" s="47">
        <f t="shared" si="550"/>
        <v>119.74232812835395</v>
      </c>
      <c r="AB1052" s="45">
        <f t="shared" si="551"/>
        <v>2.8691</v>
      </c>
      <c r="AC1052" s="2" t="str">
        <f t="shared" si="537"/>
        <v>TY1</v>
      </c>
      <c r="AD1052">
        <f t="shared" si="538"/>
        <v>119.84375</v>
      </c>
      <c r="AE1052">
        <f t="shared" si="539"/>
        <v>119.453125</v>
      </c>
      <c r="AF1052" s="49">
        <f t="shared" si="566"/>
        <v>0.390625</v>
      </c>
      <c r="AG1052" s="3">
        <f t="shared" si="552"/>
        <v>119.74232812835395</v>
      </c>
      <c r="AH1052">
        <f t="shared" si="553"/>
        <v>118.76084785030227</v>
      </c>
      <c r="AI1052" s="51">
        <f t="shared" si="554"/>
        <v>0.98148027805167715</v>
      </c>
      <c r="AJ1052" s="52">
        <f t="shared" si="555"/>
        <v>0.59085527805167715</v>
      </c>
      <c r="AK1052" s="2">
        <v>44712</v>
      </c>
      <c r="AL1052" t="str">
        <v>91282CEM</v>
      </c>
      <c r="AM1052">
        <v>-5.8087999999999997</v>
      </c>
      <c r="AN1052">
        <v>1.47848</v>
      </c>
      <c r="AO1052">
        <v>0.83379999999999999</v>
      </c>
      <c r="AP1052">
        <v>119.453125</v>
      </c>
      <c r="AQ1052">
        <f>VLOOKUP(AL1052,工作表1!$F$3:$G$1000,2,FALSE)</f>
        <v>2.875</v>
      </c>
      <c r="AR1052" t="str">
        <f>VLOOKUP(AL1052,工作表1!$F$3:$H$1000,3,FALSE)</f>
        <v>2029/4/30</v>
      </c>
      <c r="AS1052">
        <f t="shared" si="540"/>
        <v>1.4552</v>
      </c>
      <c r="AT1052">
        <f t="shared" si="541"/>
        <v>1.4198</v>
      </c>
      <c r="AU1052" s="43">
        <f t="shared" si="556"/>
        <v>44865</v>
      </c>
      <c r="AV1052" s="43">
        <f t="shared" si="542"/>
        <v>44834</v>
      </c>
      <c r="AW1052" s="45">
        <f t="shared" si="557"/>
        <v>0.25136612021857924</v>
      </c>
      <c r="AX1052" s="45">
        <f t="shared" si="558"/>
        <v>1.2044483119994012</v>
      </c>
      <c r="AY1052" s="47">
        <f t="shared" si="559"/>
        <v>100.03415235006301</v>
      </c>
      <c r="AZ1052" s="47">
        <f t="shared" si="560"/>
        <v>118.76084785030227</v>
      </c>
      <c r="BA1052" s="43"/>
      <c r="BC1052" s="2">
        <v>44708</v>
      </c>
      <c r="BD1052" t="str">
        <v>912828YB</v>
      </c>
      <c r="BE1052">
        <v>10.329499999999999</v>
      </c>
      <c r="BF1052">
        <v>0.35165000000000002</v>
      </c>
      <c r="BG1052">
        <v>0.76739999999999997</v>
      </c>
      <c r="BH1052">
        <v>119.921875</v>
      </c>
      <c r="BI1052">
        <f>VLOOKUP(BD1052,工作表1!$K$3:$L$1000,2,FALSE)</f>
        <v>1.625</v>
      </c>
      <c r="BJ1052" t="str">
        <f>VLOOKUP(BD1052,工作表1!$K$3:$M$1000,3,FALSE)</f>
        <v>2029/8/15</v>
      </c>
      <c r="BK1052">
        <f t="shared" si="543"/>
        <v>1.4339999999999999</v>
      </c>
      <c r="BL1052">
        <f t="shared" si="544"/>
        <v>0.19100000000000006</v>
      </c>
      <c r="BM1052" s="43">
        <f t="shared" si="561"/>
        <v>44788</v>
      </c>
      <c r="BN1052" s="43">
        <f t="shared" si="545"/>
        <v>44925</v>
      </c>
      <c r="BO1052" s="45">
        <f t="shared" si="562"/>
        <v>0.47133977900552482</v>
      </c>
      <c r="BP1052" s="45">
        <f t="shared" si="563"/>
        <v>1.4196274502384016</v>
      </c>
      <c r="BQ1052" s="47">
        <f t="shared" si="564"/>
        <v>92.777766531925565</v>
      </c>
      <c r="BR1052" s="47">
        <f t="shared" si="565"/>
        <v>118.56254863121814</v>
      </c>
    </row>
    <row r="1053" spans="6:70" x14ac:dyDescent="0.25">
      <c r="F1053" s="2">
        <v>44733</v>
      </c>
      <c r="G1053">
        <v>2.0468999999999999</v>
      </c>
      <c r="H1053" s="43">
        <v>44762</v>
      </c>
      <c r="I1053">
        <v>3.1413000000000002</v>
      </c>
      <c r="L1053" s="2">
        <v>44708</v>
      </c>
      <c r="M1053" t="str">
        <v>9128286B</v>
      </c>
      <c r="N1053">
        <v>1.6023000000000001</v>
      </c>
      <c r="O1053">
        <v>0.33799000000000001</v>
      </c>
      <c r="P1053">
        <v>0.82050000000000001</v>
      </c>
      <c r="Q1053">
        <v>120.484375</v>
      </c>
      <c r="R1053">
        <f>VLOOKUP(M1053,工作表1!$A$3:$B$1000,2,FALSE)</f>
        <v>2.625</v>
      </c>
      <c r="S1053" t="str">
        <f>VLOOKUP(M1053,工作表1!$A$3:$C$1000,3,FALSE)</f>
        <v>2029/2/15</v>
      </c>
      <c r="T1053">
        <f t="shared" si="535"/>
        <v>1.4339999999999999</v>
      </c>
      <c r="U1053">
        <f t="shared" si="534"/>
        <v>1.1910000000000001</v>
      </c>
      <c r="V1053" s="43">
        <f t="shared" si="546"/>
        <v>44788</v>
      </c>
      <c r="W1053" s="43">
        <f t="shared" si="536"/>
        <v>44742</v>
      </c>
      <c r="X1053" s="45">
        <f t="shared" si="547"/>
        <v>0.76139502762430933</v>
      </c>
      <c r="Y1053" s="45">
        <f t="shared" si="548"/>
        <v>0.97714845228184355</v>
      </c>
      <c r="Z1053" s="47">
        <f t="shared" si="549"/>
        <v>99.040388107605722</v>
      </c>
      <c r="AA1053" s="47">
        <f t="shared" si="550"/>
        <v>120.39959984064541</v>
      </c>
      <c r="AB1053" s="45">
        <f t="shared" si="551"/>
        <v>2.7599</v>
      </c>
      <c r="AC1053" s="2" t="str">
        <f t="shared" si="537"/>
        <v>TY1</v>
      </c>
      <c r="AD1053">
        <f t="shared" si="538"/>
        <v>120.484375</v>
      </c>
      <c r="AE1053">
        <f t="shared" si="539"/>
        <v>120.140625</v>
      </c>
      <c r="AF1053" s="49">
        <f t="shared" si="566"/>
        <v>0.34375</v>
      </c>
      <c r="AG1053" s="3">
        <f t="shared" si="552"/>
        <v>120.39959984064541</v>
      </c>
      <c r="AH1053">
        <f t="shared" si="553"/>
        <v>119.43567308323644</v>
      </c>
      <c r="AI1053" s="51">
        <f t="shared" si="554"/>
        <v>0.96392675740897005</v>
      </c>
      <c r="AJ1053" s="52">
        <f t="shared" si="555"/>
        <v>0.62017675740897005</v>
      </c>
      <c r="AK1053" s="2">
        <v>44708</v>
      </c>
      <c r="AL1053" t="str">
        <v>91282CEM</v>
      </c>
      <c r="AM1053">
        <v>-5.7611999999999997</v>
      </c>
      <c r="AN1053">
        <v>1.4666999999999999</v>
      </c>
      <c r="AO1053">
        <v>0.83379999999999999</v>
      </c>
      <c r="AP1053">
        <v>120.140625</v>
      </c>
      <c r="AQ1053">
        <f>VLOOKUP(AL1053,工作表1!$F$3:$G$1000,2,FALSE)</f>
        <v>2.875</v>
      </c>
      <c r="AR1053" t="str">
        <f>VLOOKUP(AL1053,工作表1!$F$3:$H$1000,3,FALSE)</f>
        <v>2029/4/30</v>
      </c>
      <c r="AS1053">
        <f t="shared" si="540"/>
        <v>1.4339999999999999</v>
      </c>
      <c r="AT1053">
        <f t="shared" si="541"/>
        <v>1.4410000000000001</v>
      </c>
      <c r="AU1053" s="43">
        <f t="shared" si="556"/>
        <v>44865</v>
      </c>
      <c r="AV1053" s="43">
        <f t="shared" si="542"/>
        <v>44834</v>
      </c>
      <c r="AW1053" s="45">
        <f t="shared" si="557"/>
        <v>0.24351092896174861</v>
      </c>
      <c r="AX1053" s="45">
        <f t="shared" si="558"/>
        <v>1.2044698330713377</v>
      </c>
      <c r="AY1053" s="47">
        <f t="shared" si="559"/>
        <v>100.61236439945094</v>
      </c>
      <c r="AZ1053" s="47">
        <f t="shared" si="560"/>
        <v>119.43567308323644</v>
      </c>
      <c r="BA1053" s="43"/>
      <c r="BC1053" s="2">
        <v>44707</v>
      </c>
      <c r="BD1053" t="str">
        <v>912828YB</v>
      </c>
      <c r="BE1053">
        <v>12.340299999999999</v>
      </c>
      <c r="BF1053">
        <v>0.37248999999999999</v>
      </c>
      <c r="BG1053">
        <v>0.76739999999999997</v>
      </c>
      <c r="BH1053">
        <v>120</v>
      </c>
      <c r="BI1053">
        <f>VLOOKUP(BD1053,工作表1!$K$3:$L$1000,2,FALSE)</f>
        <v>1.625</v>
      </c>
      <c r="BJ1053" t="str">
        <f>VLOOKUP(BD1053,工作表1!$K$3:$M$1000,3,FALSE)</f>
        <v>2029/8/15</v>
      </c>
      <c r="BK1053">
        <f t="shared" si="543"/>
        <v>1.4330000000000001</v>
      </c>
      <c r="BL1053">
        <f t="shared" si="544"/>
        <v>0.19199999999999995</v>
      </c>
      <c r="BM1053" s="43">
        <f t="shared" si="561"/>
        <v>44788</v>
      </c>
      <c r="BN1053" s="43">
        <f t="shared" si="545"/>
        <v>44925</v>
      </c>
      <c r="BO1053" s="45">
        <f t="shared" si="562"/>
        <v>0.45338397790055252</v>
      </c>
      <c r="BP1053" s="45">
        <f t="shared" si="563"/>
        <v>1.4194798683115115</v>
      </c>
      <c r="BQ1053" s="47">
        <f t="shared" si="564"/>
        <v>92.842688777721435</v>
      </c>
      <c r="BR1053" s="47">
        <f t="shared" si="565"/>
        <v>118.60248948288688</v>
      </c>
    </row>
    <row r="1054" spans="6:70" x14ac:dyDescent="0.25">
      <c r="F1054" s="2">
        <v>44729</v>
      </c>
      <c r="G1054">
        <v>2.0220500000000001</v>
      </c>
      <c r="H1054" s="43">
        <v>44761</v>
      </c>
      <c r="I1054">
        <v>3.1238000000000001</v>
      </c>
      <c r="L1054" s="2">
        <v>44707</v>
      </c>
      <c r="M1054" t="str">
        <v>9128286B</v>
      </c>
      <c r="N1054">
        <v>1.5054000000000001</v>
      </c>
      <c r="O1054">
        <v>0.56327000000000005</v>
      </c>
      <c r="P1054">
        <v>0.82050000000000001</v>
      </c>
      <c r="Q1054">
        <v>120.59375</v>
      </c>
      <c r="R1054">
        <f>VLOOKUP(M1054,工作表1!$A$3:$B$1000,2,FALSE)</f>
        <v>2.625</v>
      </c>
      <c r="S1054" t="str">
        <f>VLOOKUP(M1054,工作表1!$A$3:$C$1000,3,FALSE)</f>
        <v>2029/2/15</v>
      </c>
      <c r="T1054">
        <f t="shared" si="535"/>
        <v>1.4330000000000001</v>
      </c>
      <c r="U1054">
        <f t="shared" si="534"/>
        <v>1.1919999999999999</v>
      </c>
      <c r="V1054" s="43">
        <f t="shared" si="546"/>
        <v>44788</v>
      </c>
      <c r="W1054" s="43">
        <f t="shared" si="536"/>
        <v>44742</v>
      </c>
      <c r="X1054" s="45">
        <f t="shared" si="547"/>
        <v>0.73238950276243098</v>
      </c>
      <c r="Y1054" s="45">
        <f t="shared" si="548"/>
        <v>0.97691005070763648</v>
      </c>
      <c r="Z1054" s="47">
        <f t="shared" si="549"/>
        <v>99.135439870694015</v>
      </c>
      <c r="AA1054" s="47">
        <f t="shared" si="550"/>
        <v>120.47429631864219</v>
      </c>
      <c r="AB1054" s="45">
        <f t="shared" si="551"/>
        <v>2.7526000000000002</v>
      </c>
      <c r="AC1054" s="2" t="str">
        <f t="shared" si="537"/>
        <v>TY1</v>
      </c>
      <c r="AD1054">
        <f t="shared" si="538"/>
        <v>120.59375</v>
      </c>
      <c r="AE1054">
        <f t="shared" si="539"/>
        <v>120.21875</v>
      </c>
      <c r="AF1054" s="49">
        <f t="shared" si="566"/>
        <v>0.375</v>
      </c>
      <c r="AG1054" s="3">
        <f t="shared" si="552"/>
        <v>120.47429631864219</v>
      </c>
      <c r="AH1054">
        <f t="shared" si="553"/>
        <v>119.52257362214021</v>
      </c>
      <c r="AI1054" s="51">
        <f t="shared" si="554"/>
        <v>0.9517226965019745</v>
      </c>
      <c r="AJ1054" s="52">
        <f t="shared" si="555"/>
        <v>0.5767226965019745</v>
      </c>
      <c r="AK1054" s="2">
        <v>44707</v>
      </c>
      <c r="AL1054" t="str">
        <v>91282CEM</v>
      </c>
      <c r="AM1054">
        <v>-4.1234000000000002</v>
      </c>
      <c r="AN1054">
        <v>1.4267700000000001</v>
      </c>
      <c r="AO1054">
        <v>0.83379999999999999</v>
      </c>
      <c r="AP1054">
        <v>120.21875</v>
      </c>
      <c r="AQ1054">
        <f>VLOOKUP(AL1054,工作表1!$F$3:$G$1000,2,FALSE)</f>
        <v>2.875</v>
      </c>
      <c r="AR1054" t="str">
        <f>VLOOKUP(AL1054,工作表1!$F$3:$H$1000,3,FALSE)</f>
        <v>2029/4/30</v>
      </c>
      <c r="AS1054">
        <f t="shared" si="540"/>
        <v>1.4330000000000001</v>
      </c>
      <c r="AT1054">
        <f t="shared" si="541"/>
        <v>1.4419999999999999</v>
      </c>
      <c r="AU1054" s="43">
        <f t="shared" si="556"/>
        <v>44865</v>
      </c>
      <c r="AV1054" s="43">
        <f t="shared" si="542"/>
        <v>44834</v>
      </c>
      <c r="AW1054" s="45">
        <f t="shared" si="557"/>
        <v>0.21209016393442623</v>
      </c>
      <c r="AX1054" s="45">
        <f t="shared" si="558"/>
        <v>1.2045559173590838</v>
      </c>
      <c r="AY1054" s="47">
        <f t="shared" si="559"/>
        <v>100.71884092723641</v>
      </c>
      <c r="AZ1054" s="47">
        <f t="shared" si="560"/>
        <v>119.52257362214021</v>
      </c>
      <c r="BA1054" s="43"/>
      <c r="BC1054" s="2">
        <v>44706</v>
      </c>
      <c r="BD1054" t="str">
        <v>912828YB</v>
      </c>
      <c r="BE1054">
        <v>11.3308</v>
      </c>
      <c r="BF1054">
        <v>0.37878000000000001</v>
      </c>
      <c r="BG1054">
        <v>0.76739999999999997</v>
      </c>
      <c r="BH1054">
        <v>120</v>
      </c>
      <c r="BI1054">
        <f>VLOOKUP(BD1054,工作表1!$K$3:$L$1000,2,FALSE)</f>
        <v>1.625</v>
      </c>
      <c r="BJ1054" t="str">
        <f>VLOOKUP(BD1054,工作表1!$K$3:$M$1000,3,FALSE)</f>
        <v>2029/8/15</v>
      </c>
      <c r="BK1054">
        <f t="shared" si="543"/>
        <v>1.40425</v>
      </c>
      <c r="BL1054">
        <f t="shared" si="544"/>
        <v>0.22075</v>
      </c>
      <c r="BM1054" s="43">
        <f t="shared" si="561"/>
        <v>44788</v>
      </c>
      <c r="BN1054" s="43">
        <f t="shared" si="545"/>
        <v>44925</v>
      </c>
      <c r="BO1054" s="45">
        <f t="shared" si="562"/>
        <v>0.44889502762430944</v>
      </c>
      <c r="BP1054" s="45">
        <f t="shared" si="563"/>
        <v>1.4194429728297888</v>
      </c>
      <c r="BQ1054" s="47">
        <f t="shared" si="564"/>
        <v>92.842599902457806</v>
      </c>
      <c r="BR1054" s="47">
        <f t="shared" si="565"/>
        <v>118.56871493261909</v>
      </c>
    </row>
    <row r="1055" spans="6:70" x14ac:dyDescent="0.25">
      <c r="F1055" s="2">
        <v>44728</v>
      </c>
      <c r="G1055">
        <v>2.0078499999999999</v>
      </c>
      <c r="H1055" s="43">
        <v>44760</v>
      </c>
      <c r="I1055">
        <v>3.0863</v>
      </c>
      <c r="L1055" s="2">
        <v>44706</v>
      </c>
      <c r="M1055" t="str">
        <v>9128286B</v>
      </c>
      <c r="N1055">
        <v>1.2027000000000001</v>
      </c>
      <c r="O1055">
        <v>0.62190000000000001</v>
      </c>
      <c r="P1055">
        <v>0.82050000000000001</v>
      </c>
      <c r="Q1055">
        <v>120.59375</v>
      </c>
      <c r="R1055">
        <f>VLOOKUP(M1055,工作表1!$A$3:$B$1000,2,FALSE)</f>
        <v>2.625</v>
      </c>
      <c r="S1055" t="str">
        <f>VLOOKUP(M1055,工作表1!$A$3:$C$1000,3,FALSE)</f>
        <v>2029/2/15</v>
      </c>
      <c r="T1055">
        <f t="shared" si="535"/>
        <v>1.40425</v>
      </c>
      <c r="U1055">
        <f t="shared" si="534"/>
        <v>1.22075</v>
      </c>
      <c r="V1055" s="43">
        <f t="shared" si="546"/>
        <v>44788</v>
      </c>
      <c r="W1055" s="43">
        <f t="shared" si="536"/>
        <v>44742</v>
      </c>
      <c r="X1055" s="45">
        <f t="shared" si="547"/>
        <v>0.72513812154696133</v>
      </c>
      <c r="Y1055" s="45">
        <f t="shared" si="548"/>
        <v>0.97685045031408468</v>
      </c>
      <c r="Z1055" s="47">
        <f t="shared" si="549"/>
        <v>99.135056064148472</v>
      </c>
      <c r="AA1055" s="47">
        <f t="shared" si="550"/>
        <v>120.46015989228742</v>
      </c>
      <c r="AB1055" s="45">
        <f t="shared" si="551"/>
        <v>2.7576999999999998</v>
      </c>
      <c r="AC1055" s="2" t="str">
        <f t="shared" si="537"/>
        <v>TY1</v>
      </c>
      <c r="AD1055">
        <f t="shared" si="538"/>
        <v>120.59375</v>
      </c>
      <c r="AE1055">
        <f t="shared" si="539"/>
        <v>120.21875</v>
      </c>
      <c r="AF1055" s="49">
        <f t="shared" si="566"/>
        <v>0.375</v>
      </c>
      <c r="AG1055" s="3">
        <f t="shared" si="552"/>
        <v>120.46015989228742</v>
      </c>
      <c r="AH1055">
        <f t="shared" si="553"/>
        <v>119.51932216444987</v>
      </c>
      <c r="AI1055" s="51">
        <f t="shared" si="554"/>
        <v>0.94083772783754682</v>
      </c>
      <c r="AJ1055" s="52">
        <f t="shared" si="555"/>
        <v>0.56583772783754682</v>
      </c>
      <c r="AK1055" s="2">
        <v>44706</v>
      </c>
      <c r="AL1055" t="str">
        <v>91282CEM</v>
      </c>
      <c r="AM1055">
        <v>-4.3818999999999999</v>
      </c>
      <c r="AN1055">
        <v>1.3935500000000001</v>
      </c>
      <c r="AO1055">
        <v>0.83379999999999999</v>
      </c>
      <c r="AP1055">
        <v>120.21875</v>
      </c>
      <c r="AQ1055">
        <f>VLOOKUP(AL1055,工作表1!$F$3:$G$1000,2,FALSE)</f>
        <v>2.875</v>
      </c>
      <c r="AR1055" t="str">
        <f>VLOOKUP(AL1055,工作表1!$F$3:$H$1000,3,FALSE)</f>
        <v>2029/4/30</v>
      </c>
      <c r="AS1055">
        <f t="shared" si="540"/>
        <v>1.40425</v>
      </c>
      <c r="AT1055">
        <f t="shared" si="541"/>
        <v>1.47075</v>
      </c>
      <c r="AU1055" s="43">
        <f t="shared" si="556"/>
        <v>44865</v>
      </c>
      <c r="AV1055" s="43">
        <f t="shared" si="542"/>
        <v>44834</v>
      </c>
      <c r="AW1055" s="45">
        <f t="shared" si="557"/>
        <v>0.20423497267759561</v>
      </c>
      <c r="AX1055" s="45">
        <f t="shared" si="558"/>
        <v>1.2045774384310204</v>
      </c>
      <c r="AY1055" s="47">
        <f t="shared" si="559"/>
        <v>100.73469221531496</v>
      </c>
      <c r="AZ1055" s="47">
        <f t="shared" si="560"/>
        <v>119.51932216444987</v>
      </c>
      <c r="BA1055" s="43"/>
      <c r="BC1055" s="2">
        <v>44705</v>
      </c>
      <c r="BD1055" t="str">
        <v>912828YB</v>
      </c>
      <c r="BE1055">
        <v>6.7798999999999996</v>
      </c>
      <c r="BF1055">
        <v>0.62692000000000003</v>
      </c>
      <c r="BG1055">
        <v>0.76739999999999997</v>
      </c>
      <c r="BH1055">
        <v>119.953125</v>
      </c>
      <c r="BI1055">
        <f>VLOOKUP(BD1055,工作表1!$K$3:$L$1000,2,FALSE)</f>
        <v>1.625</v>
      </c>
      <c r="BJ1055" t="str">
        <f>VLOOKUP(BD1055,工作表1!$K$3:$M$1000,3,FALSE)</f>
        <v>2029/8/15</v>
      </c>
      <c r="BK1055">
        <f t="shared" si="543"/>
        <v>1.3873500000000001</v>
      </c>
      <c r="BL1055">
        <f t="shared" si="544"/>
        <v>0.23764999999999992</v>
      </c>
      <c r="BM1055" s="43">
        <f t="shared" si="561"/>
        <v>44788</v>
      </c>
      <c r="BN1055" s="43">
        <f t="shared" si="545"/>
        <v>44925</v>
      </c>
      <c r="BO1055" s="45">
        <f t="shared" si="562"/>
        <v>0.44440607734806636</v>
      </c>
      <c r="BP1055" s="45">
        <f t="shared" si="563"/>
        <v>1.4194060773480663</v>
      </c>
      <c r="BQ1055" s="47">
        <f t="shared" si="564"/>
        <v>92.668673849805202</v>
      </c>
      <c r="BR1055" s="47">
        <f t="shared" si="565"/>
        <v>118.31759851421057</v>
      </c>
    </row>
    <row r="1056" spans="6:70" x14ac:dyDescent="0.25">
      <c r="F1056" s="2">
        <v>44727</v>
      </c>
      <c r="G1056">
        <v>1.9775</v>
      </c>
      <c r="H1056" s="43">
        <v>44757</v>
      </c>
      <c r="I1056">
        <v>3.0116000000000001</v>
      </c>
      <c r="L1056" s="2">
        <v>44705</v>
      </c>
      <c r="M1056" t="str">
        <v>9128286B</v>
      </c>
      <c r="N1056">
        <v>1.2799</v>
      </c>
      <c r="O1056">
        <v>0.60175999999999996</v>
      </c>
      <c r="P1056">
        <v>0.82050000000000001</v>
      </c>
      <c r="Q1056">
        <v>120.375</v>
      </c>
      <c r="R1056">
        <f>VLOOKUP(M1056,工作表1!$A$3:$B$1000,2,FALSE)</f>
        <v>2.625</v>
      </c>
      <c r="S1056" t="str">
        <f>VLOOKUP(M1056,工作表1!$A$3:$C$1000,3,FALSE)</f>
        <v>2029/2/15</v>
      </c>
      <c r="T1056">
        <f t="shared" si="535"/>
        <v>1.3873500000000001</v>
      </c>
      <c r="U1056">
        <f t="shared" si="534"/>
        <v>1.2376499999999999</v>
      </c>
      <c r="V1056" s="43">
        <f t="shared" si="546"/>
        <v>44788</v>
      </c>
      <c r="W1056" s="43">
        <f t="shared" si="536"/>
        <v>44742</v>
      </c>
      <c r="X1056" s="45">
        <f t="shared" si="547"/>
        <v>0.7178867403314918</v>
      </c>
      <c r="Y1056" s="45">
        <f t="shared" si="548"/>
        <v>0.97679084992053289</v>
      </c>
      <c r="Z1056" s="47">
        <f t="shared" si="549"/>
        <v>98.963275021692567</v>
      </c>
      <c r="AA1056" s="47">
        <f t="shared" si="550"/>
        <v>120.23837939752001</v>
      </c>
      <c r="AB1056" s="45">
        <f t="shared" si="551"/>
        <v>2.7751000000000001</v>
      </c>
      <c r="AC1056" s="2" t="str">
        <f t="shared" si="537"/>
        <v>TY1</v>
      </c>
      <c r="AD1056">
        <f t="shared" si="538"/>
        <v>120.375</v>
      </c>
      <c r="AE1056">
        <f t="shared" si="539"/>
        <v>120</v>
      </c>
      <c r="AF1056" s="49">
        <f t="shared" si="566"/>
        <v>0.375</v>
      </c>
      <c r="AG1056" s="3">
        <f t="shared" si="552"/>
        <v>120.23837939752001</v>
      </c>
      <c r="AH1056">
        <f t="shared" si="553"/>
        <v>119.27700364986472</v>
      </c>
      <c r="AI1056" s="51">
        <f t="shared" si="554"/>
        <v>0.961375747655282</v>
      </c>
      <c r="AJ1056" s="52">
        <f t="shared" si="555"/>
        <v>0.586375747655282</v>
      </c>
      <c r="AK1056" s="2">
        <v>44705</v>
      </c>
      <c r="AL1056" t="str">
        <v>91282CEM</v>
      </c>
      <c r="AM1056">
        <v>-4.7946</v>
      </c>
      <c r="AN1056">
        <v>1.4213</v>
      </c>
      <c r="AO1056">
        <v>0.83379999999999999</v>
      </c>
      <c r="AP1056">
        <v>120</v>
      </c>
      <c r="AQ1056">
        <f>VLOOKUP(AL1056,工作表1!$F$3:$G$1000,2,FALSE)</f>
        <v>2.875</v>
      </c>
      <c r="AR1056" t="str">
        <f>VLOOKUP(AL1056,工作表1!$F$3:$H$1000,3,FALSE)</f>
        <v>2029/4/30</v>
      </c>
      <c r="AS1056">
        <f t="shared" si="540"/>
        <v>1.3873500000000001</v>
      </c>
      <c r="AT1056">
        <f t="shared" si="541"/>
        <v>1.4876499999999999</v>
      </c>
      <c r="AU1056" s="43">
        <f t="shared" si="556"/>
        <v>44865</v>
      </c>
      <c r="AV1056" s="43">
        <f t="shared" si="542"/>
        <v>44834</v>
      </c>
      <c r="AW1056" s="45">
        <f t="shared" si="557"/>
        <v>0.19637978142076504</v>
      </c>
      <c r="AX1056" s="45">
        <f t="shared" si="558"/>
        <v>1.2045989595029569</v>
      </c>
      <c r="AY1056" s="47">
        <f t="shared" si="559"/>
        <v>100.54715578024351</v>
      </c>
      <c r="AZ1056" s="47">
        <f t="shared" si="560"/>
        <v>119.27700364986472</v>
      </c>
      <c r="BA1056" s="43"/>
      <c r="BC1056" s="2">
        <v>44704</v>
      </c>
      <c r="BD1056" t="str">
        <v>912828YB</v>
      </c>
      <c r="BE1056">
        <v>5.9676</v>
      </c>
      <c r="BF1056">
        <v>0.58811999999999998</v>
      </c>
      <c r="BG1056">
        <v>0.76739999999999997</v>
      </c>
      <c r="BH1056">
        <v>119.0625</v>
      </c>
      <c r="BI1056">
        <f>VLOOKUP(BD1056,工作表1!$K$3:$L$1000,2,FALSE)</f>
        <v>1.625</v>
      </c>
      <c r="BJ1056" t="str">
        <f>VLOOKUP(BD1056,工作表1!$K$3:$M$1000,3,FALSE)</f>
        <v>2029/8/15</v>
      </c>
      <c r="BK1056">
        <f t="shared" si="543"/>
        <v>1.3905000000000001</v>
      </c>
      <c r="BL1056">
        <f t="shared" si="544"/>
        <v>0.23449999999999993</v>
      </c>
      <c r="BM1056" s="43">
        <f t="shared" si="561"/>
        <v>44788</v>
      </c>
      <c r="BN1056" s="43">
        <f t="shared" si="545"/>
        <v>44925</v>
      </c>
      <c r="BO1056" s="45">
        <f t="shared" si="562"/>
        <v>0.43991712707182318</v>
      </c>
      <c r="BP1056" s="45">
        <f t="shared" si="563"/>
        <v>1.4193691818663436</v>
      </c>
      <c r="BQ1056" s="47">
        <f t="shared" si="564"/>
        <v>92.009703181575446</v>
      </c>
      <c r="BR1056" s="47">
        <f t="shared" si="565"/>
        <v>117.45026405216346</v>
      </c>
    </row>
    <row r="1057" spans="6:70" x14ac:dyDescent="0.25">
      <c r="F1057" s="2">
        <v>44726</v>
      </c>
      <c r="G1057">
        <v>1.9716499999999999</v>
      </c>
      <c r="H1057" s="43">
        <v>44756</v>
      </c>
      <c r="I1057">
        <v>3.0491000000000001</v>
      </c>
      <c r="L1057" s="2">
        <v>44704</v>
      </c>
      <c r="M1057" t="str">
        <v>9128286B</v>
      </c>
      <c r="N1057">
        <v>1.2685999999999999</v>
      </c>
      <c r="O1057">
        <v>0.53052999999999995</v>
      </c>
      <c r="P1057">
        <v>0.82050000000000001</v>
      </c>
      <c r="Q1057">
        <v>119.578125</v>
      </c>
      <c r="R1057">
        <f>VLOOKUP(M1057,工作表1!$A$3:$B$1000,2,FALSE)</f>
        <v>2.625</v>
      </c>
      <c r="S1057" t="str">
        <f>VLOOKUP(M1057,工作表1!$A$3:$C$1000,3,FALSE)</f>
        <v>2029/2/15</v>
      </c>
      <c r="T1057">
        <f t="shared" si="535"/>
        <v>1.3905000000000001</v>
      </c>
      <c r="U1057">
        <f t="shared" si="534"/>
        <v>1.2344999999999999</v>
      </c>
      <c r="V1057" s="43">
        <f t="shared" si="546"/>
        <v>44788</v>
      </c>
      <c r="W1057" s="43">
        <f t="shared" si="536"/>
        <v>44742</v>
      </c>
      <c r="X1057" s="45">
        <f t="shared" si="547"/>
        <v>0.71063535911602205</v>
      </c>
      <c r="Y1057" s="45">
        <f t="shared" si="548"/>
        <v>0.97673124952698087</v>
      </c>
      <c r="Z1057" s="47">
        <f t="shared" si="549"/>
        <v>98.320111617634936</v>
      </c>
      <c r="AA1057" s="47">
        <f t="shared" si="550"/>
        <v>119.44448975461587</v>
      </c>
      <c r="AB1057" s="45">
        <f t="shared" si="551"/>
        <v>2.8873000000000002</v>
      </c>
      <c r="AC1057" s="2" t="str">
        <f t="shared" si="537"/>
        <v>TY1</v>
      </c>
      <c r="AD1057">
        <f t="shared" si="538"/>
        <v>119.578125</v>
      </c>
      <c r="AE1057">
        <f t="shared" si="539"/>
        <v>119.171875</v>
      </c>
      <c r="AF1057" s="49">
        <f t="shared" si="566"/>
        <v>0.40625</v>
      </c>
      <c r="AG1057" s="3">
        <f t="shared" si="552"/>
        <v>119.44448975461587</v>
      </c>
      <c r="AH1057">
        <f t="shared" si="553"/>
        <v>118.45338403372072</v>
      </c>
      <c r="AI1057" s="51">
        <f t="shared" si="554"/>
        <v>0.99110572089514903</v>
      </c>
      <c r="AJ1057" s="52">
        <f t="shared" si="555"/>
        <v>0.58485572089514903</v>
      </c>
      <c r="AK1057" s="2">
        <v>44704</v>
      </c>
      <c r="AL1057" t="str">
        <v>91282CEM</v>
      </c>
      <c r="AM1057">
        <v>-5.391</v>
      </c>
      <c r="AN1057">
        <v>1.3898600000000001</v>
      </c>
      <c r="AO1057">
        <v>0.83379999999999999</v>
      </c>
      <c r="AP1057">
        <v>119.171875</v>
      </c>
      <c r="AQ1057">
        <f>VLOOKUP(AL1057,工作表1!$F$3:$G$1000,2,FALSE)</f>
        <v>2.875</v>
      </c>
      <c r="AR1057" t="str">
        <f>VLOOKUP(AL1057,工作表1!$F$3:$H$1000,3,FALSE)</f>
        <v>2029/4/30</v>
      </c>
      <c r="AS1057">
        <f t="shared" si="540"/>
        <v>1.3905000000000001</v>
      </c>
      <c r="AT1057">
        <f t="shared" si="541"/>
        <v>1.4844999999999999</v>
      </c>
      <c r="AU1057" s="43">
        <f t="shared" si="556"/>
        <v>44865</v>
      </c>
      <c r="AV1057" s="43">
        <f t="shared" si="542"/>
        <v>44834</v>
      </c>
      <c r="AW1057" s="45">
        <f t="shared" si="557"/>
        <v>0.18852459016393444</v>
      </c>
      <c r="AX1057" s="45">
        <f t="shared" si="558"/>
        <v>1.2046204805748935</v>
      </c>
      <c r="AY1057" s="47">
        <f t="shared" si="559"/>
        <v>99.86783979224785</v>
      </c>
      <c r="AZ1057" s="47">
        <f t="shared" si="560"/>
        <v>118.45338403372072</v>
      </c>
      <c r="BA1057" s="43"/>
      <c r="BC1057" s="2">
        <v>44701</v>
      </c>
      <c r="BD1057" t="str">
        <v>912828YB</v>
      </c>
      <c r="BE1057">
        <v>7.5022000000000002</v>
      </c>
      <c r="BF1057">
        <v>0.55269000000000001</v>
      </c>
      <c r="BG1057">
        <v>0.76739999999999997</v>
      </c>
      <c r="BH1057">
        <v>119.625</v>
      </c>
      <c r="BI1057">
        <f>VLOOKUP(BD1057,工作表1!$K$3:$L$1000,2,FALSE)</f>
        <v>1.625</v>
      </c>
      <c r="BJ1057" t="str">
        <f>VLOOKUP(BD1057,工作表1!$K$3:$M$1000,3,FALSE)</f>
        <v>2029/8/15</v>
      </c>
      <c r="BK1057">
        <f t="shared" si="543"/>
        <v>1.3664499999999999</v>
      </c>
      <c r="BL1057">
        <f t="shared" si="544"/>
        <v>0.25855000000000006</v>
      </c>
      <c r="BM1057" s="43">
        <f t="shared" si="561"/>
        <v>44788</v>
      </c>
      <c r="BN1057" s="43">
        <f t="shared" si="545"/>
        <v>44925</v>
      </c>
      <c r="BO1057" s="45">
        <f t="shared" si="562"/>
        <v>0.4354281767955801</v>
      </c>
      <c r="BP1057" s="45">
        <f t="shared" si="563"/>
        <v>1.4193322863846212</v>
      </c>
      <c r="BQ1057" s="47">
        <f t="shared" si="564"/>
        <v>92.463228119910127</v>
      </c>
      <c r="BR1057" s="47">
        <f t="shared" si="565"/>
        <v>118.01088805869422</v>
      </c>
    </row>
    <row r="1058" spans="6:70" x14ac:dyDescent="0.25">
      <c r="F1058" s="2">
        <v>44725</v>
      </c>
      <c r="G1058">
        <v>1.89825</v>
      </c>
      <c r="H1058" s="43">
        <v>44755</v>
      </c>
      <c r="I1058">
        <v>3.0118999999999998</v>
      </c>
      <c r="L1058" s="2">
        <v>44701</v>
      </c>
      <c r="M1058" t="str">
        <v>9128286B</v>
      </c>
      <c r="N1058">
        <v>1.9271</v>
      </c>
      <c r="O1058">
        <v>0.39261000000000001</v>
      </c>
      <c r="P1058">
        <v>0.82050000000000001</v>
      </c>
      <c r="Q1058">
        <v>120.125</v>
      </c>
      <c r="R1058">
        <f>VLOOKUP(M1058,工作表1!$A$3:$B$1000,2,FALSE)</f>
        <v>2.625</v>
      </c>
      <c r="S1058" t="str">
        <f>VLOOKUP(M1058,工作表1!$A$3:$C$1000,3,FALSE)</f>
        <v>2029/2/15</v>
      </c>
      <c r="T1058">
        <f t="shared" si="535"/>
        <v>1.3664499999999999</v>
      </c>
      <c r="U1058">
        <f t="shared" si="534"/>
        <v>1.2585500000000001</v>
      </c>
      <c r="V1058" s="43">
        <f t="shared" si="546"/>
        <v>44788</v>
      </c>
      <c r="W1058" s="43">
        <f t="shared" si="536"/>
        <v>44742</v>
      </c>
      <c r="X1058" s="45">
        <f t="shared" si="547"/>
        <v>0.7033839779005524</v>
      </c>
      <c r="Y1058" s="45">
        <f t="shared" si="548"/>
        <v>0.97667164913342908</v>
      </c>
      <c r="Z1058" s="47">
        <f t="shared" si="549"/>
        <v>98.790277597016782</v>
      </c>
      <c r="AA1058" s="47">
        <f t="shared" si="550"/>
        <v>120.0040136063228</v>
      </c>
      <c r="AB1058" s="45">
        <f t="shared" si="551"/>
        <v>2.8125</v>
      </c>
      <c r="AC1058" s="2" t="str">
        <f t="shared" si="537"/>
        <v>TY1</v>
      </c>
      <c r="AD1058">
        <f t="shared" si="538"/>
        <v>120.125</v>
      </c>
      <c r="AE1058">
        <f t="shared" si="539"/>
        <v>119.734375</v>
      </c>
      <c r="AF1058" s="49">
        <f t="shared" si="566"/>
        <v>0.390625</v>
      </c>
      <c r="AG1058" s="3">
        <f t="shared" si="552"/>
        <v>120.0040136063228</v>
      </c>
      <c r="AH1058">
        <f t="shared" si="553"/>
        <v>118.99489856813565</v>
      </c>
      <c r="AI1058" s="51">
        <f t="shared" si="554"/>
        <v>1.0091150381871472</v>
      </c>
      <c r="AJ1058" s="52">
        <f t="shared" si="555"/>
        <v>0.61849003818714721</v>
      </c>
      <c r="AK1058" s="2">
        <v>44701</v>
      </c>
      <c r="AL1058" t="str">
        <v>91282CEM</v>
      </c>
      <c r="AM1058">
        <v>-4.9827000000000004</v>
      </c>
      <c r="AN1058">
        <v>1.3949499999999999</v>
      </c>
      <c r="AO1058">
        <v>0.83379999999999999</v>
      </c>
      <c r="AP1058">
        <v>119.734375</v>
      </c>
      <c r="AQ1058">
        <f>VLOOKUP(AL1058,工作表1!$F$3:$G$1000,2,FALSE)</f>
        <v>2.875</v>
      </c>
      <c r="AR1058" t="str">
        <f>VLOOKUP(AL1058,工作表1!$F$3:$H$1000,3,FALSE)</f>
        <v>2029/4/30</v>
      </c>
      <c r="AS1058">
        <f t="shared" si="540"/>
        <v>1.3664499999999999</v>
      </c>
      <c r="AT1058">
        <f t="shared" si="541"/>
        <v>1.5085500000000001</v>
      </c>
      <c r="AU1058" s="43">
        <f t="shared" si="556"/>
        <v>44865</v>
      </c>
      <c r="AV1058" s="43">
        <f t="shared" si="542"/>
        <v>44834</v>
      </c>
      <c r="AW1058" s="45">
        <f t="shared" si="557"/>
        <v>0.18066939890710382</v>
      </c>
      <c r="AX1058" s="45">
        <f t="shared" si="558"/>
        <v>1.2046420016468298</v>
      </c>
      <c r="AY1058" s="47">
        <f t="shared" si="559"/>
        <v>100.33657738121045</v>
      </c>
      <c r="AZ1058" s="47">
        <f t="shared" si="560"/>
        <v>118.99489856813565</v>
      </c>
      <c r="BA1058" s="43"/>
      <c r="BC1058" s="2">
        <v>44700</v>
      </c>
      <c r="BD1058" t="str">
        <v>912828YB</v>
      </c>
      <c r="BE1058">
        <v>6.1384999999999996</v>
      </c>
      <c r="BF1058">
        <v>0.53496999999999995</v>
      </c>
      <c r="BG1058">
        <v>0.76739999999999997</v>
      </c>
      <c r="BH1058">
        <v>119.109375</v>
      </c>
      <c r="BI1058">
        <f>VLOOKUP(BD1058,工作表1!$K$3:$L$1000,2,FALSE)</f>
        <v>1.625</v>
      </c>
      <c r="BJ1058" t="str">
        <f>VLOOKUP(BD1058,工作表1!$K$3:$M$1000,3,FALSE)</f>
        <v>2029/8/15</v>
      </c>
      <c r="BK1058">
        <f t="shared" si="543"/>
        <v>1.3625</v>
      </c>
      <c r="BL1058">
        <f t="shared" si="544"/>
        <v>0.26249999999999996</v>
      </c>
      <c r="BM1058" s="43">
        <f t="shared" si="561"/>
        <v>44788</v>
      </c>
      <c r="BN1058" s="43">
        <f t="shared" si="545"/>
        <v>44925</v>
      </c>
      <c r="BO1058" s="45">
        <f t="shared" si="562"/>
        <v>0.42196132596685082</v>
      </c>
      <c r="BP1058" s="45">
        <f t="shared" si="563"/>
        <v>1.4192215999394535</v>
      </c>
      <c r="BQ1058" s="47">
        <f t="shared" si="564"/>
        <v>92.091096687697615</v>
      </c>
      <c r="BR1058" s="47">
        <f t="shared" si="565"/>
        <v>117.48912135229263</v>
      </c>
    </row>
    <row r="1059" spans="6:70" x14ac:dyDescent="0.25">
      <c r="F1059" s="2">
        <v>44722</v>
      </c>
      <c r="G1059">
        <v>1.6798500000000001</v>
      </c>
      <c r="H1059" s="43">
        <v>44754</v>
      </c>
      <c r="I1059">
        <v>3.0318999999999998</v>
      </c>
      <c r="L1059" s="2">
        <v>44700</v>
      </c>
      <c r="M1059" t="str">
        <v>9128286B</v>
      </c>
      <c r="N1059">
        <v>1.7053</v>
      </c>
      <c r="O1059">
        <v>0.39806999999999998</v>
      </c>
      <c r="P1059">
        <v>0.82050000000000001</v>
      </c>
      <c r="Q1059">
        <v>119.703125</v>
      </c>
      <c r="R1059">
        <f>VLOOKUP(M1059,工作表1!$A$3:$B$1000,2,FALSE)</f>
        <v>2.625</v>
      </c>
      <c r="S1059" t="str">
        <f>VLOOKUP(M1059,工作表1!$A$3:$C$1000,3,FALSE)</f>
        <v>2029/2/15</v>
      </c>
      <c r="T1059">
        <f t="shared" si="535"/>
        <v>1.3625</v>
      </c>
      <c r="U1059">
        <f t="shared" si="534"/>
        <v>1.2625</v>
      </c>
      <c r="V1059" s="43">
        <f t="shared" si="546"/>
        <v>44788</v>
      </c>
      <c r="W1059" s="43">
        <f t="shared" si="536"/>
        <v>44742</v>
      </c>
      <c r="X1059" s="45">
        <f t="shared" si="547"/>
        <v>0.6816298342541437</v>
      </c>
      <c r="Y1059" s="45">
        <f t="shared" si="548"/>
        <v>0.9764928479527738</v>
      </c>
      <c r="Z1059" s="47">
        <f t="shared" si="549"/>
        <v>98.464135991057262</v>
      </c>
      <c r="AA1059" s="47">
        <f t="shared" si="550"/>
        <v>119.57451204925648</v>
      </c>
      <c r="AB1059" s="45">
        <f t="shared" si="551"/>
        <v>2.8624000000000001</v>
      </c>
      <c r="AC1059" s="2" t="str">
        <f t="shared" si="537"/>
        <v>TY1</v>
      </c>
      <c r="AD1059">
        <f t="shared" si="538"/>
        <v>119.703125</v>
      </c>
      <c r="AE1059">
        <f t="shared" si="539"/>
        <v>119.28125</v>
      </c>
      <c r="AF1059" s="49">
        <f t="shared" si="566"/>
        <v>0.421875</v>
      </c>
      <c r="AG1059" s="3">
        <f t="shared" si="552"/>
        <v>119.57451204925648</v>
      </c>
      <c r="AH1059">
        <f t="shared" si="553"/>
        <v>118.55976050613393</v>
      </c>
      <c r="AI1059" s="51">
        <f t="shared" si="554"/>
        <v>1.0147515431225571</v>
      </c>
      <c r="AJ1059" s="52">
        <f t="shared" si="555"/>
        <v>0.59287654312255711</v>
      </c>
      <c r="AK1059" s="2">
        <v>44700</v>
      </c>
      <c r="AL1059" t="str">
        <v>91282CEM</v>
      </c>
      <c r="AM1059">
        <v>-5.5644999999999998</v>
      </c>
      <c r="AN1059">
        <v>1.33995</v>
      </c>
      <c r="AO1059">
        <v>0.83379999999999999</v>
      </c>
      <c r="AP1059">
        <v>119.28125</v>
      </c>
      <c r="AQ1059">
        <f>VLOOKUP(AL1059,工作表1!$F$3:$G$1000,2,FALSE)</f>
        <v>2.875</v>
      </c>
      <c r="AR1059" t="str">
        <f>VLOOKUP(AL1059,工作表1!$F$3:$H$1000,3,FALSE)</f>
        <v>2029/4/30</v>
      </c>
      <c r="AS1059">
        <f t="shared" si="540"/>
        <v>1.3625</v>
      </c>
      <c r="AT1059">
        <f t="shared" si="541"/>
        <v>1.5125</v>
      </c>
      <c r="AU1059" s="43">
        <f t="shared" si="556"/>
        <v>44865</v>
      </c>
      <c r="AV1059" s="43">
        <f t="shared" si="542"/>
        <v>44834</v>
      </c>
      <c r="AW1059" s="45">
        <f t="shared" si="557"/>
        <v>0.15710382513661203</v>
      </c>
      <c r="AX1059" s="45">
        <f t="shared" si="558"/>
        <v>1.2047065648626396</v>
      </c>
      <c r="AY1059" s="47">
        <f t="shared" si="559"/>
        <v>100.00103313117124</v>
      </c>
      <c r="AZ1059" s="47">
        <f t="shared" si="560"/>
        <v>118.55976050613393</v>
      </c>
      <c r="BA1059" s="43"/>
      <c r="BC1059" s="2">
        <v>44699</v>
      </c>
      <c r="BD1059" t="str">
        <v>912828YB</v>
      </c>
      <c r="BE1059">
        <v>6.6235999999999997</v>
      </c>
      <c r="BF1059">
        <v>0.55317000000000005</v>
      </c>
      <c r="BG1059">
        <v>0.76739999999999997</v>
      </c>
      <c r="BH1059">
        <v>118.8125</v>
      </c>
      <c r="BI1059">
        <f>VLOOKUP(BD1059,工作表1!$K$3:$L$1000,2,FALSE)</f>
        <v>1.625</v>
      </c>
      <c r="BJ1059" t="str">
        <f>VLOOKUP(BD1059,工作表1!$K$3:$M$1000,3,FALSE)</f>
        <v>2029/8/15</v>
      </c>
      <c r="BK1059">
        <f t="shared" si="543"/>
        <v>1.3476999999999999</v>
      </c>
      <c r="BL1059">
        <f t="shared" si="544"/>
        <v>0.2773000000000001</v>
      </c>
      <c r="BM1059" s="43">
        <f t="shared" si="561"/>
        <v>44788</v>
      </c>
      <c r="BN1059" s="43">
        <f t="shared" si="545"/>
        <v>44925</v>
      </c>
      <c r="BO1059" s="45">
        <f t="shared" si="562"/>
        <v>0.41747237569060774</v>
      </c>
      <c r="BP1059" s="45">
        <f t="shared" si="563"/>
        <v>1.419184704457731</v>
      </c>
      <c r="BQ1059" s="47">
        <f t="shared" si="564"/>
        <v>91.856568897369854</v>
      </c>
      <c r="BR1059" s="47">
        <f t="shared" si="565"/>
        <v>117.16022688258877</v>
      </c>
    </row>
    <row r="1060" spans="6:70" x14ac:dyDescent="0.25">
      <c r="F1060" s="2">
        <v>44721</v>
      </c>
      <c r="G1060">
        <v>1.6008500000000001</v>
      </c>
      <c r="H1060" s="43">
        <v>44753</v>
      </c>
      <c r="I1060">
        <v>3.0693000000000001</v>
      </c>
      <c r="L1060" s="2">
        <v>44699</v>
      </c>
      <c r="M1060" t="str">
        <v>9128286B</v>
      </c>
      <c r="N1060">
        <v>1.6787000000000001</v>
      </c>
      <c r="O1060">
        <v>0.45945999999999998</v>
      </c>
      <c r="P1060">
        <v>0.82050000000000001</v>
      </c>
      <c r="Q1060">
        <v>119.4375</v>
      </c>
      <c r="R1060">
        <f>VLOOKUP(M1060,工作表1!$A$3:$B$1000,2,FALSE)</f>
        <v>2.625</v>
      </c>
      <c r="S1060" t="str">
        <f>VLOOKUP(M1060,工作表1!$A$3:$C$1000,3,FALSE)</f>
        <v>2029/2/15</v>
      </c>
      <c r="T1060">
        <f t="shared" si="535"/>
        <v>1.3476999999999999</v>
      </c>
      <c r="U1060">
        <f t="shared" si="534"/>
        <v>1.2773000000000001</v>
      </c>
      <c r="V1060" s="43">
        <f t="shared" si="546"/>
        <v>44788</v>
      </c>
      <c r="W1060" s="43">
        <f t="shared" si="536"/>
        <v>44742</v>
      </c>
      <c r="X1060" s="45">
        <f t="shared" si="547"/>
        <v>0.67437845303867405</v>
      </c>
      <c r="Y1060" s="45">
        <f t="shared" si="548"/>
        <v>0.97643324755922201</v>
      </c>
      <c r="Z1060" s="47">
        <f t="shared" si="549"/>
        <v>98.244974173039083</v>
      </c>
      <c r="AA1060" s="47">
        <f t="shared" si="550"/>
        <v>119.29479930043523</v>
      </c>
      <c r="AB1060" s="45">
        <f t="shared" si="551"/>
        <v>2.9148999999999998</v>
      </c>
      <c r="AC1060" s="2" t="str">
        <f t="shared" si="537"/>
        <v>TY1</v>
      </c>
      <c r="AD1060">
        <f t="shared" si="538"/>
        <v>119.4375</v>
      </c>
      <c r="AE1060">
        <f t="shared" si="539"/>
        <v>118.984375</v>
      </c>
      <c r="AF1060" s="49">
        <f t="shared" si="566"/>
        <v>0.453125</v>
      </c>
      <c r="AG1060" s="3">
        <f t="shared" si="552"/>
        <v>119.29479930043523</v>
      </c>
      <c r="AH1060">
        <f t="shared" si="553"/>
        <v>118.26199655465655</v>
      </c>
      <c r="AI1060" s="51">
        <f t="shared" si="554"/>
        <v>1.0328027457786817</v>
      </c>
      <c r="AJ1060" s="52">
        <f t="shared" si="555"/>
        <v>0.5796777457786817</v>
      </c>
      <c r="AK1060" s="2">
        <v>44699</v>
      </c>
      <c r="AL1060" t="str">
        <v>91282CEM</v>
      </c>
      <c r="AM1060">
        <v>-4.8166000000000002</v>
      </c>
      <c r="AN1060">
        <v>1.31873</v>
      </c>
      <c r="AO1060">
        <v>0.83379999999999999</v>
      </c>
      <c r="AP1060">
        <v>118.984375</v>
      </c>
      <c r="AQ1060">
        <f>VLOOKUP(AL1060,工作表1!$F$3:$G$1000,2,FALSE)</f>
        <v>2.875</v>
      </c>
      <c r="AR1060" t="str">
        <f>VLOOKUP(AL1060,工作表1!$F$3:$H$1000,3,FALSE)</f>
        <v>2029/4/30</v>
      </c>
      <c r="AS1060">
        <f t="shared" si="540"/>
        <v>1.3476999999999999</v>
      </c>
      <c r="AT1060">
        <f t="shared" si="541"/>
        <v>1.5273000000000001</v>
      </c>
      <c r="AU1060" s="43">
        <f t="shared" si="556"/>
        <v>44865</v>
      </c>
      <c r="AV1060" s="43">
        <f t="shared" si="542"/>
        <v>44834</v>
      </c>
      <c r="AW1060" s="45">
        <f t="shared" si="557"/>
        <v>0.14924863387978143</v>
      </c>
      <c r="AX1060" s="45">
        <f t="shared" si="558"/>
        <v>1.2047280859345759</v>
      </c>
      <c r="AY1060" s="47">
        <f t="shared" si="559"/>
        <v>99.766882263041268</v>
      </c>
      <c r="AZ1060" s="47">
        <f t="shared" si="560"/>
        <v>118.26199655465655</v>
      </c>
      <c r="BA1060" s="43"/>
      <c r="BC1060" s="2">
        <v>44698</v>
      </c>
      <c r="BD1060" t="str">
        <v>912828YB</v>
      </c>
      <c r="BE1060">
        <v>4.7598000000000003</v>
      </c>
      <c r="BF1060">
        <v>0.65347</v>
      </c>
      <c r="BG1060">
        <v>0.76739999999999997</v>
      </c>
      <c r="BH1060">
        <v>118.25</v>
      </c>
      <c r="BI1060">
        <f>VLOOKUP(BD1060,工作表1!$K$3:$L$1000,2,FALSE)</f>
        <v>1.625</v>
      </c>
      <c r="BJ1060" t="str">
        <f>VLOOKUP(BD1060,工作表1!$K$3:$M$1000,3,FALSE)</f>
        <v>2029/8/15</v>
      </c>
      <c r="BK1060">
        <f t="shared" si="543"/>
        <v>1.329</v>
      </c>
      <c r="BL1060">
        <f t="shared" si="544"/>
        <v>0.29600000000000004</v>
      </c>
      <c r="BM1060" s="43">
        <f t="shared" si="561"/>
        <v>44788</v>
      </c>
      <c r="BN1060" s="43">
        <f t="shared" si="545"/>
        <v>44925</v>
      </c>
      <c r="BO1060" s="45">
        <f t="shared" si="562"/>
        <v>0.41298342541436467</v>
      </c>
      <c r="BP1060" s="45">
        <f t="shared" si="563"/>
        <v>1.4191478089760086</v>
      </c>
      <c r="BQ1060" s="47">
        <f t="shared" si="564"/>
        <v>91.371351756655926</v>
      </c>
      <c r="BR1060" s="47">
        <f t="shared" si="565"/>
        <v>116.50136120368276</v>
      </c>
    </row>
    <row r="1061" spans="6:70" x14ac:dyDescent="0.25">
      <c r="F1061" s="2">
        <v>44720</v>
      </c>
      <c r="G1061">
        <v>1.5664499999999999</v>
      </c>
      <c r="H1061" s="43">
        <v>44750</v>
      </c>
      <c r="I1061">
        <v>3.1467999999999998</v>
      </c>
      <c r="L1061" s="2">
        <v>44698</v>
      </c>
      <c r="M1061" t="str">
        <v>9128286B</v>
      </c>
      <c r="N1061">
        <v>1.1849000000000001</v>
      </c>
      <c r="O1061">
        <v>0.59807999999999995</v>
      </c>
      <c r="P1061">
        <v>0.82050000000000001</v>
      </c>
      <c r="Q1061">
        <v>118.859375</v>
      </c>
      <c r="R1061">
        <f>VLOOKUP(M1061,工作表1!$A$3:$B$1000,2,FALSE)</f>
        <v>2.625</v>
      </c>
      <c r="S1061" t="str">
        <f>VLOOKUP(M1061,工作表1!$A$3:$C$1000,3,FALSE)</f>
        <v>2029/2/15</v>
      </c>
      <c r="T1061">
        <f t="shared" si="535"/>
        <v>1.329</v>
      </c>
      <c r="U1061">
        <f t="shared" si="534"/>
        <v>1.296</v>
      </c>
      <c r="V1061" s="43">
        <f t="shared" si="546"/>
        <v>44788</v>
      </c>
      <c r="W1061" s="43">
        <f t="shared" si="536"/>
        <v>44742</v>
      </c>
      <c r="X1061" s="45">
        <f t="shared" si="547"/>
        <v>0.66712707182320452</v>
      </c>
      <c r="Y1061" s="45">
        <f t="shared" si="548"/>
        <v>0.97637364716567032</v>
      </c>
      <c r="Z1061" s="47">
        <f t="shared" si="549"/>
        <v>97.759779807259662</v>
      </c>
      <c r="AA1061" s="47">
        <f t="shared" si="550"/>
        <v>118.69018636475624</v>
      </c>
      <c r="AB1061" s="45">
        <f t="shared" si="551"/>
        <v>3.0103</v>
      </c>
      <c r="AC1061" s="2" t="str">
        <f t="shared" si="537"/>
        <v>TY1</v>
      </c>
      <c r="AD1061">
        <f t="shared" si="538"/>
        <v>118.859375</v>
      </c>
      <c r="AE1061">
        <f t="shared" si="539"/>
        <v>118.421875</v>
      </c>
      <c r="AF1061" s="49">
        <f t="shared" si="566"/>
        <v>0.4375</v>
      </c>
      <c r="AG1061" s="3">
        <f t="shared" si="552"/>
        <v>118.69018636475624</v>
      </c>
      <c r="AH1061">
        <f t="shared" si="553"/>
        <v>117.66200631072203</v>
      </c>
      <c r="AI1061" s="51">
        <f t="shared" si="554"/>
        <v>1.028180054034209</v>
      </c>
      <c r="AJ1061" s="52">
        <f t="shared" si="555"/>
        <v>0.59068005403420898</v>
      </c>
      <c r="AK1061" s="2">
        <v>44698</v>
      </c>
      <c r="AL1061" t="str">
        <v>91282CEM</v>
      </c>
      <c r="AM1061">
        <v>-5.5430999999999999</v>
      </c>
      <c r="AN1061">
        <v>1.37761</v>
      </c>
      <c r="AO1061">
        <v>0.83379999999999999</v>
      </c>
      <c r="AP1061">
        <v>118.421875</v>
      </c>
      <c r="AQ1061">
        <f>VLOOKUP(AL1061,工作表1!$F$3:$G$1000,2,FALSE)</f>
        <v>2.875</v>
      </c>
      <c r="AR1061" t="str">
        <f>VLOOKUP(AL1061,工作表1!$F$3:$H$1000,3,FALSE)</f>
        <v>2029/4/30</v>
      </c>
      <c r="AS1061">
        <f t="shared" si="540"/>
        <v>1.329</v>
      </c>
      <c r="AT1061">
        <f t="shared" si="541"/>
        <v>1.546</v>
      </c>
      <c r="AU1061" s="43">
        <f t="shared" si="556"/>
        <v>44865</v>
      </c>
      <c r="AV1061" s="43">
        <f t="shared" si="542"/>
        <v>44834</v>
      </c>
      <c r="AW1061" s="45">
        <f t="shared" si="557"/>
        <v>0.14139344262295081</v>
      </c>
      <c r="AX1061" s="45">
        <f t="shared" si="558"/>
        <v>1.2047496070065125</v>
      </c>
      <c r="AY1061" s="47">
        <f t="shared" si="559"/>
        <v>99.282279834482779</v>
      </c>
      <c r="AZ1061" s="47">
        <f t="shared" si="560"/>
        <v>117.66200631072203</v>
      </c>
      <c r="BA1061" s="43"/>
      <c r="BC1061" s="2">
        <v>44697</v>
      </c>
      <c r="BD1061" t="str">
        <v>912828YB</v>
      </c>
      <c r="BE1061">
        <v>5.4381000000000004</v>
      </c>
      <c r="BF1061">
        <v>0.61789000000000005</v>
      </c>
      <c r="BG1061">
        <v>0.76739999999999997</v>
      </c>
      <c r="BH1061">
        <v>119.078125</v>
      </c>
      <c r="BI1061">
        <f>VLOOKUP(BD1061,工作表1!$K$3:$L$1000,2,FALSE)</f>
        <v>1.625</v>
      </c>
      <c r="BJ1061" t="str">
        <f>VLOOKUP(BD1061,工作表1!$K$3:$M$1000,3,FALSE)</f>
        <v>2029/8/15</v>
      </c>
      <c r="BK1061">
        <f t="shared" si="543"/>
        <v>1.3115000000000001</v>
      </c>
      <c r="BL1061">
        <f t="shared" si="544"/>
        <v>0.31349999999999989</v>
      </c>
      <c r="BM1061" s="43">
        <f t="shared" si="561"/>
        <v>44788</v>
      </c>
      <c r="BN1061" s="43">
        <f t="shared" si="545"/>
        <v>44925</v>
      </c>
      <c r="BO1061" s="45">
        <f t="shared" si="562"/>
        <v>0.40849447513812159</v>
      </c>
      <c r="BP1061" s="45">
        <f t="shared" si="563"/>
        <v>1.4191109134942861</v>
      </c>
      <c r="BQ1061" s="47">
        <f t="shared" si="564"/>
        <v>92.024691008743233</v>
      </c>
      <c r="BR1061" s="47">
        <f t="shared" si="565"/>
        <v>117.32700056853362</v>
      </c>
    </row>
    <row r="1062" spans="6:70" x14ac:dyDescent="0.25">
      <c r="F1062" s="2">
        <v>44719</v>
      </c>
      <c r="G1062">
        <v>1.5429999999999999</v>
      </c>
      <c r="H1062" s="43">
        <v>44749</v>
      </c>
      <c r="I1062">
        <v>3.0621</v>
      </c>
      <c r="L1062" s="2">
        <v>44697</v>
      </c>
      <c r="M1062" t="str">
        <v>9128286B</v>
      </c>
      <c r="N1062">
        <v>1.2155</v>
      </c>
      <c r="O1062">
        <v>0.59738999999999998</v>
      </c>
      <c r="P1062">
        <v>0.82050000000000001</v>
      </c>
      <c r="Q1062">
        <v>119.671875</v>
      </c>
      <c r="R1062">
        <f>VLOOKUP(M1062,工作表1!$A$3:$B$1000,2,FALSE)</f>
        <v>2.625</v>
      </c>
      <c r="S1062" t="str">
        <f>VLOOKUP(M1062,工作表1!$A$3:$C$1000,3,FALSE)</f>
        <v>2029/2/15</v>
      </c>
      <c r="T1062">
        <f t="shared" si="535"/>
        <v>1.3115000000000001</v>
      </c>
      <c r="U1062">
        <f t="shared" si="534"/>
        <v>1.3134999999999999</v>
      </c>
      <c r="V1062" s="43">
        <f t="shared" si="546"/>
        <v>44788</v>
      </c>
      <c r="W1062" s="43">
        <f t="shared" si="536"/>
        <v>44742</v>
      </c>
      <c r="X1062" s="45">
        <f t="shared" si="547"/>
        <v>0.65987569060773488</v>
      </c>
      <c r="Y1062" s="45">
        <f t="shared" si="548"/>
        <v>0.97631404677211853</v>
      </c>
      <c r="Z1062" s="47">
        <f t="shared" si="549"/>
        <v>98.428286091042068</v>
      </c>
      <c r="AA1062" s="47">
        <f t="shared" si="550"/>
        <v>119.49172020219071</v>
      </c>
      <c r="AB1062" s="45">
        <f t="shared" si="551"/>
        <v>2.8873000000000002</v>
      </c>
      <c r="AC1062" s="2" t="str">
        <f t="shared" si="537"/>
        <v>TY1</v>
      </c>
      <c r="AD1062">
        <f t="shared" si="538"/>
        <v>119.671875</v>
      </c>
      <c r="AE1062">
        <f t="shared" si="539"/>
        <v>119.25</v>
      </c>
      <c r="AF1062" s="49">
        <f t="shared" si="566"/>
        <v>0.421875</v>
      </c>
      <c r="AG1062" s="3">
        <f t="shared" si="552"/>
        <v>119.49172020219071</v>
      </c>
      <c r="AH1062">
        <f t="shared" si="553"/>
        <v>118.45894950177467</v>
      </c>
      <c r="AI1062" s="51">
        <f t="shared" si="554"/>
        <v>1.0327707004160374</v>
      </c>
      <c r="AJ1062" s="52">
        <f t="shared" si="555"/>
        <v>0.61089570041603736</v>
      </c>
      <c r="AK1062" s="2">
        <v>44697</v>
      </c>
      <c r="AL1062" t="str">
        <v>91282CEM</v>
      </c>
      <c r="AM1062">
        <v>-5.7565999999999997</v>
      </c>
      <c r="AN1062">
        <v>1.3867100000000001</v>
      </c>
      <c r="AO1062">
        <v>0.83379999999999999</v>
      </c>
      <c r="AP1062">
        <v>119.25</v>
      </c>
      <c r="AQ1062">
        <f>VLOOKUP(AL1062,工作表1!$F$3:$G$1000,2,FALSE)</f>
        <v>2.875</v>
      </c>
      <c r="AR1062" t="str">
        <f>VLOOKUP(AL1062,工作表1!$F$3:$H$1000,3,FALSE)</f>
        <v>2029/4/30</v>
      </c>
      <c r="AS1062">
        <f t="shared" si="540"/>
        <v>1.3115000000000001</v>
      </c>
      <c r="AT1062">
        <f t="shared" si="541"/>
        <v>1.5634999999999999</v>
      </c>
      <c r="AU1062" s="43">
        <f t="shared" si="556"/>
        <v>44865</v>
      </c>
      <c r="AV1062" s="43">
        <f t="shared" si="542"/>
        <v>44834</v>
      </c>
      <c r="AW1062" s="45">
        <f t="shared" si="557"/>
        <v>0.13353825136612021</v>
      </c>
      <c r="AX1062" s="45">
        <f t="shared" si="558"/>
        <v>1.2047711280784492</v>
      </c>
      <c r="AY1062" s="47">
        <f t="shared" si="559"/>
        <v>99.962091059572117</v>
      </c>
      <c r="AZ1062" s="47">
        <f t="shared" si="560"/>
        <v>118.45894950177467</v>
      </c>
      <c r="BA1062" s="43"/>
      <c r="BC1062" s="2">
        <v>44694</v>
      </c>
      <c r="BD1062" t="str">
        <v>912828YB</v>
      </c>
      <c r="BE1062">
        <v>4.8696999999999999</v>
      </c>
      <c r="BF1062">
        <v>0.57555999999999996</v>
      </c>
      <c r="BG1062">
        <v>0.76739999999999997</v>
      </c>
      <c r="BH1062">
        <v>118.53125</v>
      </c>
      <c r="BI1062">
        <f>VLOOKUP(BD1062,工作表1!$K$3:$L$1000,2,FALSE)</f>
        <v>1.625</v>
      </c>
      <c r="BJ1062" t="str">
        <f>VLOOKUP(BD1062,工作表1!$K$3:$M$1000,3,FALSE)</f>
        <v>2029/8/15</v>
      </c>
      <c r="BK1062">
        <f t="shared" si="543"/>
        <v>1.2989999999999999</v>
      </c>
      <c r="BL1062">
        <f t="shared" si="544"/>
        <v>0.32600000000000007</v>
      </c>
      <c r="BM1062" s="43">
        <f t="shared" si="561"/>
        <v>44788</v>
      </c>
      <c r="BN1062" s="43">
        <f t="shared" si="545"/>
        <v>44925</v>
      </c>
      <c r="BO1062" s="45">
        <f t="shared" si="562"/>
        <v>0.40400552486187846</v>
      </c>
      <c r="BP1062" s="45">
        <f t="shared" si="563"/>
        <v>1.4190740180125632</v>
      </c>
      <c r="BQ1062" s="47">
        <f t="shared" si="564"/>
        <v>91.634563555201382</v>
      </c>
      <c r="BR1062" s="47">
        <f t="shared" si="565"/>
        <v>116.79689682524698</v>
      </c>
    </row>
    <row r="1063" spans="6:70" x14ac:dyDescent="0.25">
      <c r="F1063" s="2">
        <v>44718</v>
      </c>
      <c r="G1063">
        <v>1.53365</v>
      </c>
      <c r="H1063" s="43">
        <v>44748</v>
      </c>
      <c r="I1063">
        <v>2.9977</v>
      </c>
      <c r="L1063" s="2">
        <v>44694</v>
      </c>
      <c r="M1063" t="str">
        <v>9128286B</v>
      </c>
      <c r="N1063">
        <v>0.88849999999999996</v>
      </c>
      <c r="O1063">
        <v>0.61292000000000002</v>
      </c>
      <c r="P1063">
        <v>0.82050000000000001</v>
      </c>
      <c r="Q1063">
        <v>119.171875</v>
      </c>
      <c r="R1063">
        <f>VLOOKUP(M1063,工作表1!$A$3:$B$1000,2,FALSE)</f>
        <v>2.625</v>
      </c>
      <c r="S1063" t="str">
        <f>VLOOKUP(M1063,工作表1!$A$3:$C$1000,3,FALSE)</f>
        <v>2029/2/15</v>
      </c>
      <c r="T1063">
        <f t="shared" si="535"/>
        <v>1.2989999999999999</v>
      </c>
      <c r="U1063">
        <f t="shared" si="534"/>
        <v>1.3260000000000001</v>
      </c>
      <c r="V1063" s="43">
        <f t="shared" si="546"/>
        <v>44788</v>
      </c>
      <c r="W1063" s="43">
        <f t="shared" si="536"/>
        <v>44742</v>
      </c>
      <c r="X1063" s="45">
        <f t="shared" si="547"/>
        <v>0.65262430939226523</v>
      </c>
      <c r="Y1063" s="45">
        <f t="shared" si="548"/>
        <v>0.97625444637856651</v>
      </c>
      <c r="Z1063" s="47">
        <f t="shared" si="549"/>
        <v>98.021834188208089</v>
      </c>
      <c r="AA1063" s="47">
        <f t="shared" si="550"/>
        <v>118.98377151818872</v>
      </c>
      <c r="AB1063" s="45">
        <f t="shared" si="551"/>
        <v>2.9272999999999998</v>
      </c>
      <c r="AC1063" s="2" t="str">
        <f t="shared" si="537"/>
        <v>TY1</v>
      </c>
      <c r="AD1063">
        <f t="shared" si="538"/>
        <v>119.171875</v>
      </c>
      <c r="AE1063">
        <f t="shared" si="539"/>
        <v>118.703125</v>
      </c>
      <c r="AF1063" s="49">
        <f t="shared" si="566"/>
        <v>0.46875</v>
      </c>
      <c r="AG1063" s="3">
        <f t="shared" si="552"/>
        <v>118.98377151818872</v>
      </c>
      <c r="AH1063">
        <f t="shared" si="553"/>
        <v>117.95721146399656</v>
      </c>
      <c r="AI1063" s="51">
        <f t="shared" si="554"/>
        <v>1.02656005419216</v>
      </c>
      <c r="AJ1063" s="52">
        <f t="shared" si="555"/>
        <v>0.55781005419216001</v>
      </c>
      <c r="AK1063" s="2">
        <v>44694</v>
      </c>
      <c r="AL1063" t="str">
        <v>91282CEM</v>
      </c>
      <c r="AM1063">
        <v>-5.2655000000000003</v>
      </c>
      <c r="AN1063">
        <v>1.2717400000000001</v>
      </c>
      <c r="AO1063">
        <v>0.83379999999999999</v>
      </c>
      <c r="AP1063">
        <v>118.703125</v>
      </c>
      <c r="AQ1063">
        <f>VLOOKUP(AL1063,工作表1!$F$3:$G$1000,2,FALSE)</f>
        <v>2.875</v>
      </c>
      <c r="AR1063" t="str">
        <f>VLOOKUP(AL1063,工作表1!$F$3:$H$1000,3,FALSE)</f>
        <v>2029/4/30</v>
      </c>
      <c r="AS1063">
        <f t="shared" si="540"/>
        <v>1.2989999999999999</v>
      </c>
      <c r="AT1063">
        <f t="shared" si="541"/>
        <v>1.5760000000000001</v>
      </c>
      <c r="AU1063" s="43">
        <f t="shared" si="556"/>
        <v>44865</v>
      </c>
      <c r="AV1063" s="43">
        <f t="shared" si="542"/>
        <v>44834</v>
      </c>
      <c r="AW1063" s="45">
        <f t="shared" si="557"/>
        <v>0.12568306010928962</v>
      </c>
      <c r="AX1063" s="45">
        <f t="shared" si="558"/>
        <v>1.2047926491503855</v>
      </c>
      <c r="AY1063" s="47">
        <f t="shared" si="559"/>
        <v>99.557256320506809</v>
      </c>
      <c r="AZ1063" s="47">
        <f t="shared" si="560"/>
        <v>117.95721146399656</v>
      </c>
      <c r="BA1063" s="43"/>
      <c r="BC1063" s="2">
        <v>44693</v>
      </c>
      <c r="BD1063" t="str">
        <v>912828YB</v>
      </c>
      <c r="BE1063">
        <v>5.7008999999999999</v>
      </c>
      <c r="BF1063">
        <v>0.51898999999999995</v>
      </c>
      <c r="BG1063">
        <v>0.76739999999999997</v>
      </c>
      <c r="BH1063">
        <v>119.375</v>
      </c>
      <c r="BI1063">
        <f>VLOOKUP(BD1063,工作表1!$K$3:$L$1000,2,FALSE)</f>
        <v>1.625</v>
      </c>
      <c r="BJ1063" t="str">
        <f>VLOOKUP(BD1063,工作表1!$K$3:$M$1000,3,FALSE)</f>
        <v>2029/8/15</v>
      </c>
      <c r="BK1063">
        <f t="shared" si="543"/>
        <v>1.2889999999999999</v>
      </c>
      <c r="BL1063">
        <f t="shared" si="544"/>
        <v>0.33600000000000008</v>
      </c>
      <c r="BM1063" s="43">
        <f t="shared" si="561"/>
        <v>44788</v>
      </c>
      <c r="BN1063" s="43">
        <f t="shared" si="545"/>
        <v>44925</v>
      </c>
      <c r="BO1063" s="45">
        <f t="shared" si="562"/>
        <v>0.39053867403314918</v>
      </c>
      <c r="BP1063" s="45">
        <f t="shared" si="563"/>
        <v>1.4189633315673955</v>
      </c>
      <c r="BQ1063" s="47">
        <f t="shared" si="564"/>
        <v>92.325365210838953</v>
      </c>
      <c r="BR1063" s="47">
        <f t="shared" si="565"/>
        <v>117.65434840869145</v>
      </c>
    </row>
    <row r="1064" spans="6:70" x14ac:dyDescent="0.25">
      <c r="F1064" s="2">
        <v>44715</v>
      </c>
      <c r="G1064">
        <v>1.5175000000000001</v>
      </c>
      <c r="H1064" s="43">
        <v>44747</v>
      </c>
      <c r="I1064">
        <v>2.8525999999999998</v>
      </c>
      <c r="L1064" s="2">
        <v>44693</v>
      </c>
      <c r="M1064" t="str">
        <v>9128286B</v>
      </c>
      <c r="N1064">
        <v>1.1185</v>
      </c>
      <c r="O1064">
        <v>0.55618000000000001</v>
      </c>
      <c r="P1064">
        <v>0.82050000000000001</v>
      </c>
      <c r="Q1064">
        <v>120</v>
      </c>
      <c r="R1064">
        <f>VLOOKUP(M1064,工作表1!$A$3:$B$1000,2,FALSE)</f>
        <v>2.625</v>
      </c>
      <c r="S1064" t="str">
        <f>VLOOKUP(M1064,工作表1!$A$3:$C$1000,3,FALSE)</f>
        <v>2029/2/15</v>
      </c>
      <c r="T1064">
        <f t="shared" si="535"/>
        <v>1.2889999999999999</v>
      </c>
      <c r="U1064">
        <f t="shared" si="534"/>
        <v>1.3360000000000001</v>
      </c>
      <c r="V1064" s="43">
        <f t="shared" si="546"/>
        <v>44788</v>
      </c>
      <c r="W1064" s="43">
        <f t="shared" si="536"/>
        <v>44742</v>
      </c>
      <c r="X1064" s="45">
        <f t="shared" si="547"/>
        <v>0.6308701657458563</v>
      </c>
      <c r="Y1064" s="45">
        <f t="shared" si="548"/>
        <v>0.97607564519791112</v>
      </c>
      <c r="Z1064" s="47">
        <f t="shared" si="549"/>
        <v>98.728453162162452</v>
      </c>
      <c r="AA1064" s="47">
        <f t="shared" si="550"/>
        <v>119.81120478666577</v>
      </c>
      <c r="AB1064" s="45">
        <f t="shared" si="551"/>
        <v>2.8723999999999998</v>
      </c>
      <c r="AC1064" s="2" t="str">
        <f t="shared" si="537"/>
        <v>TY1</v>
      </c>
      <c r="AD1064">
        <f t="shared" si="538"/>
        <v>120</v>
      </c>
      <c r="AE1064">
        <f t="shared" si="539"/>
        <v>119.546875</v>
      </c>
      <c r="AF1064" s="49">
        <f t="shared" si="566"/>
        <v>0.453125</v>
      </c>
      <c r="AG1064" s="3">
        <f t="shared" si="552"/>
        <v>119.81120478666577</v>
      </c>
      <c r="AH1064">
        <f t="shared" si="553"/>
        <v>118.77251842688355</v>
      </c>
      <c r="AI1064" s="51">
        <f t="shared" si="554"/>
        <v>1.0386863597822185</v>
      </c>
      <c r="AJ1064" s="52">
        <f t="shared" si="555"/>
        <v>0.58556135978221846</v>
      </c>
      <c r="AK1064" s="2">
        <v>44693</v>
      </c>
      <c r="AL1064" t="str">
        <v>91282CEM</v>
      </c>
      <c r="AM1064">
        <v>-5.9614000000000003</v>
      </c>
      <c r="AN1064">
        <v>1.2972900000000001</v>
      </c>
      <c r="AO1064">
        <v>0.83379999999999999</v>
      </c>
      <c r="AP1064">
        <v>119.546875</v>
      </c>
      <c r="AQ1064">
        <f>VLOOKUP(AL1064,工作表1!$F$3:$G$1000,2,FALSE)</f>
        <v>2.875</v>
      </c>
      <c r="AR1064" t="str">
        <f>VLOOKUP(AL1064,工作表1!$F$3:$H$1000,3,FALSE)</f>
        <v>2029/4/30</v>
      </c>
      <c r="AS1064">
        <f t="shared" si="540"/>
        <v>1.2889999999999999</v>
      </c>
      <c r="AT1064">
        <f t="shared" si="541"/>
        <v>1.5860000000000001</v>
      </c>
      <c r="AU1064" s="43">
        <f t="shared" si="556"/>
        <v>44865</v>
      </c>
      <c r="AV1064" s="43">
        <f t="shared" si="542"/>
        <v>44834</v>
      </c>
      <c r="AW1064" s="45">
        <f t="shared" si="557"/>
        <v>0.1021174863387978</v>
      </c>
      <c r="AX1064" s="45">
        <f t="shared" si="558"/>
        <v>1.2048572123661949</v>
      </c>
      <c r="AY1064" s="47">
        <f t="shared" si="559"/>
        <v>100.26732479888649</v>
      </c>
      <c r="AZ1064" s="47">
        <f t="shared" si="560"/>
        <v>118.77251842688355</v>
      </c>
      <c r="BA1064" s="43"/>
      <c r="BC1064" s="2">
        <v>44692</v>
      </c>
      <c r="BD1064" t="str">
        <v>912828YB</v>
      </c>
      <c r="BE1064">
        <v>3.8519999999999999</v>
      </c>
      <c r="BF1064">
        <v>0.57110000000000005</v>
      </c>
      <c r="BG1064">
        <v>0.76739999999999997</v>
      </c>
      <c r="BH1064">
        <v>118.59375</v>
      </c>
      <c r="BI1064">
        <f>VLOOKUP(BD1064,工作表1!$K$3:$L$1000,2,FALSE)</f>
        <v>1.625</v>
      </c>
      <c r="BJ1064" t="str">
        <f>VLOOKUP(BD1064,工作表1!$K$3:$M$1000,3,FALSE)</f>
        <v>2029/8/15</v>
      </c>
      <c r="BK1064">
        <f t="shared" si="543"/>
        <v>1.2729999999999999</v>
      </c>
      <c r="BL1064">
        <f t="shared" si="544"/>
        <v>0.35200000000000009</v>
      </c>
      <c r="BM1064" s="43">
        <f t="shared" si="561"/>
        <v>44788</v>
      </c>
      <c r="BN1064" s="43">
        <f t="shared" si="545"/>
        <v>44925</v>
      </c>
      <c r="BO1064" s="45">
        <f t="shared" si="562"/>
        <v>0.3860497237569061</v>
      </c>
      <c r="BP1064" s="45">
        <f t="shared" si="563"/>
        <v>1.4189264360856733</v>
      </c>
      <c r="BQ1064" s="47">
        <f t="shared" si="564"/>
        <v>91.699883664700806</v>
      </c>
      <c r="BR1064" s="47">
        <f t="shared" si="565"/>
        <v>116.81435277455162</v>
      </c>
    </row>
    <row r="1065" spans="6:70" x14ac:dyDescent="0.25">
      <c r="F1065" s="2">
        <v>44714</v>
      </c>
      <c r="G1065">
        <v>1.5038</v>
      </c>
      <c r="H1065" s="43">
        <v>44746</v>
      </c>
      <c r="I1065">
        <v>2.9165000000000001</v>
      </c>
      <c r="L1065" s="2">
        <v>44692</v>
      </c>
      <c r="M1065" t="str">
        <v>9128286B</v>
      </c>
      <c r="N1065">
        <v>1.0262</v>
      </c>
      <c r="O1065">
        <v>0.53644000000000003</v>
      </c>
      <c r="P1065">
        <v>0.82050000000000001</v>
      </c>
      <c r="Q1065">
        <v>119.265625</v>
      </c>
      <c r="R1065">
        <f>VLOOKUP(M1065,工作表1!$A$3:$B$1000,2,FALSE)</f>
        <v>2.625</v>
      </c>
      <c r="S1065" t="str">
        <f>VLOOKUP(M1065,工作表1!$A$3:$C$1000,3,FALSE)</f>
        <v>2029/2/15</v>
      </c>
      <c r="T1065">
        <f t="shared" si="535"/>
        <v>1.2729999999999999</v>
      </c>
      <c r="U1065">
        <f t="shared" si="534"/>
        <v>1.3520000000000001</v>
      </c>
      <c r="V1065" s="43">
        <f t="shared" si="546"/>
        <v>44788</v>
      </c>
      <c r="W1065" s="43">
        <f t="shared" si="536"/>
        <v>44742</v>
      </c>
      <c r="X1065" s="45">
        <f t="shared" si="547"/>
        <v>0.62361878453038677</v>
      </c>
      <c r="Y1065" s="45">
        <f t="shared" si="548"/>
        <v>0.97601604480435933</v>
      </c>
      <c r="Z1065" s="47">
        <f t="shared" si="549"/>
        <v>98.134790461278214</v>
      </c>
      <c r="AA1065" s="47">
        <f t="shared" si="550"/>
        <v>119.07426332286117</v>
      </c>
      <c r="AB1065" s="45">
        <f t="shared" si="551"/>
        <v>2.9422999999999999</v>
      </c>
      <c r="AC1065" s="2" t="str">
        <f t="shared" si="537"/>
        <v>TY1</v>
      </c>
      <c r="AD1065">
        <f t="shared" si="538"/>
        <v>119.265625</v>
      </c>
      <c r="AE1065">
        <f t="shared" si="539"/>
        <v>118.765625</v>
      </c>
      <c r="AF1065" s="49">
        <f t="shared" si="566"/>
        <v>0.5</v>
      </c>
      <c r="AG1065" s="3">
        <f t="shared" si="552"/>
        <v>119.07426332286117</v>
      </c>
      <c r="AH1065">
        <f t="shared" si="553"/>
        <v>118.00538386495408</v>
      </c>
      <c r="AI1065" s="51">
        <f t="shared" si="554"/>
        <v>1.0688794579070873</v>
      </c>
      <c r="AJ1065" s="52">
        <f t="shared" si="555"/>
        <v>0.56887945790708727</v>
      </c>
      <c r="AK1065" s="2">
        <v>44692</v>
      </c>
      <c r="AL1065" t="str">
        <v>91282CEM</v>
      </c>
      <c r="AM1065">
        <v>-5.9184999999999999</v>
      </c>
      <c r="AN1065">
        <v>1.24848</v>
      </c>
      <c r="AO1065">
        <v>0.83379999999999999</v>
      </c>
      <c r="AP1065">
        <v>118.765625</v>
      </c>
      <c r="AQ1065">
        <f>VLOOKUP(AL1065,工作表1!$F$3:$G$1000,2,FALSE)</f>
        <v>2.875</v>
      </c>
      <c r="AR1065" t="str">
        <f>VLOOKUP(AL1065,工作表1!$F$3:$H$1000,3,FALSE)</f>
        <v>2029/4/30</v>
      </c>
      <c r="AS1065">
        <f t="shared" si="540"/>
        <v>1.2729999999999999</v>
      </c>
      <c r="AT1065">
        <f t="shared" si="541"/>
        <v>1.6020000000000001</v>
      </c>
      <c r="AU1065" s="43">
        <f t="shared" si="556"/>
        <v>44865</v>
      </c>
      <c r="AV1065" s="43">
        <f t="shared" si="542"/>
        <v>44834</v>
      </c>
      <c r="AW1065" s="45">
        <f t="shared" si="557"/>
        <v>9.4262295081967221E-2</v>
      </c>
      <c r="AX1065" s="45">
        <f t="shared" si="558"/>
        <v>1.2048787334381317</v>
      </c>
      <c r="AY1065" s="47">
        <f t="shared" si="559"/>
        <v>99.642774660206015</v>
      </c>
      <c r="AZ1065" s="47">
        <f t="shared" si="560"/>
        <v>118.00538386495408</v>
      </c>
      <c r="BA1065" s="43"/>
      <c r="BC1065" s="2">
        <v>44691</v>
      </c>
      <c r="BD1065" t="str">
        <v>912828YB</v>
      </c>
      <c r="BE1065">
        <v>2.9615999999999998</v>
      </c>
      <c r="BF1065">
        <v>0.62317999999999996</v>
      </c>
      <c r="BG1065">
        <v>0.76739999999999997</v>
      </c>
      <c r="BH1065">
        <v>118.078125</v>
      </c>
      <c r="BI1065">
        <f>VLOOKUP(BD1065,工作表1!$K$3:$L$1000,2,FALSE)</f>
        <v>1.625</v>
      </c>
      <c r="BJ1065" t="str">
        <f>VLOOKUP(BD1065,工作表1!$K$3:$M$1000,3,FALSE)</f>
        <v>2029/8/15</v>
      </c>
      <c r="BK1065">
        <f t="shared" si="543"/>
        <v>1.2477499999999999</v>
      </c>
      <c r="BL1065">
        <f t="shared" si="544"/>
        <v>0.37725000000000009</v>
      </c>
      <c r="BM1065" s="43">
        <f t="shared" si="561"/>
        <v>44788</v>
      </c>
      <c r="BN1065" s="43">
        <f t="shared" si="545"/>
        <v>44925</v>
      </c>
      <c r="BO1065" s="45">
        <f t="shared" si="562"/>
        <v>0.38156077348066297</v>
      </c>
      <c r="BP1065" s="45">
        <f t="shared" si="563"/>
        <v>1.4188895406039508</v>
      </c>
      <c r="BQ1065" s="47">
        <f t="shared" si="564"/>
        <v>91.277614150793099</v>
      </c>
      <c r="BR1065" s="47">
        <f t="shared" si="565"/>
        <v>116.23124577448267</v>
      </c>
    </row>
    <row r="1066" spans="6:70" x14ac:dyDescent="0.25">
      <c r="F1066" s="2">
        <v>44713</v>
      </c>
      <c r="G1066">
        <v>1.4864999999999999</v>
      </c>
      <c r="H1066" s="43">
        <v>44743</v>
      </c>
      <c r="I1066">
        <v>2.9165000000000001</v>
      </c>
      <c r="L1066" s="2">
        <v>44691</v>
      </c>
      <c r="M1066" t="str">
        <v>9128286B</v>
      </c>
      <c r="N1066">
        <v>1.0860000000000001</v>
      </c>
      <c r="O1066">
        <v>0.53159000000000001</v>
      </c>
      <c r="P1066">
        <v>0.82050000000000001</v>
      </c>
      <c r="Q1066">
        <v>118.78125</v>
      </c>
      <c r="R1066">
        <f>VLOOKUP(M1066,工作表1!$A$3:$B$1000,2,FALSE)</f>
        <v>2.625</v>
      </c>
      <c r="S1066" t="str">
        <f>VLOOKUP(M1066,工作表1!$A$3:$C$1000,3,FALSE)</f>
        <v>2029/2/15</v>
      </c>
      <c r="T1066">
        <f t="shared" si="535"/>
        <v>1.2477499999999999</v>
      </c>
      <c r="U1066">
        <f t="shared" si="534"/>
        <v>1.3772500000000001</v>
      </c>
      <c r="V1066" s="43">
        <f t="shared" si="546"/>
        <v>44788</v>
      </c>
      <c r="W1066" s="43">
        <f t="shared" si="536"/>
        <v>44742</v>
      </c>
      <c r="X1066" s="45">
        <f t="shared" si="547"/>
        <v>0.61636740331491713</v>
      </c>
      <c r="Y1066" s="45">
        <f t="shared" si="548"/>
        <v>0.97595644441080753</v>
      </c>
      <c r="Z1066" s="47">
        <f t="shared" si="549"/>
        <v>97.744078379222998</v>
      </c>
      <c r="AA1066" s="47">
        <f t="shared" si="550"/>
        <v>118.58299767589742</v>
      </c>
      <c r="AB1066" s="45">
        <f t="shared" si="551"/>
        <v>2.9923999999999999</v>
      </c>
      <c r="AC1066" s="2" t="str">
        <f t="shared" si="537"/>
        <v>TY1</v>
      </c>
      <c r="AD1066">
        <f t="shared" si="538"/>
        <v>118.78125</v>
      </c>
      <c r="AE1066">
        <f t="shared" si="539"/>
        <v>118.25</v>
      </c>
      <c r="AF1066" s="49">
        <f t="shared" si="566"/>
        <v>0.53125</v>
      </c>
      <c r="AG1066" s="3">
        <f t="shared" si="552"/>
        <v>118.58299767589742</v>
      </c>
      <c r="AH1066">
        <f t="shared" si="553"/>
        <v>117.51495271364563</v>
      </c>
      <c r="AI1066" s="51">
        <f t="shared" si="554"/>
        <v>1.0680449622517898</v>
      </c>
      <c r="AJ1066" s="52">
        <f t="shared" si="555"/>
        <v>0.5367949622517898</v>
      </c>
      <c r="AK1066" s="2">
        <v>44691</v>
      </c>
      <c r="AL1066" t="str">
        <v>91282CEM</v>
      </c>
      <c r="AM1066">
        <v>-4.8192000000000004</v>
      </c>
      <c r="AN1066">
        <v>1.1643600000000001</v>
      </c>
      <c r="AO1066">
        <v>0.83379999999999999</v>
      </c>
      <c r="AP1066">
        <v>118.25</v>
      </c>
      <c r="AQ1066">
        <f>VLOOKUP(AL1066,工作表1!$F$3:$G$1000,2,FALSE)</f>
        <v>2.875</v>
      </c>
      <c r="AR1066" t="str">
        <f>VLOOKUP(AL1066,工作表1!$F$3:$H$1000,3,FALSE)</f>
        <v>2029/4/30</v>
      </c>
      <c r="AS1066">
        <f t="shared" si="540"/>
        <v>1.2477499999999999</v>
      </c>
      <c r="AT1066">
        <f t="shared" si="541"/>
        <v>1.6272500000000001</v>
      </c>
      <c r="AU1066" s="43">
        <f t="shared" si="556"/>
        <v>44865</v>
      </c>
      <c r="AV1066" s="43">
        <f t="shared" si="542"/>
        <v>44834</v>
      </c>
      <c r="AW1066" s="45">
        <f t="shared" si="557"/>
        <v>8.6407103825136611E-2</v>
      </c>
      <c r="AX1066" s="45">
        <f t="shared" si="558"/>
        <v>1.2049002545100682</v>
      </c>
      <c r="AY1066" s="47">
        <f t="shared" si="559"/>
        <v>99.252677325301349</v>
      </c>
      <c r="AZ1066" s="47">
        <f t="shared" si="560"/>
        <v>117.51495271364563</v>
      </c>
      <c r="BA1066" s="43"/>
      <c r="BC1066" s="2">
        <v>44690</v>
      </c>
      <c r="BD1066" t="str">
        <v>912828YB</v>
      </c>
      <c r="BE1066">
        <v>3.2025999999999999</v>
      </c>
      <c r="BF1066">
        <v>0.60521000000000003</v>
      </c>
      <c r="BG1066">
        <v>0.76739999999999997</v>
      </c>
      <c r="BH1066">
        <v>117.40625</v>
      </c>
      <c r="BI1066">
        <f>VLOOKUP(BD1066,工作表1!$K$3:$L$1000,2,FALSE)</f>
        <v>1.625</v>
      </c>
      <c r="BJ1066" t="str">
        <f>VLOOKUP(BD1066,工作表1!$K$3:$M$1000,3,FALSE)</f>
        <v>2029/8/15</v>
      </c>
      <c r="BK1066">
        <f t="shared" si="543"/>
        <v>1.226</v>
      </c>
      <c r="BL1066">
        <f t="shared" si="544"/>
        <v>0.39900000000000002</v>
      </c>
      <c r="BM1066" s="43">
        <f t="shared" si="561"/>
        <v>44788</v>
      </c>
      <c r="BN1066" s="43">
        <f t="shared" si="545"/>
        <v>44925</v>
      </c>
      <c r="BO1066" s="45">
        <f t="shared" si="562"/>
        <v>0.3770718232044199</v>
      </c>
      <c r="BP1066" s="45">
        <f t="shared" si="563"/>
        <v>1.4188526451222281</v>
      </c>
      <c r="BQ1066" s="47">
        <f t="shared" si="564"/>
        <v>90.774629039439446</v>
      </c>
      <c r="BR1066" s="47">
        <f t="shared" si="565"/>
        <v>115.54573992736691</v>
      </c>
    </row>
    <row r="1067" spans="6:70" x14ac:dyDescent="0.25">
      <c r="F1067" s="2">
        <v>44712</v>
      </c>
      <c r="G1067">
        <v>1.4552</v>
      </c>
      <c r="H1067" s="43">
        <v>44742</v>
      </c>
      <c r="I1067">
        <v>3.0676000000000001</v>
      </c>
      <c r="L1067" s="2">
        <v>44690</v>
      </c>
      <c r="M1067" t="str">
        <v>9128286B</v>
      </c>
      <c r="N1067">
        <v>0.97360000000000002</v>
      </c>
      <c r="O1067">
        <v>0.55557999999999996</v>
      </c>
      <c r="P1067">
        <v>0.82050000000000001</v>
      </c>
      <c r="Q1067">
        <v>118.1875</v>
      </c>
      <c r="R1067">
        <f>VLOOKUP(M1067,工作表1!$A$3:$B$1000,2,FALSE)</f>
        <v>2.625</v>
      </c>
      <c r="S1067" t="str">
        <f>VLOOKUP(M1067,工作表1!$A$3:$C$1000,3,FALSE)</f>
        <v>2029/2/15</v>
      </c>
      <c r="T1067">
        <f t="shared" si="535"/>
        <v>1.226</v>
      </c>
      <c r="U1067">
        <f t="shared" si="534"/>
        <v>1.399</v>
      </c>
      <c r="V1067" s="43">
        <f t="shared" si="546"/>
        <v>44788</v>
      </c>
      <c r="W1067" s="43">
        <f t="shared" si="536"/>
        <v>44742</v>
      </c>
      <c r="X1067" s="45">
        <f t="shared" si="547"/>
        <v>0.60911602209944748</v>
      </c>
      <c r="Y1067" s="45">
        <f t="shared" si="548"/>
        <v>0.97589684401725574</v>
      </c>
      <c r="Z1067" s="47">
        <f t="shared" si="549"/>
        <v>97.256555917726203</v>
      </c>
      <c r="AA1067" s="47">
        <f t="shared" si="550"/>
        <v>117.97417587550768</v>
      </c>
      <c r="AB1067" s="45">
        <f t="shared" si="551"/>
        <v>3.0350999999999999</v>
      </c>
      <c r="AC1067" s="2" t="str">
        <f t="shared" si="537"/>
        <v>TY1</v>
      </c>
      <c r="AD1067">
        <f t="shared" si="538"/>
        <v>118.1875</v>
      </c>
      <c r="AE1067">
        <f t="shared" si="539"/>
        <v>117.578125</v>
      </c>
      <c r="AF1067" s="49">
        <f t="shared" si="566"/>
        <v>0.609375</v>
      </c>
      <c r="AG1067" s="3">
        <f t="shared" si="552"/>
        <v>117.97417587550768</v>
      </c>
      <c r="AH1067">
        <f t="shared" si="553"/>
        <v>116.90776741769217</v>
      </c>
      <c r="AI1067" s="51">
        <f t="shared" si="554"/>
        <v>1.0664084578155126</v>
      </c>
      <c r="AJ1067" s="52">
        <f t="shared" si="555"/>
        <v>0.45703345781551263</v>
      </c>
      <c r="AK1067" s="2">
        <v>44690</v>
      </c>
      <c r="AL1067" t="str">
        <v>91282CEM</v>
      </c>
      <c r="AM1067">
        <v>-2.6844999999999999</v>
      </c>
      <c r="AN1067">
        <v>0.98865999999999998</v>
      </c>
      <c r="AO1067">
        <v>0.83379999999999999</v>
      </c>
      <c r="AP1067">
        <v>117.578125</v>
      </c>
      <c r="AQ1067">
        <f>VLOOKUP(AL1067,工作表1!$F$3:$G$1000,2,FALSE)</f>
        <v>2.875</v>
      </c>
      <c r="AR1067" t="str">
        <f>VLOOKUP(AL1067,工作表1!$F$3:$H$1000,3,FALSE)</f>
        <v>2029/4/30</v>
      </c>
      <c r="AS1067">
        <f t="shared" si="540"/>
        <v>1.226</v>
      </c>
      <c r="AT1067">
        <f t="shared" si="541"/>
        <v>1.649</v>
      </c>
      <c r="AU1067" s="43">
        <f t="shared" si="556"/>
        <v>44865</v>
      </c>
      <c r="AV1067" s="43">
        <f t="shared" si="542"/>
        <v>44834</v>
      </c>
      <c r="AW1067" s="45">
        <f t="shared" si="557"/>
        <v>7.8551912568306015E-2</v>
      </c>
      <c r="AX1067" s="45">
        <f t="shared" si="558"/>
        <v>1.2049217755820048</v>
      </c>
      <c r="AY1067" s="47">
        <f t="shared" si="559"/>
        <v>98.763980384591662</v>
      </c>
      <c r="AZ1067" s="47">
        <f t="shared" si="560"/>
        <v>116.90776741769217</v>
      </c>
      <c r="BA1067" s="43"/>
      <c r="BC1067" s="2">
        <v>44687</v>
      </c>
      <c r="BD1067" t="str">
        <v>912828YB</v>
      </c>
      <c r="BE1067">
        <v>3.331</v>
      </c>
      <c r="BF1067">
        <v>0.61353999999999997</v>
      </c>
      <c r="BG1067">
        <v>0.76739999999999997</v>
      </c>
      <c r="BH1067">
        <v>117</v>
      </c>
      <c r="BI1067">
        <f>VLOOKUP(BD1067,工作表1!$K$3:$L$1000,2,FALSE)</f>
        <v>1.625</v>
      </c>
      <c r="BJ1067" t="str">
        <f>VLOOKUP(BD1067,工作表1!$K$3:$M$1000,3,FALSE)</f>
        <v>2029/8/15</v>
      </c>
      <c r="BK1067">
        <f t="shared" si="543"/>
        <v>1.2330000000000001</v>
      </c>
      <c r="BL1067">
        <f t="shared" si="544"/>
        <v>0.3919999999999999</v>
      </c>
      <c r="BM1067" s="43">
        <f t="shared" si="561"/>
        <v>44788</v>
      </c>
      <c r="BN1067" s="43">
        <f t="shared" si="545"/>
        <v>44925</v>
      </c>
      <c r="BO1067" s="45">
        <f t="shared" si="562"/>
        <v>0.37258287292817677</v>
      </c>
      <c r="BP1067" s="45">
        <f t="shared" si="563"/>
        <v>1.4188157496405056</v>
      </c>
      <c r="BQ1067" s="47">
        <f t="shared" si="564"/>
        <v>90.462043108227576</v>
      </c>
      <c r="BR1067" s="47">
        <f t="shared" si="565"/>
        <v>115.13264183099334</v>
      </c>
    </row>
    <row r="1068" spans="6:70" x14ac:dyDescent="0.25">
      <c r="F1068" s="2">
        <v>44708</v>
      </c>
      <c r="G1068">
        <v>1.4339999999999999</v>
      </c>
      <c r="H1068" s="43">
        <v>44741</v>
      </c>
      <c r="I1068">
        <v>3.1573000000000002</v>
      </c>
      <c r="L1068" s="2">
        <v>44687</v>
      </c>
      <c r="M1068" t="str">
        <v>9128286B</v>
      </c>
      <c r="N1068">
        <v>1.1207</v>
      </c>
      <c r="O1068">
        <v>0.54146000000000005</v>
      </c>
      <c r="P1068">
        <v>0.82050000000000001</v>
      </c>
      <c r="Q1068">
        <v>117.796875</v>
      </c>
      <c r="R1068">
        <f>VLOOKUP(M1068,工作表1!$A$3:$B$1000,2,FALSE)</f>
        <v>2.625</v>
      </c>
      <c r="S1068" t="str">
        <f>VLOOKUP(M1068,工作表1!$A$3:$C$1000,3,FALSE)</f>
        <v>2029/2/15</v>
      </c>
      <c r="T1068">
        <f t="shared" si="535"/>
        <v>1.2330000000000001</v>
      </c>
      <c r="U1068">
        <f t="shared" si="534"/>
        <v>1.3919999999999999</v>
      </c>
      <c r="V1068" s="43">
        <f t="shared" si="546"/>
        <v>44788</v>
      </c>
      <c r="W1068" s="43">
        <f t="shared" si="536"/>
        <v>44742</v>
      </c>
      <c r="X1068" s="45">
        <f t="shared" si="547"/>
        <v>0.60186464088397784</v>
      </c>
      <c r="Y1068" s="45">
        <f t="shared" si="548"/>
        <v>0.97583724362370394</v>
      </c>
      <c r="Z1068" s="47">
        <f t="shared" si="549"/>
        <v>96.944148351492174</v>
      </c>
      <c r="AA1068" s="47">
        <f t="shared" si="550"/>
        <v>117.5836926975521</v>
      </c>
      <c r="AB1068" s="45">
        <f t="shared" si="551"/>
        <v>3.1461999999999999</v>
      </c>
      <c r="AC1068" s="2" t="str">
        <f t="shared" si="537"/>
        <v>TY1</v>
      </c>
      <c r="AD1068">
        <f t="shared" si="538"/>
        <v>117.796875</v>
      </c>
      <c r="AE1068">
        <f t="shared" si="539"/>
        <v>117.171875</v>
      </c>
      <c r="AF1068" s="49">
        <f t="shared" si="566"/>
        <v>0.625</v>
      </c>
      <c r="AG1068" s="3">
        <f t="shared" si="552"/>
        <v>117.5836926975521</v>
      </c>
      <c r="AH1068">
        <f t="shared" si="553"/>
        <v>116.50701068705287</v>
      </c>
      <c r="AI1068" s="51">
        <f t="shared" si="554"/>
        <v>1.0766820104992263</v>
      </c>
      <c r="AJ1068" s="52">
        <f t="shared" si="555"/>
        <v>0.45168201049922629</v>
      </c>
      <c r="AK1068" s="2">
        <v>44687</v>
      </c>
      <c r="AL1068" t="str">
        <v>91282CEM</v>
      </c>
      <c r="AM1068">
        <v>-2.3727</v>
      </c>
      <c r="AN1068">
        <v>0.97816999999999998</v>
      </c>
      <c r="AO1068">
        <v>0.83379999999999999</v>
      </c>
      <c r="AP1068">
        <v>117.171875</v>
      </c>
      <c r="AQ1068">
        <f>VLOOKUP(AL1068,工作表1!$F$3:$G$1000,2,FALSE)</f>
        <v>2.875</v>
      </c>
      <c r="AR1068" t="str">
        <f>VLOOKUP(AL1068,工作表1!$F$3:$H$1000,3,FALSE)</f>
        <v>2029/4/30</v>
      </c>
      <c r="AS1068">
        <f t="shared" si="540"/>
        <v>1.2330000000000001</v>
      </c>
      <c r="AT1068">
        <f t="shared" si="541"/>
        <v>1.6419999999999999</v>
      </c>
      <c r="AU1068" s="43">
        <f t="shared" si="556"/>
        <v>44865</v>
      </c>
      <c r="AV1068" s="43">
        <f t="shared" si="542"/>
        <v>44834</v>
      </c>
      <c r="AW1068" s="45">
        <f t="shared" si="557"/>
        <v>7.0696721311475405E-2</v>
      </c>
      <c r="AX1068" s="45">
        <f t="shared" si="558"/>
        <v>1.2049432966539411</v>
      </c>
      <c r="AY1068" s="47">
        <f t="shared" si="559"/>
        <v>98.43602441497427</v>
      </c>
      <c r="AZ1068" s="47">
        <f t="shared" si="560"/>
        <v>116.50701068705287</v>
      </c>
      <c r="BA1068" s="43"/>
      <c r="BC1068" s="2">
        <v>44686</v>
      </c>
      <c r="BD1068" t="str">
        <v>912828YB</v>
      </c>
      <c r="BE1068">
        <v>4.0320999999999998</v>
      </c>
      <c r="BF1068">
        <v>0.60965999999999998</v>
      </c>
      <c r="BG1068">
        <v>0.76739999999999997</v>
      </c>
      <c r="BH1068">
        <v>117.3125</v>
      </c>
      <c r="BI1068">
        <f>VLOOKUP(BD1068,工作表1!$K$3:$L$1000,2,FALSE)</f>
        <v>1.625</v>
      </c>
      <c r="BJ1068" t="str">
        <f>VLOOKUP(BD1068,工作表1!$K$3:$M$1000,3,FALSE)</f>
        <v>2029/8/15</v>
      </c>
      <c r="BK1068">
        <f t="shared" si="543"/>
        <v>1.22085</v>
      </c>
      <c r="BL1068">
        <f t="shared" si="544"/>
        <v>0.40415000000000001</v>
      </c>
      <c r="BM1068" s="43">
        <f t="shared" si="561"/>
        <v>44788</v>
      </c>
      <c r="BN1068" s="43">
        <f t="shared" si="545"/>
        <v>44925</v>
      </c>
      <c r="BO1068" s="45">
        <f t="shared" si="562"/>
        <v>0.35911602209944748</v>
      </c>
      <c r="BP1068" s="45">
        <f t="shared" si="563"/>
        <v>1.418705063195338</v>
      </c>
      <c r="BQ1068" s="47">
        <f t="shared" si="564"/>
        <v>90.715039742406617</v>
      </c>
      <c r="BR1068" s="47">
        <f t="shared" si="565"/>
        <v>115.41676678583232</v>
      </c>
    </row>
    <row r="1069" spans="6:70" x14ac:dyDescent="0.25">
      <c r="F1069" s="2">
        <v>44707</v>
      </c>
      <c r="G1069">
        <v>1.4330000000000001</v>
      </c>
      <c r="H1069" s="43">
        <v>44740</v>
      </c>
      <c r="I1069">
        <v>3.2448000000000001</v>
      </c>
      <c r="L1069" s="2">
        <v>44686</v>
      </c>
      <c r="M1069" t="str">
        <v>9128286B</v>
      </c>
      <c r="N1069">
        <v>1.3080000000000001</v>
      </c>
      <c r="O1069">
        <v>0.54635</v>
      </c>
      <c r="P1069">
        <v>0.82050000000000001</v>
      </c>
      <c r="Q1069">
        <v>118.0625</v>
      </c>
      <c r="R1069">
        <f>VLOOKUP(M1069,工作表1!$A$3:$B$1000,2,FALSE)</f>
        <v>2.625</v>
      </c>
      <c r="S1069" t="str">
        <f>VLOOKUP(M1069,工作表1!$A$3:$C$1000,3,FALSE)</f>
        <v>2029/2/15</v>
      </c>
      <c r="T1069">
        <f t="shared" si="535"/>
        <v>1.22085</v>
      </c>
      <c r="U1069">
        <f t="shared" si="534"/>
        <v>1.40415</v>
      </c>
      <c r="V1069" s="43">
        <f t="shared" si="546"/>
        <v>44788</v>
      </c>
      <c r="W1069" s="43">
        <f t="shared" si="536"/>
        <v>44742</v>
      </c>
      <c r="X1069" s="45">
        <f t="shared" si="547"/>
        <v>0.58011049723756902</v>
      </c>
      <c r="Y1069" s="45">
        <f t="shared" si="548"/>
        <v>0.97565844244304845</v>
      </c>
      <c r="Z1069" s="47">
        <f t="shared" si="549"/>
        <v>97.181260314046142</v>
      </c>
      <c r="AA1069" s="47">
        <f t="shared" si="550"/>
        <v>117.83759771731852</v>
      </c>
      <c r="AB1069" s="45">
        <f t="shared" si="551"/>
        <v>3.0600999999999998</v>
      </c>
      <c r="AC1069" s="2" t="str">
        <f t="shared" si="537"/>
        <v>TY1</v>
      </c>
      <c r="AD1069">
        <f t="shared" si="538"/>
        <v>118.0625</v>
      </c>
      <c r="AE1069">
        <f t="shared" si="539"/>
        <v>117.453125</v>
      </c>
      <c r="AF1069" s="49">
        <f t="shared" si="566"/>
        <v>0.609375</v>
      </c>
      <c r="AG1069" s="3">
        <f t="shared" si="552"/>
        <v>117.83759771731852</v>
      </c>
      <c r="AH1069">
        <f t="shared" si="553"/>
        <v>116.75628883387806</v>
      </c>
      <c r="AI1069" s="51">
        <f t="shared" si="554"/>
        <v>1.0813088834404567</v>
      </c>
      <c r="AJ1069" s="52">
        <f t="shared" si="555"/>
        <v>0.47193388344045673</v>
      </c>
      <c r="AK1069" s="2">
        <v>44686</v>
      </c>
      <c r="AL1069" t="str">
        <v>91282CEM</v>
      </c>
      <c r="AM1069">
        <v>-2.5091000000000001</v>
      </c>
      <c r="AN1069">
        <v>1.01451</v>
      </c>
      <c r="AO1069">
        <v>0.83379999999999999</v>
      </c>
      <c r="AP1069">
        <v>117.453125</v>
      </c>
      <c r="AQ1069">
        <f>VLOOKUP(AL1069,工作表1!$F$3:$G$1000,2,FALSE)</f>
        <v>2.875</v>
      </c>
      <c r="AR1069" t="str">
        <f>VLOOKUP(AL1069,工作表1!$F$3:$H$1000,3,FALSE)</f>
        <v>2029/4/30</v>
      </c>
      <c r="AS1069">
        <f t="shared" si="540"/>
        <v>1.22085</v>
      </c>
      <c r="AT1069">
        <f t="shared" si="541"/>
        <v>1.65415</v>
      </c>
      <c r="AU1069" s="43">
        <f t="shared" si="556"/>
        <v>44865</v>
      </c>
      <c r="AV1069" s="43">
        <f t="shared" si="542"/>
        <v>44834</v>
      </c>
      <c r="AW1069" s="45">
        <f t="shared" si="557"/>
        <v>4.713114754098361E-2</v>
      </c>
      <c r="AX1069" s="45">
        <f t="shared" si="558"/>
        <v>1.2050078598697509</v>
      </c>
      <c r="AY1069" s="47">
        <f t="shared" si="559"/>
        <v>98.675760427632724</v>
      </c>
      <c r="AZ1069" s="47">
        <f t="shared" si="560"/>
        <v>116.75628883387806</v>
      </c>
      <c r="BA1069" s="43"/>
      <c r="BC1069" s="2">
        <v>44685</v>
      </c>
      <c r="BD1069" t="str">
        <v>912828YB</v>
      </c>
      <c r="BE1069">
        <v>1.3808</v>
      </c>
      <c r="BF1069">
        <v>0.75497999999999998</v>
      </c>
      <c r="BG1069">
        <v>0.76739999999999997</v>
      </c>
      <c r="BH1069">
        <v>118.609375</v>
      </c>
      <c r="BI1069">
        <f>VLOOKUP(BD1069,工作表1!$K$3:$L$1000,2,FALSE)</f>
        <v>1.625</v>
      </c>
      <c r="BJ1069" t="str">
        <f>VLOOKUP(BD1069,工作表1!$K$3:$M$1000,3,FALSE)</f>
        <v>2029/8/15</v>
      </c>
      <c r="BK1069">
        <f t="shared" si="543"/>
        <v>1.1978500000000001</v>
      </c>
      <c r="BL1069">
        <f t="shared" si="544"/>
        <v>0.42714999999999992</v>
      </c>
      <c r="BM1069" s="43">
        <f t="shared" si="561"/>
        <v>44788</v>
      </c>
      <c r="BN1069" s="43">
        <f t="shared" si="545"/>
        <v>44925</v>
      </c>
      <c r="BO1069" s="45">
        <f t="shared" si="562"/>
        <v>0.35462707182320441</v>
      </c>
      <c r="BP1069" s="45">
        <f t="shared" si="563"/>
        <v>1.4186681677136153</v>
      </c>
      <c r="BQ1069" s="47">
        <f t="shared" si="564"/>
        <v>91.620019816535589</v>
      </c>
      <c r="BR1069" s="47">
        <f t="shared" si="565"/>
        <v>116.56440990772353</v>
      </c>
    </row>
    <row r="1070" spans="6:70" x14ac:dyDescent="0.25">
      <c r="F1070" s="2">
        <v>44706</v>
      </c>
      <c r="G1070">
        <v>1.40425</v>
      </c>
      <c r="H1070" s="43">
        <v>44739</v>
      </c>
      <c r="I1070">
        <v>3.2679</v>
      </c>
      <c r="L1070" s="2">
        <v>44685</v>
      </c>
      <c r="M1070" t="str">
        <v>9128286B</v>
      </c>
      <c r="N1070">
        <v>0.99399999999999999</v>
      </c>
      <c r="O1070">
        <v>0.62356999999999996</v>
      </c>
      <c r="P1070">
        <v>0.82050000000000001</v>
      </c>
      <c r="Q1070">
        <v>119.15625</v>
      </c>
      <c r="R1070">
        <f>VLOOKUP(M1070,工作表1!$A$3:$B$1000,2,FALSE)</f>
        <v>2.625</v>
      </c>
      <c r="S1070" t="str">
        <f>VLOOKUP(M1070,工作表1!$A$3:$C$1000,3,FALSE)</f>
        <v>2029/2/15</v>
      </c>
      <c r="T1070">
        <f t="shared" si="535"/>
        <v>1.1978500000000001</v>
      </c>
      <c r="U1070">
        <f t="shared" si="534"/>
        <v>1.4271499999999999</v>
      </c>
      <c r="V1070" s="43">
        <f t="shared" si="546"/>
        <v>44788</v>
      </c>
      <c r="W1070" s="43">
        <f t="shared" si="536"/>
        <v>44742</v>
      </c>
      <c r="X1070" s="45">
        <f t="shared" si="547"/>
        <v>0.57285911602209949</v>
      </c>
      <c r="Y1070" s="45">
        <f t="shared" si="548"/>
        <v>0.97559884204949676</v>
      </c>
      <c r="Z1070" s="47">
        <f t="shared" si="549"/>
        <v>98.071340887133886</v>
      </c>
      <c r="AA1070" s="47">
        <f t="shared" si="550"/>
        <v>118.90705962757416</v>
      </c>
      <c r="AB1070" s="45">
        <f t="shared" si="551"/>
        <v>2.9622000000000002</v>
      </c>
      <c r="AC1070" s="2" t="str">
        <f t="shared" si="537"/>
        <v>TY1</v>
      </c>
      <c r="AD1070">
        <f t="shared" si="538"/>
        <v>119.15625</v>
      </c>
      <c r="AE1070">
        <f t="shared" si="539"/>
        <v>118.609375</v>
      </c>
      <c r="AF1070" s="49">
        <f t="shared" si="566"/>
        <v>0.546875</v>
      </c>
      <c r="AG1070" s="3">
        <f t="shared" si="552"/>
        <v>118.90705962757416</v>
      </c>
      <c r="AH1070">
        <f t="shared" si="553"/>
        <v>117.87701451964644</v>
      </c>
      <c r="AI1070" s="51">
        <f t="shared" si="554"/>
        <v>1.0300451079277195</v>
      </c>
      <c r="AJ1070" s="52">
        <f t="shared" si="555"/>
        <v>0.48317010792771953</v>
      </c>
      <c r="AK1070" s="2">
        <v>44685</v>
      </c>
      <c r="AL1070" t="str">
        <v>91282CEM</v>
      </c>
      <c r="AM1070">
        <v>-2.8586</v>
      </c>
      <c r="AN1070">
        <v>1.0440199999999999</v>
      </c>
      <c r="AO1070">
        <v>0.83379999999999999</v>
      </c>
      <c r="AP1070">
        <v>118.609375</v>
      </c>
      <c r="AQ1070">
        <f>VLOOKUP(AL1070,工作表1!$F$3:$G$1000,2,FALSE)</f>
        <v>2.875</v>
      </c>
      <c r="AR1070" t="str">
        <f>VLOOKUP(AL1070,工作表1!$F$3:$H$1000,3,FALSE)</f>
        <v>2029/4/30</v>
      </c>
      <c r="AS1070">
        <f t="shared" si="540"/>
        <v>1.1978500000000001</v>
      </c>
      <c r="AT1070">
        <f t="shared" si="541"/>
        <v>1.6771499999999999</v>
      </c>
      <c r="AU1070" s="43">
        <f t="shared" si="556"/>
        <v>44865</v>
      </c>
      <c r="AV1070" s="43">
        <f t="shared" si="542"/>
        <v>44834</v>
      </c>
      <c r="AW1070" s="45">
        <f t="shared" si="557"/>
        <v>3.9275956284153007E-2</v>
      </c>
      <c r="AX1070" s="45">
        <f t="shared" si="558"/>
        <v>1.2050293809416872</v>
      </c>
      <c r="AY1070" s="47">
        <f t="shared" si="559"/>
        <v>99.628686357927165</v>
      </c>
      <c r="AZ1070" s="47">
        <f t="shared" si="560"/>
        <v>117.87701451964644</v>
      </c>
      <c r="BA1070" s="43"/>
      <c r="BC1070" s="2">
        <v>44684</v>
      </c>
      <c r="BD1070" t="str">
        <v>912828YB</v>
      </c>
      <c r="BE1070">
        <v>-0.73799999999999999</v>
      </c>
      <c r="BF1070">
        <v>0.87600999999999996</v>
      </c>
      <c r="BG1070">
        <v>0.76739999999999997</v>
      </c>
      <c r="BH1070">
        <v>118.046875</v>
      </c>
      <c r="BI1070">
        <f>VLOOKUP(BD1070,工作表1!$K$3:$L$1000,2,FALSE)</f>
        <v>1.625</v>
      </c>
      <c r="BJ1070" t="str">
        <f>VLOOKUP(BD1070,工作表1!$K$3:$M$1000,3,FALSE)</f>
        <v>2029/8/15</v>
      </c>
      <c r="BK1070">
        <f t="shared" si="543"/>
        <v>1.2090000000000001</v>
      </c>
      <c r="BL1070">
        <f t="shared" si="544"/>
        <v>0.41599999999999993</v>
      </c>
      <c r="BM1070" s="43">
        <f t="shared" si="561"/>
        <v>44788</v>
      </c>
      <c r="BN1070" s="43">
        <f t="shared" si="545"/>
        <v>44925</v>
      </c>
      <c r="BO1070" s="45">
        <f t="shared" si="562"/>
        <v>0.35013812154696133</v>
      </c>
      <c r="BP1070" s="45">
        <f t="shared" si="563"/>
        <v>1.4186312722318926</v>
      </c>
      <c r="BQ1070" s="47">
        <f t="shared" si="564"/>
        <v>91.119027450591872</v>
      </c>
      <c r="BR1070" s="47">
        <f t="shared" si="565"/>
        <v>115.90942916828585</v>
      </c>
    </row>
    <row r="1071" spans="6:70" x14ac:dyDescent="0.25">
      <c r="F1071" s="2">
        <v>44705</v>
      </c>
      <c r="G1071">
        <v>1.3873500000000001</v>
      </c>
      <c r="H1071" s="43">
        <v>44736</v>
      </c>
      <c r="I1071">
        <v>3.1955</v>
      </c>
      <c r="L1071" s="2">
        <v>44684</v>
      </c>
      <c r="M1071" t="str">
        <v>9128286B</v>
      </c>
      <c r="N1071">
        <v>1.1942999999999999</v>
      </c>
      <c r="O1071">
        <v>0.59779000000000004</v>
      </c>
      <c r="P1071">
        <v>0.82050000000000001</v>
      </c>
      <c r="Q1071">
        <v>118.515625</v>
      </c>
      <c r="R1071">
        <f>VLOOKUP(M1071,工作表1!$A$3:$B$1000,2,FALSE)</f>
        <v>2.625</v>
      </c>
      <c r="S1071" t="str">
        <f>VLOOKUP(M1071,工作表1!$A$3:$C$1000,3,FALSE)</f>
        <v>2029/2/15</v>
      </c>
      <c r="T1071">
        <f t="shared" si="535"/>
        <v>1.2090000000000001</v>
      </c>
      <c r="U1071">
        <f t="shared" si="534"/>
        <v>1.4159999999999999</v>
      </c>
      <c r="V1071" s="43">
        <f t="shared" si="546"/>
        <v>44788</v>
      </c>
      <c r="W1071" s="43">
        <f t="shared" si="536"/>
        <v>44742</v>
      </c>
      <c r="X1071" s="45">
        <f t="shared" si="547"/>
        <v>0.56560773480662985</v>
      </c>
      <c r="Y1071" s="45">
        <f t="shared" si="548"/>
        <v>0.97553924165594497</v>
      </c>
      <c r="Z1071" s="47">
        <f t="shared" si="549"/>
        <v>97.555871089050967</v>
      </c>
      <c r="AA1071" s="47">
        <f t="shared" si="550"/>
        <v>118.2699145108766</v>
      </c>
      <c r="AB1071" s="45">
        <f t="shared" si="551"/>
        <v>3.0398999999999998</v>
      </c>
      <c r="AC1071" s="2" t="str">
        <f t="shared" si="537"/>
        <v>TY1</v>
      </c>
      <c r="AD1071">
        <f t="shared" si="538"/>
        <v>118.515625</v>
      </c>
      <c r="AE1071">
        <f t="shared" si="539"/>
        <v>118.046875</v>
      </c>
      <c r="AF1071" s="49">
        <f t="shared" si="566"/>
        <v>0.46875</v>
      </c>
      <c r="AG1071" s="3">
        <f t="shared" si="552"/>
        <v>118.2699145108766</v>
      </c>
      <c r="AH1071">
        <f t="shared" si="553"/>
        <v>117.23351957935728</v>
      </c>
      <c r="AI1071" s="51">
        <f t="shared" si="554"/>
        <v>1.0363949315193253</v>
      </c>
      <c r="AJ1071" s="52">
        <f t="shared" si="555"/>
        <v>0.56764493151932527</v>
      </c>
      <c r="AK1071" s="2">
        <v>44684</v>
      </c>
      <c r="AL1071" t="str">
        <v>91282CEM</v>
      </c>
      <c r="AM1071">
        <v>-4.9283999999999999</v>
      </c>
      <c r="AN1071">
        <v>1.2134</v>
      </c>
      <c r="AO1071">
        <v>0.83379999999999999</v>
      </c>
      <c r="AP1071">
        <v>118.046875</v>
      </c>
      <c r="AQ1071">
        <f>VLOOKUP(AL1071,工作表1!$F$3:$G$1000,2,FALSE)</f>
        <v>2.875</v>
      </c>
      <c r="AR1071" t="str">
        <f>VLOOKUP(AL1071,工作表1!$F$3:$H$1000,3,FALSE)</f>
        <v>2029/4/30</v>
      </c>
      <c r="AS1071">
        <f t="shared" si="540"/>
        <v>1.2090000000000001</v>
      </c>
      <c r="AT1071">
        <f t="shared" si="541"/>
        <v>1.6659999999999999</v>
      </c>
      <c r="AU1071" s="43">
        <f t="shared" si="556"/>
        <v>44865</v>
      </c>
      <c r="AV1071" s="43">
        <f t="shared" si="542"/>
        <v>44834</v>
      </c>
      <c r="AW1071" s="45">
        <f t="shared" si="557"/>
        <v>3.1420765027322405E-2</v>
      </c>
      <c r="AX1071" s="45">
        <f t="shared" si="558"/>
        <v>1.2050509020136237</v>
      </c>
      <c r="AY1071" s="47">
        <f t="shared" si="559"/>
        <v>99.096598602437041</v>
      </c>
      <c r="AZ1071" s="47">
        <f t="shared" si="560"/>
        <v>117.23351957935728</v>
      </c>
      <c r="BA1071" s="43"/>
      <c r="BC1071" s="2">
        <v>44683</v>
      </c>
      <c r="BD1071" t="str">
        <v>912828YB</v>
      </c>
      <c r="BE1071">
        <v>-1.5883</v>
      </c>
      <c r="BF1071">
        <v>0.90161000000000002</v>
      </c>
      <c r="BG1071">
        <v>0.76739999999999997</v>
      </c>
      <c r="BH1071">
        <v>117.859375</v>
      </c>
      <c r="BI1071">
        <f>VLOOKUP(BD1071,工作表1!$K$3:$L$1000,2,FALSE)</f>
        <v>1.625</v>
      </c>
      <c r="BJ1071" t="str">
        <f>VLOOKUP(BD1071,工作表1!$K$3:$M$1000,3,FALSE)</f>
        <v>2029/8/15</v>
      </c>
      <c r="BK1071">
        <f t="shared" si="543"/>
        <v>1.1775</v>
      </c>
      <c r="BL1071">
        <f t="shared" si="544"/>
        <v>0.44750000000000001</v>
      </c>
      <c r="BM1071" s="43">
        <f t="shared" si="561"/>
        <v>44788</v>
      </c>
      <c r="BN1071" s="43">
        <f t="shared" si="545"/>
        <v>44925</v>
      </c>
      <c r="BO1071" s="45">
        <f t="shared" si="562"/>
        <v>0.34564917127071826</v>
      </c>
      <c r="BP1071" s="45">
        <f t="shared" si="563"/>
        <v>1.4185943767501703</v>
      </c>
      <c r="BQ1071" s="47">
        <f t="shared" si="564"/>
        <v>90.95799435493177</v>
      </c>
      <c r="BR1071" s="47">
        <f t="shared" si="565"/>
        <v>115.66032464616964</v>
      </c>
    </row>
    <row r="1072" spans="6:70" x14ac:dyDescent="0.25">
      <c r="F1072" s="2">
        <v>44704</v>
      </c>
      <c r="G1072">
        <v>1.3905000000000001</v>
      </c>
      <c r="H1072" s="43">
        <v>44735</v>
      </c>
      <c r="I1072">
        <v>3.1566000000000001</v>
      </c>
      <c r="L1072" s="2">
        <v>44683</v>
      </c>
      <c r="M1072" t="str">
        <v>9128286B</v>
      </c>
      <c r="N1072">
        <v>0.4481</v>
      </c>
      <c r="O1072">
        <v>0.73126999999999998</v>
      </c>
      <c r="P1072">
        <v>0.82050000000000001</v>
      </c>
      <c r="Q1072">
        <v>118.34375</v>
      </c>
      <c r="R1072">
        <f>VLOOKUP(M1072,工作表1!$A$3:$B$1000,2,FALSE)</f>
        <v>2.625</v>
      </c>
      <c r="S1072" t="str">
        <f>VLOOKUP(M1072,工作表1!$A$3:$C$1000,3,FALSE)</f>
        <v>2029/2/15</v>
      </c>
      <c r="T1072">
        <f t="shared" si="535"/>
        <v>1.1775</v>
      </c>
      <c r="U1072">
        <f t="shared" si="534"/>
        <v>1.4475</v>
      </c>
      <c r="V1072" s="43">
        <f t="shared" si="546"/>
        <v>44788</v>
      </c>
      <c r="W1072" s="43">
        <f t="shared" si="536"/>
        <v>44742</v>
      </c>
      <c r="X1072" s="45">
        <f t="shared" si="547"/>
        <v>0.5583563535911602</v>
      </c>
      <c r="Y1072" s="45">
        <f t="shared" si="548"/>
        <v>0.97547964126239317</v>
      </c>
      <c r="Z1072" s="47">
        <f t="shared" si="549"/>
        <v>97.394807023600777</v>
      </c>
      <c r="AA1072" s="47">
        <f t="shared" si="550"/>
        <v>118.0564089897772</v>
      </c>
      <c r="AB1072" s="45">
        <f t="shared" si="551"/>
        <v>3.0297999999999998</v>
      </c>
      <c r="AC1072" s="2" t="str">
        <f t="shared" si="537"/>
        <v>TY1</v>
      </c>
      <c r="AD1072">
        <f t="shared" si="538"/>
        <v>118.34375</v>
      </c>
      <c r="AE1072">
        <f t="shared" si="539"/>
        <v>117.859375</v>
      </c>
      <c r="AF1072" s="49">
        <f t="shared" si="566"/>
        <v>0.484375</v>
      </c>
      <c r="AG1072" s="3">
        <f t="shared" si="552"/>
        <v>118.0564089897772</v>
      </c>
      <c r="AH1072">
        <f t="shared" si="553"/>
        <v>117.03074550586062</v>
      </c>
      <c r="AI1072" s="51">
        <f t="shared" si="554"/>
        <v>1.0256634839165741</v>
      </c>
      <c r="AJ1072" s="52">
        <f t="shared" si="555"/>
        <v>0.54128848391657414</v>
      </c>
      <c r="AK1072" s="2">
        <v>44683</v>
      </c>
      <c r="AL1072" t="str">
        <v>91282CEM</v>
      </c>
      <c r="AM1072">
        <v>-4.8558000000000003</v>
      </c>
      <c r="AN1072">
        <v>1.1879500000000001</v>
      </c>
      <c r="AO1072">
        <v>0.83379999999999999</v>
      </c>
      <c r="AP1072">
        <v>117.859375</v>
      </c>
      <c r="AQ1072">
        <f>VLOOKUP(AL1072,工作表1!$F$3:$G$1000,2,FALSE)</f>
        <v>2.875</v>
      </c>
      <c r="AR1072" t="str">
        <f>VLOOKUP(AL1072,工作表1!$F$3:$H$1000,3,FALSE)</f>
        <v>2029/4/30</v>
      </c>
      <c r="AS1072">
        <f t="shared" si="540"/>
        <v>1.1775</v>
      </c>
      <c r="AT1072">
        <f t="shared" si="541"/>
        <v>1.6975</v>
      </c>
      <c r="AU1072" s="43">
        <f t="shared" si="556"/>
        <v>44865</v>
      </c>
      <c r="AV1072" s="43">
        <f t="shared" si="542"/>
        <v>44834</v>
      </c>
      <c r="AW1072" s="45">
        <f t="shared" si="557"/>
        <v>2.3565573770491805E-2</v>
      </c>
      <c r="AX1072" s="45">
        <f t="shared" si="558"/>
        <v>1.2050724230855603</v>
      </c>
      <c r="AY1072" s="47">
        <f t="shared" si="559"/>
        <v>98.949692794567412</v>
      </c>
      <c r="AZ1072" s="47">
        <f t="shared" si="560"/>
        <v>117.03074550586062</v>
      </c>
      <c r="BA1072" s="43"/>
      <c r="BC1072" s="2">
        <v>44680</v>
      </c>
      <c r="BD1072" t="str">
        <v>912828YB</v>
      </c>
      <c r="BE1072">
        <v>-0.80489999999999995</v>
      </c>
      <c r="BF1072">
        <v>0.84687000000000001</v>
      </c>
      <c r="BG1072">
        <v>0.76739999999999997</v>
      </c>
      <c r="BH1072">
        <v>118.734375</v>
      </c>
      <c r="BI1072">
        <f>VLOOKUP(BD1072,工作表1!$K$3:$L$1000,2,FALSE)</f>
        <v>1.625</v>
      </c>
      <c r="BJ1072" t="str">
        <f>VLOOKUP(BD1072,工作表1!$K$3:$M$1000,3,FALSE)</f>
        <v>2029/8/15</v>
      </c>
      <c r="BK1072">
        <f t="shared" si="543"/>
        <v>1.1879999999999999</v>
      </c>
      <c r="BL1072">
        <f t="shared" si="544"/>
        <v>0.43700000000000006</v>
      </c>
      <c r="BM1072" s="43">
        <f t="shared" si="561"/>
        <v>44788</v>
      </c>
      <c r="BN1072" s="43">
        <f t="shared" si="545"/>
        <v>44925</v>
      </c>
      <c r="BO1072" s="45">
        <f t="shared" si="562"/>
        <v>0.34116022099447513</v>
      </c>
      <c r="BP1072" s="45">
        <f t="shared" si="563"/>
        <v>1.4185574812684478</v>
      </c>
      <c r="BQ1072" s="47">
        <f t="shared" si="564"/>
        <v>91.661740906608088</v>
      </c>
      <c r="BR1072" s="47">
        <f t="shared" si="565"/>
        <v>116.5746785299301</v>
      </c>
    </row>
    <row r="1073" spans="6:70" x14ac:dyDescent="0.25">
      <c r="F1073" s="2">
        <v>44701</v>
      </c>
      <c r="G1073">
        <v>1.3664499999999999</v>
      </c>
      <c r="H1073" s="43">
        <v>44734</v>
      </c>
      <c r="I1073">
        <v>3.2387000000000001</v>
      </c>
      <c r="L1073" s="2">
        <v>44680</v>
      </c>
      <c r="M1073" t="str">
        <v>9128286B</v>
      </c>
      <c r="N1073">
        <v>1.4120999999999999</v>
      </c>
      <c r="O1073">
        <v>0.53308</v>
      </c>
      <c r="P1073">
        <v>0.82050000000000001</v>
      </c>
      <c r="Q1073">
        <v>119.15625</v>
      </c>
      <c r="R1073">
        <f>VLOOKUP(M1073,工作表1!$A$3:$B$1000,2,FALSE)</f>
        <v>2.625</v>
      </c>
      <c r="S1073" t="str">
        <f>VLOOKUP(M1073,工作表1!$A$3:$C$1000,3,FALSE)</f>
        <v>2029/2/15</v>
      </c>
      <c r="T1073">
        <f t="shared" si="535"/>
        <v>1.1879999999999999</v>
      </c>
      <c r="U1073">
        <f t="shared" si="534"/>
        <v>1.4370000000000001</v>
      </c>
      <c r="V1073" s="43">
        <f t="shared" si="546"/>
        <v>44788</v>
      </c>
      <c r="W1073" s="43">
        <f t="shared" si="536"/>
        <v>44742</v>
      </c>
      <c r="X1073" s="45">
        <f t="shared" si="547"/>
        <v>0.55110497237569056</v>
      </c>
      <c r="Y1073" s="45">
        <f t="shared" si="548"/>
        <v>0.97542004086884126</v>
      </c>
      <c r="Z1073" s="47">
        <f t="shared" si="549"/>
        <v>98.099987575765894</v>
      </c>
      <c r="AA1073" s="47">
        <f t="shared" si="550"/>
        <v>118.90683150152196</v>
      </c>
      <c r="AB1073" s="45">
        <f t="shared" si="551"/>
        <v>2.9771000000000001</v>
      </c>
      <c r="AC1073" s="2" t="str">
        <f t="shared" si="537"/>
        <v>TY1</v>
      </c>
      <c r="AD1073">
        <f t="shared" si="538"/>
        <v>119.15625</v>
      </c>
      <c r="AE1073">
        <f t="shared" si="539"/>
        <v>118.734375</v>
      </c>
      <c r="AF1073" s="49">
        <f t="shared" si="566"/>
        <v>0.421875</v>
      </c>
      <c r="AG1073" s="3">
        <f t="shared" si="552"/>
        <v>118.90683150152196</v>
      </c>
      <c r="AH1073">
        <f t="shared" si="553"/>
        <v>117.88668691661152</v>
      </c>
      <c r="AI1073" s="51">
        <f t="shared" si="554"/>
        <v>1.0201445849104402</v>
      </c>
      <c r="AJ1073" s="52">
        <f t="shared" si="555"/>
        <v>0.59826958491044024</v>
      </c>
      <c r="AK1073" s="2">
        <v>44680</v>
      </c>
      <c r="AL1073" t="str">
        <v>91282CEM</v>
      </c>
      <c r="AM1073">
        <v>-5.4890999999999996</v>
      </c>
      <c r="AN1073">
        <v>1.21624</v>
      </c>
      <c r="AO1073">
        <v>0.83379999999999999</v>
      </c>
      <c r="AP1073">
        <v>118.734375</v>
      </c>
      <c r="AQ1073">
        <f>VLOOKUP(AL1073,工作表1!$F$3:$G$1000,2,FALSE)</f>
        <v>2.875</v>
      </c>
      <c r="AR1073" t="str">
        <f>VLOOKUP(AL1073,工作表1!$F$3:$H$1000,3,FALSE)</f>
        <v>2029/4/30</v>
      </c>
      <c r="AS1073">
        <f t="shared" si="540"/>
        <v>1.1879999999999999</v>
      </c>
      <c r="AT1073">
        <f t="shared" si="541"/>
        <v>1.6870000000000001</v>
      </c>
      <c r="AU1073" s="43">
        <f t="shared" si="556"/>
        <v>44865</v>
      </c>
      <c r="AV1073" s="43">
        <f t="shared" si="542"/>
        <v>44834</v>
      </c>
      <c r="AW1073" s="45">
        <f t="shared" si="557"/>
        <v>1.5710382513661202E-2</v>
      </c>
      <c r="AX1073" s="45">
        <f t="shared" si="558"/>
        <v>1.205093944157497</v>
      </c>
      <c r="AY1073" s="47">
        <f t="shared" si="559"/>
        <v>99.66810229079671</v>
      </c>
      <c r="AZ1073" s="47">
        <f t="shared" si="560"/>
        <v>117.88668691661152</v>
      </c>
      <c r="BA1073" s="43"/>
      <c r="BC1073" s="2">
        <v>44679</v>
      </c>
      <c r="BD1073" t="str">
        <v>912828YB</v>
      </c>
      <c r="BE1073">
        <v>-0.91749999999999998</v>
      </c>
      <c r="BF1073">
        <v>0.82493000000000005</v>
      </c>
      <c r="BG1073">
        <v>0.76739999999999997</v>
      </c>
      <c r="BH1073">
        <v>118.953125</v>
      </c>
      <c r="BI1073">
        <f>VLOOKUP(BD1073,工作表1!$K$3:$L$1000,2,FALSE)</f>
        <v>1.625</v>
      </c>
      <c r="BJ1073" t="str">
        <f>VLOOKUP(BD1073,工作表1!$K$3:$M$1000,3,FALSE)</f>
        <v>2029/8/15</v>
      </c>
      <c r="BK1073">
        <f t="shared" si="543"/>
        <v>1.13575</v>
      </c>
      <c r="BL1073">
        <f t="shared" si="544"/>
        <v>0.48924999999999996</v>
      </c>
      <c r="BM1073" s="43">
        <f t="shared" si="561"/>
        <v>44788</v>
      </c>
      <c r="BN1073" s="43">
        <f t="shared" si="545"/>
        <v>44925</v>
      </c>
      <c r="BO1073" s="45">
        <f t="shared" si="562"/>
        <v>0.3276933701657459</v>
      </c>
      <c r="BP1073" s="45">
        <f t="shared" si="563"/>
        <v>1.4184467948232802</v>
      </c>
      <c r="BQ1073" s="47">
        <f t="shared" si="564"/>
        <v>91.853641060536859</v>
      </c>
      <c r="BR1073" s="47">
        <f t="shared" si="565"/>
        <v>116.74283005757589</v>
      </c>
    </row>
    <row r="1074" spans="6:70" x14ac:dyDescent="0.25">
      <c r="F1074" s="2">
        <v>44700</v>
      </c>
      <c r="G1074">
        <v>1.3625</v>
      </c>
      <c r="H1074" s="43">
        <v>44733</v>
      </c>
      <c r="I1074">
        <v>3.3679000000000001</v>
      </c>
      <c r="L1074" s="2">
        <v>44679</v>
      </c>
      <c r="M1074" t="str">
        <v>9128286B</v>
      </c>
      <c r="N1074">
        <v>1.4558</v>
      </c>
      <c r="O1074">
        <v>0.51171</v>
      </c>
      <c r="P1074">
        <v>0.82050000000000001</v>
      </c>
      <c r="Q1074">
        <v>119.359375</v>
      </c>
      <c r="R1074">
        <f>VLOOKUP(M1074,工作表1!$A$3:$B$1000,2,FALSE)</f>
        <v>2.625</v>
      </c>
      <c r="S1074" t="str">
        <f>VLOOKUP(M1074,工作表1!$A$3:$C$1000,3,FALSE)</f>
        <v>2029/2/15</v>
      </c>
      <c r="T1074">
        <f t="shared" si="535"/>
        <v>1.13575</v>
      </c>
      <c r="U1074">
        <f t="shared" si="534"/>
        <v>1.48925</v>
      </c>
      <c r="V1074" s="43">
        <f t="shared" si="546"/>
        <v>44788</v>
      </c>
      <c r="W1074" s="43">
        <f t="shared" si="536"/>
        <v>44742</v>
      </c>
      <c r="X1074" s="45">
        <f t="shared" si="547"/>
        <v>0.52935082872928185</v>
      </c>
      <c r="Y1074" s="45">
        <f t="shared" si="548"/>
        <v>0.97524123968818599</v>
      </c>
      <c r="Z1074" s="47">
        <f t="shared" si="549"/>
        <v>98.290360648130346</v>
      </c>
      <c r="AA1074" s="47">
        <f t="shared" si="550"/>
        <v>119.09461068179951</v>
      </c>
      <c r="AB1074" s="45">
        <f t="shared" si="551"/>
        <v>2.8582000000000001</v>
      </c>
      <c r="AC1074" s="2" t="str">
        <f t="shared" si="537"/>
        <v>TY1</v>
      </c>
      <c r="AD1074">
        <f t="shared" si="538"/>
        <v>119.359375</v>
      </c>
      <c r="AE1074">
        <f t="shared" si="539"/>
        <v>118.953125</v>
      </c>
      <c r="AF1074" s="49">
        <f t="shared" si="566"/>
        <v>0.40625</v>
      </c>
      <c r="AG1074" s="3">
        <f t="shared" si="552"/>
        <v>119.09461068179951</v>
      </c>
      <c r="AH1074">
        <f t="shared" si="553"/>
        <v>118.07435084333</v>
      </c>
      <c r="AI1074" s="51">
        <f t="shared" si="554"/>
        <v>1.0202598384695136</v>
      </c>
      <c r="AJ1074" s="52">
        <f t="shared" si="555"/>
        <v>0.61400983846951362</v>
      </c>
      <c r="AK1074" s="2">
        <v>44679</v>
      </c>
      <c r="AL1074" t="str">
        <v>91282CEE</v>
      </c>
      <c r="AM1074">
        <v>1.2513000000000001</v>
      </c>
      <c r="AN1074">
        <v>0.68469000000000002</v>
      </c>
      <c r="AO1074">
        <v>0.80720000000000003</v>
      </c>
      <c r="AP1074">
        <v>118.953125</v>
      </c>
      <c r="AQ1074">
        <f>VLOOKUP(AL1074,工作表1!$F$3:$G$1000,2,FALSE)</f>
        <v>2.375</v>
      </c>
      <c r="AR1074" t="str">
        <f>VLOOKUP(AL1074,工作表1!$F$3:$H$1000,3,FALSE)</f>
        <v>2029/3/31</v>
      </c>
      <c r="AS1074">
        <f t="shared" si="540"/>
        <v>1.13575</v>
      </c>
      <c r="AT1074">
        <f t="shared" si="541"/>
        <v>1.23925</v>
      </c>
      <c r="AU1074" s="43">
        <f t="shared" si="556"/>
        <v>44834</v>
      </c>
      <c r="AV1074" s="43">
        <f t="shared" si="542"/>
        <v>44834</v>
      </c>
      <c r="AW1074" s="45">
        <f t="shared" si="557"/>
        <v>0.18818306010928962</v>
      </c>
      <c r="AX1074" s="45">
        <f t="shared" si="558"/>
        <v>1.1902378546298376</v>
      </c>
      <c r="AY1074" s="47">
        <f t="shared" si="559"/>
        <v>96.733451773186502</v>
      </c>
      <c r="AZ1074" s="47">
        <f t="shared" si="560"/>
        <v>118.07435084333</v>
      </c>
      <c r="BA1074" s="43"/>
      <c r="BC1074" s="2">
        <v>44678</v>
      </c>
      <c r="BD1074" t="str">
        <v>912828YB</v>
      </c>
      <c r="BE1074">
        <v>-1.5125999999999999</v>
      </c>
      <c r="BF1074">
        <v>0.80711999999999995</v>
      </c>
      <c r="BG1074">
        <v>0.76739999999999997</v>
      </c>
      <c r="BH1074">
        <v>119.40625</v>
      </c>
      <c r="BI1074">
        <f>VLOOKUP(BD1074,工作表1!$K$3:$L$1000,2,FALSE)</f>
        <v>1.625</v>
      </c>
      <c r="BJ1074" t="str">
        <f>VLOOKUP(BD1074,工作表1!$K$3:$M$1000,3,FALSE)</f>
        <v>2029/8/15</v>
      </c>
      <c r="BK1074">
        <f t="shared" si="543"/>
        <v>1.0687</v>
      </c>
      <c r="BL1074">
        <f t="shared" si="544"/>
        <v>0.55630000000000002</v>
      </c>
      <c r="BM1074" s="43">
        <f t="shared" si="561"/>
        <v>44788</v>
      </c>
      <c r="BN1074" s="43">
        <f t="shared" si="545"/>
        <v>44925</v>
      </c>
      <c r="BO1074" s="45">
        <f t="shared" si="562"/>
        <v>0.32320441988950277</v>
      </c>
      <c r="BP1074" s="45">
        <f t="shared" si="563"/>
        <v>1.4184098993415575</v>
      </c>
      <c r="BQ1074" s="47">
        <f t="shared" si="564"/>
        <v>92.213045374793651</v>
      </c>
      <c r="BR1074" s="47">
        <f t="shared" si="565"/>
        <v>117.139417401103</v>
      </c>
    </row>
    <row r="1075" spans="6:70" x14ac:dyDescent="0.25">
      <c r="F1075" s="2">
        <v>44699</v>
      </c>
      <c r="G1075">
        <v>1.3476999999999999</v>
      </c>
      <c r="H1075" s="43">
        <v>44732</v>
      </c>
      <c r="I1075">
        <v>3.3262</v>
      </c>
      <c r="L1075" s="2">
        <v>44678</v>
      </c>
      <c r="M1075" t="str">
        <v>9128286B</v>
      </c>
      <c r="N1075">
        <v>1.0592999999999999</v>
      </c>
      <c r="O1075">
        <v>0.54127000000000003</v>
      </c>
      <c r="P1075">
        <v>0.82050000000000001</v>
      </c>
      <c r="Q1075">
        <v>119.796875</v>
      </c>
      <c r="R1075">
        <f>VLOOKUP(M1075,工作表1!$A$3:$B$1000,2,FALSE)</f>
        <v>2.625</v>
      </c>
      <c r="S1075" t="str">
        <f>VLOOKUP(M1075,工作表1!$A$3:$C$1000,3,FALSE)</f>
        <v>2029/2/15</v>
      </c>
      <c r="T1075">
        <f t="shared" si="535"/>
        <v>1.0687</v>
      </c>
      <c r="U1075">
        <f t="shared" si="534"/>
        <v>1.5563</v>
      </c>
      <c r="V1075" s="43">
        <f t="shared" si="546"/>
        <v>44788</v>
      </c>
      <c r="W1075" s="43">
        <f t="shared" si="536"/>
        <v>44742</v>
      </c>
      <c r="X1075" s="45">
        <f t="shared" si="547"/>
        <v>0.5220994475138121</v>
      </c>
      <c r="Y1075" s="45">
        <f t="shared" si="548"/>
        <v>0.97518163929463397</v>
      </c>
      <c r="Z1075" s="47">
        <f t="shared" si="549"/>
        <v>98.649498415381061</v>
      </c>
      <c r="AA1075" s="47">
        <f t="shared" si="550"/>
        <v>119.50674758663391</v>
      </c>
      <c r="AB1075" s="45">
        <f t="shared" si="551"/>
        <v>2.8555000000000001</v>
      </c>
      <c r="AC1075" s="2" t="str">
        <f t="shared" si="537"/>
        <v>TY1</v>
      </c>
      <c r="AD1075">
        <f t="shared" si="538"/>
        <v>119.796875</v>
      </c>
      <c r="AE1075">
        <f t="shared" si="539"/>
        <v>119.40625</v>
      </c>
      <c r="AF1075" s="49">
        <f t="shared" si="566"/>
        <v>0.390625</v>
      </c>
      <c r="AG1075" s="3">
        <f t="shared" si="552"/>
        <v>119.50674758663391</v>
      </c>
      <c r="AH1075">
        <f t="shared" si="553"/>
        <v>118.45287018107584</v>
      </c>
      <c r="AI1075" s="51">
        <f t="shared" si="554"/>
        <v>1.0538774055580689</v>
      </c>
      <c r="AJ1075" s="52">
        <f t="shared" si="555"/>
        <v>0.66325240555806886</v>
      </c>
      <c r="AK1075" s="2">
        <v>44678</v>
      </c>
      <c r="AL1075" t="str">
        <v>9128286T</v>
      </c>
      <c r="AM1075">
        <v>-8.8900000000000007E-2</v>
      </c>
      <c r="AN1075">
        <v>0.73863999999999996</v>
      </c>
      <c r="AO1075">
        <v>0.80720000000000003</v>
      </c>
      <c r="AP1075">
        <v>119.40625</v>
      </c>
      <c r="AQ1075">
        <f>VLOOKUP(AL1075,工作表1!$F$3:$G$1000,2,FALSE)</f>
        <v>2.375</v>
      </c>
      <c r="AR1075" t="str">
        <f>VLOOKUP(AL1075,工作表1!$F$3:$H$1000,3,FALSE)</f>
        <v>2029/5/15</v>
      </c>
      <c r="AS1075">
        <f t="shared" si="540"/>
        <v>1.0687</v>
      </c>
      <c r="AT1075">
        <f t="shared" si="541"/>
        <v>1.3063</v>
      </c>
      <c r="AU1075" s="43">
        <f t="shared" si="556"/>
        <v>44696</v>
      </c>
      <c r="AV1075" s="43">
        <f t="shared" si="542"/>
        <v>44834</v>
      </c>
      <c r="AW1075" s="45">
        <f t="shared" si="557"/>
        <v>1.0759668508287292</v>
      </c>
      <c r="AX1075" s="45">
        <f t="shared" si="558"/>
        <v>2.0845284946643456</v>
      </c>
      <c r="AY1075" s="47">
        <f t="shared" si="559"/>
        <v>97.077107019449045</v>
      </c>
      <c r="AZ1075" s="47">
        <f t="shared" si="560"/>
        <v>118.45287018107584</v>
      </c>
      <c r="BA1075" s="43"/>
      <c r="BC1075" s="2">
        <v>44677</v>
      </c>
      <c r="BD1075" t="str">
        <v>912828YB</v>
      </c>
      <c r="BE1075">
        <v>-1.0872999999999999</v>
      </c>
      <c r="BF1075">
        <v>0.72865000000000002</v>
      </c>
      <c r="BG1075">
        <v>0.76739999999999997</v>
      </c>
      <c r="BH1075">
        <v>119.625</v>
      </c>
      <c r="BI1075">
        <f>VLOOKUP(BD1075,工作表1!$K$3:$L$1000,2,FALSE)</f>
        <v>1.625</v>
      </c>
      <c r="BJ1075" t="str">
        <f>VLOOKUP(BD1075,工作表1!$K$3:$M$1000,3,FALSE)</f>
        <v>2029/8/15</v>
      </c>
      <c r="BK1075">
        <f t="shared" si="543"/>
        <v>1.0419499999999999</v>
      </c>
      <c r="BL1075">
        <f t="shared" si="544"/>
        <v>0.58305000000000007</v>
      </c>
      <c r="BM1075" s="43">
        <f t="shared" si="561"/>
        <v>44788</v>
      </c>
      <c r="BN1075" s="43">
        <f t="shared" si="545"/>
        <v>44925</v>
      </c>
      <c r="BO1075" s="45">
        <f t="shared" si="562"/>
        <v>0.31871546961325969</v>
      </c>
      <c r="BP1075" s="45">
        <f t="shared" si="563"/>
        <v>1.418373003859835</v>
      </c>
      <c r="BQ1075" s="47">
        <f t="shared" si="564"/>
        <v>92.432432592998794</v>
      </c>
      <c r="BR1075" s="47">
        <f t="shared" si="565"/>
        <v>117.38909398326203</v>
      </c>
    </row>
    <row r="1076" spans="6:70" x14ac:dyDescent="0.25">
      <c r="F1076" s="2">
        <v>44698</v>
      </c>
      <c r="G1076">
        <v>1.329</v>
      </c>
      <c r="H1076" s="43">
        <v>44729</v>
      </c>
      <c r="I1076">
        <v>3.3262</v>
      </c>
      <c r="L1076" s="2">
        <v>44677</v>
      </c>
      <c r="M1076" t="str">
        <v>9128286B</v>
      </c>
      <c r="N1076">
        <v>0.51390000000000002</v>
      </c>
      <c r="O1076">
        <v>0.58409999999999995</v>
      </c>
      <c r="P1076">
        <v>0.82050000000000001</v>
      </c>
      <c r="Q1076">
        <v>120.046875</v>
      </c>
      <c r="R1076">
        <f>VLOOKUP(M1076,工作表1!$A$3:$B$1000,2,FALSE)</f>
        <v>2.625</v>
      </c>
      <c r="S1076" t="str">
        <f>VLOOKUP(M1076,工作表1!$A$3:$C$1000,3,FALSE)</f>
        <v>2029/2/15</v>
      </c>
      <c r="T1076">
        <f t="shared" si="535"/>
        <v>1.0419499999999999</v>
      </c>
      <c r="U1076">
        <f t="shared" si="534"/>
        <v>1.5830500000000001</v>
      </c>
      <c r="V1076" s="43">
        <f t="shared" si="546"/>
        <v>44788</v>
      </c>
      <c r="W1076" s="43">
        <f t="shared" si="536"/>
        <v>44742</v>
      </c>
      <c r="X1076" s="45">
        <f t="shared" si="547"/>
        <v>0.51484806629834257</v>
      </c>
      <c r="Y1076" s="45">
        <f t="shared" si="548"/>
        <v>0.97512203890108229</v>
      </c>
      <c r="Z1076" s="47">
        <f t="shared" si="549"/>
        <v>98.852327570072518</v>
      </c>
      <c r="AA1076" s="47">
        <f t="shared" si="550"/>
        <v>119.73665820491763</v>
      </c>
      <c r="AB1076" s="45">
        <f t="shared" si="551"/>
        <v>2.7462</v>
      </c>
      <c r="AC1076" s="2" t="str">
        <f t="shared" si="537"/>
        <v>TY1</v>
      </c>
      <c r="AD1076">
        <f t="shared" si="538"/>
        <v>120.046875</v>
      </c>
      <c r="AE1076">
        <f t="shared" si="539"/>
        <v>119.625</v>
      </c>
      <c r="AF1076" s="49">
        <f t="shared" si="566"/>
        <v>0.421875</v>
      </c>
      <c r="AG1076" s="3">
        <f t="shared" si="552"/>
        <v>119.73665820491763</v>
      </c>
      <c r="AH1076">
        <f t="shared" si="553"/>
        <v>118.67852405689257</v>
      </c>
      <c r="AI1076" s="51">
        <f t="shared" si="554"/>
        <v>1.0581341480250614</v>
      </c>
      <c r="AJ1076" s="52">
        <f t="shared" si="555"/>
        <v>0.63625914802506145</v>
      </c>
      <c r="AK1076" s="2">
        <v>44677</v>
      </c>
      <c r="AL1076" t="str">
        <v>91282CEE</v>
      </c>
      <c r="AM1076">
        <v>-0.2331</v>
      </c>
      <c r="AN1076">
        <v>0.69225000000000003</v>
      </c>
      <c r="AO1076">
        <v>0.80720000000000003</v>
      </c>
      <c r="AP1076">
        <v>119.625</v>
      </c>
      <c r="AQ1076">
        <f>VLOOKUP(AL1076,工作表1!$F$3:$G$1000,2,FALSE)</f>
        <v>2.375</v>
      </c>
      <c r="AR1076" t="str">
        <f>VLOOKUP(AL1076,工作表1!$F$3:$H$1000,3,FALSE)</f>
        <v>2029/3/31</v>
      </c>
      <c r="AS1076">
        <f t="shared" si="540"/>
        <v>1.0419499999999999</v>
      </c>
      <c r="AT1076">
        <f t="shared" si="541"/>
        <v>1.3330500000000001</v>
      </c>
      <c r="AU1076" s="43">
        <f t="shared" si="556"/>
        <v>44834</v>
      </c>
      <c r="AV1076" s="43">
        <f t="shared" si="542"/>
        <v>44834</v>
      </c>
      <c r="AW1076" s="45">
        <f t="shared" si="557"/>
        <v>0.17520491803278687</v>
      </c>
      <c r="AX1076" s="45">
        <f t="shared" si="558"/>
        <v>1.1902734111834719</v>
      </c>
      <c r="AY1076" s="47">
        <f t="shared" si="559"/>
        <v>97.280278431509075</v>
      </c>
      <c r="AZ1076" s="47">
        <f t="shared" si="560"/>
        <v>118.67852405689257</v>
      </c>
      <c r="BA1076" s="43"/>
      <c r="BC1076" s="2">
        <v>44676</v>
      </c>
      <c r="BD1076" t="str">
        <v>912828YB</v>
      </c>
      <c r="BE1076">
        <v>-1.5438000000000001</v>
      </c>
      <c r="BF1076">
        <v>0.73516999999999999</v>
      </c>
      <c r="BG1076">
        <v>0.76739999999999997</v>
      </c>
      <c r="BH1076">
        <v>119.15625</v>
      </c>
      <c r="BI1076">
        <f>VLOOKUP(BD1076,工作表1!$K$3:$L$1000,2,FALSE)</f>
        <v>1.625</v>
      </c>
      <c r="BJ1076" t="str">
        <f>VLOOKUP(BD1076,工作表1!$K$3:$M$1000,3,FALSE)</f>
        <v>2029/8/15</v>
      </c>
      <c r="BK1076">
        <f t="shared" si="543"/>
        <v>1.0505</v>
      </c>
      <c r="BL1076">
        <f t="shared" si="544"/>
        <v>0.57450000000000001</v>
      </c>
      <c r="BM1076" s="43">
        <f t="shared" si="561"/>
        <v>44788</v>
      </c>
      <c r="BN1076" s="43">
        <f t="shared" si="545"/>
        <v>44925</v>
      </c>
      <c r="BO1076" s="45">
        <f t="shared" si="562"/>
        <v>0.31422651933701656</v>
      </c>
      <c r="BP1076" s="45">
        <f t="shared" si="563"/>
        <v>1.4183361083781125</v>
      </c>
      <c r="BQ1076" s="47">
        <f t="shared" si="564"/>
        <v>92.069193208273063</v>
      </c>
      <c r="BR1076" s="47">
        <f t="shared" si="565"/>
        <v>116.91104390883488</v>
      </c>
    </row>
    <row r="1077" spans="6:70" x14ac:dyDescent="0.25">
      <c r="F1077" s="2">
        <v>44697</v>
      </c>
      <c r="G1077">
        <v>1.3115000000000001</v>
      </c>
      <c r="H1077" s="43">
        <v>44728</v>
      </c>
      <c r="I1077">
        <v>3.2789000000000001</v>
      </c>
      <c r="L1077" s="2">
        <v>44676</v>
      </c>
      <c r="M1077" t="str">
        <v>9128286B</v>
      </c>
      <c r="N1077">
        <v>0.2225</v>
      </c>
      <c r="O1077">
        <v>0.62011000000000005</v>
      </c>
      <c r="P1077">
        <v>0.82050000000000001</v>
      </c>
      <c r="Q1077">
        <v>119.609375</v>
      </c>
      <c r="R1077">
        <f>VLOOKUP(M1077,工作表1!$A$3:$B$1000,2,FALSE)</f>
        <v>2.625</v>
      </c>
      <c r="S1077" t="str">
        <f>VLOOKUP(M1077,工作表1!$A$3:$C$1000,3,FALSE)</f>
        <v>2029/2/15</v>
      </c>
      <c r="T1077">
        <f t="shared" si="535"/>
        <v>1.0505</v>
      </c>
      <c r="U1077">
        <f t="shared" si="534"/>
        <v>1.5745</v>
      </c>
      <c r="V1077" s="43">
        <f t="shared" si="546"/>
        <v>44788</v>
      </c>
      <c r="W1077" s="43">
        <f t="shared" si="536"/>
        <v>44742</v>
      </c>
      <c r="X1077" s="45">
        <f t="shared" si="547"/>
        <v>0.50759668508287292</v>
      </c>
      <c r="Y1077" s="45">
        <f t="shared" si="548"/>
        <v>0.97506243850753038</v>
      </c>
      <c r="Z1077" s="47">
        <f t="shared" si="549"/>
        <v>98.489295761888698</v>
      </c>
      <c r="AA1077" s="47">
        <f t="shared" si="550"/>
        <v>119.28450183615047</v>
      </c>
      <c r="AB1077" s="45">
        <f t="shared" si="551"/>
        <v>2.8626999999999998</v>
      </c>
      <c r="AC1077" s="2" t="str">
        <f t="shared" si="537"/>
        <v>TY1</v>
      </c>
      <c r="AD1077">
        <f t="shared" si="538"/>
        <v>119.609375</v>
      </c>
      <c r="AE1077">
        <f t="shared" si="539"/>
        <v>119.15625</v>
      </c>
      <c r="AF1077" s="49">
        <f t="shared" si="566"/>
        <v>0.453125</v>
      </c>
      <c r="AG1077" s="3">
        <f t="shared" si="552"/>
        <v>119.28450183615047</v>
      </c>
      <c r="AH1077">
        <f t="shared" si="553"/>
        <v>118.22195451732064</v>
      </c>
      <c r="AI1077" s="51">
        <f t="shared" si="554"/>
        <v>1.0625473188298287</v>
      </c>
      <c r="AJ1077" s="52">
        <f t="shared" si="555"/>
        <v>0.60942231882982867</v>
      </c>
      <c r="AK1077" s="2">
        <v>44676</v>
      </c>
      <c r="AL1077" t="str">
        <v>91282CEE</v>
      </c>
      <c r="AM1077">
        <v>-2.6700000000000002E-2</v>
      </c>
      <c r="AN1077">
        <v>0.66096999999999995</v>
      </c>
      <c r="AO1077">
        <v>0.80720000000000003</v>
      </c>
      <c r="AP1077">
        <v>119.15625</v>
      </c>
      <c r="AQ1077">
        <f>VLOOKUP(AL1077,工作表1!$F$3:$G$1000,2,FALSE)</f>
        <v>2.375</v>
      </c>
      <c r="AR1077" t="str">
        <f>VLOOKUP(AL1077,工作表1!$F$3:$H$1000,3,FALSE)</f>
        <v>2029/3/31</v>
      </c>
      <c r="AS1077">
        <f t="shared" si="540"/>
        <v>1.0505</v>
      </c>
      <c r="AT1077">
        <f t="shared" si="541"/>
        <v>1.3245</v>
      </c>
      <c r="AU1077" s="43">
        <f t="shared" si="556"/>
        <v>44834</v>
      </c>
      <c r="AV1077" s="43">
        <f t="shared" si="542"/>
        <v>44834</v>
      </c>
      <c r="AW1077" s="45">
        <f t="shared" si="557"/>
        <v>0.16871584699453551</v>
      </c>
      <c r="AX1077" s="45">
        <f t="shared" si="558"/>
        <v>1.190291189460289</v>
      </c>
      <c r="AY1077" s="47">
        <f t="shared" si="559"/>
        <v>96.917512991556251</v>
      </c>
      <c r="AZ1077" s="47">
        <f t="shared" si="560"/>
        <v>118.22195451732064</v>
      </c>
      <c r="BA1077" s="43"/>
      <c r="BC1077" s="2">
        <v>44673</v>
      </c>
      <c r="BD1077" t="str">
        <v>912828YB</v>
      </c>
      <c r="BE1077">
        <v>-1.1604000000000001</v>
      </c>
      <c r="BF1077">
        <v>0.69837000000000005</v>
      </c>
      <c r="BG1077">
        <v>0.76739999999999997</v>
      </c>
      <c r="BH1077">
        <v>118.40625</v>
      </c>
      <c r="BI1077">
        <f>VLOOKUP(BD1077,工作表1!$K$3:$L$1000,2,FALSE)</f>
        <v>1.625</v>
      </c>
      <c r="BJ1077" t="str">
        <f>VLOOKUP(BD1077,工作表1!$K$3:$M$1000,3,FALSE)</f>
        <v>2029/8/15</v>
      </c>
      <c r="BK1077">
        <f t="shared" si="543"/>
        <v>1.03325</v>
      </c>
      <c r="BL1077">
        <f t="shared" si="544"/>
        <v>0.59175</v>
      </c>
      <c r="BM1077" s="43">
        <f t="shared" si="561"/>
        <v>44788</v>
      </c>
      <c r="BN1077" s="43">
        <f t="shared" si="545"/>
        <v>44925</v>
      </c>
      <c r="BO1077" s="45">
        <f t="shared" si="562"/>
        <v>0.30973756906077349</v>
      </c>
      <c r="BP1077" s="45">
        <f t="shared" si="563"/>
        <v>1.4182992128963898</v>
      </c>
      <c r="BQ1077" s="47">
        <f t="shared" si="564"/>
        <v>91.52280477088371</v>
      </c>
      <c r="BR1077" s="47">
        <f t="shared" si="565"/>
        <v>116.17114010406682</v>
      </c>
    </row>
    <row r="1078" spans="6:70" x14ac:dyDescent="0.25">
      <c r="F1078" s="2">
        <v>44694</v>
      </c>
      <c r="G1078">
        <v>1.2989999999999999</v>
      </c>
      <c r="H1078" s="43">
        <v>44727</v>
      </c>
      <c r="I1078">
        <v>3.3692000000000002</v>
      </c>
      <c r="L1078" s="2">
        <v>44673</v>
      </c>
      <c r="M1078" t="str">
        <v>9128286B</v>
      </c>
      <c r="N1078">
        <v>0.56510000000000005</v>
      </c>
      <c r="O1078">
        <v>0.54318999999999995</v>
      </c>
      <c r="P1078">
        <v>0.82050000000000001</v>
      </c>
      <c r="Q1078">
        <v>118.9375</v>
      </c>
      <c r="R1078">
        <f>VLOOKUP(M1078,工作表1!$A$3:$B$1000,2,FALSE)</f>
        <v>2.625</v>
      </c>
      <c r="S1078" t="str">
        <f>VLOOKUP(M1078,工作表1!$A$3:$C$1000,3,FALSE)</f>
        <v>2029/2/15</v>
      </c>
      <c r="T1078">
        <f t="shared" si="535"/>
        <v>1.03325</v>
      </c>
      <c r="U1078">
        <f t="shared" si="534"/>
        <v>1.59175</v>
      </c>
      <c r="V1078" s="43">
        <f t="shared" si="546"/>
        <v>44788</v>
      </c>
      <c r="W1078" s="43">
        <f t="shared" si="536"/>
        <v>44742</v>
      </c>
      <c r="X1078" s="45">
        <f t="shared" si="547"/>
        <v>0.50034530386740339</v>
      </c>
      <c r="Y1078" s="45">
        <f t="shared" si="548"/>
        <v>0.97500283811397881</v>
      </c>
      <c r="Z1078" s="47">
        <f t="shared" si="549"/>
        <v>97.958883373419752</v>
      </c>
      <c r="AA1078" s="47">
        <f t="shared" si="550"/>
        <v>118.62264031164274</v>
      </c>
      <c r="AB1078" s="45">
        <f t="shared" si="551"/>
        <v>2.9468000000000001</v>
      </c>
      <c r="AC1078" s="2" t="str">
        <f t="shared" si="537"/>
        <v>TY1</v>
      </c>
      <c r="AD1078">
        <f t="shared" si="538"/>
        <v>118.9375</v>
      </c>
      <c r="AE1078">
        <f t="shared" si="539"/>
        <v>118.40625</v>
      </c>
      <c r="AF1078" s="49">
        <f t="shared" si="566"/>
        <v>0.53125</v>
      </c>
      <c r="AG1078" s="3">
        <f t="shared" si="552"/>
        <v>118.62264031164274</v>
      </c>
      <c r="AH1078">
        <f t="shared" si="553"/>
        <v>117.5448780862674</v>
      </c>
      <c r="AI1078" s="51">
        <f t="shared" si="554"/>
        <v>1.0777622253753378</v>
      </c>
      <c r="AJ1078" s="52">
        <f t="shared" si="555"/>
        <v>0.54651222537533783</v>
      </c>
      <c r="AK1078" s="2">
        <v>44673</v>
      </c>
      <c r="AL1078" t="str">
        <v>91282CEE</v>
      </c>
      <c r="AM1078">
        <v>1.9015</v>
      </c>
      <c r="AN1078">
        <v>0.50078</v>
      </c>
      <c r="AO1078">
        <v>0.80720000000000003</v>
      </c>
      <c r="AP1078">
        <v>118.40625</v>
      </c>
      <c r="AQ1078">
        <f>VLOOKUP(AL1078,工作表1!$F$3:$G$1000,2,FALSE)</f>
        <v>2.375</v>
      </c>
      <c r="AR1078" t="str">
        <f>VLOOKUP(AL1078,工作表1!$F$3:$H$1000,3,FALSE)</f>
        <v>2029/3/31</v>
      </c>
      <c r="AS1078">
        <f t="shared" si="540"/>
        <v>1.03325</v>
      </c>
      <c r="AT1078">
        <f t="shared" si="541"/>
        <v>1.34175</v>
      </c>
      <c r="AU1078" s="43">
        <f t="shared" si="556"/>
        <v>44834</v>
      </c>
      <c r="AV1078" s="43">
        <f t="shared" si="542"/>
        <v>44834</v>
      </c>
      <c r="AW1078" s="45">
        <f t="shared" si="557"/>
        <v>0.16222677595628418</v>
      </c>
      <c r="AX1078" s="45">
        <f t="shared" si="558"/>
        <v>1.1903089677371059</v>
      </c>
      <c r="AY1078" s="47">
        <f t="shared" si="559"/>
        <v>96.388030222133068</v>
      </c>
      <c r="AZ1078" s="47">
        <f t="shared" si="560"/>
        <v>117.5448780862674</v>
      </c>
      <c r="BA1078" s="43"/>
      <c r="BC1078" s="2">
        <v>44672</v>
      </c>
      <c r="BD1078" t="str">
        <v>912828YB</v>
      </c>
      <c r="BE1078">
        <v>-2.0825</v>
      </c>
      <c r="BF1078">
        <v>0.72589000000000004</v>
      </c>
      <c r="BG1078">
        <v>0.76739999999999997</v>
      </c>
      <c r="BH1078">
        <v>118.234375</v>
      </c>
      <c r="BI1078">
        <f>VLOOKUP(BD1078,工作表1!$K$3:$L$1000,2,FALSE)</f>
        <v>1.625</v>
      </c>
      <c r="BJ1078" t="str">
        <f>VLOOKUP(BD1078,工作表1!$K$3:$M$1000,3,FALSE)</f>
        <v>2029/8/15</v>
      </c>
      <c r="BK1078">
        <f t="shared" si="543"/>
        <v>1.0135000000000001</v>
      </c>
      <c r="BL1078">
        <f t="shared" si="544"/>
        <v>0.61149999999999993</v>
      </c>
      <c r="BM1078" s="43">
        <f t="shared" si="561"/>
        <v>44788</v>
      </c>
      <c r="BN1078" s="43">
        <f t="shared" si="545"/>
        <v>44925</v>
      </c>
      <c r="BO1078" s="45">
        <f t="shared" si="562"/>
        <v>0.29627071823204421</v>
      </c>
      <c r="BP1078" s="45">
        <f t="shared" si="563"/>
        <v>1.4181885264512224</v>
      </c>
      <c r="BQ1078" s="47">
        <f t="shared" si="564"/>
        <v>91.38542413678887</v>
      </c>
      <c r="BR1078" s="47">
        <f t="shared" si="565"/>
        <v>115.93684656580284</v>
      </c>
    </row>
    <row r="1079" spans="6:70" x14ac:dyDescent="0.25">
      <c r="F1079" s="2">
        <v>44693</v>
      </c>
      <c r="G1079">
        <v>1.2889999999999999</v>
      </c>
      <c r="H1079" s="43">
        <v>44726</v>
      </c>
      <c r="I1079">
        <v>3.5754999999999999</v>
      </c>
      <c r="L1079" s="2">
        <v>44672</v>
      </c>
      <c r="M1079" t="str">
        <v>9128286B</v>
      </c>
      <c r="N1079">
        <v>0.85189999999999999</v>
      </c>
      <c r="O1079">
        <v>0.48272999999999999</v>
      </c>
      <c r="P1079">
        <v>0.82050000000000001</v>
      </c>
      <c r="Q1079">
        <v>118.75</v>
      </c>
      <c r="R1079">
        <f>VLOOKUP(M1079,工作表1!$A$3:$B$1000,2,FALSE)</f>
        <v>2.625</v>
      </c>
      <c r="S1079" t="str">
        <f>VLOOKUP(M1079,工作表1!$A$3:$C$1000,3,FALSE)</f>
        <v>2029/2/15</v>
      </c>
      <c r="T1079">
        <f t="shared" si="535"/>
        <v>1.0135000000000001</v>
      </c>
      <c r="U1079">
        <f t="shared" si="534"/>
        <v>1.6114999999999999</v>
      </c>
      <c r="V1079" s="43">
        <f t="shared" si="546"/>
        <v>44788</v>
      </c>
      <c r="W1079" s="43">
        <f t="shared" si="536"/>
        <v>44742</v>
      </c>
      <c r="X1079" s="45">
        <f t="shared" si="547"/>
        <v>0.47859116022099452</v>
      </c>
      <c r="Y1079" s="45">
        <f t="shared" si="548"/>
        <v>0.9748240369333232</v>
      </c>
      <c r="Z1079" s="47">
        <f t="shared" si="549"/>
        <v>97.837006430096793</v>
      </c>
      <c r="AA1079" s="47">
        <f t="shared" si="550"/>
        <v>118.43464081480109</v>
      </c>
      <c r="AB1079" s="45">
        <f t="shared" si="551"/>
        <v>2.9744000000000002</v>
      </c>
      <c r="AC1079" s="2" t="str">
        <f t="shared" si="537"/>
        <v>TY1</v>
      </c>
      <c r="AD1079">
        <f t="shared" si="538"/>
        <v>118.75</v>
      </c>
      <c r="AE1079">
        <f t="shared" si="539"/>
        <v>118.234375</v>
      </c>
      <c r="AF1079" s="49">
        <f t="shared" si="566"/>
        <v>0.515625</v>
      </c>
      <c r="AG1079" s="3">
        <f t="shared" si="552"/>
        <v>118.43464081480109</v>
      </c>
      <c r="AH1079">
        <f t="shared" si="553"/>
        <v>117.32744480285345</v>
      </c>
      <c r="AI1079" s="51">
        <f t="shared" si="554"/>
        <v>1.1071960119476358</v>
      </c>
      <c r="AJ1079" s="52">
        <f t="shared" si="555"/>
        <v>0.59157101194763584</v>
      </c>
      <c r="AK1079" s="2">
        <v>44672</v>
      </c>
      <c r="AL1079" t="str">
        <v>91282CEE</v>
      </c>
      <c r="AM1079">
        <v>1.1345000000000001</v>
      </c>
      <c r="AN1079">
        <v>0.54176000000000002</v>
      </c>
      <c r="AO1079">
        <v>0.80720000000000003</v>
      </c>
      <c r="AP1079">
        <v>118.234375</v>
      </c>
      <c r="AQ1079">
        <f>VLOOKUP(AL1079,工作表1!$F$3:$G$1000,2,FALSE)</f>
        <v>2.375</v>
      </c>
      <c r="AR1079" t="str">
        <f>VLOOKUP(AL1079,工作表1!$F$3:$H$1000,3,FALSE)</f>
        <v>2029/3/31</v>
      </c>
      <c r="AS1079">
        <f t="shared" si="540"/>
        <v>1.0135000000000001</v>
      </c>
      <c r="AT1079">
        <f t="shared" si="541"/>
        <v>1.3614999999999999</v>
      </c>
      <c r="AU1079" s="43">
        <f t="shared" si="556"/>
        <v>44834</v>
      </c>
      <c r="AV1079" s="43">
        <f t="shared" si="542"/>
        <v>44834</v>
      </c>
      <c r="AW1079" s="45">
        <f t="shared" si="557"/>
        <v>0.14275956284153005</v>
      </c>
      <c r="AX1079" s="45">
        <f t="shared" si="558"/>
        <v>1.1903623025675576</v>
      </c>
      <c r="AY1079" s="47">
        <f t="shared" si="559"/>
        <v>96.249941941819159</v>
      </c>
      <c r="AZ1079" s="47">
        <f t="shared" si="560"/>
        <v>117.32744480285345</v>
      </c>
      <c r="BA1079" s="43"/>
      <c r="BC1079" s="2">
        <v>44671</v>
      </c>
      <c r="BD1079" t="str">
        <v>912828YB</v>
      </c>
      <c r="BE1079">
        <v>-2.9466000000000001</v>
      </c>
      <c r="BF1079">
        <v>0.71567000000000003</v>
      </c>
      <c r="BG1079">
        <v>0.76739999999999997</v>
      </c>
      <c r="BH1079">
        <v>119</v>
      </c>
      <c r="BI1079">
        <f>VLOOKUP(BD1079,工作表1!$K$3:$L$1000,2,FALSE)</f>
        <v>1.625</v>
      </c>
      <c r="BJ1079" t="str">
        <f>VLOOKUP(BD1079,工作表1!$K$3:$M$1000,3,FALSE)</f>
        <v>2029/8/15</v>
      </c>
      <c r="BK1079">
        <f t="shared" si="543"/>
        <v>0.95745000000000002</v>
      </c>
      <c r="BL1079">
        <f t="shared" si="544"/>
        <v>0.66754999999999998</v>
      </c>
      <c r="BM1079" s="43">
        <f t="shared" si="561"/>
        <v>44788</v>
      </c>
      <c r="BN1079" s="43">
        <f t="shared" si="545"/>
        <v>44925</v>
      </c>
      <c r="BO1079" s="45">
        <f t="shared" si="562"/>
        <v>0.29178176795580113</v>
      </c>
      <c r="BP1079" s="45">
        <f t="shared" si="563"/>
        <v>1.4181516309694997</v>
      </c>
      <c r="BQ1079" s="47">
        <f t="shared" si="564"/>
        <v>91.979217793698339</v>
      </c>
      <c r="BR1079" s="47">
        <f t="shared" si="565"/>
        <v>116.64679925318569</v>
      </c>
    </row>
    <row r="1080" spans="6:70" x14ac:dyDescent="0.25">
      <c r="F1080" s="2">
        <v>44692</v>
      </c>
      <c r="G1080">
        <v>1.2729999999999999</v>
      </c>
      <c r="H1080" s="43">
        <v>44725</v>
      </c>
      <c r="I1080">
        <v>3.4493999999999998</v>
      </c>
      <c r="L1080" s="2">
        <v>44671</v>
      </c>
      <c r="M1080" t="str">
        <v>9128286B</v>
      </c>
      <c r="N1080">
        <v>0.19209999999999999</v>
      </c>
      <c r="O1080">
        <v>0.54179999999999995</v>
      </c>
      <c r="P1080">
        <v>0.82050000000000001</v>
      </c>
      <c r="Q1080">
        <v>119.5</v>
      </c>
      <c r="R1080">
        <f>VLOOKUP(M1080,工作表1!$A$3:$B$1000,2,FALSE)</f>
        <v>2.625</v>
      </c>
      <c r="S1080" t="str">
        <f>VLOOKUP(M1080,工作表1!$A$3:$C$1000,3,FALSE)</f>
        <v>2029/2/15</v>
      </c>
      <c r="T1080">
        <f t="shared" si="535"/>
        <v>0.95745000000000002</v>
      </c>
      <c r="U1080">
        <f t="shared" si="534"/>
        <v>1.6675499999999999</v>
      </c>
      <c r="V1080" s="43">
        <f t="shared" si="546"/>
        <v>44788</v>
      </c>
      <c r="W1080" s="43">
        <f t="shared" si="536"/>
        <v>44742</v>
      </c>
      <c r="X1080" s="45">
        <f t="shared" si="547"/>
        <v>0.47133977900552487</v>
      </c>
      <c r="Y1080" s="45">
        <f t="shared" si="548"/>
        <v>0.97476443653977141</v>
      </c>
      <c r="Z1080" s="47">
        <f t="shared" si="549"/>
        <v>98.445987841324865</v>
      </c>
      <c r="AA1080" s="47">
        <f t="shared" si="550"/>
        <v>119.15188338634226</v>
      </c>
      <c r="AB1080" s="45">
        <f t="shared" si="551"/>
        <v>2.8746</v>
      </c>
      <c r="AC1080" s="2" t="str">
        <f t="shared" si="537"/>
        <v>TY1</v>
      </c>
      <c r="AD1080">
        <f t="shared" si="538"/>
        <v>119.5</v>
      </c>
      <c r="AE1080">
        <f t="shared" si="539"/>
        <v>119</v>
      </c>
      <c r="AF1080" s="49">
        <f t="shared" si="566"/>
        <v>0.5</v>
      </c>
      <c r="AG1080" s="3">
        <f t="shared" si="552"/>
        <v>119.15188338634226</v>
      </c>
      <c r="AH1080">
        <f t="shared" si="553"/>
        <v>118.03981764045436</v>
      </c>
      <c r="AI1080" s="51">
        <f t="shared" si="554"/>
        <v>1.1120657458879037</v>
      </c>
      <c r="AJ1080" s="52">
        <f t="shared" si="555"/>
        <v>0.61206574588790374</v>
      </c>
      <c r="AK1080" s="2">
        <v>44671</v>
      </c>
      <c r="AL1080" t="str">
        <v>9128286T</v>
      </c>
      <c r="AM1080">
        <v>0.13750000000000001</v>
      </c>
      <c r="AN1080">
        <v>0.56315000000000004</v>
      </c>
      <c r="AO1080">
        <v>0.80720000000000003</v>
      </c>
      <c r="AP1080">
        <v>119</v>
      </c>
      <c r="AQ1080">
        <f>VLOOKUP(AL1080,工作表1!$F$3:$G$1000,2,FALSE)</f>
        <v>2.375</v>
      </c>
      <c r="AR1080" t="str">
        <f>VLOOKUP(AL1080,工作表1!$F$3:$H$1000,3,FALSE)</f>
        <v>2029/5/15</v>
      </c>
      <c r="AS1080">
        <f t="shared" si="540"/>
        <v>0.95745000000000002</v>
      </c>
      <c r="AT1080">
        <f t="shared" si="541"/>
        <v>1.4175499999999999</v>
      </c>
      <c r="AU1080" s="43">
        <f t="shared" si="556"/>
        <v>44696</v>
      </c>
      <c r="AV1080" s="43">
        <f t="shared" si="542"/>
        <v>44834</v>
      </c>
      <c r="AW1080" s="45">
        <f t="shared" si="557"/>
        <v>1.0300414364640884</v>
      </c>
      <c r="AX1080" s="45">
        <f t="shared" si="558"/>
        <v>2.0841510255051841</v>
      </c>
      <c r="AY1080" s="47">
        <f t="shared" si="559"/>
        <v>96.85977706649804</v>
      </c>
      <c r="AZ1080" s="47">
        <f t="shared" si="560"/>
        <v>118.03981764045436</v>
      </c>
      <c r="BA1080" s="43"/>
      <c r="BC1080" s="2">
        <v>44670</v>
      </c>
      <c r="BD1080" t="str">
        <v>912828YB</v>
      </c>
      <c r="BE1080">
        <v>-4.2991999999999999</v>
      </c>
      <c r="BF1080">
        <v>0.77212999999999998</v>
      </c>
      <c r="BG1080">
        <v>0.76739999999999997</v>
      </c>
      <c r="BH1080">
        <v>118.59375</v>
      </c>
      <c r="BI1080">
        <f>VLOOKUP(BD1080,工作表1!$K$3:$L$1000,2,FALSE)</f>
        <v>1.625</v>
      </c>
      <c r="BJ1080" t="str">
        <f>VLOOKUP(BD1080,工作表1!$K$3:$M$1000,3,FALSE)</f>
        <v>2029/8/15</v>
      </c>
      <c r="BK1080">
        <f t="shared" si="543"/>
        <v>0.9405</v>
      </c>
      <c r="BL1080">
        <f t="shared" si="544"/>
        <v>0.6845</v>
      </c>
      <c r="BM1080" s="43">
        <f t="shared" si="561"/>
        <v>44788</v>
      </c>
      <c r="BN1080" s="43">
        <f t="shared" si="545"/>
        <v>44925</v>
      </c>
      <c r="BO1080" s="45">
        <f t="shared" si="562"/>
        <v>0.287292817679558</v>
      </c>
      <c r="BP1080" s="45">
        <f t="shared" si="563"/>
        <v>1.4181147354877772</v>
      </c>
      <c r="BQ1080" s="47">
        <f t="shared" si="564"/>
        <v>91.634948015792233</v>
      </c>
      <c r="BR1080" s="47">
        <f t="shared" si="565"/>
        <v>116.16990335901752</v>
      </c>
    </row>
    <row r="1081" spans="6:70" x14ac:dyDescent="0.25">
      <c r="F1081" s="2">
        <v>44691</v>
      </c>
      <c r="G1081">
        <v>1.2477499999999999</v>
      </c>
      <c r="H1081" s="43">
        <v>44722</v>
      </c>
      <c r="I1081">
        <v>3.2370000000000001</v>
      </c>
      <c r="L1081" s="2">
        <v>44670</v>
      </c>
      <c r="M1081" t="str">
        <v>9128286B</v>
      </c>
      <c r="N1081">
        <v>0.19839999999999999</v>
      </c>
      <c r="O1081">
        <v>0.53212000000000004</v>
      </c>
      <c r="P1081">
        <v>0.82050000000000001</v>
      </c>
      <c r="Q1081">
        <v>119.109375</v>
      </c>
      <c r="R1081">
        <f>VLOOKUP(M1081,工作表1!$A$3:$B$1000,2,FALSE)</f>
        <v>2.625</v>
      </c>
      <c r="S1081" t="str">
        <f>VLOOKUP(M1081,工作表1!$A$3:$C$1000,3,FALSE)</f>
        <v>2029/2/15</v>
      </c>
      <c r="T1081">
        <f t="shared" si="535"/>
        <v>0.9405</v>
      </c>
      <c r="U1081">
        <f t="shared" si="534"/>
        <v>1.6844999999999999</v>
      </c>
      <c r="V1081" s="43">
        <f t="shared" si="546"/>
        <v>44788</v>
      </c>
      <c r="W1081" s="43">
        <f t="shared" si="536"/>
        <v>44742</v>
      </c>
      <c r="X1081" s="45">
        <f t="shared" si="547"/>
        <v>0.46408839779005523</v>
      </c>
      <c r="Y1081" s="45">
        <f t="shared" si="548"/>
        <v>0.97470483614621961</v>
      </c>
      <c r="Z1081" s="47">
        <f t="shared" si="549"/>
        <v>98.13346977907932</v>
      </c>
      <c r="AA1081" s="47">
        <f t="shared" si="550"/>
        <v>118.75504981714774</v>
      </c>
      <c r="AB1081" s="45">
        <f t="shared" si="551"/>
        <v>2.9586000000000001</v>
      </c>
      <c r="AC1081" s="2" t="str">
        <f t="shared" si="537"/>
        <v>TY1</v>
      </c>
      <c r="AD1081">
        <f t="shared" si="538"/>
        <v>119.109375</v>
      </c>
      <c r="AE1081">
        <f t="shared" si="539"/>
        <v>118.59375</v>
      </c>
      <c r="AF1081" s="49">
        <f t="shared" si="566"/>
        <v>0.515625</v>
      </c>
      <c r="AG1081" s="3">
        <f t="shared" si="552"/>
        <v>118.75504981714774</v>
      </c>
      <c r="AH1081">
        <f t="shared" si="553"/>
        <v>117.6114612716937</v>
      </c>
      <c r="AI1081" s="51">
        <f t="shared" si="554"/>
        <v>1.1435885454540369</v>
      </c>
      <c r="AJ1081" s="52">
        <f t="shared" si="555"/>
        <v>0.62796354545403688</v>
      </c>
      <c r="AK1081" s="2">
        <v>44670</v>
      </c>
      <c r="AL1081" t="str">
        <v>9128286T</v>
      </c>
      <c r="AM1081">
        <v>-0.1842</v>
      </c>
      <c r="AN1081">
        <v>0.57716999999999996</v>
      </c>
      <c r="AO1081">
        <v>0.80720000000000003</v>
      </c>
      <c r="AP1081">
        <v>118.59375</v>
      </c>
      <c r="AQ1081">
        <f>VLOOKUP(AL1081,工作表1!$F$3:$G$1000,2,FALSE)</f>
        <v>2.375</v>
      </c>
      <c r="AR1081" t="str">
        <f>VLOOKUP(AL1081,工作表1!$F$3:$H$1000,3,FALSE)</f>
        <v>2029/5/15</v>
      </c>
      <c r="AS1081">
        <f t="shared" si="540"/>
        <v>0.9405</v>
      </c>
      <c r="AT1081">
        <f t="shared" si="541"/>
        <v>1.4344999999999999</v>
      </c>
      <c r="AU1081" s="43">
        <f t="shared" si="556"/>
        <v>44696</v>
      </c>
      <c r="AV1081" s="43">
        <f t="shared" si="542"/>
        <v>44834</v>
      </c>
      <c r="AW1081" s="45">
        <f t="shared" si="557"/>
        <v>1.0234806629834254</v>
      </c>
      <c r="AX1081" s="45">
        <f t="shared" si="558"/>
        <v>2.0840971013395899</v>
      </c>
      <c r="AY1081" s="47">
        <f t="shared" si="559"/>
        <v>96.531423353579655</v>
      </c>
      <c r="AZ1081" s="47">
        <f t="shared" si="560"/>
        <v>117.6114612716937</v>
      </c>
      <c r="BA1081" s="43"/>
      <c r="BC1081" s="2">
        <v>44669</v>
      </c>
      <c r="BD1081" t="str">
        <v>912828YB</v>
      </c>
      <c r="BE1081">
        <v>-4.2423000000000002</v>
      </c>
      <c r="BF1081">
        <v>0.75063999999999997</v>
      </c>
      <c r="BG1081">
        <v>0.76739999999999997</v>
      </c>
      <c r="BH1081">
        <v>119.125</v>
      </c>
      <c r="BI1081">
        <f>VLOOKUP(BD1081,工作表1!$K$3:$L$1000,2,FALSE)</f>
        <v>1.625</v>
      </c>
      <c r="BJ1081" t="str">
        <f>VLOOKUP(BD1081,工作表1!$K$3:$M$1000,3,FALSE)</f>
        <v>2029/8/15</v>
      </c>
      <c r="BK1081">
        <f t="shared" si="543"/>
        <v>0.9123</v>
      </c>
      <c r="BL1081">
        <f t="shared" si="544"/>
        <v>0.7127</v>
      </c>
      <c r="BM1081" s="43">
        <f t="shared" si="561"/>
        <v>44788</v>
      </c>
      <c r="BN1081" s="43">
        <f t="shared" si="545"/>
        <v>44925</v>
      </c>
      <c r="BO1081" s="45">
        <f t="shared" si="562"/>
        <v>0.28280386740331492</v>
      </c>
      <c r="BP1081" s="45">
        <f t="shared" si="563"/>
        <v>1.4180778400060545</v>
      </c>
      <c r="BQ1081" s="47">
        <f t="shared" si="564"/>
        <v>92.051229503423158</v>
      </c>
      <c r="BR1081" s="47">
        <f t="shared" si="565"/>
        <v>116.67357607166507</v>
      </c>
    </row>
    <row r="1082" spans="6:70" x14ac:dyDescent="0.25">
      <c r="F1082" s="2">
        <v>44690</v>
      </c>
      <c r="G1082">
        <v>1.226</v>
      </c>
      <c r="H1082" s="43">
        <v>44721</v>
      </c>
      <c r="I1082">
        <v>3.0834000000000001</v>
      </c>
      <c r="L1082" s="2">
        <v>44669</v>
      </c>
      <c r="M1082" t="str">
        <v>9128286B</v>
      </c>
      <c r="N1082">
        <v>-2.3599999999999999E-2</v>
      </c>
      <c r="O1082">
        <v>0.55071999999999999</v>
      </c>
      <c r="P1082">
        <v>0.82050000000000001</v>
      </c>
      <c r="Q1082">
        <v>119.640625</v>
      </c>
      <c r="R1082">
        <f>VLOOKUP(M1082,工作表1!$A$3:$B$1000,2,FALSE)</f>
        <v>2.625</v>
      </c>
      <c r="S1082" t="str">
        <f>VLOOKUP(M1082,工作表1!$A$3:$C$1000,3,FALSE)</f>
        <v>2029/2/15</v>
      </c>
      <c r="T1082">
        <f t="shared" si="535"/>
        <v>0.9123</v>
      </c>
      <c r="U1082">
        <f t="shared" si="534"/>
        <v>1.7126999999999999</v>
      </c>
      <c r="V1082" s="43">
        <f t="shared" si="546"/>
        <v>44788</v>
      </c>
      <c r="W1082" s="43">
        <f t="shared" si="536"/>
        <v>44742</v>
      </c>
      <c r="X1082" s="45">
        <f t="shared" si="547"/>
        <v>0.45683701657458564</v>
      </c>
      <c r="Y1082" s="45">
        <f t="shared" si="548"/>
        <v>0.97464523575266782</v>
      </c>
      <c r="Z1082" s="47">
        <f t="shared" si="549"/>
        <v>98.566298819308642</v>
      </c>
      <c r="AA1082" s="47">
        <f t="shared" si="550"/>
        <v>119.26376522517226</v>
      </c>
      <c r="AB1082" s="45">
        <f t="shared" si="551"/>
        <v>2.8538999999999999</v>
      </c>
      <c r="AC1082" s="2" t="str">
        <f t="shared" si="537"/>
        <v>TY1</v>
      </c>
      <c r="AD1082">
        <f t="shared" si="538"/>
        <v>119.640625</v>
      </c>
      <c r="AE1082">
        <f t="shared" si="539"/>
        <v>119.125</v>
      </c>
      <c r="AF1082" s="49">
        <f t="shared" si="566"/>
        <v>0.515625</v>
      </c>
      <c r="AG1082" s="3">
        <f t="shared" si="552"/>
        <v>119.26376522517226</v>
      </c>
      <c r="AH1082">
        <f t="shared" si="553"/>
        <v>118.11926639917972</v>
      </c>
      <c r="AI1082" s="51">
        <f t="shared" si="554"/>
        <v>1.1444988259925424</v>
      </c>
      <c r="AJ1082" s="52">
        <f t="shared" si="555"/>
        <v>0.62887382599254238</v>
      </c>
      <c r="AK1082" s="2">
        <v>44669</v>
      </c>
      <c r="AL1082" t="str">
        <v>91282CEE</v>
      </c>
      <c r="AM1082">
        <v>-0.3589</v>
      </c>
      <c r="AN1082">
        <v>0.57235999999999998</v>
      </c>
      <c r="AO1082">
        <v>0.80720000000000003</v>
      </c>
      <c r="AP1082">
        <v>119.125</v>
      </c>
      <c r="AQ1082">
        <f>VLOOKUP(AL1082,工作表1!$F$3:$G$1000,2,FALSE)</f>
        <v>2.375</v>
      </c>
      <c r="AR1082" t="str">
        <f>VLOOKUP(AL1082,工作表1!$F$3:$H$1000,3,FALSE)</f>
        <v>2029/3/31</v>
      </c>
      <c r="AS1082">
        <f t="shared" si="540"/>
        <v>0.9123</v>
      </c>
      <c r="AT1082">
        <f t="shared" si="541"/>
        <v>1.4626999999999999</v>
      </c>
      <c r="AU1082" s="43">
        <f t="shared" si="556"/>
        <v>44834</v>
      </c>
      <c r="AV1082" s="43">
        <f t="shared" si="542"/>
        <v>44834</v>
      </c>
      <c r="AW1082" s="45">
        <f t="shared" si="557"/>
        <v>0.12329234972677597</v>
      </c>
      <c r="AX1082" s="45">
        <f t="shared" si="558"/>
        <v>1.1904156373980088</v>
      </c>
      <c r="AY1082" s="47">
        <f t="shared" si="559"/>
        <v>96.963958367098243</v>
      </c>
      <c r="AZ1082" s="47">
        <f t="shared" si="560"/>
        <v>118.11926639917972</v>
      </c>
      <c r="BA1082" s="43"/>
      <c r="BC1082" s="2">
        <v>44665</v>
      </c>
      <c r="BD1082" t="str">
        <v>912828YB</v>
      </c>
      <c r="BE1082">
        <v>-4.7271999999999998</v>
      </c>
      <c r="BF1082">
        <v>0.70735000000000003</v>
      </c>
      <c r="BG1082">
        <v>0.76739999999999997</v>
      </c>
      <c r="BH1082">
        <v>119.453125</v>
      </c>
      <c r="BI1082">
        <f>VLOOKUP(BD1082,工作表1!$K$3:$L$1000,2,FALSE)</f>
        <v>1.625</v>
      </c>
      <c r="BJ1082" t="str">
        <f>VLOOKUP(BD1082,工作表1!$K$3:$M$1000,3,FALSE)</f>
        <v>2029/8/15</v>
      </c>
      <c r="BK1082">
        <f t="shared" si="543"/>
        <v>0.89500000000000002</v>
      </c>
      <c r="BL1082">
        <f t="shared" si="544"/>
        <v>0.73</v>
      </c>
      <c r="BM1082" s="43">
        <f t="shared" si="561"/>
        <v>44788</v>
      </c>
      <c r="BN1082" s="43">
        <f t="shared" si="545"/>
        <v>44925</v>
      </c>
      <c r="BO1082" s="45">
        <f t="shared" si="562"/>
        <v>0.27831491712707185</v>
      </c>
      <c r="BP1082" s="45">
        <f t="shared" si="563"/>
        <v>1.418040944524332</v>
      </c>
      <c r="BQ1082" s="47">
        <f t="shared" si="564"/>
        <v>92.333116108312382</v>
      </c>
      <c r="BR1082" s="47">
        <f t="shared" si="565"/>
        <v>117.01201495801959</v>
      </c>
    </row>
    <row r="1083" spans="6:70" x14ac:dyDescent="0.25">
      <c r="F1083" s="2">
        <v>44687</v>
      </c>
      <c r="G1083">
        <v>1.2330000000000001</v>
      </c>
      <c r="H1083" s="43">
        <v>44720</v>
      </c>
      <c r="I1083">
        <v>3.0579999999999998</v>
      </c>
      <c r="L1083" s="2">
        <v>44665</v>
      </c>
      <c r="M1083" t="str">
        <v>9128286B</v>
      </c>
      <c r="N1083">
        <v>8.7300000000000003E-2</v>
      </c>
      <c r="O1083">
        <v>0.46844999999999998</v>
      </c>
      <c r="P1083">
        <v>0.82050000000000001</v>
      </c>
      <c r="Q1083">
        <v>119.9375</v>
      </c>
      <c r="R1083">
        <f>VLOOKUP(M1083,工作表1!$A$3:$B$1000,2,FALSE)</f>
        <v>2.625</v>
      </c>
      <c r="S1083" t="str">
        <f>VLOOKUP(M1083,工作表1!$A$3:$C$1000,3,FALSE)</f>
        <v>2029/2/15</v>
      </c>
      <c r="T1083">
        <f t="shared" si="535"/>
        <v>0.89500000000000002</v>
      </c>
      <c r="U1083">
        <f t="shared" si="534"/>
        <v>1.73</v>
      </c>
      <c r="V1083" s="43">
        <f t="shared" si="546"/>
        <v>44788</v>
      </c>
      <c r="W1083" s="43">
        <f t="shared" si="536"/>
        <v>44742</v>
      </c>
      <c r="X1083" s="45">
        <f t="shared" si="547"/>
        <v>0.44958563535911605</v>
      </c>
      <c r="Y1083" s="45">
        <f t="shared" si="548"/>
        <v>0.97458563535911602</v>
      </c>
      <c r="Z1083" s="47">
        <f t="shared" si="549"/>
        <v>98.832949458942679</v>
      </c>
      <c r="AA1083" s="47">
        <f t="shared" si="550"/>
        <v>119.57245042054087</v>
      </c>
      <c r="AB1083" s="45">
        <f t="shared" si="551"/>
        <v>2.8386</v>
      </c>
      <c r="AC1083" s="2" t="str">
        <f t="shared" si="537"/>
        <v>TY1</v>
      </c>
      <c r="AD1083">
        <f t="shared" si="538"/>
        <v>119.9375</v>
      </c>
      <c r="AE1083">
        <f t="shared" si="539"/>
        <v>119.453125</v>
      </c>
      <c r="AF1083" s="49">
        <f t="shared" si="566"/>
        <v>0.484375</v>
      </c>
      <c r="AG1083" s="3">
        <f t="shared" si="552"/>
        <v>119.57245042054087</v>
      </c>
      <c r="AH1083">
        <f t="shared" si="553"/>
        <v>118.44612243654123</v>
      </c>
      <c r="AI1083" s="51">
        <f t="shared" si="554"/>
        <v>1.1263279839996443</v>
      </c>
      <c r="AJ1083" s="52">
        <f t="shared" si="555"/>
        <v>0.64195298399964429</v>
      </c>
      <c r="AK1083" s="2">
        <v>44665</v>
      </c>
      <c r="AL1083" t="str">
        <v>91282CEE</v>
      </c>
      <c r="AM1083">
        <v>-0.90049999999999997</v>
      </c>
      <c r="AN1083">
        <v>0.54505999999999999</v>
      </c>
      <c r="AO1083">
        <v>0.80720000000000003</v>
      </c>
      <c r="AP1083">
        <v>119.453125</v>
      </c>
      <c r="AQ1083">
        <f>VLOOKUP(AL1083,工作表1!$F$3:$G$1000,2,FALSE)</f>
        <v>2.375</v>
      </c>
      <c r="AR1083" t="str">
        <f>VLOOKUP(AL1083,工作表1!$F$3:$H$1000,3,FALSE)</f>
        <v>2029/3/31</v>
      </c>
      <c r="AS1083">
        <f t="shared" si="540"/>
        <v>0.89500000000000002</v>
      </c>
      <c r="AT1083">
        <f t="shared" si="541"/>
        <v>1.48</v>
      </c>
      <c r="AU1083" s="43">
        <f t="shared" si="556"/>
        <v>44834</v>
      </c>
      <c r="AV1083" s="43">
        <f t="shared" si="542"/>
        <v>44834</v>
      </c>
      <c r="AW1083" s="45">
        <f t="shared" si="557"/>
        <v>0.11680327868852458</v>
      </c>
      <c r="AX1083" s="45">
        <f t="shared" si="558"/>
        <v>1.1904334156748257</v>
      </c>
      <c r="AY1083" s="47">
        <f t="shared" si="559"/>
        <v>97.245592108401667</v>
      </c>
      <c r="AZ1083" s="47">
        <f t="shared" si="560"/>
        <v>118.44612243654123</v>
      </c>
      <c r="BA1083" s="43"/>
      <c r="BC1083" s="2">
        <v>44664</v>
      </c>
      <c r="BD1083" t="str">
        <v>912828YB</v>
      </c>
      <c r="BE1083">
        <v>-3.3250999999999999</v>
      </c>
      <c r="BF1083">
        <v>0.65985000000000005</v>
      </c>
      <c r="BG1083">
        <v>0.76739999999999997</v>
      </c>
      <c r="BH1083">
        <v>120.359375</v>
      </c>
      <c r="BI1083">
        <f>VLOOKUP(BD1083,工作表1!$K$3:$L$1000,2,FALSE)</f>
        <v>1.625</v>
      </c>
      <c r="BJ1083" t="str">
        <f>VLOOKUP(BD1083,工作表1!$K$3:$M$1000,3,FALSE)</f>
        <v>2029/8/15</v>
      </c>
      <c r="BK1083">
        <f t="shared" si="543"/>
        <v>0.85304999999999997</v>
      </c>
      <c r="BL1083">
        <f t="shared" si="544"/>
        <v>0.77195000000000003</v>
      </c>
      <c r="BM1083" s="43">
        <f t="shared" si="561"/>
        <v>44788</v>
      </c>
      <c r="BN1083" s="43">
        <f t="shared" si="545"/>
        <v>44925</v>
      </c>
      <c r="BO1083" s="45">
        <f t="shared" si="562"/>
        <v>0.26035911602209943</v>
      </c>
      <c r="BP1083" s="45">
        <f t="shared" si="563"/>
        <v>1.4178933625974419</v>
      </c>
      <c r="BQ1083" s="47">
        <f t="shared" si="564"/>
        <v>93.073108753278888</v>
      </c>
      <c r="BR1083" s="47">
        <f t="shared" si="565"/>
        <v>117.88514197835825</v>
      </c>
    </row>
    <row r="1084" spans="6:70" x14ac:dyDescent="0.25">
      <c r="F1084" s="2">
        <v>44686</v>
      </c>
      <c r="G1084">
        <v>1.22085</v>
      </c>
      <c r="H1084" s="43">
        <v>44719</v>
      </c>
      <c r="I1084">
        <v>3.0124</v>
      </c>
      <c r="L1084" s="2">
        <v>44664</v>
      </c>
      <c r="M1084" t="str">
        <v>9128286B</v>
      </c>
      <c r="N1084">
        <v>0.44579999999999997</v>
      </c>
      <c r="O1084">
        <v>0.43986999999999998</v>
      </c>
      <c r="P1084">
        <v>0.82050000000000001</v>
      </c>
      <c r="Q1084">
        <v>120.796875</v>
      </c>
      <c r="R1084">
        <f>VLOOKUP(M1084,工作表1!$A$3:$B$1000,2,FALSE)</f>
        <v>2.625</v>
      </c>
      <c r="S1084" t="str">
        <f>VLOOKUP(M1084,工作表1!$A$3:$C$1000,3,FALSE)</f>
        <v>2029/2/15</v>
      </c>
      <c r="T1084">
        <f t="shared" si="535"/>
        <v>0.85304999999999997</v>
      </c>
      <c r="U1084">
        <f t="shared" si="534"/>
        <v>1.7719499999999999</v>
      </c>
      <c r="V1084" s="43">
        <f t="shared" si="546"/>
        <v>44788</v>
      </c>
      <c r="W1084" s="43">
        <f t="shared" si="536"/>
        <v>44742</v>
      </c>
      <c r="X1084" s="45">
        <f t="shared" si="547"/>
        <v>0.42058011049723759</v>
      </c>
      <c r="Y1084" s="45">
        <f t="shared" si="548"/>
        <v>0.97434723378490884</v>
      </c>
      <c r="Z1084" s="47">
        <f t="shared" si="549"/>
        <v>99.571084079319704</v>
      </c>
      <c r="AA1084" s="47">
        <f t="shared" si="550"/>
        <v>120.41279683632607</v>
      </c>
      <c r="AB1084" s="45">
        <f t="shared" si="551"/>
        <v>2.7044000000000001</v>
      </c>
      <c r="AC1084" s="2" t="str">
        <f t="shared" si="537"/>
        <v>TY1</v>
      </c>
      <c r="AD1084">
        <f t="shared" si="538"/>
        <v>120.796875</v>
      </c>
      <c r="AE1084">
        <f t="shared" si="539"/>
        <v>120.359375</v>
      </c>
      <c r="AF1084" s="49">
        <f t="shared" si="566"/>
        <v>0.4375</v>
      </c>
      <c r="AG1084" s="3">
        <f t="shared" si="552"/>
        <v>120.41279683632607</v>
      </c>
      <c r="AH1084">
        <f t="shared" si="553"/>
        <v>119.26804386161204</v>
      </c>
      <c r="AI1084" s="51">
        <f t="shared" si="554"/>
        <v>1.1447529747140237</v>
      </c>
      <c r="AJ1084" s="52">
        <f t="shared" si="555"/>
        <v>0.70725297471402371</v>
      </c>
      <c r="AK1084" s="2">
        <v>44664</v>
      </c>
      <c r="AL1084" t="str">
        <v>91282CEE</v>
      </c>
      <c r="AM1084">
        <v>-1.5852999999999999</v>
      </c>
      <c r="AN1084">
        <v>0.61262000000000005</v>
      </c>
      <c r="AO1084">
        <v>0.80720000000000003</v>
      </c>
      <c r="AP1084">
        <v>120.359375</v>
      </c>
      <c r="AQ1084">
        <f>VLOOKUP(AL1084,工作表1!$F$3:$G$1000,2,FALSE)</f>
        <v>2.375</v>
      </c>
      <c r="AR1084" t="str">
        <f>VLOOKUP(AL1084,工作表1!$F$3:$H$1000,3,FALSE)</f>
        <v>2029/3/31</v>
      </c>
      <c r="AS1084">
        <f t="shared" si="540"/>
        <v>0.85304999999999997</v>
      </c>
      <c r="AT1084">
        <f t="shared" si="541"/>
        <v>1.5219499999999999</v>
      </c>
      <c r="AU1084" s="43">
        <f t="shared" si="556"/>
        <v>44834</v>
      </c>
      <c r="AV1084" s="43">
        <f t="shared" si="542"/>
        <v>44834</v>
      </c>
      <c r="AW1084" s="45">
        <f t="shared" si="557"/>
        <v>9.0846994535519129E-2</v>
      </c>
      <c r="AX1084" s="45">
        <f t="shared" si="558"/>
        <v>1.1905045287820943</v>
      </c>
      <c r="AY1084" s="47">
        <f t="shared" si="559"/>
        <v>97.968398024499649</v>
      </c>
      <c r="AZ1084" s="47">
        <f t="shared" si="560"/>
        <v>119.26804386161204</v>
      </c>
      <c r="BA1084" s="43"/>
      <c r="BC1084" s="2">
        <v>44663</v>
      </c>
      <c r="BD1084" t="str">
        <v>912828YB</v>
      </c>
      <c r="BE1084">
        <v>-4.4882</v>
      </c>
      <c r="BF1084">
        <v>0.69879000000000002</v>
      </c>
      <c r="BG1084">
        <v>0.76739999999999997</v>
      </c>
      <c r="BH1084">
        <v>120.0625</v>
      </c>
      <c r="BI1084">
        <f>VLOOKUP(BD1084,工作表1!$K$3:$L$1000,2,FALSE)</f>
        <v>1.625</v>
      </c>
      <c r="BJ1084" t="str">
        <f>VLOOKUP(BD1084,工作表1!$K$3:$M$1000,3,FALSE)</f>
        <v>2029/8/15</v>
      </c>
      <c r="BK1084">
        <f t="shared" si="543"/>
        <v>0.83745000000000003</v>
      </c>
      <c r="BL1084">
        <f t="shared" si="544"/>
        <v>0.78754999999999997</v>
      </c>
      <c r="BM1084" s="43">
        <f t="shared" si="561"/>
        <v>44788</v>
      </c>
      <c r="BN1084" s="43">
        <f t="shared" si="545"/>
        <v>44925</v>
      </c>
      <c r="BO1084" s="45">
        <f t="shared" si="562"/>
        <v>0.2558701657458563</v>
      </c>
      <c r="BP1084" s="45">
        <f t="shared" si="563"/>
        <v>1.4178564671157194</v>
      </c>
      <c r="BQ1084" s="47">
        <f t="shared" si="564"/>
        <v>92.82277772750794</v>
      </c>
      <c r="BR1084" s="47">
        <f t="shared" si="565"/>
        <v>117.53112583243329</v>
      </c>
    </row>
    <row r="1085" spans="6:70" x14ac:dyDescent="0.25">
      <c r="F1085" s="2">
        <v>44685</v>
      </c>
      <c r="G1085">
        <v>1.1978500000000001</v>
      </c>
      <c r="H1085" s="43">
        <v>44718</v>
      </c>
      <c r="I1085">
        <v>3.073</v>
      </c>
      <c r="L1085" s="2">
        <v>44663</v>
      </c>
      <c r="M1085" t="str">
        <v>9128286B</v>
      </c>
      <c r="N1085">
        <v>-5.8799999999999998E-2</v>
      </c>
      <c r="O1085">
        <v>0.49848999999999999</v>
      </c>
      <c r="P1085">
        <v>0.82050000000000001</v>
      </c>
      <c r="Q1085">
        <v>120.5</v>
      </c>
      <c r="R1085">
        <f>VLOOKUP(M1085,工作表1!$A$3:$B$1000,2,FALSE)</f>
        <v>2.625</v>
      </c>
      <c r="S1085" t="str">
        <f>VLOOKUP(M1085,工作表1!$A$3:$C$1000,3,FALSE)</f>
        <v>2029/2/15</v>
      </c>
      <c r="T1085">
        <f t="shared" si="535"/>
        <v>0.83745000000000003</v>
      </c>
      <c r="U1085">
        <f t="shared" si="534"/>
        <v>1.78755</v>
      </c>
      <c r="V1085" s="43">
        <f t="shared" si="546"/>
        <v>44788</v>
      </c>
      <c r="W1085" s="43">
        <f t="shared" si="536"/>
        <v>44742</v>
      </c>
      <c r="X1085" s="45">
        <f t="shared" si="547"/>
        <v>0.41332872928176789</v>
      </c>
      <c r="Y1085" s="45">
        <f t="shared" si="548"/>
        <v>0.97428763339135693</v>
      </c>
      <c r="Z1085" s="47">
        <f t="shared" si="549"/>
        <v>99.320727948746395</v>
      </c>
      <c r="AA1085" s="47">
        <f t="shared" si="550"/>
        <v>120.0913256660821</v>
      </c>
      <c r="AB1085" s="45">
        <f t="shared" si="551"/>
        <v>2.7418999999999998</v>
      </c>
      <c r="AC1085" s="2" t="str">
        <f t="shared" si="537"/>
        <v>TY1</v>
      </c>
      <c r="AD1085">
        <f t="shared" si="538"/>
        <v>120.5</v>
      </c>
      <c r="AE1085">
        <f t="shared" si="539"/>
        <v>120.0625</v>
      </c>
      <c r="AF1085" s="49">
        <f t="shared" si="566"/>
        <v>0.4375</v>
      </c>
      <c r="AG1085" s="3">
        <f t="shared" si="552"/>
        <v>120.0913256660821</v>
      </c>
      <c r="AH1085">
        <f t="shared" si="553"/>
        <v>118.93660317184803</v>
      </c>
      <c r="AI1085" s="51">
        <f t="shared" si="554"/>
        <v>1.1547224942340648</v>
      </c>
      <c r="AJ1085" s="52">
        <f t="shared" si="555"/>
        <v>0.71722249423406481</v>
      </c>
      <c r="AK1085" s="2">
        <v>44663</v>
      </c>
      <c r="AL1085" t="str">
        <v>91282CEE</v>
      </c>
      <c r="AM1085">
        <v>-2.3212000000000002</v>
      </c>
      <c r="AN1085">
        <v>0.64705999999999997</v>
      </c>
      <c r="AO1085">
        <v>0.80720000000000003</v>
      </c>
      <c r="AP1085">
        <v>120.0625</v>
      </c>
      <c r="AQ1085">
        <f>VLOOKUP(AL1085,工作表1!$F$3:$G$1000,2,FALSE)</f>
        <v>2.375</v>
      </c>
      <c r="AR1085" t="str">
        <f>VLOOKUP(AL1085,工作表1!$F$3:$H$1000,3,FALSE)</f>
        <v>2029/3/31</v>
      </c>
      <c r="AS1085">
        <f t="shared" si="540"/>
        <v>0.83745000000000003</v>
      </c>
      <c r="AT1085">
        <f t="shared" si="541"/>
        <v>1.53755</v>
      </c>
      <c r="AU1085" s="43">
        <f t="shared" si="556"/>
        <v>44834</v>
      </c>
      <c r="AV1085" s="43">
        <f t="shared" si="542"/>
        <v>44834</v>
      </c>
      <c r="AW1085" s="45">
        <f t="shared" si="557"/>
        <v>8.4357923497267756E-2</v>
      </c>
      <c r="AX1085" s="45">
        <f t="shared" si="558"/>
        <v>1.1905223070589115</v>
      </c>
      <c r="AY1085" s="47">
        <f t="shared" si="559"/>
        <v>97.718256731000679</v>
      </c>
      <c r="AZ1085" s="47">
        <f t="shared" si="560"/>
        <v>118.93660317184803</v>
      </c>
      <c r="BA1085" s="43"/>
      <c r="BC1085" s="2">
        <v>44662</v>
      </c>
      <c r="BD1085" t="str">
        <v>912828YB</v>
      </c>
      <c r="BE1085">
        <v>-7.3886000000000003</v>
      </c>
      <c r="BF1085">
        <v>0.78944000000000003</v>
      </c>
      <c r="BG1085">
        <v>0.76739999999999997</v>
      </c>
      <c r="BH1085">
        <v>119.421875</v>
      </c>
      <c r="BI1085">
        <f>VLOOKUP(BD1085,工作表1!$K$3:$L$1000,2,FALSE)</f>
        <v>1.625</v>
      </c>
      <c r="BJ1085" t="str">
        <f>VLOOKUP(BD1085,工作表1!$K$3:$M$1000,3,FALSE)</f>
        <v>2029/8/15</v>
      </c>
      <c r="BK1085">
        <f t="shared" si="543"/>
        <v>0.84475</v>
      </c>
      <c r="BL1085">
        <f t="shared" si="544"/>
        <v>0.78025</v>
      </c>
      <c r="BM1085" s="43">
        <f t="shared" si="561"/>
        <v>44788</v>
      </c>
      <c r="BN1085" s="43">
        <f t="shared" si="545"/>
        <v>44925</v>
      </c>
      <c r="BO1085" s="45">
        <f t="shared" si="562"/>
        <v>0.25138121546961323</v>
      </c>
      <c r="BP1085" s="45">
        <f t="shared" si="563"/>
        <v>1.4178195716339967</v>
      </c>
      <c r="BQ1085" s="47">
        <f t="shared" si="564"/>
        <v>92.271093821266092</v>
      </c>
      <c r="BR1085" s="47">
        <f t="shared" si="565"/>
        <v>116.80602102866827</v>
      </c>
    </row>
    <row r="1086" spans="6:70" x14ac:dyDescent="0.25">
      <c r="F1086" s="2">
        <v>44684</v>
      </c>
      <c r="G1086">
        <v>1.2090000000000001</v>
      </c>
      <c r="H1086" s="43">
        <v>44715</v>
      </c>
      <c r="I1086">
        <v>2.9668999999999999</v>
      </c>
      <c r="L1086" s="2">
        <v>44662</v>
      </c>
      <c r="M1086" t="str">
        <v>9128286B</v>
      </c>
      <c r="N1086">
        <v>0.11070000000000001</v>
      </c>
      <c r="O1086">
        <v>0.42909999999999998</v>
      </c>
      <c r="P1086">
        <v>0.82050000000000001</v>
      </c>
      <c r="Q1086">
        <v>119.75</v>
      </c>
      <c r="R1086">
        <f>VLOOKUP(M1086,工作表1!$A$3:$B$1000,2,FALSE)</f>
        <v>2.625</v>
      </c>
      <c r="S1086" t="str">
        <f>VLOOKUP(M1086,工作表1!$A$3:$C$1000,3,FALSE)</f>
        <v>2029/2/15</v>
      </c>
      <c r="T1086">
        <f t="shared" si="535"/>
        <v>0.84475</v>
      </c>
      <c r="U1086">
        <f t="shared" si="534"/>
        <v>1.7802500000000001</v>
      </c>
      <c r="V1086" s="43">
        <f t="shared" si="546"/>
        <v>44788</v>
      </c>
      <c r="W1086" s="43">
        <f t="shared" si="536"/>
        <v>44742</v>
      </c>
      <c r="X1086" s="45">
        <f t="shared" si="547"/>
        <v>0.4060773480662983</v>
      </c>
      <c r="Y1086" s="45">
        <f t="shared" si="548"/>
        <v>0.97422803299780525</v>
      </c>
      <c r="Z1086" s="47">
        <f t="shared" si="549"/>
        <v>98.72495397881994</v>
      </c>
      <c r="AA1086" s="47">
        <f t="shared" si="550"/>
        <v>119.35488895258153</v>
      </c>
      <c r="AB1086" s="45">
        <f t="shared" si="551"/>
        <v>2.8351000000000002</v>
      </c>
      <c r="AC1086" s="2" t="str">
        <f t="shared" si="537"/>
        <v>TY1</v>
      </c>
      <c r="AD1086">
        <f t="shared" si="538"/>
        <v>119.75</v>
      </c>
      <c r="AE1086">
        <f t="shared" si="539"/>
        <v>119.421875</v>
      </c>
      <c r="AF1086" s="49">
        <f t="shared" si="566"/>
        <v>0.328125</v>
      </c>
      <c r="AG1086" s="3">
        <f t="shared" si="552"/>
        <v>119.35488895258153</v>
      </c>
      <c r="AH1086">
        <f t="shared" si="553"/>
        <v>118.1861620660399</v>
      </c>
      <c r="AI1086" s="51">
        <f t="shared" si="554"/>
        <v>1.1687268865416343</v>
      </c>
      <c r="AJ1086" s="52">
        <f t="shared" si="555"/>
        <v>0.84060188654163426</v>
      </c>
      <c r="AK1086" s="2">
        <v>44662</v>
      </c>
      <c r="AL1086" t="str">
        <v>91282CEE</v>
      </c>
      <c r="AM1086">
        <v>-5.6487999999999996</v>
      </c>
      <c r="AN1086">
        <v>0.82733000000000001</v>
      </c>
      <c r="AO1086">
        <v>0.80720000000000003</v>
      </c>
      <c r="AP1086">
        <v>119.421875</v>
      </c>
      <c r="AQ1086">
        <f>VLOOKUP(AL1086,工作表1!$F$3:$G$1000,2,FALSE)</f>
        <v>2.375</v>
      </c>
      <c r="AR1086" t="str">
        <f>VLOOKUP(AL1086,工作表1!$F$3:$H$1000,3,FALSE)</f>
        <v>2029/3/31</v>
      </c>
      <c r="AS1086">
        <f t="shared" si="540"/>
        <v>0.84475</v>
      </c>
      <c r="AT1086">
        <f t="shared" si="541"/>
        <v>1.5302500000000001</v>
      </c>
      <c r="AU1086" s="43">
        <f t="shared" si="556"/>
        <v>44834</v>
      </c>
      <c r="AV1086" s="43">
        <f t="shared" si="542"/>
        <v>44834</v>
      </c>
      <c r="AW1086" s="45">
        <f t="shared" si="557"/>
        <v>7.7868852459016397E-2</v>
      </c>
      <c r="AX1086" s="45">
        <f t="shared" si="558"/>
        <v>1.1905400853357286</v>
      </c>
      <c r="AY1086" s="47">
        <f t="shared" si="559"/>
        <v>97.119107468337546</v>
      </c>
      <c r="AZ1086" s="47">
        <f t="shared" si="560"/>
        <v>118.1861620660399</v>
      </c>
      <c r="BA1086" s="43"/>
      <c r="BC1086" s="2">
        <v>44659</v>
      </c>
      <c r="BD1086" t="str">
        <v>912828YB</v>
      </c>
      <c r="BE1086">
        <v>-8.0625</v>
      </c>
      <c r="BF1086">
        <v>0.79605000000000004</v>
      </c>
      <c r="BG1086">
        <v>0.76739999999999997</v>
      </c>
      <c r="BH1086">
        <v>119.875</v>
      </c>
      <c r="BI1086">
        <f>VLOOKUP(BD1086,工作表1!$K$3:$L$1000,2,FALSE)</f>
        <v>1.625</v>
      </c>
      <c r="BJ1086" t="str">
        <f>VLOOKUP(BD1086,工作表1!$K$3:$M$1000,3,FALSE)</f>
        <v>2029/8/15</v>
      </c>
      <c r="BK1086">
        <f t="shared" si="543"/>
        <v>0.82374999999999998</v>
      </c>
      <c r="BL1086">
        <f t="shared" si="544"/>
        <v>0.80125000000000002</v>
      </c>
      <c r="BM1086" s="43">
        <f t="shared" si="561"/>
        <v>44788</v>
      </c>
      <c r="BN1086" s="43">
        <f t="shared" si="545"/>
        <v>44925</v>
      </c>
      <c r="BO1086" s="45">
        <f t="shared" si="562"/>
        <v>0.24689226519337015</v>
      </c>
      <c r="BP1086" s="45">
        <f t="shared" si="563"/>
        <v>1.4177826761522745</v>
      </c>
      <c r="BQ1086" s="47">
        <f t="shared" si="564"/>
        <v>92.614707046313796</v>
      </c>
      <c r="BR1086" s="47">
        <f t="shared" si="565"/>
        <v>117.22069074226432</v>
      </c>
    </row>
    <row r="1087" spans="6:70" x14ac:dyDescent="0.25">
      <c r="F1087" s="2">
        <v>44683</v>
      </c>
      <c r="G1087">
        <v>1.1775</v>
      </c>
      <c r="H1087" s="43">
        <v>44714</v>
      </c>
      <c r="I1087">
        <v>2.9416000000000002</v>
      </c>
      <c r="L1087" s="2">
        <v>44659</v>
      </c>
      <c r="M1087" t="str">
        <v>9128286B</v>
      </c>
      <c r="N1087">
        <v>-0.57469999999999999</v>
      </c>
      <c r="O1087">
        <v>0.50427999999999995</v>
      </c>
      <c r="P1087">
        <v>0.82050000000000001</v>
      </c>
      <c r="Q1087">
        <v>120.125</v>
      </c>
      <c r="R1087">
        <f>VLOOKUP(M1087,工作表1!$A$3:$B$1000,2,FALSE)</f>
        <v>2.625</v>
      </c>
      <c r="S1087" t="str">
        <f>VLOOKUP(M1087,工作表1!$A$3:$C$1000,3,FALSE)</f>
        <v>2029/2/15</v>
      </c>
      <c r="T1087">
        <f t="shared" si="535"/>
        <v>0.82374999999999998</v>
      </c>
      <c r="U1087">
        <f t="shared" si="534"/>
        <v>1.80125</v>
      </c>
      <c r="V1087" s="43">
        <f t="shared" si="546"/>
        <v>44788</v>
      </c>
      <c r="W1087" s="43">
        <f t="shared" si="536"/>
        <v>44742</v>
      </c>
      <c r="X1087" s="45">
        <f t="shared" si="547"/>
        <v>0.39882596685082872</v>
      </c>
      <c r="Y1087" s="45">
        <f t="shared" si="548"/>
        <v>0.97416843260425334</v>
      </c>
      <c r="Z1087" s="47">
        <f t="shared" si="549"/>
        <v>99.020922387453183</v>
      </c>
      <c r="AA1087" s="47">
        <f t="shared" si="550"/>
        <v>119.69766496939951</v>
      </c>
      <c r="AB1087" s="45">
        <f t="shared" si="551"/>
        <v>2.7717999999999998</v>
      </c>
      <c r="AC1087" s="2" t="str">
        <f t="shared" si="537"/>
        <v>TY1</v>
      </c>
      <c r="AD1087">
        <f t="shared" si="538"/>
        <v>120.125</v>
      </c>
      <c r="AE1087">
        <f t="shared" si="539"/>
        <v>119.875</v>
      </c>
      <c r="AF1087" s="49">
        <f t="shared" si="566"/>
        <v>0.25</v>
      </c>
      <c r="AG1087" s="3">
        <f t="shared" si="552"/>
        <v>119.69766496939951</v>
      </c>
      <c r="AH1087">
        <f t="shared" si="553"/>
        <v>118.56663324680777</v>
      </c>
      <c r="AI1087" s="51">
        <f t="shared" si="554"/>
        <v>1.131031722591743</v>
      </c>
      <c r="AJ1087" s="52">
        <f t="shared" si="555"/>
        <v>0.88103172259174301</v>
      </c>
      <c r="AK1087" s="2">
        <v>44659</v>
      </c>
      <c r="AL1087" t="str">
        <v>91282CEE</v>
      </c>
      <c r="AM1087">
        <v>-7.3277999999999999</v>
      </c>
      <c r="AN1087">
        <v>0.91444999999999999</v>
      </c>
      <c r="AO1087">
        <v>0.80720000000000003</v>
      </c>
      <c r="AP1087">
        <v>119.875</v>
      </c>
      <c r="AQ1087">
        <f>VLOOKUP(AL1087,工作表1!$F$3:$G$1000,2,FALSE)</f>
        <v>2.375</v>
      </c>
      <c r="AR1087" t="str">
        <f>VLOOKUP(AL1087,工作表1!$F$3:$H$1000,3,FALSE)</f>
        <v>2029/3/31</v>
      </c>
      <c r="AS1087">
        <f t="shared" si="540"/>
        <v>0.82374999999999998</v>
      </c>
      <c r="AT1087">
        <f t="shared" si="541"/>
        <v>1.55125</v>
      </c>
      <c r="AU1087" s="43">
        <f t="shared" si="556"/>
        <v>44834</v>
      </c>
      <c r="AV1087" s="43">
        <f t="shared" si="542"/>
        <v>44834</v>
      </c>
      <c r="AW1087" s="45">
        <f t="shared" si="557"/>
        <v>7.1379781420765023E-2</v>
      </c>
      <c r="AX1087" s="45">
        <f t="shared" si="558"/>
        <v>1.190557863612546</v>
      </c>
      <c r="AY1087" s="47">
        <f t="shared" si="559"/>
        <v>97.446311158954146</v>
      </c>
      <c r="AZ1087" s="47">
        <f t="shared" si="560"/>
        <v>118.56663324680777</v>
      </c>
      <c r="BA1087" s="43"/>
      <c r="BC1087" s="2">
        <v>44658</v>
      </c>
      <c r="BD1087" t="str">
        <v>912828YB</v>
      </c>
      <c r="BE1087">
        <v>-9.5640000000000001</v>
      </c>
      <c r="BF1087">
        <v>0.76380999999999999</v>
      </c>
      <c r="BG1087">
        <v>0.76739999999999997</v>
      </c>
      <c r="BH1087">
        <v>120.328125</v>
      </c>
      <c r="BI1087">
        <f>VLOOKUP(BD1087,工作表1!$K$3:$L$1000,2,FALSE)</f>
        <v>1.625</v>
      </c>
      <c r="BJ1087" t="str">
        <f>VLOOKUP(BD1087,工作表1!$K$3:$M$1000,3,FALSE)</f>
        <v>2029/8/15</v>
      </c>
      <c r="BK1087">
        <f t="shared" si="543"/>
        <v>0.81245000000000001</v>
      </c>
      <c r="BL1087">
        <f t="shared" si="544"/>
        <v>0.81254999999999999</v>
      </c>
      <c r="BM1087" s="43">
        <f t="shared" si="561"/>
        <v>44788</v>
      </c>
      <c r="BN1087" s="43">
        <f t="shared" si="545"/>
        <v>44925</v>
      </c>
      <c r="BO1087" s="45">
        <f t="shared" si="562"/>
        <v>0.23342541436464087</v>
      </c>
      <c r="BP1087" s="45">
        <f t="shared" si="563"/>
        <v>1.4176719897071066</v>
      </c>
      <c r="BQ1087" s="47">
        <f t="shared" si="564"/>
        <v>92.993945712696075</v>
      </c>
      <c r="BR1087" s="47">
        <f t="shared" si="565"/>
        <v>117.66446473423143</v>
      </c>
    </row>
    <row r="1088" spans="6:70" x14ac:dyDescent="0.25">
      <c r="F1088" s="2">
        <v>44680</v>
      </c>
      <c r="G1088">
        <v>1.1879999999999999</v>
      </c>
      <c r="H1088" s="43">
        <v>44713</v>
      </c>
      <c r="I1088">
        <v>2.9491000000000001</v>
      </c>
      <c r="L1088" s="2">
        <v>44658</v>
      </c>
      <c r="M1088" t="str">
        <v>9128286B</v>
      </c>
      <c r="N1088">
        <v>-0.9244</v>
      </c>
      <c r="O1088">
        <v>0.45356999999999997</v>
      </c>
      <c r="P1088">
        <v>0.82050000000000001</v>
      </c>
      <c r="Q1088">
        <v>120.546875</v>
      </c>
      <c r="R1088">
        <f>VLOOKUP(M1088,工作表1!$A$3:$B$1000,2,FALSE)</f>
        <v>2.625</v>
      </c>
      <c r="S1088" t="str">
        <f>VLOOKUP(M1088,工作表1!$A$3:$C$1000,3,FALSE)</f>
        <v>2029/2/15</v>
      </c>
      <c r="T1088">
        <f t="shared" si="535"/>
        <v>0.81245000000000001</v>
      </c>
      <c r="U1088">
        <f t="shared" si="534"/>
        <v>1.8125499999999999</v>
      </c>
      <c r="V1088" s="43">
        <f t="shared" si="546"/>
        <v>44788</v>
      </c>
      <c r="W1088" s="43">
        <f t="shared" si="536"/>
        <v>44742</v>
      </c>
      <c r="X1088" s="45">
        <f t="shared" si="547"/>
        <v>0.3770718232044199</v>
      </c>
      <c r="Y1088" s="45">
        <f t="shared" si="548"/>
        <v>0.97398963142359796</v>
      </c>
      <c r="Z1088" s="47">
        <f t="shared" si="549"/>
        <v>99.398775880284632</v>
      </c>
      <c r="AA1088" s="47">
        <f t="shared" si="550"/>
        <v>120.11803200724397</v>
      </c>
      <c r="AB1088" s="45">
        <f t="shared" si="551"/>
        <v>2.7313000000000001</v>
      </c>
      <c r="AC1088" s="2" t="str">
        <f t="shared" si="537"/>
        <v>TY1</v>
      </c>
      <c r="AD1088">
        <f t="shared" si="538"/>
        <v>120.546875</v>
      </c>
      <c r="AE1088">
        <f t="shared" si="539"/>
        <v>120.328125</v>
      </c>
      <c r="AF1088" s="49">
        <f t="shared" si="566"/>
        <v>0.21875</v>
      </c>
      <c r="AG1088" s="3">
        <f t="shared" si="552"/>
        <v>120.11803200724397</v>
      </c>
      <c r="AH1088">
        <f t="shared" si="553"/>
        <v>118.99297404014624</v>
      </c>
      <c r="AI1088" s="51">
        <f t="shared" si="554"/>
        <v>1.1250579670977316</v>
      </c>
      <c r="AJ1088" s="52">
        <f t="shared" si="555"/>
        <v>0.90630796709773165</v>
      </c>
      <c r="AK1088" s="2">
        <v>44658</v>
      </c>
      <c r="AL1088" t="str">
        <v>91282CEE</v>
      </c>
      <c r="AM1088">
        <v>-8.9675999999999991</v>
      </c>
      <c r="AN1088">
        <v>0.91696999999999995</v>
      </c>
      <c r="AO1088">
        <v>0.80720000000000003</v>
      </c>
      <c r="AP1088">
        <v>120.328125</v>
      </c>
      <c r="AQ1088">
        <f>VLOOKUP(AL1088,工作表1!$F$3:$G$1000,2,FALSE)</f>
        <v>2.375</v>
      </c>
      <c r="AR1088" t="str">
        <f>VLOOKUP(AL1088,工作表1!$F$3:$H$1000,3,FALSE)</f>
        <v>2029/3/31</v>
      </c>
      <c r="AS1088">
        <f t="shared" si="540"/>
        <v>0.81245000000000001</v>
      </c>
      <c r="AT1088">
        <f t="shared" si="541"/>
        <v>1.5625499999999999</v>
      </c>
      <c r="AU1088" s="43">
        <f t="shared" si="556"/>
        <v>44834</v>
      </c>
      <c r="AV1088" s="43">
        <f t="shared" si="542"/>
        <v>44834</v>
      </c>
      <c r="AW1088" s="45">
        <f t="shared" si="557"/>
        <v>5.1912568306010931E-2</v>
      </c>
      <c r="AX1088" s="45">
        <f t="shared" si="558"/>
        <v>1.190611198442997</v>
      </c>
      <c r="AY1088" s="47">
        <f t="shared" si="559"/>
        <v>97.826283563394796</v>
      </c>
      <c r="AZ1088" s="47">
        <f t="shared" si="560"/>
        <v>118.99297404014624</v>
      </c>
      <c r="BA1088" s="43"/>
      <c r="BC1088" s="2">
        <v>44657</v>
      </c>
      <c r="BD1088" t="str">
        <v>912828YB</v>
      </c>
      <c r="BE1088">
        <v>-8.89</v>
      </c>
      <c r="BF1088">
        <v>0.73090999999999995</v>
      </c>
      <c r="BG1088">
        <v>0.76739999999999997</v>
      </c>
      <c r="BH1088">
        <v>120.5</v>
      </c>
      <c r="BI1088">
        <f>VLOOKUP(BD1088,工作表1!$K$3:$L$1000,2,FALSE)</f>
        <v>1.625</v>
      </c>
      <c r="BJ1088" t="str">
        <f>VLOOKUP(BD1088,工作表1!$K$3:$M$1000,3,FALSE)</f>
        <v>2029/8/15</v>
      </c>
      <c r="BK1088">
        <f t="shared" si="543"/>
        <v>0.78125</v>
      </c>
      <c r="BL1088">
        <f t="shared" si="544"/>
        <v>0.84375</v>
      </c>
      <c r="BM1088" s="43">
        <f t="shared" si="561"/>
        <v>44788</v>
      </c>
      <c r="BN1088" s="43">
        <f t="shared" si="545"/>
        <v>44925</v>
      </c>
      <c r="BO1088" s="45">
        <f t="shared" si="562"/>
        <v>0.2289364640883978</v>
      </c>
      <c r="BP1088" s="45">
        <f t="shared" si="563"/>
        <v>1.4176350942253839</v>
      </c>
      <c r="BQ1088" s="47">
        <f t="shared" si="564"/>
        <v>93.15040530590241</v>
      </c>
      <c r="BR1088" s="47">
        <f t="shared" si="565"/>
        <v>117.82497535557189</v>
      </c>
    </row>
    <row r="1089" spans="6:70" x14ac:dyDescent="0.25">
      <c r="F1089" s="2">
        <v>44679</v>
      </c>
      <c r="G1089">
        <v>1.13575</v>
      </c>
      <c r="H1089" s="43">
        <v>44712</v>
      </c>
      <c r="I1089">
        <v>2.8691</v>
      </c>
      <c r="L1089" s="2">
        <v>44657</v>
      </c>
      <c r="M1089" t="str">
        <v>9128286B</v>
      </c>
      <c r="N1089">
        <v>-0.81610000000000005</v>
      </c>
      <c r="O1089">
        <v>0.43740000000000001</v>
      </c>
      <c r="P1089">
        <v>0.82050000000000001</v>
      </c>
      <c r="Q1089">
        <v>120.6875</v>
      </c>
      <c r="R1089">
        <f>VLOOKUP(M1089,工作表1!$A$3:$B$1000,2,FALSE)</f>
        <v>2.625</v>
      </c>
      <c r="S1089" t="str">
        <f>VLOOKUP(M1089,工作表1!$A$3:$C$1000,3,FALSE)</f>
        <v>2029/2/15</v>
      </c>
      <c r="T1089">
        <f t="shared" si="535"/>
        <v>0.78125</v>
      </c>
      <c r="U1089">
        <f t="shared" si="534"/>
        <v>1.84375</v>
      </c>
      <c r="V1089" s="43">
        <f t="shared" si="546"/>
        <v>44788</v>
      </c>
      <c r="W1089" s="43">
        <f t="shared" si="536"/>
        <v>44742</v>
      </c>
      <c r="X1089" s="45">
        <f t="shared" si="547"/>
        <v>0.36982044198895025</v>
      </c>
      <c r="Y1089" s="45">
        <f t="shared" si="548"/>
        <v>0.97393003103004616</v>
      </c>
      <c r="Z1089" s="47">
        <f t="shared" si="549"/>
        <v>99.523824469473126</v>
      </c>
      <c r="AA1089" s="47">
        <f t="shared" si="550"/>
        <v>120.24920183880869</v>
      </c>
      <c r="AB1089" s="45">
        <f t="shared" si="551"/>
        <v>2.6810999999999998</v>
      </c>
      <c r="AC1089" s="2" t="str">
        <f t="shared" si="537"/>
        <v>TY1</v>
      </c>
      <c r="AD1089">
        <f t="shared" si="538"/>
        <v>120.6875</v>
      </c>
      <c r="AE1089">
        <f t="shared" si="539"/>
        <v>120.5</v>
      </c>
      <c r="AF1089" s="49">
        <f t="shared" si="566"/>
        <v>0.1875</v>
      </c>
      <c r="AG1089" s="3">
        <f t="shared" si="552"/>
        <v>120.24920183880869</v>
      </c>
      <c r="AH1089">
        <f t="shared" si="553"/>
        <v>119.13568389549502</v>
      </c>
      <c r="AI1089" s="51">
        <f t="shared" si="554"/>
        <v>1.113517943313667</v>
      </c>
      <c r="AJ1089" s="52">
        <f t="shared" si="555"/>
        <v>0.92601794331366705</v>
      </c>
      <c r="AK1089" s="2">
        <v>44657</v>
      </c>
      <c r="AL1089" t="str">
        <v>91282CEE</v>
      </c>
      <c r="AM1089">
        <v>-9.0801999999999996</v>
      </c>
      <c r="AN1089">
        <v>0.92017000000000004</v>
      </c>
      <c r="AO1089">
        <v>0.80720000000000003</v>
      </c>
      <c r="AP1089">
        <v>120.5</v>
      </c>
      <c r="AQ1089">
        <f>VLOOKUP(AL1089,工作表1!$F$3:$G$1000,2,FALSE)</f>
        <v>2.375</v>
      </c>
      <c r="AR1089" t="str">
        <f>VLOOKUP(AL1089,工作表1!$F$3:$H$1000,3,FALSE)</f>
        <v>2029/3/31</v>
      </c>
      <c r="AS1089">
        <f t="shared" si="540"/>
        <v>0.78125</v>
      </c>
      <c r="AT1089">
        <f t="shared" si="541"/>
        <v>1.59375</v>
      </c>
      <c r="AU1089" s="43">
        <f t="shared" si="556"/>
        <v>44834</v>
      </c>
      <c r="AV1089" s="43">
        <f t="shared" si="542"/>
        <v>44834</v>
      </c>
      <c r="AW1089" s="45">
        <f t="shared" si="557"/>
        <v>4.5423497267759565E-2</v>
      </c>
      <c r="AX1089" s="45">
        <f t="shared" si="558"/>
        <v>1.1906289767198144</v>
      </c>
      <c r="AY1089" s="47">
        <f t="shared" si="559"/>
        <v>97.966876034355309</v>
      </c>
      <c r="AZ1089" s="47">
        <f t="shared" si="560"/>
        <v>119.13568389549502</v>
      </c>
      <c r="BA1089" s="43"/>
      <c r="BC1089" s="2">
        <v>44656</v>
      </c>
      <c r="BD1089" t="str">
        <v>912828YB</v>
      </c>
      <c r="BE1089">
        <v>-6.8133999999999997</v>
      </c>
      <c r="BF1089">
        <v>0.67693000000000003</v>
      </c>
      <c r="BG1089">
        <v>0.76739999999999997</v>
      </c>
      <c r="BH1089">
        <v>120.734375</v>
      </c>
      <c r="BI1089">
        <f>VLOOKUP(BD1089,工作表1!$K$3:$L$1000,2,FALSE)</f>
        <v>1.625</v>
      </c>
      <c r="BJ1089" t="str">
        <f>VLOOKUP(BD1089,工作表1!$K$3:$M$1000,3,FALSE)</f>
        <v>2029/8/15</v>
      </c>
      <c r="BK1089">
        <f t="shared" si="543"/>
        <v>0.76175000000000004</v>
      </c>
      <c r="BL1089">
        <f t="shared" si="544"/>
        <v>0.86324999999999996</v>
      </c>
      <c r="BM1089" s="43">
        <f t="shared" si="561"/>
        <v>44788</v>
      </c>
      <c r="BN1089" s="43">
        <f t="shared" si="545"/>
        <v>44925</v>
      </c>
      <c r="BO1089" s="45">
        <f t="shared" si="562"/>
        <v>0.22444751381215472</v>
      </c>
      <c r="BP1089" s="45">
        <f t="shared" si="563"/>
        <v>1.4175981987436614</v>
      </c>
      <c r="BQ1089" s="47">
        <f t="shared" si="564"/>
        <v>93.369535746767127</v>
      </c>
      <c r="BR1089" s="47">
        <f t="shared" si="565"/>
        <v>118.07827658718739</v>
      </c>
    </row>
    <row r="1090" spans="6:70" x14ac:dyDescent="0.25">
      <c r="F1090" s="2">
        <v>44678</v>
      </c>
      <c r="G1090">
        <v>1.0687</v>
      </c>
      <c r="H1090" s="43">
        <v>44711</v>
      </c>
      <c r="I1090">
        <v>2.7599</v>
      </c>
      <c r="L1090" s="2">
        <v>44656</v>
      </c>
      <c r="M1090" t="str">
        <v>9128286B</v>
      </c>
      <c r="N1090">
        <v>-0.85129999999999995</v>
      </c>
      <c r="O1090">
        <v>0.48259000000000002</v>
      </c>
      <c r="P1090">
        <v>0.82050000000000001</v>
      </c>
      <c r="Q1090">
        <v>120.921875</v>
      </c>
      <c r="R1090">
        <f>VLOOKUP(M1090,工作表1!$A$3:$B$1000,2,FALSE)</f>
        <v>2.625</v>
      </c>
      <c r="S1090" t="str">
        <f>VLOOKUP(M1090,工作表1!$A$3:$C$1000,3,FALSE)</f>
        <v>2029/2/15</v>
      </c>
      <c r="T1090">
        <f t="shared" si="535"/>
        <v>0.76175000000000004</v>
      </c>
      <c r="U1090">
        <f t="shared" si="534"/>
        <v>1.8632499999999999</v>
      </c>
      <c r="V1090" s="43">
        <f t="shared" si="546"/>
        <v>44788</v>
      </c>
      <c r="W1090" s="43">
        <f t="shared" si="536"/>
        <v>44742</v>
      </c>
      <c r="X1090" s="45">
        <f t="shared" si="547"/>
        <v>0.36256906077348067</v>
      </c>
      <c r="Y1090" s="45">
        <f t="shared" si="548"/>
        <v>0.97387043063649426</v>
      </c>
      <c r="Z1090" s="47">
        <f t="shared" si="549"/>
        <v>99.710988103978693</v>
      </c>
      <c r="AA1090" s="47">
        <f t="shared" si="550"/>
        <v>120.45923116090812</v>
      </c>
      <c r="AB1090" s="45">
        <f t="shared" si="551"/>
        <v>2.6585999999999999</v>
      </c>
      <c r="AC1090" s="2" t="str">
        <f t="shared" si="537"/>
        <v>TY1</v>
      </c>
      <c r="AD1090">
        <f t="shared" si="538"/>
        <v>120.921875</v>
      </c>
      <c r="AE1090">
        <f t="shared" si="539"/>
        <v>120.734375</v>
      </c>
      <c r="AF1090" s="49">
        <f t="shared" si="566"/>
        <v>0.1875</v>
      </c>
      <c r="AG1090" s="3">
        <f t="shared" si="552"/>
        <v>120.45923116090812</v>
      </c>
      <c r="AH1090">
        <f t="shared" si="553"/>
        <v>119.36291874815521</v>
      </c>
      <c r="AI1090" s="51">
        <f t="shared" si="554"/>
        <v>1.0963124127529085</v>
      </c>
      <c r="AJ1090" s="52">
        <f t="shared" si="555"/>
        <v>0.90881241275290847</v>
      </c>
      <c r="AK1090" s="2">
        <v>44656</v>
      </c>
      <c r="AL1090" t="str">
        <v>91282CEE</v>
      </c>
      <c r="AM1090">
        <v>-8.1546000000000003</v>
      </c>
      <c r="AN1090">
        <v>0.89773999999999998</v>
      </c>
      <c r="AO1090">
        <v>0.80720000000000003</v>
      </c>
      <c r="AP1090">
        <v>120.734375</v>
      </c>
      <c r="AQ1090">
        <f>VLOOKUP(AL1090,工作表1!$F$3:$G$1000,2,FALSE)</f>
        <v>2.375</v>
      </c>
      <c r="AR1090" t="str">
        <f>VLOOKUP(AL1090,工作表1!$F$3:$H$1000,3,FALSE)</f>
        <v>2029/3/31</v>
      </c>
      <c r="AS1090">
        <f t="shared" si="540"/>
        <v>0.76175000000000004</v>
      </c>
      <c r="AT1090">
        <f t="shared" si="541"/>
        <v>1.6132499999999999</v>
      </c>
      <c r="AU1090" s="43">
        <f t="shared" si="556"/>
        <v>44834</v>
      </c>
      <c r="AV1090" s="43">
        <f t="shared" si="542"/>
        <v>44834</v>
      </c>
      <c r="AW1090" s="45">
        <f t="shared" si="557"/>
        <v>3.8934426229508198E-2</v>
      </c>
      <c r="AX1090" s="45">
        <f t="shared" si="558"/>
        <v>1.1906467549966315</v>
      </c>
      <c r="AY1090" s="47">
        <f t="shared" si="559"/>
        <v>98.170117916478929</v>
      </c>
      <c r="AZ1090" s="47">
        <f t="shared" si="560"/>
        <v>119.36291874815521</v>
      </c>
      <c r="BA1090" s="43"/>
      <c r="BC1090" s="2">
        <v>44655</v>
      </c>
      <c r="BD1090" t="str">
        <v>912828YB</v>
      </c>
      <c r="BE1090">
        <v>-6.2858000000000001</v>
      </c>
      <c r="BF1090">
        <v>0.60921000000000003</v>
      </c>
      <c r="BG1090">
        <v>0.76739999999999997</v>
      </c>
      <c r="BH1090">
        <v>121.9375</v>
      </c>
      <c r="BI1090">
        <f>VLOOKUP(BD1090,工作表1!$K$3:$L$1000,2,FALSE)</f>
        <v>1.625</v>
      </c>
      <c r="BJ1090" t="str">
        <f>VLOOKUP(BD1090,工作表1!$K$3:$M$1000,3,FALSE)</f>
        <v>2029/8/15</v>
      </c>
      <c r="BK1090">
        <f t="shared" si="543"/>
        <v>0.748</v>
      </c>
      <c r="BL1090">
        <f t="shared" si="544"/>
        <v>0.877</v>
      </c>
      <c r="BM1090" s="43">
        <f t="shared" si="561"/>
        <v>44788</v>
      </c>
      <c r="BN1090" s="43">
        <f t="shared" si="545"/>
        <v>44925</v>
      </c>
      <c r="BO1090" s="45">
        <f t="shared" si="562"/>
        <v>0.21995856353591159</v>
      </c>
      <c r="BP1090" s="45">
        <f t="shared" si="563"/>
        <v>1.417561303261939</v>
      </c>
      <c r="BQ1090" s="47">
        <f t="shared" si="564"/>
        <v>94.335608412797171</v>
      </c>
      <c r="BR1090" s="47">
        <f t="shared" si="565"/>
        <v>119.31037690612342</v>
      </c>
    </row>
    <row r="1091" spans="6:70" x14ac:dyDescent="0.25">
      <c r="F1091" s="2">
        <v>44677</v>
      </c>
      <c r="G1091">
        <v>1.0419499999999999</v>
      </c>
      <c r="H1091" s="43">
        <v>44708</v>
      </c>
      <c r="I1091">
        <v>2.7599</v>
      </c>
      <c r="L1091" s="2">
        <v>44655</v>
      </c>
      <c r="M1091" t="str">
        <v>9128286B</v>
      </c>
      <c r="N1091">
        <v>-1.1015999999999999</v>
      </c>
      <c r="O1091">
        <v>0.47261999999999998</v>
      </c>
      <c r="P1091">
        <v>0.82050000000000001</v>
      </c>
      <c r="Q1091">
        <v>122.09375</v>
      </c>
      <c r="R1091">
        <f>VLOOKUP(M1091,工作表1!$A$3:$B$1000,2,FALSE)</f>
        <v>2.625</v>
      </c>
      <c r="S1091" t="str">
        <f>VLOOKUP(M1091,工作表1!$A$3:$C$1000,3,FALSE)</f>
        <v>2029/2/15</v>
      </c>
      <c r="T1091">
        <f t="shared" si="535"/>
        <v>0.748</v>
      </c>
      <c r="U1091">
        <f t="shared" si="534"/>
        <v>1.877</v>
      </c>
      <c r="V1091" s="43">
        <f t="shared" si="546"/>
        <v>44788</v>
      </c>
      <c r="W1091" s="43">
        <f t="shared" si="536"/>
        <v>44742</v>
      </c>
      <c r="X1091" s="45">
        <f t="shared" si="547"/>
        <v>0.35531767955801102</v>
      </c>
      <c r="Y1091" s="45">
        <f t="shared" si="548"/>
        <v>0.97381083024294246</v>
      </c>
      <c r="Z1091" s="47">
        <f t="shared" si="549"/>
        <v>100.6770402431813</v>
      </c>
      <c r="AA1091" s="47">
        <f t="shared" si="550"/>
        <v>121.62008776207496</v>
      </c>
      <c r="AB1091" s="45">
        <f t="shared" si="551"/>
        <v>2.5</v>
      </c>
      <c r="AC1091" s="2" t="str">
        <f t="shared" si="537"/>
        <v>TY1</v>
      </c>
      <c r="AD1091">
        <f t="shared" si="538"/>
        <v>122.09375</v>
      </c>
      <c r="AE1091">
        <f t="shared" si="539"/>
        <v>121.9375</v>
      </c>
      <c r="AF1091" s="49">
        <f t="shared" si="566"/>
        <v>0.15625</v>
      </c>
      <c r="AG1091" s="3">
        <f t="shared" si="552"/>
        <v>121.62008776207496</v>
      </c>
      <c r="AH1091">
        <f t="shared" si="553"/>
        <v>120.53571779552971</v>
      </c>
      <c r="AI1091" s="51">
        <f t="shared" si="554"/>
        <v>1.0843699665452533</v>
      </c>
      <c r="AJ1091" s="52">
        <f t="shared" si="555"/>
        <v>0.92811996654525331</v>
      </c>
      <c r="AK1091" s="2">
        <v>44655</v>
      </c>
      <c r="AL1091" t="str">
        <v>91282CEE</v>
      </c>
      <c r="AM1091">
        <v>-8.9778000000000002</v>
      </c>
      <c r="AN1091">
        <v>0.90215000000000001</v>
      </c>
      <c r="AO1091">
        <v>0.80720000000000003</v>
      </c>
      <c r="AP1091">
        <v>121.9375</v>
      </c>
      <c r="AQ1091">
        <f>VLOOKUP(AL1091,工作表1!$F$3:$G$1000,2,FALSE)</f>
        <v>2.375</v>
      </c>
      <c r="AR1091" t="str">
        <f>VLOOKUP(AL1091,工作表1!$F$3:$H$1000,3,FALSE)</f>
        <v>2029/3/31</v>
      </c>
      <c r="AS1091">
        <f t="shared" si="540"/>
        <v>0.748</v>
      </c>
      <c r="AT1091">
        <f t="shared" si="541"/>
        <v>1.627</v>
      </c>
      <c r="AU1091" s="43">
        <f t="shared" si="556"/>
        <v>44834</v>
      </c>
      <c r="AV1091" s="43">
        <f t="shared" si="542"/>
        <v>44834</v>
      </c>
      <c r="AW1091" s="45">
        <f t="shared" si="557"/>
        <v>3.2445355191256832E-2</v>
      </c>
      <c r="AX1091" s="45">
        <f t="shared" si="558"/>
        <v>1.1906645332734487</v>
      </c>
      <c r="AY1091" s="47">
        <f t="shared" si="559"/>
        <v>99.133884494353723</v>
      </c>
      <c r="AZ1091" s="47">
        <f t="shared" si="560"/>
        <v>120.53571779552971</v>
      </c>
      <c r="BA1091" s="43"/>
      <c r="BC1091" s="2">
        <v>44652</v>
      </c>
      <c r="BD1091" t="str">
        <v>912828YB</v>
      </c>
      <c r="BE1091">
        <v>-6.4782999999999999</v>
      </c>
      <c r="BF1091">
        <v>0.58833000000000002</v>
      </c>
      <c r="BG1091">
        <v>0.76739999999999997</v>
      </c>
      <c r="BH1091">
        <v>122.078125</v>
      </c>
      <c r="BI1091">
        <f>VLOOKUP(BD1091,工作表1!$K$3:$L$1000,2,FALSE)</f>
        <v>1.625</v>
      </c>
      <c r="BJ1091" t="str">
        <f>VLOOKUP(BD1091,工作表1!$K$3:$M$1000,3,FALSE)</f>
        <v>2029/8/15</v>
      </c>
      <c r="BK1091">
        <f t="shared" si="543"/>
        <v>0.7339</v>
      </c>
      <c r="BL1091">
        <f t="shared" si="544"/>
        <v>0.8911</v>
      </c>
      <c r="BM1091" s="43">
        <f t="shared" si="561"/>
        <v>44788</v>
      </c>
      <c r="BN1091" s="43">
        <f t="shared" si="545"/>
        <v>44925</v>
      </c>
      <c r="BO1091" s="45">
        <f t="shared" si="562"/>
        <v>0.21546961325966851</v>
      </c>
      <c r="BP1091" s="45">
        <f t="shared" si="563"/>
        <v>1.4175244077802165</v>
      </c>
      <c r="BQ1091" s="47">
        <f t="shared" si="564"/>
        <v>94.460861981470728</v>
      </c>
      <c r="BR1091" s="47">
        <f t="shared" si="565"/>
        <v>119.44636309130213</v>
      </c>
    </row>
    <row r="1092" spans="6:70" x14ac:dyDescent="0.25">
      <c r="F1092" s="2">
        <v>44676</v>
      </c>
      <c r="G1092">
        <v>1.0505</v>
      </c>
      <c r="H1092" s="43">
        <v>44707</v>
      </c>
      <c r="I1092">
        <v>2.7526000000000002</v>
      </c>
      <c r="L1092" s="2">
        <v>44652</v>
      </c>
      <c r="M1092" t="str">
        <v>9128286B</v>
      </c>
      <c r="N1092">
        <v>-1.2117</v>
      </c>
      <c r="O1092">
        <v>0.45689000000000002</v>
      </c>
      <c r="P1092">
        <v>0.82050000000000001</v>
      </c>
      <c r="Q1092">
        <v>122.234375</v>
      </c>
      <c r="R1092">
        <f>VLOOKUP(M1092,工作表1!$A$3:$B$1000,2,FALSE)</f>
        <v>2.625</v>
      </c>
      <c r="S1092" t="str">
        <f>VLOOKUP(M1092,工作表1!$A$3:$C$1000,3,FALSE)</f>
        <v>2029/2/15</v>
      </c>
      <c r="T1092">
        <f t="shared" si="535"/>
        <v>0.7339</v>
      </c>
      <c r="U1092">
        <f t="shared" ref="U1092:U1155" si="567">R1092-T1092</f>
        <v>1.8911</v>
      </c>
      <c r="V1092" s="43">
        <f t="shared" si="546"/>
        <v>44788</v>
      </c>
      <c r="W1092" s="43">
        <f t="shared" si="536"/>
        <v>44742</v>
      </c>
      <c r="X1092" s="45">
        <f t="shared" si="547"/>
        <v>0.34806629834254144</v>
      </c>
      <c r="Y1092" s="45">
        <f t="shared" si="548"/>
        <v>0.97375122984939078</v>
      </c>
      <c r="Z1092" s="47">
        <f t="shared" si="549"/>
        <v>100.80216955388113</v>
      </c>
      <c r="AA1092" s="47">
        <f t="shared" si="550"/>
        <v>121.75585746412543</v>
      </c>
      <c r="AB1092" s="45">
        <f t="shared" si="551"/>
        <v>2.4975000000000001</v>
      </c>
      <c r="AC1092" s="2" t="str">
        <f t="shared" si="537"/>
        <v>TY1</v>
      </c>
      <c r="AD1092">
        <f t="shared" si="538"/>
        <v>122.234375</v>
      </c>
      <c r="AE1092">
        <f t="shared" si="539"/>
        <v>122.078125</v>
      </c>
      <c r="AF1092" s="49">
        <f t="shared" si="566"/>
        <v>0.15625</v>
      </c>
      <c r="AG1092" s="3">
        <f t="shared" si="552"/>
        <v>121.75585746412543</v>
      </c>
      <c r="AH1092">
        <f t="shared" si="553"/>
        <v>120.68913418289024</v>
      </c>
      <c r="AI1092" s="51">
        <f t="shared" si="554"/>
        <v>1.0667232812351841</v>
      </c>
      <c r="AJ1092" s="52">
        <f t="shared" si="555"/>
        <v>0.91047328123518412</v>
      </c>
      <c r="AK1092" s="2">
        <v>44652</v>
      </c>
      <c r="AL1092" t="str">
        <v>91282CEE</v>
      </c>
      <c r="AM1092">
        <v>-8.7236999999999991</v>
      </c>
      <c r="AN1092">
        <v>0.85409999999999997</v>
      </c>
      <c r="AO1092">
        <v>0.80720000000000003</v>
      </c>
      <c r="AP1092">
        <v>122.078125</v>
      </c>
      <c r="AQ1092">
        <f>VLOOKUP(AL1092,工作表1!$F$3:$G$1000,2,FALSE)</f>
        <v>2.375</v>
      </c>
      <c r="AR1092" t="str">
        <f>VLOOKUP(AL1092,工作表1!$F$3:$H$1000,3,FALSE)</f>
        <v>2029/3/31</v>
      </c>
      <c r="AS1092">
        <f t="shared" si="540"/>
        <v>0.7339</v>
      </c>
      <c r="AT1092">
        <f t="shared" si="541"/>
        <v>1.6411</v>
      </c>
      <c r="AU1092" s="43">
        <f t="shared" si="556"/>
        <v>44834</v>
      </c>
      <c r="AV1092" s="43">
        <f t="shared" si="542"/>
        <v>44834</v>
      </c>
      <c r="AW1092" s="45">
        <f t="shared" si="557"/>
        <v>2.5956284153005466E-2</v>
      </c>
      <c r="AX1092" s="45">
        <f t="shared" si="558"/>
        <v>1.1906823115502656</v>
      </c>
      <c r="AY1092" s="47">
        <f t="shared" si="559"/>
        <v>99.27505580573191</v>
      </c>
      <c r="AZ1092" s="47">
        <f t="shared" si="560"/>
        <v>120.68913418289024</v>
      </c>
      <c r="BA1092" s="43"/>
      <c r="BC1092" s="2">
        <v>44651</v>
      </c>
      <c r="BD1092" t="str">
        <v>912828YB</v>
      </c>
      <c r="BE1092">
        <v>-6.0755999999999997</v>
      </c>
      <c r="BF1092">
        <v>0.56415999999999999</v>
      </c>
      <c r="BG1092">
        <v>0.76739999999999997</v>
      </c>
      <c r="BH1092">
        <v>122.71875</v>
      </c>
      <c r="BI1092">
        <f>VLOOKUP(BD1092,工作表1!$K$3:$L$1000,2,FALSE)</f>
        <v>1.625</v>
      </c>
      <c r="BJ1092" t="str">
        <f>VLOOKUP(BD1092,工作表1!$K$3:$M$1000,3,FALSE)</f>
        <v>2029/8/15</v>
      </c>
      <c r="BK1092">
        <f t="shared" si="543"/>
        <v>0.7177</v>
      </c>
      <c r="BL1092">
        <f t="shared" si="544"/>
        <v>0.9073</v>
      </c>
      <c r="BM1092" s="43">
        <f t="shared" si="561"/>
        <v>44788</v>
      </c>
      <c r="BN1092" s="43">
        <f t="shared" si="545"/>
        <v>44925</v>
      </c>
      <c r="BO1092" s="45">
        <f t="shared" si="562"/>
        <v>0.20200276243093923</v>
      </c>
      <c r="BP1092" s="45">
        <f t="shared" si="563"/>
        <v>1.4174137213350488</v>
      </c>
      <c r="BQ1092" s="47">
        <f t="shared" si="564"/>
        <v>94.979589349830107</v>
      </c>
      <c r="BR1092" s="47">
        <f t="shared" si="565"/>
        <v>120.06580087844976</v>
      </c>
    </row>
    <row r="1093" spans="6:70" x14ac:dyDescent="0.25">
      <c r="F1093" s="2">
        <v>44673</v>
      </c>
      <c r="G1093">
        <v>1.03325</v>
      </c>
      <c r="H1093" s="43">
        <v>44706</v>
      </c>
      <c r="I1093">
        <v>2.7576999999999998</v>
      </c>
      <c r="L1093" s="2">
        <v>44651</v>
      </c>
      <c r="M1093" t="str">
        <v>9128286B</v>
      </c>
      <c r="N1093">
        <v>-0.6492</v>
      </c>
      <c r="O1093">
        <v>0.37979000000000002</v>
      </c>
      <c r="P1093">
        <v>0.82050000000000001</v>
      </c>
      <c r="Q1093">
        <v>122.875</v>
      </c>
      <c r="R1093">
        <f>VLOOKUP(M1093,工作表1!$A$3:$B$1000,2,FALSE)</f>
        <v>2.625</v>
      </c>
      <c r="S1093" t="str">
        <f>VLOOKUP(M1093,工作表1!$A$3:$C$1000,3,FALSE)</f>
        <v>2029/2/15</v>
      </c>
      <c r="T1093">
        <f t="shared" ref="T1093:T1156" si="568">INDEX($G:$G,MATCH(L1093,$F:$F,0))</f>
        <v>0.7177</v>
      </c>
      <c r="U1093">
        <f t="shared" si="567"/>
        <v>1.9073</v>
      </c>
      <c r="V1093" s="43">
        <f t="shared" si="546"/>
        <v>44788</v>
      </c>
      <c r="W1093" s="43">
        <f t="shared" ref="W1093:W1156" si="569">IF(WEEKDAY(DATE(YEAR(L1093),(INT(MONTH(L1093)/3)+1)*3+1,1)-1,2)=7,DATE(YEAR(L1093),(INT(MONTH(L1093)/3)+1)*3+1,1)-1-2,IF(WEEKDAY(DATE(YEAR(L1093),(INT(MONTH(L1093)/3)+1)*3+1,1)-1,2)=6,DATE(YEAR(L1093),(INT(MONTH(L1093)/3)+1)*3+1,1)-1-1,DATE(YEAR(L1093),(INT(MONTH(L1093)/3)+1)*3+1,1)-1))</f>
        <v>44742</v>
      </c>
      <c r="X1093" s="45">
        <f t="shared" si="547"/>
        <v>0.32631215469613262</v>
      </c>
      <c r="Y1093" s="45">
        <f t="shared" si="548"/>
        <v>0.97357242866873528</v>
      </c>
      <c r="Z1093" s="47">
        <f t="shared" si="549"/>
        <v>101.36749636226783</v>
      </c>
      <c r="AA1093" s="47">
        <f t="shared" si="550"/>
        <v>122.40203783936542</v>
      </c>
      <c r="AB1093" s="45">
        <f t="shared" si="551"/>
        <v>2.4287000000000001</v>
      </c>
      <c r="AC1093" s="2" t="str">
        <f t="shared" ref="AC1093:AC1156" si="570">IF(MOD(MONTH(L1093),3)=0,"TY2","TY1")</f>
        <v>TY2</v>
      </c>
      <c r="AD1093">
        <f t="shared" ref="AD1093:AD1156" si="571">IF(AC1093="TY1",Q1093,AP1093)</f>
        <v>122.71875</v>
      </c>
      <c r="AE1093">
        <f t="shared" ref="AE1093:AE1156" si="572">IF(AC1093="TY1",AP1093,BH1093)</f>
        <v>122.46875</v>
      </c>
      <c r="AF1093" s="49">
        <f t="shared" si="566"/>
        <v>0.25</v>
      </c>
      <c r="AG1093" s="3">
        <f t="shared" si="552"/>
        <v>121.34357694240131</v>
      </c>
      <c r="AH1093">
        <f t="shared" si="553"/>
        <v>119.75062963695618</v>
      </c>
      <c r="AI1093" s="51">
        <f t="shared" si="554"/>
        <v>1.5929473054451364</v>
      </c>
      <c r="AJ1093" s="52">
        <f t="shared" si="555"/>
        <v>1.3429473054451364</v>
      </c>
      <c r="AK1093" s="2">
        <v>44651</v>
      </c>
      <c r="AL1093" t="str">
        <v>91282CEE</v>
      </c>
      <c r="AM1093">
        <v>-7.8220000000000001</v>
      </c>
      <c r="AN1093">
        <v>0.78422999999999998</v>
      </c>
      <c r="AO1093">
        <v>0.80720000000000003</v>
      </c>
      <c r="AP1093">
        <v>122.71875</v>
      </c>
      <c r="AQ1093">
        <f>VLOOKUP(AL1093,工作表1!$F$3:$G$1000,2,FALSE)</f>
        <v>2.375</v>
      </c>
      <c r="AR1093" t="str">
        <f>VLOOKUP(AL1093,工作表1!$F$3:$H$1000,3,FALSE)</f>
        <v>2029/3/31</v>
      </c>
      <c r="AS1093">
        <f t="shared" ref="AS1093:AS1156" si="573">INDEX($G:$G,MATCH(AK1093,$F:$F,0))</f>
        <v>0.7177</v>
      </c>
      <c r="AT1093">
        <f t="shared" ref="AT1093:AT1156" si="574">AQ1093-AS1093</f>
        <v>1.6573</v>
      </c>
      <c r="AU1093" s="43">
        <f t="shared" si="556"/>
        <v>44834</v>
      </c>
      <c r="AV1093" s="43">
        <f t="shared" ref="AV1093:AV1156" si="575">IF(WEEKDAY(DATE(YEAR(AK1093),(INT(MONTH(AK1093)/3)+1)*3+4,1)-1,2)=7,DATE(YEAR(AK1093),(INT(MONTH(AK1093)/3)+1)*3+4,1)-1-2,IF(WEEKDAY(DATE(YEAR(AK1093),(INT(MONTH(AK1093)/3)+1)*3+4,1)-1,2)=6,DATE(YEAR(AK1093),(INT(MONTH(AK1093)/3)+1)*3+4,1)-1-1,DATE(YEAR(AK1093),(INT(MONTH(AK1093)/3)+1)*3+4,1)-1))</f>
        <v>44834</v>
      </c>
      <c r="AW1093" s="45">
        <f t="shared" si="557"/>
        <v>6.4890710382513664E-3</v>
      </c>
      <c r="AX1093" s="45">
        <f t="shared" si="558"/>
        <v>1.1907356463807173</v>
      </c>
      <c r="AY1093" s="47">
        <f t="shared" si="559"/>
        <v>99.842597811711514</v>
      </c>
      <c r="AZ1093" s="47">
        <f t="shared" si="560"/>
        <v>121.34357694240131</v>
      </c>
      <c r="BA1093" s="43"/>
      <c r="BC1093" s="2">
        <v>44650</v>
      </c>
      <c r="BD1093" t="str">
        <v>912828YB</v>
      </c>
      <c r="BE1093">
        <v>-6.57</v>
      </c>
      <c r="BF1093">
        <v>0.58523000000000003</v>
      </c>
      <c r="BG1093">
        <v>0.76739999999999997</v>
      </c>
      <c r="BH1093">
        <v>122.46875</v>
      </c>
      <c r="BI1093">
        <f>VLOOKUP(BD1093,工作表1!$K$3:$L$1000,2,FALSE)</f>
        <v>1.625</v>
      </c>
      <c r="BJ1093" t="str">
        <f>VLOOKUP(BD1093,工作表1!$K$3:$M$1000,3,FALSE)</f>
        <v>2029/8/15</v>
      </c>
      <c r="BK1093">
        <f t="shared" ref="BK1093:BK1156" si="576">INDEX($G:$G,MATCH(BC1093,$F:$F,0))</f>
        <v>0.68074999999999997</v>
      </c>
      <c r="BL1093">
        <f t="shared" ref="BL1093:BL1156" si="577">BI1093-BK1093</f>
        <v>0.94425000000000003</v>
      </c>
      <c r="BM1093" s="43">
        <f t="shared" si="561"/>
        <v>44788</v>
      </c>
      <c r="BN1093" s="43">
        <f t="shared" ref="BN1093:BN1156" si="578">IF(WEEKDAY(DATE(YEAR(BC1093),(INT(MONTH(BC1093)/3)+1)*3+7,1)-1,2)=7,DATE(YEAR(BC1093),(INT(MONTH(BC1093)/3)+1)*3+7,1)-1-2,IF(WEEKDAY(DATE(YEAR(BC1093),(INT(MONTH(BC1093)/3)+1)*3+7,1)-1,2)=6,DATE(YEAR(BC1093),(INT(MONTH(BC1093)/3)+1)*3+7,1)-1-1,DATE(YEAR(BC1093),(INT(MONTH(BC1093)/3)+1)*3+7,1)-1))</f>
        <v>44925</v>
      </c>
      <c r="BO1093" s="45">
        <f t="shared" si="562"/>
        <v>0.19751381215469613</v>
      </c>
      <c r="BP1093" s="45">
        <f t="shared" si="563"/>
        <v>1.4173768258533264</v>
      </c>
      <c r="BQ1093" s="47">
        <f t="shared" si="564"/>
        <v>94.776256931497585</v>
      </c>
      <c r="BR1093" s="47">
        <f t="shared" si="565"/>
        <v>119.75062963695618</v>
      </c>
    </row>
    <row r="1094" spans="6:70" x14ac:dyDescent="0.25">
      <c r="F1094" s="2">
        <v>44672</v>
      </c>
      <c r="G1094">
        <v>1.0135000000000001</v>
      </c>
      <c r="H1094" s="43">
        <v>44705</v>
      </c>
      <c r="I1094">
        <v>2.7751000000000001</v>
      </c>
      <c r="L1094" s="2">
        <v>44650</v>
      </c>
      <c r="M1094" t="str">
        <v>9128286B</v>
      </c>
      <c r="N1094">
        <v>-0.7944</v>
      </c>
      <c r="O1094">
        <v>0.39676</v>
      </c>
      <c r="P1094">
        <v>0.82050000000000001</v>
      </c>
      <c r="Q1094">
        <v>122.625</v>
      </c>
      <c r="R1094">
        <f>VLOOKUP(M1094,工作表1!$A$3:$B$1000,2,FALSE)</f>
        <v>2.625</v>
      </c>
      <c r="S1094" t="str">
        <f>VLOOKUP(M1094,工作表1!$A$3:$C$1000,3,FALSE)</f>
        <v>2029/2/15</v>
      </c>
      <c r="T1094">
        <f t="shared" si="568"/>
        <v>0.68074999999999997</v>
      </c>
      <c r="U1094">
        <f t="shared" si="567"/>
        <v>1.94425</v>
      </c>
      <c r="V1094" s="43">
        <f t="shared" ref="V1094:V1157" si="579">COUPNCD(L1093,S1094,2,0)</f>
        <v>44788</v>
      </c>
      <c r="W1094" s="43">
        <f t="shared" si="569"/>
        <v>44742</v>
      </c>
      <c r="X1094" s="45">
        <f t="shared" ref="X1094:X1157" si="580">COUPDAYBS(L1093,S1094,2,1)/COUPDAYS(L1093,S1094,2,1)*R1094/2</f>
        <v>0.31906077348066297</v>
      </c>
      <c r="Y1094" s="45">
        <f t="shared" ref="Y1094:Y1157" si="581">(W1094-L1093)/365*R1094+X1094</f>
        <v>0.97351282827518348</v>
      </c>
      <c r="Z1094" s="47">
        <f t="shared" ref="Z1094:Z1157" si="582">(Q1094*P1094+Y1094)/(1+(O1094/100)*(W1094-L1095)/360)-X1094</f>
        <v>101.16424788447479</v>
      </c>
      <c r="AA1094" s="47">
        <f t="shared" ref="AA1094:AA1157" si="583">(Z1094-$AB$5*(W1094-L1093)/365+T1094*(W1094-L1093)/360)/P1094</f>
        <v>122.13025776195407</v>
      </c>
      <c r="AB1094" s="45">
        <f t="shared" ref="AB1094:AB1157" si="584">INDEX(I:I,MATCH(L1094,H:H,0))</f>
        <v>2.4262999999999999</v>
      </c>
      <c r="AC1094" s="2" t="str">
        <f t="shared" si="570"/>
        <v>TY2</v>
      </c>
      <c r="AD1094">
        <f t="shared" si="571"/>
        <v>122.46875</v>
      </c>
      <c r="AE1094">
        <f t="shared" si="572"/>
        <v>122.171875</v>
      </c>
      <c r="AF1094" s="49">
        <f t="shared" si="566"/>
        <v>0.296875</v>
      </c>
      <c r="AG1094" s="3">
        <f t="shared" ref="AG1094:AG1157" si="585">IF(AC1094="TY1",AA1094,AZ1094)</f>
        <v>121.01659063800901</v>
      </c>
      <c r="AH1094">
        <f t="shared" ref="AH1094:AH1157" si="586">IF(AC1094="TY1",AZ1094,BR1094)</f>
        <v>119.36483086660486</v>
      </c>
      <c r="AI1094" s="51">
        <f t="shared" ref="AI1094:AI1157" si="587">AG1094-AH1094</f>
        <v>1.6517597714041443</v>
      </c>
      <c r="AJ1094" s="52">
        <f t="shared" ref="AJ1094:AJ1157" si="588">AI1094-AF1094</f>
        <v>1.3548847714041443</v>
      </c>
      <c r="AK1094" s="2">
        <v>44650</v>
      </c>
      <c r="AL1094" t="str">
        <v>91282CEE</v>
      </c>
      <c r="AM1094">
        <v>-9.0570000000000004</v>
      </c>
      <c r="AN1094">
        <v>0.85897000000000001</v>
      </c>
      <c r="AO1094">
        <v>0.80720000000000003</v>
      </c>
      <c r="AP1094">
        <v>122.46875</v>
      </c>
      <c r="AQ1094">
        <f>VLOOKUP(AL1094,工作表1!$F$3:$G$1000,2,FALSE)</f>
        <v>2.375</v>
      </c>
      <c r="AR1094" t="str">
        <f>VLOOKUP(AL1094,工作表1!$F$3:$H$1000,3,FALSE)</f>
        <v>2029/3/31</v>
      </c>
      <c r="AS1094">
        <f t="shared" si="573"/>
        <v>0.68074999999999997</v>
      </c>
      <c r="AT1094">
        <f t="shared" si="574"/>
        <v>1.69425</v>
      </c>
      <c r="AU1094" s="43">
        <f t="shared" ref="AU1094:AU1157" si="589">COUPNCD(AK1093,AR1094,2,0)</f>
        <v>44834</v>
      </c>
      <c r="AV1094" s="43">
        <f t="shared" si="575"/>
        <v>44834</v>
      </c>
      <c r="AW1094" s="45">
        <f t="shared" ref="AW1094:AW1157" si="590">COUPDAYBS(AK1093,AR1094,2,1)/COUPDAYS(AK1093,AR1094,2,1)*AQ1094/2</f>
        <v>0</v>
      </c>
      <c r="AX1094" s="45">
        <f t="shared" ref="AX1094:AX1157" si="591">(AV1094-AK1093)/365*AQ1094+AW1094</f>
        <v>1.1907534246575344</v>
      </c>
      <c r="AY1094" s="47">
        <f t="shared" ref="AY1094:AY1157" si="592">(AP1094*AO1094+AX1094)/(1+(AN1094/100)*(AV1094-AK1095)/360)-AW1094</f>
        <v>99.60784432030681</v>
      </c>
      <c r="AZ1094" s="47">
        <f t="shared" ref="AZ1094:AZ1157" si="593">(AY1094-$AB$5*(AV1094-AK1093)/365+AS1094*(AV1094-AK1093)/360)/AO1094</f>
        <v>121.01659063800901</v>
      </c>
      <c r="BA1094" s="43"/>
      <c r="BC1094" s="2">
        <v>44649</v>
      </c>
      <c r="BD1094" t="str">
        <v>912828YB</v>
      </c>
      <c r="BE1094">
        <v>-8.1647999999999996</v>
      </c>
      <c r="BF1094">
        <v>0.66525000000000001</v>
      </c>
      <c r="BG1094">
        <v>0.76739999999999997</v>
      </c>
      <c r="BH1094">
        <v>122.171875</v>
      </c>
      <c r="BI1094">
        <f>VLOOKUP(BD1094,工作表1!$K$3:$L$1000,2,FALSE)</f>
        <v>1.625</v>
      </c>
      <c r="BJ1094" t="str">
        <f>VLOOKUP(BD1094,工作表1!$K$3:$M$1000,3,FALSE)</f>
        <v>2029/8/15</v>
      </c>
      <c r="BK1094">
        <f t="shared" si="576"/>
        <v>0.67600000000000005</v>
      </c>
      <c r="BL1094">
        <f t="shared" si="577"/>
        <v>0.94899999999999995</v>
      </c>
      <c r="BM1094" s="43">
        <f t="shared" ref="BM1094:BM1157" si="594">COUPNCD(BC1093,BJ1094,2,0)</f>
        <v>44788</v>
      </c>
      <c r="BN1094" s="43">
        <f t="shared" si="578"/>
        <v>44925</v>
      </c>
      <c r="BO1094" s="45">
        <f t="shared" ref="BO1094:BO1157" si="595">COUPDAYBS(BC1093,BJ1094,2,1)/COUPDAYS(BC1093,BJ1094,2,1)*BI1094/2</f>
        <v>0.19302486187845305</v>
      </c>
      <c r="BP1094" s="45">
        <f t="shared" ref="BP1094:BP1157" si="596">(BN1094-BC1093)/365*BI1094+BO1094</f>
        <v>1.4173399303716039</v>
      </c>
      <c r="BQ1094" s="47">
        <f t="shared" ref="BQ1094:BQ1157" si="597">(BH1094*BG1094+BP1094)/(1+(BF1094/100)*(BN1094-BC1095)/360)-BO1094</f>
        <v>94.494333003075198</v>
      </c>
      <c r="BR1094" s="47">
        <f t="shared" ref="BR1094:BR1157" si="598">(BQ1094-$AB$5*(BN1094-BC1093)/365+BK1094*(BN1094-BC1093)/360)/BG1094</f>
        <v>119.36483086660486</v>
      </c>
    </row>
    <row r="1095" spans="6:70" x14ac:dyDescent="0.25">
      <c r="F1095" s="2">
        <v>44671</v>
      </c>
      <c r="G1095">
        <v>0.95745000000000002</v>
      </c>
      <c r="H1095" s="43">
        <v>44704</v>
      </c>
      <c r="I1095">
        <v>2.8873000000000002</v>
      </c>
      <c r="L1095" s="2">
        <v>44649</v>
      </c>
      <c r="M1095" t="str">
        <v>9128286B</v>
      </c>
      <c r="N1095">
        <v>-1.1192</v>
      </c>
      <c r="O1095">
        <v>0.44618999999999998</v>
      </c>
      <c r="P1095">
        <v>0.82050000000000001</v>
      </c>
      <c r="Q1095">
        <v>122.328125</v>
      </c>
      <c r="R1095">
        <f>VLOOKUP(M1095,工作表1!$A$3:$B$1000,2,FALSE)</f>
        <v>2.625</v>
      </c>
      <c r="S1095" t="str">
        <f>VLOOKUP(M1095,工作表1!$A$3:$C$1000,3,FALSE)</f>
        <v>2029/2/15</v>
      </c>
      <c r="T1095">
        <f t="shared" si="568"/>
        <v>0.67600000000000005</v>
      </c>
      <c r="U1095">
        <f t="shared" si="567"/>
        <v>1.9489999999999998</v>
      </c>
      <c r="V1095" s="43">
        <f t="shared" si="579"/>
        <v>44788</v>
      </c>
      <c r="W1095" s="43">
        <f t="shared" si="569"/>
        <v>44742</v>
      </c>
      <c r="X1095" s="45">
        <f t="shared" si="580"/>
        <v>0.31180939226519339</v>
      </c>
      <c r="Y1095" s="45">
        <f t="shared" si="581"/>
        <v>0.97345322788163169</v>
      </c>
      <c r="Z1095" s="47">
        <f t="shared" si="582"/>
        <v>100.91393717337057</v>
      </c>
      <c r="AA1095" s="47">
        <f t="shared" si="583"/>
        <v>121.81089862031349</v>
      </c>
      <c r="AB1095" s="45">
        <f t="shared" si="584"/>
        <v>2.4803999999999999</v>
      </c>
      <c r="AC1095" s="2" t="str">
        <f t="shared" si="570"/>
        <v>TY2</v>
      </c>
      <c r="AD1095">
        <f t="shared" si="571"/>
        <v>122.171875</v>
      </c>
      <c r="AE1095">
        <f t="shared" si="572"/>
        <v>121.484375</v>
      </c>
      <c r="AF1095" s="49">
        <f t="shared" si="566"/>
        <v>0.6875</v>
      </c>
      <c r="AG1095" s="3">
        <f t="shared" si="585"/>
        <v>120.74685026618116</v>
      </c>
      <c r="AH1095">
        <f t="shared" si="586"/>
        <v>118.68168523242599</v>
      </c>
      <c r="AI1095" s="51">
        <f t="shared" si="587"/>
        <v>2.0651650337551644</v>
      </c>
      <c r="AJ1095" s="52">
        <f t="shared" si="588"/>
        <v>1.3776650337551644</v>
      </c>
      <c r="AK1095" s="2">
        <v>44649</v>
      </c>
      <c r="AL1095" t="str">
        <v>9128286T</v>
      </c>
      <c r="AM1095">
        <v>-7.8503999999999996</v>
      </c>
      <c r="AN1095">
        <v>0.79386999999999996</v>
      </c>
      <c r="AO1095">
        <v>0.80720000000000003</v>
      </c>
      <c r="AP1095">
        <v>122.171875</v>
      </c>
      <c r="AQ1095">
        <f>VLOOKUP(AL1095,工作表1!$F$3:$G$1000,2,FALSE)</f>
        <v>2.375</v>
      </c>
      <c r="AR1095" t="str">
        <f>VLOOKUP(AL1095,工作表1!$F$3:$H$1000,3,FALSE)</f>
        <v>2029/5/15</v>
      </c>
      <c r="AS1095">
        <f t="shared" si="573"/>
        <v>0.67600000000000005</v>
      </c>
      <c r="AT1095">
        <f t="shared" si="574"/>
        <v>1.6989999999999998</v>
      </c>
      <c r="AU1095" s="43">
        <f t="shared" si="589"/>
        <v>44696</v>
      </c>
      <c r="AV1095" s="43">
        <f t="shared" si="575"/>
        <v>44834</v>
      </c>
      <c r="AW1095" s="45">
        <f t="shared" si="590"/>
        <v>0.88570441988950277</v>
      </c>
      <c r="AX1095" s="45">
        <f t="shared" si="591"/>
        <v>2.0829646938621056</v>
      </c>
      <c r="AY1095" s="47">
        <f t="shared" si="592"/>
        <v>99.403047245668134</v>
      </c>
      <c r="AZ1095" s="47">
        <f t="shared" si="593"/>
        <v>120.74685026618116</v>
      </c>
      <c r="BA1095" s="43"/>
      <c r="BC1095" s="2">
        <v>44648</v>
      </c>
      <c r="BD1095" t="str">
        <v>912828YB</v>
      </c>
      <c r="BE1095">
        <v>-7.8239999999999998</v>
      </c>
      <c r="BF1095">
        <v>0.65610000000000002</v>
      </c>
      <c r="BG1095">
        <v>0.76739999999999997</v>
      </c>
      <c r="BH1095">
        <v>121.484375</v>
      </c>
      <c r="BI1095">
        <f>VLOOKUP(BD1095,工作表1!$K$3:$L$1000,2,FALSE)</f>
        <v>1.625</v>
      </c>
      <c r="BJ1095" t="str">
        <f>VLOOKUP(BD1095,工作表1!$K$3:$M$1000,3,FALSE)</f>
        <v>2029/8/15</v>
      </c>
      <c r="BK1095">
        <f t="shared" si="576"/>
        <v>0.68284999999999996</v>
      </c>
      <c r="BL1095">
        <f t="shared" si="577"/>
        <v>0.94215000000000004</v>
      </c>
      <c r="BM1095" s="43">
        <f t="shared" si="594"/>
        <v>44788</v>
      </c>
      <c r="BN1095" s="43">
        <f t="shared" si="578"/>
        <v>44925</v>
      </c>
      <c r="BO1095" s="45">
        <f t="shared" si="595"/>
        <v>0.18853591160220995</v>
      </c>
      <c r="BP1095" s="45">
        <f t="shared" si="596"/>
        <v>1.4173030348898812</v>
      </c>
      <c r="BQ1095" s="47">
        <f t="shared" si="597"/>
        <v>93.975358146907084</v>
      </c>
      <c r="BR1095" s="47">
        <f t="shared" si="598"/>
        <v>118.68168523242599</v>
      </c>
    </row>
    <row r="1096" spans="6:70" x14ac:dyDescent="0.25">
      <c r="F1096" s="2">
        <v>44670</v>
      </c>
      <c r="G1096">
        <v>0.9405</v>
      </c>
      <c r="H1096" s="43">
        <v>44701</v>
      </c>
      <c r="I1096">
        <v>2.8125</v>
      </c>
      <c r="L1096" s="2">
        <v>44648</v>
      </c>
      <c r="M1096" t="str">
        <v>9128286B</v>
      </c>
      <c r="N1096">
        <v>-0.88470000000000004</v>
      </c>
      <c r="O1096">
        <v>0.42224</v>
      </c>
      <c r="P1096">
        <v>0.82050000000000001</v>
      </c>
      <c r="Q1096">
        <v>121.703125</v>
      </c>
      <c r="R1096">
        <f>VLOOKUP(M1096,工作表1!$A$3:$B$1000,2,FALSE)</f>
        <v>2.625</v>
      </c>
      <c r="S1096" t="str">
        <f>VLOOKUP(M1096,工作表1!$A$3:$C$1000,3,FALSE)</f>
        <v>2029/2/15</v>
      </c>
      <c r="T1096">
        <f t="shared" si="568"/>
        <v>0.68284999999999996</v>
      </c>
      <c r="U1096">
        <f t="shared" si="567"/>
        <v>1.94215</v>
      </c>
      <c r="V1096" s="43">
        <f t="shared" si="579"/>
        <v>44788</v>
      </c>
      <c r="W1096" s="43">
        <f t="shared" si="569"/>
        <v>44742</v>
      </c>
      <c r="X1096" s="45">
        <f t="shared" si="580"/>
        <v>0.30455801104972374</v>
      </c>
      <c r="Y1096" s="45">
        <f t="shared" si="581"/>
        <v>0.97339362748807989</v>
      </c>
      <c r="Z1096" s="47">
        <f t="shared" si="582"/>
        <v>100.41166460865009</v>
      </c>
      <c r="AA1096" s="47">
        <f t="shared" si="583"/>
        <v>121.18807625400687</v>
      </c>
      <c r="AB1096" s="45">
        <f t="shared" si="584"/>
        <v>2.5486</v>
      </c>
      <c r="AC1096" s="2" t="str">
        <f t="shared" si="570"/>
        <v>TY2</v>
      </c>
      <c r="AD1096">
        <f t="shared" si="571"/>
        <v>121.484375</v>
      </c>
      <c r="AE1096">
        <f t="shared" si="572"/>
        <v>121.328125</v>
      </c>
      <c r="AF1096" s="49">
        <f t="shared" si="566"/>
        <v>0.15625</v>
      </c>
      <c r="AG1096" s="3">
        <f t="shared" si="585"/>
        <v>120.11511661323898</v>
      </c>
      <c r="AH1096">
        <f t="shared" si="586"/>
        <v>118.49168534701937</v>
      </c>
      <c r="AI1096" s="51">
        <f t="shared" si="587"/>
        <v>1.6234312662196118</v>
      </c>
      <c r="AJ1096" s="52">
        <f t="shared" si="588"/>
        <v>1.4671812662196118</v>
      </c>
      <c r="AK1096" s="2">
        <v>44648</v>
      </c>
      <c r="AL1096" t="str">
        <v>9128286T</v>
      </c>
      <c r="AM1096">
        <v>-6.2187999999999999</v>
      </c>
      <c r="AN1096">
        <v>0.69838</v>
      </c>
      <c r="AO1096">
        <v>0.80720000000000003</v>
      </c>
      <c r="AP1096">
        <v>121.484375</v>
      </c>
      <c r="AQ1096">
        <f>VLOOKUP(AL1096,工作表1!$F$3:$G$1000,2,FALSE)</f>
        <v>2.375</v>
      </c>
      <c r="AR1096" t="str">
        <f>VLOOKUP(AL1096,工作表1!$F$3:$H$1000,3,FALSE)</f>
        <v>2029/5/15</v>
      </c>
      <c r="AS1096">
        <f t="shared" si="573"/>
        <v>0.68284999999999996</v>
      </c>
      <c r="AT1096">
        <f t="shared" si="574"/>
        <v>1.69215</v>
      </c>
      <c r="AU1096" s="43">
        <f t="shared" si="589"/>
        <v>44696</v>
      </c>
      <c r="AV1096" s="43">
        <f t="shared" si="575"/>
        <v>44834</v>
      </c>
      <c r="AW1096" s="45">
        <f t="shared" si="590"/>
        <v>0.8791436464088398</v>
      </c>
      <c r="AX1096" s="45">
        <f t="shared" si="591"/>
        <v>2.082910769696511</v>
      </c>
      <c r="AY1096" s="47">
        <f t="shared" si="592"/>
        <v>98.900114472291747</v>
      </c>
      <c r="AZ1096" s="47">
        <f t="shared" si="593"/>
        <v>120.11511661323898</v>
      </c>
      <c r="BA1096" s="43"/>
      <c r="BC1096" s="2">
        <v>44645</v>
      </c>
      <c r="BD1096" t="str">
        <v>912828YB</v>
      </c>
      <c r="BE1096">
        <v>-8.1129999999999995</v>
      </c>
      <c r="BF1096">
        <v>0.66786999999999996</v>
      </c>
      <c r="BG1096">
        <v>0.76739999999999997</v>
      </c>
      <c r="BH1096">
        <v>121.328125</v>
      </c>
      <c r="BI1096">
        <f>VLOOKUP(BD1096,工作表1!$K$3:$L$1000,2,FALSE)</f>
        <v>1.625</v>
      </c>
      <c r="BJ1096" t="str">
        <f>VLOOKUP(BD1096,工作表1!$K$3:$M$1000,3,FALSE)</f>
        <v>2029/8/15</v>
      </c>
      <c r="BK1096">
        <f t="shared" si="576"/>
        <v>0.66964999999999997</v>
      </c>
      <c r="BL1096">
        <f t="shared" si="577"/>
        <v>0.95535000000000003</v>
      </c>
      <c r="BM1096" s="43">
        <f t="shared" si="594"/>
        <v>44788</v>
      </c>
      <c r="BN1096" s="43">
        <f t="shared" si="578"/>
        <v>44925</v>
      </c>
      <c r="BO1096" s="45">
        <f t="shared" si="595"/>
        <v>0.18404696132596685</v>
      </c>
      <c r="BP1096" s="45">
        <f t="shared" si="596"/>
        <v>1.4172661394081585</v>
      </c>
      <c r="BQ1096" s="47">
        <f t="shared" si="597"/>
        <v>93.850212643902353</v>
      </c>
      <c r="BR1096" s="47">
        <f t="shared" si="598"/>
        <v>118.49168534701937</v>
      </c>
    </row>
    <row r="1097" spans="6:70" x14ac:dyDescent="0.25">
      <c r="F1097" s="2">
        <v>44669</v>
      </c>
      <c r="G1097">
        <v>0.9123</v>
      </c>
      <c r="H1097" s="43">
        <v>44700</v>
      </c>
      <c r="I1097">
        <v>2.8624000000000001</v>
      </c>
      <c r="L1097" s="2">
        <v>44645</v>
      </c>
      <c r="M1097" t="str">
        <v>9128286B</v>
      </c>
      <c r="N1097">
        <v>-0.99070000000000003</v>
      </c>
      <c r="O1097">
        <v>0.43386999999999998</v>
      </c>
      <c r="P1097">
        <v>0.82050000000000001</v>
      </c>
      <c r="Q1097">
        <v>121.546875</v>
      </c>
      <c r="R1097">
        <f>VLOOKUP(M1097,工作表1!$A$3:$B$1000,2,FALSE)</f>
        <v>2.625</v>
      </c>
      <c r="S1097" t="str">
        <f>VLOOKUP(M1097,工作表1!$A$3:$C$1000,3,FALSE)</f>
        <v>2029/2/15</v>
      </c>
      <c r="T1097">
        <f t="shared" si="568"/>
        <v>0.66964999999999997</v>
      </c>
      <c r="U1097">
        <f t="shared" si="567"/>
        <v>1.9553500000000001</v>
      </c>
      <c r="V1097" s="43">
        <f t="shared" si="579"/>
        <v>44788</v>
      </c>
      <c r="W1097" s="43">
        <f t="shared" si="569"/>
        <v>44742</v>
      </c>
      <c r="X1097" s="45">
        <f t="shared" si="580"/>
        <v>0.29730662983425415</v>
      </c>
      <c r="Y1097" s="45">
        <f t="shared" si="581"/>
        <v>0.9733340270945281</v>
      </c>
      <c r="Z1097" s="47">
        <f t="shared" si="582"/>
        <v>100.28643982178386</v>
      </c>
      <c r="AA1097" s="47">
        <f t="shared" si="583"/>
        <v>121.01845383362595</v>
      </c>
      <c r="AB1097" s="45">
        <f t="shared" si="584"/>
        <v>2.5508999999999999</v>
      </c>
      <c r="AC1097" s="2" t="str">
        <f t="shared" si="570"/>
        <v>TY2</v>
      </c>
      <c r="AD1097">
        <f t="shared" si="571"/>
        <v>121.328125</v>
      </c>
      <c r="AE1097">
        <f t="shared" si="572"/>
        <v>122.640625</v>
      </c>
      <c r="AF1097" s="49">
        <f t="shared" si="566"/>
        <v>-1.3125</v>
      </c>
      <c r="AG1097" s="3">
        <f t="shared" si="585"/>
        <v>119.93864608839885</v>
      </c>
      <c r="AH1097">
        <f t="shared" si="586"/>
        <v>119.90500110900253</v>
      </c>
      <c r="AI1097" s="51">
        <f t="shared" si="587"/>
        <v>3.3644979396328267E-2</v>
      </c>
      <c r="AJ1097" s="52">
        <f t="shared" si="588"/>
        <v>1.3461449793963283</v>
      </c>
      <c r="AK1097" s="2">
        <v>44645</v>
      </c>
      <c r="AL1097" t="str">
        <v>9128286T</v>
      </c>
      <c r="AM1097">
        <v>-6.3703000000000003</v>
      </c>
      <c r="AN1097">
        <v>0.70609</v>
      </c>
      <c r="AO1097">
        <v>0.80720000000000003</v>
      </c>
      <c r="AP1097">
        <v>121.328125</v>
      </c>
      <c r="AQ1097">
        <f>VLOOKUP(AL1097,工作表1!$F$3:$G$1000,2,FALSE)</f>
        <v>2.375</v>
      </c>
      <c r="AR1097" t="str">
        <f>VLOOKUP(AL1097,工作表1!$F$3:$H$1000,3,FALSE)</f>
        <v>2029/5/15</v>
      </c>
      <c r="AS1097">
        <f t="shared" si="573"/>
        <v>0.66964999999999997</v>
      </c>
      <c r="AT1097">
        <f t="shared" si="574"/>
        <v>1.7053500000000001</v>
      </c>
      <c r="AU1097" s="43">
        <f t="shared" si="589"/>
        <v>44696</v>
      </c>
      <c r="AV1097" s="43">
        <f t="shared" si="575"/>
        <v>44834</v>
      </c>
      <c r="AW1097" s="45">
        <f t="shared" si="590"/>
        <v>0.87258287292817682</v>
      </c>
      <c r="AX1097" s="45">
        <f t="shared" si="591"/>
        <v>2.0828568455309169</v>
      </c>
      <c r="AY1097" s="47">
        <f t="shared" si="592"/>
        <v>98.774991207030453</v>
      </c>
      <c r="AZ1097" s="47">
        <f t="shared" si="593"/>
        <v>119.93864608839885</v>
      </c>
      <c r="BA1097" s="43"/>
      <c r="BC1097" s="2">
        <v>44644</v>
      </c>
      <c r="BD1097" t="str">
        <v>912828YB</v>
      </c>
      <c r="BE1097">
        <v>-4.9854000000000003</v>
      </c>
      <c r="BF1097">
        <v>0.51139000000000001</v>
      </c>
      <c r="BG1097">
        <v>0.76739999999999997</v>
      </c>
      <c r="BH1097">
        <v>122.640625</v>
      </c>
      <c r="BI1097">
        <f>VLOOKUP(BD1097,工作表1!$K$3:$L$1000,2,FALSE)</f>
        <v>1.625</v>
      </c>
      <c r="BJ1097" t="str">
        <f>VLOOKUP(BD1097,工作表1!$K$3:$M$1000,3,FALSE)</f>
        <v>2029/8/15</v>
      </c>
      <c r="BK1097">
        <f t="shared" si="576"/>
        <v>0.65239999999999998</v>
      </c>
      <c r="BL1097">
        <f t="shared" si="577"/>
        <v>0.97260000000000002</v>
      </c>
      <c r="BM1097" s="43">
        <f t="shared" si="594"/>
        <v>44788</v>
      </c>
      <c r="BN1097" s="43">
        <f t="shared" si="578"/>
        <v>44925</v>
      </c>
      <c r="BO1097" s="45">
        <f t="shared" si="595"/>
        <v>0.17058011049723756</v>
      </c>
      <c r="BP1097" s="45">
        <f t="shared" si="596"/>
        <v>1.4171554529629908</v>
      </c>
      <c r="BQ1097" s="47">
        <f t="shared" si="597"/>
        <v>94.979829053483854</v>
      </c>
      <c r="BR1097" s="47">
        <f t="shared" si="598"/>
        <v>119.90500110900253</v>
      </c>
    </row>
    <row r="1098" spans="6:70" x14ac:dyDescent="0.25">
      <c r="F1098" s="2">
        <v>44666</v>
      </c>
      <c r="G1098">
        <v>0.90600000000000003</v>
      </c>
      <c r="H1098" s="43">
        <v>44699</v>
      </c>
      <c r="I1098">
        <v>2.9148999999999998</v>
      </c>
      <c r="L1098" s="2">
        <v>44644</v>
      </c>
      <c r="M1098" t="str">
        <v>9128286B</v>
      </c>
      <c r="N1098">
        <v>-1.8143</v>
      </c>
      <c r="O1098">
        <v>0.50690999999999997</v>
      </c>
      <c r="P1098">
        <v>0.82050000000000001</v>
      </c>
      <c r="Q1098">
        <v>122.921875</v>
      </c>
      <c r="R1098">
        <f>VLOOKUP(M1098,工作表1!$A$3:$B$1000,2,FALSE)</f>
        <v>2.625</v>
      </c>
      <c r="S1098" t="str">
        <f>VLOOKUP(M1098,工作表1!$A$3:$C$1000,3,FALSE)</f>
        <v>2029/2/15</v>
      </c>
      <c r="T1098">
        <f t="shared" si="568"/>
        <v>0.65239999999999998</v>
      </c>
      <c r="U1098">
        <f t="shared" si="567"/>
        <v>1.9725999999999999</v>
      </c>
      <c r="V1098" s="43">
        <f t="shared" si="579"/>
        <v>44788</v>
      </c>
      <c r="W1098" s="43">
        <f t="shared" si="569"/>
        <v>44742</v>
      </c>
      <c r="X1098" s="45">
        <f t="shared" si="580"/>
        <v>0.27555248618784528</v>
      </c>
      <c r="Y1098" s="45">
        <f t="shared" si="581"/>
        <v>0.97315522591387271</v>
      </c>
      <c r="Z1098" s="47">
        <f t="shared" si="582"/>
        <v>101.41324673688705</v>
      </c>
      <c r="AA1098" s="47">
        <f t="shared" si="583"/>
        <v>122.3475675097595</v>
      </c>
      <c r="AB1098" s="45">
        <f t="shared" si="584"/>
        <v>2.4239999999999999</v>
      </c>
      <c r="AC1098" s="2" t="str">
        <f t="shared" si="570"/>
        <v>TY2</v>
      </c>
      <c r="AD1098">
        <f t="shared" si="571"/>
        <v>122.640625</v>
      </c>
      <c r="AE1098">
        <f t="shared" si="572"/>
        <v>122.859375</v>
      </c>
      <c r="AF1098" s="49">
        <f t="shared" si="566"/>
        <v>-0.21875</v>
      </c>
      <c r="AG1098" s="3">
        <f t="shared" si="585"/>
        <v>121.36678576170618</v>
      </c>
      <c r="AH1098">
        <f t="shared" si="586"/>
        <v>120.11126975454047</v>
      </c>
      <c r="AI1098" s="51">
        <f t="shared" si="587"/>
        <v>1.2555160071657099</v>
      </c>
      <c r="AJ1098" s="52">
        <f t="shared" si="588"/>
        <v>1.4742660071657099</v>
      </c>
      <c r="AK1098" s="2">
        <v>44644</v>
      </c>
      <c r="AL1098" t="str">
        <v>9128286T</v>
      </c>
      <c r="AM1098">
        <v>-3.0251999999999999</v>
      </c>
      <c r="AN1098">
        <v>0.48015999999999998</v>
      </c>
      <c r="AO1098">
        <v>0.80720000000000003</v>
      </c>
      <c r="AP1098">
        <v>122.640625</v>
      </c>
      <c r="AQ1098">
        <f>VLOOKUP(AL1098,工作表1!$F$3:$G$1000,2,FALSE)</f>
        <v>2.375</v>
      </c>
      <c r="AR1098" t="str">
        <f>VLOOKUP(AL1098,工作表1!$F$3:$H$1000,3,FALSE)</f>
        <v>2029/5/15</v>
      </c>
      <c r="AS1098">
        <f t="shared" si="573"/>
        <v>0.65239999999999998</v>
      </c>
      <c r="AT1098">
        <f t="shared" si="574"/>
        <v>1.7225999999999999</v>
      </c>
      <c r="AU1098" s="43">
        <f t="shared" si="589"/>
        <v>44696</v>
      </c>
      <c r="AV1098" s="43">
        <f t="shared" si="575"/>
        <v>44834</v>
      </c>
      <c r="AW1098" s="45">
        <f t="shared" si="590"/>
        <v>0.8529005524861879</v>
      </c>
      <c r="AX1098" s="45">
        <f t="shared" si="591"/>
        <v>2.0826950730341331</v>
      </c>
      <c r="AY1098" s="47">
        <f t="shared" si="592"/>
        <v>99.968463028493062</v>
      </c>
      <c r="AZ1098" s="47">
        <f t="shared" si="593"/>
        <v>121.36678576170618</v>
      </c>
      <c r="BA1098" s="43"/>
      <c r="BC1098" s="2">
        <v>44643</v>
      </c>
      <c r="BD1098" t="str">
        <v>912828YB</v>
      </c>
      <c r="BE1098">
        <v>-3.0402</v>
      </c>
      <c r="BF1098">
        <v>0.48820000000000002</v>
      </c>
      <c r="BG1098">
        <v>0.76739999999999997</v>
      </c>
      <c r="BH1098">
        <v>122.859375</v>
      </c>
      <c r="BI1098">
        <f>VLOOKUP(BD1098,工作表1!$K$3:$L$1000,2,FALSE)</f>
        <v>1.625</v>
      </c>
      <c r="BJ1098" t="str">
        <f>VLOOKUP(BD1098,工作表1!$K$3:$M$1000,3,FALSE)</f>
        <v>2029/8/15</v>
      </c>
      <c r="BK1098">
        <f t="shared" si="576"/>
        <v>0.62839999999999996</v>
      </c>
      <c r="BL1098">
        <f t="shared" si="577"/>
        <v>0.99660000000000004</v>
      </c>
      <c r="BM1098" s="43">
        <f t="shared" si="594"/>
        <v>44788</v>
      </c>
      <c r="BN1098" s="43">
        <f t="shared" si="578"/>
        <v>44925</v>
      </c>
      <c r="BO1098" s="45">
        <f t="shared" si="595"/>
        <v>0.16609116022099449</v>
      </c>
      <c r="BP1098" s="45">
        <f t="shared" si="596"/>
        <v>1.4171185574812684</v>
      </c>
      <c r="BQ1098" s="47">
        <f t="shared" si="597"/>
        <v>95.167441271125981</v>
      </c>
      <c r="BR1098" s="47">
        <f t="shared" si="598"/>
        <v>120.11126975454047</v>
      </c>
    </row>
    <row r="1099" spans="6:70" x14ac:dyDescent="0.25">
      <c r="F1099" s="2">
        <v>44665</v>
      </c>
      <c r="G1099">
        <v>0.89500000000000002</v>
      </c>
      <c r="H1099" s="43">
        <v>44698</v>
      </c>
      <c r="I1099">
        <v>3.0103</v>
      </c>
      <c r="L1099" s="2">
        <v>44643</v>
      </c>
      <c r="M1099" t="str">
        <v>9128286B</v>
      </c>
      <c r="N1099">
        <v>-1.2242999999999999</v>
      </c>
      <c r="O1099">
        <v>0.49795</v>
      </c>
      <c r="P1099">
        <v>0.82050000000000001</v>
      </c>
      <c r="Q1099">
        <v>123.140625</v>
      </c>
      <c r="R1099">
        <f>VLOOKUP(M1099,工作表1!$A$3:$B$1000,2,FALSE)</f>
        <v>2.625</v>
      </c>
      <c r="S1099" t="str">
        <f>VLOOKUP(M1099,工作表1!$A$3:$C$1000,3,FALSE)</f>
        <v>2029/2/15</v>
      </c>
      <c r="T1099">
        <f t="shared" si="568"/>
        <v>0.62839999999999996</v>
      </c>
      <c r="U1099">
        <f t="shared" si="567"/>
        <v>1.9965999999999999</v>
      </c>
      <c r="V1099" s="43">
        <f t="shared" si="579"/>
        <v>44788</v>
      </c>
      <c r="W1099" s="43">
        <f t="shared" si="569"/>
        <v>44742</v>
      </c>
      <c r="X1099" s="45">
        <f t="shared" si="580"/>
        <v>0.26830110497237569</v>
      </c>
      <c r="Y1099" s="45">
        <f t="shared" si="581"/>
        <v>0.97309562552032092</v>
      </c>
      <c r="Z1099" s="47">
        <f t="shared" si="582"/>
        <v>101.6007725962437</v>
      </c>
      <c r="AA1099" s="47">
        <f t="shared" si="583"/>
        <v>122.5552508739281</v>
      </c>
      <c r="AB1099" s="45">
        <f t="shared" si="584"/>
        <v>2.3412000000000002</v>
      </c>
      <c r="AC1099" s="2" t="str">
        <f t="shared" si="570"/>
        <v>TY2</v>
      </c>
      <c r="AD1099">
        <f t="shared" si="571"/>
        <v>122.859375</v>
      </c>
      <c r="AE1099">
        <f t="shared" si="572"/>
        <v>122.46875</v>
      </c>
      <c r="AF1099" s="49">
        <f t="shared" si="566"/>
        <v>0.390625</v>
      </c>
      <c r="AG1099" s="3">
        <f t="shared" si="585"/>
        <v>121.55052757368755</v>
      </c>
      <c r="AH1099">
        <f t="shared" si="586"/>
        <v>120.47861329879372</v>
      </c>
      <c r="AI1099" s="51">
        <f t="shared" si="587"/>
        <v>1.0719142748938282</v>
      </c>
      <c r="AJ1099" s="52">
        <f t="shared" si="588"/>
        <v>0.68128927489382818</v>
      </c>
      <c r="AK1099" s="2">
        <v>44643</v>
      </c>
      <c r="AL1099" t="str">
        <v>9128286T</v>
      </c>
      <c r="AM1099">
        <v>-2.3378000000000001</v>
      </c>
      <c r="AN1099">
        <v>0.49825000000000003</v>
      </c>
      <c r="AO1099">
        <v>0.80720000000000003</v>
      </c>
      <c r="AP1099">
        <v>122.859375</v>
      </c>
      <c r="AQ1099">
        <f>VLOOKUP(AL1099,工作表1!$F$3:$G$1000,2,FALSE)</f>
        <v>2.375</v>
      </c>
      <c r="AR1099" t="str">
        <f>VLOOKUP(AL1099,工作表1!$F$3:$H$1000,3,FALSE)</f>
        <v>2029/5/15</v>
      </c>
      <c r="AS1099">
        <f t="shared" si="573"/>
        <v>0.62839999999999996</v>
      </c>
      <c r="AT1099">
        <f t="shared" si="574"/>
        <v>1.7465999999999999</v>
      </c>
      <c r="AU1099" s="43">
        <f t="shared" si="589"/>
        <v>44696</v>
      </c>
      <c r="AV1099" s="43">
        <f t="shared" si="575"/>
        <v>44834</v>
      </c>
      <c r="AW1099" s="45">
        <f t="shared" si="590"/>
        <v>0.84633977900552482</v>
      </c>
      <c r="AX1099" s="45">
        <f t="shared" si="591"/>
        <v>2.0826411488685386</v>
      </c>
      <c r="AY1099" s="47">
        <f t="shared" si="592"/>
        <v>100.14003441151408</v>
      </c>
      <c r="AZ1099" s="47">
        <f t="shared" si="593"/>
        <v>121.55052757368755</v>
      </c>
      <c r="BA1099" s="43"/>
      <c r="BC1099" s="2">
        <v>44642</v>
      </c>
      <c r="BD1099" t="str">
        <v>9128286T</v>
      </c>
      <c r="BE1099">
        <v>-2.8948999999999998</v>
      </c>
      <c r="BF1099">
        <v>0.53386</v>
      </c>
      <c r="BG1099">
        <v>0.80720000000000003</v>
      </c>
      <c r="BH1099">
        <v>122.46875</v>
      </c>
      <c r="BI1099">
        <f>VLOOKUP(BD1099,工作表1!$K$3:$L$1000,2,FALSE)</f>
        <v>2.375</v>
      </c>
      <c r="BJ1099" t="str">
        <f>VLOOKUP(BD1099,工作表1!$K$3:$M$1000,3,FALSE)</f>
        <v>2029/5/15</v>
      </c>
      <c r="BK1099">
        <f t="shared" si="576"/>
        <v>0.61455000000000004</v>
      </c>
      <c r="BL1099">
        <f t="shared" si="577"/>
        <v>1.7604500000000001</v>
      </c>
      <c r="BM1099" s="43">
        <f t="shared" si="594"/>
        <v>44696</v>
      </c>
      <c r="BN1099" s="43">
        <f t="shared" si="578"/>
        <v>44925</v>
      </c>
      <c r="BO1099" s="45">
        <f t="shared" si="595"/>
        <v>0.83977900552486184</v>
      </c>
      <c r="BP1099" s="45">
        <f t="shared" si="596"/>
        <v>2.674710512374177</v>
      </c>
      <c r="BQ1099" s="47">
        <f t="shared" si="597"/>
        <v>100.26589367533424</v>
      </c>
      <c r="BR1099" s="47">
        <f t="shared" si="598"/>
        <v>120.47861329879372</v>
      </c>
    </row>
    <row r="1100" spans="6:70" x14ac:dyDescent="0.25">
      <c r="F1100" s="2">
        <v>44664</v>
      </c>
      <c r="G1100">
        <v>0.85304999999999997</v>
      </c>
      <c r="H1100" s="43">
        <v>44697</v>
      </c>
      <c r="I1100">
        <v>2.8873000000000002</v>
      </c>
      <c r="L1100" s="2">
        <v>44642</v>
      </c>
      <c r="M1100" t="str">
        <v>9128285M</v>
      </c>
      <c r="N1100">
        <v>1.9845999999999999</v>
      </c>
      <c r="O1100">
        <v>-2.2987500000000001</v>
      </c>
      <c r="P1100">
        <v>0.84709999999999996</v>
      </c>
      <c r="Q1100">
        <v>122.921875</v>
      </c>
      <c r="R1100">
        <f>VLOOKUP(M1100,工作表1!$A$3:$B$1000,2,FALSE)</f>
        <v>3.125</v>
      </c>
      <c r="S1100" t="str">
        <f>VLOOKUP(M1100,工作表1!$A$3:$C$1000,3,FALSE)</f>
        <v>2028/11/15</v>
      </c>
      <c r="T1100">
        <f t="shared" si="568"/>
        <v>0.61455000000000004</v>
      </c>
      <c r="U1100">
        <f t="shared" si="567"/>
        <v>2.5104500000000001</v>
      </c>
      <c r="V1100" s="43">
        <f t="shared" si="579"/>
        <v>44696</v>
      </c>
      <c r="W1100" s="43">
        <f t="shared" si="569"/>
        <v>44742</v>
      </c>
      <c r="X1100" s="45">
        <f t="shared" si="580"/>
        <v>1.1049723756906076</v>
      </c>
      <c r="Y1100" s="45">
        <f t="shared" si="581"/>
        <v>1.9525751154166349</v>
      </c>
      <c r="Z1100" s="47">
        <f t="shared" si="582"/>
        <v>105.66330056080071</v>
      </c>
      <c r="AA1100" s="47">
        <f t="shared" si="583"/>
        <v>123.48559504689572</v>
      </c>
      <c r="AB1100" s="45">
        <f t="shared" si="584"/>
        <v>2.4260999999999999</v>
      </c>
      <c r="AC1100" s="2" t="str">
        <f t="shared" si="570"/>
        <v>TY2</v>
      </c>
      <c r="AD1100">
        <f t="shared" si="571"/>
        <v>122.75</v>
      </c>
      <c r="AE1100">
        <f t="shared" si="572"/>
        <v>123.125</v>
      </c>
      <c r="AF1100" s="49">
        <f t="shared" si="566"/>
        <v>-0.375</v>
      </c>
      <c r="AG1100" s="3">
        <f t="shared" si="585"/>
        <v>121.60680435811284</v>
      </c>
      <c r="AH1100">
        <f t="shared" si="586"/>
        <v>120.80515863421562</v>
      </c>
      <c r="AI1100" s="51">
        <f t="shared" si="587"/>
        <v>0.80164572389722366</v>
      </c>
      <c r="AJ1100" s="52">
        <f t="shared" si="588"/>
        <v>1.1766457238972237</v>
      </c>
      <c r="AK1100" s="2">
        <v>44642</v>
      </c>
      <c r="AL1100" t="str">
        <v>9128286B</v>
      </c>
      <c r="AM1100">
        <v>-1.1514</v>
      </c>
      <c r="AN1100">
        <v>0.49184</v>
      </c>
      <c r="AO1100">
        <v>0.82050000000000001</v>
      </c>
      <c r="AP1100">
        <v>122.75</v>
      </c>
      <c r="AQ1100">
        <f>VLOOKUP(AL1100,工作表1!$F$3:$G$1000,2,FALSE)</f>
        <v>2.625</v>
      </c>
      <c r="AR1100" t="str">
        <f>VLOOKUP(AL1100,工作表1!$F$3:$H$1000,3,FALSE)</f>
        <v>2029/2/15</v>
      </c>
      <c r="AS1100">
        <f t="shared" si="573"/>
        <v>0.61455000000000004</v>
      </c>
      <c r="AT1100">
        <f t="shared" si="574"/>
        <v>2.0104500000000001</v>
      </c>
      <c r="AU1100" s="43">
        <f t="shared" si="589"/>
        <v>44788</v>
      </c>
      <c r="AV1100" s="43">
        <f t="shared" si="575"/>
        <v>44834</v>
      </c>
      <c r="AW1100" s="45">
        <f t="shared" si="590"/>
        <v>0.26104972375690605</v>
      </c>
      <c r="AX1100" s="45">
        <f t="shared" si="591"/>
        <v>1.6346798607432074</v>
      </c>
      <c r="AY1100" s="47">
        <f t="shared" si="592"/>
        <v>101.82083471669917</v>
      </c>
      <c r="AZ1100" s="47">
        <f t="shared" si="593"/>
        <v>121.60680435811284</v>
      </c>
      <c r="BA1100" s="43"/>
      <c r="BC1100" s="2">
        <v>44641</v>
      </c>
      <c r="BD1100" t="str">
        <v>9128286T</v>
      </c>
      <c r="BE1100">
        <v>-8.2387999999999995</v>
      </c>
      <c r="BF1100">
        <v>0.83094000000000001</v>
      </c>
      <c r="BG1100">
        <v>0.80720000000000003</v>
      </c>
      <c r="BH1100">
        <v>123.125</v>
      </c>
      <c r="BI1100">
        <f>VLOOKUP(BD1100,工作表1!$K$3:$L$1000,2,FALSE)</f>
        <v>2.375</v>
      </c>
      <c r="BJ1100" t="str">
        <f>VLOOKUP(BD1100,工作表1!$K$3:$M$1000,3,FALSE)</f>
        <v>2029/5/15</v>
      </c>
      <c r="BK1100">
        <f t="shared" si="576"/>
        <v>0.59404999999999997</v>
      </c>
      <c r="BL1100">
        <f t="shared" si="577"/>
        <v>1.78095</v>
      </c>
      <c r="BM1100" s="43">
        <f t="shared" si="594"/>
        <v>44696</v>
      </c>
      <c r="BN1100" s="43">
        <f t="shared" si="578"/>
        <v>44925</v>
      </c>
      <c r="BO1100" s="45">
        <f t="shared" si="595"/>
        <v>0.83321823204419887</v>
      </c>
      <c r="BP1100" s="45">
        <f t="shared" si="596"/>
        <v>2.6746565882085824</v>
      </c>
      <c r="BQ1100" s="47">
        <f t="shared" si="597"/>
        <v>100.55628981247644</v>
      </c>
      <c r="BR1100" s="47">
        <f t="shared" si="598"/>
        <v>120.80515863421562</v>
      </c>
    </row>
    <row r="1101" spans="6:70" x14ac:dyDescent="0.25">
      <c r="F1101" s="2">
        <v>44663</v>
      </c>
      <c r="G1101">
        <v>0.83745000000000003</v>
      </c>
      <c r="H1101" s="43">
        <v>44694</v>
      </c>
      <c r="I1101">
        <v>2.9272999999999998</v>
      </c>
      <c r="L1101" s="2">
        <v>44641</v>
      </c>
      <c r="M1101" t="str">
        <v>9128285M</v>
      </c>
      <c r="N1101">
        <v>7.4399999999999994E-2</v>
      </c>
      <c r="O1101">
        <v>3.7819999999999999E-2</v>
      </c>
      <c r="P1101">
        <v>0.84709999999999996</v>
      </c>
      <c r="Q1101">
        <v>123.4375</v>
      </c>
      <c r="R1101">
        <f>VLOOKUP(M1101,工作表1!$A$3:$B$1000,2,FALSE)</f>
        <v>3.125</v>
      </c>
      <c r="S1101" t="str">
        <f>VLOOKUP(M1101,工作表1!$A$3:$C$1000,3,FALSE)</f>
        <v>2028/11/15</v>
      </c>
      <c r="T1101">
        <f t="shared" si="568"/>
        <v>0.59404999999999997</v>
      </c>
      <c r="U1101">
        <f t="shared" si="567"/>
        <v>2.5309499999999998</v>
      </c>
      <c r="V1101" s="43">
        <f t="shared" si="579"/>
        <v>44696</v>
      </c>
      <c r="W1101" s="43">
        <f t="shared" si="569"/>
        <v>44742</v>
      </c>
      <c r="X1101" s="45">
        <f t="shared" si="580"/>
        <v>1.0963397790055249</v>
      </c>
      <c r="Y1101" s="45">
        <f t="shared" si="581"/>
        <v>1.9525041625671689</v>
      </c>
      <c r="Z1101" s="47">
        <f t="shared" si="582"/>
        <v>105.4084341586385</v>
      </c>
      <c r="AA1101" s="47">
        <f t="shared" si="583"/>
        <v>123.16537982883585</v>
      </c>
      <c r="AB1101" s="45">
        <f t="shared" si="584"/>
        <v>2.3384</v>
      </c>
      <c r="AC1101" s="2" t="str">
        <f t="shared" si="570"/>
        <v>TY2</v>
      </c>
      <c r="AD1101">
        <f t="shared" si="571"/>
        <v>123.1875</v>
      </c>
      <c r="AE1101">
        <f t="shared" si="572"/>
        <v>124.46875</v>
      </c>
      <c r="AF1101" s="49">
        <f t="shared" si="566"/>
        <v>-1.28125</v>
      </c>
      <c r="AG1101" s="3">
        <f t="shared" si="585"/>
        <v>122.00860216531969</v>
      </c>
      <c r="AH1101">
        <f t="shared" si="586"/>
        <v>122.4029600498516</v>
      </c>
      <c r="AI1101" s="51">
        <f t="shared" si="587"/>
        <v>-0.39435788453191378</v>
      </c>
      <c r="AJ1101" s="52">
        <f t="shared" si="588"/>
        <v>0.88689211546808622</v>
      </c>
      <c r="AK1101" s="2">
        <v>44641</v>
      </c>
      <c r="AL1101" t="str">
        <v>9128286B</v>
      </c>
      <c r="AM1101">
        <v>-1.4523999999999999</v>
      </c>
      <c r="AN1101">
        <v>0.50932999999999995</v>
      </c>
      <c r="AO1101">
        <v>0.82050000000000001</v>
      </c>
      <c r="AP1101">
        <v>123.1875</v>
      </c>
      <c r="AQ1101">
        <f>VLOOKUP(AL1101,工作表1!$F$3:$G$1000,2,FALSE)</f>
        <v>2.625</v>
      </c>
      <c r="AR1101" t="str">
        <f>VLOOKUP(AL1101,工作表1!$F$3:$H$1000,3,FALSE)</f>
        <v>2029/2/15</v>
      </c>
      <c r="AS1101">
        <f t="shared" si="573"/>
        <v>0.59404999999999997</v>
      </c>
      <c r="AT1101">
        <f t="shared" si="574"/>
        <v>2.0309499999999998</v>
      </c>
      <c r="AU1101" s="43">
        <f t="shared" si="589"/>
        <v>44788</v>
      </c>
      <c r="AV1101" s="43">
        <f t="shared" si="575"/>
        <v>44834</v>
      </c>
      <c r="AW1101" s="45">
        <f t="shared" si="590"/>
        <v>0.25379834254143646</v>
      </c>
      <c r="AX1101" s="45">
        <f t="shared" si="591"/>
        <v>1.6346202603496556</v>
      </c>
      <c r="AY1101" s="47">
        <f t="shared" si="592"/>
        <v>102.17213661545759</v>
      </c>
      <c r="AZ1101" s="47">
        <f t="shared" si="593"/>
        <v>122.00860216531969</v>
      </c>
      <c r="BA1101" s="43"/>
      <c r="BC1101" s="2">
        <v>44638</v>
      </c>
      <c r="BD1101" t="str">
        <v>9128286T</v>
      </c>
      <c r="BE1101">
        <v>-3.1234000000000002</v>
      </c>
      <c r="BF1101">
        <v>0.52453000000000005</v>
      </c>
      <c r="BG1101">
        <v>0.80720000000000003</v>
      </c>
      <c r="BH1101">
        <v>124.46875</v>
      </c>
      <c r="BI1101">
        <f>VLOOKUP(BD1101,工作表1!$K$3:$L$1000,2,FALSE)</f>
        <v>2.375</v>
      </c>
      <c r="BJ1101" t="str">
        <f>VLOOKUP(BD1101,工作表1!$K$3:$M$1000,3,FALSE)</f>
        <v>2029/5/15</v>
      </c>
      <c r="BK1101">
        <f t="shared" si="576"/>
        <v>0.55435000000000001</v>
      </c>
      <c r="BL1101">
        <f t="shared" si="577"/>
        <v>1.8206500000000001</v>
      </c>
      <c r="BM1101" s="43">
        <f t="shared" si="594"/>
        <v>44696</v>
      </c>
      <c r="BN1101" s="43">
        <f t="shared" si="578"/>
        <v>44925</v>
      </c>
      <c r="BO1101" s="45">
        <f t="shared" si="595"/>
        <v>0.8266574585635359</v>
      </c>
      <c r="BP1101" s="45">
        <f t="shared" si="596"/>
        <v>2.6746026640429879</v>
      </c>
      <c r="BQ1101" s="47">
        <f t="shared" si="597"/>
        <v>101.88810441312302</v>
      </c>
      <c r="BR1101" s="47">
        <f t="shared" si="598"/>
        <v>122.4029600498516</v>
      </c>
    </row>
    <row r="1102" spans="6:70" x14ac:dyDescent="0.25">
      <c r="F1102" s="2">
        <v>44662</v>
      </c>
      <c r="G1102">
        <v>0.84475</v>
      </c>
      <c r="H1102" s="43">
        <v>44693</v>
      </c>
      <c r="I1102">
        <v>2.8723999999999998</v>
      </c>
      <c r="L1102" s="2">
        <v>44638</v>
      </c>
      <c r="M1102" t="str">
        <v>9128285M</v>
      </c>
      <c r="N1102">
        <v>7.4800000000000005E-2</v>
      </c>
      <c r="O1102">
        <v>8.4010000000000001E-2</v>
      </c>
      <c r="P1102">
        <v>0.84709999999999996</v>
      </c>
      <c r="Q1102">
        <v>124.8125</v>
      </c>
      <c r="R1102">
        <f>VLOOKUP(M1102,工作表1!$A$3:$B$1000,2,FALSE)</f>
        <v>3.125</v>
      </c>
      <c r="S1102" t="str">
        <f>VLOOKUP(M1102,工作表1!$A$3:$C$1000,3,FALSE)</f>
        <v>2028/11/15</v>
      </c>
      <c r="T1102">
        <f t="shared" si="568"/>
        <v>0.55435000000000001</v>
      </c>
      <c r="U1102">
        <f t="shared" si="567"/>
        <v>2.5706500000000001</v>
      </c>
      <c r="V1102" s="43">
        <f t="shared" si="579"/>
        <v>44696</v>
      </c>
      <c r="W1102" s="43">
        <f t="shared" si="569"/>
        <v>44742</v>
      </c>
      <c r="X1102" s="45">
        <f t="shared" si="580"/>
        <v>1.0877071823204421</v>
      </c>
      <c r="Y1102" s="45">
        <f t="shared" si="581"/>
        <v>1.9524332097177024</v>
      </c>
      <c r="Z1102" s="47">
        <f t="shared" si="582"/>
        <v>106.56701623023174</v>
      </c>
      <c r="AA1102" s="47">
        <f t="shared" si="583"/>
        <v>124.50724455198704</v>
      </c>
      <c r="AB1102" s="45">
        <f t="shared" si="584"/>
        <v>2.1747000000000001</v>
      </c>
      <c r="AC1102" s="2" t="str">
        <f t="shared" si="570"/>
        <v>TY2</v>
      </c>
      <c r="AD1102">
        <f t="shared" si="571"/>
        <v>124.640625</v>
      </c>
      <c r="AE1102">
        <f t="shared" si="572"/>
        <v>124.15625</v>
      </c>
      <c r="AF1102" s="49">
        <f t="shared" si="566"/>
        <v>0.484375</v>
      </c>
      <c r="AG1102" s="3">
        <f t="shared" si="585"/>
        <v>123.47892078064463</v>
      </c>
      <c r="AH1102">
        <f t="shared" si="586"/>
        <v>121.96484830443076</v>
      </c>
      <c r="AI1102" s="51">
        <f t="shared" si="587"/>
        <v>1.5140724762138689</v>
      </c>
      <c r="AJ1102" s="52">
        <f t="shared" si="588"/>
        <v>1.0296974762138689</v>
      </c>
      <c r="AK1102" s="2">
        <v>44638</v>
      </c>
      <c r="AL1102" t="str">
        <v>9128286B</v>
      </c>
      <c r="AM1102">
        <v>-0.80600000000000005</v>
      </c>
      <c r="AN1102">
        <v>0.43206</v>
      </c>
      <c r="AO1102">
        <v>0.82050000000000001</v>
      </c>
      <c r="AP1102">
        <v>124.640625</v>
      </c>
      <c r="AQ1102">
        <f>VLOOKUP(AL1102,工作表1!$F$3:$G$1000,2,FALSE)</f>
        <v>2.625</v>
      </c>
      <c r="AR1102" t="str">
        <f>VLOOKUP(AL1102,工作表1!$F$3:$H$1000,3,FALSE)</f>
        <v>2029/2/15</v>
      </c>
      <c r="AS1102">
        <f t="shared" si="573"/>
        <v>0.55435000000000001</v>
      </c>
      <c r="AT1102">
        <f t="shared" si="574"/>
        <v>2.0706500000000001</v>
      </c>
      <c r="AU1102" s="43">
        <f t="shared" si="589"/>
        <v>44788</v>
      </c>
      <c r="AV1102" s="43">
        <f t="shared" si="575"/>
        <v>44834</v>
      </c>
      <c r="AW1102" s="45">
        <f t="shared" si="590"/>
        <v>0.24654696132596685</v>
      </c>
      <c r="AX1102" s="45">
        <f t="shared" si="591"/>
        <v>1.6345606599561038</v>
      </c>
      <c r="AY1102" s="47">
        <f t="shared" si="592"/>
        <v>103.41056705949913</v>
      </c>
      <c r="AZ1102" s="47">
        <f t="shared" si="593"/>
        <v>123.47892078064463</v>
      </c>
      <c r="BA1102" s="43"/>
      <c r="BC1102" s="2">
        <v>44637</v>
      </c>
      <c r="BD1102" t="str">
        <v>9128286T</v>
      </c>
      <c r="BE1102">
        <v>-4.0399000000000003</v>
      </c>
      <c r="BF1102">
        <v>0.60629999999999995</v>
      </c>
      <c r="BG1102">
        <v>0.80720000000000003</v>
      </c>
      <c r="BH1102">
        <v>124.15625</v>
      </c>
      <c r="BI1102">
        <f>VLOOKUP(BD1102,工作表1!$K$3:$L$1000,2,FALSE)</f>
        <v>2.375</v>
      </c>
      <c r="BJ1102" t="str">
        <f>VLOOKUP(BD1102,工作表1!$K$3:$M$1000,3,FALSE)</f>
        <v>2029/5/15</v>
      </c>
      <c r="BK1102">
        <f t="shared" si="576"/>
        <v>0.52805000000000002</v>
      </c>
      <c r="BL1102">
        <f t="shared" si="577"/>
        <v>1.8469500000000001</v>
      </c>
      <c r="BM1102" s="43">
        <f t="shared" si="594"/>
        <v>44696</v>
      </c>
      <c r="BN1102" s="43">
        <f t="shared" si="578"/>
        <v>44925</v>
      </c>
      <c r="BO1102" s="45">
        <f t="shared" si="595"/>
        <v>0.80697513812154698</v>
      </c>
      <c r="BP1102" s="45">
        <f t="shared" si="596"/>
        <v>2.6744408915462046</v>
      </c>
      <c r="BQ1102" s="47">
        <f t="shared" si="597"/>
        <v>101.58800961716604</v>
      </c>
      <c r="BR1102" s="47">
        <f t="shared" si="598"/>
        <v>121.96484830443076</v>
      </c>
    </row>
    <row r="1103" spans="6:70" x14ac:dyDescent="0.25">
      <c r="F1103" s="2">
        <v>44659</v>
      </c>
      <c r="G1103">
        <v>0.82374999999999998</v>
      </c>
      <c r="H1103" s="43">
        <v>44692</v>
      </c>
      <c r="I1103">
        <v>2.9422999999999999</v>
      </c>
      <c r="L1103" s="2">
        <v>44637</v>
      </c>
      <c r="M1103" t="str">
        <v>9128285M</v>
      </c>
      <c r="N1103">
        <v>0.1116</v>
      </c>
      <c r="O1103">
        <v>0.29314000000000001</v>
      </c>
      <c r="P1103">
        <v>0.84709999999999996</v>
      </c>
      <c r="Q1103">
        <v>124.515625</v>
      </c>
      <c r="R1103">
        <f>VLOOKUP(M1103,工作表1!$A$3:$B$1000,2,FALSE)</f>
        <v>3.125</v>
      </c>
      <c r="S1103" t="str">
        <f>VLOOKUP(M1103,工作表1!$A$3:$C$1000,3,FALSE)</f>
        <v>2028/11/15</v>
      </c>
      <c r="T1103">
        <f t="shared" si="568"/>
        <v>0.52805000000000002</v>
      </c>
      <c r="U1103">
        <f t="shared" si="567"/>
        <v>2.5969500000000001</v>
      </c>
      <c r="V1103" s="43">
        <f t="shared" si="579"/>
        <v>44696</v>
      </c>
      <c r="W1103" s="43">
        <f t="shared" si="569"/>
        <v>44742</v>
      </c>
      <c r="X1103" s="45">
        <f t="shared" si="580"/>
        <v>1.0618093922651934</v>
      </c>
      <c r="Y1103" s="45">
        <f t="shared" si="581"/>
        <v>1.952220351169303</v>
      </c>
      <c r="Z1103" s="47">
        <f t="shared" si="582"/>
        <v>106.27495084149128</v>
      </c>
      <c r="AA1103" s="47">
        <f t="shared" si="583"/>
        <v>124.11502966942238</v>
      </c>
      <c r="AB1103" s="45">
        <f t="shared" si="584"/>
        <v>2.1890999999999998</v>
      </c>
      <c r="AC1103" s="2" t="str">
        <f t="shared" si="570"/>
        <v>TY2</v>
      </c>
      <c r="AD1103">
        <f t="shared" si="571"/>
        <v>124.328125</v>
      </c>
      <c r="AE1103">
        <f t="shared" si="572"/>
        <v>124.0625</v>
      </c>
      <c r="AF1103" s="49">
        <f t="shared" si="566"/>
        <v>0.265625</v>
      </c>
      <c r="AG1103" s="3">
        <f t="shared" si="585"/>
        <v>123.10692336475003</v>
      </c>
      <c r="AH1103">
        <f t="shared" si="586"/>
        <v>121.87242182461259</v>
      </c>
      <c r="AI1103" s="51">
        <f t="shared" si="587"/>
        <v>1.234501540137444</v>
      </c>
      <c r="AJ1103" s="52">
        <f t="shared" si="588"/>
        <v>0.96887654013744395</v>
      </c>
      <c r="AK1103" s="2">
        <v>44637</v>
      </c>
      <c r="AL1103" t="str">
        <v>9128286B</v>
      </c>
      <c r="AM1103">
        <v>-0.90669999999999995</v>
      </c>
      <c r="AN1103">
        <v>0.47236</v>
      </c>
      <c r="AO1103">
        <v>0.82050000000000001</v>
      </c>
      <c r="AP1103">
        <v>124.328125</v>
      </c>
      <c r="AQ1103">
        <f>VLOOKUP(AL1103,工作表1!$F$3:$G$1000,2,FALSE)</f>
        <v>2.625</v>
      </c>
      <c r="AR1103" t="str">
        <f>VLOOKUP(AL1103,工作表1!$F$3:$H$1000,3,FALSE)</f>
        <v>2029/2/15</v>
      </c>
      <c r="AS1103">
        <f t="shared" si="573"/>
        <v>0.52805000000000002</v>
      </c>
      <c r="AT1103">
        <f t="shared" si="574"/>
        <v>2.0969500000000001</v>
      </c>
      <c r="AU1103" s="43">
        <f t="shared" si="589"/>
        <v>44788</v>
      </c>
      <c r="AV1103" s="43">
        <f t="shared" si="575"/>
        <v>44834</v>
      </c>
      <c r="AW1103" s="45">
        <f t="shared" si="590"/>
        <v>0.22479281767955803</v>
      </c>
      <c r="AX1103" s="45">
        <f t="shared" si="591"/>
        <v>1.6343818587754484</v>
      </c>
      <c r="AY1103" s="47">
        <f t="shared" si="592"/>
        <v>103.15224412914878</v>
      </c>
      <c r="AZ1103" s="47">
        <f t="shared" si="593"/>
        <v>123.10692336475003</v>
      </c>
      <c r="BA1103" s="43"/>
      <c r="BC1103" s="2">
        <v>44636</v>
      </c>
      <c r="BD1103" t="str">
        <v>9128286T</v>
      </c>
      <c r="BE1103">
        <v>-4.806</v>
      </c>
      <c r="BF1103">
        <v>0.59157000000000004</v>
      </c>
      <c r="BG1103">
        <v>0.80720000000000003</v>
      </c>
      <c r="BH1103">
        <v>124.0625</v>
      </c>
      <c r="BI1103">
        <f>VLOOKUP(BD1103,工作表1!$K$3:$L$1000,2,FALSE)</f>
        <v>2.375</v>
      </c>
      <c r="BJ1103" t="str">
        <f>VLOOKUP(BD1103,工作表1!$K$3:$M$1000,3,FALSE)</f>
        <v>2029/5/15</v>
      </c>
      <c r="BK1103">
        <f t="shared" si="576"/>
        <v>0.52149999999999996</v>
      </c>
      <c r="BL1103">
        <f t="shared" si="577"/>
        <v>1.8534999999999999</v>
      </c>
      <c r="BM1103" s="43">
        <f t="shared" si="594"/>
        <v>44696</v>
      </c>
      <c r="BN1103" s="43">
        <f t="shared" si="578"/>
        <v>44925</v>
      </c>
      <c r="BO1103" s="45">
        <f t="shared" si="595"/>
        <v>0.800414364640884</v>
      </c>
      <c r="BP1103" s="45">
        <f t="shared" si="596"/>
        <v>2.67438696738061</v>
      </c>
      <c r="BQ1103" s="47">
        <f t="shared" si="597"/>
        <v>101.52957670504647</v>
      </c>
      <c r="BR1103" s="47">
        <f t="shared" si="598"/>
        <v>121.87242182461259</v>
      </c>
    </row>
    <row r="1104" spans="6:70" x14ac:dyDescent="0.25">
      <c r="F1104" s="2">
        <v>44658</v>
      </c>
      <c r="G1104">
        <v>0.81245000000000001</v>
      </c>
      <c r="H1104" s="43">
        <v>44691</v>
      </c>
      <c r="I1104">
        <v>2.9923999999999999</v>
      </c>
      <c r="L1104" s="2">
        <v>44636</v>
      </c>
      <c r="M1104" t="str">
        <v>9128285M</v>
      </c>
      <c r="N1104">
        <v>-1.5100000000000001E-2</v>
      </c>
      <c r="O1104">
        <v>0.33239000000000002</v>
      </c>
      <c r="P1104">
        <v>0.84709999999999996</v>
      </c>
      <c r="Q1104">
        <v>124.453125</v>
      </c>
      <c r="R1104">
        <f>VLOOKUP(M1104,工作表1!$A$3:$B$1000,2,FALSE)</f>
        <v>3.125</v>
      </c>
      <c r="S1104" t="str">
        <f>VLOOKUP(M1104,工作表1!$A$3:$C$1000,3,FALSE)</f>
        <v>2028/11/15</v>
      </c>
      <c r="T1104">
        <f t="shared" si="568"/>
        <v>0.52149999999999996</v>
      </c>
      <c r="U1104">
        <f t="shared" si="567"/>
        <v>2.6034999999999999</v>
      </c>
      <c r="V1104" s="43">
        <f t="shared" si="579"/>
        <v>44696</v>
      </c>
      <c r="W1104" s="43">
        <f t="shared" si="569"/>
        <v>44742</v>
      </c>
      <c r="X1104" s="45">
        <f t="shared" si="580"/>
        <v>1.0531767955801106</v>
      </c>
      <c r="Y1104" s="45">
        <f t="shared" si="581"/>
        <v>1.9521493983198366</v>
      </c>
      <c r="Z1104" s="47">
        <f t="shared" si="582"/>
        <v>106.21723838403787</v>
      </c>
      <c r="AA1104" s="47">
        <f t="shared" si="583"/>
        <v>124.03173771273516</v>
      </c>
      <c r="AB1104" s="45">
        <f t="shared" si="584"/>
        <v>2.2161</v>
      </c>
      <c r="AC1104" s="2" t="str">
        <f t="shared" si="570"/>
        <v>TY2</v>
      </c>
      <c r="AD1104">
        <f t="shared" si="571"/>
        <v>124.234375</v>
      </c>
      <c r="AE1104">
        <f t="shared" si="572"/>
        <v>124.484375</v>
      </c>
      <c r="AF1104" s="49">
        <f t="shared" si="566"/>
        <v>-0.25</v>
      </c>
      <c r="AG1104" s="3">
        <f t="shared" si="585"/>
        <v>123.02225043598348</v>
      </c>
      <c r="AH1104">
        <f t="shared" si="586"/>
        <v>122.27967067715784</v>
      </c>
      <c r="AI1104" s="51">
        <f t="shared" si="587"/>
        <v>0.74257975882564153</v>
      </c>
      <c r="AJ1104" s="52">
        <f t="shared" si="588"/>
        <v>0.99257975882564153</v>
      </c>
      <c r="AK1104" s="2">
        <v>44636</v>
      </c>
      <c r="AL1104" t="str">
        <v>9128286B</v>
      </c>
      <c r="AM1104">
        <v>-1.1933</v>
      </c>
      <c r="AN1104">
        <v>0.44440000000000002</v>
      </c>
      <c r="AO1104">
        <v>0.82050000000000001</v>
      </c>
      <c r="AP1104">
        <v>124.234375</v>
      </c>
      <c r="AQ1104">
        <f>VLOOKUP(AL1104,工作表1!$F$3:$G$1000,2,FALSE)</f>
        <v>2.625</v>
      </c>
      <c r="AR1104" t="str">
        <f>VLOOKUP(AL1104,工作表1!$F$3:$H$1000,3,FALSE)</f>
        <v>2029/2/15</v>
      </c>
      <c r="AS1104">
        <f t="shared" si="573"/>
        <v>0.52149999999999996</v>
      </c>
      <c r="AT1104">
        <f t="shared" si="574"/>
        <v>2.1034999999999999</v>
      </c>
      <c r="AU1104" s="43">
        <f t="shared" si="589"/>
        <v>44788</v>
      </c>
      <c r="AV1104" s="43">
        <f t="shared" si="575"/>
        <v>44834</v>
      </c>
      <c r="AW1104" s="45">
        <f t="shared" si="590"/>
        <v>0.21754143646408838</v>
      </c>
      <c r="AX1104" s="45">
        <f t="shared" si="591"/>
        <v>1.6343222583818966</v>
      </c>
      <c r="AY1104" s="47">
        <f t="shared" si="592"/>
        <v>103.09728803904103</v>
      </c>
      <c r="AZ1104" s="47">
        <f t="shared" si="593"/>
        <v>123.02225043598348</v>
      </c>
      <c r="BA1104" s="43"/>
      <c r="BC1104" s="2">
        <v>44635</v>
      </c>
      <c r="BD1104" t="str">
        <v>9128286T</v>
      </c>
      <c r="BE1104">
        <v>-5.0998999999999999</v>
      </c>
      <c r="BF1104">
        <v>0.62080000000000002</v>
      </c>
      <c r="BG1104">
        <v>0.80720000000000003</v>
      </c>
      <c r="BH1104">
        <v>124.484375</v>
      </c>
      <c r="BI1104">
        <f>VLOOKUP(BD1104,工作表1!$K$3:$L$1000,2,FALSE)</f>
        <v>2.375</v>
      </c>
      <c r="BJ1104" t="str">
        <f>VLOOKUP(BD1104,工作表1!$K$3:$M$1000,3,FALSE)</f>
        <v>2029/5/15</v>
      </c>
      <c r="BK1104">
        <f t="shared" si="576"/>
        <v>0.54649999999999999</v>
      </c>
      <c r="BL1104">
        <f t="shared" si="577"/>
        <v>1.8285</v>
      </c>
      <c r="BM1104" s="43">
        <f t="shared" si="594"/>
        <v>44696</v>
      </c>
      <c r="BN1104" s="43">
        <f t="shared" si="578"/>
        <v>44925</v>
      </c>
      <c r="BO1104" s="45">
        <f t="shared" si="595"/>
        <v>0.79385359116022092</v>
      </c>
      <c r="BP1104" s="45">
        <f t="shared" si="596"/>
        <v>2.6743330432150154</v>
      </c>
      <c r="BQ1104" s="47">
        <f t="shared" si="597"/>
        <v>101.84919047121063</v>
      </c>
      <c r="BR1104" s="47">
        <f t="shared" si="598"/>
        <v>122.27967067715784</v>
      </c>
    </row>
    <row r="1105" spans="6:70" x14ac:dyDescent="0.25">
      <c r="F1105" s="2">
        <v>44657</v>
      </c>
      <c r="G1105">
        <v>0.78125</v>
      </c>
      <c r="H1105" s="43">
        <v>44690</v>
      </c>
      <c r="I1105">
        <v>3.0350999999999999</v>
      </c>
      <c r="L1105" s="2">
        <v>44635</v>
      </c>
      <c r="M1105" t="str">
        <v>9128285M</v>
      </c>
      <c r="N1105">
        <v>0.50780000000000003</v>
      </c>
      <c r="O1105">
        <v>-2.7890000000000002E-2</v>
      </c>
      <c r="P1105">
        <v>0.84709999999999996</v>
      </c>
      <c r="Q1105">
        <v>124.8125</v>
      </c>
      <c r="R1105">
        <f>VLOOKUP(M1105,工作表1!$A$3:$B$1000,2,FALSE)</f>
        <v>3.125</v>
      </c>
      <c r="S1105" t="str">
        <f>VLOOKUP(M1105,工作表1!$A$3:$C$1000,3,FALSE)</f>
        <v>2028/11/15</v>
      </c>
      <c r="T1105">
        <f t="shared" si="568"/>
        <v>0.54649999999999999</v>
      </c>
      <c r="U1105">
        <f t="shared" si="567"/>
        <v>2.5785</v>
      </c>
      <c r="V1105" s="43">
        <f t="shared" si="579"/>
        <v>44696</v>
      </c>
      <c r="W1105" s="43">
        <f t="shared" si="569"/>
        <v>44742</v>
      </c>
      <c r="X1105" s="45">
        <f t="shared" si="580"/>
        <v>1.0445441988950275</v>
      </c>
      <c r="Y1105" s="45">
        <f t="shared" si="581"/>
        <v>1.9520784454703699</v>
      </c>
      <c r="Z1105" s="47">
        <f t="shared" si="582"/>
        <v>106.64521339859351</v>
      </c>
      <c r="AA1105" s="47">
        <f t="shared" si="583"/>
        <v>124.53272247112575</v>
      </c>
      <c r="AB1105" s="45">
        <f t="shared" si="584"/>
        <v>2.1568999999999998</v>
      </c>
      <c r="AC1105" s="2" t="str">
        <f t="shared" si="570"/>
        <v>TY2</v>
      </c>
      <c r="AD1105">
        <f t="shared" si="571"/>
        <v>124.65625</v>
      </c>
      <c r="AE1105">
        <f t="shared" si="572"/>
        <v>124.640625</v>
      </c>
      <c r="AF1105" s="49">
        <f t="shared" ref="AF1105:AF1168" si="599">AD1105-AE1105</f>
        <v>1.5625E-2</v>
      </c>
      <c r="AG1105" s="3">
        <f t="shared" si="585"/>
        <v>123.43546840098715</v>
      </c>
      <c r="AH1105">
        <f t="shared" si="586"/>
        <v>122.4308466430919</v>
      </c>
      <c r="AI1105" s="51">
        <f t="shared" si="587"/>
        <v>1.0046217578952508</v>
      </c>
      <c r="AJ1105" s="52">
        <f t="shared" si="588"/>
        <v>0.98899675789525077</v>
      </c>
      <c r="AK1105" s="2">
        <v>44635</v>
      </c>
      <c r="AL1105" t="str">
        <v>9128286B</v>
      </c>
      <c r="AM1105">
        <v>-1.3161</v>
      </c>
      <c r="AN1105">
        <v>0.47045999999999999</v>
      </c>
      <c r="AO1105">
        <v>0.82050000000000001</v>
      </c>
      <c r="AP1105">
        <v>124.65625</v>
      </c>
      <c r="AQ1105">
        <f>VLOOKUP(AL1105,工作表1!$F$3:$G$1000,2,FALSE)</f>
        <v>2.625</v>
      </c>
      <c r="AR1105" t="str">
        <f>VLOOKUP(AL1105,工作表1!$F$3:$H$1000,3,FALSE)</f>
        <v>2029/2/15</v>
      </c>
      <c r="AS1105">
        <f t="shared" si="573"/>
        <v>0.54649999999999999</v>
      </c>
      <c r="AT1105">
        <f t="shared" si="574"/>
        <v>2.0785</v>
      </c>
      <c r="AU1105" s="43">
        <f t="shared" si="589"/>
        <v>44788</v>
      </c>
      <c r="AV1105" s="43">
        <f t="shared" si="575"/>
        <v>44834</v>
      </c>
      <c r="AW1105" s="45">
        <f t="shared" si="590"/>
        <v>0.2102900552486188</v>
      </c>
      <c r="AX1105" s="45">
        <f t="shared" si="591"/>
        <v>1.6342626579883448</v>
      </c>
      <c r="AY1105" s="47">
        <f t="shared" si="592"/>
        <v>103.43353531616064</v>
      </c>
      <c r="AZ1105" s="47">
        <f t="shared" si="593"/>
        <v>123.43546840098715</v>
      </c>
      <c r="BA1105" s="43"/>
      <c r="BC1105" s="2">
        <v>44634</v>
      </c>
      <c r="BD1105" t="str">
        <v>9128286T</v>
      </c>
      <c r="BE1105">
        <v>-5.0583999999999998</v>
      </c>
      <c r="BF1105">
        <v>0.60267000000000004</v>
      </c>
      <c r="BG1105">
        <v>0.80720000000000003</v>
      </c>
      <c r="BH1105">
        <v>124.640625</v>
      </c>
      <c r="BI1105">
        <f>VLOOKUP(BD1105,工作表1!$K$3:$L$1000,2,FALSE)</f>
        <v>2.375</v>
      </c>
      <c r="BJ1105" t="str">
        <f>VLOOKUP(BD1105,工作表1!$K$3:$M$1000,3,FALSE)</f>
        <v>2029/5/15</v>
      </c>
      <c r="BK1105">
        <f t="shared" si="576"/>
        <v>0.53539999999999999</v>
      </c>
      <c r="BL1105">
        <f t="shared" si="577"/>
        <v>1.8395999999999999</v>
      </c>
      <c r="BM1105" s="43">
        <f t="shared" si="594"/>
        <v>44696</v>
      </c>
      <c r="BN1105" s="43">
        <f t="shared" si="578"/>
        <v>44925</v>
      </c>
      <c r="BO1105" s="45">
        <f t="shared" si="595"/>
        <v>0.78729281767955794</v>
      </c>
      <c r="BP1105" s="45">
        <f t="shared" si="596"/>
        <v>2.6742791190494208</v>
      </c>
      <c r="BQ1105" s="47">
        <f t="shared" si="597"/>
        <v>101.99104386996892</v>
      </c>
      <c r="BR1105" s="47">
        <f t="shared" si="598"/>
        <v>122.4308466430919</v>
      </c>
    </row>
    <row r="1106" spans="6:70" x14ac:dyDescent="0.25">
      <c r="F1106" s="2">
        <v>44656</v>
      </c>
      <c r="G1106">
        <v>0.76175000000000004</v>
      </c>
      <c r="H1106" s="43">
        <v>44687</v>
      </c>
      <c r="I1106">
        <v>3.1461999999999999</v>
      </c>
      <c r="L1106" s="2">
        <v>44634</v>
      </c>
      <c r="M1106" t="str">
        <v>9128285M</v>
      </c>
      <c r="N1106">
        <v>0.92359999999999998</v>
      </c>
      <c r="O1106">
        <v>-0.29654999999999998</v>
      </c>
      <c r="P1106">
        <v>0.84709999999999996</v>
      </c>
      <c r="Q1106">
        <v>124.953125</v>
      </c>
      <c r="R1106">
        <f>VLOOKUP(M1106,工作表1!$A$3:$B$1000,2,FALSE)</f>
        <v>3.125</v>
      </c>
      <c r="S1106" t="str">
        <f>VLOOKUP(M1106,工作表1!$A$3:$C$1000,3,FALSE)</f>
        <v>2028/11/15</v>
      </c>
      <c r="T1106">
        <f t="shared" si="568"/>
        <v>0.53539999999999999</v>
      </c>
      <c r="U1106">
        <f t="shared" si="567"/>
        <v>2.5895999999999999</v>
      </c>
      <c r="V1106" s="43">
        <f t="shared" si="579"/>
        <v>44696</v>
      </c>
      <c r="W1106" s="43">
        <f t="shared" si="569"/>
        <v>44742</v>
      </c>
      <c r="X1106" s="45">
        <f t="shared" si="580"/>
        <v>1.0359116022099446</v>
      </c>
      <c r="Y1106" s="45">
        <f t="shared" si="581"/>
        <v>1.9520074926209037</v>
      </c>
      <c r="Z1106" s="47">
        <f t="shared" si="582"/>
        <v>106.86254638169926</v>
      </c>
      <c r="AA1106" s="47">
        <f t="shared" si="583"/>
        <v>124.77254223744546</v>
      </c>
      <c r="AB1106" s="45">
        <f t="shared" si="584"/>
        <v>2.1469999999999998</v>
      </c>
      <c r="AC1106" s="2" t="str">
        <f t="shared" si="570"/>
        <v>TY2</v>
      </c>
      <c r="AD1106">
        <f t="shared" si="571"/>
        <v>124.8125</v>
      </c>
      <c r="AE1106">
        <f t="shared" si="572"/>
        <v>125.71875</v>
      </c>
      <c r="AF1106" s="49">
        <f t="shared" si="599"/>
        <v>-0.90625</v>
      </c>
      <c r="AG1106" s="3">
        <f t="shared" si="585"/>
        <v>123.58996812842756</v>
      </c>
      <c r="AH1106">
        <f t="shared" si="586"/>
        <v>123.61346418463506</v>
      </c>
      <c r="AI1106" s="51">
        <f t="shared" si="587"/>
        <v>-2.3496056207505944E-2</v>
      </c>
      <c r="AJ1106" s="52">
        <f t="shared" si="588"/>
        <v>0.88275394379249406</v>
      </c>
      <c r="AK1106" s="2">
        <v>44634</v>
      </c>
      <c r="AL1106" t="str">
        <v>9128286B</v>
      </c>
      <c r="AM1106">
        <v>-1.2525999999999999</v>
      </c>
      <c r="AN1106">
        <v>0.44856000000000001</v>
      </c>
      <c r="AO1106">
        <v>0.82050000000000001</v>
      </c>
      <c r="AP1106">
        <v>124.8125</v>
      </c>
      <c r="AQ1106">
        <f>VLOOKUP(AL1106,工作表1!$F$3:$G$1000,2,FALSE)</f>
        <v>2.625</v>
      </c>
      <c r="AR1106" t="str">
        <f>VLOOKUP(AL1106,工作表1!$F$3:$H$1000,3,FALSE)</f>
        <v>2029/2/15</v>
      </c>
      <c r="AS1106">
        <f t="shared" si="573"/>
        <v>0.53539999999999999</v>
      </c>
      <c r="AT1106">
        <f t="shared" si="574"/>
        <v>2.0895999999999999</v>
      </c>
      <c r="AU1106" s="43">
        <f t="shared" si="589"/>
        <v>44788</v>
      </c>
      <c r="AV1106" s="43">
        <f t="shared" si="575"/>
        <v>44834</v>
      </c>
      <c r="AW1106" s="45">
        <f t="shared" si="590"/>
        <v>0.20303867403314915</v>
      </c>
      <c r="AX1106" s="45">
        <f t="shared" si="591"/>
        <v>1.634203057594793</v>
      </c>
      <c r="AY1106" s="47">
        <f t="shared" si="592"/>
        <v>103.57732066824848</v>
      </c>
      <c r="AZ1106" s="47">
        <f t="shared" si="593"/>
        <v>123.58996812842756</v>
      </c>
      <c r="BA1106" s="43"/>
      <c r="BC1106" s="2">
        <v>44631</v>
      </c>
      <c r="BD1106" t="str">
        <v>9128286T</v>
      </c>
      <c r="BE1106">
        <v>-2.8094999999999999</v>
      </c>
      <c r="BF1106">
        <v>0.46022000000000002</v>
      </c>
      <c r="BG1106">
        <v>0.80720000000000003</v>
      </c>
      <c r="BH1106">
        <v>125.71875</v>
      </c>
      <c r="BI1106">
        <f>VLOOKUP(BD1106,工作表1!$K$3:$L$1000,2,FALSE)</f>
        <v>2.375</v>
      </c>
      <c r="BJ1106" t="str">
        <f>VLOOKUP(BD1106,工作表1!$K$3:$M$1000,3,FALSE)</f>
        <v>2029/5/15</v>
      </c>
      <c r="BK1106">
        <f t="shared" si="576"/>
        <v>0.50349999999999995</v>
      </c>
      <c r="BL1106">
        <f t="shared" si="577"/>
        <v>1.8715000000000002</v>
      </c>
      <c r="BM1106" s="43">
        <f t="shared" si="594"/>
        <v>44696</v>
      </c>
      <c r="BN1106" s="43">
        <f t="shared" si="578"/>
        <v>44925</v>
      </c>
      <c r="BO1106" s="45">
        <f t="shared" si="595"/>
        <v>0.78073204419889497</v>
      </c>
      <c r="BP1106" s="45">
        <f t="shared" si="596"/>
        <v>2.6742251948838263</v>
      </c>
      <c r="BQ1106" s="47">
        <f t="shared" si="597"/>
        <v>102.98235190855888</v>
      </c>
      <c r="BR1106" s="47">
        <f t="shared" si="598"/>
        <v>123.61346418463506</v>
      </c>
    </row>
    <row r="1107" spans="6:70" x14ac:dyDescent="0.25">
      <c r="F1107" s="2">
        <v>44655</v>
      </c>
      <c r="G1107">
        <v>0.748</v>
      </c>
      <c r="H1107" s="43">
        <v>44686</v>
      </c>
      <c r="I1107">
        <v>3.0600999999999998</v>
      </c>
      <c r="L1107" s="2">
        <v>44631</v>
      </c>
      <c r="M1107" t="str">
        <v>9128285M</v>
      </c>
      <c r="N1107">
        <v>0.84360000000000002</v>
      </c>
      <c r="O1107">
        <v>-0.23016</v>
      </c>
      <c r="P1107">
        <v>0.84709999999999996</v>
      </c>
      <c r="Q1107">
        <v>126.015625</v>
      </c>
      <c r="R1107">
        <f>VLOOKUP(M1107,工作表1!$A$3:$B$1000,2,FALSE)</f>
        <v>3.125</v>
      </c>
      <c r="S1107" t="str">
        <f>VLOOKUP(M1107,工作表1!$A$3:$C$1000,3,FALSE)</f>
        <v>2028/11/15</v>
      </c>
      <c r="T1107">
        <f t="shared" si="568"/>
        <v>0.50349999999999995</v>
      </c>
      <c r="U1107">
        <f t="shared" si="567"/>
        <v>2.6215000000000002</v>
      </c>
      <c r="V1107" s="43">
        <f t="shared" si="579"/>
        <v>44696</v>
      </c>
      <c r="W1107" s="43">
        <f t="shared" si="569"/>
        <v>44742</v>
      </c>
      <c r="X1107" s="45">
        <f t="shared" si="580"/>
        <v>1.027279005524862</v>
      </c>
      <c r="Y1107" s="45">
        <f t="shared" si="581"/>
        <v>1.9519365397714372</v>
      </c>
      <c r="Z1107" s="47">
        <f t="shared" si="582"/>
        <v>107.75038407999118</v>
      </c>
      <c r="AA1107" s="47">
        <f t="shared" si="583"/>
        <v>125.79645248720222</v>
      </c>
      <c r="AB1107" s="45">
        <f t="shared" si="584"/>
        <v>1.9957</v>
      </c>
      <c r="AC1107" s="2" t="str">
        <f t="shared" si="570"/>
        <v>TY2</v>
      </c>
      <c r="AD1107">
        <f t="shared" si="571"/>
        <v>125.9375</v>
      </c>
      <c r="AE1107">
        <f t="shared" si="572"/>
        <v>125.765625</v>
      </c>
      <c r="AF1107" s="49">
        <f t="shared" si="599"/>
        <v>0.171875</v>
      </c>
      <c r="AG1107" s="3">
        <f t="shared" si="585"/>
        <v>124.74291560858782</v>
      </c>
      <c r="AH1107">
        <f t="shared" si="586"/>
        <v>123.72424589601945</v>
      </c>
      <c r="AI1107" s="51">
        <f t="shared" si="587"/>
        <v>1.0186697125683679</v>
      </c>
      <c r="AJ1107" s="52">
        <f t="shared" si="588"/>
        <v>0.84679471256836791</v>
      </c>
      <c r="AK1107" s="2">
        <v>44631</v>
      </c>
      <c r="AL1107" t="str">
        <v>9128286B</v>
      </c>
      <c r="AM1107">
        <v>-0.6149</v>
      </c>
      <c r="AN1107">
        <v>0.36747999999999997</v>
      </c>
      <c r="AO1107">
        <v>0.82050000000000001</v>
      </c>
      <c r="AP1107">
        <v>125.9375</v>
      </c>
      <c r="AQ1107">
        <f>VLOOKUP(AL1107,工作表1!$F$3:$G$1000,2,FALSE)</f>
        <v>2.625</v>
      </c>
      <c r="AR1107" t="str">
        <f>VLOOKUP(AL1107,工作表1!$F$3:$H$1000,3,FALSE)</f>
        <v>2029/2/15</v>
      </c>
      <c r="AS1107">
        <f t="shared" si="573"/>
        <v>0.50349999999999995</v>
      </c>
      <c r="AT1107">
        <f t="shared" si="574"/>
        <v>2.1215000000000002</v>
      </c>
      <c r="AU1107" s="43">
        <f t="shared" si="589"/>
        <v>44788</v>
      </c>
      <c r="AV1107" s="43">
        <f t="shared" si="575"/>
        <v>44834</v>
      </c>
      <c r="AW1107" s="45">
        <f t="shared" si="590"/>
        <v>0.19578729281767956</v>
      </c>
      <c r="AX1107" s="45">
        <f t="shared" si="591"/>
        <v>1.6341434572012412</v>
      </c>
      <c r="AY1107" s="47">
        <f t="shared" si="592"/>
        <v>104.55194962366518</v>
      </c>
      <c r="AZ1107" s="47">
        <f t="shared" si="593"/>
        <v>124.74291560858782</v>
      </c>
      <c r="BA1107" s="43"/>
      <c r="BC1107" s="2">
        <v>44630</v>
      </c>
      <c r="BD1107" t="str">
        <v>9128286T</v>
      </c>
      <c r="BE1107">
        <v>-1.7430000000000001</v>
      </c>
      <c r="BF1107">
        <v>0.36316999999999999</v>
      </c>
      <c r="BG1107">
        <v>0.80720000000000003</v>
      </c>
      <c r="BH1107">
        <v>125.765625</v>
      </c>
      <c r="BI1107">
        <f>VLOOKUP(BD1107,工作表1!$K$3:$L$1000,2,FALSE)</f>
        <v>2.375</v>
      </c>
      <c r="BJ1107" t="str">
        <f>VLOOKUP(BD1107,工作表1!$K$3:$M$1000,3,FALSE)</f>
        <v>2029/5/15</v>
      </c>
      <c r="BK1107">
        <f t="shared" si="576"/>
        <v>0.48385</v>
      </c>
      <c r="BL1107">
        <f t="shared" si="577"/>
        <v>1.8911500000000001</v>
      </c>
      <c r="BM1107" s="43">
        <f t="shared" si="594"/>
        <v>44696</v>
      </c>
      <c r="BN1107" s="43">
        <f t="shared" si="578"/>
        <v>44925</v>
      </c>
      <c r="BO1107" s="45">
        <f t="shared" si="595"/>
        <v>0.76104972375690616</v>
      </c>
      <c r="BP1107" s="45">
        <f t="shared" si="596"/>
        <v>2.6740634223870434</v>
      </c>
      <c r="BQ1107" s="47">
        <f t="shared" si="597"/>
        <v>103.12082821649065</v>
      </c>
      <c r="BR1107" s="47">
        <f t="shared" si="598"/>
        <v>123.72424589601945</v>
      </c>
    </row>
    <row r="1108" spans="6:70" x14ac:dyDescent="0.25">
      <c r="F1108" s="2">
        <v>44652</v>
      </c>
      <c r="G1108">
        <v>0.7339</v>
      </c>
      <c r="H1108" s="43">
        <v>44685</v>
      </c>
      <c r="I1108">
        <v>2.9622000000000002</v>
      </c>
      <c r="L1108" s="2">
        <v>44630</v>
      </c>
      <c r="M1108" t="str">
        <v>9128285M</v>
      </c>
      <c r="N1108">
        <v>0.40649999999999997</v>
      </c>
      <c r="O1108">
        <v>3.85E-2</v>
      </c>
      <c r="P1108">
        <v>0.84709999999999996</v>
      </c>
      <c r="Q1108">
        <v>126.09375</v>
      </c>
      <c r="R1108">
        <f>VLOOKUP(M1108,工作表1!$A$3:$B$1000,2,FALSE)</f>
        <v>3.125</v>
      </c>
      <c r="S1108" t="str">
        <f>VLOOKUP(M1108,工作表1!$A$3:$C$1000,3,FALSE)</f>
        <v>2028/11/15</v>
      </c>
      <c r="T1108">
        <f t="shared" si="568"/>
        <v>0.48385</v>
      </c>
      <c r="U1108">
        <f t="shared" si="567"/>
        <v>2.6411500000000001</v>
      </c>
      <c r="V1108" s="43">
        <f t="shared" si="579"/>
        <v>44696</v>
      </c>
      <c r="W1108" s="43">
        <f t="shared" si="569"/>
        <v>44742</v>
      </c>
      <c r="X1108" s="45">
        <f t="shared" si="580"/>
        <v>1.0013812154696133</v>
      </c>
      <c r="Y1108" s="45">
        <f t="shared" si="581"/>
        <v>1.9517236812230381</v>
      </c>
      <c r="Z1108" s="47">
        <f t="shared" si="582"/>
        <v>107.75121564151381</v>
      </c>
      <c r="AA1108" s="47">
        <f t="shared" si="583"/>
        <v>125.7513185018644</v>
      </c>
      <c r="AB1108" s="45">
        <f t="shared" si="584"/>
        <v>1.9835</v>
      </c>
      <c r="AC1108" s="2" t="str">
        <f t="shared" si="570"/>
        <v>TY2</v>
      </c>
      <c r="AD1108">
        <f t="shared" si="571"/>
        <v>126.015625</v>
      </c>
      <c r="AE1108">
        <f t="shared" si="572"/>
        <v>126.28125</v>
      </c>
      <c r="AF1108" s="49">
        <f t="shared" si="599"/>
        <v>-0.265625</v>
      </c>
      <c r="AG1108" s="3">
        <f t="shared" si="585"/>
        <v>124.74676826778966</v>
      </c>
      <c r="AH1108">
        <f t="shared" si="586"/>
        <v>124.28263023736203</v>
      </c>
      <c r="AI1108" s="51">
        <f t="shared" si="587"/>
        <v>0.46413803042763391</v>
      </c>
      <c r="AJ1108" s="52">
        <f t="shared" si="588"/>
        <v>0.72976303042763391</v>
      </c>
      <c r="AK1108" s="2">
        <v>44630</v>
      </c>
      <c r="AL1108" t="str">
        <v>9128286B</v>
      </c>
      <c r="AM1108">
        <v>-1.6558999999999999</v>
      </c>
      <c r="AN1108">
        <v>0.43001</v>
      </c>
      <c r="AO1108">
        <v>0.82050000000000001</v>
      </c>
      <c r="AP1108">
        <v>126.015625</v>
      </c>
      <c r="AQ1108">
        <f>VLOOKUP(AL1108,工作表1!$F$3:$G$1000,2,FALSE)</f>
        <v>2.625</v>
      </c>
      <c r="AR1108" t="str">
        <f>VLOOKUP(AL1108,工作表1!$F$3:$H$1000,3,FALSE)</f>
        <v>2029/2/15</v>
      </c>
      <c r="AS1108">
        <f t="shared" si="573"/>
        <v>0.48385</v>
      </c>
      <c r="AT1108">
        <f t="shared" si="574"/>
        <v>2.1411500000000001</v>
      </c>
      <c r="AU1108" s="43">
        <f t="shared" si="589"/>
        <v>44788</v>
      </c>
      <c r="AV1108" s="43">
        <f t="shared" si="575"/>
        <v>44834</v>
      </c>
      <c r="AW1108" s="45">
        <f t="shared" si="590"/>
        <v>0.17403314917127072</v>
      </c>
      <c r="AX1108" s="45">
        <f t="shared" si="591"/>
        <v>1.633964656020586</v>
      </c>
      <c r="AY1108" s="47">
        <f t="shared" si="592"/>
        <v>104.59919695770924</v>
      </c>
      <c r="AZ1108" s="47">
        <f t="shared" si="593"/>
        <v>124.74676826778966</v>
      </c>
      <c r="BA1108" s="43"/>
      <c r="BC1108" s="2">
        <v>44629</v>
      </c>
      <c r="BD1108" t="str">
        <v>9128286T</v>
      </c>
      <c r="BE1108">
        <v>-0.98960000000000004</v>
      </c>
      <c r="BF1108">
        <v>0.30797000000000002</v>
      </c>
      <c r="BG1108">
        <v>0.80720000000000003</v>
      </c>
      <c r="BH1108">
        <v>126.28125</v>
      </c>
      <c r="BI1108">
        <f>VLOOKUP(BD1108,工作表1!$K$3:$L$1000,2,FALSE)</f>
        <v>2.375</v>
      </c>
      <c r="BJ1108" t="str">
        <f>VLOOKUP(BD1108,工作表1!$K$3:$M$1000,3,FALSE)</f>
        <v>2029/5/15</v>
      </c>
      <c r="BK1108">
        <f t="shared" si="576"/>
        <v>0.47649999999999998</v>
      </c>
      <c r="BL1108">
        <f t="shared" si="577"/>
        <v>1.8985000000000001</v>
      </c>
      <c r="BM1108" s="43">
        <f t="shared" si="594"/>
        <v>44696</v>
      </c>
      <c r="BN1108" s="43">
        <f t="shared" si="578"/>
        <v>44925</v>
      </c>
      <c r="BO1108" s="45">
        <f t="shared" si="595"/>
        <v>0.75448895027624319</v>
      </c>
      <c r="BP1108" s="45">
        <f t="shared" si="596"/>
        <v>2.6740094982214488</v>
      </c>
      <c r="BQ1108" s="47">
        <f t="shared" si="597"/>
        <v>103.58863549365647</v>
      </c>
      <c r="BR1108" s="47">
        <f t="shared" si="598"/>
        <v>124.28263023736203</v>
      </c>
    </row>
    <row r="1109" spans="6:70" x14ac:dyDescent="0.25">
      <c r="F1109" s="2">
        <v>44651</v>
      </c>
      <c r="G1109">
        <v>0.7177</v>
      </c>
      <c r="H1109" s="43">
        <v>44684</v>
      </c>
      <c r="I1109">
        <v>3.0398999999999998</v>
      </c>
      <c r="L1109" s="2">
        <v>44629</v>
      </c>
      <c r="M1109" t="str">
        <v>9128285M</v>
      </c>
      <c r="N1109">
        <v>1.1140000000000001</v>
      </c>
      <c r="O1109">
        <v>-0.29418</v>
      </c>
      <c r="P1109">
        <v>0.84709999999999996</v>
      </c>
      <c r="Q1109">
        <v>126.59375</v>
      </c>
      <c r="R1109">
        <f>VLOOKUP(M1109,工作表1!$A$3:$B$1000,2,FALSE)</f>
        <v>3.125</v>
      </c>
      <c r="S1109" t="str">
        <f>VLOOKUP(M1109,工作表1!$A$3:$C$1000,3,FALSE)</f>
        <v>2028/11/15</v>
      </c>
      <c r="T1109">
        <f t="shared" si="568"/>
        <v>0.47649999999999998</v>
      </c>
      <c r="U1109">
        <f t="shared" si="567"/>
        <v>2.6484999999999999</v>
      </c>
      <c r="V1109" s="43">
        <f t="shared" si="579"/>
        <v>44696</v>
      </c>
      <c r="W1109" s="43">
        <f t="shared" si="569"/>
        <v>44742</v>
      </c>
      <c r="X1109" s="45">
        <f t="shared" si="580"/>
        <v>0.99274861878453047</v>
      </c>
      <c r="Y1109" s="45">
        <f t="shared" si="581"/>
        <v>1.9516527283735716</v>
      </c>
      <c r="Z1109" s="47">
        <f t="shared" si="582"/>
        <v>108.29828197996392</v>
      </c>
      <c r="AA1109" s="47">
        <f t="shared" si="583"/>
        <v>126.38137770575536</v>
      </c>
      <c r="AB1109" s="45">
        <f t="shared" si="584"/>
        <v>1.9302999999999999</v>
      </c>
      <c r="AC1109" s="2" t="str">
        <f t="shared" si="570"/>
        <v>TY2</v>
      </c>
      <c r="AD1109">
        <f t="shared" si="571"/>
        <v>126.546875</v>
      </c>
      <c r="AE1109">
        <f t="shared" si="572"/>
        <v>126.8125</v>
      </c>
      <c r="AF1109" s="49">
        <f t="shared" si="599"/>
        <v>-0.265625</v>
      </c>
      <c r="AG1109" s="3">
        <f t="shared" si="585"/>
        <v>125.29184153218577</v>
      </c>
      <c r="AH1109">
        <f t="shared" si="586"/>
        <v>124.91820546640493</v>
      </c>
      <c r="AI1109" s="51">
        <f t="shared" si="587"/>
        <v>0.3736360657808433</v>
      </c>
      <c r="AJ1109" s="52">
        <f t="shared" si="588"/>
        <v>0.6392610657808433</v>
      </c>
      <c r="AK1109" s="2">
        <v>44629</v>
      </c>
      <c r="AL1109" t="str">
        <v>9128286B</v>
      </c>
      <c r="AM1109">
        <v>-1.4476</v>
      </c>
      <c r="AN1109">
        <v>0.39389999999999997</v>
      </c>
      <c r="AO1109">
        <v>0.82050000000000001</v>
      </c>
      <c r="AP1109">
        <v>126.546875</v>
      </c>
      <c r="AQ1109">
        <f>VLOOKUP(AL1109,工作表1!$F$3:$G$1000,2,FALSE)</f>
        <v>2.625</v>
      </c>
      <c r="AR1109" t="str">
        <f>VLOOKUP(AL1109,工作表1!$F$3:$H$1000,3,FALSE)</f>
        <v>2029/2/15</v>
      </c>
      <c r="AS1109">
        <f t="shared" si="573"/>
        <v>0.47649999999999998</v>
      </c>
      <c r="AT1109">
        <f t="shared" si="574"/>
        <v>2.1484999999999999</v>
      </c>
      <c r="AU1109" s="43">
        <f t="shared" si="589"/>
        <v>44788</v>
      </c>
      <c r="AV1109" s="43">
        <f t="shared" si="575"/>
        <v>44834</v>
      </c>
      <c r="AW1109" s="45">
        <f t="shared" si="590"/>
        <v>0.16678176795580113</v>
      </c>
      <c r="AX1109" s="45">
        <f t="shared" si="591"/>
        <v>1.633905055627034</v>
      </c>
      <c r="AY1109" s="47">
        <f t="shared" si="592"/>
        <v>105.06165109131368</v>
      </c>
      <c r="AZ1109" s="47">
        <f t="shared" si="593"/>
        <v>125.29184153218577</v>
      </c>
      <c r="BA1109" s="43"/>
      <c r="BC1109" s="2">
        <v>44628</v>
      </c>
      <c r="BD1109" t="str">
        <v>9128286T</v>
      </c>
      <c r="BE1109">
        <v>1.3082</v>
      </c>
      <c r="BF1109">
        <v>0.16866</v>
      </c>
      <c r="BG1109">
        <v>0.80720000000000003</v>
      </c>
      <c r="BH1109">
        <v>126.8125</v>
      </c>
      <c r="BI1109">
        <f>VLOOKUP(BD1109,工作表1!$K$3:$L$1000,2,FALSE)</f>
        <v>2.375</v>
      </c>
      <c r="BJ1109" t="str">
        <f>VLOOKUP(BD1109,工作表1!$K$3:$M$1000,3,FALSE)</f>
        <v>2029/5/15</v>
      </c>
      <c r="BK1109">
        <f t="shared" si="576"/>
        <v>0.44014999999999999</v>
      </c>
      <c r="BL1109">
        <f t="shared" si="577"/>
        <v>1.93485</v>
      </c>
      <c r="BM1109" s="43">
        <f t="shared" si="594"/>
        <v>44696</v>
      </c>
      <c r="BN1109" s="43">
        <f t="shared" si="578"/>
        <v>44925</v>
      </c>
      <c r="BO1109" s="45">
        <f t="shared" si="595"/>
        <v>0.7479281767955801</v>
      </c>
      <c r="BP1109" s="45">
        <f t="shared" si="596"/>
        <v>2.6739555740558538</v>
      </c>
      <c r="BQ1109" s="47">
        <f t="shared" si="597"/>
        <v>104.14263653315177</v>
      </c>
      <c r="BR1109" s="47">
        <f t="shared" si="598"/>
        <v>124.91820546640493</v>
      </c>
    </row>
    <row r="1110" spans="6:70" x14ac:dyDescent="0.25">
      <c r="F1110" s="2">
        <v>44650</v>
      </c>
      <c r="G1110">
        <v>0.68074999999999997</v>
      </c>
      <c r="H1110" s="43">
        <v>44683</v>
      </c>
      <c r="I1110">
        <v>3.0297999999999998</v>
      </c>
      <c r="L1110" s="2">
        <v>44628</v>
      </c>
      <c r="M1110" t="str">
        <v>9128285M</v>
      </c>
      <c r="N1110">
        <v>0.65249999999999997</v>
      </c>
      <c r="O1110">
        <v>-7.0120000000000002E-2</v>
      </c>
      <c r="P1110">
        <v>0.84709999999999996</v>
      </c>
      <c r="Q1110">
        <v>127.171875</v>
      </c>
      <c r="R1110">
        <f>VLOOKUP(M1110,工作表1!$A$3:$B$1000,2,FALSE)</f>
        <v>3.125</v>
      </c>
      <c r="S1110" t="str">
        <f>VLOOKUP(M1110,工作表1!$A$3:$C$1000,3,FALSE)</f>
        <v>2028/11/15</v>
      </c>
      <c r="T1110">
        <f t="shared" si="568"/>
        <v>0.44014999999999999</v>
      </c>
      <c r="U1110">
        <f t="shared" si="567"/>
        <v>2.68485</v>
      </c>
      <c r="V1110" s="43">
        <f t="shared" si="579"/>
        <v>44696</v>
      </c>
      <c r="W1110" s="43">
        <f t="shared" si="569"/>
        <v>44742</v>
      </c>
      <c r="X1110" s="45">
        <f t="shared" si="580"/>
        <v>0.98411602209944737</v>
      </c>
      <c r="Y1110" s="45">
        <f t="shared" si="581"/>
        <v>1.9515817755241049</v>
      </c>
      <c r="Z1110" s="47">
        <f t="shared" si="582"/>
        <v>108.71933402927255</v>
      </c>
      <c r="AA1110" s="47">
        <f t="shared" si="583"/>
        <v>126.85188325570627</v>
      </c>
      <c r="AB1110" s="45">
        <f t="shared" si="584"/>
        <v>1.8293999999999999</v>
      </c>
      <c r="AC1110" s="2" t="str">
        <f t="shared" si="570"/>
        <v>TY2</v>
      </c>
      <c r="AD1110">
        <f t="shared" si="571"/>
        <v>127.15625</v>
      </c>
      <c r="AE1110">
        <f t="shared" si="572"/>
        <v>127.71875</v>
      </c>
      <c r="AF1110" s="49">
        <f t="shared" si="599"/>
        <v>-0.5625</v>
      </c>
      <c r="AG1110" s="3">
        <f t="shared" si="585"/>
        <v>125.89133829405039</v>
      </c>
      <c r="AH1110">
        <f t="shared" si="586"/>
        <v>125.91596166436051</v>
      </c>
      <c r="AI1110" s="51">
        <f t="shared" si="587"/>
        <v>-2.462337031012396E-2</v>
      </c>
      <c r="AJ1110" s="52">
        <f t="shared" si="588"/>
        <v>0.53787662968987604</v>
      </c>
      <c r="AK1110" s="2">
        <v>44628</v>
      </c>
      <c r="AL1110" t="str">
        <v>9128286B</v>
      </c>
      <c r="AM1110">
        <v>-1.3205</v>
      </c>
      <c r="AN1110">
        <v>0.36298000000000002</v>
      </c>
      <c r="AO1110">
        <v>0.82050000000000001</v>
      </c>
      <c r="AP1110">
        <v>127.15625</v>
      </c>
      <c r="AQ1110">
        <f>VLOOKUP(AL1110,工作表1!$F$3:$G$1000,2,FALSE)</f>
        <v>2.625</v>
      </c>
      <c r="AR1110" t="str">
        <f>VLOOKUP(AL1110,工作表1!$F$3:$H$1000,3,FALSE)</f>
        <v>2029/2/15</v>
      </c>
      <c r="AS1110">
        <f t="shared" si="573"/>
        <v>0.44014999999999999</v>
      </c>
      <c r="AT1110">
        <f t="shared" si="574"/>
        <v>2.18485</v>
      </c>
      <c r="AU1110" s="43">
        <f t="shared" si="589"/>
        <v>44788</v>
      </c>
      <c r="AV1110" s="43">
        <f t="shared" si="575"/>
        <v>44834</v>
      </c>
      <c r="AW1110" s="45">
        <f t="shared" si="590"/>
        <v>0.15953038674033149</v>
      </c>
      <c r="AX1110" s="45">
        <f t="shared" si="591"/>
        <v>1.6338454552334822</v>
      </c>
      <c r="AY1110" s="47">
        <f t="shared" si="592"/>
        <v>105.58531442681323</v>
      </c>
      <c r="AZ1110" s="47">
        <f t="shared" si="593"/>
        <v>125.89133829405039</v>
      </c>
      <c r="BA1110" s="43"/>
      <c r="BC1110" s="2">
        <v>44627</v>
      </c>
      <c r="BD1110" t="str">
        <v>9128286T</v>
      </c>
      <c r="BE1110">
        <v>3.0893999999999999</v>
      </c>
      <c r="BF1110">
        <v>6.8290000000000003E-2</v>
      </c>
      <c r="BG1110">
        <v>0.80720000000000003</v>
      </c>
      <c r="BH1110">
        <v>127.71875</v>
      </c>
      <c r="BI1110">
        <f>VLOOKUP(BD1110,工作表1!$K$3:$L$1000,2,FALSE)</f>
        <v>2.375</v>
      </c>
      <c r="BJ1110" t="str">
        <f>VLOOKUP(BD1110,工作表1!$K$3:$M$1000,3,FALSE)</f>
        <v>2029/5/15</v>
      </c>
      <c r="BK1110">
        <f t="shared" si="576"/>
        <v>0.43099999999999999</v>
      </c>
      <c r="BL1110">
        <f t="shared" si="577"/>
        <v>1.944</v>
      </c>
      <c r="BM1110" s="43">
        <f t="shared" si="594"/>
        <v>44696</v>
      </c>
      <c r="BN1110" s="43">
        <f t="shared" si="578"/>
        <v>44925</v>
      </c>
      <c r="BO1110" s="45">
        <f t="shared" si="595"/>
        <v>0.74136740331491713</v>
      </c>
      <c r="BP1110" s="45">
        <f t="shared" si="596"/>
        <v>2.6739016498902597</v>
      </c>
      <c r="BQ1110" s="47">
        <f t="shared" si="597"/>
        <v>104.96675199519782</v>
      </c>
      <c r="BR1110" s="47">
        <f t="shared" si="598"/>
        <v>125.91596166436051</v>
      </c>
    </row>
    <row r="1111" spans="6:70" x14ac:dyDescent="0.25">
      <c r="F1111" s="2">
        <v>44649</v>
      </c>
      <c r="G1111">
        <v>0.67600000000000005</v>
      </c>
      <c r="H1111" s="43">
        <v>44680</v>
      </c>
      <c r="I1111">
        <v>2.9771000000000001</v>
      </c>
      <c r="L1111" s="2">
        <v>44627</v>
      </c>
      <c r="M1111" t="str">
        <v>9128285M</v>
      </c>
      <c r="N1111">
        <v>-0.17799999999999999</v>
      </c>
      <c r="O1111">
        <v>0.30846000000000001</v>
      </c>
      <c r="P1111">
        <v>0.84709999999999996</v>
      </c>
      <c r="Q1111">
        <v>128.078125</v>
      </c>
      <c r="R1111">
        <f>VLOOKUP(M1111,工作表1!$A$3:$B$1000,2,FALSE)</f>
        <v>3.125</v>
      </c>
      <c r="S1111" t="str">
        <f>VLOOKUP(M1111,工作表1!$A$3:$C$1000,3,FALSE)</f>
        <v>2028/11/15</v>
      </c>
      <c r="T1111">
        <f t="shared" si="568"/>
        <v>0.43099999999999999</v>
      </c>
      <c r="U1111">
        <f t="shared" si="567"/>
        <v>2.694</v>
      </c>
      <c r="V1111" s="43">
        <f t="shared" si="579"/>
        <v>44696</v>
      </c>
      <c r="W1111" s="43">
        <f t="shared" si="569"/>
        <v>44742</v>
      </c>
      <c r="X1111" s="45">
        <f t="shared" si="580"/>
        <v>0.97548342541436461</v>
      </c>
      <c r="Y1111" s="45">
        <f t="shared" si="581"/>
        <v>1.9515108226746385</v>
      </c>
      <c r="Z1111" s="47">
        <f t="shared" si="582"/>
        <v>109.35945147769401</v>
      </c>
      <c r="AA1111" s="47">
        <f t="shared" si="583"/>
        <v>127.59092473766252</v>
      </c>
      <c r="AB1111" s="45">
        <f t="shared" si="584"/>
        <v>1.7532000000000001</v>
      </c>
      <c r="AC1111" s="2" t="str">
        <f t="shared" si="570"/>
        <v>TY2</v>
      </c>
      <c r="AD1111">
        <f t="shared" si="571"/>
        <v>128.109375</v>
      </c>
      <c r="AE1111">
        <f t="shared" si="572"/>
        <v>128.140625</v>
      </c>
      <c r="AF1111" s="49">
        <f t="shared" si="599"/>
        <v>-3.125E-2</v>
      </c>
      <c r="AG1111" s="3">
        <f t="shared" si="585"/>
        <v>126.81353721149188</v>
      </c>
      <c r="AH1111">
        <f t="shared" si="586"/>
        <v>126.31400533911886</v>
      </c>
      <c r="AI1111" s="51">
        <f t="shared" si="587"/>
        <v>0.49953187237301222</v>
      </c>
      <c r="AJ1111" s="52">
        <f t="shared" si="588"/>
        <v>0.53078187237301222</v>
      </c>
      <c r="AK1111" s="2">
        <v>44627</v>
      </c>
      <c r="AL1111" t="str">
        <v>9128286B</v>
      </c>
      <c r="AM1111">
        <v>-1.6236999999999999</v>
      </c>
      <c r="AN1111">
        <v>0.38122</v>
      </c>
      <c r="AO1111">
        <v>0.82050000000000001</v>
      </c>
      <c r="AP1111">
        <v>128.109375</v>
      </c>
      <c r="AQ1111">
        <f>VLOOKUP(AL1111,工作表1!$F$3:$G$1000,2,FALSE)</f>
        <v>2.625</v>
      </c>
      <c r="AR1111" t="str">
        <f>VLOOKUP(AL1111,工作表1!$F$3:$H$1000,3,FALSE)</f>
        <v>2029/2/15</v>
      </c>
      <c r="AS1111">
        <f t="shared" si="573"/>
        <v>0.43099999999999999</v>
      </c>
      <c r="AT1111">
        <f t="shared" si="574"/>
        <v>2.194</v>
      </c>
      <c r="AU1111" s="43">
        <f t="shared" si="589"/>
        <v>44788</v>
      </c>
      <c r="AV1111" s="43">
        <f t="shared" si="575"/>
        <v>44834</v>
      </c>
      <c r="AW1111" s="45">
        <f t="shared" si="590"/>
        <v>0.15227900552486187</v>
      </c>
      <c r="AX1111" s="45">
        <f t="shared" si="591"/>
        <v>1.6337858548399304</v>
      </c>
      <c r="AY1111" s="47">
        <f t="shared" si="592"/>
        <v>106.35839238096364</v>
      </c>
      <c r="AZ1111" s="47">
        <f t="shared" si="593"/>
        <v>126.81353721149188</v>
      </c>
      <c r="BA1111" s="43"/>
      <c r="BC1111" s="2">
        <v>44624</v>
      </c>
      <c r="BD1111" t="str">
        <v>9128286T</v>
      </c>
      <c r="BE1111">
        <v>2.8096999999999999</v>
      </c>
      <c r="BF1111">
        <v>7.3120000000000004E-2</v>
      </c>
      <c r="BG1111">
        <v>0.80720000000000003</v>
      </c>
      <c r="BH1111">
        <v>128.140625</v>
      </c>
      <c r="BI1111">
        <f>VLOOKUP(BD1111,工作表1!$K$3:$L$1000,2,FALSE)</f>
        <v>2.375</v>
      </c>
      <c r="BJ1111" t="str">
        <f>VLOOKUP(BD1111,工作表1!$K$3:$M$1000,3,FALSE)</f>
        <v>2029/5/15</v>
      </c>
      <c r="BK1111">
        <f t="shared" si="576"/>
        <v>0.41909999999999997</v>
      </c>
      <c r="BL1111">
        <f t="shared" si="577"/>
        <v>1.9559</v>
      </c>
      <c r="BM1111" s="43">
        <f t="shared" si="594"/>
        <v>44696</v>
      </c>
      <c r="BN1111" s="43">
        <f t="shared" si="578"/>
        <v>44925</v>
      </c>
      <c r="BO1111" s="45">
        <f t="shared" si="595"/>
        <v>0.73480662983425415</v>
      </c>
      <c r="BP1111" s="45">
        <f t="shared" si="596"/>
        <v>2.6738477257246651</v>
      </c>
      <c r="BQ1111" s="47">
        <f t="shared" si="597"/>
        <v>105.30910673074132</v>
      </c>
      <c r="BR1111" s="47">
        <f t="shared" si="598"/>
        <v>126.31400533911886</v>
      </c>
    </row>
    <row r="1112" spans="6:70" x14ac:dyDescent="0.25">
      <c r="F1112" s="2">
        <v>44648</v>
      </c>
      <c r="G1112">
        <v>0.68284999999999996</v>
      </c>
      <c r="H1112" s="43">
        <v>44679</v>
      </c>
      <c r="I1112">
        <v>2.8582000000000001</v>
      </c>
      <c r="L1112" s="2">
        <v>44624</v>
      </c>
      <c r="M1112" t="str">
        <v>9128285M</v>
      </c>
      <c r="N1112">
        <v>0.75460000000000005</v>
      </c>
      <c r="O1112">
        <v>-0.10567</v>
      </c>
      <c r="P1112">
        <v>0.84709999999999996</v>
      </c>
      <c r="Q1112">
        <v>128.53125</v>
      </c>
      <c r="R1112">
        <f>VLOOKUP(M1112,工作表1!$A$3:$B$1000,2,FALSE)</f>
        <v>3.125</v>
      </c>
      <c r="S1112" t="str">
        <f>VLOOKUP(M1112,工作表1!$A$3:$C$1000,3,FALSE)</f>
        <v>2028/11/15</v>
      </c>
      <c r="T1112">
        <f t="shared" si="568"/>
        <v>0.41909999999999997</v>
      </c>
      <c r="U1112">
        <f t="shared" si="567"/>
        <v>2.7059000000000002</v>
      </c>
      <c r="V1112" s="43">
        <f t="shared" si="579"/>
        <v>44696</v>
      </c>
      <c r="W1112" s="43">
        <f t="shared" si="569"/>
        <v>44742</v>
      </c>
      <c r="X1112" s="45">
        <f t="shared" si="580"/>
        <v>0.96685082872928174</v>
      </c>
      <c r="Y1112" s="45">
        <f t="shared" si="581"/>
        <v>1.951439869825172</v>
      </c>
      <c r="Z1112" s="47">
        <f t="shared" si="582"/>
        <v>109.90213723804902</v>
      </c>
      <c r="AA1112" s="47">
        <f t="shared" si="583"/>
        <v>128.21385124662623</v>
      </c>
      <c r="AB1112" s="45">
        <f t="shared" si="584"/>
        <v>1.6939</v>
      </c>
      <c r="AC1112" s="2" t="str">
        <f t="shared" si="570"/>
        <v>TY2</v>
      </c>
      <c r="AD1112">
        <f t="shared" si="571"/>
        <v>128.53125</v>
      </c>
      <c r="AE1112">
        <f t="shared" si="572"/>
        <v>127.125</v>
      </c>
      <c r="AF1112" s="49">
        <f t="shared" si="599"/>
        <v>1.40625</v>
      </c>
      <c r="AG1112" s="3">
        <f t="shared" si="585"/>
        <v>127.27179536975157</v>
      </c>
      <c r="AH1112">
        <f t="shared" si="586"/>
        <v>125.24024517946914</v>
      </c>
      <c r="AI1112" s="51">
        <f t="shared" si="587"/>
        <v>2.0315501902824309</v>
      </c>
      <c r="AJ1112" s="52">
        <f t="shared" si="588"/>
        <v>0.62530019028243089</v>
      </c>
      <c r="AK1112" s="2">
        <v>44624</v>
      </c>
      <c r="AL1112" t="str">
        <v>9128286B</v>
      </c>
      <c r="AM1112">
        <v>-1.0225</v>
      </c>
      <c r="AN1112">
        <v>0.31307000000000001</v>
      </c>
      <c r="AO1112">
        <v>0.82050000000000001</v>
      </c>
      <c r="AP1112">
        <v>128.53125</v>
      </c>
      <c r="AQ1112">
        <f>VLOOKUP(AL1112,工作表1!$F$3:$G$1000,2,FALSE)</f>
        <v>2.625</v>
      </c>
      <c r="AR1112" t="str">
        <f>VLOOKUP(AL1112,工作表1!$F$3:$H$1000,3,FALSE)</f>
        <v>2029/2/15</v>
      </c>
      <c r="AS1112">
        <f t="shared" si="573"/>
        <v>0.41909999999999997</v>
      </c>
      <c r="AT1112">
        <f t="shared" si="574"/>
        <v>2.2059000000000002</v>
      </c>
      <c r="AU1112" s="43">
        <f t="shared" si="589"/>
        <v>44788</v>
      </c>
      <c r="AV1112" s="43">
        <f t="shared" si="575"/>
        <v>44834</v>
      </c>
      <c r="AW1112" s="45">
        <f t="shared" si="590"/>
        <v>0.14502762430939226</v>
      </c>
      <c r="AX1112" s="45">
        <f t="shared" si="591"/>
        <v>1.6337262544463784</v>
      </c>
      <c r="AY1112" s="47">
        <f t="shared" si="592"/>
        <v>106.75243902553869</v>
      </c>
      <c r="AZ1112" s="47">
        <f t="shared" si="593"/>
        <v>127.27179536975157</v>
      </c>
      <c r="BA1112" s="43"/>
      <c r="BC1112" s="2">
        <v>44623</v>
      </c>
      <c r="BD1112" t="str">
        <v>9128286T</v>
      </c>
      <c r="BE1112">
        <v>2.1541999999999999</v>
      </c>
      <c r="BF1112">
        <v>0.11885999999999999</v>
      </c>
      <c r="BG1112">
        <v>0.80720000000000003</v>
      </c>
      <c r="BH1112">
        <v>127.125</v>
      </c>
      <c r="BI1112">
        <f>VLOOKUP(BD1112,工作表1!$K$3:$L$1000,2,FALSE)</f>
        <v>2.375</v>
      </c>
      <c r="BJ1112" t="str">
        <f>VLOOKUP(BD1112,工作表1!$K$3:$M$1000,3,FALSE)</f>
        <v>2029/5/15</v>
      </c>
      <c r="BK1112">
        <f t="shared" si="576"/>
        <v>0.42799999999999999</v>
      </c>
      <c r="BL1112">
        <f t="shared" si="577"/>
        <v>1.9470000000000001</v>
      </c>
      <c r="BM1112" s="43">
        <f t="shared" si="594"/>
        <v>44696</v>
      </c>
      <c r="BN1112" s="43">
        <f t="shared" si="578"/>
        <v>44925</v>
      </c>
      <c r="BO1112" s="45">
        <f t="shared" si="595"/>
        <v>0.71512430939226523</v>
      </c>
      <c r="BP1112" s="45">
        <f t="shared" si="596"/>
        <v>2.6736859532278818</v>
      </c>
      <c r="BQ1112" s="47">
        <f t="shared" si="597"/>
        <v>104.46863528481877</v>
      </c>
      <c r="BR1112" s="47">
        <f t="shared" si="598"/>
        <v>125.24024517946914</v>
      </c>
    </row>
    <row r="1113" spans="6:70" x14ac:dyDescent="0.25">
      <c r="F1113" s="2">
        <v>44645</v>
      </c>
      <c r="G1113">
        <v>0.66964999999999997</v>
      </c>
      <c r="H1113" s="43">
        <v>44678</v>
      </c>
      <c r="I1113">
        <v>2.8555000000000001</v>
      </c>
      <c r="L1113" s="2">
        <v>44623</v>
      </c>
      <c r="M1113" t="str">
        <v>9128285M</v>
      </c>
      <c r="N1113">
        <v>0.76819999999999999</v>
      </c>
      <c r="O1113">
        <v>-6.8669999999999995E-2</v>
      </c>
      <c r="P1113">
        <v>0.84709999999999996</v>
      </c>
      <c r="Q1113">
        <v>127.5625</v>
      </c>
      <c r="R1113">
        <f>VLOOKUP(M1113,工作表1!$A$3:$B$1000,2,FALSE)</f>
        <v>3.125</v>
      </c>
      <c r="S1113" t="str">
        <f>VLOOKUP(M1113,工作表1!$A$3:$C$1000,3,FALSE)</f>
        <v>2028/11/15</v>
      </c>
      <c r="T1113">
        <f t="shared" si="568"/>
        <v>0.42799999999999999</v>
      </c>
      <c r="U1113">
        <f t="shared" si="567"/>
        <v>2.6970000000000001</v>
      </c>
      <c r="V1113" s="43">
        <f t="shared" si="579"/>
        <v>44696</v>
      </c>
      <c r="W1113" s="43">
        <f t="shared" si="569"/>
        <v>44742</v>
      </c>
      <c r="X1113" s="45">
        <f t="shared" si="580"/>
        <v>0.94095303867403313</v>
      </c>
      <c r="Y1113" s="45">
        <f t="shared" si="581"/>
        <v>1.9512270112767727</v>
      </c>
      <c r="Z1113" s="47">
        <f t="shared" si="582"/>
        <v>109.09365464430137</v>
      </c>
      <c r="AA1113" s="47">
        <f t="shared" si="583"/>
        <v>127.22308921692363</v>
      </c>
      <c r="AB1113" s="45">
        <f t="shared" si="584"/>
        <v>1.8032999999999999</v>
      </c>
      <c r="AC1113" s="2" t="str">
        <f t="shared" si="570"/>
        <v>TY2</v>
      </c>
      <c r="AD1113">
        <f t="shared" si="571"/>
        <v>127.515625</v>
      </c>
      <c r="AE1113">
        <f t="shared" si="572"/>
        <v>126.890625</v>
      </c>
      <c r="AF1113" s="49">
        <f t="shared" si="599"/>
        <v>0.625</v>
      </c>
      <c r="AG1113" s="3">
        <f t="shared" si="585"/>
        <v>126.25075037019496</v>
      </c>
      <c r="AH1113">
        <f t="shared" si="586"/>
        <v>124.97191515043036</v>
      </c>
      <c r="AI1113" s="51">
        <f t="shared" si="587"/>
        <v>1.278835219764602</v>
      </c>
      <c r="AJ1113" s="52">
        <f t="shared" si="588"/>
        <v>0.65383521976460202</v>
      </c>
      <c r="AK1113" s="2">
        <v>44623</v>
      </c>
      <c r="AL1113" t="str">
        <v>9128286B</v>
      </c>
      <c r="AM1113">
        <v>-0.88570000000000004</v>
      </c>
      <c r="AN1113">
        <v>0.31003999999999998</v>
      </c>
      <c r="AO1113">
        <v>0.82050000000000001</v>
      </c>
      <c r="AP1113">
        <v>127.515625</v>
      </c>
      <c r="AQ1113">
        <f>VLOOKUP(AL1113,工作表1!$F$3:$G$1000,2,FALSE)</f>
        <v>2.625</v>
      </c>
      <c r="AR1113" t="str">
        <f>VLOOKUP(AL1113,工作表1!$F$3:$H$1000,3,FALSE)</f>
        <v>2029/2/15</v>
      </c>
      <c r="AS1113">
        <f t="shared" si="573"/>
        <v>0.42799999999999999</v>
      </c>
      <c r="AT1113">
        <f t="shared" si="574"/>
        <v>2.1970000000000001</v>
      </c>
      <c r="AU1113" s="43">
        <f t="shared" si="589"/>
        <v>44788</v>
      </c>
      <c r="AV1113" s="43">
        <f t="shared" si="575"/>
        <v>44834</v>
      </c>
      <c r="AW1113" s="45">
        <f t="shared" si="590"/>
        <v>0.12327348066298342</v>
      </c>
      <c r="AX1113" s="45">
        <f t="shared" si="591"/>
        <v>1.633547453265723</v>
      </c>
      <c r="AY1113" s="47">
        <f t="shared" si="592"/>
        <v>105.94318908057144</v>
      </c>
      <c r="AZ1113" s="47">
        <f t="shared" si="593"/>
        <v>126.25075037019496</v>
      </c>
      <c r="BA1113" s="43"/>
      <c r="BC1113" s="2">
        <v>44622</v>
      </c>
      <c r="BD1113" t="str">
        <v>9128286T</v>
      </c>
      <c r="BE1113">
        <v>1.2926</v>
      </c>
      <c r="BF1113">
        <v>0.12651000000000001</v>
      </c>
      <c r="BG1113">
        <v>0.80720000000000003</v>
      </c>
      <c r="BH1113">
        <v>126.890625</v>
      </c>
      <c r="BI1113">
        <f>VLOOKUP(BD1113,工作表1!$K$3:$L$1000,2,FALSE)</f>
        <v>2.375</v>
      </c>
      <c r="BJ1113" t="str">
        <f>VLOOKUP(BD1113,工作表1!$K$3:$M$1000,3,FALSE)</f>
        <v>2029/5/15</v>
      </c>
      <c r="BK1113">
        <f t="shared" si="576"/>
        <v>0.40920000000000001</v>
      </c>
      <c r="BL1113">
        <f t="shared" si="577"/>
        <v>1.9658</v>
      </c>
      <c r="BM1113" s="43">
        <f t="shared" si="594"/>
        <v>44696</v>
      </c>
      <c r="BN1113" s="43">
        <f t="shared" si="578"/>
        <v>44925</v>
      </c>
      <c r="BO1113" s="45">
        <f t="shared" si="595"/>
        <v>0.70856353591160226</v>
      </c>
      <c r="BP1113" s="45">
        <f t="shared" si="596"/>
        <v>2.6736320290622873</v>
      </c>
      <c r="BQ1113" s="47">
        <f t="shared" si="597"/>
        <v>104.27902205554611</v>
      </c>
      <c r="BR1113" s="47">
        <f t="shared" si="598"/>
        <v>124.97191515043036</v>
      </c>
    </row>
    <row r="1114" spans="6:70" x14ac:dyDescent="0.25">
      <c r="F1114" s="2">
        <v>44644</v>
      </c>
      <c r="G1114">
        <v>0.65239999999999998</v>
      </c>
      <c r="H1114" s="43">
        <v>44677</v>
      </c>
      <c r="I1114">
        <v>2.7462</v>
      </c>
      <c r="L1114" s="2">
        <v>44622</v>
      </c>
      <c r="M1114" t="str">
        <v>9128285M</v>
      </c>
      <c r="N1114">
        <v>1.2103999999999999</v>
      </c>
      <c r="O1114">
        <v>-0.25078</v>
      </c>
      <c r="P1114">
        <v>0.84709999999999996</v>
      </c>
      <c r="Q1114">
        <v>127.3125</v>
      </c>
      <c r="R1114">
        <f>VLOOKUP(M1114,工作表1!$A$3:$B$1000,2,FALSE)</f>
        <v>3.125</v>
      </c>
      <c r="S1114" t="str">
        <f>VLOOKUP(M1114,工作表1!$A$3:$C$1000,3,FALSE)</f>
        <v>2028/11/15</v>
      </c>
      <c r="T1114">
        <f t="shared" si="568"/>
        <v>0.40920000000000001</v>
      </c>
      <c r="U1114">
        <f t="shared" si="567"/>
        <v>2.7157999999999998</v>
      </c>
      <c r="V1114" s="43">
        <f t="shared" si="579"/>
        <v>44696</v>
      </c>
      <c r="W1114" s="43">
        <f t="shared" si="569"/>
        <v>44742</v>
      </c>
      <c r="X1114" s="45">
        <f t="shared" si="580"/>
        <v>0.93232044198895037</v>
      </c>
      <c r="Y1114" s="45">
        <f t="shared" si="581"/>
        <v>1.9511560584273064</v>
      </c>
      <c r="Z1114" s="47">
        <f t="shared" si="582"/>
        <v>108.95788075597801</v>
      </c>
      <c r="AA1114" s="47">
        <f t="shared" si="583"/>
        <v>127.04223690689633</v>
      </c>
      <c r="AB1114" s="45">
        <f t="shared" si="584"/>
        <v>1.8414999999999999</v>
      </c>
      <c r="AC1114" s="2" t="str">
        <f t="shared" si="570"/>
        <v>TY2</v>
      </c>
      <c r="AD1114">
        <f t="shared" si="571"/>
        <v>127.28125</v>
      </c>
      <c r="AE1114">
        <f t="shared" si="572"/>
        <v>128.34375</v>
      </c>
      <c r="AF1114" s="49">
        <f t="shared" si="599"/>
        <v>-1.0625</v>
      </c>
      <c r="AG1114" s="3">
        <f t="shared" si="585"/>
        <v>126.02761028955211</v>
      </c>
      <c r="AH1114">
        <f t="shared" si="586"/>
        <v>126.48872647387967</v>
      </c>
      <c r="AI1114" s="51">
        <f t="shared" si="587"/>
        <v>-0.46111618432755108</v>
      </c>
      <c r="AJ1114" s="52">
        <f t="shared" si="588"/>
        <v>0.60138381567244892</v>
      </c>
      <c r="AK1114" s="2">
        <v>44622</v>
      </c>
      <c r="AL1114" t="str">
        <v>9128286B</v>
      </c>
      <c r="AM1114">
        <v>-0.86180000000000001</v>
      </c>
      <c r="AN1114">
        <v>0.27035999999999999</v>
      </c>
      <c r="AO1114">
        <v>0.82050000000000001</v>
      </c>
      <c r="AP1114">
        <v>127.28125</v>
      </c>
      <c r="AQ1114">
        <f>VLOOKUP(AL1114,工作表1!$F$3:$G$1000,2,FALSE)</f>
        <v>2.625</v>
      </c>
      <c r="AR1114" t="str">
        <f>VLOOKUP(AL1114,工作表1!$F$3:$H$1000,3,FALSE)</f>
        <v>2029/2/15</v>
      </c>
      <c r="AS1114">
        <f t="shared" si="573"/>
        <v>0.40920000000000001</v>
      </c>
      <c r="AT1114">
        <f t="shared" si="574"/>
        <v>2.2157999999999998</v>
      </c>
      <c r="AU1114" s="43">
        <f t="shared" si="589"/>
        <v>44788</v>
      </c>
      <c r="AV1114" s="43">
        <f t="shared" si="575"/>
        <v>44834</v>
      </c>
      <c r="AW1114" s="45">
        <f t="shared" si="590"/>
        <v>0.11602209944751381</v>
      </c>
      <c r="AX1114" s="45">
        <f t="shared" si="591"/>
        <v>1.6334878528721712</v>
      </c>
      <c r="AY1114" s="47">
        <f t="shared" si="592"/>
        <v>105.78233319234921</v>
      </c>
      <c r="AZ1114" s="47">
        <f t="shared" si="593"/>
        <v>126.02761028955211</v>
      </c>
      <c r="BA1114" s="43"/>
      <c r="BC1114" s="2">
        <v>44621</v>
      </c>
      <c r="BD1114" t="str">
        <v>9128286T</v>
      </c>
      <c r="BE1114">
        <v>3.1259000000000001</v>
      </c>
      <c r="BF1114">
        <v>3.5839999999999997E-2</v>
      </c>
      <c r="BG1114">
        <v>0.80720000000000003</v>
      </c>
      <c r="BH1114">
        <v>128.34375</v>
      </c>
      <c r="BI1114">
        <f>VLOOKUP(BD1114,工作表1!$K$3:$L$1000,2,FALSE)</f>
        <v>2.375</v>
      </c>
      <c r="BJ1114" t="str">
        <f>VLOOKUP(BD1114,工作表1!$K$3:$M$1000,3,FALSE)</f>
        <v>2029/5/15</v>
      </c>
      <c r="BK1114">
        <f t="shared" si="576"/>
        <v>0.38100000000000001</v>
      </c>
      <c r="BL1114">
        <f t="shared" si="577"/>
        <v>1.994</v>
      </c>
      <c r="BM1114" s="43">
        <f t="shared" si="594"/>
        <v>44696</v>
      </c>
      <c r="BN1114" s="43">
        <f t="shared" si="578"/>
        <v>44925</v>
      </c>
      <c r="BO1114" s="45">
        <f t="shared" si="595"/>
        <v>0.70200276243093929</v>
      </c>
      <c r="BP1114" s="45">
        <f t="shared" si="596"/>
        <v>2.6735781048966931</v>
      </c>
      <c r="BQ1114" s="47">
        <f t="shared" si="597"/>
        <v>105.53839103711293</v>
      </c>
      <c r="BR1114" s="47">
        <f t="shared" si="598"/>
        <v>126.48872647387967</v>
      </c>
    </row>
    <row r="1115" spans="6:70" x14ac:dyDescent="0.25">
      <c r="F1115" s="2">
        <v>44643</v>
      </c>
      <c r="G1115">
        <v>0.62839999999999996</v>
      </c>
      <c r="H1115" s="43">
        <v>44676</v>
      </c>
      <c r="I1115">
        <v>2.8626999999999998</v>
      </c>
      <c r="L1115" s="2">
        <v>44621</v>
      </c>
      <c r="M1115" t="str">
        <v>9128285M</v>
      </c>
      <c r="N1115">
        <v>1.3315999999999999</v>
      </c>
      <c r="O1115">
        <v>-0.27544000000000002</v>
      </c>
      <c r="P1115">
        <v>0.84709999999999996</v>
      </c>
      <c r="Q1115">
        <v>128.71875</v>
      </c>
      <c r="R1115">
        <f>VLOOKUP(M1115,工作表1!$A$3:$B$1000,2,FALSE)</f>
        <v>3.125</v>
      </c>
      <c r="S1115" t="str">
        <f>VLOOKUP(M1115,工作表1!$A$3:$C$1000,3,FALSE)</f>
        <v>2028/11/15</v>
      </c>
      <c r="T1115">
        <f t="shared" si="568"/>
        <v>0.38100000000000001</v>
      </c>
      <c r="U1115">
        <f t="shared" si="567"/>
        <v>2.7439999999999998</v>
      </c>
      <c r="V1115" s="43">
        <f t="shared" si="579"/>
        <v>44696</v>
      </c>
      <c r="W1115" s="43">
        <f t="shared" si="569"/>
        <v>44742</v>
      </c>
      <c r="X1115" s="45">
        <f t="shared" si="580"/>
        <v>0.92368784530386749</v>
      </c>
      <c r="Y1115" s="45">
        <f t="shared" si="581"/>
        <v>1.95108510557784</v>
      </c>
      <c r="Z1115" s="47">
        <f t="shared" si="582"/>
        <v>110.16874801485912</v>
      </c>
      <c r="AA1115" s="47">
        <f t="shared" si="583"/>
        <v>128.44726981635515</v>
      </c>
      <c r="AB1115" s="45">
        <f t="shared" si="584"/>
        <v>1.6823999999999999</v>
      </c>
      <c r="AC1115" s="2" t="str">
        <f t="shared" si="570"/>
        <v>TY2</v>
      </c>
      <c r="AD1115">
        <f t="shared" si="571"/>
        <v>128.734375</v>
      </c>
      <c r="AE1115">
        <f t="shared" si="572"/>
        <v>127.09375</v>
      </c>
      <c r="AF1115" s="49">
        <f t="shared" si="599"/>
        <v>1.640625</v>
      </c>
      <c r="AG1115" s="3">
        <f t="shared" si="585"/>
        <v>127.46434147721951</v>
      </c>
      <c r="AH1115">
        <f t="shared" si="586"/>
        <v>125.66222496811123</v>
      </c>
      <c r="AI1115" s="51">
        <f t="shared" si="587"/>
        <v>1.8021165091082736</v>
      </c>
      <c r="AJ1115" s="52">
        <f t="shared" si="588"/>
        <v>0.16149150910827359</v>
      </c>
      <c r="AK1115" s="2">
        <v>44621</v>
      </c>
      <c r="AL1115" t="str">
        <v>9128286B</v>
      </c>
      <c r="AM1115">
        <v>-0.69</v>
      </c>
      <c r="AN1115">
        <v>0.25473000000000001</v>
      </c>
      <c r="AO1115">
        <v>0.82050000000000001</v>
      </c>
      <c r="AP1115">
        <v>128.734375</v>
      </c>
      <c r="AQ1115">
        <f>VLOOKUP(AL1115,工作表1!$F$3:$G$1000,2,FALSE)</f>
        <v>2.625</v>
      </c>
      <c r="AR1115" t="str">
        <f>VLOOKUP(AL1115,工作表1!$F$3:$H$1000,3,FALSE)</f>
        <v>2029/2/15</v>
      </c>
      <c r="AS1115">
        <f t="shared" si="573"/>
        <v>0.38100000000000001</v>
      </c>
      <c r="AT1115">
        <f t="shared" si="574"/>
        <v>2.2439999999999998</v>
      </c>
      <c r="AU1115" s="43">
        <f t="shared" si="589"/>
        <v>44788</v>
      </c>
      <c r="AV1115" s="43">
        <f t="shared" si="575"/>
        <v>44834</v>
      </c>
      <c r="AW1115" s="45">
        <f t="shared" si="590"/>
        <v>0.10877071823204419</v>
      </c>
      <c r="AX1115" s="45">
        <f t="shared" si="591"/>
        <v>1.6334282524786192</v>
      </c>
      <c r="AY1115" s="47">
        <f t="shared" si="592"/>
        <v>106.98904167977551</v>
      </c>
      <c r="AZ1115" s="47">
        <f t="shared" si="593"/>
        <v>127.46434147721951</v>
      </c>
      <c r="BA1115" s="43"/>
      <c r="BC1115" s="2">
        <v>44620</v>
      </c>
      <c r="BD1115" t="str">
        <v>9128286T</v>
      </c>
      <c r="BE1115">
        <v>-0.27710000000000001</v>
      </c>
      <c r="BF1115">
        <v>0.21010999999999999</v>
      </c>
      <c r="BG1115">
        <v>0.80720000000000003</v>
      </c>
      <c r="BH1115">
        <v>127.09375</v>
      </c>
      <c r="BI1115">
        <f>VLOOKUP(BD1115,工作表1!$K$3:$L$1000,2,FALSE)</f>
        <v>2.375</v>
      </c>
      <c r="BJ1115" t="str">
        <f>VLOOKUP(BD1115,工作表1!$K$3:$M$1000,3,FALSE)</f>
        <v>2029/5/15</v>
      </c>
      <c r="BK1115">
        <f t="shared" si="576"/>
        <v>0.39250000000000002</v>
      </c>
      <c r="BL1115">
        <f t="shared" si="577"/>
        <v>1.9824999999999999</v>
      </c>
      <c r="BM1115" s="43">
        <f t="shared" si="594"/>
        <v>44696</v>
      </c>
      <c r="BN1115" s="43">
        <f t="shared" si="578"/>
        <v>44834</v>
      </c>
      <c r="BO1115" s="45">
        <f t="shared" si="595"/>
        <v>0.6954419889502762</v>
      </c>
      <c r="BP1115" s="45">
        <f t="shared" si="596"/>
        <v>2.0814008930598655</v>
      </c>
      <c r="BQ1115" s="47">
        <f t="shared" si="597"/>
        <v>103.84363553992149</v>
      </c>
      <c r="BR1115" s="47">
        <f t="shared" si="598"/>
        <v>125.66222496811123</v>
      </c>
    </row>
    <row r="1116" spans="6:70" x14ac:dyDescent="0.25">
      <c r="F1116" s="2">
        <v>44642</v>
      </c>
      <c r="G1116">
        <v>0.61455000000000004</v>
      </c>
      <c r="H1116" s="43">
        <v>44673</v>
      </c>
      <c r="I1116">
        <v>2.9468000000000001</v>
      </c>
      <c r="L1116" s="2">
        <v>44620</v>
      </c>
      <c r="M1116" t="str">
        <v>9128285M</v>
      </c>
      <c r="N1116">
        <v>1.8693</v>
      </c>
      <c r="O1116">
        <v>-0.45173999999999997</v>
      </c>
      <c r="P1116">
        <v>0.84709999999999996</v>
      </c>
      <c r="Q1116">
        <v>127.453125</v>
      </c>
      <c r="R1116">
        <f>VLOOKUP(M1116,工作表1!$A$3:$B$1000,2,FALSE)</f>
        <v>3.125</v>
      </c>
      <c r="S1116" t="str">
        <f>VLOOKUP(M1116,工作表1!$A$3:$C$1000,3,FALSE)</f>
        <v>2028/11/15</v>
      </c>
      <c r="T1116">
        <f t="shared" si="568"/>
        <v>0.39250000000000002</v>
      </c>
      <c r="U1116">
        <f t="shared" si="567"/>
        <v>2.7324999999999999</v>
      </c>
      <c r="V1116" s="43">
        <f t="shared" si="579"/>
        <v>44696</v>
      </c>
      <c r="W1116" s="43">
        <f t="shared" si="569"/>
        <v>44651</v>
      </c>
      <c r="X1116" s="45">
        <f t="shared" si="580"/>
        <v>0.9150552486187844</v>
      </c>
      <c r="Y1116" s="45">
        <f t="shared" si="581"/>
        <v>1.1719045636872776</v>
      </c>
      <c r="Z1116" s="47">
        <f t="shared" si="582"/>
        <v>108.26897414081395</v>
      </c>
      <c r="AA1116" s="47">
        <f t="shared" si="583"/>
        <v>127.41077326855284</v>
      </c>
      <c r="AB1116" s="45">
        <f t="shared" si="584"/>
        <v>1.8058000000000001</v>
      </c>
      <c r="AC1116" s="2" t="str">
        <f t="shared" si="570"/>
        <v>TY1</v>
      </c>
      <c r="AD1116">
        <f t="shared" si="571"/>
        <v>127.453125</v>
      </c>
      <c r="AE1116">
        <f t="shared" si="572"/>
        <v>127.4375</v>
      </c>
      <c r="AF1116" s="49">
        <f t="shared" si="599"/>
        <v>1.5625E-2</v>
      </c>
      <c r="AG1116" s="3">
        <f t="shared" si="585"/>
        <v>127.41077326855284</v>
      </c>
      <c r="AH1116">
        <f t="shared" si="586"/>
        <v>126.70917723008107</v>
      </c>
      <c r="AI1116" s="51">
        <f t="shared" si="587"/>
        <v>0.70159603847177721</v>
      </c>
      <c r="AJ1116" s="52">
        <f t="shared" si="588"/>
        <v>0.68597103847177721</v>
      </c>
      <c r="AK1116" s="2">
        <v>44620</v>
      </c>
      <c r="AL1116" t="str">
        <v>9128286B</v>
      </c>
      <c r="AM1116">
        <v>-0.85189999999999999</v>
      </c>
      <c r="AN1116">
        <v>0.27111000000000002</v>
      </c>
      <c r="AO1116">
        <v>0.82050000000000001</v>
      </c>
      <c r="AP1116">
        <v>127.4375</v>
      </c>
      <c r="AQ1116">
        <f>VLOOKUP(AL1116,工作表1!$F$3:$G$1000,2,FALSE)</f>
        <v>2.625</v>
      </c>
      <c r="AR1116" t="str">
        <f>VLOOKUP(AL1116,工作表1!$F$3:$H$1000,3,FALSE)</f>
        <v>2029/2/15</v>
      </c>
      <c r="AS1116">
        <f t="shared" si="573"/>
        <v>0.39250000000000002</v>
      </c>
      <c r="AT1116">
        <f t="shared" si="574"/>
        <v>2.2324999999999999</v>
      </c>
      <c r="AU1116" s="43">
        <f t="shared" si="589"/>
        <v>44788</v>
      </c>
      <c r="AV1116" s="43">
        <f t="shared" si="575"/>
        <v>44742</v>
      </c>
      <c r="AW1116" s="45">
        <f t="shared" si="590"/>
        <v>0.10151933701657458</v>
      </c>
      <c r="AX1116" s="45">
        <f t="shared" si="591"/>
        <v>0.9717248164686294</v>
      </c>
      <c r="AY1116" s="47">
        <f t="shared" si="592"/>
        <v>105.33342260754029</v>
      </c>
      <c r="AZ1116" s="47">
        <f t="shared" si="593"/>
        <v>126.70917723008107</v>
      </c>
      <c r="BA1116" s="43"/>
      <c r="BC1116" s="2">
        <v>44617</v>
      </c>
      <c r="BD1116" t="str">
        <v>9128286T</v>
      </c>
      <c r="BE1116">
        <v>-2.9237000000000002</v>
      </c>
      <c r="BF1116">
        <v>0.31468000000000002</v>
      </c>
      <c r="BG1116">
        <v>0.80720000000000003</v>
      </c>
      <c r="BH1116">
        <v>125.828125</v>
      </c>
      <c r="BI1116">
        <f>VLOOKUP(BD1116,工作表1!$K$3:$L$1000,2,FALSE)</f>
        <v>2.375</v>
      </c>
      <c r="BJ1116" t="str">
        <f>VLOOKUP(BD1116,工作表1!$K$3:$M$1000,3,FALSE)</f>
        <v>2029/5/15</v>
      </c>
      <c r="BK1116">
        <f t="shared" si="576"/>
        <v>0.43419999999999997</v>
      </c>
      <c r="BL1116">
        <f t="shared" si="577"/>
        <v>1.9408000000000001</v>
      </c>
      <c r="BM1116" s="43">
        <f t="shared" si="594"/>
        <v>44696</v>
      </c>
      <c r="BN1116" s="43">
        <f t="shared" si="578"/>
        <v>44834</v>
      </c>
      <c r="BO1116" s="45">
        <f t="shared" si="595"/>
        <v>0.68888121546961323</v>
      </c>
      <c r="BP1116" s="45">
        <f t="shared" si="596"/>
        <v>2.081346968894271</v>
      </c>
      <c r="BQ1116" s="47">
        <f t="shared" si="597"/>
        <v>102.76379274613556</v>
      </c>
      <c r="BR1116" s="47">
        <f t="shared" si="598"/>
        <v>124.34115865168404</v>
      </c>
    </row>
    <row r="1117" spans="6:70" x14ac:dyDescent="0.25">
      <c r="F1117" s="2">
        <v>44641</v>
      </c>
      <c r="G1117">
        <v>0.59404999999999997</v>
      </c>
      <c r="H1117" s="43">
        <v>44672</v>
      </c>
      <c r="I1117">
        <v>2.9744000000000002</v>
      </c>
      <c r="L1117" s="2">
        <v>44617</v>
      </c>
      <c r="M1117" t="str">
        <v>9128285M</v>
      </c>
      <c r="N1117">
        <v>1.6442000000000001</v>
      </c>
      <c r="O1117">
        <v>-0.38668999999999998</v>
      </c>
      <c r="P1117">
        <v>0.84709999999999996</v>
      </c>
      <c r="Q1117">
        <v>126.25</v>
      </c>
      <c r="R1117">
        <f>VLOOKUP(M1117,工作表1!$A$3:$B$1000,2,FALSE)</f>
        <v>3.125</v>
      </c>
      <c r="S1117" t="str">
        <f>VLOOKUP(M1117,工作表1!$A$3:$C$1000,3,FALSE)</f>
        <v>2028/11/15</v>
      </c>
      <c r="T1117">
        <f t="shared" si="568"/>
        <v>0.43419999999999997</v>
      </c>
      <c r="U1117">
        <f t="shared" si="567"/>
        <v>2.6907999999999999</v>
      </c>
      <c r="V1117" s="43">
        <f t="shared" si="579"/>
        <v>44696</v>
      </c>
      <c r="W1117" s="43">
        <f t="shared" si="569"/>
        <v>44651</v>
      </c>
      <c r="X1117" s="45">
        <f t="shared" si="580"/>
        <v>0.90642265193370164</v>
      </c>
      <c r="Y1117" s="45">
        <f t="shared" si="581"/>
        <v>1.1718336108378113</v>
      </c>
      <c r="Z1117" s="47">
        <f t="shared" si="582"/>
        <v>107.25244813615623</v>
      </c>
      <c r="AA1117" s="47">
        <f t="shared" si="583"/>
        <v>126.20165339900755</v>
      </c>
      <c r="AB1117" s="45">
        <f t="shared" si="584"/>
        <v>1.9494</v>
      </c>
      <c r="AC1117" s="2" t="str">
        <f t="shared" si="570"/>
        <v>TY1</v>
      </c>
      <c r="AD1117">
        <f t="shared" si="571"/>
        <v>126.25</v>
      </c>
      <c r="AE1117">
        <f t="shared" si="572"/>
        <v>126.171875</v>
      </c>
      <c r="AF1117" s="49">
        <f t="shared" si="599"/>
        <v>7.8125E-2</v>
      </c>
      <c r="AG1117" s="3">
        <f t="shared" si="585"/>
        <v>126.20165339900755</v>
      </c>
      <c r="AH1117">
        <f t="shared" si="586"/>
        <v>125.43599385546104</v>
      </c>
      <c r="AI1117" s="51">
        <f t="shared" si="587"/>
        <v>0.76565954354651922</v>
      </c>
      <c r="AJ1117" s="52">
        <f t="shared" si="588"/>
        <v>0.68753454354651922</v>
      </c>
      <c r="AK1117" s="2">
        <v>44617</v>
      </c>
      <c r="AL1117" t="str">
        <v>9128286B</v>
      </c>
      <c r="AM1117">
        <v>-1.7101</v>
      </c>
      <c r="AN1117">
        <v>0.31606000000000001</v>
      </c>
      <c r="AO1117">
        <v>0.82050000000000001</v>
      </c>
      <c r="AP1117">
        <v>126.171875</v>
      </c>
      <c r="AQ1117">
        <f>VLOOKUP(AL1117,工作表1!$F$3:$G$1000,2,FALSE)</f>
        <v>2.625</v>
      </c>
      <c r="AR1117" t="str">
        <f>VLOOKUP(AL1117,工作表1!$F$3:$H$1000,3,FALSE)</f>
        <v>2029/2/15</v>
      </c>
      <c r="AS1117">
        <f t="shared" si="573"/>
        <v>0.43419999999999997</v>
      </c>
      <c r="AT1117">
        <f t="shared" si="574"/>
        <v>2.1907999999999999</v>
      </c>
      <c r="AU1117" s="43">
        <f t="shared" si="589"/>
        <v>44788</v>
      </c>
      <c r="AV1117" s="43">
        <f t="shared" si="575"/>
        <v>44742</v>
      </c>
      <c r="AW1117" s="45">
        <f t="shared" si="590"/>
        <v>9.4267955801104975E-2</v>
      </c>
      <c r="AX1117" s="45">
        <f t="shared" si="591"/>
        <v>0.97166521607507761</v>
      </c>
      <c r="AY1117" s="47">
        <f t="shared" si="592"/>
        <v>104.2859542521653</v>
      </c>
      <c r="AZ1117" s="47">
        <f t="shared" si="593"/>
        <v>125.43599385546104</v>
      </c>
      <c r="BA1117" s="43"/>
      <c r="BC1117" s="2">
        <v>44616</v>
      </c>
      <c r="BD1117" t="str">
        <v>9128286T</v>
      </c>
      <c r="BE1117">
        <v>-3.9740000000000002</v>
      </c>
      <c r="BF1117">
        <v>0.34427999999999997</v>
      </c>
      <c r="BG1117">
        <v>0.80720000000000003</v>
      </c>
      <c r="BH1117">
        <v>126.0625</v>
      </c>
      <c r="BI1117">
        <f>VLOOKUP(BD1117,工作表1!$K$3:$L$1000,2,FALSE)</f>
        <v>2.375</v>
      </c>
      <c r="BJ1117" t="str">
        <f>VLOOKUP(BD1117,工作表1!$K$3:$M$1000,3,FALSE)</f>
        <v>2029/5/15</v>
      </c>
      <c r="BK1117">
        <f t="shared" si="576"/>
        <v>0.40300000000000002</v>
      </c>
      <c r="BL1117">
        <f t="shared" si="577"/>
        <v>1.972</v>
      </c>
      <c r="BM1117" s="43">
        <f t="shared" si="594"/>
        <v>44696</v>
      </c>
      <c r="BN1117" s="43">
        <f t="shared" si="578"/>
        <v>44834</v>
      </c>
      <c r="BO1117" s="45">
        <f t="shared" si="595"/>
        <v>0.66919889502762431</v>
      </c>
      <c r="BP1117" s="45">
        <f t="shared" si="596"/>
        <v>2.0811851963974872</v>
      </c>
      <c r="BQ1117" s="47">
        <f t="shared" si="597"/>
        <v>102.95261388533704</v>
      </c>
      <c r="BR1117" s="47">
        <f t="shared" si="598"/>
        <v>124.51017644409302</v>
      </c>
    </row>
    <row r="1118" spans="6:70" x14ac:dyDescent="0.25">
      <c r="F1118" s="2">
        <v>44638</v>
      </c>
      <c r="G1118">
        <v>0.55435000000000001</v>
      </c>
      <c r="H1118" s="43">
        <v>44671</v>
      </c>
      <c r="I1118">
        <v>2.8746</v>
      </c>
      <c r="L1118" s="2">
        <v>44616</v>
      </c>
      <c r="M1118" t="str">
        <v>9128285M</v>
      </c>
      <c r="N1118">
        <v>0.86409999999999998</v>
      </c>
      <c r="O1118">
        <v>-0.11995</v>
      </c>
      <c r="P1118">
        <v>0.84709999999999996</v>
      </c>
      <c r="Q1118">
        <v>126.46875</v>
      </c>
      <c r="R1118">
        <f>VLOOKUP(M1118,工作表1!$A$3:$B$1000,2,FALSE)</f>
        <v>3.125</v>
      </c>
      <c r="S1118" t="str">
        <f>VLOOKUP(M1118,工作表1!$A$3:$C$1000,3,FALSE)</f>
        <v>2028/11/15</v>
      </c>
      <c r="T1118">
        <f t="shared" si="568"/>
        <v>0.40300000000000002</v>
      </c>
      <c r="U1118">
        <f t="shared" si="567"/>
        <v>2.722</v>
      </c>
      <c r="V1118" s="43">
        <f t="shared" si="579"/>
        <v>44696</v>
      </c>
      <c r="W1118" s="43">
        <f t="shared" si="569"/>
        <v>44651</v>
      </c>
      <c r="X1118" s="45">
        <f t="shared" si="580"/>
        <v>0.88052486187845302</v>
      </c>
      <c r="Y1118" s="45">
        <f t="shared" si="581"/>
        <v>1.171620752289412</v>
      </c>
      <c r="Z1118" s="47">
        <f t="shared" si="582"/>
        <v>107.43576655456636</v>
      </c>
      <c r="AA1118" s="47">
        <f t="shared" si="583"/>
        <v>126.37493688530336</v>
      </c>
      <c r="AB1118" s="45">
        <f t="shared" si="584"/>
        <v>1.946</v>
      </c>
      <c r="AC1118" s="2" t="str">
        <f t="shared" si="570"/>
        <v>TY1</v>
      </c>
      <c r="AD1118">
        <f t="shared" si="571"/>
        <v>126.46875</v>
      </c>
      <c r="AE1118">
        <f t="shared" si="572"/>
        <v>126.40625</v>
      </c>
      <c r="AF1118" s="49">
        <f t="shared" si="599"/>
        <v>6.25E-2</v>
      </c>
      <c r="AG1118" s="3">
        <f t="shared" si="585"/>
        <v>126.37493688530336</v>
      </c>
      <c r="AH1118">
        <f t="shared" si="586"/>
        <v>125.59259264864416</v>
      </c>
      <c r="AI1118" s="51">
        <f t="shared" si="587"/>
        <v>0.78234423665919905</v>
      </c>
      <c r="AJ1118" s="52">
        <f t="shared" si="588"/>
        <v>0.71984423665919905</v>
      </c>
      <c r="AK1118" s="2">
        <v>44616</v>
      </c>
      <c r="AL1118" t="str">
        <v>9128286B</v>
      </c>
      <c r="AM1118">
        <v>-3.2551000000000001</v>
      </c>
      <c r="AN1118">
        <v>0.42423</v>
      </c>
      <c r="AO1118">
        <v>0.82050000000000001</v>
      </c>
      <c r="AP1118">
        <v>126.40625</v>
      </c>
      <c r="AQ1118">
        <f>VLOOKUP(AL1118,工作表1!$F$3:$G$1000,2,FALSE)</f>
        <v>2.625</v>
      </c>
      <c r="AR1118" t="str">
        <f>VLOOKUP(AL1118,工作表1!$F$3:$H$1000,3,FALSE)</f>
        <v>2029/2/15</v>
      </c>
      <c r="AS1118">
        <f t="shared" si="573"/>
        <v>0.40300000000000002</v>
      </c>
      <c r="AT1118">
        <f t="shared" si="574"/>
        <v>2.222</v>
      </c>
      <c r="AU1118" s="43">
        <f t="shared" si="589"/>
        <v>44788</v>
      </c>
      <c r="AV1118" s="43">
        <f t="shared" si="575"/>
        <v>44742</v>
      </c>
      <c r="AW1118" s="45">
        <f t="shared" si="590"/>
        <v>7.2513812154696128E-2</v>
      </c>
      <c r="AX1118" s="45">
        <f t="shared" si="591"/>
        <v>0.97148641489442211</v>
      </c>
      <c r="AY1118" s="47">
        <f t="shared" si="592"/>
        <v>104.45886020580767</v>
      </c>
      <c r="AZ1118" s="47">
        <f t="shared" si="593"/>
        <v>125.59259264864416</v>
      </c>
      <c r="BA1118" s="43"/>
      <c r="BC1118" s="2">
        <v>44615</v>
      </c>
      <c r="BD1118" t="str">
        <v>9128286T</v>
      </c>
      <c r="BE1118">
        <v>-3.57</v>
      </c>
      <c r="BF1118">
        <v>0.31131999999999999</v>
      </c>
      <c r="BG1118">
        <v>0.80720000000000003</v>
      </c>
      <c r="BH1118">
        <v>125.875</v>
      </c>
      <c r="BI1118">
        <f>VLOOKUP(BD1118,工作表1!$K$3:$L$1000,2,FALSE)</f>
        <v>2.375</v>
      </c>
      <c r="BJ1118" t="str">
        <f>VLOOKUP(BD1118,工作表1!$K$3:$M$1000,3,FALSE)</f>
        <v>2029/5/15</v>
      </c>
      <c r="BK1118">
        <f t="shared" si="576"/>
        <v>0.41959999999999997</v>
      </c>
      <c r="BL1118">
        <f t="shared" si="577"/>
        <v>1.9554</v>
      </c>
      <c r="BM1118" s="43">
        <f t="shared" si="594"/>
        <v>44696</v>
      </c>
      <c r="BN1118" s="43">
        <f t="shared" si="578"/>
        <v>44834</v>
      </c>
      <c r="BO1118" s="45">
        <f t="shared" si="595"/>
        <v>0.66263812154696133</v>
      </c>
      <c r="BP1118" s="45">
        <f t="shared" si="596"/>
        <v>2.0811312722318926</v>
      </c>
      <c r="BQ1118" s="47">
        <f t="shared" si="597"/>
        <v>102.82790124963637</v>
      </c>
      <c r="BR1118" s="47">
        <f t="shared" si="598"/>
        <v>124.35415375209698</v>
      </c>
    </row>
    <row r="1119" spans="6:70" x14ac:dyDescent="0.25">
      <c r="F1119" s="2">
        <v>44637</v>
      </c>
      <c r="G1119">
        <v>0.52805000000000002</v>
      </c>
      <c r="H1119" s="43">
        <v>44670</v>
      </c>
      <c r="I1119">
        <v>2.9586000000000001</v>
      </c>
      <c r="L1119" s="2">
        <v>44615</v>
      </c>
      <c r="M1119" t="str">
        <v>9128285M</v>
      </c>
      <c r="N1119">
        <v>1.1440999999999999</v>
      </c>
      <c r="O1119">
        <v>-0.20796000000000001</v>
      </c>
      <c r="P1119">
        <v>0.84709999999999996</v>
      </c>
      <c r="Q1119">
        <v>126.28125</v>
      </c>
      <c r="R1119">
        <f>VLOOKUP(M1119,工作表1!$A$3:$B$1000,2,FALSE)</f>
        <v>3.125</v>
      </c>
      <c r="S1119" t="str">
        <f>VLOOKUP(M1119,工作表1!$A$3:$C$1000,3,FALSE)</f>
        <v>2028/11/15</v>
      </c>
      <c r="T1119">
        <f t="shared" si="568"/>
        <v>0.41959999999999997</v>
      </c>
      <c r="U1119">
        <f t="shared" si="567"/>
        <v>2.7054</v>
      </c>
      <c r="V1119" s="43">
        <f t="shared" si="579"/>
        <v>44696</v>
      </c>
      <c r="W1119" s="43">
        <f t="shared" si="569"/>
        <v>44651</v>
      </c>
      <c r="X1119" s="45">
        <f t="shared" si="580"/>
        <v>0.87189226519337015</v>
      </c>
      <c r="Y1119" s="45">
        <f t="shared" si="581"/>
        <v>1.1715497994399455</v>
      </c>
      <c r="Z1119" s="47">
        <f t="shared" si="582"/>
        <v>107.29562377356632</v>
      </c>
      <c r="AA1119" s="47">
        <f t="shared" si="583"/>
        <v>126.19808645960167</v>
      </c>
      <c r="AB1119" s="45">
        <f t="shared" si="584"/>
        <v>1.9801</v>
      </c>
      <c r="AC1119" s="2" t="str">
        <f t="shared" si="570"/>
        <v>TY1</v>
      </c>
      <c r="AD1119">
        <f t="shared" si="571"/>
        <v>126.28125</v>
      </c>
      <c r="AE1119">
        <f t="shared" si="572"/>
        <v>126.21875</v>
      </c>
      <c r="AF1119" s="49">
        <f t="shared" si="599"/>
        <v>6.25E-2</v>
      </c>
      <c r="AG1119" s="3">
        <f t="shared" si="585"/>
        <v>126.19808645960167</v>
      </c>
      <c r="AH1119">
        <f t="shared" si="586"/>
        <v>125.43394392377643</v>
      </c>
      <c r="AI1119" s="51">
        <f t="shared" si="587"/>
        <v>0.76414253582524339</v>
      </c>
      <c r="AJ1119" s="52">
        <f t="shared" si="588"/>
        <v>0.70164253582524339</v>
      </c>
      <c r="AK1119" s="2">
        <v>44615</v>
      </c>
      <c r="AL1119" t="str">
        <v>9128286B</v>
      </c>
      <c r="AM1119">
        <v>-2.6932</v>
      </c>
      <c r="AN1119">
        <v>0.36231000000000002</v>
      </c>
      <c r="AO1119">
        <v>0.82050000000000001</v>
      </c>
      <c r="AP1119">
        <v>126.21875</v>
      </c>
      <c r="AQ1119">
        <f>VLOOKUP(AL1119,工作表1!$F$3:$G$1000,2,FALSE)</f>
        <v>2.625</v>
      </c>
      <c r="AR1119" t="str">
        <f>VLOOKUP(AL1119,工作表1!$F$3:$H$1000,3,FALSE)</f>
        <v>2029/2/15</v>
      </c>
      <c r="AS1119">
        <f t="shared" si="573"/>
        <v>0.41959999999999997</v>
      </c>
      <c r="AT1119">
        <f t="shared" si="574"/>
        <v>2.2054</v>
      </c>
      <c r="AU1119" s="43">
        <f t="shared" si="589"/>
        <v>44788</v>
      </c>
      <c r="AV1119" s="43">
        <f t="shared" si="575"/>
        <v>44742</v>
      </c>
      <c r="AW1119" s="45">
        <f t="shared" si="590"/>
        <v>6.5262430939226512E-2</v>
      </c>
      <c r="AX1119" s="45">
        <f t="shared" si="591"/>
        <v>0.97142681450087043</v>
      </c>
      <c r="AY1119" s="47">
        <f t="shared" si="592"/>
        <v>104.33416003055444</v>
      </c>
      <c r="AZ1119" s="47">
        <f t="shared" si="593"/>
        <v>125.43394392377643</v>
      </c>
      <c r="BA1119" s="43"/>
      <c r="BC1119" s="2">
        <v>44614</v>
      </c>
      <c r="BD1119" t="str">
        <v>9128286T</v>
      </c>
      <c r="BE1119">
        <v>-3.1897000000000002</v>
      </c>
      <c r="BF1119">
        <v>0.28220000000000001</v>
      </c>
      <c r="BG1119">
        <v>0.80720000000000003</v>
      </c>
      <c r="BH1119">
        <v>126.078125</v>
      </c>
      <c r="BI1119">
        <f>VLOOKUP(BD1119,工作表1!$K$3:$L$1000,2,FALSE)</f>
        <v>2.375</v>
      </c>
      <c r="BJ1119" t="str">
        <f>VLOOKUP(BD1119,工作表1!$K$3:$M$1000,3,FALSE)</f>
        <v>2029/5/15</v>
      </c>
      <c r="BK1119">
        <f t="shared" si="576"/>
        <v>0.41770000000000002</v>
      </c>
      <c r="BL1119">
        <f t="shared" si="577"/>
        <v>1.9573</v>
      </c>
      <c r="BM1119" s="43">
        <f t="shared" si="594"/>
        <v>44696</v>
      </c>
      <c r="BN1119" s="43">
        <f t="shared" si="578"/>
        <v>44834</v>
      </c>
      <c r="BO1119" s="45">
        <f t="shared" si="595"/>
        <v>0.65607734806629836</v>
      </c>
      <c r="BP1119" s="45">
        <f t="shared" si="596"/>
        <v>2.0810773480662985</v>
      </c>
      <c r="BQ1119" s="47">
        <f t="shared" si="597"/>
        <v>103.01322841413098</v>
      </c>
      <c r="BR1119" s="47">
        <f t="shared" si="598"/>
        <v>124.56839599537204</v>
      </c>
    </row>
    <row r="1120" spans="6:70" x14ac:dyDescent="0.25">
      <c r="F1120" s="2">
        <v>44636</v>
      </c>
      <c r="G1120">
        <v>0.52149999999999996</v>
      </c>
      <c r="H1120" s="43">
        <v>44669</v>
      </c>
      <c r="I1120">
        <v>2.8538999999999999</v>
      </c>
      <c r="L1120" s="2">
        <v>44614</v>
      </c>
      <c r="M1120" t="str">
        <v>9128285M</v>
      </c>
      <c r="N1120">
        <v>1.2682</v>
      </c>
      <c r="O1120">
        <v>-0.24282999999999999</v>
      </c>
      <c r="P1120">
        <v>0.84709999999999996</v>
      </c>
      <c r="Q1120">
        <v>126.46875</v>
      </c>
      <c r="R1120">
        <f>VLOOKUP(M1120,工作表1!$A$3:$B$1000,2,FALSE)</f>
        <v>3.125</v>
      </c>
      <c r="S1120" t="str">
        <f>VLOOKUP(M1120,工作表1!$A$3:$C$1000,3,FALSE)</f>
        <v>2028/11/15</v>
      </c>
      <c r="T1120">
        <f t="shared" si="568"/>
        <v>0.41770000000000002</v>
      </c>
      <c r="U1120">
        <f t="shared" si="567"/>
        <v>2.7073</v>
      </c>
      <c r="V1120" s="43">
        <f t="shared" si="579"/>
        <v>44696</v>
      </c>
      <c r="W1120" s="43">
        <f t="shared" si="569"/>
        <v>44651</v>
      </c>
      <c r="X1120" s="45">
        <f t="shared" si="580"/>
        <v>0.86325966850828739</v>
      </c>
      <c r="Y1120" s="45">
        <f t="shared" si="581"/>
        <v>1.1714788465904791</v>
      </c>
      <c r="Z1120" s="47">
        <f t="shared" si="582"/>
        <v>107.46985751876856</v>
      </c>
      <c r="AA1120" s="47">
        <f t="shared" si="583"/>
        <v>126.39028189439401</v>
      </c>
      <c r="AB1120" s="45">
        <f t="shared" si="584"/>
        <v>1.9337</v>
      </c>
      <c r="AC1120" s="2" t="str">
        <f t="shared" si="570"/>
        <v>TY1</v>
      </c>
      <c r="AD1120">
        <f t="shared" si="571"/>
        <v>126.46875</v>
      </c>
      <c r="AE1120">
        <f t="shared" si="572"/>
        <v>126.421875</v>
      </c>
      <c r="AF1120" s="49">
        <f t="shared" si="599"/>
        <v>4.6875E-2</v>
      </c>
      <c r="AG1120" s="3">
        <f t="shared" si="585"/>
        <v>126.39028189439401</v>
      </c>
      <c r="AH1120">
        <f t="shared" si="586"/>
        <v>125.62488485049883</v>
      </c>
      <c r="AI1120" s="51">
        <f t="shared" si="587"/>
        <v>0.76539704389517738</v>
      </c>
      <c r="AJ1120" s="52">
        <f t="shared" si="588"/>
        <v>0.71852204389517738</v>
      </c>
      <c r="AK1120" s="2">
        <v>44614</v>
      </c>
      <c r="AL1120" t="str">
        <v>9128286B</v>
      </c>
      <c r="AM1120">
        <v>-2.8517999999999999</v>
      </c>
      <c r="AN1120">
        <v>0.36457000000000001</v>
      </c>
      <c r="AO1120">
        <v>0.82050000000000001</v>
      </c>
      <c r="AP1120">
        <v>126.421875</v>
      </c>
      <c r="AQ1120">
        <f>VLOOKUP(AL1120,工作表1!$F$3:$G$1000,2,FALSE)</f>
        <v>2.625</v>
      </c>
      <c r="AR1120" t="str">
        <f>VLOOKUP(AL1120,工作表1!$F$3:$H$1000,3,FALSE)</f>
        <v>2029/2/15</v>
      </c>
      <c r="AS1120">
        <f t="shared" si="573"/>
        <v>0.41770000000000002</v>
      </c>
      <c r="AT1120">
        <f t="shared" si="574"/>
        <v>2.2073</v>
      </c>
      <c r="AU1120" s="43">
        <f t="shared" si="589"/>
        <v>44788</v>
      </c>
      <c r="AV1120" s="43">
        <f t="shared" si="575"/>
        <v>44742</v>
      </c>
      <c r="AW1120" s="45">
        <f t="shared" si="590"/>
        <v>5.8011049723756904E-2</v>
      </c>
      <c r="AX1120" s="45">
        <f t="shared" si="591"/>
        <v>0.97136721410731863</v>
      </c>
      <c r="AY1120" s="47">
        <f t="shared" si="592"/>
        <v>104.50273233109762</v>
      </c>
      <c r="AZ1120" s="47">
        <f t="shared" si="593"/>
        <v>125.62488485049883</v>
      </c>
      <c r="BA1120" s="43"/>
      <c r="BC1120" s="2">
        <v>44610</v>
      </c>
      <c r="BD1120" t="str">
        <v>9128286T</v>
      </c>
      <c r="BE1120">
        <v>-2.8477000000000001</v>
      </c>
      <c r="BF1120">
        <v>0.25824999999999998</v>
      </c>
      <c r="BG1120">
        <v>0.80720000000000003</v>
      </c>
      <c r="BH1120">
        <v>126.265625</v>
      </c>
      <c r="BI1120">
        <f>VLOOKUP(BD1120,工作表1!$K$3:$L$1000,2,FALSE)</f>
        <v>2.375</v>
      </c>
      <c r="BJ1120" t="str">
        <f>VLOOKUP(BD1120,工作表1!$K$3:$M$1000,3,FALSE)</f>
        <v>2029/5/15</v>
      </c>
      <c r="BK1120">
        <f t="shared" si="576"/>
        <v>0.37609999999999999</v>
      </c>
      <c r="BL1120">
        <f t="shared" si="577"/>
        <v>1.9988999999999999</v>
      </c>
      <c r="BM1120" s="43">
        <f t="shared" si="594"/>
        <v>44696</v>
      </c>
      <c r="BN1120" s="43">
        <f t="shared" si="578"/>
        <v>44834</v>
      </c>
      <c r="BO1120" s="45">
        <f t="shared" si="595"/>
        <v>0.64951657458563539</v>
      </c>
      <c r="BP1120" s="45">
        <f t="shared" si="596"/>
        <v>2.0810234239007039</v>
      </c>
      <c r="BQ1120" s="47">
        <f t="shared" si="597"/>
        <v>103.1855231055813</v>
      </c>
      <c r="BR1120" s="47">
        <f t="shared" si="598"/>
        <v>124.73642399222618</v>
      </c>
    </row>
    <row r="1121" spans="6:70" x14ac:dyDescent="0.25">
      <c r="F1121" s="2">
        <v>44635</v>
      </c>
      <c r="G1121">
        <v>0.54649999999999999</v>
      </c>
      <c r="H1121" s="43">
        <v>44666</v>
      </c>
      <c r="I1121">
        <v>2.8386</v>
      </c>
      <c r="L1121" s="2">
        <v>44610</v>
      </c>
      <c r="M1121" t="str">
        <v>9128285M</v>
      </c>
      <c r="N1121">
        <v>0.97519999999999996</v>
      </c>
      <c r="O1121">
        <v>-0.15629000000000001</v>
      </c>
      <c r="P1121">
        <v>0.84709999999999996</v>
      </c>
      <c r="Q1121">
        <v>126.671875</v>
      </c>
      <c r="R1121">
        <f>VLOOKUP(M1121,工作表1!$A$3:$B$1000,2,FALSE)</f>
        <v>3.125</v>
      </c>
      <c r="S1121" t="str">
        <f>VLOOKUP(M1121,工作表1!$A$3:$C$1000,3,FALSE)</f>
        <v>2028/11/15</v>
      </c>
      <c r="T1121">
        <f t="shared" si="568"/>
        <v>0.37609999999999999</v>
      </c>
      <c r="U1121">
        <f t="shared" si="567"/>
        <v>2.7488999999999999</v>
      </c>
      <c r="V1121" s="43">
        <f t="shared" si="579"/>
        <v>44696</v>
      </c>
      <c r="W1121" s="43">
        <f t="shared" si="569"/>
        <v>44651</v>
      </c>
      <c r="X1121" s="45">
        <f t="shared" si="580"/>
        <v>0.85462707182320452</v>
      </c>
      <c r="Y1121" s="45">
        <f t="shared" si="581"/>
        <v>1.1714078937410126</v>
      </c>
      <c r="Z1121" s="47">
        <f t="shared" si="582"/>
        <v>107.64030892022171</v>
      </c>
      <c r="AA1121" s="47">
        <f t="shared" si="583"/>
        <v>126.57318305804667</v>
      </c>
      <c r="AB1121" s="45">
        <f t="shared" si="584"/>
        <v>1.9117</v>
      </c>
      <c r="AC1121" s="2" t="str">
        <f t="shared" si="570"/>
        <v>TY1</v>
      </c>
      <c r="AD1121">
        <f t="shared" si="571"/>
        <v>126.671875</v>
      </c>
      <c r="AE1121">
        <f t="shared" si="572"/>
        <v>126.609375</v>
      </c>
      <c r="AF1121" s="49">
        <f t="shared" si="599"/>
        <v>6.25E-2</v>
      </c>
      <c r="AG1121" s="3">
        <f t="shared" si="585"/>
        <v>126.57318305804667</v>
      </c>
      <c r="AH1121">
        <f t="shared" si="586"/>
        <v>125.80315450294721</v>
      </c>
      <c r="AI1121" s="51">
        <f t="shared" si="587"/>
        <v>0.77002855509945789</v>
      </c>
      <c r="AJ1121" s="52">
        <f t="shared" si="588"/>
        <v>0.70752855509945789</v>
      </c>
      <c r="AK1121" s="2">
        <v>44610</v>
      </c>
      <c r="AL1121" t="str">
        <v>9128286B</v>
      </c>
      <c r="AM1121">
        <v>-2.5638000000000001</v>
      </c>
      <c r="AN1121">
        <v>0.33213999999999999</v>
      </c>
      <c r="AO1121">
        <v>0.82050000000000001</v>
      </c>
      <c r="AP1121">
        <v>126.609375</v>
      </c>
      <c r="AQ1121">
        <f>VLOOKUP(AL1121,工作表1!$F$3:$G$1000,2,FALSE)</f>
        <v>2.625</v>
      </c>
      <c r="AR1121" t="str">
        <f>VLOOKUP(AL1121,工作表1!$F$3:$H$1000,3,FALSE)</f>
        <v>2029/2/15</v>
      </c>
      <c r="AS1121">
        <f t="shared" si="573"/>
        <v>0.37609999999999999</v>
      </c>
      <c r="AT1121">
        <f t="shared" si="574"/>
        <v>2.2488999999999999</v>
      </c>
      <c r="AU1121" s="43">
        <f t="shared" si="589"/>
        <v>44788</v>
      </c>
      <c r="AV1121" s="43">
        <f t="shared" si="575"/>
        <v>44742</v>
      </c>
      <c r="AW1121" s="45">
        <f t="shared" si="590"/>
        <v>5.0759668508287288E-2</v>
      </c>
      <c r="AX1121" s="45">
        <f t="shared" si="591"/>
        <v>0.97130761371376673</v>
      </c>
      <c r="AY1121" s="47">
        <f t="shared" si="592"/>
        <v>104.67503396221005</v>
      </c>
      <c r="AZ1121" s="47">
        <f t="shared" si="593"/>
        <v>125.80315450294721</v>
      </c>
      <c r="BA1121" s="43"/>
      <c r="BC1121" s="2">
        <v>44609</v>
      </c>
      <c r="BD1121" t="str">
        <v>9128286T</v>
      </c>
      <c r="BE1121">
        <v>-3.1448999999999998</v>
      </c>
      <c r="BF1121">
        <v>0.27753</v>
      </c>
      <c r="BG1121">
        <v>0.80720000000000003</v>
      </c>
      <c r="BH1121">
        <v>126</v>
      </c>
      <c r="BI1121">
        <f>VLOOKUP(BD1121,工作表1!$K$3:$L$1000,2,FALSE)</f>
        <v>2.375</v>
      </c>
      <c r="BJ1121" t="str">
        <f>VLOOKUP(BD1121,工作表1!$K$3:$M$1000,3,FALSE)</f>
        <v>2029/5/15</v>
      </c>
      <c r="BK1121">
        <f t="shared" si="576"/>
        <v>0.3982</v>
      </c>
      <c r="BL1121">
        <f t="shared" si="577"/>
        <v>1.9767999999999999</v>
      </c>
      <c r="BM1121" s="43">
        <f t="shared" si="594"/>
        <v>44696</v>
      </c>
      <c r="BN1121" s="43">
        <f t="shared" si="578"/>
        <v>44834</v>
      </c>
      <c r="BO1121" s="45">
        <f t="shared" si="595"/>
        <v>0.62327348066298338</v>
      </c>
      <c r="BP1121" s="45">
        <f t="shared" si="596"/>
        <v>2.0808077272383256</v>
      </c>
      <c r="BQ1121" s="47">
        <f t="shared" si="597"/>
        <v>102.98422184301859</v>
      </c>
      <c r="BR1121" s="47">
        <f t="shared" si="598"/>
        <v>124.4478047474993</v>
      </c>
    </row>
    <row r="1122" spans="6:70" x14ac:dyDescent="0.25">
      <c r="F1122" s="2">
        <v>44634</v>
      </c>
      <c r="G1122">
        <v>0.53539999999999999</v>
      </c>
      <c r="H1122" s="43">
        <v>44665</v>
      </c>
      <c r="I1122">
        <v>2.8386</v>
      </c>
      <c r="L1122" s="2">
        <v>44609</v>
      </c>
      <c r="M1122" t="str">
        <v>9128285M</v>
      </c>
      <c r="N1122">
        <v>0.71879999999999999</v>
      </c>
      <c r="O1122">
        <v>-5.8160000000000003E-2</v>
      </c>
      <c r="P1122">
        <v>0.84709999999999996</v>
      </c>
      <c r="Q1122">
        <v>126.421875</v>
      </c>
      <c r="R1122">
        <f>VLOOKUP(M1122,工作表1!$A$3:$B$1000,2,FALSE)</f>
        <v>3.125</v>
      </c>
      <c r="S1122" t="str">
        <f>VLOOKUP(M1122,工作表1!$A$3:$C$1000,3,FALSE)</f>
        <v>2028/11/15</v>
      </c>
      <c r="T1122">
        <f t="shared" si="568"/>
        <v>0.3982</v>
      </c>
      <c r="U1122">
        <f t="shared" si="567"/>
        <v>2.7267999999999999</v>
      </c>
      <c r="V1122" s="43">
        <f t="shared" si="579"/>
        <v>44696</v>
      </c>
      <c r="W1122" s="43">
        <f t="shared" si="569"/>
        <v>44651</v>
      </c>
      <c r="X1122" s="45">
        <f t="shared" si="580"/>
        <v>0.82009668508287292</v>
      </c>
      <c r="Y1122" s="45">
        <f t="shared" si="581"/>
        <v>1.1711240823431468</v>
      </c>
      <c r="Z1122" s="47">
        <f t="shared" si="582"/>
        <v>107.45051914914158</v>
      </c>
      <c r="AA1122" s="47">
        <f t="shared" si="583"/>
        <v>126.29848570292022</v>
      </c>
      <c r="AB1122" s="45">
        <f t="shared" si="584"/>
        <v>1.9358</v>
      </c>
      <c r="AC1122" s="2" t="str">
        <f t="shared" si="570"/>
        <v>TY1</v>
      </c>
      <c r="AD1122">
        <f t="shared" si="571"/>
        <v>126.421875</v>
      </c>
      <c r="AE1122">
        <f t="shared" si="572"/>
        <v>126.34375</v>
      </c>
      <c r="AF1122" s="49">
        <f t="shared" si="599"/>
        <v>7.8125E-2</v>
      </c>
      <c r="AG1122" s="3">
        <f t="shared" si="585"/>
        <v>126.29848570292022</v>
      </c>
      <c r="AH1122">
        <f t="shared" si="586"/>
        <v>125.51316173858471</v>
      </c>
      <c r="AI1122" s="51">
        <f t="shared" si="587"/>
        <v>0.78532396433550389</v>
      </c>
      <c r="AJ1122" s="52">
        <f t="shared" si="588"/>
        <v>0.70719896433550389</v>
      </c>
      <c r="AK1122" s="2">
        <v>44609</v>
      </c>
      <c r="AL1122" t="str">
        <v>9128286B</v>
      </c>
      <c r="AM1122">
        <v>-2.8914</v>
      </c>
      <c r="AN1122">
        <v>0.35980000000000001</v>
      </c>
      <c r="AO1122">
        <v>0.82050000000000001</v>
      </c>
      <c r="AP1122">
        <v>126.34375</v>
      </c>
      <c r="AQ1122">
        <f>VLOOKUP(AL1122,工作表1!$F$3:$G$1000,2,FALSE)</f>
        <v>2.625</v>
      </c>
      <c r="AR1122" t="str">
        <f>VLOOKUP(AL1122,工作表1!$F$3:$H$1000,3,FALSE)</f>
        <v>2029/2/15</v>
      </c>
      <c r="AS1122">
        <f t="shared" si="573"/>
        <v>0.3982</v>
      </c>
      <c r="AT1122">
        <f t="shared" si="574"/>
        <v>2.2267999999999999</v>
      </c>
      <c r="AU1122" s="43">
        <f t="shared" si="589"/>
        <v>44788</v>
      </c>
      <c r="AV1122" s="43">
        <f t="shared" si="575"/>
        <v>44742</v>
      </c>
      <c r="AW1122" s="45">
        <f t="shared" si="590"/>
        <v>2.175414364640884E-2</v>
      </c>
      <c r="AX1122" s="45">
        <f t="shared" si="591"/>
        <v>0.97106921213955955</v>
      </c>
      <c r="AY1122" s="47">
        <f t="shared" si="592"/>
        <v>104.47441486860922</v>
      </c>
      <c r="AZ1122" s="47">
        <f t="shared" si="593"/>
        <v>125.51316173858471</v>
      </c>
      <c r="BA1122" s="43"/>
      <c r="BC1122" s="2">
        <v>44608</v>
      </c>
      <c r="BD1122" t="str">
        <v>9128286T</v>
      </c>
      <c r="BE1122">
        <v>-5.1241000000000003</v>
      </c>
      <c r="BF1122">
        <v>0.30530000000000002</v>
      </c>
      <c r="BG1122">
        <v>0.80720000000000003</v>
      </c>
      <c r="BH1122">
        <v>125.375</v>
      </c>
      <c r="BI1122">
        <f>VLOOKUP(BD1122,工作表1!$K$3:$L$1000,2,FALSE)</f>
        <v>2.375</v>
      </c>
      <c r="BJ1122" t="str">
        <f>VLOOKUP(BD1122,工作表1!$K$3:$M$1000,3,FALSE)</f>
        <v>2029/5/15</v>
      </c>
      <c r="BK1122">
        <f t="shared" si="576"/>
        <v>0.38350000000000001</v>
      </c>
      <c r="BL1122">
        <f t="shared" si="577"/>
        <v>1.9915</v>
      </c>
      <c r="BM1122" s="43">
        <f t="shared" si="594"/>
        <v>44696</v>
      </c>
      <c r="BN1122" s="43">
        <f t="shared" si="578"/>
        <v>44834</v>
      </c>
      <c r="BO1122" s="45">
        <f t="shared" si="595"/>
        <v>0.61671270718232041</v>
      </c>
      <c r="BP1122" s="45">
        <f t="shared" si="596"/>
        <v>2.0807538030727315</v>
      </c>
      <c r="BQ1122" s="47">
        <f t="shared" si="597"/>
        <v>102.46829358201929</v>
      </c>
      <c r="BR1122" s="47">
        <f t="shared" si="598"/>
        <v>123.78327278784447</v>
      </c>
    </row>
    <row r="1123" spans="6:70" x14ac:dyDescent="0.25">
      <c r="F1123" s="2">
        <v>44631</v>
      </c>
      <c r="G1123">
        <v>0.50349999999999995</v>
      </c>
      <c r="H1123" s="43">
        <v>44664</v>
      </c>
      <c r="I1123">
        <v>2.7044000000000001</v>
      </c>
      <c r="L1123" s="2">
        <v>44608</v>
      </c>
      <c r="M1123" t="str">
        <v>9128285M</v>
      </c>
      <c r="N1123">
        <v>0.69369999999999998</v>
      </c>
      <c r="O1123">
        <v>-0.11742</v>
      </c>
      <c r="P1123">
        <v>0.84709999999999996</v>
      </c>
      <c r="Q1123">
        <v>125.8125</v>
      </c>
      <c r="R1123">
        <f>VLOOKUP(M1123,工作表1!$A$3:$B$1000,2,FALSE)</f>
        <v>3.125</v>
      </c>
      <c r="S1123" t="str">
        <f>VLOOKUP(M1123,工作表1!$A$3:$C$1000,3,FALSE)</f>
        <v>2028/11/15</v>
      </c>
      <c r="T1123">
        <f t="shared" si="568"/>
        <v>0.38350000000000001</v>
      </c>
      <c r="U1123">
        <f t="shared" si="567"/>
        <v>2.7414999999999998</v>
      </c>
      <c r="V1123" s="43">
        <f t="shared" si="579"/>
        <v>44696</v>
      </c>
      <c r="W1123" s="43">
        <f t="shared" si="569"/>
        <v>44651</v>
      </c>
      <c r="X1123" s="45">
        <f t="shared" si="580"/>
        <v>0.81146408839779005</v>
      </c>
      <c r="Y1123" s="45">
        <f t="shared" si="581"/>
        <v>1.1710531294936803</v>
      </c>
      <c r="Z1123" s="47">
        <f t="shared" si="582"/>
        <v>106.95082311614024</v>
      </c>
      <c r="AA1123" s="47">
        <f t="shared" si="583"/>
        <v>125.69323783391368</v>
      </c>
      <c r="AB1123" s="45">
        <f t="shared" si="584"/>
        <v>2.0186000000000002</v>
      </c>
      <c r="AC1123" s="2" t="str">
        <f t="shared" si="570"/>
        <v>TY1</v>
      </c>
      <c r="AD1123">
        <f t="shared" si="571"/>
        <v>125.8125</v>
      </c>
      <c r="AE1123">
        <f t="shared" si="572"/>
        <v>125.71875</v>
      </c>
      <c r="AF1123" s="49">
        <f t="shared" si="599"/>
        <v>9.375E-2</v>
      </c>
      <c r="AG1123" s="3">
        <f t="shared" si="585"/>
        <v>125.69323783391368</v>
      </c>
      <c r="AH1123">
        <f t="shared" si="586"/>
        <v>124.90273971334608</v>
      </c>
      <c r="AI1123" s="51">
        <f t="shared" si="587"/>
        <v>0.79049812056760516</v>
      </c>
      <c r="AJ1123" s="52">
        <f t="shared" si="588"/>
        <v>0.69674812056760516</v>
      </c>
      <c r="AK1123" s="2">
        <v>44608</v>
      </c>
      <c r="AL1123" t="str">
        <v>9128286B</v>
      </c>
      <c r="AM1123">
        <v>-3.0583999999999998</v>
      </c>
      <c r="AN1123">
        <v>0.30370999999999998</v>
      </c>
      <c r="AO1123">
        <v>0.82050000000000001</v>
      </c>
      <c r="AP1123">
        <v>125.71875</v>
      </c>
      <c r="AQ1123">
        <f>VLOOKUP(AL1123,工作表1!$F$3:$G$1000,2,FALSE)</f>
        <v>2.625</v>
      </c>
      <c r="AR1123" t="str">
        <f>VLOOKUP(AL1123,工作表1!$F$3:$H$1000,3,FALSE)</f>
        <v>2029/2/15</v>
      </c>
      <c r="AS1123">
        <f t="shared" si="573"/>
        <v>0.38350000000000001</v>
      </c>
      <c r="AT1123">
        <f t="shared" si="574"/>
        <v>2.2414999999999998</v>
      </c>
      <c r="AU1123" s="43">
        <f t="shared" si="589"/>
        <v>44788</v>
      </c>
      <c r="AV1123" s="43">
        <f t="shared" si="575"/>
        <v>44742</v>
      </c>
      <c r="AW1123" s="45">
        <f t="shared" si="590"/>
        <v>1.4502762430939226E-2</v>
      </c>
      <c r="AX1123" s="45">
        <f t="shared" si="591"/>
        <v>0.97100961174600764</v>
      </c>
      <c r="AY1123" s="47">
        <f t="shared" si="592"/>
        <v>103.99028886706834</v>
      </c>
      <c r="AZ1123" s="47">
        <f t="shared" si="593"/>
        <v>124.90273971334608</v>
      </c>
      <c r="BA1123" s="43"/>
      <c r="BC1123" s="2">
        <v>44607</v>
      </c>
      <c r="BD1123" t="str">
        <v>9128286T</v>
      </c>
      <c r="BE1123">
        <v>-3.7292000000000001</v>
      </c>
      <c r="BF1123">
        <v>0.37247000000000002</v>
      </c>
      <c r="BG1123">
        <v>0.80720000000000003</v>
      </c>
      <c r="BH1123">
        <v>125.34375</v>
      </c>
      <c r="BI1123">
        <f>VLOOKUP(BD1123,工作表1!$K$3:$L$1000,2,FALSE)</f>
        <v>2.375</v>
      </c>
      <c r="BJ1123" t="str">
        <f>VLOOKUP(BD1123,工作表1!$K$3:$M$1000,3,FALSE)</f>
        <v>2029/5/15</v>
      </c>
      <c r="BK1123">
        <f t="shared" si="576"/>
        <v>0.40139999999999998</v>
      </c>
      <c r="BL1123">
        <f t="shared" si="577"/>
        <v>1.9736</v>
      </c>
      <c r="BM1123" s="43">
        <f t="shared" si="594"/>
        <v>44696</v>
      </c>
      <c r="BN1123" s="43">
        <f t="shared" si="578"/>
        <v>44834</v>
      </c>
      <c r="BO1123" s="45">
        <f t="shared" si="595"/>
        <v>0.61015193370165743</v>
      </c>
      <c r="BP1123" s="45">
        <f t="shared" si="596"/>
        <v>2.0806998789071369</v>
      </c>
      <c r="BQ1123" s="47">
        <f t="shared" si="597"/>
        <v>102.40501257581469</v>
      </c>
      <c r="BR1123" s="47">
        <f t="shared" si="598"/>
        <v>123.70475562462619</v>
      </c>
    </row>
    <row r="1124" spans="6:70" x14ac:dyDescent="0.25">
      <c r="F1124" s="2">
        <v>44630</v>
      </c>
      <c r="G1124">
        <v>0.48385</v>
      </c>
      <c r="H1124" s="43">
        <v>44663</v>
      </c>
      <c r="I1124">
        <v>2.7418999999999998</v>
      </c>
      <c r="L1124" s="2">
        <v>44607</v>
      </c>
      <c r="M1124" t="str">
        <v>9128285M</v>
      </c>
      <c r="N1124">
        <v>0.60009999999999997</v>
      </c>
      <c r="O1124">
        <v>4.5190000000000001E-2</v>
      </c>
      <c r="P1124">
        <v>0.84709999999999996</v>
      </c>
      <c r="Q1124">
        <v>125.734375</v>
      </c>
      <c r="R1124">
        <f>VLOOKUP(M1124,工作表1!$A$3:$B$1000,2,FALSE)</f>
        <v>3.125</v>
      </c>
      <c r="S1124" t="str">
        <f>VLOOKUP(M1124,工作表1!$A$3:$C$1000,3,FALSE)</f>
        <v>2028/11/15</v>
      </c>
      <c r="T1124">
        <f t="shared" si="568"/>
        <v>0.40139999999999998</v>
      </c>
      <c r="U1124">
        <f t="shared" si="567"/>
        <v>2.7236000000000002</v>
      </c>
      <c r="V1124" s="43">
        <f t="shared" si="579"/>
        <v>44696</v>
      </c>
      <c r="W1124" s="43">
        <f t="shared" si="569"/>
        <v>44651</v>
      </c>
      <c r="X1124" s="45">
        <f t="shared" si="580"/>
        <v>0.80283149171270718</v>
      </c>
      <c r="Y1124" s="45">
        <f t="shared" si="581"/>
        <v>1.1709821766442141</v>
      </c>
      <c r="Z1124" s="47">
        <f t="shared" si="582"/>
        <v>106.87165748473545</v>
      </c>
      <c r="AA1124" s="47">
        <f t="shared" si="583"/>
        <v>125.58892565587489</v>
      </c>
      <c r="AB1124" s="45">
        <f t="shared" si="584"/>
        <v>2.0306999999999999</v>
      </c>
      <c r="AC1124" s="2" t="str">
        <f t="shared" si="570"/>
        <v>TY1</v>
      </c>
      <c r="AD1124">
        <f t="shared" si="571"/>
        <v>125.734375</v>
      </c>
      <c r="AE1124">
        <f t="shared" si="572"/>
        <v>125.6875</v>
      </c>
      <c r="AF1124" s="49">
        <f t="shared" si="599"/>
        <v>4.6875E-2</v>
      </c>
      <c r="AG1124" s="3">
        <f t="shared" si="585"/>
        <v>125.58892565587489</v>
      </c>
      <c r="AH1124">
        <f t="shared" si="586"/>
        <v>124.82006945619236</v>
      </c>
      <c r="AI1124" s="51">
        <f t="shared" si="587"/>
        <v>0.76885619968253138</v>
      </c>
      <c r="AJ1124" s="52">
        <f t="shared" si="588"/>
        <v>0.72198119968253138</v>
      </c>
      <c r="AK1124" s="2">
        <v>44607</v>
      </c>
      <c r="AL1124" t="str">
        <v>9128286B</v>
      </c>
      <c r="AM1124">
        <v>-2.7801999999999998</v>
      </c>
      <c r="AN1124">
        <v>0.41554999999999997</v>
      </c>
      <c r="AO1124">
        <v>0.82050000000000001</v>
      </c>
      <c r="AP1124">
        <v>125.6875</v>
      </c>
      <c r="AQ1124">
        <f>VLOOKUP(AL1124,工作表1!$F$3:$G$1000,2,FALSE)</f>
        <v>2.625</v>
      </c>
      <c r="AR1124" t="str">
        <f>VLOOKUP(AL1124,工作表1!$F$3:$H$1000,3,FALSE)</f>
        <v>2029/2/15</v>
      </c>
      <c r="AS1124">
        <f t="shared" si="573"/>
        <v>0.40139999999999998</v>
      </c>
      <c r="AT1124">
        <f t="shared" si="574"/>
        <v>2.2236000000000002</v>
      </c>
      <c r="AU1124" s="43">
        <f t="shared" si="589"/>
        <v>44788</v>
      </c>
      <c r="AV1124" s="43">
        <f t="shared" si="575"/>
        <v>44742</v>
      </c>
      <c r="AW1124" s="45">
        <f t="shared" si="590"/>
        <v>7.251381215469613E-3</v>
      </c>
      <c r="AX1124" s="45">
        <f t="shared" si="591"/>
        <v>0.97095001135245596</v>
      </c>
      <c r="AY1124" s="47">
        <f t="shared" si="592"/>
        <v>103.92713041346336</v>
      </c>
      <c r="AZ1124" s="47">
        <f t="shared" si="593"/>
        <v>124.82006945619236</v>
      </c>
      <c r="BA1124" s="43"/>
      <c r="BC1124" s="2">
        <v>44606</v>
      </c>
      <c r="BD1124" t="str">
        <v>9128286T</v>
      </c>
      <c r="BE1124">
        <v>-2.2869999999999999</v>
      </c>
      <c r="BF1124">
        <v>0.30553999999999998</v>
      </c>
      <c r="BG1124">
        <v>0.80720000000000003</v>
      </c>
      <c r="BH1124">
        <v>125.59375</v>
      </c>
      <c r="BI1124">
        <f>VLOOKUP(BD1124,工作表1!$K$3:$L$1000,2,FALSE)</f>
        <v>2.375</v>
      </c>
      <c r="BJ1124" t="str">
        <f>VLOOKUP(BD1124,工作表1!$K$3:$M$1000,3,FALSE)</f>
        <v>2029/5/15</v>
      </c>
      <c r="BK1124">
        <f t="shared" si="576"/>
        <v>0.39800000000000002</v>
      </c>
      <c r="BL1124">
        <f t="shared" si="577"/>
        <v>1.9769999999999999</v>
      </c>
      <c r="BM1124" s="43">
        <f t="shared" si="594"/>
        <v>44696</v>
      </c>
      <c r="BN1124" s="43">
        <f t="shared" si="578"/>
        <v>44834</v>
      </c>
      <c r="BO1124" s="45">
        <f t="shared" si="595"/>
        <v>0.60359116022099446</v>
      </c>
      <c r="BP1124" s="45">
        <f t="shared" si="596"/>
        <v>2.0806459547415423</v>
      </c>
      <c r="BQ1124" s="47">
        <f t="shared" si="597"/>
        <v>102.65388851483941</v>
      </c>
      <c r="BR1124" s="47">
        <f t="shared" si="598"/>
        <v>123.99643860553626</v>
      </c>
    </row>
    <row r="1125" spans="6:70" x14ac:dyDescent="0.25">
      <c r="F1125" s="2">
        <v>44629</v>
      </c>
      <c r="G1125">
        <v>0.47649999999999998</v>
      </c>
      <c r="H1125" s="43">
        <v>44662</v>
      </c>
      <c r="I1125">
        <v>2.8351000000000002</v>
      </c>
      <c r="L1125" s="2">
        <v>44606</v>
      </c>
      <c r="M1125" t="str">
        <v>9128285M</v>
      </c>
      <c r="N1125">
        <v>1.0847</v>
      </c>
      <c r="O1125">
        <v>-6.2030000000000002E-2</v>
      </c>
      <c r="P1125">
        <v>0.84709999999999996</v>
      </c>
      <c r="Q1125">
        <v>125.984375</v>
      </c>
      <c r="R1125">
        <f>VLOOKUP(M1125,工作表1!$A$3:$B$1000,2,FALSE)</f>
        <v>3.125</v>
      </c>
      <c r="S1125" t="str">
        <f>VLOOKUP(M1125,工作表1!$A$3:$C$1000,3,FALSE)</f>
        <v>2028/11/15</v>
      </c>
      <c r="T1125">
        <f t="shared" si="568"/>
        <v>0.39800000000000002</v>
      </c>
      <c r="U1125">
        <f t="shared" si="567"/>
        <v>2.7269999999999999</v>
      </c>
      <c r="V1125" s="43">
        <f t="shared" si="579"/>
        <v>44696</v>
      </c>
      <c r="W1125" s="43">
        <f t="shared" si="569"/>
        <v>44651</v>
      </c>
      <c r="X1125" s="45">
        <f t="shared" si="580"/>
        <v>0.79419889502762442</v>
      </c>
      <c r="Y1125" s="45">
        <f t="shared" si="581"/>
        <v>1.1709112237947477</v>
      </c>
      <c r="Z1125" s="47">
        <f t="shared" si="582"/>
        <v>107.10700053980172</v>
      </c>
      <c r="AA1125" s="47">
        <f t="shared" si="583"/>
        <v>125.85293457048415</v>
      </c>
      <c r="AB1125" s="45">
        <f t="shared" si="584"/>
        <v>1.9891000000000001</v>
      </c>
      <c r="AC1125" s="2" t="str">
        <f t="shared" si="570"/>
        <v>TY1</v>
      </c>
      <c r="AD1125">
        <f t="shared" si="571"/>
        <v>125.984375</v>
      </c>
      <c r="AE1125">
        <f t="shared" si="572"/>
        <v>125.9375</v>
      </c>
      <c r="AF1125" s="49">
        <f t="shared" si="599"/>
        <v>4.6875E-2</v>
      </c>
      <c r="AG1125" s="3">
        <f t="shared" si="585"/>
        <v>125.85293457048415</v>
      </c>
      <c r="AH1125">
        <f t="shared" si="586"/>
        <v>125.08827977197058</v>
      </c>
      <c r="AI1125" s="51">
        <f t="shared" si="587"/>
        <v>0.76465479851357543</v>
      </c>
      <c r="AJ1125" s="52">
        <f t="shared" si="588"/>
        <v>0.71777979851357543</v>
      </c>
      <c r="AK1125" s="2">
        <v>44606</v>
      </c>
      <c r="AL1125" t="str">
        <v>9128286B</v>
      </c>
      <c r="AM1125">
        <v>-2.0026000000000002</v>
      </c>
      <c r="AN1125">
        <v>0.35520000000000002</v>
      </c>
      <c r="AO1125">
        <v>0.82050000000000001</v>
      </c>
      <c r="AP1125">
        <v>125.9375</v>
      </c>
      <c r="AQ1125">
        <f>VLOOKUP(AL1125,工作表1!$F$3:$G$1000,2,FALSE)</f>
        <v>2.625</v>
      </c>
      <c r="AR1125" t="str">
        <f>VLOOKUP(AL1125,工作表1!$F$3:$H$1000,3,FALSE)</f>
        <v>2029/2/15</v>
      </c>
      <c r="AS1125">
        <f t="shared" si="573"/>
        <v>0.39800000000000002</v>
      </c>
      <c r="AT1125">
        <f t="shared" si="574"/>
        <v>2.2269999999999999</v>
      </c>
      <c r="AU1125" s="43">
        <f t="shared" si="589"/>
        <v>44788</v>
      </c>
      <c r="AV1125" s="43">
        <f t="shared" si="575"/>
        <v>44742</v>
      </c>
      <c r="AW1125" s="45">
        <f t="shared" si="590"/>
        <v>0</v>
      </c>
      <c r="AX1125" s="45">
        <f t="shared" si="591"/>
        <v>0.97089041095890405</v>
      </c>
      <c r="AY1125" s="47">
        <f t="shared" si="592"/>
        <v>104.1597575255046</v>
      </c>
      <c r="AZ1125" s="47">
        <f t="shared" si="593"/>
        <v>125.08827977197058</v>
      </c>
      <c r="BA1125" s="43"/>
      <c r="BC1125" s="2">
        <v>44603</v>
      </c>
      <c r="BD1125" t="str">
        <v>9128286T</v>
      </c>
      <c r="BE1125">
        <v>-4.6268000000000002</v>
      </c>
      <c r="BF1125">
        <v>0.33698</v>
      </c>
      <c r="BG1125">
        <v>0.80720000000000003</v>
      </c>
      <c r="BH1125">
        <v>126</v>
      </c>
      <c r="BI1125">
        <f>VLOOKUP(BD1125,工作表1!$K$3:$L$1000,2,FALSE)</f>
        <v>2.375</v>
      </c>
      <c r="BJ1125" t="str">
        <f>VLOOKUP(BD1125,工作表1!$K$3:$M$1000,3,FALSE)</f>
        <v>2029/5/15</v>
      </c>
      <c r="BK1125">
        <f t="shared" si="576"/>
        <v>0.39119999999999999</v>
      </c>
      <c r="BL1125">
        <f t="shared" si="577"/>
        <v>1.9838</v>
      </c>
      <c r="BM1125" s="43">
        <f t="shared" si="594"/>
        <v>44696</v>
      </c>
      <c r="BN1125" s="43">
        <f t="shared" si="578"/>
        <v>44834</v>
      </c>
      <c r="BO1125" s="45">
        <f t="shared" si="595"/>
        <v>0.5970303867403316</v>
      </c>
      <c r="BP1125" s="45">
        <f t="shared" si="596"/>
        <v>2.0805920305759482</v>
      </c>
      <c r="BQ1125" s="47">
        <f t="shared" si="597"/>
        <v>102.96585940927996</v>
      </c>
      <c r="BR1125" s="47">
        <f t="shared" si="598"/>
        <v>124.36359573559601</v>
      </c>
    </row>
    <row r="1126" spans="6:70" x14ac:dyDescent="0.25">
      <c r="F1126" s="2">
        <v>44628</v>
      </c>
      <c r="G1126">
        <v>0.44014999999999999</v>
      </c>
      <c r="H1126" s="43">
        <v>44659</v>
      </c>
      <c r="I1126">
        <v>2.7717999999999998</v>
      </c>
      <c r="L1126" s="2">
        <v>44603</v>
      </c>
      <c r="M1126" t="str">
        <v>9128285M</v>
      </c>
      <c r="N1126">
        <v>0.97330000000000005</v>
      </c>
      <c r="O1126">
        <v>-0.10979</v>
      </c>
      <c r="P1126">
        <v>0.84709999999999996</v>
      </c>
      <c r="Q1126">
        <v>126.390625</v>
      </c>
      <c r="R1126">
        <f>VLOOKUP(M1126,工作表1!$A$3:$B$1000,2,FALSE)</f>
        <v>3.125</v>
      </c>
      <c r="S1126" t="str">
        <f>VLOOKUP(M1126,工作表1!$A$3:$C$1000,3,FALSE)</f>
        <v>2028/11/15</v>
      </c>
      <c r="T1126">
        <f t="shared" si="568"/>
        <v>0.39119999999999999</v>
      </c>
      <c r="U1126">
        <f t="shared" si="567"/>
        <v>2.7338</v>
      </c>
      <c r="V1126" s="43">
        <f t="shared" si="579"/>
        <v>44696</v>
      </c>
      <c r="W1126" s="43">
        <f t="shared" si="569"/>
        <v>44651</v>
      </c>
      <c r="X1126" s="45">
        <f t="shared" si="580"/>
        <v>0.78556629834254155</v>
      </c>
      <c r="Y1126" s="45">
        <f t="shared" si="581"/>
        <v>1.1708402709452812</v>
      </c>
      <c r="Z1126" s="47">
        <f t="shared" si="582"/>
        <v>107.46694927511817</v>
      </c>
      <c r="AA1126" s="47">
        <f t="shared" si="583"/>
        <v>126.26351625260763</v>
      </c>
      <c r="AB1126" s="45">
        <f t="shared" si="584"/>
        <v>1.9355</v>
      </c>
      <c r="AC1126" s="2" t="str">
        <f t="shared" si="570"/>
        <v>TY1</v>
      </c>
      <c r="AD1126">
        <f t="shared" si="571"/>
        <v>126.390625</v>
      </c>
      <c r="AE1126">
        <f t="shared" si="572"/>
        <v>126.34375</v>
      </c>
      <c r="AF1126" s="49">
        <f t="shared" si="599"/>
        <v>4.6875E-2</v>
      </c>
      <c r="AG1126" s="3">
        <f t="shared" si="585"/>
        <v>126.26351625260763</v>
      </c>
      <c r="AH1126">
        <f t="shared" si="586"/>
        <v>125.4487067978834</v>
      </c>
      <c r="AI1126" s="51">
        <f t="shared" si="587"/>
        <v>0.81480945472422661</v>
      </c>
      <c r="AJ1126" s="52">
        <f t="shared" si="588"/>
        <v>0.76793445472422661</v>
      </c>
      <c r="AK1126" s="2">
        <v>44603</v>
      </c>
      <c r="AL1126" t="str">
        <v>9128286B</v>
      </c>
      <c r="AM1126">
        <v>-3.8835999999999999</v>
      </c>
      <c r="AN1126">
        <v>0.42246</v>
      </c>
      <c r="AO1126">
        <v>0.82050000000000001</v>
      </c>
      <c r="AP1126">
        <v>126.34375</v>
      </c>
      <c r="AQ1126">
        <f>VLOOKUP(AL1126,工作表1!$F$3:$G$1000,2,FALSE)</f>
        <v>2.625</v>
      </c>
      <c r="AR1126" t="str">
        <f>VLOOKUP(AL1126,工作表1!$F$3:$H$1000,3,FALSE)</f>
        <v>2029/2/15</v>
      </c>
      <c r="AS1126">
        <f t="shared" si="573"/>
        <v>0.39119999999999999</v>
      </c>
      <c r="AT1126">
        <f t="shared" si="574"/>
        <v>2.2338</v>
      </c>
      <c r="AU1126" s="43">
        <f t="shared" si="589"/>
        <v>44607</v>
      </c>
      <c r="AV1126" s="43">
        <f t="shared" si="575"/>
        <v>44742</v>
      </c>
      <c r="AW1126" s="45">
        <f t="shared" si="590"/>
        <v>1.3053668478260869</v>
      </c>
      <c r="AX1126" s="45">
        <f t="shared" si="591"/>
        <v>2.2834490396069089</v>
      </c>
      <c r="AY1126" s="47">
        <f t="shared" si="592"/>
        <v>104.46935178154462</v>
      </c>
      <c r="AZ1126" s="47">
        <f t="shared" si="593"/>
        <v>125.4487067978834</v>
      </c>
      <c r="BA1126" s="43"/>
      <c r="BC1126" s="2">
        <v>44602</v>
      </c>
      <c r="BD1126" t="str">
        <v>9128286T</v>
      </c>
      <c r="BE1126">
        <v>-14.381399999999999</v>
      </c>
      <c r="BF1126">
        <v>0.80861000000000005</v>
      </c>
      <c r="BG1126">
        <v>0.80720000000000003</v>
      </c>
      <c r="BH1126">
        <v>125.703125</v>
      </c>
      <c r="BI1126">
        <f>VLOOKUP(BD1126,工作表1!$K$3:$L$1000,2,FALSE)</f>
        <v>2.375</v>
      </c>
      <c r="BJ1126" t="str">
        <f>VLOOKUP(BD1126,工作表1!$K$3:$M$1000,3,FALSE)</f>
        <v>2029/5/15</v>
      </c>
      <c r="BK1126">
        <f t="shared" si="576"/>
        <v>0.46100000000000002</v>
      </c>
      <c r="BL1126">
        <f t="shared" si="577"/>
        <v>1.9139999999999999</v>
      </c>
      <c r="BM1126" s="43">
        <f t="shared" si="594"/>
        <v>44696</v>
      </c>
      <c r="BN1126" s="43">
        <f t="shared" si="578"/>
        <v>44834</v>
      </c>
      <c r="BO1126" s="45">
        <f t="shared" si="595"/>
        <v>0.57734806629834257</v>
      </c>
      <c r="BP1126" s="45">
        <f t="shared" si="596"/>
        <v>2.0804302580791645</v>
      </c>
      <c r="BQ1126" s="47">
        <f t="shared" si="597"/>
        <v>102.43154726608225</v>
      </c>
      <c r="BR1126" s="47">
        <f t="shared" si="598"/>
        <v>123.71510037670107</v>
      </c>
    </row>
    <row r="1127" spans="6:70" x14ac:dyDescent="0.25">
      <c r="F1127" s="2">
        <v>44627</v>
      </c>
      <c r="G1127">
        <v>0.43099999999999999</v>
      </c>
      <c r="H1127" s="43">
        <v>44658</v>
      </c>
      <c r="I1127">
        <v>2.7313000000000001</v>
      </c>
      <c r="L1127" s="2">
        <v>44602</v>
      </c>
      <c r="M1127" t="str">
        <v>9128285M</v>
      </c>
      <c r="N1127">
        <v>0.31009999999999999</v>
      </c>
      <c r="O1127">
        <v>5.6520000000000001E-2</v>
      </c>
      <c r="P1127">
        <v>0.84709999999999996</v>
      </c>
      <c r="Q1127">
        <v>125.796875</v>
      </c>
      <c r="R1127">
        <f>VLOOKUP(M1127,工作表1!$A$3:$B$1000,2,FALSE)</f>
        <v>3.125</v>
      </c>
      <c r="S1127" t="str">
        <f>VLOOKUP(M1127,工作表1!$A$3:$C$1000,3,FALSE)</f>
        <v>2028/11/15</v>
      </c>
      <c r="T1127">
        <f t="shared" si="568"/>
        <v>0.46100000000000002</v>
      </c>
      <c r="U1127">
        <f t="shared" si="567"/>
        <v>2.6640000000000001</v>
      </c>
      <c r="V1127" s="43">
        <f t="shared" si="579"/>
        <v>44696</v>
      </c>
      <c r="W1127" s="43">
        <f t="shared" si="569"/>
        <v>44651</v>
      </c>
      <c r="X1127" s="45">
        <f t="shared" si="580"/>
        <v>0.75966850828729282</v>
      </c>
      <c r="Y1127" s="45">
        <f t="shared" si="581"/>
        <v>1.1706274123968818</v>
      </c>
      <c r="Z1127" s="47">
        <f t="shared" si="582"/>
        <v>106.96503532735848</v>
      </c>
      <c r="AA1127" s="47">
        <f t="shared" si="583"/>
        <v>125.64192621019393</v>
      </c>
      <c r="AB1127" s="45">
        <f t="shared" si="584"/>
        <v>2.0301999999999998</v>
      </c>
      <c r="AC1127" s="2" t="str">
        <f t="shared" si="570"/>
        <v>TY1</v>
      </c>
      <c r="AD1127">
        <f t="shared" si="571"/>
        <v>125.796875</v>
      </c>
      <c r="AE1127">
        <f t="shared" si="572"/>
        <v>125.703125</v>
      </c>
      <c r="AF1127" s="49">
        <f t="shared" si="599"/>
        <v>9.375E-2</v>
      </c>
      <c r="AG1127" s="3">
        <f t="shared" si="585"/>
        <v>125.64192621019393</v>
      </c>
      <c r="AH1127">
        <f t="shared" si="586"/>
        <v>124.85388003909526</v>
      </c>
      <c r="AI1127" s="51">
        <f t="shared" si="587"/>
        <v>0.78804617109867081</v>
      </c>
      <c r="AJ1127" s="52">
        <f t="shared" si="588"/>
        <v>0.69429617109867081</v>
      </c>
      <c r="AK1127" s="2">
        <v>44602</v>
      </c>
      <c r="AL1127" t="str">
        <v>9128286B</v>
      </c>
      <c r="AM1127">
        <v>-3.1061000000000001</v>
      </c>
      <c r="AN1127">
        <v>0.36570000000000003</v>
      </c>
      <c r="AO1127">
        <v>0.82050000000000001</v>
      </c>
      <c r="AP1127">
        <v>125.703125</v>
      </c>
      <c r="AQ1127">
        <f>VLOOKUP(AL1127,工作表1!$F$3:$G$1000,2,FALSE)</f>
        <v>2.625</v>
      </c>
      <c r="AR1127" t="str">
        <f>VLOOKUP(AL1127,工作表1!$F$3:$H$1000,3,FALSE)</f>
        <v>2029/2/15</v>
      </c>
      <c r="AS1127">
        <f t="shared" si="573"/>
        <v>0.46100000000000002</v>
      </c>
      <c r="AT1127">
        <f t="shared" si="574"/>
        <v>2.1640000000000001</v>
      </c>
      <c r="AU1127" s="43">
        <f t="shared" si="589"/>
        <v>44607</v>
      </c>
      <c r="AV1127" s="43">
        <f t="shared" si="575"/>
        <v>44742</v>
      </c>
      <c r="AW1127" s="45">
        <f t="shared" si="590"/>
        <v>1.2839673913043479</v>
      </c>
      <c r="AX1127" s="45">
        <f t="shared" si="591"/>
        <v>2.2836249255509231</v>
      </c>
      <c r="AY1127" s="47">
        <f t="shared" si="592"/>
        <v>103.988287514239</v>
      </c>
      <c r="AZ1127" s="47">
        <f t="shared" si="593"/>
        <v>124.85388003909526</v>
      </c>
      <c r="BA1127" s="43"/>
      <c r="BC1127" s="2">
        <v>44601</v>
      </c>
      <c r="BD1127" t="str">
        <v>9128286T</v>
      </c>
      <c r="BE1127">
        <v>-14.2852</v>
      </c>
      <c r="BF1127">
        <v>0.72477999999999998</v>
      </c>
      <c r="BG1127">
        <v>0.80720000000000003</v>
      </c>
      <c r="BH1127">
        <v>126.640625</v>
      </c>
      <c r="BI1127">
        <f>VLOOKUP(BD1127,工作表1!$K$3:$L$1000,2,FALSE)</f>
        <v>2.375</v>
      </c>
      <c r="BJ1127" t="str">
        <f>VLOOKUP(BD1127,工作表1!$K$3:$M$1000,3,FALSE)</f>
        <v>2029/5/15</v>
      </c>
      <c r="BK1127">
        <f t="shared" si="576"/>
        <v>0.30769999999999997</v>
      </c>
      <c r="BL1127">
        <f t="shared" si="577"/>
        <v>2.0672999999999999</v>
      </c>
      <c r="BM1127" s="43">
        <f t="shared" si="594"/>
        <v>44696</v>
      </c>
      <c r="BN1127" s="43">
        <f t="shared" si="578"/>
        <v>44834</v>
      </c>
      <c r="BO1127" s="45">
        <f t="shared" si="595"/>
        <v>0.57078729281767959</v>
      </c>
      <c r="BP1127" s="45">
        <f t="shared" si="596"/>
        <v>2.0803763339135699</v>
      </c>
      <c r="BQ1127" s="47">
        <f t="shared" si="597"/>
        <v>103.24481895297953</v>
      </c>
      <c r="BR1127" s="47">
        <f t="shared" si="598"/>
        <v>124.58645612642147</v>
      </c>
    </row>
    <row r="1128" spans="6:70" x14ac:dyDescent="0.25">
      <c r="F1128" s="2">
        <v>44624</v>
      </c>
      <c r="G1128">
        <v>0.41909999999999997</v>
      </c>
      <c r="H1128" s="43">
        <v>44657</v>
      </c>
      <c r="I1128">
        <v>2.6810999999999998</v>
      </c>
      <c r="L1128" s="2">
        <v>44601</v>
      </c>
      <c r="M1128" t="str">
        <v>9128285M</v>
      </c>
      <c r="N1128">
        <v>0.87709999999999999</v>
      </c>
      <c r="O1128">
        <v>-0.13249</v>
      </c>
      <c r="P1128">
        <v>0.84709999999999996</v>
      </c>
      <c r="Q1128">
        <v>126.75</v>
      </c>
      <c r="R1128">
        <f>VLOOKUP(M1128,工作表1!$A$3:$B$1000,2,FALSE)</f>
        <v>3.125</v>
      </c>
      <c r="S1128" t="str">
        <f>VLOOKUP(M1128,工作表1!$A$3:$C$1000,3,FALSE)</f>
        <v>2028/11/15</v>
      </c>
      <c r="T1128">
        <f t="shared" si="568"/>
        <v>0.30769999999999997</v>
      </c>
      <c r="U1128">
        <f t="shared" si="567"/>
        <v>2.8172999999999999</v>
      </c>
      <c r="V1128" s="43">
        <f t="shared" si="579"/>
        <v>44696</v>
      </c>
      <c r="W1128" s="43">
        <f t="shared" si="569"/>
        <v>44651</v>
      </c>
      <c r="X1128" s="45">
        <f t="shared" si="580"/>
        <v>0.75103591160220995</v>
      </c>
      <c r="Y1128" s="45">
        <f t="shared" si="581"/>
        <v>1.1705564595474154</v>
      </c>
      <c r="Z1128" s="47">
        <f t="shared" si="582"/>
        <v>107.80982178766367</v>
      </c>
      <c r="AA1128" s="47">
        <f t="shared" si="583"/>
        <v>126.60143587207824</v>
      </c>
      <c r="AB1128" s="45">
        <f t="shared" si="584"/>
        <v>1.9182999999999999</v>
      </c>
      <c r="AC1128" s="2" t="str">
        <f t="shared" si="570"/>
        <v>TY1</v>
      </c>
      <c r="AD1128">
        <f t="shared" si="571"/>
        <v>126.75</v>
      </c>
      <c r="AE1128">
        <f t="shared" si="572"/>
        <v>126.640625</v>
      </c>
      <c r="AF1128" s="49">
        <f t="shared" si="599"/>
        <v>0.109375</v>
      </c>
      <c r="AG1128" s="3">
        <f t="shared" si="585"/>
        <v>126.60143587207824</v>
      </c>
      <c r="AH1128">
        <f t="shared" si="586"/>
        <v>125.75920468609095</v>
      </c>
      <c r="AI1128" s="51">
        <f t="shared" si="587"/>
        <v>0.84223118598728774</v>
      </c>
      <c r="AJ1128" s="52">
        <f t="shared" si="588"/>
        <v>0.73285618598728774</v>
      </c>
      <c r="AK1128" s="2">
        <v>44601</v>
      </c>
      <c r="AL1128" t="str">
        <v>9128286B</v>
      </c>
      <c r="AM1128">
        <v>-2.8515000000000001</v>
      </c>
      <c r="AN1128">
        <v>0.27159</v>
      </c>
      <c r="AO1128">
        <v>0.82050000000000001</v>
      </c>
      <c r="AP1128">
        <v>126.640625</v>
      </c>
      <c r="AQ1128">
        <f>VLOOKUP(AL1128,工作表1!$F$3:$G$1000,2,FALSE)</f>
        <v>2.625</v>
      </c>
      <c r="AR1128" t="str">
        <f>VLOOKUP(AL1128,工作表1!$F$3:$H$1000,3,FALSE)</f>
        <v>2029/2/15</v>
      </c>
      <c r="AS1128">
        <f t="shared" si="573"/>
        <v>0.30769999999999997</v>
      </c>
      <c r="AT1128">
        <f t="shared" si="574"/>
        <v>2.3172999999999999</v>
      </c>
      <c r="AU1128" s="43">
        <f t="shared" si="589"/>
        <v>44607</v>
      </c>
      <c r="AV1128" s="43">
        <f t="shared" si="575"/>
        <v>44742</v>
      </c>
      <c r="AW1128" s="45">
        <f t="shared" si="590"/>
        <v>1.2768342391304348</v>
      </c>
      <c r="AX1128" s="45">
        <f t="shared" si="591"/>
        <v>2.283683554198928</v>
      </c>
      <c r="AY1128" s="47">
        <f t="shared" si="592"/>
        <v>104.80184304615528</v>
      </c>
      <c r="AZ1128" s="47">
        <f t="shared" si="593"/>
        <v>125.75920468609095</v>
      </c>
      <c r="BA1128" s="43"/>
      <c r="BC1128" s="2">
        <v>44600</v>
      </c>
      <c r="BD1128" t="str">
        <v>9128286T</v>
      </c>
      <c r="BE1128">
        <v>-14.1692</v>
      </c>
      <c r="BF1128">
        <v>0.71640000000000004</v>
      </c>
      <c r="BG1128">
        <v>0.80720000000000003</v>
      </c>
      <c r="BH1128">
        <v>126.453125</v>
      </c>
      <c r="BI1128">
        <f>VLOOKUP(BD1128,工作表1!$K$3:$L$1000,2,FALSE)</f>
        <v>2.375</v>
      </c>
      <c r="BJ1128" t="str">
        <f>VLOOKUP(BD1128,工作表1!$K$3:$M$1000,3,FALSE)</f>
        <v>2029/5/15</v>
      </c>
      <c r="BK1128">
        <f t="shared" si="576"/>
        <v>0.30499999999999999</v>
      </c>
      <c r="BL1128">
        <f t="shared" si="577"/>
        <v>2.0699999999999998</v>
      </c>
      <c r="BM1128" s="43">
        <f t="shared" si="594"/>
        <v>44696</v>
      </c>
      <c r="BN1128" s="43">
        <f t="shared" si="578"/>
        <v>44834</v>
      </c>
      <c r="BO1128" s="45">
        <f t="shared" si="595"/>
        <v>0.56422651933701662</v>
      </c>
      <c r="BP1128" s="45">
        <f t="shared" si="596"/>
        <v>2.0803224097479758</v>
      </c>
      <c r="BQ1128" s="47">
        <f t="shared" si="597"/>
        <v>103.10425274712138</v>
      </c>
      <c r="BR1128" s="47">
        <f t="shared" si="598"/>
        <v>124.39584719235168</v>
      </c>
    </row>
    <row r="1129" spans="6:70" x14ac:dyDescent="0.25">
      <c r="F1129" s="2">
        <v>44623</v>
      </c>
      <c r="G1129">
        <v>0.42799999999999999</v>
      </c>
      <c r="H1129" s="43">
        <v>44656</v>
      </c>
      <c r="I1129">
        <v>2.6585999999999999</v>
      </c>
      <c r="L1129" s="2">
        <v>44600</v>
      </c>
      <c r="M1129" t="str">
        <v>9128285M</v>
      </c>
      <c r="N1129">
        <v>0.2621</v>
      </c>
      <c r="O1129">
        <v>-2.3999999999999998E-3</v>
      </c>
      <c r="P1129">
        <v>0.84709999999999996</v>
      </c>
      <c r="Q1129">
        <v>126.578125</v>
      </c>
      <c r="R1129">
        <f>VLOOKUP(M1129,工作表1!$A$3:$B$1000,2,FALSE)</f>
        <v>3.125</v>
      </c>
      <c r="S1129" t="str">
        <f>VLOOKUP(M1129,工作表1!$A$3:$C$1000,3,FALSE)</f>
        <v>2028/11/15</v>
      </c>
      <c r="T1129">
        <f t="shared" si="568"/>
        <v>0.30499999999999999</v>
      </c>
      <c r="U1129">
        <f t="shared" si="567"/>
        <v>2.82</v>
      </c>
      <c r="V1129" s="43">
        <f t="shared" si="579"/>
        <v>44696</v>
      </c>
      <c r="W1129" s="43">
        <f t="shared" si="569"/>
        <v>44651</v>
      </c>
      <c r="X1129" s="45">
        <f t="shared" si="580"/>
        <v>0.74240331491712708</v>
      </c>
      <c r="Y1129" s="45">
        <f t="shared" si="581"/>
        <v>1.1704855066979489</v>
      </c>
      <c r="Z1129" s="47">
        <f t="shared" si="582"/>
        <v>107.65278764927615</v>
      </c>
      <c r="AA1129" s="47">
        <f t="shared" si="583"/>
        <v>126.40198484609489</v>
      </c>
      <c r="AB1129" s="45">
        <f t="shared" si="584"/>
        <v>1.9352</v>
      </c>
      <c r="AC1129" s="2" t="str">
        <f t="shared" si="570"/>
        <v>TY1</v>
      </c>
      <c r="AD1129">
        <f t="shared" si="571"/>
        <v>126.578125</v>
      </c>
      <c r="AE1129">
        <f t="shared" si="572"/>
        <v>126.453125</v>
      </c>
      <c r="AF1129" s="49">
        <f t="shared" si="599"/>
        <v>0.125</v>
      </c>
      <c r="AG1129" s="3">
        <f t="shared" si="585"/>
        <v>126.40198484609489</v>
      </c>
      <c r="AH1129">
        <f t="shared" si="586"/>
        <v>125.55326304738011</v>
      </c>
      <c r="AI1129" s="51">
        <f t="shared" si="587"/>
        <v>0.84872179871477726</v>
      </c>
      <c r="AJ1129" s="52">
        <f t="shared" si="588"/>
        <v>0.72372179871477726</v>
      </c>
      <c r="AK1129" s="2">
        <v>44600</v>
      </c>
      <c r="AL1129" t="str">
        <v>9128286B</v>
      </c>
      <c r="AM1129">
        <v>-3.1644000000000001</v>
      </c>
      <c r="AN1129">
        <v>0.29321000000000003</v>
      </c>
      <c r="AO1129">
        <v>0.82050000000000001</v>
      </c>
      <c r="AP1129">
        <v>126.453125</v>
      </c>
      <c r="AQ1129">
        <f>VLOOKUP(AL1129,工作表1!$F$3:$G$1000,2,FALSE)</f>
        <v>2.625</v>
      </c>
      <c r="AR1129" t="str">
        <f>VLOOKUP(AL1129,工作表1!$F$3:$H$1000,3,FALSE)</f>
        <v>2029/2/15</v>
      </c>
      <c r="AS1129">
        <f t="shared" si="573"/>
        <v>0.30499999999999999</v>
      </c>
      <c r="AT1129">
        <f t="shared" si="574"/>
        <v>2.3199999999999998</v>
      </c>
      <c r="AU1129" s="43">
        <f t="shared" si="589"/>
        <v>44607</v>
      </c>
      <c r="AV1129" s="43">
        <f t="shared" si="575"/>
        <v>44742</v>
      </c>
      <c r="AW1129" s="45">
        <f t="shared" si="590"/>
        <v>1.2697010869565217</v>
      </c>
      <c r="AX1129" s="45">
        <f t="shared" si="591"/>
        <v>2.2837421828469324</v>
      </c>
      <c r="AY1129" s="47">
        <f t="shared" si="592"/>
        <v>104.64547125731603</v>
      </c>
      <c r="AZ1129" s="47">
        <f t="shared" si="593"/>
        <v>125.55326304738011</v>
      </c>
      <c r="BA1129" s="43"/>
      <c r="BC1129" s="2">
        <v>44599</v>
      </c>
      <c r="BD1129" t="str">
        <v>9128286T</v>
      </c>
      <c r="BE1129">
        <v>-12.5139</v>
      </c>
      <c r="BF1129">
        <v>0.7157</v>
      </c>
      <c r="BG1129">
        <v>0.80720000000000003</v>
      </c>
      <c r="BH1129">
        <v>126.796875</v>
      </c>
      <c r="BI1129">
        <f>VLOOKUP(BD1129,工作表1!$K$3:$L$1000,2,FALSE)</f>
        <v>2.375</v>
      </c>
      <c r="BJ1129" t="str">
        <f>VLOOKUP(BD1129,工作表1!$K$3:$M$1000,3,FALSE)</f>
        <v>2029/5/15</v>
      </c>
      <c r="BK1129">
        <f t="shared" si="576"/>
        <v>0.28999999999999998</v>
      </c>
      <c r="BL1129">
        <f t="shared" si="577"/>
        <v>2.085</v>
      </c>
      <c r="BM1129" s="43">
        <f t="shared" si="594"/>
        <v>44696</v>
      </c>
      <c r="BN1129" s="43">
        <f t="shared" si="578"/>
        <v>44834</v>
      </c>
      <c r="BO1129" s="45">
        <f t="shared" si="595"/>
        <v>0.55766574585635365</v>
      </c>
      <c r="BP1129" s="45">
        <f t="shared" si="596"/>
        <v>2.0802684855823812</v>
      </c>
      <c r="BQ1129" s="47">
        <f t="shared" si="597"/>
        <v>103.38124577317456</v>
      </c>
      <c r="BR1129" s="47">
        <f t="shared" si="598"/>
        <v>124.7126084662989</v>
      </c>
    </row>
    <row r="1130" spans="6:70" x14ac:dyDescent="0.25">
      <c r="F1130" s="2">
        <v>44622</v>
      </c>
      <c r="G1130">
        <v>0.40920000000000001</v>
      </c>
      <c r="H1130" s="43">
        <v>44655</v>
      </c>
      <c r="I1130">
        <v>2.5</v>
      </c>
      <c r="L1130" s="2">
        <v>44599</v>
      </c>
      <c r="M1130" t="str">
        <v>9128285M</v>
      </c>
      <c r="N1130">
        <v>0.4924</v>
      </c>
      <c r="O1130">
        <v>3.3059999999999999E-2</v>
      </c>
      <c r="P1130">
        <v>0.84709999999999996</v>
      </c>
      <c r="Q1130">
        <v>126.90625</v>
      </c>
      <c r="R1130">
        <f>VLOOKUP(M1130,工作表1!$A$3:$B$1000,2,FALSE)</f>
        <v>3.125</v>
      </c>
      <c r="S1130" t="str">
        <f>VLOOKUP(M1130,工作表1!$A$3:$C$1000,3,FALSE)</f>
        <v>2028/11/15</v>
      </c>
      <c r="T1130">
        <f t="shared" si="568"/>
        <v>0.28999999999999998</v>
      </c>
      <c r="U1130">
        <f t="shared" si="567"/>
        <v>2.835</v>
      </c>
      <c r="V1130" s="43">
        <f t="shared" si="579"/>
        <v>44696</v>
      </c>
      <c r="W1130" s="43">
        <f t="shared" si="569"/>
        <v>44651</v>
      </c>
      <c r="X1130" s="45">
        <f t="shared" si="580"/>
        <v>0.73377071823204421</v>
      </c>
      <c r="Y1130" s="45">
        <f t="shared" si="581"/>
        <v>1.1704145538484827</v>
      </c>
      <c r="Z1130" s="47">
        <f t="shared" si="582"/>
        <v>107.93343961093474</v>
      </c>
      <c r="AA1130" s="47">
        <f t="shared" si="583"/>
        <v>126.71714673481596</v>
      </c>
      <c r="AB1130" s="45">
        <f t="shared" si="584"/>
        <v>1.8868</v>
      </c>
      <c r="AC1130" s="2" t="str">
        <f t="shared" si="570"/>
        <v>TY1</v>
      </c>
      <c r="AD1130">
        <f t="shared" si="571"/>
        <v>126.90625</v>
      </c>
      <c r="AE1130">
        <f t="shared" si="572"/>
        <v>126.796875</v>
      </c>
      <c r="AF1130" s="49">
        <f t="shared" si="599"/>
        <v>0.109375</v>
      </c>
      <c r="AG1130" s="3">
        <f t="shared" si="585"/>
        <v>126.71714673481596</v>
      </c>
      <c r="AH1130">
        <f t="shared" si="586"/>
        <v>125.87226190840661</v>
      </c>
      <c r="AI1130" s="51">
        <f t="shared" si="587"/>
        <v>0.84488482640934137</v>
      </c>
      <c r="AJ1130" s="52">
        <f t="shared" si="588"/>
        <v>0.73550982640934137</v>
      </c>
      <c r="AK1130" s="2">
        <v>44599</v>
      </c>
      <c r="AL1130" t="str">
        <v>9128286B</v>
      </c>
      <c r="AM1130">
        <v>-2.3412999999999999</v>
      </c>
      <c r="AN1130">
        <v>0.30974000000000002</v>
      </c>
      <c r="AO1130">
        <v>0.82050000000000001</v>
      </c>
      <c r="AP1130">
        <v>126.796875</v>
      </c>
      <c r="AQ1130">
        <f>VLOOKUP(AL1130,工作表1!$F$3:$G$1000,2,FALSE)</f>
        <v>2.625</v>
      </c>
      <c r="AR1130" t="str">
        <f>VLOOKUP(AL1130,工作表1!$F$3:$H$1000,3,FALSE)</f>
        <v>2029/2/15</v>
      </c>
      <c r="AS1130">
        <f t="shared" si="573"/>
        <v>0.28999999999999998</v>
      </c>
      <c r="AT1130">
        <f t="shared" si="574"/>
        <v>2.335</v>
      </c>
      <c r="AU1130" s="43">
        <f t="shared" si="589"/>
        <v>44607</v>
      </c>
      <c r="AV1130" s="43">
        <f t="shared" si="575"/>
        <v>44742</v>
      </c>
      <c r="AW1130" s="45">
        <f t="shared" si="590"/>
        <v>1.2625679347826089</v>
      </c>
      <c r="AX1130" s="45">
        <f t="shared" si="591"/>
        <v>2.2838008114949377</v>
      </c>
      <c r="AY1130" s="47">
        <f t="shared" si="592"/>
        <v>104.92467981517792</v>
      </c>
      <c r="AZ1130" s="47">
        <f t="shared" si="593"/>
        <v>125.87226190840661</v>
      </c>
      <c r="BA1130" s="43"/>
      <c r="BC1130" s="2">
        <v>44596</v>
      </c>
      <c r="BD1130" t="str">
        <v>9128286T</v>
      </c>
      <c r="BE1130">
        <v>-13.5185</v>
      </c>
      <c r="BF1130">
        <v>0.76368000000000003</v>
      </c>
      <c r="BG1130">
        <v>0.80720000000000003</v>
      </c>
      <c r="BH1130">
        <v>126.65625</v>
      </c>
      <c r="BI1130">
        <f>VLOOKUP(BD1130,工作表1!$K$3:$L$1000,2,FALSE)</f>
        <v>2.375</v>
      </c>
      <c r="BJ1130" t="str">
        <f>VLOOKUP(BD1130,工作表1!$K$3:$M$1000,3,FALSE)</f>
        <v>2029/5/15</v>
      </c>
      <c r="BK1130">
        <f t="shared" si="576"/>
        <v>0.30909999999999999</v>
      </c>
      <c r="BL1130">
        <f t="shared" si="577"/>
        <v>2.0659000000000001</v>
      </c>
      <c r="BM1130" s="43">
        <f t="shared" si="594"/>
        <v>44696</v>
      </c>
      <c r="BN1130" s="43">
        <f t="shared" si="578"/>
        <v>44834</v>
      </c>
      <c r="BO1130" s="45">
        <f t="shared" si="595"/>
        <v>0.55110497237569056</v>
      </c>
      <c r="BP1130" s="45">
        <f t="shared" si="596"/>
        <v>2.0802145614167866</v>
      </c>
      <c r="BQ1130" s="47">
        <f t="shared" si="597"/>
        <v>103.23981600357199</v>
      </c>
      <c r="BR1130" s="47">
        <f t="shared" si="598"/>
        <v>124.5384797417738</v>
      </c>
    </row>
    <row r="1131" spans="6:70" x14ac:dyDescent="0.25">
      <c r="F1131" s="2">
        <v>44621</v>
      </c>
      <c r="G1131">
        <v>0.38100000000000001</v>
      </c>
      <c r="H1131" s="43">
        <v>44652</v>
      </c>
      <c r="I1131">
        <v>2.4975000000000001</v>
      </c>
      <c r="L1131" s="2">
        <v>44596</v>
      </c>
      <c r="M1131" t="str">
        <v>9128285M</v>
      </c>
      <c r="N1131">
        <v>0.55649999999999999</v>
      </c>
      <c r="O1131">
        <v>2.5090000000000001E-2</v>
      </c>
      <c r="P1131">
        <v>0.84709999999999996</v>
      </c>
      <c r="Q1131">
        <v>126.765625</v>
      </c>
      <c r="R1131">
        <f>VLOOKUP(M1131,工作表1!$A$3:$B$1000,2,FALSE)</f>
        <v>3.125</v>
      </c>
      <c r="S1131" t="str">
        <f>VLOOKUP(M1131,工作表1!$A$3:$C$1000,3,FALSE)</f>
        <v>2028/11/15</v>
      </c>
      <c r="T1131">
        <f t="shared" si="568"/>
        <v>0.30909999999999999</v>
      </c>
      <c r="U1131">
        <f t="shared" si="567"/>
        <v>2.8159000000000001</v>
      </c>
      <c r="V1131" s="43">
        <f t="shared" si="579"/>
        <v>44696</v>
      </c>
      <c r="W1131" s="43">
        <f t="shared" si="569"/>
        <v>44651</v>
      </c>
      <c r="X1131" s="45">
        <f t="shared" si="580"/>
        <v>0.72513812154696133</v>
      </c>
      <c r="Y1131" s="45">
        <f t="shared" si="581"/>
        <v>1.1703436009990162</v>
      </c>
      <c r="Z1131" s="47">
        <f t="shared" si="582"/>
        <v>107.82412985963303</v>
      </c>
      <c r="AA1131" s="47">
        <f t="shared" si="583"/>
        <v>126.57767576940165</v>
      </c>
      <c r="AB1131" s="45">
        <f t="shared" si="584"/>
        <v>1.8818999999999999</v>
      </c>
      <c r="AC1131" s="2" t="str">
        <f t="shared" si="570"/>
        <v>TY1</v>
      </c>
      <c r="AD1131">
        <f t="shared" si="571"/>
        <v>126.765625</v>
      </c>
      <c r="AE1131">
        <f t="shared" si="572"/>
        <v>126.65625</v>
      </c>
      <c r="AF1131" s="49">
        <f t="shared" si="599"/>
        <v>0.109375</v>
      </c>
      <c r="AG1131" s="3">
        <f t="shared" si="585"/>
        <v>126.57767576940165</v>
      </c>
      <c r="AH1131">
        <f t="shared" si="586"/>
        <v>125.71430396491635</v>
      </c>
      <c r="AI1131" s="51">
        <f t="shared" si="587"/>
        <v>0.86337180448529693</v>
      </c>
      <c r="AJ1131" s="52">
        <f t="shared" si="588"/>
        <v>0.75399680448529693</v>
      </c>
      <c r="AK1131" s="2">
        <v>44596</v>
      </c>
      <c r="AL1131" t="str">
        <v>9128286B</v>
      </c>
      <c r="AM1131">
        <v>-2.8277000000000001</v>
      </c>
      <c r="AN1131">
        <v>0.34821000000000002</v>
      </c>
      <c r="AO1131">
        <v>0.82050000000000001</v>
      </c>
      <c r="AP1131">
        <v>126.65625</v>
      </c>
      <c r="AQ1131">
        <f>VLOOKUP(AL1131,工作表1!$F$3:$G$1000,2,FALSE)</f>
        <v>2.625</v>
      </c>
      <c r="AR1131" t="str">
        <f>VLOOKUP(AL1131,工作表1!$F$3:$H$1000,3,FALSE)</f>
        <v>2029/2/15</v>
      </c>
      <c r="AS1131">
        <f t="shared" si="573"/>
        <v>0.30909999999999999</v>
      </c>
      <c r="AT1131">
        <f t="shared" si="574"/>
        <v>2.3159000000000001</v>
      </c>
      <c r="AU1131" s="43">
        <f t="shared" si="589"/>
        <v>44607</v>
      </c>
      <c r="AV1131" s="43">
        <f t="shared" si="575"/>
        <v>44742</v>
      </c>
      <c r="AW1131" s="45">
        <f t="shared" si="590"/>
        <v>1.2554347826086958</v>
      </c>
      <c r="AX1131" s="45">
        <f t="shared" si="591"/>
        <v>2.2838594401429422</v>
      </c>
      <c r="AY1131" s="47">
        <f t="shared" si="592"/>
        <v>104.79908337048937</v>
      </c>
      <c r="AZ1131" s="47">
        <f t="shared" si="593"/>
        <v>125.71430396491635</v>
      </c>
      <c r="BA1131" s="43"/>
      <c r="BC1131" s="2">
        <v>44595</v>
      </c>
      <c r="BD1131" t="str">
        <v>9128286T</v>
      </c>
      <c r="BE1131">
        <v>-11.9085</v>
      </c>
      <c r="BF1131">
        <v>0.66791</v>
      </c>
      <c r="BG1131">
        <v>0.80720000000000003</v>
      </c>
      <c r="BH1131">
        <v>127.53125</v>
      </c>
      <c r="BI1131">
        <f>VLOOKUP(BD1131,工作表1!$K$3:$L$1000,2,FALSE)</f>
        <v>2.375</v>
      </c>
      <c r="BJ1131" t="str">
        <f>VLOOKUP(BD1131,工作表1!$K$3:$M$1000,3,FALSE)</f>
        <v>2029/5/15</v>
      </c>
      <c r="BK1131">
        <f t="shared" si="576"/>
        <v>0.2681</v>
      </c>
      <c r="BL1131">
        <f t="shared" si="577"/>
        <v>2.1069</v>
      </c>
      <c r="BM1131" s="43">
        <f t="shared" si="594"/>
        <v>44696</v>
      </c>
      <c r="BN1131" s="43">
        <f t="shared" si="578"/>
        <v>44834</v>
      </c>
      <c r="BO1131" s="45">
        <f t="shared" si="595"/>
        <v>0.53142265193370164</v>
      </c>
      <c r="BP1131" s="45">
        <f t="shared" si="596"/>
        <v>2.0800527889200029</v>
      </c>
      <c r="BQ1131" s="47">
        <f t="shared" si="597"/>
        <v>104.02628753557737</v>
      </c>
      <c r="BR1131" s="47">
        <f t="shared" si="598"/>
        <v>125.43632434775441</v>
      </c>
    </row>
    <row r="1132" spans="6:70" x14ac:dyDescent="0.25">
      <c r="F1132" s="2">
        <v>44620</v>
      </c>
      <c r="G1132">
        <v>0.39250000000000002</v>
      </c>
      <c r="H1132" s="43">
        <v>44651</v>
      </c>
      <c r="I1132">
        <v>2.4287000000000001</v>
      </c>
      <c r="L1132" s="2">
        <v>44595</v>
      </c>
      <c r="M1132" t="str">
        <v>9128285M</v>
      </c>
      <c r="N1132">
        <v>0.50219999999999998</v>
      </c>
      <c r="O1132">
        <v>3.2009999999999997E-2</v>
      </c>
      <c r="P1132">
        <v>0.84709999999999996</v>
      </c>
      <c r="Q1132">
        <v>127.640625</v>
      </c>
      <c r="R1132">
        <f>VLOOKUP(M1132,工作表1!$A$3:$B$1000,2,FALSE)</f>
        <v>3.125</v>
      </c>
      <c r="S1132" t="str">
        <f>VLOOKUP(M1132,工作表1!$A$3:$C$1000,3,FALSE)</f>
        <v>2028/11/15</v>
      </c>
      <c r="T1132">
        <f t="shared" si="568"/>
        <v>0.2681</v>
      </c>
      <c r="U1132">
        <f t="shared" si="567"/>
        <v>2.8569</v>
      </c>
      <c r="V1132" s="43">
        <f t="shared" si="579"/>
        <v>44696</v>
      </c>
      <c r="W1132" s="43">
        <f t="shared" si="569"/>
        <v>44651</v>
      </c>
      <c r="X1132" s="45">
        <f t="shared" si="580"/>
        <v>0.69924033149171272</v>
      </c>
      <c r="Y1132" s="45">
        <f t="shared" si="581"/>
        <v>1.1701307424506169</v>
      </c>
      <c r="Z1132" s="47">
        <f t="shared" si="582"/>
        <v>108.5897248104831</v>
      </c>
      <c r="AA1132" s="47">
        <f t="shared" si="583"/>
        <v>127.43318899270338</v>
      </c>
      <c r="AB1132" s="45">
        <f t="shared" si="584"/>
        <v>1.7978000000000001</v>
      </c>
      <c r="AC1132" s="2" t="str">
        <f t="shared" si="570"/>
        <v>TY1</v>
      </c>
      <c r="AD1132">
        <f t="shared" si="571"/>
        <v>127.640625</v>
      </c>
      <c r="AE1132">
        <f t="shared" si="572"/>
        <v>127.53125</v>
      </c>
      <c r="AF1132" s="49">
        <f t="shared" si="599"/>
        <v>0.109375</v>
      </c>
      <c r="AG1132" s="3">
        <f t="shared" si="585"/>
        <v>127.43318899270338</v>
      </c>
      <c r="AH1132">
        <f t="shared" si="586"/>
        <v>126.58855733381982</v>
      </c>
      <c r="AI1132" s="51">
        <f t="shared" si="587"/>
        <v>0.84463165888355718</v>
      </c>
      <c r="AJ1132" s="52">
        <f t="shared" si="588"/>
        <v>0.73525665888355718</v>
      </c>
      <c r="AK1132" s="2">
        <v>44595</v>
      </c>
      <c r="AL1132" t="str">
        <v>9128286B</v>
      </c>
      <c r="AM1132">
        <v>-2.0727000000000002</v>
      </c>
      <c r="AN1132">
        <v>0.27723999999999999</v>
      </c>
      <c r="AO1132">
        <v>0.82050000000000001</v>
      </c>
      <c r="AP1132">
        <v>127.53125</v>
      </c>
      <c r="AQ1132">
        <f>VLOOKUP(AL1132,工作表1!$F$3:$G$1000,2,FALSE)</f>
        <v>2.625</v>
      </c>
      <c r="AR1132" t="str">
        <f>VLOOKUP(AL1132,工作表1!$F$3:$H$1000,3,FALSE)</f>
        <v>2029/2/15</v>
      </c>
      <c r="AS1132">
        <f t="shared" si="573"/>
        <v>0.2681</v>
      </c>
      <c r="AT1132">
        <f t="shared" si="574"/>
        <v>2.3569</v>
      </c>
      <c r="AU1132" s="43">
        <f t="shared" si="589"/>
        <v>44607</v>
      </c>
      <c r="AV1132" s="43">
        <f t="shared" si="575"/>
        <v>44742</v>
      </c>
      <c r="AW1132" s="45">
        <f t="shared" si="590"/>
        <v>1.2340353260869565</v>
      </c>
      <c r="AX1132" s="45">
        <f t="shared" si="591"/>
        <v>2.2840353260869568</v>
      </c>
      <c r="AY1132" s="47">
        <f t="shared" si="592"/>
        <v>105.56766184795471</v>
      </c>
      <c r="AZ1132" s="47">
        <f t="shared" si="593"/>
        <v>126.58855733381982</v>
      </c>
      <c r="BA1132" s="43"/>
      <c r="BC1132" s="2">
        <v>44594</v>
      </c>
      <c r="BD1132" t="str">
        <v>9128286T</v>
      </c>
      <c r="BE1132">
        <v>-12.2887</v>
      </c>
      <c r="BF1132">
        <v>0.64563999999999999</v>
      </c>
      <c r="BG1132">
        <v>0.80720000000000003</v>
      </c>
      <c r="BH1132">
        <v>128.03125</v>
      </c>
      <c r="BI1132">
        <f>VLOOKUP(BD1132,工作表1!$K$3:$L$1000,2,FALSE)</f>
        <v>2.375</v>
      </c>
      <c r="BJ1132" t="str">
        <f>VLOOKUP(BD1132,工作表1!$K$3:$M$1000,3,FALSE)</f>
        <v>2029/5/15</v>
      </c>
      <c r="BK1132">
        <f t="shared" si="576"/>
        <v>0.23275000000000001</v>
      </c>
      <c r="BL1132">
        <f t="shared" si="577"/>
        <v>2.1422499999999998</v>
      </c>
      <c r="BM1132" s="43">
        <f t="shared" si="594"/>
        <v>44696</v>
      </c>
      <c r="BN1132" s="43">
        <f t="shared" si="578"/>
        <v>44834</v>
      </c>
      <c r="BO1132" s="45">
        <f t="shared" si="595"/>
        <v>0.52486187845303867</v>
      </c>
      <c r="BP1132" s="45">
        <f t="shared" si="596"/>
        <v>2.0799988647544083</v>
      </c>
      <c r="BQ1132" s="47">
        <f t="shared" si="597"/>
        <v>104.44824709804638</v>
      </c>
      <c r="BR1132" s="47">
        <f t="shared" si="598"/>
        <v>125.9155553493944</v>
      </c>
    </row>
    <row r="1133" spans="6:70" x14ac:dyDescent="0.25">
      <c r="F1133" s="2">
        <v>44617</v>
      </c>
      <c r="G1133">
        <v>0.43419999999999997</v>
      </c>
      <c r="H1133" s="43">
        <v>44650</v>
      </c>
      <c r="I1133">
        <v>2.4262999999999999</v>
      </c>
      <c r="L1133" s="2">
        <v>44594</v>
      </c>
      <c r="M1133" t="str">
        <v>9128285M</v>
      </c>
      <c r="N1133">
        <v>0.41649999999999998</v>
      </c>
      <c r="O1133">
        <v>1.473E-2</v>
      </c>
      <c r="P1133">
        <v>0.84709999999999996</v>
      </c>
      <c r="Q1133">
        <v>128.125</v>
      </c>
      <c r="R1133">
        <f>VLOOKUP(M1133,工作表1!$A$3:$B$1000,2,FALSE)</f>
        <v>3.125</v>
      </c>
      <c r="S1133" t="str">
        <f>VLOOKUP(M1133,工作表1!$A$3:$C$1000,3,FALSE)</f>
        <v>2028/11/15</v>
      </c>
      <c r="T1133">
        <f t="shared" si="568"/>
        <v>0.23275000000000001</v>
      </c>
      <c r="U1133">
        <f t="shared" si="567"/>
        <v>2.8922499999999998</v>
      </c>
      <c r="V1133" s="43">
        <f t="shared" si="579"/>
        <v>44696</v>
      </c>
      <c r="W1133" s="43">
        <f t="shared" si="569"/>
        <v>44651</v>
      </c>
      <c r="X1133" s="45">
        <f t="shared" si="580"/>
        <v>0.69060773480662985</v>
      </c>
      <c r="Y1133" s="45">
        <f t="shared" si="581"/>
        <v>1.1700597896011504</v>
      </c>
      <c r="Z1133" s="47">
        <f t="shared" si="582"/>
        <v>109.01153614008345</v>
      </c>
      <c r="AA1133" s="47">
        <f t="shared" si="583"/>
        <v>127.91088538626786</v>
      </c>
      <c r="AB1133" s="45">
        <f t="shared" si="584"/>
        <v>1.7381</v>
      </c>
      <c r="AC1133" s="2" t="str">
        <f t="shared" si="570"/>
        <v>TY1</v>
      </c>
      <c r="AD1133">
        <f t="shared" si="571"/>
        <v>128.125</v>
      </c>
      <c r="AE1133">
        <f t="shared" si="572"/>
        <v>128.03125</v>
      </c>
      <c r="AF1133" s="49">
        <f t="shared" si="599"/>
        <v>9.375E-2</v>
      </c>
      <c r="AG1133" s="3">
        <f t="shared" si="585"/>
        <v>127.91088538626786</v>
      </c>
      <c r="AH1133">
        <f t="shared" si="586"/>
        <v>127.09068382977068</v>
      </c>
      <c r="AI1133" s="51">
        <f t="shared" si="587"/>
        <v>0.82020155649718163</v>
      </c>
      <c r="AJ1133" s="52">
        <f t="shared" si="588"/>
        <v>0.72645155649718163</v>
      </c>
      <c r="AK1133" s="2">
        <v>44594</v>
      </c>
      <c r="AL1133" t="str">
        <v>9128286B</v>
      </c>
      <c r="AM1133">
        <v>-1.8948</v>
      </c>
      <c r="AN1133">
        <v>0.22775999999999999</v>
      </c>
      <c r="AO1133">
        <v>0.82050000000000001</v>
      </c>
      <c r="AP1133">
        <v>128.03125</v>
      </c>
      <c r="AQ1133">
        <f>VLOOKUP(AL1133,工作表1!$F$3:$G$1000,2,FALSE)</f>
        <v>2.625</v>
      </c>
      <c r="AR1133" t="str">
        <f>VLOOKUP(AL1133,工作表1!$F$3:$H$1000,3,FALSE)</f>
        <v>2029/2/15</v>
      </c>
      <c r="AS1133">
        <f t="shared" si="573"/>
        <v>0.23275000000000001</v>
      </c>
      <c r="AT1133">
        <f t="shared" si="574"/>
        <v>2.3922499999999998</v>
      </c>
      <c r="AU1133" s="43">
        <f t="shared" si="589"/>
        <v>44607</v>
      </c>
      <c r="AV1133" s="43">
        <f t="shared" si="575"/>
        <v>44742</v>
      </c>
      <c r="AW1133" s="45">
        <f t="shared" si="590"/>
        <v>1.2269021739130435</v>
      </c>
      <c r="AX1133" s="45">
        <f t="shared" si="591"/>
        <v>2.2840939547349612</v>
      </c>
      <c r="AY1133" s="47">
        <f t="shared" si="592"/>
        <v>106.00574704693872</v>
      </c>
      <c r="AZ1133" s="47">
        <f t="shared" si="593"/>
        <v>127.09068382977068</v>
      </c>
      <c r="BA1133" s="43"/>
      <c r="BC1133" s="2">
        <v>44593</v>
      </c>
      <c r="BD1133" t="str">
        <v>9128286T</v>
      </c>
      <c r="BE1133">
        <v>-13.923400000000001</v>
      </c>
      <c r="BF1133">
        <v>0.67813999999999997</v>
      </c>
      <c r="BG1133">
        <v>0.80720000000000003</v>
      </c>
      <c r="BH1133">
        <v>127.78125</v>
      </c>
      <c r="BI1133">
        <f>VLOOKUP(BD1133,工作表1!$K$3:$L$1000,2,FALSE)</f>
        <v>2.375</v>
      </c>
      <c r="BJ1133" t="str">
        <f>VLOOKUP(BD1133,工作表1!$K$3:$M$1000,3,FALSE)</f>
        <v>2029/5/15</v>
      </c>
      <c r="BK1133">
        <f t="shared" si="576"/>
        <v>0.23449999999999999</v>
      </c>
      <c r="BL1133">
        <f t="shared" si="577"/>
        <v>2.1404999999999998</v>
      </c>
      <c r="BM1133" s="43">
        <f t="shared" si="594"/>
        <v>44696</v>
      </c>
      <c r="BN1133" s="43">
        <f t="shared" si="578"/>
        <v>44834</v>
      </c>
      <c r="BO1133" s="45">
        <f t="shared" si="595"/>
        <v>0.51830110497237569</v>
      </c>
      <c r="BP1133" s="45">
        <f t="shared" si="596"/>
        <v>2.0799449405888142</v>
      </c>
      <c r="BQ1133" s="47">
        <f t="shared" si="597"/>
        <v>104.22916621638279</v>
      </c>
      <c r="BR1133" s="47">
        <f t="shared" si="598"/>
        <v>125.63103077659417</v>
      </c>
    </row>
    <row r="1134" spans="6:70" x14ac:dyDescent="0.25">
      <c r="F1134" s="2">
        <v>44616</v>
      </c>
      <c r="G1134">
        <v>0.40300000000000002</v>
      </c>
      <c r="H1134" s="43">
        <v>44649</v>
      </c>
      <c r="I1134">
        <v>2.4803999999999999</v>
      </c>
      <c r="L1134" s="2">
        <v>44593</v>
      </c>
      <c r="M1134" t="str">
        <v>9128285M</v>
      </c>
      <c r="N1134">
        <v>0.2039</v>
      </c>
      <c r="O1134">
        <v>1.4250000000000001E-2</v>
      </c>
      <c r="P1134">
        <v>0.84709999999999996</v>
      </c>
      <c r="Q1134">
        <v>127.875</v>
      </c>
      <c r="R1134">
        <f>VLOOKUP(M1134,工作表1!$A$3:$B$1000,2,FALSE)</f>
        <v>3.125</v>
      </c>
      <c r="S1134" t="str">
        <f>VLOOKUP(M1134,工作表1!$A$3:$C$1000,3,FALSE)</f>
        <v>2028/11/15</v>
      </c>
      <c r="T1134">
        <f t="shared" si="568"/>
        <v>0.23449999999999999</v>
      </c>
      <c r="U1134">
        <f t="shared" si="567"/>
        <v>2.8904999999999998</v>
      </c>
      <c r="V1134" s="43">
        <f t="shared" si="579"/>
        <v>44696</v>
      </c>
      <c r="W1134" s="43">
        <f t="shared" si="569"/>
        <v>44651</v>
      </c>
      <c r="X1134" s="45">
        <f t="shared" si="580"/>
        <v>0.68197513812154698</v>
      </c>
      <c r="Y1134" s="45">
        <f t="shared" si="581"/>
        <v>1.169988836751684</v>
      </c>
      <c r="Z1134" s="47">
        <f t="shared" si="582"/>
        <v>108.8083691428814</v>
      </c>
      <c r="AA1134" s="47">
        <f t="shared" si="583"/>
        <v>127.6574986148877</v>
      </c>
      <c r="AB1134" s="45">
        <f t="shared" si="584"/>
        <v>1.7524</v>
      </c>
      <c r="AC1134" s="2" t="str">
        <f t="shared" si="570"/>
        <v>TY1</v>
      </c>
      <c r="AD1134">
        <f t="shared" si="571"/>
        <v>127.875</v>
      </c>
      <c r="AE1134">
        <f t="shared" si="572"/>
        <v>127.78125</v>
      </c>
      <c r="AF1134" s="49">
        <f t="shared" si="599"/>
        <v>9.375E-2</v>
      </c>
      <c r="AG1134" s="3">
        <f t="shared" si="585"/>
        <v>127.6574986148877</v>
      </c>
      <c r="AH1134">
        <f t="shared" si="586"/>
        <v>126.81015080734224</v>
      </c>
      <c r="AI1134" s="51">
        <f t="shared" si="587"/>
        <v>0.8473478075454608</v>
      </c>
      <c r="AJ1134" s="52">
        <f t="shared" si="588"/>
        <v>0.7535978075454608</v>
      </c>
      <c r="AK1134" s="2">
        <v>44593</v>
      </c>
      <c r="AL1134" t="str">
        <v>9128286B</v>
      </c>
      <c r="AM1134">
        <v>-3.1084000000000001</v>
      </c>
      <c r="AN1134">
        <v>0.27428999999999998</v>
      </c>
      <c r="AO1134">
        <v>0.82050000000000001</v>
      </c>
      <c r="AP1134">
        <v>127.78125</v>
      </c>
      <c r="AQ1134">
        <f>VLOOKUP(AL1134,工作表1!$F$3:$G$1000,2,FALSE)</f>
        <v>2.625</v>
      </c>
      <c r="AR1134" t="str">
        <f>VLOOKUP(AL1134,工作表1!$F$3:$H$1000,3,FALSE)</f>
        <v>2029/2/15</v>
      </c>
      <c r="AS1134">
        <f t="shared" si="573"/>
        <v>0.23449999999999999</v>
      </c>
      <c r="AT1134">
        <f t="shared" si="574"/>
        <v>2.3904999999999998</v>
      </c>
      <c r="AU1134" s="43">
        <f t="shared" si="589"/>
        <v>44607</v>
      </c>
      <c r="AV1134" s="43">
        <f t="shared" si="575"/>
        <v>44742</v>
      </c>
      <c r="AW1134" s="45">
        <f t="shared" si="590"/>
        <v>1.2197690217391304</v>
      </c>
      <c r="AX1134" s="45">
        <f t="shared" si="591"/>
        <v>2.2841525833829657</v>
      </c>
      <c r="AY1134" s="47">
        <f t="shared" si="592"/>
        <v>105.78660427775917</v>
      </c>
      <c r="AZ1134" s="47">
        <f t="shared" si="593"/>
        <v>126.81015080734224</v>
      </c>
      <c r="BA1134" s="43"/>
      <c r="BC1134" s="2">
        <v>44592</v>
      </c>
      <c r="BD1134" t="str">
        <v>9128286T</v>
      </c>
      <c r="BE1134">
        <v>-12.310499999999999</v>
      </c>
      <c r="BF1134">
        <v>0.63563000000000003</v>
      </c>
      <c r="BG1134">
        <v>0.80720000000000003</v>
      </c>
      <c r="BH1134">
        <v>127.875</v>
      </c>
      <c r="BI1134">
        <f>VLOOKUP(BD1134,工作表1!$K$3:$L$1000,2,FALSE)</f>
        <v>2.375</v>
      </c>
      <c r="BJ1134" t="str">
        <f>VLOOKUP(BD1134,工作表1!$K$3:$M$1000,3,FALSE)</f>
        <v>2029/5/15</v>
      </c>
      <c r="BK1134">
        <f t="shared" si="576"/>
        <v>0.23949999999999999</v>
      </c>
      <c r="BL1134">
        <f t="shared" si="577"/>
        <v>2.1355</v>
      </c>
      <c r="BM1134" s="43">
        <f t="shared" si="594"/>
        <v>44696</v>
      </c>
      <c r="BN1134" s="43">
        <f t="shared" si="578"/>
        <v>44834</v>
      </c>
      <c r="BO1134" s="45">
        <f t="shared" si="595"/>
        <v>0.51174033149171272</v>
      </c>
      <c r="BP1134" s="45">
        <f t="shared" si="596"/>
        <v>2.0798910164232196</v>
      </c>
      <c r="BQ1134" s="47">
        <f t="shared" si="597"/>
        <v>104.33530174847219</v>
      </c>
      <c r="BR1134" s="47">
        <f t="shared" si="598"/>
        <v>125.75210807497785</v>
      </c>
    </row>
    <row r="1135" spans="6:70" x14ac:dyDescent="0.25">
      <c r="F1135" s="2">
        <v>44615</v>
      </c>
      <c r="G1135">
        <v>0.41959999999999997</v>
      </c>
      <c r="H1135" s="43">
        <v>44648</v>
      </c>
      <c r="I1135">
        <v>2.5486</v>
      </c>
      <c r="L1135" s="2">
        <v>44592</v>
      </c>
      <c r="M1135" t="str">
        <v>9128285M</v>
      </c>
      <c r="N1135">
        <v>0.57820000000000005</v>
      </c>
      <c r="O1135">
        <v>-1.8350000000000002E-2</v>
      </c>
      <c r="P1135">
        <v>0.84709999999999996</v>
      </c>
      <c r="Q1135">
        <v>127.96875</v>
      </c>
      <c r="R1135">
        <f>VLOOKUP(M1135,工作表1!$A$3:$B$1000,2,FALSE)</f>
        <v>3.125</v>
      </c>
      <c r="S1135" t="str">
        <f>VLOOKUP(M1135,工作表1!$A$3:$C$1000,3,FALSE)</f>
        <v>2028/11/15</v>
      </c>
      <c r="T1135">
        <f t="shared" si="568"/>
        <v>0.23949999999999999</v>
      </c>
      <c r="U1135">
        <f t="shared" si="567"/>
        <v>2.8855</v>
      </c>
      <c r="V1135" s="43">
        <f t="shared" si="579"/>
        <v>44696</v>
      </c>
      <c r="W1135" s="43">
        <f t="shared" si="569"/>
        <v>44651</v>
      </c>
      <c r="X1135" s="45">
        <f t="shared" si="580"/>
        <v>0.6733425414364641</v>
      </c>
      <c r="Y1135" s="45">
        <f t="shared" si="581"/>
        <v>1.1699178839022175</v>
      </c>
      <c r="Z1135" s="47">
        <f t="shared" si="582"/>
        <v>108.90236636424413</v>
      </c>
      <c r="AA1135" s="47">
        <f t="shared" si="583"/>
        <v>127.75554325880455</v>
      </c>
      <c r="AB1135" s="45">
        <f t="shared" si="584"/>
        <v>1.7381</v>
      </c>
      <c r="AC1135" s="2" t="str">
        <f t="shared" si="570"/>
        <v>TY1</v>
      </c>
      <c r="AD1135">
        <f t="shared" si="571"/>
        <v>127.96875</v>
      </c>
      <c r="AE1135">
        <f t="shared" si="572"/>
        <v>127.875</v>
      </c>
      <c r="AF1135" s="49">
        <f t="shared" si="599"/>
        <v>9.375E-2</v>
      </c>
      <c r="AG1135" s="3">
        <f t="shared" si="585"/>
        <v>127.75554325880455</v>
      </c>
      <c r="AH1135">
        <f t="shared" si="586"/>
        <v>126.89143874963494</v>
      </c>
      <c r="AI1135" s="51">
        <f t="shared" si="587"/>
        <v>0.86410450916960713</v>
      </c>
      <c r="AJ1135" s="52">
        <f t="shared" si="588"/>
        <v>0.77035450916960713</v>
      </c>
      <c r="AK1135" s="2">
        <v>44592</v>
      </c>
      <c r="AL1135" t="str">
        <v>9128286B</v>
      </c>
      <c r="AM1135">
        <v>-2.8294999999999999</v>
      </c>
      <c r="AN1135">
        <v>0.28573999999999999</v>
      </c>
      <c r="AO1135">
        <v>0.82050000000000001</v>
      </c>
      <c r="AP1135">
        <v>127.875</v>
      </c>
      <c r="AQ1135">
        <f>VLOOKUP(AL1135,工作表1!$F$3:$G$1000,2,FALSE)</f>
        <v>2.625</v>
      </c>
      <c r="AR1135" t="str">
        <f>VLOOKUP(AL1135,工作表1!$F$3:$H$1000,3,FALSE)</f>
        <v>2029/2/15</v>
      </c>
      <c r="AS1135">
        <f t="shared" si="573"/>
        <v>0.23949999999999999</v>
      </c>
      <c r="AT1135">
        <f t="shared" si="574"/>
        <v>2.3855</v>
      </c>
      <c r="AU1135" s="43">
        <f t="shared" si="589"/>
        <v>44607</v>
      </c>
      <c r="AV1135" s="43">
        <f t="shared" si="575"/>
        <v>44742</v>
      </c>
      <c r="AW1135" s="45">
        <f t="shared" si="590"/>
        <v>1.2126358695652173</v>
      </c>
      <c r="AX1135" s="45">
        <f t="shared" si="591"/>
        <v>2.2842112120309706</v>
      </c>
      <c r="AY1135" s="47">
        <f t="shared" si="592"/>
        <v>105.8629807490222</v>
      </c>
      <c r="AZ1135" s="47">
        <f t="shared" si="593"/>
        <v>126.89143874963494</v>
      </c>
      <c r="BA1135" s="43"/>
      <c r="BC1135" s="2">
        <v>44589</v>
      </c>
      <c r="BD1135" t="str">
        <v>9128286T</v>
      </c>
      <c r="BE1135">
        <v>-12.334300000000001</v>
      </c>
      <c r="BF1135">
        <v>0.60643000000000002</v>
      </c>
      <c r="BG1135">
        <v>0.80720000000000003</v>
      </c>
      <c r="BH1135">
        <v>127.84375</v>
      </c>
      <c r="BI1135">
        <f>VLOOKUP(BD1135,工作表1!$K$3:$L$1000,2,FALSE)</f>
        <v>2.375</v>
      </c>
      <c r="BJ1135" t="str">
        <f>VLOOKUP(BD1135,工作表1!$K$3:$M$1000,3,FALSE)</f>
        <v>2029/5/15</v>
      </c>
      <c r="BK1135">
        <f t="shared" si="576"/>
        <v>0.2316</v>
      </c>
      <c r="BL1135">
        <f t="shared" si="577"/>
        <v>2.1434000000000002</v>
      </c>
      <c r="BM1135" s="43">
        <f t="shared" si="594"/>
        <v>44696</v>
      </c>
      <c r="BN1135" s="43">
        <f t="shared" si="578"/>
        <v>44834</v>
      </c>
      <c r="BO1135" s="45">
        <f t="shared" si="595"/>
        <v>0.50517955801104975</v>
      </c>
      <c r="BP1135" s="45">
        <f t="shared" si="596"/>
        <v>2.079837092257625</v>
      </c>
      <c r="BQ1135" s="47">
        <f t="shared" si="597"/>
        <v>104.33567848370794</v>
      </c>
      <c r="BR1135" s="47">
        <f t="shared" si="598"/>
        <v>125.73145756644558</v>
      </c>
    </row>
    <row r="1136" spans="6:70" x14ac:dyDescent="0.25">
      <c r="F1136" s="2">
        <v>44614</v>
      </c>
      <c r="G1136">
        <v>0.41770000000000002</v>
      </c>
      <c r="H1136" s="43">
        <v>44645</v>
      </c>
      <c r="I1136">
        <v>2.5508999999999999</v>
      </c>
      <c r="L1136" s="2">
        <v>44589</v>
      </c>
      <c r="M1136" t="str">
        <v>9128285M</v>
      </c>
      <c r="N1136">
        <v>7.2400000000000006E-2</v>
      </c>
      <c r="O1136">
        <v>4.3409999999999997E-2</v>
      </c>
      <c r="P1136">
        <v>0.84709999999999996</v>
      </c>
      <c r="Q1136">
        <v>127.953125</v>
      </c>
      <c r="R1136">
        <f>VLOOKUP(M1136,工作表1!$A$3:$B$1000,2,FALSE)</f>
        <v>3.125</v>
      </c>
      <c r="S1136" t="str">
        <f>VLOOKUP(M1136,工作表1!$A$3:$C$1000,3,FALSE)</f>
        <v>2028/11/15</v>
      </c>
      <c r="T1136">
        <f t="shared" si="568"/>
        <v>0.2316</v>
      </c>
      <c r="U1136">
        <f t="shared" si="567"/>
        <v>2.8934000000000002</v>
      </c>
      <c r="V1136" s="43">
        <f t="shared" si="579"/>
        <v>44696</v>
      </c>
      <c r="W1136" s="43">
        <f t="shared" si="569"/>
        <v>44651</v>
      </c>
      <c r="X1136" s="45">
        <f t="shared" si="580"/>
        <v>0.66470994475138123</v>
      </c>
      <c r="Y1136" s="45">
        <f t="shared" si="581"/>
        <v>1.1698469310527511</v>
      </c>
      <c r="Z1136" s="47">
        <f t="shared" si="582"/>
        <v>108.88590688731718</v>
      </c>
      <c r="AA1136" s="47">
        <f t="shared" si="583"/>
        <v>127.72073099423531</v>
      </c>
      <c r="AB1136" s="45">
        <f t="shared" si="584"/>
        <v>1.7357</v>
      </c>
      <c r="AC1136" s="2" t="str">
        <f t="shared" si="570"/>
        <v>TY1</v>
      </c>
      <c r="AD1136">
        <f t="shared" si="571"/>
        <v>127.953125</v>
      </c>
      <c r="AE1136">
        <f t="shared" si="572"/>
        <v>127.84375</v>
      </c>
      <c r="AF1136" s="49">
        <f t="shared" si="599"/>
        <v>0.109375</v>
      </c>
      <c r="AG1136" s="3">
        <f t="shared" si="585"/>
        <v>127.72073099423531</v>
      </c>
      <c r="AH1136">
        <f t="shared" si="586"/>
        <v>126.87404084710211</v>
      </c>
      <c r="AI1136" s="51">
        <f t="shared" si="587"/>
        <v>0.84669014713320223</v>
      </c>
      <c r="AJ1136" s="52">
        <f t="shared" si="588"/>
        <v>0.73731514713320223</v>
      </c>
      <c r="AK1136" s="2">
        <v>44589</v>
      </c>
      <c r="AL1136" t="str">
        <v>9128286B</v>
      </c>
      <c r="AM1136">
        <v>-2.6259999999999999</v>
      </c>
      <c r="AN1136">
        <v>0.24198</v>
      </c>
      <c r="AO1136">
        <v>0.82050000000000001</v>
      </c>
      <c r="AP1136">
        <v>127.84375</v>
      </c>
      <c r="AQ1136">
        <f>VLOOKUP(AL1136,工作表1!$F$3:$G$1000,2,FALSE)</f>
        <v>2.625</v>
      </c>
      <c r="AR1136" t="str">
        <f>VLOOKUP(AL1136,工作表1!$F$3:$H$1000,3,FALSE)</f>
        <v>2029/2/15</v>
      </c>
      <c r="AS1136">
        <f t="shared" si="573"/>
        <v>0.2316</v>
      </c>
      <c r="AT1136">
        <f t="shared" si="574"/>
        <v>2.3934000000000002</v>
      </c>
      <c r="AU1136" s="43">
        <f t="shared" si="589"/>
        <v>44607</v>
      </c>
      <c r="AV1136" s="43">
        <f t="shared" si="575"/>
        <v>44742</v>
      </c>
      <c r="AW1136" s="45">
        <f t="shared" si="590"/>
        <v>1.2055027173913042</v>
      </c>
      <c r="AX1136" s="45">
        <f t="shared" si="591"/>
        <v>2.2842698406789754</v>
      </c>
      <c r="AY1136" s="47">
        <f t="shared" si="592"/>
        <v>105.86373270682809</v>
      </c>
      <c r="AZ1136" s="47">
        <f t="shared" si="593"/>
        <v>126.87404084710211</v>
      </c>
      <c r="BA1136" s="43"/>
      <c r="BC1136" s="2">
        <v>44588</v>
      </c>
      <c r="BD1136" t="str">
        <v>9128286T</v>
      </c>
      <c r="BE1136">
        <v>-11.7845</v>
      </c>
      <c r="BF1136">
        <v>0.57652999999999999</v>
      </c>
      <c r="BG1136">
        <v>0.80720000000000003</v>
      </c>
      <c r="BH1136">
        <v>127.546875</v>
      </c>
      <c r="BI1136">
        <f>VLOOKUP(BD1136,工作表1!$K$3:$L$1000,2,FALSE)</f>
        <v>2.375</v>
      </c>
      <c r="BJ1136" t="str">
        <f>VLOOKUP(BD1136,工作表1!$K$3:$M$1000,3,FALSE)</f>
        <v>2029/5/15</v>
      </c>
      <c r="BK1136">
        <f t="shared" si="576"/>
        <v>0.22969999999999999</v>
      </c>
      <c r="BL1136">
        <f t="shared" si="577"/>
        <v>2.1453000000000002</v>
      </c>
      <c r="BM1136" s="43">
        <f t="shared" si="594"/>
        <v>44696</v>
      </c>
      <c r="BN1136" s="43">
        <f t="shared" si="578"/>
        <v>44834</v>
      </c>
      <c r="BO1136" s="45">
        <f t="shared" si="595"/>
        <v>0.48549723756906077</v>
      </c>
      <c r="BP1136" s="45">
        <f t="shared" si="596"/>
        <v>2.0796753197608417</v>
      </c>
      <c r="BQ1136" s="47">
        <f t="shared" si="597"/>
        <v>104.1361703069863</v>
      </c>
      <c r="BR1136" s="47">
        <f t="shared" si="598"/>
        <v>125.43899860198472</v>
      </c>
    </row>
    <row r="1137" spans="6:70" x14ac:dyDescent="0.25">
      <c r="F1137" s="2">
        <v>44613</v>
      </c>
      <c r="G1137">
        <v>0.371</v>
      </c>
      <c r="H1137" s="43">
        <v>44644</v>
      </c>
      <c r="I1137">
        <v>2.4239999999999999</v>
      </c>
      <c r="L1137" s="2">
        <v>44588</v>
      </c>
      <c r="M1137" t="str">
        <v>9128285M</v>
      </c>
      <c r="N1137">
        <v>0.80549999999999999</v>
      </c>
      <c r="O1137">
        <v>-7.7689999999999995E-2</v>
      </c>
      <c r="P1137">
        <v>0.84709999999999996</v>
      </c>
      <c r="Q1137">
        <v>127.65625</v>
      </c>
      <c r="R1137">
        <f>VLOOKUP(M1137,工作表1!$A$3:$B$1000,2,FALSE)</f>
        <v>3.125</v>
      </c>
      <c r="S1137" t="str">
        <f>VLOOKUP(M1137,工作表1!$A$3:$C$1000,3,FALSE)</f>
        <v>2028/11/15</v>
      </c>
      <c r="T1137">
        <f t="shared" si="568"/>
        <v>0.22969999999999999</v>
      </c>
      <c r="U1137">
        <f t="shared" si="567"/>
        <v>2.8953000000000002</v>
      </c>
      <c r="V1137" s="43">
        <f t="shared" si="579"/>
        <v>44696</v>
      </c>
      <c r="W1137" s="43">
        <f t="shared" si="569"/>
        <v>44651</v>
      </c>
      <c r="X1137" s="45">
        <f t="shared" si="580"/>
        <v>0.63881215469613262</v>
      </c>
      <c r="Y1137" s="45">
        <f t="shared" si="581"/>
        <v>1.1696340725043517</v>
      </c>
      <c r="Z1137" s="47">
        <f t="shared" si="582"/>
        <v>108.68353040888603</v>
      </c>
      <c r="AA1137" s="47">
        <f t="shared" si="583"/>
        <v>127.43980153550673</v>
      </c>
      <c r="AB1137" s="45">
        <f t="shared" si="584"/>
        <v>1.7699</v>
      </c>
      <c r="AC1137" s="2" t="str">
        <f t="shared" si="570"/>
        <v>TY1</v>
      </c>
      <c r="AD1137">
        <f t="shared" si="571"/>
        <v>127.65625</v>
      </c>
      <c r="AE1137">
        <f t="shared" si="572"/>
        <v>127.546875</v>
      </c>
      <c r="AF1137" s="49">
        <f t="shared" si="599"/>
        <v>0.109375</v>
      </c>
      <c r="AG1137" s="3">
        <f t="shared" si="585"/>
        <v>127.43980153550673</v>
      </c>
      <c r="AH1137">
        <f t="shared" si="586"/>
        <v>126.60462083111069</v>
      </c>
      <c r="AI1137" s="51">
        <f t="shared" si="587"/>
        <v>0.83518070439603775</v>
      </c>
      <c r="AJ1137" s="52">
        <f t="shared" si="588"/>
        <v>0.72580570439603775</v>
      </c>
      <c r="AK1137" s="2">
        <v>44588</v>
      </c>
      <c r="AL1137" t="str">
        <v>9128286B</v>
      </c>
      <c r="AM1137">
        <v>-1.5009999999999999</v>
      </c>
      <c r="AN1137">
        <v>0.16039999999999999</v>
      </c>
      <c r="AO1137">
        <v>0.82050000000000001</v>
      </c>
      <c r="AP1137">
        <v>127.546875</v>
      </c>
      <c r="AQ1137">
        <f>VLOOKUP(AL1137,工作表1!$F$3:$G$1000,2,FALSE)</f>
        <v>2.625</v>
      </c>
      <c r="AR1137" t="str">
        <f>VLOOKUP(AL1137,工作表1!$F$3:$H$1000,3,FALSE)</f>
        <v>2029/2/15</v>
      </c>
      <c r="AS1137">
        <f t="shared" si="573"/>
        <v>0.22969999999999999</v>
      </c>
      <c r="AT1137">
        <f t="shared" si="574"/>
        <v>2.3953000000000002</v>
      </c>
      <c r="AU1137" s="43">
        <f t="shared" si="589"/>
        <v>44607</v>
      </c>
      <c r="AV1137" s="43">
        <f t="shared" si="575"/>
        <v>44742</v>
      </c>
      <c r="AW1137" s="45">
        <f t="shared" si="590"/>
        <v>1.1841032608695652</v>
      </c>
      <c r="AX1137" s="45">
        <f t="shared" si="591"/>
        <v>2.2844457266229901</v>
      </c>
      <c r="AY1137" s="47">
        <f t="shared" si="592"/>
        <v>105.67875272754276</v>
      </c>
      <c r="AZ1137" s="47">
        <f t="shared" si="593"/>
        <v>126.60462083111069</v>
      </c>
      <c r="BA1137" s="43"/>
      <c r="BC1137" s="2">
        <v>44587</v>
      </c>
      <c r="BD1137" t="str">
        <v>9128286T</v>
      </c>
      <c r="BE1137">
        <v>-11.130599999999999</v>
      </c>
      <c r="BF1137">
        <v>0.55132999999999999</v>
      </c>
      <c r="BG1137">
        <v>0.80720000000000003</v>
      </c>
      <c r="BH1137">
        <v>127.34375</v>
      </c>
      <c r="BI1137">
        <f>VLOOKUP(BD1137,工作表1!$K$3:$L$1000,2,FALSE)</f>
        <v>2.375</v>
      </c>
      <c r="BJ1137" t="str">
        <f>VLOOKUP(BD1137,工作表1!$K$3:$M$1000,3,FALSE)</f>
        <v>2029/5/15</v>
      </c>
      <c r="BK1137">
        <f t="shared" si="576"/>
        <v>0.21925</v>
      </c>
      <c r="BL1137">
        <f t="shared" si="577"/>
        <v>2.1557499999999998</v>
      </c>
      <c r="BM1137" s="43">
        <f t="shared" si="594"/>
        <v>44696</v>
      </c>
      <c r="BN1137" s="43">
        <f t="shared" si="578"/>
        <v>44834</v>
      </c>
      <c r="BO1137" s="45">
        <f t="shared" si="595"/>
        <v>0.4789364640883978</v>
      </c>
      <c r="BP1137" s="45">
        <f t="shared" si="596"/>
        <v>2.0796213955952472</v>
      </c>
      <c r="BQ1137" s="47">
        <f t="shared" si="597"/>
        <v>103.99575969567428</v>
      </c>
      <c r="BR1137" s="47">
        <f t="shared" si="598"/>
        <v>125.24163247582639</v>
      </c>
    </row>
    <row r="1138" spans="6:70" x14ac:dyDescent="0.25">
      <c r="F1138" s="2">
        <v>44610</v>
      </c>
      <c r="G1138">
        <v>0.37609999999999999</v>
      </c>
      <c r="H1138" s="43">
        <v>44643</v>
      </c>
      <c r="I1138">
        <v>2.3412000000000002</v>
      </c>
      <c r="L1138" s="2">
        <v>44587</v>
      </c>
      <c r="M1138" t="str">
        <v>9128285M</v>
      </c>
      <c r="N1138">
        <v>1.3805000000000001</v>
      </c>
      <c r="O1138">
        <v>-0.16470000000000001</v>
      </c>
      <c r="P1138">
        <v>0.84709999999999996</v>
      </c>
      <c r="Q1138">
        <v>127.515625</v>
      </c>
      <c r="R1138">
        <f>VLOOKUP(M1138,工作表1!$A$3:$B$1000,2,FALSE)</f>
        <v>3.125</v>
      </c>
      <c r="S1138" t="str">
        <f>VLOOKUP(M1138,工作表1!$A$3:$C$1000,3,FALSE)</f>
        <v>2028/11/15</v>
      </c>
      <c r="T1138">
        <f t="shared" si="568"/>
        <v>0.21925</v>
      </c>
      <c r="U1138">
        <f t="shared" si="567"/>
        <v>2.9057499999999998</v>
      </c>
      <c r="V1138" s="43">
        <f t="shared" si="579"/>
        <v>44696</v>
      </c>
      <c r="W1138" s="43">
        <f t="shared" si="569"/>
        <v>44651</v>
      </c>
      <c r="X1138" s="45">
        <f t="shared" si="580"/>
        <v>0.63017955801104975</v>
      </c>
      <c r="Y1138" s="45">
        <f t="shared" si="581"/>
        <v>1.1695631196548852</v>
      </c>
      <c r="Z1138" s="47">
        <f t="shared" si="582"/>
        <v>108.59034895381002</v>
      </c>
      <c r="AA1138" s="47">
        <f t="shared" si="583"/>
        <v>127.31375656151823</v>
      </c>
      <c r="AB1138" s="45">
        <f t="shared" si="584"/>
        <v>1.8260000000000001</v>
      </c>
      <c r="AC1138" s="2" t="str">
        <f t="shared" si="570"/>
        <v>TY1</v>
      </c>
      <c r="AD1138">
        <f t="shared" si="571"/>
        <v>127.515625</v>
      </c>
      <c r="AE1138">
        <f t="shared" si="572"/>
        <v>127.34375</v>
      </c>
      <c r="AF1138" s="49">
        <f t="shared" si="599"/>
        <v>0.171875</v>
      </c>
      <c r="AG1138" s="3">
        <f t="shared" si="585"/>
        <v>127.31375656151823</v>
      </c>
      <c r="AH1138">
        <f t="shared" si="586"/>
        <v>126.45302373858506</v>
      </c>
      <c r="AI1138" s="51">
        <f t="shared" si="587"/>
        <v>0.86073282293317277</v>
      </c>
      <c r="AJ1138" s="52">
        <f t="shared" si="588"/>
        <v>0.68885782293317277</v>
      </c>
      <c r="AK1138" s="2">
        <v>44587</v>
      </c>
      <c r="AL1138" t="str">
        <v>9128286B</v>
      </c>
      <c r="AM1138">
        <v>0.17929999999999999</v>
      </c>
      <c r="AN1138">
        <v>4.8599999999999997E-2</v>
      </c>
      <c r="AO1138">
        <v>0.82050000000000001</v>
      </c>
      <c r="AP1138">
        <v>127.34375</v>
      </c>
      <c r="AQ1138">
        <f>VLOOKUP(AL1138,工作表1!$F$3:$G$1000,2,FALSE)</f>
        <v>2.625</v>
      </c>
      <c r="AR1138" t="str">
        <f>VLOOKUP(AL1138,工作表1!$F$3:$H$1000,3,FALSE)</f>
        <v>2029/2/15</v>
      </c>
      <c r="AS1138">
        <f t="shared" si="573"/>
        <v>0.21925</v>
      </c>
      <c r="AT1138">
        <f t="shared" si="574"/>
        <v>2.4057499999999998</v>
      </c>
      <c r="AU1138" s="43">
        <f t="shared" si="589"/>
        <v>44607</v>
      </c>
      <c r="AV1138" s="43">
        <f t="shared" si="575"/>
        <v>44742</v>
      </c>
      <c r="AW1138" s="45">
        <f t="shared" si="590"/>
        <v>1.1769701086956521</v>
      </c>
      <c r="AX1138" s="45">
        <f t="shared" si="591"/>
        <v>2.2845043552709945</v>
      </c>
      <c r="AY1138" s="47">
        <f t="shared" si="592"/>
        <v>105.57060008329292</v>
      </c>
      <c r="AZ1138" s="47">
        <f t="shared" si="593"/>
        <v>126.45302373858506</v>
      </c>
      <c r="BA1138" s="43"/>
      <c r="BC1138" s="2">
        <v>44586</v>
      </c>
      <c r="BD1138" t="str">
        <v>9128286T</v>
      </c>
      <c r="BE1138">
        <v>-12.1228</v>
      </c>
      <c r="BF1138">
        <v>0.60141999999999995</v>
      </c>
      <c r="BG1138">
        <v>0.80720000000000003</v>
      </c>
      <c r="BH1138">
        <v>127.984375</v>
      </c>
      <c r="BI1138">
        <f>VLOOKUP(BD1138,工作表1!$K$3:$L$1000,2,FALSE)</f>
        <v>2.375</v>
      </c>
      <c r="BJ1138" t="str">
        <f>VLOOKUP(BD1138,工作表1!$K$3:$M$1000,3,FALSE)</f>
        <v>2029/5/15</v>
      </c>
      <c r="BK1138">
        <f t="shared" si="576"/>
        <v>0.2049</v>
      </c>
      <c r="BL1138">
        <f t="shared" si="577"/>
        <v>2.1701000000000001</v>
      </c>
      <c r="BM1138" s="43">
        <f t="shared" si="594"/>
        <v>44696</v>
      </c>
      <c r="BN1138" s="43">
        <f t="shared" si="578"/>
        <v>44834</v>
      </c>
      <c r="BO1138" s="45">
        <f t="shared" si="595"/>
        <v>0.47237569060773477</v>
      </c>
      <c r="BP1138" s="45">
        <f t="shared" si="596"/>
        <v>2.0795674714296526</v>
      </c>
      <c r="BQ1138" s="47">
        <f t="shared" si="597"/>
        <v>104.47959778758789</v>
      </c>
      <c r="BR1138" s="47">
        <f t="shared" si="598"/>
        <v>125.81423019299902</v>
      </c>
    </row>
    <row r="1139" spans="6:70" x14ac:dyDescent="0.25">
      <c r="F1139" s="2">
        <v>44609</v>
      </c>
      <c r="G1139">
        <v>0.3982</v>
      </c>
      <c r="H1139" s="43">
        <v>44642</v>
      </c>
      <c r="I1139">
        <v>2.4260999999999999</v>
      </c>
      <c r="L1139" s="2">
        <v>44586</v>
      </c>
      <c r="M1139" t="str">
        <v>9128285M</v>
      </c>
      <c r="N1139">
        <v>0.66139999999999999</v>
      </c>
      <c r="O1139">
        <v>-3.397E-2</v>
      </c>
      <c r="P1139">
        <v>0.84709999999999996</v>
      </c>
      <c r="Q1139">
        <v>128.125</v>
      </c>
      <c r="R1139">
        <f>VLOOKUP(M1139,工作表1!$A$3:$B$1000,2,FALSE)</f>
        <v>3.125</v>
      </c>
      <c r="S1139" t="str">
        <f>VLOOKUP(M1139,工作表1!$A$3:$C$1000,3,FALSE)</f>
        <v>2028/11/15</v>
      </c>
      <c r="T1139">
        <f t="shared" si="568"/>
        <v>0.2049</v>
      </c>
      <c r="U1139">
        <f t="shared" si="567"/>
        <v>2.9201000000000001</v>
      </c>
      <c r="V1139" s="43">
        <f t="shared" si="579"/>
        <v>44696</v>
      </c>
      <c r="W1139" s="43">
        <f t="shared" si="569"/>
        <v>44651</v>
      </c>
      <c r="X1139" s="45">
        <f t="shared" si="580"/>
        <v>0.62154696132596687</v>
      </c>
      <c r="Y1139" s="45">
        <f t="shared" si="581"/>
        <v>1.1694921668054188</v>
      </c>
      <c r="Z1139" s="47">
        <f t="shared" si="582"/>
        <v>109.08946532447293</v>
      </c>
      <c r="AA1139" s="47">
        <f t="shared" si="583"/>
        <v>127.88603107383598</v>
      </c>
      <c r="AB1139" s="45">
        <f t="shared" si="584"/>
        <v>1.716</v>
      </c>
      <c r="AC1139" s="2" t="str">
        <f t="shared" si="570"/>
        <v>TY1</v>
      </c>
      <c r="AD1139">
        <f t="shared" si="571"/>
        <v>128.125</v>
      </c>
      <c r="AE1139">
        <f t="shared" si="572"/>
        <v>127.984375</v>
      </c>
      <c r="AF1139" s="49">
        <f t="shared" si="599"/>
        <v>0.140625</v>
      </c>
      <c r="AG1139" s="3">
        <f t="shared" si="585"/>
        <v>127.88603107383598</v>
      </c>
      <c r="AH1139">
        <f t="shared" si="586"/>
        <v>127.00073254346378</v>
      </c>
      <c r="AI1139" s="51">
        <f t="shared" si="587"/>
        <v>0.88529853037219652</v>
      </c>
      <c r="AJ1139" s="52">
        <f t="shared" si="588"/>
        <v>0.74467353037219652</v>
      </c>
      <c r="AK1139" s="2">
        <v>44586</v>
      </c>
      <c r="AL1139" t="str">
        <v>9128286B</v>
      </c>
      <c r="AM1139">
        <v>-1.6964999999999999</v>
      </c>
      <c r="AN1139">
        <v>0.18809000000000001</v>
      </c>
      <c r="AO1139">
        <v>0.82050000000000001</v>
      </c>
      <c r="AP1139">
        <v>127.984375</v>
      </c>
      <c r="AQ1139">
        <f>VLOOKUP(AL1139,工作表1!$F$3:$G$1000,2,FALSE)</f>
        <v>2.625</v>
      </c>
      <c r="AR1139" t="str">
        <f>VLOOKUP(AL1139,工作表1!$F$3:$H$1000,3,FALSE)</f>
        <v>2029/2/15</v>
      </c>
      <c r="AS1139">
        <f t="shared" si="573"/>
        <v>0.2049</v>
      </c>
      <c r="AT1139">
        <f t="shared" si="574"/>
        <v>2.4201000000000001</v>
      </c>
      <c r="AU1139" s="43">
        <f t="shared" si="589"/>
        <v>44607</v>
      </c>
      <c r="AV1139" s="43">
        <f t="shared" si="575"/>
        <v>44742</v>
      </c>
      <c r="AW1139" s="45">
        <f t="shared" si="590"/>
        <v>1.169836956521739</v>
      </c>
      <c r="AX1139" s="45">
        <f t="shared" si="591"/>
        <v>2.2845629839189989</v>
      </c>
      <c r="AY1139" s="47">
        <f t="shared" si="592"/>
        <v>106.03796515008554</v>
      </c>
      <c r="AZ1139" s="47">
        <f t="shared" si="593"/>
        <v>127.00073254346378</v>
      </c>
      <c r="BA1139" s="43"/>
      <c r="BC1139" s="2">
        <v>44585</v>
      </c>
      <c r="BD1139" t="str">
        <v>9128286T</v>
      </c>
      <c r="BE1139">
        <v>-11.434699999999999</v>
      </c>
      <c r="BF1139">
        <v>0.56674000000000002</v>
      </c>
      <c r="BG1139">
        <v>0.80720000000000003</v>
      </c>
      <c r="BH1139">
        <v>128.375</v>
      </c>
      <c r="BI1139">
        <f>VLOOKUP(BD1139,工作表1!$K$3:$L$1000,2,FALSE)</f>
        <v>2.375</v>
      </c>
      <c r="BJ1139" t="str">
        <f>VLOOKUP(BD1139,工作表1!$K$3:$M$1000,3,FALSE)</f>
        <v>2029/5/15</v>
      </c>
      <c r="BK1139">
        <f t="shared" si="576"/>
        <v>0.19475000000000001</v>
      </c>
      <c r="BL1139">
        <f t="shared" si="577"/>
        <v>2.18025</v>
      </c>
      <c r="BM1139" s="43">
        <f t="shared" si="594"/>
        <v>44696</v>
      </c>
      <c r="BN1139" s="43">
        <f t="shared" si="578"/>
        <v>44834</v>
      </c>
      <c r="BO1139" s="45">
        <f t="shared" si="595"/>
        <v>0.46581491712707179</v>
      </c>
      <c r="BP1139" s="45">
        <f t="shared" si="596"/>
        <v>2.079513547264058</v>
      </c>
      <c r="BQ1139" s="47">
        <f t="shared" si="597"/>
        <v>104.82030962258553</v>
      </c>
      <c r="BR1139" s="47">
        <f t="shared" si="598"/>
        <v>126.21300154024489</v>
      </c>
    </row>
    <row r="1140" spans="6:70" x14ac:dyDescent="0.25">
      <c r="F1140" s="2">
        <v>44608</v>
      </c>
      <c r="G1140">
        <v>0.38350000000000001</v>
      </c>
      <c r="H1140" s="43">
        <v>44641</v>
      </c>
      <c r="I1140">
        <v>2.3384</v>
      </c>
      <c r="L1140" s="2">
        <v>44585</v>
      </c>
      <c r="M1140" t="str">
        <v>9128285M</v>
      </c>
      <c r="N1140">
        <v>0.79759999999999998</v>
      </c>
      <c r="O1140">
        <v>-5.4440000000000002E-2</v>
      </c>
      <c r="P1140">
        <v>0.84709999999999996</v>
      </c>
      <c r="Q1140">
        <v>128.515625</v>
      </c>
      <c r="R1140">
        <f>VLOOKUP(M1140,工作表1!$A$3:$B$1000,2,FALSE)</f>
        <v>3.125</v>
      </c>
      <c r="S1140" t="str">
        <f>VLOOKUP(M1140,工作表1!$A$3:$C$1000,3,FALSE)</f>
        <v>2028/11/15</v>
      </c>
      <c r="T1140">
        <f t="shared" si="568"/>
        <v>0.19475000000000001</v>
      </c>
      <c r="U1140">
        <f t="shared" si="567"/>
        <v>2.93025</v>
      </c>
      <c r="V1140" s="43">
        <f t="shared" si="579"/>
        <v>44696</v>
      </c>
      <c r="W1140" s="43">
        <f t="shared" si="569"/>
        <v>44651</v>
      </c>
      <c r="X1140" s="45">
        <f t="shared" si="580"/>
        <v>0.612914364640884</v>
      </c>
      <c r="Y1140" s="45">
        <f t="shared" si="581"/>
        <v>1.1694212139559523</v>
      </c>
      <c r="Z1140" s="47">
        <f t="shared" si="582"/>
        <v>109.4335754043792</v>
      </c>
      <c r="AA1140" s="47">
        <f t="shared" si="583"/>
        <v>128.27612204271668</v>
      </c>
      <c r="AB1140" s="45">
        <f t="shared" si="584"/>
        <v>1.7159</v>
      </c>
      <c r="AC1140" s="2" t="str">
        <f t="shared" si="570"/>
        <v>TY1</v>
      </c>
      <c r="AD1140">
        <f t="shared" si="571"/>
        <v>128.515625</v>
      </c>
      <c r="AE1140">
        <f t="shared" si="572"/>
        <v>128.375</v>
      </c>
      <c r="AF1140" s="49">
        <f t="shared" si="599"/>
        <v>0.140625</v>
      </c>
      <c r="AG1140" s="3">
        <f t="shared" si="585"/>
        <v>128.27612204271668</v>
      </c>
      <c r="AH1140">
        <f t="shared" si="586"/>
        <v>127.39931943198134</v>
      </c>
      <c r="AI1140" s="51">
        <f t="shared" si="587"/>
        <v>0.87680261073533927</v>
      </c>
      <c r="AJ1140" s="52">
        <f t="shared" si="588"/>
        <v>0.73617761073533927</v>
      </c>
      <c r="AK1140" s="2">
        <v>44585</v>
      </c>
      <c r="AL1140" t="str">
        <v>9128286B</v>
      </c>
      <c r="AM1140">
        <v>-1.1865000000000001</v>
      </c>
      <c r="AN1140">
        <v>0.15140999999999999</v>
      </c>
      <c r="AO1140">
        <v>0.82050000000000001</v>
      </c>
      <c r="AP1140">
        <v>128.375</v>
      </c>
      <c r="AQ1140">
        <f>VLOOKUP(AL1140,工作表1!$F$3:$G$1000,2,FALSE)</f>
        <v>2.625</v>
      </c>
      <c r="AR1140" t="str">
        <f>VLOOKUP(AL1140,工作表1!$F$3:$H$1000,3,FALSE)</f>
        <v>2029/2/15</v>
      </c>
      <c r="AS1140">
        <f t="shared" si="573"/>
        <v>0.19475000000000001</v>
      </c>
      <c r="AT1140">
        <f t="shared" si="574"/>
        <v>2.43025</v>
      </c>
      <c r="AU1140" s="43">
        <f t="shared" si="589"/>
        <v>44607</v>
      </c>
      <c r="AV1140" s="43">
        <f t="shared" si="575"/>
        <v>44742</v>
      </c>
      <c r="AW1140" s="45">
        <f t="shared" si="590"/>
        <v>1.1627038043478262</v>
      </c>
      <c r="AX1140" s="45">
        <f t="shared" si="591"/>
        <v>2.2846216125670042</v>
      </c>
      <c r="AY1140" s="47">
        <f t="shared" si="592"/>
        <v>106.38123540672608</v>
      </c>
      <c r="AZ1140" s="47">
        <f t="shared" si="593"/>
        <v>127.39931943198134</v>
      </c>
      <c r="BA1140" s="43"/>
      <c r="BC1140" s="2">
        <v>44582</v>
      </c>
      <c r="BD1140" t="str">
        <v>9128286T</v>
      </c>
      <c r="BE1140">
        <v>-10.351599999999999</v>
      </c>
      <c r="BF1140">
        <v>0.52459999999999996</v>
      </c>
      <c r="BG1140">
        <v>0.80720000000000003</v>
      </c>
      <c r="BH1140">
        <v>128.15625</v>
      </c>
      <c r="BI1140">
        <f>VLOOKUP(BD1140,工作表1!$K$3:$L$1000,2,FALSE)</f>
        <v>2.375</v>
      </c>
      <c r="BJ1140" t="str">
        <f>VLOOKUP(BD1140,工作表1!$K$3:$M$1000,3,FALSE)</f>
        <v>2029/5/15</v>
      </c>
      <c r="BK1140">
        <f t="shared" si="576"/>
        <v>0.19689999999999999</v>
      </c>
      <c r="BL1140">
        <f t="shared" si="577"/>
        <v>2.1781000000000001</v>
      </c>
      <c r="BM1140" s="43">
        <f t="shared" si="594"/>
        <v>44696</v>
      </c>
      <c r="BN1140" s="43">
        <f t="shared" si="578"/>
        <v>44834</v>
      </c>
      <c r="BO1140" s="45">
        <f t="shared" si="595"/>
        <v>0.45925414364640887</v>
      </c>
      <c r="BP1140" s="45">
        <f t="shared" si="596"/>
        <v>2.0794596230984639</v>
      </c>
      <c r="BQ1140" s="47">
        <f t="shared" si="597"/>
        <v>104.6803048738098</v>
      </c>
      <c r="BR1140" s="47">
        <f t="shared" si="598"/>
        <v>126.0267066428646</v>
      </c>
    </row>
    <row r="1141" spans="6:70" x14ac:dyDescent="0.25">
      <c r="F1141" s="2">
        <v>44607</v>
      </c>
      <c r="G1141">
        <v>0.40139999999999998</v>
      </c>
      <c r="H1141" s="43">
        <v>44638</v>
      </c>
      <c r="I1141">
        <v>2.1747000000000001</v>
      </c>
      <c r="L1141" s="2">
        <v>44582</v>
      </c>
      <c r="M1141" t="str">
        <v>9128285M</v>
      </c>
      <c r="N1141">
        <v>0.57089999999999996</v>
      </c>
      <c r="O1141">
        <v>-1.157E-2</v>
      </c>
      <c r="P1141">
        <v>0.84709999999999996</v>
      </c>
      <c r="Q1141">
        <v>128.3125</v>
      </c>
      <c r="R1141">
        <f>VLOOKUP(M1141,工作表1!$A$3:$B$1000,2,FALSE)</f>
        <v>3.125</v>
      </c>
      <c r="S1141" t="str">
        <f>VLOOKUP(M1141,工作表1!$A$3:$C$1000,3,FALSE)</f>
        <v>2028/11/15</v>
      </c>
      <c r="T1141">
        <f t="shared" si="568"/>
        <v>0.19689999999999999</v>
      </c>
      <c r="U1141">
        <f t="shared" si="567"/>
        <v>2.9281000000000001</v>
      </c>
      <c r="V1141" s="43">
        <f t="shared" si="579"/>
        <v>44696</v>
      </c>
      <c r="W1141" s="43">
        <f t="shared" si="569"/>
        <v>44651</v>
      </c>
      <c r="X1141" s="45">
        <f t="shared" si="580"/>
        <v>0.60428176795580113</v>
      </c>
      <c r="Y1141" s="45">
        <f t="shared" si="581"/>
        <v>1.1693502611064861</v>
      </c>
      <c r="Z1141" s="47">
        <f t="shared" si="582"/>
        <v>109.2610589081344</v>
      </c>
      <c r="AA1141" s="47">
        <f t="shared" si="583"/>
        <v>128.05893174015367</v>
      </c>
      <c r="AB1141" s="45">
        <f t="shared" si="584"/>
        <v>1.7109000000000001</v>
      </c>
      <c r="AC1141" s="2" t="str">
        <f t="shared" si="570"/>
        <v>TY1</v>
      </c>
      <c r="AD1141">
        <f t="shared" si="571"/>
        <v>128.3125</v>
      </c>
      <c r="AE1141">
        <f t="shared" si="572"/>
        <v>128.15625</v>
      </c>
      <c r="AF1141" s="49">
        <f t="shared" si="599"/>
        <v>0.15625</v>
      </c>
      <c r="AG1141" s="3">
        <f t="shared" si="585"/>
        <v>128.05893174015367</v>
      </c>
      <c r="AH1141">
        <f t="shared" si="586"/>
        <v>127.19638999966354</v>
      </c>
      <c r="AI1141" s="51">
        <f t="shared" si="587"/>
        <v>0.86254174049012988</v>
      </c>
      <c r="AJ1141" s="52">
        <f t="shared" si="588"/>
        <v>0.70629174049012988</v>
      </c>
      <c r="AK1141" s="2">
        <v>44582</v>
      </c>
      <c r="AL1141" t="str">
        <v>9128286B</v>
      </c>
      <c r="AM1141">
        <v>-0.57689999999999997</v>
      </c>
      <c r="AN1141">
        <v>0.1159</v>
      </c>
      <c r="AO1141">
        <v>0.82050000000000001</v>
      </c>
      <c r="AP1141">
        <v>128.15625</v>
      </c>
      <c r="AQ1141">
        <f>VLOOKUP(AL1141,工作表1!$F$3:$G$1000,2,FALSE)</f>
        <v>2.625</v>
      </c>
      <c r="AR1141" t="str">
        <f>VLOOKUP(AL1141,工作表1!$F$3:$H$1000,3,FALSE)</f>
        <v>2029/2/15</v>
      </c>
      <c r="AS1141">
        <f t="shared" si="573"/>
        <v>0.19689999999999999</v>
      </c>
      <c r="AT1141">
        <f t="shared" si="574"/>
        <v>2.4281000000000001</v>
      </c>
      <c r="AU1141" s="43">
        <f t="shared" si="589"/>
        <v>44607</v>
      </c>
      <c r="AV1141" s="43">
        <f t="shared" si="575"/>
        <v>44742</v>
      </c>
      <c r="AW1141" s="45">
        <f t="shared" si="590"/>
        <v>1.1555706521739131</v>
      </c>
      <c r="AX1141" s="45">
        <f t="shared" si="591"/>
        <v>2.2846802412150087</v>
      </c>
      <c r="AY1141" s="47">
        <f t="shared" si="592"/>
        <v>106.22565374434342</v>
      </c>
      <c r="AZ1141" s="47">
        <f t="shared" si="593"/>
        <v>127.19638999966354</v>
      </c>
      <c r="BA1141" s="43"/>
      <c r="BC1141" s="2">
        <v>44581</v>
      </c>
      <c r="BD1141" t="str">
        <v>9128286T</v>
      </c>
      <c r="BE1141">
        <v>-11.4648</v>
      </c>
      <c r="BF1141">
        <v>0.56738999999999995</v>
      </c>
      <c r="BG1141">
        <v>0.80720000000000003</v>
      </c>
      <c r="BH1141">
        <v>127.515625</v>
      </c>
      <c r="BI1141">
        <f>VLOOKUP(BD1141,工作表1!$K$3:$L$1000,2,FALSE)</f>
        <v>2.375</v>
      </c>
      <c r="BJ1141" t="str">
        <f>VLOOKUP(BD1141,工作表1!$K$3:$M$1000,3,FALSE)</f>
        <v>2029/5/15</v>
      </c>
      <c r="BK1141">
        <f t="shared" si="576"/>
        <v>0.20039999999999999</v>
      </c>
      <c r="BL1141">
        <f t="shared" si="577"/>
        <v>2.1745999999999999</v>
      </c>
      <c r="BM1141" s="43">
        <f t="shared" si="594"/>
        <v>44696</v>
      </c>
      <c r="BN1141" s="43">
        <f t="shared" si="578"/>
        <v>44834</v>
      </c>
      <c r="BO1141" s="45">
        <f t="shared" si="595"/>
        <v>0.4395718232044199</v>
      </c>
      <c r="BP1141" s="45">
        <f t="shared" si="596"/>
        <v>2.0792978506016802</v>
      </c>
      <c r="BQ1141" s="47">
        <f t="shared" si="597"/>
        <v>104.15163360992841</v>
      </c>
      <c r="BR1141" s="47">
        <f t="shared" si="598"/>
        <v>125.33074272514449</v>
      </c>
    </row>
    <row r="1142" spans="6:70" x14ac:dyDescent="0.25">
      <c r="F1142" s="2">
        <v>44606</v>
      </c>
      <c r="G1142">
        <v>0.39800000000000002</v>
      </c>
      <c r="H1142" s="43">
        <v>44637</v>
      </c>
      <c r="I1142">
        <v>2.1890999999999998</v>
      </c>
      <c r="L1142" s="2">
        <v>44581</v>
      </c>
      <c r="M1142" t="str">
        <v>9128285M</v>
      </c>
      <c r="N1142">
        <v>0.77039999999999997</v>
      </c>
      <c r="O1142">
        <v>-3.986E-2</v>
      </c>
      <c r="P1142">
        <v>0.84709999999999996</v>
      </c>
      <c r="Q1142">
        <v>127.703125</v>
      </c>
      <c r="R1142">
        <f>VLOOKUP(M1142,工作表1!$A$3:$B$1000,2,FALSE)</f>
        <v>3.125</v>
      </c>
      <c r="S1142" t="str">
        <f>VLOOKUP(M1142,工作表1!$A$3:$C$1000,3,FALSE)</f>
        <v>2028/11/15</v>
      </c>
      <c r="T1142">
        <f t="shared" si="568"/>
        <v>0.20039999999999999</v>
      </c>
      <c r="U1142">
        <f t="shared" si="567"/>
        <v>2.9245999999999999</v>
      </c>
      <c r="V1142" s="43">
        <f t="shared" si="579"/>
        <v>44696</v>
      </c>
      <c r="W1142" s="43">
        <f t="shared" si="569"/>
        <v>44651</v>
      </c>
      <c r="X1142" s="45">
        <f t="shared" si="580"/>
        <v>0.57838397790055252</v>
      </c>
      <c r="Y1142" s="45">
        <f t="shared" si="581"/>
        <v>1.1691374025580867</v>
      </c>
      <c r="Z1142" s="47">
        <f t="shared" si="582"/>
        <v>108.77666731650382</v>
      </c>
      <c r="AA1142" s="47">
        <f t="shared" si="583"/>
        <v>127.44592079835279</v>
      </c>
      <c r="AB1142" s="45">
        <f t="shared" si="584"/>
        <v>1.7494000000000001</v>
      </c>
      <c r="AC1142" s="2" t="str">
        <f t="shared" si="570"/>
        <v>TY1</v>
      </c>
      <c r="AD1142">
        <f t="shared" si="571"/>
        <v>127.703125</v>
      </c>
      <c r="AE1142">
        <f t="shared" si="572"/>
        <v>127.515625</v>
      </c>
      <c r="AF1142" s="49">
        <f t="shared" si="599"/>
        <v>0.1875</v>
      </c>
      <c r="AG1142" s="3">
        <f t="shared" si="585"/>
        <v>127.44592079835279</v>
      </c>
      <c r="AH1142">
        <f t="shared" si="586"/>
        <v>126.52738583327385</v>
      </c>
      <c r="AI1142" s="51">
        <f t="shared" si="587"/>
        <v>0.9185349650789334</v>
      </c>
      <c r="AJ1142" s="52">
        <f t="shared" si="588"/>
        <v>0.7310349650789334</v>
      </c>
      <c r="AK1142" s="2">
        <v>44581</v>
      </c>
      <c r="AL1142" t="str">
        <v>9128286B</v>
      </c>
      <c r="AM1142">
        <v>-0.95250000000000001</v>
      </c>
      <c r="AN1142">
        <v>0.13833999999999999</v>
      </c>
      <c r="AO1142">
        <v>0.82050000000000001</v>
      </c>
      <c r="AP1142">
        <v>127.515625</v>
      </c>
      <c r="AQ1142">
        <f>VLOOKUP(AL1142,工作表1!$F$3:$G$1000,2,FALSE)</f>
        <v>2.625</v>
      </c>
      <c r="AR1142" t="str">
        <f>VLOOKUP(AL1142,工作表1!$F$3:$H$1000,3,FALSE)</f>
        <v>2029/2/15</v>
      </c>
      <c r="AS1142">
        <f t="shared" si="573"/>
        <v>0.20039999999999999</v>
      </c>
      <c r="AT1142">
        <f t="shared" si="574"/>
        <v>2.4245999999999999</v>
      </c>
      <c r="AU1142" s="43">
        <f t="shared" si="589"/>
        <v>44607</v>
      </c>
      <c r="AV1142" s="43">
        <f t="shared" si="575"/>
        <v>44742</v>
      </c>
      <c r="AW1142" s="45">
        <f t="shared" si="590"/>
        <v>1.1341711956521738</v>
      </c>
      <c r="AX1142" s="45">
        <f t="shared" si="591"/>
        <v>2.2848561271590233</v>
      </c>
      <c r="AY1142" s="47">
        <f t="shared" si="592"/>
        <v>105.71074108076741</v>
      </c>
      <c r="AZ1142" s="47">
        <f t="shared" si="593"/>
        <v>126.52738583327385</v>
      </c>
      <c r="BA1142" s="43"/>
      <c r="BC1142" s="2">
        <v>44580</v>
      </c>
      <c r="BD1142" t="str">
        <v>9128286T</v>
      </c>
      <c r="BE1142">
        <v>-10.7684</v>
      </c>
      <c r="BF1142">
        <v>0.53968000000000005</v>
      </c>
      <c r="BG1142">
        <v>0.80720000000000003</v>
      </c>
      <c r="BH1142">
        <v>127.484375</v>
      </c>
      <c r="BI1142">
        <f>VLOOKUP(BD1142,工作表1!$K$3:$L$1000,2,FALSE)</f>
        <v>2.375</v>
      </c>
      <c r="BJ1142" t="str">
        <f>VLOOKUP(BD1142,工作表1!$K$3:$M$1000,3,FALSE)</f>
        <v>2029/5/15</v>
      </c>
      <c r="BK1142">
        <f t="shared" si="576"/>
        <v>0.19700000000000001</v>
      </c>
      <c r="BL1142">
        <f t="shared" si="577"/>
        <v>2.1779999999999999</v>
      </c>
      <c r="BM1142" s="43">
        <f t="shared" si="594"/>
        <v>44696</v>
      </c>
      <c r="BN1142" s="43">
        <f t="shared" si="578"/>
        <v>44834</v>
      </c>
      <c r="BO1142" s="45">
        <f t="shared" si="595"/>
        <v>0.43301104972375692</v>
      </c>
      <c r="BP1142" s="45">
        <f t="shared" si="596"/>
        <v>2.079243926436086</v>
      </c>
      <c r="BQ1142" s="47">
        <f t="shared" si="597"/>
        <v>104.15182045515758</v>
      </c>
      <c r="BR1142" s="47">
        <f t="shared" si="598"/>
        <v>125.31334123791231</v>
      </c>
    </row>
    <row r="1143" spans="6:70" x14ac:dyDescent="0.25">
      <c r="F1143" s="2">
        <v>44603</v>
      </c>
      <c r="G1143">
        <v>0.39119999999999999</v>
      </c>
      <c r="H1143" s="43">
        <v>44636</v>
      </c>
      <c r="I1143">
        <v>2.2161</v>
      </c>
      <c r="L1143" s="2">
        <v>44580</v>
      </c>
      <c r="M1143" t="str">
        <v>9128285M</v>
      </c>
      <c r="N1143">
        <v>0.87190000000000001</v>
      </c>
      <c r="O1143">
        <v>-4.9160000000000002E-2</v>
      </c>
      <c r="P1143">
        <v>0.84709999999999996</v>
      </c>
      <c r="Q1143">
        <v>127.671875</v>
      </c>
      <c r="R1143">
        <f>VLOOKUP(M1143,工作表1!$A$3:$B$1000,2,FALSE)</f>
        <v>3.125</v>
      </c>
      <c r="S1143" t="str">
        <f>VLOOKUP(M1143,工作表1!$A$3:$C$1000,3,FALSE)</f>
        <v>2028/11/15</v>
      </c>
      <c r="T1143">
        <f t="shared" si="568"/>
        <v>0.19700000000000001</v>
      </c>
      <c r="U1143">
        <f t="shared" si="567"/>
        <v>2.9279999999999999</v>
      </c>
      <c r="V1143" s="43">
        <f t="shared" si="579"/>
        <v>44696</v>
      </c>
      <c r="W1143" s="43">
        <f t="shared" si="569"/>
        <v>44651</v>
      </c>
      <c r="X1143" s="45">
        <f t="shared" si="580"/>
        <v>0.56975138121546964</v>
      </c>
      <c r="Y1143" s="45">
        <f t="shared" si="581"/>
        <v>1.1690664497086203</v>
      </c>
      <c r="Z1143" s="47">
        <f t="shared" si="582"/>
        <v>108.7609097715977</v>
      </c>
      <c r="AA1143" s="47">
        <f t="shared" si="583"/>
        <v>127.41255692478913</v>
      </c>
      <c r="AB1143" s="45">
        <f t="shared" si="584"/>
        <v>1.8174999999999999</v>
      </c>
      <c r="AC1143" s="2" t="str">
        <f t="shared" si="570"/>
        <v>TY1</v>
      </c>
      <c r="AD1143">
        <f t="shared" si="571"/>
        <v>127.671875</v>
      </c>
      <c r="AE1143">
        <f t="shared" si="572"/>
        <v>127.484375</v>
      </c>
      <c r="AF1143" s="49">
        <f t="shared" si="599"/>
        <v>0.1875</v>
      </c>
      <c r="AG1143" s="3">
        <f t="shared" si="585"/>
        <v>127.41255692478913</v>
      </c>
      <c r="AH1143">
        <f t="shared" si="586"/>
        <v>126.49207335992421</v>
      </c>
      <c r="AI1143" s="51">
        <f t="shared" si="587"/>
        <v>0.92048356486492366</v>
      </c>
      <c r="AJ1143" s="52">
        <f t="shared" si="588"/>
        <v>0.73298356486492366</v>
      </c>
      <c r="AK1143" s="2">
        <v>44580</v>
      </c>
      <c r="AL1143" t="str">
        <v>9128286B</v>
      </c>
      <c r="AM1143">
        <v>-0.79659999999999997</v>
      </c>
      <c r="AN1143">
        <v>0.13164999999999999</v>
      </c>
      <c r="AO1143">
        <v>0.82050000000000001</v>
      </c>
      <c r="AP1143">
        <v>127.484375</v>
      </c>
      <c r="AQ1143">
        <f>VLOOKUP(AL1143,工作表1!$F$3:$G$1000,2,FALSE)</f>
        <v>2.625</v>
      </c>
      <c r="AR1143" t="str">
        <f>VLOOKUP(AL1143,工作表1!$F$3:$H$1000,3,FALSE)</f>
        <v>2029/2/15</v>
      </c>
      <c r="AS1143">
        <f t="shared" si="573"/>
        <v>0.19700000000000001</v>
      </c>
      <c r="AT1143">
        <f t="shared" si="574"/>
        <v>2.4279999999999999</v>
      </c>
      <c r="AU1143" s="43">
        <f t="shared" si="589"/>
        <v>44607</v>
      </c>
      <c r="AV1143" s="43">
        <f t="shared" si="575"/>
        <v>44742</v>
      </c>
      <c r="AW1143" s="45">
        <f t="shared" si="590"/>
        <v>1.127038043478261</v>
      </c>
      <c r="AX1143" s="45">
        <f t="shared" si="591"/>
        <v>2.2849147558070282</v>
      </c>
      <c r="AY1143" s="47">
        <f t="shared" si="592"/>
        <v>105.69513163321811</v>
      </c>
      <c r="AZ1143" s="47">
        <f t="shared" si="593"/>
        <v>126.49207335992421</v>
      </c>
      <c r="BA1143" s="43"/>
      <c r="BC1143" s="2">
        <v>44579</v>
      </c>
      <c r="BD1143" t="str">
        <v>9128286T</v>
      </c>
      <c r="BE1143">
        <v>-12.285299999999999</v>
      </c>
      <c r="BF1143">
        <v>0.60494000000000003</v>
      </c>
      <c r="BG1143">
        <v>0.80720000000000003</v>
      </c>
      <c r="BH1143">
        <v>127.1875</v>
      </c>
      <c r="BI1143">
        <f>VLOOKUP(BD1143,工作表1!$K$3:$L$1000,2,FALSE)</f>
        <v>2.375</v>
      </c>
      <c r="BJ1143" t="str">
        <f>VLOOKUP(BD1143,工作表1!$K$3:$M$1000,3,FALSE)</f>
        <v>2029/5/15</v>
      </c>
      <c r="BK1143">
        <f t="shared" si="576"/>
        <v>0.18962000000000001</v>
      </c>
      <c r="BL1143">
        <f t="shared" si="577"/>
        <v>2.1853799999999999</v>
      </c>
      <c r="BM1143" s="43">
        <f t="shared" si="594"/>
        <v>44696</v>
      </c>
      <c r="BN1143" s="43">
        <f t="shared" si="578"/>
        <v>44834</v>
      </c>
      <c r="BO1143" s="45">
        <f t="shared" si="595"/>
        <v>0.42645027624309395</v>
      </c>
      <c r="BP1143" s="45">
        <f t="shared" si="596"/>
        <v>2.079190002270491</v>
      </c>
      <c r="BQ1143" s="47">
        <f t="shared" si="597"/>
        <v>103.86459349212562</v>
      </c>
      <c r="BR1143" s="47">
        <f t="shared" si="598"/>
        <v>124.93637482468766</v>
      </c>
    </row>
    <row r="1144" spans="6:70" x14ac:dyDescent="0.25">
      <c r="F1144" s="2">
        <v>44602</v>
      </c>
      <c r="G1144">
        <v>0.46100000000000002</v>
      </c>
      <c r="H1144" s="43">
        <v>44635</v>
      </c>
      <c r="I1144">
        <v>2.1568999999999998</v>
      </c>
      <c r="L1144" s="2">
        <v>44579</v>
      </c>
      <c r="M1144" t="str">
        <v>9128285M</v>
      </c>
      <c r="N1144">
        <v>0.65710000000000002</v>
      </c>
      <c r="O1144">
        <v>-1.545E-2</v>
      </c>
      <c r="P1144">
        <v>0.84709999999999996</v>
      </c>
      <c r="Q1144">
        <v>127.375</v>
      </c>
      <c r="R1144">
        <f>VLOOKUP(M1144,工作表1!$A$3:$B$1000,2,FALSE)</f>
        <v>3.125</v>
      </c>
      <c r="S1144" t="str">
        <f>VLOOKUP(M1144,工作表1!$A$3:$C$1000,3,FALSE)</f>
        <v>2028/11/15</v>
      </c>
      <c r="T1144">
        <f t="shared" si="568"/>
        <v>0.18962000000000001</v>
      </c>
      <c r="U1144">
        <f t="shared" si="567"/>
        <v>2.9353799999999999</v>
      </c>
      <c r="V1144" s="43">
        <f t="shared" si="579"/>
        <v>44696</v>
      </c>
      <c r="W1144" s="43">
        <f t="shared" si="569"/>
        <v>44651</v>
      </c>
      <c r="X1144" s="45">
        <f t="shared" si="580"/>
        <v>0.56111878453038677</v>
      </c>
      <c r="Y1144" s="45">
        <f t="shared" si="581"/>
        <v>1.168995496859154</v>
      </c>
      <c r="Z1144" s="47">
        <f t="shared" si="582"/>
        <v>108.51079677464124</v>
      </c>
      <c r="AA1144" s="47">
        <f t="shared" si="583"/>
        <v>127.10158794511796</v>
      </c>
      <c r="AB1144" s="45">
        <f t="shared" si="584"/>
        <v>1.8270999999999999</v>
      </c>
      <c r="AC1144" s="2" t="str">
        <f t="shared" si="570"/>
        <v>TY1</v>
      </c>
      <c r="AD1144">
        <f t="shared" si="571"/>
        <v>127.375</v>
      </c>
      <c r="AE1144">
        <f t="shared" si="572"/>
        <v>127.1875</v>
      </c>
      <c r="AF1144" s="49">
        <f t="shared" si="599"/>
        <v>0.1875</v>
      </c>
      <c r="AG1144" s="3">
        <f t="shared" si="585"/>
        <v>127.10158794511796</v>
      </c>
      <c r="AH1144">
        <f t="shared" si="586"/>
        <v>126.16689422588024</v>
      </c>
      <c r="AI1144" s="51">
        <f t="shared" si="587"/>
        <v>0.93469371923771405</v>
      </c>
      <c r="AJ1144" s="52">
        <f t="shared" si="588"/>
        <v>0.74719371923771405</v>
      </c>
      <c r="AK1144" s="2">
        <v>44579</v>
      </c>
      <c r="AL1144" t="str">
        <v>9128286B</v>
      </c>
      <c r="AM1144">
        <v>-1.2097</v>
      </c>
      <c r="AN1144">
        <v>0.15964</v>
      </c>
      <c r="AO1144">
        <v>0.82050000000000001</v>
      </c>
      <c r="AP1144">
        <v>127.1875</v>
      </c>
      <c r="AQ1144">
        <f>VLOOKUP(AL1144,工作表1!$F$3:$G$1000,2,FALSE)</f>
        <v>2.625</v>
      </c>
      <c r="AR1144" t="str">
        <f>VLOOKUP(AL1144,工作表1!$F$3:$H$1000,3,FALSE)</f>
        <v>2029/2/15</v>
      </c>
      <c r="AS1144">
        <f t="shared" si="573"/>
        <v>0.18962000000000001</v>
      </c>
      <c r="AT1144">
        <f t="shared" si="574"/>
        <v>2.4353799999999999</v>
      </c>
      <c r="AU1144" s="43">
        <f t="shared" si="589"/>
        <v>44607</v>
      </c>
      <c r="AV1144" s="43">
        <f t="shared" si="575"/>
        <v>44742</v>
      </c>
      <c r="AW1144" s="45">
        <f t="shared" si="590"/>
        <v>1.1199048913043479</v>
      </c>
      <c r="AX1144" s="45">
        <f t="shared" si="591"/>
        <v>2.2849733844550331</v>
      </c>
      <c r="AY1144" s="47">
        <f t="shared" si="592"/>
        <v>105.44349647945802</v>
      </c>
      <c r="AZ1144" s="47">
        <f t="shared" si="593"/>
        <v>126.16689422588024</v>
      </c>
      <c r="BA1144" s="43"/>
      <c r="BC1144" s="2">
        <v>44575</v>
      </c>
      <c r="BD1144" t="str">
        <v>9128286T</v>
      </c>
      <c r="BE1144">
        <v>-12.145899999999999</v>
      </c>
      <c r="BF1144">
        <v>0.59040999999999999</v>
      </c>
      <c r="BG1144">
        <v>0.80720000000000003</v>
      </c>
      <c r="BH1144">
        <v>128.0625</v>
      </c>
      <c r="BI1144">
        <f>VLOOKUP(BD1144,工作表1!$K$3:$L$1000,2,FALSE)</f>
        <v>2.375</v>
      </c>
      <c r="BJ1144" t="str">
        <f>VLOOKUP(BD1144,工作表1!$K$3:$M$1000,3,FALSE)</f>
        <v>2029/5/15</v>
      </c>
      <c r="BK1144">
        <f t="shared" si="576"/>
        <v>0.17635999999999999</v>
      </c>
      <c r="BL1144">
        <f t="shared" si="577"/>
        <v>2.1986400000000001</v>
      </c>
      <c r="BM1144" s="43">
        <f t="shared" si="594"/>
        <v>44696</v>
      </c>
      <c r="BN1144" s="43">
        <f t="shared" si="578"/>
        <v>44834</v>
      </c>
      <c r="BO1144" s="45">
        <f t="shared" si="595"/>
        <v>0.41988950276243092</v>
      </c>
      <c r="BP1144" s="45">
        <f t="shared" si="596"/>
        <v>2.0791360781048969</v>
      </c>
      <c r="BQ1144" s="47">
        <f t="shared" si="597"/>
        <v>104.58355430735408</v>
      </c>
      <c r="BR1144" s="47">
        <f t="shared" si="598"/>
        <v>125.80071388502645</v>
      </c>
    </row>
    <row r="1145" spans="6:70" x14ac:dyDescent="0.25">
      <c r="F1145" s="2">
        <v>44601</v>
      </c>
      <c r="G1145">
        <v>0.30769999999999997</v>
      </c>
      <c r="H1145" s="43">
        <v>44634</v>
      </c>
      <c r="I1145">
        <v>2.1469999999999998</v>
      </c>
      <c r="L1145" s="2">
        <v>44575</v>
      </c>
      <c r="M1145" t="str">
        <v>9128285M</v>
      </c>
      <c r="N1145">
        <v>0.84889999999999999</v>
      </c>
      <c r="O1145">
        <v>-4.3830000000000001E-2</v>
      </c>
      <c r="P1145">
        <v>0.84709999999999996</v>
      </c>
      <c r="Q1145">
        <v>128.1875</v>
      </c>
      <c r="R1145">
        <f>VLOOKUP(M1145,工作表1!$A$3:$B$1000,2,FALSE)</f>
        <v>3.125</v>
      </c>
      <c r="S1145" t="str">
        <f>VLOOKUP(M1145,工作表1!$A$3:$C$1000,3,FALSE)</f>
        <v>2028/11/15</v>
      </c>
      <c r="T1145">
        <f t="shared" si="568"/>
        <v>0.17635999999999999</v>
      </c>
      <c r="U1145">
        <f t="shared" si="567"/>
        <v>2.9486400000000001</v>
      </c>
      <c r="V1145" s="43">
        <f t="shared" si="579"/>
        <v>44696</v>
      </c>
      <c r="W1145" s="43">
        <f t="shared" si="569"/>
        <v>44651</v>
      </c>
      <c r="X1145" s="45">
        <f t="shared" si="580"/>
        <v>0.55248618784530379</v>
      </c>
      <c r="Y1145" s="45">
        <f t="shared" si="581"/>
        <v>1.1689245440096874</v>
      </c>
      <c r="Z1145" s="47">
        <f t="shared" si="582"/>
        <v>109.2143599735749</v>
      </c>
      <c r="AA1145" s="47">
        <f t="shared" si="583"/>
        <v>127.91499530341177</v>
      </c>
      <c r="AB1145" s="45">
        <f t="shared" si="584"/>
        <v>1.7271000000000001</v>
      </c>
      <c r="AC1145" s="2" t="str">
        <f t="shared" si="570"/>
        <v>TY1</v>
      </c>
      <c r="AD1145">
        <f t="shared" si="571"/>
        <v>128.1875</v>
      </c>
      <c r="AE1145">
        <f t="shared" si="572"/>
        <v>128.0625</v>
      </c>
      <c r="AF1145" s="49">
        <f t="shared" si="599"/>
        <v>0.125</v>
      </c>
      <c r="AG1145" s="3">
        <f t="shared" si="585"/>
        <v>127.91499530341177</v>
      </c>
      <c r="AH1145">
        <f t="shared" si="586"/>
        <v>127.00115093966478</v>
      </c>
      <c r="AI1145" s="51">
        <f t="shared" si="587"/>
        <v>0.91384436374698907</v>
      </c>
      <c r="AJ1145" s="52">
        <f t="shared" si="588"/>
        <v>0.78884436374698907</v>
      </c>
      <c r="AK1145" s="2">
        <v>44575</v>
      </c>
      <c r="AL1145" t="str">
        <v>9128286B</v>
      </c>
      <c r="AM1145">
        <v>-1.9400999999999999</v>
      </c>
      <c r="AN1145">
        <v>0.2031</v>
      </c>
      <c r="AO1145">
        <v>0.82050000000000001</v>
      </c>
      <c r="AP1145">
        <v>128.0625</v>
      </c>
      <c r="AQ1145">
        <f>VLOOKUP(AL1145,工作表1!$F$3:$G$1000,2,FALSE)</f>
        <v>2.625</v>
      </c>
      <c r="AR1145" t="str">
        <f>VLOOKUP(AL1145,工作表1!$F$3:$H$1000,3,FALSE)</f>
        <v>2029/2/15</v>
      </c>
      <c r="AS1145">
        <f t="shared" si="573"/>
        <v>0.17635999999999999</v>
      </c>
      <c r="AT1145">
        <f t="shared" si="574"/>
        <v>2.4486400000000001</v>
      </c>
      <c r="AU1145" s="43">
        <f t="shared" si="589"/>
        <v>44607</v>
      </c>
      <c r="AV1145" s="43">
        <f t="shared" si="575"/>
        <v>44742</v>
      </c>
      <c r="AW1145" s="45">
        <f t="shared" si="590"/>
        <v>1.1127717391304348</v>
      </c>
      <c r="AX1145" s="45">
        <f t="shared" si="591"/>
        <v>2.2850320131030375</v>
      </c>
      <c r="AY1145" s="47">
        <f t="shared" si="592"/>
        <v>106.14588177217458</v>
      </c>
      <c r="AZ1145" s="47">
        <f t="shared" si="593"/>
        <v>127.00115093966478</v>
      </c>
      <c r="BA1145" s="43"/>
      <c r="BC1145" s="2">
        <v>44574</v>
      </c>
      <c r="BD1145" t="str">
        <v>9128286T</v>
      </c>
      <c r="BE1145">
        <v>-11.464499999999999</v>
      </c>
      <c r="BF1145">
        <v>0.53998999999999997</v>
      </c>
      <c r="BG1145">
        <v>0.80720000000000003</v>
      </c>
      <c r="BH1145">
        <v>128.59375</v>
      </c>
      <c r="BI1145">
        <f>VLOOKUP(BD1145,工作表1!$K$3:$L$1000,2,FALSE)</f>
        <v>2.375</v>
      </c>
      <c r="BJ1145" t="str">
        <f>VLOOKUP(BD1145,工作表1!$K$3:$M$1000,3,FALSE)</f>
        <v>2029/5/15</v>
      </c>
      <c r="BK1145">
        <f t="shared" si="576"/>
        <v>0.16750000000000001</v>
      </c>
      <c r="BL1145">
        <f t="shared" si="577"/>
        <v>2.2075</v>
      </c>
      <c r="BM1145" s="43">
        <f t="shared" si="594"/>
        <v>44696</v>
      </c>
      <c r="BN1145" s="43">
        <f t="shared" si="578"/>
        <v>44834</v>
      </c>
      <c r="BO1145" s="45">
        <f t="shared" si="595"/>
        <v>0.39364640883977897</v>
      </c>
      <c r="BP1145" s="45">
        <f t="shared" si="596"/>
        <v>2.0789203814425186</v>
      </c>
      <c r="BQ1145" s="47">
        <f t="shared" si="597"/>
        <v>105.07325370500728</v>
      </c>
      <c r="BR1145" s="47">
        <f t="shared" si="598"/>
        <v>126.34045928102513</v>
      </c>
    </row>
    <row r="1146" spans="6:70" x14ac:dyDescent="0.25">
      <c r="F1146" s="2">
        <v>44600</v>
      </c>
      <c r="G1146">
        <v>0.30499999999999999</v>
      </c>
      <c r="H1146" s="43">
        <v>44631</v>
      </c>
      <c r="I1146">
        <v>1.9957</v>
      </c>
      <c r="L1146" s="2">
        <v>44574</v>
      </c>
      <c r="M1146" t="str">
        <v>9128285M</v>
      </c>
      <c r="N1146">
        <v>0.78249999999999997</v>
      </c>
      <c r="O1146">
        <v>-4.0079999999999998E-2</v>
      </c>
      <c r="P1146">
        <v>0.84709999999999996</v>
      </c>
      <c r="Q1146">
        <v>128.71875</v>
      </c>
      <c r="R1146">
        <f>VLOOKUP(M1146,工作表1!$A$3:$B$1000,2,FALSE)</f>
        <v>3.125</v>
      </c>
      <c r="S1146" t="str">
        <f>VLOOKUP(M1146,工作表1!$A$3:$C$1000,3,FALSE)</f>
        <v>2028/11/15</v>
      </c>
      <c r="T1146">
        <f t="shared" si="568"/>
        <v>0.16750000000000001</v>
      </c>
      <c r="U1146">
        <f t="shared" si="567"/>
        <v>2.9575</v>
      </c>
      <c r="V1146" s="43">
        <f t="shared" si="579"/>
        <v>44696</v>
      </c>
      <c r="W1146" s="43">
        <f t="shared" si="569"/>
        <v>44651</v>
      </c>
      <c r="X1146" s="45">
        <f t="shared" si="580"/>
        <v>0.5179558011049723</v>
      </c>
      <c r="Y1146" s="45">
        <f t="shared" si="581"/>
        <v>1.1686407326118218</v>
      </c>
      <c r="Z1146" s="47">
        <f t="shared" si="582"/>
        <v>109.69790920222373</v>
      </c>
      <c r="AA1146" s="47">
        <f t="shared" si="583"/>
        <v>128.42737418191385</v>
      </c>
      <c r="AB1146" s="45">
        <f t="shared" si="584"/>
        <v>1.6419999999999999</v>
      </c>
      <c r="AC1146" s="2" t="str">
        <f t="shared" si="570"/>
        <v>TY1</v>
      </c>
      <c r="AD1146">
        <f t="shared" si="571"/>
        <v>128.71875</v>
      </c>
      <c r="AE1146">
        <f t="shared" si="572"/>
        <v>128.59375</v>
      </c>
      <c r="AF1146" s="49">
        <f t="shared" si="599"/>
        <v>0.125</v>
      </c>
      <c r="AG1146" s="3">
        <f t="shared" si="585"/>
        <v>128.42737418191385</v>
      </c>
      <c r="AH1146">
        <f t="shared" si="586"/>
        <v>127.53136784908139</v>
      </c>
      <c r="AI1146" s="51">
        <f t="shared" si="587"/>
        <v>0.89600633283245656</v>
      </c>
      <c r="AJ1146" s="52">
        <f t="shared" si="588"/>
        <v>0.77100633283245656</v>
      </c>
      <c r="AK1146" s="2">
        <v>44574</v>
      </c>
      <c r="AL1146" t="str">
        <v>9128286B</v>
      </c>
      <c r="AM1146">
        <v>-1.4607000000000001</v>
      </c>
      <c r="AN1146">
        <v>0.15726000000000001</v>
      </c>
      <c r="AO1146">
        <v>0.82050000000000001</v>
      </c>
      <c r="AP1146">
        <v>128.59375</v>
      </c>
      <c r="AQ1146">
        <f>VLOOKUP(AL1146,工作表1!$F$3:$G$1000,2,FALSE)</f>
        <v>2.625</v>
      </c>
      <c r="AR1146" t="str">
        <f>VLOOKUP(AL1146,工作表1!$F$3:$H$1000,3,FALSE)</f>
        <v>2029/2/15</v>
      </c>
      <c r="AS1146">
        <f t="shared" si="573"/>
        <v>0.16750000000000001</v>
      </c>
      <c r="AT1146">
        <f t="shared" si="574"/>
        <v>2.4575</v>
      </c>
      <c r="AU1146" s="43">
        <f t="shared" si="589"/>
        <v>44607</v>
      </c>
      <c r="AV1146" s="43">
        <f t="shared" si="575"/>
        <v>44742</v>
      </c>
      <c r="AW1146" s="45">
        <f t="shared" si="590"/>
        <v>1.0842391304347827</v>
      </c>
      <c r="AX1146" s="45">
        <f t="shared" si="591"/>
        <v>2.2852665276950566</v>
      </c>
      <c r="AY1146" s="47">
        <f t="shared" si="592"/>
        <v>106.63267743813172</v>
      </c>
      <c r="AZ1146" s="47">
        <f t="shared" si="593"/>
        <v>127.53136784908139</v>
      </c>
      <c r="BA1146" s="43"/>
      <c r="BC1146" s="2">
        <v>44573</v>
      </c>
      <c r="BD1146" t="str">
        <v>9128286T</v>
      </c>
      <c r="BE1146">
        <v>-11.251799999999999</v>
      </c>
      <c r="BF1146">
        <v>0.52081999999999995</v>
      </c>
      <c r="BG1146">
        <v>0.80720000000000003</v>
      </c>
      <c r="BH1146">
        <v>128.453125</v>
      </c>
      <c r="BI1146">
        <f>VLOOKUP(BD1146,工作表1!$K$3:$L$1000,2,FALSE)</f>
        <v>2.375</v>
      </c>
      <c r="BJ1146" t="str">
        <f>VLOOKUP(BD1146,工作表1!$K$3:$M$1000,3,FALSE)</f>
        <v>2029/5/15</v>
      </c>
      <c r="BK1146">
        <f t="shared" si="576"/>
        <v>0.156</v>
      </c>
      <c r="BL1146">
        <f t="shared" si="577"/>
        <v>2.2189999999999999</v>
      </c>
      <c r="BM1146" s="43">
        <f t="shared" si="594"/>
        <v>44696</v>
      </c>
      <c r="BN1146" s="43">
        <f t="shared" si="578"/>
        <v>44834</v>
      </c>
      <c r="BO1146" s="45">
        <f t="shared" si="595"/>
        <v>0.387085635359116</v>
      </c>
      <c r="BP1146" s="45">
        <f t="shared" si="596"/>
        <v>2.078866457276924</v>
      </c>
      <c r="BQ1146" s="47">
        <f t="shared" si="597"/>
        <v>104.97975954413248</v>
      </c>
      <c r="BR1146" s="47">
        <f t="shared" si="598"/>
        <v>126.19955865342631</v>
      </c>
    </row>
    <row r="1147" spans="6:70" x14ac:dyDescent="0.25">
      <c r="F1147" s="2">
        <v>44599</v>
      </c>
      <c r="G1147">
        <v>0.28999999999999998</v>
      </c>
      <c r="H1147" s="43">
        <v>44630</v>
      </c>
      <c r="I1147">
        <v>1.9835</v>
      </c>
      <c r="L1147" s="2">
        <v>44573</v>
      </c>
      <c r="M1147" t="str">
        <v>9128285M</v>
      </c>
      <c r="N1147">
        <v>0.76060000000000005</v>
      </c>
      <c r="O1147">
        <v>-4.4929999999999998E-2</v>
      </c>
      <c r="P1147">
        <v>0.84709999999999996</v>
      </c>
      <c r="Q1147">
        <v>128.578125</v>
      </c>
      <c r="R1147">
        <f>VLOOKUP(M1147,工作表1!$A$3:$B$1000,2,FALSE)</f>
        <v>3.125</v>
      </c>
      <c r="S1147" t="str">
        <f>VLOOKUP(M1147,工作表1!$A$3:$C$1000,3,FALSE)</f>
        <v>2028/11/15</v>
      </c>
      <c r="T1147">
        <f t="shared" si="568"/>
        <v>0.156</v>
      </c>
      <c r="U1147">
        <f t="shared" si="567"/>
        <v>2.9689999999999999</v>
      </c>
      <c r="V1147" s="43">
        <f t="shared" si="579"/>
        <v>44696</v>
      </c>
      <c r="W1147" s="43">
        <f t="shared" si="569"/>
        <v>44651</v>
      </c>
      <c r="X1147" s="45">
        <f t="shared" si="580"/>
        <v>0.50932320441988954</v>
      </c>
      <c r="Y1147" s="45">
        <f t="shared" si="581"/>
        <v>1.1685697797623553</v>
      </c>
      <c r="Z1147" s="47">
        <f t="shared" si="582"/>
        <v>109.5886315236027</v>
      </c>
      <c r="AA1147" s="47">
        <f t="shared" si="583"/>
        <v>128.28137882007854</v>
      </c>
      <c r="AB1147" s="45">
        <f t="shared" si="584"/>
        <v>1.6877</v>
      </c>
      <c r="AC1147" s="2" t="str">
        <f t="shared" si="570"/>
        <v>TY1</v>
      </c>
      <c r="AD1147">
        <f t="shared" si="571"/>
        <v>128.578125</v>
      </c>
      <c r="AE1147">
        <f t="shared" si="572"/>
        <v>128.453125</v>
      </c>
      <c r="AF1147" s="49">
        <f t="shared" si="599"/>
        <v>0.125</v>
      </c>
      <c r="AG1147" s="3">
        <f t="shared" si="585"/>
        <v>128.28137882007854</v>
      </c>
      <c r="AH1147">
        <f t="shared" si="586"/>
        <v>127.39663071786967</v>
      </c>
      <c r="AI1147" s="51">
        <f t="shared" si="587"/>
        <v>0.88474810220887434</v>
      </c>
      <c r="AJ1147" s="52">
        <f t="shared" si="588"/>
        <v>0.75974810220887434</v>
      </c>
      <c r="AK1147" s="2">
        <v>44573</v>
      </c>
      <c r="AL1147" t="str">
        <v>9128286B</v>
      </c>
      <c r="AM1147">
        <v>-1.1312</v>
      </c>
      <c r="AN1147">
        <v>0.12708</v>
      </c>
      <c r="AO1147">
        <v>0.82050000000000001</v>
      </c>
      <c r="AP1147">
        <v>128.453125</v>
      </c>
      <c r="AQ1147">
        <f>VLOOKUP(AL1147,工作表1!$F$3:$G$1000,2,FALSE)</f>
        <v>2.625</v>
      </c>
      <c r="AR1147" t="str">
        <f>VLOOKUP(AL1147,工作表1!$F$3:$H$1000,3,FALSE)</f>
        <v>2029/2/15</v>
      </c>
      <c r="AS1147">
        <f t="shared" si="573"/>
        <v>0.156</v>
      </c>
      <c r="AT1147">
        <f t="shared" si="574"/>
        <v>2.4689999999999999</v>
      </c>
      <c r="AU1147" s="43">
        <f t="shared" si="589"/>
        <v>44607</v>
      </c>
      <c r="AV1147" s="43">
        <f t="shared" si="575"/>
        <v>44742</v>
      </c>
      <c r="AW1147" s="45">
        <f t="shared" si="590"/>
        <v>1.0771059782608696</v>
      </c>
      <c r="AX1147" s="45">
        <f t="shared" si="591"/>
        <v>2.2853251563430614</v>
      </c>
      <c r="AY1147" s="47">
        <f t="shared" si="592"/>
        <v>106.53942755880659</v>
      </c>
      <c r="AZ1147" s="47">
        <f t="shared" si="593"/>
        <v>127.39663071786967</v>
      </c>
      <c r="BA1147" s="43"/>
      <c r="BC1147" s="2">
        <v>44572</v>
      </c>
      <c r="BD1147" t="str">
        <v>9128286T</v>
      </c>
      <c r="BE1147">
        <v>-11.2531</v>
      </c>
      <c r="BF1147">
        <v>0.53480000000000005</v>
      </c>
      <c r="BG1147">
        <v>0.80720000000000003</v>
      </c>
      <c r="BH1147">
        <v>128.265625</v>
      </c>
      <c r="BI1147">
        <f>VLOOKUP(BD1147,工作表1!$K$3:$L$1000,2,FALSE)</f>
        <v>2.375</v>
      </c>
      <c r="BJ1147" t="str">
        <f>VLOOKUP(BD1147,工作表1!$K$3:$M$1000,3,FALSE)</f>
        <v>2029/5/15</v>
      </c>
      <c r="BK1147">
        <f t="shared" si="576"/>
        <v>0.1507</v>
      </c>
      <c r="BL1147">
        <f t="shared" si="577"/>
        <v>2.2242999999999999</v>
      </c>
      <c r="BM1147" s="43">
        <f t="shared" si="594"/>
        <v>44696</v>
      </c>
      <c r="BN1147" s="43">
        <f t="shared" si="578"/>
        <v>44834</v>
      </c>
      <c r="BO1147" s="45">
        <f t="shared" si="595"/>
        <v>0.38052486187845308</v>
      </c>
      <c r="BP1147" s="45">
        <f t="shared" si="596"/>
        <v>2.0788125331113294</v>
      </c>
      <c r="BQ1147" s="47">
        <f t="shared" si="597"/>
        <v>104.82326778443272</v>
      </c>
      <c r="BR1147" s="47">
        <f t="shared" si="598"/>
        <v>125.98610291220773</v>
      </c>
    </row>
    <row r="1148" spans="6:70" x14ac:dyDescent="0.25">
      <c r="F1148" s="2">
        <v>44596</v>
      </c>
      <c r="G1148">
        <v>0.30909999999999999</v>
      </c>
      <c r="H1148" s="43">
        <v>44629</v>
      </c>
      <c r="I1148">
        <v>1.9302999999999999</v>
      </c>
      <c r="L1148" s="2">
        <v>44572</v>
      </c>
      <c r="M1148" t="str">
        <v>9128285M</v>
      </c>
      <c r="N1148">
        <v>0.6845</v>
      </c>
      <c r="O1148">
        <v>-1.881E-2</v>
      </c>
      <c r="P1148">
        <v>0.84709999999999996</v>
      </c>
      <c r="Q1148">
        <v>128.390625</v>
      </c>
      <c r="R1148">
        <f>VLOOKUP(M1148,工作表1!$A$3:$B$1000,2,FALSE)</f>
        <v>3.125</v>
      </c>
      <c r="S1148" t="str">
        <f>VLOOKUP(M1148,工作表1!$A$3:$C$1000,3,FALSE)</f>
        <v>2028/11/15</v>
      </c>
      <c r="T1148">
        <f t="shared" si="568"/>
        <v>0.1507</v>
      </c>
      <c r="U1148">
        <f t="shared" si="567"/>
        <v>2.9742999999999999</v>
      </c>
      <c r="V1148" s="43">
        <f t="shared" si="579"/>
        <v>44696</v>
      </c>
      <c r="W1148" s="43">
        <f t="shared" si="569"/>
        <v>44651</v>
      </c>
      <c r="X1148" s="45">
        <f t="shared" si="580"/>
        <v>0.50069060773480667</v>
      </c>
      <c r="Y1148" s="45">
        <f t="shared" si="581"/>
        <v>1.1684988269128889</v>
      </c>
      <c r="Z1148" s="47">
        <f t="shared" si="582"/>
        <v>109.43210184740271</v>
      </c>
      <c r="AA1148" s="47">
        <f t="shared" si="583"/>
        <v>128.08111294338727</v>
      </c>
      <c r="AB1148" s="45">
        <f t="shared" si="584"/>
        <v>1.6779999999999999</v>
      </c>
      <c r="AC1148" s="2" t="str">
        <f t="shared" si="570"/>
        <v>TY1</v>
      </c>
      <c r="AD1148">
        <f t="shared" si="571"/>
        <v>128.390625</v>
      </c>
      <c r="AE1148">
        <f t="shared" si="572"/>
        <v>128.265625</v>
      </c>
      <c r="AF1148" s="49">
        <f t="shared" si="599"/>
        <v>0.125</v>
      </c>
      <c r="AG1148" s="3">
        <f t="shared" si="585"/>
        <v>128.08111294338727</v>
      </c>
      <c r="AH1148">
        <f t="shared" si="586"/>
        <v>127.18834654013598</v>
      </c>
      <c r="AI1148" s="51">
        <f t="shared" si="587"/>
        <v>0.89276640325128653</v>
      </c>
      <c r="AJ1148" s="52">
        <f t="shared" si="588"/>
        <v>0.76776640325128653</v>
      </c>
      <c r="AK1148" s="2">
        <v>44572</v>
      </c>
      <c r="AL1148" t="str">
        <v>9128286B</v>
      </c>
      <c r="AM1148">
        <v>-1.1942999999999999</v>
      </c>
      <c r="AN1148">
        <v>0.14571000000000001</v>
      </c>
      <c r="AO1148">
        <v>0.82050000000000001</v>
      </c>
      <c r="AP1148">
        <v>128.265625</v>
      </c>
      <c r="AQ1148">
        <f>VLOOKUP(AL1148,工作表1!$F$3:$G$1000,2,FALSE)</f>
        <v>2.625</v>
      </c>
      <c r="AR1148" t="str">
        <f>VLOOKUP(AL1148,工作表1!$F$3:$H$1000,3,FALSE)</f>
        <v>2029/2/15</v>
      </c>
      <c r="AS1148">
        <f t="shared" si="573"/>
        <v>0.1507</v>
      </c>
      <c r="AT1148">
        <f t="shared" si="574"/>
        <v>2.4742999999999999</v>
      </c>
      <c r="AU1148" s="43">
        <f t="shared" si="589"/>
        <v>44607</v>
      </c>
      <c r="AV1148" s="43">
        <f t="shared" si="575"/>
        <v>44742</v>
      </c>
      <c r="AW1148" s="45">
        <f t="shared" si="590"/>
        <v>1.0699728260869565</v>
      </c>
      <c r="AX1148" s="45">
        <f t="shared" si="591"/>
        <v>2.2853837849910663</v>
      </c>
      <c r="AY1148" s="47">
        <f t="shared" si="592"/>
        <v>106.38298566114354</v>
      </c>
      <c r="AZ1148" s="47">
        <f t="shared" si="593"/>
        <v>127.18834654013598</v>
      </c>
      <c r="BA1148" s="43"/>
      <c r="BC1148" s="2">
        <v>44571</v>
      </c>
      <c r="BD1148" t="str">
        <v>9128286T</v>
      </c>
      <c r="BE1148">
        <v>-11.7822</v>
      </c>
      <c r="BF1148">
        <v>0.56479000000000001</v>
      </c>
      <c r="BG1148">
        <v>0.80720000000000003</v>
      </c>
      <c r="BH1148">
        <v>128.015625</v>
      </c>
      <c r="BI1148">
        <f>VLOOKUP(BD1148,工作表1!$K$3:$L$1000,2,FALSE)</f>
        <v>2.375</v>
      </c>
      <c r="BJ1148" t="str">
        <f>VLOOKUP(BD1148,工作表1!$K$3:$M$1000,3,FALSE)</f>
        <v>2029/5/15</v>
      </c>
      <c r="BK1148">
        <f t="shared" si="576"/>
        <v>0.15629999999999999</v>
      </c>
      <c r="BL1148">
        <f t="shared" si="577"/>
        <v>2.2187000000000001</v>
      </c>
      <c r="BM1148" s="43">
        <f t="shared" si="594"/>
        <v>44696</v>
      </c>
      <c r="BN1148" s="43">
        <f t="shared" si="578"/>
        <v>44834</v>
      </c>
      <c r="BO1148" s="45">
        <f t="shared" si="595"/>
        <v>0.37396408839779005</v>
      </c>
      <c r="BP1148" s="45">
        <f t="shared" si="596"/>
        <v>2.0787586089457353</v>
      </c>
      <c r="BQ1148" s="47">
        <f t="shared" si="597"/>
        <v>104.6009288881058</v>
      </c>
      <c r="BR1148" s="47">
        <f t="shared" si="598"/>
        <v>125.70086347017917</v>
      </c>
    </row>
    <row r="1149" spans="6:70" x14ac:dyDescent="0.25">
      <c r="F1149" s="2">
        <v>44595</v>
      </c>
      <c r="G1149">
        <v>0.2681</v>
      </c>
      <c r="H1149" s="43">
        <v>44628</v>
      </c>
      <c r="I1149">
        <v>1.8293999999999999</v>
      </c>
      <c r="L1149" s="2">
        <v>44571</v>
      </c>
      <c r="M1149" t="str">
        <v>9128285M</v>
      </c>
      <c r="N1149">
        <v>0.76119999999999999</v>
      </c>
      <c r="O1149">
        <v>-1.8780000000000002E-2</v>
      </c>
      <c r="P1149">
        <v>0.84709999999999996</v>
      </c>
      <c r="Q1149">
        <v>128.140625</v>
      </c>
      <c r="R1149">
        <f>VLOOKUP(M1149,工作表1!$A$3:$B$1000,2,FALSE)</f>
        <v>3.125</v>
      </c>
      <c r="S1149" t="str">
        <f>VLOOKUP(M1149,工作表1!$A$3:$C$1000,3,FALSE)</f>
        <v>2028/11/15</v>
      </c>
      <c r="T1149">
        <f t="shared" si="568"/>
        <v>0.15629999999999999</v>
      </c>
      <c r="U1149">
        <f t="shared" si="567"/>
        <v>2.9687000000000001</v>
      </c>
      <c r="V1149" s="43">
        <f t="shared" si="579"/>
        <v>44696</v>
      </c>
      <c r="W1149" s="43">
        <f t="shared" si="569"/>
        <v>44651</v>
      </c>
      <c r="X1149" s="45">
        <f t="shared" si="580"/>
        <v>0.49205801104972369</v>
      </c>
      <c r="Y1149" s="45">
        <f t="shared" si="581"/>
        <v>1.1684278740634224</v>
      </c>
      <c r="Z1149" s="47">
        <f t="shared" si="582"/>
        <v>109.22904404136406</v>
      </c>
      <c r="AA1149" s="47">
        <f t="shared" si="583"/>
        <v>127.82870962148448</v>
      </c>
      <c r="AB1149" s="45">
        <f t="shared" si="584"/>
        <v>1.6996</v>
      </c>
      <c r="AC1149" s="2" t="str">
        <f t="shared" si="570"/>
        <v>TY1</v>
      </c>
      <c r="AD1149">
        <f t="shared" si="571"/>
        <v>128.140625</v>
      </c>
      <c r="AE1149">
        <f t="shared" si="572"/>
        <v>128.015625</v>
      </c>
      <c r="AF1149" s="49">
        <f t="shared" si="599"/>
        <v>0.125</v>
      </c>
      <c r="AG1149" s="3">
        <f t="shared" si="585"/>
        <v>127.82870962148448</v>
      </c>
      <c r="AH1149">
        <f t="shared" si="586"/>
        <v>126.88895502638832</v>
      </c>
      <c r="AI1149" s="51">
        <f t="shared" si="587"/>
        <v>0.93975459509616144</v>
      </c>
      <c r="AJ1149" s="52">
        <f t="shared" si="588"/>
        <v>0.81475459509616144</v>
      </c>
      <c r="AK1149" s="2">
        <v>44571</v>
      </c>
      <c r="AL1149" t="str">
        <v>9128286B</v>
      </c>
      <c r="AM1149">
        <v>-2.2075</v>
      </c>
      <c r="AN1149">
        <v>0.21759000000000001</v>
      </c>
      <c r="AO1149">
        <v>0.82050000000000001</v>
      </c>
      <c r="AP1149">
        <v>128.015625</v>
      </c>
      <c r="AQ1149">
        <f>VLOOKUP(AL1149,工作表1!$F$3:$G$1000,2,FALSE)</f>
        <v>2.625</v>
      </c>
      <c r="AR1149" t="str">
        <f>VLOOKUP(AL1149,工作表1!$F$3:$H$1000,3,FALSE)</f>
        <v>2029/2/15</v>
      </c>
      <c r="AS1149">
        <f t="shared" si="573"/>
        <v>0.15629999999999999</v>
      </c>
      <c r="AT1149">
        <f t="shared" si="574"/>
        <v>2.4687000000000001</v>
      </c>
      <c r="AU1149" s="43">
        <f t="shared" si="589"/>
        <v>44607</v>
      </c>
      <c r="AV1149" s="43">
        <f t="shared" si="575"/>
        <v>44742</v>
      </c>
      <c r="AW1149" s="45">
        <f t="shared" si="590"/>
        <v>1.0628396739130435</v>
      </c>
      <c r="AX1149" s="45">
        <f t="shared" si="591"/>
        <v>2.2854424136390707</v>
      </c>
      <c r="AY1149" s="47">
        <f t="shared" si="592"/>
        <v>106.14667241650322</v>
      </c>
      <c r="AZ1149" s="47">
        <f t="shared" si="593"/>
        <v>126.88895502638832</v>
      </c>
      <c r="BA1149" s="43"/>
      <c r="BC1149" s="2">
        <v>44568</v>
      </c>
      <c r="BD1149" t="str">
        <v>9128286T</v>
      </c>
      <c r="BE1149">
        <v>-12.805</v>
      </c>
      <c r="BF1149">
        <v>0.60118000000000005</v>
      </c>
      <c r="BG1149">
        <v>0.80720000000000003</v>
      </c>
      <c r="BH1149">
        <v>128.21875</v>
      </c>
      <c r="BI1149">
        <f>VLOOKUP(BD1149,工作表1!$K$3:$L$1000,2,FALSE)</f>
        <v>2.375</v>
      </c>
      <c r="BJ1149" t="str">
        <f>VLOOKUP(BD1149,工作表1!$K$3:$M$1000,3,FALSE)</f>
        <v>2029/5/15</v>
      </c>
      <c r="BK1149">
        <f t="shared" si="576"/>
        <v>0.14940000000000001</v>
      </c>
      <c r="BL1149">
        <f t="shared" si="577"/>
        <v>2.2256</v>
      </c>
      <c r="BM1149" s="43">
        <f t="shared" si="594"/>
        <v>44696</v>
      </c>
      <c r="BN1149" s="43">
        <f t="shared" si="578"/>
        <v>44834</v>
      </c>
      <c r="BO1149" s="45">
        <f t="shared" si="595"/>
        <v>0.36740331491712708</v>
      </c>
      <c r="BP1149" s="45">
        <f t="shared" si="596"/>
        <v>2.0787046847801407</v>
      </c>
      <c r="BQ1149" s="47">
        <f t="shared" si="597"/>
        <v>104.74082488220868</v>
      </c>
      <c r="BR1149" s="47">
        <f t="shared" si="598"/>
        <v>125.85310427727903</v>
      </c>
    </row>
    <row r="1150" spans="6:70" x14ac:dyDescent="0.25">
      <c r="F1150" s="2">
        <v>44594</v>
      </c>
      <c r="G1150">
        <v>0.23275000000000001</v>
      </c>
      <c r="H1150" s="43">
        <v>44627</v>
      </c>
      <c r="I1150">
        <v>1.7532000000000001</v>
      </c>
      <c r="L1150" s="2">
        <v>44568</v>
      </c>
      <c r="M1150" t="str">
        <v>9128285M</v>
      </c>
      <c r="N1150">
        <v>0.73240000000000005</v>
      </c>
      <c r="O1150">
        <v>-1.6750000000000001E-2</v>
      </c>
      <c r="P1150">
        <v>0.84709999999999996</v>
      </c>
      <c r="Q1150">
        <v>128.296875</v>
      </c>
      <c r="R1150">
        <f>VLOOKUP(M1150,工作表1!$A$3:$B$1000,2,FALSE)</f>
        <v>3.125</v>
      </c>
      <c r="S1150" t="str">
        <f>VLOOKUP(M1150,工作表1!$A$3:$C$1000,3,FALSE)</f>
        <v>2028/11/15</v>
      </c>
      <c r="T1150">
        <f t="shared" si="568"/>
        <v>0.14940000000000001</v>
      </c>
      <c r="U1150">
        <f t="shared" si="567"/>
        <v>2.9756</v>
      </c>
      <c r="V1150" s="43">
        <f t="shared" si="579"/>
        <v>44696</v>
      </c>
      <c r="W1150" s="43">
        <f t="shared" si="569"/>
        <v>44651</v>
      </c>
      <c r="X1150" s="45">
        <f t="shared" si="580"/>
        <v>0.48342541436464087</v>
      </c>
      <c r="Y1150" s="45">
        <f t="shared" si="581"/>
        <v>1.168356921213956</v>
      </c>
      <c r="Z1150" s="47">
        <f t="shared" si="582"/>
        <v>109.36950773815336</v>
      </c>
      <c r="AA1150" s="47">
        <f t="shared" si="583"/>
        <v>127.97859037012975</v>
      </c>
      <c r="AB1150" s="45">
        <f t="shared" si="584"/>
        <v>1.6898</v>
      </c>
      <c r="AC1150" s="2" t="str">
        <f t="shared" si="570"/>
        <v>TY1</v>
      </c>
      <c r="AD1150">
        <f t="shared" si="571"/>
        <v>128.296875</v>
      </c>
      <c r="AE1150">
        <f t="shared" si="572"/>
        <v>128.21875</v>
      </c>
      <c r="AF1150" s="49">
        <f t="shared" si="599"/>
        <v>7.8125E-2</v>
      </c>
      <c r="AG1150" s="3">
        <f t="shared" si="585"/>
        <v>127.97859037012975</v>
      </c>
      <c r="AH1150">
        <f t="shared" si="586"/>
        <v>127.06006018700221</v>
      </c>
      <c r="AI1150" s="51">
        <f t="shared" si="587"/>
        <v>0.91853018312754386</v>
      </c>
      <c r="AJ1150" s="52">
        <f t="shared" si="588"/>
        <v>0.84040518312754386</v>
      </c>
      <c r="AK1150" s="2">
        <v>44568</v>
      </c>
      <c r="AL1150" t="str">
        <v>9128286B</v>
      </c>
      <c r="AM1150">
        <v>-2.8115999999999999</v>
      </c>
      <c r="AN1150">
        <v>0.25096000000000002</v>
      </c>
      <c r="AO1150">
        <v>0.82050000000000001</v>
      </c>
      <c r="AP1150">
        <v>128.21875</v>
      </c>
      <c r="AQ1150">
        <f>VLOOKUP(AL1150,工作表1!$F$3:$G$1000,2,FALSE)</f>
        <v>2.625</v>
      </c>
      <c r="AR1150" t="str">
        <f>VLOOKUP(AL1150,工作表1!$F$3:$H$1000,3,FALSE)</f>
        <v>2029/2/15</v>
      </c>
      <c r="AS1150">
        <f t="shared" si="573"/>
        <v>0.14940000000000001</v>
      </c>
      <c r="AT1150">
        <f t="shared" si="574"/>
        <v>2.4756</v>
      </c>
      <c r="AU1150" s="43">
        <f t="shared" si="589"/>
        <v>44607</v>
      </c>
      <c r="AV1150" s="43">
        <f t="shared" si="575"/>
        <v>44742</v>
      </c>
      <c r="AW1150" s="45">
        <f t="shared" si="590"/>
        <v>1.0557065217391304</v>
      </c>
      <c r="AX1150" s="45">
        <f t="shared" si="591"/>
        <v>2.2855010422870756</v>
      </c>
      <c r="AY1150" s="47">
        <f t="shared" si="592"/>
        <v>106.30230808206545</v>
      </c>
      <c r="AZ1150" s="47">
        <f t="shared" si="593"/>
        <v>127.06006018700221</v>
      </c>
      <c r="BA1150" s="43"/>
      <c r="BC1150" s="2">
        <v>44567</v>
      </c>
      <c r="BD1150" t="str">
        <v>9128286T</v>
      </c>
      <c r="BE1150">
        <v>-11.4518</v>
      </c>
      <c r="BF1150">
        <v>0.52751999999999999</v>
      </c>
      <c r="BG1150">
        <v>0.80720000000000003</v>
      </c>
      <c r="BH1150">
        <v>128.421875</v>
      </c>
      <c r="BI1150">
        <f>VLOOKUP(BD1150,工作表1!$K$3:$L$1000,2,FALSE)</f>
        <v>2.375</v>
      </c>
      <c r="BJ1150" t="str">
        <f>VLOOKUP(BD1150,工作表1!$K$3:$M$1000,3,FALSE)</f>
        <v>2029/5/15</v>
      </c>
      <c r="BK1150">
        <f t="shared" si="576"/>
        <v>0.14365</v>
      </c>
      <c r="BL1150">
        <f t="shared" si="577"/>
        <v>2.2313499999999999</v>
      </c>
      <c r="BM1150" s="43">
        <f t="shared" si="594"/>
        <v>44696</v>
      </c>
      <c r="BN1150" s="43">
        <f t="shared" si="578"/>
        <v>44834</v>
      </c>
      <c r="BO1150" s="45">
        <f t="shared" si="595"/>
        <v>0.3477209944751381</v>
      </c>
      <c r="BP1150" s="45">
        <f t="shared" si="596"/>
        <v>2.0785429122833574</v>
      </c>
      <c r="BQ1150" s="47">
        <f t="shared" si="597"/>
        <v>104.97933025701882</v>
      </c>
      <c r="BR1150" s="47">
        <f t="shared" si="598"/>
        <v>126.09876844955778</v>
      </c>
    </row>
    <row r="1151" spans="6:70" x14ac:dyDescent="0.25">
      <c r="F1151" s="2">
        <v>44593</v>
      </c>
      <c r="G1151">
        <v>0.23449999999999999</v>
      </c>
      <c r="H1151" s="43">
        <v>44624</v>
      </c>
      <c r="I1151">
        <v>1.6939</v>
      </c>
      <c r="L1151" s="2">
        <v>44567</v>
      </c>
      <c r="M1151" t="str">
        <v>9128285M</v>
      </c>
      <c r="N1151">
        <v>0.9768</v>
      </c>
      <c r="O1151">
        <v>-5.5289999999999999E-2</v>
      </c>
      <c r="P1151">
        <v>0.84709999999999996</v>
      </c>
      <c r="Q1151">
        <v>128.53125</v>
      </c>
      <c r="R1151">
        <f>VLOOKUP(M1151,工作表1!$A$3:$B$1000,2,FALSE)</f>
        <v>3.125</v>
      </c>
      <c r="S1151" t="str">
        <f>VLOOKUP(M1151,工作表1!$A$3:$C$1000,3,FALSE)</f>
        <v>2028/11/15</v>
      </c>
      <c r="T1151">
        <f t="shared" si="568"/>
        <v>0.14365</v>
      </c>
      <c r="U1151">
        <f t="shared" si="567"/>
        <v>2.9813499999999999</v>
      </c>
      <c r="V1151" s="43">
        <f t="shared" si="579"/>
        <v>44696</v>
      </c>
      <c r="W1151" s="43">
        <f t="shared" si="569"/>
        <v>44651</v>
      </c>
      <c r="X1151" s="45">
        <f t="shared" si="580"/>
        <v>0.4575276243093922</v>
      </c>
      <c r="Y1151" s="45">
        <f t="shared" si="581"/>
        <v>1.1681440626655566</v>
      </c>
      <c r="Z1151" s="47">
        <f t="shared" si="582"/>
        <v>109.60380636191918</v>
      </c>
      <c r="AA1151" s="47">
        <f t="shared" si="583"/>
        <v>128.21116773465079</v>
      </c>
      <c r="AB1151" s="45">
        <f t="shared" si="584"/>
        <v>1.6557999999999999</v>
      </c>
      <c r="AC1151" s="2" t="str">
        <f t="shared" si="570"/>
        <v>TY1</v>
      </c>
      <c r="AD1151">
        <f t="shared" si="571"/>
        <v>128.53125</v>
      </c>
      <c r="AE1151">
        <f t="shared" si="572"/>
        <v>128.421875</v>
      </c>
      <c r="AF1151" s="49">
        <f t="shared" si="599"/>
        <v>0.109375</v>
      </c>
      <c r="AG1151" s="3">
        <f t="shared" si="585"/>
        <v>128.21116773465079</v>
      </c>
      <c r="AH1151">
        <f t="shared" si="586"/>
        <v>127.2824281552888</v>
      </c>
      <c r="AI1151" s="51">
        <f t="shared" si="587"/>
        <v>0.92873957936198792</v>
      </c>
      <c r="AJ1151" s="52">
        <f t="shared" si="588"/>
        <v>0.81936457936198792</v>
      </c>
      <c r="AK1151" s="2">
        <v>44567</v>
      </c>
      <c r="AL1151" t="str">
        <v>9128286B</v>
      </c>
      <c r="AM1151">
        <v>-2.0007999999999999</v>
      </c>
      <c r="AN1151">
        <v>0.18640999999999999</v>
      </c>
      <c r="AO1151">
        <v>0.82050000000000001</v>
      </c>
      <c r="AP1151">
        <v>128.421875</v>
      </c>
      <c r="AQ1151">
        <f>VLOOKUP(AL1151,工作表1!$F$3:$G$1000,2,FALSE)</f>
        <v>2.625</v>
      </c>
      <c r="AR1151" t="str">
        <f>VLOOKUP(AL1151,工作表1!$F$3:$H$1000,3,FALSE)</f>
        <v>2029/2/15</v>
      </c>
      <c r="AS1151">
        <f t="shared" si="573"/>
        <v>0.14365</v>
      </c>
      <c r="AT1151">
        <f t="shared" si="574"/>
        <v>2.4813499999999999</v>
      </c>
      <c r="AU1151" s="43">
        <f t="shared" si="589"/>
        <v>44607</v>
      </c>
      <c r="AV1151" s="43">
        <f t="shared" si="575"/>
        <v>44742</v>
      </c>
      <c r="AW1151" s="45">
        <f t="shared" si="590"/>
        <v>1.0343070652173911</v>
      </c>
      <c r="AX1151" s="45">
        <f t="shared" si="591"/>
        <v>2.2856769282310898</v>
      </c>
      <c r="AY1151" s="47">
        <f t="shared" si="592"/>
        <v>106.52349681054689</v>
      </c>
      <c r="AZ1151" s="47">
        <f t="shared" si="593"/>
        <v>127.2824281552888</v>
      </c>
      <c r="BA1151" s="43"/>
      <c r="BC1151" s="2">
        <v>44566</v>
      </c>
      <c r="BD1151" t="str">
        <v>9128286T</v>
      </c>
      <c r="BE1151">
        <v>-15.694000000000001</v>
      </c>
      <c r="BF1151">
        <v>0.70991000000000004</v>
      </c>
      <c r="BG1151">
        <v>0.80720000000000003</v>
      </c>
      <c r="BH1151">
        <v>128.921875</v>
      </c>
      <c r="BI1151">
        <f>VLOOKUP(BD1151,工作表1!$K$3:$L$1000,2,FALSE)</f>
        <v>2.375</v>
      </c>
      <c r="BJ1151" t="str">
        <f>VLOOKUP(BD1151,工作表1!$K$3:$M$1000,3,FALSE)</f>
        <v>2029/5/15</v>
      </c>
      <c r="BK1151">
        <f t="shared" si="576"/>
        <v>0.13170000000000001</v>
      </c>
      <c r="BL1151">
        <f t="shared" si="577"/>
        <v>2.2433000000000001</v>
      </c>
      <c r="BM1151" s="43">
        <f t="shared" si="594"/>
        <v>44696</v>
      </c>
      <c r="BN1151" s="43">
        <f t="shared" si="578"/>
        <v>44834</v>
      </c>
      <c r="BO1151" s="45">
        <f t="shared" si="595"/>
        <v>0.34116022099447513</v>
      </c>
      <c r="BP1151" s="45">
        <f t="shared" si="596"/>
        <v>2.0784889881177628</v>
      </c>
      <c r="BQ1151" s="47">
        <f t="shared" si="597"/>
        <v>105.24298405813057</v>
      </c>
      <c r="BR1151" s="47">
        <f t="shared" si="598"/>
        <v>126.39954813771148</v>
      </c>
    </row>
    <row r="1152" spans="6:70" x14ac:dyDescent="0.25">
      <c r="F1152" s="2">
        <v>44592</v>
      </c>
      <c r="G1152">
        <v>0.23949999999999999</v>
      </c>
      <c r="H1152" s="43">
        <v>44623</v>
      </c>
      <c r="I1152">
        <v>1.8032999999999999</v>
      </c>
      <c r="L1152" s="2">
        <v>44566</v>
      </c>
      <c r="M1152" t="str">
        <v>9128285M</v>
      </c>
      <c r="N1152">
        <v>0.8599</v>
      </c>
      <c r="O1152">
        <v>-2.4389999999999998E-2</v>
      </c>
      <c r="P1152">
        <v>0.84709999999999996</v>
      </c>
      <c r="Q1152">
        <v>128.84375</v>
      </c>
      <c r="R1152">
        <f>VLOOKUP(M1152,工作表1!$A$3:$B$1000,2,FALSE)</f>
        <v>3.125</v>
      </c>
      <c r="S1152" t="str">
        <f>VLOOKUP(M1152,工作表1!$A$3:$C$1000,3,FALSE)</f>
        <v>2028/11/15</v>
      </c>
      <c r="T1152">
        <f t="shared" si="568"/>
        <v>0.13170000000000001</v>
      </c>
      <c r="U1152">
        <f t="shared" si="567"/>
        <v>2.9933000000000001</v>
      </c>
      <c r="V1152" s="43">
        <f t="shared" si="579"/>
        <v>44696</v>
      </c>
      <c r="W1152" s="43">
        <f t="shared" si="569"/>
        <v>44651</v>
      </c>
      <c r="X1152" s="45">
        <f t="shared" si="580"/>
        <v>0.44889502762430938</v>
      </c>
      <c r="Y1152" s="45">
        <f t="shared" si="581"/>
        <v>1.1680731098160901</v>
      </c>
      <c r="Z1152" s="47">
        <f t="shared" si="582"/>
        <v>109.86914638787486</v>
      </c>
      <c r="AA1152" s="47">
        <f t="shared" si="583"/>
        <v>128.50694175478409</v>
      </c>
      <c r="AB1152" s="45">
        <f t="shared" si="584"/>
        <v>1.6268</v>
      </c>
      <c r="AC1152" s="2" t="str">
        <f t="shared" si="570"/>
        <v>TY1</v>
      </c>
      <c r="AD1152">
        <f t="shared" si="571"/>
        <v>128.84375</v>
      </c>
      <c r="AE1152">
        <f t="shared" si="572"/>
        <v>128.921875</v>
      </c>
      <c r="AF1152" s="49">
        <f t="shared" si="599"/>
        <v>-7.8125E-2</v>
      </c>
      <c r="AG1152" s="3">
        <f t="shared" si="585"/>
        <v>128.50694175478409</v>
      </c>
      <c r="AH1152">
        <f t="shared" si="586"/>
        <v>127.5806454269616</v>
      </c>
      <c r="AI1152" s="51">
        <f t="shared" si="587"/>
        <v>0.92629632782249871</v>
      </c>
      <c r="AJ1152" s="52">
        <f t="shared" si="588"/>
        <v>1.0044213278224987</v>
      </c>
      <c r="AK1152" s="2">
        <v>44566</v>
      </c>
      <c r="AL1152" t="str">
        <v>9128286B</v>
      </c>
      <c r="AM1152">
        <v>-6.5998000000000001</v>
      </c>
      <c r="AN1152">
        <v>0.47721999999999998</v>
      </c>
      <c r="AO1152">
        <v>0.82050000000000001</v>
      </c>
      <c r="AP1152">
        <v>128.921875</v>
      </c>
      <c r="AQ1152">
        <f>VLOOKUP(AL1152,工作表1!$F$3:$G$1000,2,FALSE)</f>
        <v>2.625</v>
      </c>
      <c r="AR1152" t="str">
        <f>VLOOKUP(AL1152,工作表1!$F$3:$H$1000,3,FALSE)</f>
        <v>2029/2/15</v>
      </c>
      <c r="AS1152">
        <f t="shared" si="573"/>
        <v>0.13170000000000001</v>
      </c>
      <c r="AT1152">
        <f t="shared" si="574"/>
        <v>2.4933000000000001</v>
      </c>
      <c r="AU1152" s="43">
        <f t="shared" si="589"/>
        <v>44607</v>
      </c>
      <c r="AV1152" s="43">
        <f t="shared" si="575"/>
        <v>44742</v>
      </c>
      <c r="AW1152" s="45">
        <f t="shared" si="590"/>
        <v>1.0271739130434783</v>
      </c>
      <c r="AX1152" s="45">
        <f t="shared" si="591"/>
        <v>2.2857355568790947</v>
      </c>
      <c r="AY1152" s="47">
        <f t="shared" si="592"/>
        <v>106.78599462989962</v>
      </c>
      <c r="AZ1152" s="47">
        <f t="shared" si="593"/>
        <v>127.5806454269616</v>
      </c>
      <c r="BA1152" s="43"/>
      <c r="BC1152" s="2">
        <v>44565</v>
      </c>
      <c r="BD1152" t="str">
        <v>9128286T</v>
      </c>
      <c r="BE1152">
        <v>-7.2984</v>
      </c>
      <c r="BF1152">
        <v>0.35572999999999999</v>
      </c>
      <c r="BG1152">
        <v>0.80720000000000003</v>
      </c>
      <c r="BH1152">
        <v>129.078125</v>
      </c>
      <c r="BI1152">
        <f>VLOOKUP(BD1152,工作表1!$K$3:$L$1000,2,FALSE)</f>
        <v>2.375</v>
      </c>
      <c r="BJ1152" t="str">
        <f>VLOOKUP(BD1152,工作表1!$K$3:$M$1000,3,FALSE)</f>
        <v>2029/5/15</v>
      </c>
      <c r="BK1152">
        <f t="shared" si="576"/>
        <v>0.12130000000000001</v>
      </c>
      <c r="BL1152">
        <f t="shared" si="577"/>
        <v>2.2536999999999998</v>
      </c>
      <c r="BM1152" s="43">
        <f t="shared" si="594"/>
        <v>44696</v>
      </c>
      <c r="BN1152" s="43">
        <f t="shared" si="578"/>
        <v>44834</v>
      </c>
      <c r="BO1152" s="45">
        <f t="shared" si="595"/>
        <v>0.33459944751381215</v>
      </c>
      <c r="BP1152" s="45">
        <f t="shared" si="596"/>
        <v>2.0784350639521683</v>
      </c>
      <c r="BQ1152" s="47">
        <f t="shared" si="597"/>
        <v>105.65292604810418</v>
      </c>
      <c r="BR1152" s="47">
        <f t="shared" si="598"/>
        <v>126.88290424913308</v>
      </c>
    </row>
    <row r="1153" spans="6:70" x14ac:dyDescent="0.25">
      <c r="F1153" s="2">
        <v>44589</v>
      </c>
      <c r="G1153">
        <v>0.2316</v>
      </c>
      <c r="H1153" s="43">
        <v>44622</v>
      </c>
      <c r="I1153">
        <v>1.8414999999999999</v>
      </c>
      <c r="L1153" s="2">
        <v>44565</v>
      </c>
      <c r="M1153" t="str">
        <v>9128285M</v>
      </c>
      <c r="N1153">
        <v>0.6089</v>
      </c>
      <c r="O1153">
        <v>-7.8100000000000001E-3</v>
      </c>
      <c r="P1153">
        <v>0.84709999999999996</v>
      </c>
      <c r="Q1153">
        <v>129.28125</v>
      </c>
      <c r="R1153">
        <f>VLOOKUP(M1153,工作表1!$A$3:$B$1000,2,FALSE)</f>
        <v>3.125</v>
      </c>
      <c r="S1153" t="str">
        <f>VLOOKUP(M1153,工作表1!$A$3:$C$1000,3,FALSE)</f>
        <v>2028/11/15</v>
      </c>
      <c r="T1153">
        <f t="shared" si="568"/>
        <v>0.12130000000000001</v>
      </c>
      <c r="U1153">
        <f t="shared" si="567"/>
        <v>3.0036999999999998</v>
      </c>
      <c r="V1153" s="43">
        <f t="shared" si="579"/>
        <v>44696</v>
      </c>
      <c r="W1153" s="43">
        <f t="shared" si="569"/>
        <v>44651</v>
      </c>
      <c r="X1153" s="45">
        <f t="shared" si="580"/>
        <v>0.44026243093922651</v>
      </c>
      <c r="Y1153" s="45">
        <f t="shared" si="581"/>
        <v>1.1680021569666237</v>
      </c>
      <c r="Z1153" s="47">
        <f t="shared" si="582"/>
        <v>110.24397567378475</v>
      </c>
      <c r="AA1153" s="47">
        <f t="shared" si="583"/>
        <v>128.93232130352976</v>
      </c>
      <c r="AB1153" s="45">
        <f t="shared" si="584"/>
        <v>1.5598000000000001</v>
      </c>
      <c r="AC1153" s="2" t="str">
        <f t="shared" si="570"/>
        <v>TY1</v>
      </c>
      <c r="AD1153">
        <f t="shared" si="571"/>
        <v>129.28125</v>
      </c>
      <c r="AE1153">
        <f t="shared" si="572"/>
        <v>129.078125</v>
      </c>
      <c r="AF1153" s="49">
        <f t="shared" si="599"/>
        <v>0.203125</v>
      </c>
      <c r="AG1153" s="3">
        <f t="shared" si="585"/>
        <v>128.93232130352976</v>
      </c>
      <c r="AH1153">
        <f t="shared" si="586"/>
        <v>128.06186844152776</v>
      </c>
      <c r="AI1153" s="51">
        <f t="shared" si="587"/>
        <v>0.87045286200199712</v>
      </c>
      <c r="AJ1153" s="52">
        <f t="shared" si="588"/>
        <v>0.66732786200199712</v>
      </c>
      <c r="AK1153" s="2">
        <v>44565</v>
      </c>
      <c r="AL1153" t="str">
        <v>9128286B</v>
      </c>
      <c r="AM1153">
        <v>1.8302</v>
      </c>
      <c r="AN1153">
        <v>-4.4110000000000003E-2</v>
      </c>
      <c r="AO1153">
        <v>0.82050000000000001</v>
      </c>
      <c r="AP1153">
        <v>129.078125</v>
      </c>
      <c r="AQ1153">
        <f>VLOOKUP(AL1153,工作表1!$F$3:$G$1000,2,FALSE)</f>
        <v>2.625</v>
      </c>
      <c r="AR1153" t="str">
        <f>VLOOKUP(AL1153,工作表1!$F$3:$H$1000,3,FALSE)</f>
        <v>2029/2/15</v>
      </c>
      <c r="AS1153">
        <f t="shared" si="573"/>
        <v>0.12130000000000001</v>
      </c>
      <c r="AT1153">
        <f t="shared" si="574"/>
        <v>2.5036999999999998</v>
      </c>
      <c r="AU1153" s="43">
        <f t="shared" si="589"/>
        <v>44607</v>
      </c>
      <c r="AV1153" s="43">
        <f t="shared" si="575"/>
        <v>44742</v>
      </c>
      <c r="AW1153" s="45">
        <f t="shared" si="590"/>
        <v>1.0200407608695652</v>
      </c>
      <c r="AX1153" s="45">
        <f t="shared" si="591"/>
        <v>2.2857941855270996</v>
      </c>
      <c r="AY1153" s="47">
        <f t="shared" si="592"/>
        <v>107.19795727240746</v>
      </c>
      <c r="AZ1153" s="47">
        <f t="shared" si="593"/>
        <v>128.06186844152776</v>
      </c>
      <c r="BA1153" s="43"/>
      <c r="BC1153" s="2">
        <v>44564</v>
      </c>
      <c r="BD1153" t="str">
        <v>9128286T</v>
      </c>
      <c r="BE1153">
        <v>-8.2028999999999996</v>
      </c>
      <c r="BF1153">
        <v>0.40407999999999999</v>
      </c>
      <c r="BG1153">
        <v>0.80720000000000003</v>
      </c>
      <c r="BH1153">
        <v>129.3125</v>
      </c>
      <c r="BI1153">
        <f>VLOOKUP(BD1153,工作表1!$K$3:$L$1000,2,FALSE)</f>
        <v>2.375</v>
      </c>
      <c r="BJ1153" t="str">
        <f>VLOOKUP(BD1153,工作表1!$K$3:$M$1000,3,FALSE)</f>
        <v>2029/5/15</v>
      </c>
      <c r="BK1153">
        <f t="shared" si="576"/>
        <v>0.12039999999999999</v>
      </c>
      <c r="BL1153">
        <f t="shared" si="577"/>
        <v>2.2545999999999999</v>
      </c>
      <c r="BM1153" s="43">
        <f t="shared" si="594"/>
        <v>44696</v>
      </c>
      <c r="BN1153" s="43">
        <f t="shared" si="578"/>
        <v>44834</v>
      </c>
      <c r="BO1153" s="45">
        <f t="shared" si="595"/>
        <v>0.32803867403314918</v>
      </c>
      <c r="BP1153" s="45">
        <f t="shared" si="596"/>
        <v>2.0783811397865737</v>
      </c>
      <c r="BQ1153" s="47">
        <f t="shared" si="597"/>
        <v>105.8061682457347</v>
      </c>
      <c r="BR1153" s="47">
        <f t="shared" si="598"/>
        <v>127.05697027258419</v>
      </c>
    </row>
    <row r="1154" spans="6:70" x14ac:dyDescent="0.25">
      <c r="F1154" s="2">
        <v>44588</v>
      </c>
      <c r="G1154">
        <v>0.22969999999999999</v>
      </c>
      <c r="H1154" s="43">
        <v>44621</v>
      </c>
      <c r="I1154">
        <v>1.6823999999999999</v>
      </c>
      <c r="L1154" s="2">
        <v>44564</v>
      </c>
      <c r="M1154" t="str">
        <v>9128285M</v>
      </c>
      <c r="N1154">
        <v>0.72340000000000004</v>
      </c>
      <c r="O1154">
        <v>-6.3899999999999998E-3</v>
      </c>
      <c r="P1154">
        <v>0.84709999999999996</v>
      </c>
      <c r="Q1154">
        <v>129.4375</v>
      </c>
      <c r="R1154">
        <f>VLOOKUP(M1154,工作表1!$A$3:$B$1000,2,FALSE)</f>
        <v>3.125</v>
      </c>
      <c r="S1154" t="str">
        <f>VLOOKUP(M1154,工作表1!$A$3:$C$1000,3,FALSE)</f>
        <v>2028/11/15</v>
      </c>
      <c r="T1154">
        <f t="shared" si="568"/>
        <v>0.12039999999999999</v>
      </c>
      <c r="U1154">
        <f t="shared" si="567"/>
        <v>3.0045999999999999</v>
      </c>
      <c r="V1154" s="43">
        <f t="shared" si="579"/>
        <v>44696</v>
      </c>
      <c r="W1154" s="43">
        <f t="shared" si="569"/>
        <v>44651</v>
      </c>
      <c r="X1154" s="45">
        <f t="shared" si="580"/>
        <v>0.4316298342541437</v>
      </c>
      <c r="Y1154" s="45">
        <f t="shared" si="581"/>
        <v>1.1679312041171575</v>
      </c>
      <c r="Z1154" s="47">
        <f t="shared" si="582"/>
        <v>110.38457790878171</v>
      </c>
      <c r="AA1154" s="47">
        <f t="shared" si="583"/>
        <v>129.08380711570803</v>
      </c>
      <c r="AB1154" s="45">
        <f t="shared" si="584"/>
        <v>1.5478000000000001</v>
      </c>
      <c r="AC1154" s="2" t="str">
        <f t="shared" si="570"/>
        <v>TY1</v>
      </c>
      <c r="AD1154">
        <f t="shared" si="571"/>
        <v>129.4375</v>
      </c>
      <c r="AE1154">
        <f t="shared" si="572"/>
        <v>129.3125</v>
      </c>
      <c r="AF1154" s="49">
        <f t="shared" si="599"/>
        <v>0.125</v>
      </c>
      <c r="AG1154" s="3">
        <f t="shared" si="585"/>
        <v>129.08380711570803</v>
      </c>
      <c r="AH1154">
        <f t="shared" si="586"/>
        <v>128.21617844362135</v>
      </c>
      <c r="AI1154" s="51">
        <f t="shared" si="587"/>
        <v>0.86762867208668126</v>
      </c>
      <c r="AJ1154" s="52">
        <f t="shared" si="588"/>
        <v>0.74262867208668126</v>
      </c>
      <c r="AK1154" s="2">
        <v>44564</v>
      </c>
      <c r="AL1154" t="str">
        <v>9128286B</v>
      </c>
      <c r="AM1154">
        <v>0.19400000000000001</v>
      </c>
      <c r="AN1154">
        <v>6.7510000000000001E-2</v>
      </c>
      <c r="AO1154">
        <v>0.82050000000000001</v>
      </c>
      <c r="AP1154">
        <v>129.3125</v>
      </c>
      <c r="AQ1154">
        <f>VLOOKUP(AL1154,工作表1!$F$3:$G$1000,2,FALSE)</f>
        <v>2.625</v>
      </c>
      <c r="AR1154" t="str">
        <f>VLOOKUP(AL1154,工作表1!$F$3:$H$1000,3,FALSE)</f>
        <v>2029/2/15</v>
      </c>
      <c r="AS1154">
        <f t="shared" si="573"/>
        <v>0.12039999999999999</v>
      </c>
      <c r="AT1154">
        <f t="shared" si="574"/>
        <v>2.5045999999999999</v>
      </c>
      <c r="AU1154" s="43">
        <f t="shared" si="589"/>
        <v>44607</v>
      </c>
      <c r="AV1154" s="43">
        <f t="shared" si="575"/>
        <v>44742</v>
      </c>
      <c r="AW1154" s="45">
        <f t="shared" si="590"/>
        <v>1.0129076086956521</v>
      </c>
      <c r="AX1154" s="45">
        <f t="shared" si="591"/>
        <v>2.2858528141751044</v>
      </c>
      <c r="AY1154" s="47">
        <f t="shared" si="592"/>
        <v>107.33707473262602</v>
      </c>
      <c r="AZ1154" s="47">
        <f t="shared" si="593"/>
        <v>128.21617844362135</v>
      </c>
      <c r="BA1154" s="43"/>
      <c r="BC1154" s="2">
        <v>44561</v>
      </c>
      <c r="BD1154" t="str">
        <v>9128286T</v>
      </c>
      <c r="BE1154">
        <v>-6.4286000000000003</v>
      </c>
      <c r="BF1154">
        <v>0.33067000000000002</v>
      </c>
      <c r="BG1154">
        <v>0.80720000000000003</v>
      </c>
      <c r="BH1154">
        <v>130.359375</v>
      </c>
      <c r="BI1154">
        <f>VLOOKUP(BD1154,工作表1!$K$3:$L$1000,2,FALSE)</f>
        <v>2.375</v>
      </c>
      <c r="BJ1154" t="str">
        <f>VLOOKUP(BD1154,工作表1!$K$3:$M$1000,3,FALSE)</f>
        <v>2029/5/15</v>
      </c>
      <c r="BK1154">
        <f t="shared" si="576"/>
        <v>0.11749999999999999</v>
      </c>
      <c r="BL1154">
        <f t="shared" si="577"/>
        <v>2.2574999999999998</v>
      </c>
      <c r="BM1154" s="43">
        <f t="shared" si="594"/>
        <v>44696</v>
      </c>
      <c r="BN1154" s="43">
        <f t="shared" si="578"/>
        <v>44834</v>
      </c>
      <c r="BO1154" s="45">
        <f t="shared" si="595"/>
        <v>0.32147790055248615</v>
      </c>
      <c r="BP1154" s="45">
        <f t="shared" si="596"/>
        <v>2.0783272156209791</v>
      </c>
      <c r="BQ1154" s="47">
        <f t="shared" si="597"/>
        <v>106.71355467238725</v>
      </c>
      <c r="BR1154" s="47">
        <f t="shared" si="598"/>
        <v>128.16344366598335</v>
      </c>
    </row>
    <row r="1155" spans="6:70" x14ac:dyDescent="0.25">
      <c r="F1155" s="2">
        <v>44587</v>
      </c>
      <c r="G1155">
        <v>0.21925</v>
      </c>
      <c r="H1155" s="43">
        <v>44620</v>
      </c>
      <c r="I1155">
        <v>1.8058000000000001</v>
      </c>
      <c r="L1155" s="2">
        <v>44561</v>
      </c>
      <c r="M1155" t="str">
        <v>9128285M</v>
      </c>
      <c r="N1155">
        <v>0.50449999999999995</v>
      </c>
      <c r="O1155">
        <v>2.0590000000000001E-2</v>
      </c>
      <c r="P1155">
        <v>0.84709999999999996</v>
      </c>
      <c r="Q1155">
        <v>130.46875</v>
      </c>
      <c r="R1155">
        <f>VLOOKUP(M1155,工作表1!$A$3:$B$1000,2,FALSE)</f>
        <v>3.125</v>
      </c>
      <c r="S1155" t="str">
        <f>VLOOKUP(M1155,工作表1!$A$3:$C$1000,3,FALSE)</f>
        <v>2028/11/15</v>
      </c>
      <c r="T1155">
        <f t="shared" si="568"/>
        <v>0.11749999999999999</v>
      </c>
      <c r="U1155">
        <f t="shared" si="567"/>
        <v>3.0074999999999998</v>
      </c>
      <c r="V1155" s="43">
        <f t="shared" si="579"/>
        <v>44696</v>
      </c>
      <c r="W1155" s="43">
        <f t="shared" si="569"/>
        <v>44651</v>
      </c>
      <c r="X1155" s="45">
        <f t="shared" si="580"/>
        <v>0.42299723756906071</v>
      </c>
      <c r="Y1155" s="45">
        <f t="shared" si="581"/>
        <v>1.1678602512676908</v>
      </c>
      <c r="Z1155" s="47">
        <f t="shared" si="582"/>
        <v>111.25912842530882</v>
      </c>
      <c r="AA1155" s="47">
        <f t="shared" si="583"/>
        <v>130.10114105466801</v>
      </c>
      <c r="AB1155" s="45">
        <f t="shared" si="584"/>
        <v>1.4362999999999999</v>
      </c>
      <c r="AC1155" s="2" t="str">
        <f t="shared" si="570"/>
        <v>TY2</v>
      </c>
      <c r="AD1155">
        <f t="shared" si="571"/>
        <v>130.359375</v>
      </c>
      <c r="AE1155">
        <f t="shared" si="572"/>
        <v>130.296875</v>
      </c>
      <c r="AF1155" s="49">
        <f t="shared" si="599"/>
        <v>6.25E-2</v>
      </c>
      <c r="AG1155" s="3">
        <f t="shared" si="585"/>
        <v>129.28616782895256</v>
      </c>
      <c r="AH1155">
        <f t="shared" si="586"/>
        <v>128.021661060561</v>
      </c>
      <c r="AI1155" s="51">
        <f t="shared" si="587"/>
        <v>1.2645067683915556</v>
      </c>
      <c r="AJ1155" s="52">
        <f t="shared" si="588"/>
        <v>1.2020067683915556</v>
      </c>
      <c r="AK1155" s="2">
        <v>44561</v>
      </c>
      <c r="AL1155" t="str">
        <v>9128286B</v>
      </c>
      <c r="AM1155">
        <v>0.99619999999999997</v>
      </c>
      <c r="AN1155">
        <v>2.0830000000000001E-2</v>
      </c>
      <c r="AO1155">
        <v>0.82050000000000001</v>
      </c>
      <c r="AP1155">
        <v>130.359375</v>
      </c>
      <c r="AQ1155">
        <f>VLOOKUP(AL1155,工作表1!$F$3:$G$1000,2,FALSE)</f>
        <v>2.625</v>
      </c>
      <c r="AR1155" t="str">
        <f>VLOOKUP(AL1155,工作表1!$F$3:$H$1000,3,FALSE)</f>
        <v>2029/2/15</v>
      </c>
      <c r="AS1155">
        <f t="shared" si="573"/>
        <v>0.11749999999999999</v>
      </c>
      <c r="AT1155">
        <f t="shared" si="574"/>
        <v>2.5074999999999998</v>
      </c>
      <c r="AU1155" s="43">
        <f t="shared" si="589"/>
        <v>44607</v>
      </c>
      <c r="AV1155" s="43">
        <f t="shared" si="575"/>
        <v>44742</v>
      </c>
      <c r="AW1155" s="45">
        <f t="shared" si="590"/>
        <v>1.005774456521739</v>
      </c>
      <c r="AX1155" s="45">
        <f t="shared" si="591"/>
        <v>2.2859114428231089</v>
      </c>
      <c r="AY1155" s="47">
        <f t="shared" si="592"/>
        <v>108.22850101567994</v>
      </c>
      <c r="AZ1155" s="47">
        <f t="shared" si="593"/>
        <v>129.28616782895256</v>
      </c>
      <c r="BA1155" s="43"/>
      <c r="BC1155" s="2">
        <v>44560</v>
      </c>
      <c r="BD1155" t="str">
        <v>9128286T</v>
      </c>
      <c r="BE1155">
        <v>-7.9257</v>
      </c>
      <c r="BF1155">
        <v>0.38612999999999997</v>
      </c>
      <c r="BG1155">
        <v>0.80720000000000003</v>
      </c>
      <c r="BH1155">
        <v>130.296875</v>
      </c>
      <c r="BI1155">
        <f>VLOOKUP(BD1155,工作表1!$K$3:$L$1000,2,FALSE)</f>
        <v>2.375</v>
      </c>
      <c r="BJ1155" t="str">
        <f>VLOOKUP(BD1155,工作表1!$K$3:$M$1000,3,FALSE)</f>
        <v>2029/5/15</v>
      </c>
      <c r="BK1155">
        <f t="shared" si="576"/>
        <v>0.11584999999999999</v>
      </c>
      <c r="BL1155">
        <f t="shared" si="577"/>
        <v>2.25915</v>
      </c>
      <c r="BM1155" s="43">
        <f t="shared" si="594"/>
        <v>44696</v>
      </c>
      <c r="BN1155" s="43">
        <f t="shared" si="578"/>
        <v>44834</v>
      </c>
      <c r="BO1155" s="45">
        <f t="shared" si="595"/>
        <v>0.30179558011049723</v>
      </c>
      <c r="BP1155" s="45">
        <f t="shared" si="596"/>
        <v>2.0781654431241963</v>
      </c>
      <c r="BQ1155" s="47">
        <f t="shared" si="597"/>
        <v>106.63658148045928</v>
      </c>
      <c r="BR1155" s="47">
        <f t="shared" si="598"/>
        <v>128.021661060561</v>
      </c>
    </row>
    <row r="1156" spans="6:70" x14ac:dyDescent="0.25">
      <c r="F1156" s="2">
        <v>44586</v>
      </c>
      <c r="G1156">
        <v>0.2049</v>
      </c>
      <c r="H1156" s="43">
        <v>44617</v>
      </c>
      <c r="I1156">
        <v>1.9494</v>
      </c>
      <c r="L1156" s="2">
        <v>44560</v>
      </c>
      <c r="M1156" t="str">
        <v>9128285M</v>
      </c>
      <c r="N1156">
        <v>0.39479999999999998</v>
      </c>
      <c r="O1156">
        <v>3.4799999999999998E-2</v>
      </c>
      <c r="P1156">
        <v>0.84709999999999996</v>
      </c>
      <c r="Q1156">
        <v>130.40625</v>
      </c>
      <c r="R1156">
        <f>VLOOKUP(M1156,工作表1!$A$3:$B$1000,2,FALSE)</f>
        <v>3.125</v>
      </c>
      <c r="S1156" t="str">
        <f>VLOOKUP(M1156,工作表1!$A$3:$C$1000,3,FALSE)</f>
        <v>2028/11/15</v>
      </c>
      <c r="T1156">
        <f t="shared" si="568"/>
        <v>0.11584999999999999</v>
      </c>
      <c r="U1156">
        <f t="shared" ref="U1156:U1219" si="600">R1156-T1156</f>
        <v>3.00915</v>
      </c>
      <c r="V1156" s="43">
        <f t="shared" si="579"/>
        <v>44696</v>
      </c>
      <c r="W1156" s="43">
        <f t="shared" si="569"/>
        <v>44651</v>
      </c>
      <c r="X1156" s="45">
        <f t="shared" si="580"/>
        <v>0.39709944751381221</v>
      </c>
      <c r="Y1156" s="45">
        <f t="shared" si="581"/>
        <v>1.1676473927192916</v>
      </c>
      <c r="Z1156" s="47">
        <f t="shared" si="582"/>
        <v>111.22775514980329</v>
      </c>
      <c r="AA1156" s="47">
        <f t="shared" si="583"/>
        <v>130.02085743682539</v>
      </c>
      <c r="AB1156" s="45">
        <f t="shared" si="584"/>
        <v>1.4315</v>
      </c>
      <c r="AC1156" s="2" t="str">
        <f t="shared" si="570"/>
        <v>TY2</v>
      </c>
      <c r="AD1156">
        <f t="shared" si="571"/>
        <v>130.296875</v>
      </c>
      <c r="AE1156">
        <f t="shared" si="572"/>
        <v>130.03125</v>
      </c>
      <c r="AF1156" s="49">
        <f t="shared" si="599"/>
        <v>0.265625</v>
      </c>
      <c r="AG1156" s="3">
        <f t="shared" si="585"/>
        <v>129.18380473012334</v>
      </c>
      <c r="AH1156">
        <f t="shared" si="586"/>
        <v>127.83014456807166</v>
      </c>
      <c r="AI1156" s="51">
        <f t="shared" si="587"/>
        <v>1.3536601620516819</v>
      </c>
      <c r="AJ1156" s="52">
        <f t="shared" si="588"/>
        <v>1.0880351620516819</v>
      </c>
      <c r="AK1156" s="2">
        <v>44560</v>
      </c>
      <c r="AL1156" t="str">
        <v>9128286B</v>
      </c>
      <c r="AM1156">
        <v>0.4738</v>
      </c>
      <c r="AN1156">
        <v>5.178E-2</v>
      </c>
      <c r="AO1156">
        <v>0.82050000000000001</v>
      </c>
      <c r="AP1156">
        <v>130.296875</v>
      </c>
      <c r="AQ1156">
        <f>VLOOKUP(AL1156,工作表1!$F$3:$G$1000,2,FALSE)</f>
        <v>2.625</v>
      </c>
      <c r="AR1156" t="str">
        <f>VLOOKUP(AL1156,工作表1!$F$3:$H$1000,3,FALSE)</f>
        <v>2029/2/15</v>
      </c>
      <c r="AS1156">
        <f t="shared" si="573"/>
        <v>0.11584999999999999</v>
      </c>
      <c r="AT1156">
        <f t="shared" si="574"/>
        <v>2.50915</v>
      </c>
      <c r="AU1156" s="43">
        <f t="shared" si="589"/>
        <v>44607</v>
      </c>
      <c r="AV1156" s="43">
        <f t="shared" si="575"/>
        <v>44742</v>
      </c>
      <c r="AW1156" s="45">
        <f t="shared" si="590"/>
        <v>0.984375</v>
      </c>
      <c r="AX1156" s="45">
        <f t="shared" si="591"/>
        <v>2.2860873287671231</v>
      </c>
      <c r="AY1156" s="47">
        <f t="shared" si="592"/>
        <v>108.18156415359283</v>
      </c>
      <c r="AZ1156" s="47">
        <f t="shared" si="593"/>
        <v>129.18380473012334</v>
      </c>
      <c r="BA1156" s="43"/>
      <c r="BC1156" s="2">
        <v>44559</v>
      </c>
      <c r="BD1156" t="str">
        <v>9128286T</v>
      </c>
      <c r="BE1156">
        <v>-5.8731</v>
      </c>
      <c r="BF1156">
        <v>0.30207000000000001</v>
      </c>
      <c r="BG1156">
        <v>0.80720000000000003</v>
      </c>
      <c r="BH1156">
        <v>130.03125</v>
      </c>
      <c r="BI1156">
        <f>VLOOKUP(BD1156,工作表1!$K$3:$L$1000,2,FALSE)</f>
        <v>2.375</v>
      </c>
      <c r="BJ1156" t="str">
        <f>VLOOKUP(BD1156,工作表1!$K$3:$M$1000,3,FALSE)</f>
        <v>2029/5/15</v>
      </c>
      <c r="BK1156">
        <f t="shared" si="576"/>
        <v>0.11228</v>
      </c>
      <c r="BL1156">
        <f t="shared" si="577"/>
        <v>2.2627199999999998</v>
      </c>
      <c r="BM1156" s="43">
        <f t="shared" si="594"/>
        <v>44696</v>
      </c>
      <c r="BN1156" s="43">
        <f t="shared" si="578"/>
        <v>44834</v>
      </c>
      <c r="BO1156" s="45">
        <f t="shared" si="595"/>
        <v>0.29523480662983426</v>
      </c>
      <c r="BP1156" s="45">
        <f t="shared" si="596"/>
        <v>2.0781115189586012</v>
      </c>
      <c r="BQ1156" s="47">
        <f t="shared" si="597"/>
        <v>106.4967852767782</v>
      </c>
      <c r="BR1156" s="47">
        <f t="shared" si="598"/>
        <v>127.83014456807166</v>
      </c>
    </row>
    <row r="1157" spans="6:70" x14ac:dyDescent="0.25">
      <c r="F1157" s="2">
        <v>44585</v>
      </c>
      <c r="G1157">
        <v>0.19475000000000001</v>
      </c>
      <c r="H1157" s="43">
        <v>44616</v>
      </c>
      <c r="I1157">
        <v>1.946</v>
      </c>
      <c r="L1157" s="2">
        <v>44559</v>
      </c>
      <c r="M1157" t="str">
        <v>9128285M</v>
      </c>
      <c r="N1157">
        <v>0.67269999999999996</v>
      </c>
      <c r="O1157">
        <v>4.0000000000000002E-4</v>
      </c>
      <c r="P1157">
        <v>0.84709999999999996</v>
      </c>
      <c r="Q1157">
        <v>130.21875</v>
      </c>
      <c r="R1157">
        <f>VLOOKUP(M1157,工作表1!$A$3:$B$1000,2,FALSE)</f>
        <v>3.125</v>
      </c>
      <c r="S1157" t="str">
        <f>VLOOKUP(M1157,工作表1!$A$3:$C$1000,3,FALSE)</f>
        <v>2028/11/15</v>
      </c>
      <c r="T1157">
        <f t="shared" ref="T1157:T1220" si="601">INDEX($G:$G,MATCH(L1157,$F:$F,0))</f>
        <v>0.11228</v>
      </c>
      <c r="U1157">
        <f t="shared" si="600"/>
        <v>3.0127199999999998</v>
      </c>
      <c r="V1157" s="43">
        <f t="shared" si="579"/>
        <v>44696</v>
      </c>
      <c r="W1157" s="43">
        <f t="shared" ref="W1157:W1220" si="602">IF(WEEKDAY(DATE(YEAR(L1157),(INT(MONTH(L1157)/3)+1)*3+1,1)-1,2)=7,DATE(YEAR(L1157),(INT(MONTH(L1157)/3)+1)*3+1,1)-1-2,IF(WEEKDAY(DATE(YEAR(L1157),(INT(MONTH(L1157)/3)+1)*3+1,1)-1,2)=6,DATE(YEAR(L1157),(INT(MONTH(L1157)/3)+1)*3+1,1)-1-1,DATE(YEAR(L1157),(INT(MONTH(L1157)/3)+1)*3+1,1)-1))</f>
        <v>44651</v>
      </c>
      <c r="X1157" s="45">
        <f t="shared" si="580"/>
        <v>0.38846685082872928</v>
      </c>
      <c r="Y1157" s="45">
        <f t="shared" si="581"/>
        <v>1.1675764398698252</v>
      </c>
      <c r="Z1157" s="47">
        <f t="shared" si="582"/>
        <v>111.0872975224179</v>
      </c>
      <c r="AA1157" s="47">
        <f t="shared" si="583"/>
        <v>129.83972323018898</v>
      </c>
      <c r="AB1157" s="45">
        <f t="shared" si="584"/>
        <v>1.4618</v>
      </c>
      <c r="AC1157" s="2" t="str">
        <f t="shared" ref="AC1157:AC1220" si="603">IF(MOD(MONTH(L1157),3)=0,"TY2","TY1")</f>
        <v>TY2</v>
      </c>
      <c r="AD1157">
        <f t="shared" ref="AD1157:AD1220" si="604">IF(AC1157="TY1",Q1157,AP1157)</f>
        <v>130.03125</v>
      </c>
      <c r="AE1157">
        <f t="shared" ref="AE1157:AE1220" si="605">IF(AC1157="TY1",AP1157,BH1157)</f>
        <v>130.4375</v>
      </c>
      <c r="AF1157" s="49">
        <f t="shared" si="599"/>
        <v>-0.40625</v>
      </c>
      <c r="AG1157" s="3">
        <f t="shared" si="585"/>
        <v>128.99728832611953</v>
      </c>
      <c r="AH1157">
        <f t="shared" si="586"/>
        <v>128.28040243514218</v>
      </c>
      <c r="AI1157" s="51">
        <f t="shared" si="587"/>
        <v>0.71688589097735189</v>
      </c>
      <c r="AJ1157" s="52">
        <f t="shared" si="588"/>
        <v>1.1231358909773519</v>
      </c>
      <c r="AK1157" s="2">
        <v>44559</v>
      </c>
      <c r="AL1157" t="str">
        <v>9128286B</v>
      </c>
      <c r="AM1157">
        <v>2.6558000000000002</v>
      </c>
      <c r="AN1157">
        <v>-7.6929999999999998E-2</v>
      </c>
      <c r="AO1157">
        <v>0.82050000000000001</v>
      </c>
      <c r="AP1157">
        <v>130.03125</v>
      </c>
      <c r="AQ1157">
        <f>VLOOKUP(AL1157,工作表1!$F$3:$G$1000,2,FALSE)</f>
        <v>2.625</v>
      </c>
      <c r="AR1157" t="str">
        <f>VLOOKUP(AL1157,工作表1!$F$3:$H$1000,3,FALSE)</f>
        <v>2029/2/15</v>
      </c>
      <c r="AS1157">
        <f t="shared" ref="AS1157:AS1220" si="606">INDEX($G:$G,MATCH(AK1157,$F:$F,0))</f>
        <v>0.11228</v>
      </c>
      <c r="AT1157">
        <f t="shared" ref="AT1157:AT1220" si="607">AQ1157-AS1157</f>
        <v>2.5127199999999998</v>
      </c>
      <c r="AU1157" s="43">
        <f t="shared" si="589"/>
        <v>44607</v>
      </c>
      <c r="AV1157" s="43">
        <f t="shared" ref="AV1157:AV1220" si="608">IF(WEEKDAY(DATE(YEAR(AK1157),(INT(MONTH(AK1157)/3)+1)*3+4,1)-1,2)=7,DATE(YEAR(AK1157),(INT(MONTH(AK1157)/3)+1)*3+4,1)-1-2,IF(WEEKDAY(DATE(YEAR(AK1157),(INT(MONTH(AK1157)/3)+1)*3+4,1)-1,2)=6,DATE(YEAR(AK1157),(INT(MONTH(AK1157)/3)+1)*3+4,1)-1-1,DATE(YEAR(AK1157),(INT(MONTH(AK1157)/3)+1)*3+4,1)-1))</f>
        <v>44742</v>
      </c>
      <c r="AW1157" s="45">
        <f t="shared" si="590"/>
        <v>0.97724184782608692</v>
      </c>
      <c r="AX1157" s="45">
        <f t="shared" si="591"/>
        <v>2.2861459574151279</v>
      </c>
      <c r="AY1157" s="47">
        <f t="shared" si="592"/>
        <v>108.04241101983071</v>
      </c>
      <c r="AZ1157" s="47">
        <f t="shared" si="593"/>
        <v>128.99728832611953</v>
      </c>
      <c r="BA1157" s="43"/>
      <c r="BC1157" s="2">
        <v>44558</v>
      </c>
      <c r="BD1157" t="str">
        <v>9128286T</v>
      </c>
      <c r="BE1157">
        <v>-4.4311999999999996</v>
      </c>
      <c r="BF1157">
        <v>0.25011</v>
      </c>
      <c r="BG1157">
        <v>0.80720000000000003</v>
      </c>
      <c r="BH1157">
        <v>130.4375</v>
      </c>
      <c r="BI1157">
        <f>VLOOKUP(BD1157,工作表1!$K$3:$L$1000,2,FALSE)</f>
        <v>2.375</v>
      </c>
      <c r="BJ1157" t="str">
        <f>VLOOKUP(BD1157,工作表1!$K$3:$M$1000,3,FALSE)</f>
        <v>2029/5/15</v>
      </c>
      <c r="BK1157">
        <f t="shared" ref="BK1157:BK1220" si="609">INDEX($G:$G,MATCH(BC1157,$F:$F,0))</f>
        <v>0.1123</v>
      </c>
      <c r="BL1157">
        <f t="shared" ref="BL1157:BL1220" si="610">BI1157-BK1157</f>
        <v>2.2627000000000002</v>
      </c>
      <c r="BM1157" s="43">
        <f t="shared" si="594"/>
        <v>44696</v>
      </c>
      <c r="BN1157" s="43">
        <f t="shared" ref="BN1157:BN1220" si="611">IF(WEEKDAY(DATE(YEAR(BC1157),(INT(MONTH(BC1157)/3)+1)*3+7,1)-1,2)=7,DATE(YEAR(BC1157),(INT(MONTH(BC1157)/3)+1)*3+7,1)-1-2,IF(WEEKDAY(DATE(YEAR(BC1157),(INT(MONTH(BC1157)/3)+1)*3+7,1)-1,2)=6,DATE(YEAR(BC1157),(INT(MONTH(BC1157)/3)+1)*3+7,1)-1-1,DATE(YEAR(BC1157),(INT(MONTH(BC1157)/3)+1)*3+7,1)-1))</f>
        <v>44834</v>
      </c>
      <c r="BO1157" s="45">
        <f t="shared" si="595"/>
        <v>0.28867403314917128</v>
      </c>
      <c r="BP1157" s="45">
        <f t="shared" si="596"/>
        <v>2.0780575947930071</v>
      </c>
      <c r="BQ1157" s="47">
        <f t="shared" si="597"/>
        <v>106.87230680835606</v>
      </c>
      <c r="BR1157" s="47">
        <f t="shared" si="598"/>
        <v>128.28040243514218</v>
      </c>
    </row>
    <row r="1158" spans="6:70" x14ac:dyDescent="0.25">
      <c r="F1158" s="2">
        <v>44582</v>
      </c>
      <c r="G1158">
        <v>0.19689999999999999</v>
      </c>
      <c r="H1158" s="43">
        <v>44615</v>
      </c>
      <c r="I1158">
        <v>1.9801</v>
      </c>
      <c r="L1158" s="2">
        <v>44558</v>
      </c>
      <c r="M1158" t="str">
        <v>9128285M</v>
      </c>
      <c r="N1158">
        <v>0.86199999999999999</v>
      </c>
      <c r="O1158">
        <v>-1.427E-2</v>
      </c>
      <c r="P1158">
        <v>0.84709999999999996</v>
      </c>
      <c r="Q1158">
        <v>130.609375</v>
      </c>
      <c r="R1158">
        <f>VLOOKUP(M1158,工作表1!$A$3:$B$1000,2,FALSE)</f>
        <v>3.125</v>
      </c>
      <c r="S1158" t="str">
        <f>VLOOKUP(M1158,工作表1!$A$3:$C$1000,3,FALSE)</f>
        <v>2028/11/15</v>
      </c>
      <c r="T1158">
        <f t="shared" si="601"/>
        <v>0.1123</v>
      </c>
      <c r="U1158">
        <f t="shared" si="600"/>
        <v>3.0127000000000002</v>
      </c>
      <c r="V1158" s="43">
        <f t="shared" ref="V1158:V1221" si="612">COUPNCD(L1157,S1158,2,0)</f>
        <v>44696</v>
      </c>
      <c r="W1158" s="43">
        <f t="shared" si="602"/>
        <v>44651</v>
      </c>
      <c r="X1158" s="45">
        <f t="shared" ref="X1158:X1221" si="613">COUPDAYBS(L1157,S1158,2,1)/COUPDAYS(L1157,S1158,2,1)*R1158/2</f>
        <v>0.37983425414364641</v>
      </c>
      <c r="Y1158" s="45">
        <f t="shared" ref="Y1158:Y1221" si="614">(W1158-L1157)/365*R1158+X1158</f>
        <v>1.1675054870203587</v>
      </c>
      <c r="Z1158" s="47">
        <f t="shared" ref="Z1158:Z1221" si="615">(Q1158*P1158+Y1158)/(1+(O1158/100)*(W1158-L1159)/360)-X1158</f>
        <v>111.43103893062872</v>
      </c>
      <c r="AA1158" s="47">
        <f t="shared" ref="AA1158:AA1221" si="616">(Z1158-$AB$5*(W1158-L1157)/365+T1158*(W1158-L1157)/360)/P1158</f>
        <v>130.23124472737422</v>
      </c>
      <c r="AB1158" s="45">
        <f t="shared" ref="AB1158:AB1221" si="617">INDEX(I:I,MATCH(L1158,H:H,0))</f>
        <v>1.4049</v>
      </c>
      <c r="AC1158" s="2" t="str">
        <f t="shared" si="603"/>
        <v>TY2</v>
      </c>
      <c r="AD1158">
        <f t="shared" si="604"/>
        <v>130.4375</v>
      </c>
      <c r="AE1158">
        <f t="shared" si="605"/>
        <v>130.375</v>
      </c>
      <c r="AF1158" s="49">
        <f t="shared" si="599"/>
        <v>6.25E-2</v>
      </c>
      <c r="AG1158" s="3">
        <f t="shared" ref="AG1158:AG1221" si="618">IF(AC1158="TY1",AA1158,AZ1158)</f>
        <v>129.42116931089203</v>
      </c>
      <c r="AH1158">
        <f t="shared" ref="AH1158:AH1221" si="619">IF(AC1158="TY1",AZ1158,BR1158)</f>
        <v>128.24041938918683</v>
      </c>
      <c r="AI1158" s="51">
        <f t="shared" ref="AI1158:AI1221" si="620">AG1158-AH1158</f>
        <v>1.1807499217051998</v>
      </c>
      <c r="AJ1158" s="52">
        <f t="shared" ref="AJ1158:AJ1221" si="621">AI1158-AF1158</f>
        <v>1.1182499217051998</v>
      </c>
      <c r="AK1158" s="2">
        <v>44558</v>
      </c>
      <c r="AL1158" t="str">
        <v>9128286B</v>
      </c>
      <c r="AM1158">
        <v>3.3628</v>
      </c>
      <c r="AN1158">
        <v>-0.11070000000000001</v>
      </c>
      <c r="AO1158">
        <v>0.82050000000000001</v>
      </c>
      <c r="AP1158">
        <v>130.4375</v>
      </c>
      <c r="AQ1158">
        <f>VLOOKUP(AL1158,工作表1!$F$3:$G$1000,2,FALSE)</f>
        <v>2.625</v>
      </c>
      <c r="AR1158" t="str">
        <f>VLOOKUP(AL1158,工作表1!$F$3:$H$1000,3,FALSE)</f>
        <v>2029/2/15</v>
      </c>
      <c r="AS1158">
        <f t="shared" si="606"/>
        <v>0.1123</v>
      </c>
      <c r="AT1158">
        <f t="shared" si="607"/>
        <v>2.5127000000000002</v>
      </c>
      <c r="AU1158" s="43">
        <f t="shared" ref="AU1158:AU1221" si="622">COUPNCD(AK1157,AR1158,2,0)</f>
        <v>44607</v>
      </c>
      <c r="AV1158" s="43">
        <f t="shared" si="608"/>
        <v>44742</v>
      </c>
      <c r="AW1158" s="45">
        <f t="shared" ref="AW1158:AW1221" si="623">COUPDAYBS(AK1157,AR1158,2,1)/COUPDAYS(AK1157,AR1158,2,1)*AQ1158/2</f>
        <v>0.97010869565217384</v>
      </c>
      <c r="AX1158" s="45">
        <f t="shared" ref="AX1158:AX1221" si="624">(AV1158-AK1157)/365*AQ1158+AW1158</f>
        <v>2.2862045860631328</v>
      </c>
      <c r="AY1158" s="47">
        <f t="shared" ref="AY1158:AY1221" si="625">(AP1158*AO1158+AX1158)/(1+(AN1158/100)*(AV1158-AK1159)/360)-AW1158</f>
        <v>108.40228386022619</v>
      </c>
      <c r="AZ1158" s="47">
        <f t="shared" ref="AZ1158:AZ1221" si="626">(AY1158-$AB$5*(AV1158-AK1157)/365+AS1158*(AV1158-AK1157)/360)/AO1158</f>
        <v>129.42116931089203</v>
      </c>
      <c r="BA1158" s="43"/>
      <c r="BC1158" s="2">
        <v>44557</v>
      </c>
      <c r="BD1158" t="str">
        <v>9128286T</v>
      </c>
      <c r="BE1158">
        <v>-3.6756000000000002</v>
      </c>
      <c r="BF1158">
        <v>0.21462000000000001</v>
      </c>
      <c r="BG1158">
        <v>0.80720000000000003</v>
      </c>
      <c r="BH1158">
        <v>130.375</v>
      </c>
      <c r="BI1158">
        <f>VLOOKUP(BD1158,工作表1!$K$3:$L$1000,2,FALSE)</f>
        <v>2.375</v>
      </c>
      <c r="BJ1158" t="str">
        <f>VLOOKUP(BD1158,工作表1!$K$3:$M$1000,3,FALSE)</f>
        <v>2029/5/15</v>
      </c>
      <c r="BK1158">
        <f t="shared" si="609"/>
        <v>0.1084</v>
      </c>
      <c r="BL1158">
        <f t="shared" si="610"/>
        <v>2.2665999999999999</v>
      </c>
      <c r="BM1158" s="43">
        <f t="shared" ref="BM1158:BM1221" si="627">COUPNCD(BC1157,BJ1158,2,0)</f>
        <v>44696</v>
      </c>
      <c r="BN1158" s="43">
        <f t="shared" si="611"/>
        <v>44834</v>
      </c>
      <c r="BO1158" s="45">
        <f t="shared" ref="BO1158:BO1221" si="628">COUPDAYBS(BC1157,BJ1158,2,1)/COUPDAYS(BC1157,BJ1158,2,1)*BI1158/2</f>
        <v>0.28211325966850831</v>
      </c>
      <c r="BP1158" s="45">
        <f t="shared" ref="BP1158:BP1221" si="629">(BN1158-BC1157)/365*BI1158+BO1158</f>
        <v>2.0780036706274125</v>
      </c>
      <c r="BQ1158" s="47">
        <f t="shared" ref="BQ1158:BQ1221" si="630">(BH1158*BG1158+BP1158)/(1+(BF1158/100)*(BN1158-BC1159)/360)-BO1158</f>
        <v>106.85511109716167</v>
      </c>
      <c r="BR1158" s="47">
        <f t="shared" ref="BR1158:BR1221" si="631">(BQ1158-$AB$5*(BN1158-BC1157)/365+BK1158*(BN1158-BC1157)/360)/BG1158</f>
        <v>128.24041938918683</v>
      </c>
    </row>
    <row r="1159" spans="6:70" x14ac:dyDescent="0.25">
      <c r="F1159" s="2">
        <v>44581</v>
      </c>
      <c r="G1159">
        <v>0.20039999999999999</v>
      </c>
      <c r="H1159" s="43">
        <v>44614</v>
      </c>
      <c r="I1159">
        <v>1.9337</v>
      </c>
      <c r="L1159" s="2">
        <v>44557</v>
      </c>
      <c r="M1159" t="str">
        <v>9128285M</v>
      </c>
      <c r="N1159">
        <v>0.3085</v>
      </c>
      <c r="O1159">
        <v>4.061E-2</v>
      </c>
      <c r="P1159">
        <v>0.84709999999999996</v>
      </c>
      <c r="Q1159">
        <v>130.5625</v>
      </c>
      <c r="R1159">
        <f>VLOOKUP(M1159,工作表1!$A$3:$B$1000,2,FALSE)</f>
        <v>3.125</v>
      </c>
      <c r="S1159" t="str">
        <f>VLOOKUP(M1159,工作表1!$A$3:$C$1000,3,FALSE)</f>
        <v>2028/11/15</v>
      </c>
      <c r="T1159">
        <f t="shared" si="601"/>
        <v>0.1084</v>
      </c>
      <c r="U1159">
        <f t="shared" si="600"/>
        <v>3.0165999999999999</v>
      </c>
      <c r="V1159" s="43">
        <f t="shared" si="612"/>
        <v>44696</v>
      </c>
      <c r="W1159" s="43">
        <f t="shared" si="602"/>
        <v>44651</v>
      </c>
      <c r="X1159" s="45">
        <f t="shared" si="613"/>
        <v>0.37120165745856354</v>
      </c>
      <c r="Y1159" s="45">
        <f t="shared" si="614"/>
        <v>1.1674345341708923</v>
      </c>
      <c r="Z1159" s="47">
        <f t="shared" si="615"/>
        <v>111.38337222065597</v>
      </c>
      <c r="AA1159" s="47">
        <f t="shared" si="616"/>
        <v>130.15951433725084</v>
      </c>
      <c r="AB1159" s="45">
        <f t="shared" si="617"/>
        <v>1.4049</v>
      </c>
      <c r="AC1159" s="2" t="str">
        <f t="shared" si="603"/>
        <v>TY2</v>
      </c>
      <c r="AD1159">
        <f t="shared" si="604"/>
        <v>130.375</v>
      </c>
      <c r="AE1159">
        <f t="shared" si="605"/>
        <v>130.359375</v>
      </c>
      <c r="AF1159" s="49">
        <f t="shared" si="599"/>
        <v>1.5625E-2</v>
      </c>
      <c r="AG1159" s="3">
        <f t="shared" si="618"/>
        <v>129.36771690303044</v>
      </c>
      <c r="AH1159">
        <f t="shared" si="619"/>
        <v>128.20394885573052</v>
      </c>
      <c r="AI1159" s="51">
        <f t="shared" si="620"/>
        <v>1.163768047299925</v>
      </c>
      <c r="AJ1159" s="52">
        <f t="shared" si="621"/>
        <v>1.148143047299925</v>
      </c>
      <c r="AK1159" s="2">
        <v>44557</v>
      </c>
      <c r="AL1159" t="str">
        <v>9128286B</v>
      </c>
      <c r="AM1159">
        <v>3.6749000000000001</v>
      </c>
      <c r="AN1159">
        <v>-0.13333</v>
      </c>
      <c r="AO1159">
        <v>0.82050000000000001</v>
      </c>
      <c r="AP1159">
        <v>130.375</v>
      </c>
      <c r="AQ1159">
        <f>VLOOKUP(AL1159,工作表1!$F$3:$G$1000,2,FALSE)</f>
        <v>2.625</v>
      </c>
      <c r="AR1159" t="str">
        <f>VLOOKUP(AL1159,工作表1!$F$3:$H$1000,3,FALSE)</f>
        <v>2029/2/15</v>
      </c>
      <c r="AS1159">
        <f t="shared" si="606"/>
        <v>0.1084</v>
      </c>
      <c r="AT1159">
        <f t="shared" si="607"/>
        <v>2.5165999999999999</v>
      </c>
      <c r="AU1159" s="43">
        <f t="shared" si="622"/>
        <v>44607</v>
      </c>
      <c r="AV1159" s="43">
        <f t="shared" si="608"/>
        <v>44742</v>
      </c>
      <c r="AW1159" s="45">
        <f t="shared" si="623"/>
        <v>0.96297554347826098</v>
      </c>
      <c r="AX1159" s="45">
        <f t="shared" si="624"/>
        <v>2.2862632147111377</v>
      </c>
      <c r="AY1159" s="47">
        <f t="shared" si="625"/>
        <v>108.37250809640985</v>
      </c>
      <c r="AZ1159" s="47">
        <f t="shared" si="626"/>
        <v>129.36771690303044</v>
      </c>
      <c r="BA1159" s="43"/>
      <c r="BC1159" s="2">
        <v>44553</v>
      </c>
      <c r="BD1159" t="str">
        <v>9128286T</v>
      </c>
      <c r="BE1159">
        <v>-3.9226999999999999</v>
      </c>
      <c r="BF1159">
        <v>0.22555</v>
      </c>
      <c r="BG1159">
        <v>0.80720000000000003</v>
      </c>
      <c r="BH1159">
        <v>130.359375</v>
      </c>
      <c r="BI1159">
        <f>VLOOKUP(BD1159,工作表1!$K$3:$L$1000,2,FALSE)</f>
        <v>2.375</v>
      </c>
      <c r="BJ1159" t="str">
        <f>VLOOKUP(BD1159,工作表1!$K$3:$M$1000,3,FALSE)</f>
        <v>2029/5/15</v>
      </c>
      <c r="BK1159">
        <f t="shared" si="609"/>
        <v>0.1065</v>
      </c>
      <c r="BL1159">
        <f t="shared" si="610"/>
        <v>2.2685</v>
      </c>
      <c r="BM1159" s="43">
        <f t="shared" si="627"/>
        <v>44696</v>
      </c>
      <c r="BN1159" s="43">
        <f t="shared" si="611"/>
        <v>44834</v>
      </c>
      <c r="BO1159" s="45">
        <f t="shared" si="628"/>
        <v>0.27555248618784528</v>
      </c>
      <c r="BP1159" s="45">
        <f t="shared" si="629"/>
        <v>2.077949746461818</v>
      </c>
      <c r="BQ1159" s="47">
        <f t="shared" si="630"/>
        <v>106.83923346383426</v>
      </c>
      <c r="BR1159" s="47">
        <f t="shared" si="631"/>
        <v>128.20394885573052</v>
      </c>
    </row>
    <row r="1160" spans="6:70" x14ac:dyDescent="0.25">
      <c r="F1160" s="2">
        <v>44580</v>
      </c>
      <c r="G1160">
        <v>0.19700000000000001</v>
      </c>
      <c r="H1160" s="43">
        <v>44613</v>
      </c>
      <c r="I1160">
        <v>1.9117</v>
      </c>
      <c r="L1160" s="2">
        <v>44553</v>
      </c>
      <c r="M1160" t="str">
        <v>9128285M</v>
      </c>
      <c r="N1160">
        <v>-1.8200000000000001E-2</v>
      </c>
      <c r="O1160">
        <v>7.7950000000000005E-2</v>
      </c>
      <c r="P1160">
        <v>0.84709999999999996</v>
      </c>
      <c r="Q1160">
        <v>130.546875</v>
      </c>
      <c r="R1160">
        <f>VLOOKUP(M1160,工作表1!$A$3:$B$1000,2,FALSE)</f>
        <v>3.125</v>
      </c>
      <c r="S1160" t="str">
        <f>VLOOKUP(M1160,工作表1!$A$3:$C$1000,3,FALSE)</f>
        <v>2028/11/15</v>
      </c>
      <c r="T1160">
        <f t="shared" si="601"/>
        <v>0.1065</v>
      </c>
      <c r="U1160">
        <f t="shared" si="600"/>
        <v>3.0185</v>
      </c>
      <c r="V1160" s="43">
        <f t="shared" si="612"/>
        <v>44696</v>
      </c>
      <c r="W1160" s="43">
        <f t="shared" si="602"/>
        <v>44651</v>
      </c>
      <c r="X1160" s="45">
        <f t="shared" si="613"/>
        <v>0.36256906077348067</v>
      </c>
      <c r="Y1160" s="45">
        <f t="shared" si="614"/>
        <v>1.1673635813214258</v>
      </c>
      <c r="Z1160" s="47">
        <f t="shared" si="615"/>
        <v>111.36710168150346</v>
      </c>
      <c r="AA1160" s="47">
        <f t="shared" si="616"/>
        <v>130.12543797425036</v>
      </c>
      <c r="AB1160" s="45">
        <f t="shared" si="617"/>
        <v>1.4119999999999999</v>
      </c>
      <c r="AC1160" s="2" t="str">
        <f t="shared" si="603"/>
        <v>TY2</v>
      </c>
      <c r="AD1160">
        <f t="shared" si="604"/>
        <v>130.359375</v>
      </c>
      <c r="AE1160">
        <f t="shared" si="605"/>
        <v>130.546875</v>
      </c>
      <c r="AF1160" s="49">
        <f t="shared" si="599"/>
        <v>-0.1875</v>
      </c>
      <c r="AG1160" s="3">
        <f t="shared" si="618"/>
        <v>129.33235812848054</v>
      </c>
      <c r="AH1160">
        <f t="shared" si="619"/>
        <v>128.39117180883588</v>
      </c>
      <c r="AI1160" s="51">
        <f t="shared" si="620"/>
        <v>0.94118631964465749</v>
      </c>
      <c r="AJ1160" s="52">
        <f t="shared" si="621"/>
        <v>1.1286863196446575</v>
      </c>
      <c r="AK1160" s="2">
        <v>44553</v>
      </c>
      <c r="AL1160" t="str">
        <v>9128286B</v>
      </c>
      <c r="AM1160">
        <v>3.3996</v>
      </c>
      <c r="AN1160">
        <v>-0.11479</v>
      </c>
      <c r="AO1160">
        <v>0.82050000000000001</v>
      </c>
      <c r="AP1160">
        <v>130.359375</v>
      </c>
      <c r="AQ1160">
        <f>VLOOKUP(AL1160,工作表1!$F$3:$G$1000,2,FALSE)</f>
        <v>2.625</v>
      </c>
      <c r="AR1160" t="str">
        <f>VLOOKUP(AL1160,工作表1!$F$3:$H$1000,3,FALSE)</f>
        <v>2029/2/15</v>
      </c>
      <c r="AS1160">
        <f t="shared" si="606"/>
        <v>0.1065</v>
      </c>
      <c r="AT1160">
        <f t="shared" si="607"/>
        <v>2.5185</v>
      </c>
      <c r="AU1160" s="43">
        <f t="shared" si="622"/>
        <v>44607</v>
      </c>
      <c r="AV1160" s="43">
        <f t="shared" si="608"/>
        <v>44742</v>
      </c>
      <c r="AW1160" s="45">
        <f t="shared" si="623"/>
        <v>0.95584239130434789</v>
      </c>
      <c r="AX1160" s="45">
        <f t="shared" si="624"/>
        <v>2.2863218433591426</v>
      </c>
      <c r="AY1160" s="47">
        <f t="shared" si="625"/>
        <v>108.35657204761463</v>
      </c>
      <c r="AZ1160" s="47">
        <f t="shared" si="626"/>
        <v>129.33235812848054</v>
      </c>
      <c r="BA1160" s="43"/>
      <c r="BC1160" s="2">
        <v>44552</v>
      </c>
      <c r="BD1160" t="str">
        <v>9128286T</v>
      </c>
      <c r="BE1160">
        <v>-3.0476000000000001</v>
      </c>
      <c r="BF1160">
        <v>0.19134000000000001</v>
      </c>
      <c r="BG1160">
        <v>0.80720000000000003</v>
      </c>
      <c r="BH1160">
        <v>130.546875</v>
      </c>
      <c r="BI1160">
        <f>VLOOKUP(BD1160,工作表1!$K$3:$L$1000,2,FALSE)</f>
        <v>2.375</v>
      </c>
      <c r="BJ1160" t="str">
        <f>VLOOKUP(BD1160,工作表1!$K$3:$M$1000,3,FALSE)</f>
        <v>2029/5/15</v>
      </c>
      <c r="BK1160">
        <f t="shared" si="609"/>
        <v>9.9199999999999997E-2</v>
      </c>
      <c r="BL1160">
        <f t="shared" si="610"/>
        <v>2.2757999999999998</v>
      </c>
      <c r="BM1160" s="43">
        <f t="shared" si="627"/>
        <v>44696</v>
      </c>
      <c r="BN1160" s="43">
        <f t="shared" si="611"/>
        <v>44834</v>
      </c>
      <c r="BO1160" s="45">
        <f t="shared" si="628"/>
        <v>0.24930939226519336</v>
      </c>
      <c r="BP1160" s="45">
        <f t="shared" si="629"/>
        <v>2.0777340497994397</v>
      </c>
      <c r="BQ1160" s="47">
        <f t="shared" si="630"/>
        <v>107.04447674558395</v>
      </c>
      <c r="BR1160" s="47">
        <f t="shared" si="631"/>
        <v>128.39117180883588</v>
      </c>
    </row>
    <row r="1161" spans="6:70" x14ac:dyDescent="0.25">
      <c r="F1161" s="2">
        <v>44579</v>
      </c>
      <c r="G1161">
        <v>0.18962000000000001</v>
      </c>
      <c r="H1161" s="43">
        <v>44610</v>
      </c>
      <c r="I1161">
        <v>1.9117</v>
      </c>
      <c r="L1161" s="2">
        <v>44552</v>
      </c>
      <c r="M1161" t="str">
        <v>9128285M</v>
      </c>
      <c r="N1161">
        <v>0.33450000000000002</v>
      </c>
      <c r="O1161">
        <v>4.2689999999999999E-2</v>
      </c>
      <c r="P1161">
        <v>0.84709999999999996</v>
      </c>
      <c r="Q1161">
        <v>130.734375</v>
      </c>
      <c r="R1161">
        <f>VLOOKUP(M1161,工作表1!$A$3:$B$1000,2,FALSE)</f>
        <v>3.125</v>
      </c>
      <c r="S1161" t="str">
        <f>VLOOKUP(M1161,工作表1!$A$3:$C$1000,3,FALSE)</f>
        <v>2028/11/15</v>
      </c>
      <c r="T1161">
        <f t="shared" si="601"/>
        <v>9.9199999999999997E-2</v>
      </c>
      <c r="U1161">
        <f t="shared" si="600"/>
        <v>3.0257999999999998</v>
      </c>
      <c r="V1161" s="43">
        <f t="shared" si="612"/>
        <v>44696</v>
      </c>
      <c r="W1161" s="43">
        <f t="shared" si="602"/>
        <v>44651</v>
      </c>
      <c r="X1161" s="45">
        <f t="shared" si="613"/>
        <v>0.32803867403314918</v>
      </c>
      <c r="Y1161" s="45">
        <f t="shared" si="614"/>
        <v>1.1670797699235602</v>
      </c>
      <c r="Z1161" s="47">
        <f t="shared" si="615"/>
        <v>111.57086081389281</v>
      </c>
      <c r="AA1161" s="47">
        <f t="shared" si="616"/>
        <v>130.30647097120425</v>
      </c>
      <c r="AB1161" s="45">
        <f t="shared" si="617"/>
        <v>1.3815</v>
      </c>
      <c r="AC1161" s="2" t="str">
        <f t="shared" si="603"/>
        <v>TY2</v>
      </c>
      <c r="AD1161">
        <f t="shared" si="604"/>
        <v>130.546875</v>
      </c>
      <c r="AE1161">
        <f t="shared" si="605"/>
        <v>130.390625</v>
      </c>
      <c r="AF1161" s="49">
        <f t="shared" si="599"/>
        <v>0.15625</v>
      </c>
      <c r="AG1161" s="3">
        <f t="shared" si="618"/>
        <v>129.51567005134572</v>
      </c>
      <c r="AH1161">
        <f t="shared" si="619"/>
        <v>128.75599750953376</v>
      </c>
      <c r="AI1161" s="51">
        <f t="shared" si="620"/>
        <v>0.75967254181196608</v>
      </c>
      <c r="AJ1161" s="52">
        <f t="shared" si="621"/>
        <v>0.60342254181196608</v>
      </c>
      <c r="AK1161" s="2">
        <v>44552</v>
      </c>
      <c r="AL1161" t="str">
        <v>9128286B</v>
      </c>
      <c r="AM1161">
        <v>4.1128</v>
      </c>
      <c r="AN1161">
        <v>-0.14852000000000001</v>
      </c>
      <c r="AO1161">
        <v>0.82050000000000001</v>
      </c>
      <c r="AP1161">
        <v>130.546875</v>
      </c>
      <c r="AQ1161">
        <f>VLOOKUP(AL1161,工作表1!$F$3:$G$1000,2,FALSE)</f>
        <v>2.625</v>
      </c>
      <c r="AR1161" t="str">
        <f>VLOOKUP(AL1161,工作表1!$F$3:$H$1000,3,FALSE)</f>
        <v>2029/2/15</v>
      </c>
      <c r="AS1161">
        <f t="shared" si="606"/>
        <v>9.9199999999999997E-2</v>
      </c>
      <c r="AT1161">
        <f t="shared" si="607"/>
        <v>2.5257999999999998</v>
      </c>
      <c r="AU1161" s="43">
        <f t="shared" si="622"/>
        <v>44607</v>
      </c>
      <c r="AV1161" s="43">
        <f t="shared" si="608"/>
        <v>44742</v>
      </c>
      <c r="AW1161" s="45">
        <f t="shared" si="623"/>
        <v>0.92730978260869568</v>
      </c>
      <c r="AX1161" s="45">
        <f t="shared" si="624"/>
        <v>2.2865563579511612</v>
      </c>
      <c r="AY1161" s="47">
        <f t="shared" si="625"/>
        <v>108.559230838773</v>
      </c>
      <c r="AZ1161" s="47">
        <f t="shared" si="626"/>
        <v>129.51567005134572</v>
      </c>
      <c r="BA1161" s="43"/>
      <c r="BC1161" s="2">
        <v>44551</v>
      </c>
      <c r="BD1161" t="str">
        <v>9128286B</v>
      </c>
      <c r="BE1161">
        <v>2.1631999999999998</v>
      </c>
      <c r="BF1161">
        <v>-5.9180000000000003E-2</v>
      </c>
      <c r="BG1161">
        <v>0.82050000000000001</v>
      </c>
      <c r="BH1161">
        <v>130.390625</v>
      </c>
      <c r="BI1161">
        <f>VLOOKUP(BD1161,工作表1!$K$3:$L$1000,2,FALSE)</f>
        <v>2.625</v>
      </c>
      <c r="BJ1161" t="str">
        <f>VLOOKUP(BD1161,工作表1!$K$3:$M$1000,3,FALSE)</f>
        <v>2029/2/15</v>
      </c>
      <c r="BK1161">
        <f t="shared" si="609"/>
        <v>9.7420000000000007E-2</v>
      </c>
      <c r="BL1161">
        <f t="shared" si="610"/>
        <v>2.5275799999999999</v>
      </c>
      <c r="BM1161" s="43">
        <f t="shared" si="627"/>
        <v>44607</v>
      </c>
      <c r="BN1161" s="43">
        <f t="shared" si="611"/>
        <v>44834</v>
      </c>
      <c r="BO1161" s="45">
        <f t="shared" si="628"/>
        <v>0.92017663043478259</v>
      </c>
      <c r="BP1161" s="45">
        <f t="shared" si="629"/>
        <v>2.9482588222156045</v>
      </c>
      <c r="BQ1161" s="47">
        <f t="shared" si="630"/>
        <v>109.06493814378706</v>
      </c>
      <c r="BR1161" s="47">
        <f t="shared" si="631"/>
        <v>128.75599750953376</v>
      </c>
    </row>
    <row r="1162" spans="6:70" x14ac:dyDescent="0.25">
      <c r="F1162" s="2">
        <v>44578</v>
      </c>
      <c r="G1162">
        <v>0.18659999999999999</v>
      </c>
      <c r="H1162" s="43">
        <v>44609</v>
      </c>
      <c r="I1162">
        <v>1.9358</v>
      </c>
      <c r="L1162" s="2">
        <v>44551</v>
      </c>
      <c r="M1162" t="str">
        <v>9128284V</v>
      </c>
      <c r="N1162">
        <v>0.6724</v>
      </c>
      <c r="O1162">
        <v>-0.70560999999999996</v>
      </c>
      <c r="P1162">
        <v>0.83379999999999999</v>
      </c>
      <c r="Q1162">
        <v>131.21875</v>
      </c>
      <c r="R1162">
        <f>VLOOKUP(M1162,工作表1!$A$3:$B$1000,2,FALSE)</f>
        <v>2.875</v>
      </c>
      <c r="S1162" t="str">
        <f>VLOOKUP(M1162,工作表1!$A$3:$C$1000,3,FALSE)</f>
        <v>2028/8/15</v>
      </c>
      <c r="T1162">
        <f t="shared" si="601"/>
        <v>9.7420000000000007E-2</v>
      </c>
      <c r="U1162">
        <f t="shared" si="600"/>
        <v>2.7775799999999999</v>
      </c>
      <c r="V1162" s="43">
        <f t="shared" si="612"/>
        <v>44607</v>
      </c>
      <c r="W1162" s="43">
        <f t="shared" si="602"/>
        <v>44651</v>
      </c>
      <c r="X1162" s="45">
        <f t="shared" si="613"/>
        <v>1.0078125</v>
      </c>
      <c r="Y1162" s="45">
        <f t="shared" si="614"/>
        <v>1.7876070205479451</v>
      </c>
      <c r="Z1162" s="47">
        <f t="shared" si="615"/>
        <v>110.41055519714543</v>
      </c>
      <c r="AA1162" s="47">
        <f t="shared" si="616"/>
        <v>130.97828190281854</v>
      </c>
      <c r="AB1162" s="45">
        <f t="shared" si="617"/>
        <v>1.3838999999999999</v>
      </c>
      <c r="AC1162" s="2" t="str">
        <f t="shared" si="603"/>
        <v>TY2</v>
      </c>
      <c r="AD1162">
        <f t="shared" si="604"/>
        <v>130.5625</v>
      </c>
      <c r="AE1162">
        <f t="shared" si="605"/>
        <v>130.984375</v>
      </c>
      <c r="AF1162" s="49">
        <f t="shared" si="599"/>
        <v>-0.421875</v>
      </c>
      <c r="AG1162" s="3">
        <f t="shared" si="618"/>
        <v>129.72384167688622</v>
      </c>
      <c r="AH1162">
        <f t="shared" si="619"/>
        <v>129.38430609723946</v>
      </c>
      <c r="AI1162" s="51">
        <f t="shared" si="620"/>
        <v>0.33953557964676406</v>
      </c>
      <c r="AJ1162" s="52">
        <f t="shared" si="621"/>
        <v>0.76141057964676406</v>
      </c>
      <c r="AK1162" s="2">
        <v>44551</v>
      </c>
      <c r="AL1162" t="str">
        <v>9128285M</v>
      </c>
      <c r="AM1162">
        <v>4.8399999999999999E-2</v>
      </c>
      <c r="AN1162">
        <v>5.4080000000000003E-2</v>
      </c>
      <c r="AO1162">
        <v>0.84709999999999996</v>
      </c>
      <c r="AP1162">
        <v>130.5625</v>
      </c>
      <c r="AQ1162">
        <f>VLOOKUP(AL1162,工作表1!$F$3:$G$1000,2,FALSE)</f>
        <v>3.125</v>
      </c>
      <c r="AR1162" t="str">
        <f>VLOOKUP(AL1162,工作表1!$F$3:$H$1000,3,FALSE)</f>
        <v>2028/11/15</v>
      </c>
      <c r="AS1162">
        <f t="shared" si="606"/>
        <v>9.7420000000000007E-2</v>
      </c>
      <c r="AT1162">
        <f t="shared" si="607"/>
        <v>3.0275799999999999</v>
      </c>
      <c r="AU1162" s="43">
        <f t="shared" si="622"/>
        <v>44696</v>
      </c>
      <c r="AV1162" s="43">
        <f t="shared" si="608"/>
        <v>44742</v>
      </c>
      <c r="AW1162" s="45">
        <f t="shared" si="623"/>
        <v>0.31940607734806631</v>
      </c>
      <c r="AX1162" s="45">
        <f t="shared" si="624"/>
        <v>1.9461184061151895</v>
      </c>
      <c r="AY1162" s="47">
        <f t="shared" si="625"/>
        <v>112.19375428296826</v>
      </c>
      <c r="AZ1162" s="47">
        <f t="shared" si="626"/>
        <v>129.72384167688622</v>
      </c>
      <c r="BA1162" s="43"/>
      <c r="BC1162" s="2">
        <v>44550</v>
      </c>
      <c r="BD1162" t="str">
        <v>9128286B</v>
      </c>
      <c r="BE1162">
        <v>2.7648999999999999</v>
      </c>
      <c r="BF1162">
        <v>-9.5560000000000006E-2</v>
      </c>
      <c r="BG1162">
        <v>0.82050000000000001</v>
      </c>
      <c r="BH1162">
        <v>130.984375</v>
      </c>
      <c r="BI1162">
        <f>VLOOKUP(BD1162,工作表1!$K$3:$L$1000,2,FALSE)</f>
        <v>2.625</v>
      </c>
      <c r="BJ1162" t="str">
        <f>VLOOKUP(BD1162,工作表1!$K$3:$M$1000,3,FALSE)</f>
        <v>2029/2/15</v>
      </c>
      <c r="BK1162">
        <f t="shared" si="609"/>
        <v>9.8000000000000004E-2</v>
      </c>
      <c r="BL1162">
        <f t="shared" si="610"/>
        <v>2.5270000000000001</v>
      </c>
      <c r="BM1162" s="43">
        <f t="shared" si="627"/>
        <v>44607</v>
      </c>
      <c r="BN1162" s="43">
        <f t="shared" si="611"/>
        <v>44834</v>
      </c>
      <c r="BO1162" s="45">
        <f t="shared" si="628"/>
        <v>0.91304347826086951</v>
      </c>
      <c r="BP1162" s="45">
        <f t="shared" si="629"/>
        <v>2.9483174508636094</v>
      </c>
      <c r="BQ1162" s="47">
        <f t="shared" si="630"/>
        <v>109.59213933238924</v>
      </c>
      <c r="BR1162" s="47">
        <f t="shared" si="631"/>
        <v>129.38430609723946</v>
      </c>
    </row>
    <row r="1163" spans="6:70" x14ac:dyDescent="0.25">
      <c r="F1163" s="2">
        <v>44575</v>
      </c>
      <c r="G1163">
        <v>0.17635999999999999</v>
      </c>
      <c r="H1163" s="43">
        <v>44608</v>
      </c>
      <c r="I1163">
        <v>2.0186000000000002</v>
      </c>
      <c r="L1163" s="2">
        <v>44550</v>
      </c>
      <c r="M1163" t="str">
        <v>9128284V</v>
      </c>
      <c r="N1163">
        <v>-0.32529999999999998</v>
      </c>
      <c r="O1163">
        <v>0.38907999999999998</v>
      </c>
      <c r="P1163">
        <v>0.83379999999999999</v>
      </c>
      <c r="Q1163">
        <v>131.828125</v>
      </c>
      <c r="R1163">
        <f>VLOOKUP(M1163,工作表1!$A$3:$B$1000,2,FALSE)</f>
        <v>2.875</v>
      </c>
      <c r="S1163" t="str">
        <f>VLOOKUP(M1163,工作表1!$A$3:$C$1000,3,FALSE)</f>
        <v>2028/8/15</v>
      </c>
      <c r="T1163">
        <f t="shared" si="601"/>
        <v>9.8000000000000004E-2</v>
      </c>
      <c r="U1163">
        <f t="shared" si="600"/>
        <v>2.7770000000000001</v>
      </c>
      <c r="V1163" s="43">
        <f t="shared" si="612"/>
        <v>44607</v>
      </c>
      <c r="W1163" s="43">
        <f t="shared" si="602"/>
        <v>44651</v>
      </c>
      <c r="X1163" s="45">
        <f t="shared" si="613"/>
        <v>1</v>
      </c>
      <c r="Y1163" s="45">
        <f t="shared" si="614"/>
        <v>1.7876712328767121</v>
      </c>
      <c r="Z1163" s="47">
        <f t="shared" si="615"/>
        <v>110.580544334218</v>
      </c>
      <c r="AA1163" s="47">
        <f t="shared" si="616"/>
        <v>131.16780014622174</v>
      </c>
      <c r="AB1163" s="45">
        <f t="shared" si="617"/>
        <v>1.3368</v>
      </c>
      <c r="AC1163" s="2" t="str">
        <f t="shared" si="603"/>
        <v>TY2</v>
      </c>
      <c r="AD1163">
        <f t="shared" si="604"/>
        <v>131.15625</v>
      </c>
      <c r="AE1163">
        <f t="shared" si="605"/>
        <v>130.96875</v>
      </c>
      <c r="AF1163" s="49">
        <f t="shared" si="599"/>
        <v>0.1875</v>
      </c>
      <c r="AG1163" s="3">
        <f t="shared" si="618"/>
        <v>130.28656277029657</v>
      </c>
      <c r="AH1163">
        <f t="shared" si="619"/>
        <v>129.39905832855393</v>
      </c>
      <c r="AI1163" s="51">
        <f t="shared" si="620"/>
        <v>0.88750444174263521</v>
      </c>
      <c r="AJ1163" s="52">
        <f t="shared" si="621"/>
        <v>0.70000444174263521</v>
      </c>
      <c r="AK1163" s="2">
        <v>44550</v>
      </c>
      <c r="AL1163" t="str">
        <v>9128285M</v>
      </c>
      <c r="AM1163">
        <v>-0.36559999999999998</v>
      </c>
      <c r="AN1163">
        <v>9.0639999999999998E-2</v>
      </c>
      <c r="AO1163">
        <v>0.84709999999999996</v>
      </c>
      <c r="AP1163">
        <v>131.15625</v>
      </c>
      <c r="AQ1163">
        <f>VLOOKUP(AL1163,工作表1!$F$3:$G$1000,2,FALSE)</f>
        <v>3.125</v>
      </c>
      <c r="AR1163" t="str">
        <f>VLOOKUP(AL1163,工作表1!$F$3:$H$1000,3,FALSE)</f>
        <v>2028/11/15</v>
      </c>
      <c r="AS1163">
        <f t="shared" si="606"/>
        <v>9.8000000000000004E-2</v>
      </c>
      <c r="AT1163">
        <f t="shared" si="607"/>
        <v>3.0270000000000001</v>
      </c>
      <c r="AU1163" s="43">
        <f t="shared" si="622"/>
        <v>44696</v>
      </c>
      <c r="AV1163" s="43">
        <f t="shared" si="608"/>
        <v>44742</v>
      </c>
      <c r="AW1163" s="45">
        <f t="shared" si="623"/>
        <v>0.31077348066298344</v>
      </c>
      <c r="AX1163" s="45">
        <f t="shared" si="624"/>
        <v>1.946047453265723</v>
      </c>
      <c r="AY1163" s="47">
        <f t="shared" si="625"/>
        <v>112.68225753580802</v>
      </c>
      <c r="AZ1163" s="47">
        <f t="shared" si="626"/>
        <v>130.28656277029657</v>
      </c>
      <c r="BA1163" s="43"/>
      <c r="BC1163" s="2">
        <v>44547</v>
      </c>
      <c r="BD1163" t="str">
        <v>9128286B</v>
      </c>
      <c r="BE1163">
        <v>3.8969</v>
      </c>
      <c r="BF1163">
        <v>-0.13166</v>
      </c>
      <c r="BG1163">
        <v>0.82050000000000001</v>
      </c>
      <c r="BH1163">
        <v>130.96875</v>
      </c>
      <c r="BI1163">
        <f>VLOOKUP(BD1163,工作表1!$K$3:$L$1000,2,FALSE)</f>
        <v>2.625</v>
      </c>
      <c r="BJ1163" t="str">
        <f>VLOOKUP(BD1163,工作表1!$K$3:$M$1000,3,FALSE)</f>
        <v>2029/2/15</v>
      </c>
      <c r="BK1163">
        <f t="shared" si="609"/>
        <v>9.5000000000000001E-2</v>
      </c>
      <c r="BL1163">
        <f t="shared" si="610"/>
        <v>2.5299999999999998</v>
      </c>
      <c r="BM1163" s="43">
        <f t="shared" si="627"/>
        <v>44607</v>
      </c>
      <c r="BN1163" s="43">
        <f t="shared" si="611"/>
        <v>44834</v>
      </c>
      <c r="BO1163" s="45">
        <f t="shared" si="628"/>
        <v>0.90591032608695643</v>
      </c>
      <c r="BP1163" s="45">
        <f t="shared" si="629"/>
        <v>2.9483760795116143</v>
      </c>
      <c r="BQ1163" s="47">
        <f t="shared" si="630"/>
        <v>109.61873853057241</v>
      </c>
      <c r="BR1163" s="47">
        <f t="shared" si="631"/>
        <v>129.39905832855393</v>
      </c>
    </row>
    <row r="1164" spans="6:70" x14ac:dyDescent="0.25">
      <c r="F1164" s="2">
        <v>44574</v>
      </c>
      <c r="G1164">
        <v>0.16750000000000001</v>
      </c>
      <c r="H1164" s="43">
        <v>44607</v>
      </c>
      <c r="I1164">
        <v>2.0306999999999999</v>
      </c>
      <c r="L1164" s="2">
        <v>44547</v>
      </c>
      <c r="M1164" t="str">
        <v>9128284V</v>
      </c>
      <c r="N1164">
        <v>-5.9400000000000001E-2</v>
      </c>
      <c r="O1164">
        <v>0.12406</v>
      </c>
      <c r="P1164">
        <v>0.83379999999999999</v>
      </c>
      <c r="Q1164">
        <v>131.828125</v>
      </c>
      <c r="R1164">
        <f>VLOOKUP(M1164,工作表1!$A$3:$B$1000,2,FALSE)</f>
        <v>2.875</v>
      </c>
      <c r="S1164" t="str">
        <f>VLOOKUP(M1164,工作表1!$A$3:$C$1000,3,FALSE)</f>
        <v>2028/8/15</v>
      </c>
      <c r="T1164">
        <f t="shared" si="601"/>
        <v>9.5000000000000001E-2</v>
      </c>
      <c r="U1164">
        <f t="shared" si="600"/>
        <v>2.78</v>
      </c>
      <c r="V1164" s="43">
        <f t="shared" si="612"/>
        <v>44607</v>
      </c>
      <c r="W1164" s="43">
        <f t="shared" si="602"/>
        <v>44651</v>
      </c>
      <c r="X1164" s="45">
        <f t="shared" si="613"/>
        <v>0.99218749999999989</v>
      </c>
      <c r="Y1164" s="45">
        <f t="shared" si="614"/>
        <v>1.7877354452054792</v>
      </c>
      <c r="Z1164" s="47">
        <f t="shared" si="615"/>
        <v>110.67343329586734</v>
      </c>
      <c r="AA1164" s="47">
        <f t="shared" si="616"/>
        <v>131.26364923384429</v>
      </c>
      <c r="AB1164" s="45">
        <f t="shared" si="617"/>
        <v>1.3322000000000001</v>
      </c>
      <c r="AC1164" s="2" t="str">
        <f t="shared" si="603"/>
        <v>TY2</v>
      </c>
      <c r="AD1164">
        <f t="shared" si="604"/>
        <v>131.171875</v>
      </c>
      <c r="AE1164">
        <f t="shared" si="605"/>
        <v>130.875</v>
      </c>
      <c r="AF1164" s="49">
        <f t="shared" si="599"/>
        <v>0.296875</v>
      </c>
      <c r="AG1164" s="3">
        <f t="shared" si="618"/>
        <v>130.31820253475593</v>
      </c>
      <c r="AH1164">
        <f t="shared" si="619"/>
        <v>129.29994824392693</v>
      </c>
      <c r="AI1164" s="51">
        <f t="shared" si="620"/>
        <v>1.0182542908289918</v>
      </c>
      <c r="AJ1164" s="52">
        <f t="shared" si="621"/>
        <v>0.72137929082899177</v>
      </c>
      <c r="AK1164" s="2">
        <v>44547</v>
      </c>
      <c r="AL1164" t="str">
        <v>9128285M</v>
      </c>
      <c r="AM1164">
        <v>0.18429999999999999</v>
      </c>
      <c r="AN1164">
        <v>5.9709999999999999E-2</v>
      </c>
      <c r="AO1164">
        <v>0.84709999999999996</v>
      </c>
      <c r="AP1164">
        <v>131.171875</v>
      </c>
      <c r="AQ1164">
        <f>VLOOKUP(AL1164,工作表1!$F$3:$G$1000,2,FALSE)</f>
        <v>3.125</v>
      </c>
      <c r="AR1164" t="str">
        <f>VLOOKUP(AL1164,工作表1!$F$3:$H$1000,3,FALSE)</f>
        <v>2028/11/15</v>
      </c>
      <c r="AS1164">
        <f t="shared" si="606"/>
        <v>9.5000000000000001E-2</v>
      </c>
      <c r="AT1164">
        <f t="shared" si="607"/>
        <v>3.03</v>
      </c>
      <c r="AU1164" s="43">
        <f t="shared" si="622"/>
        <v>44696</v>
      </c>
      <c r="AV1164" s="43">
        <f t="shared" si="608"/>
        <v>44742</v>
      </c>
      <c r="AW1164" s="45">
        <f t="shared" si="623"/>
        <v>0.30214088397790057</v>
      </c>
      <c r="AX1164" s="45">
        <f t="shared" si="624"/>
        <v>1.9459765004162566</v>
      </c>
      <c r="AY1164" s="47">
        <f t="shared" si="625"/>
        <v>112.72278790600451</v>
      </c>
      <c r="AZ1164" s="47">
        <f t="shared" si="626"/>
        <v>130.31820253475593</v>
      </c>
      <c r="BA1164" s="43"/>
      <c r="BC1164" s="2">
        <v>44546</v>
      </c>
      <c r="BD1164" t="str">
        <v>9128286B</v>
      </c>
      <c r="BE1164">
        <v>3.7810000000000001</v>
      </c>
      <c r="BF1164">
        <v>-0.1444</v>
      </c>
      <c r="BG1164">
        <v>0.82050000000000001</v>
      </c>
      <c r="BH1164">
        <v>130.875</v>
      </c>
      <c r="BI1164">
        <f>VLOOKUP(BD1164,工作表1!$K$3:$L$1000,2,FALSE)</f>
        <v>2.625</v>
      </c>
      <c r="BJ1164" t="str">
        <f>VLOOKUP(BD1164,工作表1!$K$3:$M$1000,3,FALSE)</f>
        <v>2029/2/15</v>
      </c>
      <c r="BK1164">
        <f t="shared" si="609"/>
        <v>9.35E-2</v>
      </c>
      <c r="BL1164">
        <f t="shared" si="610"/>
        <v>2.5314999999999999</v>
      </c>
      <c r="BM1164" s="43">
        <f t="shared" si="627"/>
        <v>44607</v>
      </c>
      <c r="BN1164" s="43">
        <f t="shared" si="611"/>
        <v>44834</v>
      </c>
      <c r="BO1164" s="45">
        <f t="shared" si="628"/>
        <v>0.88451086956521741</v>
      </c>
      <c r="BP1164" s="45">
        <f t="shared" si="629"/>
        <v>2.948551965455628</v>
      </c>
      <c r="BQ1164" s="47">
        <f t="shared" si="630"/>
        <v>109.57502451663825</v>
      </c>
      <c r="BR1164" s="47">
        <f t="shared" si="631"/>
        <v>129.29994824392693</v>
      </c>
    </row>
    <row r="1165" spans="6:70" x14ac:dyDescent="0.25">
      <c r="F1165" s="2">
        <v>44573</v>
      </c>
      <c r="G1165">
        <v>0.156</v>
      </c>
      <c r="H1165" s="43">
        <v>44606</v>
      </c>
      <c r="I1165">
        <v>1.9891000000000001</v>
      </c>
      <c r="L1165" s="2">
        <v>44546</v>
      </c>
      <c r="M1165" t="str">
        <v>9128284V</v>
      </c>
      <c r="N1165">
        <v>-0.1381</v>
      </c>
      <c r="O1165">
        <v>0.15604999999999999</v>
      </c>
      <c r="P1165">
        <v>0.83379999999999999</v>
      </c>
      <c r="Q1165">
        <v>131.765625</v>
      </c>
      <c r="R1165">
        <f>VLOOKUP(M1165,工作表1!$A$3:$B$1000,2,FALSE)</f>
        <v>2.875</v>
      </c>
      <c r="S1165" t="str">
        <f>VLOOKUP(M1165,工作表1!$A$3:$C$1000,3,FALSE)</f>
        <v>2028/8/15</v>
      </c>
      <c r="T1165">
        <f t="shared" si="601"/>
        <v>9.35E-2</v>
      </c>
      <c r="U1165">
        <f t="shared" si="600"/>
        <v>2.7814999999999999</v>
      </c>
      <c r="V1165" s="43">
        <f t="shared" si="612"/>
        <v>44607</v>
      </c>
      <c r="W1165" s="43">
        <f t="shared" si="602"/>
        <v>44651</v>
      </c>
      <c r="X1165" s="45">
        <f t="shared" si="613"/>
        <v>0.96875</v>
      </c>
      <c r="Y1165" s="45">
        <f t="shared" si="614"/>
        <v>1.7879280821917809</v>
      </c>
      <c r="Z1165" s="47">
        <f t="shared" si="615"/>
        <v>110.63407687829618</v>
      </c>
      <c r="AA1165" s="47">
        <f t="shared" si="616"/>
        <v>131.172260737714</v>
      </c>
      <c r="AB1165" s="45">
        <f t="shared" si="617"/>
        <v>1.3324</v>
      </c>
      <c r="AC1165" s="2" t="str">
        <f t="shared" si="603"/>
        <v>TY2</v>
      </c>
      <c r="AD1165">
        <f t="shared" si="604"/>
        <v>131.09375</v>
      </c>
      <c r="AE1165">
        <f t="shared" si="605"/>
        <v>130.203125</v>
      </c>
      <c r="AF1165" s="49">
        <f t="shared" si="599"/>
        <v>0.890625</v>
      </c>
      <c r="AG1165" s="3">
        <f t="shared" si="618"/>
        <v>130.21254928772964</v>
      </c>
      <c r="AH1165">
        <f t="shared" si="619"/>
        <v>128.69747802913656</v>
      </c>
      <c r="AI1165" s="51">
        <f t="shared" si="620"/>
        <v>1.5150712585930819</v>
      </c>
      <c r="AJ1165" s="52">
        <f t="shared" si="621"/>
        <v>0.62444625859308189</v>
      </c>
      <c r="AK1165" s="2">
        <v>44546</v>
      </c>
      <c r="AL1165" t="str">
        <v>9128285M</v>
      </c>
      <c r="AM1165">
        <v>-0.23350000000000001</v>
      </c>
      <c r="AN1165">
        <v>7.8509999999999996E-2</v>
      </c>
      <c r="AO1165">
        <v>0.84709999999999996</v>
      </c>
      <c r="AP1165">
        <v>131.09375</v>
      </c>
      <c r="AQ1165">
        <f>VLOOKUP(AL1165,工作表1!$F$3:$G$1000,2,FALSE)</f>
        <v>3.125</v>
      </c>
      <c r="AR1165" t="str">
        <f>VLOOKUP(AL1165,工作表1!$F$3:$H$1000,3,FALSE)</f>
        <v>2028/11/15</v>
      </c>
      <c r="AS1165">
        <f t="shared" si="606"/>
        <v>9.35E-2</v>
      </c>
      <c r="AT1165">
        <f t="shared" si="607"/>
        <v>3.0314999999999999</v>
      </c>
      <c r="AU1165" s="43">
        <f t="shared" si="622"/>
        <v>44696</v>
      </c>
      <c r="AV1165" s="43">
        <f t="shared" si="608"/>
        <v>44742</v>
      </c>
      <c r="AW1165" s="45">
        <f t="shared" si="623"/>
        <v>0.27624309392265189</v>
      </c>
      <c r="AX1165" s="45">
        <f t="shared" si="624"/>
        <v>1.9457636418678574</v>
      </c>
      <c r="AY1165" s="47">
        <f t="shared" si="625"/>
        <v>112.67051151761751</v>
      </c>
      <c r="AZ1165" s="47">
        <f t="shared" si="626"/>
        <v>130.21254928772964</v>
      </c>
      <c r="BA1165" s="43"/>
      <c r="BC1165" s="2">
        <v>44545</v>
      </c>
      <c r="BD1165" t="str">
        <v>9128286B</v>
      </c>
      <c r="BE1165">
        <v>5.1946000000000003</v>
      </c>
      <c r="BF1165">
        <v>-0.21919</v>
      </c>
      <c r="BG1165">
        <v>0.82050000000000001</v>
      </c>
      <c r="BH1165">
        <v>130.203125</v>
      </c>
      <c r="BI1165">
        <f>VLOOKUP(BD1165,工作表1!$K$3:$L$1000,2,FALSE)</f>
        <v>2.625</v>
      </c>
      <c r="BJ1165" t="str">
        <f>VLOOKUP(BD1165,工作表1!$K$3:$M$1000,3,FALSE)</f>
        <v>2029/2/15</v>
      </c>
      <c r="BK1165">
        <f t="shared" si="609"/>
        <v>8.8200000000000001E-2</v>
      </c>
      <c r="BL1165">
        <f t="shared" si="610"/>
        <v>2.5367999999999999</v>
      </c>
      <c r="BM1165" s="43">
        <f t="shared" si="627"/>
        <v>44607</v>
      </c>
      <c r="BN1165" s="43">
        <f t="shared" si="611"/>
        <v>44834</v>
      </c>
      <c r="BO1165" s="45">
        <f t="shared" si="628"/>
        <v>0.87737771739130432</v>
      </c>
      <c r="BP1165" s="45">
        <f t="shared" si="629"/>
        <v>2.9486105941036329</v>
      </c>
      <c r="BQ1165" s="47">
        <f t="shared" si="630"/>
        <v>109.09707853112573</v>
      </c>
      <c r="BR1165" s="47">
        <f t="shared" si="631"/>
        <v>128.69747802913656</v>
      </c>
    </row>
    <row r="1166" spans="6:70" x14ac:dyDescent="0.25">
      <c r="F1166" s="2">
        <v>44572</v>
      </c>
      <c r="G1166">
        <v>0.1507</v>
      </c>
      <c r="H1166" s="43">
        <v>44603</v>
      </c>
      <c r="I1166">
        <v>1.9355</v>
      </c>
      <c r="L1166" s="2">
        <v>44545</v>
      </c>
      <c r="M1166" t="str">
        <v>9128284V</v>
      </c>
      <c r="N1166">
        <v>-0.12590000000000001</v>
      </c>
      <c r="O1166">
        <v>0.14149</v>
      </c>
      <c r="P1166">
        <v>0.83379999999999999</v>
      </c>
      <c r="Q1166">
        <v>131.15625</v>
      </c>
      <c r="R1166">
        <f>VLOOKUP(M1166,工作表1!$A$3:$B$1000,2,FALSE)</f>
        <v>2.875</v>
      </c>
      <c r="S1166" t="str">
        <f>VLOOKUP(M1166,工作表1!$A$3:$C$1000,3,FALSE)</f>
        <v>2028/8/15</v>
      </c>
      <c r="T1166">
        <f t="shared" si="601"/>
        <v>8.8200000000000001E-2</v>
      </c>
      <c r="U1166">
        <f t="shared" si="600"/>
        <v>2.7867999999999999</v>
      </c>
      <c r="V1166" s="43">
        <f t="shared" si="612"/>
        <v>44607</v>
      </c>
      <c r="W1166" s="43">
        <f t="shared" si="602"/>
        <v>44651</v>
      </c>
      <c r="X1166" s="45">
        <f t="shared" si="613"/>
        <v>0.9609375</v>
      </c>
      <c r="Y1166" s="45">
        <f t="shared" si="614"/>
        <v>1.787992294520548</v>
      </c>
      <c r="Z1166" s="47">
        <f t="shared" si="615"/>
        <v>110.13841435395283</v>
      </c>
      <c r="AA1166" s="47">
        <f t="shared" si="616"/>
        <v>130.56138380871462</v>
      </c>
      <c r="AB1166" s="45">
        <f t="shared" si="617"/>
        <v>1.3983000000000001</v>
      </c>
      <c r="AC1166" s="2" t="str">
        <f t="shared" si="603"/>
        <v>TY2</v>
      </c>
      <c r="AD1166">
        <f t="shared" si="604"/>
        <v>130.46875</v>
      </c>
      <c r="AE1166">
        <f t="shared" si="605"/>
        <v>130.34375</v>
      </c>
      <c r="AF1166" s="49">
        <f t="shared" si="599"/>
        <v>0.125</v>
      </c>
      <c r="AG1166" s="3">
        <f t="shared" si="618"/>
        <v>129.62679625252707</v>
      </c>
      <c r="AH1166">
        <f t="shared" si="619"/>
        <v>128.898493061414</v>
      </c>
      <c r="AI1166" s="51">
        <f t="shared" si="620"/>
        <v>0.72830319111307062</v>
      </c>
      <c r="AJ1166" s="52">
        <f t="shared" si="621"/>
        <v>0.60330319111307062</v>
      </c>
      <c r="AK1166" s="2">
        <v>44545</v>
      </c>
      <c r="AL1166" t="str">
        <v>9128285M</v>
      </c>
      <c r="AM1166">
        <v>0.43519999999999998</v>
      </c>
      <c r="AN1166">
        <v>1.4250000000000001E-2</v>
      </c>
      <c r="AO1166">
        <v>0.84709999999999996</v>
      </c>
      <c r="AP1166">
        <v>130.46875</v>
      </c>
      <c r="AQ1166">
        <f>VLOOKUP(AL1166,工作表1!$F$3:$G$1000,2,FALSE)</f>
        <v>3.125</v>
      </c>
      <c r="AR1166" t="str">
        <f>VLOOKUP(AL1166,工作表1!$F$3:$H$1000,3,FALSE)</f>
        <v>2028/11/15</v>
      </c>
      <c r="AS1166">
        <f t="shared" si="606"/>
        <v>8.8200000000000001E-2</v>
      </c>
      <c r="AT1166">
        <f t="shared" si="607"/>
        <v>3.0367999999999999</v>
      </c>
      <c r="AU1166" s="43">
        <f t="shared" si="622"/>
        <v>44696</v>
      </c>
      <c r="AV1166" s="43">
        <f t="shared" si="608"/>
        <v>44742</v>
      </c>
      <c r="AW1166" s="45">
        <f t="shared" si="623"/>
        <v>0.26761049723756908</v>
      </c>
      <c r="AX1166" s="45">
        <f t="shared" si="624"/>
        <v>1.945692689018391</v>
      </c>
      <c r="AY1166" s="47">
        <f t="shared" si="625"/>
        <v>112.18934650277595</v>
      </c>
      <c r="AZ1166" s="47">
        <f t="shared" si="626"/>
        <v>129.62679625252707</v>
      </c>
      <c r="BA1166" s="43"/>
      <c r="BC1166" s="2">
        <v>44544</v>
      </c>
      <c r="BD1166" t="str">
        <v>9128286B</v>
      </c>
      <c r="BE1166">
        <v>6.5086000000000004</v>
      </c>
      <c r="BF1166">
        <v>-0.27456000000000003</v>
      </c>
      <c r="BG1166">
        <v>0.82050000000000001</v>
      </c>
      <c r="BH1166">
        <v>130.34375</v>
      </c>
      <c r="BI1166">
        <f>VLOOKUP(BD1166,工作表1!$K$3:$L$1000,2,FALSE)</f>
        <v>2.625</v>
      </c>
      <c r="BJ1166" t="str">
        <f>VLOOKUP(BD1166,工作表1!$K$3:$M$1000,3,FALSE)</f>
        <v>2029/2/15</v>
      </c>
      <c r="BK1166">
        <f t="shared" si="609"/>
        <v>9.35E-2</v>
      </c>
      <c r="BL1166">
        <f t="shared" si="610"/>
        <v>2.5314999999999999</v>
      </c>
      <c r="BM1166" s="43">
        <f t="shared" si="627"/>
        <v>44607</v>
      </c>
      <c r="BN1166" s="43">
        <f t="shared" si="611"/>
        <v>44834</v>
      </c>
      <c r="BO1166" s="45">
        <f t="shared" si="628"/>
        <v>0.87024456521739124</v>
      </c>
      <c r="BP1166" s="45">
        <f t="shared" si="629"/>
        <v>2.9486692227516378</v>
      </c>
      <c r="BQ1166" s="47">
        <f t="shared" si="630"/>
        <v>109.26991219083234</v>
      </c>
      <c r="BR1166" s="47">
        <f t="shared" si="631"/>
        <v>128.898493061414</v>
      </c>
    </row>
    <row r="1167" spans="6:70" x14ac:dyDescent="0.25">
      <c r="F1167" s="2">
        <v>44571</v>
      </c>
      <c r="G1167">
        <v>0.15629999999999999</v>
      </c>
      <c r="H1167" s="43">
        <v>44602</v>
      </c>
      <c r="I1167">
        <v>2.0301999999999998</v>
      </c>
      <c r="L1167" s="2">
        <v>44544</v>
      </c>
      <c r="M1167" t="str">
        <v>9128284V</v>
      </c>
      <c r="N1167">
        <v>0.40200000000000002</v>
      </c>
      <c r="O1167">
        <v>-0.18407000000000001</v>
      </c>
      <c r="P1167">
        <v>0.83379999999999999</v>
      </c>
      <c r="Q1167">
        <v>131.296875</v>
      </c>
      <c r="R1167">
        <f>VLOOKUP(M1167,工作表1!$A$3:$B$1000,2,FALSE)</f>
        <v>2.875</v>
      </c>
      <c r="S1167" t="str">
        <f>VLOOKUP(M1167,工作表1!$A$3:$C$1000,3,FALSE)</f>
        <v>2028/8/15</v>
      </c>
      <c r="T1167">
        <f t="shared" si="601"/>
        <v>9.35E-2</v>
      </c>
      <c r="U1167">
        <f t="shared" si="600"/>
        <v>2.7814999999999999</v>
      </c>
      <c r="V1167" s="43">
        <f t="shared" si="612"/>
        <v>44607</v>
      </c>
      <c r="W1167" s="43">
        <f t="shared" si="602"/>
        <v>44651</v>
      </c>
      <c r="X1167" s="45">
        <f t="shared" si="613"/>
        <v>0.95312499999999989</v>
      </c>
      <c r="Y1167" s="45">
        <f t="shared" si="614"/>
        <v>1.7880565068493148</v>
      </c>
      <c r="Z1167" s="47">
        <f t="shared" si="615"/>
        <v>110.37174058587451</v>
      </c>
      <c r="AA1167" s="47">
        <f t="shared" si="616"/>
        <v>130.82851170453139</v>
      </c>
      <c r="AB1167" s="45">
        <f t="shared" si="617"/>
        <v>1.3912</v>
      </c>
      <c r="AC1167" s="2" t="str">
        <f t="shared" si="603"/>
        <v>TY2</v>
      </c>
      <c r="AD1167">
        <f t="shared" si="604"/>
        <v>130.640625</v>
      </c>
      <c r="AE1167">
        <f t="shared" si="605"/>
        <v>130.515625</v>
      </c>
      <c r="AF1167" s="49">
        <f t="shared" si="599"/>
        <v>0.125</v>
      </c>
      <c r="AG1167" s="3">
        <f t="shared" si="618"/>
        <v>129.83747376921838</v>
      </c>
      <c r="AH1167">
        <f t="shared" si="619"/>
        <v>129.16534005957251</v>
      </c>
      <c r="AI1167" s="51">
        <f t="shared" si="620"/>
        <v>0.67213370964586261</v>
      </c>
      <c r="AJ1167" s="52">
        <f t="shared" si="621"/>
        <v>0.54713370964586261</v>
      </c>
      <c r="AK1167" s="2">
        <v>44544</v>
      </c>
      <c r="AL1167" t="str">
        <v>9128285M</v>
      </c>
      <c r="AM1167">
        <v>1.1355999999999999</v>
      </c>
      <c r="AN1167">
        <v>-3.9750000000000001E-2</v>
      </c>
      <c r="AO1167">
        <v>0.84709999999999996</v>
      </c>
      <c r="AP1167">
        <v>130.640625</v>
      </c>
      <c r="AQ1167">
        <f>VLOOKUP(AL1167,工作表1!$F$3:$G$1000,2,FALSE)</f>
        <v>3.125</v>
      </c>
      <c r="AR1167" t="str">
        <f>VLOOKUP(AL1167,工作表1!$F$3:$H$1000,3,FALSE)</f>
        <v>2028/11/15</v>
      </c>
      <c r="AS1167">
        <f t="shared" si="606"/>
        <v>9.35E-2</v>
      </c>
      <c r="AT1167">
        <f t="shared" si="607"/>
        <v>3.0314999999999999</v>
      </c>
      <c r="AU1167" s="43">
        <f t="shared" si="622"/>
        <v>44696</v>
      </c>
      <c r="AV1167" s="43">
        <f t="shared" si="608"/>
        <v>44742</v>
      </c>
      <c r="AW1167" s="45">
        <f t="shared" si="623"/>
        <v>0.25897790055248615</v>
      </c>
      <c r="AX1167" s="45">
        <f t="shared" si="624"/>
        <v>1.9456217361689245</v>
      </c>
      <c r="AY1167" s="47">
        <f t="shared" si="625"/>
        <v>112.37706669733257</v>
      </c>
      <c r="AZ1167" s="47">
        <f t="shared" si="626"/>
        <v>129.83747376921838</v>
      </c>
      <c r="BA1167" s="43"/>
      <c r="BC1167" s="2">
        <v>44543</v>
      </c>
      <c r="BD1167" t="str">
        <v>9128286B</v>
      </c>
      <c r="BE1167">
        <v>8.4882000000000009</v>
      </c>
      <c r="BF1167">
        <v>-0.36466999999999999</v>
      </c>
      <c r="BG1167">
        <v>0.82050000000000001</v>
      </c>
      <c r="BH1167">
        <v>130.515625</v>
      </c>
      <c r="BI1167">
        <f>VLOOKUP(BD1167,工作表1!$K$3:$L$1000,2,FALSE)</f>
        <v>2.625</v>
      </c>
      <c r="BJ1167" t="str">
        <f>VLOOKUP(BD1167,工作表1!$K$3:$M$1000,3,FALSE)</f>
        <v>2029/2/15</v>
      </c>
      <c r="BK1167">
        <f t="shared" si="609"/>
        <v>9.1800000000000007E-2</v>
      </c>
      <c r="BL1167">
        <f t="shared" si="610"/>
        <v>2.5331999999999999</v>
      </c>
      <c r="BM1167" s="43">
        <f t="shared" si="627"/>
        <v>44607</v>
      </c>
      <c r="BN1167" s="43">
        <f t="shared" si="611"/>
        <v>44834</v>
      </c>
      <c r="BO1167" s="45">
        <f t="shared" si="628"/>
        <v>0.86311141304347827</v>
      </c>
      <c r="BP1167" s="45">
        <f t="shared" si="629"/>
        <v>2.9487278513996422</v>
      </c>
      <c r="BQ1167" s="47">
        <f t="shared" si="630"/>
        <v>109.50237042298885</v>
      </c>
      <c r="BR1167" s="47">
        <f t="shared" si="631"/>
        <v>129.16534005957251</v>
      </c>
    </row>
    <row r="1168" spans="6:70" x14ac:dyDescent="0.25">
      <c r="F1168" s="2">
        <v>44568</v>
      </c>
      <c r="G1168">
        <v>0.14940000000000001</v>
      </c>
      <c r="H1168" s="43">
        <v>44601</v>
      </c>
      <c r="I1168">
        <v>1.9182999999999999</v>
      </c>
      <c r="L1168" s="2">
        <v>44543</v>
      </c>
      <c r="M1168" t="str">
        <v>9128284V</v>
      </c>
      <c r="N1168">
        <v>-0.2009</v>
      </c>
      <c r="O1168">
        <v>0.17632999999999999</v>
      </c>
      <c r="P1168">
        <v>0.83379999999999999</v>
      </c>
      <c r="Q1168">
        <v>131.515625</v>
      </c>
      <c r="R1168">
        <f>VLOOKUP(M1168,工作表1!$A$3:$B$1000,2,FALSE)</f>
        <v>2.875</v>
      </c>
      <c r="S1168" t="str">
        <f>VLOOKUP(M1168,工作表1!$A$3:$C$1000,3,FALSE)</f>
        <v>2028/8/15</v>
      </c>
      <c r="T1168">
        <f t="shared" si="601"/>
        <v>9.1800000000000007E-2</v>
      </c>
      <c r="U1168">
        <f t="shared" si="600"/>
        <v>2.7831999999999999</v>
      </c>
      <c r="V1168" s="43">
        <f t="shared" si="612"/>
        <v>44607</v>
      </c>
      <c r="W1168" s="43">
        <f t="shared" si="602"/>
        <v>44651</v>
      </c>
      <c r="X1168" s="45">
        <f t="shared" si="613"/>
        <v>0.9453125</v>
      </c>
      <c r="Y1168" s="45">
        <f t="shared" si="614"/>
        <v>1.7881207191780821</v>
      </c>
      <c r="Z1168" s="47">
        <f t="shared" si="615"/>
        <v>110.43997792537424</v>
      </c>
      <c r="AA1168" s="47">
        <f t="shared" si="616"/>
        <v>130.89518385132797</v>
      </c>
      <c r="AB1168" s="45">
        <f t="shared" si="617"/>
        <v>1.3607</v>
      </c>
      <c r="AC1168" s="2" t="str">
        <f t="shared" si="603"/>
        <v>TY2</v>
      </c>
      <c r="AD1168">
        <f t="shared" si="604"/>
        <v>130.84375</v>
      </c>
      <c r="AE1168">
        <f t="shared" si="605"/>
        <v>130.0625</v>
      </c>
      <c r="AF1168" s="49">
        <f t="shared" si="599"/>
        <v>0.78125</v>
      </c>
      <c r="AG1168" s="3">
        <f t="shared" si="618"/>
        <v>130.01531739832075</v>
      </c>
      <c r="AH1168">
        <f t="shared" si="619"/>
        <v>128.65312725311134</v>
      </c>
      <c r="AI1168" s="51">
        <f t="shared" si="620"/>
        <v>1.3621901452094107</v>
      </c>
      <c r="AJ1168" s="52">
        <f t="shared" si="621"/>
        <v>0.58094014520941073</v>
      </c>
      <c r="AK1168" s="2">
        <v>44543</v>
      </c>
      <c r="AL1168" t="str">
        <v>9128285M</v>
      </c>
      <c r="AM1168">
        <v>0.9738</v>
      </c>
      <c r="AN1168">
        <v>-1.24E-2</v>
      </c>
      <c r="AO1168">
        <v>0.84709999999999996</v>
      </c>
      <c r="AP1168">
        <v>130.84375</v>
      </c>
      <c r="AQ1168">
        <f>VLOOKUP(AL1168,工作表1!$F$3:$G$1000,2,FALSE)</f>
        <v>3.125</v>
      </c>
      <c r="AR1168" t="str">
        <f>VLOOKUP(AL1168,工作表1!$F$3:$H$1000,3,FALSE)</f>
        <v>2028/11/15</v>
      </c>
      <c r="AS1168">
        <f t="shared" si="606"/>
        <v>9.1800000000000007E-2</v>
      </c>
      <c r="AT1168">
        <f t="shared" si="607"/>
        <v>3.0331999999999999</v>
      </c>
      <c r="AU1168" s="43">
        <f t="shared" si="622"/>
        <v>44696</v>
      </c>
      <c r="AV1168" s="43">
        <f t="shared" si="608"/>
        <v>44742</v>
      </c>
      <c r="AW1168" s="45">
        <f t="shared" si="623"/>
        <v>0.25034530386740333</v>
      </c>
      <c r="AX1168" s="45">
        <f t="shared" si="624"/>
        <v>1.9455507833194581</v>
      </c>
      <c r="AY1168" s="47">
        <f t="shared" si="625"/>
        <v>112.54079386126818</v>
      </c>
      <c r="AZ1168" s="47">
        <f t="shared" si="626"/>
        <v>130.01531739832075</v>
      </c>
      <c r="BA1168" s="43"/>
      <c r="BC1168" s="2">
        <v>44540</v>
      </c>
      <c r="BD1168" t="str">
        <v>9128286B</v>
      </c>
      <c r="BE1168">
        <v>7.5827999999999998</v>
      </c>
      <c r="BF1168">
        <v>-0.32079000000000002</v>
      </c>
      <c r="BG1168">
        <v>0.82050000000000001</v>
      </c>
      <c r="BH1168">
        <v>130.0625</v>
      </c>
      <c r="BI1168">
        <f>VLOOKUP(BD1168,工作表1!$K$3:$L$1000,2,FALSE)</f>
        <v>2.625</v>
      </c>
      <c r="BJ1168" t="str">
        <f>VLOOKUP(BD1168,工作表1!$K$3:$M$1000,3,FALSE)</f>
        <v>2029/2/15</v>
      </c>
      <c r="BK1168">
        <f t="shared" si="609"/>
        <v>8.6999999999999994E-2</v>
      </c>
      <c r="BL1168">
        <f t="shared" si="610"/>
        <v>2.5379999999999998</v>
      </c>
      <c r="BM1168" s="43">
        <f t="shared" si="627"/>
        <v>44607</v>
      </c>
      <c r="BN1168" s="43">
        <f t="shared" si="611"/>
        <v>44834</v>
      </c>
      <c r="BO1168" s="45">
        <f t="shared" si="628"/>
        <v>0.85597826086956519</v>
      </c>
      <c r="BP1168" s="45">
        <f t="shared" si="629"/>
        <v>2.9487864800476471</v>
      </c>
      <c r="BQ1168" s="47">
        <f t="shared" si="630"/>
        <v>109.09812536323265</v>
      </c>
      <c r="BR1168" s="47">
        <f t="shared" si="631"/>
        <v>128.65312725311134</v>
      </c>
    </row>
    <row r="1169" spans="6:70" x14ac:dyDescent="0.25">
      <c r="F1169" s="2">
        <v>44567</v>
      </c>
      <c r="G1169">
        <v>0.14365</v>
      </c>
      <c r="H1169" s="43">
        <v>44600</v>
      </c>
      <c r="I1169">
        <v>1.9352</v>
      </c>
      <c r="L1169" s="2">
        <v>44540</v>
      </c>
      <c r="M1169" t="str">
        <v>9128284V</v>
      </c>
      <c r="N1169">
        <v>0.83720000000000006</v>
      </c>
      <c r="O1169">
        <v>-0.40150999999999998</v>
      </c>
      <c r="P1169">
        <v>0.83379999999999999</v>
      </c>
      <c r="Q1169">
        <v>131.09375</v>
      </c>
      <c r="R1169">
        <f>VLOOKUP(M1169,工作表1!$A$3:$B$1000,2,FALSE)</f>
        <v>2.875</v>
      </c>
      <c r="S1169" t="str">
        <f>VLOOKUP(M1169,工作表1!$A$3:$C$1000,3,FALSE)</f>
        <v>2028/8/15</v>
      </c>
      <c r="T1169">
        <f t="shared" si="601"/>
        <v>8.6999999999999994E-2</v>
      </c>
      <c r="U1169">
        <f t="shared" si="600"/>
        <v>2.7879999999999998</v>
      </c>
      <c r="V1169" s="43">
        <f t="shared" si="612"/>
        <v>44607</v>
      </c>
      <c r="W1169" s="43">
        <f t="shared" si="602"/>
        <v>44651</v>
      </c>
      <c r="X1169" s="45">
        <f t="shared" si="613"/>
        <v>0.9375</v>
      </c>
      <c r="Y1169" s="45">
        <f t="shared" si="614"/>
        <v>1.7881849315068492</v>
      </c>
      <c r="Z1169" s="47">
        <f t="shared" si="615"/>
        <v>110.29559964277929</v>
      </c>
      <c r="AA1169" s="47">
        <f t="shared" si="616"/>
        <v>130.70573334696223</v>
      </c>
      <c r="AB1169" s="45">
        <f t="shared" si="617"/>
        <v>1.4172</v>
      </c>
      <c r="AC1169" s="2" t="str">
        <f t="shared" si="603"/>
        <v>TY2</v>
      </c>
      <c r="AD1169">
        <f t="shared" si="604"/>
        <v>130.40625</v>
      </c>
      <c r="AE1169">
        <f t="shared" si="605"/>
        <v>130.046875</v>
      </c>
      <c r="AF1169" s="49">
        <f t="shared" ref="AF1169:AF1232" si="632">AD1169-AE1169</f>
        <v>0.359375</v>
      </c>
      <c r="AG1169" s="3">
        <f t="shared" si="618"/>
        <v>129.57638973765668</v>
      </c>
      <c r="AH1169">
        <f t="shared" si="619"/>
        <v>128.5986387101031</v>
      </c>
      <c r="AI1169" s="51">
        <f t="shared" si="620"/>
        <v>0.97775102755358034</v>
      </c>
      <c r="AJ1169" s="52">
        <f t="shared" si="621"/>
        <v>0.61837602755358034</v>
      </c>
      <c r="AK1169" s="2">
        <v>44540</v>
      </c>
      <c r="AL1169" t="str">
        <v>9128285M</v>
      </c>
      <c r="AM1169">
        <v>1.0216000000000001</v>
      </c>
      <c r="AN1169">
        <v>-2.0310000000000002E-2</v>
      </c>
      <c r="AO1169">
        <v>0.84709999999999996</v>
      </c>
      <c r="AP1169">
        <v>130.40625</v>
      </c>
      <c r="AQ1169">
        <f>VLOOKUP(AL1169,工作表1!$F$3:$G$1000,2,FALSE)</f>
        <v>3.125</v>
      </c>
      <c r="AR1169" t="str">
        <f>VLOOKUP(AL1169,工作表1!$F$3:$H$1000,3,FALSE)</f>
        <v>2028/11/15</v>
      </c>
      <c r="AS1169">
        <f t="shared" si="606"/>
        <v>8.6999999999999994E-2</v>
      </c>
      <c r="AT1169">
        <f t="shared" si="607"/>
        <v>3.0379999999999998</v>
      </c>
      <c r="AU1169" s="43">
        <f t="shared" si="622"/>
        <v>44696</v>
      </c>
      <c r="AV1169" s="43">
        <f t="shared" si="608"/>
        <v>44742</v>
      </c>
      <c r="AW1169" s="45">
        <f t="shared" si="623"/>
        <v>0.24171270718232044</v>
      </c>
      <c r="AX1169" s="45">
        <f t="shared" si="624"/>
        <v>1.9454798304699916</v>
      </c>
      <c r="AY1169" s="47">
        <f t="shared" si="625"/>
        <v>112.18377712119819</v>
      </c>
      <c r="AZ1169" s="47">
        <f t="shared" si="626"/>
        <v>129.57638973765668</v>
      </c>
      <c r="BA1169" s="43"/>
      <c r="BC1169" s="2">
        <v>44539</v>
      </c>
      <c r="BD1169" t="str">
        <v>9128286B</v>
      </c>
      <c r="BE1169">
        <v>7.4264000000000001</v>
      </c>
      <c r="BF1169">
        <v>-0.3019</v>
      </c>
      <c r="BG1169">
        <v>0.82050000000000001</v>
      </c>
      <c r="BH1169">
        <v>130.046875</v>
      </c>
      <c r="BI1169">
        <f>VLOOKUP(BD1169,工作表1!$K$3:$L$1000,2,FALSE)</f>
        <v>2.625</v>
      </c>
      <c r="BJ1169" t="str">
        <f>VLOOKUP(BD1169,工作表1!$K$3:$M$1000,3,FALSE)</f>
        <v>2029/2/15</v>
      </c>
      <c r="BK1169">
        <f t="shared" si="609"/>
        <v>8.5999999999999993E-2</v>
      </c>
      <c r="BL1169">
        <f t="shared" si="610"/>
        <v>2.5390000000000001</v>
      </c>
      <c r="BM1169" s="43">
        <f t="shared" si="627"/>
        <v>44607</v>
      </c>
      <c r="BN1169" s="43">
        <f t="shared" si="611"/>
        <v>44834</v>
      </c>
      <c r="BO1169" s="45">
        <f t="shared" si="628"/>
        <v>0.83457880434782616</v>
      </c>
      <c r="BP1169" s="45">
        <f t="shared" si="629"/>
        <v>2.9489623659916617</v>
      </c>
      <c r="BQ1169" s="47">
        <f t="shared" si="630"/>
        <v>109.09071082419666</v>
      </c>
      <c r="BR1169" s="47">
        <f t="shared" si="631"/>
        <v>128.5986387101031</v>
      </c>
    </row>
    <row r="1170" spans="6:70" x14ac:dyDescent="0.25">
      <c r="F1170" s="2">
        <v>44566</v>
      </c>
      <c r="G1170">
        <v>0.13170000000000001</v>
      </c>
      <c r="H1170" s="43">
        <v>44599</v>
      </c>
      <c r="I1170">
        <v>1.8868</v>
      </c>
      <c r="L1170" s="2">
        <v>44539</v>
      </c>
      <c r="M1170" t="str">
        <v>9128284V</v>
      </c>
      <c r="N1170">
        <v>0.5333</v>
      </c>
      <c r="O1170">
        <v>-0.18353</v>
      </c>
      <c r="P1170">
        <v>0.83379999999999999</v>
      </c>
      <c r="Q1170">
        <v>131.078125</v>
      </c>
      <c r="R1170">
        <f>VLOOKUP(M1170,工作表1!$A$3:$B$1000,2,FALSE)</f>
        <v>2.875</v>
      </c>
      <c r="S1170" t="str">
        <f>VLOOKUP(M1170,工作表1!$A$3:$C$1000,3,FALSE)</f>
        <v>2028/8/15</v>
      </c>
      <c r="T1170">
        <f t="shared" si="601"/>
        <v>8.5999999999999993E-2</v>
      </c>
      <c r="U1170">
        <f t="shared" si="600"/>
        <v>2.7890000000000001</v>
      </c>
      <c r="V1170" s="43">
        <f t="shared" si="612"/>
        <v>44607</v>
      </c>
      <c r="W1170" s="43">
        <f t="shared" si="602"/>
        <v>44651</v>
      </c>
      <c r="X1170" s="45">
        <f t="shared" si="613"/>
        <v>0.91406250000000011</v>
      </c>
      <c r="Y1170" s="45">
        <f t="shared" si="614"/>
        <v>1.7883775684931509</v>
      </c>
      <c r="Z1170" s="47">
        <f t="shared" si="615"/>
        <v>110.231284335772</v>
      </c>
      <c r="AA1170" s="47">
        <f t="shared" si="616"/>
        <v>130.58448090731693</v>
      </c>
      <c r="AB1170" s="45">
        <f t="shared" si="617"/>
        <v>1.4338</v>
      </c>
      <c r="AC1170" s="2" t="str">
        <f t="shared" si="603"/>
        <v>TY2</v>
      </c>
      <c r="AD1170">
        <f t="shared" si="604"/>
        <v>130.390625</v>
      </c>
      <c r="AE1170">
        <f t="shared" si="605"/>
        <v>129.828125</v>
      </c>
      <c r="AF1170" s="49">
        <f t="shared" si="632"/>
        <v>0.5625</v>
      </c>
      <c r="AG1170" s="3">
        <f t="shared" si="618"/>
        <v>129.55358047165942</v>
      </c>
      <c r="AH1170">
        <f t="shared" si="619"/>
        <v>128.37459011976102</v>
      </c>
      <c r="AI1170" s="51">
        <f t="shared" si="620"/>
        <v>1.178990351898392</v>
      </c>
      <c r="AJ1170" s="52">
        <f t="shared" si="621"/>
        <v>0.61649035189839196</v>
      </c>
      <c r="AK1170" s="2">
        <v>44539</v>
      </c>
      <c r="AL1170" t="str">
        <v>9128285M</v>
      </c>
      <c r="AM1170">
        <v>1.1949000000000001</v>
      </c>
      <c r="AN1170">
        <v>-2.8479999999999998E-2</v>
      </c>
      <c r="AO1170">
        <v>0.84709999999999996</v>
      </c>
      <c r="AP1170">
        <v>130.390625</v>
      </c>
      <c r="AQ1170">
        <f>VLOOKUP(AL1170,工作表1!$F$3:$G$1000,2,FALSE)</f>
        <v>3.125</v>
      </c>
      <c r="AR1170" t="str">
        <f>VLOOKUP(AL1170,工作表1!$F$3:$H$1000,3,FALSE)</f>
        <v>2028/11/15</v>
      </c>
      <c r="AS1170">
        <f t="shared" si="606"/>
        <v>8.5999999999999993E-2</v>
      </c>
      <c r="AT1170">
        <f t="shared" si="607"/>
        <v>3.0390000000000001</v>
      </c>
      <c r="AU1170" s="43">
        <f t="shared" si="622"/>
        <v>44696</v>
      </c>
      <c r="AV1170" s="43">
        <f t="shared" si="608"/>
        <v>44742</v>
      </c>
      <c r="AW1170" s="45">
        <f t="shared" si="623"/>
        <v>0.21581491712707185</v>
      </c>
      <c r="AX1170" s="45">
        <f t="shared" si="624"/>
        <v>1.9452669719215923</v>
      </c>
      <c r="AY1170" s="47">
        <f t="shared" si="625"/>
        <v>112.20149314691862</v>
      </c>
      <c r="AZ1170" s="47">
        <f t="shared" si="626"/>
        <v>129.55358047165942</v>
      </c>
      <c r="BA1170" s="43"/>
      <c r="BC1170" s="2">
        <v>44538</v>
      </c>
      <c r="BD1170" t="str">
        <v>9128286B</v>
      </c>
      <c r="BE1170">
        <v>7.1352000000000002</v>
      </c>
      <c r="BF1170">
        <v>-0.30170000000000002</v>
      </c>
      <c r="BG1170">
        <v>0.82050000000000001</v>
      </c>
      <c r="BH1170">
        <v>129.828125</v>
      </c>
      <c r="BI1170">
        <f>VLOOKUP(BD1170,工作表1!$K$3:$L$1000,2,FALSE)</f>
        <v>2.625</v>
      </c>
      <c r="BJ1170" t="str">
        <f>VLOOKUP(BD1170,工作表1!$K$3:$M$1000,3,FALSE)</f>
        <v>2029/2/15</v>
      </c>
      <c r="BK1170">
        <f t="shared" si="609"/>
        <v>8.6400000000000005E-2</v>
      </c>
      <c r="BL1170">
        <f t="shared" si="610"/>
        <v>2.5386000000000002</v>
      </c>
      <c r="BM1170" s="43">
        <f t="shared" si="627"/>
        <v>44607</v>
      </c>
      <c r="BN1170" s="43">
        <f t="shared" si="611"/>
        <v>44834</v>
      </c>
      <c r="BO1170" s="45">
        <f t="shared" si="628"/>
        <v>0.82744565217391308</v>
      </c>
      <c r="BP1170" s="45">
        <f t="shared" si="629"/>
        <v>2.9490209946396666</v>
      </c>
      <c r="BQ1170" s="47">
        <f t="shared" si="630"/>
        <v>108.91871283709952</v>
      </c>
      <c r="BR1170" s="47">
        <f t="shared" si="631"/>
        <v>128.37459011976102</v>
      </c>
    </row>
    <row r="1171" spans="6:70" x14ac:dyDescent="0.25">
      <c r="F1171" s="2">
        <v>44565</v>
      </c>
      <c r="G1171">
        <v>0.12130000000000001</v>
      </c>
      <c r="H1171" s="43">
        <v>44596</v>
      </c>
      <c r="I1171">
        <v>1.8818999999999999</v>
      </c>
      <c r="L1171" s="2">
        <v>44538</v>
      </c>
      <c r="M1171" t="str">
        <v>9128284V</v>
      </c>
      <c r="N1171">
        <v>0.43140000000000001</v>
      </c>
      <c r="O1171">
        <v>-0.13721</v>
      </c>
      <c r="P1171">
        <v>0.83379999999999999</v>
      </c>
      <c r="Q1171">
        <v>130.921875</v>
      </c>
      <c r="R1171">
        <f>VLOOKUP(M1171,工作表1!$A$3:$B$1000,2,FALSE)</f>
        <v>2.875</v>
      </c>
      <c r="S1171" t="str">
        <f>VLOOKUP(M1171,工作表1!$A$3:$C$1000,3,FALSE)</f>
        <v>2028/8/15</v>
      </c>
      <c r="T1171">
        <f t="shared" si="601"/>
        <v>8.6400000000000005E-2</v>
      </c>
      <c r="U1171">
        <f t="shared" si="600"/>
        <v>2.7886000000000002</v>
      </c>
      <c r="V1171" s="43">
        <f t="shared" si="612"/>
        <v>44607</v>
      </c>
      <c r="W1171" s="43">
        <f t="shared" si="602"/>
        <v>44651</v>
      </c>
      <c r="X1171" s="45">
        <f t="shared" si="613"/>
        <v>0.90625</v>
      </c>
      <c r="Y1171" s="45">
        <f t="shared" si="614"/>
        <v>1.788441780821918</v>
      </c>
      <c r="Z1171" s="47">
        <f t="shared" si="615"/>
        <v>110.09308017978614</v>
      </c>
      <c r="AA1171" s="47">
        <f t="shared" si="616"/>
        <v>130.40429216829352</v>
      </c>
      <c r="AB1171" s="45">
        <f t="shared" si="617"/>
        <v>1.4527000000000001</v>
      </c>
      <c r="AC1171" s="2" t="str">
        <f t="shared" si="603"/>
        <v>TY2</v>
      </c>
      <c r="AD1171">
        <f t="shared" si="604"/>
        <v>130.203125</v>
      </c>
      <c r="AE1171">
        <f t="shared" si="605"/>
        <v>129.953125</v>
      </c>
      <c r="AF1171" s="49">
        <f t="shared" si="632"/>
        <v>0.25</v>
      </c>
      <c r="AG1171" s="3">
        <f t="shared" si="618"/>
        <v>129.38290033081088</v>
      </c>
      <c r="AH1171">
        <f t="shared" si="619"/>
        <v>128.51998364771717</v>
      </c>
      <c r="AI1171" s="51">
        <f t="shared" si="620"/>
        <v>0.86291668309371516</v>
      </c>
      <c r="AJ1171" s="52">
        <f t="shared" si="621"/>
        <v>0.61291668309371516</v>
      </c>
      <c r="AK1171" s="2">
        <v>44538</v>
      </c>
      <c r="AL1171" t="str">
        <v>9128285M</v>
      </c>
      <c r="AM1171">
        <v>1.3312999999999999</v>
      </c>
      <c r="AN1171">
        <v>-5.5939999999999997E-2</v>
      </c>
      <c r="AO1171">
        <v>0.84709999999999996</v>
      </c>
      <c r="AP1171">
        <v>130.203125</v>
      </c>
      <c r="AQ1171">
        <f>VLOOKUP(AL1171,工作表1!$F$3:$G$1000,2,FALSE)</f>
        <v>3.125</v>
      </c>
      <c r="AR1171" t="str">
        <f>VLOOKUP(AL1171,工作表1!$F$3:$H$1000,3,FALSE)</f>
        <v>2028/11/15</v>
      </c>
      <c r="AS1171">
        <f t="shared" si="606"/>
        <v>8.6400000000000005E-2</v>
      </c>
      <c r="AT1171">
        <f t="shared" si="607"/>
        <v>3.0386000000000002</v>
      </c>
      <c r="AU1171" s="43">
        <f t="shared" si="622"/>
        <v>44696</v>
      </c>
      <c r="AV1171" s="43">
        <f t="shared" si="608"/>
        <v>44742</v>
      </c>
      <c r="AW1171" s="45">
        <f t="shared" si="623"/>
        <v>0.20718232044198895</v>
      </c>
      <c r="AX1171" s="45">
        <f t="shared" si="624"/>
        <v>1.945196019072126</v>
      </c>
      <c r="AY1171" s="47">
        <f t="shared" si="625"/>
        <v>112.06884610310661</v>
      </c>
      <c r="AZ1171" s="47">
        <f t="shared" si="626"/>
        <v>129.38290033081088</v>
      </c>
      <c r="BA1171" s="43"/>
      <c r="BC1171" s="2">
        <v>44537</v>
      </c>
      <c r="BD1171" t="str">
        <v>9128286B</v>
      </c>
      <c r="BE1171">
        <v>7.5343999999999998</v>
      </c>
      <c r="BF1171">
        <v>-0.32484000000000002</v>
      </c>
      <c r="BG1171">
        <v>0.82050000000000001</v>
      </c>
      <c r="BH1171">
        <v>129.953125</v>
      </c>
      <c r="BI1171">
        <f>VLOOKUP(BD1171,工作表1!$K$3:$L$1000,2,FALSE)</f>
        <v>2.625</v>
      </c>
      <c r="BJ1171" t="str">
        <f>VLOOKUP(BD1171,工作表1!$K$3:$M$1000,3,FALSE)</f>
        <v>2029/2/15</v>
      </c>
      <c r="BK1171">
        <f t="shared" si="609"/>
        <v>8.5699999999999998E-2</v>
      </c>
      <c r="BL1171">
        <f t="shared" si="610"/>
        <v>2.5392999999999999</v>
      </c>
      <c r="BM1171" s="43">
        <f t="shared" si="627"/>
        <v>44607</v>
      </c>
      <c r="BN1171" s="43">
        <f t="shared" si="611"/>
        <v>44834</v>
      </c>
      <c r="BO1171" s="45">
        <f t="shared" si="628"/>
        <v>0.8203125</v>
      </c>
      <c r="BP1171" s="45">
        <f t="shared" si="629"/>
        <v>2.949079623287671</v>
      </c>
      <c r="BQ1171" s="47">
        <f t="shared" si="630"/>
        <v>109.05074433028832</v>
      </c>
      <c r="BR1171" s="47">
        <f t="shared" si="631"/>
        <v>128.51998364771717</v>
      </c>
    </row>
    <row r="1172" spans="6:70" x14ac:dyDescent="0.25">
      <c r="F1172" s="2">
        <v>44564</v>
      </c>
      <c r="G1172">
        <v>0.12039999999999999</v>
      </c>
      <c r="H1172" s="43">
        <v>44595</v>
      </c>
      <c r="I1172">
        <v>1.7978000000000001</v>
      </c>
      <c r="L1172" s="2">
        <v>44537</v>
      </c>
      <c r="M1172" t="str">
        <v>9128284V</v>
      </c>
      <c r="N1172">
        <v>0.75880000000000003</v>
      </c>
      <c r="O1172">
        <v>-0.27678999999999998</v>
      </c>
      <c r="P1172">
        <v>0.83379999999999999</v>
      </c>
      <c r="Q1172">
        <v>131.03125</v>
      </c>
      <c r="R1172">
        <f>VLOOKUP(M1172,工作表1!$A$3:$B$1000,2,FALSE)</f>
        <v>2.875</v>
      </c>
      <c r="S1172" t="str">
        <f>VLOOKUP(M1172,工作表1!$A$3:$C$1000,3,FALSE)</f>
        <v>2028/8/15</v>
      </c>
      <c r="T1172">
        <f t="shared" si="601"/>
        <v>8.5699999999999998E-2</v>
      </c>
      <c r="U1172">
        <f t="shared" si="600"/>
        <v>2.7892999999999999</v>
      </c>
      <c r="V1172" s="43">
        <f t="shared" si="612"/>
        <v>44607</v>
      </c>
      <c r="W1172" s="43">
        <f t="shared" si="602"/>
        <v>44651</v>
      </c>
      <c r="X1172" s="45">
        <f t="shared" si="613"/>
        <v>0.8984375</v>
      </c>
      <c r="Y1172" s="45">
        <f t="shared" si="614"/>
        <v>1.788505993150685</v>
      </c>
      <c r="Z1172" s="47">
        <f t="shared" si="615"/>
        <v>110.242194209174</v>
      </c>
      <c r="AA1172" s="47">
        <f t="shared" si="616"/>
        <v>130.56828084569869</v>
      </c>
      <c r="AB1172" s="45">
        <f t="shared" si="617"/>
        <v>1.4245000000000001</v>
      </c>
      <c r="AC1172" s="2" t="str">
        <f t="shared" si="603"/>
        <v>TY2</v>
      </c>
      <c r="AD1172">
        <f t="shared" si="604"/>
        <v>130.328125</v>
      </c>
      <c r="AE1172">
        <f t="shared" si="605"/>
        <v>130.28125</v>
      </c>
      <c r="AF1172" s="49">
        <f t="shared" si="632"/>
        <v>4.6875E-2</v>
      </c>
      <c r="AG1172" s="3">
        <f t="shared" si="618"/>
        <v>129.52572908433612</v>
      </c>
      <c r="AH1172">
        <f t="shared" si="619"/>
        <v>128.87839079713032</v>
      </c>
      <c r="AI1172" s="51">
        <f t="shared" si="620"/>
        <v>0.64733828720579822</v>
      </c>
      <c r="AJ1172" s="52">
        <f t="shared" si="621"/>
        <v>0.60046328720579822</v>
      </c>
      <c r="AK1172" s="2">
        <v>44537</v>
      </c>
      <c r="AL1172" t="str">
        <v>9128285M</v>
      </c>
      <c r="AM1172">
        <v>1.6176999999999999</v>
      </c>
      <c r="AN1172">
        <v>-8.5300000000000001E-2</v>
      </c>
      <c r="AO1172">
        <v>0.84709999999999996</v>
      </c>
      <c r="AP1172">
        <v>130.328125</v>
      </c>
      <c r="AQ1172">
        <f>VLOOKUP(AL1172,工作表1!$F$3:$G$1000,2,FALSE)</f>
        <v>3.125</v>
      </c>
      <c r="AR1172" t="str">
        <f>VLOOKUP(AL1172,工作表1!$F$3:$H$1000,3,FALSE)</f>
        <v>2028/11/15</v>
      </c>
      <c r="AS1172">
        <f t="shared" si="606"/>
        <v>8.5699999999999998E-2</v>
      </c>
      <c r="AT1172">
        <f t="shared" si="607"/>
        <v>3.0392999999999999</v>
      </c>
      <c r="AU1172" s="43">
        <f t="shared" si="622"/>
        <v>44696</v>
      </c>
      <c r="AV1172" s="43">
        <f t="shared" si="608"/>
        <v>44742</v>
      </c>
      <c r="AW1172" s="45">
        <f t="shared" si="623"/>
        <v>0.1985497237569061</v>
      </c>
      <c r="AX1172" s="45">
        <f t="shared" si="624"/>
        <v>1.9451250662226596</v>
      </c>
      <c r="AY1172" s="47">
        <f t="shared" si="625"/>
        <v>112.2023935548297</v>
      </c>
      <c r="AZ1172" s="47">
        <f t="shared" si="626"/>
        <v>129.52572908433612</v>
      </c>
      <c r="BA1172" s="43"/>
      <c r="BC1172" s="2">
        <v>44536</v>
      </c>
      <c r="BD1172" t="str">
        <v>9128286B</v>
      </c>
      <c r="BE1172">
        <v>8.1786999999999992</v>
      </c>
      <c r="BF1172">
        <v>-0.35550999999999999</v>
      </c>
      <c r="BG1172">
        <v>0.82050000000000001</v>
      </c>
      <c r="BH1172">
        <v>130.28125</v>
      </c>
      <c r="BI1172">
        <f>VLOOKUP(BD1172,工作表1!$K$3:$L$1000,2,FALSE)</f>
        <v>2.625</v>
      </c>
      <c r="BJ1172" t="str">
        <f>VLOOKUP(BD1172,工作表1!$K$3:$M$1000,3,FALSE)</f>
        <v>2029/2/15</v>
      </c>
      <c r="BK1172">
        <f t="shared" si="609"/>
        <v>8.3000000000000004E-2</v>
      </c>
      <c r="BL1172">
        <f t="shared" si="610"/>
        <v>2.5419999999999998</v>
      </c>
      <c r="BM1172" s="43">
        <f t="shared" si="627"/>
        <v>44607</v>
      </c>
      <c r="BN1172" s="43">
        <f t="shared" si="611"/>
        <v>44834</v>
      </c>
      <c r="BO1172" s="45">
        <f t="shared" si="628"/>
        <v>0.81317934782608692</v>
      </c>
      <c r="BP1172" s="45">
        <f t="shared" si="629"/>
        <v>2.9491382519356759</v>
      </c>
      <c r="BQ1172" s="47">
        <f t="shared" si="630"/>
        <v>109.35920738877144</v>
      </c>
      <c r="BR1172" s="47">
        <f t="shared" si="631"/>
        <v>128.87839079713032</v>
      </c>
    </row>
    <row r="1173" spans="6:70" x14ac:dyDescent="0.25">
      <c r="F1173" s="2">
        <v>44561</v>
      </c>
      <c r="G1173">
        <v>0.11749999999999999</v>
      </c>
      <c r="H1173" s="43">
        <v>44594</v>
      </c>
      <c r="I1173">
        <v>1.7381</v>
      </c>
      <c r="L1173" s="2">
        <v>44536</v>
      </c>
      <c r="M1173" t="str">
        <v>9128284V</v>
      </c>
      <c r="N1173">
        <v>0.67669999999999997</v>
      </c>
      <c r="O1173">
        <v>-0.22836999999999999</v>
      </c>
      <c r="P1173">
        <v>0.83379999999999999</v>
      </c>
      <c r="Q1173">
        <v>131.34375</v>
      </c>
      <c r="R1173">
        <f>VLOOKUP(M1173,工作表1!$A$3:$B$1000,2,FALSE)</f>
        <v>2.875</v>
      </c>
      <c r="S1173" t="str">
        <f>VLOOKUP(M1173,工作表1!$A$3:$C$1000,3,FALSE)</f>
        <v>2028/8/15</v>
      </c>
      <c r="T1173">
        <f t="shared" si="601"/>
        <v>8.3000000000000004E-2</v>
      </c>
      <c r="U1173">
        <f t="shared" si="600"/>
        <v>2.7919999999999998</v>
      </c>
      <c r="V1173" s="43">
        <f t="shared" si="612"/>
        <v>44607</v>
      </c>
      <c r="W1173" s="43">
        <f t="shared" si="602"/>
        <v>44651</v>
      </c>
      <c r="X1173" s="45">
        <f t="shared" si="613"/>
        <v>0.890625</v>
      </c>
      <c r="Y1173" s="45">
        <f t="shared" si="614"/>
        <v>1.7885702054794521</v>
      </c>
      <c r="Z1173" s="47">
        <f t="shared" si="615"/>
        <v>110.4957417871688</v>
      </c>
      <c r="AA1173" s="47">
        <f t="shared" si="616"/>
        <v>130.85675540267297</v>
      </c>
      <c r="AB1173" s="45">
        <f t="shared" si="617"/>
        <v>1.3798999999999999</v>
      </c>
      <c r="AC1173" s="2" t="str">
        <f t="shared" si="603"/>
        <v>TY2</v>
      </c>
      <c r="AD1173">
        <f t="shared" si="604"/>
        <v>130.65625</v>
      </c>
      <c r="AE1173">
        <f t="shared" si="605"/>
        <v>131.078125</v>
      </c>
      <c r="AF1173" s="49">
        <f t="shared" si="632"/>
        <v>-0.421875</v>
      </c>
      <c r="AG1173" s="3">
        <f t="shared" si="618"/>
        <v>129.83627093502082</v>
      </c>
      <c r="AH1173">
        <f t="shared" si="619"/>
        <v>129.65937464340007</v>
      </c>
      <c r="AI1173" s="51">
        <f t="shared" si="620"/>
        <v>0.17689629162074993</v>
      </c>
      <c r="AJ1173" s="52">
        <f t="shared" si="621"/>
        <v>0.59877129162074993</v>
      </c>
      <c r="AK1173" s="2">
        <v>44536</v>
      </c>
      <c r="AL1173" t="str">
        <v>9128285M</v>
      </c>
      <c r="AM1173">
        <v>1.4394</v>
      </c>
      <c r="AN1173">
        <v>-6.8959999999999994E-2</v>
      </c>
      <c r="AO1173">
        <v>0.84709999999999996</v>
      </c>
      <c r="AP1173">
        <v>130.65625</v>
      </c>
      <c r="AQ1173">
        <f>VLOOKUP(AL1173,工作表1!$F$3:$G$1000,2,FALSE)</f>
        <v>3.125</v>
      </c>
      <c r="AR1173" t="str">
        <f>VLOOKUP(AL1173,工作表1!$F$3:$H$1000,3,FALSE)</f>
        <v>2028/11/15</v>
      </c>
      <c r="AS1173">
        <f t="shared" si="606"/>
        <v>8.3000000000000004E-2</v>
      </c>
      <c r="AT1173">
        <f t="shared" si="607"/>
        <v>3.0419999999999998</v>
      </c>
      <c r="AU1173" s="43">
        <f t="shared" si="622"/>
        <v>44696</v>
      </c>
      <c r="AV1173" s="43">
        <f t="shared" si="608"/>
        <v>44742</v>
      </c>
      <c r="AW1173" s="45">
        <f t="shared" si="623"/>
        <v>0.18991712707182321</v>
      </c>
      <c r="AX1173" s="45">
        <f t="shared" si="624"/>
        <v>1.9450541133731931</v>
      </c>
      <c r="AY1173" s="47">
        <f t="shared" si="625"/>
        <v>112.47915354893435</v>
      </c>
      <c r="AZ1173" s="47">
        <f t="shared" si="626"/>
        <v>129.83627093502082</v>
      </c>
      <c r="BA1173" s="43"/>
      <c r="BC1173" s="2">
        <v>44533</v>
      </c>
      <c r="BD1173" t="str">
        <v>9128286B</v>
      </c>
      <c r="BE1173">
        <v>7.8807</v>
      </c>
      <c r="BF1173">
        <v>-0.34412999999999999</v>
      </c>
      <c r="BG1173">
        <v>0.82050000000000001</v>
      </c>
      <c r="BH1173">
        <v>131.078125</v>
      </c>
      <c r="BI1173">
        <f>VLOOKUP(BD1173,工作表1!$K$3:$L$1000,2,FALSE)</f>
        <v>2.625</v>
      </c>
      <c r="BJ1173" t="str">
        <f>VLOOKUP(BD1173,工作表1!$K$3:$M$1000,3,FALSE)</f>
        <v>2029/2/15</v>
      </c>
      <c r="BK1173">
        <f t="shared" si="609"/>
        <v>8.2400000000000001E-2</v>
      </c>
      <c r="BL1173">
        <f t="shared" si="610"/>
        <v>2.5426000000000002</v>
      </c>
      <c r="BM1173" s="43">
        <f t="shared" si="627"/>
        <v>44607</v>
      </c>
      <c r="BN1173" s="43">
        <f t="shared" si="611"/>
        <v>44834</v>
      </c>
      <c r="BO1173" s="45">
        <f t="shared" si="628"/>
        <v>0.80604619565217384</v>
      </c>
      <c r="BP1173" s="45">
        <f t="shared" si="629"/>
        <v>2.9491968805836808</v>
      </c>
      <c r="BQ1173" s="47">
        <f t="shared" si="630"/>
        <v>110.01267129369211</v>
      </c>
      <c r="BR1173" s="47">
        <f t="shared" si="631"/>
        <v>129.65937464340007</v>
      </c>
    </row>
    <row r="1174" spans="6:70" x14ac:dyDescent="0.25">
      <c r="F1174" s="2">
        <v>44560</v>
      </c>
      <c r="G1174">
        <v>0.11584999999999999</v>
      </c>
      <c r="H1174" s="43">
        <v>44593</v>
      </c>
      <c r="I1174">
        <v>1.7524</v>
      </c>
      <c r="L1174" s="2">
        <v>44533</v>
      </c>
      <c r="M1174" t="str">
        <v>9128284V</v>
      </c>
      <c r="N1174">
        <v>0.57589999999999997</v>
      </c>
      <c r="O1174">
        <v>-0.17942</v>
      </c>
      <c r="P1174">
        <v>0.83379999999999999</v>
      </c>
      <c r="Q1174">
        <v>132.125</v>
      </c>
      <c r="R1174">
        <f>VLOOKUP(M1174,工作表1!$A$3:$B$1000,2,FALSE)</f>
        <v>2.875</v>
      </c>
      <c r="S1174" t="str">
        <f>VLOOKUP(M1174,工作表1!$A$3:$C$1000,3,FALSE)</f>
        <v>2028/8/15</v>
      </c>
      <c r="T1174">
        <f t="shared" si="601"/>
        <v>8.2400000000000001E-2</v>
      </c>
      <c r="U1174">
        <f t="shared" si="600"/>
        <v>2.7926000000000002</v>
      </c>
      <c r="V1174" s="43">
        <f t="shared" si="612"/>
        <v>44607</v>
      </c>
      <c r="W1174" s="43">
        <f t="shared" si="602"/>
        <v>44651</v>
      </c>
      <c r="X1174" s="45">
        <f t="shared" si="613"/>
        <v>0.88281249999999989</v>
      </c>
      <c r="Y1174" s="45">
        <f t="shared" si="614"/>
        <v>1.788634417808219</v>
      </c>
      <c r="Z1174" s="47">
        <f t="shared" si="615"/>
        <v>111.13808458261914</v>
      </c>
      <c r="AA1174" s="47">
        <f t="shared" si="616"/>
        <v>131.61230965596394</v>
      </c>
      <c r="AB1174" s="45">
        <f t="shared" si="617"/>
        <v>1.2958000000000001</v>
      </c>
      <c r="AC1174" s="2" t="str">
        <f t="shared" si="603"/>
        <v>TY2</v>
      </c>
      <c r="AD1174">
        <f t="shared" si="604"/>
        <v>131.453125</v>
      </c>
      <c r="AE1174">
        <f t="shared" si="605"/>
        <v>130.21875</v>
      </c>
      <c r="AF1174" s="49">
        <f t="shared" si="632"/>
        <v>1.234375</v>
      </c>
      <c r="AG1174" s="3">
        <f t="shared" si="618"/>
        <v>130.60286474356499</v>
      </c>
      <c r="AH1174">
        <f t="shared" si="619"/>
        <v>128.74286734388397</v>
      </c>
      <c r="AI1174" s="51">
        <f t="shared" si="620"/>
        <v>1.8599973996810206</v>
      </c>
      <c r="AJ1174" s="52">
        <f t="shared" si="621"/>
        <v>0.62562239968102062</v>
      </c>
      <c r="AK1174" s="2">
        <v>44533</v>
      </c>
      <c r="AL1174" t="str">
        <v>9128285M</v>
      </c>
      <c r="AM1174">
        <v>0.98260000000000003</v>
      </c>
      <c r="AN1174">
        <v>-3.5409999999999997E-2</v>
      </c>
      <c r="AO1174">
        <v>0.84709999999999996</v>
      </c>
      <c r="AP1174">
        <v>131.453125</v>
      </c>
      <c r="AQ1174">
        <f>VLOOKUP(AL1174,工作表1!$F$3:$G$1000,2,FALSE)</f>
        <v>3.125</v>
      </c>
      <c r="AR1174" t="str">
        <f>VLOOKUP(AL1174,工作表1!$F$3:$H$1000,3,FALSE)</f>
        <v>2028/11/15</v>
      </c>
      <c r="AS1174">
        <f t="shared" si="606"/>
        <v>8.2400000000000001E-2</v>
      </c>
      <c r="AT1174">
        <f t="shared" si="607"/>
        <v>3.0426000000000002</v>
      </c>
      <c r="AU1174" s="43">
        <f t="shared" si="622"/>
        <v>44696</v>
      </c>
      <c r="AV1174" s="43">
        <f t="shared" si="608"/>
        <v>44742</v>
      </c>
      <c r="AW1174" s="45">
        <f t="shared" si="623"/>
        <v>0.18128453038674033</v>
      </c>
      <c r="AX1174" s="45">
        <f t="shared" si="624"/>
        <v>1.9449831605237267</v>
      </c>
      <c r="AY1174" s="47">
        <f t="shared" si="625"/>
        <v>113.14104848987512</v>
      </c>
      <c r="AZ1174" s="47">
        <f t="shared" si="626"/>
        <v>130.60286474356499</v>
      </c>
      <c r="BA1174" s="43"/>
      <c r="BC1174" s="2">
        <v>44532</v>
      </c>
      <c r="BD1174" t="str">
        <v>9128286B</v>
      </c>
      <c r="BE1174">
        <v>7.2260999999999997</v>
      </c>
      <c r="BF1174">
        <v>-0.31054999999999999</v>
      </c>
      <c r="BG1174">
        <v>0.82050000000000001</v>
      </c>
      <c r="BH1174">
        <v>130.21875</v>
      </c>
      <c r="BI1174">
        <f>VLOOKUP(BD1174,工作表1!$K$3:$L$1000,2,FALSE)</f>
        <v>2.625</v>
      </c>
      <c r="BJ1174" t="str">
        <f>VLOOKUP(BD1174,工作表1!$K$3:$M$1000,3,FALSE)</f>
        <v>2029/2/15</v>
      </c>
      <c r="BK1174">
        <f t="shared" si="609"/>
        <v>8.2699999999999996E-2</v>
      </c>
      <c r="BL1174">
        <f t="shared" si="610"/>
        <v>2.5423</v>
      </c>
      <c r="BM1174" s="43">
        <f t="shared" si="627"/>
        <v>44607</v>
      </c>
      <c r="BN1174" s="43">
        <f t="shared" si="611"/>
        <v>44834</v>
      </c>
      <c r="BO1174" s="45">
        <f t="shared" si="628"/>
        <v>0.78464673913043481</v>
      </c>
      <c r="BP1174" s="45">
        <f t="shared" si="629"/>
        <v>2.949372766527695</v>
      </c>
      <c r="BQ1174" s="47">
        <f t="shared" si="630"/>
        <v>109.29694119827477</v>
      </c>
      <c r="BR1174" s="47">
        <f t="shared" si="631"/>
        <v>128.74286734388397</v>
      </c>
    </row>
    <row r="1175" spans="6:70" x14ac:dyDescent="0.25">
      <c r="F1175" s="2">
        <v>44559</v>
      </c>
      <c r="G1175">
        <v>0.11228</v>
      </c>
      <c r="H1175" s="43">
        <v>44592</v>
      </c>
      <c r="I1175">
        <v>1.7381</v>
      </c>
      <c r="L1175" s="2">
        <v>44532</v>
      </c>
      <c r="M1175" t="str">
        <v>9128284V</v>
      </c>
      <c r="N1175">
        <v>1.0121</v>
      </c>
      <c r="O1175">
        <v>-0.31723000000000001</v>
      </c>
      <c r="P1175">
        <v>0.83379999999999999</v>
      </c>
      <c r="Q1175">
        <v>131.3125</v>
      </c>
      <c r="R1175">
        <f>VLOOKUP(M1175,工作表1!$A$3:$B$1000,2,FALSE)</f>
        <v>2.875</v>
      </c>
      <c r="S1175" t="str">
        <f>VLOOKUP(M1175,工作表1!$A$3:$C$1000,3,FALSE)</f>
        <v>2028/8/15</v>
      </c>
      <c r="T1175">
        <f t="shared" si="601"/>
        <v>8.2699999999999996E-2</v>
      </c>
      <c r="U1175">
        <f t="shared" si="600"/>
        <v>2.7923</v>
      </c>
      <c r="V1175" s="43">
        <f t="shared" si="612"/>
        <v>44607</v>
      </c>
      <c r="W1175" s="43">
        <f t="shared" si="602"/>
        <v>44651</v>
      </c>
      <c r="X1175" s="45">
        <f t="shared" si="613"/>
        <v>0.859375</v>
      </c>
      <c r="Y1175" s="45">
        <f t="shared" si="614"/>
        <v>1.7888270547945204</v>
      </c>
      <c r="Z1175" s="47">
        <f t="shared" si="615"/>
        <v>110.53560732226816</v>
      </c>
      <c r="AA1175" s="47">
        <f t="shared" si="616"/>
        <v>130.84606606734965</v>
      </c>
      <c r="AB1175" s="45">
        <f t="shared" si="617"/>
        <v>1.3824000000000001</v>
      </c>
      <c r="AC1175" s="2" t="str">
        <f t="shared" si="603"/>
        <v>TY2</v>
      </c>
      <c r="AD1175">
        <f t="shared" si="604"/>
        <v>130.59375</v>
      </c>
      <c r="AE1175">
        <f t="shared" si="605"/>
        <v>130.546875</v>
      </c>
      <c r="AF1175" s="49">
        <f t="shared" si="632"/>
        <v>4.6875E-2</v>
      </c>
      <c r="AG1175" s="3">
        <f t="shared" si="618"/>
        <v>129.7943679322656</v>
      </c>
      <c r="AH1175">
        <f t="shared" si="619"/>
        <v>129.01565890901736</v>
      </c>
      <c r="AI1175" s="51">
        <f t="shared" si="620"/>
        <v>0.77870902324823987</v>
      </c>
      <c r="AJ1175" s="52">
        <f t="shared" si="621"/>
        <v>0.73183402324823987</v>
      </c>
      <c r="AK1175" s="2">
        <v>44532</v>
      </c>
      <c r="AL1175" t="str">
        <v>9128285M</v>
      </c>
      <c r="AM1175">
        <v>1.9340999999999999</v>
      </c>
      <c r="AN1175">
        <v>-0.11687</v>
      </c>
      <c r="AO1175">
        <v>0.84709999999999996</v>
      </c>
      <c r="AP1175">
        <v>130.59375</v>
      </c>
      <c r="AQ1175">
        <f>VLOOKUP(AL1175,工作表1!$F$3:$G$1000,2,FALSE)</f>
        <v>3.125</v>
      </c>
      <c r="AR1175" t="str">
        <f>VLOOKUP(AL1175,工作表1!$F$3:$H$1000,3,FALSE)</f>
        <v>2028/11/15</v>
      </c>
      <c r="AS1175">
        <f t="shared" si="606"/>
        <v>8.2699999999999996E-2</v>
      </c>
      <c r="AT1175">
        <f t="shared" si="607"/>
        <v>3.0423</v>
      </c>
      <c r="AU1175" s="43">
        <f t="shared" si="622"/>
        <v>44696</v>
      </c>
      <c r="AV1175" s="43">
        <f t="shared" si="608"/>
        <v>44742</v>
      </c>
      <c r="AW1175" s="45">
        <f t="shared" si="623"/>
        <v>0.15538674033149172</v>
      </c>
      <c r="AX1175" s="45">
        <f t="shared" si="624"/>
        <v>1.9447703019753273</v>
      </c>
      <c r="AY1175" s="47">
        <f t="shared" si="625"/>
        <v>112.49251165152567</v>
      </c>
      <c r="AZ1175" s="47">
        <f t="shared" si="626"/>
        <v>129.7943679322656</v>
      </c>
      <c r="BA1175" s="43"/>
      <c r="BC1175" s="2">
        <v>44531</v>
      </c>
      <c r="BD1175" t="str">
        <v>9128286B</v>
      </c>
      <c r="BE1175">
        <v>6.4104000000000001</v>
      </c>
      <c r="BF1175">
        <v>-0.26684000000000002</v>
      </c>
      <c r="BG1175">
        <v>0.82050000000000001</v>
      </c>
      <c r="BH1175">
        <v>130.546875</v>
      </c>
      <c r="BI1175">
        <f>VLOOKUP(BD1175,工作表1!$K$3:$L$1000,2,FALSE)</f>
        <v>2.625</v>
      </c>
      <c r="BJ1175" t="str">
        <f>VLOOKUP(BD1175,工作表1!$K$3:$M$1000,3,FALSE)</f>
        <v>2029/2/15</v>
      </c>
      <c r="BK1175">
        <f t="shared" si="609"/>
        <v>8.1199999999999994E-2</v>
      </c>
      <c r="BL1175">
        <f t="shared" si="610"/>
        <v>2.5438000000000001</v>
      </c>
      <c r="BM1175" s="43">
        <f t="shared" si="627"/>
        <v>44607</v>
      </c>
      <c r="BN1175" s="43">
        <f t="shared" si="611"/>
        <v>44834</v>
      </c>
      <c r="BO1175" s="45">
        <f t="shared" si="628"/>
        <v>0.77751358695652173</v>
      </c>
      <c r="BP1175" s="45">
        <f t="shared" si="629"/>
        <v>2.9494313951756999</v>
      </c>
      <c r="BQ1175" s="47">
        <f t="shared" si="630"/>
        <v>109.53419583652303</v>
      </c>
      <c r="BR1175" s="47">
        <f t="shared" si="631"/>
        <v>129.01565890901736</v>
      </c>
    </row>
    <row r="1176" spans="6:70" x14ac:dyDescent="0.25">
      <c r="F1176" s="2">
        <v>44558</v>
      </c>
      <c r="G1176">
        <v>0.1123</v>
      </c>
      <c r="H1176" s="43">
        <v>44589</v>
      </c>
      <c r="I1176">
        <v>1.7357</v>
      </c>
      <c r="L1176" s="2">
        <v>44531</v>
      </c>
      <c r="M1176" t="str">
        <v>9128284V</v>
      </c>
      <c r="N1176">
        <v>1.0109999999999999</v>
      </c>
      <c r="O1176">
        <v>-0.30349999999999999</v>
      </c>
      <c r="P1176">
        <v>0.83379999999999999</v>
      </c>
      <c r="Q1176">
        <v>131.640625</v>
      </c>
      <c r="R1176">
        <f>VLOOKUP(M1176,工作表1!$A$3:$B$1000,2,FALSE)</f>
        <v>2.875</v>
      </c>
      <c r="S1176" t="str">
        <f>VLOOKUP(M1176,工作表1!$A$3:$C$1000,3,FALSE)</f>
        <v>2028/8/15</v>
      </c>
      <c r="T1176">
        <f t="shared" si="601"/>
        <v>8.1199999999999994E-2</v>
      </c>
      <c r="U1176">
        <f t="shared" si="600"/>
        <v>2.7938000000000001</v>
      </c>
      <c r="V1176" s="43">
        <f t="shared" si="612"/>
        <v>44607</v>
      </c>
      <c r="W1176" s="43">
        <f t="shared" si="602"/>
        <v>44651</v>
      </c>
      <c r="X1176" s="45">
        <f t="shared" si="613"/>
        <v>0.8515625</v>
      </c>
      <c r="Y1176" s="45">
        <f t="shared" si="614"/>
        <v>1.7888912671232875</v>
      </c>
      <c r="Z1176" s="47">
        <f t="shared" si="615"/>
        <v>110.81319079678147</v>
      </c>
      <c r="AA1176" s="47">
        <f t="shared" si="616"/>
        <v>131.16378832143573</v>
      </c>
      <c r="AB1176" s="45">
        <f t="shared" si="617"/>
        <v>1.3287</v>
      </c>
      <c r="AC1176" s="2" t="str">
        <f t="shared" si="603"/>
        <v>TY2</v>
      </c>
      <c r="AD1176">
        <f t="shared" si="604"/>
        <v>130.921875</v>
      </c>
      <c r="AE1176">
        <f t="shared" si="605"/>
        <v>130.4375</v>
      </c>
      <c r="AF1176" s="49">
        <f t="shared" si="632"/>
        <v>0.484375</v>
      </c>
      <c r="AG1176" s="3">
        <f t="shared" si="618"/>
        <v>130.07245026612227</v>
      </c>
      <c r="AH1176">
        <f t="shared" si="619"/>
        <v>129.37168450579225</v>
      </c>
      <c r="AI1176" s="51">
        <f t="shared" si="620"/>
        <v>0.7007657603300288</v>
      </c>
      <c r="AJ1176" s="52">
        <f t="shared" si="621"/>
        <v>0.2163907603300288</v>
      </c>
      <c r="AK1176" s="2">
        <v>44531</v>
      </c>
      <c r="AL1176" t="str">
        <v>9128285M</v>
      </c>
      <c r="AM1176">
        <v>1.2811999999999999</v>
      </c>
      <c r="AN1176">
        <v>-5.9049999999999998E-2</v>
      </c>
      <c r="AO1176">
        <v>0.84709999999999996</v>
      </c>
      <c r="AP1176">
        <v>130.921875</v>
      </c>
      <c r="AQ1176">
        <f>VLOOKUP(AL1176,工作表1!$F$3:$G$1000,2,FALSE)</f>
        <v>3.125</v>
      </c>
      <c r="AR1176" t="str">
        <f>VLOOKUP(AL1176,工作表1!$F$3:$H$1000,3,FALSE)</f>
        <v>2028/11/15</v>
      </c>
      <c r="AS1176">
        <f t="shared" si="606"/>
        <v>8.1199999999999994E-2</v>
      </c>
      <c r="AT1176">
        <f t="shared" si="607"/>
        <v>3.0438000000000001</v>
      </c>
      <c r="AU1176" s="43">
        <f t="shared" si="622"/>
        <v>44696</v>
      </c>
      <c r="AV1176" s="43">
        <f t="shared" si="608"/>
        <v>44742</v>
      </c>
      <c r="AW1176" s="45">
        <f t="shared" si="623"/>
        <v>0.14675414364640885</v>
      </c>
      <c r="AX1176" s="45">
        <f t="shared" si="624"/>
        <v>1.9446993491258608</v>
      </c>
      <c r="AY1176" s="47">
        <f t="shared" si="625"/>
        <v>112.74112102225865</v>
      </c>
      <c r="AZ1176" s="47">
        <f t="shared" si="626"/>
        <v>130.07245026612227</v>
      </c>
      <c r="BA1176" s="43"/>
      <c r="BC1176" s="2">
        <v>44530</v>
      </c>
      <c r="BD1176" t="str">
        <v>9128286B</v>
      </c>
      <c r="BE1176">
        <v>6.6001000000000003</v>
      </c>
      <c r="BF1176">
        <v>-0.27289000000000002</v>
      </c>
      <c r="BG1176">
        <v>0.82050000000000001</v>
      </c>
      <c r="BH1176">
        <v>130.4375</v>
      </c>
      <c r="BI1176">
        <f>VLOOKUP(BD1176,工作表1!$K$3:$L$1000,2,FALSE)</f>
        <v>2.625</v>
      </c>
      <c r="BJ1176" t="str">
        <f>VLOOKUP(BD1176,工作表1!$K$3:$M$1000,3,FALSE)</f>
        <v>2029/2/15</v>
      </c>
      <c r="BK1176">
        <f t="shared" si="609"/>
        <v>8.1500000000000003E-2</v>
      </c>
      <c r="BL1176">
        <f t="shared" si="610"/>
        <v>2.5434999999999999</v>
      </c>
      <c r="BM1176" s="43">
        <f t="shared" si="627"/>
        <v>44607</v>
      </c>
      <c r="BN1176" s="43">
        <f t="shared" si="611"/>
        <v>44742</v>
      </c>
      <c r="BO1176" s="45">
        <f t="shared" si="628"/>
        <v>0.77038043478260876</v>
      </c>
      <c r="BP1176" s="45">
        <f t="shared" si="629"/>
        <v>2.2878461882072663</v>
      </c>
      <c r="BQ1176" s="47">
        <f t="shared" si="630"/>
        <v>108.71821469788536</v>
      </c>
      <c r="BR1176" s="47">
        <f t="shared" si="631"/>
        <v>129.37168450579225</v>
      </c>
    </row>
    <row r="1177" spans="6:70" x14ac:dyDescent="0.25">
      <c r="F1177" s="2">
        <v>44557</v>
      </c>
      <c r="G1177">
        <v>0.1084</v>
      </c>
      <c r="H1177" s="43">
        <v>44588</v>
      </c>
      <c r="I1177">
        <v>1.7699</v>
      </c>
      <c r="L1177" s="2">
        <v>44530</v>
      </c>
      <c r="M1177" t="str">
        <v>9128284V</v>
      </c>
      <c r="N1177">
        <v>1.2734000000000001</v>
      </c>
      <c r="O1177">
        <v>-0.37819999999999998</v>
      </c>
      <c r="P1177">
        <v>0.83379999999999999</v>
      </c>
      <c r="Q1177">
        <v>131.546875</v>
      </c>
      <c r="R1177">
        <f>VLOOKUP(M1177,工作表1!$A$3:$B$1000,2,FALSE)</f>
        <v>2.875</v>
      </c>
      <c r="S1177" t="str">
        <f>VLOOKUP(M1177,工作表1!$A$3:$C$1000,3,FALSE)</f>
        <v>2028/8/15</v>
      </c>
      <c r="T1177">
        <f t="shared" si="601"/>
        <v>8.1500000000000003E-2</v>
      </c>
      <c r="U1177">
        <f t="shared" si="600"/>
        <v>2.7934999999999999</v>
      </c>
      <c r="V1177" s="43">
        <f t="shared" si="612"/>
        <v>44607</v>
      </c>
      <c r="W1177" s="43">
        <f t="shared" si="602"/>
        <v>44561</v>
      </c>
      <c r="X1177" s="45">
        <f t="shared" si="613"/>
        <v>0.84375000000000011</v>
      </c>
      <c r="Y1177" s="45">
        <f t="shared" si="614"/>
        <v>1.0800513698630139</v>
      </c>
      <c r="Z1177" s="47">
        <f t="shared" si="615"/>
        <v>109.95733460726164</v>
      </c>
      <c r="AA1177" s="47">
        <f t="shared" si="616"/>
        <v>131.43692712349741</v>
      </c>
      <c r="AB1177" s="45">
        <f t="shared" si="617"/>
        <v>1.3708</v>
      </c>
      <c r="AC1177" s="2" t="str">
        <f t="shared" si="603"/>
        <v>TY1</v>
      </c>
      <c r="AD1177">
        <f t="shared" si="604"/>
        <v>131.546875</v>
      </c>
      <c r="AE1177">
        <f t="shared" si="605"/>
        <v>130.8125</v>
      </c>
      <c r="AF1177" s="49">
        <f t="shared" si="632"/>
        <v>0.734375</v>
      </c>
      <c r="AG1177" s="3">
        <f t="shared" si="618"/>
        <v>131.43692712349741</v>
      </c>
      <c r="AH1177">
        <f t="shared" si="619"/>
        <v>130.31541562974061</v>
      </c>
      <c r="AI1177" s="51">
        <f t="shared" si="620"/>
        <v>1.1215114937567989</v>
      </c>
      <c r="AJ1177" s="52">
        <f t="shared" si="621"/>
        <v>0.38713649375679893</v>
      </c>
      <c r="AK1177" s="2">
        <v>44530</v>
      </c>
      <c r="AL1177" t="str">
        <v>9128285M</v>
      </c>
      <c r="AM1177">
        <v>1.0003</v>
      </c>
      <c r="AN1177">
        <v>-3.2730000000000002E-2</v>
      </c>
      <c r="AO1177">
        <v>0.84709999999999996</v>
      </c>
      <c r="AP1177">
        <v>130.8125</v>
      </c>
      <c r="AQ1177">
        <f>VLOOKUP(AL1177,工作表1!$F$3:$G$1000,2,FALSE)</f>
        <v>3.125</v>
      </c>
      <c r="AR1177" t="str">
        <f>VLOOKUP(AL1177,工作表1!$F$3:$H$1000,3,FALSE)</f>
        <v>2028/11/15</v>
      </c>
      <c r="AS1177">
        <f t="shared" si="606"/>
        <v>8.1500000000000003E-2</v>
      </c>
      <c r="AT1177">
        <f t="shared" si="607"/>
        <v>3.0434999999999999</v>
      </c>
      <c r="AU1177" s="43">
        <f t="shared" si="622"/>
        <v>44696</v>
      </c>
      <c r="AV1177" s="43">
        <f t="shared" si="608"/>
        <v>44651</v>
      </c>
      <c r="AW1177" s="45">
        <f t="shared" si="623"/>
        <v>0.13812154696132595</v>
      </c>
      <c r="AX1177" s="45">
        <f t="shared" si="624"/>
        <v>1.1655188072352984</v>
      </c>
      <c r="AY1177" s="47">
        <f t="shared" si="625"/>
        <v>111.85108766671127</v>
      </c>
      <c r="AZ1177" s="47">
        <f t="shared" si="626"/>
        <v>130.31541562974061</v>
      </c>
      <c r="BA1177" s="43"/>
      <c r="BC1177" s="2">
        <v>44529</v>
      </c>
      <c r="BD1177" t="str">
        <v>9128286B</v>
      </c>
      <c r="BE1177">
        <v>5.2770000000000001</v>
      </c>
      <c r="BF1177">
        <v>-0.20985999999999999</v>
      </c>
      <c r="BG1177">
        <v>0.82050000000000001</v>
      </c>
      <c r="BH1177">
        <v>129.90625</v>
      </c>
      <c r="BI1177">
        <f>VLOOKUP(BD1177,工作表1!$K$3:$L$1000,2,FALSE)</f>
        <v>2.625</v>
      </c>
      <c r="BJ1177" t="str">
        <f>VLOOKUP(BD1177,工作表1!$K$3:$M$1000,3,FALSE)</f>
        <v>2029/2/15</v>
      </c>
      <c r="BK1177">
        <f t="shared" si="609"/>
        <v>7.9399999999999998E-2</v>
      </c>
      <c r="BL1177">
        <f t="shared" si="610"/>
        <v>2.5455999999999999</v>
      </c>
      <c r="BM1177" s="43">
        <f t="shared" si="627"/>
        <v>44607</v>
      </c>
      <c r="BN1177" s="43">
        <f t="shared" si="611"/>
        <v>44742</v>
      </c>
      <c r="BO1177" s="45">
        <f t="shared" si="628"/>
        <v>0.76324728260869568</v>
      </c>
      <c r="BP1177" s="45">
        <f t="shared" si="629"/>
        <v>2.2879048168552707</v>
      </c>
      <c r="BQ1177" s="47">
        <f t="shared" si="630"/>
        <v>108.25000078067794</v>
      </c>
      <c r="BR1177" s="47">
        <f t="shared" si="631"/>
        <v>128.78469517863761</v>
      </c>
    </row>
    <row r="1178" spans="6:70" x14ac:dyDescent="0.25">
      <c r="F1178" s="2">
        <v>44554</v>
      </c>
      <c r="G1178">
        <v>0.10528</v>
      </c>
      <c r="H1178" s="43">
        <v>44587</v>
      </c>
      <c r="I1178">
        <v>1.8260000000000001</v>
      </c>
      <c r="L1178" s="2">
        <v>44529</v>
      </c>
      <c r="M1178" t="str">
        <v>9128284V</v>
      </c>
      <c r="N1178">
        <v>0.85960000000000003</v>
      </c>
      <c r="O1178">
        <v>-0.23366999999999999</v>
      </c>
      <c r="P1178">
        <v>0.83379999999999999</v>
      </c>
      <c r="Q1178">
        <v>131.046875</v>
      </c>
      <c r="R1178">
        <f>VLOOKUP(M1178,工作表1!$A$3:$B$1000,2,FALSE)</f>
        <v>2.875</v>
      </c>
      <c r="S1178" t="str">
        <f>VLOOKUP(M1178,工作表1!$A$3:$C$1000,3,FALSE)</f>
        <v>2028/8/15</v>
      </c>
      <c r="T1178">
        <f t="shared" si="601"/>
        <v>7.9399999999999998E-2</v>
      </c>
      <c r="U1178">
        <f t="shared" si="600"/>
        <v>2.7955999999999999</v>
      </c>
      <c r="V1178" s="43">
        <f t="shared" si="612"/>
        <v>44607</v>
      </c>
      <c r="W1178" s="43">
        <f t="shared" si="602"/>
        <v>44561</v>
      </c>
      <c r="X1178" s="45">
        <f t="shared" si="613"/>
        <v>0.8359375</v>
      </c>
      <c r="Y1178" s="45">
        <f t="shared" si="614"/>
        <v>1.0801155821917807</v>
      </c>
      <c r="Z1178" s="47">
        <f t="shared" si="615"/>
        <v>109.53613669303023</v>
      </c>
      <c r="AA1178" s="47">
        <f t="shared" si="616"/>
        <v>130.91695482004206</v>
      </c>
      <c r="AB1178" s="45">
        <f t="shared" si="617"/>
        <v>1.3966000000000001</v>
      </c>
      <c r="AC1178" s="2" t="str">
        <f t="shared" si="603"/>
        <v>TY1</v>
      </c>
      <c r="AD1178">
        <f t="shared" si="604"/>
        <v>131.046875</v>
      </c>
      <c r="AE1178">
        <f t="shared" si="605"/>
        <v>130.28125</v>
      </c>
      <c r="AF1178" s="49">
        <f t="shared" si="632"/>
        <v>0.765625</v>
      </c>
      <c r="AG1178" s="3">
        <f t="shared" si="618"/>
        <v>130.91695482004206</v>
      </c>
      <c r="AH1178">
        <f t="shared" si="619"/>
        <v>129.78399555835153</v>
      </c>
      <c r="AI1178" s="51">
        <f t="shared" si="620"/>
        <v>1.1329592616905302</v>
      </c>
      <c r="AJ1178" s="52">
        <f t="shared" si="621"/>
        <v>0.36733426169053018</v>
      </c>
      <c r="AK1178" s="2">
        <v>44529</v>
      </c>
      <c r="AL1178" t="str">
        <v>9128285M</v>
      </c>
      <c r="AM1178">
        <v>1.1020000000000001</v>
      </c>
      <c r="AN1178">
        <v>-4.2849999999999999E-2</v>
      </c>
      <c r="AO1178">
        <v>0.84709999999999996</v>
      </c>
      <c r="AP1178">
        <v>130.28125</v>
      </c>
      <c r="AQ1178">
        <f>VLOOKUP(AL1178,工作表1!$F$3:$G$1000,2,FALSE)</f>
        <v>3.125</v>
      </c>
      <c r="AR1178" t="str">
        <f>VLOOKUP(AL1178,工作表1!$F$3:$H$1000,3,FALSE)</f>
        <v>2028/11/15</v>
      </c>
      <c r="AS1178">
        <f t="shared" si="606"/>
        <v>7.9399999999999998E-2</v>
      </c>
      <c r="AT1178">
        <f t="shared" si="607"/>
        <v>3.0455999999999999</v>
      </c>
      <c r="AU1178" s="43">
        <f t="shared" si="622"/>
        <v>44696</v>
      </c>
      <c r="AV1178" s="43">
        <f t="shared" si="608"/>
        <v>44651</v>
      </c>
      <c r="AW1178" s="45">
        <f t="shared" si="623"/>
        <v>0.12948895027624308</v>
      </c>
      <c r="AX1178" s="45">
        <f t="shared" si="624"/>
        <v>1.1654478543858322</v>
      </c>
      <c r="AY1178" s="47">
        <f t="shared" si="625"/>
        <v>111.41380171662722</v>
      </c>
      <c r="AZ1178" s="47">
        <f t="shared" si="626"/>
        <v>129.78399555835153</v>
      </c>
      <c r="BA1178" s="43"/>
      <c r="BC1178" s="2">
        <v>44526</v>
      </c>
      <c r="BD1178" t="str">
        <v>9128286B</v>
      </c>
      <c r="BE1178">
        <v>6.4752000000000001</v>
      </c>
      <c r="BF1178">
        <v>-0.26565</v>
      </c>
      <c r="BG1178">
        <v>0.82050000000000001</v>
      </c>
      <c r="BH1178">
        <v>130.0625</v>
      </c>
      <c r="BI1178">
        <f>VLOOKUP(BD1178,工作表1!$K$3:$L$1000,2,FALSE)</f>
        <v>2.625</v>
      </c>
      <c r="BJ1178" t="str">
        <f>VLOOKUP(BD1178,工作表1!$K$3:$M$1000,3,FALSE)</f>
        <v>2029/2/15</v>
      </c>
      <c r="BK1178">
        <f t="shared" si="609"/>
        <v>7.9500000000000001E-2</v>
      </c>
      <c r="BL1178">
        <f t="shared" si="610"/>
        <v>2.5455000000000001</v>
      </c>
      <c r="BM1178" s="43">
        <f t="shared" si="627"/>
        <v>44607</v>
      </c>
      <c r="BN1178" s="43">
        <f t="shared" si="611"/>
        <v>44742</v>
      </c>
      <c r="BO1178" s="45">
        <f t="shared" si="628"/>
        <v>0.75611413043478259</v>
      </c>
      <c r="BP1178" s="45">
        <f t="shared" si="629"/>
        <v>2.287963445503276</v>
      </c>
      <c r="BQ1178" s="47">
        <f t="shared" si="630"/>
        <v>108.42376368534917</v>
      </c>
      <c r="BR1178" s="47">
        <f t="shared" si="631"/>
        <v>128.98169954054893</v>
      </c>
    </row>
    <row r="1179" spans="6:70" x14ac:dyDescent="0.25">
      <c r="F1179" s="2">
        <v>44553</v>
      </c>
      <c r="G1179">
        <v>0.1065</v>
      </c>
      <c r="H1179" s="43">
        <v>44586</v>
      </c>
      <c r="I1179">
        <v>1.716</v>
      </c>
      <c r="L1179" s="2">
        <v>44526</v>
      </c>
      <c r="M1179" t="str">
        <v>9128284V</v>
      </c>
      <c r="N1179">
        <v>1.7818000000000001</v>
      </c>
      <c r="O1179">
        <v>-0.51688999999999996</v>
      </c>
      <c r="P1179">
        <v>0.83379999999999999</v>
      </c>
      <c r="Q1179">
        <v>131.171875</v>
      </c>
      <c r="R1179">
        <f>VLOOKUP(M1179,工作表1!$A$3:$B$1000,2,FALSE)</f>
        <v>2.875</v>
      </c>
      <c r="S1179" t="str">
        <f>VLOOKUP(M1179,工作表1!$A$3:$C$1000,3,FALSE)</f>
        <v>2028/8/15</v>
      </c>
      <c r="T1179">
        <f t="shared" si="601"/>
        <v>7.9500000000000001E-2</v>
      </c>
      <c r="U1179">
        <f t="shared" si="600"/>
        <v>2.7955000000000001</v>
      </c>
      <c r="V1179" s="43">
        <f t="shared" si="612"/>
        <v>44607</v>
      </c>
      <c r="W1179" s="43">
        <f t="shared" si="602"/>
        <v>44561</v>
      </c>
      <c r="X1179" s="45">
        <f t="shared" si="613"/>
        <v>0.828125</v>
      </c>
      <c r="Y1179" s="45">
        <f t="shared" si="614"/>
        <v>1.080179794520548</v>
      </c>
      <c r="Z1179" s="47">
        <f t="shared" si="615"/>
        <v>109.68187239075384</v>
      </c>
      <c r="AA1179" s="47">
        <f t="shared" si="616"/>
        <v>131.07714262793706</v>
      </c>
      <c r="AB1179" s="45">
        <f t="shared" si="617"/>
        <v>1.3872</v>
      </c>
      <c r="AC1179" s="2" t="str">
        <f t="shared" si="603"/>
        <v>TY1</v>
      </c>
      <c r="AD1179">
        <f t="shared" si="604"/>
        <v>131.171875</v>
      </c>
      <c r="AE1179">
        <f t="shared" si="605"/>
        <v>130.4375</v>
      </c>
      <c r="AF1179" s="49">
        <f t="shared" si="632"/>
        <v>0.734375</v>
      </c>
      <c r="AG1179" s="3">
        <f t="shared" si="618"/>
        <v>131.07714262793706</v>
      </c>
      <c r="AH1179">
        <f t="shared" si="619"/>
        <v>129.99336585863611</v>
      </c>
      <c r="AI1179" s="51">
        <f t="shared" si="620"/>
        <v>1.0837767693009539</v>
      </c>
      <c r="AJ1179" s="52">
        <f t="shared" si="621"/>
        <v>0.3494017693009539</v>
      </c>
      <c r="AK1179" s="2">
        <v>44526</v>
      </c>
      <c r="AL1179" t="str">
        <v>9128285M</v>
      </c>
      <c r="AM1179">
        <v>2.6095999999999999</v>
      </c>
      <c r="AN1179">
        <v>-0.16536999999999999</v>
      </c>
      <c r="AO1179">
        <v>0.84709999999999996</v>
      </c>
      <c r="AP1179">
        <v>130.4375</v>
      </c>
      <c r="AQ1179">
        <f>VLOOKUP(AL1179,工作表1!$F$3:$G$1000,2,FALSE)</f>
        <v>3.125</v>
      </c>
      <c r="AR1179" t="str">
        <f>VLOOKUP(AL1179,工作表1!$F$3:$H$1000,3,FALSE)</f>
        <v>2028/11/15</v>
      </c>
      <c r="AS1179">
        <f t="shared" si="606"/>
        <v>7.9500000000000001E-2</v>
      </c>
      <c r="AT1179">
        <f t="shared" si="607"/>
        <v>3.0455000000000001</v>
      </c>
      <c r="AU1179" s="43">
        <f t="shared" si="622"/>
        <v>44696</v>
      </c>
      <c r="AV1179" s="43">
        <f t="shared" si="608"/>
        <v>44651</v>
      </c>
      <c r="AW1179" s="45">
        <f t="shared" si="623"/>
        <v>0.12085635359116022</v>
      </c>
      <c r="AX1179" s="45">
        <f t="shared" si="624"/>
        <v>1.1653769015363658</v>
      </c>
      <c r="AY1179" s="47">
        <f t="shared" si="625"/>
        <v>111.60330540149904</v>
      </c>
      <c r="AZ1179" s="47">
        <f t="shared" si="626"/>
        <v>129.99336585863611</v>
      </c>
      <c r="BA1179" s="43"/>
      <c r="BC1179" s="2">
        <v>44524</v>
      </c>
      <c r="BD1179" t="str">
        <v>9128286B</v>
      </c>
      <c r="BE1179">
        <v>4.1814999999999998</v>
      </c>
      <c r="BF1179">
        <v>-0.15926000000000001</v>
      </c>
      <c r="BG1179">
        <v>0.82050000000000001</v>
      </c>
      <c r="BH1179">
        <v>128.671875</v>
      </c>
      <c r="BI1179">
        <f>VLOOKUP(BD1179,工作表1!$K$3:$L$1000,2,FALSE)</f>
        <v>2.625</v>
      </c>
      <c r="BJ1179" t="str">
        <f>VLOOKUP(BD1179,工作表1!$K$3:$M$1000,3,FALSE)</f>
        <v>2029/2/15</v>
      </c>
      <c r="BK1179">
        <f t="shared" si="609"/>
        <v>8.2049999999999998E-2</v>
      </c>
      <c r="BL1179">
        <f t="shared" si="610"/>
        <v>2.5429499999999998</v>
      </c>
      <c r="BM1179" s="43">
        <f t="shared" si="627"/>
        <v>44607</v>
      </c>
      <c r="BN1179" s="43">
        <f t="shared" si="611"/>
        <v>44742</v>
      </c>
      <c r="BO1179" s="45">
        <f t="shared" si="628"/>
        <v>0.73471467391304357</v>
      </c>
      <c r="BP1179" s="45">
        <f t="shared" si="629"/>
        <v>2.2881393314472902</v>
      </c>
      <c r="BQ1179" s="47">
        <f t="shared" si="630"/>
        <v>107.23330092753608</v>
      </c>
      <c r="BR1179" s="47">
        <f t="shared" si="631"/>
        <v>127.4881323234268</v>
      </c>
    </row>
    <row r="1180" spans="6:70" x14ac:dyDescent="0.25">
      <c r="F1180" s="2">
        <v>44552</v>
      </c>
      <c r="G1180">
        <v>9.9199999999999997E-2</v>
      </c>
      <c r="H1180" s="43">
        <v>44585</v>
      </c>
      <c r="I1180">
        <v>1.7159</v>
      </c>
      <c r="L1180" s="2">
        <v>44524</v>
      </c>
      <c r="M1180" t="str">
        <v>9128284V</v>
      </c>
      <c r="N1180">
        <v>0.87909999999999999</v>
      </c>
      <c r="O1180">
        <v>-0.21439</v>
      </c>
      <c r="P1180">
        <v>0.83379999999999999</v>
      </c>
      <c r="Q1180">
        <v>129.828125</v>
      </c>
      <c r="R1180">
        <f>VLOOKUP(M1180,工作表1!$A$3:$B$1000,2,FALSE)</f>
        <v>2.875</v>
      </c>
      <c r="S1180" t="str">
        <f>VLOOKUP(M1180,工作表1!$A$3:$C$1000,3,FALSE)</f>
        <v>2028/8/15</v>
      </c>
      <c r="T1180">
        <f t="shared" si="601"/>
        <v>8.2049999999999998E-2</v>
      </c>
      <c r="U1180">
        <f t="shared" si="600"/>
        <v>2.7929499999999998</v>
      </c>
      <c r="V1180" s="43">
        <f t="shared" si="612"/>
        <v>44607</v>
      </c>
      <c r="W1180" s="43">
        <f t="shared" si="602"/>
        <v>44561</v>
      </c>
      <c r="X1180" s="45">
        <f t="shared" si="613"/>
        <v>0.80468750000000011</v>
      </c>
      <c r="Y1180" s="45">
        <f t="shared" si="614"/>
        <v>1.0803724315068495</v>
      </c>
      <c r="Z1180" s="47">
        <f t="shared" si="615"/>
        <v>108.55112283713936</v>
      </c>
      <c r="AA1180" s="47">
        <f t="shared" si="616"/>
        <v>129.67747750346666</v>
      </c>
      <c r="AB1180" s="45">
        <f t="shared" si="617"/>
        <v>1.571</v>
      </c>
      <c r="AC1180" s="2" t="str">
        <f t="shared" si="603"/>
        <v>TY1</v>
      </c>
      <c r="AD1180">
        <f t="shared" si="604"/>
        <v>129.828125</v>
      </c>
      <c r="AE1180">
        <f t="shared" si="605"/>
        <v>129.046875</v>
      </c>
      <c r="AF1180" s="49">
        <f t="shared" si="632"/>
        <v>0.78125</v>
      </c>
      <c r="AG1180" s="3">
        <f t="shared" si="618"/>
        <v>129.67747750346666</v>
      </c>
      <c r="AH1180">
        <f t="shared" si="619"/>
        <v>128.52804473377509</v>
      </c>
      <c r="AI1180" s="51">
        <f t="shared" si="620"/>
        <v>1.1494327696915718</v>
      </c>
      <c r="AJ1180" s="52">
        <f t="shared" si="621"/>
        <v>0.36818276969157182</v>
      </c>
      <c r="AK1180" s="2">
        <v>44524</v>
      </c>
      <c r="AL1180" t="str">
        <v>9128285M</v>
      </c>
      <c r="AM1180">
        <v>0.9113</v>
      </c>
      <c r="AN1180">
        <v>-3.022E-2</v>
      </c>
      <c r="AO1180">
        <v>0.84709999999999996</v>
      </c>
      <c r="AP1180">
        <v>129.046875</v>
      </c>
      <c r="AQ1180">
        <f>VLOOKUP(AL1180,工作表1!$F$3:$G$1000,2,FALSE)</f>
        <v>3.125</v>
      </c>
      <c r="AR1180" t="str">
        <f>VLOOKUP(AL1180,工作表1!$F$3:$H$1000,3,FALSE)</f>
        <v>2028/11/15</v>
      </c>
      <c r="AS1180">
        <f t="shared" si="606"/>
        <v>8.2049999999999998E-2</v>
      </c>
      <c r="AT1180">
        <f t="shared" si="607"/>
        <v>3.0429499999999998</v>
      </c>
      <c r="AU1180" s="43">
        <f t="shared" si="622"/>
        <v>44696</v>
      </c>
      <c r="AV1180" s="43">
        <f t="shared" si="608"/>
        <v>44651</v>
      </c>
      <c r="AW1180" s="45">
        <f t="shared" si="623"/>
        <v>9.4958563535911603E-2</v>
      </c>
      <c r="AX1180" s="45">
        <f t="shared" si="624"/>
        <v>1.1651640429879664</v>
      </c>
      <c r="AY1180" s="47">
        <f t="shared" si="625"/>
        <v>110.39768560379822</v>
      </c>
      <c r="AZ1180" s="47">
        <f t="shared" si="626"/>
        <v>128.52804473377509</v>
      </c>
      <c r="BA1180" s="43"/>
      <c r="BC1180" s="2">
        <v>44523</v>
      </c>
      <c r="BD1180" t="str">
        <v>9128286B</v>
      </c>
      <c r="BE1180">
        <v>3.9077999999999999</v>
      </c>
      <c r="BF1180">
        <v>-0.13833000000000001</v>
      </c>
      <c r="BG1180">
        <v>0.82050000000000001</v>
      </c>
      <c r="BH1180">
        <v>128.59375</v>
      </c>
      <c r="BI1180">
        <f>VLOOKUP(BD1180,工作表1!$K$3:$L$1000,2,FALSE)</f>
        <v>2.625</v>
      </c>
      <c r="BJ1180" t="str">
        <f>VLOOKUP(BD1180,工作表1!$K$3:$M$1000,3,FALSE)</f>
        <v>2029/2/15</v>
      </c>
      <c r="BK1180">
        <f t="shared" si="609"/>
        <v>8.5050000000000001E-2</v>
      </c>
      <c r="BL1180">
        <f t="shared" si="610"/>
        <v>2.5399500000000002</v>
      </c>
      <c r="BM1180" s="43">
        <f t="shared" si="627"/>
        <v>44607</v>
      </c>
      <c r="BN1180" s="43">
        <f t="shared" si="611"/>
        <v>44742</v>
      </c>
      <c r="BO1180" s="45">
        <f t="shared" si="628"/>
        <v>0.72044836956521741</v>
      </c>
      <c r="BP1180" s="45">
        <f t="shared" si="629"/>
        <v>2.2882565887432995</v>
      </c>
      <c r="BQ1180" s="47">
        <f t="shared" si="630"/>
        <v>107.17018544147024</v>
      </c>
      <c r="BR1180" s="47">
        <f t="shared" si="631"/>
        <v>127.38375196759955</v>
      </c>
    </row>
    <row r="1181" spans="6:70" x14ac:dyDescent="0.25">
      <c r="F1181" s="2">
        <v>44551</v>
      </c>
      <c r="G1181">
        <v>9.7420000000000007E-2</v>
      </c>
      <c r="H1181" s="43">
        <v>44582</v>
      </c>
      <c r="I1181">
        <v>1.7109000000000001</v>
      </c>
      <c r="L1181" s="2">
        <v>44523</v>
      </c>
      <c r="M1181" t="str">
        <v>9128284V</v>
      </c>
      <c r="N1181">
        <v>0.65620000000000001</v>
      </c>
      <c r="O1181">
        <v>-0.13253999999999999</v>
      </c>
      <c r="P1181">
        <v>0.83379999999999999</v>
      </c>
      <c r="Q1181">
        <v>129.78125</v>
      </c>
      <c r="R1181">
        <f>VLOOKUP(M1181,工作表1!$A$3:$B$1000,2,FALSE)</f>
        <v>2.875</v>
      </c>
      <c r="S1181" t="str">
        <f>VLOOKUP(M1181,工作表1!$A$3:$C$1000,3,FALSE)</f>
        <v>2028/8/15</v>
      </c>
      <c r="T1181">
        <f t="shared" si="601"/>
        <v>8.5050000000000001E-2</v>
      </c>
      <c r="U1181">
        <f t="shared" si="600"/>
        <v>2.7899500000000002</v>
      </c>
      <c r="V1181" s="43">
        <f t="shared" si="612"/>
        <v>44607</v>
      </c>
      <c r="W1181" s="43">
        <f t="shared" si="602"/>
        <v>44561</v>
      </c>
      <c r="X1181" s="45">
        <f t="shared" si="613"/>
        <v>0.7890625</v>
      </c>
      <c r="Y1181" s="45">
        <f t="shared" si="614"/>
        <v>1.0805008561643836</v>
      </c>
      <c r="Z1181" s="47">
        <f t="shared" si="615"/>
        <v>108.51873956692415</v>
      </c>
      <c r="AA1181" s="47">
        <f t="shared" si="616"/>
        <v>129.60981115729376</v>
      </c>
      <c r="AB1181" s="45">
        <f t="shared" si="617"/>
        <v>1.5754999999999999</v>
      </c>
      <c r="AC1181" s="2" t="str">
        <f t="shared" si="603"/>
        <v>TY1</v>
      </c>
      <c r="AD1181">
        <f t="shared" si="604"/>
        <v>129.78125</v>
      </c>
      <c r="AE1181">
        <f t="shared" si="605"/>
        <v>128.96875</v>
      </c>
      <c r="AF1181" s="49">
        <f t="shared" si="632"/>
        <v>0.8125</v>
      </c>
      <c r="AG1181" s="3">
        <f t="shared" si="618"/>
        <v>129.60981115729376</v>
      </c>
      <c r="AH1181">
        <f t="shared" si="619"/>
        <v>128.44492162937749</v>
      </c>
      <c r="AI1181" s="51">
        <f t="shared" si="620"/>
        <v>1.164889527916273</v>
      </c>
      <c r="AJ1181" s="52">
        <f t="shared" si="621"/>
        <v>0.35238952791627298</v>
      </c>
      <c r="AK1181" s="2">
        <v>44523</v>
      </c>
      <c r="AL1181" t="str">
        <v>9128285M</v>
      </c>
      <c r="AM1181">
        <v>1.0582</v>
      </c>
      <c r="AN1181">
        <v>-3.4880000000000001E-2</v>
      </c>
      <c r="AO1181">
        <v>0.84709999999999996</v>
      </c>
      <c r="AP1181">
        <v>128.96875</v>
      </c>
      <c r="AQ1181">
        <f>VLOOKUP(AL1181,工作表1!$F$3:$G$1000,2,FALSE)</f>
        <v>3.125</v>
      </c>
      <c r="AR1181" t="str">
        <f>VLOOKUP(AL1181,工作表1!$F$3:$H$1000,3,FALSE)</f>
        <v>2028/11/15</v>
      </c>
      <c r="AS1181">
        <f t="shared" si="606"/>
        <v>8.5050000000000001E-2</v>
      </c>
      <c r="AT1181">
        <f t="shared" si="607"/>
        <v>3.0399500000000002</v>
      </c>
      <c r="AU1181" s="43">
        <f t="shared" si="622"/>
        <v>44696</v>
      </c>
      <c r="AV1181" s="43">
        <f t="shared" si="608"/>
        <v>44651</v>
      </c>
      <c r="AW1181" s="45">
        <f t="shared" si="623"/>
        <v>7.7693370165745859E-2</v>
      </c>
      <c r="AX1181" s="45">
        <f t="shared" si="624"/>
        <v>1.1650221372890335</v>
      </c>
      <c r="AY1181" s="47">
        <f t="shared" si="625"/>
        <v>110.35055895128677</v>
      </c>
      <c r="AZ1181" s="47">
        <f t="shared" si="626"/>
        <v>128.44492162937749</v>
      </c>
      <c r="BA1181" s="43"/>
      <c r="BC1181" s="2">
        <v>44522</v>
      </c>
      <c r="BD1181" t="str">
        <v>9128286B</v>
      </c>
      <c r="BE1181">
        <v>4.5331000000000001</v>
      </c>
      <c r="BF1181">
        <v>-0.16703000000000001</v>
      </c>
      <c r="BG1181">
        <v>0.82050000000000001</v>
      </c>
      <c r="BH1181">
        <v>128.828125</v>
      </c>
      <c r="BI1181">
        <f>VLOOKUP(BD1181,工作表1!$K$3:$L$1000,2,FALSE)</f>
        <v>2.625</v>
      </c>
      <c r="BJ1181" t="str">
        <f>VLOOKUP(BD1181,工作表1!$K$3:$M$1000,3,FALSE)</f>
        <v>2029/2/15</v>
      </c>
      <c r="BK1181">
        <f t="shared" si="609"/>
        <v>8.5000000000000006E-2</v>
      </c>
      <c r="BL1181">
        <f t="shared" si="610"/>
        <v>2.54</v>
      </c>
      <c r="BM1181" s="43">
        <f t="shared" si="627"/>
        <v>44607</v>
      </c>
      <c r="BN1181" s="43">
        <f t="shared" si="611"/>
        <v>44742</v>
      </c>
      <c r="BO1181" s="45">
        <f t="shared" si="628"/>
        <v>0.71331521739130432</v>
      </c>
      <c r="BP1181" s="45">
        <f t="shared" si="629"/>
        <v>2.2883152173913044</v>
      </c>
      <c r="BQ1181" s="47">
        <f t="shared" si="630"/>
        <v>107.39032686661712</v>
      </c>
      <c r="BR1181" s="47">
        <f t="shared" si="631"/>
        <v>127.63719098104869</v>
      </c>
    </row>
    <row r="1182" spans="6:70" x14ac:dyDescent="0.25">
      <c r="F1182" s="2">
        <v>44550</v>
      </c>
      <c r="G1182">
        <v>9.8000000000000004E-2</v>
      </c>
      <c r="H1182" s="43">
        <v>44581</v>
      </c>
      <c r="I1182">
        <v>1.7494000000000001</v>
      </c>
      <c r="L1182" s="2">
        <v>44522</v>
      </c>
      <c r="M1182" t="str">
        <v>9128284V</v>
      </c>
      <c r="N1182">
        <v>0.57609999999999995</v>
      </c>
      <c r="O1182">
        <v>-0.10578</v>
      </c>
      <c r="P1182">
        <v>0.83379999999999999</v>
      </c>
      <c r="Q1182">
        <v>130</v>
      </c>
      <c r="R1182">
        <f>VLOOKUP(M1182,工作表1!$A$3:$B$1000,2,FALSE)</f>
        <v>2.875</v>
      </c>
      <c r="S1182" t="str">
        <f>VLOOKUP(M1182,工作表1!$A$3:$C$1000,3,FALSE)</f>
        <v>2028/8/15</v>
      </c>
      <c r="T1182">
        <f t="shared" si="601"/>
        <v>8.5000000000000006E-2</v>
      </c>
      <c r="U1182">
        <f t="shared" si="600"/>
        <v>2.79</v>
      </c>
      <c r="V1182" s="43">
        <f t="shared" si="612"/>
        <v>44607</v>
      </c>
      <c r="W1182" s="43">
        <f t="shared" si="602"/>
        <v>44561</v>
      </c>
      <c r="X1182" s="45">
        <f t="shared" si="613"/>
        <v>0.78125</v>
      </c>
      <c r="Y1182" s="45">
        <f t="shared" si="614"/>
        <v>1.0805650684931507</v>
      </c>
      <c r="Z1182" s="47">
        <f t="shared" si="615"/>
        <v>108.70682699207475</v>
      </c>
      <c r="AA1182" s="47">
        <f t="shared" si="616"/>
        <v>129.82079442597646</v>
      </c>
      <c r="AB1182" s="45">
        <f t="shared" si="617"/>
        <v>1.5489999999999999</v>
      </c>
      <c r="AC1182" s="2" t="str">
        <f t="shared" si="603"/>
        <v>TY1</v>
      </c>
      <c r="AD1182">
        <f t="shared" si="604"/>
        <v>130</v>
      </c>
      <c r="AE1182">
        <f t="shared" si="605"/>
        <v>129.203125</v>
      </c>
      <c r="AF1182" s="49">
        <f t="shared" si="632"/>
        <v>0.796875</v>
      </c>
      <c r="AG1182" s="3">
        <f t="shared" si="618"/>
        <v>129.82079442597646</v>
      </c>
      <c r="AH1182">
        <f t="shared" si="619"/>
        <v>128.67039371044672</v>
      </c>
      <c r="AI1182" s="51">
        <f t="shared" si="620"/>
        <v>1.1504007155297415</v>
      </c>
      <c r="AJ1182" s="52">
        <f t="shared" si="621"/>
        <v>0.35352571552974155</v>
      </c>
      <c r="AK1182" s="2">
        <v>44522</v>
      </c>
      <c r="AL1182" t="str">
        <v>9128285M</v>
      </c>
      <c r="AM1182">
        <v>0.93600000000000005</v>
      </c>
      <c r="AN1182">
        <v>-2.436E-2</v>
      </c>
      <c r="AO1182">
        <v>0.84709999999999996</v>
      </c>
      <c r="AP1182">
        <v>129.203125</v>
      </c>
      <c r="AQ1182">
        <f>VLOOKUP(AL1182,工作表1!$F$3:$G$1000,2,FALSE)</f>
        <v>3.125</v>
      </c>
      <c r="AR1182" t="str">
        <f>VLOOKUP(AL1182,工作表1!$F$3:$H$1000,3,FALSE)</f>
        <v>2028/11/15</v>
      </c>
      <c r="AS1182">
        <f t="shared" si="606"/>
        <v>8.5000000000000006E-2</v>
      </c>
      <c r="AT1182">
        <f t="shared" si="607"/>
        <v>3.04</v>
      </c>
      <c r="AU1182" s="43">
        <f t="shared" si="622"/>
        <v>44696</v>
      </c>
      <c r="AV1182" s="43">
        <f t="shared" si="608"/>
        <v>44651</v>
      </c>
      <c r="AW1182" s="45">
        <f t="shared" si="623"/>
        <v>6.9060773480662974E-2</v>
      </c>
      <c r="AX1182" s="45">
        <f t="shared" si="624"/>
        <v>1.164951184439567</v>
      </c>
      <c r="AY1182" s="47">
        <f t="shared" si="625"/>
        <v>110.55373842688348</v>
      </c>
      <c r="AZ1182" s="47">
        <f t="shared" si="626"/>
        <v>128.67039371044672</v>
      </c>
      <c r="BA1182" s="43"/>
      <c r="BC1182" s="2">
        <v>44519</v>
      </c>
      <c r="BD1182" t="str">
        <v>9128286B</v>
      </c>
      <c r="BE1182">
        <v>5.7502000000000004</v>
      </c>
      <c r="BF1182">
        <v>-0.20712</v>
      </c>
      <c r="BG1182">
        <v>0.82050000000000001</v>
      </c>
      <c r="BH1182">
        <v>129.71875</v>
      </c>
      <c r="BI1182">
        <f>VLOOKUP(BD1182,工作表1!$K$3:$L$1000,2,FALSE)</f>
        <v>2.625</v>
      </c>
      <c r="BJ1182" t="str">
        <f>VLOOKUP(BD1182,工作表1!$K$3:$M$1000,3,FALSE)</f>
        <v>2029/2/15</v>
      </c>
      <c r="BK1182">
        <f t="shared" si="609"/>
        <v>8.3769999999999997E-2</v>
      </c>
      <c r="BL1182">
        <f t="shared" si="610"/>
        <v>2.5412300000000001</v>
      </c>
      <c r="BM1182" s="43">
        <f t="shared" si="627"/>
        <v>44607</v>
      </c>
      <c r="BN1182" s="43">
        <f t="shared" si="611"/>
        <v>44742</v>
      </c>
      <c r="BO1182" s="45">
        <f t="shared" si="628"/>
        <v>0.70618206521739124</v>
      </c>
      <c r="BP1182" s="45">
        <f t="shared" si="629"/>
        <v>2.2883738460393088</v>
      </c>
      <c r="BQ1182" s="47">
        <f t="shared" si="630"/>
        <v>108.15672286167009</v>
      </c>
      <c r="BR1182" s="47">
        <f t="shared" si="631"/>
        <v>128.55550894759617</v>
      </c>
    </row>
    <row r="1183" spans="6:70" x14ac:dyDescent="0.25">
      <c r="F1183" s="2">
        <v>44547</v>
      </c>
      <c r="G1183">
        <v>9.5000000000000001E-2</v>
      </c>
      <c r="H1183" s="43">
        <v>44580</v>
      </c>
      <c r="I1183">
        <v>1.8174999999999999</v>
      </c>
      <c r="L1183" s="2">
        <v>44519</v>
      </c>
      <c r="M1183" t="str">
        <v>9128284V</v>
      </c>
      <c r="N1183">
        <v>1.0431999999999999</v>
      </c>
      <c r="O1183">
        <v>-0.20799999999999999</v>
      </c>
      <c r="P1183">
        <v>0.83379999999999999</v>
      </c>
      <c r="Q1183">
        <v>130.875</v>
      </c>
      <c r="R1183">
        <f>VLOOKUP(M1183,工作表1!$A$3:$B$1000,2,FALSE)</f>
        <v>2.875</v>
      </c>
      <c r="S1183" t="str">
        <f>VLOOKUP(M1183,工作表1!$A$3:$C$1000,3,FALSE)</f>
        <v>2028/8/15</v>
      </c>
      <c r="T1183">
        <f t="shared" si="601"/>
        <v>8.3769999999999997E-2</v>
      </c>
      <c r="U1183">
        <f t="shared" si="600"/>
        <v>2.7912300000000001</v>
      </c>
      <c r="V1183" s="43">
        <f t="shared" si="612"/>
        <v>44607</v>
      </c>
      <c r="W1183" s="43">
        <f t="shared" si="602"/>
        <v>44561</v>
      </c>
      <c r="X1183" s="45">
        <f t="shared" si="613"/>
        <v>0.77343749999999989</v>
      </c>
      <c r="Y1183" s="45">
        <f t="shared" si="614"/>
        <v>1.0806292808219178</v>
      </c>
      <c r="Z1183" s="47">
        <f t="shared" si="615"/>
        <v>109.4581532071354</v>
      </c>
      <c r="AA1183" s="47">
        <f t="shared" si="616"/>
        <v>130.70713231063289</v>
      </c>
      <c r="AB1183" s="45">
        <f t="shared" si="617"/>
        <v>1.4510000000000001</v>
      </c>
      <c r="AC1183" s="2" t="str">
        <f t="shared" si="603"/>
        <v>TY1</v>
      </c>
      <c r="AD1183">
        <f t="shared" si="604"/>
        <v>130.875</v>
      </c>
      <c r="AE1183">
        <f t="shared" si="605"/>
        <v>130.09375</v>
      </c>
      <c r="AF1183" s="49">
        <f t="shared" si="632"/>
        <v>0.78125</v>
      </c>
      <c r="AG1183" s="3">
        <f t="shared" si="618"/>
        <v>130.70713231063289</v>
      </c>
      <c r="AH1183">
        <f t="shared" si="619"/>
        <v>129.57833642925016</v>
      </c>
      <c r="AI1183" s="51">
        <f t="shared" si="620"/>
        <v>1.1287958813827288</v>
      </c>
      <c r="AJ1183" s="52">
        <f t="shared" si="621"/>
        <v>0.34754588138272879</v>
      </c>
      <c r="AK1183" s="2">
        <v>44519</v>
      </c>
      <c r="AL1183" t="str">
        <v>9128285M</v>
      </c>
      <c r="AM1183">
        <v>1.7179</v>
      </c>
      <c r="AN1183">
        <v>-6.948E-2</v>
      </c>
      <c r="AO1183">
        <v>0.84709999999999996</v>
      </c>
      <c r="AP1183">
        <v>130.09375</v>
      </c>
      <c r="AQ1183">
        <f>VLOOKUP(AL1183,工作表1!$F$3:$G$1000,2,FALSE)</f>
        <v>3.125</v>
      </c>
      <c r="AR1183" t="str">
        <f>VLOOKUP(AL1183,工作表1!$F$3:$H$1000,3,FALSE)</f>
        <v>2028/11/15</v>
      </c>
      <c r="AS1183">
        <f t="shared" si="606"/>
        <v>8.3769999999999997E-2</v>
      </c>
      <c r="AT1183">
        <f t="shared" si="607"/>
        <v>3.0412300000000001</v>
      </c>
      <c r="AU1183" s="43">
        <f t="shared" si="622"/>
        <v>44696</v>
      </c>
      <c r="AV1183" s="43">
        <f t="shared" si="608"/>
        <v>44651</v>
      </c>
      <c r="AW1183" s="45">
        <f t="shared" si="623"/>
        <v>6.0428176795580109E-2</v>
      </c>
      <c r="AX1183" s="45">
        <f t="shared" si="624"/>
        <v>1.1648802315901006</v>
      </c>
      <c r="AY1183" s="47">
        <f t="shared" si="625"/>
        <v>111.33546189081598</v>
      </c>
      <c r="AZ1183" s="47">
        <f t="shared" si="626"/>
        <v>129.57833642925016</v>
      </c>
      <c r="BA1183" s="43"/>
      <c r="BC1183" s="2">
        <v>44518</v>
      </c>
      <c r="BD1183" t="str">
        <v>9128286B</v>
      </c>
      <c r="BE1183">
        <v>5.2858000000000001</v>
      </c>
      <c r="BF1183">
        <v>-0.18237</v>
      </c>
      <c r="BG1183">
        <v>0.82050000000000001</v>
      </c>
      <c r="BH1183">
        <v>129.40625</v>
      </c>
      <c r="BI1183">
        <f>VLOOKUP(BD1183,工作表1!$K$3:$L$1000,2,FALSE)</f>
        <v>2.625</v>
      </c>
      <c r="BJ1183" t="str">
        <f>VLOOKUP(BD1183,工作表1!$K$3:$M$1000,3,FALSE)</f>
        <v>2029/2/15</v>
      </c>
      <c r="BK1183">
        <f t="shared" si="609"/>
        <v>8.3199999999999996E-2</v>
      </c>
      <c r="BL1183">
        <f t="shared" si="610"/>
        <v>2.5417999999999998</v>
      </c>
      <c r="BM1183" s="43">
        <f t="shared" si="627"/>
        <v>44607</v>
      </c>
      <c r="BN1183" s="43">
        <f t="shared" si="611"/>
        <v>44742</v>
      </c>
      <c r="BO1183" s="45">
        <f t="shared" si="628"/>
        <v>0.68478260869565211</v>
      </c>
      <c r="BP1183" s="45">
        <f t="shared" si="629"/>
        <v>2.2885497319833235</v>
      </c>
      <c r="BQ1183" s="47">
        <f t="shared" si="630"/>
        <v>107.9053676589396</v>
      </c>
      <c r="BR1183" s="47">
        <f t="shared" si="631"/>
        <v>128.20424527109878</v>
      </c>
    </row>
    <row r="1184" spans="6:70" x14ac:dyDescent="0.25">
      <c r="F1184" s="2">
        <v>44546</v>
      </c>
      <c r="G1184">
        <v>9.35E-2</v>
      </c>
      <c r="H1184" s="43">
        <v>44579</v>
      </c>
      <c r="I1184">
        <v>1.8270999999999999</v>
      </c>
      <c r="L1184" s="2">
        <v>44518</v>
      </c>
      <c r="M1184" t="str">
        <v>9128284V</v>
      </c>
      <c r="N1184">
        <v>1.2351000000000001</v>
      </c>
      <c r="O1184">
        <v>-0.23579</v>
      </c>
      <c r="P1184">
        <v>0.83379999999999999</v>
      </c>
      <c r="Q1184">
        <v>130.578125</v>
      </c>
      <c r="R1184">
        <f>VLOOKUP(M1184,工作表1!$A$3:$B$1000,2,FALSE)</f>
        <v>2.875</v>
      </c>
      <c r="S1184" t="str">
        <f>VLOOKUP(M1184,工作表1!$A$3:$C$1000,3,FALSE)</f>
        <v>2028/8/15</v>
      </c>
      <c r="T1184">
        <f t="shared" si="601"/>
        <v>8.3199999999999996E-2</v>
      </c>
      <c r="U1184">
        <f t="shared" si="600"/>
        <v>2.7917999999999998</v>
      </c>
      <c r="V1184" s="43">
        <f t="shared" si="612"/>
        <v>44607</v>
      </c>
      <c r="W1184" s="43">
        <f t="shared" si="602"/>
        <v>44561</v>
      </c>
      <c r="X1184" s="45">
        <f t="shared" si="613"/>
        <v>0.75</v>
      </c>
      <c r="Y1184" s="45">
        <f t="shared" si="614"/>
        <v>1.0808219178082192</v>
      </c>
      <c r="Z1184" s="47">
        <f t="shared" si="615"/>
        <v>109.2385599014672</v>
      </c>
      <c r="AA1184" s="47">
        <f t="shared" si="616"/>
        <v>130.39990831666495</v>
      </c>
      <c r="AB1184" s="45">
        <f t="shared" si="617"/>
        <v>1.4699</v>
      </c>
      <c r="AC1184" s="2" t="str">
        <f t="shared" si="603"/>
        <v>TY1</v>
      </c>
      <c r="AD1184">
        <f t="shared" si="604"/>
        <v>130.578125</v>
      </c>
      <c r="AE1184">
        <f t="shared" si="605"/>
        <v>129.78125</v>
      </c>
      <c r="AF1184" s="49">
        <f t="shared" si="632"/>
        <v>0.796875</v>
      </c>
      <c r="AG1184" s="3">
        <f t="shared" si="618"/>
        <v>130.39990831666495</v>
      </c>
      <c r="AH1184">
        <f t="shared" si="619"/>
        <v>129.2389060559818</v>
      </c>
      <c r="AI1184" s="51">
        <f t="shared" si="620"/>
        <v>1.1610022606831478</v>
      </c>
      <c r="AJ1184" s="52">
        <f t="shared" si="621"/>
        <v>0.36412726068314782</v>
      </c>
      <c r="AK1184" s="2">
        <v>44518</v>
      </c>
      <c r="AL1184" t="str">
        <v>9128285M</v>
      </c>
      <c r="AM1184">
        <v>1.3774</v>
      </c>
      <c r="AN1184">
        <v>-4.0640000000000003E-2</v>
      </c>
      <c r="AO1184">
        <v>0.84709999999999996</v>
      </c>
      <c r="AP1184">
        <v>129.78125</v>
      </c>
      <c r="AQ1184">
        <f>VLOOKUP(AL1184,工作表1!$F$3:$G$1000,2,FALSE)</f>
        <v>3.125</v>
      </c>
      <c r="AR1184" t="str">
        <f>VLOOKUP(AL1184,工作表1!$F$3:$H$1000,3,FALSE)</f>
        <v>2028/11/15</v>
      </c>
      <c r="AS1184">
        <f t="shared" si="606"/>
        <v>8.3199999999999996E-2</v>
      </c>
      <c r="AT1184">
        <f t="shared" si="607"/>
        <v>3.0417999999999998</v>
      </c>
      <c r="AU1184" s="43">
        <f t="shared" si="622"/>
        <v>44696</v>
      </c>
      <c r="AV1184" s="43">
        <f t="shared" si="608"/>
        <v>44651</v>
      </c>
      <c r="AW1184" s="45">
        <f t="shared" si="623"/>
        <v>3.4530386740331487E-2</v>
      </c>
      <c r="AX1184" s="45">
        <f t="shared" si="624"/>
        <v>1.1646673730417014</v>
      </c>
      <c r="AY1184" s="47">
        <f t="shared" si="625"/>
        <v>111.08464298212263</v>
      </c>
      <c r="AZ1184" s="47">
        <f t="shared" si="626"/>
        <v>129.2389060559818</v>
      </c>
      <c r="BA1184" s="43"/>
      <c r="BC1184" s="2">
        <v>44517</v>
      </c>
      <c r="BD1184" t="str">
        <v>9128286B</v>
      </c>
      <c r="BE1184">
        <v>5.6478999999999999</v>
      </c>
      <c r="BF1184">
        <v>-0.20338000000000001</v>
      </c>
      <c r="BG1184">
        <v>0.82050000000000001</v>
      </c>
      <c r="BH1184">
        <v>129.265625</v>
      </c>
      <c r="BI1184">
        <f>VLOOKUP(BD1184,工作表1!$K$3:$L$1000,2,FALSE)</f>
        <v>2.625</v>
      </c>
      <c r="BJ1184" t="str">
        <f>VLOOKUP(BD1184,工作表1!$K$3:$M$1000,3,FALSE)</f>
        <v>2029/2/15</v>
      </c>
      <c r="BK1184">
        <f t="shared" si="609"/>
        <v>8.1449999999999995E-2</v>
      </c>
      <c r="BL1184">
        <f t="shared" si="610"/>
        <v>2.5435500000000002</v>
      </c>
      <c r="BM1184" s="43">
        <f t="shared" si="627"/>
        <v>44607</v>
      </c>
      <c r="BN1184" s="43">
        <f t="shared" si="611"/>
        <v>44742</v>
      </c>
      <c r="BO1184" s="45">
        <f t="shared" si="628"/>
        <v>0.67764945652173902</v>
      </c>
      <c r="BP1184" s="45">
        <f t="shared" si="629"/>
        <v>2.2886083606313283</v>
      </c>
      <c r="BQ1184" s="47">
        <f t="shared" si="630"/>
        <v>107.81192092756476</v>
      </c>
      <c r="BR1184" s="47">
        <f t="shared" si="631"/>
        <v>128.07419645074799</v>
      </c>
    </row>
    <row r="1185" spans="6:70" x14ac:dyDescent="0.25">
      <c r="F1185" s="2">
        <v>44545</v>
      </c>
      <c r="G1185">
        <v>8.8200000000000001E-2</v>
      </c>
      <c r="H1185" s="43">
        <v>44578</v>
      </c>
      <c r="I1185">
        <v>1.7271000000000001</v>
      </c>
      <c r="L1185" s="2">
        <v>44517</v>
      </c>
      <c r="M1185" t="str">
        <v>9128284V</v>
      </c>
      <c r="N1185">
        <v>1.3038000000000001</v>
      </c>
      <c r="O1185">
        <v>-0.25041999999999998</v>
      </c>
      <c r="P1185">
        <v>0.83379999999999999</v>
      </c>
      <c r="Q1185">
        <v>130.453125</v>
      </c>
      <c r="R1185">
        <f>VLOOKUP(M1185,工作表1!$A$3:$B$1000,2,FALSE)</f>
        <v>2.875</v>
      </c>
      <c r="S1185" t="str">
        <f>VLOOKUP(M1185,工作表1!$A$3:$C$1000,3,FALSE)</f>
        <v>2028/8/15</v>
      </c>
      <c r="T1185">
        <f t="shared" si="601"/>
        <v>8.1449999999999995E-2</v>
      </c>
      <c r="U1185">
        <f t="shared" si="600"/>
        <v>2.7935500000000002</v>
      </c>
      <c r="V1185" s="43">
        <f t="shared" si="612"/>
        <v>44607</v>
      </c>
      <c r="W1185" s="43">
        <f t="shared" si="602"/>
        <v>44561</v>
      </c>
      <c r="X1185" s="45">
        <f t="shared" si="613"/>
        <v>0.7421875</v>
      </c>
      <c r="Y1185" s="45">
        <f t="shared" si="614"/>
        <v>1.0808861301369863</v>
      </c>
      <c r="Z1185" s="47">
        <f t="shared" si="615"/>
        <v>109.1449116643529</v>
      </c>
      <c r="AA1185" s="47">
        <f t="shared" si="616"/>
        <v>130.27274748465948</v>
      </c>
      <c r="AB1185" s="45">
        <f t="shared" si="617"/>
        <v>1.4746999999999999</v>
      </c>
      <c r="AC1185" s="2" t="str">
        <f t="shared" si="603"/>
        <v>TY1</v>
      </c>
      <c r="AD1185">
        <f t="shared" si="604"/>
        <v>130.453125</v>
      </c>
      <c r="AE1185">
        <f t="shared" si="605"/>
        <v>129.640625</v>
      </c>
      <c r="AF1185" s="49">
        <f t="shared" si="632"/>
        <v>0.8125</v>
      </c>
      <c r="AG1185" s="3">
        <f t="shared" si="618"/>
        <v>130.27274748465948</v>
      </c>
      <c r="AH1185">
        <f t="shared" si="619"/>
        <v>129.11332696738606</v>
      </c>
      <c r="AI1185" s="51">
        <f t="shared" si="620"/>
        <v>1.1594205172734178</v>
      </c>
      <c r="AJ1185" s="52">
        <f t="shared" si="621"/>
        <v>0.34692051727341777</v>
      </c>
      <c r="AK1185" s="2">
        <v>44517</v>
      </c>
      <c r="AL1185" t="str">
        <v>9128285M</v>
      </c>
      <c r="AM1185">
        <v>1.8534999999999999</v>
      </c>
      <c r="AN1185">
        <v>-8.1210000000000004E-2</v>
      </c>
      <c r="AO1185">
        <v>0.84709999999999996</v>
      </c>
      <c r="AP1185">
        <v>129.640625</v>
      </c>
      <c r="AQ1185">
        <f>VLOOKUP(AL1185,工作表1!$F$3:$G$1000,2,FALSE)</f>
        <v>3.125</v>
      </c>
      <c r="AR1185" t="str">
        <f>VLOOKUP(AL1185,工作表1!$F$3:$H$1000,3,FALSE)</f>
        <v>2028/11/15</v>
      </c>
      <c r="AS1185">
        <f t="shared" si="606"/>
        <v>8.1449999999999995E-2</v>
      </c>
      <c r="AT1185">
        <f t="shared" si="607"/>
        <v>3.0435500000000002</v>
      </c>
      <c r="AU1185" s="43">
        <f t="shared" si="622"/>
        <v>44696</v>
      </c>
      <c r="AV1185" s="43">
        <f t="shared" si="608"/>
        <v>44651</v>
      </c>
      <c r="AW1185" s="45">
        <f t="shared" si="623"/>
        <v>2.5897790055248619E-2</v>
      </c>
      <c r="AX1185" s="45">
        <f t="shared" si="624"/>
        <v>1.164596420192235</v>
      </c>
      <c r="AY1185" s="47">
        <f t="shared" si="625"/>
        <v>110.99108090078505</v>
      </c>
      <c r="AZ1185" s="47">
        <f t="shared" si="626"/>
        <v>129.11332696738606</v>
      </c>
      <c r="BA1185" s="43"/>
      <c r="BC1185" s="2">
        <v>44516</v>
      </c>
      <c r="BD1185" t="str">
        <v>9128286B</v>
      </c>
      <c r="BE1185">
        <v>5.5925000000000002</v>
      </c>
      <c r="BF1185">
        <v>-0.21017</v>
      </c>
      <c r="BG1185">
        <v>0.82050000000000001</v>
      </c>
      <c r="BH1185">
        <v>128.984375</v>
      </c>
      <c r="BI1185">
        <f>VLOOKUP(BD1185,工作表1!$K$3:$L$1000,2,FALSE)</f>
        <v>2.625</v>
      </c>
      <c r="BJ1185" t="str">
        <f>VLOOKUP(BD1185,工作表1!$K$3:$M$1000,3,FALSE)</f>
        <v>2029/2/15</v>
      </c>
      <c r="BK1185">
        <f t="shared" si="609"/>
        <v>8.0850000000000005E-2</v>
      </c>
      <c r="BL1185">
        <f t="shared" si="610"/>
        <v>2.5441500000000001</v>
      </c>
      <c r="BM1185" s="43">
        <f t="shared" si="627"/>
        <v>44607</v>
      </c>
      <c r="BN1185" s="43">
        <f t="shared" si="611"/>
        <v>44742</v>
      </c>
      <c r="BO1185" s="45">
        <f t="shared" si="628"/>
        <v>0.67051630434782616</v>
      </c>
      <c r="BP1185" s="45">
        <f t="shared" si="629"/>
        <v>2.2886669892793332</v>
      </c>
      <c r="BQ1185" s="47">
        <f t="shared" si="630"/>
        <v>107.5933057696304</v>
      </c>
      <c r="BR1185" s="47">
        <f t="shared" si="631"/>
        <v>127.7924603680185</v>
      </c>
    </row>
    <row r="1186" spans="6:70" x14ac:dyDescent="0.25">
      <c r="F1186" s="2">
        <v>44544</v>
      </c>
      <c r="G1186">
        <v>9.35E-2</v>
      </c>
      <c r="H1186" s="43">
        <v>44575</v>
      </c>
      <c r="I1186">
        <v>1.7271000000000001</v>
      </c>
      <c r="L1186" s="2">
        <v>44516</v>
      </c>
      <c r="M1186" t="str">
        <v>9128284V</v>
      </c>
      <c r="N1186">
        <v>1.0214000000000001</v>
      </c>
      <c r="O1186">
        <v>-0.18820000000000001</v>
      </c>
      <c r="P1186">
        <v>0.83379999999999999</v>
      </c>
      <c r="Q1186">
        <v>130.171875</v>
      </c>
      <c r="R1186">
        <f>VLOOKUP(M1186,工作表1!$A$3:$B$1000,2,FALSE)</f>
        <v>2.875</v>
      </c>
      <c r="S1186" t="str">
        <f>VLOOKUP(M1186,工作表1!$A$3:$C$1000,3,FALSE)</f>
        <v>2028/8/15</v>
      </c>
      <c r="T1186">
        <f t="shared" si="601"/>
        <v>8.0850000000000005E-2</v>
      </c>
      <c r="U1186">
        <f t="shared" si="600"/>
        <v>2.7941500000000001</v>
      </c>
      <c r="V1186" s="43">
        <f t="shared" si="612"/>
        <v>44607</v>
      </c>
      <c r="W1186" s="43">
        <f t="shared" si="602"/>
        <v>44561</v>
      </c>
      <c r="X1186" s="45">
        <f t="shared" si="613"/>
        <v>0.73437500000000011</v>
      </c>
      <c r="Y1186" s="45">
        <f t="shared" si="614"/>
        <v>1.0809503424657536</v>
      </c>
      <c r="Z1186" s="47">
        <f t="shared" si="615"/>
        <v>108.91025181366717</v>
      </c>
      <c r="AA1186" s="47">
        <f t="shared" si="616"/>
        <v>129.97662433526602</v>
      </c>
      <c r="AB1186" s="45">
        <f t="shared" si="617"/>
        <v>1.5199</v>
      </c>
      <c r="AC1186" s="2" t="str">
        <f t="shared" si="603"/>
        <v>TY1</v>
      </c>
      <c r="AD1186">
        <f t="shared" si="604"/>
        <v>130.171875</v>
      </c>
      <c r="AE1186">
        <f t="shared" si="605"/>
        <v>129.359375</v>
      </c>
      <c r="AF1186" s="49">
        <f t="shared" si="632"/>
        <v>0.8125</v>
      </c>
      <c r="AG1186" s="3">
        <f t="shared" si="618"/>
        <v>129.97662433526602</v>
      </c>
      <c r="AH1186">
        <f t="shared" si="619"/>
        <v>128.8405735218297</v>
      </c>
      <c r="AI1186" s="51">
        <f t="shared" si="620"/>
        <v>1.1360508134363272</v>
      </c>
      <c r="AJ1186" s="52">
        <f t="shared" si="621"/>
        <v>0.32355081343632719</v>
      </c>
      <c r="AK1186" s="2">
        <v>44516</v>
      </c>
      <c r="AL1186" t="str">
        <v>9128285M</v>
      </c>
      <c r="AM1186">
        <v>2.0737999999999999</v>
      </c>
      <c r="AN1186">
        <v>-0.10714</v>
      </c>
      <c r="AO1186">
        <v>0.84709999999999996</v>
      </c>
      <c r="AP1186">
        <v>129.359375</v>
      </c>
      <c r="AQ1186">
        <f>VLOOKUP(AL1186,工作表1!$F$3:$G$1000,2,FALSE)</f>
        <v>3.125</v>
      </c>
      <c r="AR1186" t="str">
        <f>VLOOKUP(AL1186,工作表1!$F$3:$H$1000,3,FALSE)</f>
        <v>2028/11/15</v>
      </c>
      <c r="AS1186">
        <f t="shared" si="606"/>
        <v>8.0850000000000005E-2</v>
      </c>
      <c r="AT1186">
        <f t="shared" si="607"/>
        <v>3.0441500000000001</v>
      </c>
      <c r="AU1186" s="43">
        <f t="shared" si="622"/>
        <v>44696</v>
      </c>
      <c r="AV1186" s="43">
        <f t="shared" si="608"/>
        <v>44651</v>
      </c>
      <c r="AW1186" s="45">
        <f t="shared" si="623"/>
        <v>1.7265193370165743E-2</v>
      </c>
      <c r="AX1186" s="45">
        <f t="shared" si="624"/>
        <v>1.1645254673427685</v>
      </c>
      <c r="AY1186" s="47">
        <f t="shared" si="625"/>
        <v>110.77242908833279</v>
      </c>
      <c r="AZ1186" s="47">
        <f t="shared" si="626"/>
        <v>128.8405735218297</v>
      </c>
      <c r="BA1186" s="43"/>
      <c r="BC1186" s="2">
        <v>44515</v>
      </c>
      <c r="BD1186" t="str">
        <v>9128286B</v>
      </c>
      <c r="BE1186">
        <v>5.0862999999999996</v>
      </c>
      <c r="BF1186">
        <v>-0.18537999999999999</v>
      </c>
      <c r="BG1186">
        <v>0.82050000000000001</v>
      </c>
      <c r="BH1186">
        <v>129.109375</v>
      </c>
      <c r="BI1186">
        <f>VLOOKUP(BD1186,工作表1!$K$3:$L$1000,2,FALSE)</f>
        <v>2.625</v>
      </c>
      <c r="BJ1186" t="str">
        <f>VLOOKUP(BD1186,工作表1!$K$3:$M$1000,3,FALSE)</f>
        <v>2029/2/15</v>
      </c>
      <c r="BK1186">
        <f t="shared" si="609"/>
        <v>8.1100000000000005E-2</v>
      </c>
      <c r="BL1186">
        <f t="shared" si="610"/>
        <v>2.5438999999999998</v>
      </c>
      <c r="BM1186" s="43">
        <f t="shared" si="627"/>
        <v>44607</v>
      </c>
      <c r="BN1186" s="43">
        <f t="shared" si="611"/>
        <v>44742</v>
      </c>
      <c r="BO1186" s="45">
        <f t="shared" si="628"/>
        <v>0.66338315217391308</v>
      </c>
      <c r="BP1186" s="45">
        <f t="shared" si="629"/>
        <v>2.2887256179273381</v>
      </c>
      <c r="BQ1186" s="47">
        <f t="shared" si="630"/>
        <v>107.68791291856139</v>
      </c>
      <c r="BR1186" s="47">
        <f t="shared" si="631"/>
        <v>127.89311622269682</v>
      </c>
    </row>
    <row r="1187" spans="6:70" x14ac:dyDescent="0.25">
      <c r="F1187" s="2">
        <v>44543</v>
      </c>
      <c r="G1187">
        <v>9.1800000000000007E-2</v>
      </c>
      <c r="H1187" s="43">
        <v>44574</v>
      </c>
      <c r="I1187">
        <v>1.6419999999999999</v>
      </c>
      <c r="L1187" s="2">
        <v>44515</v>
      </c>
      <c r="M1187" t="str">
        <v>9128284V</v>
      </c>
      <c r="N1187">
        <v>0.43969999999999998</v>
      </c>
      <c r="O1187">
        <v>-5.0180000000000002E-2</v>
      </c>
      <c r="P1187">
        <v>0.83379999999999999</v>
      </c>
      <c r="Q1187">
        <v>130.296875</v>
      </c>
      <c r="R1187">
        <f>VLOOKUP(M1187,工作表1!$A$3:$B$1000,2,FALSE)</f>
        <v>2.875</v>
      </c>
      <c r="S1187" t="str">
        <f>VLOOKUP(M1187,工作表1!$A$3:$C$1000,3,FALSE)</f>
        <v>2028/8/15</v>
      </c>
      <c r="T1187">
        <f t="shared" si="601"/>
        <v>8.1100000000000005E-2</v>
      </c>
      <c r="U1187">
        <f t="shared" si="600"/>
        <v>2.7938999999999998</v>
      </c>
      <c r="V1187" s="43">
        <f t="shared" si="612"/>
        <v>44607</v>
      </c>
      <c r="W1187" s="43">
        <f t="shared" si="602"/>
        <v>44561</v>
      </c>
      <c r="X1187" s="45">
        <f t="shared" si="613"/>
        <v>0.7265625</v>
      </c>
      <c r="Y1187" s="45">
        <f t="shared" si="614"/>
        <v>1.0810145547945205</v>
      </c>
      <c r="Z1187" s="47">
        <f t="shared" si="615"/>
        <v>109.00348105273029</v>
      </c>
      <c r="AA1187" s="47">
        <f t="shared" si="616"/>
        <v>130.07387130630372</v>
      </c>
      <c r="AB1187" s="45">
        <f t="shared" si="617"/>
        <v>1.4984</v>
      </c>
      <c r="AC1187" s="2" t="str">
        <f t="shared" si="603"/>
        <v>TY1</v>
      </c>
      <c r="AD1187">
        <f t="shared" si="604"/>
        <v>130.296875</v>
      </c>
      <c r="AE1187">
        <f t="shared" si="605"/>
        <v>129.484375</v>
      </c>
      <c r="AF1187" s="49">
        <f t="shared" si="632"/>
        <v>0.8125</v>
      </c>
      <c r="AG1187" s="3">
        <f t="shared" si="618"/>
        <v>130.07387130630372</v>
      </c>
      <c r="AH1187">
        <f t="shared" si="619"/>
        <v>128.93687808492143</v>
      </c>
      <c r="AI1187" s="51">
        <f t="shared" si="620"/>
        <v>1.1369932213822835</v>
      </c>
      <c r="AJ1187" s="52">
        <f t="shared" si="621"/>
        <v>0.32449322138228354</v>
      </c>
      <c r="AK1187" s="2">
        <v>44515</v>
      </c>
      <c r="AL1187" t="str">
        <v>9128285M</v>
      </c>
      <c r="AM1187">
        <v>1.413</v>
      </c>
      <c r="AN1187">
        <v>-5.6189999999999997E-2</v>
      </c>
      <c r="AO1187">
        <v>0.84709999999999996</v>
      </c>
      <c r="AP1187">
        <v>129.484375</v>
      </c>
      <c r="AQ1187">
        <f>VLOOKUP(AL1187,工作表1!$F$3:$G$1000,2,FALSE)</f>
        <v>3.125</v>
      </c>
      <c r="AR1187" t="str">
        <f>VLOOKUP(AL1187,工作表1!$F$3:$H$1000,3,FALSE)</f>
        <v>2028/11/15</v>
      </c>
      <c r="AS1187">
        <f t="shared" si="606"/>
        <v>8.1100000000000005E-2</v>
      </c>
      <c r="AT1187">
        <f t="shared" si="607"/>
        <v>3.0438999999999998</v>
      </c>
      <c r="AU1187" s="43">
        <f t="shared" si="622"/>
        <v>44696</v>
      </c>
      <c r="AV1187" s="43">
        <f t="shared" si="608"/>
        <v>44651</v>
      </c>
      <c r="AW1187" s="45">
        <f t="shared" si="623"/>
        <v>8.6325966850828717E-3</v>
      </c>
      <c r="AX1187" s="45">
        <f t="shared" si="624"/>
        <v>1.1644545144933021</v>
      </c>
      <c r="AY1187" s="47">
        <f t="shared" si="625"/>
        <v>110.86609089833968</v>
      </c>
      <c r="AZ1187" s="47">
        <f t="shared" si="626"/>
        <v>128.93687808492143</v>
      </c>
      <c r="BA1187" s="43"/>
      <c r="BC1187" s="2">
        <v>44512</v>
      </c>
      <c r="BD1187" t="str">
        <v>9128286B</v>
      </c>
      <c r="BE1187">
        <v>6.7108999999999996</v>
      </c>
      <c r="BF1187">
        <v>-0.25849</v>
      </c>
      <c r="BG1187">
        <v>0.82050000000000001</v>
      </c>
      <c r="BH1187">
        <v>129.34375</v>
      </c>
      <c r="BI1187">
        <f>VLOOKUP(BD1187,工作表1!$K$3:$L$1000,2,FALSE)</f>
        <v>2.625</v>
      </c>
      <c r="BJ1187" t="str">
        <f>VLOOKUP(BD1187,工作表1!$K$3:$M$1000,3,FALSE)</f>
        <v>2029/2/15</v>
      </c>
      <c r="BK1187">
        <f t="shared" si="609"/>
        <v>7.9250000000000001E-2</v>
      </c>
      <c r="BL1187">
        <f t="shared" si="610"/>
        <v>2.54575</v>
      </c>
      <c r="BM1187" s="43">
        <f t="shared" si="627"/>
        <v>44607</v>
      </c>
      <c r="BN1187" s="43">
        <f t="shared" si="611"/>
        <v>44742</v>
      </c>
      <c r="BO1187" s="45">
        <f t="shared" si="628"/>
        <v>0.65625</v>
      </c>
      <c r="BP1187" s="45">
        <f t="shared" si="629"/>
        <v>2.2887842465753425</v>
      </c>
      <c r="BQ1187" s="47">
        <f t="shared" si="630"/>
        <v>107.93920233511751</v>
      </c>
      <c r="BR1187" s="47">
        <f t="shared" si="631"/>
        <v>128.18311941417872</v>
      </c>
    </row>
    <row r="1188" spans="6:70" x14ac:dyDescent="0.25">
      <c r="F1188" s="2">
        <v>44540</v>
      </c>
      <c r="G1188">
        <v>8.6999999999999994E-2</v>
      </c>
      <c r="H1188" s="43">
        <v>44573</v>
      </c>
      <c r="I1188">
        <v>1.6877</v>
      </c>
      <c r="L1188" s="2">
        <v>44512</v>
      </c>
      <c r="M1188" t="str">
        <v>9128284V</v>
      </c>
      <c r="N1188">
        <v>0.94240000000000002</v>
      </c>
      <c r="O1188">
        <v>-0.15964999999999999</v>
      </c>
      <c r="P1188">
        <v>0.83379999999999999</v>
      </c>
      <c r="Q1188">
        <v>130.53125</v>
      </c>
      <c r="R1188">
        <f>VLOOKUP(M1188,工作表1!$A$3:$B$1000,2,FALSE)</f>
        <v>2.875</v>
      </c>
      <c r="S1188" t="str">
        <f>VLOOKUP(M1188,工作表1!$A$3:$C$1000,3,FALSE)</f>
        <v>2028/8/15</v>
      </c>
      <c r="T1188">
        <f t="shared" si="601"/>
        <v>7.9250000000000001E-2</v>
      </c>
      <c r="U1188">
        <f t="shared" si="600"/>
        <v>2.79575</v>
      </c>
      <c r="V1188" s="43">
        <f t="shared" si="612"/>
        <v>44607</v>
      </c>
      <c r="W1188" s="43">
        <f t="shared" si="602"/>
        <v>44561</v>
      </c>
      <c r="X1188" s="45">
        <f t="shared" si="613"/>
        <v>0.71875</v>
      </c>
      <c r="Y1188" s="45">
        <f t="shared" si="614"/>
        <v>1.0810787671232878</v>
      </c>
      <c r="Z1188" s="47">
        <f t="shared" si="615"/>
        <v>109.22366322027692</v>
      </c>
      <c r="AA1188" s="47">
        <f t="shared" si="616"/>
        <v>130.32305637285484</v>
      </c>
      <c r="AB1188" s="45">
        <f t="shared" si="617"/>
        <v>1.4531000000000001</v>
      </c>
      <c r="AC1188" s="2" t="str">
        <f t="shared" si="603"/>
        <v>TY1</v>
      </c>
      <c r="AD1188">
        <f t="shared" si="604"/>
        <v>130.53125</v>
      </c>
      <c r="AE1188">
        <f t="shared" si="605"/>
        <v>129.71875</v>
      </c>
      <c r="AF1188" s="49">
        <f t="shared" si="632"/>
        <v>0.8125</v>
      </c>
      <c r="AG1188" s="3">
        <f t="shared" si="618"/>
        <v>130.32305637285484</v>
      </c>
      <c r="AH1188">
        <f t="shared" si="619"/>
        <v>129.18026139449879</v>
      </c>
      <c r="AI1188" s="51">
        <f t="shared" si="620"/>
        <v>1.1427949783560507</v>
      </c>
      <c r="AJ1188" s="52">
        <f t="shared" si="621"/>
        <v>0.33029497835605071</v>
      </c>
      <c r="AK1188" s="2">
        <v>44512</v>
      </c>
      <c r="AL1188" t="str">
        <v>9128285M</v>
      </c>
      <c r="AM1188">
        <v>1.7906</v>
      </c>
      <c r="AN1188">
        <v>-8.3330000000000001E-2</v>
      </c>
      <c r="AO1188">
        <v>0.84709999999999996</v>
      </c>
      <c r="AP1188">
        <v>129.71875</v>
      </c>
      <c r="AQ1188">
        <f>VLOOKUP(AL1188,工作表1!$F$3:$G$1000,2,FALSE)</f>
        <v>3.125</v>
      </c>
      <c r="AR1188" t="str">
        <f>VLOOKUP(AL1188,工作表1!$F$3:$H$1000,3,FALSE)</f>
        <v>2028/11/15</v>
      </c>
      <c r="AS1188">
        <f t="shared" si="606"/>
        <v>7.9250000000000001E-2</v>
      </c>
      <c r="AT1188">
        <f t="shared" si="607"/>
        <v>3.04575</v>
      </c>
      <c r="AU1188" s="43">
        <f t="shared" si="622"/>
        <v>44696</v>
      </c>
      <c r="AV1188" s="43">
        <f t="shared" si="608"/>
        <v>44651</v>
      </c>
      <c r="AW1188" s="45">
        <f t="shared" si="623"/>
        <v>0</v>
      </c>
      <c r="AX1188" s="45">
        <f t="shared" si="624"/>
        <v>1.1643835616438356</v>
      </c>
      <c r="AY1188" s="47">
        <f t="shared" si="625"/>
        <v>111.08513505893896</v>
      </c>
      <c r="AZ1188" s="47">
        <f t="shared" si="626"/>
        <v>129.18026139449879</v>
      </c>
      <c r="BA1188" s="43"/>
      <c r="BC1188" s="2">
        <v>44511</v>
      </c>
      <c r="BD1188" t="str">
        <v>#N/A N/A</v>
      </c>
      <c r="BE1188" t="str">
        <v>#N/A N/A</v>
      </c>
      <c r="BF1188" t="str">
        <v>#N/A N/A</v>
      </c>
      <c r="BG1188" t="str">
        <v>#N/A N/A</v>
      </c>
      <c r="BH1188">
        <v>129.140625</v>
      </c>
      <c r="BI1188" t="e">
        <f>VLOOKUP(BD1188,工作表1!$K$3:$L$1000,2,FALSE)</f>
        <v>#N/A</v>
      </c>
      <c r="BJ1188" t="e">
        <f>VLOOKUP(BD1188,工作表1!$K$3:$M$1000,3,FALSE)</f>
        <v>#N/A</v>
      </c>
      <c r="BK1188">
        <f t="shared" si="609"/>
        <v>7.9299999999999995E-2</v>
      </c>
      <c r="BL1188" t="e">
        <f t="shared" si="610"/>
        <v>#N/A</v>
      </c>
      <c r="BM1188" s="43" t="e">
        <f t="shared" si="627"/>
        <v>#N/A</v>
      </c>
      <c r="BN1188" s="43">
        <f t="shared" si="611"/>
        <v>44742</v>
      </c>
      <c r="BO1188" s="45" t="e">
        <f t="shared" si="628"/>
        <v>#N/A</v>
      </c>
      <c r="BP1188" s="45" t="e">
        <f t="shared" si="629"/>
        <v>#N/A</v>
      </c>
      <c r="BQ1188" s="47" t="e">
        <f t="shared" si="630"/>
        <v>#VALUE!</v>
      </c>
      <c r="BR1188" s="47" t="e">
        <f t="shared" si="631"/>
        <v>#VALUE!</v>
      </c>
    </row>
    <row r="1189" spans="6:70" x14ac:dyDescent="0.25">
      <c r="F1189" s="2">
        <v>44539</v>
      </c>
      <c r="G1189">
        <v>8.5999999999999993E-2</v>
      </c>
      <c r="H1189" s="43">
        <v>44572</v>
      </c>
      <c r="I1189">
        <v>1.6779999999999999</v>
      </c>
      <c r="L1189" s="2">
        <v>44511</v>
      </c>
      <c r="M1189" t="str">
        <v>#N/A N/A</v>
      </c>
      <c r="N1189" t="str">
        <v>#N/A N/A</v>
      </c>
      <c r="O1189" t="str">
        <v>#N/A N/A</v>
      </c>
      <c r="P1189" t="str">
        <v>#N/A N/A</v>
      </c>
      <c r="Q1189">
        <v>130.328125</v>
      </c>
      <c r="R1189" t="e">
        <f>VLOOKUP(M1189,工作表1!$A$3:$B$1000,2,FALSE)</f>
        <v>#N/A</v>
      </c>
      <c r="S1189" t="e">
        <f>VLOOKUP(M1189,工作表1!$A$3:$C$1000,3,FALSE)</f>
        <v>#N/A</v>
      </c>
      <c r="T1189">
        <f t="shared" si="601"/>
        <v>7.9299999999999995E-2</v>
      </c>
      <c r="U1189" t="e">
        <f t="shared" si="600"/>
        <v>#N/A</v>
      </c>
      <c r="V1189" s="43" t="e">
        <f t="shared" si="612"/>
        <v>#N/A</v>
      </c>
      <c r="W1189" s="43">
        <f t="shared" si="602"/>
        <v>44561</v>
      </c>
      <c r="X1189" s="45" t="e">
        <f t="shared" si="613"/>
        <v>#N/A</v>
      </c>
      <c r="Y1189" s="45" t="e">
        <f t="shared" si="614"/>
        <v>#N/A</v>
      </c>
      <c r="Z1189" s="47" t="e">
        <f t="shared" si="615"/>
        <v>#VALUE!</v>
      </c>
      <c r="AA1189" s="47" t="e">
        <f t="shared" si="616"/>
        <v>#VALUE!</v>
      </c>
      <c r="AB1189" s="45">
        <f t="shared" si="617"/>
        <v>1.4436</v>
      </c>
      <c r="AC1189" s="2" t="str">
        <f t="shared" si="603"/>
        <v>TY1</v>
      </c>
      <c r="AD1189">
        <f t="shared" si="604"/>
        <v>130.328125</v>
      </c>
      <c r="AE1189">
        <f t="shared" si="605"/>
        <v>129.515625</v>
      </c>
      <c r="AF1189" s="49">
        <f t="shared" si="632"/>
        <v>0.8125</v>
      </c>
      <c r="AG1189" s="3" t="e">
        <f t="shared" si="618"/>
        <v>#VALUE!</v>
      </c>
      <c r="AH1189" t="e">
        <f t="shared" si="619"/>
        <v>#VALUE!</v>
      </c>
      <c r="AI1189" s="51" t="e">
        <f t="shared" si="620"/>
        <v>#VALUE!</v>
      </c>
      <c r="AJ1189" s="52" t="e">
        <f t="shared" si="621"/>
        <v>#VALUE!</v>
      </c>
      <c r="AK1189" s="2">
        <v>44511</v>
      </c>
      <c r="AL1189" t="str">
        <v>#N/A N/A</v>
      </c>
      <c r="AM1189" t="str">
        <v>#N/A N/A</v>
      </c>
      <c r="AN1189" t="str">
        <v>#N/A N/A</v>
      </c>
      <c r="AO1189" t="str">
        <v>#N/A N/A</v>
      </c>
      <c r="AP1189">
        <v>129.515625</v>
      </c>
      <c r="AQ1189" t="e">
        <f>VLOOKUP(AL1189,工作表1!$F$3:$G$1000,2,FALSE)</f>
        <v>#N/A</v>
      </c>
      <c r="AR1189" t="e">
        <f>VLOOKUP(AL1189,工作表1!$F$3:$H$1000,3,FALSE)</f>
        <v>#N/A</v>
      </c>
      <c r="AS1189">
        <f t="shared" si="606"/>
        <v>7.9299999999999995E-2</v>
      </c>
      <c r="AT1189" t="e">
        <f t="shared" si="607"/>
        <v>#N/A</v>
      </c>
      <c r="AU1189" s="43" t="e">
        <f t="shared" si="622"/>
        <v>#N/A</v>
      </c>
      <c r="AV1189" s="43">
        <f t="shared" si="608"/>
        <v>44651</v>
      </c>
      <c r="AW1189" s="45" t="e">
        <f t="shared" si="623"/>
        <v>#N/A</v>
      </c>
      <c r="AX1189" s="45" t="e">
        <f t="shared" si="624"/>
        <v>#N/A</v>
      </c>
      <c r="AY1189" s="47" t="e">
        <f t="shared" si="625"/>
        <v>#VALUE!</v>
      </c>
      <c r="AZ1189" s="47" t="e">
        <f t="shared" si="626"/>
        <v>#VALUE!</v>
      </c>
      <c r="BA1189" s="43"/>
      <c r="BC1189" s="2">
        <v>44510</v>
      </c>
      <c r="BD1189" t="str">
        <v>9128286B</v>
      </c>
      <c r="BE1189">
        <v>7.0865999999999998</v>
      </c>
      <c r="BF1189">
        <v>-0.25792999999999999</v>
      </c>
      <c r="BG1189">
        <v>0.82050000000000001</v>
      </c>
      <c r="BH1189">
        <v>129.5625</v>
      </c>
      <c r="BI1189">
        <f>VLOOKUP(BD1189,工作表1!$K$3:$L$1000,2,FALSE)</f>
        <v>2.625</v>
      </c>
      <c r="BJ1189" t="str">
        <f>VLOOKUP(BD1189,工作表1!$K$3:$M$1000,3,FALSE)</f>
        <v>2029/2/15</v>
      </c>
      <c r="BK1189">
        <f t="shared" si="609"/>
        <v>7.8899999999999998E-2</v>
      </c>
      <c r="BL1189">
        <f t="shared" si="610"/>
        <v>2.5461</v>
      </c>
      <c r="BM1189" s="43">
        <f t="shared" si="627"/>
        <v>44607</v>
      </c>
      <c r="BN1189" s="43">
        <f t="shared" si="611"/>
        <v>44742</v>
      </c>
      <c r="BO1189" s="45">
        <f t="shared" si="628"/>
        <v>0.62771739130434789</v>
      </c>
      <c r="BP1189" s="45">
        <f t="shared" si="629"/>
        <v>2.2890187611673616</v>
      </c>
      <c r="BQ1189" s="47">
        <f t="shared" si="630"/>
        <v>108.14892219667412</v>
      </c>
      <c r="BR1189" s="47">
        <f t="shared" si="631"/>
        <v>128.3790653520191</v>
      </c>
    </row>
    <row r="1190" spans="6:70" x14ac:dyDescent="0.25">
      <c r="F1190" s="2">
        <v>44538</v>
      </c>
      <c r="G1190">
        <v>8.6400000000000005E-2</v>
      </c>
      <c r="H1190" s="43">
        <v>44571</v>
      </c>
      <c r="I1190">
        <v>1.6996</v>
      </c>
      <c r="L1190" s="2">
        <v>44510</v>
      </c>
      <c r="M1190" t="str">
        <v>9128284V</v>
      </c>
      <c r="N1190">
        <v>0.8508</v>
      </c>
      <c r="O1190">
        <v>-0.11441</v>
      </c>
      <c r="P1190">
        <v>0.83379999999999999</v>
      </c>
      <c r="Q1190">
        <v>130.734375</v>
      </c>
      <c r="R1190">
        <f>VLOOKUP(M1190,工作表1!$A$3:$B$1000,2,FALSE)</f>
        <v>2.875</v>
      </c>
      <c r="S1190" t="str">
        <f>VLOOKUP(M1190,工作表1!$A$3:$C$1000,3,FALSE)</f>
        <v>2028/8/15</v>
      </c>
      <c r="T1190">
        <f t="shared" si="601"/>
        <v>7.8899999999999998E-2</v>
      </c>
      <c r="U1190">
        <f t="shared" si="600"/>
        <v>2.7961</v>
      </c>
      <c r="V1190" s="43">
        <f t="shared" si="612"/>
        <v>44607</v>
      </c>
      <c r="W1190" s="43">
        <f t="shared" si="602"/>
        <v>44561</v>
      </c>
      <c r="X1190" s="45">
        <f t="shared" si="613"/>
        <v>0.6875</v>
      </c>
      <c r="Y1190" s="45">
        <f t="shared" si="614"/>
        <v>1.0813356164383561</v>
      </c>
      <c r="Z1190" s="47">
        <f t="shared" si="615"/>
        <v>109.41835346244171</v>
      </c>
      <c r="AA1190" s="47">
        <f t="shared" si="616"/>
        <v>130.49806236329428</v>
      </c>
      <c r="AB1190" s="45">
        <f t="shared" si="617"/>
        <v>1.4436</v>
      </c>
      <c r="AC1190" s="2" t="str">
        <f t="shared" si="603"/>
        <v>TY1</v>
      </c>
      <c r="AD1190">
        <f t="shared" si="604"/>
        <v>130.734375</v>
      </c>
      <c r="AE1190">
        <f t="shared" si="605"/>
        <v>129.9375</v>
      </c>
      <c r="AF1190" s="49">
        <f t="shared" si="632"/>
        <v>0.796875</v>
      </c>
      <c r="AG1190" s="3">
        <f t="shared" si="618"/>
        <v>130.49806236329428</v>
      </c>
      <c r="AH1190">
        <f t="shared" si="619"/>
        <v>129.39175282840523</v>
      </c>
      <c r="AI1190" s="51">
        <f t="shared" si="620"/>
        <v>1.1063095348890499</v>
      </c>
      <c r="AJ1190" s="52">
        <f t="shared" si="621"/>
        <v>0.30943453488904993</v>
      </c>
      <c r="AK1190" s="2">
        <v>44510</v>
      </c>
      <c r="AL1190" t="str">
        <v>9128285M</v>
      </c>
      <c r="AM1190">
        <v>2.2404000000000002</v>
      </c>
      <c r="AN1190">
        <v>-9.9890000000000007E-2</v>
      </c>
      <c r="AO1190">
        <v>0.84709999999999996</v>
      </c>
      <c r="AP1190">
        <v>129.9375</v>
      </c>
      <c r="AQ1190">
        <f>VLOOKUP(AL1190,工作表1!$F$3:$G$1000,2,FALSE)</f>
        <v>3.125</v>
      </c>
      <c r="AR1190" t="str">
        <f>VLOOKUP(AL1190,工作表1!$F$3:$H$1000,3,FALSE)</f>
        <v>2028/11/15</v>
      </c>
      <c r="AS1190">
        <f t="shared" si="606"/>
        <v>7.8899999999999998E-2</v>
      </c>
      <c r="AT1190">
        <f t="shared" si="607"/>
        <v>3.0461</v>
      </c>
      <c r="AU1190" s="43">
        <f t="shared" si="622"/>
        <v>44515</v>
      </c>
      <c r="AV1190" s="43">
        <f t="shared" si="608"/>
        <v>44651</v>
      </c>
      <c r="AW1190" s="45">
        <f t="shared" si="623"/>
        <v>1.5285326086956521</v>
      </c>
      <c r="AX1190" s="45">
        <f t="shared" si="624"/>
        <v>2.7271627456819534</v>
      </c>
      <c r="AY1190" s="47">
        <f t="shared" si="625"/>
        <v>111.3131471999375</v>
      </c>
      <c r="AZ1190" s="47">
        <f t="shared" si="626"/>
        <v>129.39175282840523</v>
      </c>
      <c r="BA1190" s="43"/>
      <c r="BC1190" s="2">
        <v>44509</v>
      </c>
      <c r="BD1190" t="str">
        <v>9128286B</v>
      </c>
      <c r="BE1190">
        <v>8.2080000000000002</v>
      </c>
      <c r="BF1190">
        <v>-0.30221999999999999</v>
      </c>
      <c r="BG1190">
        <v>0.82050000000000001</v>
      </c>
      <c r="BH1190">
        <v>130.703125</v>
      </c>
      <c r="BI1190">
        <f>VLOOKUP(BD1190,工作表1!$K$3:$L$1000,2,FALSE)</f>
        <v>2.625</v>
      </c>
      <c r="BJ1190" t="str">
        <f>VLOOKUP(BD1190,工作表1!$K$3:$M$1000,3,FALSE)</f>
        <v>2029/2/15</v>
      </c>
      <c r="BK1190">
        <f t="shared" si="609"/>
        <v>7.775E-2</v>
      </c>
      <c r="BL1190">
        <f t="shared" si="610"/>
        <v>2.54725</v>
      </c>
      <c r="BM1190" s="43">
        <f t="shared" si="627"/>
        <v>44607</v>
      </c>
      <c r="BN1190" s="43">
        <f t="shared" si="611"/>
        <v>44742</v>
      </c>
      <c r="BO1190" s="45">
        <f t="shared" si="628"/>
        <v>0.62058423913043481</v>
      </c>
      <c r="BP1190" s="45">
        <f t="shared" si="629"/>
        <v>2.2890773898153665</v>
      </c>
      <c r="BQ1190" s="47">
        <f t="shared" si="630"/>
        <v>109.12599668915789</v>
      </c>
      <c r="BR1190" s="47">
        <f t="shared" si="631"/>
        <v>129.55414396273707</v>
      </c>
    </row>
    <row r="1191" spans="6:70" x14ac:dyDescent="0.25">
      <c r="F1191" s="2">
        <v>44537</v>
      </c>
      <c r="G1191">
        <v>8.5699999999999998E-2</v>
      </c>
      <c r="H1191" s="43">
        <v>44568</v>
      </c>
      <c r="I1191">
        <v>1.6898</v>
      </c>
      <c r="L1191" s="2">
        <v>44509</v>
      </c>
      <c r="M1191" t="str">
        <v>9128284V</v>
      </c>
      <c r="N1191">
        <v>0.76519999999999999</v>
      </c>
      <c r="O1191">
        <v>-8.9020000000000002E-2</v>
      </c>
      <c r="P1191">
        <v>0.83379999999999999</v>
      </c>
      <c r="Q1191">
        <v>131.84375</v>
      </c>
      <c r="R1191">
        <f>VLOOKUP(M1191,工作表1!$A$3:$B$1000,2,FALSE)</f>
        <v>2.875</v>
      </c>
      <c r="S1191" t="str">
        <f>VLOOKUP(M1191,工作表1!$A$3:$C$1000,3,FALSE)</f>
        <v>2028/8/15</v>
      </c>
      <c r="T1191">
        <f t="shared" si="601"/>
        <v>7.775E-2</v>
      </c>
      <c r="U1191">
        <f t="shared" si="600"/>
        <v>2.79725</v>
      </c>
      <c r="V1191" s="43">
        <f t="shared" si="612"/>
        <v>44607</v>
      </c>
      <c r="W1191" s="43">
        <f t="shared" si="602"/>
        <v>44561</v>
      </c>
      <c r="X1191" s="45">
        <f t="shared" si="613"/>
        <v>0.6796875</v>
      </c>
      <c r="Y1191" s="45">
        <f t="shared" si="614"/>
        <v>1.0813998287671234</v>
      </c>
      <c r="Z1191" s="47">
        <f t="shared" si="615"/>
        <v>110.34758200429927</v>
      </c>
      <c r="AA1191" s="47">
        <f t="shared" si="616"/>
        <v>131.59770765462596</v>
      </c>
      <c r="AB1191" s="45">
        <f t="shared" si="617"/>
        <v>1.3185</v>
      </c>
      <c r="AC1191" s="2" t="str">
        <f t="shared" si="603"/>
        <v>TY1</v>
      </c>
      <c r="AD1191">
        <f t="shared" si="604"/>
        <v>131.84375</v>
      </c>
      <c r="AE1191">
        <f t="shared" si="605"/>
        <v>131.078125</v>
      </c>
      <c r="AF1191" s="49">
        <f t="shared" si="632"/>
        <v>0.765625</v>
      </c>
      <c r="AG1191" s="3">
        <f t="shared" si="618"/>
        <v>131.59770765462596</v>
      </c>
      <c r="AH1191">
        <f t="shared" si="619"/>
        <v>130.49067662073386</v>
      </c>
      <c r="AI1191" s="51">
        <f t="shared" si="620"/>
        <v>1.107031033892099</v>
      </c>
      <c r="AJ1191" s="52">
        <f t="shared" si="621"/>
        <v>0.341406033892099</v>
      </c>
      <c r="AK1191" s="2">
        <v>44509</v>
      </c>
      <c r="AL1191" t="str">
        <v>9128285M</v>
      </c>
      <c r="AM1191">
        <v>1.2977000000000001</v>
      </c>
      <c r="AN1191">
        <v>-2.9219999999999999E-2</v>
      </c>
      <c r="AO1191">
        <v>0.84709999999999996</v>
      </c>
      <c r="AP1191">
        <v>131.078125</v>
      </c>
      <c r="AQ1191">
        <f>VLOOKUP(AL1191,工作表1!$F$3:$G$1000,2,FALSE)</f>
        <v>3.125</v>
      </c>
      <c r="AR1191" t="str">
        <f>VLOOKUP(AL1191,工作表1!$F$3:$H$1000,3,FALSE)</f>
        <v>2028/11/15</v>
      </c>
      <c r="AS1191">
        <f t="shared" si="606"/>
        <v>7.775E-2</v>
      </c>
      <c r="AT1191">
        <f t="shared" si="607"/>
        <v>3.04725</v>
      </c>
      <c r="AU1191" s="43">
        <f t="shared" si="622"/>
        <v>44515</v>
      </c>
      <c r="AV1191" s="43">
        <f t="shared" si="608"/>
        <v>44651</v>
      </c>
      <c r="AW1191" s="45">
        <f t="shared" si="623"/>
        <v>1.5200407608695652</v>
      </c>
      <c r="AX1191" s="45">
        <f t="shared" si="624"/>
        <v>2.7272325416914831</v>
      </c>
      <c r="AY1191" s="47">
        <f t="shared" si="625"/>
        <v>112.2566773423643</v>
      </c>
      <c r="AZ1191" s="47">
        <f t="shared" si="626"/>
        <v>130.49067662073386</v>
      </c>
      <c r="BA1191" s="43"/>
      <c r="BC1191" s="2">
        <v>44508</v>
      </c>
      <c r="BD1191" t="str">
        <v>9128286B</v>
      </c>
      <c r="BE1191">
        <v>7.7503000000000002</v>
      </c>
      <c r="BF1191">
        <v>-0.28186</v>
      </c>
      <c r="BG1191">
        <v>0.82050000000000001</v>
      </c>
      <c r="BH1191">
        <v>130.140625</v>
      </c>
      <c r="BI1191">
        <f>VLOOKUP(BD1191,工作表1!$K$3:$L$1000,2,FALSE)</f>
        <v>2.625</v>
      </c>
      <c r="BJ1191" t="str">
        <f>VLOOKUP(BD1191,工作表1!$K$3:$M$1000,3,FALSE)</f>
        <v>2029/2/15</v>
      </c>
      <c r="BK1191">
        <f t="shared" si="609"/>
        <v>7.8149999999999997E-2</v>
      </c>
      <c r="BL1191">
        <f t="shared" si="610"/>
        <v>2.5468500000000001</v>
      </c>
      <c r="BM1191" s="43">
        <f t="shared" si="627"/>
        <v>44607</v>
      </c>
      <c r="BN1191" s="43">
        <f t="shared" si="611"/>
        <v>44742</v>
      </c>
      <c r="BO1191" s="45">
        <f t="shared" si="628"/>
        <v>0.61345108695652173</v>
      </c>
      <c r="BP1191" s="45">
        <f t="shared" si="629"/>
        <v>2.2891360184633713</v>
      </c>
      <c r="BQ1191" s="47">
        <f t="shared" si="630"/>
        <v>108.65883102312421</v>
      </c>
      <c r="BR1191" s="47">
        <f t="shared" si="631"/>
        <v>128.97024225296525</v>
      </c>
    </row>
    <row r="1192" spans="6:70" x14ac:dyDescent="0.25">
      <c r="F1192" s="2">
        <v>44536</v>
      </c>
      <c r="G1192">
        <v>8.3000000000000004E-2</v>
      </c>
      <c r="H1192" s="43">
        <v>44567</v>
      </c>
      <c r="I1192">
        <v>1.6557999999999999</v>
      </c>
      <c r="L1192" s="2">
        <v>44508</v>
      </c>
      <c r="M1192" t="str">
        <v>9128284V</v>
      </c>
      <c r="N1192">
        <v>1.1122000000000001</v>
      </c>
      <c r="O1192">
        <v>-0.15461</v>
      </c>
      <c r="P1192">
        <v>0.83379999999999999</v>
      </c>
      <c r="Q1192">
        <v>131.296875</v>
      </c>
      <c r="R1192">
        <f>VLOOKUP(M1192,工作表1!$A$3:$B$1000,2,FALSE)</f>
        <v>2.875</v>
      </c>
      <c r="S1192" t="str">
        <f>VLOOKUP(M1192,工作表1!$A$3:$C$1000,3,FALSE)</f>
        <v>2028/8/15</v>
      </c>
      <c r="T1192">
        <f t="shared" si="601"/>
        <v>7.8149999999999997E-2</v>
      </c>
      <c r="U1192">
        <f t="shared" si="600"/>
        <v>2.7968500000000001</v>
      </c>
      <c r="V1192" s="43">
        <f t="shared" si="612"/>
        <v>44607</v>
      </c>
      <c r="W1192" s="43">
        <f t="shared" si="602"/>
        <v>44561</v>
      </c>
      <c r="X1192" s="45">
        <f t="shared" si="613"/>
        <v>0.671875</v>
      </c>
      <c r="Y1192" s="45">
        <f t="shared" si="614"/>
        <v>1.0814640410958904</v>
      </c>
      <c r="Z1192" s="47">
        <f t="shared" si="615"/>
        <v>109.91151921388608</v>
      </c>
      <c r="AA1192" s="47">
        <f t="shared" si="616"/>
        <v>131.06018116343097</v>
      </c>
      <c r="AB1192" s="45">
        <f t="shared" si="617"/>
        <v>1.3703000000000001</v>
      </c>
      <c r="AC1192" s="2" t="str">
        <f t="shared" si="603"/>
        <v>TY1</v>
      </c>
      <c r="AD1192">
        <f t="shared" si="604"/>
        <v>131.296875</v>
      </c>
      <c r="AE1192">
        <f t="shared" si="605"/>
        <v>130.515625</v>
      </c>
      <c r="AF1192" s="49">
        <f t="shared" si="632"/>
        <v>0.78125</v>
      </c>
      <c r="AG1192" s="3">
        <f t="shared" si="618"/>
        <v>131.06018116343097</v>
      </c>
      <c r="AH1192">
        <f t="shared" si="619"/>
        <v>129.96181650510667</v>
      </c>
      <c r="AI1192" s="51">
        <f t="shared" si="620"/>
        <v>1.0983646583243001</v>
      </c>
      <c r="AJ1192" s="52">
        <f t="shared" si="621"/>
        <v>0.31711465832430008</v>
      </c>
      <c r="AK1192" s="2">
        <v>44508</v>
      </c>
      <c r="AL1192" t="str">
        <v>9128285M</v>
      </c>
      <c r="AM1192">
        <v>2.2766000000000002</v>
      </c>
      <c r="AN1192">
        <v>-9.8269999999999996E-2</v>
      </c>
      <c r="AO1192">
        <v>0.84709999999999996</v>
      </c>
      <c r="AP1192">
        <v>130.515625</v>
      </c>
      <c r="AQ1192">
        <f>VLOOKUP(AL1192,工作表1!$F$3:$G$1000,2,FALSE)</f>
        <v>3.125</v>
      </c>
      <c r="AR1192" t="str">
        <f>VLOOKUP(AL1192,工作表1!$F$3:$H$1000,3,FALSE)</f>
        <v>2028/11/15</v>
      </c>
      <c r="AS1192">
        <f t="shared" si="606"/>
        <v>7.8149999999999997E-2</v>
      </c>
      <c r="AT1192">
        <f t="shared" si="607"/>
        <v>3.0468500000000001</v>
      </c>
      <c r="AU1192" s="43">
        <f t="shared" si="622"/>
        <v>44515</v>
      </c>
      <c r="AV1192" s="43">
        <f t="shared" si="608"/>
        <v>44651</v>
      </c>
      <c r="AW1192" s="45">
        <f t="shared" si="623"/>
        <v>1.5115489130434783</v>
      </c>
      <c r="AX1192" s="45">
        <f t="shared" si="624"/>
        <v>2.7273023377010128</v>
      </c>
      <c r="AY1192" s="47">
        <f t="shared" si="625"/>
        <v>111.82070673636169</v>
      </c>
      <c r="AZ1192" s="47">
        <f t="shared" si="626"/>
        <v>129.96181650510667</v>
      </c>
      <c r="BA1192" s="43"/>
      <c r="BC1192" s="2">
        <v>44505</v>
      </c>
      <c r="BD1192" t="str">
        <v>9128286B</v>
      </c>
      <c r="BE1192">
        <v>7.7888000000000002</v>
      </c>
      <c r="BF1192">
        <v>-0.29366999999999999</v>
      </c>
      <c r="BG1192">
        <v>0.82050000000000001</v>
      </c>
      <c r="BH1192">
        <v>130.671875</v>
      </c>
      <c r="BI1192">
        <f>VLOOKUP(BD1192,工作表1!$K$3:$L$1000,2,FALSE)</f>
        <v>2.625</v>
      </c>
      <c r="BJ1192" t="str">
        <f>VLOOKUP(BD1192,工作表1!$K$3:$M$1000,3,FALSE)</f>
        <v>2029/2/15</v>
      </c>
      <c r="BK1192">
        <f t="shared" si="609"/>
        <v>7.5899999999999995E-2</v>
      </c>
      <c r="BL1192">
        <f t="shared" si="610"/>
        <v>2.5491000000000001</v>
      </c>
      <c r="BM1192" s="43">
        <f t="shared" si="627"/>
        <v>44607</v>
      </c>
      <c r="BN1192" s="43">
        <f t="shared" si="611"/>
        <v>44742</v>
      </c>
      <c r="BO1192" s="45">
        <f t="shared" si="628"/>
        <v>0.60631793478260865</v>
      </c>
      <c r="BP1192" s="45">
        <f t="shared" si="629"/>
        <v>2.2891946471113758</v>
      </c>
      <c r="BQ1192" s="47">
        <f t="shared" si="630"/>
        <v>109.11216694244062</v>
      </c>
      <c r="BR1192" s="47">
        <f t="shared" si="631"/>
        <v>129.50612275839433</v>
      </c>
    </row>
    <row r="1193" spans="6:70" x14ac:dyDescent="0.25">
      <c r="F1193" s="2">
        <v>44533</v>
      </c>
      <c r="G1193">
        <v>8.2400000000000001E-2</v>
      </c>
      <c r="H1193" s="43">
        <v>44566</v>
      </c>
      <c r="I1193">
        <v>1.6268</v>
      </c>
      <c r="L1193" s="2">
        <v>44505</v>
      </c>
      <c r="M1193" t="str">
        <v>9128284V</v>
      </c>
      <c r="N1193">
        <v>0.62839999999999996</v>
      </c>
      <c r="O1193">
        <v>-7.0169999999999996E-2</v>
      </c>
      <c r="P1193">
        <v>0.83379999999999999</v>
      </c>
      <c r="Q1193">
        <v>131.828125</v>
      </c>
      <c r="R1193">
        <f>VLOOKUP(M1193,工作表1!$A$3:$B$1000,2,FALSE)</f>
        <v>2.875</v>
      </c>
      <c r="S1193" t="str">
        <f>VLOOKUP(M1193,工作表1!$A$3:$C$1000,3,FALSE)</f>
        <v>2028/8/15</v>
      </c>
      <c r="T1193">
        <f t="shared" si="601"/>
        <v>7.5899999999999995E-2</v>
      </c>
      <c r="U1193">
        <f t="shared" si="600"/>
        <v>2.7991000000000001</v>
      </c>
      <c r="V1193" s="43">
        <f t="shared" si="612"/>
        <v>44607</v>
      </c>
      <c r="W1193" s="43">
        <f t="shared" si="602"/>
        <v>44561</v>
      </c>
      <c r="X1193" s="45">
        <f t="shared" si="613"/>
        <v>0.6640625</v>
      </c>
      <c r="Y1193" s="45">
        <f t="shared" si="614"/>
        <v>1.0815282534246575</v>
      </c>
      <c r="Z1193" s="47">
        <f t="shared" si="615"/>
        <v>110.34809010610957</v>
      </c>
      <c r="AA1193" s="47">
        <f t="shared" si="616"/>
        <v>131.56876377030505</v>
      </c>
      <c r="AB1193" s="45">
        <f t="shared" si="617"/>
        <v>1.3139000000000001</v>
      </c>
      <c r="AC1193" s="2" t="str">
        <f t="shared" si="603"/>
        <v>TY1</v>
      </c>
      <c r="AD1193">
        <f t="shared" si="604"/>
        <v>131.828125</v>
      </c>
      <c r="AE1193">
        <f t="shared" si="605"/>
        <v>131.046875</v>
      </c>
      <c r="AF1193" s="49">
        <f t="shared" si="632"/>
        <v>0.78125</v>
      </c>
      <c r="AG1193" s="3">
        <f t="shared" si="618"/>
        <v>131.56876377030505</v>
      </c>
      <c r="AH1193">
        <f t="shared" si="619"/>
        <v>130.46182874303867</v>
      </c>
      <c r="AI1193" s="51">
        <f t="shared" si="620"/>
        <v>1.1069350272663883</v>
      </c>
      <c r="AJ1193" s="52">
        <f t="shared" si="621"/>
        <v>0.32568502726638826</v>
      </c>
      <c r="AK1193" s="2">
        <v>44505</v>
      </c>
      <c r="AL1193" t="str">
        <v>9128285M</v>
      </c>
      <c r="AM1193">
        <v>1.4271</v>
      </c>
      <c r="AN1193">
        <v>-4.999E-2</v>
      </c>
      <c r="AO1193">
        <v>0.84709999999999996</v>
      </c>
      <c r="AP1193">
        <v>131.046875</v>
      </c>
      <c r="AQ1193">
        <f>VLOOKUP(AL1193,工作表1!$F$3:$G$1000,2,FALSE)</f>
        <v>3.125</v>
      </c>
      <c r="AR1193" t="str">
        <f>VLOOKUP(AL1193,工作表1!$F$3:$H$1000,3,FALSE)</f>
        <v>2028/11/15</v>
      </c>
      <c r="AS1193">
        <f t="shared" si="606"/>
        <v>7.5899999999999995E-2</v>
      </c>
      <c r="AT1193">
        <f t="shared" si="607"/>
        <v>3.0491000000000001</v>
      </c>
      <c r="AU1193" s="43">
        <f t="shared" si="622"/>
        <v>44515</v>
      </c>
      <c r="AV1193" s="43">
        <f t="shared" si="608"/>
        <v>44651</v>
      </c>
      <c r="AW1193" s="45">
        <f t="shared" si="623"/>
        <v>1.5030570652173914</v>
      </c>
      <c r="AX1193" s="45">
        <f t="shared" si="624"/>
        <v>2.7273721337105421</v>
      </c>
      <c r="AY1193" s="47">
        <f t="shared" si="625"/>
        <v>112.25734431772578</v>
      </c>
      <c r="AZ1193" s="47">
        <f t="shared" si="626"/>
        <v>130.46182874303867</v>
      </c>
      <c r="BA1193" s="43"/>
      <c r="BC1193" s="2">
        <v>44504</v>
      </c>
      <c r="BD1193" t="str">
        <v>9128286B</v>
      </c>
      <c r="BE1193">
        <v>6.7470999999999997</v>
      </c>
      <c r="BF1193">
        <v>-0.23719999999999999</v>
      </c>
      <c r="BG1193">
        <v>0.82050000000000001</v>
      </c>
      <c r="BH1193">
        <v>130.140625</v>
      </c>
      <c r="BI1193">
        <f>VLOOKUP(BD1193,工作表1!$K$3:$L$1000,2,FALSE)</f>
        <v>2.625</v>
      </c>
      <c r="BJ1193" t="str">
        <f>VLOOKUP(BD1193,工作表1!$K$3:$M$1000,3,FALSE)</f>
        <v>2029/2/15</v>
      </c>
      <c r="BK1193">
        <f t="shared" si="609"/>
        <v>7.7100000000000002E-2</v>
      </c>
      <c r="BL1193">
        <f t="shared" si="610"/>
        <v>2.5478999999999998</v>
      </c>
      <c r="BM1193" s="43">
        <f t="shared" si="627"/>
        <v>44607</v>
      </c>
      <c r="BN1193" s="43">
        <f t="shared" si="611"/>
        <v>44742</v>
      </c>
      <c r="BO1193" s="45">
        <f t="shared" si="628"/>
        <v>0.58491847826086951</v>
      </c>
      <c r="BP1193" s="45">
        <f t="shared" si="629"/>
        <v>2.28937053305539</v>
      </c>
      <c r="BQ1193" s="47">
        <f t="shared" si="630"/>
        <v>108.65686275539343</v>
      </c>
      <c r="BR1193" s="47">
        <f t="shared" si="631"/>
        <v>128.90760559705026</v>
      </c>
    </row>
    <row r="1194" spans="6:70" x14ac:dyDescent="0.25">
      <c r="F1194" s="2">
        <v>44532</v>
      </c>
      <c r="G1194">
        <v>8.2699999999999996E-2</v>
      </c>
      <c r="H1194" s="43">
        <v>44565</v>
      </c>
      <c r="I1194">
        <v>1.5598000000000001</v>
      </c>
      <c r="L1194" s="2">
        <v>44504</v>
      </c>
      <c r="M1194" t="str">
        <v>9128284V</v>
      </c>
      <c r="N1194">
        <v>0.19239999999999999</v>
      </c>
      <c r="O1194">
        <v>2.3040000000000001E-2</v>
      </c>
      <c r="P1194">
        <v>0.83379999999999999</v>
      </c>
      <c r="Q1194">
        <v>131.3125</v>
      </c>
      <c r="R1194">
        <f>VLOOKUP(M1194,工作表1!$A$3:$B$1000,2,FALSE)</f>
        <v>2.875</v>
      </c>
      <c r="S1194" t="str">
        <f>VLOOKUP(M1194,工作表1!$A$3:$C$1000,3,FALSE)</f>
        <v>2028/8/15</v>
      </c>
      <c r="T1194">
        <f t="shared" si="601"/>
        <v>7.7100000000000002E-2</v>
      </c>
      <c r="U1194">
        <f t="shared" si="600"/>
        <v>2.7978999999999998</v>
      </c>
      <c r="V1194" s="43">
        <f t="shared" si="612"/>
        <v>44607</v>
      </c>
      <c r="W1194" s="43">
        <f t="shared" si="602"/>
        <v>44561</v>
      </c>
      <c r="X1194" s="45">
        <f t="shared" si="613"/>
        <v>0.640625</v>
      </c>
      <c r="Y1194" s="45">
        <f t="shared" si="614"/>
        <v>1.081720890410959</v>
      </c>
      <c r="Z1194" s="47">
        <f t="shared" si="615"/>
        <v>109.92535418126374</v>
      </c>
      <c r="AA1194" s="47">
        <f t="shared" si="616"/>
        <v>131.01813004277474</v>
      </c>
      <c r="AB1194" s="45">
        <f t="shared" si="617"/>
        <v>1.3796999999999999</v>
      </c>
      <c r="AC1194" s="2" t="str">
        <f t="shared" si="603"/>
        <v>TY1</v>
      </c>
      <c r="AD1194">
        <f t="shared" si="604"/>
        <v>131.3125</v>
      </c>
      <c r="AE1194">
        <f t="shared" si="605"/>
        <v>130.515625</v>
      </c>
      <c r="AF1194" s="49">
        <f t="shared" si="632"/>
        <v>0.796875</v>
      </c>
      <c r="AG1194" s="3">
        <f t="shared" si="618"/>
        <v>131.01813004277474</v>
      </c>
      <c r="AH1194">
        <f t="shared" si="619"/>
        <v>129.90226795908399</v>
      </c>
      <c r="AI1194" s="51">
        <f t="shared" si="620"/>
        <v>1.1158620836907573</v>
      </c>
      <c r="AJ1194" s="52">
        <f t="shared" si="621"/>
        <v>0.31898708369075734</v>
      </c>
      <c r="AK1194" s="2">
        <v>44504</v>
      </c>
      <c r="AL1194" t="str">
        <v>9128285M</v>
      </c>
      <c r="AM1194">
        <v>1.1422000000000001</v>
      </c>
      <c r="AN1194">
        <v>-2.069E-2</v>
      </c>
      <c r="AO1194">
        <v>0.84709999999999996</v>
      </c>
      <c r="AP1194">
        <v>130.515625</v>
      </c>
      <c r="AQ1194">
        <f>VLOOKUP(AL1194,工作表1!$F$3:$G$1000,2,FALSE)</f>
        <v>3.125</v>
      </c>
      <c r="AR1194" t="str">
        <f>VLOOKUP(AL1194,工作表1!$F$3:$H$1000,3,FALSE)</f>
        <v>2028/11/15</v>
      </c>
      <c r="AS1194">
        <f t="shared" si="606"/>
        <v>7.7100000000000002E-2</v>
      </c>
      <c r="AT1194">
        <f t="shared" si="607"/>
        <v>3.0478999999999998</v>
      </c>
      <c r="AU1194" s="43">
        <f t="shared" si="622"/>
        <v>44515</v>
      </c>
      <c r="AV1194" s="43">
        <f t="shared" si="608"/>
        <v>44651</v>
      </c>
      <c r="AW1194" s="45">
        <f t="shared" si="623"/>
        <v>1.4775815217391304</v>
      </c>
      <c r="AX1194" s="45">
        <f t="shared" si="624"/>
        <v>2.7275815217391304</v>
      </c>
      <c r="AY1194" s="47">
        <f t="shared" si="625"/>
        <v>111.8194228548067</v>
      </c>
      <c r="AZ1194" s="47">
        <f t="shared" si="626"/>
        <v>129.90226795908399</v>
      </c>
      <c r="BA1194" s="43"/>
      <c r="BC1194" s="2">
        <v>44503</v>
      </c>
      <c r="BD1194" t="str">
        <v>9128286B</v>
      </c>
      <c r="BE1194">
        <v>6.3731999999999998</v>
      </c>
      <c r="BF1194">
        <v>-0.22084000000000001</v>
      </c>
      <c r="BG1194">
        <v>0.82050000000000001</v>
      </c>
      <c r="BH1194">
        <v>129.59375</v>
      </c>
      <c r="BI1194">
        <f>VLOOKUP(BD1194,工作表1!$K$3:$L$1000,2,FALSE)</f>
        <v>2.625</v>
      </c>
      <c r="BJ1194" t="str">
        <f>VLOOKUP(BD1194,工作表1!$K$3:$M$1000,3,FALSE)</f>
        <v>2029/2/15</v>
      </c>
      <c r="BK1194">
        <f t="shared" si="609"/>
        <v>7.8E-2</v>
      </c>
      <c r="BL1194">
        <f t="shared" si="610"/>
        <v>2.5470000000000002</v>
      </c>
      <c r="BM1194" s="43">
        <f t="shared" si="627"/>
        <v>44607</v>
      </c>
      <c r="BN1194" s="43">
        <f t="shared" si="611"/>
        <v>44742</v>
      </c>
      <c r="BO1194" s="45">
        <f t="shared" si="628"/>
        <v>0.57778532608695654</v>
      </c>
      <c r="BP1194" s="45">
        <f t="shared" si="629"/>
        <v>2.2894291617033948</v>
      </c>
      <c r="BQ1194" s="47">
        <f t="shared" si="630"/>
        <v>108.20347072786281</v>
      </c>
      <c r="BR1194" s="47">
        <f t="shared" si="631"/>
        <v>128.3408982127612</v>
      </c>
    </row>
    <row r="1195" spans="6:70" x14ac:dyDescent="0.25">
      <c r="F1195" s="2">
        <v>44531</v>
      </c>
      <c r="G1195">
        <v>8.1199999999999994E-2</v>
      </c>
      <c r="H1195" s="43">
        <v>44564</v>
      </c>
      <c r="I1195">
        <v>1.5478000000000001</v>
      </c>
      <c r="L1195" s="2">
        <v>44503</v>
      </c>
      <c r="M1195" t="str">
        <v>9128284V</v>
      </c>
      <c r="N1195">
        <v>0.53900000000000003</v>
      </c>
      <c r="O1195">
        <v>-3.8600000000000002E-2</v>
      </c>
      <c r="P1195">
        <v>0.83379999999999999</v>
      </c>
      <c r="Q1195">
        <v>130.765625</v>
      </c>
      <c r="R1195">
        <f>VLOOKUP(M1195,工作表1!$A$3:$B$1000,2,FALSE)</f>
        <v>2.875</v>
      </c>
      <c r="S1195" t="str">
        <f>VLOOKUP(M1195,工作表1!$A$3:$C$1000,3,FALSE)</f>
        <v>2028/8/15</v>
      </c>
      <c r="T1195">
        <f t="shared" si="601"/>
        <v>7.8E-2</v>
      </c>
      <c r="U1195">
        <f t="shared" si="600"/>
        <v>2.7970000000000002</v>
      </c>
      <c r="V1195" s="43">
        <f t="shared" si="612"/>
        <v>44607</v>
      </c>
      <c r="W1195" s="43">
        <f t="shared" si="602"/>
        <v>44561</v>
      </c>
      <c r="X1195" s="45">
        <f t="shared" si="613"/>
        <v>0.6328125</v>
      </c>
      <c r="Y1195" s="45">
        <f t="shared" si="614"/>
        <v>1.0817851027397261</v>
      </c>
      <c r="Z1195" s="47">
        <f t="shared" si="615"/>
        <v>109.48831711275584</v>
      </c>
      <c r="AA1195" s="47">
        <f t="shared" si="616"/>
        <v>130.47953451652569</v>
      </c>
      <c r="AB1195" s="45">
        <f t="shared" si="617"/>
        <v>1.4599</v>
      </c>
      <c r="AC1195" s="2" t="str">
        <f t="shared" si="603"/>
        <v>TY1</v>
      </c>
      <c r="AD1195">
        <f t="shared" si="604"/>
        <v>130.765625</v>
      </c>
      <c r="AE1195">
        <f t="shared" si="605"/>
        <v>129.96875</v>
      </c>
      <c r="AF1195" s="49">
        <f t="shared" si="632"/>
        <v>0.796875</v>
      </c>
      <c r="AG1195" s="3">
        <f t="shared" si="618"/>
        <v>130.47953451652569</v>
      </c>
      <c r="AH1195">
        <f t="shared" si="619"/>
        <v>129.37239447483469</v>
      </c>
      <c r="AI1195" s="51">
        <f t="shared" si="620"/>
        <v>1.1071400416909967</v>
      </c>
      <c r="AJ1195" s="52">
        <f t="shared" si="621"/>
        <v>0.31026504169099667</v>
      </c>
      <c r="AK1195" s="2">
        <v>44503</v>
      </c>
      <c r="AL1195" t="str">
        <v>9128285M</v>
      </c>
      <c r="AM1195">
        <v>1.6951000000000001</v>
      </c>
      <c r="AN1195">
        <v>-5.8439999999999999E-2</v>
      </c>
      <c r="AO1195">
        <v>0.84709999999999996</v>
      </c>
      <c r="AP1195">
        <v>129.96875</v>
      </c>
      <c r="AQ1195">
        <f>VLOOKUP(AL1195,工作表1!$F$3:$G$1000,2,FALSE)</f>
        <v>3.125</v>
      </c>
      <c r="AR1195" t="str">
        <f>VLOOKUP(AL1195,工作表1!$F$3:$H$1000,3,FALSE)</f>
        <v>2028/11/15</v>
      </c>
      <c r="AS1195">
        <f t="shared" si="606"/>
        <v>7.8E-2</v>
      </c>
      <c r="AT1195">
        <f t="shared" si="607"/>
        <v>3.0470000000000002</v>
      </c>
      <c r="AU1195" s="43">
        <f t="shared" si="622"/>
        <v>44515</v>
      </c>
      <c r="AV1195" s="43">
        <f t="shared" si="608"/>
        <v>44651</v>
      </c>
      <c r="AW1195" s="45">
        <f t="shared" si="623"/>
        <v>1.4690896739130435</v>
      </c>
      <c r="AX1195" s="45">
        <f t="shared" si="624"/>
        <v>2.7276513177486601</v>
      </c>
      <c r="AY1195" s="47">
        <f t="shared" si="625"/>
        <v>111.38238590757767</v>
      </c>
      <c r="AZ1195" s="47">
        <f t="shared" si="626"/>
        <v>129.37239447483469</v>
      </c>
      <c r="BA1195" s="43"/>
      <c r="BC1195" s="2">
        <v>44502</v>
      </c>
      <c r="BD1195" t="str">
        <v>9128286B</v>
      </c>
      <c r="BE1195">
        <v>6.2266000000000004</v>
      </c>
      <c r="BF1195">
        <v>-0.22083</v>
      </c>
      <c r="BG1195">
        <v>0.82050000000000001</v>
      </c>
      <c r="BH1195">
        <v>129.8125</v>
      </c>
      <c r="BI1195">
        <f>VLOOKUP(BD1195,工作表1!$K$3:$L$1000,2,FALSE)</f>
        <v>2.625</v>
      </c>
      <c r="BJ1195" t="str">
        <f>VLOOKUP(BD1195,工作表1!$K$3:$M$1000,3,FALSE)</f>
        <v>2029/2/15</v>
      </c>
      <c r="BK1195">
        <f t="shared" si="609"/>
        <v>7.5800000000000006E-2</v>
      </c>
      <c r="BL1195">
        <f t="shared" si="610"/>
        <v>2.5491999999999999</v>
      </c>
      <c r="BM1195" s="43">
        <f t="shared" si="627"/>
        <v>44607</v>
      </c>
      <c r="BN1195" s="43">
        <f t="shared" si="611"/>
        <v>44742</v>
      </c>
      <c r="BO1195" s="45">
        <f t="shared" si="628"/>
        <v>0.57065217391304346</v>
      </c>
      <c r="BP1195" s="45">
        <f t="shared" si="629"/>
        <v>2.2894877903513997</v>
      </c>
      <c r="BQ1195" s="47">
        <f t="shared" si="630"/>
        <v>108.39107370866954</v>
      </c>
      <c r="BR1195" s="47">
        <f t="shared" si="631"/>
        <v>128.55291350096672</v>
      </c>
    </row>
    <row r="1196" spans="6:70" x14ac:dyDescent="0.25">
      <c r="F1196" s="2">
        <v>44530</v>
      </c>
      <c r="G1196">
        <v>8.1500000000000003E-2</v>
      </c>
      <c r="H1196" s="43">
        <v>44561</v>
      </c>
      <c r="I1196">
        <v>1.4362999999999999</v>
      </c>
      <c r="L1196" s="2">
        <v>44502</v>
      </c>
      <c r="M1196" t="str">
        <v>9128284V</v>
      </c>
      <c r="N1196">
        <v>0.32869999999999999</v>
      </c>
      <c r="O1196">
        <v>-7.8200000000000006E-3</v>
      </c>
      <c r="P1196">
        <v>0.83379999999999999</v>
      </c>
      <c r="Q1196">
        <v>130.96875</v>
      </c>
      <c r="R1196">
        <f>VLOOKUP(M1196,工作表1!$A$3:$B$1000,2,FALSE)</f>
        <v>2.875</v>
      </c>
      <c r="S1196" t="str">
        <f>VLOOKUP(M1196,工作表1!$A$3:$C$1000,3,FALSE)</f>
        <v>2028/8/15</v>
      </c>
      <c r="T1196">
        <f t="shared" si="601"/>
        <v>7.5800000000000006E-2</v>
      </c>
      <c r="U1196">
        <f t="shared" si="600"/>
        <v>2.7991999999999999</v>
      </c>
      <c r="V1196" s="43">
        <f t="shared" si="612"/>
        <v>44607</v>
      </c>
      <c r="W1196" s="43">
        <f t="shared" si="602"/>
        <v>44561</v>
      </c>
      <c r="X1196" s="45">
        <f t="shared" si="613"/>
        <v>0.625</v>
      </c>
      <c r="Y1196" s="45">
        <f t="shared" si="614"/>
        <v>1.0818493150684931</v>
      </c>
      <c r="Z1196" s="47">
        <f t="shared" si="615"/>
        <v>109.66003044663198</v>
      </c>
      <c r="AA1196" s="47">
        <f t="shared" si="616"/>
        <v>130.67043762057122</v>
      </c>
      <c r="AB1196" s="45">
        <f t="shared" si="617"/>
        <v>1.4174</v>
      </c>
      <c r="AC1196" s="2" t="str">
        <f t="shared" si="603"/>
        <v>TY1</v>
      </c>
      <c r="AD1196">
        <f t="shared" si="604"/>
        <v>130.96875</v>
      </c>
      <c r="AE1196">
        <f t="shared" si="605"/>
        <v>130.1875</v>
      </c>
      <c r="AF1196" s="49">
        <f t="shared" si="632"/>
        <v>0.78125</v>
      </c>
      <c r="AG1196" s="3">
        <f t="shared" si="618"/>
        <v>130.67043762057122</v>
      </c>
      <c r="AH1196">
        <f t="shared" si="619"/>
        <v>129.57821817480584</v>
      </c>
      <c r="AI1196" s="51">
        <f t="shared" si="620"/>
        <v>1.0922194457653802</v>
      </c>
      <c r="AJ1196" s="52">
        <f t="shared" si="621"/>
        <v>0.31096944576538021</v>
      </c>
      <c r="AK1196" s="2">
        <v>44502</v>
      </c>
      <c r="AL1196" t="str">
        <v>9128285M</v>
      </c>
      <c r="AM1196">
        <v>1.3848</v>
      </c>
      <c r="AN1196">
        <v>-4.4319999999999998E-2</v>
      </c>
      <c r="AO1196">
        <v>0.84709999999999996</v>
      </c>
      <c r="AP1196">
        <v>130.1875</v>
      </c>
      <c r="AQ1196">
        <f>VLOOKUP(AL1196,工作表1!$F$3:$G$1000,2,FALSE)</f>
        <v>3.125</v>
      </c>
      <c r="AR1196" t="str">
        <f>VLOOKUP(AL1196,工作表1!$F$3:$H$1000,3,FALSE)</f>
        <v>2028/11/15</v>
      </c>
      <c r="AS1196">
        <f t="shared" si="606"/>
        <v>7.5800000000000006E-2</v>
      </c>
      <c r="AT1196">
        <f t="shared" si="607"/>
        <v>3.0491999999999999</v>
      </c>
      <c r="AU1196" s="43">
        <f t="shared" si="622"/>
        <v>44515</v>
      </c>
      <c r="AV1196" s="43">
        <f t="shared" si="608"/>
        <v>44651</v>
      </c>
      <c r="AW1196" s="45">
        <f t="shared" si="623"/>
        <v>1.4605978260869565</v>
      </c>
      <c r="AX1196" s="45">
        <f t="shared" si="624"/>
        <v>2.7277211137581894</v>
      </c>
      <c r="AY1196" s="47">
        <f t="shared" si="625"/>
        <v>111.5698274895462</v>
      </c>
      <c r="AZ1196" s="47">
        <f t="shared" si="626"/>
        <v>129.57821817480584</v>
      </c>
      <c r="BA1196" s="43"/>
      <c r="BC1196" s="2">
        <v>44501</v>
      </c>
      <c r="BD1196" t="str">
        <v>9128286B</v>
      </c>
      <c r="BE1196">
        <v>5.4139999999999997</v>
      </c>
      <c r="BF1196">
        <v>-0.17612</v>
      </c>
      <c r="BG1196">
        <v>0.82050000000000001</v>
      </c>
      <c r="BH1196">
        <v>129.5</v>
      </c>
      <c r="BI1196">
        <f>VLOOKUP(BD1196,工作表1!$K$3:$L$1000,2,FALSE)</f>
        <v>2.625</v>
      </c>
      <c r="BJ1196" t="str">
        <f>VLOOKUP(BD1196,工作表1!$K$3:$M$1000,3,FALSE)</f>
        <v>2029/2/15</v>
      </c>
      <c r="BK1196">
        <f t="shared" si="609"/>
        <v>7.6999999999999999E-2</v>
      </c>
      <c r="BL1196">
        <f t="shared" si="610"/>
        <v>2.548</v>
      </c>
      <c r="BM1196" s="43">
        <f t="shared" si="627"/>
        <v>44607</v>
      </c>
      <c r="BN1196" s="43">
        <f t="shared" si="611"/>
        <v>44742</v>
      </c>
      <c r="BO1196" s="45">
        <f t="shared" si="628"/>
        <v>0.56351902173913049</v>
      </c>
      <c r="BP1196" s="45">
        <f t="shared" si="629"/>
        <v>2.2895464189994041</v>
      </c>
      <c r="BQ1196" s="47">
        <f t="shared" si="630"/>
        <v>108.11050181743383</v>
      </c>
      <c r="BR1196" s="47">
        <f t="shared" si="631"/>
        <v>128.19707939539043</v>
      </c>
    </row>
    <row r="1197" spans="6:70" x14ac:dyDescent="0.25">
      <c r="F1197" s="2">
        <v>44529</v>
      </c>
      <c r="G1197">
        <v>7.9399999999999998E-2</v>
      </c>
      <c r="H1197" s="43">
        <v>44560</v>
      </c>
      <c r="I1197">
        <v>1.4315</v>
      </c>
      <c r="L1197" s="2">
        <v>44501</v>
      </c>
      <c r="M1197" t="str">
        <v>9128284V</v>
      </c>
      <c r="N1197">
        <v>-2.9499999999999998E-2</v>
      </c>
      <c r="O1197">
        <v>6.4119999999999996E-2</v>
      </c>
      <c r="P1197">
        <v>0.83379999999999999</v>
      </c>
      <c r="Q1197">
        <v>130.65625</v>
      </c>
      <c r="R1197">
        <f>VLOOKUP(M1197,工作表1!$A$3:$B$1000,2,FALSE)</f>
        <v>2.875</v>
      </c>
      <c r="S1197" t="str">
        <f>VLOOKUP(M1197,工作表1!$A$3:$C$1000,3,FALSE)</f>
        <v>2028/8/15</v>
      </c>
      <c r="T1197">
        <f t="shared" si="601"/>
        <v>7.6999999999999999E-2</v>
      </c>
      <c r="U1197">
        <f t="shared" si="600"/>
        <v>2.798</v>
      </c>
      <c r="V1197" s="43">
        <f t="shared" si="612"/>
        <v>44607</v>
      </c>
      <c r="W1197" s="43">
        <f t="shared" si="602"/>
        <v>44561</v>
      </c>
      <c r="X1197" s="45">
        <f t="shared" si="613"/>
        <v>0.6171875</v>
      </c>
      <c r="Y1197" s="45">
        <f t="shared" si="614"/>
        <v>1.0819135273972602</v>
      </c>
      <c r="Z1197" s="47">
        <f t="shared" si="615"/>
        <v>109.39356297108691</v>
      </c>
      <c r="AA1197" s="47">
        <f t="shared" si="616"/>
        <v>130.33647167997628</v>
      </c>
      <c r="AB1197" s="45">
        <f t="shared" si="617"/>
        <v>1.4410000000000001</v>
      </c>
      <c r="AC1197" s="2" t="str">
        <f t="shared" si="603"/>
        <v>TY1</v>
      </c>
      <c r="AD1197">
        <f t="shared" si="604"/>
        <v>130.65625</v>
      </c>
      <c r="AE1197">
        <f t="shared" si="605"/>
        <v>129.875</v>
      </c>
      <c r="AF1197" s="49">
        <f t="shared" si="632"/>
        <v>0.78125</v>
      </c>
      <c r="AG1197" s="3">
        <f t="shared" si="618"/>
        <v>130.33647167997628</v>
      </c>
      <c r="AH1197">
        <f t="shared" si="619"/>
        <v>129.23168485256718</v>
      </c>
      <c r="AI1197" s="51">
        <f t="shared" si="620"/>
        <v>1.1047868274091002</v>
      </c>
      <c r="AJ1197" s="52">
        <f t="shared" si="621"/>
        <v>0.32353682740910017</v>
      </c>
      <c r="AK1197" s="2">
        <v>44501</v>
      </c>
      <c r="AL1197" t="str">
        <v>9128285M</v>
      </c>
      <c r="AM1197">
        <v>0.72140000000000004</v>
      </c>
      <c r="AN1197">
        <v>1.0070000000000001E-2</v>
      </c>
      <c r="AO1197">
        <v>0.84709999999999996</v>
      </c>
      <c r="AP1197">
        <v>129.875</v>
      </c>
      <c r="AQ1197">
        <f>VLOOKUP(AL1197,工作表1!$F$3:$G$1000,2,FALSE)</f>
        <v>3.125</v>
      </c>
      <c r="AR1197" t="str">
        <f>VLOOKUP(AL1197,工作表1!$F$3:$H$1000,3,FALSE)</f>
        <v>2028/11/15</v>
      </c>
      <c r="AS1197">
        <f t="shared" si="606"/>
        <v>7.6999999999999999E-2</v>
      </c>
      <c r="AT1197">
        <f t="shared" si="607"/>
        <v>3.048</v>
      </c>
      <c r="AU1197" s="43">
        <f t="shared" si="622"/>
        <v>44515</v>
      </c>
      <c r="AV1197" s="43">
        <f t="shared" si="608"/>
        <v>44651</v>
      </c>
      <c r="AW1197" s="45">
        <f t="shared" si="623"/>
        <v>1.4521059782608696</v>
      </c>
      <c r="AX1197" s="45">
        <f t="shared" si="624"/>
        <v>2.7277909097677187</v>
      </c>
      <c r="AY1197" s="47">
        <f t="shared" si="625"/>
        <v>111.28797243800084</v>
      </c>
      <c r="AZ1197" s="47">
        <f t="shared" si="626"/>
        <v>129.23168485256718</v>
      </c>
      <c r="BA1197" s="43"/>
      <c r="BC1197" s="2">
        <v>44498</v>
      </c>
      <c r="BD1197" t="str">
        <v>9128286B</v>
      </c>
      <c r="BE1197">
        <v>4.3410000000000002</v>
      </c>
      <c r="BF1197">
        <v>-0.13769999999999999</v>
      </c>
      <c r="BG1197">
        <v>0.82050000000000001</v>
      </c>
      <c r="BH1197">
        <v>129.5625</v>
      </c>
      <c r="BI1197">
        <f>VLOOKUP(BD1197,工作表1!$K$3:$L$1000,2,FALSE)</f>
        <v>2.625</v>
      </c>
      <c r="BJ1197" t="str">
        <f>VLOOKUP(BD1197,工作表1!$K$3:$M$1000,3,FALSE)</f>
        <v>2029/2/15</v>
      </c>
      <c r="BK1197">
        <f t="shared" si="609"/>
        <v>7.6999999999999999E-2</v>
      </c>
      <c r="BL1197">
        <f t="shared" si="610"/>
        <v>2.548</v>
      </c>
      <c r="BM1197" s="43">
        <f t="shared" si="627"/>
        <v>44607</v>
      </c>
      <c r="BN1197" s="43">
        <f t="shared" si="611"/>
        <v>44742</v>
      </c>
      <c r="BO1197" s="45">
        <f t="shared" si="628"/>
        <v>0.55638586956521741</v>
      </c>
      <c r="BP1197" s="45">
        <f t="shared" si="629"/>
        <v>2.289605047647409</v>
      </c>
      <c r="BQ1197" s="47">
        <f t="shared" si="630"/>
        <v>108.14111357224661</v>
      </c>
      <c r="BR1197" s="47">
        <f t="shared" si="631"/>
        <v>128.21953533171762</v>
      </c>
    </row>
    <row r="1198" spans="6:70" x14ac:dyDescent="0.25">
      <c r="F1198" s="2">
        <v>44526</v>
      </c>
      <c r="G1198">
        <v>7.9500000000000001E-2</v>
      </c>
      <c r="H1198" s="43">
        <v>44559</v>
      </c>
      <c r="I1198">
        <v>1.4618</v>
      </c>
      <c r="L1198" s="2">
        <v>44498</v>
      </c>
      <c r="M1198" t="str">
        <v>9128284V</v>
      </c>
      <c r="N1198">
        <v>0.4249</v>
      </c>
      <c r="O1198">
        <v>-2.2380000000000001E-2</v>
      </c>
      <c r="P1198">
        <v>0.83379999999999999</v>
      </c>
      <c r="Q1198">
        <v>130.703125</v>
      </c>
      <c r="R1198">
        <f>VLOOKUP(M1198,工作表1!$A$3:$B$1000,2,FALSE)</f>
        <v>2.875</v>
      </c>
      <c r="S1198" t="str">
        <f>VLOOKUP(M1198,工作表1!$A$3:$C$1000,3,FALSE)</f>
        <v>2028/8/15</v>
      </c>
      <c r="T1198">
        <f t="shared" si="601"/>
        <v>7.6999999999999999E-2</v>
      </c>
      <c r="U1198">
        <f t="shared" si="600"/>
        <v>2.798</v>
      </c>
      <c r="V1198" s="43">
        <f t="shared" si="612"/>
        <v>44607</v>
      </c>
      <c r="W1198" s="43">
        <f t="shared" si="602"/>
        <v>44561</v>
      </c>
      <c r="X1198" s="45">
        <f t="shared" si="613"/>
        <v>0.609375</v>
      </c>
      <c r="Y1198" s="45">
        <f t="shared" si="614"/>
        <v>1.0819777397260273</v>
      </c>
      <c r="Z1198" s="47">
        <f t="shared" si="615"/>
        <v>109.45724754874851</v>
      </c>
      <c r="AA1198" s="47">
        <f t="shared" si="616"/>
        <v>130.39823459507019</v>
      </c>
      <c r="AB1198" s="45">
        <f t="shared" si="617"/>
        <v>1.4503999999999999</v>
      </c>
      <c r="AC1198" s="2" t="str">
        <f t="shared" si="603"/>
        <v>TY1</v>
      </c>
      <c r="AD1198">
        <f t="shared" si="604"/>
        <v>130.703125</v>
      </c>
      <c r="AE1198">
        <f t="shared" si="605"/>
        <v>129.890625</v>
      </c>
      <c r="AF1198" s="49">
        <f t="shared" si="632"/>
        <v>0.8125</v>
      </c>
      <c r="AG1198" s="3">
        <f t="shared" si="618"/>
        <v>130.39823459507019</v>
      </c>
      <c r="AH1198">
        <f t="shared" si="619"/>
        <v>129.25468281062112</v>
      </c>
      <c r="AI1198" s="51">
        <f t="shared" si="620"/>
        <v>1.1435517844490732</v>
      </c>
      <c r="AJ1198" s="52">
        <f t="shared" si="621"/>
        <v>0.33105178444907324</v>
      </c>
      <c r="AK1198" s="2">
        <v>44498</v>
      </c>
      <c r="AL1198" t="str">
        <v>9128285M</v>
      </c>
      <c r="AM1198">
        <v>0.89770000000000005</v>
      </c>
      <c r="AN1198">
        <v>-1.0460000000000001E-2</v>
      </c>
      <c r="AO1198">
        <v>0.84709999999999996</v>
      </c>
      <c r="AP1198">
        <v>129.890625</v>
      </c>
      <c r="AQ1198">
        <f>VLOOKUP(AL1198,工作表1!$F$3:$G$1000,2,FALSE)</f>
        <v>3.125</v>
      </c>
      <c r="AR1198" t="str">
        <f>VLOOKUP(AL1198,工作表1!$F$3:$H$1000,3,FALSE)</f>
        <v>2028/11/15</v>
      </c>
      <c r="AS1198">
        <f t="shared" si="606"/>
        <v>7.6999999999999999E-2</v>
      </c>
      <c r="AT1198">
        <f t="shared" si="607"/>
        <v>3.048</v>
      </c>
      <c r="AU1198" s="43">
        <f t="shared" si="622"/>
        <v>44515</v>
      </c>
      <c r="AV1198" s="43">
        <f t="shared" si="608"/>
        <v>44651</v>
      </c>
      <c r="AW1198" s="45">
        <f t="shared" si="623"/>
        <v>1.4436141304347827</v>
      </c>
      <c r="AX1198" s="45">
        <f t="shared" si="624"/>
        <v>2.7278607057772484</v>
      </c>
      <c r="AY1198" s="47">
        <f t="shared" si="625"/>
        <v>111.31964066732463</v>
      </c>
      <c r="AZ1198" s="47">
        <f t="shared" si="626"/>
        <v>129.25468281062112</v>
      </c>
      <c r="BA1198" s="43"/>
      <c r="BC1198" s="2">
        <v>44497</v>
      </c>
      <c r="BD1198" t="str">
        <v>9128286B</v>
      </c>
      <c r="BE1198">
        <v>4.0209999999999999</v>
      </c>
      <c r="BF1198">
        <v>-0.11072</v>
      </c>
      <c r="BG1198">
        <v>0.82050000000000001</v>
      </c>
      <c r="BH1198">
        <v>129.578125</v>
      </c>
      <c r="BI1198">
        <f>VLOOKUP(BD1198,工作表1!$K$3:$L$1000,2,FALSE)</f>
        <v>2.625</v>
      </c>
      <c r="BJ1198" t="str">
        <f>VLOOKUP(BD1198,工作表1!$K$3:$M$1000,3,FALSE)</f>
        <v>2029/2/15</v>
      </c>
      <c r="BK1198">
        <f t="shared" si="609"/>
        <v>7.7100000000000002E-2</v>
      </c>
      <c r="BL1198">
        <f t="shared" si="610"/>
        <v>2.5478999999999998</v>
      </c>
      <c r="BM1198" s="43">
        <f t="shared" si="627"/>
        <v>44607</v>
      </c>
      <c r="BN1198" s="43">
        <f t="shared" si="611"/>
        <v>44742</v>
      </c>
      <c r="BO1198" s="45">
        <f t="shared" si="628"/>
        <v>0.53498641304347827</v>
      </c>
      <c r="BP1198" s="45">
        <f t="shared" si="629"/>
        <v>2.2897809335914237</v>
      </c>
      <c r="BQ1198" s="47">
        <f t="shared" si="630"/>
        <v>108.15588014347306</v>
      </c>
      <c r="BR1198" s="47">
        <f t="shared" si="631"/>
        <v>128.19305680866495</v>
      </c>
    </row>
    <row r="1199" spans="6:70" x14ac:dyDescent="0.25">
      <c r="F1199" s="2">
        <v>44525</v>
      </c>
      <c r="G1199">
        <v>8.2299999999999998E-2</v>
      </c>
      <c r="H1199" s="43">
        <v>44558</v>
      </c>
      <c r="I1199">
        <v>1.4049</v>
      </c>
      <c r="L1199" s="2">
        <v>44497</v>
      </c>
      <c r="M1199" t="str">
        <v>9128284V</v>
      </c>
      <c r="N1199">
        <v>0.50609999999999999</v>
      </c>
      <c r="O1199">
        <v>-2.1080000000000002E-2</v>
      </c>
      <c r="P1199">
        <v>0.83379999999999999</v>
      </c>
      <c r="Q1199">
        <v>130.75</v>
      </c>
      <c r="R1199">
        <f>VLOOKUP(M1199,工作表1!$A$3:$B$1000,2,FALSE)</f>
        <v>2.875</v>
      </c>
      <c r="S1199" t="str">
        <f>VLOOKUP(M1199,工作表1!$A$3:$C$1000,3,FALSE)</f>
        <v>2028/8/15</v>
      </c>
      <c r="T1199">
        <f t="shared" si="601"/>
        <v>7.7100000000000002E-2</v>
      </c>
      <c r="U1199">
        <f t="shared" si="600"/>
        <v>2.7978999999999998</v>
      </c>
      <c r="V1199" s="43">
        <f t="shared" si="612"/>
        <v>44607</v>
      </c>
      <c r="W1199" s="43">
        <f t="shared" si="602"/>
        <v>44561</v>
      </c>
      <c r="X1199" s="45">
        <f t="shared" si="613"/>
        <v>0.5859375</v>
      </c>
      <c r="Y1199" s="45">
        <f t="shared" si="614"/>
        <v>1.0821703767123287</v>
      </c>
      <c r="Z1199" s="47">
        <f t="shared" si="615"/>
        <v>109.51977362241733</v>
      </c>
      <c r="AA1199" s="47">
        <f t="shared" si="616"/>
        <v>130.42939745966586</v>
      </c>
      <c r="AB1199" s="45">
        <f t="shared" si="617"/>
        <v>1.4523999999999999</v>
      </c>
      <c r="AC1199" s="2" t="str">
        <f t="shared" si="603"/>
        <v>TY1</v>
      </c>
      <c r="AD1199">
        <f t="shared" si="604"/>
        <v>130.75</v>
      </c>
      <c r="AE1199">
        <f t="shared" si="605"/>
        <v>129.90625</v>
      </c>
      <c r="AF1199" s="49">
        <f t="shared" si="632"/>
        <v>0.84375</v>
      </c>
      <c r="AG1199" s="3">
        <f t="shared" si="618"/>
        <v>130.42939745966586</v>
      </c>
      <c r="AH1199">
        <f t="shared" si="619"/>
        <v>129.24838825779682</v>
      </c>
      <c r="AI1199" s="51">
        <f t="shared" si="620"/>
        <v>1.1810092018690455</v>
      </c>
      <c r="AJ1199" s="52">
        <f t="shared" si="621"/>
        <v>0.33725920186904546</v>
      </c>
      <c r="AK1199" s="2">
        <v>44497</v>
      </c>
      <c r="AL1199" t="str">
        <v>9128285M</v>
      </c>
      <c r="AM1199">
        <v>0.84019999999999995</v>
      </c>
      <c r="AN1199">
        <v>5.5399999999999998E-3</v>
      </c>
      <c r="AO1199">
        <v>0.84709999999999996</v>
      </c>
      <c r="AP1199">
        <v>129.90625</v>
      </c>
      <c r="AQ1199">
        <f>VLOOKUP(AL1199,工作表1!$F$3:$G$1000,2,FALSE)</f>
        <v>3.125</v>
      </c>
      <c r="AR1199" t="str">
        <f>VLOOKUP(AL1199,工作表1!$F$3:$H$1000,3,FALSE)</f>
        <v>2028/11/15</v>
      </c>
      <c r="AS1199">
        <f t="shared" si="606"/>
        <v>7.7100000000000002E-2</v>
      </c>
      <c r="AT1199">
        <f t="shared" si="607"/>
        <v>3.0478999999999998</v>
      </c>
      <c r="AU1199" s="43">
        <f t="shared" si="622"/>
        <v>44515</v>
      </c>
      <c r="AV1199" s="43">
        <f t="shared" si="608"/>
        <v>44651</v>
      </c>
      <c r="AW1199" s="45">
        <f t="shared" si="623"/>
        <v>1.4181385869565217</v>
      </c>
      <c r="AX1199" s="45">
        <f t="shared" si="624"/>
        <v>2.7280700938058366</v>
      </c>
      <c r="AY1199" s="47">
        <f t="shared" si="625"/>
        <v>111.35082602879611</v>
      </c>
      <c r="AZ1199" s="47">
        <f t="shared" si="626"/>
        <v>129.24838825779682</v>
      </c>
      <c r="BA1199" s="43"/>
      <c r="BC1199" s="2">
        <v>44496</v>
      </c>
      <c r="BD1199" t="str">
        <v>9128286B</v>
      </c>
      <c r="BE1199">
        <v>3.6533000000000002</v>
      </c>
      <c r="BF1199">
        <v>-9.6890000000000004E-2</v>
      </c>
      <c r="BG1199">
        <v>0.82050000000000001</v>
      </c>
      <c r="BH1199">
        <v>130</v>
      </c>
      <c r="BI1199">
        <f>VLOOKUP(BD1199,工作表1!$K$3:$L$1000,2,FALSE)</f>
        <v>2.625</v>
      </c>
      <c r="BJ1199" t="str">
        <f>VLOOKUP(BD1199,工作表1!$K$3:$M$1000,3,FALSE)</f>
        <v>2029/2/15</v>
      </c>
      <c r="BK1199">
        <f t="shared" si="609"/>
        <v>7.7200000000000005E-2</v>
      </c>
      <c r="BL1199">
        <f t="shared" si="610"/>
        <v>2.5478000000000001</v>
      </c>
      <c r="BM1199" s="43">
        <f t="shared" si="627"/>
        <v>44607</v>
      </c>
      <c r="BN1199" s="43">
        <f t="shared" si="611"/>
        <v>44742</v>
      </c>
      <c r="BO1199" s="45">
        <f t="shared" si="628"/>
        <v>0.52785326086956519</v>
      </c>
      <c r="BP1199" s="45">
        <f t="shared" si="629"/>
        <v>2.2898395622394281</v>
      </c>
      <c r="BQ1199" s="47">
        <f t="shared" si="630"/>
        <v>108.49946472468615</v>
      </c>
      <c r="BR1199" s="47">
        <f t="shared" si="631"/>
        <v>128.5970376197437</v>
      </c>
    </row>
    <row r="1200" spans="6:70" x14ac:dyDescent="0.25">
      <c r="F1200" s="2">
        <v>44524</v>
      </c>
      <c r="G1200">
        <v>8.2049999999999998E-2</v>
      </c>
      <c r="H1200" s="43">
        <v>44557</v>
      </c>
      <c r="I1200">
        <v>1.4049</v>
      </c>
      <c r="L1200" s="2">
        <v>44496</v>
      </c>
      <c r="M1200" t="str">
        <v>9128284V</v>
      </c>
      <c r="N1200">
        <v>0.48830000000000001</v>
      </c>
      <c r="O1200">
        <v>-1.9709999999999998E-2</v>
      </c>
      <c r="P1200">
        <v>0.83379999999999999</v>
      </c>
      <c r="Q1200">
        <v>131.171875</v>
      </c>
      <c r="R1200">
        <f>VLOOKUP(M1200,工作表1!$A$3:$B$1000,2,FALSE)</f>
        <v>2.875</v>
      </c>
      <c r="S1200" t="str">
        <f>VLOOKUP(M1200,工作表1!$A$3:$C$1000,3,FALSE)</f>
        <v>2028/8/15</v>
      </c>
      <c r="T1200">
        <f t="shared" si="601"/>
        <v>7.7200000000000005E-2</v>
      </c>
      <c r="U1200">
        <f t="shared" si="600"/>
        <v>2.7978000000000001</v>
      </c>
      <c r="V1200" s="43">
        <f t="shared" si="612"/>
        <v>44607</v>
      </c>
      <c r="W1200" s="43">
        <f t="shared" si="602"/>
        <v>44561</v>
      </c>
      <c r="X1200" s="45">
        <f t="shared" si="613"/>
        <v>0.578125</v>
      </c>
      <c r="Y1200" s="45">
        <f t="shared" si="614"/>
        <v>1.082234589041096</v>
      </c>
      <c r="Z1200" s="47">
        <f t="shared" si="615"/>
        <v>109.8792103398536</v>
      </c>
      <c r="AA1200" s="47">
        <f t="shared" si="616"/>
        <v>130.84588596282671</v>
      </c>
      <c r="AB1200" s="45">
        <f t="shared" si="617"/>
        <v>1.4044000000000001</v>
      </c>
      <c r="AC1200" s="2" t="str">
        <f t="shared" si="603"/>
        <v>TY1</v>
      </c>
      <c r="AD1200">
        <f t="shared" si="604"/>
        <v>131.171875</v>
      </c>
      <c r="AE1200">
        <f t="shared" si="605"/>
        <v>130.328125</v>
      </c>
      <c r="AF1200" s="49">
        <f t="shared" si="632"/>
        <v>0.84375</v>
      </c>
      <c r="AG1200" s="3">
        <f t="shared" si="618"/>
        <v>130.84588596282671</v>
      </c>
      <c r="AH1200">
        <f t="shared" si="619"/>
        <v>129.6771736655846</v>
      </c>
      <c r="AI1200" s="51">
        <f t="shared" si="620"/>
        <v>1.1687122972421093</v>
      </c>
      <c r="AJ1200" s="52">
        <f t="shared" si="621"/>
        <v>0.32496229724210934</v>
      </c>
      <c r="AK1200" s="2">
        <v>44496</v>
      </c>
      <c r="AL1200" t="str">
        <v>9128285M</v>
      </c>
      <c r="AM1200">
        <v>1.0979000000000001</v>
      </c>
      <c r="AN1200">
        <v>-1.376E-2</v>
      </c>
      <c r="AO1200">
        <v>0.84709999999999996</v>
      </c>
      <c r="AP1200">
        <v>130.328125</v>
      </c>
      <c r="AQ1200">
        <f>VLOOKUP(AL1200,工作表1!$F$3:$G$1000,2,FALSE)</f>
        <v>3.125</v>
      </c>
      <c r="AR1200" t="str">
        <f>VLOOKUP(AL1200,工作表1!$F$3:$H$1000,3,FALSE)</f>
        <v>2028/11/15</v>
      </c>
      <c r="AS1200">
        <f t="shared" si="606"/>
        <v>7.7200000000000005E-2</v>
      </c>
      <c r="AT1200">
        <f t="shared" si="607"/>
        <v>3.0478000000000001</v>
      </c>
      <c r="AU1200" s="43">
        <f t="shared" si="622"/>
        <v>44515</v>
      </c>
      <c r="AV1200" s="43">
        <f t="shared" si="608"/>
        <v>44651</v>
      </c>
      <c r="AW1200" s="45">
        <f t="shared" si="623"/>
        <v>1.4096467391304348</v>
      </c>
      <c r="AX1200" s="45">
        <f t="shared" si="624"/>
        <v>2.7281398898153664</v>
      </c>
      <c r="AY1200" s="47">
        <f t="shared" si="625"/>
        <v>111.72619375123389</v>
      </c>
      <c r="AZ1200" s="47">
        <f t="shared" si="626"/>
        <v>129.6771736655846</v>
      </c>
      <c r="BA1200" s="43"/>
      <c r="BC1200" s="2">
        <v>44495</v>
      </c>
      <c r="BD1200" t="str">
        <v>9128286B</v>
      </c>
      <c r="BE1200">
        <v>0.1</v>
      </c>
      <c r="BF1200">
        <v>5.5759999999999997E-2</v>
      </c>
      <c r="BG1200">
        <v>0.82050000000000001</v>
      </c>
      <c r="BH1200">
        <v>129.5</v>
      </c>
      <c r="BI1200">
        <f>VLOOKUP(BD1200,工作表1!$K$3:$L$1000,2,FALSE)</f>
        <v>2.625</v>
      </c>
      <c r="BJ1200" t="str">
        <f>VLOOKUP(BD1200,工作表1!$K$3:$M$1000,3,FALSE)</f>
        <v>2029/2/15</v>
      </c>
      <c r="BK1200">
        <f t="shared" si="609"/>
        <v>7.46E-2</v>
      </c>
      <c r="BL1200">
        <f t="shared" si="610"/>
        <v>2.5503999999999998</v>
      </c>
      <c r="BM1200" s="43">
        <f t="shared" si="627"/>
        <v>44607</v>
      </c>
      <c r="BN1200" s="43">
        <f t="shared" si="611"/>
        <v>44742</v>
      </c>
      <c r="BO1200" s="45">
        <f t="shared" si="628"/>
        <v>0.52072010869565211</v>
      </c>
      <c r="BP1200" s="45">
        <f t="shared" si="629"/>
        <v>2.289898190887433</v>
      </c>
      <c r="BQ1200" s="47">
        <f t="shared" si="630"/>
        <v>107.98224943929358</v>
      </c>
      <c r="BR1200" s="47">
        <f t="shared" si="631"/>
        <v>127.94965424916478</v>
      </c>
    </row>
    <row r="1201" spans="6:70" x14ac:dyDescent="0.25">
      <c r="F1201" s="2">
        <v>44523</v>
      </c>
      <c r="G1201">
        <v>8.5050000000000001E-2</v>
      </c>
      <c r="H1201" s="43">
        <v>44554</v>
      </c>
      <c r="I1201">
        <v>1.4119999999999999</v>
      </c>
      <c r="L1201" s="2">
        <v>44495</v>
      </c>
      <c r="M1201" t="str">
        <v>9128284V</v>
      </c>
      <c r="N1201">
        <v>0.76439999999999997</v>
      </c>
      <c r="O1201">
        <v>-6.0269999999999997E-2</v>
      </c>
      <c r="P1201">
        <v>0.83379999999999999</v>
      </c>
      <c r="Q1201">
        <v>130.609375</v>
      </c>
      <c r="R1201">
        <f>VLOOKUP(M1201,工作表1!$A$3:$B$1000,2,FALSE)</f>
        <v>2.875</v>
      </c>
      <c r="S1201" t="str">
        <f>VLOOKUP(M1201,工作表1!$A$3:$C$1000,3,FALSE)</f>
        <v>2028/8/15</v>
      </c>
      <c r="T1201">
        <f t="shared" si="601"/>
        <v>7.46E-2</v>
      </c>
      <c r="U1201">
        <f t="shared" si="600"/>
        <v>2.8003999999999998</v>
      </c>
      <c r="V1201" s="43">
        <f t="shared" si="612"/>
        <v>44607</v>
      </c>
      <c r="W1201" s="43">
        <f t="shared" si="602"/>
        <v>44561</v>
      </c>
      <c r="X1201" s="45">
        <f t="shared" si="613"/>
        <v>0.5703125</v>
      </c>
      <c r="Y1201" s="45">
        <f t="shared" si="614"/>
        <v>1.0822988013698631</v>
      </c>
      <c r="Z1201" s="47">
        <f t="shared" si="615"/>
        <v>109.42642141834953</v>
      </c>
      <c r="AA1201" s="47">
        <f t="shared" si="616"/>
        <v>130.28766520311299</v>
      </c>
      <c r="AB1201" s="45">
        <f t="shared" si="617"/>
        <v>1.4498</v>
      </c>
      <c r="AC1201" s="2" t="str">
        <f t="shared" si="603"/>
        <v>TY1</v>
      </c>
      <c r="AD1201">
        <f t="shared" si="604"/>
        <v>130.609375</v>
      </c>
      <c r="AE1201">
        <f t="shared" si="605"/>
        <v>129.75</v>
      </c>
      <c r="AF1201" s="49">
        <f t="shared" si="632"/>
        <v>0.859375</v>
      </c>
      <c r="AG1201" s="3">
        <f t="shared" si="618"/>
        <v>130.28766520311299</v>
      </c>
      <c r="AH1201">
        <f t="shared" si="619"/>
        <v>129.08959657391236</v>
      </c>
      <c r="AI1201" s="51">
        <f t="shared" si="620"/>
        <v>1.1980686292006339</v>
      </c>
      <c r="AJ1201" s="52">
        <f t="shared" si="621"/>
        <v>0.33869362920063395</v>
      </c>
      <c r="AK1201" s="2">
        <v>44495</v>
      </c>
      <c r="AL1201" t="str">
        <v>9128285M</v>
      </c>
      <c r="AM1201">
        <v>1.0286</v>
      </c>
      <c r="AN1201">
        <v>-7.0899999999999999E-3</v>
      </c>
      <c r="AO1201">
        <v>0.84709999999999996</v>
      </c>
      <c r="AP1201">
        <v>129.75</v>
      </c>
      <c r="AQ1201">
        <f>VLOOKUP(AL1201,工作表1!$F$3:$G$1000,2,FALSE)</f>
        <v>3.125</v>
      </c>
      <c r="AR1201" t="str">
        <f>VLOOKUP(AL1201,工作表1!$F$3:$H$1000,3,FALSE)</f>
        <v>2028/11/15</v>
      </c>
      <c r="AS1201">
        <f t="shared" si="606"/>
        <v>7.46E-2</v>
      </c>
      <c r="AT1201">
        <f t="shared" si="607"/>
        <v>3.0503999999999998</v>
      </c>
      <c r="AU1201" s="43">
        <f t="shared" si="622"/>
        <v>44515</v>
      </c>
      <c r="AV1201" s="43">
        <f t="shared" si="608"/>
        <v>44651</v>
      </c>
      <c r="AW1201" s="45">
        <f t="shared" si="623"/>
        <v>1.4011548913043479</v>
      </c>
      <c r="AX1201" s="45">
        <f t="shared" si="624"/>
        <v>2.7282096858248961</v>
      </c>
      <c r="AY1201" s="47">
        <f t="shared" si="625"/>
        <v>111.24176274482356</v>
      </c>
      <c r="AZ1201" s="47">
        <f t="shared" si="626"/>
        <v>129.08959657391236</v>
      </c>
      <c r="BA1201" s="43"/>
      <c r="BC1201" s="2">
        <v>44494</v>
      </c>
      <c r="BD1201" t="str">
        <v>9128286B</v>
      </c>
      <c r="BE1201">
        <v>-3.0300000000000001E-2</v>
      </c>
      <c r="BF1201">
        <v>5.9279999999999999E-2</v>
      </c>
      <c r="BG1201">
        <v>0.82050000000000001</v>
      </c>
      <c r="BH1201">
        <v>129.4375</v>
      </c>
      <c r="BI1201">
        <f>VLOOKUP(BD1201,工作表1!$K$3:$L$1000,2,FALSE)</f>
        <v>2.625</v>
      </c>
      <c r="BJ1201" t="str">
        <f>VLOOKUP(BD1201,工作表1!$K$3:$M$1000,3,FALSE)</f>
        <v>2029/2/15</v>
      </c>
      <c r="BK1201">
        <f t="shared" si="609"/>
        <v>7.46E-2</v>
      </c>
      <c r="BL1201">
        <f t="shared" si="610"/>
        <v>2.5503999999999998</v>
      </c>
      <c r="BM1201" s="43">
        <f t="shared" si="627"/>
        <v>44607</v>
      </c>
      <c r="BN1201" s="43">
        <f t="shared" si="611"/>
        <v>44742</v>
      </c>
      <c r="BO1201" s="45">
        <f t="shared" si="628"/>
        <v>0.51358695652173914</v>
      </c>
      <c r="BP1201" s="45">
        <f t="shared" si="629"/>
        <v>2.2899568195354378</v>
      </c>
      <c r="BQ1201" s="47">
        <f t="shared" si="630"/>
        <v>107.93501535969504</v>
      </c>
      <c r="BR1201" s="47">
        <f t="shared" si="631"/>
        <v>127.87722596723727</v>
      </c>
    </row>
    <row r="1202" spans="6:70" x14ac:dyDescent="0.25">
      <c r="F1202" s="2">
        <v>44522</v>
      </c>
      <c r="G1202">
        <v>8.5000000000000006E-2</v>
      </c>
      <c r="H1202" s="43">
        <v>44553</v>
      </c>
      <c r="I1202">
        <v>1.4119999999999999</v>
      </c>
      <c r="L1202" s="2">
        <v>44494</v>
      </c>
      <c r="M1202" t="str">
        <v>9128284V</v>
      </c>
      <c r="N1202">
        <v>0.75690000000000002</v>
      </c>
      <c r="O1202">
        <v>-5.9339999999999997E-2</v>
      </c>
      <c r="P1202">
        <v>0.83379999999999999</v>
      </c>
      <c r="Q1202">
        <v>130.5625</v>
      </c>
      <c r="R1202">
        <f>VLOOKUP(M1202,工作表1!$A$3:$B$1000,2,FALSE)</f>
        <v>2.875</v>
      </c>
      <c r="S1202" t="str">
        <f>VLOOKUP(M1202,工作表1!$A$3:$C$1000,3,FALSE)</f>
        <v>2028/8/15</v>
      </c>
      <c r="T1202">
        <f t="shared" si="601"/>
        <v>7.46E-2</v>
      </c>
      <c r="U1202">
        <f t="shared" si="600"/>
        <v>2.8003999999999998</v>
      </c>
      <c r="V1202" s="43">
        <f t="shared" si="612"/>
        <v>44607</v>
      </c>
      <c r="W1202" s="43">
        <f t="shared" si="602"/>
        <v>44561</v>
      </c>
      <c r="X1202" s="45">
        <f t="shared" si="613"/>
        <v>0.5625</v>
      </c>
      <c r="Y1202" s="45">
        <f t="shared" si="614"/>
        <v>1.0823630136986302</v>
      </c>
      <c r="Z1202" s="47">
        <f t="shared" si="615"/>
        <v>109.39556284151615</v>
      </c>
      <c r="AA1202" s="47">
        <f t="shared" si="616"/>
        <v>130.23603183473168</v>
      </c>
      <c r="AB1202" s="45">
        <f t="shared" si="617"/>
        <v>1.4593</v>
      </c>
      <c r="AC1202" s="2" t="str">
        <f t="shared" si="603"/>
        <v>TY1</v>
      </c>
      <c r="AD1202">
        <f t="shared" si="604"/>
        <v>130.5625</v>
      </c>
      <c r="AE1202">
        <f t="shared" si="605"/>
        <v>129.6875</v>
      </c>
      <c r="AF1202" s="49">
        <f t="shared" si="632"/>
        <v>0.875</v>
      </c>
      <c r="AG1202" s="3">
        <f t="shared" si="618"/>
        <v>130.23603183473168</v>
      </c>
      <c r="AH1202">
        <f t="shared" si="619"/>
        <v>129.0198614592008</v>
      </c>
      <c r="AI1202" s="51">
        <f t="shared" si="620"/>
        <v>1.2161703755308793</v>
      </c>
      <c r="AJ1202" s="52">
        <f t="shared" si="621"/>
        <v>0.34117037553087926</v>
      </c>
      <c r="AK1202" s="2">
        <v>44494</v>
      </c>
      <c r="AL1202" t="str">
        <v>9128285M</v>
      </c>
      <c r="AM1202">
        <v>0.92500000000000004</v>
      </c>
      <c r="AN1202">
        <v>-1.97E-3</v>
      </c>
      <c r="AO1202">
        <v>0.84709999999999996</v>
      </c>
      <c r="AP1202">
        <v>129.6875</v>
      </c>
      <c r="AQ1202">
        <f>VLOOKUP(AL1202,工作表1!$F$3:$G$1000,2,FALSE)</f>
        <v>3.125</v>
      </c>
      <c r="AR1202" t="str">
        <f>VLOOKUP(AL1202,工作表1!$F$3:$H$1000,3,FALSE)</f>
        <v>2028/11/15</v>
      </c>
      <c r="AS1202">
        <f t="shared" si="606"/>
        <v>7.46E-2</v>
      </c>
      <c r="AT1202">
        <f t="shared" si="607"/>
        <v>3.0503999999999998</v>
      </c>
      <c r="AU1202" s="43">
        <f t="shared" si="622"/>
        <v>44515</v>
      </c>
      <c r="AV1202" s="43">
        <f t="shared" si="608"/>
        <v>44651</v>
      </c>
      <c r="AW1202" s="45">
        <f t="shared" si="623"/>
        <v>1.3926630434782608</v>
      </c>
      <c r="AX1202" s="45">
        <f t="shared" si="624"/>
        <v>2.7282794818344254</v>
      </c>
      <c r="AY1202" s="47">
        <f t="shared" si="625"/>
        <v>111.19488345487437</v>
      </c>
      <c r="AZ1202" s="47">
        <f t="shared" si="626"/>
        <v>129.0198614592008</v>
      </c>
      <c r="BA1202" s="43"/>
      <c r="BC1202" s="2">
        <v>44491</v>
      </c>
      <c r="BD1202" t="str">
        <v>9128286B</v>
      </c>
      <c r="BE1202">
        <v>-0.63180000000000003</v>
      </c>
      <c r="BF1202">
        <v>7.9649999999999999E-2</v>
      </c>
      <c r="BG1202">
        <v>0.82050000000000001</v>
      </c>
      <c r="BH1202">
        <v>129.21875</v>
      </c>
      <c r="BI1202">
        <f>VLOOKUP(BD1202,工作表1!$K$3:$L$1000,2,FALSE)</f>
        <v>2.625</v>
      </c>
      <c r="BJ1202" t="str">
        <f>VLOOKUP(BD1202,工作表1!$K$3:$M$1000,3,FALSE)</f>
        <v>2029/2/15</v>
      </c>
      <c r="BK1202">
        <f t="shared" si="609"/>
        <v>7.4499999999999997E-2</v>
      </c>
      <c r="BL1202">
        <f t="shared" si="610"/>
        <v>2.5505</v>
      </c>
      <c r="BM1202" s="43">
        <f t="shared" si="627"/>
        <v>44607</v>
      </c>
      <c r="BN1202" s="43">
        <f t="shared" si="611"/>
        <v>44742</v>
      </c>
      <c r="BO1202" s="45">
        <f t="shared" si="628"/>
        <v>0.50645380434782605</v>
      </c>
      <c r="BP1202" s="45">
        <f t="shared" si="629"/>
        <v>2.2900154481834423</v>
      </c>
      <c r="BQ1202" s="47">
        <f t="shared" si="630"/>
        <v>107.74718920017844</v>
      </c>
      <c r="BR1202" s="47">
        <f t="shared" si="631"/>
        <v>127.63336445093201</v>
      </c>
    </row>
    <row r="1203" spans="6:70" x14ac:dyDescent="0.25">
      <c r="F1203" s="2">
        <v>44519</v>
      </c>
      <c r="G1203">
        <v>8.3769999999999997E-2</v>
      </c>
      <c r="H1203" s="43">
        <v>44552</v>
      </c>
      <c r="I1203">
        <v>1.3815</v>
      </c>
      <c r="L1203" s="2">
        <v>44491</v>
      </c>
      <c r="M1203" t="str">
        <v>9128284V</v>
      </c>
      <c r="N1203">
        <v>0.3145</v>
      </c>
      <c r="O1203">
        <v>4.8799999999999998E-3</v>
      </c>
      <c r="P1203">
        <v>0.83379999999999999</v>
      </c>
      <c r="Q1203">
        <v>130.34375</v>
      </c>
      <c r="R1203">
        <f>VLOOKUP(M1203,工作表1!$A$3:$B$1000,2,FALSE)</f>
        <v>2.875</v>
      </c>
      <c r="S1203" t="str">
        <f>VLOOKUP(M1203,工作表1!$A$3:$C$1000,3,FALSE)</f>
        <v>2028/8/15</v>
      </c>
      <c r="T1203">
        <f t="shared" si="601"/>
        <v>7.4499999999999997E-2</v>
      </c>
      <c r="U1203">
        <f t="shared" si="600"/>
        <v>2.8005</v>
      </c>
      <c r="V1203" s="43">
        <f t="shared" si="612"/>
        <v>44607</v>
      </c>
      <c r="W1203" s="43">
        <f t="shared" si="602"/>
        <v>44561</v>
      </c>
      <c r="X1203" s="45">
        <f t="shared" si="613"/>
        <v>0.5546875</v>
      </c>
      <c r="Y1203" s="45">
        <f t="shared" si="614"/>
        <v>1.0824272260273973</v>
      </c>
      <c r="Z1203" s="47">
        <f t="shared" si="615"/>
        <v>109.20730207785657</v>
      </c>
      <c r="AA1203" s="47">
        <f t="shared" si="616"/>
        <v>129.99559923639433</v>
      </c>
      <c r="AB1203" s="45">
        <f t="shared" si="617"/>
        <v>1.4712000000000001</v>
      </c>
      <c r="AC1203" s="2" t="str">
        <f t="shared" si="603"/>
        <v>TY1</v>
      </c>
      <c r="AD1203">
        <f t="shared" si="604"/>
        <v>130.34375</v>
      </c>
      <c r="AE1203">
        <f t="shared" si="605"/>
        <v>129.46875</v>
      </c>
      <c r="AF1203" s="49">
        <f t="shared" si="632"/>
        <v>0.875</v>
      </c>
      <c r="AG1203" s="3">
        <f t="shared" si="618"/>
        <v>129.99559923639433</v>
      </c>
      <c r="AH1203">
        <f t="shared" si="619"/>
        <v>128.78362314222926</v>
      </c>
      <c r="AI1203" s="51">
        <f t="shared" si="620"/>
        <v>1.2119760941650668</v>
      </c>
      <c r="AJ1203" s="52">
        <f t="shared" si="621"/>
        <v>0.3369760941650668</v>
      </c>
      <c r="AK1203" s="2">
        <v>44491</v>
      </c>
      <c r="AL1203" t="str">
        <v>9128285M</v>
      </c>
      <c r="AM1203">
        <v>0.50829999999999997</v>
      </c>
      <c r="AN1203">
        <v>2.0199999999999999E-2</v>
      </c>
      <c r="AO1203">
        <v>0.84709999999999996</v>
      </c>
      <c r="AP1203">
        <v>129.46875</v>
      </c>
      <c r="AQ1203">
        <f>VLOOKUP(AL1203,工作表1!$F$3:$G$1000,2,FALSE)</f>
        <v>3.125</v>
      </c>
      <c r="AR1203" t="str">
        <f>VLOOKUP(AL1203,工作表1!$F$3:$H$1000,3,FALSE)</f>
        <v>2028/11/15</v>
      </c>
      <c r="AS1203">
        <f t="shared" si="606"/>
        <v>7.4499999999999997E-2</v>
      </c>
      <c r="AT1203">
        <f t="shared" si="607"/>
        <v>3.0505</v>
      </c>
      <c r="AU1203" s="43">
        <f t="shared" si="622"/>
        <v>44515</v>
      </c>
      <c r="AV1203" s="43">
        <f t="shared" si="608"/>
        <v>44651</v>
      </c>
      <c r="AW1203" s="45">
        <f t="shared" si="623"/>
        <v>1.3841711956521741</v>
      </c>
      <c r="AX1203" s="45">
        <f t="shared" si="624"/>
        <v>2.7283492778439546</v>
      </c>
      <c r="AY1203" s="47">
        <f t="shared" si="625"/>
        <v>111.00700291340186</v>
      </c>
      <c r="AZ1203" s="47">
        <f t="shared" si="626"/>
        <v>128.78362314222926</v>
      </c>
      <c r="BA1203" s="43"/>
      <c r="BC1203" s="2">
        <v>44490</v>
      </c>
      <c r="BD1203" t="str">
        <v>9128286B</v>
      </c>
      <c r="BE1203">
        <v>4.4600000000000001E-2</v>
      </c>
      <c r="BF1203">
        <v>4.4139999999999999E-2</v>
      </c>
      <c r="BG1203">
        <v>0.82050000000000001</v>
      </c>
      <c r="BH1203">
        <v>129.046875</v>
      </c>
      <c r="BI1203">
        <f>VLOOKUP(BD1203,工作表1!$K$3:$L$1000,2,FALSE)</f>
        <v>2.625</v>
      </c>
      <c r="BJ1203" t="str">
        <f>VLOOKUP(BD1203,工作表1!$K$3:$M$1000,3,FALSE)</f>
        <v>2029/2/15</v>
      </c>
      <c r="BK1203">
        <f t="shared" si="609"/>
        <v>7.46E-2</v>
      </c>
      <c r="BL1203">
        <f t="shared" si="610"/>
        <v>2.5503999999999998</v>
      </c>
      <c r="BM1203" s="43">
        <f t="shared" si="627"/>
        <v>44607</v>
      </c>
      <c r="BN1203" s="43">
        <f t="shared" si="611"/>
        <v>44742</v>
      </c>
      <c r="BO1203" s="45">
        <f t="shared" si="628"/>
        <v>0.48505434782608692</v>
      </c>
      <c r="BP1203" s="45">
        <f t="shared" si="629"/>
        <v>2.2901913341274565</v>
      </c>
      <c r="BQ1203" s="47">
        <f t="shared" si="630"/>
        <v>107.65455235694839</v>
      </c>
      <c r="BR1203" s="47">
        <f t="shared" si="631"/>
        <v>127.4759629500056</v>
      </c>
    </row>
    <row r="1204" spans="6:70" x14ac:dyDescent="0.25">
      <c r="F1204" s="2">
        <v>44518</v>
      </c>
      <c r="G1204">
        <v>8.3199999999999996E-2</v>
      </c>
      <c r="H1204" s="43">
        <v>44551</v>
      </c>
      <c r="I1204">
        <v>1.3838999999999999</v>
      </c>
      <c r="L1204" s="2">
        <v>44490</v>
      </c>
      <c r="M1204" t="str">
        <v>9128284V</v>
      </c>
      <c r="N1204">
        <v>0.70379999999999998</v>
      </c>
      <c r="O1204">
        <v>-5.7169999999999999E-2</v>
      </c>
      <c r="P1204">
        <v>0.83379999999999999</v>
      </c>
      <c r="Q1204">
        <v>130.1875</v>
      </c>
      <c r="R1204">
        <f>VLOOKUP(M1204,工作表1!$A$3:$B$1000,2,FALSE)</f>
        <v>2.875</v>
      </c>
      <c r="S1204" t="str">
        <f>VLOOKUP(M1204,工作表1!$A$3:$C$1000,3,FALSE)</f>
        <v>2028/8/15</v>
      </c>
      <c r="T1204">
        <f t="shared" si="601"/>
        <v>7.46E-2</v>
      </c>
      <c r="U1204">
        <f t="shared" si="600"/>
        <v>2.8003999999999998</v>
      </c>
      <c r="V1204" s="43">
        <f t="shared" si="612"/>
        <v>44607</v>
      </c>
      <c r="W1204" s="43">
        <f t="shared" si="602"/>
        <v>44561</v>
      </c>
      <c r="X1204" s="45">
        <f t="shared" si="613"/>
        <v>0.53125</v>
      </c>
      <c r="Y1204" s="45">
        <f t="shared" si="614"/>
        <v>1.0826198630136985</v>
      </c>
      <c r="Z1204" s="47">
        <f t="shared" si="615"/>
        <v>109.11424422882382</v>
      </c>
      <c r="AA1204" s="47">
        <f t="shared" si="616"/>
        <v>129.84014323364715</v>
      </c>
      <c r="AB1204" s="45">
        <f t="shared" si="617"/>
        <v>1.5334000000000001</v>
      </c>
      <c r="AC1204" s="2" t="str">
        <f t="shared" si="603"/>
        <v>TY1</v>
      </c>
      <c r="AD1204">
        <f t="shared" si="604"/>
        <v>130.1875</v>
      </c>
      <c r="AE1204">
        <f t="shared" si="605"/>
        <v>129.296875</v>
      </c>
      <c r="AF1204" s="49">
        <f t="shared" si="632"/>
        <v>0.890625</v>
      </c>
      <c r="AG1204" s="3">
        <f t="shared" si="618"/>
        <v>129.84014323364715</v>
      </c>
      <c r="AH1204">
        <f t="shared" si="619"/>
        <v>128.63107110197419</v>
      </c>
      <c r="AI1204" s="51">
        <f t="shared" si="620"/>
        <v>1.2090721316729685</v>
      </c>
      <c r="AJ1204" s="52">
        <f t="shared" si="621"/>
        <v>0.31844713167296845</v>
      </c>
      <c r="AK1204" s="2">
        <v>44490</v>
      </c>
      <c r="AL1204" t="str">
        <v>9128285M</v>
      </c>
      <c r="AM1204">
        <v>1.2588999999999999</v>
      </c>
      <c r="AN1204">
        <v>-3.3779999999999998E-2</v>
      </c>
      <c r="AO1204">
        <v>0.84709999999999996</v>
      </c>
      <c r="AP1204">
        <v>129.296875</v>
      </c>
      <c r="AQ1204">
        <f>VLOOKUP(AL1204,工作表1!$F$3:$G$1000,2,FALSE)</f>
        <v>3.125</v>
      </c>
      <c r="AR1204" t="str">
        <f>VLOOKUP(AL1204,工作表1!$F$3:$H$1000,3,FALSE)</f>
        <v>2028/11/15</v>
      </c>
      <c r="AS1204">
        <f t="shared" si="606"/>
        <v>7.46E-2</v>
      </c>
      <c r="AT1204">
        <f t="shared" si="607"/>
        <v>3.0503999999999998</v>
      </c>
      <c r="AU1204" s="43">
        <f t="shared" si="622"/>
        <v>44515</v>
      </c>
      <c r="AV1204" s="43">
        <f t="shared" si="608"/>
        <v>44651</v>
      </c>
      <c r="AW1204" s="45">
        <f t="shared" si="623"/>
        <v>1.3586956521739131</v>
      </c>
      <c r="AX1204" s="45">
        <f t="shared" si="624"/>
        <v>2.7285586658725434</v>
      </c>
      <c r="AY1204" s="47">
        <f t="shared" si="625"/>
        <v>110.91431244615966</v>
      </c>
      <c r="AZ1204" s="47">
        <f t="shared" si="626"/>
        <v>128.63107110197419</v>
      </c>
      <c r="BA1204" s="43"/>
      <c r="BC1204" s="2">
        <v>44489</v>
      </c>
      <c r="BD1204" t="str">
        <v>9128286B</v>
      </c>
      <c r="BE1204">
        <v>-0.96630000000000005</v>
      </c>
      <c r="BF1204">
        <v>8.3019999999999997E-2</v>
      </c>
      <c r="BG1204">
        <v>0.82050000000000001</v>
      </c>
      <c r="BH1204">
        <v>129.53125</v>
      </c>
      <c r="BI1204">
        <f>VLOOKUP(BD1204,工作表1!$K$3:$L$1000,2,FALSE)</f>
        <v>2.625</v>
      </c>
      <c r="BJ1204" t="str">
        <f>VLOOKUP(BD1204,工作表1!$K$3:$M$1000,3,FALSE)</f>
        <v>2029/2/15</v>
      </c>
      <c r="BK1204">
        <f t="shared" si="609"/>
        <v>7.2749999999999995E-2</v>
      </c>
      <c r="BL1204">
        <f t="shared" si="610"/>
        <v>2.5522499999999999</v>
      </c>
      <c r="BM1204" s="43">
        <f t="shared" si="627"/>
        <v>44607</v>
      </c>
      <c r="BN1204" s="43">
        <f t="shared" si="611"/>
        <v>44742</v>
      </c>
      <c r="BO1204" s="45">
        <f t="shared" si="628"/>
        <v>0.47792119565217395</v>
      </c>
      <c r="BP1204" s="45">
        <f t="shared" si="629"/>
        <v>2.2902499627754618</v>
      </c>
      <c r="BQ1204" s="47">
        <f t="shared" si="630"/>
        <v>108.02916112752564</v>
      </c>
      <c r="BR1204" s="47">
        <f t="shared" si="631"/>
        <v>127.91608536908454</v>
      </c>
    </row>
    <row r="1205" spans="6:70" x14ac:dyDescent="0.25">
      <c r="F1205" s="2">
        <v>44517</v>
      </c>
      <c r="G1205">
        <v>8.1449999999999995E-2</v>
      </c>
      <c r="H1205" s="43">
        <v>44550</v>
      </c>
      <c r="I1205">
        <v>1.3368</v>
      </c>
      <c r="L1205" s="2">
        <v>44489</v>
      </c>
      <c r="M1205" t="str">
        <v>9128284V</v>
      </c>
      <c r="N1205">
        <v>0.34910000000000002</v>
      </c>
      <c r="O1205">
        <v>-7.28E-3</v>
      </c>
      <c r="P1205">
        <v>0.83379999999999999</v>
      </c>
      <c r="Q1205">
        <v>130.640625</v>
      </c>
      <c r="R1205">
        <f>VLOOKUP(M1205,工作表1!$A$3:$B$1000,2,FALSE)</f>
        <v>2.875</v>
      </c>
      <c r="S1205" t="str">
        <f>VLOOKUP(M1205,工作表1!$A$3:$C$1000,3,FALSE)</f>
        <v>2028/8/15</v>
      </c>
      <c r="T1205">
        <f t="shared" si="601"/>
        <v>7.2749999999999995E-2</v>
      </c>
      <c r="U1205">
        <f t="shared" si="600"/>
        <v>2.8022499999999999</v>
      </c>
      <c r="V1205" s="43">
        <f t="shared" si="612"/>
        <v>44607</v>
      </c>
      <c r="W1205" s="43">
        <f t="shared" si="602"/>
        <v>44561</v>
      </c>
      <c r="X1205" s="45">
        <f t="shared" si="613"/>
        <v>0.5234375</v>
      </c>
      <c r="Y1205" s="45">
        <f t="shared" si="614"/>
        <v>1.0826840753424658</v>
      </c>
      <c r="Z1205" s="47">
        <f t="shared" si="615"/>
        <v>109.48902372874234</v>
      </c>
      <c r="AA1205" s="47">
        <f t="shared" si="616"/>
        <v>130.27456553286089</v>
      </c>
      <c r="AB1205" s="45">
        <f t="shared" si="617"/>
        <v>1.4757</v>
      </c>
      <c r="AC1205" s="2" t="str">
        <f t="shared" si="603"/>
        <v>TY1</v>
      </c>
      <c r="AD1205">
        <f t="shared" si="604"/>
        <v>130.640625</v>
      </c>
      <c r="AE1205">
        <f t="shared" si="605"/>
        <v>129.78125</v>
      </c>
      <c r="AF1205" s="49">
        <f t="shared" si="632"/>
        <v>0.859375</v>
      </c>
      <c r="AG1205" s="3">
        <f t="shared" si="618"/>
        <v>130.27456553286089</v>
      </c>
      <c r="AH1205">
        <f t="shared" si="619"/>
        <v>129.05718087230611</v>
      </c>
      <c r="AI1205" s="51">
        <f t="shared" si="620"/>
        <v>1.2173846605547851</v>
      </c>
      <c r="AJ1205" s="52">
        <f t="shared" si="621"/>
        <v>0.35800966055478511</v>
      </c>
      <c r="AK1205" s="2">
        <v>44489</v>
      </c>
      <c r="AL1205" t="str">
        <v>9128285M</v>
      </c>
      <c r="AM1205">
        <v>-0.18429999999999999</v>
      </c>
      <c r="AN1205">
        <v>5.457E-2</v>
      </c>
      <c r="AO1205">
        <v>0.84709999999999996</v>
      </c>
      <c r="AP1205">
        <v>129.78125</v>
      </c>
      <c r="AQ1205">
        <f>VLOOKUP(AL1205,工作表1!$F$3:$G$1000,2,FALSE)</f>
        <v>3.125</v>
      </c>
      <c r="AR1205" t="str">
        <f>VLOOKUP(AL1205,工作表1!$F$3:$H$1000,3,FALSE)</f>
        <v>2028/11/15</v>
      </c>
      <c r="AS1205">
        <f t="shared" si="606"/>
        <v>7.2749999999999995E-2</v>
      </c>
      <c r="AT1205">
        <f t="shared" si="607"/>
        <v>3.0522499999999999</v>
      </c>
      <c r="AU1205" s="43">
        <f t="shared" si="622"/>
        <v>44515</v>
      </c>
      <c r="AV1205" s="43">
        <f t="shared" si="608"/>
        <v>44651</v>
      </c>
      <c r="AW1205" s="45">
        <f t="shared" si="623"/>
        <v>1.3502038043478259</v>
      </c>
      <c r="AX1205" s="45">
        <f t="shared" si="624"/>
        <v>2.7286284618820726</v>
      </c>
      <c r="AY1205" s="47">
        <f t="shared" si="625"/>
        <v>111.2882907194419</v>
      </c>
      <c r="AZ1205" s="47">
        <f t="shared" si="626"/>
        <v>129.05718087230611</v>
      </c>
      <c r="BA1205" s="43"/>
      <c r="BC1205" s="2">
        <v>44488</v>
      </c>
      <c r="BD1205" t="str">
        <v>9128286B</v>
      </c>
      <c r="BE1205">
        <v>-0.54159999999999997</v>
      </c>
      <c r="BF1205">
        <v>6.9349999999999995E-2</v>
      </c>
      <c r="BG1205">
        <v>0.82050000000000001</v>
      </c>
      <c r="BH1205">
        <v>129.453125</v>
      </c>
      <c r="BI1205">
        <f>VLOOKUP(BD1205,工作表1!$K$3:$L$1000,2,FALSE)</f>
        <v>2.625</v>
      </c>
      <c r="BJ1205" t="str">
        <f>VLOOKUP(BD1205,工作表1!$K$3:$M$1000,3,FALSE)</f>
        <v>2029/2/15</v>
      </c>
      <c r="BK1205">
        <f t="shared" si="609"/>
        <v>7.4550000000000005E-2</v>
      </c>
      <c r="BL1205">
        <f t="shared" si="610"/>
        <v>2.5504500000000001</v>
      </c>
      <c r="BM1205" s="43">
        <f t="shared" si="627"/>
        <v>44607</v>
      </c>
      <c r="BN1205" s="43">
        <f t="shared" si="611"/>
        <v>44742</v>
      </c>
      <c r="BO1205" s="45">
        <f t="shared" si="628"/>
        <v>0.47078804347826086</v>
      </c>
      <c r="BP1205" s="45">
        <f t="shared" si="629"/>
        <v>2.2903085914234667</v>
      </c>
      <c r="BQ1205" s="47">
        <f t="shared" si="630"/>
        <v>107.9825341753494</v>
      </c>
      <c r="BR1205" s="47">
        <f t="shared" si="631"/>
        <v>127.84593251498568</v>
      </c>
    </row>
    <row r="1206" spans="6:70" x14ac:dyDescent="0.25">
      <c r="F1206" s="2">
        <v>44516</v>
      </c>
      <c r="G1206">
        <v>8.0850000000000005E-2</v>
      </c>
      <c r="H1206" s="43">
        <v>44547</v>
      </c>
      <c r="I1206">
        <v>1.3322000000000001</v>
      </c>
      <c r="L1206" s="2">
        <v>44488</v>
      </c>
      <c r="M1206" t="str">
        <v>9128284V</v>
      </c>
      <c r="N1206">
        <v>0.71430000000000005</v>
      </c>
      <c r="O1206">
        <v>-5.4510000000000003E-2</v>
      </c>
      <c r="P1206">
        <v>0.83379999999999999</v>
      </c>
      <c r="Q1206">
        <v>130.5625</v>
      </c>
      <c r="R1206">
        <f>VLOOKUP(M1206,工作表1!$A$3:$B$1000,2,FALSE)</f>
        <v>2.875</v>
      </c>
      <c r="S1206" t="str">
        <f>VLOOKUP(M1206,工作表1!$A$3:$C$1000,3,FALSE)</f>
        <v>2028/8/15</v>
      </c>
      <c r="T1206">
        <f t="shared" si="601"/>
        <v>7.4550000000000005E-2</v>
      </c>
      <c r="U1206">
        <f t="shared" si="600"/>
        <v>2.8004500000000001</v>
      </c>
      <c r="V1206" s="43">
        <f t="shared" si="612"/>
        <v>44607</v>
      </c>
      <c r="W1206" s="43">
        <f t="shared" si="602"/>
        <v>44561</v>
      </c>
      <c r="X1206" s="45">
        <f t="shared" si="613"/>
        <v>0.515625</v>
      </c>
      <c r="Y1206" s="45">
        <f t="shared" si="614"/>
        <v>1.0827482876712329</v>
      </c>
      <c r="Z1206" s="47">
        <f t="shared" si="615"/>
        <v>109.44245640742946</v>
      </c>
      <c r="AA1206" s="47">
        <f t="shared" si="616"/>
        <v>130.20451781647236</v>
      </c>
      <c r="AB1206" s="45">
        <f t="shared" si="617"/>
        <v>1.466</v>
      </c>
      <c r="AC1206" s="2" t="str">
        <f t="shared" si="603"/>
        <v>TY1</v>
      </c>
      <c r="AD1206">
        <f t="shared" si="604"/>
        <v>130.5625</v>
      </c>
      <c r="AE1206">
        <f t="shared" si="605"/>
        <v>129.703125</v>
      </c>
      <c r="AF1206" s="49">
        <f t="shared" si="632"/>
        <v>0.859375</v>
      </c>
      <c r="AG1206" s="3">
        <f t="shared" si="618"/>
        <v>130.20451781647236</v>
      </c>
      <c r="AH1206">
        <f t="shared" si="619"/>
        <v>128.98884128175271</v>
      </c>
      <c r="AI1206" s="51">
        <f t="shared" si="620"/>
        <v>1.2156765347196483</v>
      </c>
      <c r="AJ1206" s="52">
        <f t="shared" si="621"/>
        <v>0.35630153471964832</v>
      </c>
      <c r="AK1206" s="2">
        <v>44488</v>
      </c>
      <c r="AL1206" t="str">
        <v>9128285M</v>
      </c>
      <c r="AM1206">
        <v>0.23100000000000001</v>
      </c>
      <c r="AN1206">
        <v>3.2590000000000001E-2</v>
      </c>
      <c r="AO1206">
        <v>0.84709999999999996</v>
      </c>
      <c r="AP1206">
        <v>129.703125</v>
      </c>
      <c r="AQ1206">
        <f>VLOOKUP(AL1206,工作表1!$F$3:$G$1000,2,FALSE)</f>
        <v>3.125</v>
      </c>
      <c r="AR1206" t="str">
        <f>VLOOKUP(AL1206,工作表1!$F$3:$H$1000,3,FALSE)</f>
        <v>2028/11/15</v>
      </c>
      <c r="AS1206">
        <f t="shared" si="606"/>
        <v>7.4550000000000005E-2</v>
      </c>
      <c r="AT1206">
        <f t="shared" si="607"/>
        <v>3.0504500000000001</v>
      </c>
      <c r="AU1206" s="43">
        <f t="shared" si="622"/>
        <v>44515</v>
      </c>
      <c r="AV1206" s="43">
        <f t="shared" si="608"/>
        <v>44651</v>
      </c>
      <c r="AW1206" s="45">
        <f t="shared" si="623"/>
        <v>1.3417119565217392</v>
      </c>
      <c r="AX1206" s="45">
        <f t="shared" si="624"/>
        <v>2.7286982578916024</v>
      </c>
      <c r="AY1206" s="47">
        <f t="shared" si="625"/>
        <v>111.24178871689601</v>
      </c>
      <c r="AZ1206" s="47">
        <f t="shared" si="626"/>
        <v>128.98884128175271</v>
      </c>
      <c r="BA1206" s="43"/>
      <c r="BC1206" s="2">
        <v>44487</v>
      </c>
      <c r="BD1206" t="str">
        <v>9128286B</v>
      </c>
      <c r="BE1206">
        <v>9.6299999999999997E-2</v>
      </c>
      <c r="BF1206">
        <v>5.1049999999999998E-2</v>
      </c>
      <c r="BG1206">
        <v>0.82050000000000001</v>
      </c>
      <c r="BH1206">
        <v>129.65625</v>
      </c>
      <c r="BI1206">
        <f>VLOOKUP(BD1206,工作表1!$K$3:$L$1000,2,FALSE)</f>
        <v>2.625</v>
      </c>
      <c r="BJ1206" t="str">
        <f>VLOOKUP(BD1206,工作表1!$K$3:$M$1000,3,FALSE)</f>
        <v>2029/2/15</v>
      </c>
      <c r="BK1206">
        <f t="shared" si="609"/>
        <v>7.7249999999999999E-2</v>
      </c>
      <c r="BL1206">
        <f t="shared" si="610"/>
        <v>2.5477500000000002</v>
      </c>
      <c r="BM1206" s="43">
        <f t="shared" si="627"/>
        <v>44607</v>
      </c>
      <c r="BN1206" s="43">
        <f t="shared" si="611"/>
        <v>44742</v>
      </c>
      <c r="BO1206" s="45">
        <f t="shared" si="628"/>
        <v>0.46365489130434784</v>
      </c>
      <c r="BP1206" s="45">
        <f t="shared" si="629"/>
        <v>2.2903672200714711</v>
      </c>
      <c r="BQ1206" s="47">
        <f t="shared" si="630"/>
        <v>108.16992095476405</v>
      </c>
      <c r="BR1206" s="47">
        <f t="shared" si="631"/>
        <v>128.06177445868192</v>
      </c>
    </row>
    <row r="1207" spans="6:70" x14ac:dyDescent="0.25">
      <c r="F1207" s="2">
        <v>44515</v>
      </c>
      <c r="G1207">
        <v>8.1100000000000005E-2</v>
      </c>
      <c r="H1207" s="43">
        <v>44546</v>
      </c>
      <c r="I1207">
        <v>1.3324</v>
      </c>
      <c r="L1207" s="2">
        <v>44487</v>
      </c>
      <c r="M1207" t="str">
        <v>9128284V</v>
      </c>
      <c r="N1207">
        <v>0.1091</v>
      </c>
      <c r="O1207">
        <v>3.9730000000000001E-2</v>
      </c>
      <c r="P1207">
        <v>0.83379999999999999</v>
      </c>
      <c r="Q1207">
        <v>130.765625</v>
      </c>
      <c r="R1207">
        <f>VLOOKUP(M1207,工作表1!$A$3:$B$1000,2,FALSE)</f>
        <v>2.875</v>
      </c>
      <c r="S1207" t="str">
        <f>VLOOKUP(M1207,工作表1!$A$3:$C$1000,3,FALSE)</f>
        <v>2028/8/15</v>
      </c>
      <c r="T1207">
        <f t="shared" si="601"/>
        <v>7.7249999999999999E-2</v>
      </c>
      <c r="U1207">
        <f t="shared" si="600"/>
        <v>2.7977500000000002</v>
      </c>
      <c r="V1207" s="43">
        <f t="shared" si="612"/>
        <v>44607</v>
      </c>
      <c r="W1207" s="43">
        <f t="shared" si="602"/>
        <v>44561</v>
      </c>
      <c r="X1207" s="45">
        <f t="shared" si="613"/>
        <v>0.5078125</v>
      </c>
      <c r="Y1207" s="45">
        <f t="shared" si="614"/>
        <v>1.0828125000000002</v>
      </c>
      <c r="Z1207" s="47">
        <f t="shared" si="615"/>
        <v>109.59802154531749</v>
      </c>
      <c r="AA1207" s="47">
        <f t="shared" si="616"/>
        <v>130.37712416484868</v>
      </c>
      <c r="AB1207" s="45">
        <f t="shared" si="617"/>
        <v>1.4516</v>
      </c>
      <c r="AC1207" s="2" t="str">
        <f t="shared" si="603"/>
        <v>TY1</v>
      </c>
      <c r="AD1207">
        <f t="shared" si="604"/>
        <v>130.765625</v>
      </c>
      <c r="AE1207">
        <f t="shared" si="605"/>
        <v>129.90625</v>
      </c>
      <c r="AF1207" s="49">
        <f t="shared" si="632"/>
        <v>0.859375</v>
      </c>
      <c r="AG1207" s="3">
        <f t="shared" si="618"/>
        <v>130.37712416484868</v>
      </c>
      <c r="AH1207">
        <f t="shared" si="619"/>
        <v>129.19730639676669</v>
      </c>
      <c r="AI1207" s="51">
        <f t="shared" si="620"/>
        <v>1.179817768081989</v>
      </c>
      <c r="AJ1207" s="52">
        <f t="shared" si="621"/>
        <v>0.32044276808198902</v>
      </c>
      <c r="AK1207" s="2">
        <v>44487</v>
      </c>
      <c r="AL1207" t="str">
        <v>9128285M</v>
      </c>
      <c r="AM1207">
        <v>0.58620000000000005</v>
      </c>
      <c r="AN1207">
        <v>1.8700000000000001E-2</v>
      </c>
      <c r="AO1207">
        <v>0.84709999999999996</v>
      </c>
      <c r="AP1207">
        <v>129.90625</v>
      </c>
      <c r="AQ1207">
        <f>VLOOKUP(AL1207,工作表1!$F$3:$G$1000,2,FALSE)</f>
        <v>3.125</v>
      </c>
      <c r="AR1207" t="str">
        <f>VLOOKUP(AL1207,工作表1!$F$3:$H$1000,3,FALSE)</f>
        <v>2028/11/15</v>
      </c>
      <c r="AS1207">
        <f t="shared" si="606"/>
        <v>7.7249999999999999E-2</v>
      </c>
      <c r="AT1207">
        <f t="shared" si="607"/>
        <v>3.0477500000000002</v>
      </c>
      <c r="AU1207" s="43">
        <f t="shared" si="622"/>
        <v>44515</v>
      </c>
      <c r="AV1207" s="43">
        <f t="shared" si="608"/>
        <v>44651</v>
      </c>
      <c r="AW1207" s="45">
        <f t="shared" si="623"/>
        <v>1.3332201086956521</v>
      </c>
      <c r="AX1207" s="45">
        <f t="shared" si="624"/>
        <v>2.7287680539011316</v>
      </c>
      <c r="AY1207" s="47">
        <f t="shared" si="625"/>
        <v>111.42935048043624</v>
      </c>
      <c r="AZ1207" s="47">
        <f t="shared" si="626"/>
        <v>129.19730639676669</v>
      </c>
      <c r="BA1207" s="43"/>
      <c r="BC1207" s="2">
        <v>44484</v>
      </c>
      <c r="BD1207" t="str">
        <v>9128286B</v>
      </c>
      <c r="BE1207">
        <v>0.1089</v>
      </c>
      <c r="BF1207">
        <v>4.956E-2</v>
      </c>
      <c r="BG1207">
        <v>0.82050000000000001</v>
      </c>
      <c r="BH1207">
        <v>129.875</v>
      </c>
      <c r="BI1207">
        <f>VLOOKUP(BD1207,工作表1!$K$3:$L$1000,2,FALSE)</f>
        <v>2.625</v>
      </c>
      <c r="BJ1207" t="str">
        <f>VLOOKUP(BD1207,工作表1!$K$3:$M$1000,3,FALSE)</f>
        <v>2029/2/15</v>
      </c>
      <c r="BK1207">
        <f t="shared" si="609"/>
        <v>7.5850000000000001E-2</v>
      </c>
      <c r="BL1207">
        <f t="shared" si="610"/>
        <v>2.54915</v>
      </c>
      <c r="BM1207" s="43">
        <f t="shared" si="627"/>
        <v>44607</v>
      </c>
      <c r="BN1207" s="43">
        <f t="shared" si="611"/>
        <v>44742</v>
      </c>
      <c r="BO1207" s="45">
        <f t="shared" si="628"/>
        <v>0.45652173913043476</v>
      </c>
      <c r="BP1207" s="45">
        <f t="shared" si="629"/>
        <v>2.290425848719476</v>
      </c>
      <c r="BQ1207" s="47">
        <f t="shared" si="630"/>
        <v>108.35754322929746</v>
      </c>
      <c r="BR1207" s="47">
        <f t="shared" si="631"/>
        <v>128.2743821896446</v>
      </c>
    </row>
    <row r="1208" spans="6:70" x14ac:dyDescent="0.25">
      <c r="F1208" s="2">
        <v>44512</v>
      </c>
      <c r="G1208">
        <v>7.9250000000000001E-2</v>
      </c>
      <c r="H1208" s="43">
        <v>44545</v>
      </c>
      <c r="I1208">
        <v>1.3983000000000001</v>
      </c>
      <c r="L1208" s="2">
        <v>44484</v>
      </c>
      <c r="M1208" t="str">
        <v>9128284V</v>
      </c>
      <c r="N1208">
        <v>0.43619999999999998</v>
      </c>
      <c r="O1208">
        <v>-6.13E-3</v>
      </c>
      <c r="P1208">
        <v>0.83379999999999999</v>
      </c>
      <c r="Q1208">
        <v>130.96875</v>
      </c>
      <c r="R1208">
        <f>VLOOKUP(M1208,工作表1!$A$3:$B$1000,2,FALSE)</f>
        <v>2.875</v>
      </c>
      <c r="S1208" t="str">
        <f>VLOOKUP(M1208,工作表1!$A$3:$C$1000,3,FALSE)</f>
        <v>2028/8/15</v>
      </c>
      <c r="T1208">
        <f t="shared" si="601"/>
        <v>7.5850000000000001E-2</v>
      </c>
      <c r="U1208">
        <f t="shared" si="600"/>
        <v>2.79915</v>
      </c>
      <c r="V1208" s="43">
        <f t="shared" si="612"/>
        <v>44607</v>
      </c>
      <c r="W1208" s="43">
        <f t="shared" si="602"/>
        <v>44561</v>
      </c>
      <c r="X1208" s="45">
        <f t="shared" si="613"/>
        <v>0.5</v>
      </c>
      <c r="Y1208" s="45">
        <f t="shared" si="614"/>
        <v>1.0828767123287673</v>
      </c>
      <c r="Z1208" s="47">
        <f t="shared" si="615"/>
        <v>109.78608524535096</v>
      </c>
      <c r="AA1208" s="47">
        <f t="shared" si="616"/>
        <v>130.58771418361076</v>
      </c>
      <c r="AB1208" s="45">
        <f t="shared" si="617"/>
        <v>1.4086000000000001</v>
      </c>
      <c r="AC1208" s="2" t="str">
        <f t="shared" si="603"/>
        <v>TY1</v>
      </c>
      <c r="AD1208">
        <f t="shared" si="604"/>
        <v>130.96875</v>
      </c>
      <c r="AE1208">
        <f t="shared" si="605"/>
        <v>130.125</v>
      </c>
      <c r="AF1208" s="49">
        <f t="shared" si="632"/>
        <v>0.84375</v>
      </c>
      <c r="AG1208" s="3">
        <f t="shared" si="618"/>
        <v>130.58771418361076</v>
      </c>
      <c r="AH1208">
        <f t="shared" si="619"/>
        <v>129.40337776955911</v>
      </c>
      <c r="AI1208" s="51">
        <f t="shared" si="620"/>
        <v>1.1843364140516428</v>
      </c>
      <c r="AJ1208" s="52">
        <f t="shared" si="621"/>
        <v>0.34058641405164281</v>
      </c>
      <c r="AK1208" s="2">
        <v>44484</v>
      </c>
      <c r="AL1208" t="str">
        <v>9128285M</v>
      </c>
      <c r="AM1208">
        <v>0.37680000000000002</v>
      </c>
      <c r="AN1208">
        <v>3.0849999999999999E-2</v>
      </c>
      <c r="AO1208">
        <v>0.84709999999999996</v>
      </c>
      <c r="AP1208">
        <v>130.125</v>
      </c>
      <c r="AQ1208">
        <f>VLOOKUP(AL1208,工作表1!$F$3:$G$1000,2,FALSE)</f>
        <v>3.125</v>
      </c>
      <c r="AR1208" t="str">
        <f>VLOOKUP(AL1208,工作表1!$F$3:$H$1000,3,FALSE)</f>
        <v>2028/11/15</v>
      </c>
      <c r="AS1208">
        <f t="shared" si="606"/>
        <v>7.5850000000000001E-2</v>
      </c>
      <c r="AT1208">
        <f t="shared" si="607"/>
        <v>3.04915</v>
      </c>
      <c r="AU1208" s="43">
        <f t="shared" si="622"/>
        <v>44515</v>
      </c>
      <c r="AV1208" s="43">
        <f t="shared" si="608"/>
        <v>44651</v>
      </c>
      <c r="AW1208" s="45">
        <f t="shared" si="623"/>
        <v>1.3247282608695652</v>
      </c>
      <c r="AX1208" s="45">
        <f t="shared" si="624"/>
        <v>2.7288378499106614</v>
      </c>
      <c r="AY1208" s="47">
        <f t="shared" si="625"/>
        <v>111.61673728271833</v>
      </c>
      <c r="AZ1208" s="47">
        <f t="shared" si="626"/>
        <v>129.40337776955911</v>
      </c>
      <c r="BA1208" s="43"/>
      <c r="BC1208" s="2">
        <v>44483</v>
      </c>
      <c r="BD1208" t="str">
        <v>9128286B</v>
      </c>
      <c r="BE1208">
        <v>1.0863</v>
      </c>
      <c r="BF1208">
        <v>1.039E-2</v>
      </c>
      <c r="BG1208">
        <v>0.82050000000000001</v>
      </c>
      <c r="BH1208">
        <v>130.421875</v>
      </c>
      <c r="BI1208">
        <f>VLOOKUP(BD1208,工作表1!$K$3:$L$1000,2,FALSE)</f>
        <v>2.625</v>
      </c>
      <c r="BJ1208" t="str">
        <f>VLOOKUP(BD1208,工作表1!$K$3:$M$1000,3,FALSE)</f>
        <v>2029/2/15</v>
      </c>
      <c r="BK1208">
        <f t="shared" si="609"/>
        <v>7.6300000000000007E-2</v>
      </c>
      <c r="BL1208">
        <f t="shared" si="610"/>
        <v>2.5487000000000002</v>
      </c>
      <c r="BM1208" s="43">
        <f t="shared" si="627"/>
        <v>44607</v>
      </c>
      <c r="BN1208" s="43">
        <f t="shared" si="611"/>
        <v>44742</v>
      </c>
      <c r="BO1208" s="45">
        <f t="shared" si="628"/>
        <v>0.43512228260869562</v>
      </c>
      <c r="BP1208" s="45">
        <f t="shared" si="629"/>
        <v>2.2906017346634902</v>
      </c>
      <c r="BQ1208" s="47">
        <f t="shared" si="630"/>
        <v>108.8584266230822</v>
      </c>
      <c r="BR1208" s="47">
        <f t="shared" si="631"/>
        <v>128.84066656902601</v>
      </c>
    </row>
    <row r="1209" spans="6:70" x14ac:dyDescent="0.25">
      <c r="F1209" s="2">
        <v>44511</v>
      </c>
      <c r="G1209">
        <v>7.9299999999999995E-2</v>
      </c>
      <c r="H1209" s="43">
        <v>44544</v>
      </c>
      <c r="I1209">
        <v>1.3912</v>
      </c>
      <c r="L1209" s="2">
        <v>44483</v>
      </c>
      <c r="M1209" t="str">
        <v>9128284V</v>
      </c>
      <c r="N1209">
        <v>0.52880000000000005</v>
      </c>
      <c r="O1209">
        <v>-1.5779999999999999E-2</v>
      </c>
      <c r="P1209">
        <v>0.83379999999999999</v>
      </c>
      <c r="Q1209">
        <v>131.5</v>
      </c>
      <c r="R1209">
        <f>VLOOKUP(M1209,工作表1!$A$3:$B$1000,2,FALSE)</f>
        <v>2.875</v>
      </c>
      <c r="S1209" t="str">
        <f>VLOOKUP(M1209,工作表1!$A$3:$C$1000,3,FALSE)</f>
        <v>2028/8/15</v>
      </c>
      <c r="T1209">
        <f t="shared" si="601"/>
        <v>7.6300000000000007E-2</v>
      </c>
      <c r="U1209">
        <f t="shared" si="600"/>
        <v>2.7987000000000002</v>
      </c>
      <c r="V1209" s="43">
        <f t="shared" si="612"/>
        <v>44607</v>
      </c>
      <c r="W1209" s="43">
        <f t="shared" si="602"/>
        <v>44561</v>
      </c>
      <c r="X1209" s="45">
        <f t="shared" si="613"/>
        <v>0.47656249999999994</v>
      </c>
      <c r="Y1209" s="45">
        <f t="shared" si="614"/>
        <v>1.0830693493150685</v>
      </c>
      <c r="Z1209" s="47">
        <f t="shared" si="615"/>
        <v>110.255041300202</v>
      </c>
      <c r="AA1209" s="47">
        <f t="shared" si="616"/>
        <v>131.10640301108586</v>
      </c>
      <c r="AB1209" s="45">
        <f t="shared" si="617"/>
        <v>1.3372999999999999</v>
      </c>
      <c r="AC1209" s="2" t="str">
        <f t="shared" si="603"/>
        <v>TY1</v>
      </c>
      <c r="AD1209">
        <f t="shared" si="604"/>
        <v>131.5</v>
      </c>
      <c r="AE1209">
        <f t="shared" si="605"/>
        <v>130.671875</v>
      </c>
      <c r="AF1209" s="49">
        <f t="shared" si="632"/>
        <v>0.828125</v>
      </c>
      <c r="AG1209" s="3">
        <f t="shared" si="618"/>
        <v>131.10640301108586</v>
      </c>
      <c r="AH1209">
        <f t="shared" si="619"/>
        <v>129.95147065047954</v>
      </c>
      <c r="AI1209" s="51">
        <f t="shared" si="620"/>
        <v>1.154932360606324</v>
      </c>
      <c r="AJ1209" s="52">
        <f t="shared" si="621"/>
        <v>0.32680736060632398</v>
      </c>
      <c r="AK1209" s="2">
        <v>44483</v>
      </c>
      <c r="AL1209" t="str">
        <v>9128285M</v>
      </c>
      <c r="AM1209">
        <v>0.75670000000000004</v>
      </c>
      <c r="AN1209">
        <v>8.5500000000000003E-3</v>
      </c>
      <c r="AO1209">
        <v>0.84709999999999996</v>
      </c>
      <c r="AP1209">
        <v>130.671875</v>
      </c>
      <c r="AQ1209">
        <f>VLOOKUP(AL1209,工作表1!$F$3:$G$1000,2,FALSE)</f>
        <v>3.125</v>
      </c>
      <c r="AR1209" t="str">
        <f>VLOOKUP(AL1209,工作表1!$F$3:$H$1000,3,FALSE)</f>
        <v>2028/11/15</v>
      </c>
      <c r="AS1209">
        <f t="shared" si="606"/>
        <v>7.6300000000000007E-2</v>
      </c>
      <c r="AT1209">
        <f t="shared" si="607"/>
        <v>3.0487000000000002</v>
      </c>
      <c r="AU1209" s="43">
        <f t="shared" si="622"/>
        <v>44515</v>
      </c>
      <c r="AV1209" s="43">
        <f t="shared" si="608"/>
        <v>44651</v>
      </c>
      <c r="AW1209" s="45">
        <f t="shared" si="623"/>
        <v>1.2992527173913044</v>
      </c>
      <c r="AX1209" s="45">
        <f t="shared" si="624"/>
        <v>2.7290472379392496</v>
      </c>
      <c r="AY1209" s="47">
        <f t="shared" si="625"/>
        <v>112.1173875726483</v>
      </c>
      <c r="AZ1209" s="47">
        <f t="shared" si="626"/>
        <v>129.95147065047954</v>
      </c>
      <c r="BA1209" s="43"/>
      <c r="BC1209" s="2">
        <v>44482</v>
      </c>
      <c r="BD1209" t="str">
        <v>9128286B</v>
      </c>
      <c r="BE1209">
        <v>0.64049999999999996</v>
      </c>
      <c r="BF1209">
        <v>3.1320000000000001E-2</v>
      </c>
      <c r="BG1209">
        <v>0.82050000000000001</v>
      </c>
      <c r="BH1209">
        <v>130.109375</v>
      </c>
      <c r="BI1209">
        <f>VLOOKUP(BD1209,工作表1!$K$3:$L$1000,2,FALSE)</f>
        <v>2.625</v>
      </c>
      <c r="BJ1209" t="str">
        <f>VLOOKUP(BD1209,工作表1!$K$3:$M$1000,3,FALSE)</f>
        <v>2029/2/15</v>
      </c>
      <c r="BK1209">
        <f t="shared" si="609"/>
        <v>7.6499999999999999E-2</v>
      </c>
      <c r="BL1209">
        <f t="shared" si="610"/>
        <v>2.5485000000000002</v>
      </c>
      <c r="BM1209" s="43">
        <f t="shared" si="627"/>
        <v>44607</v>
      </c>
      <c r="BN1209" s="43">
        <f t="shared" si="611"/>
        <v>44742</v>
      </c>
      <c r="BO1209" s="45">
        <f t="shared" si="628"/>
        <v>0.42798913043478259</v>
      </c>
      <c r="BP1209" s="45">
        <f t="shared" si="629"/>
        <v>2.290660363311495</v>
      </c>
      <c r="BQ1209" s="47">
        <f t="shared" si="630"/>
        <v>108.59265810200964</v>
      </c>
      <c r="BR1209" s="47">
        <f t="shared" si="631"/>
        <v>128.50207639756417</v>
      </c>
    </row>
    <row r="1210" spans="6:70" x14ac:dyDescent="0.25">
      <c r="F1210" s="2">
        <v>44510</v>
      </c>
      <c r="G1210">
        <v>7.8899999999999998E-2</v>
      </c>
      <c r="H1210" s="43">
        <v>44543</v>
      </c>
      <c r="I1210">
        <v>1.3607</v>
      </c>
      <c r="L1210" s="2">
        <v>44482</v>
      </c>
      <c r="M1210" t="str">
        <v>9128284V</v>
      </c>
      <c r="N1210">
        <v>0.30830000000000002</v>
      </c>
      <c r="O1210">
        <v>1.6750000000000001E-2</v>
      </c>
      <c r="P1210">
        <v>0.83379999999999999</v>
      </c>
      <c r="Q1210">
        <v>131.21875</v>
      </c>
      <c r="R1210">
        <f>VLOOKUP(M1210,工作表1!$A$3:$B$1000,2,FALSE)</f>
        <v>2.875</v>
      </c>
      <c r="S1210" t="str">
        <f>VLOOKUP(M1210,工作表1!$A$3:$C$1000,3,FALSE)</f>
        <v>2028/8/15</v>
      </c>
      <c r="T1210">
        <f t="shared" si="601"/>
        <v>7.6499999999999999E-2</v>
      </c>
      <c r="U1210">
        <f t="shared" si="600"/>
        <v>2.7985000000000002</v>
      </c>
      <c r="V1210" s="43">
        <f t="shared" si="612"/>
        <v>44607</v>
      </c>
      <c r="W1210" s="43">
        <f t="shared" si="602"/>
        <v>44561</v>
      </c>
      <c r="X1210" s="45">
        <f t="shared" si="613"/>
        <v>0.46875</v>
      </c>
      <c r="Y1210" s="45">
        <f t="shared" si="614"/>
        <v>1.0831335616438356</v>
      </c>
      <c r="Z1210" s="47">
        <f t="shared" si="615"/>
        <v>110.02046465754269</v>
      </c>
      <c r="AA1210" s="47">
        <f t="shared" si="616"/>
        <v>130.81050242002479</v>
      </c>
      <c r="AB1210" s="45">
        <f t="shared" si="617"/>
        <v>1.3633</v>
      </c>
      <c r="AC1210" s="2" t="str">
        <f t="shared" si="603"/>
        <v>TY1</v>
      </c>
      <c r="AD1210">
        <f t="shared" si="604"/>
        <v>131.21875</v>
      </c>
      <c r="AE1210">
        <f t="shared" si="605"/>
        <v>130.359375</v>
      </c>
      <c r="AF1210" s="49">
        <f t="shared" si="632"/>
        <v>0.859375</v>
      </c>
      <c r="AG1210" s="3">
        <f t="shared" si="618"/>
        <v>130.81050242002479</v>
      </c>
      <c r="AH1210">
        <f t="shared" si="619"/>
        <v>129.6423242074213</v>
      </c>
      <c r="AI1210" s="51">
        <f t="shared" si="620"/>
        <v>1.1681782126034932</v>
      </c>
      <c r="AJ1210" s="52">
        <f t="shared" si="621"/>
        <v>0.30880321260349319</v>
      </c>
      <c r="AK1210" s="2">
        <v>44482</v>
      </c>
      <c r="AL1210" t="str">
        <v>9128285M</v>
      </c>
      <c r="AM1210">
        <v>1.0095000000000001</v>
      </c>
      <c r="AN1210">
        <v>-3.4099999999999998E-3</v>
      </c>
      <c r="AO1210">
        <v>0.84709999999999996</v>
      </c>
      <c r="AP1210">
        <v>130.359375</v>
      </c>
      <c r="AQ1210">
        <f>VLOOKUP(AL1210,工作表1!$F$3:$G$1000,2,FALSE)</f>
        <v>3.125</v>
      </c>
      <c r="AR1210" t="str">
        <f>VLOOKUP(AL1210,工作表1!$F$3:$H$1000,3,FALSE)</f>
        <v>2028/11/15</v>
      </c>
      <c r="AS1210">
        <f t="shared" si="606"/>
        <v>7.6499999999999999E-2</v>
      </c>
      <c r="AT1210">
        <f t="shared" si="607"/>
        <v>3.0485000000000002</v>
      </c>
      <c r="AU1210" s="43">
        <f t="shared" si="622"/>
        <v>44515</v>
      </c>
      <c r="AV1210" s="43">
        <f t="shared" si="608"/>
        <v>44651</v>
      </c>
      <c r="AW1210" s="45">
        <f t="shared" si="623"/>
        <v>1.2907608695652173</v>
      </c>
      <c r="AX1210" s="45">
        <f t="shared" si="624"/>
        <v>2.7291170339487789</v>
      </c>
      <c r="AY1210" s="47">
        <f t="shared" si="625"/>
        <v>111.86760489090109</v>
      </c>
      <c r="AZ1210" s="47">
        <f t="shared" si="626"/>
        <v>129.6423242074213</v>
      </c>
      <c r="BA1210" s="43"/>
      <c r="BC1210" s="2">
        <v>44481</v>
      </c>
      <c r="BD1210" t="str">
        <v>9128286B</v>
      </c>
      <c r="BE1210">
        <v>-0.22239999999999999</v>
      </c>
      <c r="BF1210">
        <v>6.1890000000000001E-2</v>
      </c>
      <c r="BG1210">
        <v>0.82050000000000001</v>
      </c>
      <c r="BH1210">
        <v>130.015625</v>
      </c>
      <c r="BI1210">
        <f>VLOOKUP(BD1210,工作表1!$K$3:$L$1000,2,FALSE)</f>
        <v>2.625</v>
      </c>
      <c r="BJ1210" t="str">
        <f>VLOOKUP(BD1210,工作表1!$K$3:$M$1000,3,FALSE)</f>
        <v>2029/2/15</v>
      </c>
      <c r="BK1210">
        <f t="shared" si="609"/>
        <v>7.5149999999999995E-2</v>
      </c>
      <c r="BL1210">
        <f t="shared" si="610"/>
        <v>2.5498500000000002</v>
      </c>
      <c r="BM1210" s="43">
        <f t="shared" si="627"/>
        <v>44607</v>
      </c>
      <c r="BN1210" s="43">
        <f t="shared" si="611"/>
        <v>44742</v>
      </c>
      <c r="BO1210" s="45">
        <f t="shared" si="628"/>
        <v>0.42085597826086951</v>
      </c>
      <c r="BP1210" s="45">
        <f t="shared" si="629"/>
        <v>2.2907189919594995</v>
      </c>
      <c r="BQ1210" s="47">
        <f t="shared" si="630"/>
        <v>108.4986236326598</v>
      </c>
      <c r="BR1210" s="47">
        <f t="shared" si="631"/>
        <v>128.37142738196999</v>
      </c>
    </row>
    <row r="1211" spans="6:70" x14ac:dyDescent="0.25">
      <c r="F1211" s="2">
        <v>44509</v>
      </c>
      <c r="G1211">
        <v>7.775E-2</v>
      </c>
      <c r="H1211" s="43">
        <v>44540</v>
      </c>
      <c r="I1211">
        <v>1.4172</v>
      </c>
      <c r="L1211" s="2">
        <v>44481</v>
      </c>
      <c r="M1211" t="str">
        <v>9128284V</v>
      </c>
      <c r="N1211">
        <v>0.1191</v>
      </c>
      <c r="O1211">
        <v>3.764E-2</v>
      </c>
      <c r="P1211">
        <v>0.83379999999999999</v>
      </c>
      <c r="Q1211">
        <v>131.140625</v>
      </c>
      <c r="R1211">
        <f>VLOOKUP(M1211,工作表1!$A$3:$B$1000,2,FALSE)</f>
        <v>2.875</v>
      </c>
      <c r="S1211" t="str">
        <f>VLOOKUP(M1211,工作表1!$A$3:$C$1000,3,FALSE)</f>
        <v>2028/8/15</v>
      </c>
      <c r="T1211">
        <f t="shared" si="601"/>
        <v>7.5149999999999995E-2</v>
      </c>
      <c r="U1211">
        <f t="shared" si="600"/>
        <v>2.7998500000000002</v>
      </c>
      <c r="V1211" s="43">
        <f t="shared" si="612"/>
        <v>44607</v>
      </c>
      <c r="W1211" s="43">
        <f t="shared" si="602"/>
        <v>44561</v>
      </c>
      <c r="X1211" s="45">
        <f t="shared" si="613"/>
        <v>0.4609375</v>
      </c>
      <c r="Y1211" s="45">
        <f t="shared" si="614"/>
        <v>1.0831977739726026</v>
      </c>
      <c r="Z1211" s="47">
        <f t="shared" si="615"/>
        <v>109.95796202237204</v>
      </c>
      <c r="AA1211" s="47">
        <f t="shared" si="616"/>
        <v>130.72056846330153</v>
      </c>
      <c r="AB1211" s="45">
        <f t="shared" si="617"/>
        <v>1.3846000000000001</v>
      </c>
      <c r="AC1211" s="2" t="str">
        <f t="shared" si="603"/>
        <v>TY1</v>
      </c>
      <c r="AD1211">
        <f t="shared" si="604"/>
        <v>131.140625</v>
      </c>
      <c r="AE1211">
        <f t="shared" si="605"/>
        <v>130.265625</v>
      </c>
      <c r="AF1211" s="49">
        <f t="shared" si="632"/>
        <v>0.875</v>
      </c>
      <c r="AG1211" s="3">
        <f t="shared" si="618"/>
        <v>130.72056846330153</v>
      </c>
      <c r="AH1211">
        <f t="shared" si="619"/>
        <v>129.55377214375054</v>
      </c>
      <c r="AI1211" s="51">
        <f t="shared" si="620"/>
        <v>1.1667963195509969</v>
      </c>
      <c r="AJ1211" s="52">
        <f t="shared" si="621"/>
        <v>0.29179631955099694</v>
      </c>
      <c r="AK1211" s="2">
        <v>44481</v>
      </c>
      <c r="AL1211" t="str">
        <v>9128285M</v>
      </c>
      <c r="AM1211">
        <v>1.2182999999999999</v>
      </c>
      <c r="AN1211">
        <v>-1.9519999999999999E-2</v>
      </c>
      <c r="AO1211">
        <v>0.84709999999999996</v>
      </c>
      <c r="AP1211">
        <v>130.265625</v>
      </c>
      <c r="AQ1211">
        <f>VLOOKUP(AL1211,工作表1!$F$3:$G$1000,2,FALSE)</f>
        <v>3.125</v>
      </c>
      <c r="AR1211" t="str">
        <f>VLOOKUP(AL1211,工作表1!$F$3:$H$1000,3,FALSE)</f>
        <v>2028/11/15</v>
      </c>
      <c r="AS1211">
        <f t="shared" si="606"/>
        <v>7.5149999999999995E-2</v>
      </c>
      <c r="AT1211">
        <f t="shared" si="607"/>
        <v>3.0498500000000002</v>
      </c>
      <c r="AU1211" s="43">
        <f t="shared" si="622"/>
        <v>44515</v>
      </c>
      <c r="AV1211" s="43">
        <f t="shared" si="608"/>
        <v>44651</v>
      </c>
      <c r="AW1211" s="45">
        <f t="shared" si="623"/>
        <v>1.2822690217391304</v>
      </c>
      <c r="AX1211" s="45">
        <f t="shared" si="624"/>
        <v>2.7291868299583086</v>
      </c>
      <c r="AY1211" s="47">
        <f t="shared" si="625"/>
        <v>111.80541423571081</v>
      </c>
      <c r="AZ1211" s="47">
        <f t="shared" si="626"/>
        <v>129.55377214375054</v>
      </c>
      <c r="BA1211" s="43"/>
      <c r="BC1211" s="2">
        <v>44480</v>
      </c>
      <c r="BD1211" t="str">
        <v>#N/A N/A</v>
      </c>
      <c r="BE1211" t="str">
        <v>#N/A N/A</v>
      </c>
      <c r="BF1211" t="str">
        <v>#N/A N/A</v>
      </c>
      <c r="BG1211" t="str">
        <v>#N/A N/A</v>
      </c>
      <c r="BH1211">
        <v>129.734375</v>
      </c>
      <c r="BI1211" t="e">
        <f>VLOOKUP(BD1211,工作表1!$K$3:$L$1000,2,FALSE)</f>
        <v>#N/A</v>
      </c>
      <c r="BJ1211" t="e">
        <f>VLOOKUP(BD1211,工作表1!$K$3:$M$1000,3,FALSE)</f>
        <v>#N/A</v>
      </c>
      <c r="BK1211">
        <f t="shared" si="609"/>
        <v>7.6999999999999999E-2</v>
      </c>
      <c r="BL1211" t="e">
        <f t="shared" si="610"/>
        <v>#N/A</v>
      </c>
      <c r="BM1211" s="43" t="e">
        <f t="shared" si="627"/>
        <v>#N/A</v>
      </c>
      <c r="BN1211" s="43">
        <f t="shared" si="611"/>
        <v>44742</v>
      </c>
      <c r="BO1211" s="45" t="e">
        <f t="shared" si="628"/>
        <v>#N/A</v>
      </c>
      <c r="BP1211" s="45" t="e">
        <f t="shared" si="629"/>
        <v>#N/A</v>
      </c>
      <c r="BQ1211" s="47" t="e">
        <f t="shared" si="630"/>
        <v>#VALUE!</v>
      </c>
      <c r="BR1211" s="47" t="e">
        <f t="shared" si="631"/>
        <v>#VALUE!</v>
      </c>
    </row>
    <row r="1212" spans="6:70" x14ac:dyDescent="0.25">
      <c r="F1212" s="2">
        <v>44508</v>
      </c>
      <c r="G1212">
        <v>7.8149999999999997E-2</v>
      </c>
      <c r="H1212" s="43">
        <v>44539</v>
      </c>
      <c r="I1212">
        <v>1.4338</v>
      </c>
      <c r="L1212" s="2">
        <v>44480</v>
      </c>
      <c r="M1212" t="str">
        <v>#N/A N/A</v>
      </c>
      <c r="N1212" t="str">
        <v>#N/A N/A</v>
      </c>
      <c r="O1212" t="str">
        <v>#N/A N/A</v>
      </c>
      <c r="P1212" t="str">
        <v>#N/A N/A</v>
      </c>
      <c r="Q1212">
        <v>130.84375</v>
      </c>
      <c r="R1212" t="e">
        <f>VLOOKUP(M1212,工作表1!$A$3:$B$1000,2,FALSE)</f>
        <v>#N/A</v>
      </c>
      <c r="S1212" t="e">
        <f>VLOOKUP(M1212,工作表1!$A$3:$C$1000,3,FALSE)</f>
        <v>#N/A</v>
      </c>
      <c r="T1212">
        <f t="shared" si="601"/>
        <v>7.6999999999999999E-2</v>
      </c>
      <c r="U1212" t="e">
        <f t="shared" si="600"/>
        <v>#N/A</v>
      </c>
      <c r="V1212" s="43" t="e">
        <f t="shared" si="612"/>
        <v>#N/A</v>
      </c>
      <c r="W1212" s="43">
        <f t="shared" si="602"/>
        <v>44561</v>
      </c>
      <c r="X1212" s="45" t="e">
        <f t="shared" si="613"/>
        <v>#N/A</v>
      </c>
      <c r="Y1212" s="45" t="e">
        <f t="shared" si="614"/>
        <v>#N/A</v>
      </c>
      <c r="Z1212" s="47" t="e">
        <f t="shared" si="615"/>
        <v>#VALUE!</v>
      </c>
      <c r="AA1212" s="47" t="e">
        <f t="shared" si="616"/>
        <v>#VALUE!</v>
      </c>
      <c r="AB1212" s="45">
        <f t="shared" si="617"/>
        <v>1.3964000000000001</v>
      </c>
      <c r="AC1212" s="2" t="str">
        <f t="shared" si="603"/>
        <v>TY1</v>
      </c>
      <c r="AD1212">
        <f t="shared" si="604"/>
        <v>130.84375</v>
      </c>
      <c r="AE1212">
        <f t="shared" si="605"/>
        <v>129.984375</v>
      </c>
      <c r="AF1212" s="49">
        <f t="shared" si="632"/>
        <v>0.859375</v>
      </c>
      <c r="AG1212" s="3" t="e">
        <f t="shared" si="618"/>
        <v>#VALUE!</v>
      </c>
      <c r="AH1212" t="e">
        <f t="shared" si="619"/>
        <v>#VALUE!</v>
      </c>
      <c r="AI1212" s="51" t="e">
        <f t="shared" si="620"/>
        <v>#VALUE!</v>
      </c>
      <c r="AJ1212" s="52" t="e">
        <f t="shared" si="621"/>
        <v>#VALUE!</v>
      </c>
      <c r="AK1212" s="2">
        <v>44480</v>
      </c>
      <c r="AL1212" t="str">
        <v>#N/A N/A</v>
      </c>
      <c r="AM1212" t="str">
        <v>#N/A N/A</v>
      </c>
      <c r="AN1212" t="str">
        <v>#N/A N/A</v>
      </c>
      <c r="AO1212" t="str">
        <v>#N/A N/A</v>
      </c>
      <c r="AP1212">
        <v>129.984375</v>
      </c>
      <c r="AQ1212" t="e">
        <f>VLOOKUP(AL1212,工作表1!$F$3:$G$1000,2,FALSE)</f>
        <v>#N/A</v>
      </c>
      <c r="AR1212" t="e">
        <f>VLOOKUP(AL1212,工作表1!$F$3:$H$1000,3,FALSE)</f>
        <v>#N/A</v>
      </c>
      <c r="AS1212">
        <f t="shared" si="606"/>
        <v>7.6999999999999999E-2</v>
      </c>
      <c r="AT1212" t="e">
        <f t="shared" si="607"/>
        <v>#N/A</v>
      </c>
      <c r="AU1212" s="43" t="e">
        <f t="shared" si="622"/>
        <v>#N/A</v>
      </c>
      <c r="AV1212" s="43">
        <f t="shared" si="608"/>
        <v>44651</v>
      </c>
      <c r="AW1212" s="45" t="e">
        <f t="shared" si="623"/>
        <v>#N/A</v>
      </c>
      <c r="AX1212" s="45" t="e">
        <f t="shared" si="624"/>
        <v>#N/A</v>
      </c>
      <c r="AY1212" s="47" t="e">
        <f t="shared" si="625"/>
        <v>#VALUE!</v>
      </c>
      <c r="AZ1212" s="47" t="e">
        <f t="shared" si="626"/>
        <v>#VALUE!</v>
      </c>
      <c r="BA1212" s="43"/>
      <c r="BC1212" s="2">
        <v>44477</v>
      </c>
      <c r="BD1212" t="str">
        <v>9128286B</v>
      </c>
      <c r="BE1212">
        <v>-0.93310000000000004</v>
      </c>
      <c r="BF1212">
        <v>8.7160000000000001E-2</v>
      </c>
      <c r="BG1212">
        <v>0.82050000000000001</v>
      </c>
      <c r="BH1212">
        <v>130.03125</v>
      </c>
      <c r="BI1212">
        <f>VLOOKUP(BD1212,工作表1!$K$3:$L$1000,2,FALSE)</f>
        <v>2.625</v>
      </c>
      <c r="BJ1212" t="str">
        <f>VLOOKUP(BD1212,工作表1!$K$3:$M$1000,3,FALSE)</f>
        <v>2029/2/15</v>
      </c>
      <c r="BK1212">
        <f t="shared" si="609"/>
        <v>7.6999999999999999E-2</v>
      </c>
      <c r="BL1212">
        <f t="shared" si="610"/>
        <v>2.548</v>
      </c>
      <c r="BM1212" s="43">
        <f t="shared" si="627"/>
        <v>44607</v>
      </c>
      <c r="BN1212" s="43">
        <f t="shared" si="611"/>
        <v>44742</v>
      </c>
      <c r="BO1212" s="45">
        <f t="shared" si="628"/>
        <v>0.40658967391304346</v>
      </c>
      <c r="BP1212" s="45">
        <f t="shared" si="629"/>
        <v>2.2908362492555092</v>
      </c>
      <c r="BQ1212" s="47">
        <f t="shared" si="630"/>
        <v>108.50474660560211</v>
      </c>
      <c r="BR1212" s="47">
        <f t="shared" si="631"/>
        <v>128.35081283710807</v>
      </c>
    </row>
    <row r="1213" spans="6:70" x14ac:dyDescent="0.25">
      <c r="F1213" s="2">
        <v>44505</v>
      </c>
      <c r="G1213">
        <v>7.5899999999999995E-2</v>
      </c>
      <c r="H1213" s="43">
        <v>44538</v>
      </c>
      <c r="I1213">
        <v>1.4527000000000001</v>
      </c>
      <c r="L1213" s="2">
        <v>44477</v>
      </c>
      <c r="M1213" t="str">
        <v>9128284V</v>
      </c>
      <c r="N1213">
        <v>0.35320000000000001</v>
      </c>
      <c r="O1213">
        <v>5.0200000000000002E-3</v>
      </c>
      <c r="P1213">
        <v>0.83379999999999999</v>
      </c>
      <c r="Q1213">
        <v>131.140625</v>
      </c>
      <c r="R1213">
        <f>VLOOKUP(M1213,工作表1!$A$3:$B$1000,2,FALSE)</f>
        <v>2.875</v>
      </c>
      <c r="S1213" t="str">
        <f>VLOOKUP(M1213,工作表1!$A$3:$C$1000,3,FALSE)</f>
        <v>2028/8/15</v>
      </c>
      <c r="T1213">
        <f t="shared" si="601"/>
        <v>7.6999999999999999E-2</v>
      </c>
      <c r="U1213">
        <f t="shared" si="600"/>
        <v>2.798</v>
      </c>
      <c r="V1213" s="43">
        <f t="shared" si="612"/>
        <v>44607</v>
      </c>
      <c r="W1213" s="43">
        <f t="shared" si="602"/>
        <v>44561</v>
      </c>
      <c r="X1213" s="45">
        <f t="shared" si="613"/>
        <v>0.4453125</v>
      </c>
      <c r="Y1213" s="45">
        <f t="shared" si="614"/>
        <v>1.083326198630137</v>
      </c>
      <c r="Z1213" s="47">
        <f t="shared" si="615"/>
        <v>109.98175795610337</v>
      </c>
      <c r="AA1213" s="47">
        <f t="shared" si="616"/>
        <v>130.72036288383512</v>
      </c>
      <c r="AB1213" s="45">
        <f t="shared" si="617"/>
        <v>1.3964000000000001</v>
      </c>
      <c r="AC1213" s="2" t="str">
        <f t="shared" si="603"/>
        <v>TY1</v>
      </c>
      <c r="AD1213">
        <f t="shared" si="604"/>
        <v>131.140625</v>
      </c>
      <c r="AE1213">
        <f t="shared" si="605"/>
        <v>130.28125</v>
      </c>
      <c r="AF1213" s="49">
        <f t="shared" si="632"/>
        <v>0.859375</v>
      </c>
      <c r="AG1213" s="3">
        <f t="shared" si="618"/>
        <v>130.72036288383512</v>
      </c>
      <c r="AH1213">
        <f t="shared" si="619"/>
        <v>129.5353005607717</v>
      </c>
      <c r="AI1213" s="51">
        <f t="shared" si="620"/>
        <v>1.1850623230634199</v>
      </c>
      <c r="AJ1213" s="52">
        <f t="shared" si="621"/>
        <v>0.32568732306341985</v>
      </c>
      <c r="AK1213" s="2">
        <v>44477</v>
      </c>
      <c r="AL1213" t="str">
        <v>9128285M</v>
      </c>
      <c r="AM1213">
        <v>0.47560000000000002</v>
      </c>
      <c r="AN1213">
        <v>2.1860000000000001E-2</v>
      </c>
      <c r="AO1213">
        <v>0.84709999999999996</v>
      </c>
      <c r="AP1213">
        <v>130.28125</v>
      </c>
      <c r="AQ1213">
        <f>VLOOKUP(AL1213,工作表1!$F$3:$G$1000,2,FALSE)</f>
        <v>3.125</v>
      </c>
      <c r="AR1213" t="str">
        <f>VLOOKUP(AL1213,工作表1!$F$3:$H$1000,3,FALSE)</f>
        <v>2028/11/15</v>
      </c>
      <c r="AS1213">
        <f t="shared" si="606"/>
        <v>7.6999999999999999E-2</v>
      </c>
      <c r="AT1213">
        <f t="shared" si="607"/>
        <v>3.048</v>
      </c>
      <c r="AU1213" s="43">
        <f t="shared" si="622"/>
        <v>44515</v>
      </c>
      <c r="AV1213" s="43">
        <f t="shared" si="608"/>
        <v>44651</v>
      </c>
      <c r="AW1213" s="45">
        <f t="shared" si="623"/>
        <v>1.2652853260869565</v>
      </c>
      <c r="AX1213" s="45">
        <f t="shared" si="624"/>
        <v>2.7293264219773676</v>
      </c>
      <c r="AY1213" s="47">
        <f t="shared" si="625"/>
        <v>111.81327180365984</v>
      </c>
      <c r="AZ1213" s="47">
        <f t="shared" si="626"/>
        <v>129.5353005607717</v>
      </c>
      <c r="BA1213" s="43"/>
      <c r="BC1213" s="2">
        <v>44476</v>
      </c>
      <c r="BD1213" t="str">
        <v>9128286B</v>
      </c>
      <c r="BE1213">
        <v>-0.77229999999999999</v>
      </c>
      <c r="BF1213">
        <v>8.1229999999999997E-2</v>
      </c>
      <c r="BG1213">
        <v>0.82050000000000001</v>
      </c>
      <c r="BH1213">
        <v>130.296875</v>
      </c>
      <c r="BI1213">
        <f>VLOOKUP(BD1213,工作表1!$K$3:$L$1000,2,FALSE)</f>
        <v>2.625</v>
      </c>
      <c r="BJ1213" t="str">
        <f>VLOOKUP(BD1213,工作表1!$K$3:$M$1000,3,FALSE)</f>
        <v>2029/2/15</v>
      </c>
      <c r="BK1213">
        <f t="shared" si="609"/>
        <v>7.5399999999999995E-2</v>
      </c>
      <c r="BL1213">
        <f t="shared" si="610"/>
        <v>2.5495999999999999</v>
      </c>
      <c r="BM1213" s="43">
        <f t="shared" si="627"/>
        <v>44607</v>
      </c>
      <c r="BN1213" s="43">
        <f t="shared" si="611"/>
        <v>44742</v>
      </c>
      <c r="BO1213" s="45">
        <f t="shared" si="628"/>
        <v>0.38519021739130438</v>
      </c>
      <c r="BP1213" s="45">
        <f t="shared" si="629"/>
        <v>2.2910121351995234</v>
      </c>
      <c r="BQ1213" s="47">
        <f t="shared" si="630"/>
        <v>108.74865953091324</v>
      </c>
      <c r="BR1213" s="47">
        <f t="shared" si="631"/>
        <v>128.60209275223835</v>
      </c>
    </row>
    <row r="1214" spans="6:70" x14ac:dyDescent="0.25">
      <c r="F1214" s="2">
        <v>44504</v>
      </c>
      <c r="G1214">
        <v>7.7100000000000002E-2</v>
      </c>
      <c r="H1214" s="43">
        <v>44537</v>
      </c>
      <c r="I1214">
        <v>1.4245000000000001</v>
      </c>
      <c r="L1214" s="2">
        <v>44476</v>
      </c>
      <c r="M1214" t="str">
        <v>9128284V</v>
      </c>
      <c r="N1214">
        <v>0.71150000000000002</v>
      </c>
      <c r="O1214">
        <v>-3.5119999999999998E-2</v>
      </c>
      <c r="P1214">
        <v>0.83379999999999999</v>
      </c>
      <c r="Q1214">
        <v>131.390625</v>
      </c>
      <c r="R1214">
        <f>VLOOKUP(M1214,工作表1!$A$3:$B$1000,2,FALSE)</f>
        <v>2.875</v>
      </c>
      <c r="S1214" t="str">
        <f>VLOOKUP(M1214,工作表1!$A$3:$C$1000,3,FALSE)</f>
        <v>2028/8/15</v>
      </c>
      <c r="T1214">
        <f t="shared" si="601"/>
        <v>7.5399999999999995E-2</v>
      </c>
      <c r="U1214">
        <f t="shared" si="600"/>
        <v>2.7995999999999999</v>
      </c>
      <c r="V1214" s="43">
        <f t="shared" si="612"/>
        <v>44607</v>
      </c>
      <c r="W1214" s="43">
        <f t="shared" si="602"/>
        <v>44561</v>
      </c>
      <c r="X1214" s="45">
        <f t="shared" si="613"/>
        <v>0.42187500000000006</v>
      </c>
      <c r="Y1214" s="45">
        <f t="shared" si="614"/>
        <v>1.0835188356164385</v>
      </c>
      <c r="Z1214" s="47">
        <f t="shared" si="615"/>
        <v>110.2244299397202</v>
      </c>
      <c r="AA1214" s="47">
        <f t="shared" si="616"/>
        <v>130.96711111256448</v>
      </c>
      <c r="AB1214" s="45">
        <f t="shared" si="617"/>
        <v>1.3559000000000001</v>
      </c>
      <c r="AC1214" s="2" t="str">
        <f t="shared" si="603"/>
        <v>TY1</v>
      </c>
      <c r="AD1214">
        <f t="shared" si="604"/>
        <v>131.390625</v>
      </c>
      <c r="AE1214">
        <f t="shared" si="605"/>
        <v>130.546875</v>
      </c>
      <c r="AF1214" s="49">
        <f t="shared" si="632"/>
        <v>0.84375</v>
      </c>
      <c r="AG1214" s="3">
        <f t="shared" si="618"/>
        <v>130.96711111256448</v>
      </c>
      <c r="AH1214">
        <f t="shared" si="619"/>
        <v>129.77661108731672</v>
      </c>
      <c r="AI1214" s="51">
        <f t="shared" si="620"/>
        <v>1.1905000252477578</v>
      </c>
      <c r="AJ1214" s="52">
        <f t="shared" si="621"/>
        <v>0.34675002524775778</v>
      </c>
      <c r="AK1214" s="2">
        <v>44476</v>
      </c>
      <c r="AL1214" t="str">
        <v>9128285M</v>
      </c>
      <c r="AM1214">
        <v>0.22800000000000001</v>
      </c>
      <c r="AN1214">
        <v>3.7850000000000002E-2</v>
      </c>
      <c r="AO1214">
        <v>0.84709999999999996</v>
      </c>
      <c r="AP1214">
        <v>130.546875</v>
      </c>
      <c r="AQ1214">
        <f>VLOOKUP(AL1214,工作表1!$F$3:$G$1000,2,FALSE)</f>
        <v>3.125</v>
      </c>
      <c r="AR1214" t="str">
        <f>VLOOKUP(AL1214,工作表1!$F$3:$H$1000,3,FALSE)</f>
        <v>2028/11/15</v>
      </c>
      <c r="AS1214">
        <f t="shared" si="606"/>
        <v>7.5399999999999995E-2</v>
      </c>
      <c r="AT1214">
        <f t="shared" si="607"/>
        <v>3.0495999999999999</v>
      </c>
      <c r="AU1214" s="43">
        <f t="shared" si="622"/>
        <v>44515</v>
      </c>
      <c r="AV1214" s="43">
        <f t="shared" si="608"/>
        <v>44651</v>
      </c>
      <c r="AW1214" s="45">
        <f t="shared" si="623"/>
        <v>1.2398097826086956</v>
      </c>
      <c r="AX1214" s="45">
        <f t="shared" si="624"/>
        <v>2.7295358100059559</v>
      </c>
      <c r="AY1214" s="47">
        <f t="shared" si="625"/>
        <v>112.05501926119841</v>
      </c>
      <c r="AZ1214" s="47">
        <f t="shared" si="626"/>
        <v>129.77661108731672</v>
      </c>
      <c r="BA1214" s="43"/>
      <c r="BC1214" s="2">
        <v>44475</v>
      </c>
      <c r="BD1214" t="str">
        <v>9128286B</v>
      </c>
      <c r="BE1214">
        <v>-2.87E-2</v>
      </c>
      <c r="BF1214">
        <v>5.5120000000000002E-2</v>
      </c>
      <c r="BG1214">
        <v>0.82050000000000001</v>
      </c>
      <c r="BH1214">
        <v>130.625</v>
      </c>
      <c r="BI1214">
        <f>VLOOKUP(BD1214,工作表1!$K$3:$L$1000,2,FALSE)</f>
        <v>2.625</v>
      </c>
      <c r="BJ1214" t="str">
        <f>VLOOKUP(BD1214,工作表1!$K$3:$M$1000,3,FALSE)</f>
        <v>2029/2/15</v>
      </c>
      <c r="BK1214">
        <f t="shared" si="609"/>
        <v>7.7299999999999994E-2</v>
      </c>
      <c r="BL1214">
        <f t="shared" si="610"/>
        <v>2.5476999999999999</v>
      </c>
      <c r="BM1214" s="43">
        <f t="shared" si="627"/>
        <v>44607</v>
      </c>
      <c r="BN1214" s="43">
        <f t="shared" si="611"/>
        <v>44742</v>
      </c>
      <c r="BO1214" s="45">
        <f t="shared" si="628"/>
        <v>0.3780570652173913</v>
      </c>
      <c r="BP1214" s="45">
        <f t="shared" si="629"/>
        <v>2.2910707638475283</v>
      </c>
      <c r="BQ1214" s="47">
        <f t="shared" si="630"/>
        <v>109.04592540482778</v>
      </c>
      <c r="BR1214" s="47">
        <f t="shared" si="631"/>
        <v>128.95124407375289</v>
      </c>
    </row>
    <row r="1215" spans="6:70" x14ac:dyDescent="0.25">
      <c r="F1215" s="2">
        <v>44503</v>
      </c>
      <c r="G1215">
        <v>7.8E-2</v>
      </c>
      <c r="H1215" s="43">
        <v>44536</v>
      </c>
      <c r="I1215">
        <v>1.3798999999999999</v>
      </c>
      <c r="L1215" s="2">
        <v>44475</v>
      </c>
      <c r="M1215" t="str">
        <v>9128284V</v>
      </c>
      <c r="N1215">
        <v>0.2349</v>
      </c>
      <c r="O1215">
        <v>2.596E-2</v>
      </c>
      <c r="P1215">
        <v>0.83379999999999999</v>
      </c>
      <c r="Q1215">
        <v>131.71875</v>
      </c>
      <c r="R1215">
        <f>VLOOKUP(M1215,工作表1!$A$3:$B$1000,2,FALSE)</f>
        <v>2.875</v>
      </c>
      <c r="S1215" t="str">
        <f>VLOOKUP(M1215,工作表1!$A$3:$C$1000,3,FALSE)</f>
        <v>2028/8/15</v>
      </c>
      <c r="T1215">
        <f t="shared" si="601"/>
        <v>7.7299999999999994E-2</v>
      </c>
      <c r="U1215">
        <f t="shared" si="600"/>
        <v>2.7976999999999999</v>
      </c>
      <c r="V1215" s="43">
        <f t="shared" si="612"/>
        <v>44607</v>
      </c>
      <c r="W1215" s="43">
        <f t="shared" si="602"/>
        <v>44561</v>
      </c>
      <c r="X1215" s="45">
        <f t="shared" si="613"/>
        <v>0.4140625</v>
      </c>
      <c r="Y1215" s="45">
        <f t="shared" si="614"/>
        <v>1.0835830479452055</v>
      </c>
      <c r="Z1215" s="47">
        <f t="shared" si="615"/>
        <v>110.48965656828994</v>
      </c>
      <c r="AA1215" s="47">
        <f t="shared" si="616"/>
        <v>131.27112182997885</v>
      </c>
      <c r="AB1215" s="45">
        <f t="shared" si="617"/>
        <v>1.3110999999999999</v>
      </c>
      <c r="AC1215" s="2" t="str">
        <f t="shared" si="603"/>
        <v>TY1</v>
      </c>
      <c r="AD1215">
        <f t="shared" si="604"/>
        <v>131.71875</v>
      </c>
      <c r="AE1215">
        <f t="shared" si="605"/>
        <v>130.875</v>
      </c>
      <c r="AF1215" s="49">
        <f t="shared" si="632"/>
        <v>0.84375</v>
      </c>
      <c r="AG1215" s="3">
        <f t="shared" si="618"/>
        <v>131.27112182997885</v>
      </c>
      <c r="AH1215">
        <f t="shared" si="619"/>
        <v>130.1141866146921</v>
      </c>
      <c r="AI1215" s="51">
        <f t="shared" si="620"/>
        <v>1.1569352152867509</v>
      </c>
      <c r="AJ1215" s="52">
        <f t="shared" si="621"/>
        <v>0.31318521528675092</v>
      </c>
      <c r="AK1215" s="2">
        <v>44475</v>
      </c>
      <c r="AL1215" t="str">
        <v>9128285M</v>
      </c>
      <c r="AM1215">
        <v>0.62309999999999999</v>
      </c>
      <c r="AN1215">
        <v>1.8360000000000001E-2</v>
      </c>
      <c r="AO1215">
        <v>0.84709999999999996</v>
      </c>
      <c r="AP1215">
        <v>130.875</v>
      </c>
      <c r="AQ1215">
        <f>VLOOKUP(AL1215,工作表1!$F$3:$G$1000,2,FALSE)</f>
        <v>3.125</v>
      </c>
      <c r="AR1215" t="str">
        <f>VLOOKUP(AL1215,工作表1!$F$3:$H$1000,3,FALSE)</f>
        <v>2028/11/15</v>
      </c>
      <c r="AS1215">
        <f t="shared" si="606"/>
        <v>7.7299999999999994E-2</v>
      </c>
      <c r="AT1215">
        <f t="shared" si="607"/>
        <v>3.0476999999999999</v>
      </c>
      <c r="AU1215" s="43">
        <f t="shared" si="622"/>
        <v>44515</v>
      </c>
      <c r="AV1215" s="43">
        <f t="shared" si="608"/>
        <v>44651</v>
      </c>
      <c r="AW1215" s="45">
        <f t="shared" si="623"/>
        <v>1.2313179347826086</v>
      </c>
      <c r="AX1215" s="45">
        <f t="shared" si="624"/>
        <v>2.7296056060154852</v>
      </c>
      <c r="AY1215" s="47">
        <f t="shared" si="625"/>
        <v>112.35224698282775</v>
      </c>
      <c r="AZ1215" s="47">
        <f t="shared" si="626"/>
        <v>130.1141866146921</v>
      </c>
      <c r="BA1215" s="43"/>
      <c r="BC1215" s="2">
        <v>44474</v>
      </c>
      <c r="BD1215" t="str">
        <v>9128286B</v>
      </c>
      <c r="BE1215">
        <v>-1.0871</v>
      </c>
      <c r="BF1215">
        <v>9.2109999999999997E-2</v>
      </c>
      <c r="BG1215">
        <v>0.82050000000000001</v>
      </c>
      <c r="BH1215">
        <v>130.671875</v>
      </c>
      <c r="BI1215">
        <f>VLOOKUP(BD1215,工作表1!$K$3:$L$1000,2,FALSE)</f>
        <v>2.625</v>
      </c>
      <c r="BJ1215" t="str">
        <f>VLOOKUP(BD1215,工作表1!$K$3:$M$1000,3,FALSE)</f>
        <v>2029/2/15</v>
      </c>
      <c r="BK1215">
        <f t="shared" si="609"/>
        <v>7.6899999999999996E-2</v>
      </c>
      <c r="BL1215">
        <f t="shared" si="610"/>
        <v>2.5480999999999998</v>
      </c>
      <c r="BM1215" s="43">
        <f t="shared" si="627"/>
        <v>44607</v>
      </c>
      <c r="BN1215" s="43">
        <f t="shared" si="611"/>
        <v>44742</v>
      </c>
      <c r="BO1215" s="45">
        <f t="shared" si="628"/>
        <v>0.37092391304347822</v>
      </c>
      <c r="BP1215" s="45">
        <f t="shared" si="629"/>
        <v>2.2911293924955327</v>
      </c>
      <c r="BQ1215" s="47">
        <f t="shared" si="630"/>
        <v>109.06116049139042</v>
      </c>
      <c r="BR1215" s="47">
        <f t="shared" si="631"/>
        <v>128.9545988503196</v>
      </c>
    </row>
    <row r="1216" spans="6:70" x14ac:dyDescent="0.25">
      <c r="F1216" s="2">
        <v>44502</v>
      </c>
      <c r="G1216">
        <v>7.5800000000000006E-2</v>
      </c>
      <c r="H1216" s="43">
        <v>44533</v>
      </c>
      <c r="I1216">
        <v>1.2958000000000001</v>
      </c>
      <c r="L1216" s="2">
        <v>44474</v>
      </c>
      <c r="M1216" t="str">
        <v>9128284V</v>
      </c>
      <c r="N1216">
        <v>3.9300000000000002E-2</v>
      </c>
      <c r="O1216">
        <v>4.5359999999999998E-2</v>
      </c>
      <c r="P1216">
        <v>0.83379999999999999</v>
      </c>
      <c r="Q1216">
        <v>131.734375</v>
      </c>
      <c r="R1216">
        <f>VLOOKUP(M1216,工作表1!$A$3:$B$1000,2,FALSE)</f>
        <v>2.875</v>
      </c>
      <c r="S1216" t="str">
        <f>VLOOKUP(M1216,工作表1!$A$3:$C$1000,3,FALSE)</f>
        <v>2028/8/15</v>
      </c>
      <c r="T1216">
        <f t="shared" si="601"/>
        <v>7.6899999999999996E-2</v>
      </c>
      <c r="U1216">
        <f t="shared" si="600"/>
        <v>2.7980999999999998</v>
      </c>
      <c r="V1216" s="43">
        <f t="shared" si="612"/>
        <v>44607</v>
      </c>
      <c r="W1216" s="43">
        <f t="shared" si="602"/>
        <v>44561</v>
      </c>
      <c r="X1216" s="45">
        <f t="shared" si="613"/>
        <v>0.40624999999999994</v>
      </c>
      <c r="Y1216" s="45">
        <f t="shared" si="614"/>
        <v>1.0836472602739726</v>
      </c>
      <c r="Z1216" s="47">
        <f t="shared" si="615"/>
        <v>110.50522127133941</v>
      </c>
      <c r="AA1216" s="47">
        <f t="shared" si="616"/>
        <v>131.27505961094661</v>
      </c>
      <c r="AB1216" s="45">
        <f t="shared" si="617"/>
        <v>1.3087</v>
      </c>
      <c r="AC1216" s="2" t="str">
        <f t="shared" si="603"/>
        <v>TY1</v>
      </c>
      <c r="AD1216">
        <f t="shared" si="604"/>
        <v>131.734375</v>
      </c>
      <c r="AE1216">
        <f t="shared" si="605"/>
        <v>130.890625</v>
      </c>
      <c r="AF1216" s="49">
        <f t="shared" si="632"/>
        <v>0.84375</v>
      </c>
      <c r="AG1216" s="3">
        <f t="shared" si="618"/>
        <v>131.27505961094661</v>
      </c>
      <c r="AH1216">
        <f t="shared" si="619"/>
        <v>130.11794008220986</v>
      </c>
      <c r="AI1216" s="51">
        <f t="shared" si="620"/>
        <v>1.1571195287367573</v>
      </c>
      <c r="AJ1216" s="52">
        <f t="shared" si="621"/>
        <v>0.31336952873675727</v>
      </c>
      <c r="AK1216" s="2">
        <v>44474</v>
      </c>
      <c r="AL1216" t="str">
        <v>9128285M</v>
      </c>
      <c r="AM1216">
        <v>0.36280000000000001</v>
      </c>
      <c r="AN1216">
        <v>2.9360000000000001E-2</v>
      </c>
      <c r="AO1216">
        <v>0.84709999999999996</v>
      </c>
      <c r="AP1216">
        <v>130.890625</v>
      </c>
      <c r="AQ1216">
        <f>VLOOKUP(AL1216,工作表1!$F$3:$G$1000,2,FALSE)</f>
        <v>3.125</v>
      </c>
      <c r="AR1216" t="str">
        <f>VLOOKUP(AL1216,工作表1!$F$3:$H$1000,3,FALSE)</f>
        <v>2028/11/15</v>
      </c>
      <c r="AS1216">
        <f t="shared" si="606"/>
        <v>7.6899999999999996E-2</v>
      </c>
      <c r="AT1216">
        <f t="shared" si="607"/>
        <v>3.0480999999999998</v>
      </c>
      <c r="AU1216" s="43">
        <f t="shared" si="622"/>
        <v>44515</v>
      </c>
      <c r="AV1216" s="43">
        <f t="shared" si="608"/>
        <v>44651</v>
      </c>
      <c r="AW1216" s="45">
        <f t="shared" si="623"/>
        <v>1.2228260869565217</v>
      </c>
      <c r="AX1216" s="45">
        <f t="shared" si="624"/>
        <v>2.7296754020250149</v>
      </c>
      <c r="AY1216" s="47">
        <f t="shared" si="625"/>
        <v>112.36780792644058</v>
      </c>
      <c r="AZ1216" s="47">
        <f t="shared" si="626"/>
        <v>130.11794008220986</v>
      </c>
      <c r="BA1216" s="43"/>
      <c r="BC1216" s="2">
        <v>44473</v>
      </c>
      <c r="BD1216" t="str">
        <v>9128286B</v>
      </c>
      <c r="BE1216">
        <v>-1.0488999999999999</v>
      </c>
      <c r="BF1216">
        <v>9.4369999999999996E-2</v>
      </c>
      <c r="BG1216">
        <v>0.82050000000000001</v>
      </c>
      <c r="BH1216">
        <v>131.046875</v>
      </c>
      <c r="BI1216">
        <f>VLOOKUP(BD1216,工作表1!$K$3:$L$1000,2,FALSE)</f>
        <v>2.625</v>
      </c>
      <c r="BJ1216" t="str">
        <f>VLOOKUP(BD1216,工作表1!$K$3:$M$1000,3,FALSE)</f>
        <v>2029/2/15</v>
      </c>
      <c r="BK1216">
        <f t="shared" si="609"/>
        <v>7.6499999999999999E-2</v>
      </c>
      <c r="BL1216">
        <f t="shared" si="610"/>
        <v>2.5485000000000002</v>
      </c>
      <c r="BM1216" s="43">
        <f t="shared" si="627"/>
        <v>44607</v>
      </c>
      <c r="BN1216" s="43">
        <f t="shared" si="611"/>
        <v>44742</v>
      </c>
      <c r="BO1216" s="45">
        <f t="shared" si="628"/>
        <v>0.36379076086956524</v>
      </c>
      <c r="BP1216" s="45">
        <f t="shared" si="629"/>
        <v>2.291188021143538</v>
      </c>
      <c r="BQ1216" s="47">
        <f t="shared" si="630"/>
        <v>109.37311383391959</v>
      </c>
      <c r="BR1216" s="47">
        <f t="shared" si="631"/>
        <v>129.31958194345461</v>
      </c>
    </row>
    <row r="1217" spans="6:70" x14ac:dyDescent="0.25">
      <c r="F1217" s="2">
        <v>44501</v>
      </c>
      <c r="G1217">
        <v>7.6999999999999999E-2</v>
      </c>
      <c r="H1217" s="43">
        <v>44532</v>
      </c>
      <c r="I1217">
        <v>1.3824000000000001</v>
      </c>
      <c r="L1217" s="2">
        <v>44473</v>
      </c>
      <c r="M1217" t="str">
        <v>9128284V</v>
      </c>
      <c r="N1217">
        <v>0.16009999999999999</v>
      </c>
      <c r="O1217">
        <v>3.5380000000000002E-2</v>
      </c>
      <c r="P1217">
        <v>0.83379999999999999</v>
      </c>
      <c r="Q1217">
        <v>132.078125</v>
      </c>
      <c r="R1217">
        <f>VLOOKUP(M1217,工作表1!$A$3:$B$1000,2,FALSE)</f>
        <v>2.875</v>
      </c>
      <c r="S1217" t="str">
        <f>VLOOKUP(M1217,工作表1!$A$3:$C$1000,3,FALSE)</f>
        <v>2028/8/15</v>
      </c>
      <c r="T1217">
        <f t="shared" si="601"/>
        <v>7.6499999999999999E-2</v>
      </c>
      <c r="U1217">
        <f t="shared" si="600"/>
        <v>2.7985000000000002</v>
      </c>
      <c r="V1217" s="43">
        <f t="shared" si="612"/>
        <v>44607</v>
      </c>
      <c r="W1217" s="43">
        <f t="shared" si="602"/>
        <v>44561</v>
      </c>
      <c r="X1217" s="45">
        <f t="shared" si="613"/>
        <v>0.3984375</v>
      </c>
      <c r="Y1217" s="45">
        <f t="shared" si="614"/>
        <v>1.0837114726027397</v>
      </c>
      <c r="Z1217" s="47">
        <f t="shared" si="615"/>
        <v>110.80206962736004</v>
      </c>
      <c r="AA1217" s="47">
        <f t="shared" si="616"/>
        <v>131.61634619348425</v>
      </c>
      <c r="AB1217" s="45">
        <f t="shared" si="617"/>
        <v>1.2686999999999999</v>
      </c>
      <c r="AC1217" s="2" t="str">
        <f t="shared" si="603"/>
        <v>TY1</v>
      </c>
      <c r="AD1217">
        <f t="shared" si="604"/>
        <v>132.078125</v>
      </c>
      <c r="AE1217">
        <f t="shared" si="605"/>
        <v>131.265625</v>
      </c>
      <c r="AF1217" s="49">
        <f t="shared" si="632"/>
        <v>0.8125</v>
      </c>
      <c r="AG1217" s="3">
        <f t="shared" si="618"/>
        <v>131.61634619348425</v>
      </c>
      <c r="AH1217">
        <f t="shared" si="619"/>
        <v>130.47155306565546</v>
      </c>
      <c r="AI1217" s="51">
        <f t="shared" si="620"/>
        <v>1.1447931278287911</v>
      </c>
      <c r="AJ1217" s="52">
        <f t="shared" si="621"/>
        <v>0.33229312782879106</v>
      </c>
      <c r="AK1217" s="2">
        <v>44473</v>
      </c>
      <c r="AL1217" t="str">
        <v>9128285M</v>
      </c>
      <c r="AM1217">
        <v>4.3E-3</v>
      </c>
      <c r="AN1217">
        <v>5.3760000000000002E-2</v>
      </c>
      <c r="AO1217">
        <v>0.84709999999999996</v>
      </c>
      <c r="AP1217">
        <v>131.265625</v>
      </c>
      <c r="AQ1217">
        <f>VLOOKUP(AL1217,工作表1!$F$3:$G$1000,2,FALSE)</f>
        <v>3.125</v>
      </c>
      <c r="AR1217" t="str">
        <f>VLOOKUP(AL1217,工作表1!$F$3:$H$1000,3,FALSE)</f>
        <v>2028/11/15</v>
      </c>
      <c r="AS1217">
        <f t="shared" si="606"/>
        <v>7.6499999999999999E-2</v>
      </c>
      <c r="AT1217">
        <f t="shared" si="607"/>
        <v>3.0485000000000002</v>
      </c>
      <c r="AU1217" s="43">
        <f t="shared" si="622"/>
        <v>44515</v>
      </c>
      <c r="AV1217" s="43">
        <f t="shared" si="608"/>
        <v>44651</v>
      </c>
      <c r="AW1217" s="45">
        <f t="shared" si="623"/>
        <v>1.2143342391304348</v>
      </c>
      <c r="AX1217" s="45">
        <f t="shared" si="624"/>
        <v>2.7297451980345446</v>
      </c>
      <c r="AY1217" s="47">
        <f t="shared" si="625"/>
        <v>112.67973708821812</v>
      </c>
      <c r="AZ1217" s="47">
        <f t="shared" si="626"/>
        <v>130.47155306565546</v>
      </c>
      <c r="BA1217" s="43"/>
      <c r="BC1217" s="2">
        <v>44470</v>
      </c>
      <c r="BD1217" t="str">
        <v>9128286B</v>
      </c>
      <c r="BE1217">
        <v>-1.091</v>
      </c>
      <c r="BF1217">
        <v>9.7799999999999998E-2</v>
      </c>
      <c r="BG1217">
        <v>0.82050000000000001</v>
      </c>
      <c r="BH1217">
        <v>131.15625</v>
      </c>
      <c r="BI1217">
        <f>VLOOKUP(BD1217,工作表1!$K$3:$L$1000,2,FALSE)</f>
        <v>2.625</v>
      </c>
      <c r="BJ1217" t="str">
        <f>VLOOKUP(BD1217,工作表1!$K$3:$M$1000,3,FALSE)</f>
        <v>2029/2/15</v>
      </c>
      <c r="BK1217">
        <f t="shared" si="609"/>
        <v>7.6999999999999999E-2</v>
      </c>
      <c r="BL1217">
        <f t="shared" si="610"/>
        <v>2.548</v>
      </c>
      <c r="BM1217" s="43">
        <f t="shared" si="627"/>
        <v>44607</v>
      </c>
      <c r="BN1217" s="43">
        <f t="shared" si="611"/>
        <v>44742</v>
      </c>
      <c r="BO1217" s="45">
        <f t="shared" si="628"/>
        <v>0.35665760869565216</v>
      </c>
      <c r="BP1217" s="45">
        <f t="shared" si="629"/>
        <v>2.2912466497915425</v>
      </c>
      <c r="BQ1217" s="47">
        <f t="shared" si="630"/>
        <v>109.46684156793155</v>
      </c>
      <c r="BR1217" s="47">
        <f t="shared" si="631"/>
        <v>129.41941533428687</v>
      </c>
    </row>
    <row r="1218" spans="6:70" x14ac:dyDescent="0.25">
      <c r="F1218" s="2">
        <v>44498</v>
      </c>
      <c r="G1218">
        <v>7.6999999999999999E-2</v>
      </c>
      <c r="H1218" s="43">
        <v>44531</v>
      </c>
      <c r="I1218">
        <v>1.3287</v>
      </c>
      <c r="L1218" s="2">
        <v>44470</v>
      </c>
      <c r="M1218" t="str">
        <v>9128284V</v>
      </c>
      <c r="N1218">
        <v>0.42970000000000003</v>
      </c>
      <c r="O1218">
        <v>6.6400000000000001E-3</v>
      </c>
      <c r="P1218">
        <v>0.83379999999999999</v>
      </c>
      <c r="Q1218">
        <v>132.171875</v>
      </c>
      <c r="R1218">
        <f>VLOOKUP(M1218,工作表1!$A$3:$B$1000,2,FALSE)</f>
        <v>2.875</v>
      </c>
      <c r="S1218" t="str">
        <f>VLOOKUP(M1218,工作表1!$A$3:$C$1000,3,FALSE)</f>
        <v>2028/8/15</v>
      </c>
      <c r="T1218">
        <f t="shared" si="601"/>
        <v>7.6999999999999999E-2</v>
      </c>
      <c r="U1218">
        <f t="shared" si="600"/>
        <v>2.798</v>
      </c>
      <c r="V1218" s="43">
        <f t="shared" si="612"/>
        <v>44607</v>
      </c>
      <c r="W1218" s="43">
        <f t="shared" si="602"/>
        <v>44561</v>
      </c>
      <c r="X1218" s="45">
        <f t="shared" si="613"/>
        <v>0.390625</v>
      </c>
      <c r="Y1218" s="45">
        <f t="shared" si="614"/>
        <v>1.0837756849315068</v>
      </c>
      <c r="Z1218" s="47">
        <f t="shared" si="615"/>
        <v>110.8961716466444</v>
      </c>
      <c r="AA1218" s="47">
        <f t="shared" si="616"/>
        <v>131.71473452829042</v>
      </c>
      <c r="AB1218" s="45">
        <f t="shared" si="617"/>
        <v>1.2523</v>
      </c>
      <c r="AC1218" s="2" t="str">
        <f t="shared" si="603"/>
        <v>TY1</v>
      </c>
      <c r="AD1218">
        <f t="shared" si="604"/>
        <v>132.171875</v>
      </c>
      <c r="AE1218">
        <f t="shared" si="605"/>
        <v>131.375</v>
      </c>
      <c r="AF1218" s="49">
        <f t="shared" si="632"/>
        <v>0.796875</v>
      </c>
      <c r="AG1218" s="3">
        <f t="shared" si="618"/>
        <v>131.71473452829042</v>
      </c>
      <c r="AH1218">
        <f t="shared" si="619"/>
        <v>130.56790181809765</v>
      </c>
      <c r="AI1218" s="51">
        <f t="shared" si="620"/>
        <v>1.1468327101927684</v>
      </c>
      <c r="AJ1218" s="52">
        <f t="shared" si="621"/>
        <v>0.34995771019276845</v>
      </c>
      <c r="AK1218" s="2">
        <v>44470</v>
      </c>
      <c r="AL1218" t="str">
        <v>9128285M</v>
      </c>
      <c r="AM1218">
        <v>-0.19109999999999999</v>
      </c>
      <c r="AN1218">
        <v>6.6710000000000005E-2</v>
      </c>
      <c r="AO1218">
        <v>0.84709999999999996</v>
      </c>
      <c r="AP1218">
        <v>131.375</v>
      </c>
      <c r="AQ1218">
        <f>VLOOKUP(AL1218,工作表1!$F$3:$G$1000,2,FALSE)</f>
        <v>3.125</v>
      </c>
      <c r="AR1218" t="str">
        <f>VLOOKUP(AL1218,工作表1!$F$3:$H$1000,3,FALSE)</f>
        <v>2028/11/15</v>
      </c>
      <c r="AS1218">
        <f t="shared" si="606"/>
        <v>7.6999999999999999E-2</v>
      </c>
      <c r="AT1218">
        <f t="shared" si="607"/>
        <v>3.048</v>
      </c>
      <c r="AU1218" s="43">
        <f t="shared" si="622"/>
        <v>44515</v>
      </c>
      <c r="AV1218" s="43">
        <f t="shared" si="608"/>
        <v>44651</v>
      </c>
      <c r="AW1218" s="45">
        <f t="shared" si="623"/>
        <v>1.2058423913043479</v>
      </c>
      <c r="AX1218" s="45">
        <f t="shared" si="624"/>
        <v>2.7298149940440739</v>
      </c>
      <c r="AY1218" s="47">
        <f t="shared" si="625"/>
        <v>112.77329494213487</v>
      </c>
      <c r="AZ1218" s="47">
        <f t="shared" si="626"/>
        <v>130.56790181809765</v>
      </c>
      <c r="BA1218" s="43"/>
      <c r="BC1218" s="2">
        <v>44469</v>
      </c>
      <c r="BD1218" t="str">
        <v>9128286B</v>
      </c>
      <c r="BE1218">
        <v>-2.0758000000000001</v>
      </c>
      <c r="BF1218">
        <v>0.13200000000000001</v>
      </c>
      <c r="BG1218">
        <v>0.82050000000000001</v>
      </c>
      <c r="BH1218">
        <v>130.59375</v>
      </c>
      <c r="BI1218">
        <f>VLOOKUP(BD1218,工作表1!$K$3:$L$1000,2,FALSE)</f>
        <v>2.625</v>
      </c>
      <c r="BJ1218" t="str">
        <f>VLOOKUP(BD1218,工作表1!$K$3:$M$1000,3,FALSE)</f>
        <v>2029/2/15</v>
      </c>
      <c r="BK1218">
        <f t="shared" si="609"/>
        <v>7.6700000000000004E-2</v>
      </c>
      <c r="BL1218">
        <f t="shared" si="610"/>
        <v>2.5482999999999998</v>
      </c>
      <c r="BM1218" s="43">
        <f t="shared" si="627"/>
        <v>44607</v>
      </c>
      <c r="BN1218" s="43">
        <f t="shared" si="611"/>
        <v>44742</v>
      </c>
      <c r="BO1218" s="45">
        <f t="shared" si="628"/>
        <v>0.33525815217391308</v>
      </c>
      <c r="BP1218" s="45">
        <f t="shared" si="629"/>
        <v>2.2914225357355571</v>
      </c>
      <c r="BQ1218" s="47">
        <f t="shared" si="630"/>
        <v>108.99849228395682</v>
      </c>
      <c r="BR1218" s="47">
        <f t="shared" si="631"/>
        <v>128.80377130283003</v>
      </c>
    </row>
    <row r="1219" spans="6:70" x14ac:dyDescent="0.25">
      <c r="F1219" s="2">
        <v>44497</v>
      </c>
      <c r="G1219">
        <v>7.7100000000000002E-2</v>
      </c>
      <c r="H1219" s="43">
        <v>44530</v>
      </c>
      <c r="I1219">
        <v>1.3708</v>
      </c>
      <c r="L1219" s="2">
        <v>44469</v>
      </c>
      <c r="M1219" t="str">
        <v>9128284V</v>
      </c>
      <c r="N1219">
        <v>0.1757</v>
      </c>
      <c r="O1219">
        <v>3.3399999999999999E-2</v>
      </c>
      <c r="P1219">
        <v>0.83379999999999999</v>
      </c>
      <c r="Q1219">
        <v>131.609375</v>
      </c>
      <c r="R1219">
        <f>VLOOKUP(M1219,工作表1!$A$3:$B$1000,2,FALSE)</f>
        <v>2.875</v>
      </c>
      <c r="S1219" t="str">
        <f>VLOOKUP(M1219,工作表1!$A$3:$C$1000,3,FALSE)</f>
        <v>2028/8/15</v>
      </c>
      <c r="T1219">
        <f t="shared" si="601"/>
        <v>7.6700000000000004E-2</v>
      </c>
      <c r="U1219">
        <f t="shared" si="600"/>
        <v>2.7982999999999998</v>
      </c>
      <c r="V1219" s="43">
        <f t="shared" si="612"/>
        <v>44607</v>
      </c>
      <c r="W1219" s="43">
        <f t="shared" si="602"/>
        <v>44561</v>
      </c>
      <c r="X1219" s="45">
        <f t="shared" si="613"/>
        <v>0.36718750000000006</v>
      </c>
      <c r="Y1219" s="45">
        <f t="shared" si="614"/>
        <v>1.0839683219178082</v>
      </c>
      <c r="Z1219" s="47">
        <f t="shared" si="615"/>
        <v>110.44311661451113</v>
      </c>
      <c r="AA1219" s="47">
        <f t="shared" si="616"/>
        <v>131.12743440519668</v>
      </c>
      <c r="AB1219" s="45">
        <f t="shared" si="617"/>
        <v>1.2850999999999999</v>
      </c>
      <c r="AC1219" s="2" t="str">
        <f t="shared" si="603"/>
        <v>TY2</v>
      </c>
      <c r="AD1219">
        <f t="shared" si="604"/>
        <v>130.8125</v>
      </c>
      <c r="AE1219">
        <f t="shared" si="605"/>
        <v>130.453125</v>
      </c>
      <c r="AF1219" s="49">
        <f t="shared" si="632"/>
        <v>0.359375</v>
      </c>
      <c r="AG1219" s="3">
        <f t="shared" si="618"/>
        <v>129.97151574386777</v>
      </c>
      <c r="AH1219">
        <f t="shared" si="619"/>
        <v>128.6556334224843</v>
      </c>
      <c r="AI1219" s="51">
        <f t="shared" si="620"/>
        <v>1.3158823213834694</v>
      </c>
      <c r="AJ1219" s="52">
        <f t="shared" si="621"/>
        <v>0.95650732138346939</v>
      </c>
      <c r="AK1219" s="2">
        <v>44469</v>
      </c>
      <c r="AL1219" t="str">
        <v>9128285M</v>
      </c>
      <c r="AM1219">
        <v>-0.80020000000000002</v>
      </c>
      <c r="AN1219">
        <v>9.7280000000000005E-2</v>
      </c>
      <c r="AO1219">
        <v>0.84709999999999996</v>
      </c>
      <c r="AP1219">
        <v>130.8125</v>
      </c>
      <c r="AQ1219">
        <f>VLOOKUP(AL1219,工作表1!$F$3:$G$1000,2,FALSE)</f>
        <v>3.125</v>
      </c>
      <c r="AR1219" t="str">
        <f>VLOOKUP(AL1219,工作表1!$F$3:$H$1000,3,FALSE)</f>
        <v>2028/11/15</v>
      </c>
      <c r="AS1219">
        <f t="shared" si="606"/>
        <v>7.6700000000000004E-2</v>
      </c>
      <c r="AT1219">
        <f t="shared" si="607"/>
        <v>3.0482999999999998</v>
      </c>
      <c r="AU1219" s="43">
        <f t="shared" si="622"/>
        <v>44515</v>
      </c>
      <c r="AV1219" s="43">
        <f t="shared" si="608"/>
        <v>44651</v>
      </c>
      <c r="AW1219" s="45">
        <f t="shared" si="623"/>
        <v>1.1803668478260869</v>
      </c>
      <c r="AX1219" s="45">
        <f t="shared" si="624"/>
        <v>2.7300243820726626</v>
      </c>
      <c r="AY1219" s="47">
        <f t="shared" si="625"/>
        <v>112.30480710915701</v>
      </c>
      <c r="AZ1219" s="47">
        <f t="shared" si="626"/>
        <v>129.97151574386777</v>
      </c>
      <c r="BA1219" s="43"/>
      <c r="BC1219" s="2">
        <v>44468</v>
      </c>
      <c r="BD1219" t="str">
        <v>9128286B</v>
      </c>
      <c r="BE1219">
        <v>-2.1597</v>
      </c>
      <c r="BF1219">
        <v>0.13297</v>
      </c>
      <c r="BG1219">
        <v>0.82050000000000001</v>
      </c>
      <c r="BH1219">
        <v>130.453125</v>
      </c>
      <c r="BI1219">
        <f>VLOOKUP(BD1219,工作表1!$K$3:$L$1000,2,FALSE)</f>
        <v>2.625</v>
      </c>
      <c r="BJ1219" t="str">
        <f>VLOOKUP(BD1219,工作表1!$K$3:$M$1000,3,FALSE)</f>
        <v>2029/2/15</v>
      </c>
      <c r="BK1219">
        <f t="shared" si="609"/>
        <v>7.6600000000000001E-2</v>
      </c>
      <c r="BL1219">
        <f t="shared" si="610"/>
        <v>2.5484</v>
      </c>
      <c r="BM1219" s="43">
        <f t="shared" si="627"/>
        <v>44607</v>
      </c>
      <c r="BN1219" s="43">
        <f t="shared" si="611"/>
        <v>44742</v>
      </c>
      <c r="BO1219" s="45">
        <f t="shared" si="628"/>
        <v>0.328125</v>
      </c>
      <c r="BP1219" s="45">
        <f t="shared" si="629"/>
        <v>2.291481164383562</v>
      </c>
      <c r="BQ1219" s="47">
        <f t="shared" si="630"/>
        <v>108.88920847885613</v>
      </c>
      <c r="BR1219" s="47">
        <f t="shared" si="631"/>
        <v>128.6556334224843</v>
      </c>
    </row>
    <row r="1220" spans="6:70" x14ac:dyDescent="0.25">
      <c r="F1220" s="2">
        <v>44496</v>
      </c>
      <c r="G1220">
        <v>7.7200000000000005E-2</v>
      </c>
      <c r="H1220" s="43">
        <v>44529</v>
      </c>
      <c r="I1220">
        <v>1.3966000000000001</v>
      </c>
      <c r="L1220" s="2">
        <v>44468</v>
      </c>
      <c r="M1220" t="str">
        <v>9128284V</v>
      </c>
      <c r="N1220">
        <v>0.66539999999999999</v>
      </c>
      <c r="O1220">
        <v>-2.2499999999999999E-2</v>
      </c>
      <c r="P1220">
        <v>0.83379999999999999</v>
      </c>
      <c r="Q1220">
        <v>131.46875</v>
      </c>
      <c r="R1220">
        <f>VLOOKUP(M1220,工作表1!$A$3:$B$1000,2,FALSE)</f>
        <v>2.875</v>
      </c>
      <c r="S1220" t="str">
        <f>VLOOKUP(M1220,工作表1!$A$3:$C$1000,3,FALSE)</f>
        <v>2028/8/15</v>
      </c>
      <c r="T1220">
        <f t="shared" si="601"/>
        <v>7.6600000000000001E-2</v>
      </c>
      <c r="U1220">
        <f t="shared" ref="U1220:U1283" si="633">R1220-T1220</f>
        <v>2.7984</v>
      </c>
      <c r="V1220" s="43">
        <f t="shared" si="612"/>
        <v>44607</v>
      </c>
      <c r="W1220" s="43">
        <f t="shared" si="602"/>
        <v>44561</v>
      </c>
      <c r="X1220" s="45">
        <f t="shared" si="613"/>
        <v>0.359375</v>
      </c>
      <c r="Y1220" s="45">
        <f t="shared" si="614"/>
        <v>1.0840325342465755</v>
      </c>
      <c r="Z1220" s="47">
        <f t="shared" si="615"/>
        <v>110.34980544859793</v>
      </c>
      <c r="AA1220" s="47">
        <f t="shared" si="616"/>
        <v>131.00087622114967</v>
      </c>
      <c r="AB1220" s="45">
        <f t="shared" si="617"/>
        <v>1.3180000000000001</v>
      </c>
      <c r="AC1220" s="2" t="str">
        <f t="shared" si="603"/>
        <v>TY2</v>
      </c>
      <c r="AD1220">
        <f t="shared" si="604"/>
        <v>130.671875</v>
      </c>
      <c r="AE1220">
        <f t="shared" si="605"/>
        <v>130.5</v>
      </c>
      <c r="AF1220" s="49">
        <f t="shared" si="632"/>
        <v>0.171875</v>
      </c>
      <c r="AG1220" s="3">
        <f t="shared" si="618"/>
        <v>129.84694984565368</v>
      </c>
      <c r="AH1220">
        <f t="shared" si="619"/>
        <v>128.66226531857572</v>
      </c>
      <c r="AI1220" s="51">
        <f t="shared" si="620"/>
        <v>1.1846845270779625</v>
      </c>
      <c r="AJ1220" s="52">
        <f t="shared" si="621"/>
        <v>1.0128095270779625</v>
      </c>
      <c r="AK1220" s="2">
        <v>44468</v>
      </c>
      <c r="AL1220" t="str">
        <v>9128285M</v>
      </c>
      <c r="AM1220">
        <v>-0.29089999999999999</v>
      </c>
      <c r="AN1220">
        <v>6.7019999999999996E-2</v>
      </c>
      <c r="AO1220">
        <v>0.84709999999999996</v>
      </c>
      <c r="AP1220">
        <v>130.671875</v>
      </c>
      <c r="AQ1220">
        <f>VLOOKUP(AL1220,工作表1!$F$3:$G$1000,2,FALSE)</f>
        <v>3.125</v>
      </c>
      <c r="AR1220" t="str">
        <f>VLOOKUP(AL1220,工作表1!$F$3:$H$1000,3,FALSE)</f>
        <v>2028/11/15</v>
      </c>
      <c r="AS1220">
        <f t="shared" si="606"/>
        <v>7.6600000000000001E-2</v>
      </c>
      <c r="AT1220">
        <f t="shared" si="607"/>
        <v>3.0484</v>
      </c>
      <c r="AU1220" s="43">
        <f t="shared" si="622"/>
        <v>44515</v>
      </c>
      <c r="AV1220" s="43">
        <f t="shared" si="608"/>
        <v>44651</v>
      </c>
      <c r="AW1220" s="45">
        <f t="shared" si="623"/>
        <v>1.171875</v>
      </c>
      <c r="AX1220" s="45">
        <f t="shared" si="624"/>
        <v>2.7300941780821919</v>
      </c>
      <c r="AY1220" s="47">
        <f t="shared" si="625"/>
        <v>112.21152538472506</v>
      </c>
      <c r="AZ1220" s="47">
        <f t="shared" si="626"/>
        <v>129.84694984565368</v>
      </c>
      <c r="BA1220" s="43"/>
      <c r="BC1220" s="2">
        <v>44467</v>
      </c>
      <c r="BD1220" t="str">
        <v>9128286B</v>
      </c>
      <c r="BE1220">
        <v>-2.9796999999999998</v>
      </c>
      <c r="BF1220">
        <v>0.16866999999999999</v>
      </c>
      <c r="BG1220">
        <v>0.82050000000000001</v>
      </c>
      <c r="BH1220">
        <v>130.5</v>
      </c>
      <c r="BI1220">
        <f>VLOOKUP(BD1220,工作表1!$K$3:$L$1000,2,FALSE)</f>
        <v>2.625</v>
      </c>
      <c r="BJ1220" t="str">
        <f>VLOOKUP(BD1220,工作表1!$K$3:$M$1000,3,FALSE)</f>
        <v>2029/2/15</v>
      </c>
      <c r="BK1220">
        <f t="shared" si="609"/>
        <v>7.9600000000000004E-2</v>
      </c>
      <c r="BL1220">
        <f t="shared" si="610"/>
        <v>2.5453999999999999</v>
      </c>
      <c r="BM1220" s="43">
        <f t="shared" si="627"/>
        <v>44607</v>
      </c>
      <c r="BN1220" s="43">
        <f t="shared" si="611"/>
        <v>44742</v>
      </c>
      <c r="BO1220" s="45">
        <f t="shared" si="628"/>
        <v>0.32099184782608697</v>
      </c>
      <c r="BP1220" s="45">
        <f t="shared" si="629"/>
        <v>2.2915397930315664</v>
      </c>
      <c r="BQ1220" s="47">
        <f t="shared" si="630"/>
        <v>108.90455438643325</v>
      </c>
      <c r="BR1220" s="47">
        <f t="shared" si="631"/>
        <v>128.66226531857572</v>
      </c>
    </row>
    <row r="1221" spans="6:70" x14ac:dyDescent="0.25">
      <c r="F1221" s="2">
        <v>44495</v>
      </c>
      <c r="G1221">
        <v>7.46E-2</v>
      </c>
      <c r="H1221" s="43">
        <v>44526</v>
      </c>
      <c r="I1221">
        <v>1.3872</v>
      </c>
      <c r="L1221" s="2">
        <v>44467</v>
      </c>
      <c r="M1221" t="str">
        <v>9128284V</v>
      </c>
      <c r="N1221">
        <v>0.46610000000000001</v>
      </c>
      <c r="O1221">
        <v>5.0600000000000003E-3</v>
      </c>
      <c r="P1221">
        <v>0.83379999999999999</v>
      </c>
      <c r="Q1221">
        <v>131.46875</v>
      </c>
      <c r="R1221">
        <f>VLOOKUP(M1221,工作表1!$A$3:$B$1000,2,FALSE)</f>
        <v>2.875</v>
      </c>
      <c r="S1221" t="str">
        <f>VLOOKUP(M1221,工作表1!$A$3:$C$1000,3,FALSE)</f>
        <v>2028/8/15</v>
      </c>
      <c r="T1221">
        <f t="shared" ref="T1221:T1284" si="634">INDEX($G:$G,MATCH(L1221,$F:$F,0))</f>
        <v>7.9600000000000004E-2</v>
      </c>
      <c r="U1221">
        <f t="shared" si="633"/>
        <v>2.7953999999999999</v>
      </c>
      <c r="V1221" s="43">
        <f t="shared" si="612"/>
        <v>44607</v>
      </c>
      <c r="W1221" s="43">
        <f t="shared" ref="W1221:W1284" si="635">IF(WEEKDAY(DATE(YEAR(L1221),(INT(MONTH(L1221)/3)+1)*3+1,1)-1,2)=7,DATE(YEAR(L1221),(INT(MONTH(L1221)/3)+1)*3+1,1)-1-2,IF(WEEKDAY(DATE(YEAR(L1221),(INT(MONTH(L1221)/3)+1)*3+1,1)-1,2)=6,DATE(YEAR(L1221),(INT(MONTH(L1221)/3)+1)*3+1,1)-1-1,DATE(YEAR(L1221),(INT(MONTH(L1221)/3)+1)*3+1,1)-1))</f>
        <v>44561</v>
      </c>
      <c r="X1221" s="45">
        <f t="shared" si="613"/>
        <v>0.3515625</v>
      </c>
      <c r="Y1221" s="45">
        <f t="shared" si="614"/>
        <v>1.0840967465753426</v>
      </c>
      <c r="Z1221" s="47">
        <f t="shared" si="615"/>
        <v>110.34969982721978</v>
      </c>
      <c r="AA1221" s="47">
        <f t="shared" si="616"/>
        <v>130.98706188732189</v>
      </c>
      <c r="AB1221" s="45">
        <f t="shared" si="617"/>
        <v>1.3311999999999999</v>
      </c>
      <c r="AC1221" s="2" t="str">
        <f t="shared" ref="AC1221:AC1284" si="636">IF(MOD(MONTH(L1221),3)=0,"TY2","TY1")</f>
        <v>TY2</v>
      </c>
      <c r="AD1221">
        <f t="shared" ref="AD1221:AD1284" si="637">IF(AC1221="TY1",Q1221,AP1221)</f>
        <v>130.71875</v>
      </c>
      <c r="AE1221">
        <f t="shared" ref="AE1221:AE1284" si="638">IF(AC1221="TY1",AP1221,BH1221)</f>
        <v>130.78125</v>
      </c>
      <c r="AF1221" s="49">
        <f t="shared" si="632"/>
        <v>-6.25E-2</v>
      </c>
      <c r="AG1221" s="3">
        <f t="shared" si="618"/>
        <v>129.83320893372237</v>
      </c>
      <c r="AH1221">
        <f t="shared" si="619"/>
        <v>129.028934682201</v>
      </c>
      <c r="AI1221" s="51">
        <f t="shared" si="620"/>
        <v>0.80427425152137744</v>
      </c>
      <c r="AJ1221" s="52">
        <f t="shared" si="621"/>
        <v>0.86677425152137744</v>
      </c>
      <c r="AK1221" s="2">
        <v>44467</v>
      </c>
      <c r="AL1221" t="str">
        <v>9128285M</v>
      </c>
      <c r="AM1221">
        <v>-1.7376</v>
      </c>
      <c r="AN1221">
        <v>0.15118999999999999</v>
      </c>
      <c r="AO1221">
        <v>0.84709999999999996</v>
      </c>
      <c r="AP1221">
        <v>130.71875</v>
      </c>
      <c r="AQ1221">
        <f>VLOOKUP(AL1221,工作表1!$F$3:$G$1000,2,FALSE)</f>
        <v>3.125</v>
      </c>
      <c r="AR1221" t="str">
        <f>VLOOKUP(AL1221,工作表1!$F$3:$H$1000,3,FALSE)</f>
        <v>2028/11/15</v>
      </c>
      <c r="AS1221">
        <f t="shared" ref="AS1221:AS1284" si="639">INDEX($G:$G,MATCH(AK1221,$F:$F,0))</f>
        <v>7.9600000000000004E-2</v>
      </c>
      <c r="AT1221">
        <f t="shared" ref="AT1221:AT1284" si="640">AQ1221-AS1221</f>
        <v>3.0453999999999999</v>
      </c>
      <c r="AU1221" s="43">
        <f t="shared" si="622"/>
        <v>44515</v>
      </c>
      <c r="AV1221" s="43">
        <f t="shared" ref="AV1221:AV1284" si="641">IF(WEEKDAY(DATE(YEAR(AK1221),(INT(MONTH(AK1221)/3)+1)*3+4,1)-1,2)=7,DATE(YEAR(AK1221),(INT(MONTH(AK1221)/3)+1)*3+4,1)-1-2,IF(WEEKDAY(DATE(YEAR(AK1221),(INT(MONTH(AK1221)/3)+1)*3+4,1)-1,2)=6,DATE(YEAR(AK1221),(INT(MONTH(AK1221)/3)+1)*3+4,1)-1-1,DATE(YEAR(AK1221),(INT(MONTH(AK1221)/3)+1)*3+4,1)-1))</f>
        <v>44651</v>
      </c>
      <c r="AW1221" s="45">
        <f t="shared" si="623"/>
        <v>1.1633831521739131</v>
      </c>
      <c r="AX1221" s="45">
        <f t="shared" si="624"/>
        <v>2.7301639740917212</v>
      </c>
      <c r="AY1221" s="47">
        <f t="shared" si="625"/>
        <v>112.21054822839548</v>
      </c>
      <c r="AZ1221" s="47">
        <f t="shared" si="626"/>
        <v>129.83320893372237</v>
      </c>
      <c r="BA1221" s="43"/>
      <c r="BC1221" s="2">
        <v>44466</v>
      </c>
      <c r="BD1221" t="str">
        <v>9128286B</v>
      </c>
      <c r="BE1221">
        <v>-0.58409999999999995</v>
      </c>
      <c r="BF1221">
        <v>7.7950000000000005E-2</v>
      </c>
      <c r="BG1221">
        <v>0.82050000000000001</v>
      </c>
      <c r="BH1221">
        <v>130.78125</v>
      </c>
      <c r="BI1221">
        <f>VLOOKUP(BD1221,工作表1!$K$3:$L$1000,2,FALSE)</f>
        <v>2.625</v>
      </c>
      <c r="BJ1221" t="str">
        <f>VLOOKUP(BD1221,工作表1!$K$3:$M$1000,3,FALSE)</f>
        <v>2029/2/15</v>
      </c>
      <c r="BK1221">
        <f t="shared" ref="BK1221:BK1284" si="642">INDEX($G:$G,MATCH(BC1221,$F:$F,0))</f>
        <v>7.9600000000000004E-2</v>
      </c>
      <c r="BL1221">
        <f t="shared" ref="BL1221:BL1284" si="643">BI1221-BK1221</f>
        <v>2.5453999999999999</v>
      </c>
      <c r="BM1221" s="43">
        <f t="shared" si="627"/>
        <v>44607</v>
      </c>
      <c r="BN1221" s="43">
        <f t="shared" ref="BN1221:BN1284" si="644">IF(WEEKDAY(DATE(YEAR(BC1221),(INT(MONTH(BC1221)/3)+1)*3+7,1)-1,2)=7,DATE(YEAR(BC1221),(INT(MONTH(BC1221)/3)+1)*3+7,1)-1-2,IF(WEEKDAY(DATE(YEAR(BC1221),(INT(MONTH(BC1221)/3)+1)*3+7,1)-1,2)=6,DATE(YEAR(BC1221),(INT(MONTH(BC1221)/3)+1)*3+7,1)-1-1,DATE(YEAR(BC1221),(INT(MONTH(BC1221)/3)+1)*3+7,1)-1))</f>
        <v>44742</v>
      </c>
      <c r="BO1221" s="45">
        <f t="shared" si="628"/>
        <v>0.31385869565217395</v>
      </c>
      <c r="BP1221" s="45">
        <f t="shared" si="629"/>
        <v>2.2915984216795713</v>
      </c>
      <c r="BQ1221" s="47">
        <f t="shared" si="630"/>
        <v>109.21758603612187</v>
      </c>
      <c r="BR1221" s="47">
        <f t="shared" si="631"/>
        <v>129.028934682201</v>
      </c>
    </row>
    <row r="1222" spans="6:70" x14ac:dyDescent="0.25">
      <c r="F1222" s="2">
        <v>44494</v>
      </c>
      <c r="G1222">
        <v>7.46E-2</v>
      </c>
      <c r="H1222" s="43">
        <v>44525</v>
      </c>
      <c r="I1222">
        <v>1.571</v>
      </c>
      <c r="L1222" s="2">
        <v>44466</v>
      </c>
      <c r="M1222" t="str">
        <v>9128284V</v>
      </c>
      <c r="N1222">
        <v>-3.2199999999999999E-2</v>
      </c>
      <c r="O1222">
        <v>5.9470000000000002E-2</v>
      </c>
      <c r="P1222">
        <v>0.83379999999999999</v>
      </c>
      <c r="Q1222">
        <v>131.796875</v>
      </c>
      <c r="R1222">
        <f>VLOOKUP(M1222,工作表1!$A$3:$B$1000,2,FALSE)</f>
        <v>2.875</v>
      </c>
      <c r="S1222" t="str">
        <f>VLOOKUP(M1222,工作表1!$A$3:$C$1000,3,FALSE)</f>
        <v>2028/8/15</v>
      </c>
      <c r="T1222">
        <f t="shared" si="634"/>
        <v>7.9600000000000004E-2</v>
      </c>
      <c r="U1222">
        <f t="shared" si="633"/>
        <v>2.7953999999999999</v>
      </c>
      <c r="V1222" s="43">
        <f t="shared" ref="V1222:V1285" si="645">COUPNCD(L1221,S1222,2,0)</f>
        <v>44607</v>
      </c>
      <c r="W1222" s="43">
        <f t="shared" si="635"/>
        <v>44561</v>
      </c>
      <c r="X1222" s="45">
        <f t="shared" ref="X1222:X1285" si="646">COUPDAYBS(L1221,S1222,2,1)/COUPDAYS(L1221,S1222,2,1)*R1222/2</f>
        <v>0.34375</v>
      </c>
      <c r="Y1222" s="45">
        <f t="shared" ref="Y1222:Y1285" si="647">(W1222-L1221)/365*R1222+X1222</f>
        <v>1.0841609589041097</v>
      </c>
      <c r="Z1222" s="47">
        <f t="shared" ref="Z1222:Z1285" si="648">(Q1222*P1222+Y1222)/(1+(O1222/100)*(W1222-L1223)/360)-X1222</f>
        <v>110.61468221166979</v>
      </c>
      <c r="AA1222" s="47">
        <f t="shared" ref="AA1222:AA1285" si="649">(Z1222-$AB$5*(W1222-L1221)/365+T1222*(W1222-L1221)/360)/P1222</f>
        <v>131.29025563596176</v>
      </c>
      <c r="AB1222" s="45">
        <f t="shared" ref="AB1222:AB1285" si="650">INDEX(I:I,MATCH(L1222,H:H,0))</f>
        <v>1.2954000000000001</v>
      </c>
      <c r="AC1222" s="2" t="str">
        <f t="shared" si="636"/>
        <v>TY2</v>
      </c>
      <c r="AD1222">
        <f t="shared" si="637"/>
        <v>131</v>
      </c>
      <c r="AE1222">
        <f t="shared" si="638"/>
        <v>131</v>
      </c>
      <c r="AF1222" s="49">
        <f t="shared" si="632"/>
        <v>0</v>
      </c>
      <c r="AG1222" s="3">
        <f t="shared" ref="AG1222:AG1285" si="651">IF(AC1222="TY1",AA1222,AZ1222)</f>
        <v>130.15112497712147</v>
      </c>
      <c r="AH1222">
        <f t="shared" ref="AH1222:AH1285" si="652">IF(AC1222="TY1",AZ1222,BR1222)</f>
        <v>129.30134761411136</v>
      </c>
      <c r="AI1222" s="51">
        <f t="shared" ref="AI1222:AI1285" si="653">AG1222-AH1222</f>
        <v>0.84977736301010509</v>
      </c>
      <c r="AJ1222" s="52">
        <f t="shared" ref="AJ1222:AJ1285" si="654">AI1222-AF1222</f>
        <v>0.84977736301010509</v>
      </c>
      <c r="AK1222" s="2">
        <v>44466</v>
      </c>
      <c r="AL1222" t="str">
        <v>9128285M</v>
      </c>
      <c r="AM1222">
        <v>-0.62529999999999997</v>
      </c>
      <c r="AN1222">
        <v>8.9990000000000001E-2</v>
      </c>
      <c r="AO1222">
        <v>0.84709999999999996</v>
      </c>
      <c r="AP1222">
        <v>131</v>
      </c>
      <c r="AQ1222">
        <f>VLOOKUP(AL1222,工作表1!$F$3:$G$1000,2,FALSE)</f>
        <v>3.125</v>
      </c>
      <c r="AR1222" t="str">
        <f>VLOOKUP(AL1222,工作表1!$F$3:$H$1000,3,FALSE)</f>
        <v>2028/11/15</v>
      </c>
      <c r="AS1222">
        <f t="shared" si="639"/>
        <v>7.9600000000000004E-2</v>
      </c>
      <c r="AT1222">
        <f t="shared" si="640"/>
        <v>3.0453999999999999</v>
      </c>
      <c r="AU1222" s="43">
        <f t="shared" ref="AU1222:AU1285" si="655">COUPNCD(AK1221,AR1222,2,0)</f>
        <v>44515</v>
      </c>
      <c r="AV1222" s="43">
        <f t="shared" si="641"/>
        <v>44651</v>
      </c>
      <c r="AW1222" s="45">
        <f t="shared" ref="AW1222:AW1285" si="656">COUPDAYBS(AK1221,AR1222,2,1)/COUPDAYS(AK1221,AR1222,2,1)*AQ1222/2</f>
        <v>1.1548913043478259</v>
      </c>
      <c r="AX1222" s="45">
        <f t="shared" ref="AX1222:AX1285" si="657">(AV1222-AK1221)/365*AQ1222+AW1222</f>
        <v>2.7302337701012505</v>
      </c>
      <c r="AY1222" s="47">
        <f t="shared" ref="AY1222:AY1285" si="658">(AP1222*AO1222+AX1222)/(1+(AN1222/100)*(AV1222-AK1223)/360)-AW1222</f>
        <v>112.49203434559296</v>
      </c>
      <c r="AZ1222" s="47">
        <f t="shared" ref="AZ1222:AZ1285" si="659">(AY1222-$AB$5*(AV1222-AK1221)/365+AS1222*(AV1222-AK1221)/360)/AO1222</f>
        <v>130.15112497712147</v>
      </c>
      <c r="BA1222" s="43"/>
      <c r="BC1222" s="2">
        <v>44463</v>
      </c>
      <c r="BD1222" t="str">
        <v>9128286B</v>
      </c>
      <c r="BE1222">
        <v>0.84450000000000003</v>
      </c>
      <c r="BF1222">
        <v>2.0449999999999999E-2</v>
      </c>
      <c r="BG1222">
        <v>0.82050000000000001</v>
      </c>
      <c r="BH1222">
        <v>131</v>
      </c>
      <c r="BI1222">
        <f>VLOOKUP(BD1222,工作表1!$K$3:$L$1000,2,FALSE)</f>
        <v>2.625</v>
      </c>
      <c r="BJ1222" t="str">
        <f>VLOOKUP(BD1222,工作表1!$K$3:$M$1000,3,FALSE)</f>
        <v>2029/2/15</v>
      </c>
      <c r="BK1222">
        <f t="shared" si="642"/>
        <v>0.08</v>
      </c>
      <c r="BL1222">
        <f t="shared" si="643"/>
        <v>2.5449999999999999</v>
      </c>
      <c r="BM1222" s="43">
        <f t="shared" ref="BM1222:BM1285" si="660">COUPNCD(BC1221,BJ1222,2,0)</f>
        <v>44607</v>
      </c>
      <c r="BN1222" s="43">
        <f t="shared" si="644"/>
        <v>44742</v>
      </c>
      <c r="BO1222" s="45">
        <f t="shared" ref="BO1222:BO1285" si="661">COUPDAYBS(BC1221,BJ1222,2,1)/COUPDAYS(BC1221,BJ1222,2,1)*BI1222/2</f>
        <v>0.30672554347826086</v>
      </c>
      <c r="BP1222" s="45">
        <f t="shared" ref="BP1222:BP1285" si="662">(BN1222-BC1221)/365*BI1222+BO1222</f>
        <v>2.2916570503275757</v>
      </c>
      <c r="BQ1222" s="47">
        <f t="shared" ref="BQ1222:BQ1285" si="663">(BH1222*BG1222+BP1222)/(1+(BF1222/100)*(BN1222-BC1223)/360)-BO1222</f>
        <v>109.45297361692175</v>
      </c>
      <c r="BR1222" s="47">
        <f t="shared" ref="BR1222:BR1285" si="664">(BQ1222-$AB$5*(BN1222-BC1221)/365+BK1222*(BN1222-BC1221)/360)/BG1222</f>
        <v>129.30134761411136</v>
      </c>
    </row>
    <row r="1223" spans="6:70" x14ac:dyDescent="0.25">
      <c r="F1223" s="2">
        <v>44491</v>
      </c>
      <c r="G1223">
        <v>7.4499999999999997E-2</v>
      </c>
      <c r="H1223" s="43">
        <v>44524</v>
      </c>
      <c r="I1223">
        <v>1.571</v>
      </c>
      <c r="L1223" s="2">
        <v>44463</v>
      </c>
      <c r="M1223" t="str">
        <v>9128284V</v>
      </c>
      <c r="N1223">
        <v>0.84989999999999999</v>
      </c>
      <c r="O1223">
        <v>-3.8539999999999998E-2</v>
      </c>
      <c r="P1223">
        <v>0.83379999999999999</v>
      </c>
      <c r="Q1223">
        <v>132.015625</v>
      </c>
      <c r="R1223">
        <f>VLOOKUP(M1223,工作表1!$A$3:$B$1000,2,FALSE)</f>
        <v>2.875</v>
      </c>
      <c r="S1223" t="str">
        <f>VLOOKUP(M1223,工作表1!$A$3:$C$1000,3,FALSE)</f>
        <v>2028/8/15</v>
      </c>
      <c r="T1223">
        <f t="shared" si="634"/>
        <v>0.08</v>
      </c>
      <c r="U1223">
        <f t="shared" si="633"/>
        <v>2.7949999999999999</v>
      </c>
      <c r="V1223" s="43">
        <f t="shared" si="645"/>
        <v>44607</v>
      </c>
      <c r="W1223" s="43">
        <f t="shared" si="635"/>
        <v>44561</v>
      </c>
      <c r="X1223" s="45">
        <f t="shared" si="646"/>
        <v>0.3359375</v>
      </c>
      <c r="Y1223" s="45">
        <f t="shared" si="647"/>
        <v>1.0842251712328768</v>
      </c>
      <c r="Z1223" s="47">
        <f t="shared" si="648"/>
        <v>110.83469821605925</v>
      </c>
      <c r="AA1223" s="47">
        <f t="shared" si="649"/>
        <v>131.53964652479712</v>
      </c>
      <c r="AB1223" s="45">
        <f t="shared" si="650"/>
        <v>1.2524999999999999</v>
      </c>
      <c r="AC1223" s="2" t="str">
        <f t="shared" si="636"/>
        <v>TY2</v>
      </c>
      <c r="AD1223">
        <f t="shared" si="637"/>
        <v>131.21875</v>
      </c>
      <c r="AE1223">
        <f t="shared" si="638"/>
        <v>131.375</v>
      </c>
      <c r="AF1223" s="49">
        <f t="shared" si="632"/>
        <v>-0.15625</v>
      </c>
      <c r="AG1223" s="3">
        <f t="shared" si="651"/>
        <v>130.41527408301843</v>
      </c>
      <c r="AH1223">
        <f t="shared" si="652"/>
        <v>129.65707883265836</v>
      </c>
      <c r="AI1223" s="51">
        <f t="shared" si="653"/>
        <v>0.75819525036007462</v>
      </c>
      <c r="AJ1223" s="52">
        <f t="shared" si="654"/>
        <v>0.91444525036007462</v>
      </c>
      <c r="AK1223" s="2">
        <v>44463</v>
      </c>
      <c r="AL1223" t="str">
        <v>9128285M</v>
      </c>
      <c r="AM1223">
        <v>0.60619999999999996</v>
      </c>
      <c r="AN1223">
        <v>1.9300000000000001E-2</v>
      </c>
      <c r="AO1223">
        <v>0.84709999999999996</v>
      </c>
      <c r="AP1223">
        <v>131.21875</v>
      </c>
      <c r="AQ1223">
        <f>VLOOKUP(AL1223,工作表1!$F$3:$G$1000,2,FALSE)</f>
        <v>3.125</v>
      </c>
      <c r="AR1223" t="str">
        <f>VLOOKUP(AL1223,工作表1!$F$3:$H$1000,3,FALSE)</f>
        <v>2028/11/15</v>
      </c>
      <c r="AS1223">
        <f t="shared" si="639"/>
        <v>0.08</v>
      </c>
      <c r="AT1223">
        <f t="shared" si="640"/>
        <v>3.0449999999999999</v>
      </c>
      <c r="AU1223" s="43">
        <f t="shared" si="655"/>
        <v>44515</v>
      </c>
      <c r="AV1223" s="43">
        <f t="shared" si="641"/>
        <v>44651</v>
      </c>
      <c r="AW1223" s="45">
        <f t="shared" si="656"/>
        <v>1.1463994565217392</v>
      </c>
      <c r="AX1223" s="45">
        <f t="shared" si="657"/>
        <v>2.7303035661107806</v>
      </c>
      <c r="AY1223" s="47">
        <f t="shared" si="658"/>
        <v>112.72776893447683</v>
      </c>
      <c r="AZ1223" s="47">
        <f t="shared" si="659"/>
        <v>130.41527408301843</v>
      </c>
      <c r="BA1223" s="43"/>
      <c r="BC1223" s="2">
        <v>44462</v>
      </c>
      <c r="BD1223" t="str">
        <v>9128286B</v>
      </c>
      <c r="BE1223">
        <v>0.78100000000000003</v>
      </c>
      <c r="BF1223">
        <v>2.1219999999999999E-2</v>
      </c>
      <c r="BG1223">
        <v>0.82050000000000001</v>
      </c>
      <c r="BH1223">
        <v>131.375</v>
      </c>
      <c r="BI1223">
        <f>VLOOKUP(BD1223,工作表1!$K$3:$L$1000,2,FALSE)</f>
        <v>2.625</v>
      </c>
      <c r="BJ1223" t="str">
        <f>VLOOKUP(BD1223,工作表1!$K$3:$M$1000,3,FALSE)</f>
        <v>2029/2/15</v>
      </c>
      <c r="BK1223">
        <f t="shared" si="642"/>
        <v>7.9899999999999999E-2</v>
      </c>
      <c r="BL1223">
        <f t="shared" si="643"/>
        <v>2.5451000000000001</v>
      </c>
      <c r="BM1223" s="43">
        <f t="shared" si="660"/>
        <v>44607</v>
      </c>
      <c r="BN1223" s="43">
        <f t="shared" si="644"/>
        <v>44742</v>
      </c>
      <c r="BO1223" s="45">
        <f t="shared" si="661"/>
        <v>0.28532608695652173</v>
      </c>
      <c r="BP1223" s="45">
        <f t="shared" si="662"/>
        <v>2.2918329362715903</v>
      </c>
      <c r="BQ1223" s="47">
        <f t="shared" si="663"/>
        <v>109.78146355890851</v>
      </c>
      <c r="BR1223" s="47">
        <f t="shared" si="664"/>
        <v>129.65707883265836</v>
      </c>
    </row>
    <row r="1224" spans="6:70" x14ac:dyDescent="0.25">
      <c r="F1224" s="2">
        <v>44490</v>
      </c>
      <c r="G1224">
        <v>7.46E-2</v>
      </c>
      <c r="H1224" s="43">
        <v>44523</v>
      </c>
      <c r="I1224">
        <v>1.5754999999999999</v>
      </c>
      <c r="L1224" s="2">
        <v>44462</v>
      </c>
      <c r="M1224" t="str">
        <v>9128284V</v>
      </c>
      <c r="N1224">
        <v>8.6E-3</v>
      </c>
      <c r="O1224">
        <v>4.9119999999999997E-2</v>
      </c>
      <c r="P1224">
        <v>0.83379999999999999</v>
      </c>
      <c r="Q1224">
        <v>132.375</v>
      </c>
      <c r="R1224">
        <f>VLOOKUP(M1224,工作表1!$A$3:$B$1000,2,FALSE)</f>
        <v>2.875</v>
      </c>
      <c r="S1224" t="str">
        <f>VLOOKUP(M1224,工作表1!$A$3:$C$1000,3,FALSE)</f>
        <v>2028/8/15</v>
      </c>
      <c r="T1224">
        <f t="shared" si="634"/>
        <v>7.9899999999999999E-2</v>
      </c>
      <c r="U1224">
        <f t="shared" si="633"/>
        <v>2.7951000000000001</v>
      </c>
      <c r="V1224" s="43">
        <f t="shared" si="645"/>
        <v>44607</v>
      </c>
      <c r="W1224" s="43">
        <f t="shared" si="635"/>
        <v>44561</v>
      </c>
      <c r="X1224" s="45">
        <f t="shared" si="646"/>
        <v>0.3125</v>
      </c>
      <c r="Y1224" s="45">
        <f t="shared" si="647"/>
        <v>1.084417808219178</v>
      </c>
      <c r="Z1224" s="47">
        <f t="shared" si="648"/>
        <v>111.13098696355347</v>
      </c>
      <c r="AA1224" s="47">
        <f t="shared" si="649"/>
        <v>131.85114394396604</v>
      </c>
      <c r="AB1224" s="45">
        <f t="shared" si="650"/>
        <v>1.2358</v>
      </c>
      <c r="AC1224" s="2" t="str">
        <f t="shared" si="636"/>
        <v>TY2</v>
      </c>
      <c r="AD1224">
        <f t="shared" si="637"/>
        <v>131.59375</v>
      </c>
      <c r="AE1224">
        <f t="shared" si="638"/>
        <v>132.125</v>
      </c>
      <c r="AF1224" s="49">
        <f t="shared" si="632"/>
        <v>-0.53125</v>
      </c>
      <c r="AG1224" s="3">
        <f t="shared" si="651"/>
        <v>130.75943306316756</v>
      </c>
      <c r="AH1224">
        <f t="shared" si="652"/>
        <v>130.32681911576717</v>
      </c>
      <c r="AI1224" s="51">
        <f t="shared" si="653"/>
        <v>0.43261394740039805</v>
      </c>
      <c r="AJ1224" s="52">
        <f t="shared" si="654"/>
        <v>0.96386394740039805</v>
      </c>
      <c r="AK1224" s="2">
        <v>44462</v>
      </c>
      <c r="AL1224" t="str">
        <v>9128285M</v>
      </c>
      <c r="AM1224">
        <v>0.1057</v>
      </c>
      <c r="AN1224">
        <v>4.4409999999999998E-2</v>
      </c>
      <c r="AO1224">
        <v>0.84709999999999996</v>
      </c>
      <c r="AP1224">
        <v>131.59375</v>
      </c>
      <c r="AQ1224">
        <f>VLOOKUP(AL1224,工作表1!$F$3:$G$1000,2,FALSE)</f>
        <v>3.125</v>
      </c>
      <c r="AR1224" t="str">
        <f>VLOOKUP(AL1224,工作表1!$F$3:$H$1000,3,FALSE)</f>
        <v>2028/11/15</v>
      </c>
      <c r="AS1224">
        <f t="shared" si="639"/>
        <v>7.9899999999999999E-2</v>
      </c>
      <c r="AT1224">
        <f t="shared" si="640"/>
        <v>3.0451000000000001</v>
      </c>
      <c r="AU1224" s="43">
        <f t="shared" si="655"/>
        <v>44515</v>
      </c>
      <c r="AV1224" s="43">
        <f t="shared" si="641"/>
        <v>44651</v>
      </c>
      <c r="AW1224" s="45">
        <f t="shared" si="656"/>
        <v>1.1209239130434783</v>
      </c>
      <c r="AX1224" s="45">
        <f t="shared" si="657"/>
        <v>2.7305129541393685</v>
      </c>
      <c r="AY1224" s="47">
        <f t="shared" si="658"/>
        <v>113.0558932059523</v>
      </c>
      <c r="AZ1224" s="47">
        <f t="shared" si="659"/>
        <v>130.75943306316756</v>
      </c>
      <c r="BA1224" s="43"/>
      <c r="BC1224" s="2">
        <v>44461</v>
      </c>
      <c r="BD1224" t="str">
        <v>9128286B</v>
      </c>
      <c r="BE1224">
        <v>-1.0452999999999999</v>
      </c>
      <c r="BF1224">
        <v>9.1189999999999993E-2</v>
      </c>
      <c r="BG1224">
        <v>0.82050000000000001</v>
      </c>
      <c r="BH1224">
        <v>132.125</v>
      </c>
      <c r="BI1224">
        <f>VLOOKUP(BD1224,工作表1!$K$3:$L$1000,2,FALSE)</f>
        <v>2.625</v>
      </c>
      <c r="BJ1224" t="str">
        <f>VLOOKUP(BD1224,工作表1!$K$3:$M$1000,3,FALSE)</f>
        <v>2029/2/15</v>
      </c>
      <c r="BK1224">
        <f t="shared" si="642"/>
        <v>7.9799999999999996E-2</v>
      </c>
      <c r="BL1224">
        <f t="shared" si="643"/>
        <v>2.5451999999999999</v>
      </c>
      <c r="BM1224" s="43">
        <f t="shared" si="660"/>
        <v>44607</v>
      </c>
      <c r="BN1224" s="43">
        <f t="shared" si="644"/>
        <v>44742</v>
      </c>
      <c r="BO1224" s="45">
        <f t="shared" si="661"/>
        <v>0.2781929347826087</v>
      </c>
      <c r="BP1224" s="45">
        <f t="shared" si="662"/>
        <v>2.2918915649195952</v>
      </c>
      <c r="BQ1224" s="47">
        <f t="shared" si="663"/>
        <v>110.34324184247782</v>
      </c>
      <c r="BR1224" s="47">
        <f t="shared" si="664"/>
        <v>130.32681911576717</v>
      </c>
    </row>
    <row r="1225" spans="6:70" x14ac:dyDescent="0.25">
      <c r="F1225" s="2">
        <v>44489</v>
      </c>
      <c r="G1225">
        <v>7.2749999999999995E-2</v>
      </c>
      <c r="H1225" s="43">
        <v>44522</v>
      </c>
      <c r="I1225">
        <v>1.5489999999999999</v>
      </c>
      <c r="L1225" s="2">
        <v>44461</v>
      </c>
      <c r="M1225" t="str">
        <v>9128284V</v>
      </c>
      <c r="N1225">
        <v>0.53720000000000001</v>
      </c>
      <c r="O1225">
        <v>-1.5299999999999999E-3</v>
      </c>
      <c r="P1225">
        <v>0.83379999999999999</v>
      </c>
      <c r="Q1225">
        <v>132.984375</v>
      </c>
      <c r="R1225">
        <f>VLOOKUP(M1225,工作表1!$A$3:$B$1000,2,FALSE)</f>
        <v>2.875</v>
      </c>
      <c r="S1225" t="str">
        <f>VLOOKUP(M1225,工作表1!$A$3:$C$1000,3,FALSE)</f>
        <v>2028/8/15</v>
      </c>
      <c r="T1225">
        <f t="shared" si="634"/>
        <v>7.9799999999999996E-2</v>
      </c>
      <c r="U1225">
        <f t="shared" si="633"/>
        <v>2.7951999999999999</v>
      </c>
      <c r="V1225" s="43">
        <f t="shared" si="645"/>
        <v>44607</v>
      </c>
      <c r="W1225" s="43">
        <f t="shared" si="635"/>
        <v>44561</v>
      </c>
      <c r="X1225" s="45">
        <f t="shared" si="646"/>
        <v>0.3046875</v>
      </c>
      <c r="Y1225" s="45">
        <f t="shared" si="647"/>
        <v>1.0844820205479451</v>
      </c>
      <c r="Z1225" s="47">
        <f t="shared" si="648"/>
        <v>111.66264701533136</v>
      </c>
      <c r="AA1225" s="47">
        <f t="shared" si="649"/>
        <v>132.47413980421686</v>
      </c>
      <c r="AB1225" s="45">
        <f t="shared" si="650"/>
        <v>1.1203000000000001</v>
      </c>
      <c r="AC1225" s="2" t="str">
        <f t="shared" si="636"/>
        <v>TY2</v>
      </c>
      <c r="AD1225">
        <f t="shared" si="637"/>
        <v>132.125</v>
      </c>
      <c r="AE1225">
        <f t="shared" si="638"/>
        <v>132.421875</v>
      </c>
      <c r="AF1225" s="49">
        <f t="shared" si="632"/>
        <v>-0.296875</v>
      </c>
      <c r="AG1225" s="3">
        <f t="shared" si="651"/>
        <v>131.37410019394909</v>
      </c>
      <c r="AH1225">
        <f t="shared" si="652"/>
        <v>131.14690329476085</v>
      </c>
      <c r="AI1225" s="51">
        <f t="shared" si="653"/>
        <v>0.22719689918824315</v>
      </c>
      <c r="AJ1225" s="52">
        <f t="shared" si="654"/>
        <v>0.52407189918824315</v>
      </c>
      <c r="AK1225" s="2">
        <v>44461</v>
      </c>
      <c r="AL1225" t="str">
        <v>9128285M</v>
      </c>
      <c r="AM1225">
        <v>2.5028999999999999</v>
      </c>
      <c r="AN1225">
        <v>-7.8170000000000003E-2</v>
      </c>
      <c r="AO1225">
        <v>0.84709999999999996</v>
      </c>
      <c r="AP1225">
        <v>132.125</v>
      </c>
      <c r="AQ1225">
        <f>VLOOKUP(AL1225,工作表1!$F$3:$G$1000,2,FALSE)</f>
        <v>3.125</v>
      </c>
      <c r="AR1225" t="str">
        <f>VLOOKUP(AL1225,工作表1!$F$3:$H$1000,3,FALSE)</f>
        <v>2028/11/15</v>
      </c>
      <c r="AS1225">
        <f t="shared" si="639"/>
        <v>7.9799999999999996E-2</v>
      </c>
      <c r="AT1225">
        <f t="shared" si="640"/>
        <v>3.0451999999999999</v>
      </c>
      <c r="AU1225" s="43">
        <f t="shared" si="655"/>
        <v>44515</v>
      </c>
      <c r="AV1225" s="43">
        <f t="shared" si="641"/>
        <v>44651</v>
      </c>
      <c r="AW1225" s="45">
        <f t="shared" si="656"/>
        <v>1.1124320652173914</v>
      </c>
      <c r="AX1225" s="45">
        <f t="shared" si="657"/>
        <v>2.7305827501488982</v>
      </c>
      <c r="AY1225" s="47">
        <f t="shared" si="658"/>
        <v>113.5888088359381</v>
      </c>
      <c r="AZ1225" s="47">
        <f t="shared" si="659"/>
        <v>131.37410019394909</v>
      </c>
      <c r="BA1225" s="43"/>
      <c r="BC1225" s="2">
        <v>44460</v>
      </c>
      <c r="BD1225" t="str">
        <v>9128285M</v>
      </c>
      <c r="BE1225">
        <v>-0.25490000000000002</v>
      </c>
      <c r="BF1225">
        <v>6.9269999999999998E-2</v>
      </c>
      <c r="BG1225">
        <v>0.84709999999999996</v>
      </c>
      <c r="BH1225">
        <v>132.421875</v>
      </c>
      <c r="BI1225">
        <f>VLOOKUP(BD1225,工作表1!$K$3:$L$1000,2,FALSE)</f>
        <v>3.125</v>
      </c>
      <c r="BJ1225" t="str">
        <f>VLOOKUP(BD1225,工作表1!$K$3:$M$1000,3,FALSE)</f>
        <v>2028/11/15</v>
      </c>
      <c r="BK1225">
        <f t="shared" si="642"/>
        <v>7.9000000000000001E-2</v>
      </c>
      <c r="BL1225">
        <f t="shared" si="643"/>
        <v>3.0459999999999998</v>
      </c>
      <c r="BM1225" s="43">
        <f t="shared" si="660"/>
        <v>44515</v>
      </c>
      <c r="BN1225" s="43">
        <f t="shared" si="644"/>
        <v>44742</v>
      </c>
      <c r="BO1225" s="45">
        <f t="shared" si="661"/>
        <v>1.1039402173913044</v>
      </c>
      <c r="BP1225" s="45">
        <f t="shared" si="662"/>
        <v>3.5097621351995238</v>
      </c>
      <c r="BQ1225" s="47">
        <f t="shared" si="663"/>
        <v>114.51743186470577</v>
      </c>
      <c r="BR1225" s="47">
        <f t="shared" si="664"/>
        <v>131.14690329476085</v>
      </c>
    </row>
    <row r="1226" spans="6:70" x14ac:dyDescent="0.25">
      <c r="F1226" s="2">
        <v>44488</v>
      </c>
      <c r="G1226">
        <v>7.4550000000000005E-2</v>
      </c>
      <c r="H1226" s="43">
        <v>44519</v>
      </c>
      <c r="I1226">
        <v>1.4510000000000001</v>
      </c>
      <c r="L1226" s="2">
        <v>44460</v>
      </c>
      <c r="M1226" t="str">
        <v>9128284N</v>
      </c>
      <c r="N1226">
        <v>-1.5437000000000001</v>
      </c>
      <c r="O1226">
        <v>1.9754100000000001</v>
      </c>
      <c r="P1226">
        <v>0.83379999999999999</v>
      </c>
      <c r="Q1226">
        <v>133.859375</v>
      </c>
      <c r="R1226">
        <f>VLOOKUP(M1226,工作表1!$A$3:$B$1000,2,FALSE)</f>
        <v>2.875</v>
      </c>
      <c r="S1226" t="str">
        <f>VLOOKUP(M1226,工作表1!$A$3:$C$1000,3,FALSE)</f>
        <v>2028/5/15</v>
      </c>
      <c r="T1226">
        <f t="shared" si="634"/>
        <v>7.9000000000000001E-2</v>
      </c>
      <c r="U1226">
        <f t="shared" si="633"/>
        <v>2.7959999999999998</v>
      </c>
      <c r="V1226" s="43">
        <f t="shared" si="645"/>
        <v>44515</v>
      </c>
      <c r="W1226" s="43">
        <f t="shared" si="635"/>
        <v>44561</v>
      </c>
      <c r="X1226" s="45">
        <f t="shared" si="646"/>
        <v>1.015625</v>
      </c>
      <c r="Y1226" s="45">
        <f t="shared" si="647"/>
        <v>1.8032962328767121</v>
      </c>
      <c r="Z1226" s="47">
        <f t="shared" si="648"/>
        <v>111.76836667041734</v>
      </c>
      <c r="AA1226" s="47">
        <f t="shared" si="649"/>
        <v>132.58605939115043</v>
      </c>
      <c r="AB1226" s="45">
        <f t="shared" si="650"/>
        <v>1.1203000000000001</v>
      </c>
      <c r="AC1226" s="2" t="str">
        <f t="shared" si="636"/>
        <v>TY2</v>
      </c>
      <c r="AD1226">
        <f t="shared" si="637"/>
        <v>133.1875</v>
      </c>
      <c r="AE1226">
        <f t="shared" si="638"/>
        <v>132.5</v>
      </c>
      <c r="AF1226" s="49">
        <f t="shared" si="632"/>
        <v>0.6875</v>
      </c>
      <c r="AG1226" s="3">
        <f t="shared" si="651"/>
        <v>132.19532391714685</v>
      </c>
      <c r="AH1226">
        <f t="shared" si="652"/>
        <v>131.28382079187756</v>
      </c>
      <c r="AI1226" s="51">
        <f t="shared" si="653"/>
        <v>0.91150312526929156</v>
      </c>
      <c r="AJ1226" s="52">
        <f t="shared" si="654"/>
        <v>0.22400312526929156</v>
      </c>
      <c r="AK1226" s="2">
        <v>44460</v>
      </c>
      <c r="AL1226" t="str">
        <v>9128284V</v>
      </c>
      <c r="AM1226">
        <v>0.4017</v>
      </c>
      <c r="AN1226">
        <v>1.5689999999999999E-2</v>
      </c>
      <c r="AO1226">
        <v>0.83379999999999999</v>
      </c>
      <c r="AP1226">
        <v>133.1875</v>
      </c>
      <c r="AQ1226">
        <f>VLOOKUP(AL1226,工作表1!$F$3:$G$1000,2,FALSE)</f>
        <v>2.875</v>
      </c>
      <c r="AR1226" t="str">
        <f>VLOOKUP(AL1226,工作表1!$F$3:$H$1000,3,FALSE)</f>
        <v>2028/8/15</v>
      </c>
      <c r="AS1226">
        <f t="shared" si="639"/>
        <v>7.9000000000000001E-2</v>
      </c>
      <c r="AT1226">
        <f t="shared" si="640"/>
        <v>2.7959999999999998</v>
      </c>
      <c r="AU1226" s="43">
        <f t="shared" si="655"/>
        <v>44607</v>
      </c>
      <c r="AV1226" s="43">
        <f t="shared" si="641"/>
        <v>44651</v>
      </c>
      <c r="AW1226" s="45">
        <f t="shared" si="656"/>
        <v>0.296875</v>
      </c>
      <c r="AX1226" s="45">
        <f t="shared" si="657"/>
        <v>1.7934503424657533</v>
      </c>
      <c r="AY1226" s="47">
        <f t="shared" si="658"/>
        <v>112.53887074726163</v>
      </c>
      <c r="AZ1226" s="47">
        <f t="shared" si="659"/>
        <v>132.19532391714685</v>
      </c>
      <c r="BA1226" s="43"/>
      <c r="BC1226" s="2">
        <v>44459</v>
      </c>
      <c r="BD1226" t="str">
        <v>9128285M</v>
      </c>
      <c r="BE1226">
        <v>0.96040000000000003</v>
      </c>
      <c r="BF1226">
        <v>1.1310000000000001E-2</v>
      </c>
      <c r="BG1226">
        <v>0.84709999999999996</v>
      </c>
      <c r="BH1226">
        <v>132.5</v>
      </c>
      <c r="BI1226">
        <f>VLOOKUP(BD1226,工作表1!$K$3:$L$1000,2,FALSE)</f>
        <v>3.125</v>
      </c>
      <c r="BJ1226" t="str">
        <f>VLOOKUP(BD1226,工作表1!$K$3:$M$1000,3,FALSE)</f>
        <v>2028/11/15</v>
      </c>
      <c r="BK1226">
        <f t="shared" si="642"/>
        <v>8.0100000000000005E-2</v>
      </c>
      <c r="BL1226">
        <f t="shared" si="643"/>
        <v>3.0449000000000002</v>
      </c>
      <c r="BM1226" s="43">
        <f t="shared" si="660"/>
        <v>44515</v>
      </c>
      <c r="BN1226" s="43">
        <f t="shared" si="644"/>
        <v>44742</v>
      </c>
      <c r="BO1226" s="45">
        <f t="shared" si="661"/>
        <v>1.0954483695652173</v>
      </c>
      <c r="BP1226" s="45">
        <f t="shared" si="662"/>
        <v>3.5098319312090531</v>
      </c>
      <c r="BQ1226" s="47">
        <f t="shared" si="663"/>
        <v>114.64473411334743</v>
      </c>
      <c r="BR1226" s="47">
        <f t="shared" si="664"/>
        <v>131.28382079187756</v>
      </c>
    </row>
    <row r="1227" spans="6:70" x14ac:dyDescent="0.25">
      <c r="F1227" s="2">
        <v>44487</v>
      </c>
      <c r="G1227">
        <v>7.7249999999999999E-2</v>
      </c>
      <c r="H1227" s="43">
        <v>44518</v>
      </c>
      <c r="I1227">
        <v>1.4699</v>
      </c>
      <c r="L1227" s="2">
        <v>44459</v>
      </c>
      <c r="M1227" t="str">
        <v>9128284N</v>
      </c>
      <c r="N1227">
        <v>1.1275999999999999</v>
      </c>
      <c r="O1227">
        <v>-1.2004900000000001</v>
      </c>
      <c r="P1227">
        <v>0.83379999999999999</v>
      </c>
      <c r="Q1227">
        <v>133.84375</v>
      </c>
      <c r="R1227">
        <f>VLOOKUP(M1227,工作表1!$A$3:$B$1000,2,FALSE)</f>
        <v>2.875</v>
      </c>
      <c r="S1227" t="str">
        <f>VLOOKUP(M1227,工作表1!$A$3:$C$1000,3,FALSE)</f>
        <v>2028/5/15</v>
      </c>
      <c r="T1227">
        <f t="shared" si="634"/>
        <v>8.0100000000000005E-2</v>
      </c>
      <c r="U1227">
        <f t="shared" si="633"/>
        <v>2.7949000000000002</v>
      </c>
      <c r="V1227" s="43">
        <f t="shared" si="645"/>
        <v>44515</v>
      </c>
      <c r="W1227" s="43">
        <f t="shared" si="635"/>
        <v>44561</v>
      </c>
      <c r="X1227" s="45">
        <f t="shared" si="646"/>
        <v>1.0078125</v>
      </c>
      <c r="Y1227" s="45">
        <f t="shared" si="647"/>
        <v>1.8033604452054792</v>
      </c>
      <c r="Z1227" s="47">
        <f t="shared" si="648"/>
        <v>112.7929319409795</v>
      </c>
      <c r="AA1227" s="47">
        <f t="shared" si="649"/>
        <v>133.80061057629379</v>
      </c>
      <c r="AB1227" s="45">
        <f t="shared" si="650"/>
        <v>1.1155999999999999</v>
      </c>
      <c r="AC1227" s="2" t="str">
        <f t="shared" si="636"/>
        <v>TY2</v>
      </c>
      <c r="AD1227">
        <f t="shared" si="637"/>
        <v>133.265625</v>
      </c>
      <c r="AE1227">
        <f t="shared" si="638"/>
        <v>132.015625</v>
      </c>
      <c r="AF1227" s="49">
        <f t="shared" si="632"/>
        <v>1.25</v>
      </c>
      <c r="AG1227" s="3">
        <f t="shared" si="651"/>
        <v>132.28119820177815</v>
      </c>
      <c r="AH1227">
        <f t="shared" si="652"/>
        <v>130.78820975700697</v>
      </c>
      <c r="AI1227" s="51">
        <f t="shared" si="653"/>
        <v>1.4929884447711856</v>
      </c>
      <c r="AJ1227" s="52">
        <f t="shared" si="654"/>
        <v>0.24298844477118564</v>
      </c>
      <c r="AK1227" s="2">
        <v>44459</v>
      </c>
      <c r="AL1227" t="str">
        <v>9128284V</v>
      </c>
      <c r="AM1227">
        <v>0.62660000000000005</v>
      </c>
      <c r="AN1227">
        <v>-1.2099999999999999E-3</v>
      </c>
      <c r="AO1227">
        <v>0.83379999999999999</v>
      </c>
      <c r="AP1227">
        <v>133.265625</v>
      </c>
      <c r="AQ1227">
        <f>VLOOKUP(AL1227,工作表1!$F$3:$G$1000,2,FALSE)</f>
        <v>2.875</v>
      </c>
      <c r="AR1227" t="str">
        <f>VLOOKUP(AL1227,工作表1!$F$3:$H$1000,3,FALSE)</f>
        <v>2028/8/15</v>
      </c>
      <c r="AS1227">
        <f t="shared" si="639"/>
        <v>8.0100000000000005E-2</v>
      </c>
      <c r="AT1227">
        <f t="shared" si="640"/>
        <v>2.7949000000000002</v>
      </c>
      <c r="AU1227" s="43">
        <f t="shared" si="655"/>
        <v>44607</v>
      </c>
      <c r="AV1227" s="43">
        <f t="shared" si="641"/>
        <v>44651</v>
      </c>
      <c r="AW1227" s="45">
        <f t="shared" si="656"/>
        <v>0.2890625</v>
      </c>
      <c r="AX1227" s="45">
        <f t="shared" si="657"/>
        <v>1.7935145547945204</v>
      </c>
      <c r="AY1227" s="47">
        <f t="shared" si="658"/>
        <v>112.62207021817687</v>
      </c>
      <c r="AZ1227" s="47">
        <f t="shared" si="659"/>
        <v>132.28119820177815</v>
      </c>
      <c r="BA1227" s="43"/>
      <c r="BC1227" s="2">
        <v>44456</v>
      </c>
      <c r="BD1227" t="str">
        <v>9128285M</v>
      </c>
      <c r="BE1227">
        <v>0.82289999999999996</v>
      </c>
      <c r="BF1227">
        <v>1.8499999999999999E-2</v>
      </c>
      <c r="BG1227">
        <v>0.84709999999999996</v>
      </c>
      <c r="BH1227">
        <v>132.015625</v>
      </c>
      <c r="BI1227">
        <f>VLOOKUP(BD1227,工作表1!$K$3:$L$1000,2,FALSE)</f>
        <v>3.125</v>
      </c>
      <c r="BJ1227" t="str">
        <f>VLOOKUP(BD1227,工作表1!$K$3:$M$1000,3,FALSE)</f>
        <v>2028/11/15</v>
      </c>
      <c r="BK1227">
        <f t="shared" si="642"/>
        <v>8.1000000000000003E-2</v>
      </c>
      <c r="BL1227">
        <f t="shared" si="643"/>
        <v>3.044</v>
      </c>
      <c r="BM1227" s="43">
        <f t="shared" si="660"/>
        <v>44515</v>
      </c>
      <c r="BN1227" s="43">
        <f t="shared" si="644"/>
        <v>44742</v>
      </c>
      <c r="BO1227" s="45">
        <f t="shared" si="661"/>
        <v>1.0869565217391304</v>
      </c>
      <c r="BP1227" s="45">
        <f t="shared" si="662"/>
        <v>3.5099017272185824</v>
      </c>
      <c r="BQ1227" s="47">
        <f t="shared" si="663"/>
        <v>114.23637255365374</v>
      </c>
      <c r="BR1227" s="47">
        <f t="shared" si="664"/>
        <v>130.78820975700697</v>
      </c>
    </row>
    <row r="1228" spans="6:70" x14ac:dyDescent="0.25">
      <c r="F1228" s="2">
        <v>44484</v>
      </c>
      <c r="G1228">
        <v>7.5850000000000001E-2</v>
      </c>
      <c r="H1228" s="43">
        <v>44517</v>
      </c>
      <c r="I1228">
        <v>1.4746999999999999</v>
      </c>
      <c r="L1228" s="2">
        <v>44456</v>
      </c>
      <c r="M1228" t="str">
        <v>9128284N</v>
      </c>
      <c r="N1228">
        <v>1.0664</v>
      </c>
      <c r="O1228">
        <v>-1.0094700000000001</v>
      </c>
      <c r="P1228">
        <v>0.83379999999999999</v>
      </c>
      <c r="Q1228">
        <v>133.40625</v>
      </c>
      <c r="R1228">
        <f>VLOOKUP(M1228,工作表1!$A$3:$B$1000,2,FALSE)</f>
        <v>2.875</v>
      </c>
      <c r="S1228" t="str">
        <f>VLOOKUP(M1228,工作表1!$A$3:$C$1000,3,FALSE)</f>
        <v>2028/5/15</v>
      </c>
      <c r="T1228">
        <f t="shared" si="634"/>
        <v>8.1000000000000003E-2</v>
      </c>
      <c r="U1228">
        <f t="shared" si="633"/>
        <v>2.794</v>
      </c>
      <c r="V1228" s="43">
        <f t="shared" si="645"/>
        <v>44515</v>
      </c>
      <c r="W1228" s="43">
        <f t="shared" si="635"/>
        <v>44561</v>
      </c>
      <c r="X1228" s="45">
        <f t="shared" si="646"/>
        <v>1</v>
      </c>
      <c r="Y1228" s="45">
        <f t="shared" si="647"/>
        <v>1.8034246575342467</v>
      </c>
      <c r="Z1228" s="47">
        <f t="shared" si="648"/>
        <v>112.37454227180746</v>
      </c>
      <c r="AA1228" s="47">
        <f t="shared" si="649"/>
        <v>133.28452432405433</v>
      </c>
      <c r="AB1228" s="45">
        <f t="shared" si="650"/>
        <v>1.1601999999999999</v>
      </c>
      <c r="AC1228" s="2" t="str">
        <f t="shared" si="636"/>
        <v>TY2</v>
      </c>
      <c r="AD1228">
        <f t="shared" si="637"/>
        <v>132.78125</v>
      </c>
      <c r="AE1228">
        <f t="shared" si="638"/>
        <v>132.34375</v>
      </c>
      <c r="AF1228" s="49">
        <f t="shared" si="632"/>
        <v>0.4375</v>
      </c>
      <c r="AG1228" s="3">
        <f t="shared" si="651"/>
        <v>131.80451849981037</v>
      </c>
      <c r="AH1228">
        <f t="shared" si="652"/>
        <v>131.06419110791344</v>
      </c>
      <c r="AI1228" s="51">
        <f t="shared" si="653"/>
        <v>0.7403273918969262</v>
      </c>
      <c r="AJ1228" s="52">
        <f t="shared" si="654"/>
        <v>0.3028273918969262</v>
      </c>
      <c r="AK1228" s="2">
        <v>44456</v>
      </c>
      <c r="AL1228" t="str">
        <v>9128284V</v>
      </c>
      <c r="AM1228">
        <v>0.8</v>
      </c>
      <c r="AN1228">
        <v>-1.7919999999999998E-2</v>
      </c>
      <c r="AO1228">
        <v>0.83379999999999999</v>
      </c>
      <c r="AP1228">
        <v>132.78125</v>
      </c>
      <c r="AQ1228">
        <f>VLOOKUP(AL1228,工作表1!$F$3:$G$1000,2,FALSE)</f>
        <v>2.875</v>
      </c>
      <c r="AR1228" t="str">
        <f>VLOOKUP(AL1228,工作表1!$F$3:$H$1000,3,FALSE)</f>
        <v>2028/8/15</v>
      </c>
      <c r="AS1228">
        <f t="shared" si="639"/>
        <v>8.1000000000000003E-2</v>
      </c>
      <c r="AT1228">
        <f t="shared" si="640"/>
        <v>2.794</v>
      </c>
      <c r="AU1228" s="43">
        <f t="shared" si="655"/>
        <v>44607</v>
      </c>
      <c r="AV1228" s="43">
        <f t="shared" si="641"/>
        <v>44651</v>
      </c>
      <c r="AW1228" s="45">
        <f t="shared" si="656"/>
        <v>0.28125</v>
      </c>
      <c r="AX1228" s="45">
        <f t="shared" si="657"/>
        <v>1.7935787671232875</v>
      </c>
      <c r="AY1228" s="47">
        <f t="shared" si="658"/>
        <v>112.23631273062134</v>
      </c>
      <c r="AZ1228" s="47">
        <f t="shared" si="659"/>
        <v>131.80451849981037</v>
      </c>
      <c r="BA1228" s="43"/>
      <c r="BC1228" s="2">
        <v>44455</v>
      </c>
      <c r="BD1228" t="str">
        <v>9128285M</v>
      </c>
      <c r="BE1228">
        <v>1.26E-2</v>
      </c>
      <c r="BF1228">
        <v>5.4359999999999999E-2</v>
      </c>
      <c r="BG1228">
        <v>0.84709999999999996</v>
      </c>
      <c r="BH1228">
        <v>132.34375</v>
      </c>
      <c r="BI1228">
        <f>VLOOKUP(BD1228,工作表1!$K$3:$L$1000,2,FALSE)</f>
        <v>3.125</v>
      </c>
      <c r="BJ1228" t="str">
        <f>VLOOKUP(BD1228,工作表1!$K$3:$M$1000,3,FALSE)</f>
        <v>2028/11/15</v>
      </c>
      <c r="BK1228">
        <f t="shared" si="642"/>
        <v>8.09E-2</v>
      </c>
      <c r="BL1228">
        <f t="shared" si="643"/>
        <v>3.0440999999999998</v>
      </c>
      <c r="BM1228" s="43">
        <f t="shared" si="660"/>
        <v>44515</v>
      </c>
      <c r="BN1228" s="43">
        <f t="shared" si="644"/>
        <v>44742</v>
      </c>
      <c r="BO1228" s="45">
        <f t="shared" si="661"/>
        <v>1.0614809782608696</v>
      </c>
      <c r="BP1228" s="45">
        <f t="shared" si="662"/>
        <v>3.5101111152471711</v>
      </c>
      <c r="BQ1228" s="47">
        <f t="shared" si="663"/>
        <v>114.50676244428669</v>
      </c>
      <c r="BR1228" s="47">
        <f t="shared" si="664"/>
        <v>131.06419110791344</v>
      </c>
    </row>
    <row r="1229" spans="6:70" x14ac:dyDescent="0.25">
      <c r="F1229" s="2">
        <v>44483</v>
      </c>
      <c r="G1229">
        <v>7.6300000000000007E-2</v>
      </c>
      <c r="H1229" s="43">
        <v>44516</v>
      </c>
      <c r="I1229">
        <v>1.5199</v>
      </c>
      <c r="L1229" s="2">
        <v>44455</v>
      </c>
      <c r="M1229" t="str">
        <v>9128284N</v>
      </c>
      <c r="N1229">
        <v>0.91479999999999995</v>
      </c>
      <c r="O1229">
        <v>-0.64424999999999999</v>
      </c>
      <c r="P1229">
        <v>0.83379999999999999</v>
      </c>
      <c r="Q1229">
        <v>133.703125</v>
      </c>
      <c r="R1229">
        <f>VLOOKUP(M1229,工作表1!$A$3:$B$1000,2,FALSE)</f>
        <v>2.875</v>
      </c>
      <c r="S1229" t="str">
        <f>VLOOKUP(M1229,工作表1!$A$3:$C$1000,3,FALSE)</f>
        <v>2028/5/15</v>
      </c>
      <c r="T1229">
        <f t="shared" si="634"/>
        <v>8.09E-2</v>
      </c>
      <c r="U1229">
        <f t="shared" si="633"/>
        <v>2.7940999999999998</v>
      </c>
      <c r="V1229" s="43">
        <f t="shared" si="645"/>
        <v>44515</v>
      </c>
      <c r="W1229" s="43">
        <f t="shared" si="635"/>
        <v>44561</v>
      </c>
      <c r="X1229" s="45">
        <f t="shared" si="646"/>
        <v>0.9765625</v>
      </c>
      <c r="Y1229" s="45">
        <f t="shared" si="647"/>
        <v>1.803617294520548</v>
      </c>
      <c r="Z1229" s="47">
        <f t="shared" si="648"/>
        <v>112.52606139180739</v>
      </c>
      <c r="AA1229" s="47">
        <f t="shared" si="649"/>
        <v>133.4224030833463</v>
      </c>
      <c r="AB1229" s="45">
        <f t="shared" si="650"/>
        <v>1.1344000000000001</v>
      </c>
      <c r="AC1229" s="2" t="str">
        <f t="shared" si="636"/>
        <v>TY2</v>
      </c>
      <c r="AD1229">
        <f t="shared" si="637"/>
        <v>133.09375</v>
      </c>
      <c r="AE1229">
        <f t="shared" si="638"/>
        <v>132.640625</v>
      </c>
      <c r="AF1229" s="49">
        <f t="shared" si="632"/>
        <v>0.453125</v>
      </c>
      <c r="AG1229" s="3">
        <f t="shared" si="651"/>
        <v>132.09506307216307</v>
      </c>
      <c r="AH1229">
        <f t="shared" si="652"/>
        <v>131.3672466745312</v>
      </c>
      <c r="AI1229" s="51">
        <f t="shared" si="653"/>
        <v>0.72781639763186945</v>
      </c>
      <c r="AJ1229" s="52">
        <f t="shared" si="654"/>
        <v>0.27469139763186945</v>
      </c>
      <c r="AK1229" s="2">
        <v>44455</v>
      </c>
      <c r="AL1229" t="str">
        <v>9128284V</v>
      </c>
      <c r="AM1229">
        <v>0.67049999999999998</v>
      </c>
      <c r="AN1229">
        <v>-9.11E-3</v>
      </c>
      <c r="AO1229">
        <v>0.83379999999999999</v>
      </c>
      <c r="AP1229">
        <v>133.09375</v>
      </c>
      <c r="AQ1229">
        <f>VLOOKUP(AL1229,工作表1!$F$3:$G$1000,2,FALSE)</f>
        <v>2.875</v>
      </c>
      <c r="AR1229" t="str">
        <f>VLOOKUP(AL1229,工作表1!$F$3:$H$1000,3,FALSE)</f>
        <v>2028/8/15</v>
      </c>
      <c r="AS1229">
        <f t="shared" si="639"/>
        <v>8.09E-2</v>
      </c>
      <c r="AT1229">
        <f t="shared" si="640"/>
        <v>2.7940999999999998</v>
      </c>
      <c r="AU1229" s="43">
        <f t="shared" si="655"/>
        <v>44607</v>
      </c>
      <c r="AV1229" s="43">
        <f t="shared" si="641"/>
        <v>44651</v>
      </c>
      <c r="AW1229" s="45">
        <f t="shared" si="656"/>
        <v>0.2578125</v>
      </c>
      <c r="AX1229" s="45">
        <f t="shared" si="657"/>
        <v>1.7937714041095891</v>
      </c>
      <c r="AY1229" s="47">
        <f t="shared" si="658"/>
        <v>112.5151496055513</v>
      </c>
      <c r="AZ1229" s="47">
        <f t="shared" si="659"/>
        <v>132.09506307216307</v>
      </c>
      <c r="BA1229" s="43"/>
      <c r="BC1229" s="2">
        <v>44454</v>
      </c>
      <c r="BD1229" t="str">
        <v>9128285M</v>
      </c>
      <c r="BE1229">
        <v>0.32190000000000002</v>
      </c>
      <c r="BF1229">
        <v>4.4790000000000003E-2</v>
      </c>
      <c r="BG1229">
        <v>0.84709999999999996</v>
      </c>
      <c r="BH1229">
        <v>132.640625</v>
      </c>
      <c r="BI1229">
        <f>VLOOKUP(BD1229,工作表1!$K$3:$L$1000,2,FALSE)</f>
        <v>3.125</v>
      </c>
      <c r="BJ1229" t="str">
        <f>VLOOKUP(BD1229,工作表1!$K$3:$M$1000,3,FALSE)</f>
        <v>2028/11/15</v>
      </c>
      <c r="BK1229">
        <f t="shared" si="642"/>
        <v>8.1199999999999994E-2</v>
      </c>
      <c r="BL1229">
        <f t="shared" si="643"/>
        <v>3.0438000000000001</v>
      </c>
      <c r="BM1229" s="43">
        <f t="shared" si="660"/>
        <v>44515</v>
      </c>
      <c r="BN1229" s="43">
        <f t="shared" si="644"/>
        <v>44742</v>
      </c>
      <c r="BO1229" s="45">
        <f t="shared" si="661"/>
        <v>1.0529891304347827</v>
      </c>
      <c r="BP1229" s="45">
        <f t="shared" si="662"/>
        <v>3.5101809112567004</v>
      </c>
      <c r="BQ1229" s="47">
        <f t="shared" si="663"/>
        <v>114.77541747382492</v>
      </c>
      <c r="BR1229" s="47">
        <f t="shared" si="664"/>
        <v>131.3672466745312</v>
      </c>
    </row>
    <row r="1230" spans="6:70" x14ac:dyDescent="0.25">
      <c r="F1230" s="2">
        <v>44482</v>
      </c>
      <c r="G1230">
        <v>7.6499999999999999E-2</v>
      </c>
      <c r="H1230" s="43">
        <v>44515</v>
      </c>
      <c r="I1230">
        <v>1.4984</v>
      </c>
      <c r="L1230" s="2">
        <v>44454</v>
      </c>
      <c r="M1230" t="str">
        <v>9128284N</v>
      </c>
      <c r="N1230">
        <v>0.73660000000000003</v>
      </c>
      <c r="O1230">
        <v>-0.47461999999999999</v>
      </c>
      <c r="P1230">
        <v>0.83379999999999999</v>
      </c>
      <c r="Q1230">
        <v>134</v>
      </c>
      <c r="R1230">
        <f>VLOOKUP(M1230,工作表1!$A$3:$B$1000,2,FALSE)</f>
        <v>2.875</v>
      </c>
      <c r="S1230" t="str">
        <f>VLOOKUP(M1230,工作表1!$A$3:$C$1000,3,FALSE)</f>
        <v>2028/5/15</v>
      </c>
      <c r="T1230">
        <f t="shared" si="634"/>
        <v>8.1199999999999994E-2</v>
      </c>
      <c r="U1230">
        <f t="shared" si="633"/>
        <v>2.7938000000000001</v>
      </c>
      <c r="V1230" s="43">
        <f t="shared" si="645"/>
        <v>44515</v>
      </c>
      <c r="W1230" s="43">
        <f t="shared" si="635"/>
        <v>44561</v>
      </c>
      <c r="X1230" s="45">
        <f t="shared" si="646"/>
        <v>0.96875</v>
      </c>
      <c r="Y1230" s="45">
        <f t="shared" si="647"/>
        <v>1.8036815068493151</v>
      </c>
      <c r="Z1230" s="47">
        <f t="shared" si="648"/>
        <v>112.72601693770123</v>
      </c>
      <c r="AA1230" s="47">
        <f t="shared" si="649"/>
        <v>133.64771857087831</v>
      </c>
      <c r="AB1230" s="45">
        <f t="shared" si="650"/>
        <v>1.0899000000000001</v>
      </c>
      <c r="AC1230" s="2" t="str">
        <f t="shared" si="636"/>
        <v>TY2</v>
      </c>
      <c r="AD1230">
        <f t="shared" si="637"/>
        <v>133.390625</v>
      </c>
      <c r="AE1230">
        <f t="shared" si="638"/>
        <v>132.8125</v>
      </c>
      <c r="AF1230" s="49">
        <f t="shared" si="632"/>
        <v>0.578125</v>
      </c>
      <c r="AG1230" s="3">
        <f t="shared" si="651"/>
        <v>132.37503208937733</v>
      </c>
      <c r="AH1230">
        <f t="shared" si="652"/>
        <v>131.56408271716154</v>
      </c>
      <c r="AI1230" s="51">
        <f t="shared" si="653"/>
        <v>0.81094937221578789</v>
      </c>
      <c r="AJ1230" s="52">
        <f t="shared" si="654"/>
        <v>0.23282437221578789</v>
      </c>
      <c r="AK1230" s="2">
        <v>44454</v>
      </c>
      <c r="AL1230" t="str">
        <v>9128284V</v>
      </c>
      <c r="AM1230">
        <v>0.5716</v>
      </c>
      <c r="AN1230">
        <v>6.9800000000000001E-3</v>
      </c>
      <c r="AO1230">
        <v>0.83379999999999999</v>
      </c>
      <c r="AP1230">
        <v>133.390625</v>
      </c>
      <c r="AQ1230">
        <f>VLOOKUP(AL1230,工作表1!$F$3:$G$1000,2,FALSE)</f>
        <v>2.875</v>
      </c>
      <c r="AR1230" t="str">
        <f>VLOOKUP(AL1230,工作表1!$F$3:$H$1000,3,FALSE)</f>
        <v>2028/8/15</v>
      </c>
      <c r="AS1230">
        <f t="shared" si="639"/>
        <v>8.1199999999999994E-2</v>
      </c>
      <c r="AT1230">
        <f t="shared" si="640"/>
        <v>2.7938000000000001</v>
      </c>
      <c r="AU1230" s="43">
        <f t="shared" si="655"/>
        <v>44607</v>
      </c>
      <c r="AV1230" s="43">
        <f t="shared" si="641"/>
        <v>44651</v>
      </c>
      <c r="AW1230" s="45">
        <f t="shared" si="656"/>
        <v>0.25</v>
      </c>
      <c r="AX1230" s="45">
        <f t="shared" si="657"/>
        <v>1.7938356164383562</v>
      </c>
      <c r="AY1230" s="47">
        <f t="shared" si="658"/>
        <v>112.7606002644942</v>
      </c>
      <c r="AZ1230" s="47">
        <f t="shared" si="659"/>
        <v>132.37503208937733</v>
      </c>
      <c r="BA1230" s="43"/>
      <c r="BC1230" s="2">
        <v>44453</v>
      </c>
      <c r="BD1230" t="str">
        <v>9128285M</v>
      </c>
      <c r="BE1230">
        <v>0.83919999999999995</v>
      </c>
      <c r="BF1230">
        <v>1.602E-2</v>
      </c>
      <c r="BG1230">
        <v>0.84709999999999996</v>
      </c>
      <c r="BH1230">
        <v>132.8125</v>
      </c>
      <c r="BI1230">
        <f>VLOOKUP(BD1230,工作表1!$K$3:$L$1000,2,FALSE)</f>
        <v>3.125</v>
      </c>
      <c r="BJ1230" t="str">
        <f>VLOOKUP(BD1230,工作表1!$K$3:$M$1000,3,FALSE)</f>
        <v>2028/11/15</v>
      </c>
      <c r="BK1230">
        <f t="shared" si="642"/>
        <v>7.8799999999999995E-2</v>
      </c>
      <c r="BL1230">
        <f t="shared" si="643"/>
        <v>3.0461999999999998</v>
      </c>
      <c r="BM1230" s="43">
        <f t="shared" si="660"/>
        <v>44515</v>
      </c>
      <c r="BN1230" s="43">
        <f t="shared" si="644"/>
        <v>44742</v>
      </c>
      <c r="BO1230" s="45">
        <f t="shared" si="661"/>
        <v>1.0444972826086956</v>
      </c>
      <c r="BP1230" s="45">
        <f t="shared" si="662"/>
        <v>3.5102507072662297</v>
      </c>
      <c r="BQ1230" s="47">
        <f t="shared" si="663"/>
        <v>114.95625227792672</v>
      </c>
      <c r="BR1230" s="47">
        <f t="shared" si="664"/>
        <v>131.56408271716154</v>
      </c>
    </row>
    <row r="1231" spans="6:70" x14ac:dyDescent="0.25">
      <c r="F1231" s="2">
        <v>44481</v>
      </c>
      <c r="G1231">
        <v>7.5149999999999995E-2</v>
      </c>
      <c r="H1231" s="43">
        <v>44512</v>
      </c>
      <c r="I1231">
        <v>1.4531000000000001</v>
      </c>
      <c r="L1231" s="2">
        <v>44453</v>
      </c>
      <c r="M1231" t="str">
        <v>9128284N</v>
      </c>
      <c r="N1231">
        <v>0.56720000000000004</v>
      </c>
      <c r="O1231">
        <v>-0.33067000000000002</v>
      </c>
      <c r="P1231">
        <v>0.83379999999999999</v>
      </c>
      <c r="Q1231">
        <v>134.203125</v>
      </c>
      <c r="R1231">
        <f>VLOOKUP(M1231,工作表1!$A$3:$B$1000,2,FALSE)</f>
        <v>2.875</v>
      </c>
      <c r="S1231" t="str">
        <f>VLOOKUP(M1231,工作表1!$A$3:$C$1000,3,FALSE)</f>
        <v>2028/5/15</v>
      </c>
      <c r="T1231">
        <f t="shared" si="634"/>
        <v>7.8799999999999995E-2</v>
      </c>
      <c r="U1231">
        <f t="shared" si="633"/>
        <v>2.7961999999999998</v>
      </c>
      <c r="V1231" s="43">
        <f t="shared" si="645"/>
        <v>44515</v>
      </c>
      <c r="W1231" s="43">
        <f t="shared" si="635"/>
        <v>44561</v>
      </c>
      <c r="X1231" s="45">
        <f t="shared" si="646"/>
        <v>0.9609375</v>
      </c>
      <c r="Y1231" s="45">
        <f t="shared" si="647"/>
        <v>1.8037457191780821</v>
      </c>
      <c r="Z1231" s="47">
        <f t="shared" si="648"/>
        <v>112.85532614987865</v>
      </c>
      <c r="AA1231" s="47">
        <f t="shared" si="649"/>
        <v>133.78734544357494</v>
      </c>
      <c r="AB1231" s="45">
        <f t="shared" si="650"/>
        <v>1.0736000000000001</v>
      </c>
      <c r="AC1231" s="2" t="str">
        <f t="shared" si="636"/>
        <v>TY2</v>
      </c>
      <c r="AD1231">
        <f t="shared" si="637"/>
        <v>133.609375</v>
      </c>
      <c r="AE1231">
        <f t="shared" si="638"/>
        <v>132.5</v>
      </c>
      <c r="AF1231" s="49">
        <f t="shared" si="632"/>
        <v>1.109375</v>
      </c>
      <c r="AG1231" s="3">
        <f t="shared" si="651"/>
        <v>132.58090923715969</v>
      </c>
      <c r="AH1231">
        <f t="shared" si="652"/>
        <v>131.22901693187339</v>
      </c>
      <c r="AI1231" s="51">
        <f t="shared" si="653"/>
        <v>1.3518923052862988</v>
      </c>
      <c r="AJ1231" s="52">
        <f t="shared" si="654"/>
        <v>0.24251730528629878</v>
      </c>
      <c r="AK1231" s="2">
        <v>44453</v>
      </c>
      <c r="AL1231" t="str">
        <v>9128284V</v>
      </c>
      <c r="AM1231">
        <v>0.4587</v>
      </c>
      <c r="AN1231">
        <v>1.512E-2</v>
      </c>
      <c r="AO1231">
        <v>0.83379999999999999</v>
      </c>
      <c r="AP1231">
        <v>133.609375</v>
      </c>
      <c r="AQ1231">
        <f>VLOOKUP(AL1231,工作表1!$F$3:$G$1000,2,FALSE)</f>
        <v>2.875</v>
      </c>
      <c r="AR1231" t="str">
        <f>VLOOKUP(AL1231,工作表1!$F$3:$H$1000,3,FALSE)</f>
        <v>2028/8/15</v>
      </c>
      <c r="AS1231">
        <f t="shared" si="639"/>
        <v>7.8799999999999995E-2</v>
      </c>
      <c r="AT1231">
        <f t="shared" si="640"/>
        <v>2.7961999999999998</v>
      </c>
      <c r="AU1231" s="43">
        <f t="shared" si="655"/>
        <v>44607</v>
      </c>
      <c r="AV1231" s="43">
        <f t="shared" si="641"/>
        <v>44651</v>
      </c>
      <c r="AW1231" s="45">
        <f t="shared" si="656"/>
        <v>0.2421875</v>
      </c>
      <c r="AX1231" s="45">
        <f t="shared" si="657"/>
        <v>1.7938998287671233</v>
      </c>
      <c r="AY1231" s="47">
        <f t="shared" si="658"/>
        <v>112.94574895603812</v>
      </c>
      <c r="AZ1231" s="47">
        <f t="shared" si="659"/>
        <v>132.58090923715969</v>
      </c>
      <c r="BA1231" s="43"/>
      <c r="BC1231" s="2">
        <v>44452</v>
      </c>
      <c r="BD1231" t="str">
        <v>9128285M</v>
      </c>
      <c r="BE1231">
        <v>0.66269999999999996</v>
      </c>
      <c r="BF1231">
        <v>3.0939999999999999E-2</v>
      </c>
      <c r="BG1231">
        <v>0.84709999999999996</v>
      </c>
      <c r="BH1231">
        <v>132.5</v>
      </c>
      <c r="BI1231">
        <f>VLOOKUP(BD1231,工作表1!$K$3:$L$1000,2,FALSE)</f>
        <v>3.125</v>
      </c>
      <c r="BJ1231" t="str">
        <f>VLOOKUP(BD1231,工作表1!$K$3:$M$1000,3,FALSE)</f>
        <v>2028/11/15</v>
      </c>
      <c r="BK1231">
        <f t="shared" si="642"/>
        <v>7.7149999999999996E-2</v>
      </c>
      <c r="BL1231">
        <f t="shared" si="643"/>
        <v>3.0478499999999999</v>
      </c>
      <c r="BM1231" s="43">
        <f t="shared" si="660"/>
        <v>44515</v>
      </c>
      <c r="BN1231" s="43">
        <f t="shared" si="644"/>
        <v>44742</v>
      </c>
      <c r="BO1231" s="45">
        <f t="shared" si="661"/>
        <v>1.0360054347826086</v>
      </c>
      <c r="BP1231" s="45">
        <f t="shared" si="662"/>
        <v>3.510320503275759</v>
      </c>
      <c r="BQ1231" s="47">
        <f t="shared" si="663"/>
        <v>114.68592429359876</v>
      </c>
      <c r="BR1231" s="47">
        <f t="shared" si="664"/>
        <v>131.22901693187339</v>
      </c>
    </row>
    <row r="1232" spans="6:70" x14ac:dyDescent="0.25">
      <c r="F1232" s="2">
        <v>44480</v>
      </c>
      <c r="G1232">
        <v>7.6999999999999999E-2</v>
      </c>
      <c r="H1232" s="43">
        <v>44511</v>
      </c>
      <c r="I1232">
        <v>1.4436</v>
      </c>
      <c r="L1232" s="2">
        <v>44452</v>
      </c>
      <c r="M1232" t="str">
        <v>9128284N</v>
      </c>
      <c r="N1232">
        <v>-0.15060000000000001</v>
      </c>
      <c r="O1232">
        <v>0.15528</v>
      </c>
      <c r="P1232">
        <v>0.83379999999999999</v>
      </c>
      <c r="Q1232">
        <v>133.921875</v>
      </c>
      <c r="R1232">
        <f>VLOOKUP(M1232,工作表1!$A$3:$B$1000,2,FALSE)</f>
        <v>2.875</v>
      </c>
      <c r="S1232" t="str">
        <f>VLOOKUP(M1232,工作表1!$A$3:$C$1000,3,FALSE)</f>
        <v>2028/5/15</v>
      </c>
      <c r="T1232">
        <f t="shared" si="634"/>
        <v>7.7149999999999996E-2</v>
      </c>
      <c r="U1232">
        <f t="shared" si="633"/>
        <v>2.7978499999999999</v>
      </c>
      <c r="V1232" s="43">
        <f t="shared" si="645"/>
        <v>44515</v>
      </c>
      <c r="W1232" s="43">
        <f t="shared" si="635"/>
        <v>44561</v>
      </c>
      <c r="X1232" s="45">
        <f t="shared" si="646"/>
        <v>0.95312499999999989</v>
      </c>
      <c r="Y1232" s="45">
        <f t="shared" si="647"/>
        <v>1.8038099315068492</v>
      </c>
      <c r="Z1232" s="47">
        <f t="shared" si="648"/>
        <v>112.45995520354771</v>
      </c>
      <c r="AA1232" s="47">
        <f t="shared" si="649"/>
        <v>133.29796237163052</v>
      </c>
      <c r="AB1232" s="45">
        <f t="shared" si="650"/>
        <v>1.1063000000000001</v>
      </c>
      <c r="AC1232" s="2" t="str">
        <f t="shared" si="636"/>
        <v>TY2</v>
      </c>
      <c r="AD1232">
        <f t="shared" si="637"/>
        <v>133.296875</v>
      </c>
      <c r="AE1232">
        <f t="shared" si="638"/>
        <v>132.65625</v>
      </c>
      <c r="AF1232" s="49">
        <f t="shared" si="632"/>
        <v>0.640625</v>
      </c>
      <c r="AG1232" s="3">
        <f t="shared" si="651"/>
        <v>132.26829783474253</v>
      </c>
      <c r="AH1232">
        <f t="shared" si="652"/>
        <v>130.93739717243605</v>
      </c>
      <c r="AI1232" s="51">
        <f t="shared" si="653"/>
        <v>1.3309006623064761</v>
      </c>
      <c r="AJ1232" s="52">
        <f t="shared" si="654"/>
        <v>0.69027566230647608</v>
      </c>
      <c r="AK1232" s="2">
        <v>44452</v>
      </c>
      <c r="AL1232" t="str">
        <v>9128284V</v>
      </c>
      <c r="AM1232">
        <v>0.61570000000000003</v>
      </c>
      <c r="AN1232">
        <v>6.8500000000000002E-3</v>
      </c>
      <c r="AO1232">
        <v>0.83379999999999999</v>
      </c>
      <c r="AP1232">
        <v>133.296875</v>
      </c>
      <c r="AQ1232">
        <f>VLOOKUP(AL1232,工作表1!$F$3:$G$1000,2,FALSE)</f>
        <v>2.875</v>
      </c>
      <c r="AR1232" t="str">
        <f>VLOOKUP(AL1232,工作表1!$F$3:$H$1000,3,FALSE)</f>
        <v>2028/8/15</v>
      </c>
      <c r="AS1232">
        <f t="shared" si="639"/>
        <v>7.7149999999999996E-2</v>
      </c>
      <c r="AT1232">
        <f t="shared" si="640"/>
        <v>2.7978499999999999</v>
      </c>
      <c r="AU1232" s="43">
        <f t="shared" si="655"/>
        <v>44607</v>
      </c>
      <c r="AV1232" s="43">
        <f t="shared" si="641"/>
        <v>44651</v>
      </c>
      <c r="AW1232" s="45">
        <f t="shared" si="656"/>
        <v>0.234375</v>
      </c>
      <c r="AX1232" s="45">
        <f t="shared" si="657"/>
        <v>1.7939640410958904</v>
      </c>
      <c r="AY1232" s="47">
        <f t="shared" si="658"/>
        <v>112.69818272775899</v>
      </c>
      <c r="AZ1232" s="47">
        <f t="shared" si="659"/>
        <v>132.26829783474253</v>
      </c>
      <c r="BA1232" s="43"/>
      <c r="BC1232" s="2">
        <v>44449</v>
      </c>
      <c r="BD1232" t="str">
        <v>9128285M</v>
      </c>
      <c r="BE1232">
        <v>-7.3817000000000004</v>
      </c>
      <c r="BF1232">
        <v>0.42879</v>
      </c>
      <c r="BG1232">
        <v>0.84709999999999996</v>
      </c>
      <c r="BH1232">
        <v>132.65625</v>
      </c>
      <c r="BI1232">
        <f>VLOOKUP(BD1232,工作表1!$K$3:$L$1000,2,FALSE)</f>
        <v>3.125</v>
      </c>
      <c r="BJ1232" t="str">
        <f>VLOOKUP(BD1232,工作表1!$K$3:$M$1000,3,FALSE)</f>
        <v>2028/11/15</v>
      </c>
      <c r="BK1232">
        <f t="shared" si="642"/>
        <v>7.6499999999999999E-2</v>
      </c>
      <c r="BL1232">
        <f t="shared" si="643"/>
        <v>3.0485000000000002</v>
      </c>
      <c r="BM1232" s="43">
        <f t="shared" si="660"/>
        <v>44515</v>
      </c>
      <c r="BN1232" s="43">
        <f t="shared" si="644"/>
        <v>44742</v>
      </c>
      <c r="BO1232" s="45">
        <f t="shared" si="661"/>
        <v>1.0275135869565217</v>
      </c>
      <c r="BP1232" s="45">
        <f t="shared" si="662"/>
        <v>3.5103902992852891</v>
      </c>
      <c r="BQ1232" s="47">
        <f t="shared" si="663"/>
        <v>114.45160304888014</v>
      </c>
      <c r="BR1232" s="47">
        <f t="shared" si="664"/>
        <v>130.93739717243605</v>
      </c>
    </row>
    <row r="1233" spans="6:70" x14ac:dyDescent="0.25">
      <c r="F1233" s="2">
        <v>44477</v>
      </c>
      <c r="G1233">
        <v>7.6999999999999999E-2</v>
      </c>
      <c r="H1233" s="43">
        <v>44510</v>
      </c>
      <c r="I1233">
        <v>1.4436</v>
      </c>
      <c r="L1233" s="2">
        <v>44449</v>
      </c>
      <c r="M1233" t="str">
        <v>9128284N</v>
      </c>
      <c r="N1233">
        <v>0.76419999999999999</v>
      </c>
      <c r="O1233">
        <v>-0.39351999999999998</v>
      </c>
      <c r="P1233">
        <v>0.83379999999999999</v>
      </c>
      <c r="Q1233">
        <v>133.765625</v>
      </c>
      <c r="R1233">
        <f>VLOOKUP(M1233,工作表1!$A$3:$B$1000,2,FALSE)</f>
        <v>2.875</v>
      </c>
      <c r="S1233" t="str">
        <f>VLOOKUP(M1233,工作表1!$A$3:$C$1000,3,FALSE)</f>
        <v>2028/5/15</v>
      </c>
      <c r="T1233">
        <f t="shared" si="634"/>
        <v>7.6499999999999999E-2</v>
      </c>
      <c r="U1233">
        <f t="shared" si="633"/>
        <v>2.7985000000000002</v>
      </c>
      <c r="V1233" s="43">
        <f t="shared" si="645"/>
        <v>44515</v>
      </c>
      <c r="W1233" s="43">
        <f t="shared" si="635"/>
        <v>44561</v>
      </c>
      <c r="X1233" s="45">
        <f t="shared" si="646"/>
        <v>0.9453125</v>
      </c>
      <c r="Y1233" s="45">
        <f t="shared" si="647"/>
        <v>1.8038741438356163</v>
      </c>
      <c r="Z1233" s="47">
        <f t="shared" si="648"/>
        <v>112.53250933958242</v>
      </c>
      <c r="AA1233" s="47">
        <f t="shared" si="649"/>
        <v>133.37012726499762</v>
      </c>
      <c r="AB1233" s="45">
        <f t="shared" si="650"/>
        <v>1.1180000000000001</v>
      </c>
      <c r="AC1233" s="2" t="str">
        <f t="shared" si="636"/>
        <v>TY2</v>
      </c>
      <c r="AD1233">
        <f t="shared" si="637"/>
        <v>133.15625</v>
      </c>
      <c r="AE1233">
        <f t="shared" si="638"/>
        <v>133</v>
      </c>
      <c r="AF1233" s="49">
        <f t="shared" ref="AF1233:AF1296" si="665">AD1233-AE1233</f>
        <v>0.15625</v>
      </c>
      <c r="AG1233" s="3">
        <f t="shared" si="651"/>
        <v>132.12214457683689</v>
      </c>
      <c r="AH1233">
        <f t="shared" si="652"/>
        <v>131.26568159796571</v>
      </c>
      <c r="AI1233" s="51">
        <f t="shared" si="653"/>
        <v>0.85646297887117839</v>
      </c>
      <c r="AJ1233" s="52">
        <f t="shared" si="654"/>
        <v>0.70021297887117839</v>
      </c>
      <c r="AK1233" s="2">
        <v>44449</v>
      </c>
      <c r="AL1233" t="str">
        <v>9128284V</v>
      </c>
      <c r="AM1233">
        <v>0.60029999999999994</v>
      </c>
      <c r="AN1233">
        <v>6.7299999999999999E-3</v>
      </c>
      <c r="AO1233">
        <v>0.83379999999999999</v>
      </c>
      <c r="AP1233">
        <v>133.15625</v>
      </c>
      <c r="AQ1233">
        <f>VLOOKUP(AL1233,工作表1!$F$3:$G$1000,2,FALSE)</f>
        <v>2.875</v>
      </c>
      <c r="AR1233" t="str">
        <f>VLOOKUP(AL1233,工作表1!$F$3:$H$1000,3,FALSE)</f>
        <v>2028/8/15</v>
      </c>
      <c r="AS1233">
        <f t="shared" si="639"/>
        <v>7.6499999999999999E-2</v>
      </c>
      <c r="AT1233">
        <f t="shared" si="640"/>
        <v>2.7985000000000002</v>
      </c>
      <c r="AU1233" s="43">
        <f t="shared" si="655"/>
        <v>44607</v>
      </c>
      <c r="AV1233" s="43">
        <f t="shared" si="641"/>
        <v>44651</v>
      </c>
      <c r="AW1233" s="45">
        <f t="shared" si="656"/>
        <v>0.2265625</v>
      </c>
      <c r="AX1233" s="45">
        <f t="shared" si="657"/>
        <v>1.7940282534246574</v>
      </c>
      <c r="AY1233" s="47">
        <f t="shared" si="658"/>
        <v>112.58886568926248</v>
      </c>
      <c r="AZ1233" s="47">
        <f t="shared" si="659"/>
        <v>132.12214457683689</v>
      </c>
      <c r="BA1233" s="43"/>
      <c r="BC1233" s="2">
        <v>44448</v>
      </c>
      <c r="BD1233" t="str">
        <v>9128285M</v>
      </c>
      <c r="BE1233">
        <v>-7.5529999999999999</v>
      </c>
      <c r="BF1233">
        <v>0.42775000000000002</v>
      </c>
      <c r="BG1233">
        <v>0.84709999999999996</v>
      </c>
      <c r="BH1233">
        <v>133</v>
      </c>
      <c r="BI1233">
        <f>VLOOKUP(BD1233,工作表1!$K$3:$L$1000,2,FALSE)</f>
        <v>3.125</v>
      </c>
      <c r="BJ1233" t="str">
        <f>VLOOKUP(BD1233,工作表1!$K$3:$M$1000,3,FALSE)</f>
        <v>2028/11/15</v>
      </c>
      <c r="BK1233">
        <f t="shared" si="642"/>
        <v>7.5499999999999998E-2</v>
      </c>
      <c r="BL1233">
        <f t="shared" si="643"/>
        <v>3.0495000000000001</v>
      </c>
      <c r="BM1233" s="43">
        <f t="shared" si="660"/>
        <v>44515</v>
      </c>
      <c r="BN1233" s="43">
        <f t="shared" si="644"/>
        <v>44742</v>
      </c>
      <c r="BO1233" s="45">
        <f t="shared" si="661"/>
        <v>1.0020380434782608</v>
      </c>
      <c r="BP1233" s="45">
        <f t="shared" si="662"/>
        <v>3.5105996873138774</v>
      </c>
      <c r="BQ1233" s="47">
        <f t="shared" si="663"/>
        <v>114.76707081847084</v>
      </c>
      <c r="BR1233" s="47">
        <f t="shared" si="664"/>
        <v>131.26568159796571</v>
      </c>
    </row>
    <row r="1234" spans="6:70" x14ac:dyDescent="0.25">
      <c r="F1234" s="2">
        <v>44476</v>
      </c>
      <c r="G1234">
        <v>7.5399999999999995E-2</v>
      </c>
      <c r="H1234" s="43">
        <v>44509</v>
      </c>
      <c r="I1234">
        <v>1.3185</v>
      </c>
      <c r="L1234" s="2">
        <v>44448</v>
      </c>
      <c r="M1234" t="str">
        <v>9128284N</v>
      </c>
      <c r="N1234">
        <v>0.78210000000000002</v>
      </c>
      <c r="O1234">
        <v>-0.33063999999999999</v>
      </c>
      <c r="P1234">
        <v>0.83379999999999999</v>
      </c>
      <c r="Q1234">
        <v>134.09375</v>
      </c>
      <c r="R1234">
        <f>VLOOKUP(M1234,工作表1!$A$3:$B$1000,2,FALSE)</f>
        <v>2.875</v>
      </c>
      <c r="S1234" t="str">
        <f>VLOOKUP(M1234,工作表1!$A$3:$C$1000,3,FALSE)</f>
        <v>2028/5/15</v>
      </c>
      <c r="T1234">
        <f t="shared" si="634"/>
        <v>7.5499999999999998E-2</v>
      </c>
      <c r="U1234">
        <f t="shared" si="633"/>
        <v>2.7995000000000001</v>
      </c>
      <c r="V1234" s="43">
        <f t="shared" si="645"/>
        <v>44515</v>
      </c>
      <c r="W1234" s="43">
        <f t="shared" si="635"/>
        <v>44561</v>
      </c>
      <c r="X1234" s="45">
        <f t="shared" si="646"/>
        <v>0.921875</v>
      </c>
      <c r="Y1234" s="45">
        <f t="shared" si="647"/>
        <v>1.804066780821918</v>
      </c>
      <c r="Z1234" s="47">
        <f t="shared" si="648"/>
        <v>112.80863941222522</v>
      </c>
      <c r="AA1234" s="47">
        <f t="shared" si="649"/>
        <v>133.65707235698142</v>
      </c>
      <c r="AB1234" s="45">
        <f t="shared" si="650"/>
        <v>1.0807</v>
      </c>
      <c r="AC1234" s="2" t="str">
        <f t="shared" si="636"/>
        <v>TY2</v>
      </c>
      <c r="AD1234">
        <f t="shared" si="637"/>
        <v>133.5</v>
      </c>
      <c r="AE1234">
        <f t="shared" si="638"/>
        <v>132.90625</v>
      </c>
      <c r="AF1234" s="49">
        <f t="shared" si="665"/>
        <v>0.59375</v>
      </c>
      <c r="AG1234" s="3">
        <f t="shared" si="651"/>
        <v>132.42099168551465</v>
      </c>
      <c r="AH1234">
        <f t="shared" si="652"/>
        <v>130.90967248310074</v>
      </c>
      <c r="AI1234" s="51">
        <f t="shared" si="653"/>
        <v>1.5113192024139153</v>
      </c>
      <c r="AJ1234" s="52">
        <f t="shared" si="654"/>
        <v>0.91756920241391526</v>
      </c>
      <c r="AK1234" s="2">
        <v>44448</v>
      </c>
      <c r="AL1234" t="str">
        <v>9128284V</v>
      </c>
      <c r="AM1234">
        <v>0.1673</v>
      </c>
      <c r="AN1234">
        <v>4.4049999999999999E-2</v>
      </c>
      <c r="AO1234">
        <v>0.83379999999999999</v>
      </c>
      <c r="AP1234">
        <v>133.5</v>
      </c>
      <c r="AQ1234">
        <f>VLOOKUP(AL1234,工作表1!$F$3:$G$1000,2,FALSE)</f>
        <v>2.875</v>
      </c>
      <c r="AR1234" t="str">
        <f>VLOOKUP(AL1234,工作表1!$F$3:$H$1000,3,FALSE)</f>
        <v>2028/8/15</v>
      </c>
      <c r="AS1234">
        <f t="shared" si="639"/>
        <v>7.5499999999999998E-2</v>
      </c>
      <c r="AT1234">
        <f t="shared" si="640"/>
        <v>2.7995000000000001</v>
      </c>
      <c r="AU1234" s="43">
        <f t="shared" si="655"/>
        <v>44607</v>
      </c>
      <c r="AV1234" s="43">
        <f t="shared" si="641"/>
        <v>44651</v>
      </c>
      <c r="AW1234" s="45">
        <f t="shared" si="656"/>
        <v>0.20312499999999997</v>
      </c>
      <c r="AX1234" s="45">
        <f t="shared" si="657"/>
        <v>1.7942208904109587</v>
      </c>
      <c r="AY1234" s="47">
        <f t="shared" si="658"/>
        <v>112.87516966342473</v>
      </c>
      <c r="AZ1234" s="47">
        <f t="shared" si="659"/>
        <v>132.42099168551465</v>
      </c>
      <c r="BA1234" s="43"/>
      <c r="BC1234" s="2">
        <v>44447</v>
      </c>
      <c r="BD1234" t="str">
        <v>9128285M</v>
      </c>
      <c r="BE1234">
        <v>-12.279500000000001</v>
      </c>
      <c r="BF1234">
        <v>0.65671000000000002</v>
      </c>
      <c r="BG1234">
        <v>0.84709999999999996</v>
      </c>
      <c r="BH1234">
        <v>132.90625</v>
      </c>
      <c r="BI1234">
        <f>VLOOKUP(BD1234,工作表1!$K$3:$L$1000,2,FALSE)</f>
        <v>3.125</v>
      </c>
      <c r="BJ1234" t="str">
        <f>VLOOKUP(BD1234,工作表1!$K$3:$M$1000,3,FALSE)</f>
        <v>2028/11/15</v>
      </c>
      <c r="BK1234">
        <f t="shared" si="642"/>
        <v>7.4499999999999997E-2</v>
      </c>
      <c r="BL1234">
        <f t="shared" si="643"/>
        <v>3.0505</v>
      </c>
      <c r="BM1234" s="43">
        <f t="shared" si="660"/>
        <v>44515</v>
      </c>
      <c r="BN1234" s="43">
        <f t="shared" si="644"/>
        <v>44742</v>
      </c>
      <c r="BO1234" s="45">
        <f t="shared" si="661"/>
        <v>0.99354619565217395</v>
      </c>
      <c r="BP1234" s="45">
        <f t="shared" si="662"/>
        <v>3.5106694833234067</v>
      </c>
      <c r="BQ1234" s="47">
        <f t="shared" si="663"/>
        <v>114.47850298965837</v>
      </c>
      <c r="BR1234" s="47">
        <f t="shared" si="664"/>
        <v>130.90967248310074</v>
      </c>
    </row>
    <row r="1235" spans="6:70" x14ac:dyDescent="0.25">
      <c r="F1235" s="2">
        <v>44475</v>
      </c>
      <c r="G1235">
        <v>7.7299999999999994E-2</v>
      </c>
      <c r="H1235" s="43">
        <v>44508</v>
      </c>
      <c r="I1235">
        <v>1.3703000000000001</v>
      </c>
      <c r="L1235" s="2">
        <v>44447</v>
      </c>
      <c r="M1235" t="str">
        <v>9128284N</v>
      </c>
      <c r="N1235">
        <v>0.29270000000000002</v>
      </c>
      <c r="O1235">
        <v>-8.0159999999999995E-2</v>
      </c>
      <c r="P1235">
        <v>0.83379999999999999</v>
      </c>
      <c r="Q1235">
        <v>133.859375</v>
      </c>
      <c r="R1235">
        <f>VLOOKUP(M1235,工作表1!$A$3:$B$1000,2,FALSE)</f>
        <v>2.875</v>
      </c>
      <c r="S1235" t="str">
        <f>VLOOKUP(M1235,工作表1!$A$3:$C$1000,3,FALSE)</f>
        <v>2028/5/15</v>
      </c>
      <c r="T1235">
        <f t="shared" si="634"/>
        <v>7.4499999999999997E-2</v>
      </c>
      <c r="U1235">
        <f t="shared" si="633"/>
        <v>2.8005</v>
      </c>
      <c r="V1235" s="43">
        <f t="shared" si="645"/>
        <v>44515</v>
      </c>
      <c r="W1235" s="43">
        <f t="shared" si="635"/>
        <v>44561</v>
      </c>
      <c r="X1235" s="45">
        <f t="shared" si="646"/>
        <v>0.91406250000000011</v>
      </c>
      <c r="Y1235" s="45">
        <f t="shared" si="647"/>
        <v>1.804130993150685</v>
      </c>
      <c r="Z1235" s="47">
        <f t="shared" si="648"/>
        <v>112.53106488376942</v>
      </c>
      <c r="AA1235" s="47">
        <f t="shared" si="649"/>
        <v>133.30917208945002</v>
      </c>
      <c r="AB1235" s="45">
        <f t="shared" si="650"/>
        <v>1.1133</v>
      </c>
      <c r="AC1235" s="2" t="str">
        <f t="shared" si="636"/>
        <v>TY2</v>
      </c>
      <c r="AD1235">
        <f t="shared" si="637"/>
        <v>133.25</v>
      </c>
      <c r="AE1235">
        <f t="shared" si="638"/>
        <v>132.65625</v>
      </c>
      <c r="AF1235" s="49">
        <f t="shared" si="665"/>
        <v>0.59375</v>
      </c>
      <c r="AG1235" s="3">
        <f t="shared" si="651"/>
        <v>132.19403627592038</v>
      </c>
      <c r="AH1235">
        <f t="shared" si="652"/>
        <v>130.6493852391765</v>
      </c>
      <c r="AI1235" s="51">
        <f t="shared" si="653"/>
        <v>1.5446510367438862</v>
      </c>
      <c r="AJ1235" s="52">
        <f t="shared" si="654"/>
        <v>0.95090103674388615</v>
      </c>
      <c r="AK1235" s="2">
        <v>44447</v>
      </c>
      <c r="AL1235" t="str">
        <v>9128284V</v>
      </c>
      <c r="AM1235">
        <v>0.59240000000000004</v>
      </c>
      <c r="AN1235">
        <v>6.43E-3</v>
      </c>
      <c r="AO1235">
        <v>0.83379999999999999</v>
      </c>
      <c r="AP1235">
        <v>133.25</v>
      </c>
      <c r="AQ1235">
        <f>VLOOKUP(AL1235,工作表1!$F$3:$G$1000,2,FALSE)</f>
        <v>2.875</v>
      </c>
      <c r="AR1235" t="str">
        <f>VLOOKUP(AL1235,工作表1!$F$3:$H$1000,3,FALSE)</f>
        <v>2028/8/15</v>
      </c>
      <c r="AS1235">
        <f t="shared" si="639"/>
        <v>7.4499999999999997E-2</v>
      </c>
      <c r="AT1235">
        <f t="shared" si="640"/>
        <v>2.8005</v>
      </c>
      <c r="AU1235" s="43">
        <f t="shared" si="655"/>
        <v>44607</v>
      </c>
      <c r="AV1235" s="43">
        <f t="shared" si="641"/>
        <v>44651</v>
      </c>
      <c r="AW1235" s="45">
        <f t="shared" si="656"/>
        <v>0.1953125</v>
      </c>
      <c r="AX1235" s="45">
        <f t="shared" si="657"/>
        <v>1.7942851027397262</v>
      </c>
      <c r="AY1235" s="47">
        <f t="shared" si="658"/>
        <v>112.69868895751691</v>
      </c>
      <c r="AZ1235" s="47">
        <f t="shared" si="659"/>
        <v>132.19403627592038</v>
      </c>
      <c r="BA1235" s="43"/>
      <c r="BC1235" s="2">
        <v>44446</v>
      </c>
      <c r="BD1235" t="str">
        <v>9128285M</v>
      </c>
      <c r="BE1235">
        <v>-12.355600000000001</v>
      </c>
      <c r="BF1235">
        <v>0.65454999999999997</v>
      </c>
      <c r="BG1235">
        <v>0.84709999999999996</v>
      </c>
      <c r="BH1235">
        <v>132.65625</v>
      </c>
      <c r="BI1235">
        <f>VLOOKUP(BD1235,工作表1!$K$3:$L$1000,2,FALSE)</f>
        <v>3.125</v>
      </c>
      <c r="BJ1235" t="str">
        <f>VLOOKUP(BD1235,工作表1!$K$3:$M$1000,3,FALSE)</f>
        <v>2028/11/15</v>
      </c>
      <c r="BK1235">
        <f t="shared" si="642"/>
        <v>7.46E-2</v>
      </c>
      <c r="BL1235">
        <f t="shared" si="643"/>
        <v>3.0503999999999998</v>
      </c>
      <c r="BM1235" s="43">
        <f t="shared" si="660"/>
        <v>44515</v>
      </c>
      <c r="BN1235" s="43">
        <f t="shared" si="644"/>
        <v>44742</v>
      </c>
      <c r="BO1235" s="45">
        <f t="shared" si="661"/>
        <v>0.98505434782608703</v>
      </c>
      <c r="BP1235" s="45">
        <f t="shared" si="662"/>
        <v>3.5107392793329364</v>
      </c>
      <c r="BQ1235" s="47">
        <f t="shared" si="663"/>
        <v>114.27012532438646</v>
      </c>
      <c r="BR1235" s="47">
        <f t="shared" si="664"/>
        <v>130.6493852391765</v>
      </c>
    </row>
    <row r="1236" spans="6:70" x14ac:dyDescent="0.25">
      <c r="F1236" s="2">
        <v>44474</v>
      </c>
      <c r="G1236">
        <v>7.6899999999999996E-2</v>
      </c>
      <c r="H1236" s="43">
        <v>44505</v>
      </c>
      <c r="I1236">
        <v>1.3139000000000001</v>
      </c>
      <c r="L1236" s="2">
        <v>44446</v>
      </c>
      <c r="M1236" t="str">
        <v>9128284N</v>
      </c>
      <c r="N1236">
        <v>0.78749999999999998</v>
      </c>
      <c r="O1236">
        <v>-0.30541000000000001</v>
      </c>
      <c r="P1236">
        <v>0.83379999999999999</v>
      </c>
      <c r="Q1236">
        <v>133.625</v>
      </c>
      <c r="R1236">
        <f>VLOOKUP(M1236,工作表1!$A$3:$B$1000,2,FALSE)</f>
        <v>2.875</v>
      </c>
      <c r="S1236" t="str">
        <f>VLOOKUP(M1236,工作表1!$A$3:$C$1000,3,FALSE)</f>
        <v>2028/5/15</v>
      </c>
      <c r="T1236">
        <f t="shared" si="634"/>
        <v>7.46E-2</v>
      </c>
      <c r="U1236">
        <f t="shared" si="633"/>
        <v>2.8003999999999998</v>
      </c>
      <c r="V1236" s="43">
        <f t="shared" si="645"/>
        <v>44515</v>
      </c>
      <c r="W1236" s="43">
        <f t="shared" si="635"/>
        <v>44561</v>
      </c>
      <c r="X1236" s="45">
        <f t="shared" si="646"/>
        <v>0.90625</v>
      </c>
      <c r="Y1236" s="45">
        <f t="shared" si="647"/>
        <v>1.8041952054794521</v>
      </c>
      <c r="Z1236" s="47">
        <f t="shared" si="648"/>
        <v>112.42888766222435</v>
      </c>
      <c r="AA1236" s="47">
        <f t="shared" si="649"/>
        <v>133.17204189230543</v>
      </c>
      <c r="AB1236" s="45">
        <f t="shared" si="650"/>
        <v>1.139</v>
      </c>
      <c r="AC1236" s="2" t="str">
        <f t="shared" si="636"/>
        <v>TY2</v>
      </c>
      <c r="AD1236">
        <f t="shared" si="637"/>
        <v>133</v>
      </c>
      <c r="AE1236">
        <f t="shared" si="638"/>
        <v>133.046875</v>
      </c>
      <c r="AF1236" s="49">
        <f t="shared" si="665"/>
        <v>-4.6875E-2</v>
      </c>
      <c r="AG1236" s="3">
        <f t="shared" si="651"/>
        <v>131.96795343100089</v>
      </c>
      <c r="AH1236">
        <f t="shared" si="652"/>
        <v>131.04519280348896</v>
      </c>
      <c r="AI1236" s="51">
        <f t="shared" si="653"/>
        <v>0.92276062751193422</v>
      </c>
      <c r="AJ1236" s="52">
        <f t="shared" si="654"/>
        <v>0.96963562751193422</v>
      </c>
      <c r="AK1236" s="2">
        <v>44446</v>
      </c>
      <c r="AL1236" t="str">
        <v>9128284V</v>
      </c>
      <c r="AM1236">
        <v>0.97209999999999996</v>
      </c>
      <c r="AN1236">
        <v>-3.0669999999999999E-2</v>
      </c>
      <c r="AO1236">
        <v>0.83379999999999999</v>
      </c>
      <c r="AP1236">
        <v>133</v>
      </c>
      <c r="AQ1236">
        <f>VLOOKUP(AL1236,工作表1!$F$3:$G$1000,2,FALSE)</f>
        <v>2.875</v>
      </c>
      <c r="AR1236" t="str">
        <f>VLOOKUP(AL1236,工作表1!$F$3:$H$1000,3,FALSE)</f>
        <v>2028/8/15</v>
      </c>
      <c r="AS1236">
        <f t="shared" si="639"/>
        <v>7.46E-2</v>
      </c>
      <c r="AT1236">
        <f t="shared" si="640"/>
        <v>2.8003999999999998</v>
      </c>
      <c r="AU1236" s="43">
        <f t="shared" si="655"/>
        <v>44607</v>
      </c>
      <c r="AV1236" s="43">
        <f t="shared" si="641"/>
        <v>44651</v>
      </c>
      <c r="AW1236" s="45">
        <f t="shared" si="656"/>
        <v>0.1875</v>
      </c>
      <c r="AX1236" s="45">
        <f t="shared" si="657"/>
        <v>1.7943493150684933</v>
      </c>
      <c r="AY1236" s="47">
        <f t="shared" si="658"/>
        <v>112.52231801825714</v>
      </c>
      <c r="AZ1236" s="47">
        <f t="shared" si="659"/>
        <v>131.96795343100089</v>
      </c>
      <c r="BA1236" s="43"/>
      <c r="BC1236" s="2">
        <v>44442</v>
      </c>
      <c r="BD1236" t="str">
        <v>9128285M</v>
      </c>
      <c r="BE1236">
        <v>-12.1632</v>
      </c>
      <c r="BF1236">
        <v>0.64258999999999999</v>
      </c>
      <c r="BG1236">
        <v>0.84709999999999996</v>
      </c>
      <c r="BH1236">
        <v>133.046875</v>
      </c>
      <c r="BI1236">
        <f>VLOOKUP(BD1236,工作表1!$K$3:$L$1000,2,FALSE)</f>
        <v>3.125</v>
      </c>
      <c r="BJ1236" t="str">
        <f>VLOOKUP(BD1236,工作表1!$K$3:$M$1000,3,FALSE)</f>
        <v>2028/11/15</v>
      </c>
      <c r="BK1236">
        <f t="shared" si="642"/>
        <v>7.51E-2</v>
      </c>
      <c r="BL1236">
        <f t="shared" si="643"/>
        <v>3.0499000000000001</v>
      </c>
      <c r="BM1236" s="43">
        <f t="shared" si="660"/>
        <v>44515</v>
      </c>
      <c r="BN1236" s="43">
        <f t="shared" si="644"/>
        <v>44742</v>
      </c>
      <c r="BO1236" s="45">
        <f t="shared" si="661"/>
        <v>0.9765625</v>
      </c>
      <c r="BP1236" s="45">
        <f t="shared" si="662"/>
        <v>3.5108090753424657</v>
      </c>
      <c r="BQ1236" s="47">
        <f t="shared" si="663"/>
        <v>114.61719612672744</v>
      </c>
      <c r="BR1236" s="47">
        <f t="shared" si="664"/>
        <v>131.04519280348896</v>
      </c>
    </row>
    <row r="1237" spans="6:70" x14ac:dyDescent="0.25">
      <c r="F1237" s="2">
        <v>44473</v>
      </c>
      <c r="G1237">
        <v>7.6499999999999999E-2</v>
      </c>
      <c r="H1237" s="43">
        <v>44504</v>
      </c>
      <c r="I1237">
        <v>1.3796999999999999</v>
      </c>
      <c r="L1237" s="2">
        <v>44442</v>
      </c>
      <c r="M1237" t="str">
        <v>9128284N</v>
      </c>
      <c r="N1237">
        <v>4.8599999999999997E-2</v>
      </c>
      <c r="O1237">
        <v>3.5900000000000001E-2</v>
      </c>
      <c r="P1237">
        <v>0.83379999999999999</v>
      </c>
      <c r="Q1237">
        <v>134</v>
      </c>
      <c r="R1237">
        <f>VLOOKUP(M1237,工作表1!$A$3:$B$1000,2,FALSE)</f>
        <v>2.875</v>
      </c>
      <c r="S1237" t="str">
        <f>VLOOKUP(M1237,工作表1!$A$3:$C$1000,3,FALSE)</f>
        <v>2028/5/15</v>
      </c>
      <c r="T1237">
        <f t="shared" si="634"/>
        <v>7.51E-2</v>
      </c>
      <c r="U1237">
        <f t="shared" si="633"/>
        <v>2.7999000000000001</v>
      </c>
      <c r="V1237" s="43">
        <f t="shared" si="645"/>
        <v>44515</v>
      </c>
      <c r="W1237" s="43">
        <f t="shared" si="635"/>
        <v>44561</v>
      </c>
      <c r="X1237" s="45">
        <f t="shared" si="646"/>
        <v>0.8984375</v>
      </c>
      <c r="Y1237" s="45">
        <f t="shared" si="647"/>
        <v>1.8042594178082192</v>
      </c>
      <c r="Z1237" s="47">
        <f t="shared" si="648"/>
        <v>112.62143737278177</v>
      </c>
      <c r="AA1237" s="47">
        <f t="shared" si="649"/>
        <v>133.38853998184328</v>
      </c>
      <c r="AB1237" s="45">
        <f t="shared" si="650"/>
        <v>1.0900000000000001</v>
      </c>
      <c r="AC1237" s="2" t="str">
        <f t="shared" si="636"/>
        <v>TY2</v>
      </c>
      <c r="AD1237">
        <f t="shared" si="637"/>
        <v>133.390625</v>
      </c>
      <c r="AE1237">
        <f t="shared" si="638"/>
        <v>133.1875</v>
      </c>
      <c r="AF1237" s="49">
        <f t="shared" si="665"/>
        <v>0.203125</v>
      </c>
      <c r="AG1237" s="3">
        <f t="shared" si="651"/>
        <v>132.30737289067008</v>
      </c>
      <c r="AH1237">
        <f t="shared" si="652"/>
        <v>131.2146863320803</v>
      </c>
      <c r="AI1237" s="51">
        <f t="shared" si="653"/>
        <v>1.0926865585897758</v>
      </c>
      <c r="AJ1237" s="52">
        <f t="shared" si="654"/>
        <v>0.88956155858977581</v>
      </c>
      <c r="AK1237" s="2">
        <v>44442</v>
      </c>
      <c r="AL1237" t="str">
        <v>9128284V</v>
      </c>
      <c r="AM1237">
        <v>0.33040000000000003</v>
      </c>
      <c r="AN1237">
        <v>2.8209999999999999E-2</v>
      </c>
      <c r="AO1237">
        <v>0.83379999999999999</v>
      </c>
      <c r="AP1237">
        <v>133.390625</v>
      </c>
      <c r="AQ1237">
        <f>VLOOKUP(AL1237,工作表1!$F$3:$G$1000,2,FALSE)</f>
        <v>2.875</v>
      </c>
      <c r="AR1237" t="str">
        <f>VLOOKUP(AL1237,工作表1!$F$3:$H$1000,3,FALSE)</f>
        <v>2028/8/15</v>
      </c>
      <c r="AS1237">
        <f t="shared" si="639"/>
        <v>7.51E-2</v>
      </c>
      <c r="AT1237">
        <f t="shared" si="640"/>
        <v>2.7999000000000001</v>
      </c>
      <c r="AU1237" s="43">
        <f t="shared" si="655"/>
        <v>44607</v>
      </c>
      <c r="AV1237" s="43">
        <f t="shared" si="641"/>
        <v>44651</v>
      </c>
      <c r="AW1237" s="45">
        <f t="shared" si="656"/>
        <v>0.1796875</v>
      </c>
      <c r="AX1237" s="45">
        <f t="shared" si="657"/>
        <v>1.7944135273972603</v>
      </c>
      <c r="AY1237" s="47">
        <f t="shared" si="658"/>
        <v>112.81723456723006</v>
      </c>
      <c r="AZ1237" s="47">
        <f t="shared" si="659"/>
        <v>132.30737289067008</v>
      </c>
      <c r="BA1237" s="43"/>
      <c r="BC1237" s="2">
        <v>44441</v>
      </c>
      <c r="BD1237" t="str">
        <v>9128285M</v>
      </c>
      <c r="BE1237">
        <v>-11.514699999999999</v>
      </c>
      <c r="BF1237">
        <v>0.60099999999999998</v>
      </c>
      <c r="BG1237">
        <v>0.84709999999999996</v>
      </c>
      <c r="BH1237">
        <v>133.1875</v>
      </c>
      <c r="BI1237">
        <f>VLOOKUP(BD1237,工作表1!$K$3:$L$1000,2,FALSE)</f>
        <v>3.125</v>
      </c>
      <c r="BJ1237" t="str">
        <f>VLOOKUP(BD1237,工作表1!$K$3:$M$1000,3,FALSE)</f>
        <v>2028/11/15</v>
      </c>
      <c r="BK1237">
        <f t="shared" si="642"/>
        <v>7.6899999999999996E-2</v>
      </c>
      <c r="BL1237">
        <f t="shared" si="643"/>
        <v>3.0480999999999998</v>
      </c>
      <c r="BM1237" s="43">
        <f t="shared" si="660"/>
        <v>44515</v>
      </c>
      <c r="BN1237" s="43">
        <f t="shared" si="644"/>
        <v>44742</v>
      </c>
      <c r="BO1237" s="45">
        <f t="shared" si="661"/>
        <v>0.94259510869565222</v>
      </c>
      <c r="BP1237" s="45">
        <f t="shared" si="662"/>
        <v>3.5110882593805837</v>
      </c>
      <c r="BQ1237" s="47">
        <f t="shared" si="663"/>
        <v>114.80804184213353</v>
      </c>
      <c r="BR1237" s="47">
        <f t="shared" si="664"/>
        <v>131.2146863320803</v>
      </c>
    </row>
    <row r="1238" spans="6:70" x14ac:dyDescent="0.25">
      <c r="F1238" s="2">
        <v>44470</v>
      </c>
      <c r="G1238">
        <v>7.6999999999999999E-2</v>
      </c>
      <c r="H1238" s="43">
        <v>44503</v>
      </c>
      <c r="I1238">
        <v>1.4599</v>
      </c>
      <c r="L1238" s="2">
        <v>44441</v>
      </c>
      <c r="M1238" t="str">
        <v>9128284N</v>
      </c>
      <c r="N1238">
        <v>0.73060000000000003</v>
      </c>
      <c r="O1238">
        <v>-0.21415000000000001</v>
      </c>
      <c r="P1238">
        <v>0.83379999999999999</v>
      </c>
      <c r="Q1238">
        <v>134.125</v>
      </c>
      <c r="R1238">
        <f>VLOOKUP(M1238,工作表1!$A$3:$B$1000,2,FALSE)</f>
        <v>2.875</v>
      </c>
      <c r="S1238" t="str">
        <f>VLOOKUP(M1238,工作表1!$A$3:$C$1000,3,FALSE)</f>
        <v>2028/5/15</v>
      </c>
      <c r="T1238">
        <f t="shared" si="634"/>
        <v>7.6899999999999996E-2</v>
      </c>
      <c r="U1238">
        <f t="shared" si="633"/>
        <v>2.7980999999999998</v>
      </c>
      <c r="V1238" s="43">
        <f t="shared" si="645"/>
        <v>44515</v>
      </c>
      <c r="W1238" s="43">
        <f t="shared" si="635"/>
        <v>44561</v>
      </c>
      <c r="X1238" s="45">
        <f t="shared" si="646"/>
        <v>0.8671875</v>
      </c>
      <c r="Y1238" s="45">
        <f t="shared" si="647"/>
        <v>1.8045162671232875</v>
      </c>
      <c r="Z1238" s="47">
        <f t="shared" si="648"/>
        <v>112.85260722209017</v>
      </c>
      <c r="AA1238" s="47">
        <f t="shared" si="649"/>
        <v>133.60801359898409</v>
      </c>
      <c r="AB1238" s="45">
        <f t="shared" si="650"/>
        <v>1.0645</v>
      </c>
      <c r="AC1238" s="2" t="str">
        <f t="shared" si="636"/>
        <v>TY2</v>
      </c>
      <c r="AD1238">
        <f t="shared" si="637"/>
        <v>133.53125</v>
      </c>
      <c r="AE1238">
        <f t="shared" si="638"/>
        <v>133.1875</v>
      </c>
      <c r="AF1238" s="49">
        <f t="shared" si="665"/>
        <v>0.34375</v>
      </c>
      <c r="AG1238" s="3">
        <f t="shared" si="651"/>
        <v>132.41214865208835</v>
      </c>
      <c r="AH1238">
        <f t="shared" si="652"/>
        <v>131.11671408252585</v>
      </c>
      <c r="AI1238" s="51">
        <f t="shared" si="653"/>
        <v>1.2954345695625022</v>
      </c>
      <c r="AJ1238" s="52">
        <f t="shared" si="654"/>
        <v>0.95168456956250225</v>
      </c>
      <c r="AK1238" s="2">
        <v>44441</v>
      </c>
      <c r="AL1238" t="str">
        <v>9128284V</v>
      </c>
      <c r="AM1238">
        <v>0.1108</v>
      </c>
      <c r="AN1238">
        <v>4.8680000000000001E-2</v>
      </c>
      <c r="AO1238">
        <v>0.83379999999999999</v>
      </c>
      <c r="AP1238">
        <v>133.53125</v>
      </c>
      <c r="AQ1238">
        <f>VLOOKUP(AL1238,工作表1!$F$3:$G$1000,2,FALSE)</f>
        <v>2.875</v>
      </c>
      <c r="AR1238" t="str">
        <f>VLOOKUP(AL1238,工作表1!$F$3:$H$1000,3,FALSE)</f>
        <v>2028/8/15</v>
      </c>
      <c r="AS1238">
        <f t="shared" si="639"/>
        <v>7.6899999999999996E-2</v>
      </c>
      <c r="AT1238">
        <f t="shared" si="640"/>
        <v>2.7980999999999998</v>
      </c>
      <c r="AU1238" s="43">
        <f t="shared" si="655"/>
        <v>44607</v>
      </c>
      <c r="AV1238" s="43">
        <f t="shared" si="641"/>
        <v>44651</v>
      </c>
      <c r="AW1238" s="45">
        <f t="shared" si="656"/>
        <v>0.1484375</v>
      </c>
      <c r="AX1238" s="45">
        <f t="shared" si="657"/>
        <v>1.7946703767123287</v>
      </c>
      <c r="AY1238" s="47">
        <f t="shared" si="658"/>
        <v>112.95231934443699</v>
      </c>
      <c r="AZ1238" s="47">
        <f t="shared" si="659"/>
        <v>132.41214865208835</v>
      </c>
      <c r="BA1238" s="43"/>
      <c r="BC1238" s="2">
        <v>44440</v>
      </c>
      <c r="BD1238" t="str">
        <v>9128285M</v>
      </c>
      <c r="BE1238">
        <v>-13.2393</v>
      </c>
      <c r="BF1238">
        <v>0.68164000000000002</v>
      </c>
      <c r="BG1238">
        <v>0.84709999999999996</v>
      </c>
      <c r="BH1238">
        <v>133.1875</v>
      </c>
      <c r="BI1238">
        <f>VLOOKUP(BD1238,工作表1!$K$3:$L$1000,2,FALSE)</f>
        <v>3.125</v>
      </c>
      <c r="BJ1238" t="str">
        <f>VLOOKUP(BD1238,工作表1!$K$3:$M$1000,3,FALSE)</f>
        <v>2028/11/15</v>
      </c>
      <c r="BK1238">
        <f t="shared" si="642"/>
        <v>7.7700000000000005E-2</v>
      </c>
      <c r="BL1238">
        <f t="shared" si="643"/>
        <v>3.0472999999999999</v>
      </c>
      <c r="BM1238" s="43">
        <f t="shared" si="660"/>
        <v>44515</v>
      </c>
      <c r="BN1238" s="43">
        <f t="shared" si="644"/>
        <v>44742</v>
      </c>
      <c r="BO1238" s="45">
        <f t="shared" si="661"/>
        <v>0.93410326086956519</v>
      </c>
      <c r="BP1238" s="45">
        <f t="shared" si="662"/>
        <v>3.5111580553901129</v>
      </c>
      <c r="BQ1238" s="47">
        <f t="shared" si="663"/>
        <v>114.73656759748116</v>
      </c>
      <c r="BR1238" s="47">
        <f t="shared" si="664"/>
        <v>131.11671408252585</v>
      </c>
    </row>
    <row r="1239" spans="6:70" x14ac:dyDescent="0.25">
      <c r="F1239" s="2">
        <v>44469</v>
      </c>
      <c r="G1239">
        <v>7.6700000000000004E-2</v>
      </c>
      <c r="H1239" s="43">
        <v>44502</v>
      </c>
      <c r="I1239">
        <v>1.4174</v>
      </c>
      <c r="L1239" s="2">
        <v>44440</v>
      </c>
      <c r="M1239" t="str">
        <v>9128284N</v>
      </c>
      <c r="N1239">
        <v>1.0726</v>
      </c>
      <c r="O1239">
        <v>-0.32513999999999998</v>
      </c>
      <c r="P1239">
        <v>0.83379999999999999</v>
      </c>
      <c r="Q1239">
        <v>134.046875</v>
      </c>
      <c r="R1239">
        <f>VLOOKUP(M1239,工作表1!$A$3:$B$1000,2,FALSE)</f>
        <v>2.875</v>
      </c>
      <c r="S1239" t="str">
        <f>VLOOKUP(M1239,工作表1!$A$3:$C$1000,3,FALSE)</f>
        <v>2028/5/15</v>
      </c>
      <c r="T1239">
        <f t="shared" si="634"/>
        <v>7.7700000000000005E-2</v>
      </c>
      <c r="U1239">
        <f t="shared" si="633"/>
        <v>2.7972999999999999</v>
      </c>
      <c r="V1239" s="43">
        <f t="shared" si="645"/>
        <v>44515</v>
      </c>
      <c r="W1239" s="43">
        <f t="shared" si="635"/>
        <v>44561</v>
      </c>
      <c r="X1239" s="45">
        <f t="shared" si="646"/>
        <v>0.859375</v>
      </c>
      <c r="Y1239" s="45">
        <f t="shared" si="647"/>
        <v>1.8045804794520548</v>
      </c>
      <c r="Z1239" s="47">
        <f t="shared" si="648"/>
        <v>112.83876967113319</v>
      </c>
      <c r="AA1239" s="47">
        <f t="shared" si="649"/>
        <v>133.57712151320283</v>
      </c>
      <c r="AB1239" s="45">
        <f t="shared" si="650"/>
        <v>1.0739000000000001</v>
      </c>
      <c r="AC1239" s="2" t="str">
        <f t="shared" si="636"/>
        <v>TY2</v>
      </c>
      <c r="AD1239">
        <f t="shared" si="637"/>
        <v>133.453125</v>
      </c>
      <c r="AE1239">
        <f t="shared" si="638"/>
        <v>133.1875</v>
      </c>
      <c r="AF1239" s="49">
        <f t="shared" si="665"/>
        <v>0.265625</v>
      </c>
      <c r="AG1239" s="3">
        <f t="shared" si="651"/>
        <v>132.35192303863275</v>
      </c>
      <c r="AH1239">
        <f t="shared" si="652"/>
        <v>131.74776869916789</v>
      </c>
      <c r="AI1239" s="51">
        <f t="shared" si="653"/>
        <v>0.60415433946485564</v>
      </c>
      <c r="AJ1239" s="52">
        <f t="shared" si="654"/>
        <v>0.33852933946485564</v>
      </c>
      <c r="AK1239" s="2">
        <v>44440</v>
      </c>
      <c r="AL1239" t="str">
        <v>9128284V</v>
      </c>
      <c r="AM1239">
        <v>0.47599999999999998</v>
      </c>
      <c r="AN1239">
        <v>2.0279999999999999E-2</v>
      </c>
      <c r="AO1239">
        <v>0.83379999999999999</v>
      </c>
      <c r="AP1239">
        <v>133.453125</v>
      </c>
      <c r="AQ1239">
        <f>VLOOKUP(AL1239,工作表1!$F$3:$G$1000,2,FALSE)</f>
        <v>2.875</v>
      </c>
      <c r="AR1239" t="str">
        <f>VLOOKUP(AL1239,工作表1!$F$3:$H$1000,3,FALSE)</f>
        <v>2028/8/15</v>
      </c>
      <c r="AS1239">
        <f t="shared" si="639"/>
        <v>7.7700000000000005E-2</v>
      </c>
      <c r="AT1239">
        <f t="shared" si="640"/>
        <v>2.7972999999999999</v>
      </c>
      <c r="AU1239" s="43">
        <f t="shared" si="655"/>
        <v>44607</v>
      </c>
      <c r="AV1239" s="43">
        <f t="shared" si="641"/>
        <v>44651</v>
      </c>
      <c r="AW1239" s="45">
        <f t="shared" si="656"/>
        <v>0.140625</v>
      </c>
      <c r="AX1239" s="45">
        <f t="shared" si="657"/>
        <v>1.7947345890410957</v>
      </c>
      <c r="AY1239" s="47">
        <f t="shared" si="658"/>
        <v>112.91382349810513</v>
      </c>
      <c r="AZ1239" s="47">
        <f t="shared" si="659"/>
        <v>132.35192303863275</v>
      </c>
      <c r="BA1239" s="43"/>
      <c r="BC1239" s="2">
        <v>44439</v>
      </c>
      <c r="BD1239" t="str">
        <v>9128285M</v>
      </c>
      <c r="BE1239">
        <v>-13.1126</v>
      </c>
      <c r="BF1239">
        <v>0.66771000000000003</v>
      </c>
      <c r="BG1239">
        <v>0.84709999999999996</v>
      </c>
      <c r="BH1239">
        <v>133.1875</v>
      </c>
      <c r="BI1239">
        <f>VLOOKUP(BD1239,工作表1!$K$3:$L$1000,2,FALSE)</f>
        <v>3.125</v>
      </c>
      <c r="BJ1239" t="str">
        <f>VLOOKUP(BD1239,工作表1!$K$3:$M$1000,3,FALSE)</f>
        <v>2028/11/15</v>
      </c>
      <c r="BK1239">
        <f t="shared" si="642"/>
        <v>7.6999999999999999E-2</v>
      </c>
      <c r="BL1239">
        <f t="shared" si="643"/>
        <v>3.048</v>
      </c>
      <c r="BM1239" s="43">
        <f t="shared" si="660"/>
        <v>44515</v>
      </c>
      <c r="BN1239" s="43">
        <f t="shared" si="644"/>
        <v>44651</v>
      </c>
      <c r="BO1239" s="45">
        <f t="shared" si="661"/>
        <v>0.92561141304347816</v>
      </c>
      <c r="BP1239" s="45">
        <f t="shared" si="662"/>
        <v>2.7321182623585467</v>
      </c>
      <c r="BQ1239" s="47">
        <f t="shared" si="663"/>
        <v>114.17491992594793</v>
      </c>
      <c r="BR1239" s="47">
        <f t="shared" si="664"/>
        <v>131.74776869916789</v>
      </c>
    </row>
    <row r="1240" spans="6:70" x14ac:dyDescent="0.25">
      <c r="F1240" s="2">
        <v>44468</v>
      </c>
      <c r="G1240">
        <v>7.6600000000000001E-2</v>
      </c>
      <c r="H1240" s="43">
        <v>44501</v>
      </c>
      <c r="I1240">
        <v>1.4410000000000001</v>
      </c>
      <c r="L1240" s="2">
        <v>44439</v>
      </c>
      <c r="M1240" t="str">
        <v>9128284N</v>
      </c>
      <c r="N1240">
        <v>0.8226</v>
      </c>
      <c r="O1240">
        <v>-0.22803000000000001</v>
      </c>
      <c r="P1240">
        <v>0.83379999999999999</v>
      </c>
      <c r="Q1240">
        <v>134.046875</v>
      </c>
      <c r="R1240">
        <f>VLOOKUP(M1240,工作表1!$A$3:$B$1000,2,FALSE)</f>
        <v>2.875</v>
      </c>
      <c r="S1240" t="str">
        <f>VLOOKUP(M1240,工作表1!$A$3:$C$1000,3,FALSE)</f>
        <v>2028/5/15</v>
      </c>
      <c r="T1240">
        <f t="shared" si="634"/>
        <v>7.6999999999999999E-2</v>
      </c>
      <c r="U1240">
        <f t="shared" si="633"/>
        <v>2.798</v>
      </c>
      <c r="V1240" s="43">
        <f t="shared" si="645"/>
        <v>44515</v>
      </c>
      <c r="W1240" s="43">
        <f t="shared" si="635"/>
        <v>44469</v>
      </c>
      <c r="X1240" s="45">
        <f t="shared" si="646"/>
        <v>0.8515625</v>
      </c>
      <c r="Y1240" s="45">
        <f t="shared" si="647"/>
        <v>1.0799871575342466</v>
      </c>
      <c r="Z1240" s="47">
        <f t="shared" si="648"/>
        <v>112.01887217702873</v>
      </c>
      <c r="AA1240" s="47">
        <f t="shared" si="649"/>
        <v>133.92355368720982</v>
      </c>
      <c r="AB1240" s="45">
        <f t="shared" si="650"/>
        <v>1.0854999999999999</v>
      </c>
      <c r="AC1240" s="2" t="str">
        <f t="shared" si="636"/>
        <v>TY1</v>
      </c>
      <c r="AD1240">
        <f t="shared" si="637"/>
        <v>134.046875</v>
      </c>
      <c r="AE1240">
        <f t="shared" si="638"/>
        <v>133.453125</v>
      </c>
      <c r="AF1240" s="49">
        <f t="shared" si="665"/>
        <v>0.59375</v>
      </c>
      <c r="AG1240" s="3">
        <f t="shared" si="651"/>
        <v>133.92355368720982</v>
      </c>
      <c r="AH1240">
        <f t="shared" si="652"/>
        <v>132.82803011368853</v>
      </c>
      <c r="AI1240" s="51">
        <f t="shared" si="653"/>
        <v>1.0955235735212909</v>
      </c>
      <c r="AJ1240" s="52">
        <f t="shared" si="654"/>
        <v>0.50177357352129093</v>
      </c>
      <c r="AK1240" s="2">
        <v>44439</v>
      </c>
      <c r="AL1240" t="str">
        <v>9128284V</v>
      </c>
      <c r="AM1240">
        <v>0.67400000000000004</v>
      </c>
      <c r="AN1240">
        <v>-7.7999999999999999E-4</v>
      </c>
      <c r="AO1240">
        <v>0.83379999999999999</v>
      </c>
      <c r="AP1240">
        <v>133.453125</v>
      </c>
      <c r="AQ1240">
        <f>VLOOKUP(AL1240,工作表1!$F$3:$G$1000,2,FALSE)</f>
        <v>2.875</v>
      </c>
      <c r="AR1240" t="str">
        <f>VLOOKUP(AL1240,工作表1!$F$3:$H$1000,3,FALSE)</f>
        <v>2028/8/15</v>
      </c>
      <c r="AS1240">
        <f t="shared" si="639"/>
        <v>7.6999999999999999E-2</v>
      </c>
      <c r="AT1240">
        <f t="shared" si="640"/>
        <v>2.798</v>
      </c>
      <c r="AU1240" s="43">
        <f t="shared" si="655"/>
        <v>44607</v>
      </c>
      <c r="AV1240" s="43">
        <f t="shared" si="641"/>
        <v>44561</v>
      </c>
      <c r="AW1240" s="45">
        <f t="shared" si="656"/>
        <v>0.1328125</v>
      </c>
      <c r="AX1240" s="45">
        <f t="shared" si="657"/>
        <v>1.0858946917808221</v>
      </c>
      <c r="AY1240" s="47">
        <f t="shared" si="658"/>
        <v>112.22659725460781</v>
      </c>
      <c r="AZ1240" s="47">
        <f t="shared" si="659"/>
        <v>132.82803011368853</v>
      </c>
      <c r="BA1240" s="43"/>
      <c r="BC1240" s="2">
        <v>44438</v>
      </c>
      <c r="BD1240" t="str">
        <v>9128285M</v>
      </c>
      <c r="BE1240">
        <v>-12.995900000000001</v>
      </c>
      <c r="BF1240">
        <v>0.65898999999999996</v>
      </c>
      <c r="BG1240">
        <v>0.84709999999999996</v>
      </c>
      <c r="BH1240">
        <v>133.265625</v>
      </c>
      <c r="BI1240">
        <f>VLOOKUP(BD1240,工作表1!$K$3:$L$1000,2,FALSE)</f>
        <v>3.125</v>
      </c>
      <c r="BJ1240" t="str">
        <f>VLOOKUP(BD1240,工作表1!$K$3:$M$1000,3,FALSE)</f>
        <v>2028/11/15</v>
      </c>
      <c r="BK1240">
        <f t="shared" si="642"/>
        <v>7.7299999999999994E-2</v>
      </c>
      <c r="BL1240">
        <f t="shared" si="643"/>
        <v>3.0476999999999999</v>
      </c>
      <c r="BM1240" s="43">
        <f t="shared" si="660"/>
        <v>44515</v>
      </c>
      <c r="BN1240" s="43">
        <f t="shared" si="644"/>
        <v>44651</v>
      </c>
      <c r="BO1240" s="45">
        <f t="shared" si="661"/>
        <v>0.91711956521739135</v>
      </c>
      <c r="BP1240" s="45">
        <f t="shared" si="662"/>
        <v>2.7321880583680764</v>
      </c>
      <c r="BQ1240" s="47">
        <f t="shared" si="663"/>
        <v>114.24901942704363</v>
      </c>
      <c r="BR1240" s="47">
        <f t="shared" si="664"/>
        <v>131.82106525058575</v>
      </c>
    </row>
    <row r="1241" spans="6:70" x14ac:dyDescent="0.25">
      <c r="F1241" s="2">
        <v>44467</v>
      </c>
      <c r="G1241">
        <v>7.9600000000000004E-2</v>
      </c>
      <c r="H1241" s="43">
        <v>44498</v>
      </c>
      <c r="I1241">
        <v>1.4503999999999999</v>
      </c>
      <c r="L1241" s="2">
        <v>44438</v>
      </c>
      <c r="M1241" t="str">
        <v>9128284N</v>
      </c>
      <c r="N1241">
        <v>0.99760000000000004</v>
      </c>
      <c r="O1241">
        <v>-0.27626000000000001</v>
      </c>
      <c r="P1241">
        <v>0.83379999999999999</v>
      </c>
      <c r="Q1241">
        <v>134.125</v>
      </c>
      <c r="R1241">
        <f>VLOOKUP(M1241,工作表1!$A$3:$B$1000,2,FALSE)</f>
        <v>2.875</v>
      </c>
      <c r="S1241" t="str">
        <f>VLOOKUP(M1241,工作表1!$A$3:$C$1000,3,FALSE)</f>
        <v>2028/5/15</v>
      </c>
      <c r="T1241">
        <f t="shared" si="634"/>
        <v>7.7299999999999994E-2</v>
      </c>
      <c r="U1241">
        <f t="shared" si="633"/>
        <v>2.7976999999999999</v>
      </c>
      <c r="V1241" s="43">
        <f t="shared" si="645"/>
        <v>44515</v>
      </c>
      <c r="W1241" s="43">
        <f t="shared" si="635"/>
        <v>44469</v>
      </c>
      <c r="X1241" s="45">
        <f t="shared" si="646"/>
        <v>0.84375000000000011</v>
      </c>
      <c r="Y1241" s="45">
        <f t="shared" si="647"/>
        <v>1.0800513698630139</v>
      </c>
      <c r="Z1241" s="47">
        <f t="shared" si="648"/>
        <v>112.09919456451365</v>
      </c>
      <c r="AA1241" s="47">
        <f t="shared" si="649"/>
        <v>134.00530078295051</v>
      </c>
      <c r="AB1241" s="45">
        <f t="shared" si="650"/>
        <v>1.0623</v>
      </c>
      <c r="AC1241" s="2" t="str">
        <f t="shared" si="636"/>
        <v>TY1</v>
      </c>
      <c r="AD1241">
        <f t="shared" si="637"/>
        <v>134.125</v>
      </c>
      <c r="AE1241">
        <f t="shared" si="638"/>
        <v>133.53125</v>
      </c>
      <c r="AF1241" s="49">
        <f t="shared" si="665"/>
        <v>0.59375</v>
      </c>
      <c r="AG1241" s="3">
        <f t="shared" si="651"/>
        <v>134.00530078295051</v>
      </c>
      <c r="AH1241">
        <f t="shared" si="652"/>
        <v>132.92673296382083</v>
      </c>
      <c r="AI1241" s="51">
        <f t="shared" si="653"/>
        <v>1.0785678191296881</v>
      </c>
      <c r="AJ1241" s="52">
        <f t="shared" si="654"/>
        <v>0.48481781912968813</v>
      </c>
      <c r="AK1241" s="2">
        <v>44438</v>
      </c>
      <c r="AL1241" t="str">
        <v>9128284V</v>
      </c>
      <c r="AM1241">
        <v>1.3419000000000001</v>
      </c>
      <c r="AN1241">
        <v>-5.5050000000000002E-2</v>
      </c>
      <c r="AO1241">
        <v>0.83379999999999999</v>
      </c>
      <c r="AP1241">
        <v>133.53125</v>
      </c>
      <c r="AQ1241">
        <f>VLOOKUP(AL1241,工作表1!$F$3:$G$1000,2,FALSE)</f>
        <v>2.875</v>
      </c>
      <c r="AR1241" t="str">
        <f>VLOOKUP(AL1241,工作表1!$F$3:$H$1000,3,FALSE)</f>
        <v>2028/8/15</v>
      </c>
      <c r="AS1241">
        <f t="shared" si="639"/>
        <v>7.7299999999999994E-2</v>
      </c>
      <c r="AT1241">
        <f t="shared" si="640"/>
        <v>2.7976999999999999</v>
      </c>
      <c r="AU1241" s="43">
        <f t="shared" si="655"/>
        <v>44607</v>
      </c>
      <c r="AV1241" s="43">
        <f t="shared" si="641"/>
        <v>44561</v>
      </c>
      <c r="AW1241" s="45">
        <f t="shared" si="656"/>
        <v>0.125</v>
      </c>
      <c r="AX1241" s="45">
        <f t="shared" si="657"/>
        <v>1.0859589041095892</v>
      </c>
      <c r="AY1241" s="47">
        <f t="shared" si="658"/>
        <v>112.32098068343777</v>
      </c>
      <c r="AZ1241" s="47">
        <f t="shared" si="659"/>
        <v>132.92673296382083</v>
      </c>
      <c r="BA1241" s="43"/>
      <c r="BC1241" s="2">
        <v>44435</v>
      </c>
      <c r="BD1241" t="str">
        <v>9128285M</v>
      </c>
      <c r="BE1241">
        <v>-13.9429</v>
      </c>
      <c r="BF1241">
        <v>0.69613999999999998</v>
      </c>
      <c r="BG1241">
        <v>0.84709999999999996</v>
      </c>
      <c r="BH1241">
        <v>133.046875</v>
      </c>
      <c r="BI1241">
        <f>VLOOKUP(BD1241,工作表1!$K$3:$L$1000,2,FALSE)</f>
        <v>3.125</v>
      </c>
      <c r="BJ1241" t="str">
        <f>VLOOKUP(BD1241,工作表1!$K$3:$M$1000,3,FALSE)</f>
        <v>2028/11/15</v>
      </c>
      <c r="BK1241">
        <f t="shared" si="642"/>
        <v>8.1100000000000005E-2</v>
      </c>
      <c r="BL1241">
        <f t="shared" si="643"/>
        <v>3.0438999999999998</v>
      </c>
      <c r="BM1241" s="43">
        <f t="shared" si="660"/>
        <v>44515</v>
      </c>
      <c r="BN1241" s="43">
        <f t="shared" si="644"/>
        <v>44651</v>
      </c>
      <c r="BO1241" s="45">
        <f t="shared" si="661"/>
        <v>0.90862771739130443</v>
      </c>
      <c r="BP1241" s="45">
        <f t="shared" si="662"/>
        <v>2.7322578543776057</v>
      </c>
      <c r="BQ1241" s="47">
        <f t="shared" si="663"/>
        <v>114.04527101800717</v>
      </c>
      <c r="BR1241" s="47">
        <f t="shared" si="664"/>
        <v>131.56880943494872</v>
      </c>
    </row>
    <row r="1242" spans="6:70" x14ac:dyDescent="0.25">
      <c r="F1242" s="2">
        <v>44466</v>
      </c>
      <c r="G1242">
        <v>7.9600000000000004E-2</v>
      </c>
      <c r="H1242" s="43">
        <v>44497</v>
      </c>
      <c r="I1242">
        <v>1.4523999999999999</v>
      </c>
      <c r="L1242" s="2">
        <v>44435</v>
      </c>
      <c r="M1242" t="str">
        <v>9128284N</v>
      </c>
      <c r="N1242">
        <v>0.48909999999999998</v>
      </c>
      <c r="O1242">
        <v>-0.10745</v>
      </c>
      <c r="P1242">
        <v>0.83379999999999999</v>
      </c>
      <c r="Q1242">
        <v>133.890625</v>
      </c>
      <c r="R1242">
        <f>VLOOKUP(M1242,工作表1!$A$3:$B$1000,2,FALSE)</f>
        <v>2.875</v>
      </c>
      <c r="S1242" t="str">
        <f>VLOOKUP(M1242,工作表1!$A$3:$C$1000,3,FALSE)</f>
        <v>2028/5/15</v>
      </c>
      <c r="T1242">
        <f t="shared" si="634"/>
        <v>8.1100000000000005E-2</v>
      </c>
      <c r="U1242">
        <f t="shared" si="633"/>
        <v>2.7938999999999998</v>
      </c>
      <c r="V1242" s="43">
        <f t="shared" si="645"/>
        <v>44515</v>
      </c>
      <c r="W1242" s="43">
        <f t="shared" si="635"/>
        <v>44469</v>
      </c>
      <c r="X1242" s="45">
        <f t="shared" si="646"/>
        <v>0.8359375</v>
      </c>
      <c r="Y1242" s="45">
        <f t="shared" si="647"/>
        <v>1.0801155821917807</v>
      </c>
      <c r="Z1242" s="47">
        <f t="shared" si="648"/>
        <v>111.89395756699381</v>
      </c>
      <c r="AA1242" s="47">
        <f t="shared" si="649"/>
        <v>133.74493186831799</v>
      </c>
      <c r="AB1242" s="45">
        <f t="shared" si="650"/>
        <v>1.0948</v>
      </c>
      <c r="AC1242" s="2" t="str">
        <f t="shared" si="636"/>
        <v>TY1</v>
      </c>
      <c r="AD1242">
        <f t="shared" si="637"/>
        <v>133.890625</v>
      </c>
      <c r="AE1242">
        <f t="shared" si="638"/>
        <v>133.3125</v>
      </c>
      <c r="AF1242" s="49">
        <f t="shared" si="665"/>
        <v>0.578125</v>
      </c>
      <c r="AG1242" s="3">
        <f t="shared" si="651"/>
        <v>133.74493186831799</v>
      </c>
      <c r="AH1242">
        <f t="shared" si="652"/>
        <v>132.66909972307042</v>
      </c>
      <c r="AI1242" s="51">
        <f t="shared" si="653"/>
        <v>1.0758321452475741</v>
      </c>
      <c r="AJ1242" s="52">
        <f t="shared" si="654"/>
        <v>0.49770714524757409</v>
      </c>
      <c r="AK1242" s="2">
        <v>44435</v>
      </c>
      <c r="AL1242" t="str">
        <v>9128284V</v>
      </c>
      <c r="AM1242">
        <v>0.3735</v>
      </c>
      <c r="AN1242">
        <v>1.9560000000000001E-2</v>
      </c>
      <c r="AO1242">
        <v>0.83379999999999999</v>
      </c>
      <c r="AP1242">
        <v>133.3125</v>
      </c>
      <c r="AQ1242">
        <f>VLOOKUP(AL1242,工作表1!$F$3:$G$1000,2,FALSE)</f>
        <v>2.875</v>
      </c>
      <c r="AR1242" t="str">
        <f>VLOOKUP(AL1242,工作表1!$F$3:$H$1000,3,FALSE)</f>
        <v>2028/8/15</v>
      </c>
      <c r="AS1242">
        <f t="shared" si="639"/>
        <v>8.1100000000000005E-2</v>
      </c>
      <c r="AT1242">
        <f t="shared" si="640"/>
        <v>2.7938999999999998</v>
      </c>
      <c r="AU1242" s="43">
        <f t="shared" si="655"/>
        <v>44607</v>
      </c>
      <c r="AV1242" s="43">
        <f t="shared" si="641"/>
        <v>44561</v>
      </c>
      <c r="AW1242" s="45">
        <f t="shared" si="656"/>
        <v>0.1171875</v>
      </c>
      <c r="AX1242" s="45">
        <f t="shared" si="657"/>
        <v>1.0860231164383563</v>
      </c>
      <c r="AY1242" s="47">
        <f t="shared" si="658"/>
        <v>112.11705357968972</v>
      </c>
      <c r="AZ1242" s="47">
        <f t="shared" si="659"/>
        <v>132.66909972307042</v>
      </c>
      <c r="BA1242" s="43"/>
      <c r="BC1242" s="2">
        <v>44434</v>
      </c>
      <c r="BD1242" t="str">
        <v>9128285M</v>
      </c>
      <c r="BE1242">
        <v>-14.012499999999999</v>
      </c>
      <c r="BF1242">
        <v>0.70381000000000005</v>
      </c>
      <c r="BG1242">
        <v>0.84709999999999996</v>
      </c>
      <c r="BH1242">
        <v>132.734375</v>
      </c>
      <c r="BI1242">
        <f>VLOOKUP(BD1242,工作表1!$K$3:$L$1000,2,FALSE)</f>
        <v>3.125</v>
      </c>
      <c r="BJ1242" t="str">
        <f>VLOOKUP(BD1242,工作表1!$K$3:$M$1000,3,FALSE)</f>
        <v>2028/11/15</v>
      </c>
      <c r="BK1242">
        <f t="shared" si="642"/>
        <v>8.7599999999999997E-2</v>
      </c>
      <c r="BL1242">
        <f t="shared" si="643"/>
        <v>3.0373999999999999</v>
      </c>
      <c r="BM1242" s="43">
        <f t="shared" si="660"/>
        <v>44515</v>
      </c>
      <c r="BN1242" s="43">
        <f t="shared" si="644"/>
        <v>44651</v>
      </c>
      <c r="BO1242" s="45">
        <f t="shared" si="661"/>
        <v>0.88315217391304346</v>
      </c>
      <c r="BP1242" s="45">
        <f t="shared" si="662"/>
        <v>2.7324672424061944</v>
      </c>
      <c r="BQ1242" s="47">
        <f t="shared" si="663"/>
        <v>113.79982978548867</v>
      </c>
      <c r="BR1242" s="47">
        <f t="shared" si="664"/>
        <v>131.24055179946203</v>
      </c>
    </row>
    <row r="1243" spans="6:70" x14ac:dyDescent="0.25">
      <c r="F1243" s="2">
        <v>44463</v>
      </c>
      <c r="G1243">
        <v>0.08</v>
      </c>
      <c r="H1243" s="43">
        <v>44496</v>
      </c>
      <c r="I1243">
        <v>1.4044000000000001</v>
      </c>
      <c r="L1243" s="2">
        <v>44434</v>
      </c>
      <c r="M1243" t="str">
        <v>9128284N</v>
      </c>
      <c r="N1243">
        <v>0.216</v>
      </c>
      <c r="O1243">
        <v>-1.5499999999999999E-3</v>
      </c>
      <c r="P1243">
        <v>0.83379999999999999</v>
      </c>
      <c r="Q1243">
        <v>133.59375</v>
      </c>
      <c r="R1243">
        <f>VLOOKUP(M1243,工作表1!$A$3:$B$1000,2,FALSE)</f>
        <v>2.875</v>
      </c>
      <c r="S1243" t="str">
        <f>VLOOKUP(M1243,工作表1!$A$3:$C$1000,3,FALSE)</f>
        <v>2028/5/15</v>
      </c>
      <c r="T1243">
        <f t="shared" si="634"/>
        <v>8.7599999999999997E-2</v>
      </c>
      <c r="U1243">
        <f t="shared" si="633"/>
        <v>2.7873999999999999</v>
      </c>
      <c r="V1243" s="43">
        <f t="shared" si="645"/>
        <v>44515</v>
      </c>
      <c r="W1243" s="43">
        <f t="shared" si="635"/>
        <v>44469</v>
      </c>
      <c r="X1243" s="45">
        <f t="shared" si="646"/>
        <v>0.81249999999999989</v>
      </c>
      <c r="Y1243" s="45">
        <f t="shared" si="647"/>
        <v>1.0803082191780822</v>
      </c>
      <c r="Z1243" s="47">
        <f t="shared" si="648"/>
        <v>111.65845129915259</v>
      </c>
      <c r="AA1243" s="47">
        <f t="shared" si="649"/>
        <v>133.41941233191284</v>
      </c>
      <c r="AB1243" s="45">
        <f t="shared" si="650"/>
        <v>1.1269</v>
      </c>
      <c r="AC1243" s="2" t="str">
        <f t="shared" si="636"/>
        <v>TY1</v>
      </c>
      <c r="AD1243">
        <f t="shared" si="637"/>
        <v>133.59375</v>
      </c>
      <c r="AE1243">
        <f t="shared" si="638"/>
        <v>133</v>
      </c>
      <c r="AF1243" s="49">
        <f t="shared" si="665"/>
        <v>0.59375</v>
      </c>
      <c r="AG1243" s="3">
        <f t="shared" si="651"/>
        <v>133.41941233191284</v>
      </c>
      <c r="AH1243">
        <f t="shared" si="652"/>
        <v>132.34732956417332</v>
      </c>
      <c r="AI1243" s="51">
        <f t="shared" si="653"/>
        <v>1.0720827677395164</v>
      </c>
      <c r="AJ1243" s="52">
        <f t="shared" si="654"/>
        <v>0.47833276773951638</v>
      </c>
      <c r="AK1243" s="2">
        <v>44434</v>
      </c>
      <c r="AL1243" t="str">
        <v>9128284V</v>
      </c>
      <c r="AM1243">
        <v>0.62470000000000003</v>
      </c>
      <c r="AN1243">
        <v>1.2189999999999999E-2</v>
      </c>
      <c r="AO1243">
        <v>0.83379999999999999</v>
      </c>
      <c r="AP1243">
        <v>133</v>
      </c>
      <c r="AQ1243">
        <f>VLOOKUP(AL1243,工作表1!$F$3:$G$1000,2,FALSE)</f>
        <v>2.875</v>
      </c>
      <c r="AR1243" t="str">
        <f>VLOOKUP(AL1243,工作表1!$F$3:$H$1000,3,FALSE)</f>
        <v>2028/8/15</v>
      </c>
      <c r="AS1243">
        <f t="shared" si="639"/>
        <v>8.7599999999999997E-2</v>
      </c>
      <c r="AT1243">
        <f t="shared" si="640"/>
        <v>2.7873999999999999</v>
      </c>
      <c r="AU1243" s="43">
        <f t="shared" si="655"/>
        <v>44607</v>
      </c>
      <c r="AV1243" s="43">
        <f t="shared" si="641"/>
        <v>44561</v>
      </c>
      <c r="AW1243" s="45">
        <f t="shared" si="656"/>
        <v>9.375E-2</v>
      </c>
      <c r="AX1243" s="45">
        <f t="shared" si="657"/>
        <v>1.0862157534246575</v>
      </c>
      <c r="AY1243" s="47">
        <f t="shared" si="658"/>
        <v>111.88301243170362</v>
      </c>
      <c r="AZ1243" s="47">
        <f t="shared" si="659"/>
        <v>132.34732956417332</v>
      </c>
      <c r="BA1243" s="43"/>
      <c r="BC1243" s="2">
        <v>44433</v>
      </c>
      <c r="BD1243" t="str">
        <v>9128285M</v>
      </c>
      <c r="BE1243">
        <v>-13.592499999999999</v>
      </c>
      <c r="BF1243">
        <v>0.67939000000000005</v>
      </c>
      <c r="BG1243">
        <v>0.84709999999999996</v>
      </c>
      <c r="BH1243">
        <v>132.78125</v>
      </c>
      <c r="BI1243">
        <f>VLOOKUP(BD1243,工作表1!$K$3:$L$1000,2,FALSE)</f>
        <v>3.125</v>
      </c>
      <c r="BJ1243" t="str">
        <f>VLOOKUP(BD1243,工作表1!$K$3:$M$1000,3,FALSE)</f>
        <v>2028/11/15</v>
      </c>
      <c r="BK1243">
        <f t="shared" si="642"/>
        <v>8.8499999999999995E-2</v>
      </c>
      <c r="BL1243">
        <f t="shared" si="643"/>
        <v>3.0365000000000002</v>
      </c>
      <c r="BM1243" s="43">
        <f t="shared" si="660"/>
        <v>44515</v>
      </c>
      <c r="BN1243" s="43">
        <f t="shared" si="644"/>
        <v>44651</v>
      </c>
      <c r="BO1243" s="45">
        <f t="shared" si="661"/>
        <v>0.87466032608695654</v>
      </c>
      <c r="BP1243" s="45">
        <f t="shared" si="662"/>
        <v>2.7325370384157237</v>
      </c>
      <c r="BQ1243" s="47">
        <f t="shared" si="663"/>
        <v>113.86266927166663</v>
      </c>
      <c r="BR1243" s="47">
        <f t="shared" si="664"/>
        <v>131.30102254856615</v>
      </c>
    </row>
    <row r="1244" spans="6:70" x14ac:dyDescent="0.25">
      <c r="F1244" s="2">
        <v>44462</v>
      </c>
      <c r="G1244">
        <v>7.9899999999999999E-2</v>
      </c>
      <c r="H1244" s="43">
        <v>44495</v>
      </c>
      <c r="I1244">
        <v>1.4498</v>
      </c>
      <c r="L1244" s="2">
        <v>44433</v>
      </c>
      <c r="M1244" t="str">
        <v>9128284N</v>
      </c>
      <c r="N1244">
        <v>0.63039999999999996</v>
      </c>
      <c r="O1244">
        <v>-0.12010999999999999</v>
      </c>
      <c r="P1244">
        <v>0.83379999999999999</v>
      </c>
      <c r="Q1244">
        <v>133.625</v>
      </c>
      <c r="R1244">
        <f>VLOOKUP(M1244,工作表1!$A$3:$B$1000,2,FALSE)</f>
        <v>2.875</v>
      </c>
      <c r="S1244" t="str">
        <f>VLOOKUP(M1244,工作表1!$A$3:$C$1000,3,FALSE)</f>
        <v>2028/5/15</v>
      </c>
      <c r="T1244">
        <f t="shared" si="634"/>
        <v>8.8499999999999995E-2</v>
      </c>
      <c r="U1244">
        <f t="shared" si="633"/>
        <v>2.7865000000000002</v>
      </c>
      <c r="V1244" s="43">
        <f t="shared" si="645"/>
        <v>44515</v>
      </c>
      <c r="W1244" s="43">
        <f t="shared" si="635"/>
        <v>44469</v>
      </c>
      <c r="X1244" s="45">
        <f t="shared" si="646"/>
        <v>0.80468750000000011</v>
      </c>
      <c r="Y1244" s="45">
        <f t="shared" si="647"/>
        <v>1.0803724315068495</v>
      </c>
      <c r="Z1244" s="47">
        <f t="shared" si="648"/>
        <v>111.70609898180906</v>
      </c>
      <c r="AA1244" s="47">
        <f t="shared" si="649"/>
        <v>133.46208199855306</v>
      </c>
      <c r="AB1244" s="45">
        <f t="shared" si="650"/>
        <v>1.1151</v>
      </c>
      <c r="AC1244" s="2" t="str">
        <f t="shared" si="636"/>
        <v>TY1</v>
      </c>
      <c r="AD1244">
        <f t="shared" si="637"/>
        <v>133.625</v>
      </c>
      <c r="AE1244">
        <f t="shared" si="638"/>
        <v>133.046875</v>
      </c>
      <c r="AF1244" s="49">
        <f t="shared" si="665"/>
        <v>0.578125</v>
      </c>
      <c r="AG1244" s="3">
        <f t="shared" si="651"/>
        <v>133.46208199855306</v>
      </c>
      <c r="AH1244">
        <f t="shared" si="652"/>
        <v>132.38943298249242</v>
      </c>
      <c r="AI1244" s="51">
        <f t="shared" si="653"/>
        <v>1.0726490160606375</v>
      </c>
      <c r="AJ1244" s="52">
        <f t="shared" si="654"/>
        <v>0.49452401606063745</v>
      </c>
      <c r="AK1244" s="2">
        <v>44433</v>
      </c>
      <c r="AL1244" t="str">
        <v>9128284V</v>
      </c>
      <c r="AM1244">
        <v>0.60529999999999995</v>
      </c>
      <c r="AN1244">
        <v>1.213E-2</v>
      </c>
      <c r="AO1244">
        <v>0.83379999999999999</v>
      </c>
      <c r="AP1244">
        <v>133.046875</v>
      </c>
      <c r="AQ1244">
        <f>VLOOKUP(AL1244,工作表1!$F$3:$G$1000,2,FALSE)</f>
        <v>2.875</v>
      </c>
      <c r="AR1244" t="str">
        <f>VLOOKUP(AL1244,工作表1!$F$3:$H$1000,3,FALSE)</f>
        <v>2028/8/15</v>
      </c>
      <c r="AS1244">
        <f t="shared" si="639"/>
        <v>8.8499999999999995E-2</v>
      </c>
      <c r="AT1244">
        <f t="shared" si="640"/>
        <v>2.7865000000000002</v>
      </c>
      <c r="AU1244" s="43">
        <f t="shared" si="655"/>
        <v>44607</v>
      </c>
      <c r="AV1244" s="43">
        <f t="shared" si="641"/>
        <v>44561</v>
      </c>
      <c r="AW1244" s="45">
        <f t="shared" si="656"/>
        <v>8.59375E-2</v>
      </c>
      <c r="AX1244" s="45">
        <f t="shared" si="657"/>
        <v>1.0862799657534248</v>
      </c>
      <c r="AY1244" s="47">
        <f t="shared" si="658"/>
        <v>111.92995797650995</v>
      </c>
      <c r="AZ1244" s="47">
        <f t="shared" si="659"/>
        <v>132.38943298249242</v>
      </c>
      <c r="BA1244" s="43"/>
      <c r="BC1244" s="2">
        <v>44432</v>
      </c>
      <c r="BD1244" t="str">
        <v>9128285M</v>
      </c>
      <c r="BE1244">
        <v>-13.7415</v>
      </c>
      <c r="BF1244">
        <v>0.67152999999999996</v>
      </c>
      <c r="BG1244">
        <v>0.84709999999999996</v>
      </c>
      <c r="BH1244">
        <v>133.15625</v>
      </c>
      <c r="BI1244">
        <f>VLOOKUP(BD1244,工作表1!$K$3:$L$1000,2,FALSE)</f>
        <v>3.125</v>
      </c>
      <c r="BJ1244" t="str">
        <f>VLOOKUP(BD1244,工作表1!$K$3:$M$1000,3,FALSE)</f>
        <v>2028/11/15</v>
      </c>
      <c r="BK1244">
        <f t="shared" si="642"/>
        <v>8.77E-2</v>
      </c>
      <c r="BL1244">
        <f t="shared" si="643"/>
        <v>3.0373000000000001</v>
      </c>
      <c r="BM1244" s="43">
        <f t="shared" si="660"/>
        <v>44515</v>
      </c>
      <c r="BN1244" s="43">
        <f t="shared" si="644"/>
        <v>44651</v>
      </c>
      <c r="BO1244" s="45">
        <f t="shared" si="661"/>
        <v>0.86616847826086962</v>
      </c>
      <c r="BP1244" s="45">
        <f t="shared" si="662"/>
        <v>2.732606834425253</v>
      </c>
      <c r="BQ1244" s="47">
        <f t="shared" si="663"/>
        <v>114.1909270616936</v>
      </c>
      <c r="BR1244" s="47">
        <f t="shared" si="664"/>
        <v>131.67360976491682</v>
      </c>
    </row>
    <row r="1245" spans="6:70" x14ac:dyDescent="0.25">
      <c r="F1245" s="2">
        <v>44461</v>
      </c>
      <c r="G1245">
        <v>7.9799999999999996E-2</v>
      </c>
      <c r="H1245" s="43">
        <v>44494</v>
      </c>
      <c r="I1245">
        <v>1.4593</v>
      </c>
      <c r="L1245" s="2">
        <v>44432</v>
      </c>
      <c r="M1245" t="str">
        <v>9128284N</v>
      </c>
      <c r="N1245">
        <v>0.26229999999999998</v>
      </c>
      <c r="O1245">
        <v>-2.2669999999999999E-2</v>
      </c>
      <c r="P1245">
        <v>0.83379999999999999</v>
      </c>
      <c r="Q1245">
        <v>133.984375</v>
      </c>
      <c r="R1245">
        <f>VLOOKUP(M1245,工作表1!$A$3:$B$1000,2,FALSE)</f>
        <v>2.875</v>
      </c>
      <c r="S1245" t="str">
        <f>VLOOKUP(M1245,工作表1!$A$3:$C$1000,3,FALSE)</f>
        <v>2028/5/15</v>
      </c>
      <c r="T1245">
        <f t="shared" si="634"/>
        <v>8.77E-2</v>
      </c>
      <c r="U1245">
        <f t="shared" si="633"/>
        <v>2.7873000000000001</v>
      </c>
      <c r="V1245" s="43">
        <f t="shared" si="645"/>
        <v>44515</v>
      </c>
      <c r="W1245" s="43">
        <f t="shared" si="635"/>
        <v>44469</v>
      </c>
      <c r="X1245" s="45">
        <f t="shared" si="646"/>
        <v>0.796875</v>
      </c>
      <c r="Y1245" s="45">
        <f t="shared" si="647"/>
        <v>1.0804366438356166</v>
      </c>
      <c r="Z1245" s="47">
        <f t="shared" si="648"/>
        <v>112.00243274360363</v>
      </c>
      <c r="AA1245" s="47">
        <f t="shared" si="649"/>
        <v>133.8028100474649</v>
      </c>
      <c r="AB1245" s="45">
        <f t="shared" si="650"/>
        <v>1.0773999999999999</v>
      </c>
      <c r="AC1245" s="2" t="str">
        <f t="shared" si="636"/>
        <v>TY1</v>
      </c>
      <c r="AD1245">
        <f t="shared" si="637"/>
        <v>133.984375</v>
      </c>
      <c r="AE1245">
        <f t="shared" si="638"/>
        <v>133.421875</v>
      </c>
      <c r="AF1245" s="49">
        <f t="shared" si="665"/>
        <v>0.5625</v>
      </c>
      <c r="AG1245" s="3">
        <f t="shared" si="651"/>
        <v>133.8028100474649</v>
      </c>
      <c r="AH1245">
        <f t="shared" si="652"/>
        <v>132.74923408219379</v>
      </c>
      <c r="AI1245" s="51">
        <f t="shared" si="653"/>
        <v>1.0535759652711079</v>
      </c>
      <c r="AJ1245" s="52">
        <f t="shared" si="654"/>
        <v>0.49107596527110786</v>
      </c>
      <c r="AK1245" s="2">
        <v>44432</v>
      </c>
      <c r="AL1245" t="str">
        <v>9128284V</v>
      </c>
      <c r="AM1245">
        <v>0.23</v>
      </c>
      <c r="AN1245">
        <v>3.2000000000000001E-2</v>
      </c>
      <c r="AO1245">
        <v>0.83379999999999999</v>
      </c>
      <c r="AP1245">
        <v>133.421875</v>
      </c>
      <c r="AQ1245">
        <f>VLOOKUP(AL1245,工作表1!$F$3:$G$1000,2,FALSE)</f>
        <v>2.875</v>
      </c>
      <c r="AR1245" t="str">
        <f>VLOOKUP(AL1245,工作表1!$F$3:$H$1000,3,FALSE)</f>
        <v>2028/8/15</v>
      </c>
      <c r="AS1245">
        <f t="shared" si="639"/>
        <v>8.77E-2</v>
      </c>
      <c r="AT1245">
        <f t="shared" si="640"/>
        <v>2.7873000000000001</v>
      </c>
      <c r="AU1245" s="43">
        <f t="shared" si="655"/>
        <v>44607</v>
      </c>
      <c r="AV1245" s="43">
        <f t="shared" si="641"/>
        <v>44561</v>
      </c>
      <c r="AW1245" s="45">
        <f t="shared" si="656"/>
        <v>7.8125E-2</v>
      </c>
      <c r="AX1245" s="45">
        <f t="shared" si="657"/>
        <v>1.0863441780821919</v>
      </c>
      <c r="AY1245" s="47">
        <f t="shared" si="658"/>
        <v>112.24239929249725</v>
      </c>
      <c r="AZ1245" s="47">
        <f t="shared" si="659"/>
        <v>132.74923408219379</v>
      </c>
      <c r="BA1245" s="43"/>
      <c r="BC1245" s="2">
        <v>44431</v>
      </c>
      <c r="BD1245" t="str">
        <v>9128285M</v>
      </c>
      <c r="BE1245">
        <v>-12.8215</v>
      </c>
      <c r="BF1245">
        <v>0.63119000000000003</v>
      </c>
      <c r="BG1245">
        <v>0.84709999999999996</v>
      </c>
      <c r="BH1245">
        <v>133.375</v>
      </c>
      <c r="BI1245">
        <f>VLOOKUP(BD1245,工作表1!$K$3:$L$1000,2,FALSE)</f>
        <v>3.125</v>
      </c>
      <c r="BJ1245" t="str">
        <f>VLOOKUP(BD1245,工作表1!$K$3:$M$1000,3,FALSE)</f>
        <v>2028/11/15</v>
      </c>
      <c r="BK1245">
        <f t="shared" si="642"/>
        <v>8.8400000000000006E-2</v>
      </c>
      <c r="BL1245">
        <f t="shared" si="643"/>
        <v>3.0366</v>
      </c>
      <c r="BM1245" s="43">
        <f t="shared" si="660"/>
        <v>44515</v>
      </c>
      <c r="BN1245" s="43">
        <f t="shared" si="644"/>
        <v>44651</v>
      </c>
      <c r="BO1245" s="45">
        <f t="shared" si="661"/>
        <v>0.85767663043478259</v>
      </c>
      <c r="BP1245" s="45">
        <f t="shared" si="662"/>
        <v>2.7326766304347827</v>
      </c>
      <c r="BQ1245" s="47">
        <f t="shared" si="663"/>
        <v>114.4062951943924</v>
      </c>
      <c r="BR1245" s="47">
        <f t="shared" si="664"/>
        <v>131.91400290527571</v>
      </c>
    </row>
    <row r="1246" spans="6:70" x14ac:dyDescent="0.25">
      <c r="F1246" s="2">
        <v>44460</v>
      </c>
      <c r="G1246">
        <v>7.9000000000000001E-2</v>
      </c>
      <c r="H1246" s="43">
        <v>44491</v>
      </c>
      <c r="I1246">
        <v>1.4712000000000001</v>
      </c>
      <c r="L1246" s="2">
        <v>44431</v>
      </c>
      <c r="M1246" t="str">
        <v>9128284N</v>
      </c>
      <c r="N1246">
        <v>0.28120000000000001</v>
      </c>
      <c r="O1246">
        <v>-2.068E-2</v>
      </c>
      <c r="P1246">
        <v>0.83379999999999999</v>
      </c>
      <c r="Q1246">
        <v>134.21875</v>
      </c>
      <c r="R1246">
        <f>VLOOKUP(M1246,工作表1!$A$3:$B$1000,2,FALSE)</f>
        <v>2.875</v>
      </c>
      <c r="S1246" t="str">
        <f>VLOOKUP(M1246,工作表1!$A$3:$C$1000,3,FALSE)</f>
        <v>2028/5/15</v>
      </c>
      <c r="T1246">
        <f t="shared" si="634"/>
        <v>8.8400000000000006E-2</v>
      </c>
      <c r="U1246">
        <f t="shared" si="633"/>
        <v>2.7866</v>
      </c>
      <c r="V1246" s="43">
        <f t="shared" si="645"/>
        <v>44515</v>
      </c>
      <c r="W1246" s="43">
        <f t="shared" si="635"/>
        <v>44469</v>
      </c>
      <c r="X1246" s="45">
        <f t="shared" si="646"/>
        <v>0.7890625</v>
      </c>
      <c r="Y1246" s="45">
        <f t="shared" si="647"/>
        <v>1.0805008561643836</v>
      </c>
      <c r="Z1246" s="47">
        <f t="shared" si="648"/>
        <v>112.20569338376488</v>
      </c>
      <c r="AA1246" s="47">
        <f t="shared" si="649"/>
        <v>134.03209242665847</v>
      </c>
      <c r="AB1246" s="45">
        <f t="shared" si="650"/>
        <v>1.0421</v>
      </c>
      <c r="AC1246" s="2" t="str">
        <f t="shared" si="636"/>
        <v>TY1</v>
      </c>
      <c r="AD1246">
        <f t="shared" si="637"/>
        <v>134.21875</v>
      </c>
      <c r="AE1246">
        <f t="shared" si="638"/>
        <v>133.640625</v>
      </c>
      <c r="AF1246" s="49">
        <f t="shared" si="665"/>
        <v>0.578125</v>
      </c>
      <c r="AG1246" s="3">
        <f t="shared" si="651"/>
        <v>134.03209242665847</v>
      </c>
      <c r="AH1246">
        <f t="shared" si="652"/>
        <v>132.95961650542702</v>
      </c>
      <c r="AI1246" s="51">
        <f t="shared" si="653"/>
        <v>1.0724759212314439</v>
      </c>
      <c r="AJ1246" s="52">
        <f t="shared" si="654"/>
        <v>0.49435092123144386</v>
      </c>
      <c r="AK1246" s="2">
        <v>44431</v>
      </c>
      <c r="AL1246" t="str">
        <v>9128284V</v>
      </c>
      <c r="AM1246">
        <v>0.2152</v>
      </c>
      <c r="AN1246">
        <v>3.832E-2</v>
      </c>
      <c r="AO1246">
        <v>0.83379999999999999</v>
      </c>
      <c r="AP1246">
        <v>133.640625</v>
      </c>
      <c r="AQ1246">
        <f>VLOOKUP(AL1246,工作表1!$F$3:$G$1000,2,FALSE)</f>
        <v>2.875</v>
      </c>
      <c r="AR1246" t="str">
        <f>VLOOKUP(AL1246,工作表1!$F$3:$H$1000,3,FALSE)</f>
        <v>2028/8/15</v>
      </c>
      <c r="AS1246">
        <f t="shared" si="639"/>
        <v>8.8400000000000006E-2</v>
      </c>
      <c r="AT1246">
        <f t="shared" si="640"/>
        <v>2.7866</v>
      </c>
      <c r="AU1246" s="43">
        <f t="shared" si="655"/>
        <v>44607</v>
      </c>
      <c r="AV1246" s="43">
        <f t="shared" si="641"/>
        <v>44561</v>
      </c>
      <c r="AW1246" s="45">
        <f t="shared" si="656"/>
        <v>7.03125E-2</v>
      </c>
      <c r="AX1246" s="45">
        <f t="shared" si="657"/>
        <v>1.0864083904109589</v>
      </c>
      <c r="AY1246" s="47">
        <f t="shared" si="658"/>
        <v>112.42972226048988</v>
      </c>
      <c r="AZ1246" s="47">
        <f t="shared" si="659"/>
        <v>132.95961650542702</v>
      </c>
      <c r="BA1246" s="43"/>
      <c r="BC1246" s="2">
        <v>44428</v>
      </c>
      <c r="BD1246" t="str">
        <v>9128285M</v>
      </c>
      <c r="BE1246">
        <v>-13.025499999999999</v>
      </c>
      <c r="BF1246">
        <v>0.63912000000000002</v>
      </c>
      <c r="BG1246">
        <v>0.84709999999999996</v>
      </c>
      <c r="BH1246">
        <v>133.28125</v>
      </c>
      <c r="BI1246">
        <f>VLOOKUP(BD1246,工作表1!$K$3:$L$1000,2,FALSE)</f>
        <v>3.125</v>
      </c>
      <c r="BJ1246" t="str">
        <f>VLOOKUP(BD1246,工作表1!$K$3:$M$1000,3,FALSE)</f>
        <v>2028/11/15</v>
      </c>
      <c r="BK1246">
        <f t="shared" si="642"/>
        <v>8.7650000000000006E-2</v>
      </c>
      <c r="BL1246">
        <f t="shared" si="643"/>
        <v>3.03735</v>
      </c>
      <c r="BM1246" s="43">
        <f t="shared" si="660"/>
        <v>44515</v>
      </c>
      <c r="BN1246" s="43">
        <f t="shared" si="644"/>
        <v>44651</v>
      </c>
      <c r="BO1246" s="45">
        <f t="shared" si="661"/>
        <v>0.84918478260869557</v>
      </c>
      <c r="BP1246" s="45">
        <f t="shared" si="662"/>
        <v>2.732746426444312</v>
      </c>
      <c r="BQ1246" s="47">
        <f t="shared" si="663"/>
        <v>114.32807772408631</v>
      </c>
      <c r="BR1246" s="47">
        <f t="shared" si="664"/>
        <v>131.80677731676306</v>
      </c>
    </row>
    <row r="1247" spans="6:70" x14ac:dyDescent="0.25">
      <c r="F1247" s="2">
        <v>44459</v>
      </c>
      <c r="G1247">
        <v>8.0100000000000005E-2</v>
      </c>
      <c r="H1247" s="43">
        <v>44490</v>
      </c>
      <c r="I1247">
        <v>1.5334000000000001</v>
      </c>
      <c r="L1247" s="2">
        <v>44428</v>
      </c>
      <c r="M1247" t="str">
        <v>9128284N</v>
      </c>
      <c r="N1247">
        <v>4.3999999999999997E-2</v>
      </c>
      <c r="O1247">
        <v>4.4470000000000003E-2</v>
      </c>
      <c r="P1247">
        <v>0.83379999999999999</v>
      </c>
      <c r="Q1247">
        <v>134.125</v>
      </c>
      <c r="R1247">
        <f>VLOOKUP(M1247,工作表1!$A$3:$B$1000,2,FALSE)</f>
        <v>2.875</v>
      </c>
      <c r="S1247" t="str">
        <f>VLOOKUP(M1247,工作表1!$A$3:$C$1000,3,FALSE)</f>
        <v>2028/5/15</v>
      </c>
      <c r="T1247">
        <f t="shared" si="634"/>
        <v>8.7650000000000006E-2</v>
      </c>
      <c r="U1247">
        <f t="shared" si="633"/>
        <v>2.78735</v>
      </c>
      <c r="V1247" s="43">
        <f t="shared" si="645"/>
        <v>44515</v>
      </c>
      <c r="W1247" s="43">
        <f t="shared" si="635"/>
        <v>44469</v>
      </c>
      <c r="X1247" s="45">
        <f t="shared" si="646"/>
        <v>0.78125</v>
      </c>
      <c r="Y1247" s="45">
        <f t="shared" si="647"/>
        <v>1.0805650684931507</v>
      </c>
      <c r="Z1247" s="47">
        <f t="shared" si="648"/>
        <v>112.12688220641407</v>
      </c>
      <c r="AA1247" s="47">
        <f t="shared" si="649"/>
        <v>133.92289917119297</v>
      </c>
      <c r="AB1247" s="45">
        <f t="shared" si="650"/>
        <v>1.0515000000000001</v>
      </c>
      <c r="AC1247" s="2" t="str">
        <f t="shared" si="636"/>
        <v>TY1</v>
      </c>
      <c r="AD1247">
        <f t="shared" si="637"/>
        <v>134.125</v>
      </c>
      <c r="AE1247">
        <f t="shared" si="638"/>
        <v>133.546875</v>
      </c>
      <c r="AF1247" s="49">
        <f t="shared" si="665"/>
        <v>0.578125</v>
      </c>
      <c r="AG1247" s="3">
        <f t="shared" si="651"/>
        <v>133.92289917119297</v>
      </c>
      <c r="AH1247">
        <f t="shared" si="652"/>
        <v>132.87007619685744</v>
      </c>
      <c r="AI1247" s="51">
        <f t="shared" si="653"/>
        <v>1.0528229743355269</v>
      </c>
      <c r="AJ1247" s="52">
        <f t="shared" si="654"/>
        <v>0.47469797433552685</v>
      </c>
      <c r="AK1247" s="2">
        <v>44428</v>
      </c>
      <c r="AL1247" t="str">
        <v>9128284V</v>
      </c>
      <c r="AM1247">
        <v>0.48330000000000001</v>
      </c>
      <c r="AN1247">
        <v>1.8800000000000001E-2</v>
      </c>
      <c r="AO1247">
        <v>0.83379999999999999</v>
      </c>
      <c r="AP1247">
        <v>133.546875</v>
      </c>
      <c r="AQ1247">
        <f>VLOOKUP(AL1247,工作表1!$F$3:$G$1000,2,FALSE)</f>
        <v>2.875</v>
      </c>
      <c r="AR1247" t="str">
        <f>VLOOKUP(AL1247,工作表1!$F$3:$H$1000,3,FALSE)</f>
        <v>2028/8/15</v>
      </c>
      <c r="AS1247">
        <f t="shared" si="639"/>
        <v>8.7650000000000006E-2</v>
      </c>
      <c r="AT1247">
        <f t="shared" si="640"/>
        <v>2.78735</v>
      </c>
      <c r="AU1247" s="43">
        <f t="shared" si="655"/>
        <v>44607</v>
      </c>
      <c r="AV1247" s="43">
        <f t="shared" si="641"/>
        <v>44561</v>
      </c>
      <c r="AW1247" s="45">
        <f t="shared" si="656"/>
        <v>6.25E-2</v>
      </c>
      <c r="AX1247" s="45">
        <f t="shared" si="657"/>
        <v>1.086472602739726</v>
      </c>
      <c r="AY1247" s="47">
        <f t="shared" si="658"/>
        <v>112.36748937692755</v>
      </c>
      <c r="AZ1247" s="47">
        <f t="shared" si="659"/>
        <v>132.87007619685744</v>
      </c>
      <c r="BA1247" s="43"/>
      <c r="BC1247" s="2">
        <v>44427</v>
      </c>
      <c r="BD1247" t="str">
        <v>9128285M</v>
      </c>
      <c r="BE1247">
        <v>-13.7844</v>
      </c>
      <c r="BF1247">
        <v>0.66593999999999998</v>
      </c>
      <c r="BG1247">
        <v>0.84709999999999996</v>
      </c>
      <c r="BH1247">
        <v>133.484375</v>
      </c>
      <c r="BI1247">
        <f>VLOOKUP(BD1247,工作表1!$K$3:$L$1000,2,FALSE)</f>
        <v>3.125</v>
      </c>
      <c r="BJ1247" t="str">
        <f>VLOOKUP(BD1247,工作表1!$K$3:$M$1000,3,FALSE)</f>
        <v>2028/11/15</v>
      </c>
      <c r="BK1247">
        <f t="shared" si="642"/>
        <v>8.8499999999999995E-2</v>
      </c>
      <c r="BL1247">
        <f t="shared" si="643"/>
        <v>3.0365000000000002</v>
      </c>
      <c r="BM1247" s="43">
        <f t="shared" si="660"/>
        <v>44515</v>
      </c>
      <c r="BN1247" s="43">
        <f t="shared" si="644"/>
        <v>44651</v>
      </c>
      <c r="BO1247" s="45">
        <f t="shared" si="661"/>
        <v>0.82370923913043481</v>
      </c>
      <c r="BP1247" s="45">
        <f t="shared" si="662"/>
        <v>2.7329558144729007</v>
      </c>
      <c r="BQ1247" s="47">
        <f t="shared" si="663"/>
        <v>114.50385290823984</v>
      </c>
      <c r="BR1247" s="47">
        <f t="shared" si="664"/>
        <v>131.9718469481671</v>
      </c>
    </row>
    <row r="1248" spans="6:70" x14ac:dyDescent="0.25">
      <c r="F1248" s="2">
        <v>44456</v>
      </c>
      <c r="G1248">
        <v>8.1000000000000003E-2</v>
      </c>
      <c r="H1248" s="43">
        <v>44489</v>
      </c>
      <c r="I1248">
        <v>1.4757</v>
      </c>
      <c r="L1248" s="2">
        <v>44427</v>
      </c>
      <c r="M1248" t="str">
        <v>9128284N</v>
      </c>
      <c r="N1248">
        <v>-9.9599999999999994E-2</v>
      </c>
      <c r="O1248">
        <v>8.2180000000000003E-2</v>
      </c>
      <c r="P1248">
        <v>0.83379999999999999</v>
      </c>
      <c r="Q1248">
        <v>134.328125</v>
      </c>
      <c r="R1248">
        <f>VLOOKUP(M1248,工作表1!$A$3:$B$1000,2,FALSE)</f>
        <v>2.875</v>
      </c>
      <c r="S1248" t="str">
        <f>VLOOKUP(M1248,工作表1!$A$3:$C$1000,3,FALSE)</f>
        <v>2028/5/15</v>
      </c>
      <c r="T1248">
        <f t="shared" si="634"/>
        <v>8.8499999999999995E-2</v>
      </c>
      <c r="U1248">
        <f t="shared" si="633"/>
        <v>2.7865000000000002</v>
      </c>
      <c r="V1248" s="43">
        <f t="shared" si="645"/>
        <v>44515</v>
      </c>
      <c r="W1248" s="43">
        <f t="shared" si="635"/>
        <v>44469</v>
      </c>
      <c r="X1248" s="45">
        <f t="shared" si="646"/>
        <v>0.7578125</v>
      </c>
      <c r="Y1248" s="45">
        <f t="shared" si="647"/>
        <v>1.0807577054794519</v>
      </c>
      <c r="Z1248" s="47">
        <f t="shared" si="648"/>
        <v>112.31463670168385</v>
      </c>
      <c r="AA1248" s="47">
        <f t="shared" si="649"/>
        <v>134.10445358910661</v>
      </c>
      <c r="AB1248" s="45">
        <f t="shared" si="650"/>
        <v>1.0327</v>
      </c>
      <c r="AC1248" s="2" t="str">
        <f t="shared" si="636"/>
        <v>TY1</v>
      </c>
      <c r="AD1248">
        <f t="shared" si="637"/>
        <v>134.328125</v>
      </c>
      <c r="AE1248">
        <f t="shared" si="638"/>
        <v>133.75</v>
      </c>
      <c r="AF1248" s="49">
        <f t="shared" si="665"/>
        <v>0.578125</v>
      </c>
      <c r="AG1248" s="3">
        <f t="shared" si="651"/>
        <v>134.10445358910661</v>
      </c>
      <c r="AH1248">
        <f t="shared" si="652"/>
        <v>133.05189460152184</v>
      </c>
      <c r="AI1248" s="51">
        <f t="shared" si="653"/>
        <v>1.0525589875847743</v>
      </c>
      <c r="AJ1248" s="52">
        <f t="shared" si="654"/>
        <v>0.47443398758477429</v>
      </c>
      <c r="AK1248" s="2">
        <v>44427</v>
      </c>
      <c r="AL1248" t="str">
        <v>9128284V</v>
      </c>
      <c r="AM1248">
        <v>0.35880000000000001</v>
      </c>
      <c r="AN1248">
        <v>3.1040000000000002E-2</v>
      </c>
      <c r="AO1248">
        <v>0.83379999999999999</v>
      </c>
      <c r="AP1248">
        <v>133.75</v>
      </c>
      <c r="AQ1248">
        <f>VLOOKUP(AL1248,工作表1!$F$3:$G$1000,2,FALSE)</f>
        <v>2.875</v>
      </c>
      <c r="AR1248" t="str">
        <f>VLOOKUP(AL1248,工作表1!$F$3:$H$1000,3,FALSE)</f>
        <v>2028/8/15</v>
      </c>
      <c r="AS1248">
        <f t="shared" si="639"/>
        <v>8.8499999999999995E-2</v>
      </c>
      <c r="AT1248">
        <f t="shared" si="640"/>
        <v>2.7865000000000002</v>
      </c>
      <c r="AU1248" s="43">
        <f t="shared" si="655"/>
        <v>44607</v>
      </c>
      <c r="AV1248" s="43">
        <f t="shared" si="641"/>
        <v>44561</v>
      </c>
      <c r="AW1248" s="45">
        <f t="shared" si="656"/>
        <v>3.90625E-2</v>
      </c>
      <c r="AX1248" s="45">
        <f t="shared" si="657"/>
        <v>1.0866652397260275</v>
      </c>
      <c r="AY1248" s="47">
        <f t="shared" si="658"/>
        <v>112.55524676212791</v>
      </c>
      <c r="AZ1248" s="47">
        <f t="shared" si="659"/>
        <v>133.05189460152184</v>
      </c>
      <c r="BA1248" s="43"/>
      <c r="BC1248" s="2">
        <v>44426</v>
      </c>
      <c r="BD1248" t="str">
        <v>9128285M</v>
      </c>
      <c r="BE1248">
        <v>-19.004999999999999</v>
      </c>
      <c r="BF1248">
        <v>0.89561999999999997</v>
      </c>
      <c r="BG1248">
        <v>0.84709999999999996</v>
      </c>
      <c r="BH1248">
        <v>133.484375</v>
      </c>
      <c r="BI1248">
        <f>VLOOKUP(BD1248,工作表1!$K$3:$L$1000,2,FALSE)</f>
        <v>3.125</v>
      </c>
      <c r="BJ1248" t="str">
        <f>VLOOKUP(BD1248,工作表1!$K$3:$M$1000,3,FALSE)</f>
        <v>2028/11/15</v>
      </c>
      <c r="BK1248">
        <f t="shared" si="642"/>
        <v>9.1999999999999998E-2</v>
      </c>
      <c r="BL1248">
        <f t="shared" si="643"/>
        <v>3.0329999999999999</v>
      </c>
      <c r="BM1248" s="43">
        <f t="shared" si="660"/>
        <v>44515</v>
      </c>
      <c r="BN1248" s="43">
        <f t="shared" si="644"/>
        <v>44651</v>
      </c>
      <c r="BO1248" s="45">
        <f t="shared" si="661"/>
        <v>0.81521739130434778</v>
      </c>
      <c r="BP1248" s="45">
        <f t="shared" si="662"/>
        <v>2.73302561048243</v>
      </c>
      <c r="BQ1248" s="47">
        <f t="shared" si="663"/>
        <v>114.34493394691179</v>
      </c>
      <c r="BR1248" s="47">
        <f t="shared" si="664"/>
        <v>131.77246564942772</v>
      </c>
    </row>
    <row r="1249" spans="6:70" x14ac:dyDescent="0.25">
      <c r="F1249" s="2">
        <v>44455</v>
      </c>
      <c r="G1249">
        <v>8.09E-2</v>
      </c>
      <c r="H1249" s="43">
        <v>44488</v>
      </c>
      <c r="I1249">
        <v>1.466</v>
      </c>
      <c r="L1249" s="2">
        <v>44426</v>
      </c>
      <c r="M1249" t="str">
        <v>9128284N</v>
      </c>
      <c r="N1249">
        <v>0.66710000000000003</v>
      </c>
      <c r="O1249">
        <v>-9.8229999999999998E-2</v>
      </c>
      <c r="P1249">
        <v>0.83379999999999999</v>
      </c>
      <c r="Q1249">
        <v>134.140625</v>
      </c>
      <c r="R1249">
        <f>VLOOKUP(M1249,工作表1!$A$3:$B$1000,2,FALSE)</f>
        <v>2.875</v>
      </c>
      <c r="S1249" t="str">
        <f>VLOOKUP(M1249,工作表1!$A$3:$C$1000,3,FALSE)</f>
        <v>2028/5/15</v>
      </c>
      <c r="T1249">
        <f t="shared" si="634"/>
        <v>9.1999999999999998E-2</v>
      </c>
      <c r="U1249">
        <f t="shared" si="633"/>
        <v>2.7829999999999999</v>
      </c>
      <c r="V1249" s="43">
        <f t="shared" si="645"/>
        <v>44515</v>
      </c>
      <c r="W1249" s="43">
        <f t="shared" si="635"/>
        <v>44469</v>
      </c>
      <c r="X1249" s="45">
        <f t="shared" si="646"/>
        <v>0.75</v>
      </c>
      <c r="Y1249" s="45">
        <f t="shared" si="647"/>
        <v>1.0808219178082192</v>
      </c>
      <c r="Z1249" s="47">
        <f t="shared" si="648"/>
        <v>112.19083459391975</v>
      </c>
      <c r="AA1249" s="47">
        <f t="shared" si="649"/>
        <v>133.94188643985902</v>
      </c>
      <c r="AB1249" s="45">
        <f t="shared" si="650"/>
        <v>1.042</v>
      </c>
      <c r="AC1249" s="2" t="str">
        <f t="shared" si="636"/>
        <v>TY1</v>
      </c>
      <c r="AD1249">
        <f t="shared" si="637"/>
        <v>134.140625</v>
      </c>
      <c r="AE1249">
        <f t="shared" si="638"/>
        <v>133.546875</v>
      </c>
      <c r="AF1249" s="49">
        <f t="shared" si="665"/>
        <v>0.59375</v>
      </c>
      <c r="AG1249" s="3">
        <f t="shared" si="651"/>
        <v>133.94188643985902</v>
      </c>
      <c r="AH1249">
        <f t="shared" si="652"/>
        <v>132.85157223221466</v>
      </c>
      <c r="AI1249" s="51">
        <f t="shared" si="653"/>
        <v>1.0903142076443544</v>
      </c>
      <c r="AJ1249" s="52">
        <f t="shared" si="654"/>
        <v>0.49656420764435438</v>
      </c>
      <c r="AK1249" s="2">
        <v>44426</v>
      </c>
      <c r="AL1249" t="str">
        <v>9128284V</v>
      </c>
      <c r="AM1249">
        <v>0.55769999999999997</v>
      </c>
      <c r="AN1249">
        <v>1.8350000000000002E-2</v>
      </c>
      <c r="AO1249">
        <v>0.83379999999999999</v>
      </c>
      <c r="AP1249">
        <v>133.546875</v>
      </c>
      <c r="AQ1249">
        <f>VLOOKUP(AL1249,工作表1!$F$3:$G$1000,2,FALSE)</f>
        <v>2.875</v>
      </c>
      <c r="AR1249" t="str">
        <f>VLOOKUP(AL1249,工作表1!$F$3:$H$1000,3,FALSE)</f>
        <v>2028/8/15</v>
      </c>
      <c r="AS1249">
        <f t="shared" si="639"/>
        <v>9.1999999999999998E-2</v>
      </c>
      <c r="AT1249">
        <f t="shared" si="640"/>
        <v>2.7829999999999999</v>
      </c>
      <c r="AU1249" s="43">
        <f t="shared" si="655"/>
        <v>44607</v>
      </c>
      <c r="AV1249" s="43">
        <f t="shared" si="641"/>
        <v>44561</v>
      </c>
      <c r="AW1249" s="45">
        <f t="shared" si="656"/>
        <v>3.125E-2</v>
      </c>
      <c r="AX1249" s="45">
        <f t="shared" si="657"/>
        <v>1.0867294520547945</v>
      </c>
      <c r="AY1249" s="47">
        <f t="shared" si="658"/>
        <v>112.39906990743367</v>
      </c>
      <c r="AZ1249" s="47">
        <f t="shared" si="659"/>
        <v>132.85157223221466</v>
      </c>
      <c r="BA1249" s="43"/>
      <c r="BC1249" s="2">
        <v>44425</v>
      </c>
      <c r="BD1249" t="str">
        <v>9128285M</v>
      </c>
      <c r="BE1249">
        <v>-20.002500000000001</v>
      </c>
      <c r="BF1249">
        <v>0.91988000000000003</v>
      </c>
      <c r="BG1249">
        <v>0.84709999999999996</v>
      </c>
      <c r="BH1249">
        <v>133.609375</v>
      </c>
      <c r="BI1249">
        <f>VLOOKUP(BD1249,工作表1!$K$3:$L$1000,2,FALSE)</f>
        <v>3.125</v>
      </c>
      <c r="BJ1249" t="str">
        <f>VLOOKUP(BD1249,工作表1!$K$3:$M$1000,3,FALSE)</f>
        <v>2028/11/15</v>
      </c>
      <c r="BK1249">
        <f t="shared" si="642"/>
        <v>9.2719999999999997E-2</v>
      </c>
      <c r="BL1249">
        <f t="shared" si="643"/>
        <v>3.0322800000000001</v>
      </c>
      <c r="BM1249" s="43">
        <f t="shared" si="660"/>
        <v>44515</v>
      </c>
      <c r="BN1249" s="43">
        <f t="shared" si="644"/>
        <v>44651</v>
      </c>
      <c r="BO1249" s="45">
        <f t="shared" si="661"/>
        <v>0.80672554347826075</v>
      </c>
      <c r="BP1249" s="45">
        <f t="shared" si="662"/>
        <v>2.7330954064919597</v>
      </c>
      <c r="BQ1249" s="47">
        <f t="shared" si="663"/>
        <v>114.43840879833355</v>
      </c>
      <c r="BR1249" s="47">
        <f t="shared" si="664"/>
        <v>131.86900662337661</v>
      </c>
    </row>
    <row r="1250" spans="6:70" x14ac:dyDescent="0.25">
      <c r="F1250" s="2">
        <v>44454</v>
      </c>
      <c r="G1250">
        <v>8.1199999999999994E-2</v>
      </c>
      <c r="H1250" s="43">
        <v>44487</v>
      </c>
      <c r="I1250">
        <v>1.4516</v>
      </c>
      <c r="L1250" s="2">
        <v>44425</v>
      </c>
      <c r="M1250" t="str">
        <v>9128284N</v>
      </c>
      <c r="N1250">
        <v>0.5242</v>
      </c>
      <c r="O1250">
        <v>-7.6319999999999999E-2</v>
      </c>
      <c r="P1250">
        <v>0.83379999999999999</v>
      </c>
      <c r="Q1250">
        <v>134.265625</v>
      </c>
      <c r="R1250">
        <f>VLOOKUP(M1250,工作表1!$A$3:$B$1000,2,FALSE)</f>
        <v>2.875</v>
      </c>
      <c r="S1250" t="str">
        <f>VLOOKUP(M1250,工作表1!$A$3:$C$1000,3,FALSE)</f>
        <v>2028/5/15</v>
      </c>
      <c r="T1250">
        <f t="shared" si="634"/>
        <v>9.2719999999999997E-2</v>
      </c>
      <c r="U1250">
        <f t="shared" si="633"/>
        <v>2.7822800000000001</v>
      </c>
      <c r="V1250" s="43">
        <f t="shared" si="645"/>
        <v>44515</v>
      </c>
      <c r="W1250" s="43">
        <f t="shared" si="635"/>
        <v>44469</v>
      </c>
      <c r="X1250" s="45">
        <f t="shared" si="646"/>
        <v>0.7421875</v>
      </c>
      <c r="Y1250" s="45">
        <f t="shared" si="647"/>
        <v>1.0808861301369863</v>
      </c>
      <c r="Z1250" s="47">
        <f t="shared" si="648"/>
        <v>112.30016099518342</v>
      </c>
      <c r="AA1250" s="47">
        <f t="shared" si="649"/>
        <v>134.05854200339226</v>
      </c>
      <c r="AB1250" s="45">
        <f t="shared" si="650"/>
        <v>1.0444</v>
      </c>
      <c r="AC1250" s="2" t="str">
        <f t="shared" si="636"/>
        <v>TY1</v>
      </c>
      <c r="AD1250">
        <f t="shared" si="637"/>
        <v>134.265625</v>
      </c>
      <c r="AE1250">
        <f t="shared" si="638"/>
        <v>133.671875</v>
      </c>
      <c r="AF1250" s="49">
        <f t="shared" si="665"/>
        <v>0.59375</v>
      </c>
      <c r="AG1250" s="3">
        <f t="shared" si="651"/>
        <v>134.05854200339226</v>
      </c>
      <c r="AH1250">
        <f t="shared" si="652"/>
        <v>132.96856672985481</v>
      </c>
      <c r="AI1250" s="51">
        <f t="shared" si="653"/>
        <v>1.0899752735374477</v>
      </c>
      <c r="AJ1250" s="52">
        <f t="shared" si="654"/>
        <v>0.49622527353744772</v>
      </c>
      <c r="AK1250" s="2">
        <v>44425</v>
      </c>
      <c r="AL1250" t="str">
        <v>9128284V</v>
      </c>
      <c r="AM1250">
        <v>0.27750000000000002</v>
      </c>
      <c r="AN1250">
        <v>2.445E-2</v>
      </c>
      <c r="AO1250">
        <v>0.83379999999999999</v>
      </c>
      <c r="AP1250">
        <v>133.671875</v>
      </c>
      <c r="AQ1250">
        <f>VLOOKUP(AL1250,工作表1!$F$3:$G$1000,2,FALSE)</f>
        <v>2.875</v>
      </c>
      <c r="AR1250" t="str">
        <f>VLOOKUP(AL1250,工作表1!$F$3:$H$1000,3,FALSE)</f>
        <v>2028/8/15</v>
      </c>
      <c r="AS1250">
        <f t="shared" si="639"/>
        <v>9.2719999999999997E-2</v>
      </c>
      <c r="AT1250">
        <f t="shared" si="640"/>
        <v>2.7822800000000001</v>
      </c>
      <c r="AU1250" s="43">
        <f t="shared" si="655"/>
        <v>44607</v>
      </c>
      <c r="AV1250" s="43">
        <f t="shared" si="641"/>
        <v>44561</v>
      </c>
      <c r="AW1250" s="45">
        <f t="shared" si="656"/>
        <v>2.34375E-2</v>
      </c>
      <c r="AX1250" s="45">
        <f t="shared" si="657"/>
        <v>1.0867936643835616</v>
      </c>
      <c r="AY1250" s="47">
        <f t="shared" si="658"/>
        <v>112.50849491195568</v>
      </c>
      <c r="AZ1250" s="47">
        <f t="shared" si="659"/>
        <v>132.96856672985481</v>
      </c>
      <c r="BA1250" s="43"/>
      <c r="BC1250" s="2">
        <v>44424</v>
      </c>
      <c r="BD1250" t="str">
        <v>9128285M</v>
      </c>
      <c r="BE1250">
        <v>-19.549800000000001</v>
      </c>
      <c r="BF1250">
        <v>0.91386999999999996</v>
      </c>
      <c r="BG1250">
        <v>0.84709999999999996</v>
      </c>
      <c r="BH1250">
        <v>133.671875</v>
      </c>
      <c r="BI1250">
        <f>VLOOKUP(BD1250,工作表1!$K$3:$L$1000,2,FALSE)</f>
        <v>3.125</v>
      </c>
      <c r="BJ1250" t="str">
        <f>VLOOKUP(BD1250,工作表1!$K$3:$M$1000,3,FALSE)</f>
        <v>2028/11/15</v>
      </c>
      <c r="BK1250">
        <f t="shared" si="642"/>
        <v>9.1999999999999998E-2</v>
      </c>
      <c r="BL1250">
        <f t="shared" si="643"/>
        <v>3.0329999999999999</v>
      </c>
      <c r="BM1250" s="43">
        <f t="shared" si="660"/>
        <v>44515</v>
      </c>
      <c r="BN1250" s="43">
        <f t="shared" si="644"/>
        <v>44651</v>
      </c>
      <c r="BO1250" s="45">
        <f t="shared" si="661"/>
        <v>0.79823369565217395</v>
      </c>
      <c r="BP1250" s="45">
        <f t="shared" si="662"/>
        <v>2.733165202501489</v>
      </c>
      <c r="BQ1250" s="47">
        <f t="shared" si="663"/>
        <v>114.49522284270645</v>
      </c>
      <c r="BR1250" s="47">
        <f t="shared" si="664"/>
        <v>131.92120713333205</v>
      </c>
    </row>
    <row r="1251" spans="6:70" x14ac:dyDescent="0.25">
      <c r="F1251" s="2">
        <v>44453</v>
      </c>
      <c r="G1251">
        <v>7.8799999999999995E-2</v>
      </c>
      <c r="H1251" s="43">
        <v>44484</v>
      </c>
      <c r="I1251">
        <v>1.4086000000000001</v>
      </c>
      <c r="L1251" s="2">
        <v>44424</v>
      </c>
      <c r="M1251" t="str">
        <v>9128284N</v>
      </c>
      <c r="N1251">
        <v>0.19159999999999999</v>
      </c>
      <c r="O1251">
        <v>1.968E-2</v>
      </c>
      <c r="P1251">
        <v>0.83379999999999999</v>
      </c>
      <c r="Q1251">
        <v>134.328125</v>
      </c>
      <c r="R1251">
        <f>VLOOKUP(M1251,工作表1!$A$3:$B$1000,2,FALSE)</f>
        <v>2.875</v>
      </c>
      <c r="S1251" t="str">
        <f>VLOOKUP(M1251,工作表1!$A$3:$C$1000,3,FALSE)</f>
        <v>2028/5/15</v>
      </c>
      <c r="T1251">
        <f t="shared" si="634"/>
        <v>9.1999999999999998E-2</v>
      </c>
      <c r="U1251">
        <f t="shared" si="633"/>
        <v>2.7829999999999999</v>
      </c>
      <c r="V1251" s="43">
        <f t="shared" si="645"/>
        <v>44515</v>
      </c>
      <c r="W1251" s="43">
        <f t="shared" si="635"/>
        <v>44469</v>
      </c>
      <c r="X1251" s="45">
        <f t="shared" si="646"/>
        <v>0.73437500000000011</v>
      </c>
      <c r="Y1251" s="45">
        <f t="shared" si="647"/>
        <v>1.0809503424657536</v>
      </c>
      <c r="Z1251" s="47">
        <f t="shared" si="648"/>
        <v>112.34639872796315</v>
      </c>
      <c r="AA1251" s="47">
        <f t="shared" si="649"/>
        <v>134.09932725212107</v>
      </c>
      <c r="AB1251" s="45">
        <f t="shared" si="650"/>
        <v>1.042</v>
      </c>
      <c r="AC1251" s="2" t="str">
        <f t="shared" si="636"/>
        <v>TY1</v>
      </c>
      <c r="AD1251">
        <f t="shared" si="637"/>
        <v>134.328125</v>
      </c>
      <c r="AE1251">
        <f t="shared" si="638"/>
        <v>133.734375</v>
      </c>
      <c r="AF1251" s="49">
        <f t="shared" si="665"/>
        <v>0.59375</v>
      </c>
      <c r="AG1251" s="3">
        <f t="shared" si="651"/>
        <v>134.09932725212107</v>
      </c>
      <c r="AH1251">
        <f t="shared" si="652"/>
        <v>133.00936237943259</v>
      </c>
      <c r="AI1251" s="51">
        <f t="shared" si="653"/>
        <v>1.0899648726884834</v>
      </c>
      <c r="AJ1251" s="52">
        <f t="shared" si="654"/>
        <v>0.49621487268848341</v>
      </c>
      <c r="AK1251" s="2">
        <v>44424</v>
      </c>
      <c r="AL1251" t="str">
        <v>9128284V</v>
      </c>
      <c r="AM1251">
        <v>0.1103</v>
      </c>
      <c r="AN1251">
        <v>5.4890000000000001E-2</v>
      </c>
      <c r="AO1251">
        <v>0.83379999999999999</v>
      </c>
      <c r="AP1251">
        <v>133.734375</v>
      </c>
      <c r="AQ1251">
        <f>VLOOKUP(AL1251,工作表1!$F$3:$G$1000,2,FALSE)</f>
        <v>2.875</v>
      </c>
      <c r="AR1251" t="str">
        <f>VLOOKUP(AL1251,工作表1!$F$3:$H$1000,3,FALSE)</f>
        <v>2028/8/15</v>
      </c>
      <c r="AS1251">
        <f t="shared" si="639"/>
        <v>9.1999999999999998E-2</v>
      </c>
      <c r="AT1251">
        <f t="shared" si="640"/>
        <v>2.7829999999999999</v>
      </c>
      <c r="AU1251" s="43">
        <f t="shared" si="655"/>
        <v>44607</v>
      </c>
      <c r="AV1251" s="43">
        <f t="shared" si="641"/>
        <v>44561</v>
      </c>
      <c r="AW1251" s="45">
        <f t="shared" si="656"/>
        <v>1.5625E-2</v>
      </c>
      <c r="AX1251" s="45">
        <f t="shared" si="657"/>
        <v>1.0868578767123289</v>
      </c>
      <c r="AY1251" s="47">
        <f t="shared" si="658"/>
        <v>112.55492531696329</v>
      </c>
      <c r="AZ1251" s="47">
        <f t="shared" si="659"/>
        <v>133.00936237943259</v>
      </c>
      <c r="BA1251" s="43"/>
      <c r="BC1251" s="2">
        <v>44421</v>
      </c>
      <c r="BD1251" t="str">
        <v>9128285M</v>
      </c>
      <c r="BE1251">
        <v>-19.420000000000002</v>
      </c>
      <c r="BF1251">
        <v>0.90193999999999996</v>
      </c>
      <c r="BG1251">
        <v>0.84709999999999996</v>
      </c>
      <c r="BH1251">
        <v>133.265625</v>
      </c>
      <c r="BI1251">
        <f>VLOOKUP(BD1251,工作表1!$K$3:$L$1000,2,FALSE)</f>
        <v>3.125</v>
      </c>
      <c r="BJ1251" t="str">
        <f>VLOOKUP(BD1251,工作表1!$K$3:$M$1000,3,FALSE)</f>
        <v>2028/11/15</v>
      </c>
      <c r="BK1251">
        <f t="shared" si="642"/>
        <v>9.2549999999999993E-2</v>
      </c>
      <c r="BL1251">
        <f t="shared" si="643"/>
        <v>3.0324499999999999</v>
      </c>
      <c r="BM1251" s="43">
        <f t="shared" si="660"/>
        <v>44515</v>
      </c>
      <c r="BN1251" s="43">
        <f t="shared" si="644"/>
        <v>44651</v>
      </c>
      <c r="BO1251" s="45">
        <f t="shared" si="661"/>
        <v>0.78974184782608703</v>
      </c>
      <c r="BP1251" s="45">
        <f t="shared" si="662"/>
        <v>2.7332349985110187</v>
      </c>
      <c r="BQ1251" s="47">
        <f t="shared" si="663"/>
        <v>114.16749501927383</v>
      </c>
      <c r="BR1251" s="47">
        <f t="shared" si="664"/>
        <v>131.52039729946742</v>
      </c>
    </row>
    <row r="1252" spans="6:70" x14ac:dyDescent="0.25">
      <c r="F1252" s="2">
        <v>44452</v>
      </c>
      <c r="G1252">
        <v>7.7149999999999996E-2</v>
      </c>
      <c r="H1252" s="43">
        <v>44483</v>
      </c>
      <c r="I1252">
        <v>1.3372999999999999</v>
      </c>
      <c r="L1252" s="2">
        <v>44421</v>
      </c>
      <c r="M1252" t="str">
        <v>9128284N</v>
      </c>
      <c r="N1252">
        <v>0.4294</v>
      </c>
      <c r="O1252">
        <v>-3.7190000000000001E-2</v>
      </c>
      <c r="P1252">
        <v>0.83379999999999999</v>
      </c>
      <c r="Q1252">
        <v>133.953125</v>
      </c>
      <c r="R1252">
        <f>VLOOKUP(M1252,工作表1!$A$3:$B$1000,2,FALSE)</f>
        <v>2.875</v>
      </c>
      <c r="S1252" t="str">
        <f>VLOOKUP(M1252,工作表1!$A$3:$C$1000,3,FALSE)</f>
        <v>2028/5/15</v>
      </c>
      <c r="T1252">
        <f t="shared" si="634"/>
        <v>9.2549999999999993E-2</v>
      </c>
      <c r="U1252">
        <f t="shared" si="633"/>
        <v>2.7824499999999999</v>
      </c>
      <c r="V1252" s="43">
        <f t="shared" si="645"/>
        <v>44515</v>
      </c>
      <c r="W1252" s="43">
        <f t="shared" si="635"/>
        <v>44469</v>
      </c>
      <c r="X1252" s="45">
        <f t="shared" si="646"/>
        <v>0.7265625</v>
      </c>
      <c r="Y1252" s="45">
        <f t="shared" si="647"/>
        <v>1.0810145547945205</v>
      </c>
      <c r="Z1252" s="47">
        <f t="shared" si="648"/>
        <v>112.05027641205335</v>
      </c>
      <c r="AA1252" s="47">
        <f t="shared" si="649"/>
        <v>133.72969597567655</v>
      </c>
      <c r="AB1252" s="45">
        <f t="shared" si="650"/>
        <v>1.0584</v>
      </c>
      <c r="AC1252" s="2" t="str">
        <f t="shared" si="636"/>
        <v>TY1</v>
      </c>
      <c r="AD1252">
        <f t="shared" si="637"/>
        <v>133.953125</v>
      </c>
      <c r="AE1252">
        <f t="shared" si="638"/>
        <v>133.328125</v>
      </c>
      <c r="AF1252" s="49">
        <f t="shared" si="665"/>
        <v>0.625</v>
      </c>
      <c r="AG1252" s="3">
        <f t="shared" si="651"/>
        <v>133.72969597567655</v>
      </c>
      <c r="AH1252">
        <f t="shared" si="652"/>
        <v>132.60177860110727</v>
      </c>
      <c r="AI1252" s="51">
        <f t="shared" si="653"/>
        <v>1.1279173745692788</v>
      </c>
      <c r="AJ1252" s="52">
        <f t="shared" si="654"/>
        <v>0.50291737456927876</v>
      </c>
      <c r="AK1252" s="2">
        <v>44421</v>
      </c>
      <c r="AL1252" t="str">
        <v>9128284V</v>
      </c>
      <c r="AM1252">
        <v>0.13719999999999999</v>
      </c>
      <c r="AN1252">
        <v>4.7960000000000003E-2</v>
      </c>
      <c r="AO1252">
        <v>0.83379999999999999</v>
      </c>
      <c r="AP1252">
        <v>133.328125</v>
      </c>
      <c r="AQ1252">
        <f>VLOOKUP(AL1252,工作表1!$F$3:$G$1000,2,FALSE)</f>
        <v>2.875</v>
      </c>
      <c r="AR1252" t="str">
        <f>VLOOKUP(AL1252,工作表1!$F$3:$H$1000,3,FALSE)</f>
        <v>2028/8/15</v>
      </c>
      <c r="AS1252">
        <f t="shared" si="639"/>
        <v>9.2549999999999993E-2</v>
      </c>
      <c r="AT1252">
        <f t="shared" si="640"/>
        <v>2.7824499999999999</v>
      </c>
      <c r="AU1252" s="43">
        <f t="shared" si="655"/>
        <v>44607</v>
      </c>
      <c r="AV1252" s="43">
        <f t="shared" si="641"/>
        <v>44561</v>
      </c>
      <c r="AW1252" s="45">
        <f t="shared" si="656"/>
        <v>7.8125E-3</v>
      </c>
      <c r="AX1252" s="45">
        <f t="shared" si="657"/>
        <v>1.086922089041096</v>
      </c>
      <c r="AY1252" s="47">
        <f t="shared" si="658"/>
        <v>112.22701764942973</v>
      </c>
      <c r="AZ1252" s="47">
        <f t="shared" si="659"/>
        <v>132.60177860110727</v>
      </c>
      <c r="BA1252" s="43"/>
      <c r="BC1252" s="2">
        <v>44420</v>
      </c>
      <c r="BD1252" t="str">
        <v>9128285M</v>
      </c>
      <c r="BE1252">
        <v>-19.9328</v>
      </c>
      <c r="BF1252">
        <v>0.90820999999999996</v>
      </c>
      <c r="BG1252">
        <v>0.84709999999999996</v>
      </c>
      <c r="BH1252">
        <v>132.75</v>
      </c>
      <c r="BI1252">
        <f>VLOOKUP(BD1252,工作表1!$K$3:$L$1000,2,FALSE)</f>
        <v>3.125</v>
      </c>
      <c r="BJ1252" t="str">
        <f>VLOOKUP(BD1252,工作表1!$K$3:$M$1000,3,FALSE)</f>
        <v>2028/11/15</v>
      </c>
      <c r="BK1252">
        <f t="shared" si="642"/>
        <v>9.2200000000000004E-2</v>
      </c>
      <c r="BL1252">
        <f t="shared" si="643"/>
        <v>3.0327999999999999</v>
      </c>
      <c r="BM1252" s="43">
        <f t="shared" si="660"/>
        <v>44515</v>
      </c>
      <c r="BN1252" s="43">
        <f t="shared" si="644"/>
        <v>44651</v>
      </c>
      <c r="BO1252" s="45">
        <f t="shared" si="661"/>
        <v>0.76426630434782605</v>
      </c>
      <c r="BP1252" s="45">
        <f t="shared" si="662"/>
        <v>2.733444386539607</v>
      </c>
      <c r="BQ1252" s="47">
        <f t="shared" si="663"/>
        <v>113.75145301069526</v>
      </c>
      <c r="BR1252" s="47">
        <f t="shared" si="664"/>
        <v>130.98599048383136</v>
      </c>
    </row>
    <row r="1253" spans="6:70" x14ac:dyDescent="0.25">
      <c r="F1253" s="2">
        <v>44449</v>
      </c>
      <c r="G1253">
        <v>7.6499999999999999E-2</v>
      </c>
      <c r="H1253" s="43">
        <v>44482</v>
      </c>
      <c r="I1253">
        <v>1.3633</v>
      </c>
      <c r="L1253" s="2">
        <v>44420</v>
      </c>
      <c r="M1253" t="str">
        <v>9128284N</v>
      </c>
      <c r="N1253">
        <v>0.49909999999999999</v>
      </c>
      <c r="O1253">
        <v>-5.4100000000000002E-2</v>
      </c>
      <c r="P1253">
        <v>0.83379999999999999</v>
      </c>
      <c r="Q1253">
        <v>133.453125</v>
      </c>
      <c r="R1253">
        <f>VLOOKUP(M1253,工作表1!$A$3:$B$1000,2,FALSE)</f>
        <v>2.875</v>
      </c>
      <c r="S1253" t="str">
        <f>VLOOKUP(M1253,工作表1!$A$3:$C$1000,3,FALSE)</f>
        <v>2028/5/15</v>
      </c>
      <c r="T1253">
        <f t="shared" si="634"/>
        <v>9.2200000000000004E-2</v>
      </c>
      <c r="U1253">
        <f t="shared" si="633"/>
        <v>2.7827999999999999</v>
      </c>
      <c r="V1253" s="43">
        <f t="shared" si="645"/>
        <v>44515</v>
      </c>
      <c r="W1253" s="43">
        <f t="shared" si="635"/>
        <v>44469</v>
      </c>
      <c r="X1253" s="45">
        <f t="shared" si="646"/>
        <v>0.703125</v>
      </c>
      <c r="Y1253" s="45">
        <f t="shared" si="647"/>
        <v>1.0812071917808219</v>
      </c>
      <c r="Z1253" s="47">
        <f t="shared" si="648"/>
        <v>111.65974063765719</v>
      </c>
      <c r="AA1253" s="47">
        <f t="shared" si="649"/>
        <v>133.21756736581995</v>
      </c>
      <c r="AB1253" s="45">
        <f t="shared" si="650"/>
        <v>1.1263000000000001</v>
      </c>
      <c r="AC1253" s="2" t="str">
        <f t="shared" si="636"/>
        <v>TY1</v>
      </c>
      <c r="AD1253">
        <f t="shared" si="637"/>
        <v>133.453125</v>
      </c>
      <c r="AE1253">
        <f t="shared" si="638"/>
        <v>132.8125</v>
      </c>
      <c r="AF1253" s="49">
        <f t="shared" si="665"/>
        <v>0.640625</v>
      </c>
      <c r="AG1253" s="3">
        <f t="shared" si="651"/>
        <v>133.21756736581995</v>
      </c>
      <c r="AH1253">
        <f t="shared" si="652"/>
        <v>132.08979949419262</v>
      </c>
      <c r="AI1253" s="51">
        <f t="shared" si="653"/>
        <v>1.1277678716273272</v>
      </c>
      <c r="AJ1253" s="52">
        <f t="shared" si="654"/>
        <v>0.48714287162732717</v>
      </c>
      <c r="AK1253" s="2">
        <v>44420</v>
      </c>
      <c r="AL1253" t="str">
        <v>9128284V</v>
      </c>
      <c r="AM1253">
        <v>0.53680000000000005</v>
      </c>
      <c r="AN1253">
        <v>1.1429999999999999E-2</v>
      </c>
      <c r="AO1253">
        <v>0.83379999999999999</v>
      </c>
      <c r="AP1253">
        <v>132.8125</v>
      </c>
      <c r="AQ1253">
        <f>VLOOKUP(AL1253,工作表1!$F$3:$G$1000,2,FALSE)</f>
        <v>2.875</v>
      </c>
      <c r="AR1253" t="str">
        <f>VLOOKUP(AL1253,工作表1!$F$3:$H$1000,3,FALSE)</f>
        <v>2028/8/15</v>
      </c>
      <c r="AS1253">
        <f t="shared" si="639"/>
        <v>9.2200000000000004E-2</v>
      </c>
      <c r="AT1253">
        <f t="shared" si="640"/>
        <v>2.7827999999999999</v>
      </c>
      <c r="AU1253" s="43">
        <f t="shared" si="655"/>
        <v>44423</v>
      </c>
      <c r="AV1253" s="43">
        <f t="shared" si="641"/>
        <v>44561</v>
      </c>
      <c r="AW1253" s="45">
        <f t="shared" si="656"/>
        <v>1.4216160220994476</v>
      </c>
      <c r="AX1253" s="45">
        <f t="shared" si="657"/>
        <v>2.5243557481268448</v>
      </c>
      <c r="AY1253" s="47">
        <f t="shared" si="658"/>
        <v>111.83669597503102</v>
      </c>
      <c r="AZ1253" s="47">
        <f t="shared" si="659"/>
        <v>132.08979949419262</v>
      </c>
      <c r="BA1253" s="43"/>
      <c r="BC1253" s="2">
        <v>44419</v>
      </c>
      <c r="BD1253" t="str">
        <v>9128285M</v>
      </c>
      <c r="BE1253">
        <v>-20.625699999999998</v>
      </c>
      <c r="BF1253">
        <v>0.92837999999999998</v>
      </c>
      <c r="BG1253">
        <v>0.84709999999999996</v>
      </c>
      <c r="BH1253">
        <v>132.890625</v>
      </c>
      <c r="BI1253">
        <f>VLOOKUP(BD1253,工作表1!$K$3:$L$1000,2,FALSE)</f>
        <v>3.125</v>
      </c>
      <c r="BJ1253" t="str">
        <f>VLOOKUP(BD1253,工作表1!$K$3:$M$1000,3,FALSE)</f>
        <v>2028/11/15</v>
      </c>
      <c r="BK1253">
        <f t="shared" si="642"/>
        <v>9.2299999999999993E-2</v>
      </c>
      <c r="BL1253">
        <f t="shared" si="643"/>
        <v>3.0327000000000002</v>
      </c>
      <c r="BM1253" s="43">
        <f t="shared" si="660"/>
        <v>44515</v>
      </c>
      <c r="BN1253" s="43">
        <f t="shared" si="644"/>
        <v>44651</v>
      </c>
      <c r="BO1253" s="45">
        <f t="shared" si="661"/>
        <v>0.75577445652173914</v>
      </c>
      <c r="BP1253" s="45">
        <f t="shared" si="662"/>
        <v>2.7335141825491363</v>
      </c>
      <c r="BQ1253" s="47">
        <f t="shared" si="663"/>
        <v>113.86069428907766</v>
      </c>
      <c r="BR1253" s="47">
        <f t="shared" si="664"/>
        <v>131.10068887624664</v>
      </c>
    </row>
    <row r="1254" spans="6:70" x14ac:dyDescent="0.25">
      <c r="F1254" s="2">
        <v>44448</v>
      </c>
      <c r="G1254">
        <v>7.5499999999999998E-2</v>
      </c>
      <c r="H1254" s="43">
        <v>44481</v>
      </c>
      <c r="I1254">
        <v>1.3846000000000001</v>
      </c>
      <c r="L1254" s="2">
        <v>44419</v>
      </c>
      <c r="M1254" t="str">
        <v>9128284N</v>
      </c>
      <c r="N1254">
        <v>0.39219999999999999</v>
      </c>
      <c r="O1254">
        <v>-3.5069999999999997E-2</v>
      </c>
      <c r="P1254">
        <v>0.83379999999999999</v>
      </c>
      <c r="Q1254">
        <v>133.578125</v>
      </c>
      <c r="R1254">
        <f>VLOOKUP(M1254,工作表1!$A$3:$B$1000,2,FALSE)</f>
        <v>2.875</v>
      </c>
      <c r="S1254" t="str">
        <f>VLOOKUP(M1254,工作表1!$A$3:$C$1000,3,FALSE)</f>
        <v>2028/5/15</v>
      </c>
      <c r="T1254">
        <f t="shared" si="634"/>
        <v>9.2299999999999993E-2</v>
      </c>
      <c r="U1254">
        <f t="shared" si="633"/>
        <v>2.7827000000000002</v>
      </c>
      <c r="V1254" s="43">
        <f t="shared" si="645"/>
        <v>44515</v>
      </c>
      <c r="W1254" s="43">
        <f t="shared" si="635"/>
        <v>44469</v>
      </c>
      <c r="X1254" s="45">
        <f t="shared" si="646"/>
        <v>0.6953125</v>
      </c>
      <c r="Y1254" s="45">
        <f t="shared" si="647"/>
        <v>1.081271404109589</v>
      </c>
      <c r="Z1254" s="47">
        <f t="shared" si="648"/>
        <v>111.76898703667131</v>
      </c>
      <c r="AA1254" s="47">
        <f t="shared" si="649"/>
        <v>133.33404082863012</v>
      </c>
      <c r="AB1254" s="45">
        <f t="shared" si="650"/>
        <v>1.1122000000000001</v>
      </c>
      <c r="AC1254" s="2" t="str">
        <f t="shared" si="636"/>
        <v>TY1</v>
      </c>
      <c r="AD1254">
        <f t="shared" si="637"/>
        <v>133.578125</v>
      </c>
      <c r="AE1254">
        <f t="shared" si="638"/>
        <v>132.953125</v>
      </c>
      <c r="AF1254" s="49">
        <f t="shared" si="665"/>
        <v>0.625</v>
      </c>
      <c r="AG1254" s="3">
        <f t="shared" si="651"/>
        <v>133.33404082863012</v>
      </c>
      <c r="AH1254">
        <f t="shared" si="652"/>
        <v>132.22513612903356</v>
      </c>
      <c r="AI1254" s="51">
        <f t="shared" si="653"/>
        <v>1.1089046995965646</v>
      </c>
      <c r="AJ1254" s="52">
        <f t="shared" si="654"/>
        <v>0.48390469959656457</v>
      </c>
      <c r="AK1254" s="2">
        <v>44419</v>
      </c>
      <c r="AL1254" t="str">
        <v>9128284V</v>
      </c>
      <c r="AM1254">
        <v>0.46679999999999999</v>
      </c>
      <c r="AN1254">
        <v>1.174E-2</v>
      </c>
      <c r="AO1254">
        <v>0.83379999999999999</v>
      </c>
      <c r="AP1254">
        <v>132.953125</v>
      </c>
      <c r="AQ1254">
        <f>VLOOKUP(AL1254,工作表1!$F$3:$G$1000,2,FALSE)</f>
        <v>2.875</v>
      </c>
      <c r="AR1254" t="str">
        <f>VLOOKUP(AL1254,工作表1!$F$3:$H$1000,3,FALSE)</f>
        <v>2028/8/15</v>
      </c>
      <c r="AS1254">
        <f t="shared" si="639"/>
        <v>9.2299999999999993E-2</v>
      </c>
      <c r="AT1254">
        <f t="shared" si="640"/>
        <v>2.7827000000000002</v>
      </c>
      <c r="AU1254" s="43">
        <f t="shared" si="655"/>
        <v>44423</v>
      </c>
      <c r="AV1254" s="43">
        <f t="shared" si="641"/>
        <v>44561</v>
      </c>
      <c r="AW1254" s="45">
        <f t="shared" si="656"/>
        <v>1.4136740331491713</v>
      </c>
      <c r="AX1254" s="45">
        <f t="shared" si="657"/>
        <v>2.5242904715053358</v>
      </c>
      <c r="AY1254" s="47">
        <f t="shared" si="658"/>
        <v>111.96164493132882</v>
      </c>
      <c r="AZ1254" s="47">
        <f t="shared" si="659"/>
        <v>132.22513612903356</v>
      </c>
      <c r="BA1254" s="43"/>
      <c r="BC1254" s="2">
        <v>44418</v>
      </c>
      <c r="BD1254" t="str">
        <v>9128285M</v>
      </c>
      <c r="BE1254">
        <v>-20.546500000000002</v>
      </c>
      <c r="BF1254">
        <v>0.92135</v>
      </c>
      <c r="BG1254">
        <v>0.84709999999999996</v>
      </c>
      <c r="BH1254">
        <v>132.859375</v>
      </c>
      <c r="BI1254">
        <f>VLOOKUP(BD1254,工作表1!$K$3:$L$1000,2,FALSE)</f>
        <v>3.125</v>
      </c>
      <c r="BJ1254" t="str">
        <f>VLOOKUP(BD1254,工作表1!$K$3:$M$1000,3,FALSE)</f>
        <v>2028/11/15</v>
      </c>
      <c r="BK1254">
        <f t="shared" si="642"/>
        <v>9.2850000000000002E-2</v>
      </c>
      <c r="BL1254">
        <f t="shared" si="643"/>
        <v>3.0321500000000001</v>
      </c>
      <c r="BM1254" s="43">
        <f t="shared" si="660"/>
        <v>44515</v>
      </c>
      <c r="BN1254" s="43">
        <f t="shared" si="644"/>
        <v>44651</v>
      </c>
      <c r="BO1254" s="45">
        <f t="shared" si="661"/>
        <v>0.74728260869565222</v>
      </c>
      <c r="BP1254" s="45">
        <f t="shared" si="662"/>
        <v>2.733583978558666</v>
      </c>
      <c r="BQ1254" s="47">
        <f t="shared" si="663"/>
        <v>113.84520928174184</v>
      </c>
      <c r="BR1254" s="47">
        <f t="shared" si="664"/>
        <v>131.06849111689394</v>
      </c>
    </row>
    <row r="1255" spans="6:70" x14ac:dyDescent="0.25">
      <c r="F1255" s="2">
        <v>44447</v>
      </c>
      <c r="G1255">
        <v>7.4499999999999997E-2</v>
      </c>
      <c r="H1255" s="43">
        <v>44480</v>
      </c>
      <c r="I1255">
        <v>1.3964000000000001</v>
      </c>
      <c r="L1255" s="2">
        <v>44418</v>
      </c>
      <c r="M1255" t="str">
        <v>9128284N</v>
      </c>
      <c r="N1255">
        <v>0.47989999999999999</v>
      </c>
      <c r="O1255">
        <v>-5.1040000000000002E-2</v>
      </c>
      <c r="P1255">
        <v>0.83379999999999999</v>
      </c>
      <c r="Q1255">
        <v>133.546875</v>
      </c>
      <c r="R1255">
        <f>VLOOKUP(M1255,工作表1!$A$3:$B$1000,2,FALSE)</f>
        <v>2.875</v>
      </c>
      <c r="S1255" t="str">
        <f>VLOOKUP(M1255,工作表1!$A$3:$C$1000,3,FALSE)</f>
        <v>2028/5/15</v>
      </c>
      <c r="T1255">
        <f t="shared" si="634"/>
        <v>9.2850000000000002E-2</v>
      </c>
      <c r="U1255">
        <f t="shared" si="633"/>
        <v>2.7821500000000001</v>
      </c>
      <c r="V1255" s="43">
        <f t="shared" si="645"/>
        <v>44515</v>
      </c>
      <c r="W1255" s="43">
        <f t="shared" si="635"/>
        <v>44469</v>
      </c>
      <c r="X1255" s="45">
        <f t="shared" si="646"/>
        <v>0.6875</v>
      </c>
      <c r="Y1255" s="45">
        <f t="shared" si="647"/>
        <v>1.0813356164383561</v>
      </c>
      <c r="Z1255" s="47">
        <f t="shared" si="648"/>
        <v>111.75350964240701</v>
      </c>
      <c r="AA1255" s="47">
        <f t="shared" si="649"/>
        <v>133.30100513130256</v>
      </c>
      <c r="AB1255" s="45">
        <f t="shared" si="650"/>
        <v>1.1262000000000001</v>
      </c>
      <c r="AC1255" s="2" t="str">
        <f t="shared" si="636"/>
        <v>TY1</v>
      </c>
      <c r="AD1255">
        <f t="shared" si="637"/>
        <v>133.546875</v>
      </c>
      <c r="AE1255">
        <f t="shared" si="638"/>
        <v>132.921875</v>
      </c>
      <c r="AF1255" s="49">
        <f t="shared" si="665"/>
        <v>0.625</v>
      </c>
      <c r="AG1255" s="3">
        <f t="shared" si="651"/>
        <v>133.30100513130256</v>
      </c>
      <c r="AH1255">
        <f t="shared" si="652"/>
        <v>132.17286522213001</v>
      </c>
      <c r="AI1255" s="51">
        <f t="shared" si="653"/>
        <v>1.1281399091725461</v>
      </c>
      <c r="AJ1255" s="52">
        <f t="shared" si="654"/>
        <v>0.50313990917254614</v>
      </c>
      <c r="AK1255" s="2">
        <v>44418</v>
      </c>
      <c r="AL1255" t="str">
        <v>9128284V</v>
      </c>
      <c r="AM1255">
        <v>5.0999999999999997E-2</v>
      </c>
      <c r="AN1255">
        <v>4.1390000000000003E-2</v>
      </c>
      <c r="AO1255">
        <v>0.83379999999999999</v>
      </c>
      <c r="AP1255">
        <v>132.921875</v>
      </c>
      <c r="AQ1255">
        <f>VLOOKUP(AL1255,工作表1!$F$3:$G$1000,2,FALSE)</f>
        <v>2.875</v>
      </c>
      <c r="AR1255" t="str">
        <f>VLOOKUP(AL1255,工作表1!$F$3:$H$1000,3,FALSE)</f>
        <v>2028/8/15</v>
      </c>
      <c r="AS1255">
        <f t="shared" si="639"/>
        <v>9.2850000000000002E-2</v>
      </c>
      <c r="AT1255">
        <f t="shared" si="640"/>
        <v>2.7821500000000001</v>
      </c>
      <c r="AU1255" s="43">
        <f t="shared" si="655"/>
        <v>44423</v>
      </c>
      <c r="AV1255" s="43">
        <f t="shared" si="641"/>
        <v>44561</v>
      </c>
      <c r="AW1255" s="45">
        <f t="shared" si="656"/>
        <v>1.405732044198895</v>
      </c>
      <c r="AX1255" s="45">
        <f t="shared" si="657"/>
        <v>2.5242251948838268</v>
      </c>
      <c r="AY1255" s="47">
        <f t="shared" si="658"/>
        <v>111.92998866376452</v>
      </c>
      <c r="AZ1255" s="47">
        <f t="shared" si="659"/>
        <v>132.17286522213001</v>
      </c>
      <c r="BA1255" s="43"/>
      <c r="BC1255" s="2">
        <v>44417</v>
      </c>
      <c r="BD1255" t="str">
        <v>9128285M</v>
      </c>
      <c r="BE1255">
        <v>-20.666599999999999</v>
      </c>
      <c r="BF1255">
        <v>0.92115999999999998</v>
      </c>
      <c r="BG1255">
        <v>0.84709999999999996</v>
      </c>
      <c r="BH1255">
        <v>133.09375</v>
      </c>
      <c r="BI1255">
        <f>VLOOKUP(BD1255,工作表1!$K$3:$L$1000,2,FALSE)</f>
        <v>3.125</v>
      </c>
      <c r="BJ1255" t="str">
        <f>VLOOKUP(BD1255,工作表1!$K$3:$M$1000,3,FALSE)</f>
        <v>2028/11/15</v>
      </c>
      <c r="BK1255">
        <f t="shared" si="642"/>
        <v>9.2499999999999999E-2</v>
      </c>
      <c r="BL1255">
        <f t="shared" si="643"/>
        <v>3.0325000000000002</v>
      </c>
      <c r="BM1255" s="43">
        <f t="shared" si="660"/>
        <v>44515</v>
      </c>
      <c r="BN1255" s="43">
        <f t="shared" si="644"/>
        <v>44651</v>
      </c>
      <c r="BO1255" s="45">
        <f t="shared" si="661"/>
        <v>0.73879076086956519</v>
      </c>
      <c r="BP1255" s="45">
        <f t="shared" si="662"/>
        <v>2.7336537745681957</v>
      </c>
      <c r="BQ1255" s="47">
        <f t="shared" si="663"/>
        <v>114.04251001380642</v>
      </c>
      <c r="BR1255" s="47">
        <f t="shared" si="664"/>
        <v>131.28680250044752</v>
      </c>
    </row>
    <row r="1256" spans="6:70" x14ac:dyDescent="0.25">
      <c r="F1256" s="2">
        <v>44446</v>
      </c>
      <c r="G1256">
        <v>7.46E-2</v>
      </c>
      <c r="H1256" s="43">
        <v>44477</v>
      </c>
      <c r="I1256">
        <v>1.3964000000000001</v>
      </c>
      <c r="L1256" s="2">
        <v>44417</v>
      </c>
      <c r="M1256" t="str">
        <v>9128284N</v>
      </c>
      <c r="N1256">
        <v>0.4798</v>
      </c>
      <c r="O1256">
        <v>-4.8980000000000003E-2</v>
      </c>
      <c r="P1256">
        <v>0.83379999999999999</v>
      </c>
      <c r="Q1256">
        <v>133.78125</v>
      </c>
      <c r="R1256">
        <f>VLOOKUP(M1256,工作表1!$A$3:$B$1000,2,FALSE)</f>
        <v>2.875</v>
      </c>
      <c r="S1256" t="str">
        <f>VLOOKUP(M1256,工作表1!$A$3:$C$1000,3,FALSE)</f>
        <v>2028/5/15</v>
      </c>
      <c r="T1256">
        <f t="shared" si="634"/>
        <v>9.2499999999999999E-2</v>
      </c>
      <c r="U1256">
        <f t="shared" si="633"/>
        <v>2.7825000000000002</v>
      </c>
      <c r="V1256" s="43">
        <f t="shared" si="645"/>
        <v>44515</v>
      </c>
      <c r="W1256" s="43">
        <f t="shared" si="635"/>
        <v>44469</v>
      </c>
      <c r="X1256" s="45">
        <f t="shared" si="646"/>
        <v>0.6796875</v>
      </c>
      <c r="Y1256" s="45">
        <f t="shared" si="647"/>
        <v>1.0813998287671234</v>
      </c>
      <c r="Z1256" s="47">
        <f t="shared" si="648"/>
        <v>111.95694724072068</v>
      </c>
      <c r="AA1256" s="47">
        <f t="shared" si="649"/>
        <v>133.53037114677605</v>
      </c>
      <c r="AB1256" s="45">
        <f t="shared" si="650"/>
        <v>1.1004</v>
      </c>
      <c r="AC1256" s="2" t="str">
        <f t="shared" si="636"/>
        <v>TY1</v>
      </c>
      <c r="AD1256">
        <f t="shared" si="637"/>
        <v>133.78125</v>
      </c>
      <c r="AE1256">
        <f t="shared" si="638"/>
        <v>133.15625</v>
      </c>
      <c r="AF1256" s="49">
        <f t="shared" si="665"/>
        <v>0.625</v>
      </c>
      <c r="AG1256" s="3">
        <f t="shared" si="651"/>
        <v>133.53037114677605</v>
      </c>
      <c r="AH1256">
        <f t="shared" si="652"/>
        <v>132.40129880668994</v>
      </c>
      <c r="AI1256" s="51">
        <f t="shared" si="653"/>
        <v>1.1290723400861111</v>
      </c>
      <c r="AJ1256" s="52">
        <f t="shared" si="654"/>
        <v>0.50407234008611113</v>
      </c>
      <c r="AK1256" s="2">
        <v>44417</v>
      </c>
      <c r="AL1256" t="str">
        <v>9128284V</v>
      </c>
      <c r="AM1256">
        <v>4.7600000000000003E-2</v>
      </c>
      <c r="AN1256">
        <v>4.1660000000000003E-2</v>
      </c>
      <c r="AO1256">
        <v>0.83379999999999999</v>
      </c>
      <c r="AP1256">
        <v>133.15625</v>
      </c>
      <c r="AQ1256">
        <f>VLOOKUP(AL1256,工作表1!$F$3:$G$1000,2,FALSE)</f>
        <v>2.875</v>
      </c>
      <c r="AR1256" t="str">
        <f>VLOOKUP(AL1256,工作表1!$F$3:$H$1000,3,FALSE)</f>
        <v>2028/8/15</v>
      </c>
      <c r="AS1256">
        <f t="shared" si="639"/>
        <v>9.2499999999999999E-2</v>
      </c>
      <c r="AT1256">
        <f t="shared" si="640"/>
        <v>2.7825000000000002</v>
      </c>
      <c r="AU1256" s="43">
        <f t="shared" si="655"/>
        <v>44423</v>
      </c>
      <c r="AV1256" s="43">
        <f t="shared" si="641"/>
        <v>44561</v>
      </c>
      <c r="AW1256" s="45">
        <f t="shared" si="656"/>
        <v>1.3977900552486187</v>
      </c>
      <c r="AX1256" s="45">
        <f t="shared" si="657"/>
        <v>2.5241599182623173</v>
      </c>
      <c r="AY1256" s="47">
        <f t="shared" si="658"/>
        <v>112.13273824562688</v>
      </c>
      <c r="AZ1256" s="47">
        <f t="shared" si="659"/>
        <v>132.40129880668994</v>
      </c>
      <c r="BA1256" s="43"/>
      <c r="BC1256" s="2">
        <v>44414</v>
      </c>
      <c r="BD1256" t="str">
        <v>9128285M</v>
      </c>
      <c r="BE1256">
        <v>-19.858499999999999</v>
      </c>
      <c r="BF1256">
        <v>0.88173000000000001</v>
      </c>
      <c r="BG1256">
        <v>0.84709999999999996</v>
      </c>
      <c r="BH1256">
        <v>133.3125</v>
      </c>
      <c r="BI1256">
        <f>VLOOKUP(BD1256,工作表1!$K$3:$L$1000,2,FALSE)</f>
        <v>3.125</v>
      </c>
      <c r="BJ1256" t="str">
        <f>VLOOKUP(BD1256,工作表1!$K$3:$M$1000,3,FALSE)</f>
        <v>2028/11/15</v>
      </c>
      <c r="BK1256">
        <f t="shared" si="642"/>
        <v>9.1999999999999998E-2</v>
      </c>
      <c r="BL1256">
        <f t="shared" si="643"/>
        <v>3.0329999999999999</v>
      </c>
      <c r="BM1256" s="43">
        <f t="shared" si="660"/>
        <v>44515</v>
      </c>
      <c r="BN1256" s="43">
        <f t="shared" si="644"/>
        <v>44651</v>
      </c>
      <c r="BO1256" s="45">
        <f t="shared" si="661"/>
        <v>0.73029891304347827</v>
      </c>
      <c r="BP1256" s="45">
        <f t="shared" si="662"/>
        <v>2.733723570577725</v>
      </c>
      <c r="BQ1256" s="47">
        <f t="shared" si="663"/>
        <v>114.26212782868494</v>
      </c>
      <c r="BR1256" s="47">
        <f t="shared" si="664"/>
        <v>131.5313417654431</v>
      </c>
    </row>
    <row r="1257" spans="6:70" x14ac:dyDescent="0.25">
      <c r="F1257" s="2">
        <v>44445</v>
      </c>
      <c r="G1257">
        <v>7.5300000000000006E-2</v>
      </c>
      <c r="H1257" s="43">
        <v>44476</v>
      </c>
      <c r="I1257">
        <v>1.3559000000000001</v>
      </c>
      <c r="L1257" s="2">
        <v>44414</v>
      </c>
      <c r="M1257" t="str">
        <v>9128284N</v>
      </c>
      <c r="N1257">
        <v>0.39950000000000002</v>
      </c>
      <c r="O1257">
        <v>-3.1609999999999999E-2</v>
      </c>
      <c r="P1257">
        <v>0.83379999999999999</v>
      </c>
      <c r="Q1257">
        <v>134</v>
      </c>
      <c r="R1257">
        <f>VLOOKUP(M1257,工作表1!$A$3:$B$1000,2,FALSE)</f>
        <v>2.875</v>
      </c>
      <c r="S1257" t="str">
        <f>VLOOKUP(M1257,工作表1!$A$3:$C$1000,3,FALSE)</f>
        <v>2028/5/15</v>
      </c>
      <c r="T1257">
        <f t="shared" si="634"/>
        <v>9.1999999999999998E-2</v>
      </c>
      <c r="U1257">
        <f t="shared" si="633"/>
        <v>2.7829999999999999</v>
      </c>
      <c r="V1257" s="43">
        <f t="shared" si="645"/>
        <v>44515</v>
      </c>
      <c r="W1257" s="43">
        <f t="shared" si="635"/>
        <v>44469</v>
      </c>
      <c r="X1257" s="45">
        <f t="shared" si="646"/>
        <v>0.671875</v>
      </c>
      <c r="Y1257" s="45">
        <f t="shared" si="647"/>
        <v>1.0814640410958904</v>
      </c>
      <c r="Z1257" s="47">
        <f t="shared" si="648"/>
        <v>112.14433633955879</v>
      </c>
      <c r="AA1257" s="47">
        <f t="shared" si="649"/>
        <v>133.74046142395898</v>
      </c>
      <c r="AB1257" s="45">
        <f t="shared" si="650"/>
        <v>1.0722</v>
      </c>
      <c r="AC1257" s="2" t="str">
        <f t="shared" si="636"/>
        <v>TY1</v>
      </c>
      <c r="AD1257">
        <f t="shared" si="637"/>
        <v>134</v>
      </c>
      <c r="AE1257">
        <f t="shared" si="638"/>
        <v>133.375</v>
      </c>
      <c r="AF1257" s="49">
        <f t="shared" si="665"/>
        <v>0.625</v>
      </c>
      <c r="AG1257" s="3">
        <f t="shared" si="651"/>
        <v>133.74046142395898</v>
      </c>
      <c r="AH1257">
        <f t="shared" si="652"/>
        <v>132.63067659708224</v>
      </c>
      <c r="AI1257" s="51">
        <f t="shared" si="653"/>
        <v>1.1097848268767336</v>
      </c>
      <c r="AJ1257" s="52">
        <f t="shared" si="654"/>
        <v>0.48478482687673363</v>
      </c>
      <c r="AK1257" s="2">
        <v>44414</v>
      </c>
      <c r="AL1257" t="str">
        <v>9128284V</v>
      </c>
      <c r="AM1257">
        <v>0.46300000000000002</v>
      </c>
      <c r="AN1257">
        <v>1.2800000000000001E-2</v>
      </c>
      <c r="AO1257">
        <v>0.83379999999999999</v>
      </c>
      <c r="AP1257">
        <v>133.375</v>
      </c>
      <c r="AQ1257">
        <f>VLOOKUP(AL1257,工作表1!$F$3:$G$1000,2,FALSE)</f>
        <v>2.875</v>
      </c>
      <c r="AR1257" t="str">
        <f>VLOOKUP(AL1257,工作表1!$F$3:$H$1000,3,FALSE)</f>
        <v>2028/8/15</v>
      </c>
      <c r="AS1257">
        <f t="shared" si="639"/>
        <v>9.1999999999999998E-2</v>
      </c>
      <c r="AT1257">
        <f t="shared" si="640"/>
        <v>2.7829999999999999</v>
      </c>
      <c r="AU1257" s="43">
        <f t="shared" si="655"/>
        <v>44423</v>
      </c>
      <c r="AV1257" s="43">
        <f t="shared" si="641"/>
        <v>44561</v>
      </c>
      <c r="AW1257" s="45">
        <f t="shared" si="656"/>
        <v>1.3898480662983426</v>
      </c>
      <c r="AX1257" s="45">
        <f t="shared" si="657"/>
        <v>2.5240946416408083</v>
      </c>
      <c r="AY1257" s="47">
        <f t="shared" si="658"/>
        <v>112.33633705075677</v>
      </c>
      <c r="AZ1257" s="47">
        <f t="shared" si="659"/>
        <v>132.63067659708224</v>
      </c>
      <c r="BA1257" s="43"/>
      <c r="BC1257" s="2">
        <v>44413</v>
      </c>
      <c r="BD1257" t="str">
        <v>9128285M</v>
      </c>
      <c r="BE1257">
        <v>-19.938700000000001</v>
      </c>
      <c r="BF1257">
        <v>0.87617999999999996</v>
      </c>
      <c r="BG1257">
        <v>0.84709999999999996</v>
      </c>
      <c r="BH1257">
        <v>133.84375</v>
      </c>
      <c r="BI1257">
        <f>VLOOKUP(BD1257,工作表1!$K$3:$L$1000,2,FALSE)</f>
        <v>3.125</v>
      </c>
      <c r="BJ1257" t="str">
        <f>VLOOKUP(BD1257,工作表1!$K$3:$M$1000,3,FALSE)</f>
        <v>2028/11/15</v>
      </c>
      <c r="BK1257">
        <f t="shared" si="642"/>
        <v>9.1999999999999998E-2</v>
      </c>
      <c r="BL1257">
        <f t="shared" si="643"/>
        <v>3.0329999999999999</v>
      </c>
      <c r="BM1257" s="43">
        <f t="shared" si="660"/>
        <v>44515</v>
      </c>
      <c r="BN1257" s="43">
        <f t="shared" si="644"/>
        <v>44651</v>
      </c>
      <c r="BO1257" s="45">
        <f t="shared" si="661"/>
        <v>0.70482336956521741</v>
      </c>
      <c r="BP1257" s="45">
        <f t="shared" si="662"/>
        <v>2.7339329586063132</v>
      </c>
      <c r="BQ1257" s="47">
        <f t="shared" si="663"/>
        <v>114.73664317256838</v>
      </c>
      <c r="BR1257" s="47">
        <f t="shared" si="664"/>
        <v>132.04849483676233</v>
      </c>
    </row>
    <row r="1258" spans="6:70" x14ac:dyDescent="0.25">
      <c r="F1258" s="2">
        <v>44442</v>
      </c>
      <c r="G1258">
        <v>7.51E-2</v>
      </c>
      <c r="H1258" s="43">
        <v>44475</v>
      </c>
      <c r="I1258">
        <v>1.3110999999999999</v>
      </c>
      <c r="L1258" s="2">
        <v>44413</v>
      </c>
      <c r="M1258" t="str">
        <v>9128284N</v>
      </c>
      <c r="N1258">
        <v>-0.1484</v>
      </c>
      <c r="O1258">
        <v>7.6819999999999999E-2</v>
      </c>
      <c r="P1258">
        <v>0.83379999999999999</v>
      </c>
      <c r="Q1258">
        <v>134.5</v>
      </c>
      <c r="R1258">
        <f>VLOOKUP(M1258,工作表1!$A$3:$B$1000,2,FALSE)</f>
        <v>2.875</v>
      </c>
      <c r="S1258" t="str">
        <f>VLOOKUP(M1258,工作表1!$A$3:$C$1000,3,FALSE)</f>
        <v>2028/5/15</v>
      </c>
      <c r="T1258">
        <f t="shared" si="634"/>
        <v>9.1999999999999998E-2</v>
      </c>
      <c r="U1258">
        <f t="shared" si="633"/>
        <v>2.7829999999999999</v>
      </c>
      <c r="V1258" s="43">
        <f t="shared" si="645"/>
        <v>44515</v>
      </c>
      <c r="W1258" s="43">
        <f t="shared" si="635"/>
        <v>44469</v>
      </c>
      <c r="X1258" s="45">
        <f t="shared" si="646"/>
        <v>0.6484375</v>
      </c>
      <c r="Y1258" s="45">
        <f t="shared" si="647"/>
        <v>1.0816566780821917</v>
      </c>
      <c r="Z1258" s="47">
        <f t="shared" si="648"/>
        <v>112.56554877224194</v>
      </c>
      <c r="AA1258" s="47">
        <f t="shared" si="649"/>
        <v>134.20193594484434</v>
      </c>
      <c r="AB1258" s="45">
        <f t="shared" si="650"/>
        <v>1.0139</v>
      </c>
      <c r="AC1258" s="2" t="str">
        <f t="shared" si="636"/>
        <v>TY1</v>
      </c>
      <c r="AD1258">
        <f t="shared" si="637"/>
        <v>134.5</v>
      </c>
      <c r="AE1258">
        <f t="shared" si="638"/>
        <v>133.90625</v>
      </c>
      <c r="AF1258" s="49">
        <f t="shared" si="665"/>
        <v>0.59375</v>
      </c>
      <c r="AG1258" s="3">
        <f t="shared" si="651"/>
        <v>134.20193594484434</v>
      </c>
      <c r="AH1258">
        <f t="shared" si="652"/>
        <v>133.11059094726002</v>
      </c>
      <c r="AI1258" s="51">
        <f t="shared" si="653"/>
        <v>1.091344997584315</v>
      </c>
      <c r="AJ1258" s="52">
        <f t="shared" si="654"/>
        <v>0.49759499758431502</v>
      </c>
      <c r="AK1258" s="2">
        <v>44413</v>
      </c>
      <c r="AL1258" t="str">
        <v>9128284V</v>
      </c>
      <c r="AM1258">
        <v>-0.3856</v>
      </c>
      <c r="AN1258">
        <v>7.6170000000000002E-2</v>
      </c>
      <c r="AO1258">
        <v>0.83379999999999999</v>
      </c>
      <c r="AP1258">
        <v>133.90625</v>
      </c>
      <c r="AQ1258">
        <f>VLOOKUP(AL1258,工作表1!$F$3:$G$1000,2,FALSE)</f>
        <v>2.875</v>
      </c>
      <c r="AR1258" t="str">
        <f>VLOOKUP(AL1258,工作表1!$F$3:$H$1000,3,FALSE)</f>
        <v>2028/8/15</v>
      </c>
      <c r="AS1258">
        <f t="shared" si="639"/>
        <v>9.1999999999999998E-2</v>
      </c>
      <c r="AT1258">
        <f t="shared" si="640"/>
        <v>2.7829999999999999</v>
      </c>
      <c r="AU1258" s="43">
        <f t="shared" si="655"/>
        <v>44423</v>
      </c>
      <c r="AV1258" s="43">
        <f t="shared" si="641"/>
        <v>44561</v>
      </c>
      <c r="AW1258" s="45">
        <f t="shared" si="656"/>
        <v>1.3660220994475138</v>
      </c>
      <c r="AX1258" s="45">
        <f t="shared" si="657"/>
        <v>2.5238988117762808</v>
      </c>
      <c r="AY1258" s="47">
        <f t="shared" si="658"/>
        <v>112.77292461310395</v>
      </c>
      <c r="AZ1258" s="47">
        <f t="shared" si="659"/>
        <v>133.11059094726002</v>
      </c>
      <c r="BA1258" s="43"/>
      <c r="BC1258" s="2">
        <v>44412</v>
      </c>
      <c r="BD1258" t="str">
        <v>9128285M</v>
      </c>
      <c r="BE1258">
        <v>-19.0474</v>
      </c>
      <c r="BF1258">
        <v>0.83582000000000001</v>
      </c>
      <c r="BG1258">
        <v>0.84709999999999996</v>
      </c>
      <c r="BH1258">
        <v>134.171875</v>
      </c>
      <c r="BI1258">
        <f>VLOOKUP(BD1258,工作表1!$K$3:$L$1000,2,FALSE)</f>
        <v>3.125</v>
      </c>
      <c r="BJ1258" t="str">
        <f>VLOOKUP(BD1258,工作表1!$K$3:$M$1000,3,FALSE)</f>
        <v>2028/11/15</v>
      </c>
      <c r="BK1258">
        <f t="shared" si="642"/>
        <v>8.9700000000000002E-2</v>
      </c>
      <c r="BL1258">
        <f t="shared" si="643"/>
        <v>3.0352999999999999</v>
      </c>
      <c r="BM1258" s="43">
        <f t="shared" si="660"/>
        <v>44515</v>
      </c>
      <c r="BN1258" s="43">
        <f t="shared" si="644"/>
        <v>44651</v>
      </c>
      <c r="BO1258" s="45">
        <f t="shared" si="661"/>
        <v>0.69633152173913038</v>
      </c>
      <c r="BP1258" s="45">
        <f t="shared" si="662"/>
        <v>2.7340027546158425</v>
      </c>
      <c r="BQ1258" s="47">
        <f t="shared" si="663"/>
        <v>115.04971414610937</v>
      </c>
      <c r="BR1258" s="47">
        <f t="shared" si="664"/>
        <v>132.40194239383442</v>
      </c>
    </row>
    <row r="1259" spans="6:70" x14ac:dyDescent="0.25">
      <c r="F1259" s="2">
        <v>44441</v>
      </c>
      <c r="G1259">
        <v>7.6899999999999996E-2</v>
      </c>
      <c r="H1259" s="43">
        <v>44474</v>
      </c>
      <c r="I1259">
        <v>1.3087</v>
      </c>
      <c r="L1259" s="2">
        <v>44412</v>
      </c>
      <c r="M1259" t="str">
        <v>9128284N</v>
      </c>
      <c r="N1259">
        <v>0.36520000000000002</v>
      </c>
      <c r="O1259">
        <v>-1.2630000000000001E-2</v>
      </c>
      <c r="P1259">
        <v>0.83379999999999999</v>
      </c>
      <c r="Q1259">
        <v>134.828125</v>
      </c>
      <c r="R1259">
        <f>VLOOKUP(M1259,工作表1!$A$3:$B$1000,2,FALSE)</f>
        <v>2.875</v>
      </c>
      <c r="S1259" t="str">
        <f>VLOOKUP(M1259,工作表1!$A$3:$C$1000,3,FALSE)</f>
        <v>2028/5/15</v>
      </c>
      <c r="T1259">
        <f t="shared" si="634"/>
        <v>8.9700000000000002E-2</v>
      </c>
      <c r="U1259">
        <f t="shared" si="633"/>
        <v>2.7852999999999999</v>
      </c>
      <c r="V1259" s="43">
        <f t="shared" si="645"/>
        <v>44515</v>
      </c>
      <c r="W1259" s="43">
        <f t="shared" si="635"/>
        <v>44469</v>
      </c>
      <c r="X1259" s="45">
        <f t="shared" si="646"/>
        <v>0.640625</v>
      </c>
      <c r="Y1259" s="45">
        <f t="shared" si="647"/>
        <v>1.081720890410959</v>
      </c>
      <c r="Z1259" s="47">
        <f t="shared" si="648"/>
        <v>112.86309612696303</v>
      </c>
      <c r="AA1259" s="47">
        <f t="shared" si="649"/>
        <v>134.54379800355585</v>
      </c>
      <c r="AB1259" s="45">
        <f t="shared" si="650"/>
        <v>0.96750000000000003</v>
      </c>
      <c r="AC1259" s="2" t="str">
        <f t="shared" si="636"/>
        <v>TY1</v>
      </c>
      <c r="AD1259">
        <f t="shared" si="637"/>
        <v>134.828125</v>
      </c>
      <c r="AE1259">
        <f t="shared" si="638"/>
        <v>134.234375</v>
      </c>
      <c r="AF1259" s="49">
        <f t="shared" si="665"/>
        <v>0.59375</v>
      </c>
      <c r="AG1259" s="3">
        <f t="shared" si="651"/>
        <v>134.54379800355585</v>
      </c>
      <c r="AH1259">
        <f t="shared" si="652"/>
        <v>133.47059168777747</v>
      </c>
      <c r="AI1259" s="51">
        <f t="shared" si="653"/>
        <v>1.0732063157783784</v>
      </c>
      <c r="AJ1259" s="52">
        <f t="shared" si="654"/>
        <v>0.47945631577837844</v>
      </c>
      <c r="AK1259" s="2">
        <v>44412</v>
      </c>
      <c r="AL1259" t="str">
        <v>9128284V</v>
      </c>
      <c r="AM1259">
        <v>0.64290000000000003</v>
      </c>
      <c r="AN1259">
        <v>8.7899999999999992E-3</v>
      </c>
      <c r="AO1259">
        <v>0.83379999999999999</v>
      </c>
      <c r="AP1259">
        <v>134.234375</v>
      </c>
      <c r="AQ1259">
        <f>VLOOKUP(AL1259,工作表1!$F$3:$G$1000,2,FALSE)</f>
        <v>2.875</v>
      </c>
      <c r="AR1259" t="str">
        <f>VLOOKUP(AL1259,工作表1!$F$3:$H$1000,3,FALSE)</f>
        <v>2028/8/15</v>
      </c>
      <c r="AS1259">
        <f t="shared" si="639"/>
        <v>8.9700000000000002E-2</v>
      </c>
      <c r="AT1259">
        <f t="shared" si="640"/>
        <v>2.7852999999999999</v>
      </c>
      <c r="AU1259" s="43">
        <f t="shared" si="655"/>
        <v>44423</v>
      </c>
      <c r="AV1259" s="43">
        <f t="shared" si="641"/>
        <v>44561</v>
      </c>
      <c r="AW1259" s="45">
        <f t="shared" si="656"/>
        <v>1.3580801104972375</v>
      </c>
      <c r="AX1259" s="45">
        <f t="shared" si="657"/>
        <v>2.5238335351547718</v>
      </c>
      <c r="AY1259" s="47">
        <f t="shared" si="658"/>
        <v>113.0861837784926</v>
      </c>
      <c r="AZ1259" s="47">
        <f t="shared" si="659"/>
        <v>133.47059168777747</v>
      </c>
      <c r="BA1259" s="43"/>
      <c r="BC1259" s="2">
        <v>44411</v>
      </c>
      <c r="BD1259" t="str">
        <v>9128285M</v>
      </c>
      <c r="BE1259">
        <v>-19.497199999999999</v>
      </c>
      <c r="BF1259">
        <v>0.84904000000000002</v>
      </c>
      <c r="BG1259">
        <v>0.84709999999999996</v>
      </c>
      <c r="BH1259">
        <v>134.34375</v>
      </c>
      <c r="BI1259">
        <f>VLOOKUP(BD1259,工作表1!$K$3:$L$1000,2,FALSE)</f>
        <v>3.125</v>
      </c>
      <c r="BJ1259" t="str">
        <f>VLOOKUP(BD1259,工作表1!$K$3:$M$1000,3,FALSE)</f>
        <v>2028/11/15</v>
      </c>
      <c r="BK1259">
        <f t="shared" si="642"/>
        <v>0.09</v>
      </c>
      <c r="BL1259">
        <f t="shared" si="643"/>
        <v>3.0350000000000001</v>
      </c>
      <c r="BM1259" s="43">
        <f t="shared" si="660"/>
        <v>44515</v>
      </c>
      <c r="BN1259" s="43">
        <f t="shared" si="644"/>
        <v>44651</v>
      </c>
      <c r="BO1259" s="45">
        <f t="shared" si="661"/>
        <v>0.68783967391304346</v>
      </c>
      <c r="BP1259" s="45">
        <f t="shared" si="662"/>
        <v>2.7340725506253722</v>
      </c>
      <c r="BQ1259" s="47">
        <f t="shared" si="663"/>
        <v>115.19019003380475</v>
      </c>
      <c r="BR1259" s="47">
        <f t="shared" si="664"/>
        <v>132.55366435474045</v>
      </c>
    </row>
    <row r="1260" spans="6:70" x14ac:dyDescent="0.25">
      <c r="F1260" s="2">
        <v>44440</v>
      </c>
      <c r="G1260">
        <v>7.7700000000000005E-2</v>
      </c>
      <c r="H1260" s="43">
        <v>44473</v>
      </c>
      <c r="I1260">
        <v>1.2686999999999999</v>
      </c>
      <c r="L1260" s="2">
        <v>44411</v>
      </c>
      <c r="M1260" t="str">
        <v>9128284N</v>
      </c>
      <c r="N1260">
        <v>0.52690000000000003</v>
      </c>
      <c r="O1260">
        <v>-4.0500000000000001E-2</v>
      </c>
      <c r="P1260">
        <v>0.83379999999999999</v>
      </c>
      <c r="Q1260">
        <v>135</v>
      </c>
      <c r="R1260">
        <f>VLOOKUP(M1260,工作表1!$A$3:$B$1000,2,FALSE)</f>
        <v>2.875</v>
      </c>
      <c r="S1260" t="str">
        <f>VLOOKUP(M1260,工作表1!$A$3:$C$1000,3,FALSE)</f>
        <v>2028/5/15</v>
      </c>
      <c r="T1260">
        <f t="shared" si="634"/>
        <v>0.09</v>
      </c>
      <c r="U1260">
        <f t="shared" si="633"/>
        <v>2.7850000000000001</v>
      </c>
      <c r="V1260" s="43">
        <f t="shared" si="645"/>
        <v>44515</v>
      </c>
      <c r="W1260" s="43">
        <f t="shared" si="635"/>
        <v>44469</v>
      </c>
      <c r="X1260" s="45">
        <f t="shared" si="646"/>
        <v>0.6328125</v>
      </c>
      <c r="Y1260" s="45">
        <f t="shared" si="647"/>
        <v>1.0817851027397261</v>
      </c>
      <c r="Z1260" s="47">
        <f t="shared" si="648"/>
        <v>113.01951627606223</v>
      </c>
      <c r="AA1260" s="47">
        <f t="shared" si="649"/>
        <v>134.71688059868737</v>
      </c>
      <c r="AB1260" s="45">
        <f t="shared" si="650"/>
        <v>0.94210000000000005</v>
      </c>
      <c r="AC1260" s="2" t="str">
        <f t="shared" si="636"/>
        <v>TY1</v>
      </c>
      <c r="AD1260">
        <f t="shared" si="637"/>
        <v>135</v>
      </c>
      <c r="AE1260">
        <f t="shared" si="638"/>
        <v>134.40625</v>
      </c>
      <c r="AF1260" s="49">
        <f t="shared" si="665"/>
        <v>0.59375</v>
      </c>
      <c r="AG1260" s="3">
        <f t="shared" si="651"/>
        <v>134.71688059868737</v>
      </c>
      <c r="AH1260">
        <f t="shared" si="652"/>
        <v>133.6244867232578</v>
      </c>
      <c r="AI1260" s="51">
        <f t="shared" si="653"/>
        <v>1.0923938754295648</v>
      </c>
      <c r="AJ1260" s="52">
        <f t="shared" si="654"/>
        <v>0.49864387542956479</v>
      </c>
      <c r="AK1260" s="2">
        <v>44411</v>
      </c>
      <c r="AL1260" t="str">
        <v>9128284V</v>
      </c>
      <c r="AM1260">
        <v>0.29580000000000001</v>
      </c>
      <c r="AN1260">
        <v>3.1280000000000002E-2</v>
      </c>
      <c r="AO1260">
        <v>0.83379999999999999</v>
      </c>
      <c r="AP1260">
        <v>134.40625</v>
      </c>
      <c r="AQ1260">
        <f>VLOOKUP(AL1260,工作表1!$F$3:$G$1000,2,FALSE)</f>
        <v>2.875</v>
      </c>
      <c r="AR1260" t="str">
        <f>VLOOKUP(AL1260,工作表1!$F$3:$H$1000,3,FALSE)</f>
        <v>2028/8/15</v>
      </c>
      <c r="AS1260">
        <f t="shared" si="639"/>
        <v>0.09</v>
      </c>
      <c r="AT1260">
        <f t="shared" si="640"/>
        <v>2.7850000000000001</v>
      </c>
      <c r="AU1260" s="43">
        <f t="shared" si="655"/>
        <v>44423</v>
      </c>
      <c r="AV1260" s="43">
        <f t="shared" si="641"/>
        <v>44561</v>
      </c>
      <c r="AW1260" s="45">
        <f t="shared" si="656"/>
        <v>1.3501381215469614</v>
      </c>
      <c r="AX1260" s="45">
        <f t="shared" si="657"/>
        <v>2.5237682585332628</v>
      </c>
      <c r="AY1260" s="47">
        <f t="shared" si="658"/>
        <v>113.22652867368797</v>
      </c>
      <c r="AZ1260" s="47">
        <f t="shared" si="659"/>
        <v>133.6244867232578</v>
      </c>
      <c r="BA1260" s="43"/>
      <c r="BC1260" s="2">
        <v>44410</v>
      </c>
      <c r="BD1260" t="str">
        <v>9128285M</v>
      </c>
      <c r="BE1260">
        <v>-19.684100000000001</v>
      </c>
      <c r="BF1260">
        <v>0.85324999999999995</v>
      </c>
      <c r="BG1260">
        <v>0.84709999999999996</v>
      </c>
      <c r="BH1260">
        <v>134.359375</v>
      </c>
      <c r="BI1260">
        <f>VLOOKUP(BD1260,工作表1!$K$3:$L$1000,2,FALSE)</f>
        <v>3.125</v>
      </c>
      <c r="BJ1260" t="str">
        <f>VLOOKUP(BD1260,工作表1!$K$3:$M$1000,3,FALSE)</f>
        <v>2028/11/15</v>
      </c>
      <c r="BK1260">
        <f t="shared" si="642"/>
        <v>8.8999999999999996E-2</v>
      </c>
      <c r="BL1260">
        <f t="shared" si="643"/>
        <v>3.036</v>
      </c>
      <c r="BM1260" s="43">
        <f t="shared" si="660"/>
        <v>44515</v>
      </c>
      <c r="BN1260" s="43">
        <f t="shared" si="644"/>
        <v>44651</v>
      </c>
      <c r="BO1260" s="45">
        <f t="shared" si="661"/>
        <v>0.67934782608695654</v>
      </c>
      <c r="BP1260" s="45">
        <f t="shared" si="662"/>
        <v>2.7341423466349015</v>
      </c>
      <c r="BQ1260" s="47">
        <f t="shared" si="663"/>
        <v>115.20047199062844</v>
      </c>
      <c r="BR1260" s="47">
        <f t="shared" si="664"/>
        <v>132.55067148756046</v>
      </c>
    </row>
    <row r="1261" spans="6:70" x14ac:dyDescent="0.25">
      <c r="F1261" s="2">
        <v>44439</v>
      </c>
      <c r="G1261">
        <v>7.6999999999999999E-2</v>
      </c>
      <c r="H1261" s="43">
        <v>44470</v>
      </c>
      <c r="I1261">
        <v>1.2523</v>
      </c>
      <c r="L1261" s="2">
        <v>44410</v>
      </c>
      <c r="M1261" t="str">
        <v>9128284N</v>
      </c>
      <c r="N1261">
        <v>0.28199999999999997</v>
      </c>
      <c r="O1261">
        <v>2.8700000000000002E-3</v>
      </c>
      <c r="P1261">
        <v>0.83379999999999999</v>
      </c>
      <c r="Q1261">
        <v>135</v>
      </c>
      <c r="R1261">
        <f>VLOOKUP(M1261,工作表1!$A$3:$B$1000,2,FALSE)</f>
        <v>2.875</v>
      </c>
      <c r="S1261" t="str">
        <f>VLOOKUP(M1261,工作表1!$A$3:$C$1000,3,FALSE)</f>
        <v>2028/5/15</v>
      </c>
      <c r="T1261">
        <f t="shared" si="634"/>
        <v>8.8999999999999996E-2</v>
      </c>
      <c r="U1261">
        <f t="shared" si="633"/>
        <v>2.786</v>
      </c>
      <c r="V1261" s="43">
        <f t="shared" si="645"/>
        <v>44515</v>
      </c>
      <c r="W1261" s="43">
        <f t="shared" si="635"/>
        <v>44469</v>
      </c>
      <c r="X1261" s="45">
        <f t="shared" si="646"/>
        <v>0.625</v>
      </c>
      <c r="Y1261" s="45">
        <f t="shared" si="647"/>
        <v>1.0818493150684931</v>
      </c>
      <c r="Z1261" s="47">
        <f t="shared" si="648"/>
        <v>113.0192875966092</v>
      </c>
      <c r="AA1261" s="47">
        <f t="shared" si="649"/>
        <v>134.70184061486708</v>
      </c>
      <c r="AB1261" s="45">
        <f t="shared" si="650"/>
        <v>0.95140000000000002</v>
      </c>
      <c r="AC1261" s="2" t="str">
        <f t="shared" si="636"/>
        <v>TY1</v>
      </c>
      <c r="AD1261">
        <f t="shared" si="637"/>
        <v>135</v>
      </c>
      <c r="AE1261">
        <f t="shared" si="638"/>
        <v>134.421875</v>
      </c>
      <c r="AF1261" s="49">
        <f t="shared" si="665"/>
        <v>0.578125</v>
      </c>
      <c r="AG1261" s="3">
        <f t="shared" si="651"/>
        <v>134.70184061486708</v>
      </c>
      <c r="AH1261">
        <f t="shared" si="652"/>
        <v>133.62758982544389</v>
      </c>
      <c r="AI1261" s="51">
        <f t="shared" si="653"/>
        <v>1.0742507894231892</v>
      </c>
      <c r="AJ1261" s="52">
        <f t="shared" si="654"/>
        <v>0.49612578942318919</v>
      </c>
      <c r="AK1261" s="2">
        <v>44410</v>
      </c>
      <c r="AL1261" t="str">
        <v>9128284V</v>
      </c>
      <c r="AM1261">
        <v>0.1298</v>
      </c>
      <c r="AN1261">
        <v>4.24E-2</v>
      </c>
      <c r="AO1261">
        <v>0.83379999999999999</v>
      </c>
      <c r="AP1261">
        <v>134.421875</v>
      </c>
      <c r="AQ1261">
        <f>VLOOKUP(AL1261,工作表1!$F$3:$G$1000,2,FALSE)</f>
        <v>2.875</v>
      </c>
      <c r="AR1261" t="str">
        <f>VLOOKUP(AL1261,工作表1!$F$3:$H$1000,3,FALSE)</f>
        <v>2028/8/15</v>
      </c>
      <c r="AS1261">
        <f t="shared" si="639"/>
        <v>8.8999999999999996E-2</v>
      </c>
      <c r="AT1261">
        <f t="shared" si="640"/>
        <v>2.786</v>
      </c>
      <c r="AU1261" s="43">
        <f t="shared" si="655"/>
        <v>44423</v>
      </c>
      <c r="AV1261" s="43">
        <f t="shared" si="641"/>
        <v>44561</v>
      </c>
      <c r="AW1261" s="45">
        <f t="shared" si="656"/>
        <v>1.3421961325966849</v>
      </c>
      <c r="AX1261" s="45">
        <f t="shared" si="657"/>
        <v>2.5237029819117534</v>
      </c>
      <c r="AY1261" s="47">
        <f t="shared" si="658"/>
        <v>113.24168325490261</v>
      </c>
      <c r="AZ1261" s="47">
        <f t="shared" si="659"/>
        <v>133.62758982544389</v>
      </c>
      <c r="BA1261" s="43"/>
      <c r="BC1261" s="2">
        <v>44407</v>
      </c>
      <c r="BD1261" t="str">
        <v>9128285M</v>
      </c>
      <c r="BE1261">
        <v>-20.233499999999999</v>
      </c>
      <c r="BF1261">
        <v>0.87473000000000001</v>
      </c>
      <c r="BG1261">
        <v>0.84709999999999996</v>
      </c>
      <c r="BH1261">
        <v>133.796875</v>
      </c>
      <c r="BI1261">
        <f>VLOOKUP(BD1261,工作表1!$K$3:$L$1000,2,FALSE)</f>
        <v>3.125</v>
      </c>
      <c r="BJ1261" t="str">
        <f>VLOOKUP(BD1261,工作表1!$K$3:$M$1000,3,FALSE)</f>
        <v>2028/11/15</v>
      </c>
      <c r="BK1261">
        <f t="shared" si="642"/>
        <v>8.8499999999999995E-2</v>
      </c>
      <c r="BL1261">
        <f t="shared" si="643"/>
        <v>3.0365000000000002</v>
      </c>
      <c r="BM1261" s="43">
        <f t="shared" si="660"/>
        <v>44515</v>
      </c>
      <c r="BN1261" s="43">
        <f t="shared" si="644"/>
        <v>44651</v>
      </c>
      <c r="BO1261" s="45">
        <f t="shared" si="661"/>
        <v>0.67085597826086962</v>
      </c>
      <c r="BP1261" s="45">
        <f t="shared" si="662"/>
        <v>2.7342121426444312</v>
      </c>
      <c r="BQ1261" s="47">
        <f t="shared" si="663"/>
        <v>114.71578955163716</v>
      </c>
      <c r="BR1261" s="47">
        <f t="shared" si="664"/>
        <v>131.96376263744065</v>
      </c>
    </row>
    <row r="1262" spans="6:70" x14ac:dyDescent="0.25">
      <c r="F1262" s="2">
        <v>44438</v>
      </c>
      <c r="G1262">
        <v>7.7299999999999994E-2</v>
      </c>
      <c r="H1262" s="43">
        <v>44469</v>
      </c>
      <c r="I1262">
        <v>1.2850999999999999</v>
      </c>
      <c r="L1262" s="2">
        <v>44407</v>
      </c>
      <c r="M1262" t="str">
        <v>9128284N</v>
      </c>
      <c r="N1262">
        <v>0.62219999999999998</v>
      </c>
      <c r="O1262">
        <v>-5.4809999999999998E-2</v>
      </c>
      <c r="P1262">
        <v>0.83379999999999999</v>
      </c>
      <c r="Q1262">
        <v>134.453125</v>
      </c>
      <c r="R1262">
        <f>VLOOKUP(M1262,工作表1!$A$3:$B$1000,2,FALSE)</f>
        <v>2.875</v>
      </c>
      <c r="S1262" t="str">
        <f>VLOOKUP(M1262,工作表1!$A$3:$C$1000,3,FALSE)</f>
        <v>2028/5/15</v>
      </c>
      <c r="T1262">
        <f t="shared" si="634"/>
        <v>8.8499999999999995E-2</v>
      </c>
      <c r="U1262">
        <f t="shared" si="633"/>
        <v>2.7865000000000002</v>
      </c>
      <c r="V1262" s="43">
        <f t="shared" si="645"/>
        <v>44515</v>
      </c>
      <c r="W1262" s="43">
        <f t="shared" si="635"/>
        <v>44469</v>
      </c>
      <c r="X1262" s="45">
        <f t="shared" si="646"/>
        <v>0.6171875</v>
      </c>
      <c r="Y1262" s="45">
        <f t="shared" si="647"/>
        <v>1.0819135273972602</v>
      </c>
      <c r="Z1262" s="47">
        <f t="shared" si="648"/>
        <v>112.58259949296617</v>
      </c>
      <c r="AA1262" s="47">
        <f t="shared" si="649"/>
        <v>134.16343407395743</v>
      </c>
      <c r="AB1262" s="45">
        <f t="shared" si="650"/>
        <v>0.99539999999999995</v>
      </c>
      <c r="AC1262" s="2" t="str">
        <f t="shared" si="636"/>
        <v>TY1</v>
      </c>
      <c r="AD1262">
        <f t="shared" si="637"/>
        <v>134.453125</v>
      </c>
      <c r="AE1262">
        <f t="shared" si="638"/>
        <v>133.859375</v>
      </c>
      <c r="AF1262" s="49">
        <f t="shared" si="665"/>
        <v>0.59375</v>
      </c>
      <c r="AG1262" s="3">
        <f t="shared" si="651"/>
        <v>134.16343407395743</v>
      </c>
      <c r="AH1262">
        <f t="shared" si="652"/>
        <v>133.05008287986396</v>
      </c>
      <c r="AI1262" s="51">
        <f t="shared" si="653"/>
        <v>1.1133511940934682</v>
      </c>
      <c r="AJ1262" s="52">
        <f t="shared" si="654"/>
        <v>0.51960119409346817</v>
      </c>
      <c r="AK1262" s="2">
        <v>44407</v>
      </c>
      <c r="AL1262" t="str">
        <v>9128284V</v>
      </c>
      <c r="AM1262">
        <v>-0.13070000000000001</v>
      </c>
      <c r="AN1262">
        <v>5.8639999999999998E-2</v>
      </c>
      <c r="AO1262">
        <v>0.83379999999999999</v>
      </c>
      <c r="AP1262">
        <v>133.859375</v>
      </c>
      <c r="AQ1262">
        <f>VLOOKUP(AL1262,工作表1!$F$3:$G$1000,2,FALSE)</f>
        <v>2.875</v>
      </c>
      <c r="AR1262" t="str">
        <f>VLOOKUP(AL1262,工作表1!$F$3:$H$1000,3,FALSE)</f>
        <v>2028/8/15</v>
      </c>
      <c r="AS1262">
        <f t="shared" si="639"/>
        <v>8.8499999999999995E-2</v>
      </c>
      <c r="AT1262">
        <f t="shared" si="640"/>
        <v>2.7865000000000002</v>
      </c>
      <c r="AU1262" s="43">
        <f t="shared" si="655"/>
        <v>44423</v>
      </c>
      <c r="AV1262" s="43">
        <f t="shared" si="641"/>
        <v>44561</v>
      </c>
      <c r="AW1262" s="45">
        <f t="shared" si="656"/>
        <v>1.3342541436464088</v>
      </c>
      <c r="AX1262" s="45">
        <f t="shared" si="657"/>
        <v>2.5236377052902448</v>
      </c>
      <c r="AY1262" s="47">
        <f t="shared" si="658"/>
        <v>112.77252101162325</v>
      </c>
      <c r="AZ1262" s="47">
        <f t="shared" si="659"/>
        <v>133.05008287986396</v>
      </c>
      <c r="BA1262" s="43"/>
      <c r="BC1262" s="2">
        <v>44406</v>
      </c>
      <c r="BD1262" t="str">
        <v>9128285M</v>
      </c>
      <c r="BE1262">
        <v>-19.96</v>
      </c>
      <c r="BF1262">
        <v>0.85</v>
      </c>
      <c r="BG1262">
        <v>0.84709999999999996</v>
      </c>
      <c r="BH1262">
        <v>133.53125</v>
      </c>
      <c r="BI1262">
        <f>VLOOKUP(BD1262,工作表1!$K$3:$L$1000,2,FALSE)</f>
        <v>3.125</v>
      </c>
      <c r="BJ1262" t="str">
        <f>VLOOKUP(BD1262,工作表1!$K$3:$M$1000,3,FALSE)</f>
        <v>2028/11/15</v>
      </c>
      <c r="BK1262">
        <f t="shared" si="642"/>
        <v>8.8999999999999996E-2</v>
      </c>
      <c r="BL1262">
        <f t="shared" si="643"/>
        <v>3.036</v>
      </c>
      <c r="BM1262" s="43">
        <f t="shared" si="660"/>
        <v>44515</v>
      </c>
      <c r="BN1262" s="43">
        <f t="shared" si="644"/>
        <v>44651</v>
      </c>
      <c r="BO1262" s="45">
        <f t="shared" si="661"/>
        <v>0.64538043478260865</v>
      </c>
      <c r="BP1262" s="45">
        <f t="shared" si="662"/>
        <v>2.7344215306730195</v>
      </c>
      <c r="BQ1262" s="47">
        <f t="shared" si="663"/>
        <v>114.53436064147249</v>
      </c>
      <c r="BR1262" s="47">
        <f t="shared" si="664"/>
        <v>131.70694034360122</v>
      </c>
    </row>
    <row r="1263" spans="6:70" x14ac:dyDescent="0.25">
      <c r="F1263" s="2">
        <v>44435</v>
      </c>
      <c r="G1263">
        <v>8.1100000000000005E-2</v>
      </c>
      <c r="H1263" s="43">
        <v>44468</v>
      </c>
      <c r="I1263">
        <v>1.3180000000000001</v>
      </c>
      <c r="L1263" s="2">
        <v>44406</v>
      </c>
      <c r="M1263" t="str">
        <v>9128284N</v>
      </c>
      <c r="N1263">
        <v>0.60950000000000004</v>
      </c>
      <c r="O1263">
        <v>-5.287E-2</v>
      </c>
      <c r="P1263">
        <v>0.83379999999999999</v>
      </c>
      <c r="Q1263">
        <v>134.21875</v>
      </c>
      <c r="R1263">
        <f>VLOOKUP(M1263,工作表1!$A$3:$B$1000,2,FALSE)</f>
        <v>2.875</v>
      </c>
      <c r="S1263" t="str">
        <f>VLOOKUP(M1263,工作表1!$A$3:$C$1000,3,FALSE)</f>
        <v>2028/5/15</v>
      </c>
      <c r="T1263">
        <f t="shared" si="634"/>
        <v>8.8999999999999996E-2</v>
      </c>
      <c r="U1263">
        <f t="shared" si="633"/>
        <v>2.786</v>
      </c>
      <c r="V1263" s="43">
        <f t="shared" si="645"/>
        <v>44515</v>
      </c>
      <c r="W1263" s="43">
        <f t="shared" si="635"/>
        <v>44469</v>
      </c>
      <c r="X1263" s="45">
        <f t="shared" si="646"/>
        <v>0.59375</v>
      </c>
      <c r="Y1263" s="45">
        <f t="shared" si="647"/>
        <v>1.0821061643835617</v>
      </c>
      <c r="Z1263" s="47">
        <f t="shared" si="648"/>
        <v>112.41057131610441</v>
      </c>
      <c r="AA1263" s="47">
        <f t="shared" si="649"/>
        <v>133.91348659304325</v>
      </c>
      <c r="AB1263" s="45">
        <f t="shared" si="650"/>
        <v>1.0225</v>
      </c>
      <c r="AC1263" s="2" t="str">
        <f t="shared" si="636"/>
        <v>TY1</v>
      </c>
      <c r="AD1263">
        <f t="shared" si="637"/>
        <v>134.21875</v>
      </c>
      <c r="AE1263">
        <f t="shared" si="638"/>
        <v>133.59375</v>
      </c>
      <c r="AF1263" s="49">
        <f t="shared" si="665"/>
        <v>0.625</v>
      </c>
      <c r="AG1263" s="3">
        <f t="shared" si="651"/>
        <v>133.91348659304325</v>
      </c>
      <c r="AH1263">
        <f t="shared" si="652"/>
        <v>132.782239241452</v>
      </c>
      <c r="AI1263" s="51">
        <f t="shared" si="653"/>
        <v>1.1312473515912416</v>
      </c>
      <c r="AJ1263" s="52">
        <f t="shared" si="654"/>
        <v>0.50624735159124157</v>
      </c>
      <c r="AK1263" s="2">
        <v>44406</v>
      </c>
      <c r="AL1263" t="str">
        <v>9128284V</v>
      </c>
      <c r="AM1263">
        <v>0.13020000000000001</v>
      </c>
      <c r="AN1263">
        <v>3.6549999999999999E-2</v>
      </c>
      <c r="AO1263">
        <v>0.83379999999999999</v>
      </c>
      <c r="AP1263">
        <v>133.59375</v>
      </c>
      <c r="AQ1263">
        <f>VLOOKUP(AL1263,工作表1!$F$3:$G$1000,2,FALSE)</f>
        <v>2.875</v>
      </c>
      <c r="AR1263" t="str">
        <f>VLOOKUP(AL1263,工作表1!$F$3:$H$1000,3,FALSE)</f>
        <v>2028/8/15</v>
      </c>
      <c r="AS1263">
        <f t="shared" si="639"/>
        <v>8.8999999999999996E-2</v>
      </c>
      <c r="AT1263">
        <f t="shared" si="640"/>
        <v>2.786</v>
      </c>
      <c r="AU1263" s="43">
        <f t="shared" si="655"/>
        <v>44423</v>
      </c>
      <c r="AV1263" s="43">
        <f t="shared" si="641"/>
        <v>44561</v>
      </c>
      <c r="AW1263" s="45">
        <f t="shared" si="656"/>
        <v>1.3104281767955801</v>
      </c>
      <c r="AX1263" s="45">
        <f t="shared" si="657"/>
        <v>2.5234418754257169</v>
      </c>
      <c r="AY1263" s="47">
        <f t="shared" si="658"/>
        <v>112.58544324086209</v>
      </c>
      <c r="AZ1263" s="47">
        <f t="shared" si="659"/>
        <v>132.782239241452</v>
      </c>
      <c r="BA1263" s="43"/>
      <c r="BC1263" s="2">
        <v>44405</v>
      </c>
      <c r="BD1263" t="str">
        <v>9128285M</v>
      </c>
      <c r="BE1263">
        <v>-19.994499999999999</v>
      </c>
      <c r="BF1263">
        <v>0.84780999999999995</v>
      </c>
      <c r="BG1263">
        <v>0.84709999999999996</v>
      </c>
      <c r="BH1263">
        <v>133.578125</v>
      </c>
      <c r="BI1263">
        <f>VLOOKUP(BD1263,工作表1!$K$3:$L$1000,2,FALSE)</f>
        <v>3.125</v>
      </c>
      <c r="BJ1263" t="str">
        <f>VLOOKUP(BD1263,工作表1!$K$3:$M$1000,3,FALSE)</f>
        <v>2028/11/15</v>
      </c>
      <c r="BK1263">
        <f t="shared" si="642"/>
        <v>8.9849999999999999E-2</v>
      </c>
      <c r="BL1263">
        <f t="shared" si="643"/>
        <v>3.0351499999999998</v>
      </c>
      <c r="BM1263" s="43">
        <f t="shared" si="660"/>
        <v>44515</v>
      </c>
      <c r="BN1263" s="43">
        <f t="shared" si="644"/>
        <v>44651</v>
      </c>
      <c r="BO1263" s="45">
        <f t="shared" si="661"/>
        <v>0.63688858695652173</v>
      </c>
      <c r="BP1263" s="45">
        <f t="shared" si="662"/>
        <v>2.7344913266825488</v>
      </c>
      <c r="BQ1263" s="47">
        <f t="shared" si="663"/>
        <v>114.5814169215728</v>
      </c>
      <c r="BR1263" s="47">
        <f t="shared" si="664"/>
        <v>131.74882610277905</v>
      </c>
    </row>
    <row r="1264" spans="6:70" x14ac:dyDescent="0.25">
      <c r="F1264" s="2">
        <v>44434</v>
      </c>
      <c r="G1264">
        <v>8.7599999999999997E-2</v>
      </c>
      <c r="H1264" s="43">
        <v>44467</v>
      </c>
      <c r="I1264">
        <v>1.3311999999999999</v>
      </c>
      <c r="L1264" s="2">
        <v>44405</v>
      </c>
      <c r="M1264" t="str">
        <v>9128284N</v>
      </c>
      <c r="N1264">
        <v>0.1138</v>
      </c>
      <c r="O1264">
        <v>2.7019999999999999E-2</v>
      </c>
      <c r="P1264">
        <v>0.83379999999999999</v>
      </c>
      <c r="Q1264">
        <v>134.265625</v>
      </c>
      <c r="R1264">
        <f>VLOOKUP(M1264,工作表1!$A$3:$B$1000,2,FALSE)</f>
        <v>2.875</v>
      </c>
      <c r="S1264" t="str">
        <f>VLOOKUP(M1264,工作表1!$A$3:$C$1000,3,FALSE)</f>
        <v>2028/5/15</v>
      </c>
      <c r="T1264">
        <f t="shared" si="634"/>
        <v>8.9849999999999999E-2</v>
      </c>
      <c r="U1264">
        <f t="shared" si="633"/>
        <v>2.7851499999999998</v>
      </c>
      <c r="V1264" s="43">
        <f t="shared" si="645"/>
        <v>44515</v>
      </c>
      <c r="W1264" s="43">
        <f t="shared" si="635"/>
        <v>44469</v>
      </c>
      <c r="X1264" s="45">
        <f t="shared" si="646"/>
        <v>0.5859375</v>
      </c>
      <c r="Y1264" s="45">
        <f t="shared" si="647"/>
        <v>1.0821703767123287</v>
      </c>
      <c r="Z1264" s="47">
        <f t="shared" si="648"/>
        <v>112.44139683762073</v>
      </c>
      <c r="AA1264" s="47">
        <f t="shared" si="649"/>
        <v>133.93605908739841</v>
      </c>
      <c r="AB1264" s="45">
        <f t="shared" si="650"/>
        <v>0.99239999999999995</v>
      </c>
      <c r="AC1264" s="2" t="str">
        <f t="shared" si="636"/>
        <v>TY1</v>
      </c>
      <c r="AD1264">
        <f t="shared" si="637"/>
        <v>134.265625</v>
      </c>
      <c r="AE1264">
        <f t="shared" si="638"/>
        <v>133.640625</v>
      </c>
      <c r="AF1264" s="49">
        <f t="shared" si="665"/>
        <v>0.625</v>
      </c>
      <c r="AG1264" s="3">
        <f t="shared" si="651"/>
        <v>133.93605908739841</v>
      </c>
      <c r="AH1264">
        <f t="shared" si="652"/>
        <v>132.8435140747273</v>
      </c>
      <c r="AI1264" s="51">
        <f t="shared" si="653"/>
        <v>1.0925450126711098</v>
      </c>
      <c r="AJ1264" s="52">
        <f t="shared" si="654"/>
        <v>0.46754501267110982</v>
      </c>
      <c r="AK1264" s="2">
        <v>44405</v>
      </c>
      <c r="AL1264" t="str">
        <v>9128284V</v>
      </c>
      <c r="AM1264">
        <v>0.63219999999999998</v>
      </c>
      <c r="AN1264">
        <v>4.2700000000000004E-3</v>
      </c>
      <c r="AO1264">
        <v>0.83379999999999999</v>
      </c>
      <c r="AP1264">
        <v>133.640625</v>
      </c>
      <c r="AQ1264">
        <f>VLOOKUP(AL1264,工作表1!$F$3:$G$1000,2,FALSE)</f>
        <v>2.875</v>
      </c>
      <c r="AR1264" t="str">
        <f>VLOOKUP(AL1264,工作表1!$F$3:$H$1000,3,FALSE)</f>
        <v>2028/8/15</v>
      </c>
      <c r="AS1264">
        <f t="shared" si="639"/>
        <v>8.9849999999999999E-2</v>
      </c>
      <c r="AT1264">
        <f t="shared" si="640"/>
        <v>2.7851499999999998</v>
      </c>
      <c r="AU1264" s="43">
        <f t="shared" si="655"/>
        <v>44423</v>
      </c>
      <c r="AV1264" s="43">
        <f t="shared" si="641"/>
        <v>44561</v>
      </c>
      <c r="AW1264" s="45">
        <f t="shared" si="656"/>
        <v>1.3024861878453038</v>
      </c>
      <c r="AX1264" s="45">
        <f t="shared" si="657"/>
        <v>2.5233765988042078</v>
      </c>
      <c r="AY1264" s="47">
        <f t="shared" si="658"/>
        <v>112.6483215503478</v>
      </c>
      <c r="AZ1264" s="47">
        <f t="shared" si="659"/>
        <v>132.8435140747273</v>
      </c>
      <c r="BA1264" s="43"/>
      <c r="BC1264" s="2">
        <v>44404</v>
      </c>
      <c r="BD1264" t="str">
        <v>9128285M</v>
      </c>
      <c r="BE1264">
        <v>-19.268699999999999</v>
      </c>
      <c r="BF1264">
        <v>0.81418999999999997</v>
      </c>
      <c r="BG1264">
        <v>0.84709999999999996</v>
      </c>
      <c r="BH1264">
        <v>133.78125</v>
      </c>
      <c r="BI1264">
        <f>VLOOKUP(BD1264,工作表1!$K$3:$L$1000,2,FALSE)</f>
        <v>3.125</v>
      </c>
      <c r="BJ1264" t="str">
        <f>VLOOKUP(BD1264,工作表1!$K$3:$M$1000,3,FALSE)</f>
        <v>2028/11/15</v>
      </c>
      <c r="BK1264">
        <f t="shared" si="642"/>
        <v>9.01E-2</v>
      </c>
      <c r="BL1264">
        <f t="shared" si="643"/>
        <v>3.0348999999999999</v>
      </c>
      <c r="BM1264" s="43">
        <f t="shared" si="660"/>
        <v>44515</v>
      </c>
      <c r="BN1264" s="43">
        <f t="shared" si="644"/>
        <v>44651</v>
      </c>
      <c r="BO1264" s="45">
        <f t="shared" si="661"/>
        <v>0.62839673913043481</v>
      </c>
      <c r="BP1264" s="45">
        <f t="shared" si="662"/>
        <v>2.734561122692079</v>
      </c>
      <c r="BQ1264" s="47">
        <f t="shared" si="663"/>
        <v>114.78492358975367</v>
      </c>
      <c r="BR1264" s="47">
        <f t="shared" si="664"/>
        <v>131.97492282914232</v>
      </c>
    </row>
    <row r="1265" spans="6:70" x14ac:dyDescent="0.25">
      <c r="F1265" s="2">
        <v>44433</v>
      </c>
      <c r="G1265">
        <v>8.8499999999999995E-2</v>
      </c>
      <c r="H1265" s="43">
        <v>44466</v>
      </c>
      <c r="I1265">
        <v>1.2954000000000001</v>
      </c>
      <c r="L1265" s="2">
        <v>44404</v>
      </c>
      <c r="M1265" t="str">
        <v>9128284N</v>
      </c>
      <c r="N1265">
        <v>0.4471</v>
      </c>
      <c r="O1265">
        <v>-2.4420000000000001E-2</v>
      </c>
      <c r="P1265">
        <v>0.83379999999999999</v>
      </c>
      <c r="Q1265">
        <v>134.46875</v>
      </c>
      <c r="R1265">
        <f>VLOOKUP(M1265,工作表1!$A$3:$B$1000,2,FALSE)</f>
        <v>2.875</v>
      </c>
      <c r="S1265" t="str">
        <f>VLOOKUP(M1265,工作表1!$A$3:$C$1000,3,FALSE)</f>
        <v>2028/5/15</v>
      </c>
      <c r="T1265">
        <f t="shared" si="634"/>
        <v>9.01E-2</v>
      </c>
      <c r="U1265">
        <f t="shared" si="633"/>
        <v>2.7848999999999999</v>
      </c>
      <c r="V1265" s="43">
        <f t="shared" si="645"/>
        <v>44515</v>
      </c>
      <c r="W1265" s="43">
        <f t="shared" si="635"/>
        <v>44469</v>
      </c>
      <c r="X1265" s="45">
        <f t="shared" si="646"/>
        <v>0.578125</v>
      </c>
      <c r="Y1265" s="45">
        <f t="shared" si="647"/>
        <v>1.082234589041096</v>
      </c>
      <c r="Z1265" s="47">
        <f t="shared" si="648"/>
        <v>112.6292216319498</v>
      </c>
      <c r="AA1265" s="47">
        <f t="shared" si="649"/>
        <v>134.14680299980142</v>
      </c>
      <c r="AB1265" s="45">
        <f t="shared" si="650"/>
        <v>0.99950000000000006</v>
      </c>
      <c r="AC1265" s="2" t="str">
        <f t="shared" si="636"/>
        <v>TY1</v>
      </c>
      <c r="AD1265">
        <f t="shared" si="637"/>
        <v>134.46875</v>
      </c>
      <c r="AE1265">
        <f t="shared" si="638"/>
        <v>133.84375</v>
      </c>
      <c r="AF1265" s="49">
        <f t="shared" si="665"/>
        <v>0.625</v>
      </c>
      <c r="AG1265" s="3">
        <f t="shared" si="651"/>
        <v>134.14680299980142</v>
      </c>
      <c r="AH1265">
        <f t="shared" si="652"/>
        <v>133.05408810066874</v>
      </c>
      <c r="AI1265" s="51">
        <f t="shared" si="653"/>
        <v>1.0927148991326874</v>
      </c>
      <c r="AJ1265" s="52">
        <f t="shared" si="654"/>
        <v>0.46771489913268738</v>
      </c>
      <c r="AK1265" s="2">
        <v>44404</v>
      </c>
      <c r="AL1265" t="str">
        <v>9128284V</v>
      </c>
      <c r="AM1265">
        <v>0.96209999999999996</v>
      </c>
      <c r="AN1265">
        <v>-1.6480000000000002E-2</v>
      </c>
      <c r="AO1265">
        <v>0.83379999999999999</v>
      </c>
      <c r="AP1265">
        <v>133.84375</v>
      </c>
      <c r="AQ1265">
        <f>VLOOKUP(AL1265,工作表1!$F$3:$G$1000,2,FALSE)</f>
        <v>2.875</v>
      </c>
      <c r="AR1265" t="str">
        <f>VLOOKUP(AL1265,工作表1!$F$3:$H$1000,3,FALSE)</f>
        <v>2028/8/15</v>
      </c>
      <c r="AS1265">
        <f t="shared" si="639"/>
        <v>9.01E-2</v>
      </c>
      <c r="AT1265">
        <f t="shared" si="640"/>
        <v>2.7848999999999999</v>
      </c>
      <c r="AU1265" s="43">
        <f t="shared" si="655"/>
        <v>44423</v>
      </c>
      <c r="AV1265" s="43">
        <f t="shared" si="641"/>
        <v>44561</v>
      </c>
      <c r="AW1265" s="45">
        <f t="shared" si="656"/>
        <v>1.2945441988950277</v>
      </c>
      <c r="AX1265" s="45">
        <f t="shared" si="657"/>
        <v>2.5233113221826988</v>
      </c>
      <c r="AY1265" s="47">
        <f t="shared" si="658"/>
        <v>112.8359408044563</v>
      </c>
      <c r="AZ1265" s="47">
        <f t="shared" si="659"/>
        <v>133.05408810066874</v>
      </c>
      <c r="BA1265" s="43"/>
      <c r="BC1265" s="2">
        <v>44403</v>
      </c>
      <c r="BD1265" t="str">
        <v>9128285M</v>
      </c>
      <c r="BE1265">
        <v>-19.4389</v>
      </c>
      <c r="BF1265">
        <v>0.81845999999999997</v>
      </c>
      <c r="BG1265">
        <v>0.84709999999999996</v>
      </c>
      <c r="BH1265">
        <v>133.5</v>
      </c>
      <c r="BI1265">
        <f>VLOOKUP(BD1265,工作表1!$K$3:$L$1000,2,FALSE)</f>
        <v>3.125</v>
      </c>
      <c r="BJ1265" t="str">
        <f>VLOOKUP(BD1265,工作表1!$K$3:$M$1000,3,FALSE)</f>
        <v>2028/11/15</v>
      </c>
      <c r="BK1265">
        <f t="shared" si="642"/>
        <v>9.0700000000000003E-2</v>
      </c>
      <c r="BL1265">
        <f t="shared" si="643"/>
        <v>3.0343</v>
      </c>
      <c r="BM1265" s="43">
        <f t="shared" si="660"/>
        <v>44515</v>
      </c>
      <c r="BN1265" s="43">
        <f t="shared" si="644"/>
        <v>44651</v>
      </c>
      <c r="BO1265" s="45">
        <f t="shared" si="661"/>
        <v>0.61990489130434778</v>
      </c>
      <c r="BP1265" s="45">
        <f t="shared" si="662"/>
        <v>2.7346309187016078</v>
      </c>
      <c r="BQ1265" s="47">
        <f t="shared" si="663"/>
        <v>114.54538701660417</v>
      </c>
      <c r="BR1265" s="47">
        <f t="shared" si="664"/>
        <v>131.67829294288302</v>
      </c>
    </row>
    <row r="1266" spans="6:70" x14ac:dyDescent="0.25">
      <c r="F1266" s="2">
        <v>44432</v>
      </c>
      <c r="G1266">
        <v>8.77E-2</v>
      </c>
      <c r="H1266" s="43">
        <v>44463</v>
      </c>
      <c r="I1266">
        <v>1.2524999999999999</v>
      </c>
      <c r="L1266" s="2">
        <v>44403</v>
      </c>
      <c r="M1266" t="str">
        <v>9128284N</v>
      </c>
      <c r="N1266">
        <v>0.28539999999999999</v>
      </c>
      <c r="O1266">
        <v>2.7999999999999998E-4</v>
      </c>
      <c r="P1266">
        <v>0.83379999999999999</v>
      </c>
      <c r="Q1266">
        <v>134.203125</v>
      </c>
      <c r="R1266">
        <f>VLOOKUP(M1266,工作表1!$A$3:$B$1000,2,FALSE)</f>
        <v>2.875</v>
      </c>
      <c r="S1266" t="str">
        <f>VLOOKUP(M1266,工作表1!$A$3:$C$1000,3,FALSE)</f>
        <v>2028/5/15</v>
      </c>
      <c r="T1266">
        <f t="shared" si="634"/>
        <v>9.0700000000000003E-2</v>
      </c>
      <c r="U1266">
        <f t="shared" si="633"/>
        <v>2.7843</v>
      </c>
      <c r="V1266" s="43">
        <f t="shared" si="645"/>
        <v>44515</v>
      </c>
      <c r="W1266" s="43">
        <f t="shared" si="635"/>
        <v>44469</v>
      </c>
      <c r="X1266" s="45">
        <f t="shared" si="646"/>
        <v>0.5703125</v>
      </c>
      <c r="Y1266" s="45">
        <f t="shared" si="647"/>
        <v>1.0822988013698631</v>
      </c>
      <c r="Z1266" s="47">
        <f t="shared" si="648"/>
        <v>112.4104912933385</v>
      </c>
      <c r="AA1266" s="47">
        <f t="shared" si="649"/>
        <v>133.87003126144043</v>
      </c>
      <c r="AB1266" s="45">
        <f t="shared" si="650"/>
        <v>1.0344</v>
      </c>
      <c r="AC1266" s="2" t="str">
        <f t="shared" si="636"/>
        <v>TY1</v>
      </c>
      <c r="AD1266">
        <f t="shared" si="637"/>
        <v>134.203125</v>
      </c>
      <c r="AE1266">
        <f t="shared" si="638"/>
        <v>133.5625</v>
      </c>
      <c r="AF1266" s="49">
        <f t="shared" si="665"/>
        <v>0.640625</v>
      </c>
      <c r="AG1266" s="3">
        <f t="shared" si="651"/>
        <v>133.87003126144043</v>
      </c>
      <c r="AH1266">
        <f t="shared" si="652"/>
        <v>132.75857818676326</v>
      </c>
      <c r="AI1266" s="51">
        <f t="shared" si="653"/>
        <v>1.111453074677172</v>
      </c>
      <c r="AJ1266" s="52">
        <f t="shared" si="654"/>
        <v>0.47082807467717203</v>
      </c>
      <c r="AK1266" s="2">
        <v>44403</v>
      </c>
      <c r="AL1266" t="str">
        <v>9128284V</v>
      </c>
      <c r="AM1266">
        <v>0.70320000000000005</v>
      </c>
      <c r="AN1266">
        <v>-7.3999999999999999E-4</v>
      </c>
      <c r="AO1266">
        <v>0.83379999999999999</v>
      </c>
      <c r="AP1266">
        <v>133.5625</v>
      </c>
      <c r="AQ1266">
        <f>VLOOKUP(AL1266,工作表1!$F$3:$G$1000,2,FALSE)</f>
        <v>2.875</v>
      </c>
      <c r="AR1266" t="str">
        <f>VLOOKUP(AL1266,工作表1!$F$3:$H$1000,3,FALSE)</f>
        <v>2028/8/15</v>
      </c>
      <c r="AS1266">
        <f t="shared" si="639"/>
        <v>9.0700000000000003E-2</v>
      </c>
      <c r="AT1266">
        <f t="shared" si="640"/>
        <v>2.7843</v>
      </c>
      <c r="AU1266" s="43">
        <f t="shared" si="655"/>
        <v>44423</v>
      </c>
      <c r="AV1266" s="43">
        <f t="shared" si="641"/>
        <v>44561</v>
      </c>
      <c r="AW1266" s="45">
        <f t="shared" si="656"/>
        <v>1.2866022099447514</v>
      </c>
      <c r="AX1266" s="45">
        <f t="shared" si="657"/>
        <v>2.5232460455611898</v>
      </c>
      <c r="AY1266" s="47">
        <f t="shared" si="658"/>
        <v>112.60143324174267</v>
      </c>
      <c r="AZ1266" s="47">
        <f t="shared" si="659"/>
        <v>132.75857818676326</v>
      </c>
      <c r="BA1266" s="43"/>
      <c r="BC1266" s="2">
        <v>44400</v>
      </c>
      <c r="BD1266" t="str">
        <v>9128285M</v>
      </c>
      <c r="BE1266">
        <v>-20.486799999999999</v>
      </c>
      <c r="BF1266">
        <v>0.85851</v>
      </c>
      <c r="BG1266">
        <v>0.84709999999999996</v>
      </c>
      <c r="BH1266">
        <v>133.4375</v>
      </c>
      <c r="BI1266">
        <f>VLOOKUP(BD1266,工作表1!$K$3:$L$1000,2,FALSE)</f>
        <v>3.125</v>
      </c>
      <c r="BJ1266" t="str">
        <f>VLOOKUP(BD1266,工作表1!$K$3:$M$1000,3,FALSE)</f>
        <v>2028/11/15</v>
      </c>
      <c r="BK1266">
        <f t="shared" si="642"/>
        <v>9.0749999999999997E-2</v>
      </c>
      <c r="BL1266">
        <f t="shared" si="643"/>
        <v>3.0342500000000001</v>
      </c>
      <c r="BM1266" s="43">
        <f t="shared" si="660"/>
        <v>44515</v>
      </c>
      <c r="BN1266" s="43">
        <f t="shared" si="644"/>
        <v>44651</v>
      </c>
      <c r="BO1266" s="45">
        <f t="shared" si="661"/>
        <v>0.61141304347826086</v>
      </c>
      <c r="BP1266" s="45">
        <f t="shared" si="662"/>
        <v>2.7347007147111375</v>
      </c>
      <c r="BQ1266" s="47">
        <f t="shared" si="663"/>
        <v>114.46662439975513</v>
      </c>
      <c r="BR1266" s="47">
        <f t="shared" si="664"/>
        <v>131.57101307521054</v>
      </c>
    </row>
    <row r="1267" spans="6:70" x14ac:dyDescent="0.25">
      <c r="F1267" s="2">
        <v>44431</v>
      </c>
      <c r="G1267">
        <v>8.8400000000000006E-2</v>
      </c>
      <c r="H1267" s="43">
        <v>44462</v>
      </c>
      <c r="I1267">
        <v>1.2358</v>
      </c>
      <c r="L1267" s="2">
        <v>44400</v>
      </c>
      <c r="M1267" t="str">
        <v>9128284N</v>
      </c>
      <c r="N1267">
        <v>-0.28620000000000001</v>
      </c>
      <c r="O1267">
        <v>8.8200000000000001E-2</v>
      </c>
      <c r="P1267">
        <v>0.83379999999999999</v>
      </c>
      <c r="Q1267">
        <v>134.140625</v>
      </c>
      <c r="R1267">
        <f>VLOOKUP(M1267,工作表1!$A$3:$B$1000,2,FALSE)</f>
        <v>2.875</v>
      </c>
      <c r="S1267" t="str">
        <f>VLOOKUP(M1267,工作表1!$A$3:$C$1000,3,FALSE)</f>
        <v>2028/5/15</v>
      </c>
      <c r="T1267">
        <f t="shared" si="634"/>
        <v>9.0749999999999997E-2</v>
      </c>
      <c r="U1267">
        <f t="shared" si="633"/>
        <v>2.7842500000000001</v>
      </c>
      <c r="V1267" s="43">
        <f t="shared" si="645"/>
        <v>44515</v>
      </c>
      <c r="W1267" s="43">
        <f t="shared" si="635"/>
        <v>44469</v>
      </c>
      <c r="X1267" s="45">
        <f t="shared" si="646"/>
        <v>0.5625</v>
      </c>
      <c r="Y1267" s="45">
        <f t="shared" si="647"/>
        <v>1.0823630136986302</v>
      </c>
      <c r="Z1267" s="47">
        <f t="shared" si="648"/>
        <v>112.34695216765186</v>
      </c>
      <c r="AA1267" s="47">
        <f t="shared" si="649"/>
        <v>133.77926781394618</v>
      </c>
      <c r="AB1267" s="45">
        <f t="shared" si="650"/>
        <v>1.0251999999999999</v>
      </c>
      <c r="AC1267" s="2" t="str">
        <f t="shared" si="636"/>
        <v>TY1</v>
      </c>
      <c r="AD1267">
        <f t="shared" si="637"/>
        <v>134.140625</v>
      </c>
      <c r="AE1267">
        <f t="shared" si="638"/>
        <v>133.5</v>
      </c>
      <c r="AF1267" s="49">
        <f t="shared" si="665"/>
        <v>0.640625</v>
      </c>
      <c r="AG1267" s="3">
        <f t="shared" si="651"/>
        <v>133.77926781394618</v>
      </c>
      <c r="AH1267">
        <f t="shared" si="652"/>
        <v>132.66818817946029</v>
      </c>
      <c r="AI1267" s="51">
        <f t="shared" si="653"/>
        <v>1.1110796344858898</v>
      </c>
      <c r="AJ1267" s="52">
        <f t="shared" si="654"/>
        <v>0.47045463448588976</v>
      </c>
      <c r="AK1267" s="2">
        <v>44400</v>
      </c>
      <c r="AL1267" t="str">
        <v>9128284V</v>
      </c>
      <c r="AM1267">
        <v>0.13650000000000001</v>
      </c>
      <c r="AN1267">
        <v>3.637E-2</v>
      </c>
      <c r="AO1267">
        <v>0.83379999999999999</v>
      </c>
      <c r="AP1267">
        <v>133.5</v>
      </c>
      <c r="AQ1267">
        <f>VLOOKUP(AL1267,工作表1!$F$3:$G$1000,2,FALSE)</f>
        <v>2.875</v>
      </c>
      <c r="AR1267" t="str">
        <f>VLOOKUP(AL1267,工作表1!$F$3:$H$1000,3,FALSE)</f>
        <v>2028/8/15</v>
      </c>
      <c r="AS1267">
        <f t="shared" si="639"/>
        <v>9.0749999999999997E-2</v>
      </c>
      <c r="AT1267">
        <f t="shared" si="640"/>
        <v>2.7842500000000001</v>
      </c>
      <c r="AU1267" s="43">
        <f t="shared" si="655"/>
        <v>44423</v>
      </c>
      <c r="AV1267" s="43">
        <f t="shared" si="641"/>
        <v>44561</v>
      </c>
      <c r="AW1267" s="45">
        <f t="shared" si="656"/>
        <v>1.2786602209944751</v>
      </c>
      <c r="AX1267" s="45">
        <f t="shared" si="657"/>
        <v>2.5231807689396808</v>
      </c>
      <c r="AY1267" s="47">
        <f t="shared" si="658"/>
        <v>112.53819271270979</v>
      </c>
      <c r="AZ1267" s="47">
        <f t="shared" si="659"/>
        <v>132.66818817946029</v>
      </c>
      <c r="BA1267" s="43"/>
      <c r="BC1267" s="2">
        <v>44399</v>
      </c>
      <c r="BD1267" t="str">
        <v>9128285M</v>
      </c>
      <c r="BE1267">
        <v>-19.972100000000001</v>
      </c>
      <c r="BF1267">
        <v>0.83572999999999997</v>
      </c>
      <c r="BG1267">
        <v>0.84709999999999996</v>
      </c>
      <c r="BH1267">
        <v>133.5625</v>
      </c>
      <c r="BI1267">
        <f>VLOOKUP(BD1267,工作表1!$K$3:$L$1000,2,FALSE)</f>
        <v>3.125</v>
      </c>
      <c r="BJ1267" t="str">
        <f>VLOOKUP(BD1267,工作表1!$K$3:$M$1000,3,FALSE)</f>
        <v>2028/11/15</v>
      </c>
      <c r="BK1267">
        <f t="shared" si="642"/>
        <v>9.0499999999999997E-2</v>
      </c>
      <c r="BL1267">
        <f t="shared" si="643"/>
        <v>3.0345</v>
      </c>
      <c r="BM1267" s="43">
        <f t="shared" si="660"/>
        <v>44515</v>
      </c>
      <c r="BN1267" s="43">
        <f t="shared" si="644"/>
        <v>44651</v>
      </c>
      <c r="BO1267" s="45">
        <f t="shared" si="661"/>
        <v>0.5859375</v>
      </c>
      <c r="BP1267" s="45">
        <f t="shared" si="662"/>
        <v>2.7349101027397258</v>
      </c>
      <c r="BQ1267" s="47">
        <f t="shared" si="663"/>
        <v>114.61316461829057</v>
      </c>
      <c r="BR1267" s="47">
        <f t="shared" si="664"/>
        <v>131.70077404693083</v>
      </c>
    </row>
    <row r="1268" spans="6:70" x14ac:dyDescent="0.25">
      <c r="F1268" s="2">
        <v>44428</v>
      </c>
      <c r="G1268">
        <v>8.7650000000000006E-2</v>
      </c>
      <c r="H1268" s="43">
        <v>44461</v>
      </c>
      <c r="I1268">
        <v>1.1203000000000001</v>
      </c>
      <c r="L1268" s="2">
        <v>44399</v>
      </c>
      <c r="M1268" t="str">
        <v>9128284N</v>
      </c>
      <c r="N1268">
        <v>0.11409999999999999</v>
      </c>
      <c r="O1268">
        <v>3.653E-2</v>
      </c>
      <c r="P1268">
        <v>0.83379999999999999</v>
      </c>
      <c r="Q1268">
        <v>134.25</v>
      </c>
      <c r="R1268">
        <f>VLOOKUP(M1268,工作表1!$A$3:$B$1000,2,FALSE)</f>
        <v>2.875</v>
      </c>
      <c r="S1268" t="str">
        <f>VLOOKUP(M1268,工作表1!$A$3:$C$1000,3,FALSE)</f>
        <v>2028/5/15</v>
      </c>
      <c r="T1268">
        <f t="shared" si="634"/>
        <v>9.0499999999999997E-2</v>
      </c>
      <c r="U1268">
        <f t="shared" si="633"/>
        <v>2.7845</v>
      </c>
      <c r="V1268" s="43">
        <f t="shared" si="645"/>
        <v>44515</v>
      </c>
      <c r="W1268" s="43">
        <f t="shared" si="635"/>
        <v>44469</v>
      </c>
      <c r="X1268" s="45">
        <f t="shared" si="646"/>
        <v>0.5390625</v>
      </c>
      <c r="Y1268" s="45">
        <f t="shared" si="647"/>
        <v>1.0825556506849314</v>
      </c>
      <c r="Z1268" s="47">
        <f t="shared" si="648"/>
        <v>112.47300116516594</v>
      </c>
      <c r="AA1268" s="47">
        <f t="shared" si="649"/>
        <v>133.88667449062137</v>
      </c>
      <c r="AB1268" s="45">
        <f t="shared" si="650"/>
        <v>1.0301</v>
      </c>
      <c r="AC1268" s="2" t="str">
        <f t="shared" si="636"/>
        <v>TY1</v>
      </c>
      <c r="AD1268">
        <f t="shared" si="637"/>
        <v>134.25</v>
      </c>
      <c r="AE1268">
        <f t="shared" si="638"/>
        <v>133.625</v>
      </c>
      <c r="AF1268" s="49">
        <f t="shared" si="665"/>
        <v>0.625</v>
      </c>
      <c r="AG1268" s="3">
        <f t="shared" si="651"/>
        <v>133.88667449062137</v>
      </c>
      <c r="AH1268">
        <f t="shared" si="652"/>
        <v>132.77422932226901</v>
      </c>
      <c r="AI1268" s="51">
        <f t="shared" si="653"/>
        <v>1.112445168352366</v>
      </c>
      <c r="AJ1268" s="52">
        <f t="shared" si="654"/>
        <v>0.48744516835236595</v>
      </c>
      <c r="AK1268" s="2">
        <v>44399</v>
      </c>
      <c r="AL1268" t="str">
        <v>9128284V</v>
      </c>
      <c r="AM1268">
        <v>0.18210000000000001</v>
      </c>
      <c r="AN1268">
        <v>4.1700000000000001E-2</v>
      </c>
      <c r="AO1268">
        <v>0.83379999999999999</v>
      </c>
      <c r="AP1268">
        <v>133.625</v>
      </c>
      <c r="AQ1268">
        <f>VLOOKUP(AL1268,工作表1!$F$3:$G$1000,2,FALSE)</f>
        <v>2.875</v>
      </c>
      <c r="AR1268" t="str">
        <f>VLOOKUP(AL1268,工作表1!$F$3:$H$1000,3,FALSE)</f>
        <v>2028/8/15</v>
      </c>
      <c r="AS1268">
        <f t="shared" si="639"/>
        <v>9.0499999999999997E-2</v>
      </c>
      <c r="AT1268">
        <f t="shared" si="640"/>
        <v>2.7845</v>
      </c>
      <c r="AU1268" s="43">
        <f t="shared" si="655"/>
        <v>44423</v>
      </c>
      <c r="AV1268" s="43">
        <f t="shared" si="641"/>
        <v>44561</v>
      </c>
      <c r="AW1268" s="45">
        <f t="shared" si="656"/>
        <v>1.2548342541436464</v>
      </c>
      <c r="AX1268" s="45">
        <f t="shared" si="657"/>
        <v>2.5229849390751533</v>
      </c>
      <c r="AY1268" s="47">
        <f t="shared" si="658"/>
        <v>112.66316701697485</v>
      </c>
      <c r="AZ1268" s="47">
        <f t="shared" si="659"/>
        <v>132.77422932226901</v>
      </c>
      <c r="BA1268" s="43"/>
      <c r="BC1268" s="2">
        <v>44398</v>
      </c>
      <c r="BD1268" t="str">
        <v>9128285M</v>
      </c>
      <c r="BE1268">
        <v>-19.929300000000001</v>
      </c>
      <c r="BF1268">
        <v>0.83174000000000003</v>
      </c>
      <c r="BG1268">
        <v>0.84709999999999996</v>
      </c>
      <c r="BH1268">
        <v>133.421875</v>
      </c>
      <c r="BI1268">
        <f>VLOOKUP(BD1268,工作表1!$K$3:$L$1000,2,FALSE)</f>
        <v>3.125</v>
      </c>
      <c r="BJ1268" t="str">
        <f>VLOOKUP(BD1268,工作表1!$K$3:$M$1000,3,FALSE)</f>
        <v>2028/11/15</v>
      </c>
      <c r="BK1268">
        <f t="shared" si="642"/>
        <v>9.0499999999999997E-2</v>
      </c>
      <c r="BL1268">
        <f t="shared" si="643"/>
        <v>3.0345</v>
      </c>
      <c r="BM1268" s="43">
        <f t="shared" si="660"/>
        <v>44515</v>
      </c>
      <c r="BN1268" s="43">
        <f t="shared" si="644"/>
        <v>44651</v>
      </c>
      <c r="BO1268" s="45">
        <f t="shared" si="661"/>
        <v>0.57744565217391297</v>
      </c>
      <c r="BP1268" s="45">
        <f t="shared" si="662"/>
        <v>2.7349798987492555</v>
      </c>
      <c r="BQ1268" s="47">
        <f t="shared" si="663"/>
        <v>114.50386281501581</v>
      </c>
      <c r="BR1268" s="47">
        <f t="shared" si="664"/>
        <v>131.55740140812659</v>
      </c>
    </row>
    <row r="1269" spans="6:70" x14ac:dyDescent="0.25">
      <c r="F1269" s="2">
        <v>44427</v>
      </c>
      <c r="G1269">
        <v>8.8499999999999995E-2</v>
      </c>
      <c r="H1269" s="43">
        <v>44460</v>
      </c>
      <c r="I1269">
        <v>1.1203000000000001</v>
      </c>
      <c r="L1269" s="2">
        <v>44398</v>
      </c>
      <c r="M1269" t="str">
        <v>9128284N</v>
      </c>
      <c r="N1269">
        <v>0.1197</v>
      </c>
      <c r="O1269">
        <v>3.5959999999999999E-2</v>
      </c>
      <c r="P1269">
        <v>0.83379999999999999</v>
      </c>
      <c r="Q1269">
        <v>134.109375</v>
      </c>
      <c r="R1269">
        <f>VLOOKUP(M1269,工作表1!$A$3:$B$1000,2,FALSE)</f>
        <v>2.875</v>
      </c>
      <c r="S1269" t="str">
        <f>VLOOKUP(M1269,工作表1!$A$3:$C$1000,3,FALSE)</f>
        <v>2028/5/15</v>
      </c>
      <c r="T1269">
        <f t="shared" si="634"/>
        <v>9.0499999999999997E-2</v>
      </c>
      <c r="U1269">
        <f t="shared" si="633"/>
        <v>2.7845</v>
      </c>
      <c r="V1269" s="43">
        <f t="shared" si="645"/>
        <v>44515</v>
      </c>
      <c r="W1269" s="43">
        <f t="shared" si="635"/>
        <v>44469</v>
      </c>
      <c r="X1269" s="45">
        <f t="shared" si="646"/>
        <v>0.53125</v>
      </c>
      <c r="Y1269" s="45">
        <f t="shared" si="647"/>
        <v>1.0826198630136985</v>
      </c>
      <c r="Z1269" s="47">
        <f t="shared" si="648"/>
        <v>112.36364733699725</v>
      </c>
      <c r="AA1269" s="47">
        <f t="shared" si="649"/>
        <v>133.74095251026037</v>
      </c>
      <c r="AB1269" s="45">
        <f t="shared" si="650"/>
        <v>1.0418000000000001</v>
      </c>
      <c r="AC1269" s="2" t="str">
        <f t="shared" si="636"/>
        <v>TY1</v>
      </c>
      <c r="AD1269">
        <f t="shared" si="637"/>
        <v>134.109375</v>
      </c>
      <c r="AE1269">
        <f t="shared" si="638"/>
        <v>133.484375</v>
      </c>
      <c r="AF1269" s="49">
        <f t="shared" si="665"/>
        <v>0.625</v>
      </c>
      <c r="AG1269" s="3">
        <f t="shared" si="651"/>
        <v>133.74095251026037</v>
      </c>
      <c r="AH1269">
        <f t="shared" si="652"/>
        <v>132.6283487521915</v>
      </c>
      <c r="AI1269" s="51">
        <f t="shared" si="653"/>
        <v>1.1126037580688717</v>
      </c>
      <c r="AJ1269" s="52">
        <f t="shared" si="654"/>
        <v>0.48760375806887168</v>
      </c>
      <c r="AK1269" s="2">
        <v>44398</v>
      </c>
      <c r="AL1269" t="str">
        <v>9128284V</v>
      </c>
      <c r="AM1269">
        <v>0.18310000000000001</v>
      </c>
      <c r="AN1269">
        <v>4.1700000000000001E-2</v>
      </c>
      <c r="AO1269">
        <v>0.83379999999999999</v>
      </c>
      <c r="AP1269">
        <v>133.484375</v>
      </c>
      <c r="AQ1269">
        <f>VLOOKUP(AL1269,工作表1!$F$3:$G$1000,2,FALSE)</f>
        <v>2.875</v>
      </c>
      <c r="AR1269" t="str">
        <f>VLOOKUP(AL1269,工作表1!$F$3:$H$1000,3,FALSE)</f>
        <v>2028/8/15</v>
      </c>
      <c r="AS1269">
        <f t="shared" si="639"/>
        <v>9.0499999999999997E-2</v>
      </c>
      <c r="AT1269">
        <f t="shared" si="640"/>
        <v>2.7845</v>
      </c>
      <c r="AU1269" s="43">
        <f t="shared" si="655"/>
        <v>44423</v>
      </c>
      <c r="AV1269" s="43">
        <f t="shared" si="641"/>
        <v>44561</v>
      </c>
      <c r="AW1269" s="45">
        <f t="shared" si="656"/>
        <v>1.2468922651933703</v>
      </c>
      <c r="AX1269" s="45">
        <f t="shared" si="657"/>
        <v>2.5229196624536443</v>
      </c>
      <c r="AY1269" s="47">
        <f t="shared" si="658"/>
        <v>112.55368095670056</v>
      </c>
      <c r="AZ1269" s="47">
        <f t="shared" si="659"/>
        <v>132.6283487521915</v>
      </c>
      <c r="BA1269" s="43"/>
      <c r="BC1269" s="2">
        <v>44397</v>
      </c>
      <c r="BD1269" t="str">
        <v>9128285M</v>
      </c>
      <c r="BE1269">
        <v>-19.538599999999999</v>
      </c>
      <c r="BF1269">
        <v>0.80306</v>
      </c>
      <c r="BG1269">
        <v>0.84709999999999996</v>
      </c>
      <c r="BH1269">
        <v>134</v>
      </c>
      <c r="BI1269">
        <f>VLOOKUP(BD1269,工作表1!$K$3:$L$1000,2,FALSE)</f>
        <v>3.125</v>
      </c>
      <c r="BJ1269" t="str">
        <f>VLOOKUP(BD1269,工作表1!$K$3:$M$1000,3,FALSE)</f>
        <v>2028/11/15</v>
      </c>
      <c r="BK1269">
        <f t="shared" si="642"/>
        <v>9.1350000000000001E-2</v>
      </c>
      <c r="BL1269">
        <f t="shared" si="643"/>
        <v>3.0336500000000002</v>
      </c>
      <c r="BM1269" s="43">
        <f t="shared" si="660"/>
        <v>44515</v>
      </c>
      <c r="BN1269" s="43">
        <f t="shared" si="644"/>
        <v>44651</v>
      </c>
      <c r="BO1269" s="45">
        <f t="shared" si="661"/>
        <v>0.56895380434782605</v>
      </c>
      <c r="BP1269" s="45">
        <f t="shared" si="662"/>
        <v>2.7350496947587852</v>
      </c>
      <c r="BQ1269" s="47">
        <f t="shared" si="663"/>
        <v>115.01998650504319</v>
      </c>
      <c r="BR1269" s="47">
        <f t="shared" si="664"/>
        <v>132.153047603478</v>
      </c>
    </row>
    <row r="1270" spans="6:70" x14ac:dyDescent="0.25">
      <c r="F1270" s="2">
        <v>44426</v>
      </c>
      <c r="G1270">
        <v>9.1999999999999998E-2</v>
      </c>
      <c r="H1270" s="43">
        <v>44459</v>
      </c>
      <c r="I1270">
        <v>1.1155999999999999</v>
      </c>
      <c r="L1270" s="2">
        <v>44397</v>
      </c>
      <c r="M1270" t="str">
        <v>9128284N</v>
      </c>
      <c r="N1270">
        <v>0.31890000000000002</v>
      </c>
      <c r="O1270">
        <v>1.42E-3</v>
      </c>
      <c r="P1270">
        <v>0.83379999999999999</v>
      </c>
      <c r="Q1270">
        <v>134.671875</v>
      </c>
      <c r="R1270">
        <f>VLOOKUP(M1270,工作表1!$A$3:$B$1000,2,FALSE)</f>
        <v>2.875</v>
      </c>
      <c r="S1270" t="str">
        <f>VLOOKUP(M1270,工作表1!$A$3:$C$1000,3,FALSE)</f>
        <v>2028/5/15</v>
      </c>
      <c r="T1270">
        <f t="shared" si="634"/>
        <v>9.1350000000000001E-2</v>
      </c>
      <c r="U1270">
        <f t="shared" si="633"/>
        <v>2.7836500000000002</v>
      </c>
      <c r="V1270" s="43">
        <f t="shared" si="645"/>
        <v>44515</v>
      </c>
      <c r="W1270" s="43">
        <f t="shared" si="635"/>
        <v>44469</v>
      </c>
      <c r="X1270" s="45">
        <f t="shared" si="646"/>
        <v>0.5234375</v>
      </c>
      <c r="Y1270" s="45">
        <f t="shared" si="647"/>
        <v>1.0826840753424658</v>
      </c>
      <c r="Z1270" s="47">
        <f t="shared" si="648"/>
        <v>112.84832950263781</v>
      </c>
      <c r="AA1270" s="47">
        <f t="shared" si="649"/>
        <v>134.3078758077815</v>
      </c>
      <c r="AB1270" s="45">
        <f t="shared" si="650"/>
        <v>0.97929999999999995</v>
      </c>
      <c r="AC1270" s="2" t="str">
        <f t="shared" si="636"/>
        <v>TY1</v>
      </c>
      <c r="AD1270">
        <f t="shared" si="637"/>
        <v>134.671875</v>
      </c>
      <c r="AE1270">
        <f t="shared" si="638"/>
        <v>134.0625</v>
      </c>
      <c r="AF1270" s="49">
        <f t="shared" si="665"/>
        <v>0.609375</v>
      </c>
      <c r="AG1270" s="3">
        <f t="shared" si="651"/>
        <v>134.3078758077815</v>
      </c>
      <c r="AH1270">
        <f t="shared" si="652"/>
        <v>133.21413063656607</v>
      </c>
      <c r="AI1270" s="51">
        <f t="shared" si="653"/>
        <v>1.0937451712154314</v>
      </c>
      <c r="AJ1270" s="52">
        <f t="shared" si="654"/>
        <v>0.48437017121543136</v>
      </c>
      <c r="AK1270" s="2">
        <v>44397</v>
      </c>
      <c r="AL1270" t="str">
        <v>9128284V</v>
      </c>
      <c r="AM1270">
        <v>0.39879999999999999</v>
      </c>
      <c r="AN1270">
        <v>2.1659999999999999E-2</v>
      </c>
      <c r="AO1270">
        <v>0.83379999999999999</v>
      </c>
      <c r="AP1270">
        <v>134.0625</v>
      </c>
      <c r="AQ1270">
        <f>VLOOKUP(AL1270,工作表1!$F$3:$G$1000,2,FALSE)</f>
        <v>2.875</v>
      </c>
      <c r="AR1270" t="str">
        <f>VLOOKUP(AL1270,工作表1!$F$3:$H$1000,3,FALSE)</f>
        <v>2028/8/15</v>
      </c>
      <c r="AS1270">
        <f t="shared" si="639"/>
        <v>9.1350000000000001E-2</v>
      </c>
      <c r="AT1270">
        <f t="shared" si="640"/>
        <v>2.7836500000000002</v>
      </c>
      <c r="AU1270" s="43">
        <f t="shared" si="655"/>
        <v>44423</v>
      </c>
      <c r="AV1270" s="43">
        <f t="shared" si="641"/>
        <v>44561</v>
      </c>
      <c r="AW1270" s="45">
        <f t="shared" si="656"/>
        <v>1.238950276243094</v>
      </c>
      <c r="AX1270" s="45">
        <f t="shared" si="657"/>
        <v>2.5228543858321348</v>
      </c>
      <c r="AY1270" s="47">
        <f t="shared" si="658"/>
        <v>113.05387018983728</v>
      </c>
      <c r="AZ1270" s="47">
        <f t="shared" si="659"/>
        <v>133.21413063656607</v>
      </c>
      <c r="BA1270" s="43"/>
      <c r="BC1270" s="2">
        <v>44396</v>
      </c>
      <c r="BD1270" t="str">
        <v>9128285M</v>
      </c>
      <c r="BE1270">
        <v>-18.626799999999999</v>
      </c>
      <c r="BF1270">
        <v>0.76863000000000004</v>
      </c>
      <c r="BG1270">
        <v>0.84709999999999996</v>
      </c>
      <c r="BH1270">
        <v>134.015625</v>
      </c>
      <c r="BI1270">
        <f>VLOOKUP(BD1270,工作表1!$K$3:$L$1000,2,FALSE)</f>
        <v>3.125</v>
      </c>
      <c r="BJ1270" t="str">
        <f>VLOOKUP(BD1270,工作表1!$K$3:$M$1000,3,FALSE)</f>
        <v>2028/11/15</v>
      </c>
      <c r="BK1270">
        <f t="shared" si="642"/>
        <v>9.0499999999999997E-2</v>
      </c>
      <c r="BL1270">
        <f t="shared" si="643"/>
        <v>3.0345</v>
      </c>
      <c r="BM1270" s="43">
        <f t="shared" si="660"/>
        <v>44515</v>
      </c>
      <c r="BN1270" s="43">
        <f t="shared" si="644"/>
        <v>44651</v>
      </c>
      <c r="BO1270" s="45">
        <f t="shared" si="661"/>
        <v>0.56046195652173914</v>
      </c>
      <c r="BP1270" s="45">
        <f t="shared" si="662"/>
        <v>2.7351194907683145</v>
      </c>
      <c r="BQ1270" s="47">
        <f t="shared" si="663"/>
        <v>115.06238329433951</v>
      </c>
      <c r="BR1270" s="47">
        <f t="shared" si="664"/>
        <v>132.18804969193144</v>
      </c>
    </row>
    <row r="1271" spans="6:70" x14ac:dyDescent="0.25">
      <c r="F1271" s="2">
        <v>44425</v>
      </c>
      <c r="G1271">
        <v>9.2719999999999997E-2</v>
      </c>
      <c r="H1271" s="43">
        <v>44456</v>
      </c>
      <c r="I1271">
        <v>1.1601999999999999</v>
      </c>
      <c r="L1271" s="2">
        <v>44396</v>
      </c>
      <c r="M1271" t="str">
        <v>9128284N</v>
      </c>
      <c r="N1271">
        <v>0.68489999999999995</v>
      </c>
      <c r="O1271">
        <v>-4.437E-2</v>
      </c>
      <c r="P1271">
        <v>0.83379999999999999</v>
      </c>
      <c r="Q1271">
        <v>134.6875</v>
      </c>
      <c r="R1271">
        <f>VLOOKUP(M1271,工作表1!$A$3:$B$1000,2,FALSE)</f>
        <v>2.875</v>
      </c>
      <c r="S1271" t="str">
        <f>VLOOKUP(M1271,工作表1!$A$3:$C$1000,3,FALSE)</f>
        <v>2028/5/15</v>
      </c>
      <c r="T1271">
        <f t="shared" si="634"/>
        <v>9.0499999999999997E-2</v>
      </c>
      <c r="U1271">
        <f t="shared" si="633"/>
        <v>2.7845</v>
      </c>
      <c r="V1271" s="43">
        <f t="shared" si="645"/>
        <v>44515</v>
      </c>
      <c r="W1271" s="43">
        <f t="shared" si="635"/>
        <v>44469</v>
      </c>
      <c r="X1271" s="45">
        <f t="shared" si="646"/>
        <v>0.515625</v>
      </c>
      <c r="Y1271" s="45">
        <f t="shared" si="647"/>
        <v>1.0827482876712329</v>
      </c>
      <c r="Z1271" s="47">
        <f t="shared" si="648"/>
        <v>112.8801825729666</v>
      </c>
      <c r="AA1271" s="47">
        <f t="shared" si="649"/>
        <v>134.33130621361454</v>
      </c>
      <c r="AB1271" s="45">
        <f t="shared" si="650"/>
        <v>0.9748</v>
      </c>
      <c r="AC1271" s="2" t="str">
        <f t="shared" si="636"/>
        <v>TY1</v>
      </c>
      <c r="AD1271">
        <f t="shared" si="637"/>
        <v>134.6875</v>
      </c>
      <c r="AE1271">
        <f t="shared" si="638"/>
        <v>134.078125</v>
      </c>
      <c r="AF1271" s="49">
        <f t="shared" si="665"/>
        <v>0.609375</v>
      </c>
      <c r="AG1271" s="3">
        <f t="shared" si="651"/>
        <v>134.33130621361454</v>
      </c>
      <c r="AH1271">
        <f t="shared" si="652"/>
        <v>133.21736453761292</v>
      </c>
      <c r="AI1271" s="51">
        <f t="shared" si="653"/>
        <v>1.1139416760016161</v>
      </c>
      <c r="AJ1271" s="52">
        <f t="shared" si="654"/>
        <v>0.50456667600161609</v>
      </c>
      <c r="AK1271" s="2">
        <v>44396</v>
      </c>
      <c r="AL1271" t="str">
        <v>9128284V</v>
      </c>
      <c r="AM1271">
        <v>0.29830000000000001</v>
      </c>
      <c r="AN1271">
        <v>3.1910000000000001E-2</v>
      </c>
      <c r="AO1271">
        <v>0.83379999999999999</v>
      </c>
      <c r="AP1271">
        <v>134.078125</v>
      </c>
      <c r="AQ1271">
        <f>VLOOKUP(AL1271,工作表1!$F$3:$G$1000,2,FALSE)</f>
        <v>2.875</v>
      </c>
      <c r="AR1271" t="str">
        <f>VLOOKUP(AL1271,工作表1!$F$3:$H$1000,3,FALSE)</f>
        <v>2028/8/15</v>
      </c>
      <c r="AS1271">
        <f t="shared" si="639"/>
        <v>9.0499999999999997E-2</v>
      </c>
      <c r="AT1271">
        <f t="shared" si="640"/>
        <v>2.7845</v>
      </c>
      <c r="AU1271" s="43">
        <f t="shared" si="655"/>
        <v>44423</v>
      </c>
      <c r="AV1271" s="43">
        <f t="shared" si="641"/>
        <v>44561</v>
      </c>
      <c r="AW1271" s="45">
        <f t="shared" si="656"/>
        <v>1.2310082872928176</v>
      </c>
      <c r="AX1271" s="45">
        <f t="shared" si="657"/>
        <v>2.5227891092106258</v>
      </c>
      <c r="AY1271" s="47">
        <f t="shared" si="658"/>
        <v>113.06910063669758</v>
      </c>
      <c r="AZ1271" s="47">
        <f t="shared" si="659"/>
        <v>133.21736453761292</v>
      </c>
      <c r="BA1271" s="43"/>
      <c r="BC1271" s="2">
        <v>44393</v>
      </c>
      <c r="BD1271" t="str">
        <v>9128285M</v>
      </c>
      <c r="BE1271">
        <v>-19.9374</v>
      </c>
      <c r="BF1271">
        <v>0.82377999999999996</v>
      </c>
      <c r="BG1271">
        <v>0.84709999999999996</v>
      </c>
      <c r="BH1271">
        <v>133.078125</v>
      </c>
      <c r="BI1271">
        <f>VLOOKUP(BD1271,工作表1!$K$3:$L$1000,2,FALSE)</f>
        <v>3.125</v>
      </c>
      <c r="BJ1271" t="str">
        <f>VLOOKUP(BD1271,工作表1!$K$3:$M$1000,3,FALSE)</f>
        <v>2028/11/15</v>
      </c>
      <c r="BK1271">
        <f t="shared" si="642"/>
        <v>8.9599999999999999E-2</v>
      </c>
      <c r="BL1271">
        <f t="shared" si="643"/>
        <v>3.0354000000000001</v>
      </c>
      <c r="BM1271" s="43">
        <f t="shared" si="660"/>
        <v>44515</v>
      </c>
      <c r="BN1271" s="43">
        <f t="shared" si="644"/>
        <v>44651</v>
      </c>
      <c r="BO1271" s="45">
        <f t="shared" si="661"/>
        <v>0.55197010869565222</v>
      </c>
      <c r="BP1271" s="45">
        <f t="shared" si="662"/>
        <v>2.7351892867778442</v>
      </c>
      <c r="BQ1271" s="47">
        <f t="shared" si="663"/>
        <v>114.23340732006743</v>
      </c>
      <c r="BR1271" s="47">
        <f t="shared" si="664"/>
        <v>131.19435044352107</v>
      </c>
    </row>
    <row r="1272" spans="6:70" x14ac:dyDescent="0.25">
      <c r="F1272" s="2">
        <v>44424</v>
      </c>
      <c r="G1272">
        <v>9.1999999999999998E-2</v>
      </c>
      <c r="H1272" s="43">
        <v>44455</v>
      </c>
      <c r="I1272">
        <v>1.1344000000000001</v>
      </c>
      <c r="L1272" s="2">
        <v>44393</v>
      </c>
      <c r="M1272" t="str">
        <v>9128284N</v>
      </c>
      <c r="N1272">
        <v>0.63090000000000002</v>
      </c>
      <c r="O1272">
        <v>-3.4329999999999999E-2</v>
      </c>
      <c r="P1272">
        <v>0.83379999999999999</v>
      </c>
      <c r="Q1272">
        <v>133.78125</v>
      </c>
      <c r="R1272">
        <f>VLOOKUP(M1272,工作表1!$A$3:$B$1000,2,FALSE)</f>
        <v>2.875</v>
      </c>
      <c r="S1272" t="str">
        <f>VLOOKUP(M1272,工作表1!$A$3:$C$1000,3,FALSE)</f>
        <v>2028/5/15</v>
      </c>
      <c r="T1272">
        <f t="shared" si="634"/>
        <v>8.9599999999999999E-2</v>
      </c>
      <c r="U1272">
        <f t="shared" si="633"/>
        <v>2.7854000000000001</v>
      </c>
      <c r="V1272" s="43">
        <f t="shared" si="645"/>
        <v>44515</v>
      </c>
      <c r="W1272" s="43">
        <f t="shared" si="635"/>
        <v>44469</v>
      </c>
      <c r="X1272" s="45">
        <f t="shared" si="646"/>
        <v>0.5078125</v>
      </c>
      <c r="Y1272" s="45">
        <f t="shared" si="647"/>
        <v>1.0828125000000002</v>
      </c>
      <c r="Z1272" s="47">
        <f t="shared" si="648"/>
        <v>112.13007703121016</v>
      </c>
      <c r="AA1272" s="47">
        <f t="shared" si="649"/>
        <v>133.41689364367841</v>
      </c>
      <c r="AB1272" s="45">
        <f t="shared" si="650"/>
        <v>1.0629</v>
      </c>
      <c r="AC1272" s="2" t="str">
        <f t="shared" si="636"/>
        <v>TY1</v>
      </c>
      <c r="AD1272">
        <f t="shared" si="637"/>
        <v>133.78125</v>
      </c>
      <c r="AE1272">
        <f t="shared" si="638"/>
        <v>133.140625</v>
      </c>
      <c r="AF1272" s="49">
        <f t="shared" si="665"/>
        <v>0.640625</v>
      </c>
      <c r="AG1272" s="3">
        <f t="shared" si="651"/>
        <v>133.41689364367841</v>
      </c>
      <c r="AH1272">
        <f t="shared" si="652"/>
        <v>132.28436215825388</v>
      </c>
      <c r="AI1272" s="51">
        <f t="shared" si="653"/>
        <v>1.1325314854245221</v>
      </c>
      <c r="AJ1272" s="52">
        <f t="shared" si="654"/>
        <v>0.49190648542452209</v>
      </c>
      <c r="AK1272" s="2">
        <v>44393</v>
      </c>
      <c r="AL1272" t="str">
        <v>9128284V</v>
      </c>
      <c r="AM1272">
        <v>0.59130000000000005</v>
      </c>
      <c r="AN1272">
        <v>1.6109999999999999E-2</v>
      </c>
      <c r="AO1272">
        <v>0.83379999999999999</v>
      </c>
      <c r="AP1272">
        <v>133.140625</v>
      </c>
      <c r="AQ1272">
        <f>VLOOKUP(AL1272,工作表1!$F$3:$G$1000,2,FALSE)</f>
        <v>2.875</v>
      </c>
      <c r="AR1272" t="str">
        <f>VLOOKUP(AL1272,工作表1!$F$3:$H$1000,3,FALSE)</f>
        <v>2028/8/15</v>
      </c>
      <c r="AS1272">
        <f t="shared" si="639"/>
        <v>8.9599999999999999E-2</v>
      </c>
      <c r="AT1272">
        <f t="shared" si="640"/>
        <v>2.7854000000000001</v>
      </c>
      <c r="AU1272" s="43">
        <f t="shared" si="655"/>
        <v>44423</v>
      </c>
      <c r="AV1272" s="43">
        <f t="shared" si="641"/>
        <v>44561</v>
      </c>
      <c r="AW1272" s="45">
        <f t="shared" si="656"/>
        <v>1.2230662983425415</v>
      </c>
      <c r="AX1272" s="45">
        <f t="shared" si="657"/>
        <v>2.5227238325891168</v>
      </c>
      <c r="AY1272" s="47">
        <f t="shared" si="658"/>
        <v>112.30372491184433</v>
      </c>
      <c r="AZ1272" s="47">
        <f t="shared" si="659"/>
        <v>132.28436215825388</v>
      </c>
      <c r="BA1272" s="43"/>
      <c r="BC1272" s="2">
        <v>44392</v>
      </c>
      <c r="BD1272" t="str">
        <v>9128285M</v>
      </c>
      <c r="BE1272">
        <v>-19.290600000000001</v>
      </c>
      <c r="BF1272">
        <v>0.80696000000000001</v>
      </c>
      <c r="BG1272">
        <v>0.84709999999999996</v>
      </c>
      <c r="BH1272">
        <v>133.078125</v>
      </c>
      <c r="BI1272">
        <f>VLOOKUP(BD1272,工作表1!$K$3:$L$1000,2,FALSE)</f>
        <v>3.125</v>
      </c>
      <c r="BJ1272" t="str">
        <f>VLOOKUP(BD1272,工作表1!$K$3:$M$1000,3,FALSE)</f>
        <v>2028/11/15</v>
      </c>
      <c r="BK1272">
        <f t="shared" si="642"/>
        <v>8.8499999999999995E-2</v>
      </c>
      <c r="BL1272">
        <f t="shared" si="643"/>
        <v>3.0365000000000002</v>
      </c>
      <c r="BM1272" s="43">
        <f t="shared" si="660"/>
        <v>44515</v>
      </c>
      <c r="BN1272" s="43">
        <f t="shared" si="644"/>
        <v>44651</v>
      </c>
      <c r="BO1272" s="45">
        <f t="shared" si="661"/>
        <v>0.52649456521739135</v>
      </c>
      <c r="BP1272" s="45">
        <f t="shared" si="662"/>
        <v>2.7353986748064321</v>
      </c>
      <c r="BQ1272" s="47">
        <f t="shared" si="663"/>
        <v>114.27034272726678</v>
      </c>
      <c r="BR1272" s="47">
        <f t="shared" si="664"/>
        <v>131.19398696423534</v>
      </c>
    </row>
    <row r="1273" spans="6:70" x14ac:dyDescent="0.25">
      <c r="F1273" s="2">
        <v>44421</v>
      </c>
      <c r="G1273">
        <v>9.2549999999999993E-2</v>
      </c>
      <c r="H1273" s="43">
        <v>44454</v>
      </c>
      <c r="I1273">
        <v>1.0899000000000001</v>
      </c>
      <c r="L1273" s="2">
        <v>44392</v>
      </c>
      <c r="M1273" t="str">
        <v>9128284N</v>
      </c>
      <c r="N1273">
        <v>0.61129999999999995</v>
      </c>
      <c r="O1273">
        <v>-1.133E-2</v>
      </c>
      <c r="P1273">
        <v>0.83379999999999999</v>
      </c>
      <c r="Q1273">
        <v>133.796875</v>
      </c>
      <c r="R1273">
        <f>VLOOKUP(M1273,工作表1!$A$3:$B$1000,2,FALSE)</f>
        <v>2.875</v>
      </c>
      <c r="S1273" t="str">
        <f>VLOOKUP(M1273,工作表1!$A$3:$C$1000,3,FALSE)</f>
        <v>2028/5/15</v>
      </c>
      <c r="T1273">
        <f t="shared" si="634"/>
        <v>8.8499999999999995E-2</v>
      </c>
      <c r="U1273">
        <f t="shared" si="633"/>
        <v>2.7865000000000002</v>
      </c>
      <c r="V1273" s="43">
        <f t="shared" si="645"/>
        <v>44515</v>
      </c>
      <c r="W1273" s="43">
        <f t="shared" si="635"/>
        <v>44469</v>
      </c>
      <c r="X1273" s="45">
        <f t="shared" si="646"/>
        <v>0.484375</v>
      </c>
      <c r="Y1273" s="45">
        <f t="shared" si="647"/>
        <v>1.0830051369863014</v>
      </c>
      <c r="Z1273" s="47">
        <f t="shared" si="648"/>
        <v>112.16122977384082</v>
      </c>
      <c r="AA1273" s="47">
        <f t="shared" si="649"/>
        <v>133.41025601263914</v>
      </c>
      <c r="AB1273" s="45">
        <f t="shared" si="650"/>
        <v>1.0677000000000001</v>
      </c>
      <c r="AC1273" s="2" t="str">
        <f t="shared" si="636"/>
        <v>TY1</v>
      </c>
      <c r="AD1273">
        <f t="shared" si="637"/>
        <v>133.796875</v>
      </c>
      <c r="AE1273">
        <f t="shared" si="638"/>
        <v>133.140625</v>
      </c>
      <c r="AF1273" s="49">
        <f t="shared" si="665"/>
        <v>0.65625</v>
      </c>
      <c r="AG1273" s="3">
        <f t="shared" si="651"/>
        <v>133.41025601263914</v>
      </c>
      <c r="AH1273">
        <f t="shared" si="652"/>
        <v>132.27753718765891</v>
      </c>
      <c r="AI1273" s="51">
        <f t="shared" si="653"/>
        <v>1.1327188249802305</v>
      </c>
      <c r="AJ1273" s="52">
        <f t="shared" si="654"/>
        <v>0.47646882498023047</v>
      </c>
      <c r="AK1273" s="2">
        <v>44392</v>
      </c>
      <c r="AL1273" t="str">
        <v>9128284V</v>
      </c>
      <c r="AM1273">
        <v>1.1283000000000001</v>
      </c>
      <c r="AN1273">
        <v>1.75E-3</v>
      </c>
      <c r="AO1273">
        <v>0.83379999999999999</v>
      </c>
      <c r="AP1273">
        <v>133.140625</v>
      </c>
      <c r="AQ1273">
        <f>VLOOKUP(AL1273,工作表1!$F$3:$G$1000,2,FALSE)</f>
        <v>2.875</v>
      </c>
      <c r="AR1273" t="str">
        <f>VLOOKUP(AL1273,工作表1!$F$3:$H$1000,3,FALSE)</f>
        <v>2028/8/15</v>
      </c>
      <c r="AS1273">
        <f t="shared" si="639"/>
        <v>8.8499999999999995E-2</v>
      </c>
      <c r="AT1273">
        <f t="shared" si="640"/>
        <v>2.7865000000000002</v>
      </c>
      <c r="AU1273" s="43">
        <f t="shared" si="655"/>
        <v>44423</v>
      </c>
      <c r="AV1273" s="43">
        <f t="shared" si="641"/>
        <v>44561</v>
      </c>
      <c r="AW1273" s="45">
        <f t="shared" si="656"/>
        <v>1.1992403314917126</v>
      </c>
      <c r="AX1273" s="45">
        <f t="shared" si="657"/>
        <v>2.5225280027245893</v>
      </c>
      <c r="AY1273" s="47">
        <f t="shared" si="658"/>
        <v>112.33500256186451</v>
      </c>
      <c r="AZ1273" s="47">
        <f t="shared" si="659"/>
        <v>132.27753718765891</v>
      </c>
      <c r="BA1273" s="43"/>
      <c r="BC1273" s="2">
        <v>44391</v>
      </c>
      <c r="BD1273" t="str">
        <v>9128285M</v>
      </c>
      <c r="BE1273">
        <v>-19.8139</v>
      </c>
      <c r="BF1273">
        <v>0.81016999999999995</v>
      </c>
      <c r="BG1273">
        <v>0.84709999999999996</v>
      </c>
      <c r="BH1273">
        <v>132.703125</v>
      </c>
      <c r="BI1273">
        <f>VLOOKUP(BD1273,工作表1!$K$3:$L$1000,2,FALSE)</f>
        <v>3.125</v>
      </c>
      <c r="BJ1273" t="str">
        <f>VLOOKUP(BD1273,工作表1!$K$3:$M$1000,3,FALSE)</f>
        <v>2028/11/15</v>
      </c>
      <c r="BK1273">
        <f t="shared" si="642"/>
        <v>9.1149999999999995E-2</v>
      </c>
      <c r="BL1273">
        <f t="shared" si="643"/>
        <v>3.0338500000000002</v>
      </c>
      <c r="BM1273" s="43">
        <f t="shared" si="660"/>
        <v>44515</v>
      </c>
      <c r="BN1273" s="43">
        <f t="shared" si="644"/>
        <v>44651</v>
      </c>
      <c r="BO1273" s="45">
        <f t="shared" si="661"/>
        <v>0.51800271739130432</v>
      </c>
      <c r="BP1273" s="45">
        <f t="shared" si="662"/>
        <v>2.7354684708159618</v>
      </c>
      <c r="BQ1273" s="47">
        <f t="shared" si="663"/>
        <v>113.95788221513024</v>
      </c>
      <c r="BR1273" s="47">
        <f t="shared" si="664"/>
        <v>130.8130299355839</v>
      </c>
    </row>
    <row r="1274" spans="6:70" x14ac:dyDescent="0.25">
      <c r="F1274" s="2">
        <v>44420</v>
      </c>
      <c r="G1274">
        <v>9.2200000000000004E-2</v>
      </c>
      <c r="H1274" s="43">
        <v>44453</v>
      </c>
      <c r="I1274">
        <v>1.0736000000000001</v>
      </c>
      <c r="L1274" s="2">
        <v>44391</v>
      </c>
      <c r="M1274" t="str">
        <v>9128284N</v>
      </c>
      <c r="N1274">
        <v>0.91459999999999997</v>
      </c>
      <c r="O1274">
        <v>-6.5920000000000006E-2</v>
      </c>
      <c r="P1274">
        <v>0.83379999999999999</v>
      </c>
      <c r="Q1274">
        <v>133.453125</v>
      </c>
      <c r="R1274">
        <f>VLOOKUP(M1274,工作表1!$A$3:$B$1000,2,FALSE)</f>
        <v>2.875</v>
      </c>
      <c r="S1274" t="str">
        <f>VLOOKUP(M1274,工作表1!$A$3:$C$1000,3,FALSE)</f>
        <v>2028/5/15</v>
      </c>
      <c r="T1274">
        <f t="shared" si="634"/>
        <v>9.1149999999999995E-2</v>
      </c>
      <c r="U1274">
        <f t="shared" si="633"/>
        <v>2.7838500000000002</v>
      </c>
      <c r="V1274" s="43">
        <f t="shared" si="645"/>
        <v>44515</v>
      </c>
      <c r="W1274" s="43">
        <f t="shared" si="635"/>
        <v>44469</v>
      </c>
      <c r="X1274" s="45">
        <f t="shared" si="646"/>
        <v>0.47656249999999994</v>
      </c>
      <c r="Y1274" s="45">
        <f t="shared" si="647"/>
        <v>1.0830693493150685</v>
      </c>
      <c r="Z1274" s="47">
        <f t="shared" si="648"/>
        <v>111.89597803631229</v>
      </c>
      <c r="AA1274" s="47">
        <f t="shared" si="649"/>
        <v>133.07823436885786</v>
      </c>
      <c r="AB1274" s="45">
        <f t="shared" si="650"/>
        <v>1.1003000000000001</v>
      </c>
      <c r="AC1274" s="2" t="str">
        <f t="shared" si="636"/>
        <v>TY1</v>
      </c>
      <c r="AD1274">
        <f t="shared" si="637"/>
        <v>133.453125</v>
      </c>
      <c r="AE1274">
        <f t="shared" si="638"/>
        <v>132.765625</v>
      </c>
      <c r="AF1274" s="49">
        <f t="shared" si="665"/>
        <v>0.6875</v>
      </c>
      <c r="AG1274" s="3">
        <f t="shared" si="651"/>
        <v>133.07823436885786</v>
      </c>
      <c r="AH1274">
        <f t="shared" si="652"/>
        <v>131.90862864179473</v>
      </c>
      <c r="AI1274" s="51">
        <f t="shared" si="653"/>
        <v>1.1696057270631286</v>
      </c>
      <c r="AJ1274" s="52">
        <f t="shared" si="654"/>
        <v>0.4821057270631286</v>
      </c>
      <c r="AK1274" s="2">
        <v>44391</v>
      </c>
      <c r="AL1274" t="str">
        <v>9128284V</v>
      </c>
      <c r="AM1274">
        <v>1.1166</v>
      </c>
      <c r="AN1274">
        <v>-1.3339999999999999E-2</v>
      </c>
      <c r="AO1274">
        <v>0.83379999999999999</v>
      </c>
      <c r="AP1274">
        <v>132.765625</v>
      </c>
      <c r="AQ1274">
        <f>VLOOKUP(AL1274,工作表1!$F$3:$G$1000,2,FALSE)</f>
        <v>2.875</v>
      </c>
      <c r="AR1274" t="str">
        <f>VLOOKUP(AL1274,工作表1!$F$3:$H$1000,3,FALSE)</f>
        <v>2028/8/15</v>
      </c>
      <c r="AS1274">
        <f t="shared" si="639"/>
        <v>9.1149999999999995E-2</v>
      </c>
      <c r="AT1274">
        <f t="shared" si="640"/>
        <v>2.7838500000000002</v>
      </c>
      <c r="AU1274" s="43">
        <f t="shared" si="655"/>
        <v>44423</v>
      </c>
      <c r="AV1274" s="43">
        <f t="shared" si="641"/>
        <v>44561</v>
      </c>
      <c r="AW1274" s="45">
        <f t="shared" si="656"/>
        <v>1.1912983425414365</v>
      </c>
      <c r="AX1274" s="45">
        <f t="shared" si="657"/>
        <v>2.5224627261030803</v>
      </c>
      <c r="AY1274" s="47">
        <f t="shared" si="658"/>
        <v>112.03831730315706</v>
      </c>
      <c r="AZ1274" s="47">
        <f t="shared" si="659"/>
        <v>131.90862864179473</v>
      </c>
      <c r="BA1274" s="43"/>
      <c r="BC1274" s="2">
        <v>44390</v>
      </c>
      <c r="BD1274" t="str">
        <v>9128285M</v>
      </c>
      <c r="BE1274">
        <v>-20.7806</v>
      </c>
      <c r="BF1274">
        <v>0.86704000000000003</v>
      </c>
      <c r="BG1274">
        <v>0.84709999999999996</v>
      </c>
      <c r="BH1274">
        <v>132.25</v>
      </c>
      <c r="BI1274">
        <f>VLOOKUP(BD1274,工作表1!$K$3:$L$1000,2,FALSE)</f>
        <v>3.125</v>
      </c>
      <c r="BJ1274" t="str">
        <f>VLOOKUP(BD1274,工作表1!$K$3:$M$1000,3,FALSE)</f>
        <v>2028/11/15</v>
      </c>
      <c r="BK1274">
        <f t="shared" si="642"/>
        <v>9.1499999999999998E-2</v>
      </c>
      <c r="BL1274">
        <f t="shared" si="643"/>
        <v>3.0335000000000001</v>
      </c>
      <c r="BM1274" s="43">
        <f t="shared" si="660"/>
        <v>44515</v>
      </c>
      <c r="BN1274" s="43">
        <f t="shared" si="644"/>
        <v>44651</v>
      </c>
      <c r="BO1274" s="45">
        <f t="shared" si="661"/>
        <v>0.50951086956521741</v>
      </c>
      <c r="BP1274" s="45">
        <f t="shared" si="662"/>
        <v>2.7355382668254911</v>
      </c>
      <c r="BQ1274" s="47">
        <f t="shared" si="663"/>
        <v>113.53536503803211</v>
      </c>
      <c r="BR1274" s="47">
        <f t="shared" si="664"/>
        <v>130.30020765625312</v>
      </c>
    </row>
    <row r="1275" spans="6:70" x14ac:dyDescent="0.25">
      <c r="F1275" s="2">
        <v>44419</v>
      </c>
      <c r="G1275">
        <v>9.2299999999999993E-2</v>
      </c>
      <c r="H1275" s="43">
        <v>44452</v>
      </c>
      <c r="I1275">
        <v>1.1063000000000001</v>
      </c>
      <c r="L1275" s="2">
        <v>44390</v>
      </c>
      <c r="M1275" t="str">
        <v>9128284N</v>
      </c>
      <c r="N1275">
        <v>0.83009999999999995</v>
      </c>
      <c r="O1275">
        <v>-3.3930000000000002E-2</v>
      </c>
      <c r="P1275">
        <v>0.83379999999999999</v>
      </c>
      <c r="Q1275">
        <v>132.984375</v>
      </c>
      <c r="R1275">
        <f>VLOOKUP(M1275,工作表1!$A$3:$B$1000,2,FALSE)</f>
        <v>2.875</v>
      </c>
      <c r="S1275" t="str">
        <f>VLOOKUP(M1275,工作表1!$A$3:$C$1000,3,FALSE)</f>
        <v>2028/5/15</v>
      </c>
      <c r="T1275">
        <f t="shared" si="634"/>
        <v>9.1499999999999998E-2</v>
      </c>
      <c r="U1275">
        <f t="shared" si="633"/>
        <v>2.7835000000000001</v>
      </c>
      <c r="V1275" s="43">
        <f t="shared" si="645"/>
        <v>44515</v>
      </c>
      <c r="W1275" s="43">
        <f t="shared" si="635"/>
        <v>44469</v>
      </c>
      <c r="X1275" s="45">
        <f t="shared" si="646"/>
        <v>0.46875</v>
      </c>
      <c r="Y1275" s="45">
        <f t="shared" si="647"/>
        <v>1.0831335616438356</v>
      </c>
      <c r="Z1275" s="47">
        <f t="shared" si="648"/>
        <v>111.50519827234356</v>
      </c>
      <c r="AA1275" s="47">
        <f t="shared" si="649"/>
        <v>132.59508339244127</v>
      </c>
      <c r="AB1275" s="45">
        <f t="shared" si="650"/>
        <v>1.1633</v>
      </c>
      <c r="AC1275" s="2" t="str">
        <f t="shared" si="636"/>
        <v>TY1</v>
      </c>
      <c r="AD1275">
        <f t="shared" si="637"/>
        <v>132.984375</v>
      </c>
      <c r="AE1275">
        <f t="shared" si="638"/>
        <v>132.3125</v>
      </c>
      <c r="AF1275" s="49">
        <f t="shared" si="665"/>
        <v>0.671875</v>
      </c>
      <c r="AG1275" s="3">
        <f t="shared" si="651"/>
        <v>132.59508339244127</v>
      </c>
      <c r="AH1275">
        <f t="shared" si="652"/>
        <v>131.40588423056488</v>
      </c>
      <c r="AI1275" s="51">
        <f t="shared" si="653"/>
        <v>1.1891991618763882</v>
      </c>
      <c r="AJ1275" s="52">
        <f t="shared" si="654"/>
        <v>0.51732416187638819</v>
      </c>
      <c r="AK1275" s="2">
        <v>44390</v>
      </c>
      <c r="AL1275" t="str">
        <v>9128284V</v>
      </c>
      <c r="AM1275">
        <v>0.28970000000000001</v>
      </c>
      <c r="AN1275">
        <v>5.5829999999999998E-2</v>
      </c>
      <c r="AO1275">
        <v>0.83379999999999999</v>
      </c>
      <c r="AP1275">
        <v>132.3125</v>
      </c>
      <c r="AQ1275">
        <f>VLOOKUP(AL1275,工作表1!$F$3:$G$1000,2,FALSE)</f>
        <v>2.875</v>
      </c>
      <c r="AR1275" t="str">
        <f>VLOOKUP(AL1275,工作表1!$F$3:$H$1000,3,FALSE)</f>
        <v>2028/8/15</v>
      </c>
      <c r="AS1275">
        <f t="shared" si="639"/>
        <v>9.1499999999999998E-2</v>
      </c>
      <c r="AT1275">
        <f t="shared" si="640"/>
        <v>2.7835000000000001</v>
      </c>
      <c r="AU1275" s="43">
        <f t="shared" si="655"/>
        <v>44423</v>
      </c>
      <c r="AV1275" s="43">
        <f t="shared" si="641"/>
        <v>44561</v>
      </c>
      <c r="AW1275" s="45">
        <f t="shared" si="656"/>
        <v>1.1833563535911602</v>
      </c>
      <c r="AX1275" s="45">
        <f t="shared" si="657"/>
        <v>2.5223974494815709</v>
      </c>
      <c r="AY1275" s="47">
        <f t="shared" si="658"/>
        <v>111.6311110887966</v>
      </c>
      <c r="AZ1275" s="47">
        <f t="shared" si="659"/>
        <v>131.40588423056488</v>
      </c>
      <c r="BA1275" s="43"/>
      <c r="BC1275" s="2">
        <v>44389</v>
      </c>
      <c r="BD1275" t="str">
        <v>9128285M</v>
      </c>
      <c r="BE1275">
        <v>-21.055199999999999</v>
      </c>
      <c r="BF1275">
        <v>0.84984000000000004</v>
      </c>
      <c r="BG1275">
        <v>0.84709999999999996</v>
      </c>
      <c r="BH1275">
        <v>132.671875</v>
      </c>
      <c r="BI1275">
        <f>VLOOKUP(BD1275,工作表1!$K$3:$L$1000,2,FALSE)</f>
        <v>3.125</v>
      </c>
      <c r="BJ1275" t="str">
        <f>VLOOKUP(BD1275,工作表1!$K$3:$M$1000,3,FALSE)</f>
        <v>2028/11/15</v>
      </c>
      <c r="BK1275">
        <f t="shared" si="642"/>
        <v>9.1950000000000004E-2</v>
      </c>
      <c r="BL1275">
        <f t="shared" si="643"/>
        <v>3.0330499999999998</v>
      </c>
      <c r="BM1275" s="43">
        <f t="shared" si="660"/>
        <v>44515</v>
      </c>
      <c r="BN1275" s="43">
        <f t="shared" si="644"/>
        <v>44651</v>
      </c>
      <c r="BO1275" s="45">
        <f t="shared" si="661"/>
        <v>0.50101902173913038</v>
      </c>
      <c r="BP1275" s="45">
        <f t="shared" si="662"/>
        <v>2.7356080628350208</v>
      </c>
      <c r="BQ1275" s="47">
        <f t="shared" si="663"/>
        <v>113.90523551997565</v>
      </c>
      <c r="BR1275" s="47">
        <f t="shared" si="664"/>
        <v>130.72288544006258</v>
      </c>
    </row>
    <row r="1276" spans="6:70" x14ac:dyDescent="0.25">
      <c r="F1276" s="2">
        <v>44418</v>
      </c>
      <c r="G1276">
        <v>9.2850000000000002E-2</v>
      </c>
      <c r="H1276" s="43">
        <v>44449</v>
      </c>
      <c r="I1276">
        <v>1.1180000000000001</v>
      </c>
      <c r="L1276" s="2">
        <v>44389</v>
      </c>
      <c r="M1276" t="str">
        <v>9128284N</v>
      </c>
      <c r="N1276">
        <v>0.1603</v>
      </c>
      <c r="O1276">
        <v>3.0679999999999999E-2</v>
      </c>
      <c r="P1276">
        <v>0.83379999999999999</v>
      </c>
      <c r="Q1276">
        <v>133.40625</v>
      </c>
      <c r="R1276">
        <f>VLOOKUP(M1276,工作表1!$A$3:$B$1000,2,FALSE)</f>
        <v>2.875</v>
      </c>
      <c r="S1276" t="str">
        <f>VLOOKUP(M1276,工作表1!$A$3:$C$1000,3,FALSE)</f>
        <v>2028/5/15</v>
      </c>
      <c r="T1276">
        <f t="shared" si="634"/>
        <v>9.1950000000000004E-2</v>
      </c>
      <c r="U1276">
        <f t="shared" si="633"/>
        <v>2.7830499999999998</v>
      </c>
      <c r="V1276" s="43">
        <f t="shared" si="645"/>
        <v>44515</v>
      </c>
      <c r="W1276" s="43">
        <f t="shared" si="635"/>
        <v>44469</v>
      </c>
      <c r="X1276" s="45">
        <f t="shared" si="646"/>
        <v>0.4609375</v>
      </c>
      <c r="Y1276" s="45">
        <f t="shared" si="647"/>
        <v>1.0831977739726026</v>
      </c>
      <c r="Z1276" s="47">
        <f t="shared" si="648"/>
        <v>111.84844738202709</v>
      </c>
      <c r="AA1276" s="47">
        <f t="shared" si="649"/>
        <v>132.99230272370175</v>
      </c>
      <c r="AB1276" s="45">
        <f t="shared" si="650"/>
        <v>1.1144000000000001</v>
      </c>
      <c r="AC1276" s="2" t="str">
        <f t="shared" si="636"/>
        <v>TY1</v>
      </c>
      <c r="AD1276">
        <f t="shared" si="637"/>
        <v>133.40625</v>
      </c>
      <c r="AE1276">
        <f t="shared" si="638"/>
        <v>132.734375</v>
      </c>
      <c r="AF1276" s="49">
        <f t="shared" si="665"/>
        <v>0.671875</v>
      </c>
      <c r="AG1276" s="3">
        <f t="shared" si="651"/>
        <v>132.99230272370175</v>
      </c>
      <c r="AH1276">
        <f t="shared" si="652"/>
        <v>131.82208513085135</v>
      </c>
      <c r="AI1276" s="51">
        <f t="shared" si="653"/>
        <v>1.1702175928504062</v>
      </c>
      <c r="AJ1276" s="52">
        <f t="shared" si="654"/>
        <v>0.49834259285040616</v>
      </c>
      <c r="AK1276" s="2">
        <v>44389</v>
      </c>
      <c r="AL1276" t="str">
        <v>9128284V</v>
      </c>
      <c r="AM1276">
        <v>-8.3900000000000002E-2</v>
      </c>
      <c r="AN1276">
        <v>5.5930000000000001E-2</v>
      </c>
      <c r="AO1276">
        <v>0.83379999999999999</v>
      </c>
      <c r="AP1276">
        <v>132.734375</v>
      </c>
      <c r="AQ1276">
        <f>VLOOKUP(AL1276,工作表1!$F$3:$G$1000,2,FALSE)</f>
        <v>2.875</v>
      </c>
      <c r="AR1276" t="str">
        <f>VLOOKUP(AL1276,工作表1!$F$3:$H$1000,3,FALSE)</f>
        <v>2028/8/15</v>
      </c>
      <c r="AS1276">
        <f t="shared" si="639"/>
        <v>9.1950000000000004E-2</v>
      </c>
      <c r="AT1276">
        <f t="shared" si="640"/>
        <v>2.7830499999999998</v>
      </c>
      <c r="AU1276" s="43">
        <f t="shared" si="655"/>
        <v>44423</v>
      </c>
      <c r="AV1276" s="43">
        <f t="shared" si="641"/>
        <v>44561</v>
      </c>
      <c r="AW1276" s="45">
        <f t="shared" si="656"/>
        <v>1.1754143646408841</v>
      </c>
      <c r="AX1276" s="45">
        <f t="shared" si="657"/>
        <v>2.5223321728600623</v>
      </c>
      <c r="AY1276" s="47">
        <f t="shared" si="658"/>
        <v>111.990072030734</v>
      </c>
      <c r="AZ1276" s="47">
        <f t="shared" si="659"/>
        <v>131.82208513085135</v>
      </c>
      <c r="BA1276" s="43"/>
      <c r="BC1276" s="2">
        <v>44386</v>
      </c>
      <c r="BD1276" t="str">
        <v>9128285M</v>
      </c>
      <c r="BE1276">
        <v>-20.190200000000001</v>
      </c>
      <c r="BF1276">
        <v>0.83492</v>
      </c>
      <c r="BG1276">
        <v>0.84709999999999996</v>
      </c>
      <c r="BH1276">
        <v>132.6875</v>
      </c>
      <c r="BI1276">
        <f>VLOOKUP(BD1276,工作表1!$K$3:$L$1000,2,FALSE)</f>
        <v>3.125</v>
      </c>
      <c r="BJ1276" t="str">
        <f>VLOOKUP(BD1276,工作表1!$K$3:$M$1000,3,FALSE)</f>
        <v>2028/11/15</v>
      </c>
      <c r="BK1276">
        <f t="shared" si="642"/>
        <v>9.3049999999999994E-2</v>
      </c>
      <c r="BL1276">
        <f t="shared" si="643"/>
        <v>3.0319500000000001</v>
      </c>
      <c r="BM1276" s="43">
        <f t="shared" si="660"/>
        <v>44515</v>
      </c>
      <c r="BN1276" s="43">
        <f t="shared" si="644"/>
        <v>44651</v>
      </c>
      <c r="BO1276" s="45">
        <f t="shared" si="661"/>
        <v>0.49252717391304351</v>
      </c>
      <c r="BP1276" s="45">
        <f t="shared" si="662"/>
        <v>2.7356778588445505</v>
      </c>
      <c r="BQ1276" s="47">
        <f t="shared" si="663"/>
        <v>113.93680239784676</v>
      </c>
      <c r="BR1276" s="47">
        <f t="shared" si="664"/>
        <v>130.74675783074625</v>
      </c>
    </row>
    <row r="1277" spans="6:70" x14ac:dyDescent="0.25">
      <c r="F1277" s="2">
        <v>44417</v>
      </c>
      <c r="G1277">
        <v>9.2499999999999999E-2</v>
      </c>
      <c r="H1277" s="43">
        <v>44448</v>
      </c>
      <c r="I1277">
        <v>1.0807</v>
      </c>
      <c r="L1277" s="2">
        <v>44386</v>
      </c>
      <c r="M1277" t="str">
        <v>9128284N</v>
      </c>
      <c r="N1277">
        <v>0.1661</v>
      </c>
      <c r="O1277">
        <v>5.1209999999999999E-2</v>
      </c>
      <c r="P1277">
        <v>0.83379999999999999</v>
      </c>
      <c r="Q1277">
        <v>133.421875</v>
      </c>
      <c r="R1277">
        <f>VLOOKUP(M1277,工作表1!$A$3:$B$1000,2,FALSE)</f>
        <v>2.875</v>
      </c>
      <c r="S1277" t="str">
        <f>VLOOKUP(M1277,工作表1!$A$3:$C$1000,3,FALSE)</f>
        <v>2028/5/15</v>
      </c>
      <c r="T1277">
        <f t="shared" si="634"/>
        <v>9.3049999999999994E-2</v>
      </c>
      <c r="U1277">
        <f t="shared" si="633"/>
        <v>2.7819500000000001</v>
      </c>
      <c r="V1277" s="43">
        <f t="shared" si="645"/>
        <v>44515</v>
      </c>
      <c r="W1277" s="43">
        <f t="shared" si="635"/>
        <v>44469</v>
      </c>
      <c r="X1277" s="45">
        <f t="shared" si="646"/>
        <v>0.453125</v>
      </c>
      <c r="Y1277" s="45">
        <f t="shared" si="647"/>
        <v>1.0832619863013697</v>
      </c>
      <c r="Z1277" s="47">
        <f t="shared" si="648"/>
        <v>111.86387560289931</v>
      </c>
      <c r="AA1277" s="47">
        <f t="shared" si="649"/>
        <v>132.99653339537136</v>
      </c>
      <c r="AB1277" s="45">
        <f t="shared" si="650"/>
        <v>1.1121000000000001</v>
      </c>
      <c r="AC1277" s="2" t="str">
        <f t="shared" si="636"/>
        <v>TY1</v>
      </c>
      <c r="AD1277">
        <f t="shared" si="637"/>
        <v>133.421875</v>
      </c>
      <c r="AE1277">
        <f t="shared" si="638"/>
        <v>132.75</v>
      </c>
      <c r="AF1277" s="49">
        <f t="shared" si="665"/>
        <v>0.671875</v>
      </c>
      <c r="AG1277" s="3">
        <f t="shared" si="651"/>
        <v>132.99653339537136</v>
      </c>
      <c r="AH1277">
        <f t="shared" si="652"/>
        <v>131.84593756391257</v>
      </c>
      <c r="AI1277" s="51">
        <f t="shared" si="653"/>
        <v>1.1505958314587872</v>
      </c>
      <c r="AJ1277" s="52">
        <f t="shared" si="654"/>
        <v>0.47872083145878719</v>
      </c>
      <c r="AK1277" s="2">
        <v>44386</v>
      </c>
      <c r="AL1277" t="str">
        <v>9128284V</v>
      </c>
      <c r="AM1277">
        <v>0.60919999999999996</v>
      </c>
      <c r="AN1277">
        <v>3.644E-2</v>
      </c>
      <c r="AO1277">
        <v>0.83379999999999999</v>
      </c>
      <c r="AP1277">
        <v>132.75</v>
      </c>
      <c r="AQ1277">
        <f>VLOOKUP(AL1277,工作表1!$F$3:$G$1000,2,FALSE)</f>
        <v>2.875</v>
      </c>
      <c r="AR1277" t="str">
        <f>VLOOKUP(AL1277,工作表1!$F$3:$H$1000,3,FALSE)</f>
        <v>2028/8/15</v>
      </c>
      <c r="AS1277">
        <f t="shared" si="639"/>
        <v>9.3049999999999994E-2</v>
      </c>
      <c r="AT1277">
        <f t="shared" si="640"/>
        <v>2.7819500000000001</v>
      </c>
      <c r="AU1277" s="43">
        <f t="shared" si="655"/>
        <v>44423</v>
      </c>
      <c r="AV1277" s="43">
        <f t="shared" si="641"/>
        <v>44561</v>
      </c>
      <c r="AW1277" s="45">
        <f t="shared" si="656"/>
        <v>1.1674723756906078</v>
      </c>
      <c r="AX1277" s="45">
        <f t="shared" si="657"/>
        <v>2.5222668962385528</v>
      </c>
      <c r="AY1277" s="47">
        <f t="shared" si="658"/>
        <v>112.02157976514343</v>
      </c>
      <c r="AZ1277" s="47">
        <f t="shared" si="659"/>
        <v>131.84593756391257</v>
      </c>
      <c r="BA1277" s="43"/>
      <c r="BC1277" s="2">
        <v>44385</v>
      </c>
      <c r="BD1277" t="str">
        <v>9128285M</v>
      </c>
      <c r="BE1277">
        <v>-19.604500000000002</v>
      </c>
      <c r="BF1277">
        <v>0.80159999999999998</v>
      </c>
      <c r="BG1277">
        <v>0.84709999999999996</v>
      </c>
      <c r="BH1277">
        <v>133.171875</v>
      </c>
      <c r="BI1277">
        <f>VLOOKUP(BD1277,工作表1!$K$3:$L$1000,2,FALSE)</f>
        <v>3.125</v>
      </c>
      <c r="BJ1277" t="str">
        <f>VLOOKUP(BD1277,工作表1!$K$3:$M$1000,3,FALSE)</f>
        <v>2028/11/15</v>
      </c>
      <c r="BK1277">
        <f t="shared" si="642"/>
        <v>9.2200000000000004E-2</v>
      </c>
      <c r="BL1277">
        <f t="shared" si="643"/>
        <v>3.0327999999999999</v>
      </c>
      <c r="BM1277" s="43">
        <f t="shared" si="660"/>
        <v>44515</v>
      </c>
      <c r="BN1277" s="43">
        <f t="shared" si="644"/>
        <v>44651</v>
      </c>
      <c r="BO1277" s="45">
        <f t="shared" si="661"/>
        <v>0.46705163043478259</v>
      </c>
      <c r="BP1277" s="45">
        <f t="shared" si="662"/>
        <v>2.7358872468731388</v>
      </c>
      <c r="BQ1277" s="47">
        <f t="shared" si="663"/>
        <v>114.39584801794878</v>
      </c>
      <c r="BR1277" s="47">
        <f t="shared" si="664"/>
        <v>131.24492061965975</v>
      </c>
    </row>
    <row r="1278" spans="6:70" x14ac:dyDescent="0.25">
      <c r="F1278" s="2">
        <v>44414</v>
      </c>
      <c r="G1278">
        <v>9.1999999999999998E-2</v>
      </c>
      <c r="H1278" s="43">
        <v>44447</v>
      </c>
      <c r="I1278">
        <v>1.1133</v>
      </c>
      <c r="L1278" s="2">
        <v>44385</v>
      </c>
      <c r="M1278" t="str">
        <v>9128284N</v>
      </c>
      <c r="N1278">
        <v>0.43490000000000001</v>
      </c>
      <c r="O1278">
        <v>1.9699999999999999E-2</v>
      </c>
      <c r="P1278">
        <v>0.83379999999999999</v>
      </c>
      <c r="Q1278">
        <v>133.890625</v>
      </c>
      <c r="R1278">
        <f>VLOOKUP(M1278,工作表1!$A$3:$B$1000,2,FALSE)</f>
        <v>2.875</v>
      </c>
      <c r="S1278" t="str">
        <f>VLOOKUP(M1278,工作表1!$A$3:$C$1000,3,FALSE)</f>
        <v>2028/5/15</v>
      </c>
      <c r="T1278">
        <f t="shared" si="634"/>
        <v>9.2200000000000004E-2</v>
      </c>
      <c r="U1278">
        <f t="shared" si="633"/>
        <v>2.7827999999999999</v>
      </c>
      <c r="V1278" s="43">
        <f t="shared" si="645"/>
        <v>44515</v>
      </c>
      <c r="W1278" s="43">
        <f t="shared" si="635"/>
        <v>44469</v>
      </c>
      <c r="X1278" s="45">
        <f t="shared" si="646"/>
        <v>0.4296875</v>
      </c>
      <c r="Y1278" s="45">
        <f t="shared" si="647"/>
        <v>1.0834546232876714</v>
      </c>
      <c r="Z1278" s="47">
        <f t="shared" si="648"/>
        <v>112.2865273787928</v>
      </c>
      <c r="AA1278" s="47">
        <f t="shared" si="649"/>
        <v>133.45950962048809</v>
      </c>
      <c r="AB1278" s="45">
        <f t="shared" si="650"/>
        <v>1.0589999999999999</v>
      </c>
      <c r="AC1278" s="2" t="str">
        <f t="shared" si="636"/>
        <v>TY1</v>
      </c>
      <c r="AD1278">
        <f t="shared" si="637"/>
        <v>133.890625</v>
      </c>
      <c r="AE1278">
        <f t="shared" si="638"/>
        <v>133.234375</v>
      </c>
      <c r="AF1278" s="49">
        <f t="shared" si="665"/>
        <v>0.65625</v>
      </c>
      <c r="AG1278" s="3">
        <f t="shared" si="651"/>
        <v>133.45950962048809</v>
      </c>
      <c r="AH1278">
        <f t="shared" si="652"/>
        <v>132.32674394935415</v>
      </c>
      <c r="AI1278" s="51">
        <f t="shared" si="653"/>
        <v>1.1327656711339387</v>
      </c>
      <c r="AJ1278" s="52">
        <f t="shared" si="654"/>
        <v>0.47651567113393867</v>
      </c>
      <c r="AK1278" s="2">
        <v>44385</v>
      </c>
      <c r="AL1278" t="str">
        <v>9128284V</v>
      </c>
      <c r="AM1278">
        <v>0.94850000000000001</v>
      </c>
      <c r="AN1278">
        <v>1.7780000000000001E-2</v>
      </c>
      <c r="AO1278">
        <v>0.83379999999999999</v>
      </c>
      <c r="AP1278">
        <v>133.234375</v>
      </c>
      <c r="AQ1278">
        <f>VLOOKUP(AL1278,工作表1!$F$3:$G$1000,2,FALSE)</f>
        <v>2.875</v>
      </c>
      <c r="AR1278" t="str">
        <f>VLOOKUP(AL1278,工作表1!$F$3:$H$1000,3,FALSE)</f>
        <v>2028/8/15</v>
      </c>
      <c r="AS1278">
        <f t="shared" si="639"/>
        <v>9.2200000000000004E-2</v>
      </c>
      <c r="AT1278">
        <f t="shared" si="640"/>
        <v>2.7827999999999999</v>
      </c>
      <c r="AU1278" s="43">
        <f t="shared" si="655"/>
        <v>44423</v>
      </c>
      <c r="AV1278" s="43">
        <f t="shared" si="641"/>
        <v>44561</v>
      </c>
      <c r="AW1278" s="45">
        <f t="shared" si="656"/>
        <v>1.1436464088397789</v>
      </c>
      <c r="AX1278" s="45">
        <f t="shared" si="657"/>
        <v>2.5220710663740253</v>
      </c>
      <c r="AY1278" s="47">
        <f t="shared" si="658"/>
        <v>112.459315550938</v>
      </c>
      <c r="AZ1278" s="47">
        <f t="shared" si="659"/>
        <v>132.32674394935415</v>
      </c>
      <c r="BA1278" s="43"/>
      <c r="BC1278" s="2">
        <v>44384</v>
      </c>
      <c r="BD1278" t="str">
        <v>9128285M</v>
      </c>
      <c r="BE1278">
        <v>-20.416899999999998</v>
      </c>
      <c r="BF1278">
        <v>0.79888999999999999</v>
      </c>
      <c r="BG1278">
        <v>0.84709999999999996</v>
      </c>
      <c r="BH1278">
        <v>132.828125</v>
      </c>
      <c r="BI1278">
        <f>VLOOKUP(BD1278,工作表1!$K$3:$L$1000,2,FALSE)</f>
        <v>3.125</v>
      </c>
      <c r="BJ1278" t="str">
        <f>VLOOKUP(BD1278,工作表1!$K$3:$M$1000,3,FALSE)</f>
        <v>2028/11/15</v>
      </c>
      <c r="BK1278">
        <f t="shared" si="642"/>
        <v>9.2450000000000004E-2</v>
      </c>
      <c r="BL1278">
        <f t="shared" si="643"/>
        <v>3.0325500000000001</v>
      </c>
      <c r="BM1278" s="43">
        <f t="shared" si="660"/>
        <v>44515</v>
      </c>
      <c r="BN1278" s="43">
        <f t="shared" si="644"/>
        <v>44651</v>
      </c>
      <c r="BO1278" s="45">
        <f t="shared" si="661"/>
        <v>0.45855978260869568</v>
      </c>
      <c r="BP1278" s="45">
        <f t="shared" si="662"/>
        <v>2.7359570428826685</v>
      </c>
      <c r="BQ1278" s="47">
        <f t="shared" si="663"/>
        <v>114.1147012833617</v>
      </c>
      <c r="BR1278" s="47">
        <f t="shared" si="664"/>
        <v>130.89890899269841</v>
      </c>
    </row>
    <row r="1279" spans="6:70" x14ac:dyDescent="0.25">
      <c r="F1279" s="2">
        <v>44413</v>
      </c>
      <c r="G1279">
        <v>9.1999999999999998E-2</v>
      </c>
      <c r="H1279" s="43">
        <v>44446</v>
      </c>
      <c r="I1279">
        <v>1.139</v>
      </c>
      <c r="L1279" s="2">
        <v>44384</v>
      </c>
      <c r="M1279" t="str">
        <v>9128284N</v>
      </c>
      <c r="N1279">
        <v>0.59</v>
      </c>
      <c r="O1279">
        <v>-3.0280000000000001E-2</v>
      </c>
      <c r="P1279">
        <v>0.83379999999999999</v>
      </c>
      <c r="Q1279">
        <v>133.546875</v>
      </c>
      <c r="R1279">
        <f>VLOOKUP(M1279,工作表1!$A$3:$B$1000,2,FALSE)</f>
        <v>2.875</v>
      </c>
      <c r="S1279" t="str">
        <f>VLOOKUP(M1279,工作表1!$A$3:$C$1000,3,FALSE)</f>
        <v>2028/5/15</v>
      </c>
      <c r="T1279">
        <f t="shared" si="634"/>
        <v>9.2450000000000004E-2</v>
      </c>
      <c r="U1279">
        <f t="shared" si="633"/>
        <v>2.7825500000000001</v>
      </c>
      <c r="V1279" s="43">
        <f t="shared" si="645"/>
        <v>44515</v>
      </c>
      <c r="W1279" s="43">
        <f t="shared" si="635"/>
        <v>44469</v>
      </c>
      <c r="X1279" s="45">
        <f t="shared" si="646"/>
        <v>0.42187500000000006</v>
      </c>
      <c r="Y1279" s="45">
        <f t="shared" si="647"/>
        <v>1.0835188356164385</v>
      </c>
      <c r="Z1279" s="47">
        <f t="shared" si="648"/>
        <v>112.02116184015462</v>
      </c>
      <c r="AA1279" s="47">
        <f t="shared" si="649"/>
        <v>133.12675399307273</v>
      </c>
      <c r="AB1279" s="45">
        <f t="shared" si="650"/>
        <v>1.0891</v>
      </c>
      <c r="AC1279" s="2" t="str">
        <f t="shared" si="636"/>
        <v>TY1</v>
      </c>
      <c r="AD1279">
        <f t="shared" si="637"/>
        <v>133.546875</v>
      </c>
      <c r="AE1279">
        <f t="shared" si="638"/>
        <v>132.890625</v>
      </c>
      <c r="AF1279" s="49">
        <f t="shared" si="665"/>
        <v>0.65625</v>
      </c>
      <c r="AG1279" s="3">
        <f t="shared" si="651"/>
        <v>133.12675399307273</v>
      </c>
      <c r="AH1279">
        <f t="shared" si="652"/>
        <v>131.97498170876878</v>
      </c>
      <c r="AI1279" s="51">
        <f t="shared" si="653"/>
        <v>1.1517722843039451</v>
      </c>
      <c r="AJ1279" s="52">
        <f t="shared" si="654"/>
        <v>0.49552228430394507</v>
      </c>
      <c r="AK1279" s="2">
        <v>44384</v>
      </c>
      <c r="AL1279" t="str">
        <v>9128284V</v>
      </c>
      <c r="AM1279">
        <v>0.3115</v>
      </c>
      <c r="AN1279">
        <v>2.2249999999999999E-2</v>
      </c>
      <c r="AO1279">
        <v>0.83379999999999999</v>
      </c>
      <c r="AP1279">
        <v>132.890625</v>
      </c>
      <c r="AQ1279">
        <f>VLOOKUP(AL1279,工作表1!$F$3:$G$1000,2,FALSE)</f>
        <v>2.875</v>
      </c>
      <c r="AR1279" t="str">
        <f>VLOOKUP(AL1279,工作表1!$F$3:$H$1000,3,FALSE)</f>
        <v>2028/8/15</v>
      </c>
      <c r="AS1279">
        <f t="shared" si="639"/>
        <v>9.2450000000000004E-2</v>
      </c>
      <c r="AT1279">
        <f t="shared" si="640"/>
        <v>2.7825500000000001</v>
      </c>
      <c r="AU1279" s="43">
        <f t="shared" si="655"/>
        <v>44423</v>
      </c>
      <c r="AV1279" s="43">
        <f t="shared" si="641"/>
        <v>44561</v>
      </c>
      <c r="AW1279" s="45">
        <f t="shared" si="656"/>
        <v>1.1357044198895028</v>
      </c>
      <c r="AX1279" s="45">
        <f t="shared" si="657"/>
        <v>2.5220057897525168</v>
      </c>
      <c r="AY1279" s="47">
        <f t="shared" si="658"/>
        <v>112.1780384093498</v>
      </c>
      <c r="AZ1279" s="47">
        <f t="shared" si="659"/>
        <v>131.97498170876878</v>
      </c>
      <c r="BA1279" s="43"/>
      <c r="BC1279" s="2">
        <v>44383</v>
      </c>
      <c r="BD1279" t="str">
        <v>9128285M</v>
      </c>
      <c r="BE1279">
        <v>-19.875</v>
      </c>
      <c r="BF1279">
        <v>0.81494</v>
      </c>
      <c r="BG1279">
        <v>0.84709999999999996</v>
      </c>
      <c r="BH1279">
        <v>132.484375</v>
      </c>
      <c r="BI1279">
        <f>VLOOKUP(BD1279,工作表1!$K$3:$L$1000,2,FALSE)</f>
        <v>3.125</v>
      </c>
      <c r="BJ1279" t="str">
        <f>VLOOKUP(BD1279,工作表1!$K$3:$M$1000,3,FALSE)</f>
        <v>2028/11/15</v>
      </c>
      <c r="BK1279">
        <f t="shared" si="642"/>
        <v>9.3899999999999997E-2</v>
      </c>
      <c r="BL1279">
        <f t="shared" si="643"/>
        <v>3.0310999999999999</v>
      </c>
      <c r="BM1279" s="43">
        <f t="shared" si="660"/>
        <v>44515</v>
      </c>
      <c r="BN1279" s="43">
        <f t="shared" si="644"/>
        <v>44651</v>
      </c>
      <c r="BO1279" s="45">
        <f t="shared" si="661"/>
        <v>0.4500679347826087</v>
      </c>
      <c r="BP1279" s="45">
        <f t="shared" si="662"/>
        <v>2.7360268388921978</v>
      </c>
      <c r="BQ1279" s="47">
        <f t="shared" si="663"/>
        <v>113.80993704492569</v>
      </c>
      <c r="BR1279" s="47">
        <f t="shared" si="664"/>
        <v>130.52606922861034</v>
      </c>
    </row>
    <row r="1280" spans="6:70" x14ac:dyDescent="0.25">
      <c r="F1280" s="2">
        <v>44412</v>
      </c>
      <c r="G1280">
        <v>8.9700000000000002E-2</v>
      </c>
      <c r="H1280" s="43">
        <v>44445</v>
      </c>
      <c r="I1280">
        <v>1.0900000000000001</v>
      </c>
      <c r="L1280" s="2">
        <v>44383</v>
      </c>
      <c r="M1280" t="str">
        <v>9128284N</v>
      </c>
      <c r="N1280">
        <v>0.91180000000000005</v>
      </c>
      <c r="O1280">
        <v>-3.0589999999999999E-2</v>
      </c>
      <c r="P1280">
        <v>0.83379999999999999</v>
      </c>
      <c r="Q1280">
        <v>133.21875</v>
      </c>
      <c r="R1280">
        <f>VLOOKUP(M1280,工作表1!$A$3:$B$1000,2,FALSE)</f>
        <v>2.875</v>
      </c>
      <c r="S1280" t="str">
        <f>VLOOKUP(M1280,工作表1!$A$3:$C$1000,3,FALSE)</f>
        <v>2028/5/15</v>
      </c>
      <c r="T1280">
        <f t="shared" si="634"/>
        <v>9.3899999999999997E-2</v>
      </c>
      <c r="U1280">
        <f t="shared" si="633"/>
        <v>2.7810999999999999</v>
      </c>
      <c r="V1280" s="43">
        <f t="shared" si="645"/>
        <v>44515</v>
      </c>
      <c r="W1280" s="43">
        <f t="shared" si="635"/>
        <v>44469</v>
      </c>
      <c r="X1280" s="45">
        <f t="shared" si="646"/>
        <v>0.4140625</v>
      </c>
      <c r="Y1280" s="45">
        <f t="shared" si="647"/>
        <v>1.0835830479452055</v>
      </c>
      <c r="Z1280" s="47">
        <f t="shared" si="648"/>
        <v>111.75589249525346</v>
      </c>
      <c r="AA1280" s="47">
        <f t="shared" si="649"/>
        <v>132.79445520897616</v>
      </c>
      <c r="AB1280" s="45">
        <f t="shared" si="650"/>
        <v>1.1124000000000001</v>
      </c>
      <c r="AC1280" s="2" t="str">
        <f t="shared" si="636"/>
        <v>TY1</v>
      </c>
      <c r="AD1280">
        <f t="shared" si="637"/>
        <v>133.21875</v>
      </c>
      <c r="AE1280">
        <f t="shared" si="638"/>
        <v>132.546875</v>
      </c>
      <c r="AF1280" s="49">
        <f t="shared" si="665"/>
        <v>0.671875</v>
      </c>
      <c r="AG1280" s="3">
        <f t="shared" si="651"/>
        <v>132.79445520897616</v>
      </c>
      <c r="AH1280">
        <f t="shared" si="652"/>
        <v>131.64295503556133</v>
      </c>
      <c r="AI1280" s="51">
        <f t="shared" si="653"/>
        <v>1.1515001734148314</v>
      </c>
      <c r="AJ1280" s="52">
        <f t="shared" si="654"/>
        <v>0.47962517341483135</v>
      </c>
      <c r="AK1280" s="2">
        <v>44383</v>
      </c>
      <c r="AL1280" t="str">
        <v>9128284V</v>
      </c>
      <c r="AM1280">
        <v>1.3824000000000001</v>
      </c>
      <c r="AN1280">
        <v>-1.5100000000000001E-3</v>
      </c>
      <c r="AO1280">
        <v>0.83379999999999999</v>
      </c>
      <c r="AP1280">
        <v>132.546875</v>
      </c>
      <c r="AQ1280">
        <f>VLOOKUP(AL1280,工作表1!$F$3:$G$1000,2,FALSE)</f>
        <v>2.875</v>
      </c>
      <c r="AR1280" t="str">
        <f>VLOOKUP(AL1280,工作表1!$F$3:$H$1000,3,FALSE)</f>
        <v>2028/8/15</v>
      </c>
      <c r="AS1280">
        <f t="shared" si="639"/>
        <v>9.3899999999999997E-2</v>
      </c>
      <c r="AT1280">
        <f t="shared" si="640"/>
        <v>2.7810999999999999</v>
      </c>
      <c r="AU1280" s="43">
        <f t="shared" si="655"/>
        <v>44423</v>
      </c>
      <c r="AV1280" s="43">
        <f t="shared" si="641"/>
        <v>44561</v>
      </c>
      <c r="AW1280" s="45">
        <f t="shared" si="656"/>
        <v>1.1277624309392265</v>
      </c>
      <c r="AX1280" s="45">
        <f t="shared" si="657"/>
        <v>2.5219405131310073</v>
      </c>
      <c r="AY1280" s="47">
        <f t="shared" si="658"/>
        <v>111.9126253949524</v>
      </c>
      <c r="AZ1280" s="47">
        <f t="shared" si="659"/>
        <v>131.64295503556133</v>
      </c>
      <c r="BA1280" s="43"/>
      <c r="BC1280" s="2">
        <v>44379</v>
      </c>
      <c r="BD1280" t="str">
        <v>9128285M</v>
      </c>
      <c r="BE1280">
        <v>-20.4055</v>
      </c>
      <c r="BF1280">
        <v>0.81908000000000003</v>
      </c>
      <c r="BG1280">
        <v>0.84709999999999996</v>
      </c>
      <c r="BH1280">
        <v>131.90625</v>
      </c>
      <c r="BI1280">
        <f>VLOOKUP(BD1280,工作表1!$K$3:$L$1000,2,FALSE)</f>
        <v>3.125</v>
      </c>
      <c r="BJ1280" t="str">
        <f>VLOOKUP(BD1280,工作表1!$K$3:$M$1000,3,FALSE)</f>
        <v>2028/11/15</v>
      </c>
      <c r="BK1280">
        <f t="shared" si="642"/>
        <v>9.3679999999999999E-2</v>
      </c>
      <c r="BL1280">
        <f t="shared" si="643"/>
        <v>3.03132</v>
      </c>
      <c r="BM1280" s="43">
        <f t="shared" si="660"/>
        <v>44515</v>
      </c>
      <c r="BN1280" s="43">
        <f t="shared" si="644"/>
        <v>44651</v>
      </c>
      <c r="BO1280" s="45">
        <f t="shared" si="661"/>
        <v>0.44157608695652173</v>
      </c>
      <c r="BP1280" s="45">
        <f t="shared" si="662"/>
        <v>2.7360966349017275</v>
      </c>
      <c r="BQ1280" s="47">
        <f t="shared" si="663"/>
        <v>113.32565606705715</v>
      </c>
      <c r="BR1280" s="47">
        <f t="shared" si="664"/>
        <v>129.939852170107</v>
      </c>
    </row>
    <row r="1281" spans="6:70" x14ac:dyDescent="0.25">
      <c r="F1281" s="2">
        <v>44411</v>
      </c>
      <c r="G1281">
        <v>0.09</v>
      </c>
      <c r="H1281" s="43">
        <v>44442</v>
      </c>
      <c r="I1281">
        <v>1.0900000000000001</v>
      </c>
      <c r="L1281" s="2">
        <v>44379</v>
      </c>
      <c r="M1281" t="str">
        <v>9128284N</v>
      </c>
      <c r="N1281">
        <v>0.62309999999999999</v>
      </c>
      <c r="O1281">
        <v>-1.197E-2</v>
      </c>
      <c r="P1281">
        <v>0.83379999999999999</v>
      </c>
      <c r="Q1281">
        <v>132.671875</v>
      </c>
      <c r="R1281">
        <f>VLOOKUP(M1281,工作表1!$A$3:$B$1000,2,FALSE)</f>
        <v>2.875</v>
      </c>
      <c r="S1281" t="str">
        <f>VLOOKUP(M1281,工作表1!$A$3:$C$1000,3,FALSE)</f>
        <v>2028/5/15</v>
      </c>
      <c r="T1281">
        <f t="shared" si="634"/>
        <v>9.3679999999999999E-2</v>
      </c>
      <c r="U1281">
        <f t="shared" si="633"/>
        <v>2.78132</v>
      </c>
      <c r="V1281" s="43">
        <f t="shared" si="645"/>
        <v>44515</v>
      </c>
      <c r="W1281" s="43">
        <f t="shared" si="635"/>
        <v>44469</v>
      </c>
      <c r="X1281" s="45">
        <f t="shared" si="646"/>
        <v>0.40624999999999994</v>
      </c>
      <c r="Y1281" s="45">
        <f t="shared" si="647"/>
        <v>1.0836472602739726</v>
      </c>
      <c r="Z1281" s="47">
        <f t="shared" si="648"/>
        <v>111.30258666539937</v>
      </c>
      <c r="AA1281" s="47">
        <f t="shared" si="649"/>
        <v>132.23617012859535</v>
      </c>
      <c r="AB1281" s="45">
        <f t="shared" si="650"/>
        <v>1.1869000000000001</v>
      </c>
      <c r="AC1281" s="2" t="str">
        <f t="shared" si="636"/>
        <v>TY1</v>
      </c>
      <c r="AD1281">
        <f t="shared" si="637"/>
        <v>132.671875</v>
      </c>
      <c r="AE1281">
        <f t="shared" si="638"/>
        <v>131.96875</v>
      </c>
      <c r="AF1281" s="49">
        <f t="shared" si="665"/>
        <v>0.703125</v>
      </c>
      <c r="AG1281" s="3">
        <f t="shared" si="651"/>
        <v>132.23617012859535</v>
      </c>
      <c r="AH1281">
        <f t="shared" si="652"/>
        <v>131.06616245413761</v>
      </c>
      <c r="AI1281" s="51">
        <f t="shared" si="653"/>
        <v>1.1700076744577359</v>
      </c>
      <c r="AJ1281" s="52">
        <f t="shared" si="654"/>
        <v>0.4668826744577359</v>
      </c>
      <c r="AK1281" s="2">
        <v>44379</v>
      </c>
      <c r="AL1281" t="str">
        <v>9128284V</v>
      </c>
      <c r="AM1281">
        <v>1.2710999999999999</v>
      </c>
      <c r="AN1281">
        <v>-1.1089999999999999E-2</v>
      </c>
      <c r="AO1281">
        <v>0.83379999999999999</v>
      </c>
      <c r="AP1281">
        <v>131.96875</v>
      </c>
      <c r="AQ1281">
        <f>VLOOKUP(AL1281,工作表1!$F$3:$G$1000,2,FALSE)</f>
        <v>2.875</v>
      </c>
      <c r="AR1281" t="str">
        <f>VLOOKUP(AL1281,工作表1!$F$3:$H$1000,3,FALSE)</f>
        <v>2028/8/15</v>
      </c>
      <c r="AS1281">
        <f t="shared" si="639"/>
        <v>9.3679999999999999E-2</v>
      </c>
      <c r="AT1281">
        <f t="shared" si="640"/>
        <v>2.78132</v>
      </c>
      <c r="AU1281" s="43">
        <f t="shared" si="655"/>
        <v>44423</v>
      </c>
      <c r="AV1281" s="43">
        <f t="shared" si="641"/>
        <v>44561</v>
      </c>
      <c r="AW1281" s="45">
        <f t="shared" si="656"/>
        <v>1.1198204419889504</v>
      </c>
      <c r="AX1281" s="45">
        <f t="shared" si="657"/>
        <v>2.5218752365094983</v>
      </c>
      <c r="AY1281" s="47">
        <f t="shared" si="658"/>
        <v>111.44394423295097</v>
      </c>
      <c r="AZ1281" s="47">
        <f t="shared" si="659"/>
        <v>131.06616245413761</v>
      </c>
      <c r="BA1281" s="43"/>
      <c r="BC1281" s="2">
        <v>44378</v>
      </c>
      <c r="BD1281" t="str">
        <v>9128285M</v>
      </c>
      <c r="BE1281">
        <v>-21.038399999999999</v>
      </c>
      <c r="BF1281">
        <v>0.83360000000000001</v>
      </c>
      <c r="BG1281">
        <v>0.84709999999999996</v>
      </c>
      <c r="BH1281">
        <v>131.484375</v>
      </c>
      <c r="BI1281">
        <f>VLOOKUP(BD1281,工作表1!$K$3:$L$1000,2,FALSE)</f>
        <v>3.125</v>
      </c>
      <c r="BJ1281" t="str">
        <f>VLOOKUP(BD1281,工作表1!$K$3:$M$1000,3,FALSE)</f>
        <v>2028/11/15</v>
      </c>
      <c r="BK1281">
        <f t="shared" si="642"/>
        <v>9.4E-2</v>
      </c>
      <c r="BL1281">
        <f t="shared" si="643"/>
        <v>3.0310000000000001</v>
      </c>
      <c r="BM1281" s="43">
        <f t="shared" si="660"/>
        <v>44515</v>
      </c>
      <c r="BN1281" s="43">
        <f t="shared" si="644"/>
        <v>44651</v>
      </c>
      <c r="BO1281" s="45">
        <f t="shared" si="661"/>
        <v>0.40760869565217389</v>
      </c>
      <c r="BP1281" s="45">
        <f t="shared" si="662"/>
        <v>2.7363758189398451</v>
      </c>
      <c r="BQ1281" s="47">
        <f t="shared" si="663"/>
        <v>112.98971798697646</v>
      </c>
      <c r="BR1281" s="47">
        <f t="shared" si="664"/>
        <v>129.48623677027837</v>
      </c>
    </row>
    <row r="1282" spans="6:70" x14ac:dyDescent="0.25">
      <c r="F1282" s="2">
        <v>44410</v>
      </c>
      <c r="G1282">
        <v>8.8999999999999996E-2</v>
      </c>
      <c r="H1282" s="43">
        <v>44441</v>
      </c>
      <c r="I1282">
        <v>1.0645</v>
      </c>
      <c r="L1282" s="2">
        <v>44378</v>
      </c>
      <c r="M1282" t="str">
        <v>9128284N</v>
      </c>
      <c r="N1282">
        <v>0.4864</v>
      </c>
      <c r="O1282">
        <v>6.4000000000000003E-3</v>
      </c>
      <c r="P1282">
        <v>0.83379999999999999</v>
      </c>
      <c r="Q1282">
        <v>132.265625</v>
      </c>
      <c r="R1282">
        <f>VLOOKUP(M1282,工作表1!$A$3:$B$1000,2,FALSE)</f>
        <v>2.875</v>
      </c>
      <c r="S1282" t="str">
        <f>VLOOKUP(M1282,工作表1!$A$3:$C$1000,3,FALSE)</f>
        <v>2028/5/15</v>
      </c>
      <c r="T1282">
        <f t="shared" si="634"/>
        <v>9.4E-2</v>
      </c>
      <c r="U1282">
        <f t="shared" si="633"/>
        <v>2.7810000000000001</v>
      </c>
      <c r="V1282" s="43">
        <f t="shared" si="645"/>
        <v>44515</v>
      </c>
      <c r="W1282" s="43">
        <f t="shared" si="635"/>
        <v>44469</v>
      </c>
      <c r="X1282" s="45">
        <f t="shared" si="646"/>
        <v>0.375</v>
      </c>
      <c r="Y1282" s="45">
        <f t="shared" si="647"/>
        <v>1.0839041095890409</v>
      </c>
      <c r="Z1282" s="47">
        <f t="shared" si="648"/>
        <v>110.99016079551471</v>
      </c>
      <c r="AA1282" s="47">
        <f t="shared" si="649"/>
        <v>131.80332391514298</v>
      </c>
      <c r="AB1282" s="45">
        <f t="shared" si="650"/>
        <v>1.2290000000000001</v>
      </c>
      <c r="AC1282" s="2" t="str">
        <f t="shared" si="636"/>
        <v>TY1</v>
      </c>
      <c r="AD1282">
        <f t="shared" si="637"/>
        <v>132.265625</v>
      </c>
      <c r="AE1282">
        <f t="shared" si="638"/>
        <v>131.546875</v>
      </c>
      <c r="AF1282" s="49">
        <f t="shared" si="665"/>
        <v>0.71875</v>
      </c>
      <c r="AG1282" s="3">
        <f t="shared" si="651"/>
        <v>131.80332391514298</v>
      </c>
      <c r="AH1282">
        <f t="shared" si="652"/>
        <v>130.59489207954419</v>
      </c>
      <c r="AI1282" s="51">
        <f t="shared" si="653"/>
        <v>1.2084318355987875</v>
      </c>
      <c r="AJ1282" s="52">
        <f t="shared" si="654"/>
        <v>0.48968183559878753</v>
      </c>
      <c r="AK1282" s="2">
        <v>44378</v>
      </c>
      <c r="AL1282" t="str">
        <v>9128284V</v>
      </c>
      <c r="AM1282">
        <v>0.53380000000000005</v>
      </c>
      <c r="AN1282">
        <v>3.1300000000000001E-2</v>
      </c>
      <c r="AO1282">
        <v>0.83379999999999999</v>
      </c>
      <c r="AP1282">
        <v>131.546875</v>
      </c>
      <c r="AQ1282">
        <f>VLOOKUP(AL1282,工作表1!$F$3:$G$1000,2,FALSE)</f>
        <v>2.875</v>
      </c>
      <c r="AR1282" t="str">
        <f>VLOOKUP(AL1282,工作表1!$F$3:$H$1000,3,FALSE)</f>
        <v>2028/8/15</v>
      </c>
      <c r="AS1282">
        <f t="shared" si="639"/>
        <v>9.4E-2</v>
      </c>
      <c r="AT1282">
        <f t="shared" si="640"/>
        <v>2.7810000000000001</v>
      </c>
      <c r="AU1282" s="43">
        <f t="shared" si="655"/>
        <v>44423</v>
      </c>
      <c r="AV1282" s="43">
        <f t="shared" si="641"/>
        <v>44561</v>
      </c>
      <c r="AW1282" s="45">
        <f t="shared" si="656"/>
        <v>1.0880524861878453</v>
      </c>
      <c r="AX1282" s="45">
        <f t="shared" si="657"/>
        <v>2.5216141300234618</v>
      </c>
      <c r="AY1282" s="47">
        <f t="shared" si="658"/>
        <v>111.09939851972912</v>
      </c>
      <c r="AZ1282" s="47">
        <f t="shared" si="659"/>
        <v>130.59489207954419</v>
      </c>
      <c r="BA1282" s="43"/>
      <c r="BC1282" s="2">
        <v>44377</v>
      </c>
      <c r="BD1282" t="str">
        <v>9128285M</v>
      </c>
      <c r="BE1282">
        <v>-20.5001</v>
      </c>
      <c r="BF1282">
        <v>0.80945</v>
      </c>
      <c r="BG1282">
        <v>0.84709999999999996</v>
      </c>
      <c r="BH1282">
        <v>131.75</v>
      </c>
      <c r="BI1282">
        <f>VLOOKUP(BD1282,工作表1!$K$3:$L$1000,2,FALSE)</f>
        <v>3.125</v>
      </c>
      <c r="BJ1282" t="str">
        <f>VLOOKUP(BD1282,工作表1!$K$3:$M$1000,3,FALSE)</f>
        <v>2028/11/15</v>
      </c>
      <c r="BK1282">
        <f t="shared" si="642"/>
        <v>9.3049999999999994E-2</v>
      </c>
      <c r="BL1282">
        <f t="shared" si="643"/>
        <v>3.0319500000000001</v>
      </c>
      <c r="BM1282" s="43">
        <f t="shared" si="660"/>
        <v>44515</v>
      </c>
      <c r="BN1282" s="43">
        <f t="shared" si="644"/>
        <v>44651</v>
      </c>
      <c r="BO1282" s="45">
        <f t="shared" si="661"/>
        <v>0.39911684782608697</v>
      </c>
      <c r="BP1282" s="45">
        <f t="shared" si="662"/>
        <v>2.7364456149493748</v>
      </c>
      <c r="BQ1282" s="47">
        <f t="shared" si="663"/>
        <v>113.24008862575073</v>
      </c>
      <c r="BR1282" s="47">
        <f t="shared" si="664"/>
        <v>129.76661781770309</v>
      </c>
    </row>
    <row r="1283" spans="6:70" x14ac:dyDescent="0.25">
      <c r="F1283" s="2">
        <v>44407</v>
      </c>
      <c r="G1283">
        <v>8.8499999999999995E-2</v>
      </c>
      <c r="H1283" s="43">
        <v>44440</v>
      </c>
      <c r="I1283">
        <v>1.0739000000000001</v>
      </c>
      <c r="L1283" s="2">
        <v>44377</v>
      </c>
      <c r="M1283" t="str">
        <v>9128284N</v>
      </c>
      <c r="N1283">
        <v>0.98770000000000002</v>
      </c>
      <c r="O1283">
        <v>-4.8439999999999997E-2</v>
      </c>
      <c r="P1283">
        <v>0.83379999999999999</v>
      </c>
      <c r="Q1283">
        <v>132.5</v>
      </c>
      <c r="R1283">
        <f>VLOOKUP(M1283,工作表1!$A$3:$B$1000,2,FALSE)</f>
        <v>2.875</v>
      </c>
      <c r="S1283" t="str">
        <f>VLOOKUP(M1283,工作表1!$A$3:$C$1000,3,FALSE)</f>
        <v>2028/5/15</v>
      </c>
      <c r="T1283">
        <f t="shared" si="634"/>
        <v>9.3049999999999994E-2</v>
      </c>
      <c r="U1283">
        <f t="shared" si="633"/>
        <v>2.7819500000000001</v>
      </c>
      <c r="V1283" s="43">
        <f t="shared" si="645"/>
        <v>44515</v>
      </c>
      <c r="W1283" s="43">
        <f t="shared" si="635"/>
        <v>44469</v>
      </c>
      <c r="X1283" s="45">
        <f t="shared" si="646"/>
        <v>0.36718750000000006</v>
      </c>
      <c r="Y1283" s="45">
        <f t="shared" si="647"/>
        <v>1.0839683219178082</v>
      </c>
      <c r="Z1283" s="47">
        <f t="shared" si="648"/>
        <v>111.20924312452473</v>
      </c>
      <c r="AA1283" s="47">
        <f t="shared" si="649"/>
        <v>132.05122839258004</v>
      </c>
      <c r="AB1283" s="45">
        <f t="shared" si="650"/>
        <v>1.236</v>
      </c>
      <c r="AC1283" s="2" t="str">
        <f t="shared" si="636"/>
        <v>TY2</v>
      </c>
      <c r="AD1283">
        <f t="shared" si="637"/>
        <v>131.8125</v>
      </c>
      <c r="AE1283">
        <f t="shared" si="638"/>
        <v>131.5</v>
      </c>
      <c r="AF1283" s="49">
        <f t="shared" si="665"/>
        <v>0.3125</v>
      </c>
      <c r="AG1283" s="3">
        <f t="shared" si="651"/>
        <v>130.86083103050194</v>
      </c>
      <c r="AH1283">
        <f t="shared" si="652"/>
        <v>129.49449934587935</v>
      </c>
      <c r="AI1283" s="51">
        <f t="shared" si="653"/>
        <v>1.3663316846225939</v>
      </c>
      <c r="AJ1283" s="52">
        <f t="shared" si="654"/>
        <v>1.0538316846225939</v>
      </c>
      <c r="AK1283" s="2">
        <v>44377</v>
      </c>
      <c r="AL1283" t="str">
        <v>9128284V</v>
      </c>
      <c r="AM1283">
        <v>0.69899999999999995</v>
      </c>
      <c r="AN1283">
        <v>2.24E-2</v>
      </c>
      <c r="AO1283">
        <v>0.83379999999999999</v>
      </c>
      <c r="AP1283">
        <v>131.8125</v>
      </c>
      <c r="AQ1283">
        <f>VLOOKUP(AL1283,工作表1!$F$3:$G$1000,2,FALSE)</f>
        <v>2.875</v>
      </c>
      <c r="AR1283" t="str">
        <f>VLOOKUP(AL1283,工作表1!$F$3:$H$1000,3,FALSE)</f>
        <v>2028/8/15</v>
      </c>
      <c r="AS1283">
        <f t="shared" si="639"/>
        <v>9.3049999999999994E-2</v>
      </c>
      <c r="AT1283">
        <f t="shared" si="640"/>
        <v>2.7819500000000001</v>
      </c>
      <c r="AU1283" s="43">
        <f t="shared" si="655"/>
        <v>44423</v>
      </c>
      <c r="AV1283" s="43">
        <f t="shared" si="641"/>
        <v>44561</v>
      </c>
      <c r="AW1283" s="45">
        <f t="shared" si="656"/>
        <v>1.080110497237569</v>
      </c>
      <c r="AX1283" s="45">
        <f t="shared" si="657"/>
        <v>2.5215488534019528</v>
      </c>
      <c r="AY1283" s="47">
        <f t="shared" si="658"/>
        <v>111.33376077053845</v>
      </c>
      <c r="AZ1283" s="47">
        <f t="shared" si="659"/>
        <v>130.86083103050194</v>
      </c>
      <c r="BA1283" s="43"/>
      <c r="BC1283" s="2">
        <v>44376</v>
      </c>
      <c r="BD1283" t="str">
        <v>9128285M</v>
      </c>
      <c r="BE1283">
        <v>-20.8535</v>
      </c>
      <c r="BF1283">
        <v>0.82608999999999999</v>
      </c>
      <c r="BG1283">
        <v>0.84709999999999996</v>
      </c>
      <c r="BH1283">
        <v>131.5</v>
      </c>
      <c r="BI1283">
        <f>VLOOKUP(BD1283,工作表1!$K$3:$L$1000,2,FALSE)</f>
        <v>3.125</v>
      </c>
      <c r="BJ1283" t="str">
        <f>VLOOKUP(BD1283,工作表1!$K$3:$M$1000,3,FALSE)</f>
        <v>2028/11/15</v>
      </c>
      <c r="BK1283">
        <f t="shared" si="642"/>
        <v>9.3649999999999997E-2</v>
      </c>
      <c r="BL1283">
        <f t="shared" si="643"/>
        <v>3.0313500000000002</v>
      </c>
      <c r="BM1283" s="43">
        <f t="shared" si="660"/>
        <v>44515</v>
      </c>
      <c r="BN1283" s="43">
        <f t="shared" si="644"/>
        <v>44651</v>
      </c>
      <c r="BO1283" s="45">
        <f t="shared" si="661"/>
        <v>0.390625</v>
      </c>
      <c r="BP1283" s="45">
        <f t="shared" si="662"/>
        <v>2.736515410958904</v>
      </c>
      <c r="BQ1283" s="47">
        <f t="shared" si="663"/>
        <v>113.02126247732514</v>
      </c>
      <c r="BR1283" s="47">
        <f t="shared" si="664"/>
        <v>129.49449934587935</v>
      </c>
    </row>
    <row r="1284" spans="6:70" x14ac:dyDescent="0.25">
      <c r="F1284" s="2">
        <v>44406</v>
      </c>
      <c r="G1284">
        <v>8.8999999999999996E-2</v>
      </c>
      <c r="H1284" s="43">
        <v>44439</v>
      </c>
      <c r="I1284">
        <v>1.0854999999999999</v>
      </c>
      <c r="L1284" s="2">
        <v>44376</v>
      </c>
      <c r="M1284" t="str">
        <v>9128284N</v>
      </c>
      <c r="N1284">
        <v>0.54320000000000002</v>
      </c>
      <c r="O1284">
        <v>6.3499999999999997E-3</v>
      </c>
      <c r="P1284">
        <v>0.83379999999999999</v>
      </c>
      <c r="Q1284">
        <v>132.265625</v>
      </c>
      <c r="R1284">
        <f>VLOOKUP(M1284,工作表1!$A$3:$B$1000,2,FALSE)</f>
        <v>2.875</v>
      </c>
      <c r="S1284" t="str">
        <f>VLOOKUP(M1284,工作表1!$A$3:$C$1000,3,FALSE)</f>
        <v>2028/5/15</v>
      </c>
      <c r="T1284">
        <f t="shared" si="634"/>
        <v>9.3649999999999997E-2</v>
      </c>
      <c r="U1284">
        <f t="shared" ref="U1284:U1347" si="666">R1284-T1284</f>
        <v>2.7813500000000002</v>
      </c>
      <c r="V1284" s="43">
        <f t="shared" si="645"/>
        <v>44515</v>
      </c>
      <c r="W1284" s="43">
        <f t="shared" si="635"/>
        <v>44469</v>
      </c>
      <c r="X1284" s="45">
        <f t="shared" si="646"/>
        <v>0.359375</v>
      </c>
      <c r="Y1284" s="45">
        <f t="shared" si="647"/>
        <v>1.0840325342465755</v>
      </c>
      <c r="Z1284" s="47">
        <f t="shared" si="648"/>
        <v>111.00588916129718</v>
      </c>
      <c r="AA1284" s="47">
        <f t="shared" si="649"/>
        <v>131.79296177514519</v>
      </c>
      <c r="AB1284" s="45">
        <f t="shared" si="650"/>
        <v>1.2406999999999999</v>
      </c>
      <c r="AC1284" s="2" t="str">
        <f t="shared" si="636"/>
        <v>TY2</v>
      </c>
      <c r="AD1284">
        <f t="shared" si="637"/>
        <v>131.515625</v>
      </c>
      <c r="AE1284">
        <f t="shared" si="638"/>
        <v>131.515625</v>
      </c>
      <c r="AF1284" s="49">
        <f t="shared" si="665"/>
        <v>0</v>
      </c>
      <c r="AG1284" s="3">
        <f t="shared" si="651"/>
        <v>130.60390825653602</v>
      </c>
      <c r="AH1284">
        <f t="shared" si="652"/>
        <v>129.47357752762272</v>
      </c>
      <c r="AI1284" s="51">
        <f t="shared" si="653"/>
        <v>1.1303307289132931</v>
      </c>
      <c r="AJ1284" s="52">
        <f t="shared" si="654"/>
        <v>1.1303307289132931</v>
      </c>
      <c r="AK1284" s="2">
        <v>44376</v>
      </c>
      <c r="AL1284" t="str">
        <v>9128284V</v>
      </c>
      <c r="AM1284">
        <v>1.9621999999999999</v>
      </c>
      <c r="AN1284">
        <v>-4.197E-2</v>
      </c>
      <c r="AO1284">
        <v>0.83379999999999999</v>
      </c>
      <c r="AP1284">
        <v>131.515625</v>
      </c>
      <c r="AQ1284">
        <f>VLOOKUP(AL1284,工作表1!$F$3:$G$1000,2,FALSE)</f>
        <v>2.875</v>
      </c>
      <c r="AR1284" t="str">
        <f>VLOOKUP(AL1284,工作表1!$F$3:$H$1000,3,FALSE)</f>
        <v>2028/8/15</v>
      </c>
      <c r="AS1284">
        <f t="shared" si="639"/>
        <v>9.3649999999999997E-2</v>
      </c>
      <c r="AT1284">
        <f t="shared" si="640"/>
        <v>2.7813500000000002</v>
      </c>
      <c r="AU1284" s="43">
        <f t="shared" si="655"/>
        <v>44423</v>
      </c>
      <c r="AV1284" s="43">
        <f t="shared" si="641"/>
        <v>44561</v>
      </c>
      <c r="AW1284" s="45">
        <f t="shared" si="656"/>
        <v>1.0721685082872927</v>
      </c>
      <c r="AX1284" s="45">
        <f t="shared" si="657"/>
        <v>2.5214835767804438</v>
      </c>
      <c r="AY1284" s="47">
        <f t="shared" si="658"/>
        <v>111.13137397066198</v>
      </c>
      <c r="AZ1284" s="47">
        <f t="shared" si="659"/>
        <v>130.60390825653602</v>
      </c>
      <c r="BA1284" s="43"/>
      <c r="BC1284" s="2">
        <v>44375</v>
      </c>
      <c r="BD1284" t="str">
        <v>9128285M</v>
      </c>
      <c r="BE1284">
        <v>-22.532800000000002</v>
      </c>
      <c r="BF1284">
        <v>0.84835000000000005</v>
      </c>
      <c r="BG1284">
        <v>0.84709999999999996</v>
      </c>
      <c r="BH1284">
        <v>131.515625</v>
      </c>
      <c r="BI1284">
        <f>VLOOKUP(BD1284,工作表1!$K$3:$L$1000,2,FALSE)</f>
        <v>3.125</v>
      </c>
      <c r="BJ1284" t="str">
        <f>VLOOKUP(BD1284,工作表1!$K$3:$M$1000,3,FALSE)</f>
        <v>2028/11/15</v>
      </c>
      <c r="BK1284">
        <f t="shared" si="642"/>
        <v>9.3520000000000006E-2</v>
      </c>
      <c r="BL1284">
        <f t="shared" si="643"/>
        <v>3.0314800000000002</v>
      </c>
      <c r="BM1284" s="43">
        <f t="shared" si="660"/>
        <v>44515</v>
      </c>
      <c r="BN1284" s="43">
        <f t="shared" si="644"/>
        <v>44651</v>
      </c>
      <c r="BO1284" s="45">
        <f t="shared" si="661"/>
        <v>0.38213315217391303</v>
      </c>
      <c r="BP1284" s="45">
        <f t="shared" si="662"/>
        <v>2.7365852069684338</v>
      </c>
      <c r="BQ1284" s="47">
        <f t="shared" si="663"/>
        <v>113.01577931969183</v>
      </c>
      <c r="BR1284" s="47">
        <f t="shared" si="664"/>
        <v>129.47357752762272</v>
      </c>
    </row>
    <row r="1285" spans="6:70" x14ac:dyDescent="0.25">
      <c r="F1285" s="2">
        <v>44405</v>
      </c>
      <c r="G1285">
        <v>8.9849999999999999E-2</v>
      </c>
      <c r="H1285" s="43">
        <v>44438</v>
      </c>
      <c r="I1285">
        <v>1.0623</v>
      </c>
      <c r="L1285" s="2">
        <v>44375</v>
      </c>
      <c r="M1285" t="str">
        <v>9128284N</v>
      </c>
      <c r="N1285">
        <v>0.46760000000000002</v>
      </c>
      <c r="O1285">
        <v>-2.0789999999999999E-2</v>
      </c>
      <c r="P1285">
        <v>0.83379999999999999</v>
      </c>
      <c r="Q1285">
        <v>132.265625</v>
      </c>
      <c r="R1285">
        <f>VLOOKUP(M1285,工作表1!$A$3:$B$1000,2,FALSE)</f>
        <v>2.875</v>
      </c>
      <c r="S1285" t="str">
        <f>VLOOKUP(M1285,工作表1!$A$3:$C$1000,3,FALSE)</f>
        <v>2028/5/15</v>
      </c>
      <c r="T1285">
        <f t="shared" ref="T1285:T1348" si="667">INDEX($G:$G,MATCH(L1285,$F:$F,0))</f>
        <v>9.3520000000000006E-2</v>
      </c>
      <c r="U1285">
        <f t="shared" si="666"/>
        <v>2.7814800000000002</v>
      </c>
      <c r="V1285" s="43">
        <f t="shared" si="645"/>
        <v>44515</v>
      </c>
      <c r="W1285" s="43">
        <f t="shared" ref="W1285:W1348" si="668">IF(WEEKDAY(DATE(YEAR(L1285),(INT(MONTH(L1285)/3)+1)*3+1,1)-1,2)=7,DATE(YEAR(L1285),(INT(MONTH(L1285)/3)+1)*3+1,1)-1-2,IF(WEEKDAY(DATE(YEAR(L1285),(INT(MONTH(L1285)/3)+1)*3+1,1)-1,2)=6,DATE(YEAR(L1285),(INT(MONTH(L1285)/3)+1)*3+1,1)-1-1,DATE(YEAR(L1285),(INT(MONTH(L1285)/3)+1)*3+1,1)-1))</f>
        <v>44469</v>
      </c>
      <c r="X1285" s="45">
        <f t="shared" si="646"/>
        <v>0.3515625</v>
      </c>
      <c r="Y1285" s="45">
        <f t="shared" si="647"/>
        <v>1.0840967465753426</v>
      </c>
      <c r="Z1285" s="47">
        <f t="shared" si="648"/>
        <v>111.02185123177905</v>
      </c>
      <c r="AA1285" s="47">
        <f t="shared" si="649"/>
        <v>131.79750492469211</v>
      </c>
      <c r="AB1285" s="45">
        <f t="shared" si="650"/>
        <v>1.2453000000000001</v>
      </c>
      <c r="AC1285" s="2" t="str">
        <f t="shared" ref="AC1285:AC1348" si="669">IF(MOD(MONTH(L1285),3)=0,"TY2","TY1")</f>
        <v>TY2</v>
      </c>
      <c r="AD1285">
        <f t="shared" ref="AD1285:AD1348" si="670">IF(AC1285="TY1",Q1285,AP1285)</f>
        <v>131.515625</v>
      </c>
      <c r="AE1285">
        <f t="shared" ref="AE1285:AE1348" si="671">IF(AC1285="TY1",AP1285,BH1285)</f>
        <v>131.046875</v>
      </c>
      <c r="AF1285" s="49">
        <f t="shared" si="665"/>
        <v>0.46875</v>
      </c>
      <c r="AG1285" s="3">
        <f t="shared" si="651"/>
        <v>130.58920115818444</v>
      </c>
      <c r="AH1285">
        <f t="shared" si="652"/>
        <v>129.01677339693526</v>
      </c>
      <c r="AI1285" s="51">
        <f t="shared" si="653"/>
        <v>1.5724277612491733</v>
      </c>
      <c r="AJ1285" s="52">
        <f t="shared" si="654"/>
        <v>1.1036777612491733</v>
      </c>
      <c r="AK1285" s="2">
        <v>44375</v>
      </c>
      <c r="AL1285" t="str">
        <v>9128284V</v>
      </c>
      <c r="AM1285">
        <v>1.0568</v>
      </c>
      <c r="AN1285">
        <v>-2.784E-2</v>
      </c>
      <c r="AO1285">
        <v>0.83379999999999999</v>
      </c>
      <c r="AP1285">
        <v>131.515625</v>
      </c>
      <c r="AQ1285">
        <f>VLOOKUP(AL1285,工作表1!$F$3:$G$1000,2,FALSE)</f>
        <v>2.875</v>
      </c>
      <c r="AR1285" t="str">
        <f>VLOOKUP(AL1285,工作表1!$F$3:$H$1000,3,FALSE)</f>
        <v>2028/8/15</v>
      </c>
      <c r="AS1285">
        <f t="shared" ref="AS1285:AS1348" si="672">INDEX($G:$G,MATCH(AK1285,$F:$F,0))</f>
        <v>9.3520000000000006E-2</v>
      </c>
      <c r="AT1285">
        <f t="shared" ref="AT1285:AT1348" si="673">AQ1285-AS1285</f>
        <v>2.7814800000000002</v>
      </c>
      <c r="AU1285" s="43">
        <f t="shared" si="655"/>
        <v>44423</v>
      </c>
      <c r="AV1285" s="43">
        <f t="shared" ref="AV1285:AV1348" si="674">IF(WEEKDAY(DATE(YEAR(AK1285),(INT(MONTH(AK1285)/3)+1)*3+4,1)-1,2)=7,DATE(YEAR(AK1285),(INT(MONTH(AK1285)/3)+1)*3+4,1)-1-2,IF(WEEKDAY(DATE(YEAR(AK1285),(INT(MONTH(AK1285)/3)+1)*3+4,1)-1,2)=6,DATE(YEAR(AK1285),(INT(MONTH(AK1285)/3)+1)*3+4,1)-1-1,DATE(YEAR(AK1285),(INT(MONTH(AK1285)/3)+1)*3+4,1)-1))</f>
        <v>44561</v>
      </c>
      <c r="AW1285" s="45">
        <f t="shared" si="656"/>
        <v>1.0642265193370166</v>
      </c>
      <c r="AX1285" s="45">
        <f t="shared" si="657"/>
        <v>2.5214183001589348</v>
      </c>
      <c r="AY1285" s="47">
        <f t="shared" si="658"/>
        <v>111.13131840666831</v>
      </c>
      <c r="AZ1285" s="47">
        <f t="shared" si="659"/>
        <v>130.58920115818444</v>
      </c>
      <c r="BA1285" s="43"/>
      <c r="BC1285" s="2">
        <v>44372</v>
      </c>
      <c r="BD1285" t="str">
        <v>9128285M</v>
      </c>
      <c r="BE1285">
        <v>-21.410699999999999</v>
      </c>
      <c r="BF1285">
        <v>0.83240999999999998</v>
      </c>
      <c r="BG1285">
        <v>0.84709999999999996</v>
      </c>
      <c r="BH1285">
        <v>131.046875</v>
      </c>
      <c r="BI1285">
        <f>VLOOKUP(BD1285,工作表1!$K$3:$L$1000,2,FALSE)</f>
        <v>3.125</v>
      </c>
      <c r="BJ1285" t="str">
        <f>VLOOKUP(BD1285,工作表1!$K$3:$M$1000,3,FALSE)</f>
        <v>2028/11/15</v>
      </c>
      <c r="BK1285">
        <f t="shared" ref="BK1285:BK1348" si="675">INDEX($G:$G,MATCH(BC1285,$F:$F,0))</f>
        <v>9.3299999999999994E-2</v>
      </c>
      <c r="BL1285">
        <f t="shared" ref="BL1285:BL1348" si="676">BI1285-BK1285</f>
        <v>3.0316999999999998</v>
      </c>
      <c r="BM1285" s="43">
        <f t="shared" si="660"/>
        <v>44515</v>
      </c>
      <c r="BN1285" s="43">
        <f t="shared" ref="BN1285:BN1348" si="677">IF(WEEKDAY(DATE(YEAR(BC1285),(INT(MONTH(BC1285)/3)+1)*3+7,1)-1,2)=7,DATE(YEAR(BC1285),(INT(MONTH(BC1285)/3)+1)*3+7,1)-1-2,IF(WEEKDAY(DATE(YEAR(BC1285),(INT(MONTH(BC1285)/3)+1)*3+7,1)-1,2)=6,DATE(YEAR(BC1285),(INT(MONTH(BC1285)/3)+1)*3+7,1)-1-1,DATE(YEAR(BC1285),(INT(MONTH(BC1285)/3)+1)*3+7,1)-1))</f>
        <v>44651</v>
      </c>
      <c r="BO1285" s="45">
        <f t="shared" si="661"/>
        <v>0.37364130434782611</v>
      </c>
      <c r="BP1285" s="45">
        <f t="shared" si="662"/>
        <v>2.736655002977963</v>
      </c>
      <c r="BQ1285" s="47">
        <f t="shared" si="663"/>
        <v>112.64112997742058</v>
      </c>
      <c r="BR1285" s="47">
        <f t="shared" si="664"/>
        <v>129.01677339693526</v>
      </c>
    </row>
    <row r="1286" spans="6:70" x14ac:dyDescent="0.25">
      <c r="F1286" s="2">
        <v>44404</v>
      </c>
      <c r="G1286">
        <v>9.01E-2</v>
      </c>
      <c r="H1286" s="43">
        <v>44435</v>
      </c>
      <c r="I1286">
        <v>1.0948</v>
      </c>
      <c r="L1286" s="2">
        <v>44372</v>
      </c>
      <c r="M1286" t="str">
        <v>9128284N</v>
      </c>
      <c r="N1286">
        <v>0.79049999999999998</v>
      </c>
      <c r="O1286">
        <v>-3.0210000000000001E-2</v>
      </c>
      <c r="P1286">
        <v>0.83379999999999999</v>
      </c>
      <c r="Q1286">
        <v>131.859375</v>
      </c>
      <c r="R1286">
        <f>VLOOKUP(M1286,工作表1!$A$3:$B$1000,2,FALSE)</f>
        <v>2.875</v>
      </c>
      <c r="S1286" t="str">
        <f>VLOOKUP(M1286,工作表1!$A$3:$C$1000,3,FALSE)</f>
        <v>2028/5/15</v>
      </c>
      <c r="T1286">
        <f t="shared" si="667"/>
        <v>9.3299999999999994E-2</v>
      </c>
      <c r="U1286">
        <f t="shared" si="666"/>
        <v>2.7816999999999998</v>
      </c>
      <c r="V1286" s="43">
        <f t="shared" ref="V1286:V1349" si="678">COUPNCD(L1285,S1286,2,0)</f>
        <v>44515</v>
      </c>
      <c r="W1286" s="43">
        <f t="shared" si="668"/>
        <v>44469</v>
      </c>
      <c r="X1286" s="45">
        <f t="shared" ref="X1286:X1349" si="679">COUPDAYBS(L1285,S1286,2,1)/COUPDAYS(L1285,S1286,2,1)*R1286/2</f>
        <v>0.34375</v>
      </c>
      <c r="Y1286" s="45">
        <f t="shared" ref="Y1286:Y1349" si="680">(W1286-L1285)/365*R1286+X1286</f>
        <v>1.0841609589041097</v>
      </c>
      <c r="Z1286" s="47">
        <f t="shared" ref="Z1286:Z1349" si="681">(Q1286*P1286+Y1286)/(1+(O1286/100)*(W1286-L1287)/360)-X1286</f>
        <v>110.69388938430433</v>
      </c>
      <c r="AA1286" s="47">
        <f t="shared" ref="AA1286:AA1349" si="682">(Z1286-$AB$5*(W1286-L1285)/365+T1286*(W1286-L1285)/360)/P1286</f>
        <v>131.38954130981253</v>
      </c>
      <c r="AB1286" s="45">
        <f t="shared" ref="AB1286:AB1349" si="683">INDEX(I:I,MATCH(L1286,H:H,0))</f>
        <v>1.2804</v>
      </c>
      <c r="AC1286" s="2" t="str">
        <f t="shared" si="669"/>
        <v>TY2</v>
      </c>
      <c r="AD1286">
        <f t="shared" si="670"/>
        <v>131.046875</v>
      </c>
      <c r="AE1286">
        <f t="shared" si="671"/>
        <v>131.359375</v>
      </c>
      <c r="AF1286" s="49">
        <f t="shared" si="665"/>
        <v>-0.3125</v>
      </c>
      <c r="AG1286" s="3">
        <f t="shared" ref="AG1286:AG1349" si="684">IF(AC1286="TY1",AA1286,AZ1286)</f>
        <v>130.18293622331254</v>
      </c>
      <c r="AH1286">
        <f t="shared" ref="AH1286:AH1349" si="685">IF(AC1286="TY1",AZ1286,BR1286)</f>
        <v>129.34974402372146</v>
      </c>
      <c r="AI1286" s="51">
        <f t="shared" ref="AI1286:AI1349" si="686">AG1286-AH1286</f>
        <v>0.83319219959108182</v>
      </c>
      <c r="AJ1286" s="52">
        <f t="shared" ref="AJ1286:AJ1349" si="687">AI1286-AF1286</f>
        <v>1.1456921995910818</v>
      </c>
      <c r="AK1286" s="2">
        <v>44372</v>
      </c>
      <c r="AL1286" t="str">
        <v>9128284V</v>
      </c>
      <c r="AM1286">
        <v>3.2684000000000002</v>
      </c>
      <c r="AN1286">
        <v>-0.12343999999999999</v>
      </c>
      <c r="AO1286">
        <v>0.83379999999999999</v>
      </c>
      <c r="AP1286">
        <v>131.046875</v>
      </c>
      <c r="AQ1286">
        <f>VLOOKUP(AL1286,工作表1!$F$3:$G$1000,2,FALSE)</f>
        <v>2.875</v>
      </c>
      <c r="AR1286" t="str">
        <f>VLOOKUP(AL1286,工作表1!$F$3:$H$1000,3,FALSE)</f>
        <v>2028/8/15</v>
      </c>
      <c r="AS1286">
        <f t="shared" si="672"/>
        <v>9.3299999999999994E-2</v>
      </c>
      <c r="AT1286">
        <f t="shared" si="673"/>
        <v>2.7816999999999998</v>
      </c>
      <c r="AU1286" s="43">
        <f t="shared" ref="AU1286:AU1349" si="688">COUPNCD(AK1285,AR1286,2,0)</f>
        <v>44423</v>
      </c>
      <c r="AV1286" s="43">
        <f t="shared" si="674"/>
        <v>44561</v>
      </c>
      <c r="AW1286" s="45">
        <f t="shared" ref="AW1286:AW1349" si="689">COUPDAYBS(AK1285,AR1286,2,1)/COUPDAYS(AK1285,AR1286,2,1)*AQ1286/2</f>
        <v>1.0562845303867403</v>
      </c>
      <c r="AX1286" s="45">
        <f t="shared" ref="AX1286:AX1349" si="690">(AV1286-AK1285)/365*AQ1286+AW1286</f>
        <v>2.5213530235374253</v>
      </c>
      <c r="AY1286" s="47">
        <f t="shared" ref="AY1286:AY1349" si="691">(AP1286*AO1286+AX1286)/(1+(AN1286/100)*(AV1286-AK1287)/360)-AW1286</f>
        <v>110.80482914080622</v>
      </c>
      <c r="AZ1286" s="47">
        <f t="shared" ref="AZ1286:AZ1349" si="692">(AY1286-$AB$5*(AV1286-AK1285)/365+AS1286*(AV1286-AK1285)/360)/AO1286</f>
        <v>130.18293622331254</v>
      </c>
      <c r="BA1286" s="43"/>
      <c r="BC1286" s="2">
        <v>44371</v>
      </c>
      <c r="BD1286" t="str">
        <v>9128285M</v>
      </c>
      <c r="BE1286">
        <v>-20.815999999999999</v>
      </c>
      <c r="BF1286">
        <v>0.79573000000000005</v>
      </c>
      <c r="BG1286">
        <v>0.84709999999999996</v>
      </c>
      <c r="BH1286">
        <v>131.359375</v>
      </c>
      <c r="BI1286">
        <f>VLOOKUP(BD1286,工作表1!$K$3:$L$1000,2,FALSE)</f>
        <v>3.125</v>
      </c>
      <c r="BJ1286" t="str">
        <f>VLOOKUP(BD1286,工作表1!$K$3:$M$1000,3,FALSE)</f>
        <v>2028/11/15</v>
      </c>
      <c r="BK1286">
        <f t="shared" si="675"/>
        <v>9.35E-2</v>
      </c>
      <c r="BL1286">
        <f t="shared" si="676"/>
        <v>3.0314999999999999</v>
      </c>
      <c r="BM1286" s="43">
        <f t="shared" ref="BM1286:BM1349" si="693">COUPNCD(BC1285,BJ1286,2,0)</f>
        <v>44515</v>
      </c>
      <c r="BN1286" s="43">
        <f t="shared" si="677"/>
        <v>44651</v>
      </c>
      <c r="BO1286" s="45">
        <f t="shared" ref="BO1286:BO1349" si="694">COUPDAYBS(BC1285,BJ1286,2,1)/COUPDAYS(BC1285,BJ1286,2,1)*BI1286/2</f>
        <v>0.34816576086956519</v>
      </c>
      <c r="BP1286" s="45">
        <f t="shared" ref="BP1286:BP1349" si="695">(BN1286-BC1285)/365*BI1286+BO1286</f>
        <v>2.7368643910065513</v>
      </c>
      <c r="BQ1286" s="47">
        <f t="shared" ref="BQ1286:BQ1349" si="696">(BH1286*BG1286+BP1286)/(1+(BF1286/100)*(BN1286-BC1287)/360)-BO1286</f>
        <v>112.95945853920676</v>
      </c>
      <c r="BR1286" s="47">
        <f t="shared" ref="BR1286:BR1349" si="697">(BQ1286-$AB$5*(BN1286-BC1285)/365+BK1286*(BN1286-BC1285)/360)/BG1286</f>
        <v>129.34974402372146</v>
      </c>
    </row>
    <row r="1287" spans="6:70" x14ac:dyDescent="0.25">
      <c r="F1287" s="2">
        <v>44403</v>
      </c>
      <c r="G1287">
        <v>9.0700000000000003E-2</v>
      </c>
      <c r="H1287" s="43">
        <v>44434</v>
      </c>
      <c r="I1287">
        <v>1.1269</v>
      </c>
      <c r="L1287" s="2">
        <v>44371</v>
      </c>
      <c r="M1287" t="str">
        <v>9128284N</v>
      </c>
      <c r="N1287">
        <v>0.67359999999999998</v>
      </c>
      <c r="O1287">
        <v>-2.0199999999999999E-2</v>
      </c>
      <c r="P1287">
        <v>0.83379999999999999</v>
      </c>
      <c r="Q1287">
        <v>132.171875</v>
      </c>
      <c r="R1287">
        <f>VLOOKUP(M1287,工作表1!$A$3:$B$1000,2,FALSE)</f>
        <v>2.875</v>
      </c>
      <c r="S1287" t="str">
        <f>VLOOKUP(M1287,工作表1!$A$3:$C$1000,3,FALSE)</f>
        <v>2028/5/15</v>
      </c>
      <c r="T1287">
        <f t="shared" si="667"/>
        <v>9.35E-2</v>
      </c>
      <c r="U1287">
        <f t="shared" si="666"/>
        <v>2.7814999999999999</v>
      </c>
      <c r="V1287" s="43">
        <f t="shared" si="678"/>
        <v>44515</v>
      </c>
      <c r="W1287" s="43">
        <f t="shared" si="668"/>
        <v>44469</v>
      </c>
      <c r="X1287" s="45">
        <f t="shared" si="679"/>
        <v>0.3203125</v>
      </c>
      <c r="Y1287" s="45">
        <f t="shared" si="680"/>
        <v>1.0843535958904109</v>
      </c>
      <c r="Z1287" s="47">
        <f t="shared" si="681"/>
        <v>110.97513293288421</v>
      </c>
      <c r="AA1287" s="47">
        <f t="shared" si="682"/>
        <v>131.68322479941813</v>
      </c>
      <c r="AB1287" s="45">
        <f t="shared" si="683"/>
        <v>1.2476</v>
      </c>
      <c r="AC1287" s="2" t="str">
        <f t="shared" si="669"/>
        <v>TY2</v>
      </c>
      <c r="AD1287">
        <f t="shared" si="670"/>
        <v>131.359375</v>
      </c>
      <c r="AE1287">
        <f t="shared" si="671"/>
        <v>131.375</v>
      </c>
      <c r="AF1287" s="49">
        <f t="shared" si="665"/>
        <v>-1.5625E-2</v>
      </c>
      <c r="AG1287" s="3">
        <f t="shared" si="684"/>
        <v>130.47536458384249</v>
      </c>
      <c r="AH1287">
        <f t="shared" si="685"/>
        <v>129.35420169961333</v>
      </c>
      <c r="AI1287" s="51">
        <f t="shared" si="686"/>
        <v>1.1211628842291645</v>
      </c>
      <c r="AJ1287" s="52">
        <f t="shared" si="687"/>
        <v>1.1367878842291645</v>
      </c>
      <c r="AK1287" s="2">
        <v>44371</v>
      </c>
      <c r="AL1287" t="str">
        <v>9128284V</v>
      </c>
      <c r="AM1287">
        <v>3.0918000000000001</v>
      </c>
      <c r="AN1287">
        <v>-0.11570999999999999</v>
      </c>
      <c r="AO1287">
        <v>0.83379999999999999</v>
      </c>
      <c r="AP1287">
        <v>131.359375</v>
      </c>
      <c r="AQ1287">
        <f>VLOOKUP(AL1287,工作表1!$F$3:$G$1000,2,FALSE)</f>
        <v>2.875</v>
      </c>
      <c r="AR1287" t="str">
        <f>VLOOKUP(AL1287,工作表1!$F$3:$H$1000,3,FALSE)</f>
        <v>2028/8/15</v>
      </c>
      <c r="AS1287">
        <f t="shared" si="672"/>
        <v>9.35E-2</v>
      </c>
      <c r="AT1287">
        <f t="shared" si="673"/>
        <v>2.7814999999999999</v>
      </c>
      <c r="AU1287" s="43">
        <f t="shared" si="688"/>
        <v>44423</v>
      </c>
      <c r="AV1287" s="43">
        <f t="shared" si="674"/>
        <v>44561</v>
      </c>
      <c r="AW1287" s="45">
        <f t="shared" si="689"/>
        <v>1.0324585635359116</v>
      </c>
      <c r="AX1287" s="45">
        <f t="shared" si="690"/>
        <v>2.5211571936728978</v>
      </c>
      <c r="AY1287" s="47">
        <f t="shared" si="691"/>
        <v>111.0849750516517</v>
      </c>
      <c r="AZ1287" s="47">
        <f t="shared" si="692"/>
        <v>130.47536458384249</v>
      </c>
      <c r="BA1287" s="43"/>
      <c r="BC1287" s="2">
        <v>44370</v>
      </c>
      <c r="BD1287" t="str">
        <v>9128285M</v>
      </c>
      <c r="BE1287">
        <v>-21.174399999999999</v>
      </c>
      <c r="BF1287">
        <v>0.79979</v>
      </c>
      <c r="BG1287">
        <v>0.84709999999999996</v>
      </c>
      <c r="BH1287">
        <v>131.375</v>
      </c>
      <c r="BI1287">
        <f>VLOOKUP(BD1287,工作表1!$K$3:$L$1000,2,FALSE)</f>
        <v>3.125</v>
      </c>
      <c r="BJ1287" t="str">
        <f>VLOOKUP(BD1287,工作表1!$K$3:$M$1000,3,FALSE)</f>
        <v>2028/11/15</v>
      </c>
      <c r="BK1287">
        <f t="shared" si="675"/>
        <v>9.3850000000000003E-2</v>
      </c>
      <c r="BL1287">
        <f t="shared" si="676"/>
        <v>3.0311499999999998</v>
      </c>
      <c r="BM1287" s="43">
        <f t="shared" si="693"/>
        <v>44515</v>
      </c>
      <c r="BN1287" s="43">
        <f t="shared" si="677"/>
        <v>44651</v>
      </c>
      <c r="BO1287" s="45">
        <f t="shared" si="694"/>
        <v>0.33967391304347827</v>
      </c>
      <c r="BP1287" s="45">
        <f t="shared" si="695"/>
        <v>2.7369341870160806</v>
      </c>
      <c r="BQ1287" s="47">
        <f t="shared" si="696"/>
        <v>112.97510323995554</v>
      </c>
      <c r="BR1287" s="47">
        <f t="shared" si="697"/>
        <v>129.35420169961333</v>
      </c>
    </row>
    <row r="1288" spans="6:70" x14ac:dyDescent="0.25">
      <c r="F1288" s="2">
        <v>44400</v>
      </c>
      <c r="G1288">
        <v>9.0749999999999997E-2</v>
      </c>
      <c r="H1288" s="43">
        <v>44433</v>
      </c>
      <c r="I1288">
        <v>1.1151</v>
      </c>
      <c r="L1288" s="2">
        <v>44370</v>
      </c>
      <c r="M1288" t="str">
        <v>9128284N</v>
      </c>
      <c r="N1288">
        <v>-4.5900000000000003E-2</v>
      </c>
      <c r="O1288">
        <v>4.8730000000000002E-2</v>
      </c>
      <c r="P1288">
        <v>0.83379999999999999</v>
      </c>
      <c r="Q1288">
        <v>132.1875</v>
      </c>
      <c r="R1288">
        <f>VLOOKUP(M1288,工作表1!$A$3:$B$1000,2,FALSE)</f>
        <v>2.875</v>
      </c>
      <c r="S1288" t="str">
        <f>VLOOKUP(M1288,工作表1!$A$3:$C$1000,3,FALSE)</f>
        <v>2028/5/15</v>
      </c>
      <c r="T1288">
        <f t="shared" si="667"/>
        <v>9.3850000000000003E-2</v>
      </c>
      <c r="U1288">
        <f t="shared" si="666"/>
        <v>2.7811499999999998</v>
      </c>
      <c r="V1288" s="43">
        <f t="shared" si="678"/>
        <v>44515</v>
      </c>
      <c r="W1288" s="43">
        <f t="shared" si="668"/>
        <v>44469</v>
      </c>
      <c r="X1288" s="45">
        <f t="shared" si="679"/>
        <v>0.3125</v>
      </c>
      <c r="Y1288" s="45">
        <f t="shared" si="680"/>
        <v>1.084417808219178</v>
      </c>
      <c r="Z1288" s="47">
        <f t="shared" si="681"/>
        <v>110.97479133681129</v>
      </c>
      <c r="AA1288" s="47">
        <f t="shared" si="682"/>
        <v>131.66836854609824</v>
      </c>
      <c r="AB1288" s="45">
        <f t="shared" si="683"/>
        <v>1.2382</v>
      </c>
      <c r="AC1288" s="2" t="str">
        <f t="shared" si="669"/>
        <v>TY2</v>
      </c>
      <c r="AD1288">
        <f t="shared" si="670"/>
        <v>131.375</v>
      </c>
      <c r="AE1288">
        <f t="shared" si="671"/>
        <v>131.546875</v>
      </c>
      <c r="AF1288" s="49">
        <f t="shared" si="665"/>
        <v>-0.171875</v>
      </c>
      <c r="AG1288" s="3">
        <f t="shared" si="684"/>
        <v>130.46045657549308</v>
      </c>
      <c r="AH1288">
        <f t="shared" si="685"/>
        <v>129.52449870834738</v>
      </c>
      <c r="AI1288" s="51">
        <f t="shared" si="686"/>
        <v>0.93595786714570295</v>
      </c>
      <c r="AJ1288" s="52">
        <f t="shared" si="687"/>
        <v>1.1078328671457029</v>
      </c>
      <c r="AK1288" s="2">
        <v>44370</v>
      </c>
      <c r="AL1288" t="str">
        <v>9128284V</v>
      </c>
      <c r="AM1288">
        <v>2.3138000000000001</v>
      </c>
      <c r="AN1288">
        <v>-7.936E-2</v>
      </c>
      <c r="AO1288">
        <v>0.83379999999999999</v>
      </c>
      <c r="AP1288">
        <v>131.375</v>
      </c>
      <c r="AQ1288">
        <f>VLOOKUP(AL1288,工作表1!$F$3:$G$1000,2,FALSE)</f>
        <v>2.875</v>
      </c>
      <c r="AR1288" t="str">
        <f>VLOOKUP(AL1288,工作表1!$F$3:$H$1000,3,FALSE)</f>
        <v>2028/8/15</v>
      </c>
      <c r="AS1288">
        <f t="shared" si="672"/>
        <v>9.3850000000000003E-2</v>
      </c>
      <c r="AT1288">
        <f t="shared" si="673"/>
        <v>2.7811499999999998</v>
      </c>
      <c r="AU1288" s="43">
        <f t="shared" si="688"/>
        <v>44423</v>
      </c>
      <c r="AV1288" s="43">
        <f t="shared" si="674"/>
        <v>44561</v>
      </c>
      <c r="AW1288" s="45">
        <f t="shared" si="689"/>
        <v>1.0245165745856353</v>
      </c>
      <c r="AX1288" s="45">
        <f t="shared" si="690"/>
        <v>2.5210919170513888</v>
      </c>
      <c r="AY1288" s="47">
        <f t="shared" si="691"/>
        <v>111.08450085779074</v>
      </c>
      <c r="AZ1288" s="47">
        <f t="shared" si="692"/>
        <v>130.46045657549308</v>
      </c>
      <c r="BA1288" s="43"/>
      <c r="BC1288" s="2">
        <v>44369</v>
      </c>
      <c r="BD1288" t="str">
        <v>9128285M</v>
      </c>
      <c r="BE1288">
        <v>-21.4956</v>
      </c>
      <c r="BF1288">
        <v>0.79349999999999998</v>
      </c>
      <c r="BG1288">
        <v>0.84709999999999996</v>
      </c>
      <c r="BH1288">
        <v>131.546875</v>
      </c>
      <c r="BI1288">
        <f>VLOOKUP(BD1288,工作表1!$K$3:$L$1000,2,FALSE)</f>
        <v>3.125</v>
      </c>
      <c r="BJ1288" t="str">
        <f>VLOOKUP(BD1288,工作表1!$K$3:$M$1000,3,FALSE)</f>
        <v>2028/11/15</v>
      </c>
      <c r="BK1288">
        <f t="shared" si="675"/>
        <v>9.3950000000000006E-2</v>
      </c>
      <c r="BL1288">
        <f t="shared" si="676"/>
        <v>3.03105</v>
      </c>
      <c r="BM1288" s="43">
        <f t="shared" si="693"/>
        <v>44515</v>
      </c>
      <c r="BN1288" s="43">
        <f t="shared" si="677"/>
        <v>44651</v>
      </c>
      <c r="BO1288" s="45">
        <f t="shared" si="694"/>
        <v>0.3311820652173913</v>
      </c>
      <c r="BP1288" s="45">
        <f t="shared" si="695"/>
        <v>2.7370039830256103</v>
      </c>
      <c r="BQ1288" s="47">
        <f t="shared" si="696"/>
        <v>113.13142363399935</v>
      </c>
      <c r="BR1288" s="47">
        <f t="shared" si="697"/>
        <v>129.52449870834738</v>
      </c>
    </row>
    <row r="1289" spans="6:70" x14ac:dyDescent="0.25">
      <c r="F1289" s="2">
        <v>44399</v>
      </c>
      <c r="G1289">
        <v>9.0499999999999997E-2</v>
      </c>
      <c r="H1289" s="43">
        <v>44432</v>
      </c>
      <c r="I1289">
        <v>1.0773999999999999</v>
      </c>
      <c r="L1289" s="2">
        <v>44369</v>
      </c>
      <c r="M1289" t="str">
        <v>9128284N</v>
      </c>
      <c r="N1289">
        <v>-1.6400000000000001E-2</v>
      </c>
      <c r="O1289">
        <v>3.1669999999999997E-2</v>
      </c>
      <c r="P1289">
        <v>0.83379999999999999</v>
      </c>
      <c r="Q1289">
        <v>132.359375</v>
      </c>
      <c r="R1289">
        <f>VLOOKUP(M1289,工作表1!$A$3:$B$1000,2,FALSE)</f>
        <v>2.875</v>
      </c>
      <c r="S1289" t="str">
        <f>VLOOKUP(M1289,工作表1!$A$3:$C$1000,3,FALSE)</f>
        <v>2028/5/15</v>
      </c>
      <c r="T1289">
        <f t="shared" si="667"/>
        <v>9.3950000000000006E-2</v>
      </c>
      <c r="U1289">
        <f t="shared" si="666"/>
        <v>2.78105</v>
      </c>
      <c r="V1289" s="43">
        <f t="shared" si="678"/>
        <v>44515</v>
      </c>
      <c r="W1289" s="43">
        <f t="shared" si="668"/>
        <v>44469</v>
      </c>
      <c r="X1289" s="45">
        <f t="shared" si="679"/>
        <v>0.3046875</v>
      </c>
      <c r="Y1289" s="45">
        <f t="shared" si="680"/>
        <v>1.0844820205479451</v>
      </c>
      <c r="Z1289" s="47">
        <f t="shared" si="681"/>
        <v>111.13114010558442</v>
      </c>
      <c r="AA1289" s="47">
        <f t="shared" si="682"/>
        <v>131.84135537180268</v>
      </c>
      <c r="AB1289" s="45">
        <f t="shared" si="683"/>
        <v>1.2122999999999999</v>
      </c>
      <c r="AC1289" s="2" t="str">
        <f t="shared" si="669"/>
        <v>TY2</v>
      </c>
      <c r="AD1289">
        <f t="shared" si="670"/>
        <v>131.546875</v>
      </c>
      <c r="AE1289">
        <f t="shared" si="671"/>
        <v>131.40625</v>
      </c>
      <c r="AF1289" s="49">
        <f t="shared" si="665"/>
        <v>0.140625</v>
      </c>
      <c r="AG1289" s="3">
        <f t="shared" si="684"/>
        <v>130.63342868724914</v>
      </c>
      <c r="AH1289">
        <f t="shared" si="685"/>
        <v>130.05959283013388</v>
      </c>
      <c r="AI1289" s="51">
        <f t="shared" si="686"/>
        <v>0.57383585711525598</v>
      </c>
      <c r="AJ1289" s="52">
        <f t="shared" si="687"/>
        <v>0.43321085711525598</v>
      </c>
      <c r="AK1289" s="2">
        <v>44369</v>
      </c>
      <c r="AL1289" t="str">
        <v>9128284V</v>
      </c>
      <c r="AM1289">
        <v>2.2159</v>
      </c>
      <c r="AN1289">
        <v>-8.7359999999999993E-2</v>
      </c>
      <c r="AO1289">
        <v>0.83379999999999999</v>
      </c>
      <c r="AP1289">
        <v>131.546875</v>
      </c>
      <c r="AQ1289">
        <f>VLOOKUP(AL1289,工作表1!$F$3:$G$1000,2,FALSE)</f>
        <v>2.875</v>
      </c>
      <c r="AR1289" t="str">
        <f>VLOOKUP(AL1289,工作表1!$F$3:$H$1000,3,FALSE)</f>
        <v>2028/8/15</v>
      </c>
      <c r="AS1289">
        <f t="shared" si="672"/>
        <v>9.3950000000000006E-2</v>
      </c>
      <c r="AT1289">
        <f t="shared" si="673"/>
        <v>2.78105</v>
      </c>
      <c r="AU1289" s="43">
        <f t="shared" si="688"/>
        <v>44423</v>
      </c>
      <c r="AV1289" s="43">
        <f t="shared" si="674"/>
        <v>44561</v>
      </c>
      <c r="AW1289" s="45">
        <f t="shared" si="689"/>
        <v>1.0165745856353592</v>
      </c>
      <c r="AX1289" s="45">
        <f t="shared" si="690"/>
        <v>2.5210266404298798</v>
      </c>
      <c r="AY1289" s="47">
        <f t="shared" si="691"/>
        <v>111.24081180251812</v>
      </c>
      <c r="AZ1289" s="47">
        <f t="shared" si="692"/>
        <v>130.63342868724914</v>
      </c>
      <c r="BA1289" s="43"/>
      <c r="BC1289" s="2">
        <v>44368</v>
      </c>
      <c r="BD1289" t="str">
        <v>9128284V</v>
      </c>
      <c r="BE1289">
        <v>3.0301</v>
      </c>
      <c r="BF1289">
        <v>-8.6800000000000002E-2</v>
      </c>
      <c r="BG1289">
        <v>0.83379999999999999</v>
      </c>
      <c r="BH1289">
        <v>131.40625</v>
      </c>
      <c r="BI1289">
        <f>VLOOKUP(BD1289,工作表1!$K$3:$L$1000,2,FALSE)</f>
        <v>2.875</v>
      </c>
      <c r="BJ1289" t="str">
        <f>VLOOKUP(BD1289,工作表1!$K$3:$M$1000,3,FALSE)</f>
        <v>2028/8/15</v>
      </c>
      <c r="BK1289">
        <f t="shared" si="675"/>
        <v>9.5799999999999996E-2</v>
      </c>
      <c r="BL1289">
        <f t="shared" si="676"/>
        <v>2.7791999999999999</v>
      </c>
      <c r="BM1289" s="43">
        <f t="shared" si="693"/>
        <v>44423</v>
      </c>
      <c r="BN1289" s="43">
        <f t="shared" si="677"/>
        <v>44651</v>
      </c>
      <c r="BO1289" s="45">
        <f t="shared" si="694"/>
        <v>1.0086325966850829</v>
      </c>
      <c r="BP1289" s="45">
        <f t="shared" si="695"/>
        <v>3.2298654733974121</v>
      </c>
      <c r="BQ1289" s="47">
        <f t="shared" si="696"/>
        <v>111.86559968898024</v>
      </c>
      <c r="BR1289" s="47">
        <f t="shared" si="697"/>
        <v>130.05959283013388</v>
      </c>
    </row>
    <row r="1290" spans="6:70" x14ac:dyDescent="0.25">
      <c r="F1290" s="2">
        <v>44398</v>
      </c>
      <c r="G1290">
        <v>9.0499999999999997E-2</v>
      </c>
      <c r="H1290" s="43">
        <v>44431</v>
      </c>
      <c r="I1290">
        <v>1.0421</v>
      </c>
      <c r="L1290" s="2">
        <v>44368</v>
      </c>
      <c r="M1290" t="str">
        <v>9128283W</v>
      </c>
      <c r="N1290">
        <v>-0.61360000000000003</v>
      </c>
      <c r="O1290">
        <v>0.83857000000000004</v>
      </c>
      <c r="P1290">
        <v>0.82720000000000005</v>
      </c>
      <c r="Q1290">
        <v>133.0625</v>
      </c>
      <c r="R1290">
        <f>VLOOKUP(M1290,工作表1!$A$3:$B$1000,2,FALSE)</f>
        <v>2.75</v>
      </c>
      <c r="S1290" t="str">
        <f>VLOOKUP(M1290,工作表1!$A$3:$C$1000,3,FALSE)</f>
        <v>2028/2/15</v>
      </c>
      <c r="T1290">
        <f t="shared" si="667"/>
        <v>9.5799999999999996E-2</v>
      </c>
      <c r="U1290">
        <f t="shared" si="666"/>
        <v>2.6541999999999999</v>
      </c>
      <c r="V1290" s="43">
        <f t="shared" si="678"/>
        <v>44423</v>
      </c>
      <c r="W1290" s="43">
        <f t="shared" si="668"/>
        <v>44469</v>
      </c>
      <c r="X1290" s="45">
        <f t="shared" si="679"/>
        <v>0.96477900552486184</v>
      </c>
      <c r="Y1290" s="45">
        <f t="shared" si="680"/>
        <v>1.7182036630591084</v>
      </c>
      <c r="Z1290" s="47">
        <f t="shared" si="681"/>
        <v>110.55256991471369</v>
      </c>
      <c r="AA1290" s="47">
        <f t="shared" si="682"/>
        <v>132.17979476705059</v>
      </c>
      <c r="AB1290" s="45">
        <f t="shared" si="683"/>
        <v>1.2382</v>
      </c>
      <c r="AC1290" s="2" t="str">
        <f t="shared" si="669"/>
        <v>TY2</v>
      </c>
      <c r="AD1290">
        <f t="shared" si="670"/>
        <v>132.203125</v>
      </c>
      <c r="AE1290">
        <f t="shared" si="671"/>
        <v>131.515625</v>
      </c>
      <c r="AF1290" s="49">
        <f t="shared" si="665"/>
        <v>0.6875</v>
      </c>
      <c r="AG1290" s="3">
        <f t="shared" si="684"/>
        <v>131.19383944164269</v>
      </c>
      <c r="AH1290">
        <f t="shared" si="685"/>
        <v>130.20969049838158</v>
      </c>
      <c r="AI1290" s="51">
        <f t="shared" si="686"/>
        <v>0.98414894326111835</v>
      </c>
      <c r="AJ1290" s="52">
        <f t="shared" si="687"/>
        <v>0.29664894326111835</v>
      </c>
      <c r="AK1290" s="2">
        <v>44368</v>
      </c>
      <c r="AL1290" t="str">
        <v>9128284N</v>
      </c>
      <c r="AM1290">
        <v>0.33200000000000002</v>
      </c>
      <c r="AN1290">
        <v>3.9449999999999999E-2</v>
      </c>
      <c r="AO1290">
        <v>0.83379999999999999</v>
      </c>
      <c r="AP1290">
        <v>132.203125</v>
      </c>
      <c r="AQ1290">
        <f>VLOOKUP(AL1290,工作表1!$F$3:$G$1000,2,FALSE)</f>
        <v>2.875</v>
      </c>
      <c r="AR1290" t="str">
        <f>VLOOKUP(AL1290,工作表1!$F$3:$H$1000,3,FALSE)</f>
        <v>2028/5/15</v>
      </c>
      <c r="AS1290">
        <f t="shared" si="672"/>
        <v>9.5799999999999996E-2</v>
      </c>
      <c r="AT1290">
        <f t="shared" si="673"/>
        <v>2.7791999999999999</v>
      </c>
      <c r="AU1290" s="43">
        <f t="shared" si="688"/>
        <v>44515</v>
      </c>
      <c r="AV1290" s="43">
        <f t="shared" si="674"/>
        <v>44561</v>
      </c>
      <c r="AW1290" s="45">
        <f t="shared" si="689"/>
        <v>0.296875</v>
      </c>
      <c r="AX1290" s="45">
        <f t="shared" si="690"/>
        <v>1.8092037671232875</v>
      </c>
      <c r="AY1290" s="47">
        <f t="shared" si="691"/>
        <v>111.71923519858781</v>
      </c>
      <c r="AZ1290" s="47">
        <f t="shared" si="692"/>
        <v>131.19383944164269</v>
      </c>
      <c r="BA1290" s="43"/>
      <c r="BC1290" s="2">
        <v>44365</v>
      </c>
      <c r="BD1290" t="str">
        <v>9128284V</v>
      </c>
      <c r="BE1290">
        <v>3.8111000000000002</v>
      </c>
      <c r="BF1290">
        <v>-0.12973000000000001</v>
      </c>
      <c r="BG1290">
        <v>0.83379999999999999</v>
      </c>
      <c r="BH1290">
        <v>131.515625</v>
      </c>
      <c r="BI1290">
        <f>VLOOKUP(BD1290,工作表1!$K$3:$L$1000,2,FALSE)</f>
        <v>2.875</v>
      </c>
      <c r="BJ1290" t="str">
        <f>VLOOKUP(BD1290,工作表1!$K$3:$M$1000,3,FALSE)</f>
        <v>2028/8/15</v>
      </c>
      <c r="BK1290">
        <f t="shared" si="675"/>
        <v>9.4750000000000001E-2</v>
      </c>
      <c r="BL1290">
        <f t="shared" si="676"/>
        <v>2.7802500000000001</v>
      </c>
      <c r="BM1290" s="43">
        <f t="shared" si="693"/>
        <v>44423</v>
      </c>
      <c r="BN1290" s="43">
        <f t="shared" si="677"/>
        <v>44651</v>
      </c>
      <c r="BO1290" s="45">
        <f t="shared" si="694"/>
        <v>1.0006906077348066</v>
      </c>
      <c r="BP1290" s="45">
        <f t="shared" si="695"/>
        <v>3.2298001967759027</v>
      </c>
      <c r="BQ1290" s="47">
        <f t="shared" si="696"/>
        <v>112.00371097826593</v>
      </c>
      <c r="BR1290" s="47">
        <f t="shared" si="697"/>
        <v>130.20969049838158</v>
      </c>
    </row>
    <row r="1291" spans="6:70" x14ac:dyDescent="0.25">
      <c r="F1291" s="2">
        <v>44397</v>
      </c>
      <c r="G1291">
        <v>9.1350000000000001E-2</v>
      </c>
      <c r="H1291" s="43">
        <v>44428</v>
      </c>
      <c r="I1291">
        <v>1.0515000000000001</v>
      </c>
      <c r="L1291" s="2">
        <v>44365</v>
      </c>
      <c r="M1291" t="str">
        <v>9128283W</v>
      </c>
      <c r="N1291">
        <v>0.16769999999999999</v>
      </c>
      <c r="O1291">
        <v>-0.12731000000000001</v>
      </c>
      <c r="P1291">
        <v>0.82720000000000005</v>
      </c>
      <c r="Q1291">
        <v>133.15625</v>
      </c>
      <c r="R1291">
        <f>VLOOKUP(M1291,工作表1!$A$3:$B$1000,2,FALSE)</f>
        <v>2.75</v>
      </c>
      <c r="S1291" t="str">
        <f>VLOOKUP(M1291,工作表1!$A$3:$C$1000,3,FALSE)</f>
        <v>2028/2/15</v>
      </c>
      <c r="T1291">
        <f t="shared" si="667"/>
        <v>9.4750000000000001E-2</v>
      </c>
      <c r="U1291">
        <f t="shared" si="666"/>
        <v>2.6552500000000001</v>
      </c>
      <c r="V1291" s="43">
        <f t="shared" si="678"/>
        <v>44423</v>
      </c>
      <c r="W1291" s="43">
        <f t="shared" si="668"/>
        <v>44469</v>
      </c>
      <c r="X1291" s="45">
        <f t="shared" si="679"/>
        <v>0.95718232044198892</v>
      </c>
      <c r="Y1291" s="45">
        <f t="shared" si="680"/>
        <v>1.7181412245515779</v>
      </c>
      <c r="Z1291" s="47">
        <f t="shared" si="681"/>
        <v>110.9493621354524</v>
      </c>
      <c r="AA1291" s="47">
        <f t="shared" si="682"/>
        <v>132.64445047373735</v>
      </c>
      <c r="AB1291" s="45">
        <f t="shared" si="683"/>
        <v>1.2076</v>
      </c>
      <c r="AC1291" s="2" t="str">
        <f t="shared" si="669"/>
        <v>TY2</v>
      </c>
      <c r="AD1291">
        <f t="shared" si="670"/>
        <v>132.3125</v>
      </c>
      <c r="AE1291">
        <f t="shared" si="671"/>
        <v>131.21875</v>
      </c>
      <c r="AF1291" s="49">
        <f t="shared" si="665"/>
        <v>1.09375</v>
      </c>
      <c r="AG1291" s="3">
        <f t="shared" si="684"/>
        <v>131.32199016189031</v>
      </c>
      <c r="AH1291">
        <f t="shared" si="685"/>
        <v>129.82206961273377</v>
      </c>
      <c r="AI1291" s="51">
        <f t="shared" si="686"/>
        <v>1.4999205491565419</v>
      </c>
      <c r="AJ1291" s="52">
        <f t="shared" si="687"/>
        <v>0.40617054915654194</v>
      </c>
      <c r="AK1291" s="2">
        <v>44365</v>
      </c>
      <c r="AL1291" t="str">
        <v>9128284N</v>
      </c>
      <c r="AM1291">
        <v>0.64170000000000005</v>
      </c>
      <c r="AN1291">
        <v>5.8399999999999997E-3</v>
      </c>
      <c r="AO1291">
        <v>0.83379999999999999</v>
      </c>
      <c r="AP1291">
        <v>132.3125</v>
      </c>
      <c r="AQ1291">
        <f>VLOOKUP(AL1291,工作表1!$F$3:$G$1000,2,FALSE)</f>
        <v>2.875</v>
      </c>
      <c r="AR1291" t="str">
        <f>VLOOKUP(AL1291,工作表1!$F$3:$H$1000,3,FALSE)</f>
        <v>2028/5/15</v>
      </c>
      <c r="AS1291">
        <f t="shared" si="672"/>
        <v>9.4750000000000001E-2</v>
      </c>
      <c r="AT1291">
        <f t="shared" si="673"/>
        <v>2.7802500000000001</v>
      </c>
      <c r="AU1291" s="43">
        <f t="shared" si="688"/>
        <v>44515</v>
      </c>
      <c r="AV1291" s="43">
        <f t="shared" si="674"/>
        <v>44561</v>
      </c>
      <c r="AW1291" s="45">
        <f t="shared" si="689"/>
        <v>0.2890625</v>
      </c>
      <c r="AX1291" s="45">
        <f t="shared" si="690"/>
        <v>1.809267979452055</v>
      </c>
      <c r="AY1291" s="47">
        <f t="shared" si="691"/>
        <v>111.83878462263101</v>
      </c>
      <c r="AZ1291" s="47">
        <f t="shared" si="692"/>
        <v>131.32199016189031</v>
      </c>
      <c r="BA1291" s="43"/>
      <c r="BC1291" s="2">
        <v>44364</v>
      </c>
      <c r="BD1291" t="str">
        <v>9128284V</v>
      </c>
      <c r="BE1291">
        <v>2.4474</v>
      </c>
      <c r="BF1291">
        <v>-5.8610000000000002E-2</v>
      </c>
      <c r="BG1291">
        <v>0.83379999999999999</v>
      </c>
      <c r="BH1291">
        <v>131.21875</v>
      </c>
      <c r="BI1291">
        <f>VLOOKUP(BD1291,工作表1!$K$3:$L$1000,2,FALSE)</f>
        <v>2.875</v>
      </c>
      <c r="BJ1291" t="str">
        <f>VLOOKUP(BD1291,工作表1!$K$3:$M$1000,3,FALSE)</f>
        <v>2028/8/15</v>
      </c>
      <c r="BK1291">
        <f t="shared" si="675"/>
        <v>9.6199999999999994E-2</v>
      </c>
      <c r="BL1291">
        <f t="shared" si="676"/>
        <v>2.7787999999999999</v>
      </c>
      <c r="BM1291" s="43">
        <f t="shared" si="693"/>
        <v>44423</v>
      </c>
      <c r="BN1291" s="43">
        <f t="shared" si="677"/>
        <v>44651</v>
      </c>
      <c r="BO1291" s="45">
        <f t="shared" si="694"/>
        <v>0.97686464088397795</v>
      </c>
      <c r="BP1291" s="45">
        <f t="shared" si="695"/>
        <v>3.2296043669113752</v>
      </c>
      <c r="BQ1291" s="47">
        <f t="shared" si="696"/>
        <v>111.71577279987062</v>
      </c>
      <c r="BR1291" s="47">
        <f t="shared" si="697"/>
        <v>129.82206961273377</v>
      </c>
    </row>
    <row r="1292" spans="6:70" x14ac:dyDescent="0.25">
      <c r="F1292" s="2">
        <v>44396</v>
      </c>
      <c r="G1292">
        <v>9.0499999999999997E-2</v>
      </c>
      <c r="H1292" s="43">
        <v>44427</v>
      </c>
      <c r="I1292">
        <v>1.0327</v>
      </c>
      <c r="L1292" s="2">
        <v>44364</v>
      </c>
      <c r="M1292" t="str">
        <v>9128283W</v>
      </c>
      <c r="N1292">
        <v>6.1600000000000002E-2</v>
      </c>
      <c r="O1292">
        <v>-1.31E-3</v>
      </c>
      <c r="P1292">
        <v>0.82720000000000005</v>
      </c>
      <c r="Q1292">
        <v>132.90625</v>
      </c>
      <c r="R1292">
        <f>VLOOKUP(M1292,工作表1!$A$3:$B$1000,2,FALSE)</f>
        <v>2.75</v>
      </c>
      <c r="S1292" t="str">
        <f>VLOOKUP(M1292,工作表1!$A$3:$C$1000,3,FALSE)</f>
        <v>2028/2/15</v>
      </c>
      <c r="T1292">
        <f t="shared" si="667"/>
        <v>9.6199999999999994E-2</v>
      </c>
      <c r="U1292">
        <f t="shared" si="666"/>
        <v>2.6537999999999999</v>
      </c>
      <c r="V1292" s="43">
        <f t="shared" si="678"/>
        <v>44423</v>
      </c>
      <c r="W1292" s="43">
        <f t="shared" si="668"/>
        <v>44469</v>
      </c>
      <c r="X1292" s="45">
        <f t="shared" si="679"/>
        <v>0.93439226519337026</v>
      </c>
      <c r="Y1292" s="45">
        <f t="shared" si="680"/>
        <v>1.7179539090289868</v>
      </c>
      <c r="Z1292" s="47">
        <f t="shared" si="681"/>
        <v>110.72404233523086</v>
      </c>
      <c r="AA1292" s="47">
        <f t="shared" si="682"/>
        <v>132.32854987915934</v>
      </c>
      <c r="AB1292" s="45">
        <f t="shared" si="683"/>
        <v>1.25</v>
      </c>
      <c r="AC1292" s="2" t="str">
        <f t="shared" si="669"/>
        <v>TY2</v>
      </c>
      <c r="AD1292">
        <f t="shared" si="670"/>
        <v>132.015625</v>
      </c>
      <c r="AE1292">
        <f t="shared" si="671"/>
        <v>130.953125</v>
      </c>
      <c r="AF1292" s="49">
        <f t="shared" si="665"/>
        <v>1.0625</v>
      </c>
      <c r="AG1292" s="3">
        <f t="shared" si="684"/>
        <v>130.98720483594326</v>
      </c>
      <c r="AH1292">
        <f t="shared" si="685"/>
        <v>129.57191848275818</v>
      </c>
      <c r="AI1292" s="51">
        <f t="shared" si="686"/>
        <v>1.4152863531850812</v>
      </c>
      <c r="AJ1292" s="52">
        <f t="shared" si="687"/>
        <v>0.35278635318508123</v>
      </c>
      <c r="AK1292" s="2">
        <v>44364</v>
      </c>
      <c r="AL1292" t="str">
        <v>9128284N</v>
      </c>
      <c r="AM1292">
        <v>0.31119999999999998</v>
      </c>
      <c r="AN1292">
        <v>3.771E-2</v>
      </c>
      <c r="AO1292">
        <v>0.83379999999999999</v>
      </c>
      <c r="AP1292">
        <v>132.015625</v>
      </c>
      <c r="AQ1292">
        <f>VLOOKUP(AL1292,工作表1!$F$3:$G$1000,2,FALSE)</f>
        <v>2.875</v>
      </c>
      <c r="AR1292" t="str">
        <f>VLOOKUP(AL1292,工作表1!$F$3:$H$1000,3,FALSE)</f>
        <v>2028/5/15</v>
      </c>
      <c r="AS1292">
        <f t="shared" si="672"/>
        <v>9.6199999999999994E-2</v>
      </c>
      <c r="AT1292">
        <f t="shared" si="673"/>
        <v>2.7787999999999999</v>
      </c>
      <c r="AU1292" s="43">
        <f t="shared" si="688"/>
        <v>44515</v>
      </c>
      <c r="AV1292" s="43">
        <f t="shared" si="674"/>
        <v>44561</v>
      </c>
      <c r="AW1292" s="45">
        <f t="shared" si="689"/>
        <v>0.265625</v>
      </c>
      <c r="AX1292" s="45">
        <f t="shared" si="690"/>
        <v>1.8094606164383562</v>
      </c>
      <c r="AY1292" s="47">
        <f t="shared" si="691"/>
        <v>111.5952632339142</v>
      </c>
      <c r="AZ1292" s="47">
        <f t="shared" si="692"/>
        <v>130.98720483594326</v>
      </c>
      <c r="BA1292" s="43"/>
      <c r="BC1292" s="2">
        <v>44363</v>
      </c>
      <c r="BD1292" t="str">
        <v>9128284V</v>
      </c>
      <c r="BE1292">
        <v>2.8264</v>
      </c>
      <c r="BF1292">
        <v>-7.5749999999999998E-2</v>
      </c>
      <c r="BG1292">
        <v>0.83379999999999999</v>
      </c>
      <c r="BH1292">
        <v>130.953125</v>
      </c>
      <c r="BI1292">
        <f>VLOOKUP(BD1292,工作表1!$K$3:$L$1000,2,FALSE)</f>
        <v>2.875</v>
      </c>
      <c r="BJ1292" t="str">
        <f>VLOOKUP(BD1292,工作表1!$K$3:$M$1000,3,FALSE)</f>
        <v>2028/8/15</v>
      </c>
      <c r="BK1292">
        <f t="shared" si="675"/>
        <v>9.8199999999999996E-2</v>
      </c>
      <c r="BL1292">
        <f t="shared" si="676"/>
        <v>2.7768000000000002</v>
      </c>
      <c r="BM1292" s="43">
        <f t="shared" si="693"/>
        <v>44423</v>
      </c>
      <c r="BN1292" s="43">
        <f t="shared" si="677"/>
        <v>44651</v>
      </c>
      <c r="BO1292" s="45">
        <f t="shared" si="694"/>
        <v>0.96892265193370175</v>
      </c>
      <c r="BP1292" s="45">
        <f t="shared" si="695"/>
        <v>3.2295390902898662</v>
      </c>
      <c r="BQ1292" s="47">
        <f t="shared" si="696"/>
        <v>111.51773566897552</v>
      </c>
      <c r="BR1292" s="47">
        <f t="shared" si="697"/>
        <v>129.57191848275818</v>
      </c>
    </row>
    <row r="1293" spans="6:70" x14ac:dyDescent="0.25">
      <c r="F1293" s="2">
        <v>44393</v>
      </c>
      <c r="G1293">
        <v>8.9599999999999999E-2</v>
      </c>
      <c r="H1293" s="43">
        <v>44426</v>
      </c>
      <c r="I1293">
        <v>1.042</v>
      </c>
      <c r="L1293" s="2">
        <v>44363</v>
      </c>
      <c r="M1293" t="str">
        <v>9128283W</v>
      </c>
      <c r="N1293">
        <v>-0.28660000000000002</v>
      </c>
      <c r="O1293">
        <v>0.28399000000000002</v>
      </c>
      <c r="P1293">
        <v>0.82720000000000005</v>
      </c>
      <c r="Q1293">
        <v>132.703125</v>
      </c>
      <c r="R1293">
        <f>VLOOKUP(M1293,工作表1!$A$3:$B$1000,2,FALSE)</f>
        <v>2.75</v>
      </c>
      <c r="S1293" t="str">
        <f>VLOOKUP(M1293,工作表1!$A$3:$C$1000,3,FALSE)</f>
        <v>2028/2/15</v>
      </c>
      <c r="T1293">
        <f t="shared" si="667"/>
        <v>9.8199999999999996E-2</v>
      </c>
      <c r="U1293">
        <f t="shared" si="666"/>
        <v>2.6518000000000002</v>
      </c>
      <c r="V1293" s="43">
        <f t="shared" si="678"/>
        <v>44423</v>
      </c>
      <c r="W1293" s="43">
        <f t="shared" si="668"/>
        <v>44469</v>
      </c>
      <c r="X1293" s="45">
        <f t="shared" si="679"/>
        <v>0.92679558011049734</v>
      </c>
      <c r="Y1293" s="45">
        <f t="shared" si="680"/>
        <v>1.7178914705214563</v>
      </c>
      <c r="Z1293" s="47">
        <f t="shared" si="681"/>
        <v>110.46909369347641</v>
      </c>
      <c r="AA1293" s="47">
        <f t="shared" si="682"/>
        <v>132.00638035045515</v>
      </c>
      <c r="AB1293" s="45">
        <f t="shared" si="683"/>
        <v>1.2948</v>
      </c>
      <c r="AC1293" s="2" t="str">
        <f t="shared" si="669"/>
        <v>TY2</v>
      </c>
      <c r="AD1293">
        <f t="shared" si="670"/>
        <v>131.75</v>
      </c>
      <c r="AE1293">
        <f t="shared" si="671"/>
        <v>131.734375</v>
      </c>
      <c r="AF1293" s="49">
        <f t="shared" si="665"/>
        <v>1.5625E-2</v>
      </c>
      <c r="AG1293" s="3">
        <f t="shared" si="684"/>
        <v>130.77773348431475</v>
      </c>
      <c r="AH1293">
        <f t="shared" si="685"/>
        <v>130.3008219045465</v>
      </c>
      <c r="AI1293" s="51">
        <f t="shared" si="686"/>
        <v>0.47691157976825593</v>
      </c>
      <c r="AJ1293" s="52">
        <f t="shared" si="687"/>
        <v>0.46128657976825593</v>
      </c>
      <c r="AK1293" s="2">
        <v>44363</v>
      </c>
      <c r="AL1293" t="str">
        <v>9128284N</v>
      </c>
      <c r="AM1293">
        <v>1.1739999999999999</v>
      </c>
      <c r="AN1293">
        <v>-4.3380000000000002E-2</v>
      </c>
      <c r="AO1293">
        <v>0.83379999999999999</v>
      </c>
      <c r="AP1293">
        <v>131.75</v>
      </c>
      <c r="AQ1293">
        <f>VLOOKUP(AL1293,工作表1!$F$3:$G$1000,2,FALSE)</f>
        <v>2.875</v>
      </c>
      <c r="AR1293" t="str">
        <f>VLOOKUP(AL1293,工作表1!$F$3:$H$1000,3,FALSE)</f>
        <v>2028/5/15</v>
      </c>
      <c r="AS1293">
        <f t="shared" si="672"/>
        <v>9.8199999999999996E-2</v>
      </c>
      <c r="AT1293">
        <f t="shared" si="673"/>
        <v>2.7768000000000002</v>
      </c>
      <c r="AU1293" s="43">
        <f t="shared" si="688"/>
        <v>44515</v>
      </c>
      <c r="AV1293" s="43">
        <f t="shared" si="674"/>
        <v>44561</v>
      </c>
      <c r="AW1293" s="45">
        <f t="shared" si="689"/>
        <v>0.2578125</v>
      </c>
      <c r="AX1293" s="45">
        <f t="shared" si="690"/>
        <v>1.8095248287671233</v>
      </c>
      <c r="AY1293" s="47">
        <f t="shared" si="691"/>
        <v>111.43164490220489</v>
      </c>
      <c r="AZ1293" s="47">
        <f t="shared" si="692"/>
        <v>130.77773348431475</v>
      </c>
      <c r="BA1293" s="43"/>
      <c r="BC1293" s="2">
        <v>44362</v>
      </c>
      <c r="BD1293" t="str">
        <v>9128284V</v>
      </c>
      <c r="BE1293">
        <v>1.9458</v>
      </c>
      <c r="BF1293">
        <v>-4.4260000000000001E-2</v>
      </c>
      <c r="BG1293">
        <v>0.83379999999999999</v>
      </c>
      <c r="BH1293">
        <v>131.734375</v>
      </c>
      <c r="BI1293">
        <f>VLOOKUP(BD1293,工作表1!$K$3:$L$1000,2,FALSE)</f>
        <v>2.875</v>
      </c>
      <c r="BJ1293" t="str">
        <f>VLOOKUP(BD1293,工作表1!$K$3:$M$1000,3,FALSE)</f>
        <v>2028/8/15</v>
      </c>
      <c r="BK1293">
        <f t="shared" si="675"/>
        <v>8.405E-2</v>
      </c>
      <c r="BL1293">
        <f t="shared" si="676"/>
        <v>2.79095</v>
      </c>
      <c r="BM1293" s="43">
        <f t="shared" si="693"/>
        <v>44423</v>
      </c>
      <c r="BN1293" s="43">
        <f t="shared" si="677"/>
        <v>44651</v>
      </c>
      <c r="BO1293" s="45">
        <f t="shared" si="694"/>
        <v>0.96098066298342533</v>
      </c>
      <c r="BP1293" s="45">
        <f t="shared" si="695"/>
        <v>3.2294738136683567</v>
      </c>
      <c r="BQ1293" s="47">
        <f t="shared" si="696"/>
        <v>112.14894311223004</v>
      </c>
      <c r="BR1293" s="47">
        <f t="shared" si="697"/>
        <v>130.3008219045465</v>
      </c>
    </row>
    <row r="1294" spans="6:70" x14ac:dyDescent="0.25">
      <c r="F1294" s="2">
        <v>44392</v>
      </c>
      <c r="G1294">
        <v>8.8499999999999995E-2</v>
      </c>
      <c r="H1294" s="43">
        <v>44425</v>
      </c>
      <c r="I1294">
        <v>1.0444</v>
      </c>
      <c r="L1294" s="2">
        <v>44362</v>
      </c>
      <c r="M1294" t="str">
        <v>9128283W</v>
      </c>
      <c r="N1294">
        <v>-0.49859999999999999</v>
      </c>
      <c r="O1294">
        <v>0.39368999999999998</v>
      </c>
      <c r="P1294">
        <v>0.82720000000000005</v>
      </c>
      <c r="Q1294">
        <v>133.4375</v>
      </c>
      <c r="R1294">
        <f>VLOOKUP(M1294,工作表1!$A$3:$B$1000,2,FALSE)</f>
        <v>2.75</v>
      </c>
      <c r="S1294" t="str">
        <f>VLOOKUP(M1294,工作表1!$A$3:$C$1000,3,FALSE)</f>
        <v>2028/2/15</v>
      </c>
      <c r="T1294">
        <f t="shared" si="667"/>
        <v>8.405E-2</v>
      </c>
      <c r="U1294">
        <f t="shared" si="666"/>
        <v>2.66595</v>
      </c>
      <c r="V1294" s="43">
        <f t="shared" si="678"/>
        <v>44423</v>
      </c>
      <c r="W1294" s="43">
        <f t="shared" si="668"/>
        <v>44469</v>
      </c>
      <c r="X1294" s="45">
        <f t="shared" si="679"/>
        <v>0.9191988950276242</v>
      </c>
      <c r="Y1294" s="45">
        <f t="shared" si="680"/>
        <v>1.7178290320139253</v>
      </c>
      <c r="Z1294" s="47">
        <f t="shared" si="681"/>
        <v>111.04589152764082</v>
      </c>
      <c r="AA1294" s="47">
        <f t="shared" si="682"/>
        <v>132.68397183390306</v>
      </c>
      <c r="AB1294" s="45">
        <f t="shared" si="683"/>
        <v>1.1866000000000001</v>
      </c>
      <c r="AC1294" s="2" t="str">
        <f t="shared" si="669"/>
        <v>TY2</v>
      </c>
      <c r="AD1294">
        <f t="shared" si="670"/>
        <v>132.53125</v>
      </c>
      <c r="AE1294">
        <f t="shared" si="671"/>
        <v>131.71875</v>
      </c>
      <c r="AF1294" s="49">
        <f t="shared" si="665"/>
        <v>0.8125</v>
      </c>
      <c r="AG1294" s="3">
        <f t="shared" si="684"/>
        <v>131.50190184909715</v>
      </c>
      <c r="AH1294">
        <f t="shared" si="685"/>
        <v>130.26092891362785</v>
      </c>
      <c r="AI1294" s="51">
        <f t="shared" si="686"/>
        <v>1.2409729354693013</v>
      </c>
      <c r="AJ1294" s="52">
        <f t="shared" si="687"/>
        <v>0.42847293546930132</v>
      </c>
      <c r="AK1294" s="2">
        <v>44362</v>
      </c>
      <c r="AL1294" t="str">
        <v>9128284N</v>
      </c>
      <c r="AM1294">
        <v>0.43030000000000002</v>
      </c>
      <c r="AN1294">
        <v>1.4069999999999999E-2</v>
      </c>
      <c r="AO1294">
        <v>0.83379999999999999</v>
      </c>
      <c r="AP1294">
        <v>132.53125</v>
      </c>
      <c r="AQ1294">
        <f>VLOOKUP(AL1294,工作表1!$F$3:$G$1000,2,FALSE)</f>
        <v>2.875</v>
      </c>
      <c r="AR1294" t="str">
        <f>VLOOKUP(AL1294,工作表1!$F$3:$H$1000,3,FALSE)</f>
        <v>2028/5/15</v>
      </c>
      <c r="AS1294">
        <f t="shared" si="672"/>
        <v>8.405E-2</v>
      </c>
      <c r="AT1294">
        <f t="shared" si="673"/>
        <v>2.79095</v>
      </c>
      <c r="AU1294" s="43">
        <f t="shared" si="688"/>
        <v>44515</v>
      </c>
      <c r="AV1294" s="43">
        <f t="shared" si="674"/>
        <v>44561</v>
      </c>
      <c r="AW1294" s="45">
        <f t="shared" si="689"/>
        <v>0.25</v>
      </c>
      <c r="AX1294" s="45">
        <f t="shared" si="690"/>
        <v>1.8095890410958904</v>
      </c>
      <c r="AY1294" s="47">
        <f t="shared" si="691"/>
        <v>112.05536675492787</v>
      </c>
      <c r="AZ1294" s="47">
        <f t="shared" si="692"/>
        <v>131.50190184909715</v>
      </c>
      <c r="BA1294" s="43"/>
      <c r="BC1294" s="2">
        <v>44361</v>
      </c>
      <c r="BD1294" t="str">
        <v>9128284V</v>
      </c>
      <c r="BE1294">
        <v>1.673</v>
      </c>
      <c r="BF1294">
        <v>-2.6929999999999999E-2</v>
      </c>
      <c r="BG1294">
        <v>0.83379999999999999</v>
      </c>
      <c r="BH1294">
        <v>131.71875</v>
      </c>
      <c r="BI1294">
        <f>VLOOKUP(BD1294,工作表1!$K$3:$L$1000,2,FALSE)</f>
        <v>2.875</v>
      </c>
      <c r="BJ1294" t="str">
        <f>VLOOKUP(BD1294,工作表1!$K$3:$M$1000,3,FALSE)</f>
        <v>2028/8/15</v>
      </c>
      <c r="BK1294">
        <f t="shared" si="675"/>
        <v>8.3549999999999999E-2</v>
      </c>
      <c r="BL1294">
        <f t="shared" si="676"/>
        <v>2.7914500000000002</v>
      </c>
      <c r="BM1294" s="43">
        <f t="shared" si="693"/>
        <v>44423</v>
      </c>
      <c r="BN1294" s="43">
        <f t="shared" si="677"/>
        <v>44651</v>
      </c>
      <c r="BO1294" s="45">
        <f t="shared" si="694"/>
        <v>0.95303867403314912</v>
      </c>
      <c r="BP1294" s="45">
        <f t="shared" si="695"/>
        <v>3.2294085370468477</v>
      </c>
      <c r="BQ1294" s="47">
        <f t="shared" si="696"/>
        <v>112.12824880101395</v>
      </c>
      <c r="BR1294" s="47">
        <f t="shared" si="697"/>
        <v>130.26092891362785</v>
      </c>
    </row>
    <row r="1295" spans="6:70" x14ac:dyDescent="0.25">
      <c r="F1295" s="2">
        <v>44391</v>
      </c>
      <c r="G1295">
        <v>9.1149999999999995E-2</v>
      </c>
      <c r="H1295" s="43">
        <v>44424</v>
      </c>
      <c r="I1295">
        <v>1.042</v>
      </c>
      <c r="L1295" s="2">
        <v>44361</v>
      </c>
      <c r="M1295" t="str">
        <v>9128283W</v>
      </c>
      <c r="N1295">
        <v>-0.29249999999999998</v>
      </c>
      <c r="O1295">
        <v>0.25309999999999999</v>
      </c>
      <c r="P1295">
        <v>0.82720000000000005</v>
      </c>
      <c r="Q1295">
        <v>133.421875</v>
      </c>
      <c r="R1295">
        <f>VLOOKUP(M1295,工作表1!$A$3:$B$1000,2,FALSE)</f>
        <v>2.75</v>
      </c>
      <c r="S1295" t="str">
        <f>VLOOKUP(M1295,工作表1!$A$3:$C$1000,3,FALSE)</f>
        <v>2028/2/15</v>
      </c>
      <c r="T1295">
        <f t="shared" si="667"/>
        <v>8.3549999999999999E-2</v>
      </c>
      <c r="U1295">
        <f t="shared" si="666"/>
        <v>2.6664500000000002</v>
      </c>
      <c r="V1295" s="43">
        <f t="shared" si="678"/>
        <v>44423</v>
      </c>
      <c r="W1295" s="43">
        <f t="shared" si="668"/>
        <v>44469</v>
      </c>
      <c r="X1295" s="45">
        <f t="shared" si="679"/>
        <v>0.91160220994475138</v>
      </c>
      <c r="Y1295" s="45">
        <f t="shared" si="680"/>
        <v>1.7177665935063953</v>
      </c>
      <c r="Z1295" s="47">
        <f t="shared" si="681"/>
        <v>111.08533790480395</v>
      </c>
      <c r="AA1295" s="47">
        <f t="shared" si="682"/>
        <v>132.71677005722151</v>
      </c>
      <c r="AB1295" s="45">
        <f t="shared" si="683"/>
        <v>1.1890000000000001</v>
      </c>
      <c r="AC1295" s="2" t="str">
        <f t="shared" si="669"/>
        <v>TY2</v>
      </c>
      <c r="AD1295">
        <f t="shared" si="670"/>
        <v>132.515625</v>
      </c>
      <c r="AE1295">
        <f t="shared" si="671"/>
        <v>132.046875</v>
      </c>
      <c r="AF1295" s="49">
        <f t="shared" si="665"/>
        <v>0.46875</v>
      </c>
      <c r="AG1295" s="3">
        <f t="shared" si="684"/>
        <v>131.52878850386608</v>
      </c>
      <c r="AH1295">
        <f t="shared" si="685"/>
        <v>130.63088550634941</v>
      </c>
      <c r="AI1295" s="51">
        <f t="shared" si="686"/>
        <v>0.8979029975166668</v>
      </c>
      <c r="AJ1295" s="52">
        <f t="shared" si="687"/>
        <v>0.4291529975166668</v>
      </c>
      <c r="AK1295" s="2">
        <v>44361</v>
      </c>
      <c r="AL1295" t="str">
        <v>9128284N</v>
      </c>
      <c r="AM1295">
        <v>1.1389</v>
      </c>
      <c r="AN1295">
        <v>-4.931E-2</v>
      </c>
      <c r="AO1295">
        <v>0.83379999999999999</v>
      </c>
      <c r="AP1295">
        <v>132.515625</v>
      </c>
      <c r="AQ1295">
        <f>VLOOKUP(AL1295,工作表1!$F$3:$G$1000,2,FALSE)</f>
        <v>2.875</v>
      </c>
      <c r="AR1295" t="str">
        <f>VLOOKUP(AL1295,工作表1!$F$3:$H$1000,3,FALSE)</f>
        <v>2028/5/15</v>
      </c>
      <c r="AS1295">
        <f t="shared" si="672"/>
        <v>8.3549999999999999E-2</v>
      </c>
      <c r="AT1295">
        <f t="shared" si="673"/>
        <v>2.7914500000000002</v>
      </c>
      <c r="AU1295" s="43">
        <f t="shared" si="688"/>
        <v>44515</v>
      </c>
      <c r="AV1295" s="43">
        <f t="shared" si="674"/>
        <v>44561</v>
      </c>
      <c r="AW1295" s="45">
        <f t="shared" si="689"/>
        <v>0.2421875</v>
      </c>
      <c r="AX1295" s="45">
        <f t="shared" si="690"/>
        <v>1.8096532534246574</v>
      </c>
      <c r="AY1295" s="47">
        <f t="shared" si="691"/>
        <v>112.0902283122861</v>
      </c>
      <c r="AZ1295" s="47">
        <f t="shared" si="692"/>
        <v>131.52878850386608</v>
      </c>
      <c r="BA1295" s="43"/>
      <c r="BC1295" s="2">
        <v>44358</v>
      </c>
      <c r="BD1295" t="str">
        <v>9128284V</v>
      </c>
      <c r="BE1295">
        <v>2.3956</v>
      </c>
      <c r="BF1295">
        <v>-7.6670000000000002E-2</v>
      </c>
      <c r="BG1295">
        <v>0.83379999999999999</v>
      </c>
      <c r="BH1295">
        <v>132.046875</v>
      </c>
      <c r="BI1295">
        <f>VLOOKUP(BD1295,工作表1!$K$3:$L$1000,2,FALSE)</f>
        <v>2.875</v>
      </c>
      <c r="BJ1295" t="str">
        <f>VLOOKUP(BD1295,工作表1!$K$3:$M$1000,3,FALSE)</f>
        <v>2028/8/15</v>
      </c>
      <c r="BK1295">
        <f t="shared" si="675"/>
        <v>7.4800000000000005E-2</v>
      </c>
      <c r="BL1295">
        <f t="shared" si="676"/>
        <v>2.8001999999999998</v>
      </c>
      <c r="BM1295" s="43">
        <f t="shared" si="693"/>
        <v>44423</v>
      </c>
      <c r="BN1295" s="43">
        <f t="shared" si="677"/>
        <v>44651</v>
      </c>
      <c r="BO1295" s="45">
        <f t="shared" si="694"/>
        <v>0.94509668508287292</v>
      </c>
      <c r="BP1295" s="45">
        <f t="shared" si="695"/>
        <v>3.2293432604253387</v>
      </c>
      <c r="BQ1295" s="47">
        <f t="shared" si="696"/>
        <v>112.45593568374817</v>
      </c>
      <c r="BR1295" s="47">
        <f t="shared" si="697"/>
        <v>130.63088550634941</v>
      </c>
    </row>
    <row r="1296" spans="6:70" x14ac:dyDescent="0.25">
      <c r="F1296" s="2">
        <v>44390</v>
      </c>
      <c r="G1296">
        <v>9.1499999999999998E-2</v>
      </c>
      <c r="H1296" s="43">
        <v>44421</v>
      </c>
      <c r="I1296">
        <v>1.0584</v>
      </c>
      <c r="L1296" s="2">
        <v>44358</v>
      </c>
      <c r="M1296" t="str">
        <v>9128283W</v>
      </c>
      <c r="N1296">
        <v>1.0072000000000001</v>
      </c>
      <c r="O1296">
        <v>-0.58940999999999999</v>
      </c>
      <c r="P1296">
        <v>0.82720000000000005</v>
      </c>
      <c r="Q1296">
        <v>133.703125</v>
      </c>
      <c r="R1296">
        <f>VLOOKUP(M1296,工作表1!$A$3:$B$1000,2,FALSE)</f>
        <v>2.75</v>
      </c>
      <c r="S1296" t="str">
        <f>VLOOKUP(M1296,工作表1!$A$3:$C$1000,3,FALSE)</f>
        <v>2028/2/15</v>
      </c>
      <c r="T1296">
        <f t="shared" si="667"/>
        <v>7.4800000000000005E-2</v>
      </c>
      <c r="U1296">
        <f t="shared" si="666"/>
        <v>2.6751999999999998</v>
      </c>
      <c r="V1296" s="43">
        <f t="shared" si="678"/>
        <v>44423</v>
      </c>
      <c r="W1296" s="43">
        <f t="shared" si="668"/>
        <v>44469</v>
      </c>
      <c r="X1296" s="45">
        <f t="shared" si="679"/>
        <v>0.90400552486187846</v>
      </c>
      <c r="Y1296" s="45">
        <f t="shared" si="680"/>
        <v>1.7177041549988648</v>
      </c>
      <c r="Z1296" s="47">
        <f t="shared" si="681"/>
        <v>111.61925979221424</v>
      </c>
      <c r="AA1296" s="47">
        <f t="shared" si="682"/>
        <v>133.34434310219058</v>
      </c>
      <c r="AB1296" s="45">
        <f t="shared" si="683"/>
        <v>1.1423000000000001</v>
      </c>
      <c r="AC1296" s="2" t="str">
        <f t="shared" si="669"/>
        <v>TY2</v>
      </c>
      <c r="AD1296">
        <f t="shared" si="670"/>
        <v>132.84375</v>
      </c>
      <c r="AE1296">
        <f t="shared" si="671"/>
        <v>132.140625</v>
      </c>
      <c r="AF1296" s="49">
        <f t="shared" si="665"/>
        <v>0.703125</v>
      </c>
      <c r="AG1296" s="3">
        <f t="shared" si="684"/>
        <v>131.84517145018964</v>
      </c>
      <c r="AH1296">
        <f t="shared" si="685"/>
        <v>130.66684049262059</v>
      </c>
      <c r="AI1296" s="51">
        <f t="shared" si="686"/>
        <v>1.1783309575690453</v>
      </c>
      <c r="AJ1296" s="52">
        <f t="shared" si="687"/>
        <v>0.47520595756904527</v>
      </c>
      <c r="AK1296" s="2">
        <v>44358</v>
      </c>
      <c r="AL1296" t="str">
        <v>9128284N</v>
      </c>
      <c r="AM1296">
        <v>0.98740000000000006</v>
      </c>
      <c r="AN1296">
        <v>-4.795E-2</v>
      </c>
      <c r="AO1296">
        <v>0.83379999999999999</v>
      </c>
      <c r="AP1296">
        <v>132.84375</v>
      </c>
      <c r="AQ1296">
        <f>VLOOKUP(AL1296,工作表1!$F$3:$G$1000,2,FALSE)</f>
        <v>2.875</v>
      </c>
      <c r="AR1296" t="str">
        <f>VLOOKUP(AL1296,工作表1!$F$3:$H$1000,3,FALSE)</f>
        <v>2028/5/15</v>
      </c>
      <c r="AS1296">
        <f t="shared" si="672"/>
        <v>7.4800000000000005E-2</v>
      </c>
      <c r="AT1296">
        <f t="shared" si="673"/>
        <v>2.8001999999999998</v>
      </c>
      <c r="AU1296" s="43">
        <f t="shared" si="688"/>
        <v>44515</v>
      </c>
      <c r="AV1296" s="43">
        <f t="shared" si="674"/>
        <v>44561</v>
      </c>
      <c r="AW1296" s="45">
        <f t="shared" si="689"/>
        <v>0.234375</v>
      </c>
      <c r="AX1296" s="45">
        <f t="shared" si="690"/>
        <v>1.8097174657534245</v>
      </c>
      <c r="AY1296" s="47">
        <f t="shared" si="691"/>
        <v>112.37105798865366</v>
      </c>
      <c r="AZ1296" s="47">
        <f t="shared" si="692"/>
        <v>131.84517145018964</v>
      </c>
      <c r="BA1296" s="43"/>
      <c r="BC1296" s="2">
        <v>44357</v>
      </c>
      <c r="BD1296" t="str">
        <v>9128284V</v>
      </c>
      <c r="BE1296">
        <v>1.7266999999999999</v>
      </c>
      <c r="BF1296">
        <v>-3.764E-2</v>
      </c>
      <c r="BG1296">
        <v>0.83379999999999999</v>
      </c>
      <c r="BH1296">
        <v>132.140625</v>
      </c>
      <c r="BI1296">
        <f>VLOOKUP(BD1296,工作表1!$K$3:$L$1000,2,FALSE)</f>
        <v>2.875</v>
      </c>
      <c r="BJ1296" t="str">
        <f>VLOOKUP(BD1296,工作表1!$K$3:$M$1000,3,FALSE)</f>
        <v>2028/8/15</v>
      </c>
      <c r="BK1296">
        <f t="shared" si="675"/>
        <v>7.5749999999999998E-2</v>
      </c>
      <c r="BL1296">
        <f t="shared" si="676"/>
        <v>2.7992499999999998</v>
      </c>
      <c r="BM1296" s="43">
        <f t="shared" si="693"/>
        <v>44423</v>
      </c>
      <c r="BN1296" s="43">
        <f t="shared" si="677"/>
        <v>44651</v>
      </c>
      <c r="BO1296" s="45">
        <f t="shared" si="694"/>
        <v>0.92127071823204421</v>
      </c>
      <c r="BP1296" s="45">
        <f t="shared" si="695"/>
        <v>3.2291474305608117</v>
      </c>
      <c r="BQ1296" s="47">
        <f t="shared" si="696"/>
        <v>112.52172006735891</v>
      </c>
      <c r="BR1296" s="47">
        <f t="shared" si="697"/>
        <v>130.66684049262059</v>
      </c>
    </row>
    <row r="1297" spans="6:70" x14ac:dyDescent="0.25">
      <c r="F1297" s="2">
        <v>44389</v>
      </c>
      <c r="G1297">
        <v>9.1950000000000004E-2</v>
      </c>
      <c r="H1297" s="43">
        <v>44420</v>
      </c>
      <c r="I1297">
        <v>1.1263000000000001</v>
      </c>
      <c r="L1297" s="2">
        <v>44357</v>
      </c>
      <c r="M1297" t="str">
        <v>9128283W</v>
      </c>
      <c r="N1297">
        <v>0.81059999999999999</v>
      </c>
      <c r="O1297">
        <v>-0.38440999999999997</v>
      </c>
      <c r="P1297">
        <v>0.82720000000000005</v>
      </c>
      <c r="Q1297">
        <v>133.796875</v>
      </c>
      <c r="R1297">
        <f>VLOOKUP(M1297,工作表1!$A$3:$B$1000,2,FALSE)</f>
        <v>2.75</v>
      </c>
      <c r="S1297" t="str">
        <f>VLOOKUP(M1297,工作表1!$A$3:$C$1000,3,FALSE)</f>
        <v>2028/2/15</v>
      </c>
      <c r="T1297">
        <f t="shared" si="667"/>
        <v>7.5749999999999998E-2</v>
      </c>
      <c r="U1297">
        <f t="shared" si="666"/>
        <v>2.6742499999999998</v>
      </c>
      <c r="V1297" s="43">
        <f t="shared" si="678"/>
        <v>44423</v>
      </c>
      <c r="W1297" s="43">
        <f t="shared" si="668"/>
        <v>44469</v>
      </c>
      <c r="X1297" s="45">
        <f t="shared" si="679"/>
        <v>0.88121546961325969</v>
      </c>
      <c r="Y1297" s="45">
        <f t="shared" si="680"/>
        <v>1.7175168394762734</v>
      </c>
      <c r="Z1297" s="47">
        <f t="shared" si="681"/>
        <v>111.64885743769278</v>
      </c>
      <c r="AA1297" s="47">
        <f t="shared" si="682"/>
        <v>133.3362583000181</v>
      </c>
      <c r="AB1297" s="45">
        <f t="shared" si="683"/>
        <v>1.1191</v>
      </c>
      <c r="AC1297" s="2" t="str">
        <f t="shared" si="669"/>
        <v>TY2</v>
      </c>
      <c r="AD1297">
        <f t="shared" si="670"/>
        <v>132.9375</v>
      </c>
      <c r="AE1297">
        <f t="shared" si="671"/>
        <v>131.96875</v>
      </c>
      <c r="AF1297" s="49">
        <f t="shared" ref="AF1297:AF1360" si="698">AD1297-AE1297</f>
        <v>0.96875</v>
      </c>
      <c r="AG1297" s="3">
        <f t="shared" si="684"/>
        <v>131.90589889108196</v>
      </c>
      <c r="AH1297">
        <f t="shared" si="685"/>
        <v>130.45072050147311</v>
      </c>
      <c r="AI1297" s="51">
        <f t="shared" si="686"/>
        <v>1.4551783896088466</v>
      </c>
      <c r="AJ1297" s="52">
        <f t="shared" si="687"/>
        <v>0.4864283896088466</v>
      </c>
      <c r="AK1297" s="2">
        <v>44357</v>
      </c>
      <c r="AL1297" t="str">
        <v>9128284N</v>
      </c>
      <c r="AM1297">
        <v>0.79649999999999999</v>
      </c>
      <c r="AN1297">
        <v>-2.4119999999999999E-2</v>
      </c>
      <c r="AO1297">
        <v>0.83379999999999999</v>
      </c>
      <c r="AP1297">
        <v>132.9375</v>
      </c>
      <c r="AQ1297">
        <f>VLOOKUP(AL1297,工作表1!$F$3:$G$1000,2,FALSE)</f>
        <v>2.875</v>
      </c>
      <c r="AR1297" t="str">
        <f>VLOOKUP(AL1297,工作表1!$F$3:$H$1000,3,FALSE)</f>
        <v>2028/5/15</v>
      </c>
      <c r="AS1297">
        <f t="shared" si="672"/>
        <v>7.5749999999999998E-2</v>
      </c>
      <c r="AT1297">
        <f t="shared" si="673"/>
        <v>2.7992499999999998</v>
      </c>
      <c r="AU1297" s="43">
        <f t="shared" si="688"/>
        <v>44515</v>
      </c>
      <c r="AV1297" s="43">
        <f t="shared" si="674"/>
        <v>44561</v>
      </c>
      <c r="AW1297" s="45">
        <f t="shared" si="689"/>
        <v>0.21093750000000003</v>
      </c>
      <c r="AX1297" s="45">
        <f t="shared" si="690"/>
        <v>1.8099101027397262</v>
      </c>
      <c r="AY1297" s="47">
        <f t="shared" si="691"/>
        <v>112.45773514492751</v>
      </c>
      <c r="AZ1297" s="47">
        <f t="shared" si="692"/>
        <v>131.90589889108196</v>
      </c>
      <c r="BA1297" s="43"/>
      <c r="BC1297" s="2">
        <v>44356</v>
      </c>
      <c r="BD1297" t="str">
        <v>9128284V</v>
      </c>
      <c r="BE1297">
        <v>1.0582</v>
      </c>
      <c r="BF1297">
        <v>-4.3E-3</v>
      </c>
      <c r="BG1297">
        <v>0.83379999999999999</v>
      </c>
      <c r="BH1297">
        <v>131.96875</v>
      </c>
      <c r="BI1297">
        <f>VLOOKUP(BD1297,工作表1!$K$3:$L$1000,2,FALSE)</f>
        <v>2.875</v>
      </c>
      <c r="BJ1297" t="str">
        <f>VLOOKUP(BD1297,工作表1!$K$3:$M$1000,3,FALSE)</f>
        <v>2028/8/15</v>
      </c>
      <c r="BK1297">
        <f t="shared" si="675"/>
        <v>7.3800000000000004E-2</v>
      </c>
      <c r="BL1297">
        <f t="shared" si="676"/>
        <v>2.8012000000000001</v>
      </c>
      <c r="BM1297" s="43">
        <f t="shared" si="693"/>
        <v>44423</v>
      </c>
      <c r="BN1297" s="43">
        <f t="shared" si="677"/>
        <v>44651</v>
      </c>
      <c r="BO1297" s="45">
        <f t="shared" si="694"/>
        <v>0.913328729281768</v>
      </c>
      <c r="BP1297" s="45">
        <f t="shared" si="695"/>
        <v>3.2290821539393022</v>
      </c>
      <c r="BQ1297" s="47">
        <f t="shared" si="696"/>
        <v>112.35530185001868</v>
      </c>
      <c r="BR1297" s="47">
        <f t="shared" si="697"/>
        <v>130.45072050147311</v>
      </c>
    </row>
    <row r="1298" spans="6:70" x14ac:dyDescent="0.25">
      <c r="F1298" s="2">
        <v>44386</v>
      </c>
      <c r="G1298">
        <v>9.3049999999999994E-2</v>
      </c>
      <c r="H1298" s="43">
        <v>44419</v>
      </c>
      <c r="I1298">
        <v>1.1122000000000001</v>
      </c>
      <c r="L1298" s="2">
        <v>44356</v>
      </c>
      <c r="M1298" t="str">
        <v>9128283W</v>
      </c>
      <c r="N1298">
        <v>0.1754</v>
      </c>
      <c r="O1298">
        <v>-5.9080000000000001E-2</v>
      </c>
      <c r="P1298">
        <v>0.82720000000000005</v>
      </c>
      <c r="Q1298">
        <v>133.640625</v>
      </c>
      <c r="R1298">
        <f>VLOOKUP(M1298,工作表1!$A$3:$B$1000,2,FALSE)</f>
        <v>2.75</v>
      </c>
      <c r="S1298" t="str">
        <f>VLOOKUP(M1298,工作表1!$A$3:$C$1000,3,FALSE)</f>
        <v>2028/2/15</v>
      </c>
      <c r="T1298">
        <f t="shared" si="667"/>
        <v>7.3800000000000004E-2</v>
      </c>
      <c r="U1298">
        <f t="shared" si="666"/>
        <v>2.6762000000000001</v>
      </c>
      <c r="V1298" s="43">
        <f t="shared" si="678"/>
        <v>44423</v>
      </c>
      <c r="W1298" s="43">
        <f t="shared" si="668"/>
        <v>44469</v>
      </c>
      <c r="X1298" s="45">
        <f t="shared" si="679"/>
        <v>0.87361878453038677</v>
      </c>
      <c r="Y1298" s="45">
        <f t="shared" si="680"/>
        <v>1.7174544009687431</v>
      </c>
      <c r="Z1298" s="47">
        <f t="shared" si="681"/>
        <v>111.41236782738696</v>
      </c>
      <c r="AA1298" s="47">
        <f t="shared" si="682"/>
        <v>133.0348965879158</v>
      </c>
      <c r="AB1298" s="45">
        <f t="shared" si="683"/>
        <v>1.1657999999999999</v>
      </c>
      <c r="AC1298" s="2" t="str">
        <f t="shared" si="669"/>
        <v>TY2</v>
      </c>
      <c r="AD1298">
        <f t="shared" si="670"/>
        <v>132.765625</v>
      </c>
      <c r="AE1298">
        <f t="shared" si="671"/>
        <v>131.65625</v>
      </c>
      <c r="AF1298" s="49">
        <f t="shared" si="698"/>
        <v>1.109375</v>
      </c>
      <c r="AG1298" s="3">
        <f t="shared" si="684"/>
        <v>131.7159462402899</v>
      </c>
      <c r="AH1298">
        <f t="shared" si="685"/>
        <v>130.14202643197913</v>
      </c>
      <c r="AI1298" s="51">
        <f t="shared" si="686"/>
        <v>1.5739198083107624</v>
      </c>
      <c r="AJ1298" s="52">
        <f t="shared" si="687"/>
        <v>0.46454480831076239</v>
      </c>
      <c r="AK1298" s="2">
        <v>44356</v>
      </c>
      <c r="AL1298" t="str">
        <v>9128284N</v>
      </c>
      <c r="AM1298">
        <v>0.63470000000000004</v>
      </c>
      <c r="AN1298">
        <v>-9.0399999999999994E-3</v>
      </c>
      <c r="AO1298">
        <v>0.83379999999999999</v>
      </c>
      <c r="AP1298">
        <v>132.765625</v>
      </c>
      <c r="AQ1298">
        <f>VLOOKUP(AL1298,工作表1!$F$3:$G$1000,2,FALSE)</f>
        <v>2.875</v>
      </c>
      <c r="AR1298" t="str">
        <f>VLOOKUP(AL1298,工作表1!$F$3:$H$1000,3,FALSE)</f>
        <v>2028/5/15</v>
      </c>
      <c r="AS1298">
        <f t="shared" si="672"/>
        <v>7.3800000000000004E-2</v>
      </c>
      <c r="AT1298">
        <f t="shared" si="673"/>
        <v>2.8012000000000001</v>
      </c>
      <c r="AU1298" s="43">
        <f t="shared" si="688"/>
        <v>44515</v>
      </c>
      <c r="AV1298" s="43">
        <f t="shared" si="674"/>
        <v>44561</v>
      </c>
      <c r="AW1298" s="45">
        <f t="shared" si="689"/>
        <v>0.20312499999999997</v>
      </c>
      <c r="AX1298" s="45">
        <f t="shared" si="690"/>
        <v>1.8099743150684933</v>
      </c>
      <c r="AY1298" s="47">
        <f t="shared" si="691"/>
        <v>112.31264775597563</v>
      </c>
      <c r="AZ1298" s="47">
        <f t="shared" si="692"/>
        <v>131.7159462402899</v>
      </c>
      <c r="BA1298" s="43"/>
      <c r="BC1298" s="2">
        <v>44355</v>
      </c>
      <c r="BD1298" t="str">
        <v>9128284V</v>
      </c>
      <c r="BE1298">
        <v>1.1446000000000001</v>
      </c>
      <c r="BF1298">
        <v>-8.4200000000000004E-3</v>
      </c>
      <c r="BG1298">
        <v>0.83379999999999999</v>
      </c>
      <c r="BH1298">
        <v>131.65625</v>
      </c>
      <c r="BI1298">
        <f>VLOOKUP(BD1298,工作表1!$K$3:$L$1000,2,FALSE)</f>
        <v>2.875</v>
      </c>
      <c r="BJ1298" t="str">
        <f>VLOOKUP(BD1298,工作表1!$K$3:$M$1000,3,FALSE)</f>
        <v>2028/8/15</v>
      </c>
      <c r="BK1298">
        <f t="shared" si="675"/>
        <v>7.825E-2</v>
      </c>
      <c r="BL1298">
        <f t="shared" si="676"/>
        <v>2.7967499999999998</v>
      </c>
      <c r="BM1298" s="43">
        <f t="shared" si="693"/>
        <v>44423</v>
      </c>
      <c r="BN1298" s="43">
        <f t="shared" si="677"/>
        <v>44651</v>
      </c>
      <c r="BO1298" s="45">
        <f t="shared" si="694"/>
        <v>0.90538674033149169</v>
      </c>
      <c r="BP1298" s="45">
        <f t="shared" si="695"/>
        <v>3.2290168773177932</v>
      </c>
      <c r="BQ1298" s="47">
        <f t="shared" si="696"/>
        <v>112.10646175504203</v>
      </c>
      <c r="BR1298" s="47">
        <f t="shared" si="697"/>
        <v>130.14202643197913</v>
      </c>
    </row>
    <row r="1299" spans="6:70" x14ac:dyDescent="0.25">
      <c r="F1299" s="2">
        <v>44385</v>
      </c>
      <c r="G1299">
        <v>9.2200000000000004E-2</v>
      </c>
      <c r="H1299" s="43">
        <v>44418</v>
      </c>
      <c r="I1299">
        <v>1.1262000000000001</v>
      </c>
      <c r="L1299" s="2">
        <v>44355</v>
      </c>
      <c r="M1299" t="str">
        <v>9128283W</v>
      </c>
      <c r="N1299">
        <v>-8.0299999999999996E-2</v>
      </c>
      <c r="O1299">
        <v>8.6629999999999999E-2</v>
      </c>
      <c r="P1299">
        <v>0.82720000000000005</v>
      </c>
      <c r="Q1299">
        <v>133.359375</v>
      </c>
      <c r="R1299">
        <f>VLOOKUP(M1299,工作表1!$A$3:$B$1000,2,FALSE)</f>
        <v>2.75</v>
      </c>
      <c r="S1299" t="str">
        <f>VLOOKUP(M1299,工作表1!$A$3:$C$1000,3,FALSE)</f>
        <v>2028/2/15</v>
      </c>
      <c r="T1299">
        <f t="shared" si="667"/>
        <v>7.825E-2</v>
      </c>
      <c r="U1299">
        <f t="shared" si="666"/>
        <v>2.6717499999999998</v>
      </c>
      <c r="V1299" s="43">
        <f t="shared" si="678"/>
        <v>44423</v>
      </c>
      <c r="W1299" s="43">
        <f t="shared" si="668"/>
        <v>44469</v>
      </c>
      <c r="X1299" s="45">
        <f t="shared" si="679"/>
        <v>0.86602209944751374</v>
      </c>
      <c r="Y1299" s="45">
        <f t="shared" si="680"/>
        <v>1.7173919624612124</v>
      </c>
      <c r="Z1299" s="47">
        <f t="shared" si="681"/>
        <v>111.13525022202928</v>
      </c>
      <c r="AA1299" s="47">
        <f t="shared" si="682"/>
        <v>132.68683523909166</v>
      </c>
      <c r="AB1299" s="45">
        <f t="shared" si="683"/>
        <v>1.2031000000000001</v>
      </c>
      <c r="AC1299" s="2" t="str">
        <f t="shared" si="669"/>
        <v>TY2</v>
      </c>
      <c r="AD1299">
        <f t="shared" si="670"/>
        <v>132.453125</v>
      </c>
      <c r="AE1299">
        <f t="shared" si="671"/>
        <v>131.359375</v>
      </c>
      <c r="AF1299" s="49">
        <f t="shared" si="698"/>
        <v>1.09375</v>
      </c>
      <c r="AG1299" s="3">
        <f t="shared" si="684"/>
        <v>131.40735435718204</v>
      </c>
      <c r="AH1299">
        <f t="shared" si="685"/>
        <v>129.79377002341721</v>
      </c>
      <c r="AI1299" s="51">
        <f t="shared" si="686"/>
        <v>1.6135843337648339</v>
      </c>
      <c r="AJ1299" s="52">
        <f t="shared" si="687"/>
        <v>0.5198343337648339</v>
      </c>
      <c r="AK1299" s="2">
        <v>44355</v>
      </c>
      <c r="AL1299" t="str">
        <v>9128284N</v>
      </c>
      <c r="AM1299">
        <v>0.72629999999999995</v>
      </c>
      <c r="AN1299">
        <v>-1.6830000000000001E-2</v>
      </c>
      <c r="AO1299">
        <v>0.83379999999999999</v>
      </c>
      <c r="AP1299">
        <v>132.453125</v>
      </c>
      <c r="AQ1299">
        <f>VLOOKUP(AL1299,工作表1!$F$3:$G$1000,2,FALSE)</f>
        <v>2.875</v>
      </c>
      <c r="AR1299" t="str">
        <f>VLOOKUP(AL1299,工作表1!$F$3:$H$1000,3,FALSE)</f>
        <v>2028/5/15</v>
      </c>
      <c r="AS1299">
        <f t="shared" si="672"/>
        <v>7.825E-2</v>
      </c>
      <c r="AT1299">
        <f t="shared" si="673"/>
        <v>2.7967499999999998</v>
      </c>
      <c r="AU1299" s="43">
        <f t="shared" si="688"/>
        <v>44515</v>
      </c>
      <c r="AV1299" s="43">
        <f t="shared" si="674"/>
        <v>44561</v>
      </c>
      <c r="AW1299" s="45">
        <f t="shared" si="689"/>
        <v>0.1953125</v>
      </c>
      <c r="AX1299" s="45">
        <f t="shared" si="690"/>
        <v>1.8100385273972603</v>
      </c>
      <c r="AY1299" s="47">
        <f t="shared" si="691"/>
        <v>112.06500536400773</v>
      </c>
      <c r="AZ1299" s="47">
        <f t="shared" si="692"/>
        <v>131.40735435718204</v>
      </c>
      <c r="BA1299" s="43"/>
      <c r="BC1299" s="2">
        <v>44354</v>
      </c>
      <c r="BD1299" t="str">
        <v>9128284V</v>
      </c>
      <c r="BE1299">
        <v>0.29509999999999997</v>
      </c>
      <c r="BF1299">
        <v>3.2489999999999998E-2</v>
      </c>
      <c r="BG1299">
        <v>0.83379999999999999</v>
      </c>
      <c r="BH1299">
        <v>131.359375</v>
      </c>
      <c r="BI1299">
        <f>VLOOKUP(BD1299,工作表1!$K$3:$L$1000,2,FALSE)</f>
        <v>2.875</v>
      </c>
      <c r="BJ1299" t="str">
        <f>VLOOKUP(BD1299,工作表1!$K$3:$M$1000,3,FALSE)</f>
        <v>2028/8/15</v>
      </c>
      <c r="BK1299">
        <f t="shared" si="675"/>
        <v>7.8049999999999994E-2</v>
      </c>
      <c r="BL1299">
        <f t="shared" si="676"/>
        <v>2.7969499999999998</v>
      </c>
      <c r="BM1299" s="43">
        <f t="shared" si="693"/>
        <v>44423</v>
      </c>
      <c r="BN1299" s="43">
        <f t="shared" si="677"/>
        <v>44651</v>
      </c>
      <c r="BO1299" s="45">
        <f t="shared" si="694"/>
        <v>0.89744475138121538</v>
      </c>
      <c r="BP1299" s="45">
        <f t="shared" si="695"/>
        <v>3.2289516006962842</v>
      </c>
      <c r="BQ1299" s="47">
        <f t="shared" si="696"/>
        <v>111.82843319286164</v>
      </c>
      <c r="BR1299" s="47">
        <f t="shared" si="697"/>
        <v>129.79377002341721</v>
      </c>
    </row>
    <row r="1300" spans="6:70" x14ac:dyDescent="0.25">
      <c r="F1300" s="2">
        <v>44384</v>
      </c>
      <c r="G1300">
        <v>9.2450000000000004E-2</v>
      </c>
      <c r="H1300" s="43">
        <v>44417</v>
      </c>
      <c r="I1300">
        <v>1.1004</v>
      </c>
      <c r="L1300" s="2">
        <v>44354</v>
      </c>
      <c r="M1300" t="str">
        <v>9128283W</v>
      </c>
      <c r="N1300">
        <v>0.36499999999999999</v>
      </c>
      <c r="O1300">
        <v>-0.12053</v>
      </c>
      <c r="P1300">
        <v>0.82720000000000005</v>
      </c>
      <c r="Q1300">
        <v>133.03125</v>
      </c>
      <c r="R1300">
        <f>VLOOKUP(M1300,工作表1!$A$3:$B$1000,2,FALSE)</f>
        <v>2.75</v>
      </c>
      <c r="S1300" t="str">
        <f>VLOOKUP(M1300,工作表1!$A$3:$C$1000,3,FALSE)</f>
        <v>2028/2/15</v>
      </c>
      <c r="T1300">
        <f t="shared" si="667"/>
        <v>7.8049999999999994E-2</v>
      </c>
      <c r="U1300">
        <f t="shared" si="666"/>
        <v>2.6719499999999998</v>
      </c>
      <c r="V1300" s="43">
        <f t="shared" si="678"/>
        <v>44423</v>
      </c>
      <c r="W1300" s="43">
        <f t="shared" si="668"/>
        <v>44469</v>
      </c>
      <c r="X1300" s="45">
        <f t="shared" si="679"/>
        <v>0.85842541436464082</v>
      </c>
      <c r="Y1300" s="45">
        <f t="shared" si="680"/>
        <v>1.7173295239536819</v>
      </c>
      <c r="Z1300" s="47">
        <f t="shared" si="681"/>
        <v>110.94652495344471</v>
      </c>
      <c r="AA1300" s="47">
        <f t="shared" si="682"/>
        <v>132.44388094901427</v>
      </c>
      <c r="AB1300" s="45">
        <f t="shared" si="683"/>
        <v>1.2359</v>
      </c>
      <c r="AC1300" s="2" t="str">
        <f t="shared" si="669"/>
        <v>TY2</v>
      </c>
      <c r="AD1300">
        <f t="shared" si="670"/>
        <v>132.109375</v>
      </c>
      <c r="AE1300">
        <f t="shared" si="671"/>
        <v>131.453125</v>
      </c>
      <c r="AF1300" s="49">
        <f t="shared" si="698"/>
        <v>0.65625</v>
      </c>
      <c r="AG1300" s="3">
        <f t="shared" si="684"/>
        <v>131.05296552886981</v>
      </c>
      <c r="AH1300">
        <f t="shared" si="685"/>
        <v>129.86939863270086</v>
      </c>
      <c r="AI1300" s="51">
        <f t="shared" si="686"/>
        <v>1.1835668961689407</v>
      </c>
      <c r="AJ1300" s="52">
        <f t="shared" si="687"/>
        <v>0.52731689616894073</v>
      </c>
      <c r="AK1300" s="2">
        <v>44354</v>
      </c>
      <c r="AL1300" t="str">
        <v>9128284N</v>
      </c>
      <c r="AM1300">
        <v>0.64039999999999997</v>
      </c>
      <c r="AN1300">
        <v>-9.8200000000000006E-3</v>
      </c>
      <c r="AO1300">
        <v>0.83379999999999999</v>
      </c>
      <c r="AP1300">
        <v>132.109375</v>
      </c>
      <c r="AQ1300">
        <f>VLOOKUP(AL1300,工作表1!$F$3:$G$1000,2,FALSE)</f>
        <v>2.875</v>
      </c>
      <c r="AR1300" t="str">
        <f>VLOOKUP(AL1300,工作表1!$F$3:$H$1000,3,FALSE)</f>
        <v>2028/5/15</v>
      </c>
      <c r="AS1300">
        <f t="shared" si="672"/>
        <v>7.8049999999999994E-2</v>
      </c>
      <c r="AT1300">
        <f t="shared" si="673"/>
        <v>2.7969499999999998</v>
      </c>
      <c r="AU1300" s="43">
        <f t="shared" si="688"/>
        <v>44515</v>
      </c>
      <c r="AV1300" s="43">
        <f t="shared" si="674"/>
        <v>44561</v>
      </c>
      <c r="AW1300" s="45">
        <f t="shared" si="689"/>
        <v>0.1875</v>
      </c>
      <c r="AX1300" s="45">
        <f t="shared" si="690"/>
        <v>1.8101027397260274</v>
      </c>
      <c r="AY1300" s="47">
        <f t="shared" si="691"/>
        <v>111.78181359023952</v>
      </c>
      <c r="AZ1300" s="47">
        <f t="shared" si="692"/>
        <v>131.05296552886981</v>
      </c>
      <c r="BA1300" s="43"/>
      <c r="BC1300" s="2">
        <v>44351</v>
      </c>
      <c r="BD1300" t="str">
        <v>9128284V</v>
      </c>
      <c r="BE1300">
        <v>8.6199999999999999E-2</v>
      </c>
      <c r="BF1300">
        <v>4.478E-2</v>
      </c>
      <c r="BG1300">
        <v>0.83379999999999999</v>
      </c>
      <c r="BH1300">
        <v>131.453125</v>
      </c>
      <c r="BI1300">
        <f>VLOOKUP(BD1300,工作表1!$K$3:$L$1000,2,FALSE)</f>
        <v>2.875</v>
      </c>
      <c r="BJ1300" t="str">
        <f>VLOOKUP(BD1300,工作表1!$K$3:$M$1000,3,FALSE)</f>
        <v>2028/8/15</v>
      </c>
      <c r="BK1300">
        <f t="shared" si="675"/>
        <v>7.9149999999999998E-2</v>
      </c>
      <c r="BL1300">
        <f t="shared" si="676"/>
        <v>2.7958500000000002</v>
      </c>
      <c r="BM1300" s="43">
        <f t="shared" si="693"/>
        <v>44423</v>
      </c>
      <c r="BN1300" s="43">
        <f t="shared" si="677"/>
        <v>44651</v>
      </c>
      <c r="BO1300" s="45">
        <f t="shared" si="694"/>
        <v>0.88950276243093918</v>
      </c>
      <c r="BP1300" s="45">
        <f t="shared" si="695"/>
        <v>3.2288863240747747</v>
      </c>
      <c r="BQ1300" s="47">
        <f t="shared" si="696"/>
        <v>111.90276856967201</v>
      </c>
      <c r="BR1300" s="47">
        <f t="shared" si="697"/>
        <v>129.86939863270086</v>
      </c>
    </row>
    <row r="1301" spans="6:70" x14ac:dyDescent="0.25">
      <c r="F1301" s="2">
        <v>44383</v>
      </c>
      <c r="G1301">
        <v>9.3899999999999997E-2</v>
      </c>
      <c r="H1301" s="43">
        <v>44414</v>
      </c>
      <c r="I1301">
        <v>1.0722</v>
      </c>
      <c r="L1301" s="2">
        <v>44351</v>
      </c>
      <c r="M1301" t="str">
        <v>9128283W</v>
      </c>
      <c r="N1301">
        <v>0.14899999999999999</v>
      </c>
      <c r="O1301">
        <v>-1.6559999999999998E-2</v>
      </c>
      <c r="P1301">
        <v>0.82720000000000005</v>
      </c>
      <c r="Q1301">
        <v>133.125</v>
      </c>
      <c r="R1301">
        <f>VLOOKUP(M1301,工作表1!$A$3:$B$1000,2,FALSE)</f>
        <v>2.75</v>
      </c>
      <c r="S1301" t="str">
        <f>VLOOKUP(M1301,工作表1!$A$3:$C$1000,3,FALSE)</f>
        <v>2028/2/15</v>
      </c>
      <c r="T1301">
        <f t="shared" si="667"/>
        <v>7.9149999999999998E-2</v>
      </c>
      <c r="U1301">
        <f t="shared" si="666"/>
        <v>2.6708500000000002</v>
      </c>
      <c r="V1301" s="43">
        <f t="shared" si="678"/>
        <v>44423</v>
      </c>
      <c r="W1301" s="43">
        <f t="shared" si="668"/>
        <v>44469</v>
      </c>
      <c r="X1301" s="45">
        <f t="shared" si="679"/>
        <v>0.85082872928176789</v>
      </c>
      <c r="Y1301" s="45">
        <f t="shared" si="680"/>
        <v>1.7172670854461514</v>
      </c>
      <c r="Z1301" s="47">
        <f t="shared" si="681"/>
        <v>110.99356071804274</v>
      </c>
      <c r="AA1301" s="47">
        <f t="shared" si="682"/>
        <v>132.48643826417054</v>
      </c>
      <c r="AB1301" s="45">
        <f t="shared" si="683"/>
        <v>1.2242</v>
      </c>
      <c r="AC1301" s="2" t="str">
        <f t="shared" si="669"/>
        <v>TY2</v>
      </c>
      <c r="AD1301">
        <f t="shared" si="670"/>
        <v>132.203125</v>
      </c>
      <c r="AE1301">
        <f t="shared" si="671"/>
        <v>130.84375</v>
      </c>
      <c r="AF1301" s="49">
        <f t="shared" si="698"/>
        <v>1.359375</v>
      </c>
      <c r="AG1301" s="3">
        <f t="shared" si="684"/>
        <v>131.12490591862743</v>
      </c>
      <c r="AH1301">
        <f t="shared" si="685"/>
        <v>129.21775638502606</v>
      </c>
      <c r="AI1301" s="51">
        <f t="shared" si="686"/>
        <v>1.9071495336013697</v>
      </c>
      <c r="AJ1301" s="52">
        <f t="shared" si="687"/>
        <v>0.54777453360136974</v>
      </c>
      <c r="AK1301" s="2">
        <v>44351</v>
      </c>
      <c r="AL1301" t="str">
        <v>9128284N</v>
      </c>
      <c r="AM1301">
        <v>0.4173</v>
      </c>
      <c r="AN1301">
        <v>1.2330000000000001E-2</v>
      </c>
      <c r="AO1301">
        <v>0.83379999999999999</v>
      </c>
      <c r="AP1301">
        <v>132.203125</v>
      </c>
      <c r="AQ1301">
        <f>VLOOKUP(AL1301,工作表1!$F$3:$G$1000,2,FALSE)</f>
        <v>2.875</v>
      </c>
      <c r="AR1301" t="str">
        <f>VLOOKUP(AL1301,工作表1!$F$3:$H$1000,3,FALSE)</f>
        <v>2028/5/15</v>
      </c>
      <c r="AS1301">
        <f t="shared" si="672"/>
        <v>7.9149999999999998E-2</v>
      </c>
      <c r="AT1301">
        <f t="shared" si="673"/>
        <v>2.7958500000000002</v>
      </c>
      <c r="AU1301" s="43">
        <f t="shared" si="688"/>
        <v>44515</v>
      </c>
      <c r="AV1301" s="43">
        <f t="shared" si="674"/>
        <v>44561</v>
      </c>
      <c r="AW1301" s="45">
        <f t="shared" si="689"/>
        <v>0.1796875</v>
      </c>
      <c r="AX1301" s="45">
        <f t="shared" si="690"/>
        <v>1.8101669520547945</v>
      </c>
      <c r="AY1301" s="47">
        <f t="shared" si="691"/>
        <v>111.85334872960907</v>
      </c>
      <c r="AZ1301" s="47">
        <f t="shared" si="692"/>
        <v>131.12490591862743</v>
      </c>
      <c r="BA1301" s="43"/>
      <c r="BC1301" s="2">
        <v>44350</v>
      </c>
      <c r="BD1301" t="str">
        <v>9128284V</v>
      </c>
      <c r="BE1301">
        <v>-1.0081</v>
      </c>
      <c r="BF1301">
        <v>6.8820000000000006E-2</v>
      </c>
      <c r="BG1301">
        <v>0.83379999999999999</v>
      </c>
      <c r="BH1301">
        <v>130.84375</v>
      </c>
      <c r="BI1301">
        <f>VLOOKUP(BD1301,工作表1!$K$3:$L$1000,2,FALSE)</f>
        <v>2.875</v>
      </c>
      <c r="BJ1301" t="str">
        <f>VLOOKUP(BD1301,工作表1!$K$3:$M$1000,3,FALSE)</f>
        <v>2028/8/15</v>
      </c>
      <c r="BK1301">
        <f t="shared" si="675"/>
        <v>7.9450000000000007E-2</v>
      </c>
      <c r="BL1301">
        <f t="shared" si="676"/>
        <v>2.79555</v>
      </c>
      <c r="BM1301" s="43">
        <f t="shared" si="693"/>
        <v>44423</v>
      </c>
      <c r="BN1301" s="43">
        <f t="shared" si="677"/>
        <v>44651</v>
      </c>
      <c r="BO1301" s="45">
        <f t="shared" si="694"/>
        <v>0.86567679558011057</v>
      </c>
      <c r="BP1301" s="45">
        <f t="shared" si="695"/>
        <v>3.2286904942102472</v>
      </c>
      <c r="BQ1301" s="47">
        <f t="shared" si="696"/>
        <v>111.39572132406303</v>
      </c>
      <c r="BR1301" s="47">
        <f t="shared" si="697"/>
        <v>129.21775638502606</v>
      </c>
    </row>
    <row r="1302" spans="6:70" x14ac:dyDescent="0.25">
      <c r="F1302" s="2">
        <v>44382</v>
      </c>
      <c r="G1302">
        <v>9.3100000000000002E-2</v>
      </c>
      <c r="H1302" s="43">
        <v>44413</v>
      </c>
      <c r="I1302">
        <v>1.0139</v>
      </c>
      <c r="L1302" s="2">
        <v>44350</v>
      </c>
      <c r="M1302" t="str">
        <v>9128283W</v>
      </c>
      <c r="N1302">
        <v>0.57579999999999998</v>
      </c>
      <c r="O1302">
        <v>-0.20512</v>
      </c>
      <c r="P1302">
        <v>0.82720000000000005</v>
      </c>
      <c r="Q1302">
        <v>132.53125</v>
      </c>
      <c r="R1302">
        <f>VLOOKUP(M1302,工作表1!$A$3:$B$1000,2,FALSE)</f>
        <v>2.75</v>
      </c>
      <c r="S1302" t="str">
        <f>VLOOKUP(M1302,工作表1!$A$3:$C$1000,3,FALSE)</f>
        <v>2028/2/15</v>
      </c>
      <c r="T1302">
        <f t="shared" si="667"/>
        <v>7.9450000000000007E-2</v>
      </c>
      <c r="U1302">
        <f t="shared" si="666"/>
        <v>2.67055</v>
      </c>
      <c r="V1302" s="43">
        <f t="shared" si="678"/>
        <v>44423</v>
      </c>
      <c r="W1302" s="43">
        <f t="shared" si="668"/>
        <v>44469</v>
      </c>
      <c r="X1302" s="45">
        <f t="shared" si="679"/>
        <v>0.82803867403314924</v>
      </c>
      <c r="Y1302" s="45">
        <f t="shared" si="680"/>
        <v>1.71707976992356</v>
      </c>
      <c r="Z1302" s="47">
        <f t="shared" si="681"/>
        <v>110.59507479267138</v>
      </c>
      <c r="AA1302" s="47">
        <f t="shared" si="682"/>
        <v>131.96065290084812</v>
      </c>
      <c r="AB1302" s="45">
        <f t="shared" si="683"/>
        <v>1.2946</v>
      </c>
      <c r="AC1302" s="2" t="str">
        <f t="shared" si="669"/>
        <v>TY2</v>
      </c>
      <c r="AD1302">
        <f t="shared" si="670"/>
        <v>131.59375</v>
      </c>
      <c r="AE1302">
        <f t="shared" si="671"/>
        <v>131.1875</v>
      </c>
      <c r="AF1302" s="49">
        <f t="shared" si="698"/>
        <v>0.40625</v>
      </c>
      <c r="AG1302" s="3">
        <f t="shared" si="684"/>
        <v>130.50088346817589</v>
      </c>
      <c r="AH1302">
        <f t="shared" si="685"/>
        <v>129.58617743698804</v>
      </c>
      <c r="AI1302" s="51">
        <f t="shared" si="686"/>
        <v>0.91470603118784766</v>
      </c>
      <c r="AJ1302" s="52">
        <f t="shared" si="687"/>
        <v>0.50845603118784766</v>
      </c>
      <c r="AK1302" s="2">
        <v>44350</v>
      </c>
      <c r="AL1302" t="str">
        <v>9128284N</v>
      </c>
      <c r="AM1302">
        <v>9.8500000000000004E-2</v>
      </c>
      <c r="AN1302">
        <v>1.153E-2</v>
      </c>
      <c r="AO1302">
        <v>0.83379999999999999</v>
      </c>
      <c r="AP1302">
        <v>131.59375</v>
      </c>
      <c r="AQ1302">
        <f>VLOOKUP(AL1302,工作表1!$F$3:$G$1000,2,FALSE)</f>
        <v>2.875</v>
      </c>
      <c r="AR1302" t="str">
        <f>VLOOKUP(AL1302,工作表1!$F$3:$H$1000,3,FALSE)</f>
        <v>2028/5/15</v>
      </c>
      <c r="AS1302">
        <f t="shared" si="672"/>
        <v>7.9450000000000007E-2</v>
      </c>
      <c r="AT1302">
        <f t="shared" si="673"/>
        <v>2.79555</v>
      </c>
      <c r="AU1302" s="43">
        <f t="shared" si="688"/>
        <v>44515</v>
      </c>
      <c r="AV1302" s="43">
        <f t="shared" si="674"/>
        <v>44561</v>
      </c>
      <c r="AW1302" s="45">
        <f t="shared" si="689"/>
        <v>0.15625</v>
      </c>
      <c r="AX1302" s="45">
        <f t="shared" si="690"/>
        <v>1.8103595890410957</v>
      </c>
      <c r="AY1302" s="47">
        <f t="shared" si="691"/>
        <v>111.36940587092487</v>
      </c>
      <c r="AZ1302" s="47">
        <f t="shared" si="692"/>
        <v>130.50088346817589</v>
      </c>
      <c r="BA1302" s="43"/>
      <c r="BC1302" s="2">
        <v>44349</v>
      </c>
      <c r="BD1302" t="str">
        <v>9128284V</v>
      </c>
      <c r="BE1302">
        <v>0.1114</v>
      </c>
      <c r="BF1302">
        <v>4.0649999999999999E-2</v>
      </c>
      <c r="BG1302">
        <v>0.83379999999999999</v>
      </c>
      <c r="BH1302">
        <v>131.1875</v>
      </c>
      <c r="BI1302">
        <f>VLOOKUP(BD1302,工作表1!$K$3:$L$1000,2,FALSE)</f>
        <v>2.875</v>
      </c>
      <c r="BJ1302" t="str">
        <f>VLOOKUP(BD1302,工作表1!$K$3:$M$1000,3,FALSE)</f>
        <v>2028/8/15</v>
      </c>
      <c r="BK1302">
        <f t="shared" si="675"/>
        <v>7.775E-2</v>
      </c>
      <c r="BL1302">
        <f t="shared" si="676"/>
        <v>2.79725</v>
      </c>
      <c r="BM1302" s="43">
        <f t="shared" si="693"/>
        <v>44423</v>
      </c>
      <c r="BN1302" s="43">
        <f t="shared" si="677"/>
        <v>44651</v>
      </c>
      <c r="BO1302" s="45">
        <f t="shared" si="694"/>
        <v>0.85773480662983426</v>
      </c>
      <c r="BP1302" s="45">
        <f t="shared" si="695"/>
        <v>3.2286252175887387</v>
      </c>
      <c r="BQ1302" s="47">
        <f t="shared" si="696"/>
        <v>111.71651203957857</v>
      </c>
      <c r="BR1302" s="47">
        <f t="shared" si="697"/>
        <v>129.58617743698804</v>
      </c>
    </row>
    <row r="1303" spans="6:70" x14ac:dyDescent="0.25">
      <c r="F1303" s="2">
        <v>44379</v>
      </c>
      <c r="G1303">
        <v>9.3679999999999999E-2</v>
      </c>
      <c r="H1303" s="43">
        <v>44412</v>
      </c>
      <c r="I1303">
        <v>0.96750000000000003</v>
      </c>
      <c r="L1303" s="2">
        <v>44349</v>
      </c>
      <c r="M1303" t="str">
        <v>9128283W</v>
      </c>
      <c r="N1303">
        <v>1.2166999999999999</v>
      </c>
      <c r="O1303">
        <v>-0.41088000000000002</v>
      </c>
      <c r="P1303">
        <v>0.82720000000000005</v>
      </c>
      <c r="Q1303">
        <v>132.859375</v>
      </c>
      <c r="R1303">
        <f>VLOOKUP(M1303,工作表1!$A$3:$B$1000,2,FALSE)</f>
        <v>2.75</v>
      </c>
      <c r="S1303" t="str">
        <f>VLOOKUP(M1303,工作表1!$A$3:$C$1000,3,FALSE)</f>
        <v>2028/2/15</v>
      </c>
      <c r="T1303">
        <f t="shared" si="667"/>
        <v>7.775E-2</v>
      </c>
      <c r="U1303">
        <f t="shared" si="666"/>
        <v>2.67225</v>
      </c>
      <c r="V1303" s="43">
        <f t="shared" si="678"/>
        <v>44423</v>
      </c>
      <c r="W1303" s="43">
        <f t="shared" si="668"/>
        <v>44469</v>
      </c>
      <c r="X1303" s="45">
        <f t="shared" si="679"/>
        <v>0.82044198895027631</v>
      </c>
      <c r="Y1303" s="45">
        <f t="shared" si="680"/>
        <v>1.7170173314160297</v>
      </c>
      <c r="Z1303" s="47">
        <f t="shared" si="681"/>
        <v>110.95220986497806</v>
      </c>
      <c r="AA1303" s="47">
        <f t="shared" si="682"/>
        <v>132.37698906424447</v>
      </c>
      <c r="AB1303" s="45">
        <f t="shared" si="683"/>
        <v>1.2523</v>
      </c>
      <c r="AC1303" s="2" t="str">
        <f t="shared" si="669"/>
        <v>TY2</v>
      </c>
      <c r="AD1303">
        <f t="shared" si="670"/>
        <v>131.9375</v>
      </c>
      <c r="AE1303">
        <f t="shared" si="671"/>
        <v>131.046875</v>
      </c>
      <c r="AF1303" s="49">
        <f t="shared" si="698"/>
        <v>0.890625</v>
      </c>
      <c r="AG1303" s="3">
        <f t="shared" si="684"/>
        <v>130.87745486820316</v>
      </c>
      <c r="AH1303">
        <f t="shared" si="685"/>
        <v>129.41156228763791</v>
      </c>
      <c r="AI1303" s="51">
        <f t="shared" si="686"/>
        <v>1.465892580565253</v>
      </c>
      <c r="AJ1303" s="52">
        <f t="shared" si="687"/>
        <v>0.57526758056525296</v>
      </c>
      <c r="AK1303" s="2">
        <v>44349</v>
      </c>
      <c r="AL1303" t="str">
        <v>9128284N</v>
      </c>
      <c r="AM1303">
        <v>0.98619999999999997</v>
      </c>
      <c r="AN1303">
        <v>-3.7920000000000002E-2</v>
      </c>
      <c r="AO1303">
        <v>0.83379999999999999</v>
      </c>
      <c r="AP1303">
        <v>131.9375</v>
      </c>
      <c r="AQ1303">
        <f>VLOOKUP(AL1303,工作表1!$F$3:$G$1000,2,FALSE)</f>
        <v>2.875</v>
      </c>
      <c r="AR1303" t="str">
        <f>VLOOKUP(AL1303,工作表1!$F$3:$H$1000,3,FALSE)</f>
        <v>2028/5/15</v>
      </c>
      <c r="AS1303">
        <f t="shared" si="672"/>
        <v>7.775E-2</v>
      </c>
      <c r="AT1303">
        <f t="shared" si="673"/>
        <v>2.79725</v>
      </c>
      <c r="AU1303" s="43">
        <f t="shared" si="688"/>
        <v>44515</v>
      </c>
      <c r="AV1303" s="43">
        <f t="shared" si="674"/>
        <v>44561</v>
      </c>
      <c r="AW1303" s="45">
        <f t="shared" si="689"/>
        <v>0.1484375</v>
      </c>
      <c r="AX1303" s="45">
        <f t="shared" si="690"/>
        <v>1.8104238013698628</v>
      </c>
      <c r="AY1303" s="47">
        <f t="shared" si="691"/>
        <v>111.69656734665726</v>
      </c>
      <c r="AZ1303" s="47">
        <f t="shared" si="692"/>
        <v>130.87745486820316</v>
      </c>
      <c r="BA1303" s="43"/>
      <c r="BC1303" s="2">
        <v>44348</v>
      </c>
      <c r="BD1303" t="str">
        <v>9128284V</v>
      </c>
      <c r="BE1303">
        <v>-0.17910000000000001</v>
      </c>
      <c r="BF1303">
        <v>6.4579999999999999E-2</v>
      </c>
      <c r="BG1303">
        <v>0.83379999999999999</v>
      </c>
      <c r="BH1303">
        <v>131.046875</v>
      </c>
      <c r="BI1303">
        <f>VLOOKUP(BD1303,工作表1!$K$3:$L$1000,2,FALSE)</f>
        <v>2.875</v>
      </c>
      <c r="BJ1303" t="str">
        <f>VLOOKUP(BD1303,工作表1!$K$3:$M$1000,3,FALSE)</f>
        <v>2028/8/15</v>
      </c>
      <c r="BK1303">
        <f t="shared" si="675"/>
        <v>7.6999999999999999E-2</v>
      </c>
      <c r="BL1303">
        <f t="shared" si="676"/>
        <v>2.798</v>
      </c>
      <c r="BM1303" s="43">
        <f t="shared" si="693"/>
        <v>44423</v>
      </c>
      <c r="BN1303" s="43">
        <f t="shared" si="677"/>
        <v>44651</v>
      </c>
      <c r="BO1303" s="45">
        <f t="shared" si="694"/>
        <v>0.84979281767955805</v>
      </c>
      <c r="BP1303" s="45">
        <f t="shared" si="695"/>
        <v>3.2285599409672296</v>
      </c>
      <c r="BQ1303" s="47">
        <f t="shared" si="696"/>
        <v>111.5837316704401</v>
      </c>
      <c r="BR1303" s="47">
        <f t="shared" si="697"/>
        <v>129.41156228763791</v>
      </c>
    </row>
    <row r="1304" spans="6:70" x14ac:dyDescent="0.25">
      <c r="F1304" s="2">
        <v>44378</v>
      </c>
      <c r="G1304">
        <v>9.4E-2</v>
      </c>
      <c r="H1304" s="43">
        <v>44411</v>
      </c>
      <c r="I1304">
        <v>0.94210000000000005</v>
      </c>
      <c r="L1304" s="2">
        <v>44348</v>
      </c>
      <c r="M1304" t="str">
        <v>9128283W</v>
      </c>
      <c r="N1304">
        <v>0.81640000000000001</v>
      </c>
      <c r="O1304">
        <v>-0.24007000000000001</v>
      </c>
      <c r="P1304">
        <v>0.82720000000000005</v>
      </c>
      <c r="Q1304">
        <v>132.734375</v>
      </c>
      <c r="R1304">
        <f>VLOOKUP(M1304,工作表1!$A$3:$B$1000,2,FALSE)</f>
        <v>2.75</v>
      </c>
      <c r="S1304" t="str">
        <f>VLOOKUP(M1304,工作表1!$A$3:$C$1000,3,FALSE)</f>
        <v>2028/2/15</v>
      </c>
      <c r="T1304">
        <f t="shared" si="667"/>
        <v>7.6999999999999999E-2</v>
      </c>
      <c r="U1304">
        <f t="shared" si="666"/>
        <v>2.673</v>
      </c>
      <c r="V1304" s="43">
        <f t="shared" si="678"/>
        <v>44423</v>
      </c>
      <c r="W1304" s="43">
        <f t="shared" si="668"/>
        <v>44469</v>
      </c>
      <c r="X1304" s="45">
        <f t="shared" si="679"/>
        <v>0.81284530386740339</v>
      </c>
      <c r="Y1304" s="45">
        <f t="shared" si="680"/>
        <v>1.7169548929084992</v>
      </c>
      <c r="Z1304" s="47">
        <f t="shared" si="681"/>
        <v>110.79501826892972</v>
      </c>
      <c r="AA1304" s="47">
        <f t="shared" si="682"/>
        <v>132.17192841171629</v>
      </c>
      <c r="AB1304" s="45">
        <f t="shared" si="683"/>
        <v>1.2686999999999999</v>
      </c>
      <c r="AC1304" s="2" t="str">
        <f t="shared" si="669"/>
        <v>TY2</v>
      </c>
      <c r="AD1304">
        <f t="shared" si="670"/>
        <v>131.796875</v>
      </c>
      <c r="AE1304">
        <f t="shared" si="671"/>
        <v>131.1875</v>
      </c>
      <c r="AF1304" s="49">
        <f t="shared" si="698"/>
        <v>0.609375</v>
      </c>
      <c r="AG1304" s="3">
        <f t="shared" si="684"/>
        <v>130.69742058078</v>
      </c>
      <c r="AH1304">
        <f t="shared" si="685"/>
        <v>130.01516545736939</v>
      </c>
      <c r="AI1304" s="51">
        <f t="shared" si="686"/>
        <v>0.6822551234106129</v>
      </c>
      <c r="AJ1304" s="52">
        <f t="shared" si="687"/>
        <v>7.2880123410612896E-2</v>
      </c>
      <c r="AK1304" s="2">
        <v>44348</v>
      </c>
      <c r="AL1304" t="str">
        <v>9128284N</v>
      </c>
      <c r="AM1304">
        <v>0.6099</v>
      </c>
      <c r="AN1304">
        <v>4.4799999999999996E-3</v>
      </c>
      <c r="AO1304">
        <v>0.83379999999999999</v>
      </c>
      <c r="AP1304">
        <v>131.796875</v>
      </c>
      <c r="AQ1304">
        <f>VLOOKUP(AL1304,工作表1!$F$3:$G$1000,2,FALSE)</f>
        <v>2.875</v>
      </c>
      <c r="AR1304" t="str">
        <f>VLOOKUP(AL1304,工作表1!$F$3:$H$1000,3,FALSE)</f>
        <v>2028/5/15</v>
      </c>
      <c r="AS1304">
        <f t="shared" si="672"/>
        <v>7.6999999999999999E-2</v>
      </c>
      <c r="AT1304">
        <f t="shared" si="673"/>
        <v>2.798</v>
      </c>
      <c r="AU1304" s="43">
        <f t="shared" si="688"/>
        <v>44515</v>
      </c>
      <c r="AV1304" s="43">
        <f t="shared" si="674"/>
        <v>44561</v>
      </c>
      <c r="AW1304" s="45">
        <f t="shared" si="689"/>
        <v>0.140625</v>
      </c>
      <c r="AX1304" s="45">
        <f t="shared" si="690"/>
        <v>1.8104880136986299</v>
      </c>
      <c r="AY1304" s="47">
        <f t="shared" si="691"/>
        <v>111.5590810001935</v>
      </c>
      <c r="AZ1304" s="47">
        <f t="shared" si="692"/>
        <v>130.69742058078</v>
      </c>
      <c r="BA1304" s="43"/>
      <c r="BC1304" s="2">
        <v>44344</v>
      </c>
      <c r="BD1304" t="str">
        <v>9128284V</v>
      </c>
      <c r="BE1304">
        <v>-0.71919999999999995</v>
      </c>
      <c r="BF1304">
        <v>8.8249999999999995E-2</v>
      </c>
      <c r="BG1304">
        <v>0.83379999999999999</v>
      </c>
      <c r="BH1304">
        <v>131.1875</v>
      </c>
      <c r="BI1304">
        <f>VLOOKUP(BD1304,工作表1!$K$3:$L$1000,2,FALSE)</f>
        <v>2.875</v>
      </c>
      <c r="BJ1304" t="str">
        <f>VLOOKUP(BD1304,工作表1!$K$3:$M$1000,3,FALSE)</f>
        <v>2028/8/15</v>
      </c>
      <c r="BK1304">
        <f t="shared" si="675"/>
        <v>7.7499999999999999E-2</v>
      </c>
      <c r="BL1304">
        <f t="shared" si="676"/>
        <v>2.7974999999999999</v>
      </c>
      <c r="BM1304" s="43">
        <f t="shared" si="693"/>
        <v>44423</v>
      </c>
      <c r="BN1304" s="43">
        <f t="shared" si="677"/>
        <v>44561</v>
      </c>
      <c r="BO1304" s="45">
        <f t="shared" si="694"/>
        <v>0.84185082872928174</v>
      </c>
      <c r="BP1304" s="45">
        <f t="shared" si="695"/>
        <v>2.5195905547566793</v>
      </c>
      <c r="BQ1304" s="47">
        <f t="shared" si="696"/>
        <v>111.00210750401671</v>
      </c>
      <c r="BR1304" s="47">
        <f t="shared" si="697"/>
        <v>130.01516545736939</v>
      </c>
    </row>
    <row r="1305" spans="6:70" x14ac:dyDescent="0.25">
      <c r="F1305" s="2">
        <v>44377</v>
      </c>
      <c r="G1305">
        <v>9.3049999999999994E-2</v>
      </c>
      <c r="H1305" s="43">
        <v>44410</v>
      </c>
      <c r="I1305">
        <v>0.95140000000000002</v>
      </c>
      <c r="L1305" s="2">
        <v>44344</v>
      </c>
      <c r="M1305" t="str">
        <v>9128283W</v>
      </c>
      <c r="N1305">
        <v>0.25719999999999998</v>
      </c>
      <c r="O1305">
        <v>-3.805E-2</v>
      </c>
      <c r="P1305">
        <v>0.82720000000000005</v>
      </c>
      <c r="Q1305">
        <v>132.859375</v>
      </c>
      <c r="R1305">
        <f>VLOOKUP(M1305,工作表1!$A$3:$B$1000,2,FALSE)</f>
        <v>2.75</v>
      </c>
      <c r="S1305" t="str">
        <f>VLOOKUP(M1305,工作表1!$A$3:$C$1000,3,FALSE)</f>
        <v>2028/2/15</v>
      </c>
      <c r="T1305">
        <f t="shared" si="667"/>
        <v>7.7499999999999999E-2</v>
      </c>
      <c r="U1305">
        <f t="shared" si="666"/>
        <v>2.6724999999999999</v>
      </c>
      <c r="V1305" s="43">
        <f t="shared" si="678"/>
        <v>44423</v>
      </c>
      <c r="W1305" s="43">
        <f t="shared" si="668"/>
        <v>44377</v>
      </c>
      <c r="X1305" s="45">
        <f t="shared" si="679"/>
        <v>0.80524861878453036</v>
      </c>
      <c r="Y1305" s="45">
        <f t="shared" si="680"/>
        <v>1.0237417694694619</v>
      </c>
      <c r="Z1305" s="47">
        <f t="shared" si="681"/>
        <v>110.12375450766675</v>
      </c>
      <c r="AA1305" s="47">
        <f t="shared" si="682"/>
        <v>132.70113838589378</v>
      </c>
      <c r="AB1305" s="45">
        <f t="shared" si="683"/>
        <v>1.2617</v>
      </c>
      <c r="AC1305" s="2" t="str">
        <f t="shared" si="669"/>
        <v>TY1</v>
      </c>
      <c r="AD1305">
        <f t="shared" si="670"/>
        <v>132.859375</v>
      </c>
      <c r="AE1305">
        <f t="shared" si="671"/>
        <v>131.9375</v>
      </c>
      <c r="AF1305" s="49">
        <f t="shared" si="698"/>
        <v>0.921875</v>
      </c>
      <c r="AG1305" s="3">
        <f t="shared" si="684"/>
        <v>132.70113838589378</v>
      </c>
      <c r="AH1305">
        <f t="shared" si="685"/>
        <v>131.31012573247136</v>
      </c>
      <c r="AI1305" s="51">
        <f t="shared" si="686"/>
        <v>1.3910126534224219</v>
      </c>
      <c r="AJ1305" s="52">
        <f t="shared" si="687"/>
        <v>0.46913765342242186</v>
      </c>
      <c r="AK1305" s="2">
        <v>44344</v>
      </c>
      <c r="AL1305" t="str">
        <v>9128284N</v>
      </c>
      <c r="AM1305">
        <v>0.59079999999999999</v>
      </c>
      <c r="AN1305">
        <v>4.5500000000000002E-3</v>
      </c>
      <c r="AO1305">
        <v>0.83379999999999999</v>
      </c>
      <c r="AP1305">
        <v>131.9375</v>
      </c>
      <c r="AQ1305">
        <f>VLOOKUP(AL1305,工作表1!$F$3:$G$1000,2,FALSE)</f>
        <v>2.875</v>
      </c>
      <c r="AR1305" t="str">
        <f>VLOOKUP(AL1305,工作表1!$F$3:$H$1000,3,FALSE)</f>
        <v>2028/5/15</v>
      </c>
      <c r="AS1305">
        <f t="shared" si="672"/>
        <v>7.7499999999999999E-2</v>
      </c>
      <c r="AT1305">
        <f t="shared" si="673"/>
        <v>2.7974999999999999</v>
      </c>
      <c r="AU1305" s="43">
        <f t="shared" si="688"/>
        <v>44515</v>
      </c>
      <c r="AV1305" s="43">
        <f t="shared" si="674"/>
        <v>44469</v>
      </c>
      <c r="AW1305" s="45">
        <f t="shared" si="689"/>
        <v>0.1328125</v>
      </c>
      <c r="AX1305" s="45">
        <f t="shared" si="690"/>
        <v>1.0858946917808221</v>
      </c>
      <c r="AY1305" s="47">
        <f t="shared" si="691"/>
        <v>110.96080052599338</v>
      </c>
      <c r="AZ1305" s="47">
        <f t="shared" si="692"/>
        <v>131.31012573247136</v>
      </c>
      <c r="BA1305" s="43"/>
      <c r="BC1305" s="2">
        <v>44343</v>
      </c>
      <c r="BD1305" t="str">
        <v>9128284V</v>
      </c>
      <c r="BE1305">
        <v>-0.56769999999999998</v>
      </c>
      <c r="BF1305">
        <v>7.9560000000000006E-2</v>
      </c>
      <c r="BG1305">
        <v>0.83379999999999999</v>
      </c>
      <c r="BH1305">
        <v>131.03125</v>
      </c>
      <c r="BI1305">
        <f>VLOOKUP(BD1305,工作表1!$K$3:$L$1000,2,FALSE)</f>
        <v>2.875</v>
      </c>
      <c r="BJ1305" t="str">
        <f>VLOOKUP(BD1305,工作表1!$K$3:$M$1000,3,FALSE)</f>
        <v>2028/8/15</v>
      </c>
      <c r="BK1305">
        <f t="shared" si="675"/>
        <v>7.8049999999999994E-2</v>
      </c>
      <c r="BL1305">
        <f t="shared" si="676"/>
        <v>2.7969499999999998</v>
      </c>
      <c r="BM1305" s="43">
        <f t="shared" si="693"/>
        <v>44423</v>
      </c>
      <c r="BN1305" s="43">
        <f t="shared" si="677"/>
        <v>44561</v>
      </c>
      <c r="BO1305" s="45">
        <f t="shared" si="694"/>
        <v>0.81008287292817682</v>
      </c>
      <c r="BP1305" s="45">
        <f t="shared" si="695"/>
        <v>2.5193294482706428</v>
      </c>
      <c r="BQ1305" s="47">
        <f t="shared" si="696"/>
        <v>110.90903189098788</v>
      </c>
      <c r="BR1305" s="47">
        <f t="shared" si="697"/>
        <v>129.84547828308209</v>
      </c>
    </row>
    <row r="1306" spans="6:70" x14ac:dyDescent="0.25">
      <c r="F1306" s="2">
        <v>44376</v>
      </c>
      <c r="G1306">
        <v>9.3649999999999997E-2</v>
      </c>
      <c r="H1306" s="43">
        <v>44407</v>
      </c>
      <c r="I1306">
        <v>0.99539999999999995</v>
      </c>
      <c r="L1306" s="2">
        <v>44343</v>
      </c>
      <c r="M1306" t="str">
        <v>9128283W</v>
      </c>
      <c r="N1306">
        <v>0.86060000000000003</v>
      </c>
      <c r="O1306">
        <v>-0.21176</v>
      </c>
      <c r="P1306">
        <v>0.82720000000000005</v>
      </c>
      <c r="Q1306">
        <v>132.6875</v>
      </c>
      <c r="R1306">
        <f>VLOOKUP(M1306,工作表1!$A$3:$B$1000,2,FALSE)</f>
        <v>2.75</v>
      </c>
      <c r="S1306" t="str">
        <f>VLOOKUP(M1306,工作表1!$A$3:$C$1000,3,FALSE)</f>
        <v>2028/2/15</v>
      </c>
      <c r="T1306">
        <f t="shared" si="667"/>
        <v>7.8049999999999994E-2</v>
      </c>
      <c r="U1306">
        <f t="shared" si="666"/>
        <v>2.6719499999999998</v>
      </c>
      <c r="V1306" s="43">
        <f t="shared" si="678"/>
        <v>44423</v>
      </c>
      <c r="W1306" s="43">
        <f t="shared" si="668"/>
        <v>44377</v>
      </c>
      <c r="X1306" s="45">
        <f t="shared" si="679"/>
        <v>0.77486187845303867</v>
      </c>
      <c r="Y1306" s="45">
        <f t="shared" si="680"/>
        <v>1.0234920154393401</v>
      </c>
      <c r="Z1306" s="47">
        <f t="shared" si="681"/>
        <v>110.03054250740705</v>
      </c>
      <c r="AA1306" s="47">
        <f t="shared" si="682"/>
        <v>132.52959261188175</v>
      </c>
      <c r="AB1306" s="45">
        <f t="shared" si="683"/>
        <v>1.2571000000000001</v>
      </c>
      <c r="AC1306" s="2" t="str">
        <f t="shared" si="669"/>
        <v>TY1</v>
      </c>
      <c r="AD1306">
        <f t="shared" si="670"/>
        <v>132.6875</v>
      </c>
      <c r="AE1306">
        <f t="shared" si="671"/>
        <v>131.78125</v>
      </c>
      <c r="AF1306" s="49">
        <f t="shared" si="698"/>
        <v>0.90625</v>
      </c>
      <c r="AG1306" s="3">
        <f t="shared" si="684"/>
        <v>132.52959261188175</v>
      </c>
      <c r="AH1306">
        <f t="shared" si="685"/>
        <v>131.13993287361336</v>
      </c>
      <c r="AI1306" s="51">
        <f t="shared" si="686"/>
        <v>1.3896597382683922</v>
      </c>
      <c r="AJ1306" s="52">
        <f t="shared" si="687"/>
        <v>0.48340973826839218</v>
      </c>
      <c r="AK1306" s="2">
        <v>44343</v>
      </c>
      <c r="AL1306" t="str">
        <v>9128284N</v>
      </c>
      <c r="AM1306">
        <v>0.76829999999999998</v>
      </c>
      <c r="AN1306">
        <v>-9.3200000000000002E-3</v>
      </c>
      <c r="AO1306">
        <v>0.83379999999999999</v>
      </c>
      <c r="AP1306">
        <v>131.78125</v>
      </c>
      <c r="AQ1306">
        <f>VLOOKUP(AL1306,工作表1!$F$3:$G$1000,2,FALSE)</f>
        <v>2.875</v>
      </c>
      <c r="AR1306" t="str">
        <f>VLOOKUP(AL1306,工作表1!$F$3:$H$1000,3,FALSE)</f>
        <v>2028/5/15</v>
      </c>
      <c r="AS1306">
        <f t="shared" si="672"/>
        <v>7.8049999999999994E-2</v>
      </c>
      <c r="AT1306">
        <f t="shared" si="673"/>
        <v>2.7969499999999998</v>
      </c>
      <c r="AU1306" s="43">
        <f t="shared" si="688"/>
        <v>44515</v>
      </c>
      <c r="AV1306" s="43">
        <f t="shared" si="674"/>
        <v>44469</v>
      </c>
      <c r="AW1306" s="45">
        <f t="shared" si="689"/>
        <v>0.10156249999999999</v>
      </c>
      <c r="AX1306" s="45">
        <f t="shared" si="690"/>
        <v>1.0861515410958904</v>
      </c>
      <c r="AY1306" s="47">
        <f t="shared" si="691"/>
        <v>110.86744382872507</v>
      </c>
      <c r="AZ1306" s="47">
        <f t="shared" si="692"/>
        <v>131.13993287361336</v>
      </c>
      <c r="BA1306" s="43"/>
      <c r="BC1306" s="2">
        <v>44342</v>
      </c>
      <c r="BD1306" t="str">
        <v>9128284V</v>
      </c>
      <c r="BE1306">
        <v>-0.78320000000000001</v>
      </c>
      <c r="BF1306">
        <v>5.2400000000000002E-2</v>
      </c>
      <c r="BG1306">
        <v>0.83379999999999999</v>
      </c>
      <c r="BH1306">
        <v>131.28125</v>
      </c>
      <c r="BI1306">
        <f>VLOOKUP(BD1306,工作表1!$K$3:$L$1000,2,FALSE)</f>
        <v>2.875</v>
      </c>
      <c r="BJ1306" t="str">
        <f>VLOOKUP(BD1306,工作表1!$K$3:$M$1000,3,FALSE)</f>
        <v>2028/8/15</v>
      </c>
      <c r="BK1306">
        <f t="shared" si="675"/>
        <v>7.4300000000000005E-2</v>
      </c>
      <c r="BL1306">
        <f t="shared" si="676"/>
        <v>2.8007</v>
      </c>
      <c r="BM1306" s="43">
        <f t="shared" si="693"/>
        <v>44423</v>
      </c>
      <c r="BN1306" s="43">
        <f t="shared" si="677"/>
        <v>44561</v>
      </c>
      <c r="BO1306" s="45">
        <f t="shared" si="694"/>
        <v>0.80214088397790062</v>
      </c>
      <c r="BP1306" s="45">
        <f t="shared" si="695"/>
        <v>2.5192641716491333</v>
      </c>
      <c r="BQ1306" s="47">
        <f t="shared" si="696"/>
        <v>111.14358202951159</v>
      </c>
      <c r="BR1306" s="47">
        <f t="shared" si="697"/>
        <v>130.10944513700477</v>
      </c>
    </row>
    <row r="1307" spans="6:70" x14ac:dyDescent="0.25">
      <c r="F1307" s="2">
        <v>44375</v>
      </c>
      <c r="G1307">
        <v>9.3520000000000006E-2</v>
      </c>
      <c r="H1307" s="43">
        <v>44406</v>
      </c>
      <c r="I1307">
        <v>1.0225</v>
      </c>
      <c r="L1307" s="2">
        <v>44342</v>
      </c>
      <c r="M1307" t="str">
        <v>9128283W</v>
      </c>
      <c r="N1307">
        <v>1.2063999999999999</v>
      </c>
      <c r="O1307">
        <v>-0.34360000000000002</v>
      </c>
      <c r="P1307">
        <v>0.82720000000000005</v>
      </c>
      <c r="Q1307">
        <v>132.90625</v>
      </c>
      <c r="R1307">
        <f>VLOOKUP(M1307,工作表1!$A$3:$B$1000,2,FALSE)</f>
        <v>2.75</v>
      </c>
      <c r="S1307" t="str">
        <f>VLOOKUP(M1307,工作表1!$A$3:$C$1000,3,FALSE)</f>
        <v>2028/2/15</v>
      </c>
      <c r="T1307">
        <f t="shared" si="667"/>
        <v>7.4300000000000005E-2</v>
      </c>
      <c r="U1307">
        <f t="shared" si="666"/>
        <v>2.6757</v>
      </c>
      <c r="V1307" s="43">
        <f t="shared" si="678"/>
        <v>44423</v>
      </c>
      <c r="W1307" s="43">
        <f t="shared" si="668"/>
        <v>44377</v>
      </c>
      <c r="X1307" s="45">
        <f t="shared" si="679"/>
        <v>0.76726519337016574</v>
      </c>
      <c r="Y1307" s="45">
        <f t="shared" si="680"/>
        <v>1.0234295769318096</v>
      </c>
      <c r="Z1307" s="47">
        <f t="shared" si="681"/>
        <v>110.23435454010206</v>
      </c>
      <c r="AA1307" s="47">
        <f t="shared" si="682"/>
        <v>132.76082341898848</v>
      </c>
      <c r="AB1307" s="45">
        <f t="shared" si="683"/>
        <v>1.2334000000000001</v>
      </c>
      <c r="AC1307" s="2" t="str">
        <f t="shared" si="669"/>
        <v>TY1</v>
      </c>
      <c r="AD1307">
        <f t="shared" si="670"/>
        <v>132.90625</v>
      </c>
      <c r="AE1307">
        <f t="shared" si="671"/>
        <v>132.03125</v>
      </c>
      <c r="AF1307" s="49">
        <f t="shared" si="698"/>
        <v>0.875</v>
      </c>
      <c r="AG1307" s="3">
        <f t="shared" si="684"/>
        <v>132.76082341898848</v>
      </c>
      <c r="AH1307">
        <f t="shared" si="685"/>
        <v>131.386161264496</v>
      </c>
      <c r="AI1307" s="51">
        <f t="shared" si="686"/>
        <v>1.3746621544924835</v>
      </c>
      <c r="AJ1307" s="52">
        <f t="shared" si="687"/>
        <v>0.49966215449248352</v>
      </c>
      <c r="AK1307" s="2">
        <v>44342</v>
      </c>
      <c r="AL1307" t="str">
        <v>9128284N</v>
      </c>
      <c r="AM1307">
        <v>0.3921</v>
      </c>
      <c r="AN1307">
        <v>-1.549E-2</v>
      </c>
      <c r="AO1307">
        <v>0.83379999999999999</v>
      </c>
      <c r="AP1307">
        <v>132.03125</v>
      </c>
      <c r="AQ1307">
        <f>VLOOKUP(AL1307,工作表1!$F$3:$G$1000,2,FALSE)</f>
        <v>2.875</v>
      </c>
      <c r="AR1307" t="str">
        <f>VLOOKUP(AL1307,工作表1!$F$3:$H$1000,3,FALSE)</f>
        <v>2028/5/15</v>
      </c>
      <c r="AS1307">
        <f t="shared" si="672"/>
        <v>7.4300000000000005E-2</v>
      </c>
      <c r="AT1307">
        <f t="shared" si="673"/>
        <v>2.8007</v>
      </c>
      <c r="AU1307" s="43">
        <f t="shared" si="688"/>
        <v>44515</v>
      </c>
      <c r="AV1307" s="43">
        <f t="shared" si="674"/>
        <v>44469</v>
      </c>
      <c r="AW1307" s="45">
        <f t="shared" si="689"/>
        <v>9.375E-2</v>
      </c>
      <c r="AX1307" s="45">
        <f t="shared" si="690"/>
        <v>1.0862157534246575</v>
      </c>
      <c r="AY1307" s="47">
        <f t="shared" si="691"/>
        <v>111.08624530343265</v>
      </c>
      <c r="AZ1307" s="47">
        <f t="shared" si="692"/>
        <v>131.386161264496</v>
      </c>
      <c r="BA1307" s="43"/>
      <c r="BC1307" s="2">
        <v>44341</v>
      </c>
      <c r="BD1307" t="str">
        <v>9128284V</v>
      </c>
      <c r="BE1307">
        <v>0.34289999999999998</v>
      </c>
      <c r="BF1307">
        <v>2.9139999999999999E-2</v>
      </c>
      <c r="BG1307">
        <v>0.83379999999999999</v>
      </c>
      <c r="BH1307">
        <v>131.328125</v>
      </c>
      <c r="BI1307">
        <f>VLOOKUP(BD1307,工作表1!$K$3:$L$1000,2,FALSE)</f>
        <v>2.875</v>
      </c>
      <c r="BJ1307" t="str">
        <f>VLOOKUP(BD1307,工作表1!$K$3:$M$1000,3,FALSE)</f>
        <v>2028/8/15</v>
      </c>
      <c r="BK1307">
        <f t="shared" si="675"/>
        <v>7.4249999999999997E-2</v>
      </c>
      <c r="BL1307">
        <f t="shared" si="676"/>
        <v>2.8007499999999999</v>
      </c>
      <c r="BM1307" s="43">
        <f t="shared" si="693"/>
        <v>44423</v>
      </c>
      <c r="BN1307" s="43">
        <f t="shared" si="677"/>
        <v>44561</v>
      </c>
      <c r="BO1307" s="45">
        <f t="shared" si="694"/>
        <v>0.79419889502762431</v>
      </c>
      <c r="BP1307" s="45">
        <f t="shared" si="695"/>
        <v>2.5191988950276243</v>
      </c>
      <c r="BQ1307" s="47">
        <f t="shared" si="696"/>
        <v>111.2063551569983</v>
      </c>
      <c r="BR1307" s="47">
        <f t="shared" si="697"/>
        <v>130.17006944950623</v>
      </c>
    </row>
    <row r="1308" spans="6:70" x14ac:dyDescent="0.25">
      <c r="F1308" s="2">
        <v>44372</v>
      </c>
      <c r="G1308">
        <v>9.3299999999999994E-2</v>
      </c>
      <c r="H1308" s="43">
        <v>44405</v>
      </c>
      <c r="I1308">
        <v>0.99239999999999995</v>
      </c>
      <c r="L1308" s="2">
        <v>44341</v>
      </c>
      <c r="M1308" t="str">
        <v>9128283W</v>
      </c>
      <c r="N1308">
        <v>0.91149999999999998</v>
      </c>
      <c r="O1308">
        <v>-0.21884000000000001</v>
      </c>
      <c r="P1308">
        <v>0.82720000000000005</v>
      </c>
      <c r="Q1308">
        <v>132.96875</v>
      </c>
      <c r="R1308">
        <f>VLOOKUP(M1308,工作表1!$A$3:$B$1000,2,FALSE)</f>
        <v>2.75</v>
      </c>
      <c r="S1308" t="str">
        <f>VLOOKUP(M1308,工作表1!$A$3:$C$1000,3,FALSE)</f>
        <v>2028/2/15</v>
      </c>
      <c r="T1308">
        <f t="shared" si="667"/>
        <v>7.4249999999999997E-2</v>
      </c>
      <c r="U1308">
        <f t="shared" si="666"/>
        <v>2.6757499999999999</v>
      </c>
      <c r="V1308" s="43">
        <f t="shared" si="678"/>
        <v>44423</v>
      </c>
      <c r="W1308" s="43">
        <f t="shared" si="668"/>
        <v>44377</v>
      </c>
      <c r="X1308" s="45">
        <f t="shared" si="679"/>
        <v>0.75966850828729282</v>
      </c>
      <c r="Y1308" s="45">
        <f t="shared" si="680"/>
        <v>1.0233671384242791</v>
      </c>
      <c r="Z1308" s="47">
        <f t="shared" si="681"/>
        <v>110.28042364428607</v>
      </c>
      <c r="AA1308" s="47">
        <f t="shared" si="682"/>
        <v>132.80176887838959</v>
      </c>
      <c r="AB1308" s="45">
        <f t="shared" si="683"/>
        <v>1.2193000000000001</v>
      </c>
      <c r="AC1308" s="2" t="str">
        <f t="shared" si="669"/>
        <v>TY1</v>
      </c>
      <c r="AD1308">
        <f t="shared" si="670"/>
        <v>132.96875</v>
      </c>
      <c r="AE1308">
        <f t="shared" si="671"/>
        <v>132.078125</v>
      </c>
      <c r="AF1308" s="49">
        <f t="shared" si="698"/>
        <v>0.890625</v>
      </c>
      <c r="AG1308" s="3">
        <f t="shared" si="684"/>
        <v>132.80176887838959</v>
      </c>
      <c r="AH1308">
        <f t="shared" si="685"/>
        <v>131.42791617661027</v>
      </c>
      <c r="AI1308" s="51">
        <f t="shared" si="686"/>
        <v>1.3738527017793274</v>
      </c>
      <c r="AJ1308" s="52">
        <f t="shared" si="687"/>
        <v>0.48322770177932739</v>
      </c>
      <c r="AK1308" s="2">
        <v>44341</v>
      </c>
      <c r="AL1308" t="str">
        <v>9128284N</v>
      </c>
      <c r="AM1308">
        <v>0.75990000000000002</v>
      </c>
      <c r="AN1308">
        <v>-1.553E-2</v>
      </c>
      <c r="AO1308">
        <v>0.83379999999999999</v>
      </c>
      <c r="AP1308">
        <v>132.078125</v>
      </c>
      <c r="AQ1308">
        <f>VLOOKUP(AL1308,工作表1!$F$3:$G$1000,2,FALSE)</f>
        <v>2.875</v>
      </c>
      <c r="AR1308" t="str">
        <f>VLOOKUP(AL1308,工作表1!$F$3:$H$1000,3,FALSE)</f>
        <v>2028/5/15</v>
      </c>
      <c r="AS1308">
        <f t="shared" si="672"/>
        <v>7.4249999999999997E-2</v>
      </c>
      <c r="AT1308">
        <f t="shared" si="673"/>
        <v>2.8007499999999999</v>
      </c>
      <c r="AU1308" s="43">
        <f t="shared" si="688"/>
        <v>44515</v>
      </c>
      <c r="AV1308" s="43">
        <f t="shared" si="674"/>
        <v>44469</v>
      </c>
      <c r="AW1308" s="45">
        <f t="shared" si="689"/>
        <v>8.59375E-2</v>
      </c>
      <c r="AX1308" s="45">
        <f t="shared" si="690"/>
        <v>1.0862799657534248</v>
      </c>
      <c r="AY1308" s="47">
        <f t="shared" si="691"/>
        <v>111.13327234709874</v>
      </c>
      <c r="AZ1308" s="47">
        <f t="shared" si="692"/>
        <v>131.42791617661027</v>
      </c>
      <c r="BA1308" s="43"/>
      <c r="BC1308" s="2">
        <v>44340</v>
      </c>
      <c r="BD1308" t="str">
        <v>9128284V</v>
      </c>
      <c r="BE1308">
        <v>-0.88660000000000005</v>
      </c>
      <c r="BF1308">
        <v>5.5919999999999997E-2</v>
      </c>
      <c r="BG1308">
        <v>0.83379999999999999</v>
      </c>
      <c r="BH1308">
        <v>130.984375</v>
      </c>
      <c r="BI1308">
        <f>VLOOKUP(BD1308,工作表1!$K$3:$L$1000,2,FALSE)</f>
        <v>2.875</v>
      </c>
      <c r="BJ1308" t="str">
        <f>VLOOKUP(BD1308,工作表1!$K$3:$M$1000,3,FALSE)</f>
        <v>2028/8/15</v>
      </c>
      <c r="BK1308">
        <f t="shared" si="675"/>
        <v>7.5749999999999998E-2</v>
      </c>
      <c r="BL1308">
        <f t="shared" si="676"/>
        <v>2.7992499999999998</v>
      </c>
      <c r="BM1308" s="43">
        <f t="shared" si="693"/>
        <v>44423</v>
      </c>
      <c r="BN1308" s="43">
        <f t="shared" si="677"/>
        <v>44561</v>
      </c>
      <c r="BO1308" s="45">
        <f t="shared" si="694"/>
        <v>0.78625690607734811</v>
      </c>
      <c r="BP1308" s="45">
        <f t="shared" si="695"/>
        <v>2.5191336184061148</v>
      </c>
      <c r="BQ1308" s="47">
        <f t="shared" si="696"/>
        <v>110.90878466992919</v>
      </c>
      <c r="BR1308" s="47">
        <f t="shared" si="697"/>
        <v>129.79965913726392</v>
      </c>
    </row>
    <row r="1309" spans="6:70" x14ac:dyDescent="0.25">
      <c r="F1309" s="2">
        <v>44371</v>
      </c>
      <c r="G1309">
        <v>9.35E-2</v>
      </c>
      <c r="H1309" s="43">
        <v>44404</v>
      </c>
      <c r="I1309">
        <v>0.99950000000000006</v>
      </c>
      <c r="L1309" s="2">
        <v>44340</v>
      </c>
      <c r="M1309" t="str">
        <v>9128283W</v>
      </c>
      <c r="N1309">
        <v>0.66500000000000004</v>
      </c>
      <c r="O1309">
        <v>-0.17263000000000001</v>
      </c>
      <c r="P1309">
        <v>0.82720000000000005</v>
      </c>
      <c r="Q1309">
        <v>132.625</v>
      </c>
      <c r="R1309">
        <f>VLOOKUP(M1309,工作表1!$A$3:$B$1000,2,FALSE)</f>
        <v>2.75</v>
      </c>
      <c r="S1309" t="str">
        <f>VLOOKUP(M1309,工作表1!$A$3:$C$1000,3,FALSE)</f>
        <v>2028/2/15</v>
      </c>
      <c r="T1309">
        <f t="shared" si="667"/>
        <v>7.5749999999999998E-2</v>
      </c>
      <c r="U1309">
        <f t="shared" si="666"/>
        <v>2.6742499999999998</v>
      </c>
      <c r="V1309" s="43">
        <f t="shared" si="678"/>
        <v>44423</v>
      </c>
      <c r="W1309" s="43">
        <f t="shared" si="668"/>
        <v>44377</v>
      </c>
      <c r="X1309" s="45">
        <f t="shared" si="679"/>
        <v>0.7520718232044199</v>
      </c>
      <c r="Y1309" s="45">
        <f t="shared" si="680"/>
        <v>1.0233046999167486</v>
      </c>
      <c r="Z1309" s="47">
        <f t="shared" si="681"/>
        <v>109.99987633094551</v>
      </c>
      <c r="AA1309" s="47">
        <f t="shared" si="682"/>
        <v>132.44805561522983</v>
      </c>
      <c r="AB1309" s="45">
        <f t="shared" si="683"/>
        <v>1.2594000000000001</v>
      </c>
      <c r="AC1309" s="2" t="str">
        <f t="shared" si="669"/>
        <v>TY1</v>
      </c>
      <c r="AD1309">
        <f t="shared" si="670"/>
        <v>132.625</v>
      </c>
      <c r="AE1309">
        <f t="shared" si="671"/>
        <v>131.734375</v>
      </c>
      <c r="AF1309" s="49">
        <f t="shared" si="698"/>
        <v>0.890625</v>
      </c>
      <c r="AG1309" s="3">
        <f t="shared" si="684"/>
        <v>132.44805561522983</v>
      </c>
      <c r="AH1309">
        <f t="shared" si="685"/>
        <v>131.07672675482164</v>
      </c>
      <c r="AI1309" s="51">
        <f t="shared" si="686"/>
        <v>1.3713288604081981</v>
      </c>
      <c r="AJ1309" s="52">
        <f t="shared" si="687"/>
        <v>0.48070386040819812</v>
      </c>
      <c r="AK1309" s="2">
        <v>44340</v>
      </c>
      <c r="AL1309" t="str">
        <v>9128284N</v>
      </c>
      <c r="AM1309">
        <v>0.30630000000000002</v>
      </c>
      <c r="AN1309">
        <v>-9.2700000000000005E-3</v>
      </c>
      <c r="AO1309">
        <v>0.83379999999999999</v>
      </c>
      <c r="AP1309">
        <v>131.734375</v>
      </c>
      <c r="AQ1309">
        <f>VLOOKUP(AL1309,工作表1!$F$3:$G$1000,2,FALSE)</f>
        <v>2.875</v>
      </c>
      <c r="AR1309" t="str">
        <f>VLOOKUP(AL1309,工作表1!$F$3:$H$1000,3,FALSE)</f>
        <v>2028/5/15</v>
      </c>
      <c r="AS1309">
        <f t="shared" si="672"/>
        <v>7.5749999999999998E-2</v>
      </c>
      <c r="AT1309">
        <f t="shared" si="673"/>
        <v>2.7992499999999998</v>
      </c>
      <c r="AU1309" s="43">
        <f t="shared" si="688"/>
        <v>44515</v>
      </c>
      <c r="AV1309" s="43">
        <f t="shared" si="674"/>
        <v>44469</v>
      </c>
      <c r="AW1309" s="45">
        <f t="shared" si="689"/>
        <v>7.8125E-2</v>
      </c>
      <c r="AX1309" s="45">
        <f t="shared" si="690"/>
        <v>1.0863441780821919</v>
      </c>
      <c r="AY1309" s="47">
        <f t="shared" si="691"/>
        <v>110.85211157182326</v>
      </c>
      <c r="AZ1309" s="47">
        <f t="shared" si="692"/>
        <v>131.07672675482164</v>
      </c>
      <c r="BA1309" s="43"/>
      <c r="BC1309" s="2">
        <v>44337</v>
      </c>
      <c r="BD1309" t="str">
        <v>9128284V</v>
      </c>
      <c r="BE1309">
        <v>-1.4717</v>
      </c>
      <c r="BF1309">
        <v>8.2710000000000006E-2</v>
      </c>
      <c r="BG1309">
        <v>0.83379999999999999</v>
      </c>
      <c r="BH1309">
        <v>130.828125</v>
      </c>
      <c r="BI1309">
        <f>VLOOKUP(BD1309,工作表1!$K$3:$L$1000,2,FALSE)</f>
        <v>2.875</v>
      </c>
      <c r="BJ1309" t="str">
        <f>VLOOKUP(BD1309,工作表1!$K$3:$M$1000,3,FALSE)</f>
        <v>2028/8/15</v>
      </c>
      <c r="BK1309">
        <f t="shared" si="675"/>
        <v>7.5700000000000003E-2</v>
      </c>
      <c r="BL1309">
        <f t="shared" si="676"/>
        <v>2.7993000000000001</v>
      </c>
      <c r="BM1309" s="43">
        <f t="shared" si="693"/>
        <v>44423</v>
      </c>
      <c r="BN1309" s="43">
        <f t="shared" si="677"/>
        <v>44561</v>
      </c>
      <c r="BO1309" s="45">
        <f t="shared" si="694"/>
        <v>0.77831491712707179</v>
      </c>
      <c r="BP1309" s="45">
        <f t="shared" si="695"/>
        <v>2.5190683417846058</v>
      </c>
      <c r="BQ1309" s="47">
        <f t="shared" si="696"/>
        <v>110.76758179267711</v>
      </c>
      <c r="BR1309" s="47">
        <f t="shared" si="697"/>
        <v>129.61565373671814</v>
      </c>
    </row>
    <row r="1310" spans="6:70" x14ac:dyDescent="0.25">
      <c r="F1310" s="2">
        <v>44370</v>
      </c>
      <c r="G1310">
        <v>9.3850000000000003E-2</v>
      </c>
      <c r="H1310" s="43">
        <v>44403</v>
      </c>
      <c r="I1310">
        <v>1.0344</v>
      </c>
      <c r="L1310" s="2">
        <v>44337</v>
      </c>
      <c r="M1310" t="str">
        <v>9128283W</v>
      </c>
      <c r="N1310">
        <v>0.88729999999999998</v>
      </c>
      <c r="O1310">
        <v>-0.22892000000000001</v>
      </c>
      <c r="P1310">
        <v>0.82720000000000005</v>
      </c>
      <c r="Q1310">
        <v>132.4375</v>
      </c>
      <c r="R1310">
        <f>VLOOKUP(M1310,工作表1!$A$3:$B$1000,2,FALSE)</f>
        <v>2.75</v>
      </c>
      <c r="S1310" t="str">
        <f>VLOOKUP(M1310,工作表1!$A$3:$C$1000,3,FALSE)</f>
        <v>2028/2/15</v>
      </c>
      <c r="T1310">
        <f t="shared" si="667"/>
        <v>7.5700000000000003E-2</v>
      </c>
      <c r="U1310">
        <f t="shared" si="666"/>
        <v>2.6743000000000001</v>
      </c>
      <c r="V1310" s="43">
        <f t="shared" si="678"/>
        <v>44423</v>
      </c>
      <c r="W1310" s="43">
        <f t="shared" si="668"/>
        <v>44377</v>
      </c>
      <c r="X1310" s="45">
        <f t="shared" si="679"/>
        <v>0.74447513812154686</v>
      </c>
      <c r="Y1310" s="45">
        <f t="shared" si="680"/>
        <v>1.023242261409218</v>
      </c>
      <c r="Z1310" s="47">
        <f t="shared" si="681"/>
        <v>109.8599032823607</v>
      </c>
      <c r="AA1310" s="47">
        <f t="shared" si="682"/>
        <v>132.26409971731852</v>
      </c>
      <c r="AB1310" s="45">
        <f t="shared" si="683"/>
        <v>1.2783</v>
      </c>
      <c r="AC1310" s="2" t="str">
        <f t="shared" si="669"/>
        <v>TY1</v>
      </c>
      <c r="AD1310">
        <f t="shared" si="670"/>
        <v>132.4375</v>
      </c>
      <c r="AE1310">
        <f t="shared" si="671"/>
        <v>131.546875</v>
      </c>
      <c r="AF1310" s="49">
        <f t="shared" si="698"/>
        <v>0.890625</v>
      </c>
      <c r="AG1310" s="3">
        <f t="shared" si="684"/>
        <v>132.26409971731852</v>
      </c>
      <c r="AH1310">
        <f t="shared" si="685"/>
        <v>130.87441559658075</v>
      </c>
      <c r="AI1310" s="51">
        <f t="shared" si="686"/>
        <v>1.389684120737769</v>
      </c>
      <c r="AJ1310" s="52">
        <f t="shared" si="687"/>
        <v>0.49905912073776904</v>
      </c>
      <c r="AK1310" s="2">
        <v>44337</v>
      </c>
      <c r="AL1310" t="str">
        <v>9128284N</v>
      </c>
      <c r="AM1310">
        <v>5.8799999999999998E-2</v>
      </c>
      <c r="AN1310">
        <v>1.038E-2</v>
      </c>
      <c r="AO1310">
        <v>0.83379999999999999</v>
      </c>
      <c r="AP1310">
        <v>131.546875</v>
      </c>
      <c r="AQ1310">
        <f>VLOOKUP(AL1310,工作表1!$F$3:$G$1000,2,FALSE)</f>
        <v>2.875</v>
      </c>
      <c r="AR1310" t="str">
        <f>VLOOKUP(AL1310,工作表1!$F$3:$H$1000,3,FALSE)</f>
        <v>2028/5/15</v>
      </c>
      <c r="AS1310">
        <f t="shared" si="672"/>
        <v>7.5700000000000003E-2</v>
      </c>
      <c r="AT1310">
        <f t="shared" si="673"/>
        <v>2.7993000000000001</v>
      </c>
      <c r="AU1310" s="43">
        <f t="shared" si="688"/>
        <v>44515</v>
      </c>
      <c r="AV1310" s="43">
        <f t="shared" si="674"/>
        <v>44469</v>
      </c>
      <c r="AW1310" s="45">
        <f t="shared" si="689"/>
        <v>7.03125E-2</v>
      </c>
      <c r="AX1310" s="45">
        <f t="shared" si="690"/>
        <v>1.0864083904109589</v>
      </c>
      <c r="AY1310" s="47">
        <f t="shared" si="691"/>
        <v>110.69563257602721</v>
      </c>
      <c r="AZ1310" s="47">
        <f t="shared" si="692"/>
        <v>130.87441559658075</v>
      </c>
      <c r="BA1310" s="43"/>
      <c r="BC1310" s="2">
        <v>44336</v>
      </c>
      <c r="BD1310" t="str">
        <v>9128284V</v>
      </c>
      <c r="BE1310">
        <v>-0.81969999999999998</v>
      </c>
      <c r="BF1310">
        <v>8.2189999999999999E-2</v>
      </c>
      <c r="BG1310">
        <v>0.83379999999999999</v>
      </c>
      <c r="BH1310">
        <v>130.875</v>
      </c>
      <c r="BI1310">
        <f>VLOOKUP(BD1310,工作表1!$K$3:$L$1000,2,FALSE)</f>
        <v>2.875</v>
      </c>
      <c r="BJ1310" t="str">
        <f>VLOOKUP(BD1310,工作表1!$K$3:$M$1000,3,FALSE)</f>
        <v>2028/8/15</v>
      </c>
      <c r="BK1310">
        <f t="shared" si="675"/>
        <v>7.4700000000000003E-2</v>
      </c>
      <c r="BL1310">
        <f t="shared" si="676"/>
        <v>2.8003</v>
      </c>
      <c r="BM1310" s="43">
        <f t="shared" si="693"/>
        <v>44423</v>
      </c>
      <c r="BN1310" s="43">
        <f t="shared" si="677"/>
        <v>44561</v>
      </c>
      <c r="BO1310" s="45">
        <f t="shared" si="694"/>
        <v>0.75448895027624308</v>
      </c>
      <c r="BP1310" s="45">
        <f t="shared" si="695"/>
        <v>2.5188725119200788</v>
      </c>
      <c r="BQ1310" s="47">
        <f t="shared" si="696"/>
        <v>110.83038405272889</v>
      </c>
      <c r="BR1310" s="47">
        <f t="shared" si="697"/>
        <v>129.64636760974199</v>
      </c>
    </row>
    <row r="1311" spans="6:70" x14ac:dyDescent="0.25">
      <c r="F1311" s="2">
        <v>44369</v>
      </c>
      <c r="G1311">
        <v>9.3950000000000006E-2</v>
      </c>
      <c r="H1311" s="43">
        <v>44400</v>
      </c>
      <c r="I1311">
        <v>1.0251999999999999</v>
      </c>
      <c r="L1311" s="2">
        <v>44336</v>
      </c>
      <c r="M1311" t="str">
        <v>9128283W</v>
      </c>
      <c r="N1311">
        <v>0.53979999999999995</v>
      </c>
      <c r="O1311">
        <v>-9.2230000000000006E-2</v>
      </c>
      <c r="P1311">
        <v>0.82720000000000005</v>
      </c>
      <c r="Q1311">
        <v>132.484375</v>
      </c>
      <c r="R1311">
        <f>VLOOKUP(M1311,工作表1!$A$3:$B$1000,2,FALSE)</f>
        <v>2.75</v>
      </c>
      <c r="S1311" t="str">
        <f>VLOOKUP(M1311,工作表1!$A$3:$C$1000,3,FALSE)</f>
        <v>2028/2/15</v>
      </c>
      <c r="T1311">
        <f t="shared" si="667"/>
        <v>7.4700000000000003E-2</v>
      </c>
      <c r="U1311">
        <f t="shared" si="666"/>
        <v>2.6753</v>
      </c>
      <c r="V1311" s="43">
        <f t="shared" si="678"/>
        <v>44423</v>
      </c>
      <c r="W1311" s="43">
        <f t="shared" si="668"/>
        <v>44377</v>
      </c>
      <c r="X1311" s="45">
        <f t="shared" si="679"/>
        <v>0.72168508287292821</v>
      </c>
      <c r="Y1311" s="45">
        <f t="shared" si="680"/>
        <v>1.0230549458866269</v>
      </c>
      <c r="Z1311" s="47">
        <f t="shared" si="681"/>
        <v>109.90434840859412</v>
      </c>
      <c r="AA1311" s="47">
        <f t="shared" si="682"/>
        <v>132.27348463586301</v>
      </c>
      <c r="AB1311" s="45">
        <f t="shared" si="683"/>
        <v>1.2736000000000001</v>
      </c>
      <c r="AC1311" s="2" t="str">
        <f t="shared" si="669"/>
        <v>TY1</v>
      </c>
      <c r="AD1311">
        <f t="shared" si="670"/>
        <v>132.484375</v>
      </c>
      <c r="AE1311">
        <f t="shared" si="671"/>
        <v>131.59375</v>
      </c>
      <c r="AF1311" s="49">
        <f t="shared" si="698"/>
        <v>0.890625</v>
      </c>
      <c r="AG1311" s="3">
        <f t="shared" si="684"/>
        <v>132.27348463586301</v>
      </c>
      <c r="AH1311">
        <f t="shared" si="685"/>
        <v>130.92435652263654</v>
      </c>
      <c r="AI1311" s="51">
        <f t="shared" si="686"/>
        <v>1.3491281132264703</v>
      </c>
      <c r="AJ1311" s="52">
        <f t="shared" si="687"/>
        <v>0.4585031132264703</v>
      </c>
      <c r="AK1311" s="2">
        <v>44336</v>
      </c>
      <c r="AL1311" t="str">
        <v>9128284N</v>
      </c>
      <c r="AM1311">
        <v>0.95120000000000005</v>
      </c>
      <c r="AN1311">
        <v>-2.8160000000000001E-2</v>
      </c>
      <c r="AO1311">
        <v>0.83379999999999999</v>
      </c>
      <c r="AP1311">
        <v>131.59375</v>
      </c>
      <c r="AQ1311">
        <f>VLOOKUP(AL1311,工作表1!$F$3:$G$1000,2,FALSE)</f>
        <v>2.875</v>
      </c>
      <c r="AR1311" t="str">
        <f>VLOOKUP(AL1311,工作表1!$F$3:$H$1000,3,FALSE)</f>
        <v>2028/5/15</v>
      </c>
      <c r="AS1311">
        <f t="shared" si="672"/>
        <v>7.4700000000000003E-2</v>
      </c>
      <c r="AT1311">
        <f t="shared" si="673"/>
        <v>2.8003</v>
      </c>
      <c r="AU1311" s="43">
        <f t="shared" si="688"/>
        <v>44515</v>
      </c>
      <c r="AV1311" s="43">
        <f t="shared" si="674"/>
        <v>44469</v>
      </c>
      <c r="AW1311" s="45">
        <f t="shared" si="689"/>
        <v>4.6875E-2</v>
      </c>
      <c r="AX1311" s="45">
        <f t="shared" si="690"/>
        <v>1.0866010273972604</v>
      </c>
      <c r="AY1311" s="47">
        <f t="shared" si="691"/>
        <v>110.77421079734147</v>
      </c>
      <c r="AZ1311" s="47">
        <f t="shared" si="692"/>
        <v>130.92435652263654</v>
      </c>
      <c r="BA1311" s="43"/>
      <c r="BC1311" s="2">
        <v>44335</v>
      </c>
      <c r="BD1311" t="str">
        <v>9128284V</v>
      </c>
      <c r="BE1311">
        <v>-0.85399999999999998</v>
      </c>
      <c r="BF1311">
        <v>7.0709999999999995E-2</v>
      </c>
      <c r="BG1311">
        <v>0.83379999999999999</v>
      </c>
      <c r="BH1311">
        <v>130.40625</v>
      </c>
      <c r="BI1311">
        <f>VLOOKUP(BD1311,工作表1!$K$3:$L$1000,2,FALSE)</f>
        <v>2.875</v>
      </c>
      <c r="BJ1311" t="str">
        <f>VLOOKUP(BD1311,工作表1!$K$3:$M$1000,3,FALSE)</f>
        <v>2028/8/15</v>
      </c>
      <c r="BK1311">
        <f t="shared" si="675"/>
        <v>7.7200000000000005E-2</v>
      </c>
      <c r="BL1311">
        <f t="shared" si="676"/>
        <v>2.7978000000000001</v>
      </c>
      <c r="BM1311" s="43">
        <f t="shared" si="693"/>
        <v>44423</v>
      </c>
      <c r="BN1311" s="43">
        <f t="shared" si="677"/>
        <v>44561</v>
      </c>
      <c r="BO1311" s="45">
        <f t="shared" si="694"/>
        <v>0.74654696132596687</v>
      </c>
      <c r="BP1311" s="45">
        <f t="shared" si="695"/>
        <v>2.5188072352985698</v>
      </c>
      <c r="BQ1311" s="47">
        <f t="shared" si="696"/>
        <v>110.45541037059851</v>
      </c>
      <c r="BR1311" s="47">
        <f t="shared" si="697"/>
        <v>129.18390151466451</v>
      </c>
    </row>
    <row r="1312" spans="6:70" x14ac:dyDescent="0.25">
      <c r="F1312" s="2">
        <v>44368</v>
      </c>
      <c r="G1312">
        <v>9.5799999999999996E-2</v>
      </c>
      <c r="H1312" s="43">
        <v>44399</v>
      </c>
      <c r="I1312">
        <v>1.0301</v>
      </c>
      <c r="L1312" s="2">
        <v>44335</v>
      </c>
      <c r="M1312" t="str">
        <v>9128283W</v>
      </c>
      <c r="N1312">
        <v>0.74119999999999997</v>
      </c>
      <c r="O1312">
        <v>-0.15246000000000001</v>
      </c>
      <c r="P1312">
        <v>0.82720000000000005</v>
      </c>
      <c r="Q1312">
        <v>132.03125</v>
      </c>
      <c r="R1312">
        <f>VLOOKUP(M1312,工作表1!$A$3:$B$1000,2,FALSE)</f>
        <v>2.75</v>
      </c>
      <c r="S1312" t="str">
        <f>VLOOKUP(M1312,工作表1!$A$3:$C$1000,3,FALSE)</f>
        <v>2028/2/15</v>
      </c>
      <c r="T1312">
        <f t="shared" si="667"/>
        <v>7.7200000000000005E-2</v>
      </c>
      <c r="U1312">
        <f t="shared" si="666"/>
        <v>2.6728000000000001</v>
      </c>
      <c r="V1312" s="43">
        <f t="shared" si="678"/>
        <v>44423</v>
      </c>
      <c r="W1312" s="43">
        <f t="shared" si="668"/>
        <v>44377</v>
      </c>
      <c r="X1312" s="45">
        <f t="shared" si="679"/>
        <v>0.71408839779005528</v>
      </c>
      <c r="Y1312" s="45">
        <f t="shared" si="680"/>
        <v>1.0229925073790964</v>
      </c>
      <c r="Z1312" s="47">
        <f t="shared" si="681"/>
        <v>109.54523288329095</v>
      </c>
      <c r="AA1312" s="47">
        <f t="shared" si="682"/>
        <v>131.82495483529951</v>
      </c>
      <c r="AB1312" s="45">
        <f t="shared" si="683"/>
        <v>1.3208</v>
      </c>
      <c r="AC1312" s="2" t="str">
        <f t="shared" si="669"/>
        <v>TY1</v>
      </c>
      <c r="AD1312">
        <f t="shared" si="670"/>
        <v>132.03125</v>
      </c>
      <c r="AE1312">
        <f t="shared" si="671"/>
        <v>131.125</v>
      </c>
      <c r="AF1312" s="49">
        <f t="shared" si="698"/>
        <v>0.90625</v>
      </c>
      <c r="AG1312" s="3">
        <f t="shared" si="684"/>
        <v>131.82495483529951</v>
      </c>
      <c r="AH1312">
        <f t="shared" si="685"/>
        <v>130.48047708202645</v>
      </c>
      <c r="AI1312" s="51">
        <f t="shared" si="686"/>
        <v>1.3444777532730541</v>
      </c>
      <c r="AJ1312" s="52">
        <f t="shared" si="687"/>
        <v>0.43822775327305408</v>
      </c>
      <c r="AK1312" s="2">
        <v>44335</v>
      </c>
      <c r="AL1312" t="str">
        <v>9128284N</v>
      </c>
      <c r="AM1312">
        <v>1.5446</v>
      </c>
      <c r="AN1312">
        <v>-8.6300000000000002E-2</v>
      </c>
      <c r="AO1312">
        <v>0.83379999999999999</v>
      </c>
      <c r="AP1312">
        <v>131.125</v>
      </c>
      <c r="AQ1312">
        <f>VLOOKUP(AL1312,工作表1!$F$3:$G$1000,2,FALSE)</f>
        <v>2.875</v>
      </c>
      <c r="AR1312" t="str">
        <f>VLOOKUP(AL1312,工作表1!$F$3:$H$1000,3,FALSE)</f>
        <v>2028/5/15</v>
      </c>
      <c r="AS1312">
        <f t="shared" si="672"/>
        <v>7.7200000000000005E-2</v>
      </c>
      <c r="AT1312">
        <f t="shared" si="673"/>
        <v>2.7978000000000001</v>
      </c>
      <c r="AU1312" s="43">
        <f t="shared" si="688"/>
        <v>44515</v>
      </c>
      <c r="AV1312" s="43">
        <f t="shared" si="674"/>
        <v>44469</v>
      </c>
      <c r="AW1312" s="45">
        <f t="shared" si="689"/>
        <v>3.90625E-2</v>
      </c>
      <c r="AX1312" s="45">
        <f t="shared" si="690"/>
        <v>1.0866652397260275</v>
      </c>
      <c r="AY1312" s="47">
        <f t="shared" si="691"/>
        <v>110.41537355659486</v>
      </c>
      <c r="AZ1312" s="47">
        <f t="shared" si="692"/>
        <v>130.48047708202645</v>
      </c>
      <c r="BA1312" s="43"/>
      <c r="BC1312" s="2">
        <v>44334</v>
      </c>
      <c r="BD1312" t="str">
        <v>9128284V</v>
      </c>
      <c r="BE1312">
        <v>-0.47860000000000003</v>
      </c>
      <c r="BF1312">
        <v>5.5530000000000003E-2</v>
      </c>
      <c r="BG1312">
        <v>0.83379999999999999</v>
      </c>
      <c r="BH1312">
        <v>130.796875</v>
      </c>
      <c r="BI1312">
        <f>VLOOKUP(BD1312,工作表1!$K$3:$L$1000,2,FALSE)</f>
        <v>2.875</v>
      </c>
      <c r="BJ1312" t="str">
        <f>VLOOKUP(BD1312,工作表1!$K$3:$M$1000,3,FALSE)</f>
        <v>2028/8/15</v>
      </c>
      <c r="BK1312">
        <f t="shared" si="675"/>
        <v>7.2599999999999998E-2</v>
      </c>
      <c r="BL1312">
        <f t="shared" si="676"/>
        <v>2.8024</v>
      </c>
      <c r="BM1312" s="43">
        <f t="shared" si="693"/>
        <v>44423</v>
      </c>
      <c r="BN1312" s="43">
        <f t="shared" si="677"/>
        <v>44561</v>
      </c>
      <c r="BO1312" s="45">
        <f t="shared" si="694"/>
        <v>0.73860497237569067</v>
      </c>
      <c r="BP1312" s="45">
        <f t="shared" si="695"/>
        <v>2.5187419586770607</v>
      </c>
      <c r="BQ1312" s="47">
        <f t="shared" si="696"/>
        <v>110.79934457982334</v>
      </c>
      <c r="BR1312" s="47">
        <f t="shared" si="697"/>
        <v>129.57831303774714</v>
      </c>
    </row>
    <row r="1313" spans="6:70" x14ac:dyDescent="0.25">
      <c r="F1313" s="2">
        <v>44365</v>
      </c>
      <c r="G1313">
        <v>9.4750000000000001E-2</v>
      </c>
      <c r="H1313" s="43">
        <v>44398</v>
      </c>
      <c r="I1313">
        <v>1.0418000000000001</v>
      </c>
      <c r="L1313" s="2">
        <v>44334</v>
      </c>
      <c r="M1313" t="str">
        <v>9128283W</v>
      </c>
      <c r="N1313">
        <v>0.99909999999999999</v>
      </c>
      <c r="O1313">
        <v>-0.20802999999999999</v>
      </c>
      <c r="P1313">
        <v>0.82720000000000005</v>
      </c>
      <c r="Q1313">
        <v>132.390625</v>
      </c>
      <c r="R1313">
        <f>VLOOKUP(M1313,工作表1!$A$3:$B$1000,2,FALSE)</f>
        <v>2.75</v>
      </c>
      <c r="S1313" t="str">
        <f>VLOOKUP(M1313,工作表1!$A$3:$C$1000,3,FALSE)</f>
        <v>2028/2/15</v>
      </c>
      <c r="T1313">
        <f t="shared" si="667"/>
        <v>7.2599999999999998E-2</v>
      </c>
      <c r="U1313">
        <f t="shared" si="666"/>
        <v>2.6774</v>
      </c>
      <c r="V1313" s="43">
        <f t="shared" si="678"/>
        <v>44423</v>
      </c>
      <c r="W1313" s="43">
        <f t="shared" si="668"/>
        <v>44377</v>
      </c>
      <c r="X1313" s="45">
        <f t="shared" si="679"/>
        <v>0.70649171270718236</v>
      </c>
      <c r="Y1313" s="45">
        <f t="shared" si="680"/>
        <v>1.0229300688715659</v>
      </c>
      <c r="Z1313" s="47">
        <f t="shared" si="681"/>
        <v>109.85807538014389</v>
      </c>
      <c r="AA1313" s="47">
        <f t="shared" si="682"/>
        <v>132.18776881823652</v>
      </c>
      <c r="AB1313" s="45">
        <f t="shared" si="683"/>
        <v>1.2806</v>
      </c>
      <c r="AC1313" s="2" t="str">
        <f t="shared" si="669"/>
        <v>TY1</v>
      </c>
      <c r="AD1313">
        <f t="shared" si="670"/>
        <v>132.390625</v>
      </c>
      <c r="AE1313">
        <f t="shared" si="671"/>
        <v>131.515625</v>
      </c>
      <c r="AF1313" s="49">
        <f t="shared" si="698"/>
        <v>0.875</v>
      </c>
      <c r="AG1313" s="3">
        <f t="shared" si="684"/>
        <v>132.18776881823652</v>
      </c>
      <c r="AH1313">
        <f t="shared" si="685"/>
        <v>130.85730645778864</v>
      </c>
      <c r="AI1313" s="51">
        <f t="shared" si="686"/>
        <v>1.330462360447882</v>
      </c>
      <c r="AJ1313" s="52">
        <f t="shared" si="687"/>
        <v>0.45546236044788202</v>
      </c>
      <c r="AK1313" s="2">
        <v>44334</v>
      </c>
      <c r="AL1313" t="str">
        <v>9128284N</v>
      </c>
      <c r="AM1313">
        <v>1.4028</v>
      </c>
      <c r="AN1313">
        <v>-7.2319999999999995E-2</v>
      </c>
      <c r="AO1313">
        <v>0.83379999999999999</v>
      </c>
      <c r="AP1313">
        <v>131.515625</v>
      </c>
      <c r="AQ1313">
        <f>VLOOKUP(AL1313,工作表1!$F$3:$G$1000,2,FALSE)</f>
        <v>2.875</v>
      </c>
      <c r="AR1313" t="str">
        <f>VLOOKUP(AL1313,工作表1!$F$3:$H$1000,3,FALSE)</f>
        <v>2028/5/15</v>
      </c>
      <c r="AS1313">
        <f t="shared" si="672"/>
        <v>7.2599999999999998E-2</v>
      </c>
      <c r="AT1313">
        <f t="shared" si="673"/>
        <v>2.8024</v>
      </c>
      <c r="AU1313" s="43">
        <f t="shared" si="688"/>
        <v>44515</v>
      </c>
      <c r="AV1313" s="43">
        <f t="shared" si="674"/>
        <v>44469</v>
      </c>
      <c r="AW1313" s="45">
        <f t="shared" si="689"/>
        <v>3.125E-2</v>
      </c>
      <c r="AX1313" s="45">
        <f t="shared" si="690"/>
        <v>1.0867294520547945</v>
      </c>
      <c r="AY1313" s="47">
        <f t="shared" si="691"/>
        <v>110.74347221582836</v>
      </c>
      <c r="AZ1313" s="47">
        <f t="shared" si="692"/>
        <v>130.85730645778864</v>
      </c>
      <c r="BA1313" s="43"/>
      <c r="BC1313" s="2">
        <v>44333</v>
      </c>
      <c r="BD1313" t="str">
        <v>9128284V</v>
      </c>
      <c r="BE1313">
        <v>-1.3202</v>
      </c>
      <c r="BF1313">
        <v>7.4149999999999994E-2</v>
      </c>
      <c r="BG1313">
        <v>0.83379999999999999</v>
      </c>
      <c r="BH1313">
        <v>130.765625</v>
      </c>
      <c r="BI1313">
        <f>VLOOKUP(BD1313,工作表1!$K$3:$L$1000,2,FALSE)</f>
        <v>2.875</v>
      </c>
      <c r="BJ1313" t="str">
        <f>VLOOKUP(BD1313,工作表1!$K$3:$M$1000,3,FALSE)</f>
        <v>2028/8/15</v>
      </c>
      <c r="BK1313">
        <f t="shared" si="675"/>
        <v>7.3050000000000004E-2</v>
      </c>
      <c r="BL1313">
        <f t="shared" si="676"/>
        <v>2.8019500000000002</v>
      </c>
      <c r="BM1313" s="43">
        <f t="shared" si="693"/>
        <v>44423</v>
      </c>
      <c r="BN1313" s="43">
        <f t="shared" si="677"/>
        <v>44561</v>
      </c>
      <c r="BO1313" s="45">
        <f t="shared" si="694"/>
        <v>0.73066298342541436</v>
      </c>
      <c r="BP1313" s="45">
        <f t="shared" si="695"/>
        <v>2.5186766820555513</v>
      </c>
      <c r="BQ1313" s="47">
        <f t="shared" si="696"/>
        <v>110.76734153765403</v>
      </c>
      <c r="BR1313" s="47">
        <f t="shared" si="697"/>
        <v>129.52564072610426</v>
      </c>
    </row>
    <row r="1314" spans="6:70" x14ac:dyDescent="0.25">
      <c r="F1314" s="2">
        <v>44364</v>
      </c>
      <c r="G1314">
        <v>9.6199999999999994E-2</v>
      </c>
      <c r="H1314" s="43">
        <v>44397</v>
      </c>
      <c r="I1314">
        <v>0.97929999999999995</v>
      </c>
      <c r="L1314" s="2">
        <v>44333</v>
      </c>
      <c r="M1314" t="str">
        <v>9128283W</v>
      </c>
      <c r="N1314">
        <v>0.91620000000000001</v>
      </c>
      <c r="O1314">
        <v>-0.20188</v>
      </c>
      <c r="P1314">
        <v>0.82720000000000005</v>
      </c>
      <c r="Q1314">
        <v>132.34375</v>
      </c>
      <c r="R1314">
        <f>VLOOKUP(M1314,工作表1!$A$3:$B$1000,2,FALSE)</f>
        <v>2.75</v>
      </c>
      <c r="S1314" t="str">
        <f>VLOOKUP(M1314,工作表1!$A$3:$C$1000,3,FALSE)</f>
        <v>2028/2/15</v>
      </c>
      <c r="T1314">
        <f t="shared" si="667"/>
        <v>7.3050000000000004E-2</v>
      </c>
      <c r="U1314">
        <f t="shared" si="666"/>
        <v>2.6769500000000002</v>
      </c>
      <c r="V1314" s="43">
        <f t="shared" si="678"/>
        <v>44423</v>
      </c>
      <c r="W1314" s="43">
        <f t="shared" si="668"/>
        <v>44377</v>
      </c>
      <c r="X1314" s="45">
        <f t="shared" si="679"/>
        <v>0.69889502762430944</v>
      </c>
      <c r="Y1314" s="45">
        <f t="shared" si="680"/>
        <v>1.0228676303640354</v>
      </c>
      <c r="Z1314" s="47">
        <f t="shared" si="681"/>
        <v>109.82785364665781</v>
      </c>
      <c r="AA1314" s="47">
        <f t="shared" si="682"/>
        <v>132.13655162195434</v>
      </c>
      <c r="AB1314" s="45">
        <f t="shared" si="683"/>
        <v>1.2970999999999999</v>
      </c>
      <c r="AC1314" s="2" t="str">
        <f t="shared" si="669"/>
        <v>TY1</v>
      </c>
      <c r="AD1314">
        <f t="shared" si="670"/>
        <v>132.34375</v>
      </c>
      <c r="AE1314">
        <f t="shared" si="671"/>
        <v>131.484375</v>
      </c>
      <c r="AF1314" s="49">
        <f t="shared" si="698"/>
        <v>0.859375</v>
      </c>
      <c r="AG1314" s="3">
        <f t="shared" si="684"/>
        <v>132.13655162195434</v>
      </c>
      <c r="AH1314">
        <f t="shared" si="685"/>
        <v>130.80542788420249</v>
      </c>
      <c r="AI1314" s="51">
        <f t="shared" si="686"/>
        <v>1.3311237377518523</v>
      </c>
      <c r="AJ1314" s="52">
        <f t="shared" si="687"/>
        <v>0.47174873775185233</v>
      </c>
      <c r="AK1314" s="2">
        <v>44333</v>
      </c>
      <c r="AL1314" t="str">
        <v>9128284N</v>
      </c>
      <c r="AM1314">
        <v>0.73429999999999995</v>
      </c>
      <c r="AN1314">
        <v>-4.027E-2</v>
      </c>
      <c r="AO1314">
        <v>0.83379999999999999</v>
      </c>
      <c r="AP1314">
        <v>131.484375</v>
      </c>
      <c r="AQ1314">
        <f>VLOOKUP(AL1314,工作表1!$F$3:$G$1000,2,FALSE)</f>
        <v>2.875</v>
      </c>
      <c r="AR1314" t="str">
        <f>VLOOKUP(AL1314,工作表1!$F$3:$H$1000,3,FALSE)</f>
        <v>2028/5/15</v>
      </c>
      <c r="AS1314">
        <f t="shared" si="672"/>
        <v>7.3050000000000004E-2</v>
      </c>
      <c r="AT1314">
        <f t="shared" si="673"/>
        <v>2.8019500000000002</v>
      </c>
      <c r="AU1314" s="43">
        <f t="shared" si="688"/>
        <v>44515</v>
      </c>
      <c r="AV1314" s="43">
        <f t="shared" si="674"/>
        <v>44469</v>
      </c>
      <c r="AW1314" s="45">
        <f t="shared" si="689"/>
        <v>2.34375E-2</v>
      </c>
      <c r="AX1314" s="45">
        <f t="shared" si="690"/>
        <v>1.0867936643835616</v>
      </c>
      <c r="AY1314" s="47">
        <f t="shared" si="691"/>
        <v>110.71224599245076</v>
      </c>
      <c r="AZ1314" s="47">
        <f t="shared" si="692"/>
        <v>130.80542788420249</v>
      </c>
      <c r="BA1314" s="43"/>
      <c r="BC1314" s="2">
        <v>44330</v>
      </c>
      <c r="BD1314" t="str">
        <v>9128284V</v>
      </c>
      <c r="BE1314">
        <v>-1.2403</v>
      </c>
      <c r="BF1314">
        <v>7.0290000000000005E-2</v>
      </c>
      <c r="BG1314">
        <v>0.83379999999999999</v>
      </c>
      <c r="BH1314">
        <v>130.828125</v>
      </c>
      <c r="BI1314">
        <f>VLOOKUP(BD1314,工作表1!$K$3:$L$1000,2,FALSE)</f>
        <v>2.875</v>
      </c>
      <c r="BJ1314" t="str">
        <f>VLOOKUP(BD1314,工作表1!$K$3:$M$1000,3,FALSE)</f>
        <v>2028/8/15</v>
      </c>
      <c r="BK1314">
        <f t="shared" si="675"/>
        <v>7.4679999999999996E-2</v>
      </c>
      <c r="BL1314">
        <f t="shared" si="676"/>
        <v>2.8003200000000001</v>
      </c>
      <c r="BM1314" s="43">
        <f t="shared" si="693"/>
        <v>44423</v>
      </c>
      <c r="BN1314" s="43">
        <f t="shared" si="677"/>
        <v>44561</v>
      </c>
      <c r="BO1314" s="45">
        <f t="shared" si="694"/>
        <v>0.72272099447513816</v>
      </c>
      <c r="BP1314" s="45">
        <f t="shared" si="695"/>
        <v>2.5186114054340423</v>
      </c>
      <c r="BQ1314" s="47">
        <f t="shared" si="696"/>
        <v>110.8298499523714</v>
      </c>
      <c r="BR1314" s="47">
        <f t="shared" si="697"/>
        <v>129.58721798296699</v>
      </c>
    </row>
    <row r="1315" spans="6:70" x14ac:dyDescent="0.25">
      <c r="F1315" s="2">
        <v>44363</v>
      </c>
      <c r="G1315">
        <v>9.8199999999999996E-2</v>
      </c>
      <c r="H1315" s="43">
        <v>44396</v>
      </c>
      <c r="I1315">
        <v>0.9748</v>
      </c>
      <c r="L1315" s="2">
        <v>44330</v>
      </c>
      <c r="M1315" t="str">
        <v>9128283W</v>
      </c>
      <c r="N1315">
        <v>0.52100000000000002</v>
      </c>
      <c r="O1315">
        <v>-0.10548</v>
      </c>
      <c r="P1315">
        <v>0.82720000000000005</v>
      </c>
      <c r="Q1315">
        <v>132.40625</v>
      </c>
      <c r="R1315">
        <f>VLOOKUP(M1315,工作表1!$A$3:$B$1000,2,FALSE)</f>
        <v>2.75</v>
      </c>
      <c r="S1315" t="str">
        <f>VLOOKUP(M1315,工作表1!$A$3:$C$1000,3,FALSE)</f>
        <v>2028/2/15</v>
      </c>
      <c r="T1315">
        <f t="shared" si="667"/>
        <v>7.4679999999999996E-2</v>
      </c>
      <c r="U1315">
        <f t="shared" si="666"/>
        <v>2.6753200000000001</v>
      </c>
      <c r="V1315" s="43">
        <f t="shared" si="678"/>
        <v>44423</v>
      </c>
      <c r="W1315" s="43">
        <f t="shared" si="668"/>
        <v>44377</v>
      </c>
      <c r="X1315" s="45">
        <f t="shared" si="679"/>
        <v>0.69129834254143652</v>
      </c>
      <c r="Y1315" s="45">
        <f t="shared" si="680"/>
        <v>1.0228051918565051</v>
      </c>
      <c r="Z1315" s="47">
        <f t="shared" si="681"/>
        <v>109.87350668349396</v>
      </c>
      <c r="AA1315" s="47">
        <f t="shared" si="682"/>
        <v>132.17723661685258</v>
      </c>
      <c r="AB1315" s="45">
        <f t="shared" si="683"/>
        <v>1.2759</v>
      </c>
      <c r="AC1315" s="2" t="str">
        <f t="shared" si="669"/>
        <v>TY1</v>
      </c>
      <c r="AD1315">
        <f t="shared" si="670"/>
        <v>132.40625</v>
      </c>
      <c r="AE1315">
        <f t="shared" si="671"/>
        <v>131.546875</v>
      </c>
      <c r="AF1315" s="49">
        <f t="shared" si="698"/>
        <v>0.859375</v>
      </c>
      <c r="AG1315" s="3">
        <f t="shared" si="684"/>
        <v>132.17723661685258</v>
      </c>
      <c r="AH1315">
        <f t="shared" si="685"/>
        <v>130.84739631447107</v>
      </c>
      <c r="AI1315" s="51">
        <f t="shared" si="686"/>
        <v>1.3298403023815126</v>
      </c>
      <c r="AJ1315" s="52">
        <f t="shared" si="687"/>
        <v>0.47046530238151263</v>
      </c>
      <c r="AK1315" s="2">
        <v>44330</v>
      </c>
      <c r="AL1315" t="str">
        <v>9128284N</v>
      </c>
      <c r="AM1315">
        <v>0.31909999999999999</v>
      </c>
      <c r="AN1315">
        <v>-8.8299999999999993E-3</v>
      </c>
      <c r="AO1315">
        <v>0.83379999999999999</v>
      </c>
      <c r="AP1315">
        <v>131.546875</v>
      </c>
      <c r="AQ1315">
        <f>VLOOKUP(AL1315,工作表1!$F$3:$G$1000,2,FALSE)</f>
        <v>2.875</v>
      </c>
      <c r="AR1315" t="str">
        <f>VLOOKUP(AL1315,工作表1!$F$3:$H$1000,3,FALSE)</f>
        <v>2028/5/15</v>
      </c>
      <c r="AS1315">
        <f t="shared" si="672"/>
        <v>7.4679999999999996E-2</v>
      </c>
      <c r="AT1315">
        <f t="shared" si="673"/>
        <v>2.8003200000000001</v>
      </c>
      <c r="AU1315" s="43">
        <f t="shared" si="688"/>
        <v>44515</v>
      </c>
      <c r="AV1315" s="43">
        <f t="shared" si="674"/>
        <v>44469</v>
      </c>
      <c r="AW1315" s="45">
        <f t="shared" si="689"/>
        <v>1.5625E-2</v>
      </c>
      <c r="AX1315" s="45">
        <f t="shared" si="690"/>
        <v>1.0868578767123289</v>
      </c>
      <c r="AY1315" s="47">
        <f t="shared" si="691"/>
        <v>110.75882112310948</v>
      </c>
      <c r="AZ1315" s="47">
        <f t="shared" si="692"/>
        <v>130.84739631447107</v>
      </c>
      <c r="BA1315" s="43"/>
      <c r="BC1315" s="2">
        <v>44329</v>
      </c>
      <c r="BD1315" t="str">
        <v>9128284V</v>
      </c>
      <c r="BE1315">
        <v>-1.7022999999999999</v>
      </c>
      <c r="BF1315">
        <v>0.11405</v>
      </c>
      <c r="BG1315">
        <v>0.83379999999999999</v>
      </c>
      <c r="BH1315">
        <v>130.59375</v>
      </c>
      <c r="BI1315">
        <f>VLOOKUP(BD1315,工作表1!$K$3:$L$1000,2,FALSE)</f>
        <v>2.875</v>
      </c>
      <c r="BJ1315" t="str">
        <f>VLOOKUP(BD1315,工作表1!$K$3:$M$1000,3,FALSE)</f>
        <v>2028/8/15</v>
      </c>
      <c r="BK1315">
        <f t="shared" si="675"/>
        <v>7.5249999999999997E-2</v>
      </c>
      <c r="BL1315">
        <f t="shared" si="676"/>
        <v>2.79975</v>
      </c>
      <c r="BM1315" s="43">
        <f t="shared" si="693"/>
        <v>44423</v>
      </c>
      <c r="BN1315" s="43">
        <f t="shared" si="677"/>
        <v>44561</v>
      </c>
      <c r="BO1315" s="45">
        <f t="shared" si="694"/>
        <v>0.69889502762430933</v>
      </c>
      <c r="BP1315" s="45">
        <f t="shared" si="695"/>
        <v>2.5184155755695148</v>
      </c>
      <c r="BQ1315" s="47">
        <f t="shared" si="696"/>
        <v>110.62641374817993</v>
      </c>
      <c r="BR1315" s="47">
        <f t="shared" si="697"/>
        <v>129.29979921984184</v>
      </c>
    </row>
    <row r="1316" spans="6:70" x14ac:dyDescent="0.25">
      <c r="F1316" s="2">
        <v>44362</v>
      </c>
      <c r="G1316">
        <v>8.405E-2</v>
      </c>
      <c r="H1316" s="43">
        <v>44393</v>
      </c>
      <c r="I1316">
        <v>1.0629</v>
      </c>
      <c r="L1316" s="2">
        <v>44329</v>
      </c>
      <c r="M1316" t="str">
        <v>9128283W</v>
      </c>
      <c r="N1316">
        <v>0.7</v>
      </c>
      <c r="O1316">
        <v>-0.1128</v>
      </c>
      <c r="P1316">
        <v>0.82720000000000005</v>
      </c>
      <c r="Q1316">
        <v>132.1875</v>
      </c>
      <c r="R1316">
        <f>VLOOKUP(M1316,工作表1!$A$3:$B$1000,2,FALSE)</f>
        <v>2.75</v>
      </c>
      <c r="S1316" t="str">
        <f>VLOOKUP(M1316,工作表1!$A$3:$C$1000,3,FALSE)</f>
        <v>2028/2/15</v>
      </c>
      <c r="T1316">
        <f t="shared" si="667"/>
        <v>7.5249999999999997E-2</v>
      </c>
      <c r="U1316">
        <f t="shared" si="666"/>
        <v>2.67475</v>
      </c>
      <c r="V1316" s="43">
        <f t="shared" si="678"/>
        <v>44423</v>
      </c>
      <c r="W1316" s="43">
        <f t="shared" si="668"/>
        <v>44377</v>
      </c>
      <c r="X1316" s="45">
        <f t="shared" si="679"/>
        <v>0.66850828729281764</v>
      </c>
      <c r="Y1316" s="45">
        <f t="shared" si="680"/>
        <v>1.0226178763339135</v>
      </c>
      <c r="Z1316" s="47">
        <f t="shared" si="681"/>
        <v>109.71655737612261</v>
      </c>
      <c r="AA1316" s="47">
        <f t="shared" si="682"/>
        <v>131.9433703194554</v>
      </c>
      <c r="AB1316" s="45">
        <f t="shared" si="683"/>
        <v>1.3018000000000001</v>
      </c>
      <c r="AC1316" s="2" t="str">
        <f t="shared" si="669"/>
        <v>TY1</v>
      </c>
      <c r="AD1316">
        <f t="shared" si="670"/>
        <v>132.1875</v>
      </c>
      <c r="AE1316">
        <f t="shared" si="671"/>
        <v>131.3125</v>
      </c>
      <c r="AF1316" s="49">
        <f t="shared" si="698"/>
        <v>0.875</v>
      </c>
      <c r="AG1316" s="3">
        <f t="shared" si="684"/>
        <v>131.9433703194554</v>
      </c>
      <c r="AH1316">
        <f t="shared" si="685"/>
        <v>130.59771803962761</v>
      </c>
      <c r="AI1316" s="51">
        <f t="shared" si="686"/>
        <v>1.3456522798277888</v>
      </c>
      <c r="AJ1316" s="52">
        <f t="shared" si="687"/>
        <v>0.47065227982778879</v>
      </c>
      <c r="AK1316" s="2">
        <v>44329</v>
      </c>
      <c r="AL1316" t="str">
        <v>9128284N</v>
      </c>
      <c r="AM1316">
        <v>0.65029999999999999</v>
      </c>
      <c r="AN1316">
        <v>-8.6E-3</v>
      </c>
      <c r="AO1316">
        <v>0.83379999999999999</v>
      </c>
      <c r="AP1316">
        <v>131.3125</v>
      </c>
      <c r="AQ1316">
        <f>VLOOKUP(AL1316,工作表1!$F$3:$G$1000,2,FALSE)</f>
        <v>2.875</v>
      </c>
      <c r="AR1316" t="str">
        <f>VLOOKUP(AL1316,工作表1!$F$3:$H$1000,3,FALSE)</f>
        <v>2028/5/15</v>
      </c>
      <c r="AS1316">
        <f t="shared" si="672"/>
        <v>7.5249999999999997E-2</v>
      </c>
      <c r="AT1316">
        <f t="shared" si="673"/>
        <v>2.79975</v>
      </c>
      <c r="AU1316" s="43">
        <f t="shared" si="688"/>
        <v>44331</v>
      </c>
      <c r="AV1316" s="43">
        <f t="shared" si="674"/>
        <v>44469</v>
      </c>
      <c r="AW1316" s="45">
        <f t="shared" si="689"/>
        <v>1.4295580110497237</v>
      </c>
      <c r="AX1316" s="45">
        <f t="shared" si="690"/>
        <v>2.5244210247483538</v>
      </c>
      <c r="AY1316" s="47">
        <f t="shared" si="691"/>
        <v>110.58699860471395</v>
      </c>
      <c r="AZ1316" s="47">
        <f t="shared" si="692"/>
        <v>130.59771803962761</v>
      </c>
      <c r="BA1316" s="43"/>
      <c r="BC1316" s="2">
        <v>44328</v>
      </c>
      <c r="BD1316" t="str">
        <v>9128284V</v>
      </c>
      <c r="BE1316">
        <v>-2.1770999999999998</v>
      </c>
      <c r="BF1316">
        <v>0.12478</v>
      </c>
      <c r="BG1316">
        <v>0.83379999999999999</v>
      </c>
      <c r="BH1316">
        <v>130.3125</v>
      </c>
      <c r="BI1316">
        <f>VLOOKUP(BD1316,工作表1!$K$3:$L$1000,2,FALSE)</f>
        <v>2.875</v>
      </c>
      <c r="BJ1316" t="str">
        <f>VLOOKUP(BD1316,工作表1!$K$3:$M$1000,3,FALSE)</f>
        <v>2028/8/15</v>
      </c>
      <c r="BK1316">
        <f t="shared" si="675"/>
        <v>7.5600000000000001E-2</v>
      </c>
      <c r="BL1316">
        <f t="shared" si="676"/>
        <v>2.7993999999999999</v>
      </c>
      <c r="BM1316" s="43">
        <f t="shared" si="693"/>
        <v>44423</v>
      </c>
      <c r="BN1316" s="43">
        <f t="shared" si="677"/>
        <v>44561</v>
      </c>
      <c r="BO1316" s="45">
        <f t="shared" si="694"/>
        <v>0.69095303867403313</v>
      </c>
      <c r="BP1316" s="45">
        <f t="shared" si="695"/>
        <v>2.5183502989480058</v>
      </c>
      <c r="BQ1316" s="47">
        <f t="shared" si="696"/>
        <v>110.3918638200044</v>
      </c>
      <c r="BR1316" s="47">
        <f t="shared" si="697"/>
        <v>129.00414571445998</v>
      </c>
    </row>
    <row r="1317" spans="6:70" x14ac:dyDescent="0.25">
      <c r="F1317" s="2">
        <v>44361</v>
      </c>
      <c r="G1317">
        <v>8.3549999999999999E-2</v>
      </c>
      <c r="H1317" s="43">
        <v>44392</v>
      </c>
      <c r="I1317">
        <v>1.0677000000000001</v>
      </c>
      <c r="L1317" s="2">
        <v>44328</v>
      </c>
      <c r="M1317" t="str">
        <v>9128283W</v>
      </c>
      <c r="N1317">
        <v>0.44230000000000003</v>
      </c>
      <c r="O1317">
        <v>-6.5110000000000001E-2</v>
      </c>
      <c r="P1317">
        <v>0.82720000000000005</v>
      </c>
      <c r="Q1317">
        <v>131.921875</v>
      </c>
      <c r="R1317">
        <f>VLOOKUP(M1317,工作表1!$A$3:$B$1000,2,FALSE)</f>
        <v>2.75</v>
      </c>
      <c r="S1317" t="str">
        <f>VLOOKUP(M1317,工作表1!$A$3:$C$1000,3,FALSE)</f>
        <v>2028/2/15</v>
      </c>
      <c r="T1317">
        <f t="shared" si="667"/>
        <v>7.5600000000000001E-2</v>
      </c>
      <c r="U1317">
        <f t="shared" si="666"/>
        <v>2.6743999999999999</v>
      </c>
      <c r="V1317" s="43">
        <f t="shared" si="678"/>
        <v>44423</v>
      </c>
      <c r="W1317" s="43">
        <f t="shared" si="668"/>
        <v>44377</v>
      </c>
      <c r="X1317" s="45">
        <f t="shared" si="679"/>
        <v>0.66091160220994472</v>
      </c>
      <c r="Y1317" s="45">
        <f t="shared" si="680"/>
        <v>1.022555437826383</v>
      </c>
      <c r="Z1317" s="47">
        <f t="shared" si="681"/>
        <v>109.4973805111713</v>
      </c>
      <c r="AA1317" s="47">
        <f t="shared" si="682"/>
        <v>131.66372607567871</v>
      </c>
      <c r="AB1317" s="45">
        <f t="shared" si="683"/>
        <v>1.3395999999999999</v>
      </c>
      <c r="AC1317" s="2" t="str">
        <f t="shared" si="669"/>
        <v>TY1</v>
      </c>
      <c r="AD1317">
        <f t="shared" si="670"/>
        <v>131.921875</v>
      </c>
      <c r="AE1317">
        <f t="shared" si="671"/>
        <v>131.03125</v>
      </c>
      <c r="AF1317" s="49">
        <f t="shared" si="698"/>
        <v>0.890625</v>
      </c>
      <c r="AG1317" s="3">
        <f t="shared" si="684"/>
        <v>131.66372607567871</v>
      </c>
      <c r="AH1317">
        <f t="shared" si="685"/>
        <v>130.32109365795117</v>
      </c>
      <c r="AI1317" s="51">
        <f t="shared" si="686"/>
        <v>1.3426324177275433</v>
      </c>
      <c r="AJ1317" s="52">
        <f t="shared" si="687"/>
        <v>0.45200741772754327</v>
      </c>
      <c r="AK1317" s="2">
        <v>44328</v>
      </c>
      <c r="AL1317" t="str">
        <v>9128284N</v>
      </c>
      <c r="AM1317">
        <v>0.7661</v>
      </c>
      <c r="AN1317">
        <v>-2.6780000000000002E-2</v>
      </c>
      <c r="AO1317">
        <v>0.83379999999999999</v>
      </c>
      <c r="AP1317">
        <v>131.03125</v>
      </c>
      <c r="AQ1317">
        <f>VLOOKUP(AL1317,工作表1!$F$3:$G$1000,2,FALSE)</f>
        <v>2.875</v>
      </c>
      <c r="AR1317" t="str">
        <f>VLOOKUP(AL1317,工作表1!$F$3:$H$1000,3,FALSE)</f>
        <v>2028/5/15</v>
      </c>
      <c r="AS1317">
        <f t="shared" si="672"/>
        <v>7.5600000000000001E-2</v>
      </c>
      <c r="AT1317">
        <f t="shared" si="673"/>
        <v>2.7993999999999999</v>
      </c>
      <c r="AU1317" s="43">
        <f t="shared" si="688"/>
        <v>44331</v>
      </c>
      <c r="AV1317" s="43">
        <f t="shared" si="674"/>
        <v>44469</v>
      </c>
      <c r="AW1317" s="45">
        <f t="shared" si="689"/>
        <v>1.4216160220994476</v>
      </c>
      <c r="AX1317" s="45">
        <f t="shared" si="690"/>
        <v>2.5243557481268448</v>
      </c>
      <c r="AY1317" s="47">
        <f t="shared" si="691"/>
        <v>110.36840460432845</v>
      </c>
      <c r="AZ1317" s="47">
        <f t="shared" si="692"/>
        <v>130.32109365795117</v>
      </c>
      <c r="BA1317" s="43"/>
      <c r="BC1317" s="2">
        <v>44327</v>
      </c>
      <c r="BD1317" t="str">
        <v>9128284V</v>
      </c>
      <c r="BE1317">
        <v>-1.2044999999999999</v>
      </c>
      <c r="BF1317">
        <v>9.153E-2</v>
      </c>
      <c r="BG1317">
        <v>0.83379999999999999</v>
      </c>
      <c r="BH1317">
        <v>130.875</v>
      </c>
      <c r="BI1317">
        <f>VLOOKUP(BD1317,工作表1!$K$3:$L$1000,2,FALSE)</f>
        <v>2.875</v>
      </c>
      <c r="BJ1317" t="str">
        <f>VLOOKUP(BD1317,工作表1!$K$3:$M$1000,3,FALSE)</f>
        <v>2028/8/15</v>
      </c>
      <c r="BK1317">
        <f t="shared" si="675"/>
        <v>7.5899999999999995E-2</v>
      </c>
      <c r="BL1317">
        <f t="shared" si="676"/>
        <v>2.7991000000000001</v>
      </c>
      <c r="BM1317" s="43">
        <f t="shared" si="693"/>
        <v>44423</v>
      </c>
      <c r="BN1317" s="43">
        <f t="shared" si="677"/>
        <v>44561</v>
      </c>
      <c r="BO1317" s="45">
        <f t="shared" si="694"/>
        <v>0.68301104972375692</v>
      </c>
      <c r="BP1317" s="45">
        <f t="shared" si="695"/>
        <v>2.5182850223264968</v>
      </c>
      <c r="BQ1317" s="47">
        <f t="shared" si="696"/>
        <v>110.89218418813805</v>
      </c>
      <c r="BR1317" s="47">
        <f t="shared" si="697"/>
        <v>129.58980652863019</v>
      </c>
    </row>
    <row r="1318" spans="6:70" x14ac:dyDescent="0.25">
      <c r="F1318" s="2">
        <v>44358</v>
      </c>
      <c r="G1318">
        <v>7.4800000000000005E-2</v>
      </c>
      <c r="H1318" s="43">
        <v>44391</v>
      </c>
      <c r="I1318">
        <v>1.1003000000000001</v>
      </c>
      <c r="L1318" s="2">
        <v>44327</v>
      </c>
      <c r="M1318" t="str">
        <v>9128283W</v>
      </c>
      <c r="N1318">
        <v>1.1914</v>
      </c>
      <c r="O1318">
        <v>-0.20826</v>
      </c>
      <c r="P1318">
        <v>0.82720000000000005</v>
      </c>
      <c r="Q1318">
        <v>132.453125</v>
      </c>
      <c r="R1318">
        <f>VLOOKUP(M1318,工作表1!$A$3:$B$1000,2,FALSE)</f>
        <v>2.75</v>
      </c>
      <c r="S1318" t="str">
        <f>VLOOKUP(M1318,工作表1!$A$3:$C$1000,3,FALSE)</f>
        <v>2028/2/15</v>
      </c>
      <c r="T1318">
        <f t="shared" si="667"/>
        <v>7.5899999999999995E-2</v>
      </c>
      <c r="U1318">
        <f t="shared" si="666"/>
        <v>2.6741000000000001</v>
      </c>
      <c r="V1318" s="43">
        <f t="shared" si="678"/>
        <v>44423</v>
      </c>
      <c r="W1318" s="43">
        <f t="shared" si="668"/>
        <v>44377</v>
      </c>
      <c r="X1318" s="45">
        <f t="shared" si="679"/>
        <v>0.65331491712707179</v>
      </c>
      <c r="Y1318" s="45">
        <f t="shared" si="680"/>
        <v>1.0224929993188527</v>
      </c>
      <c r="Z1318" s="47">
        <f t="shared" si="681"/>
        <v>109.96703995859255</v>
      </c>
      <c r="AA1318" s="47">
        <f t="shared" si="682"/>
        <v>132.21680844126064</v>
      </c>
      <c r="AB1318" s="45">
        <f t="shared" si="683"/>
        <v>1.2710999999999999</v>
      </c>
      <c r="AC1318" s="2" t="str">
        <f t="shared" si="669"/>
        <v>TY1</v>
      </c>
      <c r="AD1318">
        <f t="shared" si="670"/>
        <v>132.453125</v>
      </c>
      <c r="AE1318">
        <f t="shared" si="671"/>
        <v>131.59375</v>
      </c>
      <c r="AF1318" s="49">
        <f t="shared" si="698"/>
        <v>0.859375</v>
      </c>
      <c r="AG1318" s="3">
        <f t="shared" si="684"/>
        <v>132.21680844126064</v>
      </c>
      <c r="AH1318">
        <f t="shared" si="685"/>
        <v>130.8877280843615</v>
      </c>
      <c r="AI1318" s="51">
        <f t="shared" si="686"/>
        <v>1.3290803568991407</v>
      </c>
      <c r="AJ1318" s="52">
        <f t="shared" si="687"/>
        <v>0.46970535689914072</v>
      </c>
      <c r="AK1318" s="2">
        <v>44327</v>
      </c>
      <c r="AL1318" t="str">
        <v>9128284N</v>
      </c>
      <c r="AM1318">
        <v>1.1478999999999999</v>
      </c>
      <c r="AN1318">
        <v>-4.3619999999999999E-2</v>
      </c>
      <c r="AO1318">
        <v>0.83379999999999999</v>
      </c>
      <c r="AP1318">
        <v>131.59375</v>
      </c>
      <c r="AQ1318">
        <f>VLOOKUP(AL1318,工作表1!$F$3:$G$1000,2,FALSE)</f>
        <v>2.875</v>
      </c>
      <c r="AR1318" t="str">
        <f>VLOOKUP(AL1318,工作表1!$F$3:$H$1000,3,FALSE)</f>
        <v>2028/5/15</v>
      </c>
      <c r="AS1318">
        <f t="shared" si="672"/>
        <v>7.5899999999999995E-2</v>
      </c>
      <c r="AT1318">
        <f t="shared" si="673"/>
        <v>2.7991000000000001</v>
      </c>
      <c r="AU1318" s="43">
        <f t="shared" si="688"/>
        <v>44331</v>
      </c>
      <c r="AV1318" s="43">
        <f t="shared" si="674"/>
        <v>44469</v>
      </c>
      <c r="AW1318" s="45">
        <f t="shared" si="689"/>
        <v>1.4136740331491713</v>
      </c>
      <c r="AX1318" s="45">
        <f t="shared" si="690"/>
        <v>2.5242904715053358</v>
      </c>
      <c r="AY1318" s="47">
        <f t="shared" si="691"/>
        <v>110.85293743701457</v>
      </c>
      <c r="AZ1318" s="47">
        <f t="shared" si="692"/>
        <v>130.8877280843615</v>
      </c>
      <c r="BA1318" s="43"/>
      <c r="BC1318" s="2">
        <v>44326</v>
      </c>
      <c r="BD1318" t="str">
        <v>9128284V</v>
      </c>
      <c r="BE1318">
        <v>-0.66839999999999999</v>
      </c>
      <c r="BF1318">
        <v>6.5989999999999993E-2</v>
      </c>
      <c r="BG1318">
        <v>0.83379999999999999</v>
      </c>
      <c r="BH1318">
        <v>131.03125</v>
      </c>
      <c r="BI1318">
        <f>VLOOKUP(BD1318,工作表1!$K$3:$L$1000,2,FALSE)</f>
        <v>2.875</v>
      </c>
      <c r="BJ1318" t="str">
        <f>VLOOKUP(BD1318,工作表1!$K$3:$M$1000,3,FALSE)</f>
        <v>2028/8/15</v>
      </c>
      <c r="BK1318">
        <f t="shared" si="675"/>
        <v>7.4349999999999999E-2</v>
      </c>
      <c r="BL1318">
        <f t="shared" si="676"/>
        <v>2.8006500000000001</v>
      </c>
      <c r="BM1318" s="43">
        <f t="shared" si="693"/>
        <v>44423</v>
      </c>
      <c r="BN1318" s="43">
        <f t="shared" si="677"/>
        <v>44561</v>
      </c>
      <c r="BO1318" s="45">
        <f t="shared" si="694"/>
        <v>0.67506906077348072</v>
      </c>
      <c r="BP1318" s="45">
        <f t="shared" si="695"/>
        <v>2.5182197457049877</v>
      </c>
      <c r="BQ1318" s="47">
        <f t="shared" si="696"/>
        <v>111.04826570601539</v>
      </c>
      <c r="BR1318" s="47">
        <f t="shared" si="697"/>
        <v>129.76117172803706</v>
      </c>
    </row>
    <row r="1319" spans="6:70" x14ac:dyDescent="0.25">
      <c r="F1319" s="2">
        <v>44357</v>
      </c>
      <c r="G1319">
        <v>7.5749999999999998E-2</v>
      </c>
      <c r="H1319" s="43">
        <v>44390</v>
      </c>
      <c r="I1319">
        <v>1.1633</v>
      </c>
      <c r="L1319" s="2">
        <v>44326</v>
      </c>
      <c r="M1319" t="str">
        <v>9128283W</v>
      </c>
      <c r="N1319">
        <v>1.3044</v>
      </c>
      <c r="O1319">
        <v>-0.22797999999999999</v>
      </c>
      <c r="P1319">
        <v>0.82720000000000005</v>
      </c>
      <c r="Q1319">
        <v>132.609375</v>
      </c>
      <c r="R1319">
        <f>VLOOKUP(M1319,工作表1!$A$3:$B$1000,2,FALSE)</f>
        <v>2.75</v>
      </c>
      <c r="S1319" t="str">
        <f>VLOOKUP(M1319,工作表1!$A$3:$C$1000,3,FALSE)</f>
        <v>2028/2/15</v>
      </c>
      <c r="T1319">
        <f t="shared" si="667"/>
        <v>7.4349999999999999E-2</v>
      </c>
      <c r="U1319">
        <f t="shared" si="666"/>
        <v>2.6756500000000001</v>
      </c>
      <c r="V1319" s="43">
        <f t="shared" si="678"/>
        <v>44423</v>
      </c>
      <c r="W1319" s="43">
        <f t="shared" si="668"/>
        <v>44377</v>
      </c>
      <c r="X1319" s="45">
        <f t="shared" si="679"/>
        <v>0.64571823204419898</v>
      </c>
      <c r="Y1319" s="45">
        <f t="shared" si="680"/>
        <v>1.0224305608113222</v>
      </c>
      <c r="Z1319" s="47">
        <f t="shared" si="681"/>
        <v>110.10906214101131</v>
      </c>
      <c r="AA1319" s="47">
        <f t="shared" si="682"/>
        <v>132.37350233636354</v>
      </c>
      <c r="AB1319" s="45">
        <f t="shared" si="683"/>
        <v>1.2546999999999999</v>
      </c>
      <c r="AC1319" s="2" t="str">
        <f t="shared" si="669"/>
        <v>TY1</v>
      </c>
      <c r="AD1319">
        <f t="shared" si="670"/>
        <v>132.609375</v>
      </c>
      <c r="AE1319">
        <f t="shared" si="671"/>
        <v>131.75</v>
      </c>
      <c r="AF1319" s="49">
        <f t="shared" si="698"/>
        <v>0.859375</v>
      </c>
      <c r="AG1319" s="3">
        <f t="shared" si="684"/>
        <v>132.37350233636354</v>
      </c>
      <c r="AH1319">
        <f t="shared" si="685"/>
        <v>131.04141077236252</v>
      </c>
      <c r="AI1319" s="51">
        <f t="shared" si="686"/>
        <v>1.3320915640010185</v>
      </c>
      <c r="AJ1319" s="52">
        <f t="shared" si="687"/>
        <v>0.47271656400101847</v>
      </c>
      <c r="AK1319" s="2">
        <v>44326</v>
      </c>
      <c r="AL1319" t="str">
        <v>9128284N</v>
      </c>
      <c r="AM1319">
        <v>1.2018</v>
      </c>
      <c r="AN1319">
        <v>-4.8779999999999997E-2</v>
      </c>
      <c r="AO1319">
        <v>0.83379999999999999</v>
      </c>
      <c r="AP1319">
        <v>131.75</v>
      </c>
      <c r="AQ1319">
        <f>VLOOKUP(AL1319,工作表1!$F$3:$G$1000,2,FALSE)</f>
        <v>2.875</v>
      </c>
      <c r="AR1319" t="str">
        <f>VLOOKUP(AL1319,工作表1!$F$3:$H$1000,3,FALSE)</f>
        <v>2028/5/15</v>
      </c>
      <c r="AS1319">
        <f t="shared" si="672"/>
        <v>7.4349999999999999E-2</v>
      </c>
      <c r="AT1319">
        <f t="shared" si="673"/>
        <v>2.8006500000000001</v>
      </c>
      <c r="AU1319" s="43">
        <f t="shared" si="688"/>
        <v>44331</v>
      </c>
      <c r="AV1319" s="43">
        <f t="shared" si="674"/>
        <v>44469</v>
      </c>
      <c r="AW1319" s="45">
        <f t="shared" si="689"/>
        <v>1.405732044198895</v>
      </c>
      <c r="AX1319" s="45">
        <f t="shared" si="690"/>
        <v>2.5242251948838268</v>
      </c>
      <c r="AY1319" s="47">
        <f t="shared" si="691"/>
        <v>110.99387916577059</v>
      </c>
      <c r="AZ1319" s="47">
        <f t="shared" si="692"/>
        <v>131.04141077236252</v>
      </c>
      <c r="BA1319" s="43"/>
      <c r="BC1319" s="2">
        <v>44323</v>
      </c>
      <c r="BD1319" t="str">
        <v>9128284V</v>
      </c>
      <c r="BE1319">
        <v>-0.54</v>
      </c>
      <c r="BF1319">
        <v>6.2289999999999998E-2</v>
      </c>
      <c r="BG1319">
        <v>0.83379999999999999</v>
      </c>
      <c r="BH1319">
        <v>131.1875</v>
      </c>
      <c r="BI1319">
        <f>VLOOKUP(BD1319,工作表1!$K$3:$L$1000,2,FALSE)</f>
        <v>2.875</v>
      </c>
      <c r="BJ1319" t="str">
        <f>VLOOKUP(BD1319,工作表1!$K$3:$M$1000,3,FALSE)</f>
        <v>2028/8/15</v>
      </c>
      <c r="BK1319">
        <f t="shared" si="675"/>
        <v>7.5300000000000006E-2</v>
      </c>
      <c r="BL1319">
        <f t="shared" si="676"/>
        <v>2.7997000000000001</v>
      </c>
      <c r="BM1319" s="43">
        <f t="shared" si="693"/>
        <v>44423</v>
      </c>
      <c r="BN1319" s="43">
        <f t="shared" si="677"/>
        <v>44561</v>
      </c>
      <c r="BO1319" s="45">
        <f t="shared" si="694"/>
        <v>0.66712707182320441</v>
      </c>
      <c r="BP1319" s="45">
        <f t="shared" si="695"/>
        <v>2.5181544690834783</v>
      </c>
      <c r="BQ1319" s="47">
        <f t="shared" si="696"/>
        <v>111.18890835629391</v>
      </c>
      <c r="BR1319" s="47">
        <f t="shared" si="697"/>
        <v>129.91596756516824</v>
      </c>
    </row>
    <row r="1320" spans="6:70" x14ac:dyDescent="0.25">
      <c r="F1320" s="2">
        <v>44356</v>
      </c>
      <c r="G1320">
        <v>7.3800000000000004E-2</v>
      </c>
      <c r="H1320" s="43">
        <v>44389</v>
      </c>
      <c r="I1320">
        <v>1.1144000000000001</v>
      </c>
      <c r="L1320" s="2">
        <v>44323</v>
      </c>
      <c r="M1320" t="str">
        <v>9128283W</v>
      </c>
      <c r="N1320">
        <v>1.3533999999999999</v>
      </c>
      <c r="O1320">
        <v>-0.23027</v>
      </c>
      <c r="P1320">
        <v>0.82720000000000005</v>
      </c>
      <c r="Q1320">
        <v>132.75</v>
      </c>
      <c r="R1320">
        <f>VLOOKUP(M1320,工作表1!$A$3:$B$1000,2,FALSE)</f>
        <v>2.75</v>
      </c>
      <c r="S1320" t="str">
        <f>VLOOKUP(M1320,工作表1!$A$3:$C$1000,3,FALSE)</f>
        <v>2028/2/15</v>
      </c>
      <c r="T1320">
        <f t="shared" si="667"/>
        <v>7.5300000000000006E-2</v>
      </c>
      <c r="U1320">
        <f t="shared" si="666"/>
        <v>2.6747000000000001</v>
      </c>
      <c r="V1320" s="43">
        <f t="shared" si="678"/>
        <v>44423</v>
      </c>
      <c r="W1320" s="43">
        <f t="shared" si="668"/>
        <v>44377</v>
      </c>
      <c r="X1320" s="45">
        <f t="shared" si="679"/>
        <v>0.63812154696132595</v>
      </c>
      <c r="Y1320" s="45">
        <f t="shared" si="680"/>
        <v>1.0223681223037917</v>
      </c>
      <c r="Z1320" s="47">
        <f t="shared" si="681"/>
        <v>110.23405155983056</v>
      </c>
      <c r="AA1320" s="47">
        <f t="shared" si="682"/>
        <v>132.51002310762217</v>
      </c>
      <c r="AB1320" s="45">
        <f t="shared" si="683"/>
        <v>1.2359</v>
      </c>
      <c r="AC1320" s="2" t="str">
        <f t="shared" si="669"/>
        <v>TY1</v>
      </c>
      <c r="AD1320">
        <f t="shared" si="670"/>
        <v>132.75</v>
      </c>
      <c r="AE1320">
        <f t="shared" si="671"/>
        <v>131.90625</v>
      </c>
      <c r="AF1320" s="49">
        <f t="shared" si="698"/>
        <v>0.84375</v>
      </c>
      <c r="AG1320" s="3">
        <f t="shared" si="684"/>
        <v>132.51002310762217</v>
      </c>
      <c r="AH1320">
        <f t="shared" si="685"/>
        <v>131.1958447046471</v>
      </c>
      <c r="AI1320" s="51">
        <f t="shared" si="686"/>
        <v>1.3141784029750738</v>
      </c>
      <c r="AJ1320" s="52">
        <f t="shared" si="687"/>
        <v>0.47042840297507382</v>
      </c>
      <c r="AK1320" s="2">
        <v>44323</v>
      </c>
      <c r="AL1320" t="str">
        <v>9128284N</v>
      </c>
      <c r="AM1320">
        <v>1.3090999999999999</v>
      </c>
      <c r="AN1320">
        <v>-5.3670000000000002E-2</v>
      </c>
      <c r="AO1320">
        <v>0.83379999999999999</v>
      </c>
      <c r="AP1320">
        <v>131.90625</v>
      </c>
      <c r="AQ1320">
        <f>VLOOKUP(AL1320,工作表1!$F$3:$G$1000,2,FALSE)</f>
        <v>2.875</v>
      </c>
      <c r="AR1320" t="str">
        <f>VLOOKUP(AL1320,工作表1!$F$3:$H$1000,3,FALSE)</f>
        <v>2028/5/15</v>
      </c>
      <c r="AS1320">
        <f t="shared" si="672"/>
        <v>7.5300000000000006E-2</v>
      </c>
      <c r="AT1320">
        <f t="shared" si="673"/>
        <v>2.7997000000000001</v>
      </c>
      <c r="AU1320" s="43">
        <f t="shared" si="688"/>
        <v>44331</v>
      </c>
      <c r="AV1320" s="43">
        <f t="shared" si="674"/>
        <v>44469</v>
      </c>
      <c r="AW1320" s="45">
        <f t="shared" si="689"/>
        <v>1.3977900552486187</v>
      </c>
      <c r="AX1320" s="45">
        <f t="shared" si="690"/>
        <v>2.5241599182623173</v>
      </c>
      <c r="AY1320" s="47">
        <f t="shared" si="691"/>
        <v>111.13446283756579</v>
      </c>
      <c r="AZ1320" s="47">
        <f t="shared" si="692"/>
        <v>131.1958447046471</v>
      </c>
      <c r="BA1320" s="43"/>
      <c r="BC1320" s="2">
        <v>44322</v>
      </c>
      <c r="BD1320" t="str">
        <v>9128284V</v>
      </c>
      <c r="BE1320">
        <v>-0.39360000000000001</v>
      </c>
      <c r="BF1320">
        <v>4.777E-2</v>
      </c>
      <c r="BG1320">
        <v>0.83379999999999999</v>
      </c>
      <c r="BH1320">
        <v>131.109375</v>
      </c>
      <c r="BI1320">
        <f>VLOOKUP(BD1320,工作表1!$K$3:$L$1000,2,FALSE)</f>
        <v>2.875</v>
      </c>
      <c r="BJ1320" t="str">
        <f>VLOOKUP(BD1320,工作表1!$K$3:$M$1000,3,FALSE)</f>
        <v>2028/8/15</v>
      </c>
      <c r="BK1320">
        <f t="shared" si="675"/>
        <v>7.8850000000000003E-2</v>
      </c>
      <c r="BL1320">
        <f t="shared" si="676"/>
        <v>2.7961499999999999</v>
      </c>
      <c r="BM1320" s="43">
        <f t="shared" si="693"/>
        <v>44423</v>
      </c>
      <c r="BN1320" s="43">
        <f t="shared" si="677"/>
        <v>44561</v>
      </c>
      <c r="BO1320" s="45">
        <f t="shared" si="694"/>
        <v>0.64330110497237569</v>
      </c>
      <c r="BP1320" s="45">
        <f t="shared" si="695"/>
        <v>2.5179586392189508</v>
      </c>
      <c r="BQ1320" s="47">
        <f t="shared" si="696"/>
        <v>111.15804940582056</v>
      </c>
      <c r="BR1320" s="47">
        <f t="shared" si="697"/>
        <v>129.83790789874405</v>
      </c>
    </row>
    <row r="1321" spans="6:70" x14ac:dyDescent="0.25">
      <c r="F1321" s="2">
        <v>44355</v>
      </c>
      <c r="G1321">
        <v>7.825E-2</v>
      </c>
      <c r="H1321" s="43">
        <v>44386</v>
      </c>
      <c r="I1321">
        <v>1.1121000000000001</v>
      </c>
      <c r="L1321" s="2">
        <v>44322</v>
      </c>
      <c r="M1321" t="str">
        <v>9128283W</v>
      </c>
      <c r="N1321">
        <v>1.1596</v>
      </c>
      <c r="O1321">
        <v>-0.18701999999999999</v>
      </c>
      <c r="P1321">
        <v>0.82720000000000005</v>
      </c>
      <c r="Q1321">
        <v>132.671875</v>
      </c>
      <c r="R1321">
        <f>VLOOKUP(M1321,工作表1!$A$3:$B$1000,2,FALSE)</f>
        <v>2.75</v>
      </c>
      <c r="S1321" t="str">
        <f>VLOOKUP(M1321,工作表1!$A$3:$C$1000,3,FALSE)</f>
        <v>2028/2/15</v>
      </c>
      <c r="T1321">
        <f t="shared" si="667"/>
        <v>7.8850000000000003E-2</v>
      </c>
      <c r="U1321">
        <f t="shared" si="666"/>
        <v>2.6711499999999999</v>
      </c>
      <c r="V1321" s="43">
        <f t="shared" si="678"/>
        <v>44423</v>
      </c>
      <c r="W1321" s="43">
        <f t="shared" si="668"/>
        <v>44377</v>
      </c>
      <c r="X1321" s="45">
        <f t="shared" si="679"/>
        <v>0.61533149171270718</v>
      </c>
      <c r="Y1321" s="45">
        <f t="shared" si="680"/>
        <v>1.0221808067812004</v>
      </c>
      <c r="Z1321" s="47">
        <f t="shared" si="681"/>
        <v>110.18525842268639</v>
      </c>
      <c r="AA1321" s="47">
        <f t="shared" si="682"/>
        <v>132.40746655421336</v>
      </c>
      <c r="AB1321" s="45">
        <f t="shared" si="683"/>
        <v>1.25</v>
      </c>
      <c r="AC1321" s="2" t="str">
        <f t="shared" si="669"/>
        <v>TY1</v>
      </c>
      <c r="AD1321">
        <f t="shared" si="670"/>
        <v>132.671875</v>
      </c>
      <c r="AE1321">
        <f t="shared" si="671"/>
        <v>131.828125</v>
      </c>
      <c r="AF1321" s="49">
        <f t="shared" si="698"/>
        <v>0.84375</v>
      </c>
      <c r="AG1321" s="3">
        <f t="shared" si="684"/>
        <v>132.40746655421336</v>
      </c>
      <c r="AH1321">
        <f t="shared" si="685"/>
        <v>131.09670763117532</v>
      </c>
      <c r="AI1321" s="51">
        <f t="shared" si="686"/>
        <v>1.310758923038037</v>
      </c>
      <c r="AJ1321" s="52">
        <f t="shared" si="687"/>
        <v>0.46700892303803698</v>
      </c>
      <c r="AK1321" s="2">
        <v>44322</v>
      </c>
      <c r="AL1321" t="str">
        <v>9128284N</v>
      </c>
      <c r="AM1321">
        <v>1.0284</v>
      </c>
      <c r="AN1321">
        <v>-4.0329999999999998E-2</v>
      </c>
      <c r="AO1321">
        <v>0.83379999999999999</v>
      </c>
      <c r="AP1321">
        <v>131.828125</v>
      </c>
      <c r="AQ1321">
        <f>VLOOKUP(AL1321,工作表1!$F$3:$G$1000,2,FALSE)</f>
        <v>2.875</v>
      </c>
      <c r="AR1321" t="str">
        <f>VLOOKUP(AL1321,工作表1!$F$3:$H$1000,3,FALSE)</f>
        <v>2028/5/15</v>
      </c>
      <c r="AS1321">
        <f t="shared" si="672"/>
        <v>7.8850000000000003E-2</v>
      </c>
      <c r="AT1321">
        <f t="shared" si="673"/>
        <v>2.7961499999999999</v>
      </c>
      <c r="AU1321" s="43">
        <f t="shared" si="688"/>
        <v>44331</v>
      </c>
      <c r="AV1321" s="43">
        <f t="shared" si="674"/>
        <v>44469</v>
      </c>
      <c r="AW1321" s="45">
        <f t="shared" si="689"/>
        <v>1.3739640883977902</v>
      </c>
      <c r="AX1321" s="45">
        <f t="shared" si="690"/>
        <v>2.5239640883977903</v>
      </c>
      <c r="AY1321" s="47">
        <f t="shared" si="691"/>
        <v>111.08693676731843</v>
      </c>
      <c r="AZ1321" s="47">
        <f t="shared" si="692"/>
        <v>131.09670763117532</v>
      </c>
      <c r="BA1321" s="43"/>
      <c r="BC1321" s="2">
        <v>44321</v>
      </c>
      <c r="BD1321" t="str">
        <v>9128284V</v>
      </c>
      <c r="BE1321">
        <v>-0.31169999999999998</v>
      </c>
      <c r="BF1321">
        <v>4.4240000000000002E-2</v>
      </c>
      <c r="BG1321">
        <v>0.83379999999999999</v>
      </c>
      <c r="BH1321">
        <v>130.984375</v>
      </c>
      <c r="BI1321">
        <f>VLOOKUP(BD1321,工作表1!$K$3:$L$1000,2,FALSE)</f>
        <v>2.875</v>
      </c>
      <c r="BJ1321" t="str">
        <f>VLOOKUP(BD1321,工作表1!$K$3:$M$1000,3,FALSE)</f>
        <v>2028/8/15</v>
      </c>
      <c r="BK1321">
        <f t="shared" si="675"/>
        <v>7.9299999999999995E-2</v>
      </c>
      <c r="BL1321">
        <f t="shared" si="676"/>
        <v>2.7957000000000001</v>
      </c>
      <c r="BM1321" s="43">
        <f t="shared" si="693"/>
        <v>44423</v>
      </c>
      <c r="BN1321" s="43">
        <f t="shared" si="677"/>
        <v>44561</v>
      </c>
      <c r="BO1321" s="45">
        <f t="shared" si="694"/>
        <v>0.63535911602209938</v>
      </c>
      <c r="BP1321" s="45">
        <f t="shared" si="695"/>
        <v>2.5178933625974418</v>
      </c>
      <c r="BQ1321" s="47">
        <f t="shared" si="696"/>
        <v>111.06422492454459</v>
      </c>
      <c r="BR1321" s="47">
        <f t="shared" si="697"/>
        <v>129.71113019252743</v>
      </c>
    </row>
    <row r="1322" spans="6:70" x14ac:dyDescent="0.25">
      <c r="F1322" s="2">
        <v>44354</v>
      </c>
      <c r="G1322">
        <v>7.8049999999999994E-2</v>
      </c>
      <c r="H1322" s="43">
        <v>44385</v>
      </c>
      <c r="I1322">
        <v>1.0589999999999999</v>
      </c>
      <c r="L1322" s="2">
        <v>44321</v>
      </c>
      <c r="M1322" t="str">
        <v>9128283W</v>
      </c>
      <c r="N1322">
        <v>1.2298</v>
      </c>
      <c r="O1322">
        <v>-0.19622000000000001</v>
      </c>
      <c r="P1322">
        <v>0.82720000000000005</v>
      </c>
      <c r="Q1322">
        <v>132.546875</v>
      </c>
      <c r="R1322">
        <f>VLOOKUP(M1322,工作表1!$A$3:$B$1000,2,FALSE)</f>
        <v>2.75</v>
      </c>
      <c r="S1322" t="str">
        <f>VLOOKUP(M1322,工作表1!$A$3:$C$1000,3,FALSE)</f>
        <v>2028/2/15</v>
      </c>
      <c r="T1322">
        <f t="shared" si="667"/>
        <v>7.9299999999999995E-2</v>
      </c>
      <c r="U1322">
        <f t="shared" si="666"/>
        <v>2.6707000000000001</v>
      </c>
      <c r="V1322" s="43">
        <f t="shared" si="678"/>
        <v>44423</v>
      </c>
      <c r="W1322" s="43">
        <f t="shared" si="668"/>
        <v>44377</v>
      </c>
      <c r="X1322" s="45">
        <f t="shared" si="679"/>
        <v>0.60773480662983426</v>
      </c>
      <c r="Y1322" s="45">
        <f t="shared" si="680"/>
        <v>1.0221183682736699</v>
      </c>
      <c r="Z1322" s="47">
        <f t="shared" si="681"/>
        <v>110.09155080019497</v>
      </c>
      <c r="AA1322" s="47">
        <f t="shared" si="682"/>
        <v>132.27954054761418</v>
      </c>
      <c r="AB1322" s="45">
        <f t="shared" si="683"/>
        <v>1.2430000000000001</v>
      </c>
      <c r="AC1322" s="2" t="str">
        <f t="shared" si="669"/>
        <v>TY1</v>
      </c>
      <c r="AD1322">
        <f t="shared" si="670"/>
        <v>132.546875</v>
      </c>
      <c r="AE1322">
        <f t="shared" si="671"/>
        <v>131.703125</v>
      </c>
      <c r="AF1322" s="49">
        <f t="shared" si="698"/>
        <v>0.84375</v>
      </c>
      <c r="AG1322" s="3">
        <f t="shared" si="684"/>
        <v>132.27954054761418</v>
      </c>
      <c r="AH1322">
        <f t="shared" si="685"/>
        <v>130.96994113482961</v>
      </c>
      <c r="AI1322" s="51">
        <f t="shared" si="686"/>
        <v>1.3095994127845643</v>
      </c>
      <c r="AJ1322" s="52">
        <f t="shared" si="687"/>
        <v>0.46584941278456427</v>
      </c>
      <c r="AK1322" s="2">
        <v>44321</v>
      </c>
      <c r="AL1322" t="str">
        <v>9128284N</v>
      </c>
      <c r="AM1322">
        <v>1.1136999999999999</v>
      </c>
      <c r="AN1322">
        <v>-4.5789999999999997E-2</v>
      </c>
      <c r="AO1322">
        <v>0.83379999999999999</v>
      </c>
      <c r="AP1322">
        <v>131.703125</v>
      </c>
      <c r="AQ1322">
        <f>VLOOKUP(AL1322,工作表1!$F$3:$G$1000,2,FALSE)</f>
        <v>2.875</v>
      </c>
      <c r="AR1322" t="str">
        <f>VLOOKUP(AL1322,工作表1!$F$3:$H$1000,3,FALSE)</f>
        <v>2028/5/15</v>
      </c>
      <c r="AS1322">
        <f t="shared" si="672"/>
        <v>7.9299999999999995E-2</v>
      </c>
      <c r="AT1322">
        <f t="shared" si="673"/>
        <v>2.7957000000000001</v>
      </c>
      <c r="AU1322" s="43">
        <f t="shared" si="688"/>
        <v>44331</v>
      </c>
      <c r="AV1322" s="43">
        <f t="shared" si="674"/>
        <v>44469</v>
      </c>
      <c r="AW1322" s="45">
        <f t="shared" si="689"/>
        <v>1.3660220994475138</v>
      </c>
      <c r="AX1322" s="45">
        <f t="shared" si="690"/>
        <v>2.5238988117762808</v>
      </c>
      <c r="AY1322" s="47">
        <f t="shared" si="691"/>
        <v>110.99323663283279</v>
      </c>
      <c r="AZ1322" s="47">
        <f t="shared" si="692"/>
        <v>130.96994113482961</v>
      </c>
      <c r="BA1322" s="43"/>
      <c r="BC1322" s="2">
        <v>44320</v>
      </c>
      <c r="BD1322" t="str">
        <v>9128284V</v>
      </c>
      <c r="BE1322">
        <v>-0.58740000000000003</v>
      </c>
      <c r="BF1322">
        <v>6.1859999999999998E-2</v>
      </c>
      <c r="BG1322">
        <v>0.83379999999999999</v>
      </c>
      <c r="BH1322">
        <v>130.859375</v>
      </c>
      <c r="BI1322">
        <f>VLOOKUP(BD1322,工作表1!$K$3:$L$1000,2,FALSE)</f>
        <v>2.875</v>
      </c>
      <c r="BJ1322" t="str">
        <f>VLOOKUP(BD1322,工作表1!$K$3:$M$1000,3,FALSE)</f>
        <v>2028/8/15</v>
      </c>
      <c r="BK1322">
        <f t="shared" si="675"/>
        <v>8.2699999999999996E-2</v>
      </c>
      <c r="BL1322">
        <f t="shared" si="676"/>
        <v>2.7923</v>
      </c>
      <c r="BM1322" s="43">
        <f t="shared" si="693"/>
        <v>44423</v>
      </c>
      <c r="BN1322" s="43">
        <f t="shared" si="677"/>
        <v>44561</v>
      </c>
      <c r="BO1322" s="45">
        <f t="shared" si="694"/>
        <v>0.62741712707182318</v>
      </c>
      <c r="BP1322" s="45">
        <f t="shared" si="695"/>
        <v>2.5178280859759328</v>
      </c>
      <c r="BQ1322" s="47">
        <f t="shared" si="696"/>
        <v>110.95455795732494</v>
      </c>
      <c r="BR1322" s="47">
        <f t="shared" si="697"/>
        <v>129.56771382083107</v>
      </c>
    </row>
    <row r="1323" spans="6:70" x14ac:dyDescent="0.25">
      <c r="F1323" s="2">
        <v>44351</v>
      </c>
      <c r="G1323">
        <v>7.9149999999999998E-2</v>
      </c>
      <c r="H1323" s="43">
        <v>44384</v>
      </c>
      <c r="I1323">
        <v>1.0891</v>
      </c>
      <c r="L1323" s="2">
        <v>44320</v>
      </c>
      <c r="M1323" t="str">
        <v>9128283W</v>
      </c>
      <c r="N1323">
        <v>0.8306</v>
      </c>
      <c r="O1323">
        <v>-0.11388</v>
      </c>
      <c r="P1323">
        <v>0.82720000000000005</v>
      </c>
      <c r="Q1323">
        <v>132.421875</v>
      </c>
      <c r="R1323">
        <f>VLOOKUP(M1323,工作表1!$A$3:$B$1000,2,FALSE)</f>
        <v>2.75</v>
      </c>
      <c r="S1323" t="str">
        <f>VLOOKUP(M1323,工作表1!$A$3:$C$1000,3,FALSE)</f>
        <v>2028/2/15</v>
      </c>
      <c r="T1323">
        <f t="shared" si="667"/>
        <v>8.2699999999999996E-2</v>
      </c>
      <c r="U1323">
        <f t="shared" si="666"/>
        <v>2.6673</v>
      </c>
      <c r="V1323" s="43">
        <f t="shared" si="678"/>
        <v>44423</v>
      </c>
      <c r="W1323" s="43">
        <f t="shared" si="668"/>
        <v>44377</v>
      </c>
      <c r="X1323" s="45">
        <f t="shared" si="679"/>
        <v>0.60013812154696133</v>
      </c>
      <c r="Y1323" s="45">
        <f t="shared" si="680"/>
        <v>1.0220559297661396</v>
      </c>
      <c r="Z1323" s="47">
        <f t="shared" si="681"/>
        <v>109.98158160494314</v>
      </c>
      <c r="AA1323" s="47">
        <f t="shared" si="682"/>
        <v>132.13251373846239</v>
      </c>
      <c r="AB1323" s="45">
        <f t="shared" si="683"/>
        <v>1.2710999999999999</v>
      </c>
      <c r="AC1323" s="2" t="str">
        <f t="shared" si="669"/>
        <v>TY1</v>
      </c>
      <c r="AD1323">
        <f t="shared" si="670"/>
        <v>132.421875</v>
      </c>
      <c r="AE1323">
        <f t="shared" si="671"/>
        <v>131.578125</v>
      </c>
      <c r="AF1323" s="49">
        <f t="shared" si="698"/>
        <v>0.84375</v>
      </c>
      <c r="AG1323" s="3">
        <f t="shared" si="684"/>
        <v>132.13251373846239</v>
      </c>
      <c r="AH1323">
        <f t="shared" si="685"/>
        <v>130.82531226258854</v>
      </c>
      <c r="AI1323" s="51">
        <f t="shared" si="686"/>
        <v>1.3072014758738533</v>
      </c>
      <c r="AJ1323" s="52">
        <f t="shared" si="687"/>
        <v>0.46345147587385327</v>
      </c>
      <c r="AK1323" s="2">
        <v>44320</v>
      </c>
      <c r="AL1323" t="str">
        <v>9128284N</v>
      </c>
      <c r="AM1323">
        <v>0.78410000000000002</v>
      </c>
      <c r="AN1323">
        <v>-1.6750000000000001E-2</v>
      </c>
      <c r="AO1323">
        <v>0.83379999999999999</v>
      </c>
      <c r="AP1323">
        <v>131.578125</v>
      </c>
      <c r="AQ1323">
        <f>VLOOKUP(AL1323,工作表1!$F$3:$G$1000,2,FALSE)</f>
        <v>2.875</v>
      </c>
      <c r="AR1323" t="str">
        <f>VLOOKUP(AL1323,工作表1!$F$3:$H$1000,3,FALSE)</f>
        <v>2028/5/15</v>
      </c>
      <c r="AS1323">
        <f t="shared" si="672"/>
        <v>8.2699999999999996E-2</v>
      </c>
      <c r="AT1323">
        <f t="shared" si="673"/>
        <v>2.7923</v>
      </c>
      <c r="AU1323" s="43">
        <f t="shared" si="688"/>
        <v>44331</v>
      </c>
      <c r="AV1323" s="43">
        <f t="shared" si="674"/>
        <v>44469</v>
      </c>
      <c r="AW1323" s="45">
        <f t="shared" si="689"/>
        <v>1.3580801104972375</v>
      </c>
      <c r="AX1323" s="45">
        <f t="shared" si="690"/>
        <v>2.5238335351547718</v>
      </c>
      <c r="AY1323" s="47">
        <f t="shared" si="691"/>
        <v>110.88342757154784</v>
      </c>
      <c r="AZ1323" s="47">
        <f t="shared" si="692"/>
        <v>130.82531226258854</v>
      </c>
      <c r="BA1323" s="43"/>
      <c r="BC1323" s="2">
        <v>44319</v>
      </c>
      <c r="BD1323" t="str">
        <v>9128284V</v>
      </c>
      <c r="BE1323">
        <v>-1.0009999999999999</v>
      </c>
      <c r="BF1323">
        <v>7.2220000000000006E-2</v>
      </c>
      <c r="BG1323">
        <v>0.83379999999999999</v>
      </c>
      <c r="BH1323">
        <v>130.765625</v>
      </c>
      <c r="BI1323">
        <f>VLOOKUP(BD1323,工作表1!$K$3:$L$1000,2,FALSE)</f>
        <v>2.875</v>
      </c>
      <c r="BJ1323" t="str">
        <f>VLOOKUP(BD1323,工作表1!$K$3:$M$1000,3,FALSE)</f>
        <v>2028/8/15</v>
      </c>
      <c r="BK1323">
        <f t="shared" si="675"/>
        <v>8.48E-2</v>
      </c>
      <c r="BL1323">
        <f t="shared" si="676"/>
        <v>2.7902</v>
      </c>
      <c r="BM1323" s="43">
        <f t="shared" si="693"/>
        <v>44423</v>
      </c>
      <c r="BN1323" s="43">
        <f t="shared" si="677"/>
        <v>44561</v>
      </c>
      <c r="BO1323" s="45">
        <f t="shared" si="694"/>
        <v>0.61947513812154698</v>
      </c>
      <c r="BP1323" s="45">
        <f t="shared" si="695"/>
        <v>2.5177628093544238</v>
      </c>
      <c r="BQ1323" s="47">
        <f t="shared" si="696"/>
        <v>110.87586614570115</v>
      </c>
      <c r="BR1323" s="47">
        <f t="shared" si="697"/>
        <v>129.46042573734172</v>
      </c>
    </row>
    <row r="1324" spans="6:70" x14ac:dyDescent="0.25">
      <c r="F1324" s="2">
        <v>44350</v>
      </c>
      <c r="G1324">
        <v>7.9450000000000007E-2</v>
      </c>
      <c r="H1324" s="43">
        <v>44383</v>
      </c>
      <c r="I1324">
        <v>1.1124000000000001</v>
      </c>
      <c r="L1324" s="2">
        <v>44319</v>
      </c>
      <c r="M1324" t="str">
        <v>9128283W</v>
      </c>
      <c r="N1324">
        <v>1.0347</v>
      </c>
      <c r="O1324">
        <v>-0.15479000000000001</v>
      </c>
      <c r="P1324">
        <v>0.82720000000000005</v>
      </c>
      <c r="Q1324">
        <v>132.328125</v>
      </c>
      <c r="R1324">
        <f>VLOOKUP(M1324,工作表1!$A$3:$B$1000,2,FALSE)</f>
        <v>2.75</v>
      </c>
      <c r="S1324" t="str">
        <f>VLOOKUP(M1324,工作表1!$A$3:$C$1000,3,FALSE)</f>
        <v>2028/2/15</v>
      </c>
      <c r="T1324">
        <f t="shared" si="667"/>
        <v>8.48E-2</v>
      </c>
      <c r="U1324">
        <f t="shared" si="666"/>
        <v>2.6652</v>
      </c>
      <c r="V1324" s="43">
        <f t="shared" si="678"/>
        <v>44423</v>
      </c>
      <c r="W1324" s="43">
        <f t="shared" si="668"/>
        <v>44377</v>
      </c>
      <c r="X1324" s="45">
        <f t="shared" si="679"/>
        <v>0.59254143646408841</v>
      </c>
      <c r="Y1324" s="45">
        <f t="shared" si="680"/>
        <v>1.0219934912586091</v>
      </c>
      <c r="Z1324" s="47">
        <f t="shared" si="681"/>
        <v>109.92026269073902</v>
      </c>
      <c r="AA1324" s="47">
        <f t="shared" si="682"/>
        <v>132.04407413506885</v>
      </c>
      <c r="AB1324" s="45">
        <f t="shared" si="683"/>
        <v>1.2781</v>
      </c>
      <c r="AC1324" s="2" t="str">
        <f t="shared" si="669"/>
        <v>TY1</v>
      </c>
      <c r="AD1324">
        <f t="shared" si="670"/>
        <v>132.328125</v>
      </c>
      <c r="AE1324">
        <f t="shared" si="671"/>
        <v>131.484375</v>
      </c>
      <c r="AF1324" s="49">
        <f t="shared" si="698"/>
        <v>0.84375</v>
      </c>
      <c r="AG1324" s="3">
        <f t="shared" si="684"/>
        <v>132.04407413506885</v>
      </c>
      <c r="AH1324">
        <f t="shared" si="685"/>
        <v>130.71771094231676</v>
      </c>
      <c r="AI1324" s="51">
        <f t="shared" si="686"/>
        <v>1.3263631927520976</v>
      </c>
      <c r="AJ1324" s="52">
        <f t="shared" si="687"/>
        <v>0.48261319275209758</v>
      </c>
      <c r="AK1324" s="2">
        <v>44319</v>
      </c>
      <c r="AL1324" t="str">
        <v>9128284N</v>
      </c>
      <c r="AM1324">
        <v>0.43140000000000001</v>
      </c>
      <c r="AN1324">
        <v>6.0999999999999997E-4</v>
      </c>
      <c r="AO1324">
        <v>0.83379999999999999</v>
      </c>
      <c r="AP1324">
        <v>131.484375</v>
      </c>
      <c r="AQ1324">
        <f>VLOOKUP(AL1324,工作表1!$F$3:$G$1000,2,FALSE)</f>
        <v>2.875</v>
      </c>
      <c r="AR1324" t="str">
        <f>VLOOKUP(AL1324,工作表1!$F$3:$H$1000,3,FALSE)</f>
        <v>2028/5/15</v>
      </c>
      <c r="AS1324">
        <f t="shared" si="672"/>
        <v>8.48E-2</v>
      </c>
      <c r="AT1324">
        <f t="shared" si="673"/>
        <v>2.7902</v>
      </c>
      <c r="AU1324" s="43">
        <f t="shared" si="688"/>
        <v>44331</v>
      </c>
      <c r="AV1324" s="43">
        <f t="shared" si="674"/>
        <v>44469</v>
      </c>
      <c r="AW1324" s="45">
        <f t="shared" si="689"/>
        <v>1.3501381215469614</v>
      </c>
      <c r="AX1324" s="45">
        <f t="shared" si="690"/>
        <v>2.5237682585332628</v>
      </c>
      <c r="AY1324" s="47">
        <f t="shared" si="691"/>
        <v>110.80501124976155</v>
      </c>
      <c r="AZ1324" s="47">
        <f t="shared" si="692"/>
        <v>130.71771094231676</v>
      </c>
      <c r="BA1324" s="43"/>
      <c r="BC1324" s="2">
        <v>44316</v>
      </c>
      <c r="BD1324" t="str">
        <v>9128284V</v>
      </c>
      <c r="BE1324">
        <v>-0.33289999999999997</v>
      </c>
      <c r="BF1324">
        <v>4.4010000000000001E-2</v>
      </c>
      <c r="BG1324">
        <v>0.83379999999999999</v>
      </c>
      <c r="BH1324">
        <v>130.46875</v>
      </c>
      <c r="BI1324">
        <f>VLOOKUP(BD1324,工作表1!$K$3:$L$1000,2,FALSE)</f>
        <v>2.875</v>
      </c>
      <c r="BJ1324" t="str">
        <f>VLOOKUP(BD1324,工作表1!$K$3:$M$1000,3,FALSE)</f>
        <v>2028/8/15</v>
      </c>
      <c r="BK1324">
        <f t="shared" si="675"/>
        <v>8.2000000000000003E-2</v>
      </c>
      <c r="BL1324">
        <f t="shared" si="676"/>
        <v>2.7930000000000001</v>
      </c>
      <c r="BM1324" s="43">
        <f t="shared" si="693"/>
        <v>44423</v>
      </c>
      <c r="BN1324" s="43">
        <f t="shared" si="677"/>
        <v>44561</v>
      </c>
      <c r="BO1324" s="45">
        <f t="shared" si="694"/>
        <v>0.61153314917127077</v>
      </c>
      <c r="BP1324" s="45">
        <f t="shared" si="695"/>
        <v>2.5176975327329147</v>
      </c>
      <c r="BQ1324" s="47">
        <f t="shared" si="696"/>
        <v>110.65754562715584</v>
      </c>
      <c r="BR1324" s="47">
        <f t="shared" si="697"/>
        <v>129.18174052127409</v>
      </c>
    </row>
    <row r="1325" spans="6:70" x14ac:dyDescent="0.25">
      <c r="F1325" s="2">
        <v>44349</v>
      </c>
      <c r="G1325">
        <v>7.775E-2</v>
      </c>
      <c r="H1325" s="43">
        <v>44382</v>
      </c>
      <c r="I1325">
        <v>1.1869000000000001</v>
      </c>
      <c r="L1325" s="2">
        <v>44316</v>
      </c>
      <c r="M1325" t="str">
        <v>9128283W</v>
      </c>
      <c r="N1325">
        <v>1.1497999999999999</v>
      </c>
      <c r="O1325">
        <v>-0.17224</v>
      </c>
      <c r="P1325">
        <v>0.82720000000000005</v>
      </c>
      <c r="Q1325">
        <v>132.03125</v>
      </c>
      <c r="R1325">
        <f>VLOOKUP(M1325,工作表1!$A$3:$B$1000,2,FALSE)</f>
        <v>2.75</v>
      </c>
      <c r="S1325" t="str">
        <f>VLOOKUP(M1325,工作表1!$A$3:$C$1000,3,FALSE)</f>
        <v>2028/2/15</v>
      </c>
      <c r="T1325">
        <f t="shared" si="667"/>
        <v>8.2000000000000003E-2</v>
      </c>
      <c r="U1325">
        <f t="shared" si="666"/>
        <v>2.6680000000000001</v>
      </c>
      <c r="V1325" s="43">
        <f t="shared" si="678"/>
        <v>44423</v>
      </c>
      <c r="W1325" s="43">
        <f t="shared" si="668"/>
        <v>44377</v>
      </c>
      <c r="X1325" s="45">
        <f t="shared" si="679"/>
        <v>0.58494475138121549</v>
      </c>
      <c r="Y1325" s="45">
        <f t="shared" si="680"/>
        <v>1.0219310527510785</v>
      </c>
      <c r="Z1325" s="47">
        <f t="shared" si="681"/>
        <v>109.68594656847814</v>
      </c>
      <c r="AA1325" s="47">
        <f t="shared" si="682"/>
        <v>131.74555838825839</v>
      </c>
      <c r="AB1325" s="45">
        <f t="shared" si="683"/>
        <v>1.3086</v>
      </c>
      <c r="AC1325" s="2" t="str">
        <f t="shared" si="669"/>
        <v>TY1</v>
      </c>
      <c r="AD1325">
        <f t="shared" si="670"/>
        <v>132.03125</v>
      </c>
      <c r="AE1325">
        <f t="shared" si="671"/>
        <v>131.1875</v>
      </c>
      <c r="AF1325" s="49">
        <f t="shared" si="698"/>
        <v>0.84375</v>
      </c>
      <c r="AG1325" s="3">
        <f t="shared" si="684"/>
        <v>131.74555838825839</v>
      </c>
      <c r="AH1325">
        <f t="shared" si="685"/>
        <v>130.44023088874005</v>
      </c>
      <c r="AI1325" s="51">
        <f t="shared" si="686"/>
        <v>1.3053274995183415</v>
      </c>
      <c r="AJ1325" s="52">
        <f t="shared" si="687"/>
        <v>0.46157749951834148</v>
      </c>
      <c r="AK1325" s="2">
        <v>44316</v>
      </c>
      <c r="AL1325" t="str">
        <v>9128284N</v>
      </c>
      <c r="AM1325">
        <v>1.0994999999999999</v>
      </c>
      <c r="AN1325">
        <v>-4.4560000000000002E-2</v>
      </c>
      <c r="AO1325">
        <v>0.83379999999999999</v>
      </c>
      <c r="AP1325">
        <v>131.1875</v>
      </c>
      <c r="AQ1325">
        <f>VLOOKUP(AL1325,工作表1!$F$3:$G$1000,2,FALSE)</f>
        <v>2.875</v>
      </c>
      <c r="AR1325" t="str">
        <f>VLOOKUP(AL1325,工作表1!$F$3:$H$1000,3,FALSE)</f>
        <v>2028/5/15</v>
      </c>
      <c r="AS1325">
        <f t="shared" si="672"/>
        <v>8.2000000000000003E-2</v>
      </c>
      <c r="AT1325">
        <f t="shared" si="673"/>
        <v>2.7930000000000001</v>
      </c>
      <c r="AU1325" s="43">
        <f t="shared" si="688"/>
        <v>44331</v>
      </c>
      <c r="AV1325" s="43">
        <f t="shared" si="674"/>
        <v>44469</v>
      </c>
      <c r="AW1325" s="45">
        <f t="shared" si="689"/>
        <v>1.3421961325966849</v>
      </c>
      <c r="AX1325" s="45">
        <f t="shared" si="690"/>
        <v>2.5237029819117534</v>
      </c>
      <c r="AY1325" s="47">
        <f t="shared" si="691"/>
        <v>110.5869800401456</v>
      </c>
      <c r="AZ1325" s="47">
        <f t="shared" si="692"/>
        <v>130.44023088874005</v>
      </c>
      <c r="BA1325" s="43"/>
      <c r="BC1325" s="2">
        <v>44315</v>
      </c>
      <c r="BD1325" t="str">
        <v>9128284V</v>
      </c>
      <c r="BE1325">
        <v>-0.45800000000000002</v>
      </c>
      <c r="BF1325">
        <v>4.4049999999999999E-2</v>
      </c>
      <c r="BG1325">
        <v>0.83379999999999999</v>
      </c>
      <c r="BH1325">
        <v>130.421875</v>
      </c>
      <c r="BI1325">
        <f>VLOOKUP(BD1325,工作表1!$K$3:$L$1000,2,FALSE)</f>
        <v>2.875</v>
      </c>
      <c r="BJ1325" t="str">
        <f>VLOOKUP(BD1325,工作表1!$K$3:$M$1000,3,FALSE)</f>
        <v>2028/8/15</v>
      </c>
      <c r="BK1325">
        <f t="shared" si="675"/>
        <v>8.2449999999999996E-2</v>
      </c>
      <c r="BL1325">
        <f t="shared" si="676"/>
        <v>2.7925499999999999</v>
      </c>
      <c r="BM1325" s="43">
        <f t="shared" si="693"/>
        <v>44423</v>
      </c>
      <c r="BN1325" s="43">
        <f t="shared" si="677"/>
        <v>44561</v>
      </c>
      <c r="BO1325" s="45">
        <f t="shared" si="694"/>
        <v>0.58770718232044206</v>
      </c>
      <c r="BP1325" s="45">
        <f t="shared" si="695"/>
        <v>2.5175017028683873</v>
      </c>
      <c r="BQ1325" s="47">
        <f t="shared" si="696"/>
        <v>110.64193674398423</v>
      </c>
      <c r="BR1325" s="47">
        <f t="shared" si="697"/>
        <v>129.11959019304925</v>
      </c>
    </row>
    <row r="1326" spans="6:70" x14ac:dyDescent="0.25">
      <c r="F1326" s="2">
        <v>44348</v>
      </c>
      <c r="G1326">
        <v>7.6999999999999999E-2</v>
      </c>
      <c r="H1326" s="43">
        <v>44379</v>
      </c>
      <c r="I1326">
        <v>1.1869000000000001</v>
      </c>
      <c r="L1326" s="2">
        <v>44315</v>
      </c>
      <c r="M1326" t="str">
        <v>9128283W</v>
      </c>
      <c r="N1326">
        <v>0.64239999999999997</v>
      </c>
      <c r="O1326">
        <v>-8.2489999999999994E-2</v>
      </c>
      <c r="P1326">
        <v>0.82720000000000005</v>
      </c>
      <c r="Q1326">
        <v>131.984375</v>
      </c>
      <c r="R1326">
        <f>VLOOKUP(M1326,工作表1!$A$3:$B$1000,2,FALSE)</f>
        <v>2.75</v>
      </c>
      <c r="S1326" t="str">
        <f>VLOOKUP(M1326,工作表1!$A$3:$C$1000,3,FALSE)</f>
        <v>2028/2/15</v>
      </c>
      <c r="T1326">
        <f t="shared" si="667"/>
        <v>8.2449999999999996E-2</v>
      </c>
      <c r="U1326">
        <f t="shared" si="666"/>
        <v>2.6675499999999999</v>
      </c>
      <c r="V1326" s="43">
        <f t="shared" si="678"/>
        <v>44423</v>
      </c>
      <c r="W1326" s="43">
        <f t="shared" si="668"/>
        <v>44377</v>
      </c>
      <c r="X1326" s="45">
        <f t="shared" si="679"/>
        <v>0.56215469613259672</v>
      </c>
      <c r="Y1326" s="45">
        <f t="shared" si="680"/>
        <v>1.0217437372284872</v>
      </c>
      <c r="Z1326" s="47">
        <f t="shared" si="681"/>
        <v>109.65297442159751</v>
      </c>
      <c r="AA1326" s="47">
        <f t="shared" si="682"/>
        <v>131.66164372749566</v>
      </c>
      <c r="AB1326" s="45">
        <f t="shared" si="683"/>
        <v>1.3227</v>
      </c>
      <c r="AC1326" s="2" t="str">
        <f t="shared" si="669"/>
        <v>TY1</v>
      </c>
      <c r="AD1326">
        <f t="shared" si="670"/>
        <v>131.984375</v>
      </c>
      <c r="AE1326">
        <f t="shared" si="671"/>
        <v>131.140625</v>
      </c>
      <c r="AF1326" s="49">
        <f t="shared" si="698"/>
        <v>0.84375</v>
      </c>
      <c r="AG1326" s="3">
        <f t="shared" si="684"/>
        <v>131.66164372749566</v>
      </c>
      <c r="AH1326">
        <f t="shared" si="685"/>
        <v>130.37738954203152</v>
      </c>
      <c r="AI1326" s="51">
        <f t="shared" si="686"/>
        <v>1.2842541854641354</v>
      </c>
      <c r="AJ1326" s="52">
        <f t="shared" si="687"/>
        <v>0.44050418546413539</v>
      </c>
      <c r="AK1326" s="2">
        <v>44315</v>
      </c>
      <c r="AL1326" t="str">
        <v>9128284N</v>
      </c>
      <c r="AM1326">
        <v>1.0227999999999999</v>
      </c>
      <c r="AN1326">
        <v>-4.301E-2</v>
      </c>
      <c r="AO1326">
        <v>0.83379999999999999</v>
      </c>
      <c r="AP1326">
        <v>131.140625</v>
      </c>
      <c r="AQ1326">
        <f>VLOOKUP(AL1326,工作表1!$F$3:$G$1000,2,FALSE)</f>
        <v>2.875</v>
      </c>
      <c r="AR1326" t="str">
        <f>VLOOKUP(AL1326,工作表1!$F$3:$H$1000,3,FALSE)</f>
        <v>2028/5/15</v>
      </c>
      <c r="AS1326">
        <f t="shared" si="672"/>
        <v>8.2449999999999996E-2</v>
      </c>
      <c r="AT1326">
        <f t="shared" si="673"/>
        <v>2.7925499999999999</v>
      </c>
      <c r="AU1326" s="43">
        <f t="shared" si="688"/>
        <v>44331</v>
      </c>
      <c r="AV1326" s="43">
        <f t="shared" si="674"/>
        <v>44469</v>
      </c>
      <c r="AW1326" s="45">
        <f t="shared" si="689"/>
        <v>1.3183701657458564</v>
      </c>
      <c r="AX1326" s="45">
        <f t="shared" si="690"/>
        <v>2.5235071520472263</v>
      </c>
      <c r="AY1326" s="47">
        <f t="shared" si="691"/>
        <v>110.5709099857623</v>
      </c>
      <c r="AZ1326" s="47">
        <f t="shared" si="692"/>
        <v>130.37738954203152</v>
      </c>
      <c r="BA1326" s="43"/>
      <c r="BC1326" s="2">
        <v>44314</v>
      </c>
      <c r="BD1326" t="str">
        <v>9128284V</v>
      </c>
      <c r="BE1326">
        <v>-0.02</v>
      </c>
      <c r="BF1326">
        <v>2.683E-2</v>
      </c>
      <c r="BG1326">
        <v>0.83379999999999999</v>
      </c>
      <c r="BH1326">
        <v>130.546875</v>
      </c>
      <c r="BI1326">
        <f>VLOOKUP(BD1326,工作表1!$K$3:$L$1000,2,FALSE)</f>
        <v>2.875</v>
      </c>
      <c r="BJ1326" t="str">
        <f>VLOOKUP(BD1326,工作表1!$K$3:$M$1000,3,FALSE)</f>
        <v>2028/8/15</v>
      </c>
      <c r="BK1326">
        <f t="shared" si="675"/>
        <v>7.8049999999999994E-2</v>
      </c>
      <c r="BL1326">
        <f t="shared" si="676"/>
        <v>2.7969499999999998</v>
      </c>
      <c r="BM1326" s="43">
        <f t="shared" si="693"/>
        <v>44423</v>
      </c>
      <c r="BN1326" s="43">
        <f t="shared" si="677"/>
        <v>44561</v>
      </c>
      <c r="BO1326" s="45">
        <f t="shared" si="694"/>
        <v>0.57976519337016574</v>
      </c>
      <c r="BP1326" s="45">
        <f t="shared" si="695"/>
        <v>2.5174364262468778</v>
      </c>
      <c r="BQ1326" s="47">
        <f t="shared" si="696"/>
        <v>110.76707549503098</v>
      </c>
      <c r="BR1326" s="47">
        <f t="shared" si="697"/>
        <v>129.25146901796248</v>
      </c>
    </row>
    <row r="1327" spans="6:70" x14ac:dyDescent="0.25">
      <c r="F1327" s="2">
        <v>44347</v>
      </c>
      <c r="G1327">
        <v>7.7700000000000005E-2</v>
      </c>
      <c r="H1327" s="43">
        <v>44378</v>
      </c>
      <c r="I1327">
        <v>1.2290000000000001</v>
      </c>
      <c r="L1327" s="2">
        <v>44314</v>
      </c>
      <c r="M1327" t="str">
        <v>9128283W</v>
      </c>
      <c r="N1327">
        <v>1.0097</v>
      </c>
      <c r="O1327">
        <v>-0.14008000000000001</v>
      </c>
      <c r="P1327">
        <v>0.82720000000000005</v>
      </c>
      <c r="Q1327">
        <v>132.09375</v>
      </c>
      <c r="R1327">
        <f>VLOOKUP(M1327,工作表1!$A$3:$B$1000,2,FALSE)</f>
        <v>2.75</v>
      </c>
      <c r="S1327" t="str">
        <f>VLOOKUP(M1327,工作表1!$A$3:$C$1000,3,FALSE)</f>
        <v>2028/2/15</v>
      </c>
      <c r="T1327">
        <f t="shared" si="667"/>
        <v>7.8049999999999994E-2</v>
      </c>
      <c r="U1327">
        <f t="shared" si="666"/>
        <v>2.6719499999999998</v>
      </c>
      <c r="V1327" s="43">
        <f t="shared" si="678"/>
        <v>44423</v>
      </c>
      <c r="W1327" s="43">
        <f t="shared" si="668"/>
        <v>44377</v>
      </c>
      <c r="X1327" s="45">
        <f t="shared" si="679"/>
        <v>0.5545580110497238</v>
      </c>
      <c r="Y1327" s="45">
        <f t="shared" si="680"/>
        <v>1.0216812987209567</v>
      </c>
      <c r="Z1327" s="47">
        <f t="shared" si="681"/>
        <v>109.76254567857764</v>
      </c>
      <c r="AA1327" s="47">
        <f t="shared" si="682"/>
        <v>131.77847394876611</v>
      </c>
      <c r="AB1327" s="45">
        <f t="shared" si="683"/>
        <v>1.2991999999999999</v>
      </c>
      <c r="AC1327" s="2" t="str">
        <f t="shared" si="669"/>
        <v>TY1</v>
      </c>
      <c r="AD1327">
        <f t="shared" si="670"/>
        <v>132.09375</v>
      </c>
      <c r="AE1327">
        <f t="shared" si="671"/>
        <v>131.265625</v>
      </c>
      <c r="AF1327" s="49">
        <f t="shared" si="698"/>
        <v>0.828125</v>
      </c>
      <c r="AG1327" s="3">
        <f t="shared" si="684"/>
        <v>131.77847394876611</v>
      </c>
      <c r="AH1327">
        <f t="shared" si="685"/>
        <v>130.49157312870884</v>
      </c>
      <c r="AI1327" s="51">
        <f t="shared" si="686"/>
        <v>1.2869008200572694</v>
      </c>
      <c r="AJ1327" s="52">
        <f t="shared" si="687"/>
        <v>0.45877582005726936</v>
      </c>
      <c r="AK1327" s="2">
        <v>44314</v>
      </c>
      <c r="AL1327" t="str">
        <v>9128284N</v>
      </c>
      <c r="AM1327">
        <v>0.95230000000000004</v>
      </c>
      <c r="AN1327">
        <v>-3.6839999999999998E-2</v>
      </c>
      <c r="AO1327">
        <v>0.83379999999999999</v>
      </c>
      <c r="AP1327">
        <v>131.265625</v>
      </c>
      <c r="AQ1327">
        <f>VLOOKUP(AL1327,工作表1!$F$3:$G$1000,2,FALSE)</f>
        <v>2.875</v>
      </c>
      <c r="AR1327" t="str">
        <f>VLOOKUP(AL1327,工作表1!$F$3:$H$1000,3,FALSE)</f>
        <v>2028/5/15</v>
      </c>
      <c r="AS1327">
        <f t="shared" si="672"/>
        <v>7.8049999999999994E-2</v>
      </c>
      <c r="AT1327">
        <f t="shared" si="673"/>
        <v>2.7969499999999998</v>
      </c>
      <c r="AU1327" s="43">
        <f t="shared" si="688"/>
        <v>44331</v>
      </c>
      <c r="AV1327" s="43">
        <f t="shared" si="674"/>
        <v>44469</v>
      </c>
      <c r="AW1327" s="45">
        <f t="shared" si="689"/>
        <v>1.3104281767955801</v>
      </c>
      <c r="AX1327" s="45">
        <f t="shared" si="690"/>
        <v>2.5234418754257169</v>
      </c>
      <c r="AY1327" s="47">
        <f t="shared" si="691"/>
        <v>110.68017000272351</v>
      </c>
      <c r="AZ1327" s="47">
        <f t="shared" si="692"/>
        <v>130.49157312870884</v>
      </c>
      <c r="BA1327" s="43"/>
      <c r="BC1327" s="2">
        <v>44313</v>
      </c>
      <c r="BD1327" t="str">
        <v>9128284V</v>
      </c>
      <c r="BE1327">
        <v>0.89270000000000005</v>
      </c>
      <c r="BF1327">
        <v>3.0200000000000001E-2</v>
      </c>
      <c r="BG1327">
        <v>0.83379999999999999</v>
      </c>
      <c r="BH1327">
        <v>130.484375</v>
      </c>
      <c r="BI1327">
        <f>VLOOKUP(BD1327,工作表1!$K$3:$L$1000,2,FALSE)</f>
        <v>2.875</v>
      </c>
      <c r="BJ1327" t="str">
        <f>VLOOKUP(BD1327,工作表1!$K$3:$M$1000,3,FALSE)</f>
        <v>2028/8/15</v>
      </c>
      <c r="BK1327">
        <f t="shared" si="675"/>
        <v>8.5150000000000003E-2</v>
      </c>
      <c r="BL1327">
        <f t="shared" si="676"/>
        <v>2.7898499999999999</v>
      </c>
      <c r="BM1327" s="43">
        <f t="shared" si="693"/>
        <v>44423</v>
      </c>
      <c r="BN1327" s="43">
        <f t="shared" si="677"/>
        <v>44561</v>
      </c>
      <c r="BO1327" s="45">
        <f t="shared" si="694"/>
        <v>0.57182320441988943</v>
      </c>
      <c r="BP1327" s="45">
        <f t="shared" si="695"/>
        <v>2.5173711496253688</v>
      </c>
      <c r="BQ1327" s="47">
        <f t="shared" si="696"/>
        <v>110.72017277711154</v>
      </c>
      <c r="BR1327" s="47">
        <f t="shared" si="697"/>
        <v>129.18644734439542</v>
      </c>
    </row>
    <row r="1328" spans="6:70" x14ac:dyDescent="0.25">
      <c r="F1328" s="2">
        <v>44344</v>
      </c>
      <c r="G1328">
        <v>7.7499999999999999E-2</v>
      </c>
      <c r="H1328" s="43">
        <v>44377</v>
      </c>
      <c r="I1328">
        <v>1.236</v>
      </c>
      <c r="L1328" s="2">
        <v>44313</v>
      </c>
      <c r="M1328" t="str">
        <v>9128283W</v>
      </c>
      <c r="N1328">
        <v>1.1791</v>
      </c>
      <c r="O1328">
        <v>-0.12395</v>
      </c>
      <c r="P1328">
        <v>0.82720000000000005</v>
      </c>
      <c r="Q1328">
        <v>132.03125</v>
      </c>
      <c r="R1328">
        <f>VLOOKUP(M1328,工作表1!$A$3:$B$1000,2,FALSE)</f>
        <v>2.75</v>
      </c>
      <c r="S1328" t="str">
        <f>VLOOKUP(M1328,工作表1!$A$3:$C$1000,3,FALSE)</f>
        <v>2028/2/15</v>
      </c>
      <c r="T1328">
        <f t="shared" si="667"/>
        <v>8.5150000000000003E-2</v>
      </c>
      <c r="U1328">
        <f t="shared" si="666"/>
        <v>2.6648499999999999</v>
      </c>
      <c r="V1328" s="43">
        <f t="shared" si="678"/>
        <v>44423</v>
      </c>
      <c r="W1328" s="43">
        <f t="shared" si="668"/>
        <v>44377</v>
      </c>
      <c r="X1328" s="45">
        <f t="shared" si="679"/>
        <v>0.54696132596685076</v>
      </c>
      <c r="Y1328" s="45">
        <f t="shared" si="680"/>
        <v>1.0216188602134262</v>
      </c>
      <c r="Z1328" s="47">
        <f t="shared" si="681"/>
        <v>109.71558413877916</v>
      </c>
      <c r="AA1328" s="47">
        <f t="shared" si="682"/>
        <v>131.70847542097584</v>
      </c>
      <c r="AB1328" s="45">
        <f t="shared" si="683"/>
        <v>1.302</v>
      </c>
      <c r="AC1328" s="2" t="str">
        <f t="shared" si="669"/>
        <v>TY1</v>
      </c>
      <c r="AD1328">
        <f t="shared" si="670"/>
        <v>132.03125</v>
      </c>
      <c r="AE1328">
        <f t="shared" si="671"/>
        <v>131.203125</v>
      </c>
      <c r="AF1328" s="49">
        <f t="shared" si="698"/>
        <v>0.828125</v>
      </c>
      <c r="AG1328" s="3">
        <f t="shared" si="684"/>
        <v>131.70847542097584</v>
      </c>
      <c r="AH1328">
        <f t="shared" si="685"/>
        <v>130.42421718179207</v>
      </c>
      <c r="AI1328" s="51">
        <f t="shared" si="686"/>
        <v>1.2842582391837709</v>
      </c>
      <c r="AJ1328" s="52">
        <f t="shared" si="687"/>
        <v>0.45613323918377091</v>
      </c>
      <c r="AK1328" s="2">
        <v>44313</v>
      </c>
      <c r="AL1328" t="str">
        <v>9128284N</v>
      </c>
      <c r="AM1328">
        <v>1.4923</v>
      </c>
      <c r="AN1328">
        <v>-3.0890000000000001E-2</v>
      </c>
      <c r="AO1328">
        <v>0.83379999999999999</v>
      </c>
      <c r="AP1328">
        <v>131.203125</v>
      </c>
      <c r="AQ1328">
        <f>VLOOKUP(AL1328,工作表1!$F$3:$G$1000,2,FALSE)</f>
        <v>2.875</v>
      </c>
      <c r="AR1328" t="str">
        <f>VLOOKUP(AL1328,工作表1!$F$3:$H$1000,3,FALSE)</f>
        <v>2028/5/15</v>
      </c>
      <c r="AS1328">
        <f t="shared" si="672"/>
        <v>8.5150000000000003E-2</v>
      </c>
      <c r="AT1328">
        <f t="shared" si="673"/>
        <v>2.7898499999999999</v>
      </c>
      <c r="AU1328" s="43">
        <f t="shared" si="688"/>
        <v>44331</v>
      </c>
      <c r="AV1328" s="43">
        <f t="shared" si="674"/>
        <v>44469</v>
      </c>
      <c r="AW1328" s="45">
        <f t="shared" si="689"/>
        <v>1.3024861878453038</v>
      </c>
      <c r="AX1328" s="45">
        <f t="shared" si="690"/>
        <v>2.5233765988042078</v>
      </c>
      <c r="AY1328" s="47">
        <f t="shared" si="691"/>
        <v>110.63313541212952</v>
      </c>
      <c r="AZ1328" s="47">
        <f t="shared" si="692"/>
        <v>130.42421718179207</v>
      </c>
      <c r="BA1328" s="43"/>
      <c r="BC1328" s="2">
        <v>44312</v>
      </c>
      <c r="BD1328" t="str">
        <v>9128284V</v>
      </c>
      <c r="BE1328">
        <v>0.58209999999999995</v>
      </c>
      <c r="BF1328">
        <v>4.4170000000000001E-2</v>
      </c>
      <c r="BG1328">
        <v>0.83379999999999999</v>
      </c>
      <c r="BH1328">
        <v>130.84375</v>
      </c>
      <c r="BI1328">
        <f>VLOOKUP(BD1328,工作表1!$K$3:$L$1000,2,FALSE)</f>
        <v>2.875</v>
      </c>
      <c r="BJ1328" t="str">
        <f>VLOOKUP(BD1328,工作表1!$K$3:$M$1000,3,FALSE)</f>
        <v>2028/8/15</v>
      </c>
      <c r="BK1328">
        <f t="shared" si="675"/>
        <v>8.4500000000000006E-2</v>
      </c>
      <c r="BL1328">
        <f t="shared" si="676"/>
        <v>2.7905000000000002</v>
      </c>
      <c r="BM1328" s="43">
        <f t="shared" si="693"/>
        <v>44423</v>
      </c>
      <c r="BN1328" s="43">
        <f t="shared" si="677"/>
        <v>44561</v>
      </c>
      <c r="BO1328" s="45">
        <f t="shared" si="694"/>
        <v>0.56388121546961323</v>
      </c>
      <c r="BP1328" s="45">
        <f t="shared" si="695"/>
        <v>2.5173058730038598</v>
      </c>
      <c r="BQ1328" s="47">
        <f t="shared" si="696"/>
        <v>111.01644388681586</v>
      </c>
      <c r="BR1328" s="47">
        <f t="shared" si="697"/>
        <v>129.52664800613579</v>
      </c>
    </row>
    <row r="1329" spans="6:70" x14ac:dyDescent="0.25">
      <c r="F1329" s="2">
        <v>44343</v>
      </c>
      <c r="G1329">
        <v>7.8049999999999994E-2</v>
      </c>
      <c r="H1329" s="43">
        <v>44376</v>
      </c>
      <c r="I1329">
        <v>1.2406999999999999</v>
      </c>
      <c r="L1329" s="2">
        <v>44312</v>
      </c>
      <c r="M1329" t="str">
        <v>9128283W</v>
      </c>
      <c r="N1329">
        <v>0.85040000000000004</v>
      </c>
      <c r="O1329">
        <v>-6.7229999999999998E-2</v>
      </c>
      <c r="P1329">
        <v>0.82720000000000005</v>
      </c>
      <c r="Q1329">
        <v>132.375</v>
      </c>
      <c r="R1329">
        <f>VLOOKUP(M1329,工作表1!$A$3:$B$1000,2,FALSE)</f>
        <v>2.75</v>
      </c>
      <c r="S1329" t="str">
        <f>VLOOKUP(M1329,工作表1!$A$3:$C$1000,3,FALSE)</f>
        <v>2028/2/15</v>
      </c>
      <c r="T1329">
        <f t="shared" si="667"/>
        <v>8.4500000000000006E-2</v>
      </c>
      <c r="U1329">
        <f t="shared" si="666"/>
        <v>2.6655000000000002</v>
      </c>
      <c r="V1329" s="43">
        <f t="shared" si="678"/>
        <v>44423</v>
      </c>
      <c r="W1329" s="43">
        <f t="shared" si="668"/>
        <v>44377</v>
      </c>
      <c r="X1329" s="45">
        <f t="shared" si="679"/>
        <v>0.53936464088397784</v>
      </c>
      <c r="Y1329" s="45">
        <f t="shared" si="680"/>
        <v>1.0215564217058957</v>
      </c>
      <c r="Z1329" s="47">
        <f t="shared" si="681"/>
        <v>109.99682877202343</v>
      </c>
      <c r="AA1329" s="47">
        <f t="shared" si="682"/>
        <v>132.03362660269889</v>
      </c>
      <c r="AB1329" s="45">
        <f t="shared" si="683"/>
        <v>1.2594000000000001</v>
      </c>
      <c r="AC1329" s="2" t="str">
        <f t="shared" si="669"/>
        <v>TY1</v>
      </c>
      <c r="AD1329">
        <f t="shared" si="670"/>
        <v>132.375</v>
      </c>
      <c r="AE1329">
        <f t="shared" si="671"/>
        <v>131.5625</v>
      </c>
      <c r="AF1329" s="49">
        <f t="shared" si="698"/>
        <v>0.8125</v>
      </c>
      <c r="AG1329" s="3">
        <f t="shared" si="684"/>
        <v>132.03362660269889</v>
      </c>
      <c r="AH1329">
        <f t="shared" si="685"/>
        <v>130.74560098669465</v>
      </c>
      <c r="AI1329" s="51">
        <f t="shared" si="686"/>
        <v>1.2880256160042336</v>
      </c>
      <c r="AJ1329" s="52">
        <f t="shared" si="687"/>
        <v>0.4755256160042336</v>
      </c>
      <c r="AK1329" s="2">
        <v>44312</v>
      </c>
      <c r="AL1329" t="str">
        <v>9128284N</v>
      </c>
      <c r="AM1329">
        <v>0.67500000000000004</v>
      </c>
      <c r="AN1329">
        <v>2.4119999999999999E-2</v>
      </c>
      <c r="AO1329">
        <v>0.83379999999999999</v>
      </c>
      <c r="AP1329">
        <v>131.5625</v>
      </c>
      <c r="AQ1329">
        <f>VLOOKUP(AL1329,工作表1!$F$3:$G$1000,2,FALSE)</f>
        <v>2.875</v>
      </c>
      <c r="AR1329" t="str">
        <f>VLOOKUP(AL1329,工作表1!$F$3:$H$1000,3,FALSE)</f>
        <v>2028/5/15</v>
      </c>
      <c r="AS1329">
        <f t="shared" si="672"/>
        <v>8.4500000000000006E-2</v>
      </c>
      <c r="AT1329">
        <f t="shared" si="673"/>
        <v>2.7905000000000002</v>
      </c>
      <c r="AU1329" s="43">
        <f t="shared" si="688"/>
        <v>44331</v>
      </c>
      <c r="AV1329" s="43">
        <f t="shared" si="674"/>
        <v>44469</v>
      </c>
      <c r="AW1329" s="45">
        <f t="shared" si="689"/>
        <v>1.2945441988950277</v>
      </c>
      <c r="AX1329" s="45">
        <f t="shared" si="690"/>
        <v>2.5233113221826988</v>
      </c>
      <c r="AY1329" s="47">
        <f t="shared" si="691"/>
        <v>110.9135509154914</v>
      </c>
      <c r="AZ1329" s="47">
        <f t="shared" si="692"/>
        <v>130.74560098669465</v>
      </c>
      <c r="BA1329" s="43"/>
      <c r="BC1329" s="2">
        <v>44309</v>
      </c>
      <c r="BD1329" t="str">
        <v>9128284V</v>
      </c>
      <c r="BE1329">
        <v>0.3609</v>
      </c>
      <c r="BF1329">
        <v>2.0289999999999999E-2</v>
      </c>
      <c r="BG1329">
        <v>0.83379999999999999</v>
      </c>
      <c r="BH1329">
        <v>130.90625</v>
      </c>
      <c r="BI1329">
        <f>VLOOKUP(BD1329,工作表1!$K$3:$L$1000,2,FALSE)</f>
        <v>2.875</v>
      </c>
      <c r="BJ1329" t="str">
        <f>VLOOKUP(BD1329,工作表1!$K$3:$M$1000,3,FALSE)</f>
        <v>2028/8/15</v>
      </c>
      <c r="BK1329">
        <f t="shared" si="675"/>
        <v>8.5000000000000006E-2</v>
      </c>
      <c r="BL1329">
        <f t="shared" si="676"/>
        <v>2.79</v>
      </c>
      <c r="BM1329" s="43">
        <f t="shared" si="693"/>
        <v>44423</v>
      </c>
      <c r="BN1329" s="43">
        <f t="shared" si="677"/>
        <v>44561</v>
      </c>
      <c r="BO1329" s="45">
        <f t="shared" si="694"/>
        <v>0.55593922651933703</v>
      </c>
      <c r="BP1329" s="45">
        <f t="shared" si="695"/>
        <v>2.5172405963823508</v>
      </c>
      <c r="BQ1329" s="47">
        <f t="shared" si="696"/>
        <v>111.09501190755682</v>
      </c>
      <c r="BR1329" s="47">
        <f t="shared" si="697"/>
        <v>129.60670081058686</v>
      </c>
    </row>
    <row r="1330" spans="6:70" x14ac:dyDescent="0.25">
      <c r="F1330" s="2">
        <v>44342</v>
      </c>
      <c r="G1330">
        <v>7.4300000000000005E-2</v>
      </c>
      <c r="H1330" s="43">
        <v>44375</v>
      </c>
      <c r="I1330">
        <v>1.2453000000000001</v>
      </c>
      <c r="L1330" s="2">
        <v>44309</v>
      </c>
      <c r="M1330" t="str">
        <v>9128283W</v>
      </c>
      <c r="N1330">
        <v>0.74890000000000001</v>
      </c>
      <c r="O1330">
        <v>-8.2210000000000005E-2</v>
      </c>
      <c r="P1330">
        <v>0.82720000000000005</v>
      </c>
      <c r="Q1330">
        <v>132.4375</v>
      </c>
      <c r="R1330">
        <f>VLOOKUP(M1330,工作表1!$A$3:$B$1000,2,FALSE)</f>
        <v>2.75</v>
      </c>
      <c r="S1330" t="str">
        <f>VLOOKUP(M1330,工作表1!$A$3:$C$1000,3,FALSE)</f>
        <v>2028/2/15</v>
      </c>
      <c r="T1330">
        <f t="shared" si="667"/>
        <v>8.5000000000000006E-2</v>
      </c>
      <c r="U1330">
        <f t="shared" si="666"/>
        <v>2.665</v>
      </c>
      <c r="V1330" s="43">
        <f t="shared" si="678"/>
        <v>44423</v>
      </c>
      <c r="W1330" s="43">
        <f t="shared" si="668"/>
        <v>44377</v>
      </c>
      <c r="X1330" s="45">
        <f t="shared" si="679"/>
        <v>0.53176795580110503</v>
      </c>
      <c r="Y1330" s="45">
        <f t="shared" si="680"/>
        <v>1.0214939831983654</v>
      </c>
      <c r="Z1330" s="47">
        <f t="shared" si="681"/>
        <v>110.05945179373386</v>
      </c>
      <c r="AA1330" s="47">
        <f t="shared" si="682"/>
        <v>132.09473331663168</v>
      </c>
      <c r="AB1330" s="45">
        <f t="shared" si="683"/>
        <v>1.2476</v>
      </c>
      <c r="AC1330" s="2" t="str">
        <f t="shared" si="669"/>
        <v>TY1</v>
      </c>
      <c r="AD1330">
        <f t="shared" si="670"/>
        <v>132.4375</v>
      </c>
      <c r="AE1330">
        <f t="shared" si="671"/>
        <v>131.625</v>
      </c>
      <c r="AF1330" s="49">
        <f t="shared" si="698"/>
        <v>0.8125</v>
      </c>
      <c r="AG1330" s="3">
        <f t="shared" si="684"/>
        <v>132.09473331663168</v>
      </c>
      <c r="AH1330">
        <f t="shared" si="685"/>
        <v>130.82567249458307</v>
      </c>
      <c r="AI1330" s="51">
        <f t="shared" si="686"/>
        <v>1.2690608220486013</v>
      </c>
      <c r="AJ1330" s="52">
        <f t="shared" si="687"/>
        <v>0.45656082204860127</v>
      </c>
      <c r="AK1330" s="2">
        <v>44309</v>
      </c>
      <c r="AL1330" t="str">
        <v>9128284N</v>
      </c>
      <c r="AM1330">
        <v>0.74870000000000003</v>
      </c>
      <c r="AN1330">
        <v>-1.333E-2</v>
      </c>
      <c r="AO1330">
        <v>0.83379999999999999</v>
      </c>
      <c r="AP1330">
        <v>131.625</v>
      </c>
      <c r="AQ1330">
        <f>VLOOKUP(AL1330,工作表1!$F$3:$G$1000,2,FALSE)</f>
        <v>2.875</v>
      </c>
      <c r="AR1330" t="str">
        <f>VLOOKUP(AL1330,工作表1!$F$3:$H$1000,3,FALSE)</f>
        <v>2028/5/15</v>
      </c>
      <c r="AS1330">
        <f t="shared" si="672"/>
        <v>8.5000000000000006E-2</v>
      </c>
      <c r="AT1330">
        <f t="shared" si="673"/>
        <v>2.79</v>
      </c>
      <c r="AU1330" s="43">
        <f t="shared" si="688"/>
        <v>44331</v>
      </c>
      <c r="AV1330" s="43">
        <f t="shared" si="674"/>
        <v>44469</v>
      </c>
      <c r="AW1330" s="45">
        <f t="shared" si="689"/>
        <v>1.2866022099447514</v>
      </c>
      <c r="AX1330" s="45">
        <f t="shared" si="690"/>
        <v>2.5232460455611898</v>
      </c>
      <c r="AY1330" s="47">
        <f t="shared" si="691"/>
        <v>110.99226230893618</v>
      </c>
      <c r="AZ1330" s="47">
        <f t="shared" si="692"/>
        <v>130.82567249458307</v>
      </c>
      <c r="BA1330" s="43"/>
      <c r="BC1330" s="2">
        <v>44308</v>
      </c>
      <c r="BD1330" t="str">
        <v>9128284V</v>
      </c>
      <c r="BE1330">
        <v>0.69330000000000003</v>
      </c>
      <c r="BF1330">
        <v>7.11E-3</v>
      </c>
      <c r="BG1330">
        <v>0.83379999999999999</v>
      </c>
      <c r="BH1330">
        <v>131.015625</v>
      </c>
      <c r="BI1330">
        <f>VLOOKUP(BD1330,工作表1!$K$3:$L$1000,2,FALSE)</f>
        <v>2.875</v>
      </c>
      <c r="BJ1330" t="str">
        <f>VLOOKUP(BD1330,工作表1!$K$3:$M$1000,3,FALSE)</f>
        <v>2028/8/15</v>
      </c>
      <c r="BK1330">
        <f t="shared" si="675"/>
        <v>8.4699999999999998E-2</v>
      </c>
      <c r="BL1330">
        <f t="shared" si="676"/>
        <v>2.7903000000000002</v>
      </c>
      <c r="BM1330" s="43">
        <f t="shared" si="693"/>
        <v>44423</v>
      </c>
      <c r="BN1330" s="43">
        <f t="shared" si="677"/>
        <v>44561</v>
      </c>
      <c r="BO1330" s="45">
        <f t="shared" si="694"/>
        <v>0.53211325966850831</v>
      </c>
      <c r="BP1330" s="45">
        <f t="shared" si="695"/>
        <v>2.5170447665178237</v>
      </c>
      <c r="BQ1330" s="47">
        <f t="shared" si="696"/>
        <v>111.22015357938334</v>
      </c>
      <c r="BR1330" s="47">
        <f t="shared" si="697"/>
        <v>129.71276744685963</v>
      </c>
    </row>
    <row r="1331" spans="6:70" x14ac:dyDescent="0.25">
      <c r="F1331" s="2">
        <v>44341</v>
      </c>
      <c r="G1331">
        <v>7.4249999999999997E-2</v>
      </c>
      <c r="H1331" s="43">
        <v>44372</v>
      </c>
      <c r="I1331">
        <v>1.2804</v>
      </c>
      <c r="L1331" s="2">
        <v>44308</v>
      </c>
      <c r="M1331" t="str">
        <v>9128283W</v>
      </c>
      <c r="N1331">
        <v>1.1343000000000001</v>
      </c>
      <c r="O1331">
        <v>-0.13453000000000001</v>
      </c>
      <c r="P1331">
        <v>0.82720000000000005</v>
      </c>
      <c r="Q1331">
        <v>132.546875</v>
      </c>
      <c r="R1331">
        <f>VLOOKUP(M1331,工作表1!$A$3:$B$1000,2,FALSE)</f>
        <v>2.75</v>
      </c>
      <c r="S1331" t="str">
        <f>VLOOKUP(M1331,工作表1!$A$3:$C$1000,3,FALSE)</f>
        <v>2028/2/15</v>
      </c>
      <c r="T1331">
        <f t="shared" si="667"/>
        <v>8.4699999999999998E-2</v>
      </c>
      <c r="U1331">
        <f t="shared" si="666"/>
        <v>2.6653000000000002</v>
      </c>
      <c r="V1331" s="43">
        <f t="shared" si="678"/>
        <v>44423</v>
      </c>
      <c r="W1331" s="43">
        <f t="shared" si="668"/>
        <v>44377</v>
      </c>
      <c r="X1331" s="45">
        <f t="shared" si="679"/>
        <v>0.50897790055248615</v>
      </c>
      <c r="Y1331" s="45">
        <f t="shared" si="680"/>
        <v>1.0213066676757738</v>
      </c>
      <c r="Z1331" s="47">
        <f t="shared" si="681"/>
        <v>110.18405952831139</v>
      </c>
      <c r="AA1331" s="47">
        <f t="shared" si="682"/>
        <v>132.20118611814109</v>
      </c>
      <c r="AB1331" s="45">
        <f t="shared" si="683"/>
        <v>1.2217</v>
      </c>
      <c r="AC1331" s="2" t="str">
        <f t="shared" si="669"/>
        <v>TY1</v>
      </c>
      <c r="AD1331">
        <f t="shared" si="670"/>
        <v>132.546875</v>
      </c>
      <c r="AE1331">
        <f t="shared" si="671"/>
        <v>131.734375</v>
      </c>
      <c r="AF1331" s="49">
        <f t="shared" si="698"/>
        <v>0.8125</v>
      </c>
      <c r="AG1331" s="3">
        <f t="shared" si="684"/>
        <v>132.20118611814109</v>
      </c>
      <c r="AH1331">
        <f t="shared" si="685"/>
        <v>130.93158107794986</v>
      </c>
      <c r="AI1331" s="51">
        <f t="shared" si="686"/>
        <v>1.2696050401912373</v>
      </c>
      <c r="AJ1331" s="52">
        <f t="shared" si="687"/>
        <v>0.45710504019123732</v>
      </c>
      <c r="AK1331" s="2">
        <v>44308</v>
      </c>
      <c r="AL1331" t="str">
        <v>9128284N</v>
      </c>
      <c r="AM1331">
        <v>1.0783</v>
      </c>
      <c r="AN1331">
        <v>-3.322E-2</v>
      </c>
      <c r="AO1331">
        <v>0.83379999999999999</v>
      </c>
      <c r="AP1331">
        <v>131.734375</v>
      </c>
      <c r="AQ1331">
        <f>VLOOKUP(AL1331,工作表1!$F$3:$G$1000,2,FALSE)</f>
        <v>2.875</v>
      </c>
      <c r="AR1331" t="str">
        <f>VLOOKUP(AL1331,工作表1!$F$3:$H$1000,3,FALSE)</f>
        <v>2028/5/15</v>
      </c>
      <c r="AS1331">
        <f t="shared" si="672"/>
        <v>8.4699999999999998E-2</v>
      </c>
      <c r="AT1331">
        <f t="shared" si="673"/>
        <v>2.7903000000000002</v>
      </c>
      <c r="AU1331" s="43">
        <f t="shared" si="688"/>
        <v>44331</v>
      </c>
      <c r="AV1331" s="43">
        <f t="shared" si="674"/>
        <v>44469</v>
      </c>
      <c r="AW1331" s="45">
        <f t="shared" si="689"/>
        <v>1.2627762430939227</v>
      </c>
      <c r="AX1331" s="45">
        <f t="shared" si="690"/>
        <v>2.5230502156966623</v>
      </c>
      <c r="AY1331" s="47">
        <f t="shared" si="691"/>
        <v>111.11719552958301</v>
      </c>
      <c r="AZ1331" s="47">
        <f t="shared" si="692"/>
        <v>130.93158107794986</v>
      </c>
      <c r="BA1331" s="43"/>
      <c r="BC1331" s="2">
        <v>44307</v>
      </c>
      <c r="BD1331" t="str">
        <v>9128284V</v>
      </c>
      <c r="BE1331">
        <v>1.0965</v>
      </c>
      <c r="BF1331">
        <v>2.4049999999999998E-2</v>
      </c>
      <c r="BG1331">
        <v>0.83379999999999999</v>
      </c>
      <c r="BH1331">
        <v>130.984375</v>
      </c>
      <c r="BI1331">
        <f>VLOOKUP(BD1331,工作表1!$K$3:$L$1000,2,FALSE)</f>
        <v>2.875</v>
      </c>
      <c r="BJ1331" t="str">
        <f>VLOOKUP(BD1331,工作表1!$K$3:$M$1000,3,FALSE)</f>
        <v>2028/8/15</v>
      </c>
      <c r="BK1331">
        <f t="shared" si="675"/>
        <v>8.4000000000000005E-2</v>
      </c>
      <c r="BL1331">
        <f t="shared" si="676"/>
        <v>2.7909999999999999</v>
      </c>
      <c r="BM1331" s="43">
        <f t="shared" si="693"/>
        <v>44423</v>
      </c>
      <c r="BN1331" s="43">
        <f t="shared" si="677"/>
        <v>44561</v>
      </c>
      <c r="BO1331" s="45">
        <f t="shared" si="694"/>
        <v>0.52417127071823211</v>
      </c>
      <c r="BP1331" s="45">
        <f t="shared" si="695"/>
        <v>2.5169794898963143</v>
      </c>
      <c r="BQ1331" s="47">
        <f t="shared" si="696"/>
        <v>111.18854936674782</v>
      </c>
      <c r="BR1331" s="47">
        <f t="shared" si="697"/>
        <v>129.65968346119473</v>
      </c>
    </row>
    <row r="1332" spans="6:70" x14ac:dyDescent="0.25">
      <c r="F1332" s="2">
        <v>44340</v>
      </c>
      <c r="G1332">
        <v>7.5749999999999998E-2</v>
      </c>
      <c r="H1332" s="43">
        <v>44371</v>
      </c>
      <c r="I1332">
        <v>1.2476</v>
      </c>
      <c r="L1332" s="2">
        <v>44307</v>
      </c>
      <c r="M1332" t="str">
        <v>9128283W</v>
      </c>
      <c r="N1332">
        <v>1.0324</v>
      </c>
      <c r="O1332">
        <v>-8.4089999999999998E-2</v>
      </c>
      <c r="P1332">
        <v>0.82720000000000005</v>
      </c>
      <c r="Q1332">
        <v>132.53125</v>
      </c>
      <c r="R1332">
        <f>VLOOKUP(M1332,工作表1!$A$3:$B$1000,2,FALSE)</f>
        <v>2.75</v>
      </c>
      <c r="S1332" t="str">
        <f>VLOOKUP(M1332,工作表1!$A$3:$C$1000,3,FALSE)</f>
        <v>2028/2/15</v>
      </c>
      <c r="T1332">
        <f t="shared" si="667"/>
        <v>8.4000000000000005E-2</v>
      </c>
      <c r="U1332">
        <f t="shared" si="666"/>
        <v>2.6659999999999999</v>
      </c>
      <c r="V1332" s="43">
        <f t="shared" si="678"/>
        <v>44423</v>
      </c>
      <c r="W1332" s="43">
        <f t="shared" si="668"/>
        <v>44377</v>
      </c>
      <c r="X1332" s="45">
        <f t="shared" si="679"/>
        <v>0.50138121546961323</v>
      </c>
      <c r="Y1332" s="45">
        <f t="shared" si="680"/>
        <v>1.0212442291682433</v>
      </c>
      <c r="Z1332" s="47">
        <f t="shared" si="681"/>
        <v>110.16806689609616</v>
      </c>
      <c r="AA1332" s="47">
        <f t="shared" si="682"/>
        <v>132.16698390700796</v>
      </c>
      <c r="AB1332" s="45">
        <f t="shared" si="683"/>
        <v>1.2311000000000001</v>
      </c>
      <c r="AC1332" s="2" t="str">
        <f t="shared" si="669"/>
        <v>TY1</v>
      </c>
      <c r="AD1332">
        <f t="shared" si="670"/>
        <v>132.53125</v>
      </c>
      <c r="AE1332">
        <f t="shared" si="671"/>
        <v>131.703125</v>
      </c>
      <c r="AF1332" s="49">
        <f t="shared" si="698"/>
        <v>0.828125</v>
      </c>
      <c r="AG1332" s="3">
        <f t="shared" si="684"/>
        <v>132.16698390700796</v>
      </c>
      <c r="AH1332">
        <f t="shared" si="685"/>
        <v>130.87867186764609</v>
      </c>
      <c r="AI1332" s="51">
        <f t="shared" si="686"/>
        <v>1.2883120393618697</v>
      </c>
      <c r="AJ1332" s="52">
        <f t="shared" si="687"/>
        <v>0.46018703936186967</v>
      </c>
      <c r="AK1332" s="2">
        <v>44307</v>
      </c>
      <c r="AL1332" t="str">
        <v>9128284N</v>
      </c>
      <c r="AM1332">
        <v>1.1856</v>
      </c>
      <c r="AN1332">
        <v>-6.5700000000000003E-3</v>
      </c>
      <c r="AO1332">
        <v>0.83379999999999999</v>
      </c>
      <c r="AP1332">
        <v>131.703125</v>
      </c>
      <c r="AQ1332">
        <f>VLOOKUP(AL1332,工作表1!$F$3:$G$1000,2,FALSE)</f>
        <v>2.875</v>
      </c>
      <c r="AR1332" t="str">
        <f>VLOOKUP(AL1332,工作表1!$F$3:$H$1000,3,FALSE)</f>
        <v>2028/5/15</v>
      </c>
      <c r="AS1332">
        <f t="shared" si="672"/>
        <v>8.4000000000000005E-2</v>
      </c>
      <c r="AT1332">
        <f t="shared" si="673"/>
        <v>2.7909999999999999</v>
      </c>
      <c r="AU1332" s="43">
        <f t="shared" si="688"/>
        <v>44331</v>
      </c>
      <c r="AV1332" s="43">
        <f t="shared" si="674"/>
        <v>44469</v>
      </c>
      <c r="AW1332" s="45">
        <f t="shared" si="689"/>
        <v>1.2548342541436464</v>
      </c>
      <c r="AX1332" s="45">
        <f t="shared" si="690"/>
        <v>2.5229849390751533</v>
      </c>
      <c r="AY1332" s="47">
        <f t="shared" si="691"/>
        <v>111.08555815575473</v>
      </c>
      <c r="AZ1332" s="47">
        <f t="shared" si="692"/>
        <v>130.87867186764609</v>
      </c>
      <c r="BA1332" s="43"/>
      <c r="BC1332" s="2">
        <v>44306</v>
      </c>
      <c r="BD1332" t="str">
        <v>9128284V</v>
      </c>
      <c r="BE1332">
        <v>1.0991</v>
      </c>
      <c r="BF1332">
        <v>2.4129999999999999E-2</v>
      </c>
      <c r="BG1332">
        <v>0.83379999999999999</v>
      </c>
      <c r="BH1332">
        <v>131.03125</v>
      </c>
      <c r="BI1332">
        <f>VLOOKUP(BD1332,工作表1!$K$3:$L$1000,2,FALSE)</f>
        <v>2.875</v>
      </c>
      <c r="BJ1332" t="str">
        <f>VLOOKUP(BD1332,工作表1!$K$3:$M$1000,3,FALSE)</f>
        <v>2028/8/15</v>
      </c>
      <c r="BK1332">
        <f t="shared" si="675"/>
        <v>8.4900000000000003E-2</v>
      </c>
      <c r="BL1332">
        <f t="shared" si="676"/>
        <v>2.7900999999999998</v>
      </c>
      <c r="BM1332" s="43">
        <f t="shared" si="693"/>
        <v>44423</v>
      </c>
      <c r="BN1332" s="43">
        <f t="shared" si="677"/>
        <v>44561</v>
      </c>
      <c r="BO1332" s="45">
        <f t="shared" si="694"/>
        <v>0.51622928176795579</v>
      </c>
      <c r="BP1332" s="45">
        <f t="shared" si="695"/>
        <v>2.5169142132748052</v>
      </c>
      <c r="BQ1332" s="47">
        <f t="shared" si="696"/>
        <v>111.23536560117243</v>
      </c>
      <c r="BR1332" s="47">
        <f t="shared" si="697"/>
        <v>129.70200058737936</v>
      </c>
    </row>
    <row r="1333" spans="6:70" x14ac:dyDescent="0.25">
      <c r="F1333" s="2">
        <v>44337</v>
      </c>
      <c r="G1333">
        <v>7.5700000000000003E-2</v>
      </c>
      <c r="H1333" s="43">
        <v>44370</v>
      </c>
      <c r="I1333">
        <v>1.2382</v>
      </c>
      <c r="L1333" s="2">
        <v>44306</v>
      </c>
      <c r="M1333" t="str">
        <v>9128283W</v>
      </c>
      <c r="N1333">
        <v>0.96860000000000002</v>
      </c>
      <c r="O1333">
        <v>-7.2620000000000004E-2</v>
      </c>
      <c r="P1333">
        <v>0.82720000000000005</v>
      </c>
      <c r="Q1333">
        <v>132.5625</v>
      </c>
      <c r="R1333">
        <f>VLOOKUP(M1333,工作表1!$A$3:$B$1000,2,FALSE)</f>
        <v>2.75</v>
      </c>
      <c r="S1333" t="str">
        <f>VLOOKUP(M1333,工作表1!$A$3:$C$1000,3,FALSE)</f>
        <v>2028/2/15</v>
      </c>
      <c r="T1333">
        <f t="shared" si="667"/>
        <v>8.4900000000000003E-2</v>
      </c>
      <c r="U1333">
        <f t="shared" si="666"/>
        <v>2.6650999999999998</v>
      </c>
      <c r="V1333" s="43">
        <f t="shared" si="678"/>
        <v>44423</v>
      </c>
      <c r="W1333" s="43">
        <f t="shared" si="668"/>
        <v>44377</v>
      </c>
      <c r="X1333" s="45">
        <f t="shared" si="679"/>
        <v>0.49378453038674036</v>
      </c>
      <c r="Y1333" s="45">
        <f t="shared" si="680"/>
        <v>1.021181790660713</v>
      </c>
      <c r="Z1333" s="47">
        <f t="shared" si="681"/>
        <v>110.19917430561534</v>
      </c>
      <c r="AA1333" s="47">
        <f t="shared" si="682"/>
        <v>132.19009221806613</v>
      </c>
      <c r="AB1333" s="45">
        <f t="shared" si="683"/>
        <v>1.2311000000000001</v>
      </c>
      <c r="AC1333" s="2" t="str">
        <f t="shared" si="669"/>
        <v>TY1</v>
      </c>
      <c r="AD1333">
        <f t="shared" si="670"/>
        <v>132.5625</v>
      </c>
      <c r="AE1333">
        <f t="shared" si="671"/>
        <v>131.75</v>
      </c>
      <c r="AF1333" s="49">
        <f t="shared" si="698"/>
        <v>0.8125</v>
      </c>
      <c r="AG1333" s="3">
        <f t="shared" si="684"/>
        <v>132.19009221806613</v>
      </c>
      <c r="AH1333">
        <f t="shared" si="685"/>
        <v>130.92070409975582</v>
      </c>
      <c r="AI1333" s="51">
        <f t="shared" si="686"/>
        <v>1.2693881183103031</v>
      </c>
      <c r="AJ1333" s="52">
        <f t="shared" si="687"/>
        <v>0.45688811831030307</v>
      </c>
      <c r="AK1333" s="2">
        <v>44306</v>
      </c>
      <c r="AL1333" t="str">
        <v>9128284N</v>
      </c>
      <c r="AM1333">
        <v>1.1880999999999999</v>
      </c>
      <c r="AN1333">
        <v>-6.2300000000000003E-3</v>
      </c>
      <c r="AO1333">
        <v>0.83379999999999999</v>
      </c>
      <c r="AP1333">
        <v>131.75</v>
      </c>
      <c r="AQ1333">
        <f>VLOOKUP(AL1333,工作表1!$F$3:$G$1000,2,FALSE)</f>
        <v>2.875</v>
      </c>
      <c r="AR1333" t="str">
        <f>VLOOKUP(AL1333,工作表1!$F$3:$H$1000,3,FALSE)</f>
        <v>2028/5/15</v>
      </c>
      <c r="AS1333">
        <f t="shared" si="672"/>
        <v>8.4900000000000003E-2</v>
      </c>
      <c r="AT1333">
        <f t="shared" si="673"/>
        <v>2.7900999999999998</v>
      </c>
      <c r="AU1333" s="43">
        <f t="shared" si="688"/>
        <v>44331</v>
      </c>
      <c r="AV1333" s="43">
        <f t="shared" si="674"/>
        <v>44469</v>
      </c>
      <c r="AW1333" s="45">
        <f t="shared" si="689"/>
        <v>1.2468922651933703</v>
      </c>
      <c r="AX1333" s="45">
        <f t="shared" si="690"/>
        <v>2.5229196624536443</v>
      </c>
      <c r="AY1333" s="47">
        <f t="shared" si="691"/>
        <v>111.13236684549969</v>
      </c>
      <c r="AZ1333" s="47">
        <f t="shared" si="692"/>
        <v>130.92070409975582</v>
      </c>
      <c r="BA1333" s="43"/>
      <c r="BC1333" s="2">
        <v>44305</v>
      </c>
      <c r="BD1333" t="str">
        <v>9128284V</v>
      </c>
      <c r="BE1333">
        <v>-0.23319999999999999</v>
      </c>
      <c r="BF1333">
        <v>4.7300000000000002E-2</v>
      </c>
      <c r="BG1333">
        <v>0.83379999999999999</v>
      </c>
      <c r="BH1333">
        <v>130.6875</v>
      </c>
      <c r="BI1333">
        <f>VLOOKUP(BD1333,工作表1!$K$3:$L$1000,2,FALSE)</f>
        <v>2.875</v>
      </c>
      <c r="BJ1333" t="str">
        <f>VLOOKUP(BD1333,工作表1!$K$3:$M$1000,3,FALSE)</f>
        <v>2028/8/15</v>
      </c>
      <c r="BK1333">
        <f t="shared" si="675"/>
        <v>8.48E-2</v>
      </c>
      <c r="BL1333">
        <f t="shared" si="676"/>
        <v>2.7902</v>
      </c>
      <c r="BM1333" s="43">
        <f t="shared" si="693"/>
        <v>44423</v>
      </c>
      <c r="BN1333" s="43">
        <f t="shared" si="677"/>
        <v>44561</v>
      </c>
      <c r="BO1333" s="45">
        <f t="shared" si="694"/>
        <v>0.50828729281767959</v>
      </c>
      <c r="BP1333" s="45">
        <f t="shared" si="695"/>
        <v>2.5168489366532962</v>
      </c>
      <c r="BQ1333" s="47">
        <f t="shared" si="696"/>
        <v>110.93787432460987</v>
      </c>
      <c r="BR1333" s="47">
        <f t="shared" si="697"/>
        <v>129.33053641790494</v>
      </c>
    </row>
    <row r="1334" spans="6:70" x14ac:dyDescent="0.25">
      <c r="F1334" s="2">
        <v>44336</v>
      </c>
      <c r="G1334">
        <v>7.4700000000000003E-2</v>
      </c>
      <c r="H1334" s="43">
        <v>44369</v>
      </c>
      <c r="I1334">
        <v>1.2122999999999999</v>
      </c>
      <c r="L1334" s="2">
        <v>44305</v>
      </c>
      <c r="M1334" t="str">
        <v>9128283W</v>
      </c>
      <c r="N1334">
        <v>0.7077</v>
      </c>
      <c r="O1334">
        <v>-6.3549999999999995E-2</v>
      </c>
      <c r="P1334">
        <v>0.82720000000000005</v>
      </c>
      <c r="Q1334">
        <v>132.234375</v>
      </c>
      <c r="R1334">
        <f>VLOOKUP(M1334,工作表1!$A$3:$B$1000,2,FALSE)</f>
        <v>2.75</v>
      </c>
      <c r="S1334" t="str">
        <f>VLOOKUP(M1334,工作表1!$A$3:$C$1000,3,FALSE)</f>
        <v>2028/2/15</v>
      </c>
      <c r="T1334">
        <f t="shared" si="667"/>
        <v>8.48E-2</v>
      </c>
      <c r="U1334">
        <f t="shared" si="666"/>
        <v>2.6652</v>
      </c>
      <c r="V1334" s="43">
        <f t="shared" si="678"/>
        <v>44423</v>
      </c>
      <c r="W1334" s="43">
        <f t="shared" si="668"/>
        <v>44377</v>
      </c>
      <c r="X1334" s="45">
        <f t="shared" si="679"/>
        <v>0.48618784530386738</v>
      </c>
      <c r="Y1334" s="45">
        <f t="shared" si="680"/>
        <v>1.0211193521531825</v>
      </c>
      <c r="Z1334" s="47">
        <f t="shared" si="681"/>
        <v>109.93382565655357</v>
      </c>
      <c r="AA1334" s="47">
        <f t="shared" si="682"/>
        <v>131.8545831683854</v>
      </c>
      <c r="AB1334" s="45">
        <f t="shared" si="683"/>
        <v>1.2735000000000001</v>
      </c>
      <c r="AC1334" s="2" t="str">
        <f t="shared" si="669"/>
        <v>TY1</v>
      </c>
      <c r="AD1334">
        <f t="shared" si="670"/>
        <v>132.234375</v>
      </c>
      <c r="AE1334">
        <f t="shared" si="671"/>
        <v>131.40625</v>
      </c>
      <c r="AF1334" s="49">
        <f t="shared" si="698"/>
        <v>0.828125</v>
      </c>
      <c r="AG1334" s="3">
        <f t="shared" si="684"/>
        <v>131.8545831683854</v>
      </c>
      <c r="AH1334">
        <f t="shared" si="685"/>
        <v>130.58799656782165</v>
      </c>
      <c r="AI1334" s="51">
        <f t="shared" si="686"/>
        <v>1.2665866005637554</v>
      </c>
      <c r="AJ1334" s="52">
        <f t="shared" si="687"/>
        <v>0.43846160056375538</v>
      </c>
      <c r="AK1334" s="2">
        <v>44305</v>
      </c>
      <c r="AL1334" t="str">
        <v>9128284N</v>
      </c>
      <c r="AM1334">
        <v>1.1274</v>
      </c>
      <c r="AN1334">
        <v>-3.2169999999999997E-2</v>
      </c>
      <c r="AO1334">
        <v>0.83379999999999999</v>
      </c>
      <c r="AP1334">
        <v>131.40625</v>
      </c>
      <c r="AQ1334">
        <f>VLOOKUP(AL1334,工作表1!$F$3:$G$1000,2,FALSE)</f>
        <v>2.875</v>
      </c>
      <c r="AR1334" t="str">
        <f>VLOOKUP(AL1334,工作表1!$F$3:$H$1000,3,FALSE)</f>
        <v>2028/5/15</v>
      </c>
      <c r="AS1334">
        <f t="shared" si="672"/>
        <v>8.48E-2</v>
      </c>
      <c r="AT1334">
        <f t="shared" si="673"/>
        <v>2.7902</v>
      </c>
      <c r="AU1334" s="43">
        <f t="shared" si="688"/>
        <v>44331</v>
      </c>
      <c r="AV1334" s="43">
        <f t="shared" si="674"/>
        <v>44469</v>
      </c>
      <c r="AW1334" s="45">
        <f t="shared" si="689"/>
        <v>1.238950276243094</v>
      </c>
      <c r="AX1334" s="45">
        <f t="shared" si="690"/>
        <v>2.5228543858321348</v>
      </c>
      <c r="AY1334" s="47">
        <f t="shared" si="691"/>
        <v>110.86716529776263</v>
      </c>
      <c r="AZ1334" s="47">
        <f t="shared" si="692"/>
        <v>130.58799656782165</v>
      </c>
      <c r="BA1334" s="43"/>
      <c r="BC1334" s="2">
        <v>44302</v>
      </c>
      <c r="BD1334" t="str">
        <v>9128284V</v>
      </c>
      <c r="BE1334">
        <v>0.69220000000000004</v>
      </c>
      <c r="BF1334">
        <v>7.5500000000000003E-3</v>
      </c>
      <c r="BG1334">
        <v>0.83379999999999999</v>
      </c>
      <c r="BH1334">
        <v>130.828125</v>
      </c>
      <c r="BI1334">
        <f>VLOOKUP(BD1334,工作表1!$K$3:$L$1000,2,FALSE)</f>
        <v>2.875</v>
      </c>
      <c r="BJ1334" t="str">
        <f>VLOOKUP(BD1334,工作表1!$K$3:$M$1000,3,FALSE)</f>
        <v>2028/8/15</v>
      </c>
      <c r="BK1334">
        <f t="shared" si="675"/>
        <v>8.5999999999999993E-2</v>
      </c>
      <c r="BL1334">
        <f t="shared" si="676"/>
        <v>2.7890000000000001</v>
      </c>
      <c r="BM1334" s="43">
        <f t="shared" si="693"/>
        <v>44423</v>
      </c>
      <c r="BN1334" s="43">
        <f t="shared" si="677"/>
        <v>44561</v>
      </c>
      <c r="BO1334" s="45">
        <f t="shared" si="694"/>
        <v>0.50034530386740328</v>
      </c>
      <c r="BP1334" s="45">
        <f t="shared" si="695"/>
        <v>2.5167836600317868</v>
      </c>
      <c r="BQ1334" s="47">
        <f t="shared" si="696"/>
        <v>111.09484394348405</v>
      </c>
      <c r="BR1334" s="47">
        <f t="shared" si="697"/>
        <v>129.50522814232073</v>
      </c>
    </row>
    <row r="1335" spans="6:70" x14ac:dyDescent="0.25">
      <c r="F1335" s="2">
        <v>44335</v>
      </c>
      <c r="G1335">
        <v>7.7200000000000005E-2</v>
      </c>
      <c r="H1335" s="43">
        <v>44368</v>
      </c>
      <c r="I1335">
        <v>1.2382</v>
      </c>
      <c r="L1335" s="2">
        <v>44302</v>
      </c>
      <c r="M1335" t="str">
        <v>9128283W</v>
      </c>
      <c r="N1335">
        <v>1.2249000000000001</v>
      </c>
      <c r="O1335">
        <v>-0.13811000000000001</v>
      </c>
      <c r="P1335">
        <v>0.82720000000000005</v>
      </c>
      <c r="Q1335">
        <v>132.375</v>
      </c>
      <c r="R1335">
        <f>VLOOKUP(M1335,工作表1!$A$3:$B$1000,2,FALSE)</f>
        <v>2.75</v>
      </c>
      <c r="S1335" t="str">
        <f>VLOOKUP(M1335,工作表1!$A$3:$C$1000,3,FALSE)</f>
        <v>2028/2/15</v>
      </c>
      <c r="T1335">
        <f t="shared" si="667"/>
        <v>8.5999999999999993E-2</v>
      </c>
      <c r="U1335">
        <f t="shared" si="666"/>
        <v>2.6640000000000001</v>
      </c>
      <c r="V1335" s="43">
        <f t="shared" si="678"/>
        <v>44423</v>
      </c>
      <c r="W1335" s="43">
        <f t="shared" si="668"/>
        <v>44377</v>
      </c>
      <c r="X1335" s="45">
        <f t="shared" si="679"/>
        <v>0.47859116022099446</v>
      </c>
      <c r="Y1335" s="45">
        <f t="shared" si="680"/>
        <v>1.021056913645652</v>
      </c>
      <c r="Z1335" s="47">
        <f t="shared" si="681"/>
        <v>110.07529945996215</v>
      </c>
      <c r="AA1335" s="47">
        <f t="shared" si="682"/>
        <v>132.01119440027483</v>
      </c>
      <c r="AB1335" s="45">
        <f t="shared" si="683"/>
        <v>1.2594000000000001</v>
      </c>
      <c r="AC1335" s="2" t="str">
        <f t="shared" si="669"/>
        <v>TY1</v>
      </c>
      <c r="AD1335">
        <f t="shared" si="670"/>
        <v>132.375</v>
      </c>
      <c r="AE1335">
        <f t="shared" si="671"/>
        <v>131.546875</v>
      </c>
      <c r="AF1335" s="49">
        <f t="shared" si="698"/>
        <v>0.828125</v>
      </c>
      <c r="AG1335" s="3">
        <f t="shared" si="684"/>
        <v>132.01119440027483</v>
      </c>
      <c r="AH1335">
        <f t="shared" si="685"/>
        <v>130.74329352472654</v>
      </c>
      <c r="AI1335" s="51">
        <f t="shared" si="686"/>
        <v>1.2679008755482926</v>
      </c>
      <c r="AJ1335" s="52">
        <f t="shared" si="687"/>
        <v>0.43977587554829256</v>
      </c>
      <c r="AK1335" s="2">
        <v>44302</v>
      </c>
      <c r="AL1335" t="str">
        <v>9128284N</v>
      </c>
      <c r="AM1335">
        <v>1.577</v>
      </c>
      <c r="AN1335">
        <v>-6.2440000000000002E-2</v>
      </c>
      <c r="AO1335">
        <v>0.83379999999999999</v>
      </c>
      <c r="AP1335">
        <v>131.546875</v>
      </c>
      <c r="AQ1335">
        <f>VLOOKUP(AL1335,工作表1!$F$3:$G$1000,2,FALSE)</f>
        <v>2.875</v>
      </c>
      <c r="AR1335" t="str">
        <f>VLOOKUP(AL1335,工作表1!$F$3:$H$1000,3,FALSE)</f>
        <v>2028/5/15</v>
      </c>
      <c r="AS1335">
        <f t="shared" si="672"/>
        <v>8.5999999999999993E-2</v>
      </c>
      <c r="AT1335">
        <f t="shared" si="673"/>
        <v>2.7890000000000001</v>
      </c>
      <c r="AU1335" s="43">
        <f t="shared" si="688"/>
        <v>44331</v>
      </c>
      <c r="AV1335" s="43">
        <f t="shared" si="674"/>
        <v>44469</v>
      </c>
      <c r="AW1335" s="45">
        <f t="shared" si="689"/>
        <v>1.2310082872928176</v>
      </c>
      <c r="AX1335" s="45">
        <f t="shared" si="690"/>
        <v>2.5227891092106258</v>
      </c>
      <c r="AY1335" s="47">
        <f t="shared" si="691"/>
        <v>111.0082702261529</v>
      </c>
      <c r="AZ1335" s="47">
        <f t="shared" si="692"/>
        <v>130.74329352472654</v>
      </c>
      <c r="BA1335" s="43"/>
      <c r="BC1335" s="2">
        <v>44301</v>
      </c>
      <c r="BD1335" t="str">
        <v>9128284V</v>
      </c>
      <c r="BE1335">
        <v>1.0701000000000001</v>
      </c>
      <c r="BF1335">
        <v>-4.8399999999999997E-3</v>
      </c>
      <c r="BG1335">
        <v>0.83379999999999999</v>
      </c>
      <c r="BH1335">
        <v>131.125</v>
      </c>
      <c r="BI1335">
        <f>VLOOKUP(BD1335,工作表1!$K$3:$L$1000,2,FALSE)</f>
        <v>2.875</v>
      </c>
      <c r="BJ1335" t="str">
        <f>VLOOKUP(BD1335,工作表1!$K$3:$M$1000,3,FALSE)</f>
        <v>2028/8/15</v>
      </c>
      <c r="BK1335">
        <f t="shared" si="675"/>
        <v>8.4400000000000003E-2</v>
      </c>
      <c r="BL1335">
        <f t="shared" si="676"/>
        <v>2.7906</v>
      </c>
      <c r="BM1335" s="43">
        <f t="shared" si="693"/>
        <v>44423</v>
      </c>
      <c r="BN1335" s="43">
        <f t="shared" si="677"/>
        <v>44561</v>
      </c>
      <c r="BO1335" s="45">
        <f t="shared" si="694"/>
        <v>0.47651933701657456</v>
      </c>
      <c r="BP1335" s="45">
        <f t="shared" si="695"/>
        <v>2.5165878301672597</v>
      </c>
      <c r="BQ1335" s="47">
        <f t="shared" si="696"/>
        <v>111.37601839869983</v>
      </c>
      <c r="BR1335" s="47">
        <f t="shared" si="697"/>
        <v>129.79731061645805</v>
      </c>
    </row>
    <row r="1336" spans="6:70" x14ac:dyDescent="0.25">
      <c r="F1336" s="2">
        <v>44334</v>
      </c>
      <c r="G1336">
        <v>7.2599999999999998E-2</v>
      </c>
      <c r="H1336" s="43">
        <v>44365</v>
      </c>
      <c r="I1336">
        <v>1.2076</v>
      </c>
      <c r="L1336" s="2">
        <v>44301</v>
      </c>
      <c r="M1336" t="str">
        <v>9128283W</v>
      </c>
      <c r="N1336">
        <v>1.0750999999999999</v>
      </c>
      <c r="O1336">
        <v>-0.10857</v>
      </c>
      <c r="P1336">
        <v>0.82720000000000005</v>
      </c>
      <c r="Q1336">
        <v>132.65625</v>
      </c>
      <c r="R1336">
        <f>VLOOKUP(M1336,工作表1!$A$3:$B$1000,2,FALSE)</f>
        <v>2.75</v>
      </c>
      <c r="S1336" t="str">
        <f>VLOOKUP(M1336,工作表1!$A$3:$C$1000,3,FALSE)</f>
        <v>2028/2/15</v>
      </c>
      <c r="T1336">
        <f t="shared" si="667"/>
        <v>8.4400000000000003E-2</v>
      </c>
      <c r="U1336">
        <f t="shared" si="666"/>
        <v>2.6656</v>
      </c>
      <c r="V1336" s="43">
        <f t="shared" si="678"/>
        <v>44423</v>
      </c>
      <c r="W1336" s="43">
        <f t="shared" si="668"/>
        <v>44377</v>
      </c>
      <c r="X1336" s="45">
        <f t="shared" si="679"/>
        <v>0.45580110497237569</v>
      </c>
      <c r="Y1336" s="45">
        <f t="shared" si="680"/>
        <v>1.0208695981230607</v>
      </c>
      <c r="Z1336" s="47">
        <f t="shared" si="681"/>
        <v>110.32404369639393</v>
      </c>
      <c r="AA1336" s="47">
        <f t="shared" si="682"/>
        <v>132.26739111924184</v>
      </c>
      <c r="AB1336" s="45">
        <f t="shared" si="683"/>
        <v>1.25</v>
      </c>
      <c r="AC1336" s="2" t="str">
        <f t="shared" si="669"/>
        <v>TY1</v>
      </c>
      <c r="AD1336">
        <f t="shared" si="670"/>
        <v>132.65625</v>
      </c>
      <c r="AE1336">
        <f t="shared" si="671"/>
        <v>131.84375</v>
      </c>
      <c r="AF1336" s="49">
        <f t="shared" si="698"/>
        <v>0.8125</v>
      </c>
      <c r="AG1336" s="3">
        <f t="shared" si="684"/>
        <v>132.26739111924184</v>
      </c>
      <c r="AH1336">
        <f t="shared" si="685"/>
        <v>131.01628233240686</v>
      </c>
      <c r="AI1336" s="51">
        <f t="shared" si="686"/>
        <v>1.2511087868349762</v>
      </c>
      <c r="AJ1336" s="52">
        <f t="shared" si="687"/>
        <v>0.43860878683497617</v>
      </c>
      <c r="AK1336" s="2">
        <v>44301</v>
      </c>
      <c r="AL1336" t="str">
        <v>9128284N</v>
      </c>
      <c r="AM1336">
        <v>1.4367000000000001</v>
      </c>
      <c r="AN1336">
        <v>-4.9970000000000001E-2</v>
      </c>
      <c r="AO1336">
        <v>0.83379999999999999</v>
      </c>
      <c r="AP1336">
        <v>131.84375</v>
      </c>
      <c r="AQ1336">
        <f>VLOOKUP(AL1336,工作表1!$F$3:$G$1000,2,FALSE)</f>
        <v>2.875</v>
      </c>
      <c r="AR1336" t="str">
        <f>VLOOKUP(AL1336,工作表1!$F$3:$H$1000,3,FALSE)</f>
        <v>2028/5/15</v>
      </c>
      <c r="AS1336">
        <f t="shared" si="672"/>
        <v>8.4400000000000003E-2</v>
      </c>
      <c r="AT1336">
        <f t="shared" si="673"/>
        <v>2.7906</v>
      </c>
      <c r="AU1336" s="43">
        <f t="shared" si="688"/>
        <v>44331</v>
      </c>
      <c r="AV1336" s="43">
        <f t="shared" si="674"/>
        <v>44469</v>
      </c>
      <c r="AW1336" s="45">
        <f t="shared" si="689"/>
        <v>1.2071823204419889</v>
      </c>
      <c r="AX1336" s="45">
        <f t="shared" si="690"/>
        <v>2.5225932793460988</v>
      </c>
      <c r="AY1336" s="47">
        <f t="shared" si="691"/>
        <v>111.27311549338792</v>
      </c>
      <c r="AZ1336" s="47">
        <f t="shared" si="692"/>
        <v>131.01628233240686</v>
      </c>
      <c r="BA1336" s="43"/>
      <c r="BC1336" s="2">
        <v>44300</v>
      </c>
      <c r="BD1336" t="str">
        <v>9128284V</v>
      </c>
      <c r="BE1336">
        <v>0.30980000000000002</v>
      </c>
      <c r="BF1336">
        <v>3.0859999999999999E-2</v>
      </c>
      <c r="BG1336">
        <v>0.83379999999999999</v>
      </c>
      <c r="BH1336">
        <v>130.34375</v>
      </c>
      <c r="BI1336">
        <f>VLOOKUP(BD1336,工作表1!$K$3:$L$1000,2,FALSE)</f>
        <v>2.875</v>
      </c>
      <c r="BJ1336" t="str">
        <f>VLOOKUP(BD1336,工作表1!$K$3:$M$1000,3,FALSE)</f>
        <v>2028/8/15</v>
      </c>
      <c r="BK1336">
        <f t="shared" si="675"/>
        <v>7.6399999999999996E-2</v>
      </c>
      <c r="BL1336">
        <f t="shared" si="676"/>
        <v>2.7986</v>
      </c>
      <c r="BM1336" s="43">
        <f t="shared" si="693"/>
        <v>44423</v>
      </c>
      <c r="BN1336" s="43">
        <f t="shared" si="677"/>
        <v>44561</v>
      </c>
      <c r="BO1336" s="45">
        <f t="shared" si="694"/>
        <v>0.46857734806629836</v>
      </c>
      <c r="BP1336" s="45">
        <f t="shared" si="695"/>
        <v>2.5165225535457503</v>
      </c>
      <c r="BQ1336" s="47">
        <f t="shared" si="696"/>
        <v>110.70359555011898</v>
      </c>
      <c r="BR1336" s="47">
        <f t="shared" si="697"/>
        <v>128.96933420741584</v>
      </c>
    </row>
    <row r="1337" spans="6:70" x14ac:dyDescent="0.25">
      <c r="F1337" s="2">
        <v>44333</v>
      </c>
      <c r="G1337">
        <v>7.3050000000000004E-2</v>
      </c>
      <c r="H1337" s="43">
        <v>44364</v>
      </c>
      <c r="I1337">
        <v>1.25</v>
      </c>
      <c r="L1337" s="2">
        <v>44300</v>
      </c>
      <c r="M1337" t="str">
        <v>9128283W</v>
      </c>
      <c r="N1337">
        <v>1.3203</v>
      </c>
      <c r="O1337">
        <v>-0.13436999999999999</v>
      </c>
      <c r="P1337">
        <v>0.82720000000000005</v>
      </c>
      <c r="Q1337">
        <v>131.921875</v>
      </c>
      <c r="R1337">
        <f>VLOOKUP(M1337,工作表1!$A$3:$B$1000,2,FALSE)</f>
        <v>2.75</v>
      </c>
      <c r="S1337" t="str">
        <f>VLOOKUP(M1337,工作表1!$A$3:$C$1000,3,FALSE)</f>
        <v>2028/2/15</v>
      </c>
      <c r="T1337">
        <f t="shared" si="667"/>
        <v>7.6399999999999996E-2</v>
      </c>
      <c r="U1337">
        <f t="shared" si="666"/>
        <v>2.6736</v>
      </c>
      <c r="V1337" s="43">
        <f t="shared" si="678"/>
        <v>44423</v>
      </c>
      <c r="W1337" s="43">
        <f t="shared" si="668"/>
        <v>44377</v>
      </c>
      <c r="X1337" s="45">
        <f t="shared" si="679"/>
        <v>0.44820441988950277</v>
      </c>
      <c r="Y1337" s="45">
        <f t="shared" si="680"/>
        <v>1.0208071596155301</v>
      </c>
      <c r="Z1337" s="47">
        <f t="shared" si="681"/>
        <v>109.73045460362084</v>
      </c>
      <c r="AA1337" s="47">
        <f t="shared" si="682"/>
        <v>131.53305349211087</v>
      </c>
      <c r="AB1337" s="45">
        <f t="shared" si="683"/>
        <v>1.3018000000000001</v>
      </c>
      <c r="AC1337" s="2" t="str">
        <f t="shared" si="669"/>
        <v>TY1</v>
      </c>
      <c r="AD1337">
        <f t="shared" si="670"/>
        <v>131.921875</v>
      </c>
      <c r="AE1337">
        <f t="shared" si="671"/>
        <v>131.0625</v>
      </c>
      <c r="AF1337" s="49">
        <f t="shared" si="698"/>
        <v>0.859375</v>
      </c>
      <c r="AG1337" s="3">
        <f t="shared" si="684"/>
        <v>131.53305349211087</v>
      </c>
      <c r="AH1337">
        <f t="shared" si="685"/>
        <v>130.22897364894422</v>
      </c>
      <c r="AI1337" s="51">
        <f t="shared" si="686"/>
        <v>1.3040798431666474</v>
      </c>
      <c r="AJ1337" s="52">
        <f t="shared" si="687"/>
        <v>0.44470484316664738</v>
      </c>
      <c r="AK1337" s="2">
        <v>44300</v>
      </c>
      <c r="AL1337" t="str">
        <v>9128284N</v>
      </c>
      <c r="AM1337">
        <v>1.629</v>
      </c>
      <c r="AN1337">
        <v>-5.5590000000000001E-2</v>
      </c>
      <c r="AO1337">
        <v>0.83379999999999999</v>
      </c>
      <c r="AP1337">
        <v>131.0625</v>
      </c>
      <c r="AQ1337">
        <f>VLOOKUP(AL1337,工作表1!$F$3:$G$1000,2,FALSE)</f>
        <v>2.875</v>
      </c>
      <c r="AR1337" t="str">
        <f>VLOOKUP(AL1337,工作表1!$F$3:$H$1000,3,FALSE)</f>
        <v>2028/5/15</v>
      </c>
      <c r="AS1337">
        <f t="shared" si="672"/>
        <v>7.6399999999999996E-2</v>
      </c>
      <c r="AT1337">
        <f t="shared" si="673"/>
        <v>2.7986</v>
      </c>
      <c r="AU1337" s="43">
        <f t="shared" si="688"/>
        <v>44331</v>
      </c>
      <c r="AV1337" s="43">
        <f t="shared" si="674"/>
        <v>44469</v>
      </c>
      <c r="AW1337" s="45">
        <f t="shared" si="689"/>
        <v>1.1992403314917126</v>
      </c>
      <c r="AX1337" s="45">
        <f t="shared" si="690"/>
        <v>2.5225280027245893</v>
      </c>
      <c r="AY1337" s="47">
        <f t="shared" si="691"/>
        <v>110.6325569499509</v>
      </c>
      <c r="AZ1337" s="47">
        <f t="shared" si="692"/>
        <v>130.22897364894422</v>
      </c>
      <c r="BA1337" s="43"/>
      <c r="BC1337" s="2">
        <v>44299</v>
      </c>
      <c r="BD1337" t="str">
        <v>9128284V</v>
      </c>
      <c r="BE1337">
        <v>0.31900000000000001</v>
      </c>
      <c r="BF1337">
        <v>2.7560000000000001E-2</v>
      </c>
      <c r="BG1337">
        <v>0.83379999999999999</v>
      </c>
      <c r="BH1337">
        <v>130.5</v>
      </c>
      <c r="BI1337">
        <f>VLOOKUP(BD1337,工作表1!$K$3:$L$1000,2,FALSE)</f>
        <v>2.875</v>
      </c>
      <c r="BJ1337" t="str">
        <f>VLOOKUP(BD1337,工作表1!$K$3:$M$1000,3,FALSE)</f>
        <v>2028/8/15</v>
      </c>
      <c r="BK1337">
        <f t="shared" si="675"/>
        <v>7.6499999999999999E-2</v>
      </c>
      <c r="BL1337">
        <f t="shared" si="676"/>
        <v>2.7985000000000002</v>
      </c>
      <c r="BM1337" s="43">
        <f t="shared" si="693"/>
        <v>44423</v>
      </c>
      <c r="BN1337" s="43">
        <f t="shared" si="677"/>
        <v>44561</v>
      </c>
      <c r="BO1337" s="45">
        <f t="shared" si="694"/>
        <v>0.4606353591160221</v>
      </c>
      <c r="BP1337" s="45">
        <f t="shared" si="695"/>
        <v>2.5164572769242413</v>
      </c>
      <c r="BQ1337" s="47">
        <f t="shared" si="696"/>
        <v>110.84431165610403</v>
      </c>
      <c r="BR1337" s="47">
        <f t="shared" si="697"/>
        <v>129.12356817270975</v>
      </c>
    </row>
    <row r="1338" spans="6:70" x14ac:dyDescent="0.25">
      <c r="F1338" s="2">
        <v>44330</v>
      </c>
      <c r="G1338">
        <v>7.4679999999999996E-2</v>
      </c>
      <c r="H1338" s="43">
        <v>44363</v>
      </c>
      <c r="I1338">
        <v>1.2948</v>
      </c>
      <c r="L1338" s="2">
        <v>44299</v>
      </c>
      <c r="M1338" t="str">
        <v>9128283W</v>
      </c>
      <c r="N1338">
        <v>1.4236</v>
      </c>
      <c r="O1338">
        <v>-0.14854999999999999</v>
      </c>
      <c r="P1338">
        <v>0.82720000000000005</v>
      </c>
      <c r="Q1338">
        <v>132.078125</v>
      </c>
      <c r="R1338">
        <f>VLOOKUP(M1338,工作表1!$A$3:$B$1000,2,FALSE)</f>
        <v>2.75</v>
      </c>
      <c r="S1338" t="str">
        <f>VLOOKUP(M1338,工作表1!$A$3:$C$1000,3,FALSE)</f>
        <v>2028/2/15</v>
      </c>
      <c r="T1338">
        <f t="shared" si="667"/>
        <v>7.6499999999999999E-2</v>
      </c>
      <c r="U1338">
        <f t="shared" si="666"/>
        <v>2.6735000000000002</v>
      </c>
      <c r="V1338" s="43">
        <f t="shared" si="678"/>
        <v>44423</v>
      </c>
      <c r="W1338" s="43">
        <f t="shared" si="668"/>
        <v>44377</v>
      </c>
      <c r="X1338" s="45">
        <f t="shared" si="679"/>
        <v>0.44060773480662985</v>
      </c>
      <c r="Y1338" s="45">
        <f t="shared" si="680"/>
        <v>1.0207447211079996</v>
      </c>
      <c r="Z1338" s="47">
        <f t="shared" si="681"/>
        <v>109.87112192485233</v>
      </c>
      <c r="AA1338" s="47">
        <f t="shared" si="682"/>
        <v>131.68839728369377</v>
      </c>
      <c r="AB1338" s="45">
        <f t="shared" si="683"/>
        <v>1.2828999999999999</v>
      </c>
      <c r="AC1338" s="2" t="str">
        <f t="shared" si="669"/>
        <v>TY1</v>
      </c>
      <c r="AD1338">
        <f t="shared" si="670"/>
        <v>132.078125</v>
      </c>
      <c r="AE1338">
        <f t="shared" si="671"/>
        <v>131.21875</v>
      </c>
      <c r="AF1338" s="49">
        <f t="shared" si="698"/>
        <v>0.859375</v>
      </c>
      <c r="AG1338" s="3">
        <f t="shared" si="684"/>
        <v>131.68839728369377</v>
      </c>
      <c r="AH1338">
        <f t="shared" si="685"/>
        <v>130.38296677601414</v>
      </c>
      <c r="AI1338" s="51">
        <f t="shared" si="686"/>
        <v>1.3054305076796311</v>
      </c>
      <c r="AJ1338" s="52">
        <f t="shared" si="687"/>
        <v>0.44605550767963109</v>
      </c>
      <c r="AK1338" s="2">
        <v>44299</v>
      </c>
      <c r="AL1338" t="str">
        <v>9128284N</v>
      </c>
      <c r="AM1338">
        <v>1.6589</v>
      </c>
      <c r="AN1338">
        <v>-5.9679999999999997E-2</v>
      </c>
      <c r="AO1338">
        <v>0.83379999999999999</v>
      </c>
      <c r="AP1338">
        <v>131.21875</v>
      </c>
      <c r="AQ1338">
        <f>VLOOKUP(AL1338,工作表1!$F$3:$G$1000,2,FALSE)</f>
        <v>2.875</v>
      </c>
      <c r="AR1338" t="str">
        <f>VLOOKUP(AL1338,工作表1!$F$3:$H$1000,3,FALSE)</f>
        <v>2028/5/15</v>
      </c>
      <c r="AS1338">
        <f t="shared" si="672"/>
        <v>7.6499999999999999E-2</v>
      </c>
      <c r="AT1338">
        <f t="shared" si="673"/>
        <v>2.7985000000000002</v>
      </c>
      <c r="AU1338" s="43">
        <f t="shared" si="688"/>
        <v>44331</v>
      </c>
      <c r="AV1338" s="43">
        <f t="shared" si="674"/>
        <v>44469</v>
      </c>
      <c r="AW1338" s="45">
        <f t="shared" si="689"/>
        <v>1.1912983425414365</v>
      </c>
      <c r="AX1338" s="45">
        <f t="shared" si="690"/>
        <v>2.5224627261030803</v>
      </c>
      <c r="AY1338" s="47">
        <f t="shared" si="691"/>
        <v>110.77309780058032</v>
      </c>
      <c r="AZ1338" s="47">
        <f t="shared" si="692"/>
        <v>130.38296677601414</v>
      </c>
      <c r="BA1338" s="43"/>
      <c r="BC1338" s="2">
        <v>44298</v>
      </c>
      <c r="BD1338" t="str">
        <v>9128284V</v>
      </c>
      <c r="BE1338">
        <v>-1.9505999999999999</v>
      </c>
      <c r="BF1338">
        <v>0.13805000000000001</v>
      </c>
      <c r="BG1338">
        <v>0.83379999999999999</v>
      </c>
      <c r="BH1338">
        <v>130.109375</v>
      </c>
      <c r="BI1338">
        <f>VLOOKUP(BD1338,工作表1!$K$3:$L$1000,2,FALSE)</f>
        <v>2.875</v>
      </c>
      <c r="BJ1338" t="str">
        <f>VLOOKUP(BD1338,工作表1!$K$3:$M$1000,3,FALSE)</f>
        <v>2028/8/15</v>
      </c>
      <c r="BK1338">
        <f t="shared" si="675"/>
        <v>7.5800000000000006E-2</v>
      </c>
      <c r="BL1338">
        <f t="shared" si="676"/>
        <v>2.7991999999999999</v>
      </c>
      <c r="BM1338" s="43">
        <f t="shared" si="693"/>
        <v>44423</v>
      </c>
      <c r="BN1338" s="43">
        <f t="shared" si="677"/>
        <v>44561</v>
      </c>
      <c r="BO1338" s="45">
        <f t="shared" si="694"/>
        <v>0.45269337016574585</v>
      </c>
      <c r="BP1338" s="45">
        <f t="shared" si="695"/>
        <v>2.5163920003027327</v>
      </c>
      <c r="BQ1338" s="47">
        <f t="shared" si="696"/>
        <v>110.43578525263557</v>
      </c>
      <c r="BR1338" s="47">
        <f t="shared" si="697"/>
        <v>128.61838240171178</v>
      </c>
    </row>
    <row r="1339" spans="6:70" x14ac:dyDescent="0.25">
      <c r="F1339" s="2">
        <v>44329</v>
      </c>
      <c r="G1339">
        <v>7.5249999999999997E-2</v>
      </c>
      <c r="H1339" s="43">
        <v>44362</v>
      </c>
      <c r="I1339">
        <v>1.1866000000000001</v>
      </c>
      <c r="L1339" s="2">
        <v>44298</v>
      </c>
      <c r="M1339" t="str">
        <v>9128283W</v>
      </c>
      <c r="N1339">
        <v>1.3448</v>
      </c>
      <c r="O1339">
        <v>-0.11444</v>
      </c>
      <c r="P1339">
        <v>0.82720000000000005</v>
      </c>
      <c r="Q1339">
        <v>131.625</v>
      </c>
      <c r="R1339">
        <f>VLOOKUP(M1339,工作表1!$A$3:$B$1000,2,FALSE)</f>
        <v>2.75</v>
      </c>
      <c r="S1339" t="str">
        <f>VLOOKUP(M1339,工作表1!$A$3:$C$1000,3,FALSE)</f>
        <v>2028/2/15</v>
      </c>
      <c r="T1339">
        <f t="shared" si="667"/>
        <v>7.5800000000000006E-2</v>
      </c>
      <c r="U1339">
        <f t="shared" si="666"/>
        <v>2.6741999999999999</v>
      </c>
      <c r="V1339" s="43">
        <f t="shared" si="678"/>
        <v>44423</v>
      </c>
      <c r="W1339" s="43">
        <f t="shared" si="668"/>
        <v>44377</v>
      </c>
      <c r="X1339" s="45">
        <f t="shared" si="679"/>
        <v>0.43301104972375687</v>
      </c>
      <c r="Y1339" s="45">
        <f t="shared" si="680"/>
        <v>1.0206822826004693</v>
      </c>
      <c r="Z1339" s="47">
        <f t="shared" si="681"/>
        <v>109.49652644327108</v>
      </c>
      <c r="AA1339" s="47">
        <f t="shared" si="682"/>
        <v>131.22063229796709</v>
      </c>
      <c r="AB1339" s="45">
        <f t="shared" si="683"/>
        <v>1.3325</v>
      </c>
      <c r="AC1339" s="2" t="str">
        <f t="shared" si="669"/>
        <v>TY1</v>
      </c>
      <c r="AD1339">
        <f t="shared" si="670"/>
        <v>131.625</v>
      </c>
      <c r="AE1339">
        <f t="shared" si="671"/>
        <v>130.75</v>
      </c>
      <c r="AF1339" s="49">
        <f t="shared" si="698"/>
        <v>0.875</v>
      </c>
      <c r="AG1339" s="3">
        <f t="shared" si="684"/>
        <v>131.22063229796709</v>
      </c>
      <c r="AH1339">
        <f t="shared" si="685"/>
        <v>129.89958874381469</v>
      </c>
      <c r="AI1339" s="51">
        <f t="shared" si="686"/>
        <v>1.3210435541523964</v>
      </c>
      <c r="AJ1339" s="52">
        <f t="shared" si="687"/>
        <v>0.44604355415239638</v>
      </c>
      <c r="AK1339" s="2">
        <v>44298</v>
      </c>
      <c r="AL1339" t="str">
        <v>9128284N</v>
      </c>
      <c r="AM1339">
        <v>1.7825</v>
      </c>
      <c r="AN1339">
        <v>-4.4850000000000001E-2</v>
      </c>
      <c r="AO1339">
        <v>0.83379999999999999</v>
      </c>
      <c r="AP1339">
        <v>130.75</v>
      </c>
      <c r="AQ1339">
        <f>VLOOKUP(AL1339,工作表1!$F$3:$G$1000,2,FALSE)</f>
        <v>2.875</v>
      </c>
      <c r="AR1339" t="str">
        <f>VLOOKUP(AL1339,工作表1!$F$3:$H$1000,3,FALSE)</f>
        <v>2028/5/15</v>
      </c>
      <c r="AS1339">
        <f t="shared" si="672"/>
        <v>7.5800000000000006E-2</v>
      </c>
      <c r="AT1339">
        <f t="shared" si="673"/>
        <v>2.7991999999999999</v>
      </c>
      <c r="AU1339" s="43">
        <f t="shared" si="688"/>
        <v>44331</v>
      </c>
      <c r="AV1339" s="43">
        <f t="shared" si="674"/>
        <v>44469</v>
      </c>
      <c r="AW1339" s="45">
        <f t="shared" si="689"/>
        <v>1.1833563535911602</v>
      </c>
      <c r="AX1339" s="45">
        <f t="shared" si="690"/>
        <v>2.5223974494815709</v>
      </c>
      <c r="AY1339" s="47">
        <f t="shared" si="691"/>
        <v>110.38257580083318</v>
      </c>
      <c r="AZ1339" s="47">
        <f t="shared" si="692"/>
        <v>129.89958874381469</v>
      </c>
      <c r="BA1339" s="43"/>
      <c r="BC1339" s="2">
        <v>44295</v>
      </c>
      <c r="BD1339" t="str">
        <v>9128284V</v>
      </c>
      <c r="BE1339">
        <v>-2.1088</v>
      </c>
      <c r="BF1339">
        <v>0.14083000000000001</v>
      </c>
      <c r="BG1339">
        <v>0.83379999999999999</v>
      </c>
      <c r="BH1339">
        <v>130.234375</v>
      </c>
      <c r="BI1339">
        <f>VLOOKUP(BD1339,工作表1!$K$3:$L$1000,2,FALSE)</f>
        <v>2.875</v>
      </c>
      <c r="BJ1339" t="str">
        <f>VLOOKUP(BD1339,工作表1!$K$3:$M$1000,3,FALSE)</f>
        <v>2028/8/15</v>
      </c>
      <c r="BK1339">
        <f t="shared" si="675"/>
        <v>7.4999999999999997E-2</v>
      </c>
      <c r="BL1339">
        <f t="shared" si="676"/>
        <v>2.8</v>
      </c>
      <c r="BM1339" s="43">
        <f t="shared" si="693"/>
        <v>44423</v>
      </c>
      <c r="BN1339" s="43">
        <f t="shared" si="677"/>
        <v>44561</v>
      </c>
      <c r="BO1339" s="45">
        <f t="shared" si="694"/>
        <v>0.44475138121546959</v>
      </c>
      <c r="BP1339" s="45">
        <f t="shared" si="695"/>
        <v>2.5163267236812232</v>
      </c>
      <c r="BQ1339" s="47">
        <f t="shared" si="696"/>
        <v>110.54506955189083</v>
      </c>
      <c r="BR1339" s="47">
        <f t="shared" si="697"/>
        <v>128.73412941828792</v>
      </c>
    </row>
    <row r="1340" spans="6:70" x14ac:dyDescent="0.25">
      <c r="F1340" s="2">
        <v>44328</v>
      </c>
      <c r="G1340">
        <v>7.5600000000000001E-2</v>
      </c>
      <c r="H1340" s="43">
        <v>44361</v>
      </c>
      <c r="I1340">
        <v>1.1890000000000001</v>
      </c>
      <c r="L1340" s="2">
        <v>44295</v>
      </c>
      <c r="M1340" t="str">
        <v>9128283W</v>
      </c>
      <c r="N1340">
        <v>1.1908000000000001</v>
      </c>
      <c r="O1340">
        <v>-9.5130000000000006E-2</v>
      </c>
      <c r="P1340">
        <v>0.82720000000000005</v>
      </c>
      <c r="Q1340">
        <v>131.734375</v>
      </c>
      <c r="R1340">
        <f>VLOOKUP(M1340,工作表1!$A$3:$B$1000,2,FALSE)</f>
        <v>2.75</v>
      </c>
      <c r="S1340" t="str">
        <f>VLOOKUP(M1340,工作表1!$A$3:$C$1000,3,FALSE)</f>
        <v>2028/2/15</v>
      </c>
      <c r="T1340">
        <f t="shared" si="667"/>
        <v>7.4999999999999997E-2</v>
      </c>
      <c r="U1340">
        <f t="shared" si="666"/>
        <v>2.6749999999999998</v>
      </c>
      <c r="V1340" s="43">
        <f t="shared" si="678"/>
        <v>44423</v>
      </c>
      <c r="W1340" s="43">
        <f t="shared" si="668"/>
        <v>44377</v>
      </c>
      <c r="X1340" s="45">
        <f t="shared" si="679"/>
        <v>0.42541436464088395</v>
      </c>
      <c r="Y1340" s="45">
        <f t="shared" si="680"/>
        <v>1.0206198440929388</v>
      </c>
      <c r="Z1340" s="47">
        <f t="shared" si="681"/>
        <v>109.59000988741469</v>
      </c>
      <c r="AA1340" s="47">
        <f t="shared" si="682"/>
        <v>131.31869551870986</v>
      </c>
      <c r="AB1340" s="45">
        <f t="shared" si="683"/>
        <v>1.3206</v>
      </c>
      <c r="AC1340" s="2" t="str">
        <f t="shared" si="669"/>
        <v>TY1</v>
      </c>
      <c r="AD1340">
        <f t="shared" si="670"/>
        <v>131.734375</v>
      </c>
      <c r="AE1340">
        <f t="shared" si="671"/>
        <v>130.875</v>
      </c>
      <c r="AF1340" s="49">
        <f t="shared" si="698"/>
        <v>0.859375</v>
      </c>
      <c r="AG1340" s="3">
        <f t="shared" si="684"/>
        <v>131.31869551870986</v>
      </c>
      <c r="AH1340">
        <f t="shared" si="685"/>
        <v>130.01552040941093</v>
      </c>
      <c r="AI1340" s="51">
        <f t="shared" si="686"/>
        <v>1.3031751092989339</v>
      </c>
      <c r="AJ1340" s="52">
        <f t="shared" si="687"/>
        <v>0.44380010929893388</v>
      </c>
      <c r="AK1340" s="2">
        <v>44295</v>
      </c>
      <c r="AL1340" t="str">
        <v>9128284N</v>
      </c>
      <c r="AM1340">
        <v>1.6506000000000001</v>
      </c>
      <c r="AN1340">
        <v>-3.9269999999999999E-2</v>
      </c>
      <c r="AO1340">
        <v>0.83379999999999999</v>
      </c>
      <c r="AP1340">
        <v>130.875</v>
      </c>
      <c r="AQ1340">
        <f>VLOOKUP(AL1340,工作表1!$F$3:$G$1000,2,FALSE)</f>
        <v>2.875</v>
      </c>
      <c r="AR1340" t="str">
        <f>VLOOKUP(AL1340,工作表1!$F$3:$H$1000,3,FALSE)</f>
        <v>2028/5/15</v>
      </c>
      <c r="AS1340">
        <f t="shared" si="672"/>
        <v>7.4999999999999997E-2</v>
      </c>
      <c r="AT1340">
        <f t="shared" si="673"/>
        <v>2.8</v>
      </c>
      <c r="AU1340" s="43">
        <f t="shared" si="688"/>
        <v>44331</v>
      </c>
      <c r="AV1340" s="43">
        <f t="shared" si="674"/>
        <v>44469</v>
      </c>
      <c r="AW1340" s="45">
        <f t="shared" si="689"/>
        <v>1.1754143646408841</v>
      </c>
      <c r="AX1340" s="45">
        <f t="shared" si="690"/>
        <v>2.5223321728600623</v>
      </c>
      <c r="AY1340" s="47">
        <f t="shared" si="691"/>
        <v>110.49180961599698</v>
      </c>
      <c r="AZ1340" s="47">
        <f t="shared" si="692"/>
        <v>130.01552040941093</v>
      </c>
      <c r="BA1340" s="43"/>
      <c r="BC1340" s="2">
        <v>44294</v>
      </c>
      <c r="BD1340" t="str">
        <v>9128284V</v>
      </c>
      <c r="BE1340">
        <v>-2.3552</v>
      </c>
      <c r="BF1340">
        <v>0.13317000000000001</v>
      </c>
      <c r="BG1340">
        <v>0.83379999999999999</v>
      </c>
      <c r="BH1340">
        <v>130.5</v>
      </c>
      <c r="BI1340">
        <f>VLOOKUP(BD1340,工作表1!$K$3:$L$1000,2,FALSE)</f>
        <v>2.875</v>
      </c>
      <c r="BJ1340" t="str">
        <f>VLOOKUP(BD1340,工作表1!$K$3:$M$1000,3,FALSE)</f>
        <v>2028/8/15</v>
      </c>
      <c r="BK1340">
        <f t="shared" si="675"/>
        <v>7.5999999999999998E-2</v>
      </c>
      <c r="BL1340">
        <f t="shared" si="676"/>
        <v>2.7989999999999999</v>
      </c>
      <c r="BM1340" s="43">
        <f t="shared" si="693"/>
        <v>44423</v>
      </c>
      <c r="BN1340" s="43">
        <f t="shared" si="677"/>
        <v>44561</v>
      </c>
      <c r="BO1340" s="45">
        <f t="shared" si="694"/>
        <v>0.42092541436464087</v>
      </c>
      <c r="BP1340" s="45">
        <f t="shared" si="695"/>
        <v>2.5161308938166957</v>
      </c>
      <c r="BQ1340" s="47">
        <f t="shared" si="696"/>
        <v>110.7958477655795</v>
      </c>
      <c r="BR1340" s="47">
        <f t="shared" si="697"/>
        <v>128.99191360963107</v>
      </c>
    </row>
    <row r="1341" spans="6:70" x14ac:dyDescent="0.25">
      <c r="F1341" s="2">
        <v>44327</v>
      </c>
      <c r="G1341">
        <v>7.5899999999999995E-2</v>
      </c>
      <c r="H1341" s="43">
        <v>44358</v>
      </c>
      <c r="I1341">
        <v>1.1423000000000001</v>
      </c>
      <c r="L1341" s="2">
        <v>44294</v>
      </c>
      <c r="M1341" t="str">
        <v>9128283W</v>
      </c>
      <c r="N1341">
        <v>1.3206</v>
      </c>
      <c r="O1341">
        <v>-0.12135</v>
      </c>
      <c r="P1341">
        <v>0.82720000000000005</v>
      </c>
      <c r="Q1341">
        <v>132</v>
      </c>
      <c r="R1341">
        <f>VLOOKUP(M1341,工作表1!$A$3:$B$1000,2,FALSE)</f>
        <v>2.75</v>
      </c>
      <c r="S1341" t="str">
        <f>VLOOKUP(M1341,工作表1!$A$3:$C$1000,3,FALSE)</f>
        <v>2028/2/15</v>
      </c>
      <c r="T1341">
        <f t="shared" si="667"/>
        <v>7.5999999999999998E-2</v>
      </c>
      <c r="U1341">
        <f t="shared" si="666"/>
        <v>2.6739999999999999</v>
      </c>
      <c r="V1341" s="43">
        <f t="shared" si="678"/>
        <v>44423</v>
      </c>
      <c r="W1341" s="43">
        <f t="shared" si="668"/>
        <v>44377</v>
      </c>
      <c r="X1341" s="45">
        <f t="shared" si="679"/>
        <v>0.40262430939226518</v>
      </c>
      <c r="Y1341" s="45">
        <f t="shared" si="680"/>
        <v>1.0204325285703473</v>
      </c>
      <c r="Z1341" s="47">
        <f t="shared" si="681"/>
        <v>109.83942325494594</v>
      </c>
      <c r="AA1341" s="47">
        <f t="shared" si="682"/>
        <v>131.57626865878893</v>
      </c>
      <c r="AB1341" s="45">
        <f t="shared" si="683"/>
        <v>1.2851999999999999</v>
      </c>
      <c r="AC1341" s="2" t="str">
        <f t="shared" si="669"/>
        <v>TY1</v>
      </c>
      <c r="AD1341">
        <f t="shared" si="670"/>
        <v>132</v>
      </c>
      <c r="AE1341">
        <f t="shared" si="671"/>
        <v>131.140625</v>
      </c>
      <c r="AF1341" s="49">
        <f t="shared" si="698"/>
        <v>0.859375</v>
      </c>
      <c r="AG1341" s="3">
        <f t="shared" si="684"/>
        <v>131.57626865878893</v>
      </c>
      <c r="AH1341">
        <f t="shared" si="685"/>
        <v>130.25255780842366</v>
      </c>
      <c r="AI1341" s="51">
        <f t="shared" si="686"/>
        <v>1.3237108503652735</v>
      </c>
      <c r="AJ1341" s="52">
        <f t="shared" si="687"/>
        <v>0.46433585036527347</v>
      </c>
      <c r="AK1341" s="2">
        <v>44294</v>
      </c>
      <c r="AL1341" t="str">
        <v>9128284N</v>
      </c>
      <c r="AM1341">
        <v>1.0478000000000001</v>
      </c>
      <c r="AN1341">
        <v>-1.8180000000000002E-2</v>
      </c>
      <c r="AO1341">
        <v>0.83379999999999999</v>
      </c>
      <c r="AP1341">
        <v>131.140625</v>
      </c>
      <c r="AQ1341">
        <f>VLOOKUP(AL1341,工作表1!$F$3:$G$1000,2,FALSE)</f>
        <v>2.875</v>
      </c>
      <c r="AR1341" t="str">
        <f>VLOOKUP(AL1341,工作表1!$F$3:$H$1000,3,FALSE)</f>
        <v>2028/5/15</v>
      </c>
      <c r="AS1341">
        <f t="shared" si="672"/>
        <v>7.5999999999999998E-2</v>
      </c>
      <c r="AT1341">
        <f t="shared" si="673"/>
        <v>2.7989999999999999</v>
      </c>
      <c r="AU1341" s="43">
        <f t="shared" si="688"/>
        <v>44331</v>
      </c>
      <c r="AV1341" s="43">
        <f t="shared" si="674"/>
        <v>44469</v>
      </c>
      <c r="AW1341" s="45">
        <f t="shared" si="689"/>
        <v>1.1515883977900552</v>
      </c>
      <c r="AX1341" s="45">
        <f t="shared" si="690"/>
        <v>2.5221363429955348</v>
      </c>
      <c r="AY1341" s="47">
        <f t="shared" si="691"/>
        <v>110.72554470979608</v>
      </c>
      <c r="AZ1341" s="47">
        <f t="shared" si="692"/>
        <v>130.25255780842366</v>
      </c>
      <c r="BA1341" s="43"/>
      <c r="BC1341" s="2">
        <v>44293</v>
      </c>
      <c r="BD1341" t="str">
        <v>9128284V</v>
      </c>
      <c r="BE1341">
        <v>-6.7706</v>
      </c>
      <c r="BF1341">
        <v>0.33361000000000002</v>
      </c>
      <c r="BG1341">
        <v>0.83379999999999999</v>
      </c>
      <c r="BH1341">
        <v>130.5</v>
      </c>
      <c r="BI1341">
        <f>VLOOKUP(BD1341,工作表1!$K$3:$L$1000,2,FALSE)</f>
        <v>2.875</v>
      </c>
      <c r="BJ1341" t="str">
        <f>VLOOKUP(BD1341,工作表1!$K$3:$M$1000,3,FALSE)</f>
        <v>2028/8/15</v>
      </c>
      <c r="BK1341">
        <f t="shared" si="675"/>
        <v>7.4200000000000002E-2</v>
      </c>
      <c r="BL1341">
        <f t="shared" si="676"/>
        <v>2.8008000000000002</v>
      </c>
      <c r="BM1341" s="43">
        <f t="shared" si="693"/>
        <v>44423</v>
      </c>
      <c r="BN1341" s="43">
        <f t="shared" si="677"/>
        <v>44561</v>
      </c>
      <c r="BO1341" s="45">
        <f t="shared" si="694"/>
        <v>0.41298342541436461</v>
      </c>
      <c r="BP1341" s="45">
        <f t="shared" si="695"/>
        <v>2.5160656171951867</v>
      </c>
      <c r="BQ1341" s="47">
        <f t="shared" si="696"/>
        <v>110.63715551086989</v>
      </c>
      <c r="BR1341" s="47">
        <f t="shared" si="697"/>
        <v>128.78536924462304</v>
      </c>
    </row>
    <row r="1342" spans="6:70" x14ac:dyDescent="0.25">
      <c r="F1342" s="2">
        <v>44326</v>
      </c>
      <c r="G1342">
        <v>7.4349999999999999E-2</v>
      </c>
      <c r="H1342" s="43">
        <v>44357</v>
      </c>
      <c r="I1342">
        <v>1.1191</v>
      </c>
      <c r="L1342" s="2">
        <v>44293</v>
      </c>
      <c r="M1342" t="str">
        <v>9128283W</v>
      </c>
      <c r="N1342">
        <v>1.3891</v>
      </c>
      <c r="O1342">
        <v>-9.6009999999999998E-2</v>
      </c>
      <c r="P1342">
        <v>0.82720000000000005</v>
      </c>
      <c r="Q1342">
        <v>131.828125</v>
      </c>
      <c r="R1342">
        <f>VLOOKUP(M1342,工作表1!$A$3:$B$1000,2,FALSE)</f>
        <v>2.75</v>
      </c>
      <c r="S1342" t="str">
        <f>VLOOKUP(M1342,工作表1!$A$3:$C$1000,3,FALSE)</f>
        <v>2028/2/15</v>
      </c>
      <c r="T1342">
        <f t="shared" si="667"/>
        <v>7.4200000000000002E-2</v>
      </c>
      <c r="U1342">
        <f t="shared" si="666"/>
        <v>2.6758000000000002</v>
      </c>
      <c r="V1342" s="43">
        <f t="shared" si="678"/>
        <v>44423</v>
      </c>
      <c r="W1342" s="43">
        <f t="shared" si="668"/>
        <v>44377</v>
      </c>
      <c r="X1342" s="45">
        <f t="shared" si="679"/>
        <v>0.39502762430939226</v>
      </c>
      <c r="Y1342" s="45">
        <f t="shared" si="680"/>
        <v>1.020370090062817</v>
      </c>
      <c r="Z1342" s="47">
        <f t="shared" si="681"/>
        <v>109.69852460368953</v>
      </c>
      <c r="AA1342" s="47">
        <f t="shared" si="682"/>
        <v>131.39069916158087</v>
      </c>
      <c r="AB1342" s="45">
        <f t="shared" si="683"/>
        <v>1.3347</v>
      </c>
      <c r="AC1342" s="2" t="str">
        <f t="shared" si="669"/>
        <v>TY1</v>
      </c>
      <c r="AD1342">
        <f t="shared" si="670"/>
        <v>131.828125</v>
      </c>
      <c r="AE1342">
        <f t="shared" si="671"/>
        <v>130.96875</v>
      </c>
      <c r="AF1342" s="49">
        <f t="shared" si="698"/>
        <v>0.859375</v>
      </c>
      <c r="AG1342" s="3">
        <f t="shared" si="684"/>
        <v>131.39069916158087</v>
      </c>
      <c r="AH1342">
        <f t="shared" si="685"/>
        <v>130.08709336904275</v>
      </c>
      <c r="AI1342" s="51">
        <f t="shared" si="686"/>
        <v>1.3036057925381215</v>
      </c>
      <c r="AJ1342" s="52">
        <f t="shared" si="687"/>
        <v>0.44423079253812148</v>
      </c>
      <c r="AK1342" s="2">
        <v>44293</v>
      </c>
      <c r="AL1342" t="str">
        <v>9128284N</v>
      </c>
      <c r="AM1342">
        <v>1.9315</v>
      </c>
      <c r="AN1342">
        <v>-3.7269999999999998E-2</v>
      </c>
      <c r="AO1342">
        <v>0.83379999999999999</v>
      </c>
      <c r="AP1342">
        <v>130.96875</v>
      </c>
      <c r="AQ1342">
        <f>VLOOKUP(AL1342,工作表1!$F$3:$G$1000,2,FALSE)</f>
        <v>2.875</v>
      </c>
      <c r="AR1342" t="str">
        <f>VLOOKUP(AL1342,工作表1!$F$3:$H$1000,3,FALSE)</f>
        <v>2028/5/15</v>
      </c>
      <c r="AS1342">
        <f t="shared" si="672"/>
        <v>7.4200000000000002E-2</v>
      </c>
      <c r="AT1342">
        <f t="shared" si="673"/>
        <v>2.8008000000000002</v>
      </c>
      <c r="AU1342" s="43">
        <f t="shared" si="688"/>
        <v>44331</v>
      </c>
      <c r="AV1342" s="43">
        <f t="shared" si="674"/>
        <v>44469</v>
      </c>
      <c r="AW1342" s="45">
        <f t="shared" si="689"/>
        <v>1.1436464088397789</v>
      </c>
      <c r="AX1342" s="45">
        <f t="shared" si="690"/>
        <v>2.5220710663740253</v>
      </c>
      <c r="AY1342" s="47">
        <f t="shared" si="691"/>
        <v>110.60064489707435</v>
      </c>
      <c r="AZ1342" s="47">
        <f t="shared" si="692"/>
        <v>130.08709336904275</v>
      </c>
      <c r="BA1342" s="43"/>
      <c r="BC1342" s="2">
        <v>44292</v>
      </c>
      <c r="BD1342" t="str">
        <v>9128284V</v>
      </c>
      <c r="BE1342">
        <v>-9.4917999999999996</v>
      </c>
      <c r="BF1342">
        <v>0.43747999999999998</v>
      </c>
      <c r="BG1342">
        <v>0.83379999999999999</v>
      </c>
      <c r="BH1342">
        <v>130.5</v>
      </c>
      <c r="BI1342">
        <f>VLOOKUP(BD1342,工作表1!$K$3:$L$1000,2,FALSE)</f>
        <v>2.875</v>
      </c>
      <c r="BJ1342" t="str">
        <f>VLOOKUP(BD1342,工作表1!$K$3:$M$1000,3,FALSE)</f>
        <v>2028/8/15</v>
      </c>
      <c r="BK1342">
        <f t="shared" si="675"/>
        <v>6.83E-2</v>
      </c>
      <c r="BL1342">
        <f t="shared" si="676"/>
        <v>2.8067000000000002</v>
      </c>
      <c r="BM1342" s="43">
        <f t="shared" si="693"/>
        <v>44423</v>
      </c>
      <c r="BN1342" s="43">
        <f t="shared" si="677"/>
        <v>44561</v>
      </c>
      <c r="BO1342" s="45">
        <f t="shared" si="694"/>
        <v>0.40504143646408841</v>
      </c>
      <c r="BP1342" s="45">
        <f t="shared" si="695"/>
        <v>2.5160003405736777</v>
      </c>
      <c r="BQ1342" s="47">
        <f t="shared" si="696"/>
        <v>110.55777879464929</v>
      </c>
      <c r="BR1342" s="47">
        <f t="shared" si="697"/>
        <v>128.6702776455862</v>
      </c>
    </row>
    <row r="1343" spans="6:70" x14ac:dyDescent="0.25">
      <c r="F1343" s="2">
        <v>44323</v>
      </c>
      <c r="G1343">
        <v>7.5300000000000006E-2</v>
      </c>
      <c r="H1343" s="43">
        <v>44356</v>
      </c>
      <c r="I1343">
        <v>1.1657999999999999</v>
      </c>
      <c r="L1343" s="2">
        <v>44292</v>
      </c>
      <c r="M1343" t="str">
        <v>9128283W</v>
      </c>
      <c r="N1343">
        <v>1.385</v>
      </c>
      <c r="O1343">
        <v>-9.2660000000000006E-2</v>
      </c>
      <c r="P1343">
        <v>0.82720000000000005</v>
      </c>
      <c r="Q1343">
        <v>131.6875</v>
      </c>
      <c r="R1343">
        <f>VLOOKUP(M1343,工作表1!$A$3:$B$1000,2,FALSE)</f>
        <v>2.75</v>
      </c>
      <c r="S1343" t="str">
        <f>VLOOKUP(M1343,工作表1!$A$3:$C$1000,3,FALSE)</f>
        <v>2028/2/15</v>
      </c>
      <c r="T1343">
        <f t="shared" si="667"/>
        <v>6.83E-2</v>
      </c>
      <c r="U1343">
        <f t="shared" si="666"/>
        <v>2.6817000000000002</v>
      </c>
      <c r="V1343" s="43">
        <f t="shared" si="678"/>
        <v>44423</v>
      </c>
      <c r="W1343" s="43">
        <f t="shared" si="668"/>
        <v>44377</v>
      </c>
      <c r="X1343" s="45">
        <f t="shared" si="679"/>
        <v>0.38743093922651933</v>
      </c>
      <c r="Y1343" s="45">
        <f t="shared" si="680"/>
        <v>1.0203076515552865</v>
      </c>
      <c r="Z1343" s="47">
        <f t="shared" si="681"/>
        <v>109.58912051077692</v>
      </c>
      <c r="AA1343" s="47">
        <f t="shared" si="682"/>
        <v>131.2420347558587</v>
      </c>
      <c r="AB1343" s="45">
        <f t="shared" si="683"/>
        <v>1.3299000000000001</v>
      </c>
      <c r="AC1343" s="2" t="str">
        <f t="shared" si="669"/>
        <v>TY1</v>
      </c>
      <c r="AD1343">
        <f t="shared" si="670"/>
        <v>131.6875</v>
      </c>
      <c r="AE1343">
        <f t="shared" si="671"/>
        <v>130.84375</v>
      </c>
      <c r="AF1343" s="49">
        <f t="shared" si="698"/>
        <v>0.84375</v>
      </c>
      <c r="AG1343" s="3">
        <f t="shared" si="684"/>
        <v>131.2420347558587</v>
      </c>
      <c r="AH1343">
        <f t="shared" si="685"/>
        <v>129.93737711092243</v>
      </c>
      <c r="AI1343" s="51">
        <f t="shared" si="686"/>
        <v>1.3046576449362703</v>
      </c>
      <c r="AJ1343" s="52">
        <f t="shared" si="687"/>
        <v>0.46090764493627034</v>
      </c>
      <c r="AK1343" s="2">
        <v>44292</v>
      </c>
      <c r="AL1343" t="str">
        <v>9128284N</v>
      </c>
      <c r="AM1343">
        <v>1.5350999999999999</v>
      </c>
      <c r="AN1343">
        <v>-1.281E-2</v>
      </c>
      <c r="AO1343">
        <v>0.83379999999999999</v>
      </c>
      <c r="AP1343">
        <v>130.84375</v>
      </c>
      <c r="AQ1343">
        <f>VLOOKUP(AL1343,工作表1!$F$3:$G$1000,2,FALSE)</f>
        <v>2.875</v>
      </c>
      <c r="AR1343" t="str">
        <f>VLOOKUP(AL1343,工作表1!$F$3:$H$1000,3,FALSE)</f>
        <v>2028/5/15</v>
      </c>
      <c r="AS1343">
        <f t="shared" si="672"/>
        <v>6.83E-2</v>
      </c>
      <c r="AT1343">
        <f t="shared" si="673"/>
        <v>2.8067000000000002</v>
      </c>
      <c r="AU1343" s="43">
        <f t="shared" si="688"/>
        <v>44331</v>
      </c>
      <c r="AV1343" s="43">
        <f t="shared" si="674"/>
        <v>44469</v>
      </c>
      <c r="AW1343" s="45">
        <f t="shared" si="689"/>
        <v>1.1357044198895028</v>
      </c>
      <c r="AX1343" s="45">
        <f t="shared" si="690"/>
        <v>2.5220057897525168</v>
      </c>
      <c r="AY1343" s="47">
        <f t="shared" si="691"/>
        <v>110.49089036233218</v>
      </c>
      <c r="AZ1343" s="47">
        <f t="shared" si="692"/>
        <v>129.93737711092243</v>
      </c>
      <c r="BA1343" s="43"/>
      <c r="BC1343" s="2">
        <v>44291</v>
      </c>
      <c r="BD1343" t="str">
        <v>9128284V</v>
      </c>
      <c r="BE1343">
        <v>-23.247599999999998</v>
      </c>
      <c r="BF1343">
        <v>0.96209999999999996</v>
      </c>
      <c r="BG1343">
        <v>0.83379999999999999</v>
      </c>
      <c r="BH1343">
        <v>130.40625</v>
      </c>
      <c r="BI1343">
        <f>VLOOKUP(BD1343,工作表1!$K$3:$L$1000,2,FALSE)</f>
        <v>2.875</v>
      </c>
      <c r="BJ1343" t="str">
        <f>VLOOKUP(BD1343,工作表1!$K$3:$M$1000,3,FALSE)</f>
        <v>2028/8/15</v>
      </c>
      <c r="BK1343">
        <f t="shared" si="675"/>
        <v>6.8599999999999994E-2</v>
      </c>
      <c r="BL1343">
        <f t="shared" si="676"/>
        <v>2.8064</v>
      </c>
      <c r="BM1343" s="43">
        <f t="shared" si="693"/>
        <v>44423</v>
      </c>
      <c r="BN1343" s="43">
        <f t="shared" si="677"/>
        <v>44561</v>
      </c>
      <c r="BO1343" s="45">
        <f t="shared" si="694"/>
        <v>0.39709944751381215</v>
      </c>
      <c r="BP1343" s="45">
        <f t="shared" si="695"/>
        <v>2.5159350639521683</v>
      </c>
      <c r="BQ1343" s="47">
        <f t="shared" si="696"/>
        <v>110.04578387294852</v>
      </c>
      <c r="BR1343" s="47">
        <f t="shared" si="697"/>
        <v>128.04185166722559</v>
      </c>
    </row>
    <row r="1344" spans="6:70" x14ac:dyDescent="0.25">
      <c r="F1344" s="2">
        <v>44322</v>
      </c>
      <c r="G1344">
        <v>7.8850000000000003E-2</v>
      </c>
      <c r="H1344" s="43">
        <v>44355</v>
      </c>
      <c r="I1344">
        <v>1.2031000000000001</v>
      </c>
      <c r="L1344" s="2">
        <v>44291</v>
      </c>
      <c r="M1344" t="str">
        <v>9128283W</v>
      </c>
      <c r="N1344">
        <v>0.94830000000000003</v>
      </c>
      <c r="O1344">
        <v>-3.8629999999999998E-2</v>
      </c>
      <c r="P1344">
        <v>0.82720000000000005</v>
      </c>
      <c r="Q1344">
        <v>131.109375</v>
      </c>
      <c r="R1344">
        <f>VLOOKUP(M1344,工作表1!$A$3:$B$1000,2,FALSE)</f>
        <v>2.75</v>
      </c>
      <c r="S1344" t="str">
        <f>VLOOKUP(M1344,工作表1!$A$3:$C$1000,3,FALSE)</f>
        <v>2028/2/15</v>
      </c>
      <c r="T1344">
        <f t="shared" si="667"/>
        <v>6.8599999999999994E-2</v>
      </c>
      <c r="U1344">
        <f t="shared" si="666"/>
        <v>2.6814</v>
      </c>
      <c r="V1344" s="43">
        <f t="shared" si="678"/>
        <v>44423</v>
      </c>
      <c r="W1344" s="43">
        <f t="shared" si="668"/>
        <v>44377</v>
      </c>
      <c r="X1344" s="45">
        <f t="shared" si="679"/>
        <v>0.37983425414364641</v>
      </c>
      <c r="Y1344" s="45">
        <f t="shared" si="680"/>
        <v>1.0202452130477559</v>
      </c>
      <c r="Z1344" s="47">
        <f t="shared" si="681"/>
        <v>109.10454192971596</v>
      </c>
      <c r="AA1344" s="47">
        <f t="shared" si="682"/>
        <v>130.64155292141646</v>
      </c>
      <c r="AB1344" s="45">
        <f t="shared" si="683"/>
        <v>1.3818999999999999</v>
      </c>
      <c r="AC1344" s="2" t="str">
        <f t="shared" si="669"/>
        <v>TY1</v>
      </c>
      <c r="AD1344">
        <f t="shared" si="670"/>
        <v>131.109375</v>
      </c>
      <c r="AE1344">
        <f t="shared" si="671"/>
        <v>130.25</v>
      </c>
      <c r="AF1344" s="49">
        <f t="shared" si="698"/>
        <v>0.859375</v>
      </c>
      <c r="AG1344" s="3">
        <f t="shared" si="684"/>
        <v>130.64155292141646</v>
      </c>
      <c r="AH1344">
        <f t="shared" si="685"/>
        <v>129.32280292426069</v>
      </c>
      <c r="AI1344" s="51">
        <f t="shared" si="686"/>
        <v>1.318749997155777</v>
      </c>
      <c r="AJ1344" s="52">
        <f t="shared" si="687"/>
        <v>0.45937499715577701</v>
      </c>
      <c r="AK1344" s="2">
        <v>44291</v>
      </c>
      <c r="AL1344" t="str">
        <v>9128284N</v>
      </c>
      <c r="AM1344">
        <v>1.1259999999999999</v>
      </c>
      <c r="AN1344">
        <v>1.093E-2</v>
      </c>
      <c r="AO1344">
        <v>0.83379999999999999</v>
      </c>
      <c r="AP1344">
        <v>130.25</v>
      </c>
      <c r="AQ1344">
        <f>VLOOKUP(AL1344,工作表1!$F$3:$G$1000,2,FALSE)</f>
        <v>2.875</v>
      </c>
      <c r="AR1344" t="str">
        <f>VLOOKUP(AL1344,工作表1!$F$3:$H$1000,3,FALSE)</f>
        <v>2028/5/15</v>
      </c>
      <c r="AS1344">
        <f t="shared" si="672"/>
        <v>6.8599999999999994E-2</v>
      </c>
      <c r="AT1344">
        <f t="shared" si="673"/>
        <v>2.8064</v>
      </c>
      <c r="AU1344" s="43">
        <f t="shared" si="688"/>
        <v>44331</v>
      </c>
      <c r="AV1344" s="43">
        <f t="shared" si="674"/>
        <v>44469</v>
      </c>
      <c r="AW1344" s="45">
        <f t="shared" si="689"/>
        <v>1.1277624309392265</v>
      </c>
      <c r="AX1344" s="45">
        <f t="shared" si="690"/>
        <v>2.5219405131310073</v>
      </c>
      <c r="AY1344" s="47">
        <f t="shared" si="691"/>
        <v>109.9905217312166</v>
      </c>
      <c r="AZ1344" s="47">
        <f t="shared" si="692"/>
        <v>129.32280292426069</v>
      </c>
      <c r="BA1344" s="43"/>
      <c r="BC1344" s="2">
        <v>44288</v>
      </c>
      <c r="BD1344" t="str">
        <v>9128284V</v>
      </c>
      <c r="BE1344">
        <v>-23.241399999999999</v>
      </c>
      <c r="BF1344">
        <v>0.96</v>
      </c>
      <c r="BG1344">
        <v>0.83379999999999999</v>
      </c>
      <c r="BH1344">
        <v>130.234375</v>
      </c>
      <c r="BI1344">
        <f>VLOOKUP(BD1344,工作表1!$K$3:$L$1000,2,FALSE)</f>
        <v>2.875</v>
      </c>
      <c r="BJ1344" t="str">
        <f>VLOOKUP(BD1344,工作表1!$K$3:$M$1000,3,FALSE)</f>
        <v>2028/8/15</v>
      </c>
      <c r="BK1344">
        <f t="shared" si="675"/>
        <v>6.8000000000000005E-2</v>
      </c>
      <c r="BL1344">
        <f t="shared" si="676"/>
        <v>2.8069999999999999</v>
      </c>
      <c r="BM1344" s="43">
        <f t="shared" si="693"/>
        <v>44423</v>
      </c>
      <c r="BN1344" s="43">
        <f t="shared" si="677"/>
        <v>44561</v>
      </c>
      <c r="BO1344" s="45">
        <f t="shared" si="694"/>
        <v>0.3891574585635359</v>
      </c>
      <c r="BP1344" s="45">
        <f t="shared" si="695"/>
        <v>2.5158697873306592</v>
      </c>
      <c r="BQ1344" s="47">
        <f t="shared" si="696"/>
        <v>109.91021346687195</v>
      </c>
      <c r="BR1344" s="47">
        <f t="shared" si="697"/>
        <v>127.86407474414305</v>
      </c>
    </row>
    <row r="1345" spans="6:70" x14ac:dyDescent="0.25">
      <c r="F1345" s="2">
        <v>44321</v>
      </c>
      <c r="G1345">
        <v>7.9299999999999995E-2</v>
      </c>
      <c r="H1345" s="43">
        <v>44354</v>
      </c>
      <c r="I1345">
        <v>1.2359</v>
      </c>
      <c r="L1345" s="2">
        <v>44288</v>
      </c>
      <c r="M1345" t="str">
        <v>9128283W</v>
      </c>
      <c r="N1345">
        <v>1.5593999999999999</v>
      </c>
      <c r="O1345">
        <v>-0.11569</v>
      </c>
      <c r="P1345">
        <v>0.82720000000000005</v>
      </c>
      <c r="Q1345">
        <v>130.953125</v>
      </c>
      <c r="R1345">
        <f>VLOOKUP(M1345,工作表1!$A$3:$B$1000,2,FALSE)</f>
        <v>2.75</v>
      </c>
      <c r="S1345" t="str">
        <f>VLOOKUP(M1345,工作表1!$A$3:$C$1000,3,FALSE)</f>
        <v>2028/2/15</v>
      </c>
      <c r="T1345">
        <f t="shared" si="667"/>
        <v>6.8000000000000005E-2</v>
      </c>
      <c r="U1345">
        <f t="shared" si="666"/>
        <v>2.6819999999999999</v>
      </c>
      <c r="V1345" s="43">
        <f t="shared" si="678"/>
        <v>44423</v>
      </c>
      <c r="W1345" s="43">
        <f t="shared" si="668"/>
        <v>44377</v>
      </c>
      <c r="X1345" s="45">
        <f t="shared" si="679"/>
        <v>0.37223756906077343</v>
      </c>
      <c r="Y1345" s="45">
        <f t="shared" si="680"/>
        <v>1.0201827745402254</v>
      </c>
      <c r="Z1345" s="47">
        <f t="shared" si="681"/>
        <v>109.00400454910609</v>
      </c>
      <c r="AA1345" s="47">
        <f t="shared" si="682"/>
        <v>130.50507963039513</v>
      </c>
      <c r="AB1345" s="45">
        <f t="shared" si="683"/>
        <v>1.4198</v>
      </c>
      <c r="AC1345" s="2" t="str">
        <f t="shared" si="669"/>
        <v>TY1</v>
      </c>
      <c r="AD1345">
        <f t="shared" si="670"/>
        <v>130.953125</v>
      </c>
      <c r="AE1345">
        <f t="shared" si="671"/>
        <v>130.078125</v>
      </c>
      <c r="AF1345" s="49">
        <f t="shared" si="698"/>
        <v>0.875</v>
      </c>
      <c r="AG1345" s="3">
        <f t="shared" si="684"/>
        <v>130.50507963039513</v>
      </c>
      <c r="AH1345">
        <f t="shared" si="685"/>
        <v>129.16817057097646</v>
      </c>
      <c r="AI1345" s="51">
        <f t="shared" si="686"/>
        <v>1.336909059418673</v>
      </c>
      <c r="AJ1345" s="52">
        <f t="shared" si="687"/>
        <v>0.461909059418673</v>
      </c>
      <c r="AK1345" s="2">
        <v>44288</v>
      </c>
      <c r="AL1345" t="str">
        <v>9128284N</v>
      </c>
      <c r="AM1345">
        <v>1.6592</v>
      </c>
      <c r="AN1345">
        <v>-2.299E-2</v>
      </c>
      <c r="AO1345">
        <v>0.83379999999999999</v>
      </c>
      <c r="AP1345">
        <v>130.078125</v>
      </c>
      <c r="AQ1345">
        <f>VLOOKUP(AL1345,工作表1!$F$3:$G$1000,2,FALSE)</f>
        <v>2.875</v>
      </c>
      <c r="AR1345" t="str">
        <f>VLOOKUP(AL1345,工作表1!$F$3:$H$1000,3,FALSE)</f>
        <v>2028/5/15</v>
      </c>
      <c r="AS1345">
        <f t="shared" si="672"/>
        <v>6.8000000000000005E-2</v>
      </c>
      <c r="AT1345">
        <f t="shared" si="673"/>
        <v>2.8069999999999999</v>
      </c>
      <c r="AU1345" s="43">
        <f t="shared" si="688"/>
        <v>44331</v>
      </c>
      <c r="AV1345" s="43">
        <f t="shared" si="674"/>
        <v>44469</v>
      </c>
      <c r="AW1345" s="45">
        <f t="shared" si="689"/>
        <v>1.1198204419889504</v>
      </c>
      <c r="AX1345" s="45">
        <f t="shared" si="690"/>
        <v>2.5218752365094983</v>
      </c>
      <c r="AY1345" s="47">
        <f t="shared" si="691"/>
        <v>109.87409593410452</v>
      </c>
      <c r="AZ1345" s="47">
        <f t="shared" si="692"/>
        <v>129.16817057097646</v>
      </c>
      <c r="BA1345" s="43"/>
      <c r="BC1345" s="2">
        <v>44287</v>
      </c>
      <c r="BD1345" t="str">
        <v>9128284V</v>
      </c>
      <c r="BE1345">
        <v>-18.821000000000002</v>
      </c>
      <c r="BF1345">
        <v>0.78603000000000001</v>
      </c>
      <c r="BG1345">
        <v>0.83379999999999999</v>
      </c>
      <c r="BH1345">
        <v>130.546875</v>
      </c>
      <c r="BI1345">
        <f>VLOOKUP(BD1345,工作表1!$K$3:$L$1000,2,FALSE)</f>
        <v>2.875</v>
      </c>
      <c r="BJ1345" t="str">
        <f>VLOOKUP(BD1345,工作表1!$K$3:$M$1000,3,FALSE)</f>
        <v>2028/8/15</v>
      </c>
      <c r="BK1345">
        <f t="shared" si="675"/>
        <v>6.8000000000000005E-2</v>
      </c>
      <c r="BL1345">
        <f t="shared" si="676"/>
        <v>2.8069999999999999</v>
      </c>
      <c r="BM1345" s="43">
        <f t="shared" si="693"/>
        <v>44423</v>
      </c>
      <c r="BN1345" s="43">
        <f t="shared" si="677"/>
        <v>44561</v>
      </c>
      <c r="BO1345" s="45">
        <f t="shared" si="694"/>
        <v>0.36533149171270718</v>
      </c>
      <c r="BP1345" s="45">
        <f t="shared" si="695"/>
        <v>2.5156739574661322</v>
      </c>
      <c r="BQ1345" s="47">
        <f t="shared" si="696"/>
        <v>110.3356344222735</v>
      </c>
      <c r="BR1345" s="47">
        <f t="shared" si="697"/>
        <v>128.33035680007086</v>
      </c>
    </row>
    <row r="1346" spans="6:70" x14ac:dyDescent="0.25">
      <c r="F1346" s="2">
        <v>44320</v>
      </c>
      <c r="G1346">
        <v>8.2699999999999996E-2</v>
      </c>
      <c r="H1346" s="43">
        <v>44351</v>
      </c>
      <c r="I1346">
        <v>1.2242</v>
      </c>
      <c r="L1346" s="2">
        <v>44287</v>
      </c>
      <c r="M1346" t="str">
        <v>9128283W</v>
      </c>
      <c r="N1346">
        <v>0.91610000000000003</v>
      </c>
      <c r="O1346">
        <v>-3.6200000000000003E-2</v>
      </c>
      <c r="P1346">
        <v>0.82720000000000005</v>
      </c>
      <c r="Q1346">
        <v>131.421875</v>
      </c>
      <c r="R1346">
        <f>VLOOKUP(M1346,工作表1!$A$3:$B$1000,2,FALSE)</f>
        <v>2.75</v>
      </c>
      <c r="S1346" t="str">
        <f>VLOOKUP(M1346,工作表1!$A$3:$C$1000,3,FALSE)</f>
        <v>2028/2/15</v>
      </c>
      <c r="T1346">
        <f t="shared" si="667"/>
        <v>6.8000000000000005E-2</v>
      </c>
      <c r="U1346">
        <f t="shared" si="666"/>
        <v>2.6819999999999999</v>
      </c>
      <c r="V1346" s="43">
        <f t="shared" si="678"/>
        <v>44423</v>
      </c>
      <c r="W1346" s="43">
        <f t="shared" si="668"/>
        <v>44377</v>
      </c>
      <c r="X1346" s="45">
        <f t="shared" si="679"/>
        <v>0.34944751381215472</v>
      </c>
      <c r="Y1346" s="45">
        <f t="shared" si="680"/>
        <v>1.0199954590176341</v>
      </c>
      <c r="Z1346" s="47">
        <f t="shared" si="681"/>
        <v>109.39276496732647</v>
      </c>
      <c r="AA1346" s="47">
        <f t="shared" si="682"/>
        <v>130.9307631906604</v>
      </c>
      <c r="AB1346" s="45">
        <f t="shared" si="683"/>
        <v>1.3582000000000001</v>
      </c>
      <c r="AC1346" s="2" t="str">
        <f t="shared" si="669"/>
        <v>TY1</v>
      </c>
      <c r="AD1346">
        <f t="shared" si="670"/>
        <v>131.421875</v>
      </c>
      <c r="AE1346">
        <f t="shared" si="671"/>
        <v>130.546875</v>
      </c>
      <c r="AF1346" s="49">
        <f t="shared" si="698"/>
        <v>0.875</v>
      </c>
      <c r="AG1346" s="3">
        <f t="shared" si="684"/>
        <v>130.9307631906604</v>
      </c>
      <c r="AH1346">
        <f t="shared" si="685"/>
        <v>129.63050331784538</v>
      </c>
      <c r="AI1346" s="51">
        <f t="shared" si="686"/>
        <v>1.300259872815019</v>
      </c>
      <c r="AJ1346" s="52">
        <f t="shared" si="687"/>
        <v>0.42525987281501898</v>
      </c>
      <c r="AK1346" s="2">
        <v>44287</v>
      </c>
      <c r="AL1346" t="str">
        <v>9128284N</v>
      </c>
      <c r="AM1346">
        <v>1.9069</v>
      </c>
      <c r="AN1346">
        <v>-3.6299999999999999E-2</v>
      </c>
      <c r="AO1346">
        <v>0.83379999999999999</v>
      </c>
      <c r="AP1346">
        <v>130.546875</v>
      </c>
      <c r="AQ1346">
        <f>VLOOKUP(AL1346,工作表1!$F$3:$G$1000,2,FALSE)</f>
        <v>2.875</v>
      </c>
      <c r="AR1346" t="str">
        <f>VLOOKUP(AL1346,工作表1!$F$3:$H$1000,3,FALSE)</f>
        <v>2028/5/15</v>
      </c>
      <c r="AS1346">
        <f t="shared" si="672"/>
        <v>6.8000000000000005E-2</v>
      </c>
      <c r="AT1346">
        <f t="shared" si="673"/>
        <v>2.8069999999999999</v>
      </c>
      <c r="AU1346" s="43">
        <f t="shared" si="688"/>
        <v>44331</v>
      </c>
      <c r="AV1346" s="43">
        <f t="shared" si="674"/>
        <v>44469</v>
      </c>
      <c r="AW1346" s="45">
        <f t="shared" si="689"/>
        <v>1.0959944751381216</v>
      </c>
      <c r="AX1346" s="45">
        <f t="shared" si="690"/>
        <v>2.5216794066449708</v>
      </c>
      <c r="AY1346" s="47">
        <f t="shared" si="691"/>
        <v>110.29622395561277</v>
      </c>
      <c r="AZ1346" s="47">
        <f t="shared" si="692"/>
        <v>129.63050331784538</v>
      </c>
      <c r="BA1346" s="43"/>
      <c r="BC1346" s="2">
        <v>44286</v>
      </c>
      <c r="BD1346" t="str">
        <v>9128284V</v>
      </c>
      <c r="BE1346">
        <v>-19.206800000000001</v>
      </c>
      <c r="BF1346">
        <v>0.74961</v>
      </c>
      <c r="BG1346">
        <v>0.83379999999999999</v>
      </c>
      <c r="BH1346">
        <v>130.03125</v>
      </c>
      <c r="BI1346">
        <f>VLOOKUP(BD1346,工作表1!$K$3:$L$1000,2,FALSE)</f>
        <v>2.875</v>
      </c>
      <c r="BJ1346" t="str">
        <f>VLOOKUP(BD1346,工作表1!$K$3:$M$1000,3,FALSE)</f>
        <v>2028/8/15</v>
      </c>
      <c r="BK1346">
        <f t="shared" si="675"/>
        <v>6.7000000000000004E-2</v>
      </c>
      <c r="BL1346">
        <f t="shared" si="676"/>
        <v>2.8079999999999998</v>
      </c>
      <c r="BM1346" s="43">
        <f t="shared" si="693"/>
        <v>44423</v>
      </c>
      <c r="BN1346" s="43">
        <f t="shared" si="677"/>
        <v>44561</v>
      </c>
      <c r="BO1346" s="45">
        <f t="shared" si="694"/>
        <v>0.35738950276243092</v>
      </c>
      <c r="BP1346" s="45">
        <f t="shared" si="695"/>
        <v>2.5156086808446227</v>
      </c>
      <c r="BQ1346" s="47">
        <f t="shared" si="696"/>
        <v>109.94437011255535</v>
      </c>
      <c r="BR1346" s="47">
        <f t="shared" si="697"/>
        <v>127.84554379948847</v>
      </c>
    </row>
    <row r="1347" spans="6:70" x14ac:dyDescent="0.25">
      <c r="F1347" s="2">
        <v>44319</v>
      </c>
      <c r="G1347">
        <v>8.48E-2</v>
      </c>
      <c r="H1347" s="43">
        <v>44350</v>
      </c>
      <c r="I1347">
        <v>1.2946</v>
      </c>
      <c r="L1347" s="2">
        <v>44286</v>
      </c>
      <c r="M1347" t="str">
        <v>9128283W</v>
      </c>
      <c r="N1347">
        <v>1.4176</v>
      </c>
      <c r="O1347">
        <v>-0.13202</v>
      </c>
      <c r="P1347">
        <v>0.82720000000000005</v>
      </c>
      <c r="Q1347">
        <v>130.9375</v>
      </c>
      <c r="R1347">
        <f>VLOOKUP(M1347,工作表1!$A$3:$B$1000,2,FALSE)</f>
        <v>2.75</v>
      </c>
      <c r="S1347" t="str">
        <f>VLOOKUP(M1347,工作表1!$A$3:$C$1000,3,FALSE)</f>
        <v>2028/2/15</v>
      </c>
      <c r="T1347">
        <f t="shared" si="667"/>
        <v>6.7000000000000004E-2</v>
      </c>
      <c r="U1347">
        <f t="shared" si="666"/>
        <v>2.6829999999999998</v>
      </c>
      <c r="V1347" s="43">
        <f t="shared" si="678"/>
        <v>44423</v>
      </c>
      <c r="W1347" s="43">
        <f t="shared" si="668"/>
        <v>44377</v>
      </c>
      <c r="X1347" s="45">
        <f t="shared" si="679"/>
        <v>0.3418508287292818</v>
      </c>
      <c r="Y1347" s="45">
        <f t="shared" si="680"/>
        <v>1.0199330205101036</v>
      </c>
      <c r="Z1347" s="47">
        <f t="shared" si="681"/>
        <v>109.0264813657781</v>
      </c>
      <c r="AA1347" s="47">
        <f t="shared" si="682"/>
        <v>130.47289899747292</v>
      </c>
      <c r="AB1347" s="45">
        <f t="shared" si="683"/>
        <v>1.4195</v>
      </c>
      <c r="AC1347" s="2" t="str">
        <f t="shared" si="669"/>
        <v>TY2</v>
      </c>
      <c r="AD1347">
        <f t="shared" si="670"/>
        <v>130.03125</v>
      </c>
      <c r="AE1347">
        <f t="shared" si="671"/>
        <v>130.28125</v>
      </c>
      <c r="AF1347" s="49">
        <f t="shared" si="698"/>
        <v>-0.25</v>
      </c>
      <c r="AG1347" s="3">
        <f t="shared" si="684"/>
        <v>129.13699029877591</v>
      </c>
      <c r="AH1347">
        <f t="shared" si="685"/>
        <v>128.07434811415251</v>
      </c>
      <c r="AI1347" s="51">
        <f t="shared" si="686"/>
        <v>1.0626421846233995</v>
      </c>
      <c r="AJ1347" s="52">
        <f t="shared" si="687"/>
        <v>1.3126421846233995</v>
      </c>
      <c r="AK1347" s="2">
        <v>44286</v>
      </c>
      <c r="AL1347" t="str">
        <v>9128284N</v>
      </c>
      <c r="AM1347">
        <v>1.9071</v>
      </c>
      <c r="AN1347">
        <v>-7.7270000000000005E-2</v>
      </c>
      <c r="AO1347">
        <v>0.83379999999999999</v>
      </c>
      <c r="AP1347">
        <v>130.03125</v>
      </c>
      <c r="AQ1347">
        <f>VLOOKUP(AL1347,工作表1!$F$3:$G$1000,2,FALSE)</f>
        <v>2.875</v>
      </c>
      <c r="AR1347" t="str">
        <f>VLOOKUP(AL1347,工作表1!$F$3:$H$1000,3,FALSE)</f>
        <v>2028/5/15</v>
      </c>
      <c r="AS1347">
        <f t="shared" si="672"/>
        <v>6.7000000000000004E-2</v>
      </c>
      <c r="AT1347">
        <f t="shared" si="673"/>
        <v>2.8079999999999998</v>
      </c>
      <c r="AU1347" s="43">
        <f t="shared" si="688"/>
        <v>44331</v>
      </c>
      <c r="AV1347" s="43">
        <f t="shared" si="674"/>
        <v>44469</v>
      </c>
      <c r="AW1347" s="45">
        <f t="shared" si="689"/>
        <v>1.0880524861878453</v>
      </c>
      <c r="AX1347" s="45">
        <f t="shared" si="690"/>
        <v>2.5216141300234618</v>
      </c>
      <c r="AY1347" s="47">
        <f t="shared" si="691"/>
        <v>109.89745001492452</v>
      </c>
      <c r="AZ1347" s="47">
        <f t="shared" si="692"/>
        <v>129.13699029877591</v>
      </c>
      <c r="BA1347" s="43"/>
      <c r="BC1347" s="2">
        <v>44285</v>
      </c>
      <c r="BD1347" t="str">
        <v>9128284V</v>
      </c>
      <c r="BE1347">
        <v>-18.4437</v>
      </c>
      <c r="BF1347">
        <v>0.76127</v>
      </c>
      <c r="BG1347">
        <v>0.83379999999999999</v>
      </c>
      <c r="BH1347">
        <v>130.28125</v>
      </c>
      <c r="BI1347">
        <f>VLOOKUP(BD1347,工作表1!$K$3:$L$1000,2,FALSE)</f>
        <v>2.875</v>
      </c>
      <c r="BJ1347" t="str">
        <f>VLOOKUP(BD1347,工作表1!$K$3:$M$1000,3,FALSE)</f>
        <v>2028/8/15</v>
      </c>
      <c r="BK1347">
        <f t="shared" si="675"/>
        <v>6.7000000000000004E-2</v>
      </c>
      <c r="BL1347">
        <f t="shared" si="676"/>
        <v>2.8079999999999998</v>
      </c>
      <c r="BM1347" s="43">
        <f t="shared" si="693"/>
        <v>44423</v>
      </c>
      <c r="BN1347" s="43">
        <f t="shared" si="677"/>
        <v>44561</v>
      </c>
      <c r="BO1347" s="45">
        <f t="shared" si="694"/>
        <v>0.34944751381215466</v>
      </c>
      <c r="BP1347" s="45">
        <f t="shared" si="695"/>
        <v>2.5155434042231137</v>
      </c>
      <c r="BQ1347" s="47">
        <f t="shared" si="696"/>
        <v>110.14736158695631</v>
      </c>
      <c r="BR1347" s="47">
        <f t="shared" si="697"/>
        <v>128.07434811415251</v>
      </c>
    </row>
    <row r="1348" spans="6:70" x14ac:dyDescent="0.25">
      <c r="F1348" s="2">
        <v>44316</v>
      </c>
      <c r="G1348">
        <v>8.2000000000000003E-2</v>
      </c>
      <c r="H1348" s="43">
        <v>44349</v>
      </c>
      <c r="I1348">
        <v>1.2523</v>
      </c>
      <c r="L1348" s="2">
        <v>44285</v>
      </c>
      <c r="M1348" t="str">
        <v>9128283W</v>
      </c>
      <c r="N1348">
        <v>0.95020000000000004</v>
      </c>
      <c r="O1348">
        <v>-3.3230000000000003E-2</v>
      </c>
      <c r="P1348">
        <v>0.82720000000000005</v>
      </c>
      <c r="Q1348">
        <v>131.1875</v>
      </c>
      <c r="R1348">
        <f>VLOOKUP(M1348,工作表1!$A$3:$B$1000,2,FALSE)</f>
        <v>2.75</v>
      </c>
      <c r="S1348" t="str">
        <f>VLOOKUP(M1348,工作表1!$A$3:$C$1000,3,FALSE)</f>
        <v>2028/2/15</v>
      </c>
      <c r="T1348">
        <f t="shared" si="667"/>
        <v>6.7000000000000004E-2</v>
      </c>
      <c r="U1348">
        <f t="shared" ref="U1348:U1411" si="699">R1348-T1348</f>
        <v>2.6829999999999998</v>
      </c>
      <c r="V1348" s="43">
        <f t="shared" si="678"/>
        <v>44423</v>
      </c>
      <c r="W1348" s="43">
        <f t="shared" si="668"/>
        <v>44377</v>
      </c>
      <c r="X1348" s="45">
        <f t="shared" si="679"/>
        <v>0.33425414364640882</v>
      </c>
      <c r="Y1348" s="45">
        <f t="shared" si="680"/>
        <v>1.0198705820025733</v>
      </c>
      <c r="Z1348" s="47">
        <f t="shared" si="681"/>
        <v>109.21332045860827</v>
      </c>
      <c r="AA1348" s="47">
        <f t="shared" si="682"/>
        <v>130.68400230501169</v>
      </c>
      <c r="AB1348" s="45">
        <f t="shared" si="683"/>
        <v>1.3673999999999999</v>
      </c>
      <c r="AC1348" s="2" t="str">
        <f t="shared" si="669"/>
        <v>TY2</v>
      </c>
      <c r="AD1348">
        <f t="shared" si="670"/>
        <v>130.28125</v>
      </c>
      <c r="AE1348">
        <f t="shared" si="671"/>
        <v>130.484375</v>
      </c>
      <c r="AF1348" s="49">
        <f t="shared" si="698"/>
        <v>-0.203125</v>
      </c>
      <c r="AG1348" s="3">
        <f t="shared" si="684"/>
        <v>129.34640874912415</v>
      </c>
      <c r="AH1348">
        <f t="shared" si="685"/>
        <v>128.22184855658776</v>
      </c>
      <c r="AI1348" s="51">
        <f t="shared" si="686"/>
        <v>1.1245601925363928</v>
      </c>
      <c r="AJ1348" s="52">
        <f t="shared" si="687"/>
        <v>1.3276851925363928</v>
      </c>
      <c r="AK1348" s="2">
        <v>44285</v>
      </c>
      <c r="AL1348" t="str">
        <v>9128284N</v>
      </c>
      <c r="AM1348">
        <v>1.7742</v>
      </c>
      <c r="AN1348">
        <v>-2.5090000000000001E-2</v>
      </c>
      <c r="AO1348">
        <v>0.83379999999999999</v>
      </c>
      <c r="AP1348">
        <v>130.28125</v>
      </c>
      <c r="AQ1348">
        <f>VLOOKUP(AL1348,工作表1!$F$3:$G$1000,2,FALSE)</f>
        <v>2.875</v>
      </c>
      <c r="AR1348" t="str">
        <f>VLOOKUP(AL1348,工作表1!$F$3:$H$1000,3,FALSE)</f>
        <v>2028/5/15</v>
      </c>
      <c r="AS1348">
        <f t="shared" si="672"/>
        <v>6.7000000000000004E-2</v>
      </c>
      <c r="AT1348">
        <f t="shared" si="673"/>
        <v>2.8079999999999998</v>
      </c>
      <c r="AU1348" s="43">
        <f t="shared" si="688"/>
        <v>44331</v>
      </c>
      <c r="AV1348" s="43">
        <f t="shared" si="674"/>
        <v>44469</v>
      </c>
      <c r="AW1348" s="45">
        <f t="shared" si="689"/>
        <v>1.080110497237569</v>
      </c>
      <c r="AX1348" s="45">
        <f t="shared" si="690"/>
        <v>2.5215488534019528</v>
      </c>
      <c r="AY1348" s="47">
        <f t="shared" si="691"/>
        <v>110.08427755565899</v>
      </c>
      <c r="AZ1348" s="47">
        <f t="shared" si="692"/>
        <v>129.34640874912415</v>
      </c>
      <c r="BA1348" s="43"/>
      <c r="BC1348" s="2">
        <v>44284</v>
      </c>
      <c r="BD1348" t="str">
        <v>9128284V</v>
      </c>
      <c r="BE1348">
        <v>-19.715900000000001</v>
      </c>
      <c r="BF1348">
        <v>0.80110999999999999</v>
      </c>
      <c r="BG1348">
        <v>0.83379999999999999</v>
      </c>
      <c r="BH1348">
        <v>130.484375</v>
      </c>
      <c r="BI1348">
        <f>VLOOKUP(BD1348,工作表1!$K$3:$L$1000,2,FALSE)</f>
        <v>2.875</v>
      </c>
      <c r="BJ1348" t="str">
        <f>VLOOKUP(BD1348,工作表1!$K$3:$M$1000,3,FALSE)</f>
        <v>2028/8/15</v>
      </c>
      <c r="BK1348">
        <f t="shared" si="675"/>
        <v>6.7000000000000004E-2</v>
      </c>
      <c r="BL1348">
        <f t="shared" si="676"/>
        <v>2.8079999999999998</v>
      </c>
      <c r="BM1348" s="43">
        <f t="shared" si="693"/>
        <v>44423</v>
      </c>
      <c r="BN1348" s="43">
        <f t="shared" si="677"/>
        <v>44561</v>
      </c>
      <c r="BO1348" s="45">
        <f t="shared" si="694"/>
        <v>0.34150552486187846</v>
      </c>
      <c r="BP1348" s="45">
        <f t="shared" si="695"/>
        <v>2.5154781276016047</v>
      </c>
      <c r="BQ1348" s="47">
        <f t="shared" si="696"/>
        <v>110.28256189269293</v>
      </c>
      <c r="BR1348" s="47">
        <f t="shared" si="697"/>
        <v>128.22184855658776</v>
      </c>
    </row>
    <row r="1349" spans="6:70" x14ac:dyDescent="0.25">
      <c r="F1349" s="2">
        <v>44315</v>
      </c>
      <c r="G1349">
        <v>8.2449999999999996E-2</v>
      </c>
      <c r="H1349" s="43">
        <v>44348</v>
      </c>
      <c r="I1349">
        <v>1.2686999999999999</v>
      </c>
      <c r="L1349" s="2">
        <v>44284</v>
      </c>
      <c r="M1349" t="str">
        <v>9128283W</v>
      </c>
      <c r="N1349">
        <v>1.6268</v>
      </c>
      <c r="O1349">
        <v>-0.11131000000000001</v>
      </c>
      <c r="P1349">
        <v>0.82720000000000005</v>
      </c>
      <c r="Q1349">
        <v>131.359375</v>
      </c>
      <c r="R1349">
        <f>VLOOKUP(M1349,工作表1!$A$3:$B$1000,2,FALSE)</f>
        <v>2.75</v>
      </c>
      <c r="S1349" t="str">
        <f>VLOOKUP(M1349,工作表1!$A$3:$C$1000,3,FALSE)</f>
        <v>2028/2/15</v>
      </c>
      <c r="T1349">
        <f t="shared" ref="T1349:T1412" si="700">INDEX($G:$G,MATCH(L1349,$F:$F,0))</f>
        <v>6.7000000000000004E-2</v>
      </c>
      <c r="U1349">
        <f t="shared" si="699"/>
        <v>2.6829999999999998</v>
      </c>
      <c r="V1349" s="43">
        <f t="shared" si="678"/>
        <v>44423</v>
      </c>
      <c r="W1349" s="43">
        <f t="shared" ref="W1349:W1412" si="701">IF(WEEKDAY(DATE(YEAR(L1349),(INT(MONTH(L1349)/3)+1)*3+1,1)-1,2)=7,DATE(YEAR(L1349),(INT(MONTH(L1349)/3)+1)*3+1,1)-1-2,IF(WEEKDAY(DATE(YEAR(L1349),(INT(MONTH(L1349)/3)+1)*3+1,1)-1,2)=6,DATE(YEAR(L1349),(INT(MONTH(L1349)/3)+1)*3+1,1)-1-1,DATE(YEAR(L1349),(INT(MONTH(L1349)/3)+1)*3+1,1)-1))</f>
        <v>44377</v>
      </c>
      <c r="X1349" s="45">
        <f t="shared" si="679"/>
        <v>0.3266574585635359</v>
      </c>
      <c r="Y1349" s="45">
        <f t="shared" si="680"/>
        <v>1.0198081434950428</v>
      </c>
      <c r="Z1349" s="47">
        <f t="shared" si="681"/>
        <v>109.386191384144</v>
      </c>
      <c r="AA1349" s="47">
        <f t="shared" si="682"/>
        <v>130.87821953023129</v>
      </c>
      <c r="AB1349" s="45">
        <f t="shared" si="683"/>
        <v>1.3627</v>
      </c>
      <c r="AC1349" s="2" t="str">
        <f t="shared" ref="AC1349:AC1412" si="702">IF(MOD(MONTH(L1349),3)=0,"TY2","TY1")</f>
        <v>TY2</v>
      </c>
      <c r="AD1349">
        <f t="shared" ref="AD1349:AD1412" si="703">IF(AC1349="TY1",Q1349,AP1349)</f>
        <v>130.484375</v>
      </c>
      <c r="AE1349">
        <f t="shared" ref="AE1349:AE1412" si="704">IF(AC1349="TY1",AP1349,BH1349)</f>
        <v>130.890625</v>
      </c>
      <c r="AF1349" s="49">
        <f t="shared" si="698"/>
        <v>-0.40625</v>
      </c>
      <c r="AG1349" s="3">
        <f t="shared" si="684"/>
        <v>129.53784452460377</v>
      </c>
      <c r="AH1349">
        <f t="shared" si="685"/>
        <v>128.63795704421875</v>
      </c>
      <c r="AI1349" s="51">
        <f t="shared" si="686"/>
        <v>0.89988748038501853</v>
      </c>
      <c r="AJ1349" s="52">
        <f t="shared" si="687"/>
        <v>1.3061374803850185</v>
      </c>
      <c r="AK1349" s="2">
        <v>44284</v>
      </c>
      <c r="AL1349" t="str">
        <v>9128284N</v>
      </c>
      <c r="AM1349">
        <v>1.5389999999999999</v>
      </c>
      <c r="AN1349">
        <v>-1.5350000000000001E-2</v>
      </c>
      <c r="AO1349">
        <v>0.83379999999999999</v>
      </c>
      <c r="AP1349">
        <v>130.484375</v>
      </c>
      <c r="AQ1349">
        <f>VLOOKUP(AL1349,工作表1!$F$3:$G$1000,2,FALSE)</f>
        <v>2.875</v>
      </c>
      <c r="AR1349" t="str">
        <f>VLOOKUP(AL1349,工作表1!$F$3:$H$1000,3,FALSE)</f>
        <v>2028/5/15</v>
      </c>
      <c r="AS1349">
        <f t="shared" ref="AS1349:AS1412" si="705">INDEX($G:$G,MATCH(AK1349,$F:$F,0))</f>
        <v>6.7000000000000004E-2</v>
      </c>
      <c r="AT1349">
        <f t="shared" ref="AT1349:AT1412" si="706">AQ1349-AS1349</f>
        <v>2.8079999999999998</v>
      </c>
      <c r="AU1349" s="43">
        <f t="shared" si="688"/>
        <v>44331</v>
      </c>
      <c r="AV1349" s="43">
        <f t="shared" ref="AV1349:AV1412" si="707">IF(WEEKDAY(DATE(YEAR(AK1349),(INT(MONTH(AK1349)/3)+1)*3+4,1)-1,2)=7,DATE(YEAR(AK1349),(INT(MONTH(AK1349)/3)+1)*3+4,1)-1-2,IF(WEEKDAY(DATE(YEAR(AK1349),(INT(MONTH(AK1349)/3)+1)*3+4,1)-1,2)=6,DATE(YEAR(AK1349),(INT(MONTH(AK1349)/3)+1)*3+4,1)-1-1,DATE(YEAR(AK1349),(INT(MONTH(AK1349)/3)+1)*3+4,1)-1))</f>
        <v>44469</v>
      </c>
      <c r="AW1349" s="45">
        <f t="shared" si="689"/>
        <v>1.0721685082872927</v>
      </c>
      <c r="AX1349" s="45">
        <f t="shared" si="690"/>
        <v>2.5214835767804438</v>
      </c>
      <c r="AY1349" s="47">
        <f t="shared" si="691"/>
        <v>110.256111142088</v>
      </c>
      <c r="AZ1349" s="47">
        <f t="shared" si="692"/>
        <v>129.53784452460377</v>
      </c>
      <c r="BA1349" s="43"/>
      <c r="BC1349" s="2">
        <v>44281</v>
      </c>
      <c r="BD1349" t="str">
        <v>9128284V</v>
      </c>
      <c r="BE1349">
        <v>-19.240100000000002</v>
      </c>
      <c r="BF1349">
        <v>0.78061000000000003</v>
      </c>
      <c r="BG1349">
        <v>0.83379999999999999</v>
      </c>
      <c r="BH1349">
        <v>130.890625</v>
      </c>
      <c r="BI1349">
        <f>VLOOKUP(BD1349,工作表1!$K$3:$L$1000,2,FALSE)</f>
        <v>2.875</v>
      </c>
      <c r="BJ1349" t="str">
        <f>VLOOKUP(BD1349,工作表1!$K$3:$M$1000,3,FALSE)</f>
        <v>2028/8/15</v>
      </c>
      <c r="BK1349">
        <f t="shared" ref="BK1349:BK1412" si="708">INDEX($G:$G,MATCH(BC1349,$F:$F,0))</f>
        <v>6.6299999999999998E-2</v>
      </c>
      <c r="BL1349">
        <f t="shared" ref="BL1349:BL1412" si="709">BI1349-BK1349</f>
        <v>2.8087</v>
      </c>
      <c r="BM1349" s="43">
        <f t="shared" si="693"/>
        <v>44423</v>
      </c>
      <c r="BN1349" s="43">
        <f t="shared" ref="BN1349:BN1412" si="710">IF(WEEKDAY(DATE(YEAR(BC1349),(INT(MONTH(BC1349)/3)+1)*3+7,1)-1,2)=7,DATE(YEAR(BC1349),(INT(MONTH(BC1349)/3)+1)*3+7,1)-1-2,IF(WEEKDAY(DATE(YEAR(BC1349),(INT(MONTH(BC1349)/3)+1)*3+7,1)-1,2)=6,DATE(YEAR(BC1349),(INT(MONTH(BC1349)/3)+1)*3+7,1)-1-1,DATE(YEAR(BC1349),(INT(MONTH(BC1349)/3)+1)*3+7,1)-1))</f>
        <v>44561</v>
      </c>
      <c r="BO1349" s="45">
        <f t="shared" si="694"/>
        <v>0.3335635359116022</v>
      </c>
      <c r="BP1349" s="45">
        <f t="shared" si="695"/>
        <v>2.5154128509800953</v>
      </c>
      <c r="BQ1349" s="47">
        <f t="shared" si="696"/>
        <v>110.64226619762485</v>
      </c>
      <c r="BR1349" s="47">
        <f t="shared" si="697"/>
        <v>128.63795704421875</v>
      </c>
    </row>
    <row r="1350" spans="6:70" x14ac:dyDescent="0.25">
      <c r="F1350" s="2">
        <v>44314</v>
      </c>
      <c r="G1350">
        <v>7.8049999999999994E-2</v>
      </c>
      <c r="H1350" s="43">
        <v>44347</v>
      </c>
      <c r="I1350">
        <v>1.2617</v>
      </c>
      <c r="L1350" s="2">
        <v>44281</v>
      </c>
      <c r="M1350" t="str">
        <v>9128283W</v>
      </c>
      <c r="N1350">
        <v>0.65820000000000001</v>
      </c>
      <c r="O1350">
        <v>-3.6999999999999999E-4</v>
      </c>
      <c r="P1350">
        <v>0.82720000000000005</v>
      </c>
      <c r="Q1350">
        <v>131.765625</v>
      </c>
      <c r="R1350">
        <f>VLOOKUP(M1350,工作表1!$A$3:$B$1000,2,FALSE)</f>
        <v>2.75</v>
      </c>
      <c r="S1350" t="str">
        <f>VLOOKUP(M1350,工作表1!$A$3:$C$1000,3,FALSE)</f>
        <v>2028/2/15</v>
      </c>
      <c r="T1350">
        <f t="shared" si="700"/>
        <v>6.6299999999999998E-2</v>
      </c>
      <c r="U1350">
        <f t="shared" si="699"/>
        <v>2.6837</v>
      </c>
      <c r="V1350" s="43">
        <f t="shared" ref="V1350:V1413" si="711">COUPNCD(L1349,S1350,2,0)</f>
        <v>44423</v>
      </c>
      <c r="W1350" s="43">
        <f t="shared" si="701"/>
        <v>44377</v>
      </c>
      <c r="X1350" s="45">
        <f t="shared" ref="X1350:X1413" si="712">COUPDAYBS(L1349,S1350,2,1)/COUPDAYS(L1349,S1350,2,1)*R1350/2</f>
        <v>0.31906077348066297</v>
      </c>
      <c r="Y1350" s="45">
        <f t="shared" ref="Y1350:Y1413" si="713">(W1350-L1349)/365*R1350+X1350</f>
        <v>1.0197457049875123</v>
      </c>
      <c r="Z1350" s="47">
        <f t="shared" ref="Z1350:Z1413" si="714">(Q1350*P1350+Y1350)/(1+(O1350/100)*(W1350-L1351)/360)-X1350</f>
        <v>109.69731961172609</v>
      </c>
      <c r="AA1350" s="47">
        <f t="shared" ref="AA1350:AA1413" si="715">(Z1350-$AB$5*(W1350-L1349)/365+T1350*(W1350-L1349)/360)/P1350</f>
        <v>131.2393570512838</v>
      </c>
      <c r="AB1350" s="45">
        <f t="shared" ref="AB1350:AB1413" si="716">INDEX(I:I,MATCH(L1350,H:H,0))</f>
        <v>1.3344</v>
      </c>
      <c r="AC1350" s="2" t="str">
        <f t="shared" si="702"/>
        <v>TY2</v>
      </c>
      <c r="AD1350">
        <f t="shared" si="703"/>
        <v>130.890625</v>
      </c>
      <c r="AE1350">
        <f t="shared" si="704"/>
        <v>131.25</v>
      </c>
      <c r="AF1350" s="49">
        <f t="shared" si="698"/>
        <v>-0.359375</v>
      </c>
      <c r="AG1350" s="3">
        <f t="shared" ref="AG1350:AG1413" si="717">IF(AC1350="TY1",AA1350,AZ1350)</f>
        <v>129.91553274369377</v>
      </c>
      <c r="AH1350">
        <f t="shared" ref="AH1350:AH1413" si="718">IF(AC1350="TY1",AZ1350,BR1350)</f>
        <v>129.0314854296326</v>
      </c>
      <c r="AI1350" s="51">
        <f t="shared" ref="AI1350:AI1413" si="719">AG1350-AH1350</f>
        <v>0.88404731406117776</v>
      </c>
      <c r="AJ1350" s="52">
        <f t="shared" ref="AJ1350:AJ1413" si="720">AI1350-AF1350</f>
        <v>1.2434223140611778</v>
      </c>
      <c r="AK1350" s="2">
        <v>44281</v>
      </c>
      <c r="AL1350" t="str">
        <v>9128284N</v>
      </c>
      <c r="AM1350">
        <v>0.99299999999999999</v>
      </c>
      <c r="AN1350">
        <v>1.7389999999999999E-2</v>
      </c>
      <c r="AO1350">
        <v>0.83379999999999999</v>
      </c>
      <c r="AP1350">
        <v>130.890625</v>
      </c>
      <c r="AQ1350">
        <f>VLOOKUP(AL1350,工作表1!$F$3:$G$1000,2,FALSE)</f>
        <v>2.875</v>
      </c>
      <c r="AR1350" t="str">
        <f>VLOOKUP(AL1350,工作表1!$F$3:$H$1000,3,FALSE)</f>
        <v>2028/5/15</v>
      </c>
      <c r="AS1350">
        <f t="shared" si="705"/>
        <v>6.6299999999999998E-2</v>
      </c>
      <c r="AT1350">
        <f t="shared" si="706"/>
        <v>2.8087</v>
      </c>
      <c r="AU1350" s="43">
        <f t="shared" ref="AU1350:AU1413" si="721">COUPNCD(AK1349,AR1350,2,0)</f>
        <v>44331</v>
      </c>
      <c r="AV1350" s="43">
        <f t="shared" si="707"/>
        <v>44469</v>
      </c>
      <c r="AW1350" s="45">
        <f t="shared" ref="AW1350:AW1413" si="722">COUPDAYBS(AK1349,AR1350,2,1)/COUPDAYS(AK1349,AR1350,2,1)*AQ1350/2</f>
        <v>1.0642265193370166</v>
      </c>
      <c r="AX1350" s="45">
        <f t="shared" ref="AX1350:AX1413" si="723">(AV1350-AK1349)/365*AQ1350+AW1350</f>
        <v>2.5214183001589348</v>
      </c>
      <c r="AY1350" s="47">
        <f t="shared" ref="AY1350:AY1413" si="724">(AP1350*AO1350+AX1350)/(1+(AN1350/100)*(AV1350-AK1351)/360)-AW1350</f>
        <v>110.58360173822156</v>
      </c>
      <c r="AZ1350" s="47">
        <f t="shared" ref="AZ1350:AZ1413" si="725">(AY1350-$AB$5*(AV1350-AK1349)/365+AS1350*(AV1350-AK1349)/360)/AO1350</f>
        <v>129.91553274369377</v>
      </c>
      <c r="BA1350" s="43"/>
      <c r="BC1350" s="2">
        <v>44280</v>
      </c>
      <c r="BD1350" t="str">
        <v>9128284V</v>
      </c>
      <c r="BE1350">
        <v>-17.956800000000001</v>
      </c>
      <c r="BF1350">
        <v>0.72823000000000004</v>
      </c>
      <c r="BG1350">
        <v>0.83379999999999999</v>
      </c>
      <c r="BH1350">
        <v>131.25</v>
      </c>
      <c r="BI1350">
        <f>VLOOKUP(BD1350,工作表1!$K$3:$L$1000,2,FALSE)</f>
        <v>2.875</v>
      </c>
      <c r="BJ1350" t="str">
        <f>VLOOKUP(BD1350,工作表1!$K$3:$M$1000,3,FALSE)</f>
        <v>2028/8/15</v>
      </c>
      <c r="BK1350">
        <f t="shared" si="708"/>
        <v>6.6699999999999995E-2</v>
      </c>
      <c r="BL1350">
        <f t="shared" si="709"/>
        <v>2.8083</v>
      </c>
      <c r="BM1350" s="43">
        <f t="shared" ref="BM1350:BM1413" si="726">COUPNCD(BC1349,BJ1350,2,0)</f>
        <v>44423</v>
      </c>
      <c r="BN1350" s="43">
        <f t="shared" si="710"/>
        <v>44561</v>
      </c>
      <c r="BO1350" s="45">
        <f t="shared" ref="BO1350:BO1413" si="727">COUPDAYBS(BC1349,BJ1350,2,1)/COUPDAYS(BC1349,BJ1350,2,1)*BI1350/2</f>
        <v>0.30973756906077349</v>
      </c>
      <c r="BP1350" s="45">
        <f t="shared" ref="BP1350:BP1413" si="728">(BN1350-BC1349)/365*BI1350+BO1350</f>
        <v>2.5152170211155678</v>
      </c>
      <c r="BQ1350" s="47">
        <f t="shared" ref="BQ1350:BQ1413" si="729">(BH1350*BG1350+BP1350)/(1+(BF1350/100)*(BN1350-BC1351)/360)-BO1350</f>
        <v>111.00672819810741</v>
      </c>
      <c r="BR1350" s="47">
        <f t="shared" ref="BR1350:BR1413" si="730">(BQ1350-$AB$5*(BN1350-BC1349)/365+BK1350*(BN1350-BC1349)/360)/BG1350</f>
        <v>129.0314854296326</v>
      </c>
    </row>
    <row r="1351" spans="6:70" x14ac:dyDescent="0.25">
      <c r="F1351" s="2">
        <v>44313</v>
      </c>
      <c r="G1351">
        <v>8.5150000000000003E-2</v>
      </c>
      <c r="H1351" s="43">
        <v>44344</v>
      </c>
      <c r="I1351">
        <v>1.2617</v>
      </c>
      <c r="L1351" s="2">
        <v>44280</v>
      </c>
      <c r="M1351" t="str">
        <v>9128283W</v>
      </c>
      <c r="N1351">
        <v>1.0649</v>
      </c>
      <c r="O1351">
        <v>-3.7089999999999998E-2</v>
      </c>
      <c r="P1351">
        <v>0.82720000000000005</v>
      </c>
      <c r="Q1351">
        <v>132.140625</v>
      </c>
      <c r="R1351">
        <f>VLOOKUP(M1351,工作表1!$A$3:$B$1000,2,FALSE)</f>
        <v>2.75</v>
      </c>
      <c r="S1351" t="str">
        <f>VLOOKUP(M1351,工作表1!$A$3:$C$1000,3,FALSE)</f>
        <v>2028/2/15</v>
      </c>
      <c r="T1351">
        <f t="shared" si="700"/>
        <v>6.6699999999999995E-2</v>
      </c>
      <c r="U1351">
        <f t="shared" si="699"/>
        <v>2.6833</v>
      </c>
      <c r="V1351" s="43">
        <f t="shared" si="711"/>
        <v>44423</v>
      </c>
      <c r="W1351" s="43">
        <f t="shared" si="701"/>
        <v>44377</v>
      </c>
      <c r="X1351" s="45">
        <f t="shared" si="712"/>
        <v>0.29627071823204421</v>
      </c>
      <c r="Y1351" s="45">
        <f t="shared" si="713"/>
        <v>1.0195583894649207</v>
      </c>
      <c r="Z1351" s="47">
        <f t="shared" si="714"/>
        <v>110.04115313442644</v>
      </c>
      <c r="AA1351" s="47">
        <f t="shared" si="715"/>
        <v>131.6108404235413</v>
      </c>
      <c r="AB1351" s="45">
        <f t="shared" si="716"/>
        <v>1.2809999999999999</v>
      </c>
      <c r="AC1351" s="2" t="str">
        <f t="shared" si="702"/>
        <v>TY2</v>
      </c>
      <c r="AD1351">
        <f t="shared" si="703"/>
        <v>131.25</v>
      </c>
      <c r="AE1351">
        <f t="shared" si="704"/>
        <v>131.21875</v>
      </c>
      <c r="AF1351" s="49">
        <f t="shared" si="698"/>
        <v>3.125E-2</v>
      </c>
      <c r="AG1351" s="3">
        <f t="shared" si="717"/>
        <v>130.30361712753654</v>
      </c>
      <c r="AH1351">
        <f t="shared" si="718"/>
        <v>128.94210033739012</v>
      </c>
      <c r="AI1351" s="51">
        <f t="shared" si="719"/>
        <v>1.3615167901464247</v>
      </c>
      <c r="AJ1351" s="52">
        <f t="shared" si="720"/>
        <v>1.3302667901464247</v>
      </c>
      <c r="AK1351" s="2">
        <v>44280</v>
      </c>
      <c r="AL1351" t="str">
        <v>9128284N</v>
      </c>
      <c r="AM1351">
        <v>2.2416</v>
      </c>
      <c r="AN1351">
        <v>-4.4929999999999998E-2</v>
      </c>
      <c r="AO1351">
        <v>0.83379999999999999</v>
      </c>
      <c r="AP1351">
        <v>131.25</v>
      </c>
      <c r="AQ1351">
        <f>VLOOKUP(AL1351,工作表1!$F$3:$G$1000,2,FALSE)</f>
        <v>2.875</v>
      </c>
      <c r="AR1351" t="str">
        <f>VLOOKUP(AL1351,工作表1!$F$3:$H$1000,3,FALSE)</f>
        <v>2028/5/15</v>
      </c>
      <c r="AS1351">
        <f t="shared" si="705"/>
        <v>6.6699999999999995E-2</v>
      </c>
      <c r="AT1351">
        <f t="shared" si="706"/>
        <v>2.8083</v>
      </c>
      <c r="AU1351" s="43">
        <f t="shared" si="721"/>
        <v>44331</v>
      </c>
      <c r="AV1351" s="43">
        <f t="shared" si="707"/>
        <v>44469</v>
      </c>
      <c r="AW1351" s="45">
        <f t="shared" si="722"/>
        <v>1.0404005524861879</v>
      </c>
      <c r="AX1351" s="45">
        <f t="shared" si="723"/>
        <v>2.5212224702944068</v>
      </c>
      <c r="AY1351" s="47">
        <f t="shared" si="724"/>
        <v>110.94362675241638</v>
      </c>
      <c r="AZ1351" s="47">
        <f t="shared" si="725"/>
        <v>130.30361712753654</v>
      </c>
      <c r="BA1351" s="43"/>
      <c r="BC1351" s="2">
        <v>44279</v>
      </c>
      <c r="BD1351" t="str">
        <v>9128284V</v>
      </c>
      <c r="BE1351">
        <v>-19.482800000000001</v>
      </c>
      <c r="BF1351">
        <v>0.77756999999999998</v>
      </c>
      <c r="BG1351">
        <v>0.83379999999999999</v>
      </c>
      <c r="BH1351">
        <v>131.21875</v>
      </c>
      <c r="BI1351">
        <f>VLOOKUP(BD1351,工作表1!$K$3:$L$1000,2,FALSE)</f>
        <v>2.875</v>
      </c>
      <c r="BJ1351" t="str">
        <f>VLOOKUP(BD1351,工作表1!$K$3:$M$1000,3,FALSE)</f>
        <v>2028/8/15</v>
      </c>
      <c r="BK1351">
        <f t="shared" si="708"/>
        <v>6.7799999999999999E-2</v>
      </c>
      <c r="BL1351">
        <f t="shared" si="709"/>
        <v>2.8071999999999999</v>
      </c>
      <c r="BM1351" s="43">
        <f t="shared" si="726"/>
        <v>44423</v>
      </c>
      <c r="BN1351" s="43">
        <f t="shared" si="710"/>
        <v>44561</v>
      </c>
      <c r="BO1351" s="45">
        <f t="shared" si="727"/>
        <v>0.30179558011049723</v>
      </c>
      <c r="BP1351" s="45">
        <f t="shared" si="728"/>
        <v>2.5151517444940588</v>
      </c>
      <c r="BQ1351" s="47">
        <f t="shared" si="729"/>
        <v>110.94355556725196</v>
      </c>
      <c r="BR1351" s="47">
        <f t="shared" si="730"/>
        <v>128.94210033739012</v>
      </c>
    </row>
    <row r="1352" spans="6:70" x14ac:dyDescent="0.25">
      <c r="F1352" s="2">
        <v>44312</v>
      </c>
      <c r="G1352">
        <v>8.4500000000000006E-2</v>
      </c>
      <c r="H1352" s="43">
        <v>44343</v>
      </c>
      <c r="I1352">
        <v>1.2571000000000001</v>
      </c>
      <c r="L1352" s="2">
        <v>44279</v>
      </c>
      <c r="M1352" t="str">
        <v>9128283W</v>
      </c>
      <c r="N1352">
        <v>0.52880000000000005</v>
      </c>
      <c r="O1352">
        <v>1.6389999999999998E-2</v>
      </c>
      <c r="P1352">
        <v>0.82720000000000005</v>
      </c>
      <c r="Q1352">
        <v>132.09375</v>
      </c>
      <c r="R1352">
        <f>VLOOKUP(M1352,工作表1!$A$3:$B$1000,2,FALSE)</f>
        <v>2.75</v>
      </c>
      <c r="S1352" t="str">
        <f>VLOOKUP(M1352,工作表1!$A$3:$C$1000,3,FALSE)</f>
        <v>2028/2/15</v>
      </c>
      <c r="T1352">
        <f t="shared" si="700"/>
        <v>6.7799999999999999E-2</v>
      </c>
      <c r="U1352">
        <f t="shared" si="699"/>
        <v>2.6821999999999999</v>
      </c>
      <c r="V1352" s="43">
        <f t="shared" si="711"/>
        <v>44423</v>
      </c>
      <c r="W1352" s="43">
        <f t="shared" si="701"/>
        <v>44377</v>
      </c>
      <c r="X1352" s="45">
        <f t="shared" si="712"/>
        <v>0.28867403314917128</v>
      </c>
      <c r="Y1352" s="45">
        <f t="shared" si="713"/>
        <v>1.0194959509573907</v>
      </c>
      <c r="Z1352" s="47">
        <f t="shared" si="714"/>
        <v>109.99380121094278</v>
      </c>
      <c r="AA1352" s="47">
        <f t="shared" si="715"/>
        <v>131.53918809670114</v>
      </c>
      <c r="AB1352" s="45">
        <f t="shared" si="716"/>
        <v>1.2595000000000001</v>
      </c>
      <c r="AC1352" s="2" t="str">
        <f t="shared" si="702"/>
        <v>TY2</v>
      </c>
      <c r="AD1352">
        <f t="shared" si="703"/>
        <v>131.21875</v>
      </c>
      <c r="AE1352">
        <f t="shared" si="704"/>
        <v>131.15625</v>
      </c>
      <c r="AF1352" s="49">
        <f t="shared" si="698"/>
        <v>6.25E-2</v>
      </c>
      <c r="AG1352" s="3">
        <f t="shared" si="717"/>
        <v>130.23258267498588</v>
      </c>
      <c r="AH1352">
        <f t="shared" si="718"/>
        <v>128.71875562025539</v>
      </c>
      <c r="AI1352" s="51">
        <f t="shared" si="719"/>
        <v>1.5138270547304842</v>
      </c>
      <c r="AJ1352" s="52">
        <f t="shared" si="720"/>
        <v>1.4513270547304842</v>
      </c>
      <c r="AK1352" s="2">
        <v>44279</v>
      </c>
      <c r="AL1352" t="str">
        <v>9128284N</v>
      </c>
      <c r="AM1352">
        <v>1.2515000000000001</v>
      </c>
      <c r="AN1352">
        <v>4.81E-3</v>
      </c>
      <c r="AO1352">
        <v>0.83379999999999999</v>
      </c>
      <c r="AP1352">
        <v>131.21875</v>
      </c>
      <c r="AQ1352">
        <f>VLOOKUP(AL1352,工作表1!$F$3:$G$1000,2,FALSE)</f>
        <v>2.875</v>
      </c>
      <c r="AR1352" t="str">
        <f>VLOOKUP(AL1352,工作表1!$F$3:$H$1000,3,FALSE)</f>
        <v>2028/5/15</v>
      </c>
      <c r="AS1352">
        <f t="shared" si="705"/>
        <v>6.7799999999999999E-2</v>
      </c>
      <c r="AT1352">
        <f t="shared" si="706"/>
        <v>2.8071999999999999</v>
      </c>
      <c r="AU1352" s="43">
        <f t="shared" si="721"/>
        <v>44331</v>
      </c>
      <c r="AV1352" s="43">
        <f t="shared" si="707"/>
        <v>44469</v>
      </c>
      <c r="AW1352" s="45">
        <f t="shared" si="722"/>
        <v>1.0324585635359116</v>
      </c>
      <c r="AX1352" s="45">
        <f t="shared" si="723"/>
        <v>2.5211571936728978</v>
      </c>
      <c r="AY1352" s="47">
        <f t="shared" si="724"/>
        <v>110.89603599604706</v>
      </c>
      <c r="AZ1352" s="47">
        <f t="shared" si="725"/>
        <v>130.23258267498588</v>
      </c>
      <c r="BA1352" s="43"/>
      <c r="BC1352" s="2">
        <v>44278</v>
      </c>
      <c r="BD1352" t="str">
        <v>9128284V</v>
      </c>
      <c r="BE1352">
        <v>-23.535399999999999</v>
      </c>
      <c r="BF1352">
        <v>0.92367999999999995</v>
      </c>
      <c r="BG1352">
        <v>0.83379999999999999</v>
      </c>
      <c r="BH1352">
        <v>131.15625</v>
      </c>
      <c r="BI1352">
        <f>VLOOKUP(BD1352,工作表1!$K$3:$L$1000,2,FALSE)</f>
        <v>2.875</v>
      </c>
      <c r="BJ1352" t="str">
        <f>VLOOKUP(BD1352,工作表1!$K$3:$M$1000,3,FALSE)</f>
        <v>2028/8/15</v>
      </c>
      <c r="BK1352">
        <f t="shared" si="708"/>
        <v>6.7199999999999996E-2</v>
      </c>
      <c r="BL1352">
        <f t="shared" si="709"/>
        <v>2.8077999999999999</v>
      </c>
      <c r="BM1352" s="43">
        <f t="shared" si="726"/>
        <v>44423</v>
      </c>
      <c r="BN1352" s="43">
        <f t="shared" si="710"/>
        <v>44561</v>
      </c>
      <c r="BO1352" s="45">
        <f t="shared" si="727"/>
        <v>0.29385359116022103</v>
      </c>
      <c r="BP1352" s="45">
        <f t="shared" si="728"/>
        <v>2.5150864678725502</v>
      </c>
      <c r="BQ1352" s="47">
        <f t="shared" si="729"/>
        <v>110.7700129567169</v>
      </c>
      <c r="BR1352" s="47">
        <f t="shared" si="730"/>
        <v>128.71875562025539</v>
      </c>
    </row>
    <row r="1353" spans="6:70" x14ac:dyDescent="0.25">
      <c r="F1353" s="2">
        <v>44309</v>
      </c>
      <c r="G1353">
        <v>8.5000000000000006E-2</v>
      </c>
      <c r="H1353" s="43">
        <v>44342</v>
      </c>
      <c r="I1353">
        <v>1.2334000000000001</v>
      </c>
      <c r="L1353" s="2">
        <v>44278</v>
      </c>
      <c r="M1353" t="str">
        <v>9128283W</v>
      </c>
      <c r="N1353">
        <v>0.35249999999999998</v>
      </c>
      <c r="O1353">
        <v>3.6260000000000001E-2</v>
      </c>
      <c r="P1353">
        <v>0.82720000000000005</v>
      </c>
      <c r="Q1353">
        <v>131.921875</v>
      </c>
      <c r="R1353">
        <f>VLOOKUP(M1353,工作表1!$A$3:$B$1000,2,FALSE)</f>
        <v>2.75</v>
      </c>
      <c r="S1353" t="str">
        <f>VLOOKUP(M1353,工作表1!$A$3:$C$1000,3,FALSE)</f>
        <v>2028/2/15</v>
      </c>
      <c r="T1353">
        <f t="shared" si="700"/>
        <v>6.7199999999999996E-2</v>
      </c>
      <c r="U1353">
        <f t="shared" si="699"/>
        <v>2.6827999999999999</v>
      </c>
      <c r="V1353" s="43">
        <f t="shared" si="711"/>
        <v>44423</v>
      </c>
      <c r="W1353" s="43">
        <f t="shared" si="701"/>
        <v>44377</v>
      </c>
      <c r="X1353" s="45">
        <f t="shared" si="712"/>
        <v>0.28107734806629836</v>
      </c>
      <c r="Y1353" s="45">
        <f t="shared" si="713"/>
        <v>1.0194335124498601</v>
      </c>
      <c r="Z1353" s="47">
        <f t="shared" si="714"/>
        <v>109.85303821152192</v>
      </c>
      <c r="AA1353" s="47">
        <f t="shared" si="715"/>
        <v>131.35405929185822</v>
      </c>
      <c r="AB1353" s="45">
        <f t="shared" si="716"/>
        <v>1.2737000000000001</v>
      </c>
      <c r="AC1353" s="2" t="str">
        <f t="shared" si="702"/>
        <v>TY2</v>
      </c>
      <c r="AD1353">
        <f t="shared" si="703"/>
        <v>131.15625</v>
      </c>
      <c r="AE1353">
        <f t="shared" si="704"/>
        <v>130.703125</v>
      </c>
      <c r="AF1353" s="49">
        <f t="shared" si="698"/>
        <v>0.453125</v>
      </c>
      <c r="AG1353" s="3">
        <f t="shared" si="717"/>
        <v>130.02744137198826</v>
      </c>
      <c r="AH1353">
        <f t="shared" si="718"/>
        <v>129.12324877781296</v>
      </c>
      <c r="AI1353" s="51">
        <f t="shared" si="719"/>
        <v>0.90419259417529929</v>
      </c>
      <c r="AJ1353" s="52">
        <f t="shared" si="720"/>
        <v>0.45106759417529929</v>
      </c>
      <c r="AK1353" s="2">
        <v>44278</v>
      </c>
      <c r="AL1353" t="str">
        <v>9128284N</v>
      </c>
      <c r="AM1353">
        <v>-2.3096000000000001</v>
      </c>
      <c r="AN1353">
        <v>0.19652</v>
      </c>
      <c r="AO1353">
        <v>0.83379999999999999</v>
      </c>
      <c r="AP1353">
        <v>131.15625</v>
      </c>
      <c r="AQ1353">
        <f>VLOOKUP(AL1353,工作表1!$F$3:$G$1000,2,FALSE)</f>
        <v>2.875</v>
      </c>
      <c r="AR1353" t="str">
        <f>VLOOKUP(AL1353,工作表1!$F$3:$H$1000,3,FALSE)</f>
        <v>2028/5/15</v>
      </c>
      <c r="AS1353">
        <f t="shared" si="705"/>
        <v>6.7199999999999996E-2</v>
      </c>
      <c r="AT1353">
        <f t="shared" si="706"/>
        <v>2.8077999999999999</v>
      </c>
      <c r="AU1353" s="43">
        <f t="shared" si="721"/>
        <v>44331</v>
      </c>
      <c r="AV1353" s="43">
        <f t="shared" si="707"/>
        <v>44469</v>
      </c>
      <c r="AW1353" s="45">
        <f t="shared" si="722"/>
        <v>1.0245165745856353</v>
      </c>
      <c r="AX1353" s="45">
        <f t="shared" si="723"/>
        <v>2.5210919170513888</v>
      </c>
      <c r="AY1353" s="47">
        <f t="shared" si="724"/>
        <v>110.73751805888618</v>
      </c>
      <c r="AZ1353" s="47">
        <f t="shared" si="725"/>
        <v>130.02744137198826</v>
      </c>
      <c r="BA1353" s="43"/>
      <c r="BC1353" s="2">
        <v>44277</v>
      </c>
      <c r="BD1353" t="str">
        <v>9128284N</v>
      </c>
      <c r="BE1353">
        <v>-0.99319999999999997</v>
      </c>
      <c r="BF1353">
        <v>9.7989999999999994E-2</v>
      </c>
      <c r="BG1353">
        <v>0.83379999999999999</v>
      </c>
      <c r="BH1353">
        <v>130.703125</v>
      </c>
      <c r="BI1353">
        <f>VLOOKUP(BD1353,工作表1!$K$3:$L$1000,2,FALSE)</f>
        <v>2.875</v>
      </c>
      <c r="BJ1353" t="str">
        <f>VLOOKUP(BD1353,工作表1!$K$3:$M$1000,3,FALSE)</f>
        <v>2028/5/15</v>
      </c>
      <c r="BK1353">
        <f t="shared" si="708"/>
        <v>6.4299999999999996E-2</v>
      </c>
      <c r="BL1353">
        <f t="shared" si="709"/>
        <v>2.8107000000000002</v>
      </c>
      <c r="BM1353" s="43">
        <f t="shared" si="726"/>
        <v>44331</v>
      </c>
      <c r="BN1353" s="43">
        <f t="shared" si="710"/>
        <v>44561</v>
      </c>
      <c r="BO1353" s="45">
        <f t="shared" si="727"/>
        <v>1.0165745856353592</v>
      </c>
      <c r="BP1353" s="45">
        <f t="shared" si="728"/>
        <v>3.2456841746764553</v>
      </c>
      <c r="BQ1353" s="47">
        <f t="shared" si="729"/>
        <v>111.12177295498914</v>
      </c>
      <c r="BR1353" s="47">
        <f t="shared" si="730"/>
        <v>129.12324877781296</v>
      </c>
    </row>
    <row r="1354" spans="6:70" x14ac:dyDescent="0.25">
      <c r="F1354" s="2">
        <v>44308</v>
      </c>
      <c r="G1354">
        <v>8.4699999999999998E-2</v>
      </c>
      <c r="H1354" s="43">
        <v>44341</v>
      </c>
      <c r="I1354">
        <v>1.2193000000000001</v>
      </c>
      <c r="L1354" s="2">
        <v>44277</v>
      </c>
      <c r="M1354" t="str">
        <v>9128283F</v>
      </c>
      <c r="N1354">
        <v>-1.0236000000000001</v>
      </c>
      <c r="O1354">
        <v>1.3655900000000001</v>
      </c>
      <c r="P1354">
        <v>0.80059999999999998</v>
      </c>
      <c r="Q1354">
        <v>132.75</v>
      </c>
      <c r="R1354">
        <f>VLOOKUP(M1354,工作表1!$A$3:$B$1000,2,FALSE)</f>
        <v>2.25</v>
      </c>
      <c r="S1354" t="str">
        <f>VLOOKUP(M1354,工作表1!$A$3:$C$1000,3,FALSE)</f>
        <v>2027/11/15</v>
      </c>
      <c r="T1354">
        <f t="shared" si="700"/>
        <v>6.4299999999999996E-2</v>
      </c>
      <c r="U1354">
        <f t="shared" si="699"/>
        <v>2.1857000000000002</v>
      </c>
      <c r="V1354" s="43">
        <f t="shared" si="711"/>
        <v>44331</v>
      </c>
      <c r="W1354" s="43">
        <f t="shared" si="701"/>
        <v>44377</v>
      </c>
      <c r="X1354" s="45">
        <f t="shared" si="712"/>
        <v>0.79558011049723754</v>
      </c>
      <c r="Y1354" s="45">
        <f t="shared" si="713"/>
        <v>1.4058540830999773</v>
      </c>
      <c r="Z1354" s="47">
        <f t="shared" si="714"/>
        <v>106.47082290285348</v>
      </c>
      <c r="AA1354" s="47">
        <f t="shared" si="715"/>
        <v>131.4774558534576</v>
      </c>
      <c r="AB1354" s="45">
        <f t="shared" si="716"/>
        <v>1.3403</v>
      </c>
      <c r="AC1354" s="2" t="str">
        <f t="shared" si="702"/>
        <v>TY2</v>
      </c>
      <c r="AD1354">
        <f t="shared" si="703"/>
        <v>131.546875</v>
      </c>
      <c r="AE1354">
        <f t="shared" si="704"/>
        <v>130.375</v>
      </c>
      <c r="AF1354" s="49">
        <f t="shared" si="698"/>
        <v>1.171875</v>
      </c>
      <c r="AG1354" s="3">
        <f t="shared" si="717"/>
        <v>130.45210766194711</v>
      </c>
      <c r="AH1354">
        <f t="shared" si="718"/>
        <v>128.76430304316972</v>
      </c>
      <c r="AI1354" s="51">
        <f t="shared" si="719"/>
        <v>1.6878046187773919</v>
      </c>
      <c r="AJ1354" s="52">
        <f t="shared" si="720"/>
        <v>0.51592961877739185</v>
      </c>
      <c r="AK1354" s="2">
        <v>44277</v>
      </c>
      <c r="AL1354" t="str">
        <v>9128283W</v>
      </c>
      <c r="AM1354">
        <v>0.26960000000000001</v>
      </c>
      <c r="AN1354">
        <v>1.711E-2</v>
      </c>
      <c r="AO1354">
        <v>0.82720000000000005</v>
      </c>
      <c r="AP1354">
        <v>131.546875</v>
      </c>
      <c r="AQ1354">
        <f>VLOOKUP(AL1354,工作表1!$F$3:$G$1000,2,FALSE)</f>
        <v>2.75</v>
      </c>
      <c r="AR1354" t="str">
        <f>VLOOKUP(AL1354,工作表1!$F$3:$H$1000,3,FALSE)</f>
        <v>2028/2/15</v>
      </c>
      <c r="AS1354">
        <f t="shared" si="705"/>
        <v>6.4299999999999996E-2</v>
      </c>
      <c r="AT1354">
        <f t="shared" si="706"/>
        <v>2.6857000000000002</v>
      </c>
      <c r="AU1354" s="43">
        <f t="shared" si="721"/>
        <v>44423</v>
      </c>
      <c r="AV1354" s="43">
        <f t="shared" si="707"/>
        <v>44469</v>
      </c>
      <c r="AW1354" s="45">
        <f t="shared" si="722"/>
        <v>0.27348066298342538</v>
      </c>
      <c r="AX1354" s="45">
        <f t="shared" si="723"/>
        <v>1.7125217588738362</v>
      </c>
      <c r="AY1354" s="47">
        <f t="shared" si="724"/>
        <v>110.24437339327469</v>
      </c>
      <c r="AZ1354" s="47">
        <f t="shared" si="725"/>
        <v>130.45210766194711</v>
      </c>
      <c r="BA1354" s="43"/>
      <c r="BC1354" s="2">
        <v>44274</v>
      </c>
      <c r="BD1354" t="str">
        <v>9128284N</v>
      </c>
      <c r="BE1354">
        <v>-0.55279999999999996</v>
      </c>
      <c r="BF1354">
        <v>0.12442</v>
      </c>
      <c r="BG1354">
        <v>0.83379999999999999</v>
      </c>
      <c r="BH1354">
        <v>130.375</v>
      </c>
      <c r="BI1354">
        <f>VLOOKUP(BD1354,工作表1!$K$3:$L$1000,2,FALSE)</f>
        <v>2.875</v>
      </c>
      <c r="BJ1354" t="str">
        <f>VLOOKUP(BD1354,工作表1!$K$3:$M$1000,3,FALSE)</f>
        <v>2028/5/15</v>
      </c>
      <c r="BK1354">
        <f t="shared" si="708"/>
        <v>6.7299999999999999E-2</v>
      </c>
      <c r="BL1354">
        <f t="shared" si="709"/>
        <v>2.8077000000000001</v>
      </c>
      <c r="BM1354" s="43">
        <f t="shared" si="726"/>
        <v>44331</v>
      </c>
      <c r="BN1354" s="43">
        <f t="shared" si="710"/>
        <v>44561</v>
      </c>
      <c r="BO1354" s="45">
        <f t="shared" si="727"/>
        <v>1.0086325966850829</v>
      </c>
      <c r="BP1354" s="45">
        <f t="shared" si="728"/>
        <v>3.2456188980549463</v>
      </c>
      <c r="BQ1354" s="47">
        <f t="shared" si="729"/>
        <v>110.83233927161105</v>
      </c>
      <c r="BR1354" s="47">
        <f t="shared" si="730"/>
        <v>128.76430304316972</v>
      </c>
    </row>
    <row r="1355" spans="6:70" x14ac:dyDescent="0.25">
      <c r="F1355" s="2">
        <v>44307</v>
      </c>
      <c r="G1355">
        <v>8.4000000000000005E-2</v>
      </c>
      <c r="H1355" s="43">
        <v>44340</v>
      </c>
      <c r="I1355">
        <v>1.2594000000000001</v>
      </c>
      <c r="L1355" s="2">
        <v>44274</v>
      </c>
      <c r="M1355" t="str">
        <v>9128283F</v>
      </c>
      <c r="N1355">
        <v>0.82709999999999995</v>
      </c>
      <c r="O1355">
        <v>-0.89951000000000003</v>
      </c>
      <c r="P1355">
        <v>0.80059999999999998</v>
      </c>
      <c r="Q1355">
        <v>132.359375</v>
      </c>
      <c r="R1355">
        <f>VLOOKUP(M1355,工作表1!$A$3:$B$1000,2,FALSE)</f>
        <v>2.25</v>
      </c>
      <c r="S1355" t="str">
        <f>VLOOKUP(M1355,工作表1!$A$3:$C$1000,3,FALSE)</f>
        <v>2027/11/15</v>
      </c>
      <c r="T1355">
        <f t="shared" si="700"/>
        <v>6.7299999999999999E-2</v>
      </c>
      <c r="U1355">
        <f t="shared" si="699"/>
        <v>2.1827000000000001</v>
      </c>
      <c r="V1355" s="43">
        <f t="shared" si="711"/>
        <v>44331</v>
      </c>
      <c r="W1355" s="43">
        <f t="shared" si="701"/>
        <v>44377</v>
      </c>
      <c r="X1355" s="45">
        <f t="shared" si="712"/>
        <v>0.78936464088397784</v>
      </c>
      <c r="Y1355" s="45">
        <f t="shared" si="713"/>
        <v>1.4058029970483614</v>
      </c>
      <c r="Z1355" s="47">
        <f t="shared" si="714"/>
        <v>106.86309799597868</v>
      </c>
      <c r="AA1355" s="47">
        <f t="shared" si="715"/>
        <v>131.95320715201422</v>
      </c>
      <c r="AB1355" s="45">
        <f t="shared" si="716"/>
        <v>1.3641000000000001</v>
      </c>
      <c r="AC1355" s="2" t="str">
        <f t="shared" si="702"/>
        <v>TY2</v>
      </c>
      <c r="AD1355">
        <f t="shared" si="703"/>
        <v>131.21875</v>
      </c>
      <c r="AE1355">
        <f t="shared" si="704"/>
        <v>130.421875</v>
      </c>
      <c r="AF1355" s="49">
        <f t="shared" si="698"/>
        <v>0.796875</v>
      </c>
      <c r="AG1355" s="3">
        <f t="shared" si="717"/>
        <v>130.07885181913224</v>
      </c>
      <c r="AH1355">
        <f t="shared" si="718"/>
        <v>128.82666181225639</v>
      </c>
      <c r="AI1355" s="51">
        <f t="shared" si="719"/>
        <v>1.2521900068758498</v>
      </c>
      <c r="AJ1355" s="52">
        <f t="shared" si="720"/>
        <v>0.4553150068758498</v>
      </c>
      <c r="AK1355" s="2">
        <v>44274</v>
      </c>
      <c r="AL1355" t="str">
        <v>9128283W</v>
      </c>
      <c r="AM1355">
        <v>0.2031</v>
      </c>
      <c r="AN1355">
        <v>7.4139999999999998E-2</v>
      </c>
      <c r="AO1355">
        <v>0.82720000000000005</v>
      </c>
      <c r="AP1355">
        <v>131.21875</v>
      </c>
      <c r="AQ1355">
        <f>VLOOKUP(AL1355,工作表1!$F$3:$G$1000,2,FALSE)</f>
        <v>2.75</v>
      </c>
      <c r="AR1355" t="str">
        <f>VLOOKUP(AL1355,工作表1!$F$3:$H$1000,3,FALSE)</f>
        <v>2028/2/15</v>
      </c>
      <c r="AS1355">
        <f t="shared" si="705"/>
        <v>6.7299999999999999E-2</v>
      </c>
      <c r="AT1355">
        <f t="shared" si="706"/>
        <v>2.6827000000000001</v>
      </c>
      <c r="AU1355" s="43">
        <f t="shared" si="721"/>
        <v>44423</v>
      </c>
      <c r="AV1355" s="43">
        <f t="shared" si="707"/>
        <v>44469</v>
      </c>
      <c r="AW1355" s="45">
        <f t="shared" si="722"/>
        <v>0.26588397790055252</v>
      </c>
      <c r="AX1355" s="45">
        <f t="shared" si="723"/>
        <v>1.7124593203663059</v>
      </c>
      <c r="AY1355" s="47">
        <f t="shared" si="724"/>
        <v>109.94623809693232</v>
      </c>
      <c r="AZ1355" s="47">
        <f t="shared" si="725"/>
        <v>130.07885181913224</v>
      </c>
      <c r="BA1355" s="43"/>
      <c r="BC1355" s="2">
        <v>44273</v>
      </c>
      <c r="BD1355" t="str">
        <v>9128284N</v>
      </c>
      <c r="BE1355">
        <v>-3.5200000000000002E-2</v>
      </c>
      <c r="BF1355">
        <v>9.6839999999999996E-2</v>
      </c>
      <c r="BG1355">
        <v>0.83379999999999999</v>
      </c>
      <c r="BH1355">
        <v>130.421875</v>
      </c>
      <c r="BI1355">
        <f>VLOOKUP(BD1355,工作表1!$K$3:$L$1000,2,FALSE)</f>
        <v>2.875</v>
      </c>
      <c r="BJ1355" t="str">
        <f>VLOOKUP(BD1355,工作表1!$K$3:$M$1000,3,FALSE)</f>
        <v>2028/5/15</v>
      </c>
      <c r="BK1355">
        <f t="shared" si="708"/>
        <v>6.93E-2</v>
      </c>
      <c r="BL1355">
        <f t="shared" si="709"/>
        <v>2.8056999999999999</v>
      </c>
      <c r="BM1355" s="43">
        <f t="shared" si="726"/>
        <v>44331</v>
      </c>
      <c r="BN1355" s="43">
        <f t="shared" si="710"/>
        <v>44561</v>
      </c>
      <c r="BO1355" s="45">
        <f t="shared" si="727"/>
        <v>0.98480662983425415</v>
      </c>
      <c r="BP1355" s="45">
        <f t="shared" si="728"/>
        <v>3.2454230681904184</v>
      </c>
      <c r="BQ1355" s="47">
        <f t="shared" si="729"/>
        <v>110.91938037933336</v>
      </c>
      <c r="BR1355" s="47">
        <f t="shared" si="730"/>
        <v>128.82666181225639</v>
      </c>
    </row>
    <row r="1356" spans="6:70" x14ac:dyDescent="0.25">
      <c r="F1356" s="2">
        <v>44306</v>
      </c>
      <c r="G1356">
        <v>8.4900000000000003E-2</v>
      </c>
      <c r="H1356" s="43">
        <v>44337</v>
      </c>
      <c r="I1356">
        <v>1.2783</v>
      </c>
      <c r="L1356" s="2">
        <v>44273</v>
      </c>
      <c r="M1356" t="str">
        <v>9128283F</v>
      </c>
      <c r="N1356">
        <v>0.25169999999999998</v>
      </c>
      <c r="O1356">
        <v>-0.15021999999999999</v>
      </c>
      <c r="P1356">
        <v>0.80059999999999998</v>
      </c>
      <c r="Q1356">
        <v>132.4375</v>
      </c>
      <c r="R1356">
        <f>VLOOKUP(M1356,工作表1!$A$3:$B$1000,2,FALSE)</f>
        <v>2.25</v>
      </c>
      <c r="S1356" t="str">
        <f>VLOOKUP(M1356,工作表1!$A$3:$C$1000,3,FALSE)</f>
        <v>2027/11/15</v>
      </c>
      <c r="T1356">
        <f t="shared" si="700"/>
        <v>6.93E-2</v>
      </c>
      <c r="U1356">
        <f t="shared" si="699"/>
        <v>2.1806999999999999</v>
      </c>
      <c r="V1356" s="43">
        <f t="shared" si="711"/>
        <v>44331</v>
      </c>
      <c r="W1356" s="43">
        <f t="shared" si="701"/>
        <v>44377</v>
      </c>
      <c r="X1356" s="45">
        <f t="shared" si="712"/>
        <v>0.77071823204419898</v>
      </c>
      <c r="Y1356" s="45">
        <f t="shared" si="713"/>
        <v>1.4056497388935141</v>
      </c>
      <c r="Z1356" s="47">
        <f t="shared" si="714"/>
        <v>106.71148643914094</v>
      </c>
      <c r="AA1356" s="47">
        <f t="shared" si="715"/>
        <v>131.71878278888931</v>
      </c>
      <c r="AB1356" s="45">
        <f t="shared" si="716"/>
        <v>1.3423</v>
      </c>
      <c r="AC1356" s="2" t="str">
        <f t="shared" si="702"/>
        <v>TY2</v>
      </c>
      <c r="AD1356">
        <f t="shared" si="703"/>
        <v>131.265625</v>
      </c>
      <c r="AE1356">
        <f t="shared" si="704"/>
        <v>131.25</v>
      </c>
      <c r="AF1356" s="49">
        <f t="shared" si="698"/>
        <v>1.5625E-2</v>
      </c>
      <c r="AG1356" s="3">
        <f t="shared" si="717"/>
        <v>130.14997004309708</v>
      </c>
      <c r="AH1356">
        <f t="shared" si="718"/>
        <v>129.71319637596164</v>
      </c>
      <c r="AI1356" s="51">
        <f t="shared" si="719"/>
        <v>0.43677366713544075</v>
      </c>
      <c r="AJ1356" s="52">
        <f t="shared" si="720"/>
        <v>0.42114866713544075</v>
      </c>
      <c r="AK1356" s="2">
        <v>44273</v>
      </c>
      <c r="AL1356" t="str">
        <v>9128283W</v>
      </c>
      <c r="AM1356">
        <v>0.76249999999999996</v>
      </c>
      <c r="AN1356">
        <v>1.9019999999999999E-2</v>
      </c>
      <c r="AO1356">
        <v>0.82720000000000005</v>
      </c>
      <c r="AP1356">
        <v>131.265625</v>
      </c>
      <c r="AQ1356">
        <f>VLOOKUP(AL1356,工作表1!$F$3:$G$1000,2,FALSE)</f>
        <v>2.75</v>
      </c>
      <c r="AR1356" t="str">
        <f>VLOOKUP(AL1356,工作表1!$F$3:$H$1000,3,FALSE)</f>
        <v>2028/2/15</v>
      </c>
      <c r="AS1356">
        <f t="shared" si="705"/>
        <v>6.93E-2</v>
      </c>
      <c r="AT1356">
        <f t="shared" si="706"/>
        <v>2.6806999999999999</v>
      </c>
      <c r="AU1356" s="43">
        <f t="shared" si="721"/>
        <v>44423</v>
      </c>
      <c r="AV1356" s="43">
        <f t="shared" si="707"/>
        <v>44469</v>
      </c>
      <c r="AW1356" s="45">
        <f t="shared" si="722"/>
        <v>0.24309392265193369</v>
      </c>
      <c r="AX1356" s="45">
        <f t="shared" si="723"/>
        <v>1.7122720048437146</v>
      </c>
      <c r="AY1356" s="47">
        <f t="shared" si="724"/>
        <v>110.04062456896497</v>
      </c>
      <c r="AZ1356" s="47">
        <f t="shared" si="725"/>
        <v>130.14997004309708</v>
      </c>
      <c r="BA1356" s="43"/>
      <c r="BC1356" s="2">
        <v>44272</v>
      </c>
      <c r="BD1356" t="str">
        <v>9128284N</v>
      </c>
      <c r="BE1356">
        <v>1.1347</v>
      </c>
      <c r="BF1356">
        <v>3.628E-2</v>
      </c>
      <c r="BG1356">
        <v>0.83379999999999999</v>
      </c>
      <c r="BH1356">
        <v>131.25</v>
      </c>
      <c r="BI1356">
        <f>VLOOKUP(BD1356,工作表1!$K$3:$L$1000,2,FALSE)</f>
        <v>2.875</v>
      </c>
      <c r="BJ1356" t="str">
        <f>VLOOKUP(BD1356,工作表1!$K$3:$M$1000,3,FALSE)</f>
        <v>2028/5/15</v>
      </c>
      <c r="BK1356">
        <f t="shared" si="708"/>
        <v>6.8000000000000005E-2</v>
      </c>
      <c r="BL1356">
        <f t="shared" si="709"/>
        <v>2.8069999999999999</v>
      </c>
      <c r="BM1356" s="43">
        <f t="shared" si="726"/>
        <v>44331</v>
      </c>
      <c r="BN1356" s="43">
        <f t="shared" si="710"/>
        <v>44561</v>
      </c>
      <c r="BO1356" s="45">
        <f t="shared" si="727"/>
        <v>0.97686464088397795</v>
      </c>
      <c r="BP1356" s="45">
        <f t="shared" si="728"/>
        <v>3.2453577915689094</v>
      </c>
      <c r="BQ1356" s="47">
        <f t="shared" si="729"/>
        <v>111.67182094649598</v>
      </c>
      <c r="BR1356" s="47">
        <f t="shared" si="730"/>
        <v>129.71319637596164</v>
      </c>
    </row>
    <row r="1357" spans="6:70" x14ac:dyDescent="0.25">
      <c r="F1357" s="2">
        <v>44305</v>
      </c>
      <c r="G1357">
        <v>8.48E-2</v>
      </c>
      <c r="H1357" s="43">
        <v>44336</v>
      </c>
      <c r="I1357">
        <v>1.2736000000000001</v>
      </c>
      <c r="L1357" s="2">
        <v>44272</v>
      </c>
      <c r="M1357" t="str">
        <v>9128283F</v>
      </c>
      <c r="N1357">
        <v>0.64870000000000005</v>
      </c>
      <c r="O1357">
        <v>-0.44651000000000002</v>
      </c>
      <c r="P1357">
        <v>0.80059999999999998</v>
      </c>
      <c r="Q1357">
        <v>133.234375</v>
      </c>
      <c r="R1357">
        <f>VLOOKUP(M1357,工作表1!$A$3:$B$1000,2,FALSE)</f>
        <v>2.25</v>
      </c>
      <c r="S1357" t="str">
        <f>VLOOKUP(M1357,工作表1!$A$3:$C$1000,3,FALSE)</f>
        <v>2027/11/15</v>
      </c>
      <c r="T1357">
        <f t="shared" si="700"/>
        <v>6.8000000000000005E-2</v>
      </c>
      <c r="U1357">
        <f t="shared" si="699"/>
        <v>2.1819999999999999</v>
      </c>
      <c r="V1357" s="43">
        <f t="shared" si="711"/>
        <v>44331</v>
      </c>
      <c r="W1357" s="43">
        <f t="shared" si="701"/>
        <v>44377</v>
      </c>
      <c r="X1357" s="45">
        <f t="shared" si="712"/>
        <v>0.76450276243093929</v>
      </c>
      <c r="Y1357" s="45">
        <f t="shared" si="713"/>
        <v>1.4055986528418982</v>
      </c>
      <c r="Z1357" s="47">
        <f t="shared" si="714"/>
        <v>107.45080977194348</v>
      </c>
      <c r="AA1357" s="47">
        <f t="shared" si="715"/>
        <v>132.62652664262623</v>
      </c>
      <c r="AB1357" s="45">
        <f t="shared" si="716"/>
        <v>1.2758</v>
      </c>
      <c r="AC1357" s="2" t="str">
        <f t="shared" si="702"/>
        <v>TY2</v>
      </c>
      <c r="AD1357">
        <f t="shared" si="703"/>
        <v>132.09375</v>
      </c>
      <c r="AE1357">
        <f t="shared" si="704"/>
        <v>131.109375</v>
      </c>
      <c r="AF1357" s="49">
        <f t="shared" si="698"/>
        <v>0.984375</v>
      </c>
      <c r="AG1357" s="3">
        <f t="shared" si="717"/>
        <v>130.99578224658038</v>
      </c>
      <c r="AH1357">
        <f t="shared" si="718"/>
        <v>129.60241900546922</v>
      </c>
      <c r="AI1357" s="51">
        <f t="shared" si="719"/>
        <v>1.3933632411111603</v>
      </c>
      <c r="AJ1357" s="52">
        <f t="shared" si="720"/>
        <v>0.40898824111116028</v>
      </c>
      <c r="AK1357" s="2">
        <v>44272</v>
      </c>
      <c r="AL1357" t="str">
        <v>9128283W</v>
      </c>
      <c r="AM1357">
        <v>1.1112</v>
      </c>
      <c r="AN1357">
        <v>-1.3979999999999999E-2</v>
      </c>
      <c r="AO1357">
        <v>0.82720000000000005</v>
      </c>
      <c r="AP1357">
        <v>132.09375</v>
      </c>
      <c r="AQ1357">
        <f>VLOOKUP(AL1357,工作表1!$F$3:$G$1000,2,FALSE)</f>
        <v>2.75</v>
      </c>
      <c r="AR1357" t="str">
        <f>VLOOKUP(AL1357,工作表1!$F$3:$H$1000,3,FALSE)</f>
        <v>2028/2/15</v>
      </c>
      <c r="AS1357">
        <f t="shared" si="705"/>
        <v>6.8000000000000005E-2</v>
      </c>
      <c r="AT1357">
        <f t="shared" si="706"/>
        <v>2.6819999999999999</v>
      </c>
      <c r="AU1357" s="43">
        <f t="shared" si="721"/>
        <v>44423</v>
      </c>
      <c r="AV1357" s="43">
        <f t="shared" si="707"/>
        <v>44469</v>
      </c>
      <c r="AW1357" s="45">
        <f t="shared" si="722"/>
        <v>0.23549723756906077</v>
      </c>
      <c r="AX1357" s="45">
        <f t="shared" si="723"/>
        <v>1.712209566336184</v>
      </c>
      <c r="AY1357" s="47">
        <f t="shared" si="724"/>
        <v>110.75319624940934</v>
      </c>
      <c r="AZ1357" s="47">
        <f t="shared" si="725"/>
        <v>130.99578224658038</v>
      </c>
      <c r="BA1357" s="43"/>
      <c r="BC1357" s="2">
        <v>44271</v>
      </c>
      <c r="BD1357" t="str">
        <v>9128284N</v>
      </c>
      <c r="BE1357">
        <v>1.7771999999999999</v>
      </c>
      <c r="BF1357">
        <v>1.042E-2</v>
      </c>
      <c r="BG1357">
        <v>0.83379999999999999</v>
      </c>
      <c r="BH1357">
        <v>131.109375</v>
      </c>
      <c r="BI1357">
        <f>VLOOKUP(BD1357,工作表1!$K$3:$L$1000,2,FALSE)</f>
        <v>2.875</v>
      </c>
      <c r="BJ1357" t="str">
        <f>VLOOKUP(BD1357,工作表1!$K$3:$M$1000,3,FALSE)</f>
        <v>2028/5/15</v>
      </c>
      <c r="BK1357">
        <f t="shared" si="708"/>
        <v>7.5200000000000003E-2</v>
      </c>
      <c r="BL1357">
        <f t="shared" si="709"/>
        <v>2.7997999999999998</v>
      </c>
      <c r="BM1357" s="43">
        <f t="shared" si="726"/>
        <v>44331</v>
      </c>
      <c r="BN1357" s="43">
        <f t="shared" si="710"/>
        <v>44561</v>
      </c>
      <c r="BO1357" s="45">
        <f t="shared" si="727"/>
        <v>0.96892265193370175</v>
      </c>
      <c r="BP1357" s="45">
        <f t="shared" si="728"/>
        <v>3.2452925149474003</v>
      </c>
      <c r="BQ1357" s="47">
        <f t="shared" si="729"/>
        <v>111.58588643403573</v>
      </c>
      <c r="BR1357" s="47">
        <f t="shared" si="730"/>
        <v>129.60241900546922</v>
      </c>
    </row>
    <row r="1358" spans="6:70" x14ac:dyDescent="0.25">
      <c r="F1358" s="2">
        <v>44302</v>
      </c>
      <c r="G1358">
        <v>8.5999999999999993E-2</v>
      </c>
      <c r="H1358" s="43">
        <v>44335</v>
      </c>
      <c r="I1358">
        <v>1.3208</v>
      </c>
      <c r="L1358" s="2">
        <v>44271</v>
      </c>
      <c r="M1358" t="str">
        <v>9128283F</v>
      </c>
      <c r="N1358">
        <v>0.97360000000000002</v>
      </c>
      <c r="O1358">
        <v>-0.64532</v>
      </c>
      <c r="P1358">
        <v>0.80059999999999998</v>
      </c>
      <c r="Q1358">
        <v>133.078125</v>
      </c>
      <c r="R1358">
        <f>VLOOKUP(M1358,工作表1!$A$3:$B$1000,2,FALSE)</f>
        <v>2.25</v>
      </c>
      <c r="S1358" t="str">
        <f>VLOOKUP(M1358,工作表1!$A$3:$C$1000,3,FALSE)</f>
        <v>2027/11/15</v>
      </c>
      <c r="T1358">
        <f t="shared" si="700"/>
        <v>7.5200000000000003E-2</v>
      </c>
      <c r="U1358">
        <f t="shared" si="699"/>
        <v>2.1747999999999998</v>
      </c>
      <c r="V1358" s="43">
        <f t="shared" si="711"/>
        <v>44331</v>
      </c>
      <c r="W1358" s="43">
        <f t="shared" si="701"/>
        <v>44377</v>
      </c>
      <c r="X1358" s="45">
        <f t="shared" si="712"/>
        <v>0.75828729281767959</v>
      </c>
      <c r="Y1358" s="45">
        <f t="shared" si="713"/>
        <v>1.4055475667902821</v>
      </c>
      <c r="Z1358" s="47">
        <f t="shared" si="714"/>
        <v>107.39705281665316</v>
      </c>
      <c r="AA1358" s="47">
        <f t="shared" si="715"/>
        <v>132.54675070664493</v>
      </c>
      <c r="AB1358" s="45">
        <f t="shared" si="716"/>
        <v>1.2757000000000001</v>
      </c>
      <c r="AC1358" s="2" t="str">
        <f t="shared" si="702"/>
        <v>TY2</v>
      </c>
      <c r="AD1358">
        <f t="shared" si="703"/>
        <v>131.953125</v>
      </c>
      <c r="AE1358">
        <f t="shared" si="704"/>
        <v>131.109375</v>
      </c>
      <c r="AF1358" s="49">
        <f t="shared" si="698"/>
        <v>0.84375</v>
      </c>
      <c r="AG1358" s="3">
        <f t="shared" si="717"/>
        <v>130.81684697195743</v>
      </c>
      <c r="AH1358">
        <f t="shared" si="718"/>
        <v>129.63625370869272</v>
      </c>
      <c r="AI1358" s="51">
        <f t="shared" si="719"/>
        <v>1.1805932632647114</v>
      </c>
      <c r="AJ1358" s="52">
        <f t="shared" si="720"/>
        <v>0.33684326326471137</v>
      </c>
      <c r="AK1358" s="2">
        <v>44271</v>
      </c>
      <c r="AL1358" t="str">
        <v>9128283W</v>
      </c>
      <c r="AM1358">
        <v>0.67259999999999998</v>
      </c>
      <c r="AN1358">
        <v>3.6589999999999998E-2</v>
      </c>
      <c r="AO1358">
        <v>0.82720000000000005</v>
      </c>
      <c r="AP1358">
        <v>131.953125</v>
      </c>
      <c r="AQ1358">
        <f>VLOOKUP(AL1358,工作表1!$F$3:$G$1000,2,FALSE)</f>
        <v>2.75</v>
      </c>
      <c r="AR1358" t="str">
        <f>VLOOKUP(AL1358,工作表1!$F$3:$H$1000,3,FALSE)</f>
        <v>2028/2/15</v>
      </c>
      <c r="AS1358">
        <f t="shared" si="705"/>
        <v>7.5200000000000003E-2</v>
      </c>
      <c r="AT1358">
        <f t="shared" si="706"/>
        <v>2.6747999999999998</v>
      </c>
      <c r="AU1358" s="43">
        <f t="shared" si="721"/>
        <v>44423</v>
      </c>
      <c r="AV1358" s="43">
        <f t="shared" si="707"/>
        <v>44469</v>
      </c>
      <c r="AW1358" s="45">
        <f t="shared" si="722"/>
        <v>0.22790055248618785</v>
      </c>
      <c r="AX1358" s="45">
        <f t="shared" si="723"/>
        <v>1.7121471278286537</v>
      </c>
      <c r="AY1358" s="47">
        <f t="shared" si="724"/>
        <v>110.61345264929757</v>
      </c>
      <c r="AZ1358" s="47">
        <f t="shared" si="725"/>
        <v>130.81684697195743</v>
      </c>
      <c r="BA1358" s="43"/>
      <c r="BC1358" s="2">
        <v>44270</v>
      </c>
      <c r="BD1358" t="str">
        <v>9128284N</v>
      </c>
      <c r="BE1358">
        <v>1.9077</v>
      </c>
      <c r="BF1358">
        <v>-2.7779999999999999E-2</v>
      </c>
      <c r="BG1358">
        <v>0.83379999999999999</v>
      </c>
      <c r="BH1358">
        <v>131.109375</v>
      </c>
      <c r="BI1358">
        <f>VLOOKUP(BD1358,工作表1!$K$3:$L$1000,2,FALSE)</f>
        <v>2.875</v>
      </c>
      <c r="BJ1358" t="str">
        <f>VLOOKUP(BD1358,工作表1!$K$3:$M$1000,3,FALSE)</f>
        <v>2028/5/15</v>
      </c>
      <c r="BK1358">
        <f t="shared" si="708"/>
        <v>7.2099999999999997E-2</v>
      </c>
      <c r="BL1358">
        <f t="shared" si="709"/>
        <v>2.8029000000000002</v>
      </c>
      <c r="BM1358" s="43">
        <f t="shared" si="726"/>
        <v>44331</v>
      </c>
      <c r="BN1358" s="43">
        <f t="shared" si="710"/>
        <v>44561</v>
      </c>
      <c r="BO1358" s="45">
        <f t="shared" si="727"/>
        <v>0.96098066298342533</v>
      </c>
      <c r="BP1358" s="45">
        <f t="shared" si="728"/>
        <v>3.2452272383258909</v>
      </c>
      <c r="BQ1358" s="47">
        <f t="shared" si="729"/>
        <v>111.62878669086203</v>
      </c>
      <c r="BR1358" s="47">
        <f t="shared" si="730"/>
        <v>129.63625370869272</v>
      </c>
    </row>
    <row r="1359" spans="6:70" x14ac:dyDescent="0.25">
      <c r="F1359" s="2">
        <v>44301</v>
      </c>
      <c r="G1359">
        <v>8.4400000000000003E-2</v>
      </c>
      <c r="H1359" s="43">
        <v>44334</v>
      </c>
      <c r="I1359">
        <v>1.2806</v>
      </c>
      <c r="L1359" s="2">
        <v>44270</v>
      </c>
      <c r="M1359" t="str">
        <v>9128283F</v>
      </c>
      <c r="N1359">
        <v>0.73699999999999999</v>
      </c>
      <c r="O1359">
        <v>-0.46344999999999997</v>
      </c>
      <c r="P1359">
        <v>0.80059999999999998</v>
      </c>
      <c r="Q1359">
        <v>133.078125</v>
      </c>
      <c r="R1359">
        <f>VLOOKUP(M1359,工作表1!$A$3:$B$1000,2,FALSE)</f>
        <v>2.25</v>
      </c>
      <c r="S1359" t="str">
        <f>VLOOKUP(M1359,工作表1!$A$3:$C$1000,3,FALSE)</f>
        <v>2027/11/15</v>
      </c>
      <c r="T1359">
        <f t="shared" si="700"/>
        <v>7.2099999999999997E-2</v>
      </c>
      <c r="U1359">
        <f t="shared" si="699"/>
        <v>2.1779000000000002</v>
      </c>
      <c r="V1359" s="43">
        <f t="shared" si="711"/>
        <v>44331</v>
      </c>
      <c r="W1359" s="43">
        <f t="shared" si="701"/>
        <v>44377</v>
      </c>
      <c r="X1359" s="45">
        <f t="shared" si="712"/>
        <v>0.7520718232044199</v>
      </c>
      <c r="Y1359" s="45">
        <f t="shared" si="713"/>
        <v>1.4054964807386665</v>
      </c>
      <c r="Z1359" s="47">
        <f t="shared" si="714"/>
        <v>107.34885295182782</v>
      </c>
      <c r="AA1359" s="47">
        <f t="shared" si="715"/>
        <v>132.47017775928114</v>
      </c>
      <c r="AB1359" s="45">
        <f t="shared" si="716"/>
        <v>1.2708999999999999</v>
      </c>
      <c r="AC1359" s="2" t="str">
        <f t="shared" si="702"/>
        <v>TY2</v>
      </c>
      <c r="AD1359">
        <f t="shared" si="703"/>
        <v>131.953125</v>
      </c>
      <c r="AE1359">
        <f t="shared" si="704"/>
        <v>130.9375</v>
      </c>
      <c r="AF1359" s="49">
        <f t="shared" si="698"/>
        <v>1.015625</v>
      </c>
      <c r="AG1359" s="3">
        <f t="shared" si="717"/>
        <v>130.82755737713697</v>
      </c>
      <c r="AH1359">
        <f t="shared" si="718"/>
        <v>129.44982786267892</v>
      </c>
      <c r="AI1359" s="51">
        <f t="shared" si="719"/>
        <v>1.3777295144580535</v>
      </c>
      <c r="AJ1359" s="52">
        <f t="shared" si="720"/>
        <v>0.36210451445805347</v>
      </c>
      <c r="AK1359" s="2">
        <v>44270</v>
      </c>
      <c r="AL1359" t="str">
        <v>9128283W</v>
      </c>
      <c r="AM1359">
        <v>0.60660000000000003</v>
      </c>
      <c r="AN1359">
        <v>1.157E-2</v>
      </c>
      <c r="AO1359">
        <v>0.82720000000000005</v>
      </c>
      <c r="AP1359">
        <v>131.953125</v>
      </c>
      <c r="AQ1359">
        <f>VLOOKUP(AL1359,工作表1!$F$3:$G$1000,2,FALSE)</f>
        <v>2.75</v>
      </c>
      <c r="AR1359" t="str">
        <f>VLOOKUP(AL1359,工作表1!$F$3:$H$1000,3,FALSE)</f>
        <v>2028/2/15</v>
      </c>
      <c r="AS1359">
        <f t="shared" si="705"/>
        <v>7.2099999999999997E-2</v>
      </c>
      <c r="AT1359">
        <f t="shared" si="706"/>
        <v>2.6779000000000002</v>
      </c>
      <c r="AU1359" s="43">
        <f t="shared" si="721"/>
        <v>44423</v>
      </c>
      <c r="AV1359" s="43">
        <f t="shared" si="707"/>
        <v>44469</v>
      </c>
      <c r="AW1359" s="45">
        <f t="shared" si="722"/>
        <v>0.22030386740331492</v>
      </c>
      <c r="AX1359" s="45">
        <f t="shared" si="723"/>
        <v>1.712084689321123</v>
      </c>
      <c r="AY1359" s="47">
        <f t="shared" si="724"/>
        <v>110.63620895551838</v>
      </c>
      <c r="AZ1359" s="47">
        <f t="shared" si="725"/>
        <v>130.82755737713697</v>
      </c>
      <c r="BA1359" s="43"/>
      <c r="BC1359" s="2">
        <v>44267</v>
      </c>
      <c r="BD1359" t="str">
        <v>9128284N</v>
      </c>
      <c r="BE1359">
        <v>2.0005999999999999</v>
      </c>
      <c r="BF1359">
        <v>-1.916E-2</v>
      </c>
      <c r="BG1359">
        <v>0.83379999999999999</v>
      </c>
      <c r="BH1359">
        <v>130.9375</v>
      </c>
      <c r="BI1359">
        <f>VLOOKUP(BD1359,工作表1!$K$3:$L$1000,2,FALSE)</f>
        <v>2.875</v>
      </c>
      <c r="BJ1359" t="str">
        <f>VLOOKUP(BD1359,工作表1!$K$3:$M$1000,3,FALSE)</f>
        <v>2028/5/15</v>
      </c>
      <c r="BK1359">
        <f t="shared" si="708"/>
        <v>7.22E-2</v>
      </c>
      <c r="BL1359">
        <f t="shared" si="709"/>
        <v>2.8028</v>
      </c>
      <c r="BM1359" s="43">
        <f t="shared" si="726"/>
        <v>44331</v>
      </c>
      <c r="BN1359" s="43">
        <f t="shared" si="710"/>
        <v>44561</v>
      </c>
      <c r="BO1359" s="45">
        <f t="shared" si="727"/>
        <v>0.95303867403314912</v>
      </c>
      <c r="BP1359" s="45">
        <f t="shared" si="728"/>
        <v>3.2451619617043819</v>
      </c>
      <c r="BQ1359" s="47">
        <f t="shared" si="729"/>
        <v>111.48546425728979</v>
      </c>
      <c r="BR1359" s="47">
        <f t="shared" si="730"/>
        <v>129.44982786267892</v>
      </c>
    </row>
    <row r="1360" spans="6:70" x14ac:dyDescent="0.25">
      <c r="F1360" s="2">
        <v>44300</v>
      </c>
      <c r="G1360">
        <v>7.6399999999999996E-2</v>
      </c>
      <c r="H1360" s="43">
        <v>44333</v>
      </c>
      <c r="I1360">
        <v>1.2970999999999999</v>
      </c>
      <c r="L1360" s="2">
        <v>44267</v>
      </c>
      <c r="M1360" t="str">
        <v>9128283F</v>
      </c>
      <c r="N1360">
        <v>1.4611000000000001</v>
      </c>
      <c r="O1360">
        <v>-0.89478999999999997</v>
      </c>
      <c r="P1360">
        <v>0.80059999999999998</v>
      </c>
      <c r="Q1360">
        <v>132.90625</v>
      </c>
      <c r="R1360">
        <f>VLOOKUP(M1360,工作表1!$A$3:$B$1000,2,FALSE)</f>
        <v>2.25</v>
      </c>
      <c r="S1360" t="str">
        <f>VLOOKUP(M1360,工作表1!$A$3:$C$1000,3,FALSE)</f>
        <v>2027/11/15</v>
      </c>
      <c r="T1360">
        <f t="shared" si="700"/>
        <v>7.22E-2</v>
      </c>
      <c r="U1360">
        <f t="shared" si="699"/>
        <v>2.1778</v>
      </c>
      <c r="V1360" s="43">
        <f t="shared" si="711"/>
        <v>44331</v>
      </c>
      <c r="W1360" s="43">
        <f t="shared" si="701"/>
        <v>44377</v>
      </c>
      <c r="X1360" s="45">
        <f t="shared" si="712"/>
        <v>0.7458563535911602</v>
      </c>
      <c r="Y1360" s="45">
        <f t="shared" si="713"/>
        <v>1.4054453946870507</v>
      </c>
      <c r="Z1360" s="47">
        <f t="shared" si="714"/>
        <v>107.3625970771522</v>
      </c>
      <c r="AA1360" s="47">
        <f t="shared" si="715"/>
        <v>132.47214325688194</v>
      </c>
      <c r="AB1360" s="45">
        <f t="shared" si="716"/>
        <v>1.2827</v>
      </c>
      <c r="AC1360" s="2" t="str">
        <f t="shared" si="702"/>
        <v>TY2</v>
      </c>
      <c r="AD1360">
        <f t="shared" si="703"/>
        <v>131.78125</v>
      </c>
      <c r="AE1360">
        <f t="shared" si="704"/>
        <v>131.765625</v>
      </c>
      <c r="AF1360" s="49">
        <f t="shared" si="698"/>
        <v>1.5625E-2</v>
      </c>
      <c r="AG1360" s="3">
        <f t="shared" si="717"/>
        <v>130.67210910784721</v>
      </c>
      <c r="AH1360">
        <f t="shared" si="718"/>
        <v>130.27008961740077</v>
      </c>
      <c r="AI1360" s="51">
        <f t="shared" si="719"/>
        <v>0.4020194904464347</v>
      </c>
      <c r="AJ1360" s="52">
        <f t="shared" si="720"/>
        <v>0.3863944904464347</v>
      </c>
      <c r="AK1360" s="2">
        <v>44267</v>
      </c>
      <c r="AL1360" t="str">
        <v>9128283W</v>
      </c>
      <c r="AM1360">
        <v>1.0530999999999999</v>
      </c>
      <c r="AN1360">
        <v>-1.762E-2</v>
      </c>
      <c r="AO1360">
        <v>0.82720000000000005</v>
      </c>
      <c r="AP1360">
        <v>131.78125</v>
      </c>
      <c r="AQ1360">
        <f>VLOOKUP(AL1360,工作表1!$F$3:$G$1000,2,FALSE)</f>
        <v>2.75</v>
      </c>
      <c r="AR1360" t="str">
        <f>VLOOKUP(AL1360,工作表1!$F$3:$H$1000,3,FALSE)</f>
        <v>2028/2/15</v>
      </c>
      <c r="AS1360">
        <f t="shared" si="705"/>
        <v>7.22E-2</v>
      </c>
      <c r="AT1360">
        <f t="shared" si="706"/>
        <v>2.6778</v>
      </c>
      <c r="AU1360" s="43">
        <f t="shared" si="721"/>
        <v>44423</v>
      </c>
      <c r="AV1360" s="43">
        <f t="shared" si="707"/>
        <v>44469</v>
      </c>
      <c r="AW1360" s="45">
        <f t="shared" si="722"/>
        <v>0.21270718232044197</v>
      </c>
      <c r="AX1360" s="45">
        <f t="shared" si="723"/>
        <v>1.7120222508135927</v>
      </c>
      <c r="AY1360" s="47">
        <f t="shared" si="724"/>
        <v>110.51976713955156</v>
      </c>
      <c r="AZ1360" s="47">
        <f t="shared" si="725"/>
        <v>130.67210910784721</v>
      </c>
      <c r="BA1360" s="43"/>
      <c r="BC1360" s="2">
        <v>44266</v>
      </c>
      <c r="BD1360" t="str">
        <v>9128284N</v>
      </c>
      <c r="BE1360">
        <v>2.1798000000000002</v>
      </c>
      <c r="BF1360">
        <v>-2.596E-2</v>
      </c>
      <c r="BG1360">
        <v>0.83379999999999999</v>
      </c>
      <c r="BH1360">
        <v>131.765625</v>
      </c>
      <c r="BI1360">
        <f>VLOOKUP(BD1360,工作表1!$K$3:$L$1000,2,FALSE)</f>
        <v>2.875</v>
      </c>
      <c r="BJ1360" t="str">
        <f>VLOOKUP(BD1360,工作表1!$K$3:$M$1000,3,FALSE)</f>
        <v>2028/5/15</v>
      </c>
      <c r="BK1360">
        <f t="shared" si="708"/>
        <v>7.2099999999999997E-2</v>
      </c>
      <c r="BL1360">
        <f t="shared" si="709"/>
        <v>2.8029000000000002</v>
      </c>
      <c r="BM1360" s="43">
        <f t="shared" si="726"/>
        <v>44331</v>
      </c>
      <c r="BN1360" s="43">
        <f t="shared" si="710"/>
        <v>44561</v>
      </c>
      <c r="BO1360" s="45">
        <f t="shared" si="727"/>
        <v>0.92921270718232041</v>
      </c>
      <c r="BP1360" s="45">
        <f t="shared" si="728"/>
        <v>3.2449661318398548</v>
      </c>
      <c r="BQ1360" s="47">
        <f t="shared" si="729"/>
        <v>112.20608015221251</v>
      </c>
      <c r="BR1360" s="47">
        <f t="shared" si="730"/>
        <v>130.27008961740077</v>
      </c>
    </row>
    <row r="1361" spans="6:70" x14ac:dyDescent="0.25">
      <c r="F1361" s="2">
        <v>44299</v>
      </c>
      <c r="G1361">
        <v>7.6499999999999999E-2</v>
      </c>
      <c r="H1361" s="43">
        <v>44330</v>
      </c>
      <c r="I1361">
        <v>1.2759</v>
      </c>
      <c r="L1361" s="2">
        <v>44266</v>
      </c>
      <c r="M1361" t="str">
        <v>9128283F</v>
      </c>
      <c r="N1361">
        <v>7.4800000000000005E-2</v>
      </c>
      <c r="O1361">
        <v>2.5729999999999999E-2</v>
      </c>
      <c r="P1361">
        <v>0.80059999999999998</v>
      </c>
      <c r="Q1361">
        <v>133.71875</v>
      </c>
      <c r="R1361">
        <f>VLOOKUP(M1361,工作表1!$A$3:$B$1000,2,FALSE)</f>
        <v>2.25</v>
      </c>
      <c r="S1361" t="str">
        <f>VLOOKUP(M1361,工作表1!$A$3:$C$1000,3,FALSE)</f>
        <v>2027/11/15</v>
      </c>
      <c r="T1361">
        <f t="shared" si="700"/>
        <v>7.2099999999999997E-2</v>
      </c>
      <c r="U1361">
        <f t="shared" si="699"/>
        <v>2.1779000000000002</v>
      </c>
      <c r="V1361" s="43">
        <f t="shared" si="711"/>
        <v>44331</v>
      </c>
      <c r="W1361" s="43">
        <f t="shared" si="701"/>
        <v>44377</v>
      </c>
      <c r="X1361" s="45">
        <f t="shared" si="712"/>
        <v>0.72720994475138123</v>
      </c>
      <c r="Y1361" s="45">
        <f t="shared" si="713"/>
        <v>1.4052921365322031</v>
      </c>
      <c r="Z1361" s="47">
        <f t="shared" si="714"/>
        <v>107.7246319923358</v>
      </c>
      <c r="AA1361" s="47">
        <f t="shared" si="715"/>
        <v>132.87859389697573</v>
      </c>
      <c r="AB1361" s="45">
        <f t="shared" si="716"/>
        <v>1.2071000000000001</v>
      </c>
      <c r="AC1361" s="2" t="str">
        <f t="shared" si="702"/>
        <v>TY2</v>
      </c>
      <c r="AD1361">
        <f t="shared" si="703"/>
        <v>132.609375</v>
      </c>
      <c r="AE1361">
        <f t="shared" si="704"/>
        <v>131.6875</v>
      </c>
      <c r="AF1361" s="49">
        <f t="shared" ref="AF1361:AF1424" si="731">AD1361-AE1361</f>
        <v>0.921875</v>
      </c>
      <c r="AG1361" s="3">
        <f t="shared" si="717"/>
        <v>131.43716644460488</v>
      </c>
      <c r="AH1361">
        <f t="shared" si="718"/>
        <v>130.23471207631306</v>
      </c>
      <c r="AI1361" s="51">
        <f t="shared" si="719"/>
        <v>1.2024543682918249</v>
      </c>
      <c r="AJ1361" s="52">
        <f t="shared" si="720"/>
        <v>0.28057936829182495</v>
      </c>
      <c r="AK1361" s="2">
        <v>44266</v>
      </c>
      <c r="AL1361" t="str">
        <v>9128283W</v>
      </c>
      <c r="AM1361">
        <v>0.43340000000000001</v>
      </c>
      <c r="AN1361">
        <v>4.2959999999999998E-2</v>
      </c>
      <c r="AO1361">
        <v>0.82720000000000005</v>
      </c>
      <c r="AP1361">
        <v>132.609375</v>
      </c>
      <c r="AQ1361">
        <f>VLOOKUP(AL1361,工作表1!$F$3:$G$1000,2,FALSE)</f>
        <v>2.75</v>
      </c>
      <c r="AR1361" t="str">
        <f>VLOOKUP(AL1361,工作表1!$F$3:$H$1000,3,FALSE)</f>
        <v>2028/2/15</v>
      </c>
      <c r="AS1361">
        <f t="shared" si="705"/>
        <v>7.2099999999999997E-2</v>
      </c>
      <c r="AT1361">
        <f t="shared" si="706"/>
        <v>2.6779000000000002</v>
      </c>
      <c r="AU1361" s="43">
        <f t="shared" si="721"/>
        <v>44423</v>
      </c>
      <c r="AV1361" s="43">
        <f t="shared" si="707"/>
        <v>44469</v>
      </c>
      <c r="AW1361" s="45">
        <f t="shared" si="722"/>
        <v>0.18991712707182321</v>
      </c>
      <c r="AX1361" s="45">
        <f t="shared" si="723"/>
        <v>1.7118349352910012</v>
      </c>
      <c r="AY1361" s="47">
        <f t="shared" si="724"/>
        <v>111.18927865679755</v>
      </c>
      <c r="AZ1361" s="47">
        <f t="shared" si="725"/>
        <v>131.43716644460488</v>
      </c>
      <c r="BA1361" s="43"/>
      <c r="BC1361" s="2">
        <v>44265</v>
      </c>
      <c r="BD1361" t="str">
        <v>9128284N</v>
      </c>
      <c r="BE1361">
        <v>2.7543000000000002</v>
      </c>
      <c r="BF1361">
        <v>-6.7040000000000002E-2</v>
      </c>
      <c r="BG1361">
        <v>0.83379999999999999</v>
      </c>
      <c r="BH1361">
        <v>131.6875</v>
      </c>
      <c r="BI1361">
        <f>VLOOKUP(BD1361,工作表1!$K$3:$L$1000,2,FALSE)</f>
        <v>2.875</v>
      </c>
      <c r="BJ1361" t="str">
        <f>VLOOKUP(BD1361,工作表1!$K$3:$M$1000,3,FALSE)</f>
        <v>2028/5/15</v>
      </c>
      <c r="BK1361">
        <f t="shared" si="708"/>
        <v>7.3999999999999996E-2</v>
      </c>
      <c r="BL1361">
        <f t="shared" si="709"/>
        <v>2.8010000000000002</v>
      </c>
      <c r="BM1361" s="43">
        <f t="shared" si="726"/>
        <v>44331</v>
      </c>
      <c r="BN1361" s="43">
        <f t="shared" si="710"/>
        <v>44561</v>
      </c>
      <c r="BO1361" s="45">
        <f t="shared" si="727"/>
        <v>0.92127071823204421</v>
      </c>
      <c r="BP1361" s="45">
        <f t="shared" si="728"/>
        <v>3.2449008552183458</v>
      </c>
      <c r="BQ1361" s="47">
        <f t="shared" si="729"/>
        <v>112.18722568417654</v>
      </c>
      <c r="BR1361" s="47">
        <f t="shared" si="730"/>
        <v>130.23471207631306</v>
      </c>
    </row>
    <row r="1362" spans="6:70" x14ac:dyDescent="0.25">
      <c r="F1362" s="2">
        <v>44298</v>
      </c>
      <c r="G1362">
        <v>7.5800000000000006E-2</v>
      </c>
      <c r="H1362" s="43">
        <v>44329</v>
      </c>
      <c r="I1362">
        <v>1.3018000000000001</v>
      </c>
      <c r="L1362" s="2">
        <v>44265</v>
      </c>
      <c r="M1362" t="str">
        <v>9128283F</v>
      </c>
      <c r="N1362">
        <v>0.75239999999999996</v>
      </c>
      <c r="O1362">
        <v>-0.34242</v>
      </c>
      <c r="P1362">
        <v>0.80059999999999998</v>
      </c>
      <c r="Q1362">
        <v>133.625</v>
      </c>
      <c r="R1362">
        <f>VLOOKUP(M1362,工作表1!$A$3:$B$1000,2,FALSE)</f>
        <v>2.25</v>
      </c>
      <c r="S1362" t="str">
        <f>VLOOKUP(M1362,工作表1!$A$3:$C$1000,3,FALSE)</f>
        <v>2027/11/15</v>
      </c>
      <c r="T1362">
        <f t="shared" si="700"/>
        <v>7.3999999999999996E-2</v>
      </c>
      <c r="U1362">
        <f t="shared" si="699"/>
        <v>2.1760000000000002</v>
      </c>
      <c r="V1362" s="43">
        <f t="shared" si="711"/>
        <v>44331</v>
      </c>
      <c r="W1362" s="43">
        <f t="shared" si="701"/>
        <v>44377</v>
      </c>
      <c r="X1362" s="45">
        <f t="shared" si="712"/>
        <v>0.72099447513812154</v>
      </c>
      <c r="Y1362" s="45">
        <f t="shared" si="713"/>
        <v>1.4052410504805875</v>
      </c>
      <c r="Z1362" s="47">
        <f t="shared" si="714"/>
        <v>107.78104155286935</v>
      </c>
      <c r="AA1362" s="47">
        <f t="shared" si="715"/>
        <v>132.93454583764455</v>
      </c>
      <c r="AB1362" s="45">
        <f t="shared" si="716"/>
        <v>1.2</v>
      </c>
      <c r="AC1362" s="2" t="str">
        <f t="shared" si="702"/>
        <v>TY2</v>
      </c>
      <c r="AD1362">
        <f t="shared" si="703"/>
        <v>132.53125</v>
      </c>
      <c r="AE1362">
        <f t="shared" si="704"/>
        <v>131.453125</v>
      </c>
      <c r="AF1362" s="49">
        <f t="shared" si="731"/>
        <v>1.078125</v>
      </c>
      <c r="AG1362" s="3">
        <f t="shared" si="717"/>
        <v>131.37776358294479</v>
      </c>
      <c r="AH1362">
        <f t="shared" si="718"/>
        <v>129.93950812532407</v>
      </c>
      <c r="AI1362" s="51">
        <f t="shared" si="719"/>
        <v>1.4382554576207269</v>
      </c>
      <c r="AJ1362" s="52">
        <f t="shared" si="720"/>
        <v>0.36013045762072693</v>
      </c>
      <c r="AK1362" s="2">
        <v>44265</v>
      </c>
      <c r="AL1362" t="str">
        <v>9128283W</v>
      </c>
      <c r="AM1362">
        <v>0.62590000000000001</v>
      </c>
      <c r="AN1362">
        <v>1.2670000000000001E-2</v>
      </c>
      <c r="AO1362">
        <v>0.82720000000000005</v>
      </c>
      <c r="AP1362">
        <v>132.53125</v>
      </c>
      <c r="AQ1362">
        <f>VLOOKUP(AL1362,工作表1!$F$3:$G$1000,2,FALSE)</f>
        <v>2.75</v>
      </c>
      <c r="AR1362" t="str">
        <f>VLOOKUP(AL1362,工作表1!$F$3:$H$1000,3,FALSE)</f>
        <v>2028/2/15</v>
      </c>
      <c r="AS1362">
        <f t="shared" si="705"/>
        <v>7.3999999999999996E-2</v>
      </c>
      <c r="AT1362">
        <f t="shared" si="706"/>
        <v>2.6760000000000002</v>
      </c>
      <c r="AU1362" s="43">
        <f t="shared" si="721"/>
        <v>44423</v>
      </c>
      <c r="AV1362" s="43">
        <f t="shared" si="707"/>
        <v>44469</v>
      </c>
      <c r="AW1362" s="45">
        <f t="shared" si="722"/>
        <v>0.18232044198895025</v>
      </c>
      <c r="AX1362" s="45">
        <f t="shared" si="723"/>
        <v>1.7117724967834711</v>
      </c>
      <c r="AY1362" s="47">
        <f t="shared" si="724"/>
        <v>111.15126949091086</v>
      </c>
      <c r="AZ1362" s="47">
        <f t="shared" si="725"/>
        <v>131.37776358294479</v>
      </c>
      <c r="BA1362" s="43"/>
      <c r="BC1362" s="2">
        <v>44264</v>
      </c>
      <c r="BD1362" t="str">
        <v>9128284N</v>
      </c>
      <c r="BE1362">
        <v>1.7601</v>
      </c>
      <c r="BF1362">
        <v>-1.7319999999999999E-2</v>
      </c>
      <c r="BG1362">
        <v>0.83379999999999999</v>
      </c>
      <c r="BH1362">
        <v>131.453125</v>
      </c>
      <c r="BI1362">
        <f>VLOOKUP(BD1362,工作表1!$K$3:$L$1000,2,FALSE)</f>
        <v>2.875</v>
      </c>
      <c r="BJ1362" t="str">
        <f>VLOOKUP(BD1362,工作表1!$K$3:$M$1000,3,FALSE)</f>
        <v>2028/5/15</v>
      </c>
      <c r="BK1362">
        <f t="shared" si="708"/>
        <v>7.3969999999999994E-2</v>
      </c>
      <c r="BL1362">
        <f t="shared" si="709"/>
        <v>2.8010299999999999</v>
      </c>
      <c r="BM1362" s="43">
        <f t="shared" si="726"/>
        <v>44331</v>
      </c>
      <c r="BN1362" s="43">
        <f t="shared" si="710"/>
        <v>44561</v>
      </c>
      <c r="BO1362" s="45">
        <f t="shared" si="727"/>
        <v>0.913328729281768</v>
      </c>
      <c r="BP1362" s="45">
        <f t="shared" si="728"/>
        <v>3.2448355785968364</v>
      </c>
      <c r="BQ1362" s="47">
        <f t="shared" si="729"/>
        <v>111.95330428889824</v>
      </c>
      <c r="BR1362" s="47">
        <f t="shared" si="730"/>
        <v>129.93950812532407</v>
      </c>
    </row>
    <row r="1363" spans="6:70" x14ac:dyDescent="0.25">
      <c r="F1363" s="2">
        <v>44295</v>
      </c>
      <c r="G1363">
        <v>7.4999999999999997E-2</v>
      </c>
      <c r="H1363" s="43">
        <v>44328</v>
      </c>
      <c r="I1363">
        <v>1.3395999999999999</v>
      </c>
      <c r="L1363" s="2">
        <v>44264</v>
      </c>
      <c r="M1363" t="str">
        <v>9128283F</v>
      </c>
      <c r="N1363">
        <v>0.16950000000000001</v>
      </c>
      <c r="O1363">
        <v>-3.0120000000000001E-2</v>
      </c>
      <c r="P1363">
        <v>0.80059999999999998</v>
      </c>
      <c r="Q1363">
        <v>133.40625</v>
      </c>
      <c r="R1363">
        <f>VLOOKUP(M1363,工作表1!$A$3:$B$1000,2,FALSE)</f>
        <v>2.25</v>
      </c>
      <c r="S1363" t="str">
        <f>VLOOKUP(M1363,工作表1!$A$3:$C$1000,3,FALSE)</f>
        <v>2027/11/15</v>
      </c>
      <c r="T1363">
        <f t="shared" si="700"/>
        <v>7.3969999999999994E-2</v>
      </c>
      <c r="U1363">
        <f t="shared" si="699"/>
        <v>2.1760299999999999</v>
      </c>
      <c r="V1363" s="43">
        <f t="shared" si="711"/>
        <v>44331</v>
      </c>
      <c r="W1363" s="43">
        <f t="shared" si="701"/>
        <v>44377</v>
      </c>
      <c r="X1363" s="45">
        <f t="shared" si="712"/>
        <v>0.71477900552486195</v>
      </c>
      <c r="Y1363" s="45">
        <f t="shared" si="713"/>
        <v>1.4051899644289716</v>
      </c>
      <c r="Z1363" s="47">
        <f t="shared" si="714"/>
        <v>107.50577678551545</v>
      </c>
      <c r="AA1363" s="47">
        <f t="shared" si="715"/>
        <v>132.57547877159797</v>
      </c>
      <c r="AB1363" s="45">
        <f t="shared" si="716"/>
        <v>1.2163999999999999</v>
      </c>
      <c r="AC1363" s="2" t="str">
        <f t="shared" si="702"/>
        <v>TY2</v>
      </c>
      <c r="AD1363">
        <f t="shared" si="703"/>
        <v>132.296875</v>
      </c>
      <c r="AE1363">
        <f t="shared" si="704"/>
        <v>131.03125</v>
      </c>
      <c r="AF1363" s="49">
        <f t="shared" si="731"/>
        <v>1.265625</v>
      </c>
      <c r="AG1363" s="3">
        <f t="shared" si="717"/>
        <v>131.09996770940595</v>
      </c>
      <c r="AH1363">
        <f t="shared" si="718"/>
        <v>129.5384154814287</v>
      </c>
      <c r="AI1363" s="51">
        <f t="shared" si="719"/>
        <v>1.5615522279772449</v>
      </c>
      <c r="AJ1363" s="52">
        <f t="shared" si="720"/>
        <v>0.29592722797724491</v>
      </c>
      <c r="AK1363" s="2">
        <v>44264</v>
      </c>
      <c r="AL1363" t="str">
        <v>9128283W</v>
      </c>
      <c r="AM1363">
        <v>9.0499999999999997E-2</v>
      </c>
      <c r="AN1363">
        <v>6.1769999999999999E-2</v>
      </c>
      <c r="AO1363">
        <v>0.82720000000000005</v>
      </c>
      <c r="AP1363">
        <v>132.296875</v>
      </c>
      <c r="AQ1363">
        <f>VLOOKUP(AL1363,工作表1!$F$3:$G$1000,2,FALSE)</f>
        <v>2.75</v>
      </c>
      <c r="AR1363" t="str">
        <f>VLOOKUP(AL1363,工作表1!$F$3:$H$1000,3,FALSE)</f>
        <v>2028/2/15</v>
      </c>
      <c r="AS1363">
        <f t="shared" si="705"/>
        <v>7.3969999999999994E-2</v>
      </c>
      <c r="AT1363">
        <f t="shared" si="706"/>
        <v>2.6760299999999999</v>
      </c>
      <c r="AU1363" s="43">
        <f t="shared" si="721"/>
        <v>44423</v>
      </c>
      <c r="AV1363" s="43">
        <f t="shared" si="707"/>
        <v>44469</v>
      </c>
      <c r="AW1363" s="45">
        <f t="shared" si="722"/>
        <v>0.17472375690607736</v>
      </c>
      <c r="AX1363" s="45">
        <f t="shared" si="723"/>
        <v>1.7117100582759404</v>
      </c>
      <c r="AY1363" s="47">
        <f t="shared" si="724"/>
        <v>110.93368873670917</v>
      </c>
      <c r="AZ1363" s="47">
        <f t="shared" si="725"/>
        <v>131.09996770940595</v>
      </c>
      <c r="BA1363" s="43"/>
      <c r="BC1363" s="2">
        <v>44263</v>
      </c>
      <c r="BD1363" t="str">
        <v>9128284N</v>
      </c>
      <c r="BE1363">
        <v>2.5230999999999999</v>
      </c>
      <c r="BF1363">
        <v>-4.1930000000000002E-2</v>
      </c>
      <c r="BG1363">
        <v>0.83379999999999999</v>
      </c>
      <c r="BH1363">
        <v>131.03125</v>
      </c>
      <c r="BI1363">
        <f>VLOOKUP(BD1363,工作表1!$K$3:$L$1000,2,FALSE)</f>
        <v>2.875</v>
      </c>
      <c r="BJ1363" t="str">
        <f>VLOOKUP(BD1363,工作表1!$K$3:$M$1000,3,FALSE)</f>
        <v>2028/5/15</v>
      </c>
      <c r="BK1363">
        <f t="shared" si="708"/>
        <v>7.1999999999999995E-2</v>
      </c>
      <c r="BL1363">
        <f t="shared" si="709"/>
        <v>2.8029999999999999</v>
      </c>
      <c r="BM1363" s="43">
        <f t="shared" si="726"/>
        <v>44331</v>
      </c>
      <c r="BN1363" s="43">
        <f t="shared" si="710"/>
        <v>44561</v>
      </c>
      <c r="BO1363" s="45">
        <f t="shared" si="727"/>
        <v>0.90538674033149169</v>
      </c>
      <c r="BP1363" s="45">
        <f t="shared" si="728"/>
        <v>3.2447703019753273</v>
      </c>
      <c r="BQ1363" s="47">
        <f t="shared" si="729"/>
        <v>111.63269356814126</v>
      </c>
      <c r="BR1363" s="47">
        <f t="shared" si="730"/>
        <v>129.5384154814287</v>
      </c>
    </row>
    <row r="1364" spans="6:70" x14ac:dyDescent="0.25">
      <c r="F1364" s="2">
        <v>44294</v>
      </c>
      <c r="G1364">
        <v>7.5999999999999998E-2</v>
      </c>
      <c r="H1364" s="43">
        <v>44327</v>
      </c>
      <c r="I1364">
        <v>1.2710999999999999</v>
      </c>
      <c r="L1364" s="2">
        <v>44263</v>
      </c>
      <c r="M1364" t="str">
        <v>9128283F</v>
      </c>
      <c r="N1364">
        <v>0.82899999999999996</v>
      </c>
      <c r="O1364">
        <v>-0.31938</v>
      </c>
      <c r="P1364">
        <v>0.80059999999999998</v>
      </c>
      <c r="Q1364">
        <v>132.984375</v>
      </c>
      <c r="R1364">
        <f>VLOOKUP(M1364,工作表1!$A$3:$B$1000,2,FALSE)</f>
        <v>2.25</v>
      </c>
      <c r="S1364" t="str">
        <f>VLOOKUP(M1364,工作表1!$A$3:$C$1000,3,FALSE)</f>
        <v>2027/11/15</v>
      </c>
      <c r="T1364">
        <f t="shared" si="700"/>
        <v>7.1999999999999995E-2</v>
      </c>
      <c r="U1364">
        <f t="shared" si="699"/>
        <v>2.1779999999999999</v>
      </c>
      <c r="V1364" s="43">
        <f t="shared" si="711"/>
        <v>44331</v>
      </c>
      <c r="W1364" s="43">
        <f t="shared" si="701"/>
        <v>44377</v>
      </c>
      <c r="X1364" s="45">
        <f t="shared" si="712"/>
        <v>0.70856353591160215</v>
      </c>
      <c r="Y1364" s="45">
        <f t="shared" si="713"/>
        <v>1.4051388783773557</v>
      </c>
      <c r="Z1364" s="47">
        <f t="shared" si="714"/>
        <v>107.27595227510986</v>
      </c>
      <c r="AA1364" s="47">
        <f t="shared" si="715"/>
        <v>132.27240864014695</v>
      </c>
      <c r="AB1364" s="45">
        <f t="shared" si="716"/>
        <v>1.28</v>
      </c>
      <c r="AC1364" s="2" t="str">
        <f t="shared" si="702"/>
        <v>TY2</v>
      </c>
      <c r="AD1364">
        <f t="shared" si="703"/>
        <v>131.875</v>
      </c>
      <c r="AE1364">
        <f t="shared" si="704"/>
        <v>131.5</v>
      </c>
      <c r="AF1364" s="49">
        <f t="shared" si="731"/>
        <v>0.375</v>
      </c>
      <c r="AG1364" s="3">
        <f t="shared" si="717"/>
        <v>130.7007501360676</v>
      </c>
      <c r="AH1364">
        <f t="shared" si="718"/>
        <v>129.99121261923827</v>
      </c>
      <c r="AI1364" s="51">
        <f t="shared" si="719"/>
        <v>0.70953751682932875</v>
      </c>
      <c r="AJ1364" s="52">
        <f t="shared" si="720"/>
        <v>0.33453751682932875</v>
      </c>
      <c r="AK1364" s="2">
        <v>44263</v>
      </c>
      <c r="AL1364" t="str">
        <v>9128283W</v>
      </c>
      <c r="AM1364">
        <v>0.6643</v>
      </c>
      <c r="AN1364">
        <v>2.2929999999999999E-2</v>
      </c>
      <c r="AO1364">
        <v>0.82720000000000005</v>
      </c>
      <c r="AP1364">
        <v>131.875</v>
      </c>
      <c r="AQ1364">
        <f>VLOOKUP(AL1364,工作表1!$F$3:$G$1000,2,FALSE)</f>
        <v>2.75</v>
      </c>
      <c r="AR1364" t="str">
        <f>VLOOKUP(AL1364,工作表1!$F$3:$H$1000,3,FALSE)</f>
        <v>2028/2/15</v>
      </c>
      <c r="AS1364">
        <f t="shared" si="705"/>
        <v>7.1999999999999995E-2</v>
      </c>
      <c r="AT1364">
        <f t="shared" si="706"/>
        <v>2.6779999999999999</v>
      </c>
      <c r="AU1364" s="43">
        <f t="shared" si="721"/>
        <v>44423</v>
      </c>
      <c r="AV1364" s="43">
        <f t="shared" si="707"/>
        <v>44469</v>
      </c>
      <c r="AW1364" s="45">
        <f t="shared" si="722"/>
        <v>0.16712707182320441</v>
      </c>
      <c r="AX1364" s="45">
        <f t="shared" si="723"/>
        <v>1.7116476197684101</v>
      </c>
      <c r="AY1364" s="47">
        <f t="shared" si="724"/>
        <v>110.61677284132224</v>
      </c>
      <c r="AZ1364" s="47">
        <f t="shared" si="725"/>
        <v>130.7007501360676</v>
      </c>
      <c r="BA1364" s="43"/>
      <c r="BC1364" s="2">
        <v>44260</v>
      </c>
      <c r="BD1364" t="str">
        <v>9128284N</v>
      </c>
      <c r="BE1364">
        <v>2.2593999999999999</v>
      </c>
      <c r="BF1364">
        <v>-2.894E-2</v>
      </c>
      <c r="BG1364">
        <v>0.83379999999999999</v>
      </c>
      <c r="BH1364">
        <v>131.5</v>
      </c>
      <c r="BI1364">
        <f>VLOOKUP(BD1364,工作表1!$K$3:$L$1000,2,FALSE)</f>
        <v>2.875</v>
      </c>
      <c r="BJ1364" t="str">
        <f>VLOOKUP(BD1364,工作表1!$K$3:$M$1000,3,FALSE)</f>
        <v>2028/5/15</v>
      </c>
      <c r="BK1364">
        <f t="shared" si="708"/>
        <v>7.5700000000000003E-2</v>
      </c>
      <c r="BL1364">
        <f t="shared" si="709"/>
        <v>2.7993000000000001</v>
      </c>
      <c r="BM1364" s="43">
        <f t="shared" si="726"/>
        <v>44331</v>
      </c>
      <c r="BN1364" s="43">
        <f t="shared" si="710"/>
        <v>44561</v>
      </c>
      <c r="BO1364" s="45">
        <f t="shared" si="727"/>
        <v>0.89744475138121538</v>
      </c>
      <c r="BP1364" s="45">
        <f t="shared" si="728"/>
        <v>3.2447050253538183</v>
      </c>
      <c r="BQ1364" s="47">
        <f t="shared" si="729"/>
        <v>112.01937359181431</v>
      </c>
      <c r="BR1364" s="47">
        <f t="shared" si="730"/>
        <v>129.99121261923827</v>
      </c>
    </row>
    <row r="1365" spans="6:70" x14ac:dyDescent="0.25">
      <c r="F1365" s="2">
        <v>44293</v>
      </c>
      <c r="G1365">
        <v>7.4200000000000002E-2</v>
      </c>
      <c r="H1365" s="43">
        <v>44326</v>
      </c>
      <c r="I1365">
        <v>1.2546999999999999</v>
      </c>
      <c r="L1365" s="2">
        <v>44260</v>
      </c>
      <c r="M1365" t="str">
        <v>9128283F</v>
      </c>
      <c r="N1365">
        <v>0.62880000000000003</v>
      </c>
      <c r="O1365">
        <v>-0.21060999999999999</v>
      </c>
      <c r="P1365">
        <v>0.80059999999999998</v>
      </c>
      <c r="Q1365">
        <v>133.453125</v>
      </c>
      <c r="R1365">
        <f>VLOOKUP(M1365,工作表1!$A$3:$B$1000,2,FALSE)</f>
        <v>2.25</v>
      </c>
      <c r="S1365" t="str">
        <f>VLOOKUP(M1365,工作表1!$A$3:$C$1000,3,FALSE)</f>
        <v>2027/11/15</v>
      </c>
      <c r="T1365">
        <f t="shared" si="700"/>
        <v>7.5700000000000003E-2</v>
      </c>
      <c r="U1365">
        <f t="shared" si="699"/>
        <v>2.1743000000000001</v>
      </c>
      <c r="V1365" s="43">
        <f t="shared" si="711"/>
        <v>44331</v>
      </c>
      <c r="W1365" s="43">
        <f t="shared" si="701"/>
        <v>44377</v>
      </c>
      <c r="X1365" s="45">
        <f t="shared" si="712"/>
        <v>0.70234806629834245</v>
      </c>
      <c r="Y1365" s="45">
        <f t="shared" si="713"/>
        <v>1.4050877923257397</v>
      </c>
      <c r="Z1365" s="47">
        <f t="shared" si="714"/>
        <v>107.62009013068358</v>
      </c>
      <c r="AA1365" s="47">
        <f t="shared" si="715"/>
        <v>132.68848280239425</v>
      </c>
      <c r="AB1365" s="45">
        <f t="shared" si="716"/>
        <v>1.2327999999999999</v>
      </c>
      <c r="AC1365" s="2" t="str">
        <f t="shared" si="702"/>
        <v>TY2</v>
      </c>
      <c r="AD1365">
        <f t="shared" si="703"/>
        <v>132.34375</v>
      </c>
      <c r="AE1365">
        <f t="shared" si="704"/>
        <v>131.546875</v>
      </c>
      <c r="AF1365" s="49">
        <f t="shared" si="731"/>
        <v>0.796875</v>
      </c>
      <c r="AG1365" s="3">
        <f t="shared" si="717"/>
        <v>131.19093551989548</v>
      </c>
      <c r="AH1365">
        <f t="shared" si="718"/>
        <v>129.96750350057042</v>
      </c>
      <c r="AI1365" s="51">
        <f t="shared" si="719"/>
        <v>1.2234320193250596</v>
      </c>
      <c r="AJ1365" s="52">
        <f t="shared" si="720"/>
        <v>0.42655701932505963</v>
      </c>
      <c r="AK1365" s="2">
        <v>44260</v>
      </c>
      <c r="AL1365" t="str">
        <v>9128283W</v>
      </c>
      <c r="AM1365">
        <v>1.0138</v>
      </c>
      <c r="AN1365">
        <v>-8.5299999999999994E-3</v>
      </c>
      <c r="AO1365">
        <v>0.82720000000000005</v>
      </c>
      <c r="AP1365">
        <v>132.34375</v>
      </c>
      <c r="AQ1365">
        <f>VLOOKUP(AL1365,工作表1!$F$3:$G$1000,2,FALSE)</f>
        <v>2.75</v>
      </c>
      <c r="AR1365" t="str">
        <f>VLOOKUP(AL1365,工作表1!$F$3:$H$1000,3,FALSE)</f>
        <v>2028/2/15</v>
      </c>
      <c r="AS1365">
        <f t="shared" si="705"/>
        <v>7.5700000000000003E-2</v>
      </c>
      <c r="AT1365">
        <f t="shared" si="706"/>
        <v>2.6743000000000001</v>
      </c>
      <c r="AU1365" s="43">
        <f t="shared" si="721"/>
        <v>44423</v>
      </c>
      <c r="AV1365" s="43">
        <f t="shared" si="707"/>
        <v>44469</v>
      </c>
      <c r="AW1365" s="45">
        <f t="shared" si="722"/>
        <v>0.15953038674033149</v>
      </c>
      <c r="AX1365" s="45">
        <f t="shared" si="723"/>
        <v>1.7115851812608796</v>
      </c>
      <c r="AY1365" s="47">
        <f t="shared" si="724"/>
        <v>111.03233751654764</v>
      </c>
      <c r="AZ1365" s="47">
        <f t="shared" si="725"/>
        <v>131.19093551989548</v>
      </c>
      <c r="BA1365" s="43"/>
      <c r="BC1365" s="2">
        <v>44259</v>
      </c>
      <c r="BD1365" t="str">
        <v>9128284N</v>
      </c>
      <c r="BE1365">
        <v>1.3099000000000001</v>
      </c>
      <c r="BF1365">
        <v>2.061E-2</v>
      </c>
      <c r="BG1365">
        <v>0.83379999999999999</v>
      </c>
      <c r="BH1365">
        <v>131.546875</v>
      </c>
      <c r="BI1365">
        <f>VLOOKUP(BD1365,工作表1!$K$3:$L$1000,2,FALSE)</f>
        <v>2.875</v>
      </c>
      <c r="BJ1365" t="str">
        <f>VLOOKUP(BD1365,工作表1!$K$3:$M$1000,3,FALSE)</f>
        <v>2028/5/15</v>
      </c>
      <c r="BK1365">
        <f t="shared" si="708"/>
        <v>7.6999999999999999E-2</v>
      </c>
      <c r="BL1365">
        <f t="shared" si="709"/>
        <v>2.798</v>
      </c>
      <c r="BM1365" s="43">
        <f t="shared" si="726"/>
        <v>44331</v>
      </c>
      <c r="BN1365" s="43">
        <f t="shared" si="710"/>
        <v>44561</v>
      </c>
      <c r="BO1365" s="45">
        <f t="shared" si="727"/>
        <v>0.87361878453038677</v>
      </c>
      <c r="BP1365" s="45">
        <f t="shared" si="728"/>
        <v>3.2445091954892913</v>
      </c>
      <c r="BQ1365" s="47">
        <f t="shared" si="729"/>
        <v>112.03508879472689</v>
      </c>
      <c r="BR1365" s="47">
        <f t="shared" si="730"/>
        <v>129.96750350057042</v>
      </c>
    </row>
    <row r="1366" spans="6:70" x14ac:dyDescent="0.25">
      <c r="F1366" s="2">
        <v>44292</v>
      </c>
      <c r="G1366">
        <v>6.83E-2</v>
      </c>
      <c r="H1366" s="43">
        <v>44323</v>
      </c>
      <c r="I1366">
        <v>1.2359</v>
      </c>
      <c r="L1366" s="2">
        <v>44259</v>
      </c>
      <c r="M1366" t="str">
        <v>9128283F</v>
      </c>
      <c r="N1366">
        <v>0.36299999999999999</v>
      </c>
      <c r="O1366">
        <v>-6.6809999999999994E-2</v>
      </c>
      <c r="P1366">
        <v>0.80059999999999998</v>
      </c>
      <c r="Q1366">
        <v>133.5</v>
      </c>
      <c r="R1366">
        <f>VLOOKUP(M1366,工作表1!$A$3:$B$1000,2,FALSE)</f>
        <v>2.25</v>
      </c>
      <c r="S1366" t="str">
        <f>VLOOKUP(M1366,工作表1!$A$3:$C$1000,3,FALSE)</f>
        <v>2027/11/15</v>
      </c>
      <c r="T1366">
        <f t="shared" si="700"/>
        <v>7.6999999999999999E-2</v>
      </c>
      <c r="U1366">
        <f t="shared" si="699"/>
        <v>2.173</v>
      </c>
      <c r="V1366" s="43">
        <f t="shared" si="711"/>
        <v>44331</v>
      </c>
      <c r="W1366" s="43">
        <f t="shared" si="701"/>
        <v>44377</v>
      </c>
      <c r="X1366" s="45">
        <f t="shared" si="712"/>
        <v>0.68370165745856348</v>
      </c>
      <c r="Y1366" s="45">
        <f t="shared" si="713"/>
        <v>1.4049345341708923</v>
      </c>
      <c r="Z1366" s="47">
        <f t="shared" si="714"/>
        <v>107.62525227738659</v>
      </c>
      <c r="AA1366" s="47">
        <f t="shared" si="715"/>
        <v>132.64977912540289</v>
      </c>
      <c r="AB1366" s="45">
        <f t="shared" si="716"/>
        <v>1.228</v>
      </c>
      <c r="AC1366" s="2" t="str">
        <f t="shared" si="702"/>
        <v>TY2</v>
      </c>
      <c r="AD1366">
        <f t="shared" si="703"/>
        <v>132.390625</v>
      </c>
      <c r="AE1366">
        <f t="shared" si="704"/>
        <v>132.203125</v>
      </c>
      <c r="AF1366" s="49">
        <f t="shared" si="731"/>
        <v>0.1875</v>
      </c>
      <c r="AG1366" s="3">
        <f t="shared" si="717"/>
        <v>131.18944611356102</v>
      </c>
      <c r="AH1366">
        <f t="shared" si="718"/>
        <v>130.65837246041102</v>
      </c>
      <c r="AI1366" s="51">
        <f t="shared" si="719"/>
        <v>0.53107365315000266</v>
      </c>
      <c r="AJ1366" s="52">
        <f t="shared" si="720"/>
        <v>0.34357365315000266</v>
      </c>
      <c r="AK1366" s="2">
        <v>44259</v>
      </c>
      <c r="AL1366" t="str">
        <v>9128283W</v>
      </c>
      <c r="AM1366">
        <v>0.59060000000000001</v>
      </c>
      <c r="AN1366">
        <v>3.2620000000000003E-2</v>
      </c>
      <c r="AO1366">
        <v>0.82720000000000005</v>
      </c>
      <c r="AP1366">
        <v>132.390625</v>
      </c>
      <c r="AQ1366">
        <f>VLOOKUP(AL1366,工作表1!$F$3:$G$1000,2,FALSE)</f>
        <v>2.75</v>
      </c>
      <c r="AR1366" t="str">
        <f>VLOOKUP(AL1366,工作表1!$F$3:$H$1000,3,FALSE)</f>
        <v>2028/2/15</v>
      </c>
      <c r="AS1366">
        <f t="shared" si="705"/>
        <v>7.6999999999999999E-2</v>
      </c>
      <c r="AT1366">
        <f t="shared" si="706"/>
        <v>2.673</v>
      </c>
      <c r="AU1366" s="43">
        <f t="shared" si="721"/>
        <v>44423</v>
      </c>
      <c r="AV1366" s="43">
        <f t="shared" si="707"/>
        <v>44469</v>
      </c>
      <c r="AW1366" s="45">
        <f t="shared" si="722"/>
        <v>0.13674033149171269</v>
      </c>
      <c r="AX1366" s="45">
        <f t="shared" si="723"/>
        <v>1.7113978657382878</v>
      </c>
      <c r="AY1366" s="47">
        <f t="shared" si="724"/>
        <v>111.06692156790785</v>
      </c>
      <c r="AZ1366" s="47">
        <f t="shared" si="725"/>
        <v>131.18944611356102</v>
      </c>
      <c r="BA1366" s="43"/>
      <c r="BC1366" s="2">
        <v>44258</v>
      </c>
      <c r="BD1366" t="str">
        <v>9128284N</v>
      </c>
      <c r="BE1366">
        <v>2.0428999999999999</v>
      </c>
      <c r="BF1366">
        <v>-1.4880000000000001E-2</v>
      </c>
      <c r="BG1366">
        <v>0.83379999999999999</v>
      </c>
      <c r="BH1366">
        <v>132.203125</v>
      </c>
      <c r="BI1366">
        <f>VLOOKUP(BD1366,工作表1!$K$3:$L$1000,2,FALSE)</f>
        <v>2.875</v>
      </c>
      <c r="BJ1366" t="str">
        <f>VLOOKUP(BD1366,工作表1!$K$3:$M$1000,3,FALSE)</f>
        <v>2028/5/15</v>
      </c>
      <c r="BK1366">
        <f t="shared" si="708"/>
        <v>7.6200000000000004E-2</v>
      </c>
      <c r="BL1366">
        <f t="shared" si="709"/>
        <v>2.7988</v>
      </c>
      <c r="BM1366" s="43">
        <f t="shared" si="726"/>
        <v>44331</v>
      </c>
      <c r="BN1366" s="43">
        <f t="shared" si="710"/>
        <v>44561</v>
      </c>
      <c r="BO1366" s="45">
        <f t="shared" si="727"/>
        <v>0.86567679558011057</v>
      </c>
      <c r="BP1366" s="45">
        <f t="shared" si="728"/>
        <v>3.2444439188677823</v>
      </c>
      <c r="BQ1366" s="47">
        <f t="shared" si="729"/>
        <v>112.62399310360941</v>
      </c>
      <c r="BR1366" s="47">
        <f t="shared" si="730"/>
        <v>130.65837246041102</v>
      </c>
    </row>
    <row r="1367" spans="6:70" x14ac:dyDescent="0.25">
      <c r="F1367" s="2">
        <v>44291</v>
      </c>
      <c r="G1367">
        <v>6.8599999999999994E-2</v>
      </c>
      <c r="H1367" s="43">
        <v>44322</v>
      </c>
      <c r="I1367">
        <v>1.25</v>
      </c>
      <c r="L1367" s="2">
        <v>44258</v>
      </c>
      <c r="M1367" t="str">
        <v>9128283F</v>
      </c>
      <c r="N1367">
        <v>0.73870000000000002</v>
      </c>
      <c r="O1367">
        <v>-0.21329999999999999</v>
      </c>
      <c r="P1367">
        <v>0.80059999999999998</v>
      </c>
      <c r="Q1367">
        <v>134.140625</v>
      </c>
      <c r="R1367">
        <f>VLOOKUP(M1367,工作表1!$A$3:$B$1000,2,FALSE)</f>
        <v>2.25</v>
      </c>
      <c r="S1367" t="str">
        <f>VLOOKUP(M1367,工作表1!$A$3:$C$1000,3,FALSE)</f>
        <v>2027/11/15</v>
      </c>
      <c r="T1367">
        <f t="shared" si="700"/>
        <v>7.6200000000000004E-2</v>
      </c>
      <c r="U1367">
        <f t="shared" si="699"/>
        <v>2.1738</v>
      </c>
      <c r="V1367" s="43">
        <f t="shared" si="711"/>
        <v>44331</v>
      </c>
      <c r="W1367" s="43">
        <f t="shared" si="701"/>
        <v>44377</v>
      </c>
      <c r="X1367" s="45">
        <f t="shared" si="712"/>
        <v>0.6774861878453039</v>
      </c>
      <c r="Y1367" s="45">
        <f t="shared" si="713"/>
        <v>1.4048834481192767</v>
      </c>
      <c r="Z1367" s="47">
        <f t="shared" si="714"/>
        <v>108.19779195803569</v>
      </c>
      <c r="AA1367" s="47">
        <f t="shared" si="715"/>
        <v>133.34936793301037</v>
      </c>
      <c r="AB1367" s="45">
        <f t="shared" si="716"/>
        <v>1.1483000000000001</v>
      </c>
      <c r="AC1367" s="2" t="str">
        <f t="shared" si="702"/>
        <v>TY2</v>
      </c>
      <c r="AD1367">
        <f t="shared" si="703"/>
        <v>133.046875</v>
      </c>
      <c r="AE1367">
        <f t="shared" si="704"/>
        <v>133.359375</v>
      </c>
      <c r="AF1367" s="49">
        <f t="shared" si="731"/>
        <v>-0.3125</v>
      </c>
      <c r="AG1367" s="3">
        <f t="shared" si="717"/>
        <v>131.83176783490299</v>
      </c>
      <c r="AH1367">
        <f t="shared" si="718"/>
        <v>130.87411155982636</v>
      </c>
      <c r="AI1367" s="51">
        <f t="shared" si="719"/>
        <v>0.95765627507662998</v>
      </c>
      <c r="AJ1367" s="52">
        <f t="shared" si="720"/>
        <v>1.27015627507663</v>
      </c>
      <c r="AK1367" s="2">
        <v>44258</v>
      </c>
      <c r="AL1367" t="str">
        <v>9128283W</v>
      </c>
      <c r="AM1367">
        <v>0.47720000000000001</v>
      </c>
      <c r="AN1367">
        <v>4.2040000000000001E-2</v>
      </c>
      <c r="AO1367">
        <v>0.82720000000000005</v>
      </c>
      <c r="AP1367">
        <v>133.046875</v>
      </c>
      <c r="AQ1367">
        <f>VLOOKUP(AL1367,工作表1!$F$3:$G$1000,2,FALSE)</f>
        <v>2.75</v>
      </c>
      <c r="AR1367" t="str">
        <f>VLOOKUP(AL1367,工作表1!$F$3:$H$1000,3,FALSE)</f>
        <v>2028/2/15</v>
      </c>
      <c r="AS1367">
        <f t="shared" si="705"/>
        <v>7.6200000000000004E-2</v>
      </c>
      <c r="AT1367">
        <f t="shared" si="706"/>
        <v>2.6738</v>
      </c>
      <c r="AU1367" s="43">
        <f t="shared" si="721"/>
        <v>44423</v>
      </c>
      <c r="AV1367" s="43">
        <f t="shared" si="707"/>
        <v>44469</v>
      </c>
      <c r="AW1367" s="45">
        <f t="shared" si="722"/>
        <v>0.12914364640883977</v>
      </c>
      <c r="AX1367" s="45">
        <f t="shared" si="723"/>
        <v>1.7113354272307575</v>
      </c>
      <c r="AY1367" s="47">
        <f t="shared" si="724"/>
        <v>111.61090342152491</v>
      </c>
      <c r="AZ1367" s="47">
        <f t="shared" si="725"/>
        <v>131.83176783490299</v>
      </c>
      <c r="BA1367" s="43"/>
      <c r="BC1367" s="2">
        <v>44257</v>
      </c>
      <c r="BD1367" t="str">
        <v>9128284N</v>
      </c>
      <c r="BE1367">
        <v>-15.006</v>
      </c>
      <c r="BF1367">
        <v>0.79779999999999995</v>
      </c>
      <c r="BG1367">
        <v>0.83379999999999999</v>
      </c>
      <c r="BH1367">
        <v>133.359375</v>
      </c>
      <c r="BI1367">
        <f>VLOOKUP(BD1367,工作表1!$K$3:$L$1000,2,FALSE)</f>
        <v>2.875</v>
      </c>
      <c r="BJ1367" t="str">
        <f>VLOOKUP(BD1367,工作表1!$K$3:$M$1000,3,FALSE)</f>
        <v>2028/5/15</v>
      </c>
      <c r="BK1367">
        <f t="shared" si="708"/>
        <v>7.9399999999999998E-2</v>
      </c>
      <c r="BL1367">
        <f t="shared" si="709"/>
        <v>2.7955999999999999</v>
      </c>
      <c r="BM1367" s="43">
        <f t="shared" si="726"/>
        <v>44331</v>
      </c>
      <c r="BN1367" s="43">
        <f t="shared" si="710"/>
        <v>44561</v>
      </c>
      <c r="BO1367" s="45">
        <f t="shared" si="727"/>
        <v>0.85773480662983426</v>
      </c>
      <c r="BP1367" s="45">
        <f t="shared" si="728"/>
        <v>3.2443786422462728</v>
      </c>
      <c r="BQ1367" s="47">
        <f t="shared" si="729"/>
        <v>112.81337191264714</v>
      </c>
      <c r="BR1367" s="47">
        <f t="shared" si="730"/>
        <v>130.87411155982636</v>
      </c>
    </row>
    <row r="1368" spans="6:70" x14ac:dyDescent="0.25">
      <c r="F1368" s="2">
        <v>44288</v>
      </c>
      <c r="G1368">
        <v>6.8000000000000005E-2</v>
      </c>
      <c r="H1368" s="43">
        <v>44321</v>
      </c>
      <c r="I1368">
        <v>1.2430000000000001</v>
      </c>
      <c r="L1368" s="2">
        <v>44257</v>
      </c>
      <c r="M1368" t="str">
        <v>9128283F</v>
      </c>
      <c r="N1368">
        <v>-0.25700000000000001</v>
      </c>
      <c r="O1368">
        <v>0.16805</v>
      </c>
      <c r="P1368">
        <v>0.80059999999999998</v>
      </c>
      <c r="Q1368">
        <v>134.640625</v>
      </c>
      <c r="R1368">
        <f>VLOOKUP(M1368,工作表1!$A$3:$B$1000,2,FALSE)</f>
        <v>2.25</v>
      </c>
      <c r="S1368" t="str">
        <f>VLOOKUP(M1368,工作表1!$A$3:$C$1000,3,FALSE)</f>
        <v>2027/11/15</v>
      </c>
      <c r="T1368">
        <f t="shared" si="700"/>
        <v>7.9399999999999998E-2</v>
      </c>
      <c r="U1368">
        <f t="shared" si="699"/>
        <v>2.1705999999999999</v>
      </c>
      <c r="V1368" s="43">
        <f t="shared" si="711"/>
        <v>44331</v>
      </c>
      <c r="W1368" s="43">
        <f t="shared" si="701"/>
        <v>44377</v>
      </c>
      <c r="X1368" s="45">
        <f t="shared" si="712"/>
        <v>0.67127071823204421</v>
      </c>
      <c r="Y1368" s="45">
        <f t="shared" si="713"/>
        <v>1.4048323620676606</v>
      </c>
      <c r="Z1368" s="47">
        <f t="shared" si="714"/>
        <v>108.46520194961197</v>
      </c>
      <c r="AA1368" s="47">
        <f t="shared" si="715"/>
        <v>133.66947646170823</v>
      </c>
      <c r="AB1368" s="45">
        <f t="shared" si="716"/>
        <v>1.0576000000000001</v>
      </c>
      <c r="AC1368" s="2" t="str">
        <f t="shared" si="702"/>
        <v>TY2</v>
      </c>
      <c r="AD1368">
        <f t="shared" si="703"/>
        <v>133.546875</v>
      </c>
      <c r="AE1368">
        <f t="shared" si="704"/>
        <v>133</v>
      </c>
      <c r="AF1368" s="49">
        <f t="shared" si="731"/>
        <v>0.546875</v>
      </c>
      <c r="AG1368" s="3">
        <f t="shared" si="717"/>
        <v>132.33006703956781</v>
      </c>
      <c r="AH1368">
        <f t="shared" si="718"/>
        <v>130.52069960999543</v>
      </c>
      <c r="AI1368" s="51">
        <f t="shared" si="719"/>
        <v>1.8093674295723758</v>
      </c>
      <c r="AJ1368" s="52">
        <f t="shared" si="720"/>
        <v>1.2624924295723758</v>
      </c>
      <c r="AK1368" s="2">
        <v>44257</v>
      </c>
      <c r="AL1368" t="str">
        <v>9128283W</v>
      </c>
      <c r="AM1368">
        <v>0.53510000000000002</v>
      </c>
      <c r="AN1368">
        <v>3.9620000000000002E-2</v>
      </c>
      <c r="AO1368">
        <v>0.82720000000000005</v>
      </c>
      <c r="AP1368">
        <v>133.546875</v>
      </c>
      <c r="AQ1368">
        <f>VLOOKUP(AL1368,工作表1!$F$3:$G$1000,2,FALSE)</f>
        <v>2.75</v>
      </c>
      <c r="AR1368" t="str">
        <f>VLOOKUP(AL1368,工作表1!$F$3:$H$1000,3,FALSE)</f>
        <v>2028/2/15</v>
      </c>
      <c r="AS1368">
        <f t="shared" si="705"/>
        <v>7.9399999999999998E-2</v>
      </c>
      <c r="AT1368">
        <f t="shared" si="706"/>
        <v>2.6705999999999999</v>
      </c>
      <c r="AU1368" s="43">
        <f t="shared" si="721"/>
        <v>44423</v>
      </c>
      <c r="AV1368" s="43">
        <f t="shared" si="707"/>
        <v>44469</v>
      </c>
      <c r="AW1368" s="45">
        <f t="shared" si="722"/>
        <v>0.12154696132596685</v>
      </c>
      <c r="AX1368" s="45">
        <f t="shared" si="723"/>
        <v>1.711272988723227</v>
      </c>
      <c r="AY1368" s="47">
        <f t="shared" si="724"/>
        <v>112.03340984934663</v>
      </c>
      <c r="AZ1368" s="47">
        <f t="shared" si="725"/>
        <v>132.33006703956781</v>
      </c>
      <c r="BA1368" s="43"/>
      <c r="BC1368" s="2">
        <v>44256</v>
      </c>
      <c r="BD1368" t="str">
        <v>9128284N</v>
      </c>
      <c r="BE1368">
        <v>-14.9817</v>
      </c>
      <c r="BF1368">
        <v>0.78008999999999995</v>
      </c>
      <c r="BG1368">
        <v>0.83379999999999999</v>
      </c>
      <c r="BH1368">
        <v>133</v>
      </c>
      <c r="BI1368">
        <f>VLOOKUP(BD1368,工作表1!$K$3:$L$1000,2,FALSE)</f>
        <v>2.875</v>
      </c>
      <c r="BJ1368" t="str">
        <f>VLOOKUP(BD1368,工作表1!$K$3:$M$1000,3,FALSE)</f>
        <v>2028/5/15</v>
      </c>
      <c r="BK1368">
        <f t="shared" si="708"/>
        <v>7.6660000000000006E-2</v>
      </c>
      <c r="BL1368">
        <f t="shared" si="709"/>
        <v>2.79834</v>
      </c>
      <c r="BM1368" s="43">
        <f t="shared" si="726"/>
        <v>44331</v>
      </c>
      <c r="BN1368" s="43">
        <f t="shared" si="710"/>
        <v>44561</v>
      </c>
      <c r="BO1368" s="45">
        <f t="shared" si="727"/>
        <v>0.84979281767955805</v>
      </c>
      <c r="BP1368" s="45">
        <f t="shared" si="728"/>
        <v>3.2443133656247638</v>
      </c>
      <c r="BQ1368" s="47">
        <f t="shared" si="729"/>
        <v>112.53319079904554</v>
      </c>
      <c r="BR1368" s="47">
        <f t="shared" si="730"/>
        <v>130.52069960999543</v>
      </c>
    </row>
    <row r="1369" spans="6:70" x14ac:dyDescent="0.25">
      <c r="F1369" s="2">
        <v>44287</v>
      </c>
      <c r="G1369">
        <v>6.8000000000000005E-2</v>
      </c>
      <c r="H1369" s="43">
        <v>44320</v>
      </c>
      <c r="I1369">
        <v>1.2710999999999999</v>
      </c>
      <c r="L1369" s="2">
        <v>44256</v>
      </c>
      <c r="M1369" t="str">
        <v>9128283F</v>
      </c>
      <c r="N1369">
        <v>0.2281</v>
      </c>
      <c r="O1369">
        <v>-1.882E-2</v>
      </c>
      <c r="P1369">
        <v>0.80059999999999998</v>
      </c>
      <c r="Q1369">
        <v>134.28125</v>
      </c>
      <c r="R1369">
        <f>VLOOKUP(M1369,工作表1!$A$3:$B$1000,2,FALSE)</f>
        <v>2.25</v>
      </c>
      <c r="S1369" t="str">
        <f>VLOOKUP(M1369,工作表1!$A$3:$C$1000,3,FALSE)</f>
        <v>2027/11/15</v>
      </c>
      <c r="T1369">
        <f t="shared" si="700"/>
        <v>7.6660000000000006E-2</v>
      </c>
      <c r="U1369">
        <f t="shared" si="699"/>
        <v>2.17334</v>
      </c>
      <c r="V1369" s="43">
        <f t="shared" si="711"/>
        <v>44331</v>
      </c>
      <c r="W1369" s="43">
        <f t="shared" si="701"/>
        <v>44377</v>
      </c>
      <c r="X1369" s="45">
        <f t="shared" si="712"/>
        <v>0.66505524861878462</v>
      </c>
      <c r="Y1369" s="45">
        <f t="shared" si="713"/>
        <v>1.404781276016045</v>
      </c>
      <c r="Z1369" s="47">
        <f t="shared" si="714"/>
        <v>108.25235528802561</v>
      </c>
      <c r="AA1369" s="47">
        <f t="shared" si="715"/>
        <v>133.38726313756467</v>
      </c>
      <c r="AB1369" s="45">
        <f t="shared" si="716"/>
        <v>1.0924</v>
      </c>
      <c r="AC1369" s="2" t="str">
        <f t="shared" si="702"/>
        <v>TY2</v>
      </c>
      <c r="AD1369">
        <f t="shared" si="703"/>
        <v>133.1875</v>
      </c>
      <c r="AE1369">
        <f t="shared" si="704"/>
        <v>132.53125</v>
      </c>
      <c r="AF1369" s="49">
        <f t="shared" si="731"/>
        <v>0.65625</v>
      </c>
      <c r="AG1369" s="3">
        <f t="shared" si="717"/>
        <v>131.94718264544105</v>
      </c>
      <c r="AH1369">
        <f t="shared" si="718"/>
        <v>130.88258030214476</v>
      </c>
      <c r="AI1369" s="51">
        <f t="shared" si="719"/>
        <v>1.0646023432962863</v>
      </c>
      <c r="AJ1369" s="52">
        <f t="shared" si="720"/>
        <v>0.40835234329628634</v>
      </c>
      <c r="AK1369" s="2">
        <v>44256</v>
      </c>
      <c r="AL1369" t="str">
        <v>9128283W</v>
      </c>
      <c r="AM1369">
        <v>0.13239999999999999</v>
      </c>
      <c r="AN1369">
        <v>5.883E-2</v>
      </c>
      <c r="AO1369">
        <v>0.82720000000000005</v>
      </c>
      <c r="AP1369">
        <v>133.1875</v>
      </c>
      <c r="AQ1369">
        <f>VLOOKUP(AL1369,工作表1!$F$3:$G$1000,2,FALSE)</f>
        <v>2.75</v>
      </c>
      <c r="AR1369" t="str">
        <f>VLOOKUP(AL1369,工作表1!$F$3:$H$1000,3,FALSE)</f>
        <v>2028/2/15</v>
      </c>
      <c r="AS1369">
        <f t="shared" si="705"/>
        <v>7.6660000000000006E-2</v>
      </c>
      <c r="AT1369">
        <f t="shared" si="706"/>
        <v>2.67334</v>
      </c>
      <c r="AU1369" s="43">
        <f t="shared" si="721"/>
        <v>44423</v>
      </c>
      <c r="AV1369" s="43">
        <f t="shared" si="707"/>
        <v>44469</v>
      </c>
      <c r="AW1369" s="45">
        <f t="shared" si="722"/>
        <v>0.11395027624309392</v>
      </c>
      <c r="AX1369" s="45">
        <f t="shared" si="723"/>
        <v>1.7112105502156965</v>
      </c>
      <c r="AY1369" s="47">
        <f t="shared" si="724"/>
        <v>111.73048142647019</v>
      </c>
      <c r="AZ1369" s="47">
        <f t="shared" si="725"/>
        <v>131.94718264544105</v>
      </c>
      <c r="BA1369" s="43"/>
      <c r="BC1369" s="2">
        <v>44253</v>
      </c>
      <c r="BD1369" t="str">
        <v>9128284N</v>
      </c>
      <c r="BE1369">
        <v>-12.727499999999999</v>
      </c>
      <c r="BF1369">
        <v>0.67210999999999999</v>
      </c>
      <c r="BG1369">
        <v>0.83379999999999999</v>
      </c>
      <c r="BH1369">
        <v>132.53125</v>
      </c>
      <c r="BI1369">
        <f>VLOOKUP(BD1369,工作表1!$K$3:$L$1000,2,FALSE)</f>
        <v>2.875</v>
      </c>
      <c r="BJ1369" t="str">
        <f>VLOOKUP(BD1369,工作表1!$K$3:$M$1000,3,FALSE)</f>
        <v>2028/5/15</v>
      </c>
      <c r="BK1369">
        <f t="shared" si="708"/>
        <v>7.5999999999999998E-2</v>
      </c>
      <c r="BL1369">
        <f t="shared" si="709"/>
        <v>2.7989999999999999</v>
      </c>
      <c r="BM1369" s="43">
        <f t="shared" si="726"/>
        <v>44331</v>
      </c>
      <c r="BN1369" s="43">
        <f t="shared" si="710"/>
        <v>44469</v>
      </c>
      <c r="BO1369" s="45">
        <f t="shared" si="727"/>
        <v>0.84185082872928174</v>
      </c>
      <c r="BP1369" s="45">
        <f t="shared" si="728"/>
        <v>2.5195905547566793</v>
      </c>
      <c r="BQ1369" s="47">
        <f t="shared" si="729"/>
        <v>111.7262455015904</v>
      </c>
      <c r="BR1369" s="47">
        <f t="shared" si="730"/>
        <v>130.88258030214476</v>
      </c>
    </row>
    <row r="1370" spans="6:70" x14ac:dyDescent="0.25">
      <c r="F1370" s="2">
        <v>44286</v>
      </c>
      <c r="G1370">
        <v>6.7000000000000004E-2</v>
      </c>
      <c r="H1370" s="43">
        <v>44319</v>
      </c>
      <c r="I1370">
        <v>1.2781</v>
      </c>
      <c r="L1370" s="2">
        <v>44253</v>
      </c>
      <c r="M1370" t="str">
        <v>9128283F</v>
      </c>
      <c r="N1370">
        <v>1.966</v>
      </c>
      <c r="O1370">
        <v>-0.61253999999999997</v>
      </c>
      <c r="P1370">
        <v>0.80059999999999998</v>
      </c>
      <c r="Q1370">
        <v>133.796875</v>
      </c>
      <c r="R1370">
        <f>VLOOKUP(M1370,工作表1!$A$3:$B$1000,2,FALSE)</f>
        <v>2.25</v>
      </c>
      <c r="S1370" t="str">
        <f>VLOOKUP(M1370,工作表1!$A$3:$C$1000,3,FALSE)</f>
        <v>2027/11/15</v>
      </c>
      <c r="T1370">
        <f t="shared" si="700"/>
        <v>7.5999999999999998E-2</v>
      </c>
      <c r="U1370">
        <f t="shared" si="699"/>
        <v>2.1739999999999999</v>
      </c>
      <c r="V1370" s="43">
        <f t="shared" si="711"/>
        <v>44331</v>
      </c>
      <c r="W1370" s="43">
        <f t="shared" si="701"/>
        <v>44286</v>
      </c>
      <c r="X1370" s="45">
        <f t="shared" si="712"/>
        <v>0.65883977900552482</v>
      </c>
      <c r="Y1370" s="45">
        <f t="shared" si="713"/>
        <v>0.84377128585483985</v>
      </c>
      <c r="Z1370" s="47">
        <f t="shared" si="714"/>
        <v>107.36520262061792</v>
      </c>
      <c r="AA1370" s="47">
        <f t="shared" si="715"/>
        <v>133.6491625226019</v>
      </c>
      <c r="AB1370" s="45">
        <f t="shared" si="716"/>
        <v>1.1180000000000001</v>
      </c>
      <c r="AC1370" s="2" t="str">
        <f t="shared" si="702"/>
        <v>TY1</v>
      </c>
      <c r="AD1370">
        <f t="shared" si="703"/>
        <v>133.796875</v>
      </c>
      <c r="AE1370">
        <f t="shared" si="704"/>
        <v>132.71875</v>
      </c>
      <c r="AF1370" s="49">
        <f t="shared" si="731"/>
        <v>1.078125</v>
      </c>
      <c r="AG1370" s="3">
        <f t="shared" si="717"/>
        <v>133.6491625226019</v>
      </c>
      <c r="AH1370">
        <f t="shared" si="718"/>
        <v>132.05604840518043</v>
      </c>
      <c r="AI1370" s="51">
        <f t="shared" si="719"/>
        <v>1.5931141174214645</v>
      </c>
      <c r="AJ1370" s="52">
        <f t="shared" si="720"/>
        <v>0.51498911742146447</v>
      </c>
      <c r="AK1370" s="2">
        <v>44253</v>
      </c>
      <c r="AL1370" t="str">
        <v>9128283W</v>
      </c>
      <c r="AM1370">
        <v>1.3019000000000001</v>
      </c>
      <c r="AN1370">
        <v>-3.9219999999999998E-2</v>
      </c>
      <c r="AO1370">
        <v>0.82720000000000005</v>
      </c>
      <c r="AP1370">
        <v>132.71875</v>
      </c>
      <c r="AQ1370">
        <f>VLOOKUP(AL1370,工作表1!$F$3:$G$1000,2,FALSE)</f>
        <v>2.75</v>
      </c>
      <c r="AR1370" t="str">
        <f>VLOOKUP(AL1370,工作表1!$F$3:$H$1000,3,FALSE)</f>
        <v>2028/2/15</v>
      </c>
      <c r="AS1370">
        <f t="shared" si="705"/>
        <v>7.5999999999999998E-2</v>
      </c>
      <c r="AT1370">
        <f t="shared" si="706"/>
        <v>2.6739999999999999</v>
      </c>
      <c r="AU1370" s="43">
        <f t="shared" si="721"/>
        <v>44423</v>
      </c>
      <c r="AV1370" s="43">
        <f t="shared" si="707"/>
        <v>44377</v>
      </c>
      <c r="AW1370" s="45">
        <f t="shared" si="722"/>
        <v>0.10635359116022099</v>
      </c>
      <c r="AX1370" s="45">
        <f t="shared" si="723"/>
        <v>1.0179974267766594</v>
      </c>
      <c r="AY1370" s="47">
        <f t="shared" si="724"/>
        <v>110.71168509769068</v>
      </c>
      <c r="AZ1370" s="47">
        <f t="shared" si="725"/>
        <v>132.05604840518043</v>
      </c>
      <c r="BA1370" s="43"/>
      <c r="BC1370" s="2">
        <v>44252</v>
      </c>
      <c r="BD1370" t="str">
        <v>9128284N</v>
      </c>
      <c r="BE1370">
        <v>-15.2182</v>
      </c>
      <c r="BF1370">
        <v>0.78110999999999997</v>
      </c>
      <c r="BG1370">
        <v>0.83379999999999999</v>
      </c>
      <c r="BH1370">
        <v>132.390625</v>
      </c>
      <c r="BI1370">
        <f>VLOOKUP(BD1370,工作表1!$K$3:$L$1000,2,FALSE)</f>
        <v>2.875</v>
      </c>
      <c r="BJ1370" t="str">
        <f>VLOOKUP(BD1370,工作表1!$K$3:$M$1000,3,FALSE)</f>
        <v>2028/5/15</v>
      </c>
      <c r="BK1370">
        <f t="shared" si="708"/>
        <v>0.08</v>
      </c>
      <c r="BL1370">
        <f t="shared" si="709"/>
        <v>2.7949999999999999</v>
      </c>
      <c r="BM1370" s="43">
        <f t="shared" si="726"/>
        <v>44331</v>
      </c>
      <c r="BN1370" s="43">
        <f t="shared" si="710"/>
        <v>44469</v>
      </c>
      <c r="BO1370" s="45">
        <f t="shared" si="727"/>
        <v>0.81802486187845302</v>
      </c>
      <c r="BP1370" s="45">
        <f t="shared" si="728"/>
        <v>2.5193947248921518</v>
      </c>
      <c r="BQ1370" s="47">
        <f t="shared" si="729"/>
        <v>111.55713231393844</v>
      </c>
      <c r="BR1370" s="47">
        <f t="shared" si="730"/>
        <v>130.63877903307034</v>
      </c>
    </row>
    <row r="1371" spans="6:70" x14ac:dyDescent="0.25">
      <c r="F1371" s="2">
        <v>44285</v>
      </c>
      <c r="G1371">
        <v>6.7000000000000004E-2</v>
      </c>
      <c r="H1371" s="43">
        <v>44316</v>
      </c>
      <c r="I1371">
        <v>1.3086</v>
      </c>
      <c r="L1371" s="2">
        <v>44252</v>
      </c>
      <c r="M1371" t="str">
        <v>9128283F</v>
      </c>
      <c r="N1371">
        <v>0.59160000000000001</v>
      </c>
      <c r="O1371">
        <v>-0.11697</v>
      </c>
      <c r="P1371">
        <v>0.80059999999999998</v>
      </c>
      <c r="Q1371">
        <v>133.671875</v>
      </c>
      <c r="R1371">
        <f>VLOOKUP(M1371,工作表1!$A$3:$B$1000,2,FALSE)</f>
        <v>2.25</v>
      </c>
      <c r="S1371" t="str">
        <f>VLOOKUP(M1371,工作表1!$A$3:$C$1000,3,FALSE)</f>
        <v>2027/11/15</v>
      </c>
      <c r="T1371">
        <f t="shared" si="700"/>
        <v>0.08</v>
      </c>
      <c r="U1371">
        <f t="shared" si="699"/>
        <v>2.17</v>
      </c>
      <c r="V1371" s="43">
        <f t="shared" si="711"/>
        <v>44331</v>
      </c>
      <c r="W1371" s="43">
        <f t="shared" si="701"/>
        <v>44286</v>
      </c>
      <c r="X1371" s="45">
        <f t="shared" si="712"/>
        <v>0.64019337016574585</v>
      </c>
      <c r="Y1371" s="45">
        <f t="shared" si="713"/>
        <v>0.84361802769999239</v>
      </c>
      <c r="Z1371" s="47">
        <f t="shared" si="714"/>
        <v>107.23339525692758</v>
      </c>
      <c r="AA1371" s="47">
        <f t="shared" si="715"/>
        <v>133.43930865359621</v>
      </c>
      <c r="AB1371" s="45">
        <f t="shared" si="716"/>
        <v>1.1954</v>
      </c>
      <c r="AC1371" s="2" t="str">
        <f t="shared" si="702"/>
        <v>TY1</v>
      </c>
      <c r="AD1371">
        <f t="shared" si="703"/>
        <v>133.671875</v>
      </c>
      <c r="AE1371">
        <f t="shared" si="704"/>
        <v>132.578125</v>
      </c>
      <c r="AF1371" s="49">
        <f t="shared" si="731"/>
        <v>1.09375</v>
      </c>
      <c r="AG1371" s="3">
        <f t="shared" si="717"/>
        <v>133.43930865359621</v>
      </c>
      <c r="AH1371">
        <f t="shared" si="718"/>
        <v>131.86133551156013</v>
      </c>
      <c r="AI1371" s="51">
        <f t="shared" si="719"/>
        <v>1.5779731420360861</v>
      </c>
      <c r="AJ1371" s="52">
        <f t="shared" si="720"/>
        <v>0.48422314203608607</v>
      </c>
      <c r="AK1371" s="2">
        <v>44252</v>
      </c>
      <c r="AL1371" t="str">
        <v>9128283W</v>
      </c>
      <c r="AM1371">
        <v>0.3165</v>
      </c>
      <c r="AN1371">
        <v>4.4049999999999999E-2</v>
      </c>
      <c r="AO1371">
        <v>0.82720000000000005</v>
      </c>
      <c r="AP1371">
        <v>132.578125</v>
      </c>
      <c r="AQ1371">
        <f>VLOOKUP(AL1371,工作表1!$F$3:$G$1000,2,FALSE)</f>
        <v>2.75</v>
      </c>
      <c r="AR1371" t="str">
        <f>VLOOKUP(AL1371,工作表1!$F$3:$H$1000,3,FALSE)</f>
        <v>2028/2/15</v>
      </c>
      <c r="AS1371">
        <f t="shared" si="705"/>
        <v>0.08</v>
      </c>
      <c r="AT1371">
        <f t="shared" si="706"/>
        <v>2.67</v>
      </c>
      <c r="AU1371" s="43">
        <f t="shared" si="721"/>
        <v>44423</v>
      </c>
      <c r="AV1371" s="43">
        <f t="shared" si="707"/>
        <v>44377</v>
      </c>
      <c r="AW1371" s="45">
        <f t="shared" si="722"/>
        <v>8.3563535911602205E-2</v>
      </c>
      <c r="AX1371" s="45">
        <f t="shared" si="723"/>
        <v>1.0178101112540678</v>
      </c>
      <c r="AY1371" s="47">
        <f t="shared" si="724"/>
        <v>110.58580912481249</v>
      </c>
      <c r="AZ1371" s="47">
        <f t="shared" si="725"/>
        <v>131.86133551156013</v>
      </c>
      <c r="BA1371" s="43"/>
      <c r="BC1371" s="2">
        <v>44251</v>
      </c>
      <c r="BD1371" t="str">
        <v>9128284N</v>
      </c>
      <c r="BE1371">
        <v>-15.471</v>
      </c>
      <c r="BF1371">
        <v>0.78163000000000005</v>
      </c>
      <c r="BG1371">
        <v>0.83379999999999999</v>
      </c>
      <c r="BH1371">
        <v>133.890625</v>
      </c>
      <c r="BI1371">
        <f>VLOOKUP(BD1371,工作表1!$K$3:$L$1000,2,FALSE)</f>
        <v>2.875</v>
      </c>
      <c r="BJ1371" t="str">
        <f>VLOOKUP(BD1371,工作表1!$K$3:$M$1000,3,FALSE)</f>
        <v>2028/5/15</v>
      </c>
      <c r="BK1371">
        <f t="shared" si="708"/>
        <v>7.51E-2</v>
      </c>
      <c r="BL1371">
        <f t="shared" si="709"/>
        <v>2.7999000000000001</v>
      </c>
      <c r="BM1371" s="43">
        <f t="shared" si="726"/>
        <v>44331</v>
      </c>
      <c r="BN1371" s="43">
        <f t="shared" si="710"/>
        <v>44469</v>
      </c>
      <c r="BO1371" s="45">
        <f t="shared" si="727"/>
        <v>0.81008287292817682</v>
      </c>
      <c r="BP1371" s="45">
        <f t="shared" si="728"/>
        <v>2.5193294482706428</v>
      </c>
      <c r="BQ1371" s="47">
        <f t="shared" si="729"/>
        <v>112.80700998656754</v>
      </c>
      <c r="BR1371" s="47">
        <f t="shared" si="730"/>
        <v>132.11964463128933</v>
      </c>
    </row>
    <row r="1372" spans="6:70" x14ac:dyDescent="0.25">
      <c r="F1372" s="2">
        <v>44284</v>
      </c>
      <c r="G1372">
        <v>6.7000000000000004E-2</v>
      </c>
      <c r="H1372" s="43">
        <v>44315</v>
      </c>
      <c r="I1372">
        <v>1.3227</v>
      </c>
      <c r="L1372" s="2">
        <v>44251</v>
      </c>
      <c r="M1372" t="str">
        <v>9128283F</v>
      </c>
      <c r="N1372">
        <v>0.372</v>
      </c>
      <c r="O1372">
        <v>-4.2869999999999998E-2</v>
      </c>
      <c r="P1372">
        <v>0.80059999999999998</v>
      </c>
      <c r="Q1372">
        <v>135.15625</v>
      </c>
      <c r="R1372">
        <f>VLOOKUP(M1372,工作表1!$A$3:$B$1000,2,FALSE)</f>
        <v>2.25</v>
      </c>
      <c r="S1372" t="str">
        <f>VLOOKUP(M1372,工作表1!$A$3:$C$1000,3,FALSE)</f>
        <v>2027/11/15</v>
      </c>
      <c r="T1372">
        <f t="shared" si="700"/>
        <v>7.51E-2</v>
      </c>
      <c r="U1372">
        <f t="shared" si="699"/>
        <v>2.1749000000000001</v>
      </c>
      <c r="V1372" s="43">
        <f t="shared" si="711"/>
        <v>44331</v>
      </c>
      <c r="W1372" s="43">
        <f t="shared" si="701"/>
        <v>44286</v>
      </c>
      <c r="X1372" s="45">
        <f t="shared" si="712"/>
        <v>0.63397790055248615</v>
      </c>
      <c r="Y1372" s="45">
        <f t="shared" si="713"/>
        <v>0.84356694164837664</v>
      </c>
      <c r="Z1372" s="47">
        <f t="shared" si="714"/>
        <v>108.42035795047383</v>
      </c>
      <c r="AA1372" s="47">
        <f t="shared" si="715"/>
        <v>134.90611053973845</v>
      </c>
      <c r="AB1372" s="45">
        <f t="shared" si="716"/>
        <v>1.0025999999999999</v>
      </c>
      <c r="AC1372" s="2" t="str">
        <f t="shared" si="702"/>
        <v>TY1</v>
      </c>
      <c r="AD1372">
        <f t="shared" si="703"/>
        <v>135.15625</v>
      </c>
      <c r="AE1372">
        <f t="shared" si="704"/>
        <v>134.078125</v>
      </c>
      <c r="AF1372" s="49">
        <f t="shared" si="731"/>
        <v>1.078125</v>
      </c>
      <c r="AG1372" s="3">
        <f t="shared" si="717"/>
        <v>134.90611053973845</v>
      </c>
      <c r="AH1372">
        <f t="shared" si="718"/>
        <v>133.35557262885618</v>
      </c>
      <c r="AI1372" s="51">
        <f t="shared" si="719"/>
        <v>1.5505379108822694</v>
      </c>
      <c r="AJ1372" s="52">
        <f t="shared" si="720"/>
        <v>0.47241291088226944</v>
      </c>
      <c r="AK1372" s="2">
        <v>44251</v>
      </c>
      <c r="AL1372" t="str">
        <v>9128283W</v>
      </c>
      <c r="AM1372">
        <v>0.38279999999999997</v>
      </c>
      <c r="AN1372">
        <v>3.9219999999999998E-2</v>
      </c>
      <c r="AO1372">
        <v>0.82720000000000005</v>
      </c>
      <c r="AP1372">
        <v>134.078125</v>
      </c>
      <c r="AQ1372">
        <f>VLOOKUP(AL1372,工作表1!$F$3:$G$1000,2,FALSE)</f>
        <v>2.75</v>
      </c>
      <c r="AR1372" t="str">
        <f>VLOOKUP(AL1372,工作表1!$F$3:$H$1000,3,FALSE)</f>
        <v>2028/2/15</v>
      </c>
      <c r="AS1372">
        <f t="shared" si="705"/>
        <v>7.51E-2</v>
      </c>
      <c r="AT1372">
        <f t="shared" si="706"/>
        <v>2.6749000000000001</v>
      </c>
      <c r="AU1372" s="43">
        <f t="shared" si="721"/>
        <v>44423</v>
      </c>
      <c r="AV1372" s="43">
        <f t="shared" si="707"/>
        <v>44377</v>
      </c>
      <c r="AW1372" s="45">
        <f t="shared" si="722"/>
        <v>7.5966850828729282E-2</v>
      </c>
      <c r="AX1372" s="45">
        <f t="shared" si="723"/>
        <v>1.0177476727465375</v>
      </c>
      <c r="AY1372" s="47">
        <f t="shared" si="724"/>
        <v>111.83572178285162</v>
      </c>
      <c r="AZ1372" s="47">
        <f t="shared" si="725"/>
        <v>133.35557262885618</v>
      </c>
      <c r="BA1372" s="43"/>
      <c r="BC1372" s="2">
        <v>44250</v>
      </c>
      <c r="BD1372" t="str">
        <v>9128284N</v>
      </c>
      <c r="BE1372">
        <v>-14.816599999999999</v>
      </c>
      <c r="BF1372">
        <v>0.77310999999999996</v>
      </c>
      <c r="BG1372">
        <v>0.83379999999999999</v>
      </c>
      <c r="BH1372">
        <v>134.140625</v>
      </c>
      <c r="BI1372">
        <f>VLOOKUP(BD1372,工作表1!$K$3:$L$1000,2,FALSE)</f>
        <v>2.875</v>
      </c>
      <c r="BJ1372" t="str">
        <f>VLOOKUP(BD1372,工作表1!$K$3:$M$1000,3,FALSE)</f>
        <v>2028/5/15</v>
      </c>
      <c r="BK1372">
        <f t="shared" si="708"/>
        <v>7.3999999999999996E-2</v>
      </c>
      <c r="BL1372">
        <f t="shared" si="709"/>
        <v>2.8010000000000002</v>
      </c>
      <c r="BM1372" s="43">
        <f t="shared" si="726"/>
        <v>44331</v>
      </c>
      <c r="BN1372" s="43">
        <f t="shared" si="710"/>
        <v>44469</v>
      </c>
      <c r="BO1372" s="45">
        <f t="shared" si="727"/>
        <v>0.80214088397790062</v>
      </c>
      <c r="BP1372" s="45">
        <f t="shared" si="728"/>
        <v>2.5192641716491333</v>
      </c>
      <c r="BQ1372" s="47">
        <f t="shared" si="729"/>
        <v>113.02578939989378</v>
      </c>
      <c r="BR1372" s="47">
        <f t="shared" si="730"/>
        <v>132.36661196803803</v>
      </c>
    </row>
    <row r="1373" spans="6:70" x14ac:dyDescent="0.25">
      <c r="F1373" s="2">
        <v>44281</v>
      </c>
      <c r="G1373">
        <v>6.6299999999999998E-2</v>
      </c>
      <c r="H1373" s="43">
        <v>44314</v>
      </c>
      <c r="I1373">
        <v>1.2991999999999999</v>
      </c>
      <c r="L1373" s="2">
        <v>44250</v>
      </c>
      <c r="M1373" t="str">
        <v>9128283F</v>
      </c>
      <c r="N1373">
        <v>-3.5799999999999998E-2</v>
      </c>
      <c r="O1373">
        <v>0.10652</v>
      </c>
      <c r="P1373">
        <v>0.80059999999999998</v>
      </c>
      <c r="Q1373">
        <v>135.421875</v>
      </c>
      <c r="R1373">
        <f>VLOOKUP(M1373,工作表1!$A$3:$B$1000,2,FALSE)</f>
        <v>2.25</v>
      </c>
      <c r="S1373" t="str">
        <f>VLOOKUP(M1373,工作表1!$A$3:$C$1000,3,FALSE)</f>
        <v>2027/11/15</v>
      </c>
      <c r="T1373">
        <f t="shared" si="700"/>
        <v>7.3999999999999996E-2</v>
      </c>
      <c r="U1373">
        <f t="shared" si="699"/>
        <v>2.1760000000000002</v>
      </c>
      <c r="V1373" s="43">
        <f t="shared" si="711"/>
        <v>44331</v>
      </c>
      <c r="W1373" s="43">
        <f t="shared" si="701"/>
        <v>44286</v>
      </c>
      <c r="X1373" s="45">
        <f t="shared" si="712"/>
        <v>0.62776243093922657</v>
      </c>
      <c r="Y1373" s="45">
        <f t="shared" si="713"/>
        <v>0.84351585559676079</v>
      </c>
      <c r="Z1373" s="47">
        <f t="shared" si="714"/>
        <v>108.62254594728552</v>
      </c>
      <c r="AA1373" s="47">
        <f t="shared" si="715"/>
        <v>135.14329404652483</v>
      </c>
      <c r="AB1373" s="45">
        <f t="shared" si="716"/>
        <v>0.96479999999999999</v>
      </c>
      <c r="AC1373" s="2" t="str">
        <f t="shared" si="702"/>
        <v>TY1</v>
      </c>
      <c r="AD1373">
        <f t="shared" si="703"/>
        <v>135.421875</v>
      </c>
      <c r="AE1373">
        <f t="shared" si="704"/>
        <v>134.328125</v>
      </c>
      <c r="AF1373" s="49">
        <f t="shared" si="731"/>
        <v>1.09375</v>
      </c>
      <c r="AG1373" s="3">
        <f t="shared" si="717"/>
        <v>135.14329404652483</v>
      </c>
      <c r="AH1373">
        <f t="shared" si="718"/>
        <v>133.60482619194812</v>
      </c>
      <c r="AI1373" s="51">
        <f t="shared" si="719"/>
        <v>1.5384678545767088</v>
      </c>
      <c r="AJ1373" s="52">
        <f t="shared" si="720"/>
        <v>0.44471785457670876</v>
      </c>
      <c r="AK1373" s="2">
        <v>44250</v>
      </c>
      <c r="AL1373" t="str">
        <v>9128283W</v>
      </c>
      <c r="AM1373">
        <v>0.85719999999999996</v>
      </c>
      <c r="AN1373">
        <v>2.7740000000000001E-2</v>
      </c>
      <c r="AO1373">
        <v>0.82720000000000005</v>
      </c>
      <c r="AP1373">
        <v>134.328125</v>
      </c>
      <c r="AQ1373">
        <f>VLOOKUP(AL1373,工作表1!$F$3:$G$1000,2,FALSE)</f>
        <v>2.75</v>
      </c>
      <c r="AR1373" t="str">
        <f>VLOOKUP(AL1373,工作表1!$F$3:$H$1000,3,FALSE)</f>
        <v>2028/2/15</v>
      </c>
      <c r="AS1373">
        <f t="shared" si="705"/>
        <v>7.3999999999999996E-2</v>
      </c>
      <c r="AT1373">
        <f t="shared" si="706"/>
        <v>2.6760000000000002</v>
      </c>
      <c r="AU1373" s="43">
        <f t="shared" si="721"/>
        <v>44423</v>
      </c>
      <c r="AV1373" s="43">
        <f t="shared" si="707"/>
        <v>44377</v>
      </c>
      <c r="AW1373" s="45">
        <f t="shared" si="722"/>
        <v>6.8370165745856346E-2</v>
      </c>
      <c r="AX1373" s="45">
        <f t="shared" si="723"/>
        <v>1.017685234239007</v>
      </c>
      <c r="AY1373" s="47">
        <f t="shared" si="724"/>
        <v>112.05448126707539</v>
      </c>
      <c r="AZ1373" s="47">
        <f t="shared" si="725"/>
        <v>133.60482619194812</v>
      </c>
      <c r="BA1373" s="43"/>
      <c r="BC1373" s="2">
        <v>44249</v>
      </c>
      <c r="BD1373" t="str">
        <v>9128284N</v>
      </c>
      <c r="BE1373">
        <v>-14.319100000000001</v>
      </c>
      <c r="BF1373">
        <v>0.75876999999999994</v>
      </c>
      <c r="BG1373">
        <v>0.83379999999999999</v>
      </c>
      <c r="BH1373">
        <v>134.046875</v>
      </c>
      <c r="BI1373">
        <f>VLOOKUP(BD1373,工作表1!$K$3:$L$1000,2,FALSE)</f>
        <v>2.875</v>
      </c>
      <c r="BJ1373" t="str">
        <f>VLOOKUP(BD1373,工作表1!$K$3:$M$1000,3,FALSE)</f>
        <v>2028/5/15</v>
      </c>
      <c r="BK1373">
        <f t="shared" si="708"/>
        <v>7.3999999999999996E-2</v>
      </c>
      <c r="BL1373">
        <f t="shared" si="709"/>
        <v>2.8010000000000002</v>
      </c>
      <c r="BM1373" s="43">
        <f t="shared" si="726"/>
        <v>44331</v>
      </c>
      <c r="BN1373" s="43">
        <f t="shared" si="710"/>
        <v>44469</v>
      </c>
      <c r="BO1373" s="45">
        <f t="shared" si="727"/>
        <v>0.79419889502762431</v>
      </c>
      <c r="BP1373" s="45">
        <f t="shared" si="728"/>
        <v>2.5191988950276243</v>
      </c>
      <c r="BQ1373" s="47">
        <f t="shared" si="729"/>
        <v>112.9586280459153</v>
      </c>
      <c r="BR1373" s="47">
        <f t="shared" si="730"/>
        <v>132.27143765001435</v>
      </c>
    </row>
    <row r="1374" spans="6:70" x14ac:dyDescent="0.25">
      <c r="F1374" s="2">
        <v>44280</v>
      </c>
      <c r="G1374">
        <v>6.6699999999999995E-2</v>
      </c>
      <c r="H1374" s="43">
        <v>44313</v>
      </c>
      <c r="I1374">
        <v>1.302</v>
      </c>
      <c r="L1374" s="2">
        <v>44249</v>
      </c>
      <c r="M1374" t="str">
        <v>9128283F</v>
      </c>
      <c r="N1374">
        <v>0.216</v>
      </c>
      <c r="O1374">
        <v>4.5190000000000001E-2</v>
      </c>
      <c r="P1374">
        <v>0.80059999999999998</v>
      </c>
      <c r="Q1374">
        <v>135.328125</v>
      </c>
      <c r="R1374">
        <f>VLOOKUP(M1374,工作表1!$A$3:$B$1000,2,FALSE)</f>
        <v>2.25</v>
      </c>
      <c r="S1374" t="str">
        <f>VLOOKUP(M1374,工作表1!$A$3:$C$1000,3,FALSE)</f>
        <v>2027/11/15</v>
      </c>
      <c r="T1374">
        <f t="shared" si="700"/>
        <v>7.3999999999999996E-2</v>
      </c>
      <c r="U1374">
        <f t="shared" si="699"/>
        <v>2.1760000000000002</v>
      </c>
      <c r="V1374" s="43">
        <f t="shared" si="711"/>
        <v>44331</v>
      </c>
      <c r="W1374" s="43">
        <f t="shared" si="701"/>
        <v>44286</v>
      </c>
      <c r="X1374" s="45">
        <f t="shared" si="712"/>
        <v>0.62154696132596687</v>
      </c>
      <c r="Y1374" s="45">
        <f t="shared" si="713"/>
        <v>0.84346476954514493</v>
      </c>
      <c r="Z1374" s="47">
        <f t="shared" si="714"/>
        <v>108.56013254977795</v>
      </c>
      <c r="AA1374" s="47">
        <f t="shared" si="715"/>
        <v>135.05010345209911</v>
      </c>
      <c r="AB1374" s="45">
        <f t="shared" si="716"/>
        <v>0.99539999999999995</v>
      </c>
      <c r="AC1374" s="2" t="str">
        <f t="shared" si="702"/>
        <v>TY1</v>
      </c>
      <c r="AD1374">
        <f t="shared" si="703"/>
        <v>135.328125</v>
      </c>
      <c r="AE1374">
        <f t="shared" si="704"/>
        <v>134.234375</v>
      </c>
      <c r="AF1374" s="49">
        <f t="shared" si="731"/>
        <v>1.09375</v>
      </c>
      <c r="AG1374" s="3">
        <f t="shared" si="717"/>
        <v>135.05010345209911</v>
      </c>
      <c r="AH1374">
        <f t="shared" si="718"/>
        <v>133.49502565165855</v>
      </c>
      <c r="AI1374" s="51">
        <f t="shared" si="719"/>
        <v>1.5550778004405572</v>
      </c>
      <c r="AJ1374" s="52">
        <f t="shared" si="720"/>
        <v>0.46132780044055721</v>
      </c>
      <c r="AK1374" s="2">
        <v>44249</v>
      </c>
      <c r="AL1374" t="str">
        <v>9128283W</v>
      </c>
      <c r="AM1374">
        <v>0.74299999999999999</v>
      </c>
      <c r="AN1374">
        <v>4.8259999999999997E-2</v>
      </c>
      <c r="AO1374">
        <v>0.82720000000000005</v>
      </c>
      <c r="AP1374">
        <v>134.234375</v>
      </c>
      <c r="AQ1374">
        <f>VLOOKUP(AL1374,工作表1!$F$3:$G$1000,2,FALSE)</f>
        <v>2.75</v>
      </c>
      <c r="AR1374" t="str">
        <f>VLOOKUP(AL1374,工作表1!$F$3:$H$1000,3,FALSE)</f>
        <v>2028/2/15</v>
      </c>
      <c r="AS1374">
        <f t="shared" si="705"/>
        <v>7.3999999999999996E-2</v>
      </c>
      <c r="AT1374">
        <f t="shared" si="706"/>
        <v>2.6760000000000002</v>
      </c>
      <c r="AU1374" s="43">
        <f t="shared" si="721"/>
        <v>44423</v>
      </c>
      <c r="AV1374" s="43">
        <f t="shared" si="707"/>
        <v>44377</v>
      </c>
      <c r="AW1374" s="45">
        <f t="shared" si="722"/>
        <v>6.0773480662983423E-2</v>
      </c>
      <c r="AX1374" s="45">
        <f t="shared" si="723"/>
        <v>1.0176227957314765</v>
      </c>
      <c r="AY1374" s="47">
        <f t="shared" si="724"/>
        <v>111.9758492525375</v>
      </c>
      <c r="AZ1374" s="47">
        <f t="shared" si="725"/>
        <v>133.49502565165855</v>
      </c>
      <c r="BA1374" s="43"/>
      <c r="BC1374" s="2">
        <v>44246</v>
      </c>
      <c r="BD1374" t="str">
        <v>9128284N</v>
      </c>
      <c r="BE1374">
        <v>-13.6778</v>
      </c>
      <c r="BF1374">
        <v>0.71708000000000005</v>
      </c>
      <c r="BG1374">
        <v>0.83379999999999999</v>
      </c>
      <c r="BH1374">
        <v>134.15625</v>
      </c>
      <c r="BI1374">
        <f>VLOOKUP(BD1374,工作表1!$K$3:$L$1000,2,FALSE)</f>
        <v>2.875</v>
      </c>
      <c r="BJ1374" t="str">
        <f>VLOOKUP(BD1374,工作表1!$K$3:$M$1000,3,FALSE)</f>
        <v>2028/5/15</v>
      </c>
      <c r="BK1374">
        <f t="shared" si="708"/>
        <v>7.1800000000000003E-2</v>
      </c>
      <c r="BL1374">
        <f t="shared" si="709"/>
        <v>2.8031999999999999</v>
      </c>
      <c r="BM1374" s="43">
        <f t="shared" si="726"/>
        <v>44331</v>
      </c>
      <c r="BN1374" s="43">
        <f t="shared" si="710"/>
        <v>44469</v>
      </c>
      <c r="BO1374" s="45">
        <f t="shared" si="727"/>
        <v>0.78625690607734811</v>
      </c>
      <c r="BP1374" s="45">
        <f t="shared" si="728"/>
        <v>2.5191336184061148</v>
      </c>
      <c r="BQ1374" s="47">
        <f t="shared" si="729"/>
        <v>113.08428682765845</v>
      </c>
      <c r="BR1374" s="47">
        <f t="shared" si="730"/>
        <v>132.40590556187456</v>
      </c>
    </row>
    <row r="1375" spans="6:70" x14ac:dyDescent="0.25">
      <c r="F1375" s="2">
        <v>44279</v>
      </c>
      <c r="G1375">
        <v>6.7799999999999999E-2</v>
      </c>
      <c r="H1375" s="43">
        <v>44312</v>
      </c>
      <c r="I1375">
        <v>1.2594000000000001</v>
      </c>
      <c r="L1375" s="2">
        <v>44246</v>
      </c>
      <c r="M1375" t="str">
        <v>9128283F</v>
      </c>
      <c r="N1375">
        <v>0.29389999999999999</v>
      </c>
      <c r="O1375">
        <v>1.6240000000000001E-2</v>
      </c>
      <c r="P1375">
        <v>0.80059999999999998</v>
      </c>
      <c r="Q1375">
        <v>135.453125</v>
      </c>
      <c r="R1375">
        <f>VLOOKUP(M1375,工作表1!$A$3:$B$1000,2,FALSE)</f>
        <v>2.25</v>
      </c>
      <c r="S1375" t="str">
        <f>VLOOKUP(M1375,工作表1!$A$3:$C$1000,3,FALSE)</f>
        <v>2027/11/15</v>
      </c>
      <c r="T1375">
        <f t="shared" si="700"/>
        <v>7.1800000000000003E-2</v>
      </c>
      <c r="U1375">
        <f t="shared" si="699"/>
        <v>2.1781999999999999</v>
      </c>
      <c r="V1375" s="43">
        <f t="shared" si="711"/>
        <v>44331</v>
      </c>
      <c r="W1375" s="43">
        <f t="shared" si="701"/>
        <v>44286</v>
      </c>
      <c r="X1375" s="45">
        <f t="shared" si="712"/>
        <v>0.61533149171270729</v>
      </c>
      <c r="Y1375" s="45">
        <f t="shared" si="713"/>
        <v>0.84341368349352919</v>
      </c>
      <c r="Z1375" s="47">
        <f t="shared" si="714"/>
        <v>108.66983277695368</v>
      </c>
      <c r="AA1375" s="47">
        <f t="shared" si="715"/>
        <v>135.17161122586251</v>
      </c>
      <c r="AB1375" s="45">
        <f t="shared" si="716"/>
        <v>0.96940000000000004</v>
      </c>
      <c r="AC1375" s="2" t="str">
        <f t="shared" si="702"/>
        <v>TY1</v>
      </c>
      <c r="AD1375">
        <f t="shared" si="703"/>
        <v>135.453125</v>
      </c>
      <c r="AE1375">
        <f t="shared" si="704"/>
        <v>134.34375</v>
      </c>
      <c r="AF1375" s="49">
        <f t="shared" si="731"/>
        <v>1.109375</v>
      </c>
      <c r="AG1375" s="3">
        <f t="shared" si="717"/>
        <v>135.17161122586251</v>
      </c>
      <c r="AH1375">
        <f t="shared" si="718"/>
        <v>133.61192289646237</v>
      </c>
      <c r="AI1375" s="51">
        <f t="shared" si="719"/>
        <v>1.5596883294001316</v>
      </c>
      <c r="AJ1375" s="52">
        <f t="shared" si="720"/>
        <v>0.45031332940013158</v>
      </c>
      <c r="AK1375" s="2">
        <v>44246</v>
      </c>
      <c r="AL1375" t="str">
        <v>9128283W</v>
      </c>
      <c r="AM1375">
        <v>1.0019</v>
      </c>
      <c r="AN1375">
        <v>1.9480000000000001E-2</v>
      </c>
      <c r="AO1375">
        <v>0.82720000000000005</v>
      </c>
      <c r="AP1375">
        <v>134.34375</v>
      </c>
      <c r="AQ1375">
        <f>VLOOKUP(AL1375,工作表1!$F$3:$G$1000,2,FALSE)</f>
        <v>2.75</v>
      </c>
      <c r="AR1375" t="str">
        <f>VLOOKUP(AL1375,工作表1!$F$3:$H$1000,3,FALSE)</f>
        <v>2028/2/15</v>
      </c>
      <c r="AS1375">
        <f t="shared" si="705"/>
        <v>7.1800000000000003E-2</v>
      </c>
      <c r="AT1375">
        <f t="shared" si="706"/>
        <v>2.6781999999999999</v>
      </c>
      <c r="AU1375" s="43">
        <f t="shared" si="721"/>
        <v>44423</v>
      </c>
      <c r="AV1375" s="43">
        <f t="shared" si="707"/>
        <v>44377</v>
      </c>
      <c r="AW1375" s="45">
        <f t="shared" si="722"/>
        <v>5.3176795580110493E-2</v>
      </c>
      <c r="AX1375" s="45">
        <f t="shared" si="723"/>
        <v>1.0175603572239462</v>
      </c>
      <c r="AY1375" s="47">
        <f t="shared" si="724"/>
        <v>112.08552386805111</v>
      </c>
      <c r="AZ1375" s="47">
        <f t="shared" si="725"/>
        <v>133.61192289646237</v>
      </c>
      <c r="BA1375" s="43"/>
      <c r="BC1375" s="2">
        <v>44245</v>
      </c>
      <c r="BD1375" t="str">
        <v>9128284N</v>
      </c>
      <c r="BE1375">
        <v>-13.9869</v>
      </c>
      <c r="BF1375">
        <v>0.72455999999999998</v>
      </c>
      <c r="BG1375">
        <v>0.83379999999999999</v>
      </c>
      <c r="BH1375">
        <v>134.59375</v>
      </c>
      <c r="BI1375">
        <f>VLOOKUP(BD1375,工作表1!$K$3:$L$1000,2,FALSE)</f>
        <v>2.875</v>
      </c>
      <c r="BJ1375" t="str">
        <f>VLOOKUP(BD1375,工作表1!$K$3:$M$1000,3,FALSE)</f>
        <v>2028/5/15</v>
      </c>
      <c r="BK1375">
        <f t="shared" si="708"/>
        <v>7.1580000000000005E-2</v>
      </c>
      <c r="BL1375">
        <f t="shared" si="709"/>
        <v>2.80342</v>
      </c>
      <c r="BM1375" s="43">
        <f t="shared" si="726"/>
        <v>44331</v>
      </c>
      <c r="BN1375" s="43">
        <f t="shared" si="710"/>
        <v>44469</v>
      </c>
      <c r="BO1375" s="45">
        <f t="shared" si="727"/>
        <v>0.76243093922651928</v>
      </c>
      <c r="BP1375" s="45">
        <f t="shared" si="728"/>
        <v>2.5189377885415878</v>
      </c>
      <c r="BQ1375" s="47">
        <f t="shared" si="729"/>
        <v>113.46350345540897</v>
      </c>
      <c r="BR1375" s="47">
        <f t="shared" si="730"/>
        <v>132.81664799347743</v>
      </c>
    </row>
    <row r="1376" spans="6:70" x14ac:dyDescent="0.25">
      <c r="F1376" s="2">
        <v>44278</v>
      </c>
      <c r="G1376">
        <v>6.7199999999999996E-2</v>
      </c>
      <c r="H1376" s="43">
        <v>44309</v>
      </c>
      <c r="I1376">
        <v>1.2476</v>
      </c>
      <c r="L1376" s="2">
        <v>44245</v>
      </c>
      <c r="M1376" t="str">
        <v>9128283F</v>
      </c>
      <c r="N1376">
        <v>0.33179999999999998</v>
      </c>
      <c r="O1376">
        <v>1.687E-2</v>
      </c>
      <c r="P1376">
        <v>0.80059999999999998</v>
      </c>
      <c r="Q1376">
        <v>135.859375</v>
      </c>
      <c r="R1376">
        <f>VLOOKUP(M1376,工作表1!$A$3:$B$1000,2,FALSE)</f>
        <v>2.25</v>
      </c>
      <c r="S1376" t="str">
        <f>VLOOKUP(M1376,工作表1!$A$3:$C$1000,3,FALSE)</f>
        <v>2027/11/15</v>
      </c>
      <c r="T1376">
        <f t="shared" si="700"/>
        <v>7.1580000000000005E-2</v>
      </c>
      <c r="U1376">
        <f t="shared" si="699"/>
        <v>2.17842</v>
      </c>
      <c r="V1376" s="43">
        <f t="shared" si="711"/>
        <v>44331</v>
      </c>
      <c r="W1376" s="43">
        <f t="shared" si="701"/>
        <v>44286</v>
      </c>
      <c r="X1376" s="45">
        <f t="shared" si="712"/>
        <v>0.59668508287292821</v>
      </c>
      <c r="Y1376" s="45">
        <f t="shared" si="713"/>
        <v>0.84326042533868162</v>
      </c>
      <c r="Z1376" s="47">
        <f t="shared" si="714"/>
        <v>109.01343365764541</v>
      </c>
      <c r="AA1376" s="47">
        <f t="shared" si="715"/>
        <v>135.55504006141709</v>
      </c>
      <c r="AB1376" s="45">
        <f t="shared" si="716"/>
        <v>0.93389999999999995</v>
      </c>
      <c r="AC1376" s="2" t="str">
        <f t="shared" si="702"/>
        <v>TY1</v>
      </c>
      <c r="AD1376">
        <f t="shared" si="703"/>
        <v>135.859375</v>
      </c>
      <c r="AE1376">
        <f t="shared" si="704"/>
        <v>134.78125</v>
      </c>
      <c r="AF1376" s="49">
        <f t="shared" si="731"/>
        <v>1.078125</v>
      </c>
      <c r="AG1376" s="3">
        <f t="shared" si="717"/>
        <v>135.55504006141709</v>
      </c>
      <c r="AH1376">
        <f t="shared" si="718"/>
        <v>134.02066114832991</v>
      </c>
      <c r="AI1376" s="51">
        <f t="shared" si="719"/>
        <v>1.5343789130871812</v>
      </c>
      <c r="AJ1376" s="52">
        <f t="shared" si="720"/>
        <v>0.45625391308718122</v>
      </c>
      <c r="AK1376" s="2">
        <v>44245</v>
      </c>
      <c r="AL1376" t="str">
        <v>9128283W</v>
      </c>
      <c r="AM1376">
        <v>0.77759999999999996</v>
      </c>
      <c r="AN1376">
        <v>4.2639999999999997E-2</v>
      </c>
      <c r="AO1376">
        <v>0.82720000000000005</v>
      </c>
      <c r="AP1376">
        <v>134.78125</v>
      </c>
      <c r="AQ1376">
        <f>VLOOKUP(AL1376,工作表1!$F$3:$G$1000,2,FALSE)</f>
        <v>2.75</v>
      </c>
      <c r="AR1376" t="str">
        <f>VLOOKUP(AL1376,工作表1!$F$3:$H$1000,3,FALSE)</f>
        <v>2028/2/15</v>
      </c>
      <c r="AS1376">
        <f t="shared" si="705"/>
        <v>7.1580000000000005E-2</v>
      </c>
      <c r="AT1376">
        <f t="shared" si="706"/>
        <v>2.67842</v>
      </c>
      <c r="AU1376" s="43">
        <f t="shared" si="721"/>
        <v>44423</v>
      </c>
      <c r="AV1376" s="43">
        <f t="shared" si="707"/>
        <v>44377</v>
      </c>
      <c r="AW1376" s="45">
        <f t="shared" si="722"/>
        <v>3.0386740331491711E-2</v>
      </c>
      <c r="AX1376" s="45">
        <f t="shared" si="723"/>
        <v>1.0173730417013549</v>
      </c>
      <c r="AY1376" s="47">
        <f t="shared" si="724"/>
        <v>112.46031551605375</v>
      </c>
      <c r="AZ1376" s="47">
        <f t="shared" si="725"/>
        <v>134.02066114832991</v>
      </c>
      <c r="BA1376" s="43"/>
      <c r="BC1376" s="2">
        <v>44244</v>
      </c>
      <c r="BD1376" t="str">
        <v>9128284N</v>
      </c>
      <c r="BE1376">
        <v>-18.8794</v>
      </c>
      <c r="BF1376">
        <v>0.94030000000000002</v>
      </c>
      <c r="BG1376">
        <v>0.83379999999999999</v>
      </c>
      <c r="BH1376">
        <v>134.65625</v>
      </c>
      <c r="BI1376">
        <f>VLOOKUP(BD1376,工作表1!$K$3:$L$1000,2,FALSE)</f>
        <v>2.875</v>
      </c>
      <c r="BJ1376" t="str">
        <f>VLOOKUP(BD1376,工作表1!$K$3:$M$1000,3,FALSE)</f>
        <v>2028/5/15</v>
      </c>
      <c r="BK1376">
        <f t="shared" si="708"/>
        <v>7.0300000000000001E-2</v>
      </c>
      <c r="BL1376">
        <f t="shared" si="709"/>
        <v>2.8047</v>
      </c>
      <c r="BM1376" s="43">
        <f t="shared" si="726"/>
        <v>44331</v>
      </c>
      <c r="BN1376" s="43">
        <f t="shared" si="710"/>
        <v>44469</v>
      </c>
      <c r="BO1376" s="45">
        <f t="shared" si="727"/>
        <v>0.75448895027624308</v>
      </c>
      <c r="BP1376" s="45">
        <f t="shared" si="728"/>
        <v>2.5188725119200788</v>
      </c>
      <c r="BQ1376" s="47">
        <f t="shared" si="729"/>
        <v>113.36710567259389</v>
      </c>
      <c r="BR1376" s="47">
        <f t="shared" si="730"/>
        <v>132.68544633615986</v>
      </c>
    </row>
    <row r="1377" spans="6:70" x14ac:dyDescent="0.25">
      <c r="F1377" s="2">
        <v>44277</v>
      </c>
      <c r="G1377">
        <v>6.4299999999999996E-2</v>
      </c>
      <c r="H1377" s="43">
        <v>44308</v>
      </c>
      <c r="I1377">
        <v>1.2217</v>
      </c>
      <c r="L1377" s="2">
        <v>44244</v>
      </c>
      <c r="M1377" t="str">
        <v>9128283F</v>
      </c>
      <c r="N1377">
        <v>-4.9200000000000001E-2</v>
      </c>
      <c r="O1377">
        <v>0.11533</v>
      </c>
      <c r="P1377">
        <v>0.80059999999999998</v>
      </c>
      <c r="Q1377">
        <v>135.75</v>
      </c>
      <c r="R1377">
        <f>VLOOKUP(M1377,工作表1!$A$3:$B$1000,2,FALSE)</f>
        <v>2.25</v>
      </c>
      <c r="S1377" t="str">
        <f>VLOOKUP(M1377,工作表1!$A$3:$C$1000,3,FALSE)</f>
        <v>2027/11/15</v>
      </c>
      <c r="T1377">
        <f t="shared" si="700"/>
        <v>7.0300000000000001E-2</v>
      </c>
      <c r="U1377">
        <f t="shared" si="699"/>
        <v>2.1797</v>
      </c>
      <c r="V1377" s="43">
        <f t="shared" si="711"/>
        <v>44331</v>
      </c>
      <c r="W1377" s="43">
        <f t="shared" si="701"/>
        <v>44286</v>
      </c>
      <c r="X1377" s="45">
        <f t="shared" si="712"/>
        <v>0.59046961325966851</v>
      </c>
      <c r="Y1377" s="45">
        <f t="shared" si="713"/>
        <v>0.84320933928706576</v>
      </c>
      <c r="Z1377" s="47">
        <f t="shared" si="714"/>
        <v>108.91910420426684</v>
      </c>
      <c r="AA1377" s="47">
        <f t="shared" si="715"/>
        <v>135.42179381389246</v>
      </c>
      <c r="AB1377" s="45">
        <f t="shared" si="716"/>
        <v>0.91510000000000002</v>
      </c>
      <c r="AC1377" s="2" t="str">
        <f t="shared" si="702"/>
        <v>TY1</v>
      </c>
      <c r="AD1377">
        <f t="shared" si="703"/>
        <v>135.75</v>
      </c>
      <c r="AE1377">
        <f t="shared" si="704"/>
        <v>134.65625</v>
      </c>
      <c r="AF1377" s="49">
        <f t="shared" si="731"/>
        <v>1.09375</v>
      </c>
      <c r="AG1377" s="3">
        <f t="shared" si="717"/>
        <v>135.42179381389246</v>
      </c>
      <c r="AH1377">
        <f t="shared" si="718"/>
        <v>133.89190911085316</v>
      </c>
      <c r="AI1377" s="51">
        <f t="shared" si="719"/>
        <v>1.5298847030393006</v>
      </c>
      <c r="AJ1377" s="52">
        <f t="shared" si="720"/>
        <v>0.43613470303930058</v>
      </c>
      <c r="AK1377" s="2">
        <v>44244</v>
      </c>
      <c r="AL1377" t="str">
        <v>9128283W</v>
      </c>
      <c r="AM1377">
        <v>0.86380000000000001</v>
      </c>
      <c r="AN1377">
        <v>3.7499999999999999E-2</v>
      </c>
      <c r="AO1377">
        <v>0.82720000000000005</v>
      </c>
      <c r="AP1377">
        <v>134.65625</v>
      </c>
      <c r="AQ1377">
        <f>VLOOKUP(AL1377,工作表1!$F$3:$G$1000,2,FALSE)</f>
        <v>2.75</v>
      </c>
      <c r="AR1377" t="str">
        <f>VLOOKUP(AL1377,工作表1!$F$3:$H$1000,3,FALSE)</f>
        <v>2028/2/15</v>
      </c>
      <c r="AS1377">
        <f t="shared" si="705"/>
        <v>7.0300000000000001E-2</v>
      </c>
      <c r="AT1377">
        <f t="shared" si="706"/>
        <v>2.6797</v>
      </c>
      <c r="AU1377" s="43">
        <f t="shared" si="721"/>
        <v>44423</v>
      </c>
      <c r="AV1377" s="43">
        <f t="shared" si="707"/>
        <v>44377</v>
      </c>
      <c r="AW1377" s="45">
        <f t="shared" si="722"/>
        <v>2.2790055248618782E-2</v>
      </c>
      <c r="AX1377" s="45">
        <f t="shared" si="723"/>
        <v>1.0173106031938244</v>
      </c>
      <c r="AY1377" s="47">
        <f t="shared" si="724"/>
        <v>112.36648287859819</v>
      </c>
      <c r="AZ1377" s="47">
        <f t="shared" si="725"/>
        <v>133.89190911085316</v>
      </c>
      <c r="BA1377" s="43"/>
      <c r="BC1377" s="2">
        <v>44243</v>
      </c>
      <c r="BD1377" t="str">
        <v>9128284N</v>
      </c>
      <c r="BE1377">
        <v>-17.916499999999999</v>
      </c>
      <c r="BF1377">
        <v>0.89154</v>
      </c>
      <c r="BG1377">
        <v>0.83379999999999999</v>
      </c>
      <c r="BH1377">
        <v>134.703125</v>
      </c>
      <c r="BI1377">
        <f>VLOOKUP(BD1377,工作表1!$K$3:$L$1000,2,FALSE)</f>
        <v>2.875</v>
      </c>
      <c r="BJ1377" t="str">
        <f>VLOOKUP(BD1377,工作表1!$K$3:$M$1000,3,FALSE)</f>
        <v>2028/5/15</v>
      </c>
      <c r="BK1377">
        <f t="shared" si="708"/>
        <v>7.0900000000000005E-2</v>
      </c>
      <c r="BL1377">
        <f t="shared" si="709"/>
        <v>2.8041</v>
      </c>
      <c r="BM1377" s="43">
        <f t="shared" si="726"/>
        <v>44331</v>
      </c>
      <c r="BN1377" s="43">
        <f t="shared" si="710"/>
        <v>44469</v>
      </c>
      <c r="BO1377" s="45">
        <f t="shared" si="727"/>
        <v>0.74654696132596687</v>
      </c>
      <c r="BP1377" s="45">
        <f t="shared" si="728"/>
        <v>2.5188072352985698</v>
      </c>
      <c r="BQ1377" s="47">
        <f t="shared" si="729"/>
        <v>113.43734018697027</v>
      </c>
      <c r="BR1377" s="47">
        <f t="shared" si="730"/>
        <v>132.75549220352488</v>
      </c>
    </row>
    <row r="1378" spans="6:70" x14ac:dyDescent="0.25">
      <c r="F1378" s="2">
        <v>44274</v>
      </c>
      <c r="G1378">
        <v>6.7299999999999999E-2</v>
      </c>
      <c r="H1378" s="43">
        <v>44307</v>
      </c>
      <c r="I1378">
        <v>1.2311000000000001</v>
      </c>
      <c r="L1378" s="2">
        <v>44243</v>
      </c>
      <c r="M1378" t="str">
        <v>9128283F</v>
      </c>
      <c r="N1378">
        <v>0.45279999999999998</v>
      </c>
      <c r="O1378">
        <v>-9.7099999999999999E-3</v>
      </c>
      <c r="P1378">
        <v>0.80059999999999998</v>
      </c>
      <c r="Q1378">
        <v>135.78125</v>
      </c>
      <c r="R1378">
        <f>VLOOKUP(M1378,工作表1!$A$3:$B$1000,2,FALSE)</f>
        <v>2.25</v>
      </c>
      <c r="S1378" t="str">
        <f>VLOOKUP(M1378,工作表1!$A$3:$C$1000,3,FALSE)</f>
        <v>2027/11/15</v>
      </c>
      <c r="T1378">
        <f t="shared" si="700"/>
        <v>7.0900000000000005E-2</v>
      </c>
      <c r="U1378">
        <f t="shared" si="699"/>
        <v>2.1791</v>
      </c>
      <c r="V1378" s="43">
        <f t="shared" si="711"/>
        <v>44331</v>
      </c>
      <c r="W1378" s="43">
        <f t="shared" si="701"/>
        <v>44286</v>
      </c>
      <c r="X1378" s="45">
        <f t="shared" si="712"/>
        <v>0.58425414364640882</v>
      </c>
      <c r="Y1378" s="45">
        <f t="shared" si="713"/>
        <v>0.84315825323544991</v>
      </c>
      <c r="Z1378" s="47">
        <f t="shared" si="714"/>
        <v>108.96676163172985</v>
      </c>
      <c r="AA1378" s="47">
        <f t="shared" si="715"/>
        <v>135.46616323344728</v>
      </c>
      <c r="AB1378" s="45">
        <f t="shared" si="716"/>
        <v>0.94550000000000001</v>
      </c>
      <c r="AC1378" s="2" t="str">
        <f t="shared" si="702"/>
        <v>TY1</v>
      </c>
      <c r="AD1378">
        <f t="shared" si="703"/>
        <v>135.78125</v>
      </c>
      <c r="AE1378">
        <f t="shared" si="704"/>
        <v>134.703125</v>
      </c>
      <c r="AF1378" s="49">
        <f t="shared" si="731"/>
        <v>1.078125</v>
      </c>
      <c r="AG1378" s="3">
        <f t="shared" si="717"/>
        <v>135.46616323344728</v>
      </c>
      <c r="AH1378">
        <f t="shared" si="718"/>
        <v>133.95329238928707</v>
      </c>
      <c r="AI1378" s="51">
        <f t="shared" si="719"/>
        <v>1.5128708441602043</v>
      </c>
      <c r="AJ1378" s="52">
        <f t="shared" si="720"/>
        <v>0.43474584416020434</v>
      </c>
      <c r="AK1378" s="2">
        <v>44243</v>
      </c>
      <c r="AL1378" t="str">
        <v>9128283W</v>
      </c>
      <c r="AM1378">
        <v>1.3663000000000001</v>
      </c>
      <c r="AN1378">
        <v>-1.7700000000000001E-3</v>
      </c>
      <c r="AO1378">
        <v>0.82720000000000005</v>
      </c>
      <c r="AP1378">
        <v>134.703125</v>
      </c>
      <c r="AQ1378">
        <f>VLOOKUP(AL1378,工作表1!$F$3:$G$1000,2,FALSE)</f>
        <v>2.75</v>
      </c>
      <c r="AR1378" t="str">
        <f>VLOOKUP(AL1378,工作表1!$F$3:$H$1000,3,FALSE)</f>
        <v>2028/2/15</v>
      </c>
      <c r="AS1378">
        <f t="shared" si="705"/>
        <v>7.0900000000000005E-2</v>
      </c>
      <c r="AT1378">
        <f t="shared" si="706"/>
        <v>2.6791</v>
      </c>
      <c r="AU1378" s="43">
        <f t="shared" si="721"/>
        <v>44423</v>
      </c>
      <c r="AV1378" s="43">
        <f t="shared" si="707"/>
        <v>44377</v>
      </c>
      <c r="AW1378" s="45">
        <f t="shared" si="722"/>
        <v>1.5193370165745856E-2</v>
      </c>
      <c r="AX1378" s="45">
        <f t="shared" si="723"/>
        <v>1.0172481646862939</v>
      </c>
      <c r="AY1378" s="47">
        <f t="shared" si="724"/>
        <v>112.4292427300195</v>
      </c>
      <c r="AZ1378" s="47">
        <f t="shared" si="725"/>
        <v>133.95329238928707</v>
      </c>
      <c r="BA1378" s="43"/>
      <c r="BC1378" s="2">
        <v>44239</v>
      </c>
      <c r="BD1378" t="str">
        <v>9128284N</v>
      </c>
      <c r="BE1378">
        <v>-16.467300000000002</v>
      </c>
      <c r="BF1378">
        <v>0.82094999999999996</v>
      </c>
      <c r="BG1378">
        <v>0.83379999999999999</v>
      </c>
      <c r="BH1378">
        <v>135.484375</v>
      </c>
      <c r="BI1378">
        <f>VLOOKUP(BD1378,工作表1!$K$3:$L$1000,2,FALSE)</f>
        <v>2.875</v>
      </c>
      <c r="BJ1378" t="str">
        <f>VLOOKUP(BD1378,工作表1!$K$3:$M$1000,3,FALSE)</f>
        <v>2028/5/15</v>
      </c>
      <c r="BK1378">
        <f t="shared" si="708"/>
        <v>7.0000000000000007E-2</v>
      </c>
      <c r="BL1378">
        <f t="shared" si="709"/>
        <v>2.8050000000000002</v>
      </c>
      <c r="BM1378" s="43">
        <f t="shared" si="726"/>
        <v>44331</v>
      </c>
      <c r="BN1378" s="43">
        <f t="shared" si="710"/>
        <v>44469</v>
      </c>
      <c r="BO1378" s="45">
        <f t="shared" si="727"/>
        <v>0.73860497237569067</v>
      </c>
      <c r="BP1378" s="45">
        <f t="shared" si="728"/>
        <v>2.5187419586770607</v>
      </c>
      <c r="BQ1378" s="47">
        <f t="shared" si="729"/>
        <v>114.14184593005444</v>
      </c>
      <c r="BR1378" s="47">
        <f t="shared" si="730"/>
        <v>133.585112183836</v>
      </c>
    </row>
    <row r="1379" spans="6:70" x14ac:dyDescent="0.25">
      <c r="F1379" s="2">
        <v>44273</v>
      </c>
      <c r="G1379">
        <v>6.93E-2</v>
      </c>
      <c r="H1379" s="43">
        <v>44306</v>
      </c>
      <c r="I1379">
        <v>1.2311000000000001</v>
      </c>
      <c r="L1379" s="2">
        <v>44239</v>
      </c>
      <c r="M1379" t="str">
        <v>9128283F</v>
      </c>
      <c r="N1379">
        <v>0.65629999999999999</v>
      </c>
      <c r="O1379">
        <v>-5.3850000000000002E-2</v>
      </c>
      <c r="P1379">
        <v>0.80059999999999998</v>
      </c>
      <c r="Q1379">
        <v>136.546875</v>
      </c>
      <c r="R1379">
        <f>VLOOKUP(M1379,工作表1!$A$3:$B$1000,2,FALSE)</f>
        <v>2.25</v>
      </c>
      <c r="S1379" t="str">
        <f>VLOOKUP(M1379,工作表1!$A$3:$C$1000,3,FALSE)</f>
        <v>2027/11/15</v>
      </c>
      <c r="T1379">
        <f t="shared" si="700"/>
        <v>7.0000000000000007E-2</v>
      </c>
      <c r="U1379">
        <f t="shared" si="699"/>
        <v>2.1800000000000002</v>
      </c>
      <c r="V1379" s="43">
        <f t="shared" si="711"/>
        <v>44331</v>
      </c>
      <c r="W1379" s="43">
        <f t="shared" si="701"/>
        <v>44286</v>
      </c>
      <c r="X1379" s="45">
        <f t="shared" si="712"/>
        <v>0.57803867403314924</v>
      </c>
      <c r="Y1379" s="45">
        <f t="shared" si="713"/>
        <v>0.84310716718383416</v>
      </c>
      <c r="Z1379" s="47">
        <f t="shared" si="714"/>
        <v>109.59240685613975</v>
      </c>
      <c r="AA1379" s="47">
        <f t="shared" si="715"/>
        <v>136.23225631477271</v>
      </c>
      <c r="AB1379" s="45">
        <f t="shared" si="716"/>
        <v>0.84499999999999997</v>
      </c>
      <c r="AC1379" s="2" t="str">
        <f t="shared" si="702"/>
        <v>TY1</v>
      </c>
      <c r="AD1379">
        <f t="shared" si="703"/>
        <v>136.546875</v>
      </c>
      <c r="AE1379">
        <f t="shared" si="704"/>
        <v>135.484375</v>
      </c>
      <c r="AF1379" s="49">
        <f t="shared" si="731"/>
        <v>1.0625</v>
      </c>
      <c r="AG1379" s="3">
        <f t="shared" si="717"/>
        <v>136.23225631477271</v>
      </c>
      <c r="AH1379">
        <f t="shared" si="718"/>
        <v>134.75108033404214</v>
      </c>
      <c r="AI1379" s="51">
        <f t="shared" si="719"/>
        <v>1.4811759807305691</v>
      </c>
      <c r="AJ1379" s="52">
        <f t="shared" si="720"/>
        <v>0.41867598073056911</v>
      </c>
      <c r="AK1379" s="2">
        <v>44239</v>
      </c>
      <c r="AL1379" t="str">
        <v>9128283W</v>
      </c>
      <c r="AM1379">
        <v>1.9742</v>
      </c>
      <c r="AN1379">
        <v>-4.453E-2</v>
      </c>
      <c r="AO1379">
        <v>0.82720000000000005</v>
      </c>
      <c r="AP1379">
        <v>135.484375</v>
      </c>
      <c r="AQ1379">
        <f>VLOOKUP(AL1379,工作表1!$F$3:$G$1000,2,FALSE)</f>
        <v>2.75</v>
      </c>
      <c r="AR1379" t="str">
        <f>VLOOKUP(AL1379,工作表1!$F$3:$H$1000,3,FALSE)</f>
        <v>2028/2/15</v>
      </c>
      <c r="AS1379">
        <f t="shared" si="705"/>
        <v>7.0000000000000007E-2</v>
      </c>
      <c r="AT1379">
        <f t="shared" si="706"/>
        <v>2.68</v>
      </c>
      <c r="AU1379" s="43">
        <f t="shared" si="721"/>
        <v>44423</v>
      </c>
      <c r="AV1379" s="43">
        <f t="shared" si="707"/>
        <v>44377</v>
      </c>
      <c r="AW1379" s="45">
        <f t="shared" si="722"/>
        <v>7.5966850828729279E-3</v>
      </c>
      <c r="AX1379" s="45">
        <f t="shared" si="723"/>
        <v>1.0171857261787633</v>
      </c>
      <c r="AY1379" s="47">
        <f t="shared" si="724"/>
        <v>113.10171152142163</v>
      </c>
      <c r="AZ1379" s="47">
        <f t="shared" si="725"/>
        <v>134.75108033404214</v>
      </c>
      <c r="BA1379" s="43"/>
      <c r="BC1379" s="2">
        <v>44238</v>
      </c>
      <c r="BD1379" t="str">
        <v>9128284N</v>
      </c>
      <c r="BE1379">
        <v>-17.192900000000002</v>
      </c>
      <c r="BF1379">
        <v>0.83786000000000005</v>
      </c>
      <c r="BG1379">
        <v>0.83379999999999999</v>
      </c>
      <c r="BH1379">
        <v>135.8125</v>
      </c>
      <c r="BI1379">
        <f>VLOOKUP(BD1379,工作表1!$K$3:$L$1000,2,FALSE)</f>
        <v>2.875</v>
      </c>
      <c r="BJ1379" t="str">
        <f>VLOOKUP(BD1379,工作表1!$K$3:$M$1000,3,FALSE)</f>
        <v>2028/5/15</v>
      </c>
      <c r="BK1379">
        <f t="shared" si="708"/>
        <v>7.0000000000000007E-2</v>
      </c>
      <c r="BL1379">
        <f t="shared" si="709"/>
        <v>2.8050000000000002</v>
      </c>
      <c r="BM1379" s="43">
        <f t="shared" si="726"/>
        <v>44331</v>
      </c>
      <c r="BN1379" s="43">
        <f t="shared" si="710"/>
        <v>44469</v>
      </c>
      <c r="BO1379" s="45">
        <f t="shared" si="727"/>
        <v>0.70683701657458564</v>
      </c>
      <c r="BP1379" s="45">
        <f t="shared" si="728"/>
        <v>2.5184808521910238</v>
      </c>
      <c r="BQ1379" s="47">
        <f t="shared" si="729"/>
        <v>114.43041786652438</v>
      </c>
      <c r="BR1379" s="47">
        <f t="shared" si="730"/>
        <v>133.87264819063245</v>
      </c>
    </row>
    <row r="1380" spans="6:70" x14ac:dyDescent="0.25">
      <c r="F1380" s="2">
        <v>44272</v>
      </c>
      <c r="G1380">
        <v>6.8000000000000005E-2</v>
      </c>
      <c r="H1380" s="43">
        <v>44305</v>
      </c>
      <c r="I1380">
        <v>1.2735000000000001</v>
      </c>
      <c r="L1380" s="2">
        <v>44238</v>
      </c>
      <c r="M1380" t="str">
        <v>9128283F</v>
      </c>
      <c r="N1380">
        <v>0.39489999999999997</v>
      </c>
      <c r="O1380">
        <v>1.6389999999999998E-2</v>
      </c>
      <c r="P1380">
        <v>0.80059999999999998</v>
      </c>
      <c r="Q1380">
        <v>136.859375</v>
      </c>
      <c r="R1380">
        <f>VLOOKUP(M1380,工作表1!$A$3:$B$1000,2,FALSE)</f>
        <v>2.25</v>
      </c>
      <c r="S1380" t="str">
        <f>VLOOKUP(M1380,工作表1!$A$3:$C$1000,3,FALSE)</f>
        <v>2027/11/15</v>
      </c>
      <c r="T1380">
        <f t="shared" si="700"/>
        <v>7.0000000000000007E-2</v>
      </c>
      <c r="U1380">
        <f t="shared" si="699"/>
        <v>2.1800000000000002</v>
      </c>
      <c r="V1380" s="43">
        <f t="shared" si="711"/>
        <v>44331</v>
      </c>
      <c r="W1380" s="43">
        <f t="shared" si="701"/>
        <v>44286</v>
      </c>
      <c r="X1380" s="45">
        <f t="shared" si="712"/>
        <v>0.55317679558011057</v>
      </c>
      <c r="Y1380" s="45">
        <f t="shared" si="713"/>
        <v>0.84290282297737085</v>
      </c>
      <c r="Z1380" s="47">
        <f t="shared" si="714"/>
        <v>109.85687855740963</v>
      </c>
      <c r="AA1380" s="47">
        <f t="shared" si="715"/>
        <v>136.50161340603779</v>
      </c>
      <c r="AB1380" s="45">
        <f t="shared" si="716"/>
        <v>0.80779999999999996</v>
      </c>
      <c r="AC1380" s="2" t="str">
        <f t="shared" si="702"/>
        <v>TY1</v>
      </c>
      <c r="AD1380">
        <f t="shared" si="703"/>
        <v>136.859375</v>
      </c>
      <c r="AE1380">
        <f t="shared" si="704"/>
        <v>135.8125</v>
      </c>
      <c r="AF1380" s="49">
        <f t="shared" si="731"/>
        <v>1.046875</v>
      </c>
      <c r="AG1380" s="3">
        <f t="shared" si="717"/>
        <v>136.50161340603779</v>
      </c>
      <c r="AH1380">
        <f t="shared" si="718"/>
        <v>135.03128096927097</v>
      </c>
      <c r="AI1380" s="51">
        <f t="shared" si="719"/>
        <v>1.4703324367668245</v>
      </c>
      <c r="AJ1380" s="52">
        <f t="shared" si="720"/>
        <v>0.42345743676682446</v>
      </c>
      <c r="AK1380" s="2">
        <v>44238</v>
      </c>
      <c r="AL1380" t="str">
        <v>9128283W</v>
      </c>
      <c r="AM1380">
        <v>1.3717999999999999</v>
      </c>
      <c r="AN1380">
        <v>3.3800000000000002E-3</v>
      </c>
      <c r="AO1380">
        <v>0.82720000000000005</v>
      </c>
      <c r="AP1380">
        <v>135.8125</v>
      </c>
      <c r="AQ1380">
        <f>VLOOKUP(AL1380,工作表1!$F$3:$G$1000,2,FALSE)</f>
        <v>2.75</v>
      </c>
      <c r="AR1380" t="str">
        <f>VLOOKUP(AL1380,工作表1!$F$3:$H$1000,3,FALSE)</f>
        <v>2028/2/15</v>
      </c>
      <c r="AS1380">
        <f t="shared" si="705"/>
        <v>7.0000000000000007E-2</v>
      </c>
      <c r="AT1380">
        <f t="shared" si="706"/>
        <v>2.68</v>
      </c>
      <c r="AU1380" s="43">
        <f t="shared" si="721"/>
        <v>44242</v>
      </c>
      <c r="AV1380" s="43">
        <f t="shared" si="707"/>
        <v>44377</v>
      </c>
      <c r="AW1380" s="45">
        <f t="shared" si="722"/>
        <v>1.3525815217391304</v>
      </c>
      <c r="AX1380" s="45">
        <f t="shared" si="723"/>
        <v>2.3923075491363908</v>
      </c>
      <c r="AY1380" s="47">
        <f t="shared" si="724"/>
        <v>113.38231790088598</v>
      </c>
      <c r="AZ1380" s="47">
        <f t="shared" si="725"/>
        <v>135.03128096927097</v>
      </c>
      <c r="BA1380" s="43"/>
      <c r="BC1380" s="2">
        <v>44237</v>
      </c>
      <c r="BD1380" t="str">
        <v>9128284N</v>
      </c>
      <c r="BE1380">
        <v>-17.5791</v>
      </c>
      <c r="BF1380">
        <v>0.85185</v>
      </c>
      <c r="BG1380">
        <v>0.83379999999999999</v>
      </c>
      <c r="BH1380">
        <v>135.875</v>
      </c>
      <c r="BI1380">
        <f>VLOOKUP(BD1380,工作表1!$K$3:$L$1000,2,FALSE)</f>
        <v>2.875</v>
      </c>
      <c r="BJ1380" t="str">
        <f>VLOOKUP(BD1380,工作表1!$K$3:$M$1000,3,FALSE)</f>
        <v>2028/5/15</v>
      </c>
      <c r="BK1380">
        <f t="shared" si="708"/>
        <v>6.9070000000000006E-2</v>
      </c>
      <c r="BL1380">
        <f t="shared" si="709"/>
        <v>2.80593</v>
      </c>
      <c r="BM1380" s="43">
        <f t="shared" si="726"/>
        <v>44331</v>
      </c>
      <c r="BN1380" s="43">
        <f t="shared" si="710"/>
        <v>44469</v>
      </c>
      <c r="BO1380" s="45">
        <f t="shared" si="727"/>
        <v>0.69889502762430933</v>
      </c>
      <c r="BP1380" s="45">
        <f t="shared" si="728"/>
        <v>2.5184155755695148</v>
      </c>
      <c r="BQ1380" s="47">
        <f t="shared" si="729"/>
        <v>114.47708859891803</v>
      </c>
      <c r="BR1380" s="47">
        <f t="shared" si="730"/>
        <v>133.91326689882735</v>
      </c>
    </row>
    <row r="1381" spans="6:70" x14ac:dyDescent="0.25">
      <c r="F1381" s="2">
        <v>44271</v>
      </c>
      <c r="G1381">
        <v>7.5200000000000003E-2</v>
      </c>
      <c r="H1381" s="43">
        <v>44302</v>
      </c>
      <c r="I1381">
        <v>1.2594000000000001</v>
      </c>
      <c r="L1381" s="2">
        <v>44237</v>
      </c>
      <c r="M1381" t="str">
        <v>9128283F</v>
      </c>
      <c r="N1381">
        <v>0.1105</v>
      </c>
      <c r="O1381">
        <v>7.9549999999999996E-2</v>
      </c>
      <c r="P1381">
        <v>0.80059999999999998</v>
      </c>
      <c r="Q1381">
        <v>136.921875</v>
      </c>
      <c r="R1381">
        <f>VLOOKUP(M1381,工作表1!$A$3:$B$1000,2,FALSE)</f>
        <v>2.25</v>
      </c>
      <c r="S1381" t="str">
        <f>VLOOKUP(M1381,工作表1!$A$3:$C$1000,3,FALSE)</f>
        <v>2027/11/15</v>
      </c>
      <c r="T1381">
        <f t="shared" si="700"/>
        <v>6.9070000000000006E-2</v>
      </c>
      <c r="U1381">
        <f t="shared" si="699"/>
        <v>2.18093</v>
      </c>
      <c r="V1381" s="43">
        <f t="shared" si="711"/>
        <v>44331</v>
      </c>
      <c r="W1381" s="43">
        <f t="shared" si="701"/>
        <v>44286</v>
      </c>
      <c r="X1381" s="45">
        <f t="shared" si="712"/>
        <v>0.54696132596685076</v>
      </c>
      <c r="Y1381" s="45">
        <f t="shared" si="713"/>
        <v>0.84285173692575488</v>
      </c>
      <c r="Z1381" s="47">
        <f t="shared" si="714"/>
        <v>109.9033403116599</v>
      </c>
      <c r="AA1381" s="47">
        <f t="shared" si="715"/>
        <v>136.54424599503295</v>
      </c>
      <c r="AB1381" s="45">
        <f t="shared" si="716"/>
        <v>0.78920000000000001</v>
      </c>
      <c r="AC1381" s="2" t="str">
        <f t="shared" si="702"/>
        <v>TY1</v>
      </c>
      <c r="AD1381">
        <f t="shared" si="703"/>
        <v>136.921875</v>
      </c>
      <c r="AE1381">
        <f t="shared" si="704"/>
        <v>135.875</v>
      </c>
      <c r="AF1381" s="49">
        <f t="shared" si="731"/>
        <v>1.046875</v>
      </c>
      <c r="AG1381" s="3">
        <f t="shared" si="717"/>
        <v>136.54424599503295</v>
      </c>
      <c r="AH1381">
        <f t="shared" si="718"/>
        <v>135.0724691705293</v>
      </c>
      <c r="AI1381" s="51">
        <f t="shared" si="719"/>
        <v>1.4717768245036496</v>
      </c>
      <c r="AJ1381" s="52">
        <f t="shared" si="720"/>
        <v>0.42490182450364955</v>
      </c>
      <c r="AK1381" s="2">
        <v>44237</v>
      </c>
      <c r="AL1381" t="str">
        <v>9128283W</v>
      </c>
      <c r="AM1381">
        <v>1.004</v>
      </c>
      <c r="AN1381">
        <v>3.1379999999999998E-2</v>
      </c>
      <c r="AO1381">
        <v>0.82720000000000005</v>
      </c>
      <c r="AP1381">
        <v>135.875</v>
      </c>
      <c r="AQ1381">
        <f>VLOOKUP(AL1381,工作表1!$F$3:$G$1000,2,FALSE)</f>
        <v>2.75</v>
      </c>
      <c r="AR1381" t="str">
        <f>VLOOKUP(AL1381,工作表1!$F$3:$H$1000,3,FALSE)</f>
        <v>2028/2/15</v>
      </c>
      <c r="AS1381">
        <f t="shared" si="705"/>
        <v>6.9070000000000006E-2</v>
      </c>
      <c r="AT1381">
        <f t="shared" si="706"/>
        <v>2.68093</v>
      </c>
      <c r="AU1381" s="43">
        <f t="shared" si="721"/>
        <v>44242</v>
      </c>
      <c r="AV1381" s="43">
        <f t="shared" si="707"/>
        <v>44377</v>
      </c>
      <c r="AW1381" s="45">
        <f t="shared" si="722"/>
        <v>1.3451086956521738</v>
      </c>
      <c r="AX1381" s="45">
        <f t="shared" si="723"/>
        <v>2.3923689696247763</v>
      </c>
      <c r="AY1381" s="47">
        <f t="shared" si="724"/>
        <v>113.42895396780096</v>
      </c>
      <c r="AZ1381" s="47">
        <f t="shared" si="725"/>
        <v>135.0724691705293</v>
      </c>
      <c r="BA1381" s="43"/>
      <c r="BC1381" s="2">
        <v>44236</v>
      </c>
      <c r="BD1381" t="str">
        <v>9128284N</v>
      </c>
      <c r="BE1381">
        <v>-17.3979</v>
      </c>
      <c r="BF1381">
        <v>0.84608000000000005</v>
      </c>
      <c r="BG1381">
        <v>0.83379999999999999</v>
      </c>
      <c r="BH1381">
        <v>135.65625</v>
      </c>
      <c r="BI1381">
        <f>VLOOKUP(BD1381,工作表1!$K$3:$L$1000,2,FALSE)</f>
        <v>2.875</v>
      </c>
      <c r="BJ1381" t="str">
        <f>VLOOKUP(BD1381,工作表1!$K$3:$M$1000,3,FALSE)</f>
        <v>2028/5/15</v>
      </c>
      <c r="BK1381">
        <f t="shared" si="708"/>
        <v>7.0000000000000007E-2</v>
      </c>
      <c r="BL1381">
        <f t="shared" si="709"/>
        <v>2.8050000000000002</v>
      </c>
      <c r="BM1381" s="43">
        <f t="shared" si="726"/>
        <v>44331</v>
      </c>
      <c r="BN1381" s="43">
        <f t="shared" si="710"/>
        <v>44469</v>
      </c>
      <c r="BO1381" s="45">
        <f t="shared" si="727"/>
        <v>0.69095303867403313</v>
      </c>
      <c r="BP1381" s="45">
        <f t="shared" si="728"/>
        <v>2.5183502989480058</v>
      </c>
      <c r="BQ1381" s="47">
        <f t="shared" si="729"/>
        <v>114.30515511356853</v>
      </c>
      <c r="BR1381" s="47">
        <f t="shared" si="730"/>
        <v>133.69313876396254</v>
      </c>
    </row>
    <row r="1382" spans="6:70" x14ac:dyDescent="0.25">
      <c r="F1382" s="2">
        <v>44270</v>
      </c>
      <c r="G1382">
        <v>7.2099999999999997E-2</v>
      </c>
      <c r="H1382" s="43">
        <v>44301</v>
      </c>
      <c r="I1382">
        <v>1.25</v>
      </c>
      <c r="L1382" s="2">
        <v>44236</v>
      </c>
      <c r="M1382" t="str">
        <v>9128283F</v>
      </c>
      <c r="N1382">
        <v>0.1419</v>
      </c>
      <c r="O1382">
        <v>7.7469999999999997E-2</v>
      </c>
      <c r="P1382">
        <v>0.80059999999999998</v>
      </c>
      <c r="Q1382">
        <v>136.71875</v>
      </c>
      <c r="R1382">
        <f>VLOOKUP(M1382,工作表1!$A$3:$B$1000,2,FALSE)</f>
        <v>2.25</v>
      </c>
      <c r="S1382" t="str">
        <f>VLOOKUP(M1382,工作表1!$A$3:$C$1000,3,FALSE)</f>
        <v>2027/11/15</v>
      </c>
      <c r="T1382">
        <f t="shared" si="700"/>
        <v>7.0000000000000007E-2</v>
      </c>
      <c r="U1382">
        <f t="shared" si="699"/>
        <v>2.1800000000000002</v>
      </c>
      <c r="V1382" s="43">
        <f t="shared" si="711"/>
        <v>44331</v>
      </c>
      <c r="W1382" s="43">
        <f t="shared" si="701"/>
        <v>44286</v>
      </c>
      <c r="X1382" s="45">
        <f t="shared" si="712"/>
        <v>0.54074585635359118</v>
      </c>
      <c r="Y1382" s="45">
        <f t="shared" si="713"/>
        <v>0.84280065087413913</v>
      </c>
      <c r="Z1382" s="47">
        <f t="shared" si="714"/>
        <v>109.74698205828835</v>
      </c>
      <c r="AA1382" s="47">
        <f t="shared" si="715"/>
        <v>136.33385334343126</v>
      </c>
      <c r="AB1382" s="45">
        <f t="shared" si="716"/>
        <v>0.81930000000000003</v>
      </c>
      <c r="AC1382" s="2" t="str">
        <f t="shared" si="702"/>
        <v>TY1</v>
      </c>
      <c r="AD1382">
        <f t="shared" si="703"/>
        <v>136.71875</v>
      </c>
      <c r="AE1382">
        <f t="shared" si="704"/>
        <v>135.65625</v>
      </c>
      <c r="AF1382" s="49">
        <f t="shared" si="731"/>
        <v>1.0625</v>
      </c>
      <c r="AG1382" s="3">
        <f t="shared" si="717"/>
        <v>136.33385334343126</v>
      </c>
      <c r="AH1382">
        <f t="shared" si="718"/>
        <v>134.85041677954916</v>
      </c>
      <c r="AI1382" s="51">
        <f t="shared" si="719"/>
        <v>1.4834365638820941</v>
      </c>
      <c r="AJ1382" s="52">
        <f t="shared" si="720"/>
        <v>0.42093656388209411</v>
      </c>
      <c r="AK1382" s="2">
        <v>44236</v>
      </c>
      <c r="AL1382" t="str">
        <v>9128283W</v>
      </c>
      <c r="AM1382">
        <v>1.1176999999999999</v>
      </c>
      <c r="AN1382">
        <v>2.7709999999999999E-2</v>
      </c>
      <c r="AO1382">
        <v>0.82720000000000005</v>
      </c>
      <c r="AP1382">
        <v>135.65625</v>
      </c>
      <c r="AQ1382">
        <f>VLOOKUP(AL1382,工作表1!$F$3:$G$1000,2,FALSE)</f>
        <v>2.75</v>
      </c>
      <c r="AR1382" t="str">
        <f>VLOOKUP(AL1382,工作表1!$F$3:$H$1000,3,FALSE)</f>
        <v>2028/2/15</v>
      </c>
      <c r="AS1382">
        <f t="shared" si="705"/>
        <v>7.0000000000000007E-2</v>
      </c>
      <c r="AT1382">
        <f t="shared" si="706"/>
        <v>2.68</v>
      </c>
      <c r="AU1382" s="43">
        <f t="shared" si="721"/>
        <v>44242</v>
      </c>
      <c r="AV1382" s="43">
        <f t="shared" si="707"/>
        <v>44377</v>
      </c>
      <c r="AW1382" s="45">
        <f t="shared" si="722"/>
        <v>1.3376358695652173</v>
      </c>
      <c r="AX1382" s="45">
        <f t="shared" si="723"/>
        <v>2.3924303901131623</v>
      </c>
      <c r="AY1382" s="47">
        <f t="shared" si="724"/>
        <v>113.25711925014963</v>
      </c>
      <c r="AZ1382" s="47">
        <f t="shared" si="725"/>
        <v>134.85041677954916</v>
      </c>
      <c r="BA1382" s="43"/>
      <c r="BC1382" s="2">
        <v>44235</v>
      </c>
      <c r="BD1382" t="str">
        <v>9128284N</v>
      </c>
      <c r="BE1382">
        <v>-17.899699999999999</v>
      </c>
      <c r="BF1382">
        <v>0.86036999999999997</v>
      </c>
      <c r="BG1382">
        <v>0.83379999999999999</v>
      </c>
      <c r="BH1382">
        <v>135.625</v>
      </c>
      <c r="BI1382">
        <f>VLOOKUP(BD1382,工作表1!$K$3:$L$1000,2,FALSE)</f>
        <v>2.875</v>
      </c>
      <c r="BJ1382" t="str">
        <f>VLOOKUP(BD1382,工作表1!$K$3:$M$1000,3,FALSE)</f>
        <v>2028/5/15</v>
      </c>
      <c r="BK1382">
        <f t="shared" si="708"/>
        <v>6.8000000000000005E-2</v>
      </c>
      <c r="BL1382">
        <f t="shared" si="709"/>
        <v>2.8069999999999999</v>
      </c>
      <c r="BM1382" s="43">
        <f t="shared" si="726"/>
        <v>44331</v>
      </c>
      <c r="BN1382" s="43">
        <f t="shared" si="710"/>
        <v>44469</v>
      </c>
      <c r="BO1382" s="45">
        <f t="shared" si="727"/>
        <v>0.68301104972375692</v>
      </c>
      <c r="BP1382" s="45">
        <f t="shared" si="728"/>
        <v>2.5182850223264968</v>
      </c>
      <c r="BQ1382" s="47">
        <f t="shared" si="729"/>
        <v>114.26830294761214</v>
      </c>
      <c r="BR1382" s="47">
        <f t="shared" si="730"/>
        <v>133.63274932536626</v>
      </c>
    </row>
    <row r="1383" spans="6:70" x14ac:dyDescent="0.25">
      <c r="F1383" s="2">
        <v>44267</v>
      </c>
      <c r="G1383">
        <v>7.22E-2</v>
      </c>
      <c r="H1383" s="43">
        <v>44300</v>
      </c>
      <c r="I1383">
        <v>1.3018000000000001</v>
      </c>
      <c r="L1383" s="2">
        <v>44235</v>
      </c>
      <c r="M1383" t="str">
        <v>9128283F</v>
      </c>
      <c r="N1383">
        <v>0.2364</v>
      </c>
      <c r="O1383">
        <v>5.4760000000000003E-2</v>
      </c>
      <c r="P1383">
        <v>0.80059999999999998</v>
      </c>
      <c r="Q1383">
        <v>136.6875</v>
      </c>
      <c r="R1383">
        <f>VLOOKUP(M1383,工作表1!$A$3:$B$1000,2,FALSE)</f>
        <v>2.25</v>
      </c>
      <c r="S1383" t="str">
        <f>VLOOKUP(M1383,工作表1!$A$3:$C$1000,3,FALSE)</f>
        <v>2027/11/15</v>
      </c>
      <c r="T1383">
        <f t="shared" si="700"/>
        <v>6.8000000000000005E-2</v>
      </c>
      <c r="U1383">
        <f t="shared" si="699"/>
        <v>2.1819999999999999</v>
      </c>
      <c r="V1383" s="43">
        <f t="shared" si="711"/>
        <v>44331</v>
      </c>
      <c r="W1383" s="43">
        <f t="shared" si="701"/>
        <v>44286</v>
      </c>
      <c r="X1383" s="45">
        <f t="shared" si="712"/>
        <v>0.53453038674033149</v>
      </c>
      <c r="Y1383" s="45">
        <f t="shared" si="713"/>
        <v>0.84274956482252328</v>
      </c>
      <c r="Z1383" s="47">
        <f t="shared" si="714"/>
        <v>109.73117445308665</v>
      </c>
      <c r="AA1383" s="47">
        <f t="shared" si="715"/>
        <v>136.29851548872199</v>
      </c>
      <c r="AB1383" s="45">
        <f t="shared" si="716"/>
        <v>0.83089999999999997</v>
      </c>
      <c r="AC1383" s="2" t="str">
        <f t="shared" si="702"/>
        <v>TY1</v>
      </c>
      <c r="AD1383">
        <f t="shared" si="703"/>
        <v>136.6875</v>
      </c>
      <c r="AE1383">
        <f t="shared" si="704"/>
        <v>135.625</v>
      </c>
      <c r="AF1383" s="49">
        <f t="shared" si="731"/>
        <v>1.0625</v>
      </c>
      <c r="AG1383" s="3">
        <f t="shared" si="717"/>
        <v>136.29851548872199</v>
      </c>
      <c r="AH1383">
        <f t="shared" si="718"/>
        <v>134.81590368977658</v>
      </c>
      <c r="AI1383" s="51">
        <f t="shared" si="719"/>
        <v>1.4826117989454133</v>
      </c>
      <c r="AJ1383" s="52">
        <f t="shared" si="720"/>
        <v>0.42011179894541328</v>
      </c>
      <c r="AK1383" s="2">
        <v>44235</v>
      </c>
      <c r="AL1383" t="str">
        <v>9128283W</v>
      </c>
      <c r="AM1383">
        <v>1.1617</v>
      </c>
      <c r="AN1383">
        <v>2.1170000000000001E-2</v>
      </c>
      <c r="AO1383">
        <v>0.82720000000000005</v>
      </c>
      <c r="AP1383">
        <v>135.625</v>
      </c>
      <c r="AQ1383">
        <f>VLOOKUP(AL1383,工作表1!$F$3:$G$1000,2,FALSE)</f>
        <v>2.75</v>
      </c>
      <c r="AR1383" t="str">
        <f>VLOOKUP(AL1383,工作表1!$F$3:$H$1000,3,FALSE)</f>
        <v>2028/2/15</v>
      </c>
      <c r="AS1383">
        <f t="shared" si="705"/>
        <v>6.8000000000000005E-2</v>
      </c>
      <c r="AT1383">
        <f t="shared" si="706"/>
        <v>2.6819999999999999</v>
      </c>
      <c r="AU1383" s="43">
        <f t="shared" si="721"/>
        <v>44242</v>
      </c>
      <c r="AV1383" s="43">
        <f t="shared" si="707"/>
        <v>44377</v>
      </c>
      <c r="AW1383" s="45">
        <f t="shared" si="722"/>
        <v>1.3301630434782608</v>
      </c>
      <c r="AX1383" s="45">
        <f t="shared" si="723"/>
        <v>2.3924918106015483</v>
      </c>
      <c r="AY1383" s="47">
        <f t="shared" si="724"/>
        <v>113.24155945912383</v>
      </c>
      <c r="AZ1383" s="47">
        <f t="shared" si="725"/>
        <v>134.81590368977658</v>
      </c>
      <c r="BA1383" s="43"/>
      <c r="BC1383" s="2">
        <v>44232</v>
      </c>
      <c r="BD1383" t="str">
        <v>9128284N</v>
      </c>
      <c r="BE1383">
        <v>-18.8124</v>
      </c>
      <c r="BF1383">
        <v>0.88871999999999995</v>
      </c>
      <c r="BG1383">
        <v>0.83379999999999999</v>
      </c>
      <c r="BH1383">
        <v>135.625</v>
      </c>
      <c r="BI1383">
        <f>VLOOKUP(BD1383,工作表1!$K$3:$L$1000,2,FALSE)</f>
        <v>2.875</v>
      </c>
      <c r="BJ1383" t="str">
        <f>VLOOKUP(BD1383,工作表1!$K$3:$M$1000,3,FALSE)</f>
        <v>2028/5/15</v>
      </c>
      <c r="BK1383">
        <f t="shared" si="708"/>
        <v>6.4000000000000001E-2</v>
      </c>
      <c r="BL1383">
        <f t="shared" si="709"/>
        <v>2.8109999999999999</v>
      </c>
      <c r="BM1383" s="43">
        <f t="shared" si="726"/>
        <v>44331</v>
      </c>
      <c r="BN1383" s="43">
        <f t="shared" si="710"/>
        <v>44469</v>
      </c>
      <c r="BO1383" s="45">
        <f t="shared" si="727"/>
        <v>0.67506906077348072</v>
      </c>
      <c r="BP1383" s="45">
        <f t="shared" si="728"/>
        <v>2.5182197457049877</v>
      </c>
      <c r="BQ1383" s="47">
        <f t="shared" si="729"/>
        <v>114.25202994272371</v>
      </c>
      <c r="BR1383" s="47">
        <f t="shared" si="730"/>
        <v>133.59546860583549</v>
      </c>
    </row>
    <row r="1384" spans="6:70" x14ac:dyDescent="0.25">
      <c r="F1384" s="2">
        <v>44266</v>
      </c>
      <c r="G1384">
        <v>7.2099999999999997E-2</v>
      </c>
      <c r="H1384" s="43">
        <v>44299</v>
      </c>
      <c r="I1384">
        <v>1.2828999999999999</v>
      </c>
      <c r="L1384" s="2">
        <v>44232</v>
      </c>
      <c r="M1384" t="str">
        <v>9128283F</v>
      </c>
      <c r="N1384">
        <v>1.26E-2</v>
      </c>
      <c r="O1384">
        <v>9.3479999999999994E-2</v>
      </c>
      <c r="P1384">
        <v>0.80059999999999998</v>
      </c>
      <c r="Q1384">
        <v>136.6875</v>
      </c>
      <c r="R1384">
        <f>VLOOKUP(M1384,工作表1!$A$3:$B$1000,2,FALSE)</f>
        <v>2.25</v>
      </c>
      <c r="S1384" t="str">
        <f>VLOOKUP(M1384,工作表1!$A$3:$C$1000,3,FALSE)</f>
        <v>2027/11/15</v>
      </c>
      <c r="T1384">
        <f t="shared" si="700"/>
        <v>6.4000000000000001E-2</v>
      </c>
      <c r="U1384">
        <f t="shared" si="699"/>
        <v>2.1859999999999999</v>
      </c>
      <c r="V1384" s="43">
        <f t="shared" si="711"/>
        <v>44331</v>
      </c>
      <c r="W1384" s="43">
        <f t="shared" si="701"/>
        <v>44286</v>
      </c>
      <c r="X1384" s="45">
        <f t="shared" si="712"/>
        <v>0.52831491712707179</v>
      </c>
      <c r="Y1384" s="45">
        <f t="shared" si="713"/>
        <v>0.84269847877090742</v>
      </c>
      <c r="Z1384" s="47">
        <f t="shared" si="714"/>
        <v>109.73064924391224</v>
      </c>
      <c r="AA1384" s="47">
        <f t="shared" si="715"/>
        <v>136.28189853281717</v>
      </c>
      <c r="AB1384" s="45">
        <f t="shared" si="716"/>
        <v>0.81689999999999996</v>
      </c>
      <c r="AC1384" s="2" t="str">
        <f t="shared" si="702"/>
        <v>TY1</v>
      </c>
      <c r="AD1384">
        <f t="shared" si="703"/>
        <v>136.6875</v>
      </c>
      <c r="AE1384">
        <f t="shared" si="704"/>
        <v>135.625</v>
      </c>
      <c r="AF1384" s="49">
        <f t="shared" si="731"/>
        <v>1.0625</v>
      </c>
      <c r="AG1384" s="3">
        <f t="shared" si="717"/>
        <v>136.28189853281717</v>
      </c>
      <c r="AH1384">
        <f t="shared" si="718"/>
        <v>134.77934047661705</v>
      </c>
      <c r="AI1384" s="51">
        <f t="shared" si="719"/>
        <v>1.5025580562001153</v>
      </c>
      <c r="AJ1384" s="52">
        <f t="shared" si="720"/>
        <v>0.44005805620011529</v>
      </c>
      <c r="AK1384" s="2">
        <v>44232</v>
      </c>
      <c r="AL1384" t="str">
        <v>9128283W</v>
      </c>
      <c r="AM1384">
        <v>0.33350000000000002</v>
      </c>
      <c r="AN1384">
        <v>7.2669999999999998E-2</v>
      </c>
      <c r="AO1384">
        <v>0.82720000000000005</v>
      </c>
      <c r="AP1384">
        <v>135.625</v>
      </c>
      <c r="AQ1384">
        <f>VLOOKUP(AL1384,工作表1!$F$3:$G$1000,2,FALSE)</f>
        <v>2.75</v>
      </c>
      <c r="AR1384" t="str">
        <f>VLOOKUP(AL1384,工作表1!$F$3:$H$1000,3,FALSE)</f>
        <v>2028/2/15</v>
      </c>
      <c r="AS1384">
        <f t="shared" si="705"/>
        <v>6.4000000000000001E-2</v>
      </c>
      <c r="AT1384">
        <f t="shared" si="706"/>
        <v>2.6859999999999999</v>
      </c>
      <c r="AU1384" s="43">
        <f t="shared" si="721"/>
        <v>44242</v>
      </c>
      <c r="AV1384" s="43">
        <f t="shared" si="707"/>
        <v>44377</v>
      </c>
      <c r="AW1384" s="45">
        <f t="shared" si="722"/>
        <v>1.3226902173913044</v>
      </c>
      <c r="AX1384" s="45">
        <f t="shared" si="723"/>
        <v>2.3925532310899347</v>
      </c>
      <c r="AY1384" s="47">
        <f t="shared" si="724"/>
        <v>113.22510380603237</v>
      </c>
      <c r="AZ1384" s="47">
        <f t="shared" si="725"/>
        <v>134.77934047661705</v>
      </c>
      <c r="BA1384" s="43"/>
      <c r="BC1384" s="2">
        <v>44231</v>
      </c>
      <c r="BD1384" t="str">
        <v>9128284N</v>
      </c>
      <c r="BE1384">
        <v>-18.279599999999999</v>
      </c>
      <c r="BF1384">
        <v>0.85967000000000005</v>
      </c>
      <c r="BG1384">
        <v>0.83379999999999999</v>
      </c>
      <c r="BH1384">
        <v>135.75</v>
      </c>
      <c r="BI1384">
        <f>VLOOKUP(BD1384,工作表1!$K$3:$L$1000,2,FALSE)</f>
        <v>2.875</v>
      </c>
      <c r="BJ1384" t="str">
        <f>VLOOKUP(BD1384,工作表1!$K$3:$M$1000,3,FALSE)</f>
        <v>2028/5/15</v>
      </c>
      <c r="BK1384">
        <f t="shared" si="708"/>
        <v>6.4000000000000001E-2</v>
      </c>
      <c r="BL1384">
        <f t="shared" si="709"/>
        <v>2.8109999999999999</v>
      </c>
      <c r="BM1384" s="43">
        <f t="shared" si="726"/>
        <v>44331</v>
      </c>
      <c r="BN1384" s="43">
        <f t="shared" si="710"/>
        <v>44469</v>
      </c>
      <c r="BO1384" s="45">
        <f t="shared" si="727"/>
        <v>0.65124309392265189</v>
      </c>
      <c r="BP1384" s="45">
        <f t="shared" si="728"/>
        <v>2.5180239158404598</v>
      </c>
      <c r="BQ1384" s="47">
        <f t="shared" si="729"/>
        <v>114.39851268777525</v>
      </c>
      <c r="BR1384" s="47">
        <f t="shared" si="730"/>
        <v>133.72717217329682</v>
      </c>
    </row>
    <row r="1385" spans="6:70" x14ac:dyDescent="0.25">
      <c r="F1385" s="2">
        <v>44265</v>
      </c>
      <c r="G1385">
        <v>7.3999999999999996E-2</v>
      </c>
      <c r="H1385" s="43">
        <v>44298</v>
      </c>
      <c r="I1385">
        <v>1.3325</v>
      </c>
      <c r="L1385" s="2">
        <v>44231</v>
      </c>
      <c r="M1385" t="str">
        <v>9128283F</v>
      </c>
      <c r="N1385">
        <v>0.1638</v>
      </c>
      <c r="O1385">
        <v>6.9070000000000006E-2</v>
      </c>
      <c r="P1385">
        <v>0.80059999999999998</v>
      </c>
      <c r="Q1385">
        <v>136.796875</v>
      </c>
      <c r="R1385">
        <f>VLOOKUP(M1385,工作表1!$A$3:$B$1000,2,FALSE)</f>
        <v>2.25</v>
      </c>
      <c r="S1385" t="str">
        <f>VLOOKUP(M1385,工作表1!$A$3:$C$1000,3,FALSE)</f>
        <v>2027/11/15</v>
      </c>
      <c r="T1385">
        <f t="shared" si="700"/>
        <v>6.4000000000000001E-2</v>
      </c>
      <c r="U1385">
        <f t="shared" si="699"/>
        <v>2.1859999999999999</v>
      </c>
      <c r="V1385" s="43">
        <f t="shared" si="711"/>
        <v>44331</v>
      </c>
      <c r="W1385" s="43">
        <f t="shared" si="701"/>
        <v>44286</v>
      </c>
      <c r="X1385" s="45">
        <f t="shared" si="712"/>
        <v>0.50966850828729282</v>
      </c>
      <c r="Y1385" s="45">
        <f t="shared" si="713"/>
        <v>0.84254522061605996</v>
      </c>
      <c r="Z1385" s="47">
        <f t="shared" si="714"/>
        <v>109.84059855941219</v>
      </c>
      <c r="AA1385" s="47">
        <f t="shared" si="715"/>
        <v>136.37343113960918</v>
      </c>
      <c r="AB1385" s="45">
        <f t="shared" si="716"/>
        <v>0.80530000000000002</v>
      </c>
      <c r="AC1385" s="2" t="str">
        <f t="shared" si="702"/>
        <v>TY1</v>
      </c>
      <c r="AD1385">
        <f t="shared" si="703"/>
        <v>136.796875</v>
      </c>
      <c r="AE1385">
        <f t="shared" si="704"/>
        <v>135.75</v>
      </c>
      <c r="AF1385" s="49">
        <f t="shared" si="731"/>
        <v>1.046875</v>
      </c>
      <c r="AG1385" s="3">
        <f t="shared" si="717"/>
        <v>136.37343113960918</v>
      </c>
      <c r="AH1385">
        <f t="shared" si="718"/>
        <v>134.88690123367633</v>
      </c>
      <c r="AI1385" s="51">
        <f t="shared" si="719"/>
        <v>1.4865299059328549</v>
      </c>
      <c r="AJ1385" s="52">
        <f t="shared" si="720"/>
        <v>0.43965490593285494</v>
      </c>
      <c r="AK1385" s="2">
        <v>44231</v>
      </c>
      <c r="AL1385" t="str">
        <v>9128283W</v>
      </c>
      <c r="AM1385">
        <v>0.39639999999999997</v>
      </c>
      <c r="AN1385">
        <v>7.288E-2</v>
      </c>
      <c r="AO1385">
        <v>0.82720000000000005</v>
      </c>
      <c r="AP1385">
        <v>135.75</v>
      </c>
      <c r="AQ1385">
        <f>VLOOKUP(AL1385,工作表1!$F$3:$G$1000,2,FALSE)</f>
        <v>2.75</v>
      </c>
      <c r="AR1385" t="str">
        <f>VLOOKUP(AL1385,工作表1!$F$3:$H$1000,3,FALSE)</f>
        <v>2028/2/15</v>
      </c>
      <c r="AS1385">
        <f t="shared" si="705"/>
        <v>6.4000000000000001E-2</v>
      </c>
      <c r="AT1385">
        <f t="shared" si="706"/>
        <v>2.6859999999999999</v>
      </c>
      <c r="AU1385" s="43">
        <f t="shared" si="721"/>
        <v>44242</v>
      </c>
      <c r="AV1385" s="43">
        <f t="shared" si="707"/>
        <v>44377</v>
      </c>
      <c r="AW1385" s="45">
        <f t="shared" si="722"/>
        <v>1.3002717391304348</v>
      </c>
      <c r="AX1385" s="45">
        <f t="shared" si="723"/>
        <v>2.3927374925550922</v>
      </c>
      <c r="AY1385" s="47">
        <f t="shared" si="724"/>
        <v>113.35074637477409</v>
      </c>
      <c r="AZ1385" s="47">
        <f t="shared" si="725"/>
        <v>134.88690123367633</v>
      </c>
      <c r="BA1385" s="43"/>
      <c r="BC1385" s="2">
        <v>44230</v>
      </c>
      <c r="BD1385" t="str">
        <v>9128284N</v>
      </c>
      <c r="BE1385">
        <v>-18.295400000000001</v>
      </c>
      <c r="BF1385">
        <v>0.86306000000000005</v>
      </c>
      <c r="BG1385">
        <v>0.83379999999999999</v>
      </c>
      <c r="BH1385">
        <v>135.765625</v>
      </c>
      <c r="BI1385">
        <f>VLOOKUP(BD1385,工作表1!$K$3:$L$1000,2,FALSE)</f>
        <v>2.875</v>
      </c>
      <c r="BJ1385" t="str">
        <f>VLOOKUP(BD1385,工作表1!$K$3:$M$1000,3,FALSE)</f>
        <v>2028/5/15</v>
      </c>
      <c r="BK1385">
        <f t="shared" si="708"/>
        <v>6.6000000000000003E-2</v>
      </c>
      <c r="BL1385">
        <f t="shared" si="709"/>
        <v>2.8090000000000002</v>
      </c>
      <c r="BM1385" s="43">
        <f t="shared" si="726"/>
        <v>44331</v>
      </c>
      <c r="BN1385" s="43">
        <f t="shared" si="710"/>
        <v>44469</v>
      </c>
      <c r="BO1385" s="45">
        <f t="shared" si="727"/>
        <v>0.64330110497237569</v>
      </c>
      <c r="BP1385" s="45">
        <f t="shared" si="728"/>
        <v>2.5179586392189508</v>
      </c>
      <c r="BQ1385" s="47">
        <f t="shared" si="729"/>
        <v>114.41402647828653</v>
      </c>
      <c r="BR1385" s="47">
        <f t="shared" si="730"/>
        <v>133.73270496601219</v>
      </c>
    </row>
    <row r="1386" spans="6:70" x14ac:dyDescent="0.25">
      <c r="F1386" s="2">
        <v>44264</v>
      </c>
      <c r="G1386">
        <v>7.3969999999999994E-2</v>
      </c>
      <c r="H1386" s="43">
        <v>44295</v>
      </c>
      <c r="I1386">
        <v>1.3206</v>
      </c>
      <c r="L1386" s="2">
        <v>44230</v>
      </c>
      <c r="M1386" t="str">
        <v>9128283F</v>
      </c>
      <c r="N1386">
        <v>0.50639999999999996</v>
      </c>
      <c r="O1386">
        <v>1.2149999999999999E-2</v>
      </c>
      <c r="P1386">
        <v>0.80059999999999998</v>
      </c>
      <c r="Q1386">
        <v>136.796875</v>
      </c>
      <c r="R1386">
        <f>VLOOKUP(M1386,工作表1!$A$3:$B$1000,2,FALSE)</f>
        <v>2.25</v>
      </c>
      <c r="S1386" t="str">
        <f>VLOOKUP(M1386,工作表1!$A$3:$C$1000,3,FALSE)</f>
        <v>2027/11/15</v>
      </c>
      <c r="T1386">
        <f t="shared" si="700"/>
        <v>6.6000000000000003E-2</v>
      </c>
      <c r="U1386">
        <f t="shared" si="699"/>
        <v>2.1840000000000002</v>
      </c>
      <c r="V1386" s="43">
        <f t="shared" si="711"/>
        <v>44331</v>
      </c>
      <c r="W1386" s="43">
        <f t="shared" si="701"/>
        <v>44286</v>
      </c>
      <c r="X1386" s="45">
        <f t="shared" si="712"/>
        <v>0.50345303867403313</v>
      </c>
      <c r="Y1386" s="45">
        <f t="shared" si="713"/>
        <v>0.84249413456444411</v>
      </c>
      <c r="Z1386" s="47">
        <f t="shared" si="714"/>
        <v>109.85649617136747</v>
      </c>
      <c r="AA1386" s="47">
        <f t="shared" si="715"/>
        <v>136.37840290746252</v>
      </c>
      <c r="AB1386" s="45">
        <f t="shared" si="716"/>
        <v>0.80989999999999995</v>
      </c>
      <c r="AC1386" s="2" t="str">
        <f t="shared" si="702"/>
        <v>TY1</v>
      </c>
      <c r="AD1386">
        <f t="shared" si="703"/>
        <v>136.796875</v>
      </c>
      <c r="AE1386">
        <f t="shared" si="704"/>
        <v>135.765625</v>
      </c>
      <c r="AF1386" s="49">
        <f t="shared" si="731"/>
        <v>1.03125</v>
      </c>
      <c r="AG1386" s="3">
        <f t="shared" si="717"/>
        <v>136.37840290746252</v>
      </c>
      <c r="AH1386">
        <f t="shared" si="718"/>
        <v>134.89192524144292</v>
      </c>
      <c r="AI1386" s="51">
        <f t="shared" si="719"/>
        <v>1.4864776660195957</v>
      </c>
      <c r="AJ1386" s="52">
        <f t="shared" si="720"/>
        <v>0.45522766601959574</v>
      </c>
      <c r="AK1386" s="2">
        <v>44230</v>
      </c>
      <c r="AL1386" t="str">
        <v>9128283W</v>
      </c>
      <c r="AM1386">
        <v>0.34210000000000002</v>
      </c>
      <c r="AN1386">
        <v>8.276E-2</v>
      </c>
      <c r="AO1386">
        <v>0.82720000000000005</v>
      </c>
      <c r="AP1386">
        <v>135.765625</v>
      </c>
      <c r="AQ1386">
        <f>VLOOKUP(AL1386,工作表1!$F$3:$G$1000,2,FALSE)</f>
        <v>2.75</v>
      </c>
      <c r="AR1386" t="str">
        <f>VLOOKUP(AL1386,工作表1!$F$3:$H$1000,3,FALSE)</f>
        <v>2028/2/15</v>
      </c>
      <c r="AS1386">
        <f t="shared" si="705"/>
        <v>6.6000000000000003E-2</v>
      </c>
      <c r="AT1386">
        <f t="shared" si="706"/>
        <v>2.6840000000000002</v>
      </c>
      <c r="AU1386" s="43">
        <f t="shared" si="721"/>
        <v>44242</v>
      </c>
      <c r="AV1386" s="43">
        <f t="shared" si="707"/>
        <v>44377</v>
      </c>
      <c r="AW1386" s="45">
        <f t="shared" si="722"/>
        <v>1.2927989130434783</v>
      </c>
      <c r="AX1386" s="45">
        <f t="shared" si="723"/>
        <v>2.3927989130434781</v>
      </c>
      <c r="AY1386" s="47">
        <f t="shared" si="724"/>
        <v>113.36631389305492</v>
      </c>
      <c r="AZ1386" s="47">
        <f t="shared" si="725"/>
        <v>134.89192524144292</v>
      </c>
      <c r="BA1386" s="43"/>
      <c r="BC1386" s="2">
        <v>44229</v>
      </c>
      <c r="BD1386" t="str">
        <v>9128284N</v>
      </c>
      <c r="BE1386">
        <v>-16.741299999999999</v>
      </c>
      <c r="BF1386">
        <v>0.79683999999999999</v>
      </c>
      <c r="BG1386">
        <v>0.83379999999999999</v>
      </c>
      <c r="BH1386">
        <v>135.90625</v>
      </c>
      <c r="BI1386">
        <f>VLOOKUP(BD1386,工作表1!$K$3:$L$1000,2,FALSE)</f>
        <v>2.875</v>
      </c>
      <c r="BJ1386" t="str">
        <f>VLOOKUP(BD1386,工作表1!$K$3:$M$1000,3,FALSE)</f>
        <v>2028/5/15</v>
      </c>
      <c r="BK1386">
        <f t="shared" si="708"/>
        <v>6.6839999999999997E-2</v>
      </c>
      <c r="BL1386">
        <f t="shared" si="709"/>
        <v>2.80816</v>
      </c>
      <c r="BM1386" s="43">
        <f t="shared" si="726"/>
        <v>44331</v>
      </c>
      <c r="BN1386" s="43">
        <f t="shared" si="710"/>
        <v>44469</v>
      </c>
      <c r="BO1386" s="45">
        <f t="shared" si="727"/>
        <v>0.63535911602209938</v>
      </c>
      <c r="BP1386" s="45">
        <f t="shared" si="728"/>
        <v>2.5178933625974418</v>
      </c>
      <c r="BQ1386" s="47">
        <f t="shared" si="729"/>
        <v>114.58652574594335</v>
      </c>
      <c r="BR1386" s="47">
        <f t="shared" si="730"/>
        <v>133.92560460586782</v>
      </c>
    </row>
    <row r="1387" spans="6:70" x14ac:dyDescent="0.25">
      <c r="F1387" s="2">
        <v>44263</v>
      </c>
      <c r="G1387">
        <v>7.1999999999999995E-2</v>
      </c>
      <c r="H1387" s="43">
        <v>44294</v>
      </c>
      <c r="I1387">
        <v>1.2851999999999999</v>
      </c>
      <c r="L1387" s="2">
        <v>44229</v>
      </c>
      <c r="M1387" t="str">
        <v>9128283F</v>
      </c>
      <c r="N1387">
        <v>0.72660000000000002</v>
      </c>
      <c r="O1387">
        <v>-2.4129999999999999E-2</v>
      </c>
      <c r="P1387">
        <v>0.80059999999999998</v>
      </c>
      <c r="Q1387">
        <v>136.9375</v>
      </c>
      <c r="R1387">
        <f>VLOOKUP(M1387,工作表1!$A$3:$B$1000,2,FALSE)</f>
        <v>2.25</v>
      </c>
      <c r="S1387" t="str">
        <f>VLOOKUP(M1387,工作表1!$A$3:$C$1000,3,FALSE)</f>
        <v>2027/11/15</v>
      </c>
      <c r="T1387">
        <f t="shared" si="700"/>
        <v>6.6839999999999997E-2</v>
      </c>
      <c r="U1387">
        <f t="shared" si="699"/>
        <v>2.18316</v>
      </c>
      <c r="V1387" s="43">
        <f t="shared" si="711"/>
        <v>44331</v>
      </c>
      <c r="W1387" s="43">
        <f t="shared" si="701"/>
        <v>44286</v>
      </c>
      <c r="X1387" s="45">
        <f t="shared" si="712"/>
        <v>0.49723756906077343</v>
      </c>
      <c r="Y1387" s="45">
        <f t="shared" si="713"/>
        <v>0.84244304851282825</v>
      </c>
      <c r="Z1387" s="47">
        <f t="shared" si="714"/>
        <v>109.98166296946482</v>
      </c>
      <c r="AA1387" s="47">
        <f t="shared" si="715"/>
        <v>136.51964728686815</v>
      </c>
      <c r="AB1387" s="45">
        <f t="shared" si="716"/>
        <v>0.77990000000000004</v>
      </c>
      <c r="AC1387" s="2" t="str">
        <f t="shared" si="702"/>
        <v>TY1</v>
      </c>
      <c r="AD1387">
        <f t="shared" si="703"/>
        <v>136.9375</v>
      </c>
      <c r="AE1387">
        <f t="shared" si="704"/>
        <v>135.90625</v>
      </c>
      <c r="AF1387" s="49">
        <f t="shared" si="731"/>
        <v>1.03125</v>
      </c>
      <c r="AG1387" s="3">
        <f t="shared" si="717"/>
        <v>136.51964728686815</v>
      </c>
      <c r="AH1387">
        <f t="shared" si="718"/>
        <v>135.04808353993892</v>
      </c>
      <c r="AI1387" s="51">
        <f t="shared" si="719"/>
        <v>1.4715637469292346</v>
      </c>
      <c r="AJ1387" s="52">
        <f t="shared" si="720"/>
        <v>0.44031374692923464</v>
      </c>
      <c r="AK1387" s="2">
        <v>44229</v>
      </c>
      <c r="AL1387" t="str">
        <v>9128283W</v>
      </c>
      <c r="AM1387">
        <v>0.92090000000000005</v>
      </c>
      <c r="AN1387">
        <v>4.5929999999999999E-2</v>
      </c>
      <c r="AO1387">
        <v>0.82720000000000005</v>
      </c>
      <c r="AP1387">
        <v>135.90625</v>
      </c>
      <c r="AQ1387">
        <f>VLOOKUP(AL1387,工作表1!$F$3:$G$1000,2,FALSE)</f>
        <v>2.75</v>
      </c>
      <c r="AR1387" t="str">
        <f>VLOOKUP(AL1387,工作表1!$F$3:$H$1000,3,FALSE)</f>
        <v>2028/2/15</v>
      </c>
      <c r="AS1387">
        <f t="shared" si="705"/>
        <v>6.6839999999999997E-2</v>
      </c>
      <c r="AT1387">
        <f t="shared" si="706"/>
        <v>2.68316</v>
      </c>
      <c r="AU1387" s="43">
        <f t="shared" si="721"/>
        <v>44242</v>
      </c>
      <c r="AV1387" s="43">
        <f t="shared" si="707"/>
        <v>44377</v>
      </c>
      <c r="AW1387" s="45">
        <f t="shared" si="722"/>
        <v>1.2853260869565217</v>
      </c>
      <c r="AX1387" s="45">
        <f t="shared" si="723"/>
        <v>2.3928603335318641</v>
      </c>
      <c r="AY1387" s="47">
        <f t="shared" si="724"/>
        <v>113.50736225218267</v>
      </c>
      <c r="AZ1387" s="47">
        <f t="shared" si="725"/>
        <v>135.04808353993892</v>
      </c>
      <c r="BA1387" s="43"/>
      <c r="BC1387" s="2">
        <v>44228</v>
      </c>
      <c r="BD1387" t="str">
        <v>9128284N</v>
      </c>
      <c r="BE1387">
        <v>-17.261700000000001</v>
      </c>
      <c r="BF1387">
        <v>0.80598000000000003</v>
      </c>
      <c r="BG1387">
        <v>0.83379999999999999</v>
      </c>
      <c r="BH1387">
        <v>136.171875</v>
      </c>
      <c r="BI1387">
        <f>VLOOKUP(BD1387,工作表1!$K$3:$L$1000,2,FALSE)</f>
        <v>2.875</v>
      </c>
      <c r="BJ1387" t="str">
        <f>VLOOKUP(BD1387,工作表1!$K$3:$M$1000,3,FALSE)</f>
        <v>2028/5/15</v>
      </c>
      <c r="BK1387">
        <f t="shared" si="708"/>
        <v>6.4000000000000001E-2</v>
      </c>
      <c r="BL1387">
        <f t="shared" si="709"/>
        <v>2.8109999999999999</v>
      </c>
      <c r="BM1387" s="43">
        <f t="shared" si="726"/>
        <v>44331</v>
      </c>
      <c r="BN1387" s="43">
        <f t="shared" si="710"/>
        <v>44469</v>
      </c>
      <c r="BO1387" s="45">
        <f t="shared" si="727"/>
        <v>0.62741712707182318</v>
      </c>
      <c r="BP1387" s="45">
        <f t="shared" si="728"/>
        <v>2.5178280859759328</v>
      </c>
      <c r="BQ1387" s="47">
        <f t="shared" si="729"/>
        <v>114.7999689956045</v>
      </c>
      <c r="BR1387" s="47">
        <f t="shared" si="730"/>
        <v>134.16467276975516</v>
      </c>
    </row>
    <row r="1388" spans="6:70" x14ac:dyDescent="0.25">
      <c r="F1388" s="2">
        <v>44260</v>
      </c>
      <c r="G1388">
        <v>7.5700000000000003E-2</v>
      </c>
      <c r="H1388" s="43">
        <v>44293</v>
      </c>
      <c r="I1388">
        <v>1.3347</v>
      </c>
      <c r="L1388" s="2">
        <v>44228</v>
      </c>
      <c r="M1388" t="str">
        <v>9128283F</v>
      </c>
      <c r="N1388">
        <v>8.9700000000000002E-2</v>
      </c>
      <c r="O1388">
        <v>8.4010000000000001E-2</v>
      </c>
      <c r="P1388">
        <v>0.80059999999999998</v>
      </c>
      <c r="Q1388">
        <v>137.1875</v>
      </c>
      <c r="R1388">
        <f>VLOOKUP(M1388,工作表1!$A$3:$B$1000,2,FALSE)</f>
        <v>2.25</v>
      </c>
      <c r="S1388" t="str">
        <f>VLOOKUP(M1388,工作表1!$A$3:$C$1000,3,FALSE)</f>
        <v>2027/11/15</v>
      </c>
      <c r="T1388">
        <f t="shared" si="700"/>
        <v>6.4000000000000001E-2</v>
      </c>
      <c r="U1388">
        <f t="shared" si="699"/>
        <v>2.1859999999999999</v>
      </c>
      <c r="V1388" s="43">
        <f t="shared" si="711"/>
        <v>44331</v>
      </c>
      <c r="W1388" s="43">
        <f t="shared" si="701"/>
        <v>44286</v>
      </c>
      <c r="X1388" s="45">
        <f t="shared" si="712"/>
        <v>0.49102209944751379</v>
      </c>
      <c r="Y1388" s="45">
        <f t="shared" si="713"/>
        <v>0.8423919624612124</v>
      </c>
      <c r="Z1388" s="47">
        <f t="shared" si="714"/>
        <v>110.16793003043941</v>
      </c>
      <c r="AA1388" s="47">
        <f t="shared" si="715"/>
        <v>136.7364877977717</v>
      </c>
      <c r="AB1388" s="45">
        <f t="shared" si="716"/>
        <v>0.76149999999999995</v>
      </c>
      <c r="AC1388" s="2" t="str">
        <f t="shared" si="702"/>
        <v>TY1</v>
      </c>
      <c r="AD1388">
        <f t="shared" si="703"/>
        <v>137.1875</v>
      </c>
      <c r="AE1388">
        <f t="shared" si="704"/>
        <v>136.171875</v>
      </c>
      <c r="AF1388" s="49">
        <f t="shared" si="731"/>
        <v>1.015625</v>
      </c>
      <c r="AG1388" s="3">
        <f t="shared" si="717"/>
        <v>136.7364877977717</v>
      </c>
      <c r="AH1388">
        <f t="shared" si="718"/>
        <v>135.2957150992697</v>
      </c>
      <c r="AI1388" s="51">
        <f t="shared" si="719"/>
        <v>1.440772698502002</v>
      </c>
      <c r="AJ1388" s="52">
        <f t="shared" si="720"/>
        <v>0.42514769850200196</v>
      </c>
      <c r="AK1388" s="2">
        <v>44228</v>
      </c>
      <c r="AL1388" t="str">
        <v>9128283W</v>
      </c>
      <c r="AM1388">
        <v>0.54549999999999998</v>
      </c>
      <c r="AN1388">
        <v>6.3549999999999995E-2</v>
      </c>
      <c r="AO1388">
        <v>0.82720000000000005</v>
      </c>
      <c r="AP1388">
        <v>136.171875</v>
      </c>
      <c r="AQ1388">
        <f>VLOOKUP(AL1388,工作表1!$F$3:$G$1000,2,FALSE)</f>
        <v>2.75</v>
      </c>
      <c r="AR1388" t="str">
        <f>VLOOKUP(AL1388,工作表1!$F$3:$H$1000,3,FALSE)</f>
        <v>2028/2/15</v>
      </c>
      <c r="AS1388">
        <f t="shared" si="705"/>
        <v>6.4000000000000001E-2</v>
      </c>
      <c r="AT1388">
        <f t="shared" si="706"/>
        <v>2.6859999999999999</v>
      </c>
      <c r="AU1388" s="43">
        <f t="shared" si="721"/>
        <v>44242</v>
      </c>
      <c r="AV1388" s="43">
        <f t="shared" si="707"/>
        <v>44377</v>
      </c>
      <c r="AW1388" s="45">
        <f t="shared" si="722"/>
        <v>1.2778532608695652</v>
      </c>
      <c r="AX1388" s="45">
        <f t="shared" si="723"/>
        <v>2.3929217540202501</v>
      </c>
      <c r="AY1388" s="47">
        <f t="shared" si="724"/>
        <v>113.72558551489519</v>
      </c>
      <c r="AZ1388" s="47">
        <f t="shared" si="725"/>
        <v>135.2957150992697</v>
      </c>
      <c r="BA1388" s="43"/>
      <c r="BC1388" s="2">
        <v>44225</v>
      </c>
      <c r="BD1388" t="str">
        <v>9128284N</v>
      </c>
      <c r="BE1388">
        <v>-17.862200000000001</v>
      </c>
      <c r="BF1388">
        <v>0.82743</v>
      </c>
      <c r="BG1388">
        <v>0.83379999999999999</v>
      </c>
      <c r="BH1388">
        <v>136.015625</v>
      </c>
      <c r="BI1388">
        <f>VLOOKUP(BD1388,工作表1!$K$3:$L$1000,2,FALSE)</f>
        <v>2.875</v>
      </c>
      <c r="BJ1388" t="str">
        <f>VLOOKUP(BD1388,工作表1!$K$3:$M$1000,3,FALSE)</f>
        <v>2028/5/15</v>
      </c>
      <c r="BK1388">
        <f t="shared" si="708"/>
        <v>6.3E-2</v>
      </c>
      <c r="BL1388">
        <f t="shared" si="709"/>
        <v>2.8119999999999998</v>
      </c>
      <c r="BM1388" s="43">
        <f t="shared" si="726"/>
        <v>44331</v>
      </c>
      <c r="BN1388" s="43">
        <f t="shared" si="710"/>
        <v>44469</v>
      </c>
      <c r="BO1388" s="45">
        <f t="shared" si="727"/>
        <v>0.61947513812154698</v>
      </c>
      <c r="BP1388" s="45">
        <f t="shared" si="728"/>
        <v>2.5177628093544238</v>
      </c>
      <c r="BQ1388" s="47">
        <f t="shared" si="729"/>
        <v>114.65896894810469</v>
      </c>
      <c r="BR1388" s="47">
        <f t="shared" si="730"/>
        <v>133.98010541294096</v>
      </c>
    </row>
    <row r="1389" spans="6:70" x14ac:dyDescent="0.25">
      <c r="F1389" s="2">
        <v>44259</v>
      </c>
      <c r="G1389">
        <v>7.6999999999999999E-2</v>
      </c>
      <c r="H1389" s="43">
        <v>44292</v>
      </c>
      <c r="I1389">
        <v>1.3299000000000001</v>
      </c>
      <c r="L1389" s="2">
        <v>44225</v>
      </c>
      <c r="M1389" t="str">
        <v>9128283F</v>
      </c>
      <c r="N1389">
        <v>-0.1032</v>
      </c>
      <c r="O1389">
        <v>0.11712</v>
      </c>
      <c r="P1389">
        <v>0.80059999999999998</v>
      </c>
      <c r="Q1389">
        <v>137.03125</v>
      </c>
      <c r="R1389">
        <f>VLOOKUP(M1389,工作表1!$A$3:$B$1000,2,FALSE)</f>
        <v>2.25</v>
      </c>
      <c r="S1389" t="str">
        <f>VLOOKUP(M1389,工作表1!$A$3:$C$1000,3,FALSE)</f>
        <v>2027/11/15</v>
      </c>
      <c r="T1389">
        <f t="shared" si="700"/>
        <v>6.3E-2</v>
      </c>
      <c r="U1389">
        <f t="shared" si="699"/>
        <v>2.1869999999999998</v>
      </c>
      <c r="V1389" s="43">
        <f t="shared" si="711"/>
        <v>44331</v>
      </c>
      <c r="W1389" s="43">
        <f t="shared" si="701"/>
        <v>44286</v>
      </c>
      <c r="X1389" s="45">
        <f t="shared" si="712"/>
        <v>0.48480662983425415</v>
      </c>
      <c r="Y1389" s="45">
        <f t="shared" si="713"/>
        <v>0.84234087640959665</v>
      </c>
      <c r="Z1389" s="47">
        <f t="shared" si="714"/>
        <v>110.04245891026747</v>
      </c>
      <c r="AA1389" s="47">
        <f t="shared" si="715"/>
        <v>136.56429818816582</v>
      </c>
      <c r="AB1389" s="45">
        <f t="shared" si="716"/>
        <v>0.75460000000000005</v>
      </c>
      <c r="AC1389" s="2" t="str">
        <f t="shared" si="702"/>
        <v>TY1</v>
      </c>
      <c r="AD1389">
        <f t="shared" si="703"/>
        <v>137.03125</v>
      </c>
      <c r="AE1389">
        <f t="shared" si="704"/>
        <v>136.015625</v>
      </c>
      <c r="AF1389" s="49">
        <f t="shared" si="731"/>
        <v>1.015625</v>
      </c>
      <c r="AG1389" s="3">
        <f t="shared" si="717"/>
        <v>136.56429818816582</v>
      </c>
      <c r="AH1389">
        <f t="shared" si="718"/>
        <v>135.12934695194895</v>
      </c>
      <c r="AI1389" s="51">
        <f t="shared" si="719"/>
        <v>1.4349512362168753</v>
      </c>
      <c r="AJ1389" s="52">
        <f t="shared" si="720"/>
        <v>0.41932623621687526</v>
      </c>
      <c r="AK1389" s="2">
        <v>44225</v>
      </c>
      <c r="AL1389" t="str">
        <v>9128283W</v>
      </c>
      <c r="AM1389">
        <v>0.43790000000000001</v>
      </c>
      <c r="AN1389">
        <v>6.9900000000000004E-2</v>
      </c>
      <c r="AO1389">
        <v>0.82720000000000005</v>
      </c>
      <c r="AP1389">
        <v>136.015625</v>
      </c>
      <c r="AQ1389">
        <f>VLOOKUP(AL1389,工作表1!$F$3:$G$1000,2,FALSE)</f>
        <v>2.75</v>
      </c>
      <c r="AR1389" t="str">
        <f>VLOOKUP(AL1389,工作表1!$F$3:$H$1000,3,FALSE)</f>
        <v>2028/2/15</v>
      </c>
      <c r="AS1389">
        <f t="shared" si="705"/>
        <v>6.3E-2</v>
      </c>
      <c r="AT1389">
        <f t="shared" si="706"/>
        <v>2.6869999999999998</v>
      </c>
      <c r="AU1389" s="43">
        <f t="shared" si="721"/>
        <v>44242</v>
      </c>
      <c r="AV1389" s="43">
        <f t="shared" si="707"/>
        <v>44377</v>
      </c>
      <c r="AW1389" s="45">
        <f t="shared" si="722"/>
        <v>1.2703804347826086</v>
      </c>
      <c r="AX1389" s="45">
        <f t="shared" si="723"/>
        <v>2.3929831745086361</v>
      </c>
      <c r="AY1389" s="47">
        <f t="shared" si="724"/>
        <v>113.60060244248778</v>
      </c>
      <c r="AZ1389" s="47">
        <f t="shared" si="725"/>
        <v>135.12934695194895</v>
      </c>
      <c r="BA1389" s="43"/>
      <c r="BC1389" s="2">
        <v>44224</v>
      </c>
      <c r="BD1389" t="str">
        <v>9128284N</v>
      </c>
      <c r="BE1389">
        <v>-16.5276</v>
      </c>
      <c r="BF1389">
        <v>0.75934000000000001</v>
      </c>
      <c r="BG1389">
        <v>0.83379999999999999</v>
      </c>
      <c r="BH1389">
        <v>136.234375</v>
      </c>
      <c r="BI1389">
        <f>VLOOKUP(BD1389,工作表1!$K$3:$L$1000,2,FALSE)</f>
        <v>2.875</v>
      </c>
      <c r="BJ1389" t="str">
        <f>VLOOKUP(BD1389,工作表1!$K$3:$M$1000,3,FALSE)</f>
        <v>2028/5/15</v>
      </c>
      <c r="BK1389">
        <f t="shared" si="708"/>
        <v>6.9000000000000006E-2</v>
      </c>
      <c r="BL1389">
        <f t="shared" si="709"/>
        <v>2.806</v>
      </c>
      <c r="BM1389" s="43">
        <f t="shared" si="726"/>
        <v>44331</v>
      </c>
      <c r="BN1389" s="43">
        <f t="shared" si="710"/>
        <v>44469</v>
      </c>
      <c r="BO1389" s="45">
        <f t="shared" si="727"/>
        <v>0.59564917127071826</v>
      </c>
      <c r="BP1389" s="45">
        <f t="shared" si="728"/>
        <v>2.5175669794898963</v>
      </c>
      <c r="BQ1389" s="47">
        <f t="shared" si="729"/>
        <v>114.91477649129797</v>
      </c>
      <c r="BR1389" s="47">
        <f t="shared" si="730"/>
        <v>134.24779258735251</v>
      </c>
    </row>
    <row r="1390" spans="6:70" x14ac:dyDescent="0.25">
      <c r="F1390" s="2">
        <v>44258</v>
      </c>
      <c r="G1390">
        <v>7.6200000000000004E-2</v>
      </c>
      <c r="H1390" s="43">
        <v>44291</v>
      </c>
      <c r="I1390">
        <v>1.3818999999999999</v>
      </c>
      <c r="L1390" s="2">
        <v>44224</v>
      </c>
      <c r="M1390" t="str">
        <v>9128283F</v>
      </c>
      <c r="N1390">
        <v>0.20250000000000001</v>
      </c>
      <c r="O1390">
        <v>6.1269999999999998E-2</v>
      </c>
      <c r="P1390">
        <v>0.80059999999999998</v>
      </c>
      <c r="Q1390">
        <v>137.25</v>
      </c>
      <c r="R1390">
        <f>VLOOKUP(M1390,工作表1!$A$3:$B$1000,2,FALSE)</f>
        <v>2.25</v>
      </c>
      <c r="S1390" t="str">
        <f>VLOOKUP(M1390,工作表1!$A$3:$C$1000,3,FALSE)</f>
        <v>2027/11/15</v>
      </c>
      <c r="T1390">
        <f t="shared" si="700"/>
        <v>6.9000000000000006E-2</v>
      </c>
      <c r="U1390">
        <f t="shared" si="699"/>
        <v>2.181</v>
      </c>
      <c r="V1390" s="43">
        <f t="shared" si="711"/>
        <v>44331</v>
      </c>
      <c r="W1390" s="43">
        <f t="shared" si="701"/>
        <v>44286</v>
      </c>
      <c r="X1390" s="45">
        <f t="shared" si="712"/>
        <v>0.46616022099447513</v>
      </c>
      <c r="Y1390" s="45">
        <f t="shared" si="713"/>
        <v>0.84218761825474919</v>
      </c>
      <c r="Z1390" s="47">
        <f t="shared" si="714"/>
        <v>110.24650650835189</v>
      </c>
      <c r="AA1390" s="47">
        <f t="shared" si="715"/>
        <v>136.77462496922436</v>
      </c>
      <c r="AB1390" s="45">
        <f t="shared" si="716"/>
        <v>0.73399999999999999</v>
      </c>
      <c r="AC1390" s="2" t="str">
        <f t="shared" si="702"/>
        <v>TY1</v>
      </c>
      <c r="AD1390">
        <f t="shared" si="703"/>
        <v>137.25</v>
      </c>
      <c r="AE1390">
        <f t="shared" si="704"/>
        <v>136.234375</v>
      </c>
      <c r="AF1390" s="49">
        <f t="shared" si="731"/>
        <v>1.015625</v>
      </c>
      <c r="AG1390" s="3">
        <f t="shared" si="717"/>
        <v>136.77462496922436</v>
      </c>
      <c r="AH1390">
        <f t="shared" si="718"/>
        <v>135.33432210515633</v>
      </c>
      <c r="AI1390" s="51">
        <f t="shared" si="719"/>
        <v>1.4403028640680304</v>
      </c>
      <c r="AJ1390" s="52">
        <f t="shared" si="720"/>
        <v>0.42467786406803043</v>
      </c>
      <c r="AK1390" s="2">
        <v>44224</v>
      </c>
      <c r="AL1390" t="str">
        <v>9128283W</v>
      </c>
      <c r="AM1390">
        <v>0.3992</v>
      </c>
      <c r="AN1390">
        <v>6.9040000000000004E-2</v>
      </c>
      <c r="AO1390">
        <v>0.82720000000000005</v>
      </c>
      <c r="AP1390">
        <v>136.234375</v>
      </c>
      <c r="AQ1390">
        <f>VLOOKUP(AL1390,工作表1!$F$3:$G$1000,2,FALSE)</f>
        <v>2.75</v>
      </c>
      <c r="AR1390" t="str">
        <f>VLOOKUP(AL1390,工作表1!$F$3:$H$1000,3,FALSE)</f>
        <v>2028/2/15</v>
      </c>
      <c r="AS1390">
        <f t="shared" si="705"/>
        <v>6.9000000000000006E-2</v>
      </c>
      <c r="AT1390">
        <f t="shared" si="706"/>
        <v>2.681</v>
      </c>
      <c r="AU1390" s="43">
        <f t="shared" si="721"/>
        <v>44242</v>
      </c>
      <c r="AV1390" s="43">
        <f t="shared" si="707"/>
        <v>44377</v>
      </c>
      <c r="AW1390" s="45">
        <f t="shared" si="722"/>
        <v>1.2479619565217392</v>
      </c>
      <c r="AX1390" s="45">
        <f t="shared" si="723"/>
        <v>2.393167435973794</v>
      </c>
      <c r="AY1390" s="47">
        <f t="shared" si="724"/>
        <v>113.80430119972321</v>
      </c>
      <c r="AZ1390" s="47">
        <f t="shared" si="725"/>
        <v>135.33432210515633</v>
      </c>
      <c r="BA1390" s="43"/>
      <c r="BC1390" s="2">
        <v>44223</v>
      </c>
      <c r="BD1390" t="str">
        <v>9128284N</v>
      </c>
      <c r="BE1390">
        <v>-14.812099999999999</v>
      </c>
      <c r="BF1390">
        <v>0.70145000000000002</v>
      </c>
      <c r="BG1390">
        <v>0.83379999999999999</v>
      </c>
      <c r="BH1390">
        <v>136.53125</v>
      </c>
      <c r="BI1390">
        <f>VLOOKUP(BD1390,工作表1!$K$3:$L$1000,2,FALSE)</f>
        <v>2.875</v>
      </c>
      <c r="BJ1390" t="str">
        <f>VLOOKUP(BD1390,工作表1!$K$3:$M$1000,3,FALSE)</f>
        <v>2028/5/15</v>
      </c>
      <c r="BK1390">
        <f t="shared" si="708"/>
        <v>7.0999999999999994E-2</v>
      </c>
      <c r="BL1390">
        <f t="shared" si="709"/>
        <v>2.8039999999999998</v>
      </c>
      <c r="BM1390" s="43">
        <f t="shared" si="726"/>
        <v>44331</v>
      </c>
      <c r="BN1390" s="43">
        <f t="shared" si="710"/>
        <v>44469</v>
      </c>
      <c r="BO1390" s="45">
        <f t="shared" si="727"/>
        <v>0.58770718232044206</v>
      </c>
      <c r="BP1390" s="45">
        <f t="shared" si="728"/>
        <v>2.5175017028683873</v>
      </c>
      <c r="BQ1390" s="47">
        <f t="shared" si="729"/>
        <v>115.21223732180108</v>
      </c>
      <c r="BR1390" s="47">
        <f t="shared" si="730"/>
        <v>134.59153576357662</v>
      </c>
    </row>
    <row r="1391" spans="6:70" x14ac:dyDescent="0.25">
      <c r="F1391" s="2">
        <v>44257</v>
      </c>
      <c r="G1391">
        <v>7.9399999999999998E-2</v>
      </c>
      <c r="H1391" s="43">
        <v>44288</v>
      </c>
      <c r="I1391">
        <v>1.4198</v>
      </c>
      <c r="L1391" s="2">
        <v>44223</v>
      </c>
      <c r="M1391" t="str">
        <v>9128283F</v>
      </c>
      <c r="N1391">
        <v>0.89929999999999999</v>
      </c>
      <c r="O1391">
        <v>-3.7060000000000003E-2</v>
      </c>
      <c r="P1391">
        <v>0.80059999999999998</v>
      </c>
      <c r="Q1391">
        <v>137.53125</v>
      </c>
      <c r="R1391">
        <f>VLOOKUP(M1391,工作表1!$A$3:$B$1000,2,FALSE)</f>
        <v>2.25</v>
      </c>
      <c r="S1391" t="str">
        <f>VLOOKUP(M1391,工作表1!$A$3:$C$1000,3,FALSE)</f>
        <v>2027/11/15</v>
      </c>
      <c r="T1391">
        <f t="shared" si="700"/>
        <v>7.0999999999999994E-2</v>
      </c>
      <c r="U1391">
        <f t="shared" si="699"/>
        <v>2.1789999999999998</v>
      </c>
      <c r="V1391" s="43">
        <f t="shared" si="711"/>
        <v>44331</v>
      </c>
      <c r="W1391" s="43">
        <f t="shared" si="701"/>
        <v>44286</v>
      </c>
      <c r="X1391" s="45">
        <f t="shared" si="712"/>
        <v>0.45994475138121549</v>
      </c>
      <c r="Y1391" s="45">
        <f t="shared" si="713"/>
        <v>0.84213653220313334</v>
      </c>
      <c r="Z1391" s="47">
        <f t="shared" si="714"/>
        <v>110.49702086885904</v>
      </c>
      <c r="AA1391" s="47">
        <f t="shared" si="715"/>
        <v>137.07271380718723</v>
      </c>
      <c r="AB1391" s="45">
        <f t="shared" si="716"/>
        <v>0.70840000000000003</v>
      </c>
      <c r="AC1391" s="2" t="str">
        <f t="shared" si="702"/>
        <v>TY1</v>
      </c>
      <c r="AD1391">
        <f t="shared" si="703"/>
        <v>137.53125</v>
      </c>
      <c r="AE1391">
        <f t="shared" si="704"/>
        <v>136.53125</v>
      </c>
      <c r="AF1391" s="49">
        <f t="shared" si="731"/>
        <v>1</v>
      </c>
      <c r="AG1391" s="3">
        <f t="shared" si="717"/>
        <v>137.07271380718723</v>
      </c>
      <c r="AH1391">
        <f t="shared" si="718"/>
        <v>135.64211891202439</v>
      </c>
      <c r="AI1391" s="51">
        <f t="shared" si="719"/>
        <v>1.4305948951628409</v>
      </c>
      <c r="AJ1391" s="52">
        <f t="shared" si="720"/>
        <v>0.43059489516284088</v>
      </c>
      <c r="AK1391" s="2">
        <v>44223</v>
      </c>
      <c r="AL1391" t="str">
        <v>9128283W</v>
      </c>
      <c r="AM1391">
        <v>1.0468999999999999</v>
      </c>
      <c r="AN1391">
        <v>4.2540000000000001E-2</v>
      </c>
      <c r="AO1391">
        <v>0.82720000000000005</v>
      </c>
      <c r="AP1391">
        <v>136.53125</v>
      </c>
      <c r="AQ1391">
        <f>VLOOKUP(AL1391,工作表1!$F$3:$G$1000,2,FALSE)</f>
        <v>2.75</v>
      </c>
      <c r="AR1391" t="str">
        <f>VLOOKUP(AL1391,工作表1!$F$3:$H$1000,3,FALSE)</f>
        <v>2028/2/15</v>
      </c>
      <c r="AS1391">
        <f t="shared" si="705"/>
        <v>7.0999999999999994E-2</v>
      </c>
      <c r="AT1391">
        <f t="shared" si="706"/>
        <v>2.6789999999999998</v>
      </c>
      <c r="AU1391" s="43">
        <f t="shared" si="721"/>
        <v>44242</v>
      </c>
      <c r="AV1391" s="43">
        <f t="shared" si="707"/>
        <v>44377</v>
      </c>
      <c r="AW1391" s="45">
        <f t="shared" si="722"/>
        <v>1.2404891304347827</v>
      </c>
      <c r="AX1391" s="45">
        <f t="shared" si="723"/>
        <v>2.39322885646218</v>
      </c>
      <c r="AY1391" s="47">
        <f t="shared" si="724"/>
        <v>114.07026959964301</v>
      </c>
      <c r="AZ1391" s="47">
        <f t="shared" si="725"/>
        <v>135.64211891202439</v>
      </c>
      <c r="BA1391" s="43"/>
      <c r="BC1391" s="2">
        <v>44222</v>
      </c>
      <c r="BD1391" t="str">
        <v>9128284N</v>
      </c>
      <c r="BE1391">
        <v>-16.014099999999999</v>
      </c>
      <c r="BF1391">
        <v>0.74273999999999996</v>
      </c>
      <c r="BG1391">
        <v>0.83379999999999999</v>
      </c>
      <c r="BH1391">
        <v>136.375</v>
      </c>
      <c r="BI1391">
        <f>VLOOKUP(BD1391,工作表1!$K$3:$L$1000,2,FALSE)</f>
        <v>2.875</v>
      </c>
      <c r="BJ1391" t="str">
        <f>VLOOKUP(BD1391,工作表1!$K$3:$M$1000,3,FALSE)</f>
        <v>2028/5/15</v>
      </c>
      <c r="BK1391">
        <f t="shared" si="708"/>
        <v>7.2669999999999998E-2</v>
      </c>
      <c r="BL1391">
        <f t="shared" si="709"/>
        <v>2.80233</v>
      </c>
      <c r="BM1391" s="43">
        <f t="shared" si="726"/>
        <v>44331</v>
      </c>
      <c r="BN1391" s="43">
        <f t="shared" si="710"/>
        <v>44469</v>
      </c>
      <c r="BO1391" s="45">
        <f t="shared" si="727"/>
        <v>0.57976519337016574</v>
      </c>
      <c r="BP1391" s="45">
        <f t="shared" si="728"/>
        <v>2.5174364262468778</v>
      </c>
      <c r="BQ1391" s="47">
        <f t="shared" si="729"/>
        <v>115.05548076618692</v>
      </c>
      <c r="BR1391" s="47">
        <f t="shared" si="730"/>
        <v>134.39026601703011</v>
      </c>
    </row>
    <row r="1392" spans="6:70" x14ac:dyDescent="0.25">
      <c r="F1392" s="2">
        <v>44256</v>
      </c>
      <c r="G1392">
        <v>7.6660000000000006E-2</v>
      </c>
      <c r="H1392" s="43">
        <v>44287</v>
      </c>
      <c r="I1392">
        <v>1.3582000000000001</v>
      </c>
      <c r="L1392" s="2">
        <v>44222</v>
      </c>
      <c r="M1392" t="str">
        <v>9128283F</v>
      </c>
      <c r="N1392">
        <v>0.18360000000000001</v>
      </c>
      <c r="O1392">
        <v>7.5410000000000005E-2</v>
      </c>
      <c r="P1392">
        <v>0.80059999999999998</v>
      </c>
      <c r="Q1392">
        <v>137.375</v>
      </c>
      <c r="R1392">
        <f>VLOOKUP(M1392,工作表1!$A$3:$B$1000,2,FALSE)</f>
        <v>2.25</v>
      </c>
      <c r="S1392" t="str">
        <f>VLOOKUP(M1392,工作表1!$A$3:$C$1000,3,FALSE)</f>
        <v>2027/11/15</v>
      </c>
      <c r="T1392">
        <f t="shared" si="700"/>
        <v>7.2669999999999998E-2</v>
      </c>
      <c r="U1392">
        <f t="shared" si="699"/>
        <v>2.17733</v>
      </c>
      <c r="V1392" s="43">
        <f t="shared" si="711"/>
        <v>44331</v>
      </c>
      <c r="W1392" s="43">
        <f t="shared" si="701"/>
        <v>44286</v>
      </c>
      <c r="X1392" s="45">
        <f t="shared" si="712"/>
        <v>0.45372928176795585</v>
      </c>
      <c r="Y1392" s="45">
        <f t="shared" si="713"/>
        <v>0.84208544615151748</v>
      </c>
      <c r="Z1392" s="47">
        <f t="shared" si="714"/>
        <v>110.35569369193578</v>
      </c>
      <c r="AA1392" s="47">
        <f t="shared" si="715"/>
        <v>136.88130954457637</v>
      </c>
      <c r="AB1392" s="45">
        <f t="shared" si="716"/>
        <v>0.72230000000000005</v>
      </c>
      <c r="AC1392" s="2" t="str">
        <f t="shared" si="702"/>
        <v>TY1</v>
      </c>
      <c r="AD1392">
        <f t="shared" si="703"/>
        <v>137.375</v>
      </c>
      <c r="AE1392">
        <f t="shared" si="704"/>
        <v>136.375</v>
      </c>
      <c r="AF1392" s="49">
        <f t="shared" si="731"/>
        <v>1</v>
      </c>
      <c r="AG1392" s="3">
        <f t="shared" si="717"/>
        <v>136.88130954457637</v>
      </c>
      <c r="AH1392">
        <f t="shared" si="718"/>
        <v>135.47715167044274</v>
      </c>
      <c r="AI1392" s="51">
        <f t="shared" si="719"/>
        <v>1.4041578741336309</v>
      </c>
      <c r="AJ1392" s="52">
        <f t="shared" si="720"/>
        <v>0.40415787413363091</v>
      </c>
      <c r="AK1392" s="2">
        <v>44222</v>
      </c>
      <c r="AL1392" t="str">
        <v>9128283W</v>
      </c>
      <c r="AM1392">
        <v>0.87629999999999997</v>
      </c>
      <c r="AN1392">
        <v>4.8840000000000001E-2</v>
      </c>
      <c r="AO1392">
        <v>0.82720000000000005</v>
      </c>
      <c r="AP1392">
        <v>136.375</v>
      </c>
      <c r="AQ1392">
        <f>VLOOKUP(AL1392,工作表1!$F$3:$G$1000,2,FALSE)</f>
        <v>2.75</v>
      </c>
      <c r="AR1392" t="str">
        <f>VLOOKUP(AL1392,工作表1!$F$3:$H$1000,3,FALSE)</f>
        <v>2028/2/15</v>
      </c>
      <c r="AS1392">
        <f t="shared" si="705"/>
        <v>7.2669999999999998E-2</v>
      </c>
      <c r="AT1392">
        <f t="shared" si="706"/>
        <v>2.67733</v>
      </c>
      <c r="AU1392" s="43">
        <f t="shared" si="721"/>
        <v>44242</v>
      </c>
      <c r="AV1392" s="43">
        <f t="shared" si="707"/>
        <v>44377</v>
      </c>
      <c r="AW1392" s="45">
        <f t="shared" si="722"/>
        <v>1.2330163043478262</v>
      </c>
      <c r="AX1392" s="45">
        <f t="shared" si="723"/>
        <v>2.393290276950566</v>
      </c>
      <c r="AY1392" s="47">
        <f t="shared" si="724"/>
        <v>113.94529763424077</v>
      </c>
      <c r="AZ1392" s="47">
        <f t="shared" si="725"/>
        <v>135.47715167044274</v>
      </c>
      <c r="BA1392" s="43"/>
      <c r="BC1392" s="2">
        <v>44221</v>
      </c>
      <c r="BD1392" t="str">
        <v>9128284N</v>
      </c>
      <c r="BE1392">
        <v>-15.5175</v>
      </c>
      <c r="BF1392">
        <v>0.71340000000000003</v>
      </c>
      <c r="BG1392">
        <v>0.83379999999999999</v>
      </c>
      <c r="BH1392">
        <v>136.359375</v>
      </c>
      <c r="BI1392">
        <f>VLOOKUP(BD1392,工作表1!$K$3:$L$1000,2,FALSE)</f>
        <v>2.875</v>
      </c>
      <c r="BJ1392" t="str">
        <f>VLOOKUP(BD1392,工作表1!$K$3:$M$1000,3,FALSE)</f>
        <v>2028/5/15</v>
      </c>
      <c r="BK1392">
        <f t="shared" si="708"/>
        <v>7.4499999999999997E-2</v>
      </c>
      <c r="BL1392">
        <f t="shared" si="709"/>
        <v>2.8005</v>
      </c>
      <c r="BM1392" s="43">
        <f t="shared" si="726"/>
        <v>44331</v>
      </c>
      <c r="BN1392" s="43">
        <f t="shared" si="710"/>
        <v>44469</v>
      </c>
      <c r="BO1392" s="45">
        <f t="shared" si="727"/>
        <v>0.57182320441988943</v>
      </c>
      <c r="BP1392" s="45">
        <f t="shared" si="728"/>
        <v>2.5173711496253688</v>
      </c>
      <c r="BQ1392" s="47">
        <f t="shared" si="729"/>
        <v>115.06681018503689</v>
      </c>
      <c r="BR1392" s="47">
        <f t="shared" si="730"/>
        <v>134.39072933599056</v>
      </c>
    </row>
    <row r="1393" spans="6:70" x14ac:dyDescent="0.25">
      <c r="F1393" s="2">
        <v>44253</v>
      </c>
      <c r="G1393">
        <v>7.5999999999999998E-2</v>
      </c>
      <c r="H1393" s="43">
        <v>44286</v>
      </c>
      <c r="I1393">
        <v>1.4195</v>
      </c>
      <c r="L1393" s="2">
        <v>44221</v>
      </c>
      <c r="M1393" t="str">
        <v>9128283F</v>
      </c>
      <c r="N1393">
        <v>0.45100000000000001</v>
      </c>
      <c r="O1393">
        <v>2.647E-2</v>
      </c>
      <c r="P1393">
        <v>0.80059999999999998</v>
      </c>
      <c r="Q1393">
        <v>137.375</v>
      </c>
      <c r="R1393">
        <f>VLOOKUP(M1393,工作表1!$A$3:$B$1000,2,FALSE)</f>
        <v>2.25</v>
      </c>
      <c r="S1393" t="str">
        <f>VLOOKUP(M1393,工作表1!$A$3:$C$1000,3,FALSE)</f>
        <v>2027/11/15</v>
      </c>
      <c r="T1393">
        <f t="shared" si="700"/>
        <v>7.4499999999999997E-2</v>
      </c>
      <c r="U1393">
        <f t="shared" si="699"/>
        <v>2.1755</v>
      </c>
      <c r="V1393" s="43">
        <f t="shared" si="711"/>
        <v>44331</v>
      </c>
      <c r="W1393" s="43">
        <f t="shared" si="701"/>
        <v>44286</v>
      </c>
      <c r="X1393" s="45">
        <f t="shared" si="712"/>
        <v>0.4475138121546961</v>
      </c>
      <c r="Y1393" s="45">
        <f t="shared" si="713"/>
        <v>0.84203436009990162</v>
      </c>
      <c r="Z1393" s="47">
        <f t="shared" si="714"/>
        <v>110.37140472515047</v>
      </c>
      <c r="AA1393" s="47">
        <f t="shared" si="715"/>
        <v>136.88610304909039</v>
      </c>
      <c r="AB1393" s="45">
        <f t="shared" si="716"/>
        <v>0.71530000000000005</v>
      </c>
      <c r="AC1393" s="2" t="str">
        <f t="shared" si="702"/>
        <v>TY1</v>
      </c>
      <c r="AD1393">
        <f t="shared" si="703"/>
        <v>137.375</v>
      </c>
      <c r="AE1393">
        <f t="shared" si="704"/>
        <v>136.359375</v>
      </c>
      <c r="AF1393" s="49">
        <f t="shared" si="731"/>
        <v>1.015625</v>
      </c>
      <c r="AG1393" s="3">
        <f t="shared" si="717"/>
        <v>136.88610304909039</v>
      </c>
      <c r="AH1393">
        <f t="shared" si="718"/>
        <v>135.48285859688735</v>
      </c>
      <c r="AI1393" s="51">
        <f t="shared" si="719"/>
        <v>1.4032444522030403</v>
      </c>
      <c r="AJ1393" s="52">
        <f t="shared" si="720"/>
        <v>0.38761945220304028</v>
      </c>
      <c r="AK1393" s="2">
        <v>44221</v>
      </c>
      <c r="AL1393" t="str">
        <v>9128283W</v>
      </c>
      <c r="AM1393">
        <v>1.4511000000000001</v>
      </c>
      <c r="AN1393">
        <v>5.6100000000000004E-3</v>
      </c>
      <c r="AO1393">
        <v>0.82720000000000005</v>
      </c>
      <c r="AP1393">
        <v>136.359375</v>
      </c>
      <c r="AQ1393">
        <f>VLOOKUP(AL1393,工作表1!$F$3:$G$1000,2,FALSE)</f>
        <v>2.75</v>
      </c>
      <c r="AR1393" t="str">
        <f>VLOOKUP(AL1393,工作表1!$F$3:$H$1000,3,FALSE)</f>
        <v>2028/2/15</v>
      </c>
      <c r="AS1393">
        <f t="shared" si="705"/>
        <v>7.4499999999999997E-2</v>
      </c>
      <c r="AT1393">
        <f t="shared" si="706"/>
        <v>2.6755</v>
      </c>
      <c r="AU1393" s="43">
        <f t="shared" si="721"/>
        <v>44242</v>
      </c>
      <c r="AV1393" s="43">
        <f t="shared" si="707"/>
        <v>44377</v>
      </c>
      <c r="AW1393" s="45">
        <f t="shared" si="722"/>
        <v>1.2255434782608696</v>
      </c>
      <c r="AX1393" s="45">
        <f t="shared" si="723"/>
        <v>2.3933516974389519</v>
      </c>
      <c r="AY1393" s="47">
        <f t="shared" si="724"/>
        <v>113.96142917396318</v>
      </c>
      <c r="AZ1393" s="47">
        <f t="shared" si="725"/>
        <v>135.48285859688735</v>
      </c>
      <c r="BA1393" s="43"/>
      <c r="BC1393" s="2">
        <v>44218</v>
      </c>
      <c r="BD1393" t="str">
        <v>9128284N</v>
      </c>
      <c r="BE1393">
        <v>-17.045200000000001</v>
      </c>
      <c r="BF1393">
        <v>0.77522000000000002</v>
      </c>
      <c r="BG1393">
        <v>0.83379999999999999</v>
      </c>
      <c r="BH1393">
        <v>136.015625</v>
      </c>
      <c r="BI1393">
        <f>VLOOKUP(BD1393,工作表1!$K$3:$L$1000,2,FALSE)</f>
        <v>2.875</v>
      </c>
      <c r="BJ1393" t="str">
        <f>VLOOKUP(BD1393,工作表1!$K$3:$M$1000,3,FALSE)</f>
        <v>2028/5/15</v>
      </c>
      <c r="BK1393">
        <f t="shared" si="708"/>
        <v>7.5499999999999998E-2</v>
      </c>
      <c r="BL1393">
        <f t="shared" si="709"/>
        <v>2.7995000000000001</v>
      </c>
      <c r="BM1393" s="43">
        <f t="shared" si="726"/>
        <v>44331</v>
      </c>
      <c r="BN1393" s="43">
        <f t="shared" si="710"/>
        <v>44469</v>
      </c>
      <c r="BO1393" s="45">
        <f t="shared" si="727"/>
        <v>0.56388121546961323</v>
      </c>
      <c r="BP1393" s="45">
        <f t="shared" si="728"/>
        <v>2.5173058730038598</v>
      </c>
      <c r="BQ1393" s="47">
        <f t="shared" si="729"/>
        <v>114.73756487327584</v>
      </c>
      <c r="BR1393" s="47">
        <f t="shared" si="730"/>
        <v>133.98205816020149</v>
      </c>
    </row>
    <row r="1394" spans="6:70" x14ac:dyDescent="0.25">
      <c r="F1394" s="2">
        <v>44252</v>
      </c>
      <c r="G1394">
        <v>0.08</v>
      </c>
      <c r="H1394" s="43">
        <v>44285</v>
      </c>
      <c r="I1394">
        <v>1.3673999999999999</v>
      </c>
      <c r="L1394" s="2">
        <v>44218</v>
      </c>
      <c r="M1394" t="str">
        <v>9128283F</v>
      </c>
      <c r="N1394">
        <v>7.9799999999999996E-2</v>
      </c>
      <c r="O1394">
        <v>8.7510000000000004E-2</v>
      </c>
      <c r="P1394">
        <v>0.80059999999999998</v>
      </c>
      <c r="Q1394">
        <v>137.03125</v>
      </c>
      <c r="R1394">
        <f>VLOOKUP(M1394,工作表1!$A$3:$B$1000,2,FALSE)</f>
        <v>2.25</v>
      </c>
      <c r="S1394" t="str">
        <f>VLOOKUP(M1394,工作表1!$A$3:$C$1000,3,FALSE)</f>
        <v>2027/11/15</v>
      </c>
      <c r="T1394">
        <f t="shared" si="700"/>
        <v>7.5499999999999998E-2</v>
      </c>
      <c r="U1394">
        <f t="shared" si="699"/>
        <v>2.1745000000000001</v>
      </c>
      <c r="V1394" s="43">
        <f t="shared" si="711"/>
        <v>44331</v>
      </c>
      <c r="W1394" s="43">
        <f t="shared" si="701"/>
        <v>44286</v>
      </c>
      <c r="X1394" s="45">
        <f t="shared" si="712"/>
        <v>0.44129834254143646</v>
      </c>
      <c r="Y1394" s="45">
        <f t="shared" si="713"/>
        <v>0.84198327404828577</v>
      </c>
      <c r="Z1394" s="47">
        <f t="shared" si="714"/>
        <v>110.08936464972982</v>
      </c>
      <c r="AA1394" s="47">
        <f t="shared" si="715"/>
        <v>136.51881211308506</v>
      </c>
      <c r="AB1394" s="45">
        <f t="shared" si="716"/>
        <v>0.76180000000000003</v>
      </c>
      <c r="AC1394" s="2" t="str">
        <f t="shared" si="702"/>
        <v>TY1</v>
      </c>
      <c r="AD1394">
        <f t="shared" si="703"/>
        <v>137.03125</v>
      </c>
      <c r="AE1394">
        <f t="shared" si="704"/>
        <v>136.015625</v>
      </c>
      <c r="AF1394" s="49">
        <f t="shared" si="731"/>
        <v>1.015625</v>
      </c>
      <c r="AG1394" s="3">
        <f t="shared" si="717"/>
        <v>136.51881211308506</v>
      </c>
      <c r="AH1394">
        <f t="shared" si="718"/>
        <v>135.08948432306525</v>
      </c>
      <c r="AI1394" s="51">
        <f t="shared" si="719"/>
        <v>1.429327790019812</v>
      </c>
      <c r="AJ1394" s="52">
        <f t="shared" si="720"/>
        <v>0.41370279001981203</v>
      </c>
      <c r="AK1394" s="2">
        <v>44218</v>
      </c>
      <c r="AL1394" t="str">
        <v>9128283W</v>
      </c>
      <c r="AM1394">
        <v>0.3513</v>
      </c>
      <c r="AN1394">
        <v>7.7719999999999997E-2</v>
      </c>
      <c r="AO1394">
        <v>0.82720000000000005</v>
      </c>
      <c r="AP1394">
        <v>136.015625</v>
      </c>
      <c r="AQ1394">
        <f>VLOOKUP(AL1394,工作表1!$F$3:$G$1000,2,FALSE)</f>
        <v>2.75</v>
      </c>
      <c r="AR1394" t="str">
        <f>VLOOKUP(AL1394,工作表1!$F$3:$H$1000,3,FALSE)</f>
        <v>2028/2/15</v>
      </c>
      <c r="AS1394">
        <f t="shared" si="705"/>
        <v>7.5499999999999998E-2</v>
      </c>
      <c r="AT1394">
        <f t="shared" si="706"/>
        <v>2.6745000000000001</v>
      </c>
      <c r="AU1394" s="43">
        <f t="shared" si="721"/>
        <v>44242</v>
      </c>
      <c r="AV1394" s="43">
        <f t="shared" si="707"/>
        <v>44377</v>
      </c>
      <c r="AW1394" s="45">
        <f t="shared" si="722"/>
        <v>1.2180706521739131</v>
      </c>
      <c r="AX1394" s="45">
        <f t="shared" si="723"/>
        <v>2.3934131179273379</v>
      </c>
      <c r="AY1394" s="47">
        <f t="shared" si="724"/>
        <v>113.64779024482495</v>
      </c>
      <c r="AZ1394" s="47">
        <f t="shared" si="725"/>
        <v>135.08948432306525</v>
      </c>
      <c r="BA1394" s="43"/>
      <c r="BC1394" s="2">
        <v>44217</v>
      </c>
      <c r="BD1394" t="str">
        <v>9128284N</v>
      </c>
      <c r="BE1394">
        <v>-17.5029</v>
      </c>
      <c r="BF1394">
        <v>0.78680000000000005</v>
      </c>
      <c r="BG1394">
        <v>0.83379999999999999</v>
      </c>
      <c r="BH1394">
        <v>135.875</v>
      </c>
      <c r="BI1394">
        <f>VLOOKUP(BD1394,工作表1!$K$3:$L$1000,2,FALSE)</f>
        <v>2.875</v>
      </c>
      <c r="BJ1394" t="str">
        <f>VLOOKUP(BD1394,工作表1!$K$3:$M$1000,3,FALSE)</f>
        <v>2028/5/15</v>
      </c>
      <c r="BK1394">
        <f t="shared" si="708"/>
        <v>7.6999999999999999E-2</v>
      </c>
      <c r="BL1394">
        <f t="shared" si="709"/>
        <v>2.798</v>
      </c>
      <c r="BM1394" s="43">
        <f t="shared" si="726"/>
        <v>44331</v>
      </c>
      <c r="BN1394" s="43">
        <f t="shared" si="710"/>
        <v>44469</v>
      </c>
      <c r="BO1394" s="45">
        <f t="shared" si="727"/>
        <v>0.54005524861878451</v>
      </c>
      <c r="BP1394" s="45">
        <f t="shared" si="728"/>
        <v>2.5171100431393323</v>
      </c>
      <c r="BQ1394" s="47">
        <f t="shared" si="729"/>
        <v>114.63278668384794</v>
      </c>
      <c r="BR1394" s="47">
        <f t="shared" si="730"/>
        <v>133.81378659236324</v>
      </c>
    </row>
    <row r="1395" spans="6:70" x14ac:dyDescent="0.25">
      <c r="F1395" s="2">
        <v>44251</v>
      </c>
      <c r="G1395">
        <v>7.51E-2</v>
      </c>
      <c r="H1395" s="43">
        <v>44284</v>
      </c>
      <c r="I1395">
        <v>1.3627</v>
      </c>
      <c r="L1395" s="2">
        <v>44217</v>
      </c>
      <c r="M1395" t="str">
        <v>9128283F</v>
      </c>
      <c r="N1395">
        <v>0.1216</v>
      </c>
      <c r="O1395">
        <v>8.2780000000000006E-2</v>
      </c>
      <c r="P1395">
        <v>0.80059999999999998</v>
      </c>
      <c r="Q1395">
        <v>136.890625</v>
      </c>
      <c r="R1395">
        <f>VLOOKUP(M1395,工作表1!$A$3:$B$1000,2,FALSE)</f>
        <v>2.25</v>
      </c>
      <c r="S1395" t="str">
        <f>VLOOKUP(M1395,工作表1!$A$3:$C$1000,3,FALSE)</f>
        <v>2027/11/15</v>
      </c>
      <c r="T1395">
        <f t="shared" si="700"/>
        <v>7.6999999999999999E-2</v>
      </c>
      <c r="U1395">
        <f t="shared" si="699"/>
        <v>2.173</v>
      </c>
      <c r="V1395" s="43">
        <f t="shared" si="711"/>
        <v>44331</v>
      </c>
      <c r="W1395" s="43">
        <f t="shared" si="701"/>
        <v>44286</v>
      </c>
      <c r="X1395" s="45">
        <f t="shared" si="712"/>
        <v>0.42265193370165743</v>
      </c>
      <c r="Y1395" s="45">
        <f t="shared" si="713"/>
        <v>0.84183001589343831</v>
      </c>
      <c r="Z1395" s="47">
        <f t="shared" si="714"/>
        <v>109.99603934195662</v>
      </c>
      <c r="AA1395" s="47">
        <f t="shared" si="715"/>
        <v>136.35691547105557</v>
      </c>
      <c r="AB1395" s="45">
        <f t="shared" si="716"/>
        <v>0.77559999999999996</v>
      </c>
      <c r="AC1395" s="2" t="str">
        <f t="shared" si="702"/>
        <v>TY1</v>
      </c>
      <c r="AD1395">
        <f t="shared" si="703"/>
        <v>136.890625</v>
      </c>
      <c r="AE1395">
        <f t="shared" si="704"/>
        <v>135.875</v>
      </c>
      <c r="AF1395" s="49">
        <f t="shared" si="731"/>
        <v>1.015625</v>
      </c>
      <c r="AG1395" s="3">
        <f t="shared" si="717"/>
        <v>136.35691547105557</v>
      </c>
      <c r="AH1395">
        <f t="shared" si="718"/>
        <v>134.9335012200554</v>
      </c>
      <c r="AI1395" s="51">
        <f t="shared" si="719"/>
        <v>1.4234142510001675</v>
      </c>
      <c r="AJ1395" s="52">
        <f t="shared" si="720"/>
        <v>0.4077892510001675</v>
      </c>
      <c r="AK1395" s="2">
        <v>44217</v>
      </c>
      <c r="AL1395" t="str">
        <v>9128283W</v>
      </c>
      <c r="AM1395">
        <v>0.39910000000000001</v>
      </c>
      <c r="AN1395">
        <v>7.6139999999999999E-2</v>
      </c>
      <c r="AO1395">
        <v>0.82720000000000005</v>
      </c>
      <c r="AP1395">
        <v>135.875</v>
      </c>
      <c r="AQ1395">
        <f>VLOOKUP(AL1395,工作表1!$F$3:$G$1000,2,FALSE)</f>
        <v>2.75</v>
      </c>
      <c r="AR1395" t="str">
        <f>VLOOKUP(AL1395,工作表1!$F$3:$H$1000,3,FALSE)</f>
        <v>2028/2/15</v>
      </c>
      <c r="AS1395">
        <f t="shared" si="705"/>
        <v>7.6999999999999999E-2</v>
      </c>
      <c r="AT1395">
        <f t="shared" si="706"/>
        <v>2.673</v>
      </c>
      <c r="AU1395" s="43">
        <f t="shared" si="721"/>
        <v>44242</v>
      </c>
      <c r="AV1395" s="43">
        <f t="shared" si="707"/>
        <v>44377</v>
      </c>
      <c r="AW1395" s="45">
        <f t="shared" si="722"/>
        <v>1.1956521739130435</v>
      </c>
      <c r="AX1395" s="45">
        <f t="shared" si="723"/>
        <v>2.3935973793924954</v>
      </c>
      <c r="AY1395" s="47">
        <f t="shared" si="724"/>
        <v>113.55467099918417</v>
      </c>
      <c r="AZ1395" s="47">
        <f t="shared" si="725"/>
        <v>134.9335012200554</v>
      </c>
      <c r="BA1395" s="43"/>
      <c r="BC1395" s="2">
        <v>44216</v>
      </c>
      <c r="BD1395" t="str">
        <v>9128284N</v>
      </c>
      <c r="BE1395">
        <v>-16.944400000000002</v>
      </c>
      <c r="BF1395">
        <v>0.77685999999999999</v>
      </c>
      <c r="BG1395">
        <v>0.83379999999999999</v>
      </c>
      <c r="BH1395">
        <v>135.953125</v>
      </c>
      <c r="BI1395">
        <f>VLOOKUP(BD1395,工作表1!$K$3:$L$1000,2,FALSE)</f>
        <v>2.875</v>
      </c>
      <c r="BJ1395" t="str">
        <f>VLOOKUP(BD1395,工作表1!$K$3:$M$1000,3,FALSE)</f>
        <v>2028/5/15</v>
      </c>
      <c r="BK1395">
        <f t="shared" si="708"/>
        <v>7.6999999999999999E-2</v>
      </c>
      <c r="BL1395">
        <f t="shared" si="709"/>
        <v>2.798</v>
      </c>
      <c r="BM1395" s="43">
        <f t="shared" si="726"/>
        <v>44331</v>
      </c>
      <c r="BN1395" s="43">
        <f t="shared" si="710"/>
        <v>44469</v>
      </c>
      <c r="BO1395" s="45">
        <f t="shared" si="727"/>
        <v>0.53211325966850831</v>
      </c>
      <c r="BP1395" s="45">
        <f t="shared" si="728"/>
        <v>2.5170447665178237</v>
      </c>
      <c r="BQ1395" s="47">
        <f t="shared" si="729"/>
        <v>114.7109791267705</v>
      </c>
      <c r="BR1395" s="47">
        <f t="shared" si="730"/>
        <v>133.89294920194138</v>
      </c>
    </row>
    <row r="1396" spans="6:70" x14ac:dyDescent="0.25">
      <c r="F1396" s="2">
        <v>44250</v>
      </c>
      <c r="G1396">
        <v>7.3999999999999996E-2</v>
      </c>
      <c r="H1396" s="43">
        <v>44281</v>
      </c>
      <c r="I1396">
        <v>1.3344</v>
      </c>
      <c r="L1396" s="2">
        <v>44216</v>
      </c>
      <c r="M1396" t="str">
        <v>9128283F</v>
      </c>
      <c r="N1396">
        <v>3.1199999999999999E-2</v>
      </c>
      <c r="O1396">
        <v>0.1114</v>
      </c>
      <c r="P1396">
        <v>0.80059999999999998</v>
      </c>
      <c r="Q1396">
        <v>136.96875</v>
      </c>
      <c r="R1396">
        <f>VLOOKUP(M1396,工作表1!$A$3:$B$1000,2,FALSE)</f>
        <v>2.25</v>
      </c>
      <c r="S1396" t="str">
        <f>VLOOKUP(M1396,工作表1!$A$3:$C$1000,3,FALSE)</f>
        <v>2027/11/15</v>
      </c>
      <c r="T1396">
        <f t="shared" si="700"/>
        <v>7.6999999999999999E-2</v>
      </c>
      <c r="U1396">
        <f t="shared" si="699"/>
        <v>2.173</v>
      </c>
      <c r="V1396" s="43">
        <f t="shared" si="711"/>
        <v>44331</v>
      </c>
      <c r="W1396" s="43">
        <f t="shared" si="701"/>
        <v>44286</v>
      </c>
      <c r="X1396" s="45">
        <f t="shared" si="712"/>
        <v>0.4164364640883978</v>
      </c>
      <c r="Y1396" s="45">
        <f t="shared" si="713"/>
        <v>0.84177892984182245</v>
      </c>
      <c r="Z1396" s="47">
        <f t="shared" si="714"/>
        <v>110.05825181299069</v>
      </c>
      <c r="AA1396" s="47">
        <f t="shared" si="715"/>
        <v>136.41940087197707</v>
      </c>
      <c r="AB1396" s="45">
        <f t="shared" si="716"/>
        <v>0.76160000000000005</v>
      </c>
      <c r="AC1396" s="2" t="str">
        <f t="shared" si="702"/>
        <v>TY1</v>
      </c>
      <c r="AD1396">
        <f t="shared" si="703"/>
        <v>136.96875</v>
      </c>
      <c r="AE1396">
        <f t="shared" si="704"/>
        <v>135.953125</v>
      </c>
      <c r="AF1396" s="49">
        <f t="shared" si="731"/>
        <v>1.015625</v>
      </c>
      <c r="AG1396" s="3">
        <f t="shared" si="717"/>
        <v>136.41940087197707</v>
      </c>
      <c r="AH1396">
        <f t="shared" si="718"/>
        <v>134.99416294567646</v>
      </c>
      <c r="AI1396" s="51">
        <f t="shared" si="719"/>
        <v>1.4252379263006105</v>
      </c>
      <c r="AJ1396" s="52">
        <f t="shared" si="720"/>
        <v>0.40961292630061052</v>
      </c>
      <c r="AK1396" s="2">
        <v>44216</v>
      </c>
      <c r="AL1396" t="str">
        <v>9128283W</v>
      </c>
      <c r="AM1396">
        <v>0.34610000000000002</v>
      </c>
      <c r="AN1396">
        <v>9.4589999999999994E-2</v>
      </c>
      <c r="AO1396">
        <v>0.82720000000000005</v>
      </c>
      <c r="AP1396">
        <v>135.953125</v>
      </c>
      <c r="AQ1396">
        <f>VLOOKUP(AL1396,工作表1!$F$3:$G$1000,2,FALSE)</f>
        <v>2.75</v>
      </c>
      <c r="AR1396" t="str">
        <f>VLOOKUP(AL1396,工作表1!$F$3:$H$1000,3,FALSE)</f>
        <v>2028/2/15</v>
      </c>
      <c r="AS1396">
        <f t="shared" si="705"/>
        <v>7.6999999999999999E-2</v>
      </c>
      <c r="AT1396">
        <f t="shared" si="706"/>
        <v>2.673</v>
      </c>
      <c r="AU1396" s="43">
        <f t="shared" si="721"/>
        <v>44242</v>
      </c>
      <c r="AV1396" s="43">
        <f t="shared" si="707"/>
        <v>44377</v>
      </c>
      <c r="AW1396" s="45">
        <f t="shared" si="722"/>
        <v>1.1881793478260869</v>
      </c>
      <c r="AX1396" s="45">
        <f t="shared" si="723"/>
        <v>2.3936587998808814</v>
      </c>
      <c r="AY1396" s="47">
        <f t="shared" si="724"/>
        <v>113.61703703767422</v>
      </c>
      <c r="AZ1396" s="47">
        <f t="shared" si="725"/>
        <v>134.99416294567646</v>
      </c>
      <c r="BA1396" s="43"/>
      <c r="BC1396" s="2">
        <v>44215</v>
      </c>
      <c r="BD1396" t="str">
        <v>9128284N</v>
      </c>
      <c r="BE1396">
        <v>-16.854800000000001</v>
      </c>
      <c r="BF1396">
        <v>0.77088999999999996</v>
      </c>
      <c r="BG1396">
        <v>0.83379999999999999</v>
      </c>
      <c r="BH1396">
        <v>135.921875</v>
      </c>
      <c r="BI1396">
        <f>VLOOKUP(BD1396,工作表1!$K$3:$L$1000,2,FALSE)</f>
        <v>2.875</v>
      </c>
      <c r="BJ1396" t="str">
        <f>VLOOKUP(BD1396,工作表1!$K$3:$M$1000,3,FALSE)</f>
        <v>2028/5/15</v>
      </c>
      <c r="BK1396">
        <f t="shared" si="708"/>
        <v>7.9000000000000001E-2</v>
      </c>
      <c r="BL1396">
        <f t="shared" si="709"/>
        <v>2.7959999999999998</v>
      </c>
      <c r="BM1396" s="43">
        <f t="shared" si="726"/>
        <v>44331</v>
      </c>
      <c r="BN1396" s="43">
        <f t="shared" si="710"/>
        <v>44469</v>
      </c>
      <c r="BO1396" s="45">
        <f t="shared" si="727"/>
        <v>0.52417127071823211</v>
      </c>
      <c r="BP1396" s="45">
        <f t="shared" si="728"/>
        <v>2.5169794898963143</v>
      </c>
      <c r="BQ1396" s="47">
        <f t="shared" si="729"/>
        <v>114.68795382253396</v>
      </c>
      <c r="BR1396" s="47">
        <f t="shared" si="730"/>
        <v>133.85240421784772</v>
      </c>
    </row>
    <row r="1397" spans="6:70" x14ac:dyDescent="0.25">
      <c r="F1397" s="2">
        <v>44249</v>
      </c>
      <c r="G1397">
        <v>7.3999999999999996E-2</v>
      </c>
      <c r="H1397" s="43">
        <v>44280</v>
      </c>
      <c r="I1397">
        <v>1.2809999999999999</v>
      </c>
      <c r="L1397" s="2">
        <v>44215</v>
      </c>
      <c r="M1397" t="str">
        <v>9128283F</v>
      </c>
      <c r="N1397">
        <v>0.1454</v>
      </c>
      <c r="O1397">
        <v>9.4839999999999994E-2</v>
      </c>
      <c r="P1397">
        <v>0.80059999999999998</v>
      </c>
      <c r="Q1397">
        <v>136.9375</v>
      </c>
      <c r="R1397">
        <f>VLOOKUP(M1397,工作表1!$A$3:$B$1000,2,FALSE)</f>
        <v>2.25</v>
      </c>
      <c r="S1397" t="str">
        <f>VLOOKUP(M1397,工作表1!$A$3:$C$1000,3,FALSE)</f>
        <v>2027/11/15</v>
      </c>
      <c r="T1397">
        <f t="shared" si="700"/>
        <v>7.9000000000000001E-2</v>
      </c>
      <c r="U1397">
        <f t="shared" si="699"/>
        <v>2.1709999999999998</v>
      </c>
      <c r="V1397" s="43">
        <f t="shared" si="711"/>
        <v>44331</v>
      </c>
      <c r="W1397" s="43">
        <f t="shared" si="701"/>
        <v>44286</v>
      </c>
      <c r="X1397" s="45">
        <f t="shared" si="712"/>
        <v>0.41022099447513816</v>
      </c>
      <c r="Y1397" s="45">
        <f t="shared" si="713"/>
        <v>0.8417278437902066</v>
      </c>
      <c r="Z1397" s="47">
        <f t="shared" si="714"/>
        <v>110.04184586177205</v>
      </c>
      <c r="AA1397" s="47">
        <f t="shared" si="715"/>
        <v>136.38417264141742</v>
      </c>
      <c r="AB1397" s="45">
        <f t="shared" si="716"/>
        <v>0.76849999999999996</v>
      </c>
      <c r="AC1397" s="2" t="str">
        <f t="shared" si="702"/>
        <v>TY1</v>
      </c>
      <c r="AD1397">
        <f t="shared" si="703"/>
        <v>136.9375</v>
      </c>
      <c r="AE1397">
        <f t="shared" si="704"/>
        <v>135.921875</v>
      </c>
      <c r="AF1397" s="49">
        <f t="shared" si="731"/>
        <v>1.015625</v>
      </c>
      <c r="AG1397" s="3">
        <f t="shared" si="717"/>
        <v>136.38417264141742</v>
      </c>
      <c r="AH1397">
        <f t="shared" si="718"/>
        <v>134.96070527883501</v>
      </c>
      <c r="AI1397" s="51">
        <f t="shared" si="719"/>
        <v>1.4234673625824144</v>
      </c>
      <c r="AJ1397" s="52">
        <f t="shared" si="720"/>
        <v>0.40784236258241435</v>
      </c>
      <c r="AK1397" s="2">
        <v>44215</v>
      </c>
      <c r="AL1397" t="str">
        <v>9128283W</v>
      </c>
      <c r="AM1397">
        <v>0.44440000000000002</v>
      </c>
      <c r="AN1397">
        <v>8.8679999999999995E-2</v>
      </c>
      <c r="AO1397">
        <v>0.82720000000000005</v>
      </c>
      <c r="AP1397">
        <v>135.921875</v>
      </c>
      <c r="AQ1397">
        <f>VLOOKUP(AL1397,工作表1!$F$3:$G$1000,2,FALSE)</f>
        <v>2.75</v>
      </c>
      <c r="AR1397" t="str">
        <f>VLOOKUP(AL1397,工作表1!$F$3:$H$1000,3,FALSE)</f>
        <v>2028/2/15</v>
      </c>
      <c r="AS1397">
        <f t="shared" si="705"/>
        <v>7.9000000000000001E-2</v>
      </c>
      <c r="AT1397">
        <f t="shared" si="706"/>
        <v>2.6709999999999998</v>
      </c>
      <c r="AU1397" s="43">
        <f t="shared" si="721"/>
        <v>44242</v>
      </c>
      <c r="AV1397" s="43">
        <f t="shared" si="707"/>
        <v>44377</v>
      </c>
      <c r="AW1397" s="45">
        <f t="shared" si="722"/>
        <v>1.1807065217391304</v>
      </c>
      <c r="AX1397" s="45">
        <f t="shared" si="723"/>
        <v>2.3937202203692673</v>
      </c>
      <c r="AY1397" s="47">
        <f t="shared" si="724"/>
        <v>113.60065307027484</v>
      </c>
      <c r="AZ1397" s="47">
        <f t="shared" si="725"/>
        <v>134.96070527883501</v>
      </c>
      <c r="BA1397" s="43"/>
      <c r="BC1397" s="2">
        <v>44211</v>
      </c>
      <c r="BD1397" t="str">
        <v>9128284N</v>
      </c>
      <c r="BE1397">
        <v>-16.090900000000001</v>
      </c>
      <c r="BF1397">
        <v>0.73594000000000004</v>
      </c>
      <c r="BG1397">
        <v>0.83379999999999999</v>
      </c>
      <c r="BH1397">
        <v>135.84375</v>
      </c>
      <c r="BI1397">
        <f>VLOOKUP(BD1397,工作表1!$K$3:$L$1000,2,FALSE)</f>
        <v>2.875</v>
      </c>
      <c r="BJ1397" t="str">
        <f>VLOOKUP(BD1397,工作表1!$K$3:$M$1000,3,FALSE)</f>
        <v>2028/5/15</v>
      </c>
      <c r="BK1397">
        <f t="shared" si="708"/>
        <v>7.8299999999999995E-2</v>
      </c>
      <c r="BL1397">
        <f t="shared" si="709"/>
        <v>2.7967</v>
      </c>
      <c r="BM1397" s="43">
        <f t="shared" si="726"/>
        <v>44331</v>
      </c>
      <c r="BN1397" s="43">
        <f t="shared" si="710"/>
        <v>44469</v>
      </c>
      <c r="BO1397" s="45">
        <f t="shared" si="727"/>
        <v>0.51622928176795579</v>
      </c>
      <c r="BP1397" s="45">
        <f t="shared" si="728"/>
        <v>2.5169142132748052</v>
      </c>
      <c r="BQ1397" s="47">
        <f t="shared" si="729"/>
        <v>114.65739625384131</v>
      </c>
      <c r="BR1397" s="47">
        <f t="shared" si="730"/>
        <v>133.80055418056983</v>
      </c>
    </row>
    <row r="1398" spans="6:70" x14ac:dyDescent="0.25">
      <c r="F1398" s="2">
        <v>44246</v>
      </c>
      <c r="G1398">
        <v>7.1800000000000003E-2</v>
      </c>
      <c r="H1398" s="43">
        <v>44279</v>
      </c>
      <c r="I1398">
        <v>1.2595000000000001</v>
      </c>
      <c r="L1398" s="2">
        <v>44211</v>
      </c>
      <c r="M1398" t="str">
        <v>9128283F</v>
      </c>
      <c r="N1398">
        <v>0.93679999999999997</v>
      </c>
      <c r="O1398">
        <v>-2.1430000000000001E-2</v>
      </c>
      <c r="P1398">
        <v>0.80059999999999998</v>
      </c>
      <c r="Q1398">
        <v>136.859375</v>
      </c>
      <c r="R1398">
        <f>VLOOKUP(M1398,工作表1!$A$3:$B$1000,2,FALSE)</f>
        <v>2.25</v>
      </c>
      <c r="S1398" t="str">
        <f>VLOOKUP(M1398,工作表1!$A$3:$C$1000,3,FALSE)</f>
        <v>2027/11/15</v>
      </c>
      <c r="T1398">
        <f t="shared" si="700"/>
        <v>7.8299999999999995E-2</v>
      </c>
      <c r="U1398">
        <f t="shared" si="699"/>
        <v>2.1717</v>
      </c>
      <c r="V1398" s="43">
        <f t="shared" si="711"/>
        <v>44331</v>
      </c>
      <c r="W1398" s="43">
        <f t="shared" si="701"/>
        <v>44286</v>
      </c>
      <c r="X1398" s="45">
        <f t="shared" si="712"/>
        <v>0.40400552486187846</v>
      </c>
      <c r="Y1398" s="45">
        <f t="shared" si="713"/>
        <v>0.84167675773859085</v>
      </c>
      <c r="Z1398" s="47">
        <f t="shared" si="714"/>
        <v>110.01228221341877</v>
      </c>
      <c r="AA1398" s="47">
        <f t="shared" si="715"/>
        <v>136.33185836786058</v>
      </c>
      <c r="AB1398" s="45">
        <f t="shared" si="716"/>
        <v>0.76849999999999996</v>
      </c>
      <c r="AC1398" s="2" t="str">
        <f t="shared" si="702"/>
        <v>TY1</v>
      </c>
      <c r="AD1398">
        <f t="shared" si="703"/>
        <v>136.859375</v>
      </c>
      <c r="AE1398">
        <f t="shared" si="704"/>
        <v>135.84375</v>
      </c>
      <c r="AF1398" s="49">
        <f t="shared" si="731"/>
        <v>1.015625</v>
      </c>
      <c r="AG1398" s="3">
        <f t="shared" si="717"/>
        <v>136.33185836786058</v>
      </c>
      <c r="AH1398">
        <f t="shared" si="718"/>
        <v>134.9091404347817</v>
      </c>
      <c r="AI1398" s="51">
        <f t="shared" si="719"/>
        <v>1.4227179330788715</v>
      </c>
      <c r="AJ1398" s="52">
        <f t="shared" si="720"/>
        <v>0.40709293307887151</v>
      </c>
      <c r="AK1398" s="2">
        <v>44211</v>
      </c>
      <c r="AL1398" t="str">
        <v>9128283W</v>
      </c>
      <c r="AM1398">
        <v>1.2339</v>
      </c>
      <c r="AN1398">
        <v>3.7580000000000002E-2</v>
      </c>
      <c r="AO1398">
        <v>0.82720000000000005</v>
      </c>
      <c r="AP1398">
        <v>135.84375</v>
      </c>
      <c r="AQ1398">
        <f>VLOOKUP(AL1398,工作表1!$F$3:$G$1000,2,FALSE)</f>
        <v>2.75</v>
      </c>
      <c r="AR1398" t="str">
        <f>VLOOKUP(AL1398,工作表1!$F$3:$H$1000,3,FALSE)</f>
        <v>2028/2/15</v>
      </c>
      <c r="AS1398">
        <f t="shared" si="705"/>
        <v>7.8299999999999995E-2</v>
      </c>
      <c r="AT1398">
        <f t="shared" si="706"/>
        <v>2.6717</v>
      </c>
      <c r="AU1398" s="43">
        <f t="shared" si="721"/>
        <v>44242</v>
      </c>
      <c r="AV1398" s="43">
        <f t="shared" si="707"/>
        <v>44377</v>
      </c>
      <c r="AW1398" s="45">
        <f t="shared" si="722"/>
        <v>1.1732336956521738</v>
      </c>
      <c r="AX1398" s="45">
        <f t="shared" si="723"/>
        <v>2.3937816408576533</v>
      </c>
      <c r="AY1398" s="47">
        <f t="shared" si="724"/>
        <v>113.57049473477471</v>
      </c>
      <c r="AZ1398" s="47">
        <f t="shared" si="725"/>
        <v>134.9091404347817</v>
      </c>
      <c r="BA1398" s="43"/>
      <c r="BC1398" s="2">
        <v>44210</v>
      </c>
      <c r="BD1398" t="str">
        <v>9128284N</v>
      </c>
      <c r="BE1398">
        <v>-16.6266</v>
      </c>
      <c r="BF1398">
        <v>0.75219999999999998</v>
      </c>
      <c r="BG1398">
        <v>0.83379999999999999</v>
      </c>
      <c r="BH1398">
        <v>135.53125</v>
      </c>
      <c r="BI1398">
        <f>VLOOKUP(BD1398,工作表1!$K$3:$L$1000,2,FALSE)</f>
        <v>2.875</v>
      </c>
      <c r="BJ1398" t="str">
        <f>VLOOKUP(BD1398,工作表1!$K$3:$M$1000,3,FALSE)</f>
        <v>2028/5/15</v>
      </c>
      <c r="BK1398">
        <f t="shared" si="708"/>
        <v>7.9000000000000001E-2</v>
      </c>
      <c r="BL1398">
        <f t="shared" si="709"/>
        <v>2.7959999999999998</v>
      </c>
      <c r="BM1398" s="43">
        <f t="shared" si="726"/>
        <v>44331</v>
      </c>
      <c r="BN1398" s="43">
        <f t="shared" si="710"/>
        <v>44469</v>
      </c>
      <c r="BO1398" s="45">
        <f t="shared" si="727"/>
        <v>0.48446132596685088</v>
      </c>
      <c r="BP1398" s="45">
        <f t="shared" si="728"/>
        <v>2.5166531067887687</v>
      </c>
      <c r="BQ1398" s="47">
        <f t="shared" si="729"/>
        <v>114.41395599547775</v>
      </c>
      <c r="BR1398" s="47">
        <f t="shared" si="730"/>
        <v>133.45074513346293</v>
      </c>
    </row>
    <row r="1399" spans="6:70" x14ac:dyDescent="0.25">
      <c r="F1399" s="2">
        <v>44245</v>
      </c>
      <c r="G1399">
        <v>7.1580000000000005E-2</v>
      </c>
      <c r="H1399" s="43">
        <v>44278</v>
      </c>
      <c r="I1399">
        <v>1.2737000000000001</v>
      </c>
      <c r="L1399" s="2">
        <v>44210</v>
      </c>
      <c r="M1399" t="str">
        <v>9128283F</v>
      </c>
      <c r="N1399">
        <v>0.82030000000000003</v>
      </c>
      <c r="O1399">
        <v>5.3299999999999997E-3</v>
      </c>
      <c r="P1399">
        <v>0.80059999999999998</v>
      </c>
      <c r="Q1399">
        <v>136.5625</v>
      </c>
      <c r="R1399">
        <f>VLOOKUP(M1399,工作表1!$A$3:$B$1000,2,FALSE)</f>
        <v>2.25</v>
      </c>
      <c r="S1399" t="str">
        <f>VLOOKUP(M1399,工作表1!$A$3:$C$1000,3,FALSE)</f>
        <v>2027/11/15</v>
      </c>
      <c r="T1399">
        <f t="shared" si="700"/>
        <v>7.9000000000000001E-2</v>
      </c>
      <c r="U1399">
        <f t="shared" si="699"/>
        <v>2.1709999999999998</v>
      </c>
      <c r="V1399" s="43">
        <f t="shared" si="711"/>
        <v>44331</v>
      </c>
      <c r="W1399" s="43">
        <f t="shared" si="701"/>
        <v>44286</v>
      </c>
      <c r="X1399" s="45">
        <f t="shared" si="712"/>
        <v>0.3791436464088398</v>
      </c>
      <c r="Y1399" s="45">
        <f t="shared" si="713"/>
        <v>0.84147241353212743</v>
      </c>
      <c r="Z1399" s="47">
        <f t="shared" si="714"/>
        <v>109.79301027396522</v>
      </c>
      <c r="AA1399" s="47">
        <f t="shared" si="715"/>
        <v>135.99728642444185</v>
      </c>
      <c r="AB1399" s="45">
        <f t="shared" si="716"/>
        <v>0.81479999999999997</v>
      </c>
      <c r="AC1399" s="2" t="str">
        <f t="shared" si="702"/>
        <v>TY1</v>
      </c>
      <c r="AD1399">
        <f t="shared" si="703"/>
        <v>136.5625</v>
      </c>
      <c r="AE1399">
        <f t="shared" si="704"/>
        <v>135.53125</v>
      </c>
      <c r="AF1399" s="49">
        <f t="shared" si="731"/>
        <v>1.03125</v>
      </c>
      <c r="AG1399" s="3">
        <f t="shared" si="717"/>
        <v>135.99728642444185</v>
      </c>
      <c r="AH1399">
        <f t="shared" si="718"/>
        <v>134.56790676990943</v>
      </c>
      <c r="AI1399" s="51">
        <f t="shared" si="719"/>
        <v>1.4293796545324255</v>
      </c>
      <c r="AJ1399" s="52">
        <f t="shared" si="720"/>
        <v>0.39812965453242555</v>
      </c>
      <c r="AK1399" s="2">
        <v>44210</v>
      </c>
      <c r="AL1399" t="str">
        <v>9128283W</v>
      </c>
      <c r="AM1399">
        <v>1.1588000000000001</v>
      </c>
      <c r="AN1399">
        <v>4.7730000000000002E-2</v>
      </c>
      <c r="AO1399">
        <v>0.82720000000000005</v>
      </c>
      <c r="AP1399">
        <v>135.53125</v>
      </c>
      <c r="AQ1399">
        <f>VLOOKUP(AL1399,工作表1!$F$3:$G$1000,2,FALSE)</f>
        <v>2.75</v>
      </c>
      <c r="AR1399" t="str">
        <f>VLOOKUP(AL1399,工作表1!$F$3:$H$1000,3,FALSE)</f>
        <v>2028/2/15</v>
      </c>
      <c r="AS1399">
        <f t="shared" si="705"/>
        <v>7.9000000000000001E-2</v>
      </c>
      <c r="AT1399">
        <f t="shared" si="706"/>
        <v>2.6709999999999998</v>
      </c>
      <c r="AU1399" s="43">
        <f t="shared" si="721"/>
        <v>44242</v>
      </c>
      <c r="AV1399" s="43">
        <f t="shared" si="707"/>
        <v>44377</v>
      </c>
      <c r="AW1399" s="45">
        <f t="shared" si="722"/>
        <v>1.1433423913043479</v>
      </c>
      <c r="AX1399" s="45">
        <f t="shared" si="723"/>
        <v>2.3940273228111972</v>
      </c>
      <c r="AY1399" s="47">
        <f t="shared" si="724"/>
        <v>113.33663566119543</v>
      </c>
      <c r="AZ1399" s="47">
        <f t="shared" si="725"/>
        <v>134.56790676990943</v>
      </c>
      <c r="BA1399" s="43"/>
      <c r="BC1399" s="2">
        <v>44209</v>
      </c>
      <c r="BD1399" t="str">
        <v>9128284N</v>
      </c>
      <c r="BE1399">
        <v>-17.115500000000001</v>
      </c>
      <c r="BF1399">
        <v>0.76731000000000005</v>
      </c>
      <c r="BG1399">
        <v>0.83379999999999999</v>
      </c>
      <c r="BH1399">
        <v>135.765625</v>
      </c>
      <c r="BI1399">
        <f>VLOOKUP(BD1399,工作表1!$K$3:$L$1000,2,FALSE)</f>
        <v>2.875</v>
      </c>
      <c r="BJ1399" t="str">
        <f>VLOOKUP(BD1399,工作表1!$K$3:$M$1000,3,FALSE)</f>
        <v>2028/5/15</v>
      </c>
      <c r="BK1399">
        <f t="shared" si="708"/>
        <v>7.9000000000000001E-2</v>
      </c>
      <c r="BL1399">
        <f t="shared" si="709"/>
        <v>2.7959999999999998</v>
      </c>
      <c r="BM1399" s="43">
        <f t="shared" si="726"/>
        <v>44331</v>
      </c>
      <c r="BN1399" s="43">
        <f t="shared" si="710"/>
        <v>44469</v>
      </c>
      <c r="BO1399" s="45">
        <f t="shared" si="727"/>
        <v>0.47651933701657456</v>
      </c>
      <c r="BP1399" s="45">
        <f t="shared" si="728"/>
        <v>2.5165878301672597</v>
      </c>
      <c r="BQ1399" s="47">
        <f t="shared" si="729"/>
        <v>114.60126916838959</v>
      </c>
      <c r="BR1399" s="47">
        <f t="shared" si="730"/>
        <v>133.66078599387441</v>
      </c>
    </row>
    <row r="1400" spans="6:70" x14ac:dyDescent="0.25">
      <c r="F1400" s="2">
        <v>44244</v>
      </c>
      <c r="G1400">
        <v>7.0300000000000001E-2</v>
      </c>
      <c r="H1400" s="43">
        <v>44277</v>
      </c>
      <c r="I1400">
        <v>1.3403</v>
      </c>
      <c r="L1400" s="2">
        <v>44209</v>
      </c>
      <c r="M1400" t="str">
        <v>9128283F</v>
      </c>
      <c r="N1400">
        <v>0.43070000000000003</v>
      </c>
      <c r="O1400">
        <v>5.9209999999999999E-2</v>
      </c>
      <c r="P1400">
        <v>0.80059999999999998</v>
      </c>
      <c r="Q1400">
        <v>136.765625</v>
      </c>
      <c r="R1400">
        <f>VLOOKUP(M1400,工作表1!$A$3:$B$1000,2,FALSE)</f>
        <v>2.25</v>
      </c>
      <c r="S1400" t="str">
        <f>VLOOKUP(M1400,工作表1!$A$3:$C$1000,3,FALSE)</f>
        <v>2027/11/15</v>
      </c>
      <c r="T1400">
        <f t="shared" si="700"/>
        <v>7.9000000000000001E-2</v>
      </c>
      <c r="U1400">
        <f t="shared" si="699"/>
        <v>2.1709999999999998</v>
      </c>
      <c r="V1400" s="43">
        <f t="shared" si="711"/>
        <v>44331</v>
      </c>
      <c r="W1400" s="43">
        <f t="shared" si="701"/>
        <v>44286</v>
      </c>
      <c r="X1400" s="45">
        <f t="shared" si="712"/>
        <v>0.3729281767955801</v>
      </c>
      <c r="Y1400" s="45">
        <f t="shared" si="713"/>
        <v>0.84142132748051157</v>
      </c>
      <c r="Z1400" s="47">
        <f t="shared" si="714"/>
        <v>109.94889952227913</v>
      </c>
      <c r="AA1400" s="47">
        <f t="shared" si="715"/>
        <v>136.17678698004158</v>
      </c>
      <c r="AB1400" s="45">
        <f t="shared" si="716"/>
        <v>0.78439999999999999</v>
      </c>
      <c r="AC1400" s="2" t="str">
        <f t="shared" si="702"/>
        <v>TY1</v>
      </c>
      <c r="AD1400">
        <f t="shared" si="703"/>
        <v>136.765625</v>
      </c>
      <c r="AE1400">
        <f t="shared" si="704"/>
        <v>135.765625</v>
      </c>
      <c r="AF1400" s="49">
        <f t="shared" si="731"/>
        <v>1</v>
      </c>
      <c r="AG1400" s="3">
        <f t="shared" si="717"/>
        <v>136.17678698004158</v>
      </c>
      <c r="AH1400">
        <f t="shared" si="718"/>
        <v>134.76034015879128</v>
      </c>
      <c r="AI1400" s="51">
        <f t="shared" si="719"/>
        <v>1.4164468212503039</v>
      </c>
      <c r="AJ1400" s="52">
        <f t="shared" si="720"/>
        <v>0.41644682125030386</v>
      </c>
      <c r="AK1400" s="2">
        <v>44209</v>
      </c>
      <c r="AL1400" t="str">
        <v>9128283W</v>
      </c>
      <c r="AM1400">
        <v>0.2324</v>
      </c>
      <c r="AN1400">
        <v>0.10321</v>
      </c>
      <c r="AO1400">
        <v>0.82720000000000005</v>
      </c>
      <c r="AP1400">
        <v>135.765625</v>
      </c>
      <c r="AQ1400">
        <f>VLOOKUP(AL1400,工作表1!$F$3:$G$1000,2,FALSE)</f>
        <v>2.75</v>
      </c>
      <c r="AR1400" t="str">
        <f>VLOOKUP(AL1400,工作表1!$F$3:$H$1000,3,FALSE)</f>
        <v>2028/2/15</v>
      </c>
      <c r="AS1400">
        <f t="shared" si="705"/>
        <v>7.9000000000000001E-2</v>
      </c>
      <c r="AT1400">
        <f t="shared" si="706"/>
        <v>2.6709999999999998</v>
      </c>
      <c r="AU1400" s="43">
        <f t="shared" si="721"/>
        <v>44242</v>
      </c>
      <c r="AV1400" s="43">
        <f t="shared" si="707"/>
        <v>44377</v>
      </c>
      <c r="AW1400" s="45">
        <f t="shared" si="722"/>
        <v>1.1358695652173914</v>
      </c>
      <c r="AX1400" s="45">
        <f t="shared" si="723"/>
        <v>2.3940887432995832</v>
      </c>
      <c r="AY1400" s="47">
        <f t="shared" si="724"/>
        <v>113.50799766397924</v>
      </c>
      <c r="AZ1400" s="47">
        <f t="shared" si="725"/>
        <v>134.76034015879128</v>
      </c>
      <c r="BA1400" s="43"/>
      <c r="BC1400" s="2">
        <v>44208</v>
      </c>
      <c r="BD1400" t="str">
        <v>9128284N</v>
      </c>
      <c r="BE1400">
        <v>-16.9497</v>
      </c>
      <c r="BF1400">
        <v>0.76341000000000003</v>
      </c>
      <c r="BG1400">
        <v>0.83379999999999999</v>
      </c>
      <c r="BH1400">
        <v>135.359375</v>
      </c>
      <c r="BI1400">
        <f>VLOOKUP(BD1400,工作表1!$K$3:$L$1000,2,FALSE)</f>
        <v>2.875</v>
      </c>
      <c r="BJ1400" t="str">
        <f>VLOOKUP(BD1400,工作表1!$K$3:$M$1000,3,FALSE)</f>
        <v>2028/5/15</v>
      </c>
      <c r="BK1400">
        <f t="shared" si="708"/>
        <v>0.08</v>
      </c>
      <c r="BL1400">
        <f t="shared" si="709"/>
        <v>2.7949999999999999</v>
      </c>
      <c r="BM1400" s="43">
        <f t="shared" si="726"/>
        <v>44331</v>
      </c>
      <c r="BN1400" s="43">
        <f t="shared" si="710"/>
        <v>44469</v>
      </c>
      <c r="BO1400" s="45">
        <f t="shared" si="727"/>
        <v>0.46857734806629836</v>
      </c>
      <c r="BP1400" s="45">
        <f t="shared" si="728"/>
        <v>2.5165225535457503</v>
      </c>
      <c r="BQ1400" s="47">
        <f t="shared" si="729"/>
        <v>114.27309556890597</v>
      </c>
      <c r="BR1400" s="47">
        <f t="shared" si="730"/>
        <v>133.25345512224791</v>
      </c>
    </row>
    <row r="1401" spans="6:70" x14ac:dyDescent="0.25">
      <c r="F1401" s="2">
        <v>44243</v>
      </c>
      <c r="G1401">
        <v>7.0900000000000005E-2</v>
      </c>
      <c r="H1401" s="43">
        <v>44274</v>
      </c>
      <c r="I1401">
        <v>1.3641000000000001</v>
      </c>
      <c r="L1401" s="2">
        <v>44208</v>
      </c>
      <c r="M1401" t="str">
        <v>9128283F</v>
      </c>
      <c r="N1401">
        <v>0.37069999999999997</v>
      </c>
      <c r="O1401">
        <v>7.0779999999999996E-2</v>
      </c>
      <c r="P1401">
        <v>0.80059999999999998</v>
      </c>
      <c r="Q1401">
        <v>136.390625</v>
      </c>
      <c r="R1401">
        <f>VLOOKUP(M1401,工作表1!$A$3:$B$1000,2,FALSE)</f>
        <v>2.25</v>
      </c>
      <c r="S1401" t="str">
        <f>VLOOKUP(M1401,工作表1!$A$3:$C$1000,3,FALSE)</f>
        <v>2027/11/15</v>
      </c>
      <c r="T1401">
        <f t="shared" si="700"/>
        <v>0.08</v>
      </c>
      <c r="U1401">
        <f t="shared" si="699"/>
        <v>2.17</v>
      </c>
      <c r="V1401" s="43">
        <f t="shared" si="711"/>
        <v>44331</v>
      </c>
      <c r="W1401" s="43">
        <f t="shared" si="701"/>
        <v>44286</v>
      </c>
      <c r="X1401" s="45">
        <f t="shared" si="712"/>
        <v>0.36671270718232046</v>
      </c>
      <c r="Y1401" s="45">
        <f t="shared" si="713"/>
        <v>0.84137024142889572</v>
      </c>
      <c r="Z1401" s="47">
        <f t="shared" si="714"/>
        <v>109.65190351216812</v>
      </c>
      <c r="AA1401" s="47">
        <f t="shared" si="715"/>
        <v>135.79087238508419</v>
      </c>
      <c r="AB1401" s="45">
        <f t="shared" si="716"/>
        <v>0.83089999999999997</v>
      </c>
      <c r="AC1401" s="2" t="str">
        <f t="shared" si="702"/>
        <v>TY1</v>
      </c>
      <c r="AD1401">
        <f t="shared" si="703"/>
        <v>136.390625</v>
      </c>
      <c r="AE1401">
        <f t="shared" si="704"/>
        <v>135.359375</v>
      </c>
      <c r="AF1401" s="49">
        <f t="shared" si="731"/>
        <v>1.03125</v>
      </c>
      <c r="AG1401" s="3">
        <f t="shared" si="717"/>
        <v>135.79087238508419</v>
      </c>
      <c r="AH1401">
        <f t="shared" si="718"/>
        <v>134.3688507296547</v>
      </c>
      <c r="AI1401" s="51">
        <f t="shared" si="719"/>
        <v>1.4220216554294893</v>
      </c>
      <c r="AJ1401" s="52">
        <f t="shared" si="720"/>
        <v>0.39077165542948933</v>
      </c>
      <c r="AK1401" s="2">
        <v>44208</v>
      </c>
      <c r="AL1401" t="str">
        <v>9128283W</v>
      </c>
      <c r="AM1401">
        <v>0.80259999999999998</v>
      </c>
      <c r="AN1401">
        <v>7.2529999999999997E-2</v>
      </c>
      <c r="AO1401">
        <v>0.82720000000000005</v>
      </c>
      <c r="AP1401">
        <v>135.359375</v>
      </c>
      <c r="AQ1401">
        <f>VLOOKUP(AL1401,工作表1!$F$3:$G$1000,2,FALSE)</f>
        <v>2.75</v>
      </c>
      <c r="AR1401" t="str">
        <f>VLOOKUP(AL1401,工作表1!$F$3:$H$1000,3,FALSE)</f>
        <v>2028/2/15</v>
      </c>
      <c r="AS1401">
        <f t="shared" si="705"/>
        <v>0.08</v>
      </c>
      <c r="AT1401">
        <f t="shared" si="706"/>
        <v>2.67</v>
      </c>
      <c r="AU1401" s="43">
        <f t="shared" si="721"/>
        <v>44242</v>
      </c>
      <c r="AV1401" s="43">
        <f t="shared" si="707"/>
        <v>44377</v>
      </c>
      <c r="AW1401" s="45">
        <f t="shared" si="722"/>
        <v>1.1283967391304348</v>
      </c>
      <c r="AX1401" s="45">
        <f t="shared" si="723"/>
        <v>2.3941501637879687</v>
      </c>
      <c r="AY1401" s="47">
        <f t="shared" si="724"/>
        <v>113.19587204503156</v>
      </c>
      <c r="AZ1401" s="47">
        <f t="shared" si="725"/>
        <v>134.3688507296547</v>
      </c>
      <c r="BA1401" s="43"/>
      <c r="BC1401" s="2">
        <v>44207</v>
      </c>
      <c r="BD1401" t="str">
        <v>9128284N</v>
      </c>
      <c r="BE1401">
        <v>-17.490300000000001</v>
      </c>
      <c r="BF1401">
        <v>0.77614000000000005</v>
      </c>
      <c r="BG1401">
        <v>0.83379999999999999</v>
      </c>
      <c r="BH1401">
        <v>135.421875</v>
      </c>
      <c r="BI1401">
        <f>VLOOKUP(BD1401,工作表1!$K$3:$L$1000,2,FALSE)</f>
        <v>2.875</v>
      </c>
      <c r="BJ1401" t="str">
        <f>VLOOKUP(BD1401,工作表1!$K$3:$M$1000,3,FALSE)</f>
        <v>2028/5/15</v>
      </c>
      <c r="BK1401">
        <f t="shared" si="708"/>
        <v>7.8E-2</v>
      </c>
      <c r="BL1401">
        <f t="shared" si="709"/>
        <v>2.7970000000000002</v>
      </c>
      <c r="BM1401" s="43">
        <f t="shared" si="726"/>
        <v>44331</v>
      </c>
      <c r="BN1401" s="43">
        <f t="shared" si="710"/>
        <v>44469</v>
      </c>
      <c r="BO1401" s="45">
        <f t="shared" si="727"/>
        <v>0.4606353591160221</v>
      </c>
      <c r="BP1401" s="45">
        <f t="shared" si="728"/>
        <v>2.5164572769242413</v>
      </c>
      <c r="BQ1401" s="47">
        <f t="shared" si="729"/>
        <v>114.31483998945225</v>
      </c>
      <c r="BR1401" s="47">
        <f t="shared" si="730"/>
        <v>133.2871755525949</v>
      </c>
    </row>
    <row r="1402" spans="6:70" x14ac:dyDescent="0.25">
      <c r="F1402" s="2">
        <v>44242</v>
      </c>
      <c r="G1402">
        <v>7.0199999999999999E-2</v>
      </c>
      <c r="H1402" s="43">
        <v>44273</v>
      </c>
      <c r="I1402">
        <v>1.3423</v>
      </c>
      <c r="L1402" s="2">
        <v>44207</v>
      </c>
      <c r="M1402" t="str">
        <v>9128283F</v>
      </c>
      <c r="N1402">
        <v>0.84379999999999999</v>
      </c>
      <c r="O1402">
        <v>4.4200000000000003E-3</v>
      </c>
      <c r="P1402">
        <v>0.80059999999999998</v>
      </c>
      <c r="Q1402">
        <v>136.421875</v>
      </c>
      <c r="R1402">
        <f>VLOOKUP(M1402,工作表1!$A$3:$B$1000,2,FALSE)</f>
        <v>2.25</v>
      </c>
      <c r="S1402" t="str">
        <f>VLOOKUP(M1402,工作表1!$A$3:$C$1000,3,FALSE)</f>
        <v>2027/11/15</v>
      </c>
      <c r="T1402">
        <f t="shared" si="700"/>
        <v>7.8E-2</v>
      </c>
      <c r="U1402">
        <f t="shared" si="699"/>
        <v>2.1720000000000002</v>
      </c>
      <c r="V1402" s="43">
        <f t="shared" si="711"/>
        <v>44331</v>
      </c>
      <c r="W1402" s="43">
        <f t="shared" si="701"/>
        <v>44286</v>
      </c>
      <c r="X1402" s="45">
        <f t="shared" si="712"/>
        <v>0.36049723756906077</v>
      </c>
      <c r="Y1402" s="45">
        <f t="shared" si="713"/>
        <v>0.84131915537727997</v>
      </c>
      <c r="Z1402" s="47">
        <f t="shared" si="714"/>
        <v>109.69906698757329</v>
      </c>
      <c r="AA1402" s="47">
        <f t="shared" si="715"/>
        <v>135.83402978746849</v>
      </c>
      <c r="AB1402" s="45">
        <f t="shared" si="716"/>
        <v>0.84250000000000003</v>
      </c>
      <c r="AC1402" s="2" t="str">
        <f t="shared" si="702"/>
        <v>TY1</v>
      </c>
      <c r="AD1402">
        <f t="shared" si="703"/>
        <v>136.421875</v>
      </c>
      <c r="AE1402">
        <f t="shared" si="704"/>
        <v>135.421875</v>
      </c>
      <c r="AF1402" s="49">
        <f t="shared" si="731"/>
        <v>1</v>
      </c>
      <c r="AG1402" s="3">
        <f t="shared" si="717"/>
        <v>135.83402978746849</v>
      </c>
      <c r="AH1402">
        <f t="shared" si="718"/>
        <v>134.40868833931029</v>
      </c>
      <c r="AI1402" s="51">
        <f t="shared" si="719"/>
        <v>1.425341448158207</v>
      </c>
      <c r="AJ1402" s="52">
        <f t="shared" si="720"/>
        <v>0.42534144815820696</v>
      </c>
      <c r="AK1402" s="2">
        <v>44207</v>
      </c>
      <c r="AL1402" t="str">
        <v>9128283W</v>
      </c>
      <c r="AM1402">
        <v>0.33689999999999998</v>
      </c>
      <c r="AN1402">
        <v>9.5200000000000007E-2</v>
      </c>
      <c r="AO1402">
        <v>0.82720000000000005</v>
      </c>
      <c r="AP1402">
        <v>135.421875</v>
      </c>
      <c r="AQ1402">
        <f>VLOOKUP(AL1402,工作表1!$F$3:$G$1000,2,FALSE)</f>
        <v>2.75</v>
      </c>
      <c r="AR1402" t="str">
        <f>VLOOKUP(AL1402,工作表1!$F$3:$H$1000,3,FALSE)</f>
        <v>2028/2/15</v>
      </c>
      <c r="AS1402">
        <f t="shared" si="705"/>
        <v>7.8E-2</v>
      </c>
      <c r="AT1402">
        <f t="shared" si="706"/>
        <v>2.6720000000000002</v>
      </c>
      <c r="AU1402" s="43">
        <f t="shared" si="721"/>
        <v>44242</v>
      </c>
      <c r="AV1402" s="43">
        <f t="shared" si="707"/>
        <v>44377</v>
      </c>
      <c r="AW1402" s="45">
        <f t="shared" si="722"/>
        <v>1.1209239130434783</v>
      </c>
      <c r="AX1402" s="45">
        <f t="shared" si="723"/>
        <v>2.3942115842763547</v>
      </c>
      <c r="AY1402" s="47">
        <f t="shared" si="724"/>
        <v>113.24194293035055</v>
      </c>
      <c r="AZ1402" s="47">
        <f t="shared" si="725"/>
        <v>134.40868833931029</v>
      </c>
      <c r="BA1402" s="43"/>
      <c r="BC1402" s="2">
        <v>44204</v>
      </c>
      <c r="BD1402" t="str">
        <v>9128284N</v>
      </c>
      <c r="BE1402">
        <v>-15.928900000000001</v>
      </c>
      <c r="BF1402">
        <v>0.71862000000000004</v>
      </c>
      <c r="BG1402">
        <v>0.83379999999999999</v>
      </c>
      <c r="BH1402">
        <v>135.640625</v>
      </c>
      <c r="BI1402">
        <f>VLOOKUP(BD1402,工作表1!$K$3:$L$1000,2,FALSE)</f>
        <v>2.875</v>
      </c>
      <c r="BJ1402" t="str">
        <f>VLOOKUP(BD1402,工作表1!$K$3:$M$1000,3,FALSE)</f>
        <v>2028/5/15</v>
      </c>
      <c r="BK1402">
        <f t="shared" si="708"/>
        <v>7.6999999999999999E-2</v>
      </c>
      <c r="BL1402">
        <f t="shared" si="709"/>
        <v>2.798</v>
      </c>
      <c r="BM1402" s="43">
        <f t="shared" si="726"/>
        <v>44331</v>
      </c>
      <c r="BN1402" s="43">
        <f t="shared" si="710"/>
        <v>44469</v>
      </c>
      <c r="BO1402" s="45">
        <f t="shared" si="727"/>
        <v>0.45269337016574585</v>
      </c>
      <c r="BP1402" s="45">
        <f t="shared" si="728"/>
        <v>2.5163920003027327</v>
      </c>
      <c r="BQ1402" s="47">
        <f t="shared" si="729"/>
        <v>114.55020896099596</v>
      </c>
      <c r="BR1402" s="47">
        <f t="shared" si="730"/>
        <v>133.55397491993406</v>
      </c>
    </row>
    <row r="1403" spans="6:70" x14ac:dyDescent="0.25">
      <c r="F1403" s="2">
        <v>44239</v>
      </c>
      <c r="G1403">
        <v>7.0000000000000007E-2</v>
      </c>
      <c r="H1403" s="43">
        <v>44272</v>
      </c>
      <c r="I1403">
        <v>1.2758</v>
      </c>
      <c r="L1403" s="2">
        <v>44204</v>
      </c>
      <c r="M1403" t="str">
        <v>9128283F</v>
      </c>
      <c r="N1403">
        <v>0.69040000000000001</v>
      </c>
      <c r="O1403">
        <v>3.082E-2</v>
      </c>
      <c r="P1403">
        <v>0.80059999999999998</v>
      </c>
      <c r="Q1403">
        <v>136.65625</v>
      </c>
      <c r="R1403">
        <f>VLOOKUP(M1403,工作表1!$A$3:$B$1000,2,FALSE)</f>
        <v>2.25</v>
      </c>
      <c r="S1403" t="str">
        <f>VLOOKUP(M1403,工作表1!$A$3:$C$1000,3,FALSE)</f>
        <v>2027/11/15</v>
      </c>
      <c r="T1403">
        <f t="shared" si="700"/>
        <v>7.6999999999999999E-2</v>
      </c>
      <c r="U1403">
        <f t="shared" si="699"/>
        <v>2.173</v>
      </c>
      <c r="V1403" s="43">
        <f t="shared" si="711"/>
        <v>44331</v>
      </c>
      <c r="W1403" s="43">
        <f t="shared" si="701"/>
        <v>44286</v>
      </c>
      <c r="X1403" s="45">
        <f t="shared" si="712"/>
        <v>0.35428176795580107</v>
      </c>
      <c r="Y1403" s="45">
        <f t="shared" si="713"/>
        <v>0.841268069325664</v>
      </c>
      <c r="Z1403" s="47">
        <f t="shared" si="714"/>
        <v>109.88614667274828</v>
      </c>
      <c r="AA1403" s="47">
        <f t="shared" si="715"/>
        <v>136.05221160042379</v>
      </c>
      <c r="AB1403" s="45">
        <f t="shared" si="716"/>
        <v>0.80979999999999996</v>
      </c>
      <c r="AC1403" s="2" t="str">
        <f t="shared" si="702"/>
        <v>TY1</v>
      </c>
      <c r="AD1403">
        <f t="shared" si="703"/>
        <v>136.65625</v>
      </c>
      <c r="AE1403">
        <f t="shared" si="704"/>
        <v>135.640625</v>
      </c>
      <c r="AF1403" s="49">
        <f t="shared" si="731"/>
        <v>1.015625</v>
      </c>
      <c r="AG1403" s="3">
        <f t="shared" si="717"/>
        <v>136.05221160042379</v>
      </c>
      <c r="AH1403">
        <f t="shared" si="718"/>
        <v>134.65925694542523</v>
      </c>
      <c r="AI1403" s="51">
        <f t="shared" si="719"/>
        <v>1.3929546549985616</v>
      </c>
      <c r="AJ1403" s="52">
        <f t="shared" si="720"/>
        <v>0.37732965499856164</v>
      </c>
      <c r="AK1403" s="2">
        <v>44204</v>
      </c>
      <c r="AL1403" t="str">
        <v>9128283W</v>
      </c>
      <c r="AM1403">
        <v>1.4114</v>
      </c>
      <c r="AN1403">
        <v>3.7699999999999997E-2</v>
      </c>
      <c r="AO1403">
        <v>0.82720000000000005</v>
      </c>
      <c r="AP1403">
        <v>135.640625</v>
      </c>
      <c r="AQ1403">
        <f>VLOOKUP(AL1403,工作表1!$F$3:$G$1000,2,FALSE)</f>
        <v>2.75</v>
      </c>
      <c r="AR1403" t="str">
        <f>VLOOKUP(AL1403,工作表1!$F$3:$H$1000,3,FALSE)</f>
        <v>2028/2/15</v>
      </c>
      <c r="AS1403">
        <f t="shared" si="705"/>
        <v>7.6999999999999999E-2</v>
      </c>
      <c r="AT1403">
        <f t="shared" si="706"/>
        <v>2.673</v>
      </c>
      <c r="AU1403" s="43">
        <f t="shared" si="721"/>
        <v>44242</v>
      </c>
      <c r="AV1403" s="43">
        <f t="shared" si="707"/>
        <v>44377</v>
      </c>
      <c r="AW1403" s="45">
        <f t="shared" si="722"/>
        <v>1.1134510869565217</v>
      </c>
      <c r="AX1403" s="45">
        <f t="shared" si="723"/>
        <v>2.3942730047647407</v>
      </c>
      <c r="AY1403" s="47">
        <f t="shared" si="724"/>
        <v>113.46186938482958</v>
      </c>
      <c r="AZ1403" s="47">
        <f t="shared" si="725"/>
        <v>134.65925694542523</v>
      </c>
      <c r="BA1403" s="43"/>
      <c r="BC1403" s="2">
        <v>44203</v>
      </c>
      <c r="BD1403" t="str">
        <v>9128284N</v>
      </c>
      <c r="BE1403">
        <v>-17.575199999999999</v>
      </c>
      <c r="BF1403">
        <v>0.77758000000000005</v>
      </c>
      <c r="BG1403">
        <v>0.83379999999999999</v>
      </c>
      <c r="BH1403">
        <v>136</v>
      </c>
      <c r="BI1403">
        <f>VLOOKUP(BD1403,工作表1!$K$3:$L$1000,2,FALSE)</f>
        <v>2.875</v>
      </c>
      <c r="BJ1403" t="str">
        <f>VLOOKUP(BD1403,工作表1!$K$3:$M$1000,3,FALSE)</f>
        <v>2028/5/15</v>
      </c>
      <c r="BK1403">
        <f t="shared" si="708"/>
        <v>0.08</v>
      </c>
      <c r="BL1403">
        <f t="shared" si="709"/>
        <v>2.7949999999999999</v>
      </c>
      <c r="BM1403" s="43">
        <f t="shared" si="726"/>
        <v>44331</v>
      </c>
      <c r="BN1403" s="43">
        <f t="shared" si="710"/>
        <v>44469</v>
      </c>
      <c r="BO1403" s="45">
        <f t="shared" si="727"/>
        <v>0.42886740331491713</v>
      </c>
      <c r="BP1403" s="45">
        <f t="shared" si="728"/>
        <v>2.5161961704382048</v>
      </c>
      <c r="BQ1403" s="47">
        <f t="shared" si="729"/>
        <v>114.8194855610794</v>
      </c>
      <c r="BR1403" s="47">
        <f t="shared" si="730"/>
        <v>133.83572708621833</v>
      </c>
    </row>
    <row r="1404" spans="6:70" x14ac:dyDescent="0.25">
      <c r="F1404" s="2">
        <v>44238</v>
      </c>
      <c r="G1404">
        <v>7.0000000000000007E-2</v>
      </c>
      <c r="H1404" s="43">
        <v>44271</v>
      </c>
      <c r="I1404">
        <v>1.2757000000000001</v>
      </c>
      <c r="L1404" s="2">
        <v>44203</v>
      </c>
      <c r="M1404" t="str">
        <v>9128283F</v>
      </c>
      <c r="N1404">
        <v>7.6200000000000004E-2</v>
      </c>
      <c r="O1404">
        <v>0.11652999999999999</v>
      </c>
      <c r="P1404">
        <v>0.80059999999999998</v>
      </c>
      <c r="Q1404">
        <v>136.953125</v>
      </c>
      <c r="R1404">
        <f>VLOOKUP(M1404,工作表1!$A$3:$B$1000,2,FALSE)</f>
        <v>2.25</v>
      </c>
      <c r="S1404" t="str">
        <f>VLOOKUP(M1404,工作表1!$A$3:$C$1000,3,FALSE)</f>
        <v>2027/11/15</v>
      </c>
      <c r="T1404">
        <f t="shared" si="700"/>
        <v>0.08</v>
      </c>
      <c r="U1404">
        <f t="shared" si="699"/>
        <v>2.17</v>
      </c>
      <c r="V1404" s="43">
        <f t="shared" si="711"/>
        <v>44331</v>
      </c>
      <c r="W1404" s="43">
        <f t="shared" si="701"/>
        <v>44286</v>
      </c>
      <c r="X1404" s="45">
        <f t="shared" si="712"/>
        <v>0.3356353591160221</v>
      </c>
      <c r="Y1404" s="45">
        <f t="shared" si="713"/>
        <v>0.84111481117081666</v>
      </c>
      <c r="Z1404" s="47">
        <f t="shared" si="714"/>
        <v>110.12011803951985</v>
      </c>
      <c r="AA1404" s="47">
        <f t="shared" si="715"/>
        <v>136.29964442947193</v>
      </c>
      <c r="AB1404" s="45">
        <f t="shared" si="716"/>
        <v>0.77480000000000004</v>
      </c>
      <c r="AC1404" s="2" t="str">
        <f t="shared" si="702"/>
        <v>TY1</v>
      </c>
      <c r="AD1404">
        <f t="shared" si="703"/>
        <v>136.953125</v>
      </c>
      <c r="AE1404">
        <f t="shared" si="704"/>
        <v>136</v>
      </c>
      <c r="AF1404" s="49">
        <f t="shared" si="731"/>
        <v>0.953125</v>
      </c>
      <c r="AG1404" s="3">
        <f t="shared" si="717"/>
        <v>136.29964442947193</v>
      </c>
      <c r="AH1404">
        <f t="shared" si="718"/>
        <v>134.9176877982076</v>
      </c>
      <c r="AI1404" s="51">
        <f t="shared" si="719"/>
        <v>1.3819566312643303</v>
      </c>
      <c r="AJ1404" s="52">
        <f t="shared" si="720"/>
        <v>0.42883163126433033</v>
      </c>
      <c r="AK1404" s="2">
        <v>44203</v>
      </c>
      <c r="AL1404" t="str">
        <v>9128283W</v>
      </c>
      <c r="AM1404">
        <v>-0.67530000000000001</v>
      </c>
      <c r="AN1404">
        <v>0.16461000000000001</v>
      </c>
      <c r="AO1404">
        <v>0.82720000000000005</v>
      </c>
      <c r="AP1404">
        <v>136</v>
      </c>
      <c r="AQ1404">
        <f>VLOOKUP(AL1404,工作表1!$F$3:$G$1000,2,FALSE)</f>
        <v>2.75</v>
      </c>
      <c r="AR1404" t="str">
        <f>VLOOKUP(AL1404,工作表1!$F$3:$H$1000,3,FALSE)</f>
        <v>2028/2/15</v>
      </c>
      <c r="AS1404">
        <f t="shared" si="705"/>
        <v>0.08</v>
      </c>
      <c r="AT1404">
        <f t="shared" si="706"/>
        <v>2.67</v>
      </c>
      <c r="AU1404" s="43">
        <f t="shared" si="721"/>
        <v>44242</v>
      </c>
      <c r="AV1404" s="43">
        <f t="shared" si="707"/>
        <v>44377</v>
      </c>
      <c r="AW1404" s="45">
        <f t="shared" si="722"/>
        <v>1.0910326086956521</v>
      </c>
      <c r="AX1404" s="45">
        <f t="shared" si="723"/>
        <v>2.3944572662298986</v>
      </c>
      <c r="AY1404" s="47">
        <f t="shared" si="724"/>
        <v>113.71076169675344</v>
      </c>
      <c r="AZ1404" s="47">
        <f t="shared" si="725"/>
        <v>134.9176877982076</v>
      </c>
      <c r="BA1404" s="43"/>
      <c r="BC1404" s="2">
        <v>44202</v>
      </c>
      <c r="BD1404" t="str">
        <v>9128284N</v>
      </c>
      <c r="BE1404">
        <v>-17.0886</v>
      </c>
      <c r="BF1404">
        <v>0.75190000000000001</v>
      </c>
      <c r="BG1404">
        <v>0.83379999999999999</v>
      </c>
      <c r="BH1404">
        <v>136.25</v>
      </c>
      <c r="BI1404">
        <f>VLOOKUP(BD1404,工作表1!$K$3:$L$1000,2,FALSE)</f>
        <v>2.875</v>
      </c>
      <c r="BJ1404" t="str">
        <f>VLOOKUP(BD1404,工作表1!$K$3:$M$1000,3,FALSE)</f>
        <v>2028/5/15</v>
      </c>
      <c r="BK1404">
        <f t="shared" si="708"/>
        <v>7.9899999999999999E-2</v>
      </c>
      <c r="BL1404">
        <f t="shared" si="709"/>
        <v>2.7951000000000001</v>
      </c>
      <c r="BM1404" s="43">
        <f t="shared" si="726"/>
        <v>44331</v>
      </c>
      <c r="BN1404" s="43">
        <f t="shared" si="710"/>
        <v>44469</v>
      </c>
      <c r="BO1404" s="45">
        <f t="shared" si="727"/>
        <v>0.42092541436464087</v>
      </c>
      <c r="BP1404" s="45">
        <f t="shared" si="728"/>
        <v>2.5161308938166957</v>
      </c>
      <c r="BQ1404" s="47">
        <f t="shared" si="729"/>
        <v>115.05408666544668</v>
      </c>
      <c r="BR1404" s="47">
        <f t="shared" si="730"/>
        <v>134.10239641909837</v>
      </c>
    </row>
    <row r="1405" spans="6:70" x14ac:dyDescent="0.25">
      <c r="F1405" s="2">
        <v>44237</v>
      </c>
      <c r="G1405">
        <v>6.9070000000000006E-2</v>
      </c>
      <c r="H1405" s="43">
        <v>44270</v>
      </c>
      <c r="I1405">
        <v>1.2708999999999999</v>
      </c>
      <c r="L1405" s="2">
        <v>44202</v>
      </c>
      <c r="M1405" t="str">
        <v>9128283F</v>
      </c>
      <c r="N1405">
        <v>0.45419999999999999</v>
      </c>
      <c r="O1405">
        <v>6.6369999999999998E-2</v>
      </c>
      <c r="P1405">
        <v>0.80059999999999998</v>
      </c>
      <c r="Q1405">
        <v>137.203125</v>
      </c>
      <c r="R1405">
        <f>VLOOKUP(M1405,工作表1!$A$3:$B$1000,2,FALSE)</f>
        <v>2.25</v>
      </c>
      <c r="S1405" t="str">
        <f>VLOOKUP(M1405,工作表1!$A$3:$C$1000,3,FALSE)</f>
        <v>2027/11/15</v>
      </c>
      <c r="T1405">
        <f t="shared" si="700"/>
        <v>7.9899999999999999E-2</v>
      </c>
      <c r="U1405">
        <f t="shared" si="699"/>
        <v>2.1701000000000001</v>
      </c>
      <c r="V1405" s="43">
        <f t="shared" si="711"/>
        <v>44331</v>
      </c>
      <c r="W1405" s="43">
        <f t="shared" si="701"/>
        <v>44286</v>
      </c>
      <c r="X1405" s="45">
        <f t="shared" si="712"/>
        <v>0.32941988950276241</v>
      </c>
      <c r="Y1405" s="45">
        <f t="shared" si="713"/>
        <v>0.8410637251192008</v>
      </c>
      <c r="Z1405" s="47">
        <f t="shared" si="714"/>
        <v>110.33912318138569</v>
      </c>
      <c r="AA1405" s="47">
        <f t="shared" si="715"/>
        <v>136.55795539698042</v>
      </c>
      <c r="AB1405" s="45">
        <f t="shared" si="716"/>
        <v>0.73309999999999997</v>
      </c>
      <c r="AC1405" s="2" t="str">
        <f t="shared" si="702"/>
        <v>TY1</v>
      </c>
      <c r="AD1405">
        <f t="shared" si="703"/>
        <v>137.203125</v>
      </c>
      <c r="AE1405">
        <f t="shared" si="704"/>
        <v>136.25</v>
      </c>
      <c r="AF1405" s="49">
        <f t="shared" si="731"/>
        <v>0.953125</v>
      </c>
      <c r="AG1405" s="3">
        <f t="shared" si="717"/>
        <v>136.55795539698042</v>
      </c>
      <c r="AH1405">
        <f t="shared" si="718"/>
        <v>135.18683695410849</v>
      </c>
      <c r="AI1405" s="51">
        <f t="shared" si="719"/>
        <v>1.3711184428719321</v>
      </c>
      <c r="AJ1405" s="52">
        <f t="shared" si="720"/>
        <v>0.41799344287193207</v>
      </c>
      <c r="AK1405" s="2">
        <v>44202</v>
      </c>
      <c r="AL1405" t="str">
        <v>9128283W</v>
      </c>
      <c r="AM1405">
        <v>-8.5199999999999998E-2</v>
      </c>
      <c r="AN1405">
        <v>0.12684000000000001</v>
      </c>
      <c r="AO1405">
        <v>0.82720000000000005</v>
      </c>
      <c r="AP1405">
        <v>136.25</v>
      </c>
      <c r="AQ1405">
        <f>VLOOKUP(AL1405,工作表1!$F$3:$G$1000,2,FALSE)</f>
        <v>2.75</v>
      </c>
      <c r="AR1405" t="str">
        <f>VLOOKUP(AL1405,工作表1!$F$3:$H$1000,3,FALSE)</f>
        <v>2028/2/15</v>
      </c>
      <c r="AS1405">
        <f t="shared" si="705"/>
        <v>7.9899999999999999E-2</v>
      </c>
      <c r="AT1405">
        <f t="shared" si="706"/>
        <v>2.6701000000000001</v>
      </c>
      <c r="AU1405" s="43">
        <f t="shared" si="721"/>
        <v>44242</v>
      </c>
      <c r="AV1405" s="43">
        <f t="shared" si="707"/>
        <v>44377</v>
      </c>
      <c r="AW1405" s="45">
        <f t="shared" si="722"/>
        <v>1.0835597826086956</v>
      </c>
      <c r="AX1405" s="45">
        <f t="shared" si="723"/>
        <v>2.3945186867182846</v>
      </c>
      <c r="AY1405" s="47">
        <f t="shared" si="724"/>
        <v>113.94562853757098</v>
      </c>
      <c r="AZ1405" s="47">
        <f t="shared" si="725"/>
        <v>135.18683695410849</v>
      </c>
      <c r="BA1405" s="43"/>
      <c r="BC1405" s="2">
        <v>44201</v>
      </c>
      <c r="BD1405" t="str">
        <v>9128284N</v>
      </c>
      <c r="BE1405">
        <v>-15.7697</v>
      </c>
      <c r="BF1405">
        <v>0.70015000000000005</v>
      </c>
      <c r="BG1405">
        <v>0.83379999999999999</v>
      </c>
      <c r="BH1405">
        <v>136.90625</v>
      </c>
      <c r="BI1405">
        <f>VLOOKUP(BD1405,工作表1!$K$3:$L$1000,2,FALSE)</f>
        <v>2.875</v>
      </c>
      <c r="BJ1405" t="str">
        <f>VLOOKUP(BD1405,工作表1!$K$3:$M$1000,3,FALSE)</f>
        <v>2028/5/15</v>
      </c>
      <c r="BK1405">
        <f t="shared" si="708"/>
        <v>7.9000000000000001E-2</v>
      </c>
      <c r="BL1405">
        <f t="shared" si="709"/>
        <v>2.7959999999999998</v>
      </c>
      <c r="BM1405" s="43">
        <f t="shared" si="726"/>
        <v>44331</v>
      </c>
      <c r="BN1405" s="43">
        <f t="shared" si="710"/>
        <v>44469</v>
      </c>
      <c r="BO1405" s="45">
        <f t="shared" si="727"/>
        <v>0.41298342541436461</v>
      </c>
      <c r="BP1405" s="45">
        <f t="shared" si="728"/>
        <v>2.5160656171951867</v>
      </c>
      <c r="BQ1405" s="47">
        <f t="shared" si="729"/>
        <v>115.64831827003701</v>
      </c>
      <c r="BR1405" s="47">
        <f t="shared" si="730"/>
        <v>134.7996685480137</v>
      </c>
    </row>
    <row r="1406" spans="6:70" x14ac:dyDescent="0.25">
      <c r="F1406" s="2">
        <v>44236</v>
      </c>
      <c r="G1406">
        <v>7.0000000000000007E-2</v>
      </c>
      <c r="H1406" s="43">
        <v>44267</v>
      </c>
      <c r="I1406">
        <v>1.2827</v>
      </c>
      <c r="L1406" s="2">
        <v>44201</v>
      </c>
      <c r="M1406" t="str">
        <v>9128283F</v>
      </c>
      <c r="N1406">
        <v>0.37430000000000002</v>
      </c>
      <c r="O1406">
        <v>7.8909999999999994E-2</v>
      </c>
      <c r="P1406">
        <v>0.80059999999999998</v>
      </c>
      <c r="Q1406">
        <v>137.84375</v>
      </c>
      <c r="R1406">
        <f>VLOOKUP(M1406,工作表1!$A$3:$B$1000,2,FALSE)</f>
        <v>2.25</v>
      </c>
      <c r="S1406" t="str">
        <f>VLOOKUP(M1406,工作表1!$A$3:$C$1000,3,FALSE)</f>
        <v>2027/11/15</v>
      </c>
      <c r="T1406">
        <f t="shared" si="700"/>
        <v>7.9000000000000001E-2</v>
      </c>
      <c r="U1406">
        <f t="shared" si="699"/>
        <v>2.1709999999999998</v>
      </c>
      <c r="V1406" s="43">
        <f t="shared" si="711"/>
        <v>44331</v>
      </c>
      <c r="W1406" s="43">
        <f t="shared" si="701"/>
        <v>44286</v>
      </c>
      <c r="X1406" s="45">
        <f t="shared" si="712"/>
        <v>0.32320441988950277</v>
      </c>
      <c r="Y1406" s="45">
        <f t="shared" si="713"/>
        <v>0.84101263906758494</v>
      </c>
      <c r="Z1406" s="47">
        <f t="shared" si="714"/>
        <v>110.85455665826433</v>
      </c>
      <c r="AA1406" s="47">
        <f t="shared" si="715"/>
        <v>137.18629023757234</v>
      </c>
      <c r="AB1406" s="45">
        <f t="shared" si="716"/>
        <v>0.6663</v>
      </c>
      <c r="AC1406" s="2" t="str">
        <f t="shared" si="702"/>
        <v>TY1</v>
      </c>
      <c r="AD1406">
        <f t="shared" si="703"/>
        <v>137.84375</v>
      </c>
      <c r="AE1406">
        <f t="shared" si="704"/>
        <v>136.90625</v>
      </c>
      <c r="AF1406" s="49">
        <f t="shared" si="731"/>
        <v>0.9375</v>
      </c>
      <c r="AG1406" s="3">
        <f t="shared" si="717"/>
        <v>137.18629023757234</v>
      </c>
      <c r="AH1406">
        <f t="shared" si="718"/>
        <v>135.83265359649613</v>
      </c>
      <c r="AI1406" s="51">
        <f t="shared" si="719"/>
        <v>1.3536366410762071</v>
      </c>
      <c r="AJ1406" s="52">
        <f t="shared" si="720"/>
        <v>0.41613664107620707</v>
      </c>
      <c r="AK1406" s="2">
        <v>44201</v>
      </c>
      <c r="AL1406" t="str">
        <v>9128283W</v>
      </c>
      <c r="AM1406">
        <v>-0.1386</v>
      </c>
      <c r="AN1406">
        <v>0.13178000000000001</v>
      </c>
      <c r="AO1406">
        <v>0.82720000000000005</v>
      </c>
      <c r="AP1406">
        <v>136.90625</v>
      </c>
      <c r="AQ1406">
        <f>VLOOKUP(AL1406,工作表1!$F$3:$G$1000,2,FALSE)</f>
        <v>2.75</v>
      </c>
      <c r="AR1406" t="str">
        <f>VLOOKUP(AL1406,工作表1!$F$3:$H$1000,3,FALSE)</f>
        <v>2028/2/15</v>
      </c>
      <c r="AS1406">
        <f t="shared" si="705"/>
        <v>7.9000000000000001E-2</v>
      </c>
      <c r="AT1406">
        <f t="shared" si="706"/>
        <v>2.6709999999999998</v>
      </c>
      <c r="AU1406" s="43">
        <f t="shared" si="721"/>
        <v>44242</v>
      </c>
      <c r="AV1406" s="43">
        <f t="shared" si="707"/>
        <v>44377</v>
      </c>
      <c r="AW1406" s="45">
        <f t="shared" si="722"/>
        <v>1.0760869565217392</v>
      </c>
      <c r="AX1406" s="45">
        <f t="shared" si="723"/>
        <v>2.3945801072066706</v>
      </c>
      <c r="AY1406" s="47">
        <f t="shared" si="724"/>
        <v>114.4924641676548</v>
      </c>
      <c r="AZ1406" s="47">
        <f t="shared" si="725"/>
        <v>135.83265359649613</v>
      </c>
      <c r="BA1406" s="43"/>
      <c r="BC1406" s="2">
        <v>44200</v>
      </c>
      <c r="BD1406" t="str">
        <v>9128284N</v>
      </c>
      <c r="BE1406">
        <v>-15.5327</v>
      </c>
      <c r="BF1406">
        <v>0.68410000000000004</v>
      </c>
      <c r="BG1406">
        <v>0.83379999999999999</v>
      </c>
      <c r="BH1406">
        <v>137.203125</v>
      </c>
      <c r="BI1406">
        <f>VLOOKUP(BD1406,工作表1!$K$3:$L$1000,2,FALSE)</f>
        <v>2.875</v>
      </c>
      <c r="BJ1406" t="str">
        <f>VLOOKUP(BD1406,工作表1!$K$3:$M$1000,3,FALSE)</f>
        <v>2028/5/15</v>
      </c>
      <c r="BK1406">
        <f t="shared" si="708"/>
        <v>7.8E-2</v>
      </c>
      <c r="BL1406">
        <f t="shared" si="709"/>
        <v>2.7970000000000002</v>
      </c>
      <c r="BM1406" s="43">
        <f t="shared" si="726"/>
        <v>44331</v>
      </c>
      <c r="BN1406" s="43">
        <f t="shared" si="710"/>
        <v>44469</v>
      </c>
      <c r="BO1406" s="45">
        <f t="shared" si="727"/>
        <v>0.40504143646408841</v>
      </c>
      <c r="BP1406" s="45">
        <f t="shared" si="728"/>
        <v>2.5160003405736777</v>
      </c>
      <c r="BQ1406" s="47">
        <f t="shared" si="729"/>
        <v>115.9075230534059</v>
      </c>
      <c r="BR1406" s="47">
        <f t="shared" si="730"/>
        <v>135.09503822350382</v>
      </c>
    </row>
    <row r="1407" spans="6:70" x14ac:dyDescent="0.25">
      <c r="F1407" s="2">
        <v>44235</v>
      </c>
      <c r="G1407">
        <v>6.8000000000000005E-2</v>
      </c>
      <c r="H1407" s="43">
        <v>44266</v>
      </c>
      <c r="I1407">
        <v>1.2071000000000001</v>
      </c>
      <c r="L1407" s="2">
        <v>44200</v>
      </c>
      <c r="M1407" t="str">
        <v>9128283F</v>
      </c>
      <c r="N1407">
        <v>-4.8099999999999997E-2</v>
      </c>
      <c r="O1407">
        <v>0.12570999999999999</v>
      </c>
      <c r="P1407">
        <v>0.80059999999999998</v>
      </c>
      <c r="Q1407">
        <v>138.125</v>
      </c>
      <c r="R1407">
        <f>VLOOKUP(M1407,工作表1!$A$3:$B$1000,2,FALSE)</f>
        <v>2.25</v>
      </c>
      <c r="S1407" t="str">
        <f>VLOOKUP(M1407,工作表1!$A$3:$C$1000,3,FALSE)</f>
        <v>2027/11/15</v>
      </c>
      <c r="T1407">
        <f t="shared" si="700"/>
        <v>7.8E-2</v>
      </c>
      <c r="U1407">
        <f t="shared" si="699"/>
        <v>2.1720000000000002</v>
      </c>
      <c r="V1407" s="43">
        <f t="shared" si="711"/>
        <v>44331</v>
      </c>
      <c r="W1407" s="43">
        <f t="shared" si="701"/>
        <v>44286</v>
      </c>
      <c r="X1407" s="45">
        <f t="shared" si="712"/>
        <v>0.31698895027624308</v>
      </c>
      <c r="Y1407" s="45">
        <f t="shared" si="713"/>
        <v>0.84096155301596909</v>
      </c>
      <c r="Z1407" s="47">
        <f t="shared" si="714"/>
        <v>111.07184087824537</v>
      </c>
      <c r="AA1407" s="47">
        <f t="shared" si="715"/>
        <v>137.44218207540541</v>
      </c>
      <c r="AB1407" s="45">
        <f t="shared" si="716"/>
        <v>0.63190000000000002</v>
      </c>
      <c r="AC1407" s="2" t="str">
        <f t="shared" si="702"/>
        <v>TY1</v>
      </c>
      <c r="AD1407">
        <f t="shared" si="703"/>
        <v>138.125</v>
      </c>
      <c r="AE1407">
        <f t="shared" si="704"/>
        <v>137.203125</v>
      </c>
      <c r="AF1407" s="49">
        <f t="shared" si="731"/>
        <v>0.921875</v>
      </c>
      <c r="AG1407" s="3">
        <f t="shared" si="717"/>
        <v>137.44218207540541</v>
      </c>
      <c r="AH1407">
        <f t="shared" si="718"/>
        <v>136.09845980176488</v>
      </c>
      <c r="AI1407" s="51">
        <f t="shared" si="719"/>
        <v>1.3437222736405374</v>
      </c>
      <c r="AJ1407" s="52">
        <f t="shared" si="720"/>
        <v>0.42184727364053742</v>
      </c>
      <c r="AK1407" s="2">
        <v>44200</v>
      </c>
      <c r="AL1407" t="str">
        <v>9128283W</v>
      </c>
      <c r="AM1407">
        <v>-0.78879999999999995</v>
      </c>
      <c r="AN1407">
        <v>0.16394</v>
      </c>
      <c r="AO1407">
        <v>0.82720000000000005</v>
      </c>
      <c r="AP1407">
        <v>137.203125</v>
      </c>
      <c r="AQ1407">
        <f>VLOOKUP(AL1407,工作表1!$F$3:$G$1000,2,FALSE)</f>
        <v>2.75</v>
      </c>
      <c r="AR1407" t="str">
        <f>VLOOKUP(AL1407,工作表1!$F$3:$H$1000,3,FALSE)</f>
        <v>2028/2/15</v>
      </c>
      <c r="AS1407">
        <f t="shared" si="705"/>
        <v>7.8E-2</v>
      </c>
      <c r="AT1407">
        <f t="shared" si="706"/>
        <v>2.6720000000000002</v>
      </c>
      <c r="AU1407" s="43">
        <f t="shared" si="721"/>
        <v>44242</v>
      </c>
      <c r="AV1407" s="43">
        <f t="shared" si="707"/>
        <v>44377</v>
      </c>
      <c r="AW1407" s="45">
        <f t="shared" si="722"/>
        <v>1.0686141304347827</v>
      </c>
      <c r="AX1407" s="45">
        <f t="shared" si="723"/>
        <v>2.3946415276950566</v>
      </c>
      <c r="AY1407" s="47">
        <f t="shared" si="724"/>
        <v>114.72500905304275</v>
      </c>
      <c r="AZ1407" s="47">
        <f t="shared" si="725"/>
        <v>136.09845980176488</v>
      </c>
      <c r="BA1407" s="43"/>
      <c r="BC1407" s="2">
        <v>44196</v>
      </c>
      <c r="BD1407" t="str">
        <v>9128284N</v>
      </c>
      <c r="BE1407">
        <v>-16.360099999999999</v>
      </c>
      <c r="BF1407">
        <v>0.71213000000000004</v>
      </c>
      <c r="BG1407">
        <v>0.83379999999999999</v>
      </c>
      <c r="BH1407">
        <v>137.1875</v>
      </c>
      <c r="BI1407">
        <f>VLOOKUP(BD1407,工作表1!$K$3:$L$1000,2,FALSE)</f>
        <v>2.875</v>
      </c>
      <c r="BJ1407" t="str">
        <f>VLOOKUP(BD1407,工作表1!$K$3:$M$1000,3,FALSE)</f>
        <v>2028/5/15</v>
      </c>
      <c r="BK1407">
        <f t="shared" si="708"/>
        <v>7.9000000000000001E-2</v>
      </c>
      <c r="BL1407">
        <f t="shared" si="709"/>
        <v>2.7959999999999998</v>
      </c>
      <c r="BM1407" s="43">
        <f t="shared" si="726"/>
        <v>44331</v>
      </c>
      <c r="BN1407" s="43">
        <f t="shared" si="710"/>
        <v>44469</v>
      </c>
      <c r="BO1407" s="45">
        <f t="shared" si="727"/>
        <v>0.39709944751381215</v>
      </c>
      <c r="BP1407" s="45">
        <f t="shared" si="728"/>
        <v>2.5159350639521683</v>
      </c>
      <c r="BQ1407" s="47">
        <f t="shared" si="729"/>
        <v>115.87556359090787</v>
      </c>
      <c r="BR1407" s="47">
        <f t="shared" si="730"/>
        <v>135.04299202351061</v>
      </c>
    </row>
    <row r="1408" spans="6:70" x14ac:dyDescent="0.25">
      <c r="F1408" s="2">
        <v>44232</v>
      </c>
      <c r="G1408">
        <v>6.4000000000000001E-2</v>
      </c>
      <c r="H1408" s="43">
        <v>44265</v>
      </c>
      <c r="I1408">
        <v>1.2</v>
      </c>
      <c r="L1408" s="2">
        <v>44196</v>
      </c>
      <c r="M1408" t="str">
        <v>9128283F</v>
      </c>
      <c r="N1408">
        <v>0.4662</v>
      </c>
      <c r="O1408">
        <v>6.5240000000000006E-2</v>
      </c>
      <c r="P1408">
        <v>0.80059999999999998</v>
      </c>
      <c r="Q1408">
        <v>138.078125</v>
      </c>
      <c r="R1408">
        <f>VLOOKUP(M1408,工作表1!$A$3:$B$1000,2,FALSE)</f>
        <v>2.25</v>
      </c>
      <c r="S1408" t="str">
        <f>VLOOKUP(M1408,工作表1!$A$3:$C$1000,3,FALSE)</f>
        <v>2027/11/15</v>
      </c>
      <c r="T1408">
        <f t="shared" si="700"/>
        <v>7.9000000000000001E-2</v>
      </c>
      <c r="U1408">
        <f t="shared" si="699"/>
        <v>2.1709999999999998</v>
      </c>
      <c r="V1408" s="43">
        <f t="shared" si="711"/>
        <v>44331</v>
      </c>
      <c r="W1408" s="43">
        <f t="shared" si="701"/>
        <v>44286</v>
      </c>
      <c r="X1408" s="45">
        <f t="shared" si="712"/>
        <v>0.31077348066298344</v>
      </c>
      <c r="Y1408" s="45">
        <f t="shared" si="713"/>
        <v>0.84091046696435323</v>
      </c>
      <c r="Z1408" s="47">
        <f t="shared" si="714"/>
        <v>111.05711793484383</v>
      </c>
      <c r="AA1408" s="47">
        <f t="shared" si="715"/>
        <v>137.40887213811939</v>
      </c>
      <c r="AB1408" s="45">
        <f t="shared" si="716"/>
        <v>0.64329999999999998</v>
      </c>
      <c r="AC1408" s="2" t="str">
        <f t="shared" si="702"/>
        <v>TY2</v>
      </c>
      <c r="AD1408">
        <f t="shared" si="703"/>
        <v>137.1875</v>
      </c>
      <c r="AE1408">
        <f t="shared" si="704"/>
        <v>137.09375</v>
      </c>
      <c r="AF1408" s="49">
        <f t="shared" si="731"/>
        <v>9.375E-2</v>
      </c>
      <c r="AG1408" s="3">
        <f t="shared" si="717"/>
        <v>136.04541782082171</v>
      </c>
      <c r="AH1408">
        <f t="shared" si="718"/>
        <v>134.9173803145388</v>
      </c>
      <c r="AI1408" s="51">
        <f t="shared" si="719"/>
        <v>1.128037506282908</v>
      </c>
      <c r="AJ1408" s="52">
        <f t="shared" si="720"/>
        <v>1.034287506282908</v>
      </c>
      <c r="AK1408" s="2">
        <v>44196</v>
      </c>
      <c r="AL1408" t="str">
        <v>9128283W</v>
      </c>
      <c r="AM1408">
        <v>-1.6041000000000001</v>
      </c>
      <c r="AN1408">
        <v>0.20888000000000001</v>
      </c>
      <c r="AO1408">
        <v>0.82720000000000005</v>
      </c>
      <c r="AP1408">
        <v>137.1875</v>
      </c>
      <c r="AQ1408">
        <f>VLOOKUP(AL1408,工作表1!$F$3:$G$1000,2,FALSE)</f>
        <v>2.75</v>
      </c>
      <c r="AR1408" t="str">
        <f>VLOOKUP(AL1408,工作表1!$F$3:$H$1000,3,FALSE)</f>
        <v>2028/2/15</v>
      </c>
      <c r="AS1408">
        <f t="shared" si="705"/>
        <v>7.9000000000000001E-2</v>
      </c>
      <c r="AT1408">
        <f t="shared" si="706"/>
        <v>2.6709999999999998</v>
      </c>
      <c r="AU1408" s="43">
        <f t="shared" si="721"/>
        <v>44242</v>
      </c>
      <c r="AV1408" s="43">
        <f t="shared" si="707"/>
        <v>44377</v>
      </c>
      <c r="AW1408" s="45">
        <f t="shared" si="722"/>
        <v>1.0611413043478262</v>
      </c>
      <c r="AX1408" s="45">
        <f t="shared" si="723"/>
        <v>2.3947029481834425</v>
      </c>
      <c r="AY1408" s="47">
        <f t="shared" si="724"/>
        <v>114.69282494101843</v>
      </c>
      <c r="AZ1408" s="47">
        <f t="shared" si="725"/>
        <v>136.04541782082171</v>
      </c>
      <c r="BA1408" s="43"/>
      <c r="BC1408" s="2">
        <v>44195</v>
      </c>
      <c r="BD1408" t="str">
        <v>9128284N</v>
      </c>
      <c r="BE1408">
        <v>-16.828900000000001</v>
      </c>
      <c r="BF1408">
        <v>0.72060999999999997</v>
      </c>
      <c r="BG1408">
        <v>0.83379999999999999</v>
      </c>
      <c r="BH1408">
        <v>137.09375</v>
      </c>
      <c r="BI1408">
        <f>VLOOKUP(BD1408,工作表1!$K$3:$L$1000,2,FALSE)</f>
        <v>2.875</v>
      </c>
      <c r="BJ1408" t="str">
        <f>VLOOKUP(BD1408,工作表1!$K$3:$M$1000,3,FALSE)</f>
        <v>2028/5/15</v>
      </c>
      <c r="BK1408">
        <f t="shared" si="708"/>
        <v>7.9000000000000001E-2</v>
      </c>
      <c r="BL1408">
        <f t="shared" si="709"/>
        <v>2.7959999999999998</v>
      </c>
      <c r="BM1408" s="43">
        <f t="shared" si="726"/>
        <v>44331</v>
      </c>
      <c r="BN1408" s="43">
        <f t="shared" si="710"/>
        <v>44469</v>
      </c>
      <c r="BO1408" s="45">
        <f t="shared" si="727"/>
        <v>0.36533149171270718</v>
      </c>
      <c r="BP1408" s="45">
        <f t="shared" si="728"/>
        <v>2.5156739574661322</v>
      </c>
      <c r="BQ1408" s="47">
        <f t="shared" si="729"/>
        <v>115.8195529619702</v>
      </c>
      <c r="BR1408" s="47">
        <f t="shared" si="730"/>
        <v>134.9173803145388</v>
      </c>
    </row>
    <row r="1409" spans="6:70" x14ac:dyDescent="0.25">
      <c r="F1409" s="2">
        <v>44231</v>
      </c>
      <c r="G1409">
        <v>6.4000000000000001E-2</v>
      </c>
      <c r="H1409" s="43">
        <v>44264</v>
      </c>
      <c r="I1409">
        <v>1.2163999999999999</v>
      </c>
      <c r="L1409" s="2">
        <v>44195</v>
      </c>
      <c r="M1409" t="str">
        <v>9128283F</v>
      </c>
      <c r="N1409">
        <v>1.7399999999999999E-2</v>
      </c>
      <c r="O1409">
        <v>0.11805</v>
      </c>
      <c r="P1409">
        <v>0.80059999999999998</v>
      </c>
      <c r="Q1409">
        <v>137.96875</v>
      </c>
      <c r="R1409">
        <f>VLOOKUP(M1409,工作表1!$A$3:$B$1000,2,FALSE)</f>
        <v>2.25</v>
      </c>
      <c r="S1409" t="str">
        <f>VLOOKUP(M1409,工作表1!$A$3:$C$1000,3,FALSE)</f>
        <v>2027/11/15</v>
      </c>
      <c r="T1409">
        <f t="shared" si="700"/>
        <v>7.9000000000000001E-2</v>
      </c>
      <c r="U1409">
        <f t="shared" si="699"/>
        <v>2.1709999999999998</v>
      </c>
      <c r="V1409" s="43">
        <f t="shared" si="711"/>
        <v>44331</v>
      </c>
      <c r="W1409" s="43">
        <f t="shared" si="701"/>
        <v>44286</v>
      </c>
      <c r="X1409" s="45">
        <f t="shared" si="712"/>
        <v>0.28591160220994477</v>
      </c>
      <c r="Y1409" s="45">
        <f t="shared" si="713"/>
        <v>0.84070612275789003</v>
      </c>
      <c r="Z1409" s="47">
        <f t="shared" si="714"/>
        <v>110.97900899841807</v>
      </c>
      <c r="AA1409" s="47">
        <f t="shared" si="715"/>
        <v>137.25044926723655</v>
      </c>
      <c r="AB1409" s="45">
        <f t="shared" si="716"/>
        <v>0.6502</v>
      </c>
      <c r="AC1409" s="2" t="str">
        <f t="shared" si="702"/>
        <v>TY2</v>
      </c>
      <c r="AD1409">
        <f t="shared" si="703"/>
        <v>137.09375</v>
      </c>
      <c r="AE1409">
        <f t="shared" si="704"/>
        <v>137.046875</v>
      </c>
      <c r="AF1409" s="49">
        <f t="shared" si="731"/>
        <v>4.6875E-2</v>
      </c>
      <c r="AG1409" s="3">
        <f t="shared" si="717"/>
        <v>135.91337624218346</v>
      </c>
      <c r="AH1409">
        <f t="shared" si="718"/>
        <v>134.8661932143649</v>
      </c>
      <c r="AI1409" s="51">
        <f t="shared" si="719"/>
        <v>1.0471830278185621</v>
      </c>
      <c r="AJ1409" s="52">
        <f t="shared" si="720"/>
        <v>1.0003080278185621</v>
      </c>
      <c r="AK1409" s="2">
        <v>44195</v>
      </c>
      <c r="AL1409" t="str">
        <v>9128283W</v>
      </c>
      <c r="AM1409">
        <v>-2.032</v>
      </c>
      <c r="AN1409">
        <v>0.23016</v>
      </c>
      <c r="AO1409">
        <v>0.82720000000000005</v>
      </c>
      <c r="AP1409">
        <v>137.09375</v>
      </c>
      <c r="AQ1409">
        <f>VLOOKUP(AL1409,工作表1!$F$3:$G$1000,2,FALSE)</f>
        <v>2.75</v>
      </c>
      <c r="AR1409" t="str">
        <f>VLOOKUP(AL1409,工作表1!$F$3:$H$1000,3,FALSE)</f>
        <v>2028/2/15</v>
      </c>
      <c r="AS1409">
        <f t="shared" si="705"/>
        <v>7.9000000000000001E-2</v>
      </c>
      <c r="AT1409">
        <f t="shared" si="706"/>
        <v>2.6709999999999998</v>
      </c>
      <c r="AU1409" s="43">
        <f t="shared" si="721"/>
        <v>44242</v>
      </c>
      <c r="AV1409" s="43">
        <f t="shared" si="707"/>
        <v>44377</v>
      </c>
      <c r="AW1409" s="45">
        <f t="shared" si="722"/>
        <v>1.03125</v>
      </c>
      <c r="AX1409" s="45">
        <f t="shared" si="723"/>
        <v>2.3949486301369864</v>
      </c>
      <c r="AY1409" s="47">
        <f t="shared" si="724"/>
        <v>114.63232456117191</v>
      </c>
      <c r="AZ1409" s="47">
        <f t="shared" si="725"/>
        <v>135.91337624218346</v>
      </c>
      <c r="BA1409" s="43"/>
      <c r="BC1409" s="2">
        <v>44194</v>
      </c>
      <c r="BD1409" t="str">
        <v>9128284N</v>
      </c>
      <c r="BE1409">
        <v>-16.820399999999999</v>
      </c>
      <c r="BF1409">
        <v>0.71830000000000005</v>
      </c>
      <c r="BG1409">
        <v>0.83379999999999999</v>
      </c>
      <c r="BH1409">
        <v>137.046875</v>
      </c>
      <c r="BI1409">
        <f>VLOOKUP(BD1409,工作表1!$K$3:$L$1000,2,FALSE)</f>
        <v>2.875</v>
      </c>
      <c r="BJ1409" t="str">
        <f>VLOOKUP(BD1409,工作表1!$K$3:$M$1000,3,FALSE)</f>
        <v>2028/5/15</v>
      </c>
      <c r="BK1409">
        <f t="shared" si="708"/>
        <v>0.08</v>
      </c>
      <c r="BL1409">
        <f t="shared" si="709"/>
        <v>2.7949999999999999</v>
      </c>
      <c r="BM1409" s="43">
        <f t="shared" si="726"/>
        <v>44331</v>
      </c>
      <c r="BN1409" s="43">
        <f t="shared" si="710"/>
        <v>44469</v>
      </c>
      <c r="BO1409" s="45">
        <f t="shared" si="727"/>
        <v>0.35738950276243092</v>
      </c>
      <c r="BP1409" s="45">
        <f t="shared" si="728"/>
        <v>2.5156086808446227</v>
      </c>
      <c r="BQ1409" s="47">
        <f t="shared" si="729"/>
        <v>115.78829315023488</v>
      </c>
      <c r="BR1409" s="47">
        <f t="shared" si="730"/>
        <v>134.8661932143649</v>
      </c>
    </row>
    <row r="1410" spans="6:70" x14ac:dyDescent="0.25">
      <c r="F1410" s="2">
        <v>44230</v>
      </c>
      <c r="G1410">
        <v>6.6000000000000003E-2</v>
      </c>
      <c r="H1410" s="43">
        <v>44263</v>
      </c>
      <c r="I1410">
        <v>1.28</v>
      </c>
      <c r="L1410" s="2">
        <v>44194</v>
      </c>
      <c r="M1410" t="str">
        <v>9128283F</v>
      </c>
      <c r="N1410">
        <v>0.53159999999999996</v>
      </c>
      <c r="O1410">
        <v>6.0920000000000002E-2</v>
      </c>
      <c r="P1410">
        <v>0.80059999999999998</v>
      </c>
      <c r="Q1410">
        <v>137.921875</v>
      </c>
      <c r="R1410">
        <f>VLOOKUP(M1410,工作表1!$A$3:$B$1000,2,FALSE)</f>
        <v>2.25</v>
      </c>
      <c r="S1410" t="str">
        <f>VLOOKUP(M1410,工作表1!$A$3:$C$1000,3,FALSE)</f>
        <v>2027/11/15</v>
      </c>
      <c r="T1410">
        <f t="shared" si="700"/>
        <v>0.08</v>
      </c>
      <c r="U1410">
        <f t="shared" si="699"/>
        <v>2.17</v>
      </c>
      <c r="V1410" s="43">
        <f t="shared" si="711"/>
        <v>44331</v>
      </c>
      <c r="W1410" s="43">
        <f t="shared" si="701"/>
        <v>44286</v>
      </c>
      <c r="X1410" s="45">
        <f t="shared" si="712"/>
        <v>0.27969613259668508</v>
      </c>
      <c r="Y1410" s="45">
        <f t="shared" si="713"/>
        <v>0.84065503670627417</v>
      </c>
      <c r="Z1410" s="47">
        <f t="shared" si="714"/>
        <v>110.9637049134643</v>
      </c>
      <c r="AA1410" s="47">
        <f t="shared" si="715"/>
        <v>137.21643426514217</v>
      </c>
      <c r="AB1410" s="45">
        <f t="shared" si="716"/>
        <v>0.64349999999999996</v>
      </c>
      <c r="AC1410" s="2" t="str">
        <f t="shared" si="702"/>
        <v>TY2</v>
      </c>
      <c r="AD1410">
        <f t="shared" si="703"/>
        <v>137.046875</v>
      </c>
      <c r="AE1410">
        <f t="shared" si="704"/>
        <v>137.125</v>
      </c>
      <c r="AF1410" s="49">
        <f t="shared" si="731"/>
        <v>-7.8125E-2</v>
      </c>
      <c r="AG1410" s="3">
        <f t="shared" si="717"/>
        <v>135.88086843873384</v>
      </c>
      <c r="AH1410">
        <f t="shared" si="718"/>
        <v>134.82204963053715</v>
      </c>
      <c r="AI1410" s="51">
        <f t="shared" si="719"/>
        <v>1.0588188081966905</v>
      </c>
      <c r="AJ1410" s="52">
        <f t="shared" si="720"/>
        <v>1.1369438081966905</v>
      </c>
      <c r="AK1410" s="2">
        <v>44194</v>
      </c>
      <c r="AL1410" t="str">
        <v>9128283W</v>
      </c>
      <c r="AM1410">
        <v>-1.5177</v>
      </c>
      <c r="AN1410">
        <v>0.20183999999999999</v>
      </c>
      <c r="AO1410">
        <v>0.82720000000000005</v>
      </c>
      <c r="AP1410">
        <v>137.046875</v>
      </c>
      <c r="AQ1410">
        <f>VLOOKUP(AL1410,工作表1!$F$3:$G$1000,2,FALSE)</f>
        <v>2.75</v>
      </c>
      <c r="AR1410" t="str">
        <f>VLOOKUP(AL1410,工作表1!$F$3:$H$1000,3,FALSE)</f>
        <v>2028/2/15</v>
      </c>
      <c r="AS1410">
        <f t="shared" si="705"/>
        <v>0.08</v>
      </c>
      <c r="AT1410">
        <f t="shared" si="706"/>
        <v>2.67</v>
      </c>
      <c r="AU1410" s="43">
        <f t="shared" si="721"/>
        <v>44242</v>
      </c>
      <c r="AV1410" s="43">
        <f t="shared" si="707"/>
        <v>44377</v>
      </c>
      <c r="AW1410" s="45">
        <f t="shared" si="722"/>
        <v>1.0237771739130435</v>
      </c>
      <c r="AX1410" s="45">
        <f t="shared" si="723"/>
        <v>2.3950100506253724</v>
      </c>
      <c r="AY1410" s="47">
        <f t="shared" si="724"/>
        <v>114.61710965410359</v>
      </c>
      <c r="AZ1410" s="47">
        <f t="shared" si="725"/>
        <v>135.88086843873384</v>
      </c>
      <c r="BA1410" s="43"/>
      <c r="BC1410" s="2">
        <v>44193</v>
      </c>
      <c r="BD1410" t="str">
        <v>9128284N</v>
      </c>
      <c r="BE1410">
        <v>-19.504100000000001</v>
      </c>
      <c r="BF1410">
        <v>0.81635999999999997</v>
      </c>
      <c r="BG1410">
        <v>0.83379999999999999</v>
      </c>
      <c r="BH1410">
        <v>137.125</v>
      </c>
      <c r="BI1410">
        <f>VLOOKUP(BD1410,工作表1!$K$3:$L$1000,2,FALSE)</f>
        <v>2.875</v>
      </c>
      <c r="BJ1410" t="str">
        <f>VLOOKUP(BD1410,工作表1!$K$3:$M$1000,3,FALSE)</f>
        <v>2028/5/15</v>
      </c>
      <c r="BK1410">
        <f t="shared" si="708"/>
        <v>0.08</v>
      </c>
      <c r="BL1410">
        <f t="shared" si="709"/>
        <v>2.7949999999999999</v>
      </c>
      <c r="BM1410" s="43">
        <f t="shared" si="726"/>
        <v>44331</v>
      </c>
      <c r="BN1410" s="43">
        <f t="shared" si="710"/>
        <v>44469</v>
      </c>
      <c r="BO1410" s="45">
        <f t="shared" si="727"/>
        <v>0.34944751381215466</v>
      </c>
      <c r="BP1410" s="45">
        <f t="shared" si="728"/>
        <v>2.5155434042231137</v>
      </c>
      <c r="BQ1410" s="47">
        <f t="shared" si="729"/>
        <v>115.76366455576228</v>
      </c>
      <c r="BR1410" s="47">
        <f t="shared" si="730"/>
        <v>134.82204963053715</v>
      </c>
    </row>
    <row r="1411" spans="6:70" x14ac:dyDescent="0.25">
      <c r="F1411" s="2">
        <v>44229</v>
      </c>
      <c r="G1411">
        <v>6.6839999999999997E-2</v>
      </c>
      <c r="H1411" s="43">
        <v>44260</v>
      </c>
      <c r="I1411">
        <v>1.2327999999999999</v>
      </c>
      <c r="L1411" s="2">
        <v>44193</v>
      </c>
      <c r="M1411" t="str">
        <v>9128283F</v>
      </c>
      <c r="N1411">
        <v>0.3916</v>
      </c>
      <c r="O1411">
        <v>8.1949999999999995E-2</v>
      </c>
      <c r="P1411">
        <v>0.80059999999999998</v>
      </c>
      <c r="Q1411">
        <v>137.921875</v>
      </c>
      <c r="R1411">
        <f>VLOOKUP(M1411,工作表1!$A$3:$B$1000,2,FALSE)</f>
        <v>2.25</v>
      </c>
      <c r="S1411" t="str">
        <f>VLOOKUP(M1411,工作表1!$A$3:$C$1000,3,FALSE)</f>
        <v>2027/11/15</v>
      </c>
      <c r="T1411">
        <f t="shared" si="700"/>
        <v>0.08</v>
      </c>
      <c r="U1411">
        <f t="shared" si="699"/>
        <v>2.17</v>
      </c>
      <c r="V1411" s="43">
        <f t="shared" si="711"/>
        <v>44331</v>
      </c>
      <c r="W1411" s="43">
        <f t="shared" si="701"/>
        <v>44286</v>
      </c>
      <c r="X1411" s="45">
        <f t="shared" si="712"/>
        <v>0.27348066298342538</v>
      </c>
      <c r="Y1411" s="45">
        <f t="shared" si="713"/>
        <v>0.84060395065465832</v>
      </c>
      <c r="Z1411" s="47">
        <f t="shared" si="714"/>
        <v>110.96281435726677</v>
      </c>
      <c r="AA1411" s="47">
        <f t="shared" si="715"/>
        <v>137.20011040563617</v>
      </c>
      <c r="AB1411" s="45">
        <f t="shared" si="716"/>
        <v>0.63890000000000002</v>
      </c>
      <c r="AC1411" s="2" t="str">
        <f t="shared" si="702"/>
        <v>TY2</v>
      </c>
      <c r="AD1411">
        <f t="shared" si="703"/>
        <v>137.125</v>
      </c>
      <c r="AE1411">
        <f t="shared" si="704"/>
        <v>137.09375</v>
      </c>
      <c r="AF1411" s="49">
        <f t="shared" si="731"/>
        <v>3.125E-2</v>
      </c>
      <c r="AG1411" s="3">
        <f t="shared" si="717"/>
        <v>135.84122132977498</v>
      </c>
      <c r="AH1411">
        <f t="shared" si="718"/>
        <v>134.82744262689562</v>
      </c>
      <c r="AI1411" s="51">
        <f t="shared" si="719"/>
        <v>1.0137787028793639</v>
      </c>
      <c r="AJ1411" s="52">
        <f t="shared" si="720"/>
        <v>0.98252870287936389</v>
      </c>
      <c r="AK1411" s="2">
        <v>44193</v>
      </c>
      <c r="AL1411" t="str">
        <v>9128283W</v>
      </c>
      <c r="AM1411">
        <v>-4.2183000000000002</v>
      </c>
      <c r="AN1411">
        <v>0.35126000000000002</v>
      </c>
      <c r="AO1411">
        <v>0.82720000000000005</v>
      </c>
      <c r="AP1411">
        <v>137.125</v>
      </c>
      <c r="AQ1411">
        <f>VLOOKUP(AL1411,工作表1!$F$3:$G$1000,2,FALSE)</f>
        <v>2.75</v>
      </c>
      <c r="AR1411" t="str">
        <f>VLOOKUP(AL1411,工作表1!$F$3:$H$1000,3,FALSE)</f>
        <v>2028/2/15</v>
      </c>
      <c r="AS1411">
        <f t="shared" si="705"/>
        <v>0.08</v>
      </c>
      <c r="AT1411">
        <f t="shared" si="706"/>
        <v>2.67</v>
      </c>
      <c r="AU1411" s="43">
        <f t="shared" si="721"/>
        <v>44242</v>
      </c>
      <c r="AV1411" s="43">
        <f t="shared" si="707"/>
        <v>44377</v>
      </c>
      <c r="AW1411" s="45">
        <f t="shared" si="722"/>
        <v>1.0163043478260869</v>
      </c>
      <c r="AX1411" s="45">
        <f t="shared" si="723"/>
        <v>2.3950714711137584</v>
      </c>
      <c r="AY1411" s="47">
        <f t="shared" si="724"/>
        <v>114.5964918912958</v>
      </c>
      <c r="AZ1411" s="47">
        <f t="shared" si="725"/>
        <v>135.84122132977498</v>
      </c>
      <c r="BA1411" s="43"/>
      <c r="BC1411" s="2">
        <v>44189</v>
      </c>
      <c r="BD1411" t="str">
        <v>9128284N</v>
      </c>
      <c r="BE1411">
        <v>-18.781500000000001</v>
      </c>
      <c r="BF1411">
        <v>0.77527999999999997</v>
      </c>
      <c r="BG1411">
        <v>0.83379999999999999</v>
      </c>
      <c r="BH1411">
        <v>137.09375</v>
      </c>
      <c r="BI1411">
        <f>VLOOKUP(BD1411,工作表1!$K$3:$L$1000,2,FALSE)</f>
        <v>2.875</v>
      </c>
      <c r="BJ1411" t="str">
        <f>VLOOKUP(BD1411,工作表1!$K$3:$M$1000,3,FALSE)</f>
        <v>2028/5/15</v>
      </c>
      <c r="BK1411">
        <f t="shared" si="708"/>
        <v>8.0399999999999999E-2</v>
      </c>
      <c r="BL1411">
        <f t="shared" si="709"/>
        <v>2.7946</v>
      </c>
      <c r="BM1411" s="43">
        <f t="shared" si="726"/>
        <v>44331</v>
      </c>
      <c r="BN1411" s="43">
        <f t="shared" si="710"/>
        <v>44469</v>
      </c>
      <c r="BO1411" s="45">
        <f t="shared" si="727"/>
        <v>0.34150552486187846</v>
      </c>
      <c r="BP1411" s="45">
        <f t="shared" si="728"/>
        <v>2.5154781276016047</v>
      </c>
      <c r="BQ1411" s="47">
        <f t="shared" si="729"/>
        <v>115.78003289518229</v>
      </c>
      <c r="BR1411" s="47">
        <f t="shared" si="730"/>
        <v>134.82744262689562</v>
      </c>
    </row>
    <row r="1412" spans="6:70" x14ac:dyDescent="0.25">
      <c r="F1412" s="2">
        <v>44228</v>
      </c>
      <c r="G1412">
        <v>6.4000000000000001E-2</v>
      </c>
      <c r="H1412" s="43">
        <v>44259</v>
      </c>
      <c r="I1412">
        <v>1.228</v>
      </c>
      <c r="L1412" s="2">
        <v>44189</v>
      </c>
      <c r="M1412" t="str">
        <v>9128283F</v>
      </c>
      <c r="N1412">
        <v>0.78449999999999998</v>
      </c>
      <c r="O1412">
        <v>2.6669999999999999E-2</v>
      </c>
      <c r="P1412">
        <v>0.80059999999999998</v>
      </c>
      <c r="Q1412">
        <v>137.875</v>
      </c>
      <c r="R1412">
        <f>VLOOKUP(M1412,工作表1!$A$3:$B$1000,2,FALSE)</f>
        <v>2.25</v>
      </c>
      <c r="S1412" t="str">
        <f>VLOOKUP(M1412,工作表1!$A$3:$C$1000,3,FALSE)</f>
        <v>2027/11/15</v>
      </c>
      <c r="T1412">
        <f t="shared" si="700"/>
        <v>8.0399999999999999E-2</v>
      </c>
      <c r="U1412">
        <f t="shared" ref="U1412:U1475" si="732">R1412-T1412</f>
        <v>2.1696</v>
      </c>
      <c r="V1412" s="43">
        <f t="shared" si="711"/>
        <v>44331</v>
      </c>
      <c r="W1412" s="43">
        <f t="shared" si="701"/>
        <v>44286</v>
      </c>
      <c r="X1412" s="45">
        <f t="shared" si="712"/>
        <v>0.26726519337016574</v>
      </c>
      <c r="Y1412" s="45">
        <f t="shared" si="713"/>
        <v>0.84055286460304246</v>
      </c>
      <c r="Z1412" s="47">
        <f t="shared" si="714"/>
        <v>110.94793826210334</v>
      </c>
      <c r="AA1412" s="47">
        <f t="shared" si="715"/>
        <v>137.16644679390362</v>
      </c>
      <c r="AB1412" s="45">
        <f t="shared" si="716"/>
        <v>0.64349999999999996</v>
      </c>
      <c r="AC1412" s="2" t="str">
        <f t="shared" si="702"/>
        <v>TY2</v>
      </c>
      <c r="AD1412">
        <f t="shared" si="703"/>
        <v>137.09375</v>
      </c>
      <c r="AE1412">
        <f t="shared" si="704"/>
        <v>136.984375</v>
      </c>
      <c r="AF1412" s="49">
        <f t="shared" si="731"/>
        <v>0.109375</v>
      </c>
      <c r="AG1412" s="3">
        <f t="shared" si="717"/>
        <v>135.82761506037468</v>
      </c>
      <c r="AH1412">
        <f t="shared" si="718"/>
        <v>134.62916394412716</v>
      </c>
      <c r="AI1412" s="51">
        <f t="shared" si="719"/>
        <v>1.1984511162475258</v>
      </c>
      <c r="AJ1412" s="52">
        <f t="shared" si="720"/>
        <v>1.0890761162475258</v>
      </c>
      <c r="AK1412" s="2">
        <v>44189</v>
      </c>
      <c r="AL1412" t="str">
        <v>9128283W</v>
      </c>
      <c r="AM1412">
        <v>-3.8626</v>
      </c>
      <c r="AN1412">
        <v>0.31806000000000001</v>
      </c>
      <c r="AO1412">
        <v>0.82720000000000005</v>
      </c>
      <c r="AP1412">
        <v>137.09375</v>
      </c>
      <c r="AQ1412">
        <f>VLOOKUP(AL1412,工作表1!$F$3:$G$1000,2,FALSE)</f>
        <v>2.75</v>
      </c>
      <c r="AR1412" t="str">
        <f>VLOOKUP(AL1412,工作表1!$F$3:$H$1000,3,FALSE)</f>
        <v>2028/2/15</v>
      </c>
      <c r="AS1412">
        <f t="shared" si="705"/>
        <v>8.0399999999999999E-2</v>
      </c>
      <c r="AT1412">
        <f t="shared" si="706"/>
        <v>2.6696</v>
      </c>
      <c r="AU1412" s="43">
        <f t="shared" si="721"/>
        <v>44242</v>
      </c>
      <c r="AV1412" s="43">
        <f t="shared" si="707"/>
        <v>44377</v>
      </c>
      <c r="AW1412" s="45">
        <f t="shared" si="722"/>
        <v>1.0088315217391304</v>
      </c>
      <c r="AX1412" s="45">
        <f t="shared" si="723"/>
        <v>2.3951328916021444</v>
      </c>
      <c r="AY1412" s="47">
        <f t="shared" si="724"/>
        <v>114.59721066652642</v>
      </c>
      <c r="AZ1412" s="47">
        <f t="shared" si="725"/>
        <v>135.82761506037468</v>
      </c>
      <c r="BA1412" s="43"/>
      <c r="BC1412" s="2">
        <v>44188</v>
      </c>
      <c r="BD1412" t="str">
        <v>9128284N</v>
      </c>
      <c r="BE1412">
        <v>-20.694600000000001</v>
      </c>
      <c r="BF1412">
        <v>0.83831</v>
      </c>
      <c r="BG1412">
        <v>0.83379999999999999</v>
      </c>
      <c r="BH1412">
        <v>136.984375</v>
      </c>
      <c r="BI1412">
        <f>VLOOKUP(BD1412,工作表1!$K$3:$L$1000,2,FALSE)</f>
        <v>2.875</v>
      </c>
      <c r="BJ1412" t="str">
        <f>VLOOKUP(BD1412,工作表1!$K$3:$M$1000,3,FALSE)</f>
        <v>2028/5/15</v>
      </c>
      <c r="BK1412">
        <f t="shared" si="708"/>
        <v>8.2869999999999999E-2</v>
      </c>
      <c r="BL1412">
        <f t="shared" si="709"/>
        <v>2.7921300000000002</v>
      </c>
      <c r="BM1412" s="43">
        <f t="shared" si="726"/>
        <v>44331</v>
      </c>
      <c r="BN1412" s="43">
        <f t="shared" si="710"/>
        <v>44469</v>
      </c>
      <c r="BO1412" s="45">
        <f t="shared" si="727"/>
        <v>0.30973756906077349</v>
      </c>
      <c r="BP1412" s="45">
        <f t="shared" si="728"/>
        <v>2.5152170211155678</v>
      </c>
      <c r="BQ1412" s="47">
        <f t="shared" si="729"/>
        <v>115.66149587682631</v>
      </c>
      <c r="BR1412" s="47">
        <f t="shared" si="730"/>
        <v>134.62916394412716</v>
      </c>
    </row>
    <row r="1413" spans="6:70" x14ac:dyDescent="0.25">
      <c r="F1413" s="2">
        <v>44225</v>
      </c>
      <c r="G1413">
        <v>6.3E-2</v>
      </c>
      <c r="H1413" s="43">
        <v>44258</v>
      </c>
      <c r="I1413">
        <v>1.1483000000000001</v>
      </c>
      <c r="L1413" s="2">
        <v>44188</v>
      </c>
      <c r="M1413" t="str">
        <v>9128283F</v>
      </c>
      <c r="N1413">
        <v>-0.11650000000000001</v>
      </c>
      <c r="O1413">
        <v>0.12916</v>
      </c>
      <c r="P1413">
        <v>0.80059999999999998</v>
      </c>
      <c r="Q1413">
        <v>137.765625</v>
      </c>
      <c r="R1413">
        <f>VLOOKUP(M1413,工作表1!$A$3:$B$1000,2,FALSE)</f>
        <v>2.25</v>
      </c>
      <c r="S1413" t="str">
        <f>VLOOKUP(M1413,工作表1!$A$3:$C$1000,3,FALSE)</f>
        <v>2027/11/15</v>
      </c>
      <c r="T1413">
        <f t="shared" ref="T1413:T1476" si="733">INDEX($G:$G,MATCH(L1413,$F:$F,0))</f>
        <v>8.2869999999999999E-2</v>
      </c>
      <c r="U1413">
        <f t="shared" si="732"/>
        <v>2.1671300000000002</v>
      </c>
      <c r="V1413" s="43">
        <f t="shared" si="711"/>
        <v>44331</v>
      </c>
      <c r="W1413" s="43">
        <f t="shared" ref="W1413:W1476" si="734">IF(WEEKDAY(DATE(YEAR(L1413),(INT(MONTH(L1413)/3)+1)*3+1,1)-1,2)=7,DATE(YEAR(L1413),(INT(MONTH(L1413)/3)+1)*3+1,1)-1-2,IF(WEEKDAY(DATE(YEAR(L1413),(INT(MONTH(L1413)/3)+1)*3+1,1)-1,2)=6,DATE(YEAR(L1413),(INT(MONTH(L1413)/3)+1)*3+1,1)-1-1,DATE(YEAR(L1413),(INT(MONTH(L1413)/3)+1)*3+1,1)-1))</f>
        <v>44286</v>
      </c>
      <c r="X1413" s="45">
        <f t="shared" si="712"/>
        <v>0.24240331491712708</v>
      </c>
      <c r="Y1413" s="45">
        <f t="shared" si="713"/>
        <v>0.84034852039657915</v>
      </c>
      <c r="Z1413" s="47">
        <f t="shared" si="714"/>
        <v>110.85364437530035</v>
      </c>
      <c r="AA1413" s="47">
        <f t="shared" si="715"/>
        <v>136.98865861319825</v>
      </c>
      <c r="AB1413" s="45">
        <f t="shared" si="716"/>
        <v>0.65500000000000003</v>
      </c>
      <c r="AC1413" s="2" t="str">
        <f t="shared" ref="AC1413:AC1476" si="735">IF(MOD(MONTH(L1413),3)=0,"TY2","TY1")</f>
        <v>TY2</v>
      </c>
      <c r="AD1413">
        <f t="shared" ref="AD1413:AD1476" si="736">IF(AC1413="TY1",Q1413,AP1413)</f>
        <v>136.984375</v>
      </c>
      <c r="AE1413">
        <f t="shared" ref="AE1413:AE1476" si="737">IF(AC1413="TY1",AP1413,BH1413)</f>
        <v>137.234375</v>
      </c>
      <c r="AF1413" s="49">
        <f t="shared" si="731"/>
        <v>-0.25</v>
      </c>
      <c r="AG1413" s="3">
        <f t="shared" si="717"/>
        <v>135.64101840461288</v>
      </c>
      <c r="AH1413">
        <f t="shared" si="718"/>
        <v>134.9187654647406</v>
      </c>
      <c r="AI1413" s="51">
        <f t="shared" si="719"/>
        <v>0.72225293987227701</v>
      </c>
      <c r="AJ1413" s="52">
        <f t="shared" si="720"/>
        <v>0.97225293987227701</v>
      </c>
      <c r="AK1413" s="2">
        <v>44188</v>
      </c>
      <c r="AL1413" t="str">
        <v>9128283W</v>
      </c>
      <c r="AM1413">
        <v>-5.2849000000000004</v>
      </c>
      <c r="AN1413">
        <v>0.39322000000000001</v>
      </c>
      <c r="AO1413">
        <v>0.82720000000000005</v>
      </c>
      <c r="AP1413">
        <v>136.984375</v>
      </c>
      <c r="AQ1413">
        <f>VLOOKUP(AL1413,工作表1!$F$3:$G$1000,2,FALSE)</f>
        <v>2.75</v>
      </c>
      <c r="AR1413" t="str">
        <f>VLOOKUP(AL1413,工作表1!$F$3:$H$1000,3,FALSE)</f>
        <v>2028/2/15</v>
      </c>
      <c r="AS1413">
        <f t="shared" ref="AS1413:AS1476" si="738">INDEX($G:$G,MATCH(AK1413,$F:$F,0))</f>
        <v>8.2869999999999999E-2</v>
      </c>
      <c r="AT1413">
        <f t="shared" ref="AT1413:AT1476" si="739">AQ1413-AS1413</f>
        <v>2.6671300000000002</v>
      </c>
      <c r="AU1413" s="43">
        <f t="shared" si="721"/>
        <v>44242</v>
      </c>
      <c r="AV1413" s="43">
        <f t="shared" ref="AV1413:AV1476" si="740">IF(WEEKDAY(DATE(YEAR(AK1413),(INT(MONTH(AK1413)/3)+1)*3+4,1)-1,2)=7,DATE(YEAR(AK1413),(INT(MONTH(AK1413)/3)+1)*3+4,1)-1-2,IF(WEEKDAY(DATE(YEAR(AK1413),(INT(MONTH(AK1413)/3)+1)*3+4,1)-1,2)=6,DATE(YEAR(AK1413),(INT(MONTH(AK1413)/3)+1)*3+4,1)-1-1,DATE(YEAR(AK1413),(INT(MONTH(AK1413)/3)+1)*3+4,1)-1))</f>
        <v>44377</v>
      </c>
      <c r="AW1413" s="45">
        <f t="shared" si="722"/>
        <v>0.97894021739130443</v>
      </c>
      <c r="AX1413" s="45">
        <f t="shared" si="723"/>
        <v>2.3953785735556883</v>
      </c>
      <c r="AY1413" s="47">
        <f t="shared" si="724"/>
        <v>114.49027688243886</v>
      </c>
      <c r="AZ1413" s="47">
        <f t="shared" si="725"/>
        <v>135.64101840461288</v>
      </c>
      <c r="BA1413" s="43"/>
      <c r="BC1413" s="2">
        <v>44187</v>
      </c>
      <c r="BD1413" t="str">
        <v>9128284N</v>
      </c>
      <c r="BE1413">
        <v>-19.513500000000001</v>
      </c>
      <c r="BF1413">
        <v>0.79629000000000005</v>
      </c>
      <c r="BG1413">
        <v>0.83379999999999999</v>
      </c>
      <c r="BH1413">
        <v>137.234375</v>
      </c>
      <c r="BI1413">
        <f>VLOOKUP(BD1413,工作表1!$K$3:$L$1000,2,FALSE)</f>
        <v>2.875</v>
      </c>
      <c r="BJ1413" t="str">
        <f>VLOOKUP(BD1413,工作表1!$K$3:$M$1000,3,FALSE)</f>
        <v>2028/5/15</v>
      </c>
      <c r="BK1413">
        <f t="shared" ref="BK1413:BK1476" si="741">INDEX($G:$G,MATCH(BC1413,$F:$F,0))</f>
        <v>8.6999999999999994E-2</v>
      </c>
      <c r="BL1413">
        <f t="shared" ref="BL1413:BL1476" si="742">BI1413-BK1413</f>
        <v>2.7879999999999998</v>
      </c>
      <c r="BM1413" s="43">
        <f t="shared" si="726"/>
        <v>44331</v>
      </c>
      <c r="BN1413" s="43">
        <f t="shared" ref="BN1413:BN1476" si="743">IF(WEEKDAY(DATE(YEAR(BC1413),(INT(MONTH(BC1413)/3)+1)*3+7,1)-1,2)=7,DATE(YEAR(BC1413),(INT(MONTH(BC1413)/3)+1)*3+7,1)-1-2,IF(WEEKDAY(DATE(YEAR(BC1413),(INT(MONTH(BC1413)/3)+1)*3+7,1)-1,2)=6,DATE(YEAR(BC1413),(INT(MONTH(BC1413)/3)+1)*3+7,1)-1-1,DATE(YEAR(BC1413),(INT(MONTH(BC1413)/3)+1)*3+7,1)-1))</f>
        <v>44469</v>
      </c>
      <c r="BO1413" s="45">
        <f t="shared" si="727"/>
        <v>0.30179558011049723</v>
      </c>
      <c r="BP1413" s="45">
        <f t="shared" si="728"/>
        <v>2.5151517444940588</v>
      </c>
      <c r="BQ1413" s="47">
        <f t="shared" si="729"/>
        <v>115.91191228377011</v>
      </c>
      <c r="BR1413" s="47">
        <f t="shared" si="730"/>
        <v>134.9187654647406</v>
      </c>
    </row>
    <row r="1414" spans="6:70" x14ac:dyDescent="0.25">
      <c r="F1414" s="2">
        <v>44224</v>
      </c>
      <c r="G1414">
        <v>6.9000000000000006E-2</v>
      </c>
      <c r="H1414" s="43">
        <v>44257</v>
      </c>
      <c r="I1414">
        <v>1.0576000000000001</v>
      </c>
      <c r="L1414" s="2">
        <v>44187</v>
      </c>
      <c r="M1414" t="str">
        <v>9128283F</v>
      </c>
      <c r="N1414">
        <v>0.1216</v>
      </c>
      <c r="O1414">
        <v>0.10745</v>
      </c>
      <c r="P1414">
        <v>0.80059999999999998</v>
      </c>
      <c r="Q1414">
        <v>137.984375</v>
      </c>
      <c r="R1414">
        <f>VLOOKUP(M1414,工作表1!$A$3:$B$1000,2,FALSE)</f>
        <v>2.25</v>
      </c>
      <c r="S1414" t="str">
        <f>VLOOKUP(M1414,工作表1!$A$3:$C$1000,3,FALSE)</f>
        <v>2027/11/15</v>
      </c>
      <c r="T1414">
        <f t="shared" si="733"/>
        <v>8.6999999999999994E-2</v>
      </c>
      <c r="U1414">
        <f t="shared" si="732"/>
        <v>2.1629999999999998</v>
      </c>
      <c r="V1414" s="43">
        <f t="shared" ref="V1414:V1477" si="744">COUPNCD(L1413,S1414,2,0)</f>
        <v>44331</v>
      </c>
      <c r="W1414" s="43">
        <f t="shared" si="734"/>
        <v>44286</v>
      </c>
      <c r="X1414" s="45">
        <f t="shared" ref="X1414:X1477" si="745">COUPDAYBS(L1413,S1414,2,1)/COUPDAYS(L1413,S1414,2,1)*R1414/2</f>
        <v>0.23618784530386738</v>
      </c>
      <c r="Y1414" s="45">
        <f t="shared" ref="Y1414:Y1477" si="746">(W1414-L1413)/365*R1414+X1414</f>
        <v>0.84029743434496329</v>
      </c>
      <c r="Z1414" s="47">
        <f t="shared" ref="Z1414:Z1477" si="747">(Q1414*P1414+Y1414)/(1+(O1414/100)*(W1414-L1415)/360)-X1414</f>
        <v>111.04118700868538</v>
      </c>
      <c r="AA1414" s="47">
        <f t="shared" ref="AA1414:AA1477" si="748">(Z1414-$AB$5*(W1414-L1413)/365+T1414*(W1414-L1413)/360)/P1414</f>
        <v>137.20911396875917</v>
      </c>
      <c r="AB1414" s="45">
        <f t="shared" ref="AB1414:AB1477" si="749">INDEX(I:I,MATCH(L1414,H:H,0))</f>
        <v>0.63419999999999999</v>
      </c>
      <c r="AC1414" s="2" t="str">
        <f t="shared" si="735"/>
        <v>TY2</v>
      </c>
      <c r="AD1414">
        <f t="shared" si="736"/>
        <v>137.234375</v>
      </c>
      <c r="AE1414">
        <f t="shared" si="737"/>
        <v>137.015625</v>
      </c>
      <c r="AF1414" s="49">
        <f t="shared" si="731"/>
        <v>0.21875</v>
      </c>
      <c r="AG1414" s="3">
        <f t="shared" ref="AG1414:AG1477" si="750">IF(AC1414="TY1",AA1414,AZ1414)</f>
        <v>135.91282922894544</v>
      </c>
      <c r="AH1414">
        <f t="shared" ref="AH1414:AH1477" si="751">IF(AC1414="TY1",AZ1414,BR1414)</f>
        <v>135.01579248121615</v>
      </c>
      <c r="AI1414" s="51">
        <f t="shared" ref="AI1414:AI1477" si="752">AG1414-AH1414</f>
        <v>0.89703674772928821</v>
      </c>
      <c r="AJ1414" s="52">
        <f t="shared" ref="AJ1414:AJ1477" si="753">AI1414-AF1414</f>
        <v>0.67828674772928821</v>
      </c>
      <c r="AK1414" s="2">
        <v>44187</v>
      </c>
      <c r="AL1414" t="str">
        <v>9128283W</v>
      </c>
      <c r="AM1414">
        <v>-4.5674000000000001</v>
      </c>
      <c r="AN1414">
        <v>0.35698000000000002</v>
      </c>
      <c r="AO1414">
        <v>0.82720000000000005</v>
      </c>
      <c r="AP1414">
        <v>137.234375</v>
      </c>
      <c r="AQ1414">
        <f>VLOOKUP(AL1414,工作表1!$F$3:$G$1000,2,FALSE)</f>
        <v>2.75</v>
      </c>
      <c r="AR1414" t="str">
        <f>VLOOKUP(AL1414,工作表1!$F$3:$H$1000,3,FALSE)</f>
        <v>2028/2/15</v>
      </c>
      <c r="AS1414">
        <f t="shared" si="738"/>
        <v>8.6999999999999994E-2</v>
      </c>
      <c r="AT1414">
        <f t="shared" si="739"/>
        <v>2.6629999999999998</v>
      </c>
      <c r="AU1414" s="43">
        <f t="shared" ref="AU1414:AU1477" si="754">COUPNCD(AK1413,AR1414,2,0)</f>
        <v>44242</v>
      </c>
      <c r="AV1414" s="43">
        <f t="shared" si="740"/>
        <v>44377</v>
      </c>
      <c r="AW1414" s="45">
        <f t="shared" ref="AW1414:AW1477" si="755">COUPDAYBS(AK1413,AR1414,2,1)/COUPDAYS(AK1413,AR1414,2,1)*AQ1414/2</f>
        <v>0.97146739130434789</v>
      </c>
      <c r="AX1414" s="45">
        <f t="shared" ref="AX1414:AX1477" si="756">(AV1414-AK1413)/365*AQ1414+AW1414</f>
        <v>2.3954399940440738</v>
      </c>
      <c r="AY1414" s="47">
        <f t="shared" ref="AY1414:AY1477" si="757">(AP1414*AO1414+AX1414)/(1+(AN1414/100)*(AV1414-AK1415)/360)-AW1414</f>
        <v>114.72512089982752</v>
      </c>
      <c r="AZ1414" s="47">
        <f t="shared" ref="AZ1414:AZ1477" si="758">(AY1414-$AB$5*(AV1414-AK1413)/365+AS1414*(AV1414-AK1413)/360)/AO1414</f>
        <v>135.91282922894544</v>
      </c>
      <c r="BA1414" s="43"/>
      <c r="BC1414" s="2">
        <v>44186</v>
      </c>
      <c r="BD1414" t="str">
        <v>9128283W</v>
      </c>
      <c r="BE1414">
        <v>-4.7161999999999997</v>
      </c>
      <c r="BF1414">
        <v>0.37880999999999998</v>
      </c>
      <c r="BG1414">
        <v>0.82720000000000005</v>
      </c>
      <c r="BH1414">
        <v>137.015625</v>
      </c>
      <c r="BI1414">
        <f>VLOOKUP(BD1414,工作表1!$K$3:$L$1000,2,FALSE)</f>
        <v>2.75</v>
      </c>
      <c r="BJ1414" t="str">
        <f>VLOOKUP(BD1414,工作表1!$K$3:$M$1000,3,FALSE)</f>
        <v>2028/2/15</v>
      </c>
      <c r="BK1414">
        <f t="shared" si="741"/>
        <v>8.5999999999999993E-2</v>
      </c>
      <c r="BL1414">
        <f t="shared" si="742"/>
        <v>2.6640000000000001</v>
      </c>
      <c r="BM1414" s="43">
        <f t="shared" ref="BM1414:BM1477" si="759">COUPNCD(BC1413,BJ1414,2,0)</f>
        <v>44242</v>
      </c>
      <c r="BN1414" s="43">
        <f t="shared" si="743"/>
        <v>44469</v>
      </c>
      <c r="BO1414" s="45">
        <f t="shared" ref="BO1414:BO1477" si="760">COUPDAYBS(BC1413,BJ1414,2,1)/COUPDAYS(BC1413,BJ1414,2,1)*BI1414/2</f>
        <v>0.96399456521739135</v>
      </c>
      <c r="BP1414" s="45">
        <f t="shared" ref="BP1414:BP1477" si="761">(BN1414-BC1413)/365*BI1414+BO1414</f>
        <v>3.0886520994639666</v>
      </c>
      <c r="BQ1414" s="47">
        <f t="shared" ref="BQ1414:BQ1477" si="762">(BH1414*BG1414+BP1414)/(1+(BF1414/100)*(BN1414-BC1415)/360)-BO1414</f>
        <v>115.11465139434327</v>
      </c>
      <c r="BR1414" s="47">
        <f t="shared" ref="BR1414:BR1477" si="763">(BQ1414-$AB$5*(BN1414-BC1413)/365+BK1414*(BN1414-BC1413)/360)/BG1414</f>
        <v>135.01579248121615</v>
      </c>
    </row>
    <row r="1415" spans="6:70" x14ac:dyDescent="0.25">
      <c r="F1415" s="2">
        <v>44223</v>
      </c>
      <c r="G1415">
        <v>7.0999999999999994E-2</v>
      </c>
      <c r="H1415" s="43">
        <v>44256</v>
      </c>
      <c r="I1415">
        <v>1.0924</v>
      </c>
      <c r="L1415" s="2">
        <v>44186</v>
      </c>
      <c r="M1415" t="str">
        <v>9128282R</v>
      </c>
      <c r="N1415">
        <v>-4.5260999999999996</v>
      </c>
      <c r="O1415">
        <v>5.1770899999999997</v>
      </c>
      <c r="P1415">
        <v>0.80059999999999998</v>
      </c>
      <c r="Q1415">
        <v>138.40625</v>
      </c>
      <c r="R1415">
        <f>VLOOKUP(M1415,工作表1!$A$3:$B$1000,2,FALSE)</f>
        <v>2.25</v>
      </c>
      <c r="S1415" t="str">
        <f>VLOOKUP(M1415,工作表1!$A$3:$C$1000,3,FALSE)</f>
        <v>2027/8/15</v>
      </c>
      <c r="T1415">
        <f t="shared" si="733"/>
        <v>8.5999999999999993E-2</v>
      </c>
      <c r="U1415">
        <f t="shared" si="732"/>
        <v>2.1640000000000001</v>
      </c>
      <c r="V1415" s="43">
        <f t="shared" si="744"/>
        <v>44242</v>
      </c>
      <c r="W1415" s="43">
        <f t="shared" si="734"/>
        <v>44286</v>
      </c>
      <c r="X1415" s="45">
        <f t="shared" si="745"/>
        <v>0.78872282608695654</v>
      </c>
      <c r="Y1415" s="45">
        <f t="shared" si="746"/>
        <v>1.3989967986896963</v>
      </c>
      <c r="Z1415" s="47">
        <f t="shared" si="747"/>
        <v>109.78054039554704</v>
      </c>
      <c r="AA1415" s="47">
        <f t="shared" si="748"/>
        <v>135.6189559692377</v>
      </c>
      <c r="AB1415" s="45">
        <f t="shared" si="749"/>
        <v>0.65269999999999995</v>
      </c>
      <c r="AC1415" s="2" t="str">
        <f t="shared" si="735"/>
        <v>TY2</v>
      </c>
      <c r="AD1415">
        <f t="shared" si="736"/>
        <v>137.765625</v>
      </c>
      <c r="AE1415">
        <f t="shared" si="737"/>
        <v>137.046875</v>
      </c>
      <c r="AF1415" s="49">
        <f t="shared" si="731"/>
        <v>0.71875</v>
      </c>
      <c r="AG1415" s="3">
        <f t="shared" si="750"/>
        <v>136.25511354859711</v>
      </c>
      <c r="AH1415">
        <f t="shared" si="751"/>
        <v>134.98090331409063</v>
      </c>
      <c r="AI1415" s="51">
        <f t="shared" si="752"/>
        <v>1.2742102345064836</v>
      </c>
      <c r="AJ1415" s="52">
        <f t="shared" si="753"/>
        <v>0.55546023450648363</v>
      </c>
      <c r="AK1415" s="2">
        <v>44186</v>
      </c>
      <c r="AL1415" t="str">
        <v>9128283F</v>
      </c>
      <c r="AM1415">
        <v>0.18490000000000001</v>
      </c>
      <c r="AN1415">
        <v>0.11609</v>
      </c>
      <c r="AO1415">
        <v>0.80059999999999998</v>
      </c>
      <c r="AP1415">
        <v>137.765625</v>
      </c>
      <c r="AQ1415">
        <f>VLOOKUP(AL1415,工作表1!$F$3:$G$1000,2,FALSE)</f>
        <v>2.25</v>
      </c>
      <c r="AR1415" t="str">
        <f>VLOOKUP(AL1415,工作表1!$F$3:$H$1000,3,FALSE)</f>
        <v>2027/11/15</v>
      </c>
      <c r="AS1415">
        <f t="shared" si="738"/>
        <v>8.5999999999999993E-2</v>
      </c>
      <c r="AT1415">
        <f t="shared" si="739"/>
        <v>2.1640000000000001</v>
      </c>
      <c r="AU1415" s="43">
        <f t="shared" si="754"/>
        <v>44331</v>
      </c>
      <c r="AV1415" s="43">
        <f t="shared" si="740"/>
        <v>44377</v>
      </c>
      <c r="AW1415" s="45">
        <f t="shared" si="755"/>
        <v>0.22997237569060774</v>
      </c>
      <c r="AX1415" s="45">
        <f t="shared" si="756"/>
        <v>1.4012052524029366</v>
      </c>
      <c r="AY1415" s="47">
        <f t="shared" si="757"/>
        <v>111.39655912770698</v>
      </c>
      <c r="AZ1415" s="47">
        <f t="shared" si="758"/>
        <v>136.25511354859711</v>
      </c>
      <c r="BA1415" s="43"/>
      <c r="BC1415" s="2">
        <v>44183</v>
      </c>
      <c r="BD1415" t="str">
        <v>9128283W</v>
      </c>
      <c r="BE1415">
        <v>-5.5749000000000004</v>
      </c>
      <c r="BF1415">
        <v>0.43169999999999997</v>
      </c>
      <c r="BG1415">
        <v>0.82720000000000005</v>
      </c>
      <c r="BH1415">
        <v>137.046875</v>
      </c>
      <c r="BI1415">
        <f>VLOOKUP(BD1415,工作表1!$K$3:$L$1000,2,FALSE)</f>
        <v>2.75</v>
      </c>
      <c r="BJ1415" t="str">
        <f>VLOOKUP(BD1415,工作表1!$K$3:$M$1000,3,FALSE)</f>
        <v>2028/2/15</v>
      </c>
      <c r="BK1415">
        <f t="shared" si="741"/>
        <v>8.5999999999999993E-2</v>
      </c>
      <c r="BL1415">
        <f t="shared" si="742"/>
        <v>2.6640000000000001</v>
      </c>
      <c r="BM1415" s="43">
        <f t="shared" si="759"/>
        <v>44242</v>
      </c>
      <c r="BN1415" s="43">
        <f t="shared" si="743"/>
        <v>44469</v>
      </c>
      <c r="BO1415" s="45">
        <f t="shared" si="760"/>
        <v>0.95652173913043481</v>
      </c>
      <c r="BP1415" s="45">
        <f t="shared" si="761"/>
        <v>3.0887135199523525</v>
      </c>
      <c r="BQ1415" s="47">
        <f t="shared" si="762"/>
        <v>115.09795273435336</v>
      </c>
      <c r="BR1415" s="47">
        <f t="shared" si="763"/>
        <v>134.98090331409063</v>
      </c>
    </row>
    <row r="1416" spans="6:70" x14ac:dyDescent="0.25">
      <c r="F1416" s="2">
        <v>44222</v>
      </c>
      <c r="G1416">
        <v>7.2669999999999998E-2</v>
      </c>
      <c r="H1416" s="43">
        <v>44253</v>
      </c>
      <c r="I1416">
        <v>1.1180000000000001</v>
      </c>
      <c r="L1416" s="2">
        <v>44183</v>
      </c>
      <c r="M1416" t="str">
        <v>9128282R</v>
      </c>
      <c r="N1416">
        <v>1.0213000000000001</v>
      </c>
      <c r="O1416">
        <v>-0.89927999999999997</v>
      </c>
      <c r="P1416">
        <v>0.80059999999999998</v>
      </c>
      <c r="Q1416">
        <v>138.203125</v>
      </c>
      <c r="R1416">
        <f>VLOOKUP(M1416,工作表1!$A$3:$B$1000,2,FALSE)</f>
        <v>2.25</v>
      </c>
      <c r="S1416" t="str">
        <f>VLOOKUP(M1416,工作表1!$A$3:$C$1000,3,FALSE)</f>
        <v>2027/8/15</v>
      </c>
      <c r="T1416">
        <f t="shared" si="733"/>
        <v>8.5999999999999993E-2</v>
      </c>
      <c r="U1416">
        <f t="shared" si="732"/>
        <v>2.1640000000000001</v>
      </c>
      <c r="V1416" s="43">
        <f t="shared" si="744"/>
        <v>44242</v>
      </c>
      <c r="W1416" s="43">
        <f t="shared" si="734"/>
        <v>44286</v>
      </c>
      <c r="X1416" s="45">
        <f t="shared" si="745"/>
        <v>0.78260869565217384</v>
      </c>
      <c r="Y1416" s="45">
        <f t="shared" si="746"/>
        <v>1.3990470518165574</v>
      </c>
      <c r="Z1416" s="47">
        <f t="shared" si="747"/>
        <v>111.5537009767886</v>
      </c>
      <c r="AA1416" s="47">
        <f t="shared" si="748"/>
        <v>137.81855492275412</v>
      </c>
      <c r="AB1416" s="45">
        <f t="shared" si="749"/>
        <v>0.65959999999999996</v>
      </c>
      <c r="AC1416" s="2" t="str">
        <f t="shared" si="735"/>
        <v>TY2</v>
      </c>
      <c r="AD1416">
        <f t="shared" si="736"/>
        <v>137.75</v>
      </c>
      <c r="AE1416">
        <f t="shared" si="737"/>
        <v>137.234375</v>
      </c>
      <c r="AF1416" s="49">
        <f t="shared" si="731"/>
        <v>0.515625</v>
      </c>
      <c r="AG1416" s="3">
        <f t="shared" si="750"/>
        <v>136.24777042769588</v>
      </c>
      <c r="AH1416">
        <f t="shared" si="751"/>
        <v>135.03273732645815</v>
      </c>
      <c r="AI1416" s="51">
        <f t="shared" si="752"/>
        <v>1.2150331012377364</v>
      </c>
      <c r="AJ1416" s="52">
        <f t="shared" si="753"/>
        <v>0.69940810123773645</v>
      </c>
      <c r="AK1416" s="2">
        <v>44183</v>
      </c>
      <c r="AL1416" t="str">
        <v>9128283F</v>
      </c>
      <c r="AM1416">
        <v>0.49759999999999999</v>
      </c>
      <c r="AN1416">
        <v>9.461E-2</v>
      </c>
      <c r="AO1416">
        <v>0.80059999999999998</v>
      </c>
      <c r="AP1416">
        <v>137.75</v>
      </c>
      <c r="AQ1416">
        <f>VLOOKUP(AL1416,工作表1!$F$3:$G$1000,2,FALSE)</f>
        <v>2.25</v>
      </c>
      <c r="AR1416" t="str">
        <f>VLOOKUP(AL1416,工作表1!$F$3:$H$1000,3,FALSE)</f>
        <v>2027/11/15</v>
      </c>
      <c r="AS1416">
        <f t="shared" si="738"/>
        <v>8.5999999999999993E-2</v>
      </c>
      <c r="AT1416">
        <f t="shared" si="739"/>
        <v>2.1640000000000001</v>
      </c>
      <c r="AU1416" s="43">
        <f t="shared" si="754"/>
        <v>44331</v>
      </c>
      <c r="AV1416" s="43">
        <f t="shared" si="740"/>
        <v>44377</v>
      </c>
      <c r="AW1416" s="45">
        <f t="shared" si="755"/>
        <v>0.22375690607734805</v>
      </c>
      <c r="AX1416" s="45">
        <f t="shared" si="756"/>
        <v>1.4011541663513207</v>
      </c>
      <c r="AY1416" s="47">
        <f t="shared" si="757"/>
        <v>111.40284188416979</v>
      </c>
      <c r="AZ1416" s="47">
        <f t="shared" si="758"/>
        <v>136.24777042769588</v>
      </c>
      <c r="BA1416" s="43"/>
      <c r="BC1416" s="2">
        <v>44182</v>
      </c>
      <c r="BD1416" t="str">
        <v>9128283W</v>
      </c>
      <c r="BE1416">
        <v>-8.0060000000000002</v>
      </c>
      <c r="BF1416">
        <v>0.53500000000000003</v>
      </c>
      <c r="BG1416">
        <v>0.82720000000000005</v>
      </c>
      <c r="BH1416">
        <v>137.234375</v>
      </c>
      <c r="BI1416">
        <f>VLOOKUP(BD1416,工作表1!$K$3:$L$1000,2,FALSE)</f>
        <v>2.75</v>
      </c>
      <c r="BJ1416" t="str">
        <f>VLOOKUP(BD1416,工作表1!$K$3:$M$1000,3,FALSE)</f>
        <v>2028/2/15</v>
      </c>
      <c r="BK1416">
        <f t="shared" si="741"/>
        <v>8.5000000000000006E-2</v>
      </c>
      <c r="BL1416">
        <f t="shared" si="742"/>
        <v>2.665</v>
      </c>
      <c r="BM1416" s="43">
        <f t="shared" si="759"/>
        <v>44242</v>
      </c>
      <c r="BN1416" s="43">
        <f t="shared" si="743"/>
        <v>44469</v>
      </c>
      <c r="BO1416" s="45">
        <f t="shared" si="760"/>
        <v>0.93410326086956519</v>
      </c>
      <c r="BP1416" s="45">
        <f t="shared" si="761"/>
        <v>3.0888977814175105</v>
      </c>
      <c r="BQ1416" s="47">
        <f t="shared" si="762"/>
        <v>115.17810925099717</v>
      </c>
      <c r="BR1416" s="47">
        <f t="shared" si="763"/>
        <v>135.03273732645815</v>
      </c>
    </row>
    <row r="1417" spans="6:70" x14ac:dyDescent="0.25">
      <c r="F1417" s="2">
        <v>44221</v>
      </c>
      <c r="G1417">
        <v>7.4499999999999997E-2</v>
      </c>
      <c r="H1417" s="43">
        <v>44252</v>
      </c>
      <c r="I1417">
        <v>1.1954</v>
      </c>
      <c r="L1417" s="2">
        <v>44182</v>
      </c>
      <c r="M1417" t="str">
        <v>9128282R</v>
      </c>
      <c r="N1417">
        <v>6.3500000000000001E-2</v>
      </c>
      <c r="O1417">
        <v>7.7119999999999994E-2</v>
      </c>
      <c r="P1417">
        <v>0.80059999999999998</v>
      </c>
      <c r="Q1417">
        <v>138.296875</v>
      </c>
      <c r="R1417">
        <f>VLOOKUP(M1417,工作表1!$A$3:$B$1000,2,FALSE)</f>
        <v>2.25</v>
      </c>
      <c r="S1417" t="str">
        <f>VLOOKUP(M1417,工作表1!$A$3:$C$1000,3,FALSE)</f>
        <v>2027/8/15</v>
      </c>
      <c r="T1417">
        <f t="shared" si="733"/>
        <v>8.5000000000000006E-2</v>
      </c>
      <c r="U1417">
        <f t="shared" si="732"/>
        <v>2.165</v>
      </c>
      <c r="V1417" s="43">
        <f t="shared" si="744"/>
        <v>44242</v>
      </c>
      <c r="W1417" s="43">
        <f t="shared" si="734"/>
        <v>44286</v>
      </c>
      <c r="X1417" s="45">
        <f t="shared" si="745"/>
        <v>0.76426630434782616</v>
      </c>
      <c r="Y1417" s="45">
        <f t="shared" si="746"/>
        <v>1.3991978111971413</v>
      </c>
      <c r="Z1417" s="47">
        <f t="shared" si="747"/>
        <v>111.33019585082855</v>
      </c>
      <c r="AA1417" s="47">
        <f t="shared" si="748"/>
        <v>137.49345348103526</v>
      </c>
      <c r="AB1417" s="45">
        <f t="shared" si="749"/>
        <v>0.65259999999999996</v>
      </c>
      <c r="AC1417" s="2" t="str">
        <f t="shared" si="735"/>
        <v>TY2</v>
      </c>
      <c r="AD1417">
        <f t="shared" si="736"/>
        <v>137.859375</v>
      </c>
      <c r="AE1417">
        <f t="shared" si="737"/>
        <v>137.265625</v>
      </c>
      <c r="AF1417" s="49">
        <f t="shared" si="731"/>
        <v>0.59375</v>
      </c>
      <c r="AG1417" s="3">
        <f t="shared" si="750"/>
        <v>136.30592825466275</v>
      </c>
      <c r="AH1417">
        <f t="shared" si="751"/>
        <v>135.08404996609491</v>
      </c>
      <c r="AI1417" s="51">
        <f t="shared" si="752"/>
        <v>1.2218782885678365</v>
      </c>
      <c r="AJ1417" s="52">
        <f t="shared" si="753"/>
        <v>0.62812828856783653</v>
      </c>
      <c r="AK1417" s="2">
        <v>44182</v>
      </c>
      <c r="AL1417" t="str">
        <v>9128283F</v>
      </c>
      <c r="AM1417">
        <v>-1.0500000000000001E-2</v>
      </c>
      <c r="AN1417">
        <v>0.13103000000000001</v>
      </c>
      <c r="AO1417">
        <v>0.80059999999999998</v>
      </c>
      <c r="AP1417">
        <v>137.859375</v>
      </c>
      <c r="AQ1417">
        <f>VLOOKUP(AL1417,工作表1!$F$3:$G$1000,2,FALSE)</f>
        <v>2.25</v>
      </c>
      <c r="AR1417" t="str">
        <f>VLOOKUP(AL1417,工作表1!$F$3:$H$1000,3,FALSE)</f>
        <v>2027/11/15</v>
      </c>
      <c r="AS1417">
        <f t="shared" si="738"/>
        <v>8.5000000000000006E-2</v>
      </c>
      <c r="AT1417">
        <f t="shared" si="739"/>
        <v>2.165</v>
      </c>
      <c r="AU1417" s="43">
        <f t="shared" si="754"/>
        <v>44331</v>
      </c>
      <c r="AV1417" s="43">
        <f t="shared" si="740"/>
        <v>44377</v>
      </c>
      <c r="AW1417" s="45">
        <f t="shared" si="755"/>
        <v>0.20511049723756908</v>
      </c>
      <c r="AX1417" s="45">
        <f t="shared" si="756"/>
        <v>1.4010009081964732</v>
      </c>
      <c r="AY1417" s="47">
        <f t="shared" si="757"/>
        <v>111.4864269064973</v>
      </c>
      <c r="AZ1417" s="47">
        <f t="shared" si="758"/>
        <v>136.30592825466275</v>
      </c>
      <c r="BA1417" s="43"/>
      <c r="BC1417" s="2">
        <v>44181</v>
      </c>
      <c r="BD1417" t="str">
        <v>9128283W</v>
      </c>
      <c r="BE1417">
        <v>-7.5964999999999998</v>
      </c>
      <c r="BF1417">
        <v>0.51017000000000001</v>
      </c>
      <c r="BG1417">
        <v>0.82720000000000005</v>
      </c>
      <c r="BH1417">
        <v>137.265625</v>
      </c>
      <c r="BI1417">
        <f>VLOOKUP(BD1417,工作表1!$K$3:$L$1000,2,FALSE)</f>
        <v>2.75</v>
      </c>
      <c r="BJ1417" t="str">
        <f>VLOOKUP(BD1417,工作表1!$K$3:$M$1000,3,FALSE)</f>
        <v>2028/2/15</v>
      </c>
      <c r="BK1417">
        <f t="shared" si="741"/>
        <v>8.5000000000000006E-2</v>
      </c>
      <c r="BL1417">
        <f t="shared" si="742"/>
        <v>2.665</v>
      </c>
      <c r="BM1417" s="43">
        <f t="shared" si="759"/>
        <v>44242</v>
      </c>
      <c r="BN1417" s="43">
        <f t="shared" si="743"/>
        <v>44469</v>
      </c>
      <c r="BO1417" s="45">
        <f t="shared" si="760"/>
        <v>0.92663043478260865</v>
      </c>
      <c r="BP1417" s="45">
        <f t="shared" si="761"/>
        <v>3.0889592019058965</v>
      </c>
      <c r="BQ1417" s="47">
        <f t="shared" si="762"/>
        <v>115.23271950333879</v>
      </c>
      <c r="BR1417" s="47">
        <f t="shared" si="763"/>
        <v>135.08404996609491</v>
      </c>
    </row>
    <row r="1418" spans="6:70" x14ac:dyDescent="0.25">
      <c r="F1418" s="2">
        <v>44218</v>
      </c>
      <c r="G1418">
        <v>7.5499999999999998E-2</v>
      </c>
      <c r="H1418" s="43">
        <v>44251</v>
      </c>
      <c r="I1418">
        <v>1.0025999999999999</v>
      </c>
      <c r="L1418" s="2">
        <v>44181</v>
      </c>
      <c r="M1418" t="str">
        <v>9128282R</v>
      </c>
      <c r="N1418">
        <v>0.57920000000000005</v>
      </c>
      <c r="O1418">
        <v>-0.29204999999999998</v>
      </c>
      <c r="P1418">
        <v>0.80059999999999998</v>
      </c>
      <c r="Q1418">
        <v>138.328125</v>
      </c>
      <c r="R1418">
        <f>VLOOKUP(M1418,工作表1!$A$3:$B$1000,2,FALSE)</f>
        <v>2.25</v>
      </c>
      <c r="S1418" t="str">
        <f>VLOOKUP(M1418,工作表1!$A$3:$C$1000,3,FALSE)</f>
        <v>2027/8/15</v>
      </c>
      <c r="T1418">
        <f t="shared" si="733"/>
        <v>8.5000000000000006E-2</v>
      </c>
      <c r="U1418">
        <f t="shared" si="732"/>
        <v>2.165</v>
      </c>
      <c r="V1418" s="43">
        <f t="shared" si="744"/>
        <v>44242</v>
      </c>
      <c r="W1418" s="43">
        <f t="shared" si="734"/>
        <v>44286</v>
      </c>
      <c r="X1418" s="45">
        <f t="shared" si="745"/>
        <v>0.75815217391304346</v>
      </c>
      <c r="Y1418" s="45">
        <f t="shared" si="746"/>
        <v>1.3992480643240024</v>
      </c>
      <c r="Z1418" s="47">
        <f t="shared" si="747"/>
        <v>111.48311183436327</v>
      </c>
      <c r="AA1418" s="47">
        <f t="shared" si="748"/>
        <v>137.66926105872778</v>
      </c>
      <c r="AB1418" s="45">
        <f t="shared" si="749"/>
        <v>0.63880000000000003</v>
      </c>
      <c r="AC1418" s="2" t="str">
        <f t="shared" si="735"/>
        <v>TY2</v>
      </c>
      <c r="AD1418">
        <f t="shared" si="736"/>
        <v>137.890625</v>
      </c>
      <c r="AE1418">
        <f t="shared" si="737"/>
        <v>137.234375</v>
      </c>
      <c r="AF1418" s="49">
        <f t="shared" si="731"/>
        <v>0.65625</v>
      </c>
      <c r="AG1418" s="3">
        <f t="shared" si="750"/>
        <v>136.33026811131995</v>
      </c>
      <c r="AH1418">
        <f t="shared" si="751"/>
        <v>135.02191738824465</v>
      </c>
      <c r="AI1418" s="51">
        <f t="shared" si="752"/>
        <v>1.3083507230753071</v>
      </c>
      <c r="AJ1418" s="52">
        <f t="shared" si="753"/>
        <v>0.65210072307530709</v>
      </c>
      <c r="AK1418" s="2">
        <v>44181</v>
      </c>
      <c r="AL1418" t="str">
        <v>9128283F</v>
      </c>
      <c r="AM1418">
        <v>-1.61E-2</v>
      </c>
      <c r="AN1418">
        <v>0.12956999999999999</v>
      </c>
      <c r="AO1418">
        <v>0.80059999999999998</v>
      </c>
      <c r="AP1418">
        <v>137.890625</v>
      </c>
      <c r="AQ1418">
        <f>VLOOKUP(AL1418,工作表1!$F$3:$G$1000,2,FALSE)</f>
        <v>2.25</v>
      </c>
      <c r="AR1418" t="str">
        <f>VLOOKUP(AL1418,工作表1!$F$3:$H$1000,3,FALSE)</f>
        <v>2027/11/15</v>
      </c>
      <c r="AS1418">
        <f t="shared" si="738"/>
        <v>8.5000000000000006E-2</v>
      </c>
      <c r="AT1418">
        <f t="shared" si="739"/>
        <v>2.165</v>
      </c>
      <c r="AU1418" s="43">
        <f t="shared" si="754"/>
        <v>44331</v>
      </c>
      <c r="AV1418" s="43">
        <f t="shared" si="740"/>
        <v>44377</v>
      </c>
      <c r="AW1418" s="45">
        <f t="shared" si="755"/>
        <v>0.19889502762430938</v>
      </c>
      <c r="AX1418" s="45">
        <f t="shared" si="756"/>
        <v>1.4009498221448573</v>
      </c>
      <c r="AY1418" s="47">
        <f t="shared" si="757"/>
        <v>111.51807783257115</v>
      </c>
      <c r="AZ1418" s="47">
        <f t="shared" si="758"/>
        <v>136.33026811131995</v>
      </c>
      <c r="BA1418" s="43"/>
      <c r="BC1418" s="2">
        <v>44180</v>
      </c>
      <c r="BD1418" t="str">
        <v>9128283W</v>
      </c>
      <c r="BE1418">
        <v>-8.0573999999999995</v>
      </c>
      <c r="BF1418">
        <v>0.52839999999999998</v>
      </c>
      <c r="BG1418">
        <v>0.82720000000000005</v>
      </c>
      <c r="BH1418">
        <v>137.234375</v>
      </c>
      <c r="BI1418">
        <f>VLOOKUP(BD1418,工作表1!$K$3:$L$1000,2,FALSE)</f>
        <v>2.75</v>
      </c>
      <c r="BJ1418" t="str">
        <f>VLOOKUP(BD1418,工作表1!$K$3:$M$1000,3,FALSE)</f>
        <v>2028/2/15</v>
      </c>
      <c r="BK1418">
        <f t="shared" si="741"/>
        <v>8.2000000000000003E-2</v>
      </c>
      <c r="BL1418">
        <f t="shared" si="742"/>
        <v>2.6680000000000001</v>
      </c>
      <c r="BM1418" s="43">
        <f t="shared" si="759"/>
        <v>44242</v>
      </c>
      <c r="BN1418" s="43">
        <f t="shared" si="743"/>
        <v>44469</v>
      </c>
      <c r="BO1418" s="45">
        <f t="shared" si="760"/>
        <v>0.91915760869565211</v>
      </c>
      <c r="BP1418" s="45">
        <f t="shared" si="761"/>
        <v>3.0890206223942824</v>
      </c>
      <c r="BQ1418" s="47">
        <f t="shared" si="762"/>
        <v>115.19588787177516</v>
      </c>
      <c r="BR1418" s="47">
        <f t="shared" si="763"/>
        <v>135.02191738824465</v>
      </c>
    </row>
    <row r="1419" spans="6:70" x14ac:dyDescent="0.25">
      <c r="F1419" s="2">
        <v>44217</v>
      </c>
      <c r="G1419">
        <v>7.6999999999999999E-2</v>
      </c>
      <c r="H1419" s="43">
        <v>44250</v>
      </c>
      <c r="I1419">
        <v>0.96479999999999999</v>
      </c>
      <c r="L1419" s="2">
        <v>44180</v>
      </c>
      <c r="M1419" t="str">
        <v>9128282R</v>
      </c>
      <c r="N1419">
        <v>0.1938</v>
      </c>
      <c r="O1419">
        <v>-6.2399999999999999E-3</v>
      </c>
      <c r="P1419">
        <v>0.80059999999999998</v>
      </c>
      <c r="Q1419">
        <v>138.296875</v>
      </c>
      <c r="R1419">
        <f>VLOOKUP(M1419,工作表1!$A$3:$B$1000,2,FALSE)</f>
        <v>2.25</v>
      </c>
      <c r="S1419" t="str">
        <f>VLOOKUP(M1419,工作表1!$A$3:$C$1000,3,FALSE)</f>
        <v>2027/8/15</v>
      </c>
      <c r="T1419">
        <f t="shared" si="733"/>
        <v>8.2000000000000003E-2</v>
      </c>
      <c r="U1419">
        <f t="shared" si="732"/>
        <v>2.1680000000000001</v>
      </c>
      <c r="V1419" s="43">
        <f t="shared" si="744"/>
        <v>44242</v>
      </c>
      <c r="W1419" s="43">
        <f t="shared" si="734"/>
        <v>44286</v>
      </c>
      <c r="X1419" s="45">
        <f t="shared" si="745"/>
        <v>0.75203804347826086</v>
      </c>
      <c r="Y1419" s="45">
        <f t="shared" si="746"/>
        <v>1.3992983174508635</v>
      </c>
      <c r="Z1419" s="47">
        <f t="shared" si="747"/>
        <v>111.36981788566055</v>
      </c>
      <c r="AA1419" s="47">
        <f t="shared" si="748"/>
        <v>137.51146267559412</v>
      </c>
      <c r="AB1419" s="45">
        <f t="shared" si="749"/>
        <v>0.63419999999999999</v>
      </c>
      <c r="AC1419" s="2" t="str">
        <f t="shared" si="735"/>
        <v>TY2</v>
      </c>
      <c r="AD1419">
        <f t="shared" si="736"/>
        <v>137.859375</v>
      </c>
      <c r="AE1419">
        <f t="shared" si="737"/>
        <v>137.453125</v>
      </c>
      <c r="AF1419" s="49">
        <f t="shared" si="731"/>
        <v>0.40625</v>
      </c>
      <c r="AG1419" s="3">
        <f t="shared" si="750"/>
        <v>136.29735443951697</v>
      </c>
      <c r="AH1419">
        <f t="shared" si="751"/>
        <v>135.2568632766972</v>
      </c>
      <c r="AI1419" s="51">
        <f t="shared" si="752"/>
        <v>1.0404911628197624</v>
      </c>
      <c r="AJ1419" s="52">
        <f t="shared" si="753"/>
        <v>0.63424116281976239</v>
      </c>
      <c r="AK1419" s="2">
        <v>44180</v>
      </c>
      <c r="AL1419" t="str">
        <v>9128283F</v>
      </c>
      <c r="AM1419">
        <v>6.5500000000000003E-2</v>
      </c>
      <c r="AN1419">
        <v>0.11867999999999999</v>
      </c>
      <c r="AO1419">
        <v>0.80059999999999998</v>
      </c>
      <c r="AP1419">
        <v>137.859375</v>
      </c>
      <c r="AQ1419">
        <f>VLOOKUP(AL1419,工作表1!$F$3:$G$1000,2,FALSE)</f>
        <v>2.25</v>
      </c>
      <c r="AR1419" t="str">
        <f>VLOOKUP(AL1419,工作表1!$F$3:$H$1000,3,FALSE)</f>
        <v>2027/11/15</v>
      </c>
      <c r="AS1419">
        <f t="shared" si="738"/>
        <v>8.2000000000000003E-2</v>
      </c>
      <c r="AT1419">
        <f t="shared" si="739"/>
        <v>2.1680000000000001</v>
      </c>
      <c r="AU1419" s="43">
        <f t="shared" si="754"/>
        <v>44331</v>
      </c>
      <c r="AV1419" s="43">
        <f t="shared" si="740"/>
        <v>44377</v>
      </c>
      <c r="AW1419" s="45">
        <f t="shared" si="755"/>
        <v>0.19267955801104975</v>
      </c>
      <c r="AX1419" s="45">
        <f t="shared" si="756"/>
        <v>1.4008987360932417</v>
      </c>
      <c r="AY1419" s="47">
        <f t="shared" si="757"/>
        <v>111.5055249170931</v>
      </c>
      <c r="AZ1419" s="47">
        <f t="shared" si="758"/>
        <v>136.29735443951697</v>
      </c>
      <c r="BA1419" s="43"/>
      <c r="BC1419" s="2">
        <v>44179</v>
      </c>
      <c r="BD1419" t="str">
        <v>9128283W</v>
      </c>
      <c r="BE1419">
        <v>-7.6086999999999998</v>
      </c>
      <c r="BF1419">
        <v>0.50134000000000001</v>
      </c>
      <c r="BG1419">
        <v>0.82720000000000005</v>
      </c>
      <c r="BH1419">
        <v>137.453125</v>
      </c>
      <c r="BI1419">
        <f>VLOOKUP(BD1419,工作表1!$K$3:$L$1000,2,FALSE)</f>
        <v>2.75</v>
      </c>
      <c r="BJ1419" t="str">
        <f>VLOOKUP(BD1419,工作表1!$K$3:$M$1000,3,FALSE)</f>
        <v>2028/2/15</v>
      </c>
      <c r="BK1419">
        <f t="shared" si="741"/>
        <v>0.08</v>
      </c>
      <c r="BL1419">
        <f t="shared" si="742"/>
        <v>2.67</v>
      </c>
      <c r="BM1419" s="43">
        <f t="shared" si="759"/>
        <v>44242</v>
      </c>
      <c r="BN1419" s="43">
        <f t="shared" si="743"/>
        <v>44469</v>
      </c>
      <c r="BO1419" s="45">
        <f t="shared" si="760"/>
        <v>0.91168478260869557</v>
      </c>
      <c r="BP1419" s="45">
        <f t="shared" si="761"/>
        <v>3.0890820428826684</v>
      </c>
      <c r="BQ1419" s="47">
        <f t="shared" si="762"/>
        <v>115.4040134364261</v>
      </c>
      <c r="BR1419" s="47">
        <f t="shared" si="763"/>
        <v>135.2568632766972</v>
      </c>
    </row>
    <row r="1420" spans="6:70" x14ac:dyDescent="0.25">
      <c r="F1420" s="2">
        <v>44216</v>
      </c>
      <c r="G1420">
        <v>7.6999999999999999E-2</v>
      </c>
      <c r="H1420" s="43">
        <v>44249</v>
      </c>
      <c r="I1420">
        <v>0.99539999999999995</v>
      </c>
      <c r="L1420" s="2">
        <v>44179</v>
      </c>
      <c r="M1420" t="str">
        <v>9128282R</v>
      </c>
      <c r="N1420">
        <v>0.80730000000000002</v>
      </c>
      <c r="O1420">
        <v>-0.38405</v>
      </c>
      <c r="P1420">
        <v>0.80059999999999998</v>
      </c>
      <c r="Q1420">
        <v>138.5</v>
      </c>
      <c r="R1420">
        <f>VLOOKUP(M1420,工作表1!$A$3:$B$1000,2,FALSE)</f>
        <v>2.25</v>
      </c>
      <c r="S1420" t="str">
        <f>VLOOKUP(M1420,工作表1!$A$3:$C$1000,3,FALSE)</f>
        <v>2027/8/15</v>
      </c>
      <c r="T1420">
        <f t="shared" si="733"/>
        <v>0.08</v>
      </c>
      <c r="U1420">
        <f t="shared" si="732"/>
        <v>2.17</v>
      </c>
      <c r="V1420" s="43">
        <f t="shared" si="744"/>
        <v>44242</v>
      </c>
      <c r="W1420" s="43">
        <f t="shared" si="734"/>
        <v>44286</v>
      </c>
      <c r="X1420" s="45">
        <f t="shared" si="745"/>
        <v>0.74592391304347816</v>
      </c>
      <c r="Y1420" s="45">
        <f t="shared" si="746"/>
        <v>1.3993485705777247</v>
      </c>
      <c r="Z1420" s="47">
        <f t="shared" si="747"/>
        <v>111.66844135386434</v>
      </c>
      <c r="AA1420" s="47">
        <f t="shared" si="748"/>
        <v>137.86852214242833</v>
      </c>
      <c r="AB1420" s="45">
        <f t="shared" si="749"/>
        <v>0.62270000000000003</v>
      </c>
      <c r="AC1420" s="2" t="str">
        <f t="shared" si="735"/>
        <v>TY2</v>
      </c>
      <c r="AD1420">
        <f t="shared" si="736"/>
        <v>138.078125</v>
      </c>
      <c r="AE1420">
        <f t="shared" si="737"/>
        <v>137.46875</v>
      </c>
      <c r="AF1420" s="49">
        <f t="shared" si="731"/>
        <v>0.609375</v>
      </c>
      <c r="AG1420" s="3">
        <f t="shared" si="750"/>
        <v>136.52151456133291</v>
      </c>
      <c r="AH1420">
        <f t="shared" si="751"/>
        <v>135.22679681331138</v>
      </c>
      <c r="AI1420" s="51">
        <f t="shared" si="752"/>
        <v>1.2947177480215259</v>
      </c>
      <c r="AJ1420" s="52">
        <f t="shared" si="753"/>
        <v>0.68534274802152595</v>
      </c>
      <c r="AK1420" s="2">
        <v>44179</v>
      </c>
      <c r="AL1420" t="str">
        <v>9128283F</v>
      </c>
      <c r="AM1420">
        <v>0.25800000000000001</v>
      </c>
      <c r="AN1420">
        <v>9.8409999999999997E-2</v>
      </c>
      <c r="AO1420">
        <v>0.80059999999999998</v>
      </c>
      <c r="AP1420">
        <v>138.078125</v>
      </c>
      <c r="AQ1420">
        <f>VLOOKUP(AL1420,工作表1!$F$3:$G$1000,2,FALSE)</f>
        <v>2.25</v>
      </c>
      <c r="AR1420" t="str">
        <f>VLOOKUP(AL1420,工作表1!$F$3:$H$1000,3,FALSE)</f>
        <v>2027/11/15</v>
      </c>
      <c r="AS1420">
        <f t="shared" si="738"/>
        <v>0.08</v>
      </c>
      <c r="AT1420">
        <f t="shared" si="739"/>
        <v>2.17</v>
      </c>
      <c r="AU1420" s="43">
        <f t="shared" si="754"/>
        <v>44331</v>
      </c>
      <c r="AV1420" s="43">
        <f t="shared" si="740"/>
        <v>44377</v>
      </c>
      <c r="AW1420" s="45">
        <f t="shared" si="755"/>
        <v>0.18646408839779005</v>
      </c>
      <c r="AX1420" s="45">
        <f t="shared" si="756"/>
        <v>1.4008476500416256</v>
      </c>
      <c r="AY1420" s="47">
        <f t="shared" si="757"/>
        <v>111.69825472523081</v>
      </c>
      <c r="AZ1420" s="47">
        <f t="shared" si="758"/>
        <v>136.52151456133291</v>
      </c>
      <c r="BA1420" s="43"/>
      <c r="BC1420" s="2">
        <v>44176</v>
      </c>
      <c r="BD1420" t="str">
        <v>9128283W</v>
      </c>
      <c r="BE1420">
        <v>-8.2508999999999997</v>
      </c>
      <c r="BF1420">
        <v>0.53122000000000003</v>
      </c>
      <c r="BG1420">
        <v>0.82720000000000005</v>
      </c>
      <c r="BH1420">
        <v>137.46875</v>
      </c>
      <c r="BI1420">
        <f>VLOOKUP(BD1420,工作表1!$K$3:$L$1000,2,FALSE)</f>
        <v>2.75</v>
      </c>
      <c r="BJ1420" t="str">
        <f>VLOOKUP(BD1420,工作表1!$K$3:$M$1000,3,FALSE)</f>
        <v>2028/2/15</v>
      </c>
      <c r="BK1420">
        <f t="shared" si="741"/>
        <v>7.5999999999999998E-2</v>
      </c>
      <c r="BL1420">
        <f t="shared" si="742"/>
        <v>2.6739999999999999</v>
      </c>
      <c r="BM1420" s="43">
        <f t="shared" si="759"/>
        <v>44242</v>
      </c>
      <c r="BN1420" s="43">
        <f t="shared" si="743"/>
        <v>44469</v>
      </c>
      <c r="BO1420" s="45">
        <f t="shared" si="760"/>
        <v>0.90421195652173914</v>
      </c>
      <c r="BP1420" s="45">
        <f t="shared" si="761"/>
        <v>3.0891434633710544</v>
      </c>
      <c r="BQ1420" s="47">
        <f t="shared" si="762"/>
        <v>115.39454300585854</v>
      </c>
      <c r="BR1420" s="47">
        <f t="shared" si="763"/>
        <v>135.22679681331138</v>
      </c>
    </row>
    <row r="1421" spans="6:70" x14ac:dyDescent="0.25">
      <c r="F1421" s="2">
        <v>44215</v>
      </c>
      <c r="G1421">
        <v>7.9000000000000001E-2</v>
      </c>
      <c r="H1421" s="43">
        <v>44246</v>
      </c>
      <c r="I1421">
        <v>0.96940000000000004</v>
      </c>
      <c r="L1421" s="2">
        <v>44176</v>
      </c>
      <c r="M1421" t="str">
        <v>9128282R</v>
      </c>
      <c r="N1421">
        <v>0.12609999999999999</v>
      </c>
      <c r="O1421">
        <v>5.0040000000000001E-2</v>
      </c>
      <c r="P1421">
        <v>0.80059999999999998</v>
      </c>
      <c r="Q1421">
        <v>138.5</v>
      </c>
      <c r="R1421">
        <f>VLOOKUP(M1421,工作表1!$A$3:$B$1000,2,FALSE)</f>
        <v>2.25</v>
      </c>
      <c r="S1421" t="str">
        <f>VLOOKUP(M1421,工作表1!$A$3:$C$1000,3,FALSE)</f>
        <v>2027/8/15</v>
      </c>
      <c r="T1421">
        <f t="shared" si="733"/>
        <v>7.5999999999999998E-2</v>
      </c>
      <c r="U1421">
        <f t="shared" si="732"/>
        <v>2.1739999999999999</v>
      </c>
      <c r="V1421" s="43">
        <f t="shared" si="744"/>
        <v>44242</v>
      </c>
      <c r="W1421" s="43">
        <f t="shared" si="734"/>
        <v>44286</v>
      </c>
      <c r="X1421" s="45">
        <f t="shared" si="745"/>
        <v>0.73980978260869568</v>
      </c>
      <c r="Y1421" s="45">
        <f t="shared" si="746"/>
        <v>1.399398823704586</v>
      </c>
      <c r="Z1421" s="47">
        <f t="shared" si="747"/>
        <v>111.52536764687029</v>
      </c>
      <c r="AA1421" s="47">
        <f t="shared" si="748"/>
        <v>137.67311754386986</v>
      </c>
      <c r="AB1421" s="45">
        <f t="shared" si="749"/>
        <v>0.62729999999999997</v>
      </c>
      <c r="AC1421" s="2" t="str">
        <f t="shared" si="735"/>
        <v>TY2</v>
      </c>
      <c r="AD1421">
        <f t="shared" si="736"/>
        <v>138.09375</v>
      </c>
      <c r="AE1421">
        <f t="shared" si="737"/>
        <v>137.703125</v>
      </c>
      <c r="AF1421" s="49">
        <f t="shared" si="731"/>
        <v>0.390625</v>
      </c>
      <c r="AG1421" s="3">
        <f t="shared" si="750"/>
        <v>136.48273511161904</v>
      </c>
      <c r="AH1421">
        <f t="shared" si="751"/>
        <v>134.8444572870832</v>
      </c>
      <c r="AI1421" s="51">
        <f t="shared" si="752"/>
        <v>1.6382778245358338</v>
      </c>
      <c r="AJ1421" s="52">
        <f t="shared" si="753"/>
        <v>1.2476528245358338</v>
      </c>
      <c r="AK1421" s="2">
        <v>44176</v>
      </c>
      <c r="AL1421" t="str">
        <v>9128283F</v>
      </c>
      <c r="AM1421">
        <v>-0.33100000000000002</v>
      </c>
      <c r="AN1421">
        <v>0.15425</v>
      </c>
      <c r="AO1421">
        <v>0.80059999999999998</v>
      </c>
      <c r="AP1421">
        <v>138.09375</v>
      </c>
      <c r="AQ1421">
        <f>VLOOKUP(AL1421,工作表1!$F$3:$G$1000,2,FALSE)</f>
        <v>2.25</v>
      </c>
      <c r="AR1421" t="str">
        <f>VLOOKUP(AL1421,工作表1!$F$3:$H$1000,3,FALSE)</f>
        <v>2027/11/15</v>
      </c>
      <c r="AS1421">
        <f t="shared" si="738"/>
        <v>7.5999999999999998E-2</v>
      </c>
      <c r="AT1421">
        <f t="shared" si="739"/>
        <v>2.1739999999999999</v>
      </c>
      <c r="AU1421" s="43">
        <f t="shared" si="754"/>
        <v>44331</v>
      </c>
      <c r="AV1421" s="43">
        <f t="shared" si="740"/>
        <v>44377</v>
      </c>
      <c r="AW1421" s="45">
        <f t="shared" si="755"/>
        <v>0.18024861878453038</v>
      </c>
      <c r="AX1421" s="45">
        <f t="shared" si="756"/>
        <v>1.40079656399001</v>
      </c>
      <c r="AY1421" s="47">
        <f t="shared" si="757"/>
        <v>111.68158622351288</v>
      </c>
      <c r="AZ1421" s="47">
        <f t="shared" si="758"/>
        <v>136.48273511161904</v>
      </c>
      <c r="BA1421" s="43"/>
      <c r="BC1421" s="2">
        <v>44175</v>
      </c>
      <c r="BD1421" t="str">
        <v>9128283W</v>
      </c>
      <c r="BE1421">
        <v>-19.156099999999999</v>
      </c>
      <c r="BF1421">
        <v>1.0566899999999999</v>
      </c>
      <c r="BG1421">
        <v>0.82720000000000005</v>
      </c>
      <c r="BH1421">
        <v>137.703125</v>
      </c>
      <c r="BI1421">
        <f>VLOOKUP(BD1421,工作表1!$K$3:$L$1000,2,FALSE)</f>
        <v>2.75</v>
      </c>
      <c r="BJ1421" t="str">
        <f>VLOOKUP(BD1421,工作表1!$K$3:$M$1000,3,FALSE)</f>
        <v>2028/2/15</v>
      </c>
      <c r="BK1421">
        <f t="shared" si="741"/>
        <v>8.0500000000000002E-2</v>
      </c>
      <c r="BL1421">
        <f t="shared" si="742"/>
        <v>2.6695000000000002</v>
      </c>
      <c r="BM1421" s="43">
        <f t="shared" si="759"/>
        <v>44242</v>
      </c>
      <c r="BN1421" s="43">
        <f t="shared" si="743"/>
        <v>44469</v>
      </c>
      <c r="BO1421" s="45">
        <f t="shared" si="760"/>
        <v>0.88179347826086951</v>
      </c>
      <c r="BP1421" s="45">
        <f t="shared" si="761"/>
        <v>3.0893277248362123</v>
      </c>
      <c r="BQ1421" s="47">
        <f t="shared" si="762"/>
        <v>115.11117756026488</v>
      </c>
      <c r="BR1421" s="47">
        <f t="shared" si="763"/>
        <v>134.8444572870832</v>
      </c>
    </row>
    <row r="1422" spans="6:70" x14ac:dyDescent="0.25">
      <c r="F1422" s="2">
        <v>44214</v>
      </c>
      <c r="G1422">
        <v>7.7799999999999994E-2</v>
      </c>
      <c r="H1422" s="43">
        <v>44245</v>
      </c>
      <c r="I1422">
        <v>0.93389999999999995</v>
      </c>
      <c r="L1422" s="2">
        <v>44175</v>
      </c>
      <c r="M1422" t="str">
        <v>9128282R</v>
      </c>
      <c r="N1422">
        <v>0.38009999999999999</v>
      </c>
      <c r="O1422">
        <v>-6.6220000000000001E-2</v>
      </c>
      <c r="P1422">
        <v>0.80059999999999998</v>
      </c>
      <c r="Q1422">
        <v>138.3125</v>
      </c>
      <c r="R1422">
        <f>VLOOKUP(M1422,工作表1!$A$3:$B$1000,2,FALSE)</f>
        <v>2.25</v>
      </c>
      <c r="S1422" t="str">
        <f>VLOOKUP(M1422,工作表1!$A$3:$C$1000,3,FALSE)</f>
        <v>2027/8/15</v>
      </c>
      <c r="T1422">
        <f t="shared" si="733"/>
        <v>8.0500000000000002E-2</v>
      </c>
      <c r="U1422">
        <f t="shared" si="732"/>
        <v>2.1695000000000002</v>
      </c>
      <c r="V1422" s="43">
        <f t="shared" si="744"/>
        <v>44242</v>
      </c>
      <c r="W1422" s="43">
        <f t="shared" si="734"/>
        <v>44286</v>
      </c>
      <c r="X1422" s="45">
        <f t="shared" si="745"/>
        <v>0.72146739130434778</v>
      </c>
      <c r="Y1422" s="45">
        <f t="shared" si="746"/>
        <v>1.3995495830851696</v>
      </c>
      <c r="Z1422" s="47">
        <f t="shared" si="747"/>
        <v>111.43417574814565</v>
      </c>
      <c r="AA1422" s="47">
        <f t="shared" si="748"/>
        <v>137.51525442967184</v>
      </c>
      <c r="AB1422" s="45">
        <f t="shared" si="749"/>
        <v>0.64570000000000005</v>
      </c>
      <c r="AC1422" s="2" t="str">
        <f t="shared" si="735"/>
        <v>TY2</v>
      </c>
      <c r="AD1422">
        <f t="shared" si="736"/>
        <v>137.890625</v>
      </c>
      <c r="AE1422">
        <f t="shared" si="737"/>
        <v>137.4375</v>
      </c>
      <c r="AF1422" s="49">
        <f t="shared" si="731"/>
        <v>0.453125</v>
      </c>
      <c r="AG1422" s="3">
        <f t="shared" si="750"/>
        <v>136.30689721612157</v>
      </c>
      <c r="AH1422">
        <f t="shared" si="751"/>
        <v>134.53656647551898</v>
      </c>
      <c r="AI1422" s="51">
        <f t="shared" si="752"/>
        <v>1.7703307406025885</v>
      </c>
      <c r="AJ1422" s="52">
        <f t="shared" si="753"/>
        <v>1.3172057406025885</v>
      </c>
      <c r="AK1422" s="2">
        <v>44175</v>
      </c>
      <c r="AL1422" t="str">
        <v>9128283F</v>
      </c>
      <c r="AM1422">
        <v>0.30130000000000001</v>
      </c>
      <c r="AN1422">
        <v>9.4289999999999999E-2</v>
      </c>
      <c r="AO1422">
        <v>0.80059999999999998</v>
      </c>
      <c r="AP1422">
        <v>137.890625</v>
      </c>
      <c r="AQ1422">
        <f>VLOOKUP(AL1422,工作表1!$F$3:$G$1000,2,FALSE)</f>
        <v>2.25</v>
      </c>
      <c r="AR1422" t="str">
        <f>VLOOKUP(AL1422,工作表1!$F$3:$H$1000,3,FALSE)</f>
        <v>2027/11/15</v>
      </c>
      <c r="AS1422">
        <f t="shared" si="738"/>
        <v>8.0500000000000002E-2</v>
      </c>
      <c r="AT1422">
        <f t="shared" si="739"/>
        <v>2.1695000000000002</v>
      </c>
      <c r="AU1422" s="43">
        <f t="shared" si="754"/>
        <v>44331</v>
      </c>
      <c r="AV1422" s="43">
        <f t="shared" si="740"/>
        <v>44377</v>
      </c>
      <c r="AW1422" s="45">
        <f t="shared" si="755"/>
        <v>0.16160220994475138</v>
      </c>
      <c r="AX1422" s="45">
        <f t="shared" si="756"/>
        <v>1.4006433058351622</v>
      </c>
      <c r="AY1422" s="47">
        <f t="shared" si="757"/>
        <v>111.5748662148799</v>
      </c>
      <c r="AZ1422" s="47">
        <f t="shared" si="758"/>
        <v>136.30689721612157</v>
      </c>
      <c r="BA1422" s="43"/>
      <c r="BC1422" s="2">
        <v>44174</v>
      </c>
      <c r="BD1422" t="str">
        <v>9128283W</v>
      </c>
      <c r="BE1422">
        <v>-19.734100000000002</v>
      </c>
      <c r="BF1422">
        <v>1.08812</v>
      </c>
      <c r="BG1422">
        <v>0.82720000000000005</v>
      </c>
      <c r="BH1422">
        <v>137.4375</v>
      </c>
      <c r="BI1422">
        <f>VLOOKUP(BD1422,工作表1!$K$3:$L$1000,2,FALSE)</f>
        <v>2.75</v>
      </c>
      <c r="BJ1422" t="str">
        <f>VLOOKUP(BD1422,工作表1!$K$3:$M$1000,3,FALSE)</f>
        <v>2028/2/15</v>
      </c>
      <c r="BK1422">
        <f t="shared" si="741"/>
        <v>8.1500000000000003E-2</v>
      </c>
      <c r="BL1422">
        <f t="shared" si="742"/>
        <v>2.6684999999999999</v>
      </c>
      <c r="BM1422" s="43">
        <f t="shared" si="759"/>
        <v>44242</v>
      </c>
      <c r="BN1422" s="43">
        <f t="shared" si="743"/>
        <v>44469</v>
      </c>
      <c r="BO1422" s="45">
        <f t="shared" si="760"/>
        <v>0.87432065217391308</v>
      </c>
      <c r="BP1422" s="45">
        <f t="shared" si="761"/>
        <v>3.0893891453245983</v>
      </c>
      <c r="BQ1422" s="47">
        <f t="shared" si="762"/>
        <v>114.86785055110639</v>
      </c>
      <c r="BR1422" s="47">
        <f t="shared" si="763"/>
        <v>134.53656647551898</v>
      </c>
    </row>
    <row r="1423" spans="6:70" x14ac:dyDescent="0.25">
      <c r="F1423" s="2">
        <v>44211</v>
      </c>
      <c r="G1423">
        <v>7.8299999999999995E-2</v>
      </c>
      <c r="H1423" s="43">
        <v>44244</v>
      </c>
      <c r="I1423">
        <v>0.91510000000000002</v>
      </c>
      <c r="L1423" s="2">
        <v>44174</v>
      </c>
      <c r="M1423" t="str">
        <v>9128282R</v>
      </c>
      <c r="N1423">
        <v>0.49609999999999999</v>
      </c>
      <c r="O1423">
        <v>-0.11552</v>
      </c>
      <c r="P1423">
        <v>0.80059999999999998</v>
      </c>
      <c r="Q1423">
        <v>138.046875</v>
      </c>
      <c r="R1423">
        <f>VLOOKUP(M1423,工作表1!$A$3:$B$1000,2,FALSE)</f>
        <v>2.25</v>
      </c>
      <c r="S1423" t="str">
        <f>VLOOKUP(M1423,工作表1!$A$3:$C$1000,3,FALSE)</f>
        <v>2027/8/15</v>
      </c>
      <c r="T1423">
        <f t="shared" si="733"/>
        <v>8.1500000000000003E-2</v>
      </c>
      <c r="U1423">
        <f t="shared" si="732"/>
        <v>2.1684999999999999</v>
      </c>
      <c r="V1423" s="43">
        <f t="shared" si="744"/>
        <v>44242</v>
      </c>
      <c r="W1423" s="43">
        <f t="shared" si="734"/>
        <v>44286</v>
      </c>
      <c r="X1423" s="45">
        <f t="shared" si="745"/>
        <v>0.7153532608695653</v>
      </c>
      <c r="Y1423" s="45">
        <f t="shared" si="746"/>
        <v>1.399599836212031</v>
      </c>
      <c r="Z1423" s="47">
        <f t="shared" si="747"/>
        <v>111.24517208443501</v>
      </c>
      <c r="AA1423" s="47">
        <f t="shared" si="748"/>
        <v>137.26435227227566</v>
      </c>
      <c r="AB1423" s="45">
        <f t="shared" si="749"/>
        <v>0.67090000000000005</v>
      </c>
      <c r="AC1423" s="2" t="str">
        <f t="shared" si="735"/>
        <v>TY2</v>
      </c>
      <c r="AD1423">
        <f t="shared" si="736"/>
        <v>137.625</v>
      </c>
      <c r="AE1423">
        <f t="shared" si="737"/>
        <v>137.625</v>
      </c>
      <c r="AF1423" s="49">
        <f t="shared" si="731"/>
        <v>0</v>
      </c>
      <c r="AG1423" s="3">
        <f t="shared" si="750"/>
        <v>136.00634803985616</v>
      </c>
      <c r="AH1423">
        <f t="shared" si="751"/>
        <v>134.76442732538527</v>
      </c>
      <c r="AI1423" s="51">
        <f t="shared" si="752"/>
        <v>1.2419207144708935</v>
      </c>
      <c r="AJ1423" s="52">
        <f t="shared" si="753"/>
        <v>1.2419207144708935</v>
      </c>
      <c r="AK1423" s="2">
        <v>44174</v>
      </c>
      <c r="AL1423" t="str">
        <v>9128283F</v>
      </c>
      <c r="AM1423">
        <v>-1.8100000000000002E-2</v>
      </c>
      <c r="AN1423">
        <v>0.12964999999999999</v>
      </c>
      <c r="AO1423">
        <v>0.80059999999999998</v>
      </c>
      <c r="AP1423">
        <v>137.625</v>
      </c>
      <c r="AQ1423">
        <f>VLOOKUP(AL1423,工作表1!$F$3:$G$1000,2,FALSE)</f>
        <v>2.25</v>
      </c>
      <c r="AR1423" t="str">
        <f>VLOOKUP(AL1423,工作表1!$F$3:$H$1000,3,FALSE)</f>
        <v>2027/11/15</v>
      </c>
      <c r="AS1423">
        <f t="shared" si="738"/>
        <v>8.1500000000000003E-2</v>
      </c>
      <c r="AT1423">
        <f t="shared" si="739"/>
        <v>2.1684999999999999</v>
      </c>
      <c r="AU1423" s="43">
        <f t="shared" si="754"/>
        <v>44331</v>
      </c>
      <c r="AV1423" s="43">
        <f t="shared" si="740"/>
        <v>44377</v>
      </c>
      <c r="AW1423" s="45">
        <f t="shared" si="755"/>
        <v>0.15538674033149172</v>
      </c>
      <c r="AX1423" s="45">
        <f t="shared" si="756"/>
        <v>1.4005922197835463</v>
      </c>
      <c r="AY1423" s="47">
        <f t="shared" si="757"/>
        <v>111.34586237008479</v>
      </c>
      <c r="AZ1423" s="47">
        <f t="shared" si="758"/>
        <v>136.00634803985616</v>
      </c>
      <c r="BA1423" s="43"/>
      <c r="BC1423" s="2">
        <v>44173</v>
      </c>
      <c r="BD1423" t="str">
        <v>9128283W</v>
      </c>
      <c r="BE1423">
        <v>-18.9192</v>
      </c>
      <c r="BF1423">
        <v>1.0424599999999999</v>
      </c>
      <c r="BG1423">
        <v>0.82720000000000005</v>
      </c>
      <c r="BH1423">
        <v>137.625</v>
      </c>
      <c r="BI1423">
        <f>VLOOKUP(BD1423,工作表1!$K$3:$L$1000,2,FALSE)</f>
        <v>2.75</v>
      </c>
      <c r="BJ1423" t="str">
        <f>VLOOKUP(BD1423,工作表1!$K$3:$M$1000,3,FALSE)</f>
        <v>2028/2/15</v>
      </c>
      <c r="BK1423">
        <f t="shared" si="741"/>
        <v>8.1000000000000003E-2</v>
      </c>
      <c r="BL1423">
        <f t="shared" si="742"/>
        <v>2.669</v>
      </c>
      <c r="BM1423" s="43">
        <f t="shared" si="759"/>
        <v>44242</v>
      </c>
      <c r="BN1423" s="43">
        <f t="shared" si="743"/>
        <v>44469</v>
      </c>
      <c r="BO1423" s="45">
        <f t="shared" si="760"/>
        <v>0.86684782608695654</v>
      </c>
      <c r="BP1423" s="45">
        <f t="shared" si="761"/>
        <v>3.0894505658129838</v>
      </c>
      <c r="BQ1423" s="47">
        <f t="shared" si="762"/>
        <v>115.06892092739432</v>
      </c>
      <c r="BR1423" s="47">
        <f t="shared" si="763"/>
        <v>134.76442732538527</v>
      </c>
    </row>
    <row r="1424" spans="6:70" x14ac:dyDescent="0.25">
      <c r="F1424" s="2">
        <v>44210</v>
      </c>
      <c r="G1424">
        <v>7.9000000000000001E-2</v>
      </c>
      <c r="H1424" s="43">
        <v>44243</v>
      </c>
      <c r="I1424">
        <v>0.94550000000000001</v>
      </c>
      <c r="L1424" s="2">
        <v>44173</v>
      </c>
      <c r="M1424" t="str">
        <v>9128282R</v>
      </c>
      <c r="N1424">
        <v>0.91590000000000005</v>
      </c>
      <c r="O1424">
        <v>-0.29371999999999998</v>
      </c>
      <c r="P1424">
        <v>0.80059999999999998</v>
      </c>
      <c r="Q1424">
        <v>138.21875</v>
      </c>
      <c r="R1424">
        <f>VLOOKUP(M1424,工作表1!$A$3:$B$1000,2,FALSE)</f>
        <v>2.25</v>
      </c>
      <c r="S1424" t="str">
        <f>VLOOKUP(M1424,工作表1!$A$3:$C$1000,3,FALSE)</f>
        <v>2027/8/15</v>
      </c>
      <c r="T1424">
        <f t="shared" si="733"/>
        <v>8.1000000000000003E-2</v>
      </c>
      <c r="U1424">
        <f t="shared" si="732"/>
        <v>2.169</v>
      </c>
      <c r="V1424" s="43">
        <f t="shared" si="744"/>
        <v>44242</v>
      </c>
      <c r="W1424" s="43">
        <f t="shared" si="734"/>
        <v>44286</v>
      </c>
      <c r="X1424" s="45">
        <f t="shared" si="745"/>
        <v>0.70923913043478259</v>
      </c>
      <c r="Y1424" s="45">
        <f t="shared" si="746"/>
        <v>1.3996500893388921</v>
      </c>
      <c r="Z1424" s="47">
        <f t="shared" si="747"/>
        <v>111.45266549188538</v>
      </c>
      <c r="AA1424" s="47">
        <f t="shared" si="748"/>
        <v>137.50812405948335</v>
      </c>
      <c r="AB1424" s="45">
        <f t="shared" si="749"/>
        <v>0.65710000000000002</v>
      </c>
      <c r="AC1424" s="2" t="str">
        <f t="shared" si="735"/>
        <v>TY2</v>
      </c>
      <c r="AD1424">
        <f t="shared" si="736"/>
        <v>137.8125</v>
      </c>
      <c r="AE1424">
        <f t="shared" si="737"/>
        <v>137.71875</v>
      </c>
      <c r="AF1424" s="49">
        <f t="shared" si="731"/>
        <v>9.375E-2</v>
      </c>
      <c r="AG1424" s="3">
        <f t="shared" si="750"/>
        <v>136.22210902565436</v>
      </c>
      <c r="AH1424">
        <f t="shared" si="751"/>
        <v>134.5542393601454</v>
      </c>
      <c r="AI1424" s="51">
        <f t="shared" si="752"/>
        <v>1.6678696655089595</v>
      </c>
      <c r="AJ1424" s="52">
        <f t="shared" si="753"/>
        <v>1.5741196655089595</v>
      </c>
      <c r="AK1424" s="2">
        <v>44173</v>
      </c>
      <c r="AL1424" t="str">
        <v>9128283F</v>
      </c>
      <c r="AM1424">
        <v>0.49409999999999998</v>
      </c>
      <c r="AN1424">
        <v>8.3339999999999997E-2</v>
      </c>
      <c r="AO1424">
        <v>0.80059999999999998</v>
      </c>
      <c r="AP1424">
        <v>137.8125</v>
      </c>
      <c r="AQ1424">
        <f>VLOOKUP(AL1424,工作表1!$F$3:$G$1000,2,FALSE)</f>
        <v>2.25</v>
      </c>
      <c r="AR1424" t="str">
        <f>VLOOKUP(AL1424,工作表1!$F$3:$H$1000,3,FALSE)</f>
        <v>2027/11/15</v>
      </c>
      <c r="AS1424">
        <f t="shared" si="738"/>
        <v>8.1000000000000003E-2</v>
      </c>
      <c r="AT1424">
        <f t="shared" si="739"/>
        <v>2.169</v>
      </c>
      <c r="AU1424" s="43">
        <f t="shared" si="754"/>
        <v>44331</v>
      </c>
      <c r="AV1424" s="43">
        <f t="shared" si="740"/>
        <v>44377</v>
      </c>
      <c r="AW1424" s="45">
        <f t="shared" si="755"/>
        <v>0.14917127071823205</v>
      </c>
      <c r="AX1424" s="45">
        <f t="shared" si="756"/>
        <v>1.4005411337319307</v>
      </c>
      <c r="AY1424" s="47">
        <f t="shared" si="757"/>
        <v>111.53105671881558</v>
      </c>
      <c r="AZ1424" s="47">
        <f t="shared" si="758"/>
        <v>136.22210902565436</v>
      </c>
      <c r="BA1424" s="43"/>
      <c r="BC1424" s="2">
        <v>44172</v>
      </c>
      <c r="BD1424" t="str">
        <v>9128283W</v>
      </c>
      <c r="BE1424">
        <v>-24.296299999999999</v>
      </c>
      <c r="BF1424">
        <v>1.2894300000000001</v>
      </c>
      <c r="BG1424">
        <v>0.82720000000000005</v>
      </c>
      <c r="BH1424">
        <v>137.71875</v>
      </c>
      <c r="BI1424">
        <f>VLOOKUP(BD1424,工作表1!$K$3:$L$1000,2,FALSE)</f>
        <v>2.75</v>
      </c>
      <c r="BJ1424" t="str">
        <f>VLOOKUP(BD1424,工作表1!$K$3:$M$1000,3,FALSE)</f>
        <v>2028/2/15</v>
      </c>
      <c r="BK1424">
        <f t="shared" si="741"/>
        <v>8.1100000000000005E-2</v>
      </c>
      <c r="BL1424">
        <f t="shared" si="742"/>
        <v>2.6688999999999998</v>
      </c>
      <c r="BM1424" s="43">
        <f t="shared" si="759"/>
        <v>44242</v>
      </c>
      <c r="BN1424" s="43">
        <f t="shared" si="743"/>
        <v>44469</v>
      </c>
      <c r="BO1424" s="45">
        <f t="shared" si="760"/>
        <v>0.859375</v>
      </c>
      <c r="BP1424" s="45">
        <f t="shared" si="761"/>
        <v>3.0895119863013698</v>
      </c>
      <c r="BQ1424" s="47">
        <f t="shared" si="762"/>
        <v>114.90714676827086</v>
      </c>
      <c r="BR1424" s="47">
        <f t="shared" si="763"/>
        <v>134.5542393601454</v>
      </c>
    </row>
    <row r="1425" spans="6:70" x14ac:dyDescent="0.25">
      <c r="F1425" s="2">
        <v>44209</v>
      </c>
      <c r="G1425">
        <v>7.9000000000000001E-2</v>
      </c>
      <c r="H1425" s="43">
        <v>44242</v>
      </c>
      <c r="I1425">
        <v>0.84499999999999997</v>
      </c>
      <c r="L1425" s="2">
        <v>44172</v>
      </c>
      <c r="M1425" t="str">
        <v>9128282R</v>
      </c>
      <c r="N1425">
        <v>0.7218</v>
      </c>
      <c r="O1425">
        <v>-0.19675999999999999</v>
      </c>
      <c r="P1425">
        <v>0.80059999999999998</v>
      </c>
      <c r="Q1425">
        <v>138.140625</v>
      </c>
      <c r="R1425">
        <f>VLOOKUP(M1425,工作表1!$A$3:$B$1000,2,FALSE)</f>
        <v>2.25</v>
      </c>
      <c r="S1425" t="str">
        <f>VLOOKUP(M1425,工作表1!$A$3:$C$1000,3,FALSE)</f>
        <v>2027/8/15</v>
      </c>
      <c r="T1425">
        <f t="shared" si="733"/>
        <v>8.1100000000000005E-2</v>
      </c>
      <c r="U1425">
        <f t="shared" si="732"/>
        <v>2.1688999999999998</v>
      </c>
      <c r="V1425" s="43">
        <f t="shared" si="744"/>
        <v>44242</v>
      </c>
      <c r="W1425" s="43">
        <f t="shared" si="734"/>
        <v>44286</v>
      </c>
      <c r="X1425" s="45">
        <f t="shared" si="745"/>
        <v>0.703125</v>
      </c>
      <c r="Y1425" s="45">
        <f t="shared" si="746"/>
        <v>1.3997003424657535</v>
      </c>
      <c r="Z1425" s="47">
        <f t="shared" si="747"/>
        <v>111.36362304083542</v>
      </c>
      <c r="AA1425" s="47">
        <f t="shared" si="748"/>
        <v>137.38173558820395</v>
      </c>
      <c r="AB1425" s="45">
        <f t="shared" si="749"/>
        <v>0.65710000000000002</v>
      </c>
      <c r="AC1425" s="2" t="str">
        <f t="shared" si="735"/>
        <v>TY2</v>
      </c>
      <c r="AD1425">
        <f t="shared" si="736"/>
        <v>137.71875</v>
      </c>
      <c r="AE1425">
        <f t="shared" si="737"/>
        <v>137.375</v>
      </c>
      <c r="AF1425" s="49">
        <f t="shared" ref="AF1425:AF1488" si="764">AD1425-AE1425</f>
        <v>0.34375</v>
      </c>
      <c r="AG1425" s="3">
        <f t="shared" si="750"/>
        <v>136.09900602232563</v>
      </c>
      <c r="AH1425">
        <f t="shared" si="751"/>
        <v>134.17191122868093</v>
      </c>
      <c r="AI1425" s="51">
        <f t="shared" si="752"/>
        <v>1.9270947936446987</v>
      </c>
      <c r="AJ1425" s="52">
        <f t="shared" si="753"/>
        <v>1.5833447936446987</v>
      </c>
      <c r="AK1425" s="2">
        <v>44172</v>
      </c>
      <c r="AL1425" t="str">
        <v>9128283F</v>
      </c>
      <c r="AM1425">
        <v>0.1181</v>
      </c>
      <c r="AN1425">
        <v>0.10942</v>
      </c>
      <c r="AO1425">
        <v>0.80059999999999998</v>
      </c>
      <c r="AP1425">
        <v>137.71875</v>
      </c>
      <c r="AQ1425">
        <f>VLOOKUP(AL1425,工作表1!$F$3:$G$1000,2,FALSE)</f>
        <v>2.25</v>
      </c>
      <c r="AR1425" t="str">
        <f>VLOOKUP(AL1425,工作表1!$F$3:$H$1000,3,FALSE)</f>
        <v>2027/11/15</v>
      </c>
      <c r="AS1425">
        <f t="shared" si="738"/>
        <v>8.1100000000000005E-2</v>
      </c>
      <c r="AT1425">
        <f t="shared" si="739"/>
        <v>2.1688999999999998</v>
      </c>
      <c r="AU1425" s="43">
        <f t="shared" si="754"/>
        <v>44331</v>
      </c>
      <c r="AV1425" s="43">
        <f t="shared" si="740"/>
        <v>44377</v>
      </c>
      <c r="AW1425" s="45">
        <f t="shared" si="755"/>
        <v>0.14295580110497239</v>
      </c>
      <c r="AX1425" s="45">
        <f t="shared" si="756"/>
        <v>1.4004900476803148</v>
      </c>
      <c r="AY1425" s="47">
        <f t="shared" si="757"/>
        <v>111.44461933562913</v>
      </c>
      <c r="AZ1425" s="47">
        <f t="shared" si="758"/>
        <v>136.09900602232563</v>
      </c>
      <c r="BA1425" s="43"/>
      <c r="BC1425" s="2">
        <v>44169</v>
      </c>
      <c r="BD1425" t="str">
        <v>9128283W</v>
      </c>
      <c r="BE1425">
        <v>-24.763400000000001</v>
      </c>
      <c r="BF1425">
        <v>1.31721</v>
      </c>
      <c r="BG1425">
        <v>0.82720000000000005</v>
      </c>
      <c r="BH1425">
        <v>137.375</v>
      </c>
      <c r="BI1425">
        <f>VLOOKUP(BD1425,工作表1!$K$3:$L$1000,2,FALSE)</f>
        <v>2.75</v>
      </c>
      <c r="BJ1425" t="str">
        <f>VLOOKUP(BD1425,工作表1!$K$3:$M$1000,3,FALSE)</f>
        <v>2028/2/15</v>
      </c>
      <c r="BK1425">
        <f t="shared" si="741"/>
        <v>8.1500000000000003E-2</v>
      </c>
      <c r="BL1425">
        <f t="shared" si="742"/>
        <v>2.6684999999999999</v>
      </c>
      <c r="BM1425" s="43">
        <f t="shared" si="759"/>
        <v>44242</v>
      </c>
      <c r="BN1425" s="43">
        <f t="shared" si="743"/>
        <v>44469</v>
      </c>
      <c r="BO1425" s="45">
        <f t="shared" si="760"/>
        <v>0.85190217391304346</v>
      </c>
      <c r="BP1425" s="45">
        <f t="shared" si="761"/>
        <v>3.0895734067897558</v>
      </c>
      <c r="BQ1425" s="47">
        <f t="shared" si="762"/>
        <v>114.60273020809088</v>
      </c>
      <c r="BR1425" s="47">
        <f t="shared" si="763"/>
        <v>134.17191122868093</v>
      </c>
    </row>
    <row r="1426" spans="6:70" x14ac:dyDescent="0.25">
      <c r="F1426" s="2">
        <v>44208</v>
      </c>
      <c r="G1426">
        <v>0.08</v>
      </c>
      <c r="H1426" s="43">
        <v>44239</v>
      </c>
      <c r="I1426">
        <v>0.84499999999999997</v>
      </c>
      <c r="L1426" s="2">
        <v>44169</v>
      </c>
      <c r="M1426" t="str">
        <v>9128282R</v>
      </c>
      <c r="N1426">
        <v>0.46079999999999999</v>
      </c>
      <c r="O1426">
        <v>-6.7100000000000007E-2</v>
      </c>
      <c r="P1426">
        <v>0.80059999999999998</v>
      </c>
      <c r="Q1426">
        <v>137.8125</v>
      </c>
      <c r="R1426">
        <f>VLOOKUP(M1426,工作表1!$A$3:$B$1000,2,FALSE)</f>
        <v>2.25</v>
      </c>
      <c r="S1426" t="str">
        <f>VLOOKUP(M1426,工作表1!$A$3:$C$1000,3,FALSE)</f>
        <v>2027/8/15</v>
      </c>
      <c r="T1426">
        <f t="shared" si="733"/>
        <v>8.1500000000000003E-2</v>
      </c>
      <c r="U1426">
        <f t="shared" si="732"/>
        <v>2.1684999999999999</v>
      </c>
      <c r="V1426" s="43">
        <f t="shared" si="744"/>
        <v>44242</v>
      </c>
      <c r="W1426" s="43">
        <f t="shared" si="734"/>
        <v>44286</v>
      </c>
      <c r="X1426" s="45">
        <f t="shared" si="745"/>
        <v>0.69701086956521741</v>
      </c>
      <c r="Y1426" s="45">
        <f t="shared" si="746"/>
        <v>1.3997505955926146</v>
      </c>
      <c r="Z1426" s="47">
        <f t="shared" si="747"/>
        <v>111.06000694035005</v>
      </c>
      <c r="AA1426" s="47">
        <f t="shared" si="748"/>
        <v>136.98745042209589</v>
      </c>
      <c r="AB1426" s="45">
        <f t="shared" si="749"/>
        <v>0.69850000000000001</v>
      </c>
      <c r="AC1426" s="2" t="str">
        <f t="shared" si="735"/>
        <v>TY2</v>
      </c>
      <c r="AD1426">
        <f t="shared" si="736"/>
        <v>137.375</v>
      </c>
      <c r="AE1426">
        <f t="shared" si="737"/>
        <v>137.65625</v>
      </c>
      <c r="AF1426" s="49">
        <f t="shared" si="764"/>
        <v>-0.28125</v>
      </c>
      <c r="AG1426" s="3">
        <f t="shared" si="750"/>
        <v>135.72022874252747</v>
      </c>
      <c r="AH1426">
        <f t="shared" si="751"/>
        <v>134.50124215070792</v>
      </c>
      <c r="AI1426" s="51">
        <f t="shared" si="752"/>
        <v>1.2189865918195437</v>
      </c>
      <c r="AJ1426" s="52">
        <f t="shared" si="753"/>
        <v>1.5002365918195437</v>
      </c>
      <c r="AK1426" s="2">
        <v>44169</v>
      </c>
      <c r="AL1426" t="str">
        <v>9128283F</v>
      </c>
      <c r="AM1426">
        <v>-0.17560000000000001</v>
      </c>
      <c r="AN1426">
        <v>0.14363999999999999</v>
      </c>
      <c r="AO1426">
        <v>0.80059999999999998</v>
      </c>
      <c r="AP1426">
        <v>137.375</v>
      </c>
      <c r="AQ1426">
        <f>VLOOKUP(AL1426,工作表1!$F$3:$G$1000,2,FALSE)</f>
        <v>2.25</v>
      </c>
      <c r="AR1426" t="str">
        <f>VLOOKUP(AL1426,工作表1!$F$3:$H$1000,3,FALSE)</f>
        <v>2027/11/15</v>
      </c>
      <c r="AS1426">
        <f t="shared" si="738"/>
        <v>8.1500000000000003E-2</v>
      </c>
      <c r="AT1426">
        <f t="shared" si="739"/>
        <v>2.1684999999999999</v>
      </c>
      <c r="AU1426" s="43">
        <f t="shared" si="754"/>
        <v>44331</v>
      </c>
      <c r="AV1426" s="43">
        <f t="shared" si="740"/>
        <v>44377</v>
      </c>
      <c r="AW1426" s="45">
        <f t="shared" si="755"/>
        <v>0.13674033149171269</v>
      </c>
      <c r="AX1426" s="45">
        <f t="shared" si="756"/>
        <v>1.400438961628699</v>
      </c>
      <c r="AY1426" s="47">
        <f t="shared" si="757"/>
        <v>111.15331773781239</v>
      </c>
      <c r="AZ1426" s="47">
        <f t="shared" si="758"/>
        <v>135.72022874252747</v>
      </c>
      <c r="BA1426" s="43"/>
      <c r="BC1426" s="2">
        <v>44168</v>
      </c>
      <c r="BD1426" t="str">
        <v>9128283W</v>
      </c>
      <c r="BE1426">
        <v>-24.0501</v>
      </c>
      <c r="BF1426">
        <v>1.2556</v>
      </c>
      <c r="BG1426">
        <v>0.82720000000000005</v>
      </c>
      <c r="BH1426">
        <v>137.65625</v>
      </c>
      <c r="BI1426">
        <f>VLOOKUP(BD1426,工作表1!$K$3:$L$1000,2,FALSE)</f>
        <v>2.75</v>
      </c>
      <c r="BJ1426" t="str">
        <f>VLOOKUP(BD1426,工作表1!$K$3:$M$1000,3,FALSE)</f>
        <v>2028/2/15</v>
      </c>
      <c r="BK1426">
        <f t="shared" si="741"/>
        <v>8.3000000000000004E-2</v>
      </c>
      <c r="BL1426">
        <f t="shared" si="742"/>
        <v>2.6669999999999998</v>
      </c>
      <c r="BM1426" s="43">
        <f t="shared" si="759"/>
        <v>44242</v>
      </c>
      <c r="BN1426" s="43">
        <f t="shared" si="743"/>
        <v>44469</v>
      </c>
      <c r="BO1426" s="45">
        <f t="shared" si="760"/>
        <v>0.82948369565217395</v>
      </c>
      <c r="BP1426" s="45">
        <f t="shared" si="761"/>
        <v>3.0897576682549133</v>
      </c>
      <c r="BQ1426" s="47">
        <f t="shared" si="762"/>
        <v>114.91042522396057</v>
      </c>
      <c r="BR1426" s="47">
        <f t="shared" si="763"/>
        <v>134.50124215070792</v>
      </c>
    </row>
    <row r="1427" spans="6:70" x14ac:dyDescent="0.25">
      <c r="F1427" s="2">
        <v>44207</v>
      </c>
      <c r="G1427">
        <v>7.8E-2</v>
      </c>
      <c r="H1427" s="43">
        <v>44238</v>
      </c>
      <c r="I1427">
        <v>0.80779999999999996</v>
      </c>
      <c r="L1427" s="2">
        <v>44168</v>
      </c>
      <c r="M1427" t="str">
        <v>9128282R</v>
      </c>
      <c r="N1427">
        <v>0.5877</v>
      </c>
      <c r="O1427">
        <v>-9.9839999999999998E-2</v>
      </c>
      <c r="P1427">
        <v>0.80059999999999998</v>
      </c>
      <c r="Q1427">
        <v>138.078125</v>
      </c>
      <c r="R1427">
        <f>VLOOKUP(M1427,工作表1!$A$3:$B$1000,2,FALSE)</f>
        <v>2.25</v>
      </c>
      <c r="S1427" t="str">
        <f>VLOOKUP(M1427,工作表1!$A$3:$C$1000,3,FALSE)</f>
        <v>2027/8/15</v>
      </c>
      <c r="T1427">
        <f t="shared" si="733"/>
        <v>8.3000000000000004E-2</v>
      </c>
      <c r="U1427">
        <f t="shared" si="732"/>
        <v>2.1669999999999998</v>
      </c>
      <c r="V1427" s="43">
        <f t="shared" si="744"/>
        <v>44242</v>
      </c>
      <c r="W1427" s="43">
        <f t="shared" si="734"/>
        <v>44286</v>
      </c>
      <c r="X1427" s="45">
        <f t="shared" si="745"/>
        <v>0.67866847826086962</v>
      </c>
      <c r="Y1427" s="45">
        <f t="shared" si="746"/>
        <v>1.3999013549731985</v>
      </c>
      <c r="Z1427" s="47">
        <f t="shared" si="747"/>
        <v>111.30353686566795</v>
      </c>
      <c r="AA1427" s="47">
        <f t="shared" si="748"/>
        <v>137.2466247265537</v>
      </c>
      <c r="AB1427" s="45">
        <f t="shared" si="749"/>
        <v>0.65710000000000002</v>
      </c>
      <c r="AC1427" s="2" t="str">
        <f t="shared" si="735"/>
        <v>TY2</v>
      </c>
      <c r="AD1427">
        <f t="shared" si="736"/>
        <v>137.65625</v>
      </c>
      <c r="AE1427">
        <f t="shared" si="737"/>
        <v>137.421875</v>
      </c>
      <c r="AF1427" s="49">
        <f t="shared" si="764"/>
        <v>0.234375</v>
      </c>
      <c r="AG1427" s="3">
        <f t="shared" si="750"/>
        <v>135.99635951120956</v>
      </c>
      <c r="AH1427">
        <f t="shared" si="751"/>
        <v>134.23448662694267</v>
      </c>
      <c r="AI1427" s="51">
        <f t="shared" si="752"/>
        <v>1.7618728842668929</v>
      </c>
      <c r="AJ1427" s="52">
        <f t="shared" si="753"/>
        <v>1.5274978842668929</v>
      </c>
      <c r="AK1427" s="2">
        <v>44168</v>
      </c>
      <c r="AL1427" t="str">
        <v>9128283F</v>
      </c>
      <c r="AM1427">
        <v>-2.9600000000000001E-2</v>
      </c>
      <c r="AN1427">
        <v>0.12257</v>
      </c>
      <c r="AO1427">
        <v>0.80059999999999998</v>
      </c>
      <c r="AP1427">
        <v>137.65625</v>
      </c>
      <c r="AQ1427">
        <f>VLOOKUP(AL1427,工作表1!$F$3:$G$1000,2,FALSE)</f>
        <v>2.25</v>
      </c>
      <c r="AR1427" t="str">
        <f>VLOOKUP(AL1427,工作表1!$F$3:$H$1000,3,FALSE)</f>
        <v>2027/11/15</v>
      </c>
      <c r="AS1427">
        <f t="shared" si="738"/>
        <v>8.3000000000000004E-2</v>
      </c>
      <c r="AT1427">
        <f t="shared" si="739"/>
        <v>2.1669999999999998</v>
      </c>
      <c r="AU1427" s="43">
        <f t="shared" si="754"/>
        <v>44331</v>
      </c>
      <c r="AV1427" s="43">
        <f t="shared" si="740"/>
        <v>44377</v>
      </c>
      <c r="AW1427" s="45">
        <f t="shared" si="755"/>
        <v>0.11809392265193369</v>
      </c>
      <c r="AX1427" s="45">
        <f t="shared" si="756"/>
        <v>1.4002857034738516</v>
      </c>
      <c r="AY1427" s="47">
        <f t="shared" si="757"/>
        <v>111.41004384172155</v>
      </c>
      <c r="AZ1427" s="47">
        <f t="shared" si="758"/>
        <v>135.99635951120956</v>
      </c>
      <c r="BA1427" s="43"/>
      <c r="BC1427" s="2">
        <v>44167</v>
      </c>
      <c r="BD1427" t="str">
        <v>9128283W</v>
      </c>
      <c r="BE1427">
        <v>-24.407</v>
      </c>
      <c r="BF1427">
        <v>1.27701</v>
      </c>
      <c r="BG1427">
        <v>0.82720000000000005</v>
      </c>
      <c r="BH1427">
        <v>137.421875</v>
      </c>
      <c r="BI1427">
        <f>VLOOKUP(BD1427,工作表1!$K$3:$L$1000,2,FALSE)</f>
        <v>2.75</v>
      </c>
      <c r="BJ1427" t="str">
        <f>VLOOKUP(BD1427,工作表1!$K$3:$M$1000,3,FALSE)</f>
        <v>2028/2/15</v>
      </c>
      <c r="BK1427">
        <f t="shared" si="741"/>
        <v>8.3500000000000005E-2</v>
      </c>
      <c r="BL1427">
        <f t="shared" si="742"/>
        <v>2.6665000000000001</v>
      </c>
      <c r="BM1427" s="43">
        <f t="shared" si="759"/>
        <v>44242</v>
      </c>
      <c r="BN1427" s="43">
        <f t="shared" si="743"/>
        <v>44469</v>
      </c>
      <c r="BO1427" s="45">
        <f t="shared" si="760"/>
        <v>0.82201086956521741</v>
      </c>
      <c r="BP1427" s="45">
        <f t="shared" si="761"/>
        <v>3.0898190887432997</v>
      </c>
      <c r="BQ1427" s="47">
        <f t="shared" si="762"/>
        <v>114.70151699153604</v>
      </c>
      <c r="BR1427" s="47">
        <f t="shared" si="763"/>
        <v>134.23448662694267</v>
      </c>
    </row>
    <row r="1428" spans="6:70" x14ac:dyDescent="0.25">
      <c r="F1428" s="2">
        <v>44204</v>
      </c>
      <c r="G1428">
        <v>7.6999999999999999E-2</v>
      </c>
      <c r="H1428" s="43">
        <v>44237</v>
      </c>
      <c r="I1428">
        <v>0.78920000000000001</v>
      </c>
      <c r="L1428" s="2">
        <v>44167</v>
      </c>
      <c r="M1428" t="str">
        <v>9128282R</v>
      </c>
      <c r="N1428">
        <v>0.42509999999999998</v>
      </c>
      <c r="O1428">
        <v>-2.6689999999999998E-2</v>
      </c>
      <c r="P1428">
        <v>0.80059999999999998</v>
      </c>
      <c r="Q1428">
        <v>137.84375</v>
      </c>
      <c r="R1428">
        <f>VLOOKUP(M1428,工作表1!$A$3:$B$1000,2,FALSE)</f>
        <v>2.25</v>
      </c>
      <c r="S1428" t="str">
        <f>VLOOKUP(M1428,工作表1!$A$3:$C$1000,3,FALSE)</f>
        <v>2027/8/15</v>
      </c>
      <c r="T1428">
        <f t="shared" si="733"/>
        <v>8.3500000000000005E-2</v>
      </c>
      <c r="U1428">
        <f t="shared" si="732"/>
        <v>2.1665000000000001</v>
      </c>
      <c r="V1428" s="43">
        <f t="shared" si="744"/>
        <v>44242</v>
      </c>
      <c r="W1428" s="43">
        <f t="shared" si="734"/>
        <v>44286</v>
      </c>
      <c r="X1428" s="45">
        <f t="shared" si="745"/>
        <v>0.67255434782608692</v>
      </c>
      <c r="Y1428" s="45">
        <f t="shared" si="746"/>
        <v>1.3999516081000596</v>
      </c>
      <c r="Z1428" s="47">
        <f t="shared" si="747"/>
        <v>111.09504710121621</v>
      </c>
      <c r="AA1428" s="47">
        <f t="shared" si="748"/>
        <v>136.97121145156933</v>
      </c>
      <c r="AB1428" s="45">
        <f t="shared" si="749"/>
        <v>0.68459999999999999</v>
      </c>
      <c r="AC1428" s="2" t="str">
        <f t="shared" si="735"/>
        <v>TY2</v>
      </c>
      <c r="AD1428">
        <f t="shared" si="736"/>
        <v>137.421875</v>
      </c>
      <c r="AE1428">
        <f t="shared" si="737"/>
        <v>137.4375</v>
      </c>
      <c r="AF1428" s="49">
        <f t="shared" si="764"/>
        <v>-1.5625E-2</v>
      </c>
      <c r="AG1428" s="3">
        <f t="shared" si="750"/>
        <v>135.77669050960546</v>
      </c>
      <c r="AH1428">
        <f t="shared" si="751"/>
        <v>134.26237140548676</v>
      </c>
      <c r="AI1428" s="51">
        <f t="shared" si="752"/>
        <v>1.5143191041186981</v>
      </c>
      <c r="AJ1428" s="52">
        <f t="shared" si="753"/>
        <v>1.5299441041186981</v>
      </c>
      <c r="AK1428" s="2">
        <v>44167</v>
      </c>
      <c r="AL1428" t="str">
        <v>9128283F</v>
      </c>
      <c r="AM1428">
        <v>0.37919999999999998</v>
      </c>
      <c r="AN1428">
        <v>9.5380000000000006E-2</v>
      </c>
      <c r="AO1428">
        <v>0.80059999999999998</v>
      </c>
      <c r="AP1428">
        <v>137.421875</v>
      </c>
      <c r="AQ1428">
        <f>VLOOKUP(AL1428,工作表1!$F$3:$G$1000,2,FALSE)</f>
        <v>2.25</v>
      </c>
      <c r="AR1428" t="str">
        <f>VLOOKUP(AL1428,工作表1!$F$3:$H$1000,3,FALSE)</f>
        <v>2027/11/15</v>
      </c>
      <c r="AS1428">
        <f t="shared" si="738"/>
        <v>8.3500000000000005E-2</v>
      </c>
      <c r="AT1428">
        <f t="shared" si="739"/>
        <v>2.1665000000000001</v>
      </c>
      <c r="AU1428" s="43">
        <f t="shared" si="754"/>
        <v>44331</v>
      </c>
      <c r="AV1428" s="43">
        <f t="shared" si="740"/>
        <v>44377</v>
      </c>
      <c r="AW1428" s="45">
        <f t="shared" si="755"/>
        <v>0.11187845303867403</v>
      </c>
      <c r="AX1428" s="45">
        <f t="shared" si="756"/>
        <v>1.4002346174222358</v>
      </c>
      <c r="AY1428" s="47">
        <f t="shared" si="757"/>
        <v>111.24605655364918</v>
      </c>
      <c r="AZ1428" s="47">
        <f t="shared" si="758"/>
        <v>135.77669050960546</v>
      </c>
      <c r="BA1428" s="43"/>
      <c r="BC1428" s="2">
        <v>44166</v>
      </c>
      <c r="BD1428" t="str">
        <v>9128283W</v>
      </c>
      <c r="BE1428">
        <v>-24.002700000000001</v>
      </c>
      <c r="BF1428">
        <v>1.2543200000000001</v>
      </c>
      <c r="BG1428">
        <v>0.82720000000000005</v>
      </c>
      <c r="BH1428">
        <v>137.4375</v>
      </c>
      <c r="BI1428">
        <f>VLOOKUP(BD1428,工作表1!$K$3:$L$1000,2,FALSE)</f>
        <v>2.75</v>
      </c>
      <c r="BJ1428" t="str">
        <f>VLOOKUP(BD1428,工作表1!$K$3:$M$1000,3,FALSE)</f>
        <v>2028/2/15</v>
      </c>
      <c r="BK1428">
        <f t="shared" si="741"/>
        <v>0.08</v>
      </c>
      <c r="BL1428">
        <f t="shared" si="742"/>
        <v>2.67</v>
      </c>
      <c r="BM1428" s="43">
        <f t="shared" si="759"/>
        <v>44242</v>
      </c>
      <c r="BN1428" s="43">
        <f t="shared" si="743"/>
        <v>44469</v>
      </c>
      <c r="BO1428" s="45">
        <f t="shared" si="760"/>
        <v>0.81453804347826086</v>
      </c>
      <c r="BP1428" s="45">
        <f t="shared" si="761"/>
        <v>3.0898805092316857</v>
      </c>
      <c r="BQ1428" s="47">
        <f t="shared" si="762"/>
        <v>114.7396879949596</v>
      </c>
      <c r="BR1428" s="47">
        <f t="shared" si="763"/>
        <v>134.26237140548676</v>
      </c>
    </row>
    <row r="1429" spans="6:70" x14ac:dyDescent="0.25">
      <c r="F1429" s="2">
        <v>44203</v>
      </c>
      <c r="G1429">
        <v>0.08</v>
      </c>
      <c r="H1429" s="43">
        <v>44236</v>
      </c>
      <c r="I1429">
        <v>0.81930000000000003</v>
      </c>
      <c r="L1429" s="2">
        <v>44166</v>
      </c>
      <c r="M1429" t="str">
        <v>9128282R</v>
      </c>
      <c r="N1429">
        <v>0.74490000000000001</v>
      </c>
      <c r="O1429">
        <v>-0.13192000000000001</v>
      </c>
      <c r="P1429">
        <v>0.80059999999999998</v>
      </c>
      <c r="Q1429">
        <v>137.84375</v>
      </c>
      <c r="R1429">
        <f>VLOOKUP(M1429,工作表1!$A$3:$B$1000,2,FALSE)</f>
        <v>2.25</v>
      </c>
      <c r="S1429" t="str">
        <f>VLOOKUP(M1429,工作表1!$A$3:$C$1000,3,FALSE)</f>
        <v>2027/8/15</v>
      </c>
      <c r="T1429">
        <f t="shared" si="733"/>
        <v>0.08</v>
      </c>
      <c r="U1429">
        <f t="shared" si="732"/>
        <v>2.17</v>
      </c>
      <c r="V1429" s="43">
        <f t="shared" si="744"/>
        <v>44242</v>
      </c>
      <c r="W1429" s="43">
        <f t="shared" si="734"/>
        <v>44286</v>
      </c>
      <c r="X1429" s="45">
        <f t="shared" si="745"/>
        <v>0.66644021739130432</v>
      </c>
      <c r="Y1429" s="45">
        <f t="shared" si="746"/>
        <v>1.4000018612269207</v>
      </c>
      <c r="Z1429" s="47">
        <f t="shared" si="747"/>
        <v>111.14084299475125</v>
      </c>
      <c r="AA1429" s="47">
        <f t="shared" si="748"/>
        <v>137.01176896542125</v>
      </c>
      <c r="AB1429" s="45">
        <f t="shared" si="749"/>
        <v>0.68230000000000002</v>
      </c>
      <c r="AC1429" s="2" t="str">
        <f t="shared" si="735"/>
        <v>TY2</v>
      </c>
      <c r="AD1429">
        <f t="shared" si="736"/>
        <v>137.4375</v>
      </c>
      <c r="AE1429">
        <f t="shared" si="737"/>
        <v>138.171875</v>
      </c>
      <c r="AF1429" s="49">
        <f t="shared" si="764"/>
        <v>-0.734375</v>
      </c>
      <c r="AG1429" s="3">
        <f t="shared" si="750"/>
        <v>135.77567473203666</v>
      </c>
      <c r="AH1429">
        <f t="shared" si="751"/>
        <v>135.96055847977573</v>
      </c>
      <c r="AI1429" s="51">
        <f t="shared" si="752"/>
        <v>-0.18488374773906457</v>
      </c>
      <c r="AJ1429" s="52">
        <f t="shared" si="753"/>
        <v>0.54949125226093543</v>
      </c>
      <c r="AK1429" s="2">
        <v>44166</v>
      </c>
      <c r="AL1429" t="str">
        <v>9128283F</v>
      </c>
      <c r="AM1429">
        <v>0.31690000000000002</v>
      </c>
      <c r="AN1429">
        <v>0.10297000000000001</v>
      </c>
      <c r="AO1429">
        <v>0.80059999999999998</v>
      </c>
      <c r="AP1429">
        <v>137.4375</v>
      </c>
      <c r="AQ1429">
        <f>VLOOKUP(AL1429,工作表1!$F$3:$G$1000,2,FALSE)</f>
        <v>2.25</v>
      </c>
      <c r="AR1429" t="str">
        <f>VLOOKUP(AL1429,工作表1!$F$3:$H$1000,3,FALSE)</f>
        <v>2027/11/15</v>
      </c>
      <c r="AS1429">
        <f t="shared" si="738"/>
        <v>0.08</v>
      </c>
      <c r="AT1429">
        <f t="shared" si="739"/>
        <v>2.17</v>
      </c>
      <c r="AU1429" s="43">
        <f t="shared" si="754"/>
        <v>44331</v>
      </c>
      <c r="AV1429" s="43">
        <f t="shared" si="740"/>
        <v>44377</v>
      </c>
      <c r="AW1429" s="45">
        <f t="shared" si="755"/>
        <v>0.10566298342541436</v>
      </c>
      <c r="AX1429" s="45">
        <f t="shared" si="756"/>
        <v>1.4001835313706197</v>
      </c>
      <c r="AY1429" s="47">
        <f t="shared" si="757"/>
        <v>111.25945359229503</v>
      </c>
      <c r="AZ1429" s="47">
        <f t="shared" si="758"/>
        <v>135.77567473203666</v>
      </c>
      <c r="BA1429" s="43"/>
      <c r="BC1429" s="2">
        <v>44165</v>
      </c>
      <c r="BD1429" t="str">
        <v>9128283W</v>
      </c>
      <c r="BE1429">
        <v>-23.890599999999999</v>
      </c>
      <c r="BF1429">
        <v>1.2267399999999999</v>
      </c>
      <c r="BG1429">
        <v>0.82720000000000005</v>
      </c>
      <c r="BH1429">
        <v>138.171875</v>
      </c>
      <c r="BI1429">
        <f>VLOOKUP(BD1429,工作表1!$K$3:$L$1000,2,FALSE)</f>
        <v>2.75</v>
      </c>
      <c r="BJ1429" t="str">
        <f>VLOOKUP(BD1429,工作表1!$K$3:$M$1000,3,FALSE)</f>
        <v>2028/2/15</v>
      </c>
      <c r="BK1429">
        <f t="shared" si="741"/>
        <v>7.9000000000000001E-2</v>
      </c>
      <c r="BL1429">
        <f t="shared" si="742"/>
        <v>2.6709999999999998</v>
      </c>
      <c r="BM1429" s="43">
        <f t="shared" si="759"/>
        <v>44242</v>
      </c>
      <c r="BN1429" s="43">
        <f t="shared" si="743"/>
        <v>44377</v>
      </c>
      <c r="BO1429" s="45">
        <f t="shared" si="760"/>
        <v>0.80706521739130443</v>
      </c>
      <c r="BP1429" s="45">
        <f t="shared" si="761"/>
        <v>2.3967912447885649</v>
      </c>
      <c r="BQ1429" s="47">
        <f t="shared" si="762"/>
        <v>115.03678681313106</v>
      </c>
      <c r="BR1429" s="47">
        <f t="shared" si="763"/>
        <v>135.96055847977573</v>
      </c>
    </row>
    <row r="1430" spans="6:70" x14ac:dyDescent="0.25">
      <c r="F1430" s="2">
        <v>44202</v>
      </c>
      <c r="G1430">
        <v>7.9899999999999999E-2</v>
      </c>
      <c r="H1430" s="43">
        <v>44235</v>
      </c>
      <c r="I1430">
        <v>0.83089999999999997</v>
      </c>
      <c r="L1430" s="2">
        <v>44165</v>
      </c>
      <c r="M1430" t="str">
        <v>9128282R</v>
      </c>
      <c r="N1430">
        <v>0.42520000000000002</v>
      </c>
      <c r="O1430">
        <v>-2.3269999999999999E-2</v>
      </c>
      <c r="P1430">
        <v>0.80059999999999998</v>
      </c>
      <c r="Q1430">
        <v>138.53125</v>
      </c>
      <c r="R1430">
        <f>VLOOKUP(M1430,工作表1!$A$3:$B$1000,2,FALSE)</f>
        <v>2.25</v>
      </c>
      <c r="S1430" t="str">
        <f>VLOOKUP(M1430,工作表1!$A$3:$C$1000,3,FALSE)</f>
        <v>2027/8/15</v>
      </c>
      <c r="T1430">
        <f t="shared" si="733"/>
        <v>7.9000000000000001E-2</v>
      </c>
      <c r="U1430">
        <f t="shared" si="732"/>
        <v>2.1709999999999998</v>
      </c>
      <c r="V1430" s="43">
        <f t="shared" si="744"/>
        <v>44242</v>
      </c>
      <c r="W1430" s="43">
        <f t="shared" si="734"/>
        <v>44196</v>
      </c>
      <c r="X1430" s="45">
        <f t="shared" si="745"/>
        <v>0.66032608695652184</v>
      </c>
      <c r="Y1430" s="45">
        <f t="shared" si="746"/>
        <v>0.84525759380583687</v>
      </c>
      <c r="Z1430" s="47">
        <f t="shared" si="747"/>
        <v>111.09550633961319</v>
      </c>
      <c r="AA1430" s="47">
        <f t="shared" si="748"/>
        <v>138.30885989831421</v>
      </c>
      <c r="AB1430" s="45">
        <f t="shared" si="749"/>
        <v>0.61129999999999995</v>
      </c>
      <c r="AC1430" s="2" t="str">
        <f t="shared" si="735"/>
        <v>TY1</v>
      </c>
      <c r="AD1430">
        <f t="shared" si="736"/>
        <v>138.53125</v>
      </c>
      <c r="AE1430">
        <f t="shared" si="737"/>
        <v>138.171875</v>
      </c>
      <c r="AF1430" s="49">
        <f t="shared" si="764"/>
        <v>0.359375</v>
      </c>
      <c r="AG1430" s="3">
        <f t="shared" si="750"/>
        <v>138.30885989831421</v>
      </c>
      <c r="AH1430">
        <f t="shared" si="751"/>
        <v>137.20063643071097</v>
      </c>
      <c r="AI1430" s="51">
        <f t="shared" si="752"/>
        <v>1.1082234676032385</v>
      </c>
      <c r="AJ1430" s="52">
        <f t="shared" si="753"/>
        <v>0.74884846760323853</v>
      </c>
      <c r="AK1430" s="2">
        <v>44165</v>
      </c>
      <c r="AL1430" t="str">
        <v>9128283F</v>
      </c>
      <c r="AM1430">
        <v>-0.30680000000000002</v>
      </c>
      <c r="AN1430">
        <v>0.14480999999999999</v>
      </c>
      <c r="AO1430">
        <v>0.80059999999999998</v>
      </c>
      <c r="AP1430">
        <v>138.171875</v>
      </c>
      <c r="AQ1430">
        <f>VLOOKUP(AL1430,工作表1!$F$3:$G$1000,2,FALSE)</f>
        <v>2.25</v>
      </c>
      <c r="AR1430" t="str">
        <f>VLOOKUP(AL1430,工作表1!$F$3:$H$1000,3,FALSE)</f>
        <v>2027/11/15</v>
      </c>
      <c r="AS1430">
        <f t="shared" si="738"/>
        <v>7.9000000000000001E-2</v>
      </c>
      <c r="AT1430">
        <f t="shared" si="739"/>
        <v>2.1709999999999998</v>
      </c>
      <c r="AU1430" s="43">
        <f t="shared" si="754"/>
        <v>44331</v>
      </c>
      <c r="AV1430" s="43">
        <f t="shared" si="740"/>
        <v>44286</v>
      </c>
      <c r="AW1430" s="45">
        <f t="shared" si="755"/>
        <v>9.9447513812154692E-2</v>
      </c>
      <c r="AX1430" s="45">
        <f t="shared" si="756"/>
        <v>0.8391735412094149</v>
      </c>
      <c r="AY1430" s="47">
        <f t="shared" si="757"/>
        <v>111.30456194651855</v>
      </c>
      <c r="AZ1430" s="47">
        <f t="shared" si="758"/>
        <v>137.20063643071097</v>
      </c>
      <c r="BA1430" s="43"/>
      <c r="BC1430" s="2">
        <v>44162</v>
      </c>
      <c r="BD1430" t="str">
        <v>9128283W</v>
      </c>
      <c r="BE1430">
        <v>-23.858799999999999</v>
      </c>
      <c r="BF1430">
        <v>1.25108</v>
      </c>
      <c r="BG1430">
        <v>0.82720000000000005</v>
      </c>
      <c r="BH1430">
        <v>138.1875</v>
      </c>
      <c r="BI1430">
        <f>VLOOKUP(BD1430,工作表1!$K$3:$L$1000,2,FALSE)</f>
        <v>2.75</v>
      </c>
      <c r="BJ1430" t="str">
        <f>VLOOKUP(BD1430,工作表1!$K$3:$M$1000,3,FALSE)</f>
        <v>2028/2/15</v>
      </c>
      <c r="BK1430">
        <f t="shared" si="741"/>
        <v>7.9000000000000001E-2</v>
      </c>
      <c r="BL1430">
        <f t="shared" si="742"/>
        <v>2.6709999999999998</v>
      </c>
      <c r="BM1430" s="43">
        <f t="shared" si="759"/>
        <v>44242</v>
      </c>
      <c r="BN1430" s="43">
        <f t="shared" si="743"/>
        <v>44377</v>
      </c>
      <c r="BO1430" s="45">
        <f t="shared" si="760"/>
        <v>0.79959239130434789</v>
      </c>
      <c r="BP1430" s="45">
        <f t="shared" si="761"/>
        <v>2.3968526652769504</v>
      </c>
      <c r="BQ1430" s="47">
        <f t="shared" si="762"/>
        <v>115.03244398885693</v>
      </c>
      <c r="BR1430" s="47">
        <f t="shared" si="763"/>
        <v>135.94058274503817</v>
      </c>
    </row>
    <row r="1431" spans="6:70" x14ac:dyDescent="0.25">
      <c r="F1431" s="2">
        <v>44201</v>
      </c>
      <c r="G1431">
        <v>7.9000000000000001E-2</v>
      </c>
      <c r="H1431" s="43">
        <v>44232</v>
      </c>
      <c r="I1431">
        <v>0.81689999999999996</v>
      </c>
      <c r="L1431" s="2">
        <v>44162</v>
      </c>
      <c r="M1431" t="str">
        <v>9128282R</v>
      </c>
      <c r="N1431">
        <v>0.43680000000000002</v>
      </c>
      <c r="O1431">
        <v>8.1700000000000002E-3</v>
      </c>
      <c r="P1431">
        <v>0.80059999999999998</v>
      </c>
      <c r="Q1431">
        <v>138.546875</v>
      </c>
      <c r="R1431">
        <f>VLOOKUP(M1431,工作表1!$A$3:$B$1000,2,FALSE)</f>
        <v>2.25</v>
      </c>
      <c r="S1431" t="str">
        <f>VLOOKUP(M1431,工作表1!$A$3:$C$1000,3,FALSE)</f>
        <v>2027/8/15</v>
      </c>
      <c r="T1431">
        <f t="shared" si="733"/>
        <v>7.9000000000000001E-2</v>
      </c>
      <c r="U1431">
        <f t="shared" si="732"/>
        <v>2.1709999999999998</v>
      </c>
      <c r="V1431" s="43">
        <f t="shared" si="744"/>
        <v>44242</v>
      </c>
      <c r="W1431" s="43">
        <f t="shared" si="734"/>
        <v>44196</v>
      </c>
      <c r="X1431" s="45">
        <f t="shared" si="745"/>
        <v>0.65421195652173914</v>
      </c>
      <c r="Y1431" s="45">
        <f t="shared" si="746"/>
        <v>0.845307846932698</v>
      </c>
      <c r="Z1431" s="47">
        <f t="shared" si="747"/>
        <v>111.11081089517425</v>
      </c>
      <c r="AA1431" s="47">
        <f t="shared" si="748"/>
        <v>138.31276128734783</v>
      </c>
      <c r="AB1431" s="45">
        <f t="shared" si="749"/>
        <v>0.60899999999999999</v>
      </c>
      <c r="AC1431" s="2" t="str">
        <f t="shared" si="735"/>
        <v>TY1</v>
      </c>
      <c r="AD1431">
        <f t="shared" si="736"/>
        <v>138.546875</v>
      </c>
      <c r="AE1431">
        <f t="shared" si="737"/>
        <v>138.1875</v>
      </c>
      <c r="AF1431" s="49">
        <f t="shared" si="764"/>
        <v>0.359375</v>
      </c>
      <c r="AG1431" s="3">
        <f t="shared" si="750"/>
        <v>138.31276128734783</v>
      </c>
      <c r="AH1431">
        <f t="shared" si="751"/>
        <v>137.22458751507605</v>
      </c>
      <c r="AI1431" s="51">
        <f t="shared" si="752"/>
        <v>1.088173772271773</v>
      </c>
      <c r="AJ1431" s="52">
        <f t="shared" si="753"/>
        <v>0.72879877227177303</v>
      </c>
      <c r="AK1431" s="2">
        <v>44162</v>
      </c>
      <c r="AL1431" t="str">
        <v>9128283F</v>
      </c>
      <c r="AM1431">
        <v>0.48</v>
      </c>
      <c r="AN1431">
        <v>0.10996</v>
      </c>
      <c r="AO1431">
        <v>0.80059999999999998</v>
      </c>
      <c r="AP1431">
        <v>138.1875</v>
      </c>
      <c r="AQ1431">
        <f>VLOOKUP(AL1431,工作表1!$F$3:$G$1000,2,FALSE)</f>
        <v>2.25</v>
      </c>
      <c r="AR1431" t="str">
        <f>VLOOKUP(AL1431,工作表1!$F$3:$H$1000,3,FALSE)</f>
        <v>2027/11/15</v>
      </c>
      <c r="AS1431">
        <f t="shared" si="738"/>
        <v>7.9000000000000001E-2</v>
      </c>
      <c r="AT1431">
        <f t="shared" si="739"/>
        <v>2.1709999999999998</v>
      </c>
      <c r="AU1431" s="43">
        <f t="shared" si="754"/>
        <v>44331</v>
      </c>
      <c r="AV1431" s="43">
        <f t="shared" si="740"/>
        <v>44286</v>
      </c>
      <c r="AW1431" s="45">
        <f t="shared" si="755"/>
        <v>9.3232044198895025E-2</v>
      </c>
      <c r="AX1431" s="45">
        <f t="shared" si="756"/>
        <v>0.83912245515779915</v>
      </c>
      <c r="AY1431" s="47">
        <f t="shared" si="757"/>
        <v>111.33591828816198</v>
      </c>
      <c r="AZ1431" s="47">
        <f t="shared" si="758"/>
        <v>137.22458751507605</v>
      </c>
      <c r="BA1431" s="43"/>
      <c r="BC1431" s="2">
        <v>44160</v>
      </c>
      <c r="BD1431" t="str">
        <v>9128283W</v>
      </c>
      <c r="BE1431">
        <v>-24.465699999999998</v>
      </c>
      <c r="BF1431">
        <v>1.2295499999999999</v>
      </c>
      <c r="BG1431">
        <v>0.82720000000000005</v>
      </c>
      <c r="BH1431">
        <v>137.890625</v>
      </c>
      <c r="BI1431">
        <f>VLOOKUP(BD1431,工作表1!$K$3:$L$1000,2,FALSE)</f>
        <v>2.75</v>
      </c>
      <c r="BJ1431" t="str">
        <f>VLOOKUP(BD1431,工作表1!$K$3:$M$1000,3,FALSE)</f>
        <v>2028/2/15</v>
      </c>
      <c r="BK1431">
        <f t="shared" si="741"/>
        <v>7.9500000000000001E-2</v>
      </c>
      <c r="BL1431">
        <f t="shared" si="742"/>
        <v>2.6705000000000001</v>
      </c>
      <c r="BM1431" s="43">
        <f t="shared" si="759"/>
        <v>44242</v>
      </c>
      <c r="BN1431" s="43">
        <f t="shared" si="743"/>
        <v>44377</v>
      </c>
      <c r="BO1431" s="45">
        <f t="shared" si="760"/>
        <v>0.77717391304347816</v>
      </c>
      <c r="BP1431" s="45">
        <f t="shared" si="761"/>
        <v>2.3970369267421083</v>
      </c>
      <c r="BQ1431" s="47">
        <f t="shared" si="762"/>
        <v>114.82227975811584</v>
      </c>
      <c r="BR1431" s="47">
        <f t="shared" si="763"/>
        <v>135.64269960899821</v>
      </c>
    </row>
    <row r="1432" spans="6:70" x14ac:dyDescent="0.25">
      <c r="F1432" s="2">
        <v>44200</v>
      </c>
      <c r="G1432">
        <v>7.8E-2</v>
      </c>
      <c r="H1432" s="43">
        <v>44231</v>
      </c>
      <c r="I1432">
        <v>0.80530000000000002</v>
      </c>
      <c r="L1432" s="2">
        <v>44160</v>
      </c>
      <c r="M1432" t="str">
        <v>9128282R</v>
      </c>
      <c r="N1432">
        <v>0.47970000000000002</v>
      </c>
      <c r="O1432">
        <v>-2.8289999999999999E-2</v>
      </c>
      <c r="P1432">
        <v>0.80059999999999998</v>
      </c>
      <c r="Q1432">
        <v>138.265625</v>
      </c>
      <c r="R1432">
        <f>VLOOKUP(M1432,工作表1!$A$3:$B$1000,2,FALSE)</f>
        <v>2.25</v>
      </c>
      <c r="S1432" t="str">
        <f>VLOOKUP(M1432,工作表1!$A$3:$C$1000,3,FALSE)</f>
        <v>2027/8/15</v>
      </c>
      <c r="T1432">
        <f t="shared" si="733"/>
        <v>7.9500000000000001E-2</v>
      </c>
      <c r="U1432">
        <f t="shared" si="732"/>
        <v>2.1705000000000001</v>
      </c>
      <c r="V1432" s="43">
        <f t="shared" si="744"/>
        <v>44242</v>
      </c>
      <c r="W1432" s="43">
        <f t="shared" si="734"/>
        <v>44196</v>
      </c>
      <c r="X1432" s="45">
        <f t="shared" si="745"/>
        <v>0.63586956521739124</v>
      </c>
      <c r="Y1432" s="45">
        <f t="shared" si="746"/>
        <v>0.84545860631328162</v>
      </c>
      <c r="Z1432" s="47">
        <f t="shared" si="747"/>
        <v>110.90829165553686</v>
      </c>
      <c r="AA1432" s="47">
        <f t="shared" si="748"/>
        <v>138.0142160363892</v>
      </c>
      <c r="AB1432" s="45">
        <f t="shared" si="749"/>
        <v>0.64559999999999995</v>
      </c>
      <c r="AC1432" s="2" t="str">
        <f t="shared" si="735"/>
        <v>TY1</v>
      </c>
      <c r="AD1432">
        <f t="shared" si="736"/>
        <v>138.265625</v>
      </c>
      <c r="AE1432">
        <f t="shared" si="737"/>
        <v>137.890625</v>
      </c>
      <c r="AF1432" s="49">
        <f t="shared" si="764"/>
        <v>0.375</v>
      </c>
      <c r="AG1432" s="3">
        <f t="shared" si="750"/>
        <v>138.0142160363892</v>
      </c>
      <c r="AH1432">
        <f t="shared" si="751"/>
        <v>136.90658546189485</v>
      </c>
      <c r="AI1432" s="51">
        <f t="shared" si="752"/>
        <v>1.1076305744943511</v>
      </c>
      <c r="AJ1432" s="52">
        <f t="shared" si="753"/>
        <v>0.73263057449435109</v>
      </c>
      <c r="AK1432" s="2">
        <v>44160</v>
      </c>
      <c r="AL1432" t="str">
        <v>9128283F</v>
      </c>
      <c r="AM1432">
        <v>8.7400000000000005E-2</v>
      </c>
      <c r="AN1432">
        <v>0.10687000000000001</v>
      </c>
      <c r="AO1432">
        <v>0.80059999999999998</v>
      </c>
      <c r="AP1432">
        <v>137.890625</v>
      </c>
      <c r="AQ1432">
        <f>VLOOKUP(AL1432,工作表1!$F$3:$G$1000,2,FALSE)</f>
        <v>2.25</v>
      </c>
      <c r="AR1432" t="str">
        <f>VLOOKUP(AL1432,工作表1!$F$3:$H$1000,3,FALSE)</f>
        <v>2027/11/15</v>
      </c>
      <c r="AS1432">
        <f t="shared" si="738"/>
        <v>7.9500000000000001E-2</v>
      </c>
      <c r="AT1432">
        <f t="shared" si="739"/>
        <v>2.1705000000000001</v>
      </c>
      <c r="AU1432" s="43">
        <f t="shared" si="754"/>
        <v>44331</v>
      </c>
      <c r="AV1432" s="43">
        <f t="shared" si="740"/>
        <v>44286</v>
      </c>
      <c r="AW1432" s="45">
        <f t="shared" si="755"/>
        <v>7.4585635359116026E-2</v>
      </c>
      <c r="AX1432" s="45">
        <f t="shared" si="756"/>
        <v>0.83896919700295158</v>
      </c>
      <c r="AY1432" s="47">
        <f t="shared" si="757"/>
        <v>111.11769693266517</v>
      </c>
      <c r="AZ1432" s="47">
        <f t="shared" si="758"/>
        <v>136.90658546189485</v>
      </c>
      <c r="BA1432" s="43"/>
      <c r="BC1432" s="2">
        <v>44159</v>
      </c>
      <c r="BD1432" t="str">
        <v>9128283W</v>
      </c>
      <c r="BE1432">
        <v>-25.8767</v>
      </c>
      <c r="BF1432">
        <v>1.29372</v>
      </c>
      <c r="BG1432">
        <v>0.82720000000000005</v>
      </c>
      <c r="BH1432">
        <v>137.859375</v>
      </c>
      <c r="BI1432">
        <f>VLOOKUP(BD1432,工作表1!$K$3:$L$1000,2,FALSE)</f>
        <v>2.75</v>
      </c>
      <c r="BJ1432" t="str">
        <f>VLOOKUP(BD1432,工作表1!$K$3:$M$1000,3,FALSE)</f>
        <v>2028/2/15</v>
      </c>
      <c r="BK1432">
        <f t="shared" si="741"/>
        <v>7.85E-2</v>
      </c>
      <c r="BL1432">
        <f t="shared" si="742"/>
        <v>2.6715</v>
      </c>
      <c r="BM1432" s="43">
        <f t="shared" si="759"/>
        <v>44242</v>
      </c>
      <c r="BN1432" s="43">
        <f t="shared" si="743"/>
        <v>44377</v>
      </c>
      <c r="BO1432" s="45">
        <f t="shared" si="760"/>
        <v>0.76222826086956519</v>
      </c>
      <c r="BP1432" s="45">
        <f t="shared" si="761"/>
        <v>2.3971597677188803</v>
      </c>
      <c r="BQ1432" s="47">
        <f t="shared" si="762"/>
        <v>114.7630078801389</v>
      </c>
      <c r="BR1432" s="47">
        <f t="shared" si="763"/>
        <v>135.54086923547493</v>
      </c>
    </row>
    <row r="1433" spans="6:70" x14ac:dyDescent="0.25">
      <c r="F1433" s="2">
        <v>44197</v>
      </c>
      <c r="G1433">
        <v>7.8E-2</v>
      </c>
      <c r="H1433" s="43">
        <v>44230</v>
      </c>
      <c r="I1433">
        <v>0.80989999999999995</v>
      </c>
      <c r="L1433" s="2">
        <v>44159</v>
      </c>
      <c r="M1433" t="str">
        <v>9128282R</v>
      </c>
      <c r="N1433">
        <v>-0.45550000000000002</v>
      </c>
      <c r="O1433">
        <v>0.25164999999999998</v>
      </c>
      <c r="P1433">
        <v>0.80059999999999998</v>
      </c>
      <c r="Q1433">
        <v>138.25</v>
      </c>
      <c r="R1433">
        <f>VLOOKUP(M1433,工作表1!$A$3:$B$1000,2,FALSE)</f>
        <v>2.25</v>
      </c>
      <c r="S1433" t="str">
        <f>VLOOKUP(M1433,工作表1!$A$3:$C$1000,3,FALSE)</f>
        <v>2027/8/15</v>
      </c>
      <c r="T1433">
        <f t="shared" si="733"/>
        <v>7.85E-2</v>
      </c>
      <c r="U1433">
        <f t="shared" si="732"/>
        <v>2.1715</v>
      </c>
      <c r="V1433" s="43">
        <f t="shared" si="744"/>
        <v>44242</v>
      </c>
      <c r="W1433" s="43">
        <f t="shared" si="734"/>
        <v>44196</v>
      </c>
      <c r="X1433" s="45">
        <f t="shared" si="745"/>
        <v>0.62364130434782616</v>
      </c>
      <c r="Y1433" s="45">
        <f t="shared" si="746"/>
        <v>0.84555911256700422</v>
      </c>
      <c r="Z1433" s="47">
        <f t="shared" si="747"/>
        <v>110.87525029569962</v>
      </c>
      <c r="AA1433" s="47">
        <f t="shared" si="748"/>
        <v>137.94239391665278</v>
      </c>
      <c r="AB1433" s="45">
        <f t="shared" si="749"/>
        <v>0.64080000000000004</v>
      </c>
      <c r="AC1433" s="2" t="str">
        <f t="shared" si="735"/>
        <v>TY1</v>
      </c>
      <c r="AD1433">
        <f t="shared" si="736"/>
        <v>138.25</v>
      </c>
      <c r="AE1433">
        <f t="shared" si="737"/>
        <v>137.859375</v>
      </c>
      <c r="AF1433" s="49">
        <f t="shared" si="764"/>
        <v>0.390625</v>
      </c>
      <c r="AG1433" s="3">
        <f t="shared" si="750"/>
        <v>137.94239391665278</v>
      </c>
      <c r="AH1433">
        <f t="shared" si="751"/>
        <v>136.81674558302061</v>
      </c>
      <c r="AI1433" s="51">
        <f t="shared" si="752"/>
        <v>1.1256483336321708</v>
      </c>
      <c r="AJ1433" s="52">
        <f t="shared" si="753"/>
        <v>0.73502333363217076</v>
      </c>
      <c r="AK1433" s="2">
        <v>44159</v>
      </c>
      <c r="AL1433" t="str">
        <v>9128283F</v>
      </c>
      <c r="AM1433">
        <v>-0.86480000000000001</v>
      </c>
      <c r="AN1433">
        <v>0.19347</v>
      </c>
      <c r="AO1433">
        <v>0.80059999999999998</v>
      </c>
      <c r="AP1433">
        <v>137.859375</v>
      </c>
      <c r="AQ1433">
        <f>VLOOKUP(AL1433,工作表1!$F$3:$G$1000,2,FALSE)</f>
        <v>2.25</v>
      </c>
      <c r="AR1433" t="str">
        <f>VLOOKUP(AL1433,工作表1!$F$3:$H$1000,3,FALSE)</f>
        <v>2027/11/15</v>
      </c>
      <c r="AS1433">
        <f t="shared" si="738"/>
        <v>7.85E-2</v>
      </c>
      <c r="AT1433">
        <f t="shared" si="739"/>
        <v>2.1715</v>
      </c>
      <c r="AU1433" s="43">
        <f t="shared" si="754"/>
        <v>44331</v>
      </c>
      <c r="AV1433" s="43">
        <f t="shared" si="740"/>
        <v>44286</v>
      </c>
      <c r="AW1433" s="45">
        <f t="shared" si="755"/>
        <v>6.2154696132596679E-2</v>
      </c>
      <c r="AX1433" s="45">
        <f t="shared" si="756"/>
        <v>0.83886702489972009</v>
      </c>
      <c r="AY1433" s="47">
        <f t="shared" si="757"/>
        <v>111.0704805548622</v>
      </c>
      <c r="AZ1433" s="47">
        <f t="shared" si="758"/>
        <v>136.81674558302061</v>
      </c>
      <c r="BA1433" s="43"/>
      <c r="BC1433" s="2">
        <v>44158</v>
      </c>
      <c r="BD1433" t="str">
        <v>9128283W</v>
      </c>
      <c r="BE1433">
        <v>-24.599699999999999</v>
      </c>
      <c r="BF1433">
        <v>1.2370300000000001</v>
      </c>
      <c r="BG1433">
        <v>0.82720000000000005</v>
      </c>
      <c r="BH1433">
        <v>137.921875</v>
      </c>
      <c r="BI1433">
        <f>VLOOKUP(BD1433,工作表1!$K$3:$L$1000,2,FALSE)</f>
        <v>2.75</v>
      </c>
      <c r="BJ1433" t="str">
        <f>VLOOKUP(BD1433,工作表1!$K$3:$M$1000,3,FALSE)</f>
        <v>2028/2/15</v>
      </c>
      <c r="BK1433">
        <f t="shared" si="741"/>
        <v>7.7869999999999995E-2</v>
      </c>
      <c r="BL1433">
        <f t="shared" si="742"/>
        <v>2.6721300000000001</v>
      </c>
      <c r="BM1433" s="43">
        <f t="shared" si="759"/>
        <v>44242</v>
      </c>
      <c r="BN1433" s="43">
        <f t="shared" si="743"/>
        <v>44377</v>
      </c>
      <c r="BO1433" s="45">
        <f t="shared" si="760"/>
        <v>0.75475543478260865</v>
      </c>
      <c r="BP1433" s="45">
        <f t="shared" si="761"/>
        <v>2.3972211882072658</v>
      </c>
      <c r="BQ1433" s="47">
        <f t="shared" si="762"/>
        <v>114.84957030251269</v>
      </c>
      <c r="BR1433" s="47">
        <f t="shared" si="763"/>
        <v>135.63032575141318</v>
      </c>
    </row>
    <row r="1434" spans="6:70" x14ac:dyDescent="0.25">
      <c r="F1434" s="2">
        <v>44196</v>
      </c>
      <c r="G1434">
        <v>7.9000000000000001E-2</v>
      </c>
      <c r="H1434" s="43">
        <v>44229</v>
      </c>
      <c r="I1434">
        <v>0.77990000000000004</v>
      </c>
      <c r="L1434" s="2">
        <v>44158</v>
      </c>
      <c r="M1434" t="str">
        <v>9128282R</v>
      </c>
      <c r="N1434">
        <v>0.28599999999999998</v>
      </c>
      <c r="O1434">
        <v>5.3069999999999999E-2</v>
      </c>
      <c r="P1434">
        <v>0.80059999999999998</v>
      </c>
      <c r="Q1434">
        <v>138.3125</v>
      </c>
      <c r="R1434">
        <f>VLOOKUP(M1434,工作表1!$A$3:$B$1000,2,FALSE)</f>
        <v>2.25</v>
      </c>
      <c r="S1434" t="str">
        <f>VLOOKUP(M1434,工作表1!$A$3:$C$1000,3,FALSE)</f>
        <v>2027/8/15</v>
      </c>
      <c r="T1434">
        <f t="shared" si="733"/>
        <v>7.7869999999999995E-2</v>
      </c>
      <c r="U1434">
        <f t="shared" si="732"/>
        <v>2.1721300000000001</v>
      </c>
      <c r="V1434" s="43">
        <f t="shared" si="744"/>
        <v>44242</v>
      </c>
      <c r="W1434" s="43">
        <f t="shared" si="734"/>
        <v>44196</v>
      </c>
      <c r="X1434" s="45">
        <f t="shared" si="745"/>
        <v>0.61752717391304346</v>
      </c>
      <c r="Y1434" s="45">
        <f t="shared" si="746"/>
        <v>0.84560936569386536</v>
      </c>
      <c r="Z1434" s="47">
        <f t="shared" si="747"/>
        <v>110.95432619598658</v>
      </c>
      <c r="AA1434" s="47">
        <f t="shared" si="748"/>
        <v>138.02586713411134</v>
      </c>
      <c r="AB1434" s="45">
        <f t="shared" si="749"/>
        <v>0.62680000000000002</v>
      </c>
      <c r="AC1434" s="2" t="str">
        <f t="shared" si="735"/>
        <v>TY1</v>
      </c>
      <c r="AD1434">
        <f t="shared" si="736"/>
        <v>138.3125</v>
      </c>
      <c r="AE1434">
        <f t="shared" si="737"/>
        <v>137.921875</v>
      </c>
      <c r="AF1434" s="49">
        <f t="shared" si="764"/>
        <v>0.390625</v>
      </c>
      <c r="AG1434" s="3">
        <f t="shared" si="750"/>
        <v>138.02586713411134</v>
      </c>
      <c r="AH1434">
        <f t="shared" si="751"/>
        <v>136.89815770123056</v>
      </c>
      <c r="AI1434" s="51">
        <f t="shared" si="752"/>
        <v>1.1277094328807777</v>
      </c>
      <c r="AJ1434" s="52">
        <f t="shared" si="753"/>
        <v>0.73708443288077774</v>
      </c>
      <c r="AK1434" s="2">
        <v>44158</v>
      </c>
      <c r="AL1434" t="str">
        <v>9128283F</v>
      </c>
      <c r="AM1434">
        <v>-6.3700000000000007E-2</v>
      </c>
      <c r="AN1434">
        <v>0.13608000000000001</v>
      </c>
      <c r="AO1434">
        <v>0.80059999999999998</v>
      </c>
      <c r="AP1434">
        <v>137.921875</v>
      </c>
      <c r="AQ1434">
        <f>VLOOKUP(AL1434,工作表1!$F$3:$G$1000,2,FALSE)</f>
        <v>2.25</v>
      </c>
      <c r="AR1434" t="str">
        <f>VLOOKUP(AL1434,工作表1!$F$3:$H$1000,3,FALSE)</f>
        <v>2027/11/15</v>
      </c>
      <c r="AS1434">
        <f t="shared" si="738"/>
        <v>7.7869999999999995E-2</v>
      </c>
      <c r="AT1434">
        <f t="shared" si="739"/>
        <v>2.1721300000000001</v>
      </c>
      <c r="AU1434" s="43">
        <f t="shared" si="754"/>
        <v>44331</v>
      </c>
      <c r="AV1434" s="43">
        <f t="shared" si="740"/>
        <v>44286</v>
      </c>
      <c r="AW1434" s="45">
        <f t="shared" si="755"/>
        <v>5.5939226519337013E-2</v>
      </c>
      <c r="AX1434" s="45">
        <f t="shared" si="756"/>
        <v>0.83881593884810424</v>
      </c>
      <c r="AY1434" s="47">
        <f t="shared" si="757"/>
        <v>111.14806383909074</v>
      </c>
      <c r="AZ1434" s="47">
        <f t="shared" si="758"/>
        <v>136.89815770123056</v>
      </c>
      <c r="BA1434" s="43"/>
      <c r="BC1434" s="2">
        <v>44155</v>
      </c>
      <c r="BD1434" t="str">
        <v>9128283W</v>
      </c>
      <c r="BE1434">
        <v>-23.8064</v>
      </c>
      <c r="BF1434">
        <v>1.19377</v>
      </c>
      <c r="BG1434">
        <v>0.82720000000000005</v>
      </c>
      <c r="BH1434">
        <v>138.109375</v>
      </c>
      <c r="BI1434">
        <f>VLOOKUP(BD1434,工作表1!$K$3:$L$1000,2,FALSE)</f>
        <v>2.75</v>
      </c>
      <c r="BJ1434" t="str">
        <f>VLOOKUP(BD1434,工作表1!$K$3:$M$1000,3,FALSE)</f>
        <v>2028/2/15</v>
      </c>
      <c r="BK1434">
        <f t="shared" si="741"/>
        <v>7.3999999999999996E-2</v>
      </c>
      <c r="BL1434">
        <f t="shared" si="742"/>
        <v>2.6760000000000002</v>
      </c>
      <c r="BM1434" s="43">
        <f t="shared" si="759"/>
        <v>44242</v>
      </c>
      <c r="BN1434" s="43">
        <f t="shared" si="743"/>
        <v>44377</v>
      </c>
      <c r="BO1434" s="45">
        <f t="shared" si="760"/>
        <v>0.74728260869565211</v>
      </c>
      <c r="BP1434" s="45">
        <f t="shared" si="761"/>
        <v>2.3972826086956518</v>
      </c>
      <c r="BQ1434" s="47">
        <f t="shared" si="762"/>
        <v>115.037873648481</v>
      </c>
      <c r="BR1434" s="47">
        <f t="shared" si="763"/>
        <v>135.84038964597153</v>
      </c>
    </row>
    <row r="1435" spans="6:70" x14ac:dyDescent="0.25">
      <c r="F1435" s="2">
        <v>44195</v>
      </c>
      <c r="G1435">
        <v>7.9000000000000001E-2</v>
      </c>
      <c r="H1435" s="43">
        <v>44228</v>
      </c>
      <c r="I1435">
        <v>0.76149999999999995</v>
      </c>
      <c r="L1435" s="2">
        <v>44155</v>
      </c>
      <c r="M1435" t="str">
        <v>9128282R</v>
      </c>
      <c r="N1435">
        <v>0.2974</v>
      </c>
      <c r="O1435">
        <v>5.1189999999999999E-2</v>
      </c>
      <c r="P1435">
        <v>0.80059999999999998</v>
      </c>
      <c r="Q1435">
        <v>138.5</v>
      </c>
      <c r="R1435">
        <f>VLOOKUP(M1435,工作表1!$A$3:$B$1000,2,FALSE)</f>
        <v>2.25</v>
      </c>
      <c r="S1435" t="str">
        <f>VLOOKUP(M1435,工作表1!$A$3:$C$1000,3,FALSE)</f>
        <v>2027/8/15</v>
      </c>
      <c r="T1435">
        <f t="shared" si="733"/>
        <v>7.3999999999999996E-2</v>
      </c>
      <c r="U1435">
        <f t="shared" si="732"/>
        <v>2.1760000000000002</v>
      </c>
      <c r="V1435" s="43">
        <f t="shared" si="744"/>
        <v>44242</v>
      </c>
      <c r="W1435" s="43">
        <f t="shared" si="734"/>
        <v>44196</v>
      </c>
      <c r="X1435" s="45">
        <f t="shared" si="745"/>
        <v>0.61141304347826086</v>
      </c>
      <c r="Y1435" s="45">
        <f t="shared" si="746"/>
        <v>0.8456596188207266</v>
      </c>
      <c r="Z1435" s="47">
        <f t="shared" si="747"/>
        <v>111.11067434608009</v>
      </c>
      <c r="AA1435" s="47">
        <f t="shared" si="748"/>
        <v>138.20542672404869</v>
      </c>
      <c r="AB1435" s="45">
        <f t="shared" si="749"/>
        <v>0.60370000000000001</v>
      </c>
      <c r="AC1435" s="2" t="str">
        <f t="shared" si="735"/>
        <v>TY1</v>
      </c>
      <c r="AD1435">
        <f t="shared" si="736"/>
        <v>138.5</v>
      </c>
      <c r="AE1435">
        <f t="shared" si="737"/>
        <v>138.109375</v>
      </c>
      <c r="AF1435" s="49">
        <f t="shared" si="764"/>
        <v>0.390625</v>
      </c>
      <c r="AG1435" s="3">
        <f t="shared" si="750"/>
        <v>138.20542672404869</v>
      </c>
      <c r="AH1435">
        <f t="shared" si="751"/>
        <v>137.07633676875534</v>
      </c>
      <c r="AI1435" s="51">
        <f t="shared" si="752"/>
        <v>1.1290899552933524</v>
      </c>
      <c r="AJ1435" s="52">
        <f t="shared" si="753"/>
        <v>0.73846495529335243</v>
      </c>
      <c r="AK1435" s="2">
        <v>44155</v>
      </c>
      <c r="AL1435" t="str">
        <v>9128283F</v>
      </c>
      <c r="AM1435">
        <v>-6.3700000000000007E-2</v>
      </c>
      <c r="AN1435">
        <v>0.13503000000000001</v>
      </c>
      <c r="AO1435">
        <v>0.80059999999999998</v>
      </c>
      <c r="AP1435">
        <v>138.109375</v>
      </c>
      <c r="AQ1435">
        <f>VLOOKUP(AL1435,工作表1!$F$3:$G$1000,2,FALSE)</f>
        <v>2.25</v>
      </c>
      <c r="AR1435" t="str">
        <f>VLOOKUP(AL1435,工作表1!$F$3:$H$1000,3,FALSE)</f>
        <v>2027/11/15</v>
      </c>
      <c r="AS1435">
        <f t="shared" si="738"/>
        <v>7.3999999999999996E-2</v>
      </c>
      <c r="AT1435">
        <f t="shared" si="739"/>
        <v>2.1760000000000002</v>
      </c>
      <c r="AU1435" s="43">
        <f t="shared" si="754"/>
        <v>44331</v>
      </c>
      <c r="AV1435" s="43">
        <f t="shared" si="740"/>
        <v>44286</v>
      </c>
      <c r="AW1435" s="45">
        <f t="shared" si="755"/>
        <v>4.9723756906077346E-2</v>
      </c>
      <c r="AX1435" s="45">
        <f t="shared" si="756"/>
        <v>0.83876485279648827</v>
      </c>
      <c r="AY1435" s="47">
        <f t="shared" si="757"/>
        <v>111.30427424294071</v>
      </c>
      <c r="AZ1435" s="47">
        <f t="shared" si="758"/>
        <v>137.07633676875534</v>
      </c>
      <c r="BA1435" s="43"/>
      <c r="BC1435" s="2">
        <v>44154</v>
      </c>
      <c r="BD1435" t="str">
        <v>9128283W</v>
      </c>
      <c r="BE1435">
        <v>-24.7883</v>
      </c>
      <c r="BF1435">
        <v>1.2229699999999999</v>
      </c>
      <c r="BG1435">
        <v>0.82720000000000005</v>
      </c>
      <c r="BH1435">
        <v>137.96875</v>
      </c>
      <c r="BI1435">
        <f>VLOOKUP(BD1435,工作表1!$K$3:$L$1000,2,FALSE)</f>
        <v>2.75</v>
      </c>
      <c r="BJ1435" t="str">
        <f>VLOOKUP(BD1435,工作表1!$K$3:$M$1000,3,FALSE)</f>
        <v>2028/2/15</v>
      </c>
      <c r="BK1435">
        <f t="shared" si="741"/>
        <v>7.7499999999999999E-2</v>
      </c>
      <c r="BL1435">
        <f t="shared" si="742"/>
        <v>2.6724999999999999</v>
      </c>
      <c r="BM1435" s="43">
        <f t="shared" si="759"/>
        <v>44242</v>
      </c>
      <c r="BN1435" s="43">
        <f t="shared" si="743"/>
        <v>44377</v>
      </c>
      <c r="BO1435" s="45">
        <f t="shared" si="760"/>
        <v>0.72486413043478259</v>
      </c>
      <c r="BP1435" s="45">
        <f t="shared" si="761"/>
        <v>2.3974668701608102</v>
      </c>
      <c r="BQ1435" s="47">
        <f t="shared" si="762"/>
        <v>114.92034002216378</v>
      </c>
      <c r="BR1435" s="47">
        <f t="shared" si="763"/>
        <v>135.6566852574889</v>
      </c>
    </row>
    <row r="1436" spans="6:70" x14ac:dyDescent="0.25">
      <c r="F1436" s="2">
        <v>44194</v>
      </c>
      <c r="G1436">
        <v>0.08</v>
      </c>
      <c r="H1436" s="43">
        <v>44225</v>
      </c>
      <c r="I1436">
        <v>0.75460000000000005</v>
      </c>
      <c r="L1436" s="2">
        <v>44154</v>
      </c>
      <c r="M1436" t="str">
        <v>9128282R</v>
      </c>
      <c r="N1436">
        <v>0.3458</v>
      </c>
      <c r="O1436">
        <v>4.3979999999999998E-2</v>
      </c>
      <c r="P1436">
        <v>0.80059999999999998</v>
      </c>
      <c r="Q1436">
        <v>138.359375</v>
      </c>
      <c r="R1436">
        <f>VLOOKUP(M1436,工作表1!$A$3:$B$1000,2,FALSE)</f>
        <v>2.25</v>
      </c>
      <c r="S1436" t="str">
        <f>VLOOKUP(M1436,工作表1!$A$3:$C$1000,3,FALSE)</f>
        <v>2027/8/15</v>
      </c>
      <c r="T1436">
        <f t="shared" si="733"/>
        <v>7.7499999999999999E-2</v>
      </c>
      <c r="U1436">
        <f t="shared" si="732"/>
        <v>2.1724999999999999</v>
      </c>
      <c r="V1436" s="43">
        <f t="shared" si="744"/>
        <v>44242</v>
      </c>
      <c r="W1436" s="43">
        <f t="shared" si="734"/>
        <v>44196</v>
      </c>
      <c r="X1436" s="45">
        <f t="shared" si="745"/>
        <v>0.59307065217391308</v>
      </c>
      <c r="Y1436" s="45">
        <f t="shared" si="746"/>
        <v>0.84581037820131033</v>
      </c>
      <c r="Z1436" s="47">
        <f t="shared" si="747"/>
        <v>111.01739226739281</v>
      </c>
      <c r="AA1436" s="47">
        <f t="shared" si="748"/>
        <v>138.04371245381998</v>
      </c>
      <c r="AB1436" s="45">
        <f t="shared" si="749"/>
        <v>0.60350000000000004</v>
      </c>
      <c r="AC1436" s="2" t="str">
        <f t="shared" si="735"/>
        <v>TY1</v>
      </c>
      <c r="AD1436">
        <f t="shared" si="736"/>
        <v>138.359375</v>
      </c>
      <c r="AE1436">
        <f t="shared" si="737"/>
        <v>137.96875</v>
      </c>
      <c r="AF1436" s="49">
        <f t="shared" si="764"/>
        <v>0.390625</v>
      </c>
      <c r="AG1436" s="3">
        <f t="shared" si="750"/>
        <v>138.04371245381998</v>
      </c>
      <c r="AH1436">
        <f t="shared" si="751"/>
        <v>136.9159826177378</v>
      </c>
      <c r="AI1436" s="51">
        <f t="shared" si="752"/>
        <v>1.1277298360821817</v>
      </c>
      <c r="AJ1436" s="52">
        <f t="shared" si="753"/>
        <v>0.73710483608218169</v>
      </c>
      <c r="AK1436" s="2">
        <v>44154</v>
      </c>
      <c r="AL1436" t="str">
        <v>9128283F</v>
      </c>
      <c r="AM1436">
        <v>-3.44E-2</v>
      </c>
      <c r="AN1436">
        <v>0.13166</v>
      </c>
      <c r="AO1436">
        <v>0.80059999999999998</v>
      </c>
      <c r="AP1436">
        <v>137.96875</v>
      </c>
      <c r="AQ1436">
        <f>VLOOKUP(AL1436,工作表1!$F$3:$G$1000,2,FALSE)</f>
        <v>2.25</v>
      </c>
      <c r="AR1436" t="str">
        <f>VLOOKUP(AL1436,工作表1!$F$3:$H$1000,3,FALSE)</f>
        <v>2027/11/15</v>
      </c>
      <c r="AS1436">
        <f t="shared" si="738"/>
        <v>7.7499999999999999E-2</v>
      </c>
      <c r="AT1436">
        <f t="shared" si="739"/>
        <v>2.1724999999999999</v>
      </c>
      <c r="AU1436" s="43">
        <f t="shared" si="754"/>
        <v>44331</v>
      </c>
      <c r="AV1436" s="43">
        <f t="shared" si="740"/>
        <v>44286</v>
      </c>
      <c r="AW1436" s="45">
        <f t="shared" si="755"/>
        <v>3.107734806629834E-2</v>
      </c>
      <c r="AX1436" s="45">
        <f t="shared" si="756"/>
        <v>0.83861159464164092</v>
      </c>
      <c r="AY1436" s="47">
        <f t="shared" si="757"/>
        <v>111.21120607569391</v>
      </c>
      <c r="AZ1436" s="47">
        <f t="shared" si="758"/>
        <v>136.9159826177378</v>
      </c>
      <c r="BA1436" s="43"/>
      <c r="BC1436" s="2">
        <v>44153</v>
      </c>
      <c r="BD1436" t="str">
        <v>9128283W</v>
      </c>
      <c r="BE1436">
        <v>-24.694700000000001</v>
      </c>
      <c r="BF1436">
        <v>1.2051700000000001</v>
      </c>
      <c r="BG1436">
        <v>0.82720000000000005</v>
      </c>
      <c r="BH1436">
        <v>137.796875</v>
      </c>
      <c r="BI1436">
        <f>VLOOKUP(BD1436,工作表1!$K$3:$L$1000,2,FALSE)</f>
        <v>2.75</v>
      </c>
      <c r="BJ1436" t="str">
        <f>VLOOKUP(BD1436,工作表1!$K$3:$M$1000,3,FALSE)</f>
        <v>2028/2/15</v>
      </c>
      <c r="BK1436">
        <f t="shared" si="741"/>
        <v>8.2500000000000004E-2</v>
      </c>
      <c r="BL1436">
        <f t="shared" si="742"/>
        <v>2.6675</v>
      </c>
      <c r="BM1436" s="43">
        <f t="shared" si="759"/>
        <v>44242</v>
      </c>
      <c r="BN1436" s="43">
        <f t="shared" si="743"/>
        <v>44377</v>
      </c>
      <c r="BO1436" s="45">
        <f t="shared" si="760"/>
        <v>0.71739130434782605</v>
      </c>
      <c r="BP1436" s="45">
        <f t="shared" si="761"/>
        <v>2.3975282906491961</v>
      </c>
      <c r="BQ1436" s="47">
        <f t="shared" si="762"/>
        <v>114.79563179847122</v>
      </c>
      <c r="BR1436" s="47">
        <f t="shared" si="763"/>
        <v>135.49493928113765</v>
      </c>
    </row>
    <row r="1437" spans="6:70" x14ac:dyDescent="0.25">
      <c r="F1437" s="2">
        <v>44193</v>
      </c>
      <c r="G1437">
        <v>0.08</v>
      </c>
      <c r="H1437" s="43">
        <v>44224</v>
      </c>
      <c r="I1437">
        <v>0.73399999999999999</v>
      </c>
      <c r="L1437" s="2">
        <v>44153</v>
      </c>
      <c r="M1437" t="str">
        <v>9128282R</v>
      </c>
      <c r="N1437">
        <v>2.46E-2</v>
      </c>
      <c r="O1437">
        <v>0.11309</v>
      </c>
      <c r="P1437">
        <v>0.80059999999999998</v>
      </c>
      <c r="Q1437">
        <v>138.1875</v>
      </c>
      <c r="R1437">
        <f>VLOOKUP(M1437,工作表1!$A$3:$B$1000,2,FALSE)</f>
        <v>2.25</v>
      </c>
      <c r="S1437" t="str">
        <f>VLOOKUP(M1437,工作表1!$A$3:$C$1000,3,FALSE)</f>
        <v>2027/8/15</v>
      </c>
      <c r="T1437">
        <f t="shared" si="733"/>
        <v>8.2500000000000004E-2</v>
      </c>
      <c r="U1437">
        <f t="shared" si="732"/>
        <v>2.1675</v>
      </c>
      <c r="V1437" s="43">
        <f t="shared" si="744"/>
        <v>44242</v>
      </c>
      <c r="W1437" s="43">
        <f t="shared" si="734"/>
        <v>44196</v>
      </c>
      <c r="X1437" s="45">
        <f t="shared" si="745"/>
        <v>0.58695652173913038</v>
      </c>
      <c r="Y1437" s="45">
        <f t="shared" si="746"/>
        <v>0.84586063132817146</v>
      </c>
      <c r="Z1437" s="47">
        <f t="shared" si="747"/>
        <v>110.87641001921756</v>
      </c>
      <c r="AA1437" s="47">
        <f t="shared" si="748"/>
        <v>137.85312516302639</v>
      </c>
      <c r="AB1437" s="45">
        <f t="shared" si="749"/>
        <v>0.63580000000000003</v>
      </c>
      <c r="AC1437" s="2" t="str">
        <f t="shared" si="735"/>
        <v>TY1</v>
      </c>
      <c r="AD1437">
        <f t="shared" si="736"/>
        <v>138.1875</v>
      </c>
      <c r="AE1437">
        <f t="shared" si="737"/>
        <v>137.796875</v>
      </c>
      <c r="AF1437" s="49">
        <f t="shared" si="764"/>
        <v>0.390625</v>
      </c>
      <c r="AG1437" s="3">
        <f t="shared" si="750"/>
        <v>137.85312516302639</v>
      </c>
      <c r="AH1437">
        <f t="shared" si="751"/>
        <v>136.72719890682168</v>
      </c>
      <c r="AI1437" s="51">
        <f t="shared" si="752"/>
        <v>1.125926256204707</v>
      </c>
      <c r="AJ1437" s="52">
        <f t="shared" si="753"/>
        <v>0.73530125620470699</v>
      </c>
      <c r="AK1437" s="2">
        <v>44153</v>
      </c>
      <c r="AL1437" t="str">
        <v>9128283F</v>
      </c>
      <c r="AM1437">
        <v>-0.44919999999999999</v>
      </c>
      <c r="AN1437">
        <v>0.15346000000000001</v>
      </c>
      <c r="AO1437">
        <v>0.80059999999999998</v>
      </c>
      <c r="AP1437">
        <v>137.796875</v>
      </c>
      <c r="AQ1437">
        <f>VLOOKUP(AL1437,工作表1!$F$3:$G$1000,2,FALSE)</f>
        <v>2.25</v>
      </c>
      <c r="AR1437" t="str">
        <f>VLOOKUP(AL1437,工作表1!$F$3:$H$1000,3,FALSE)</f>
        <v>2027/11/15</v>
      </c>
      <c r="AS1437">
        <f t="shared" si="738"/>
        <v>8.2500000000000004E-2</v>
      </c>
      <c r="AT1437">
        <f t="shared" si="739"/>
        <v>2.1675</v>
      </c>
      <c r="AU1437" s="43">
        <f t="shared" si="754"/>
        <v>44331</v>
      </c>
      <c r="AV1437" s="43">
        <f t="shared" si="740"/>
        <v>44286</v>
      </c>
      <c r="AW1437" s="45">
        <f t="shared" si="755"/>
        <v>2.4861878453038673E-2</v>
      </c>
      <c r="AX1437" s="45">
        <f t="shared" si="756"/>
        <v>0.83856050859002496</v>
      </c>
      <c r="AY1437" s="47">
        <f t="shared" si="757"/>
        <v>111.07041777356856</v>
      </c>
      <c r="AZ1437" s="47">
        <f t="shared" si="758"/>
        <v>136.72719890682168</v>
      </c>
      <c r="BA1437" s="43"/>
      <c r="BC1437" s="2">
        <v>44152</v>
      </c>
      <c r="BD1437" t="str">
        <v>9128283W</v>
      </c>
      <c r="BE1437">
        <v>-24.315000000000001</v>
      </c>
      <c r="BF1437">
        <v>1.18272</v>
      </c>
      <c r="BG1437">
        <v>0.82720000000000005</v>
      </c>
      <c r="BH1437">
        <v>137.90625</v>
      </c>
      <c r="BI1437">
        <f>VLOOKUP(BD1437,工作表1!$K$3:$L$1000,2,FALSE)</f>
        <v>2.75</v>
      </c>
      <c r="BJ1437" t="str">
        <f>VLOOKUP(BD1437,工作表1!$K$3:$M$1000,3,FALSE)</f>
        <v>2028/2/15</v>
      </c>
      <c r="BK1437">
        <f t="shared" si="741"/>
        <v>8.2000000000000003E-2</v>
      </c>
      <c r="BL1437">
        <f t="shared" si="742"/>
        <v>2.6680000000000001</v>
      </c>
      <c r="BM1437" s="43">
        <f t="shared" si="759"/>
        <v>44242</v>
      </c>
      <c r="BN1437" s="43">
        <f t="shared" si="743"/>
        <v>44377</v>
      </c>
      <c r="BO1437" s="45">
        <f t="shared" si="760"/>
        <v>0.70991847826086951</v>
      </c>
      <c r="BP1437" s="45">
        <f t="shared" si="761"/>
        <v>2.3975897111375821</v>
      </c>
      <c r="BQ1437" s="47">
        <f t="shared" si="762"/>
        <v>114.90529522800568</v>
      </c>
      <c r="BR1437" s="47">
        <f t="shared" si="763"/>
        <v>135.61242107168988</v>
      </c>
    </row>
    <row r="1438" spans="6:70" x14ac:dyDescent="0.25">
      <c r="F1438" s="2">
        <v>44189</v>
      </c>
      <c r="G1438">
        <v>8.0399999999999999E-2</v>
      </c>
      <c r="H1438" s="43">
        <v>44223</v>
      </c>
      <c r="I1438">
        <v>0.70840000000000003</v>
      </c>
      <c r="L1438" s="2">
        <v>44152</v>
      </c>
      <c r="M1438" t="str">
        <v>9128282R</v>
      </c>
      <c r="N1438">
        <v>3.8399999999999997E-2</v>
      </c>
      <c r="O1438">
        <v>0.11</v>
      </c>
      <c r="P1438">
        <v>0.80059999999999998</v>
      </c>
      <c r="Q1438">
        <v>138.296875</v>
      </c>
      <c r="R1438">
        <f>VLOOKUP(M1438,工作表1!$A$3:$B$1000,2,FALSE)</f>
        <v>2.25</v>
      </c>
      <c r="S1438" t="str">
        <f>VLOOKUP(M1438,工作表1!$A$3:$C$1000,3,FALSE)</f>
        <v>2027/8/15</v>
      </c>
      <c r="T1438">
        <f t="shared" si="733"/>
        <v>8.2000000000000003E-2</v>
      </c>
      <c r="U1438">
        <f t="shared" si="732"/>
        <v>2.1680000000000001</v>
      </c>
      <c r="V1438" s="43">
        <f t="shared" si="744"/>
        <v>44242</v>
      </c>
      <c r="W1438" s="43">
        <f t="shared" si="734"/>
        <v>44196</v>
      </c>
      <c r="X1438" s="45">
        <f t="shared" si="745"/>
        <v>0.58084239130434778</v>
      </c>
      <c r="Y1438" s="45">
        <f t="shared" si="746"/>
        <v>0.84591088445503271</v>
      </c>
      <c r="Z1438" s="47">
        <f t="shared" si="747"/>
        <v>110.97020834867395</v>
      </c>
      <c r="AA1438" s="47">
        <f t="shared" si="748"/>
        <v>137.95500778350555</v>
      </c>
      <c r="AB1438" s="45">
        <f t="shared" si="749"/>
        <v>0.61960000000000004</v>
      </c>
      <c r="AC1438" s="2" t="str">
        <f t="shared" si="735"/>
        <v>TY1</v>
      </c>
      <c r="AD1438">
        <f t="shared" si="736"/>
        <v>138.296875</v>
      </c>
      <c r="AE1438">
        <f t="shared" si="737"/>
        <v>137.90625</v>
      </c>
      <c r="AF1438" s="49">
        <f t="shared" si="764"/>
        <v>0.390625</v>
      </c>
      <c r="AG1438" s="3">
        <f t="shared" si="750"/>
        <v>137.95500778350555</v>
      </c>
      <c r="AH1438">
        <f t="shared" si="751"/>
        <v>136.82878455423889</v>
      </c>
      <c r="AI1438" s="51">
        <f t="shared" si="752"/>
        <v>1.1262232292666567</v>
      </c>
      <c r="AJ1438" s="52">
        <f t="shared" si="753"/>
        <v>0.73559822926665674</v>
      </c>
      <c r="AK1438" s="2">
        <v>44152</v>
      </c>
      <c r="AL1438" t="str">
        <v>9128283F</v>
      </c>
      <c r="AM1438">
        <v>-0.43790000000000001</v>
      </c>
      <c r="AN1438">
        <v>0.15231</v>
      </c>
      <c r="AO1438">
        <v>0.80059999999999998</v>
      </c>
      <c r="AP1438">
        <v>137.90625</v>
      </c>
      <c r="AQ1438">
        <f>VLOOKUP(AL1438,工作表1!$F$3:$G$1000,2,FALSE)</f>
        <v>2.25</v>
      </c>
      <c r="AR1438" t="str">
        <f>VLOOKUP(AL1438,工作表1!$F$3:$H$1000,3,FALSE)</f>
        <v>2027/11/15</v>
      </c>
      <c r="AS1438">
        <f t="shared" si="738"/>
        <v>8.2000000000000003E-2</v>
      </c>
      <c r="AT1438">
        <f t="shared" si="739"/>
        <v>2.1680000000000001</v>
      </c>
      <c r="AU1438" s="43">
        <f t="shared" si="754"/>
        <v>44331</v>
      </c>
      <c r="AV1438" s="43">
        <f t="shared" si="740"/>
        <v>44286</v>
      </c>
      <c r="AW1438" s="45">
        <f t="shared" si="755"/>
        <v>1.8646408839779006E-2</v>
      </c>
      <c r="AX1438" s="45">
        <f t="shared" si="756"/>
        <v>0.8385094225384091</v>
      </c>
      <c r="AY1438" s="47">
        <f t="shared" si="757"/>
        <v>111.16410334639154</v>
      </c>
      <c r="AZ1438" s="47">
        <f t="shared" si="758"/>
        <v>136.82878455423889</v>
      </c>
      <c r="BA1438" s="43"/>
      <c r="BC1438" s="2">
        <v>44151</v>
      </c>
      <c r="BD1438" t="str">
        <v>9128283W</v>
      </c>
      <c r="BE1438">
        <v>-24.216200000000001</v>
      </c>
      <c r="BF1438">
        <v>1.1887300000000001</v>
      </c>
      <c r="BG1438">
        <v>0.82720000000000005</v>
      </c>
      <c r="BH1438">
        <v>137.640625</v>
      </c>
      <c r="BI1438">
        <f>VLOOKUP(BD1438,工作表1!$K$3:$L$1000,2,FALSE)</f>
        <v>2.75</v>
      </c>
      <c r="BJ1438" t="str">
        <f>VLOOKUP(BD1438,工作表1!$K$3:$M$1000,3,FALSE)</f>
        <v>2028/2/15</v>
      </c>
      <c r="BK1438">
        <f t="shared" si="741"/>
        <v>8.4500000000000006E-2</v>
      </c>
      <c r="BL1438">
        <f t="shared" si="742"/>
        <v>2.6655000000000002</v>
      </c>
      <c r="BM1438" s="43">
        <f t="shared" si="759"/>
        <v>44242</v>
      </c>
      <c r="BN1438" s="43">
        <f t="shared" si="743"/>
        <v>44377</v>
      </c>
      <c r="BO1438" s="45">
        <f t="shared" si="760"/>
        <v>0.70244565217391308</v>
      </c>
      <c r="BP1438" s="45">
        <f t="shared" si="761"/>
        <v>2.3976511316259677</v>
      </c>
      <c r="BQ1438" s="47">
        <f t="shared" si="762"/>
        <v>114.67905667950534</v>
      </c>
      <c r="BR1438" s="47">
        <f t="shared" si="763"/>
        <v>135.32609513036036</v>
      </c>
    </row>
    <row r="1439" spans="6:70" x14ac:dyDescent="0.25">
      <c r="F1439" s="2">
        <v>44188</v>
      </c>
      <c r="G1439">
        <v>8.2869999999999999E-2</v>
      </c>
      <c r="H1439" s="43">
        <v>44222</v>
      </c>
      <c r="I1439">
        <v>0.72230000000000005</v>
      </c>
      <c r="L1439" s="2">
        <v>44151</v>
      </c>
      <c r="M1439" t="str">
        <v>9128282R</v>
      </c>
      <c r="N1439">
        <v>0.7147</v>
      </c>
      <c r="O1439">
        <v>-3.211E-2</v>
      </c>
      <c r="P1439">
        <v>0.80059999999999998</v>
      </c>
      <c r="Q1439">
        <v>138.03125</v>
      </c>
      <c r="R1439">
        <f>VLOOKUP(M1439,工作表1!$A$3:$B$1000,2,FALSE)</f>
        <v>2.25</v>
      </c>
      <c r="S1439" t="str">
        <f>VLOOKUP(M1439,工作表1!$A$3:$C$1000,3,FALSE)</f>
        <v>2027/8/15</v>
      </c>
      <c r="T1439">
        <f t="shared" si="733"/>
        <v>8.4500000000000006E-2</v>
      </c>
      <c r="U1439">
        <f t="shared" si="732"/>
        <v>2.1655000000000002</v>
      </c>
      <c r="V1439" s="43">
        <f t="shared" si="744"/>
        <v>44242</v>
      </c>
      <c r="W1439" s="43">
        <f t="shared" si="734"/>
        <v>44196</v>
      </c>
      <c r="X1439" s="45">
        <f t="shared" si="745"/>
        <v>0.5747282608695653</v>
      </c>
      <c r="Y1439" s="45">
        <f t="shared" si="746"/>
        <v>0.84596113758189406</v>
      </c>
      <c r="Z1439" s="47">
        <f t="shared" si="747"/>
        <v>110.78381925732674</v>
      </c>
      <c r="AA1439" s="47">
        <f t="shared" si="748"/>
        <v>137.70737312704907</v>
      </c>
      <c r="AB1439" s="45">
        <f t="shared" si="749"/>
        <v>0.65890000000000004</v>
      </c>
      <c r="AC1439" s="2" t="str">
        <f t="shared" si="735"/>
        <v>TY1</v>
      </c>
      <c r="AD1439">
        <f t="shared" si="736"/>
        <v>138.03125</v>
      </c>
      <c r="AE1439">
        <f t="shared" si="737"/>
        <v>137.640625</v>
      </c>
      <c r="AF1439" s="49">
        <f t="shared" si="764"/>
        <v>0.390625</v>
      </c>
      <c r="AG1439" s="3">
        <f t="shared" si="750"/>
        <v>137.70737312704907</v>
      </c>
      <c r="AH1439">
        <f t="shared" si="751"/>
        <v>136.5600056693502</v>
      </c>
      <c r="AI1439" s="51">
        <f t="shared" si="752"/>
        <v>1.1473674576988628</v>
      </c>
      <c r="AJ1439" s="52">
        <f t="shared" si="753"/>
        <v>0.75674245769886284</v>
      </c>
      <c r="AK1439" s="2">
        <v>44151</v>
      </c>
      <c r="AL1439" t="str">
        <v>9128283F</v>
      </c>
      <c r="AM1439">
        <v>-0.14910000000000001</v>
      </c>
      <c r="AN1439">
        <v>0.14327999999999999</v>
      </c>
      <c r="AO1439">
        <v>0.80059999999999998</v>
      </c>
      <c r="AP1439">
        <v>137.640625</v>
      </c>
      <c r="AQ1439">
        <f>VLOOKUP(AL1439,工作表1!$F$3:$G$1000,2,FALSE)</f>
        <v>2.25</v>
      </c>
      <c r="AR1439" t="str">
        <f>VLOOKUP(AL1439,工作表1!$F$3:$H$1000,3,FALSE)</f>
        <v>2027/11/15</v>
      </c>
      <c r="AS1439">
        <f t="shared" si="738"/>
        <v>8.4500000000000006E-2</v>
      </c>
      <c r="AT1439">
        <f t="shared" si="739"/>
        <v>2.1655000000000002</v>
      </c>
      <c r="AU1439" s="43">
        <f t="shared" si="754"/>
        <v>44331</v>
      </c>
      <c r="AV1439" s="43">
        <f t="shared" si="740"/>
        <v>44286</v>
      </c>
      <c r="AW1439" s="45">
        <f t="shared" si="755"/>
        <v>1.2430939226519336E-2</v>
      </c>
      <c r="AX1439" s="45">
        <f t="shared" si="756"/>
        <v>0.83845833648679335</v>
      </c>
      <c r="AY1439" s="47">
        <f t="shared" si="757"/>
        <v>110.96016118576154</v>
      </c>
      <c r="AZ1439" s="47">
        <f t="shared" si="758"/>
        <v>136.5600056693502</v>
      </c>
      <c r="BA1439" s="43"/>
      <c r="BC1439" s="2">
        <v>44148</v>
      </c>
      <c r="BD1439" t="str">
        <v>9128283W</v>
      </c>
      <c r="BE1439">
        <v>-24.6724</v>
      </c>
      <c r="BF1439">
        <v>1.1963299999999999</v>
      </c>
      <c r="BG1439">
        <v>0.82720000000000005</v>
      </c>
      <c r="BH1439">
        <v>137.71875</v>
      </c>
      <c r="BI1439">
        <f>VLOOKUP(BD1439,工作表1!$K$3:$L$1000,2,FALSE)</f>
        <v>2.75</v>
      </c>
      <c r="BJ1439" t="str">
        <f>VLOOKUP(BD1439,工作表1!$K$3:$M$1000,3,FALSE)</f>
        <v>2028/2/15</v>
      </c>
      <c r="BK1439">
        <f t="shared" si="741"/>
        <v>8.4000000000000005E-2</v>
      </c>
      <c r="BL1439">
        <f t="shared" si="742"/>
        <v>2.6659999999999999</v>
      </c>
      <c r="BM1439" s="43">
        <f t="shared" si="759"/>
        <v>44242</v>
      </c>
      <c r="BN1439" s="43">
        <f t="shared" si="743"/>
        <v>44377</v>
      </c>
      <c r="BO1439" s="45">
        <f t="shared" si="760"/>
        <v>0.69497282608695654</v>
      </c>
      <c r="BP1439" s="45">
        <f t="shared" si="761"/>
        <v>2.3977125521143536</v>
      </c>
      <c r="BQ1439" s="47">
        <f t="shared" si="762"/>
        <v>114.7413843165192</v>
      </c>
      <c r="BR1439" s="47">
        <f t="shared" si="763"/>
        <v>135.3863561584092</v>
      </c>
    </row>
    <row r="1440" spans="6:70" x14ac:dyDescent="0.25">
      <c r="F1440" s="2">
        <v>44187</v>
      </c>
      <c r="G1440">
        <v>8.6999999999999994E-2</v>
      </c>
      <c r="H1440" s="43">
        <v>44221</v>
      </c>
      <c r="I1440">
        <v>0.71530000000000005</v>
      </c>
      <c r="L1440" s="2">
        <v>44148</v>
      </c>
      <c r="M1440" t="str">
        <v>9128282R</v>
      </c>
      <c r="N1440">
        <v>-5.0000000000000001E-4</v>
      </c>
      <c r="O1440">
        <v>0.12511</v>
      </c>
      <c r="P1440">
        <v>0.80059999999999998</v>
      </c>
      <c r="Q1440">
        <v>138.109375</v>
      </c>
      <c r="R1440">
        <f>VLOOKUP(M1440,工作表1!$A$3:$B$1000,2,FALSE)</f>
        <v>2.25</v>
      </c>
      <c r="S1440" t="str">
        <f>VLOOKUP(M1440,工作表1!$A$3:$C$1000,3,FALSE)</f>
        <v>2027/8/15</v>
      </c>
      <c r="T1440">
        <f t="shared" si="733"/>
        <v>8.4000000000000005E-2</v>
      </c>
      <c r="U1440">
        <f t="shared" si="732"/>
        <v>2.1659999999999999</v>
      </c>
      <c r="V1440" s="43">
        <f t="shared" si="744"/>
        <v>44242</v>
      </c>
      <c r="W1440" s="43">
        <f t="shared" si="734"/>
        <v>44196</v>
      </c>
      <c r="X1440" s="45">
        <f t="shared" si="745"/>
        <v>0.56861413043478259</v>
      </c>
      <c r="Y1440" s="45">
        <f t="shared" si="746"/>
        <v>0.8460113907087552</v>
      </c>
      <c r="Z1440" s="47">
        <f t="shared" si="747"/>
        <v>110.82879317550247</v>
      </c>
      <c r="AA1440" s="47">
        <f t="shared" si="748"/>
        <v>137.74827444162906</v>
      </c>
      <c r="AB1440" s="45">
        <f t="shared" si="749"/>
        <v>0.65190000000000003</v>
      </c>
      <c r="AC1440" s="2" t="str">
        <f t="shared" si="735"/>
        <v>TY1</v>
      </c>
      <c r="AD1440">
        <f t="shared" si="736"/>
        <v>138.109375</v>
      </c>
      <c r="AE1440">
        <f t="shared" si="737"/>
        <v>137.71875</v>
      </c>
      <c r="AF1440" s="49">
        <f t="shared" si="764"/>
        <v>0.390625</v>
      </c>
      <c r="AG1440" s="3">
        <f t="shared" si="750"/>
        <v>137.74827444162906</v>
      </c>
      <c r="AH1440">
        <f t="shared" si="751"/>
        <v>136.62235084388368</v>
      </c>
      <c r="AI1440" s="51">
        <f t="shared" si="752"/>
        <v>1.1259235977453841</v>
      </c>
      <c r="AJ1440" s="52">
        <f t="shared" si="753"/>
        <v>0.73529859774538409</v>
      </c>
      <c r="AK1440" s="2">
        <v>44148</v>
      </c>
      <c r="AL1440" t="str">
        <v>9128283F</v>
      </c>
      <c r="AM1440">
        <v>-0.42920000000000003</v>
      </c>
      <c r="AN1440">
        <v>0.15720999999999999</v>
      </c>
      <c r="AO1440">
        <v>0.80059999999999998</v>
      </c>
      <c r="AP1440">
        <v>137.71875</v>
      </c>
      <c r="AQ1440">
        <f>VLOOKUP(AL1440,工作表1!$F$3:$G$1000,2,FALSE)</f>
        <v>2.25</v>
      </c>
      <c r="AR1440" t="str">
        <f>VLOOKUP(AL1440,工作表1!$F$3:$H$1000,3,FALSE)</f>
        <v>2027/11/15</v>
      </c>
      <c r="AS1440">
        <f t="shared" si="738"/>
        <v>8.4000000000000005E-2</v>
      </c>
      <c r="AT1440">
        <f t="shared" si="739"/>
        <v>2.1659999999999999</v>
      </c>
      <c r="AU1440" s="43">
        <f t="shared" si="754"/>
        <v>44331</v>
      </c>
      <c r="AV1440" s="43">
        <f t="shared" si="740"/>
        <v>44286</v>
      </c>
      <c r="AW1440" s="45">
        <f t="shared" si="755"/>
        <v>6.2154696132596682E-3</v>
      </c>
      <c r="AX1440" s="45">
        <f t="shared" si="756"/>
        <v>0.8384072504351775</v>
      </c>
      <c r="AY1440" s="47">
        <f t="shared" si="757"/>
        <v>111.02242805821602</v>
      </c>
      <c r="AZ1440" s="47">
        <f t="shared" si="758"/>
        <v>136.62235084388368</v>
      </c>
      <c r="BA1440" s="43"/>
      <c r="BC1440" s="2">
        <v>44147</v>
      </c>
      <c r="BD1440" t="str">
        <v>9128283W</v>
      </c>
      <c r="BE1440">
        <v>-24.087800000000001</v>
      </c>
      <c r="BF1440">
        <v>1.1566399999999999</v>
      </c>
      <c r="BG1440">
        <v>0.82720000000000005</v>
      </c>
      <c r="BH1440">
        <v>137.765625</v>
      </c>
      <c r="BI1440">
        <f>VLOOKUP(BD1440,工作表1!$K$3:$L$1000,2,FALSE)</f>
        <v>2.75</v>
      </c>
      <c r="BJ1440" t="str">
        <f>VLOOKUP(BD1440,工作表1!$K$3:$M$1000,3,FALSE)</f>
        <v>2028/2/15</v>
      </c>
      <c r="BK1440">
        <f t="shared" si="741"/>
        <v>8.3500000000000005E-2</v>
      </c>
      <c r="BL1440">
        <f t="shared" si="742"/>
        <v>2.6665000000000001</v>
      </c>
      <c r="BM1440" s="43">
        <f t="shared" si="759"/>
        <v>44242</v>
      </c>
      <c r="BN1440" s="43">
        <f t="shared" si="743"/>
        <v>44377</v>
      </c>
      <c r="BO1440" s="45">
        <f t="shared" si="760"/>
        <v>0.67255434782608692</v>
      </c>
      <c r="BP1440" s="45">
        <f t="shared" si="761"/>
        <v>2.3978968135795116</v>
      </c>
      <c r="BQ1440" s="47">
        <f t="shared" si="762"/>
        <v>114.82784964739248</v>
      </c>
      <c r="BR1440" s="47">
        <f t="shared" si="763"/>
        <v>135.44637263747364</v>
      </c>
    </row>
    <row r="1441" spans="6:70" x14ac:dyDescent="0.25">
      <c r="F1441" s="2">
        <v>44186</v>
      </c>
      <c r="G1441">
        <v>8.5999999999999993E-2</v>
      </c>
      <c r="H1441" s="43">
        <v>44218</v>
      </c>
      <c r="I1441">
        <v>0.76180000000000003</v>
      </c>
      <c r="L1441" s="2">
        <v>44147</v>
      </c>
      <c r="M1441" t="str">
        <v>9128282R</v>
      </c>
      <c r="N1441">
        <v>0.74919999999999998</v>
      </c>
      <c r="O1441">
        <v>-3.2559999999999999E-2</v>
      </c>
      <c r="P1441">
        <v>0.80059999999999998</v>
      </c>
      <c r="Q1441">
        <v>138.15625</v>
      </c>
      <c r="R1441">
        <f>VLOOKUP(M1441,工作表1!$A$3:$B$1000,2,FALSE)</f>
        <v>2.25</v>
      </c>
      <c r="S1441" t="str">
        <f>VLOOKUP(M1441,工作表1!$A$3:$C$1000,3,FALSE)</f>
        <v>2027/8/15</v>
      </c>
      <c r="T1441">
        <f t="shared" si="733"/>
        <v>8.3500000000000005E-2</v>
      </c>
      <c r="U1441">
        <f t="shared" si="732"/>
        <v>2.1665000000000001</v>
      </c>
      <c r="V1441" s="43">
        <f t="shared" si="744"/>
        <v>44242</v>
      </c>
      <c r="W1441" s="43">
        <f t="shared" si="734"/>
        <v>44196</v>
      </c>
      <c r="X1441" s="45">
        <f t="shared" si="745"/>
        <v>0.55027173913043481</v>
      </c>
      <c r="Y1441" s="45">
        <f t="shared" si="746"/>
        <v>0.84616215008933882</v>
      </c>
      <c r="Z1441" s="47">
        <f t="shared" si="747"/>
        <v>110.90882458898174</v>
      </c>
      <c r="AA1441" s="47">
        <f t="shared" si="748"/>
        <v>137.80256260422834</v>
      </c>
      <c r="AB1441" s="45">
        <f t="shared" si="749"/>
        <v>0.63549999999999995</v>
      </c>
      <c r="AC1441" s="2" t="str">
        <f t="shared" si="735"/>
        <v>TY1</v>
      </c>
      <c r="AD1441">
        <f t="shared" si="736"/>
        <v>138.15625</v>
      </c>
      <c r="AE1441">
        <f t="shared" si="737"/>
        <v>137.765625</v>
      </c>
      <c r="AF1441" s="49">
        <f t="shared" si="764"/>
        <v>0.390625</v>
      </c>
      <c r="AG1441" s="3">
        <f t="shared" si="750"/>
        <v>137.80256260422834</v>
      </c>
      <c r="AH1441">
        <f t="shared" si="751"/>
        <v>136.67526618054865</v>
      </c>
      <c r="AI1441" s="51">
        <f t="shared" si="752"/>
        <v>1.1272964236796952</v>
      </c>
      <c r="AJ1441" s="52">
        <f t="shared" si="753"/>
        <v>0.73667142367969518</v>
      </c>
      <c r="AK1441" s="2">
        <v>44147</v>
      </c>
      <c r="AL1441" t="str">
        <v>9128283F</v>
      </c>
      <c r="AM1441">
        <v>0.31819999999999998</v>
      </c>
      <c r="AN1441">
        <v>0.10165</v>
      </c>
      <c r="AO1441">
        <v>0.80059999999999998</v>
      </c>
      <c r="AP1441">
        <v>137.765625</v>
      </c>
      <c r="AQ1441">
        <f>VLOOKUP(AL1441,工作表1!$F$3:$G$1000,2,FALSE)</f>
        <v>2.25</v>
      </c>
      <c r="AR1441" t="str">
        <f>VLOOKUP(AL1441,工作表1!$F$3:$H$1000,3,FALSE)</f>
        <v>2027/11/15</v>
      </c>
      <c r="AS1441">
        <f t="shared" si="738"/>
        <v>8.3500000000000005E-2</v>
      </c>
      <c r="AT1441">
        <f t="shared" si="739"/>
        <v>2.1665000000000001</v>
      </c>
      <c r="AU1441" s="43">
        <f t="shared" si="754"/>
        <v>44150</v>
      </c>
      <c r="AV1441" s="43">
        <f t="shared" si="740"/>
        <v>44286</v>
      </c>
      <c r="AW1441" s="45">
        <f t="shared" si="755"/>
        <v>1.1127717391304348</v>
      </c>
      <c r="AX1441" s="45">
        <f t="shared" si="756"/>
        <v>1.9634566706372842</v>
      </c>
      <c r="AY1441" s="47">
        <f t="shared" si="757"/>
        <v>111.10148538725225</v>
      </c>
      <c r="AZ1441" s="47">
        <f t="shared" si="758"/>
        <v>136.67526618054865</v>
      </c>
      <c r="BA1441" s="43"/>
      <c r="BC1441" s="2">
        <v>44146</v>
      </c>
      <c r="BD1441" t="str">
        <v>#N/A N/A</v>
      </c>
      <c r="BE1441" t="str">
        <v>#N/A N/A</v>
      </c>
      <c r="BF1441" t="str">
        <v>#N/A N/A</v>
      </c>
      <c r="BG1441" t="str">
        <v>#N/A N/A</v>
      </c>
      <c r="BH1441">
        <v>137.1875</v>
      </c>
      <c r="BI1441" t="e">
        <f>VLOOKUP(BD1441,工作表1!$K$3:$L$1000,2,FALSE)</f>
        <v>#N/A</v>
      </c>
      <c r="BJ1441" t="e">
        <f>VLOOKUP(BD1441,工作表1!$K$3:$M$1000,3,FALSE)</f>
        <v>#N/A</v>
      </c>
      <c r="BK1441">
        <f t="shared" si="741"/>
        <v>8.5000000000000006E-2</v>
      </c>
      <c r="BL1441" t="e">
        <f t="shared" si="742"/>
        <v>#N/A</v>
      </c>
      <c r="BM1441" s="43" t="e">
        <f t="shared" si="759"/>
        <v>#N/A</v>
      </c>
      <c r="BN1441" s="43">
        <f t="shared" si="743"/>
        <v>44377</v>
      </c>
      <c r="BO1441" s="45" t="e">
        <f t="shared" si="760"/>
        <v>#N/A</v>
      </c>
      <c r="BP1441" s="45" t="e">
        <f t="shared" si="761"/>
        <v>#N/A</v>
      </c>
      <c r="BQ1441" s="47" t="e">
        <f t="shared" si="762"/>
        <v>#VALUE!</v>
      </c>
      <c r="BR1441" s="47" t="e">
        <f t="shared" si="763"/>
        <v>#VALUE!</v>
      </c>
    </row>
    <row r="1442" spans="6:70" x14ac:dyDescent="0.25">
      <c r="F1442" s="2">
        <v>44183</v>
      </c>
      <c r="G1442">
        <v>8.5999999999999993E-2</v>
      </c>
      <c r="H1442" s="43">
        <v>44217</v>
      </c>
      <c r="I1442">
        <v>0.77559999999999996</v>
      </c>
      <c r="L1442" s="2">
        <v>44146</v>
      </c>
      <c r="M1442" t="str">
        <v>#N/A N/A</v>
      </c>
      <c r="N1442" t="str">
        <v>#N/A N/A</v>
      </c>
      <c r="O1442" t="str">
        <v>#N/A N/A</v>
      </c>
      <c r="P1442" t="str">
        <v>#N/A N/A</v>
      </c>
      <c r="Q1442">
        <v>137.609375</v>
      </c>
      <c r="R1442" t="e">
        <f>VLOOKUP(M1442,工作表1!$A$3:$B$1000,2,FALSE)</f>
        <v>#N/A</v>
      </c>
      <c r="S1442" t="e">
        <f>VLOOKUP(M1442,工作表1!$A$3:$C$1000,3,FALSE)</f>
        <v>#N/A</v>
      </c>
      <c r="T1442">
        <f t="shared" si="733"/>
        <v>8.5000000000000006E-2</v>
      </c>
      <c r="U1442" t="e">
        <f t="shared" si="732"/>
        <v>#N/A</v>
      </c>
      <c r="V1442" s="43" t="e">
        <f t="shared" si="744"/>
        <v>#N/A</v>
      </c>
      <c r="W1442" s="43">
        <f t="shared" si="734"/>
        <v>44196</v>
      </c>
      <c r="X1442" s="45" t="e">
        <f t="shared" si="745"/>
        <v>#N/A</v>
      </c>
      <c r="Y1442" s="45" t="e">
        <f t="shared" si="746"/>
        <v>#N/A</v>
      </c>
      <c r="Z1442" s="47" t="e">
        <f t="shared" si="747"/>
        <v>#VALUE!</v>
      </c>
      <c r="AA1442" s="47" t="e">
        <f t="shared" si="748"/>
        <v>#VALUE!</v>
      </c>
      <c r="AB1442" s="45">
        <f t="shared" si="749"/>
        <v>0.71650000000000003</v>
      </c>
      <c r="AC1442" s="2" t="str">
        <f t="shared" si="735"/>
        <v>TY1</v>
      </c>
      <c r="AD1442">
        <f t="shared" si="736"/>
        <v>137.609375</v>
      </c>
      <c r="AE1442">
        <f t="shared" si="737"/>
        <v>137.1875</v>
      </c>
      <c r="AF1442" s="49">
        <f t="shared" si="764"/>
        <v>0.421875</v>
      </c>
      <c r="AG1442" s="3" t="e">
        <f t="shared" si="750"/>
        <v>#VALUE!</v>
      </c>
      <c r="AH1442" t="e">
        <f t="shared" si="751"/>
        <v>#VALUE!</v>
      </c>
      <c r="AI1442" s="51" t="e">
        <f t="shared" si="752"/>
        <v>#VALUE!</v>
      </c>
      <c r="AJ1442" s="52" t="e">
        <f t="shared" si="753"/>
        <v>#VALUE!</v>
      </c>
      <c r="AK1442" s="2">
        <v>44146</v>
      </c>
      <c r="AL1442" t="str">
        <v>#N/A N/A</v>
      </c>
      <c r="AM1442" t="str">
        <v>#N/A N/A</v>
      </c>
      <c r="AN1442" t="str">
        <v>#N/A N/A</v>
      </c>
      <c r="AO1442" t="str">
        <v>#N/A N/A</v>
      </c>
      <c r="AP1442">
        <v>137.1875</v>
      </c>
      <c r="AQ1442" t="e">
        <f>VLOOKUP(AL1442,工作表1!$F$3:$G$1000,2,FALSE)</f>
        <v>#N/A</v>
      </c>
      <c r="AR1442" t="e">
        <f>VLOOKUP(AL1442,工作表1!$F$3:$H$1000,3,FALSE)</f>
        <v>#N/A</v>
      </c>
      <c r="AS1442">
        <f t="shared" si="738"/>
        <v>8.5000000000000006E-2</v>
      </c>
      <c r="AT1442" t="e">
        <f t="shared" si="739"/>
        <v>#N/A</v>
      </c>
      <c r="AU1442" s="43" t="e">
        <f t="shared" si="754"/>
        <v>#N/A</v>
      </c>
      <c r="AV1442" s="43">
        <f t="shared" si="740"/>
        <v>44286</v>
      </c>
      <c r="AW1442" s="45" t="e">
        <f t="shared" si="755"/>
        <v>#N/A</v>
      </c>
      <c r="AX1442" s="45" t="e">
        <f t="shared" si="756"/>
        <v>#N/A</v>
      </c>
      <c r="AY1442" s="47" t="e">
        <f t="shared" si="757"/>
        <v>#VALUE!</v>
      </c>
      <c r="AZ1442" s="47" t="e">
        <f t="shared" si="758"/>
        <v>#VALUE!</v>
      </c>
      <c r="BA1442" s="43"/>
      <c r="BC1442" s="2">
        <v>44145</v>
      </c>
      <c r="BD1442" t="str">
        <v>9128283W</v>
      </c>
      <c r="BE1442">
        <v>-24.977900000000002</v>
      </c>
      <c r="BF1442">
        <v>1.1961299999999999</v>
      </c>
      <c r="BG1442">
        <v>0.82720000000000005</v>
      </c>
      <c r="BH1442">
        <v>137.015625</v>
      </c>
      <c r="BI1442">
        <f>VLOOKUP(BD1442,工作表1!$K$3:$L$1000,2,FALSE)</f>
        <v>2.75</v>
      </c>
      <c r="BJ1442" t="str">
        <f>VLOOKUP(BD1442,工作表1!$K$3:$M$1000,3,FALSE)</f>
        <v>2028/2/15</v>
      </c>
      <c r="BK1442">
        <f t="shared" si="741"/>
        <v>8.4500000000000006E-2</v>
      </c>
      <c r="BL1442">
        <f t="shared" si="742"/>
        <v>2.6655000000000002</v>
      </c>
      <c r="BM1442" s="43">
        <f t="shared" si="759"/>
        <v>44242</v>
      </c>
      <c r="BN1442" s="43">
        <f t="shared" si="743"/>
        <v>44377</v>
      </c>
      <c r="BO1442" s="45">
        <f t="shared" si="760"/>
        <v>0.65760869565217395</v>
      </c>
      <c r="BP1442" s="45">
        <f t="shared" si="761"/>
        <v>2.3980196545562835</v>
      </c>
      <c r="BQ1442" s="47">
        <f t="shared" si="762"/>
        <v>114.19062467419033</v>
      </c>
      <c r="BR1442" s="47">
        <f t="shared" si="763"/>
        <v>134.64738749054786</v>
      </c>
    </row>
    <row r="1443" spans="6:70" x14ac:dyDescent="0.25">
      <c r="F1443" s="2">
        <v>44182</v>
      </c>
      <c r="G1443">
        <v>8.5000000000000006E-2</v>
      </c>
      <c r="H1443" s="43">
        <v>44216</v>
      </c>
      <c r="I1443">
        <v>0.76160000000000005</v>
      </c>
      <c r="L1443" s="2">
        <v>44145</v>
      </c>
      <c r="M1443" t="str">
        <v>9128282R</v>
      </c>
      <c r="N1443">
        <v>0.47789999999999999</v>
      </c>
      <c r="O1443">
        <v>2.6040000000000001E-2</v>
      </c>
      <c r="P1443">
        <v>0.80059999999999998</v>
      </c>
      <c r="Q1443">
        <v>137.4375</v>
      </c>
      <c r="R1443">
        <f>VLOOKUP(M1443,工作表1!$A$3:$B$1000,2,FALSE)</f>
        <v>2.25</v>
      </c>
      <c r="S1443" t="str">
        <f>VLOOKUP(M1443,工作表1!$A$3:$C$1000,3,FALSE)</f>
        <v>2027/8/15</v>
      </c>
      <c r="T1443">
        <f t="shared" si="733"/>
        <v>8.4500000000000006E-2</v>
      </c>
      <c r="U1443">
        <f t="shared" si="732"/>
        <v>2.1655000000000002</v>
      </c>
      <c r="V1443" s="43">
        <f t="shared" si="744"/>
        <v>44242</v>
      </c>
      <c r="W1443" s="43">
        <f t="shared" si="734"/>
        <v>44196</v>
      </c>
      <c r="X1443" s="45">
        <f t="shared" si="745"/>
        <v>0.53804347826086962</v>
      </c>
      <c r="Y1443" s="45">
        <f t="shared" si="746"/>
        <v>0.84626265634306141</v>
      </c>
      <c r="Z1443" s="47">
        <f t="shared" si="747"/>
        <v>110.33651131649449</v>
      </c>
      <c r="AA1443" s="47">
        <f t="shared" si="748"/>
        <v>137.05748192648679</v>
      </c>
      <c r="AB1443" s="45">
        <f t="shared" si="749"/>
        <v>0.71650000000000003</v>
      </c>
      <c r="AC1443" s="2" t="str">
        <f t="shared" si="735"/>
        <v>TY1</v>
      </c>
      <c r="AD1443">
        <f t="shared" si="736"/>
        <v>137.4375</v>
      </c>
      <c r="AE1443">
        <f t="shared" si="737"/>
        <v>137.015625</v>
      </c>
      <c r="AF1443" s="49">
        <f t="shared" si="764"/>
        <v>0.421875</v>
      </c>
      <c r="AG1443" s="3">
        <f t="shared" si="750"/>
        <v>137.05748192648679</v>
      </c>
      <c r="AH1443">
        <f t="shared" si="751"/>
        <v>135.89098721206929</v>
      </c>
      <c r="AI1443" s="51">
        <f t="shared" si="752"/>
        <v>1.166494714417496</v>
      </c>
      <c r="AJ1443" s="52">
        <f t="shared" si="753"/>
        <v>0.74461971441749597</v>
      </c>
      <c r="AK1443" s="2">
        <v>44145</v>
      </c>
      <c r="AL1443" t="str">
        <v>9128283F</v>
      </c>
      <c r="AM1443">
        <v>-0.16</v>
      </c>
      <c r="AN1443">
        <v>0.13672000000000001</v>
      </c>
      <c r="AO1443">
        <v>0.80059999999999998</v>
      </c>
      <c r="AP1443">
        <v>137.015625</v>
      </c>
      <c r="AQ1443">
        <f>VLOOKUP(AL1443,工作表1!$F$3:$G$1000,2,FALSE)</f>
        <v>2.25</v>
      </c>
      <c r="AR1443" t="str">
        <f>VLOOKUP(AL1443,工作表1!$F$3:$H$1000,3,FALSE)</f>
        <v>2027/11/15</v>
      </c>
      <c r="AS1443">
        <f t="shared" si="738"/>
        <v>8.4500000000000006E-2</v>
      </c>
      <c r="AT1443">
        <f t="shared" si="739"/>
        <v>2.1655000000000002</v>
      </c>
      <c r="AU1443" s="43">
        <f t="shared" si="754"/>
        <v>44150</v>
      </c>
      <c r="AV1443" s="43">
        <f t="shared" si="740"/>
        <v>44286</v>
      </c>
      <c r="AW1443" s="45">
        <f t="shared" si="755"/>
        <v>1.1005434782608696</v>
      </c>
      <c r="AX1443" s="45">
        <f t="shared" si="756"/>
        <v>1.9635571768910065</v>
      </c>
      <c r="AY1443" s="47">
        <f t="shared" si="757"/>
        <v>110.49753996320032</v>
      </c>
      <c r="AZ1443" s="47">
        <f t="shared" si="758"/>
        <v>135.89098721206929</v>
      </c>
      <c r="BA1443" s="43"/>
      <c r="BC1443" s="2">
        <v>44144</v>
      </c>
      <c r="BD1443" t="str">
        <v>9128283W</v>
      </c>
      <c r="BE1443">
        <v>-24.651800000000001</v>
      </c>
      <c r="BF1443">
        <v>1.1718200000000001</v>
      </c>
      <c r="BG1443">
        <v>0.82720000000000005</v>
      </c>
      <c r="BH1443">
        <v>137.15625</v>
      </c>
      <c r="BI1443">
        <f>VLOOKUP(BD1443,工作表1!$K$3:$L$1000,2,FALSE)</f>
        <v>2.75</v>
      </c>
      <c r="BJ1443" t="str">
        <f>VLOOKUP(BD1443,工作表1!$K$3:$M$1000,3,FALSE)</f>
        <v>2028/2/15</v>
      </c>
      <c r="BK1443">
        <f t="shared" si="741"/>
        <v>8.3000000000000004E-2</v>
      </c>
      <c r="BL1443">
        <f t="shared" si="742"/>
        <v>2.6669999999999998</v>
      </c>
      <c r="BM1443" s="43">
        <f t="shared" si="759"/>
        <v>44242</v>
      </c>
      <c r="BN1443" s="43">
        <f t="shared" si="743"/>
        <v>44377</v>
      </c>
      <c r="BO1443" s="45">
        <f t="shared" si="760"/>
        <v>0.65013586956521741</v>
      </c>
      <c r="BP1443" s="45">
        <f t="shared" si="761"/>
        <v>2.3980810750446695</v>
      </c>
      <c r="BQ1443" s="47">
        <f t="shared" si="762"/>
        <v>114.320399473169</v>
      </c>
      <c r="BR1443" s="47">
        <f t="shared" si="763"/>
        <v>134.78839608168548</v>
      </c>
    </row>
    <row r="1444" spans="6:70" x14ac:dyDescent="0.25">
      <c r="F1444" s="2">
        <v>44181</v>
      </c>
      <c r="G1444">
        <v>8.5000000000000006E-2</v>
      </c>
      <c r="H1444" s="43">
        <v>44215</v>
      </c>
      <c r="I1444">
        <v>0.76849999999999996</v>
      </c>
      <c r="L1444" s="2">
        <v>44144</v>
      </c>
      <c r="M1444" t="str">
        <v>9128282R</v>
      </c>
      <c r="N1444">
        <v>0.50980000000000003</v>
      </c>
      <c r="O1444">
        <v>2.368E-2</v>
      </c>
      <c r="P1444">
        <v>0.80059999999999998</v>
      </c>
      <c r="Q1444">
        <v>137.578125</v>
      </c>
      <c r="R1444">
        <f>VLOOKUP(M1444,工作表1!$A$3:$B$1000,2,FALSE)</f>
        <v>2.25</v>
      </c>
      <c r="S1444" t="str">
        <f>VLOOKUP(M1444,工作表1!$A$3:$C$1000,3,FALSE)</f>
        <v>2027/8/15</v>
      </c>
      <c r="T1444">
        <f t="shared" si="733"/>
        <v>8.3000000000000004E-2</v>
      </c>
      <c r="U1444">
        <f t="shared" si="732"/>
        <v>2.1669999999999998</v>
      </c>
      <c r="V1444" s="43">
        <f t="shared" si="744"/>
        <v>44242</v>
      </c>
      <c r="W1444" s="43">
        <f t="shared" si="734"/>
        <v>44196</v>
      </c>
      <c r="X1444" s="45">
        <f t="shared" si="745"/>
        <v>0.53192934782608692</v>
      </c>
      <c r="Y1444" s="45">
        <f t="shared" si="746"/>
        <v>0.84631290946992255</v>
      </c>
      <c r="Z1444" s="47">
        <f t="shared" si="747"/>
        <v>110.45541516115803</v>
      </c>
      <c r="AA1444" s="47">
        <f t="shared" si="748"/>
        <v>137.19053903233311</v>
      </c>
      <c r="AB1444" s="45">
        <f t="shared" si="749"/>
        <v>0.68159999999999998</v>
      </c>
      <c r="AC1444" s="2" t="str">
        <f t="shared" si="735"/>
        <v>TY1</v>
      </c>
      <c r="AD1444">
        <f t="shared" si="736"/>
        <v>137.578125</v>
      </c>
      <c r="AE1444">
        <f t="shared" si="737"/>
        <v>137.15625</v>
      </c>
      <c r="AF1444" s="49">
        <f t="shared" si="764"/>
        <v>0.421875</v>
      </c>
      <c r="AG1444" s="3">
        <f t="shared" si="750"/>
        <v>137.19053903233311</v>
      </c>
      <c r="AH1444">
        <f t="shared" si="751"/>
        <v>136.02305996211743</v>
      </c>
      <c r="AI1444" s="51">
        <f t="shared" si="752"/>
        <v>1.167479070215677</v>
      </c>
      <c r="AJ1444" s="52">
        <f t="shared" si="753"/>
        <v>0.74560407021567698</v>
      </c>
      <c r="AK1444" s="2">
        <v>44144</v>
      </c>
      <c r="AL1444" t="str">
        <v>9128283F</v>
      </c>
      <c r="AM1444">
        <v>-0.12939999999999999</v>
      </c>
      <c r="AN1444">
        <v>0.13433</v>
      </c>
      <c r="AO1444">
        <v>0.80059999999999998</v>
      </c>
      <c r="AP1444">
        <v>137.15625</v>
      </c>
      <c r="AQ1444">
        <f>VLOOKUP(AL1444,工作表1!$F$3:$G$1000,2,FALSE)</f>
        <v>2.25</v>
      </c>
      <c r="AR1444" t="str">
        <f>VLOOKUP(AL1444,工作表1!$F$3:$H$1000,3,FALSE)</f>
        <v>2027/11/15</v>
      </c>
      <c r="AS1444">
        <f t="shared" si="738"/>
        <v>8.3000000000000004E-2</v>
      </c>
      <c r="AT1444">
        <f t="shared" si="739"/>
        <v>2.1669999999999998</v>
      </c>
      <c r="AU1444" s="43">
        <f t="shared" si="754"/>
        <v>44150</v>
      </c>
      <c r="AV1444" s="43">
        <f t="shared" si="740"/>
        <v>44286</v>
      </c>
      <c r="AW1444" s="45">
        <f t="shared" si="755"/>
        <v>1.0944293478260869</v>
      </c>
      <c r="AX1444" s="45">
        <f t="shared" si="756"/>
        <v>1.9636074300178676</v>
      </c>
      <c r="AY1444" s="47">
        <f t="shared" si="757"/>
        <v>110.61603073261185</v>
      </c>
      <c r="AZ1444" s="47">
        <f t="shared" si="758"/>
        <v>136.02305996211743</v>
      </c>
      <c r="BA1444" s="43"/>
      <c r="BC1444" s="2">
        <v>44141</v>
      </c>
      <c r="BD1444" t="str">
        <v>9128283W</v>
      </c>
      <c r="BE1444">
        <v>-23.7699</v>
      </c>
      <c r="BF1444">
        <v>1.1172899999999999</v>
      </c>
      <c r="BG1444">
        <v>0.82720000000000005</v>
      </c>
      <c r="BH1444">
        <v>138.1875</v>
      </c>
      <c r="BI1444">
        <f>VLOOKUP(BD1444,工作表1!$K$3:$L$1000,2,FALSE)</f>
        <v>2.75</v>
      </c>
      <c r="BJ1444" t="str">
        <f>VLOOKUP(BD1444,工作表1!$K$3:$M$1000,3,FALSE)</f>
        <v>2028/2/15</v>
      </c>
      <c r="BK1444">
        <f t="shared" si="741"/>
        <v>8.344E-2</v>
      </c>
      <c r="BL1444">
        <f t="shared" si="742"/>
        <v>2.66656</v>
      </c>
      <c r="BM1444" s="43">
        <f t="shared" si="759"/>
        <v>44242</v>
      </c>
      <c r="BN1444" s="43">
        <f t="shared" si="743"/>
        <v>44377</v>
      </c>
      <c r="BO1444" s="45">
        <f t="shared" si="760"/>
        <v>0.64266304347826086</v>
      </c>
      <c r="BP1444" s="45">
        <f t="shared" si="761"/>
        <v>2.3981424955330555</v>
      </c>
      <c r="BQ1444" s="47">
        <f t="shared" si="762"/>
        <v>115.21201126409549</v>
      </c>
      <c r="BR1444" s="47">
        <f t="shared" si="763"/>
        <v>135.85189532771378</v>
      </c>
    </row>
    <row r="1445" spans="6:70" x14ac:dyDescent="0.25">
      <c r="F1445" s="2">
        <v>44180</v>
      </c>
      <c r="G1445">
        <v>8.2000000000000003E-2</v>
      </c>
      <c r="H1445" s="43">
        <v>44214</v>
      </c>
      <c r="I1445">
        <v>0.76849999999999996</v>
      </c>
      <c r="L1445" s="2">
        <v>44141</v>
      </c>
      <c r="M1445" t="str">
        <v>9128282R</v>
      </c>
      <c r="N1445">
        <v>0.48599999999999999</v>
      </c>
      <c r="O1445">
        <v>2.5909999999999999E-2</v>
      </c>
      <c r="P1445">
        <v>0.80059999999999998</v>
      </c>
      <c r="Q1445">
        <v>138.546875</v>
      </c>
      <c r="R1445">
        <f>VLOOKUP(M1445,工作表1!$A$3:$B$1000,2,FALSE)</f>
        <v>2.25</v>
      </c>
      <c r="S1445" t="str">
        <f>VLOOKUP(M1445,工作表1!$A$3:$C$1000,3,FALSE)</f>
        <v>2027/8/15</v>
      </c>
      <c r="T1445">
        <f t="shared" si="733"/>
        <v>8.344E-2</v>
      </c>
      <c r="U1445">
        <f t="shared" si="732"/>
        <v>2.16656</v>
      </c>
      <c r="V1445" s="43">
        <f t="shared" si="744"/>
        <v>44242</v>
      </c>
      <c r="W1445" s="43">
        <f t="shared" si="734"/>
        <v>44196</v>
      </c>
      <c r="X1445" s="45">
        <f t="shared" si="745"/>
        <v>0.52581521739130432</v>
      </c>
      <c r="Y1445" s="45">
        <f t="shared" si="746"/>
        <v>0.84636316259678379</v>
      </c>
      <c r="Z1445" s="47">
        <f t="shared" si="747"/>
        <v>111.23667154526679</v>
      </c>
      <c r="AA1445" s="47">
        <f t="shared" si="748"/>
        <v>138.15125592875413</v>
      </c>
      <c r="AB1445" s="45">
        <f t="shared" si="749"/>
        <v>0.58930000000000005</v>
      </c>
      <c r="AC1445" s="2" t="str">
        <f t="shared" si="735"/>
        <v>TY1</v>
      </c>
      <c r="AD1445">
        <f t="shared" si="736"/>
        <v>138.546875</v>
      </c>
      <c r="AE1445">
        <f t="shared" si="737"/>
        <v>138.1875</v>
      </c>
      <c r="AF1445" s="49">
        <f t="shared" si="764"/>
        <v>0.359375</v>
      </c>
      <c r="AG1445" s="3">
        <f t="shared" si="750"/>
        <v>138.15125592875413</v>
      </c>
      <c r="AH1445">
        <f t="shared" si="751"/>
        <v>137.04238828265585</v>
      </c>
      <c r="AI1445" s="51">
        <f t="shared" si="752"/>
        <v>1.1088676460982754</v>
      </c>
      <c r="AJ1445" s="52">
        <f t="shared" si="753"/>
        <v>0.74949264609827537</v>
      </c>
      <c r="AK1445" s="2">
        <v>44141</v>
      </c>
      <c r="AL1445" t="str">
        <v>9128283F</v>
      </c>
      <c r="AM1445">
        <v>-0.2893</v>
      </c>
      <c r="AN1445">
        <v>0.14057</v>
      </c>
      <c r="AO1445">
        <v>0.80059999999999998</v>
      </c>
      <c r="AP1445">
        <v>138.1875</v>
      </c>
      <c r="AQ1445">
        <f>VLOOKUP(AL1445,工作表1!$F$3:$G$1000,2,FALSE)</f>
        <v>2.25</v>
      </c>
      <c r="AR1445" t="str">
        <f>VLOOKUP(AL1445,工作表1!$F$3:$H$1000,3,FALSE)</f>
        <v>2027/11/15</v>
      </c>
      <c r="AS1445">
        <f t="shared" si="738"/>
        <v>8.344E-2</v>
      </c>
      <c r="AT1445">
        <f t="shared" si="739"/>
        <v>2.16656</v>
      </c>
      <c r="AU1445" s="43">
        <f t="shared" si="754"/>
        <v>44150</v>
      </c>
      <c r="AV1445" s="43">
        <f t="shared" si="740"/>
        <v>44286</v>
      </c>
      <c r="AW1445" s="45">
        <f t="shared" si="755"/>
        <v>1.0883152173913042</v>
      </c>
      <c r="AX1445" s="45">
        <f t="shared" si="756"/>
        <v>1.9636576831447288</v>
      </c>
      <c r="AY1445" s="47">
        <f t="shared" si="757"/>
        <v>111.444101422869</v>
      </c>
      <c r="AZ1445" s="47">
        <f t="shared" si="758"/>
        <v>137.04238828265585</v>
      </c>
      <c r="BA1445" s="43"/>
      <c r="BC1445" s="2">
        <v>44140</v>
      </c>
      <c r="BD1445" t="str">
        <v>9128283W</v>
      </c>
      <c r="BE1445">
        <v>-23.802700000000002</v>
      </c>
      <c r="BF1445">
        <v>1.11354</v>
      </c>
      <c r="BG1445">
        <v>0.82720000000000005</v>
      </c>
      <c r="BH1445">
        <v>138.53125</v>
      </c>
      <c r="BI1445">
        <f>VLOOKUP(BD1445,工作表1!$K$3:$L$1000,2,FALSE)</f>
        <v>2.75</v>
      </c>
      <c r="BJ1445" t="str">
        <f>VLOOKUP(BD1445,工作表1!$K$3:$M$1000,3,FALSE)</f>
        <v>2028/2/15</v>
      </c>
      <c r="BK1445">
        <f t="shared" si="741"/>
        <v>8.3000000000000004E-2</v>
      </c>
      <c r="BL1445">
        <f t="shared" si="742"/>
        <v>2.6669999999999998</v>
      </c>
      <c r="BM1445" s="43">
        <f t="shared" si="759"/>
        <v>44242</v>
      </c>
      <c r="BN1445" s="43">
        <f t="shared" si="743"/>
        <v>44377</v>
      </c>
      <c r="BO1445" s="45">
        <f t="shared" si="760"/>
        <v>0.62024456521739135</v>
      </c>
      <c r="BP1445" s="45">
        <f t="shared" si="761"/>
        <v>2.3983267569982134</v>
      </c>
      <c r="BQ1445" s="47">
        <f t="shared" si="762"/>
        <v>115.51616651598923</v>
      </c>
      <c r="BR1445" s="47">
        <f t="shared" si="763"/>
        <v>136.17510676019322</v>
      </c>
    </row>
    <row r="1446" spans="6:70" x14ac:dyDescent="0.25">
      <c r="F1446" s="2">
        <v>44179</v>
      </c>
      <c r="G1446">
        <v>0.08</v>
      </c>
      <c r="H1446" s="43">
        <v>44211</v>
      </c>
      <c r="I1446">
        <v>0.76849999999999996</v>
      </c>
      <c r="L1446" s="2">
        <v>44140</v>
      </c>
      <c r="M1446" t="str">
        <v>9128282R</v>
      </c>
      <c r="N1446">
        <v>8.4599999999999995E-2</v>
      </c>
      <c r="O1446">
        <v>0.11455</v>
      </c>
      <c r="P1446">
        <v>0.80059999999999998</v>
      </c>
      <c r="Q1446">
        <v>138.875</v>
      </c>
      <c r="R1446">
        <f>VLOOKUP(M1446,工作表1!$A$3:$B$1000,2,FALSE)</f>
        <v>2.25</v>
      </c>
      <c r="S1446" t="str">
        <f>VLOOKUP(M1446,工作表1!$A$3:$C$1000,3,FALSE)</f>
        <v>2027/8/15</v>
      </c>
      <c r="T1446">
        <f t="shared" si="733"/>
        <v>8.3000000000000004E-2</v>
      </c>
      <c r="U1446">
        <f t="shared" si="732"/>
        <v>2.1669999999999998</v>
      </c>
      <c r="V1446" s="43">
        <f t="shared" si="744"/>
        <v>44242</v>
      </c>
      <c r="W1446" s="43">
        <f t="shared" si="734"/>
        <v>44196</v>
      </c>
      <c r="X1446" s="45">
        <f t="shared" si="745"/>
        <v>0.50747282608695654</v>
      </c>
      <c r="Y1446" s="45">
        <f t="shared" si="746"/>
        <v>0.84651392197736741</v>
      </c>
      <c r="Z1446" s="47">
        <f t="shared" si="747"/>
        <v>111.50205083524267</v>
      </c>
      <c r="AA1446" s="47">
        <f t="shared" si="748"/>
        <v>138.43704878067942</v>
      </c>
      <c r="AB1446" s="45">
        <f t="shared" si="749"/>
        <v>0.54800000000000004</v>
      </c>
      <c r="AC1446" s="2" t="str">
        <f t="shared" si="735"/>
        <v>TY1</v>
      </c>
      <c r="AD1446">
        <f t="shared" si="736"/>
        <v>138.875</v>
      </c>
      <c r="AE1446">
        <f t="shared" si="737"/>
        <v>138.53125</v>
      </c>
      <c r="AF1446" s="49">
        <f t="shared" si="764"/>
        <v>0.34375</v>
      </c>
      <c r="AG1446" s="3">
        <f t="shared" si="750"/>
        <v>138.43704878067942</v>
      </c>
      <c r="AH1446">
        <f t="shared" si="751"/>
        <v>137.34882051536735</v>
      </c>
      <c r="AI1446" s="51">
        <f t="shared" si="752"/>
        <v>1.0882282653120683</v>
      </c>
      <c r="AJ1446" s="52">
        <f t="shared" si="753"/>
        <v>0.74447826531206829</v>
      </c>
      <c r="AK1446" s="2">
        <v>44140</v>
      </c>
      <c r="AL1446" t="str">
        <v>9128283F</v>
      </c>
      <c r="AM1446">
        <v>-0.49930000000000002</v>
      </c>
      <c r="AN1446">
        <v>0.16466</v>
      </c>
      <c r="AO1446">
        <v>0.80059999999999998</v>
      </c>
      <c r="AP1446">
        <v>138.53125</v>
      </c>
      <c r="AQ1446">
        <f>VLOOKUP(AL1446,工作表1!$F$3:$G$1000,2,FALSE)</f>
        <v>2.25</v>
      </c>
      <c r="AR1446" t="str">
        <f>VLOOKUP(AL1446,工作表1!$F$3:$H$1000,3,FALSE)</f>
        <v>2027/11/15</v>
      </c>
      <c r="AS1446">
        <f t="shared" si="738"/>
        <v>8.3000000000000004E-2</v>
      </c>
      <c r="AT1446">
        <f t="shared" si="739"/>
        <v>2.1669999999999998</v>
      </c>
      <c r="AU1446" s="43">
        <f t="shared" si="754"/>
        <v>44150</v>
      </c>
      <c r="AV1446" s="43">
        <f t="shared" si="740"/>
        <v>44286</v>
      </c>
      <c r="AW1446" s="45">
        <f t="shared" si="755"/>
        <v>1.0699728260869565</v>
      </c>
      <c r="AX1446" s="45">
        <f t="shared" si="756"/>
        <v>1.9638084425253126</v>
      </c>
      <c r="AY1446" s="47">
        <f t="shared" si="757"/>
        <v>111.72611460110234</v>
      </c>
      <c r="AZ1446" s="47">
        <f t="shared" si="758"/>
        <v>137.34882051536735</v>
      </c>
      <c r="BA1446" s="43"/>
      <c r="BC1446" s="2">
        <v>44139</v>
      </c>
      <c r="BD1446" t="str">
        <v>9128283W</v>
      </c>
      <c r="BE1446">
        <v>-24.128299999999999</v>
      </c>
      <c r="BF1446">
        <v>1.1171500000000001</v>
      </c>
      <c r="BG1446">
        <v>0.82720000000000005</v>
      </c>
      <c r="BH1446">
        <v>138.625</v>
      </c>
      <c r="BI1446">
        <f>VLOOKUP(BD1446,工作表1!$K$3:$L$1000,2,FALSE)</f>
        <v>2.75</v>
      </c>
      <c r="BJ1446" t="str">
        <f>VLOOKUP(BD1446,工作表1!$K$3:$M$1000,3,FALSE)</f>
        <v>2028/2/15</v>
      </c>
      <c r="BK1446">
        <f t="shared" si="741"/>
        <v>8.1229999999999997E-2</v>
      </c>
      <c r="BL1446">
        <f t="shared" si="742"/>
        <v>2.6687699999999999</v>
      </c>
      <c r="BM1446" s="43">
        <f t="shared" si="759"/>
        <v>44242</v>
      </c>
      <c r="BN1446" s="43">
        <f t="shared" si="743"/>
        <v>44377</v>
      </c>
      <c r="BO1446" s="45">
        <f t="shared" si="760"/>
        <v>0.61277173913043481</v>
      </c>
      <c r="BP1446" s="45">
        <f t="shared" si="761"/>
        <v>2.3983881774865994</v>
      </c>
      <c r="BQ1446" s="47">
        <f t="shared" si="762"/>
        <v>115.59435065940566</v>
      </c>
      <c r="BR1446" s="47">
        <f t="shared" si="763"/>
        <v>136.2535024335815</v>
      </c>
    </row>
    <row r="1447" spans="6:70" x14ac:dyDescent="0.25">
      <c r="F1447" s="2">
        <v>44176</v>
      </c>
      <c r="G1447">
        <v>7.5999999999999998E-2</v>
      </c>
      <c r="H1447" s="43">
        <v>44210</v>
      </c>
      <c r="I1447">
        <v>0.81479999999999997</v>
      </c>
      <c r="L1447" s="2">
        <v>44139</v>
      </c>
      <c r="M1447" t="str">
        <v>9128282R</v>
      </c>
      <c r="N1447">
        <v>7.1800000000000003E-2</v>
      </c>
      <c r="O1447">
        <v>0.11212999999999999</v>
      </c>
      <c r="P1447">
        <v>0.80059999999999998</v>
      </c>
      <c r="Q1447">
        <v>138.984375</v>
      </c>
      <c r="R1447">
        <f>VLOOKUP(M1447,工作表1!$A$3:$B$1000,2,FALSE)</f>
        <v>2.25</v>
      </c>
      <c r="S1447" t="str">
        <f>VLOOKUP(M1447,工作表1!$A$3:$C$1000,3,FALSE)</f>
        <v>2027/8/15</v>
      </c>
      <c r="T1447">
        <f t="shared" si="733"/>
        <v>8.1229999999999997E-2</v>
      </c>
      <c r="U1447">
        <f t="shared" si="732"/>
        <v>2.1687699999999999</v>
      </c>
      <c r="V1447" s="43">
        <f t="shared" si="744"/>
        <v>44242</v>
      </c>
      <c r="W1447" s="43">
        <f t="shared" si="734"/>
        <v>44196</v>
      </c>
      <c r="X1447" s="45">
        <f t="shared" si="745"/>
        <v>0.50135869565217384</v>
      </c>
      <c r="Y1447" s="45">
        <f t="shared" si="746"/>
        <v>0.84656417510422866</v>
      </c>
      <c r="Z1447" s="47">
        <f t="shared" si="747"/>
        <v>111.59584530861511</v>
      </c>
      <c r="AA1447" s="47">
        <f t="shared" si="748"/>
        <v>138.53865900757106</v>
      </c>
      <c r="AB1447" s="45">
        <f t="shared" si="749"/>
        <v>0.55020000000000002</v>
      </c>
      <c r="AC1447" s="2" t="str">
        <f t="shared" si="735"/>
        <v>TY1</v>
      </c>
      <c r="AD1447">
        <f t="shared" si="736"/>
        <v>138.984375</v>
      </c>
      <c r="AE1447">
        <f t="shared" si="737"/>
        <v>138.625</v>
      </c>
      <c r="AF1447" s="49">
        <f t="shared" si="764"/>
        <v>0.359375</v>
      </c>
      <c r="AG1447" s="3">
        <f t="shared" si="750"/>
        <v>138.53865900757106</v>
      </c>
      <c r="AH1447">
        <f t="shared" si="751"/>
        <v>137.45031609655396</v>
      </c>
      <c r="AI1447" s="51">
        <f t="shared" si="752"/>
        <v>1.0883429110170937</v>
      </c>
      <c r="AJ1447" s="52">
        <f t="shared" si="753"/>
        <v>0.72896791101709368</v>
      </c>
      <c r="AK1447" s="2">
        <v>44139</v>
      </c>
      <c r="AL1447" t="str">
        <v>9128283F</v>
      </c>
      <c r="AM1447">
        <v>-0.1535</v>
      </c>
      <c r="AN1447">
        <v>0.13557</v>
      </c>
      <c r="AO1447">
        <v>0.80059999999999998</v>
      </c>
      <c r="AP1447">
        <v>138.625</v>
      </c>
      <c r="AQ1447">
        <f>VLOOKUP(AL1447,工作表1!$F$3:$G$1000,2,FALSE)</f>
        <v>2.25</v>
      </c>
      <c r="AR1447" t="str">
        <f>VLOOKUP(AL1447,工作表1!$F$3:$H$1000,3,FALSE)</f>
        <v>2027/11/15</v>
      </c>
      <c r="AS1447">
        <f t="shared" si="738"/>
        <v>8.1229999999999997E-2</v>
      </c>
      <c r="AT1447">
        <f t="shared" si="739"/>
        <v>2.1687699999999999</v>
      </c>
      <c r="AU1447" s="43">
        <f t="shared" si="754"/>
        <v>44150</v>
      </c>
      <c r="AV1447" s="43">
        <f t="shared" si="740"/>
        <v>44286</v>
      </c>
      <c r="AW1447" s="45">
        <f t="shared" si="755"/>
        <v>1.0638586956521738</v>
      </c>
      <c r="AX1447" s="45">
        <f t="shared" si="756"/>
        <v>1.9638586956521737</v>
      </c>
      <c r="AY1447" s="47">
        <f t="shared" si="757"/>
        <v>111.82025978912331</v>
      </c>
      <c r="AZ1447" s="47">
        <f t="shared" si="758"/>
        <v>137.45031609655396</v>
      </c>
      <c r="BA1447" s="43"/>
      <c r="BC1447" s="2">
        <v>44138</v>
      </c>
      <c r="BD1447" t="str">
        <v>9128283W</v>
      </c>
      <c r="BE1447">
        <v>-26.203600000000002</v>
      </c>
      <c r="BF1447">
        <v>1.1924600000000001</v>
      </c>
      <c r="BG1447">
        <v>0.82720000000000005</v>
      </c>
      <c r="BH1447">
        <v>137.71875</v>
      </c>
      <c r="BI1447">
        <f>VLOOKUP(BD1447,工作表1!$K$3:$L$1000,2,FALSE)</f>
        <v>2.75</v>
      </c>
      <c r="BJ1447" t="str">
        <f>VLOOKUP(BD1447,工作表1!$K$3:$M$1000,3,FALSE)</f>
        <v>2028/2/15</v>
      </c>
      <c r="BK1447">
        <f t="shared" si="741"/>
        <v>8.1000000000000003E-2</v>
      </c>
      <c r="BL1447">
        <f t="shared" si="742"/>
        <v>2.669</v>
      </c>
      <c r="BM1447" s="43">
        <f t="shared" si="759"/>
        <v>44242</v>
      </c>
      <c r="BN1447" s="43">
        <f t="shared" si="743"/>
        <v>44377</v>
      </c>
      <c r="BO1447" s="45">
        <f t="shared" si="760"/>
        <v>0.60529891304347827</v>
      </c>
      <c r="BP1447" s="45">
        <f t="shared" si="761"/>
        <v>2.3984495979749854</v>
      </c>
      <c r="BQ1447" s="47">
        <f t="shared" si="762"/>
        <v>114.79668568126928</v>
      </c>
      <c r="BR1447" s="47">
        <f t="shared" si="763"/>
        <v>135.27430521072338</v>
      </c>
    </row>
    <row r="1448" spans="6:70" x14ac:dyDescent="0.25">
      <c r="F1448" s="2">
        <v>44175</v>
      </c>
      <c r="G1448">
        <v>8.0500000000000002E-2</v>
      </c>
      <c r="H1448" s="43">
        <v>44209</v>
      </c>
      <c r="I1448">
        <v>0.78439999999999999</v>
      </c>
      <c r="L1448" s="2">
        <v>44138</v>
      </c>
      <c r="M1448" t="str">
        <v>9128282R</v>
      </c>
      <c r="N1448">
        <v>0.12720000000000001</v>
      </c>
      <c r="O1448">
        <v>8.9459999999999998E-2</v>
      </c>
      <c r="P1448">
        <v>0.80059999999999998</v>
      </c>
      <c r="Q1448">
        <v>138.09375</v>
      </c>
      <c r="R1448">
        <f>VLOOKUP(M1448,工作表1!$A$3:$B$1000,2,FALSE)</f>
        <v>2.25</v>
      </c>
      <c r="S1448" t="str">
        <f>VLOOKUP(M1448,工作表1!$A$3:$C$1000,3,FALSE)</f>
        <v>2027/8/15</v>
      </c>
      <c r="T1448">
        <f t="shared" si="733"/>
        <v>8.1000000000000003E-2</v>
      </c>
      <c r="U1448">
        <f t="shared" si="732"/>
        <v>2.169</v>
      </c>
      <c r="V1448" s="43">
        <f t="shared" si="744"/>
        <v>44242</v>
      </c>
      <c r="W1448" s="43">
        <f t="shared" si="734"/>
        <v>44196</v>
      </c>
      <c r="X1448" s="45">
        <f t="shared" si="745"/>
        <v>0.4952445652173913</v>
      </c>
      <c r="Y1448" s="45">
        <f t="shared" si="746"/>
        <v>0.8466144282310899</v>
      </c>
      <c r="Z1448" s="47">
        <f t="shared" si="747"/>
        <v>110.89289494094001</v>
      </c>
      <c r="AA1448" s="47">
        <f t="shared" si="748"/>
        <v>137.6453768524398</v>
      </c>
      <c r="AB1448" s="45">
        <f t="shared" si="749"/>
        <v>0.66039999999999999</v>
      </c>
      <c r="AC1448" s="2" t="str">
        <f t="shared" si="735"/>
        <v>TY1</v>
      </c>
      <c r="AD1448">
        <f t="shared" si="736"/>
        <v>138.09375</v>
      </c>
      <c r="AE1448">
        <f t="shared" si="737"/>
        <v>137.71875</v>
      </c>
      <c r="AF1448" s="49">
        <f t="shared" si="764"/>
        <v>0.375</v>
      </c>
      <c r="AG1448" s="3">
        <f t="shared" si="750"/>
        <v>137.6453768524398</v>
      </c>
      <c r="AH1448">
        <f t="shared" si="751"/>
        <v>136.49733047334013</v>
      </c>
      <c r="AI1448" s="51">
        <f t="shared" si="752"/>
        <v>1.148046379099668</v>
      </c>
      <c r="AJ1448" s="52">
        <f t="shared" si="753"/>
        <v>0.773046379099668</v>
      </c>
      <c r="AK1448" s="2">
        <v>44138</v>
      </c>
      <c r="AL1448" t="str">
        <v>9128283F</v>
      </c>
      <c r="AM1448">
        <v>-1.3214999999999999</v>
      </c>
      <c r="AN1448">
        <v>0.20304</v>
      </c>
      <c r="AO1448">
        <v>0.80059999999999998</v>
      </c>
      <c r="AP1448">
        <v>137.71875</v>
      </c>
      <c r="AQ1448">
        <f>VLOOKUP(AL1448,工作表1!$F$3:$G$1000,2,FALSE)</f>
        <v>2.25</v>
      </c>
      <c r="AR1448" t="str">
        <f>VLOOKUP(AL1448,工作表1!$F$3:$H$1000,3,FALSE)</f>
        <v>2027/11/15</v>
      </c>
      <c r="AS1448">
        <f t="shared" si="738"/>
        <v>8.1000000000000003E-2</v>
      </c>
      <c r="AT1448">
        <f t="shared" si="739"/>
        <v>2.169</v>
      </c>
      <c r="AU1448" s="43">
        <f t="shared" si="754"/>
        <v>44150</v>
      </c>
      <c r="AV1448" s="43">
        <f t="shared" si="740"/>
        <v>44286</v>
      </c>
      <c r="AW1448" s="45">
        <f t="shared" si="755"/>
        <v>1.0577445652173914</v>
      </c>
      <c r="AX1448" s="45">
        <f t="shared" si="756"/>
        <v>1.9639089487790353</v>
      </c>
      <c r="AY1448" s="47">
        <f t="shared" si="757"/>
        <v>111.06956832490131</v>
      </c>
      <c r="AZ1448" s="47">
        <f t="shared" si="758"/>
        <v>136.49733047334013</v>
      </c>
      <c r="BA1448" s="43"/>
      <c r="BC1448" s="2">
        <v>44137</v>
      </c>
      <c r="BD1448" t="str">
        <v>9128283W</v>
      </c>
      <c r="BE1448">
        <v>-25.3658</v>
      </c>
      <c r="BF1448">
        <v>1.1528700000000001</v>
      </c>
      <c r="BG1448">
        <v>0.82720000000000005</v>
      </c>
      <c r="BH1448">
        <v>137.90625</v>
      </c>
      <c r="BI1448">
        <f>VLOOKUP(BD1448,工作表1!$K$3:$L$1000,2,FALSE)</f>
        <v>2.75</v>
      </c>
      <c r="BJ1448" t="str">
        <f>VLOOKUP(BD1448,工作表1!$K$3:$M$1000,3,FALSE)</f>
        <v>2028/2/15</v>
      </c>
      <c r="BK1448">
        <f t="shared" si="741"/>
        <v>8.0399999999999999E-2</v>
      </c>
      <c r="BL1448">
        <f t="shared" si="742"/>
        <v>2.6696</v>
      </c>
      <c r="BM1448" s="43">
        <f t="shared" si="759"/>
        <v>44242</v>
      </c>
      <c r="BN1448" s="43">
        <f t="shared" si="743"/>
        <v>44377</v>
      </c>
      <c r="BO1448" s="45">
        <f t="shared" si="760"/>
        <v>0.59782608695652173</v>
      </c>
      <c r="BP1448" s="45">
        <f t="shared" si="761"/>
        <v>2.3985110184633709</v>
      </c>
      <c r="BQ1448" s="47">
        <f t="shared" si="762"/>
        <v>114.97734369608933</v>
      </c>
      <c r="BR1448" s="47">
        <f t="shared" si="763"/>
        <v>135.47750169711301</v>
      </c>
    </row>
    <row r="1449" spans="6:70" x14ac:dyDescent="0.25">
      <c r="F1449" s="2">
        <v>44174</v>
      </c>
      <c r="G1449">
        <v>8.1500000000000003E-2</v>
      </c>
      <c r="H1449" s="43">
        <v>44208</v>
      </c>
      <c r="I1449">
        <v>0.83089999999999997</v>
      </c>
      <c r="L1449" s="2">
        <v>44137</v>
      </c>
      <c r="M1449" t="str">
        <v>9128282R</v>
      </c>
      <c r="N1449">
        <v>0.24610000000000001</v>
      </c>
      <c r="O1449">
        <v>7.0209999999999995E-2</v>
      </c>
      <c r="P1449">
        <v>0.80059999999999998</v>
      </c>
      <c r="Q1449">
        <v>138.296875</v>
      </c>
      <c r="R1449">
        <f>VLOOKUP(M1449,工作表1!$A$3:$B$1000,2,FALSE)</f>
        <v>2.25</v>
      </c>
      <c r="S1449" t="str">
        <f>VLOOKUP(M1449,工作表1!$A$3:$C$1000,3,FALSE)</f>
        <v>2027/8/15</v>
      </c>
      <c r="T1449">
        <f t="shared" si="733"/>
        <v>8.0399999999999999E-2</v>
      </c>
      <c r="U1449">
        <f t="shared" si="732"/>
        <v>2.1696</v>
      </c>
      <c r="V1449" s="43">
        <f t="shared" si="744"/>
        <v>44242</v>
      </c>
      <c r="W1449" s="43">
        <f t="shared" si="734"/>
        <v>44196</v>
      </c>
      <c r="X1449" s="45">
        <f t="shared" si="745"/>
        <v>0.4891304347826087</v>
      </c>
      <c r="Y1449" s="45">
        <f t="shared" si="746"/>
        <v>0.84666468135795125</v>
      </c>
      <c r="Z1449" s="47">
        <f t="shared" si="747"/>
        <v>111.06452361359906</v>
      </c>
      <c r="AA1449" s="47">
        <f t="shared" si="748"/>
        <v>137.84442314028288</v>
      </c>
      <c r="AB1449" s="45">
        <f t="shared" si="749"/>
        <v>0.62350000000000005</v>
      </c>
      <c r="AC1449" s="2" t="str">
        <f t="shared" si="735"/>
        <v>TY1</v>
      </c>
      <c r="AD1449">
        <f t="shared" si="736"/>
        <v>138.296875</v>
      </c>
      <c r="AE1449">
        <f t="shared" si="737"/>
        <v>137.90625</v>
      </c>
      <c r="AF1449" s="49">
        <f t="shared" si="764"/>
        <v>0.390625</v>
      </c>
      <c r="AG1449" s="3">
        <f t="shared" si="750"/>
        <v>137.84442314028288</v>
      </c>
      <c r="AH1449">
        <f t="shared" si="751"/>
        <v>136.69572785095792</v>
      </c>
      <c r="AI1449" s="51">
        <f t="shared" si="752"/>
        <v>1.1486952893249622</v>
      </c>
      <c r="AJ1449" s="52">
        <f t="shared" si="753"/>
        <v>0.75807028932496223</v>
      </c>
      <c r="AK1449" s="2">
        <v>44137</v>
      </c>
      <c r="AL1449" t="str">
        <v>9128283F</v>
      </c>
      <c r="AM1449">
        <v>-0.79249999999999998</v>
      </c>
      <c r="AN1449">
        <v>0.16714000000000001</v>
      </c>
      <c r="AO1449">
        <v>0.80059999999999998</v>
      </c>
      <c r="AP1449">
        <v>137.90625</v>
      </c>
      <c r="AQ1449">
        <f>VLOOKUP(AL1449,工作表1!$F$3:$G$1000,2,FALSE)</f>
        <v>2.25</v>
      </c>
      <c r="AR1449" t="str">
        <f>VLOOKUP(AL1449,工作表1!$F$3:$H$1000,3,FALSE)</f>
        <v>2027/11/15</v>
      </c>
      <c r="AS1449">
        <f t="shared" si="738"/>
        <v>8.0399999999999999E-2</v>
      </c>
      <c r="AT1449">
        <f t="shared" si="739"/>
        <v>2.1696</v>
      </c>
      <c r="AU1449" s="43">
        <f t="shared" si="754"/>
        <v>44150</v>
      </c>
      <c r="AV1449" s="43">
        <f t="shared" si="740"/>
        <v>44286</v>
      </c>
      <c r="AW1449" s="45">
        <f t="shared" si="755"/>
        <v>1.0516304347826086</v>
      </c>
      <c r="AX1449" s="45">
        <f t="shared" si="756"/>
        <v>1.9639592019058965</v>
      </c>
      <c r="AY1449" s="47">
        <f t="shared" si="757"/>
        <v>111.24082748003399</v>
      </c>
      <c r="AZ1449" s="47">
        <f t="shared" si="758"/>
        <v>136.69572785095792</v>
      </c>
      <c r="BA1449" s="43"/>
      <c r="BC1449" s="2">
        <v>44134</v>
      </c>
      <c r="BD1449" t="str">
        <v>9128283W</v>
      </c>
      <c r="BE1449">
        <v>-25.500499999999999</v>
      </c>
      <c r="BF1449">
        <v>1.1556500000000001</v>
      </c>
      <c r="BG1449">
        <v>0.82720000000000005</v>
      </c>
      <c r="BH1449">
        <v>137.828125</v>
      </c>
      <c r="BI1449">
        <f>VLOOKUP(BD1449,工作表1!$K$3:$L$1000,2,FALSE)</f>
        <v>2.75</v>
      </c>
      <c r="BJ1449" t="str">
        <f>VLOOKUP(BD1449,工作表1!$K$3:$M$1000,3,FALSE)</f>
        <v>2028/2/15</v>
      </c>
      <c r="BK1449">
        <f t="shared" si="741"/>
        <v>0.08</v>
      </c>
      <c r="BL1449">
        <f t="shared" si="742"/>
        <v>2.67</v>
      </c>
      <c r="BM1449" s="43">
        <f t="shared" si="759"/>
        <v>44242</v>
      </c>
      <c r="BN1449" s="43">
        <f t="shared" si="743"/>
        <v>44377</v>
      </c>
      <c r="BO1449" s="45">
        <f t="shared" si="760"/>
        <v>0.59035326086956519</v>
      </c>
      <c r="BP1449" s="45">
        <f t="shared" si="761"/>
        <v>2.3985724389517569</v>
      </c>
      <c r="BQ1449" s="47">
        <f t="shared" si="762"/>
        <v>114.91492152043092</v>
      </c>
      <c r="BR1449" s="47">
        <f t="shared" si="763"/>
        <v>135.38699630913314</v>
      </c>
    </row>
    <row r="1450" spans="6:70" x14ac:dyDescent="0.25">
      <c r="F1450" s="2">
        <v>44173</v>
      </c>
      <c r="G1450">
        <v>8.1000000000000003E-2</v>
      </c>
      <c r="H1450" s="43">
        <v>44207</v>
      </c>
      <c r="I1450">
        <v>0.84250000000000003</v>
      </c>
      <c r="L1450" s="2">
        <v>44134</v>
      </c>
      <c r="M1450" t="str">
        <v>9128282R</v>
      </c>
      <c r="N1450">
        <v>6.8000000000000005E-2</v>
      </c>
      <c r="O1450">
        <v>0.10238</v>
      </c>
      <c r="P1450">
        <v>0.80059999999999998</v>
      </c>
      <c r="Q1450">
        <v>138.21875</v>
      </c>
      <c r="R1450">
        <f>VLOOKUP(M1450,工作表1!$A$3:$B$1000,2,FALSE)</f>
        <v>2.25</v>
      </c>
      <c r="S1450" t="str">
        <f>VLOOKUP(M1450,工作表1!$A$3:$C$1000,3,FALSE)</f>
        <v>2027/8/15</v>
      </c>
      <c r="T1450">
        <f t="shared" si="733"/>
        <v>0.08</v>
      </c>
      <c r="U1450">
        <f t="shared" si="732"/>
        <v>2.17</v>
      </c>
      <c r="V1450" s="43">
        <f t="shared" si="744"/>
        <v>44242</v>
      </c>
      <c r="W1450" s="43">
        <f t="shared" si="734"/>
        <v>44196</v>
      </c>
      <c r="X1450" s="45">
        <f t="shared" si="745"/>
        <v>0.48301630434782611</v>
      </c>
      <c r="Y1450" s="45">
        <f t="shared" si="746"/>
        <v>0.84671493448481239</v>
      </c>
      <c r="Z1450" s="47">
        <f t="shared" si="747"/>
        <v>111.00165572887214</v>
      </c>
      <c r="AA1450" s="47">
        <f t="shared" si="748"/>
        <v>137.75060518513132</v>
      </c>
      <c r="AB1450" s="45">
        <f t="shared" si="749"/>
        <v>0.64190000000000003</v>
      </c>
      <c r="AC1450" s="2" t="str">
        <f t="shared" si="735"/>
        <v>TY1</v>
      </c>
      <c r="AD1450">
        <f t="shared" si="736"/>
        <v>138.21875</v>
      </c>
      <c r="AE1450">
        <f t="shared" si="737"/>
        <v>137.828125</v>
      </c>
      <c r="AF1450" s="49">
        <f t="shared" si="764"/>
        <v>0.390625</v>
      </c>
      <c r="AG1450" s="3">
        <f t="shared" si="750"/>
        <v>137.75060518513132</v>
      </c>
      <c r="AH1450">
        <f t="shared" si="751"/>
        <v>136.6021286443972</v>
      </c>
      <c r="AI1450" s="51">
        <f t="shared" si="752"/>
        <v>1.1484765407341229</v>
      </c>
      <c r="AJ1450" s="52">
        <f t="shared" si="753"/>
        <v>0.75785154073412286</v>
      </c>
      <c r="AK1450" s="2">
        <v>44134</v>
      </c>
      <c r="AL1450" t="str">
        <v>9128283F</v>
      </c>
      <c r="AM1450">
        <v>-0.95979999999999999</v>
      </c>
      <c r="AN1450">
        <v>0.17917</v>
      </c>
      <c r="AO1450">
        <v>0.80059999999999998</v>
      </c>
      <c r="AP1450">
        <v>137.828125</v>
      </c>
      <c r="AQ1450">
        <f>VLOOKUP(AL1450,工作表1!$F$3:$G$1000,2,FALSE)</f>
        <v>2.25</v>
      </c>
      <c r="AR1450" t="str">
        <f>VLOOKUP(AL1450,工作表1!$F$3:$H$1000,3,FALSE)</f>
        <v>2027/11/15</v>
      </c>
      <c r="AS1450">
        <f t="shared" si="738"/>
        <v>0.08</v>
      </c>
      <c r="AT1450">
        <f t="shared" si="739"/>
        <v>2.17</v>
      </c>
      <c r="AU1450" s="43">
        <f t="shared" si="754"/>
        <v>44150</v>
      </c>
      <c r="AV1450" s="43">
        <f t="shared" si="740"/>
        <v>44286</v>
      </c>
      <c r="AW1450" s="45">
        <f t="shared" si="755"/>
        <v>1.0455163043478262</v>
      </c>
      <c r="AX1450" s="45">
        <f t="shared" si="756"/>
        <v>1.9640094550327576</v>
      </c>
      <c r="AY1450" s="47">
        <f t="shared" si="757"/>
        <v>111.17823472542889</v>
      </c>
      <c r="AZ1450" s="47">
        <f t="shared" si="758"/>
        <v>136.6021286443972</v>
      </c>
      <c r="BA1450" s="43"/>
      <c r="BC1450" s="2">
        <v>44133</v>
      </c>
      <c r="BD1450" t="str">
        <v>9128283W</v>
      </c>
      <c r="BE1450">
        <v>-24.783999999999999</v>
      </c>
      <c r="BF1450">
        <v>1.1232200000000001</v>
      </c>
      <c r="BG1450">
        <v>0.82720000000000005</v>
      </c>
      <c r="BH1450">
        <v>138.03125</v>
      </c>
      <c r="BI1450">
        <f>VLOOKUP(BD1450,工作表1!$K$3:$L$1000,2,FALSE)</f>
        <v>2.75</v>
      </c>
      <c r="BJ1450" t="str">
        <f>VLOOKUP(BD1450,工作表1!$K$3:$M$1000,3,FALSE)</f>
        <v>2028/2/15</v>
      </c>
      <c r="BK1450">
        <f t="shared" si="741"/>
        <v>8.1000000000000003E-2</v>
      </c>
      <c r="BL1450">
        <f t="shared" si="742"/>
        <v>2.669</v>
      </c>
      <c r="BM1450" s="43">
        <f t="shared" si="759"/>
        <v>44242</v>
      </c>
      <c r="BN1450" s="43">
        <f t="shared" si="743"/>
        <v>44377</v>
      </c>
      <c r="BO1450" s="45">
        <f t="shared" si="760"/>
        <v>0.56793478260869568</v>
      </c>
      <c r="BP1450" s="45">
        <f t="shared" si="761"/>
        <v>2.3987567004169148</v>
      </c>
      <c r="BQ1450" s="47">
        <f t="shared" si="762"/>
        <v>115.12589255442852</v>
      </c>
      <c r="BR1450" s="47">
        <f t="shared" si="763"/>
        <v>135.59868762541535</v>
      </c>
    </row>
    <row r="1451" spans="6:70" x14ac:dyDescent="0.25">
      <c r="F1451" s="2">
        <v>44172</v>
      </c>
      <c r="G1451">
        <v>8.1100000000000005E-2</v>
      </c>
      <c r="H1451" s="43">
        <v>44204</v>
      </c>
      <c r="I1451">
        <v>0.80979999999999996</v>
      </c>
      <c r="L1451" s="2">
        <v>44133</v>
      </c>
      <c r="M1451" t="str">
        <v>9128282R</v>
      </c>
      <c r="N1451">
        <v>0.27989999999999998</v>
      </c>
      <c r="O1451">
        <v>7.9500000000000001E-2</v>
      </c>
      <c r="P1451">
        <v>0.80059999999999998</v>
      </c>
      <c r="Q1451">
        <v>138.40625</v>
      </c>
      <c r="R1451">
        <f>VLOOKUP(M1451,工作表1!$A$3:$B$1000,2,FALSE)</f>
        <v>2.25</v>
      </c>
      <c r="S1451" t="str">
        <f>VLOOKUP(M1451,工作表1!$A$3:$C$1000,3,FALSE)</f>
        <v>2027/8/15</v>
      </c>
      <c r="T1451">
        <f t="shared" si="733"/>
        <v>8.1000000000000003E-2</v>
      </c>
      <c r="U1451">
        <f t="shared" si="732"/>
        <v>2.169</v>
      </c>
      <c r="V1451" s="43">
        <f t="shared" si="744"/>
        <v>44242</v>
      </c>
      <c r="W1451" s="43">
        <f t="shared" si="734"/>
        <v>44196</v>
      </c>
      <c r="X1451" s="45">
        <f t="shared" si="745"/>
        <v>0.46467391304347827</v>
      </c>
      <c r="Y1451" s="45">
        <f t="shared" si="746"/>
        <v>0.84686569386539601</v>
      </c>
      <c r="Z1451" s="47">
        <f t="shared" si="747"/>
        <v>111.17445720029123</v>
      </c>
      <c r="AA1451" s="47">
        <f t="shared" si="748"/>
        <v>137.92102576528666</v>
      </c>
      <c r="AB1451" s="45">
        <f t="shared" si="749"/>
        <v>0.59430000000000005</v>
      </c>
      <c r="AC1451" s="2" t="str">
        <f t="shared" si="735"/>
        <v>TY1</v>
      </c>
      <c r="AD1451">
        <f t="shared" si="736"/>
        <v>138.40625</v>
      </c>
      <c r="AE1451">
        <f t="shared" si="737"/>
        <v>138.03125</v>
      </c>
      <c r="AF1451" s="49">
        <f t="shared" si="764"/>
        <v>0.375</v>
      </c>
      <c r="AG1451" s="3">
        <f t="shared" si="750"/>
        <v>137.92102576528666</v>
      </c>
      <c r="AH1451">
        <f t="shared" si="751"/>
        <v>136.77300880213994</v>
      </c>
      <c r="AI1451" s="51">
        <f t="shared" si="752"/>
        <v>1.1480169631467163</v>
      </c>
      <c r="AJ1451" s="52">
        <f t="shared" si="753"/>
        <v>0.77301696314671631</v>
      </c>
      <c r="AK1451" s="2">
        <v>44133</v>
      </c>
      <c r="AL1451" t="str">
        <v>9128283F</v>
      </c>
      <c r="AM1451">
        <v>-1.0506</v>
      </c>
      <c r="AN1451">
        <v>0.19481000000000001</v>
      </c>
      <c r="AO1451">
        <v>0.80059999999999998</v>
      </c>
      <c r="AP1451">
        <v>138.03125</v>
      </c>
      <c r="AQ1451">
        <f>VLOOKUP(AL1451,工作表1!$F$3:$G$1000,2,FALSE)</f>
        <v>2.25</v>
      </c>
      <c r="AR1451" t="str">
        <f>VLOOKUP(AL1451,工作表1!$F$3:$H$1000,3,FALSE)</f>
        <v>2027/11/15</v>
      </c>
      <c r="AS1451">
        <f t="shared" si="738"/>
        <v>8.1000000000000003E-2</v>
      </c>
      <c r="AT1451">
        <f t="shared" si="739"/>
        <v>2.169</v>
      </c>
      <c r="AU1451" s="43">
        <f t="shared" si="754"/>
        <v>44150</v>
      </c>
      <c r="AV1451" s="43">
        <f t="shared" si="740"/>
        <v>44286</v>
      </c>
      <c r="AW1451" s="45">
        <f t="shared" si="755"/>
        <v>1.0271739130434783</v>
      </c>
      <c r="AX1451" s="45">
        <f t="shared" si="756"/>
        <v>1.9641602144133414</v>
      </c>
      <c r="AY1451" s="47">
        <f t="shared" si="757"/>
        <v>111.35115413466445</v>
      </c>
      <c r="AZ1451" s="47">
        <f t="shared" si="758"/>
        <v>136.77300880213994</v>
      </c>
      <c r="BA1451" s="43"/>
      <c r="BC1451" s="2">
        <v>44132</v>
      </c>
      <c r="BD1451" t="str">
        <v>9128283W</v>
      </c>
      <c r="BE1451">
        <v>-23.752600000000001</v>
      </c>
      <c r="BF1451">
        <v>1.0747</v>
      </c>
      <c r="BG1451">
        <v>0.82720000000000005</v>
      </c>
      <c r="BH1451">
        <v>138.4375</v>
      </c>
      <c r="BI1451">
        <f>VLOOKUP(BD1451,工作表1!$K$3:$L$1000,2,FALSE)</f>
        <v>2.75</v>
      </c>
      <c r="BJ1451" t="str">
        <f>VLOOKUP(BD1451,工作表1!$K$3:$M$1000,3,FALSE)</f>
        <v>2028/2/15</v>
      </c>
      <c r="BK1451">
        <f t="shared" si="741"/>
        <v>8.0500000000000002E-2</v>
      </c>
      <c r="BL1451">
        <f t="shared" si="742"/>
        <v>2.6695000000000002</v>
      </c>
      <c r="BM1451" s="43">
        <f t="shared" si="759"/>
        <v>44242</v>
      </c>
      <c r="BN1451" s="43">
        <f t="shared" si="743"/>
        <v>44377</v>
      </c>
      <c r="BO1451" s="45">
        <f t="shared" si="760"/>
        <v>0.56046195652173914</v>
      </c>
      <c r="BP1451" s="45">
        <f t="shared" si="761"/>
        <v>2.3988181209053008</v>
      </c>
      <c r="BQ1451" s="47">
        <f t="shared" si="762"/>
        <v>115.50152210023396</v>
      </c>
      <c r="BR1451" s="47">
        <f t="shared" si="763"/>
        <v>136.03765656759541</v>
      </c>
    </row>
    <row r="1452" spans="6:70" x14ac:dyDescent="0.25">
      <c r="F1452" s="2">
        <v>44169</v>
      </c>
      <c r="G1452">
        <v>8.1500000000000003E-2</v>
      </c>
      <c r="H1452" s="43">
        <v>44203</v>
      </c>
      <c r="I1452">
        <v>0.77480000000000004</v>
      </c>
      <c r="L1452" s="2">
        <v>44132</v>
      </c>
      <c r="M1452" t="str">
        <v>9128282R</v>
      </c>
      <c r="N1452">
        <v>0.59209999999999996</v>
      </c>
      <c r="O1452">
        <v>3.056E-2</v>
      </c>
      <c r="P1452">
        <v>0.80059999999999998</v>
      </c>
      <c r="Q1452">
        <v>138.796875</v>
      </c>
      <c r="R1452">
        <f>VLOOKUP(M1452,工作表1!$A$3:$B$1000,2,FALSE)</f>
        <v>2.25</v>
      </c>
      <c r="S1452" t="str">
        <f>VLOOKUP(M1452,工作表1!$A$3:$C$1000,3,FALSE)</f>
        <v>2027/8/15</v>
      </c>
      <c r="T1452">
        <f t="shared" si="733"/>
        <v>8.0500000000000002E-2</v>
      </c>
      <c r="U1452">
        <f t="shared" si="732"/>
        <v>2.1695000000000002</v>
      </c>
      <c r="V1452" s="43">
        <f t="shared" si="744"/>
        <v>44242</v>
      </c>
      <c r="W1452" s="43">
        <f t="shared" si="734"/>
        <v>44196</v>
      </c>
      <c r="X1452" s="45">
        <f t="shared" si="745"/>
        <v>0.45855978260869562</v>
      </c>
      <c r="Y1452" s="45">
        <f t="shared" si="746"/>
        <v>0.84691594699225736</v>
      </c>
      <c r="Z1452" s="47">
        <f t="shared" si="747"/>
        <v>111.50295650171836</v>
      </c>
      <c r="AA1452" s="47">
        <f t="shared" si="748"/>
        <v>138.31602483283839</v>
      </c>
      <c r="AB1452" s="45">
        <f t="shared" si="749"/>
        <v>0.55010000000000003</v>
      </c>
      <c r="AC1452" s="2" t="str">
        <f t="shared" si="735"/>
        <v>TY1</v>
      </c>
      <c r="AD1452">
        <f t="shared" si="736"/>
        <v>138.796875</v>
      </c>
      <c r="AE1452">
        <f t="shared" si="737"/>
        <v>138.4375</v>
      </c>
      <c r="AF1452" s="49">
        <f t="shared" si="764"/>
        <v>0.359375</v>
      </c>
      <c r="AG1452" s="3">
        <f t="shared" si="750"/>
        <v>138.31602483283839</v>
      </c>
      <c r="AH1452">
        <f t="shared" si="751"/>
        <v>137.20732460672474</v>
      </c>
      <c r="AI1452" s="51">
        <f t="shared" si="752"/>
        <v>1.1087002261136547</v>
      </c>
      <c r="AJ1452" s="52">
        <f t="shared" si="753"/>
        <v>0.74932522611365471</v>
      </c>
      <c r="AK1452" s="2">
        <v>44132</v>
      </c>
      <c r="AL1452" t="str">
        <v>9128283F</v>
      </c>
      <c r="AM1452">
        <v>-0.13420000000000001</v>
      </c>
      <c r="AN1452">
        <v>0.13383</v>
      </c>
      <c r="AO1452">
        <v>0.80059999999999998</v>
      </c>
      <c r="AP1452">
        <v>138.4375</v>
      </c>
      <c r="AQ1452">
        <f>VLOOKUP(AL1452,工作表1!$F$3:$G$1000,2,FALSE)</f>
        <v>2.25</v>
      </c>
      <c r="AR1452" t="str">
        <f>VLOOKUP(AL1452,工作表1!$F$3:$H$1000,3,FALSE)</f>
        <v>2027/11/15</v>
      </c>
      <c r="AS1452">
        <f t="shared" si="738"/>
        <v>8.0500000000000002E-2</v>
      </c>
      <c r="AT1452">
        <f t="shared" si="739"/>
        <v>2.1695000000000002</v>
      </c>
      <c r="AU1452" s="43">
        <f t="shared" si="754"/>
        <v>44150</v>
      </c>
      <c r="AV1452" s="43">
        <f t="shared" si="740"/>
        <v>44286</v>
      </c>
      <c r="AW1452" s="45">
        <f t="shared" si="755"/>
        <v>1.0210597826086958</v>
      </c>
      <c r="AX1452" s="45">
        <f t="shared" si="756"/>
        <v>1.9642104675402026</v>
      </c>
      <c r="AY1452" s="47">
        <f t="shared" si="757"/>
        <v>111.71125541576026</v>
      </c>
      <c r="AZ1452" s="47">
        <f t="shared" si="758"/>
        <v>137.20732460672474</v>
      </c>
      <c r="BA1452" s="43"/>
      <c r="BC1452" s="2">
        <v>44131</v>
      </c>
      <c r="BD1452" t="str">
        <v>9128283W</v>
      </c>
      <c r="BE1452">
        <v>-24.483799999999999</v>
      </c>
      <c r="BF1452">
        <v>1.08558</v>
      </c>
      <c r="BG1452">
        <v>0.82720000000000005</v>
      </c>
      <c r="BH1452">
        <v>138.5</v>
      </c>
      <c r="BI1452">
        <f>VLOOKUP(BD1452,工作表1!$K$3:$L$1000,2,FALSE)</f>
        <v>2.75</v>
      </c>
      <c r="BJ1452" t="str">
        <f>VLOOKUP(BD1452,工作表1!$K$3:$M$1000,3,FALSE)</f>
        <v>2028/2/15</v>
      </c>
      <c r="BK1452">
        <f t="shared" si="741"/>
        <v>8.0949999999999994E-2</v>
      </c>
      <c r="BL1452">
        <f t="shared" si="742"/>
        <v>2.6690499999999999</v>
      </c>
      <c r="BM1452" s="43">
        <f t="shared" si="759"/>
        <v>44242</v>
      </c>
      <c r="BN1452" s="43">
        <f t="shared" si="743"/>
        <v>44377</v>
      </c>
      <c r="BO1452" s="45">
        <f t="shared" si="760"/>
        <v>0.55298913043478259</v>
      </c>
      <c r="BP1452" s="45">
        <f t="shared" si="761"/>
        <v>2.3988795413936868</v>
      </c>
      <c r="BQ1452" s="47">
        <f t="shared" si="762"/>
        <v>115.54833466247206</v>
      </c>
      <c r="BR1452" s="47">
        <f t="shared" si="763"/>
        <v>136.07989771290974</v>
      </c>
    </row>
    <row r="1453" spans="6:70" x14ac:dyDescent="0.25">
      <c r="F1453" s="2">
        <v>44168</v>
      </c>
      <c r="G1453">
        <v>8.3000000000000004E-2</v>
      </c>
      <c r="H1453" s="43">
        <v>44202</v>
      </c>
      <c r="I1453">
        <v>0.73309999999999997</v>
      </c>
      <c r="L1453" s="2">
        <v>44131</v>
      </c>
      <c r="M1453" t="str">
        <v>9128282R</v>
      </c>
      <c r="N1453">
        <v>0.1183</v>
      </c>
      <c r="O1453">
        <v>9.2429999999999998E-2</v>
      </c>
      <c r="P1453">
        <v>0.80059999999999998</v>
      </c>
      <c r="Q1453">
        <v>138.84375</v>
      </c>
      <c r="R1453">
        <f>VLOOKUP(M1453,工作表1!$A$3:$B$1000,2,FALSE)</f>
        <v>2.25</v>
      </c>
      <c r="S1453" t="str">
        <f>VLOOKUP(M1453,工作表1!$A$3:$C$1000,3,FALSE)</f>
        <v>2027/8/15</v>
      </c>
      <c r="T1453">
        <f t="shared" si="733"/>
        <v>8.0949999999999994E-2</v>
      </c>
      <c r="U1453">
        <f t="shared" si="732"/>
        <v>2.1690499999999999</v>
      </c>
      <c r="V1453" s="43">
        <f t="shared" si="744"/>
        <v>44242</v>
      </c>
      <c r="W1453" s="43">
        <f t="shared" si="734"/>
        <v>44196</v>
      </c>
      <c r="X1453" s="45">
        <f t="shared" si="745"/>
        <v>0.45244565217391308</v>
      </c>
      <c r="Y1453" s="45">
        <f t="shared" si="746"/>
        <v>0.8469662001191185</v>
      </c>
      <c r="Z1453" s="47">
        <f t="shared" si="747"/>
        <v>111.53385016018832</v>
      </c>
      <c r="AA1453" s="47">
        <f t="shared" si="748"/>
        <v>138.33950312616324</v>
      </c>
      <c r="AB1453" s="45">
        <f t="shared" si="749"/>
        <v>0.54310000000000003</v>
      </c>
      <c r="AC1453" s="2" t="str">
        <f t="shared" si="735"/>
        <v>TY1</v>
      </c>
      <c r="AD1453">
        <f t="shared" si="736"/>
        <v>138.84375</v>
      </c>
      <c r="AE1453">
        <f t="shared" si="737"/>
        <v>138.5</v>
      </c>
      <c r="AF1453" s="49">
        <f t="shared" si="764"/>
        <v>0.34375</v>
      </c>
      <c r="AG1453" s="3">
        <f t="shared" si="750"/>
        <v>138.33950312616324</v>
      </c>
      <c r="AH1453">
        <f t="shared" si="751"/>
        <v>137.23077805616779</v>
      </c>
      <c r="AI1453" s="51">
        <f t="shared" si="752"/>
        <v>1.1087250699954438</v>
      </c>
      <c r="AJ1453" s="52">
        <f t="shared" si="753"/>
        <v>0.76497506999544385</v>
      </c>
      <c r="AK1453" s="2">
        <v>44131</v>
      </c>
      <c r="AL1453" t="str">
        <v>9128283F</v>
      </c>
      <c r="AM1453">
        <v>-1.1323000000000001</v>
      </c>
      <c r="AN1453">
        <v>0.18501000000000001</v>
      </c>
      <c r="AO1453">
        <v>0.80059999999999998</v>
      </c>
      <c r="AP1453">
        <v>138.5</v>
      </c>
      <c r="AQ1453">
        <f>VLOOKUP(AL1453,工作表1!$F$3:$G$1000,2,FALSE)</f>
        <v>2.25</v>
      </c>
      <c r="AR1453" t="str">
        <f>VLOOKUP(AL1453,工作表1!$F$3:$H$1000,3,FALSE)</f>
        <v>2027/11/15</v>
      </c>
      <c r="AS1453">
        <f t="shared" si="738"/>
        <v>8.0949999999999994E-2</v>
      </c>
      <c r="AT1453">
        <f t="shared" si="739"/>
        <v>2.1690499999999999</v>
      </c>
      <c r="AU1453" s="43">
        <f t="shared" si="754"/>
        <v>44150</v>
      </c>
      <c r="AV1453" s="43">
        <f t="shared" si="740"/>
        <v>44286</v>
      </c>
      <c r="AW1453" s="45">
        <f t="shared" si="755"/>
        <v>1.0149456521739131</v>
      </c>
      <c r="AX1453" s="45">
        <f t="shared" si="756"/>
        <v>1.9642607206670637</v>
      </c>
      <c r="AY1453" s="47">
        <f t="shared" si="757"/>
        <v>111.74201668421846</v>
      </c>
      <c r="AZ1453" s="47">
        <f t="shared" si="758"/>
        <v>137.23077805616779</v>
      </c>
      <c r="BA1453" s="43"/>
      <c r="BC1453" s="2">
        <v>44130</v>
      </c>
      <c r="BD1453" t="str">
        <v>9128283W</v>
      </c>
      <c r="BE1453">
        <v>-24.650200000000002</v>
      </c>
      <c r="BF1453">
        <v>1.10084</v>
      </c>
      <c r="BG1453">
        <v>0.82720000000000005</v>
      </c>
      <c r="BH1453">
        <v>138.28125</v>
      </c>
      <c r="BI1453">
        <f>VLOOKUP(BD1453,工作表1!$K$3:$L$1000,2,FALSE)</f>
        <v>2.75</v>
      </c>
      <c r="BJ1453" t="str">
        <f>VLOOKUP(BD1453,工作表1!$K$3:$M$1000,3,FALSE)</f>
        <v>2028/2/15</v>
      </c>
      <c r="BK1453">
        <f t="shared" si="741"/>
        <v>8.1000000000000003E-2</v>
      </c>
      <c r="BL1453">
        <f t="shared" si="742"/>
        <v>2.669</v>
      </c>
      <c r="BM1453" s="43">
        <f t="shared" si="759"/>
        <v>44242</v>
      </c>
      <c r="BN1453" s="43">
        <f t="shared" si="743"/>
        <v>44377</v>
      </c>
      <c r="BO1453" s="45">
        <f t="shared" si="760"/>
        <v>0.54551630434782605</v>
      </c>
      <c r="BP1453" s="45">
        <f t="shared" si="761"/>
        <v>2.3989409618820727</v>
      </c>
      <c r="BQ1453" s="47">
        <f t="shared" si="762"/>
        <v>115.35365766674028</v>
      </c>
      <c r="BR1453" s="47">
        <f t="shared" si="763"/>
        <v>135.82987532908575</v>
      </c>
    </row>
    <row r="1454" spans="6:70" x14ac:dyDescent="0.25">
      <c r="F1454" s="2">
        <v>44167</v>
      </c>
      <c r="G1454">
        <v>8.3500000000000005E-2</v>
      </c>
      <c r="H1454" s="43">
        <v>44201</v>
      </c>
      <c r="I1454">
        <v>0.6663</v>
      </c>
      <c r="L1454" s="2">
        <v>44130</v>
      </c>
      <c r="M1454" t="str">
        <v>9128282R</v>
      </c>
      <c r="N1454">
        <v>0.20960000000000001</v>
      </c>
      <c r="O1454">
        <v>8.9560000000000001E-2</v>
      </c>
      <c r="P1454">
        <v>0.80059999999999998</v>
      </c>
      <c r="Q1454">
        <v>138.640625</v>
      </c>
      <c r="R1454">
        <f>VLOOKUP(M1454,工作表1!$A$3:$B$1000,2,FALSE)</f>
        <v>2.25</v>
      </c>
      <c r="S1454" t="str">
        <f>VLOOKUP(M1454,工作表1!$A$3:$C$1000,3,FALSE)</f>
        <v>2027/8/15</v>
      </c>
      <c r="T1454">
        <f t="shared" si="733"/>
        <v>8.1000000000000003E-2</v>
      </c>
      <c r="U1454">
        <f t="shared" si="732"/>
        <v>2.169</v>
      </c>
      <c r="V1454" s="43">
        <f t="shared" si="744"/>
        <v>44242</v>
      </c>
      <c r="W1454" s="43">
        <f t="shared" si="734"/>
        <v>44196</v>
      </c>
      <c r="X1454" s="45">
        <f t="shared" si="745"/>
        <v>0.44633152173913043</v>
      </c>
      <c r="Y1454" s="45">
        <f t="shared" si="746"/>
        <v>0.84701645324597974</v>
      </c>
      <c r="Z1454" s="47">
        <f t="shared" si="747"/>
        <v>111.37717405628435</v>
      </c>
      <c r="AA1454" s="47">
        <f t="shared" si="748"/>
        <v>138.12860784392456</v>
      </c>
      <c r="AB1454" s="45">
        <f t="shared" si="749"/>
        <v>0.57079999999999997</v>
      </c>
      <c r="AC1454" s="2" t="str">
        <f t="shared" si="735"/>
        <v>TY1</v>
      </c>
      <c r="AD1454">
        <f t="shared" si="736"/>
        <v>138.640625</v>
      </c>
      <c r="AE1454">
        <f t="shared" si="737"/>
        <v>138.28125</v>
      </c>
      <c r="AF1454" s="49">
        <f t="shared" si="764"/>
        <v>0.359375</v>
      </c>
      <c r="AG1454" s="3">
        <f t="shared" si="750"/>
        <v>138.12860784392456</v>
      </c>
      <c r="AH1454">
        <f t="shared" si="751"/>
        <v>137.01957328822482</v>
      </c>
      <c r="AI1454" s="51">
        <f t="shared" si="752"/>
        <v>1.1090345556997363</v>
      </c>
      <c r="AJ1454" s="52">
        <f t="shared" si="753"/>
        <v>0.7496595556997363</v>
      </c>
      <c r="AK1454" s="2">
        <v>44130</v>
      </c>
      <c r="AL1454" t="str">
        <v>9128283F</v>
      </c>
      <c r="AM1454">
        <v>-0.54730000000000001</v>
      </c>
      <c r="AN1454">
        <v>0.15759000000000001</v>
      </c>
      <c r="AO1454">
        <v>0.80059999999999998</v>
      </c>
      <c r="AP1454">
        <v>138.28125</v>
      </c>
      <c r="AQ1454">
        <f>VLOOKUP(AL1454,工作表1!$F$3:$G$1000,2,FALSE)</f>
        <v>2.25</v>
      </c>
      <c r="AR1454" t="str">
        <f>VLOOKUP(AL1454,工作表1!$F$3:$H$1000,3,FALSE)</f>
        <v>2027/11/15</v>
      </c>
      <c r="AS1454">
        <f t="shared" si="738"/>
        <v>8.1000000000000003E-2</v>
      </c>
      <c r="AT1454">
        <f t="shared" si="739"/>
        <v>2.169</v>
      </c>
      <c r="AU1454" s="43">
        <f t="shared" si="754"/>
        <v>44150</v>
      </c>
      <c r="AV1454" s="43">
        <f t="shared" si="740"/>
        <v>44286</v>
      </c>
      <c r="AW1454" s="45">
        <f t="shared" si="755"/>
        <v>1.0088315217391304</v>
      </c>
      <c r="AX1454" s="45">
        <f t="shared" si="756"/>
        <v>1.9643109737939248</v>
      </c>
      <c r="AY1454" s="47">
        <f t="shared" si="757"/>
        <v>111.58508030605964</v>
      </c>
      <c r="AZ1454" s="47">
        <f t="shared" si="758"/>
        <v>137.01957328822482</v>
      </c>
      <c r="BA1454" s="43"/>
      <c r="BC1454" s="2">
        <v>44127</v>
      </c>
      <c r="BD1454" t="str">
        <v>9128283W</v>
      </c>
      <c r="BE1454">
        <v>-23.946400000000001</v>
      </c>
      <c r="BF1454">
        <v>1.07389</v>
      </c>
      <c r="BG1454">
        <v>0.82720000000000005</v>
      </c>
      <c r="BH1454">
        <v>137.984375</v>
      </c>
      <c r="BI1454">
        <f>VLOOKUP(BD1454,工作表1!$K$3:$L$1000,2,FALSE)</f>
        <v>2.75</v>
      </c>
      <c r="BJ1454" t="str">
        <f>VLOOKUP(BD1454,工作表1!$K$3:$M$1000,3,FALSE)</f>
        <v>2028/2/15</v>
      </c>
      <c r="BK1454">
        <f t="shared" si="741"/>
        <v>8.3500000000000005E-2</v>
      </c>
      <c r="BL1454">
        <f t="shared" si="742"/>
        <v>2.6665000000000001</v>
      </c>
      <c r="BM1454" s="43">
        <f t="shared" si="759"/>
        <v>44242</v>
      </c>
      <c r="BN1454" s="43">
        <f t="shared" si="743"/>
        <v>44377</v>
      </c>
      <c r="BO1454" s="45">
        <f t="shared" si="760"/>
        <v>0.53804347826086962</v>
      </c>
      <c r="BP1454" s="45">
        <f t="shared" si="761"/>
        <v>2.3990023823704587</v>
      </c>
      <c r="BQ1454" s="47">
        <f t="shared" si="762"/>
        <v>115.13553955067032</v>
      </c>
      <c r="BR1454" s="47">
        <f t="shared" si="763"/>
        <v>135.55354749272527</v>
      </c>
    </row>
    <row r="1455" spans="6:70" x14ac:dyDescent="0.25">
      <c r="F1455" s="2">
        <v>44166</v>
      </c>
      <c r="G1455">
        <v>0.08</v>
      </c>
      <c r="H1455" s="43">
        <v>44200</v>
      </c>
      <c r="I1455">
        <v>0.63190000000000002</v>
      </c>
      <c r="L1455" s="2">
        <v>44127</v>
      </c>
      <c r="M1455" t="str">
        <v>9128282R</v>
      </c>
      <c r="N1455">
        <v>0.24979999999999999</v>
      </c>
      <c r="O1455">
        <v>8.6849999999999997E-2</v>
      </c>
      <c r="P1455">
        <v>0.80059999999999998</v>
      </c>
      <c r="Q1455">
        <v>138.359375</v>
      </c>
      <c r="R1455">
        <f>VLOOKUP(M1455,工作表1!$A$3:$B$1000,2,FALSE)</f>
        <v>2.25</v>
      </c>
      <c r="S1455" t="str">
        <f>VLOOKUP(M1455,工作表1!$A$3:$C$1000,3,FALSE)</f>
        <v>2027/8/15</v>
      </c>
      <c r="T1455">
        <f t="shared" si="733"/>
        <v>8.3500000000000005E-2</v>
      </c>
      <c r="U1455">
        <f t="shared" si="732"/>
        <v>2.1665000000000001</v>
      </c>
      <c r="V1455" s="43">
        <f t="shared" si="744"/>
        <v>44242</v>
      </c>
      <c r="W1455" s="43">
        <f t="shared" si="734"/>
        <v>44196</v>
      </c>
      <c r="X1455" s="45">
        <f t="shared" si="745"/>
        <v>0.44021739130434784</v>
      </c>
      <c r="Y1455" s="45">
        <f t="shared" si="746"/>
        <v>0.84706670637284098</v>
      </c>
      <c r="Z1455" s="47">
        <f t="shared" si="747"/>
        <v>111.1585187035105</v>
      </c>
      <c r="AA1455" s="47">
        <f t="shared" si="748"/>
        <v>137.84085794711501</v>
      </c>
      <c r="AB1455" s="45">
        <f t="shared" si="749"/>
        <v>0.6079</v>
      </c>
      <c r="AC1455" s="2" t="str">
        <f t="shared" si="735"/>
        <v>TY1</v>
      </c>
      <c r="AD1455">
        <f t="shared" si="736"/>
        <v>138.359375</v>
      </c>
      <c r="AE1455">
        <f t="shared" si="737"/>
        <v>137.984375</v>
      </c>
      <c r="AF1455" s="49">
        <f t="shared" si="764"/>
        <v>0.375</v>
      </c>
      <c r="AG1455" s="3">
        <f t="shared" si="750"/>
        <v>137.84085794711501</v>
      </c>
      <c r="AH1455">
        <f t="shared" si="751"/>
        <v>136.73314744402381</v>
      </c>
      <c r="AI1455" s="51">
        <f t="shared" si="752"/>
        <v>1.107710503091198</v>
      </c>
      <c r="AJ1455" s="52">
        <f t="shared" si="753"/>
        <v>0.73271050309119801</v>
      </c>
      <c r="AK1455" s="2">
        <v>44127</v>
      </c>
      <c r="AL1455" t="str">
        <v>9128283F</v>
      </c>
      <c r="AM1455">
        <v>-8.1799999999999998E-2</v>
      </c>
      <c r="AN1455">
        <v>0.1303</v>
      </c>
      <c r="AO1455">
        <v>0.80059999999999998</v>
      </c>
      <c r="AP1455">
        <v>137.984375</v>
      </c>
      <c r="AQ1455">
        <f>VLOOKUP(AL1455,工作表1!$F$3:$G$1000,2,FALSE)</f>
        <v>2.25</v>
      </c>
      <c r="AR1455" t="str">
        <f>VLOOKUP(AL1455,工作表1!$F$3:$H$1000,3,FALSE)</f>
        <v>2027/11/15</v>
      </c>
      <c r="AS1455">
        <f t="shared" si="738"/>
        <v>8.3500000000000005E-2</v>
      </c>
      <c r="AT1455">
        <f t="shared" si="739"/>
        <v>2.1665000000000001</v>
      </c>
      <c r="AU1455" s="43">
        <f t="shared" si="754"/>
        <v>44150</v>
      </c>
      <c r="AV1455" s="43">
        <f t="shared" si="740"/>
        <v>44286</v>
      </c>
      <c r="AW1455" s="45">
        <f t="shared" si="755"/>
        <v>1.0027173913043477</v>
      </c>
      <c r="AX1455" s="45">
        <f t="shared" si="756"/>
        <v>1.964361226920786</v>
      </c>
      <c r="AY1455" s="47">
        <f t="shared" si="757"/>
        <v>111.36685998980418</v>
      </c>
      <c r="AZ1455" s="47">
        <f t="shared" si="758"/>
        <v>136.73314744402381</v>
      </c>
      <c r="BA1455" s="43"/>
      <c r="BC1455" s="2">
        <v>44126</v>
      </c>
      <c r="BD1455" t="str">
        <v>9128283W</v>
      </c>
      <c r="BE1455">
        <v>-24.759</v>
      </c>
      <c r="BF1455">
        <v>1.07656</v>
      </c>
      <c r="BG1455">
        <v>0.82720000000000005</v>
      </c>
      <c r="BH1455">
        <v>137.953125</v>
      </c>
      <c r="BI1455">
        <f>VLOOKUP(BD1455,工作表1!$K$3:$L$1000,2,FALSE)</f>
        <v>2.75</v>
      </c>
      <c r="BJ1455" t="str">
        <f>VLOOKUP(BD1455,工作表1!$K$3:$M$1000,3,FALSE)</f>
        <v>2028/2/15</v>
      </c>
      <c r="BK1455">
        <f t="shared" si="741"/>
        <v>8.3000000000000004E-2</v>
      </c>
      <c r="BL1455">
        <f t="shared" si="742"/>
        <v>2.6669999999999998</v>
      </c>
      <c r="BM1455" s="43">
        <f t="shared" si="759"/>
        <v>44242</v>
      </c>
      <c r="BN1455" s="43">
        <f t="shared" si="743"/>
        <v>44377</v>
      </c>
      <c r="BO1455" s="45">
        <f t="shared" si="760"/>
        <v>0.515625</v>
      </c>
      <c r="BP1455" s="45">
        <f t="shared" si="761"/>
        <v>2.3991866438356162</v>
      </c>
      <c r="BQ1455" s="47">
        <f t="shared" si="762"/>
        <v>115.12691372341904</v>
      </c>
      <c r="BR1455" s="47">
        <f t="shared" si="763"/>
        <v>135.49856821325744</v>
      </c>
    </row>
    <row r="1456" spans="6:70" x14ac:dyDescent="0.25">
      <c r="F1456" s="2">
        <v>44165</v>
      </c>
      <c r="G1456">
        <v>7.9000000000000001E-2</v>
      </c>
      <c r="H1456" s="43">
        <v>44197</v>
      </c>
      <c r="I1456">
        <v>0.64329999999999998</v>
      </c>
      <c r="L1456" s="2">
        <v>44126</v>
      </c>
      <c r="M1456" t="str">
        <v>9128282R</v>
      </c>
      <c r="N1456">
        <v>-0.1231</v>
      </c>
      <c r="O1456">
        <v>0.12499</v>
      </c>
      <c r="P1456">
        <v>0.80059999999999998</v>
      </c>
      <c r="Q1456">
        <v>138.328125</v>
      </c>
      <c r="R1456">
        <f>VLOOKUP(M1456,工作表1!$A$3:$B$1000,2,FALSE)</f>
        <v>2.25</v>
      </c>
      <c r="S1456" t="str">
        <f>VLOOKUP(M1456,工作表1!$A$3:$C$1000,3,FALSE)</f>
        <v>2027/8/15</v>
      </c>
      <c r="T1456">
        <f t="shared" si="733"/>
        <v>8.3000000000000004E-2</v>
      </c>
      <c r="U1456">
        <f t="shared" si="732"/>
        <v>2.1669999999999998</v>
      </c>
      <c r="V1456" s="43">
        <f t="shared" si="744"/>
        <v>44242</v>
      </c>
      <c r="W1456" s="43">
        <f t="shared" si="734"/>
        <v>44196</v>
      </c>
      <c r="X1456" s="45">
        <f t="shared" si="745"/>
        <v>0.421875</v>
      </c>
      <c r="Y1456" s="45">
        <f t="shared" si="746"/>
        <v>0.8472174657534246</v>
      </c>
      <c r="Z1456" s="47">
        <f t="shared" si="747"/>
        <v>111.14333761712354</v>
      </c>
      <c r="AA1456" s="47">
        <f t="shared" si="748"/>
        <v>137.77617804426393</v>
      </c>
      <c r="AB1456" s="45">
        <f t="shared" si="749"/>
        <v>0.61</v>
      </c>
      <c r="AC1456" s="2" t="str">
        <f t="shared" si="735"/>
        <v>TY1</v>
      </c>
      <c r="AD1456">
        <f t="shared" si="736"/>
        <v>138.328125</v>
      </c>
      <c r="AE1456">
        <f t="shared" si="737"/>
        <v>137.953125</v>
      </c>
      <c r="AF1456" s="49">
        <f t="shared" si="764"/>
        <v>0.375</v>
      </c>
      <c r="AG1456" s="3">
        <f t="shared" si="750"/>
        <v>137.77617804426393</v>
      </c>
      <c r="AH1456">
        <f t="shared" si="751"/>
        <v>136.66880549907859</v>
      </c>
      <c r="AI1456" s="51">
        <f t="shared" si="752"/>
        <v>1.107372545185342</v>
      </c>
      <c r="AJ1456" s="52">
        <f t="shared" si="753"/>
        <v>0.73237254518534201</v>
      </c>
      <c r="AK1456" s="2">
        <v>44126</v>
      </c>
      <c r="AL1456" t="str">
        <v>9128283F</v>
      </c>
      <c r="AM1456">
        <v>-0.61339999999999995</v>
      </c>
      <c r="AN1456">
        <v>0.14596999999999999</v>
      </c>
      <c r="AO1456">
        <v>0.80059999999999998</v>
      </c>
      <c r="AP1456">
        <v>137.953125</v>
      </c>
      <c r="AQ1456">
        <f>VLOOKUP(AL1456,工作表1!$F$3:$G$1000,2,FALSE)</f>
        <v>2.25</v>
      </c>
      <c r="AR1456" t="str">
        <f>VLOOKUP(AL1456,工作表1!$F$3:$H$1000,3,FALSE)</f>
        <v>2027/11/15</v>
      </c>
      <c r="AS1456">
        <f t="shared" si="738"/>
        <v>8.3000000000000004E-2</v>
      </c>
      <c r="AT1456">
        <f t="shared" si="739"/>
        <v>2.1669999999999998</v>
      </c>
      <c r="AU1456" s="43">
        <f t="shared" si="754"/>
        <v>44150</v>
      </c>
      <c r="AV1456" s="43">
        <f t="shared" si="740"/>
        <v>44286</v>
      </c>
      <c r="AW1456" s="45">
        <f t="shared" si="755"/>
        <v>0.984375</v>
      </c>
      <c r="AX1456" s="45">
        <f t="shared" si="756"/>
        <v>1.9645119863013698</v>
      </c>
      <c r="AY1456" s="47">
        <f t="shared" si="757"/>
        <v>111.35207447251665</v>
      </c>
      <c r="AZ1456" s="47">
        <f t="shared" si="758"/>
        <v>136.66880549907859</v>
      </c>
      <c r="BA1456" s="43"/>
      <c r="BC1456" s="2">
        <v>44125</v>
      </c>
      <c r="BD1456" t="str">
        <v>9128283W</v>
      </c>
      <c r="BE1456">
        <v>-25.0153</v>
      </c>
      <c r="BF1456">
        <v>1.0808800000000001</v>
      </c>
      <c r="BG1456">
        <v>0.82720000000000005</v>
      </c>
      <c r="BH1456">
        <v>138.21875</v>
      </c>
      <c r="BI1456">
        <f>VLOOKUP(BD1456,工作表1!$K$3:$L$1000,2,FALSE)</f>
        <v>2.75</v>
      </c>
      <c r="BJ1456" t="str">
        <f>VLOOKUP(BD1456,工作表1!$K$3:$M$1000,3,FALSE)</f>
        <v>2028/2/15</v>
      </c>
      <c r="BK1456">
        <f t="shared" si="741"/>
        <v>8.2000000000000003E-2</v>
      </c>
      <c r="BL1456">
        <f t="shared" si="742"/>
        <v>2.6680000000000001</v>
      </c>
      <c r="BM1456" s="43">
        <f t="shared" si="759"/>
        <v>44242</v>
      </c>
      <c r="BN1456" s="43">
        <f t="shared" si="743"/>
        <v>44377</v>
      </c>
      <c r="BO1456" s="45">
        <f t="shared" si="760"/>
        <v>0.50815217391304346</v>
      </c>
      <c r="BP1456" s="45">
        <f t="shared" si="761"/>
        <v>2.3992480643240022</v>
      </c>
      <c r="BQ1456" s="47">
        <f t="shared" si="762"/>
        <v>115.34559942468714</v>
      </c>
      <c r="BR1456" s="47">
        <f t="shared" si="763"/>
        <v>135.74738166424419</v>
      </c>
    </row>
    <row r="1457" spans="6:70" x14ac:dyDescent="0.25">
      <c r="F1457" s="2">
        <v>44162</v>
      </c>
      <c r="G1457">
        <v>7.9000000000000001E-2</v>
      </c>
      <c r="H1457" s="43">
        <v>44196</v>
      </c>
      <c r="I1457">
        <v>0.64329999999999998</v>
      </c>
      <c r="L1457" s="2">
        <v>44125</v>
      </c>
      <c r="M1457" t="str">
        <v>9128282R</v>
      </c>
      <c r="N1457">
        <v>-0.21160000000000001</v>
      </c>
      <c r="O1457">
        <v>0.13744000000000001</v>
      </c>
      <c r="P1457">
        <v>0.80059999999999998</v>
      </c>
      <c r="Q1457">
        <v>138.578125</v>
      </c>
      <c r="R1457">
        <f>VLOOKUP(M1457,工作表1!$A$3:$B$1000,2,FALSE)</f>
        <v>2.25</v>
      </c>
      <c r="S1457" t="str">
        <f>VLOOKUP(M1457,工作表1!$A$3:$C$1000,3,FALSE)</f>
        <v>2027/8/15</v>
      </c>
      <c r="T1457">
        <f t="shared" si="733"/>
        <v>8.2000000000000003E-2</v>
      </c>
      <c r="U1457">
        <f t="shared" si="732"/>
        <v>2.1680000000000001</v>
      </c>
      <c r="V1457" s="43">
        <f t="shared" si="744"/>
        <v>44242</v>
      </c>
      <c r="W1457" s="43">
        <f t="shared" si="734"/>
        <v>44196</v>
      </c>
      <c r="X1457" s="45">
        <f t="shared" si="745"/>
        <v>0.41576086956521735</v>
      </c>
      <c r="Y1457" s="45">
        <f t="shared" si="746"/>
        <v>0.84726771888028574</v>
      </c>
      <c r="Z1457" s="47">
        <f t="shared" si="747"/>
        <v>111.34643253259267</v>
      </c>
      <c r="AA1457" s="47">
        <f t="shared" si="748"/>
        <v>138.01441246674088</v>
      </c>
      <c r="AB1457" s="45">
        <f t="shared" si="749"/>
        <v>0.58440000000000003</v>
      </c>
      <c r="AC1457" s="2" t="str">
        <f t="shared" si="735"/>
        <v>TY1</v>
      </c>
      <c r="AD1457">
        <f t="shared" si="736"/>
        <v>138.578125</v>
      </c>
      <c r="AE1457">
        <f t="shared" si="737"/>
        <v>138.21875</v>
      </c>
      <c r="AF1457" s="49">
        <f t="shared" si="764"/>
        <v>0.359375</v>
      </c>
      <c r="AG1457" s="3">
        <f t="shared" si="750"/>
        <v>138.01441246674088</v>
      </c>
      <c r="AH1457">
        <f t="shared" si="751"/>
        <v>136.92628216709232</v>
      </c>
      <c r="AI1457" s="51">
        <f t="shared" si="752"/>
        <v>1.0881302996485545</v>
      </c>
      <c r="AJ1457" s="52">
        <f t="shared" si="753"/>
        <v>0.72875529964855446</v>
      </c>
      <c r="AK1457" s="2">
        <v>44125</v>
      </c>
      <c r="AL1457" t="str">
        <v>9128283F</v>
      </c>
      <c r="AM1457">
        <v>-0.60209999999999997</v>
      </c>
      <c r="AN1457">
        <v>0.14494000000000001</v>
      </c>
      <c r="AO1457">
        <v>0.80059999999999998</v>
      </c>
      <c r="AP1457">
        <v>138.21875</v>
      </c>
      <c r="AQ1457">
        <f>VLOOKUP(AL1457,工作表1!$F$3:$G$1000,2,FALSE)</f>
        <v>2.25</v>
      </c>
      <c r="AR1457" t="str">
        <f>VLOOKUP(AL1457,工作表1!$F$3:$H$1000,3,FALSE)</f>
        <v>2027/11/15</v>
      </c>
      <c r="AS1457">
        <f t="shared" si="738"/>
        <v>8.2000000000000003E-2</v>
      </c>
      <c r="AT1457">
        <f t="shared" si="739"/>
        <v>2.1680000000000001</v>
      </c>
      <c r="AU1457" s="43">
        <f t="shared" si="754"/>
        <v>44150</v>
      </c>
      <c r="AV1457" s="43">
        <f t="shared" si="740"/>
        <v>44286</v>
      </c>
      <c r="AW1457" s="45">
        <f t="shared" si="755"/>
        <v>0.97826086956521741</v>
      </c>
      <c r="AX1457" s="45">
        <f t="shared" si="756"/>
        <v>1.9645622394282309</v>
      </c>
      <c r="AY1457" s="47">
        <f t="shared" si="757"/>
        <v>111.57082472976255</v>
      </c>
      <c r="AZ1457" s="47">
        <f t="shared" si="758"/>
        <v>136.92628216709232</v>
      </c>
      <c r="BA1457" s="43"/>
      <c r="BC1457" s="2">
        <v>44124</v>
      </c>
      <c r="BD1457" t="str">
        <v>9128283W</v>
      </c>
      <c r="BE1457">
        <v>-24.6267</v>
      </c>
      <c r="BF1457">
        <v>1.07395</v>
      </c>
      <c r="BG1457">
        <v>0.82720000000000005</v>
      </c>
      <c r="BH1457">
        <v>138.359375</v>
      </c>
      <c r="BI1457">
        <f>VLOOKUP(BD1457,工作表1!$K$3:$L$1000,2,FALSE)</f>
        <v>2.75</v>
      </c>
      <c r="BJ1457" t="str">
        <f>VLOOKUP(BD1457,工作表1!$K$3:$M$1000,3,FALSE)</f>
        <v>2028/2/15</v>
      </c>
      <c r="BK1457">
        <f t="shared" si="741"/>
        <v>8.1500000000000003E-2</v>
      </c>
      <c r="BL1457">
        <f t="shared" si="742"/>
        <v>2.6684999999999999</v>
      </c>
      <c r="BM1457" s="43">
        <f t="shared" si="759"/>
        <v>44242</v>
      </c>
      <c r="BN1457" s="43">
        <f t="shared" si="743"/>
        <v>44377</v>
      </c>
      <c r="BO1457" s="45">
        <f t="shared" si="760"/>
        <v>0.50067934782608692</v>
      </c>
      <c r="BP1457" s="45">
        <f t="shared" si="761"/>
        <v>2.3993094848123881</v>
      </c>
      <c r="BQ1457" s="47">
        <f t="shared" si="762"/>
        <v>115.47075319049932</v>
      </c>
      <c r="BR1457" s="47">
        <f t="shared" si="763"/>
        <v>135.88354099166773</v>
      </c>
    </row>
    <row r="1458" spans="6:70" x14ac:dyDescent="0.25">
      <c r="F1458" s="2">
        <v>44161</v>
      </c>
      <c r="G1458">
        <v>7.8899999999999998E-2</v>
      </c>
      <c r="H1458" s="43">
        <v>44195</v>
      </c>
      <c r="I1458">
        <v>0.6502</v>
      </c>
      <c r="L1458" s="2">
        <v>44124</v>
      </c>
      <c r="M1458" t="str">
        <v>9128282R</v>
      </c>
      <c r="N1458">
        <v>-6.6E-3</v>
      </c>
      <c r="O1458">
        <v>0.12093</v>
      </c>
      <c r="P1458">
        <v>0.80059999999999998</v>
      </c>
      <c r="Q1458">
        <v>138.703125</v>
      </c>
      <c r="R1458">
        <f>VLOOKUP(M1458,工作表1!$A$3:$B$1000,2,FALSE)</f>
        <v>2.25</v>
      </c>
      <c r="S1458" t="str">
        <f>VLOOKUP(M1458,工作表1!$A$3:$C$1000,3,FALSE)</f>
        <v>2027/8/15</v>
      </c>
      <c r="T1458">
        <f t="shared" si="733"/>
        <v>8.1500000000000003E-2</v>
      </c>
      <c r="U1458">
        <f t="shared" si="732"/>
        <v>2.1684999999999999</v>
      </c>
      <c r="V1458" s="43">
        <f t="shared" si="744"/>
        <v>44242</v>
      </c>
      <c r="W1458" s="43">
        <f t="shared" si="734"/>
        <v>44196</v>
      </c>
      <c r="X1458" s="45">
        <f t="shared" si="745"/>
        <v>0.40964673913043481</v>
      </c>
      <c r="Y1458" s="45">
        <f t="shared" si="746"/>
        <v>0.84731797200714709</v>
      </c>
      <c r="Z1458" s="47">
        <f t="shared" si="747"/>
        <v>111.45596151664157</v>
      </c>
      <c r="AA1458" s="47">
        <f t="shared" si="748"/>
        <v>138.13589335953421</v>
      </c>
      <c r="AB1458" s="45">
        <f t="shared" si="749"/>
        <v>0.55420000000000003</v>
      </c>
      <c r="AC1458" s="2" t="str">
        <f t="shared" si="735"/>
        <v>TY1</v>
      </c>
      <c r="AD1458">
        <f t="shared" si="736"/>
        <v>138.703125</v>
      </c>
      <c r="AE1458">
        <f t="shared" si="737"/>
        <v>138.359375</v>
      </c>
      <c r="AF1458" s="49">
        <f t="shared" si="764"/>
        <v>0.34375</v>
      </c>
      <c r="AG1458" s="3">
        <f t="shared" si="750"/>
        <v>138.13589335953421</v>
      </c>
      <c r="AH1458">
        <f t="shared" si="751"/>
        <v>137.04727220137005</v>
      </c>
      <c r="AI1458" s="51">
        <f t="shared" si="752"/>
        <v>1.0886211581641589</v>
      </c>
      <c r="AJ1458" s="52">
        <f t="shared" si="753"/>
        <v>0.74487115816415894</v>
      </c>
      <c r="AK1458" s="2">
        <v>44124</v>
      </c>
      <c r="AL1458" t="str">
        <v>9128283F</v>
      </c>
      <c r="AM1458">
        <v>-0.67969999999999997</v>
      </c>
      <c r="AN1458">
        <v>0.16252</v>
      </c>
      <c r="AO1458">
        <v>0.80059999999999998</v>
      </c>
      <c r="AP1458">
        <v>138.359375</v>
      </c>
      <c r="AQ1458">
        <f>VLOOKUP(AL1458,工作表1!$F$3:$G$1000,2,FALSE)</f>
        <v>2.25</v>
      </c>
      <c r="AR1458" t="str">
        <f>VLOOKUP(AL1458,工作表1!$F$3:$H$1000,3,FALSE)</f>
        <v>2027/11/15</v>
      </c>
      <c r="AS1458">
        <f t="shared" si="738"/>
        <v>8.1500000000000003E-2</v>
      </c>
      <c r="AT1458">
        <f t="shared" si="739"/>
        <v>2.1684999999999999</v>
      </c>
      <c r="AU1458" s="43">
        <f t="shared" si="754"/>
        <v>44150</v>
      </c>
      <c r="AV1458" s="43">
        <f t="shared" si="740"/>
        <v>44286</v>
      </c>
      <c r="AW1458" s="45">
        <f t="shared" si="755"/>
        <v>0.9721467391304347</v>
      </c>
      <c r="AX1458" s="45">
        <f t="shared" si="756"/>
        <v>1.9646124925550923</v>
      </c>
      <c r="AY1458" s="47">
        <f t="shared" si="757"/>
        <v>111.68008573248383</v>
      </c>
      <c r="AZ1458" s="47">
        <f t="shared" si="758"/>
        <v>137.04727220137005</v>
      </c>
      <c r="BA1458" s="43"/>
      <c r="BC1458" s="2">
        <v>44123</v>
      </c>
      <c r="BD1458" t="str">
        <v>9128283W</v>
      </c>
      <c r="BE1458">
        <v>-23.214300000000001</v>
      </c>
      <c r="BF1458">
        <v>1.0108999999999999</v>
      </c>
      <c r="BG1458">
        <v>0.82720000000000005</v>
      </c>
      <c r="BH1458">
        <v>138.578125</v>
      </c>
      <c r="BI1458">
        <f>VLOOKUP(BD1458,工作表1!$K$3:$L$1000,2,FALSE)</f>
        <v>2.75</v>
      </c>
      <c r="BJ1458" t="str">
        <f>VLOOKUP(BD1458,工作表1!$K$3:$M$1000,3,FALSE)</f>
        <v>2028/2/15</v>
      </c>
      <c r="BK1458">
        <f t="shared" si="741"/>
        <v>8.2000000000000003E-2</v>
      </c>
      <c r="BL1458">
        <f t="shared" si="742"/>
        <v>2.6680000000000001</v>
      </c>
      <c r="BM1458" s="43">
        <f t="shared" si="759"/>
        <v>44242</v>
      </c>
      <c r="BN1458" s="43">
        <f t="shared" si="743"/>
        <v>44377</v>
      </c>
      <c r="BO1458" s="45">
        <f t="shared" si="760"/>
        <v>0.49320652173913043</v>
      </c>
      <c r="BP1458" s="45">
        <f t="shared" si="761"/>
        <v>2.3993709053007746</v>
      </c>
      <c r="BQ1458" s="47">
        <f t="shared" si="762"/>
        <v>115.69946143396828</v>
      </c>
      <c r="BR1458" s="47">
        <f t="shared" si="763"/>
        <v>136.14573329498197</v>
      </c>
    </row>
    <row r="1459" spans="6:70" x14ac:dyDescent="0.25">
      <c r="F1459" s="2">
        <v>44160</v>
      </c>
      <c r="G1459">
        <v>7.9500000000000001E-2</v>
      </c>
      <c r="H1459" s="43">
        <v>44194</v>
      </c>
      <c r="I1459">
        <v>0.64349999999999996</v>
      </c>
      <c r="L1459" s="2">
        <v>44123</v>
      </c>
      <c r="M1459" t="str">
        <v>9128282R</v>
      </c>
      <c r="N1459">
        <v>-0.316</v>
      </c>
      <c r="O1459">
        <v>0.16108</v>
      </c>
      <c r="P1459">
        <v>0.80059999999999998</v>
      </c>
      <c r="Q1459">
        <v>138.921875</v>
      </c>
      <c r="R1459">
        <f>VLOOKUP(M1459,工作表1!$A$3:$B$1000,2,FALSE)</f>
        <v>2.25</v>
      </c>
      <c r="S1459" t="str">
        <f>VLOOKUP(M1459,工作表1!$A$3:$C$1000,3,FALSE)</f>
        <v>2027/8/15</v>
      </c>
      <c r="T1459">
        <f t="shared" si="733"/>
        <v>8.2000000000000003E-2</v>
      </c>
      <c r="U1459">
        <f t="shared" si="732"/>
        <v>2.1680000000000001</v>
      </c>
      <c r="V1459" s="43">
        <f t="shared" si="744"/>
        <v>44242</v>
      </c>
      <c r="W1459" s="43">
        <f t="shared" si="734"/>
        <v>44196</v>
      </c>
      <c r="X1459" s="45">
        <f t="shared" si="745"/>
        <v>0.40353260869565216</v>
      </c>
      <c r="Y1459" s="45">
        <f t="shared" si="746"/>
        <v>0.84736822513400833</v>
      </c>
      <c r="Z1459" s="47">
        <f t="shared" si="747"/>
        <v>111.62659202621084</v>
      </c>
      <c r="AA1459" s="47">
        <f t="shared" si="748"/>
        <v>138.3339402624982</v>
      </c>
      <c r="AB1459" s="45">
        <f t="shared" si="749"/>
        <v>0.54720000000000002</v>
      </c>
      <c r="AC1459" s="2" t="str">
        <f t="shared" si="735"/>
        <v>TY1</v>
      </c>
      <c r="AD1459">
        <f t="shared" si="736"/>
        <v>138.921875</v>
      </c>
      <c r="AE1459">
        <f t="shared" si="737"/>
        <v>138.578125</v>
      </c>
      <c r="AF1459" s="49">
        <f t="shared" si="764"/>
        <v>0.34375</v>
      </c>
      <c r="AG1459" s="3">
        <f t="shared" si="750"/>
        <v>138.3339402624982</v>
      </c>
      <c r="AH1459">
        <f t="shared" si="751"/>
        <v>137.26567703323701</v>
      </c>
      <c r="AI1459" s="51">
        <f t="shared" si="752"/>
        <v>1.0682632292611913</v>
      </c>
      <c r="AJ1459" s="52">
        <f t="shared" si="753"/>
        <v>0.72451322926119133</v>
      </c>
      <c r="AK1459" s="2">
        <v>44123</v>
      </c>
      <c r="AL1459" t="str">
        <v>9128283F</v>
      </c>
      <c r="AM1459">
        <v>-0.51149999999999995</v>
      </c>
      <c r="AN1459">
        <v>0.14874000000000001</v>
      </c>
      <c r="AO1459">
        <v>0.80059999999999998</v>
      </c>
      <c r="AP1459">
        <v>138.578125</v>
      </c>
      <c r="AQ1459">
        <f>VLOOKUP(AL1459,工作表1!$F$3:$G$1000,2,FALSE)</f>
        <v>2.25</v>
      </c>
      <c r="AR1459" t="str">
        <f>VLOOKUP(AL1459,工作表1!$F$3:$H$1000,3,FALSE)</f>
        <v>2027/11/15</v>
      </c>
      <c r="AS1459">
        <f t="shared" si="738"/>
        <v>8.2000000000000003E-2</v>
      </c>
      <c r="AT1459">
        <f t="shared" si="739"/>
        <v>2.1680000000000001</v>
      </c>
      <c r="AU1459" s="43">
        <f t="shared" si="754"/>
        <v>44150</v>
      </c>
      <c r="AV1459" s="43">
        <f t="shared" si="740"/>
        <v>44286</v>
      </c>
      <c r="AW1459" s="45">
        <f t="shared" si="755"/>
        <v>0.96603260869565222</v>
      </c>
      <c r="AX1459" s="45">
        <f t="shared" si="756"/>
        <v>1.9646627456819536</v>
      </c>
      <c r="AY1459" s="47">
        <f t="shared" si="757"/>
        <v>111.86688979993284</v>
      </c>
      <c r="AZ1459" s="47">
        <f t="shared" si="758"/>
        <v>137.26567703323701</v>
      </c>
      <c r="BA1459" s="43"/>
      <c r="BC1459" s="2">
        <v>44120</v>
      </c>
      <c r="BD1459" t="str">
        <v>9128283W</v>
      </c>
      <c r="BE1459">
        <v>-23.082799999999999</v>
      </c>
      <c r="BF1459">
        <v>1.00441</v>
      </c>
      <c r="BG1459">
        <v>0.82720000000000005</v>
      </c>
      <c r="BH1459">
        <v>138.71875</v>
      </c>
      <c r="BI1459">
        <f>VLOOKUP(BD1459,工作表1!$K$3:$L$1000,2,FALSE)</f>
        <v>2.75</v>
      </c>
      <c r="BJ1459" t="str">
        <f>VLOOKUP(BD1459,工作表1!$K$3:$M$1000,3,FALSE)</f>
        <v>2028/2/15</v>
      </c>
      <c r="BK1459">
        <f t="shared" si="741"/>
        <v>8.2000000000000003E-2</v>
      </c>
      <c r="BL1459">
        <f t="shared" si="742"/>
        <v>2.6680000000000001</v>
      </c>
      <c r="BM1459" s="43">
        <f t="shared" si="759"/>
        <v>44242</v>
      </c>
      <c r="BN1459" s="43">
        <f t="shared" si="743"/>
        <v>44377</v>
      </c>
      <c r="BO1459" s="45">
        <f t="shared" si="760"/>
        <v>0.48573369565217395</v>
      </c>
      <c r="BP1459" s="45">
        <f t="shared" si="761"/>
        <v>2.3994323257891601</v>
      </c>
      <c r="BQ1459" s="47">
        <f t="shared" si="762"/>
        <v>115.82461514156195</v>
      </c>
      <c r="BR1459" s="47">
        <f t="shared" si="763"/>
        <v>136.28231566614522</v>
      </c>
    </row>
    <row r="1460" spans="6:70" x14ac:dyDescent="0.25">
      <c r="F1460" s="2">
        <v>44159</v>
      </c>
      <c r="G1460">
        <v>7.85E-2</v>
      </c>
      <c r="H1460" s="43">
        <v>44193</v>
      </c>
      <c r="I1460">
        <v>0.63890000000000002</v>
      </c>
      <c r="L1460" s="2">
        <v>44120</v>
      </c>
      <c r="M1460" t="str">
        <v>9128282R</v>
      </c>
      <c r="N1460">
        <v>-7.9399999999999998E-2</v>
      </c>
      <c r="O1460">
        <v>0.13091</v>
      </c>
      <c r="P1460">
        <v>0.80059999999999998</v>
      </c>
      <c r="Q1460">
        <v>139.0625</v>
      </c>
      <c r="R1460">
        <f>VLOOKUP(M1460,工作表1!$A$3:$B$1000,2,FALSE)</f>
        <v>2.25</v>
      </c>
      <c r="S1460" t="str">
        <f>VLOOKUP(M1460,工作表1!$A$3:$C$1000,3,FALSE)</f>
        <v>2027/8/15</v>
      </c>
      <c r="T1460">
        <f t="shared" si="733"/>
        <v>8.2000000000000003E-2</v>
      </c>
      <c r="U1460">
        <f t="shared" si="732"/>
        <v>2.1680000000000001</v>
      </c>
      <c r="V1460" s="43">
        <f t="shared" si="744"/>
        <v>44242</v>
      </c>
      <c r="W1460" s="43">
        <f t="shared" si="734"/>
        <v>44196</v>
      </c>
      <c r="X1460" s="45">
        <f t="shared" si="745"/>
        <v>0.39741847826086957</v>
      </c>
      <c r="Y1460" s="45">
        <f t="shared" si="746"/>
        <v>0.84741847826086958</v>
      </c>
      <c r="Z1460" s="47">
        <f t="shared" si="747"/>
        <v>111.75203543483595</v>
      </c>
      <c r="AA1460" s="47">
        <f t="shared" si="748"/>
        <v>138.47542244893043</v>
      </c>
      <c r="AB1460" s="45">
        <f t="shared" si="749"/>
        <v>0.52400000000000002</v>
      </c>
      <c r="AC1460" s="2" t="str">
        <f t="shared" si="735"/>
        <v>TY1</v>
      </c>
      <c r="AD1460">
        <f t="shared" si="736"/>
        <v>139.0625</v>
      </c>
      <c r="AE1460">
        <f t="shared" si="737"/>
        <v>138.71875</v>
      </c>
      <c r="AF1460" s="49">
        <f t="shared" si="764"/>
        <v>0.34375</v>
      </c>
      <c r="AG1460" s="3">
        <f t="shared" si="750"/>
        <v>138.47542244893043</v>
      </c>
      <c r="AH1460">
        <f t="shared" si="751"/>
        <v>137.40686909970654</v>
      </c>
      <c r="AI1460" s="51">
        <f t="shared" si="752"/>
        <v>1.0685533492238903</v>
      </c>
      <c r="AJ1460" s="52">
        <f t="shared" si="753"/>
        <v>0.72480334922389034</v>
      </c>
      <c r="AK1460" s="2">
        <v>44120</v>
      </c>
      <c r="AL1460" t="str">
        <v>9128283F</v>
      </c>
      <c r="AM1460">
        <v>-0.24929999999999999</v>
      </c>
      <c r="AN1460">
        <v>0.13536000000000001</v>
      </c>
      <c r="AO1460">
        <v>0.80059999999999998</v>
      </c>
      <c r="AP1460">
        <v>138.71875</v>
      </c>
      <c r="AQ1460">
        <f>VLOOKUP(AL1460,工作表1!$F$3:$G$1000,2,FALSE)</f>
        <v>2.25</v>
      </c>
      <c r="AR1460" t="str">
        <f>VLOOKUP(AL1460,工作表1!$F$3:$H$1000,3,FALSE)</f>
        <v>2027/11/15</v>
      </c>
      <c r="AS1460">
        <f t="shared" si="738"/>
        <v>8.2000000000000003E-2</v>
      </c>
      <c r="AT1460">
        <f t="shared" si="739"/>
        <v>2.1680000000000001</v>
      </c>
      <c r="AU1460" s="43">
        <f t="shared" si="754"/>
        <v>44150</v>
      </c>
      <c r="AV1460" s="43">
        <f t="shared" si="740"/>
        <v>44286</v>
      </c>
      <c r="AW1460" s="45">
        <f t="shared" si="755"/>
        <v>0.95991847826086962</v>
      </c>
      <c r="AX1460" s="45">
        <f t="shared" si="756"/>
        <v>1.9647129988088148</v>
      </c>
      <c r="AY1460" s="47">
        <f t="shared" si="757"/>
        <v>111.99210093851576</v>
      </c>
      <c r="AZ1460" s="47">
        <f t="shared" si="758"/>
        <v>137.40686909970654</v>
      </c>
      <c r="BA1460" s="43"/>
      <c r="BC1460" s="2">
        <v>44119</v>
      </c>
      <c r="BD1460" t="str">
        <v>9128283W</v>
      </c>
      <c r="BE1460">
        <v>-22.152699999999999</v>
      </c>
      <c r="BF1460">
        <v>0.96828999999999998</v>
      </c>
      <c r="BG1460">
        <v>0.82720000000000005</v>
      </c>
      <c r="BH1460">
        <v>138.78125</v>
      </c>
      <c r="BI1460">
        <f>VLOOKUP(BD1460,工作表1!$K$3:$L$1000,2,FALSE)</f>
        <v>2.75</v>
      </c>
      <c r="BJ1460" t="str">
        <f>VLOOKUP(BD1460,工作表1!$K$3:$M$1000,3,FALSE)</f>
        <v>2028/2/15</v>
      </c>
      <c r="BK1460">
        <f t="shared" si="741"/>
        <v>8.4000000000000005E-2</v>
      </c>
      <c r="BL1460">
        <f t="shared" si="742"/>
        <v>2.6659999999999999</v>
      </c>
      <c r="BM1460" s="43">
        <f t="shared" si="759"/>
        <v>44242</v>
      </c>
      <c r="BN1460" s="43">
        <f t="shared" si="743"/>
        <v>44377</v>
      </c>
      <c r="BO1460" s="45">
        <f t="shared" si="760"/>
        <v>0.46331521739130432</v>
      </c>
      <c r="BP1460" s="45">
        <f t="shared" si="761"/>
        <v>2.399616587254318</v>
      </c>
      <c r="BQ1460" s="47">
        <f t="shared" si="762"/>
        <v>115.92535199522403</v>
      </c>
      <c r="BR1460" s="47">
        <f t="shared" si="763"/>
        <v>136.3616753384585</v>
      </c>
    </row>
    <row r="1461" spans="6:70" x14ac:dyDescent="0.25">
      <c r="F1461" s="2">
        <v>44158</v>
      </c>
      <c r="G1461">
        <v>7.7869999999999995E-2</v>
      </c>
      <c r="H1461" s="43">
        <v>44190</v>
      </c>
      <c r="I1461">
        <v>0.64349999999999996</v>
      </c>
      <c r="L1461" s="2">
        <v>44119</v>
      </c>
      <c r="M1461" t="str">
        <v>9128282R</v>
      </c>
      <c r="N1461">
        <v>-0.1555</v>
      </c>
      <c r="O1461">
        <v>0.15051</v>
      </c>
      <c r="P1461">
        <v>0.80059999999999998</v>
      </c>
      <c r="Q1461">
        <v>139.125</v>
      </c>
      <c r="R1461">
        <f>VLOOKUP(M1461,工作表1!$A$3:$B$1000,2,FALSE)</f>
        <v>2.25</v>
      </c>
      <c r="S1461" t="str">
        <f>VLOOKUP(M1461,工作表1!$A$3:$C$1000,3,FALSE)</f>
        <v>2027/8/15</v>
      </c>
      <c r="T1461">
        <f t="shared" si="733"/>
        <v>8.4000000000000005E-2</v>
      </c>
      <c r="U1461">
        <f t="shared" si="732"/>
        <v>2.1659999999999999</v>
      </c>
      <c r="V1461" s="43">
        <f t="shared" si="744"/>
        <v>44242</v>
      </c>
      <c r="W1461" s="43">
        <f t="shared" si="734"/>
        <v>44196</v>
      </c>
      <c r="X1461" s="45">
        <f t="shared" si="745"/>
        <v>0.37907608695652173</v>
      </c>
      <c r="Y1461" s="45">
        <f t="shared" si="746"/>
        <v>0.8475692376414532</v>
      </c>
      <c r="Z1461" s="47">
        <f t="shared" si="747"/>
        <v>111.81538097726398</v>
      </c>
      <c r="AA1461" s="47">
        <f t="shared" si="748"/>
        <v>138.50945873939759</v>
      </c>
      <c r="AB1461" s="45">
        <f t="shared" si="749"/>
        <v>0.51470000000000005</v>
      </c>
      <c r="AC1461" s="2" t="str">
        <f t="shared" si="735"/>
        <v>TY1</v>
      </c>
      <c r="AD1461">
        <f t="shared" si="736"/>
        <v>139.125</v>
      </c>
      <c r="AE1461">
        <f t="shared" si="737"/>
        <v>138.78125</v>
      </c>
      <c r="AF1461" s="49">
        <f t="shared" si="764"/>
        <v>0.34375</v>
      </c>
      <c r="AG1461" s="3">
        <f t="shared" si="750"/>
        <v>138.50945873939759</v>
      </c>
      <c r="AH1461">
        <f t="shared" si="751"/>
        <v>137.46148555119956</v>
      </c>
      <c r="AI1461" s="51">
        <f t="shared" si="752"/>
        <v>1.0479731881980285</v>
      </c>
      <c r="AJ1461" s="52">
        <f t="shared" si="753"/>
        <v>0.70422318819802854</v>
      </c>
      <c r="AK1461" s="2">
        <v>44119</v>
      </c>
      <c r="AL1461" t="str">
        <v>9128283F</v>
      </c>
      <c r="AM1461">
        <v>0.26429999999999998</v>
      </c>
      <c r="AN1461">
        <v>0.11402</v>
      </c>
      <c r="AO1461">
        <v>0.80059999999999998</v>
      </c>
      <c r="AP1461">
        <v>138.78125</v>
      </c>
      <c r="AQ1461">
        <f>VLOOKUP(AL1461,工作表1!$F$3:$G$1000,2,FALSE)</f>
        <v>2.25</v>
      </c>
      <c r="AR1461" t="str">
        <f>VLOOKUP(AL1461,工作表1!$F$3:$H$1000,3,FALSE)</f>
        <v>2027/11/15</v>
      </c>
      <c r="AS1461">
        <f t="shared" si="738"/>
        <v>8.4000000000000005E-2</v>
      </c>
      <c r="AT1461">
        <f t="shared" si="739"/>
        <v>2.1659999999999999</v>
      </c>
      <c r="AU1461" s="43">
        <f t="shared" si="754"/>
        <v>44150</v>
      </c>
      <c r="AV1461" s="43">
        <f t="shared" si="740"/>
        <v>44286</v>
      </c>
      <c r="AW1461" s="45">
        <f t="shared" si="755"/>
        <v>0.94157608695652184</v>
      </c>
      <c r="AX1461" s="45">
        <f t="shared" si="756"/>
        <v>1.9648637581893986</v>
      </c>
      <c r="AY1461" s="47">
        <f t="shared" si="757"/>
        <v>112.07142295786113</v>
      </c>
      <c r="AZ1461" s="47">
        <f t="shared" si="758"/>
        <v>137.46148555119956</v>
      </c>
      <c r="BA1461" s="43"/>
      <c r="BC1461" s="2">
        <v>44118</v>
      </c>
      <c r="BD1461" t="str">
        <v>9128283W</v>
      </c>
      <c r="BE1461">
        <v>-22.902200000000001</v>
      </c>
      <c r="BF1461">
        <v>0.98775000000000002</v>
      </c>
      <c r="BG1461">
        <v>0.82720000000000005</v>
      </c>
      <c r="BH1461">
        <v>138.890625</v>
      </c>
      <c r="BI1461">
        <f>VLOOKUP(BD1461,工作表1!$K$3:$L$1000,2,FALSE)</f>
        <v>2.75</v>
      </c>
      <c r="BJ1461" t="str">
        <f>VLOOKUP(BD1461,工作表1!$K$3:$M$1000,3,FALSE)</f>
        <v>2028/2/15</v>
      </c>
      <c r="BK1461">
        <f t="shared" si="741"/>
        <v>8.2000000000000003E-2</v>
      </c>
      <c r="BL1461">
        <f t="shared" si="742"/>
        <v>2.6680000000000001</v>
      </c>
      <c r="BM1461" s="43">
        <f t="shared" si="759"/>
        <v>44242</v>
      </c>
      <c r="BN1461" s="43">
        <f t="shared" si="743"/>
        <v>44377</v>
      </c>
      <c r="BO1461" s="45">
        <f t="shared" si="760"/>
        <v>0.45584239130434778</v>
      </c>
      <c r="BP1461" s="45">
        <f t="shared" si="761"/>
        <v>2.399678007742704</v>
      </c>
      <c r="BQ1461" s="47">
        <f t="shared" si="762"/>
        <v>116.00336971209575</v>
      </c>
      <c r="BR1461" s="47">
        <f t="shared" si="763"/>
        <v>136.43954909199635</v>
      </c>
    </row>
    <row r="1462" spans="6:70" x14ac:dyDescent="0.25">
      <c r="F1462" s="2">
        <v>44155</v>
      </c>
      <c r="G1462">
        <v>7.3999999999999996E-2</v>
      </c>
      <c r="H1462" s="43">
        <v>44189</v>
      </c>
      <c r="I1462">
        <v>0.64349999999999996</v>
      </c>
      <c r="L1462" s="2">
        <v>44118</v>
      </c>
      <c r="M1462" t="str">
        <v>9128282R</v>
      </c>
      <c r="N1462">
        <v>0.22109999999999999</v>
      </c>
      <c r="O1462">
        <v>9.6229999999999996E-2</v>
      </c>
      <c r="P1462">
        <v>0.80059999999999998</v>
      </c>
      <c r="Q1462">
        <v>139.21875</v>
      </c>
      <c r="R1462">
        <f>VLOOKUP(M1462,工作表1!$A$3:$B$1000,2,FALSE)</f>
        <v>2.25</v>
      </c>
      <c r="S1462" t="str">
        <f>VLOOKUP(M1462,工作表1!$A$3:$C$1000,3,FALSE)</f>
        <v>2027/8/15</v>
      </c>
      <c r="T1462">
        <f t="shared" si="733"/>
        <v>8.2000000000000003E-2</v>
      </c>
      <c r="U1462">
        <f t="shared" si="732"/>
        <v>2.1680000000000001</v>
      </c>
      <c r="V1462" s="43">
        <f t="shared" si="744"/>
        <v>44242</v>
      </c>
      <c r="W1462" s="43">
        <f t="shared" si="734"/>
        <v>44196</v>
      </c>
      <c r="X1462" s="45">
        <f t="shared" si="745"/>
        <v>0.37296195652173908</v>
      </c>
      <c r="Y1462" s="45">
        <f t="shared" si="746"/>
        <v>0.84761949076831433</v>
      </c>
      <c r="Z1462" s="47">
        <f t="shared" si="747"/>
        <v>111.90947794546464</v>
      </c>
      <c r="AA1462" s="47">
        <f t="shared" si="748"/>
        <v>138.61125985832214</v>
      </c>
      <c r="AB1462" s="45">
        <f t="shared" si="749"/>
        <v>0.50539999999999996</v>
      </c>
      <c r="AC1462" s="2" t="str">
        <f t="shared" si="735"/>
        <v>TY1</v>
      </c>
      <c r="AD1462">
        <f t="shared" si="736"/>
        <v>139.21875</v>
      </c>
      <c r="AE1462">
        <f t="shared" si="737"/>
        <v>138.890625</v>
      </c>
      <c r="AF1462" s="49">
        <f t="shared" si="764"/>
        <v>0.328125</v>
      </c>
      <c r="AG1462" s="3">
        <f t="shared" si="750"/>
        <v>138.61125985832214</v>
      </c>
      <c r="AH1462">
        <f t="shared" si="751"/>
        <v>137.5424989254627</v>
      </c>
      <c r="AI1462" s="51">
        <f t="shared" si="752"/>
        <v>1.0687609328594476</v>
      </c>
      <c r="AJ1462" s="52">
        <f t="shared" si="753"/>
        <v>0.74063593285944762</v>
      </c>
      <c r="AK1462" s="2">
        <v>44118</v>
      </c>
      <c r="AL1462" t="str">
        <v>9128283F</v>
      </c>
      <c r="AM1462">
        <v>-0.29949999999999999</v>
      </c>
      <c r="AN1462">
        <v>0.14299000000000001</v>
      </c>
      <c r="AO1462">
        <v>0.80059999999999998</v>
      </c>
      <c r="AP1462">
        <v>138.890625</v>
      </c>
      <c r="AQ1462">
        <f>VLOOKUP(AL1462,工作表1!$F$3:$G$1000,2,FALSE)</f>
        <v>2.25</v>
      </c>
      <c r="AR1462" t="str">
        <f>VLOOKUP(AL1462,工作表1!$F$3:$H$1000,3,FALSE)</f>
        <v>2027/11/15</v>
      </c>
      <c r="AS1462">
        <f t="shared" si="738"/>
        <v>8.2000000000000003E-2</v>
      </c>
      <c r="AT1462">
        <f t="shared" si="739"/>
        <v>2.1680000000000001</v>
      </c>
      <c r="AU1462" s="43">
        <f t="shared" si="754"/>
        <v>44150</v>
      </c>
      <c r="AV1462" s="43">
        <f t="shared" si="740"/>
        <v>44286</v>
      </c>
      <c r="AW1462" s="45">
        <f t="shared" si="755"/>
        <v>0.93546195652173914</v>
      </c>
      <c r="AX1462" s="45">
        <f t="shared" si="756"/>
        <v>1.9649140113162598</v>
      </c>
      <c r="AY1462" s="47">
        <f t="shared" si="757"/>
        <v>112.14937725768587</v>
      </c>
      <c r="AZ1462" s="47">
        <f t="shared" si="758"/>
        <v>137.5424989254627</v>
      </c>
      <c r="BA1462" s="43"/>
      <c r="BC1462" s="2">
        <v>44117</v>
      </c>
      <c r="BD1462" t="str">
        <v>9128283W</v>
      </c>
      <c r="BE1462">
        <v>-22.436</v>
      </c>
      <c r="BF1462">
        <v>0.96194999999999997</v>
      </c>
      <c r="BG1462">
        <v>0.82720000000000005</v>
      </c>
      <c r="BH1462">
        <v>138.859375</v>
      </c>
      <c r="BI1462">
        <f>VLOOKUP(BD1462,工作表1!$K$3:$L$1000,2,FALSE)</f>
        <v>2.75</v>
      </c>
      <c r="BJ1462" t="str">
        <f>VLOOKUP(BD1462,工作表1!$K$3:$M$1000,3,FALSE)</f>
        <v>2028/2/15</v>
      </c>
      <c r="BK1462">
        <f t="shared" si="741"/>
        <v>8.2000000000000003E-2</v>
      </c>
      <c r="BL1462">
        <f t="shared" si="742"/>
        <v>2.6680000000000001</v>
      </c>
      <c r="BM1462" s="43">
        <f t="shared" si="759"/>
        <v>44242</v>
      </c>
      <c r="BN1462" s="43">
        <f t="shared" si="743"/>
        <v>44377</v>
      </c>
      <c r="BO1462" s="45">
        <f t="shared" si="760"/>
        <v>0.4483695652173913</v>
      </c>
      <c r="BP1462" s="45">
        <f t="shared" si="761"/>
        <v>2.39973942823109</v>
      </c>
      <c r="BQ1462" s="47">
        <f t="shared" si="762"/>
        <v>116.00369217229778</v>
      </c>
      <c r="BR1462" s="47">
        <f t="shared" si="763"/>
        <v>136.42522328207687</v>
      </c>
    </row>
    <row r="1463" spans="6:70" x14ac:dyDescent="0.25">
      <c r="F1463" s="2">
        <v>44154</v>
      </c>
      <c r="G1463">
        <v>7.7499999999999999E-2</v>
      </c>
      <c r="H1463" s="43">
        <v>44188</v>
      </c>
      <c r="I1463">
        <v>0.65500000000000003</v>
      </c>
      <c r="L1463" s="2">
        <v>44117</v>
      </c>
      <c r="M1463" t="str">
        <v>9128282R</v>
      </c>
      <c r="N1463">
        <v>0.4012</v>
      </c>
      <c r="O1463">
        <v>6.8459999999999993E-2</v>
      </c>
      <c r="P1463">
        <v>0.80059999999999998</v>
      </c>
      <c r="Q1463">
        <v>139.203125</v>
      </c>
      <c r="R1463">
        <f>VLOOKUP(M1463,工作表1!$A$3:$B$1000,2,FALSE)</f>
        <v>2.25</v>
      </c>
      <c r="S1463" t="str">
        <f>VLOOKUP(M1463,工作表1!$A$3:$C$1000,3,FALSE)</f>
        <v>2027/8/15</v>
      </c>
      <c r="T1463">
        <f t="shared" si="733"/>
        <v>8.2000000000000003E-2</v>
      </c>
      <c r="U1463">
        <f t="shared" si="732"/>
        <v>2.1680000000000001</v>
      </c>
      <c r="V1463" s="43">
        <f t="shared" si="744"/>
        <v>44242</v>
      </c>
      <c r="W1463" s="43">
        <f t="shared" si="734"/>
        <v>44196</v>
      </c>
      <c r="X1463" s="45">
        <f t="shared" si="745"/>
        <v>0.36684782608695654</v>
      </c>
      <c r="Y1463" s="45">
        <f t="shared" si="746"/>
        <v>0.84766974389517569</v>
      </c>
      <c r="Z1463" s="47">
        <f t="shared" si="747"/>
        <v>111.90976277778168</v>
      </c>
      <c r="AA1463" s="47">
        <f t="shared" si="748"/>
        <v>138.59641107259844</v>
      </c>
      <c r="AB1463" s="45">
        <f t="shared" si="749"/>
        <v>0.50539999999999996</v>
      </c>
      <c r="AC1463" s="2" t="str">
        <f t="shared" si="735"/>
        <v>TY1</v>
      </c>
      <c r="AD1463">
        <f t="shared" si="736"/>
        <v>139.203125</v>
      </c>
      <c r="AE1463">
        <f t="shared" si="737"/>
        <v>138.859375</v>
      </c>
      <c r="AF1463" s="49">
        <f t="shared" si="764"/>
        <v>0.34375</v>
      </c>
      <c r="AG1463" s="3">
        <f t="shared" si="750"/>
        <v>138.59641107259844</v>
      </c>
      <c r="AH1463">
        <f t="shared" si="751"/>
        <v>137.52779277162611</v>
      </c>
      <c r="AI1463" s="51">
        <f t="shared" si="752"/>
        <v>1.0686183009723322</v>
      </c>
      <c r="AJ1463" s="52">
        <f t="shared" si="753"/>
        <v>0.72486830097233224</v>
      </c>
      <c r="AK1463" s="2">
        <v>44117</v>
      </c>
      <c r="AL1463" t="str">
        <v>9128283F</v>
      </c>
      <c r="AM1463">
        <v>0.23280000000000001</v>
      </c>
      <c r="AN1463">
        <v>0.1061</v>
      </c>
      <c r="AO1463">
        <v>0.80059999999999998</v>
      </c>
      <c r="AP1463">
        <v>138.859375</v>
      </c>
      <c r="AQ1463">
        <f>VLOOKUP(AL1463,工作表1!$F$3:$G$1000,2,FALSE)</f>
        <v>2.25</v>
      </c>
      <c r="AR1463" t="str">
        <f>VLOOKUP(AL1463,工作表1!$F$3:$H$1000,3,FALSE)</f>
        <v>2027/11/15</v>
      </c>
      <c r="AS1463">
        <f t="shared" si="738"/>
        <v>8.2000000000000003E-2</v>
      </c>
      <c r="AT1463">
        <f t="shared" si="739"/>
        <v>2.1680000000000001</v>
      </c>
      <c r="AU1463" s="43">
        <f t="shared" si="754"/>
        <v>44150</v>
      </c>
      <c r="AV1463" s="43">
        <f t="shared" si="740"/>
        <v>44286</v>
      </c>
      <c r="AW1463" s="45">
        <f t="shared" si="755"/>
        <v>0.92934782608695654</v>
      </c>
      <c r="AX1463" s="45">
        <f t="shared" si="756"/>
        <v>1.9649642644431209</v>
      </c>
      <c r="AY1463" s="47">
        <f t="shared" si="757"/>
        <v>112.1497762810917</v>
      </c>
      <c r="AZ1463" s="47">
        <f t="shared" si="758"/>
        <v>137.52779277162611</v>
      </c>
      <c r="BA1463" s="43"/>
      <c r="BC1463" s="2">
        <v>44116</v>
      </c>
      <c r="BD1463" t="str">
        <v>#N/A N/A</v>
      </c>
      <c r="BE1463" t="str">
        <v>#N/A N/A</v>
      </c>
      <c r="BF1463" t="str">
        <v>#N/A N/A</v>
      </c>
      <c r="BG1463" t="str">
        <v>#N/A N/A</v>
      </c>
      <c r="BH1463">
        <v>138.5625</v>
      </c>
      <c r="BI1463" t="e">
        <f>VLOOKUP(BD1463,工作表1!$K$3:$L$1000,2,FALSE)</f>
        <v>#N/A</v>
      </c>
      <c r="BJ1463" t="e">
        <f>VLOOKUP(BD1463,工作表1!$K$3:$M$1000,3,FALSE)</f>
        <v>#N/A</v>
      </c>
      <c r="BK1463">
        <f t="shared" si="741"/>
        <v>8.3000000000000004E-2</v>
      </c>
      <c r="BL1463" t="e">
        <f t="shared" si="742"/>
        <v>#N/A</v>
      </c>
      <c r="BM1463" s="43" t="e">
        <f t="shared" si="759"/>
        <v>#N/A</v>
      </c>
      <c r="BN1463" s="43">
        <f t="shared" si="743"/>
        <v>44377</v>
      </c>
      <c r="BO1463" s="45" t="e">
        <f t="shared" si="760"/>
        <v>#N/A</v>
      </c>
      <c r="BP1463" s="45" t="e">
        <f t="shared" si="761"/>
        <v>#N/A</v>
      </c>
      <c r="BQ1463" s="47" t="e">
        <f t="shared" si="762"/>
        <v>#VALUE!</v>
      </c>
      <c r="BR1463" s="47" t="e">
        <f t="shared" si="763"/>
        <v>#VALUE!</v>
      </c>
    </row>
    <row r="1464" spans="6:70" x14ac:dyDescent="0.25">
      <c r="F1464" s="2">
        <v>44153</v>
      </c>
      <c r="G1464">
        <v>8.2500000000000004E-2</v>
      </c>
      <c r="H1464" s="43">
        <v>44187</v>
      </c>
      <c r="I1464">
        <v>0.63419999999999999</v>
      </c>
      <c r="L1464" s="2">
        <v>44116</v>
      </c>
      <c r="M1464" t="str">
        <v>#N/A N/A</v>
      </c>
      <c r="N1464" t="str">
        <v>#N/A N/A</v>
      </c>
      <c r="O1464" t="str">
        <v>#N/A N/A</v>
      </c>
      <c r="P1464" t="str">
        <v>#N/A N/A</v>
      </c>
      <c r="Q1464">
        <v>138.90625</v>
      </c>
      <c r="R1464" t="e">
        <f>VLOOKUP(M1464,工作表1!$A$3:$B$1000,2,FALSE)</f>
        <v>#N/A</v>
      </c>
      <c r="S1464" t="e">
        <f>VLOOKUP(M1464,工作表1!$A$3:$C$1000,3,FALSE)</f>
        <v>#N/A</v>
      </c>
      <c r="T1464">
        <f t="shared" si="733"/>
        <v>8.3000000000000004E-2</v>
      </c>
      <c r="U1464" t="e">
        <f t="shared" si="732"/>
        <v>#N/A</v>
      </c>
      <c r="V1464" s="43" t="e">
        <f t="shared" si="744"/>
        <v>#N/A</v>
      </c>
      <c r="W1464" s="43">
        <f t="shared" si="734"/>
        <v>44196</v>
      </c>
      <c r="X1464" s="45" t="e">
        <f t="shared" si="745"/>
        <v>#N/A</v>
      </c>
      <c r="Y1464" s="45" t="e">
        <f t="shared" si="746"/>
        <v>#N/A</v>
      </c>
      <c r="Z1464" s="47" t="e">
        <f t="shared" si="747"/>
        <v>#VALUE!</v>
      </c>
      <c r="AA1464" s="47" t="e">
        <f t="shared" si="748"/>
        <v>#VALUE!</v>
      </c>
      <c r="AB1464" s="45">
        <f t="shared" si="749"/>
        <v>0.54900000000000004</v>
      </c>
      <c r="AC1464" s="2" t="str">
        <f t="shared" si="735"/>
        <v>TY1</v>
      </c>
      <c r="AD1464">
        <f t="shared" si="736"/>
        <v>138.90625</v>
      </c>
      <c r="AE1464">
        <f t="shared" si="737"/>
        <v>138.5625</v>
      </c>
      <c r="AF1464" s="49">
        <f t="shared" si="764"/>
        <v>0.34375</v>
      </c>
      <c r="AG1464" s="3" t="e">
        <f t="shared" si="750"/>
        <v>#VALUE!</v>
      </c>
      <c r="AH1464" t="e">
        <f t="shared" si="751"/>
        <v>#VALUE!</v>
      </c>
      <c r="AI1464" s="51" t="e">
        <f t="shared" si="752"/>
        <v>#VALUE!</v>
      </c>
      <c r="AJ1464" s="52" t="e">
        <f t="shared" si="753"/>
        <v>#VALUE!</v>
      </c>
      <c r="AK1464" s="2">
        <v>44116</v>
      </c>
      <c r="AL1464" t="str">
        <v>#N/A N/A</v>
      </c>
      <c r="AM1464" t="str">
        <v>#N/A N/A</v>
      </c>
      <c r="AN1464" t="str">
        <v>#N/A N/A</v>
      </c>
      <c r="AO1464" t="str">
        <v>#N/A N/A</v>
      </c>
      <c r="AP1464">
        <v>138.5625</v>
      </c>
      <c r="AQ1464" t="e">
        <f>VLOOKUP(AL1464,工作表1!$F$3:$G$1000,2,FALSE)</f>
        <v>#N/A</v>
      </c>
      <c r="AR1464" t="e">
        <f>VLOOKUP(AL1464,工作表1!$F$3:$H$1000,3,FALSE)</f>
        <v>#N/A</v>
      </c>
      <c r="AS1464">
        <f t="shared" si="738"/>
        <v>8.3000000000000004E-2</v>
      </c>
      <c r="AT1464" t="e">
        <f t="shared" si="739"/>
        <v>#N/A</v>
      </c>
      <c r="AU1464" s="43" t="e">
        <f t="shared" si="754"/>
        <v>#N/A</v>
      </c>
      <c r="AV1464" s="43">
        <f t="shared" si="740"/>
        <v>44286</v>
      </c>
      <c r="AW1464" s="45" t="e">
        <f t="shared" si="755"/>
        <v>#N/A</v>
      </c>
      <c r="AX1464" s="45" t="e">
        <f t="shared" si="756"/>
        <v>#N/A</v>
      </c>
      <c r="AY1464" s="47" t="e">
        <f t="shared" si="757"/>
        <v>#VALUE!</v>
      </c>
      <c r="AZ1464" s="47" t="e">
        <f t="shared" si="758"/>
        <v>#VALUE!</v>
      </c>
      <c r="BA1464" s="43"/>
      <c r="BC1464" s="2">
        <v>44113</v>
      </c>
      <c r="BD1464" t="str">
        <v>9128283W</v>
      </c>
      <c r="BE1464">
        <v>-23.4057</v>
      </c>
      <c r="BF1464">
        <v>0.99148999999999998</v>
      </c>
      <c r="BG1464">
        <v>0.82720000000000005</v>
      </c>
      <c r="BH1464">
        <v>138.484375</v>
      </c>
      <c r="BI1464">
        <f>VLOOKUP(BD1464,工作表1!$K$3:$L$1000,2,FALSE)</f>
        <v>2.75</v>
      </c>
      <c r="BJ1464" t="str">
        <f>VLOOKUP(BD1464,工作表1!$K$3:$M$1000,3,FALSE)</f>
        <v>2028/2/15</v>
      </c>
      <c r="BK1464">
        <f t="shared" si="741"/>
        <v>8.2000000000000003E-2</v>
      </c>
      <c r="BL1464">
        <f t="shared" si="742"/>
        <v>2.6680000000000001</v>
      </c>
      <c r="BM1464" s="43">
        <f t="shared" si="759"/>
        <v>44242</v>
      </c>
      <c r="BN1464" s="43">
        <f t="shared" si="743"/>
        <v>44377</v>
      </c>
      <c r="BO1464" s="45">
        <f t="shared" si="760"/>
        <v>0.43342391304347827</v>
      </c>
      <c r="BP1464" s="45">
        <f t="shared" si="761"/>
        <v>2.3998622692078619</v>
      </c>
      <c r="BQ1464" s="47">
        <f t="shared" si="762"/>
        <v>115.67331205268371</v>
      </c>
      <c r="BR1464" s="47">
        <f t="shared" si="763"/>
        <v>135.9963963237247</v>
      </c>
    </row>
    <row r="1465" spans="6:70" x14ac:dyDescent="0.25">
      <c r="F1465" s="2">
        <v>44152</v>
      </c>
      <c r="G1465">
        <v>8.2000000000000003E-2</v>
      </c>
      <c r="H1465" s="43">
        <v>44186</v>
      </c>
      <c r="I1465">
        <v>0.65269999999999995</v>
      </c>
      <c r="L1465" s="2">
        <v>44113</v>
      </c>
      <c r="M1465" t="str">
        <v>9128282R</v>
      </c>
      <c r="N1465">
        <v>-0.22359999999999999</v>
      </c>
      <c r="O1465">
        <v>0.14244000000000001</v>
      </c>
      <c r="P1465">
        <v>0.80059999999999998</v>
      </c>
      <c r="Q1465">
        <v>138.828125</v>
      </c>
      <c r="R1465">
        <f>VLOOKUP(M1465,工作表1!$A$3:$B$1000,2,FALSE)</f>
        <v>2.25</v>
      </c>
      <c r="S1465" t="str">
        <f>VLOOKUP(M1465,工作表1!$A$3:$C$1000,3,FALSE)</f>
        <v>2027/8/15</v>
      </c>
      <c r="T1465">
        <f t="shared" si="733"/>
        <v>8.2000000000000003E-2</v>
      </c>
      <c r="U1465">
        <f t="shared" si="732"/>
        <v>2.1680000000000001</v>
      </c>
      <c r="V1465" s="43">
        <f t="shared" si="744"/>
        <v>44242</v>
      </c>
      <c r="W1465" s="43">
        <f t="shared" si="734"/>
        <v>44196</v>
      </c>
      <c r="X1465" s="45">
        <f t="shared" si="745"/>
        <v>0.3546195652173913</v>
      </c>
      <c r="Y1465" s="45">
        <f t="shared" si="746"/>
        <v>0.84777025014889817</v>
      </c>
      <c r="Z1465" s="47">
        <f t="shared" si="747"/>
        <v>111.60173774501588</v>
      </c>
      <c r="AA1465" s="47">
        <f t="shared" si="748"/>
        <v>138.181259220112</v>
      </c>
      <c r="AB1465" s="45">
        <f t="shared" si="749"/>
        <v>0.54900000000000004</v>
      </c>
      <c r="AC1465" s="2" t="str">
        <f t="shared" si="735"/>
        <v>TY1</v>
      </c>
      <c r="AD1465">
        <f t="shared" si="736"/>
        <v>138.828125</v>
      </c>
      <c r="AE1465">
        <f t="shared" si="737"/>
        <v>138.484375</v>
      </c>
      <c r="AF1465" s="49">
        <f t="shared" si="764"/>
        <v>0.34375</v>
      </c>
      <c r="AG1465" s="3">
        <f t="shared" si="750"/>
        <v>138.181259220112</v>
      </c>
      <c r="AH1465">
        <f t="shared" si="751"/>
        <v>137.1329969733369</v>
      </c>
      <c r="AI1465" s="51">
        <f t="shared" si="752"/>
        <v>1.0482622467750957</v>
      </c>
      <c r="AJ1465" s="52">
        <f t="shared" si="753"/>
        <v>0.70451224677509572</v>
      </c>
      <c r="AK1465" s="2">
        <v>44113</v>
      </c>
      <c r="AL1465" t="str">
        <v>9128283F</v>
      </c>
      <c r="AM1465">
        <v>5.0900000000000001E-2</v>
      </c>
      <c r="AN1465">
        <v>0.11097</v>
      </c>
      <c r="AO1465">
        <v>0.80059999999999998</v>
      </c>
      <c r="AP1465">
        <v>138.484375</v>
      </c>
      <c r="AQ1465">
        <f>VLOOKUP(AL1465,工作表1!$F$3:$G$1000,2,FALSE)</f>
        <v>2.25</v>
      </c>
      <c r="AR1465" t="str">
        <f>VLOOKUP(AL1465,工作表1!$F$3:$H$1000,3,FALSE)</f>
        <v>2027/11/15</v>
      </c>
      <c r="AS1465">
        <f t="shared" si="738"/>
        <v>8.2000000000000003E-2</v>
      </c>
      <c r="AT1465">
        <f t="shared" si="739"/>
        <v>2.1680000000000001</v>
      </c>
      <c r="AU1465" s="43">
        <f t="shared" si="754"/>
        <v>44150</v>
      </c>
      <c r="AV1465" s="43">
        <f t="shared" si="740"/>
        <v>44286</v>
      </c>
      <c r="AW1465" s="45">
        <f t="shared" si="755"/>
        <v>0.91711956521739124</v>
      </c>
      <c r="AX1465" s="45">
        <f t="shared" si="756"/>
        <v>1.9650647706968432</v>
      </c>
      <c r="AY1465" s="47">
        <f t="shared" si="757"/>
        <v>111.85804830531625</v>
      </c>
      <c r="AZ1465" s="47">
        <f t="shared" si="758"/>
        <v>137.1329969733369</v>
      </c>
      <c r="BA1465" s="43"/>
      <c r="BC1465" s="2">
        <v>44112</v>
      </c>
      <c r="BD1465" t="str">
        <v>9128283W</v>
      </c>
      <c r="BE1465">
        <v>-23.293199999999999</v>
      </c>
      <c r="BF1465">
        <v>0.97336999999999996</v>
      </c>
      <c r="BG1465">
        <v>0.82720000000000005</v>
      </c>
      <c r="BH1465">
        <v>138.578125</v>
      </c>
      <c r="BI1465">
        <f>VLOOKUP(BD1465,工作表1!$K$3:$L$1000,2,FALSE)</f>
        <v>2.75</v>
      </c>
      <c r="BJ1465" t="str">
        <f>VLOOKUP(BD1465,工作表1!$K$3:$M$1000,3,FALSE)</f>
        <v>2028/2/15</v>
      </c>
      <c r="BK1465">
        <f t="shared" si="741"/>
        <v>8.2000000000000003E-2</v>
      </c>
      <c r="BL1465">
        <f t="shared" si="742"/>
        <v>2.6680000000000001</v>
      </c>
      <c r="BM1465" s="43">
        <f t="shared" si="759"/>
        <v>44242</v>
      </c>
      <c r="BN1465" s="43">
        <f t="shared" si="743"/>
        <v>44377</v>
      </c>
      <c r="BO1465" s="45">
        <f t="shared" si="760"/>
        <v>0.4110054347826087</v>
      </c>
      <c r="BP1465" s="45">
        <f t="shared" si="761"/>
        <v>2.4000465306730199</v>
      </c>
      <c r="BQ1465" s="47">
        <f t="shared" si="762"/>
        <v>115.78516894345407</v>
      </c>
      <c r="BR1465" s="47">
        <f t="shared" si="763"/>
        <v>136.08747294397142</v>
      </c>
    </row>
    <row r="1466" spans="6:70" x14ac:dyDescent="0.25">
      <c r="F1466" s="2">
        <v>44151</v>
      </c>
      <c r="G1466">
        <v>8.4500000000000006E-2</v>
      </c>
      <c r="H1466" s="43">
        <v>44183</v>
      </c>
      <c r="I1466">
        <v>0.65959999999999996</v>
      </c>
      <c r="L1466" s="2">
        <v>44112</v>
      </c>
      <c r="M1466" t="str">
        <v>9128282R</v>
      </c>
      <c r="N1466">
        <v>0.1353</v>
      </c>
      <c r="O1466">
        <v>9.7640000000000005E-2</v>
      </c>
      <c r="P1466">
        <v>0.80059999999999998</v>
      </c>
      <c r="Q1466">
        <v>138.921875</v>
      </c>
      <c r="R1466">
        <f>VLOOKUP(M1466,工作表1!$A$3:$B$1000,2,FALSE)</f>
        <v>2.25</v>
      </c>
      <c r="S1466" t="str">
        <f>VLOOKUP(M1466,工作表1!$A$3:$C$1000,3,FALSE)</f>
        <v>2027/8/15</v>
      </c>
      <c r="T1466">
        <f t="shared" si="733"/>
        <v>8.2000000000000003E-2</v>
      </c>
      <c r="U1466">
        <f t="shared" si="732"/>
        <v>2.1680000000000001</v>
      </c>
      <c r="V1466" s="43">
        <f t="shared" si="744"/>
        <v>44242</v>
      </c>
      <c r="W1466" s="43">
        <f t="shared" si="734"/>
        <v>44196</v>
      </c>
      <c r="X1466" s="45">
        <f t="shared" si="745"/>
        <v>0.33627717391304346</v>
      </c>
      <c r="Y1466" s="45">
        <f t="shared" si="746"/>
        <v>0.8479210095294818</v>
      </c>
      <c r="Z1466" s="47">
        <f t="shared" si="747"/>
        <v>111.7066667048268</v>
      </c>
      <c r="AA1466" s="47">
        <f t="shared" si="748"/>
        <v>138.26670844482928</v>
      </c>
      <c r="AB1466" s="45">
        <f t="shared" si="749"/>
        <v>0.55110000000000003</v>
      </c>
      <c r="AC1466" s="2" t="str">
        <f t="shared" si="735"/>
        <v>TY1</v>
      </c>
      <c r="AD1466">
        <f t="shared" si="736"/>
        <v>138.921875</v>
      </c>
      <c r="AE1466">
        <f t="shared" si="737"/>
        <v>138.578125</v>
      </c>
      <c r="AF1466" s="49">
        <f t="shared" si="764"/>
        <v>0.34375</v>
      </c>
      <c r="AG1466" s="3">
        <f t="shared" si="750"/>
        <v>138.26670844482928</v>
      </c>
      <c r="AH1466">
        <f t="shared" si="751"/>
        <v>137.19824875873275</v>
      </c>
      <c r="AI1466" s="51">
        <f t="shared" si="752"/>
        <v>1.0684596860965314</v>
      </c>
      <c r="AJ1466" s="52">
        <f t="shared" si="753"/>
        <v>0.72470968609653141</v>
      </c>
      <c r="AK1466" s="2">
        <v>44112</v>
      </c>
      <c r="AL1466" t="str">
        <v>9128283F</v>
      </c>
      <c r="AM1466">
        <v>-8.5999999999999993E-2</v>
      </c>
      <c r="AN1466">
        <v>0.11899999999999999</v>
      </c>
      <c r="AO1466">
        <v>0.80059999999999998</v>
      </c>
      <c r="AP1466">
        <v>138.578125</v>
      </c>
      <c r="AQ1466">
        <f>VLOOKUP(AL1466,工作表1!$F$3:$G$1000,2,FALSE)</f>
        <v>2.25</v>
      </c>
      <c r="AR1466" t="str">
        <f>VLOOKUP(AL1466,工作表1!$F$3:$H$1000,3,FALSE)</f>
        <v>2027/11/15</v>
      </c>
      <c r="AS1466">
        <f t="shared" si="738"/>
        <v>8.2000000000000003E-2</v>
      </c>
      <c r="AT1466">
        <f t="shared" si="739"/>
        <v>2.1680000000000001</v>
      </c>
      <c r="AU1466" s="43">
        <f t="shared" si="754"/>
        <v>44150</v>
      </c>
      <c r="AV1466" s="43">
        <f t="shared" si="740"/>
        <v>44286</v>
      </c>
      <c r="AW1466" s="45">
        <f t="shared" si="755"/>
        <v>0.89877717391304346</v>
      </c>
      <c r="AX1466" s="45">
        <f t="shared" si="756"/>
        <v>1.965215530077427</v>
      </c>
      <c r="AY1466" s="47">
        <f t="shared" si="757"/>
        <v>111.94680719520642</v>
      </c>
      <c r="AZ1466" s="47">
        <f t="shared" si="758"/>
        <v>137.19824875873275</v>
      </c>
      <c r="BA1466" s="43"/>
      <c r="BC1466" s="2">
        <v>44111</v>
      </c>
      <c r="BD1466" t="str">
        <v>9128283W</v>
      </c>
      <c r="BE1466">
        <v>-23.121700000000001</v>
      </c>
      <c r="BF1466">
        <v>0.96601000000000004</v>
      </c>
      <c r="BG1466">
        <v>0.82720000000000005</v>
      </c>
      <c r="BH1466">
        <v>138.375</v>
      </c>
      <c r="BI1466">
        <f>VLOOKUP(BD1466,工作表1!$K$3:$L$1000,2,FALSE)</f>
        <v>2.75</v>
      </c>
      <c r="BJ1466" t="str">
        <f>VLOOKUP(BD1466,工作表1!$K$3:$M$1000,3,FALSE)</f>
        <v>2028/2/15</v>
      </c>
      <c r="BK1466">
        <f t="shared" si="741"/>
        <v>8.1000000000000003E-2</v>
      </c>
      <c r="BL1466">
        <f t="shared" si="742"/>
        <v>2.669</v>
      </c>
      <c r="BM1466" s="43">
        <f t="shared" si="759"/>
        <v>44242</v>
      </c>
      <c r="BN1466" s="43">
        <f t="shared" si="743"/>
        <v>44377</v>
      </c>
      <c r="BO1466" s="45">
        <f t="shared" si="760"/>
        <v>0.40353260869565222</v>
      </c>
      <c r="BP1466" s="45">
        <f t="shared" si="761"/>
        <v>2.4001079511614059</v>
      </c>
      <c r="BQ1466" s="47">
        <f t="shared" si="762"/>
        <v>115.62905128937804</v>
      </c>
      <c r="BR1466" s="47">
        <f t="shared" si="763"/>
        <v>135.88313719039962</v>
      </c>
    </row>
    <row r="1467" spans="6:70" x14ac:dyDescent="0.25">
      <c r="F1467" s="2">
        <v>44148</v>
      </c>
      <c r="G1467">
        <v>8.4000000000000005E-2</v>
      </c>
      <c r="H1467" s="43">
        <v>44182</v>
      </c>
      <c r="I1467">
        <v>0.65259999999999996</v>
      </c>
      <c r="L1467" s="2">
        <v>44111</v>
      </c>
      <c r="M1467" t="str">
        <v>9128282R</v>
      </c>
      <c r="N1467">
        <v>0.16120000000000001</v>
      </c>
      <c r="O1467">
        <v>9.5699999999999993E-2</v>
      </c>
      <c r="P1467">
        <v>0.80059999999999998</v>
      </c>
      <c r="Q1467">
        <v>138.71875</v>
      </c>
      <c r="R1467">
        <f>VLOOKUP(M1467,工作表1!$A$3:$B$1000,2,FALSE)</f>
        <v>2.25</v>
      </c>
      <c r="S1467" t="str">
        <f>VLOOKUP(M1467,工作表1!$A$3:$C$1000,3,FALSE)</f>
        <v>2027/8/15</v>
      </c>
      <c r="T1467">
        <f t="shared" si="733"/>
        <v>8.1000000000000003E-2</v>
      </c>
      <c r="U1467">
        <f t="shared" si="732"/>
        <v>2.169</v>
      </c>
      <c r="V1467" s="43">
        <f t="shared" si="744"/>
        <v>44242</v>
      </c>
      <c r="W1467" s="43">
        <f t="shared" si="734"/>
        <v>44196</v>
      </c>
      <c r="X1467" s="45">
        <f t="shared" si="745"/>
        <v>0.33016304347826092</v>
      </c>
      <c r="Y1467" s="45">
        <f t="shared" si="746"/>
        <v>0.84797126265634315</v>
      </c>
      <c r="Z1467" s="47">
        <f t="shared" si="747"/>
        <v>111.55046169368607</v>
      </c>
      <c r="AA1467" s="47">
        <f t="shared" si="748"/>
        <v>138.05610250598153</v>
      </c>
      <c r="AB1467" s="45">
        <f t="shared" si="749"/>
        <v>0.55789999999999995</v>
      </c>
      <c r="AC1467" s="2" t="str">
        <f t="shared" si="735"/>
        <v>TY1</v>
      </c>
      <c r="AD1467">
        <f t="shared" si="736"/>
        <v>138.71875</v>
      </c>
      <c r="AE1467">
        <f t="shared" si="737"/>
        <v>138.375</v>
      </c>
      <c r="AF1467" s="49">
        <f t="shared" si="764"/>
        <v>0.34375</v>
      </c>
      <c r="AG1467" s="3">
        <f t="shared" si="750"/>
        <v>138.05610250598153</v>
      </c>
      <c r="AH1467">
        <f t="shared" si="751"/>
        <v>136.98732780292195</v>
      </c>
      <c r="AI1467" s="51">
        <f t="shared" si="752"/>
        <v>1.0687747030595744</v>
      </c>
      <c r="AJ1467" s="52">
        <f t="shared" si="753"/>
        <v>0.72502470305957445</v>
      </c>
      <c r="AK1467" s="2">
        <v>44111</v>
      </c>
      <c r="AL1467" t="str">
        <v>9128283F</v>
      </c>
      <c r="AM1467">
        <v>-5.2600000000000001E-2</v>
      </c>
      <c r="AN1467">
        <v>0.11804000000000001</v>
      </c>
      <c r="AO1467">
        <v>0.80059999999999998</v>
      </c>
      <c r="AP1467">
        <v>138.375</v>
      </c>
      <c r="AQ1467">
        <f>VLOOKUP(AL1467,工作表1!$F$3:$G$1000,2,FALSE)</f>
        <v>2.25</v>
      </c>
      <c r="AR1467" t="str">
        <f>VLOOKUP(AL1467,工作表1!$F$3:$H$1000,3,FALSE)</f>
        <v>2027/11/15</v>
      </c>
      <c r="AS1467">
        <f t="shared" si="738"/>
        <v>8.1000000000000003E-2</v>
      </c>
      <c r="AT1467">
        <f t="shared" si="739"/>
        <v>2.169</v>
      </c>
      <c r="AU1467" s="43">
        <f t="shared" si="754"/>
        <v>44150</v>
      </c>
      <c r="AV1467" s="43">
        <f t="shared" si="740"/>
        <v>44286</v>
      </c>
      <c r="AW1467" s="45">
        <f t="shared" si="755"/>
        <v>0.89266304347826086</v>
      </c>
      <c r="AX1467" s="45">
        <f t="shared" si="756"/>
        <v>1.9652657832042881</v>
      </c>
      <c r="AY1467" s="47">
        <f t="shared" si="757"/>
        <v>111.79059998148507</v>
      </c>
      <c r="AZ1467" s="47">
        <f t="shared" si="758"/>
        <v>136.98732780292195</v>
      </c>
      <c r="BA1467" s="43"/>
      <c r="BC1467" s="2">
        <v>44110</v>
      </c>
      <c r="BD1467" t="str">
        <v>9128283W</v>
      </c>
      <c r="BE1467">
        <v>-23.523299999999999</v>
      </c>
      <c r="BF1467">
        <v>0.97246999999999995</v>
      </c>
      <c r="BG1467">
        <v>0.82720000000000005</v>
      </c>
      <c r="BH1467">
        <v>138.71875</v>
      </c>
      <c r="BI1467">
        <f>VLOOKUP(BD1467,工作表1!$K$3:$L$1000,2,FALSE)</f>
        <v>2.75</v>
      </c>
      <c r="BJ1467" t="str">
        <f>VLOOKUP(BD1467,工作表1!$K$3:$M$1000,3,FALSE)</f>
        <v>2028/2/15</v>
      </c>
      <c r="BK1467">
        <f t="shared" si="741"/>
        <v>7.9500000000000001E-2</v>
      </c>
      <c r="BL1467">
        <f t="shared" si="742"/>
        <v>2.6705000000000001</v>
      </c>
      <c r="BM1467" s="43">
        <f t="shared" si="759"/>
        <v>44242</v>
      </c>
      <c r="BN1467" s="43">
        <f t="shared" si="743"/>
        <v>44377</v>
      </c>
      <c r="BO1467" s="45">
        <f t="shared" si="760"/>
        <v>0.39605978260869568</v>
      </c>
      <c r="BP1467" s="45">
        <f t="shared" si="761"/>
        <v>2.4001693716497918</v>
      </c>
      <c r="BQ1467" s="47">
        <f t="shared" si="762"/>
        <v>115.91026011536894</v>
      </c>
      <c r="BR1467" s="47">
        <f t="shared" si="763"/>
        <v>136.20703098236331</v>
      </c>
    </row>
    <row r="1468" spans="6:70" x14ac:dyDescent="0.25">
      <c r="F1468" s="2">
        <v>44147</v>
      </c>
      <c r="G1468">
        <v>8.3500000000000005E-2</v>
      </c>
      <c r="H1468" s="43">
        <v>44181</v>
      </c>
      <c r="I1468">
        <v>0.63880000000000003</v>
      </c>
      <c r="L1468" s="2">
        <v>44110</v>
      </c>
      <c r="M1468" t="str">
        <v>9128282R</v>
      </c>
      <c r="N1468">
        <v>4.82E-2</v>
      </c>
      <c r="O1468">
        <v>0.10632</v>
      </c>
      <c r="P1468">
        <v>0.80059999999999998</v>
      </c>
      <c r="Q1468">
        <v>139.046875</v>
      </c>
      <c r="R1468">
        <f>VLOOKUP(M1468,工作表1!$A$3:$B$1000,2,FALSE)</f>
        <v>2.25</v>
      </c>
      <c r="S1468" t="str">
        <f>VLOOKUP(M1468,工作表1!$A$3:$C$1000,3,FALSE)</f>
        <v>2027/8/15</v>
      </c>
      <c r="T1468">
        <f t="shared" si="733"/>
        <v>7.9500000000000001E-2</v>
      </c>
      <c r="U1468">
        <f t="shared" si="732"/>
        <v>2.1705000000000001</v>
      </c>
      <c r="V1468" s="43">
        <f t="shared" si="744"/>
        <v>44242</v>
      </c>
      <c r="W1468" s="43">
        <f t="shared" si="734"/>
        <v>44196</v>
      </c>
      <c r="X1468" s="45">
        <f t="shared" si="745"/>
        <v>0.32404891304347827</v>
      </c>
      <c r="Y1468" s="45">
        <f t="shared" si="746"/>
        <v>0.84802151578320428</v>
      </c>
      <c r="Z1468" s="47">
        <f t="shared" si="747"/>
        <v>111.81608744110487</v>
      </c>
      <c r="AA1468" s="47">
        <f t="shared" si="748"/>
        <v>138.3722354472842</v>
      </c>
      <c r="AB1468" s="45">
        <f t="shared" si="749"/>
        <v>0.51190000000000002</v>
      </c>
      <c r="AC1468" s="2" t="str">
        <f t="shared" si="735"/>
        <v>TY1</v>
      </c>
      <c r="AD1468">
        <f t="shared" si="736"/>
        <v>139.046875</v>
      </c>
      <c r="AE1468">
        <f t="shared" si="737"/>
        <v>138.71875</v>
      </c>
      <c r="AF1468" s="49">
        <f t="shared" si="764"/>
        <v>0.328125</v>
      </c>
      <c r="AG1468" s="3">
        <f t="shared" si="750"/>
        <v>138.3722354472842</v>
      </c>
      <c r="AH1468">
        <f t="shared" si="751"/>
        <v>137.32249722835047</v>
      </c>
      <c r="AI1468" s="51">
        <f t="shared" si="752"/>
        <v>1.0497382189337259</v>
      </c>
      <c r="AJ1468" s="52">
        <f t="shared" si="753"/>
        <v>0.72161321893372588</v>
      </c>
      <c r="AK1468" s="2">
        <v>44110</v>
      </c>
      <c r="AL1468" t="str">
        <v>9128283F</v>
      </c>
      <c r="AM1468">
        <v>-9.2799999999999994E-2</v>
      </c>
      <c r="AN1468">
        <v>0.11731999999999999</v>
      </c>
      <c r="AO1468">
        <v>0.80059999999999998</v>
      </c>
      <c r="AP1468">
        <v>138.71875</v>
      </c>
      <c r="AQ1468">
        <f>VLOOKUP(AL1468,工作表1!$F$3:$G$1000,2,FALSE)</f>
        <v>2.25</v>
      </c>
      <c r="AR1468" t="str">
        <f>VLOOKUP(AL1468,工作表1!$F$3:$H$1000,3,FALSE)</f>
        <v>2027/11/15</v>
      </c>
      <c r="AS1468">
        <f t="shared" si="738"/>
        <v>7.9500000000000001E-2</v>
      </c>
      <c r="AT1468">
        <f t="shared" si="739"/>
        <v>2.1705000000000001</v>
      </c>
      <c r="AU1468" s="43">
        <f t="shared" si="754"/>
        <v>44150</v>
      </c>
      <c r="AV1468" s="43">
        <f t="shared" si="740"/>
        <v>44286</v>
      </c>
      <c r="AW1468" s="45">
        <f t="shared" si="755"/>
        <v>0.88654891304347816</v>
      </c>
      <c r="AX1468" s="45">
        <f t="shared" si="756"/>
        <v>1.9653160363311493</v>
      </c>
      <c r="AY1468" s="47">
        <f t="shared" si="757"/>
        <v>112.07184133809501</v>
      </c>
      <c r="AZ1468" s="47">
        <f t="shared" si="758"/>
        <v>137.32249722835047</v>
      </c>
      <c r="BA1468" s="43"/>
      <c r="BC1468" s="2">
        <v>44109</v>
      </c>
      <c r="BD1468" t="str">
        <v>9128283W</v>
      </c>
      <c r="BE1468">
        <v>-23.534700000000001</v>
      </c>
      <c r="BF1468">
        <v>0.98551</v>
      </c>
      <c r="BG1468">
        <v>0.82720000000000005</v>
      </c>
      <c r="BH1468">
        <v>138.59375</v>
      </c>
      <c r="BI1468">
        <f>VLOOKUP(BD1468,工作表1!$K$3:$L$1000,2,FALSE)</f>
        <v>2.75</v>
      </c>
      <c r="BJ1468" t="str">
        <f>VLOOKUP(BD1468,工作表1!$K$3:$M$1000,3,FALSE)</f>
        <v>2028/2/15</v>
      </c>
      <c r="BK1468">
        <f t="shared" si="741"/>
        <v>7.9000000000000001E-2</v>
      </c>
      <c r="BL1468">
        <f t="shared" si="742"/>
        <v>2.6709999999999998</v>
      </c>
      <c r="BM1468" s="43">
        <f t="shared" si="759"/>
        <v>44242</v>
      </c>
      <c r="BN1468" s="43">
        <f t="shared" si="743"/>
        <v>44377</v>
      </c>
      <c r="BO1468" s="45">
        <f t="shared" si="760"/>
        <v>0.38858695652173908</v>
      </c>
      <c r="BP1468" s="45">
        <f t="shared" si="761"/>
        <v>2.4002307921381778</v>
      </c>
      <c r="BQ1468" s="47">
        <f t="shared" si="762"/>
        <v>115.794466584042</v>
      </c>
      <c r="BR1468" s="47">
        <f t="shared" si="763"/>
        <v>136.05187614765327</v>
      </c>
    </row>
    <row r="1469" spans="6:70" x14ac:dyDescent="0.25">
      <c r="F1469" s="2">
        <v>44146</v>
      </c>
      <c r="G1469">
        <v>8.5000000000000006E-2</v>
      </c>
      <c r="H1469" s="43">
        <v>44180</v>
      </c>
      <c r="I1469">
        <v>0.63419999999999999</v>
      </c>
      <c r="L1469" s="2">
        <v>44109</v>
      </c>
      <c r="M1469" t="str">
        <v>9128282R</v>
      </c>
      <c r="N1469">
        <v>-0.30649999999999999</v>
      </c>
      <c r="O1469">
        <v>0.16278999999999999</v>
      </c>
      <c r="P1469">
        <v>0.80059999999999998</v>
      </c>
      <c r="Q1469">
        <v>138.921875</v>
      </c>
      <c r="R1469">
        <f>VLOOKUP(M1469,工作表1!$A$3:$B$1000,2,FALSE)</f>
        <v>2.25</v>
      </c>
      <c r="S1469" t="str">
        <f>VLOOKUP(M1469,工作表1!$A$3:$C$1000,3,FALSE)</f>
        <v>2027/8/15</v>
      </c>
      <c r="T1469">
        <f t="shared" si="733"/>
        <v>7.9000000000000001E-2</v>
      </c>
      <c r="U1469">
        <f t="shared" si="732"/>
        <v>2.1709999999999998</v>
      </c>
      <c r="V1469" s="43">
        <f t="shared" si="744"/>
        <v>44242</v>
      </c>
      <c r="W1469" s="43">
        <f t="shared" si="734"/>
        <v>44196</v>
      </c>
      <c r="X1469" s="45">
        <f t="shared" si="745"/>
        <v>0.31793478260869562</v>
      </c>
      <c r="Y1469" s="45">
        <f t="shared" si="746"/>
        <v>0.84807176891006542</v>
      </c>
      <c r="Z1469" s="47">
        <f t="shared" si="747"/>
        <v>111.70539941486633</v>
      </c>
      <c r="AA1469" s="47">
        <f t="shared" si="748"/>
        <v>138.2186166797413</v>
      </c>
      <c r="AB1469" s="45">
        <f t="shared" si="749"/>
        <v>0.55089999999999995</v>
      </c>
      <c r="AC1469" s="2" t="str">
        <f t="shared" si="735"/>
        <v>TY1</v>
      </c>
      <c r="AD1469">
        <f t="shared" si="736"/>
        <v>138.921875</v>
      </c>
      <c r="AE1469">
        <f t="shared" si="737"/>
        <v>138.59375</v>
      </c>
      <c r="AF1469" s="49">
        <f t="shared" si="764"/>
        <v>0.328125</v>
      </c>
      <c r="AG1469" s="3">
        <f t="shared" si="750"/>
        <v>138.2186166797413</v>
      </c>
      <c r="AH1469">
        <f t="shared" si="751"/>
        <v>137.14884520925361</v>
      </c>
      <c r="AI1469" s="51">
        <f t="shared" si="752"/>
        <v>1.0697714704876944</v>
      </c>
      <c r="AJ1469" s="52">
        <f t="shared" si="753"/>
        <v>0.74164647048769439</v>
      </c>
      <c r="AK1469" s="2">
        <v>44109</v>
      </c>
      <c r="AL1469" t="str">
        <v>9128283F</v>
      </c>
      <c r="AM1469">
        <v>-0.8135</v>
      </c>
      <c r="AN1469">
        <v>0.17344999999999999</v>
      </c>
      <c r="AO1469">
        <v>0.80059999999999998</v>
      </c>
      <c r="AP1469">
        <v>138.59375</v>
      </c>
      <c r="AQ1469">
        <f>VLOOKUP(AL1469,工作表1!$F$3:$G$1000,2,FALSE)</f>
        <v>2.25</v>
      </c>
      <c r="AR1469" t="str">
        <f>VLOOKUP(AL1469,工作表1!$F$3:$H$1000,3,FALSE)</f>
        <v>2027/11/15</v>
      </c>
      <c r="AS1469">
        <f t="shared" si="738"/>
        <v>7.9000000000000001E-2</v>
      </c>
      <c r="AT1469">
        <f t="shared" si="739"/>
        <v>2.1709999999999998</v>
      </c>
      <c r="AU1469" s="43">
        <f t="shared" si="754"/>
        <v>44150</v>
      </c>
      <c r="AV1469" s="43">
        <f t="shared" si="740"/>
        <v>44286</v>
      </c>
      <c r="AW1469" s="45">
        <f t="shared" si="755"/>
        <v>0.88043478260869568</v>
      </c>
      <c r="AX1469" s="45">
        <f t="shared" si="756"/>
        <v>1.9653662894580108</v>
      </c>
      <c r="AY1469" s="47">
        <f t="shared" si="757"/>
        <v>111.94523969066238</v>
      </c>
      <c r="AZ1469" s="47">
        <f t="shared" si="758"/>
        <v>137.14884520925361</v>
      </c>
      <c r="BA1469" s="43"/>
      <c r="BC1469" s="2">
        <v>44106</v>
      </c>
      <c r="BD1469" t="str">
        <v>9128283W</v>
      </c>
      <c r="BE1469">
        <v>-23.640599999999999</v>
      </c>
      <c r="BF1469">
        <v>0.97084000000000004</v>
      </c>
      <c r="BG1469">
        <v>0.82720000000000005</v>
      </c>
      <c r="BH1469">
        <v>139.125</v>
      </c>
      <c r="BI1469">
        <f>VLOOKUP(BD1469,工作表1!$K$3:$L$1000,2,FALSE)</f>
        <v>2.75</v>
      </c>
      <c r="BJ1469" t="str">
        <f>VLOOKUP(BD1469,工作表1!$K$3:$M$1000,3,FALSE)</f>
        <v>2028/2/15</v>
      </c>
      <c r="BK1469">
        <f t="shared" si="741"/>
        <v>7.85E-2</v>
      </c>
      <c r="BL1469">
        <f t="shared" si="742"/>
        <v>2.6715</v>
      </c>
      <c r="BM1469" s="43">
        <f t="shared" si="759"/>
        <v>44242</v>
      </c>
      <c r="BN1469" s="43">
        <f t="shared" si="743"/>
        <v>44377</v>
      </c>
      <c r="BO1469" s="45">
        <f t="shared" si="760"/>
        <v>0.38111413043478259</v>
      </c>
      <c r="BP1469" s="45">
        <f t="shared" si="761"/>
        <v>2.4002922126265633</v>
      </c>
      <c r="BQ1469" s="47">
        <f t="shared" si="762"/>
        <v>116.24787695993712</v>
      </c>
      <c r="BR1469" s="47">
        <f t="shared" si="763"/>
        <v>136.58482712706834</v>
      </c>
    </row>
    <row r="1470" spans="6:70" x14ac:dyDescent="0.25">
      <c r="F1470" s="2">
        <v>44145</v>
      </c>
      <c r="G1470">
        <v>8.4500000000000006E-2</v>
      </c>
      <c r="H1470" s="43">
        <v>44179</v>
      </c>
      <c r="I1470">
        <v>0.62270000000000003</v>
      </c>
      <c r="L1470" s="2">
        <v>44106</v>
      </c>
      <c r="M1470" t="str">
        <v>9128282R</v>
      </c>
      <c r="N1470">
        <v>-0.29899999999999999</v>
      </c>
      <c r="O1470">
        <v>0.14939</v>
      </c>
      <c r="P1470">
        <v>0.80059999999999998</v>
      </c>
      <c r="Q1470">
        <v>139.4375</v>
      </c>
      <c r="R1470">
        <f>VLOOKUP(M1470,工作表1!$A$3:$B$1000,2,FALSE)</f>
        <v>2.25</v>
      </c>
      <c r="S1470" t="str">
        <f>VLOOKUP(M1470,工作表1!$A$3:$C$1000,3,FALSE)</f>
        <v>2027/8/15</v>
      </c>
      <c r="T1470">
        <f t="shared" si="733"/>
        <v>7.85E-2</v>
      </c>
      <c r="U1470">
        <f t="shared" si="732"/>
        <v>2.1715</v>
      </c>
      <c r="V1470" s="43">
        <f t="shared" si="744"/>
        <v>44242</v>
      </c>
      <c r="W1470" s="43">
        <f t="shared" si="734"/>
        <v>44196</v>
      </c>
      <c r="X1470" s="45">
        <f t="shared" si="745"/>
        <v>0.31182065217391308</v>
      </c>
      <c r="Y1470" s="45">
        <f t="shared" si="746"/>
        <v>0.84812202203692677</v>
      </c>
      <c r="Z1470" s="47">
        <f t="shared" si="747"/>
        <v>112.12750400112397</v>
      </c>
      <c r="AA1470" s="47">
        <f t="shared" si="748"/>
        <v>138.73048608946343</v>
      </c>
      <c r="AB1470" s="45">
        <f t="shared" si="749"/>
        <v>0.48199999999999998</v>
      </c>
      <c r="AC1470" s="2" t="str">
        <f t="shared" si="735"/>
        <v>TY1</v>
      </c>
      <c r="AD1470">
        <f t="shared" si="736"/>
        <v>139.4375</v>
      </c>
      <c r="AE1470">
        <f t="shared" si="737"/>
        <v>139.125</v>
      </c>
      <c r="AF1470" s="49">
        <f t="shared" si="764"/>
        <v>0.3125</v>
      </c>
      <c r="AG1470" s="3">
        <f t="shared" si="750"/>
        <v>138.73048608946343</v>
      </c>
      <c r="AH1470">
        <f t="shared" si="751"/>
        <v>137.68012822098595</v>
      </c>
      <c r="AI1470" s="51">
        <f t="shared" si="752"/>
        <v>1.0503578684774766</v>
      </c>
      <c r="AJ1470" s="52">
        <f t="shared" si="753"/>
        <v>0.73785786847747659</v>
      </c>
      <c r="AK1470" s="2">
        <v>44106</v>
      </c>
      <c r="AL1470" t="str">
        <v>9128283F</v>
      </c>
      <c r="AM1470">
        <v>-0.80979999999999996</v>
      </c>
      <c r="AN1470">
        <v>0.16078999999999999</v>
      </c>
      <c r="AO1470">
        <v>0.80059999999999998</v>
      </c>
      <c r="AP1470">
        <v>139.125</v>
      </c>
      <c r="AQ1470">
        <f>VLOOKUP(AL1470,工作表1!$F$3:$G$1000,2,FALSE)</f>
        <v>2.25</v>
      </c>
      <c r="AR1470" t="str">
        <f>VLOOKUP(AL1470,工作表1!$F$3:$H$1000,3,FALSE)</f>
        <v>2027/11/15</v>
      </c>
      <c r="AS1470">
        <f t="shared" si="738"/>
        <v>7.85E-2</v>
      </c>
      <c r="AT1470">
        <f t="shared" si="739"/>
        <v>2.1715</v>
      </c>
      <c r="AU1470" s="43">
        <f t="shared" si="754"/>
        <v>44150</v>
      </c>
      <c r="AV1470" s="43">
        <f t="shared" si="740"/>
        <v>44286</v>
      </c>
      <c r="AW1470" s="45">
        <f t="shared" si="755"/>
        <v>0.87432065217391308</v>
      </c>
      <c r="AX1470" s="45">
        <f t="shared" si="756"/>
        <v>1.965416542584872</v>
      </c>
      <c r="AY1470" s="47">
        <f t="shared" si="757"/>
        <v>112.38301180668938</v>
      </c>
      <c r="AZ1470" s="47">
        <f t="shared" si="758"/>
        <v>137.68012822098595</v>
      </c>
      <c r="BA1470" s="43"/>
      <c r="BC1470" s="2">
        <v>44105</v>
      </c>
      <c r="BD1470" t="str">
        <v>9128283W</v>
      </c>
      <c r="BE1470">
        <v>-23.1204</v>
      </c>
      <c r="BF1470">
        <v>0.95684000000000002</v>
      </c>
      <c r="BG1470">
        <v>0.82720000000000005</v>
      </c>
      <c r="BH1470">
        <v>139.265625</v>
      </c>
      <c r="BI1470">
        <f>VLOOKUP(BD1470,工作表1!$K$3:$L$1000,2,FALSE)</f>
        <v>2.75</v>
      </c>
      <c r="BJ1470" t="str">
        <f>VLOOKUP(BD1470,工作表1!$K$3:$M$1000,3,FALSE)</f>
        <v>2028/2/15</v>
      </c>
      <c r="BK1470">
        <f t="shared" si="741"/>
        <v>7.85E-2</v>
      </c>
      <c r="BL1470">
        <f t="shared" si="742"/>
        <v>2.6715</v>
      </c>
      <c r="BM1470" s="43">
        <f t="shared" si="759"/>
        <v>44242</v>
      </c>
      <c r="BN1470" s="43">
        <f t="shared" si="743"/>
        <v>44377</v>
      </c>
      <c r="BO1470" s="45">
        <f t="shared" si="760"/>
        <v>0.35869565217391303</v>
      </c>
      <c r="BP1470" s="45">
        <f t="shared" si="761"/>
        <v>2.4004764740917213</v>
      </c>
      <c r="BQ1470" s="47">
        <f t="shared" si="762"/>
        <v>116.39513574035978</v>
      </c>
      <c r="BR1470" s="47">
        <f t="shared" si="763"/>
        <v>136.71866574318742</v>
      </c>
    </row>
    <row r="1471" spans="6:70" x14ac:dyDescent="0.25">
      <c r="F1471" s="2">
        <v>44144</v>
      </c>
      <c r="G1471">
        <v>8.3000000000000004E-2</v>
      </c>
      <c r="H1471" s="43">
        <v>44176</v>
      </c>
      <c r="I1471">
        <v>0.62729999999999997</v>
      </c>
      <c r="L1471" s="2">
        <v>44105</v>
      </c>
      <c r="M1471" t="str">
        <v>9128282R</v>
      </c>
      <c r="N1471">
        <v>0.48180000000000001</v>
      </c>
      <c r="O1471">
        <v>7.6490000000000002E-2</v>
      </c>
      <c r="P1471">
        <v>0.80059999999999998</v>
      </c>
      <c r="Q1471">
        <v>139.546875</v>
      </c>
      <c r="R1471">
        <f>VLOOKUP(M1471,工作表1!$A$3:$B$1000,2,FALSE)</f>
        <v>2.25</v>
      </c>
      <c r="S1471" t="str">
        <f>VLOOKUP(M1471,工作表1!$A$3:$C$1000,3,FALSE)</f>
        <v>2027/8/15</v>
      </c>
      <c r="T1471">
        <f t="shared" si="733"/>
        <v>7.85E-2</v>
      </c>
      <c r="U1471">
        <f t="shared" si="732"/>
        <v>2.1715</v>
      </c>
      <c r="V1471" s="43">
        <f t="shared" si="744"/>
        <v>44242</v>
      </c>
      <c r="W1471" s="43">
        <f t="shared" si="734"/>
        <v>44196</v>
      </c>
      <c r="X1471" s="45">
        <f t="shared" si="745"/>
        <v>0.29347826086956519</v>
      </c>
      <c r="Y1471" s="45">
        <f t="shared" si="746"/>
        <v>0.84827278141751039</v>
      </c>
      <c r="Z1471" s="47">
        <f t="shared" si="747"/>
        <v>112.25402248536597</v>
      </c>
      <c r="AA1471" s="47">
        <f t="shared" si="748"/>
        <v>138.84286556369906</v>
      </c>
      <c r="AB1471" s="45">
        <f t="shared" si="749"/>
        <v>0.46360000000000001</v>
      </c>
      <c r="AC1471" s="2" t="str">
        <f t="shared" si="735"/>
        <v>TY1</v>
      </c>
      <c r="AD1471">
        <f t="shared" si="736"/>
        <v>139.546875</v>
      </c>
      <c r="AE1471">
        <f t="shared" si="737"/>
        <v>139.265625</v>
      </c>
      <c r="AF1471" s="49">
        <f t="shared" si="764"/>
        <v>0.28125</v>
      </c>
      <c r="AG1471" s="3">
        <f t="shared" si="750"/>
        <v>138.84286556369906</v>
      </c>
      <c r="AH1471">
        <f t="shared" si="751"/>
        <v>137.77213895027097</v>
      </c>
      <c r="AI1471" s="51">
        <f t="shared" si="752"/>
        <v>1.0707266134280928</v>
      </c>
      <c r="AJ1471" s="52">
        <f t="shared" si="753"/>
        <v>0.78947661342809283</v>
      </c>
      <c r="AK1471" s="2">
        <v>44105</v>
      </c>
      <c r="AL1471" t="str">
        <v>9128283F</v>
      </c>
      <c r="AM1471">
        <v>-1.1916</v>
      </c>
      <c r="AN1471">
        <v>0.19619</v>
      </c>
      <c r="AO1471">
        <v>0.80059999999999998</v>
      </c>
      <c r="AP1471">
        <v>139.265625</v>
      </c>
      <c r="AQ1471">
        <f>VLOOKUP(AL1471,工作表1!$F$3:$G$1000,2,FALSE)</f>
        <v>2.25</v>
      </c>
      <c r="AR1471" t="str">
        <f>VLOOKUP(AL1471,工作表1!$F$3:$H$1000,3,FALSE)</f>
        <v>2027/11/15</v>
      </c>
      <c r="AS1471">
        <f t="shared" si="738"/>
        <v>7.85E-2</v>
      </c>
      <c r="AT1471">
        <f t="shared" si="739"/>
        <v>2.1715</v>
      </c>
      <c r="AU1471" s="43">
        <f t="shared" si="754"/>
        <v>44150</v>
      </c>
      <c r="AV1471" s="43">
        <f t="shared" si="740"/>
        <v>44286</v>
      </c>
      <c r="AW1471" s="45">
        <f t="shared" si="755"/>
        <v>0.8559782608695653</v>
      </c>
      <c r="AX1471" s="45">
        <f t="shared" si="756"/>
        <v>1.9655673019654558</v>
      </c>
      <c r="AY1471" s="47">
        <f t="shared" si="757"/>
        <v>112.49322307372394</v>
      </c>
      <c r="AZ1471" s="47">
        <f t="shared" si="758"/>
        <v>137.77213895027097</v>
      </c>
      <c r="BA1471" s="43"/>
      <c r="BC1471" s="2">
        <v>44104</v>
      </c>
      <c r="BD1471" t="str">
        <v>9128283W</v>
      </c>
      <c r="BE1471">
        <v>-23.851500000000001</v>
      </c>
      <c r="BF1471">
        <v>0.96189000000000002</v>
      </c>
      <c r="BG1471">
        <v>0.82720000000000005</v>
      </c>
      <c r="BH1471">
        <v>139.265625</v>
      </c>
      <c r="BI1471">
        <f>VLOOKUP(BD1471,工作表1!$K$3:$L$1000,2,FALSE)</f>
        <v>2.75</v>
      </c>
      <c r="BJ1471" t="str">
        <f>VLOOKUP(BD1471,工作表1!$K$3:$M$1000,3,FALSE)</f>
        <v>2028/2/15</v>
      </c>
      <c r="BK1471">
        <f t="shared" si="741"/>
        <v>7.85E-2</v>
      </c>
      <c r="BL1471">
        <f t="shared" si="742"/>
        <v>2.6715</v>
      </c>
      <c r="BM1471" s="43">
        <f t="shared" si="759"/>
        <v>44242</v>
      </c>
      <c r="BN1471" s="43">
        <f t="shared" si="743"/>
        <v>44377</v>
      </c>
      <c r="BO1471" s="45">
        <f t="shared" si="760"/>
        <v>0.35122282608695654</v>
      </c>
      <c r="BP1471" s="45">
        <f t="shared" si="761"/>
        <v>2.4005378945801072</v>
      </c>
      <c r="BQ1471" s="47">
        <f t="shared" si="762"/>
        <v>116.39513395857755</v>
      </c>
      <c r="BR1471" s="47">
        <f t="shared" si="763"/>
        <v>136.70393620477847</v>
      </c>
    </row>
    <row r="1472" spans="6:70" x14ac:dyDescent="0.25">
      <c r="F1472" s="2">
        <v>44141</v>
      </c>
      <c r="G1472">
        <v>8.344E-2</v>
      </c>
      <c r="H1472" s="43">
        <v>44175</v>
      </c>
      <c r="I1472">
        <v>0.64570000000000005</v>
      </c>
      <c r="L1472" s="2">
        <v>44104</v>
      </c>
      <c r="M1472" t="str">
        <v>9128282R</v>
      </c>
      <c r="N1472">
        <v>3.4799999999999998E-2</v>
      </c>
      <c r="O1472">
        <v>0.10818</v>
      </c>
      <c r="P1472">
        <v>0.80059999999999998</v>
      </c>
      <c r="Q1472">
        <v>139.53125</v>
      </c>
      <c r="R1472">
        <f>VLOOKUP(M1472,工作表1!$A$3:$B$1000,2,FALSE)</f>
        <v>2.25</v>
      </c>
      <c r="S1472" t="str">
        <f>VLOOKUP(M1472,工作表1!$A$3:$C$1000,3,FALSE)</f>
        <v>2027/8/15</v>
      </c>
      <c r="T1472">
        <f t="shared" si="733"/>
        <v>7.85E-2</v>
      </c>
      <c r="U1472">
        <f t="shared" si="732"/>
        <v>2.1715</v>
      </c>
      <c r="V1472" s="43">
        <f t="shared" si="744"/>
        <v>44242</v>
      </c>
      <c r="W1472" s="43">
        <f t="shared" si="734"/>
        <v>44196</v>
      </c>
      <c r="X1472" s="45">
        <f t="shared" si="745"/>
        <v>0.28736413043478265</v>
      </c>
      <c r="Y1472" s="45">
        <f t="shared" si="746"/>
        <v>0.84832303454437175</v>
      </c>
      <c r="Z1472" s="47">
        <f t="shared" si="747"/>
        <v>112.23823068875346</v>
      </c>
      <c r="AA1472" s="47">
        <f t="shared" si="748"/>
        <v>138.80792390868763</v>
      </c>
      <c r="AB1472" s="45">
        <f t="shared" si="749"/>
        <v>0.47039999999999998</v>
      </c>
      <c r="AC1472" s="2" t="str">
        <f t="shared" si="735"/>
        <v>TY2</v>
      </c>
      <c r="AD1472">
        <f t="shared" si="736"/>
        <v>139.265625</v>
      </c>
      <c r="AE1472">
        <f t="shared" si="737"/>
        <v>139.5</v>
      </c>
      <c r="AF1472" s="49">
        <f t="shared" si="764"/>
        <v>-0.234375</v>
      </c>
      <c r="AG1472" s="3">
        <f t="shared" si="750"/>
        <v>137.75685576178662</v>
      </c>
      <c r="AH1472">
        <f t="shared" si="751"/>
        <v>136.97180188120254</v>
      </c>
      <c r="AI1472" s="51">
        <f t="shared" si="752"/>
        <v>0.78505388058408698</v>
      </c>
      <c r="AJ1472" s="52">
        <f t="shared" si="753"/>
        <v>1.019428880584087</v>
      </c>
      <c r="AK1472" s="2">
        <v>44104</v>
      </c>
      <c r="AL1472" t="str">
        <v>9128283F</v>
      </c>
      <c r="AM1472">
        <v>-1.7000999999999999</v>
      </c>
      <c r="AN1472">
        <v>0.20591999999999999</v>
      </c>
      <c r="AO1472">
        <v>0.80059999999999998</v>
      </c>
      <c r="AP1472">
        <v>139.265625</v>
      </c>
      <c r="AQ1472">
        <f>VLOOKUP(AL1472,工作表1!$F$3:$G$1000,2,FALSE)</f>
        <v>2.25</v>
      </c>
      <c r="AR1472" t="str">
        <f>VLOOKUP(AL1472,工作表1!$F$3:$H$1000,3,FALSE)</f>
        <v>2027/11/15</v>
      </c>
      <c r="AS1472">
        <f t="shared" si="738"/>
        <v>7.85E-2</v>
      </c>
      <c r="AT1472">
        <f t="shared" si="739"/>
        <v>2.1715</v>
      </c>
      <c r="AU1472" s="43">
        <f t="shared" si="754"/>
        <v>44150</v>
      </c>
      <c r="AV1472" s="43">
        <f t="shared" si="740"/>
        <v>44286</v>
      </c>
      <c r="AW1472" s="45">
        <f t="shared" si="755"/>
        <v>0.84986413043478259</v>
      </c>
      <c r="AX1472" s="45">
        <f t="shared" si="756"/>
        <v>1.9656175550923169</v>
      </c>
      <c r="AY1472" s="47">
        <f t="shared" si="757"/>
        <v>112.49316984541299</v>
      </c>
      <c r="AZ1472" s="47">
        <f t="shared" si="758"/>
        <v>137.75685576178662</v>
      </c>
      <c r="BA1472" s="43"/>
      <c r="BC1472" s="2">
        <v>44103</v>
      </c>
      <c r="BD1472" t="str">
        <v>9128283W</v>
      </c>
      <c r="BE1472">
        <v>-22.918600000000001</v>
      </c>
      <c r="BF1472">
        <v>0.91905000000000003</v>
      </c>
      <c r="BG1472">
        <v>0.82720000000000005</v>
      </c>
      <c r="BH1472">
        <v>139.5</v>
      </c>
      <c r="BI1472">
        <f>VLOOKUP(BD1472,工作表1!$K$3:$L$1000,2,FALSE)</f>
        <v>2.75</v>
      </c>
      <c r="BJ1472" t="str">
        <f>VLOOKUP(BD1472,工作表1!$K$3:$M$1000,3,FALSE)</f>
        <v>2028/2/15</v>
      </c>
      <c r="BK1472">
        <f t="shared" si="741"/>
        <v>7.6999999999999999E-2</v>
      </c>
      <c r="BL1472">
        <f t="shared" si="742"/>
        <v>2.673</v>
      </c>
      <c r="BM1472" s="43">
        <f t="shared" si="759"/>
        <v>44242</v>
      </c>
      <c r="BN1472" s="43">
        <f t="shared" si="743"/>
        <v>44377</v>
      </c>
      <c r="BO1472" s="45">
        <f t="shared" si="760"/>
        <v>0.34375</v>
      </c>
      <c r="BP1472" s="45">
        <f t="shared" si="761"/>
        <v>2.4005993150684932</v>
      </c>
      <c r="BQ1472" s="47">
        <f t="shared" si="762"/>
        <v>116.63003243850517</v>
      </c>
      <c r="BR1472" s="47">
        <f t="shared" si="763"/>
        <v>136.97180188120254</v>
      </c>
    </row>
    <row r="1473" spans="6:70" x14ac:dyDescent="0.25">
      <c r="F1473" s="2">
        <v>44140</v>
      </c>
      <c r="G1473">
        <v>8.3000000000000004E-2</v>
      </c>
      <c r="H1473" s="43">
        <v>44174</v>
      </c>
      <c r="I1473">
        <v>0.67090000000000005</v>
      </c>
      <c r="L1473" s="2">
        <v>44103</v>
      </c>
      <c r="M1473" t="str">
        <v>9128282R</v>
      </c>
      <c r="N1473">
        <v>-9.8799999999999999E-2</v>
      </c>
      <c r="O1473">
        <v>0.11772000000000001</v>
      </c>
      <c r="P1473">
        <v>0.80059999999999998</v>
      </c>
      <c r="Q1473">
        <v>139.78125</v>
      </c>
      <c r="R1473">
        <f>VLOOKUP(M1473,工作表1!$A$3:$B$1000,2,FALSE)</f>
        <v>2.25</v>
      </c>
      <c r="S1473" t="str">
        <f>VLOOKUP(M1473,工作表1!$A$3:$C$1000,3,FALSE)</f>
        <v>2027/8/15</v>
      </c>
      <c r="T1473">
        <f t="shared" si="733"/>
        <v>7.6999999999999999E-2</v>
      </c>
      <c r="U1473">
        <f t="shared" si="732"/>
        <v>2.173</v>
      </c>
      <c r="V1473" s="43">
        <f t="shared" si="744"/>
        <v>44242</v>
      </c>
      <c r="W1473" s="43">
        <f t="shared" si="734"/>
        <v>44196</v>
      </c>
      <c r="X1473" s="45">
        <f t="shared" si="745"/>
        <v>0.28125</v>
      </c>
      <c r="Y1473" s="45">
        <f t="shared" si="746"/>
        <v>0.84837328767123288</v>
      </c>
      <c r="Z1473" s="47">
        <f t="shared" si="747"/>
        <v>112.44134336692211</v>
      </c>
      <c r="AA1473" s="47">
        <f t="shared" si="748"/>
        <v>139.04592897044839</v>
      </c>
      <c r="AB1473" s="45">
        <f t="shared" si="749"/>
        <v>0.44540000000000002</v>
      </c>
      <c r="AC1473" s="2" t="str">
        <f t="shared" si="735"/>
        <v>TY2</v>
      </c>
      <c r="AD1473">
        <f t="shared" si="736"/>
        <v>139.5</v>
      </c>
      <c r="AE1473">
        <f t="shared" si="737"/>
        <v>139.40625</v>
      </c>
      <c r="AF1473" s="49">
        <f t="shared" si="764"/>
        <v>9.375E-2</v>
      </c>
      <c r="AG1473" s="3">
        <f t="shared" si="750"/>
        <v>138.01455323252335</v>
      </c>
      <c r="AH1473">
        <f t="shared" si="751"/>
        <v>136.77826074268319</v>
      </c>
      <c r="AI1473" s="51">
        <f t="shared" si="752"/>
        <v>1.2362924898401673</v>
      </c>
      <c r="AJ1473" s="52">
        <f t="shared" si="753"/>
        <v>1.1425424898401673</v>
      </c>
      <c r="AK1473" s="2">
        <v>44103</v>
      </c>
      <c r="AL1473" t="str">
        <v>9128283F</v>
      </c>
      <c r="AM1473">
        <v>-0.97689999999999999</v>
      </c>
      <c r="AN1473">
        <v>0.16056999999999999</v>
      </c>
      <c r="AO1473">
        <v>0.80059999999999998</v>
      </c>
      <c r="AP1473">
        <v>139.5</v>
      </c>
      <c r="AQ1473">
        <f>VLOOKUP(AL1473,工作表1!$F$3:$G$1000,2,FALSE)</f>
        <v>2.25</v>
      </c>
      <c r="AR1473" t="str">
        <f>VLOOKUP(AL1473,工作表1!$F$3:$H$1000,3,FALSE)</f>
        <v>2027/11/15</v>
      </c>
      <c r="AS1473">
        <f t="shared" si="738"/>
        <v>7.6999999999999999E-2</v>
      </c>
      <c r="AT1473">
        <f t="shared" si="739"/>
        <v>2.173</v>
      </c>
      <c r="AU1473" s="43">
        <f t="shared" si="754"/>
        <v>44150</v>
      </c>
      <c r="AV1473" s="43">
        <f t="shared" si="740"/>
        <v>44286</v>
      </c>
      <c r="AW1473" s="45">
        <f t="shared" si="755"/>
        <v>0.84375</v>
      </c>
      <c r="AX1473" s="45">
        <f t="shared" si="756"/>
        <v>1.9656678082191781</v>
      </c>
      <c r="AY1473" s="47">
        <f t="shared" si="757"/>
        <v>112.71242326620782</v>
      </c>
      <c r="AZ1473" s="47">
        <f t="shared" si="758"/>
        <v>138.01455323252335</v>
      </c>
      <c r="BA1473" s="43"/>
      <c r="BC1473" s="2">
        <v>44102</v>
      </c>
      <c r="BD1473" t="str">
        <v>9128283W</v>
      </c>
      <c r="BE1473">
        <v>-24.236599999999999</v>
      </c>
      <c r="BF1473">
        <v>0.99668999999999996</v>
      </c>
      <c r="BG1473">
        <v>0.82720000000000005</v>
      </c>
      <c r="BH1473">
        <v>139.40625</v>
      </c>
      <c r="BI1473">
        <f>VLOOKUP(BD1473,工作表1!$K$3:$L$1000,2,FALSE)</f>
        <v>2.75</v>
      </c>
      <c r="BJ1473" t="str">
        <f>VLOOKUP(BD1473,工作表1!$K$3:$M$1000,3,FALSE)</f>
        <v>2028/2/15</v>
      </c>
      <c r="BK1473">
        <f t="shared" si="741"/>
        <v>7.6999999999999999E-2</v>
      </c>
      <c r="BL1473">
        <f t="shared" si="742"/>
        <v>2.673</v>
      </c>
      <c r="BM1473" s="43">
        <f t="shared" si="759"/>
        <v>44242</v>
      </c>
      <c r="BN1473" s="43">
        <f t="shared" si="743"/>
        <v>44377</v>
      </c>
      <c r="BO1473" s="45">
        <f t="shared" si="760"/>
        <v>0.33627717391304346</v>
      </c>
      <c r="BP1473" s="45">
        <f t="shared" si="761"/>
        <v>2.4006607355568792</v>
      </c>
      <c r="BQ1473" s="47">
        <f t="shared" si="762"/>
        <v>116.48212186777828</v>
      </c>
      <c r="BR1473" s="47">
        <f t="shared" si="763"/>
        <v>136.77826074268319</v>
      </c>
    </row>
    <row r="1474" spans="6:70" x14ac:dyDescent="0.25">
      <c r="F1474" s="2">
        <v>44139</v>
      </c>
      <c r="G1474">
        <v>8.1229999999999997E-2</v>
      </c>
      <c r="H1474" s="43">
        <v>44173</v>
      </c>
      <c r="I1474">
        <v>0.65710000000000002</v>
      </c>
      <c r="L1474" s="2">
        <v>44102</v>
      </c>
      <c r="M1474" t="str">
        <v>9128282R</v>
      </c>
      <c r="N1474">
        <v>2.6599999999999999E-2</v>
      </c>
      <c r="O1474">
        <v>0.13714999999999999</v>
      </c>
      <c r="P1474">
        <v>0.80059999999999998</v>
      </c>
      <c r="Q1474">
        <v>139.625</v>
      </c>
      <c r="R1474">
        <f>VLOOKUP(M1474,工作表1!$A$3:$B$1000,2,FALSE)</f>
        <v>2.25</v>
      </c>
      <c r="S1474" t="str">
        <f>VLOOKUP(M1474,工作表1!$A$3:$C$1000,3,FALSE)</f>
        <v>2027/8/15</v>
      </c>
      <c r="T1474">
        <f t="shared" si="733"/>
        <v>7.6999999999999999E-2</v>
      </c>
      <c r="U1474">
        <f t="shared" si="732"/>
        <v>2.173</v>
      </c>
      <c r="V1474" s="43">
        <f t="shared" si="744"/>
        <v>44242</v>
      </c>
      <c r="W1474" s="43">
        <f t="shared" si="734"/>
        <v>44196</v>
      </c>
      <c r="X1474" s="45">
        <f t="shared" si="745"/>
        <v>0.27513586956521741</v>
      </c>
      <c r="Y1474" s="45">
        <f t="shared" si="746"/>
        <v>0.84842354079809412</v>
      </c>
      <c r="Z1474" s="47">
        <f t="shared" si="747"/>
        <v>112.3154556000344</v>
      </c>
      <c r="AA1474" s="47">
        <f t="shared" si="748"/>
        <v>138.87346528578186</v>
      </c>
      <c r="AB1474" s="45">
        <f t="shared" si="749"/>
        <v>0.4476</v>
      </c>
      <c r="AC1474" s="2" t="str">
        <f t="shared" si="735"/>
        <v>TY2</v>
      </c>
      <c r="AD1474">
        <f t="shared" si="736"/>
        <v>139.40625</v>
      </c>
      <c r="AE1474">
        <f t="shared" si="737"/>
        <v>139.359375</v>
      </c>
      <c r="AF1474" s="49">
        <f t="shared" si="764"/>
        <v>4.6875E-2</v>
      </c>
      <c r="AG1474" s="3">
        <f t="shared" si="750"/>
        <v>137.83991141368168</v>
      </c>
      <c r="AH1474">
        <f t="shared" si="751"/>
        <v>136.80399624628447</v>
      </c>
      <c r="AI1474" s="51">
        <f t="shared" si="752"/>
        <v>1.0359151673972065</v>
      </c>
      <c r="AJ1474" s="52">
        <f t="shared" si="753"/>
        <v>0.98904016739720646</v>
      </c>
      <c r="AK1474" s="2">
        <v>44102</v>
      </c>
      <c r="AL1474" t="str">
        <v>9128283F</v>
      </c>
      <c r="AM1474">
        <v>-2.1591</v>
      </c>
      <c r="AN1474">
        <v>0.25788</v>
      </c>
      <c r="AO1474">
        <v>0.80059999999999998</v>
      </c>
      <c r="AP1474">
        <v>139.40625</v>
      </c>
      <c r="AQ1474">
        <f>VLOOKUP(AL1474,工作表1!$F$3:$G$1000,2,FALSE)</f>
        <v>2.25</v>
      </c>
      <c r="AR1474" t="str">
        <f>VLOOKUP(AL1474,工作表1!$F$3:$H$1000,3,FALSE)</f>
        <v>2027/11/15</v>
      </c>
      <c r="AS1474">
        <f t="shared" si="738"/>
        <v>7.6999999999999999E-2</v>
      </c>
      <c r="AT1474">
        <f t="shared" si="739"/>
        <v>2.173</v>
      </c>
      <c r="AU1474" s="43">
        <f t="shared" si="754"/>
        <v>44150</v>
      </c>
      <c r="AV1474" s="43">
        <f t="shared" si="740"/>
        <v>44286</v>
      </c>
      <c r="AW1474" s="45">
        <f t="shared" si="755"/>
        <v>0.83763586956521741</v>
      </c>
      <c r="AX1474" s="45">
        <f t="shared" si="756"/>
        <v>1.9657180613460392</v>
      </c>
      <c r="AY1474" s="47">
        <f t="shared" si="757"/>
        <v>112.58479168509947</v>
      </c>
      <c r="AZ1474" s="47">
        <f t="shared" si="758"/>
        <v>137.83991141368168</v>
      </c>
      <c r="BA1474" s="43"/>
      <c r="BC1474" s="2">
        <v>44099</v>
      </c>
      <c r="BD1474" t="str">
        <v>9128283W</v>
      </c>
      <c r="BE1474">
        <v>-22.274100000000001</v>
      </c>
      <c r="BF1474">
        <v>0.92227999999999999</v>
      </c>
      <c r="BG1474">
        <v>0.82720000000000005</v>
      </c>
      <c r="BH1474">
        <v>139.359375</v>
      </c>
      <c r="BI1474">
        <f>VLOOKUP(BD1474,工作表1!$K$3:$L$1000,2,FALSE)</f>
        <v>2.75</v>
      </c>
      <c r="BJ1474" t="str">
        <f>VLOOKUP(BD1474,工作表1!$K$3:$M$1000,3,FALSE)</f>
        <v>2028/2/15</v>
      </c>
      <c r="BK1474">
        <f t="shared" si="741"/>
        <v>7.8E-2</v>
      </c>
      <c r="BL1474">
        <f t="shared" si="742"/>
        <v>2.6720000000000002</v>
      </c>
      <c r="BM1474" s="43">
        <f t="shared" si="759"/>
        <v>44242</v>
      </c>
      <c r="BN1474" s="43">
        <f t="shared" si="743"/>
        <v>44377</v>
      </c>
      <c r="BO1474" s="45">
        <f t="shared" si="760"/>
        <v>0.32880434782608697</v>
      </c>
      <c r="BP1474" s="45">
        <f t="shared" si="761"/>
        <v>2.4007221560452652</v>
      </c>
      <c r="BQ1474" s="47">
        <f t="shared" si="762"/>
        <v>116.5148330465247</v>
      </c>
      <c r="BR1474" s="47">
        <f t="shared" si="763"/>
        <v>136.80399624628447</v>
      </c>
    </row>
    <row r="1475" spans="6:70" x14ac:dyDescent="0.25">
      <c r="F1475" s="2">
        <v>44138</v>
      </c>
      <c r="G1475">
        <v>8.1000000000000003E-2</v>
      </c>
      <c r="H1475" s="43">
        <v>44172</v>
      </c>
      <c r="I1475">
        <v>0.65710000000000002</v>
      </c>
      <c r="L1475" s="2">
        <v>44099</v>
      </c>
      <c r="M1475" t="str">
        <v>9128282R</v>
      </c>
      <c r="N1475">
        <v>-7.4200000000000002E-2</v>
      </c>
      <c r="O1475">
        <v>0.14588999999999999</v>
      </c>
      <c r="P1475">
        <v>0.80059999999999998</v>
      </c>
      <c r="Q1475">
        <v>139.640625</v>
      </c>
      <c r="R1475">
        <f>VLOOKUP(M1475,工作表1!$A$3:$B$1000,2,FALSE)</f>
        <v>2.25</v>
      </c>
      <c r="S1475" t="str">
        <f>VLOOKUP(M1475,工作表1!$A$3:$C$1000,3,FALSE)</f>
        <v>2027/8/15</v>
      </c>
      <c r="T1475">
        <f t="shared" si="733"/>
        <v>7.8E-2</v>
      </c>
      <c r="U1475">
        <f t="shared" si="732"/>
        <v>2.1720000000000002</v>
      </c>
      <c r="V1475" s="43">
        <f t="shared" si="744"/>
        <v>44242</v>
      </c>
      <c r="W1475" s="43">
        <f t="shared" si="734"/>
        <v>44196</v>
      </c>
      <c r="X1475" s="45">
        <f t="shared" si="745"/>
        <v>0.26902173913043481</v>
      </c>
      <c r="Y1475" s="45">
        <f t="shared" si="746"/>
        <v>0.84847379392495537</v>
      </c>
      <c r="Z1475" s="47">
        <f t="shared" si="747"/>
        <v>112.33101788705717</v>
      </c>
      <c r="AA1475" s="47">
        <f t="shared" si="748"/>
        <v>138.87800780274108</v>
      </c>
      <c r="AB1475" s="45">
        <f t="shared" si="749"/>
        <v>0.45450000000000002</v>
      </c>
      <c r="AC1475" s="2" t="str">
        <f t="shared" si="735"/>
        <v>TY2</v>
      </c>
      <c r="AD1475">
        <f t="shared" si="736"/>
        <v>139.359375</v>
      </c>
      <c r="AE1475">
        <f t="shared" si="737"/>
        <v>139.296875</v>
      </c>
      <c r="AF1475" s="49">
        <f t="shared" si="764"/>
        <v>6.25E-2</v>
      </c>
      <c r="AG1475" s="3">
        <f t="shared" si="750"/>
        <v>137.82664954287722</v>
      </c>
      <c r="AH1475">
        <f t="shared" si="751"/>
        <v>136.72995405619926</v>
      </c>
      <c r="AI1475" s="51">
        <f t="shared" si="752"/>
        <v>1.0966954866779588</v>
      </c>
      <c r="AJ1475" s="52">
        <f t="shared" si="753"/>
        <v>1.0341954866779588</v>
      </c>
      <c r="AK1475" s="2">
        <v>44099</v>
      </c>
      <c r="AL1475" t="str">
        <v>9128283F</v>
      </c>
      <c r="AM1475">
        <v>-1.1745000000000001</v>
      </c>
      <c r="AN1475">
        <v>0.20177999999999999</v>
      </c>
      <c r="AO1475">
        <v>0.80059999999999998</v>
      </c>
      <c r="AP1475">
        <v>139.359375</v>
      </c>
      <c r="AQ1475">
        <f>VLOOKUP(AL1475,工作表1!$F$3:$G$1000,2,FALSE)</f>
        <v>2.25</v>
      </c>
      <c r="AR1475" t="str">
        <f>VLOOKUP(AL1475,工作表1!$F$3:$H$1000,3,FALSE)</f>
        <v>2027/11/15</v>
      </c>
      <c r="AS1475">
        <f t="shared" si="738"/>
        <v>7.8E-2</v>
      </c>
      <c r="AT1475">
        <f t="shared" si="739"/>
        <v>2.1720000000000002</v>
      </c>
      <c r="AU1475" s="43">
        <f t="shared" si="754"/>
        <v>44150</v>
      </c>
      <c r="AV1475" s="43">
        <f t="shared" si="740"/>
        <v>44286</v>
      </c>
      <c r="AW1475" s="45">
        <f t="shared" si="755"/>
        <v>0.8315217391304347</v>
      </c>
      <c r="AX1475" s="45">
        <f t="shared" si="756"/>
        <v>1.9657683144729003</v>
      </c>
      <c r="AY1475" s="47">
        <f t="shared" si="757"/>
        <v>112.58584977927865</v>
      </c>
      <c r="AZ1475" s="47">
        <f t="shared" si="758"/>
        <v>137.82664954287722</v>
      </c>
      <c r="BA1475" s="43"/>
      <c r="BC1475" s="2">
        <v>44098</v>
      </c>
      <c r="BD1475" t="str">
        <v>9128283W</v>
      </c>
      <c r="BE1475">
        <v>-22.584499999999998</v>
      </c>
      <c r="BF1475">
        <v>0.91493999999999998</v>
      </c>
      <c r="BG1475">
        <v>0.82720000000000005</v>
      </c>
      <c r="BH1475">
        <v>139.296875</v>
      </c>
      <c r="BI1475">
        <f>VLOOKUP(BD1475,工作表1!$K$3:$L$1000,2,FALSE)</f>
        <v>2.75</v>
      </c>
      <c r="BJ1475" t="str">
        <f>VLOOKUP(BD1475,工作表1!$K$3:$M$1000,3,FALSE)</f>
        <v>2028/2/15</v>
      </c>
      <c r="BK1475">
        <f t="shared" si="741"/>
        <v>7.85E-2</v>
      </c>
      <c r="BL1475">
        <f t="shared" si="742"/>
        <v>2.6715</v>
      </c>
      <c r="BM1475" s="43">
        <f t="shared" si="759"/>
        <v>44242</v>
      </c>
      <c r="BN1475" s="43">
        <f t="shared" si="743"/>
        <v>44377</v>
      </c>
      <c r="BO1475" s="45">
        <f t="shared" si="760"/>
        <v>0.30638586956521741</v>
      </c>
      <c r="BP1475" s="45">
        <f t="shared" si="761"/>
        <v>2.4009064175104227</v>
      </c>
      <c r="BQ1475" s="47">
        <f t="shared" si="762"/>
        <v>116.48975087961072</v>
      </c>
      <c r="BR1475" s="47">
        <f t="shared" si="763"/>
        <v>136.72995405619926</v>
      </c>
    </row>
    <row r="1476" spans="6:70" x14ac:dyDescent="0.25">
      <c r="F1476" s="2">
        <v>44137</v>
      </c>
      <c r="G1476">
        <v>8.0399999999999999E-2</v>
      </c>
      <c r="H1476" s="43">
        <v>44169</v>
      </c>
      <c r="I1476">
        <v>0.69850000000000001</v>
      </c>
      <c r="L1476" s="2">
        <v>44098</v>
      </c>
      <c r="M1476" t="str">
        <v>9128282R</v>
      </c>
      <c r="N1476">
        <v>-0.11459999999999999</v>
      </c>
      <c r="O1476">
        <v>0.13980999999999999</v>
      </c>
      <c r="P1476">
        <v>0.80059999999999998</v>
      </c>
      <c r="Q1476">
        <v>139.578125</v>
      </c>
      <c r="R1476">
        <f>VLOOKUP(M1476,工作表1!$A$3:$B$1000,2,FALSE)</f>
        <v>2.25</v>
      </c>
      <c r="S1476" t="str">
        <f>VLOOKUP(M1476,工作表1!$A$3:$C$1000,3,FALSE)</f>
        <v>2027/8/15</v>
      </c>
      <c r="T1476">
        <f t="shared" si="733"/>
        <v>7.85E-2</v>
      </c>
      <c r="U1476">
        <f t="shared" ref="U1476:U1539" si="765">R1476-T1476</f>
        <v>2.1715</v>
      </c>
      <c r="V1476" s="43">
        <f t="shared" si="744"/>
        <v>44242</v>
      </c>
      <c r="W1476" s="43">
        <f t="shared" si="734"/>
        <v>44196</v>
      </c>
      <c r="X1476" s="45">
        <f t="shared" si="745"/>
        <v>0.25067934782608692</v>
      </c>
      <c r="Y1476" s="45">
        <f t="shared" si="746"/>
        <v>0.84862455330553899</v>
      </c>
      <c r="Z1476" s="47">
        <f t="shared" si="747"/>
        <v>112.30091852350888</v>
      </c>
      <c r="AA1476" s="47">
        <f t="shared" si="748"/>
        <v>138.79492475857214</v>
      </c>
      <c r="AB1476" s="45">
        <f t="shared" si="749"/>
        <v>0.4541</v>
      </c>
      <c r="AC1476" s="2" t="str">
        <f t="shared" si="735"/>
        <v>TY2</v>
      </c>
      <c r="AD1476">
        <f t="shared" si="736"/>
        <v>139.296875</v>
      </c>
      <c r="AE1476">
        <f t="shared" si="737"/>
        <v>139.5</v>
      </c>
      <c r="AF1476" s="49">
        <f t="shared" si="764"/>
        <v>-0.203125</v>
      </c>
      <c r="AG1476" s="3">
        <f t="shared" si="750"/>
        <v>137.76388878779713</v>
      </c>
      <c r="AH1476">
        <f t="shared" si="751"/>
        <v>136.65621098883133</v>
      </c>
      <c r="AI1476" s="51">
        <f t="shared" si="752"/>
        <v>1.1076777989657955</v>
      </c>
      <c r="AJ1476" s="52">
        <f t="shared" si="753"/>
        <v>1.3108027989657955</v>
      </c>
      <c r="AK1476" s="2">
        <v>44098</v>
      </c>
      <c r="AL1476" t="str">
        <v>9128283F</v>
      </c>
      <c r="AM1476">
        <v>-0.80879999999999996</v>
      </c>
      <c r="AN1476">
        <v>0.17122000000000001</v>
      </c>
      <c r="AO1476">
        <v>0.80059999999999998</v>
      </c>
      <c r="AP1476">
        <v>139.296875</v>
      </c>
      <c r="AQ1476">
        <f>VLOOKUP(AL1476,工作表1!$F$3:$G$1000,2,FALSE)</f>
        <v>2.25</v>
      </c>
      <c r="AR1476" t="str">
        <f>VLOOKUP(AL1476,工作表1!$F$3:$H$1000,3,FALSE)</f>
        <v>2027/11/15</v>
      </c>
      <c r="AS1476">
        <f t="shared" si="738"/>
        <v>7.85E-2</v>
      </c>
      <c r="AT1476">
        <f t="shared" si="739"/>
        <v>2.1715</v>
      </c>
      <c r="AU1476" s="43">
        <f t="shared" si="754"/>
        <v>44150</v>
      </c>
      <c r="AV1476" s="43">
        <f t="shared" si="740"/>
        <v>44286</v>
      </c>
      <c r="AW1476" s="45">
        <f t="shared" si="755"/>
        <v>0.81317934782608692</v>
      </c>
      <c r="AX1476" s="45">
        <f t="shared" si="756"/>
        <v>1.9659190738534842</v>
      </c>
      <c r="AY1476" s="47">
        <f t="shared" si="757"/>
        <v>112.57189544037492</v>
      </c>
      <c r="AZ1476" s="47">
        <f t="shared" si="758"/>
        <v>137.76388878779713</v>
      </c>
      <c r="BA1476" s="43"/>
      <c r="BC1476" s="2">
        <v>44097</v>
      </c>
      <c r="BD1476" t="str">
        <v>9128283W</v>
      </c>
      <c r="BE1476">
        <v>-29.342700000000001</v>
      </c>
      <c r="BF1476">
        <v>1.1592199999999999</v>
      </c>
      <c r="BG1476">
        <v>0.82720000000000005</v>
      </c>
      <c r="BH1476">
        <v>139.5</v>
      </c>
      <c r="BI1476">
        <f>VLOOKUP(BD1476,工作表1!$K$3:$L$1000,2,FALSE)</f>
        <v>2.75</v>
      </c>
      <c r="BJ1476" t="str">
        <f>VLOOKUP(BD1476,工作表1!$K$3:$M$1000,3,FALSE)</f>
        <v>2028/2/15</v>
      </c>
      <c r="BK1476">
        <f t="shared" si="741"/>
        <v>7.9500000000000001E-2</v>
      </c>
      <c r="BL1476">
        <f t="shared" si="742"/>
        <v>2.6705000000000001</v>
      </c>
      <c r="BM1476" s="43">
        <f t="shared" si="759"/>
        <v>44242</v>
      </c>
      <c r="BN1476" s="43">
        <f t="shared" si="743"/>
        <v>44377</v>
      </c>
      <c r="BO1476" s="45">
        <f t="shared" si="760"/>
        <v>0.29891304347826086</v>
      </c>
      <c r="BP1476" s="45">
        <f t="shared" si="761"/>
        <v>2.4009678379988086</v>
      </c>
      <c r="BQ1476" s="47">
        <f t="shared" si="762"/>
        <v>116.44015810667362</v>
      </c>
      <c r="BR1476" s="47">
        <f t="shared" si="763"/>
        <v>136.65621098883133</v>
      </c>
    </row>
    <row r="1477" spans="6:70" x14ac:dyDescent="0.25">
      <c r="F1477" s="2">
        <v>44134</v>
      </c>
      <c r="G1477">
        <v>0.08</v>
      </c>
      <c r="H1477" s="43">
        <v>44168</v>
      </c>
      <c r="I1477">
        <v>0.65710000000000002</v>
      </c>
      <c r="L1477" s="2">
        <v>44097</v>
      </c>
      <c r="M1477" t="str">
        <v>9128282R</v>
      </c>
      <c r="N1477">
        <v>0.3196</v>
      </c>
      <c r="O1477">
        <v>0.10738</v>
      </c>
      <c r="P1477">
        <v>0.80059999999999998</v>
      </c>
      <c r="Q1477">
        <v>139.5</v>
      </c>
      <c r="R1477">
        <f>VLOOKUP(M1477,工作表1!$A$3:$B$1000,2,FALSE)</f>
        <v>2.25</v>
      </c>
      <c r="S1477" t="str">
        <f>VLOOKUP(M1477,工作表1!$A$3:$C$1000,3,FALSE)</f>
        <v>2027/8/15</v>
      </c>
      <c r="T1477">
        <f t="shared" ref="T1477:T1540" si="766">INDEX($G:$G,MATCH(L1477,$F:$F,0))</f>
        <v>7.9500000000000001E-2</v>
      </c>
      <c r="U1477">
        <f t="shared" si="765"/>
        <v>2.1705000000000001</v>
      </c>
      <c r="V1477" s="43">
        <f t="shared" si="744"/>
        <v>44242</v>
      </c>
      <c r="W1477" s="43">
        <f t="shared" ref="W1477:W1540" si="767">IF(WEEKDAY(DATE(YEAR(L1477),(INT(MONTH(L1477)/3)+1)*3+1,1)-1,2)=7,DATE(YEAR(L1477),(INT(MONTH(L1477)/3)+1)*3+1,1)-1-2,IF(WEEKDAY(DATE(YEAR(L1477),(INT(MONTH(L1477)/3)+1)*3+1,1)-1,2)=6,DATE(YEAR(L1477),(INT(MONTH(L1477)/3)+1)*3+1,1)-1-1,DATE(YEAR(L1477),(INT(MONTH(L1477)/3)+1)*3+1,1)-1))</f>
        <v>44196</v>
      </c>
      <c r="X1477" s="45">
        <f t="shared" si="745"/>
        <v>0.24456521739130435</v>
      </c>
      <c r="Y1477" s="45">
        <f t="shared" si="746"/>
        <v>0.84867480643240023</v>
      </c>
      <c r="Z1477" s="47">
        <f t="shared" si="747"/>
        <v>112.25425369133438</v>
      </c>
      <c r="AA1477" s="47">
        <f t="shared" si="748"/>
        <v>138.72176075364843</v>
      </c>
      <c r="AB1477" s="45">
        <f t="shared" si="749"/>
        <v>0.4587</v>
      </c>
      <c r="AC1477" s="2" t="str">
        <f t="shared" ref="AC1477:AC1540" si="768">IF(MOD(MONTH(L1477),3)=0,"TY2","TY1")</f>
        <v>TY2</v>
      </c>
      <c r="AD1477">
        <f t="shared" ref="AD1477:AD1540" si="769">IF(AC1477="TY1",Q1477,AP1477)</f>
        <v>139.5</v>
      </c>
      <c r="AE1477">
        <f t="shared" ref="AE1477:AE1540" si="770">IF(AC1477="TY1",AP1477,BH1477)</f>
        <v>139.625</v>
      </c>
      <c r="AF1477" s="49">
        <f t="shared" si="764"/>
        <v>-0.125</v>
      </c>
      <c r="AG1477" s="3">
        <f t="shared" si="750"/>
        <v>137.68610386488908</v>
      </c>
      <c r="AH1477">
        <f t="shared" si="751"/>
        <v>136.77429592393779</v>
      </c>
      <c r="AI1477" s="51">
        <f t="shared" si="752"/>
        <v>0.91180794095129158</v>
      </c>
      <c r="AJ1477" s="52">
        <f t="shared" si="753"/>
        <v>1.0368079409512916</v>
      </c>
      <c r="AK1477" s="2">
        <v>44097</v>
      </c>
      <c r="AL1477" t="str">
        <v>9128283F</v>
      </c>
      <c r="AM1477">
        <v>-7.4695</v>
      </c>
      <c r="AN1477">
        <v>0.53722000000000003</v>
      </c>
      <c r="AO1477">
        <v>0.80059999999999998</v>
      </c>
      <c r="AP1477">
        <v>139.5</v>
      </c>
      <c r="AQ1477">
        <f>VLOOKUP(AL1477,工作表1!$F$3:$G$1000,2,FALSE)</f>
        <v>2.25</v>
      </c>
      <c r="AR1477" t="str">
        <f>VLOOKUP(AL1477,工作表1!$F$3:$H$1000,3,FALSE)</f>
        <v>2027/11/15</v>
      </c>
      <c r="AS1477">
        <f t="shared" ref="AS1477:AS1540" si="771">INDEX($G:$G,MATCH(AK1477,$F:$F,0))</f>
        <v>7.9500000000000001E-2</v>
      </c>
      <c r="AT1477">
        <f t="shared" ref="AT1477:AT1540" si="772">AQ1477-AS1477</f>
        <v>2.1705000000000001</v>
      </c>
      <c r="AU1477" s="43">
        <f t="shared" si="754"/>
        <v>44150</v>
      </c>
      <c r="AV1477" s="43">
        <f t="shared" ref="AV1477:AV1540" si="773">IF(WEEKDAY(DATE(YEAR(AK1477),(INT(MONTH(AK1477)/3)+1)*3+4,1)-1,2)=7,DATE(YEAR(AK1477),(INT(MONTH(AK1477)/3)+1)*3+4,1)-1-2,IF(WEEKDAY(DATE(YEAR(AK1477),(INT(MONTH(AK1477)/3)+1)*3+4,1)-1,2)=6,DATE(YEAR(AK1477),(INT(MONTH(AK1477)/3)+1)*3+4,1)-1-1,DATE(YEAR(AK1477),(INT(MONTH(AK1477)/3)+1)*3+4,1)-1))</f>
        <v>44286</v>
      </c>
      <c r="AW1477" s="45">
        <f t="shared" si="755"/>
        <v>0.80706521739130432</v>
      </c>
      <c r="AX1477" s="45">
        <f t="shared" si="756"/>
        <v>1.9659693269803453</v>
      </c>
      <c r="AY1477" s="47">
        <f t="shared" si="757"/>
        <v>112.52128110126215</v>
      </c>
      <c r="AZ1477" s="47">
        <f t="shared" si="758"/>
        <v>137.68610386488908</v>
      </c>
      <c r="BA1477" s="43"/>
      <c r="BC1477" s="2">
        <v>44096</v>
      </c>
      <c r="BD1477" t="str">
        <v>9128283W</v>
      </c>
      <c r="BE1477">
        <v>-29.7196</v>
      </c>
      <c r="BF1477">
        <v>1.1556999999999999</v>
      </c>
      <c r="BG1477">
        <v>0.82720000000000005</v>
      </c>
      <c r="BH1477">
        <v>139.625</v>
      </c>
      <c r="BI1477">
        <f>VLOOKUP(BD1477,工作表1!$K$3:$L$1000,2,FALSE)</f>
        <v>2.75</v>
      </c>
      <c r="BJ1477" t="str">
        <f>VLOOKUP(BD1477,工作表1!$K$3:$M$1000,3,FALSE)</f>
        <v>2028/2/15</v>
      </c>
      <c r="BK1477">
        <f t="shared" ref="BK1477:BK1540" si="774">INDEX($G:$G,MATCH(BC1477,$F:$F,0))</f>
        <v>0.08</v>
      </c>
      <c r="BL1477">
        <f t="shared" ref="BL1477:BL1540" si="775">BI1477-BK1477</f>
        <v>2.67</v>
      </c>
      <c r="BM1477" s="43">
        <f t="shared" si="759"/>
        <v>44242</v>
      </c>
      <c r="BN1477" s="43">
        <f t="shared" ref="BN1477:BN1540" si="776">IF(WEEKDAY(DATE(YEAR(BC1477),(INT(MONTH(BC1477)/3)+1)*3+7,1)-1,2)=7,DATE(YEAR(BC1477),(INT(MONTH(BC1477)/3)+1)*3+7,1)-1-2,IF(WEEKDAY(DATE(YEAR(BC1477),(INT(MONTH(BC1477)/3)+1)*3+7,1)-1,2)=6,DATE(YEAR(BC1477),(INT(MONTH(BC1477)/3)+1)*3+7,1)-1-1,DATE(YEAR(BC1477),(INT(MONTH(BC1477)/3)+1)*3+7,1)-1))</f>
        <v>44377</v>
      </c>
      <c r="BO1477" s="45">
        <f t="shared" si="760"/>
        <v>0.29144021739130432</v>
      </c>
      <c r="BP1477" s="45">
        <f t="shared" si="761"/>
        <v>2.4010292584871946</v>
      </c>
      <c r="BQ1477" s="47">
        <f t="shared" si="762"/>
        <v>116.54962879071667</v>
      </c>
      <c r="BR1477" s="47">
        <f t="shared" si="763"/>
        <v>136.77429592393779</v>
      </c>
    </row>
    <row r="1478" spans="6:70" x14ac:dyDescent="0.25">
      <c r="F1478" s="2">
        <v>44133</v>
      </c>
      <c r="G1478">
        <v>8.1000000000000003E-2</v>
      </c>
      <c r="H1478" s="43">
        <v>44167</v>
      </c>
      <c r="I1478">
        <v>0.68459999999999999</v>
      </c>
      <c r="L1478" s="2">
        <v>44096</v>
      </c>
      <c r="M1478" t="str">
        <v>9128282R</v>
      </c>
      <c r="N1478">
        <v>-0.1822</v>
      </c>
      <c r="O1478">
        <v>0.1464</v>
      </c>
      <c r="P1478">
        <v>0.80059999999999998</v>
      </c>
      <c r="Q1478">
        <v>139.625</v>
      </c>
      <c r="R1478">
        <f>VLOOKUP(M1478,工作表1!$A$3:$B$1000,2,FALSE)</f>
        <v>2.25</v>
      </c>
      <c r="S1478" t="str">
        <f>VLOOKUP(M1478,工作表1!$A$3:$C$1000,3,FALSE)</f>
        <v>2027/8/15</v>
      </c>
      <c r="T1478">
        <f t="shared" si="766"/>
        <v>0.08</v>
      </c>
      <c r="U1478">
        <f t="shared" si="765"/>
        <v>2.17</v>
      </c>
      <c r="V1478" s="43">
        <f t="shared" ref="V1478:V1541" si="777">COUPNCD(L1477,S1478,2,0)</f>
        <v>44242</v>
      </c>
      <c r="W1478" s="43">
        <f t="shared" si="767"/>
        <v>44196</v>
      </c>
      <c r="X1478" s="45">
        <f t="shared" ref="X1478:X1541" si="778">COUPDAYBS(L1477,S1478,2,1)/COUPDAYS(L1477,S1478,2,1)*R1478/2</f>
        <v>0.23845108695652173</v>
      </c>
      <c r="Y1478" s="45">
        <f t="shared" ref="Y1478:Y1541" si="779">(W1478-L1477)/365*R1478+X1478</f>
        <v>0.84872505955926147</v>
      </c>
      <c r="Z1478" s="47">
        <f t="shared" ref="Z1478:Z1541" si="780">(Q1478*P1478+Y1478)/(1+(O1478/100)*(W1478-L1479)/360)-X1478</f>
        <v>112.34780604392384</v>
      </c>
      <c r="AA1478" s="47">
        <f t="shared" ref="AA1478:AA1541" si="781">(Z1478-$AB$5*(W1478-L1477)/365+T1478*(W1478-L1477)/360)/P1478</f>
        <v>138.8235720676349</v>
      </c>
      <c r="AB1478" s="45">
        <f t="shared" ref="AB1478:AB1541" si="782">INDEX(I:I,MATCH(L1478,H:H,0))</f>
        <v>0.45419999999999999</v>
      </c>
      <c r="AC1478" s="2" t="str">
        <f t="shared" si="768"/>
        <v>TY2</v>
      </c>
      <c r="AD1478">
        <f t="shared" si="769"/>
        <v>139.625</v>
      </c>
      <c r="AE1478">
        <f t="shared" si="770"/>
        <v>139.5625</v>
      </c>
      <c r="AF1478" s="49">
        <f t="shared" si="764"/>
        <v>6.25E-2</v>
      </c>
      <c r="AG1478" s="3">
        <f t="shared" ref="AG1478:AG1541" si="783">IF(AC1478="TY1",AA1478,AZ1478)</f>
        <v>137.78813834863408</v>
      </c>
      <c r="AH1478">
        <f t="shared" ref="AH1478:AH1541" si="784">IF(AC1478="TY1",AZ1478,BR1478)</f>
        <v>136.8543548158668</v>
      </c>
      <c r="AI1478" s="51">
        <f t="shared" ref="AI1478:AI1541" si="785">AG1478-AH1478</f>
        <v>0.93378353276727921</v>
      </c>
      <c r="AJ1478" s="52">
        <f t="shared" ref="AJ1478:AJ1541" si="786">AI1478-AF1478</f>
        <v>0.87128353276727921</v>
      </c>
      <c r="AK1478" s="2">
        <v>44096</v>
      </c>
      <c r="AL1478" t="str">
        <v>9128283F</v>
      </c>
      <c r="AM1478">
        <v>-8.0784000000000002</v>
      </c>
      <c r="AN1478">
        <v>0.55498999999999998</v>
      </c>
      <c r="AO1478">
        <v>0.80059999999999998</v>
      </c>
      <c r="AP1478">
        <v>139.625</v>
      </c>
      <c r="AQ1478">
        <f>VLOOKUP(AL1478,工作表1!$F$3:$G$1000,2,FALSE)</f>
        <v>2.25</v>
      </c>
      <c r="AR1478" t="str">
        <f>VLOOKUP(AL1478,工作表1!$F$3:$H$1000,3,FALSE)</f>
        <v>2027/11/15</v>
      </c>
      <c r="AS1478">
        <f t="shared" si="771"/>
        <v>0.08</v>
      </c>
      <c r="AT1478">
        <f t="shared" si="772"/>
        <v>2.17</v>
      </c>
      <c r="AU1478" s="43">
        <f t="shared" ref="AU1478:AU1541" si="787">COUPNCD(AK1477,AR1478,2,0)</f>
        <v>44150</v>
      </c>
      <c r="AV1478" s="43">
        <f t="shared" si="773"/>
        <v>44286</v>
      </c>
      <c r="AW1478" s="45">
        <f t="shared" ref="AW1478:AW1541" si="788">COUPDAYBS(AK1477,AR1478,2,1)/COUPDAYS(AK1477,AR1478,2,1)*AQ1478/2</f>
        <v>0.80095108695652184</v>
      </c>
      <c r="AX1478" s="45">
        <f t="shared" ref="AX1478:AX1541" si="789">(AV1478-AK1477)/365*AQ1478+AW1478</f>
        <v>1.9660195801072069</v>
      </c>
      <c r="AY1478" s="47">
        <f t="shared" ref="AY1478:AY1541" si="790">(AP1478*AO1478+AX1478)/(1+(AN1478/100)*(AV1478-AK1479)/360)-AW1478</f>
        <v>112.61488712356027</v>
      </c>
      <c r="AZ1478" s="47">
        <f t="shared" ref="AZ1478:AZ1541" si="791">(AY1478-$AB$5*(AV1478-AK1477)/365+AS1478*(AV1478-AK1477)/360)/AO1478</f>
        <v>137.78813834863408</v>
      </c>
      <c r="BA1478" s="43"/>
      <c r="BC1478" s="2">
        <v>44095</v>
      </c>
      <c r="BD1478" t="str">
        <v>9128283F</v>
      </c>
      <c r="BE1478">
        <v>-8.0980000000000008</v>
      </c>
      <c r="BF1478">
        <v>0.53090000000000004</v>
      </c>
      <c r="BG1478">
        <v>0.80059999999999998</v>
      </c>
      <c r="BH1478">
        <v>139.5625</v>
      </c>
      <c r="BI1478">
        <f>VLOOKUP(BD1478,工作表1!$K$3:$L$1000,2,FALSE)</f>
        <v>2.25</v>
      </c>
      <c r="BJ1478" t="str">
        <f>VLOOKUP(BD1478,工作表1!$K$3:$M$1000,3,FALSE)</f>
        <v>2027/11/15</v>
      </c>
      <c r="BK1478">
        <f t="shared" si="774"/>
        <v>0.08</v>
      </c>
      <c r="BL1478">
        <f t="shared" si="775"/>
        <v>2.17</v>
      </c>
      <c r="BM1478" s="43">
        <f t="shared" ref="BM1478:BM1541" si="792">COUPNCD(BC1477,BJ1478,2,0)</f>
        <v>44150</v>
      </c>
      <c r="BN1478" s="43">
        <f t="shared" si="776"/>
        <v>44377</v>
      </c>
      <c r="BO1478" s="45">
        <f t="shared" ref="BO1478:BO1541" si="793">COUPDAYBS(BC1477,BJ1478,2,1)/COUPDAYS(BC1477,BJ1478,2,1)*BI1478/2</f>
        <v>0.79483695652173914</v>
      </c>
      <c r="BP1478" s="45">
        <f t="shared" ref="BP1478:BP1541" si="794">(BN1478-BC1477)/365*BI1478+BO1478</f>
        <v>2.5270287373436569</v>
      </c>
      <c r="BQ1478" s="47">
        <f t="shared" ref="BQ1478:BQ1541" si="795">(BH1478*BG1478+BP1478)/(1+(BF1478/100)*(BN1478-BC1479)/360)-BO1478</f>
        <v>112.98770599374126</v>
      </c>
      <c r="BR1478" s="47">
        <f t="shared" ref="BR1478:BR1541" si="796">(BQ1478-$AB$5*(BN1478-BC1477)/365+BK1478*(BN1478-BC1477)/360)/BG1478</f>
        <v>136.8543548158668</v>
      </c>
    </row>
    <row r="1479" spans="6:70" x14ac:dyDescent="0.25">
      <c r="F1479" s="2">
        <v>44132</v>
      </c>
      <c r="G1479">
        <v>8.0500000000000002E-2</v>
      </c>
      <c r="H1479" s="43">
        <v>44166</v>
      </c>
      <c r="I1479">
        <v>0.68230000000000002</v>
      </c>
      <c r="L1479" s="2">
        <v>44095</v>
      </c>
      <c r="M1479" t="str">
        <v>912828X8</v>
      </c>
      <c r="N1479">
        <v>-0.27289999999999998</v>
      </c>
      <c r="O1479">
        <v>0.43806</v>
      </c>
      <c r="P1479">
        <v>0.80720000000000003</v>
      </c>
      <c r="Q1479">
        <v>139.765625</v>
      </c>
      <c r="R1479">
        <f>VLOOKUP(M1479,工作表1!$A$3:$B$1000,2,FALSE)</f>
        <v>2.375</v>
      </c>
      <c r="S1479" t="str">
        <f>VLOOKUP(M1479,工作表1!$A$3:$C$1000,3,FALSE)</f>
        <v>2027/5/15</v>
      </c>
      <c r="T1479">
        <f t="shared" si="766"/>
        <v>0.08</v>
      </c>
      <c r="U1479">
        <f t="shared" si="765"/>
        <v>2.2949999999999999</v>
      </c>
      <c r="V1479" s="43">
        <f t="shared" si="777"/>
        <v>44150</v>
      </c>
      <c r="W1479" s="43">
        <f t="shared" si="767"/>
        <v>44196</v>
      </c>
      <c r="X1479" s="45">
        <f t="shared" si="778"/>
        <v>0.83899456521739135</v>
      </c>
      <c r="Y1479" s="45">
        <f t="shared" si="779"/>
        <v>1.4896794967242406</v>
      </c>
      <c r="Z1479" s="47">
        <f t="shared" si="780"/>
        <v>113.32502210731431</v>
      </c>
      <c r="AA1479" s="47">
        <f t="shared" si="781"/>
        <v>138.88403064298313</v>
      </c>
      <c r="AB1479" s="45">
        <f t="shared" si="782"/>
        <v>0.45419999999999999</v>
      </c>
      <c r="AC1479" s="2" t="str">
        <f t="shared" si="768"/>
        <v>TY2</v>
      </c>
      <c r="AD1479">
        <f t="shared" si="769"/>
        <v>139.5625</v>
      </c>
      <c r="AE1479">
        <f t="shared" si="770"/>
        <v>139.40625</v>
      </c>
      <c r="AF1479" s="49">
        <f t="shared" si="764"/>
        <v>0.15625</v>
      </c>
      <c r="AG1479" s="3">
        <f t="shared" si="783"/>
        <v>138.05576926084476</v>
      </c>
      <c r="AH1479">
        <f t="shared" si="784"/>
        <v>136.6811133990451</v>
      </c>
      <c r="AI1479" s="51">
        <f t="shared" si="785"/>
        <v>1.3746558617996527</v>
      </c>
      <c r="AJ1479" s="52">
        <f t="shared" si="786"/>
        <v>1.2184058617996527</v>
      </c>
      <c r="AK1479" s="2">
        <v>44095</v>
      </c>
      <c r="AL1479" t="str">
        <v>9128282R</v>
      </c>
      <c r="AM1479">
        <v>5.5999999999999999E-3</v>
      </c>
      <c r="AN1479">
        <v>0.10444000000000001</v>
      </c>
      <c r="AO1479">
        <v>0.80059999999999998</v>
      </c>
      <c r="AP1479">
        <v>139.5625</v>
      </c>
      <c r="AQ1479">
        <f>VLOOKUP(AL1479,工作表1!$F$3:$G$1000,2,FALSE)</f>
        <v>2.25</v>
      </c>
      <c r="AR1479" t="str">
        <f>VLOOKUP(AL1479,工作表1!$F$3:$H$1000,3,FALSE)</f>
        <v>2027/8/15</v>
      </c>
      <c r="AS1479">
        <f t="shared" si="771"/>
        <v>0.08</v>
      </c>
      <c r="AT1479">
        <f t="shared" si="772"/>
        <v>2.17</v>
      </c>
      <c r="AU1479" s="43">
        <f t="shared" si="787"/>
        <v>44242</v>
      </c>
      <c r="AV1479" s="43">
        <f t="shared" si="773"/>
        <v>44286</v>
      </c>
      <c r="AW1479" s="45">
        <f t="shared" si="788"/>
        <v>0.23233695652173914</v>
      </c>
      <c r="AX1479" s="45">
        <f t="shared" si="789"/>
        <v>1.403569833234068</v>
      </c>
      <c r="AY1479" s="47">
        <f t="shared" si="790"/>
        <v>112.84133075759912</v>
      </c>
      <c r="AZ1479" s="47">
        <f t="shared" si="791"/>
        <v>138.05576926084476</v>
      </c>
      <c r="BA1479" s="43"/>
      <c r="BC1479" s="2">
        <v>44092</v>
      </c>
      <c r="BD1479" t="str">
        <v>9128283F</v>
      </c>
      <c r="BE1479">
        <v>-7.843</v>
      </c>
      <c r="BF1479">
        <v>0.53878999999999999</v>
      </c>
      <c r="BG1479">
        <v>0.80059999999999998</v>
      </c>
      <c r="BH1479">
        <v>139.40625</v>
      </c>
      <c r="BI1479">
        <f>VLOOKUP(BD1479,工作表1!$K$3:$L$1000,2,FALSE)</f>
        <v>2.25</v>
      </c>
      <c r="BJ1479" t="str">
        <f>VLOOKUP(BD1479,工作表1!$K$3:$M$1000,3,FALSE)</f>
        <v>2027/11/15</v>
      </c>
      <c r="BK1479">
        <f t="shared" si="774"/>
        <v>8.0829999999999999E-2</v>
      </c>
      <c r="BL1479">
        <f t="shared" si="775"/>
        <v>2.1691699999999998</v>
      </c>
      <c r="BM1479" s="43">
        <f t="shared" si="792"/>
        <v>44150</v>
      </c>
      <c r="BN1479" s="43">
        <f t="shared" si="776"/>
        <v>44377</v>
      </c>
      <c r="BO1479" s="45">
        <f t="shared" si="793"/>
        <v>0.78872282608695654</v>
      </c>
      <c r="BP1479" s="45">
        <f t="shared" si="794"/>
        <v>2.5270789904705184</v>
      </c>
      <c r="BQ1479" s="47">
        <f t="shared" si="795"/>
        <v>112.86053707449013</v>
      </c>
      <c r="BR1479" s="47">
        <f t="shared" si="796"/>
        <v>136.6811133990451</v>
      </c>
    </row>
    <row r="1480" spans="6:70" x14ac:dyDescent="0.25">
      <c r="F1480" s="2">
        <v>44131</v>
      </c>
      <c r="G1480">
        <v>8.0949999999999994E-2</v>
      </c>
      <c r="H1480" s="43">
        <v>44165</v>
      </c>
      <c r="I1480">
        <v>0.61129999999999995</v>
      </c>
      <c r="L1480" s="2">
        <v>44092</v>
      </c>
      <c r="M1480" t="str">
        <v>912828X8</v>
      </c>
      <c r="N1480">
        <v>8.6900000000000005E-2</v>
      </c>
      <c r="O1480">
        <v>2.7890000000000002E-2</v>
      </c>
      <c r="P1480">
        <v>0.80720000000000003</v>
      </c>
      <c r="Q1480">
        <v>139.609375</v>
      </c>
      <c r="R1480">
        <f>VLOOKUP(M1480,工作表1!$A$3:$B$1000,2,FALSE)</f>
        <v>2.375</v>
      </c>
      <c r="S1480" t="str">
        <f>VLOOKUP(M1480,工作表1!$A$3:$C$1000,3,FALSE)</f>
        <v>2027/5/15</v>
      </c>
      <c r="T1480">
        <f t="shared" si="766"/>
        <v>8.0829999999999999E-2</v>
      </c>
      <c r="U1480">
        <f t="shared" si="765"/>
        <v>2.2941699999999998</v>
      </c>
      <c r="V1480" s="43">
        <f t="shared" si="777"/>
        <v>44150</v>
      </c>
      <c r="W1480" s="43">
        <f t="shared" si="767"/>
        <v>44196</v>
      </c>
      <c r="X1480" s="45">
        <f t="shared" si="778"/>
        <v>0.83254076086956519</v>
      </c>
      <c r="Y1480" s="45">
        <f t="shared" si="779"/>
        <v>1.4897325416914828</v>
      </c>
      <c r="Z1480" s="47">
        <f t="shared" si="780"/>
        <v>113.34059177221175</v>
      </c>
      <c r="AA1480" s="47">
        <f t="shared" si="781"/>
        <v>138.88852048476406</v>
      </c>
      <c r="AB1480" s="45">
        <f t="shared" si="782"/>
        <v>0.4748</v>
      </c>
      <c r="AC1480" s="2" t="str">
        <f t="shared" si="768"/>
        <v>TY2</v>
      </c>
      <c r="AD1480">
        <f t="shared" si="769"/>
        <v>139.40625</v>
      </c>
      <c r="AE1480">
        <f t="shared" si="770"/>
        <v>139.453125</v>
      </c>
      <c r="AF1480" s="49">
        <f t="shared" si="764"/>
        <v>-4.6875E-2</v>
      </c>
      <c r="AG1480" s="3">
        <f t="shared" si="783"/>
        <v>137.87826107458966</v>
      </c>
      <c r="AH1480">
        <f t="shared" si="784"/>
        <v>136.72634227125695</v>
      </c>
      <c r="AI1480" s="51">
        <f t="shared" si="785"/>
        <v>1.1519188033327055</v>
      </c>
      <c r="AJ1480" s="52">
        <f t="shared" si="786"/>
        <v>1.1987938033327055</v>
      </c>
      <c r="AK1480" s="2">
        <v>44092</v>
      </c>
      <c r="AL1480" t="str">
        <v>9128282R</v>
      </c>
      <c r="AM1480">
        <v>5.3100000000000001E-2</v>
      </c>
      <c r="AN1480">
        <v>0.12274</v>
      </c>
      <c r="AO1480">
        <v>0.80059999999999998</v>
      </c>
      <c r="AP1480">
        <v>139.40625</v>
      </c>
      <c r="AQ1480">
        <f>VLOOKUP(AL1480,工作表1!$F$3:$G$1000,2,FALSE)</f>
        <v>2.25</v>
      </c>
      <c r="AR1480" t="str">
        <f>VLOOKUP(AL1480,工作表1!$F$3:$H$1000,3,FALSE)</f>
        <v>2027/8/15</v>
      </c>
      <c r="AS1480">
        <f t="shared" si="771"/>
        <v>8.0829999999999999E-2</v>
      </c>
      <c r="AT1480">
        <f t="shared" si="772"/>
        <v>2.1691699999999998</v>
      </c>
      <c r="AU1480" s="43">
        <f t="shared" si="787"/>
        <v>44242</v>
      </c>
      <c r="AV1480" s="43">
        <f t="shared" si="773"/>
        <v>44286</v>
      </c>
      <c r="AW1480" s="45">
        <f t="shared" si="788"/>
        <v>0.22622282608695654</v>
      </c>
      <c r="AX1480" s="45">
        <f t="shared" si="789"/>
        <v>1.4036200863609292</v>
      </c>
      <c r="AY1480" s="47">
        <f t="shared" si="790"/>
        <v>112.71095566829516</v>
      </c>
      <c r="AZ1480" s="47">
        <f t="shared" si="791"/>
        <v>137.87826107458966</v>
      </c>
      <c r="BA1480" s="43"/>
      <c r="BC1480" s="2">
        <v>44091</v>
      </c>
      <c r="BD1480" t="str">
        <v>9128283F</v>
      </c>
      <c r="BE1480">
        <v>-7.6102999999999996</v>
      </c>
      <c r="BF1480">
        <v>0.51924000000000003</v>
      </c>
      <c r="BG1480">
        <v>0.80059999999999998</v>
      </c>
      <c r="BH1480">
        <v>139.453125</v>
      </c>
      <c r="BI1480">
        <f>VLOOKUP(BD1480,工作表1!$K$3:$L$1000,2,FALSE)</f>
        <v>2.25</v>
      </c>
      <c r="BJ1480" t="str">
        <f>VLOOKUP(BD1480,工作表1!$K$3:$M$1000,3,FALSE)</f>
        <v>2027/11/15</v>
      </c>
      <c r="BK1480">
        <f t="shared" si="774"/>
        <v>8.2000000000000003E-2</v>
      </c>
      <c r="BL1480">
        <f t="shared" si="775"/>
        <v>2.1680000000000001</v>
      </c>
      <c r="BM1480" s="43">
        <f t="shared" si="792"/>
        <v>44150</v>
      </c>
      <c r="BN1480" s="43">
        <f t="shared" si="776"/>
        <v>44377</v>
      </c>
      <c r="BO1480" s="45">
        <f t="shared" si="793"/>
        <v>0.77038043478260876</v>
      </c>
      <c r="BP1480" s="45">
        <f t="shared" si="794"/>
        <v>2.5272297498511018</v>
      </c>
      <c r="BQ1480" s="47">
        <f t="shared" si="795"/>
        <v>112.93234912008522</v>
      </c>
      <c r="BR1480" s="47">
        <f t="shared" si="796"/>
        <v>136.72634227125695</v>
      </c>
    </row>
    <row r="1481" spans="6:70" x14ac:dyDescent="0.25">
      <c r="F1481" s="2">
        <v>44130</v>
      </c>
      <c r="G1481">
        <v>8.1000000000000003E-2</v>
      </c>
      <c r="H1481" s="43">
        <v>44162</v>
      </c>
      <c r="I1481">
        <v>0.60899999999999999</v>
      </c>
      <c r="L1481" s="2">
        <v>44091</v>
      </c>
      <c r="M1481" t="str">
        <v>912828X8</v>
      </c>
      <c r="N1481">
        <v>0.70030000000000003</v>
      </c>
      <c r="O1481">
        <v>-0.45312000000000002</v>
      </c>
      <c r="P1481">
        <v>0.80720000000000003</v>
      </c>
      <c r="Q1481">
        <v>139.640625</v>
      </c>
      <c r="R1481">
        <f>VLOOKUP(M1481,工作表1!$A$3:$B$1000,2,FALSE)</f>
        <v>2.375</v>
      </c>
      <c r="S1481" t="str">
        <f>VLOOKUP(M1481,工作表1!$A$3:$C$1000,3,FALSE)</f>
        <v>2027/5/15</v>
      </c>
      <c r="T1481">
        <f t="shared" si="766"/>
        <v>8.2000000000000003E-2</v>
      </c>
      <c r="U1481">
        <f t="shared" si="765"/>
        <v>2.2930000000000001</v>
      </c>
      <c r="V1481" s="43">
        <f t="shared" si="777"/>
        <v>44150</v>
      </c>
      <c r="W1481" s="43">
        <f t="shared" si="767"/>
        <v>44196</v>
      </c>
      <c r="X1481" s="45">
        <f t="shared" si="778"/>
        <v>0.81317934782608703</v>
      </c>
      <c r="Y1481" s="45">
        <f t="shared" si="779"/>
        <v>1.4898916765932104</v>
      </c>
      <c r="Z1481" s="47">
        <f t="shared" si="780"/>
        <v>113.54720292599174</v>
      </c>
      <c r="AA1481" s="47">
        <f t="shared" si="781"/>
        <v>139.0996467152865</v>
      </c>
      <c r="AB1481" s="45">
        <f t="shared" si="782"/>
        <v>0.4703</v>
      </c>
      <c r="AC1481" s="2" t="str">
        <f t="shared" si="768"/>
        <v>TY2</v>
      </c>
      <c r="AD1481">
        <f t="shared" si="769"/>
        <v>139.453125</v>
      </c>
      <c r="AE1481">
        <f t="shared" si="770"/>
        <v>139.453125</v>
      </c>
      <c r="AF1481" s="49">
        <f t="shared" si="764"/>
        <v>0</v>
      </c>
      <c r="AG1481" s="3">
        <f t="shared" si="783"/>
        <v>137.88450691222485</v>
      </c>
      <c r="AH1481">
        <f t="shared" si="784"/>
        <v>136.70795136689179</v>
      </c>
      <c r="AI1481" s="51">
        <f t="shared" si="785"/>
        <v>1.1765555453330592</v>
      </c>
      <c r="AJ1481" s="52">
        <f t="shared" si="786"/>
        <v>1.1765555453330592</v>
      </c>
      <c r="AK1481" s="2">
        <v>44091</v>
      </c>
      <c r="AL1481" t="str">
        <v>9128282R</v>
      </c>
      <c r="AM1481">
        <v>-0.2046</v>
      </c>
      <c r="AN1481">
        <v>0.14668</v>
      </c>
      <c r="AO1481">
        <v>0.80059999999999998</v>
      </c>
      <c r="AP1481">
        <v>139.453125</v>
      </c>
      <c r="AQ1481">
        <f>VLOOKUP(AL1481,工作表1!$F$3:$G$1000,2,FALSE)</f>
        <v>2.25</v>
      </c>
      <c r="AR1481" t="str">
        <f>VLOOKUP(AL1481,工作表1!$F$3:$H$1000,3,FALSE)</f>
        <v>2027/8/15</v>
      </c>
      <c r="AS1481">
        <f t="shared" si="771"/>
        <v>8.2000000000000003E-2</v>
      </c>
      <c r="AT1481">
        <f t="shared" si="772"/>
        <v>2.1680000000000001</v>
      </c>
      <c r="AU1481" s="43">
        <f t="shared" si="787"/>
        <v>44242</v>
      </c>
      <c r="AV1481" s="43">
        <f t="shared" si="773"/>
        <v>44286</v>
      </c>
      <c r="AW1481" s="45">
        <f t="shared" si="788"/>
        <v>0.20788043478260868</v>
      </c>
      <c r="AX1481" s="45">
        <f t="shared" si="789"/>
        <v>1.4037708457415128</v>
      </c>
      <c r="AY1481" s="47">
        <f t="shared" si="790"/>
        <v>112.75185364640819</v>
      </c>
      <c r="AZ1481" s="47">
        <f t="shared" si="791"/>
        <v>137.88450691222485</v>
      </c>
      <c r="BA1481" s="43"/>
      <c r="BC1481" s="2">
        <v>44090</v>
      </c>
      <c r="BD1481" t="str">
        <v>9128283F</v>
      </c>
      <c r="BE1481">
        <v>-7.7737999999999996</v>
      </c>
      <c r="BF1481">
        <v>0.52661999999999998</v>
      </c>
      <c r="BG1481">
        <v>0.80059999999999998</v>
      </c>
      <c r="BH1481">
        <v>139.453125</v>
      </c>
      <c r="BI1481">
        <f>VLOOKUP(BD1481,工作表1!$K$3:$L$1000,2,FALSE)</f>
        <v>2.25</v>
      </c>
      <c r="BJ1481" t="str">
        <f>VLOOKUP(BD1481,工作表1!$K$3:$M$1000,3,FALSE)</f>
        <v>2027/11/15</v>
      </c>
      <c r="BK1481">
        <f t="shared" si="774"/>
        <v>8.1500000000000003E-2</v>
      </c>
      <c r="BL1481">
        <f t="shared" si="775"/>
        <v>2.1684999999999999</v>
      </c>
      <c r="BM1481" s="43">
        <f t="shared" si="792"/>
        <v>44150</v>
      </c>
      <c r="BN1481" s="43">
        <f t="shared" si="776"/>
        <v>44377</v>
      </c>
      <c r="BO1481" s="45">
        <f t="shared" si="793"/>
        <v>0.76426630434782616</v>
      </c>
      <c r="BP1481" s="45">
        <f t="shared" si="794"/>
        <v>2.527280002977963</v>
      </c>
      <c r="BQ1481" s="47">
        <f t="shared" si="795"/>
        <v>112.93019535444012</v>
      </c>
      <c r="BR1481" s="47">
        <f t="shared" si="796"/>
        <v>136.70795136689179</v>
      </c>
    </row>
    <row r="1482" spans="6:70" x14ac:dyDescent="0.25">
      <c r="F1482" s="2">
        <v>44127</v>
      </c>
      <c r="G1482">
        <v>8.3500000000000005E-2</v>
      </c>
      <c r="H1482" s="43">
        <v>44161</v>
      </c>
      <c r="I1482">
        <v>0.64559999999999995</v>
      </c>
      <c r="L1482" s="2">
        <v>44090</v>
      </c>
      <c r="M1482" t="str">
        <v>912828X8</v>
      </c>
      <c r="N1482">
        <v>0.50619999999999998</v>
      </c>
      <c r="O1482">
        <v>-0.26099</v>
      </c>
      <c r="P1482">
        <v>0.80720000000000003</v>
      </c>
      <c r="Q1482">
        <v>139.640625</v>
      </c>
      <c r="R1482">
        <f>VLOOKUP(M1482,工作表1!$A$3:$B$1000,2,FALSE)</f>
        <v>2.375</v>
      </c>
      <c r="S1482" t="str">
        <f>VLOOKUP(M1482,工作表1!$A$3:$C$1000,3,FALSE)</f>
        <v>2027/5/15</v>
      </c>
      <c r="T1482">
        <f t="shared" si="766"/>
        <v>8.1500000000000003E-2</v>
      </c>
      <c r="U1482">
        <f t="shared" si="765"/>
        <v>2.2934999999999999</v>
      </c>
      <c r="V1482" s="43">
        <f t="shared" si="777"/>
        <v>44150</v>
      </c>
      <c r="W1482" s="43">
        <f t="shared" si="767"/>
        <v>44196</v>
      </c>
      <c r="X1482" s="45">
        <f t="shared" si="778"/>
        <v>0.80672554347826086</v>
      </c>
      <c r="Y1482" s="45">
        <f t="shared" si="779"/>
        <v>1.4899447215604527</v>
      </c>
      <c r="Z1482" s="47">
        <f t="shared" si="780"/>
        <v>113.48979380582085</v>
      </c>
      <c r="AA1482" s="47">
        <f t="shared" si="781"/>
        <v>139.01326450062885</v>
      </c>
      <c r="AB1482" s="45">
        <f t="shared" si="782"/>
        <v>0.4748</v>
      </c>
      <c r="AC1482" s="2" t="str">
        <f t="shared" si="768"/>
        <v>TY2</v>
      </c>
      <c r="AD1482">
        <f t="shared" si="769"/>
        <v>139.453125</v>
      </c>
      <c r="AE1482">
        <f t="shared" si="770"/>
        <v>139.5</v>
      </c>
      <c r="AF1482" s="49">
        <f t="shared" si="764"/>
        <v>-4.6875E-2</v>
      </c>
      <c r="AG1482" s="3">
        <f t="shared" si="783"/>
        <v>137.86277490197651</v>
      </c>
      <c r="AH1482">
        <f t="shared" si="784"/>
        <v>136.72526286707838</v>
      </c>
      <c r="AI1482" s="51">
        <f t="shared" si="785"/>
        <v>1.1375120348981227</v>
      </c>
      <c r="AJ1482" s="52">
        <f t="shared" si="786"/>
        <v>1.1843870348981227</v>
      </c>
      <c r="AK1482" s="2">
        <v>44090</v>
      </c>
      <c r="AL1482" t="str">
        <v>9128282R</v>
      </c>
      <c r="AM1482">
        <v>-0.37709999999999999</v>
      </c>
      <c r="AN1482">
        <v>0.16394</v>
      </c>
      <c r="AO1482">
        <v>0.80059999999999998</v>
      </c>
      <c r="AP1482">
        <v>139.453125</v>
      </c>
      <c r="AQ1482">
        <f>VLOOKUP(AL1482,工作表1!$F$3:$G$1000,2,FALSE)</f>
        <v>2.25</v>
      </c>
      <c r="AR1482" t="str">
        <f>VLOOKUP(AL1482,工作表1!$F$3:$H$1000,3,FALSE)</f>
        <v>2027/8/15</v>
      </c>
      <c r="AS1482">
        <f t="shared" si="771"/>
        <v>8.1500000000000003E-2</v>
      </c>
      <c r="AT1482">
        <f t="shared" si="772"/>
        <v>2.1684999999999999</v>
      </c>
      <c r="AU1482" s="43">
        <f t="shared" si="787"/>
        <v>44242</v>
      </c>
      <c r="AV1482" s="43">
        <f t="shared" si="773"/>
        <v>44286</v>
      </c>
      <c r="AW1482" s="45">
        <f t="shared" si="788"/>
        <v>0.20176630434782608</v>
      </c>
      <c r="AX1482" s="45">
        <f t="shared" si="789"/>
        <v>1.4038210988683741</v>
      </c>
      <c r="AY1482" s="47">
        <f t="shared" si="790"/>
        <v>112.74689860250412</v>
      </c>
      <c r="AZ1482" s="47">
        <f t="shared" si="791"/>
        <v>137.86277490197651</v>
      </c>
      <c r="BA1482" s="43"/>
      <c r="BC1482" s="2">
        <v>44089</v>
      </c>
      <c r="BD1482" t="str">
        <v>9128283F</v>
      </c>
      <c r="BE1482">
        <v>-8.3732000000000006</v>
      </c>
      <c r="BF1482">
        <v>0.54405000000000003</v>
      </c>
      <c r="BG1482">
        <v>0.80059999999999998</v>
      </c>
      <c r="BH1482">
        <v>139.5</v>
      </c>
      <c r="BI1482">
        <f>VLOOKUP(BD1482,工作表1!$K$3:$L$1000,2,FALSE)</f>
        <v>2.25</v>
      </c>
      <c r="BJ1482" t="str">
        <f>VLOOKUP(BD1482,工作表1!$K$3:$M$1000,3,FALSE)</f>
        <v>2027/11/15</v>
      </c>
      <c r="BK1482">
        <f t="shared" si="774"/>
        <v>8.1500000000000003E-2</v>
      </c>
      <c r="BL1482">
        <f t="shared" si="775"/>
        <v>2.1684999999999999</v>
      </c>
      <c r="BM1482" s="43">
        <f t="shared" si="792"/>
        <v>44150</v>
      </c>
      <c r="BN1482" s="43">
        <f t="shared" si="776"/>
        <v>44377</v>
      </c>
      <c r="BO1482" s="45">
        <f t="shared" si="793"/>
        <v>0.75815217391304346</v>
      </c>
      <c r="BP1482" s="45">
        <f t="shared" si="794"/>
        <v>2.5273302561048245</v>
      </c>
      <c r="BQ1482" s="47">
        <f t="shared" si="795"/>
        <v>112.95622910054581</v>
      </c>
      <c r="BR1482" s="47">
        <f t="shared" si="796"/>
        <v>136.72526286707838</v>
      </c>
    </row>
    <row r="1483" spans="6:70" x14ac:dyDescent="0.25">
      <c r="F1483" s="2">
        <v>44126</v>
      </c>
      <c r="G1483">
        <v>8.3000000000000004E-2</v>
      </c>
      <c r="H1483" s="43">
        <v>44160</v>
      </c>
      <c r="I1483">
        <v>0.64559999999999995</v>
      </c>
      <c r="L1483" s="2">
        <v>44089</v>
      </c>
      <c r="M1483" t="str">
        <v>912828X8</v>
      </c>
      <c r="N1483">
        <v>-4.1000000000000003E-3</v>
      </c>
      <c r="O1483">
        <v>0.12189</v>
      </c>
      <c r="P1483">
        <v>0.80720000000000003</v>
      </c>
      <c r="Q1483">
        <v>139.671875</v>
      </c>
      <c r="R1483">
        <f>VLOOKUP(M1483,工作表1!$A$3:$B$1000,2,FALSE)</f>
        <v>2.375</v>
      </c>
      <c r="S1483" t="str">
        <f>VLOOKUP(M1483,工作表1!$A$3:$C$1000,3,FALSE)</f>
        <v>2027/5/15</v>
      </c>
      <c r="T1483">
        <f t="shared" si="766"/>
        <v>8.1500000000000003E-2</v>
      </c>
      <c r="U1483">
        <f t="shared" si="765"/>
        <v>2.2934999999999999</v>
      </c>
      <c r="V1483" s="43">
        <f t="shared" si="777"/>
        <v>44150</v>
      </c>
      <c r="W1483" s="43">
        <f t="shared" si="767"/>
        <v>44196</v>
      </c>
      <c r="X1483" s="45">
        <f t="shared" si="778"/>
        <v>0.80027173913043481</v>
      </c>
      <c r="Y1483" s="45">
        <f t="shared" si="779"/>
        <v>1.4899977665276949</v>
      </c>
      <c r="Z1483" s="47">
        <f t="shared" si="780"/>
        <v>113.39110716587305</v>
      </c>
      <c r="AA1483" s="47">
        <f t="shared" si="781"/>
        <v>138.87592456132742</v>
      </c>
      <c r="AB1483" s="45">
        <f t="shared" si="782"/>
        <v>0.45889999999999997</v>
      </c>
      <c r="AC1483" s="2" t="str">
        <f t="shared" si="768"/>
        <v>TY2</v>
      </c>
      <c r="AD1483">
        <f t="shared" si="769"/>
        <v>139.5</v>
      </c>
      <c r="AE1483">
        <f t="shared" si="770"/>
        <v>139.578125</v>
      </c>
      <c r="AF1483" s="49">
        <f t="shared" si="764"/>
        <v>-7.8125E-2</v>
      </c>
      <c r="AG1483" s="3">
        <f t="shared" si="783"/>
        <v>137.91023054096351</v>
      </c>
      <c r="AH1483">
        <f t="shared" si="784"/>
        <v>136.78068598192493</v>
      </c>
      <c r="AI1483" s="51">
        <f t="shared" si="785"/>
        <v>1.1295445590385782</v>
      </c>
      <c r="AJ1483" s="52">
        <f t="shared" si="786"/>
        <v>1.2076695590385782</v>
      </c>
      <c r="AK1483" s="2">
        <v>44089</v>
      </c>
      <c r="AL1483" t="str">
        <v>9128282R</v>
      </c>
      <c r="AM1483">
        <v>-0.37759999999999999</v>
      </c>
      <c r="AN1483">
        <v>0.15262999999999999</v>
      </c>
      <c r="AO1483">
        <v>0.80059999999999998</v>
      </c>
      <c r="AP1483">
        <v>139.5</v>
      </c>
      <c r="AQ1483">
        <f>VLOOKUP(AL1483,工作表1!$F$3:$G$1000,2,FALSE)</f>
        <v>2.25</v>
      </c>
      <c r="AR1483" t="str">
        <f>VLOOKUP(AL1483,工作表1!$F$3:$H$1000,3,FALSE)</f>
        <v>2027/8/15</v>
      </c>
      <c r="AS1483">
        <f t="shared" si="771"/>
        <v>8.1500000000000003E-2</v>
      </c>
      <c r="AT1483">
        <f t="shared" si="772"/>
        <v>2.1684999999999999</v>
      </c>
      <c r="AU1483" s="43">
        <f t="shared" si="787"/>
        <v>44242</v>
      </c>
      <c r="AV1483" s="43">
        <f t="shared" si="773"/>
        <v>44286</v>
      </c>
      <c r="AW1483" s="45">
        <f t="shared" si="788"/>
        <v>0.19565217391304346</v>
      </c>
      <c r="AX1483" s="45">
        <f t="shared" si="789"/>
        <v>1.4038713519952353</v>
      </c>
      <c r="AY1483" s="47">
        <f t="shared" si="790"/>
        <v>112.79706574613343</v>
      </c>
      <c r="AZ1483" s="47">
        <f t="shared" si="791"/>
        <v>137.91023054096351</v>
      </c>
      <c r="BA1483" s="43"/>
      <c r="BC1483" s="2">
        <v>44088</v>
      </c>
      <c r="BD1483" t="str">
        <v>9128283F</v>
      </c>
      <c r="BE1483">
        <v>-8.3004999999999995</v>
      </c>
      <c r="BF1483">
        <v>0.55096999999999996</v>
      </c>
      <c r="BG1483">
        <v>0.80059999999999998</v>
      </c>
      <c r="BH1483">
        <v>139.578125</v>
      </c>
      <c r="BI1483">
        <f>VLOOKUP(BD1483,工作表1!$K$3:$L$1000,2,FALSE)</f>
        <v>2.25</v>
      </c>
      <c r="BJ1483" t="str">
        <f>VLOOKUP(BD1483,工作表1!$K$3:$M$1000,3,FALSE)</f>
        <v>2027/11/15</v>
      </c>
      <c r="BK1483">
        <f t="shared" si="774"/>
        <v>8.1000000000000003E-2</v>
      </c>
      <c r="BL1483">
        <f t="shared" si="775"/>
        <v>2.169</v>
      </c>
      <c r="BM1483" s="43">
        <f t="shared" si="792"/>
        <v>44150</v>
      </c>
      <c r="BN1483" s="43">
        <f t="shared" si="776"/>
        <v>44377</v>
      </c>
      <c r="BO1483" s="45">
        <f t="shared" si="793"/>
        <v>0.75203804347826086</v>
      </c>
      <c r="BP1483" s="45">
        <f t="shared" si="794"/>
        <v>2.5273805092316857</v>
      </c>
      <c r="BQ1483" s="47">
        <f t="shared" si="795"/>
        <v>113.01317500534826</v>
      </c>
      <c r="BR1483" s="47">
        <f t="shared" si="796"/>
        <v>136.78068598192493</v>
      </c>
    </row>
    <row r="1484" spans="6:70" x14ac:dyDescent="0.25">
      <c r="F1484" s="2">
        <v>44125</v>
      </c>
      <c r="G1484">
        <v>8.2000000000000003E-2</v>
      </c>
      <c r="H1484" s="43">
        <v>44159</v>
      </c>
      <c r="I1484">
        <v>0.64080000000000004</v>
      </c>
      <c r="L1484" s="2">
        <v>44088</v>
      </c>
      <c r="M1484" t="str">
        <v>912828X8</v>
      </c>
      <c r="N1484">
        <v>0.18959999999999999</v>
      </c>
      <c r="O1484">
        <v>-4.4400000000000004E-3</v>
      </c>
      <c r="P1484">
        <v>0.80720000000000003</v>
      </c>
      <c r="Q1484">
        <v>139.734375</v>
      </c>
      <c r="R1484">
        <f>VLOOKUP(M1484,工作表1!$A$3:$B$1000,2,FALSE)</f>
        <v>2.375</v>
      </c>
      <c r="S1484" t="str">
        <f>VLOOKUP(M1484,工作表1!$A$3:$C$1000,3,FALSE)</f>
        <v>2027/5/15</v>
      </c>
      <c r="T1484">
        <f t="shared" si="766"/>
        <v>8.1000000000000003E-2</v>
      </c>
      <c r="U1484">
        <f t="shared" si="765"/>
        <v>2.294</v>
      </c>
      <c r="V1484" s="43">
        <f t="shared" si="777"/>
        <v>44150</v>
      </c>
      <c r="W1484" s="43">
        <f t="shared" si="767"/>
        <v>44196</v>
      </c>
      <c r="X1484" s="45">
        <f t="shared" si="778"/>
        <v>0.79381793478260865</v>
      </c>
      <c r="Y1484" s="45">
        <f t="shared" si="779"/>
        <v>1.4900508114949376</v>
      </c>
      <c r="Z1484" s="47">
        <f t="shared" si="780"/>
        <v>113.4913849411397</v>
      </c>
      <c r="AA1484" s="47">
        <f t="shared" si="781"/>
        <v>138.98488764990424</v>
      </c>
      <c r="AB1484" s="45">
        <f t="shared" si="782"/>
        <v>0.45429999999999998</v>
      </c>
      <c r="AC1484" s="2" t="str">
        <f t="shared" si="768"/>
        <v>TY2</v>
      </c>
      <c r="AD1484">
        <f t="shared" si="769"/>
        <v>139.578125</v>
      </c>
      <c r="AE1484">
        <f t="shared" si="770"/>
        <v>139.59375</v>
      </c>
      <c r="AF1484" s="49">
        <f t="shared" si="764"/>
        <v>-1.5625E-2</v>
      </c>
      <c r="AG1484" s="3">
        <f t="shared" si="783"/>
        <v>137.96536666341592</v>
      </c>
      <c r="AH1484">
        <f t="shared" si="784"/>
        <v>136.81339059921086</v>
      </c>
      <c r="AI1484" s="51">
        <f t="shared" si="785"/>
        <v>1.1519760642050585</v>
      </c>
      <c r="AJ1484" s="52">
        <f t="shared" si="786"/>
        <v>1.1676010642050585</v>
      </c>
      <c r="AK1484" s="2">
        <v>44088</v>
      </c>
      <c r="AL1484" t="str">
        <v>9128282R</v>
      </c>
      <c r="AM1484">
        <v>-0.42259999999999998</v>
      </c>
      <c r="AN1484">
        <v>0.16949</v>
      </c>
      <c r="AO1484">
        <v>0.80059999999999998</v>
      </c>
      <c r="AP1484">
        <v>139.578125</v>
      </c>
      <c r="AQ1484">
        <f>VLOOKUP(AL1484,工作表1!$F$3:$G$1000,2,FALSE)</f>
        <v>2.25</v>
      </c>
      <c r="AR1484" t="str">
        <f>VLOOKUP(AL1484,工作表1!$F$3:$H$1000,3,FALSE)</f>
        <v>2027/8/15</v>
      </c>
      <c r="AS1484">
        <f t="shared" si="771"/>
        <v>8.1000000000000003E-2</v>
      </c>
      <c r="AT1484">
        <f t="shared" si="772"/>
        <v>2.169</v>
      </c>
      <c r="AU1484" s="43">
        <f t="shared" si="787"/>
        <v>44242</v>
      </c>
      <c r="AV1484" s="43">
        <f t="shared" si="773"/>
        <v>44286</v>
      </c>
      <c r="AW1484" s="45">
        <f t="shared" si="788"/>
        <v>0.18953804347826086</v>
      </c>
      <c r="AX1484" s="45">
        <f t="shared" si="789"/>
        <v>1.4039216051220964</v>
      </c>
      <c r="AY1484" s="47">
        <f t="shared" si="790"/>
        <v>112.85365549593625</v>
      </c>
      <c r="AZ1484" s="47">
        <f t="shared" si="791"/>
        <v>137.96536666341592</v>
      </c>
      <c r="BA1484" s="43"/>
      <c r="BC1484" s="2">
        <v>44085</v>
      </c>
      <c r="BD1484" t="str">
        <v>9128283F</v>
      </c>
      <c r="BE1484">
        <v>-8.0020000000000007</v>
      </c>
      <c r="BF1484">
        <v>0.52768000000000004</v>
      </c>
      <c r="BG1484">
        <v>0.80059999999999998</v>
      </c>
      <c r="BH1484">
        <v>139.59375</v>
      </c>
      <c r="BI1484">
        <f>VLOOKUP(BD1484,工作表1!$K$3:$L$1000,2,FALSE)</f>
        <v>2.25</v>
      </c>
      <c r="BJ1484" t="str">
        <f>VLOOKUP(BD1484,工作表1!$K$3:$M$1000,3,FALSE)</f>
        <v>2027/11/15</v>
      </c>
      <c r="BK1484">
        <f t="shared" si="774"/>
        <v>8.1000000000000003E-2</v>
      </c>
      <c r="BL1484">
        <f t="shared" si="775"/>
        <v>2.169</v>
      </c>
      <c r="BM1484" s="43">
        <f t="shared" si="792"/>
        <v>44150</v>
      </c>
      <c r="BN1484" s="43">
        <f t="shared" si="776"/>
        <v>44377</v>
      </c>
      <c r="BO1484" s="45">
        <f t="shared" si="793"/>
        <v>0.74592391304347816</v>
      </c>
      <c r="BP1484" s="45">
        <f t="shared" si="794"/>
        <v>2.5274307623585464</v>
      </c>
      <c r="BQ1484" s="47">
        <f t="shared" si="795"/>
        <v>113.05153386989258</v>
      </c>
      <c r="BR1484" s="47">
        <f t="shared" si="796"/>
        <v>136.81339059921086</v>
      </c>
    </row>
    <row r="1485" spans="6:70" x14ac:dyDescent="0.25">
      <c r="F1485" s="2">
        <v>44124</v>
      </c>
      <c r="G1485">
        <v>8.1500000000000003E-2</v>
      </c>
      <c r="H1485" s="43">
        <v>44158</v>
      </c>
      <c r="I1485">
        <v>0.62680000000000002</v>
      </c>
      <c r="L1485" s="2">
        <v>44085</v>
      </c>
      <c r="M1485" t="str">
        <v>912828X8</v>
      </c>
      <c r="N1485">
        <v>0.1885</v>
      </c>
      <c r="O1485">
        <v>3.0300000000000001E-3</v>
      </c>
      <c r="P1485">
        <v>0.80720000000000003</v>
      </c>
      <c r="Q1485">
        <v>139.765625</v>
      </c>
      <c r="R1485">
        <f>VLOOKUP(M1485,工作表1!$A$3:$B$1000,2,FALSE)</f>
        <v>2.375</v>
      </c>
      <c r="S1485" t="str">
        <f>VLOOKUP(M1485,工作表1!$A$3:$C$1000,3,FALSE)</f>
        <v>2027/5/15</v>
      </c>
      <c r="T1485">
        <f t="shared" si="766"/>
        <v>8.1000000000000003E-2</v>
      </c>
      <c r="U1485">
        <f t="shared" si="765"/>
        <v>2.294</v>
      </c>
      <c r="V1485" s="43">
        <f t="shared" si="777"/>
        <v>44150</v>
      </c>
      <c r="W1485" s="43">
        <f t="shared" si="767"/>
        <v>44196</v>
      </c>
      <c r="X1485" s="45">
        <f t="shared" si="778"/>
        <v>0.78736413043478259</v>
      </c>
      <c r="Y1485" s="45">
        <f t="shared" si="779"/>
        <v>1.4901038564621798</v>
      </c>
      <c r="Z1485" s="47">
        <f t="shared" si="780"/>
        <v>113.52047468413353</v>
      </c>
      <c r="AA1485" s="47">
        <f t="shared" si="781"/>
        <v>139.00584180630742</v>
      </c>
      <c r="AB1485" s="45">
        <f t="shared" si="782"/>
        <v>0.44519999999999998</v>
      </c>
      <c r="AC1485" s="2" t="str">
        <f t="shared" si="768"/>
        <v>TY2</v>
      </c>
      <c r="AD1485">
        <f t="shared" si="769"/>
        <v>139.59375</v>
      </c>
      <c r="AE1485">
        <f t="shared" si="770"/>
        <v>139.4375</v>
      </c>
      <c r="AF1485" s="49">
        <f t="shared" si="764"/>
        <v>0.15625</v>
      </c>
      <c r="AG1485" s="3">
        <f t="shared" si="783"/>
        <v>138.00354126914189</v>
      </c>
      <c r="AH1485">
        <f t="shared" si="784"/>
        <v>136.60956570707586</v>
      </c>
      <c r="AI1485" s="51">
        <f t="shared" si="785"/>
        <v>1.3939755620660321</v>
      </c>
      <c r="AJ1485" s="52">
        <f t="shared" si="786"/>
        <v>1.2377255620660321</v>
      </c>
      <c r="AK1485" s="2">
        <v>44085</v>
      </c>
      <c r="AL1485" t="str">
        <v>9128282R</v>
      </c>
      <c r="AM1485">
        <v>-7.1999999999999995E-2</v>
      </c>
      <c r="AN1485">
        <v>0.13067000000000001</v>
      </c>
      <c r="AO1485">
        <v>0.80059999999999998</v>
      </c>
      <c r="AP1485">
        <v>139.59375</v>
      </c>
      <c r="AQ1485">
        <f>VLOOKUP(AL1485,工作表1!$F$3:$G$1000,2,FALSE)</f>
        <v>2.25</v>
      </c>
      <c r="AR1485" t="str">
        <f>VLOOKUP(AL1485,工作表1!$F$3:$H$1000,3,FALSE)</f>
        <v>2027/8/15</v>
      </c>
      <c r="AS1485">
        <f t="shared" si="771"/>
        <v>8.1000000000000003E-2</v>
      </c>
      <c r="AT1485">
        <f t="shared" si="772"/>
        <v>2.169</v>
      </c>
      <c r="AU1485" s="43">
        <f t="shared" si="787"/>
        <v>44242</v>
      </c>
      <c r="AV1485" s="43">
        <f t="shared" si="773"/>
        <v>44286</v>
      </c>
      <c r="AW1485" s="45">
        <f t="shared" si="788"/>
        <v>0.18342391304347827</v>
      </c>
      <c r="AX1485" s="45">
        <f t="shared" si="789"/>
        <v>1.4039718582489578</v>
      </c>
      <c r="AY1485" s="47">
        <f t="shared" si="790"/>
        <v>112.89639363322567</v>
      </c>
      <c r="AZ1485" s="47">
        <f t="shared" si="791"/>
        <v>138.00354126914189</v>
      </c>
      <c r="BA1485" s="43"/>
      <c r="BC1485" s="2">
        <v>44084</v>
      </c>
      <c r="BD1485" t="str">
        <v>9128283F</v>
      </c>
      <c r="BE1485">
        <v>-8.2303999999999995</v>
      </c>
      <c r="BF1485">
        <v>0.54947999999999997</v>
      </c>
      <c r="BG1485">
        <v>0.80059999999999998</v>
      </c>
      <c r="BH1485">
        <v>139.4375</v>
      </c>
      <c r="BI1485">
        <f>VLOOKUP(BD1485,工作表1!$K$3:$L$1000,2,FALSE)</f>
        <v>2.25</v>
      </c>
      <c r="BJ1485" t="str">
        <f>VLOOKUP(BD1485,工作表1!$K$3:$M$1000,3,FALSE)</f>
        <v>2027/11/15</v>
      </c>
      <c r="BK1485">
        <f t="shared" si="774"/>
        <v>8.2500000000000004E-2</v>
      </c>
      <c r="BL1485">
        <f t="shared" si="775"/>
        <v>2.1675</v>
      </c>
      <c r="BM1485" s="43">
        <f t="shared" si="792"/>
        <v>44150</v>
      </c>
      <c r="BN1485" s="43">
        <f t="shared" si="776"/>
        <v>44377</v>
      </c>
      <c r="BO1485" s="45">
        <f t="shared" si="793"/>
        <v>0.72758152173913038</v>
      </c>
      <c r="BP1485" s="45">
        <f t="shared" si="794"/>
        <v>2.5275815217391306</v>
      </c>
      <c r="BQ1485" s="47">
        <f t="shared" si="795"/>
        <v>112.92366163841825</v>
      </c>
      <c r="BR1485" s="47">
        <f t="shared" si="796"/>
        <v>136.60956570707586</v>
      </c>
    </row>
    <row r="1486" spans="6:70" x14ac:dyDescent="0.25">
      <c r="F1486" s="2">
        <v>44123</v>
      </c>
      <c r="G1486">
        <v>8.2000000000000003E-2</v>
      </c>
      <c r="H1486" s="43">
        <v>44155</v>
      </c>
      <c r="I1486">
        <v>0.60370000000000001</v>
      </c>
      <c r="L1486" s="2">
        <v>44084</v>
      </c>
      <c r="M1486" t="str">
        <v>912828X8</v>
      </c>
      <c r="N1486">
        <v>0.58099999999999996</v>
      </c>
      <c r="O1486">
        <v>-0.16284999999999999</v>
      </c>
      <c r="P1486">
        <v>0.80720000000000003</v>
      </c>
      <c r="Q1486">
        <v>139.59375</v>
      </c>
      <c r="R1486">
        <f>VLOOKUP(M1486,工作表1!$A$3:$B$1000,2,FALSE)</f>
        <v>2.375</v>
      </c>
      <c r="S1486" t="str">
        <f>VLOOKUP(M1486,工作表1!$A$3:$C$1000,3,FALSE)</f>
        <v>2027/5/15</v>
      </c>
      <c r="T1486">
        <f t="shared" si="766"/>
        <v>8.2500000000000004E-2</v>
      </c>
      <c r="U1486">
        <f t="shared" si="765"/>
        <v>2.2925</v>
      </c>
      <c r="V1486" s="43">
        <f t="shared" si="777"/>
        <v>44150</v>
      </c>
      <c r="W1486" s="43">
        <f t="shared" si="767"/>
        <v>44196</v>
      </c>
      <c r="X1486" s="45">
        <f t="shared" si="778"/>
        <v>0.76800271739130432</v>
      </c>
      <c r="Y1486" s="45">
        <f t="shared" si="779"/>
        <v>1.4902629913639072</v>
      </c>
      <c r="Z1486" s="47">
        <f t="shared" si="780"/>
        <v>113.4607253507878</v>
      </c>
      <c r="AA1486" s="47">
        <f t="shared" si="781"/>
        <v>138.88714324686569</v>
      </c>
      <c r="AB1486" s="45">
        <f t="shared" si="782"/>
        <v>0.46350000000000002</v>
      </c>
      <c r="AC1486" s="2" t="str">
        <f t="shared" si="768"/>
        <v>TY2</v>
      </c>
      <c r="AD1486">
        <f t="shared" si="769"/>
        <v>139.4375</v>
      </c>
      <c r="AE1486">
        <f t="shared" si="770"/>
        <v>139.296875</v>
      </c>
      <c r="AF1486" s="49">
        <f t="shared" si="764"/>
        <v>0.140625</v>
      </c>
      <c r="AG1486" s="3">
        <f t="shared" si="783"/>
        <v>137.85803303594662</v>
      </c>
      <c r="AH1486">
        <f t="shared" si="784"/>
        <v>136.42678653096004</v>
      </c>
      <c r="AI1486" s="51">
        <f t="shared" si="785"/>
        <v>1.431246504986575</v>
      </c>
      <c r="AJ1486" s="52">
        <f t="shared" si="786"/>
        <v>1.290621504986575</v>
      </c>
      <c r="AK1486" s="2">
        <v>44084</v>
      </c>
      <c r="AL1486" t="str">
        <v>9128282R</v>
      </c>
      <c r="AM1486">
        <v>0.55869999999999997</v>
      </c>
      <c r="AN1486">
        <v>8.9649999999999994E-2</v>
      </c>
      <c r="AO1486">
        <v>0.80059999999999998</v>
      </c>
      <c r="AP1486">
        <v>139.4375</v>
      </c>
      <c r="AQ1486">
        <f>VLOOKUP(AL1486,工作表1!$F$3:$G$1000,2,FALSE)</f>
        <v>2.25</v>
      </c>
      <c r="AR1486" t="str">
        <f>VLOOKUP(AL1486,工作表1!$F$3:$H$1000,3,FALSE)</f>
        <v>2027/8/15</v>
      </c>
      <c r="AS1486">
        <f t="shared" si="771"/>
        <v>8.2500000000000004E-2</v>
      </c>
      <c r="AT1486">
        <f t="shared" si="772"/>
        <v>2.1675</v>
      </c>
      <c r="AU1486" s="43">
        <f t="shared" si="787"/>
        <v>44242</v>
      </c>
      <c r="AV1486" s="43">
        <f t="shared" si="773"/>
        <v>44286</v>
      </c>
      <c r="AW1486" s="45">
        <f t="shared" si="788"/>
        <v>0.16508152173913046</v>
      </c>
      <c r="AX1486" s="45">
        <f t="shared" si="789"/>
        <v>1.4041226176295412</v>
      </c>
      <c r="AY1486" s="47">
        <f t="shared" si="790"/>
        <v>112.81558888556516</v>
      </c>
      <c r="AZ1486" s="47">
        <f t="shared" si="791"/>
        <v>137.85803303594662</v>
      </c>
      <c r="BA1486" s="43"/>
      <c r="BC1486" s="2">
        <v>44083</v>
      </c>
      <c r="BD1486" t="str">
        <v>9128283F</v>
      </c>
      <c r="BE1486">
        <v>-9.1158000000000001</v>
      </c>
      <c r="BF1486">
        <v>0.57679999999999998</v>
      </c>
      <c r="BG1486">
        <v>0.80059999999999998</v>
      </c>
      <c r="BH1486">
        <v>139.296875</v>
      </c>
      <c r="BI1486">
        <f>VLOOKUP(BD1486,工作表1!$K$3:$L$1000,2,FALSE)</f>
        <v>2.25</v>
      </c>
      <c r="BJ1486" t="str">
        <f>VLOOKUP(BD1486,工作表1!$K$3:$M$1000,3,FALSE)</f>
        <v>2027/11/15</v>
      </c>
      <c r="BK1486">
        <f t="shared" si="774"/>
        <v>8.1000000000000003E-2</v>
      </c>
      <c r="BL1486">
        <f t="shared" si="775"/>
        <v>2.169</v>
      </c>
      <c r="BM1486" s="43">
        <f t="shared" si="792"/>
        <v>44150</v>
      </c>
      <c r="BN1486" s="43">
        <f t="shared" si="776"/>
        <v>44377</v>
      </c>
      <c r="BO1486" s="45">
        <f t="shared" si="793"/>
        <v>0.72146739130434778</v>
      </c>
      <c r="BP1486" s="45">
        <f t="shared" si="794"/>
        <v>2.5276317748659918</v>
      </c>
      <c r="BQ1486" s="47">
        <f t="shared" si="795"/>
        <v>112.79072084463182</v>
      </c>
      <c r="BR1486" s="47">
        <f t="shared" si="796"/>
        <v>136.42678653096004</v>
      </c>
    </row>
    <row r="1487" spans="6:70" x14ac:dyDescent="0.25">
      <c r="F1487" s="2">
        <v>44120</v>
      </c>
      <c r="G1487">
        <v>8.2000000000000003E-2</v>
      </c>
      <c r="H1487" s="43">
        <v>44154</v>
      </c>
      <c r="I1487">
        <v>0.60350000000000004</v>
      </c>
      <c r="L1487" s="2">
        <v>44083</v>
      </c>
      <c r="M1487" t="str">
        <v>912828X8</v>
      </c>
      <c r="N1487">
        <v>8.1299999999999997E-2</v>
      </c>
      <c r="O1487">
        <v>8.1960000000000005E-2</v>
      </c>
      <c r="P1487">
        <v>0.80720000000000003</v>
      </c>
      <c r="Q1487">
        <v>139.46875</v>
      </c>
      <c r="R1487">
        <f>VLOOKUP(M1487,工作表1!$A$3:$B$1000,2,FALSE)</f>
        <v>2.375</v>
      </c>
      <c r="S1487" t="str">
        <f>VLOOKUP(M1487,工作表1!$A$3:$C$1000,3,FALSE)</f>
        <v>2027/5/15</v>
      </c>
      <c r="T1487">
        <f t="shared" si="766"/>
        <v>8.1000000000000003E-2</v>
      </c>
      <c r="U1487">
        <f t="shared" si="765"/>
        <v>2.294</v>
      </c>
      <c r="V1487" s="43">
        <f t="shared" si="777"/>
        <v>44150</v>
      </c>
      <c r="W1487" s="43">
        <f t="shared" si="767"/>
        <v>44196</v>
      </c>
      <c r="X1487" s="45">
        <f t="shared" si="778"/>
        <v>0.76154891304347827</v>
      </c>
      <c r="Y1487" s="45">
        <f t="shared" si="779"/>
        <v>1.4903160363311496</v>
      </c>
      <c r="Z1487" s="47">
        <f t="shared" si="780"/>
        <v>113.27834420942666</v>
      </c>
      <c r="AA1487" s="47">
        <f t="shared" si="781"/>
        <v>138.64554365654564</v>
      </c>
      <c r="AB1487" s="45">
        <f t="shared" si="782"/>
        <v>0.47949999999999998</v>
      </c>
      <c r="AC1487" s="2" t="str">
        <f t="shared" si="768"/>
        <v>TY2</v>
      </c>
      <c r="AD1487">
        <f t="shared" si="769"/>
        <v>139.296875</v>
      </c>
      <c r="AE1487">
        <f t="shared" si="770"/>
        <v>139.390625</v>
      </c>
      <c r="AF1487" s="49">
        <f t="shared" si="764"/>
        <v>-9.375E-2</v>
      </c>
      <c r="AG1487" s="3">
        <f t="shared" si="783"/>
        <v>137.6667539819951</v>
      </c>
      <c r="AH1487">
        <f t="shared" si="784"/>
        <v>136.58671999909137</v>
      </c>
      <c r="AI1487" s="51">
        <f t="shared" si="785"/>
        <v>1.0800339829037284</v>
      </c>
      <c r="AJ1487" s="52">
        <f t="shared" si="786"/>
        <v>1.1737839829037284</v>
      </c>
      <c r="AK1487" s="2">
        <v>44083</v>
      </c>
      <c r="AL1487" t="str">
        <v>9128282R</v>
      </c>
      <c r="AM1487">
        <v>-0.1905</v>
      </c>
      <c r="AN1487">
        <v>0.14204</v>
      </c>
      <c r="AO1487">
        <v>0.80059999999999998</v>
      </c>
      <c r="AP1487">
        <v>139.296875</v>
      </c>
      <c r="AQ1487">
        <f>VLOOKUP(AL1487,工作表1!$F$3:$G$1000,2,FALSE)</f>
        <v>2.25</v>
      </c>
      <c r="AR1487" t="str">
        <f>VLOOKUP(AL1487,工作表1!$F$3:$H$1000,3,FALSE)</f>
        <v>2027/8/15</v>
      </c>
      <c r="AS1487">
        <f t="shared" si="771"/>
        <v>8.1000000000000003E-2</v>
      </c>
      <c r="AT1487">
        <f t="shared" si="772"/>
        <v>2.169</v>
      </c>
      <c r="AU1487" s="43">
        <f t="shared" si="787"/>
        <v>44242</v>
      </c>
      <c r="AV1487" s="43">
        <f t="shared" si="773"/>
        <v>44286</v>
      </c>
      <c r="AW1487" s="45">
        <f t="shared" si="788"/>
        <v>0.15896739130434781</v>
      </c>
      <c r="AX1487" s="45">
        <f t="shared" si="789"/>
        <v>1.4041728707564025</v>
      </c>
      <c r="AY1487" s="47">
        <f t="shared" si="790"/>
        <v>112.67546392291678</v>
      </c>
      <c r="AZ1487" s="47">
        <f t="shared" si="791"/>
        <v>137.6667539819951</v>
      </c>
      <c r="BA1487" s="43"/>
      <c r="BC1487" s="2">
        <v>44082</v>
      </c>
      <c r="BD1487" t="str">
        <v>9128283F</v>
      </c>
      <c r="BE1487">
        <v>-7.5343</v>
      </c>
      <c r="BF1487">
        <v>0.50417000000000001</v>
      </c>
      <c r="BG1487">
        <v>0.80059999999999998</v>
      </c>
      <c r="BH1487">
        <v>139.390625</v>
      </c>
      <c r="BI1487">
        <f>VLOOKUP(BD1487,工作表1!$K$3:$L$1000,2,FALSE)</f>
        <v>2.25</v>
      </c>
      <c r="BJ1487" t="str">
        <f>VLOOKUP(BD1487,工作表1!$K$3:$M$1000,3,FALSE)</f>
        <v>2027/11/15</v>
      </c>
      <c r="BK1487">
        <f t="shared" si="774"/>
        <v>7.9000000000000001E-2</v>
      </c>
      <c r="BL1487">
        <f t="shared" si="775"/>
        <v>2.1709999999999998</v>
      </c>
      <c r="BM1487" s="43">
        <f t="shared" si="792"/>
        <v>44150</v>
      </c>
      <c r="BN1487" s="43">
        <f t="shared" si="776"/>
        <v>44377</v>
      </c>
      <c r="BO1487" s="45">
        <f t="shared" si="793"/>
        <v>0.7153532608695653</v>
      </c>
      <c r="BP1487" s="45">
        <f t="shared" si="794"/>
        <v>2.5276820279928529</v>
      </c>
      <c r="BQ1487" s="47">
        <f t="shared" si="795"/>
        <v>112.93257246049629</v>
      </c>
      <c r="BR1487" s="47">
        <f t="shared" si="796"/>
        <v>136.58671999909137</v>
      </c>
    </row>
    <row r="1488" spans="6:70" x14ac:dyDescent="0.25">
      <c r="F1488" s="2">
        <v>44119</v>
      </c>
      <c r="G1488">
        <v>8.4000000000000005E-2</v>
      </c>
      <c r="H1488" s="43">
        <v>44153</v>
      </c>
      <c r="I1488">
        <v>0.63580000000000003</v>
      </c>
      <c r="L1488" s="2">
        <v>44082</v>
      </c>
      <c r="M1488" t="str">
        <v>912828X8</v>
      </c>
      <c r="N1488">
        <v>0.4909</v>
      </c>
      <c r="O1488">
        <v>-9.8049999999999998E-2</v>
      </c>
      <c r="P1488">
        <v>0.80720000000000003</v>
      </c>
      <c r="Q1488">
        <v>139.5625</v>
      </c>
      <c r="R1488">
        <f>VLOOKUP(M1488,工作表1!$A$3:$B$1000,2,FALSE)</f>
        <v>2.375</v>
      </c>
      <c r="S1488" t="str">
        <f>VLOOKUP(M1488,工作表1!$A$3:$C$1000,3,FALSE)</f>
        <v>2027/5/15</v>
      </c>
      <c r="T1488">
        <f t="shared" si="766"/>
        <v>7.9000000000000001E-2</v>
      </c>
      <c r="U1488">
        <f t="shared" si="765"/>
        <v>2.2959999999999998</v>
      </c>
      <c r="V1488" s="43">
        <f t="shared" si="777"/>
        <v>44150</v>
      </c>
      <c r="W1488" s="43">
        <f t="shared" si="767"/>
        <v>44196</v>
      </c>
      <c r="X1488" s="45">
        <f t="shared" si="778"/>
        <v>0.75509510869565222</v>
      </c>
      <c r="Y1488" s="45">
        <f t="shared" si="779"/>
        <v>1.4903690812983919</v>
      </c>
      <c r="Z1488" s="47">
        <f t="shared" si="780"/>
        <v>113.42682045440479</v>
      </c>
      <c r="AA1488" s="47">
        <f t="shared" si="781"/>
        <v>138.81362209962685</v>
      </c>
      <c r="AB1488" s="45">
        <f t="shared" si="782"/>
        <v>0.46350000000000002</v>
      </c>
      <c r="AC1488" s="2" t="str">
        <f t="shared" si="768"/>
        <v>TY2</v>
      </c>
      <c r="AD1488">
        <f t="shared" si="769"/>
        <v>139.390625</v>
      </c>
      <c r="AE1488">
        <f t="shared" si="770"/>
        <v>139.03125</v>
      </c>
      <c r="AF1488" s="49">
        <f t="shared" si="764"/>
        <v>0.359375</v>
      </c>
      <c r="AG1488" s="3">
        <f t="shared" si="783"/>
        <v>137.77953216471306</v>
      </c>
      <c r="AH1488">
        <f t="shared" si="784"/>
        <v>136.21925680736103</v>
      </c>
      <c r="AI1488" s="51">
        <f t="shared" si="785"/>
        <v>1.560275357352026</v>
      </c>
      <c r="AJ1488" s="52">
        <f t="shared" si="786"/>
        <v>1.200900357352026</v>
      </c>
      <c r="AK1488" s="2">
        <v>44082</v>
      </c>
      <c r="AL1488" t="str">
        <v>9128282R</v>
      </c>
      <c r="AM1488">
        <v>0.31719999999999998</v>
      </c>
      <c r="AN1488">
        <v>0.10489999999999999</v>
      </c>
      <c r="AO1488">
        <v>0.80059999999999998</v>
      </c>
      <c r="AP1488">
        <v>139.390625</v>
      </c>
      <c r="AQ1488">
        <f>VLOOKUP(AL1488,工作表1!$F$3:$G$1000,2,FALSE)</f>
        <v>2.25</v>
      </c>
      <c r="AR1488" t="str">
        <f>VLOOKUP(AL1488,工作表1!$F$3:$H$1000,3,FALSE)</f>
        <v>2027/8/15</v>
      </c>
      <c r="AS1488">
        <f t="shared" si="771"/>
        <v>7.9000000000000001E-2</v>
      </c>
      <c r="AT1488">
        <f t="shared" si="772"/>
        <v>2.1709999999999998</v>
      </c>
      <c r="AU1488" s="43">
        <f t="shared" si="787"/>
        <v>44242</v>
      </c>
      <c r="AV1488" s="43">
        <f t="shared" si="773"/>
        <v>44286</v>
      </c>
      <c r="AW1488" s="45">
        <f t="shared" si="788"/>
        <v>0.15285326086956522</v>
      </c>
      <c r="AX1488" s="45">
        <f t="shared" si="789"/>
        <v>1.4042231238832639</v>
      </c>
      <c r="AY1488" s="47">
        <f t="shared" si="790"/>
        <v>112.77905746172375</v>
      </c>
      <c r="AZ1488" s="47">
        <f t="shared" si="791"/>
        <v>137.77953216471306</v>
      </c>
      <c r="BA1488" s="43"/>
      <c r="BC1488" s="2">
        <v>44078</v>
      </c>
      <c r="BD1488" t="str">
        <v>9128283F</v>
      </c>
      <c r="BE1488">
        <v>-7.5388999999999999</v>
      </c>
      <c r="BF1488">
        <v>0.50251000000000001</v>
      </c>
      <c r="BG1488">
        <v>0.80059999999999998</v>
      </c>
      <c r="BH1488">
        <v>139.03125</v>
      </c>
      <c r="BI1488">
        <f>VLOOKUP(BD1488,工作表1!$K$3:$L$1000,2,FALSE)</f>
        <v>2.25</v>
      </c>
      <c r="BJ1488" t="str">
        <f>VLOOKUP(BD1488,工作表1!$K$3:$M$1000,3,FALSE)</f>
        <v>2027/11/15</v>
      </c>
      <c r="BK1488">
        <f t="shared" si="774"/>
        <v>7.6999999999999999E-2</v>
      </c>
      <c r="BL1488">
        <f t="shared" si="775"/>
        <v>2.173</v>
      </c>
      <c r="BM1488" s="43">
        <f t="shared" si="792"/>
        <v>44150</v>
      </c>
      <c r="BN1488" s="43">
        <f t="shared" si="776"/>
        <v>44377</v>
      </c>
      <c r="BO1488" s="45">
        <f t="shared" si="793"/>
        <v>0.70923913043478259</v>
      </c>
      <c r="BP1488" s="45">
        <f t="shared" si="794"/>
        <v>2.527732281119714</v>
      </c>
      <c r="BQ1488" s="47">
        <f t="shared" si="795"/>
        <v>112.65220142158662</v>
      </c>
      <c r="BR1488" s="47">
        <f t="shared" si="796"/>
        <v>136.21925680736103</v>
      </c>
    </row>
    <row r="1489" spans="6:70" x14ac:dyDescent="0.25">
      <c r="F1489" s="2">
        <v>44118</v>
      </c>
      <c r="G1489">
        <v>8.2000000000000003E-2</v>
      </c>
      <c r="H1489" s="43">
        <v>44152</v>
      </c>
      <c r="I1489">
        <v>0.61960000000000004</v>
      </c>
      <c r="L1489" s="2">
        <v>44078</v>
      </c>
      <c r="M1489" t="str">
        <v>912828X8</v>
      </c>
      <c r="N1489">
        <v>0.57299999999999995</v>
      </c>
      <c r="O1489">
        <v>-0.12820000000000001</v>
      </c>
      <c r="P1489">
        <v>0.80720000000000003</v>
      </c>
      <c r="Q1489">
        <v>139.203125</v>
      </c>
      <c r="R1489">
        <f>VLOOKUP(M1489,工作表1!$A$3:$B$1000,2,FALSE)</f>
        <v>2.375</v>
      </c>
      <c r="S1489" t="str">
        <f>VLOOKUP(M1489,工作表1!$A$3:$C$1000,3,FALSE)</f>
        <v>2027/5/15</v>
      </c>
      <c r="T1489">
        <f t="shared" si="766"/>
        <v>7.6999999999999999E-2</v>
      </c>
      <c r="U1489">
        <f t="shared" si="765"/>
        <v>2.298</v>
      </c>
      <c r="V1489" s="43">
        <f t="shared" si="777"/>
        <v>44150</v>
      </c>
      <c r="W1489" s="43">
        <f t="shared" si="767"/>
        <v>44196</v>
      </c>
      <c r="X1489" s="45">
        <f t="shared" si="778"/>
        <v>0.74864130434782616</v>
      </c>
      <c r="Y1489" s="45">
        <f t="shared" si="779"/>
        <v>1.4904221262656345</v>
      </c>
      <c r="Z1489" s="47">
        <f t="shared" si="780"/>
        <v>113.15481244163051</v>
      </c>
      <c r="AA1489" s="47">
        <f t="shared" si="781"/>
        <v>138.46076970913086</v>
      </c>
      <c r="AB1489" s="45">
        <f t="shared" si="782"/>
        <v>0.50229999999999997</v>
      </c>
      <c r="AC1489" s="2" t="str">
        <f t="shared" si="768"/>
        <v>TY2</v>
      </c>
      <c r="AD1489">
        <f t="shared" si="769"/>
        <v>139.03125</v>
      </c>
      <c r="AE1489">
        <f t="shared" si="770"/>
        <v>139.78125</v>
      </c>
      <c r="AF1489" s="49">
        <f t="shared" ref="AF1489:AF1552" si="797">AD1489-AE1489</f>
        <v>-0.75</v>
      </c>
      <c r="AG1489" s="3">
        <f t="shared" si="783"/>
        <v>137.41234852798496</v>
      </c>
      <c r="AH1489">
        <f t="shared" si="784"/>
        <v>136.97424326255381</v>
      </c>
      <c r="AI1489" s="51">
        <f t="shared" si="785"/>
        <v>0.43810526543114747</v>
      </c>
      <c r="AJ1489" s="52">
        <f t="shared" si="786"/>
        <v>1.1881052654311475</v>
      </c>
      <c r="AK1489" s="2">
        <v>44078</v>
      </c>
      <c r="AL1489" t="str">
        <v>9128282R</v>
      </c>
      <c r="AM1489">
        <v>0.32619999999999999</v>
      </c>
      <c r="AN1489">
        <v>0.10329000000000001</v>
      </c>
      <c r="AO1489">
        <v>0.80059999999999998</v>
      </c>
      <c r="AP1489">
        <v>139.03125</v>
      </c>
      <c r="AQ1489">
        <f>VLOOKUP(AL1489,工作表1!$F$3:$G$1000,2,FALSE)</f>
        <v>2.25</v>
      </c>
      <c r="AR1489" t="str">
        <f>VLOOKUP(AL1489,工作表1!$F$3:$H$1000,3,FALSE)</f>
        <v>2027/8/15</v>
      </c>
      <c r="AS1489">
        <f t="shared" si="771"/>
        <v>7.6999999999999999E-2</v>
      </c>
      <c r="AT1489">
        <f t="shared" si="772"/>
        <v>2.173</v>
      </c>
      <c r="AU1489" s="43">
        <f t="shared" si="787"/>
        <v>44242</v>
      </c>
      <c r="AV1489" s="43">
        <f t="shared" si="773"/>
        <v>44286</v>
      </c>
      <c r="AW1489" s="45">
        <f t="shared" si="788"/>
        <v>0.14673913043478259</v>
      </c>
      <c r="AX1489" s="45">
        <f t="shared" si="789"/>
        <v>1.4042733770101252</v>
      </c>
      <c r="AY1489" s="47">
        <f t="shared" si="790"/>
        <v>112.49840467899334</v>
      </c>
      <c r="AZ1489" s="47">
        <f t="shared" si="791"/>
        <v>137.41234852798496</v>
      </c>
      <c r="BA1489" s="43"/>
      <c r="BC1489" s="2">
        <v>44077</v>
      </c>
      <c r="BD1489" t="str">
        <v>9128283F</v>
      </c>
      <c r="BE1489">
        <v>-7.0305</v>
      </c>
      <c r="BF1489">
        <v>0.46599000000000002</v>
      </c>
      <c r="BG1489">
        <v>0.80059999999999998</v>
      </c>
      <c r="BH1489">
        <v>139.78125</v>
      </c>
      <c r="BI1489">
        <f>VLOOKUP(BD1489,工作表1!$K$3:$L$1000,2,FALSE)</f>
        <v>2.25</v>
      </c>
      <c r="BJ1489" t="str">
        <f>VLOOKUP(BD1489,工作表1!$K$3:$M$1000,3,FALSE)</f>
        <v>2027/11/15</v>
      </c>
      <c r="BK1489">
        <f t="shared" si="774"/>
        <v>7.3999999999999996E-2</v>
      </c>
      <c r="BL1489">
        <f t="shared" si="775"/>
        <v>2.1760000000000002</v>
      </c>
      <c r="BM1489" s="43">
        <f t="shared" si="792"/>
        <v>44150</v>
      </c>
      <c r="BN1489" s="43">
        <f t="shared" si="776"/>
        <v>44377</v>
      </c>
      <c r="BO1489" s="45">
        <f t="shared" si="793"/>
        <v>0.68478260869565222</v>
      </c>
      <c r="BP1489" s="45">
        <f t="shared" si="794"/>
        <v>2.527933293627159</v>
      </c>
      <c r="BQ1489" s="47">
        <f t="shared" si="795"/>
        <v>113.30788188050589</v>
      </c>
      <c r="BR1489" s="47">
        <f t="shared" si="796"/>
        <v>136.97424326255381</v>
      </c>
    </row>
    <row r="1490" spans="6:70" x14ac:dyDescent="0.25">
      <c r="F1490" s="2">
        <v>44117</v>
      </c>
      <c r="G1490">
        <v>8.2000000000000003E-2</v>
      </c>
      <c r="H1490" s="43">
        <v>44151</v>
      </c>
      <c r="I1490">
        <v>0.65890000000000004</v>
      </c>
      <c r="L1490" s="2">
        <v>44077</v>
      </c>
      <c r="M1490" t="str">
        <v>912828X8</v>
      </c>
      <c r="N1490">
        <v>0.73040000000000005</v>
      </c>
      <c r="O1490">
        <v>-0.1489</v>
      </c>
      <c r="P1490">
        <v>0.80720000000000003</v>
      </c>
      <c r="Q1490">
        <v>139.921875</v>
      </c>
      <c r="R1490">
        <f>VLOOKUP(M1490,工作表1!$A$3:$B$1000,2,FALSE)</f>
        <v>2.375</v>
      </c>
      <c r="S1490" t="str">
        <f>VLOOKUP(M1490,工作表1!$A$3:$C$1000,3,FALSE)</f>
        <v>2027/5/15</v>
      </c>
      <c r="T1490">
        <f t="shared" si="766"/>
        <v>7.3999999999999996E-2</v>
      </c>
      <c r="U1490">
        <f t="shared" si="765"/>
        <v>2.3010000000000002</v>
      </c>
      <c r="V1490" s="43">
        <f t="shared" si="777"/>
        <v>44150</v>
      </c>
      <c r="W1490" s="43">
        <f t="shared" si="767"/>
        <v>44196</v>
      </c>
      <c r="X1490" s="45">
        <f t="shared" si="778"/>
        <v>0.72282608695652173</v>
      </c>
      <c r="Y1490" s="45">
        <f t="shared" si="779"/>
        <v>1.4906343061346039</v>
      </c>
      <c r="Z1490" s="47">
        <f t="shared" si="780"/>
        <v>113.76957211281793</v>
      </c>
      <c r="AA1490" s="47">
        <f t="shared" si="781"/>
        <v>139.16075695099011</v>
      </c>
      <c r="AB1490" s="45">
        <f t="shared" si="782"/>
        <v>0.43640000000000001</v>
      </c>
      <c r="AC1490" s="2" t="str">
        <f t="shared" si="768"/>
        <v>TY2</v>
      </c>
      <c r="AD1490">
        <f t="shared" si="769"/>
        <v>139.78125</v>
      </c>
      <c r="AE1490">
        <f t="shared" si="770"/>
        <v>139.546875</v>
      </c>
      <c r="AF1490" s="49">
        <f t="shared" si="797"/>
        <v>0.234375</v>
      </c>
      <c r="AG1490" s="3">
        <f t="shared" si="783"/>
        <v>138.1326617469945</v>
      </c>
      <c r="AH1490">
        <f t="shared" si="784"/>
        <v>136.69283398950574</v>
      </c>
      <c r="AI1490" s="51">
        <f t="shared" si="785"/>
        <v>1.4398277574887572</v>
      </c>
      <c r="AJ1490" s="52">
        <f t="shared" si="786"/>
        <v>1.2054527574887572</v>
      </c>
      <c r="AK1490" s="2">
        <v>44077</v>
      </c>
      <c r="AL1490" t="str">
        <v>9128282R</v>
      </c>
      <c r="AM1490">
        <v>0.35310000000000002</v>
      </c>
      <c r="AN1490">
        <v>9.9140000000000006E-2</v>
      </c>
      <c r="AO1490">
        <v>0.80059999999999998</v>
      </c>
      <c r="AP1490">
        <v>139.78125</v>
      </c>
      <c r="AQ1490">
        <f>VLOOKUP(AL1490,工作表1!$F$3:$G$1000,2,FALSE)</f>
        <v>2.25</v>
      </c>
      <c r="AR1490" t="str">
        <f>VLOOKUP(AL1490,工作表1!$F$3:$H$1000,3,FALSE)</f>
        <v>2027/8/15</v>
      </c>
      <c r="AS1490">
        <f t="shared" si="771"/>
        <v>7.3999999999999996E-2</v>
      </c>
      <c r="AT1490">
        <f t="shared" si="772"/>
        <v>2.1760000000000002</v>
      </c>
      <c r="AU1490" s="43">
        <f t="shared" si="787"/>
        <v>44242</v>
      </c>
      <c r="AV1490" s="43">
        <f t="shared" si="773"/>
        <v>44286</v>
      </c>
      <c r="AW1490" s="45">
        <f t="shared" si="788"/>
        <v>0.12228260869565218</v>
      </c>
      <c r="AX1490" s="45">
        <f t="shared" si="789"/>
        <v>1.40447438951757</v>
      </c>
      <c r="AY1490" s="47">
        <f t="shared" si="790"/>
        <v>113.12556741169097</v>
      </c>
      <c r="AZ1490" s="47">
        <f t="shared" si="791"/>
        <v>138.1326617469945</v>
      </c>
      <c r="BA1490" s="43"/>
      <c r="BC1490" s="2">
        <v>44076</v>
      </c>
      <c r="BD1490" t="str">
        <v>9128283F</v>
      </c>
      <c r="BE1490">
        <v>-7.4828000000000001</v>
      </c>
      <c r="BF1490">
        <v>0.49759999999999999</v>
      </c>
      <c r="BG1490">
        <v>0.80059999999999998</v>
      </c>
      <c r="BH1490">
        <v>139.546875</v>
      </c>
      <c r="BI1490">
        <f>VLOOKUP(BD1490,工作表1!$K$3:$L$1000,2,FALSE)</f>
        <v>2.25</v>
      </c>
      <c r="BJ1490" t="str">
        <f>VLOOKUP(BD1490,工作表1!$K$3:$M$1000,3,FALSE)</f>
        <v>2027/11/15</v>
      </c>
      <c r="BK1490">
        <f t="shared" si="774"/>
        <v>7.2999999999999995E-2</v>
      </c>
      <c r="BL1490">
        <f t="shared" si="775"/>
        <v>2.177</v>
      </c>
      <c r="BM1490" s="43">
        <f t="shared" si="792"/>
        <v>44150</v>
      </c>
      <c r="BN1490" s="43">
        <f t="shared" si="776"/>
        <v>44377</v>
      </c>
      <c r="BO1490" s="45">
        <f t="shared" si="793"/>
        <v>0.67866847826086962</v>
      </c>
      <c r="BP1490" s="45">
        <f t="shared" si="794"/>
        <v>2.5279835467540201</v>
      </c>
      <c r="BQ1490" s="47">
        <f t="shared" si="795"/>
        <v>113.09561394222659</v>
      </c>
      <c r="BR1490" s="47">
        <f t="shared" si="796"/>
        <v>136.69283398950574</v>
      </c>
    </row>
    <row r="1491" spans="6:70" x14ac:dyDescent="0.25">
      <c r="F1491" s="2">
        <v>44116</v>
      </c>
      <c r="G1491">
        <v>8.3000000000000004E-2</v>
      </c>
      <c r="H1491" s="43">
        <v>44148</v>
      </c>
      <c r="I1491">
        <v>0.65190000000000003</v>
      </c>
      <c r="L1491" s="2">
        <v>44076</v>
      </c>
      <c r="M1491" t="str">
        <v>912828X8</v>
      </c>
      <c r="N1491">
        <v>0.21879999999999999</v>
      </c>
      <c r="O1491">
        <v>5.9769999999999997E-2</v>
      </c>
      <c r="P1491">
        <v>0.80720000000000003</v>
      </c>
      <c r="Q1491">
        <v>139.703125</v>
      </c>
      <c r="R1491">
        <f>VLOOKUP(M1491,工作表1!$A$3:$B$1000,2,FALSE)</f>
        <v>2.375</v>
      </c>
      <c r="S1491" t="str">
        <f>VLOOKUP(M1491,工作表1!$A$3:$C$1000,3,FALSE)</f>
        <v>2027/5/15</v>
      </c>
      <c r="T1491">
        <f t="shared" si="766"/>
        <v>7.2999999999999995E-2</v>
      </c>
      <c r="U1491">
        <f t="shared" si="765"/>
        <v>2.302</v>
      </c>
      <c r="V1491" s="43">
        <f t="shared" si="777"/>
        <v>44150</v>
      </c>
      <c r="W1491" s="43">
        <f t="shared" si="767"/>
        <v>44196</v>
      </c>
      <c r="X1491" s="45">
        <f t="shared" si="778"/>
        <v>0.71637228260869568</v>
      </c>
      <c r="Y1491" s="45">
        <f t="shared" si="779"/>
        <v>1.4906873511018464</v>
      </c>
      <c r="Z1491" s="47">
        <f t="shared" si="780"/>
        <v>113.51972826573474</v>
      </c>
      <c r="AA1491" s="47">
        <f t="shared" si="781"/>
        <v>138.83572053494902</v>
      </c>
      <c r="AB1491" s="45">
        <f t="shared" si="782"/>
        <v>0.45</v>
      </c>
      <c r="AC1491" s="2" t="str">
        <f t="shared" si="768"/>
        <v>TY2</v>
      </c>
      <c r="AD1491">
        <f t="shared" si="769"/>
        <v>139.546875</v>
      </c>
      <c r="AE1491">
        <f t="shared" si="770"/>
        <v>139.4375</v>
      </c>
      <c r="AF1491" s="49">
        <f t="shared" si="797"/>
        <v>0.109375</v>
      </c>
      <c r="AG1491" s="3">
        <f t="shared" si="783"/>
        <v>137.84233403938046</v>
      </c>
      <c r="AH1491">
        <f t="shared" si="784"/>
        <v>136.58288543774395</v>
      </c>
      <c r="AI1491" s="51">
        <f t="shared" si="785"/>
        <v>1.2594486016365067</v>
      </c>
      <c r="AJ1491" s="52">
        <f t="shared" si="786"/>
        <v>1.1500736016365067</v>
      </c>
      <c r="AK1491" s="2">
        <v>44076</v>
      </c>
      <c r="AL1491" t="str">
        <v>9128282R</v>
      </c>
      <c r="AM1491">
        <v>-0.19639999999999999</v>
      </c>
      <c r="AN1491">
        <v>0.15651000000000001</v>
      </c>
      <c r="AO1491">
        <v>0.80059999999999998</v>
      </c>
      <c r="AP1491">
        <v>139.546875</v>
      </c>
      <c r="AQ1491">
        <f>VLOOKUP(AL1491,工作表1!$F$3:$G$1000,2,FALSE)</f>
        <v>2.25</v>
      </c>
      <c r="AR1491" t="str">
        <f>VLOOKUP(AL1491,工作表1!$F$3:$H$1000,3,FALSE)</f>
        <v>2027/8/15</v>
      </c>
      <c r="AS1491">
        <f t="shared" si="771"/>
        <v>7.2999999999999995E-2</v>
      </c>
      <c r="AT1491">
        <f t="shared" si="772"/>
        <v>2.177</v>
      </c>
      <c r="AU1491" s="43">
        <f t="shared" si="787"/>
        <v>44242</v>
      </c>
      <c r="AV1491" s="43">
        <f t="shared" si="773"/>
        <v>44286</v>
      </c>
      <c r="AW1491" s="45">
        <f t="shared" si="788"/>
        <v>0.11616847826086957</v>
      </c>
      <c r="AX1491" s="45">
        <f t="shared" si="789"/>
        <v>1.4045246426444313</v>
      </c>
      <c r="AY1491" s="47">
        <f t="shared" si="790"/>
        <v>112.90590659692039</v>
      </c>
      <c r="AZ1491" s="47">
        <f t="shared" si="791"/>
        <v>137.84233403938046</v>
      </c>
      <c r="BA1491" s="43"/>
      <c r="BC1491" s="2">
        <v>44075</v>
      </c>
      <c r="BD1491" t="str">
        <v>9128283F</v>
      </c>
      <c r="BE1491">
        <v>-7.6578999999999997</v>
      </c>
      <c r="BF1491">
        <v>0.49048999999999998</v>
      </c>
      <c r="BG1491">
        <v>0.80059999999999998</v>
      </c>
      <c r="BH1491">
        <v>139.4375</v>
      </c>
      <c r="BI1491">
        <f>VLOOKUP(BD1491,工作表1!$K$3:$L$1000,2,FALSE)</f>
        <v>2.25</v>
      </c>
      <c r="BJ1491" t="str">
        <f>VLOOKUP(BD1491,工作表1!$K$3:$M$1000,3,FALSE)</f>
        <v>2027/11/15</v>
      </c>
      <c r="BK1491">
        <f t="shared" si="774"/>
        <v>7.2999999999999995E-2</v>
      </c>
      <c r="BL1491">
        <f t="shared" si="775"/>
        <v>2.177</v>
      </c>
      <c r="BM1491" s="43">
        <f t="shared" si="792"/>
        <v>44150</v>
      </c>
      <c r="BN1491" s="43">
        <f t="shared" si="776"/>
        <v>44377</v>
      </c>
      <c r="BO1491" s="45">
        <f t="shared" si="793"/>
        <v>0.67255434782608692</v>
      </c>
      <c r="BP1491" s="45">
        <f t="shared" si="794"/>
        <v>2.5280337998808813</v>
      </c>
      <c r="BQ1491" s="47">
        <f t="shared" si="795"/>
        <v>113.01978690185354</v>
      </c>
      <c r="BR1491" s="47">
        <f t="shared" si="796"/>
        <v>136.58288543774395</v>
      </c>
    </row>
    <row r="1492" spans="6:70" x14ac:dyDescent="0.25">
      <c r="F1492" s="2">
        <v>44113</v>
      </c>
      <c r="G1492">
        <v>8.2000000000000003E-2</v>
      </c>
      <c r="H1492" s="43">
        <v>44147</v>
      </c>
      <c r="I1492">
        <v>0.63549999999999995</v>
      </c>
      <c r="L1492" s="2">
        <v>44075</v>
      </c>
      <c r="M1492" t="str">
        <v>912828X8</v>
      </c>
      <c r="N1492">
        <v>0.71430000000000005</v>
      </c>
      <c r="O1492">
        <v>-0.12709000000000001</v>
      </c>
      <c r="P1492">
        <v>0.80720000000000003</v>
      </c>
      <c r="Q1492">
        <v>139.578125</v>
      </c>
      <c r="R1492">
        <f>VLOOKUP(M1492,工作表1!$A$3:$B$1000,2,FALSE)</f>
        <v>2.375</v>
      </c>
      <c r="S1492" t="str">
        <f>VLOOKUP(M1492,工作表1!$A$3:$C$1000,3,FALSE)</f>
        <v>2027/5/15</v>
      </c>
      <c r="T1492">
        <f t="shared" si="766"/>
        <v>7.2999999999999995E-2</v>
      </c>
      <c r="U1492">
        <f t="shared" si="765"/>
        <v>2.302</v>
      </c>
      <c r="V1492" s="43">
        <f t="shared" si="777"/>
        <v>44150</v>
      </c>
      <c r="W1492" s="43">
        <f t="shared" si="767"/>
        <v>44196</v>
      </c>
      <c r="X1492" s="45">
        <f t="shared" si="778"/>
        <v>0.70991847826086951</v>
      </c>
      <c r="Y1492" s="45">
        <f t="shared" si="779"/>
        <v>1.4907403960690888</v>
      </c>
      <c r="Z1492" s="47">
        <f t="shared" si="780"/>
        <v>113.49747284331636</v>
      </c>
      <c r="AA1492" s="47">
        <f t="shared" si="781"/>
        <v>138.793038185363</v>
      </c>
      <c r="AB1492" s="45">
        <f t="shared" si="782"/>
        <v>0.46139999999999998</v>
      </c>
      <c r="AC1492" s="2" t="str">
        <f t="shared" si="768"/>
        <v>TY2</v>
      </c>
      <c r="AD1492">
        <f t="shared" si="769"/>
        <v>139.4375</v>
      </c>
      <c r="AE1492">
        <f t="shared" si="770"/>
        <v>139.25</v>
      </c>
      <c r="AF1492" s="49">
        <f t="shared" si="797"/>
        <v>0.1875</v>
      </c>
      <c r="AG1492" s="3">
        <f t="shared" si="783"/>
        <v>137.73330985712701</v>
      </c>
      <c r="AH1492">
        <f t="shared" si="784"/>
        <v>137.27397515985575</v>
      </c>
      <c r="AI1492" s="51">
        <f t="shared" si="785"/>
        <v>0.45933469727125953</v>
      </c>
      <c r="AJ1492" s="52">
        <f t="shared" si="786"/>
        <v>0.27183469727125953</v>
      </c>
      <c r="AK1492" s="2">
        <v>44075</v>
      </c>
      <c r="AL1492" t="str">
        <v>9128282R</v>
      </c>
      <c r="AM1492">
        <v>-0.2445</v>
      </c>
      <c r="AN1492">
        <v>0.14638999999999999</v>
      </c>
      <c r="AO1492">
        <v>0.80059999999999998</v>
      </c>
      <c r="AP1492">
        <v>139.4375</v>
      </c>
      <c r="AQ1492">
        <f>VLOOKUP(AL1492,工作表1!$F$3:$G$1000,2,FALSE)</f>
        <v>2.25</v>
      </c>
      <c r="AR1492" t="str">
        <f>VLOOKUP(AL1492,工作表1!$F$3:$H$1000,3,FALSE)</f>
        <v>2027/8/15</v>
      </c>
      <c r="AS1492">
        <f t="shared" si="771"/>
        <v>7.2999999999999995E-2</v>
      </c>
      <c r="AT1492">
        <f t="shared" si="772"/>
        <v>2.177</v>
      </c>
      <c r="AU1492" s="43">
        <f t="shared" si="787"/>
        <v>44242</v>
      </c>
      <c r="AV1492" s="43">
        <f t="shared" si="773"/>
        <v>44286</v>
      </c>
      <c r="AW1492" s="45">
        <f t="shared" si="788"/>
        <v>0.11005434782608696</v>
      </c>
      <c r="AX1492" s="45">
        <f t="shared" si="789"/>
        <v>1.4045748957712922</v>
      </c>
      <c r="AY1492" s="47">
        <f t="shared" si="790"/>
        <v>112.83081960677571</v>
      </c>
      <c r="AZ1492" s="47">
        <f t="shared" si="791"/>
        <v>137.73330985712701</v>
      </c>
      <c r="BA1492" s="43"/>
      <c r="BC1492" s="2">
        <v>44074</v>
      </c>
      <c r="BD1492" t="str">
        <v>9128283F</v>
      </c>
      <c r="BE1492">
        <v>-6.9131</v>
      </c>
      <c r="BF1492">
        <v>0.45984999999999998</v>
      </c>
      <c r="BG1492">
        <v>0.80059999999999998</v>
      </c>
      <c r="BH1492">
        <v>139.25</v>
      </c>
      <c r="BI1492">
        <f>VLOOKUP(BD1492,工作表1!$K$3:$L$1000,2,FALSE)</f>
        <v>2.25</v>
      </c>
      <c r="BJ1492" t="str">
        <f>VLOOKUP(BD1492,工作表1!$K$3:$M$1000,3,FALSE)</f>
        <v>2027/11/15</v>
      </c>
      <c r="BK1492">
        <f t="shared" si="774"/>
        <v>7.5999999999999998E-2</v>
      </c>
      <c r="BL1492">
        <f t="shared" si="775"/>
        <v>2.1739999999999999</v>
      </c>
      <c r="BM1492" s="43">
        <f t="shared" si="792"/>
        <v>44150</v>
      </c>
      <c r="BN1492" s="43">
        <f t="shared" si="776"/>
        <v>44286</v>
      </c>
      <c r="BO1492" s="45">
        <f t="shared" si="793"/>
        <v>0.66644021739130432</v>
      </c>
      <c r="BP1492" s="45">
        <f t="shared" si="794"/>
        <v>1.9671251488981536</v>
      </c>
      <c r="BQ1492" s="47">
        <f t="shared" si="795"/>
        <v>112.47351568497444</v>
      </c>
      <c r="BR1492" s="47">
        <f t="shared" si="796"/>
        <v>137.27397515985575</v>
      </c>
    </row>
    <row r="1493" spans="6:70" x14ac:dyDescent="0.25">
      <c r="F1493" s="2">
        <v>44112</v>
      </c>
      <c r="G1493">
        <v>8.2000000000000003E-2</v>
      </c>
      <c r="H1493" s="43">
        <v>44146</v>
      </c>
      <c r="I1493">
        <v>0.71650000000000003</v>
      </c>
      <c r="L1493" s="2">
        <v>44074</v>
      </c>
      <c r="M1493" t="str">
        <v>912828X8</v>
      </c>
      <c r="N1493">
        <v>0.97750000000000004</v>
      </c>
      <c r="O1493">
        <v>-0.20216999999999999</v>
      </c>
      <c r="P1493">
        <v>0.80720000000000003</v>
      </c>
      <c r="Q1493">
        <v>139.40625</v>
      </c>
      <c r="R1493">
        <f>VLOOKUP(M1493,工作表1!$A$3:$B$1000,2,FALSE)</f>
        <v>2.375</v>
      </c>
      <c r="S1493" t="str">
        <f>VLOOKUP(M1493,工作表1!$A$3:$C$1000,3,FALSE)</f>
        <v>2027/5/15</v>
      </c>
      <c r="T1493">
        <f t="shared" si="766"/>
        <v>7.5999999999999998E-2</v>
      </c>
      <c r="U1493">
        <f t="shared" si="765"/>
        <v>2.2989999999999999</v>
      </c>
      <c r="V1493" s="43">
        <f t="shared" si="777"/>
        <v>44150</v>
      </c>
      <c r="W1493" s="43">
        <f t="shared" si="767"/>
        <v>44104</v>
      </c>
      <c r="X1493" s="45">
        <f t="shared" si="778"/>
        <v>0.70346467391304346</v>
      </c>
      <c r="Y1493" s="45">
        <f t="shared" si="779"/>
        <v>0.89216330405002975</v>
      </c>
      <c r="Z1493" s="47">
        <f t="shared" si="780"/>
        <v>112.73844696880741</v>
      </c>
      <c r="AA1493" s="47">
        <f t="shared" si="781"/>
        <v>139.22813838035017</v>
      </c>
      <c r="AB1493" s="45">
        <f t="shared" si="782"/>
        <v>0.48859999999999998</v>
      </c>
      <c r="AC1493" s="2" t="str">
        <f t="shared" si="768"/>
        <v>TY1</v>
      </c>
      <c r="AD1493">
        <f t="shared" si="769"/>
        <v>139.40625</v>
      </c>
      <c r="AE1493">
        <f t="shared" si="770"/>
        <v>139.25</v>
      </c>
      <c r="AF1493" s="49">
        <f t="shared" si="797"/>
        <v>0.15625</v>
      </c>
      <c r="AG1493" s="3">
        <f t="shared" si="783"/>
        <v>139.22813838035017</v>
      </c>
      <c r="AH1493">
        <f t="shared" si="784"/>
        <v>138.29312073591259</v>
      </c>
      <c r="AI1493" s="51">
        <f t="shared" si="785"/>
        <v>0.93501764443757907</v>
      </c>
      <c r="AJ1493" s="52">
        <f t="shared" si="786"/>
        <v>0.77876764443757907</v>
      </c>
      <c r="AK1493" s="2">
        <v>44074</v>
      </c>
      <c r="AL1493" t="str">
        <v>9128282R</v>
      </c>
      <c r="AM1493">
        <v>0.44669999999999999</v>
      </c>
      <c r="AN1493">
        <v>9.5009999999999997E-2</v>
      </c>
      <c r="AO1493">
        <v>0.80059999999999998</v>
      </c>
      <c r="AP1493">
        <v>139.25</v>
      </c>
      <c r="AQ1493">
        <f>VLOOKUP(AL1493,工作表1!$F$3:$G$1000,2,FALSE)</f>
        <v>2.25</v>
      </c>
      <c r="AR1493" t="str">
        <f>VLOOKUP(AL1493,工作表1!$F$3:$H$1000,3,FALSE)</f>
        <v>2027/8/15</v>
      </c>
      <c r="AS1493">
        <f t="shared" si="771"/>
        <v>7.5999999999999998E-2</v>
      </c>
      <c r="AT1493">
        <f t="shared" si="772"/>
        <v>2.1739999999999999</v>
      </c>
      <c r="AU1493" s="43">
        <f t="shared" si="787"/>
        <v>44242</v>
      </c>
      <c r="AV1493" s="43">
        <f t="shared" si="773"/>
        <v>44196</v>
      </c>
      <c r="AW1493" s="45">
        <f t="shared" si="788"/>
        <v>0.10394021739130434</v>
      </c>
      <c r="AX1493" s="45">
        <f t="shared" si="789"/>
        <v>0.84983062835020851</v>
      </c>
      <c r="AY1493" s="47">
        <f t="shared" si="790"/>
        <v>112.19239431809704</v>
      </c>
      <c r="AZ1493" s="47">
        <f t="shared" si="791"/>
        <v>138.29312073591259</v>
      </c>
      <c r="BA1493" s="43"/>
      <c r="BC1493" s="2">
        <v>44071</v>
      </c>
      <c r="BD1493" t="str">
        <v>9128283F</v>
      </c>
      <c r="BE1493">
        <v>-8.9292999999999996</v>
      </c>
      <c r="BF1493">
        <v>0.56218999999999997</v>
      </c>
      <c r="BG1493">
        <v>0.80059999999999998</v>
      </c>
      <c r="BH1493">
        <v>139.09375</v>
      </c>
      <c r="BI1493">
        <f>VLOOKUP(BD1493,工作表1!$K$3:$L$1000,2,FALSE)</f>
        <v>2.25</v>
      </c>
      <c r="BJ1493" t="str">
        <f>VLOOKUP(BD1493,工作表1!$K$3:$M$1000,3,FALSE)</f>
        <v>2027/11/15</v>
      </c>
      <c r="BK1493">
        <f t="shared" si="774"/>
        <v>7.2499999999999995E-2</v>
      </c>
      <c r="BL1493">
        <f t="shared" si="775"/>
        <v>2.1775000000000002</v>
      </c>
      <c r="BM1493" s="43">
        <f t="shared" si="792"/>
        <v>44150</v>
      </c>
      <c r="BN1493" s="43">
        <f t="shared" si="776"/>
        <v>44286</v>
      </c>
      <c r="BO1493" s="45">
        <f t="shared" si="793"/>
        <v>0.66032608695652184</v>
      </c>
      <c r="BP1493" s="45">
        <f t="shared" si="794"/>
        <v>1.9671754020250147</v>
      </c>
      <c r="BQ1493" s="47">
        <f t="shared" si="795"/>
        <v>112.28432743648244</v>
      </c>
      <c r="BR1493" s="47">
        <f t="shared" si="796"/>
        <v>137.01986724524522</v>
      </c>
    </row>
    <row r="1494" spans="6:70" x14ac:dyDescent="0.25">
      <c r="F1494" s="2">
        <v>44111</v>
      </c>
      <c r="G1494">
        <v>8.1000000000000003E-2</v>
      </c>
      <c r="H1494" s="43">
        <v>44145</v>
      </c>
      <c r="I1494">
        <v>0.71650000000000003</v>
      </c>
      <c r="L1494" s="2">
        <v>44071</v>
      </c>
      <c r="M1494" t="str">
        <v>912828X8</v>
      </c>
      <c r="N1494">
        <v>0.84499999999999997</v>
      </c>
      <c r="O1494">
        <v>-0.13965</v>
      </c>
      <c r="P1494">
        <v>0.80720000000000003</v>
      </c>
      <c r="Q1494">
        <v>139.25</v>
      </c>
      <c r="R1494">
        <f>VLOOKUP(M1494,工作表1!$A$3:$B$1000,2,FALSE)</f>
        <v>2.375</v>
      </c>
      <c r="S1494" t="str">
        <f>VLOOKUP(M1494,工作表1!$A$3:$C$1000,3,FALSE)</f>
        <v>2027/5/15</v>
      </c>
      <c r="T1494">
        <f t="shared" si="766"/>
        <v>7.2499999999999995E-2</v>
      </c>
      <c r="U1494">
        <f t="shared" si="765"/>
        <v>2.3025000000000002</v>
      </c>
      <c r="V1494" s="43">
        <f t="shared" si="777"/>
        <v>44150</v>
      </c>
      <c r="W1494" s="43">
        <f t="shared" si="767"/>
        <v>44104</v>
      </c>
      <c r="X1494" s="45">
        <f t="shared" si="778"/>
        <v>0.69701086956521741</v>
      </c>
      <c r="Y1494" s="45">
        <f t="shared" si="779"/>
        <v>0.8922163490172722</v>
      </c>
      <c r="Z1494" s="47">
        <f t="shared" si="780"/>
        <v>112.61275009267499</v>
      </c>
      <c r="AA1494" s="47">
        <f t="shared" si="781"/>
        <v>139.05695654235069</v>
      </c>
      <c r="AB1494" s="45">
        <f t="shared" si="782"/>
        <v>0.4955</v>
      </c>
      <c r="AC1494" s="2" t="str">
        <f t="shared" si="768"/>
        <v>TY1</v>
      </c>
      <c r="AD1494">
        <f t="shared" si="769"/>
        <v>139.25</v>
      </c>
      <c r="AE1494">
        <f t="shared" si="770"/>
        <v>139.09375</v>
      </c>
      <c r="AF1494" s="49">
        <f t="shared" si="797"/>
        <v>0.15625</v>
      </c>
      <c r="AG1494" s="3">
        <f t="shared" si="783"/>
        <v>139.05695654235069</v>
      </c>
      <c r="AH1494">
        <f t="shared" si="784"/>
        <v>138.09993198627802</v>
      </c>
      <c r="AI1494" s="51">
        <f t="shared" si="785"/>
        <v>0.95702455607266756</v>
      </c>
      <c r="AJ1494" s="52">
        <f t="shared" si="786"/>
        <v>0.80077455607266756</v>
      </c>
      <c r="AK1494" s="2">
        <v>44071</v>
      </c>
      <c r="AL1494" t="str">
        <v>9128282R</v>
      </c>
      <c r="AM1494">
        <v>-0.13800000000000001</v>
      </c>
      <c r="AN1494">
        <v>0.15135000000000001</v>
      </c>
      <c r="AO1494">
        <v>0.80059999999999998</v>
      </c>
      <c r="AP1494">
        <v>139.09375</v>
      </c>
      <c r="AQ1494">
        <f>VLOOKUP(AL1494,工作表1!$F$3:$G$1000,2,FALSE)</f>
        <v>2.25</v>
      </c>
      <c r="AR1494" t="str">
        <f>VLOOKUP(AL1494,工作表1!$F$3:$H$1000,3,FALSE)</f>
        <v>2027/8/15</v>
      </c>
      <c r="AS1494">
        <f t="shared" si="771"/>
        <v>7.2499999999999995E-2</v>
      </c>
      <c r="AT1494">
        <f t="shared" si="772"/>
        <v>2.1775000000000002</v>
      </c>
      <c r="AU1494" s="43">
        <f t="shared" si="787"/>
        <v>44242</v>
      </c>
      <c r="AV1494" s="43">
        <f t="shared" si="773"/>
        <v>44196</v>
      </c>
      <c r="AW1494" s="45">
        <f t="shared" si="788"/>
        <v>9.7826086956521729E-2</v>
      </c>
      <c r="AX1494" s="45">
        <f t="shared" si="789"/>
        <v>0.84988088147706975</v>
      </c>
      <c r="AY1494" s="47">
        <f t="shared" si="790"/>
        <v>112.05110295308481</v>
      </c>
      <c r="AZ1494" s="47">
        <f t="shared" si="791"/>
        <v>138.09993198627802</v>
      </c>
      <c r="BA1494" s="43"/>
      <c r="BC1494" s="2">
        <v>44070</v>
      </c>
      <c r="BD1494" t="str">
        <v>9128283F</v>
      </c>
      <c r="BE1494">
        <v>-9.6742000000000008</v>
      </c>
      <c r="BF1494">
        <v>0.59194000000000002</v>
      </c>
      <c r="BG1494">
        <v>0.80059999999999998</v>
      </c>
      <c r="BH1494">
        <v>138.828125</v>
      </c>
      <c r="BI1494">
        <f>VLOOKUP(BD1494,工作表1!$K$3:$L$1000,2,FALSE)</f>
        <v>2.25</v>
      </c>
      <c r="BJ1494" t="str">
        <f>VLOOKUP(BD1494,工作表1!$K$3:$M$1000,3,FALSE)</f>
        <v>2027/11/15</v>
      </c>
      <c r="BK1494">
        <f t="shared" si="774"/>
        <v>7.2999999999999995E-2</v>
      </c>
      <c r="BL1494">
        <f t="shared" si="775"/>
        <v>2.177</v>
      </c>
      <c r="BM1494" s="43">
        <f t="shared" si="792"/>
        <v>44150</v>
      </c>
      <c r="BN1494" s="43">
        <f t="shared" si="776"/>
        <v>44286</v>
      </c>
      <c r="BO1494" s="45">
        <f t="shared" si="793"/>
        <v>0.64198369565217384</v>
      </c>
      <c r="BP1494" s="45">
        <f t="shared" si="794"/>
        <v>1.9673261614055986</v>
      </c>
      <c r="BQ1494" s="47">
        <f t="shared" si="795"/>
        <v>112.06897730195109</v>
      </c>
      <c r="BR1494" s="47">
        <f t="shared" si="796"/>
        <v>136.70554173863869</v>
      </c>
    </row>
    <row r="1495" spans="6:70" x14ac:dyDescent="0.25">
      <c r="F1495" s="2">
        <v>44110</v>
      </c>
      <c r="G1495">
        <v>7.9500000000000001E-2</v>
      </c>
      <c r="H1495" s="43">
        <v>44144</v>
      </c>
      <c r="I1495">
        <v>0.68159999999999998</v>
      </c>
      <c r="L1495" s="2">
        <v>44070</v>
      </c>
      <c r="M1495" t="str">
        <v>912828X8</v>
      </c>
      <c r="N1495">
        <v>0.52939999999999998</v>
      </c>
      <c r="O1495">
        <v>-1.9619999999999999E-2</v>
      </c>
      <c r="P1495">
        <v>0.80720000000000003</v>
      </c>
      <c r="Q1495">
        <v>138.96875</v>
      </c>
      <c r="R1495">
        <f>VLOOKUP(M1495,工作表1!$A$3:$B$1000,2,FALSE)</f>
        <v>2.375</v>
      </c>
      <c r="S1495" t="str">
        <f>VLOOKUP(M1495,工作表1!$A$3:$C$1000,3,FALSE)</f>
        <v>2027/5/15</v>
      </c>
      <c r="T1495">
        <f t="shared" si="766"/>
        <v>7.2999999999999995E-2</v>
      </c>
      <c r="U1495">
        <f t="shared" si="765"/>
        <v>2.302</v>
      </c>
      <c r="V1495" s="43">
        <f t="shared" si="777"/>
        <v>44150</v>
      </c>
      <c r="W1495" s="43">
        <f t="shared" si="767"/>
        <v>44104</v>
      </c>
      <c r="X1495" s="45">
        <f t="shared" si="778"/>
        <v>0.67764945652173914</v>
      </c>
      <c r="Y1495" s="45">
        <f t="shared" si="779"/>
        <v>0.89237548391899946</v>
      </c>
      <c r="Z1495" s="47">
        <f t="shared" si="780"/>
        <v>112.39245783969395</v>
      </c>
      <c r="AA1495" s="47">
        <f t="shared" si="781"/>
        <v>138.73876539168586</v>
      </c>
      <c r="AB1495" s="45">
        <f t="shared" si="782"/>
        <v>0.52690000000000003</v>
      </c>
      <c r="AC1495" s="2" t="str">
        <f t="shared" si="768"/>
        <v>TY1</v>
      </c>
      <c r="AD1495">
        <f t="shared" si="769"/>
        <v>138.96875</v>
      </c>
      <c r="AE1495">
        <f t="shared" si="770"/>
        <v>138.828125</v>
      </c>
      <c r="AF1495" s="49">
        <f t="shared" si="797"/>
        <v>0.140625</v>
      </c>
      <c r="AG1495" s="3">
        <f t="shared" si="783"/>
        <v>138.73876539168586</v>
      </c>
      <c r="AH1495">
        <f t="shared" si="784"/>
        <v>137.8019792556963</v>
      </c>
      <c r="AI1495" s="51">
        <f t="shared" si="785"/>
        <v>0.93678613598956417</v>
      </c>
      <c r="AJ1495" s="52">
        <f t="shared" si="786"/>
        <v>0.79616113598956417</v>
      </c>
      <c r="AK1495" s="2">
        <v>44070</v>
      </c>
      <c r="AL1495" t="str">
        <v>9128282R</v>
      </c>
      <c r="AM1495">
        <v>-0.38040000000000002</v>
      </c>
      <c r="AN1495">
        <v>0.17058999999999999</v>
      </c>
      <c r="AO1495">
        <v>0.80059999999999998</v>
      </c>
      <c r="AP1495">
        <v>138.828125</v>
      </c>
      <c r="AQ1495">
        <f>VLOOKUP(AL1495,工作表1!$F$3:$G$1000,2,FALSE)</f>
        <v>2.25</v>
      </c>
      <c r="AR1495" t="str">
        <f>VLOOKUP(AL1495,工作表1!$F$3:$H$1000,3,FALSE)</f>
        <v>2027/8/15</v>
      </c>
      <c r="AS1495">
        <f t="shared" si="771"/>
        <v>7.2999999999999995E-2</v>
      </c>
      <c r="AT1495">
        <f t="shared" si="772"/>
        <v>2.177</v>
      </c>
      <c r="AU1495" s="43">
        <f t="shared" si="787"/>
        <v>44242</v>
      </c>
      <c r="AV1495" s="43">
        <f t="shared" si="773"/>
        <v>44196</v>
      </c>
      <c r="AW1495" s="45">
        <f t="shared" si="788"/>
        <v>7.9483695652173905E-2</v>
      </c>
      <c r="AX1495" s="45">
        <f t="shared" si="789"/>
        <v>0.85003164085765337</v>
      </c>
      <c r="AY1495" s="47">
        <f t="shared" si="790"/>
        <v>111.84898586303892</v>
      </c>
      <c r="AZ1495" s="47">
        <f t="shared" si="791"/>
        <v>137.8019792556963</v>
      </c>
      <c r="BA1495" s="43"/>
      <c r="BC1495" s="2">
        <v>44069</v>
      </c>
      <c r="BD1495" t="str">
        <v>9128283F</v>
      </c>
      <c r="BE1495">
        <v>-8.2844999999999995</v>
      </c>
      <c r="BF1495">
        <v>0.51810999999999996</v>
      </c>
      <c r="BG1495">
        <v>0.80059999999999998</v>
      </c>
      <c r="BH1495">
        <v>139.171875</v>
      </c>
      <c r="BI1495">
        <f>VLOOKUP(BD1495,工作表1!$K$3:$L$1000,2,FALSE)</f>
        <v>2.25</v>
      </c>
      <c r="BJ1495" t="str">
        <f>VLOOKUP(BD1495,工作表1!$K$3:$M$1000,3,FALSE)</f>
        <v>2027/11/15</v>
      </c>
      <c r="BK1495">
        <f t="shared" si="774"/>
        <v>7.5499999999999998E-2</v>
      </c>
      <c r="BL1495">
        <f t="shared" si="775"/>
        <v>2.1745000000000001</v>
      </c>
      <c r="BM1495" s="43">
        <f t="shared" si="792"/>
        <v>44150</v>
      </c>
      <c r="BN1495" s="43">
        <f t="shared" si="776"/>
        <v>44286</v>
      </c>
      <c r="BO1495" s="45">
        <f t="shared" si="793"/>
        <v>0.63586956521739124</v>
      </c>
      <c r="BP1495" s="45">
        <f t="shared" si="794"/>
        <v>1.9673764145324597</v>
      </c>
      <c r="BQ1495" s="47">
        <f t="shared" si="795"/>
        <v>112.39787294962363</v>
      </c>
      <c r="BR1495" s="47">
        <f t="shared" si="796"/>
        <v>137.10299099857514</v>
      </c>
    </row>
    <row r="1496" spans="6:70" x14ac:dyDescent="0.25">
      <c r="F1496" s="2">
        <v>44109</v>
      </c>
      <c r="G1496">
        <v>7.9000000000000001E-2</v>
      </c>
      <c r="H1496" s="43">
        <v>44141</v>
      </c>
      <c r="I1496">
        <v>0.58930000000000005</v>
      </c>
      <c r="L1496" s="2">
        <v>44069</v>
      </c>
      <c r="M1496" t="str">
        <v>912828X8</v>
      </c>
      <c r="N1496">
        <v>0.93969999999999998</v>
      </c>
      <c r="O1496">
        <v>-0.14030000000000001</v>
      </c>
      <c r="P1496">
        <v>0.80720000000000003</v>
      </c>
      <c r="Q1496">
        <v>139.3125</v>
      </c>
      <c r="R1496">
        <f>VLOOKUP(M1496,工作表1!$A$3:$B$1000,2,FALSE)</f>
        <v>2.375</v>
      </c>
      <c r="S1496" t="str">
        <f>VLOOKUP(M1496,工作表1!$A$3:$C$1000,3,FALSE)</f>
        <v>2027/5/15</v>
      </c>
      <c r="T1496">
        <f t="shared" si="766"/>
        <v>7.5499999999999998E-2</v>
      </c>
      <c r="U1496">
        <f t="shared" si="765"/>
        <v>2.2995000000000001</v>
      </c>
      <c r="V1496" s="43">
        <f t="shared" si="777"/>
        <v>44150</v>
      </c>
      <c r="W1496" s="43">
        <f t="shared" si="767"/>
        <v>44104</v>
      </c>
      <c r="X1496" s="45">
        <f t="shared" si="778"/>
        <v>0.67119565217391297</v>
      </c>
      <c r="Y1496" s="45">
        <f t="shared" si="779"/>
        <v>0.89242852888624169</v>
      </c>
      <c r="Z1496" s="47">
        <f t="shared" si="780"/>
        <v>112.69018747876561</v>
      </c>
      <c r="AA1496" s="47">
        <f t="shared" si="781"/>
        <v>139.09278915285452</v>
      </c>
      <c r="AB1496" s="45">
        <f t="shared" si="782"/>
        <v>0.4829</v>
      </c>
      <c r="AC1496" s="2" t="str">
        <f t="shared" si="768"/>
        <v>TY1</v>
      </c>
      <c r="AD1496">
        <f t="shared" si="769"/>
        <v>139.3125</v>
      </c>
      <c r="AE1496">
        <f t="shared" si="770"/>
        <v>139.171875</v>
      </c>
      <c r="AF1496" s="49">
        <f t="shared" si="797"/>
        <v>0.140625</v>
      </c>
      <c r="AG1496" s="3">
        <f t="shared" si="783"/>
        <v>139.09278915285452</v>
      </c>
      <c r="AH1496">
        <f t="shared" si="784"/>
        <v>138.15898620888498</v>
      </c>
      <c r="AI1496" s="51">
        <f t="shared" si="785"/>
        <v>0.933802943969539</v>
      </c>
      <c r="AJ1496" s="52">
        <f t="shared" si="786"/>
        <v>0.793177943969539</v>
      </c>
      <c r="AK1496" s="2">
        <v>44069</v>
      </c>
      <c r="AL1496" t="str">
        <v>9128282R</v>
      </c>
      <c r="AM1496">
        <v>5.9200000000000003E-2</v>
      </c>
      <c r="AN1496">
        <v>0.12928999999999999</v>
      </c>
      <c r="AO1496">
        <v>0.80059999999999998</v>
      </c>
      <c r="AP1496">
        <v>139.171875</v>
      </c>
      <c r="AQ1496">
        <f>VLOOKUP(AL1496,工作表1!$F$3:$G$1000,2,FALSE)</f>
        <v>2.25</v>
      </c>
      <c r="AR1496" t="str">
        <f>VLOOKUP(AL1496,工作表1!$F$3:$H$1000,3,FALSE)</f>
        <v>2027/8/15</v>
      </c>
      <c r="AS1496">
        <f t="shared" si="771"/>
        <v>7.5499999999999998E-2</v>
      </c>
      <c r="AT1496">
        <f t="shared" si="772"/>
        <v>2.1745000000000001</v>
      </c>
      <c r="AU1496" s="43">
        <f t="shared" si="787"/>
        <v>44242</v>
      </c>
      <c r="AV1496" s="43">
        <f t="shared" si="773"/>
        <v>44196</v>
      </c>
      <c r="AW1496" s="45">
        <f t="shared" si="788"/>
        <v>7.3369565217391297E-2</v>
      </c>
      <c r="AX1496" s="45">
        <f t="shared" si="789"/>
        <v>0.85008189398451472</v>
      </c>
      <c r="AY1496" s="47">
        <f t="shared" si="790"/>
        <v>112.1461283999292</v>
      </c>
      <c r="AZ1496" s="47">
        <f t="shared" si="791"/>
        <v>138.15898620888498</v>
      </c>
      <c r="BA1496" s="43"/>
      <c r="BC1496" s="2">
        <v>44068</v>
      </c>
      <c r="BD1496" t="str">
        <v>9128283F</v>
      </c>
      <c r="BE1496">
        <v>-8.0314999999999994</v>
      </c>
      <c r="BF1496">
        <v>0.50161999999999995</v>
      </c>
      <c r="BG1496">
        <v>0.80059999999999998</v>
      </c>
      <c r="BH1496">
        <v>139.171875</v>
      </c>
      <c r="BI1496">
        <f>VLOOKUP(BD1496,工作表1!$K$3:$L$1000,2,FALSE)</f>
        <v>2.25</v>
      </c>
      <c r="BJ1496" t="str">
        <f>VLOOKUP(BD1496,工作表1!$K$3:$M$1000,3,FALSE)</f>
        <v>2027/11/15</v>
      </c>
      <c r="BK1496">
        <f t="shared" si="774"/>
        <v>7.4499999999999997E-2</v>
      </c>
      <c r="BL1496">
        <f t="shared" si="775"/>
        <v>2.1755</v>
      </c>
      <c r="BM1496" s="43">
        <f t="shared" si="792"/>
        <v>44150</v>
      </c>
      <c r="BN1496" s="43">
        <f t="shared" si="776"/>
        <v>44286</v>
      </c>
      <c r="BO1496" s="45">
        <f t="shared" si="793"/>
        <v>0.62975543478260876</v>
      </c>
      <c r="BP1496" s="45">
        <f t="shared" si="794"/>
        <v>1.9674266676593213</v>
      </c>
      <c r="BQ1496" s="47">
        <f t="shared" si="795"/>
        <v>112.41371974409309</v>
      </c>
      <c r="BR1496" s="47">
        <f t="shared" si="796"/>
        <v>137.10680462706463</v>
      </c>
    </row>
    <row r="1497" spans="6:70" x14ac:dyDescent="0.25">
      <c r="F1497" s="2">
        <v>44106</v>
      </c>
      <c r="G1497">
        <v>7.85E-2</v>
      </c>
      <c r="H1497" s="43">
        <v>44140</v>
      </c>
      <c r="I1497">
        <v>0.54800000000000004</v>
      </c>
      <c r="L1497" s="2">
        <v>44068</v>
      </c>
      <c r="M1497" t="str">
        <v>912828X8</v>
      </c>
      <c r="N1497">
        <v>0.73609999999999998</v>
      </c>
      <c r="O1497">
        <v>-7.7740000000000004E-2</v>
      </c>
      <c r="P1497">
        <v>0.80720000000000003</v>
      </c>
      <c r="Q1497">
        <v>139.3125</v>
      </c>
      <c r="R1497">
        <f>VLOOKUP(M1497,工作表1!$A$3:$B$1000,2,FALSE)</f>
        <v>2.375</v>
      </c>
      <c r="S1497" t="str">
        <f>VLOOKUP(M1497,工作表1!$A$3:$C$1000,3,FALSE)</f>
        <v>2027/5/15</v>
      </c>
      <c r="T1497">
        <f t="shared" si="766"/>
        <v>7.4499999999999997E-2</v>
      </c>
      <c r="U1497">
        <f t="shared" si="765"/>
        <v>2.3005</v>
      </c>
      <c r="V1497" s="43">
        <f t="shared" si="777"/>
        <v>44150</v>
      </c>
      <c r="W1497" s="43">
        <f t="shared" si="767"/>
        <v>44104</v>
      </c>
      <c r="X1497" s="45">
        <f t="shared" si="778"/>
        <v>0.66474184782608703</v>
      </c>
      <c r="Y1497" s="45">
        <f t="shared" si="779"/>
        <v>0.89248157385348426</v>
      </c>
      <c r="Z1497" s="47">
        <f t="shared" si="780"/>
        <v>112.68984669467717</v>
      </c>
      <c r="AA1497" s="47">
        <f t="shared" si="781"/>
        <v>139.07714391990896</v>
      </c>
      <c r="AB1497" s="45">
        <f t="shared" si="782"/>
        <v>0.4829</v>
      </c>
      <c r="AC1497" s="2" t="str">
        <f t="shared" si="768"/>
        <v>TY1</v>
      </c>
      <c r="AD1497">
        <f t="shared" si="769"/>
        <v>139.3125</v>
      </c>
      <c r="AE1497">
        <f t="shared" si="770"/>
        <v>139.171875</v>
      </c>
      <c r="AF1497" s="49">
        <f t="shared" si="797"/>
        <v>0.140625</v>
      </c>
      <c r="AG1497" s="3">
        <f t="shared" si="783"/>
        <v>139.07714391990896</v>
      </c>
      <c r="AH1497">
        <f t="shared" si="784"/>
        <v>138.16309216621869</v>
      </c>
      <c r="AI1497" s="51">
        <f t="shared" si="785"/>
        <v>0.91405175369027347</v>
      </c>
      <c r="AJ1497" s="52">
        <f t="shared" si="786"/>
        <v>0.77342675369027347</v>
      </c>
      <c r="AK1497" s="2">
        <v>44068</v>
      </c>
      <c r="AL1497" t="str">
        <v>9128282R</v>
      </c>
      <c r="AM1497">
        <v>0.33900000000000002</v>
      </c>
      <c r="AN1497">
        <v>0.10424</v>
      </c>
      <c r="AO1497">
        <v>0.80059999999999998</v>
      </c>
      <c r="AP1497">
        <v>139.171875</v>
      </c>
      <c r="AQ1497">
        <f>VLOOKUP(AL1497,工作表1!$F$3:$G$1000,2,FALSE)</f>
        <v>2.25</v>
      </c>
      <c r="AR1497" t="str">
        <f>VLOOKUP(AL1497,工作表1!$F$3:$H$1000,3,FALSE)</f>
        <v>2027/8/15</v>
      </c>
      <c r="AS1497">
        <f t="shared" si="771"/>
        <v>7.4499999999999997E-2</v>
      </c>
      <c r="AT1497">
        <f t="shared" si="772"/>
        <v>2.1755</v>
      </c>
      <c r="AU1497" s="43">
        <f t="shared" si="787"/>
        <v>44242</v>
      </c>
      <c r="AV1497" s="43">
        <f t="shared" si="773"/>
        <v>44196</v>
      </c>
      <c r="AW1497" s="45">
        <f t="shared" si="788"/>
        <v>6.7255434782608703E-2</v>
      </c>
      <c r="AX1497" s="45">
        <f t="shared" si="789"/>
        <v>0.85013214711137586</v>
      </c>
      <c r="AY1497" s="47">
        <f t="shared" si="790"/>
        <v>112.16195923287134</v>
      </c>
      <c r="AZ1497" s="47">
        <f t="shared" si="791"/>
        <v>138.16309216621869</v>
      </c>
      <c r="BA1497" s="43"/>
      <c r="BC1497" s="2">
        <v>44067</v>
      </c>
      <c r="BD1497" t="str">
        <v>9128283F</v>
      </c>
      <c r="BE1497">
        <v>-6.6151999999999997</v>
      </c>
      <c r="BF1497">
        <v>0.44328000000000001</v>
      </c>
      <c r="BG1497">
        <v>0.80059999999999998</v>
      </c>
      <c r="BH1497">
        <v>139.390625</v>
      </c>
      <c r="BI1497">
        <f>VLOOKUP(BD1497,工作表1!$K$3:$L$1000,2,FALSE)</f>
        <v>2.25</v>
      </c>
      <c r="BJ1497" t="str">
        <f>VLOOKUP(BD1497,工作表1!$K$3:$M$1000,3,FALSE)</f>
        <v>2027/11/15</v>
      </c>
      <c r="BK1497">
        <f t="shared" si="774"/>
        <v>7.1999999999999995E-2</v>
      </c>
      <c r="BL1497">
        <f t="shared" si="775"/>
        <v>2.1779999999999999</v>
      </c>
      <c r="BM1497" s="43">
        <f t="shared" si="792"/>
        <v>44150</v>
      </c>
      <c r="BN1497" s="43">
        <f t="shared" si="776"/>
        <v>44286</v>
      </c>
      <c r="BO1497" s="45">
        <f t="shared" si="793"/>
        <v>0.62364130434782616</v>
      </c>
      <c r="BP1497" s="45">
        <f t="shared" si="794"/>
        <v>1.9674769207861824</v>
      </c>
      <c r="BQ1497" s="47">
        <f t="shared" si="795"/>
        <v>112.63038331988652</v>
      </c>
      <c r="BR1497" s="47">
        <f t="shared" si="796"/>
        <v>137.36030960258771</v>
      </c>
    </row>
    <row r="1498" spans="6:70" x14ac:dyDescent="0.25">
      <c r="F1498" s="2">
        <v>44105</v>
      </c>
      <c r="G1498">
        <v>7.85E-2</v>
      </c>
      <c r="H1498" s="43">
        <v>44139</v>
      </c>
      <c r="I1498">
        <v>0.55020000000000002</v>
      </c>
      <c r="L1498" s="2">
        <v>44067</v>
      </c>
      <c r="M1498" t="str">
        <v>912828X8</v>
      </c>
      <c r="N1498">
        <v>0.33</v>
      </c>
      <c r="O1498">
        <v>4.9160000000000002E-2</v>
      </c>
      <c r="P1498">
        <v>0.80720000000000003</v>
      </c>
      <c r="Q1498">
        <v>139.515625</v>
      </c>
      <c r="R1498">
        <f>VLOOKUP(M1498,工作表1!$A$3:$B$1000,2,FALSE)</f>
        <v>2.375</v>
      </c>
      <c r="S1498" t="str">
        <f>VLOOKUP(M1498,工作表1!$A$3:$C$1000,3,FALSE)</f>
        <v>2027/5/15</v>
      </c>
      <c r="T1498">
        <f t="shared" si="766"/>
        <v>7.1999999999999995E-2</v>
      </c>
      <c r="U1498">
        <f t="shared" si="765"/>
        <v>2.3029999999999999</v>
      </c>
      <c r="V1498" s="43">
        <f t="shared" si="777"/>
        <v>44150</v>
      </c>
      <c r="W1498" s="43">
        <f t="shared" si="767"/>
        <v>44104</v>
      </c>
      <c r="X1498" s="45">
        <f t="shared" si="778"/>
        <v>0.65828804347826086</v>
      </c>
      <c r="Y1498" s="45">
        <f t="shared" si="779"/>
        <v>0.8925346188207266</v>
      </c>
      <c r="Z1498" s="47">
        <f t="shared" si="780"/>
        <v>112.84505927028253</v>
      </c>
      <c r="AA1498" s="47">
        <f t="shared" si="781"/>
        <v>139.25401331052419</v>
      </c>
      <c r="AB1498" s="45">
        <f t="shared" si="782"/>
        <v>0.46210000000000001</v>
      </c>
      <c r="AC1498" s="2" t="str">
        <f t="shared" si="768"/>
        <v>TY1</v>
      </c>
      <c r="AD1498">
        <f t="shared" si="769"/>
        <v>139.515625</v>
      </c>
      <c r="AE1498">
        <f t="shared" si="770"/>
        <v>139.390625</v>
      </c>
      <c r="AF1498" s="49">
        <f t="shared" si="797"/>
        <v>0.125</v>
      </c>
      <c r="AG1498" s="3">
        <f t="shared" si="783"/>
        <v>139.25401331052419</v>
      </c>
      <c r="AH1498">
        <f t="shared" si="784"/>
        <v>138.36038437936432</v>
      </c>
      <c r="AI1498" s="51">
        <f t="shared" si="785"/>
        <v>0.89362893115986708</v>
      </c>
      <c r="AJ1498" s="52">
        <f t="shared" si="786"/>
        <v>0.76862893115986708</v>
      </c>
      <c r="AK1498" s="2">
        <v>44067</v>
      </c>
      <c r="AL1498" t="str">
        <v>9128282R</v>
      </c>
      <c r="AM1498">
        <v>0.1711</v>
      </c>
      <c r="AN1498">
        <v>0.12662000000000001</v>
      </c>
      <c r="AO1498">
        <v>0.80059999999999998</v>
      </c>
      <c r="AP1498">
        <v>139.390625</v>
      </c>
      <c r="AQ1498">
        <f>VLOOKUP(AL1498,工作表1!$F$3:$G$1000,2,FALSE)</f>
        <v>2.25</v>
      </c>
      <c r="AR1498" t="str">
        <f>VLOOKUP(AL1498,工作表1!$F$3:$H$1000,3,FALSE)</f>
        <v>2027/8/15</v>
      </c>
      <c r="AS1498">
        <f t="shared" si="771"/>
        <v>7.1999999999999995E-2</v>
      </c>
      <c r="AT1498">
        <f t="shared" si="772"/>
        <v>2.1779999999999999</v>
      </c>
      <c r="AU1498" s="43">
        <f t="shared" si="787"/>
        <v>44242</v>
      </c>
      <c r="AV1498" s="43">
        <f t="shared" si="773"/>
        <v>44196</v>
      </c>
      <c r="AW1498" s="45">
        <f t="shared" si="788"/>
        <v>6.1141304347826088E-2</v>
      </c>
      <c r="AX1498" s="45">
        <f t="shared" si="789"/>
        <v>0.85018240023823699</v>
      </c>
      <c r="AY1498" s="47">
        <f t="shared" si="790"/>
        <v>112.33299387110537</v>
      </c>
      <c r="AZ1498" s="47">
        <f t="shared" si="791"/>
        <v>138.36038437936432</v>
      </c>
      <c r="BA1498" s="43"/>
      <c r="BC1498" s="2">
        <v>44064</v>
      </c>
      <c r="BD1498" t="str">
        <v>9128283F</v>
      </c>
      <c r="BE1498">
        <v>-7.2160000000000002</v>
      </c>
      <c r="BF1498">
        <v>0.45923000000000003</v>
      </c>
      <c r="BG1498">
        <v>0.80059999999999998</v>
      </c>
      <c r="BH1498">
        <v>139.4375</v>
      </c>
      <c r="BI1498">
        <f>VLOOKUP(BD1498,工作表1!$K$3:$L$1000,2,FALSE)</f>
        <v>2.25</v>
      </c>
      <c r="BJ1498" t="str">
        <f>VLOOKUP(BD1498,工作表1!$K$3:$M$1000,3,FALSE)</f>
        <v>2027/11/15</v>
      </c>
      <c r="BK1498">
        <f t="shared" si="774"/>
        <v>7.0499999999999993E-2</v>
      </c>
      <c r="BL1498">
        <f t="shared" si="775"/>
        <v>2.1795</v>
      </c>
      <c r="BM1498" s="43">
        <f t="shared" si="792"/>
        <v>44150</v>
      </c>
      <c r="BN1498" s="43">
        <f t="shared" si="776"/>
        <v>44286</v>
      </c>
      <c r="BO1498" s="45">
        <f t="shared" si="793"/>
        <v>0.61752717391304346</v>
      </c>
      <c r="BP1498" s="45">
        <f t="shared" si="794"/>
        <v>1.9675271739130433</v>
      </c>
      <c r="BQ1498" s="47">
        <f t="shared" si="795"/>
        <v>112.66142074030849</v>
      </c>
      <c r="BR1498" s="47">
        <f t="shared" si="796"/>
        <v>137.3826982766781</v>
      </c>
    </row>
    <row r="1499" spans="6:70" x14ac:dyDescent="0.25">
      <c r="F1499" s="2">
        <v>44104</v>
      </c>
      <c r="G1499">
        <v>7.85E-2</v>
      </c>
      <c r="H1499" s="43">
        <v>44138</v>
      </c>
      <c r="I1499">
        <v>0.66039999999999999</v>
      </c>
      <c r="L1499" s="2">
        <v>44064</v>
      </c>
      <c r="M1499" t="str">
        <v>912828X8</v>
      </c>
      <c r="N1499">
        <v>0.38819999999999999</v>
      </c>
      <c r="O1499">
        <v>2.606E-2</v>
      </c>
      <c r="P1499">
        <v>0.80720000000000003</v>
      </c>
      <c r="Q1499">
        <v>139.5625</v>
      </c>
      <c r="R1499">
        <f>VLOOKUP(M1499,工作表1!$A$3:$B$1000,2,FALSE)</f>
        <v>2.375</v>
      </c>
      <c r="S1499" t="str">
        <f>VLOOKUP(M1499,工作表1!$A$3:$C$1000,3,FALSE)</f>
        <v>2027/5/15</v>
      </c>
      <c r="T1499">
        <f t="shared" si="766"/>
        <v>7.0499999999999993E-2</v>
      </c>
      <c r="U1499">
        <f t="shared" si="765"/>
        <v>2.3045</v>
      </c>
      <c r="V1499" s="43">
        <f t="shared" si="777"/>
        <v>44150</v>
      </c>
      <c r="W1499" s="43">
        <f t="shared" si="767"/>
        <v>44104</v>
      </c>
      <c r="X1499" s="45">
        <f t="shared" si="778"/>
        <v>0.65183423913043481</v>
      </c>
      <c r="Y1499" s="45">
        <f t="shared" si="779"/>
        <v>0.89258766378796905</v>
      </c>
      <c r="Z1499" s="47">
        <f t="shared" si="780"/>
        <v>112.89223349980708</v>
      </c>
      <c r="AA1499" s="47">
        <f t="shared" si="781"/>
        <v>139.29714947865187</v>
      </c>
      <c r="AB1499" s="45">
        <f t="shared" si="782"/>
        <v>0.44140000000000001</v>
      </c>
      <c r="AC1499" s="2" t="str">
        <f t="shared" si="768"/>
        <v>TY1</v>
      </c>
      <c r="AD1499">
        <f t="shared" si="769"/>
        <v>139.5625</v>
      </c>
      <c r="AE1499">
        <f t="shared" si="770"/>
        <v>139.4375</v>
      </c>
      <c r="AF1499" s="49">
        <f t="shared" si="797"/>
        <v>0.125</v>
      </c>
      <c r="AG1499" s="3">
        <f t="shared" si="783"/>
        <v>139.29714947865187</v>
      </c>
      <c r="AH1499">
        <f t="shared" si="784"/>
        <v>138.38311202390059</v>
      </c>
      <c r="AI1499" s="51">
        <f t="shared" si="785"/>
        <v>0.91403745475128062</v>
      </c>
      <c r="AJ1499" s="52">
        <f t="shared" si="786"/>
        <v>0.78903745475128062</v>
      </c>
      <c r="AK1499" s="2">
        <v>44064</v>
      </c>
      <c r="AL1499" t="str">
        <v>9128282R</v>
      </c>
      <c r="AM1499">
        <v>-0.33979999999999999</v>
      </c>
      <c r="AN1499">
        <v>0.15636</v>
      </c>
      <c r="AO1499">
        <v>0.80059999999999998</v>
      </c>
      <c r="AP1499">
        <v>139.4375</v>
      </c>
      <c r="AQ1499">
        <f>VLOOKUP(AL1499,工作表1!$F$3:$G$1000,2,FALSE)</f>
        <v>2.25</v>
      </c>
      <c r="AR1499" t="str">
        <f>VLOOKUP(AL1499,工作表1!$F$3:$H$1000,3,FALSE)</f>
        <v>2027/8/15</v>
      </c>
      <c r="AS1499">
        <f t="shared" si="771"/>
        <v>7.0499999999999993E-2</v>
      </c>
      <c r="AT1499">
        <f t="shared" si="772"/>
        <v>2.1795</v>
      </c>
      <c r="AU1499" s="43">
        <f t="shared" si="787"/>
        <v>44242</v>
      </c>
      <c r="AV1499" s="43">
        <f t="shared" si="773"/>
        <v>44196</v>
      </c>
      <c r="AW1499" s="45">
        <f t="shared" si="788"/>
        <v>5.502717391304348E-2</v>
      </c>
      <c r="AX1499" s="45">
        <f t="shared" si="789"/>
        <v>0.85023265336509823</v>
      </c>
      <c r="AY1499" s="47">
        <f t="shared" si="790"/>
        <v>112.36392767126632</v>
      </c>
      <c r="AZ1499" s="47">
        <f t="shared" si="791"/>
        <v>138.38311202390059</v>
      </c>
      <c r="BA1499" s="43"/>
      <c r="BC1499" s="2">
        <v>44063</v>
      </c>
      <c r="BD1499" t="str">
        <v>9128283F</v>
      </c>
      <c r="BE1499">
        <v>-7.3756000000000004</v>
      </c>
      <c r="BF1499">
        <v>0.45695000000000002</v>
      </c>
      <c r="BG1499">
        <v>0.80059999999999998</v>
      </c>
      <c r="BH1499">
        <v>139.4375</v>
      </c>
      <c r="BI1499">
        <f>VLOOKUP(BD1499,工作表1!$K$3:$L$1000,2,FALSE)</f>
        <v>2.25</v>
      </c>
      <c r="BJ1499" t="str">
        <f>VLOOKUP(BD1499,工作表1!$K$3:$M$1000,3,FALSE)</f>
        <v>2027/11/15</v>
      </c>
      <c r="BK1499">
        <f t="shared" si="774"/>
        <v>7.3999999999999996E-2</v>
      </c>
      <c r="BL1499">
        <f t="shared" si="775"/>
        <v>2.1760000000000002</v>
      </c>
      <c r="BM1499" s="43">
        <f t="shared" si="792"/>
        <v>44150</v>
      </c>
      <c r="BN1499" s="43">
        <f t="shared" si="776"/>
        <v>44286</v>
      </c>
      <c r="BO1499" s="45">
        <f t="shared" si="793"/>
        <v>0.59918478260869568</v>
      </c>
      <c r="BP1499" s="45">
        <f t="shared" si="794"/>
        <v>1.9676779332936274</v>
      </c>
      <c r="BQ1499" s="47">
        <f t="shared" si="795"/>
        <v>112.6800750245674</v>
      </c>
      <c r="BR1499" s="47">
        <f t="shared" si="796"/>
        <v>137.36296117170261</v>
      </c>
    </row>
    <row r="1500" spans="6:70" x14ac:dyDescent="0.25">
      <c r="F1500" s="2">
        <v>44103</v>
      </c>
      <c r="G1500">
        <v>7.6999999999999999E-2</v>
      </c>
      <c r="H1500" s="43">
        <v>44137</v>
      </c>
      <c r="I1500">
        <v>0.62350000000000005</v>
      </c>
      <c r="L1500" s="2">
        <v>44063</v>
      </c>
      <c r="M1500" t="str">
        <v>912828X8</v>
      </c>
      <c r="N1500">
        <v>0.28849999999999998</v>
      </c>
      <c r="O1500">
        <v>5.3519999999999998E-2</v>
      </c>
      <c r="P1500">
        <v>0.80720000000000003</v>
      </c>
      <c r="Q1500">
        <v>139.5625</v>
      </c>
      <c r="R1500">
        <f>VLOOKUP(M1500,工作表1!$A$3:$B$1000,2,FALSE)</f>
        <v>2.375</v>
      </c>
      <c r="S1500" t="str">
        <f>VLOOKUP(M1500,工作表1!$A$3:$C$1000,3,FALSE)</f>
        <v>2027/5/15</v>
      </c>
      <c r="T1500">
        <f t="shared" si="766"/>
        <v>7.3999999999999996E-2</v>
      </c>
      <c r="U1500">
        <f t="shared" si="765"/>
        <v>2.3010000000000002</v>
      </c>
      <c r="V1500" s="43">
        <f t="shared" si="777"/>
        <v>44150</v>
      </c>
      <c r="W1500" s="43">
        <f t="shared" si="767"/>
        <v>44104</v>
      </c>
      <c r="X1500" s="45">
        <f t="shared" si="778"/>
        <v>0.63247282608695654</v>
      </c>
      <c r="Y1500" s="45">
        <f t="shared" si="779"/>
        <v>0.8927467986896962</v>
      </c>
      <c r="Z1500" s="47">
        <f t="shared" si="780"/>
        <v>112.90803450332511</v>
      </c>
      <c r="AA1500" s="47">
        <f t="shared" si="781"/>
        <v>139.27184688768472</v>
      </c>
      <c r="AB1500" s="45">
        <f t="shared" si="782"/>
        <v>0.45739999999999997</v>
      </c>
      <c r="AC1500" s="2" t="str">
        <f t="shared" si="768"/>
        <v>TY1</v>
      </c>
      <c r="AD1500">
        <f t="shared" si="769"/>
        <v>139.5625</v>
      </c>
      <c r="AE1500">
        <f t="shared" si="770"/>
        <v>139.4375</v>
      </c>
      <c r="AF1500" s="49">
        <f t="shared" si="797"/>
        <v>0.125</v>
      </c>
      <c r="AG1500" s="3">
        <f t="shared" si="783"/>
        <v>139.27184688768472</v>
      </c>
      <c r="AH1500">
        <f t="shared" si="784"/>
        <v>138.37966211394453</v>
      </c>
      <c r="AI1500" s="51">
        <f t="shared" si="785"/>
        <v>0.89218477374018335</v>
      </c>
      <c r="AJ1500" s="52">
        <f t="shared" si="786"/>
        <v>0.76718477374018335</v>
      </c>
      <c r="AK1500" s="2">
        <v>44063</v>
      </c>
      <c r="AL1500" t="str">
        <v>9128282R</v>
      </c>
      <c r="AM1500">
        <v>4.5600000000000002E-2</v>
      </c>
      <c r="AN1500">
        <v>0.12154</v>
      </c>
      <c r="AO1500">
        <v>0.80059999999999998</v>
      </c>
      <c r="AP1500">
        <v>139.4375</v>
      </c>
      <c r="AQ1500">
        <f>VLOOKUP(AL1500,工作表1!$F$3:$G$1000,2,FALSE)</f>
        <v>2.25</v>
      </c>
      <c r="AR1500" t="str">
        <f>VLOOKUP(AL1500,工作表1!$F$3:$H$1000,3,FALSE)</f>
        <v>2027/8/15</v>
      </c>
      <c r="AS1500">
        <f t="shared" si="771"/>
        <v>7.3999999999999996E-2</v>
      </c>
      <c r="AT1500">
        <f t="shared" si="772"/>
        <v>2.1760000000000002</v>
      </c>
      <c r="AU1500" s="43">
        <f t="shared" si="787"/>
        <v>44242</v>
      </c>
      <c r="AV1500" s="43">
        <f t="shared" si="773"/>
        <v>44196</v>
      </c>
      <c r="AW1500" s="45">
        <f t="shared" si="788"/>
        <v>3.6684782608695649E-2</v>
      </c>
      <c r="AX1500" s="45">
        <f t="shared" si="789"/>
        <v>0.85038341274568197</v>
      </c>
      <c r="AY1500" s="47">
        <f t="shared" si="790"/>
        <v>112.39649648385779</v>
      </c>
      <c r="AZ1500" s="47">
        <f t="shared" si="791"/>
        <v>138.37966211394453</v>
      </c>
      <c r="BA1500" s="43"/>
      <c r="BC1500" s="2">
        <v>44062</v>
      </c>
      <c r="BD1500" t="str">
        <v>9128283F</v>
      </c>
      <c r="BE1500">
        <v>-7.1588000000000003</v>
      </c>
      <c r="BF1500">
        <v>0.45519999999999999</v>
      </c>
      <c r="BG1500">
        <v>0.80059999999999998</v>
      </c>
      <c r="BH1500">
        <v>139.234375</v>
      </c>
      <c r="BI1500">
        <f>VLOOKUP(BD1500,工作表1!$K$3:$L$1000,2,FALSE)</f>
        <v>2.25</v>
      </c>
      <c r="BJ1500" t="str">
        <f>VLOOKUP(BD1500,工作表1!$K$3:$M$1000,3,FALSE)</f>
        <v>2027/11/15</v>
      </c>
      <c r="BK1500">
        <f t="shared" si="774"/>
        <v>7.4999999999999997E-2</v>
      </c>
      <c r="BL1500">
        <f t="shared" si="775"/>
        <v>2.1749999999999998</v>
      </c>
      <c r="BM1500" s="43">
        <f t="shared" si="792"/>
        <v>44150</v>
      </c>
      <c r="BN1500" s="43">
        <f t="shared" si="776"/>
        <v>44286</v>
      </c>
      <c r="BO1500" s="45">
        <f t="shared" si="793"/>
        <v>0.59307065217391308</v>
      </c>
      <c r="BP1500" s="45">
        <f t="shared" si="794"/>
        <v>1.9677281864204885</v>
      </c>
      <c r="BQ1500" s="47">
        <f t="shared" si="795"/>
        <v>112.5238804334081</v>
      </c>
      <c r="BR1500" s="47">
        <f t="shared" si="796"/>
        <v>137.15340566445241</v>
      </c>
    </row>
    <row r="1501" spans="6:70" x14ac:dyDescent="0.25">
      <c r="F1501" s="2">
        <v>44102</v>
      </c>
      <c r="G1501">
        <v>7.6999999999999999E-2</v>
      </c>
      <c r="H1501" s="43">
        <v>44134</v>
      </c>
      <c r="I1501">
        <v>0.64190000000000003</v>
      </c>
      <c r="L1501" s="2">
        <v>44062</v>
      </c>
      <c r="M1501" t="str">
        <v>912828X8</v>
      </c>
      <c r="N1501">
        <v>0.97440000000000004</v>
      </c>
      <c r="O1501">
        <v>-0.10177</v>
      </c>
      <c r="P1501">
        <v>0.80720000000000003</v>
      </c>
      <c r="Q1501">
        <v>139.375</v>
      </c>
      <c r="R1501">
        <f>VLOOKUP(M1501,工作表1!$A$3:$B$1000,2,FALSE)</f>
        <v>2.375</v>
      </c>
      <c r="S1501" t="str">
        <f>VLOOKUP(M1501,工作表1!$A$3:$C$1000,3,FALSE)</f>
        <v>2027/5/15</v>
      </c>
      <c r="T1501">
        <f t="shared" si="766"/>
        <v>7.4999999999999997E-2</v>
      </c>
      <c r="U1501">
        <f t="shared" si="765"/>
        <v>2.2999999999999998</v>
      </c>
      <c r="V1501" s="43">
        <f t="shared" si="777"/>
        <v>44150</v>
      </c>
      <c r="W1501" s="43">
        <f t="shared" si="767"/>
        <v>44104</v>
      </c>
      <c r="X1501" s="45">
        <f t="shared" si="778"/>
        <v>0.62601902173913049</v>
      </c>
      <c r="Y1501" s="45">
        <f t="shared" si="779"/>
        <v>0.89279984365693865</v>
      </c>
      <c r="Z1501" s="47">
        <f t="shared" si="780"/>
        <v>112.78406679443562</v>
      </c>
      <c r="AA1501" s="47">
        <f t="shared" si="781"/>
        <v>139.10330276926271</v>
      </c>
      <c r="AB1501" s="45">
        <f t="shared" si="782"/>
        <v>0.47799999999999998</v>
      </c>
      <c r="AC1501" s="2" t="str">
        <f t="shared" si="768"/>
        <v>TY1</v>
      </c>
      <c r="AD1501">
        <f t="shared" si="769"/>
        <v>139.375</v>
      </c>
      <c r="AE1501">
        <f t="shared" si="770"/>
        <v>139.234375</v>
      </c>
      <c r="AF1501" s="49">
        <f t="shared" si="797"/>
        <v>0.140625</v>
      </c>
      <c r="AG1501" s="3">
        <f t="shared" si="783"/>
        <v>139.10330276926271</v>
      </c>
      <c r="AH1501">
        <f t="shared" si="784"/>
        <v>138.18958724544132</v>
      </c>
      <c r="AI1501" s="51">
        <f t="shared" si="785"/>
        <v>0.91371552382139498</v>
      </c>
      <c r="AJ1501" s="52">
        <f t="shared" si="786"/>
        <v>0.77309052382139498</v>
      </c>
      <c r="AK1501" s="2">
        <v>44062</v>
      </c>
      <c r="AL1501" t="str">
        <v>9128282R</v>
      </c>
      <c r="AM1501">
        <v>0.68300000000000005</v>
      </c>
      <c r="AN1501">
        <v>8.2540000000000002E-2</v>
      </c>
      <c r="AO1501">
        <v>0.80059999999999998</v>
      </c>
      <c r="AP1501">
        <v>139.234375</v>
      </c>
      <c r="AQ1501">
        <f>VLOOKUP(AL1501,工作表1!$F$3:$G$1000,2,FALSE)</f>
        <v>2.25</v>
      </c>
      <c r="AR1501" t="str">
        <f>VLOOKUP(AL1501,工作表1!$F$3:$H$1000,3,FALSE)</f>
        <v>2027/8/15</v>
      </c>
      <c r="AS1501">
        <f t="shared" si="771"/>
        <v>7.4999999999999997E-2</v>
      </c>
      <c r="AT1501">
        <f t="shared" si="772"/>
        <v>2.1749999999999998</v>
      </c>
      <c r="AU1501" s="43">
        <f t="shared" si="787"/>
        <v>44242</v>
      </c>
      <c r="AV1501" s="43">
        <f t="shared" si="773"/>
        <v>44196</v>
      </c>
      <c r="AW1501" s="45">
        <f t="shared" si="788"/>
        <v>3.0570652173913044E-2</v>
      </c>
      <c r="AX1501" s="45">
        <f t="shared" si="789"/>
        <v>0.85043366587254321</v>
      </c>
      <c r="AY1501" s="47">
        <f t="shared" si="790"/>
        <v>112.25614809207931</v>
      </c>
      <c r="AZ1501" s="47">
        <f t="shared" si="791"/>
        <v>138.18958724544132</v>
      </c>
      <c r="BA1501" s="43"/>
      <c r="BC1501" s="2">
        <v>44061</v>
      </c>
      <c r="BD1501" t="str">
        <v>9128283F</v>
      </c>
      <c r="BE1501">
        <v>-8.9984000000000002</v>
      </c>
      <c r="BF1501">
        <v>0.53800000000000003</v>
      </c>
      <c r="BG1501">
        <v>0.80059999999999998</v>
      </c>
      <c r="BH1501">
        <v>139.28125</v>
      </c>
      <c r="BI1501">
        <f>VLOOKUP(BD1501,工作表1!$K$3:$L$1000,2,FALSE)</f>
        <v>2.25</v>
      </c>
      <c r="BJ1501" t="str">
        <f>VLOOKUP(BD1501,工作表1!$K$3:$M$1000,3,FALSE)</f>
        <v>2027/11/15</v>
      </c>
      <c r="BK1501">
        <f t="shared" si="774"/>
        <v>0.08</v>
      </c>
      <c r="BL1501">
        <f t="shared" si="775"/>
        <v>2.17</v>
      </c>
      <c r="BM1501" s="43">
        <f t="shared" si="792"/>
        <v>44150</v>
      </c>
      <c r="BN1501" s="43">
        <f t="shared" si="776"/>
        <v>44286</v>
      </c>
      <c r="BO1501" s="45">
        <f t="shared" si="793"/>
        <v>0.58695652173913038</v>
      </c>
      <c r="BP1501" s="45">
        <f t="shared" si="794"/>
        <v>1.9677784395473497</v>
      </c>
      <c r="BQ1501" s="47">
        <f t="shared" si="795"/>
        <v>112.50742069179046</v>
      </c>
      <c r="BR1501" s="47">
        <f t="shared" si="796"/>
        <v>137.12150353465177</v>
      </c>
    </row>
    <row r="1502" spans="6:70" x14ac:dyDescent="0.25">
      <c r="F1502" s="2">
        <v>44099</v>
      </c>
      <c r="G1502">
        <v>7.8E-2</v>
      </c>
      <c r="H1502" s="43">
        <v>44133</v>
      </c>
      <c r="I1502">
        <v>0.59430000000000005</v>
      </c>
      <c r="L1502" s="2">
        <v>44061</v>
      </c>
      <c r="M1502" t="str">
        <v>912828X8</v>
      </c>
      <c r="N1502">
        <v>0.38690000000000002</v>
      </c>
      <c r="O1502">
        <v>4.4609999999999997E-2</v>
      </c>
      <c r="P1502">
        <v>0.80720000000000003</v>
      </c>
      <c r="Q1502">
        <v>139.390625</v>
      </c>
      <c r="R1502">
        <f>VLOOKUP(M1502,工作表1!$A$3:$B$1000,2,FALSE)</f>
        <v>2.375</v>
      </c>
      <c r="S1502" t="str">
        <f>VLOOKUP(M1502,工作表1!$A$3:$C$1000,3,FALSE)</f>
        <v>2027/5/15</v>
      </c>
      <c r="T1502">
        <f t="shared" si="766"/>
        <v>0.08</v>
      </c>
      <c r="U1502">
        <f t="shared" si="765"/>
        <v>2.2949999999999999</v>
      </c>
      <c r="V1502" s="43">
        <f t="shared" si="777"/>
        <v>44150</v>
      </c>
      <c r="W1502" s="43">
        <f t="shared" si="767"/>
        <v>44104</v>
      </c>
      <c r="X1502" s="45">
        <f t="shared" si="778"/>
        <v>0.61956521739130432</v>
      </c>
      <c r="Y1502" s="45">
        <f t="shared" si="779"/>
        <v>0.89285288862418111</v>
      </c>
      <c r="Z1502" s="47">
        <f t="shared" si="780"/>
        <v>112.78321707353311</v>
      </c>
      <c r="AA1502" s="47">
        <f t="shared" si="781"/>
        <v>139.0878684256291</v>
      </c>
      <c r="AB1502" s="45">
        <f t="shared" si="782"/>
        <v>0.47110000000000002</v>
      </c>
      <c r="AC1502" s="2" t="str">
        <f t="shared" si="768"/>
        <v>TY1</v>
      </c>
      <c r="AD1502">
        <f t="shared" si="769"/>
        <v>139.390625</v>
      </c>
      <c r="AE1502">
        <f t="shared" si="770"/>
        <v>139.28125</v>
      </c>
      <c r="AF1502" s="49">
        <f t="shared" si="797"/>
        <v>0.109375</v>
      </c>
      <c r="AG1502" s="3">
        <f t="shared" si="783"/>
        <v>139.0878684256291</v>
      </c>
      <c r="AH1502">
        <f t="shared" si="784"/>
        <v>138.1957162357231</v>
      </c>
      <c r="AI1502" s="51">
        <f t="shared" si="785"/>
        <v>0.89215218990599965</v>
      </c>
      <c r="AJ1502" s="52">
        <f t="shared" si="786"/>
        <v>0.78277718990599965</v>
      </c>
      <c r="AK1502" s="2">
        <v>44061</v>
      </c>
      <c r="AL1502" t="str">
        <v>9128282R</v>
      </c>
      <c r="AM1502">
        <v>-0.1739</v>
      </c>
      <c r="AN1502">
        <v>0.14899999999999999</v>
      </c>
      <c r="AO1502">
        <v>0.80059999999999998</v>
      </c>
      <c r="AP1502">
        <v>139.28125</v>
      </c>
      <c r="AQ1502">
        <f>VLOOKUP(AL1502,工作表1!$F$3:$G$1000,2,FALSE)</f>
        <v>2.25</v>
      </c>
      <c r="AR1502" t="str">
        <f>VLOOKUP(AL1502,工作表1!$F$3:$H$1000,3,FALSE)</f>
        <v>2027/8/15</v>
      </c>
      <c r="AS1502">
        <f t="shared" si="771"/>
        <v>0.08</v>
      </c>
      <c r="AT1502">
        <f t="shared" si="772"/>
        <v>2.17</v>
      </c>
      <c r="AU1502" s="43">
        <f t="shared" si="787"/>
        <v>44242</v>
      </c>
      <c r="AV1502" s="43">
        <f t="shared" si="773"/>
        <v>44196</v>
      </c>
      <c r="AW1502" s="45">
        <f t="shared" si="788"/>
        <v>2.4456521739130432E-2</v>
      </c>
      <c r="AX1502" s="45">
        <f t="shared" si="789"/>
        <v>0.85048391899940445</v>
      </c>
      <c r="AY1502" s="47">
        <f t="shared" si="790"/>
        <v>112.27138606519966</v>
      </c>
      <c r="AZ1502" s="47">
        <f t="shared" si="791"/>
        <v>138.1957162357231</v>
      </c>
      <c r="BA1502" s="43"/>
      <c r="BC1502" s="2">
        <v>44060</v>
      </c>
      <c r="BD1502" t="str">
        <v>9128283F</v>
      </c>
      <c r="BE1502">
        <v>-8.5660000000000007</v>
      </c>
      <c r="BF1502">
        <v>0.52215</v>
      </c>
      <c r="BG1502">
        <v>0.80059999999999998</v>
      </c>
      <c r="BH1502">
        <v>139.203125</v>
      </c>
      <c r="BI1502">
        <f>VLOOKUP(BD1502,工作表1!$K$3:$L$1000,2,FALSE)</f>
        <v>2.25</v>
      </c>
      <c r="BJ1502" t="str">
        <f>VLOOKUP(BD1502,工作表1!$K$3:$M$1000,3,FALSE)</f>
        <v>2027/11/15</v>
      </c>
      <c r="BK1502">
        <f t="shared" si="774"/>
        <v>8.1000000000000003E-2</v>
      </c>
      <c r="BL1502">
        <f t="shared" si="775"/>
        <v>2.169</v>
      </c>
      <c r="BM1502" s="43">
        <f t="shared" si="792"/>
        <v>44150</v>
      </c>
      <c r="BN1502" s="43">
        <f t="shared" si="776"/>
        <v>44286</v>
      </c>
      <c r="BO1502" s="45">
        <f t="shared" si="793"/>
        <v>0.58084239130434778</v>
      </c>
      <c r="BP1502" s="45">
        <f t="shared" si="794"/>
        <v>1.9678286926742108</v>
      </c>
      <c r="BQ1502" s="47">
        <f t="shared" si="795"/>
        <v>112.4575563159902</v>
      </c>
      <c r="BR1502" s="47">
        <f t="shared" si="796"/>
        <v>137.04478894369095</v>
      </c>
    </row>
    <row r="1503" spans="6:70" x14ac:dyDescent="0.25">
      <c r="F1503" s="2">
        <v>44098</v>
      </c>
      <c r="G1503">
        <v>7.85E-2</v>
      </c>
      <c r="H1503" s="43">
        <v>44132</v>
      </c>
      <c r="I1503">
        <v>0.55010000000000003</v>
      </c>
      <c r="L1503" s="2">
        <v>44060</v>
      </c>
      <c r="M1503" t="str">
        <v>912828X8</v>
      </c>
      <c r="N1503">
        <v>0.32990000000000003</v>
      </c>
      <c r="O1503">
        <v>6.4860000000000001E-2</v>
      </c>
      <c r="P1503">
        <v>0.80720000000000003</v>
      </c>
      <c r="Q1503">
        <v>139.328125</v>
      </c>
      <c r="R1503">
        <f>VLOOKUP(M1503,工作表1!$A$3:$B$1000,2,FALSE)</f>
        <v>2.375</v>
      </c>
      <c r="S1503" t="str">
        <f>VLOOKUP(M1503,工作表1!$A$3:$C$1000,3,FALSE)</f>
        <v>2027/5/15</v>
      </c>
      <c r="T1503">
        <f t="shared" si="766"/>
        <v>8.1000000000000003E-2</v>
      </c>
      <c r="U1503">
        <f t="shared" si="765"/>
        <v>2.294</v>
      </c>
      <c r="V1503" s="43">
        <f t="shared" si="777"/>
        <v>44150</v>
      </c>
      <c r="W1503" s="43">
        <f t="shared" si="767"/>
        <v>44104</v>
      </c>
      <c r="X1503" s="45">
        <f t="shared" si="778"/>
        <v>0.61311141304347827</v>
      </c>
      <c r="Y1503" s="45">
        <f t="shared" si="779"/>
        <v>0.89290593359142356</v>
      </c>
      <c r="Z1503" s="47">
        <f t="shared" si="780"/>
        <v>112.73585881866369</v>
      </c>
      <c r="AA1503" s="47">
        <f t="shared" si="781"/>
        <v>139.0142594859017</v>
      </c>
      <c r="AB1503" s="45">
        <f t="shared" si="782"/>
        <v>0.48259999999999997</v>
      </c>
      <c r="AC1503" s="2" t="str">
        <f t="shared" si="768"/>
        <v>TY1</v>
      </c>
      <c r="AD1503">
        <f t="shared" si="769"/>
        <v>139.328125</v>
      </c>
      <c r="AE1503">
        <f t="shared" si="770"/>
        <v>139.203125</v>
      </c>
      <c r="AF1503" s="49">
        <f t="shared" si="797"/>
        <v>0.125</v>
      </c>
      <c r="AG1503" s="3">
        <f t="shared" si="783"/>
        <v>139.0142594859017</v>
      </c>
      <c r="AH1503">
        <f t="shared" si="784"/>
        <v>138.101679370157</v>
      </c>
      <c r="AI1503" s="51">
        <f t="shared" si="785"/>
        <v>0.91258011574470288</v>
      </c>
      <c r="AJ1503" s="52">
        <f t="shared" si="786"/>
        <v>0.78758011574470288</v>
      </c>
      <c r="AK1503" s="2">
        <v>44060</v>
      </c>
      <c r="AL1503" t="str">
        <v>9128282R</v>
      </c>
      <c r="AM1503">
        <v>-0.2863</v>
      </c>
      <c r="AN1503">
        <v>0.16225999999999999</v>
      </c>
      <c r="AO1503">
        <v>0.80059999999999998</v>
      </c>
      <c r="AP1503">
        <v>139.203125</v>
      </c>
      <c r="AQ1503">
        <f>VLOOKUP(AL1503,工作表1!$F$3:$G$1000,2,FALSE)</f>
        <v>2.25</v>
      </c>
      <c r="AR1503" t="str">
        <f>VLOOKUP(AL1503,工作表1!$F$3:$H$1000,3,FALSE)</f>
        <v>2027/8/15</v>
      </c>
      <c r="AS1503">
        <f t="shared" si="771"/>
        <v>8.1000000000000003E-2</v>
      </c>
      <c r="AT1503">
        <f t="shared" si="772"/>
        <v>2.169</v>
      </c>
      <c r="AU1503" s="43">
        <f t="shared" si="787"/>
        <v>44242</v>
      </c>
      <c r="AV1503" s="43">
        <f t="shared" si="773"/>
        <v>44196</v>
      </c>
      <c r="AW1503" s="45">
        <f t="shared" si="788"/>
        <v>1.8342391304347824E-2</v>
      </c>
      <c r="AX1503" s="45">
        <f t="shared" si="789"/>
        <v>0.85053417212626559</v>
      </c>
      <c r="AY1503" s="47">
        <f t="shared" si="790"/>
        <v>112.20790347635044</v>
      </c>
      <c r="AZ1503" s="47">
        <f t="shared" si="791"/>
        <v>138.101679370157</v>
      </c>
      <c r="BA1503" s="43"/>
      <c r="BC1503" s="2">
        <v>44057</v>
      </c>
      <c r="BD1503" t="str">
        <v>9128283F</v>
      </c>
      <c r="BE1503">
        <v>-8.5488</v>
      </c>
      <c r="BF1503">
        <v>0.52024000000000004</v>
      </c>
      <c r="BG1503">
        <v>0.80059999999999998</v>
      </c>
      <c r="BH1503">
        <v>139</v>
      </c>
      <c r="BI1503">
        <f>VLOOKUP(BD1503,工作表1!$K$3:$L$1000,2,FALSE)</f>
        <v>2.25</v>
      </c>
      <c r="BJ1503" t="str">
        <f>VLOOKUP(BD1503,工作表1!$K$3:$M$1000,3,FALSE)</f>
        <v>2027/11/15</v>
      </c>
      <c r="BK1503">
        <f t="shared" si="774"/>
        <v>8.0860000000000001E-2</v>
      </c>
      <c r="BL1503">
        <f t="shared" si="775"/>
        <v>2.1691400000000001</v>
      </c>
      <c r="BM1503" s="43">
        <f t="shared" si="792"/>
        <v>44150</v>
      </c>
      <c r="BN1503" s="43">
        <f t="shared" si="776"/>
        <v>44286</v>
      </c>
      <c r="BO1503" s="45">
        <f t="shared" si="793"/>
        <v>0.5747282608695653</v>
      </c>
      <c r="BP1503" s="45">
        <f t="shared" si="794"/>
        <v>1.9678789458010724</v>
      </c>
      <c r="BQ1503" s="47">
        <f t="shared" si="795"/>
        <v>112.30137809932732</v>
      </c>
      <c r="BR1503" s="47">
        <f t="shared" si="796"/>
        <v>136.8343946725231</v>
      </c>
    </row>
    <row r="1504" spans="6:70" x14ac:dyDescent="0.25">
      <c r="F1504" s="2">
        <v>44097</v>
      </c>
      <c r="G1504">
        <v>7.9500000000000001E-2</v>
      </c>
      <c r="H1504" s="43">
        <v>44131</v>
      </c>
      <c r="I1504">
        <v>0.54310000000000003</v>
      </c>
      <c r="L1504" s="2">
        <v>44057</v>
      </c>
      <c r="M1504" t="str">
        <v>912828X8</v>
      </c>
      <c r="N1504">
        <v>0.38200000000000001</v>
      </c>
      <c r="O1504">
        <v>5.4699999999999999E-2</v>
      </c>
      <c r="P1504">
        <v>0.80720000000000003</v>
      </c>
      <c r="Q1504">
        <v>139.125</v>
      </c>
      <c r="R1504">
        <f>VLOOKUP(M1504,工作表1!$A$3:$B$1000,2,FALSE)</f>
        <v>2.375</v>
      </c>
      <c r="S1504" t="str">
        <f>VLOOKUP(M1504,工作表1!$A$3:$C$1000,3,FALSE)</f>
        <v>2027/5/15</v>
      </c>
      <c r="T1504">
        <f t="shared" si="766"/>
        <v>8.0860000000000001E-2</v>
      </c>
      <c r="U1504">
        <f t="shared" si="765"/>
        <v>2.2941400000000001</v>
      </c>
      <c r="V1504" s="43">
        <f t="shared" si="777"/>
        <v>44150</v>
      </c>
      <c r="W1504" s="43">
        <f t="shared" si="767"/>
        <v>44104</v>
      </c>
      <c r="X1504" s="45">
        <f t="shared" si="778"/>
        <v>0.60665760869565222</v>
      </c>
      <c r="Y1504" s="45">
        <f t="shared" si="779"/>
        <v>0.89295897855866591</v>
      </c>
      <c r="Z1504" s="47">
        <f t="shared" si="780"/>
        <v>112.57974630813735</v>
      </c>
      <c r="AA1504" s="47">
        <f t="shared" si="781"/>
        <v>138.80575456818283</v>
      </c>
      <c r="AB1504" s="45">
        <f t="shared" si="782"/>
        <v>0.49859999999999999</v>
      </c>
      <c r="AC1504" s="2" t="str">
        <f t="shared" si="768"/>
        <v>TY1</v>
      </c>
      <c r="AD1504">
        <f t="shared" si="769"/>
        <v>139.125</v>
      </c>
      <c r="AE1504">
        <f t="shared" si="770"/>
        <v>139</v>
      </c>
      <c r="AF1504" s="49">
        <f t="shared" si="797"/>
        <v>0.125</v>
      </c>
      <c r="AG1504" s="3">
        <f t="shared" si="783"/>
        <v>138.80575456818283</v>
      </c>
      <c r="AH1504">
        <f t="shared" si="784"/>
        <v>137.87127604161236</v>
      </c>
      <c r="AI1504" s="51">
        <f t="shared" si="785"/>
        <v>0.93447852657047292</v>
      </c>
      <c r="AJ1504" s="52">
        <f t="shared" si="786"/>
        <v>0.80947852657047292</v>
      </c>
      <c r="AK1504" s="2">
        <v>44057</v>
      </c>
      <c r="AL1504" t="str">
        <v>9128282R</v>
      </c>
      <c r="AM1504">
        <v>-0.7661</v>
      </c>
      <c r="AN1504">
        <v>0.19756000000000001</v>
      </c>
      <c r="AO1504">
        <v>0.80059999999999998</v>
      </c>
      <c r="AP1504">
        <v>139</v>
      </c>
      <c r="AQ1504">
        <f>VLOOKUP(AL1504,工作表1!$F$3:$G$1000,2,FALSE)</f>
        <v>2.25</v>
      </c>
      <c r="AR1504" t="str">
        <f>VLOOKUP(AL1504,工作表1!$F$3:$H$1000,3,FALSE)</f>
        <v>2027/8/15</v>
      </c>
      <c r="AS1504">
        <f t="shared" si="771"/>
        <v>8.0860000000000001E-2</v>
      </c>
      <c r="AT1504">
        <f t="shared" si="772"/>
        <v>2.1691400000000001</v>
      </c>
      <c r="AU1504" s="43">
        <f t="shared" si="787"/>
        <v>44242</v>
      </c>
      <c r="AV1504" s="43">
        <f t="shared" si="773"/>
        <v>44196</v>
      </c>
      <c r="AW1504" s="45">
        <f t="shared" si="788"/>
        <v>1.2228260869565216E-2</v>
      </c>
      <c r="AX1504" s="45">
        <f t="shared" si="789"/>
        <v>0.85058442525312694</v>
      </c>
      <c r="AY1504" s="47">
        <f t="shared" si="790"/>
        <v>112.03567100835168</v>
      </c>
      <c r="AZ1504" s="47">
        <f t="shared" si="791"/>
        <v>137.87127604161236</v>
      </c>
      <c r="BA1504" s="43"/>
      <c r="BC1504" s="2">
        <v>44056</v>
      </c>
      <c r="BD1504" t="str">
        <v>9128283F</v>
      </c>
      <c r="BE1504">
        <v>-7.7382</v>
      </c>
      <c r="BF1504">
        <v>0.47810000000000002</v>
      </c>
      <c r="BG1504">
        <v>0.80059999999999998</v>
      </c>
      <c r="BH1504">
        <v>138.828125</v>
      </c>
      <c r="BI1504">
        <f>VLOOKUP(BD1504,工作表1!$K$3:$L$1000,2,FALSE)</f>
        <v>2.25</v>
      </c>
      <c r="BJ1504" t="str">
        <f>VLOOKUP(BD1504,工作表1!$K$3:$M$1000,3,FALSE)</f>
        <v>2027/11/15</v>
      </c>
      <c r="BK1504">
        <f t="shared" si="774"/>
        <v>7.9000000000000001E-2</v>
      </c>
      <c r="BL1504">
        <f t="shared" si="775"/>
        <v>2.1709999999999998</v>
      </c>
      <c r="BM1504" s="43">
        <f t="shared" si="792"/>
        <v>44150</v>
      </c>
      <c r="BN1504" s="43">
        <f t="shared" si="776"/>
        <v>44286</v>
      </c>
      <c r="BO1504" s="45">
        <f t="shared" si="793"/>
        <v>0.55638586956521741</v>
      </c>
      <c r="BP1504" s="45">
        <f t="shared" si="794"/>
        <v>1.9680297051816558</v>
      </c>
      <c r="BQ1504" s="47">
        <f t="shared" si="795"/>
        <v>112.21149047981949</v>
      </c>
      <c r="BR1504" s="47">
        <f t="shared" si="796"/>
        <v>136.67501596071097</v>
      </c>
    </row>
    <row r="1505" spans="6:70" x14ac:dyDescent="0.25">
      <c r="F1505" s="2">
        <v>44096</v>
      </c>
      <c r="G1505">
        <v>0.08</v>
      </c>
      <c r="H1505" s="43">
        <v>44130</v>
      </c>
      <c r="I1505">
        <v>0.57079999999999997</v>
      </c>
      <c r="L1505" s="2">
        <v>44056</v>
      </c>
      <c r="M1505" t="str">
        <v>912828X8</v>
      </c>
      <c r="N1505">
        <v>0.33029999999999998</v>
      </c>
      <c r="O1505">
        <v>6.9070000000000006E-2</v>
      </c>
      <c r="P1505">
        <v>0.80720000000000003</v>
      </c>
      <c r="Q1505">
        <v>138.96875</v>
      </c>
      <c r="R1505">
        <f>VLOOKUP(M1505,工作表1!$A$3:$B$1000,2,FALSE)</f>
        <v>2.375</v>
      </c>
      <c r="S1505" t="str">
        <f>VLOOKUP(M1505,工作表1!$A$3:$C$1000,3,FALSE)</f>
        <v>2027/5/15</v>
      </c>
      <c r="T1505">
        <f t="shared" si="766"/>
        <v>7.9000000000000001E-2</v>
      </c>
      <c r="U1505">
        <f t="shared" si="765"/>
        <v>2.2959999999999998</v>
      </c>
      <c r="V1505" s="43">
        <f t="shared" si="777"/>
        <v>44150</v>
      </c>
      <c r="W1505" s="43">
        <f t="shared" si="767"/>
        <v>44104</v>
      </c>
      <c r="X1505" s="45">
        <f t="shared" si="778"/>
        <v>0.58729619565217384</v>
      </c>
      <c r="Y1505" s="45">
        <f t="shared" si="779"/>
        <v>0.89311811346039294</v>
      </c>
      <c r="Z1505" s="47">
        <f t="shared" si="780"/>
        <v>112.4707681093478</v>
      </c>
      <c r="AA1505" s="47">
        <f t="shared" si="781"/>
        <v>138.62519356393958</v>
      </c>
      <c r="AB1505" s="45">
        <f t="shared" si="782"/>
        <v>0.52370000000000005</v>
      </c>
      <c r="AC1505" s="2" t="str">
        <f t="shared" si="768"/>
        <v>TY1</v>
      </c>
      <c r="AD1505">
        <f t="shared" si="769"/>
        <v>138.96875</v>
      </c>
      <c r="AE1505">
        <f t="shared" si="770"/>
        <v>138.828125</v>
      </c>
      <c r="AF1505" s="49">
        <f t="shared" si="797"/>
        <v>0.140625</v>
      </c>
      <c r="AG1505" s="3">
        <f t="shared" si="783"/>
        <v>138.62519356393958</v>
      </c>
      <c r="AH1505">
        <f t="shared" si="784"/>
        <v>137.68901671334928</v>
      </c>
      <c r="AI1505" s="51">
        <f t="shared" si="785"/>
        <v>0.93617685059030009</v>
      </c>
      <c r="AJ1505" s="52">
        <f t="shared" si="786"/>
        <v>0.79555185059030009</v>
      </c>
      <c r="AK1505" s="2">
        <v>44056</v>
      </c>
      <c r="AL1505" t="str">
        <v>9128282R</v>
      </c>
      <c r="AM1505">
        <v>-0.44040000000000001</v>
      </c>
      <c r="AN1505">
        <v>0.17085</v>
      </c>
      <c r="AO1505">
        <v>0.80059999999999998</v>
      </c>
      <c r="AP1505">
        <v>138.828125</v>
      </c>
      <c r="AQ1505">
        <f>VLOOKUP(AL1505,工作表1!$F$3:$G$1000,2,FALSE)</f>
        <v>2.25</v>
      </c>
      <c r="AR1505" t="str">
        <f>VLOOKUP(AL1505,工作表1!$F$3:$H$1000,3,FALSE)</f>
        <v>2027/8/15</v>
      </c>
      <c r="AS1505">
        <f t="shared" si="771"/>
        <v>7.9000000000000001E-2</v>
      </c>
      <c r="AT1505">
        <f t="shared" si="772"/>
        <v>2.1709999999999998</v>
      </c>
      <c r="AU1505" s="43">
        <f t="shared" si="787"/>
        <v>44058</v>
      </c>
      <c r="AV1505" s="43">
        <f t="shared" si="773"/>
        <v>44196</v>
      </c>
      <c r="AW1505" s="45">
        <f t="shared" si="788"/>
        <v>1.1188186813186813</v>
      </c>
      <c r="AX1505" s="45">
        <f t="shared" si="789"/>
        <v>1.9756679963871746</v>
      </c>
      <c r="AY1505" s="47">
        <f t="shared" si="790"/>
        <v>111.9270001673132</v>
      </c>
      <c r="AZ1505" s="47">
        <f t="shared" si="791"/>
        <v>137.68901671334928</v>
      </c>
      <c r="BA1505" s="43"/>
      <c r="BC1505" s="2">
        <v>44055</v>
      </c>
      <c r="BD1505" t="str">
        <v>9128283F</v>
      </c>
      <c r="BE1505">
        <v>-7.3964999999999996</v>
      </c>
      <c r="BF1505">
        <v>0.46214</v>
      </c>
      <c r="BG1505">
        <v>0.80059999999999998</v>
      </c>
      <c r="BH1505">
        <v>139.0625</v>
      </c>
      <c r="BI1505">
        <f>VLOOKUP(BD1505,工作表1!$K$3:$L$1000,2,FALSE)</f>
        <v>2.25</v>
      </c>
      <c r="BJ1505" t="str">
        <f>VLOOKUP(BD1505,工作表1!$K$3:$M$1000,3,FALSE)</f>
        <v>2027/11/15</v>
      </c>
      <c r="BK1505">
        <f t="shared" si="774"/>
        <v>7.8100000000000003E-2</v>
      </c>
      <c r="BL1505">
        <f t="shared" si="775"/>
        <v>2.1718999999999999</v>
      </c>
      <c r="BM1505" s="43">
        <f t="shared" si="792"/>
        <v>44150</v>
      </c>
      <c r="BN1505" s="43">
        <f t="shared" si="776"/>
        <v>44286</v>
      </c>
      <c r="BO1505" s="45">
        <f t="shared" si="793"/>
        <v>0.55027173913043481</v>
      </c>
      <c r="BP1505" s="45">
        <f t="shared" si="794"/>
        <v>1.9680799583085169</v>
      </c>
      <c r="BQ1505" s="47">
        <f t="shared" si="795"/>
        <v>112.41480909889007</v>
      </c>
      <c r="BR1505" s="47">
        <f t="shared" si="796"/>
        <v>136.91304058670377</v>
      </c>
    </row>
    <row r="1506" spans="6:70" x14ac:dyDescent="0.25">
      <c r="F1506" s="2">
        <v>44095</v>
      </c>
      <c r="G1506">
        <v>0.08</v>
      </c>
      <c r="H1506" s="43">
        <v>44127</v>
      </c>
      <c r="I1506">
        <v>0.6079</v>
      </c>
      <c r="L1506" s="2">
        <v>44055</v>
      </c>
      <c r="M1506" t="str">
        <v>912828X8</v>
      </c>
      <c r="N1506">
        <v>0.49459999999999998</v>
      </c>
      <c r="O1506">
        <v>3.764E-2</v>
      </c>
      <c r="P1506">
        <v>0.80720000000000003</v>
      </c>
      <c r="Q1506">
        <v>139.1875</v>
      </c>
      <c r="R1506">
        <f>VLOOKUP(M1506,工作表1!$A$3:$B$1000,2,FALSE)</f>
        <v>2.375</v>
      </c>
      <c r="S1506" t="str">
        <f>VLOOKUP(M1506,工作表1!$A$3:$C$1000,3,FALSE)</f>
        <v>2027/5/15</v>
      </c>
      <c r="T1506">
        <f t="shared" si="766"/>
        <v>7.8100000000000003E-2</v>
      </c>
      <c r="U1506">
        <f t="shared" si="765"/>
        <v>2.2968999999999999</v>
      </c>
      <c r="V1506" s="43">
        <f t="shared" si="777"/>
        <v>44150</v>
      </c>
      <c r="W1506" s="43">
        <f t="shared" si="767"/>
        <v>44104</v>
      </c>
      <c r="X1506" s="45">
        <f t="shared" si="778"/>
        <v>0.58084239130434778</v>
      </c>
      <c r="Y1506" s="45">
        <f t="shared" si="779"/>
        <v>0.89317115842763539</v>
      </c>
      <c r="Z1506" s="47">
        <f t="shared" si="780"/>
        <v>112.65855886286884</v>
      </c>
      <c r="AA1506" s="47">
        <f t="shared" si="781"/>
        <v>138.84259897774072</v>
      </c>
      <c r="AB1506" s="45">
        <f t="shared" si="782"/>
        <v>0.50070000000000003</v>
      </c>
      <c r="AC1506" s="2" t="str">
        <f t="shared" si="768"/>
        <v>TY1</v>
      </c>
      <c r="AD1506">
        <f t="shared" si="769"/>
        <v>139.1875</v>
      </c>
      <c r="AE1506">
        <f t="shared" si="770"/>
        <v>139.0625</v>
      </c>
      <c r="AF1506" s="49">
        <f t="shared" si="797"/>
        <v>0.125</v>
      </c>
      <c r="AG1506" s="3">
        <f t="shared" si="783"/>
        <v>138.84259897774072</v>
      </c>
      <c r="AH1506">
        <f t="shared" si="784"/>
        <v>137.92733522459702</v>
      </c>
      <c r="AI1506" s="51">
        <f t="shared" si="785"/>
        <v>0.91526375314370512</v>
      </c>
      <c r="AJ1506" s="52">
        <f t="shared" si="786"/>
        <v>0.79026375314370512</v>
      </c>
      <c r="AK1506" s="2">
        <v>44055</v>
      </c>
      <c r="AL1506" t="str">
        <v>9128282R</v>
      </c>
      <c r="AM1506">
        <v>-0.11210000000000001</v>
      </c>
      <c r="AN1506">
        <v>0.14802999999999999</v>
      </c>
      <c r="AO1506">
        <v>0.80059999999999998</v>
      </c>
      <c r="AP1506">
        <v>139.0625</v>
      </c>
      <c r="AQ1506">
        <f>VLOOKUP(AL1506,工作表1!$F$3:$G$1000,2,FALSE)</f>
        <v>2.25</v>
      </c>
      <c r="AR1506" t="str">
        <f>VLOOKUP(AL1506,工作表1!$F$3:$H$1000,3,FALSE)</f>
        <v>2027/8/15</v>
      </c>
      <c r="AS1506">
        <f t="shared" si="771"/>
        <v>7.8100000000000003E-2</v>
      </c>
      <c r="AT1506">
        <f t="shared" si="772"/>
        <v>2.1718999999999999</v>
      </c>
      <c r="AU1506" s="43">
        <f t="shared" si="787"/>
        <v>44058</v>
      </c>
      <c r="AV1506" s="43">
        <f t="shared" si="773"/>
        <v>44196</v>
      </c>
      <c r="AW1506" s="45">
        <f t="shared" si="788"/>
        <v>1.1126373626373627</v>
      </c>
      <c r="AX1506" s="45">
        <f t="shared" si="789"/>
        <v>1.9756510612674996</v>
      </c>
      <c r="AY1506" s="47">
        <f t="shared" si="790"/>
        <v>112.1303290709189</v>
      </c>
      <c r="AZ1506" s="47">
        <f t="shared" si="791"/>
        <v>137.92733522459702</v>
      </c>
      <c r="BA1506" s="43"/>
      <c r="BC1506" s="2">
        <v>44054</v>
      </c>
      <c r="BD1506" t="str">
        <v>9128283F</v>
      </c>
      <c r="BE1506">
        <v>-6.7233999999999998</v>
      </c>
      <c r="BF1506">
        <v>0.42936000000000002</v>
      </c>
      <c r="BG1506">
        <v>0.80059999999999998</v>
      </c>
      <c r="BH1506">
        <v>139.125</v>
      </c>
      <c r="BI1506">
        <f>VLOOKUP(BD1506,工作表1!$K$3:$L$1000,2,FALSE)</f>
        <v>2.25</v>
      </c>
      <c r="BJ1506" t="str">
        <f>VLOOKUP(BD1506,工作表1!$K$3:$M$1000,3,FALSE)</f>
        <v>2027/11/15</v>
      </c>
      <c r="BK1506">
        <f t="shared" si="774"/>
        <v>7.4870000000000006E-2</v>
      </c>
      <c r="BL1506">
        <f t="shared" si="775"/>
        <v>2.1751299999999998</v>
      </c>
      <c r="BM1506" s="43">
        <f t="shared" si="792"/>
        <v>44150</v>
      </c>
      <c r="BN1506" s="43">
        <f t="shared" si="776"/>
        <v>44286</v>
      </c>
      <c r="BO1506" s="45">
        <f t="shared" si="793"/>
        <v>0.54415760869565211</v>
      </c>
      <c r="BP1506" s="45">
        <f t="shared" si="794"/>
        <v>1.968130211435378</v>
      </c>
      <c r="BQ1506" s="47">
        <f t="shared" si="795"/>
        <v>112.4933262317291</v>
      </c>
      <c r="BR1506" s="47">
        <f t="shared" si="796"/>
        <v>136.99330656972268</v>
      </c>
    </row>
    <row r="1507" spans="6:70" x14ac:dyDescent="0.25">
      <c r="F1507" s="2">
        <v>44092</v>
      </c>
      <c r="G1507">
        <v>8.0829999999999999E-2</v>
      </c>
      <c r="H1507" s="43">
        <v>44126</v>
      </c>
      <c r="I1507">
        <v>0.61</v>
      </c>
      <c r="L1507" s="2">
        <v>44054</v>
      </c>
      <c r="M1507" t="str">
        <v>912828X8</v>
      </c>
      <c r="N1507">
        <v>0.67820000000000003</v>
      </c>
      <c r="O1507">
        <v>5.5999999999999995E-4</v>
      </c>
      <c r="P1507">
        <v>0.80720000000000003</v>
      </c>
      <c r="Q1507">
        <v>139.25</v>
      </c>
      <c r="R1507">
        <f>VLOOKUP(M1507,工作表1!$A$3:$B$1000,2,FALSE)</f>
        <v>2.375</v>
      </c>
      <c r="S1507" t="str">
        <f>VLOOKUP(M1507,工作表1!$A$3:$C$1000,3,FALSE)</f>
        <v>2027/5/15</v>
      </c>
      <c r="T1507">
        <f t="shared" si="766"/>
        <v>7.4870000000000006E-2</v>
      </c>
      <c r="U1507">
        <f t="shared" si="765"/>
        <v>2.3001299999999998</v>
      </c>
      <c r="V1507" s="43">
        <f t="shared" si="777"/>
        <v>44150</v>
      </c>
      <c r="W1507" s="43">
        <f t="shared" si="767"/>
        <v>44104</v>
      </c>
      <c r="X1507" s="45">
        <f t="shared" si="778"/>
        <v>0.57438858695652173</v>
      </c>
      <c r="Y1507" s="45">
        <f t="shared" si="779"/>
        <v>0.89322420339487785</v>
      </c>
      <c r="Z1507" s="47">
        <f t="shared" si="780"/>
        <v>112.72134573515582</v>
      </c>
      <c r="AA1507" s="47">
        <f t="shared" si="781"/>
        <v>138.90474420803969</v>
      </c>
      <c r="AB1507" s="45">
        <f t="shared" si="782"/>
        <v>0.47089999999999999</v>
      </c>
      <c r="AC1507" s="2" t="str">
        <f t="shared" si="768"/>
        <v>TY1</v>
      </c>
      <c r="AD1507">
        <f t="shared" si="769"/>
        <v>139.25</v>
      </c>
      <c r="AE1507">
        <f t="shared" si="770"/>
        <v>139.125</v>
      </c>
      <c r="AF1507" s="49">
        <f t="shared" si="797"/>
        <v>0.125</v>
      </c>
      <c r="AG1507" s="3">
        <f t="shared" si="783"/>
        <v>138.90474420803969</v>
      </c>
      <c r="AH1507">
        <f t="shared" si="784"/>
        <v>138.00877508788884</v>
      </c>
      <c r="AI1507" s="51">
        <f t="shared" si="785"/>
        <v>0.89596912015085195</v>
      </c>
      <c r="AJ1507" s="52">
        <f t="shared" si="786"/>
        <v>0.77096912015085195</v>
      </c>
      <c r="AK1507" s="2">
        <v>44054</v>
      </c>
      <c r="AL1507" t="str">
        <v>9128282R</v>
      </c>
      <c r="AM1507">
        <v>0.57620000000000005</v>
      </c>
      <c r="AN1507">
        <v>9.7030000000000005E-2</v>
      </c>
      <c r="AO1507">
        <v>0.80059999999999998</v>
      </c>
      <c r="AP1507">
        <v>139.125</v>
      </c>
      <c r="AQ1507">
        <f>VLOOKUP(AL1507,工作表1!$F$3:$G$1000,2,FALSE)</f>
        <v>2.25</v>
      </c>
      <c r="AR1507" t="str">
        <f>VLOOKUP(AL1507,工作表1!$F$3:$H$1000,3,FALSE)</f>
        <v>2027/8/15</v>
      </c>
      <c r="AS1507">
        <f t="shared" si="771"/>
        <v>7.4870000000000006E-2</v>
      </c>
      <c r="AT1507">
        <f t="shared" si="772"/>
        <v>2.1751299999999998</v>
      </c>
      <c r="AU1507" s="43">
        <f t="shared" si="787"/>
        <v>44058</v>
      </c>
      <c r="AV1507" s="43">
        <f t="shared" si="773"/>
        <v>44196</v>
      </c>
      <c r="AW1507" s="45">
        <f t="shared" si="788"/>
        <v>1.1064560439560438</v>
      </c>
      <c r="AX1507" s="45">
        <f t="shared" si="789"/>
        <v>1.9756341261478245</v>
      </c>
      <c r="AY1507" s="47">
        <f t="shared" si="790"/>
        <v>112.20897851230444</v>
      </c>
      <c r="AZ1507" s="47">
        <f t="shared" si="791"/>
        <v>138.00877508788884</v>
      </c>
      <c r="BA1507" s="43"/>
      <c r="BC1507" s="2">
        <v>44053</v>
      </c>
      <c r="BD1507" t="str">
        <v>9128283F</v>
      </c>
      <c r="BE1507">
        <v>-6.1029</v>
      </c>
      <c r="BF1507">
        <v>0.40003</v>
      </c>
      <c r="BG1507">
        <v>0.80059999999999998</v>
      </c>
      <c r="BH1507">
        <v>139.796875</v>
      </c>
      <c r="BI1507">
        <f>VLOOKUP(BD1507,工作表1!$K$3:$L$1000,2,FALSE)</f>
        <v>2.25</v>
      </c>
      <c r="BJ1507" t="str">
        <f>VLOOKUP(BD1507,工作表1!$K$3:$M$1000,3,FALSE)</f>
        <v>2027/11/15</v>
      </c>
      <c r="BK1507">
        <f t="shared" si="774"/>
        <v>7.2999999999999995E-2</v>
      </c>
      <c r="BL1507">
        <f t="shared" si="775"/>
        <v>2.177</v>
      </c>
      <c r="BM1507" s="43">
        <f t="shared" si="792"/>
        <v>44150</v>
      </c>
      <c r="BN1507" s="43">
        <f t="shared" si="776"/>
        <v>44286</v>
      </c>
      <c r="BO1507" s="45">
        <f t="shared" si="793"/>
        <v>0.53804347826086962</v>
      </c>
      <c r="BP1507" s="45">
        <f t="shared" si="794"/>
        <v>1.9681804645622396</v>
      </c>
      <c r="BQ1507" s="47">
        <f t="shared" si="795"/>
        <v>113.05363016072998</v>
      </c>
      <c r="BR1507" s="47">
        <f t="shared" si="796"/>
        <v>137.67642703208438</v>
      </c>
    </row>
    <row r="1508" spans="6:70" x14ac:dyDescent="0.25">
      <c r="F1508" s="2">
        <v>44091</v>
      </c>
      <c r="G1508">
        <v>8.2000000000000003E-2</v>
      </c>
      <c r="H1508" s="43">
        <v>44125</v>
      </c>
      <c r="I1508">
        <v>0.58440000000000003</v>
      </c>
      <c r="L1508" s="2">
        <v>44053</v>
      </c>
      <c r="M1508" t="str">
        <v>912828X8</v>
      </c>
      <c r="N1508">
        <v>0.84470000000000001</v>
      </c>
      <c r="O1508">
        <v>-2.9010000000000001E-2</v>
      </c>
      <c r="P1508">
        <v>0.80720000000000003</v>
      </c>
      <c r="Q1508">
        <v>139.875</v>
      </c>
      <c r="R1508">
        <f>VLOOKUP(M1508,工作表1!$A$3:$B$1000,2,FALSE)</f>
        <v>2.375</v>
      </c>
      <c r="S1508" t="str">
        <f>VLOOKUP(M1508,工作表1!$A$3:$C$1000,3,FALSE)</f>
        <v>2027/5/15</v>
      </c>
      <c r="T1508">
        <f t="shared" si="766"/>
        <v>7.2999999999999995E-2</v>
      </c>
      <c r="U1508">
        <f t="shared" si="765"/>
        <v>2.302</v>
      </c>
      <c r="V1508" s="43">
        <f t="shared" si="777"/>
        <v>44150</v>
      </c>
      <c r="W1508" s="43">
        <f t="shared" si="767"/>
        <v>44104</v>
      </c>
      <c r="X1508" s="45">
        <f t="shared" si="778"/>
        <v>0.56793478260869568</v>
      </c>
      <c r="Y1508" s="45">
        <f t="shared" si="779"/>
        <v>0.8932772483621203</v>
      </c>
      <c r="Z1508" s="47">
        <f t="shared" si="780"/>
        <v>113.23739470466606</v>
      </c>
      <c r="AA1508" s="47">
        <f t="shared" si="781"/>
        <v>139.52862511929467</v>
      </c>
      <c r="AB1508" s="45">
        <f t="shared" si="782"/>
        <v>0.41599999999999998</v>
      </c>
      <c r="AC1508" s="2" t="str">
        <f t="shared" si="768"/>
        <v>TY1</v>
      </c>
      <c r="AD1508">
        <f t="shared" si="769"/>
        <v>139.875</v>
      </c>
      <c r="AE1508">
        <f t="shared" si="770"/>
        <v>139.796875</v>
      </c>
      <c r="AF1508" s="49">
        <f t="shared" si="797"/>
        <v>7.8125E-2</v>
      </c>
      <c r="AG1508" s="3">
        <f t="shared" si="783"/>
        <v>139.52862511929467</v>
      </c>
      <c r="AH1508">
        <f t="shared" si="784"/>
        <v>138.6750456467783</v>
      </c>
      <c r="AI1508" s="51">
        <f t="shared" si="785"/>
        <v>0.85357947251637256</v>
      </c>
      <c r="AJ1508" s="52">
        <f t="shared" si="786"/>
        <v>0.77545447251637256</v>
      </c>
      <c r="AK1508" s="2">
        <v>44053</v>
      </c>
      <c r="AL1508" t="str">
        <v>9128282R</v>
      </c>
      <c r="AM1508">
        <v>0.68810000000000004</v>
      </c>
      <c r="AN1508">
        <v>8.9649999999999994E-2</v>
      </c>
      <c r="AO1508">
        <v>0.80059999999999998</v>
      </c>
      <c r="AP1508">
        <v>139.796875</v>
      </c>
      <c r="AQ1508">
        <f>VLOOKUP(AL1508,工作表1!$F$3:$G$1000,2,FALSE)</f>
        <v>2.25</v>
      </c>
      <c r="AR1508" t="str">
        <f>VLOOKUP(AL1508,工作表1!$F$3:$H$1000,3,FALSE)</f>
        <v>2027/8/15</v>
      </c>
      <c r="AS1508">
        <f t="shared" si="771"/>
        <v>7.2999999999999995E-2</v>
      </c>
      <c r="AT1508">
        <f t="shared" si="772"/>
        <v>2.177</v>
      </c>
      <c r="AU1508" s="43">
        <f t="shared" si="787"/>
        <v>44058</v>
      </c>
      <c r="AV1508" s="43">
        <f t="shared" si="773"/>
        <v>44196</v>
      </c>
      <c r="AW1508" s="45">
        <f t="shared" si="788"/>
        <v>1.1002747252747251</v>
      </c>
      <c r="AX1508" s="45">
        <f t="shared" si="789"/>
        <v>1.9756171910281499</v>
      </c>
      <c r="AY1508" s="47">
        <f t="shared" si="790"/>
        <v>112.75532490858544</v>
      </c>
      <c r="AZ1508" s="47">
        <f t="shared" si="791"/>
        <v>138.6750456467783</v>
      </c>
      <c r="BA1508" s="43"/>
      <c r="BC1508" s="2">
        <v>44050</v>
      </c>
      <c r="BD1508" t="str">
        <v>9128283F</v>
      </c>
      <c r="BE1508">
        <v>-5.8779000000000003</v>
      </c>
      <c r="BF1508">
        <v>0.38512000000000002</v>
      </c>
      <c r="BG1508">
        <v>0.80059999999999998</v>
      </c>
      <c r="BH1508">
        <v>139.875</v>
      </c>
      <c r="BI1508">
        <f>VLOOKUP(BD1508,工作表1!$K$3:$L$1000,2,FALSE)</f>
        <v>2.25</v>
      </c>
      <c r="BJ1508" t="str">
        <f>VLOOKUP(BD1508,工作表1!$K$3:$M$1000,3,FALSE)</f>
        <v>2027/11/15</v>
      </c>
      <c r="BK1508">
        <f t="shared" si="774"/>
        <v>7.2999999999999995E-2</v>
      </c>
      <c r="BL1508">
        <f t="shared" si="775"/>
        <v>2.177</v>
      </c>
      <c r="BM1508" s="43">
        <f t="shared" si="792"/>
        <v>44150</v>
      </c>
      <c r="BN1508" s="43">
        <f t="shared" si="776"/>
        <v>44286</v>
      </c>
      <c r="BO1508" s="45">
        <f t="shared" si="793"/>
        <v>0.53192934782608692</v>
      </c>
      <c r="BP1508" s="45">
        <f t="shared" si="794"/>
        <v>1.9682307176891007</v>
      </c>
      <c r="BQ1508" s="47">
        <f t="shared" si="795"/>
        <v>113.13204575841797</v>
      </c>
      <c r="BR1508" s="47">
        <f t="shared" si="796"/>
        <v>137.75913728379632</v>
      </c>
    </row>
    <row r="1509" spans="6:70" x14ac:dyDescent="0.25">
      <c r="F1509" s="2">
        <v>44090</v>
      </c>
      <c r="G1509">
        <v>8.1500000000000003E-2</v>
      </c>
      <c r="H1509" s="43">
        <v>44124</v>
      </c>
      <c r="I1509">
        <v>0.55420000000000003</v>
      </c>
      <c r="L1509" s="2">
        <v>44050</v>
      </c>
      <c r="M1509" t="str">
        <v>912828X8</v>
      </c>
      <c r="N1509">
        <v>0.61529999999999996</v>
      </c>
      <c r="O1509">
        <v>1.4800000000000001E-2</v>
      </c>
      <c r="P1509">
        <v>0.80720000000000003</v>
      </c>
      <c r="Q1509">
        <v>139.953125</v>
      </c>
      <c r="R1509">
        <f>VLOOKUP(M1509,工作表1!$A$3:$B$1000,2,FALSE)</f>
        <v>2.375</v>
      </c>
      <c r="S1509" t="str">
        <f>VLOOKUP(M1509,工作表1!$A$3:$C$1000,3,FALSE)</f>
        <v>2027/5/15</v>
      </c>
      <c r="T1509">
        <f t="shared" si="766"/>
        <v>7.2999999999999995E-2</v>
      </c>
      <c r="U1509">
        <f t="shared" si="765"/>
        <v>2.302</v>
      </c>
      <c r="V1509" s="43">
        <f t="shared" si="777"/>
        <v>44150</v>
      </c>
      <c r="W1509" s="43">
        <f t="shared" si="767"/>
        <v>44104</v>
      </c>
      <c r="X1509" s="45">
        <f t="shared" si="778"/>
        <v>0.56148097826086951</v>
      </c>
      <c r="Y1509" s="45">
        <f t="shared" si="779"/>
        <v>0.89333029332936276</v>
      </c>
      <c r="Z1509" s="47">
        <f t="shared" si="780"/>
        <v>113.29943729319425</v>
      </c>
      <c r="AA1509" s="47">
        <f t="shared" si="781"/>
        <v>139.59037538981099</v>
      </c>
      <c r="AB1509" s="45">
        <f t="shared" si="782"/>
        <v>0.40679999999999999</v>
      </c>
      <c r="AC1509" s="2" t="str">
        <f t="shared" si="768"/>
        <v>TY1</v>
      </c>
      <c r="AD1509">
        <f t="shared" si="769"/>
        <v>139.953125</v>
      </c>
      <c r="AE1509">
        <f t="shared" si="770"/>
        <v>139.875</v>
      </c>
      <c r="AF1509" s="49">
        <f t="shared" si="797"/>
        <v>7.8125E-2</v>
      </c>
      <c r="AG1509" s="3">
        <f t="shared" si="783"/>
        <v>139.59037538981099</v>
      </c>
      <c r="AH1509">
        <f t="shared" si="784"/>
        <v>138.73759733786994</v>
      </c>
      <c r="AI1509" s="51">
        <f t="shared" si="785"/>
        <v>0.85277805194104417</v>
      </c>
      <c r="AJ1509" s="52">
        <f t="shared" si="786"/>
        <v>0.77465305194104417</v>
      </c>
      <c r="AK1509" s="2">
        <v>44050</v>
      </c>
      <c r="AL1509" t="str">
        <v>9128282R</v>
      </c>
      <c r="AM1509">
        <v>0.44700000000000001</v>
      </c>
      <c r="AN1509">
        <v>0.10283</v>
      </c>
      <c r="AO1509">
        <v>0.80059999999999998</v>
      </c>
      <c r="AP1509">
        <v>139.875</v>
      </c>
      <c r="AQ1509">
        <f>VLOOKUP(AL1509,工作表1!$F$3:$G$1000,2,FALSE)</f>
        <v>2.25</v>
      </c>
      <c r="AR1509" t="str">
        <f>VLOOKUP(AL1509,工作表1!$F$3:$H$1000,3,FALSE)</f>
        <v>2027/8/15</v>
      </c>
      <c r="AS1509">
        <f t="shared" si="771"/>
        <v>7.2999999999999995E-2</v>
      </c>
      <c r="AT1509">
        <f t="shared" si="772"/>
        <v>2.177</v>
      </c>
      <c r="AU1509" s="43">
        <f t="shared" si="787"/>
        <v>44058</v>
      </c>
      <c r="AV1509" s="43">
        <f t="shared" si="773"/>
        <v>44196</v>
      </c>
      <c r="AW1509" s="45">
        <f t="shared" si="788"/>
        <v>1.0940934065934065</v>
      </c>
      <c r="AX1509" s="45">
        <f t="shared" si="789"/>
        <v>1.9756002559084749</v>
      </c>
      <c r="AY1509" s="47">
        <f t="shared" si="790"/>
        <v>112.81760156264085</v>
      </c>
      <c r="AZ1509" s="47">
        <f t="shared" si="791"/>
        <v>138.73759733786994</v>
      </c>
      <c r="BA1509" s="43"/>
      <c r="BC1509" s="2">
        <v>44049</v>
      </c>
      <c r="BD1509" t="str">
        <v>9128283F</v>
      </c>
      <c r="BE1509">
        <v>-5.6694000000000004</v>
      </c>
      <c r="BF1509">
        <v>0.37075999999999998</v>
      </c>
      <c r="BG1509">
        <v>0.80059999999999998</v>
      </c>
      <c r="BH1509">
        <v>140.078125</v>
      </c>
      <c r="BI1509">
        <f>VLOOKUP(BD1509,工作表1!$K$3:$L$1000,2,FALSE)</f>
        <v>2.25</v>
      </c>
      <c r="BJ1509" t="str">
        <f>VLOOKUP(BD1509,工作表1!$K$3:$M$1000,3,FALSE)</f>
        <v>2027/11/15</v>
      </c>
      <c r="BK1509">
        <f t="shared" si="774"/>
        <v>7.1999999999999995E-2</v>
      </c>
      <c r="BL1509">
        <f t="shared" si="775"/>
        <v>2.1779999999999999</v>
      </c>
      <c r="BM1509" s="43">
        <f t="shared" si="792"/>
        <v>44150</v>
      </c>
      <c r="BN1509" s="43">
        <f t="shared" si="776"/>
        <v>44286</v>
      </c>
      <c r="BO1509" s="45">
        <f t="shared" si="793"/>
        <v>0.51358695652173914</v>
      </c>
      <c r="BP1509" s="45">
        <f t="shared" si="794"/>
        <v>1.9683814770696846</v>
      </c>
      <c r="BQ1509" s="47">
        <f t="shared" si="795"/>
        <v>113.32231417079606</v>
      </c>
      <c r="BR1509" s="47">
        <f t="shared" si="796"/>
        <v>137.95026836838318</v>
      </c>
    </row>
    <row r="1510" spans="6:70" x14ac:dyDescent="0.25">
      <c r="F1510" s="2">
        <v>44089</v>
      </c>
      <c r="G1510">
        <v>8.1500000000000003E-2</v>
      </c>
      <c r="H1510" s="43">
        <v>44123</v>
      </c>
      <c r="I1510">
        <v>0.54720000000000002</v>
      </c>
      <c r="L1510" s="2">
        <v>44049</v>
      </c>
      <c r="M1510" t="str">
        <v>912828X8</v>
      </c>
      <c r="N1510">
        <v>0.27689999999999998</v>
      </c>
      <c r="O1510">
        <v>8.14E-2</v>
      </c>
      <c r="P1510">
        <v>0.80720000000000003</v>
      </c>
      <c r="Q1510">
        <v>140.15625</v>
      </c>
      <c r="R1510">
        <f>VLOOKUP(M1510,工作表1!$A$3:$B$1000,2,FALSE)</f>
        <v>2.375</v>
      </c>
      <c r="S1510" t="str">
        <f>VLOOKUP(M1510,工作表1!$A$3:$C$1000,3,FALSE)</f>
        <v>2027/5/15</v>
      </c>
      <c r="T1510">
        <f t="shared" si="766"/>
        <v>7.1999999999999995E-2</v>
      </c>
      <c r="U1510">
        <f t="shared" si="765"/>
        <v>2.3029999999999999</v>
      </c>
      <c r="V1510" s="43">
        <f t="shared" si="777"/>
        <v>44150</v>
      </c>
      <c r="W1510" s="43">
        <f t="shared" si="767"/>
        <v>44104</v>
      </c>
      <c r="X1510" s="45">
        <f t="shared" si="778"/>
        <v>0.54211956521739124</v>
      </c>
      <c r="Y1510" s="45">
        <f t="shared" si="779"/>
        <v>0.8934894282310899</v>
      </c>
      <c r="Z1510" s="47">
        <f t="shared" si="780"/>
        <v>113.47105826107472</v>
      </c>
      <c r="AA1510" s="47">
        <f t="shared" si="781"/>
        <v>139.75746862244006</v>
      </c>
      <c r="AB1510" s="45">
        <f t="shared" si="782"/>
        <v>0.3841</v>
      </c>
      <c r="AC1510" s="2" t="str">
        <f t="shared" si="768"/>
        <v>TY1</v>
      </c>
      <c r="AD1510">
        <f t="shared" si="769"/>
        <v>140.15625</v>
      </c>
      <c r="AE1510">
        <f t="shared" si="770"/>
        <v>140.078125</v>
      </c>
      <c r="AF1510" s="49">
        <f t="shared" si="797"/>
        <v>7.8125E-2</v>
      </c>
      <c r="AG1510" s="3">
        <f t="shared" si="783"/>
        <v>139.75746862244006</v>
      </c>
      <c r="AH1510">
        <f t="shared" si="784"/>
        <v>138.9066002065</v>
      </c>
      <c r="AI1510" s="51">
        <f t="shared" si="785"/>
        <v>0.85086841594005591</v>
      </c>
      <c r="AJ1510" s="52">
        <f t="shared" si="786"/>
        <v>0.77274341594005591</v>
      </c>
      <c r="AK1510" s="2">
        <v>44049</v>
      </c>
      <c r="AL1510" t="str">
        <v>9128282R</v>
      </c>
      <c r="AM1510">
        <v>0.16439999999999999</v>
      </c>
      <c r="AN1510">
        <v>0.12078999999999999</v>
      </c>
      <c r="AO1510">
        <v>0.80059999999999998</v>
      </c>
      <c r="AP1510">
        <v>140.078125</v>
      </c>
      <c r="AQ1510">
        <f>VLOOKUP(AL1510,工作表1!$F$3:$G$1000,2,FALSE)</f>
        <v>2.25</v>
      </c>
      <c r="AR1510" t="str">
        <f>VLOOKUP(AL1510,工作表1!$F$3:$H$1000,3,FALSE)</f>
        <v>2027/8/15</v>
      </c>
      <c r="AS1510">
        <f t="shared" si="771"/>
        <v>7.1999999999999995E-2</v>
      </c>
      <c r="AT1510">
        <f t="shared" si="772"/>
        <v>2.1779999999999999</v>
      </c>
      <c r="AU1510" s="43">
        <f t="shared" si="787"/>
        <v>44058</v>
      </c>
      <c r="AV1510" s="43">
        <f t="shared" si="773"/>
        <v>44196</v>
      </c>
      <c r="AW1510" s="45">
        <f t="shared" si="788"/>
        <v>1.0755494505494505</v>
      </c>
      <c r="AX1510" s="45">
        <f t="shared" si="789"/>
        <v>1.9755494505494506</v>
      </c>
      <c r="AY1510" s="47">
        <f t="shared" si="790"/>
        <v>112.9899041253239</v>
      </c>
      <c r="AZ1510" s="47">
        <f t="shared" si="791"/>
        <v>138.9066002065</v>
      </c>
      <c r="BA1510" s="43"/>
      <c r="BC1510" s="2">
        <v>44048</v>
      </c>
      <c r="BD1510" t="str">
        <v>9128283F</v>
      </c>
      <c r="BE1510">
        <v>-5.5613000000000001</v>
      </c>
      <c r="BF1510">
        <v>0.37331999999999999</v>
      </c>
      <c r="BG1510">
        <v>0.80059999999999998</v>
      </c>
      <c r="BH1510">
        <v>140.015625</v>
      </c>
      <c r="BI1510">
        <f>VLOOKUP(BD1510,工作表1!$K$3:$L$1000,2,FALSE)</f>
        <v>2.25</v>
      </c>
      <c r="BJ1510" t="str">
        <f>VLOOKUP(BD1510,工作表1!$K$3:$M$1000,3,FALSE)</f>
        <v>2027/11/15</v>
      </c>
      <c r="BK1510">
        <f t="shared" si="774"/>
        <v>7.2999999999999995E-2</v>
      </c>
      <c r="BL1510">
        <f t="shared" si="775"/>
        <v>2.177</v>
      </c>
      <c r="BM1510" s="43">
        <f t="shared" si="792"/>
        <v>44150</v>
      </c>
      <c r="BN1510" s="43">
        <f t="shared" si="776"/>
        <v>44286</v>
      </c>
      <c r="BO1510" s="45">
        <f t="shared" si="793"/>
        <v>0.50747282608695654</v>
      </c>
      <c r="BP1510" s="45">
        <f t="shared" si="794"/>
        <v>1.9684317301965455</v>
      </c>
      <c r="BQ1510" s="47">
        <f t="shared" si="795"/>
        <v>113.27546523193843</v>
      </c>
      <c r="BR1510" s="47">
        <f t="shared" si="796"/>
        <v>137.87733412722716</v>
      </c>
    </row>
    <row r="1511" spans="6:70" x14ac:dyDescent="0.25">
      <c r="F1511" s="2">
        <v>44088</v>
      </c>
      <c r="G1511">
        <v>8.1000000000000003E-2</v>
      </c>
      <c r="H1511" s="43">
        <v>44120</v>
      </c>
      <c r="I1511">
        <v>0.52400000000000002</v>
      </c>
      <c r="L1511" s="2">
        <v>44048</v>
      </c>
      <c r="M1511" t="str">
        <v>912828X8</v>
      </c>
      <c r="N1511">
        <v>1.1479999999999999</v>
      </c>
      <c r="O1511">
        <v>-6.6030000000000005E-2</v>
      </c>
      <c r="P1511">
        <v>0.80720000000000003</v>
      </c>
      <c r="Q1511">
        <v>140.078125</v>
      </c>
      <c r="R1511">
        <f>VLOOKUP(M1511,工作表1!$A$3:$B$1000,2,FALSE)</f>
        <v>2.375</v>
      </c>
      <c r="S1511" t="str">
        <f>VLOOKUP(M1511,工作表1!$A$3:$C$1000,3,FALSE)</f>
        <v>2027/5/15</v>
      </c>
      <c r="T1511">
        <f t="shared" si="766"/>
        <v>7.2999999999999995E-2</v>
      </c>
      <c r="U1511">
        <f t="shared" si="765"/>
        <v>2.302</v>
      </c>
      <c r="V1511" s="43">
        <f t="shared" si="777"/>
        <v>44150</v>
      </c>
      <c r="W1511" s="43">
        <f t="shared" si="767"/>
        <v>44104</v>
      </c>
      <c r="X1511" s="45">
        <f t="shared" si="778"/>
        <v>0.53566576086956519</v>
      </c>
      <c r="Y1511" s="45">
        <f t="shared" si="779"/>
        <v>0.89354247319833235</v>
      </c>
      <c r="Z1511" s="47">
        <f t="shared" si="780"/>
        <v>113.44085517265108</v>
      </c>
      <c r="AA1511" s="47">
        <f t="shared" si="781"/>
        <v>139.70512613161864</v>
      </c>
      <c r="AB1511" s="45">
        <f t="shared" si="782"/>
        <v>0.39539999999999997</v>
      </c>
      <c r="AC1511" s="2" t="str">
        <f t="shared" si="768"/>
        <v>TY1</v>
      </c>
      <c r="AD1511">
        <f t="shared" si="769"/>
        <v>140.078125</v>
      </c>
      <c r="AE1511">
        <f t="shared" si="770"/>
        <v>140.015625</v>
      </c>
      <c r="AF1511" s="49">
        <f t="shared" si="797"/>
        <v>6.25E-2</v>
      </c>
      <c r="AG1511" s="3">
        <f t="shared" si="783"/>
        <v>139.70512613161864</v>
      </c>
      <c r="AH1511">
        <f t="shared" si="784"/>
        <v>138.85319247073244</v>
      </c>
      <c r="AI1511" s="51">
        <f t="shared" si="785"/>
        <v>0.85193366088620337</v>
      </c>
      <c r="AJ1511" s="52">
        <f t="shared" si="786"/>
        <v>0.78943366088620337</v>
      </c>
      <c r="AK1511" s="2">
        <v>44048</v>
      </c>
      <c r="AL1511" t="str">
        <v>9128282R</v>
      </c>
      <c r="AM1511">
        <v>0.69869999999999999</v>
      </c>
      <c r="AN1511">
        <v>9.2670000000000002E-2</v>
      </c>
      <c r="AO1511">
        <v>0.80059999999999998</v>
      </c>
      <c r="AP1511">
        <v>140.015625</v>
      </c>
      <c r="AQ1511">
        <f>VLOOKUP(AL1511,工作表1!$F$3:$G$1000,2,FALSE)</f>
        <v>2.25</v>
      </c>
      <c r="AR1511" t="str">
        <f>VLOOKUP(AL1511,工作表1!$F$3:$H$1000,3,FALSE)</f>
        <v>2027/8/15</v>
      </c>
      <c r="AS1511">
        <f t="shared" si="771"/>
        <v>7.2999999999999995E-2</v>
      </c>
      <c r="AT1511">
        <f t="shared" si="772"/>
        <v>2.177</v>
      </c>
      <c r="AU1511" s="43">
        <f t="shared" si="787"/>
        <v>44058</v>
      </c>
      <c r="AV1511" s="43">
        <f t="shared" si="773"/>
        <v>44196</v>
      </c>
      <c r="AW1511" s="45">
        <f t="shared" si="788"/>
        <v>1.0693681318681318</v>
      </c>
      <c r="AX1511" s="45">
        <f t="shared" si="789"/>
        <v>1.9755325154297756</v>
      </c>
      <c r="AY1511" s="47">
        <f t="shared" si="790"/>
        <v>112.95893810668025</v>
      </c>
      <c r="AZ1511" s="47">
        <f t="shared" si="791"/>
        <v>138.85319247073244</v>
      </c>
      <c r="BA1511" s="43"/>
      <c r="BC1511" s="2">
        <v>44047</v>
      </c>
      <c r="BD1511" t="str">
        <v>9128283F</v>
      </c>
      <c r="BE1511">
        <v>-5.6417000000000002</v>
      </c>
      <c r="BF1511">
        <v>0.37529000000000001</v>
      </c>
      <c r="BG1511">
        <v>0.80059999999999998</v>
      </c>
      <c r="BH1511">
        <v>140.265625</v>
      </c>
      <c r="BI1511">
        <f>VLOOKUP(BD1511,工作表1!$K$3:$L$1000,2,FALSE)</f>
        <v>2.25</v>
      </c>
      <c r="BJ1511" t="str">
        <f>VLOOKUP(BD1511,工作表1!$K$3:$M$1000,3,FALSE)</f>
        <v>2027/11/15</v>
      </c>
      <c r="BK1511">
        <f t="shared" si="774"/>
        <v>7.0999999999999994E-2</v>
      </c>
      <c r="BL1511">
        <f t="shared" si="775"/>
        <v>2.1789999999999998</v>
      </c>
      <c r="BM1511" s="43">
        <f t="shared" si="792"/>
        <v>44150</v>
      </c>
      <c r="BN1511" s="43">
        <f t="shared" si="776"/>
        <v>44286</v>
      </c>
      <c r="BO1511" s="45">
        <f t="shared" si="793"/>
        <v>0.50135869565217384</v>
      </c>
      <c r="BP1511" s="45">
        <f t="shared" si="794"/>
        <v>1.9684819833234066</v>
      </c>
      <c r="BQ1511" s="47">
        <f t="shared" si="795"/>
        <v>113.47861237372038</v>
      </c>
      <c r="BR1511" s="47">
        <f t="shared" si="796"/>
        <v>138.11419042174666</v>
      </c>
    </row>
    <row r="1512" spans="6:70" x14ac:dyDescent="0.25">
      <c r="F1512" s="2">
        <v>44085</v>
      </c>
      <c r="G1512">
        <v>8.1000000000000003E-2</v>
      </c>
      <c r="H1512" s="43">
        <v>44119</v>
      </c>
      <c r="I1512">
        <v>0.51470000000000005</v>
      </c>
      <c r="L1512" s="2">
        <v>44047</v>
      </c>
      <c r="M1512" t="str">
        <v>912828X8</v>
      </c>
      <c r="N1512">
        <v>0.49940000000000001</v>
      </c>
      <c r="O1512">
        <v>5.212E-2</v>
      </c>
      <c r="P1512">
        <v>0.80720000000000003</v>
      </c>
      <c r="Q1512">
        <v>140.328125</v>
      </c>
      <c r="R1512">
        <f>VLOOKUP(M1512,工作表1!$A$3:$B$1000,2,FALSE)</f>
        <v>2.375</v>
      </c>
      <c r="S1512" t="str">
        <f>VLOOKUP(M1512,工作表1!$A$3:$C$1000,3,FALSE)</f>
        <v>2027/5/15</v>
      </c>
      <c r="T1512">
        <f t="shared" si="766"/>
        <v>7.0999999999999994E-2</v>
      </c>
      <c r="U1512">
        <f t="shared" si="765"/>
        <v>2.3039999999999998</v>
      </c>
      <c r="V1512" s="43">
        <f t="shared" si="777"/>
        <v>44150</v>
      </c>
      <c r="W1512" s="43">
        <f t="shared" si="767"/>
        <v>44104</v>
      </c>
      <c r="X1512" s="45">
        <f t="shared" si="778"/>
        <v>0.52921195652173914</v>
      </c>
      <c r="Y1512" s="45">
        <f t="shared" si="779"/>
        <v>0.89359551816557481</v>
      </c>
      <c r="Z1512" s="47">
        <f t="shared" si="780"/>
        <v>113.62766018224937</v>
      </c>
      <c r="AA1512" s="47">
        <f t="shared" si="781"/>
        <v>139.92105295064707</v>
      </c>
      <c r="AB1512" s="45">
        <f t="shared" si="782"/>
        <v>0.3569</v>
      </c>
      <c r="AC1512" s="2" t="str">
        <f t="shared" si="768"/>
        <v>TY1</v>
      </c>
      <c r="AD1512">
        <f t="shared" si="769"/>
        <v>140.328125</v>
      </c>
      <c r="AE1512">
        <f t="shared" si="770"/>
        <v>140.265625</v>
      </c>
      <c r="AF1512" s="49">
        <f t="shared" si="797"/>
        <v>6.25E-2</v>
      </c>
      <c r="AG1512" s="3">
        <f t="shared" si="783"/>
        <v>139.92105295064707</v>
      </c>
      <c r="AH1512">
        <f t="shared" si="784"/>
        <v>139.07057808084258</v>
      </c>
      <c r="AI1512" s="51">
        <f t="shared" si="785"/>
        <v>0.85047486980448639</v>
      </c>
      <c r="AJ1512" s="52">
        <f t="shared" si="786"/>
        <v>0.78797486980448639</v>
      </c>
      <c r="AK1512" s="2">
        <v>44047</v>
      </c>
      <c r="AL1512" t="str">
        <v>9128282R</v>
      </c>
      <c r="AM1512">
        <v>0.11360000000000001</v>
      </c>
      <c r="AN1512">
        <v>0.13236999999999999</v>
      </c>
      <c r="AO1512">
        <v>0.80059999999999998</v>
      </c>
      <c r="AP1512">
        <v>140.265625</v>
      </c>
      <c r="AQ1512">
        <f>VLOOKUP(AL1512,工作表1!$F$3:$G$1000,2,FALSE)</f>
        <v>2.25</v>
      </c>
      <c r="AR1512" t="str">
        <f>VLOOKUP(AL1512,工作表1!$F$3:$H$1000,3,FALSE)</f>
        <v>2027/8/15</v>
      </c>
      <c r="AS1512">
        <f t="shared" si="771"/>
        <v>7.0999999999999994E-2</v>
      </c>
      <c r="AT1512">
        <f t="shared" si="772"/>
        <v>2.1789999999999998</v>
      </c>
      <c r="AU1512" s="43">
        <f t="shared" si="787"/>
        <v>44058</v>
      </c>
      <c r="AV1512" s="43">
        <f t="shared" si="773"/>
        <v>44196</v>
      </c>
      <c r="AW1512" s="45">
        <f t="shared" si="788"/>
        <v>1.0631868131868132</v>
      </c>
      <c r="AX1512" s="45">
        <f t="shared" si="789"/>
        <v>1.975515580310101</v>
      </c>
      <c r="AY1512" s="47">
        <f t="shared" si="790"/>
        <v>113.1459970185241</v>
      </c>
      <c r="AZ1512" s="47">
        <f t="shared" si="791"/>
        <v>139.07057808084258</v>
      </c>
      <c r="BA1512" s="43"/>
      <c r="BC1512" s="2">
        <v>44046</v>
      </c>
      <c r="BD1512" t="str">
        <v>9128283F</v>
      </c>
      <c r="BE1512">
        <v>-6.1170999999999998</v>
      </c>
      <c r="BF1512">
        <v>0.38679000000000002</v>
      </c>
      <c r="BG1512">
        <v>0.80059999999999998</v>
      </c>
      <c r="BH1512">
        <v>139.859375</v>
      </c>
      <c r="BI1512">
        <f>VLOOKUP(BD1512,工作表1!$K$3:$L$1000,2,FALSE)</f>
        <v>2.25</v>
      </c>
      <c r="BJ1512" t="str">
        <f>VLOOKUP(BD1512,工作表1!$K$3:$M$1000,3,FALSE)</f>
        <v>2027/11/15</v>
      </c>
      <c r="BK1512">
        <f t="shared" si="774"/>
        <v>7.2999999999999995E-2</v>
      </c>
      <c r="BL1512">
        <f t="shared" si="775"/>
        <v>2.177</v>
      </c>
      <c r="BM1512" s="43">
        <f t="shared" si="792"/>
        <v>44150</v>
      </c>
      <c r="BN1512" s="43">
        <f t="shared" si="776"/>
        <v>44286</v>
      </c>
      <c r="BO1512" s="45">
        <f t="shared" si="793"/>
        <v>0.4952445652173913</v>
      </c>
      <c r="BP1512" s="45">
        <f t="shared" si="794"/>
        <v>1.968532236450268</v>
      </c>
      <c r="BQ1512" s="47">
        <f t="shared" si="795"/>
        <v>113.14799982038549</v>
      </c>
      <c r="BR1512" s="47">
        <f t="shared" si="796"/>
        <v>137.68765020031262</v>
      </c>
    </row>
    <row r="1513" spans="6:70" x14ac:dyDescent="0.25">
      <c r="F1513" s="2">
        <v>44084</v>
      </c>
      <c r="G1513">
        <v>8.2500000000000004E-2</v>
      </c>
      <c r="H1513" s="43">
        <v>44118</v>
      </c>
      <c r="I1513">
        <v>0.50539999999999996</v>
      </c>
      <c r="L1513" s="2">
        <v>44046</v>
      </c>
      <c r="M1513" t="str">
        <v>912828X8</v>
      </c>
      <c r="N1513">
        <v>0.34799999999999998</v>
      </c>
      <c r="O1513">
        <v>7.1669999999999998E-2</v>
      </c>
      <c r="P1513">
        <v>0.80720000000000003</v>
      </c>
      <c r="Q1513">
        <v>139.9375</v>
      </c>
      <c r="R1513">
        <f>VLOOKUP(M1513,工作表1!$A$3:$B$1000,2,FALSE)</f>
        <v>2.375</v>
      </c>
      <c r="S1513" t="str">
        <f>VLOOKUP(M1513,工作表1!$A$3:$C$1000,3,FALSE)</f>
        <v>2027/5/15</v>
      </c>
      <c r="T1513">
        <f t="shared" si="766"/>
        <v>7.2999999999999995E-2</v>
      </c>
      <c r="U1513">
        <f t="shared" si="765"/>
        <v>2.302</v>
      </c>
      <c r="V1513" s="43">
        <f t="shared" si="777"/>
        <v>44150</v>
      </c>
      <c r="W1513" s="43">
        <f t="shared" si="767"/>
        <v>44104</v>
      </c>
      <c r="X1513" s="45">
        <f t="shared" si="778"/>
        <v>0.52275815217391308</v>
      </c>
      <c r="Y1513" s="45">
        <f t="shared" si="779"/>
        <v>0.89364856313281726</v>
      </c>
      <c r="Z1513" s="47">
        <f t="shared" si="780"/>
        <v>113.31461590538886</v>
      </c>
      <c r="AA1513" s="47">
        <f t="shared" si="781"/>
        <v>139.51851214797506</v>
      </c>
      <c r="AB1513" s="45">
        <f t="shared" si="782"/>
        <v>0.4</v>
      </c>
      <c r="AC1513" s="2" t="str">
        <f t="shared" si="768"/>
        <v>TY1</v>
      </c>
      <c r="AD1513">
        <f t="shared" si="769"/>
        <v>139.9375</v>
      </c>
      <c r="AE1513">
        <f t="shared" si="770"/>
        <v>139.859375</v>
      </c>
      <c r="AF1513" s="49">
        <f t="shared" si="797"/>
        <v>7.8125E-2</v>
      </c>
      <c r="AG1513" s="3">
        <f t="shared" si="783"/>
        <v>139.51851214797506</v>
      </c>
      <c r="AH1513">
        <f t="shared" si="784"/>
        <v>138.66520003998752</v>
      </c>
      <c r="AI1513" s="51">
        <f t="shared" si="785"/>
        <v>0.85331210798753432</v>
      </c>
      <c r="AJ1513" s="52">
        <f t="shared" si="786"/>
        <v>0.77518710798753432</v>
      </c>
      <c r="AK1513" s="2">
        <v>44046</v>
      </c>
      <c r="AL1513" t="str">
        <v>9128282R</v>
      </c>
      <c r="AM1513">
        <v>0.2102</v>
      </c>
      <c r="AN1513">
        <v>0.11792999999999999</v>
      </c>
      <c r="AO1513">
        <v>0.80059999999999998</v>
      </c>
      <c r="AP1513">
        <v>139.859375</v>
      </c>
      <c r="AQ1513">
        <f>VLOOKUP(AL1513,工作表1!$F$3:$G$1000,2,FALSE)</f>
        <v>2.25</v>
      </c>
      <c r="AR1513" t="str">
        <f>VLOOKUP(AL1513,工作表1!$F$3:$H$1000,3,FALSE)</f>
        <v>2027/8/15</v>
      </c>
      <c r="AS1513">
        <f t="shared" si="771"/>
        <v>7.2999999999999995E-2</v>
      </c>
      <c r="AT1513">
        <f t="shared" si="772"/>
        <v>2.177</v>
      </c>
      <c r="AU1513" s="43">
        <f t="shared" si="787"/>
        <v>44058</v>
      </c>
      <c r="AV1513" s="43">
        <f t="shared" si="773"/>
        <v>44196</v>
      </c>
      <c r="AW1513" s="45">
        <f t="shared" si="788"/>
        <v>1.0570054945054945</v>
      </c>
      <c r="AX1513" s="45">
        <f t="shared" si="789"/>
        <v>1.975498645190426</v>
      </c>
      <c r="AY1513" s="47">
        <f t="shared" si="790"/>
        <v>112.83282690696073</v>
      </c>
      <c r="AZ1513" s="47">
        <f t="shared" si="791"/>
        <v>138.66520003998752</v>
      </c>
      <c r="BA1513" s="43"/>
      <c r="BC1513" s="2">
        <v>44043</v>
      </c>
      <c r="BD1513" t="str">
        <v>9128283F</v>
      </c>
      <c r="BE1513">
        <v>-5.8464</v>
      </c>
      <c r="BF1513">
        <v>0.37220999999999999</v>
      </c>
      <c r="BG1513">
        <v>0.80059999999999998</v>
      </c>
      <c r="BH1513">
        <v>140.015625</v>
      </c>
      <c r="BI1513">
        <f>VLOOKUP(BD1513,工作表1!$K$3:$L$1000,2,FALSE)</f>
        <v>2.25</v>
      </c>
      <c r="BJ1513" t="str">
        <f>VLOOKUP(BD1513,工作表1!$K$3:$M$1000,3,FALSE)</f>
        <v>2027/11/15</v>
      </c>
      <c r="BK1513">
        <f t="shared" si="774"/>
        <v>6.8000000000000005E-2</v>
      </c>
      <c r="BL1513">
        <f t="shared" si="775"/>
        <v>2.1819999999999999</v>
      </c>
      <c r="BM1513" s="43">
        <f t="shared" si="792"/>
        <v>44150</v>
      </c>
      <c r="BN1513" s="43">
        <f t="shared" si="776"/>
        <v>44286</v>
      </c>
      <c r="BO1513" s="45">
        <f t="shared" si="793"/>
        <v>0.4891304347826087</v>
      </c>
      <c r="BP1513" s="45">
        <f t="shared" si="794"/>
        <v>1.9685824895771291</v>
      </c>
      <c r="BQ1513" s="47">
        <f t="shared" si="795"/>
        <v>113.28892707668709</v>
      </c>
      <c r="BR1513" s="47">
        <f t="shared" si="796"/>
        <v>137.8442779205235</v>
      </c>
    </row>
    <row r="1514" spans="6:70" x14ac:dyDescent="0.25">
      <c r="F1514" s="2">
        <v>44083</v>
      </c>
      <c r="G1514">
        <v>8.1000000000000003E-2</v>
      </c>
      <c r="H1514" s="43">
        <v>44117</v>
      </c>
      <c r="I1514">
        <v>0.50539999999999996</v>
      </c>
      <c r="L1514" s="2">
        <v>44043</v>
      </c>
      <c r="M1514" t="str">
        <v>912828X8</v>
      </c>
      <c r="N1514">
        <v>0.5121</v>
      </c>
      <c r="O1514">
        <v>4.283E-2</v>
      </c>
      <c r="P1514">
        <v>0.80720000000000003</v>
      </c>
      <c r="Q1514">
        <v>140.078125</v>
      </c>
      <c r="R1514">
        <f>VLOOKUP(M1514,工作表1!$A$3:$B$1000,2,FALSE)</f>
        <v>2.375</v>
      </c>
      <c r="S1514" t="str">
        <f>VLOOKUP(M1514,工作表1!$A$3:$C$1000,3,FALSE)</f>
        <v>2027/5/15</v>
      </c>
      <c r="T1514">
        <f t="shared" si="766"/>
        <v>6.8000000000000005E-2</v>
      </c>
      <c r="U1514">
        <f t="shared" si="765"/>
        <v>2.3069999999999999</v>
      </c>
      <c r="V1514" s="43">
        <f t="shared" si="777"/>
        <v>44150</v>
      </c>
      <c r="W1514" s="43">
        <f t="shared" si="767"/>
        <v>44104</v>
      </c>
      <c r="X1514" s="45">
        <f t="shared" si="778"/>
        <v>0.51630434782608692</v>
      </c>
      <c r="Y1514" s="45">
        <f t="shared" si="779"/>
        <v>0.8937016081000595</v>
      </c>
      <c r="Z1514" s="47">
        <f t="shared" si="780"/>
        <v>113.44005402273513</v>
      </c>
      <c r="AA1514" s="47">
        <f t="shared" si="781"/>
        <v>139.65780202857874</v>
      </c>
      <c r="AB1514" s="45">
        <f t="shared" si="782"/>
        <v>0.38179999999999997</v>
      </c>
      <c r="AC1514" s="2" t="str">
        <f t="shared" si="768"/>
        <v>TY1</v>
      </c>
      <c r="AD1514">
        <f t="shared" si="769"/>
        <v>140.078125</v>
      </c>
      <c r="AE1514">
        <f t="shared" si="770"/>
        <v>140.015625</v>
      </c>
      <c r="AF1514" s="49">
        <f t="shared" si="797"/>
        <v>6.25E-2</v>
      </c>
      <c r="AG1514" s="3">
        <f t="shared" si="783"/>
        <v>139.65780202857874</v>
      </c>
      <c r="AH1514">
        <f t="shared" si="784"/>
        <v>138.8235734467732</v>
      </c>
      <c r="AI1514" s="51">
        <f t="shared" si="785"/>
        <v>0.83422858180554726</v>
      </c>
      <c r="AJ1514" s="52">
        <f t="shared" si="786"/>
        <v>0.77172858180554726</v>
      </c>
      <c r="AK1514" s="2">
        <v>44043</v>
      </c>
      <c r="AL1514" t="str">
        <v>9128282R</v>
      </c>
      <c r="AM1514">
        <v>0.49869999999999998</v>
      </c>
      <c r="AN1514">
        <v>9.69E-2</v>
      </c>
      <c r="AO1514">
        <v>0.80059999999999998</v>
      </c>
      <c r="AP1514">
        <v>140.015625</v>
      </c>
      <c r="AQ1514">
        <f>VLOOKUP(AL1514,工作表1!$F$3:$G$1000,2,FALSE)</f>
        <v>2.25</v>
      </c>
      <c r="AR1514" t="str">
        <f>VLOOKUP(AL1514,工作表1!$F$3:$H$1000,3,FALSE)</f>
        <v>2027/8/15</v>
      </c>
      <c r="AS1514">
        <f t="shared" si="771"/>
        <v>6.8000000000000005E-2</v>
      </c>
      <c r="AT1514">
        <f t="shared" si="772"/>
        <v>2.1819999999999999</v>
      </c>
      <c r="AU1514" s="43">
        <f t="shared" si="787"/>
        <v>44058</v>
      </c>
      <c r="AV1514" s="43">
        <f t="shared" si="773"/>
        <v>44196</v>
      </c>
      <c r="AW1514" s="45">
        <f t="shared" si="788"/>
        <v>1.0508241758241759</v>
      </c>
      <c r="AX1514" s="45">
        <f t="shared" si="789"/>
        <v>1.9754817100707511</v>
      </c>
      <c r="AY1514" s="47">
        <f t="shared" si="790"/>
        <v>112.97390175993409</v>
      </c>
      <c r="AZ1514" s="47">
        <f t="shared" si="791"/>
        <v>138.8235734467732</v>
      </c>
      <c r="BA1514" s="43"/>
      <c r="BC1514" s="2">
        <v>44042</v>
      </c>
      <c r="BD1514" t="str">
        <v>9128283F</v>
      </c>
      <c r="BE1514">
        <v>-5.4160000000000004</v>
      </c>
      <c r="BF1514">
        <v>0.38771</v>
      </c>
      <c r="BG1514">
        <v>0.80059999999999998</v>
      </c>
      <c r="BH1514">
        <v>139.953125</v>
      </c>
      <c r="BI1514">
        <f>VLOOKUP(BD1514,工作表1!$K$3:$L$1000,2,FALSE)</f>
        <v>2.25</v>
      </c>
      <c r="BJ1514" t="str">
        <f>VLOOKUP(BD1514,工作表1!$K$3:$M$1000,3,FALSE)</f>
        <v>2027/11/15</v>
      </c>
      <c r="BK1514">
        <f t="shared" si="774"/>
        <v>6.9000000000000006E-2</v>
      </c>
      <c r="BL1514">
        <f t="shared" si="775"/>
        <v>2.181</v>
      </c>
      <c r="BM1514" s="43">
        <f t="shared" si="792"/>
        <v>44150</v>
      </c>
      <c r="BN1514" s="43">
        <f t="shared" si="776"/>
        <v>44286</v>
      </c>
      <c r="BO1514" s="45">
        <f t="shared" si="793"/>
        <v>0.47078804347826092</v>
      </c>
      <c r="BP1514" s="45">
        <f t="shared" si="794"/>
        <v>1.9687332489577132</v>
      </c>
      <c r="BQ1514" s="47">
        <f t="shared" si="795"/>
        <v>113.24437031682031</v>
      </c>
      <c r="BR1514" s="47">
        <f t="shared" si="796"/>
        <v>137.74370742709891</v>
      </c>
    </row>
    <row r="1515" spans="6:70" x14ac:dyDescent="0.25">
      <c r="F1515" s="2">
        <v>44082</v>
      </c>
      <c r="G1515">
        <v>7.9000000000000001E-2</v>
      </c>
      <c r="H1515" s="43">
        <v>44116</v>
      </c>
      <c r="I1515">
        <v>0.54900000000000004</v>
      </c>
      <c r="L1515" s="2">
        <v>44042</v>
      </c>
      <c r="M1515" t="str">
        <v>912828X8</v>
      </c>
      <c r="N1515">
        <v>0.76839999999999997</v>
      </c>
      <c r="O1515">
        <v>4.1579999999999999E-2</v>
      </c>
      <c r="P1515">
        <v>0.80720000000000003</v>
      </c>
      <c r="Q1515">
        <v>140.015625</v>
      </c>
      <c r="R1515">
        <f>VLOOKUP(M1515,工作表1!$A$3:$B$1000,2,FALSE)</f>
        <v>2.375</v>
      </c>
      <c r="S1515" t="str">
        <f>VLOOKUP(M1515,工作表1!$A$3:$C$1000,3,FALSE)</f>
        <v>2027/5/15</v>
      </c>
      <c r="T1515">
        <f t="shared" si="766"/>
        <v>6.9000000000000006E-2</v>
      </c>
      <c r="U1515">
        <f t="shared" si="765"/>
        <v>2.306</v>
      </c>
      <c r="V1515" s="43">
        <f t="shared" si="777"/>
        <v>44150</v>
      </c>
      <c r="W1515" s="43">
        <f t="shared" si="767"/>
        <v>44104</v>
      </c>
      <c r="X1515" s="45">
        <f t="shared" si="778"/>
        <v>0.4969429347826087</v>
      </c>
      <c r="Y1515" s="45">
        <f t="shared" si="779"/>
        <v>0.89386074300178686</v>
      </c>
      <c r="Z1515" s="47">
        <f t="shared" si="780"/>
        <v>113.40924192467786</v>
      </c>
      <c r="AA1515" s="47">
        <f t="shared" si="781"/>
        <v>139.57445511234761</v>
      </c>
      <c r="AB1515" s="45">
        <f t="shared" si="782"/>
        <v>0.40450000000000003</v>
      </c>
      <c r="AC1515" s="2" t="str">
        <f t="shared" si="768"/>
        <v>TY1</v>
      </c>
      <c r="AD1515">
        <f t="shared" si="769"/>
        <v>140.015625</v>
      </c>
      <c r="AE1515">
        <f t="shared" si="770"/>
        <v>139.953125</v>
      </c>
      <c r="AF1515" s="49">
        <f t="shared" si="797"/>
        <v>6.25E-2</v>
      </c>
      <c r="AG1515" s="3">
        <f t="shared" si="783"/>
        <v>139.57445511234761</v>
      </c>
      <c r="AH1515">
        <f t="shared" si="784"/>
        <v>138.72003711912438</v>
      </c>
      <c r="AI1515" s="51">
        <f t="shared" si="785"/>
        <v>0.85441799322322254</v>
      </c>
      <c r="AJ1515" s="52">
        <f t="shared" si="786"/>
        <v>0.79191799322322254</v>
      </c>
      <c r="AK1515" s="2">
        <v>44042</v>
      </c>
      <c r="AL1515" t="str">
        <v>9128282R</v>
      </c>
      <c r="AM1515">
        <v>0.59619999999999995</v>
      </c>
      <c r="AN1515">
        <v>0.12717999999999999</v>
      </c>
      <c r="AO1515">
        <v>0.80059999999999998</v>
      </c>
      <c r="AP1515">
        <v>139.953125</v>
      </c>
      <c r="AQ1515">
        <f>VLOOKUP(AL1515,工作表1!$F$3:$G$1000,2,FALSE)</f>
        <v>2.25</v>
      </c>
      <c r="AR1515" t="str">
        <f>VLOOKUP(AL1515,工作表1!$F$3:$H$1000,3,FALSE)</f>
        <v>2027/8/15</v>
      </c>
      <c r="AS1515">
        <f t="shared" si="771"/>
        <v>6.9000000000000006E-2</v>
      </c>
      <c r="AT1515">
        <f t="shared" si="772"/>
        <v>2.181</v>
      </c>
      <c r="AU1515" s="43">
        <f t="shared" si="787"/>
        <v>44058</v>
      </c>
      <c r="AV1515" s="43">
        <f t="shared" si="773"/>
        <v>44196</v>
      </c>
      <c r="AW1515" s="45">
        <f t="shared" si="788"/>
        <v>1.0322802197802197</v>
      </c>
      <c r="AX1515" s="45">
        <f t="shared" si="789"/>
        <v>1.9754309047117267</v>
      </c>
      <c r="AY1515" s="47">
        <f t="shared" si="790"/>
        <v>112.92722055318741</v>
      </c>
      <c r="AZ1515" s="47">
        <f t="shared" si="791"/>
        <v>138.72003711912438</v>
      </c>
      <c r="BA1515" s="43"/>
      <c r="BC1515" s="2">
        <v>44041</v>
      </c>
      <c r="BD1515" t="str">
        <v>9128283F</v>
      </c>
      <c r="BE1515">
        <v>-6.2530999999999999</v>
      </c>
      <c r="BF1515">
        <v>0.42751</v>
      </c>
      <c r="BG1515">
        <v>0.80059999999999998</v>
      </c>
      <c r="BH1515">
        <v>139.671875</v>
      </c>
      <c r="BI1515">
        <f>VLOOKUP(BD1515,工作表1!$K$3:$L$1000,2,FALSE)</f>
        <v>2.25</v>
      </c>
      <c r="BJ1515" t="str">
        <f>VLOOKUP(BD1515,工作表1!$K$3:$M$1000,3,FALSE)</f>
        <v>2027/11/15</v>
      </c>
      <c r="BK1515">
        <f t="shared" si="774"/>
        <v>7.3499999999999996E-2</v>
      </c>
      <c r="BL1515">
        <f t="shared" si="775"/>
        <v>2.1764999999999999</v>
      </c>
      <c r="BM1515" s="43">
        <f t="shared" si="792"/>
        <v>44150</v>
      </c>
      <c r="BN1515" s="43">
        <f t="shared" si="776"/>
        <v>44286</v>
      </c>
      <c r="BO1515" s="45">
        <f t="shared" si="793"/>
        <v>0.46467391304347827</v>
      </c>
      <c r="BP1515" s="45">
        <f t="shared" si="794"/>
        <v>1.9687835020845743</v>
      </c>
      <c r="BQ1515" s="47">
        <f t="shared" si="795"/>
        <v>112.99396391527819</v>
      </c>
      <c r="BR1515" s="47">
        <f t="shared" si="796"/>
        <v>137.41949398365566</v>
      </c>
    </row>
    <row r="1516" spans="6:70" x14ac:dyDescent="0.25">
      <c r="F1516" s="2">
        <v>44081</v>
      </c>
      <c r="G1516">
        <v>7.6999999999999999E-2</v>
      </c>
      <c r="H1516" s="43">
        <v>44113</v>
      </c>
      <c r="I1516">
        <v>0.54900000000000004</v>
      </c>
      <c r="L1516" s="2">
        <v>44041</v>
      </c>
      <c r="M1516" t="str">
        <v>912828X8</v>
      </c>
      <c r="N1516">
        <v>0.4748</v>
      </c>
      <c r="O1516">
        <v>9.6210000000000004E-2</v>
      </c>
      <c r="P1516">
        <v>0.80720000000000003</v>
      </c>
      <c r="Q1516">
        <v>139.75</v>
      </c>
      <c r="R1516">
        <f>VLOOKUP(M1516,工作表1!$A$3:$B$1000,2,FALSE)</f>
        <v>2.375</v>
      </c>
      <c r="S1516" t="str">
        <f>VLOOKUP(M1516,工作表1!$A$3:$C$1000,3,FALSE)</f>
        <v>2027/5/15</v>
      </c>
      <c r="T1516">
        <f t="shared" si="766"/>
        <v>7.3499999999999996E-2</v>
      </c>
      <c r="U1516">
        <f t="shared" si="765"/>
        <v>2.3014999999999999</v>
      </c>
      <c r="V1516" s="43">
        <f t="shared" si="777"/>
        <v>44150</v>
      </c>
      <c r="W1516" s="43">
        <f t="shared" si="767"/>
        <v>44104</v>
      </c>
      <c r="X1516" s="45">
        <f t="shared" si="778"/>
        <v>0.49048913043478259</v>
      </c>
      <c r="Y1516" s="45">
        <f t="shared" si="779"/>
        <v>0.89391378796902909</v>
      </c>
      <c r="Z1516" s="47">
        <f t="shared" si="780"/>
        <v>113.19018071576377</v>
      </c>
      <c r="AA1516" s="47">
        <f t="shared" si="781"/>
        <v>139.28890618990877</v>
      </c>
      <c r="AB1516" s="45">
        <f t="shared" si="782"/>
        <v>0.42720000000000002</v>
      </c>
      <c r="AC1516" s="2" t="str">
        <f t="shared" si="768"/>
        <v>TY1</v>
      </c>
      <c r="AD1516">
        <f t="shared" si="769"/>
        <v>139.75</v>
      </c>
      <c r="AE1516">
        <f t="shared" si="770"/>
        <v>139.671875</v>
      </c>
      <c r="AF1516" s="49">
        <f t="shared" si="797"/>
        <v>7.8125E-2</v>
      </c>
      <c r="AG1516" s="3">
        <f t="shared" si="783"/>
        <v>139.28890618990877</v>
      </c>
      <c r="AH1516">
        <f t="shared" si="784"/>
        <v>138.41395284865663</v>
      </c>
      <c r="AI1516" s="51">
        <f t="shared" si="785"/>
        <v>0.87495334125213731</v>
      </c>
      <c r="AJ1516" s="52">
        <f t="shared" si="786"/>
        <v>0.79682834125213731</v>
      </c>
      <c r="AK1516" s="2">
        <v>44041</v>
      </c>
      <c r="AL1516" t="str">
        <v>9128282R</v>
      </c>
      <c r="AM1516">
        <v>0.20649999999999999</v>
      </c>
      <c r="AN1516">
        <v>0.15862000000000001</v>
      </c>
      <c r="AO1516">
        <v>0.80059999999999998</v>
      </c>
      <c r="AP1516">
        <v>139.671875</v>
      </c>
      <c r="AQ1516">
        <f>VLOOKUP(AL1516,工作表1!$F$3:$G$1000,2,FALSE)</f>
        <v>2.25</v>
      </c>
      <c r="AR1516" t="str">
        <f>VLOOKUP(AL1516,工作表1!$F$3:$H$1000,3,FALSE)</f>
        <v>2027/8/15</v>
      </c>
      <c r="AS1516">
        <f t="shared" si="771"/>
        <v>7.3499999999999996E-2</v>
      </c>
      <c r="AT1516">
        <f t="shared" si="772"/>
        <v>2.1764999999999999</v>
      </c>
      <c r="AU1516" s="43">
        <f t="shared" si="787"/>
        <v>44058</v>
      </c>
      <c r="AV1516" s="43">
        <f t="shared" si="773"/>
        <v>44196</v>
      </c>
      <c r="AW1516" s="45">
        <f t="shared" si="788"/>
        <v>1.026098901098901</v>
      </c>
      <c r="AX1516" s="45">
        <f t="shared" si="789"/>
        <v>1.9754139695920516</v>
      </c>
      <c r="AY1516" s="47">
        <f t="shared" si="790"/>
        <v>112.69245336752947</v>
      </c>
      <c r="AZ1516" s="47">
        <f t="shared" si="791"/>
        <v>138.41395284865663</v>
      </c>
      <c r="BA1516" s="43"/>
      <c r="BC1516" s="2">
        <v>44040</v>
      </c>
      <c r="BD1516" t="str">
        <v>9128283F</v>
      </c>
      <c r="BE1516">
        <v>-7.5179</v>
      </c>
      <c r="BF1516">
        <v>0.44607000000000002</v>
      </c>
      <c r="BG1516">
        <v>0.80059999999999998</v>
      </c>
      <c r="BH1516">
        <v>139.625</v>
      </c>
      <c r="BI1516">
        <f>VLOOKUP(BD1516,工作表1!$K$3:$L$1000,2,FALSE)</f>
        <v>2.25</v>
      </c>
      <c r="BJ1516" t="str">
        <f>VLOOKUP(BD1516,工作表1!$K$3:$M$1000,3,FALSE)</f>
        <v>2027/11/15</v>
      </c>
      <c r="BK1516">
        <f t="shared" si="774"/>
        <v>7.0000000000000007E-2</v>
      </c>
      <c r="BL1516">
        <f t="shared" si="775"/>
        <v>2.1800000000000002</v>
      </c>
      <c r="BM1516" s="43">
        <f t="shared" si="792"/>
        <v>44150</v>
      </c>
      <c r="BN1516" s="43">
        <f t="shared" si="776"/>
        <v>44286</v>
      </c>
      <c r="BO1516" s="45">
        <f t="shared" si="793"/>
        <v>0.45855978260869562</v>
      </c>
      <c r="BP1516" s="45">
        <f t="shared" si="794"/>
        <v>1.9688337552114354</v>
      </c>
      <c r="BQ1516" s="47">
        <f t="shared" si="795"/>
        <v>112.94696729328889</v>
      </c>
      <c r="BR1516" s="47">
        <f t="shared" si="796"/>
        <v>137.34258298226635</v>
      </c>
    </row>
    <row r="1517" spans="6:70" x14ac:dyDescent="0.25">
      <c r="F1517" s="2">
        <v>44078</v>
      </c>
      <c r="G1517">
        <v>7.6999999999999999E-2</v>
      </c>
      <c r="H1517" s="43">
        <v>44112</v>
      </c>
      <c r="I1517">
        <v>0.55110000000000003</v>
      </c>
      <c r="L1517" s="2">
        <v>44040</v>
      </c>
      <c r="M1517" t="str">
        <v>912828X8</v>
      </c>
      <c r="N1517">
        <v>0.29470000000000002</v>
      </c>
      <c r="O1517">
        <v>9.3689999999999996E-2</v>
      </c>
      <c r="P1517">
        <v>0.80720000000000003</v>
      </c>
      <c r="Q1517">
        <v>139.703125</v>
      </c>
      <c r="R1517">
        <f>VLOOKUP(M1517,工作表1!$A$3:$B$1000,2,FALSE)</f>
        <v>2.375</v>
      </c>
      <c r="S1517" t="str">
        <f>VLOOKUP(M1517,工作表1!$A$3:$C$1000,3,FALSE)</f>
        <v>2027/5/15</v>
      </c>
      <c r="T1517">
        <f t="shared" si="766"/>
        <v>7.0000000000000007E-2</v>
      </c>
      <c r="U1517">
        <f t="shared" si="765"/>
        <v>2.3050000000000002</v>
      </c>
      <c r="V1517" s="43">
        <f t="shared" si="777"/>
        <v>44150</v>
      </c>
      <c r="W1517" s="43">
        <f t="shared" si="767"/>
        <v>44104</v>
      </c>
      <c r="X1517" s="45">
        <f t="shared" si="778"/>
        <v>0.48403532608695649</v>
      </c>
      <c r="Y1517" s="45">
        <f t="shared" si="779"/>
        <v>0.89396683293627155</v>
      </c>
      <c r="Z1517" s="47">
        <f t="shared" si="780"/>
        <v>113.15906985506912</v>
      </c>
      <c r="AA1517" s="47">
        <f t="shared" si="781"/>
        <v>139.23449620233049</v>
      </c>
      <c r="AB1517" s="45">
        <f t="shared" si="782"/>
        <v>0.4289</v>
      </c>
      <c r="AC1517" s="2" t="str">
        <f t="shared" si="768"/>
        <v>TY1</v>
      </c>
      <c r="AD1517">
        <f t="shared" si="769"/>
        <v>139.703125</v>
      </c>
      <c r="AE1517">
        <f t="shared" si="770"/>
        <v>139.625</v>
      </c>
      <c r="AF1517" s="49">
        <f t="shared" si="797"/>
        <v>7.8125E-2</v>
      </c>
      <c r="AG1517" s="3">
        <f t="shared" si="783"/>
        <v>139.23449620233049</v>
      </c>
      <c r="AH1517">
        <f t="shared" si="784"/>
        <v>138.33785015258923</v>
      </c>
      <c r="AI1517" s="51">
        <f t="shared" si="785"/>
        <v>0.89664604974126405</v>
      </c>
      <c r="AJ1517" s="52">
        <f t="shared" si="786"/>
        <v>0.81852104974126405</v>
      </c>
      <c r="AK1517" s="2">
        <v>44040</v>
      </c>
      <c r="AL1517" t="str">
        <v>9128282R</v>
      </c>
      <c r="AM1517">
        <v>-0.7712</v>
      </c>
      <c r="AN1517">
        <v>0.18967999999999999</v>
      </c>
      <c r="AO1517">
        <v>0.80059999999999998</v>
      </c>
      <c r="AP1517">
        <v>139.625</v>
      </c>
      <c r="AQ1517">
        <f>VLOOKUP(AL1517,工作表1!$F$3:$G$1000,2,FALSE)</f>
        <v>2.25</v>
      </c>
      <c r="AR1517" t="str">
        <f>VLOOKUP(AL1517,工作表1!$F$3:$H$1000,3,FALSE)</f>
        <v>2027/8/15</v>
      </c>
      <c r="AS1517">
        <f t="shared" si="771"/>
        <v>7.0000000000000007E-2</v>
      </c>
      <c r="AT1517">
        <f t="shared" si="772"/>
        <v>2.1800000000000002</v>
      </c>
      <c r="AU1517" s="43">
        <f t="shared" si="787"/>
        <v>44058</v>
      </c>
      <c r="AV1517" s="43">
        <f t="shared" si="773"/>
        <v>44196</v>
      </c>
      <c r="AW1517" s="45">
        <f t="shared" si="788"/>
        <v>1.0199175824175823</v>
      </c>
      <c r="AX1517" s="45">
        <f t="shared" si="789"/>
        <v>1.9753970344723768</v>
      </c>
      <c r="AY1517" s="47">
        <f t="shared" si="790"/>
        <v>112.6452288747809</v>
      </c>
      <c r="AZ1517" s="47">
        <f t="shared" si="791"/>
        <v>138.33785015258923</v>
      </c>
      <c r="BA1517" s="43"/>
      <c r="BC1517" s="2">
        <v>44039</v>
      </c>
      <c r="BD1517" t="str">
        <v>9128283F</v>
      </c>
      <c r="BE1517">
        <v>-7.5114000000000001</v>
      </c>
      <c r="BF1517">
        <v>0.47311999999999999</v>
      </c>
      <c r="BG1517">
        <v>0.80059999999999998</v>
      </c>
      <c r="BH1517">
        <v>139.390625</v>
      </c>
      <c r="BI1517">
        <f>VLOOKUP(BD1517,工作表1!$K$3:$L$1000,2,FALSE)</f>
        <v>2.25</v>
      </c>
      <c r="BJ1517" t="str">
        <f>VLOOKUP(BD1517,工作表1!$K$3:$M$1000,3,FALSE)</f>
        <v>2027/11/15</v>
      </c>
      <c r="BK1517">
        <f t="shared" si="774"/>
        <v>6.8349999999999994E-2</v>
      </c>
      <c r="BL1517">
        <f t="shared" si="775"/>
        <v>2.1816499999999999</v>
      </c>
      <c r="BM1517" s="43">
        <f t="shared" si="792"/>
        <v>44150</v>
      </c>
      <c r="BN1517" s="43">
        <f t="shared" si="776"/>
        <v>44286</v>
      </c>
      <c r="BO1517" s="45">
        <f t="shared" si="793"/>
        <v>0.45244565217391308</v>
      </c>
      <c r="BP1517" s="45">
        <f t="shared" si="794"/>
        <v>1.9688840083382966</v>
      </c>
      <c r="BQ1517" s="47">
        <f t="shared" si="795"/>
        <v>112.74067045967246</v>
      </c>
      <c r="BR1517" s="47">
        <f t="shared" si="796"/>
        <v>137.06825068509275</v>
      </c>
    </row>
    <row r="1518" spans="6:70" x14ac:dyDescent="0.25">
      <c r="F1518" s="2">
        <v>44077</v>
      </c>
      <c r="G1518">
        <v>7.3999999999999996E-2</v>
      </c>
      <c r="H1518" s="43">
        <v>44111</v>
      </c>
      <c r="I1518">
        <v>0.55789999999999995</v>
      </c>
      <c r="L1518" s="2">
        <v>44039</v>
      </c>
      <c r="M1518" t="str">
        <v>912828X8</v>
      </c>
      <c r="N1518">
        <v>0.83209999999999995</v>
      </c>
      <c r="O1518">
        <v>3.909E-2</v>
      </c>
      <c r="P1518">
        <v>0.80720000000000003</v>
      </c>
      <c r="Q1518">
        <v>139.46875</v>
      </c>
      <c r="R1518">
        <f>VLOOKUP(M1518,工作表1!$A$3:$B$1000,2,FALSE)</f>
        <v>2.375</v>
      </c>
      <c r="S1518" t="str">
        <f>VLOOKUP(M1518,工作表1!$A$3:$C$1000,3,FALSE)</f>
        <v>2027/5/15</v>
      </c>
      <c r="T1518">
        <f t="shared" si="766"/>
        <v>6.8349999999999994E-2</v>
      </c>
      <c r="U1518">
        <f t="shared" si="765"/>
        <v>2.3066499999999999</v>
      </c>
      <c r="V1518" s="43">
        <f t="shared" si="777"/>
        <v>44150</v>
      </c>
      <c r="W1518" s="43">
        <f t="shared" si="767"/>
        <v>44104</v>
      </c>
      <c r="X1518" s="45">
        <f t="shared" si="778"/>
        <v>0.47758152173913043</v>
      </c>
      <c r="Y1518" s="45">
        <f t="shared" si="779"/>
        <v>0.894019877903514</v>
      </c>
      <c r="Z1518" s="47">
        <f t="shared" si="780"/>
        <v>112.98723549229214</v>
      </c>
      <c r="AA1518" s="47">
        <f t="shared" si="781"/>
        <v>139.00613421074095</v>
      </c>
      <c r="AB1518" s="45">
        <f t="shared" si="782"/>
        <v>0.46329999999999999</v>
      </c>
      <c r="AC1518" s="2" t="str">
        <f t="shared" si="768"/>
        <v>TY1</v>
      </c>
      <c r="AD1518">
        <f t="shared" si="769"/>
        <v>139.46875</v>
      </c>
      <c r="AE1518">
        <f t="shared" si="770"/>
        <v>139.390625</v>
      </c>
      <c r="AF1518" s="49">
        <f t="shared" si="797"/>
        <v>7.8125E-2</v>
      </c>
      <c r="AG1518" s="3">
        <f t="shared" si="783"/>
        <v>139.00613421074095</v>
      </c>
      <c r="AH1518">
        <f t="shared" si="784"/>
        <v>138.08581575094166</v>
      </c>
      <c r="AI1518" s="51">
        <f t="shared" si="785"/>
        <v>0.92031845979929017</v>
      </c>
      <c r="AJ1518" s="52">
        <f t="shared" si="786"/>
        <v>0.84219345979929017</v>
      </c>
      <c r="AK1518" s="2">
        <v>44039</v>
      </c>
      <c r="AL1518" t="str">
        <v>9128282R</v>
      </c>
      <c r="AM1518">
        <v>-0.51600000000000001</v>
      </c>
      <c r="AN1518">
        <v>0.20108000000000001</v>
      </c>
      <c r="AO1518">
        <v>0.80059999999999998</v>
      </c>
      <c r="AP1518">
        <v>139.390625</v>
      </c>
      <c r="AQ1518">
        <f>VLOOKUP(AL1518,工作表1!$F$3:$G$1000,2,FALSE)</f>
        <v>2.25</v>
      </c>
      <c r="AR1518" t="str">
        <f>VLOOKUP(AL1518,工作表1!$F$3:$H$1000,3,FALSE)</f>
        <v>2027/8/15</v>
      </c>
      <c r="AS1518">
        <f t="shared" si="771"/>
        <v>6.8349999999999994E-2</v>
      </c>
      <c r="AT1518">
        <f t="shared" si="772"/>
        <v>2.1816499999999999</v>
      </c>
      <c r="AU1518" s="43">
        <f t="shared" si="787"/>
        <v>44058</v>
      </c>
      <c r="AV1518" s="43">
        <f t="shared" si="773"/>
        <v>44196</v>
      </c>
      <c r="AW1518" s="45">
        <f t="shared" si="788"/>
        <v>1.0137362637362637</v>
      </c>
      <c r="AX1518" s="45">
        <f t="shared" si="789"/>
        <v>1.975380099352702</v>
      </c>
      <c r="AY1518" s="47">
        <f t="shared" si="790"/>
        <v>112.45637123632261</v>
      </c>
      <c r="AZ1518" s="47">
        <f t="shared" si="791"/>
        <v>138.08581575094166</v>
      </c>
      <c r="BA1518" s="43"/>
      <c r="BC1518" s="2">
        <v>44036</v>
      </c>
      <c r="BD1518" t="str">
        <v>9128283F</v>
      </c>
      <c r="BE1518">
        <v>-6.7064000000000004</v>
      </c>
      <c r="BF1518">
        <v>0.40999000000000002</v>
      </c>
      <c r="BG1518">
        <v>0.80059999999999998</v>
      </c>
      <c r="BH1518">
        <v>139.5</v>
      </c>
      <c r="BI1518">
        <f>VLOOKUP(BD1518,工作表1!$K$3:$L$1000,2,FALSE)</f>
        <v>2.25</v>
      </c>
      <c r="BJ1518" t="str">
        <f>VLOOKUP(BD1518,工作表1!$K$3:$M$1000,3,FALSE)</f>
        <v>2027/11/15</v>
      </c>
      <c r="BK1518">
        <f t="shared" si="774"/>
        <v>7.0000000000000007E-2</v>
      </c>
      <c r="BL1518">
        <f t="shared" si="775"/>
        <v>2.1800000000000002</v>
      </c>
      <c r="BM1518" s="43">
        <f t="shared" si="792"/>
        <v>44150</v>
      </c>
      <c r="BN1518" s="43">
        <f t="shared" si="776"/>
        <v>44286</v>
      </c>
      <c r="BO1518" s="45">
        <f t="shared" si="793"/>
        <v>0.44633152173913043</v>
      </c>
      <c r="BP1518" s="45">
        <f t="shared" si="794"/>
        <v>1.9689342614651577</v>
      </c>
      <c r="BQ1518" s="47">
        <f t="shared" si="795"/>
        <v>112.88234801871153</v>
      </c>
      <c r="BR1518" s="47">
        <f t="shared" si="796"/>
        <v>137.23137703475336</v>
      </c>
    </row>
    <row r="1519" spans="6:70" x14ac:dyDescent="0.25">
      <c r="F1519" s="2">
        <v>44076</v>
      </c>
      <c r="G1519">
        <v>7.2999999999999995E-2</v>
      </c>
      <c r="H1519" s="43">
        <v>44110</v>
      </c>
      <c r="I1519">
        <v>0.51190000000000002</v>
      </c>
      <c r="L1519" s="2">
        <v>44036</v>
      </c>
      <c r="M1519" t="str">
        <v>912828X8</v>
      </c>
      <c r="N1519">
        <v>0.12970000000000001</v>
      </c>
      <c r="O1519">
        <v>0.11922000000000001</v>
      </c>
      <c r="P1519">
        <v>0.80720000000000003</v>
      </c>
      <c r="Q1519">
        <v>139.578125</v>
      </c>
      <c r="R1519">
        <f>VLOOKUP(M1519,工作表1!$A$3:$B$1000,2,FALSE)</f>
        <v>2.375</v>
      </c>
      <c r="S1519" t="str">
        <f>VLOOKUP(M1519,工作表1!$A$3:$C$1000,3,FALSE)</f>
        <v>2027/5/15</v>
      </c>
      <c r="T1519">
        <f t="shared" si="766"/>
        <v>7.0000000000000007E-2</v>
      </c>
      <c r="U1519">
        <f t="shared" si="765"/>
        <v>2.3050000000000002</v>
      </c>
      <c r="V1519" s="43">
        <f t="shared" si="777"/>
        <v>44150</v>
      </c>
      <c r="W1519" s="43">
        <f t="shared" si="767"/>
        <v>44104</v>
      </c>
      <c r="X1519" s="45">
        <f t="shared" si="778"/>
        <v>0.47112771739130432</v>
      </c>
      <c r="Y1519" s="45">
        <f t="shared" si="779"/>
        <v>0.89407292287075635</v>
      </c>
      <c r="Z1519" s="47">
        <f t="shared" si="780"/>
        <v>113.06446425503582</v>
      </c>
      <c r="AA1519" s="47">
        <f t="shared" si="781"/>
        <v>139.08705095080072</v>
      </c>
      <c r="AB1519" s="45">
        <f t="shared" si="782"/>
        <v>0.44269999999999998</v>
      </c>
      <c r="AC1519" s="2" t="str">
        <f t="shared" si="768"/>
        <v>TY1</v>
      </c>
      <c r="AD1519">
        <f t="shared" si="769"/>
        <v>139.578125</v>
      </c>
      <c r="AE1519">
        <f t="shared" si="770"/>
        <v>139.5</v>
      </c>
      <c r="AF1519" s="49">
        <f t="shared" si="797"/>
        <v>7.8125E-2</v>
      </c>
      <c r="AG1519" s="3">
        <f t="shared" si="783"/>
        <v>139.08705095080072</v>
      </c>
      <c r="AH1519">
        <f t="shared" si="784"/>
        <v>138.22888682449073</v>
      </c>
      <c r="AI1519" s="51">
        <f t="shared" si="785"/>
        <v>0.85816412630998684</v>
      </c>
      <c r="AJ1519" s="52">
        <f t="shared" si="786"/>
        <v>0.78003912630998684</v>
      </c>
      <c r="AK1519" s="2">
        <v>44036</v>
      </c>
      <c r="AL1519" t="str">
        <v>9128282R</v>
      </c>
      <c r="AM1519">
        <v>4.6800000000000001E-2</v>
      </c>
      <c r="AN1519">
        <v>0.13603000000000001</v>
      </c>
      <c r="AO1519">
        <v>0.80059999999999998</v>
      </c>
      <c r="AP1519">
        <v>139.5</v>
      </c>
      <c r="AQ1519">
        <f>VLOOKUP(AL1519,工作表1!$F$3:$G$1000,2,FALSE)</f>
        <v>2.25</v>
      </c>
      <c r="AR1519" t="str">
        <f>VLOOKUP(AL1519,工作表1!$F$3:$H$1000,3,FALSE)</f>
        <v>2027/8/15</v>
      </c>
      <c r="AS1519">
        <f t="shared" si="771"/>
        <v>7.0000000000000007E-2</v>
      </c>
      <c r="AT1519">
        <f t="shared" si="772"/>
        <v>2.1800000000000002</v>
      </c>
      <c r="AU1519" s="43">
        <f t="shared" si="787"/>
        <v>44058</v>
      </c>
      <c r="AV1519" s="43">
        <f t="shared" si="773"/>
        <v>44196</v>
      </c>
      <c r="AW1519" s="45">
        <f t="shared" si="788"/>
        <v>1.007554945054945</v>
      </c>
      <c r="AX1519" s="45">
        <f t="shared" si="789"/>
        <v>1.9753631642330274</v>
      </c>
      <c r="AY1519" s="47">
        <f t="shared" si="790"/>
        <v>112.58240504130676</v>
      </c>
      <c r="AZ1519" s="47">
        <f t="shared" si="791"/>
        <v>138.22888682449073</v>
      </c>
      <c r="BA1519" s="43"/>
      <c r="BC1519" s="2">
        <v>44035</v>
      </c>
      <c r="BD1519" t="str">
        <v>9128283F</v>
      </c>
      <c r="BE1519">
        <v>-6.4507000000000003</v>
      </c>
      <c r="BF1519">
        <v>0.39640999999999998</v>
      </c>
      <c r="BG1519">
        <v>0.80059999999999998</v>
      </c>
      <c r="BH1519">
        <v>139.546875</v>
      </c>
      <c r="BI1519">
        <f>VLOOKUP(BD1519,工作表1!$K$3:$L$1000,2,FALSE)</f>
        <v>2.25</v>
      </c>
      <c r="BJ1519" t="str">
        <f>VLOOKUP(BD1519,工作表1!$K$3:$M$1000,3,FALSE)</f>
        <v>2027/11/15</v>
      </c>
      <c r="BK1519">
        <f t="shared" si="774"/>
        <v>7.0999999999999994E-2</v>
      </c>
      <c r="BL1519">
        <f t="shared" si="775"/>
        <v>2.1789999999999998</v>
      </c>
      <c r="BM1519" s="43">
        <f t="shared" si="792"/>
        <v>44150</v>
      </c>
      <c r="BN1519" s="43">
        <f t="shared" si="776"/>
        <v>44286</v>
      </c>
      <c r="BO1519" s="45">
        <f t="shared" si="793"/>
        <v>0.42798913043478265</v>
      </c>
      <c r="BP1519" s="45">
        <f t="shared" si="794"/>
        <v>1.9690850208457416</v>
      </c>
      <c r="BQ1519" s="47">
        <f t="shared" si="795"/>
        <v>112.94772115820231</v>
      </c>
      <c r="BR1519" s="47">
        <f t="shared" si="796"/>
        <v>137.26816103854171</v>
      </c>
    </row>
    <row r="1520" spans="6:70" x14ac:dyDescent="0.25">
      <c r="F1520" s="2">
        <v>44075</v>
      </c>
      <c r="G1520">
        <v>7.2999999999999995E-2</v>
      </c>
      <c r="H1520" s="43">
        <v>44109</v>
      </c>
      <c r="I1520">
        <v>0.55089999999999995</v>
      </c>
      <c r="L1520" s="2">
        <v>44035</v>
      </c>
      <c r="M1520" t="str">
        <v>912828X8</v>
      </c>
      <c r="N1520">
        <v>0.3412</v>
      </c>
      <c r="O1520">
        <v>8.9300000000000004E-2</v>
      </c>
      <c r="P1520">
        <v>0.80720000000000003</v>
      </c>
      <c r="Q1520">
        <v>139.625</v>
      </c>
      <c r="R1520">
        <f>VLOOKUP(M1520,工作表1!$A$3:$B$1000,2,FALSE)</f>
        <v>2.375</v>
      </c>
      <c r="S1520" t="str">
        <f>VLOOKUP(M1520,工作表1!$A$3:$C$1000,3,FALSE)</f>
        <v>2027/5/15</v>
      </c>
      <c r="T1520">
        <f t="shared" si="766"/>
        <v>7.0999999999999994E-2</v>
      </c>
      <c r="U1520">
        <f t="shared" si="765"/>
        <v>2.3039999999999998</v>
      </c>
      <c r="V1520" s="43">
        <f t="shared" si="777"/>
        <v>44150</v>
      </c>
      <c r="W1520" s="43">
        <f t="shared" si="767"/>
        <v>44104</v>
      </c>
      <c r="X1520" s="45">
        <f t="shared" si="778"/>
        <v>0.45176630434782611</v>
      </c>
      <c r="Y1520" s="45">
        <f t="shared" si="779"/>
        <v>0.8942320577724836</v>
      </c>
      <c r="Z1520" s="47">
        <f t="shared" si="780"/>
        <v>113.1280438813838</v>
      </c>
      <c r="AA1520" s="47">
        <f t="shared" si="781"/>
        <v>139.12068599135398</v>
      </c>
      <c r="AB1520" s="45">
        <f t="shared" si="782"/>
        <v>0.43819999999999998</v>
      </c>
      <c r="AC1520" s="2" t="str">
        <f t="shared" si="768"/>
        <v>TY1</v>
      </c>
      <c r="AD1520">
        <f t="shared" si="769"/>
        <v>139.625</v>
      </c>
      <c r="AE1520">
        <f t="shared" si="770"/>
        <v>139.546875</v>
      </c>
      <c r="AF1520" s="49">
        <f t="shared" si="797"/>
        <v>7.8125E-2</v>
      </c>
      <c r="AG1520" s="3">
        <f t="shared" si="783"/>
        <v>139.12068599135398</v>
      </c>
      <c r="AH1520">
        <f t="shared" si="784"/>
        <v>138.24306084012798</v>
      </c>
      <c r="AI1520" s="51">
        <f t="shared" si="785"/>
        <v>0.87762515122599893</v>
      </c>
      <c r="AJ1520" s="52">
        <f t="shared" si="786"/>
        <v>0.79950015122599893</v>
      </c>
      <c r="AK1520" s="2">
        <v>44035</v>
      </c>
      <c r="AL1520" t="str">
        <v>9128282R</v>
      </c>
      <c r="AM1520">
        <v>-0.20469999999999999</v>
      </c>
      <c r="AN1520">
        <v>0.15178</v>
      </c>
      <c r="AO1520">
        <v>0.80059999999999998</v>
      </c>
      <c r="AP1520">
        <v>139.546875</v>
      </c>
      <c r="AQ1520">
        <f>VLOOKUP(AL1520,工作表1!$F$3:$G$1000,2,FALSE)</f>
        <v>2.25</v>
      </c>
      <c r="AR1520" t="str">
        <f>VLOOKUP(AL1520,工作表1!$F$3:$H$1000,3,FALSE)</f>
        <v>2027/8/15</v>
      </c>
      <c r="AS1520">
        <f t="shared" si="771"/>
        <v>7.0999999999999994E-2</v>
      </c>
      <c r="AT1520">
        <f t="shared" si="772"/>
        <v>2.1789999999999998</v>
      </c>
      <c r="AU1520" s="43">
        <f t="shared" si="787"/>
        <v>44058</v>
      </c>
      <c r="AV1520" s="43">
        <f t="shared" si="773"/>
        <v>44196</v>
      </c>
      <c r="AW1520" s="45">
        <f t="shared" si="788"/>
        <v>0.98901098901098905</v>
      </c>
      <c r="AX1520" s="45">
        <f t="shared" si="789"/>
        <v>1.9753123588740027</v>
      </c>
      <c r="AY1520" s="47">
        <f t="shared" si="790"/>
        <v>112.62992662428377</v>
      </c>
      <c r="AZ1520" s="47">
        <f t="shared" si="791"/>
        <v>138.24306084012798</v>
      </c>
      <c r="BA1520" s="43"/>
      <c r="BC1520" s="2">
        <v>44034</v>
      </c>
      <c r="BD1520" t="str">
        <v>9128283F</v>
      </c>
      <c r="BE1520">
        <v>-7.5086000000000004</v>
      </c>
      <c r="BF1520">
        <v>0.43864999999999998</v>
      </c>
      <c r="BG1520">
        <v>0.80059999999999998</v>
      </c>
      <c r="BH1520">
        <v>139.484375</v>
      </c>
      <c r="BI1520">
        <f>VLOOKUP(BD1520,工作表1!$K$3:$L$1000,2,FALSE)</f>
        <v>2.25</v>
      </c>
      <c r="BJ1520" t="str">
        <f>VLOOKUP(BD1520,工作表1!$K$3:$M$1000,3,FALSE)</f>
        <v>2027/11/15</v>
      </c>
      <c r="BK1520">
        <f t="shared" si="774"/>
        <v>7.4999999999999997E-2</v>
      </c>
      <c r="BL1520">
        <f t="shared" si="775"/>
        <v>2.1749999999999998</v>
      </c>
      <c r="BM1520" s="43">
        <f t="shared" si="792"/>
        <v>44150</v>
      </c>
      <c r="BN1520" s="43">
        <f t="shared" si="776"/>
        <v>44286</v>
      </c>
      <c r="BO1520" s="45">
        <f t="shared" si="793"/>
        <v>0.421875</v>
      </c>
      <c r="BP1520" s="45">
        <f t="shared" si="794"/>
        <v>1.9691352739726027</v>
      </c>
      <c r="BQ1520" s="47">
        <f t="shared" si="795"/>
        <v>112.86920455431247</v>
      </c>
      <c r="BR1520" s="47">
        <f t="shared" si="796"/>
        <v>137.15832961120731</v>
      </c>
    </row>
    <row r="1521" spans="6:70" x14ac:dyDescent="0.25">
      <c r="F1521" s="2">
        <v>44074</v>
      </c>
      <c r="G1521">
        <v>7.5999999999999998E-2</v>
      </c>
      <c r="H1521" s="43">
        <v>44106</v>
      </c>
      <c r="I1521">
        <v>0.48199999999999998</v>
      </c>
      <c r="L1521" s="2">
        <v>44034</v>
      </c>
      <c r="M1521" t="str">
        <v>912828X8</v>
      </c>
      <c r="N1521">
        <v>0.26960000000000001</v>
      </c>
      <c r="O1521">
        <v>0.10128</v>
      </c>
      <c r="P1521">
        <v>0.80720000000000003</v>
      </c>
      <c r="Q1521">
        <v>139.5625</v>
      </c>
      <c r="R1521">
        <f>VLOOKUP(M1521,工作表1!$A$3:$B$1000,2,FALSE)</f>
        <v>2.375</v>
      </c>
      <c r="S1521" t="str">
        <f>VLOOKUP(M1521,工作表1!$A$3:$C$1000,3,FALSE)</f>
        <v>2027/5/15</v>
      </c>
      <c r="T1521">
        <f t="shared" si="766"/>
        <v>7.4999999999999997E-2</v>
      </c>
      <c r="U1521">
        <f t="shared" si="765"/>
        <v>2.2999999999999998</v>
      </c>
      <c r="V1521" s="43">
        <f t="shared" si="777"/>
        <v>44150</v>
      </c>
      <c r="W1521" s="43">
        <f t="shared" si="767"/>
        <v>44104</v>
      </c>
      <c r="X1521" s="45">
        <f t="shared" si="778"/>
        <v>0.4453125</v>
      </c>
      <c r="Y1521" s="45">
        <f t="shared" si="779"/>
        <v>0.89428510273972606</v>
      </c>
      <c r="Z1521" s="47">
        <f t="shared" si="780"/>
        <v>113.08114607106171</v>
      </c>
      <c r="AA1521" s="47">
        <f t="shared" si="781"/>
        <v>139.0484183137296</v>
      </c>
      <c r="AB1521" s="45">
        <f t="shared" si="782"/>
        <v>0.44729999999999998</v>
      </c>
      <c r="AC1521" s="2" t="str">
        <f t="shared" si="768"/>
        <v>TY1</v>
      </c>
      <c r="AD1521">
        <f t="shared" si="769"/>
        <v>139.5625</v>
      </c>
      <c r="AE1521">
        <f t="shared" si="770"/>
        <v>139.484375</v>
      </c>
      <c r="AF1521" s="49">
        <f t="shared" si="797"/>
        <v>7.8125E-2</v>
      </c>
      <c r="AG1521" s="3">
        <f t="shared" si="783"/>
        <v>139.0484183137296</v>
      </c>
      <c r="AH1521">
        <f t="shared" si="784"/>
        <v>138.17141110362493</v>
      </c>
      <c r="AI1521" s="51">
        <f t="shared" si="785"/>
        <v>0.87700721010466509</v>
      </c>
      <c r="AJ1521" s="52">
        <f t="shared" si="786"/>
        <v>0.79888221010466509</v>
      </c>
      <c r="AK1521" s="2">
        <v>44034</v>
      </c>
      <c r="AL1521" t="str">
        <v>9128282R</v>
      </c>
      <c r="AM1521">
        <v>-0.27229999999999999</v>
      </c>
      <c r="AN1521">
        <v>0.15690000000000001</v>
      </c>
      <c r="AO1521">
        <v>0.80059999999999998</v>
      </c>
      <c r="AP1521">
        <v>139.484375</v>
      </c>
      <c r="AQ1521">
        <f>VLOOKUP(AL1521,工作表1!$F$3:$G$1000,2,FALSE)</f>
        <v>2.25</v>
      </c>
      <c r="AR1521" t="str">
        <f>VLOOKUP(AL1521,工作表1!$F$3:$H$1000,3,FALSE)</f>
        <v>2027/8/15</v>
      </c>
      <c r="AS1521">
        <f t="shared" si="771"/>
        <v>7.4999999999999997E-2</v>
      </c>
      <c r="AT1521">
        <f t="shared" si="772"/>
        <v>2.1749999999999998</v>
      </c>
      <c r="AU1521" s="43">
        <f t="shared" si="787"/>
        <v>44058</v>
      </c>
      <c r="AV1521" s="43">
        <f t="shared" si="773"/>
        <v>44196</v>
      </c>
      <c r="AW1521" s="45">
        <f t="shared" si="788"/>
        <v>0.98282967032967039</v>
      </c>
      <c r="AX1521" s="45">
        <f t="shared" si="789"/>
        <v>1.9752954237543281</v>
      </c>
      <c r="AY1521" s="47">
        <f t="shared" si="790"/>
        <v>112.58297828207354</v>
      </c>
      <c r="AZ1521" s="47">
        <f t="shared" si="791"/>
        <v>138.17141110362493</v>
      </c>
      <c r="BA1521" s="43"/>
      <c r="BC1521" s="2">
        <v>44033</v>
      </c>
      <c r="BD1521" t="str">
        <v>9128283F</v>
      </c>
      <c r="BE1521">
        <v>-6.9640000000000004</v>
      </c>
      <c r="BF1521">
        <v>0.42097000000000001</v>
      </c>
      <c r="BG1521">
        <v>0.80059999999999998</v>
      </c>
      <c r="BH1521">
        <v>139.421875</v>
      </c>
      <c r="BI1521">
        <f>VLOOKUP(BD1521,工作表1!$K$3:$L$1000,2,FALSE)</f>
        <v>2.25</v>
      </c>
      <c r="BJ1521" t="str">
        <f>VLOOKUP(BD1521,工作表1!$K$3:$M$1000,3,FALSE)</f>
        <v>2027/11/15</v>
      </c>
      <c r="BK1521">
        <f t="shared" si="774"/>
        <v>7.4999999999999997E-2</v>
      </c>
      <c r="BL1521">
        <f t="shared" si="775"/>
        <v>2.1749999999999998</v>
      </c>
      <c r="BM1521" s="43">
        <f t="shared" si="792"/>
        <v>44150</v>
      </c>
      <c r="BN1521" s="43">
        <f t="shared" si="776"/>
        <v>44286</v>
      </c>
      <c r="BO1521" s="45">
        <f t="shared" si="793"/>
        <v>0.41576086956521735</v>
      </c>
      <c r="BP1521" s="45">
        <f t="shared" si="794"/>
        <v>1.969185527099464</v>
      </c>
      <c r="BQ1521" s="47">
        <f t="shared" si="795"/>
        <v>112.83819346703707</v>
      </c>
      <c r="BR1521" s="47">
        <f t="shared" si="796"/>
        <v>137.10436595658916</v>
      </c>
    </row>
    <row r="1522" spans="6:70" x14ac:dyDescent="0.25">
      <c r="F1522" s="2">
        <v>44071</v>
      </c>
      <c r="G1522">
        <v>7.2499999999999995E-2</v>
      </c>
      <c r="H1522" s="43">
        <v>44105</v>
      </c>
      <c r="I1522">
        <v>0.46360000000000001</v>
      </c>
      <c r="L1522" s="2">
        <v>44033</v>
      </c>
      <c r="M1522" t="str">
        <v>912828X8</v>
      </c>
      <c r="N1522">
        <v>0.3236</v>
      </c>
      <c r="O1522">
        <v>9.9169999999999994E-2</v>
      </c>
      <c r="P1522">
        <v>0.80720000000000003</v>
      </c>
      <c r="Q1522">
        <v>139.515625</v>
      </c>
      <c r="R1522">
        <f>VLOOKUP(M1522,工作表1!$A$3:$B$1000,2,FALSE)</f>
        <v>2.375</v>
      </c>
      <c r="S1522" t="str">
        <f>VLOOKUP(M1522,工作表1!$A$3:$C$1000,3,FALSE)</f>
        <v>2027/5/15</v>
      </c>
      <c r="T1522">
        <f t="shared" si="766"/>
        <v>7.4999999999999997E-2</v>
      </c>
      <c r="U1522">
        <f t="shared" si="765"/>
        <v>2.2999999999999998</v>
      </c>
      <c r="V1522" s="43">
        <f t="shared" si="777"/>
        <v>44150</v>
      </c>
      <c r="W1522" s="43">
        <f t="shared" si="767"/>
        <v>44104</v>
      </c>
      <c r="X1522" s="45">
        <f t="shared" si="778"/>
        <v>0.43885869565217389</v>
      </c>
      <c r="Y1522" s="45">
        <f t="shared" si="779"/>
        <v>0.8943381477069684</v>
      </c>
      <c r="Z1522" s="47">
        <f t="shared" si="780"/>
        <v>113.04998257527711</v>
      </c>
      <c r="AA1522" s="47">
        <f t="shared" si="781"/>
        <v>138.99470707686578</v>
      </c>
      <c r="AB1522" s="45">
        <f t="shared" si="782"/>
        <v>0.44729999999999998</v>
      </c>
      <c r="AC1522" s="2" t="str">
        <f t="shared" si="768"/>
        <v>TY1</v>
      </c>
      <c r="AD1522">
        <f t="shared" si="769"/>
        <v>139.515625</v>
      </c>
      <c r="AE1522">
        <f t="shared" si="770"/>
        <v>139.421875</v>
      </c>
      <c r="AF1522" s="49">
        <f t="shared" si="797"/>
        <v>9.375E-2</v>
      </c>
      <c r="AG1522" s="3">
        <f t="shared" si="783"/>
        <v>138.99470707686578</v>
      </c>
      <c r="AH1522">
        <f t="shared" si="784"/>
        <v>138.09754932415777</v>
      </c>
      <c r="AI1522" s="51">
        <f t="shared" si="785"/>
        <v>0.89715775270801146</v>
      </c>
      <c r="AJ1522" s="52">
        <f t="shared" si="786"/>
        <v>0.80340775270801146</v>
      </c>
      <c r="AK1522" s="2">
        <v>44033</v>
      </c>
      <c r="AL1522" t="str">
        <v>9128282R</v>
      </c>
      <c r="AM1522">
        <v>-0.27479999999999999</v>
      </c>
      <c r="AN1522">
        <v>0.16195000000000001</v>
      </c>
      <c r="AO1522">
        <v>0.80059999999999998</v>
      </c>
      <c r="AP1522">
        <v>139.421875</v>
      </c>
      <c r="AQ1522">
        <f>VLOOKUP(AL1522,工作表1!$F$3:$G$1000,2,FALSE)</f>
        <v>2.25</v>
      </c>
      <c r="AR1522" t="str">
        <f>VLOOKUP(AL1522,工作表1!$F$3:$H$1000,3,FALSE)</f>
        <v>2027/8/15</v>
      </c>
      <c r="AS1522">
        <f t="shared" si="771"/>
        <v>7.4999999999999997E-2</v>
      </c>
      <c r="AT1522">
        <f t="shared" si="772"/>
        <v>2.1749999999999998</v>
      </c>
      <c r="AU1522" s="43">
        <f t="shared" si="787"/>
        <v>44058</v>
      </c>
      <c r="AV1522" s="43">
        <f t="shared" si="773"/>
        <v>44196</v>
      </c>
      <c r="AW1522" s="45">
        <f t="shared" si="788"/>
        <v>0.97664835164835173</v>
      </c>
      <c r="AX1522" s="45">
        <f t="shared" si="789"/>
        <v>1.9752784886346531</v>
      </c>
      <c r="AY1522" s="47">
        <f t="shared" si="790"/>
        <v>112.536036756044</v>
      </c>
      <c r="AZ1522" s="47">
        <f t="shared" si="791"/>
        <v>138.09754932415777</v>
      </c>
      <c r="BA1522" s="43"/>
      <c r="BC1522" s="2">
        <v>44032</v>
      </c>
      <c r="BD1522" t="str">
        <v>9128283F</v>
      </c>
      <c r="BE1522">
        <v>-7.5476000000000001</v>
      </c>
      <c r="BF1522">
        <v>0.43922</v>
      </c>
      <c r="BG1522">
        <v>0.80059999999999998</v>
      </c>
      <c r="BH1522">
        <v>139.296875</v>
      </c>
      <c r="BI1522">
        <f>VLOOKUP(BD1522,工作表1!$K$3:$L$1000,2,FALSE)</f>
        <v>2.25</v>
      </c>
      <c r="BJ1522" t="str">
        <f>VLOOKUP(BD1522,工作表1!$K$3:$M$1000,3,FALSE)</f>
        <v>2027/11/15</v>
      </c>
      <c r="BK1522">
        <f t="shared" si="774"/>
        <v>7.3999999999999996E-2</v>
      </c>
      <c r="BL1522">
        <f t="shared" si="775"/>
        <v>2.1760000000000002</v>
      </c>
      <c r="BM1522" s="43">
        <f t="shared" si="792"/>
        <v>44150</v>
      </c>
      <c r="BN1522" s="43">
        <f t="shared" si="776"/>
        <v>44286</v>
      </c>
      <c r="BO1522" s="45">
        <f t="shared" si="793"/>
        <v>0.40964673913043481</v>
      </c>
      <c r="BP1522" s="45">
        <f t="shared" si="794"/>
        <v>1.9692357802263254</v>
      </c>
      <c r="BQ1522" s="47">
        <f t="shared" si="795"/>
        <v>112.72592573890265</v>
      </c>
      <c r="BR1522" s="47">
        <f t="shared" si="796"/>
        <v>136.9480298080455</v>
      </c>
    </row>
    <row r="1523" spans="6:70" x14ac:dyDescent="0.25">
      <c r="F1523" s="2">
        <v>44070</v>
      </c>
      <c r="G1523">
        <v>7.2999999999999995E-2</v>
      </c>
      <c r="H1523" s="43">
        <v>44104</v>
      </c>
      <c r="I1523">
        <v>0.47039999999999998</v>
      </c>
      <c r="L1523" s="2">
        <v>44032</v>
      </c>
      <c r="M1523" t="str">
        <v>912828X8</v>
      </c>
      <c r="N1523">
        <v>-0.16919999999999999</v>
      </c>
      <c r="O1523">
        <v>0.16464000000000001</v>
      </c>
      <c r="P1523">
        <v>0.80720000000000003</v>
      </c>
      <c r="Q1523">
        <v>139.390625</v>
      </c>
      <c r="R1523">
        <f>VLOOKUP(M1523,工作表1!$A$3:$B$1000,2,FALSE)</f>
        <v>2.375</v>
      </c>
      <c r="S1523" t="str">
        <f>VLOOKUP(M1523,工作表1!$A$3:$C$1000,3,FALSE)</f>
        <v>2027/5/15</v>
      </c>
      <c r="T1523">
        <f t="shared" si="766"/>
        <v>7.3999999999999996E-2</v>
      </c>
      <c r="U1523">
        <f t="shared" si="765"/>
        <v>2.3010000000000002</v>
      </c>
      <c r="V1523" s="43">
        <f t="shared" si="777"/>
        <v>44150</v>
      </c>
      <c r="W1523" s="43">
        <f t="shared" si="767"/>
        <v>44104</v>
      </c>
      <c r="X1523" s="45">
        <f t="shared" si="778"/>
        <v>0.43240489130434784</v>
      </c>
      <c r="Y1523" s="45">
        <f t="shared" si="779"/>
        <v>0.89439119267421086</v>
      </c>
      <c r="Z1523" s="47">
        <f t="shared" si="780"/>
        <v>112.93921233666067</v>
      </c>
      <c r="AA1523" s="47">
        <f t="shared" si="781"/>
        <v>138.84213067021247</v>
      </c>
      <c r="AB1523" s="45">
        <f t="shared" si="782"/>
        <v>0.45879999999999999</v>
      </c>
      <c r="AC1523" s="2" t="str">
        <f t="shared" si="768"/>
        <v>TY1</v>
      </c>
      <c r="AD1523">
        <f t="shared" si="769"/>
        <v>139.390625</v>
      </c>
      <c r="AE1523">
        <f t="shared" si="770"/>
        <v>139.296875</v>
      </c>
      <c r="AF1523" s="49">
        <f t="shared" si="797"/>
        <v>9.375E-2</v>
      </c>
      <c r="AG1523" s="3">
        <f t="shared" si="783"/>
        <v>138.84213067021247</v>
      </c>
      <c r="AH1523">
        <f t="shared" si="784"/>
        <v>137.94321564880642</v>
      </c>
      <c r="AI1523" s="51">
        <f t="shared" si="785"/>
        <v>0.89891502140605439</v>
      </c>
      <c r="AJ1523" s="52">
        <f t="shared" si="786"/>
        <v>0.80516502140605439</v>
      </c>
      <c r="AK1523" s="2">
        <v>44032</v>
      </c>
      <c r="AL1523" t="str">
        <v>9128282R</v>
      </c>
      <c r="AM1523">
        <v>-0.82310000000000005</v>
      </c>
      <c r="AN1523">
        <v>0.19153000000000001</v>
      </c>
      <c r="AO1523">
        <v>0.80059999999999998</v>
      </c>
      <c r="AP1523">
        <v>139.296875</v>
      </c>
      <c r="AQ1523">
        <f>VLOOKUP(AL1523,工作表1!$F$3:$G$1000,2,FALSE)</f>
        <v>2.25</v>
      </c>
      <c r="AR1523" t="str">
        <f>VLOOKUP(AL1523,工作表1!$F$3:$H$1000,3,FALSE)</f>
        <v>2027/8/15</v>
      </c>
      <c r="AS1523">
        <f t="shared" si="771"/>
        <v>7.3999999999999996E-2</v>
      </c>
      <c r="AT1523">
        <f t="shared" si="772"/>
        <v>2.1760000000000002</v>
      </c>
      <c r="AU1523" s="43">
        <f t="shared" si="787"/>
        <v>44058</v>
      </c>
      <c r="AV1523" s="43">
        <f t="shared" si="773"/>
        <v>44196</v>
      </c>
      <c r="AW1523" s="45">
        <f t="shared" si="788"/>
        <v>0.97046703296703307</v>
      </c>
      <c r="AX1523" s="45">
        <f t="shared" si="789"/>
        <v>1.9752615535149782</v>
      </c>
      <c r="AY1523" s="47">
        <f t="shared" si="790"/>
        <v>112.42512220794735</v>
      </c>
      <c r="AZ1523" s="47">
        <f t="shared" si="791"/>
        <v>137.94321564880642</v>
      </c>
      <c r="BA1523" s="43"/>
      <c r="BC1523" s="2">
        <v>44029</v>
      </c>
      <c r="BD1523" t="str">
        <v>9128283F</v>
      </c>
      <c r="BE1523">
        <v>-6.8503999999999996</v>
      </c>
      <c r="BF1523">
        <v>0.41361999999999999</v>
      </c>
      <c r="BG1523">
        <v>0.80059999999999998</v>
      </c>
      <c r="BH1523">
        <v>139.265625</v>
      </c>
      <c r="BI1523">
        <f>VLOOKUP(BD1523,工作表1!$K$3:$L$1000,2,FALSE)</f>
        <v>2.25</v>
      </c>
      <c r="BJ1523" t="str">
        <f>VLOOKUP(BD1523,工作表1!$K$3:$M$1000,3,FALSE)</f>
        <v>2027/11/15</v>
      </c>
      <c r="BK1523">
        <f t="shared" si="774"/>
        <v>7.1999999999999995E-2</v>
      </c>
      <c r="BL1523">
        <f t="shared" si="775"/>
        <v>2.1779999999999999</v>
      </c>
      <c r="BM1523" s="43">
        <f t="shared" si="792"/>
        <v>44150</v>
      </c>
      <c r="BN1523" s="43">
        <f t="shared" si="776"/>
        <v>44286</v>
      </c>
      <c r="BO1523" s="45">
        <f t="shared" si="793"/>
        <v>0.40353260869565216</v>
      </c>
      <c r="BP1523" s="45">
        <f t="shared" si="794"/>
        <v>1.9692860333531865</v>
      </c>
      <c r="BQ1523" s="47">
        <f t="shared" si="795"/>
        <v>112.72646418984753</v>
      </c>
      <c r="BR1523" s="47">
        <f t="shared" si="796"/>
        <v>136.93170748409361</v>
      </c>
    </row>
    <row r="1524" spans="6:70" x14ac:dyDescent="0.25">
      <c r="F1524" s="2">
        <v>44069</v>
      </c>
      <c r="G1524">
        <v>7.5499999999999998E-2</v>
      </c>
      <c r="H1524" s="43">
        <v>44103</v>
      </c>
      <c r="I1524">
        <v>0.44540000000000002</v>
      </c>
      <c r="L1524" s="2">
        <v>44029</v>
      </c>
      <c r="M1524" t="str">
        <v>912828X8</v>
      </c>
      <c r="N1524">
        <v>0.46610000000000001</v>
      </c>
      <c r="O1524">
        <v>7.9750000000000001E-2</v>
      </c>
      <c r="P1524">
        <v>0.80720000000000003</v>
      </c>
      <c r="Q1524">
        <v>139.359375</v>
      </c>
      <c r="R1524">
        <f>VLOOKUP(M1524,工作表1!$A$3:$B$1000,2,FALSE)</f>
        <v>2.375</v>
      </c>
      <c r="S1524" t="str">
        <f>VLOOKUP(M1524,工作表1!$A$3:$C$1000,3,FALSE)</f>
        <v>2027/5/15</v>
      </c>
      <c r="T1524">
        <f t="shared" si="766"/>
        <v>7.1999999999999995E-2</v>
      </c>
      <c r="U1524">
        <f t="shared" si="765"/>
        <v>2.3029999999999999</v>
      </c>
      <c r="V1524" s="43">
        <f t="shared" si="777"/>
        <v>44150</v>
      </c>
      <c r="W1524" s="43">
        <f t="shared" si="767"/>
        <v>44104</v>
      </c>
      <c r="X1524" s="45">
        <f t="shared" si="778"/>
        <v>0.42595108695652173</v>
      </c>
      <c r="Y1524" s="45">
        <f t="shared" si="779"/>
        <v>0.8944442376414532</v>
      </c>
      <c r="Z1524" s="47">
        <f t="shared" si="780"/>
        <v>112.94029418366867</v>
      </c>
      <c r="AA1524" s="47">
        <f t="shared" si="781"/>
        <v>138.82786760606277</v>
      </c>
      <c r="AB1524" s="45">
        <f t="shared" si="782"/>
        <v>0.4657</v>
      </c>
      <c r="AC1524" s="2" t="str">
        <f t="shared" si="768"/>
        <v>TY1</v>
      </c>
      <c r="AD1524">
        <f t="shared" si="769"/>
        <v>139.359375</v>
      </c>
      <c r="AE1524">
        <f t="shared" si="770"/>
        <v>139.265625</v>
      </c>
      <c r="AF1524" s="49">
        <f t="shared" si="797"/>
        <v>9.375E-2</v>
      </c>
      <c r="AG1524" s="3">
        <f t="shared" si="783"/>
        <v>138.82786760606277</v>
      </c>
      <c r="AH1524">
        <f t="shared" si="784"/>
        <v>137.92770981003147</v>
      </c>
      <c r="AI1524" s="51">
        <f t="shared" si="785"/>
        <v>0.90015779603129431</v>
      </c>
      <c r="AJ1524" s="52">
        <f t="shared" si="786"/>
        <v>0.80640779603129431</v>
      </c>
      <c r="AK1524" s="2">
        <v>44029</v>
      </c>
      <c r="AL1524" t="str">
        <v>9128282R</v>
      </c>
      <c r="AM1524">
        <v>-0.155</v>
      </c>
      <c r="AN1524">
        <v>0.15346000000000001</v>
      </c>
      <c r="AO1524">
        <v>0.80059999999999998</v>
      </c>
      <c r="AP1524">
        <v>139.265625</v>
      </c>
      <c r="AQ1524">
        <f>VLOOKUP(AL1524,工作表1!$F$3:$G$1000,2,FALSE)</f>
        <v>2.25</v>
      </c>
      <c r="AR1524" t="str">
        <f>VLOOKUP(AL1524,工作表1!$F$3:$H$1000,3,FALSE)</f>
        <v>2027/8/15</v>
      </c>
      <c r="AS1524">
        <f t="shared" si="771"/>
        <v>7.1999999999999995E-2</v>
      </c>
      <c r="AT1524">
        <f t="shared" si="772"/>
        <v>2.1779999999999999</v>
      </c>
      <c r="AU1524" s="43">
        <f t="shared" si="787"/>
        <v>44058</v>
      </c>
      <c r="AV1524" s="43">
        <f t="shared" si="773"/>
        <v>44196</v>
      </c>
      <c r="AW1524" s="45">
        <f t="shared" si="788"/>
        <v>0.96428571428571419</v>
      </c>
      <c r="AX1524" s="45">
        <f t="shared" si="789"/>
        <v>1.9752446183953032</v>
      </c>
      <c r="AY1524" s="47">
        <f t="shared" si="790"/>
        <v>112.42581433692492</v>
      </c>
      <c r="AZ1524" s="47">
        <f t="shared" si="791"/>
        <v>137.92770981003147</v>
      </c>
      <c r="BA1524" s="43"/>
      <c r="BC1524" s="2">
        <v>44028</v>
      </c>
      <c r="BD1524" t="str">
        <v>9128283F</v>
      </c>
      <c r="BE1524">
        <v>-7.1970000000000001</v>
      </c>
      <c r="BF1524">
        <v>0.41971000000000003</v>
      </c>
      <c r="BG1524">
        <v>0.80059999999999998</v>
      </c>
      <c r="BH1524">
        <v>139.390625</v>
      </c>
      <c r="BI1524">
        <f>VLOOKUP(BD1524,工作表1!$K$3:$L$1000,2,FALSE)</f>
        <v>2.25</v>
      </c>
      <c r="BJ1524" t="str">
        <f>VLOOKUP(BD1524,工作表1!$K$3:$M$1000,3,FALSE)</f>
        <v>2027/11/15</v>
      </c>
      <c r="BK1524">
        <f t="shared" si="774"/>
        <v>7.0999999999999994E-2</v>
      </c>
      <c r="BL1524">
        <f t="shared" si="775"/>
        <v>2.1789999999999998</v>
      </c>
      <c r="BM1524" s="43">
        <f t="shared" si="792"/>
        <v>44150</v>
      </c>
      <c r="BN1524" s="43">
        <f t="shared" si="776"/>
        <v>44286</v>
      </c>
      <c r="BO1524" s="45">
        <f t="shared" si="793"/>
        <v>0.38519021739130438</v>
      </c>
      <c r="BP1524" s="45">
        <f t="shared" si="794"/>
        <v>1.9694367927337701</v>
      </c>
      <c r="BQ1524" s="47">
        <f t="shared" si="795"/>
        <v>112.83849294967385</v>
      </c>
      <c r="BR1524" s="47">
        <f t="shared" si="796"/>
        <v>137.02502902681383</v>
      </c>
    </row>
    <row r="1525" spans="6:70" x14ac:dyDescent="0.25">
      <c r="F1525" s="2">
        <v>44068</v>
      </c>
      <c r="G1525">
        <v>7.4499999999999997E-2</v>
      </c>
      <c r="H1525" s="43">
        <v>44102</v>
      </c>
      <c r="I1525">
        <v>0.4476</v>
      </c>
      <c r="L1525" s="2">
        <v>44028</v>
      </c>
      <c r="M1525" t="str">
        <v>912828X8</v>
      </c>
      <c r="N1525">
        <v>0.13189999999999999</v>
      </c>
      <c r="O1525">
        <v>0.12256</v>
      </c>
      <c r="P1525">
        <v>0.80720000000000003</v>
      </c>
      <c r="Q1525">
        <v>139.484375</v>
      </c>
      <c r="R1525">
        <f>VLOOKUP(M1525,工作表1!$A$3:$B$1000,2,FALSE)</f>
        <v>2.375</v>
      </c>
      <c r="S1525" t="str">
        <f>VLOOKUP(M1525,工作表1!$A$3:$C$1000,3,FALSE)</f>
        <v>2027/5/15</v>
      </c>
      <c r="T1525">
        <f t="shared" si="766"/>
        <v>7.0999999999999994E-2</v>
      </c>
      <c r="U1525">
        <f t="shared" si="765"/>
        <v>2.3039999999999998</v>
      </c>
      <c r="V1525" s="43">
        <f t="shared" si="777"/>
        <v>44150</v>
      </c>
      <c r="W1525" s="43">
        <f t="shared" si="767"/>
        <v>44104</v>
      </c>
      <c r="X1525" s="45">
        <f t="shared" si="778"/>
        <v>0.40658967391304351</v>
      </c>
      <c r="Y1525" s="45">
        <f t="shared" si="779"/>
        <v>0.89460337254318045</v>
      </c>
      <c r="Z1525" s="47">
        <f t="shared" si="780"/>
        <v>113.05005942051065</v>
      </c>
      <c r="AA1525" s="47">
        <f t="shared" si="781"/>
        <v>138.9182482548153</v>
      </c>
      <c r="AB1525" s="45">
        <f t="shared" si="782"/>
        <v>0.45889999999999997</v>
      </c>
      <c r="AC1525" s="2" t="str">
        <f t="shared" si="768"/>
        <v>TY1</v>
      </c>
      <c r="AD1525">
        <f t="shared" si="769"/>
        <v>139.484375</v>
      </c>
      <c r="AE1525">
        <f t="shared" si="770"/>
        <v>139.390625</v>
      </c>
      <c r="AF1525" s="49">
        <f t="shared" si="797"/>
        <v>9.375E-2</v>
      </c>
      <c r="AG1525" s="3">
        <f t="shared" si="783"/>
        <v>138.9182482548153</v>
      </c>
      <c r="AH1525">
        <f t="shared" si="784"/>
        <v>138.01894414335263</v>
      </c>
      <c r="AI1525" s="51">
        <f t="shared" si="785"/>
        <v>0.8993041114626692</v>
      </c>
      <c r="AJ1525" s="52">
        <f t="shared" si="786"/>
        <v>0.8055541114626692</v>
      </c>
      <c r="AK1525" s="2">
        <v>44028</v>
      </c>
      <c r="AL1525" t="str">
        <v>9128282R</v>
      </c>
      <c r="AM1525">
        <v>-0.47289999999999999</v>
      </c>
      <c r="AN1525">
        <v>0.16830999999999999</v>
      </c>
      <c r="AO1525">
        <v>0.80059999999999998</v>
      </c>
      <c r="AP1525">
        <v>139.390625</v>
      </c>
      <c r="AQ1525">
        <f>VLOOKUP(AL1525,工作表1!$F$3:$G$1000,2,FALSE)</f>
        <v>2.25</v>
      </c>
      <c r="AR1525" t="str">
        <f>VLOOKUP(AL1525,工作表1!$F$3:$H$1000,3,FALSE)</f>
        <v>2027/8/15</v>
      </c>
      <c r="AS1525">
        <f t="shared" si="771"/>
        <v>7.0999999999999994E-2</v>
      </c>
      <c r="AT1525">
        <f t="shared" si="772"/>
        <v>2.1789999999999998</v>
      </c>
      <c r="AU1525" s="43">
        <f t="shared" si="787"/>
        <v>44058</v>
      </c>
      <c r="AV1525" s="43">
        <f t="shared" si="773"/>
        <v>44196</v>
      </c>
      <c r="AW1525" s="45">
        <f t="shared" si="788"/>
        <v>0.94574175824175821</v>
      </c>
      <c r="AX1525" s="45">
        <f t="shared" si="789"/>
        <v>1.9751938130362787</v>
      </c>
      <c r="AY1525" s="47">
        <f t="shared" si="790"/>
        <v>112.53592207690632</v>
      </c>
      <c r="AZ1525" s="47">
        <f t="shared" si="791"/>
        <v>138.01894414335263</v>
      </c>
      <c r="BA1525" s="43"/>
      <c r="BC1525" s="2">
        <v>44027</v>
      </c>
      <c r="BD1525" t="str">
        <v>9128283F</v>
      </c>
      <c r="BE1525">
        <v>-7.1769999999999996</v>
      </c>
      <c r="BF1525">
        <v>0.42213000000000001</v>
      </c>
      <c r="BG1525">
        <v>0.80059999999999998</v>
      </c>
      <c r="BH1525">
        <v>139.25</v>
      </c>
      <c r="BI1525">
        <f>VLOOKUP(BD1525,工作表1!$K$3:$L$1000,2,FALSE)</f>
        <v>2.25</v>
      </c>
      <c r="BJ1525" t="str">
        <f>VLOOKUP(BD1525,工作表1!$K$3:$M$1000,3,FALSE)</f>
        <v>2027/11/15</v>
      </c>
      <c r="BK1525">
        <f t="shared" si="774"/>
        <v>7.2999999999999995E-2</v>
      </c>
      <c r="BL1525">
        <f t="shared" si="775"/>
        <v>2.177</v>
      </c>
      <c r="BM1525" s="43">
        <f t="shared" si="792"/>
        <v>44150</v>
      </c>
      <c r="BN1525" s="43">
        <f t="shared" si="776"/>
        <v>44286</v>
      </c>
      <c r="BO1525" s="45">
        <f t="shared" si="793"/>
        <v>0.37907608695652173</v>
      </c>
      <c r="BP1525" s="45">
        <f t="shared" si="794"/>
        <v>1.9694870458606313</v>
      </c>
      <c r="BQ1525" s="47">
        <f t="shared" si="795"/>
        <v>112.72912609776685</v>
      </c>
      <c r="BR1525" s="47">
        <f t="shared" si="796"/>
        <v>136.87497051532662</v>
      </c>
    </row>
    <row r="1526" spans="6:70" x14ac:dyDescent="0.25">
      <c r="F1526" s="2">
        <v>44067</v>
      </c>
      <c r="G1526">
        <v>7.1999999999999995E-2</v>
      </c>
      <c r="H1526" s="43">
        <v>44099</v>
      </c>
      <c r="I1526">
        <v>0.45450000000000002</v>
      </c>
      <c r="L1526" s="2">
        <v>44027</v>
      </c>
      <c r="M1526" t="str">
        <v>912828X8</v>
      </c>
      <c r="N1526">
        <v>0.60099999999999998</v>
      </c>
      <c r="O1526">
        <v>6.5519999999999995E-2</v>
      </c>
      <c r="P1526">
        <v>0.80720000000000003</v>
      </c>
      <c r="Q1526">
        <v>139.34375</v>
      </c>
      <c r="R1526">
        <f>VLOOKUP(M1526,工作表1!$A$3:$B$1000,2,FALSE)</f>
        <v>2.375</v>
      </c>
      <c r="S1526" t="str">
        <f>VLOOKUP(M1526,工作表1!$A$3:$C$1000,3,FALSE)</f>
        <v>2027/5/15</v>
      </c>
      <c r="T1526">
        <f t="shared" si="766"/>
        <v>7.2999999999999995E-2</v>
      </c>
      <c r="U1526">
        <f t="shared" si="765"/>
        <v>2.302</v>
      </c>
      <c r="V1526" s="43">
        <f t="shared" si="777"/>
        <v>44150</v>
      </c>
      <c r="W1526" s="43">
        <f t="shared" si="767"/>
        <v>44104</v>
      </c>
      <c r="X1526" s="45">
        <f t="shared" si="778"/>
        <v>0.40013586956521741</v>
      </c>
      <c r="Y1526" s="45">
        <f t="shared" si="779"/>
        <v>0.89465641751042291</v>
      </c>
      <c r="Z1526" s="47">
        <f t="shared" si="780"/>
        <v>112.95670341104092</v>
      </c>
      <c r="AA1526" s="47">
        <f t="shared" si="781"/>
        <v>138.78799910594202</v>
      </c>
      <c r="AB1526" s="45">
        <f t="shared" si="782"/>
        <v>0.4703</v>
      </c>
      <c r="AC1526" s="2" t="str">
        <f t="shared" si="768"/>
        <v>TY1</v>
      </c>
      <c r="AD1526">
        <f t="shared" si="769"/>
        <v>139.34375</v>
      </c>
      <c r="AE1526">
        <f t="shared" si="770"/>
        <v>139.25</v>
      </c>
      <c r="AF1526" s="49">
        <f t="shared" si="797"/>
        <v>9.375E-2</v>
      </c>
      <c r="AG1526" s="3">
        <f t="shared" si="783"/>
        <v>138.78799910594202</v>
      </c>
      <c r="AH1526">
        <f t="shared" si="784"/>
        <v>137.88805723925083</v>
      </c>
      <c r="AI1526" s="51">
        <f t="shared" si="785"/>
        <v>0.89994186669119358</v>
      </c>
      <c r="AJ1526" s="52">
        <f t="shared" si="786"/>
        <v>0.80619186669119358</v>
      </c>
      <c r="AK1526" s="2">
        <v>44027</v>
      </c>
      <c r="AL1526" t="str">
        <v>9128282R</v>
      </c>
      <c r="AM1526">
        <v>1.0500000000000001E-2</v>
      </c>
      <c r="AN1526">
        <v>0.14337</v>
      </c>
      <c r="AO1526">
        <v>0.80059999999999998</v>
      </c>
      <c r="AP1526">
        <v>139.25</v>
      </c>
      <c r="AQ1526">
        <f>VLOOKUP(AL1526,工作表1!$F$3:$G$1000,2,FALSE)</f>
        <v>2.25</v>
      </c>
      <c r="AR1526" t="str">
        <f>VLOOKUP(AL1526,工作表1!$F$3:$H$1000,3,FALSE)</f>
        <v>2027/8/15</v>
      </c>
      <c r="AS1526">
        <f t="shared" si="771"/>
        <v>7.2999999999999995E-2</v>
      </c>
      <c r="AT1526">
        <f t="shared" si="772"/>
        <v>2.177</v>
      </c>
      <c r="AU1526" s="43">
        <f t="shared" si="787"/>
        <v>44058</v>
      </c>
      <c r="AV1526" s="43">
        <f t="shared" si="773"/>
        <v>44196</v>
      </c>
      <c r="AW1526" s="45">
        <f t="shared" si="788"/>
        <v>0.93956043956043955</v>
      </c>
      <c r="AX1526" s="45">
        <f t="shared" si="789"/>
        <v>1.9751768779166039</v>
      </c>
      <c r="AY1526" s="47">
        <f t="shared" si="790"/>
        <v>112.44240401387206</v>
      </c>
      <c r="AZ1526" s="47">
        <f t="shared" si="791"/>
        <v>137.88805723925083</v>
      </c>
      <c r="BA1526" s="43"/>
      <c r="BC1526" s="2">
        <v>44026</v>
      </c>
      <c r="BD1526" t="str">
        <v>9128283F</v>
      </c>
      <c r="BE1526">
        <v>-7.3312999999999997</v>
      </c>
      <c r="BF1526">
        <v>0.42786000000000002</v>
      </c>
      <c r="BG1526">
        <v>0.80059999999999998</v>
      </c>
      <c r="BH1526">
        <v>139.328125</v>
      </c>
      <c r="BI1526">
        <f>VLOOKUP(BD1526,工作表1!$K$3:$L$1000,2,FALSE)</f>
        <v>2.25</v>
      </c>
      <c r="BJ1526" t="str">
        <f>VLOOKUP(BD1526,工作表1!$K$3:$M$1000,3,FALSE)</f>
        <v>2027/11/15</v>
      </c>
      <c r="BK1526">
        <f t="shared" si="774"/>
        <v>7.3999999999999996E-2</v>
      </c>
      <c r="BL1526">
        <f t="shared" si="775"/>
        <v>2.1760000000000002</v>
      </c>
      <c r="BM1526" s="43">
        <f t="shared" si="792"/>
        <v>44150</v>
      </c>
      <c r="BN1526" s="43">
        <f t="shared" si="776"/>
        <v>44286</v>
      </c>
      <c r="BO1526" s="45">
        <f t="shared" si="793"/>
        <v>0.37296195652173908</v>
      </c>
      <c r="BP1526" s="45">
        <f t="shared" si="794"/>
        <v>1.9695372989874924</v>
      </c>
      <c r="BQ1526" s="47">
        <f t="shared" si="795"/>
        <v>112.79163732795431</v>
      </c>
      <c r="BR1526" s="47">
        <f t="shared" si="796"/>
        <v>136.93871383841488</v>
      </c>
    </row>
    <row r="1527" spans="6:70" x14ac:dyDescent="0.25">
      <c r="F1527" s="2">
        <v>44064</v>
      </c>
      <c r="G1527">
        <v>7.0499999999999993E-2</v>
      </c>
      <c r="H1527" s="43">
        <v>44098</v>
      </c>
      <c r="I1527">
        <v>0.4541</v>
      </c>
      <c r="L1527" s="2">
        <v>44026</v>
      </c>
      <c r="M1527" t="str">
        <v>912828X8</v>
      </c>
      <c r="N1527">
        <v>0.39989999999999998</v>
      </c>
      <c r="O1527">
        <v>9.3479999999999994E-2</v>
      </c>
      <c r="P1527">
        <v>0.80720000000000003</v>
      </c>
      <c r="Q1527">
        <v>139.421875</v>
      </c>
      <c r="R1527">
        <f>VLOOKUP(M1527,工作表1!$A$3:$B$1000,2,FALSE)</f>
        <v>2.375</v>
      </c>
      <c r="S1527" t="str">
        <f>VLOOKUP(M1527,工作表1!$A$3:$C$1000,3,FALSE)</f>
        <v>2027/5/15</v>
      </c>
      <c r="T1527">
        <f t="shared" si="766"/>
        <v>7.3999999999999996E-2</v>
      </c>
      <c r="U1527">
        <f t="shared" si="765"/>
        <v>2.3010000000000002</v>
      </c>
      <c r="V1527" s="43">
        <f t="shared" si="777"/>
        <v>44150</v>
      </c>
      <c r="W1527" s="43">
        <f t="shared" si="767"/>
        <v>44104</v>
      </c>
      <c r="X1527" s="45">
        <f t="shared" si="778"/>
        <v>0.3936820652173913</v>
      </c>
      <c r="Y1527" s="45">
        <f t="shared" si="779"/>
        <v>0.89470946247766525</v>
      </c>
      <c r="Z1527" s="47">
        <f t="shared" si="780"/>
        <v>113.01909977723572</v>
      </c>
      <c r="AA1527" s="47">
        <f t="shared" si="781"/>
        <v>138.85045263036753</v>
      </c>
      <c r="AB1527" s="45">
        <f t="shared" si="782"/>
        <v>0.46800000000000003</v>
      </c>
      <c r="AC1527" s="2" t="str">
        <f t="shared" si="768"/>
        <v>TY1</v>
      </c>
      <c r="AD1527">
        <f t="shared" si="769"/>
        <v>139.421875</v>
      </c>
      <c r="AE1527">
        <f t="shared" si="770"/>
        <v>139.328125</v>
      </c>
      <c r="AF1527" s="49">
        <f t="shared" si="797"/>
        <v>9.375E-2</v>
      </c>
      <c r="AG1527" s="3">
        <f t="shared" si="783"/>
        <v>138.85045263036753</v>
      </c>
      <c r="AH1527">
        <f t="shared" si="784"/>
        <v>137.95133174639057</v>
      </c>
      <c r="AI1527" s="51">
        <f t="shared" si="785"/>
        <v>0.89912088397696266</v>
      </c>
      <c r="AJ1527" s="52">
        <f t="shared" si="786"/>
        <v>0.80537088397696266</v>
      </c>
      <c r="AK1527" s="2">
        <v>44026</v>
      </c>
      <c r="AL1527" t="str">
        <v>9128282R</v>
      </c>
      <c r="AM1527">
        <v>-0.1555</v>
      </c>
      <c r="AN1527">
        <v>0.1542</v>
      </c>
      <c r="AO1527">
        <v>0.80059999999999998</v>
      </c>
      <c r="AP1527">
        <v>139.328125</v>
      </c>
      <c r="AQ1527">
        <f>VLOOKUP(AL1527,工作表1!$F$3:$G$1000,2,FALSE)</f>
        <v>2.25</v>
      </c>
      <c r="AR1527" t="str">
        <f>VLOOKUP(AL1527,工作表1!$F$3:$H$1000,3,FALSE)</f>
        <v>2027/8/15</v>
      </c>
      <c r="AS1527">
        <f t="shared" si="771"/>
        <v>7.3999999999999996E-2</v>
      </c>
      <c r="AT1527">
        <f t="shared" si="772"/>
        <v>2.1760000000000002</v>
      </c>
      <c r="AU1527" s="43">
        <f t="shared" si="787"/>
        <v>44058</v>
      </c>
      <c r="AV1527" s="43">
        <f t="shared" si="773"/>
        <v>44196</v>
      </c>
      <c r="AW1527" s="45">
        <f t="shared" si="788"/>
        <v>0.93337912087912089</v>
      </c>
      <c r="AX1527" s="45">
        <f t="shared" si="789"/>
        <v>1.9751599427969291</v>
      </c>
      <c r="AY1527" s="47">
        <f t="shared" si="790"/>
        <v>112.50478991001113</v>
      </c>
      <c r="AZ1527" s="47">
        <f t="shared" si="791"/>
        <v>137.95133174639057</v>
      </c>
      <c r="BA1527" s="43"/>
      <c r="BC1527" s="2">
        <v>44025</v>
      </c>
      <c r="BD1527" t="str">
        <v>9128283F</v>
      </c>
      <c r="BE1527">
        <v>-7.5644</v>
      </c>
      <c r="BF1527">
        <v>0.41115000000000002</v>
      </c>
      <c r="BG1527">
        <v>0.80059999999999998</v>
      </c>
      <c r="BH1527">
        <v>139.109375</v>
      </c>
      <c r="BI1527">
        <f>VLOOKUP(BD1527,工作表1!$K$3:$L$1000,2,FALSE)</f>
        <v>2.25</v>
      </c>
      <c r="BJ1527" t="str">
        <f>VLOOKUP(BD1527,工作表1!$K$3:$M$1000,3,FALSE)</f>
        <v>2027/11/15</v>
      </c>
      <c r="BK1527">
        <f t="shared" si="774"/>
        <v>7.2999999999999995E-2</v>
      </c>
      <c r="BL1527">
        <f t="shared" si="775"/>
        <v>2.177</v>
      </c>
      <c r="BM1527" s="43">
        <f t="shared" si="792"/>
        <v>44150</v>
      </c>
      <c r="BN1527" s="43">
        <f t="shared" si="776"/>
        <v>44286</v>
      </c>
      <c r="BO1527" s="45">
        <f t="shared" si="793"/>
        <v>0.36684782608695654</v>
      </c>
      <c r="BP1527" s="45">
        <f t="shared" si="794"/>
        <v>1.9695875521143538</v>
      </c>
      <c r="BQ1527" s="47">
        <f t="shared" si="795"/>
        <v>112.63299951132036</v>
      </c>
      <c r="BR1527" s="47">
        <f t="shared" si="796"/>
        <v>136.72443076166522</v>
      </c>
    </row>
    <row r="1528" spans="6:70" x14ac:dyDescent="0.25">
      <c r="F1528" s="2">
        <v>44063</v>
      </c>
      <c r="G1528">
        <v>7.3999999999999996E-2</v>
      </c>
      <c r="H1528" s="43">
        <v>44097</v>
      </c>
      <c r="I1528">
        <v>0.4587</v>
      </c>
      <c r="L1528" s="2">
        <v>44025</v>
      </c>
      <c r="M1528" t="str">
        <v>912828X8</v>
      </c>
      <c r="N1528">
        <v>0.25619999999999998</v>
      </c>
      <c r="O1528">
        <v>8.7370000000000003E-2</v>
      </c>
      <c r="P1528">
        <v>0.80720000000000003</v>
      </c>
      <c r="Q1528">
        <v>139.21875</v>
      </c>
      <c r="R1528">
        <f>VLOOKUP(M1528,工作表1!$A$3:$B$1000,2,FALSE)</f>
        <v>2.375</v>
      </c>
      <c r="S1528" t="str">
        <f>VLOOKUP(M1528,工作表1!$A$3:$C$1000,3,FALSE)</f>
        <v>2027/5/15</v>
      </c>
      <c r="T1528">
        <f t="shared" si="766"/>
        <v>7.2999999999999995E-2</v>
      </c>
      <c r="U1528">
        <f t="shared" si="765"/>
        <v>2.302</v>
      </c>
      <c r="V1528" s="43">
        <f t="shared" si="777"/>
        <v>44150</v>
      </c>
      <c r="W1528" s="43">
        <f t="shared" si="767"/>
        <v>44104</v>
      </c>
      <c r="X1528" s="45">
        <f t="shared" si="778"/>
        <v>0.38722826086956524</v>
      </c>
      <c r="Y1528" s="45">
        <f t="shared" si="779"/>
        <v>0.89476250744490771</v>
      </c>
      <c r="Z1528" s="47">
        <f t="shared" si="780"/>
        <v>112.86237150664206</v>
      </c>
      <c r="AA1528" s="47">
        <f t="shared" si="781"/>
        <v>138.64091356984972</v>
      </c>
      <c r="AB1528" s="45">
        <f t="shared" si="782"/>
        <v>0.4657</v>
      </c>
      <c r="AC1528" s="2" t="str">
        <f t="shared" si="768"/>
        <v>TY1</v>
      </c>
      <c r="AD1528">
        <f t="shared" si="769"/>
        <v>139.21875</v>
      </c>
      <c r="AE1528">
        <f t="shared" si="770"/>
        <v>139.109375</v>
      </c>
      <c r="AF1528" s="49">
        <f t="shared" si="797"/>
        <v>0.109375</v>
      </c>
      <c r="AG1528" s="3">
        <f t="shared" si="783"/>
        <v>138.64091356984972</v>
      </c>
      <c r="AH1528">
        <f t="shared" si="784"/>
        <v>137.71944125366369</v>
      </c>
      <c r="AI1528" s="51">
        <f t="shared" si="785"/>
        <v>0.92147231618602632</v>
      </c>
      <c r="AJ1528" s="52">
        <f t="shared" si="786"/>
        <v>0.81209731618602632</v>
      </c>
      <c r="AK1528" s="2">
        <v>44025</v>
      </c>
      <c r="AL1528" t="str">
        <v>9128282R</v>
      </c>
      <c r="AM1528">
        <v>-0.66410000000000002</v>
      </c>
      <c r="AN1528">
        <v>0.15912000000000001</v>
      </c>
      <c r="AO1528">
        <v>0.80059999999999998</v>
      </c>
      <c r="AP1528">
        <v>139.109375</v>
      </c>
      <c r="AQ1528">
        <f>VLOOKUP(AL1528,工作表1!$F$3:$G$1000,2,FALSE)</f>
        <v>2.25</v>
      </c>
      <c r="AR1528" t="str">
        <f>VLOOKUP(AL1528,工作表1!$F$3:$H$1000,3,FALSE)</f>
        <v>2027/8/15</v>
      </c>
      <c r="AS1528">
        <f t="shared" si="771"/>
        <v>7.2999999999999995E-2</v>
      </c>
      <c r="AT1528">
        <f t="shared" si="772"/>
        <v>2.177</v>
      </c>
      <c r="AU1528" s="43">
        <f t="shared" si="787"/>
        <v>44058</v>
      </c>
      <c r="AV1528" s="43">
        <f t="shared" si="773"/>
        <v>44196</v>
      </c>
      <c r="AW1528" s="45">
        <f t="shared" si="788"/>
        <v>0.92719780219780212</v>
      </c>
      <c r="AX1528" s="45">
        <f t="shared" si="789"/>
        <v>1.975143007677254</v>
      </c>
      <c r="AY1528" s="47">
        <f t="shared" si="790"/>
        <v>112.33180559614587</v>
      </c>
      <c r="AZ1528" s="47">
        <f t="shared" si="791"/>
        <v>137.71944125366369</v>
      </c>
      <c r="BA1528" s="43"/>
      <c r="BC1528" s="2">
        <v>44022</v>
      </c>
      <c r="BD1528" t="str">
        <v>9128283F</v>
      </c>
      <c r="BE1528">
        <v>-7.9744999999999999</v>
      </c>
      <c r="BF1528">
        <v>0.44777</v>
      </c>
      <c r="BG1528">
        <v>0.80059999999999998</v>
      </c>
      <c r="BH1528">
        <v>139.140625</v>
      </c>
      <c r="BI1528">
        <f>VLOOKUP(BD1528,工作表1!$K$3:$L$1000,2,FALSE)</f>
        <v>2.25</v>
      </c>
      <c r="BJ1528" t="str">
        <f>VLOOKUP(BD1528,工作表1!$K$3:$M$1000,3,FALSE)</f>
        <v>2027/11/15</v>
      </c>
      <c r="BK1528">
        <f t="shared" si="774"/>
        <v>7.2999999999999995E-2</v>
      </c>
      <c r="BL1528">
        <f t="shared" si="775"/>
        <v>2.177</v>
      </c>
      <c r="BM1528" s="43">
        <f t="shared" si="792"/>
        <v>44150</v>
      </c>
      <c r="BN1528" s="43">
        <f t="shared" si="776"/>
        <v>44286</v>
      </c>
      <c r="BO1528" s="45">
        <f t="shared" si="793"/>
        <v>0.36073369565217389</v>
      </c>
      <c r="BP1528" s="45">
        <f t="shared" si="794"/>
        <v>1.9696378052412149</v>
      </c>
      <c r="BQ1528" s="47">
        <f t="shared" si="795"/>
        <v>112.63245336699664</v>
      </c>
      <c r="BR1528" s="47">
        <f t="shared" si="796"/>
        <v>136.70851280701726</v>
      </c>
    </row>
    <row r="1529" spans="6:70" x14ac:dyDescent="0.25">
      <c r="F1529" s="2">
        <v>44062</v>
      </c>
      <c r="G1529">
        <v>7.4999999999999997E-2</v>
      </c>
      <c r="H1529" s="43">
        <v>44096</v>
      </c>
      <c r="I1529">
        <v>0.45419999999999999</v>
      </c>
      <c r="L1529" s="2">
        <v>44022</v>
      </c>
      <c r="M1529" t="str">
        <v>912828X8</v>
      </c>
      <c r="N1529">
        <v>0.23749999999999999</v>
      </c>
      <c r="O1529">
        <v>0.11214</v>
      </c>
      <c r="P1529">
        <v>0.80720000000000003</v>
      </c>
      <c r="Q1529">
        <v>139.21875</v>
      </c>
      <c r="R1529">
        <f>VLOOKUP(M1529,工作表1!$A$3:$B$1000,2,FALSE)</f>
        <v>2.375</v>
      </c>
      <c r="S1529" t="str">
        <f>VLOOKUP(M1529,工作表1!$A$3:$C$1000,3,FALSE)</f>
        <v>2027/5/15</v>
      </c>
      <c r="T1529">
        <f t="shared" si="766"/>
        <v>7.2999999999999995E-2</v>
      </c>
      <c r="U1529">
        <f t="shared" si="765"/>
        <v>2.302</v>
      </c>
      <c r="V1529" s="43">
        <f t="shared" si="777"/>
        <v>44150</v>
      </c>
      <c r="W1529" s="43">
        <f t="shared" si="767"/>
        <v>44104</v>
      </c>
      <c r="X1529" s="45">
        <f t="shared" si="778"/>
        <v>0.38077445652173914</v>
      </c>
      <c r="Y1529" s="45">
        <f t="shared" si="779"/>
        <v>0.89481555241215005</v>
      </c>
      <c r="Z1529" s="47">
        <f t="shared" si="780"/>
        <v>112.86213770716505</v>
      </c>
      <c r="AA1529" s="47">
        <f t="shared" si="781"/>
        <v>138.62551271548347</v>
      </c>
      <c r="AB1529" s="45">
        <f t="shared" si="782"/>
        <v>0.49309999999999998</v>
      </c>
      <c r="AC1529" s="2" t="str">
        <f t="shared" si="768"/>
        <v>TY1</v>
      </c>
      <c r="AD1529">
        <f t="shared" si="769"/>
        <v>139.21875</v>
      </c>
      <c r="AE1529">
        <f t="shared" si="770"/>
        <v>139.140625</v>
      </c>
      <c r="AF1529" s="49">
        <f t="shared" si="797"/>
        <v>7.8125E-2</v>
      </c>
      <c r="AG1529" s="3">
        <f t="shared" si="783"/>
        <v>138.62551271548347</v>
      </c>
      <c r="AH1529">
        <f t="shared" si="784"/>
        <v>137.72322302563586</v>
      </c>
      <c r="AI1529" s="51">
        <f t="shared" si="785"/>
        <v>0.90228968984760627</v>
      </c>
      <c r="AJ1529" s="52">
        <f t="shared" si="786"/>
        <v>0.82416468984760627</v>
      </c>
      <c r="AK1529" s="2">
        <v>44022</v>
      </c>
      <c r="AL1529" t="str">
        <v>9128282R</v>
      </c>
      <c r="AM1529">
        <v>-0.77159999999999995</v>
      </c>
      <c r="AN1529">
        <v>0.18718000000000001</v>
      </c>
      <c r="AO1529">
        <v>0.80059999999999998</v>
      </c>
      <c r="AP1529">
        <v>139.140625</v>
      </c>
      <c r="AQ1529">
        <f>VLOOKUP(AL1529,工作表1!$F$3:$G$1000,2,FALSE)</f>
        <v>2.25</v>
      </c>
      <c r="AR1529" t="str">
        <f>VLOOKUP(AL1529,工作表1!$F$3:$H$1000,3,FALSE)</f>
        <v>2027/8/15</v>
      </c>
      <c r="AS1529">
        <f t="shared" si="771"/>
        <v>7.2999999999999995E-2</v>
      </c>
      <c r="AT1529">
        <f t="shared" si="772"/>
        <v>2.177</v>
      </c>
      <c r="AU1529" s="43">
        <f t="shared" si="787"/>
        <v>44058</v>
      </c>
      <c r="AV1529" s="43">
        <f t="shared" si="773"/>
        <v>44196</v>
      </c>
      <c r="AW1529" s="45">
        <f t="shared" si="788"/>
        <v>0.92101648351648346</v>
      </c>
      <c r="AX1529" s="45">
        <f t="shared" si="789"/>
        <v>1.9751260725575794</v>
      </c>
      <c r="AY1529" s="47">
        <f t="shared" si="790"/>
        <v>112.34703105295421</v>
      </c>
      <c r="AZ1529" s="47">
        <f t="shared" si="791"/>
        <v>137.72322302563586</v>
      </c>
      <c r="BA1529" s="43"/>
      <c r="BC1529" s="2">
        <v>44021</v>
      </c>
      <c r="BD1529" t="str">
        <v>9128283F</v>
      </c>
      <c r="BE1529">
        <v>-6.9942000000000002</v>
      </c>
      <c r="BF1529">
        <v>0.40356999999999998</v>
      </c>
      <c r="BG1529">
        <v>0.80059999999999998</v>
      </c>
      <c r="BH1529">
        <v>139.390625</v>
      </c>
      <c r="BI1529">
        <f>VLOOKUP(BD1529,工作表1!$K$3:$L$1000,2,FALSE)</f>
        <v>2.25</v>
      </c>
      <c r="BJ1529" t="str">
        <f>VLOOKUP(BD1529,工作表1!$K$3:$M$1000,3,FALSE)</f>
        <v>2027/11/15</v>
      </c>
      <c r="BK1529">
        <f t="shared" si="774"/>
        <v>7.0000000000000007E-2</v>
      </c>
      <c r="BL1529">
        <f t="shared" si="775"/>
        <v>2.1800000000000002</v>
      </c>
      <c r="BM1529" s="43">
        <f t="shared" si="792"/>
        <v>44150</v>
      </c>
      <c r="BN1529" s="43">
        <f t="shared" si="776"/>
        <v>44286</v>
      </c>
      <c r="BO1529" s="45">
        <f t="shared" si="793"/>
        <v>0.34239130434782611</v>
      </c>
      <c r="BP1529" s="45">
        <f t="shared" si="794"/>
        <v>1.9697885646217987</v>
      </c>
      <c r="BQ1529" s="47">
        <f t="shared" si="795"/>
        <v>112.88589237897793</v>
      </c>
      <c r="BR1529" s="47">
        <f t="shared" si="796"/>
        <v>136.97661885433052</v>
      </c>
    </row>
    <row r="1530" spans="6:70" x14ac:dyDescent="0.25">
      <c r="F1530" s="2">
        <v>44061</v>
      </c>
      <c r="G1530">
        <v>0.08</v>
      </c>
      <c r="H1530" s="43">
        <v>44095</v>
      </c>
      <c r="I1530">
        <v>0.45419999999999999</v>
      </c>
      <c r="L1530" s="2">
        <v>44021</v>
      </c>
      <c r="M1530" t="str">
        <v>912828X8</v>
      </c>
      <c r="N1530">
        <v>-0.12609999999999999</v>
      </c>
      <c r="O1530">
        <v>0.15425</v>
      </c>
      <c r="P1530">
        <v>0.80720000000000003</v>
      </c>
      <c r="Q1530">
        <v>139.5</v>
      </c>
      <c r="R1530">
        <f>VLOOKUP(M1530,工作表1!$A$3:$B$1000,2,FALSE)</f>
        <v>2.375</v>
      </c>
      <c r="S1530" t="str">
        <f>VLOOKUP(M1530,工作表1!$A$3:$C$1000,3,FALSE)</f>
        <v>2027/5/15</v>
      </c>
      <c r="T1530">
        <f t="shared" si="766"/>
        <v>7.0000000000000007E-2</v>
      </c>
      <c r="U1530">
        <f t="shared" si="765"/>
        <v>2.3050000000000002</v>
      </c>
      <c r="V1530" s="43">
        <f t="shared" si="777"/>
        <v>44150</v>
      </c>
      <c r="W1530" s="43">
        <f t="shared" si="767"/>
        <v>44104</v>
      </c>
      <c r="X1530" s="45">
        <f t="shared" si="778"/>
        <v>0.36141304347826086</v>
      </c>
      <c r="Y1530" s="45">
        <f t="shared" si="779"/>
        <v>0.8949746873138773</v>
      </c>
      <c r="Z1530" s="47">
        <f t="shared" si="780"/>
        <v>113.09712602464936</v>
      </c>
      <c r="AA1530" s="47">
        <f t="shared" si="781"/>
        <v>138.87044789096498</v>
      </c>
      <c r="AB1530" s="45">
        <f t="shared" si="782"/>
        <v>0.46350000000000002</v>
      </c>
      <c r="AC1530" s="2" t="str">
        <f t="shared" si="768"/>
        <v>TY1</v>
      </c>
      <c r="AD1530">
        <f t="shared" si="769"/>
        <v>139.5</v>
      </c>
      <c r="AE1530">
        <f t="shared" si="770"/>
        <v>139.390625</v>
      </c>
      <c r="AF1530" s="49">
        <f t="shared" si="797"/>
        <v>0.109375</v>
      </c>
      <c r="AG1530" s="3">
        <f t="shared" si="783"/>
        <v>138.87044789096498</v>
      </c>
      <c r="AH1530">
        <f t="shared" si="784"/>
        <v>137.97022444736095</v>
      </c>
      <c r="AI1530" s="51">
        <f t="shared" si="785"/>
        <v>0.90022344360403395</v>
      </c>
      <c r="AJ1530" s="52">
        <f t="shared" si="786"/>
        <v>0.79084844360403395</v>
      </c>
      <c r="AK1530" s="2">
        <v>44021</v>
      </c>
      <c r="AL1530" t="str">
        <v>9128282R</v>
      </c>
      <c r="AM1530">
        <v>-0.27600000000000002</v>
      </c>
      <c r="AN1530">
        <v>0.15484999999999999</v>
      </c>
      <c r="AO1530">
        <v>0.80059999999999998</v>
      </c>
      <c r="AP1530">
        <v>139.390625</v>
      </c>
      <c r="AQ1530">
        <f>VLOOKUP(AL1530,工作表1!$F$3:$G$1000,2,FALSE)</f>
        <v>2.25</v>
      </c>
      <c r="AR1530" t="str">
        <f>VLOOKUP(AL1530,工作表1!$F$3:$H$1000,3,FALSE)</f>
        <v>2027/8/15</v>
      </c>
      <c r="AS1530">
        <f t="shared" si="771"/>
        <v>7.0000000000000007E-2</v>
      </c>
      <c r="AT1530">
        <f t="shared" si="772"/>
        <v>2.1800000000000002</v>
      </c>
      <c r="AU1530" s="43">
        <f t="shared" si="787"/>
        <v>44058</v>
      </c>
      <c r="AV1530" s="43">
        <f t="shared" si="773"/>
        <v>44196</v>
      </c>
      <c r="AW1530" s="45">
        <f t="shared" si="788"/>
        <v>0.90247252747252749</v>
      </c>
      <c r="AX1530" s="45">
        <f t="shared" si="789"/>
        <v>1.9750752671985548</v>
      </c>
      <c r="AY1530" s="47">
        <f t="shared" si="790"/>
        <v>112.58282370168959</v>
      </c>
      <c r="AZ1530" s="47">
        <f t="shared" si="791"/>
        <v>137.97022444736095</v>
      </c>
      <c r="BA1530" s="43"/>
      <c r="BC1530" s="2">
        <v>44020</v>
      </c>
      <c r="BD1530" t="str">
        <v>9128283F</v>
      </c>
      <c r="BE1530">
        <v>-8.1792999999999996</v>
      </c>
      <c r="BF1530">
        <v>0.44801999999999997</v>
      </c>
      <c r="BG1530">
        <v>0.80059999999999998</v>
      </c>
      <c r="BH1530">
        <v>139.078125</v>
      </c>
      <c r="BI1530">
        <f>VLOOKUP(BD1530,工作表1!$K$3:$L$1000,2,FALSE)</f>
        <v>2.25</v>
      </c>
      <c r="BJ1530" t="str">
        <f>VLOOKUP(BD1530,工作表1!$K$3:$M$1000,3,FALSE)</f>
        <v>2027/11/15</v>
      </c>
      <c r="BK1530">
        <f t="shared" si="774"/>
        <v>7.0000000000000007E-2</v>
      </c>
      <c r="BL1530">
        <f t="shared" si="775"/>
        <v>2.1800000000000002</v>
      </c>
      <c r="BM1530" s="43">
        <f t="shared" si="792"/>
        <v>44150</v>
      </c>
      <c r="BN1530" s="43">
        <f t="shared" si="776"/>
        <v>44286</v>
      </c>
      <c r="BO1530" s="45">
        <f t="shared" si="793"/>
        <v>0.33627717391304346</v>
      </c>
      <c r="BP1530" s="45">
        <f t="shared" si="794"/>
        <v>1.9698388177486599</v>
      </c>
      <c r="BQ1530" s="47">
        <f t="shared" si="795"/>
        <v>112.60422811375817</v>
      </c>
      <c r="BR1530" s="47">
        <f t="shared" si="796"/>
        <v>136.60955619042778</v>
      </c>
    </row>
    <row r="1531" spans="6:70" x14ac:dyDescent="0.25">
      <c r="F1531" s="2">
        <v>44060</v>
      </c>
      <c r="G1531">
        <v>8.1000000000000003E-2</v>
      </c>
      <c r="H1531" s="43">
        <v>44092</v>
      </c>
      <c r="I1531">
        <v>0.4748</v>
      </c>
      <c r="L1531" s="2">
        <v>44020</v>
      </c>
      <c r="M1531" t="str">
        <v>912828X8</v>
      </c>
      <c r="N1531">
        <v>0.25090000000000001</v>
      </c>
      <c r="O1531">
        <v>0.10896</v>
      </c>
      <c r="P1531">
        <v>0.80720000000000003</v>
      </c>
      <c r="Q1531">
        <v>139.1875</v>
      </c>
      <c r="R1531">
        <f>VLOOKUP(M1531,工作表1!$A$3:$B$1000,2,FALSE)</f>
        <v>2.375</v>
      </c>
      <c r="S1531" t="str">
        <f>VLOOKUP(M1531,工作表1!$A$3:$C$1000,3,FALSE)</f>
        <v>2027/5/15</v>
      </c>
      <c r="T1531">
        <f t="shared" si="766"/>
        <v>7.0000000000000007E-2</v>
      </c>
      <c r="U1531">
        <f t="shared" si="765"/>
        <v>2.3050000000000002</v>
      </c>
      <c r="V1531" s="43">
        <f t="shared" si="777"/>
        <v>44150</v>
      </c>
      <c r="W1531" s="43">
        <f t="shared" si="767"/>
        <v>44104</v>
      </c>
      <c r="X1531" s="45">
        <f t="shared" si="778"/>
        <v>0.35495923913043476</v>
      </c>
      <c r="Y1531" s="45">
        <f t="shared" si="779"/>
        <v>0.89502773228111976</v>
      </c>
      <c r="Z1531" s="47">
        <f t="shared" si="780"/>
        <v>112.86309126269158</v>
      </c>
      <c r="AA1531" s="47">
        <f t="shared" si="781"/>
        <v>138.56539230937614</v>
      </c>
      <c r="AB1531" s="45">
        <f t="shared" si="782"/>
        <v>0.49769999999999998</v>
      </c>
      <c r="AC1531" s="2" t="str">
        <f t="shared" si="768"/>
        <v>TY1</v>
      </c>
      <c r="AD1531">
        <f t="shared" si="769"/>
        <v>139.1875</v>
      </c>
      <c r="AE1531">
        <f t="shared" si="770"/>
        <v>139.078125</v>
      </c>
      <c r="AF1531" s="49">
        <f t="shared" si="797"/>
        <v>0.109375</v>
      </c>
      <c r="AG1531" s="3">
        <f t="shared" si="783"/>
        <v>138.56539230937614</v>
      </c>
      <c r="AH1531">
        <f t="shared" si="784"/>
        <v>137.62265608485288</v>
      </c>
      <c r="AI1531" s="51">
        <f t="shared" si="785"/>
        <v>0.94273622452325867</v>
      </c>
      <c r="AJ1531" s="52">
        <f t="shared" si="786"/>
        <v>0.83336122452325867</v>
      </c>
      <c r="AK1531" s="2">
        <v>44020</v>
      </c>
      <c r="AL1531" t="str">
        <v>9128282R</v>
      </c>
      <c r="AM1531">
        <v>-0.9597</v>
      </c>
      <c r="AN1531">
        <v>0.19392999999999999</v>
      </c>
      <c r="AO1531">
        <v>0.80059999999999998</v>
      </c>
      <c r="AP1531">
        <v>139.078125</v>
      </c>
      <c r="AQ1531">
        <f>VLOOKUP(AL1531,工作表1!$F$3:$G$1000,2,FALSE)</f>
        <v>2.25</v>
      </c>
      <c r="AR1531" t="str">
        <f>VLOOKUP(AL1531,工作表1!$F$3:$H$1000,3,FALSE)</f>
        <v>2027/8/15</v>
      </c>
      <c r="AS1531">
        <f t="shared" si="771"/>
        <v>7.0000000000000007E-2</v>
      </c>
      <c r="AT1531">
        <f t="shared" si="772"/>
        <v>2.1800000000000002</v>
      </c>
      <c r="AU1531" s="43">
        <f t="shared" si="787"/>
        <v>44058</v>
      </c>
      <c r="AV1531" s="43">
        <f t="shared" si="773"/>
        <v>44196</v>
      </c>
      <c r="AW1531" s="45">
        <f t="shared" si="788"/>
        <v>0.89629120879120872</v>
      </c>
      <c r="AX1531" s="45">
        <f t="shared" si="789"/>
        <v>1.9750583320788799</v>
      </c>
      <c r="AY1531" s="47">
        <f t="shared" si="790"/>
        <v>112.31676657416639</v>
      </c>
      <c r="AZ1531" s="47">
        <f t="shared" si="791"/>
        <v>137.62265608485288</v>
      </c>
      <c r="BA1531" s="43"/>
      <c r="BC1531" s="2">
        <v>44019</v>
      </c>
      <c r="BD1531" t="str">
        <v>9128283F</v>
      </c>
      <c r="BE1531">
        <v>-8.8817000000000004</v>
      </c>
      <c r="BF1531">
        <v>0.47621000000000002</v>
      </c>
      <c r="BG1531">
        <v>0.80059999999999998</v>
      </c>
      <c r="BH1531">
        <v>139.140625</v>
      </c>
      <c r="BI1531">
        <f>VLOOKUP(BD1531,工作表1!$K$3:$L$1000,2,FALSE)</f>
        <v>2.25</v>
      </c>
      <c r="BJ1531" t="str">
        <f>VLOOKUP(BD1531,工作表1!$K$3:$M$1000,3,FALSE)</f>
        <v>2027/11/15</v>
      </c>
      <c r="BK1531">
        <f t="shared" si="774"/>
        <v>7.2999999999999995E-2</v>
      </c>
      <c r="BL1531">
        <f t="shared" si="775"/>
        <v>2.177</v>
      </c>
      <c r="BM1531" s="43">
        <f t="shared" si="792"/>
        <v>44150</v>
      </c>
      <c r="BN1531" s="43">
        <f t="shared" si="776"/>
        <v>44286</v>
      </c>
      <c r="BO1531" s="45">
        <f t="shared" si="793"/>
        <v>0.33016304347826092</v>
      </c>
      <c r="BP1531" s="45">
        <f t="shared" si="794"/>
        <v>1.9698890708755212</v>
      </c>
      <c r="BQ1531" s="47">
        <f t="shared" si="795"/>
        <v>112.63523463728833</v>
      </c>
      <c r="BR1531" s="47">
        <f t="shared" si="796"/>
        <v>136.63580786004567</v>
      </c>
    </row>
    <row r="1532" spans="6:70" x14ac:dyDescent="0.25">
      <c r="F1532" s="2">
        <v>44057</v>
      </c>
      <c r="G1532">
        <v>8.0860000000000001E-2</v>
      </c>
      <c r="H1532" s="43">
        <v>44091</v>
      </c>
      <c r="I1532">
        <v>0.4703</v>
      </c>
      <c r="L1532" s="2">
        <v>44019</v>
      </c>
      <c r="M1532" t="str">
        <v>912828X8</v>
      </c>
      <c r="N1532">
        <v>0.18090000000000001</v>
      </c>
      <c r="O1532">
        <v>0.1206</v>
      </c>
      <c r="P1532">
        <v>0.80720000000000003</v>
      </c>
      <c r="Q1532">
        <v>139.203125</v>
      </c>
      <c r="R1532">
        <f>VLOOKUP(M1532,工作表1!$A$3:$B$1000,2,FALSE)</f>
        <v>2.375</v>
      </c>
      <c r="S1532" t="str">
        <f>VLOOKUP(M1532,工作表1!$A$3:$C$1000,3,FALSE)</f>
        <v>2027/5/15</v>
      </c>
      <c r="T1532">
        <f t="shared" si="766"/>
        <v>7.2999999999999995E-2</v>
      </c>
      <c r="U1532">
        <f t="shared" si="765"/>
        <v>2.302</v>
      </c>
      <c r="V1532" s="43">
        <f t="shared" si="777"/>
        <v>44150</v>
      </c>
      <c r="W1532" s="43">
        <f t="shared" si="767"/>
        <v>44104</v>
      </c>
      <c r="X1532" s="45">
        <f t="shared" si="778"/>
        <v>0.3485054347826087</v>
      </c>
      <c r="Y1532" s="45">
        <f t="shared" si="779"/>
        <v>0.89508077724836221</v>
      </c>
      <c r="Z1532" s="47">
        <f t="shared" si="780"/>
        <v>112.87871707965935</v>
      </c>
      <c r="AA1532" s="47">
        <f t="shared" si="781"/>
        <v>138.57049601783376</v>
      </c>
      <c r="AB1532" s="45">
        <f t="shared" si="782"/>
        <v>0.47720000000000001</v>
      </c>
      <c r="AC1532" s="2" t="str">
        <f t="shared" si="768"/>
        <v>TY1</v>
      </c>
      <c r="AD1532">
        <f t="shared" si="769"/>
        <v>139.203125</v>
      </c>
      <c r="AE1532">
        <f t="shared" si="770"/>
        <v>139.140625</v>
      </c>
      <c r="AF1532" s="49">
        <f t="shared" si="797"/>
        <v>6.25E-2</v>
      </c>
      <c r="AG1532" s="3">
        <f t="shared" si="783"/>
        <v>138.57049601783376</v>
      </c>
      <c r="AH1532">
        <f t="shared" si="784"/>
        <v>137.64766926798271</v>
      </c>
      <c r="AI1532" s="51">
        <f t="shared" si="785"/>
        <v>0.92282674985105473</v>
      </c>
      <c r="AJ1532" s="52">
        <f t="shared" si="786"/>
        <v>0.86032674985105473</v>
      </c>
      <c r="AK1532" s="2">
        <v>44019</v>
      </c>
      <c r="AL1532" t="str">
        <v>9128282R</v>
      </c>
      <c r="AM1532">
        <v>-1.6914</v>
      </c>
      <c r="AN1532">
        <v>0.23823</v>
      </c>
      <c r="AO1532">
        <v>0.80059999999999998</v>
      </c>
      <c r="AP1532">
        <v>139.140625</v>
      </c>
      <c r="AQ1532">
        <f>VLOOKUP(AL1532,工作表1!$F$3:$G$1000,2,FALSE)</f>
        <v>2.25</v>
      </c>
      <c r="AR1532" t="str">
        <f>VLOOKUP(AL1532,工作表1!$F$3:$H$1000,3,FALSE)</f>
        <v>2027/8/15</v>
      </c>
      <c r="AS1532">
        <f t="shared" si="771"/>
        <v>7.2999999999999995E-2</v>
      </c>
      <c r="AT1532">
        <f t="shared" si="772"/>
        <v>2.177</v>
      </c>
      <c r="AU1532" s="43">
        <f t="shared" si="787"/>
        <v>44058</v>
      </c>
      <c r="AV1532" s="43">
        <f t="shared" si="773"/>
        <v>44196</v>
      </c>
      <c r="AW1532" s="45">
        <f t="shared" si="788"/>
        <v>0.89010989010989006</v>
      </c>
      <c r="AX1532" s="45">
        <f t="shared" si="789"/>
        <v>1.9750413969592051</v>
      </c>
      <c r="AY1532" s="47">
        <f t="shared" si="790"/>
        <v>112.34753156541423</v>
      </c>
      <c r="AZ1532" s="47">
        <f t="shared" si="791"/>
        <v>137.64766926798271</v>
      </c>
      <c r="BA1532" s="43"/>
      <c r="BC1532" s="2">
        <v>44018</v>
      </c>
      <c r="BD1532" t="str">
        <v>9128283F</v>
      </c>
      <c r="BE1532">
        <v>-9.4666999999999994</v>
      </c>
      <c r="BF1532">
        <v>0.49748999999999999</v>
      </c>
      <c r="BG1532">
        <v>0.80059999999999998</v>
      </c>
      <c r="BH1532">
        <v>138.921875</v>
      </c>
      <c r="BI1532">
        <f>VLOOKUP(BD1532,工作表1!$K$3:$L$1000,2,FALSE)</f>
        <v>2.25</v>
      </c>
      <c r="BJ1532" t="str">
        <f>VLOOKUP(BD1532,工作表1!$K$3:$M$1000,3,FALSE)</f>
        <v>2027/11/15</v>
      </c>
      <c r="BK1532">
        <f t="shared" si="774"/>
        <v>7.2999999999999995E-2</v>
      </c>
      <c r="BL1532">
        <f t="shared" si="775"/>
        <v>2.177</v>
      </c>
      <c r="BM1532" s="43">
        <f t="shared" si="792"/>
        <v>44150</v>
      </c>
      <c r="BN1532" s="43">
        <f t="shared" si="776"/>
        <v>44286</v>
      </c>
      <c r="BO1532" s="45">
        <f t="shared" si="793"/>
        <v>0.32404891304347827</v>
      </c>
      <c r="BP1532" s="45">
        <f t="shared" si="794"/>
        <v>1.9699393240023824</v>
      </c>
      <c r="BQ1532" s="47">
        <f t="shared" si="795"/>
        <v>112.44287372359334</v>
      </c>
      <c r="BR1532" s="47">
        <f t="shared" si="796"/>
        <v>136.38030113526122</v>
      </c>
    </row>
    <row r="1533" spans="6:70" x14ac:dyDescent="0.25">
      <c r="F1533" s="2">
        <v>44056</v>
      </c>
      <c r="G1533">
        <v>7.9000000000000001E-2</v>
      </c>
      <c r="H1533" s="43">
        <v>44090</v>
      </c>
      <c r="I1533">
        <v>0.4748</v>
      </c>
      <c r="L1533" s="2">
        <v>44018</v>
      </c>
      <c r="M1533" t="str">
        <v>912828X8</v>
      </c>
      <c r="N1533">
        <v>0.1358</v>
      </c>
      <c r="O1533">
        <v>0.12609999999999999</v>
      </c>
      <c r="P1533">
        <v>0.80720000000000003</v>
      </c>
      <c r="Q1533">
        <v>138.984375</v>
      </c>
      <c r="R1533">
        <f>VLOOKUP(M1533,工作表1!$A$3:$B$1000,2,FALSE)</f>
        <v>2.375</v>
      </c>
      <c r="S1533" t="str">
        <f>VLOOKUP(M1533,工作表1!$A$3:$C$1000,3,FALSE)</f>
        <v>2027/5/15</v>
      </c>
      <c r="T1533">
        <f t="shared" si="766"/>
        <v>7.2999999999999995E-2</v>
      </c>
      <c r="U1533">
        <f t="shared" si="765"/>
        <v>2.302</v>
      </c>
      <c r="V1533" s="43">
        <f t="shared" si="777"/>
        <v>44150</v>
      </c>
      <c r="W1533" s="43">
        <f t="shared" si="767"/>
        <v>44104</v>
      </c>
      <c r="X1533" s="45">
        <f t="shared" si="778"/>
        <v>0.34205163043478259</v>
      </c>
      <c r="Y1533" s="45">
        <f t="shared" si="779"/>
        <v>0.89513382221560445</v>
      </c>
      <c r="Z1533" s="47">
        <f t="shared" si="780"/>
        <v>112.70563140970241</v>
      </c>
      <c r="AA1533" s="47">
        <f t="shared" si="781"/>
        <v>138.34095756376493</v>
      </c>
      <c r="AB1533" s="45">
        <f t="shared" si="782"/>
        <v>0.50229999999999997</v>
      </c>
      <c r="AC1533" s="2" t="str">
        <f t="shared" si="768"/>
        <v>TY1</v>
      </c>
      <c r="AD1533">
        <f t="shared" si="769"/>
        <v>138.984375</v>
      </c>
      <c r="AE1533">
        <f t="shared" si="770"/>
        <v>138.921875</v>
      </c>
      <c r="AF1533" s="49">
        <f t="shared" si="797"/>
        <v>6.25E-2</v>
      </c>
      <c r="AG1533" s="3">
        <f t="shared" si="783"/>
        <v>138.34095756376493</v>
      </c>
      <c r="AH1533">
        <f t="shared" si="784"/>
        <v>137.41476943222196</v>
      </c>
      <c r="AI1533" s="51">
        <f t="shared" si="785"/>
        <v>0.92618813154297186</v>
      </c>
      <c r="AJ1533" s="52">
        <f t="shared" si="786"/>
        <v>0.86368813154297186</v>
      </c>
      <c r="AK1533" s="2">
        <v>44018</v>
      </c>
      <c r="AL1533" t="str">
        <v>9128282R</v>
      </c>
      <c r="AM1533">
        <v>-1.776</v>
      </c>
      <c r="AN1533">
        <v>0.24263000000000001</v>
      </c>
      <c r="AO1533">
        <v>0.80059999999999998</v>
      </c>
      <c r="AP1533">
        <v>138.921875</v>
      </c>
      <c r="AQ1533">
        <f>VLOOKUP(AL1533,工作表1!$F$3:$G$1000,2,FALSE)</f>
        <v>2.25</v>
      </c>
      <c r="AR1533" t="str">
        <f>VLOOKUP(AL1533,工作表1!$F$3:$H$1000,3,FALSE)</f>
        <v>2027/8/15</v>
      </c>
      <c r="AS1533">
        <f t="shared" si="771"/>
        <v>7.2999999999999995E-2</v>
      </c>
      <c r="AT1533">
        <f t="shared" si="772"/>
        <v>2.177</v>
      </c>
      <c r="AU1533" s="43">
        <f t="shared" si="787"/>
        <v>44058</v>
      </c>
      <c r="AV1533" s="43">
        <f t="shared" si="773"/>
        <v>44196</v>
      </c>
      <c r="AW1533" s="45">
        <f t="shared" si="788"/>
        <v>0.8839285714285714</v>
      </c>
      <c r="AX1533" s="45">
        <f t="shared" si="789"/>
        <v>1.9750244618395303</v>
      </c>
      <c r="AY1533" s="47">
        <f t="shared" si="790"/>
        <v>112.1732697270716</v>
      </c>
      <c r="AZ1533" s="47">
        <f t="shared" si="791"/>
        <v>137.41476943222196</v>
      </c>
      <c r="BA1533" s="43"/>
      <c r="BC1533" s="2">
        <v>44014</v>
      </c>
      <c r="BD1533" t="str">
        <v>9128283F</v>
      </c>
      <c r="BE1533">
        <v>-10.7798</v>
      </c>
      <c r="BF1533">
        <v>0.53996999999999995</v>
      </c>
      <c r="BG1533">
        <v>0.80059999999999998</v>
      </c>
      <c r="BH1533">
        <v>139.078125</v>
      </c>
      <c r="BI1533">
        <f>VLOOKUP(BD1533,工作表1!$K$3:$L$1000,2,FALSE)</f>
        <v>2.25</v>
      </c>
      <c r="BJ1533" t="str">
        <f>VLOOKUP(BD1533,工作表1!$K$3:$M$1000,3,FALSE)</f>
        <v>2027/11/15</v>
      </c>
      <c r="BK1533">
        <f t="shared" si="774"/>
        <v>7.0000000000000007E-2</v>
      </c>
      <c r="BL1533">
        <f t="shared" si="775"/>
        <v>2.1800000000000002</v>
      </c>
      <c r="BM1533" s="43">
        <f t="shared" si="792"/>
        <v>44150</v>
      </c>
      <c r="BN1533" s="43">
        <f t="shared" si="776"/>
        <v>44286</v>
      </c>
      <c r="BO1533" s="45">
        <f t="shared" si="793"/>
        <v>0.31793478260869562</v>
      </c>
      <c r="BP1533" s="45">
        <f t="shared" si="794"/>
        <v>1.9699895771292435</v>
      </c>
      <c r="BQ1533" s="47">
        <f t="shared" si="795"/>
        <v>112.53589092748305</v>
      </c>
      <c r="BR1533" s="47">
        <f t="shared" si="796"/>
        <v>136.47846014149275</v>
      </c>
    </row>
    <row r="1534" spans="6:70" x14ac:dyDescent="0.25">
      <c r="F1534" s="2">
        <v>44055</v>
      </c>
      <c r="G1534">
        <v>7.8100000000000003E-2</v>
      </c>
      <c r="H1534" s="43">
        <v>44089</v>
      </c>
      <c r="I1534">
        <v>0.45889999999999997</v>
      </c>
      <c r="L1534" s="2">
        <v>44014</v>
      </c>
      <c r="M1534" t="str">
        <v>912828X8</v>
      </c>
      <c r="N1534">
        <v>-0.42309999999999998</v>
      </c>
      <c r="O1534">
        <v>0.18593000000000001</v>
      </c>
      <c r="P1534">
        <v>0.80720000000000003</v>
      </c>
      <c r="Q1534">
        <v>139.09375</v>
      </c>
      <c r="R1534">
        <f>VLOOKUP(M1534,工作表1!$A$3:$B$1000,2,FALSE)</f>
        <v>2.375</v>
      </c>
      <c r="S1534" t="str">
        <f>VLOOKUP(M1534,工作表1!$A$3:$C$1000,3,FALSE)</f>
        <v>2027/5/15</v>
      </c>
      <c r="T1534">
        <f t="shared" si="766"/>
        <v>7.0000000000000007E-2</v>
      </c>
      <c r="U1534">
        <f t="shared" si="765"/>
        <v>2.3050000000000002</v>
      </c>
      <c r="V1534" s="43">
        <f t="shared" si="777"/>
        <v>44150</v>
      </c>
      <c r="W1534" s="43">
        <f t="shared" si="767"/>
        <v>44104</v>
      </c>
      <c r="X1534" s="45">
        <f t="shared" si="778"/>
        <v>0.33559782608695649</v>
      </c>
      <c r="Y1534" s="45">
        <f t="shared" si="779"/>
        <v>0.8951868671828469</v>
      </c>
      <c r="Z1534" s="47">
        <f t="shared" si="780"/>
        <v>112.78289950995473</v>
      </c>
      <c r="AA1534" s="47">
        <f t="shared" si="781"/>
        <v>138.42068212201349</v>
      </c>
      <c r="AB1534" s="45">
        <f t="shared" si="782"/>
        <v>0.49769999999999998</v>
      </c>
      <c r="AC1534" s="2" t="str">
        <f t="shared" si="768"/>
        <v>TY1</v>
      </c>
      <c r="AD1534">
        <f t="shared" si="769"/>
        <v>139.09375</v>
      </c>
      <c r="AE1534">
        <f t="shared" si="770"/>
        <v>139.078125</v>
      </c>
      <c r="AF1534" s="49">
        <f t="shared" si="797"/>
        <v>1.5625E-2</v>
      </c>
      <c r="AG1534" s="3">
        <f t="shared" si="783"/>
        <v>138.42068212201349</v>
      </c>
      <c r="AH1534">
        <f t="shared" si="784"/>
        <v>137.49293658943884</v>
      </c>
      <c r="AI1534" s="51">
        <f t="shared" si="785"/>
        <v>0.92774553257464731</v>
      </c>
      <c r="AJ1534" s="52">
        <f t="shared" si="786"/>
        <v>0.91212053257464731</v>
      </c>
      <c r="AK1534" s="2">
        <v>44014</v>
      </c>
      <c r="AL1534" t="str">
        <v>9128282R</v>
      </c>
      <c r="AM1534">
        <v>-3.5484</v>
      </c>
      <c r="AN1534">
        <v>0.33678999999999998</v>
      </c>
      <c r="AO1534">
        <v>0.80059999999999998</v>
      </c>
      <c r="AP1534">
        <v>139.078125</v>
      </c>
      <c r="AQ1534">
        <f>VLOOKUP(AL1534,工作表1!$F$3:$G$1000,2,FALSE)</f>
        <v>2.25</v>
      </c>
      <c r="AR1534" t="str">
        <f>VLOOKUP(AL1534,工作表1!$F$3:$H$1000,3,FALSE)</f>
        <v>2027/8/15</v>
      </c>
      <c r="AS1534">
        <f t="shared" si="771"/>
        <v>7.0000000000000007E-2</v>
      </c>
      <c r="AT1534">
        <f t="shared" si="772"/>
        <v>2.1800000000000002</v>
      </c>
      <c r="AU1534" s="43">
        <f t="shared" si="787"/>
        <v>44058</v>
      </c>
      <c r="AV1534" s="43">
        <f t="shared" si="773"/>
        <v>44196</v>
      </c>
      <c r="AW1534" s="45">
        <f t="shared" si="788"/>
        <v>0.87774725274725274</v>
      </c>
      <c r="AX1534" s="45">
        <f t="shared" si="789"/>
        <v>1.9750075267198555</v>
      </c>
      <c r="AY1534" s="47">
        <f t="shared" si="790"/>
        <v>112.24953145664021</v>
      </c>
      <c r="AZ1534" s="47">
        <f t="shared" si="791"/>
        <v>137.49293658943884</v>
      </c>
      <c r="BA1534" s="43"/>
      <c r="BC1534" s="2">
        <v>44013</v>
      </c>
      <c r="BD1534" t="str">
        <v>9128283F</v>
      </c>
      <c r="BE1534">
        <v>-11.546200000000001</v>
      </c>
      <c r="BF1534">
        <v>0.55774999999999997</v>
      </c>
      <c r="BG1534">
        <v>0.80059999999999998</v>
      </c>
      <c r="BH1534">
        <v>138.9375</v>
      </c>
      <c r="BI1534">
        <f>VLOOKUP(BD1534,工作表1!$K$3:$L$1000,2,FALSE)</f>
        <v>2.25</v>
      </c>
      <c r="BJ1534" t="str">
        <f>VLOOKUP(BD1534,工作表1!$K$3:$M$1000,3,FALSE)</f>
        <v>2027/11/15</v>
      </c>
      <c r="BK1534">
        <f t="shared" si="774"/>
        <v>6.5000000000000002E-2</v>
      </c>
      <c r="BL1534">
        <f t="shared" si="775"/>
        <v>2.1850000000000001</v>
      </c>
      <c r="BM1534" s="43">
        <f t="shared" si="792"/>
        <v>44150</v>
      </c>
      <c r="BN1534" s="43">
        <f t="shared" si="776"/>
        <v>44286</v>
      </c>
      <c r="BO1534" s="45">
        <f t="shared" si="793"/>
        <v>0.29347826086956519</v>
      </c>
      <c r="BP1534" s="45">
        <f t="shared" si="794"/>
        <v>1.9701905896366887</v>
      </c>
      <c r="BQ1534" s="47">
        <f t="shared" si="795"/>
        <v>112.43154614080463</v>
      </c>
      <c r="BR1534" s="47">
        <f t="shared" si="796"/>
        <v>136.28242344594037</v>
      </c>
    </row>
    <row r="1535" spans="6:70" x14ac:dyDescent="0.25">
      <c r="F1535" s="2">
        <v>44054</v>
      </c>
      <c r="G1535">
        <v>7.4870000000000006E-2</v>
      </c>
      <c r="H1535" s="43">
        <v>44088</v>
      </c>
      <c r="I1535">
        <v>0.45429999999999998</v>
      </c>
      <c r="L1535" s="2">
        <v>44013</v>
      </c>
      <c r="M1535" t="str">
        <v>912828X8</v>
      </c>
      <c r="N1535">
        <v>-0.6079</v>
      </c>
      <c r="O1535">
        <v>0.19924</v>
      </c>
      <c r="P1535">
        <v>0.80720000000000003</v>
      </c>
      <c r="Q1535">
        <v>138.953125</v>
      </c>
      <c r="R1535">
        <f>VLOOKUP(M1535,工作表1!$A$3:$B$1000,2,FALSE)</f>
        <v>2.375</v>
      </c>
      <c r="S1535" t="str">
        <f>VLOOKUP(M1535,工作表1!$A$3:$C$1000,3,FALSE)</f>
        <v>2027/5/15</v>
      </c>
      <c r="T1535">
        <f t="shared" si="766"/>
        <v>6.5000000000000002E-2</v>
      </c>
      <c r="U1535">
        <f t="shared" si="765"/>
        <v>2.31</v>
      </c>
      <c r="V1535" s="43">
        <f t="shared" si="777"/>
        <v>44150</v>
      </c>
      <c r="W1535" s="43">
        <f t="shared" si="767"/>
        <v>44104</v>
      </c>
      <c r="X1535" s="45">
        <f t="shared" si="778"/>
        <v>0.30978260869565216</v>
      </c>
      <c r="Y1535" s="45">
        <f t="shared" si="779"/>
        <v>0.8953990470518165</v>
      </c>
      <c r="Z1535" s="47">
        <f t="shared" si="780"/>
        <v>112.69104243382573</v>
      </c>
      <c r="AA1535" s="47">
        <f t="shared" si="781"/>
        <v>138.24485024623047</v>
      </c>
      <c r="AB1535" s="45">
        <f t="shared" si="782"/>
        <v>0.51139999999999997</v>
      </c>
      <c r="AC1535" s="2" t="str">
        <f t="shared" si="768"/>
        <v>TY1</v>
      </c>
      <c r="AD1535">
        <f t="shared" si="769"/>
        <v>138.953125</v>
      </c>
      <c r="AE1535">
        <f t="shared" si="770"/>
        <v>138.9375</v>
      </c>
      <c r="AF1535" s="49">
        <f t="shared" si="797"/>
        <v>1.5625E-2</v>
      </c>
      <c r="AG1535" s="3">
        <f t="shared" si="783"/>
        <v>138.24485024623047</v>
      </c>
      <c r="AH1535">
        <f t="shared" si="784"/>
        <v>137.29559495129371</v>
      </c>
      <c r="AI1535" s="51">
        <f t="shared" si="785"/>
        <v>0.94925529493676208</v>
      </c>
      <c r="AJ1535" s="52">
        <f t="shared" si="786"/>
        <v>0.93363029493676208</v>
      </c>
      <c r="AK1535" s="2">
        <v>44013</v>
      </c>
      <c r="AL1535" t="str">
        <v>9128282R</v>
      </c>
      <c r="AM1535">
        <v>-4.2770000000000001</v>
      </c>
      <c r="AN1535">
        <v>0.36775000000000002</v>
      </c>
      <c r="AO1535">
        <v>0.80059999999999998</v>
      </c>
      <c r="AP1535">
        <v>138.9375</v>
      </c>
      <c r="AQ1535">
        <f>VLOOKUP(AL1535,工作表1!$F$3:$G$1000,2,FALSE)</f>
        <v>2.25</v>
      </c>
      <c r="AR1535" t="str">
        <f>VLOOKUP(AL1535,工作表1!$F$3:$H$1000,3,FALSE)</f>
        <v>2027/8/15</v>
      </c>
      <c r="AS1535">
        <f t="shared" si="771"/>
        <v>6.5000000000000002E-2</v>
      </c>
      <c r="AT1535">
        <f t="shared" si="772"/>
        <v>2.1850000000000001</v>
      </c>
      <c r="AU1535" s="43">
        <f t="shared" si="787"/>
        <v>44058</v>
      </c>
      <c r="AV1535" s="43">
        <f t="shared" si="773"/>
        <v>44196</v>
      </c>
      <c r="AW1535" s="45">
        <f t="shared" si="788"/>
        <v>0.85302197802197799</v>
      </c>
      <c r="AX1535" s="45">
        <f t="shared" si="789"/>
        <v>1.9749397862411562</v>
      </c>
      <c r="AY1535" s="47">
        <f t="shared" si="790"/>
        <v>112.14289193292203</v>
      </c>
      <c r="AZ1535" s="47">
        <f t="shared" si="791"/>
        <v>137.29559495129371</v>
      </c>
      <c r="BA1535" s="43"/>
      <c r="BC1535" s="2">
        <v>44012</v>
      </c>
      <c r="BD1535" t="str">
        <v>9128283F</v>
      </c>
      <c r="BE1535">
        <v>-10.882300000000001</v>
      </c>
      <c r="BF1535">
        <v>0.52908999999999995</v>
      </c>
      <c r="BG1535">
        <v>0.80059999999999998</v>
      </c>
      <c r="BH1535">
        <v>139.15625</v>
      </c>
      <c r="BI1535">
        <f>VLOOKUP(BD1535,工作表1!$K$3:$L$1000,2,FALSE)</f>
        <v>2.25</v>
      </c>
      <c r="BJ1535" t="str">
        <f>VLOOKUP(BD1535,工作表1!$K$3:$M$1000,3,FALSE)</f>
        <v>2027/11/15</v>
      </c>
      <c r="BK1535">
        <f t="shared" si="774"/>
        <v>6.2E-2</v>
      </c>
      <c r="BL1535">
        <f t="shared" si="775"/>
        <v>2.1880000000000002</v>
      </c>
      <c r="BM1535" s="43">
        <f t="shared" si="792"/>
        <v>44150</v>
      </c>
      <c r="BN1535" s="43">
        <f t="shared" si="776"/>
        <v>44286</v>
      </c>
      <c r="BO1535" s="45">
        <f t="shared" si="793"/>
        <v>0.28736413043478265</v>
      </c>
      <c r="BP1535" s="45">
        <f t="shared" si="794"/>
        <v>1.9702408427635498</v>
      </c>
      <c r="BQ1535" s="47">
        <f t="shared" si="795"/>
        <v>112.63497678531054</v>
      </c>
      <c r="BR1535" s="47">
        <f t="shared" si="796"/>
        <v>136.51841601665765</v>
      </c>
    </row>
    <row r="1536" spans="6:70" x14ac:dyDescent="0.25">
      <c r="F1536" s="2">
        <v>44053</v>
      </c>
      <c r="G1536">
        <v>7.2999999999999995E-2</v>
      </c>
      <c r="H1536" s="43">
        <v>44085</v>
      </c>
      <c r="I1536">
        <v>0.44519999999999998</v>
      </c>
      <c r="L1536" s="2">
        <v>44012</v>
      </c>
      <c r="M1536" t="str">
        <v>912828X8</v>
      </c>
      <c r="N1536">
        <v>3.1E-2</v>
      </c>
      <c r="O1536">
        <v>0.12662000000000001</v>
      </c>
      <c r="P1536">
        <v>0.80720000000000003</v>
      </c>
      <c r="Q1536">
        <v>139.171875</v>
      </c>
      <c r="R1536">
        <f>VLOOKUP(M1536,工作表1!$A$3:$B$1000,2,FALSE)</f>
        <v>2.375</v>
      </c>
      <c r="S1536" t="str">
        <f>VLOOKUP(M1536,工作表1!$A$3:$C$1000,3,FALSE)</f>
        <v>2027/5/15</v>
      </c>
      <c r="T1536">
        <f t="shared" si="766"/>
        <v>6.2E-2</v>
      </c>
      <c r="U1536">
        <f t="shared" si="765"/>
        <v>2.3130000000000002</v>
      </c>
      <c r="V1536" s="43">
        <f t="shared" si="777"/>
        <v>44150</v>
      </c>
      <c r="W1536" s="43">
        <f t="shared" si="767"/>
        <v>44104</v>
      </c>
      <c r="X1536" s="45">
        <f t="shared" si="778"/>
        <v>0.30332880434782611</v>
      </c>
      <c r="Y1536" s="45">
        <f t="shared" si="779"/>
        <v>0.89545209201905895</v>
      </c>
      <c r="Z1536" s="47">
        <f t="shared" si="780"/>
        <v>112.89463354552333</v>
      </c>
      <c r="AA1536" s="47">
        <f t="shared" si="781"/>
        <v>138.48099096225454</v>
      </c>
      <c r="AB1536" s="45">
        <f t="shared" si="782"/>
        <v>0.4909</v>
      </c>
      <c r="AC1536" s="2" t="str">
        <f t="shared" si="768"/>
        <v>TY2</v>
      </c>
      <c r="AD1536">
        <f t="shared" si="769"/>
        <v>139.15625</v>
      </c>
      <c r="AE1536">
        <f t="shared" si="770"/>
        <v>139.3125</v>
      </c>
      <c r="AF1536" s="49">
        <f t="shared" si="797"/>
        <v>-0.15625</v>
      </c>
      <c r="AG1536" s="3">
        <f t="shared" si="783"/>
        <v>137.5326343285318</v>
      </c>
      <c r="AH1536">
        <f t="shared" si="784"/>
        <v>136.67599365808195</v>
      </c>
      <c r="AI1536" s="51">
        <f t="shared" si="785"/>
        <v>0.85664067044984904</v>
      </c>
      <c r="AJ1536" s="52">
        <f t="shared" si="786"/>
        <v>1.012890670449849</v>
      </c>
      <c r="AK1536" s="2">
        <v>44012</v>
      </c>
      <c r="AL1536" t="str">
        <v>9128282R</v>
      </c>
      <c r="AM1536">
        <v>-3.5985</v>
      </c>
      <c r="AN1536">
        <v>0.32691999999999999</v>
      </c>
      <c r="AO1536">
        <v>0.80059999999999998</v>
      </c>
      <c r="AP1536">
        <v>139.15625</v>
      </c>
      <c r="AQ1536">
        <f>VLOOKUP(AL1536,工作表1!$F$3:$G$1000,2,FALSE)</f>
        <v>2.25</v>
      </c>
      <c r="AR1536" t="str">
        <f>VLOOKUP(AL1536,工作表1!$F$3:$H$1000,3,FALSE)</f>
        <v>2027/8/15</v>
      </c>
      <c r="AS1536">
        <f t="shared" si="771"/>
        <v>6.2E-2</v>
      </c>
      <c r="AT1536">
        <f t="shared" si="772"/>
        <v>2.1880000000000002</v>
      </c>
      <c r="AU1536" s="43">
        <f t="shared" si="787"/>
        <v>44058</v>
      </c>
      <c r="AV1536" s="43">
        <f t="shared" si="773"/>
        <v>44196</v>
      </c>
      <c r="AW1536" s="45">
        <f t="shared" si="788"/>
        <v>0.84684065934065933</v>
      </c>
      <c r="AX1536" s="45">
        <f t="shared" si="789"/>
        <v>1.9749228511214811</v>
      </c>
      <c r="AY1536" s="47">
        <f t="shared" si="790"/>
        <v>112.3464106507285</v>
      </c>
      <c r="AZ1536" s="47">
        <f t="shared" si="791"/>
        <v>137.5326343285318</v>
      </c>
      <c r="BA1536" s="43"/>
      <c r="BC1536" s="2">
        <v>44011</v>
      </c>
      <c r="BD1536" t="str">
        <v>9128283F</v>
      </c>
      <c r="BE1536">
        <v>-10.5624</v>
      </c>
      <c r="BF1536">
        <v>0.51548000000000005</v>
      </c>
      <c r="BG1536">
        <v>0.80059999999999998</v>
      </c>
      <c r="BH1536">
        <v>139.3125</v>
      </c>
      <c r="BI1536">
        <f>VLOOKUP(BD1536,工作表1!$K$3:$L$1000,2,FALSE)</f>
        <v>2.25</v>
      </c>
      <c r="BJ1536" t="str">
        <f>VLOOKUP(BD1536,工作表1!$K$3:$M$1000,3,FALSE)</f>
        <v>2027/11/15</v>
      </c>
      <c r="BK1536">
        <f t="shared" si="774"/>
        <v>6.3E-2</v>
      </c>
      <c r="BL1536">
        <f t="shared" si="775"/>
        <v>2.1869999999999998</v>
      </c>
      <c r="BM1536" s="43">
        <f t="shared" si="792"/>
        <v>44150</v>
      </c>
      <c r="BN1536" s="43">
        <f t="shared" si="776"/>
        <v>44286</v>
      </c>
      <c r="BO1536" s="45">
        <f t="shared" si="793"/>
        <v>0.28125</v>
      </c>
      <c r="BP1536" s="45">
        <f t="shared" si="794"/>
        <v>1.970291095890411</v>
      </c>
      <c r="BQ1536" s="47">
        <f t="shared" si="795"/>
        <v>112.7726006596467</v>
      </c>
      <c r="BR1536" s="47">
        <f t="shared" si="796"/>
        <v>136.67599365808195</v>
      </c>
    </row>
    <row r="1537" spans="6:70" x14ac:dyDescent="0.25">
      <c r="F1537" s="2">
        <v>44050</v>
      </c>
      <c r="G1537">
        <v>7.2999999999999995E-2</v>
      </c>
      <c r="H1537" s="43">
        <v>44084</v>
      </c>
      <c r="I1537">
        <v>0.46350000000000002</v>
      </c>
      <c r="L1537" s="2">
        <v>44011</v>
      </c>
      <c r="M1537" t="str">
        <v>912828X8</v>
      </c>
      <c r="N1537">
        <v>-0.69610000000000005</v>
      </c>
      <c r="O1537">
        <v>0.20513000000000001</v>
      </c>
      <c r="P1537">
        <v>0.80720000000000003</v>
      </c>
      <c r="Q1537">
        <v>139.328125</v>
      </c>
      <c r="R1537">
        <f>VLOOKUP(M1537,工作表1!$A$3:$B$1000,2,FALSE)</f>
        <v>2.375</v>
      </c>
      <c r="S1537" t="str">
        <f>VLOOKUP(M1537,工作表1!$A$3:$C$1000,3,FALSE)</f>
        <v>2027/5/15</v>
      </c>
      <c r="T1537">
        <f t="shared" si="766"/>
        <v>6.3E-2</v>
      </c>
      <c r="U1537">
        <f t="shared" si="765"/>
        <v>2.3119999999999998</v>
      </c>
      <c r="V1537" s="43">
        <f t="shared" si="777"/>
        <v>44150</v>
      </c>
      <c r="W1537" s="43">
        <f t="shared" si="767"/>
        <v>44104</v>
      </c>
      <c r="X1537" s="45">
        <f t="shared" si="778"/>
        <v>0.296875</v>
      </c>
      <c r="Y1537" s="45">
        <f t="shared" si="779"/>
        <v>0.89550513698630141</v>
      </c>
      <c r="Z1537" s="47">
        <f t="shared" si="780"/>
        <v>113.00231646859709</v>
      </c>
      <c r="AA1537" s="47">
        <f t="shared" si="781"/>
        <v>138.59956151838227</v>
      </c>
      <c r="AB1537" s="45">
        <f t="shared" si="782"/>
        <v>0.46589999999999998</v>
      </c>
      <c r="AC1537" s="2" t="str">
        <f t="shared" si="768"/>
        <v>TY2</v>
      </c>
      <c r="AD1537">
        <f t="shared" si="769"/>
        <v>139.3125</v>
      </c>
      <c r="AE1537">
        <f t="shared" si="770"/>
        <v>139.203125</v>
      </c>
      <c r="AF1537" s="49">
        <f t="shared" si="797"/>
        <v>0.109375</v>
      </c>
      <c r="AG1537" s="3">
        <f t="shared" si="783"/>
        <v>137.67141032238982</v>
      </c>
      <c r="AH1537">
        <f t="shared" si="784"/>
        <v>136.56558889060099</v>
      </c>
      <c r="AI1537" s="51">
        <f t="shared" si="785"/>
        <v>1.1058214317888257</v>
      </c>
      <c r="AJ1537" s="52">
        <f t="shared" si="786"/>
        <v>0.99644643178882575</v>
      </c>
      <c r="AK1537" s="2">
        <v>44011</v>
      </c>
      <c r="AL1537" t="str">
        <v>9128282R</v>
      </c>
      <c r="AM1537">
        <v>-3.7824</v>
      </c>
      <c r="AN1537">
        <v>0.33562999999999998</v>
      </c>
      <c r="AO1537">
        <v>0.80059999999999998</v>
      </c>
      <c r="AP1537">
        <v>139.3125</v>
      </c>
      <c r="AQ1537">
        <f>VLOOKUP(AL1537,工作表1!$F$3:$G$1000,2,FALSE)</f>
        <v>2.25</v>
      </c>
      <c r="AR1537" t="str">
        <f>VLOOKUP(AL1537,工作表1!$F$3:$H$1000,3,FALSE)</f>
        <v>2027/8/15</v>
      </c>
      <c r="AS1537">
        <f t="shared" si="771"/>
        <v>6.3E-2</v>
      </c>
      <c r="AT1537">
        <f t="shared" si="772"/>
        <v>2.1869999999999998</v>
      </c>
      <c r="AU1537" s="43">
        <f t="shared" si="787"/>
        <v>44058</v>
      </c>
      <c r="AV1537" s="43">
        <f t="shared" si="773"/>
        <v>44196</v>
      </c>
      <c r="AW1537" s="45">
        <f t="shared" si="788"/>
        <v>0.84065934065934067</v>
      </c>
      <c r="AX1537" s="45">
        <f t="shared" si="789"/>
        <v>1.9749059160018065</v>
      </c>
      <c r="AY1537" s="47">
        <f t="shared" si="790"/>
        <v>112.4692319260231</v>
      </c>
      <c r="AZ1537" s="47">
        <f t="shared" si="791"/>
        <v>137.67141032238982</v>
      </c>
      <c r="BA1537" s="43"/>
      <c r="BC1537" s="2">
        <v>44008</v>
      </c>
      <c r="BD1537" t="str">
        <v>9128283F</v>
      </c>
      <c r="BE1537">
        <v>-10.418200000000001</v>
      </c>
      <c r="BF1537">
        <v>0.51010999999999995</v>
      </c>
      <c r="BG1537">
        <v>0.80059999999999998</v>
      </c>
      <c r="BH1537">
        <v>139.203125</v>
      </c>
      <c r="BI1537">
        <f>VLOOKUP(BD1537,工作表1!$K$3:$L$1000,2,FALSE)</f>
        <v>2.25</v>
      </c>
      <c r="BJ1537" t="str">
        <f>VLOOKUP(BD1537,工作表1!$K$3:$M$1000,3,FALSE)</f>
        <v>2027/11/15</v>
      </c>
      <c r="BK1537">
        <f t="shared" si="774"/>
        <v>6.5379999999999994E-2</v>
      </c>
      <c r="BL1537">
        <f t="shared" si="775"/>
        <v>2.1846199999999998</v>
      </c>
      <c r="BM1537" s="43">
        <f t="shared" si="792"/>
        <v>44150</v>
      </c>
      <c r="BN1537" s="43">
        <f t="shared" si="776"/>
        <v>44286</v>
      </c>
      <c r="BO1537" s="45">
        <f t="shared" si="793"/>
        <v>0.27513586956521741</v>
      </c>
      <c r="BP1537" s="45">
        <f t="shared" si="794"/>
        <v>1.9703413490172723</v>
      </c>
      <c r="BQ1537" s="47">
        <f t="shared" si="795"/>
        <v>112.6946180951911</v>
      </c>
      <c r="BR1537" s="47">
        <f t="shared" si="796"/>
        <v>136.56558889060099</v>
      </c>
    </row>
    <row r="1538" spans="6:70" x14ac:dyDescent="0.25">
      <c r="F1538" s="2">
        <v>44049</v>
      </c>
      <c r="G1538">
        <v>7.1999999999999995E-2</v>
      </c>
      <c r="H1538" s="43">
        <v>44083</v>
      </c>
      <c r="I1538">
        <v>0.47949999999999998</v>
      </c>
      <c r="L1538" s="2">
        <v>44008</v>
      </c>
      <c r="M1538" t="str">
        <v>912828X8</v>
      </c>
      <c r="N1538">
        <v>-5.7599999999999998E-2</v>
      </c>
      <c r="O1538">
        <v>0.13716</v>
      </c>
      <c r="P1538">
        <v>0.80720000000000003</v>
      </c>
      <c r="Q1538">
        <v>139.21875</v>
      </c>
      <c r="R1538">
        <f>VLOOKUP(M1538,工作表1!$A$3:$B$1000,2,FALSE)</f>
        <v>2.375</v>
      </c>
      <c r="S1538" t="str">
        <f>VLOOKUP(M1538,工作表1!$A$3:$C$1000,3,FALSE)</f>
        <v>2027/5/15</v>
      </c>
      <c r="T1538">
        <f t="shared" si="766"/>
        <v>6.5379999999999994E-2</v>
      </c>
      <c r="U1538">
        <f t="shared" si="765"/>
        <v>2.3096199999999998</v>
      </c>
      <c r="V1538" s="43">
        <f t="shared" si="777"/>
        <v>44150</v>
      </c>
      <c r="W1538" s="43">
        <f t="shared" si="767"/>
        <v>44104</v>
      </c>
      <c r="X1538" s="45">
        <f t="shared" si="778"/>
        <v>0.29042119565217389</v>
      </c>
      <c r="Y1538" s="45">
        <f t="shared" si="779"/>
        <v>0.89555818195354386</v>
      </c>
      <c r="Z1538" s="47">
        <f t="shared" si="780"/>
        <v>112.94066517371186</v>
      </c>
      <c r="AA1538" s="47">
        <f t="shared" si="781"/>
        <v>138.50880085250381</v>
      </c>
      <c r="AB1538" s="45">
        <f t="shared" si="782"/>
        <v>0.48859999999999998</v>
      </c>
      <c r="AC1538" s="2" t="str">
        <f t="shared" si="768"/>
        <v>TY2</v>
      </c>
      <c r="AD1538">
        <f t="shared" si="769"/>
        <v>139.203125</v>
      </c>
      <c r="AE1538">
        <f t="shared" si="770"/>
        <v>138.890625</v>
      </c>
      <c r="AF1538" s="49">
        <f t="shared" si="797"/>
        <v>0.3125</v>
      </c>
      <c r="AG1538" s="3">
        <f t="shared" si="783"/>
        <v>137.56021137234546</v>
      </c>
      <c r="AH1538">
        <f t="shared" si="784"/>
        <v>136.21439400988822</v>
      </c>
      <c r="AI1538" s="51">
        <f t="shared" si="785"/>
        <v>1.3458173624572396</v>
      </c>
      <c r="AJ1538" s="52">
        <f t="shared" si="786"/>
        <v>1.0333173624572396</v>
      </c>
      <c r="AK1538" s="2">
        <v>44008</v>
      </c>
      <c r="AL1538" t="str">
        <v>9128282R</v>
      </c>
      <c r="AM1538">
        <v>-3.6484999999999999</v>
      </c>
      <c r="AN1538">
        <v>0.32841999999999999</v>
      </c>
      <c r="AO1538">
        <v>0.80059999999999998</v>
      </c>
      <c r="AP1538">
        <v>139.203125</v>
      </c>
      <c r="AQ1538">
        <f>VLOOKUP(AL1538,工作表1!$F$3:$G$1000,2,FALSE)</f>
        <v>2.25</v>
      </c>
      <c r="AR1538" t="str">
        <f>VLOOKUP(AL1538,工作表1!$F$3:$H$1000,3,FALSE)</f>
        <v>2027/8/15</v>
      </c>
      <c r="AS1538">
        <f t="shared" si="771"/>
        <v>6.5379999999999994E-2</v>
      </c>
      <c r="AT1538">
        <f t="shared" si="772"/>
        <v>2.1846199999999998</v>
      </c>
      <c r="AU1538" s="43">
        <f t="shared" si="787"/>
        <v>44058</v>
      </c>
      <c r="AV1538" s="43">
        <f t="shared" si="773"/>
        <v>44196</v>
      </c>
      <c r="AW1538" s="45">
        <f t="shared" si="788"/>
        <v>0.83447802197802201</v>
      </c>
      <c r="AX1538" s="45">
        <f t="shared" si="789"/>
        <v>1.9748889808821315</v>
      </c>
      <c r="AY1538" s="47">
        <f t="shared" si="790"/>
        <v>112.39120853900722</v>
      </c>
      <c r="AZ1538" s="47">
        <f t="shared" si="791"/>
        <v>137.56021137234546</v>
      </c>
      <c r="BA1538" s="43"/>
      <c r="BC1538" s="2">
        <v>44007</v>
      </c>
      <c r="BD1538" t="str">
        <v>9128283F</v>
      </c>
      <c r="BE1538">
        <v>-10.9953</v>
      </c>
      <c r="BF1538">
        <v>0.52671999999999997</v>
      </c>
      <c r="BG1538">
        <v>0.80059999999999998</v>
      </c>
      <c r="BH1538">
        <v>138.890625</v>
      </c>
      <c r="BI1538">
        <f>VLOOKUP(BD1538,工作表1!$K$3:$L$1000,2,FALSE)</f>
        <v>2.25</v>
      </c>
      <c r="BJ1538" t="str">
        <f>VLOOKUP(BD1538,工作表1!$K$3:$M$1000,3,FALSE)</f>
        <v>2027/11/15</v>
      </c>
      <c r="BK1538">
        <f t="shared" si="774"/>
        <v>6.8349999999999994E-2</v>
      </c>
      <c r="BL1538">
        <f t="shared" si="775"/>
        <v>2.1816499999999999</v>
      </c>
      <c r="BM1538" s="43">
        <f t="shared" si="792"/>
        <v>44150</v>
      </c>
      <c r="BN1538" s="43">
        <f t="shared" si="776"/>
        <v>44286</v>
      </c>
      <c r="BO1538" s="45">
        <f t="shared" si="793"/>
        <v>0.25679347826086957</v>
      </c>
      <c r="BP1538" s="45">
        <f t="shared" si="794"/>
        <v>1.9704921083978559</v>
      </c>
      <c r="BQ1538" s="47">
        <f t="shared" si="795"/>
        <v>112.44781478419475</v>
      </c>
      <c r="BR1538" s="47">
        <f t="shared" si="796"/>
        <v>136.21439400988822</v>
      </c>
    </row>
    <row r="1539" spans="6:70" x14ac:dyDescent="0.25">
      <c r="F1539" s="2">
        <v>44048</v>
      </c>
      <c r="G1539">
        <v>7.2999999999999995E-2</v>
      </c>
      <c r="H1539" s="43">
        <v>44082</v>
      </c>
      <c r="I1539">
        <v>0.46350000000000002</v>
      </c>
      <c r="L1539" s="2">
        <v>44007</v>
      </c>
      <c r="M1539" t="str">
        <v>912828X8</v>
      </c>
      <c r="N1539">
        <v>-7.8100000000000003E-2</v>
      </c>
      <c r="O1539">
        <v>0.1381</v>
      </c>
      <c r="P1539">
        <v>0.80720000000000003</v>
      </c>
      <c r="Q1539">
        <v>138.90625</v>
      </c>
      <c r="R1539">
        <f>VLOOKUP(M1539,工作表1!$A$3:$B$1000,2,FALSE)</f>
        <v>2.375</v>
      </c>
      <c r="S1539" t="str">
        <f>VLOOKUP(M1539,工作表1!$A$3:$C$1000,3,FALSE)</f>
        <v>2027/5/15</v>
      </c>
      <c r="T1539">
        <f t="shared" si="766"/>
        <v>6.8349999999999994E-2</v>
      </c>
      <c r="U1539">
        <f t="shared" si="765"/>
        <v>2.3066499999999999</v>
      </c>
      <c r="V1539" s="43">
        <f t="shared" si="777"/>
        <v>44150</v>
      </c>
      <c r="W1539" s="43">
        <f t="shared" si="767"/>
        <v>44104</v>
      </c>
      <c r="X1539" s="45">
        <f t="shared" si="778"/>
        <v>0.27105978260869562</v>
      </c>
      <c r="Y1539" s="45">
        <f t="shared" si="779"/>
        <v>0.89571731685527101</v>
      </c>
      <c r="Z1539" s="47">
        <f t="shared" si="780"/>
        <v>112.70730957160306</v>
      </c>
      <c r="AA1539" s="47">
        <f t="shared" si="781"/>
        <v>138.17527705095392</v>
      </c>
      <c r="AB1539" s="45">
        <f t="shared" si="782"/>
        <v>0.51839999999999997</v>
      </c>
      <c r="AC1539" s="2" t="str">
        <f t="shared" si="768"/>
        <v>TY2</v>
      </c>
      <c r="AD1539">
        <f t="shared" si="769"/>
        <v>138.890625</v>
      </c>
      <c r="AE1539">
        <f t="shared" si="770"/>
        <v>138.859375</v>
      </c>
      <c r="AF1539" s="49">
        <f t="shared" si="797"/>
        <v>3.125E-2</v>
      </c>
      <c r="AG1539" s="3">
        <f t="shared" si="783"/>
        <v>137.20629172016675</v>
      </c>
      <c r="AH1539">
        <f t="shared" si="784"/>
        <v>136.16105470848336</v>
      </c>
      <c r="AI1539" s="51">
        <f t="shared" si="785"/>
        <v>1.0452370116833833</v>
      </c>
      <c r="AJ1539" s="52">
        <f t="shared" si="786"/>
        <v>1.0139870116833833</v>
      </c>
      <c r="AK1539" s="2">
        <v>44007</v>
      </c>
      <c r="AL1539" t="str">
        <v>9128282R</v>
      </c>
      <c r="AM1539">
        <v>-4.2202000000000002</v>
      </c>
      <c r="AN1539">
        <v>0.35521999999999998</v>
      </c>
      <c r="AO1539">
        <v>0.80059999999999998</v>
      </c>
      <c r="AP1539">
        <v>138.890625</v>
      </c>
      <c r="AQ1539">
        <f>VLOOKUP(AL1539,工作表1!$F$3:$G$1000,2,FALSE)</f>
        <v>2.25</v>
      </c>
      <c r="AR1539" t="str">
        <f>VLOOKUP(AL1539,工作表1!$F$3:$H$1000,3,FALSE)</f>
        <v>2027/8/15</v>
      </c>
      <c r="AS1539">
        <f t="shared" si="771"/>
        <v>6.8349999999999994E-2</v>
      </c>
      <c r="AT1539">
        <f t="shared" si="772"/>
        <v>2.1816499999999999</v>
      </c>
      <c r="AU1539" s="43">
        <f t="shared" si="787"/>
        <v>44058</v>
      </c>
      <c r="AV1539" s="43">
        <f t="shared" si="773"/>
        <v>44196</v>
      </c>
      <c r="AW1539" s="45">
        <f t="shared" si="788"/>
        <v>0.81593406593406592</v>
      </c>
      <c r="AX1539" s="45">
        <f t="shared" si="789"/>
        <v>1.974838175523107</v>
      </c>
      <c r="AY1539" s="47">
        <f t="shared" si="790"/>
        <v>112.14296627597524</v>
      </c>
      <c r="AZ1539" s="47">
        <f t="shared" si="791"/>
        <v>137.20629172016675</v>
      </c>
      <c r="BA1539" s="43"/>
      <c r="BC1539" s="2">
        <v>44006</v>
      </c>
      <c r="BD1539" t="str">
        <v>9128283F</v>
      </c>
      <c r="BE1539">
        <v>-10.517799999999999</v>
      </c>
      <c r="BF1539">
        <v>0.53925000000000001</v>
      </c>
      <c r="BG1539">
        <v>0.80059999999999998</v>
      </c>
      <c r="BH1539">
        <v>138.859375</v>
      </c>
      <c r="BI1539">
        <f>VLOOKUP(BD1539,工作表1!$K$3:$L$1000,2,FALSE)</f>
        <v>2.25</v>
      </c>
      <c r="BJ1539" t="str">
        <f>VLOOKUP(BD1539,工作表1!$K$3:$M$1000,3,FALSE)</f>
        <v>2027/11/15</v>
      </c>
      <c r="BK1539">
        <f t="shared" si="774"/>
        <v>6.948E-2</v>
      </c>
      <c r="BL1539">
        <f t="shared" si="775"/>
        <v>2.18052</v>
      </c>
      <c r="BM1539" s="43">
        <f t="shared" si="792"/>
        <v>44150</v>
      </c>
      <c r="BN1539" s="43">
        <f t="shared" si="776"/>
        <v>44286</v>
      </c>
      <c r="BO1539" s="45">
        <f t="shared" si="793"/>
        <v>0.25067934782608692</v>
      </c>
      <c r="BP1539" s="45">
        <f t="shared" si="794"/>
        <v>1.9705423615247171</v>
      </c>
      <c r="BQ1539" s="47">
        <f t="shared" si="795"/>
        <v>112.41644627632409</v>
      </c>
      <c r="BR1539" s="47">
        <f t="shared" si="796"/>
        <v>136.16105470848336</v>
      </c>
    </row>
    <row r="1540" spans="6:70" x14ac:dyDescent="0.25">
      <c r="F1540" s="2">
        <v>44047</v>
      </c>
      <c r="G1540">
        <v>7.0999999999999994E-2</v>
      </c>
      <c r="H1540" s="43">
        <v>44081</v>
      </c>
      <c r="I1540">
        <v>0.50229999999999997</v>
      </c>
      <c r="L1540" s="2">
        <v>44006</v>
      </c>
      <c r="M1540" t="str">
        <v>912828X8</v>
      </c>
      <c r="N1540">
        <v>0.33860000000000001</v>
      </c>
      <c r="O1540">
        <v>0.12623999999999999</v>
      </c>
      <c r="P1540">
        <v>0.80720000000000003</v>
      </c>
      <c r="Q1540">
        <v>138.875</v>
      </c>
      <c r="R1540">
        <f>VLOOKUP(M1540,工作表1!$A$3:$B$1000,2,FALSE)</f>
        <v>2.375</v>
      </c>
      <c r="S1540" t="str">
        <f>VLOOKUP(M1540,工作表1!$A$3:$C$1000,3,FALSE)</f>
        <v>2027/5/15</v>
      </c>
      <c r="T1540">
        <f t="shared" si="766"/>
        <v>6.948E-2</v>
      </c>
      <c r="U1540">
        <f t="shared" ref="U1540:U1603" si="798">R1540-T1540</f>
        <v>2.30552</v>
      </c>
      <c r="V1540" s="43">
        <f t="shared" si="777"/>
        <v>44150</v>
      </c>
      <c r="W1540" s="43">
        <f t="shared" si="767"/>
        <v>44104</v>
      </c>
      <c r="X1540" s="45">
        <f t="shared" si="778"/>
        <v>0.26460597826086957</v>
      </c>
      <c r="Y1540" s="45">
        <f t="shared" si="779"/>
        <v>0.89577036182251346</v>
      </c>
      <c r="Z1540" s="47">
        <f t="shared" si="780"/>
        <v>112.69185042015837</v>
      </c>
      <c r="AA1540" s="47">
        <f t="shared" si="781"/>
        <v>138.14137545772229</v>
      </c>
      <c r="AB1540" s="45">
        <f t="shared" si="782"/>
        <v>0.51380000000000003</v>
      </c>
      <c r="AC1540" s="2" t="str">
        <f t="shared" si="768"/>
        <v>TY2</v>
      </c>
      <c r="AD1540">
        <f t="shared" si="769"/>
        <v>138.859375</v>
      </c>
      <c r="AE1540">
        <f t="shared" si="770"/>
        <v>138.734375</v>
      </c>
      <c r="AF1540" s="49">
        <f t="shared" si="797"/>
        <v>0.125</v>
      </c>
      <c r="AG1540" s="3">
        <f t="shared" si="783"/>
        <v>137.19216018212614</v>
      </c>
      <c r="AH1540">
        <f t="shared" si="784"/>
        <v>135.99175065249472</v>
      </c>
      <c r="AI1540" s="51">
        <f t="shared" si="785"/>
        <v>1.200409529631429</v>
      </c>
      <c r="AJ1540" s="52">
        <f t="shared" si="786"/>
        <v>1.075409529631429</v>
      </c>
      <c r="AK1540" s="2">
        <v>44006</v>
      </c>
      <c r="AL1540" t="str">
        <v>9128282R</v>
      </c>
      <c r="AM1540">
        <v>-3.0217999999999998</v>
      </c>
      <c r="AN1540">
        <v>0.32140999999999997</v>
      </c>
      <c r="AO1540">
        <v>0.80059999999999998</v>
      </c>
      <c r="AP1540">
        <v>138.859375</v>
      </c>
      <c r="AQ1540">
        <f>VLOOKUP(AL1540,工作表1!$F$3:$G$1000,2,FALSE)</f>
        <v>2.25</v>
      </c>
      <c r="AR1540" t="str">
        <f>VLOOKUP(AL1540,工作表1!$F$3:$H$1000,3,FALSE)</f>
        <v>2027/8/15</v>
      </c>
      <c r="AS1540">
        <f t="shared" si="771"/>
        <v>6.948E-2</v>
      </c>
      <c r="AT1540">
        <f t="shared" si="772"/>
        <v>2.18052</v>
      </c>
      <c r="AU1540" s="43">
        <f t="shared" si="787"/>
        <v>44058</v>
      </c>
      <c r="AV1540" s="43">
        <f t="shared" si="773"/>
        <v>44196</v>
      </c>
      <c r="AW1540" s="45">
        <f t="shared" si="788"/>
        <v>0.80975274725274726</v>
      </c>
      <c r="AX1540" s="45">
        <f t="shared" si="789"/>
        <v>1.9748212404034322</v>
      </c>
      <c r="AY1540" s="47">
        <f t="shared" si="790"/>
        <v>112.14327000345402</v>
      </c>
      <c r="AZ1540" s="47">
        <f t="shared" si="791"/>
        <v>137.19216018212614</v>
      </c>
      <c r="BA1540" s="43"/>
      <c r="BC1540" s="2">
        <v>44005</v>
      </c>
      <c r="BD1540" t="str">
        <v>9128283F</v>
      </c>
      <c r="BE1540">
        <v>-12.6431</v>
      </c>
      <c r="BF1540">
        <v>0.57357000000000002</v>
      </c>
      <c r="BG1540">
        <v>0.80059999999999998</v>
      </c>
      <c r="BH1540">
        <v>138.734375</v>
      </c>
      <c r="BI1540">
        <f>VLOOKUP(BD1540,工作表1!$K$3:$L$1000,2,FALSE)</f>
        <v>2.25</v>
      </c>
      <c r="BJ1540" t="str">
        <f>VLOOKUP(BD1540,工作表1!$K$3:$M$1000,3,FALSE)</f>
        <v>2027/11/15</v>
      </c>
      <c r="BK1540">
        <f t="shared" si="774"/>
        <v>7.1999999999999995E-2</v>
      </c>
      <c r="BL1540">
        <f t="shared" si="775"/>
        <v>2.1779999999999999</v>
      </c>
      <c r="BM1540" s="43">
        <f t="shared" si="792"/>
        <v>44150</v>
      </c>
      <c r="BN1540" s="43">
        <f t="shared" si="776"/>
        <v>44286</v>
      </c>
      <c r="BO1540" s="45">
        <f t="shared" si="793"/>
        <v>0.24456521739130435</v>
      </c>
      <c r="BP1540" s="45">
        <f t="shared" si="794"/>
        <v>1.9705926146515782</v>
      </c>
      <c r="BQ1540" s="47">
        <f t="shared" si="795"/>
        <v>112.29114899704481</v>
      </c>
      <c r="BR1540" s="47">
        <f t="shared" si="796"/>
        <v>135.99175065249472</v>
      </c>
    </row>
    <row r="1541" spans="6:70" x14ac:dyDescent="0.25">
      <c r="F1541" s="2">
        <v>44046</v>
      </c>
      <c r="G1541">
        <v>7.2999999999999995E-2</v>
      </c>
      <c r="H1541" s="43">
        <v>44078</v>
      </c>
      <c r="I1541">
        <v>0.50229999999999997</v>
      </c>
      <c r="L1541" s="2">
        <v>44005</v>
      </c>
      <c r="M1541" t="str">
        <v>912828X8</v>
      </c>
      <c r="N1541">
        <v>-0.52759999999999996</v>
      </c>
      <c r="O1541">
        <v>0.17368</v>
      </c>
      <c r="P1541">
        <v>0.80720000000000003</v>
      </c>
      <c r="Q1541">
        <v>138.75</v>
      </c>
      <c r="R1541">
        <f>VLOOKUP(M1541,工作表1!$A$3:$B$1000,2,FALSE)</f>
        <v>2.375</v>
      </c>
      <c r="S1541" t="str">
        <f>VLOOKUP(M1541,工作表1!$A$3:$C$1000,3,FALSE)</f>
        <v>2027/5/15</v>
      </c>
      <c r="T1541">
        <f t="shared" ref="T1541:T1604" si="799">INDEX($G:$G,MATCH(L1541,$F:$F,0))</f>
        <v>7.1999999999999995E-2</v>
      </c>
      <c r="U1541">
        <f t="shared" si="798"/>
        <v>2.3029999999999999</v>
      </c>
      <c r="V1541" s="43">
        <f t="shared" si="777"/>
        <v>44150</v>
      </c>
      <c r="W1541" s="43">
        <f t="shared" ref="W1541:W1604" si="800">IF(WEEKDAY(DATE(YEAR(L1541),(INT(MONTH(L1541)/3)+1)*3+1,1)-1,2)=7,DATE(YEAR(L1541),(INT(MONTH(L1541)/3)+1)*3+1,1)-1-2,IF(WEEKDAY(DATE(YEAR(L1541),(INT(MONTH(L1541)/3)+1)*3+1,1)-1,2)=6,DATE(YEAR(L1541),(INT(MONTH(L1541)/3)+1)*3+1,1)-1-1,DATE(YEAR(L1541),(INT(MONTH(L1541)/3)+1)*3+1,1)-1))</f>
        <v>44104</v>
      </c>
      <c r="X1541" s="45">
        <f t="shared" si="778"/>
        <v>0.25815217391304346</v>
      </c>
      <c r="Y1541" s="45">
        <f t="shared" si="779"/>
        <v>0.89582340678975581</v>
      </c>
      <c r="Z1541" s="47">
        <f t="shared" si="780"/>
        <v>112.58223201641512</v>
      </c>
      <c r="AA1541" s="47">
        <f t="shared" si="781"/>
        <v>137.99130118655225</v>
      </c>
      <c r="AB1541" s="45">
        <f t="shared" si="782"/>
        <v>0.53680000000000005</v>
      </c>
      <c r="AC1541" s="2" t="str">
        <f t="shared" ref="AC1541:AC1604" si="801">IF(MOD(MONTH(L1541),3)=0,"TY2","TY1")</f>
        <v>TY2</v>
      </c>
      <c r="AD1541">
        <f t="shared" ref="AD1541:AD1604" si="802">IF(AC1541="TY1",Q1541,AP1541)</f>
        <v>138.734375</v>
      </c>
      <c r="AE1541">
        <f t="shared" ref="AE1541:AE1604" si="803">IF(AC1541="TY1",AP1541,BH1541)</f>
        <v>138.6875</v>
      </c>
      <c r="AF1541" s="49">
        <f t="shared" si="797"/>
        <v>4.6875E-2</v>
      </c>
      <c r="AG1541" s="3">
        <f t="shared" si="783"/>
        <v>137.04161225078076</v>
      </c>
      <c r="AH1541">
        <f t="shared" si="784"/>
        <v>135.97487912666708</v>
      </c>
      <c r="AI1541" s="51">
        <f t="shared" si="785"/>
        <v>1.0667331241136822</v>
      </c>
      <c r="AJ1541" s="52">
        <f t="shared" si="786"/>
        <v>1.0198581241136822</v>
      </c>
      <c r="AK1541" s="2">
        <v>44005</v>
      </c>
      <c r="AL1541" t="str">
        <v>9128282R</v>
      </c>
      <c r="AM1541">
        <v>-4.2797999999999998</v>
      </c>
      <c r="AN1541">
        <v>0.34622000000000003</v>
      </c>
      <c r="AO1541">
        <v>0.80059999999999998</v>
      </c>
      <c r="AP1541">
        <v>138.734375</v>
      </c>
      <c r="AQ1541">
        <f>VLOOKUP(AL1541,工作表1!$F$3:$G$1000,2,FALSE)</f>
        <v>2.25</v>
      </c>
      <c r="AR1541" t="str">
        <f>VLOOKUP(AL1541,工作表1!$F$3:$H$1000,3,FALSE)</f>
        <v>2027/8/15</v>
      </c>
      <c r="AS1541">
        <f t="shared" ref="AS1541:AS1604" si="804">INDEX($G:$G,MATCH(AK1541,$F:$F,0))</f>
        <v>7.1999999999999995E-2</v>
      </c>
      <c r="AT1541">
        <f t="shared" ref="AT1541:AT1604" si="805">AQ1541-AS1541</f>
        <v>2.1779999999999999</v>
      </c>
      <c r="AU1541" s="43">
        <f t="shared" si="787"/>
        <v>44058</v>
      </c>
      <c r="AV1541" s="43">
        <f t="shared" ref="AV1541:AV1604" si="806">IF(WEEKDAY(DATE(YEAR(AK1541),(INT(MONTH(AK1541)/3)+1)*3+4,1)-1,2)=7,DATE(YEAR(AK1541),(INT(MONTH(AK1541)/3)+1)*3+4,1)-1-2,IF(WEEKDAY(DATE(YEAR(AK1541),(INT(MONTH(AK1541)/3)+1)*3+4,1)-1,2)=6,DATE(YEAR(AK1541),(INT(MONTH(AK1541)/3)+1)*3+4,1)-1-1,DATE(YEAR(AK1541),(INT(MONTH(AK1541)/3)+1)*3+4,1)-1))</f>
        <v>44196</v>
      </c>
      <c r="AW1541" s="45">
        <f t="shared" si="788"/>
        <v>0.8035714285714286</v>
      </c>
      <c r="AX1541" s="45">
        <f t="shared" si="789"/>
        <v>1.9748043052837574</v>
      </c>
      <c r="AY1541" s="47">
        <f t="shared" si="790"/>
        <v>112.03361887756411</v>
      </c>
      <c r="AZ1541" s="47">
        <f t="shared" si="791"/>
        <v>137.04161225078076</v>
      </c>
      <c r="BA1541" s="43"/>
      <c r="BC1541" s="2">
        <v>44004</v>
      </c>
      <c r="BD1541" t="str">
        <v>9128283F</v>
      </c>
      <c r="BE1541">
        <v>-10.2827</v>
      </c>
      <c r="BF1541">
        <v>0.53559000000000001</v>
      </c>
      <c r="BG1541">
        <v>0.80059999999999998</v>
      </c>
      <c r="BH1541">
        <v>138.6875</v>
      </c>
      <c r="BI1541">
        <f>VLOOKUP(BD1541,工作表1!$K$3:$L$1000,2,FALSE)</f>
        <v>2.25</v>
      </c>
      <c r="BJ1541" t="str">
        <f>VLOOKUP(BD1541,工作表1!$K$3:$M$1000,3,FALSE)</f>
        <v>2027/11/15</v>
      </c>
      <c r="BK1541">
        <f t="shared" ref="BK1541:BK1604" si="807">INDEX($G:$G,MATCH(BC1541,$F:$F,0))</f>
        <v>7.3999999999999996E-2</v>
      </c>
      <c r="BL1541">
        <f t="shared" ref="BL1541:BL1604" si="808">BI1541-BK1541</f>
        <v>2.1760000000000002</v>
      </c>
      <c r="BM1541" s="43">
        <f t="shared" si="792"/>
        <v>44150</v>
      </c>
      <c r="BN1541" s="43">
        <f t="shared" ref="BN1541:BN1604" si="809">IF(WEEKDAY(DATE(YEAR(BC1541),(INT(MONTH(BC1541)/3)+1)*3+7,1)-1,2)=7,DATE(YEAR(BC1541),(INT(MONTH(BC1541)/3)+1)*3+7,1)-1-2,IF(WEEKDAY(DATE(YEAR(BC1541),(INT(MONTH(BC1541)/3)+1)*3+7,1)-1,2)=6,DATE(YEAR(BC1541),(INT(MONTH(BC1541)/3)+1)*3+7,1)-1-1,DATE(YEAR(BC1541),(INT(MONTH(BC1541)/3)+1)*3+7,1)-1))</f>
        <v>44286</v>
      </c>
      <c r="BO1541" s="45">
        <f t="shared" si="793"/>
        <v>0.23845108695652173</v>
      </c>
      <c r="BP1541" s="45">
        <f t="shared" si="794"/>
        <v>1.9706428677784393</v>
      </c>
      <c r="BQ1541" s="47">
        <f t="shared" si="795"/>
        <v>112.28828109030128</v>
      </c>
      <c r="BR1541" s="47">
        <f t="shared" si="796"/>
        <v>135.97487912666708</v>
      </c>
    </row>
    <row r="1542" spans="6:70" x14ac:dyDescent="0.25">
      <c r="F1542" s="2">
        <v>44043</v>
      </c>
      <c r="G1542">
        <v>6.8000000000000005E-2</v>
      </c>
      <c r="H1542" s="43">
        <v>44077</v>
      </c>
      <c r="I1542">
        <v>0.43640000000000001</v>
      </c>
      <c r="L1542" s="2">
        <v>44004</v>
      </c>
      <c r="M1542" t="str">
        <v>912828X8</v>
      </c>
      <c r="N1542">
        <v>0.46560000000000001</v>
      </c>
      <c r="O1542">
        <v>0.1211</v>
      </c>
      <c r="P1542">
        <v>0.80720000000000003</v>
      </c>
      <c r="Q1542">
        <v>138.703125</v>
      </c>
      <c r="R1542">
        <f>VLOOKUP(M1542,工作表1!$A$3:$B$1000,2,FALSE)</f>
        <v>2.375</v>
      </c>
      <c r="S1542" t="str">
        <f>VLOOKUP(M1542,工作表1!$A$3:$C$1000,3,FALSE)</f>
        <v>2027/5/15</v>
      </c>
      <c r="T1542">
        <f t="shared" si="799"/>
        <v>7.3999999999999996E-2</v>
      </c>
      <c r="U1542">
        <f t="shared" si="798"/>
        <v>2.3010000000000002</v>
      </c>
      <c r="V1542" s="43">
        <f t="shared" ref="V1542:V1605" si="810">COUPNCD(L1541,S1542,2,0)</f>
        <v>44150</v>
      </c>
      <c r="W1542" s="43">
        <f t="shared" si="800"/>
        <v>44104</v>
      </c>
      <c r="X1542" s="45">
        <f t="shared" ref="X1542:X1605" si="811">COUPDAYBS(L1541,S1542,2,1)/COUPDAYS(L1541,S1542,2,1)*R1542/2</f>
        <v>0.25169836956521741</v>
      </c>
      <c r="Y1542" s="45">
        <f t="shared" ref="Y1542:Y1605" si="812">(W1542-L1541)/365*R1542+X1542</f>
        <v>0.89587645175699826</v>
      </c>
      <c r="Z1542" s="47">
        <f t="shared" ref="Z1542:Z1605" si="813">(Q1542*P1542+Y1542)/(1+(O1542/100)*(W1542-L1543)/360)-X1542</f>
        <v>112.56625135629413</v>
      </c>
      <c r="AA1542" s="47">
        <f t="shared" ref="AA1542:AA1605" si="814">(Z1542-$AB$5*(W1542-L1541)/365+T1542*(W1542-L1541)/360)/P1542</f>
        <v>137.95707025485478</v>
      </c>
      <c r="AB1542" s="45">
        <f t="shared" ref="AB1542:AB1605" si="815">INDEX(I:I,MATCH(L1542,H:H,0))</f>
        <v>0.53910000000000002</v>
      </c>
      <c r="AC1542" s="2" t="str">
        <f t="shared" si="801"/>
        <v>TY2</v>
      </c>
      <c r="AD1542">
        <f t="shared" si="802"/>
        <v>138.6875</v>
      </c>
      <c r="AE1542">
        <f t="shared" si="803"/>
        <v>138.765625</v>
      </c>
      <c r="AF1542" s="49">
        <f t="shared" si="797"/>
        <v>-7.8125E-2</v>
      </c>
      <c r="AG1542" s="3">
        <f t="shared" ref="AG1542:AG1605" si="816">IF(AC1542="TY1",AA1542,AZ1542)</f>
        <v>137.00607413647995</v>
      </c>
      <c r="AH1542">
        <f t="shared" ref="AH1542:AH1605" si="817">IF(AC1542="TY1",AZ1542,BR1542)</f>
        <v>136.3056315885643</v>
      </c>
      <c r="AI1542" s="51">
        <f t="shared" ref="AI1542:AI1605" si="818">AG1542-AH1542</f>
        <v>0.70044254791565663</v>
      </c>
      <c r="AJ1542" s="52">
        <f t="shared" ref="AJ1542:AJ1605" si="819">AI1542-AF1542</f>
        <v>0.77856754791565663</v>
      </c>
      <c r="AK1542" s="2">
        <v>44004</v>
      </c>
      <c r="AL1542" t="str">
        <v>9128282R</v>
      </c>
      <c r="AM1542">
        <v>-2.8517999999999999</v>
      </c>
      <c r="AN1542">
        <v>0.31796999999999997</v>
      </c>
      <c r="AO1542">
        <v>0.80059999999999998</v>
      </c>
      <c r="AP1542">
        <v>138.6875</v>
      </c>
      <c r="AQ1542">
        <f>VLOOKUP(AL1542,工作表1!$F$3:$G$1000,2,FALSE)</f>
        <v>2.25</v>
      </c>
      <c r="AR1542" t="str">
        <f>VLOOKUP(AL1542,工作表1!$F$3:$H$1000,3,FALSE)</f>
        <v>2027/8/15</v>
      </c>
      <c r="AS1542">
        <f t="shared" si="804"/>
        <v>7.3999999999999996E-2</v>
      </c>
      <c r="AT1542">
        <f t="shared" si="805"/>
        <v>2.1760000000000002</v>
      </c>
      <c r="AU1542" s="43">
        <f t="shared" ref="AU1542:AU1605" si="820">COUPNCD(AK1541,AR1542,2,0)</f>
        <v>44058</v>
      </c>
      <c r="AV1542" s="43">
        <f t="shared" si="806"/>
        <v>44196</v>
      </c>
      <c r="AW1542" s="45">
        <f t="shared" ref="AW1542:AW1605" si="821">COUPDAYBS(AK1541,AR1542,2,1)/COUPDAYS(AK1541,AR1542,2,1)*AQ1542/2</f>
        <v>0.79739010989010994</v>
      </c>
      <c r="AX1542" s="45">
        <f t="shared" ref="AX1542:AX1605" si="822">(AV1542-AK1541)/365*AQ1542+AW1542</f>
        <v>1.9747873701640826</v>
      </c>
      <c r="AY1542" s="47">
        <f t="shared" ref="AY1542:AY1605" si="823">(AP1542*AO1542+AX1542)/(1+(AN1542/100)*(AV1542-AK1543)/360)-AW1542</f>
        <v>112.01630650008897</v>
      </c>
      <c r="AZ1542" s="47">
        <f t="shared" ref="AZ1542:AZ1605" si="824">(AY1542-$AB$5*(AV1542-AK1541)/365+AS1542*(AV1542-AK1541)/360)/AO1542</f>
        <v>137.00607413647995</v>
      </c>
      <c r="BA1542" s="43"/>
      <c r="BC1542" s="2">
        <v>44001</v>
      </c>
      <c r="BD1542" t="str">
        <v>9128282R</v>
      </c>
      <c r="BE1542">
        <v>-2.6638000000000002</v>
      </c>
      <c r="BF1542">
        <v>0.30026999999999998</v>
      </c>
      <c r="BG1542">
        <v>0.80059999999999998</v>
      </c>
      <c r="BH1542">
        <v>138.765625</v>
      </c>
      <c r="BI1542">
        <f>VLOOKUP(BD1542,工作表1!$K$3:$L$1000,2,FALSE)</f>
        <v>2.25</v>
      </c>
      <c r="BJ1542" t="str">
        <f>VLOOKUP(BD1542,工作表1!$K$3:$M$1000,3,FALSE)</f>
        <v>2027/8/15</v>
      </c>
      <c r="BK1542">
        <f t="shared" si="807"/>
        <v>7.5999999999999998E-2</v>
      </c>
      <c r="BL1542">
        <f t="shared" si="808"/>
        <v>2.1739999999999999</v>
      </c>
      <c r="BM1542" s="43">
        <f t="shared" ref="BM1542:BM1605" si="825">COUPNCD(BC1541,BJ1542,2,0)</f>
        <v>44058</v>
      </c>
      <c r="BN1542" s="43">
        <f t="shared" si="809"/>
        <v>44286</v>
      </c>
      <c r="BO1542" s="45">
        <f t="shared" ref="BO1542:BO1605" si="826">COUPDAYBS(BC1541,BJ1542,2,1)/COUPDAYS(BC1541,BJ1542,2,1)*BI1542/2</f>
        <v>0.79120879120879128</v>
      </c>
      <c r="BP1542" s="45">
        <f t="shared" ref="BP1542:BP1605" si="827">(BN1542-BC1541)/365*BI1542+BO1542</f>
        <v>2.5295649555923529</v>
      </c>
      <c r="BQ1542" s="47">
        <f t="shared" ref="BQ1542:BQ1605" si="828">(BH1542*BG1542+BP1542)/(1+(BF1542/100)*(BN1542-BC1543)/360)-BO1542</f>
        <v>112.56370983701918</v>
      </c>
      <c r="BR1542" s="47">
        <f t="shared" ref="BR1542:BR1605" si="829">(BQ1542-$AB$5*(BN1542-BC1541)/365+BK1542*(BN1542-BC1541)/360)/BG1542</f>
        <v>136.3056315885643</v>
      </c>
    </row>
    <row r="1543" spans="6:70" x14ac:dyDescent="0.25">
      <c r="F1543" s="2">
        <v>44042</v>
      </c>
      <c r="G1543">
        <v>6.9000000000000006E-2</v>
      </c>
      <c r="H1543" s="43">
        <v>44076</v>
      </c>
      <c r="I1543">
        <v>0.45</v>
      </c>
      <c r="L1543" s="2">
        <v>44001</v>
      </c>
      <c r="M1543" t="str">
        <v>912828V9</v>
      </c>
      <c r="N1543">
        <v>0.93979999999999997</v>
      </c>
      <c r="O1543">
        <v>-1.0593399999999999</v>
      </c>
      <c r="P1543">
        <v>0.80059999999999998</v>
      </c>
      <c r="Q1543">
        <v>139.15625</v>
      </c>
      <c r="R1543">
        <f>VLOOKUP(M1543,工作表1!$A$3:$B$1000,2,FALSE)</f>
        <v>2.25</v>
      </c>
      <c r="S1543" t="str">
        <f>VLOOKUP(M1543,工作表1!$A$3:$C$1000,3,FALSE)</f>
        <v>2027/2/15</v>
      </c>
      <c r="T1543">
        <f t="shared" si="799"/>
        <v>7.5999999999999998E-2</v>
      </c>
      <c r="U1543">
        <f t="shared" si="798"/>
        <v>2.1739999999999999</v>
      </c>
      <c r="V1543" s="43">
        <f t="shared" si="810"/>
        <v>44058</v>
      </c>
      <c r="W1543" s="43">
        <f t="shared" si="800"/>
        <v>44104</v>
      </c>
      <c r="X1543" s="45">
        <f t="shared" si="811"/>
        <v>0.79120879120879128</v>
      </c>
      <c r="Y1543" s="45">
        <f t="shared" si="812"/>
        <v>1.4076471473731749</v>
      </c>
      <c r="Z1543" s="47">
        <f t="shared" si="813"/>
        <v>112.37124492357255</v>
      </c>
      <c r="AA1543" s="47">
        <f t="shared" si="814"/>
        <v>138.83624936318151</v>
      </c>
      <c r="AB1543" s="45">
        <f t="shared" si="815"/>
        <v>0.5252</v>
      </c>
      <c r="AC1543" s="2" t="str">
        <f t="shared" si="801"/>
        <v>TY2</v>
      </c>
      <c r="AD1543">
        <f t="shared" si="802"/>
        <v>138.78125</v>
      </c>
      <c r="AE1543">
        <f t="shared" si="803"/>
        <v>138.8125</v>
      </c>
      <c r="AF1543" s="49">
        <f t="shared" si="797"/>
        <v>-3.125E-2</v>
      </c>
      <c r="AG1543" s="3">
        <f t="shared" si="816"/>
        <v>137.32064732921415</v>
      </c>
      <c r="AH1543">
        <f t="shared" si="817"/>
        <v>136.31677929630206</v>
      </c>
      <c r="AI1543" s="51">
        <f t="shared" si="818"/>
        <v>1.003868032912095</v>
      </c>
      <c r="AJ1543" s="52">
        <f t="shared" si="819"/>
        <v>1.035118032912095</v>
      </c>
      <c r="AK1543" s="2">
        <v>44001</v>
      </c>
      <c r="AL1543" t="str">
        <v>912828X8</v>
      </c>
      <c r="AM1543">
        <v>0.18659999999999999</v>
      </c>
      <c r="AN1543">
        <v>0.1424</v>
      </c>
      <c r="AO1543">
        <v>0.80720000000000003</v>
      </c>
      <c r="AP1543">
        <v>138.78125</v>
      </c>
      <c r="AQ1543">
        <f>VLOOKUP(AL1543,工作表1!$F$3:$G$1000,2,FALSE)</f>
        <v>2.375</v>
      </c>
      <c r="AR1543" t="str">
        <f>VLOOKUP(AL1543,工作表1!$F$3:$H$1000,3,FALSE)</f>
        <v>2027/5/15</v>
      </c>
      <c r="AS1543">
        <f t="shared" si="804"/>
        <v>7.5999999999999998E-2</v>
      </c>
      <c r="AT1543">
        <f t="shared" si="805"/>
        <v>2.2989999999999999</v>
      </c>
      <c r="AU1543" s="43">
        <f t="shared" si="820"/>
        <v>44150</v>
      </c>
      <c r="AV1543" s="43">
        <f t="shared" si="806"/>
        <v>44196</v>
      </c>
      <c r="AW1543" s="45">
        <f t="shared" si="821"/>
        <v>0.2452445652173913</v>
      </c>
      <c r="AX1543" s="45">
        <f t="shared" si="822"/>
        <v>1.494559633710542</v>
      </c>
      <c r="AY1543" s="47">
        <f t="shared" si="823"/>
        <v>113.1855983962878</v>
      </c>
      <c r="AZ1543" s="47">
        <f t="shared" si="824"/>
        <v>137.32064732921415</v>
      </c>
      <c r="BA1543" s="43"/>
      <c r="BC1543" s="2">
        <v>44000</v>
      </c>
      <c r="BD1543" t="str">
        <v>9128282R</v>
      </c>
      <c r="BE1543">
        <v>-2.9693999999999998</v>
      </c>
      <c r="BF1543">
        <v>0.31080000000000002</v>
      </c>
      <c r="BG1543">
        <v>0.80059999999999998</v>
      </c>
      <c r="BH1543">
        <v>138.8125</v>
      </c>
      <c r="BI1543">
        <f>VLOOKUP(BD1543,工作表1!$K$3:$L$1000,2,FALSE)</f>
        <v>2.25</v>
      </c>
      <c r="BJ1543" t="str">
        <f>VLOOKUP(BD1543,工作表1!$K$3:$M$1000,3,FALSE)</f>
        <v>2027/8/15</v>
      </c>
      <c r="BK1543">
        <f t="shared" si="807"/>
        <v>7.5999999999999998E-2</v>
      </c>
      <c r="BL1543">
        <f t="shared" si="808"/>
        <v>2.1739999999999999</v>
      </c>
      <c r="BM1543" s="43">
        <f t="shared" si="825"/>
        <v>44058</v>
      </c>
      <c r="BN1543" s="43">
        <f t="shared" si="809"/>
        <v>44286</v>
      </c>
      <c r="BO1543" s="45">
        <f t="shared" si="826"/>
        <v>0.7726648351648352</v>
      </c>
      <c r="BP1543" s="45">
        <f t="shared" si="827"/>
        <v>2.5295141502333283</v>
      </c>
      <c r="BQ1543" s="47">
        <f t="shared" si="828"/>
        <v>112.60920300233633</v>
      </c>
      <c r="BR1543" s="47">
        <f t="shared" si="829"/>
        <v>136.31677929630206</v>
      </c>
    </row>
    <row r="1544" spans="6:70" x14ac:dyDescent="0.25">
      <c r="F1544" s="2">
        <v>44041</v>
      </c>
      <c r="G1544">
        <v>7.3499999999999996E-2</v>
      </c>
      <c r="H1544" s="43">
        <v>44075</v>
      </c>
      <c r="I1544">
        <v>0.46139999999999998</v>
      </c>
      <c r="L1544" s="2">
        <v>44000</v>
      </c>
      <c r="M1544" t="str">
        <v>912828V9</v>
      </c>
      <c r="N1544">
        <v>0.23419999999999999</v>
      </c>
      <c r="O1544">
        <v>-4.7469999999999998E-2</v>
      </c>
      <c r="P1544">
        <v>0.80059999999999998</v>
      </c>
      <c r="Q1544">
        <v>139.203125</v>
      </c>
      <c r="R1544">
        <f>VLOOKUP(M1544,工作表1!$A$3:$B$1000,2,FALSE)</f>
        <v>2.25</v>
      </c>
      <c r="S1544" t="str">
        <f>VLOOKUP(M1544,工作表1!$A$3:$C$1000,3,FALSE)</f>
        <v>2027/2/15</v>
      </c>
      <c r="T1544">
        <f t="shared" si="799"/>
        <v>7.5999999999999998E-2</v>
      </c>
      <c r="U1544">
        <f t="shared" si="798"/>
        <v>2.1739999999999999</v>
      </c>
      <c r="V1544" s="43">
        <f t="shared" si="810"/>
        <v>44058</v>
      </c>
      <c r="W1544" s="43">
        <f t="shared" si="800"/>
        <v>44104</v>
      </c>
      <c r="X1544" s="45">
        <f t="shared" si="811"/>
        <v>0.7726648351648352</v>
      </c>
      <c r="Y1544" s="45">
        <f t="shared" si="812"/>
        <v>1.4075963420141502</v>
      </c>
      <c r="Z1544" s="47">
        <f t="shared" si="813"/>
        <v>112.09658059916822</v>
      </c>
      <c r="AA1544" s="47">
        <f t="shared" si="814"/>
        <v>138.44750013147203</v>
      </c>
      <c r="AB1544" s="45">
        <f t="shared" si="815"/>
        <v>0.53439999999999999</v>
      </c>
      <c r="AC1544" s="2" t="str">
        <f t="shared" si="801"/>
        <v>TY2</v>
      </c>
      <c r="AD1544">
        <f t="shared" si="802"/>
        <v>138.828125</v>
      </c>
      <c r="AE1544">
        <f t="shared" si="803"/>
        <v>138.578125</v>
      </c>
      <c r="AF1544" s="49">
        <f t="shared" si="797"/>
        <v>0.25</v>
      </c>
      <c r="AG1544" s="3">
        <f t="shared" si="816"/>
        <v>137.32460724578399</v>
      </c>
      <c r="AH1544">
        <f t="shared" si="817"/>
        <v>136.01131186717544</v>
      </c>
      <c r="AI1544" s="51">
        <f t="shared" si="818"/>
        <v>1.3132953786085579</v>
      </c>
      <c r="AJ1544" s="52">
        <f t="shared" si="819"/>
        <v>1.0632953786085579</v>
      </c>
      <c r="AK1544" s="2">
        <v>44000</v>
      </c>
      <c r="AL1544" t="str">
        <v>912828X8</v>
      </c>
      <c r="AM1544">
        <v>-0.1239</v>
      </c>
      <c r="AN1544">
        <v>0.16999</v>
      </c>
      <c r="AO1544">
        <v>0.80720000000000003</v>
      </c>
      <c r="AP1544">
        <v>138.828125</v>
      </c>
      <c r="AQ1544">
        <f>VLOOKUP(AL1544,工作表1!$F$3:$G$1000,2,FALSE)</f>
        <v>2.375</v>
      </c>
      <c r="AR1544" t="str">
        <f>VLOOKUP(AL1544,工作表1!$F$3:$H$1000,3,FALSE)</f>
        <v>2027/5/15</v>
      </c>
      <c r="AS1544">
        <f t="shared" si="804"/>
        <v>7.5999999999999998E-2</v>
      </c>
      <c r="AT1544">
        <f t="shared" si="805"/>
        <v>2.2989999999999999</v>
      </c>
      <c r="AU1544" s="43">
        <f t="shared" si="820"/>
        <v>44150</v>
      </c>
      <c r="AV1544" s="43">
        <f t="shared" si="806"/>
        <v>44196</v>
      </c>
      <c r="AW1544" s="45">
        <f t="shared" si="821"/>
        <v>0.22588315217391305</v>
      </c>
      <c r="AX1544" s="45">
        <f t="shared" si="822"/>
        <v>1.4947187686122694</v>
      </c>
      <c r="AY1544" s="47">
        <f t="shared" si="823"/>
        <v>113.22536315144525</v>
      </c>
      <c r="AZ1544" s="47">
        <f t="shared" si="824"/>
        <v>137.32460724578399</v>
      </c>
      <c r="BA1544" s="43"/>
      <c r="BC1544" s="2">
        <v>43999</v>
      </c>
      <c r="BD1544" t="str">
        <v>9128282R</v>
      </c>
      <c r="BE1544">
        <v>-4.0938999999999997</v>
      </c>
      <c r="BF1544">
        <v>0.371</v>
      </c>
      <c r="BG1544">
        <v>0.80059999999999998</v>
      </c>
      <c r="BH1544">
        <v>138.578125</v>
      </c>
      <c r="BI1544">
        <f>VLOOKUP(BD1544,工作表1!$K$3:$L$1000,2,FALSE)</f>
        <v>2.25</v>
      </c>
      <c r="BJ1544" t="str">
        <f>VLOOKUP(BD1544,工作表1!$K$3:$M$1000,3,FALSE)</f>
        <v>2027/8/15</v>
      </c>
      <c r="BK1544">
        <f t="shared" si="807"/>
        <v>8.1000000000000003E-2</v>
      </c>
      <c r="BL1544">
        <f t="shared" si="808"/>
        <v>2.169</v>
      </c>
      <c r="BM1544" s="43">
        <f t="shared" si="825"/>
        <v>44058</v>
      </c>
      <c r="BN1544" s="43">
        <f t="shared" si="809"/>
        <v>44286</v>
      </c>
      <c r="BO1544" s="45">
        <f t="shared" si="826"/>
        <v>0.76648351648351654</v>
      </c>
      <c r="BP1544" s="45">
        <f t="shared" si="827"/>
        <v>2.5294972151136537</v>
      </c>
      <c r="BQ1544" s="47">
        <f t="shared" si="828"/>
        <v>112.37286299318941</v>
      </c>
      <c r="BR1544" s="47">
        <f t="shared" si="829"/>
        <v>136.01131186717544</v>
      </c>
    </row>
    <row r="1545" spans="6:70" x14ac:dyDescent="0.25">
      <c r="F1545" s="2">
        <v>44040</v>
      </c>
      <c r="G1545">
        <v>7.0000000000000007E-2</v>
      </c>
      <c r="H1545" s="43">
        <v>44074</v>
      </c>
      <c r="I1545">
        <v>0.48859999999999998</v>
      </c>
      <c r="L1545" s="2">
        <v>43999</v>
      </c>
      <c r="M1545" t="str">
        <v>912828V9</v>
      </c>
      <c r="N1545">
        <v>1.0531999999999999</v>
      </c>
      <c r="O1545">
        <v>-0.71645999999999999</v>
      </c>
      <c r="P1545">
        <v>0.80059999999999998</v>
      </c>
      <c r="Q1545">
        <v>138.96875</v>
      </c>
      <c r="R1545">
        <f>VLOOKUP(M1545,工作表1!$A$3:$B$1000,2,FALSE)</f>
        <v>2.25</v>
      </c>
      <c r="S1545" t="str">
        <f>VLOOKUP(M1545,工作表1!$A$3:$C$1000,3,FALSE)</f>
        <v>2027/2/15</v>
      </c>
      <c r="T1545">
        <f t="shared" si="799"/>
        <v>8.1000000000000003E-2</v>
      </c>
      <c r="U1545">
        <f t="shared" si="798"/>
        <v>2.169</v>
      </c>
      <c r="V1545" s="43">
        <f t="shared" si="810"/>
        <v>44058</v>
      </c>
      <c r="W1545" s="43">
        <f t="shared" si="800"/>
        <v>44104</v>
      </c>
      <c r="X1545" s="45">
        <f t="shared" si="811"/>
        <v>0.76648351648351654</v>
      </c>
      <c r="Y1545" s="45">
        <f t="shared" si="812"/>
        <v>1.4075794068944756</v>
      </c>
      <c r="Z1545" s="47">
        <f t="shared" si="813"/>
        <v>112.13765708098542</v>
      </c>
      <c r="AA1545" s="47">
        <f t="shared" si="814"/>
        <v>138.48538607879595</v>
      </c>
      <c r="AB1545" s="45">
        <f t="shared" si="815"/>
        <v>0.55510000000000004</v>
      </c>
      <c r="AC1545" s="2" t="str">
        <f t="shared" si="801"/>
        <v>TY2</v>
      </c>
      <c r="AD1545">
        <f t="shared" si="802"/>
        <v>138.59375</v>
      </c>
      <c r="AE1545">
        <f t="shared" si="803"/>
        <v>138.421875</v>
      </c>
      <c r="AF1545" s="49">
        <f t="shared" si="797"/>
        <v>0.171875</v>
      </c>
      <c r="AG1545" s="3">
        <f t="shared" si="816"/>
        <v>137.07572819268344</v>
      </c>
      <c r="AH1545">
        <f t="shared" si="817"/>
        <v>135.84391040175839</v>
      </c>
      <c r="AI1545" s="51">
        <f t="shared" si="818"/>
        <v>1.2318177909250494</v>
      </c>
      <c r="AJ1545" s="52">
        <f t="shared" si="819"/>
        <v>1.0599427909250494</v>
      </c>
      <c r="AK1545" s="2">
        <v>43999</v>
      </c>
      <c r="AL1545" t="str">
        <v>912828X8</v>
      </c>
      <c r="AM1545">
        <v>-0.2341</v>
      </c>
      <c r="AN1545">
        <v>0.18346999999999999</v>
      </c>
      <c r="AO1545">
        <v>0.80720000000000003</v>
      </c>
      <c r="AP1545">
        <v>138.59375</v>
      </c>
      <c r="AQ1545">
        <f>VLOOKUP(AL1545,工作表1!$F$3:$G$1000,2,FALSE)</f>
        <v>2.375</v>
      </c>
      <c r="AR1545" t="str">
        <f>VLOOKUP(AL1545,工作表1!$F$3:$H$1000,3,FALSE)</f>
        <v>2027/5/15</v>
      </c>
      <c r="AS1545">
        <f t="shared" si="804"/>
        <v>8.1000000000000003E-2</v>
      </c>
      <c r="AT1545">
        <f t="shared" si="805"/>
        <v>2.294</v>
      </c>
      <c r="AU1545" s="43">
        <f t="shared" si="820"/>
        <v>44150</v>
      </c>
      <c r="AV1545" s="43">
        <f t="shared" si="806"/>
        <v>44196</v>
      </c>
      <c r="AW1545" s="45">
        <f t="shared" si="821"/>
        <v>0.21942934782608695</v>
      </c>
      <c r="AX1545" s="45">
        <f t="shared" si="822"/>
        <v>1.4947718135795116</v>
      </c>
      <c r="AY1545" s="47">
        <f t="shared" si="823"/>
        <v>113.03393519439435</v>
      </c>
      <c r="AZ1545" s="47">
        <f t="shared" si="824"/>
        <v>137.07572819268344</v>
      </c>
      <c r="BA1545" s="43"/>
      <c r="BC1545" s="2">
        <v>43998</v>
      </c>
      <c r="BD1545" t="str">
        <v>9128282R</v>
      </c>
      <c r="BE1545">
        <v>-4.1201999999999996</v>
      </c>
      <c r="BF1545">
        <v>0.37952000000000002</v>
      </c>
      <c r="BG1545">
        <v>0.80059999999999998</v>
      </c>
      <c r="BH1545">
        <v>138.421875</v>
      </c>
      <c r="BI1545">
        <f>VLOOKUP(BD1545,工作表1!$K$3:$L$1000,2,FALSE)</f>
        <v>2.25</v>
      </c>
      <c r="BJ1545" t="str">
        <f>VLOOKUP(BD1545,工作表1!$K$3:$M$1000,3,FALSE)</f>
        <v>2027/8/15</v>
      </c>
      <c r="BK1545">
        <f t="shared" si="807"/>
        <v>8.7999999999999995E-2</v>
      </c>
      <c r="BL1545">
        <f t="shared" si="808"/>
        <v>2.1619999999999999</v>
      </c>
      <c r="BM1545" s="43">
        <f t="shared" si="825"/>
        <v>44058</v>
      </c>
      <c r="BN1545" s="43">
        <f t="shared" si="809"/>
        <v>44286</v>
      </c>
      <c r="BO1545" s="45">
        <f t="shared" si="826"/>
        <v>0.76030219780219788</v>
      </c>
      <c r="BP1545" s="45">
        <f t="shared" si="827"/>
        <v>2.5294802799939786</v>
      </c>
      <c r="BQ1545" s="47">
        <f t="shared" si="828"/>
        <v>112.24543637236617</v>
      </c>
      <c r="BR1545" s="47">
        <f t="shared" si="829"/>
        <v>135.84391040175839</v>
      </c>
    </row>
    <row r="1546" spans="6:70" x14ac:dyDescent="0.25">
      <c r="F1546" s="2">
        <v>44039</v>
      </c>
      <c r="G1546">
        <v>6.8349999999999994E-2</v>
      </c>
      <c r="H1546" s="43">
        <v>44071</v>
      </c>
      <c r="I1546">
        <v>0.4955</v>
      </c>
      <c r="L1546" s="2">
        <v>43998</v>
      </c>
      <c r="M1546" t="str">
        <v>912828V9</v>
      </c>
      <c r="N1546">
        <v>1.2825</v>
      </c>
      <c r="O1546">
        <v>-0.82140999999999997</v>
      </c>
      <c r="P1546">
        <v>0.80059999999999998</v>
      </c>
      <c r="Q1546">
        <v>138.796875</v>
      </c>
      <c r="R1546">
        <f>VLOOKUP(M1546,工作表1!$A$3:$B$1000,2,FALSE)</f>
        <v>2.25</v>
      </c>
      <c r="S1546" t="str">
        <f>VLOOKUP(M1546,工作表1!$A$3:$C$1000,3,FALSE)</f>
        <v>2027/2/15</v>
      </c>
      <c r="T1546">
        <f t="shared" si="799"/>
        <v>8.7999999999999995E-2</v>
      </c>
      <c r="U1546">
        <f t="shared" si="798"/>
        <v>2.1619999999999999</v>
      </c>
      <c r="V1546" s="43">
        <f t="shared" si="810"/>
        <v>44058</v>
      </c>
      <c r="W1546" s="43">
        <f t="shared" si="800"/>
        <v>44104</v>
      </c>
      <c r="X1546" s="45">
        <f t="shared" si="811"/>
        <v>0.76030219780219788</v>
      </c>
      <c r="Y1546" s="45">
        <f t="shared" si="812"/>
        <v>1.4075624717748005</v>
      </c>
      <c r="Z1546" s="47">
        <f t="shared" si="813"/>
        <v>112.04343892526596</v>
      </c>
      <c r="AA1546" s="47">
        <f t="shared" si="814"/>
        <v>138.35504378926564</v>
      </c>
      <c r="AB1546" s="45">
        <f t="shared" si="815"/>
        <v>0.56420000000000003</v>
      </c>
      <c r="AC1546" s="2" t="str">
        <f t="shared" si="801"/>
        <v>TY2</v>
      </c>
      <c r="AD1546">
        <f t="shared" si="802"/>
        <v>138.4375</v>
      </c>
      <c r="AE1546">
        <f t="shared" si="803"/>
        <v>138.71875</v>
      </c>
      <c r="AF1546" s="49">
        <f t="shared" si="797"/>
        <v>-0.28125</v>
      </c>
      <c r="AG1546" s="3">
        <f t="shared" si="816"/>
        <v>136.94221983998418</v>
      </c>
      <c r="AH1546">
        <f t="shared" si="817"/>
        <v>136.17498133676887</v>
      </c>
      <c r="AI1546" s="51">
        <f t="shared" si="818"/>
        <v>0.76723850321531017</v>
      </c>
      <c r="AJ1546" s="52">
        <f t="shared" si="819"/>
        <v>1.0484885032153102</v>
      </c>
      <c r="AK1546" s="2">
        <v>43998</v>
      </c>
      <c r="AL1546" t="str">
        <v>912828X8</v>
      </c>
      <c r="AM1546">
        <v>0.1951</v>
      </c>
      <c r="AN1546">
        <v>0.15043000000000001</v>
      </c>
      <c r="AO1546">
        <v>0.80720000000000003</v>
      </c>
      <c r="AP1546">
        <v>138.4375</v>
      </c>
      <c r="AQ1546">
        <f>VLOOKUP(AL1546,工作表1!$F$3:$G$1000,2,FALSE)</f>
        <v>2.375</v>
      </c>
      <c r="AR1546" t="str">
        <f>VLOOKUP(AL1546,工作表1!$F$3:$H$1000,3,FALSE)</f>
        <v>2027/5/15</v>
      </c>
      <c r="AS1546">
        <f t="shared" si="804"/>
        <v>8.7999999999999995E-2</v>
      </c>
      <c r="AT1546">
        <f t="shared" si="805"/>
        <v>2.2869999999999999</v>
      </c>
      <c r="AU1546" s="43">
        <f t="shared" si="820"/>
        <v>44150</v>
      </c>
      <c r="AV1546" s="43">
        <f t="shared" si="806"/>
        <v>44196</v>
      </c>
      <c r="AW1546" s="45">
        <f t="shared" si="821"/>
        <v>0.21297554347826086</v>
      </c>
      <c r="AX1546" s="45">
        <f t="shared" si="822"/>
        <v>1.4948248585467541</v>
      </c>
      <c r="AY1546" s="47">
        <f t="shared" si="823"/>
        <v>112.93451224448515</v>
      </c>
      <c r="AZ1546" s="47">
        <f t="shared" si="824"/>
        <v>136.94221983998418</v>
      </c>
      <c r="BA1546" s="43"/>
      <c r="BC1546" s="2">
        <v>43997</v>
      </c>
      <c r="BD1546" t="str">
        <v>9128282R</v>
      </c>
      <c r="BE1546">
        <v>-3.4005000000000001</v>
      </c>
      <c r="BF1546">
        <v>0.34145999999999999</v>
      </c>
      <c r="BG1546">
        <v>0.80059999999999998</v>
      </c>
      <c r="BH1546">
        <v>138.71875</v>
      </c>
      <c r="BI1546">
        <f>VLOOKUP(BD1546,工作表1!$K$3:$L$1000,2,FALSE)</f>
        <v>2.25</v>
      </c>
      <c r="BJ1546" t="str">
        <f>VLOOKUP(BD1546,工作表1!$K$3:$M$1000,3,FALSE)</f>
        <v>2027/8/15</v>
      </c>
      <c r="BK1546">
        <f t="shared" si="807"/>
        <v>9.1499999999999998E-2</v>
      </c>
      <c r="BL1546">
        <f t="shared" si="808"/>
        <v>2.1585000000000001</v>
      </c>
      <c r="BM1546" s="43">
        <f t="shared" si="825"/>
        <v>44058</v>
      </c>
      <c r="BN1546" s="43">
        <f t="shared" si="809"/>
        <v>44286</v>
      </c>
      <c r="BO1546" s="45">
        <f t="shared" si="826"/>
        <v>0.75412087912087911</v>
      </c>
      <c r="BP1546" s="45">
        <f t="shared" si="827"/>
        <v>2.529463344874304</v>
      </c>
      <c r="BQ1546" s="47">
        <f t="shared" si="828"/>
        <v>112.51984786643634</v>
      </c>
      <c r="BR1546" s="47">
        <f t="shared" si="829"/>
        <v>136.17498133676887</v>
      </c>
    </row>
    <row r="1547" spans="6:70" x14ac:dyDescent="0.25">
      <c r="F1547" s="2">
        <v>44036</v>
      </c>
      <c r="G1547">
        <v>7.0000000000000007E-2</v>
      </c>
      <c r="H1547" s="43">
        <v>44070</v>
      </c>
      <c r="I1547">
        <v>0.52690000000000003</v>
      </c>
      <c r="L1547" s="2">
        <v>43997</v>
      </c>
      <c r="M1547" t="str">
        <v>912828V9</v>
      </c>
      <c r="N1547">
        <v>0.59519999999999995</v>
      </c>
      <c r="O1547">
        <v>-0.25723000000000001</v>
      </c>
      <c r="P1547">
        <v>0.80059999999999998</v>
      </c>
      <c r="Q1547">
        <v>139.109375</v>
      </c>
      <c r="R1547">
        <f>VLOOKUP(M1547,工作表1!$A$3:$B$1000,2,FALSE)</f>
        <v>2.25</v>
      </c>
      <c r="S1547" t="str">
        <f>VLOOKUP(M1547,工作表1!$A$3:$C$1000,3,FALSE)</f>
        <v>2027/2/15</v>
      </c>
      <c r="T1547">
        <f t="shared" si="799"/>
        <v>9.1499999999999998E-2</v>
      </c>
      <c r="U1547">
        <f t="shared" si="798"/>
        <v>2.1585000000000001</v>
      </c>
      <c r="V1547" s="43">
        <f t="shared" si="810"/>
        <v>44058</v>
      </c>
      <c r="W1547" s="43">
        <f t="shared" si="800"/>
        <v>44104</v>
      </c>
      <c r="X1547" s="45">
        <f t="shared" si="811"/>
        <v>0.75412087912087911</v>
      </c>
      <c r="Y1547" s="45">
        <f t="shared" si="812"/>
        <v>1.4075455366551255</v>
      </c>
      <c r="Z1547" s="47">
        <f t="shared" si="813"/>
        <v>112.11310172486053</v>
      </c>
      <c r="AA1547" s="47">
        <f t="shared" si="814"/>
        <v>138.42816051628208</v>
      </c>
      <c r="AB1547" s="45">
        <f t="shared" si="815"/>
        <v>0.55269999999999997</v>
      </c>
      <c r="AC1547" s="2" t="str">
        <f t="shared" si="801"/>
        <v>TY2</v>
      </c>
      <c r="AD1547">
        <f t="shared" si="802"/>
        <v>138.734375</v>
      </c>
      <c r="AE1547">
        <f t="shared" si="803"/>
        <v>138.71875</v>
      </c>
      <c r="AF1547" s="49">
        <f t="shared" si="797"/>
        <v>1.5625E-2</v>
      </c>
      <c r="AG1547" s="3">
        <f t="shared" si="816"/>
        <v>137.2060036381335</v>
      </c>
      <c r="AH1547">
        <f t="shared" si="817"/>
        <v>136.18113749721638</v>
      </c>
      <c r="AI1547" s="51">
        <f t="shared" si="818"/>
        <v>1.024866140917112</v>
      </c>
      <c r="AJ1547" s="52">
        <f t="shared" si="819"/>
        <v>1.009241140917112</v>
      </c>
      <c r="AK1547" s="2">
        <v>43997</v>
      </c>
      <c r="AL1547" t="str">
        <v>912828X8</v>
      </c>
      <c r="AM1547">
        <v>-0.15989999999999999</v>
      </c>
      <c r="AN1547">
        <v>0.18404999999999999</v>
      </c>
      <c r="AO1547">
        <v>0.80720000000000003</v>
      </c>
      <c r="AP1547">
        <v>138.734375</v>
      </c>
      <c r="AQ1547">
        <f>VLOOKUP(AL1547,工作表1!$F$3:$G$1000,2,FALSE)</f>
        <v>2.375</v>
      </c>
      <c r="AR1547" t="str">
        <f>VLOOKUP(AL1547,工作表1!$F$3:$H$1000,3,FALSE)</f>
        <v>2027/5/15</v>
      </c>
      <c r="AS1547">
        <f t="shared" si="804"/>
        <v>9.1499999999999998E-2</v>
      </c>
      <c r="AT1547">
        <f t="shared" si="805"/>
        <v>2.2835000000000001</v>
      </c>
      <c r="AU1547" s="43">
        <f t="shared" si="820"/>
        <v>44150</v>
      </c>
      <c r="AV1547" s="43">
        <f t="shared" si="806"/>
        <v>44196</v>
      </c>
      <c r="AW1547" s="45">
        <f t="shared" si="821"/>
        <v>0.20652173913043478</v>
      </c>
      <c r="AX1547" s="45">
        <f t="shared" si="822"/>
        <v>1.4948779035139965</v>
      </c>
      <c r="AY1547" s="47">
        <f t="shared" si="823"/>
        <v>113.15766962985204</v>
      </c>
      <c r="AZ1547" s="47">
        <f t="shared" si="824"/>
        <v>137.2060036381335</v>
      </c>
      <c r="BA1547" s="43"/>
      <c r="BC1547" s="2">
        <v>43994</v>
      </c>
      <c r="BD1547" t="str">
        <v>9128282R</v>
      </c>
      <c r="BE1547">
        <v>-3.1413000000000002</v>
      </c>
      <c r="BF1547">
        <v>0.32450000000000001</v>
      </c>
      <c r="BG1547">
        <v>0.80059999999999998</v>
      </c>
      <c r="BH1547">
        <v>138.71875</v>
      </c>
      <c r="BI1547">
        <f>VLOOKUP(BD1547,工作表1!$K$3:$L$1000,2,FALSE)</f>
        <v>2.25</v>
      </c>
      <c r="BJ1547" t="str">
        <f>VLOOKUP(BD1547,工作表1!$K$3:$M$1000,3,FALSE)</f>
        <v>2027/8/15</v>
      </c>
      <c r="BK1547">
        <f t="shared" si="807"/>
        <v>8.6999999999999994E-2</v>
      </c>
      <c r="BL1547">
        <f t="shared" si="808"/>
        <v>2.1629999999999998</v>
      </c>
      <c r="BM1547" s="43">
        <f t="shared" si="825"/>
        <v>44058</v>
      </c>
      <c r="BN1547" s="43">
        <f t="shared" si="809"/>
        <v>44286</v>
      </c>
      <c r="BO1547" s="45">
        <f t="shared" si="826"/>
        <v>0.74793956043956045</v>
      </c>
      <c r="BP1547" s="45">
        <f t="shared" si="827"/>
        <v>2.5294464097546285</v>
      </c>
      <c r="BQ1547" s="47">
        <f t="shared" si="828"/>
        <v>112.54053536976916</v>
      </c>
      <c r="BR1547" s="47">
        <f t="shared" si="829"/>
        <v>136.18113749721638</v>
      </c>
    </row>
    <row r="1548" spans="6:70" x14ac:dyDescent="0.25">
      <c r="F1548" s="2">
        <v>44035</v>
      </c>
      <c r="G1548">
        <v>7.0999999999999994E-2</v>
      </c>
      <c r="H1548" s="43">
        <v>44069</v>
      </c>
      <c r="I1548">
        <v>0.4829</v>
      </c>
      <c r="L1548" s="2">
        <v>43994</v>
      </c>
      <c r="M1548" t="str">
        <v>912828V9</v>
      </c>
      <c r="N1548">
        <v>0.4128</v>
      </c>
      <c r="O1548">
        <v>-0.10896</v>
      </c>
      <c r="P1548">
        <v>0.80059999999999998</v>
      </c>
      <c r="Q1548">
        <v>139.109375</v>
      </c>
      <c r="R1548">
        <f>VLOOKUP(M1548,工作表1!$A$3:$B$1000,2,FALSE)</f>
        <v>2.25</v>
      </c>
      <c r="S1548" t="str">
        <f>VLOOKUP(M1548,工作表1!$A$3:$C$1000,3,FALSE)</f>
        <v>2027/2/15</v>
      </c>
      <c r="T1548">
        <f t="shared" si="799"/>
        <v>8.6999999999999994E-2</v>
      </c>
      <c r="U1548">
        <f t="shared" si="798"/>
        <v>2.1629999999999998</v>
      </c>
      <c r="V1548" s="43">
        <f t="shared" si="810"/>
        <v>44058</v>
      </c>
      <c r="W1548" s="43">
        <f t="shared" si="800"/>
        <v>44104</v>
      </c>
      <c r="X1548" s="45">
        <f t="shared" si="811"/>
        <v>0.74793956043956045</v>
      </c>
      <c r="Y1548" s="45">
        <f t="shared" si="812"/>
        <v>1.4075286015354509</v>
      </c>
      <c r="Z1548" s="47">
        <f t="shared" si="813"/>
        <v>112.06845646250375</v>
      </c>
      <c r="AA1548" s="47">
        <f t="shared" si="814"/>
        <v>138.35555354196865</v>
      </c>
      <c r="AB1548" s="45">
        <f t="shared" si="815"/>
        <v>0.53890000000000005</v>
      </c>
      <c r="AC1548" s="2" t="str">
        <f t="shared" si="801"/>
        <v>TY2</v>
      </c>
      <c r="AD1548">
        <f t="shared" si="802"/>
        <v>138.734375</v>
      </c>
      <c r="AE1548">
        <f t="shared" si="803"/>
        <v>139.03125</v>
      </c>
      <c r="AF1548" s="49">
        <f t="shared" si="797"/>
        <v>-0.296875</v>
      </c>
      <c r="AG1548" s="3">
        <f t="shared" si="816"/>
        <v>137.18140674496419</v>
      </c>
      <c r="AH1548">
        <f t="shared" si="817"/>
        <v>136.5343401924375</v>
      </c>
      <c r="AI1548" s="51">
        <f t="shared" si="818"/>
        <v>0.6470665525266952</v>
      </c>
      <c r="AJ1548" s="52">
        <f t="shared" si="819"/>
        <v>0.9439415525266952</v>
      </c>
      <c r="AK1548" s="2">
        <v>43994</v>
      </c>
      <c r="AL1548" t="str">
        <v>912828X8</v>
      </c>
      <c r="AM1548">
        <v>-0.38100000000000001</v>
      </c>
      <c r="AN1548">
        <v>0.20150999999999999</v>
      </c>
      <c r="AO1548">
        <v>0.80720000000000003</v>
      </c>
      <c r="AP1548">
        <v>138.734375</v>
      </c>
      <c r="AQ1548">
        <f>VLOOKUP(AL1548,工作表1!$F$3:$G$1000,2,FALSE)</f>
        <v>2.375</v>
      </c>
      <c r="AR1548" t="str">
        <f>VLOOKUP(AL1548,工作表1!$F$3:$H$1000,3,FALSE)</f>
        <v>2027/5/15</v>
      </c>
      <c r="AS1548">
        <f t="shared" si="804"/>
        <v>8.6999999999999994E-2</v>
      </c>
      <c r="AT1548">
        <f t="shared" si="805"/>
        <v>2.2879999999999998</v>
      </c>
      <c r="AU1548" s="43">
        <f t="shared" si="820"/>
        <v>44150</v>
      </c>
      <c r="AV1548" s="43">
        <f t="shared" si="806"/>
        <v>44196</v>
      </c>
      <c r="AW1548" s="45">
        <f t="shared" si="821"/>
        <v>0.2000679347826087</v>
      </c>
      <c r="AX1548" s="45">
        <f t="shared" si="822"/>
        <v>1.4949309484812388</v>
      </c>
      <c r="AY1548" s="47">
        <f t="shared" si="823"/>
        <v>113.15244889896432</v>
      </c>
      <c r="AZ1548" s="47">
        <f t="shared" si="824"/>
        <v>137.18140674496419</v>
      </c>
      <c r="BA1548" s="43"/>
      <c r="BC1548" s="2">
        <v>43993</v>
      </c>
      <c r="BD1548" t="str">
        <v>9128282R</v>
      </c>
      <c r="BE1548">
        <v>-2.0002</v>
      </c>
      <c r="BF1548">
        <v>0.27416000000000001</v>
      </c>
      <c r="BG1548">
        <v>0.80059999999999998</v>
      </c>
      <c r="BH1548">
        <v>139.03125</v>
      </c>
      <c r="BI1548">
        <f>VLOOKUP(BD1548,工作表1!$K$3:$L$1000,2,FALSE)</f>
        <v>2.25</v>
      </c>
      <c r="BJ1548" t="str">
        <f>VLOOKUP(BD1548,工作表1!$K$3:$M$1000,3,FALSE)</f>
        <v>2027/8/15</v>
      </c>
      <c r="BK1548">
        <f t="shared" si="807"/>
        <v>9.4E-2</v>
      </c>
      <c r="BL1548">
        <f t="shared" si="808"/>
        <v>2.1560000000000001</v>
      </c>
      <c r="BM1548" s="43">
        <f t="shared" si="825"/>
        <v>44058</v>
      </c>
      <c r="BN1548" s="43">
        <f t="shared" si="809"/>
        <v>44286</v>
      </c>
      <c r="BO1548" s="45">
        <f t="shared" si="826"/>
        <v>0.72939560439560447</v>
      </c>
      <c r="BP1548" s="45">
        <f t="shared" si="827"/>
        <v>2.5293956043956047</v>
      </c>
      <c r="BQ1548" s="47">
        <f t="shared" si="828"/>
        <v>112.85410831362101</v>
      </c>
      <c r="BR1548" s="47">
        <f t="shared" si="829"/>
        <v>136.5343401924375</v>
      </c>
    </row>
    <row r="1549" spans="6:70" x14ac:dyDescent="0.25">
      <c r="F1549" s="2">
        <v>44034</v>
      </c>
      <c r="G1549">
        <v>7.4999999999999997E-2</v>
      </c>
      <c r="H1549" s="43">
        <v>44068</v>
      </c>
      <c r="I1549">
        <v>0.4829</v>
      </c>
      <c r="L1549" s="2">
        <v>43993</v>
      </c>
      <c r="M1549" t="str">
        <v>912828V9</v>
      </c>
      <c r="N1549">
        <v>0.87829999999999997</v>
      </c>
      <c r="O1549">
        <v>-0.31229000000000001</v>
      </c>
      <c r="P1549">
        <v>0.80059999999999998</v>
      </c>
      <c r="Q1549">
        <v>139.421875</v>
      </c>
      <c r="R1549">
        <f>VLOOKUP(M1549,工作表1!$A$3:$B$1000,2,FALSE)</f>
        <v>2.25</v>
      </c>
      <c r="S1549" t="str">
        <f>VLOOKUP(M1549,工作表1!$A$3:$C$1000,3,FALSE)</f>
        <v>2027/2/15</v>
      </c>
      <c r="T1549">
        <f t="shared" si="799"/>
        <v>9.4E-2</v>
      </c>
      <c r="U1549">
        <f t="shared" si="798"/>
        <v>2.1560000000000001</v>
      </c>
      <c r="V1549" s="43">
        <f t="shared" si="810"/>
        <v>44058</v>
      </c>
      <c r="W1549" s="43">
        <f t="shared" si="800"/>
        <v>44104</v>
      </c>
      <c r="X1549" s="45">
        <f t="shared" si="811"/>
        <v>0.72939560439560447</v>
      </c>
      <c r="Y1549" s="45">
        <f t="shared" si="812"/>
        <v>1.4074777961764262</v>
      </c>
      <c r="Z1549" s="47">
        <f t="shared" si="813"/>
        <v>112.4091572148339</v>
      </c>
      <c r="AA1549" s="47">
        <f t="shared" si="814"/>
        <v>138.73822028863793</v>
      </c>
      <c r="AB1549" s="45">
        <f t="shared" si="815"/>
        <v>0.51600000000000001</v>
      </c>
      <c r="AC1549" s="2" t="str">
        <f t="shared" si="801"/>
        <v>TY2</v>
      </c>
      <c r="AD1549">
        <f t="shared" si="802"/>
        <v>139.046875</v>
      </c>
      <c r="AE1549">
        <f t="shared" si="803"/>
        <v>138.46875</v>
      </c>
      <c r="AF1549" s="49">
        <f t="shared" si="797"/>
        <v>0.578125</v>
      </c>
      <c r="AG1549" s="3">
        <f t="shared" si="816"/>
        <v>137.5396009181367</v>
      </c>
      <c r="AH1549">
        <f t="shared" si="817"/>
        <v>135.81145895508149</v>
      </c>
      <c r="AI1549" s="51">
        <f t="shared" si="818"/>
        <v>1.728141963055208</v>
      </c>
      <c r="AJ1549" s="52">
        <f t="shared" si="819"/>
        <v>1.150016963055208</v>
      </c>
      <c r="AK1549" s="2">
        <v>43993</v>
      </c>
      <c r="AL1549" t="str">
        <v>912828X8</v>
      </c>
      <c r="AM1549">
        <v>0.5806</v>
      </c>
      <c r="AN1549">
        <v>0.12249</v>
      </c>
      <c r="AO1549">
        <v>0.80720000000000003</v>
      </c>
      <c r="AP1549">
        <v>139.046875</v>
      </c>
      <c r="AQ1549">
        <f>VLOOKUP(AL1549,工作表1!$F$3:$G$1000,2,FALSE)</f>
        <v>2.375</v>
      </c>
      <c r="AR1549" t="str">
        <f>VLOOKUP(AL1549,工作表1!$F$3:$H$1000,3,FALSE)</f>
        <v>2027/5/15</v>
      </c>
      <c r="AS1549">
        <f t="shared" si="804"/>
        <v>9.4E-2</v>
      </c>
      <c r="AT1549">
        <f t="shared" si="805"/>
        <v>2.2810000000000001</v>
      </c>
      <c r="AU1549" s="43">
        <f t="shared" si="820"/>
        <v>44150</v>
      </c>
      <c r="AV1549" s="43">
        <f t="shared" si="806"/>
        <v>44196</v>
      </c>
      <c r="AW1549" s="45">
        <f t="shared" si="821"/>
        <v>0.18070652173913043</v>
      </c>
      <c r="AX1549" s="45">
        <f t="shared" si="822"/>
        <v>1.4950900833829659</v>
      </c>
      <c r="AY1549" s="47">
        <f t="shared" si="823"/>
        <v>113.474132101607</v>
      </c>
      <c r="AZ1549" s="47">
        <f t="shared" si="824"/>
        <v>137.5396009181367</v>
      </c>
      <c r="BA1549" s="43"/>
      <c r="BC1549" s="2">
        <v>43992</v>
      </c>
      <c r="BD1549" t="str">
        <v>9128282R</v>
      </c>
      <c r="BE1549">
        <v>-4.7098000000000004</v>
      </c>
      <c r="BF1549">
        <v>0.38741999999999999</v>
      </c>
      <c r="BG1549">
        <v>0.80059999999999998</v>
      </c>
      <c r="BH1549">
        <v>138.46875</v>
      </c>
      <c r="BI1549">
        <f>VLOOKUP(BD1549,工作表1!$K$3:$L$1000,2,FALSE)</f>
        <v>2.25</v>
      </c>
      <c r="BJ1549" t="str">
        <f>VLOOKUP(BD1549,工作表1!$K$3:$M$1000,3,FALSE)</f>
        <v>2027/8/15</v>
      </c>
      <c r="BK1549">
        <f t="shared" si="807"/>
        <v>7.1999999999999995E-2</v>
      </c>
      <c r="BL1549">
        <f t="shared" si="808"/>
        <v>2.1779999999999999</v>
      </c>
      <c r="BM1549" s="43">
        <f t="shared" si="825"/>
        <v>44058</v>
      </c>
      <c r="BN1549" s="43">
        <f t="shared" si="809"/>
        <v>44286</v>
      </c>
      <c r="BO1549" s="45">
        <f t="shared" si="826"/>
        <v>0.72321428571428581</v>
      </c>
      <c r="BP1549" s="45">
        <f t="shared" si="827"/>
        <v>2.5293786692759297</v>
      </c>
      <c r="BQ1549" s="47">
        <f t="shared" si="828"/>
        <v>112.30541458738345</v>
      </c>
      <c r="BR1549" s="47">
        <f t="shared" si="829"/>
        <v>135.81145895508149</v>
      </c>
    </row>
    <row r="1550" spans="6:70" x14ac:dyDescent="0.25">
      <c r="F1550" s="2">
        <v>44033</v>
      </c>
      <c r="G1550">
        <v>7.4999999999999997E-2</v>
      </c>
      <c r="H1550" s="43">
        <v>44067</v>
      </c>
      <c r="I1550">
        <v>0.46210000000000001</v>
      </c>
      <c r="L1550" s="2">
        <v>43992</v>
      </c>
      <c r="M1550" t="str">
        <v>912828V9</v>
      </c>
      <c r="N1550">
        <v>0.67079999999999995</v>
      </c>
      <c r="O1550">
        <v>-0.19838</v>
      </c>
      <c r="P1550">
        <v>0.80059999999999998</v>
      </c>
      <c r="Q1550">
        <v>138.875</v>
      </c>
      <c r="R1550">
        <f>VLOOKUP(M1550,工作表1!$A$3:$B$1000,2,FALSE)</f>
        <v>2.25</v>
      </c>
      <c r="S1550" t="str">
        <f>VLOOKUP(M1550,工作表1!$A$3:$C$1000,3,FALSE)</f>
        <v>2027/2/15</v>
      </c>
      <c r="T1550">
        <f t="shared" si="799"/>
        <v>7.1999999999999995E-2</v>
      </c>
      <c r="U1550">
        <f t="shared" si="798"/>
        <v>2.1779999999999999</v>
      </c>
      <c r="V1550" s="43">
        <f t="shared" si="810"/>
        <v>44058</v>
      </c>
      <c r="W1550" s="43">
        <f t="shared" si="800"/>
        <v>44104</v>
      </c>
      <c r="X1550" s="45">
        <f t="shared" si="811"/>
        <v>0.72321428571428581</v>
      </c>
      <c r="Y1550" s="45">
        <f t="shared" si="812"/>
        <v>1.4074608610567516</v>
      </c>
      <c r="Z1550" s="47">
        <f t="shared" si="813"/>
        <v>111.93772472840421</v>
      </c>
      <c r="AA1550" s="47">
        <f t="shared" si="814"/>
        <v>138.12573558142194</v>
      </c>
      <c r="AB1550" s="45">
        <f t="shared" si="815"/>
        <v>0.53890000000000005</v>
      </c>
      <c r="AC1550" s="2" t="str">
        <f t="shared" si="801"/>
        <v>TY2</v>
      </c>
      <c r="AD1550">
        <f t="shared" si="802"/>
        <v>138.484375</v>
      </c>
      <c r="AE1550">
        <f t="shared" si="803"/>
        <v>137.703125</v>
      </c>
      <c r="AF1550" s="49">
        <f t="shared" si="797"/>
        <v>0.78125</v>
      </c>
      <c r="AG1550" s="3">
        <f t="shared" si="816"/>
        <v>136.90653929098488</v>
      </c>
      <c r="AH1550">
        <f t="shared" si="817"/>
        <v>135.06802180638897</v>
      </c>
      <c r="AI1550" s="51">
        <f t="shared" si="818"/>
        <v>1.8385174845959114</v>
      </c>
      <c r="AJ1550" s="52">
        <f t="shared" si="819"/>
        <v>1.0572674845959114</v>
      </c>
      <c r="AK1550" s="2">
        <v>43992</v>
      </c>
      <c r="AL1550" t="str">
        <v>912828X8</v>
      </c>
      <c r="AM1550">
        <v>-0.32029999999999997</v>
      </c>
      <c r="AN1550">
        <v>0.18282000000000001</v>
      </c>
      <c r="AO1550">
        <v>0.80720000000000003</v>
      </c>
      <c r="AP1550">
        <v>138.484375</v>
      </c>
      <c r="AQ1550">
        <f>VLOOKUP(AL1550,工作表1!$F$3:$G$1000,2,FALSE)</f>
        <v>2.375</v>
      </c>
      <c r="AR1550" t="str">
        <f>VLOOKUP(AL1550,工作表1!$F$3:$H$1000,3,FALSE)</f>
        <v>2027/5/15</v>
      </c>
      <c r="AS1550">
        <f t="shared" si="804"/>
        <v>7.1999999999999995E-2</v>
      </c>
      <c r="AT1550">
        <f t="shared" si="805"/>
        <v>2.3029999999999999</v>
      </c>
      <c r="AU1550" s="43">
        <f t="shared" si="820"/>
        <v>44150</v>
      </c>
      <c r="AV1550" s="43">
        <f t="shared" si="806"/>
        <v>44196</v>
      </c>
      <c r="AW1550" s="45">
        <f t="shared" si="821"/>
        <v>0.17425271739130435</v>
      </c>
      <c r="AX1550" s="45">
        <f t="shared" si="822"/>
        <v>1.4951431283502086</v>
      </c>
      <c r="AY1550" s="47">
        <f t="shared" si="823"/>
        <v>112.98766974855971</v>
      </c>
      <c r="AZ1550" s="47">
        <f t="shared" si="824"/>
        <v>136.90653929098488</v>
      </c>
      <c r="BA1550" s="43"/>
      <c r="BC1550" s="2">
        <v>43991</v>
      </c>
      <c r="BD1550" t="str">
        <v>9128282R</v>
      </c>
      <c r="BE1550">
        <v>-4.1914999999999996</v>
      </c>
      <c r="BF1550">
        <v>0.36682999999999999</v>
      </c>
      <c r="BG1550">
        <v>0.80059999999999998</v>
      </c>
      <c r="BH1550">
        <v>137.703125</v>
      </c>
      <c r="BI1550">
        <f>VLOOKUP(BD1550,工作表1!$K$3:$L$1000,2,FALSE)</f>
        <v>2.25</v>
      </c>
      <c r="BJ1550" t="str">
        <f>VLOOKUP(BD1550,工作表1!$K$3:$M$1000,3,FALSE)</f>
        <v>2027/8/15</v>
      </c>
      <c r="BK1550">
        <f t="shared" si="807"/>
        <v>7.7009999999999995E-2</v>
      </c>
      <c r="BL1550">
        <f t="shared" si="808"/>
        <v>2.17299</v>
      </c>
      <c r="BM1550" s="43">
        <f t="shared" si="825"/>
        <v>44058</v>
      </c>
      <c r="BN1550" s="43">
        <f t="shared" si="809"/>
        <v>44286</v>
      </c>
      <c r="BO1550" s="45">
        <f t="shared" si="826"/>
        <v>0.71703296703296693</v>
      </c>
      <c r="BP1550" s="45">
        <f t="shared" si="827"/>
        <v>2.5293617341562546</v>
      </c>
      <c r="BQ1550" s="47">
        <f t="shared" si="828"/>
        <v>111.71832785408542</v>
      </c>
      <c r="BR1550" s="47">
        <f t="shared" si="829"/>
        <v>135.06802180638897</v>
      </c>
    </row>
    <row r="1551" spans="6:70" x14ac:dyDescent="0.25">
      <c r="F1551" s="2">
        <v>44032</v>
      </c>
      <c r="G1551">
        <v>7.3999999999999996E-2</v>
      </c>
      <c r="H1551" s="43">
        <v>44064</v>
      </c>
      <c r="I1551">
        <v>0.44140000000000001</v>
      </c>
      <c r="L1551" s="2">
        <v>43991</v>
      </c>
      <c r="M1551" t="str">
        <v>912828V9</v>
      </c>
      <c r="N1551">
        <v>0.90639999999999998</v>
      </c>
      <c r="O1551">
        <v>-0.29776999999999998</v>
      </c>
      <c r="P1551">
        <v>0.80059999999999998</v>
      </c>
      <c r="Q1551">
        <v>138.15625</v>
      </c>
      <c r="R1551">
        <f>VLOOKUP(M1551,工作表1!$A$3:$B$1000,2,FALSE)</f>
        <v>2.25</v>
      </c>
      <c r="S1551" t="str">
        <f>VLOOKUP(M1551,工作表1!$A$3:$C$1000,3,FALSE)</f>
        <v>2027/2/15</v>
      </c>
      <c r="T1551">
        <f t="shared" si="799"/>
        <v>7.7009999999999995E-2</v>
      </c>
      <c r="U1551">
        <f t="shared" si="798"/>
        <v>2.17299</v>
      </c>
      <c r="V1551" s="43">
        <f t="shared" si="810"/>
        <v>44058</v>
      </c>
      <c r="W1551" s="43">
        <f t="shared" si="800"/>
        <v>44104</v>
      </c>
      <c r="X1551" s="45">
        <f t="shared" si="811"/>
        <v>0.71703296703296693</v>
      </c>
      <c r="Y1551" s="45">
        <f t="shared" si="812"/>
        <v>1.4074439259370766</v>
      </c>
      <c r="Z1551" s="47">
        <f t="shared" si="813"/>
        <v>111.40402795522171</v>
      </c>
      <c r="AA1551" s="47">
        <f t="shared" si="814"/>
        <v>137.44582219838293</v>
      </c>
      <c r="AB1551" s="45">
        <f t="shared" si="815"/>
        <v>0.64229999999999998</v>
      </c>
      <c r="AC1551" s="2" t="str">
        <f t="shared" si="801"/>
        <v>TY2</v>
      </c>
      <c r="AD1551">
        <f t="shared" si="802"/>
        <v>137.71875</v>
      </c>
      <c r="AE1551">
        <f t="shared" si="803"/>
        <v>137.28125</v>
      </c>
      <c r="AF1551" s="49">
        <f t="shared" si="797"/>
        <v>0.4375</v>
      </c>
      <c r="AG1551" s="3">
        <f t="shared" si="816"/>
        <v>136.1786830747381</v>
      </c>
      <c r="AH1551">
        <f t="shared" si="817"/>
        <v>134.58496095755075</v>
      </c>
      <c r="AI1551" s="51">
        <f t="shared" si="818"/>
        <v>1.5937221171873546</v>
      </c>
      <c r="AJ1551" s="52">
        <f t="shared" si="819"/>
        <v>1.1562221171873546</v>
      </c>
      <c r="AK1551" s="2">
        <v>43991</v>
      </c>
      <c r="AL1551" t="str">
        <v>912828X8</v>
      </c>
      <c r="AM1551">
        <v>0.31090000000000001</v>
      </c>
      <c r="AN1551">
        <v>0.13111999999999999</v>
      </c>
      <c r="AO1551">
        <v>0.80720000000000003</v>
      </c>
      <c r="AP1551">
        <v>137.71875</v>
      </c>
      <c r="AQ1551">
        <f>VLOOKUP(AL1551,工作表1!$F$3:$G$1000,2,FALSE)</f>
        <v>2.375</v>
      </c>
      <c r="AR1551" t="str">
        <f>VLOOKUP(AL1551,工作表1!$F$3:$H$1000,3,FALSE)</f>
        <v>2027/5/15</v>
      </c>
      <c r="AS1551">
        <f t="shared" si="804"/>
        <v>7.7009999999999995E-2</v>
      </c>
      <c r="AT1551">
        <f t="shared" si="805"/>
        <v>2.29799</v>
      </c>
      <c r="AU1551" s="43">
        <f t="shared" si="820"/>
        <v>44150</v>
      </c>
      <c r="AV1551" s="43">
        <f t="shared" si="806"/>
        <v>44196</v>
      </c>
      <c r="AW1551" s="45">
        <f t="shared" si="821"/>
        <v>0.16779891304347824</v>
      </c>
      <c r="AX1551" s="45">
        <f t="shared" si="822"/>
        <v>1.495196173317451</v>
      </c>
      <c r="AY1551" s="47">
        <f t="shared" si="823"/>
        <v>112.40950575875051</v>
      </c>
      <c r="AZ1551" s="47">
        <f t="shared" si="824"/>
        <v>136.1786830747381</v>
      </c>
      <c r="BA1551" s="43"/>
      <c r="BC1551" s="2">
        <v>43990</v>
      </c>
      <c r="BD1551" t="str">
        <v>9128282R</v>
      </c>
      <c r="BE1551">
        <v>-5.1384999999999996</v>
      </c>
      <c r="BF1551">
        <v>0.41037000000000001</v>
      </c>
      <c r="BG1551">
        <v>0.80059999999999998</v>
      </c>
      <c r="BH1551">
        <v>137.28125</v>
      </c>
      <c r="BI1551">
        <f>VLOOKUP(BD1551,工作表1!$K$3:$L$1000,2,FALSE)</f>
        <v>2.25</v>
      </c>
      <c r="BJ1551" t="str">
        <f>VLOOKUP(BD1551,工作表1!$K$3:$M$1000,3,FALSE)</f>
        <v>2027/8/15</v>
      </c>
      <c r="BK1551">
        <f t="shared" si="807"/>
        <v>7.6810000000000003E-2</v>
      </c>
      <c r="BL1551">
        <f t="shared" si="808"/>
        <v>2.17319</v>
      </c>
      <c r="BM1551" s="43">
        <f t="shared" si="825"/>
        <v>44058</v>
      </c>
      <c r="BN1551" s="43">
        <f t="shared" si="809"/>
        <v>44286</v>
      </c>
      <c r="BO1551" s="45">
        <f t="shared" si="826"/>
        <v>0.71085164835164827</v>
      </c>
      <c r="BP1551" s="45">
        <f t="shared" si="827"/>
        <v>2.52934479903658</v>
      </c>
      <c r="BQ1551" s="47">
        <f t="shared" si="828"/>
        <v>111.34393985867297</v>
      </c>
      <c r="BR1551" s="47">
        <f t="shared" si="829"/>
        <v>134.58496095755075</v>
      </c>
    </row>
    <row r="1552" spans="6:70" x14ac:dyDescent="0.25">
      <c r="F1552" s="2">
        <v>44029</v>
      </c>
      <c r="G1552">
        <v>7.1999999999999995E-2</v>
      </c>
      <c r="H1552" s="43">
        <v>44063</v>
      </c>
      <c r="I1552">
        <v>0.45739999999999997</v>
      </c>
      <c r="L1552" s="2">
        <v>43990</v>
      </c>
      <c r="M1552" t="str">
        <v>912828V9</v>
      </c>
      <c r="N1552">
        <v>1.0258</v>
      </c>
      <c r="O1552">
        <v>-0.33792</v>
      </c>
      <c r="P1552">
        <v>0.80059999999999998</v>
      </c>
      <c r="Q1552">
        <v>137.734375</v>
      </c>
      <c r="R1552">
        <f>VLOOKUP(M1552,工作表1!$A$3:$B$1000,2,FALSE)</f>
        <v>2.25</v>
      </c>
      <c r="S1552" t="str">
        <f>VLOOKUP(M1552,工作表1!$A$3:$C$1000,3,FALSE)</f>
        <v>2027/2/15</v>
      </c>
      <c r="T1552">
        <f t="shared" si="799"/>
        <v>7.6810000000000003E-2</v>
      </c>
      <c r="U1552">
        <f t="shared" si="798"/>
        <v>2.17319</v>
      </c>
      <c r="V1552" s="43">
        <f t="shared" si="810"/>
        <v>44058</v>
      </c>
      <c r="W1552" s="43">
        <f t="shared" si="800"/>
        <v>44104</v>
      </c>
      <c r="X1552" s="45">
        <f t="shared" si="811"/>
        <v>0.71085164835164827</v>
      </c>
      <c r="Y1552" s="45">
        <f t="shared" si="812"/>
        <v>1.4074269908174017</v>
      </c>
      <c r="Z1552" s="47">
        <f t="shared" si="813"/>
        <v>111.08949958520449</v>
      </c>
      <c r="AA1552" s="47">
        <f t="shared" si="814"/>
        <v>137.03765609911545</v>
      </c>
      <c r="AB1552" s="45">
        <f t="shared" si="815"/>
        <v>0.68610000000000004</v>
      </c>
      <c r="AC1552" s="2" t="str">
        <f t="shared" si="801"/>
        <v>TY2</v>
      </c>
      <c r="AD1552">
        <f t="shared" si="802"/>
        <v>137.296875</v>
      </c>
      <c r="AE1552">
        <f t="shared" si="803"/>
        <v>137.078125</v>
      </c>
      <c r="AF1552" s="49">
        <f t="shared" si="797"/>
        <v>0.21875</v>
      </c>
      <c r="AG1552" s="3">
        <f t="shared" si="816"/>
        <v>135.76281203616975</v>
      </c>
      <c r="AH1552">
        <f t="shared" si="817"/>
        <v>134.33473483778585</v>
      </c>
      <c r="AI1552" s="51">
        <f t="shared" si="818"/>
        <v>1.4280771983839031</v>
      </c>
      <c r="AJ1552" s="52">
        <f t="shared" si="819"/>
        <v>1.2093271983839031</v>
      </c>
      <c r="AK1552" s="2">
        <v>43990</v>
      </c>
      <c r="AL1552" t="str">
        <v>912828X8</v>
      </c>
      <c r="AM1552">
        <v>0.47910000000000003</v>
      </c>
      <c r="AN1552">
        <v>0.11329</v>
      </c>
      <c r="AO1552">
        <v>0.80720000000000003</v>
      </c>
      <c r="AP1552">
        <v>137.296875</v>
      </c>
      <c r="AQ1552">
        <f>VLOOKUP(AL1552,工作表1!$F$3:$G$1000,2,FALSE)</f>
        <v>2.375</v>
      </c>
      <c r="AR1552" t="str">
        <f>VLOOKUP(AL1552,工作表1!$F$3:$H$1000,3,FALSE)</f>
        <v>2027/5/15</v>
      </c>
      <c r="AS1552">
        <f t="shared" si="804"/>
        <v>7.6810000000000003E-2</v>
      </c>
      <c r="AT1552">
        <f t="shared" si="805"/>
        <v>2.29819</v>
      </c>
      <c r="AU1552" s="43">
        <f t="shared" si="820"/>
        <v>44150</v>
      </c>
      <c r="AV1552" s="43">
        <f t="shared" si="806"/>
        <v>44196</v>
      </c>
      <c r="AW1552" s="45">
        <f t="shared" si="821"/>
        <v>0.16134510869565216</v>
      </c>
      <c r="AX1552" s="45">
        <f t="shared" si="822"/>
        <v>1.4952492182846933</v>
      </c>
      <c r="AY1552" s="47">
        <f t="shared" si="823"/>
        <v>112.08611517658557</v>
      </c>
      <c r="AZ1552" s="47">
        <f t="shared" si="824"/>
        <v>135.76281203616975</v>
      </c>
      <c r="BA1552" s="43"/>
      <c r="BC1552" s="2">
        <v>43987</v>
      </c>
      <c r="BD1552" t="str">
        <v>9128282R</v>
      </c>
      <c r="BE1552">
        <v>-6.0042999999999997</v>
      </c>
      <c r="BF1552">
        <v>0.43325000000000002</v>
      </c>
      <c r="BG1552">
        <v>0.80059999999999998</v>
      </c>
      <c r="BH1552">
        <v>137.078125</v>
      </c>
      <c r="BI1552">
        <f>VLOOKUP(BD1552,工作表1!$K$3:$L$1000,2,FALSE)</f>
        <v>2.25</v>
      </c>
      <c r="BJ1552" t="str">
        <f>VLOOKUP(BD1552,工作表1!$K$3:$M$1000,3,FALSE)</f>
        <v>2027/8/15</v>
      </c>
      <c r="BK1552">
        <f t="shared" si="807"/>
        <v>6.5000000000000002E-2</v>
      </c>
      <c r="BL1552">
        <f t="shared" si="808"/>
        <v>2.1850000000000001</v>
      </c>
      <c r="BM1552" s="43">
        <f t="shared" si="825"/>
        <v>44058</v>
      </c>
      <c r="BN1552" s="43">
        <f t="shared" si="809"/>
        <v>44286</v>
      </c>
      <c r="BO1552" s="45">
        <f t="shared" si="826"/>
        <v>0.70467032967032961</v>
      </c>
      <c r="BP1552" s="45">
        <f t="shared" si="827"/>
        <v>2.529327863916905</v>
      </c>
      <c r="BQ1552" s="47">
        <f t="shared" si="828"/>
        <v>111.16550645846773</v>
      </c>
      <c r="BR1552" s="47">
        <f t="shared" si="829"/>
        <v>134.33473483778585</v>
      </c>
    </row>
    <row r="1553" spans="6:70" x14ac:dyDescent="0.25">
      <c r="F1553" s="2">
        <v>44028</v>
      </c>
      <c r="G1553">
        <v>7.0999999999999994E-2</v>
      </c>
      <c r="H1553" s="43">
        <v>44062</v>
      </c>
      <c r="I1553">
        <v>0.47799999999999998</v>
      </c>
      <c r="L1553" s="2">
        <v>43987</v>
      </c>
      <c r="M1553" t="str">
        <v>912828V9</v>
      </c>
      <c r="N1553">
        <v>0.60440000000000005</v>
      </c>
      <c r="O1553">
        <v>-0.14101</v>
      </c>
      <c r="P1553">
        <v>0.80059999999999998</v>
      </c>
      <c r="Q1553">
        <v>137.546875</v>
      </c>
      <c r="R1553">
        <f>VLOOKUP(M1553,工作表1!$A$3:$B$1000,2,FALSE)</f>
        <v>2.25</v>
      </c>
      <c r="S1553" t="str">
        <f>VLOOKUP(M1553,工作表1!$A$3:$C$1000,3,FALSE)</f>
        <v>2027/2/15</v>
      </c>
      <c r="T1553">
        <f t="shared" si="799"/>
        <v>6.5000000000000002E-2</v>
      </c>
      <c r="U1553">
        <f t="shared" si="798"/>
        <v>2.1850000000000001</v>
      </c>
      <c r="V1553" s="43">
        <f t="shared" si="810"/>
        <v>44058</v>
      </c>
      <c r="W1553" s="43">
        <f t="shared" si="800"/>
        <v>44104</v>
      </c>
      <c r="X1553" s="45">
        <f t="shared" si="811"/>
        <v>0.70467032967032961</v>
      </c>
      <c r="Y1553" s="45">
        <f t="shared" si="812"/>
        <v>1.4074100556977269</v>
      </c>
      <c r="Z1553" s="47">
        <f t="shared" si="813"/>
        <v>110.87433960743198</v>
      </c>
      <c r="AA1553" s="47">
        <f t="shared" si="814"/>
        <v>136.74901383338982</v>
      </c>
      <c r="AB1553" s="45">
        <f t="shared" si="815"/>
        <v>0.70230000000000004</v>
      </c>
      <c r="AC1553" s="2" t="str">
        <f t="shared" si="801"/>
        <v>TY2</v>
      </c>
      <c r="AD1553">
        <f t="shared" si="802"/>
        <v>137.09375</v>
      </c>
      <c r="AE1553">
        <f t="shared" si="803"/>
        <v>137.78125</v>
      </c>
      <c r="AF1553" s="49">
        <f t="shared" ref="AF1553:AF1616" si="830">AD1553-AE1553</f>
        <v>-0.6875</v>
      </c>
      <c r="AG1553" s="3">
        <f t="shared" si="816"/>
        <v>135.54754441611991</v>
      </c>
      <c r="AH1553">
        <f t="shared" si="817"/>
        <v>135.04192252869979</v>
      </c>
      <c r="AI1553" s="51">
        <f t="shared" si="818"/>
        <v>0.50562188742011926</v>
      </c>
      <c r="AJ1553" s="52">
        <f t="shared" si="819"/>
        <v>1.1931218874201193</v>
      </c>
      <c r="AK1553" s="2">
        <v>43987</v>
      </c>
      <c r="AL1553" t="str">
        <v>912828X8</v>
      </c>
      <c r="AM1553">
        <v>0.31769999999999998</v>
      </c>
      <c r="AN1553">
        <v>0.10888</v>
      </c>
      <c r="AO1553">
        <v>0.80720000000000003</v>
      </c>
      <c r="AP1553">
        <v>137.09375</v>
      </c>
      <c r="AQ1553">
        <f>VLOOKUP(AL1553,工作表1!$F$3:$G$1000,2,FALSE)</f>
        <v>2.375</v>
      </c>
      <c r="AR1553" t="str">
        <f>VLOOKUP(AL1553,工作表1!$F$3:$H$1000,3,FALSE)</f>
        <v>2027/5/15</v>
      </c>
      <c r="AS1553">
        <f t="shared" si="804"/>
        <v>6.5000000000000002E-2</v>
      </c>
      <c r="AT1553">
        <f t="shared" si="805"/>
        <v>2.31</v>
      </c>
      <c r="AU1553" s="43">
        <f t="shared" si="820"/>
        <v>44150</v>
      </c>
      <c r="AV1553" s="43">
        <f t="shared" si="806"/>
        <v>44196</v>
      </c>
      <c r="AW1553" s="45">
        <f t="shared" si="821"/>
        <v>0.15489130434782608</v>
      </c>
      <c r="AX1553" s="45">
        <f t="shared" si="822"/>
        <v>1.4953022632519357</v>
      </c>
      <c r="AY1553" s="47">
        <f t="shared" si="823"/>
        <v>111.93129628495987</v>
      </c>
      <c r="AZ1553" s="47">
        <f t="shared" si="824"/>
        <v>135.54754441611991</v>
      </c>
      <c r="BA1553" s="43"/>
      <c r="BC1553" s="2">
        <v>43986</v>
      </c>
      <c r="BD1553" t="str">
        <v>9128282R</v>
      </c>
      <c r="BE1553">
        <v>-5.91</v>
      </c>
      <c r="BF1553">
        <v>0.40589999999999998</v>
      </c>
      <c r="BG1553">
        <v>0.80059999999999998</v>
      </c>
      <c r="BH1553">
        <v>137.78125</v>
      </c>
      <c r="BI1553">
        <f>VLOOKUP(BD1553,工作表1!$K$3:$L$1000,2,FALSE)</f>
        <v>2.25</v>
      </c>
      <c r="BJ1553" t="str">
        <f>VLOOKUP(BD1553,工作表1!$K$3:$M$1000,3,FALSE)</f>
        <v>2027/8/15</v>
      </c>
      <c r="BK1553">
        <f t="shared" si="807"/>
        <v>6.4000000000000001E-2</v>
      </c>
      <c r="BL1553">
        <f t="shared" si="808"/>
        <v>2.1859999999999999</v>
      </c>
      <c r="BM1553" s="43">
        <f t="shared" si="825"/>
        <v>44058</v>
      </c>
      <c r="BN1553" s="43">
        <f t="shared" si="809"/>
        <v>44286</v>
      </c>
      <c r="BO1553" s="45">
        <f t="shared" si="826"/>
        <v>0.68612637362637363</v>
      </c>
      <c r="BP1553" s="45">
        <f t="shared" si="827"/>
        <v>2.5292770585578803</v>
      </c>
      <c r="BQ1553" s="47">
        <f t="shared" si="828"/>
        <v>111.76917145653793</v>
      </c>
      <c r="BR1553" s="47">
        <f t="shared" si="829"/>
        <v>135.04192252869979</v>
      </c>
    </row>
    <row r="1554" spans="6:70" x14ac:dyDescent="0.25">
      <c r="F1554" s="2">
        <v>44027</v>
      </c>
      <c r="G1554">
        <v>7.2999999999999995E-2</v>
      </c>
      <c r="H1554" s="43">
        <v>44061</v>
      </c>
      <c r="I1554">
        <v>0.47110000000000002</v>
      </c>
      <c r="L1554" s="2">
        <v>43986</v>
      </c>
      <c r="M1554" t="str">
        <v>912828V9</v>
      </c>
      <c r="N1554">
        <v>0.21160000000000001</v>
      </c>
      <c r="O1554">
        <v>3.952E-2</v>
      </c>
      <c r="P1554">
        <v>0.80059999999999998</v>
      </c>
      <c r="Q1554">
        <v>138.203125</v>
      </c>
      <c r="R1554">
        <f>VLOOKUP(M1554,工作表1!$A$3:$B$1000,2,FALSE)</f>
        <v>2.25</v>
      </c>
      <c r="S1554" t="str">
        <f>VLOOKUP(M1554,工作表1!$A$3:$C$1000,3,FALSE)</f>
        <v>2027/2/15</v>
      </c>
      <c r="T1554">
        <f t="shared" si="799"/>
        <v>6.4000000000000001E-2</v>
      </c>
      <c r="U1554">
        <f t="shared" si="798"/>
        <v>2.1859999999999999</v>
      </c>
      <c r="V1554" s="43">
        <f t="shared" si="810"/>
        <v>44058</v>
      </c>
      <c r="W1554" s="43">
        <f t="shared" si="800"/>
        <v>44104</v>
      </c>
      <c r="X1554" s="45">
        <f t="shared" si="811"/>
        <v>0.68612637362637363</v>
      </c>
      <c r="Y1554" s="45">
        <f t="shared" si="812"/>
        <v>1.4073592503387025</v>
      </c>
      <c r="Z1554" s="47">
        <f t="shared" si="813"/>
        <v>111.35201858640205</v>
      </c>
      <c r="AA1554" s="47">
        <f t="shared" si="814"/>
        <v>137.29946849464528</v>
      </c>
      <c r="AB1554" s="45">
        <f t="shared" si="815"/>
        <v>0.63970000000000005</v>
      </c>
      <c r="AC1554" s="2" t="str">
        <f t="shared" si="801"/>
        <v>TY2</v>
      </c>
      <c r="AD1554">
        <f t="shared" si="802"/>
        <v>137.796875</v>
      </c>
      <c r="AE1554">
        <f t="shared" si="803"/>
        <v>138.171875</v>
      </c>
      <c r="AF1554" s="49">
        <f t="shared" si="830"/>
        <v>-0.375</v>
      </c>
      <c r="AG1554" s="3">
        <f t="shared" si="816"/>
        <v>136.17573894676391</v>
      </c>
      <c r="AH1554">
        <f t="shared" si="817"/>
        <v>135.46504937237859</v>
      </c>
      <c r="AI1554" s="51">
        <f t="shared" si="818"/>
        <v>0.71068957438532721</v>
      </c>
      <c r="AJ1554" s="52">
        <f t="shared" si="819"/>
        <v>1.0856895743853272</v>
      </c>
      <c r="AK1554" s="2">
        <v>43986</v>
      </c>
      <c r="AL1554" t="str">
        <v>912828X8</v>
      </c>
      <c r="AM1554">
        <v>-0.61360000000000003</v>
      </c>
      <c r="AN1554">
        <v>0.17265</v>
      </c>
      <c r="AO1554">
        <v>0.80720000000000003</v>
      </c>
      <c r="AP1554">
        <v>137.796875</v>
      </c>
      <c r="AQ1554">
        <f>VLOOKUP(AL1554,工作表1!$F$3:$G$1000,2,FALSE)</f>
        <v>2.375</v>
      </c>
      <c r="AR1554" t="str">
        <f>VLOOKUP(AL1554,工作表1!$F$3:$H$1000,3,FALSE)</f>
        <v>2027/5/15</v>
      </c>
      <c r="AS1554">
        <f t="shared" si="804"/>
        <v>6.4000000000000001E-2</v>
      </c>
      <c r="AT1554">
        <f t="shared" si="805"/>
        <v>2.3109999999999999</v>
      </c>
      <c r="AU1554" s="43">
        <f t="shared" si="820"/>
        <v>44150</v>
      </c>
      <c r="AV1554" s="43">
        <f t="shared" si="806"/>
        <v>44196</v>
      </c>
      <c r="AW1554" s="45">
        <f t="shared" si="821"/>
        <v>0.13552989130434781</v>
      </c>
      <c r="AX1554" s="45">
        <f t="shared" si="822"/>
        <v>1.4954613981536629</v>
      </c>
      <c r="AY1554" s="47">
        <f t="shared" si="823"/>
        <v>112.47561544282021</v>
      </c>
      <c r="AZ1554" s="47">
        <f t="shared" si="824"/>
        <v>136.17573894676391</v>
      </c>
      <c r="BA1554" s="43"/>
      <c r="BC1554" s="2">
        <v>43985</v>
      </c>
      <c r="BD1554" t="str">
        <v>9128282R</v>
      </c>
      <c r="BE1554">
        <v>-5.2202000000000002</v>
      </c>
      <c r="BF1554">
        <v>0.36456</v>
      </c>
      <c r="BG1554">
        <v>0.80059999999999998</v>
      </c>
      <c r="BH1554">
        <v>138.171875</v>
      </c>
      <c r="BI1554">
        <f>VLOOKUP(BD1554,工作表1!$K$3:$L$1000,2,FALSE)</f>
        <v>2.25</v>
      </c>
      <c r="BJ1554" t="str">
        <f>VLOOKUP(BD1554,工作表1!$K$3:$M$1000,3,FALSE)</f>
        <v>2027/8/15</v>
      </c>
      <c r="BK1554">
        <f t="shared" si="807"/>
        <v>5.8500000000000003E-2</v>
      </c>
      <c r="BL1554">
        <f t="shared" si="808"/>
        <v>2.1915</v>
      </c>
      <c r="BM1554" s="43">
        <f t="shared" si="825"/>
        <v>44058</v>
      </c>
      <c r="BN1554" s="43">
        <f t="shared" si="809"/>
        <v>44286</v>
      </c>
      <c r="BO1554" s="45">
        <f t="shared" si="826"/>
        <v>0.67994505494505486</v>
      </c>
      <c r="BP1554" s="45">
        <f t="shared" si="827"/>
        <v>2.5292601234382053</v>
      </c>
      <c r="BQ1554" s="47">
        <f t="shared" si="828"/>
        <v>112.12473291108793</v>
      </c>
      <c r="BR1554" s="47">
        <f t="shared" si="829"/>
        <v>135.46504937237859</v>
      </c>
    </row>
    <row r="1555" spans="6:70" x14ac:dyDescent="0.25">
      <c r="F1555" s="2">
        <v>44026</v>
      </c>
      <c r="G1555">
        <v>7.3999999999999996E-2</v>
      </c>
      <c r="H1555" s="43">
        <v>44060</v>
      </c>
      <c r="I1555">
        <v>0.48259999999999997</v>
      </c>
      <c r="L1555" s="2">
        <v>43985</v>
      </c>
      <c r="M1555" t="str">
        <v>912828V9</v>
      </c>
      <c r="N1555">
        <v>1.3025</v>
      </c>
      <c r="O1555">
        <v>-0.38574999999999998</v>
      </c>
      <c r="P1555">
        <v>0.80059999999999998</v>
      </c>
      <c r="Q1555">
        <v>138.5625</v>
      </c>
      <c r="R1555">
        <f>VLOOKUP(M1555,工作表1!$A$3:$B$1000,2,FALSE)</f>
        <v>2.25</v>
      </c>
      <c r="S1555" t="str">
        <f>VLOOKUP(M1555,工作表1!$A$3:$C$1000,3,FALSE)</f>
        <v>2027/2/15</v>
      </c>
      <c r="T1555">
        <f t="shared" si="799"/>
        <v>5.8500000000000003E-2</v>
      </c>
      <c r="U1555">
        <f t="shared" si="798"/>
        <v>2.1915</v>
      </c>
      <c r="V1555" s="43">
        <f t="shared" si="810"/>
        <v>44058</v>
      </c>
      <c r="W1555" s="43">
        <f t="shared" si="800"/>
        <v>44104</v>
      </c>
      <c r="X1555" s="45">
        <f t="shared" si="811"/>
        <v>0.67994505494505486</v>
      </c>
      <c r="Y1555" s="45">
        <f t="shared" si="812"/>
        <v>1.4073423152190276</v>
      </c>
      <c r="Z1555" s="47">
        <f t="shared" si="813"/>
        <v>111.80517187312398</v>
      </c>
      <c r="AA1555" s="47">
        <f t="shared" si="814"/>
        <v>137.84796679439137</v>
      </c>
      <c r="AB1555" s="45">
        <f t="shared" si="815"/>
        <v>0.57540000000000002</v>
      </c>
      <c r="AC1555" s="2" t="str">
        <f t="shared" si="801"/>
        <v>TY2</v>
      </c>
      <c r="AD1555">
        <f t="shared" si="802"/>
        <v>138.1875</v>
      </c>
      <c r="AE1555">
        <f t="shared" si="803"/>
        <v>138.84375</v>
      </c>
      <c r="AF1555" s="49">
        <f t="shared" si="830"/>
        <v>-0.65625</v>
      </c>
      <c r="AG1555" s="3">
        <f t="shared" si="816"/>
        <v>136.57010407495764</v>
      </c>
      <c r="AH1555">
        <f t="shared" si="817"/>
        <v>136.18691720395083</v>
      </c>
      <c r="AI1555" s="51">
        <f t="shared" si="818"/>
        <v>0.38318687100681359</v>
      </c>
      <c r="AJ1555" s="52">
        <f t="shared" si="819"/>
        <v>1.0394368710068136</v>
      </c>
      <c r="AK1555" s="2">
        <v>43985</v>
      </c>
      <c r="AL1555" t="str">
        <v>912828X8</v>
      </c>
      <c r="AM1555">
        <v>-0.4642</v>
      </c>
      <c r="AN1555">
        <v>0.15337999999999999</v>
      </c>
      <c r="AO1555">
        <v>0.80720000000000003</v>
      </c>
      <c r="AP1555">
        <v>138.1875</v>
      </c>
      <c r="AQ1555">
        <f>VLOOKUP(AL1555,工作表1!$F$3:$G$1000,2,FALSE)</f>
        <v>2.375</v>
      </c>
      <c r="AR1555" t="str">
        <f>VLOOKUP(AL1555,工作表1!$F$3:$H$1000,3,FALSE)</f>
        <v>2027/5/15</v>
      </c>
      <c r="AS1555">
        <f t="shared" si="804"/>
        <v>5.8500000000000003E-2</v>
      </c>
      <c r="AT1555">
        <f t="shared" si="805"/>
        <v>2.3165</v>
      </c>
      <c r="AU1555" s="43">
        <f t="shared" si="820"/>
        <v>44150</v>
      </c>
      <c r="AV1555" s="43">
        <f t="shared" si="806"/>
        <v>44196</v>
      </c>
      <c r="AW1555" s="45">
        <f t="shared" si="821"/>
        <v>0.12907608695652173</v>
      </c>
      <c r="AX1555" s="45">
        <f t="shared" si="822"/>
        <v>1.4955144431209053</v>
      </c>
      <c r="AY1555" s="47">
        <f t="shared" si="823"/>
        <v>112.80937807779897</v>
      </c>
      <c r="AZ1555" s="47">
        <f t="shared" si="824"/>
        <v>136.57010407495764</v>
      </c>
      <c r="BA1555" s="43"/>
      <c r="BC1555" s="2">
        <v>43984</v>
      </c>
      <c r="BD1555" t="str">
        <v>9128282R</v>
      </c>
      <c r="BE1555">
        <v>-4.1710000000000003</v>
      </c>
      <c r="BF1555">
        <v>0.30923</v>
      </c>
      <c r="BG1555">
        <v>0.80059999999999998</v>
      </c>
      <c r="BH1555">
        <v>138.84375</v>
      </c>
      <c r="BI1555">
        <f>VLOOKUP(BD1555,工作表1!$K$3:$L$1000,2,FALSE)</f>
        <v>2.25</v>
      </c>
      <c r="BJ1555" t="str">
        <f>VLOOKUP(BD1555,工作表1!$K$3:$M$1000,3,FALSE)</f>
        <v>2027/8/15</v>
      </c>
      <c r="BK1555">
        <f t="shared" si="807"/>
        <v>5.3999999999999999E-2</v>
      </c>
      <c r="BL1555">
        <f t="shared" si="808"/>
        <v>2.1960000000000002</v>
      </c>
      <c r="BM1555" s="43">
        <f t="shared" si="825"/>
        <v>44058</v>
      </c>
      <c r="BN1555" s="43">
        <f t="shared" si="809"/>
        <v>44286</v>
      </c>
      <c r="BO1555" s="45">
        <f t="shared" si="826"/>
        <v>0.6737637362637362</v>
      </c>
      <c r="BP1555" s="45">
        <f t="shared" si="827"/>
        <v>2.5292431883185307</v>
      </c>
      <c r="BQ1555" s="47">
        <f t="shared" si="828"/>
        <v>112.71866084498986</v>
      </c>
      <c r="BR1555" s="47">
        <f t="shared" si="829"/>
        <v>136.18691720395083</v>
      </c>
    </row>
    <row r="1556" spans="6:70" x14ac:dyDescent="0.25">
      <c r="F1556" s="2">
        <v>44025</v>
      </c>
      <c r="G1556">
        <v>7.2999999999999995E-2</v>
      </c>
      <c r="H1556" s="43">
        <v>44057</v>
      </c>
      <c r="I1556">
        <v>0.49859999999999999</v>
      </c>
      <c r="L1556" s="2">
        <v>43984</v>
      </c>
      <c r="M1556" t="str">
        <v>912828V9</v>
      </c>
      <c r="N1556">
        <v>1.0931999999999999</v>
      </c>
      <c r="O1556">
        <v>-0.29198000000000002</v>
      </c>
      <c r="P1556">
        <v>0.80059999999999998</v>
      </c>
      <c r="Q1556">
        <v>139.1875</v>
      </c>
      <c r="R1556">
        <f>VLOOKUP(M1556,工作表1!$A$3:$B$1000,2,FALSE)</f>
        <v>2.25</v>
      </c>
      <c r="S1556" t="str">
        <f>VLOOKUP(M1556,工作表1!$A$3:$C$1000,3,FALSE)</f>
        <v>2027/2/15</v>
      </c>
      <c r="T1556">
        <f t="shared" si="799"/>
        <v>5.3999999999999999E-2</v>
      </c>
      <c r="U1556">
        <f t="shared" si="798"/>
        <v>2.1960000000000002</v>
      </c>
      <c r="V1556" s="43">
        <f t="shared" si="810"/>
        <v>44058</v>
      </c>
      <c r="W1556" s="43">
        <f t="shared" si="800"/>
        <v>44104</v>
      </c>
      <c r="X1556" s="45">
        <f t="shared" si="811"/>
        <v>0.6737637362637362</v>
      </c>
      <c r="Y1556" s="45">
        <f t="shared" si="812"/>
        <v>1.4073253800993526</v>
      </c>
      <c r="Z1556" s="47">
        <f t="shared" si="813"/>
        <v>112.27792235577793</v>
      </c>
      <c r="AA1556" s="47">
        <f t="shared" si="814"/>
        <v>138.42131794941102</v>
      </c>
      <c r="AB1556" s="45">
        <f t="shared" si="815"/>
        <v>0.51819999999999999</v>
      </c>
      <c r="AC1556" s="2" t="str">
        <f t="shared" si="801"/>
        <v>TY2</v>
      </c>
      <c r="AD1556">
        <f t="shared" si="802"/>
        <v>138.859375</v>
      </c>
      <c r="AE1556">
        <f t="shared" si="803"/>
        <v>139</v>
      </c>
      <c r="AF1556" s="49">
        <f t="shared" si="830"/>
        <v>-0.140625</v>
      </c>
      <c r="AG1556" s="3">
        <f t="shared" si="816"/>
        <v>137.22777236646826</v>
      </c>
      <c r="AH1556">
        <f t="shared" si="817"/>
        <v>136.32129671848017</v>
      </c>
      <c r="AI1556" s="51">
        <f t="shared" si="818"/>
        <v>0.90647564798808844</v>
      </c>
      <c r="AJ1556" s="52">
        <f t="shared" si="819"/>
        <v>1.0471006479880884</v>
      </c>
      <c r="AK1556" s="2">
        <v>43984</v>
      </c>
      <c r="AL1556" t="str">
        <v>912828X8</v>
      </c>
      <c r="AM1556">
        <v>-0.54410000000000003</v>
      </c>
      <c r="AN1556">
        <v>0.15654999999999999</v>
      </c>
      <c r="AO1556">
        <v>0.80720000000000003</v>
      </c>
      <c r="AP1556">
        <v>138.859375</v>
      </c>
      <c r="AQ1556">
        <f>VLOOKUP(AL1556,工作表1!$F$3:$G$1000,2,FALSE)</f>
        <v>2.375</v>
      </c>
      <c r="AR1556" t="str">
        <f>VLOOKUP(AL1556,工作表1!$F$3:$H$1000,3,FALSE)</f>
        <v>2027/5/15</v>
      </c>
      <c r="AS1556">
        <f t="shared" si="804"/>
        <v>5.3999999999999999E-2</v>
      </c>
      <c r="AT1556">
        <f t="shared" si="805"/>
        <v>2.3210000000000002</v>
      </c>
      <c r="AU1556" s="43">
        <f t="shared" si="820"/>
        <v>44150</v>
      </c>
      <c r="AV1556" s="43">
        <f t="shared" si="806"/>
        <v>44196</v>
      </c>
      <c r="AW1556" s="45">
        <f t="shared" si="821"/>
        <v>0.12262228260869565</v>
      </c>
      <c r="AX1556" s="45">
        <f t="shared" si="822"/>
        <v>1.4955674880881475</v>
      </c>
      <c r="AY1556" s="47">
        <f t="shared" si="823"/>
        <v>113.35512347065155</v>
      </c>
      <c r="AZ1556" s="47">
        <f t="shared" si="824"/>
        <v>137.22777236646826</v>
      </c>
      <c r="BA1556" s="43"/>
      <c r="BC1556" s="2">
        <v>43983</v>
      </c>
      <c r="BD1556" t="str">
        <v>9128282R</v>
      </c>
      <c r="BE1556">
        <v>-4.3993000000000002</v>
      </c>
      <c r="BF1556">
        <v>0.31685999999999998</v>
      </c>
      <c r="BG1556">
        <v>0.80059999999999998</v>
      </c>
      <c r="BH1556">
        <v>139</v>
      </c>
      <c r="BI1556">
        <f>VLOOKUP(BD1556,工作表1!$K$3:$L$1000,2,FALSE)</f>
        <v>2.25</v>
      </c>
      <c r="BJ1556" t="str">
        <f>VLOOKUP(BD1556,工作表1!$K$3:$M$1000,3,FALSE)</f>
        <v>2027/8/15</v>
      </c>
      <c r="BK1556">
        <f t="shared" si="807"/>
        <v>5.2999999999999999E-2</v>
      </c>
      <c r="BL1556">
        <f t="shared" si="808"/>
        <v>2.1970000000000001</v>
      </c>
      <c r="BM1556" s="43">
        <f t="shared" si="825"/>
        <v>44058</v>
      </c>
      <c r="BN1556" s="43">
        <f t="shared" si="809"/>
        <v>44286</v>
      </c>
      <c r="BO1556" s="45">
        <f t="shared" si="826"/>
        <v>0.66758241758241754</v>
      </c>
      <c r="BP1556" s="45">
        <f t="shared" si="827"/>
        <v>2.5292262531988561</v>
      </c>
      <c r="BQ1556" s="47">
        <f t="shared" si="828"/>
        <v>112.83933452115616</v>
      </c>
      <c r="BR1556" s="47">
        <f t="shared" si="829"/>
        <v>136.32129671848017</v>
      </c>
    </row>
    <row r="1557" spans="6:70" x14ac:dyDescent="0.25">
      <c r="F1557" s="2">
        <v>44022</v>
      </c>
      <c r="G1557">
        <v>7.2999999999999995E-2</v>
      </c>
      <c r="H1557" s="43">
        <v>44056</v>
      </c>
      <c r="I1557">
        <v>0.52370000000000005</v>
      </c>
      <c r="L1557" s="2">
        <v>43983</v>
      </c>
      <c r="M1557" t="str">
        <v>912828V9</v>
      </c>
      <c r="N1557">
        <v>0.79730000000000001</v>
      </c>
      <c r="O1557">
        <v>-0.17438999999999999</v>
      </c>
      <c r="P1557">
        <v>0.80059999999999998</v>
      </c>
      <c r="Q1557">
        <v>139.328125</v>
      </c>
      <c r="R1557">
        <f>VLOOKUP(M1557,工作表1!$A$3:$B$1000,2,FALSE)</f>
        <v>2.25</v>
      </c>
      <c r="S1557" t="str">
        <f>VLOOKUP(M1557,工作表1!$A$3:$C$1000,3,FALSE)</f>
        <v>2027/2/15</v>
      </c>
      <c r="T1557">
        <f t="shared" si="799"/>
        <v>5.2999999999999999E-2</v>
      </c>
      <c r="U1557">
        <f t="shared" si="798"/>
        <v>2.1970000000000001</v>
      </c>
      <c r="V1557" s="43">
        <f t="shared" si="810"/>
        <v>44058</v>
      </c>
      <c r="W1557" s="43">
        <f t="shared" si="800"/>
        <v>44104</v>
      </c>
      <c r="X1557" s="45">
        <f t="shared" si="811"/>
        <v>0.66758241758241754</v>
      </c>
      <c r="Y1557" s="45">
        <f t="shared" si="812"/>
        <v>1.4073084449796778</v>
      </c>
      <c r="Z1557" s="47">
        <f t="shared" si="813"/>
        <v>112.3537121568846</v>
      </c>
      <c r="AA1557" s="47">
        <f t="shared" si="814"/>
        <v>138.50026613805471</v>
      </c>
      <c r="AB1557" s="45">
        <f t="shared" si="815"/>
        <v>0.5</v>
      </c>
      <c r="AC1557" s="2" t="str">
        <f t="shared" si="801"/>
        <v>TY2</v>
      </c>
      <c r="AD1557">
        <f t="shared" si="802"/>
        <v>139.015625</v>
      </c>
      <c r="AE1557">
        <f t="shared" si="803"/>
        <v>139.046875</v>
      </c>
      <c r="AF1557" s="49">
        <f t="shared" si="830"/>
        <v>-3.125E-2</v>
      </c>
      <c r="AG1557" s="3">
        <f t="shared" si="816"/>
        <v>137.39355368641128</v>
      </c>
      <c r="AH1557">
        <f t="shared" si="817"/>
        <v>137.22114919236725</v>
      </c>
      <c r="AI1557" s="51">
        <f t="shared" si="818"/>
        <v>0.1724044940440308</v>
      </c>
      <c r="AJ1557" s="52">
        <f t="shared" si="819"/>
        <v>0.2036544940440308</v>
      </c>
      <c r="AK1557" s="2">
        <v>43983</v>
      </c>
      <c r="AL1557" t="str">
        <v>912828X8</v>
      </c>
      <c r="AM1557">
        <v>-0.29670000000000002</v>
      </c>
      <c r="AN1557">
        <v>0.13361000000000001</v>
      </c>
      <c r="AO1557">
        <v>0.80720000000000003</v>
      </c>
      <c r="AP1557">
        <v>139.015625</v>
      </c>
      <c r="AQ1557">
        <f>VLOOKUP(AL1557,工作表1!$F$3:$G$1000,2,FALSE)</f>
        <v>2.375</v>
      </c>
      <c r="AR1557" t="str">
        <f>VLOOKUP(AL1557,工作表1!$F$3:$H$1000,3,FALSE)</f>
        <v>2027/5/15</v>
      </c>
      <c r="AS1557">
        <f t="shared" si="804"/>
        <v>5.2999999999999999E-2</v>
      </c>
      <c r="AT1557">
        <f t="shared" si="805"/>
        <v>2.3220000000000001</v>
      </c>
      <c r="AU1557" s="43">
        <f t="shared" si="820"/>
        <v>44150</v>
      </c>
      <c r="AV1557" s="43">
        <f t="shared" si="806"/>
        <v>44196</v>
      </c>
      <c r="AW1557" s="45">
        <f t="shared" si="821"/>
        <v>0.11616847826086957</v>
      </c>
      <c r="AX1557" s="45">
        <f t="shared" si="822"/>
        <v>1.49562053305539</v>
      </c>
      <c r="AY1557" s="47">
        <f t="shared" si="823"/>
        <v>113.50178158894364</v>
      </c>
      <c r="AZ1557" s="47">
        <f t="shared" si="824"/>
        <v>137.39355368641128</v>
      </c>
      <c r="BA1557" s="43"/>
      <c r="BC1557" s="2">
        <v>43980</v>
      </c>
      <c r="BD1557" t="str">
        <v>9128282R</v>
      </c>
      <c r="BE1557">
        <v>-2.5501</v>
      </c>
      <c r="BF1557">
        <v>0.23982999999999999</v>
      </c>
      <c r="BG1557">
        <v>0.80059999999999998</v>
      </c>
      <c r="BH1557">
        <v>139.046875</v>
      </c>
      <c r="BI1557">
        <f>VLOOKUP(BD1557,工作表1!$K$3:$L$1000,2,FALSE)</f>
        <v>2.25</v>
      </c>
      <c r="BJ1557" t="str">
        <f>VLOOKUP(BD1557,工作表1!$K$3:$M$1000,3,FALSE)</f>
        <v>2027/8/15</v>
      </c>
      <c r="BK1557">
        <f t="shared" si="807"/>
        <v>5.0999999999999997E-2</v>
      </c>
      <c r="BL1557">
        <f t="shared" si="808"/>
        <v>2.1989999999999998</v>
      </c>
      <c r="BM1557" s="43">
        <f t="shared" si="825"/>
        <v>44058</v>
      </c>
      <c r="BN1557" s="43">
        <f t="shared" si="809"/>
        <v>44196</v>
      </c>
      <c r="BO1557" s="45">
        <f t="shared" si="826"/>
        <v>0.66140109890109888</v>
      </c>
      <c r="BP1557" s="45">
        <f t="shared" si="827"/>
        <v>1.9744147975312361</v>
      </c>
      <c r="BQ1557" s="47">
        <f t="shared" si="828"/>
        <v>112.47039375573799</v>
      </c>
      <c r="BR1557" s="47">
        <f t="shared" si="829"/>
        <v>137.22114919236725</v>
      </c>
    </row>
    <row r="1558" spans="6:70" x14ac:dyDescent="0.25">
      <c r="F1558" s="2">
        <v>44021</v>
      </c>
      <c r="G1558">
        <v>7.0000000000000007E-2</v>
      </c>
      <c r="H1558" s="43">
        <v>44055</v>
      </c>
      <c r="I1558">
        <v>0.50070000000000003</v>
      </c>
      <c r="L1558" s="2">
        <v>43980</v>
      </c>
      <c r="M1558" t="str">
        <v>912828V9</v>
      </c>
      <c r="N1558">
        <v>0.93540000000000001</v>
      </c>
      <c r="O1558">
        <v>-0.20332</v>
      </c>
      <c r="P1558">
        <v>0.80059999999999998</v>
      </c>
      <c r="Q1558">
        <v>139.375</v>
      </c>
      <c r="R1558">
        <f>VLOOKUP(M1558,工作表1!$A$3:$B$1000,2,FALSE)</f>
        <v>2.25</v>
      </c>
      <c r="S1558" t="str">
        <f>VLOOKUP(M1558,工作表1!$A$3:$C$1000,3,FALSE)</f>
        <v>2027/2/15</v>
      </c>
      <c r="T1558">
        <f t="shared" si="799"/>
        <v>5.0999999999999997E-2</v>
      </c>
      <c r="U1558">
        <f t="shared" si="798"/>
        <v>2.1989999999999998</v>
      </c>
      <c r="V1558" s="43">
        <f t="shared" si="810"/>
        <v>44058</v>
      </c>
      <c r="W1558" s="43">
        <f t="shared" si="800"/>
        <v>44012</v>
      </c>
      <c r="X1558" s="45">
        <f t="shared" si="811"/>
        <v>0.66140109890109888</v>
      </c>
      <c r="Y1558" s="45">
        <f t="shared" si="812"/>
        <v>0.84016822218877008</v>
      </c>
      <c r="Z1558" s="47">
        <f t="shared" si="813"/>
        <v>111.78334920103273</v>
      </c>
      <c r="AA1558" s="47">
        <f t="shared" si="814"/>
        <v>139.18041674238708</v>
      </c>
      <c r="AB1558" s="45">
        <f t="shared" si="815"/>
        <v>0.49769999999999998</v>
      </c>
      <c r="AC1558" s="2" t="str">
        <f t="shared" si="801"/>
        <v>TY1</v>
      </c>
      <c r="AD1558">
        <f t="shared" si="802"/>
        <v>139.375</v>
      </c>
      <c r="AE1558">
        <f t="shared" si="803"/>
        <v>139.0625</v>
      </c>
      <c r="AF1558" s="49">
        <f t="shared" si="830"/>
        <v>0.3125</v>
      </c>
      <c r="AG1558" s="3">
        <f t="shared" si="816"/>
        <v>139.18041674238708</v>
      </c>
      <c r="AH1558">
        <f t="shared" si="817"/>
        <v>138.1391362591593</v>
      </c>
      <c r="AI1558" s="51">
        <f t="shared" si="818"/>
        <v>1.04128048322778</v>
      </c>
      <c r="AJ1558" s="52">
        <f t="shared" si="819"/>
        <v>0.72878048322778</v>
      </c>
      <c r="AK1558" s="2">
        <v>43980</v>
      </c>
      <c r="AL1558" t="str">
        <v>912828X8</v>
      </c>
      <c r="AM1558">
        <v>-6.8699999999999997E-2</v>
      </c>
      <c r="AN1558">
        <v>0.12565000000000001</v>
      </c>
      <c r="AO1558">
        <v>0.80720000000000003</v>
      </c>
      <c r="AP1558">
        <v>139.0625</v>
      </c>
      <c r="AQ1558">
        <f>VLOOKUP(AL1558,工作表1!$F$3:$G$1000,2,FALSE)</f>
        <v>2.375</v>
      </c>
      <c r="AR1558" t="str">
        <f>VLOOKUP(AL1558,工作表1!$F$3:$H$1000,3,FALSE)</f>
        <v>2027/5/15</v>
      </c>
      <c r="AS1558">
        <f t="shared" si="804"/>
        <v>5.0999999999999997E-2</v>
      </c>
      <c r="AT1558">
        <f t="shared" si="805"/>
        <v>2.3239999999999998</v>
      </c>
      <c r="AU1558" s="43">
        <f t="shared" si="820"/>
        <v>44150</v>
      </c>
      <c r="AV1558" s="43">
        <f t="shared" si="806"/>
        <v>44104</v>
      </c>
      <c r="AW1558" s="45">
        <f t="shared" si="821"/>
        <v>0.10971467391304347</v>
      </c>
      <c r="AX1558" s="45">
        <f t="shared" si="822"/>
        <v>0.89704344103633116</v>
      </c>
      <c r="AY1558" s="47">
        <f t="shared" si="823"/>
        <v>112.9892354230966</v>
      </c>
      <c r="AZ1558" s="47">
        <f t="shared" si="824"/>
        <v>138.1391362591593</v>
      </c>
      <c r="BA1558" s="43"/>
      <c r="BC1558" s="2">
        <v>43979</v>
      </c>
      <c r="BD1558" t="str">
        <v>9128282R</v>
      </c>
      <c r="BE1558">
        <v>-4.4667000000000003</v>
      </c>
      <c r="BF1558">
        <v>0.31564999999999999</v>
      </c>
      <c r="BG1558">
        <v>0.80059999999999998</v>
      </c>
      <c r="BH1558">
        <v>138.640625</v>
      </c>
      <c r="BI1558">
        <f>VLOOKUP(BD1558,工作表1!$K$3:$L$1000,2,FALSE)</f>
        <v>2.25</v>
      </c>
      <c r="BJ1558" t="str">
        <f>VLOOKUP(BD1558,工作表1!$K$3:$M$1000,3,FALSE)</f>
        <v>2027/8/15</v>
      </c>
      <c r="BK1558">
        <f t="shared" si="807"/>
        <v>5.3999999999999999E-2</v>
      </c>
      <c r="BL1558">
        <f t="shared" si="808"/>
        <v>2.1960000000000002</v>
      </c>
      <c r="BM1558" s="43">
        <f t="shared" si="825"/>
        <v>44058</v>
      </c>
      <c r="BN1558" s="43">
        <f t="shared" si="809"/>
        <v>44196</v>
      </c>
      <c r="BO1558" s="45">
        <f t="shared" si="826"/>
        <v>0.64285714285714279</v>
      </c>
      <c r="BP1558" s="45">
        <f t="shared" si="827"/>
        <v>1.9743639921722114</v>
      </c>
      <c r="BQ1558" s="47">
        <f t="shared" si="828"/>
        <v>112.11166815297342</v>
      </c>
      <c r="BR1558" s="47">
        <f t="shared" si="829"/>
        <v>136.72939020335878</v>
      </c>
    </row>
    <row r="1559" spans="6:70" x14ac:dyDescent="0.25">
      <c r="F1559" s="2">
        <v>44020</v>
      </c>
      <c r="G1559">
        <v>7.0000000000000007E-2</v>
      </c>
      <c r="H1559" s="43">
        <v>44054</v>
      </c>
      <c r="I1559">
        <v>0.47089999999999999</v>
      </c>
      <c r="L1559" s="2">
        <v>43979</v>
      </c>
      <c r="M1559" t="str">
        <v>912828V9</v>
      </c>
      <c r="N1559">
        <v>1.1475</v>
      </c>
      <c r="O1559">
        <v>-0.25183</v>
      </c>
      <c r="P1559">
        <v>0.80059999999999998</v>
      </c>
      <c r="Q1559">
        <v>138.953125</v>
      </c>
      <c r="R1559">
        <f>VLOOKUP(M1559,工作表1!$A$3:$B$1000,2,FALSE)</f>
        <v>2.25</v>
      </c>
      <c r="S1559" t="str">
        <f>VLOOKUP(M1559,工作表1!$A$3:$C$1000,3,FALSE)</f>
        <v>2027/2/15</v>
      </c>
      <c r="T1559">
        <f t="shared" si="799"/>
        <v>5.3999999999999999E-2</v>
      </c>
      <c r="U1559">
        <f t="shared" si="798"/>
        <v>2.1960000000000002</v>
      </c>
      <c r="V1559" s="43">
        <f t="shared" si="810"/>
        <v>44058</v>
      </c>
      <c r="W1559" s="43">
        <f t="shared" si="800"/>
        <v>44012</v>
      </c>
      <c r="X1559" s="45">
        <f t="shared" si="811"/>
        <v>0.64285714285714279</v>
      </c>
      <c r="Y1559" s="45">
        <f t="shared" si="812"/>
        <v>0.8401174168297455</v>
      </c>
      <c r="Z1559" s="47">
        <f t="shared" si="813"/>
        <v>111.46979696033969</v>
      </c>
      <c r="AA1559" s="47">
        <f t="shared" si="814"/>
        <v>138.74316690743584</v>
      </c>
      <c r="AB1559" s="45">
        <f t="shared" si="815"/>
        <v>0.52529999999999999</v>
      </c>
      <c r="AC1559" s="2" t="str">
        <f t="shared" si="801"/>
        <v>TY1</v>
      </c>
      <c r="AD1559">
        <f t="shared" si="802"/>
        <v>138.953125</v>
      </c>
      <c r="AE1559">
        <f t="shared" si="803"/>
        <v>138.65625</v>
      </c>
      <c r="AF1559" s="49">
        <f t="shared" si="830"/>
        <v>0.296875</v>
      </c>
      <c r="AG1559" s="3">
        <f t="shared" si="816"/>
        <v>138.74316690743584</v>
      </c>
      <c r="AH1559">
        <f t="shared" si="817"/>
        <v>137.66941258527763</v>
      </c>
      <c r="AI1559" s="51">
        <f t="shared" si="818"/>
        <v>1.0737543221582087</v>
      </c>
      <c r="AJ1559" s="52">
        <f t="shared" si="819"/>
        <v>0.77687932215820865</v>
      </c>
      <c r="AK1559" s="2">
        <v>43979</v>
      </c>
      <c r="AL1559" t="str">
        <v>912828X8</v>
      </c>
      <c r="AM1559">
        <v>-1.3144</v>
      </c>
      <c r="AN1559">
        <v>0.21379000000000001</v>
      </c>
      <c r="AO1559">
        <v>0.80720000000000003</v>
      </c>
      <c r="AP1559">
        <v>138.65625</v>
      </c>
      <c r="AQ1559">
        <f>VLOOKUP(AL1559,工作表1!$F$3:$G$1000,2,FALSE)</f>
        <v>2.375</v>
      </c>
      <c r="AR1559" t="str">
        <f>VLOOKUP(AL1559,工作表1!$F$3:$H$1000,3,FALSE)</f>
        <v>2027/5/15</v>
      </c>
      <c r="AS1559">
        <f t="shared" si="804"/>
        <v>5.3999999999999999E-2</v>
      </c>
      <c r="AT1559">
        <f t="shared" si="805"/>
        <v>2.3210000000000002</v>
      </c>
      <c r="AU1559" s="43">
        <f t="shared" si="820"/>
        <v>44150</v>
      </c>
      <c r="AV1559" s="43">
        <f t="shared" si="806"/>
        <v>44104</v>
      </c>
      <c r="AW1559" s="45">
        <f t="shared" si="821"/>
        <v>9.0353260869565216E-2</v>
      </c>
      <c r="AX1559" s="45">
        <f t="shared" si="822"/>
        <v>0.8972025759380583</v>
      </c>
      <c r="AY1559" s="47">
        <f t="shared" si="823"/>
        <v>112.64581778404158</v>
      </c>
      <c r="AZ1559" s="47">
        <f t="shared" si="824"/>
        <v>137.66941258527763</v>
      </c>
      <c r="BA1559" s="43"/>
      <c r="BC1559" s="2">
        <v>43978</v>
      </c>
      <c r="BD1559" t="str">
        <v>9128282R</v>
      </c>
      <c r="BE1559">
        <v>-3.6924999999999999</v>
      </c>
      <c r="BF1559">
        <v>0.29060999999999998</v>
      </c>
      <c r="BG1559">
        <v>0.80059999999999998</v>
      </c>
      <c r="BH1559">
        <v>138.828125</v>
      </c>
      <c r="BI1559">
        <f>VLOOKUP(BD1559,工作表1!$K$3:$L$1000,2,FALSE)</f>
        <v>2.25</v>
      </c>
      <c r="BJ1559" t="str">
        <f>VLOOKUP(BD1559,工作表1!$K$3:$M$1000,3,FALSE)</f>
        <v>2027/8/15</v>
      </c>
      <c r="BK1559">
        <f t="shared" si="807"/>
        <v>5.3999999999999999E-2</v>
      </c>
      <c r="BL1559">
        <f t="shared" si="808"/>
        <v>2.1960000000000002</v>
      </c>
      <c r="BM1559" s="43">
        <f t="shared" si="825"/>
        <v>44058</v>
      </c>
      <c r="BN1559" s="43">
        <f t="shared" si="809"/>
        <v>44196</v>
      </c>
      <c r="BO1559" s="45">
        <f t="shared" si="826"/>
        <v>0.63667582417582413</v>
      </c>
      <c r="BP1559" s="45">
        <f t="shared" si="827"/>
        <v>1.9743470570525365</v>
      </c>
      <c r="BQ1559" s="47">
        <f t="shared" si="828"/>
        <v>112.2838384713652</v>
      </c>
      <c r="BR1559" s="47">
        <f t="shared" si="829"/>
        <v>136.92914010399153</v>
      </c>
    </row>
    <row r="1560" spans="6:70" x14ac:dyDescent="0.25">
      <c r="F1560" s="2">
        <v>44019</v>
      </c>
      <c r="G1560">
        <v>7.2999999999999995E-2</v>
      </c>
      <c r="H1560" s="43">
        <v>44053</v>
      </c>
      <c r="I1560">
        <v>0.41599999999999998</v>
      </c>
      <c r="L1560" s="2">
        <v>43978</v>
      </c>
      <c r="M1560" t="str">
        <v>912828V9</v>
      </c>
      <c r="N1560">
        <v>1.0972</v>
      </c>
      <c r="O1560">
        <v>-0.21325</v>
      </c>
      <c r="P1560">
        <v>0.80059999999999998</v>
      </c>
      <c r="Q1560">
        <v>139.125</v>
      </c>
      <c r="R1560">
        <f>VLOOKUP(M1560,工作表1!$A$3:$B$1000,2,FALSE)</f>
        <v>2.25</v>
      </c>
      <c r="S1560" t="str">
        <f>VLOOKUP(M1560,工作表1!$A$3:$C$1000,3,FALSE)</f>
        <v>2027/2/15</v>
      </c>
      <c r="T1560">
        <f t="shared" si="799"/>
        <v>5.3999999999999999E-2</v>
      </c>
      <c r="U1560">
        <f t="shared" si="798"/>
        <v>2.1960000000000002</v>
      </c>
      <c r="V1560" s="43">
        <f t="shared" si="810"/>
        <v>44058</v>
      </c>
      <c r="W1560" s="43">
        <f t="shared" si="800"/>
        <v>44012</v>
      </c>
      <c r="X1560" s="45">
        <f t="shared" si="811"/>
        <v>0.63667582417582413</v>
      </c>
      <c r="Y1560" s="45">
        <f t="shared" si="812"/>
        <v>0.84010048171007068</v>
      </c>
      <c r="Z1560" s="47">
        <f t="shared" si="813"/>
        <v>111.61017139103153</v>
      </c>
      <c r="AA1560" s="47">
        <f t="shared" si="814"/>
        <v>138.90320173474862</v>
      </c>
      <c r="AB1560" s="45">
        <f t="shared" si="815"/>
        <v>0.52300000000000002</v>
      </c>
      <c r="AC1560" s="2" t="str">
        <f t="shared" si="801"/>
        <v>TY1</v>
      </c>
      <c r="AD1560">
        <f t="shared" si="802"/>
        <v>139.125</v>
      </c>
      <c r="AE1560">
        <f t="shared" si="803"/>
        <v>138.84375</v>
      </c>
      <c r="AF1560" s="49">
        <f t="shared" si="830"/>
        <v>0.28125</v>
      </c>
      <c r="AG1560" s="3">
        <f t="shared" si="816"/>
        <v>138.90320173474862</v>
      </c>
      <c r="AH1560">
        <f t="shared" si="817"/>
        <v>137.86752344484577</v>
      </c>
      <c r="AI1560" s="51">
        <f t="shared" si="818"/>
        <v>1.0356782899028474</v>
      </c>
      <c r="AJ1560" s="52">
        <f t="shared" si="819"/>
        <v>0.75442828990284738</v>
      </c>
      <c r="AK1560" s="2">
        <v>43978</v>
      </c>
      <c r="AL1560" t="str">
        <v>912828X8</v>
      </c>
      <c r="AM1560">
        <v>-0.70079999999999998</v>
      </c>
      <c r="AN1560">
        <v>0.17587</v>
      </c>
      <c r="AO1560">
        <v>0.80720000000000003</v>
      </c>
      <c r="AP1560">
        <v>138.84375</v>
      </c>
      <c r="AQ1560">
        <f>VLOOKUP(AL1560,工作表1!$F$3:$G$1000,2,FALSE)</f>
        <v>2.375</v>
      </c>
      <c r="AR1560" t="str">
        <f>VLOOKUP(AL1560,工作表1!$F$3:$H$1000,3,FALSE)</f>
        <v>2027/5/15</v>
      </c>
      <c r="AS1560">
        <f t="shared" si="804"/>
        <v>5.3999999999999999E-2</v>
      </c>
      <c r="AT1560">
        <f t="shared" si="805"/>
        <v>2.3210000000000002</v>
      </c>
      <c r="AU1560" s="43">
        <f t="shared" si="820"/>
        <v>44150</v>
      </c>
      <c r="AV1560" s="43">
        <f t="shared" si="806"/>
        <v>44104</v>
      </c>
      <c r="AW1560" s="45">
        <f t="shared" si="821"/>
        <v>8.3899456521739121E-2</v>
      </c>
      <c r="AX1560" s="45">
        <f t="shared" si="822"/>
        <v>0.89725562090530075</v>
      </c>
      <c r="AY1560" s="47">
        <f t="shared" si="823"/>
        <v>112.81798341783021</v>
      </c>
      <c r="AZ1560" s="47">
        <f t="shared" si="824"/>
        <v>137.86752344484577</v>
      </c>
      <c r="BA1560" s="43"/>
      <c r="BC1560" s="2">
        <v>43977</v>
      </c>
      <c r="BD1560" t="str">
        <v>9128282R</v>
      </c>
      <c r="BE1560">
        <v>-4.7916999999999996</v>
      </c>
      <c r="BF1560">
        <v>0.29864000000000002</v>
      </c>
      <c r="BG1560">
        <v>0.80059999999999998</v>
      </c>
      <c r="BH1560">
        <v>138.671875</v>
      </c>
      <c r="BI1560">
        <f>VLOOKUP(BD1560,工作表1!$K$3:$L$1000,2,FALSE)</f>
        <v>2.25</v>
      </c>
      <c r="BJ1560" t="str">
        <f>VLOOKUP(BD1560,工作表1!$K$3:$M$1000,3,FALSE)</f>
        <v>2027/8/15</v>
      </c>
      <c r="BK1560">
        <f t="shared" si="807"/>
        <v>5.3499999999999999E-2</v>
      </c>
      <c r="BL1560">
        <f t="shared" si="808"/>
        <v>2.1964999999999999</v>
      </c>
      <c r="BM1560" s="43">
        <f t="shared" si="825"/>
        <v>44058</v>
      </c>
      <c r="BN1560" s="43">
        <f t="shared" si="809"/>
        <v>44196</v>
      </c>
      <c r="BO1560" s="45">
        <f t="shared" si="826"/>
        <v>0.63049450549450547</v>
      </c>
      <c r="BP1560" s="45">
        <f t="shared" si="827"/>
        <v>1.9743301219328617</v>
      </c>
      <c r="BQ1560" s="47">
        <f t="shared" si="828"/>
        <v>112.15589419842929</v>
      </c>
      <c r="BR1560" s="47">
        <f t="shared" si="829"/>
        <v>136.75364972345329</v>
      </c>
    </row>
    <row r="1561" spans="6:70" x14ac:dyDescent="0.25">
      <c r="F1561" s="2">
        <v>44018</v>
      </c>
      <c r="G1561">
        <v>7.2999999999999995E-2</v>
      </c>
      <c r="H1561" s="43">
        <v>44050</v>
      </c>
      <c r="I1561">
        <v>0.40679999999999999</v>
      </c>
      <c r="L1561" s="2">
        <v>43977</v>
      </c>
      <c r="M1561" t="str">
        <v>912828V9</v>
      </c>
      <c r="N1561">
        <v>0.67330000000000001</v>
      </c>
      <c r="O1561">
        <v>-0.12074</v>
      </c>
      <c r="P1561">
        <v>0.80059999999999998</v>
      </c>
      <c r="Q1561">
        <v>138.953125</v>
      </c>
      <c r="R1561">
        <f>VLOOKUP(M1561,工作表1!$A$3:$B$1000,2,FALSE)</f>
        <v>2.25</v>
      </c>
      <c r="S1561" t="str">
        <f>VLOOKUP(M1561,工作表1!$A$3:$C$1000,3,FALSE)</f>
        <v>2027/2/15</v>
      </c>
      <c r="T1561">
        <f t="shared" si="799"/>
        <v>5.3499999999999999E-2</v>
      </c>
      <c r="U1561">
        <f t="shared" si="798"/>
        <v>2.1964999999999999</v>
      </c>
      <c r="V1561" s="43">
        <f t="shared" si="810"/>
        <v>44058</v>
      </c>
      <c r="W1561" s="43">
        <f t="shared" si="800"/>
        <v>44012</v>
      </c>
      <c r="X1561" s="45">
        <f t="shared" si="811"/>
        <v>0.63049450549450547</v>
      </c>
      <c r="Y1561" s="45">
        <f t="shared" si="812"/>
        <v>0.84008354659039597</v>
      </c>
      <c r="Z1561" s="47">
        <f t="shared" si="813"/>
        <v>111.47012386381294</v>
      </c>
      <c r="AA1561" s="47">
        <f t="shared" si="814"/>
        <v>138.71291282969489</v>
      </c>
      <c r="AB1561" s="45">
        <f t="shared" si="815"/>
        <v>0.52759999999999996</v>
      </c>
      <c r="AC1561" s="2" t="str">
        <f t="shared" si="801"/>
        <v>TY1</v>
      </c>
      <c r="AD1561">
        <f t="shared" si="802"/>
        <v>138.953125</v>
      </c>
      <c r="AE1561">
        <f t="shared" si="803"/>
        <v>138.6875</v>
      </c>
      <c r="AF1561" s="49">
        <f t="shared" si="830"/>
        <v>0.265625</v>
      </c>
      <c r="AG1561" s="3">
        <f t="shared" si="816"/>
        <v>138.71291282969489</v>
      </c>
      <c r="AH1561">
        <f t="shared" si="817"/>
        <v>137.69510634010732</v>
      </c>
      <c r="AI1561" s="51">
        <f t="shared" si="818"/>
        <v>1.0178064895875707</v>
      </c>
      <c r="AJ1561" s="52">
        <f t="shared" si="819"/>
        <v>0.7521814895875707</v>
      </c>
      <c r="AK1561" s="2">
        <v>43977</v>
      </c>
      <c r="AL1561" t="str">
        <v>912828X8</v>
      </c>
      <c r="AM1561">
        <v>-1.3902000000000001</v>
      </c>
      <c r="AN1561">
        <v>0.18808</v>
      </c>
      <c r="AO1561">
        <v>0.80720000000000003</v>
      </c>
      <c r="AP1561">
        <v>138.6875</v>
      </c>
      <c r="AQ1561">
        <f>VLOOKUP(AL1561,工作表1!$F$3:$G$1000,2,FALSE)</f>
        <v>2.375</v>
      </c>
      <c r="AR1561" t="str">
        <f>VLOOKUP(AL1561,工作表1!$F$3:$H$1000,3,FALSE)</f>
        <v>2027/5/15</v>
      </c>
      <c r="AS1561">
        <f t="shared" si="804"/>
        <v>5.3499999999999999E-2</v>
      </c>
      <c r="AT1561">
        <f t="shared" si="805"/>
        <v>2.3214999999999999</v>
      </c>
      <c r="AU1561" s="43">
        <f t="shared" si="820"/>
        <v>44150</v>
      </c>
      <c r="AV1561" s="43">
        <f t="shared" si="806"/>
        <v>44104</v>
      </c>
      <c r="AW1561" s="45">
        <f t="shared" si="821"/>
        <v>7.744565217391304E-2</v>
      </c>
      <c r="AX1561" s="45">
        <f t="shared" si="822"/>
        <v>0.89730866587254332</v>
      </c>
      <c r="AY1561" s="47">
        <f t="shared" si="823"/>
        <v>112.69123387883053</v>
      </c>
      <c r="AZ1561" s="47">
        <f t="shared" si="824"/>
        <v>137.69510634010732</v>
      </c>
      <c r="BA1561" s="43"/>
      <c r="BC1561" s="2">
        <v>43973</v>
      </c>
      <c r="BD1561" t="str">
        <v>9128282R</v>
      </c>
      <c r="BE1561">
        <v>-3.6827999999999999</v>
      </c>
      <c r="BF1561">
        <v>0.2465</v>
      </c>
      <c r="BG1561">
        <v>0.80059999999999998</v>
      </c>
      <c r="BH1561">
        <v>138.875</v>
      </c>
      <c r="BI1561">
        <f>VLOOKUP(BD1561,工作表1!$K$3:$L$1000,2,FALSE)</f>
        <v>2.25</v>
      </c>
      <c r="BJ1561" t="str">
        <f>VLOOKUP(BD1561,工作表1!$K$3:$M$1000,3,FALSE)</f>
        <v>2027/8/15</v>
      </c>
      <c r="BK1561">
        <f t="shared" si="807"/>
        <v>5.0130000000000001E-2</v>
      </c>
      <c r="BL1561">
        <f t="shared" si="808"/>
        <v>2.1998700000000002</v>
      </c>
      <c r="BM1561" s="43">
        <f t="shared" si="825"/>
        <v>44058</v>
      </c>
      <c r="BN1561" s="43">
        <f t="shared" si="809"/>
        <v>44196</v>
      </c>
      <c r="BO1561" s="45">
        <f t="shared" si="826"/>
        <v>0.62431318681318682</v>
      </c>
      <c r="BP1561" s="45">
        <f t="shared" si="827"/>
        <v>1.9743131868131867</v>
      </c>
      <c r="BQ1561" s="47">
        <f t="shared" si="828"/>
        <v>112.36003212192868</v>
      </c>
      <c r="BR1561" s="47">
        <f t="shared" si="829"/>
        <v>136.99076676483722</v>
      </c>
    </row>
    <row r="1562" spans="6:70" x14ac:dyDescent="0.25">
      <c r="F1562" s="2">
        <v>44015</v>
      </c>
      <c r="G1562">
        <v>7.1999999999999995E-2</v>
      </c>
      <c r="H1562" s="43">
        <v>44049</v>
      </c>
      <c r="I1562">
        <v>0.3841</v>
      </c>
      <c r="L1562" s="2">
        <v>43973</v>
      </c>
      <c r="M1562" t="str">
        <v>912828V9</v>
      </c>
      <c r="N1562">
        <v>1.2779</v>
      </c>
      <c r="O1562">
        <v>-0.28782999999999997</v>
      </c>
      <c r="P1562">
        <v>0.80059999999999998</v>
      </c>
      <c r="Q1562">
        <v>139.15625</v>
      </c>
      <c r="R1562">
        <f>VLOOKUP(M1562,工作表1!$A$3:$B$1000,2,FALSE)</f>
        <v>2.25</v>
      </c>
      <c r="S1562" t="str">
        <f>VLOOKUP(M1562,工作表1!$A$3:$C$1000,3,FALSE)</f>
        <v>2027/2/15</v>
      </c>
      <c r="T1562">
        <f t="shared" si="799"/>
        <v>5.0130000000000001E-2</v>
      </c>
      <c r="U1562">
        <f t="shared" si="798"/>
        <v>2.1998700000000002</v>
      </c>
      <c r="V1562" s="43">
        <f t="shared" si="810"/>
        <v>44058</v>
      </c>
      <c r="W1562" s="43">
        <f t="shared" si="800"/>
        <v>44012</v>
      </c>
      <c r="X1562" s="45">
        <f t="shared" si="811"/>
        <v>0.62431318681318682</v>
      </c>
      <c r="Y1562" s="45">
        <f t="shared" si="812"/>
        <v>0.84006661147072104</v>
      </c>
      <c r="Z1562" s="47">
        <f t="shared" si="813"/>
        <v>111.66015699582717</v>
      </c>
      <c r="AA1562" s="47">
        <f t="shared" si="814"/>
        <v>138.93456353702845</v>
      </c>
      <c r="AB1562" s="45">
        <f t="shared" si="815"/>
        <v>0.50460000000000005</v>
      </c>
      <c r="AC1562" s="2" t="str">
        <f t="shared" si="801"/>
        <v>TY1</v>
      </c>
      <c r="AD1562">
        <f t="shared" si="802"/>
        <v>139.15625</v>
      </c>
      <c r="AE1562">
        <f t="shared" si="803"/>
        <v>138.890625</v>
      </c>
      <c r="AF1562" s="49">
        <f t="shared" si="830"/>
        <v>0.265625</v>
      </c>
      <c r="AG1562" s="3">
        <f t="shared" si="816"/>
        <v>138.93456353702845</v>
      </c>
      <c r="AH1562">
        <f t="shared" si="817"/>
        <v>137.91169546217287</v>
      </c>
      <c r="AI1562" s="51">
        <f t="shared" si="818"/>
        <v>1.0228680748555803</v>
      </c>
      <c r="AJ1562" s="52">
        <f t="shared" si="819"/>
        <v>0.75724307485558029</v>
      </c>
      <c r="AK1562" s="2">
        <v>43973</v>
      </c>
      <c r="AL1562" t="str">
        <v>912828X8</v>
      </c>
      <c r="AM1562">
        <v>-0.83350000000000002</v>
      </c>
      <c r="AN1562">
        <v>0.14337</v>
      </c>
      <c r="AO1562">
        <v>0.80720000000000003</v>
      </c>
      <c r="AP1562">
        <v>138.890625</v>
      </c>
      <c r="AQ1562">
        <f>VLOOKUP(AL1562,工作表1!$F$3:$G$1000,2,FALSE)</f>
        <v>2.375</v>
      </c>
      <c r="AR1562" t="str">
        <f>VLOOKUP(AL1562,工作表1!$F$3:$H$1000,3,FALSE)</f>
        <v>2027/5/15</v>
      </c>
      <c r="AS1562">
        <f t="shared" si="804"/>
        <v>5.0130000000000001E-2</v>
      </c>
      <c r="AT1562">
        <f t="shared" si="805"/>
        <v>2.3248700000000002</v>
      </c>
      <c r="AU1562" s="43">
        <f t="shared" si="820"/>
        <v>44150</v>
      </c>
      <c r="AV1562" s="43">
        <f t="shared" si="806"/>
        <v>44104</v>
      </c>
      <c r="AW1562" s="45">
        <f t="shared" si="821"/>
        <v>7.099184782608696E-2</v>
      </c>
      <c r="AX1562" s="45">
        <f t="shared" si="822"/>
        <v>0.89736171083978555</v>
      </c>
      <c r="AY1562" s="47">
        <f t="shared" si="823"/>
        <v>112.87950541610704</v>
      </c>
      <c r="AZ1562" s="47">
        <f t="shared" si="824"/>
        <v>137.91169546217287</v>
      </c>
      <c r="BA1562" s="43"/>
      <c r="BC1562" s="2">
        <v>43972</v>
      </c>
      <c r="BD1562" t="str">
        <v>9128282R</v>
      </c>
      <c r="BE1562">
        <v>-3.6413000000000002</v>
      </c>
      <c r="BF1562">
        <v>0.24171999999999999</v>
      </c>
      <c r="BG1562">
        <v>0.80059999999999998</v>
      </c>
      <c r="BH1562">
        <v>138.765625</v>
      </c>
      <c r="BI1562">
        <f>VLOOKUP(BD1562,工作表1!$K$3:$L$1000,2,FALSE)</f>
        <v>2.25</v>
      </c>
      <c r="BJ1562" t="str">
        <f>VLOOKUP(BD1562,工作表1!$K$3:$M$1000,3,FALSE)</f>
        <v>2027/8/15</v>
      </c>
      <c r="BK1562">
        <f t="shared" si="807"/>
        <v>5.1999999999999998E-2</v>
      </c>
      <c r="BL1562">
        <f t="shared" si="808"/>
        <v>2.198</v>
      </c>
      <c r="BM1562" s="43">
        <f t="shared" si="825"/>
        <v>44058</v>
      </c>
      <c r="BN1562" s="43">
        <f t="shared" si="809"/>
        <v>44196</v>
      </c>
      <c r="BO1562" s="45">
        <f t="shared" si="826"/>
        <v>0.59958791208791207</v>
      </c>
      <c r="BP1562" s="45">
        <f t="shared" si="827"/>
        <v>1.9742454463344874</v>
      </c>
      <c r="BQ1562" s="47">
        <f t="shared" si="828"/>
        <v>112.29985407726117</v>
      </c>
      <c r="BR1562" s="47">
        <f t="shared" si="829"/>
        <v>136.85578690556017</v>
      </c>
    </row>
    <row r="1563" spans="6:70" x14ac:dyDescent="0.25">
      <c r="F1563" s="2">
        <v>44014</v>
      </c>
      <c r="G1563">
        <v>7.0000000000000007E-2</v>
      </c>
      <c r="H1563" s="43">
        <v>44048</v>
      </c>
      <c r="I1563">
        <v>0.39539999999999997</v>
      </c>
      <c r="L1563" s="2">
        <v>43972</v>
      </c>
      <c r="M1563" t="str">
        <v>912828V9</v>
      </c>
      <c r="N1563">
        <v>0.92069999999999996</v>
      </c>
      <c r="O1563">
        <v>-0.15872</v>
      </c>
      <c r="P1563">
        <v>0.80059999999999998</v>
      </c>
      <c r="Q1563">
        <v>139.0625</v>
      </c>
      <c r="R1563">
        <f>VLOOKUP(M1563,工作表1!$A$3:$B$1000,2,FALSE)</f>
        <v>2.25</v>
      </c>
      <c r="S1563" t="str">
        <f>VLOOKUP(M1563,工作表1!$A$3:$C$1000,3,FALSE)</f>
        <v>2027/2/15</v>
      </c>
      <c r="T1563">
        <f t="shared" si="799"/>
        <v>5.1999999999999998E-2</v>
      </c>
      <c r="U1563">
        <f t="shared" si="798"/>
        <v>2.198</v>
      </c>
      <c r="V1563" s="43">
        <f t="shared" si="810"/>
        <v>44058</v>
      </c>
      <c r="W1563" s="43">
        <f t="shared" si="800"/>
        <v>44012</v>
      </c>
      <c r="X1563" s="45">
        <f t="shared" si="811"/>
        <v>0.59958791208791207</v>
      </c>
      <c r="Y1563" s="45">
        <f t="shared" si="812"/>
        <v>0.83999887099202164</v>
      </c>
      <c r="Z1563" s="47">
        <f t="shared" si="813"/>
        <v>111.59412909382884</v>
      </c>
      <c r="AA1563" s="47">
        <f t="shared" si="814"/>
        <v>138.79108300936693</v>
      </c>
      <c r="AB1563" s="45">
        <f t="shared" si="815"/>
        <v>0.51839999999999997</v>
      </c>
      <c r="AC1563" s="2" t="str">
        <f t="shared" si="801"/>
        <v>TY1</v>
      </c>
      <c r="AD1563">
        <f t="shared" si="802"/>
        <v>139.0625</v>
      </c>
      <c r="AE1563">
        <f t="shared" si="803"/>
        <v>138.78125</v>
      </c>
      <c r="AF1563" s="49">
        <f t="shared" si="830"/>
        <v>0.28125</v>
      </c>
      <c r="AG1563" s="3">
        <f t="shared" si="816"/>
        <v>138.79108300936693</v>
      </c>
      <c r="AH1563">
        <f t="shared" si="817"/>
        <v>137.77623962232528</v>
      </c>
      <c r="AI1563" s="51">
        <f t="shared" si="818"/>
        <v>1.0148433870416511</v>
      </c>
      <c r="AJ1563" s="52">
        <f t="shared" si="819"/>
        <v>0.73359338704165111</v>
      </c>
      <c r="AK1563" s="2">
        <v>43972</v>
      </c>
      <c r="AL1563" t="str">
        <v>912828X8</v>
      </c>
      <c r="AM1563">
        <v>-0.80579999999999996</v>
      </c>
      <c r="AN1563">
        <v>0.13932</v>
      </c>
      <c r="AO1563">
        <v>0.80720000000000003</v>
      </c>
      <c r="AP1563">
        <v>138.78125</v>
      </c>
      <c r="AQ1563">
        <f>VLOOKUP(AL1563,工作表1!$F$3:$G$1000,2,FALSE)</f>
        <v>2.375</v>
      </c>
      <c r="AR1563" t="str">
        <f>VLOOKUP(AL1563,工作表1!$F$3:$H$1000,3,FALSE)</f>
        <v>2027/5/15</v>
      </c>
      <c r="AS1563">
        <f t="shared" si="804"/>
        <v>5.1999999999999998E-2</v>
      </c>
      <c r="AT1563">
        <f t="shared" si="805"/>
        <v>2.323</v>
      </c>
      <c r="AU1563" s="43">
        <f t="shared" si="820"/>
        <v>44150</v>
      </c>
      <c r="AV1563" s="43">
        <f t="shared" si="806"/>
        <v>44104</v>
      </c>
      <c r="AW1563" s="45">
        <f t="shared" si="821"/>
        <v>4.5176630434782608E-2</v>
      </c>
      <c r="AX1563" s="45">
        <f t="shared" si="822"/>
        <v>0.89757389070875526</v>
      </c>
      <c r="AY1563" s="47">
        <f t="shared" si="823"/>
        <v>112.81853018174068</v>
      </c>
      <c r="AZ1563" s="47">
        <f t="shared" si="824"/>
        <v>137.77623962232528</v>
      </c>
      <c r="BA1563" s="43"/>
      <c r="BC1563" s="2">
        <v>43971</v>
      </c>
      <c r="BD1563" t="str">
        <v>9128282R</v>
      </c>
      <c r="BE1563">
        <v>-3.3319000000000001</v>
      </c>
      <c r="BF1563">
        <v>0.22713</v>
      </c>
      <c r="BG1563">
        <v>0.80059999999999998</v>
      </c>
      <c r="BH1563">
        <v>138.765625</v>
      </c>
      <c r="BI1563">
        <f>VLOOKUP(BD1563,工作表1!$K$3:$L$1000,2,FALSE)</f>
        <v>2.25</v>
      </c>
      <c r="BJ1563" t="str">
        <f>VLOOKUP(BD1563,工作表1!$K$3:$M$1000,3,FALSE)</f>
        <v>2027/8/15</v>
      </c>
      <c r="BK1563">
        <f t="shared" si="807"/>
        <v>5.2499999999999998E-2</v>
      </c>
      <c r="BL1563">
        <f t="shared" si="808"/>
        <v>2.1974999999999998</v>
      </c>
      <c r="BM1563" s="43">
        <f t="shared" si="825"/>
        <v>44058</v>
      </c>
      <c r="BN1563" s="43">
        <f t="shared" si="809"/>
        <v>44196</v>
      </c>
      <c r="BO1563" s="45">
        <f t="shared" si="826"/>
        <v>0.59340659340659341</v>
      </c>
      <c r="BP1563" s="45">
        <f t="shared" si="827"/>
        <v>1.9742285112148128</v>
      </c>
      <c r="BQ1563" s="47">
        <f t="shared" si="828"/>
        <v>112.31558755713714</v>
      </c>
      <c r="BR1563" s="47">
        <f t="shared" si="829"/>
        <v>136.86051896587281</v>
      </c>
    </row>
    <row r="1564" spans="6:70" x14ac:dyDescent="0.25">
      <c r="F1564" s="2">
        <v>44013</v>
      </c>
      <c r="G1564">
        <v>6.5000000000000002E-2</v>
      </c>
      <c r="H1564" s="43">
        <v>44047</v>
      </c>
      <c r="I1564">
        <v>0.3569</v>
      </c>
      <c r="L1564" s="2">
        <v>43971</v>
      </c>
      <c r="M1564" t="str">
        <v>912828V9</v>
      </c>
      <c r="N1564">
        <v>1.3294999999999999</v>
      </c>
      <c r="O1564">
        <v>-0.25519999999999998</v>
      </c>
      <c r="P1564">
        <v>0.80059999999999998</v>
      </c>
      <c r="Q1564">
        <v>139.078125</v>
      </c>
      <c r="R1564">
        <f>VLOOKUP(M1564,工作表1!$A$3:$B$1000,2,FALSE)</f>
        <v>2.25</v>
      </c>
      <c r="S1564" t="str">
        <f>VLOOKUP(M1564,工作表1!$A$3:$C$1000,3,FALSE)</f>
        <v>2027/2/15</v>
      </c>
      <c r="T1564">
        <f t="shared" si="799"/>
        <v>5.2499999999999998E-2</v>
      </c>
      <c r="U1564">
        <f t="shared" si="798"/>
        <v>2.1974999999999998</v>
      </c>
      <c r="V1564" s="43">
        <f t="shared" si="810"/>
        <v>44058</v>
      </c>
      <c r="W1564" s="43">
        <f t="shared" si="800"/>
        <v>44012</v>
      </c>
      <c r="X1564" s="45">
        <f t="shared" si="811"/>
        <v>0.59340659340659341</v>
      </c>
      <c r="Y1564" s="45">
        <f t="shared" si="812"/>
        <v>0.83998193587234682</v>
      </c>
      <c r="Z1564" s="47">
        <f t="shared" si="813"/>
        <v>111.62593365570258</v>
      </c>
      <c r="AA1564" s="47">
        <f t="shared" si="814"/>
        <v>138.81556966178826</v>
      </c>
      <c r="AB1564" s="45">
        <f t="shared" si="815"/>
        <v>0.52059999999999995</v>
      </c>
      <c r="AC1564" s="2" t="str">
        <f t="shared" si="801"/>
        <v>TY1</v>
      </c>
      <c r="AD1564">
        <f t="shared" si="802"/>
        <v>139.078125</v>
      </c>
      <c r="AE1564">
        <f t="shared" si="803"/>
        <v>138.78125</v>
      </c>
      <c r="AF1564" s="49">
        <f t="shared" si="830"/>
        <v>0.296875</v>
      </c>
      <c r="AG1564" s="3">
        <f t="shared" si="816"/>
        <v>138.81556966178826</v>
      </c>
      <c r="AH1564">
        <f t="shared" si="817"/>
        <v>137.76123529237969</v>
      </c>
      <c r="AI1564" s="51">
        <f t="shared" si="818"/>
        <v>1.054334369408565</v>
      </c>
      <c r="AJ1564" s="52">
        <f t="shared" si="819"/>
        <v>0.75745936940856495</v>
      </c>
      <c r="AK1564" s="2">
        <v>43971</v>
      </c>
      <c r="AL1564" t="str">
        <v>912828X8</v>
      </c>
      <c r="AM1564">
        <v>-1.0044999999999999</v>
      </c>
      <c r="AN1564">
        <v>0.15387000000000001</v>
      </c>
      <c r="AO1564">
        <v>0.80720000000000003</v>
      </c>
      <c r="AP1564">
        <v>138.78125</v>
      </c>
      <c r="AQ1564">
        <f>VLOOKUP(AL1564,工作表1!$F$3:$G$1000,2,FALSE)</f>
        <v>2.375</v>
      </c>
      <c r="AR1564" t="str">
        <f>VLOOKUP(AL1564,工作表1!$F$3:$H$1000,3,FALSE)</f>
        <v>2027/5/15</v>
      </c>
      <c r="AS1564">
        <f t="shared" si="804"/>
        <v>5.2499999999999998E-2</v>
      </c>
      <c r="AT1564">
        <f t="shared" si="805"/>
        <v>2.3224999999999998</v>
      </c>
      <c r="AU1564" s="43">
        <f t="shared" si="820"/>
        <v>44150</v>
      </c>
      <c r="AV1564" s="43">
        <f t="shared" si="806"/>
        <v>44104</v>
      </c>
      <c r="AW1564" s="45">
        <f t="shared" si="821"/>
        <v>3.872282608695652E-2</v>
      </c>
      <c r="AX1564" s="45">
        <f t="shared" si="822"/>
        <v>0.89762693567599772</v>
      </c>
      <c r="AY1564" s="47">
        <f t="shared" si="823"/>
        <v>112.81849145677603</v>
      </c>
      <c r="AZ1564" s="47">
        <f t="shared" si="824"/>
        <v>137.76123529237969</v>
      </c>
      <c r="BA1564" s="43"/>
      <c r="BC1564" s="2">
        <v>43970</v>
      </c>
      <c r="BD1564" t="str">
        <v>9128282R</v>
      </c>
      <c r="BE1564">
        <v>-3.3134000000000001</v>
      </c>
      <c r="BF1564">
        <v>0.27089000000000002</v>
      </c>
      <c r="BG1564">
        <v>0.80059999999999998</v>
      </c>
      <c r="BH1564">
        <v>138.5625</v>
      </c>
      <c r="BI1564">
        <f>VLOOKUP(BD1564,工作表1!$K$3:$L$1000,2,FALSE)</f>
        <v>2.25</v>
      </c>
      <c r="BJ1564" t="str">
        <f>VLOOKUP(BD1564,工作表1!$K$3:$M$1000,3,FALSE)</f>
        <v>2027/8/15</v>
      </c>
      <c r="BK1564">
        <f t="shared" si="807"/>
        <v>6.1499999999999999E-2</v>
      </c>
      <c r="BL1564">
        <f t="shared" si="808"/>
        <v>2.1884999999999999</v>
      </c>
      <c r="BM1564" s="43">
        <f t="shared" si="825"/>
        <v>44058</v>
      </c>
      <c r="BN1564" s="43">
        <f t="shared" si="809"/>
        <v>44196</v>
      </c>
      <c r="BO1564" s="45">
        <f t="shared" si="826"/>
        <v>0.58722527472527475</v>
      </c>
      <c r="BP1564" s="45">
        <f t="shared" si="827"/>
        <v>1.9742115760951378</v>
      </c>
      <c r="BQ1564" s="47">
        <f t="shared" si="828"/>
        <v>112.12759427178658</v>
      </c>
      <c r="BR1564" s="47">
        <f t="shared" si="829"/>
        <v>136.6174225382405</v>
      </c>
    </row>
    <row r="1565" spans="6:70" x14ac:dyDescent="0.25">
      <c r="F1565" s="2">
        <v>44012</v>
      </c>
      <c r="G1565">
        <v>6.2E-2</v>
      </c>
      <c r="H1565" s="43">
        <v>44046</v>
      </c>
      <c r="I1565">
        <v>0.4</v>
      </c>
      <c r="L1565" s="2">
        <v>43970</v>
      </c>
      <c r="M1565" t="str">
        <v>912828V9</v>
      </c>
      <c r="N1565">
        <v>1.4248000000000001</v>
      </c>
      <c r="O1565">
        <v>-0.22594</v>
      </c>
      <c r="P1565">
        <v>0.80059999999999998</v>
      </c>
      <c r="Q1565">
        <v>138.859375</v>
      </c>
      <c r="R1565">
        <f>VLOOKUP(M1565,工作表1!$A$3:$B$1000,2,FALSE)</f>
        <v>2.25</v>
      </c>
      <c r="S1565" t="str">
        <f>VLOOKUP(M1565,工作表1!$A$3:$C$1000,3,FALSE)</f>
        <v>2027/2/15</v>
      </c>
      <c r="T1565">
        <f t="shared" si="799"/>
        <v>6.1499999999999999E-2</v>
      </c>
      <c r="U1565">
        <f t="shared" si="798"/>
        <v>2.1884999999999999</v>
      </c>
      <c r="V1565" s="43">
        <f t="shared" si="810"/>
        <v>44058</v>
      </c>
      <c r="W1565" s="43">
        <f t="shared" si="800"/>
        <v>44012</v>
      </c>
      <c r="X1565" s="45">
        <f t="shared" si="811"/>
        <v>0.58722527472527475</v>
      </c>
      <c r="Y1565" s="45">
        <f t="shared" si="812"/>
        <v>0.839965000752672</v>
      </c>
      <c r="Z1565" s="47">
        <f t="shared" si="813"/>
        <v>111.4537921716307</v>
      </c>
      <c r="AA1565" s="47">
        <f t="shared" si="814"/>
        <v>138.5865274450961</v>
      </c>
      <c r="AB1565" s="45">
        <f t="shared" si="815"/>
        <v>0.52059999999999995</v>
      </c>
      <c r="AC1565" s="2" t="str">
        <f t="shared" si="801"/>
        <v>TY1</v>
      </c>
      <c r="AD1565">
        <f t="shared" si="802"/>
        <v>138.859375</v>
      </c>
      <c r="AE1565">
        <f t="shared" si="803"/>
        <v>138.578125</v>
      </c>
      <c r="AF1565" s="49">
        <f t="shared" si="830"/>
        <v>0.28125</v>
      </c>
      <c r="AG1565" s="3">
        <f t="shared" si="816"/>
        <v>138.5865274450961</v>
      </c>
      <c r="AH1565">
        <f t="shared" si="817"/>
        <v>137.53709720475234</v>
      </c>
      <c r="AI1565" s="51">
        <f t="shared" si="818"/>
        <v>1.049430240343753</v>
      </c>
      <c r="AJ1565" s="52">
        <f t="shared" si="819"/>
        <v>0.76818024034375298</v>
      </c>
      <c r="AK1565" s="2">
        <v>43970</v>
      </c>
      <c r="AL1565" t="str">
        <v>912828X8</v>
      </c>
      <c r="AM1565">
        <v>-0.85750000000000004</v>
      </c>
      <c r="AN1565">
        <v>0.18737999999999999</v>
      </c>
      <c r="AO1565">
        <v>0.80720000000000003</v>
      </c>
      <c r="AP1565">
        <v>138.578125</v>
      </c>
      <c r="AQ1565">
        <f>VLOOKUP(AL1565,工作表1!$F$3:$G$1000,2,FALSE)</f>
        <v>2.375</v>
      </c>
      <c r="AR1565" t="str">
        <f>VLOOKUP(AL1565,工作表1!$F$3:$H$1000,3,FALSE)</f>
        <v>2027/5/15</v>
      </c>
      <c r="AS1565">
        <f t="shared" si="804"/>
        <v>6.1499999999999999E-2</v>
      </c>
      <c r="AT1565">
        <f t="shared" si="805"/>
        <v>2.3134999999999999</v>
      </c>
      <c r="AU1565" s="43">
        <f t="shared" si="820"/>
        <v>44150</v>
      </c>
      <c r="AV1565" s="43">
        <f t="shared" si="806"/>
        <v>44104</v>
      </c>
      <c r="AW1565" s="45">
        <f t="shared" si="821"/>
        <v>3.2269021739130432E-2</v>
      </c>
      <c r="AX1565" s="45">
        <f t="shared" si="822"/>
        <v>0.89767998064324006</v>
      </c>
      <c r="AY1565" s="47">
        <f t="shared" si="823"/>
        <v>112.64649690705509</v>
      </c>
      <c r="AZ1565" s="47">
        <f t="shared" si="824"/>
        <v>137.53709720475234</v>
      </c>
      <c r="BA1565" s="43"/>
      <c r="BC1565" s="2">
        <v>43969</v>
      </c>
      <c r="BD1565" t="str">
        <v>9128282R</v>
      </c>
      <c r="BE1565">
        <v>-3.6101999999999999</v>
      </c>
      <c r="BF1565">
        <v>0.28774</v>
      </c>
      <c r="BG1565">
        <v>0.80059999999999998</v>
      </c>
      <c r="BH1565">
        <v>138.296875</v>
      </c>
      <c r="BI1565">
        <f>VLOOKUP(BD1565,工作表1!$K$3:$L$1000,2,FALSE)</f>
        <v>2.25</v>
      </c>
      <c r="BJ1565" t="str">
        <f>VLOOKUP(BD1565,工作表1!$K$3:$M$1000,3,FALSE)</f>
        <v>2027/8/15</v>
      </c>
      <c r="BK1565">
        <f t="shared" si="807"/>
        <v>6.2019999999999999E-2</v>
      </c>
      <c r="BL1565">
        <f t="shared" si="808"/>
        <v>2.18798</v>
      </c>
      <c r="BM1565" s="43">
        <f t="shared" si="825"/>
        <v>44058</v>
      </c>
      <c r="BN1565" s="43">
        <f t="shared" si="809"/>
        <v>44196</v>
      </c>
      <c r="BO1565" s="45">
        <f t="shared" si="826"/>
        <v>0.58104395604395609</v>
      </c>
      <c r="BP1565" s="45">
        <f t="shared" si="827"/>
        <v>1.9741946409754632</v>
      </c>
      <c r="BQ1565" s="47">
        <f t="shared" si="828"/>
        <v>111.90683796207269</v>
      </c>
      <c r="BR1565" s="47">
        <f t="shared" si="829"/>
        <v>136.32681601827883</v>
      </c>
    </row>
    <row r="1566" spans="6:70" x14ac:dyDescent="0.25">
      <c r="F1566" s="2">
        <v>44011</v>
      </c>
      <c r="G1566">
        <v>6.3E-2</v>
      </c>
      <c r="H1566" s="43">
        <v>44043</v>
      </c>
      <c r="I1566">
        <v>0.38179999999999997</v>
      </c>
      <c r="L1566" s="2">
        <v>43969</v>
      </c>
      <c r="M1566" t="str">
        <v>912828V9</v>
      </c>
      <c r="N1566">
        <v>1.5603</v>
      </c>
      <c r="O1566">
        <v>-0.24671000000000001</v>
      </c>
      <c r="P1566">
        <v>0.80059999999999998</v>
      </c>
      <c r="Q1566">
        <v>138.59375</v>
      </c>
      <c r="R1566">
        <f>VLOOKUP(M1566,工作表1!$A$3:$B$1000,2,FALSE)</f>
        <v>2.25</v>
      </c>
      <c r="S1566" t="str">
        <f>VLOOKUP(M1566,工作表1!$A$3:$C$1000,3,FALSE)</f>
        <v>2027/2/15</v>
      </c>
      <c r="T1566">
        <f t="shared" si="799"/>
        <v>6.2019999999999999E-2</v>
      </c>
      <c r="U1566">
        <f t="shared" si="798"/>
        <v>2.18798</v>
      </c>
      <c r="V1566" s="43">
        <f t="shared" si="810"/>
        <v>44058</v>
      </c>
      <c r="W1566" s="43">
        <f t="shared" si="800"/>
        <v>44012</v>
      </c>
      <c r="X1566" s="45">
        <f t="shared" si="811"/>
        <v>0.58104395604395609</v>
      </c>
      <c r="Y1566" s="45">
        <f t="shared" si="812"/>
        <v>0.83994806563299718</v>
      </c>
      <c r="Z1566" s="47">
        <f t="shared" si="813"/>
        <v>111.2523147697234</v>
      </c>
      <c r="AA1566" s="47">
        <f t="shared" si="814"/>
        <v>138.31966952621963</v>
      </c>
      <c r="AB1566" s="45">
        <f t="shared" si="815"/>
        <v>0.55740000000000001</v>
      </c>
      <c r="AC1566" s="2" t="str">
        <f t="shared" si="801"/>
        <v>TY1</v>
      </c>
      <c r="AD1566">
        <f t="shared" si="802"/>
        <v>138.59375</v>
      </c>
      <c r="AE1566">
        <f t="shared" si="803"/>
        <v>138.3125</v>
      </c>
      <c r="AF1566" s="49">
        <f t="shared" si="830"/>
        <v>0.28125</v>
      </c>
      <c r="AG1566" s="3">
        <f t="shared" si="816"/>
        <v>138.31966952621963</v>
      </c>
      <c r="AH1566">
        <f t="shared" si="817"/>
        <v>137.26936487174169</v>
      </c>
      <c r="AI1566" s="51">
        <f t="shared" si="818"/>
        <v>1.0503046544779409</v>
      </c>
      <c r="AJ1566" s="52">
        <f t="shared" si="819"/>
        <v>0.76905465447794086</v>
      </c>
      <c r="AK1566" s="2">
        <v>43969</v>
      </c>
      <c r="AL1566" t="str">
        <v>912828X8</v>
      </c>
      <c r="AM1566">
        <v>-0.63990000000000002</v>
      </c>
      <c r="AN1566">
        <v>0.17477000000000001</v>
      </c>
      <c r="AO1566">
        <v>0.80720000000000003</v>
      </c>
      <c r="AP1566">
        <v>138.3125</v>
      </c>
      <c r="AQ1566">
        <f>VLOOKUP(AL1566,工作表1!$F$3:$G$1000,2,FALSE)</f>
        <v>2.375</v>
      </c>
      <c r="AR1566" t="str">
        <f>VLOOKUP(AL1566,工作表1!$F$3:$H$1000,3,FALSE)</f>
        <v>2027/5/15</v>
      </c>
      <c r="AS1566">
        <f t="shared" si="804"/>
        <v>6.2019999999999999E-2</v>
      </c>
      <c r="AT1566">
        <f t="shared" si="805"/>
        <v>2.31298</v>
      </c>
      <c r="AU1566" s="43">
        <f t="shared" si="820"/>
        <v>44150</v>
      </c>
      <c r="AV1566" s="43">
        <f t="shared" si="806"/>
        <v>44104</v>
      </c>
      <c r="AW1566" s="45">
        <f t="shared" si="821"/>
        <v>2.5815217391304348E-2</v>
      </c>
      <c r="AX1566" s="45">
        <f t="shared" si="822"/>
        <v>0.8977330256104824</v>
      </c>
      <c r="AY1566" s="47">
        <f t="shared" si="823"/>
        <v>112.4424195269052</v>
      </c>
      <c r="AZ1566" s="47">
        <f t="shared" si="824"/>
        <v>137.26936487174169</v>
      </c>
      <c r="BA1566" s="43"/>
      <c r="BC1566" s="2">
        <v>43966</v>
      </c>
      <c r="BD1566" t="str">
        <v>9128282R</v>
      </c>
      <c r="BE1566">
        <v>-3.4508000000000001</v>
      </c>
      <c r="BF1566">
        <v>0.27210000000000001</v>
      </c>
      <c r="BG1566">
        <v>0.80059999999999998</v>
      </c>
      <c r="BH1566">
        <v>139.078125</v>
      </c>
      <c r="BI1566">
        <f>VLOOKUP(BD1566,工作表1!$K$3:$L$1000,2,FALSE)</f>
        <v>2.25</v>
      </c>
      <c r="BJ1566" t="str">
        <f>VLOOKUP(BD1566,工作表1!$K$3:$M$1000,3,FALSE)</f>
        <v>2027/8/15</v>
      </c>
      <c r="BK1566">
        <f t="shared" si="807"/>
        <v>5.3999999999999999E-2</v>
      </c>
      <c r="BL1566">
        <f t="shared" si="808"/>
        <v>2.1960000000000002</v>
      </c>
      <c r="BM1566" s="43">
        <f t="shared" si="825"/>
        <v>44058</v>
      </c>
      <c r="BN1566" s="43">
        <f t="shared" si="809"/>
        <v>44196</v>
      </c>
      <c r="BO1566" s="45">
        <f t="shared" si="826"/>
        <v>0.57486263736263732</v>
      </c>
      <c r="BP1566" s="45">
        <f t="shared" si="827"/>
        <v>1.9741777058557881</v>
      </c>
      <c r="BQ1566" s="47">
        <f t="shared" si="828"/>
        <v>112.54775268520534</v>
      </c>
      <c r="BR1566" s="47">
        <f t="shared" si="829"/>
        <v>137.10576855064164</v>
      </c>
    </row>
    <row r="1567" spans="6:70" x14ac:dyDescent="0.25">
      <c r="F1567" s="2">
        <v>44008</v>
      </c>
      <c r="G1567">
        <v>6.5379999999999994E-2</v>
      </c>
      <c r="H1567" s="43">
        <v>44042</v>
      </c>
      <c r="I1567">
        <v>0.40450000000000003</v>
      </c>
      <c r="L1567" s="2">
        <v>43966</v>
      </c>
      <c r="M1567" t="str">
        <v>912828V9</v>
      </c>
      <c r="N1567">
        <v>1.5373000000000001</v>
      </c>
      <c r="O1567">
        <v>-0.23776</v>
      </c>
      <c r="P1567">
        <v>0.80059999999999998</v>
      </c>
      <c r="Q1567">
        <v>139.328125</v>
      </c>
      <c r="R1567">
        <f>VLOOKUP(M1567,工作表1!$A$3:$B$1000,2,FALSE)</f>
        <v>2.25</v>
      </c>
      <c r="S1567" t="str">
        <f>VLOOKUP(M1567,工作表1!$A$3:$C$1000,3,FALSE)</f>
        <v>2027/2/15</v>
      </c>
      <c r="T1567">
        <f t="shared" si="799"/>
        <v>5.3999999999999999E-2</v>
      </c>
      <c r="U1567">
        <f t="shared" si="798"/>
        <v>2.1960000000000002</v>
      </c>
      <c r="V1567" s="43">
        <f t="shared" si="810"/>
        <v>44058</v>
      </c>
      <c r="W1567" s="43">
        <f t="shared" si="800"/>
        <v>44012</v>
      </c>
      <c r="X1567" s="45">
        <f t="shared" si="811"/>
        <v>0.57486263736263732</v>
      </c>
      <c r="Y1567" s="45">
        <f t="shared" si="812"/>
        <v>0.83993113051332224</v>
      </c>
      <c r="Z1567" s="47">
        <f t="shared" si="813"/>
        <v>111.8460618224001</v>
      </c>
      <c r="AA1567" s="47">
        <f t="shared" si="814"/>
        <v>139.04482670591591</v>
      </c>
      <c r="AB1567" s="45">
        <f t="shared" si="815"/>
        <v>0.48630000000000001</v>
      </c>
      <c r="AC1567" s="2" t="str">
        <f t="shared" si="801"/>
        <v>TY1</v>
      </c>
      <c r="AD1567">
        <f t="shared" si="802"/>
        <v>139.328125</v>
      </c>
      <c r="AE1567">
        <f t="shared" si="803"/>
        <v>139.09375</v>
      </c>
      <c r="AF1567" s="49">
        <f t="shared" si="830"/>
        <v>0.234375</v>
      </c>
      <c r="AG1567" s="3">
        <f t="shared" si="816"/>
        <v>139.04482670591591</v>
      </c>
      <c r="AH1567">
        <f t="shared" si="817"/>
        <v>138.02436510118639</v>
      </c>
      <c r="AI1567" s="51">
        <f t="shared" si="818"/>
        <v>1.020461604729519</v>
      </c>
      <c r="AJ1567" s="52">
        <f t="shared" si="819"/>
        <v>0.78608660472951897</v>
      </c>
      <c r="AK1567" s="2">
        <v>43966</v>
      </c>
      <c r="AL1567" t="str">
        <v>912828X8</v>
      </c>
      <c r="AM1567">
        <v>-1.1005</v>
      </c>
      <c r="AN1567">
        <v>0.2011</v>
      </c>
      <c r="AO1567">
        <v>0.80720000000000003</v>
      </c>
      <c r="AP1567">
        <v>139.09375</v>
      </c>
      <c r="AQ1567">
        <f>VLOOKUP(AL1567,工作表1!$F$3:$G$1000,2,FALSE)</f>
        <v>2.375</v>
      </c>
      <c r="AR1567" t="str">
        <f>VLOOKUP(AL1567,工作表1!$F$3:$H$1000,3,FALSE)</f>
        <v>2027/5/15</v>
      </c>
      <c r="AS1567">
        <f t="shared" si="804"/>
        <v>5.3999999999999999E-2</v>
      </c>
      <c r="AT1567">
        <f t="shared" si="805"/>
        <v>2.3210000000000002</v>
      </c>
      <c r="AU1567" s="43">
        <f t="shared" si="820"/>
        <v>44150</v>
      </c>
      <c r="AV1567" s="43">
        <f t="shared" si="806"/>
        <v>44104</v>
      </c>
      <c r="AW1567" s="45">
        <f t="shared" si="821"/>
        <v>1.936141304347826E-2</v>
      </c>
      <c r="AX1567" s="45">
        <f t="shared" si="822"/>
        <v>0.89778607057772475</v>
      </c>
      <c r="AY1567" s="47">
        <f t="shared" si="823"/>
        <v>113.0670914822804</v>
      </c>
      <c r="AZ1567" s="47">
        <f t="shared" si="824"/>
        <v>138.02436510118639</v>
      </c>
      <c r="BA1567" s="43"/>
      <c r="BC1567" s="2">
        <v>43965</v>
      </c>
      <c r="BD1567" t="str">
        <v>9128282R</v>
      </c>
      <c r="BE1567">
        <v>-3.4108000000000001</v>
      </c>
      <c r="BF1567">
        <v>0.26827000000000001</v>
      </c>
      <c r="BG1567">
        <v>0.80059999999999998</v>
      </c>
      <c r="BH1567">
        <v>139.171875</v>
      </c>
      <c r="BI1567">
        <f>VLOOKUP(BD1567,工作表1!$K$3:$L$1000,2,FALSE)</f>
        <v>2.25</v>
      </c>
      <c r="BJ1567" t="str">
        <f>VLOOKUP(BD1567,工作表1!$K$3:$M$1000,3,FALSE)</f>
        <v>2027/8/15</v>
      </c>
      <c r="BK1567">
        <f t="shared" si="807"/>
        <v>5.1630000000000002E-2</v>
      </c>
      <c r="BL1567">
        <f t="shared" si="808"/>
        <v>2.1983700000000002</v>
      </c>
      <c r="BM1567" s="43">
        <f t="shared" si="825"/>
        <v>44058</v>
      </c>
      <c r="BN1567" s="43">
        <f t="shared" si="809"/>
        <v>44196</v>
      </c>
      <c r="BO1567" s="45">
        <f t="shared" si="826"/>
        <v>0.55631868131868134</v>
      </c>
      <c r="BP1567" s="45">
        <f t="shared" si="827"/>
        <v>1.9741269004967634</v>
      </c>
      <c r="BQ1567" s="47">
        <f t="shared" si="828"/>
        <v>112.64310639236231</v>
      </c>
      <c r="BR1567" s="47">
        <f t="shared" si="829"/>
        <v>137.17707494166672</v>
      </c>
    </row>
    <row r="1568" spans="6:70" x14ac:dyDescent="0.25">
      <c r="F1568" s="2">
        <v>44007</v>
      </c>
      <c r="G1568">
        <v>6.8349999999999994E-2</v>
      </c>
      <c r="H1568" s="43">
        <v>44041</v>
      </c>
      <c r="I1568">
        <v>0.42720000000000002</v>
      </c>
      <c r="L1568" s="2">
        <v>43965</v>
      </c>
      <c r="M1568" t="str">
        <v>912828V9</v>
      </c>
      <c r="N1568">
        <v>1.0763</v>
      </c>
      <c r="O1568">
        <v>-0.11401</v>
      </c>
      <c r="P1568">
        <v>0.80059999999999998</v>
      </c>
      <c r="Q1568">
        <v>139.421875</v>
      </c>
      <c r="R1568">
        <f>VLOOKUP(M1568,工作表1!$A$3:$B$1000,2,FALSE)</f>
        <v>2.25</v>
      </c>
      <c r="S1568" t="str">
        <f>VLOOKUP(M1568,工作表1!$A$3:$C$1000,3,FALSE)</f>
        <v>2027/2/15</v>
      </c>
      <c r="T1568">
        <f t="shared" si="799"/>
        <v>5.1630000000000002E-2</v>
      </c>
      <c r="U1568">
        <f t="shared" si="798"/>
        <v>2.1983700000000002</v>
      </c>
      <c r="V1568" s="43">
        <f t="shared" si="810"/>
        <v>44058</v>
      </c>
      <c r="W1568" s="43">
        <f t="shared" si="800"/>
        <v>44012</v>
      </c>
      <c r="X1568" s="45">
        <f t="shared" si="811"/>
        <v>0.55631868131868134</v>
      </c>
      <c r="Y1568" s="45">
        <f t="shared" si="812"/>
        <v>0.83988032515429778</v>
      </c>
      <c r="Z1568" s="47">
        <f t="shared" si="813"/>
        <v>111.92181294455116</v>
      </c>
      <c r="AA1568" s="47">
        <f t="shared" si="814"/>
        <v>139.09316126122707</v>
      </c>
      <c r="AB1568" s="45">
        <f t="shared" si="815"/>
        <v>0.47710000000000002</v>
      </c>
      <c r="AC1568" s="2" t="str">
        <f t="shared" si="801"/>
        <v>TY1</v>
      </c>
      <c r="AD1568">
        <f t="shared" si="802"/>
        <v>139.421875</v>
      </c>
      <c r="AE1568">
        <f t="shared" si="803"/>
        <v>139.1875</v>
      </c>
      <c r="AF1568" s="49">
        <f t="shared" si="830"/>
        <v>0.234375</v>
      </c>
      <c r="AG1568" s="3">
        <f t="shared" si="816"/>
        <v>139.09316126122707</v>
      </c>
      <c r="AH1568">
        <f t="shared" si="817"/>
        <v>138.09573534116353</v>
      </c>
      <c r="AI1568" s="51">
        <f t="shared" si="818"/>
        <v>0.99742592006353448</v>
      </c>
      <c r="AJ1568" s="52">
        <f t="shared" si="819"/>
        <v>0.76305092006353448</v>
      </c>
      <c r="AK1568" s="2">
        <v>43965</v>
      </c>
      <c r="AL1568" t="str">
        <v>912828X8</v>
      </c>
      <c r="AM1568">
        <v>-1.1014999999999999</v>
      </c>
      <c r="AN1568">
        <v>0.19936000000000001</v>
      </c>
      <c r="AO1568">
        <v>0.80720000000000003</v>
      </c>
      <c r="AP1568">
        <v>139.1875</v>
      </c>
      <c r="AQ1568">
        <f>VLOOKUP(AL1568,工作表1!$F$3:$G$1000,2,FALSE)</f>
        <v>2.375</v>
      </c>
      <c r="AR1568" t="str">
        <f>VLOOKUP(AL1568,工作表1!$F$3:$H$1000,3,FALSE)</f>
        <v>2027/5/15</v>
      </c>
      <c r="AS1568">
        <f t="shared" si="804"/>
        <v>5.1630000000000002E-2</v>
      </c>
      <c r="AT1568">
        <f t="shared" si="805"/>
        <v>2.3233700000000002</v>
      </c>
      <c r="AU1568" s="43">
        <f t="shared" si="820"/>
        <v>44150</v>
      </c>
      <c r="AV1568" s="43">
        <f t="shared" si="806"/>
        <v>44104</v>
      </c>
      <c r="AW1568" s="45">
        <f t="shared" si="821"/>
        <v>0</v>
      </c>
      <c r="AX1568" s="45">
        <f t="shared" si="822"/>
        <v>0.89794520547945211</v>
      </c>
      <c r="AY1568" s="47">
        <f t="shared" si="823"/>
        <v>113.16236168382557</v>
      </c>
      <c r="AZ1568" s="47">
        <f t="shared" si="824"/>
        <v>138.09573534116353</v>
      </c>
      <c r="BA1568" s="43"/>
      <c r="BC1568" s="2">
        <v>43964</v>
      </c>
      <c r="BD1568" t="str">
        <v>9128282R</v>
      </c>
      <c r="BE1568">
        <v>-3.3965000000000001</v>
      </c>
      <c r="BF1568">
        <v>0.26721</v>
      </c>
      <c r="BG1568">
        <v>0.80059999999999998</v>
      </c>
      <c r="BH1568">
        <v>138.96875</v>
      </c>
      <c r="BI1568">
        <f>VLOOKUP(BD1568,工作表1!$K$3:$L$1000,2,FALSE)</f>
        <v>2.25</v>
      </c>
      <c r="BJ1568" t="str">
        <f>VLOOKUP(BD1568,工作表1!$K$3:$M$1000,3,FALSE)</f>
        <v>2027/8/15</v>
      </c>
      <c r="BK1568">
        <f t="shared" si="807"/>
        <v>5.0500000000000003E-2</v>
      </c>
      <c r="BL1568">
        <f t="shared" si="808"/>
        <v>2.1995</v>
      </c>
      <c r="BM1568" s="43">
        <f t="shared" si="825"/>
        <v>44058</v>
      </c>
      <c r="BN1568" s="43">
        <f t="shared" si="809"/>
        <v>44196</v>
      </c>
      <c r="BO1568" s="45">
        <f t="shared" si="826"/>
        <v>0.55013736263736257</v>
      </c>
      <c r="BP1568" s="45">
        <f t="shared" si="827"/>
        <v>1.9741099653770884</v>
      </c>
      <c r="BQ1568" s="47">
        <f t="shared" si="828"/>
        <v>112.48686286048134</v>
      </c>
      <c r="BR1568" s="47">
        <f t="shared" si="829"/>
        <v>136.96570128879034</v>
      </c>
    </row>
    <row r="1569" spans="6:70" x14ac:dyDescent="0.25">
      <c r="F1569" s="2">
        <v>44006</v>
      </c>
      <c r="G1569">
        <v>6.948E-2</v>
      </c>
      <c r="H1569" s="43">
        <v>44040</v>
      </c>
      <c r="I1569">
        <v>0.4289</v>
      </c>
      <c r="L1569" s="2">
        <v>43964</v>
      </c>
      <c r="M1569" t="str">
        <v>912828V9</v>
      </c>
      <c r="N1569">
        <v>0.59199999999999997</v>
      </c>
      <c r="O1569">
        <v>-6.1900000000000002E-3</v>
      </c>
      <c r="P1569">
        <v>0.80059999999999998</v>
      </c>
      <c r="Q1569">
        <v>139.21875</v>
      </c>
      <c r="R1569">
        <f>VLOOKUP(M1569,工作表1!$A$3:$B$1000,2,FALSE)</f>
        <v>2.25</v>
      </c>
      <c r="S1569" t="str">
        <f>VLOOKUP(M1569,工作表1!$A$3:$C$1000,3,FALSE)</f>
        <v>2027/2/15</v>
      </c>
      <c r="T1569">
        <f t="shared" si="799"/>
        <v>5.0500000000000003E-2</v>
      </c>
      <c r="U1569">
        <f t="shared" si="798"/>
        <v>2.1995</v>
      </c>
      <c r="V1569" s="43">
        <f t="shared" si="810"/>
        <v>44058</v>
      </c>
      <c r="W1569" s="43">
        <f t="shared" si="800"/>
        <v>44012</v>
      </c>
      <c r="X1569" s="45">
        <f t="shared" si="811"/>
        <v>0.55013736263736257</v>
      </c>
      <c r="Y1569" s="45">
        <f t="shared" si="812"/>
        <v>0.83986339003462285</v>
      </c>
      <c r="Z1569" s="47">
        <f t="shared" si="813"/>
        <v>111.7492034305377</v>
      </c>
      <c r="AA1569" s="47">
        <f t="shared" si="814"/>
        <v>138.8620668656865</v>
      </c>
      <c r="AB1569" s="45">
        <f t="shared" si="815"/>
        <v>0.49769999999999998</v>
      </c>
      <c r="AC1569" s="2" t="str">
        <f t="shared" si="801"/>
        <v>TY1</v>
      </c>
      <c r="AD1569">
        <f t="shared" si="802"/>
        <v>139.21875</v>
      </c>
      <c r="AE1569">
        <f t="shared" si="803"/>
        <v>138.984375</v>
      </c>
      <c r="AF1569" s="49">
        <f t="shared" si="830"/>
        <v>0.234375</v>
      </c>
      <c r="AG1569" s="3">
        <f t="shared" si="816"/>
        <v>138.8620668656865</v>
      </c>
      <c r="AH1569">
        <f t="shared" si="817"/>
        <v>137.88524603010137</v>
      </c>
      <c r="AI1569" s="51">
        <f t="shared" si="818"/>
        <v>0.97682083558513</v>
      </c>
      <c r="AJ1569" s="52">
        <f t="shared" si="819"/>
        <v>0.74244583558513</v>
      </c>
      <c r="AK1569" s="2">
        <v>43964</v>
      </c>
      <c r="AL1569" t="str">
        <v>912828X8</v>
      </c>
      <c r="AM1569">
        <v>-1.056</v>
      </c>
      <c r="AN1569">
        <v>0.19563</v>
      </c>
      <c r="AO1569">
        <v>0.80720000000000003</v>
      </c>
      <c r="AP1569">
        <v>138.984375</v>
      </c>
      <c r="AQ1569">
        <f>VLOOKUP(AL1569,工作表1!$F$3:$G$1000,2,FALSE)</f>
        <v>2.375</v>
      </c>
      <c r="AR1569" t="str">
        <f>VLOOKUP(AL1569,工作表1!$F$3:$H$1000,3,FALSE)</f>
        <v>2027/5/15</v>
      </c>
      <c r="AS1569">
        <f t="shared" si="804"/>
        <v>5.0500000000000003E-2</v>
      </c>
      <c r="AT1569">
        <f t="shared" si="805"/>
        <v>2.3245</v>
      </c>
      <c r="AU1569" s="43">
        <f t="shared" si="820"/>
        <v>43966</v>
      </c>
      <c r="AV1569" s="43">
        <f t="shared" si="806"/>
        <v>44104</v>
      </c>
      <c r="AW1569" s="45">
        <f t="shared" si="821"/>
        <v>1.1809752747252746</v>
      </c>
      <c r="AX1569" s="45">
        <f t="shared" si="822"/>
        <v>2.0854273295197951</v>
      </c>
      <c r="AY1569" s="47">
        <f t="shared" si="823"/>
        <v>113.00514814877027</v>
      </c>
      <c r="AZ1569" s="47">
        <f t="shared" si="824"/>
        <v>137.88524603010137</v>
      </c>
      <c r="BA1569" s="43"/>
      <c r="BC1569" s="2">
        <v>43963</v>
      </c>
      <c r="BD1569" t="str">
        <v>9128282R</v>
      </c>
      <c r="BE1569">
        <v>-3.9508000000000001</v>
      </c>
      <c r="BF1569">
        <v>0.28787000000000001</v>
      </c>
      <c r="BG1569">
        <v>0.80059999999999998</v>
      </c>
      <c r="BH1569">
        <v>138.6875</v>
      </c>
      <c r="BI1569">
        <f>VLOOKUP(BD1569,工作表1!$K$3:$L$1000,2,FALSE)</f>
        <v>2.25</v>
      </c>
      <c r="BJ1569" t="str">
        <f>VLOOKUP(BD1569,工作表1!$K$3:$M$1000,3,FALSE)</f>
        <v>2027/8/15</v>
      </c>
      <c r="BK1569">
        <f t="shared" si="807"/>
        <v>5.0999999999999997E-2</v>
      </c>
      <c r="BL1569">
        <f t="shared" si="808"/>
        <v>2.1989999999999998</v>
      </c>
      <c r="BM1569" s="43">
        <f t="shared" si="825"/>
        <v>44058</v>
      </c>
      <c r="BN1569" s="43">
        <f t="shared" si="809"/>
        <v>44196</v>
      </c>
      <c r="BO1569" s="45">
        <f t="shared" si="826"/>
        <v>0.54395604395604391</v>
      </c>
      <c r="BP1569" s="45">
        <f t="shared" si="827"/>
        <v>1.9740930302574138</v>
      </c>
      <c r="BQ1569" s="47">
        <f t="shared" si="828"/>
        <v>112.2522902261119</v>
      </c>
      <c r="BR1569" s="47">
        <f t="shared" si="829"/>
        <v>136.65779386646378</v>
      </c>
    </row>
    <row r="1570" spans="6:70" x14ac:dyDescent="0.25">
      <c r="F1570" s="2">
        <v>44005</v>
      </c>
      <c r="G1570">
        <v>7.1999999999999995E-2</v>
      </c>
      <c r="H1570" s="43">
        <v>44039</v>
      </c>
      <c r="I1570">
        <v>0.46329999999999999</v>
      </c>
      <c r="L1570" s="2">
        <v>43963</v>
      </c>
      <c r="M1570" t="str">
        <v>912828V9</v>
      </c>
      <c r="N1570">
        <v>1.1979</v>
      </c>
      <c r="O1570">
        <v>-0.13342999999999999</v>
      </c>
      <c r="P1570">
        <v>0.80059999999999998</v>
      </c>
      <c r="Q1570">
        <v>138.953125</v>
      </c>
      <c r="R1570">
        <f>VLOOKUP(M1570,工作表1!$A$3:$B$1000,2,FALSE)</f>
        <v>2.25</v>
      </c>
      <c r="S1570" t="str">
        <f>VLOOKUP(M1570,工作表1!$A$3:$C$1000,3,FALSE)</f>
        <v>2027/2/15</v>
      </c>
      <c r="T1570">
        <f t="shared" si="799"/>
        <v>5.0999999999999997E-2</v>
      </c>
      <c r="U1570">
        <f t="shared" si="798"/>
        <v>2.1989999999999998</v>
      </c>
      <c r="V1570" s="43">
        <f t="shared" si="810"/>
        <v>44058</v>
      </c>
      <c r="W1570" s="43">
        <f t="shared" si="800"/>
        <v>44012</v>
      </c>
      <c r="X1570" s="45">
        <f t="shared" si="811"/>
        <v>0.54395604395604391</v>
      </c>
      <c r="Y1570" s="45">
        <f t="shared" si="812"/>
        <v>0.83984645491494803</v>
      </c>
      <c r="Z1570" s="47">
        <f t="shared" si="813"/>
        <v>111.56253779911651</v>
      </c>
      <c r="AA1570" s="47">
        <f t="shared" si="814"/>
        <v>138.61367911284867</v>
      </c>
      <c r="AB1570" s="45">
        <f t="shared" si="815"/>
        <v>0.51370000000000005</v>
      </c>
      <c r="AC1570" s="2" t="str">
        <f t="shared" si="801"/>
        <v>TY1</v>
      </c>
      <c r="AD1570">
        <f t="shared" si="802"/>
        <v>138.953125</v>
      </c>
      <c r="AE1570">
        <f t="shared" si="803"/>
        <v>138.703125</v>
      </c>
      <c r="AF1570" s="49">
        <f t="shared" si="830"/>
        <v>0.25</v>
      </c>
      <c r="AG1570" s="3">
        <f t="shared" si="816"/>
        <v>138.61367911284867</v>
      </c>
      <c r="AH1570">
        <f t="shared" si="817"/>
        <v>137.59946271229904</v>
      </c>
      <c r="AI1570" s="51">
        <f t="shared" si="818"/>
        <v>1.0142164005496284</v>
      </c>
      <c r="AJ1570" s="52">
        <f t="shared" si="819"/>
        <v>0.76421640054962836</v>
      </c>
      <c r="AK1570" s="2">
        <v>43963</v>
      </c>
      <c r="AL1570" t="str">
        <v>912828X8</v>
      </c>
      <c r="AM1570">
        <v>-1.0304</v>
      </c>
      <c r="AN1570">
        <v>0.19041</v>
      </c>
      <c r="AO1570">
        <v>0.80720000000000003</v>
      </c>
      <c r="AP1570">
        <v>138.703125</v>
      </c>
      <c r="AQ1570">
        <f>VLOOKUP(AL1570,工作表1!$F$3:$G$1000,2,FALSE)</f>
        <v>2.375</v>
      </c>
      <c r="AR1570" t="str">
        <f>VLOOKUP(AL1570,工作表1!$F$3:$H$1000,3,FALSE)</f>
        <v>2027/5/15</v>
      </c>
      <c r="AS1570">
        <f t="shared" si="804"/>
        <v>5.0999999999999997E-2</v>
      </c>
      <c r="AT1570">
        <f t="shared" si="805"/>
        <v>2.3239999999999998</v>
      </c>
      <c r="AU1570" s="43">
        <f t="shared" si="820"/>
        <v>43966</v>
      </c>
      <c r="AV1570" s="43">
        <f t="shared" si="806"/>
        <v>44104</v>
      </c>
      <c r="AW1570" s="45">
        <f t="shared" si="821"/>
        <v>1.1744505494505495</v>
      </c>
      <c r="AX1570" s="45">
        <f t="shared" si="822"/>
        <v>2.0854094535601386</v>
      </c>
      <c r="AY1570" s="47">
        <f t="shared" si="823"/>
        <v>112.78652968036322</v>
      </c>
      <c r="AZ1570" s="47">
        <f t="shared" si="824"/>
        <v>137.59946271229904</v>
      </c>
      <c r="BA1570" s="43"/>
      <c r="BC1570" s="2">
        <v>43962</v>
      </c>
      <c r="BD1570" t="str">
        <v>9128282R</v>
      </c>
      <c r="BE1570">
        <v>-4.7366000000000001</v>
      </c>
      <c r="BF1570">
        <v>0.32149</v>
      </c>
      <c r="BG1570">
        <v>0.80059999999999998</v>
      </c>
      <c r="BH1570">
        <v>138.359375</v>
      </c>
      <c r="BI1570">
        <f>VLOOKUP(BD1570,工作表1!$K$3:$L$1000,2,FALSE)</f>
        <v>2.25</v>
      </c>
      <c r="BJ1570" t="str">
        <f>VLOOKUP(BD1570,工作表1!$K$3:$M$1000,3,FALSE)</f>
        <v>2027/8/15</v>
      </c>
      <c r="BK1570">
        <f t="shared" si="807"/>
        <v>5.0250000000000003E-2</v>
      </c>
      <c r="BL1570">
        <f t="shared" si="808"/>
        <v>2.1997499999999999</v>
      </c>
      <c r="BM1570" s="43">
        <f t="shared" si="825"/>
        <v>44058</v>
      </c>
      <c r="BN1570" s="43">
        <f t="shared" si="809"/>
        <v>44196</v>
      </c>
      <c r="BO1570" s="45">
        <f t="shared" si="826"/>
        <v>0.53777472527472525</v>
      </c>
      <c r="BP1570" s="45">
        <f t="shared" si="827"/>
        <v>1.9740760951377392</v>
      </c>
      <c r="BQ1570" s="47">
        <f t="shared" si="828"/>
        <v>111.96869976052028</v>
      </c>
      <c r="BR1570" s="47">
        <f t="shared" si="829"/>
        <v>136.28765301767933</v>
      </c>
    </row>
    <row r="1571" spans="6:70" x14ac:dyDescent="0.25">
      <c r="F1571" s="2">
        <v>44004</v>
      </c>
      <c r="G1571">
        <v>7.3999999999999996E-2</v>
      </c>
      <c r="H1571" s="43">
        <v>44036</v>
      </c>
      <c r="I1571">
        <v>0.44269999999999998</v>
      </c>
      <c r="L1571" s="2">
        <v>43962</v>
      </c>
      <c r="M1571" t="str">
        <v>912828V9</v>
      </c>
      <c r="N1571">
        <v>1.4160999999999999</v>
      </c>
      <c r="O1571">
        <v>-0.17368</v>
      </c>
      <c r="P1571">
        <v>0.80059999999999998</v>
      </c>
      <c r="Q1571">
        <v>138.625</v>
      </c>
      <c r="R1571">
        <f>VLOOKUP(M1571,工作表1!$A$3:$B$1000,2,FALSE)</f>
        <v>2.25</v>
      </c>
      <c r="S1571" t="str">
        <f>VLOOKUP(M1571,工作表1!$A$3:$C$1000,3,FALSE)</f>
        <v>2027/2/15</v>
      </c>
      <c r="T1571">
        <f t="shared" si="799"/>
        <v>5.0250000000000003E-2</v>
      </c>
      <c r="U1571">
        <f t="shared" si="798"/>
        <v>2.1997499999999999</v>
      </c>
      <c r="V1571" s="43">
        <f t="shared" si="810"/>
        <v>44058</v>
      </c>
      <c r="W1571" s="43">
        <f t="shared" si="800"/>
        <v>44012</v>
      </c>
      <c r="X1571" s="45">
        <f t="shared" si="811"/>
        <v>0.53777472527472525</v>
      </c>
      <c r="Y1571" s="45">
        <f t="shared" si="812"/>
        <v>0.8398295197952732</v>
      </c>
      <c r="Z1571" s="47">
        <f t="shared" si="813"/>
        <v>111.31382975266732</v>
      </c>
      <c r="AA1571" s="47">
        <f t="shared" si="814"/>
        <v>138.28758741779365</v>
      </c>
      <c r="AB1571" s="45">
        <f t="shared" si="815"/>
        <v>0.5504</v>
      </c>
      <c r="AC1571" s="2" t="str">
        <f t="shared" si="801"/>
        <v>TY1</v>
      </c>
      <c r="AD1571">
        <f t="shared" si="802"/>
        <v>138.625</v>
      </c>
      <c r="AE1571">
        <f t="shared" si="803"/>
        <v>138.375</v>
      </c>
      <c r="AF1571" s="49">
        <f t="shared" si="830"/>
        <v>0.25</v>
      </c>
      <c r="AG1571" s="3">
        <f t="shared" si="816"/>
        <v>138.28758741779365</v>
      </c>
      <c r="AH1571">
        <f t="shared" si="817"/>
        <v>137.27308601052914</v>
      </c>
      <c r="AI1571" s="51">
        <f t="shared" si="818"/>
        <v>1.014501407264504</v>
      </c>
      <c r="AJ1571" s="52">
        <f t="shared" si="819"/>
        <v>0.764501407264504</v>
      </c>
      <c r="AK1571" s="2">
        <v>43962</v>
      </c>
      <c r="AL1571" t="str">
        <v>912828X8</v>
      </c>
      <c r="AM1571">
        <v>-0.75609999999999999</v>
      </c>
      <c r="AN1571">
        <v>0.17061000000000001</v>
      </c>
      <c r="AO1571">
        <v>0.80720000000000003</v>
      </c>
      <c r="AP1571">
        <v>138.375</v>
      </c>
      <c r="AQ1571">
        <f>VLOOKUP(AL1571,工作表1!$F$3:$G$1000,2,FALSE)</f>
        <v>2.375</v>
      </c>
      <c r="AR1571" t="str">
        <f>VLOOKUP(AL1571,工作表1!$F$3:$H$1000,3,FALSE)</f>
        <v>2027/5/15</v>
      </c>
      <c r="AS1571">
        <f t="shared" si="804"/>
        <v>5.0250000000000003E-2</v>
      </c>
      <c r="AT1571">
        <f t="shared" si="805"/>
        <v>2.3247499999999999</v>
      </c>
      <c r="AU1571" s="43">
        <f t="shared" si="820"/>
        <v>43966</v>
      </c>
      <c r="AV1571" s="43">
        <f t="shared" si="806"/>
        <v>44104</v>
      </c>
      <c r="AW1571" s="45">
        <f t="shared" si="821"/>
        <v>1.1679258241758241</v>
      </c>
      <c r="AX1571" s="45">
        <f t="shared" si="822"/>
        <v>2.0853915776004817</v>
      </c>
      <c r="AY1571" s="47">
        <f t="shared" si="823"/>
        <v>112.53563103797309</v>
      </c>
      <c r="AZ1571" s="47">
        <f t="shared" si="824"/>
        <v>137.27308601052914</v>
      </c>
      <c r="BA1571" s="43"/>
      <c r="BC1571" s="2">
        <v>43959</v>
      </c>
      <c r="BD1571" t="str">
        <v>9128282R</v>
      </c>
      <c r="BE1571">
        <v>-3.7538</v>
      </c>
      <c r="BF1571">
        <v>0.28094000000000002</v>
      </c>
      <c r="BG1571">
        <v>0.80059999999999998</v>
      </c>
      <c r="BH1571">
        <v>138.6875</v>
      </c>
      <c r="BI1571">
        <f>VLOOKUP(BD1571,工作表1!$K$3:$L$1000,2,FALSE)</f>
        <v>2.25</v>
      </c>
      <c r="BJ1571" t="str">
        <f>VLOOKUP(BD1571,工作表1!$K$3:$M$1000,3,FALSE)</f>
        <v>2027/8/15</v>
      </c>
      <c r="BK1571">
        <f t="shared" si="807"/>
        <v>4.8000000000000001E-2</v>
      </c>
      <c r="BL1571">
        <f t="shared" si="808"/>
        <v>2.202</v>
      </c>
      <c r="BM1571" s="43">
        <f t="shared" si="825"/>
        <v>44058</v>
      </c>
      <c r="BN1571" s="43">
        <f t="shared" si="809"/>
        <v>44196</v>
      </c>
      <c r="BO1571" s="45">
        <f t="shared" si="826"/>
        <v>0.53159340659340659</v>
      </c>
      <c r="BP1571" s="45">
        <f t="shared" si="827"/>
        <v>1.9740591600180641</v>
      </c>
      <c r="BQ1571" s="47">
        <f t="shared" si="828"/>
        <v>112.26617607355949</v>
      </c>
      <c r="BR1571" s="47">
        <f t="shared" si="829"/>
        <v>136.6420782592823</v>
      </c>
    </row>
    <row r="1572" spans="6:70" x14ac:dyDescent="0.25">
      <c r="F1572" s="2">
        <v>44001</v>
      </c>
      <c r="G1572">
        <v>7.5999999999999998E-2</v>
      </c>
      <c r="H1572" s="43">
        <v>44035</v>
      </c>
      <c r="I1572">
        <v>0.43819999999999998</v>
      </c>
      <c r="L1572" s="2">
        <v>43959</v>
      </c>
      <c r="M1572" t="str">
        <v>912828V9</v>
      </c>
      <c r="N1572">
        <v>1.3396999999999999</v>
      </c>
      <c r="O1572">
        <v>-0.14888000000000001</v>
      </c>
      <c r="P1572">
        <v>0.80059999999999998</v>
      </c>
      <c r="Q1572">
        <v>138.953125</v>
      </c>
      <c r="R1572">
        <f>VLOOKUP(M1572,工作表1!$A$3:$B$1000,2,FALSE)</f>
        <v>2.25</v>
      </c>
      <c r="S1572" t="str">
        <f>VLOOKUP(M1572,工作表1!$A$3:$C$1000,3,FALSE)</f>
        <v>2027/2/15</v>
      </c>
      <c r="T1572">
        <f t="shared" si="799"/>
        <v>4.8000000000000001E-2</v>
      </c>
      <c r="U1572">
        <f t="shared" si="798"/>
        <v>2.202</v>
      </c>
      <c r="V1572" s="43">
        <f t="shared" si="810"/>
        <v>44058</v>
      </c>
      <c r="W1572" s="43">
        <f t="shared" si="800"/>
        <v>44012</v>
      </c>
      <c r="X1572" s="45">
        <f t="shared" si="811"/>
        <v>0.53159340659340659</v>
      </c>
      <c r="Y1572" s="45">
        <f t="shared" si="812"/>
        <v>0.83981258467559838</v>
      </c>
      <c r="Z1572" s="47">
        <f t="shared" si="813"/>
        <v>111.5791276193017</v>
      </c>
      <c r="AA1572" s="47">
        <f t="shared" si="814"/>
        <v>138.60325616875855</v>
      </c>
      <c r="AB1572" s="45">
        <f t="shared" si="815"/>
        <v>0.53200000000000003</v>
      </c>
      <c r="AC1572" s="2" t="str">
        <f t="shared" si="801"/>
        <v>TY1</v>
      </c>
      <c r="AD1572">
        <f t="shared" si="802"/>
        <v>138.953125</v>
      </c>
      <c r="AE1572">
        <f t="shared" si="803"/>
        <v>138.703125</v>
      </c>
      <c r="AF1572" s="49">
        <f t="shared" si="830"/>
        <v>0.25</v>
      </c>
      <c r="AG1572" s="3">
        <f t="shared" si="816"/>
        <v>138.60325616875855</v>
      </c>
      <c r="AH1572">
        <f t="shared" si="817"/>
        <v>137.6056630463664</v>
      </c>
      <c r="AI1572" s="51">
        <f t="shared" si="818"/>
        <v>0.99759312239214637</v>
      </c>
      <c r="AJ1572" s="52">
        <f t="shared" si="819"/>
        <v>0.74759312239214637</v>
      </c>
      <c r="AK1572" s="2">
        <v>43959</v>
      </c>
      <c r="AL1572" t="str">
        <v>912828X8</v>
      </c>
      <c r="AM1572">
        <v>-0.38290000000000002</v>
      </c>
      <c r="AN1572">
        <v>0.14688999999999999</v>
      </c>
      <c r="AO1572">
        <v>0.80720000000000003</v>
      </c>
      <c r="AP1572">
        <v>138.703125</v>
      </c>
      <c r="AQ1572">
        <f>VLOOKUP(AL1572,工作表1!$F$3:$G$1000,2,FALSE)</f>
        <v>2.375</v>
      </c>
      <c r="AR1572" t="str">
        <f>VLOOKUP(AL1572,工作表1!$F$3:$H$1000,3,FALSE)</f>
        <v>2027/5/15</v>
      </c>
      <c r="AS1572">
        <f t="shared" si="804"/>
        <v>4.8000000000000001E-2</v>
      </c>
      <c r="AT1572">
        <f t="shared" si="805"/>
        <v>2.327</v>
      </c>
      <c r="AU1572" s="43">
        <f t="shared" si="820"/>
        <v>43966</v>
      </c>
      <c r="AV1572" s="43">
        <f t="shared" si="806"/>
        <v>44104</v>
      </c>
      <c r="AW1572" s="45">
        <f t="shared" si="821"/>
        <v>1.1614010989010988</v>
      </c>
      <c r="AX1572" s="45">
        <f t="shared" si="822"/>
        <v>2.0853737016408247</v>
      </c>
      <c r="AY1572" s="47">
        <f t="shared" si="823"/>
        <v>112.81723568591281</v>
      </c>
      <c r="AZ1572" s="47">
        <f t="shared" si="824"/>
        <v>137.6056630463664</v>
      </c>
      <c r="BA1572" s="43"/>
      <c r="BC1572" s="2">
        <v>43958</v>
      </c>
      <c r="BD1572" t="str">
        <v>9128282R</v>
      </c>
      <c r="BE1572">
        <v>-3.3163999999999998</v>
      </c>
      <c r="BF1572">
        <v>0.24698999999999999</v>
      </c>
      <c r="BG1572">
        <v>0.80059999999999998</v>
      </c>
      <c r="BH1572">
        <v>139.046875</v>
      </c>
      <c r="BI1572">
        <f>VLOOKUP(BD1572,工作表1!$K$3:$L$1000,2,FALSE)</f>
        <v>2.25</v>
      </c>
      <c r="BJ1572" t="str">
        <f>VLOOKUP(BD1572,工作表1!$K$3:$M$1000,3,FALSE)</f>
        <v>2027/8/15</v>
      </c>
      <c r="BK1572">
        <f t="shared" si="807"/>
        <v>4.4999999999999998E-2</v>
      </c>
      <c r="BL1572">
        <f t="shared" si="808"/>
        <v>2.2050000000000001</v>
      </c>
      <c r="BM1572" s="43">
        <f t="shared" si="825"/>
        <v>44058</v>
      </c>
      <c r="BN1572" s="43">
        <f t="shared" si="809"/>
        <v>44196</v>
      </c>
      <c r="BO1572" s="45">
        <f t="shared" si="826"/>
        <v>0.5130494505494505</v>
      </c>
      <c r="BP1572" s="45">
        <f t="shared" si="827"/>
        <v>1.9740083546590395</v>
      </c>
      <c r="BQ1572" s="47">
        <f t="shared" si="828"/>
        <v>112.59641700683864</v>
      </c>
      <c r="BR1572" s="47">
        <f t="shared" si="829"/>
        <v>137.0061355780976</v>
      </c>
    </row>
    <row r="1573" spans="6:70" x14ac:dyDescent="0.25">
      <c r="F1573" s="2">
        <v>44000</v>
      </c>
      <c r="G1573">
        <v>7.5999999999999998E-2</v>
      </c>
      <c r="H1573" s="43">
        <v>44034</v>
      </c>
      <c r="I1573">
        <v>0.44729999999999998</v>
      </c>
      <c r="L1573" s="2">
        <v>43958</v>
      </c>
      <c r="M1573" t="str">
        <v>912828V9</v>
      </c>
      <c r="N1573">
        <v>1.4078999999999999</v>
      </c>
      <c r="O1573">
        <v>-0.15890000000000001</v>
      </c>
      <c r="P1573">
        <v>0.80059999999999998</v>
      </c>
      <c r="Q1573">
        <v>139.296875</v>
      </c>
      <c r="R1573">
        <f>VLOOKUP(M1573,工作表1!$A$3:$B$1000,2,FALSE)</f>
        <v>2.25</v>
      </c>
      <c r="S1573" t="str">
        <f>VLOOKUP(M1573,工作表1!$A$3:$C$1000,3,FALSE)</f>
        <v>2027/2/15</v>
      </c>
      <c r="T1573">
        <f t="shared" si="799"/>
        <v>4.4999999999999998E-2</v>
      </c>
      <c r="U1573">
        <f t="shared" si="798"/>
        <v>2.2050000000000001</v>
      </c>
      <c r="V1573" s="43">
        <f t="shared" si="810"/>
        <v>44058</v>
      </c>
      <c r="W1573" s="43">
        <f t="shared" si="800"/>
        <v>44012</v>
      </c>
      <c r="X1573" s="45">
        <f t="shared" si="811"/>
        <v>0.5130494505494505</v>
      </c>
      <c r="Y1573" s="45">
        <f t="shared" si="812"/>
        <v>0.8397617793165737</v>
      </c>
      <c r="Z1573" s="47">
        <f t="shared" si="813"/>
        <v>111.87507423173717</v>
      </c>
      <c r="AA1573" s="47">
        <f t="shared" si="814"/>
        <v>138.92639294359392</v>
      </c>
      <c r="AB1573" s="45">
        <f t="shared" si="815"/>
        <v>0.49769999999999998</v>
      </c>
      <c r="AC1573" s="2" t="str">
        <f t="shared" si="801"/>
        <v>TY1</v>
      </c>
      <c r="AD1573">
        <f t="shared" si="802"/>
        <v>139.296875</v>
      </c>
      <c r="AE1573">
        <f t="shared" si="803"/>
        <v>139.0625</v>
      </c>
      <c r="AF1573" s="49">
        <f t="shared" si="830"/>
        <v>0.234375</v>
      </c>
      <c r="AG1573" s="3">
        <f t="shared" si="816"/>
        <v>138.92639294359392</v>
      </c>
      <c r="AH1573">
        <f t="shared" si="817"/>
        <v>137.92711404778012</v>
      </c>
      <c r="AI1573" s="51">
        <f t="shared" si="818"/>
        <v>0.99927889581380214</v>
      </c>
      <c r="AJ1573" s="52">
        <f t="shared" si="819"/>
        <v>0.76490389581380214</v>
      </c>
      <c r="AK1573" s="2">
        <v>43958</v>
      </c>
      <c r="AL1573" t="str">
        <v>912828X8</v>
      </c>
      <c r="AM1573">
        <v>-0.94069999999999998</v>
      </c>
      <c r="AN1573">
        <v>0.17152000000000001</v>
      </c>
      <c r="AO1573">
        <v>0.80720000000000003</v>
      </c>
      <c r="AP1573">
        <v>139.0625</v>
      </c>
      <c r="AQ1573">
        <f>VLOOKUP(AL1573,工作表1!$F$3:$G$1000,2,FALSE)</f>
        <v>2.375</v>
      </c>
      <c r="AR1573" t="str">
        <f>VLOOKUP(AL1573,工作表1!$F$3:$H$1000,3,FALSE)</f>
        <v>2027/5/15</v>
      </c>
      <c r="AS1573">
        <f t="shared" si="804"/>
        <v>4.4999999999999998E-2</v>
      </c>
      <c r="AT1573">
        <f t="shared" si="805"/>
        <v>2.33</v>
      </c>
      <c r="AU1573" s="43">
        <f t="shared" si="820"/>
        <v>43966</v>
      </c>
      <c r="AV1573" s="43">
        <f t="shared" si="806"/>
        <v>44104</v>
      </c>
      <c r="AW1573" s="45">
        <f t="shared" si="821"/>
        <v>1.1418269230769231</v>
      </c>
      <c r="AX1573" s="45">
        <f t="shared" si="822"/>
        <v>2.0853200737618547</v>
      </c>
      <c r="AY1573" s="47">
        <f t="shared" si="823"/>
        <v>113.11472091142292</v>
      </c>
      <c r="AZ1573" s="47">
        <f t="shared" si="824"/>
        <v>137.92711404778012</v>
      </c>
      <c r="BA1573" s="43"/>
      <c r="BC1573" s="2">
        <v>43957</v>
      </c>
      <c r="BD1573" t="str">
        <v>9128282R</v>
      </c>
      <c r="BE1573">
        <v>-4.5010000000000003</v>
      </c>
      <c r="BF1573">
        <v>0.29329</v>
      </c>
      <c r="BG1573">
        <v>0.80059999999999998</v>
      </c>
      <c r="BH1573">
        <v>138.28125</v>
      </c>
      <c r="BI1573">
        <f>VLOOKUP(BD1573,工作表1!$K$3:$L$1000,2,FALSE)</f>
        <v>2.25</v>
      </c>
      <c r="BJ1573" t="str">
        <f>VLOOKUP(BD1573,工作表1!$K$3:$M$1000,3,FALSE)</f>
        <v>2027/8/15</v>
      </c>
      <c r="BK1573">
        <f t="shared" si="807"/>
        <v>4.4999999999999998E-2</v>
      </c>
      <c r="BL1573">
        <f t="shared" si="808"/>
        <v>2.2050000000000001</v>
      </c>
      <c r="BM1573" s="43">
        <f t="shared" si="825"/>
        <v>44058</v>
      </c>
      <c r="BN1573" s="43">
        <f t="shared" si="809"/>
        <v>44196</v>
      </c>
      <c r="BO1573" s="45">
        <f t="shared" si="826"/>
        <v>0.50686813186813184</v>
      </c>
      <c r="BP1573" s="45">
        <f t="shared" si="827"/>
        <v>1.9739914195393646</v>
      </c>
      <c r="BQ1573" s="47">
        <f t="shared" si="828"/>
        <v>111.95519870711651</v>
      </c>
      <c r="BR1573" s="47">
        <f t="shared" si="829"/>
        <v>136.18988045985213</v>
      </c>
    </row>
    <row r="1574" spans="6:70" x14ac:dyDescent="0.25">
      <c r="F1574" s="2">
        <v>43999</v>
      </c>
      <c r="G1574">
        <v>8.1000000000000003E-2</v>
      </c>
      <c r="H1574" s="43">
        <v>44033</v>
      </c>
      <c r="I1574">
        <v>0.44729999999999998</v>
      </c>
      <c r="L1574" s="2">
        <v>43957</v>
      </c>
      <c r="M1574" t="str">
        <v>912828V9</v>
      </c>
      <c r="N1574">
        <v>0.90969999999999995</v>
      </c>
      <c r="O1574">
        <v>-6.6570000000000004E-2</v>
      </c>
      <c r="P1574">
        <v>0.80059999999999998</v>
      </c>
      <c r="Q1574">
        <v>138.546875</v>
      </c>
      <c r="R1574">
        <f>VLOOKUP(M1574,工作表1!$A$3:$B$1000,2,FALSE)</f>
        <v>2.25</v>
      </c>
      <c r="S1574" t="str">
        <f>VLOOKUP(M1574,工作表1!$A$3:$C$1000,3,FALSE)</f>
        <v>2027/2/15</v>
      </c>
      <c r="T1574">
        <f t="shared" si="799"/>
        <v>4.4999999999999998E-2</v>
      </c>
      <c r="U1574">
        <f t="shared" si="798"/>
        <v>2.2050000000000001</v>
      </c>
      <c r="V1574" s="43">
        <f t="shared" si="810"/>
        <v>44058</v>
      </c>
      <c r="W1574" s="43">
        <f t="shared" si="800"/>
        <v>44012</v>
      </c>
      <c r="X1574" s="45">
        <f t="shared" si="811"/>
        <v>0.50686813186813184</v>
      </c>
      <c r="Y1574" s="45">
        <f t="shared" si="812"/>
        <v>0.83974484419689899</v>
      </c>
      <c r="Z1574" s="47">
        <f t="shared" si="813"/>
        <v>111.26507919504762</v>
      </c>
      <c r="AA1574" s="47">
        <f t="shared" si="814"/>
        <v>138.14913765426746</v>
      </c>
      <c r="AB1574" s="45">
        <f t="shared" si="815"/>
        <v>0.56630000000000003</v>
      </c>
      <c r="AC1574" s="2" t="str">
        <f t="shared" si="801"/>
        <v>TY1</v>
      </c>
      <c r="AD1574">
        <f t="shared" si="802"/>
        <v>138.546875</v>
      </c>
      <c r="AE1574">
        <f t="shared" si="803"/>
        <v>138.296875</v>
      </c>
      <c r="AF1574" s="49">
        <f t="shared" si="830"/>
        <v>0.25</v>
      </c>
      <c r="AG1574" s="3">
        <f t="shared" si="816"/>
        <v>138.14913765426746</v>
      </c>
      <c r="AH1574">
        <f t="shared" si="817"/>
        <v>137.13718905213113</v>
      </c>
      <c r="AI1574" s="51">
        <f t="shared" si="818"/>
        <v>1.0119486021363286</v>
      </c>
      <c r="AJ1574" s="52">
        <f t="shared" si="819"/>
        <v>0.76194860213632865</v>
      </c>
      <c r="AK1574" s="2">
        <v>43957</v>
      </c>
      <c r="AL1574" t="str">
        <v>912828X8</v>
      </c>
      <c r="AM1574">
        <v>-1.43</v>
      </c>
      <c r="AN1574">
        <v>0.20094999999999999</v>
      </c>
      <c r="AO1574">
        <v>0.80720000000000003</v>
      </c>
      <c r="AP1574">
        <v>138.296875</v>
      </c>
      <c r="AQ1574">
        <f>VLOOKUP(AL1574,工作表1!$F$3:$G$1000,2,FALSE)</f>
        <v>2.375</v>
      </c>
      <c r="AR1574" t="str">
        <f>VLOOKUP(AL1574,工作表1!$F$3:$H$1000,3,FALSE)</f>
        <v>2027/5/15</v>
      </c>
      <c r="AS1574">
        <f t="shared" si="804"/>
        <v>4.4999999999999998E-2</v>
      </c>
      <c r="AT1574">
        <f t="shared" si="805"/>
        <v>2.33</v>
      </c>
      <c r="AU1574" s="43">
        <f t="shared" si="820"/>
        <v>43966</v>
      </c>
      <c r="AV1574" s="43">
        <f t="shared" si="806"/>
        <v>44104</v>
      </c>
      <c r="AW1574" s="45">
        <f t="shared" si="821"/>
        <v>1.1353021978021978</v>
      </c>
      <c r="AX1574" s="45">
        <f t="shared" si="822"/>
        <v>2.0853021978021977</v>
      </c>
      <c r="AY1574" s="47">
        <f t="shared" si="823"/>
        <v>112.48936900288025</v>
      </c>
      <c r="AZ1574" s="47">
        <f t="shared" si="824"/>
        <v>137.13718905213113</v>
      </c>
      <c r="BA1574" s="43"/>
      <c r="BC1574" s="2">
        <v>43956</v>
      </c>
      <c r="BD1574" t="str">
        <v>9128282R</v>
      </c>
      <c r="BE1574">
        <v>-3.6817000000000002</v>
      </c>
      <c r="BF1574">
        <v>0.27461999999999998</v>
      </c>
      <c r="BG1574">
        <v>0.80059999999999998</v>
      </c>
      <c r="BH1574">
        <v>138.609375</v>
      </c>
      <c r="BI1574">
        <f>VLOOKUP(BD1574,工作表1!$K$3:$L$1000,2,FALSE)</f>
        <v>2.25</v>
      </c>
      <c r="BJ1574" t="str">
        <f>VLOOKUP(BD1574,工作表1!$K$3:$M$1000,3,FALSE)</f>
        <v>2027/8/15</v>
      </c>
      <c r="BK1574">
        <f t="shared" si="807"/>
        <v>4.4510000000000001E-2</v>
      </c>
      <c r="BL1574">
        <f t="shared" si="808"/>
        <v>2.2054900000000002</v>
      </c>
      <c r="BM1574" s="43">
        <f t="shared" si="825"/>
        <v>44058</v>
      </c>
      <c r="BN1574" s="43">
        <f t="shared" si="809"/>
        <v>44196</v>
      </c>
      <c r="BO1574" s="45">
        <f t="shared" si="826"/>
        <v>0.50068681318681318</v>
      </c>
      <c r="BP1574" s="45">
        <f t="shared" si="827"/>
        <v>1.9739744844196898</v>
      </c>
      <c r="BQ1574" s="47">
        <f t="shared" si="828"/>
        <v>112.23669370166859</v>
      </c>
      <c r="BR1574" s="47">
        <f t="shared" si="829"/>
        <v>136.52574623683353</v>
      </c>
    </row>
    <row r="1575" spans="6:70" x14ac:dyDescent="0.25">
      <c r="F1575" s="2">
        <v>43998</v>
      </c>
      <c r="G1575">
        <v>8.7999999999999995E-2</v>
      </c>
      <c r="H1575" s="43">
        <v>44032</v>
      </c>
      <c r="I1575">
        <v>0.45879999999999999</v>
      </c>
      <c r="L1575" s="2">
        <v>43956</v>
      </c>
      <c r="M1575" t="str">
        <v>912828V9</v>
      </c>
      <c r="N1575">
        <v>1.3129999999999999</v>
      </c>
      <c r="O1575">
        <v>-0.11971999999999999</v>
      </c>
      <c r="P1575">
        <v>0.80059999999999998</v>
      </c>
      <c r="Q1575">
        <v>138.859375</v>
      </c>
      <c r="R1575">
        <f>VLOOKUP(M1575,工作表1!$A$3:$B$1000,2,FALSE)</f>
        <v>2.25</v>
      </c>
      <c r="S1575" t="str">
        <f>VLOOKUP(M1575,工作表1!$A$3:$C$1000,3,FALSE)</f>
        <v>2027/2/15</v>
      </c>
      <c r="T1575">
        <f t="shared" si="799"/>
        <v>4.4510000000000001E-2</v>
      </c>
      <c r="U1575">
        <f t="shared" si="798"/>
        <v>2.2054900000000002</v>
      </c>
      <c r="V1575" s="43">
        <f t="shared" si="810"/>
        <v>44058</v>
      </c>
      <c r="W1575" s="43">
        <f t="shared" si="800"/>
        <v>44012</v>
      </c>
      <c r="X1575" s="45">
        <f t="shared" si="811"/>
        <v>0.50068681318681318</v>
      </c>
      <c r="Y1575" s="45">
        <f t="shared" si="812"/>
        <v>0.83972790907722406</v>
      </c>
      <c r="Z1575" s="47">
        <f t="shared" si="813"/>
        <v>111.53109309164991</v>
      </c>
      <c r="AA1575" s="47">
        <f t="shared" si="814"/>
        <v>138.46597938240382</v>
      </c>
      <c r="AB1575" s="45">
        <f t="shared" si="815"/>
        <v>0.54110000000000003</v>
      </c>
      <c r="AC1575" s="2" t="str">
        <f t="shared" si="801"/>
        <v>TY1</v>
      </c>
      <c r="AD1575">
        <f t="shared" si="802"/>
        <v>138.859375</v>
      </c>
      <c r="AE1575">
        <f t="shared" si="803"/>
        <v>138.625</v>
      </c>
      <c r="AF1575" s="49">
        <f t="shared" si="830"/>
        <v>0.234375</v>
      </c>
      <c r="AG1575" s="3">
        <f t="shared" si="816"/>
        <v>138.46597938240382</v>
      </c>
      <c r="AH1575">
        <f t="shared" si="817"/>
        <v>137.45063064644705</v>
      </c>
      <c r="AI1575" s="51">
        <f t="shared" si="818"/>
        <v>1.0153487359567634</v>
      </c>
      <c r="AJ1575" s="52">
        <f t="shared" si="819"/>
        <v>0.78097373595676345</v>
      </c>
      <c r="AK1575" s="2">
        <v>43956</v>
      </c>
      <c r="AL1575" t="str">
        <v>912828X8</v>
      </c>
      <c r="AM1575">
        <v>-1.3502000000000001</v>
      </c>
      <c r="AN1575">
        <v>0.21163000000000001</v>
      </c>
      <c r="AO1575">
        <v>0.80720000000000003</v>
      </c>
      <c r="AP1575">
        <v>138.625</v>
      </c>
      <c r="AQ1575">
        <f>VLOOKUP(AL1575,工作表1!$F$3:$G$1000,2,FALSE)</f>
        <v>2.375</v>
      </c>
      <c r="AR1575" t="str">
        <f>VLOOKUP(AL1575,工作表1!$F$3:$H$1000,3,FALSE)</f>
        <v>2027/5/15</v>
      </c>
      <c r="AS1575">
        <f t="shared" si="804"/>
        <v>4.4510000000000001E-2</v>
      </c>
      <c r="AT1575">
        <f t="shared" si="805"/>
        <v>2.3304900000000002</v>
      </c>
      <c r="AU1575" s="43">
        <f t="shared" si="820"/>
        <v>43966</v>
      </c>
      <c r="AV1575" s="43">
        <f t="shared" si="806"/>
        <v>44104</v>
      </c>
      <c r="AW1575" s="45">
        <f t="shared" si="821"/>
        <v>1.1287774725274724</v>
      </c>
      <c r="AX1575" s="45">
        <f t="shared" si="822"/>
        <v>2.0852843218425408</v>
      </c>
      <c r="AY1575" s="47">
        <f t="shared" si="823"/>
        <v>112.75485468909061</v>
      </c>
      <c r="AZ1575" s="47">
        <f t="shared" si="824"/>
        <v>137.45063064644705</v>
      </c>
      <c r="BA1575" s="43"/>
      <c r="BC1575" s="2">
        <v>43955</v>
      </c>
      <c r="BD1575" t="str">
        <v>9128282R</v>
      </c>
      <c r="BE1575">
        <v>-2.6433</v>
      </c>
      <c r="BF1575">
        <v>0.23141999999999999</v>
      </c>
      <c r="BG1575">
        <v>0.80059999999999998</v>
      </c>
      <c r="BH1575">
        <v>138.71875</v>
      </c>
      <c r="BI1575">
        <f>VLOOKUP(BD1575,工作表1!$K$3:$L$1000,2,FALSE)</f>
        <v>2.25</v>
      </c>
      <c r="BJ1575" t="str">
        <f>VLOOKUP(BD1575,工作表1!$K$3:$M$1000,3,FALSE)</f>
        <v>2027/8/15</v>
      </c>
      <c r="BK1575">
        <f t="shared" si="807"/>
        <v>4.4999999999999998E-2</v>
      </c>
      <c r="BL1575">
        <f t="shared" si="808"/>
        <v>2.2050000000000001</v>
      </c>
      <c r="BM1575" s="43">
        <f t="shared" si="825"/>
        <v>44058</v>
      </c>
      <c r="BN1575" s="43">
        <f t="shared" si="809"/>
        <v>44196</v>
      </c>
      <c r="BO1575" s="45">
        <f t="shared" si="826"/>
        <v>0.49450549450549453</v>
      </c>
      <c r="BP1575" s="45">
        <f t="shared" si="827"/>
        <v>1.973957549300015</v>
      </c>
      <c r="BQ1575" s="47">
        <f t="shared" si="828"/>
        <v>112.36066845971166</v>
      </c>
      <c r="BR1575" s="47">
        <f t="shared" si="829"/>
        <v>136.6656719371251</v>
      </c>
    </row>
    <row r="1576" spans="6:70" x14ac:dyDescent="0.25">
      <c r="F1576" s="2">
        <v>43997</v>
      </c>
      <c r="G1576">
        <v>9.1499999999999998E-2</v>
      </c>
      <c r="H1576" s="43">
        <v>44029</v>
      </c>
      <c r="I1576">
        <v>0.4657</v>
      </c>
      <c r="L1576" s="2">
        <v>43955</v>
      </c>
      <c r="M1576" t="str">
        <v>912828V9</v>
      </c>
      <c r="N1576">
        <v>1.8282</v>
      </c>
      <c r="O1576">
        <v>-0.20652999999999999</v>
      </c>
      <c r="P1576">
        <v>0.80059999999999998</v>
      </c>
      <c r="Q1576">
        <v>138.96875</v>
      </c>
      <c r="R1576">
        <f>VLOOKUP(M1576,工作表1!$A$3:$B$1000,2,FALSE)</f>
        <v>2.25</v>
      </c>
      <c r="S1576" t="str">
        <f>VLOOKUP(M1576,工作表1!$A$3:$C$1000,3,FALSE)</f>
        <v>2027/2/15</v>
      </c>
      <c r="T1576">
        <f t="shared" si="799"/>
        <v>4.4999999999999998E-2</v>
      </c>
      <c r="U1576">
        <f t="shared" si="798"/>
        <v>2.2050000000000001</v>
      </c>
      <c r="V1576" s="43">
        <f t="shared" si="810"/>
        <v>44058</v>
      </c>
      <c r="W1576" s="43">
        <f t="shared" si="800"/>
        <v>44012</v>
      </c>
      <c r="X1576" s="45">
        <f t="shared" si="811"/>
        <v>0.49450549450549453</v>
      </c>
      <c r="Y1576" s="45">
        <f t="shared" si="812"/>
        <v>0.83971097395754934</v>
      </c>
      <c r="Z1576" s="47">
        <f t="shared" si="813"/>
        <v>111.64218604762571</v>
      </c>
      <c r="AA1576" s="47">
        <f t="shared" si="814"/>
        <v>138.58950207681016</v>
      </c>
      <c r="AB1576" s="45">
        <f t="shared" si="815"/>
        <v>0.52510000000000001</v>
      </c>
      <c r="AC1576" s="2" t="str">
        <f t="shared" si="801"/>
        <v>TY1</v>
      </c>
      <c r="AD1576">
        <f t="shared" si="802"/>
        <v>138.96875</v>
      </c>
      <c r="AE1576">
        <f t="shared" si="803"/>
        <v>138.734375</v>
      </c>
      <c r="AF1576" s="49">
        <f t="shared" si="830"/>
        <v>0.234375</v>
      </c>
      <c r="AG1576" s="3">
        <f t="shared" si="816"/>
        <v>138.58950207681016</v>
      </c>
      <c r="AH1576">
        <f t="shared" si="817"/>
        <v>137.59023793656735</v>
      </c>
      <c r="AI1576" s="51">
        <f t="shared" si="818"/>
        <v>0.99926414024281485</v>
      </c>
      <c r="AJ1576" s="52">
        <f t="shared" si="819"/>
        <v>0.76488914024281485</v>
      </c>
      <c r="AK1576" s="2">
        <v>43955</v>
      </c>
      <c r="AL1576" t="str">
        <v>912828X8</v>
      </c>
      <c r="AM1576">
        <v>-0.35599999999999998</v>
      </c>
      <c r="AN1576">
        <v>0.14496999999999999</v>
      </c>
      <c r="AO1576">
        <v>0.80720000000000003</v>
      </c>
      <c r="AP1576">
        <v>138.734375</v>
      </c>
      <c r="AQ1576">
        <f>VLOOKUP(AL1576,工作表1!$F$3:$G$1000,2,FALSE)</f>
        <v>2.375</v>
      </c>
      <c r="AR1576" t="str">
        <f>VLOOKUP(AL1576,工作表1!$F$3:$H$1000,3,FALSE)</f>
        <v>2027/5/15</v>
      </c>
      <c r="AS1576">
        <f t="shared" si="804"/>
        <v>4.4999999999999998E-2</v>
      </c>
      <c r="AT1576">
        <f t="shared" si="805"/>
        <v>2.33</v>
      </c>
      <c r="AU1576" s="43">
        <f t="shared" si="820"/>
        <v>43966</v>
      </c>
      <c r="AV1576" s="43">
        <f t="shared" si="806"/>
        <v>44104</v>
      </c>
      <c r="AW1576" s="45">
        <f t="shared" si="821"/>
        <v>1.1222527472527473</v>
      </c>
      <c r="AX1576" s="45">
        <f t="shared" si="822"/>
        <v>2.0852664458828842</v>
      </c>
      <c r="AY1576" s="47">
        <f t="shared" si="823"/>
        <v>112.87962115828756</v>
      </c>
      <c r="AZ1576" s="47">
        <f t="shared" si="824"/>
        <v>137.59023793656735</v>
      </c>
      <c r="BA1576" s="43"/>
      <c r="BC1576" s="2">
        <v>43952</v>
      </c>
      <c r="BD1576" t="str">
        <v>9128282R</v>
      </c>
      <c r="BE1576">
        <v>-3.9119999999999999</v>
      </c>
      <c r="BF1576">
        <v>0.24287</v>
      </c>
      <c r="BG1576">
        <v>0.80059999999999998</v>
      </c>
      <c r="BH1576">
        <v>138.625</v>
      </c>
      <c r="BI1576">
        <f>VLOOKUP(BD1576,工作表1!$K$3:$L$1000,2,FALSE)</f>
        <v>2.25</v>
      </c>
      <c r="BJ1576" t="str">
        <f>VLOOKUP(BD1576,工作表1!$K$3:$M$1000,3,FALSE)</f>
        <v>2027/8/15</v>
      </c>
      <c r="BK1576">
        <f t="shared" si="807"/>
        <v>4.4999999999999998E-2</v>
      </c>
      <c r="BL1576">
        <f t="shared" si="808"/>
        <v>2.2050000000000001</v>
      </c>
      <c r="BM1576" s="43">
        <f t="shared" si="825"/>
        <v>44058</v>
      </c>
      <c r="BN1576" s="43">
        <f t="shared" si="809"/>
        <v>44196</v>
      </c>
      <c r="BO1576" s="45">
        <f t="shared" si="826"/>
        <v>0.48832417582417587</v>
      </c>
      <c r="BP1576" s="45">
        <f t="shared" si="827"/>
        <v>1.9739406141803402</v>
      </c>
      <c r="BQ1576" s="47">
        <f t="shared" si="828"/>
        <v>112.28239662958691</v>
      </c>
      <c r="BR1576" s="47">
        <f t="shared" si="829"/>
        <v>136.55257253908619</v>
      </c>
    </row>
    <row r="1577" spans="6:70" x14ac:dyDescent="0.25">
      <c r="F1577" s="2">
        <v>43994</v>
      </c>
      <c r="G1577">
        <v>8.6999999999999994E-2</v>
      </c>
      <c r="H1577" s="43">
        <v>44028</v>
      </c>
      <c r="I1577">
        <v>0.45889999999999997</v>
      </c>
      <c r="L1577" s="2">
        <v>43952</v>
      </c>
      <c r="M1577" t="str">
        <v>912828V9</v>
      </c>
      <c r="N1577">
        <v>1.3130999999999999</v>
      </c>
      <c r="O1577">
        <v>-0.15128</v>
      </c>
      <c r="P1577">
        <v>0.80059999999999998</v>
      </c>
      <c r="Q1577">
        <v>138.875</v>
      </c>
      <c r="R1577">
        <f>VLOOKUP(M1577,工作表1!$A$3:$B$1000,2,FALSE)</f>
        <v>2.25</v>
      </c>
      <c r="S1577" t="str">
        <f>VLOOKUP(M1577,工作表1!$A$3:$C$1000,3,FALSE)</f>
        <v>2027/2/15</v>
      </c>
      <c r="T1577">
        <f t="shared" si="799"/>
        <v>4.4999999999999998E-2</v>
      </c>
      <c r="U1577">
        <f t="shared" si="798"/>
        <v>2.2050000000000001</v>
      </c>
      <c r="V1577" s="43">
        <f t="shared" si="810"/>
        <v>44058</v>
      </c>
      <c r="W1577" s="43">
        <f t="shared" si="800"/>
        <v>44012</v>
      </c>
      <c r="X1577" s="45">
        <f t="shared" si="811"/>
        <v>0.48832417582417587</v>
      </c>
      <c r="Y1577" s="45">
        <f t="shared" si="812"/>
        <v>0.83969403883787441</v>
      </c>
      <c r="Z1577" s="47">
        <f t="shared" si="813"/>
        <v>111.56341770852059</v>
      </c>
      <c r="AA1577" s="47">
        <f t="shared" si="814"/>
        <v>138.4757825076741</v>
      </c>
      <c r="AB1577" s="45">
        <f t="shared" si="815"/>
        <v>0.51139999999999997</v>
      </c>
      <c r="AC1577" s="2" t="str">
        <f t="shared" si="801"/>
        <v>TY1</v>
      </c>
      <c r="AD1577">
        <f t="shared" si="802"/>
        <v>138.875</v>
      </c>
      <c r="AE1577">
        <f t="shared" si="803"/>
        <v>138.640625</v>
      </c>
      <c r="AF1577" s="49">
        <f t="shared" si="830"/>
        <v>0.234375</v>
      </c>
      <c r="AG1577" s="3">
        <f t="shared" si="816"/>
        <v>138.4757825076741</v>
      </c>
      <c r="AH1577">
        <f t="shared" si="817"/>
        <v>137.47792136165995</v>
      </c>
      <c r="AI1577" s="51">
        <f t="shared" si="818"/>
        <v>0.99786114601414511</v>
      </c>
      <c r="AJ1577" s="52">
        <f t="shared" si="819"/>
        <v>0.76348614601414511</v>
      </c>
      <c r="AK1577" s="2">
        <v>43952</v>
      </c>
      <c r="AL1577" t="str">
        <v>912828X8</v>
      </c>
      <c r="AM1577">
        <v>-1.2427999999999999</v>
      </c>
      <c r="AN1577">
        <v>0.16317000000000001</v>
      </c>
      <c r="AO1577">
        <v>0.80720000000000003</v>
      </c>
      <c r="AP1577">
        <v>138.640625</v>
      </c>
      <c r="AQ1577">
        <f>VLOOKUP(AL1577,工作表1!$F$3:$G$1000,2,FALSE)</f>
        <v>2.375</v>
      </c>
      <c r="AR1577" t="str">
        <f>VLOOKUP(AL1577,工作表1!$F$3:$H$1000,3,FALSE)</f>
        <v>2027/5/15</v>
      </c>
      <c r="AS1577">
        <f t="shared" si="804"/>
        <v>4.4999999999999998E-2</v>
      </c>
      <c r="AT1577">
        <f t="shared" si="805"/>
        <v>2.33</v>
      </c>
      <c r="AU1577" s="43">
        <f t="shared" si="820"/>
        <v>43966</v>
      </c>
      <c r="AV1577" s="43">
        <f t="shared" si="806"/>
        <v>44104</v>
      </c>
      <c r="AW1577" s="45">
        <f t="shared" si="821"/>
        <v>1.1157280219780219</v>
      </c>
      <c r="AX1577" s="45">
        <f t="shared" si="822"/>
        <v>2.0852485699232273</v>
      </c>
      <c r="AY1577" s="47">
        <f t="shared" si="823"/>
        <v>112.80123476696753</v>
      </c>
      <c r="AZ1577" s="47">
        <f t="shared" si="824"/>
        <v>137.47792136165995</v>
      </c>
      <c r="BA1577" s="43"/>
      <c r="BC1577" s="2">
        <v>43951</v>
      </c>
      <c r="BD1577" t="str">
        <v>9128282R</v>
      </c>
      <c r="BE1577">
        <v>-4.6116999999999999</v>
      </c>
      <c r="BF1577">
        <v>0.30941999999999997</v>
      </c>
      <c r="BG1577">
        <v>0.80059999999999998</v>
      </c>
      <c r="BH1577">
        <v>138.84375</v>
      </c>
      <c r="BI1577">
        <f>VLOOKUP(BD1577,工作表1!$K$3:$L$1000,2,FALSE)</f>
        <v>2.25</v>
      </c>
      <c r="BJ1577" t="str">
        <f>VLOOKUP(BD1577,工作表1!$K$3:$M$1000,3,FALSE)</f>
        <v>2027/8/15</v>
      </c>
      <c r="BK1577">
        <f t="shared" si="807"/>
        <v>4.3999999999999997E-2</v>
      </c>
      <c r="BL1577">
        <f t="shared" si="808"/>
        <v>2.206</v>
      </c>
      <c r="BM1577" s="43">
        <f t="shared" si="825"/>
        <v>44058</v>
      </c>
      <c r="BN1577" s="43">
        <f t="shared" si="809"/>
        <v>44196</v>
      </c>
      <c r="BO1577" s="45">
        <f t="shared" si="826"/>
        <v>0.46978021978021978</v>
      </c>
      <c r="BP1577" s="45">
        <f t="shared" si="827"/>
        <v>1.9738898088213159</v>
      </c>
      <c r="BQ1577" s="47">
        <f t="shared" si="828"/>
        <v>112.42371721487019</v>
      </c>
      <c r="BR1577" s="47">
        <f t="shared" si="829"/>
        <v>136.68224548896114</v>
      </c>
    </row>
    <row r="1578" spans="6:70" x14ac:dyDescent="0.25">
      <c r="F1578" s="2">
        <v>43993</v>
      </c>
      <c r="G1578">
        <v>9.4E-2</v>
      </c>
      <c r="H1578" s="43">
        <v>44027</v>
      </c>
      <c r="I1578">
        <v>0.4703</v>
      </c>
      <c r="L1578" s="2">
        <v>43951</v>
      </c>
      <c r="M1578" t="str">
        <v>912828V9</v>
      </c>
      <c r="N1578">
        <v>0.67900000000000005</v>
      </c>
      <c r="O1578">
        <v>6.5100000000000002E-3</v>
      </c>
      <c r="P1578">
        <v>0.80059999999999998</v>
      </c>
      <c r="Q1578">
        <v>139.0625</v>
      </c>
      <c r="R1578">
        <f>VLOOKUP(M1578,工作表1!$A$3:$B$1000,2,FALSE)</f>
        <v>2.25</v>
      </c>
      <c r="S1578" t="str">
        <f>VLOOKUP(M1578,工作表1!$A$3:$C$1000,3,FALSE)</f>
        <v>2027/2/15</v>
      </c>
      <c r="T1578">
        <f t="shared" si="799"/>
        <v>4.3999999999999997E-2</v>
      </c>
      <c r="U1578">
        <f t="shared" si="798"/>
        <v>2.206</v>
      </c>
      <c r="V1578" s="43">
        <f t="shared" si="810"/>
        <v>44058</v>
      </c>
      <c r="W1578" s="43">
        <f t="shared" si="800"/>
        <v>44012</v>
      </c>
      <c r="X1578" s="45">
        <f t="shared" si="811"/>
        <v>0.46978021978021978</v>
      </c>
      <c r="Y1578" s="45">
        <f t="shared" si="812"/>
        <v>0.83964323347884995</v>
      </c>
      <c r="Z1578" s="47">
        <f t="shared" si="813"/>
        <v>111.70204288060864</v>
      </c>
      <c r="AA1578" s="47">
        <f t="shared" si="814"/>
        <v>138.60272712619243</v>
      </c>
      <c r="AB1578" s="45">
        <f t="shared" si="815"/>
        <v>0.53420000000000001</v>
      </c>
      <c r="AC1578" s="2" t="str">
        <f t="shared" si="801"/>
        <v>TY1</v>
      </c>
      <c r="AD1578">
        <f t="shared" si="802"/>
        <v>139.0625</v>
      </c>
      <c r="AE1578">
        <f t="shared" si="803"/>
        <v>138.84375</v>
      </c>
      <c r="AF1578" s="49">
        <f t="shared" si="830"/>
        <v>0.21875</v>
      </c>
      <c r="AG1578" s="3">
        <f t="shared" si="816"/>
        <v>138.60272712619243</v>
      </c>
      <c r="AH1578">
        <f t="shared" si="817"/>
        <v>137.62568623672496</v>
      </c>
      <c r="AI1578" s="51">
        <f t="shared" si="818"/>
        <v>0.97704088946747447</v>
      </c>
      <c r="AJ1578" s="52">
        <f t="shared" si="819"/>
        <v>0.75829088946747447</v>
      </c>
      <c r="AK1578" s="2">
        <v>43951</v>
      </c>
      <c r="AL1578" t="str">
        <v>912828X8</v>
      </c>
      <c r="AM1578">
        <v>-1.4831000000000001</v>
      </c>
      <c r="AN1578">
        <v>0.21717</v>
      </c>
      <c r="AO1578">
        <v>0.80720000000000003</v>
      </c>
      <c r="AP1578">
        <v>138.84375</v>
      </c>
      <c r="AQ1578">
        <f>VLOOKUP(AL1578,工作表1!$F$3:$G$1000,2,FALSE)</f>
        <v>2.375</v>
      </c>
      <c r="AR1578" t="str">
        <f>VLOOKUP(AL1578,工作表1!$F$3:$H$1000,3,FALSE)</f>
        <v>2027/5/15</v>
      </c>
      <c r="AS1578">
        <f t="shared" si="804"/>
        <v>4.3999999999999997E-2</v>
      </c>
      <c r="AT1578">
        <f t="shared" si="805"/>
        <v>2.331</v>
      </c>
      <c r="AU1578" s="43">
        <f t="shared" si="820"/>
        <v>43966</v>
      </c>
      <c r="AV1578" s="43">
        <f t="shared" si="806"/>
        <v>44104</v>
      </c>
      <c r="AW1578" s="45">
        <f t="shared" si="821"/>
        <v>1.0961538461538463</v>
      </c>
      <c r="AX1578" s="45">
        <f t="shared" si="822"/>
        <v>2.0851949420442573</v>
      </c>
      <c r="AY1578" s="47">
        <f t="shared" si="823"/>
        <v>112.95775944017785</v>
      </c>
      <c r="AZ1578" s="47">
        <f t="shared" si="824"/>
        <v>137.62568623672496</v>
      </c>
      <c r="BA1578" s="43"/>
      <c r="BC1578" s="2">
        <v>43950</v>
      </c>
      <c r="BD1578" t="str">
        <v>9128282R</v>
      </c>
      <c r="BE1578">
        <v>-5.4222999999999999</v>
      </c>
      <c r="BF1578">
        <v>0.29992999999999997</v>
      </c>
      <c r="BG1578">
        <v>0.80059999999999998</v>
      </c>
      <c r="BH1578">
        <v>138.75</v>
      </c>
      <c r="BI1578">
        <f>VLOOKUP(BD1578,工作表1!$K$3:$L$1000,2,FALSE)</f>
        <v>2.25</v>
      </c>
      <c r="BJ1578" t="str">
        <f>VLOOKUP(BD1578,工作表1!$K$3:$M$1000,3,FALSE)</f>
        <v>2027/8/15</v>
      </c>
      <c r="BK1578">
        <f t="shared" si="807"/>
        <v>4.8500000000000001E-2</v>
      </c>
      <c r="BL1578">
        <f t="shared" si="808"/>
        <v>2.2014999999999998</v>
      </c>
      <c r="BM1578" s="43">
        <f t="shared" si="825"/>
        <v>44058</v>
      </c>
      <c r="BN1578" s="43">
        <f t="shared" si="809"/>
        <v>44196</v>
      </c>
      <c r="BO1578" s="45">
        <f t="shared" si="826"/>
        <v>0.46359890109890106</v>
      </c>
      <c r="BP1578" s="45">
        <f t="shared" si="827"/>
        <v>1.9738728737016409</v>
      </c>
      <c r="BQ1578" s="47">
        <f t="shared" si="828"/>
        <v>112.36134681332142</v>
      </c>
      <c r="BR1578" s="47">
        <f t="shared" si="829"/>
        <v>136.59282976666316</v>
      </c>
    </row>
    <row r="1579" spans="6:70" x14ac:dyDescent="0.25">
      <c r="F1579" s="2">
        <v>43992</v>
      </c>
      <c r="G1579">
        <v>7.1999999999999995E-2</v>
      </c>
      <c r="H1579" s="43">
        <v>44026</v>
      </c>
      <c r="I1579">
        <v>0.46800000000000003</v>
      </c>
      <c r="L1579" s="2">
        <v>43950</v>
      </c>
      <c r="M1579" t="str">
        <v>912828V9</v>
      </c>
      <c r="N1579">
        <v>0.63790000000000002</v>
      </c>
      <c r="O1579">
        <v>-2.6950000000000002E-2</v>
      </c>
      <c r="P1579">
        <v>0.80059999999999998</v>
      </c>
      <c r="Q1579">
        <v>138.96875</v>
      </c>
      <c r="R1579">
        <f>VLOOKUP(M1579,工作表1!$A$3:$B$1000,2,FALSE)</f>
        <v>2.25</v>
      </c>
      <c r="S1579" t="str">
        <f>VLOOKUP(M1579,工作表1!$A$3:$C$1000,3,FALSE)</f>
        <v>2027/2/15</v>
      </c>
      <c r="T1579">
        <f t="shared" si="799"/>
        <v>4.8500000000000001E-2</v>
      </c>
      <c r="U1579">
        <f t="shared" si="798"/>
        <v>2.2014999999999998</v>
      </c>
      <c r="V1579" s="43">
        <f t="shared" si="810"/>
        <v>44058</v>
      </c>
      <c r="W1579" s="43">
        <f t="shared" si="800"/>
        <v>44012</v>
      </c>
      <c r="X1579" s="45">
        <f t="shared" si="811"/>
        <v>0.46359890109890106</v>
      </c>
      <c r="Y1579" s="45">
        <f t="shared" si="812"/>
        <v>0.83962629835917513</v>
      </c>
      <c r="Z1579" s="47">
        <f t="shared" si="813"/>
        <v>111.6396957188928</v>
      </c>
      <c r="AA1579" s="47">
        <f t="shared" si="814"/>
        <v>138.51046758654863</v>
      </c>
      <c r="AB1579" s="45">
        <f t="shared" si="815"/>
        <v>0.52729999999999999</v>
      </c>
      <c r="AC1579" s="2" t="str">
        <f t="shared" si="801"/>
        <v>TY1</v>
      </c>
      <c r="AD1579">
        <f t="shared" si="802"/>
        <v>138.96875</v>
      </c>
      <c r="AE1579">
        <f t="shared" si="803"/>
        <v>138.75</v>
      </c>
      <c r="AF1579" s="49">
        <f t="shared" si="830"/>
        <v>0.21875</v>
      </c>
      <c r="AG1579" s="3">
        <f t="shared" si="816"/>
        <v>138.51046758654863</v>
      </c>
      <c r="AH1579">
        <f t="shared" si="817"/>
        <v>137.53565474875595</v>
      </c>
      <c r="AI1579" s="51">
        <f t="shared" si="818"/>
        <v>0.97481283779268324</v>
      </c>
      <c r="AJ1579" s="52">
        <f t="shared" si="819"/>
        <v>0.75606283779268324</v>
      </c>
      <c r="AK1579" s="2">
        <v>43950</v>
      </c>
      <c r="AL1579" t="str">
        <v>912828X8</v>
      </c>
      <c r="AM1579">
        <v>-1.9029</v>
      </c>
      <c r="AN1579">
        <v>0.20191999999999999</v>
      </c>
      <c r="AO1579">
        <v>0.80720000000000003</v>
      </c>
      <c r="AP1579">
        <v>138.75</v>
      </c>
      <c r="AQ1579">
        <f>VLOOKUP(AL1579,工作表1!$F$3:$G$1000,2,FALSE)</f>
        <v>2.375</v>
      </c>
      <c r="AR1579" t="str">
        <f>VLOOKUP(AL1579,工作表1!$F$3:$H$1000,3,FALSE)</f>
        <v>2027/5/15</v>
      </c>
      <c r="AS1579">
        <f t="shared" si="804"/>
        <v>4.8500000000000001E-2</v>
      </c>
      <c r="AT1579">
        <f t="shared" si="805"/>
        <v>2.3264999999999998</v>
      </c>
      <c r="AU1579" s="43">
        <f t="shared" si="820"/>
        <v>43966</v>
      </c>
      <c r="AV1579" s="43">
        <f t="shared" si="806"/>
        <v>44104</v>
      </c>
      <c r="AW1579" s="45">
        <f t="shared" si="821"/>
        <v>1.0896291208791209</v>
      </c>
      <c r="AX1579" s="45">
        <f t="shared" si="822"/>
        <v>2.0851770660846003</v>
      </c>
      <c r="AY1579" s="47">
        <f t="shared" si="823"/>
        <v>112.89545184881224</v>
      </c>
      <c r="AZ1579" s="47">
        <f t="shared" si="824"/>
        <v>137.53565474875595</v>
      </c>
      <c r="BA1579" s="43"/>
      <c r="BC1579" s="2">
        <v>43949</v>
      </c>
      <c r="BD1579" t="str">
        <v>9128282R</v>
      </c>
      <c r="BE1579">
        <v>-4.5498000000000003</v>
      </c>
      <c r="BF1579">
        <v>0.29037000000000002</v>
      </c>
      <c r="BG1579">
        <v>0.80059999999999998</v>
      </c>
      <c r="BH1579">
        <v>138.8125</v>
      </c>
      <c r="BI1579">
        <f>VLOOKUP(BD1579,工作表1!$K$3:$L$1000,2,FALSE)</f>
        <v>2.25</v>
      </c>
      <c r="BJ1579" t="str">
        <f>VLOOKUP(BD1579,工作表1!$K$3:$M$1000,3,FALSE)</f>
        <v>2027/8/15</v>
      </c>
      <c r="BK1579">
        <f t="shared" si="807"/>
        <v>7.2999999999999995E-2</v>
      </c>
      <c r="BL1579">
        <f t="shared" si="808"/>
        <v>2.177</v>
      </c>
      <c r="BM1579" s="43">
        <f t="shared" si="825"/>
        <v>44058</v>
      </c>
      <c r="BN1579" s="43">
        <f t="shared" si="809"/>
        <v>44196</v>
      </c>
      <c r="BO1579" s="45">
        <f t="shared" si="826"/>
        <v>0.4574175824175824</v>
      </c>
      <c r="BP1579" s="45">
        <f t="shared" si="827"/>
        <v>1.9738559385819658</v>
      </c>
      <c r="BQ1579" s="47">
        <f t="shared" si="828"/>
        <v>112.42392629383954</v>
      </c>
      <c r="BR1579" s="47">
        <f t="shared" si="829"/>
        <v>136.67658610123948</v>
      </c>
    </row>
    <row r="1580" spans="6:70" x14ac:dyDescent="0.25">
      <c r="F1580" s="2">
        <v>43991</v>
      </c>
      <c r="G1580">
        <v>7.7009999999999995E-2</v>
      </c>
      <c r="H1580" s="43">
        <v>44025</v>
      </c>
      <c r="I1580">
        <v>0.4657</v>
      </c>
      <c r="L1580" s="2">
        <v>43949</v>
      </c>
      <c r="M1580" t="str">
        <v>912828V9</v>
      </c>
      <c r="N1580">
        <v>0.91669999999999996</v>
      </c>
      <c r="O1580">
        <v>-4.333E-2</v>
      </c>
      <c r="P1580">
        <v>0.80059999999999998</v>
      </c>
      <c r="Q1580">
        <v>139.015625</v>
      </c>
      <c r="R1580">
        <f>VLOOKUP(M1580,工作表1!$A$3:$B$1000,2,FALSE)</f>
        <v>2.25</v>
      </c>
      <c r="S1580" t="str">
        <f>VLOOKUP(M1580,工作表1!$A$3:$C$1000,3,FALSE)</f>
        <v>2027/2/15</v>
      </c>
      <c r="T1580">
        <f t="shared" si="799"/>
        <v>7.2999999999999995E-2</v>
      </c>
      <c r="U1580">
        <f t="shared" si="798"/>
        <v>2.177</v>
      </c>
      <c r="V1580" s="43">
        <f t="shared" si="810"/>
        <v>44058</v>
      </c>
      <c r="W1580" s="43">
        <f t="shared" si="800"/>
        <v>44012</v>
      </c>
      <c r="X1580" s="45">
        <f t="shared" si="811"/>
        <v>0.4574175824175824</v>
      </c>
      <c r="Y1580" s="45">
        <f t="shared" si="812"/>
        <v>0.83960936323950019</v>
      </c>
      <c r="Z1580" s="47">
        <f t="shared" si="813"/>
        <v>111.68673974486546</v>
      </c>
      <c r="AA1580" s="47">
        <f t="shared" si="814"/>
        <v>138.55917810952405</v>
      </c>
      <c r="AB1580" s="45">
        <f t="shared" si="815"/>
        <v>0.51910000000000001</v>
      </c>
      <c r="AC1580" s="2" t="str">
        <f t="shared" si="801"/>
        <v>TY1</v>
      </c>
      <c r="AD1580">
        <f t="shared" si="802"/>
        <v>139.015625</v>
      </c>
      <c r="AE1580">
        <f t="shared" si="803"/>
        <v>138.8125</v>
      </c>
      <c r="AF1580" s="49">
        <f t="shared" si="830"/>
        <v>0.203125</v>
      </c>
      <c r="AG1580" s="3">
        <f t="shared" si="816"/>
        <v>138.55917810952405</v>
      </c>
      <c r="AH1580">
        <f t="shared" si="817"/>
        <v>137.59125653086531</v>
      </c>
      <c r="AI1580" s="51">
        <f t="shared" si="818"/>
        <v>0.96792157865874628</v>
      </c>
      <c r="AJ1580" s="52">
        <f t="shared" si="819"/>
        <v>0.76479657865874628</v>
      </c>
      <c r="AK1580" s="2">
        <v>43949</v>
      </c>
      <c r="AL1580" t="str">
        <v>912828X8</v>
      </c>
      <c r="AM1580">
        <v>-1.7995000000000001</v>
      </c>
      <c r="AN1580">
        <v>0.22137999999999999</v>
      </c>
      <c r="AO1580">
        <v>0.80720000000000003</v>
      </c>
      <c r="AP1580">
        <v>138.8125</v>
      </c>
      <c r="AQ1580">
        <f>VLOOKUP(AL1580,工作表1!$F$3:$G$1000,2,FALSE)</f>
        <v>2.375</v>
      </c>
      <c r="AR1580" t="str">
        <f>VLOOKUP(AL1580,工作表1!$F$3:$H$1000,3,FALSE)</f>
        <v>2027/5/15</v>
      </c>
      <c r="AS1580">
        <f t="shared" si="804"/>
        <v>7.2999999999999995E-2</v>
      </c>
      <c r="AT1580">
        <f t="shared" si="805"/>
        <v>2.302</v>
      </c>
      <c r="AU1580" s="43">
        <f t="shared" si="820"/>
        <v>43966</v>
      </c>
      <c r="AV1580" s="43">
        <f t="shared" si="806"/>
        <v>44104</v>
      </c>
      <c r="AW1580" s="45">
        <f t="shared" si="821"/>
        <v>1.0831043956043955</v>
      </c>
      <c r="AX1580" s="45">
        <f t="shared" si="822"/>
        <v>2.0851591901249433</v>
      </c>
      <c r="AY1580" s="47">
        <f t="shared" si="823"/>
        <v>112.94211887749834</v>
      </c>
      <c r="AZ1580" s="47">
        <f t="shared" si="824"/>
        <v>137.59125653086531</v>
      </c>
      <c r="BA1580" s="43"/>
      <c r="BC1580" s="2">
        <v>43948</v>
      </c>
      <c r="BD1580" t="str">
        <v>9128282R</v>
      </c>
      <c r="BE1580">
        <v>-4.5884999999999998</v>
      </c>
      <c r="BF1580">
        <v>0.29369000000000001</v>
      </c>
      <c r="BG1580">
        <v>0.80059999999999998</v>
      </c>
      <c r="BH1580">
        <v>138.4375</v>
      </c>
      <c r="BI1580">
        <f>VLOOKUP(BD1580,工作表1!$K$3:$L$1000,2,FALSE)</f>
        <v>2.25</v>
      </c>
      <c r="BJ1580" t="str">
        <f>VLOOKUP(BD1580,工作表1!$K$3:$M$1000,3,FALSE)</f>
        <v>2027/8/15</v>
      </c>
      <c r="BK1580">
        <f t="shared" si="807"/>
        <v>7.4999999999999997E-2</v>
      </c>
      <c r="BL1580">
        <f t="shared" si="808"/>
        <v>2.1749999999999998</v>
      </c>
      <c r="BM1580" s="43">
        <f t="shared" si="825"/>
        <v>44058</v>
      </c>
      <c r="BN1580" s="43">
        <f t="shared" si="809"/>
        <v>44196</v>
      </c>
      <c r="BO1580" s="45">
        <f t="shared" si="826"/>
        <v>0.45123626373626374</v>
      </c>
      <c r="BP1580" s="45">
        <f t="shared" si="827"/>
        <v>1.973839003462291</v>
      </c>
      <c r="BQ1580" s="47">
        <f t="shared" si="828"/>
        <v>112.1251457406885</v>
      </c>
      <c r="BR1580" s="47">
        <f t="shared" si="829"/>
        <v>136.2898685130603</v>
      </c>
    </row>
    <row r="1581" spans="6:70" x14ac:dyDescent="0.25">
      <c r="F1581" s="2">
        <v>43990</v>
      </c>
      <c r="G1581">
        <v>7.6810000000000003E-2</v>
      </c>
      <c r="H1581" s="43">
        <v>44022</v>
      </c>
      <c r="I1581">
        <v>0.49309999999999998</v>
      </c>
      <c r="L1581" s="2">
        <v>43948</v>
      </c>
      <c r="M1581" t="str">
        <v>912828V9</v>
      </c>
      <c r="N1581">
        <v>0.44440000000000002</v>
      </c>
      <c r="O1581">
        <v>3.6049999999999999E-2</v>
      </c>
      <c r="P1581">
        <v>0.80059999999999998</v>
      </c>
      <c r="Q1581">
        <v>138.65625</v>
      </c>
      <c r="R1581">
        <f>VLOOKUP(M1581,工作表1!$A$3:$B$1000,2,FALSE)</f>
        <v>2.25</v>
      </c>
      <c r="S1581" t="str">
        <f>VLOOKUP(M1581,工作表1!$A$3:$C$1000,3,FALSE)</f>
        <v>2027/2/15</v>
      </c>
      <c r="T1581">
        <f t="shared" si="799"/>
        <v>7.4999999999999997E-2</v>
      </c>
      <c r="U1581">
        <f t="shared" si="798"/>
        <v>2.1749999999999998</v>
      </c>
      <c r="V1581" s="43">
        <f t="shared" si="810"/>
        <v>44058</v>
      </c>
      <c r="W1581" s="43">
        <f t="shared" si="800"/>
        <v>44012</v>
      </c>
      <c r="X1581" s="45">
        <f t="shared" si="811"/>
        <v>0.45123626373626374</v>
      </c>
      <c r="Y1581" s="45">
        <f t="shared" si="812"/>
        <v>0.83959242811982548</v>
      </c>
      <c r="Z1581" s="47">
        <f t="shared" si="813"/>
        <v>111.38904620809834</v>
      </c>
      <c r="AA1581" s="47">
        <f t="shared" si="814"/>
        <v>138.172541453348</v>
      </c>
      <c r="AB1581" s="45">
        <f t="shared" si="815"/>
        <v>0.5605</v>
      </c>
      <c r="AC1581" s="2" t="str">
        <f t="shared" si="801"/>
        <v>TY1</v>
      </c>
      <c r="AD1581">
        <f t="shared" si="802"/>
        <v>138.65625</v>
      </c>
      <c r="AE1581">
        <f t="shared" si="803"/>
        <v>138.4375</v>
      </c>
      <c r="AF1581" s="49">
        <f t="shared" si="830"/>
        <v>0.21875</v>
      </c>
      <c r="AG1581" s="3">
        <f t="shared" si="816"/>
        <v>138.172541453348</v>
      </c>
      <c r="AH1581">
        <f t="shared" si="817"/>
        <v>137.2076381350806</v>
      </c>
      <c r="AI1581" s="51">
        <f t="shared" si="818"/>
        <v>0.96490331826740317</v>
      </c>
      <c r="AJ1581" s="52">
        <f t="shared" si="819"/>
        <v>0.74615331826740317</v>
      </c>
      <c r="AK1581" s="2">
        <v>43948</v>
      </c>
      <c r="AL1581" t="str">
        <v>912828X8</v>
      </c>
      <c r="AM1581">
        <v>-1.7854000000000001</v>
      </c>
      <c r="AN1581">
        <v>0.22202</v>
      </c>
      <c r="AO1581">
        <v>0.80720000000000003</v>
      </c>
      <c r="AP1581">
        <v>138.4375</v>
      </c>
      <c r="AQ1581">
        <f>VLOOKUP(AL1581,工作表1!$F$3:$G$1000,2,FALSE)</f>
        <v>2.375</v>
      </c>
      <c r="AR1581" t="str">
        <f>VLOOKUP(AL1581,工作表1!$F$3:$H$1000,3,FALSE)</f>
        <v>2027/5/15</v>
      </c>
      <c r="AS1581">
        <f t="shared" si="804"/>
        <v>7.4999999999999997E-2</v>
      </c>
      <c r="AT1581">
        <f t="shared" si="805"/>
        <v>2.2999999999999998</v>
      </c>
      <c r="AU1581" s="43">
        <f t="shared" si="820"/>
        <v>43966</v>
      </c>
      <c r="AV1581" s="43">
        <f t="shared" si="806"/>
        <v>44104</v>
      </c>
      <c r="AW1581" s="45">
        <f t="shared" si="821"/>
        <v>1.0765796703296704</v>
      </c>
      <c r="AX1581" s="45">
        <f t="shared" si="822"/>
        <v>2.0851413141652868</v>
      </c>
      <c r="AY1581" s="47">
        <f t="shared" si="823"/>
        <v>112.64379876747725</v>
      </c>
      <c r="AZ1581" s="47">
        <f t="shared" si="824"/>
        <v>137.2076381350806</v>
      </c>
      <c r="BA1581" s="43"/>
      <c r="BC1581" s="2">
        <v>43945</v>
      </c>
      <c r="BD1581" t="str">
        <v>9128282R</v>
      </c>
      <c r="BE1581">
        <v>-3.2795000000000001</v>
      </c>
      <c r="BF1581">
        <v>0.25941999999999998</v>
      </c>
      <c r="BG1581">
        <v>0.80059999999999998</v>
      </c>
      <c r="BH1581">
        <v>138.90625</v>
      </c>
      <c r="BI1581">
        <f>VLOOKUP(BD1581,工作表1!$K$3:$L$1000,2,FALSE)</f>
        <v>2.25</v>
      </c>
      <c r="BJ1581" t="str">
        <f>VLOOKUP(BD1581,工作表1!$K$3:$M$1000,3,FALSE)</f>
        <v>2027/8/15</v>
      </c>
      <c r="BK1581">
        <f t="shared" si="807"/>
        <v>7.5499999999999998E-2</v>
      </c>
      <c r="BL1581">
        <f t="shared" si="808"/>
        <v>2.1745000000000001</v>
      </c>
      <c r="BM1581" s="43">
        <f t="shared" si="825"/>
        <v>44058</v>
      </c>
      <c r="BN1581" s="43">
        <f t="shared" si="809"/>
        <v>44196</v>
      </c>
      <c r="BO1581" s="45">
        <f t="shared" si="826"/>
        <v>0.44505494505494503</v>
      </c>
      <c r="BP1581" s="45">
        <f t="shared" si="827"/>
        <v>1.9738220683426162</v>
      </c>
      <c r="BQ1581" s="47">
        <f t="shared" si="828"/>
        <v>112.53195140837023</v>
      </c>
      <c r="BR1581" s="47">
        <f t="shared" si="829"/>
        <v>136.78319588942094</v>
      </c>
    </row>
    <row r="1582" spans="6:70" x14ac:dyDescent="0.25">
      <c r="F1582" s="2">
        <v>43987</v>
      </c>
      <c r="G1582">
        <v>6.5000000000000002E-2</v>
      </c>
      <c r="H1582" s="43">
        <v>44021</v>
      </c>
      <c r="I1582">
        <v>0.46350000000000002</v>
      </c>
      <c r="L1582" s="2">
        <v>43945</v>
      </c>
      <c r="M1582" t="str">
        <v>912828V9</v>
      </c>
      <c r="N1582">
        <v>0.77900000000000003</v>
      </c>
      <c r="O1582">
        <v>4.96E-3</v>
      </c>
      <c r="P1582">
        <v>0.80059999999999998</v>
      </c>
      <c r="Q1582">
        <v>139.109375</v>
      </c>
      <c r="R1582">
        <f>VLOOKUP(M1582,工作表1!$A$3:$B$1000,2,FALSE)</f>
        <v>2.25</v>
      </c>
      <c r="S1582" t="str">
        <f>VLOOKUP(M1582,工作表1!$A$3:$C$1000,3,FALSE)</f>
        <v>2027/2/15</v>
      </c>
      <c r="T1582">
        <f t="shared" si="799"/>
        <v>7.5499999999999998E-2</v>
      </c>
      <c r="U1582">
        <f t="shared" si="798"/>
        <v>2.1745000000000001</v>
      </c>
      <c r="V1582" s="43">
        <f t="shared" si="810"/>
        <v>44058</v>
      </c>
      <c r="W1582" s="43">
        <f t="shared" si="800"/>
        <v>44012</v>
      </c>
      <c r="X1582" s="45">
        <f t="shared" si="811"/>
        <v>0.44505494505494503</v>
      </c>
      <c r="Y1582" s="45">
        <f t="shared" si="812"/>
        <v>0.83957549300015044</v>
      </c>
      <c r="Z1582" s="47">
        <f t="shared" si="813"/>
        <v>111.76443489470262</v>
      </c>
      <c r="AA1582" s="47">
        <f t="shared" si="814"/>
        <v>138.62630782966735</v>
      </c>
      <c r="AB1582" s="45">
        <f t="shared" si="815"/>
        <v>0.51690000000000003</v>
      </c>
      <c r="AC1582" s="2" t="str">
        <f t="shared" si="801"/>
        <v>TY1</v>
      </c>
      <c r="AD1582">
        <f t="shared" si="802"/>
        <v>139.109375</v>
      </c>
      <c r="AE1582">
        <f t="shared" si="803"/>
        <v>138.90625</v>
      </c>
      <c r="AF1582" s="49">
        <f t="shared" si="830"/>
        <v>0.203125</v>
      </c>
      <c r="AG1582" s="3">
        <f t="shared" si="816"/>
        <v>138.62630782966735</v>
      </c>
      <c r="AH1582">
        <f t="shared" si="817"/>
        <v>137.6568993801427</v>
      </c>
      <c r="AI1582" s="51">
        <f t="shared" si="818"/>
        <v>0.96940844952465</v>
      </c>
      <c r="AJ1582" s="52">
        <f t="shared" si="819"/>
        <v>0.76628344952465</v>
      </c>
      <c r="AK1582" s="2">
        <v>43945</v>
      </c>
      <c r="AL1582" t="str">
        <v>912828X8</v>
      </c>
      <c r="AM1582">
        <v>-1.7737000000000001</v>
      </c>
      <c r="AN1582">
        <v>0.24016000000000001</v>
      </c>
      <c r="AO1582">
        <v>0.80720000000000003</v>
      </c>
      <c r="AP1582">
        <v>138.90625</v>
      </c>
      <c r="AQ1582">
        <f>VLOOKUP(AL1582,工作表1!$F$3:$G$1000,2,FALSE)</f>
        <v>2.375</v>
      </c>
      <c r="AR1582" t="str">
        <f>VLOOKUP(AL1582,工作表1!$F$3:$H$1000,3,FALSE)</f>
        <v>2027/5/15</v>
      </c>
      <c r="AS1582">
        <f t="shared" si="804"/>
        <v>7.5499999999999998E-2</v>
      </c>
      <c r="AT1582">
        <f t="shared" si="805"/>
        <v>2.2995000000000001</v>
      </c>
      <c r="AU1582" s="43">
        <f t="shared" si="820"/>
        <v>43966</v>
      </c>
      <c r="AV1582" s="43">
        <f t="shared" si="806"/>
        <v>44104</v>
      </c>
      <c r="AW1582" s="45">
        <f t="shared" si="821"/>
        <v>1.070054945054945</v>
      </c>
      <c r="AX1582" s="45">
        <f t="shared" si="822"/>
        <v>2.0851234382056303</v>
      </c>
      <c r="AY1582" s="47">
        <f t="shared" si="823"/>
        <v>113.01841799243658</v>
      </c>
      <c r="AZ1582" s="47">
        <f t="shared" si="824"/>
        <v>137.6568993801427</v>
      </c>
      <c r="BA1582" s="43"/>
      <c r="BC1582" s="2">
        <v>43944</v>
      </c>
      <c r="BD1582" t="str">
        <v>9128282R</v>
      </c>
      <c r="BE1582">
        <v>-3.4588999999999999</v>
      </c>
      <c r="BF1582">
        <v>0.26407999999999998</v>
      </c>
      <c r="BG1582">
        <v>0.80059999999999998</v>
      </c>
      <c r="BH1582">
        <v>138.8125</v>
      </c>
      <c r="BI1582">
        <f>VLOOKUP(BD1582,工作表1!$K$3:$L$1000,2,FALSE)</f>
        <v>2.25</v>
      </c>
      <c r="BJ1582" t="str">
        <f>VLOOKUP(BD1582,工作表1!$K$3:$M$1000,3,FALSE)</f>
        <v>2027/8/15</v>
      </c>
      <c r="BK1582">
        <f t="shared" si="807"/>
        <v>7.9000000000000001E-2</v>
      </c>
      <c r="BL1582">
        <f t="shared" si="808"/>
        <v>2.1709999999999998</v>
      </c>
      <c r="BM1582" s="43">
        <f t="shared" si="825"/>
        <v>44058</v>
      </c>
      <c r="BN1582" s="43">
        <f t="shared" si="809"/>
        <v>44196</v>
      </c>
      <c r="BO1582" s="45">
        <f t="shared" si="826"/>
        <v>0.42651098901098899</v>
      </c>
      <c r="BP1582" s="45">
        <f t="shared" si="827"/>
        <v>1.9737712629835917</v>
      </c>
      <c r="BQ1582" s="47">
        <f t="shared" si="828"/>
        <v>112.47102174473882</v>
      </c>
      <c r="BR1582" s="47">
        <f t="shared" si="829"/>
        <v>136.664457614349</v>
      </c>
    </row>
    <row r="1583" spans="6:70" x14ac:dyDescent="0.25">
      <c r="F1583" s="2">
        <v>43986</v>
      </c>
      <c r="G1583">
        <v>6.4000000000000001E-2</v>
      </c>
      <c r="H1583" s="43">
        <v>44020</v>
      </c>
      <c r="I1583">
        <v>0.49769999999999998</v>
      </c>
      <c r="L1583" s="2">
        <v>43944</v>
      </c>
      <c r="M1583" t="str">
        <v>912828V9</v>
      </c>
      <c r="N1583">
        <v>1.1218999999999999</v>
      </c>
      <c r="O1583">
        <v>-4.1980000000000003E-2</v>
      </c>
      <c r="P1583">
        <v>0.80059999999999998</v>
      </c>
      <c r="Q1583">
        <v>139.015625</v>
      </c>
      <c r="R1583">
        <f>VLOOKUP(M1583,工作表1!$A$3:$B$1000,2,FALSE)</f>
        <v>2.25</v>
      </c>
      <c r="S1583" t="str">
        <f>VLOOKUP(M1583,工作表1!$A$3:$C$1000,3,FALSE)</f>
        <v>2027/2/15</v>
      </c>
      <c r="T1583">
        <f t="shared" si="799"/>
        <v>7.9000000000000001E-2</v>
      </c>
      <c r="U1583">
        <f t="shared" si="798"/>
        <v>2.1709999999999998</v>
      </c>
      <c r="V1583" s="43">
        <f t="shared" si="810"/>
        <v>44058</v>
      </c>
      <c r="W1583" s="43">
        <f t="shared" si="800"/>
        <v>44012</v>
      </c>
      <c r="X1583" s="45">
        <f t="shared" si="811"/>
        <v>0.42651098901098899</v>
      </c>
      <c r="Y1583" s="45">
        <f t="shared" si="812"/>
        <v>0.83952468764112598</v>
      </c>
      <c r="Z1583" s="47">
        <f t="shared" si="813"/>
        <v>111.71794640357936</v>
      </c>
      <c r="AA1583" s="47">
        <f t="shared" si="814"/>
        <v>138.52337305649309</v>
      </c>
      <c r="AB1583" s="45">
        <f t="shared" si="815"/>
        <v>0.51019999999999999</v>
      </c>
      <c r="AC1583" s="2" t="str">
        <f t="shared" si="801"/>
        <v>TY1</v>
      </c>
      <c r="AD1583">
        <f t="shared" si="802"/>
        <v>139.015625</v>
      </c>
      <c r="AE1583">
        <f t="shared" si="803"/>
        <v>138.8125</v>
      </c>
      <c r="AF1583" s="49">
        <f t="shared" si="830"/>
        <v>0.203125</v>
      </c>
      <c r="AG1583" s="3">
        <f t="shared" si="816"/>
        <v>138.52337305649309</v>
      </c>
      <c r="AH1583">
        <f t="shared" si="817"/>
        <v>137.55770750555314</v>
      </c>
      <c r="AI1583" s="51">
        <f t="shared" si="818"/>
        <v>0.96566555093994566</v>
      </c>
      <c r="AJ1583" s="52">
        <f t="shared" si="819"/>
        <v>0.76254055093994566</v>
      </c>
      <c r="AK1583" s="2">
        <v>43944</v>
      </c>
      <c r="AL1583" t="str">
        <v>912828X8</v>
      </c>
      <c r="AM1583">
        <v>-1.4533</v>
      </c>
      <c r="AN1583">
        <v>0.21701000000000001</v>
      </c>
      <c r="AO1583">
        <v>0.80720000000000003</v>
      </c>
      <c r="AP1583">
        <v>138.8125</v>
      </c>
      <c r="AQ1583">
        <f>VLOOKUP(AL1583,工作表1!$F$3:$G$1000,2,FALSE)</f>
        <v>2.375</v>
      </c>
      <c r="AR1583" t="str">
        <f>VLOOKUP(AL1583,工作表1!$F$3:$H$1000,3,FALSE)</f>
        <v>2027/5/15</v>
      </c>
      <c r="AS1583">
        <f t="shared" si="804"/>
        <v>7.9000000000000001E-2</v>
      </c>
      <c r="AT1583">
        <f t="shared" si="805"/>
        <v>2.2959999999999998</v>
      </c>
      <c r="AU1583" s="43">
        <f t="shared" si="820"/>
        <v>43966</v>
      </c>
      <c r="AV1583" s="43">
        <f t="shared" si="806"/>
        <v>44104</v>
      </c>
      <c r="AW1583" s="45">
        <f t="shared" si="821"/>
        <v>1.0504807692307692</v>
      </c>
      <c r="AX1583" s="45">
        <f t="shared" si="822"/>
        <v>2.0850698103266598</v>
      </c>
      <c r="AY1583" s="47">
        <f t="shared" si="823"/>
        <v>112.97337695510349</v>
      </c>
      <c r="AZ1583" s="47">
        <f t="shared" si="824"/>
        <v>137.55770750555314</v>
      </c>
      <c r="BA1583" s="43"/>
      <c r="BC1583" s="2">
        <v>43943</v>
      </c>
      <c r="BD1583" t="str">
        <v>9128282R</v>
      </c>
      <c r="BE1583">
        <v>-3.5977999999999999</v>
      </c>
      <c r="BF1583">
        <v>0.26301999999999998</v>
      </c>
      <c r="BG1583">
        <v>0.80059999999999998</v>
      </c>
      <c r="BH1583">
        <v>138.84375</v>
      </c>
      <c r="BI1583">
        <f>VLOOKUP(BD1583,工作表1!$K$3:$L$1000,2,FALSE)</f>
        <v>2.25</v>
      </c>
      <c r="BJ1583" t="str">
        <f>VLOOKUP(BD1583,工作表1!$K$3:$M$1000,3,FALSE)</f>
        <v>2027/8/15</v>
      </c>
      <c r="BK1583">
        <f t="shared" si="807"/>
        <v>7.4499999999999997E-2</v>
      </c>
      <c r="BL1583">
        <f t="shared" si="808"/>
        <v>2.1755</v>
      </c>
      <c r="BM1583" s="43">
        <f t="shared" si="825"/>
        <v>44058</v>
      </c>
      <c r="BN1583" s="43">
        <f t="shared" si="809"/>
        <v>44196</v>
      </c>
      <c r="BO1583" s="45">
        <f t="shared" si="826"/>
        <v>0.42032967032967034</v>
      </c>
      <c r="BP1583" s="45">
        <f t="shared" si="827"/>
        <v>1.9737543278639171</v>
      </c>
      <c r="BQ1583" s="47">
        <f t="shared" si="828"/>
        <v>112.50217471907472</v>
      </c>
      <c r="BR1583" s="47">
        <f t="shared" si="829"/>
        <v>136.68422013100542</v>
      </c>
    </row>
    <row r="1584" spans="6:70" x14ac:dyDescent="0.25">
      <c r="F1584" s="2">
        <v>43985</v>
      </c>
      <c r="G1584">
        <v>5.8500000000000003E-2</v>
      </c>
      <c r="H1584" s="43">
        <v>44019</v>
      </c>
      <c r="I1584">
        <v>0.47720000000000001</v>
      </c>
      <c r="L1584" s="2">
        <v>43943</v>
      </c>
      <c r="M1584" t="str">
        <v>912828V9</v>
      </c>
      <c r="N1584">
        <v>1.0927</v>
      </c>
      <c r="O1584">
        <v>-4.1169999999999998E-2</v>
      </c>
      <c r="P1584">
        <v>0.80059999999999998</v>
      </c>
      <c r="Q1584">
        <v>139.046875</v>
      </c>
      <c r="R1584">
        <f>VLOOKUP(M1584,工作表1!$A$3:$B$1000,2,FALSE)</f>
        <v>2.25</v>
      </c>
      <c r="S1584" t="str">
        <f>VLOOKUP(M1584,工作表1!$A$3:$C$1000,3,FALSE)</f>
        <v>2027/2/15</v>
      </c>
      <c r="T1584">
        <f t="shared" si="799"/>
        <v>7.4499999999999997E-2</v>
      </c>
      <c r="U1584">
        <f t="shared" si="798"/>
        <v>2.1755</v>
      </c>
      <c r="V1584" s="43">
        <f t="shared" si="810"/>
        <v>44058</v>
      </c>
      <c r="W1584" s="43">
        <f t="shared" si="800"/>
        <v>44012</v>
      </c>
      <c r="X1584" s="45">
        <f t="shared" si="811"/>
        <v>0.42032967032967034</v>
      </c>
      <c r="Y1584" s="45">
        <f t="shared" si="812"/>
        <v>0.83950775252145116</v>
      </c>
      <c r="Z1584" s="47">
        <f t="shared" si="813"/>
        <v>111.74908568047233</v>
      </c>
      <c r="AA1584" s="47">
        <f t="shared" si="814"/>
        <v>138.54599130954358</v>
      </c>
      <c r="AB1584" s="45">
        <f t="shared" si="815"/>
        <v>0.51249999999999996</v>
      </c>
      <c r="AC1584" s="2" t="str">
        <f t="shared" si="801"/>
        <v>TY1</v>
      </c>
      <c r="AD1584">
        <f t="shared" si="802"/>
        <v>139.046875</v>
      </c>
      <c r="AE1584">
        <f t="shared" si="803"/>
        <v>138.84375</v>
      </c>
      <c r="AF1584" s="49">
        <f t="shared" si="830"/>
        <v>0.203125</v>
      </c>
      <c r="AG1584" s="3">
        <f t="shared" si="816"/>
        <v>138.54599130954358</v>
      </c>
      <c r="AH1584">
        <f t="shared" si="817"/>
        <v>137.59846572783954</v>
      </c>
      <c r="AI1584" s="51">
        <f t="shared" si="818"/>
        <v>0.947525581704042</v>
      </c>
      <c r="AJ1584" s="52">
        <f t="shared" si="819"/>
        <v>0.744400581704042</v>
      </c>
      <c r="AK1584" s="2">
        <v>43943</v>
      </c>
      <c r="AL1584" t="str">
        <v>912828X8</v>
      </c>
      <c r="AM1584">
        <v>-1.056</v>
      </c>
      <c r="AN1584">
        <v>0.18568999999999999</v>
      </c>
      <c r="AO1584">
        <v>0.80720000000000003</v>
      </c>
      <c r="AP1584">
        <v>138.84375</v>
      </c>
      <c r="AQ1584">
        <f>VLOOKUP(AL1584,工作表1!$F$3:$G$1000,2,FALSE)</f>
        <v>2.375</v>
      </c>
      <c r="AR1584" t="str">
        <f>VLOOKUP(AL1584,工作表1!$F$3:$H$1000,3,FALSE)</f>
        <v>2027/5/15</v>
      </c>
      <c r="AS1584">
        <f t="shared" si="804"/>
        <v>7.4499999999999997E-2</v>
      </c>
      <c r="AT1584">
        <f t="shared" si="805"/>
        <v>2.3005</v>
      </c>
      <c r="AU1584" s="43">
        <f t="shared" si="820"/>
        <v>43966</v>
      </c>
      <c r="AV1584" s="43">
        <f t="shared" si="806"/>
        <v>44104</v>
      </c>
      <c r="AW1584" s="45">
        <f t="shared" si="821"/>
        <v>1.043956043956044</v>
      </c>
      <c r="AX1584" s="45">
        <f t="shared" si="822"/>
        <v>2.0850519343670029</v>
      </c>
      <c r="AY1584" s="47">
        <f t="shared" si="823"/>
        <v>113.02045809563384</v>
      </c>
      <c r="AZ1584" s="47">
        <f t="shared" si="824"/>
        <v>137.59846572783954</v>
      </c>
      <c r="BA1584" s="43"/>
      <c r="BC1584" s="2">
        <v>43942</v>
      </c>
      <c r="BD1584" t="str">
        <v>9128282R</v>
      </c>
      <c r="BE1584">
        <v>-3.9173</v>
      </c>
      <c r="BF1584">
        <v>0.23768</v>
      </c>
      <c r="BG1584">
        <v>0.80059999999999998</v>
      </c>
      <c r="BH1584">
        <v>139.203125</v>
      </c>
      <c r="BI1584">
        <f>VLOOKUP(BD1584,工作表1!$K$3:$L$1000,2,FALSE)</f>
        <v>2.25</v>
      </c>
      <c r="BJ1584" t="str">
        <f>VLOOKUP(BD1584,工作表1!$K$3:$M$1000,3,FALSE)</f>
        <v>2027/8/15</v>
      </c>
      <c r="BK1584">
        <f t="shared" si="807"/>
        <v>7.3999999999999996E-2</v>
      </c>
      <c r="BL1584">
        <f t="shared" si="808"/>
        <v>2.1760000000000002</v>
      </c>
      <c r="BM1584" s="43">
        <f t="shared" si="825"/>
        <v>44058</v>
      </c>
      <c r="BN1584" s="43">
        <f t="shared" si="809"/>
        <v>44196</v>
      </c>
      <c r="BO1584" s="45">
        <f t="shared" si="826"/>
        <v>0.41414835164835168</v>
      </c>
      <c r="BP1584" s="45">
        <f t="shared" si="827"/>
        <v>1.9737373927442423</v>
      </c>
      <c r="BQ1584" s="47">
        <f t="shared" si="828"/>
        <v>112.81498212632754</v>
      </c>
      <c r="BR1584" s="47">
        <f t="shared" si="829"/>
        <v>137.05926686453424</v>
      </c>
    </row>
    <row r="1585" spans="6:70" x14ac:dyDescent="0.25">
      <c r="F1585" s="2">
        <v>43984</v>
      </c>
      <c r="G1585">
        <v>5.3999999999999999E-2</v>
      </c>
      <c r="H1585" s="43">
        <v>44018</v>
      </c>
      <c r="I1585">
        <v>0.50229999999999997</v>
      </c>
      <c r="L1585" s="2">
        <v>43942</v>
      </c>
      <c r="M1585" t="str">
        <v>912828V9</v>
      </c>
      <c r="N1585">
        <v>1.3492999999999999</v>
      </c>
      <c r="O1585">
        <v>-0.11262</v>
      </c>
      <c r="P1585">
        <v>0.80059999999999998</v>
      </c>
      <c r="Q1585">
        <v>139.390625</v>
      </c>
      <c r="R1585">
        <f>VLOOKUP(M1585,工作表1!$A$3:$B$1000,2,FALSE)</f>
        <v>2.25</v>
      </c>
      <c r="S1585" t="str">
        <f>VLOOKUP(M1585,工作表1!$A$3:$C$1000,3,FALSE)</f>
        <v>2027/2/15</v>
      </c>
      <c r="T1585">
        <f t="shared" si="799"/>
        <v>7.3999999999999996E-2</v>
      </c>
      <c r="U1585">
        <f t="shared" si="798"/>
        <v>2.1760000000000002</v>
      </c>
      <c r="V1585" s="43">
        <f t="shared" si="810"/>
        <v>44058</v>
      </c>
      <c r="W1585" s="43">
        <f t="shared" si="800"/>
        <v>44012</v>
      </c>
      <c r="X1585" s="45">
        <f t="shared" si="811"/>
        <v>0.41414835164835168</v>
      </c>
      <c r="Y1585" s="45">
        <f t="shared" si="812"/>
        <v>0.83949081740177633</v>
      </c>
      <c r="Z1585" s="47">
        <f t="shared" si="813"/>
        <v>112.04645565294322</v>
      </c>
      <c r="AA1585" s="47">
        <f t="shared" si="814"/>
        <v>138.90207491638444</v>
      </c>
      <c r="AB1585" s="45">
        <f t="shared" si="815"/>
        <v>0.4738</v>
      </c>
      <c r="AC1585" s="2" t="str">
        <f t="shared" si="801"/>
        <v>TY1</v>
      </c>
      <c r="AD1585">
        <f t="shared" si="802"/>
        <v>139.390625</v>
      </c>
      <c r="AE1585">
        <f t="shared" si="803"/>
        <v>139.203125</v>
      </c>
      <c r="AF1585" s="49">
        <f t="shared" si="830"/>
        <v>0.1875</v>
      </c>
      <c r="AG1585" s="3">
        <f t="shared" si="816"/>
        <v>138.90207491638444</v>
      </c>
      <c r="AH1585">
        <f t="shared" si="817"/>
        <v>137.95098183530203</v>
      </c>
      <c r="AI1585" s="51">
        <f t="shared" si="818"/>
        <v>0.95109308108240498</v>
      </c>
      <c r="AJ1585" s="52">
        <f t="shared" si="819"/>
        <v>0.76359308108240498</v>
      </c>
      <c r="AK1585" s="2">
        <v>43942</v>
      </c>
      <c r="AL1585" t="str">
        <v>912828X8</v>
      </c>
      <c r="AM1585">
        <v>-1.6277999999999999</v>
      </c>
      <c r="AN1585">
        <v>0.18336</v>
      </c>
      <c r="AO1585">
        <v>0.80720000000000003</v>
      </c>
      <c r="AP1585">
        <v>139.203125</v>
      </c>
      <c r="AQ1585">
        <f>VLOOKUP(AL1585,工作表1!$F$3:$G$1000,2,FALSE)</f>
        <v>2.375</v>
      </c>
      <c r="AR1585" t="str">
        <f>VLOOKUP(AL1585,工作表1!$F$3:$H$1000,3,FALSE)</f>
        <v>2027/5/15</v>
      </c>
      <c r="AS1585">
        <f t="shared" si="804"/>
        <v>7.3999999999999996E-2</v>
      </c>
      <c r="AT1585">
        <f t="shared" si="805"/>
        <v>2.3010000000000002</v>
      </c>
      <c r="AU1585" s="43">
        <f t="shared" si="820"/>
        <v>43966</v>
      </c>
      <c r="AV1585" s="43">
        <f t="shared" si="806"/>
        <v>44104</v>
      </c>
      <c r="AW1585" s="45">
        <f t="shared" si="821"/>
        <v>1.0374313186813187</v>
      </c>
      <c r="AX1585" s="45">
        <f t="shared" si="822"/>
        <v>2.0850340584073459</v>
      </c>
      <c r="AY1585" s="47">
        <f t="shared" si="823"/>
        <v>113.31742631218944</v>
      </c>
      <c r="AZ1585" s="47">
        <f t="shared" si="824"/>
        <v>137.95098183530203</v>
      </c>
      <c r="BA1585" s="43"/>
      <c r="BC1585" s="2">
        <v>43941</v>
      </c>
      <c r="BD1585" t="str">
        <v>9128282R</v>
      </c>
      <c r="BE1585">
        <v>-4.3224</v>
      </c>
      <c r="BF1585">
        <v>0.28040999999999999</v>
      </c>
      <c r="BG1585">
        <v>0.80059999999999998</v>
      </c>
      <c r="BH1585">
        <v>138.90625</v>
      </c>
      <c r="BI1585">
        <f>VLOOKUP(BD1585,工作表1!$K$3:$L$1000,2,FALSE)</f>
        <v>2.25</v>
      </c>
      <c r="BJ1585" t="str">
        <f>VLOOKUP(BD1585,工作表1!$K$3:$M$1000,3,FALSE)</f>
        <v>2027/8/15</v>
      </c>
      <c r="BK1585">
        <f t="shared" si="807"/>
        <v>7.3999999999999996E-2</v>
      </c>
      <c r="BL1585">
        <f t="shared" si="808"/>
        <v>2.1760000000000002</v>
      </c>
      <c r="BM1585" s="43">
        <f t="shared" si="825"/>
        <v>44058</v>
      </c>
      <c r="BN1585" s="43">
        <f t="shared" si="809"/>
        <v>44196</v>
      </c>
      <c r="BO1585" s="45">
        <f t="shared" si="826"/>
        <v>0.40796703296703296</v>
      </c>
      <c r="BP1585" s="45">
        <f t="shared" si="827"/>
        <v>1.9737204576245673</v>
      </c>
      <c r="BQ1585" s="47">
        <f t="shared" si="828"/>
        <v>112.54710210294665</v>
      </c>
      <c r="BR1585" s="47">
        <f t="shared" si="829"/>
        <v>136.70943546836818</v>
      </c>
    </row>
    <row r="1586" spans="6:70" x14ac:dyDescent="0.25">
      <c r="F1586" s="2">
        <v>43983</v>
      </c>
      <c r="G1586">
        <v>5.2999999999999999E-2</v>
      </c>
      <c r="H1586" s="43">
        <v>44015</v>
      </c>
      <c r="I1586">
        <v>0.49769999999999998</v>
      </c>
      <c r="L1586" s="2">
        <v>43941</v>
      </c>
      <c r="M1586" t="str">
        <v>912828V9</v>
      </c>
      <c r="N1586">
        <v>1.0504</v>
      </c>
      <c r="O1586">
        <v>-4.0430000000000001E-2</v>
      </c>
      <c r="P1586">
        <v>0.80059999999999998</v>
      </c>
      <c r="Q1586">
        <v>139.109375</v>
      </c>
      <c r="R1586">
        <f>VLOOKUP(M1586,工作表1!$A$3:$B$1000,2,FALSE)</f>
        <v>2.25</v>
      </c>
      <c r="S1586" t="str">
        <f>VLOOKUP(M1586,工作表1!$A$3:$C$1000,3,FALSE)</f>
        <v>2027/2/15</v>
      </c>
      <c r="T1586">
        <f t="shared" si="799"/>
        <v>7.3999999999999996E-2</v>
      </c>
      <c r="U1586">
        <f t="shared" si="798"/>
        <v>2.1760000000000002</v>
      </c>
      <c r="V1586" s="43">
        <f t="shared" si="810"/>
        <v>44058</v>
      </c>
      <c r="W1586" s="43">
        <f t="shared" si="800"/>
        <v>44012</v>
      </c>
      <c r="X1586" s="45">
        <f t="shared" si="811"/>
        <v>0.40796703296703296</v>
      </c>
      <c r="Y1586" s="45">
        <f t="shared" si="812"/>
        <v>0.8394738822821014</v>
      </c>
      <c r="Z1586" s="47">
        <f t="shared" si="813"/>
        <v>111.8117986226285</v>
      </c>
      <c r="AA1586" s="47">
        <f t="shared" si="814"/>
        <v>138.59374113833752</v>
      </c>
      <c r="AB1586" s="45">
        <f t="shared" si="815"/>
        <v>0.48980000000000001</v>
      </c>
      <c r="AC1586" s="2" t="str">
        <f t="shared" si="801"/>
        <v>TY1</v>
      </c>
      <c r="AD1586">
        <f t="shared" si="802"/>
        <v>139.109375</v>
      </c>
      <c r="AE1586">
        <f t="shared" si="803"/>
        <v>138.90625</v>
      </c>
      <c r="AF1586" s="49">
        <f t="shared" si="830"/>
        <v>0.203125</v>
      </c>
      <c r="AG1586" s="3">
        <f t="shared" si="816"/>
        <v>138.59374113833752</v>
      </c>
      <c r="AH1586">
        <f t="shared" si="817"/>
        <v>137.64391052403431</v>
      </c>
      <c r="AI1586" s="51">
        <f t="shared" si="818"/>
        <v>0.94983061430320959</v>
      </c>
      <c r="AJ1586" s="52">
        <f t="shared" si="819"/>
        <v>0.74670561430320959</v>
      </c>
      <c r="AK1586" s="2">
        <v>43941</v>
      </c>
      <c r="AL1586" t="str">
        <v>912828X8</v>
      </c>
      <c r="AM1586">
        <v>-1.2256</v>
      </c>
      <c r="AN1586">
        <v>0.18526000000000001</v>
      </c>
      <c r="AO1586">
        <v>0.80720000000000003</v>
      </c>
      <c r="AP1586">
        <v>138.90625</v>
      </c>
      <c r="AQ1586">
        <f>VLOOKUP(AL1586,工作表1!$F$3:$G$1000,2,FALSE)</f>
        <v>2.375</v>
      </c>
      <c r="AR1586" t="str">
        <f>VLOOKUP(AL1586,工作表1!$F$3:$H$1000,3,FALSE)</f>
        <v>2027/5/15</v>
      </c>
      <c r="AS1586">
        <f t="shared" si="804"/>
        <v>7.3999999999999996E-2</v>
      </c>
      <c r="AT1586">
        <f t="shared" si="805"/>
        <v>2.3010000000000002</v>
      </c>
      <c r="AU1586" s="43">
        <f t="shared" si="820"/>
        <v>43966</v>
      </c>
      <c r="AV1586" s="43">
        <f t="shared" si="806"/>
        <v>44104</v>
      </c>
      <c r="AW1586" s="45">
        <f t="shared" si="821"/>
        <v>1.0309065934065935</v>
      </c>
      <c r="AX1586" s="45">
        <f t="shared" si="822"/>
        <v>2.0850161824476894</v>
      </c>
      <c r="AY1586" s="47">
        <f t="shared" si="823"/>
        <v>113.08175334212378</v>
      </c>
      <c r="AZ1586" s="47">
        <f t="shared" si="824"/>
        <v>137.64391052403431</v>
      </c>
      <c r="BA1586" s="43"/>
      <c r="BC1586" s="2">
        <v>43938</v>
      </c>
      <c r="BD1586" t="str">
        <v>9128282R</v>
      </c>
      <c r="BE1586">
        <v>-4.1547000000000001</v>
      </c>
      <c r="BF1586">
        <v>0.28341</v>
      </c>
      <c r="BG1586">
        <v>0.80059999999999998</v>
      </c>
      <c r="BH1586">
        <v>138.6875</v>
      </c>
      <c r="BI1586">
        <f>VLOOKUP(BD1586,工作表1!$K$3:$L$1000,2,FALSE)</f>
        <v>2.25</v>
      </c>
      <c r="BJ1586" t="str">
        <f>VLOOKUP(BD1586,工作表1!$K$3:$M$1000,3,FALSE)</f>
        <v>2027/8/15</v>
      </c>
      <c r="BK1586">
        <f t="shared" si="807"/>
        <v>7.5999999999999998E-2</v>
      </c>
      <c r="BL1586">
        <f t="shared" si="808"/>
        <v>2.1739999999999999</v>
      </c>
      <c r="BM1586" s="43">
        <f t="shared" si="825"/>
        <v>44058</v>
      </c>
      <c r="BN1586" s="43">
        <f t="shared" si="809"/>
        <v>44196</v>
      </c>
      <c r="BO1586" s="45">
        <f t="shared" si="826"/>
        <v>0.4017857142857143</v>
      </c>
      <c r="BP1586" s="45">
        <f t="shared" si="827"/>
        <v>1.9737035225048922</v>
      </c>
      <c r="BQ1586" s="47">
        <f t="shared" si="828"/>
        <v>112.37518061136291</v>
      </c>
      <c r="BR1586" s="47">
        <f t="shared" si="829"/>
        <v>136.48123184944899</v>
      </c>
    </row>
    <row r="1587" spans="6:70" x14ac:dyDescent="0.25">
      <c r="F1587" s="2">
        <v>43980</v>
      </c>
      <c r="G1587">
        <v>5.0999999999999997E-2</v>
      </c>
      <c r="H1587" s="43">
        <v>44014</v>
      </c>
      <c r="I1587">
        <v>0.49769999999999998</v>
      </c>
      <c r="L1587" s="2">
        <v>43938</v>
      </c>
      <c r="M1587" t="str">
        <v>912828V9</v>
      </c>
      <c r="N1587">
        <v>1.0377000000000001</v>
      </c>
      <c r="O1587">
        <v>-2.6759999999999999E-2</v>
      </c>
      <c r="P1587">
        <v>0.80059999999999998</v>
      </c>
      <c r="Q1587">
        <v>138.890625</v>
      </c>
      <c r="R1587">
        <f>VLOOKUP(M1587,工作表1!$A$3:$B$1000,2,FALSE)</f>
        <v>2.25</v>
      </c>
      <c r="S1587" t="str">
        <f>VLOOKUP(M1587,工作表1!$A$3:$C$1000,3,FALSE)</f>
        <v>2027/2/15</v>
      </c>
      <c r="T1587">
        <f t="shared" si="799"/>
        <v>7.5999999999999998E-2</v>
      </c>
      <c r="U1587">
        <f t="shared" si="798"/>
        <v>2.1739999999999999</v>
      </c>
      <c r="V1587" s="43">
        <f t="shared" si="810"/>
        <v>44058</v>
      </c>
      <c r="W1587" s="43">
        <f t="shared" si="800"/>
        <v>44012</v>
      </c>
      <c r="X1587" s="45">
        <f t="shared" si="811"/>
        <v>0.4017857142857143</v>
      </c>
      <c r="Y1587" s="45">
        <f t="shared" si="812"/>
        <v>0.83945694716242669</v>
      </c>
      <c r="Z1587" s="47">
        <f t="shared" si="813"/>
        <v>111.63975192360004</v>
      </c>
      <c r="AA1587" s="47">
        <f t="shared" si="814"/>
        <v>138.36410430724374</v>
      </c>
      <c r="AB1587" s="45">
        <f t="shared" si="815"/>
        <v>0.51949999999999996</v>
      </c>
      <c r="AC1587" s="2" t="str">
        <f t="shared" si="801"/>
        <v>TY1</v>
      </c>
      <c r="AD1587">
        <f t="shared" si="802"/>
        <v>138.890625</v>
      </c>
      <c r="AE1587">
        <f t="shared" si="803"/>
        <v>138.6875</v>
      </c>
      <c r="AF1587" s="49">
        <f t="shared" si="830"/>
        <v>0.203125</v>
      </c>
      <c r="AG1587" s="3">
        <f t="shared" si="816"/>
        <v>138.36410430724374</v>
      </c>
      <c r="AH1587">
        <f t="shared" si="817"/>
        <v>137.41707416180029</v>
      </c>
      <c r="AI1587" s="51">
        <f t="shared" si="818"/>
        <v>0.9470301454434491</v>
      </c>
      <c r="AJ1587" s="52">
        <f t="shared" si="819"/>
        <v>0.7439051454434491</v>
      </c>
      <c r="AK1587" s="2">
        <v>43938</v>
      </c>
      <c r="AL1587" t="str">
        <v>912828X8</v>
      </c>
      <c r="AM1587">
        <v>-1.1084000000000001</v>
      </c>
      <c r="AN1587">
        <v>0.18773999999999999</v>
      </c>
      <c r="AO1587">
        <v>0.80720000000000003</v>
      </c>
      <c r="AP1587">
        <v>138.6875</v>
      </c>
      <c r="AQ1587">
        <f>VLOOKUP(AL1587,工作表1!$F$3:$G$1000,2,FALSE)</f>
        <v>2.375</v>
      </c>
      <c r="AR1587" t="str">
        <f>VLOOKUP(AL1587,工作表1!$F$3:$H$1000,3,FALSE)</f>
        <v>2027/5/15</v>
      </c>
      <c r="AS1587">
        <f t="shared" si="804"/>
        <v>7.5999999999999998E-2</v>
      </c>
      <c r="AT1587">
        <f t="shared" si="805"/>
        <v>2.2989999999999999</v>
      </c>
      <c r="AU1587" s="43">
        <f t="shared" si="820"/>
        <v>43966</v>
      </c>
      <c r="AV1587" s="43">
        <f t="shared" si="806"/>
        <v>44104</v>
      </c>
      <c r="AW1587" s="45">
        <f t="shared" si="821"/>
        <v>1.0243818681318682</v>
      </c>
      <c r="AX1587" s="45">
        <f t="shared" si="822"/>
        <v>2.0849983064880329</v>
      </c>
      <c r="AY1587" s="47">
        <f t="shared" si="823"/>
        <v>112.90994046736257</v>
      </c>
      <c r="AZ1587" s="47">
        <f t="shared" si="824"/>
        <v>137.41707416180029</v>
      </c>
      <c r="BA1587" s="43"/>
      <c r="BC1587" s="2">
        <v>43937</v>
      </c>
      <c r="BD1587" t="str">
        <v>9128282R</v>
      </c>
      <c r="BE1587">
        <v>-2.6808000000000001</v>
      </c>
      <c r="BF1587">
        <v>0.25995000000000001</v>
      </c>
      <c r="BG1587">
        <v>0.80059999999999998</v>
      </c>
      <c r="BH1587">
        <v>139.015625</v>
      </c>
      <c r="BI1587">
        <f>VLOOKUP(BD1587,工作表1!$K$3:$L$1000,2,FALSE)</f>
        <v>2.25</v>
      </c>
      <c r="BJ1587" t="str">
        <f>VLOOKUP(BD1587,工作表1!$K$3:$M$1000,3,FALSE)</f>
        <v>2027/8/15</v>
      </c>
      <c r="BK1587">
        <f t="shared" si="807"/>
        <v>7.5999999999999998E-2</v>
      </c>
      <c r="BL1587">
        <f t="shared" si="808"/>
        <v>2.1739999999999999</v>
      </c>
      <c r="BM1587" s="43">
        <f t="shared" si="825"/>
        <v>44058</v>
      </c>
      <c r="BN1587" s="43">
        <f t="shared" si="809"/>
        <v>44196</v>
      </c>
      <c r="BO1587" s="45">
        <f t="shared" si="826"/>
        <v>0.38324175824175827</v>
      </c>
      <c r="BP1587" s="45">
        <f t="shared" si="827"/>
        <v>1.9736527171458678</v>
      </c>
      <c r="BQ1587" s="47">
        <f t="shared" si="828"/>
        <v>112.6740646625413</v>
      </c>
      <c r="BR1587" s="47">
        <f t="shared" si="829"/>
        <v>136.80888078858973</v>
      </c>
    </row>
    <row r="1588" spans="6:70" x14ac:dyDescent="0.25">
      <c r="F1588" s="2">
        <v>43979</v>
      </c>
      <c r="G1588">
        <v>5.3999999999999999E-2</v>
      </c>
      <c r="H1588" s="43">
        <v>44013</v>
      </c>
      <c r="I1588">
        <v>0.51139999999999997</v>
      </c>
      <c r="L1588" s="2">
        <v>43937</v>
      </c>
      <c r="M1588" t="str">
        <v>912828V9</v>
      </c>
      <c r="N1588">
        <v>0.94189999999999996</v>
      </c>
      <c r="O1588">
        <v>2.8500000000000001E-2</v>
      </c>
      <c r="P1588">
        <v>0.80059999999999998</v>
      </c>
      <c r="Q1588">
        <v>139.234375</v>
      </c>
      <c r="R1588">
        <f>VLOOKUP(M1588,工作表1!$A$3:$B$1000,2,FALSE)</f>
        <v>2.25</v>
      </c>
      <c r="S1588" t="str">
        <f>VLOOKUP(M1588,工作表1!$A$3:$C$1000,3,FALSE)</f>
        <v>2027/2/15</v>
      </c>
      <c r="T1588">
        <f t="shared" si="799"/>
        <v>7.5999999999999998E-2</v>
      </c>
      <c r="U1588">
        <f t="shared" si="798"/>
        <v>2.1739999999999999</v>
      </c>
      <c r="V1588" s="43">
        <f t="shared" si="810"/>
        <v>44058</v>
      </c>
      <c r="W1588" s="43">
        <f t="shared" si="800"/>
        <v>44012</v>
      </c>
      <c r="X1588" s="45">
        <f t="shared" si="811"/>
        <v>0.38324175824175827</v>
      </c>
      <c r="Y1588" s="45">
        <f t="shared" si="812"/>
        <v>0.83940614180340212</v>
      </c>
      <c r="Z1588" s="47">
        <f t="shared" si="813"/>
        <v>111.92044806989034</v>
      </c>
      <c r="AA1588" s="47">
        <f t="shared" si="814"/>
        <v>138.66903540365644</v>
      </c>
      <c r="AB1588" s="45">
        <f t="shared" si="815"/>
        <v>0.51280000000000003</v>
      </c>
      <c r="AC1588" s="2" t="str">
        <f t="shared" si="801"/>
        <v>TY1</v>
      </c>
      <c r="AD1588">
        <f t="shared" si="802"/>
        <v>139.234375</v>
      </c>
      <c r="AE1588">
        <f t="shared" si="803"/>
        <v>139.015625</v>
      </c>
      <c r="AF1588" s="49">
        <f t="shared" si="830"/>
        <v>0.21875</v>
      </c>
      <c r="AG1588" s="3">
        <f t="shared" si="816"/>
        <v>138.66903540365644</v>
      </c>
      <c r="AH1588">
        <f t="shared" si="817"/>
        <v>137.70180002406403</v>
      </c>
      <c r="AI1588" s="51">
        <f t="shared" si="818"/>
        <v>0.96723537959240957</v>
      </c>
      <c r="AJ1588" s="52">
        <f t="shared" si="819"/>
        <v>0.74848537959240957</v>
      </c>
      <c r="AK1588" s="2">
        <v>43937</v>
      </c>
      <c r="AL1588" t="str">
        <v>912828X8</v>
      </c>
      <c r="AM1588">
        <v>-1.0684</v>
      </c>
      <c r="AN1588">
        <v>0.21997</v>
      </c>
      <c r="AO1588">
        <v>0.80720000000000003</v>
      </c>
      <c r="AP1588">
        <v>139.015625</v>
      </c>
      <c r="AQ1588">
        <f>VLOOKUP(AL1588,工作表1!$F$3:$G$1000,2,FALSE)</f>
        <v>2.375</v>
      </c>
      <c r="AR1588" t="str">
        <f>VLOOKUP(AL1588,工作表1!$F$3:$H$1000,3,FALSE)</f>
        <v>2027/5/15</v>
      </c>
      <c r="AS1588">
        <f t="shared" si="804"/>
        <v>7.5999999999999998E-2</v>
      </c>
      <c r="AT1588">
        <f t="shared" si="805"/>
        <v>2.2989999999999999</v>
      </c>
      <c r="AU1588" s="43">
        <f t="shared" si="820"/>
        <v>43966</v>
      </c>
      <c r="AV1588" s="43">
        <f t="shared" si="806"/>
        <v>44104</v>
      </c>
      <c r="AW1588" s="45">
        <f t="shared" si="821"/>
        <v>1.0048076923076923</v>
      </c>
      <c r="AX1588" s="45">
        <f t="shared" si="822"/>
        <v>2.0849446786090624</v>
      </c>
      <c r="AY1588" s="47">
        <f t="shared" si="823"/>
        <v>113.17633949388416</v>
      </c>
      <c r="AZ1588" s="47">
        <f t="shared" si="824"/>
        <v>137.70180002406403</v>
      </c>
      <c r="BA1588" s="43"/>
      <c r="BC1588" s="2">
        <v>43936</v>
      </c>
      <c r="BD1588" t="str">
        <v>9128282R</v>
      </c>
      <c r="BE1588">
        <v>-3.9333999999999998</v>
      </c>
      <c r="BF1588">
        <v>0.28604000000000002</v>
      </c>
      <c r="BG1588">
        <v>0.80059999999999998</v>
      </c>
      <c r="BH1588">
        <v>138.9375</v>
      </c>
      <c r="BI1588">
        <f>VLOOKUP(BD1588,工作表1!$K$3:$L$1000,2,FALSE)</f>
        <v>2.25</v>
      </c>
      <c r="BJ1588" t="str">
        <f>VLOOKUP(BD1588,工作表1!$K$3:$M$1000,3,FALSE)</f>
        <v>2027/8/15</v>
      </c>
      <c r="BK1588">
        <f t="shared" si="807"/>
        <v>7.6999999999999999E-2</v>
      </c>
      <c r="BL1588">
        <f t="shared" si="808"/>
        <v>2.173</v>
      </c>
      <c r="BM1588" s="43">
        <f t="shared" si="825"/>
        <v>44058</v>
      </c>
      <c r="BN1588" s="43">
        <f t="shared" si="809"/>
        <v>44196</v>
      </c>
      <c r="BO1588" s="45">
        <f t="shared" si="826"/>
        <v>0.37706043956043955</v>
      </c>
      <c r="BP1588" s="45">
        <f t="shared" si="827"/>
        <v>1.9736357820261929</v>
      </c>
      <c r="BQ1588" s="47">
        <f t="shared" si="828"/>
        <v>112.59565615252424</v>
      </c>
      <c r="BR1588" s="47">
        <f t="shared" si="829"/>
        <v>136.6966168585289</v>
      </c>
    </row>
    <row r="1589" spans="6:70" x14ac:dyDescent="0.25">
      <c r="F1589" s="2">
        <v>43978</v>
      </c>
      <c r="G1589">
        <v>5.3999999999999999E-2</v>
      </c>
      <c r="H1589" s="43">
        <v>44012</v>
      </c>
      <c r="I1589">
        <v>0.4909</v>
      </c>
      <c r="L1589" s="2">
        <v>43936</v>
      </c>
      <c r="M1589" t="str">
        <v>912828V9</v>
      </c>
      <c r="N1589">
        <v>1.5939000000000001</v>
      </c>
      <c r="O1589">
        <v>-7.8960000000000002E-2</v>
      </c>
      <c r="P1589">
        <v>0.80059999999999998</v>
      </c>
      <c r="Q1589">
        <v>139.15625</v>
      </c>
      <c r="R1589">
        <f>VLOOKUP(M1589,工作表1!$A$3:$B$1000,2,FALSE)</f>
        <v>2.25</v>
      </c>
      <c r="S1589" t="str">
        <f>VLOOKUP(M1589,工作表1!$A$3:$C$1000,3,FALSE)</f>
        <v>2027/2/15</v>
      </c>
      <c r="T1589">
        <f t="shared" si="799"/>
        <v>7.6999999999999999E-2</v>
      </c>
      <c r="U1589">
        <f t="shared" si="798"/>
        <v>2.173</v>
      </c>
      <c r="V1589" s="43">
        <f t="shared" si="810"/>
        <v>44058</v>
      </c>
      <c r="W1589" s="43">
        <f t="shared" si="800"/>
        <v>44012</v>
      </c>
      <c r="X1589" s="45">
        <f t="shared" si="811"/>
        <v>0.37706043956043955</v>
      </c>
      <c r="Y1589" s="45">
        <f t="shared" si="812"/>
        <v>0.83938920668372718</v>
      </c>
      <c r="Z1589" s="47">
        <f t="shared" si="813"/>
        <v>111.88978289007042</v>
      </c>
      <c r="AA1589" s="47">
        <f t="shared" si="814"/>
        <v>138.61576750043301</v>
      </c>
      <c r="AB1589" s="45">
        <f t="shared" si="815"/>
        <v>0.50139999999999996</v>
      </c>
      <c r="AC1589" s="2" t="str">
        <f t="shared" si="801"/>
        <v>TY1</v>
      </c>
      <c r="AD1589">
        <f t="shared" si="802"/>
        <v>139.15625</v>
      </c>
      <c r="AE1589">
        <f t="shared" si="803"/>
        <v>138.9375</v>
      </c>
      <c r="AF1589" s="49">
        <f t="shared" si="830"/>
        <v>0.21875</v>
      </c>
      <c r="AG1589" s="3">
        <f t="shared" si="816"/>
        <v>138.61576750043301</v>
      </c>
      <c r="AH1589">
        <f t="shared" si="817"/>
        <v>137.62938966222953</v>
      </c>
      <c r="AI1589" s="51">
        <f t="shared" si="818"/>
        <v>0.98637783820348091</v>
      </c>
      <c r="AJ1589" s="52">
        <f t="shared" si="819"/>
        <v>0.76762783820348091</v>
      </c>
      <c r="AK1589" s="2">
        <v>43936</v>
      </c>
      <c r="AL1589" t="str">
        <v>912828X8</v>
      </c>
      <c r="AM1589">
        <v>-1.1155999999999999</v>
      </c>
      <c r="AN1589">
        <v>0.20041999999999999</v>
      </c>
      <c r="AO1589">
        <v>0.80720000000000003</v>
      </c>
      <c r="AP1589">
        <v>138.9375</v>
      </c>
      <c r="AQ1589">
        <f>VLOOKUP(AL1589,工作表1!$F$3:$G$1000,2,FALSE)</f>
        <v>2.375</v>
      </c>
      <c r="AR1589" t="str">
        <f>VLOOKUP(AL1589,工作表1!$F$3:$H$1000,3,FALSE)</f>
        <v>2027/5/15</v>
      </c>
      <c r="AS1589">
        <f t="shared" si="804"/>
        <v>7.6999999999999999E-2</v>
      </c>
      <c r="AT1589">
        <f t="shared" si="805"/>
        <v>2.298</v>
      </c>
      <c r="AU1589" s="43">
        <f t="shared" si="820"/>
        <v>43966</v>
      </c>
      <c r="AV1589" s="43">
        <f t="shared" si="806"/>
        <v>44104</v>
      </c>
      <c r="AW1589" s="45">
        <f t="shared" si="821"/>
        <v>0.99828296703296704</v>
      </c>
      <c r="AX1589" s="45">
        <f t="shared" si="822"/>
        <v>2.0849268026494054</v>
      </c>
      <c r="AY1589" s="47">
        <f t="shared" si="823"/>
        <v>113.12961539775655</v>
      </c>
      <c r="AZ1589" s="47">
        <f t="shared" si="824"/>
        <v>137.62938966222953</v>
      </c>
      <c r="BA1589" s="43"/>
      <c r="BC1589" s="2">
        <v>43935</v>
      </c>
      <c r="BD1589" t="str">
        <v>9128282R</v>
      </c>
      <c r="BE1589">
        <v>-5.9420000000000002</v>
      </c>
      <c r="BF1589">
        <v>0.34450999999999998</v>
      </c>
      <c r="BG1589">
        <v>0.80059999999999998</v>
      </c>
      <c r="BH1589">
        <v>137.953125</v>
      </c>
      <c r="BI1589">
        <f>VLOOKUP(BD1589,工作表1!$K$3:$L$1000,2,FALSE)</f>
        <v>2.25</v>
      </c>
      <c r="BJ1589" t="str">
        <f>VLOOKUP(BD1589,工作表1!$K$3:$M$1000,3,FALSE)</f>
        <v>2027/8/15</v>
      </c>
      <c r="BK1589">
        <f t="shared" si="807"/>
        <v>7.8E-2</v>
      </c>
      <c r="BL1589">
        <f t="shared" si="808"/>
        <v>2.1720000000000002</v>
      </c>
      <c r="BM1589" s="43">
        <f t="shared" si="825"/>
        <v>44058</v>
      </c>
      <c r="BN1589" s="43">
        <f t="shared" si="809"/>
        <v>44196</v>
      </c>
      <c r="BO1589" s="45">
        <f t="shared" si="826"/>
        <v>0.37087912087912089</v>
      </c>
      <c r="BP1589" s="45">
        <f t="shared" si="827"/>
        <v>1.9736188469065181</v>
      </c>
      <c r="BQ1589" s="47">
        <f t="shared" si="828"/>
        <v>111.76685234255478</v>
      </c>
      <c r="BR1589" s="47">
        <f t="shared" si="829"/>
        <v>135.64706871113501</v>
      </c>
    </row>
    <row r="1590" spans="6:70" x14ac:dyDescent="0.25">
      <c r="F1590" s="2">
        <v>43977</v>
      </c>
      <c r="G1590">
        <v>5.3499999999999999E-2</v>
      </c>
      <c r="H1590" s="43">
        <v>44011</v>
      </c>
      <c r="I1590">
        <v>0.46589999999999998</v>
      </c>
      <c r="L1590" s="2">
        <v>43935</v>
      </c>
      <c r="M1590" t="str">
        <v>912828V9</v>
      </c>
      <c r="N1590">
        <v>0.77059999999999995</v>
      </c>
      <c r="O1590">
        <v>1.1690000000000001E-2</v>
      </c>
      <c r="P1590">
        <v>0.80059999999999998</v>
      </c>
      <c r="Q1590">
        <v>138.21875</v>
      </c>
      <c r="R1590">
        <f>VLOOKUP(M1590,工作表1!$A$3:$B$1000,2,FALSE)</f>
        <v>2.25</v>
      </c>
      <c r="S1590" t="str">
        <f>VLOOKUP(M1590,工作表1!$A$3:$C$1000,3,FALSE)</f>
        <v>2027/2/15</v>
      </c>
      <c r="T1590">
        <f t="shared" si="799"/>
        <v>7.8E-2</v>
      </c>
      <c r="U1590">
        <f t="shared" si="798"/>
        <v>2.1720000000000002</v>
      </c>
      <c r="V1590" s="43">
        <f t="shared" si="810"/>
        <v>44058</v>
      </c>
      <c r="W1590" s="43">
        <f t="shared" si="800"/>
        <v>44012</v>
      </c>
      <c r="X1590" s="45">
        <f t="shared" si="811"/>
        <v>0.37087912087912089</v>
      </c>
      <c r="Y1590" s="45">
        <f t="shared" si="812"/>
        <v>0.83937227156405236</v>
      </c>
      <c r="Z1590" s="47">
        <f t="shared" si="813"/>
        <v>111.123600431342</v>
      </c>
      <c r="AA1590" s="47">
        <f t="shared" si="814"/>
        <v>137.64379896848996</v>
      </c>
      <c r="AB1590" s="45">
        <f t="shared" si="815"/>
        <v>0.61119999999999997</v>
      </c>
      <c r="AC1590" s="2" t="str">
        <f t="shared" si="801"/>
        <v>TY1</v>
      </c>
      <c r="AD1590">
        <f t="shared" si="802"/>
        <v>138.21875</v>
      </c>
      <c r="AE1590">
        <f t="shared" si="803"/>
        <v>137.953125</v>
      </c>
      <c r="AF1590" s="49">
        <f t="shared" si="830"/>
        <v>0.265625</v>
      </c>
      <c r="AG1590" s="3">
        <f t="shared" si="816"/>
        <v>137.64379896848996</v>
      </c>
      <c r="AH1590">
        <f t="shared" si="817"/>
        <v>136.62741456483033</v>
      </c>
      <c r="AI1590" s="51">
        <f t="shared" si="818"/>
        <v>1.0163844036596288</v>
      </c>
      <c r="AJ1590" s="52">
        <f t="shared" si="819"/>
        <v>0.75075940365962879</v>
      </c>
      <c r="AK1590" s="2">
        <v>43935</v>
      </c>
      <c r="AL1590" t="str">
        <v>912828X8</v>
      </c>
      <c r="AM1590">
        <v>-1.7357</v>
      </c>
      <c r="AN1590">
        <v>0.21745999999999999</v>
      </c>
      <c r="AO1590">
        <v>0.80720000000000003</v>
      </c>
      <c r="AP1590">
        <v>137.953125</v>
      </c>
      <c r="AQ1590">
        <f>VLOOKUP(AL1590,工作表1!$F$3:$G$1000,2,FALSE)</f>
        <v>2.375</v>
      </c>
      <c r="AR1590" t="str">
        <f>VLOOKUP(AL1590,工作表1!$F$3:$H$1000,3,FALSE)</f>
        <v>2027/5/15</v>
      </c>
      <c r="AS1590">
        <f t="shared" si="804"/>
        <v>7.8E-2</v>
      </c>
      <c r="AT1590">
        <f t="shared" si="805"/>
        <v>2.2970000000000002</v>
      </c>
      <c r="AU1590" s="43">
        <f t="shared" si="820"/>
        <v>43966</v>
      </c>
      <c r="AV1590" s="43">
        <f t="shared" si="806"/>
        <v>44104</v>
      </c>
      <c r="AW1590" s="45">
        <f t="shared" si="821"/>
        <v>0.99175824175824179</v>
      </c>
      <c r="AX1590" s="45">
        <f t="shared" si="822"/>
        <v>2.0849089266897485</v>
      </c>
      <c r="AY1590" s="47">
        <f t="shared" si="823"/>
        <v>112.33254109152558</v>
      </c>
      <c r="AZ1590" s="47">
        <f t="shared" si="824"/>
        <v>136.62741456483033</v>
      </c>
      <c r="BA1590" s="43"/>
      <c r="BC1590" s="2">
        <v>43934</v>
      </c>
      <c r="BD1590" t="str">
        <v>9128282R</v>
      </c>
      <c r="BE1590">
        <v>-7.0050999999999997</v>
      </c>
      <c r="BF1590">
        <v>0.35491</v>
      </c>
      <c r="BG1590">
        <v>0.80059999999999998</v>
      </c>
      <c r="BH1590">
        <v>137.859375</v>
      </c>
      <c r="BI1590">
        <f>VLOOKUP(BD1590,工作表1!$K$3:$L$1000,2,FALSE)</f>
        <v>2.25</v>
      </c>
      <c r="BJ1590" t="str">
        <f>VLOOKUP(BD1590,工作表1!$K$3:$M$1000,3,FALSE)</f>
        <v>2027/8/15</v>
      </c>
      <c r="BK1590">
        <f t="shared" si="807"/>
        <v>8.1500000000000003E-2</v>
      </c>
      <c r="BL1590">
        <f t="shared" si="808"/>
        <v>2.1684999999999999</v>
      </c>
      <c r="BM1590" s="43">
        <f t="shared" si="825"/>
        <v>44058</v>
      </c>
      <c r="BN1590" s="43">
        <f t="shared" si="809"/>
        <v>44196</v>
      </c>
      <c r="BO1590" s="45">
        <f t="shared" si="826"/>
        <v>0.36469780219780223</v>
      </c>
      <c r="BP1590" s="45">
        <f t="shared" si="827"/>
        <v>1.9736019117868433</v>
      </c>
      <c r="BQ1590" s="47">
        <f t="shared" si="828"/>
        <v>111.68528092861516</v>
      </c>
      <c r="BR1590" s="47">
        <f t="shared" si="829"/>
        <v>135.53313191970588</v>
      </c>
    </row>
    <row r="1591" spans="6:70" x14ac:dyDescent="0.25">
      <c r="F1591" s="2">
        <v>43976</v>
      </c>
      <c r="G1591">
        <v>5.0200000000000002E-2</v>
      </c>
      <c r="H1591" s="43">
        <v>44008</v>
      </c>
      <c r="I1591">
        <v>0.48859999999999998</v>
      </c>
      <c r="L1591" s="2">
        <v>43934</v>
      </c>
      <c r="M1591" t="str">
        <v>912828V9</v>
      </c>
      <c r="N1591">
        <v>1.4601</v>
      </c>
      <c r="O1591">
        <v>-0.10748000000000001</v>
      </c>
      <c r="P1591">
        <v>0.80059999999999998</v>
      </c>
      <c r="Q1591">
        <v>138.078125</v>
      </c>
      <c r="R1591">
        <f>VLOOKUP(M1591,工作表1!$A$3:$B$1000,2,FALSE)</f>
        <v>2.25</v>
      </c>
      <c r="S1591" t="str">
        <f>VLOOKUP(M1591,工作表1!$A$3:$C$1000,3,FALSE)</f>
        <v>2027/2/15</v>
      </c>
      <c r="T1591">
        <f t="shared" si="799"/>
        <v>8.1500000000000003E-2</v>
      </c>
      <c r="U1591">
        <f t="shared" si="798"/>
        <v>2.1684999999999999</v>
      </c>
      <c r="V1591" s="43">
        <f t="shared" si="810"/>
        <v>44058</v>
      </c>
      <c r="W1591" s="43">
        <f t="shared" si="800"/>
        <v>44012</v>
      </c>
      <c r="X1591" s="45">
        <f t="shared" si="811"/>
        <v>0.36469780219780223</v>
      </c>
      <c r="Y1591" s="45">
        <f t="shared" si="812"/>
        <v>0.83935533644437754</v>
      </c>
      <c r="Z1591" s="47">
        <f t="shared" si="813"/>
        <v>111.04727979443743</v>
      </c>
      <c r="AA1591" s="47">
        <f t="shared" si="814"/>
        <v>137.53418629415569</v>
      </c>
      <c r="AB1591" s="45">
        <f t="shared" si="815"/>
        <v>0.6411</v>
      </c>
      <c r="AC1591" s="2" t="str">
        <f t="shared" si="801"/>
        <v>TY1</v>
      </c>
      <c r="AD1591">
        <f t="shared" si="802"/>
        <v>138.078125</v>
      </c>
      <c r="AE1591">
        <f t="shared" si="803"/>
        <v>137.859375</v>
      </c>
      <c r="AF1591" s="49">
        <f t="shared" si="830"/>
        <v>0.21875</v>
      </c>
      <c r="AG1591" s="3">
        <f t="shared" si="816"/>
        <v>137.53418629415569</v>
      </c>
      <c r="AH1591">
        <f t="shared" si="817"/>
        <v>136.53465762373557</v>
      </c>
      <c r="AI1591" s="51">
        <f t="shared" si="818"/>
        <v>0.99952867042011917</v>
      </c>
      <c r="AJ1591" s="52">
        <f t="shared" si="819"/>
        <v>0.78077867042011917</v>
      </c>
      <c r="AK1591" s="2">
        <v>43934</v>
      </c>
      <c r="AL1591" t="str">
        <v>912828X8</v>
      </c>
      <c r="AM1591">
        <v>-2.0198999999999998</v>
      </c>
      <c r="AN1591">
        <v>0.20376</v>
      </c>
      <c r="AO1591">
        <v>0.80720000000000003</v>
      </c>
      <c r="AP1591">
        <v>137.859375</v>
      </c>
      <c r="AQ1591">
        <f>VLOOKUP(AL1591,工作表1!$F$3:$G$1000,2,FALSE)</f>
        <v>2.375</v>
      </c>
      <c r="AR1591" t="str">
        <f>VLOOKUP(AL1591,工作表1!$F$3:$H$1000,3,FALSE)</f>
        <v>2027/5/15</v>
      </c>
      <c r="AS1591">
        <f t="shared" si="804"/>
        <v>8.1500000000000003E-2</v>
      </c>
      <c r="AT1591">
        <f t="shared" si="805"/>
        <v>2.2934999999999999</v>
      </c>
      <c r="AU1591" s="43">
        <f t="shared" si="820"/>
        <v>43966</v>
      </c>
      <c r="AV1591" s="43">
        <f t="shared" si="806"/>
        <v>44104</v>
      </c>
      <c r="AW1591" s="45">
        <f t="shared" si="821"/>
        <v>0.98523351648351654</v>
      </c>
      <c r="AX1591" s="45">
        <f t="shared" si="822"/>
        <v>2.084891050730092</v>
      </c>
      <c r="AY1591" s="47">
        <f t="shared" si="823"/>
        <v>112.26820851439687</v>
      </c>
      <c r="AZ1591" s="47">
        <f t="shared" si="824"/>
        <v>136.53465762373557</v>
      </c>
      <c r="BA1591" s="43"/>
      <c r="BC1591" s="2">
        <v>43930</v>
      </c>
      <c r="BD1591" t="str">
        <v>9128282R</v>
      </c>
      <c r="BE1591">
        <v>-4.6012000000000004</v>
      </c>
      <c r="BF1591">
        <v>0.25286999999999998</v>
      </c>
      <c r="BG1591">
        <v>0.80059999999999998</v>
      </c>
      <c r="BH1591">
        <v>138.0625</v>
      </c>
      <c r="BI1591">
        <f>VLOOKUP(BD1591,工作表1!$K$3:$L$1000,2,FALSE)</f>
        <v>2.25</v>
      </c>
      <c r="BJ1591" t="str">
        <f>VLOOKUP(BD1591,工作表1!$K$3:$M$1000,3,FALSE)</f>
        <v>2027/8/15</v>
      </c>
      <c r="BK1591">
        <f t="shared" si="807"/>
        <v>7.6999999999999999E-2</v>
      </c>
      <c r="BL1591">
        <f t="shared" si="808"/>
        <v>2.173</v>
      </c>
      <c r="BM1591" s="43">
        <f t="shared" si="825"/>
        <v>44058</v>
      </c>
      <c r="BN1591" s="43">
        <f t="shared" si="809"/>
        <v>44196</v>
      </c>
      <c r="BO1591" s="45">
        <f t="shared" si="826"/>
        <v>0.35851648351648346</v>
      </c>
      <c r="BP1591" s="45">
        <f t="shared" si="827"/>
        <v>1.9735849766671687</v>
      </c>
      <c r="BQ1591" s="47">
        <f t="shared" si="828"/>
        <v>111.93730052240738</v>
      </c>
      <c r="BR1591" s="47">
        <f t="shared" si="829"/>
        <v>135.82862334455712</v>
      </c>
    </row>
    <row r="1592" spans="6:70" x14ac:dyDescent="0.25">
      <c r="F1592" s="2">
        <v>43973</v>
      </c>
      <c r="G1592">
        <v>5.0130000000000001E-2</v>
      </c>
      <c r="H1592" s="43">
        <v>44007</v>
      </c>
      <c r="I1592">
        <v>0.51839999999999997</v>
      </c>
      <c r="L1592" s="2">
        <v>43930</v>
      </c>
      <c r="M1592" t="str">
        <v>912828V9</v>
      </c>
      <c r="N1592">
        <v>2.3066</v>
      </c>
      <c r="O1592">
        <v>-0.22216</v>
      </c>
      <c r="P1592">
        <v>0.80059999999999998</v>
      </c>
      <c r="Q1592">
        <v>138.25</v>
      </c>
      <c r="R1592">
        <f>VLOOKUP(M1592,工作表1!$A$3:$B$1000,2,FALSE)</f>
        <v>2.25</v>
      </c>
      <c r="S1592" t="str">
        <f>VLOOKUP(M1592,工作表1!$A$3:$C$1000,3,FALSE)</f>
        <v>2027/2/15</v>
      </c>
      <c r="T1592">
        <f t="shared" si="799"/>
        <v>7.6999999999999999E-2</v>
      </c>
      <c r="U1592">
        <f t="shared" si="798"/>
        <v>2.173</v>
      </c>
      <c r="V1592" s="43">
        <f t="shared" si="810"/>
        <v>44058</v>
      </c>
      <c r="W1592" s="43">
        <f t="shared" si="800"/>
        <v>44012</v>
      </c>
      <c r="X1592" s="45">
        <f t="shared" si="811"/>
        <v>0.35851648351648346</v>
      </c>
      <c r="Y1592" s="45">
        <f t="shared" si="812"/>
        <v>0.83933840132470272</v>
      </c>
      <c r="Z1592" s="47">
        <f t="shared" si="813"/>
        <v>111.22092315474524</v>
      </c>
      <c r="AA1592" s="47">
        <f t="shared" si="814"/>
        <v>137.7346536951693</v>
      </c>
      <c r="AB1592" s="45">
        <f t="shared" si="815"/>
        <v>0.59519999999999995</v>
      </c>
      <c r="AC1592" s="2" t="str">
        <f t="shared" si="801"/>
        <v>TY1</v>
      </c>
      <c r="AD1592">
        <f t="shared" si="802"/>
        <v>138.25</v>
      </c>
      <c r="AE1592">
        <f t="shared" si="803"/>
        <v>138.0625</v>
      </c>
      <c r="AF1592" s="49">
        <f t="shared" si="830"/>
        <v>0.1875</v>
      </c>
      <c r="AG1592" s="3">
        <f t="shared" si="816"/>
        <v>137.7346536951693</v>
      </c>
      <c r="AH1592">
        <f t="shared" si="817"/>
        <v>136.79032745530151</v>
      </c>
      <c r="AI1592" s="51">
        <f t="shared" si="818"/>
        <v>0.94432623986779163</v>
      </c>
      <c r="AJ1592" s="52">
        <f t="shared" si="819"/>
        <v>0.75682623986779163</v>
      </c>
      <c r="AK1592" s="2">
        <v>43930</v>
      </c>
      <c r="AL1592" t="str">
        <v>912828X8</v>
      </c>
      <c r="AM1592">
        <v>-0.59809999999999997</v>
      </c>
      <c r="AN1592">
        <v>0.11119</v>
      </c>
      <c r="AO1592">
        <v>0.80720000000000003</v>
      </c>
      <c r="AP1592">
        <v>138.0625</v>
      </c>
      <c r="AQ1592">
        <f>VLOOKUP(AL1592,工作表1!$F$3:$G$1000,2,FALSE)</f>
        <v>2.375</v>
      </c>
      <c r="AR1592" t="str">
        <f>VLOOKUP(AL1592,工作表1!$F$3:$H$1000,3,FALSE)</f>
        <v>2027/5/15</v>
      </c>
      <c r="AS1592">
        <f t="shared" si="804"/>
        <v>7.6999999999999999E-2</v>
      </c>
      <c r="AT1592">
        <f t="shared" si="805"/>
        <v>2.298</v>
      </c>
      <c r="AU1592" s="43">
        <f t="shared" si="820"/>
        <v>43966</v>
      </c>
      <c r="AV1592" s="43">
        <f t="shared" si="806"/>
        <v>44104</v>
      </c>
      <c r="AW1592" s="45">
        <f t="shared" si="821"/>
        <v>0.97870879120879117</v>
      </c>
      <c r="AX1592" s="45">
        <f t="shared" si="822"/>
        <v>2.084873174770435</v>
      </c>
      <c r="AY1592" s="47">
        <f t="shared" si="823"/>
        <v>112.48888436149322</v>
      </c>
      <c r="AZ1592" s="47">
        <f t="shared" si="824"/>
        <v>136.79032745530151</v>
      </c>
      <c r="BA1592" s="43"/>
      <c r="BC1592" s="2">
        <v>43929</v>
      </c>
      <c r="BD1592" t="str">
        <v>9128282R</v>
      </c>
      <c r="BE1592">
        <v>-7.4095000000000004</v>
      </c>
      <c r="BF1592">
        <v>0.35957</v>
      </c>
      <c r="BG1592">
        <v>0.80059999999999998</v>
      </c>
      <c r="BH1592">
        <v>137.65625</v>
      </c>
      <c r="BI1592">
        <f>VLOOKUP(BD1592,工作表1!$K$3:$L$1000,2,FALSE)</f>
        <v>2.25</v>
      </c>
      <c r="BJ1592" t="str">
        <f>VLOOKUP(BD1592,工作表1!$K$3:$M$1000,3,FALSE)</f>
        <v>2027/8/15</v>
      </c>
      <c r="BK1592">
        <f t="shared" si="807"/>
        <v>7.5999999999999998E-2</v>
      </c>
      <c r="BL1592">
        <f t="shared" si="808"/>
        <v>2.1739999999999999</v>
      </c>
      <c r="BM1592" s="43">
        <f t="shared" si="825"/>
        <v>44058</v>
      </c>
      <c r="BN1592" s="43">
        <f t="shared" si="809"/>
        <v>44196</v>
      </c>
      <c r="BO1592" s="45">
        <f t="shared" si="826"/>
        <v>0.33379120879120877</v>
      </c>
      <c r="BP1592" s="45">
        <f t="shared" si="827"/>
        <v>1.973517236188469</v>
      </c>
      <c r="BQ1592" s="47">
        <f t="shared" si="828"/>
        <v>111.54783516423485</v>
      </c>
      <c r="BR1592" s="47">
        <f t="shared" si="829"/>
        <v>135.28034594849581</v>
      </c>
    </row>
    <row r="1593" spans="6:70" x14ac:dyDescent="0.25">
      <c r="F1593" s="2">
        <v>43972</v>
      </c>
      <c r="G1593">
        <v>5.1999999999999998E-2</v>
      </c>
      <c r="H1593" s="43">
        <v>44006</v>
      </c>
      <c r="I1593">
        <v>0.51380000000000003</v>
      </c>
      <c r="L1593" s="2">
        <v>43929</v>
      </c>
      <c r="M1593" t="str">
        <v>912828V9</v>
      </c>
      <c r="N1593">
        <v>0.96460000000000001</v>
      </c>
      <c r="O1593">
        <v>-4.1000000000000002E-2</v>
      </c>
      <c r="P1593">
        <v>0.80059999999999998</v>
      </c>
      <c r="Q1593">
        <v>137.84375</v>
      </c>
      <c r="R1593">
        <f>VLOOKUP(M1593,工作表1!$A$3:$B$1000,2,FALSE)</f>
        <v>2.25</v>
      </c>
      <c r="S1593" t="str">
        <f>VLOOKUP(M1593,工作表1!$A$3:$C$1000,3,FALSE)</f>
        <v>2027/2/15</v>
      </c>
      <c r="T1593">
        <f t="shared" si="799"/>
        <v>7.5999999999999998E-2</v>
      </c>
      <c r="U1593">
        <f t="shared" si="798"/>
        <v>2.1739999999999999</v>
      </c>
      <c r="V1593" s="43">
        <f t="shared" si="810"/>
        <v>44058</v>
      </c>
      <c r="W1593" s="43">
        <f t="shared" si="800"/>
        <v>44012</v>
      </c>
      <c r="X1593" s="45">
        <f t="shared" si="811"/>
        <v>0.33379120879120877</v>
      </c>
      <c r="Y1593" s="45">
        <f t="shared" si="812"/>
        <v>0.83927066084600321</v>
      </c>
      <c r="Z1593" s="47">
        <f t="shared" si="813"/>
        <v>110.87382456396371</v>
      </c>
      <c r="AA1593" s="47">
        <f t="shared" si="814"/>
        <v>137.23993347935044</v>
      </c>
      <c r="AB1593" s="45">
        <f t="shared" si="815"/>
        <v>0.65480000000000005</v>
      </c>
      <c r="AC1593" s="2" t="str">
        <f t="shared" si="801"/>
        <v>TY1</v>
      </c>
      <c r="AD1593">
        <f t="shared" si="802"/>
        <v>137.84375</v>
      </c>
      <c r="AE1593">
        <f t="shared" si="803"/>
        <v>137.65625</v>
      </c>
      <c r="AF1593" s="49">
        <f t="shared" si="830"/>
        <v>0.1875</v>
      </c>
      <c r="AG1593" s="3">
        <f t="shared" si="816"/>
        <v>137.23993347935044</v>
      </c>
      <c r="AH1593">
        <f t="shared" si="817"/>
        <v>136.26415302821351</v>
      </c>
      <c r="AI1593" s="51">
        <f t="shared" si="818"/>
        <v>0.97578045113692724</v>
      </c>
      <c r="AJ1593" s="52">
        <f t="shared" si="819"/>
        <v>0.78828045113692724</v>
      </c>
      <c r="AK1593" s="2">
        <v>43929</v>
      </c>
      <c r="AL1593" t="str">
        <v>912828X8</v>
      </c>
      <c r="AM1593">
        <v>-2.8803999999999998</v>
      </c>
      <c r="AN1593">
        <v>0.24410000000000001</v>
      </c>
      <c r="AO1593">
        <v>0.80720000000000003</v>
      </c>
      <c r="AP1593">
        <v>137.65625</v>
      </c>
      <c r="AQ1593">
        <f>VLOOKUP(AL1593,工作表1!$F$3:$G$1000,2,FALSE)</f>
        <v>2.375</v>
      </c>
      <c r="AR1593" t="str">
        <f>VLOOKUP(AL1593,工作表1!$F$3:$H$1000,3,FALSE)</f>
        <v>2027/5/15</v>
      </c>
      <c r="AS1593">
        <f t="shared" si="804"/>
        <v>7.5999999999999998E-2</v>
      </c>
      <c r="AT1593">
        <f t="shared" si="805"/>
        <v>2.2989999999999999</v>
      </c>
      <c r="AU1593" s="43">
        <f t="shared" si="820"/>
        <v>43966</v>
      </c>
      <c r="AV1593" s="43">
        <f t="shared" si="806"/>
        <v>44104</v>
      </c>
      <c r="AW1593" s="45">
        <f t="shared" si="821"/>
        <v>0.95260989010989017</v>
      </c>
      <c r="AX1593" s="45">
        <f t="shared" si="822"/>
        <v>2.084801670931808</v>
      </c>
      <c r="AY1593" s="47">
        <f t="shared" si="823"/>
        <v>112.11338633350637</v>
      </c>
      <c r="AZ1593" s="47">
        <f t="shared" si="824"/>
        <v>136.26415302821351</v>
      </c>
      <c r="BA1593" s="43"/>
      <c r="BC1593" s="2">
        <v>43928</v>
      </c>
      <c r="BD1593" t="str">
        <v>9128282R</v>
      </c>
      <c r="BE1593">
        <v>-5.1456999999999997</v>
      </c>
      <c r="BF1593">
        <v>0.27459</v>
      </c>
      <c r="BG1593">
        <v>0.80059999999999998</v>
      </c>
      <c r="BH1593">
        <v>137.71875</v>
      </c>
      <c r="BI1593">
        <f>VLOOKUP(BD1593,工作表1!$K$3:$L$1000,2,FALSE)</f>
        <v>2.25</v>
      </c>
      <c r="BJ1593" t="str">
        <f>VLOOKUP(BD1593,工作表1!$K$3:$M$1000,3,FALSE)</f>
        <v>2027/8/15</v>
      </c>
      <c r="BK1593">
        <f t="shared" si="807"/>
        <v>0.08</v>
      </c>
      <c r="BL1593">
        <f t="shared" si="808"/>
        <v>2.17</v>
      </c>
      <c r="BM1593" s="43">
        <f t="shared" si="825"/>
        <v>44058</v>
      </c>
      <c r="BN1593" s="43">
        <f t="shared" si="809"/>
        <v>44196</v>
      </c>
      <c r="BO1593" s="45">
        <f t="shared" si="826"/>
        <v>0.32760989010989011</v>
      </c>
      <c r="BP1593" s="45">
        <f t="shared" si="827"/>
        <v>1.9735003010687941</v>
      </c>
      <c r="BQ1593" s="47">
        <f t="shared" si="828"/>
        <v>111.67371761718276</v>
      </c>
      <c r="BR1593" s="47">
        <f t="shared" si="829"/>
        <v>135.42606126548367</v>
      </c>
    </row>
    <row r="1594" spans="6:70" x14ac:dyDescent="0.25">
      <c r="F1594" s="2">
        <v>43971</v>
      </c>
      <c r="G1594">
        <v>5.2499999999999998E-2</v>
      </c>
      <c r="H1594" s="43">
        <v>44005</v>
      </c>
      <c r="I1594">
        <v>0.53680000000000005</v>
      </c>
      <c r="L1594" s="2">
        <v>43928</v>
      </c>
      <c r="M1594" t="str">
        <v>912828V9</v>
      </c>
      <c r="N1594">
        <v>1.19</v>
      </c>
      <c r="O1594">
        <v>-6.497E-2</v>
      </c>
      <c r="P1594">
        <v>0.80059999999999998</v>
      </c>
      <c r="Q1594">
        <v>137.90625</v>
      </c>
      <c r="R1594">
        <f>VLOOKUP(M1594,工作表1!$A$3:$B$1000,2,FALSE)</f>
        <v>2.25</v>
      </c>
      <c r="S1594" t="str">
        <f>VLOOKUP(M1594,工作表1!$A$3:$C$1000,3,FALSE)</f>
        <v>2027/2/15</v>
      </c>
      <c r="T1594">
        <f t="shared" si="799"/>
        <v>0.08</v>
      </c>
      <c r="U1594">
        <f t="shared" si="798"/>
        <v>2.17</v>
      </c>
      <c r="V1594" s="43">
        <f t="shared" si="810"/>
        <v>44058</v>
      </c>
      <c r="W1594" s="43">
        <f t="shared" si="800"/>
        <v>44012</v>
      </c>
      <c r="X1594" s="45">
        <f t="shared" si="811"/>
        <v>0.32760989010989011</v>
      </c>
      <c r="Y1594" s="45">
        <f t="shared" si="812"/>
        <v>0.83925372572632839</v>
      </c>
      <c r="Z1594" s="47">
        <f t="shared" si="813"/>
        <v>110.93645564780337</v>
      </c>
      <c r="AA1594" s="47">
        <f t="shared" si="814"/>
        <v>137.30409019834593</v>
      </c>
      <c r="AB1594" s="45">
        <f t="shared" si="815"/>
        <v>0.61580000000000001</v>
      </c>
      <c r="AC1594" s="2" t="str">
        <f t="shared" si="801"/>
        <v>TY1</v>
      </c>
      <c r="AD1594">
        <f t="shared" si="802"/>
        <v>137.90625</v>
      </c>
      <c r="AE1594">
        <f t="shared" si="803"/>
        <v>137.71875</v>
      </c>
      <c r="AF1594" s="49">
        <f t="shared" si="830"/>
        <v>0.1875</v>
      </c>
      <c r="AG1594" s="3">
        <f t="shared" si="816"/>
        <v>137.30409019834593</v>
      </c>
      <c r="AH1594">
        <f t="shared" si="817"/>
        <v>136.34873696030192</v>
      </c>
      <c r="AI1594" s="51">
        <f t="shared" si="818"/>
        <v>0.95535323804401173</v>
      </c>
      <c r="AJ1594" s="52">
        <f t="shared" si="819"/>
        <v>0.76785323804401173</v>
      </c>
      <c r="AK1594" s="2">
        <v>43928</v>
      </c>
      <c r="AL1594" t="str">
        <v>912828X8</v>
      </c>
      <c r="AM1594">
        <v>-2.1606999999999998</v>
      </c>
      <c r="AN1594">
        <v>0.20380000000000001</v>
      </c>
      <c r="AO1594">
        <v>0.80720000000000003</v>
      </c>
      <c r="AP1594">
        <v>137.71875</v>
      </c>
      <c r="AQ1594">
        <f>VLOOKUP(AL1594,工作表1!$F$3:$G$1000,2,FALSE)</f>
        <v>2.375</v>
      </c>
      <c r="AR1594" t="str">
        <f>VLOOKUP(AL1594,工作表1!$F$3:$H$1000,3,FALSE)</f>
        <v>2027/5/15</v>
      </c>
      <c r="AS1594">
        <f t="shared" si="804"/>
        <v>0.08</v>
      </c>
      <c r="AT1594">
        <f t="shared" si="805"/>
        <v>2.2949999999999999</v>
      </c>
      <c r="AU1594" s="43">
        <f t="shared" si="820"/>
        <v>43966</v>
      </c>
      <c r="AV1594" s="43">
        <f t="shared" si="806"/>
        <v>44104</v>
      </c>
      <c r="AW1594" s="45">
        <f t="shared" si="821"/>
        <v>0.9460851648351648</v>
      </c>
      <c r="AX1594" s="45">
        <f t="shared" si="822"/>
        <v>2.084783794972151</v>
      </c>
      <c r="AY1594" s="47">
        <f t="shared" si="823"/>
        <v>112.19190747587778</v>
      </c>
      <c r="AZ1594" s="47">
        <f t="shared" si="824"/>
        <v>136.34873696030192</v>
      </c>
      <c r="BA1594" s="43"/>
      <c r="BC1594" s="2">
        <v>43927</v>
      </c>
      <c r="BD1594" t="str">
        <v>9128282R</v>
      </c>
      <c r="BE1594">
        <v>2.2321</v>
      </c>
      <c r="BF1594">
        <v>3.6240000000000001E-2</v>
      </c>
      <c r="BG1594">
        <v>0.80059999999999998</v>
      </c>
      <c r="BH1594">
        <v>138.03125</v>
      </c>
      <c r="BI1594">
        <f>VLOOKUP(BD1594,工作表1!$K$3:$L$1000,2,FALSE)</f>
        <v>2.25</v>
      </c>
      <c r="BJ1594" t="str">
        <f>VLOOKUP(BD1594,工作表1!$K$3:$M$1000,3,FALSE)</f>
        <v>2027/8/15</v>
      </c>
      <c r="BK1594">
        <f t="shared" si="807"/>
        <v>7.85E-2</v>
      </c>
      <c r="BL1594">
        <f t="shared" si="808"/>
        <v>2.1715</v>
      </c>
      <c r="BM1594" s="43">
        <f t="shared" si="825"/>
        <v>44058</v>
      </c>
      <c r="BN1594" s="43">
        <f t="shared" si="809"/>
        <v>44196</v>
      </c>
      <c r="BO1594" s="45">
        <f t="shared" si="826"/>
        <v>0.3214285714285714</v>
      </c>
      <c r="BP1594" s="45">
        <f t="shared" si="827"/>
        <v>1.9734833659491193</v>
      </c>
      <c r="BQ1594" s="47">
        <f t="shared" si="828"/>
        <v>112.1290830950861</v>
      </c>
      <c r="BR1594" s="47">
        <f t="shared" si="829"/>
        <v>135.97823524189349</v>
      </c>
    </row>
    <row r="1595" spans="6:70" x14ac:dyDescent="0.25">
      <c r="F1595" s="2">
        <v>43970</v>
      </c>
      <c r="G1595">
        <v>6.1499999999999999E-2</v>
      </c>
      <c r="H1595" s="43">
        <v>44004</v>
      </c>
      <c r="I1595">
        <v>0.53910000000000002</v>
      </c>
      <c r="L1595" s="2">
        <v>43927</v>
      </c>
      <c r="M1595" t="str">
        <v>912828V9</v>
      </c>
      <c r="N1595">
        <v>1.0255000000000001</v>
      </c>
      <c r="O1595">
        <v>-3.0200000000000001E-3</v>
      </c>
      <c r="P1595">
        <v>0.80059999999999998</v>
      </c>
      <c r="Q1595">
        <v>138.40625</v>
      </c>
      <c r="R1595">
        <f>VLOOKUP(M1595,工作表1!$A$3:$B$1000,2,FALSE)</f>
        <v>2.25</v>
      </c>
      <c r="S1595" t="str">
        <f>VLOOKUP(M1595,工作表1!$A$3:$C$1000,3,FALSE)</f>
        <v>2027/2/15</v>
      </c>
      <c r="T1595">
        <f t="shared" si="799"/>
        <v>7.85E-2</v>
      </c>
      <c r="U1595">
        <f t="shared" si="798"/>
        <v>2.1715</v>
      </c>
      <c r="V1595" s="43">
        <f t="shared" si="810"/>
        <v>44058</v>
      </c>
      <c r="W1595" s="43">
        <f t="shared" si="800"/>
        <v>44012</v>
      </c>
      <c r="X1595" s="45">
        <f t="shared" si="811"/>
        <v>0.3214285714285714</v>
      </c>
      <c r="Y1595" s="45">
        <f t="shared" si="812"/>
        <v>0.83923679060665357</v>
      </c>
      <c r="Z1595" s="47">
        <f t="shared" si="813"/>
        <v>111.32667618029804</v>
      </c>
      <c r="AA1595" s="47">
        <f t="shared" si="814"/>
        <v>137.77585163573249</v>
      </c>
      <c r="AB1595" s="45">
        <f t="shared" si="815"/>
        <v>0.57699999999999996</v>
      </c>
      <c r="AC1595" s="2" t="str">
        <f t="shared" si="801"/>
        <v>TY1</v>
      </c>
      <c r="AD1595">
        <f t="shared" si="802"/>
        <v>138.40625</v>
      </c>
      <c r="AE1595">
        <f t="shared" si="803"/>
        <v>138.03125</v>
      </c>
      <c r="AF1595" s="49">
        <f t="shared" si="830"/>
        <v>0.375</v>
      </c>
      <c r="AG1595" s="3">
        <f t="shared" si="816"/>
        <v>137.77585163573249</v>
      </c>
      <c r="AH1595">
        <f t="shared" si="817"/>
        <v>136.880072721772</v>
      </c>
      <c r="AI1595" s="51">
        <f t="shared" si="818"/>
        <v>0.89577891396049836</v>
      </c>
      <c r="AJ1595" s="52">
        <f t="shared" si="819"/>
        <v>0.52077891396049836</v>
      </c>
      <c r="AK1595" s="2">
        <v>43927</v>
      </c>
      <c r="AL1595" t="str">
        <v>912828X8</v>
      </c>
      <c r="AM1595">
        <v>4.2766999999999999</v>
      </c>
      <c r="AN1595">
        <v>-0.12271</v>
      </c>
      <c r="AO1595">
        <v>0.80720000000000003</v>
      </c>
      <c r="AP1595">
        <v>138.03125</v>
      </c>
      <c r="AQ1595">
        <f>VLOOKUP(AL1595,工作表1!$F$3:$G$1000,2,FALSE)</f>
        <v>2.375</v>
      </c>
      <c r="AR1595" t="str">
        <f>VLOOKUP(AL1595,工作表1!$F$3:$H$1000,3,FALSE)</f>
        <v>2027/5/15</v>
      </c>
      <c r="AS1595">
        <f t="shared" si="804"/>
        <v>7.85E-2</v>
      </c>
      <c r="AT1595">
        <f t="shared" si="805"/>
        <v>2.2965</v>
      </c>
      <c r="AU1595" s="43">
        <f t="shared" si="820"/>
        <v>43966</v>
      </c>
      <c r="AV1595" s="43">
        <f t="shared" si="806"/>
        <v>44104</v>
      </c>
      <c r="AW1595" s="45">
        <f t="shared" si="821"/>
        <v>0.93956043956043955</v>
      </c>
      <c r="AX1595" s="45">
        <f t="shared" si="822"/>
        <v>2.0847659190124945</v>
      </c>
      <c r="AY1595" s="47">
        <f t="shared" si="823"/>
        <v>112.63371336159275</v>
      </c>
      <c r="AZ1595" s="47">
        <f t="shared" si="824"/>
        <v>136.880072721772</v>
      </c>
      <c r="BA1595" s="43"/>
      <c r="BC1595" s="2">
        <v>43924</v>
      </c>
      <c r="BD1595" t="str">
        <v>9128282R</v>
      </c>
      <c r="BE1595">
        <v>3.0167999999999999</v>
      </c>
      <c r="BF1595">
        <v>-3.8129999999999997E-2</v>
      </c>
      <c r="BG1595">
        <v>0.80059999999999998</v>
      </c>
      <c r="BH1595">
        <v>138.765625</v>
      </c>
      <c r="BI1595">
        <f>VLOOKUP(BD1595,工作表1!$K$3:$L$1000,2,FALSE)</f>
        <v>2.25</v>
      </c>
      <c r="BJ1595" t="str">
        <f>VLOOKUP(BD1595,工作表1!$K$3:$M$1000,3,FALSE)</f>
        <v>2027/8/15</v>
      </c>
      <c r="BK1595">
        <f t="shared" si="807"/>
        <v>7.0999999999999994E-2</v>
      </c>
      <c r="BL1595">
        <f t="shared" si="808"/>
        <v>2.1789999999999998</v>
      </c>
      <c r="BM1595" s="43">
        <f t="shared" si="825"/>
        <v>44058</v>
      </c>
      <c r="BN1595" s="43">
        <f t="shared" si="809"/>
        <v>44196</v>
      </c>
      <c r="BO1595" s="45">
        <f t="shared" si="826"/>
        <v>0.31524725274725274</v>
      </c>
      <c r="BP1595" s="45">
        <f t="shared" si="827"/>
        <v>1.9734664308294445</v>
      </c>
      <c r="BQ1595" s="47">
        <f t="shared" si="828"/>
        <v>112.78668225875526</v>
      </c>
      <c r="BR1595" s="47">
        <f t="shared" si="829"/>
        <v>136.77740149796747</v>
      </c>
    </row>
    <row r="1596" spans="6:70" x14ac:dyDescent="0.25">
      <c r="F1596" s="2">
        <v>43969</v>
      </c>
      <c r="G1596">
        <v>6.2019999999999999E-2</v>
      </c>
      <c r="H1596" s="43">
        <v>44001</v>
      </c>
      <c r="I1596">
        <v>0.5252</v>
      </c>
      <c r="L1596" s="2">
        <v>43924</v>
      </c>
      <c r="M1596" t="str">
        <v>912828V9</v>
      </c>
      <c r="N1596">
        <v>1.6428</v>
      </c>
      <c r="O1596">
        <v>-0.11967999999999999</v>
      </c>
      <c r="P1596">
        <v>0.80059999999999998</v>
      </c>
      <c r="Q1596">
        <v>139.140625</v>
      </c>
      <c r="R1596">
        <f>VLOOKUP(M1596,工作表1!$A$3:$B$1000,2,FALSE)</f>
        <v>2.25</v>
      </c>
      <c r="S1596" t="str">
        <f>VLOOKUP(M1596,工作表1!$A$3:$C$1000,3,FALSE)</f>
        <v>2027/2/15</v>
      </c>
      <c r="T1596">
        <f t="shared" si="799"/>
        <v>7.0999999999999994E-2</v>
      </c>
      <c r="U1596">
        <f t="shared" si="798"/>
        <v>2.1789999999999998</v>
      </c>
      <c r="V1596" s="43">
        <f t="shared" si="810"/>
        <v>44058</v>
      </c>
      <c r="W1596" s="43">
        <f t="shared" si="800"/>
        <v>44012</v>
      </c>
      <c r="X1596" s="45">
        <f t="shared" si="811"/>
        <v>0.31524725274725274</v>
      </c>
      <c r="Y1596" s="45">
        <f t="shared" si="812"/>
        <v>0.83921985548697875</v>
      </c>
      <c r="Z1596" s="47">
        <f t="shared" si="813"/>
        <v>111.95317445938514</v>
      </c>
      <c r="AA1596" s="47">
        <f t="shared" si="814"/>
        <v>138.54095899691677</v>
      </c>
      <c r="AB1596" s="45">
        <f t="shared" si="815"/>
        <v>0.51100000000000001</v>
      </c>
      <c r="AC1596" s="2" t="str">
        <f t="shared" si="801"/>
        <v>TY1</v>
      </c>
      <c r="AD1596">
        <f t="shared" si="802"/>
        <v>139.140625</v>
      </c>
      <c r="AE1596">
        <f t="shared" si="803"/>
        <v>138.765625</v>
      </c>
      <c r="AF1596" s="49">
        <f t="shared" si="830"/>
        <v>0.375</v>
      </c>
      <c r="AG1596" s="3">
        <f t="shared" si="816"/>
        <v>138.54095899691677</v>
      </c>
      <c r="AH1596">
        <f t="shared" si="817"/>
        <v>137.67569831239609</v>
      </c>
      <c r="AI1596" s="51">
        <f t="shared" si="818"/>
        <v>0.86526068452067761</v>
      </c>
      <c r="AJ1596" s="52">
        <f t="shared" si="819"/>
        <v>0.49026068452067761</v>
      </c>
      <c r="AK1596" s="2">
        <v>43924</v>
      </c>
      <c r="AL1596" t="str">
        <v>912828X8</v>
      </c>
      <c r="AM1596">
        <v>5.3068</v>
      </c>
      <c r="AN1596">
        <v>-0.22373000000000001</v>
      </c>
      <c r="AO1596">
        <v>0.80720000000000003</v>
      </c>
      <c r="AP1596">
        <v>138.765625</v>
      </c>
      <c r="AQ1596">
        <f>VLOOKUP(AL1596,工作表1!$F$3:$G$1000,2,FALSE)</f>
        <v>2.375</v>
      </c>
      <c r="AR1596" t="str">
        <f>VLOOKUP(AL1596,工作表1!$F$3:$H$1000,3,FALSE)</f>
        <v>2027/5/15</v>
      </c>
      <c r="AS1596">
        <f t="shared" si="804"/>
        <v>7.0999999999999994E-2</v>
      </c>
      <c r="AT1596">
        <f t="shared" si="805"/>
        <v>2.3039999999999998</v>
      </c>
      <c r="AU1596" s="43">
        <f t="shared" si="820"/>
        <v>43966</v>
      </c>
      <c r="AV1596" s="43">
        <f t="shared" si="806"/>
        <v>44104</v>
      </c>
      <c r="AW1596" s="45">
        <f t="shared" si="821"/>
        <v>0.9330357142857143</v>
      </c>
      <c r="AX1596" s="45">
        <f t="shared" si="822"/>
        <v>2.0847480430528376</v>
      </c>
      <c r="AY1596" s="47">
        <f t="shared" si="823"/>
        <v>113.29181233073416</v>
      </c>
      <c r="AZ1596" s="47">
        <f t="shared" si="824"/>
        <v>137.67569831239609</v>
      </c>
      <c r="BA1596" s="43"/>
      <c r="BC1596" s="2">
        <v>43923</v>
      </c>
      <c r="BD1596" t="str">
        <v>9128282R</v>
      </c>
      <c r="BE1596">
        <v>0.73719999999999997</v>
      </c>
      <c r="BF1596">
        <v>4.2840000000000003E-2</v>
      </c>
      <c r="BG1596">
        <v>0.80059999999999998</v>
      </c>
      <c r="BH1596">
        <v>138.515625</v>
      </c>
      <c r="BI1596">
        <f>VLOOKUP(BD1596,工作表1!$K$3:$L$1000,2,FALSE)</f>
        <v>2.25</v>
      </c>
      <c r="BJ1596" t="str">
        <f>VLOOKUP(BD1596,工作表1!$K$3:$M$1000,3,FALSE)</f>
        <v>2027/8/15</v>
      </c>
      <c r="BK1596">
        <f t="shared" si="807"/>
        <v>7.4999999999999997E-2</v>
      </c>
      <c r="BL1596">
        <f t="shared" si="808"/>
        <v>2.1749999999999998</v>
      </c>
      <c r="BM1596" s="43">
        <f t="shared" si="825"/>
        <v>44058</v>
      </c>
      <c r="BN1596" s="43">
        <f t="shared" si="809"/>
        <v>44196</v>
      </c>
      <c r="BO1596" s="45">
        <f t="shared" si="826"/>
        <v>0.2967032967032967</v>
      </c>
      <c r="BP1596" s="45">
        <f t="shared" si="827"/>
        <v>1.9734156254704203</v>
      </c>
      <c r="BQ1596" s="47">
        <f t="shared" si="828"/>
        <v>112.53553162524848</v>
      </c>
      <c r="BR1596" s="47">
        <f t="shared" si="829"/>
        <v>136.42174525458313</v>
      </c>
    </row>
    <row r="1597" spans="6:70" x14ac:dyDescent="0.25">
      <c r="F1597" s="2">
        <v>43966</v>
      </c>
      <c r="G1597">
        <v>5.3999999999999999E-2</v>
      </c>
      <c r="H1597" s="43">
        <v>44000</v>
      </c>
      <c r="I1597">
        <v>0.53439999999999999</v>
      </c>
      <c r="L1597" s="2">
        <v>43923</v>
      </c>
      <c r="M1597" t="str">
        <v>912828V9</v>
      </c>
      <c r="N1597">
        <v>1.4401999999999999</v>
      </c>
      <c r="O1597">
        <v>-9.4289999999999999E-2</v>
      </c>
      <c r="P1597">
        <v>0.80059999999999998</v>
      </c>
      <c r="Q1597">
        <v>138.890625</v>
      </c>
      <c r="R1597">
        <f>VLOOKUP(M1597,工作表1!$A$3:$B$1000,2,FALSE)</f>
        <v>2.25</v>
      </c>
      <c r="S1597" t="str">
        <f>VLOOKUP(M1597,工作表1!$A$3:$C$1000,3,FALSE)</f>
        <v>2027/2/15</v>
      </c>
      <c r="T1597">
        <f t="shared" si="799"/>
        <v>7.4999999999999997E-2</v>
      </c>
      <c r="U1597">
        <f t="shared" si="798"/>
        <v>2.1749999999999998</v>
      </c>
      <c r="V1597" s="43">
        <f t="shared" si="810"/>
        <v>44058</v>
      </c>
      <c r="W1597" s="43">
        <f t="shared" si="800"/>
        <v>44012</v>
      </c>
      <c r="X1597" s="45">
        <f t="shared" si="811"/>
        <v>0.2967032967032967</v>
      </c>
      <c r="Y1597" s="45">
        <f t="shared" si="812"/>
        <v>0.83916905012795429</v>
      </c>
      <c r="Z1597" s="47">
        <f t="shared" si="813"/>
        <v>111.76471580644275</v>
      </c>
      <c r="AA1597" s="47">
        <f t="shared" si="814"/>
        <v>138.26105535922807</v>
      </c>
      <c r="AB1597" s="45">
        <f t="shared" si="815"/>
        <v>0.50880000000000003</v>
      </c>
      <c r="AC1597" s="2" t="str">
        <f t="shared" si="801"/>
        <v>TY1</v>
      </c>
      <c r="AD1597">
        <f t="shared" si="802"/>
        <v>138.890625</v>
      </c>
      <c r="AE1597">
        <f t="shared" si="803"/>
        <v>138.515625</v>
      </c>
      <c r="AF1597" s="49">
        <f t="shared" si="830"/>
        <v>0.375</v>
      </c>
      <c r="AG1597" s="3">
        <f t="shared" si="816"/>
        <v>138.26105535922807</v>
      </c>
      <c r="AH1597">
        <f t="shared" si="817"/>
        <v>137.4182340819093</v>
      </c>
      <c r="AI1597" s="51">
        <f t="shared" si="818"/>
        <v>0.84282127731876244</v>
      </c>
      <c r="AJ1597" s="52">
        <f t="shared" si="819"/>
        <v>0.46782127731876244</v>
      </c>
      <c r="AK1597" s="2">
        <v>43923</v>
      </c>
      <c r="AL1597" t="str">
        <v>912828X8</v>
      </c>
      <c r="AM1597">
        <v>5.5850999999999997</v>
      </c>
      <c r="AN1597">
        <v>-0.23860000000000001</v>
      </c>
      <c r="AO1597">
        <v>0.80720000000000003</v>
      </c>
      <c r="AP1597">
        <v>138.515625</v>
      </c>
      <c r="AQ1597">
        <f>VLOOKUP(AL1597,工作表1!$F$3:$G$1000,2,FALSE)</f>
        <v>2.375</v>
      </c>
      <c r="AR1597" t="str">
        <f>VLOOKUP(AL1597,工作表1!$F$3:$H$1000,3,FALSE)</f>
        <v>2027/5/15</v>
      </c>
      <c r="AS1597">
        <f t="shared" si="804"/>
        <v>7.4999999999999997E-2</v>
      </c>
      <c r="AT1597">
        <f t="shared" si="805"/>
        <v>2.2999999999999998</v>
      </c>
      <c r="AU1597" s="43">
        <f t="shared" si="820"/>
        <v>43966</v>
      </c>
      <c r="AV1597" s="43">
        <f t="shared" si="806"/>
        <v>44104</v>
      </c>
      <c r="AW1597" s="45">
        <f t="shared" si="821"/>
        <v>0.91346153846153855</v>
      </c>
      <c r="AX1597" s="45">
        <f t="shared" si="822"/>
        <v>2.0846944151738676</v>
      </c>
      <c r="AY1597" s="47">
        <f t="shared" si="823"/>
        <v>113.1185971810542</v>
      </c>
      <c r="AZ1597" s="47">
        <f t="shared" si="824"/>
        <v>137.4182340819093</v>
      </c>
      <c r="BA1597" s="43"/>
      <c r="BC1597" s="2">
        <v>43922</v>
      </c>
      <c r="BD1597" t="str">
        <v>9128282R</v>
      </c>
      <c r="BE1597">
        <v>0.1988</v>
      </c>
      <c r="BF1597">
        <v>6.4710000000000004E-2</v>
      </c>
      <c r="BG1597">
        <v>0.80059999999999998</v>
      </c>
      <c r="BH1597">
        <v>138.609375</v>
      </c>
      <c r="BI1597">
        <f>VLOOKUP(BD1597,工作表1!$K$3:$L$1000,2,FALSE)</f>
        <v>2.25</v>
      </c>
      <c r="BJ1597" t="str">
        <f>VLOOKUP(BD1597,工作表1!$K$3:$M$1000,3,FALSE)</f>
        <v>2027/8/15</v>
      </c>
      <c r="BK1597">
        <f t="shared" si="807"/>
        <v>7.1999999999999995E-2</v>
      </c>
      <c r="BL1597">
        <f t="shared" si="808"/>
        <v>2.1779999999999999</v>
      </c>
      <c r="BM1597" s="43">
        <f t="shared" si="825"/>
        <v>44058</v>
      </c>
      <c r="BN1597" s="43">
        <f t="shared" si="809"/>
        <v>44196</v>
      </c>
      <c r="BO1597" s="45">
        <f t="shared" si="826"/>
        <v>0.29052197802197804</v>
      </c>
      <c r="BP1597" s="45">
        <f t="shared" si="827"/>
        <v>1.9733986903507452</v>
      </c>
      <c r="BQ1597" s="47">
        <f t="shared" si="828"/>
        <v>112.59774025820212</v>
      </c>
      <c r="BR1597" s="47">
        <f t="shared" si="829"/>
        <v>136.48137730347366</v>
      </c>
    </row>
    <row r="1598" spans="6:70" x14ac:dyDescent="0.25">
      <c r="F1598" s="2">
        <v>43965</v>
      </c>
      <c r="G1598">
        <v>5.1630000000000002E-2</v>
      </c>
      <c r="H1598" s="43">
        <v>43999</v>
      </c>
      <c r="I1598">
        <v>0.55510000000000004</v>
      </c>
      <c r="L1598" s="2">
        <v>43922</v>
      </c>
      <c r="M1598" t="str">
        <v>912828V9</v>
      </c>
      <c r="N1598">
        <v>0.36499999999999999</v>
      </c>
      <c r="O1598">
        <v>3.0839999999999999E-2</v>
      </c>
      <c r="P1598">
        <v>0.80059999999999998</v>
      </c>
      <c r="Q1598">
        <v>138.984375</v>
      </c>
      <c r="R1598">
        <f>VLOOKUP(M1598,工作表1!$A$3:$B$1000,2,FALSE)</f>
        <v>2.25</v>
      </c>
      <c r="S1598" t="str">
        <f>VLOOKUP(M1598,工作表1!$A$3:$C$1000,3,FALSE)</f>
        <v>2027/2/15</v>
      </c>
      <c r="T1598">
        <f t="shared" si="799"/>
        <v>7.1999999999999995E-2</v>
      </c>
      <c r="U1598">
        <f t="shared" si="798"/>
        <v>2.1779999999999999</v>
      </c>
      <c r="V1598" s="43">
        <f t="shared" si="810"/>
        <v>44058</v>
      </c>
      <c r="W1598" s="43">
        <f t="shared" si="800"/>
        <v>44012</v>
      </c>
      <c r="X1598" s="45">
        <f t="shared" si="811"/>
        <v>0.29052197802197804</v>
      </c>
      <c r="Y1598" s="45">
        <f t="shared" si="812"/>
        <v>0.83915211500827946</v>
      </c>
      <c r="Z1598" s="47">
        <f t="shared" si="813"/>
        <v>111.81078171802116</v>
      </c>
      <c r="AA1598" s="47">
        <f t="shared" si="814"/>
        <v>138.302439359103</v>
      </c>
      <c r="AB1598" s="45">
        <f t="shared" si="815"/>
        <v>0.48620000000000002</v>
      </c>
      <c r="AC1598" s="2" t="str">
        <f t="shared" si="801"/>
        <v>TY1</v>
      </c>
      <c r="AD1598">
        <f t="shared" si="802"/>
        <v>138.984375</v>
      </c>
      <c r="AE1598">
        <f t="shared" si="803"/>
        <v>138.609375</v>
      </c>
      <c r="AF1598" s="49">
        <f t="shared" si="830"/>
        <v>0.375</v>
      </c>
      <c r="AG1598" s="3">
        <f t="shared" si="816"/>
        <v>138.302439359103</v>
      </c>
      <c r="AH1598">
        <f t="shared" si="817"/>
        <v>137.43861006921969</v>
      </c>
      <c r="AI1598" s="51">
        <f t="shared" si="818"/>
        <v>0.86382928988331287</v>
      </c>
      <c r="AJ1598" s="52">
        <f t="shared" si="819"/>
        <v>0.48882928988331287</v>
      </c>
      <c r="AK1598" s="2">
        <v>43922</v>
      </c>
      <c r="AL1598" t="str">
        <v>912828X8</v>
      </c>
      <c r="AM1598">
        <v>3.9956</v>
      </c>
      <c r="AN1598">
        <v>-0.14749999999999999</v>
      </c>
      <c r="AO1598">
        <v>0.80720000000000003</v>
      </c>
      <c r="AP1598">
        <v>138.609375</v>
      </c>
      <c r="AQ1598">
        <f>VLOOKUP(AL1598,工作表1!$F$3:$G$1000,2,FALSE)</f>
        <v>2.375</v>
      </c>
      <c r="AR1598" t="str">
        <f>VLOOKUP(AL1598,工作表1!$F$3:$H$1000,3,FALSE)</f>
        <v>2027/5/15</v>
      </c>
      <c r="AS1598">
        <f t="shared" si="804"/>
        <v>7.1999999999999995E-2</v>
      </c>
      <c r="AT1598">
        <f t="shared" si="805"/>
        <v>2.3029999999999999</v>
      </c>
      <c r="AU1598" s="43">
        <f t="shared" si="820"/>
        <v>43966</v>
      </c>
      <c r="AV1598" s="43">
        <f t="shared" si="806"/>
        <v>44104</v>
      </c>
      <c r="AW1598" s="45">
        <f t="shared" si="821"/>
        <v>0.90693681318681318</v>
      </c>
      <c r="AX1598" s="45">
        <f t="shared" si="822"/>
        <v>2.0846765392142106</v>
      </c>
      <c r="AY1598" s="47">
        <f t="shared" si="823"/>
        <v>113.14874522595635</v>
      </c>
      <c r="AZ1598" s="47">
        <f t="shared" si="824"/>
        <v>137.43861006921969</v>
      </c>
      <c r="BA1598" s="43"/>
      <c r="BC1598" s="2">
        <v>43921</v>
      </c>
      <c r="BD1598" t="str">
        <v>9128282R</v>
      </c>
      <c r="BE1598">
        <v>-0.86539999999999995</v>
      </c>
      <c r="BF1598">
        <v>0.10471</v>
      </c>
      <c r="BG1598">
        <v>0.80059999999999998</v>
      </c>
      <c r="BH1598">
        <v>138.3125</v>
      </c>
      <c r="BI1598">
        <f>VLOOKUP(BD1598,工作表1!$K$3:$L$1000,2,FALSE)</f>
        <v>2.25</v>
      </c>
      <c r="BJ1598" t="str">
        <f>VLOOKUP(BD1598,工作表1!$K$3:$M$1000,3,FALSE)</f>
        <v>2027/8/15</v>
      </c>
      <c r="BK1598">
        <f t="shared" si="807"/>
        <v>7.0999999999999994E-2</v>
      </c>
      <c r="BL1598">
        <f t="shared" si="808"/>
        <v>2.1789999999999998</v>
      </c>
      <c r="BM1598" s="43">
        <f t="shared" si="825"/>
        <v>44058</v>
      </c>
      <c r="BN1598" s="43">
        <f t="shared" si="809"/>
        <v>44196</v>
      </c>
      <c r="BO1598" s="45">
        <f t="shared" si="826"/>
        <v>0.28434065934065933</v>
      </c>
      <c r="BP1598" s="45">
        <f t="shared" si="827"/>
        <v>1.9733817552310704</v>
      </c>
      <c r="BQ1598" s="47">
        <f t="shared" si="828"/>
        <v>112.33162312786786</v>
      </c>
      <c r="BR1598" s="47">
        <f t="shared" si="829"/>
        <v>136.13279025702028</v>
      </c>
    </row>
    <row r="1599" spans="6:70" x14ac:dyDescent="0.25">
      <c r="F1599" s="2">
        <v>43964</v>
      </c>
      <c r="G1599">
        <v>5.0500000000000003E-2</v>
      </c>
      <c r="H1599" s="43">
        <v>43998</v>
      </c>
      <c r="I1599">
        <v>0.56420000000000003</v>
      </c>
      <c r="L1599" s="2">
        <v>43921</v>
      </c>
      <c r="M1599" t="str">
        <v>912828V9</v>
      </c>
      <c r="N1599">
        <v>1.2891999999999999</v>
      </c>
      <c r="O1599">
        <v>-7.1029999999999996E-2</v>
      </c>
      <c r="P1599">
        <v>0.80059999999999998</v>
      </c>
      <c r="Q1599">
        <v>138.6875</v>
      </c>
      <c r="R1599">
        <f>VLOOKUP(M1599,工作表1!$A$3:$B$1000,2,FALSE)</f>
        <v>2.25</v>
      </c>
      <c r="S1599" t="str">
        <f>VLOOKUP(M1599,工作表1!$A$3:$C$1000,3,FALSE)</f>
        <v>2027/2/15</v>
      </c>
      <c r="T1599">
        <f t="shared" si="799"/>
        <v>7.0999999999999994E-2</v>
      </c>
      <c r="U1599">
        <f t="shared" si="798"/>
        <v>2.1789999999999998</v>
      </c>
      <c r="V1599" s="43">
        <f t="shared" si="810"/>
        <v>44058</v>
      </c>
      <c r="W1599" s="43">
        <f t="shared" si="800"/>
        <v>44012</v>
      </c>
      <c r="X1599" s="45">
        <f t="shared" si="811"/>
        <v>0.28434065934065933</v>
      </c>
      <c r="Y1599" s="45">
        <f t="shared" si="812"/>
        <v>0.83913517988860453</v>
      </c>
      <c r="Z1599" s="47">
        <f t="shared" si="813"/>
        <v>111.60831790025485</v>
      </c>
      <c r="AA1599" s="47">
        <f t="shared" si="814"/>
        <v>138.03399773318307</v>
      </c>
      <c r="AB1599" s="45">
        <f t="shared" si="815"/>
        <v>0.54069999999999996</v>
      </c>
      <c r="AC1599" s="2" t="str">
        <f t="shared" si="801"/>
        <v>TY2</v>
      </c>
      <c r="AD1599">
        <f t="shared" si="802"/>
        <v>138.3125</v>
      </c>
      <c r="AE1599">
        <f t="shared" si="803"/>
        <v>138.453125</v>
      </c>
      <c r="AF1599" s="49">
        <f t="shared" si="830"/>
        <v>-0.140625</v>
      </c>
      <c r="AG1599" s="3">
        <f t="shared" si="816"/>
        <v>137.17195985487336</v>
      </c>
      <c r="AH1599">
        <f t="shared" si="817"/>
        <v>136.27207195612283</v>
      </c>
      <c r="AI1599" s="51">
        <f t="shared" si="818"/>
        <v>0.89988789875053499</v>
      </c>
      <c r="AJ1599" s="52">
        <f t="shared" si="819"/>
        <v>1.040512898750535</v>
      </c>
      <c r="AK1599" s="2">
        <v>43921</v>
      </c>
      <c r="AL1599" t="str">
        <v>912828X8</v>
      </c>
      <c r="AM1599">
        <v>4.9797000000000002</v>
      </c>
      <c r="AN1599">
        <v>-0.19955000000000001</v>
      </c>
      <c r="AO1599">
        <v>0.80720000000000003</v>
      </c>
      <c r="AP1599">
        <v>138.3125</v>
      </c>
      <c r="AQ1599">
        <f>VLOOKUP(AL1599,工作表1!$F$3:$G$1000,2,FALSE)</f>
        <v>2.375</v>
      </c>
      <c r="AR1599" t="str">
        <f>VLOOKUP(AL1599,工作表1!$F$3:$H$1000,3,FALSE)</f>
        <v>2027/5/15</v>
      </c>
      <c r="AS1599">
        <f t="shared" si="804"/>
        <v>7.0999999999999994E-2</v>
      </c>
      <c r="AT1599">
        <f t="shared" si="805"/>
        <v>2.3039999999999998</v>
      </c>
      <c r="AU1599" s="43">
        <f t="shared" si="820"/>
        <v>43966</v>
      </c>
      <c r="AV1599" s="43">
        <f t="shared" si="806"/>
        <v>44104</v>
      </c>
      <c r="AW1599" s="45">
        <f t="shared" si="821"/>
        <v>0.90041208791208782</v>
      </c>
      <c r="AX1599" s="45">
        <f t="shared" si="822"/>
        <v>2.0846586632545536</v>
      </c>
      <c r="AY1599" s="47">
        <f t="shared" si="823"/>
        <v>112.94621127643674</v>
      </c>
      <c r="AZ1599" s="47">
        <f t="shared" si="824"/>
        <v>137.17195985487336</v>
      </c>
      <c r="BA1599" s="43"/>
      <c r="BC1599" s="2">
        <v>43920</v>
      </c>
      <c r="BD1599" t="str">
        <v>9128282R</v>
      </c>
      <c r="BE1599">
        <v>2.0312000000000001</v>
      </c>
      <c r="BF1599">
        <v>9.6920000000000006E-2</v>
      </c>
      <c r="BG1599">
        <v>0.80059999999999998</v>
      </c>
      <c r="BH1599">
        <v>138.453125</v>
      </c>
      <c r="BI1599">
        <f>VLOOKUP(BD1599,工作表1!$K$3:$L$1000,2,FALSE)</f>
        <v>2.25</v>
      </c>
      <c r="BJ1599" t="str">
        <f>VLOOKUP(BD1599,工作表1!$K$3:$M$1000,3,FALSE)</f>
        <v>2027/8/15</v>
      </c>
      <c r="BK1599">
        <f t="shared" si="807"/>
        <v>7.0000000000000007E-2</v>
      </c>
      <c r="BL1599">
        <f t="shared" si="808"/>
        <v>2.1800000000000002</v>
      </c>
      <c r="BM1599" s="43">
        <f t="shared" si="825"/>
        <v>44058</v>
      </c>
      <c r="BN1599" s="43">
        <f t="shared" si="809"/>
        <v>44196</v>
      </c>
      <c r="BO1599" s="45">
        <f t="shared" si="826"/>
        <v>0.27815934065934067</v>
      </c>
      <c r="BP1599" s="45">
        <f t="shared" si="827"/>
        <v>1.9733648201113954</v>
      </c>
      <c r="BQ1599" s="47">
        <f t="shared" si="828"/>
        <v>112.45609927078122</v>
      </c>
      <c r="BR1599" s="47">
        <f t="shared" si="829"/>
        <v>136.27207195612283</v>
      </c>
    </row>
    <row r="1600" spans="6:70" x14ac:dyDescent="0.25">
      <c r="F1600" s="2">
        <v>43963</v>
      </c>
      <c r="G1600">
        <v>5.0999999999999997E-2</v>
      </c>
      <c r="H1600" s="43">
        <v>43997</v>
      </c>
      <c r="I1600">
        <v>0.55269999999999997</v>
      </c>
      <c r="L1600" s="2">
        <v>43920</v>
      </c>
      <c r="M1600" t="str">
        <v>912828V9</v>
      </c>
      <c r="N1600">
        <v>2.8847</v>
      </c>
      <c r="O1600">
        <v>-0.14734</v>
      </c>
      <c r="P1600">
        <v>0.80059999999999998</v>
      </c>
      <c r="Q1600">
        <v>138.828125</v>
      </c>
      <c r="R1600">
        <f>VLOOKUP(M1600,工作表1!$A$3:$B$1000,2,FALSE)</f>
        <v>2.25</v>
      </c>
      <c r="S1600" t="str">
        <f>VLOOKUP(M1600,工作表1!$A$3:$C$1000,3,FALSE)</f>
        <v>2027/2/15</v>
      </c>
      <c r="T1600">
        <f t="shared" si="799"/>
        <v>7.0000000000000007E-2</v>
      </c>
      <c r="U1600">
        <f t="shared" si="798"/>
        <v>2.1800000000000002</v>
      </c>
      <c r="V1600" s="43">
        <f t="shared" si="810"/>
        <v>44058</v>
      </c>
      <c r="W1600" s="43">
        <f t="shared" si="800"/>
        <v>44012</v>
      </c>
      <c r="X1600" s="45">
        <f t="shared" si="811"/>
        <v>0.27815934065934067</v>
      </c>
      <c r="Y1600" s="45">
        <f t="shared" si="812"/>
        <v>0.83911824476892971</v>
      </c>
      <c r="Z1600" s="47">
        <f t="shared" si="813"/>
        <v>111.75031400549759</v>
      </c>
      <c r="AA1600" s="47">
        <f t="shared" si="814"/>
        <v>138.19580138262344</v>
      </c>
      <c r="AB1600" s="45">
        <f t="shared" si="815"/>
        <v>0.58620000000000005</v>
      </c>
      <c r="AC1600" s="2" t="str">
        <f t="shared" si="801"/>
        <v>TY2</v>
      </c>
      <c r="AD1600">
        <f t="shared" si="802"/>
        <v>138.453125</v>
      </c>
      <c r="AE1600">
        <f t="shared" si="803"/>
        <v>137.890625</v>
      </c>
      <c r="AF1600" s="49">
        <f t="shared" si="830"/>
        <v>0.5625</v>
      </c>
      <c r="AG1600" s="3">
        <f t="shared" si="816"/>
        <v>137.35273837542502</v>
      </c>
      <c r="AH1600">
        <f t="shared" si="817"/>
        <v>135.59213096779484</v>
      </c>
      <c r="AI1600" s="51">
        <f t="shared" si="818"/>
        <v>1.7606074076301752</v>
      </c>
      <c r="AJ1600" s="52">
        <f t="shared" si="819"/>
        <v>1.1981074076301752</v>
      </c>
      <c r="AK1600" s="2">
        <v>43920</v>
      </c>
      <c r="AL1600" t="str">
        <v>912828X8</v>
      </c>
      <c r="AM1600">
        <v>7.9527999999999999</v>
      </c>
      <c r="AN1600">
        <v>-0.26129999999999998</v>
      </c>
      <c r="AO1600">
        <v>0.80720000000000003</v>
      </c>
      <c r="AP1600">
        <v>138.453125</v>
      </c>
      <c r="AQ1600">
        <f>VLOOKUP(AL1600,工作表1!$F$3:$G$1000,2,FALSE)</f>
        <v>2.375</v>
      </c>
      <c r="AR1600" t="str">
        <f>VLOOKUP(AL1600,工作表1!$F$3:$H$1000,3,FALSE)</f>
        <v>2027/5/15</v>
      </c>
      <c r="AS1600">
        <f t="shared" si="804"/>
        <v>7.0000000000000007E-2</v>
      </c>
      <c r="AT1600">
        <f t="shared" si="805"/>
        <v>2.3050000000000002</v>
      </c>
      <c r="AU1600" s="43">
        <f t="shared" si="820"/>
        <v>43966</v>
      </c>
      <c r="AV1600" s="43">
        <f t="shared" si="806"/>
        <v>44104</v>
      </c>
      <c r="AW1600" s="45">
        <f t="shared" si="821"/>
        <v>0.89388736263736268</v>
      </c>
      <c r="AX1600" s="45">
        <f t="shared" si="822"/>
        <v>2.0846407872948971</v>
      </c>
      <c r="AY1600" s="47">
        <f t="shared" si="823"/>
        <v>113.10484735728235</v>
      </c>
      <c r="AZ1600" s="47">
        <f t="shared" si="824"/>
        <v>137.35273837542502</v>
      </c>
      <c r="BA1600" s="43"/>
      <c r="BC1600" s="2">
        <v>43917</v>
      </c>
      <c r="BD1600" t="str">
        <v>9128282R</v>
      </c>
      <c r="BE1600">
        <v>0.66449999999999998</v>
      </c>
      <c r="BF1600">
        <v>0.19874</v>
      </c>
      <c r="BG1600">
        <v>0.80059999999999998</v>
      </c>
      <c r="BH1600">
        <v>137.890625</v>
      </c>
      <c r="BI1600">
        <f>VLOOKUP(BD1600,工作表1!$K$3:$L$1000,2,FALSE)</f>
        <v>2.25</v>
      </c>
      <c r="BJ1600" t="str">
        <f>VLOOKUP(BD1600,工作表1!$K$3:$M$1000,3,FALSE)</f>
        <v>2027/8/15</v>
      </c>
      <c r="BK1600">
        <f t="shared" si="807"/>
        <v>7.0999999999999994E-2</v>
      </c>
      <c r="BL1600">
        <f t="shared" si="808"/>
        <v>2.1789999999999998</v>
      </c>
      <c r="BM1600" s="43">
        <f t="shared" si="825"/>
        <v>44058</v>
      </c>
      <c r="BN1600" s="43">
        <f t="shared" si="809"/>
        <v>44196</v>
      </c>
      <c r="BO1600" s="45">
        <f t="shared" si="826"/>
        <v>0.27197802197802196</v>
      </c>
      <c r="BP1600" s="45">
        <f t="shared" si="827"/>
        <v>1.9733478849917205</v>
      </c>
      <c r="BQ1600" s="47">
        <f t="shared" si="828"/>
        <v>111.92317795235994</v>
      </c>
      <c r="BR1600" s="47">
        <f t="shared" si="829"/>
        <v>135.59213096779484</v>
      </c>
    </row>
    <row r="1601" spans="6:70" x14ac:dyDescent="0.25">
      <c r="F1601" s="2">
        <v>43962</v>
      </c>
      <c r="G1601">
        <v>5.0250000000000003E-2</v>
      </c>
      <c r="H1601" s="43">
        <v>43994</v>
      </c>
      <c r="I1601">
        <v>0.53890000000000005</v>
      </c>
      <c r="L1601" s="2">
        <v>43917</v>
      </c>
      <c r="M1601" t="str">
        <v>912828V9</v>
      </c>
      <c r="N1601">
        <v>2.0813999999999999</v>
      </c>
      <c r="O1601">
        <v>-5.1900000000000002E-3</v>
      </c>
      <c r="P1601">
        <v>0.80059999999999998</v>
      </c>
      <c r="Q1601">
        <v>138.265625</v>
      </c>
      <c r="R1601">
        <f>VLOOKUP(M1601,工作表1!$A$3:$B$1000,2,FALSE)</f>
        <v>2.25</v>
      </c>
      <c r="S1601" t="str">
        <f>VLOOKUP(M1601,工作表1!$A$3:$C$1000,3,FALSE)</f>
        <v>2027/2/15</v>
      </c>
      <c r="T1601">
        <f t="shared" si="799"/>
        <v>7.0999999999999994E-2</v>
      </c>
      <c r="U1601">
        <f t="shared" si="798"/>
        <v>2.1789999999999998</v>
      </c>
      <c r="V1601" s="43">
        <f t="shared" si="810"/>
        <v>44058</v>
      </c>
      <c r="W1601" s="43">
        <f t="shared" si="800"/>
        <v>44012</v>
      </c>
      <c r="X1601" s="45">
        <f t="shared" si="811"/>
        <v>0.27197802197802196</v>
      </c>
      <c r="Y1601" s="45">
        <f t="shared" si="812"/>
        <v>0.83910130964925478</v>
      </c>
      <c r="Z1601" s="47">
        <f t="shared" si="813"/>
        <v>111.26412632235535</v>
      </c>
      <c r="AA1601" s="47">
        <f t="shared" si="814"/>
        <v>137.57359524836485</v>
      </c>
      <c r="AB1601" s="45">
        <f t="shared" si="815"/>
        <v>0.56120000000000003</v>
      </c>
      <c r="AC1601" s="2" t="str">
        <f t="shared" si="801"/>
        <v>TY2</v>
      </c>
      <c r="AD1601">
        <f t="shared" si="802"/>
        <v>137.890625</v>
      </c>
      <c r="AE1601">
        <f t="shared" si="803"/>
        <v>137.359375</v>
      </c>
      <c r="AF1601" s="49">
        <f t="shared" si="830"/>
        <v>0.53125</v>
      </c>
      <c r="AG1601" s="3">
        <f t="shared" si="816"/>
        <v>136.63709025301449</v>
      </c>
      <c r="AH1601">
        <f t="shared" si="817"/>
        <v>134.88814224607233</v>
      </c>
      <c r="AI1601" s="51">
        <f t="shared" si="818"/>
        <v>1.7489480069421575</v>
      </c>
      <c r="AJ1601" s="52">
        <f t="shared" si="819"/>
        <v>1.2176980069421575</v>
      </c>
      <c r="AK1601" s="2">
        <v>43917</v>
      </c>
      <c r="AL1601" t="str">
        <v>912828X8</v>
      </c>
      <c r="AM1601">
        <v>5.2321</v>
      </c>
      <c r="AN1601">
        <v>-6.1280000000000001E-2</v>
      </c>
      <c r="AO1601">
        <v>0.80720000000000003</v>
      </c>
      <c r="AP1601">
        <v>137.890625</v>
      </c>
      <c r="AQ1601">
        <f>VLOOKUP(AL1601,工作表1!$F$3:$G$1000,2,FALSE)</f>
        <v>2.375</v>
      </c>
      <c r="AR1601" t="str">
        <f>VLOOKUP(AL1601,工作表1!$F$3:$H$1000,3,FALSE)</f>
        <v>2027/5/15</v>
      </c>
      <c r="AS1601">
        <f t="shared" si="804"/>
        <v>7.0999999999999994E-2</v>
      </c>
      <c r="AT1601">
        <f t="shared" si="805"/>
        <v>2.3039999999999998</v>
      </c>
      <c r="AU1601" s="43">
        <f t="shared" si="820"/>
        <v>43966</v>
      </c>
      <c r="AV1601" s="43">
        <f t="shared" si="806"/>
        <v>44104</v>
      </c>
      <c r="AW1601" s="45">
        <f t="shared" si="821"/>
        <v>0.88736263736263732</v>
      </c>
      <c r="AX1601" s="45">
        <f t="shared" si="822"/>
        <v>2.0846229113352401</v>
      </c>
      <c r="AY1601" s="47">
        <f t="shared" si="823"/>
        <v>112.53887118526222</v>
      </c>
      <c r="AZ1601" s="47">
        <f t="shared" si="824"/>
        <v>136.63709025301449</v>
      </c>
      <c r="BA1601" s="43"/>
      <c r="BC1601" s="2">
        <v>43916</v>
      </c>
      <c r="BD1601" t="str">
        <v>9128282R</v>
      </c>
      <c r="BE1601">
        <v>-1.6874</v>
      </c>
      <c r="BF1601">
        <v>0.34225</v>
      </c>
      <c r="BG1601">
        <v>0.80059999999999998</v>
      </c>
      <c r="BH1601">
        <v>137.359375</v>
      </c>
      <c r="BI1601">
        <f>VLOOKUP(BD1601,工作表1!$K$3:$L$1000,2,FALSE)</f>
        <v>2.25</v>
      </c>
      <c r="BJ1601" t="str">
        <f>VLOOKUP(BD1601,工作表1!$K$3:$M$1000,3,FALSE)</f>
        <v>2027/8/15</v>
      </c>
      <c r="BK1601">
        <f t="shared" si="807"/>
        <v>7.6999999999999999E-2</v>
      </c>
      <c r="BL1601">
        <f t="shared" si="808"/>
        <v>2.173</v>
      </c>
      <c r="BM1601" s="43">
        <f t="shared" si="825"/>
        <v>44058</v>
      </c>
      <c r="BN1601" s="43">
        <f t="shared" si="809"/>
        <v>44196</v>
      </c>
      <c r="BO1601" s="45">
        <f t="shared" si="826"/>
        <v>0.25343406593406592</v>
      </c>
      <c r="BP1601" s="45">
        <f t="shared" si="827"/>
        <v>1.9732970796326961</v>
      </c>
      <c r="BQ1601" s="47">
        <f t="shared" si="828"/>
        <v>111.39152455891784</v>
      </c>
      <c r="BR1601" s="47">
        <f t="shared" si="829"/>
        <v>134.88814224607233</v>
      </c>
    </row>
    <row r="1602" spans="6:70" x14ac:dyDescent="0.25">
      <c r="F1602" s="2">
        <v>43959</v>
      </c>
      <c r="G1602">
        <v>4.8000000000000001E-2</v>
      </c>
      <c r="H1602" s="43">
        <v>43993</v>
      </c>
      <c r="I1602">
        <v>0.51600000000000001</v>
      </c>
      <c r="L1602" s="2">
        <v>43916</v>
      </c>
      <c r="M1602" t="str">
        <v>912828V9</v>
      </c>
      <c r="N1602">
        <v>0.6996</v>
      </c>
      <c r="O1602">
        <v>0.2064</v>
      </c>
      <c r="P1602">
        <v>0.80059999999999998</v>
      </c>
      <c r="Q1602">
        <v>137.734375</v>
      </c>
      <c r="R1602">
        <f>VLOOKUP(M1602,工作表1!$A$3:$B$1000,2,FALSE)</f>
        <v>2.25</v>
      </c>
      <c r="S1602" t="str">
        <f>VLOOKUP(M1602,工作表1!$A$3:$C$1000,3,FALSE)</f>
        <v>2027/2/15</v>
      </c>
      <c r="T1602">
        <f t="shared" si="799"/>
        <v>7.6999999999999999E-2</v>
      </c>
      <c r="U1602">
        <f t="shared" si="798"/>
        <v>2.173</v>
      </c>
      <c r="V1602" s="43">
        <f t="shared" si="810"/>
        <v>44058</v>
      </c>
      <c r="W1602" s="43">
        <f t="shared" si="800"/>
        <v>44012</v>
      </c>
      <c r="X1602" s="45">
        <f t="shared" si="811"/>
        <v>0.25343406593406592</v>
      </c>
      <c r="Y1602" s="45">
        <f t="shared" si="812"/>
        <v>0.83905050429023031</v>
      </c>
      <c r="Z1602" s="47">
        <f t="shared" si="813"/>
        <v>110.7939998837556</v>
      </c>
      <c r="AA1602" s="47">
        <f t="shared" si="814"/>
        <v>136.94262712141585</v>
      </c>
      <c r="AB1602" s="45">
        <f t="shared" si="815"/>
        <v>0.72189999999999999</v>
      </c>
      <c r="AC1602" s="2" t="str">
        <f t="shared" si="801"/>
        <v>TY2</v>
      </c>
      <c r="AD1602">
        <f t="shared" si="802"/>
        <v>137.359375</v>
      </c>
      <c r="AE1602">
        <f t="shared" si="803"/>
        <v>136.96875</v>
      </c>
      <c r="AF1602" s="49">
        <f t="shared" si="830"/>
        <v>0.390625</v>
      </c>
      <c r="AG1602" s="3">
        <f t="shared" si="816"/>
        <v>136.01283626082395</v>
      </c>
      <c r="AH1602">
        <f t="shared" si="817"/>
        <v>134.43304802274341</v>
      </c>
      <c r="AI1602" s="51">
        <f t="shared" si="818"/>
        <v>1.579788238080539</v>
      </c>
      <c r="AJ1602" s="52">
        <f t="shared" si="819"/>
        <v>1.189163238080539</v>
      </c>
      <c r="AK1602" s="2">
        <v>43916</v>
      </c>
      <c r="AL1602" t="str">
        <v>912828X8</v>
      </c>
      <c r="AM1602">
        <v>4.4547999999999996</v>
      </c>
      <c r="AN1602">
        <v>4.1829999999999999E-2</v>
      </c>
      <c r="AO1602">
        <v>0.80720000000000003</v>
      </c>
      <c r="AP1602">
        <v>137.359375</v>
      </c>
      <c r="AQ1602">
        <f>VLOOKUP(AL1602,工作表1!$F$3:$G$1000,2,FALSE)</f>
        <v>2.375</v>
      </c>
      <c r="AR1602" t="str">
        <f>VLOOKUP(AL1602,工作表1!$F$3:$H$1000,3,FALSE)</f>
        <v>2027/5/15</v>
      </c>
      <c r="AS1602">
        <f t="shared" si="804"/>
        <v>7.6999999999999999E-2</v>
      </c>
      <c r="AT1602">
        <f t="shared" si="805"/>
        <v>2.298</v>
      </c>
      <c r="AU1602" s="43">
        <f t="shared" si="820"/>
        <v>43966</v>
      </c>
      <c r="AV1602" s="43">
        <f t="shared" si="806"/>
        <v>44104</v>
      </c>
      <c r="AW1602" s="45">
        <f t="shared" si="821"/>
        <v>0.86778846153846145</v>
      </c>
      <c r="AX1602" s="45">
        <f t="shared" si="822"/>
        <v>2.0845692834562697</v>
      </c>
      <c r="AY1602" s="47">
        <f t="shared" si="823"/>
        <v>112.06846667326829</v>
      </c>
      <c r="AZ1602" s="47">
        <f t="shared" si="824"/>
        <v>136.01283626082395</v>
      </c>
      <c r="BA1602" s="43"/>
      <c r="BC1602" s="2">
        <v>43915</v>
      </c>
      <c r="BD1602" t="str">
        <v>9128282R</v>
      </c>
      <c r="BE1602">
        <v>-1.7751999999999999</v>
      </c>
      <c r="BF1602">
        <v>0.40342</v>
      </c>
      <c r="BG1602">
        <v>0.80059999999999998</v>
      </c>
      <c r="BH1602">
        <v>136.96875</v>
      </c>
      <c r="BI1602">
        <f>VLOOKUP(BD1602,工作表1!$K$3:$L$1000,2,FALSE)</f>
        <v>2.25</v>
      </c>
      <c r="BJ1602" t="str">
        <f>VLOOKUP(BD1602,工作表1!$K$3:$M$1000,3,FALSE)</f>
        <v>2027/8/15</v>
      </c>
      <c r="BK1602">
        <f t="shared" si="807"/>
        <v>8.7040000000000006E-2</v>
      </c>
      <c r="BL1602">
        <f t="shared" si="808"/>
        <v>2.16296</v>
      </c>
      <c r="BM1602" s="43">
        <f t="shared" si="825"/>
        <v>44058</v>
      </c>
      <c r="BN1602" s="43">
        <f t="shared" si="809"/>
        <v>44196</v>
      </c>
      <c r="BO1602" s="45">
        <f t="shared" si="826"/>
        <v>0.24725274725274726</v>
      </c>
      <c r="BP1602" s="45">
        <f t="shared" si="827"/>
        <v>1.973280144513021</v>
      </c>
      <c r="BQ1602" s="47">
        <f t="shared" si="828"/>
        <v>111.03155389388812</v>
      </c>
      <c r="BR1602" s="47">
        <f t="shared" si="829"/>
        <v>134.43304802274341</v>
      </c>
    </row>
    <row r="1603" spans="6:70" x14ac:dyDescent="0.25">
      <c r="F1603" s="2">
        <v>43958</v>
      </c>
      <c r="G1603">
        <v>4.4999999999999998E-2</v>
      </c>
      <c r="H1603" s="43">
        <v>43992</v>
      </c>
      <c r="I1603">
        <v>0.53890000000000005</v>
      </c>
      <c r="L1603" s="2">
        <v>43915</v>
      </c>
      <c r="M1603" t="str">
        <v>912828V9</v>
      </c>
      <c r="N1603">
        <v>2.0760999999999998</v>
      </c>
      <c r="O1603">
        <v>0.11935</v>
      </c>
      <c r="P1603">
        <v>0.80059999999999998</v>
      </c>
      <c r="Q1603">
        <v>137.34375</v>
      </c>
      <c r="R1603">
        <f>VLOOKUP(M1603,工作表1!$A$3:$B$1000,2,FALSE)</f>
        <v>2.25</v>
      </c>
      <c r="S1603" t="str">
        <f>VLOOKUP(M1603,工作表1!$A$3:$C$1000,3,FALSE)</f>
        <v>2027/2/15</v>
      </c>
      <c r="T1603">
        <f t="shared" si="799"/>
        <v>8.7040000000000006E-2</v>
      </c>
      <c r="U1603">
        <f t="shared" si="798"/>
        <v>2.16296</v>
      </c>
      <c r="V1603" s="43">
        <f t="shared" si="810"/>
        <v>44058</v>
      </c>
      <c r="W1603" s="43">
        <f t="shared" si="800"/>
        <v>44012</v>
      </c>
      <c r="X1603" s="45">
        <f t="shared" si="811"/>
        <v>0.24725274725274726</v>
      </c>
      <c r="Y1603" s="45">
        <f t="shared" si="812"/>
        <v>0.83903356917055538</v>
      </c>
      <c r="Z1603" s="47">
        <f t="shared" si="813"/>
        <v>110.51320130806315</v>
      </c>
      <c r="AA1603" s="47">
        <f t="shared" si="814"/>
        <v>136.58001420433436</v>
      </c>
      <c r="AB1603" s="45">
        <f t="shared" si="815"/>
        <v>0.74490000000000001</v>
      </c>
      <c r="AC1603" s="2" t="str">
        <f t="shared" si="801"/>
        <v>TY2</v>
      </c>
      <c r="AD1603">
        <f t="shared" si="802"/>
        <v>136.96875</v>
      </c>
      <c r="AE1603">
        <f t="shared" si="803"/>
        <v>137.078125</v>
      </c>
      <c r="AF1603" s="49">
        <f t="shared" si="830"/>
        <v>-0.109375</v>
      </c>
      <c r="AG1603" s="3">
        <f t="shared" si="816"/>
        <v>135.55778766279644</v>
      </c>
      <c r="AH1603">
        <f t="shared" si="817"/>
        <v>134.60934275568707</v>
      </c>
      <c r="AI1603" s="51">
        <f t="shared" si="818"/>
        <v>0.94844490710937635</v>
      </c>
      <c r="AJ1603" s="52">
        <f t="shared" si="819"/>
        <v>1.0578199071093763</v>
      </c>
      <c r="AK1603" s="2">
        <v>43915</v>
      </c>
      <c r="AL1603" t="str">
        <v>912828X8</v>
      </c>
      <c r="AM1603">
        <v>3.9281999999999999</v>
      </c>
      <c r="AN1603">
        <v>0.12853999999999999</v>
      </c>
      <c r="AO1603">
        <v>0.80720000000000003</v>
      </c>
      <c r="AP1603">
        <v>136.96875</v>
      </c>
      <c r="AQ1603">
        <f>VLOOKUP(AL1603,工作表1!$F$3:$G$1000,2,FALSE)</f>
        <v>2.375</v>
      </c>
      <c r="AR1603" t="str">
        <f>VLOOKUP(AL1603,工作表1!$F$3:$H$1000,3,FALSE)</f>
        <v>2027/5/15</v>
      </c>
      <c r="AS1603">
        <f t="shared" si="804"/>
        <v>8.7040000000000006E-2</v>
      </c>
      <c r="AT1603">
        <f t="shared" si="805"/>
        <v>2.28796</v>
      </c>
      <c r="AU1603" s="43">
        <f t="shared" si="820"/>
        <v>43966</v>
      </c>
      <c r="AV1603" s="43">
        <f t="shared" si="806"/>
        <v>44104</v>
      </c>
      <c r="AW1603" s="45">
        <f t="shared" si="821"/>
        <v>0.8612637362637362</v>
      </c>
      <c r="AX1603" s="45">
        <f t="shared" si="822"/>
        <v>2.0845514074966127</v>
      </c>
      <c r="AY1603" s="47">
        <f t="shared" si="823"/>
        <v>111.70809499288571</v>
      </c>
      <c r="AZ1603" s="47">
        <f t="shared" si="824"/>
        <v>135.55778766279644</v>
      </c>
      <c r="BA1603" s="43"/>
      <c r="BC1603" s="2">
        <v>43914</v>
      </c>
      <c r="BD1603" t="str">
        <v>9128282R</v>
      </c>
      <c r="BE1603">
        <v>2.9552999999999998</v>
      </c>
      <c r="BF1603">
        <v>0.34727000000000002</v>
      </c>
      <c r="BG1603">
        <v>0.80059999999999998</v>
      </c>
      <c r="BH1603">
        <v>137.078125</v>
      </c>
      <c r="BI1603">
        <f>VLOOKUP(BD1603,工作表1!$K$3:$L$1000,2,FALSE)</f>
        <v>2.25</v>
      </c>
      <c r="BJ1603" t="str">
        <f>VLOOKUP(BD1603,工作表1!$K$3:$M$1000,3,FALSE)</f>
        <v>2027/8/15</v>
      </c>
      <c r="BK1603">
        <f t="shared" si="807"/>
        <v>0.10249999999999999</v>
      </c>
      <c r="BL1603">
        <f t="shared" si="808"/>
        <v>2.1475</v>
      </c>
      <c r="BM1603" s="43">
        <f t="shared" si="825"/>
        <v>44058</v>
      </c>
      <c r="BN1603" s="43">
        <f t="shared" si="809"/>
        <v>44196</v>
      </c>
      <c r="BO1603" s="45">
        <f t="shared" si="826"/>
        <v>0.24107142857142855</v>
      </c>
      <c r="BP1603" s="45">
        <f t="shared" si="827"/>
        <v>1.9732632093933462</v>
      </c>
      <c r="BQ1603" s="47">
        <f t="shared" si="828"/>
        <v>111.17278683836135</v>
      </c>
      <c r="BR1603" s="47">
        <f t="shared" si="829"/>
        <v>134.60934275568707</v>
      </c>
    </row>
    <row r="1604" spans="6:70" x14ac:dyDescent="0.25">
      <c r="F1604" s="2">
        <v>43957</v>
      </c>
      <c r="G1604">
        <v>4.4999999999999998E-2</v>
      </c>
      <c r="H1604" s="43">
        <v>43991</v>
      </c>
      <c r="I1604">
        <v>0.64229999999999998</v>
      </c>
      <c r="L1604" s="2">
        <v>43914</v>
      </c>
      <c r="M1604" t="str">
        <v>912828V9</v>
      </c>
      <c r="N1604">
        <v>4.7173999999999996</v>
      </c>
      <c r="O1604">
        <v>-3.9359999999999999E-2</v>
      </c>
      <c r="P1604">
        <v>0.80059999999999998</v>
      </c>
      <c r="Q1604">
        <v>137.453125</v>
      </c>
      <c r="R1604">
        <f>VLOOKUP(M1604,工作表1!$A$3:$B$1000,2,FALSE)</f>
        <v>2.25</v>
      </c>
      <c r="S1604" t="str">
        <f>VLOOKUP(M1604,工作表1!$A$3:$C$1000,3,FALSE)</f>
        <v>2027/2/15</v>
      </c>
      <c r="T1604">
        <f t="shared" si="799"/>
        <v>0.10249999999999999</v>
      </c>
      <c r="U1604">
        <f t="shared" ref="U1604:U1667" si="831">R1604-T1604</f>
        <v>2.1475</v>
      </c>
      <c r="V1604" s="43">
        <f t="shared" si="810"/>
        <v>44058</v>
      </c>
      <c r="W1604" s="43">
        <f t="shared" si="800"/>
        <v>44012</v>
      </c>
      <c r="X1604" s="45">
        <f t="shared" si="811"/>
        <v>0.24107142857142855</v>
      </c>
      <c r="Y1604" s="45">
        <f t="shared" si="812"/>
        <v>0.83901663405088067</v>
      </c>
      <c r="Z1604" s="47">
        <f t="shared" si="813"/>
        <v>110.65492046264175</v>
      </c>
      <c r="AA1604" s="47">
        <f t="shared" si="814"/>
        <v>136.74704642457203</v>
      </c>
      <c r="AB1604" s="45">
        <f t="shared" si="815"/>
        <v>0.7359</v>
      </c>
      <c r="AC1604" s="2" t="str">
        <f t="shared" si="801"/>
        <v>TY2</v>
      </c>
      <c r="AD1604">
        <f t="shared" si="802"/>
        <v>137.078125</v>
      </c>
      <c r="AE1604">
        <f t="shared" si="803"/>
        <v>137.828125</v>
      </c>
      <c r="AF1604" s="49">
        <f t="shared" si="830"/>
        <v>-0.75</v>
      </c>
      <c r="AG1604" s="3">
        <f t="shared" si="816"/>
        <v>135.76756570034701</v>
      </c>
      <c r="AH1604">
        <f t="shared" si="817"/>
        <v>135.28966383169953</v>
      </c>
      <c r="AI1604" s="51">
        <f t="shared" si="818"/>
        <v>0.47790186864747852</v>
      </c>
      <c r="AJ1604" s="52">
        <f t="shared" si="819"/>
        <v>1.2279018686474785</v>
      </c>
      <c r="AK1604" s="2">
        <v>43914</v>
      </c>
      <c r="AL1604" t="str">
        <v>912828X8</v>
      </c>
      <c r="AM1604">
        <v>8.6014999999999997</v>
      </c>
      <c r="AN1604">
        <v>-3.7000000000000002E-3</v>
      </c>
      <c r="AO1604">
        <v>0.80720000000000003</v>
      </c>
      <c r="AP1604">
        <v>137.078125</v>
      </c>
      <c r="AQ1604">
        <f>VLOOKUP(AL1604,工作表1!$F$3:$G$1000,2,FALSE)</f>
        <v>2.375</v>
      </c>
      <c r="AR1604" t="str">
        <f>VLOOKUP(AL1604,工作表1!$F$3:$H$1000,3,FALSE)</f>
        <v>2027/5/15</v>
      </c>
      <c r="AS1604">
        <f t="shared" si="804"/>
        <v>0.10249999999999999</v>
      </c>
      <c r="AT1604">
        <f t="shared" si="805"/>
        <v>2.2725</v>
      </c>
      <c r="AU1604" s="43">
        <f t="shared" si="820"/>
        <v>43966</v>
      </c>
      <c r="AV1604" s="43">
        <f t="shared" si="806"/>
        <v>44104</v>
      </c>
      <c r="AW1604" s="45">
        <f t="shared" si="821"/>
        <v>0.85473901098901095</v>
      </c>
      <c r="AX1604" s="45">
        <f t="shared" si="822"/>
        <v>2.0845335315369562</v>
      </c>
      <c r="AY1604" s="47">
        <f t="shared" si="823"/>
        <v>111.88147009496393</v>
      </c>
      <c r="AZ1604" s="47">
        <f t="shared" si="824"/>
        <v>135.76756570034701</v>
      </c>
      <c r="BA1604" s="43"/>
      <c r="BC1604" s="2">
        <v>43913</v>
      </c>
      <c r="BD1604" t="str">
        <v>9128282R</v>
      </c>
      <c r="BE1604">
        <v>1.6514</v>
      </c>
      <c r="BF1604">
        <v>0.39487</v>
      </c>
      <c r="BG1604">
        <v>0.80059999999999998</v>
      </c>
      <c r="BH1604">
        <v>137.828125</v>
      </c>
      <c r="BI1604">
        <f>VLOOKUP(BD1604,工作表1!$K$3:$L$1000,2,FALSE)</f>
        <v>2.25</v>
      </c>
      <c r="BJ1604" t="str">
        <f>VLOOKUP(BD1604,工作表1!$K$3:$M$1000,3,FALSE)</f>
        <v>2027/8/15</v>
      </c>
      <c r="BK1604">
        <f t="shared" si="807"/>
        <v>9.9000000000000005E-2</v>
      </c>
      <c r="BL1604">
        <f t="shared" si="808"/>
        <v>2.1509999999999998</v>
      </c>
      <c r="BM1604" s="43">
        <f t="shared" si="825"/>
        <v>44058</v>
      </c>
      <c r="BN1604" s="43">
        <f t="shared" si="809"/>
        <v>44196</v>
      </c>
      <c r="BO1604" s="45">
        <f t="shared" si="826"/>
        <v>0.23489010989010989</v>
      </c>
      <c r="BP1604" s="45">
        <f t="shared" si="827"/>
        <v>1.9732462742736716</v>
      </c>
      <c r="BQ1604" s="47">
        <f t="shared" si="828"/>
        <v>111.73230938420659</v>
      </c>
      <c r="BR1604" s="47">
        <f t="shared" si="829"/>
        <v>135.28966383169953</v>
      </c>
    </row>
    <row r="1605" spans="6:70" x14ac:dyDescent="0.25">
      <c r="F1605" s="2">
        <v>43956</v>
      </c>
      <c r="G1605">
        <v>4.4510000000000001E-2</v>
      </c>
      <c r="H1605" s="43">
        <v>43990</v>
      </c>
      <c r="I1605">
        <v>0.68610000000000004</v>
      </c>
      <c r="L1605" s="2">
        <v>43913</v>
      </c>
      <c r="M1605" t="str">
        <v>912828V9</v>
      </c>
      <c r="N1605">
        <v>2.3691</v>
      </c>
      <c r="O1605">
        <v>0.20992</v>
      </c>
      <c r="P1605">
        <v>0.80059999999999998</v>
      </c>
      <c r="Q1605">
        <v>138.203125</v>
      </c>
      <c r="R1605">
        <f>VLOOKUP(M1605,工作表1!$A$3:$B$1000,2,FALSE)</f>
        <v>2.25</v>
      </c>
      <c r="S1605" t="str">
        <f>VLOOKUP(M1605,工作表1!$A$3:$C$1000,3,FALSE)</f>
        <v>2027/2/15</v>
      </c>
      <c r="T1605">
        <f t="shared" ref="T1605:T1668" si="832">INDEX($G:$G,MATCH(L1605,$F:$F,0))</f>
        <v>9.9000000000000005E-2</v>
      </c>
      <c r="U1605">
        <f t="shared" si="831"/>
        <v>2.1509999999999998</v>
      </c>
      <c r="V1605" s="43">
        <f t="shared" si="810"/>
        <v>44058</v>
      </c>
      <c r="W1605" s="43">
        <f t="shared" ref="W1605:W1668" si="833">IF(WEEKDAY(DATE(YEAR(L1605),(INT(MONTH(L1605)/3)+1)*3+1,1)-1,2)=7,DATE(YEAR(L1605),(INT(MONTH(L1605)/3)+1)*3+1,1)-1-2,IF(WEEKDAY(DATE(YEAR(L1605),(INT(MONTH(L1605)/3)+1)*3+1,1)-1,2)=6,DATE(YEAR(L1605),(INT(MONTH(L1605)/3)+1)*3+1,1)-1-1,DATE(YEAR(L1605),(INT(MONTH(L1605)/3)+1)*3+1,1)-1))</f>
        <v>44012</v>
      </c>
      <c r="X1605" s="45">
        <f t="shared" si="811"/>
        <v>0.23489010989010989</v>
      </c>
      <c r="Y1605" s="45">
        <f t="shared" si="812"/>
        <v>0.83899969893120585</v>
      </c>
      <c r="Z1605" s="47">
        <f t="shared" si="813"/>
        <v>111.18326291777097</v>
      </c>
      <c r="AA1605" s="47">
        <f t="shared" si="814"/>
        <v>137.39065603190213</v>
      </c>
      <c r="AB1605" s="45">
        <f t="shared" si="815"/>
        <v>0.64500000000000002</v>
      </c>
      <c r="AC1605" s="2" t="str">
        <f t="shared" ref="AC1605:AC1668" si="834">IF(MOD(MONTH(L1605),3)=0,"TY2","TY1")</f>
        <v>TY2</v>
      </c>
      <c r="AD1605">
        <f t="shared" ref="AD1605:AD1668" si="835">IF(AC1605="TY1",Q1605,AP1605)</f>
        <v>137.828125</v>
      </c>
      <c r="AE1605">
        <f t="shared" ref="AE1605:AE1668" si="836">IF(AC1605="TY1",AP1605,BH1605)</f>
        <v>136.359375</v>
      </c>
      <c r="AF1605" s="49">
        <f t="shared" si="830"/>
        <v>1.46875</v>
      </c>
      <c r="AG1605" s="3">
        <f t="shared" si="816"/>
        <v>136.56491873352212</v>
      </c>
      <c r="AH1605">
        <f t="shared" si="817"/>
        <v>134.38060078359732</v>
      </c>
      <c r="AI1605" s="51">
        <f t="shared" si="818"/>
        <v>2.1843179499248038</v>
      </c>
      <c r="AJ1605" s="52">
        <f t="shared" si="819"/>
        <v>0.71556794992480377</v>
      </c>
      <c r="AK1605" s="2">
        <v>43913</v>
      </c>
      <c r="AL1605" t="str">
        <v>912828X8</v>
      </c>
      <c r="AM1605">
        <v>10.1168</v>
      </c>
      <c r="AN1605">
        <v>-7.8380000000000005E-2</v>
      </c>
      <c r="AO1605">
        <v>0.80720000000000003</v>
      </c>
      <c r="AP1605">
        <v>137.828125</v>
      </c>
      <c r="AQ1605">
        <f>VLOOKUP(AL1605,工作表1!$F$3:$G$1000,2,FALSE)</f>
        <v>2.375</v>
      </c>
      <c r="AR1605" t="str">
        <f>VLOOKUP(AL1605,工作表1!$F$3:$H$1000,3,FALSE)</f>
        <v>2027/5/15</v>
      </c>
      <c r="AS1605">
        <f t="shared" ref="AS1605:AS1668" si="837">INDEX($G:$G,MATCH(AK1605,$F:$F,0))</f>
        <v>9.9000000000000005E-2</v>
      </c>
      <c r="AT1605">
        <f t="shared" ref="AT1605:AT1668" si="838">AQ1605-AS1605</f>
        <v>2.2759999999999998</v>
      </c>
      <c r="AU1605" s="43">
        <f t="shared" si="820"/>
        <v>43966</v>
      </c>
      <c r="AV1605" s="43">
        <f t="shared" ref="AV1605:AV1668" si="839">IF(WEEKDAY(DATE(YEAR(AK1605),(INT(MONTH(AK1605)/3)+1)*3+4,1)-1,2)=7,DATE(YEAR(AK1605),(INT(MONTH(AK1605)/3)+1)*3+4,1)-1-2,IF(WEEKDAY(DATE(YEAR(AK1605),(INT(MONTH(AK1605)/3)+1)*3+4,1)-1,2)=6,DATE(YEAR(AK1605),(INT(MONTH(AK1605)/3)+1)*3+4,1)-1-1,DATE(YEAR(AK1605),(INT(MONTH(AK1605)/3)+1)*3+4,1)-1))</f>
        <v>44104</v>
      </c>
      <c r="AW1605" s="45">
        <f t="shared" si="821"/>
        <v>0.8482142857142857</v>
      </c>
      <c r="AX1605" s="45">
        <f t="shared" si="822"/>
        <v>2.0845156555772992</v>
      </c>
      <c r="AY1605" s="47">
        <f t="shared" si="823"/>
        <v>112.53905651128811</v>
      </c>
      <c r="AZ1605" s="47">
        <f t="shared" si="824"/>
        <v>136.56491873352212</v>
      </c>
      <c r="BA1605" s="43"/>
      <c r="BC1605" s="2">
        <v>43910</v>
      </c>
      <c r="BD1605" t="str">
        <v>912828X8</v>
      </c>
      <c r="BE1605">
        <v>10.3726</v>
      </c>
      <c r="BF1605">
        <v>1.498E-2</v>
      </c>
      <c r="BG1605">
        <v>0.80720000000000003</v>
      </c>
      <c r="BH1605">
        <v>136.359375</v>
      </c>
      <c r="BI1605">
        <f>VLOOKUP(BD1605,工作表1!$K$3:$L$1000,2,FALSE)</f>
        <v>2.375</v>
      </c>
      <c r="BJ1605" t="str">
        <f>VLOOKUP(BD1605,工作表1!$K$3:$M$1000,3,FALSE)</f>
        <v>2027/5/15</v>
      </c>
      <c r="BK1605">
        <f t="shared" ref="BK1605:BK1668" si="840">INDEX($G:$G,MATCH(BC1605,$F:$F,0))</f>
        <v>0.107</v>
      </c>
      <c r="BL1605">
        <f t="shared" ref="BL1605:BL1668" si="841">BI1605-BK1605</f>
        <v>2.2679999999999998</v>
      </c>
      <c r="BM1605" s="43">
        <f t="shared" si="825"/>
        <v>43966</v>
      </c>
      <c r="BN1605" s="43">
        <f t="shared" ref="BN1605:BN1668" si="842">IF(WEEKDAY(DATE(YEAR(BC1605),(INT(MONTH(BC1605)/3)+1)*3+7,1)-1,2)=7,DATE(YEAR(BC1605),(INT(MONTH(BC1605)/3)+1)*3+7,1)-1-2,IF(WEEKDAY(DATE(YEAR(BC1605),(INT(MONTH(BC1605)/3)+1)*3+7,1)-1,2)=6,DATE(YEAR(BC1605),(INT(MONTH(BC1605)/3)+1)*3+7,1)-1-1,DATE(YEAR(BC1605),(INT(MONTH(BC1605)/3)+1)*3+7,1)-1))</f>
        <v>44196</v>
      </c>
      <c r="BO1605" s="45">
        <f t="shared" si="826"/>
        <v>0.84168956043956045</v>
      </c>
      <c r="BP1605" s="45">
        <f t="shared" si="827"/>
        <v>2.6831279166039441</v>
      </c>
      <c r="BQ1605" s="47">
        <f t="shared" si="828"/>
        <v>111.89726213212401</v>
      </c>
      <c r="BR1605" s="47">
        <f t="shared" si="829"/>
        <v>134.38060078359732</v>
      </c>
    </row>
    <row r="1606" spans="6:70" x14ac:dyDescent="0.25">
      <c r="F1606" s="2">
        <v>43955</v>
      </c>
      <c r="G1606">
        <v>4.4999999999999998E-2</v>
      </c>
      <c r="H1606" s="43">
        <v>43987</v>
      </c>
      <c r="I1606">
        <v>0.70230000000000004</v>
      </c>
      <c r="L1606" s="2">
        <v>43910</v>
      </c>
      <c r="M1606" t="str">
        <v>912828U2</v>
      </c>
      <c r="N1606">
        <v>11.6806</v>
      </c>
      <c r="O1606">
        <v>-14.46428</v>
      </c>
      <c r="P1606">
        <v>0.7873</v>
      </c>
      <c r="Q1606">
        <v>136.5</v>
      </c>
      <c r="R1606">
        <f>VLOOKUP(M1606,工作表1!$A$3:$B$1000,2,FALSE)</f>
        <v>2</v>
      </c>
      <c r="S1606" t="str">
        <f>VLOOKUP(M1606,工作表1!$A$3:$C$1000,3,FALSE)</f>
        <v>2026/11/15</v>
      </c>
      <c r="T1606">
        <f t="shared" si="832"/>
        <v>0.107</v>
      </c>
      <c r="U1606">
        <f t="shared" si="831"/>
        <v>1.893</v>
      </c>
      <c r="V1606" s="43">
        <f t="shared" ref="V1606:V1669" si="843">COUPNCD(L1605,S1606,2,0)</f>
        <v>43966</v>
      </c>
      <c r="W1606" s="43">
        <f t="shared" si="833"/>
        <v>44012</v>
      </c>
      <c r="X1606" s="45">
        <f t="shared" ref="X1606:X1669" si="844">COUPDAYBS(L1605,S1606,2,1)/COUPDAYS(L1605,S1606,2,1)*R1606/2</f>
        <v>0.70879120879120883</v>
      </c>
      <c r="Y1606" s="45">
        <f t="shared" ref="Y1606:Y1669" si="845">(W1606-L1605)/365*R1606+X1606</f>
        <v>1.2512569622158662</v>
      </c>
      <c r="Z1606" s="47">
        <f t="shared" ref="Z1606:Z1669" si="846">(Q1606*P1606+Y1606)/(1+(O1606/100)*(W1606-L1607)/360)-X1606</f>
        <v>112.70231084588067</v>
      </c>
      <c r="AA1606" s="47">
        <f t="shared" ref="AA1606:AA1669" si="847">(Z1606-$AB$5*(W1606-L1605)/365+T1606*(W1606-L1605)/360)/P1606</f>
        <v>141.6284537016453</v>
      </c>
      <c r="AB1606" s="45">
        <f t="shared" ref="AB1606:AB1669" si="848">INDEX(I:I,MATCH(L1606,H:H,0))</f>
        <v>0.72699999999999998</v>
      </c>
      <c r="AC1606" s="2" t="str">
        <f t="shared" si="834"/>
        <v>TY2</v>
      </c>
      <c r="AD1606">
        <f t="shared" si="835"/>
        <v>136.734375</v>
      </c>
      <c r="AE1606">
        <f t="shared" si="836"/>
        <v>134.84375</v>
      </c>
      <c r="AF1606" s="49">
        <f t="shared" si="830"/>
        <v>1.890625</v>
      </c>
      <c r="AG1606" s="3">
        <f t="shared" ref="AG1606:AG1669" si="849">IF(AC1606="TY1",AA1606,AZ1606)</f>
        <v>135.07757354093707</v>
      </c>
      <c r="AH1606">
        <f t="shared" ref="AH1606:AH1669" si="850">IF(AC1606="TY1",AZ1606,BR1606)</f>
        <v>132.61423895064564</v>
      </c>
      <c r="AI1606" s="51">
        <f t="shared" ref="AI1606:AI1669" si="851">AG1606-AH1606</f>
        <v>2.4633345902914243</v>
      </c>
      <c r="AJ1606" s="52">
        <f t="shared" ref="AJ1606:AJ1669" si="852">AI1606-AF1606</f>
        <v>0.57270959029142432</v>
      </c>
      <c r="AK1606" s="2">
        <v>43910</v>
      </c>
      <c r="AL1606" t="str">
        <v>912828V9</v>
      </c>
      <c r="AM1606">
        <v>2.3624999999999998</v>
      </c>
      <c r="AN1606">
        <v>0.32040999999999997</v>
      </c>
      <c r="AO1606">
        <v>0.80059999999999998</v>
      </c>
      <c r="AP1606">
        <v>136.734375</v>
      </c>
      <c r="AQ1606">
        <f>VLOOKUP(AL1606,工作表1!$F$3:$G$1000,2,FALSE)</f>
        <v>2.25</v>
      </c>
      <c r="AR1606" t="str">
        <f>VLOOKUP(AL1606,工作表1!$F$3:$H$1000,3,FALSE)</f>
        <v>2027/2/15</v>
      </c>
      <c r="AS1606">
        <f t="shared" si="837"/>
        <v>0.107</v>
      </c>
      <c r="AT1606">
        <f t="shared" si="838"/>
        <v>2.1429999999999998</v>
      </c>
      <c r="AU1606" s="43">
        <f t="shared" ref="AU1606:AU1669" si="853">COUPNCD(AK1605,AR1606,2,0)</f>
        <v>44058</v>
      </c>
      <c r="AV1606" s="43">
        <f t="shared" si="839"/>
        <v>44104</v>
      </c>
      <c r="AW1606" s="45">
        <f t="shared" ref="AW1606:AW1669" si="854">COUPDAYBS(AK1605,AR1606,2,1)/COUPDAYS(AK1605,AR1606,2,1)*AQ1606/2</f>
        <v>0.2287087912087912</v>
      </c>
      <c r="AX1606" s="45">
        <f t="shared" ref="AX1606:AX1669" si="855">(AV1606-AK1605)/365*AQ1606+AW1606</f>
        <v>1.4061060514827639</v>
      </c>
      <c r="AY1606" s="47">
        <f t="shared" ref="AY1606:AY1669" si="856">(AP1606*AO1606+AX1606)/(1+(AN1606/100)*(AV1606-AK1607)/360)-AW1606</f>
        <v>110.45484058996402</v>
      </c>
      <c r="AZ1606" s="47">
        <f t="shared" ref="AZ1606:AZ1669" si="857">(AY1606-$AB$5*(AV1606-AK1605)/365+AS1606*(AV1606-AK1605)/360)/AO1606</f>
        <v>135.07757354093707</v>
      </c>
      <c r="BA1606" s="43"/>
      <c r="BC1606" s="2">
        <v>43909</v>
      </c>
      <c r="BD1606" t="str">
        <v>912828X8</v>
      </c>
      <c r="BE1606">
        <v>3.1046999999999998</v>
      </c>
      <c r="BF1606">
        <v>0.25122</v>
      </c>
      <c r="BG1606">
        <v>0.80720000000000003</v>
      </c>
      <c r="BH1606">
        <v>134.84375</v>
      </c>
      <c r="BI1606">
        <f>VLOOKUP(BD1606,工作表1!$K$3:$L$1000,2,FALSE)</f>
        <v>2.375</v>
      </c>
      <c r="BJ1606" t="str">
        <f>VLOOKUP(BD1606,工作表1!$K$3:$M$1000,3,FALSE)</f>
        <v>2027/5/15</v>
      </c>
      <c r="BK1606">
        <f t="shared" si="840"/>
        <v>0.13800000000000001</v>
      </c>
      <c r="BL1606">
        <f t="shared" si="841"/>
        <v>2.2370000000000001</v>
      </c>
      <c r="BM1606" s="43">
        <f t="shared" ref="BM1606:BM1669" si="858">COUPNCD(BC1605,BJ1606,2,0)</f>
        <v>43966</v>
      </c>
      <c r="BN1606" s="43">
        <f t="shared" si="842"/>
        <v>44196</v>
      </c>
      <c r="BO1606" s="45">
        <f t="shared" ref="BO1606:BO1669" si="859">COUPDAYBS(BC1605,BJ1606,2,1)/COUPDAYS(BC1605,BJ1606,2,1)*BI1606/2</f>
        <v>0.82211538461538458</v>
      </c>
      <c r="BP1606" s="45">
        <f t="shared" ref="BP1606:BP1669" si="860">(BN1606-BC1605)/365*BI1606+BO1606</f>
        <v>2.6830742887249737</v>
      </c>
      <c r="BQ1606" s="47">
        <f t="shared" ref="BQ1606:BQ1669" si="861">(BH1606*BG1606+BP1606)/(1+(BF1606/100)*(BN1606-BC1607)/360)-BO1606</f>
        <v>110.48313705995659</v>
      </c>
      <c r="BR1606" s="47">
        <f t="shared" ref="BR1606:BR1669" si="862">(BQ1606-$AB$5*(BN1606-BC1605)/365+BK1606*(BN1606-BC1605)/360)/BG1606</f>
        <v>132.61423895064564</v>
      </c>
    </row>
    <row r="1607" spans="6:70" x14ac:dyDescent="0.25">
      <c r="F1607" s="2">
        <v>43952</v>
      </c>
      <c r="G1607">
        <v>4.4999999999999998E-2</v>
      </c>
      <c r="H1607" s="43">
        <v>43986</v>
      </c>
      <c r="I1607">
        <v>0.63970000000000005</v>
      </c>
      <c r="L1607" s="2">
        <v>43909</v>
      </c>
      <c r="M1607" t="str">
        <v>912828U2</v>
      </c>
      <c r="N1607">
        <v>3.0324</v>
      </c>
      <c r="O1607">
        <v>-2.4364400000000002</v>
      </c>
      <c r="P1607">
        <v>0.7873</v>
      </c>
      <c r="Q1607">
        <v>135.3125</v>
      </c>
      <c r="R1607">
        <f>VLOOKUP(M1607,工作表1!$A$3:$B$1000,2,FALSE)</f>
        <v>2</v>
      </c>
      <c r="S1607" t="str">
        <f>VLOOKUP(M1607,工作表1!$A$3:$C$1000,3,FALSE)</f>
        <v>2026/11/15</v>
      </c>
      <c r="T1607">
        <f t="shared" si="832"/>
        <v>0.13800000000000001</v>
      </c>
      <c r="U1607">
        <f t="shared" si="831"/>
        <v>1.8620000000000001</v>
      </c>
      <c r="V1607" s="43">
        <f t="shared" si="843"/>
        <v>43966</v>
      </c>
      <c r="W1607" s="43">
        <f t="shared" si="833"/>
        <v>44012</v>
      </c>
      <c r="X1607" s="45">
        <f t="shared" si="844"/>
        <v>0.69230769230769229</v>
      </c>
      <c r="Y1607" s="45">
        <f t="shared" si="845"/>
        <v>1.2512118018967335</v>
      </c>
      <c r="Z1607" s="47">
        <f t="shared" si="846"/>
        <v>107.85445307233712</v>
      </c>
      <c r="AA1607" s="47">
        <f t="shared" si="847"/>
        <v>135.43591665429463</v>
      </c>
      <c r="AB1607" s="45">
        <f t="shared" si="848"/>
        <v>1.0082</v>
      </c>
      <c r="AC1607" s="2" t="str">
        <f t="shared" si="834"/>
        <v>TY2</v>
      </c>
      <c r="AD1607">
        <f t="shared" si="835"/>
        <v>135.21875</v>
      </c>
      <c r="AE1607">
        <f t="shared" si="836"/>
        <v>133.703125</v>
      </c>
      <c r="AF1607" s="49">
        <f t="shared" si="830"/>
        <v>1.515625</v>
      </c>
      <c r="AG1607" s="3">
        <f t="shared" si="849"/>
        <v>133.19109535228242</v>
      </c>
      <c r="AH1607">
        <f t="shared" si="850"/>
        <v>131.03526175761624</v>
      </c>
      <c r="AI1607" s="51">
        <f t="shared" si="851"/>
        <v>2.1558335946661771</v>
      </c>
      <c r="AJ1607" s="52">
        <f t="shared" si="852"/>
        <v>0.64020859466617708</v>
      </c>
      <c r="AK1607" s="2">
        <v>43909</v>
      </c>
      <c r="AL1607" t="str">
        <v>912828YX</v>
      </c>
      <c r="AM1607">
        <v>1.1760999999999999</v>
      </c>
      <c r="AN1607">
        <v>0.29199000000000003</v>
      </c>
      <c r="AO1607">
        <v>0.77400000000000002</v>
      </c>
      <c r="AP1607">
        <v>135.21875</v>
      </c>
      <c r="AQ1607">
        <f>VLOOKUP(AL1607,工作表1!$F$3:$G$1000,2,FALSE)</f>
        <v>1.75</v>
      </c>
      <c r="AR1607" t="str">
        <f>VLOOKUP(AL1607,工作表1!$F$3:$H$1000,3,FALSE)</f>
        <v>2026/12/31</v>
      </c>
      <c r="AS1607">
        <f t="shared" si="837"/>
        <v>0.13800000000000001</v>
      </c>
      <c r="AT1607">
        <f t="shared" si="838"/>
        <v>1.6120000000000001</v>
      </c>
      <c r="AU1607" s="43">
        <f t="shared" si="853"/>
        <v>44012</v>
      </c>
      <c r="AV1607" s="43">
        <f t="shared" si="839"/>
        <v>44104</v>
      </c>
      <c r="AW1607" s="45">
        <f t="shared" si="854"/>
        <v>0.38461538461538458</v>
      </c>
      <c r="AX1607" s="45">
        <f t="shared" si="855"/>
        <v>1.3147523709167546</v>
      </c>
      <c r="AY1607" s="47">
        <f t="shared" si="856"/>
        <v>105.42124743736979</v>
      </c>
      <c r="AZ1607" s="47">
        <f t="shared" si="857"/>
        <v>133.19109535228242</v>
      </c>
      <c r="BA1607" s="43"/>
      <c r="BC1607" s="2">
        <v>43908</v>
      </c>
      <c r="BD1607" t="str">
        <v>912828X8</v>
      </c>
      <c r="BE1607">
        <v>-5.2927</v>
      </c>
      <c r="BF1607">
        <v>0.63668000000000002</v>
      </c>
      <c r="BG1607">
        <v>0.80720000000000003</v>
      </c>
      <c r="BH1607">
        <v>133.703125</v>
      </c>
      <c r="BI1607">
        <f>VLOOKUP(BD1607,工作表1!$K$3:$L$1000,2,FALSE)</f>
        <v>2.375</v>
      </c>
      <c r="BJ1607" t="str">
        <f>VLOOKUP(BD1607,工作表1!$K$3:$M$1000,3,FALSE)</f>
        <v>2027/5/15</v>
      </c>
      <c r="BK1607">
        <f t="shared" si="840"/>
        <v>0.126</v>
      </c>
      <c r="BL1607">
        <f t="shared" si="841"/>
        <v>2.2490000000000001</v>
      </c>
      <c r="BM1607" s="43">
        <f t="shared" si="858"/>
        <v>43966</v>
      </c>
      <c r="BN1607" s="43">
        <f t="shared" si="842"/>
        <v>44196</v>
      </c>
      <c r="BO1607" s="45">
        <f t="shared" si="859"/>
        <v>0.81559065934065933</v>
      </c>
      <c r="BP1607" s="45">
        <f t="shared" si="860"/>
        <v>2.6830564127653167</v>
      </c>
      <c r="BQ1607" s="47">
        <f t="shared" si="861"/>
        <v>109.2301705510218</v>
      </c>
      <c r="BR1607" s="47">
        <f t="shared" si="862"/>
        <v>131.03526175761624</v>
      </c>
    </row>
    <row r="1608" spans="6:70" x14ac:dyDescent="0.25">
      <c r="F1608" s="2">
        <v>43951</v>
      </c>
      <c r="G1608">
        <v>4.3999999999999997E-2</v>
      </c>
      <c r="H1608" s="43">
        <v>43985</v>
      </c>
      <c r="I1608">
        <v>0.57540000000000002</v>
      </c>
      <c r="L1608" s="2">
        <v>43908</v>
      </c>
      <c r="M1608" t="str">
        <v>912828U2</v>
      </c>
      <c r="N1608">
        <v>-3.5407999999999999</v>
      </c>
      <c r="O1608">
        <v>3.5229300000000001</v>
      </c>
      <c r="P1608">
        <v>0.7873</v>
      </c>
      <c r="Q1608">
        <v>134.375</v>
      </c>
      <c r="R1608">
        <f>VLOOKUP(M1608,工作表1!$A$3:$B$1000,2,FALSE)</f>
        <v>2</v>
      </c>
      <c r="S1608" t="str">
        <f>VLOOKUP(M1608,工作表1!$A$3:$C$1000,3,FALSE)</f>
        <v>2026/11/15</v>
      </c>
      <c r="T1608">
        <f t="shared" si="832"/>
        <v>0.126</v>
      </c>
      <c r="U1608">
        <f t="shared" si="831"/>
        <v>1.8740000000000001</v>
      </c>
      <c r="V1608" s="43">
        <f t="shared" si="843"/>
        <v>43966</v>
      </c>
      <c r="W1608" s="43">
        <f t="shared" si="833"/>
        <v>44012</v>
      </c>
      <c r="X1608" s="45">
        <f t="shared" si="844"/>
        <v>0.68681318681318682</v>
      </c>
      <c r="Y1608" s="45">
        <f t="shared" si="845"/>
        <v>1.2511967484570223</v>
      </c>
      <c r="Z1608" s="47">
        <f t="shared" si="846"/>
        <v>105.26910152237504</v>
      </c>
      <c r="AA1608" s="47">
        <f t="shared" si="847"/>
        <v>132.13247184557207</v>
      </c>
      <c r="AB1608" s="45">
        <f t="shared" si="848"/>
        <v>1.0899000000000001</v>
      </c>
      <c r="AC1608" s="2" t="str">
        <f t="shared" si="834"/>
        <v>TY2</v>
      </c>
      <c r="AD1608">
        <f t="shared" si="835"/>
        <v>134.078125</v>
      </c>
      <c r="AE1608">
        <f t="shared" si="836"/>
        <v>135.515625</v>
      </c>
      <c r="AF1608" s="49">
        <f t="shared" si="830"/>
        <v>-1.4375</v>
      </c>
      <c r="AG1608" s="3">
        <f t="shared" si="849"/>
        <v>131.88663423141645</v>
      </c>
      <c r="AH1608">
        <f t="shared" si="850"/>
        <v>133.47781762158743</v>
      </c>
      <c r="AI1608" s="51">
        <f t="shared" si="851"/>
        <v>-1.5911833901709826</v>
      </c>
      <c r="AJ1608" s="52">
        <f t="shared" si="852"/>
        <v>-0.15368339017098265</v>
      </c>
      <c r="AK1608" s="2">
        <v>43908</v>
      </c>
      <c r="AL1608" t="str">
        <v>912828YX</v>
      </c>
      <c r="AM1608">
        <v>-1.2863</v>
      </c>
      <c r="AN1608">
        <v>0.49043999999999999</v>
      </c>
      <c r="AO1608">
        <v>0.77400000000000002</v>
      </c>
      <c r="AP1608">
        <v>134.078125</v>
      </c>
      <c r="AQ1608">
        <f>VLOOKUP(AL1608,工作表1!$F$3:$G$1000,2,FALSE)</f>
        <v>1.75</v>
      </c>
      <c r="AR1608" t="str">
        <f>VLOOKUP(AL1608,工作表1!$F$3:$H$1000,3,FALSE)</f>
        <v>2026/12/31</v>
      </c>
      <c r="AS1608">
        <f t="shared" si="837"/>
        <v>0.126</v>
      </c>
      <c r="AT1608">
        <f t="shared" si="838"/>
        <v>1.6240000000000001</v>
      </c>
      <c r="AU1608" s="43">
        <f t="shared" si="853"/>
        <v>44012</v>
      </c>
      <c r="AV1608" s="43">
        <f t="shared" si="839"/>
        <v>44104</v>
      </c>
      <c r="AW1608" s="45">
        <f t="shared" si="854"/>
        <v>0.37980769230769229</v>
      </c>
      <c r="AX1608" s="45">
        <f t="shared" si="855"/>
        <v>1.3147391991570074</v>
      </c>
      <c r="AY1608" s="47">
        <f t="shared" si="856"/>
        <v>104.4301117444314</v>
      </c>
      <c r="AZ1608" s="47">
        <f t="shared" si="857"/>
        <v>131.88663423141645</v>
      </c>
      <c r="BA1608" s="43"/>
      <c r="BC1608" s="2">
        <v>43907</v>
      </c>
      <c r="BD1608" t="str">
        <v>912828X8</v>
      </c>
      <c r="BE1608">
        <v>9.4885999999999999</v>
      </c>
      <c r="BF1608">
        <v>5.3560000000000003E-2</v>
      </c>
      <c r="BG1608">
        <v>0.80720000000000003</v>
      </c>
      <c r="BH1608">
        <v>135.515625</v>
      </c>
      <c r="BI1608">
        <f>VLOOKUP(BD1608,工作表1!$K$3:$L$1000,2,FALSE)</f>
        <v>2.375</v>
      </c>
      <c r="BJ1608" t="str">
        <f>VLOOKUP(BD1608,工作表1!$K$3:$M$1000,3,FALSE)</f>
        <v>2027/5/15</v>
      </c>
      <c r="BK1608">
        <f t="shared" si="840"/>
        <v>0.126</v>
      </c>
      <c r="BL1608">
        <f t="shared" si="841"/>
        <v>2.2490000000000001</v>
      </c>
      <c r="BM1608" s="43">
        <f t="shared" si="858"/>
        <v>43966</v>
      </c>
      <c r="BN1608" s="43">
        <f t="shared" si="842"/>
        <v>44196</v>
      </c>
      <c r="BO1608" s="45">
        <f t="shared" si="859"/>
        <v>0.80906593406593408</v>
      </c>
      <c r="BP1608" s="45">
        <f t="shared" si="860"/>
        <v>2.6830385368056602</v>
      </c>
      <c r="BQ1608" s="47">
        <f t="shared" si="861"/>
        <v>111.21385219236454</v>
      </c>
      <c r="BR1608" s="47">
        <f t="shared" si="862"/>
        <v>133.47781762158743</v>
      </c>
    </row>
    <row r="1609" spans="6:70" x14ac:dyDescent="0.25">
      <c r="F1609" s="2">
        <v>43950</v>
      </c>
      <c r="G1609">
        <v>4.8500000000000001E-2</v>
      </c>
      <c r="H1609" s="43">
        <v>43984</v>
      </c>
      <c r="I1609">
        <v>0.51819999999999999</v>
      </c>
      <c r="L1609" s="2">
        <v>43907</v>
      </c>
      <c r="M1609" t="str">
        <v>912828U2</v>
      </c>
      <c r="N1609">
        <v>5.0366</v>
      </c>
      <c r="O1609">
        <v>-3.4526500000000002</v>
      </c>
      <c r="P1609">
        <v>0.7873</v>
      </c>
      <c r="Q1609">
        <v>136.0625</v>
      </c>
      <c r="R1609">
        <f>VLOOKUP(M1609,工作表1!$A$3:$B$1000,2,FALSE)</f>
        <v>2</v>
      </c>
      <c r="S1609" t="str">
        <f>VLOOKUP(M1609,工作表1!$A$3:$C$1000,3,FALSE)</f>
        <v>2026/11/15</v>
      </c>
      <c r="T1609">
        <f t="shared" si="832"/>
        <v>0.126</v>
      </c>
      <c r="U1609">
        <f t="shared" si="831"/>
        <v>1.8740000000000001</v>
      </c>
      <c r="V1609" s="43">
        <f t="shared" si="843"/>
        <v>43966</v>
      </c>
      <c r="W1609" s="43">
        <f t="shared" si="833"/>
        <v>44012</v>
      </c>
      <c r="X1609" s="45">
        <f t="shared" si="844"/>
        <v>0.68131868131868134</v>
      </c>
      <c r="Y1609" s="45">
        <f t="shared" si="845"/>
        <v>1.2511816950173116</v>
      </c>
      <c r="Z1609" s="47">
        <f t="shared" si="846"/>
        <v>108.80492128145393</v>
      </c>
      <c r="AA1609" s="47">
        <f t="shared" si="847"/>
        <v>136.60823611730288</v>
      </c>
      <c r="AB1609" s="45">
        <f t="shared" si="848"/>
        <v>0.97350000000000003</v>
      </c>
      <c r="AC1609" s="2" t="str">
        <f t="shared" si="834"/>
        <v>TY2</v>
      </c>
      <c r="AD1609">
        <f t="shared" si="835"/>
        <v>135.890625</v>
      </c>
      <c r="AE1609">
        <f t="shared" si="836"/>
        <v>137.546875</v>
      </c>
      <c r="AF1609" s="49">
        <f t="shared" si="830"/>
        <v>-1.65625</v>
      </c>
      <c r="AG1609" s="3">
        <f t="shared" si="849"/>
        <v>134.33903283989525</v>
      </c>
      <c r="AH1609">
        <f t="shared" si="850"/>
        <v>135.65160535221932</v>
      </c>
      <c r="AI1609" s="51">
        <f t="shared" si="851"/>
        <v>-1.312572512324067</v>
      </c>
      <c r="AJ1609" s="52">
        <f t="shared" si="852"/>
        <v>0.34367748767593298</v>
      </c>
      <c r="AK1609" s="2">
        <v>43907</v>
      </c>
      <c r="AL1609" t="str">
        <v>912828V9</v>
      </c>
      <c r="AM1609">
        <v>4.0507999999999997</v>
      </c>
      <c r="AN1609">
        <v>0.14616000000000001</v>
      </c>
      <c r="AO1609">
        <v>0.80059999999999998</v>
      </c>
      <c r="AP1609">
        <v>135.890625</v>
      </c>
      <c r="AQ1609">
        <f>VLOOKUP(AL1609,工作表1!$F$3:$G$1000,2,FALSE)</f>
        <v>2.25</v>
      </c>
      <c r="AR1609" t="str">
        <f>VLOOKUP(AL1609,工作表1!$F$3:$H$1000,3,FALSE)</f>
        <v>2027/2/15</v>
      </c>
      <c r="AS1609">
        <f t="shared" si="837"/>
        <v>0.126</v>
      </c>
      <c r="AT1609">
        <f t="shared" si="838"/>
        <v>2.1240000000000001</v>
      </c>
      <c r="AU1609" s="43">
        <f t="shared" si="853"/>
        <v>44058</v>
      </c>
      <c r="AV1609" s="43">
        <f t="shared" si="839"/>
        <v>44104</v>
      </c>
      <c r="AW1609" s="45">
        <f t="shared" si="854"/>
        <v>0.19780219780219782</v>
      </c>
      <c r="AX1609" s="45">
        <f t="shared" si="855"/>
        <v>1.4060213758843896</v>
      </c>
      <c r="AY1609" s="47">
        <f t="shared" si="856"/>
        <v>109.9137370888804</v>
      </c>
      <c r="AZ1609" s="47">
        <f t="shared" si="857"/>
        <v>134.33903283989525</v>
      </c>
      <c r="BA1609" s="43"/>
      <c r="BC1609" s="2">
        <v>43906</v>
      </c>
      <c r="BD1609" t="str">
        <v>912828X8</v>
      </c>
      <c r="BE1609">
        <v>10.248900000000001</v>
      </c>
      <c r="BF1609">
        <v>-9.103E-2</v>
      </c>
      <c r="BG1609">
        <v>0.80720000000000003</v>
      </c>
      <c r="BH1609">
        <v>137.546875</v>
      </c>
      <c r="BI1609">
        <f>VLOOKUP(BD1609,工作表1!$K$3:$L$1000,2,FALSE)</f>
        <v>2.375</v>
      </c>
      <c r="BJ1609" t="str">
        <f>VLOOKUP(BD1609,工作表1!$K$3:$M$1000,3,FALSE)</f>
        <v>2027/5/15</v>
      </c>
      <c r="BK1609">
        <f t="shared" si="840"/>
        <v>0.111</v>
      </c>
      <c r="BL1609">
        <f t="shared" si="841"/>
        <v>2.2639999999999998</v>
      </c>
      <c r="BM1609" s="43">
        <f t="shared" si="858"/>
        <v>43966</v>
      </c>
      <c r="BN1609" s="43">
        <f t="shared" si="842"/>
        <v>44196</v>
      </c>
      <c r="BO1609" s="45">
        <f t="shared" si="859"/>
        <v>0.80254120879120883</v>
      </c>
      <c r="BP1609" s="45">
        <f t="shared" si="860"/>
        <v>2.6830206608460032</v>
      </c>
      <c r="BQ1609" s="47">
        <f t="shared" si="861"/>
        <v>112.99262586314249</v>
      </c>
      <c r="BR1609" s="47">
        <f t="shared" si="862"/>
        <v>135.65160535221932</v>
      </c>
    </row>
    <row r="1610" spans="6:70" x14ac:dyDescent="0.25">
      <c r="F1610" s="2">
        <v>43949</v>
      </c>
      <c r="G1610">
        <v>7.2999999999999995E-2</v>
      </c>
      <c r="H1610" s="43">
        <v>43983</v>
      </c>
      <c r="I1610">
        <v>0.5</v>
      </c>
      <c r="L1610" s="2">
        <v>43906</v>
      </c>
      <c r="M1610" t="str">
        <v>912828U2</v>
      </c>
      <c r="N1610">
        <v>2.3731</v>
      </c>
      <c r="O1610">
        <v>-1.28146</v>
      </c>
      <c r="P1610">
        <v>0.7873</v>
      </c>
      <c r="Q1610">
        <v>138.0625</v>
      </c>
      <c r="R1610">
        <f>VLOOKUP(M1610,工作表1!$A$3:$B$1000,2,FALSE)</f>
        <v>2</v>
      </c>
      <c r="S1610" t="str">
        <f>VLOOKUP(M1610,工作表1!$A$3:$C$1000,3,FALSE)</f>
        <v>2026/11/15</v>
      </c>
      <c r="T1610">
        <f t="shared" si="832"/>
        <v>0.111</v>
      </c>
      <c r="U1610">
        <f t="shared" si="831"/>
        <v>1.889</v>
      </c>
      <c r="V1610" s="43">
        <f t="shared" si="843"/>
        <v>43966</v>
      </c>
      <c r="W1610" s="43">
        <f t="shared" si="833"/>
        <v>44012</v>
      </c>
      <c r="X1610" s="45">
        <f t="shared" si="844"/>
        <v>0.67582417582417587</v>
      </c>
      <c r="Y1610" s="45">
        <f t="shared" si="845"/>
        <v>1.2511666415776004</v>
      </c>
      <c r="Z1610" s="47">
        <f t="shared" si="846"/>
        <v>109.70020507247614</v>
      </c>
      <c r="AA1610" s="47">
        <f t="shared" si="847"/>
        <v>137.72453008793289</v>
      </c>
      <c r="AB1610" s="45">
        <f t="shared" si="848"/>
        <v>0.66210000000000002</v>
      </c>
      <c r="AC1610" s="2" t="str">
        <f t="shared" si="834"/>
        <v>TY2</v>
      </c>
      <c r="AD1610">
        <f t="shared" si="835"/>
        <v>137.96875</v>
      </c>
      <c r="AE1610">
        <f t="shared" si="836"/>
        <v>135.859375</v>
      </c>
      <c r="AF1610" s="49">
        <f t="shared" si="830"/>
        <v>2.109375</v>
      </c>
      <c r="AG1610" s="3">
        <f t="shared" si="849"/>
        <v>136.32864348805393</v>
      </c>
      <c r="AH1610">
        <f t="shared" si="850"/>
        <v>133.41315568795454</v>
      </c>
      <c r="AI1610" s="51">
        <f t="shared" si="851"/>
        <v>2.9154878000993847</v>
      </c>
      <c r="AJ1610" s="52">
        <f t="shared" si="852"/>
        <v>0.80611280009938469</v>
      </c>
      <c r="AK1610" s="2">
        <v>43906</v>
      </c>
      <c r="AL1610" t="str">
        <v>912828V9</v>
      </c>
      <c r="AM1610">
        <v>2.0457999999999998</v>
      </c>
      <c r="AN1610">
        <v>0.23291999999999999</v>
      </c>
      <c r="AO1610">
        <v>0.80059999999999998</v>
      </c>
      <c r="AP1610">
        <v>137.96875</v>
      </c>
      <c r="AQ1610">
        <f>VLOOKUP(AL1610,工作表1!$F$3:$G$1000,2,FALSE)</f>
        <v>2.25</v>
      </c>
      <c r="AR1610" t="str">
        <f>VLOOKUP(AL1610,工作表1!$F$3:$H$1000,3,FALSE)</f>
        <v>2027/2/15</v>
      </c>
      <c r="AS1610">
        <f t="shared" si="837"/>
        <v>0.111</v>
      </c>
      <c r="AT1610">
        <f t="shared" si="838"/>
        <v>2.1389999999999998</v>
      </c>
      <c r="AU1610" s="43">
        <f t="shared" si="853"/>
        <v>44058</v>
      </c>
      <c r="AV1610" s="43">
        <f t="shared" si="839"/>
        <v>44104</v>
      </c>
      <c r="AW1610" s="45">
        <f t="shared" si="854"/>
        <v>0.19162087912087913</v>
      </c>
      <c r="AX1610" s="45">
        <f t="shared" si="855"/>
        <v>1.4060044407647148</v>
      </c>
      <c r="AY1610" s="47">
        <f t="shared" si="856"/>
        <v>111.52687825507478</v>
      </c>
      <c r="AZ1610" s="47">
        <f t="shared" si="857"/>
        <v>136.32864348805393</v>
      </c>
      <c r="BA1610" s="43"/>
      <c r="BC1610" s="2">
        <v>43903</v>
      </c>
      <c r="BD1610" t="str">
        <v>912828X8</v>
      </c>
      <c r="BE1610">
        <v>3.2967</v>
      </c>
      <c r="BF1610">
        <v>0.42773</v>
      </c>
      <c r="BG1610">
        <v>0.80720000000000003</v>
      </c>
      <c r="BH1610">
        <v>135.859375</v>
      </c>
      <c r="BI1610">
        <f>VLOOKUP(BD1610,工作表1!$K$3:$L$1000,2,FALSE)</f>
        <v>2.375</v>
      </c>
      <c r="BJ1610" t="str">
        <f>VLOOKUP(BD1610,工作表1!$K$3:$M$1000,3,FALSE)</f>
        <v>2027/5/15</v>
      </c>
      <c r="BK1610">
        <f t="shared" si="840"/>
        <v>0.156</v>
      </c>
      <c r="BL1610">
        <f t="shared" si="841"/>
        <v>2.2189999999999999</v>
      </c>
      <c r="BM1610" s="43">
        <f t="shared" si="858"/>
        <v>43966</v>
      </c>
      <c r="BN1610" s="43">
        <f t="shared" si="842"/>
        <v>44196</v>
      </c>
      <c r="BO1610" s="45">
        <f t="shared" si="859"/>
        <v>0.79601648351648346</v>
      </c>
      <c r="BP1610" s="45">
        <f t="shared" si="860"/>
        <v>2.6830027848863462</v>
      </c>
      <c r="BQ1610" s="47">
        <f t="shared" si="861"/>
        <v>111.16159150875983</v>
      </c>
      <c r="BR1610" s="47">
        <f t="shared" si="862"/>
        <v>133.41315568795454</v>
      </c>
    </row>
    <row r="1611" spans="6:70" x14ac:dyDescent="0.25">
      <c r="F1611" s="2">
        <v>43948</v>
      </c>
      <c r="G1611">
        <v>7.4999999999999997E-2</v>
      </c>
      <c r="H1611" s="43">
        <v>43980</v>
      </c>
      <c r="I1611">
        <v>0.49769999999999998</v>
      </c>
      <c r="L1611" s="2">
        <v>43903</v>
      </c>
      <c r="M1611" t="str">
        <v>912828U2</v>
      </c>
      <c r="N1611">
        <v>6.5781000000000001</v>
      </c>
      <c r="O1611">
        <v>-3.9298099999999998</v>
      </c>
      <c r="P1611">
        <v>0.7873</v>
      </c>
      <c r="Q1611">
        <v>135.796875</v>
      </c>
      <c r="R1611">
        <f>VLOOKUP(M1611,工作表1!$A$3:$B$1000,2,FALSE)</f>
        <v>2</v>
      </c>
      <c r="S1611" t="str">
        <f>VLOOKUP(M1611,工作表1!$A$3:$C$1000,3,FALSE)</f>
        <v>2026/11/15</v>
      </c>
      <c r="T1611">
        <f t="shared" si="832"/>
        <v>0.156</v>
      </c>
      <c r="U1611">
        <f t="shared" si="831"/>
        <v>1.8440000000000001</v>
      </c>
      <c r="V1611" s="43">
        <f t="shared" si="843"/>
        <v>43966</v>
      </c>
      <c r="W1611" s="43">
        <f t="shared" si="833"/>
        <v>44012</v>
      </c>
      <c r="X1611" s="45">
        <f t="shared" si="844"/>
        <v>0.67032967032967028</v>
      </c>
      <c r="Y1611" s="45">
        <f t="shared" si="845"/>
        <v>1.2511515881378894</v>
      </c>
      <c r="Z1611" s="47">
        <f t="shared" si="846"/>
        <v>108.8082938510038</v>
      </c>
      <c r="AA1611" s="47">
        <f t="shared" si="847"/>
        <v>136.59312727314284</v>
      </c>
      <c r="AB1611" s="45">
        <f t="shared" si="848"/>
        <v>0.90429999999999999</v>
      </c>
      <c r="AC1611" s="2" t="str">
        <f t="shared" si="834"/>
        <v>TY2</v>
      </c>
      <c r="AD1611">
        <f t="shared" si="835"/>
        <v>136.28125</v>
      </c>
      <c r="AE1611">
        <f t="shared" si="836"/>
        <v>136.828125</v>
      </c>
      <c r="AF1611" s="49">
        <f t="shared" si="830"/>
        <v>-0.546875</v>
      </c>
      <c r="AG1611" s="3">
        <f t="shared" si="849"/>
        <v>134.48141444523012</v>
      </c>
      <c r="AH1611">
        <f t="shared" si="850"/>
        <v>134.16095269104093</v>
      </c>
      <c r="AI1611" s="51">
        <f t="shared" si="851"/>
        <v>0.3204617541891821</v>
      </c>
      <c r="AJ1611" s="52">
        <f t="shared" si="852"/>
        <v>0.8673367541891821</v>
      </c>
      <c r="AK1611" s="2">
        <v>43903</v>
      </c>
      <c r="AL1611" t="str">
        <v>912828V9</v>
      </c>
      <c r="AM1611">
        <v>1.2919</v>
      </c>
      <c r="AN1611">
        <v>0.47211999999999998</v>
      </c>
      <c r="AO1611">
        <v>0.80059999999999998</v>
      </c>
      <c r="AP1611">
        <v>136.28125</v>
      </c>
      <c r="AQ1611">
        <f>VLOOKUP(AL1611,工作表1!$F$3:$G$1000,2,FALSE)</f>
        <v>2.25</v>
      </c>
      <c r="AR1611" t="str">
        <f>VLOOKUP(AL1611,工作表1!$F$3:$H$1000,3,FALSE)</f>
        <v>2027/2/15</v>
      </c>
      <c r="AS1611">
        <f t="shared" si="837"/>
        <v>0.156</v>
      </c>
      <c r="AT1611">
        <f t="shared" si="838"/>
        <v>2.0939999999999999</v>
      </c>
      <c r="AU1611" s="43">
        <f t="shared" si="853"/>
        <v>44058</v>
      </c>
      <c r="AV1611" s="43">
        <f t="shared" si="839"/>
        <v>44104</v>
      </c>
      <c r="AW1611" s="45">
        <f t="shared" si="854"/>
        <v>0.18543956043956045</v>
      </c>
      <c r="AX1611" s="45">
        <f t="shared" si="855"/>
        <v>1.4059875056450399</v>
      </c>
      <c r="AY1611" s="47">
        <f t="shared" si="856"/>
        <v>110.03532889800189</v>
      </c>
      <c r="AZ1611" s="47">
        <f t="shared" si="857"/>
        <v>134.48141444523012</v>
      </c>
      <c r="BA1611" s="43"/>
      <c r="BC1611" s="2">
        <v>43902</v>
      </c>
      <c r="BD1611" t="str">
        <v>912828X8</v>
      </c>
      <c r="BE1611">
        <v>-2.7286000000000001</v>
      </c>
      <c r="BF1611">
        <v>0.60216999999999998</v>
      </c>
      <c r="BG1611">
        <v>0.80720000000000003</v>
      </c>
      <c r="BH1611">
        <v>136.828125</v>
      </c>
      <c r="BI1611">
        <f>VLOOKUP(BD1611,工作表1!$K$3:$L$1000,2,FALSE)</f>
        <v>2.375</v>
      </c>
      <c r="BJ1611" t="str">
        <f>VLOOKUP(BD1611,工作表1!$K$3:$M$1000,3,FALSE)</f>
        <v>2027/5/15</v>
      </c>
      <c r="BK1611">
        <f t="shared" si="840"/>
        <v>0.159</v>
      </c>
      <c r="BL1611">
        <f t="shared" si="841"/>
        <v>2.2160000000000002</v>
      </c>
      <c r="BM1611" s="43">
        <f t="shared" si="858"/>
        <v>43966</v>
      </c>
      <c r="BN1611" s="43">
        <f t="shared" si="842"/>
        <v>44196</v>
      </c>
      <c r="BO1611" s="45">
        <f t="shared" si="859"/>
        <v>0.77644230769230771</v>
      </c>
      <c r="BP1611" s="45">
        <f t="shared" si="860"/>
        <v>2.6829491570073762</v>
      </c>
      <c r="BQ1611" s="47">
        <f t="shared" si="861"/>
        <v>111.79867322682011</v>
      </c>
      <c r="BR1611" s="47">
        <f t="shared" si="862"/>
        <v>134.16095269104093</v>
      </c>
    </row>
    <row r="1612" spans="6:70" x14ac:dyDescent="0.25">
      <c r="F1612" s="2">
        <v>43945</v>
      </c>
      <c r="G1612">
        <v>7.5499999999999998E-2</v>
      </c>
      <c r="H1612" s="43">
        <v>43979</v>
      </c>
      <c r="I1612">
        <v>0.52529999999999999</v>
      </c>
      <c r="L1612" s="2">
        <v>43902</v>
      </c>
      <c r="M1612" t="str">
        <v>912828U2</v>
      </c>
      <c r="N1612">
        <v>4.4664000000000001</v>
      </c>
      <c r="O1612">
        <v>-2.0532300000000001</v>
      </c>
      <c r="P1612">
        <v>0.7873</v>
      </c>
      <c r="Q1612">
        <v>136.890625</v>
      </c>
      <c r="R1612">
        <f>VLOOKUP(M1612,工作表1!$A$3:$B$1000,2,FALSE)</f>
        <v>2</v>
      </c>
      <c r="S1612" t="str">
        <f>VLOOKUP(M1612,工作表1!$A$3:$C$1000,3,FALSE)</f>
        <v>2026/11/15</v>
      </c>
      <c r="T1612">
        <f t="shared" si="832"/>
        <v>0.159</v>
      </c>
      <c r="U1612">
        <f t="shared" si="831"/>
        <v>1.841</v>
      </c>
      <c r="V1612" s="43">
        <f t="shared" si="843"/>
        <v>43966</v>
      </c>
      <c r="W1612" s="43">
        <f t="shared" si="833"/>
        <v>44012</v>
      </c>
      <c r="X1612" s="45">
        <f t="shared" si="844"/>
        <v>0.65384615384615385</v>
      </c>
      <c r="Y1612" s="45">
        <f t="shared" si="845"/>
        <v>1.2511064278187565</v>
      </c>
      <c r="Z1612" s="47">
        <f t="shared" si="846"/>
        <v>109.06586204222245</v>
      </c>
      <c r="AA1612" s="47">
        <f t="shared" si="847"/>
        <v>136.87583384079986</v>
      </c>
      <c r="AB1612" s="45">
        <f t="shared" si="848"/>
        <v>0.749</v>
      </c>
      <c r="AC1612" s="2" t="str">
        <f t="shared" si="834"/>
        <v>TY2</v>
      </c>
      <c r="AD1612">
        <f t="shared" si="835"/>
        <v>137.25</v>
      </c>
      <c r="AE1612">
        <f t="shared" si="836"/>
        <v>136.96875</v>
      </c>
      <c r="AF1612" s="49">
        <f t="shared" si="830"/>
        <v>0.28125</v>
      </c>
      <c r="AG1612" s="3">
        <f t="shared" si="849"/>
        <v>135.19037521355133</v>
      </c>
      <c r="AH1612">
        <f t="shared" si="850"/>
        <v>134.2743740320627</v>
      </c>
      <c r="AI1612" s="51">
        <f t="shared" si="851"/>
        <v>0.91600118148863885</v>
      </c>
      <c r="AJ1612" s="52">
        <f t="shared" si="852"/>
        <v>0.63475118148863885</v>
      </c>
      <c r="AK1612" s="2">
        <v>43902</v>
      </c>
      <c r="AL1612" t="str">
        <v>912828V9</v>
      </c>
      <c r="AM1612">
        <v>-3.3180999999999998</v>
      </c>
      <c r="AN1612">
        <v>0.77502000000000004</v>
      </c>
      <c r="AO1612">
        <v>0.80059999999999998</v>
      </c>
      <c r="AP1612">
        <v>137.25</v>
      </c>
      <c r="AQ1612">
        <f>VLOOKUP(AL1612,工作表1!$F$3:$G$1000,2,FALSE)</f>
        <v>2.25</v>
      </c>
      <c r="AR1612" t="str">
        <f>VLOOKUP(AL1612,工作表1!$F$3:$H$1000,3,FALSE)</f>
        <v>2027/2/15</v>
      </c>
      <c r="AS1612">
        <f t="shared" si="837"/>
        <v>0.159</v>
      </c>
      <c r="AT1612">
        <f t="shared" si="838"/>
        <v>2.0910000000000002</v>
      </c>
      <c r="AU1612" s="43">
        <f t="shared" si="853"/>
        <v>44058</v>
      </c>
      <c r="AV1612" s="43">
        <f t="shared" si="839"/>
        <v>44104</v>
      </c>
      <c r="AW1612" s="45">
        <f t="shared" si="854"/>
        <v>0.16689560439560439</v>
      </c>
      <c r="AX1612" s="45">
        <f t="shared" si="855"/>
        <v>1.4059367002860153</v>
      </c>
      <c r="AY1612" s="47">
        <f t="shared" si="856"/>
        <v>110.6371495329555</v>
      </c>
      <c r="AZ1612" s="47">
        <f t="shared" si="857"/>
        <v>135.19037521355133</v>
      </c>
      <c r="BA1612" s="43"/>
      <c r="BC1612" s="2">
        <v>43901</v>
      </c>
      <c r="BD1612" t="str">
        <v>912828X8</v>
      </c>
      <c r="BE1612">
        <v>7.9699999999999993E-2</v>
      </c>
      <c r="BF1612">
        <v>0.69101999999999997</v>
      </c>
      <c r="BG1612">
        <v>0.80720000000000003</v>
      </c>
      <c r="BH1612">
        <v>136.96875</v>
      </c>
      <c r="BI1612">
        <f>VLOOKUP(BD1612,工作表1!$K$3:$L$1000,2,FALSE)</f>
        <v>2.375</v>
      </c>
      <c r="BJ1612" t="str">
        <f>VLOOKUP(BD1612,工作表1!$K$3:$M$1000,3,FALSE)</f>
        <v>2027/5/15</v>
      </c>
      <c r="BK1612">
        <f t="shared" si="840"/>
        <v>0.24199999999999999</v>
      </c>
      <c r="BL1612">
        <f t="shared" si="841"/>
        <v>2.133</v>
      </c>
      <c r="BM1612" s="43">
        <f t="shared" si="858"/>
        <v>43966</v>
      </c>
      <c r="BN1612" s="43">
        <f t="shared" si="842"/>
        <v>44196</v>
      </c>
      <c r="BO1612" s="45">
        <f t="shared" si="859"/>
        <v>0.76991758241758246</v>
      </c>
      <c r="BP1612" s="45">
        <f t="shared" si="860"/>
        <v>2.6829312810477197</v>
      </c>
      <c r="BQ1612" s="47">
        <f t="shared" si="861"/>
        <v>111.83440248123809</v>
      </c>
      <c r="BR1612" s="47">
        <f t="shared" si="862"/>
        <v>134.2743740320627</v>
      </c>
    </row>
    <row r="1613" spans="6:70" x14ac:dyDescent="0.25">
      <c r="F1613" s="2">
        <v>43944</v>
      </c>
      <c r="G1613">
        <v>7.9000000000000001E-2</v>
      </c>
      <c r="H1613" s="43">
        <v>43978</v>
      </c>
      <c r="I1613">
        <v>0.52300000000000002</v>
      </c>
      <c r="L1613" s="2">
        <v>43901</v>
      </c>
      <c r="M1613" t="str">
        <v>912828U2</v>
      </c>
      <c r="N1613">
        <v>-2.6564999999999999</v>
      </c>
      <c r="O1613">
        <v>2.1300699999999999</v>
      </c>
      <c r="P1613">
        <v>0.7873</v>
      </c>
      <c r="Q1613">
        <v>137.140625</v>
      </c>
      <c r="R1613">
        <f>VLOOKUP(M1613,工作表1!$A$3:$B$1000,2,FALSE)</f>
        <v>2</v>
      </c>
      <c r="S1613" t="str">
        <f>VLOOKUP(M1613,工作表1!$A$3:$C$1000,3,FALSE)</f>
        <v>2026/11/15</v>
      </c>
      <c r="T1613">
        <f t="shared" si="832"/>
        <v>0.24199999999999999</v>
      </c>
      <c r="U1613">
        <f t="shared" si="831"/>
        <v>1.758</v>
      </c>
      <c r="V1613" s="43">
        <f t="shared" si="843"/>
        <v>43966</v>
      </c>
      <c r="W1613" s="43">
        <f t="shared" si="833"/>
        <v>44012</v>
      </c>
      <c r="X1613" s="45">
        <f t="shared" si="844"/>
        <v>0.64835164835164838</v>
      </c>
      <c r="Y1613" s="45">
        <f t="shared" si="845"/>
        <v>1.2510913743790457</v>
      </c>
      <c r="Z1613" s="47">
        <f t="shared" si="846"/>
        <v>107.85451781073141</v>
      </c>
      <c r="AA1613" s="47">
        <f t="shared" si="847"/>
        <v>135.35425121453483</v>
      </c>
      <c r="AB1613" s="45">
        <f t="shared" si="848"/>
        <v>0.83360000000000001</v>
      </c>
      <c r="AC1613" s="2" t="str">
        <f t="shared" si="834"/>
        <v>TY2</v>
      </c>
      <c r="AD1613">
        <f t="shared" si="835"/>
        <v>137.390625</v>
      </c>
      <c r="AE1613">
        <f t="shared" si="836"/>
        <v>137.203125</v>
      </c>
      <c r="AF1613" s="49">
        <f t="shared" si="830"/>
        <v>0.1875</v>
      </c>
      <c r="AG1613" s="3">
        <f t="shared" si="849"/>
        <v>134.88236435089354</v>
      </c>
      <c r="AH1613">
        <f t="shared" si="850"/>
        <v>134.97987378352391</v>
      </c>
      <c r="AI1613" s="51">
        <f t="shared" si="851"/>
        <v>-9.7509432630374704E-2</v>
      </c>
      <c r="AJ1613" s="52">
        <f t="shared" si="852"/>
        <v>-0.2850094326303747</v>
      </c>
      <c r="AK1613" s="2">
        <v>43901</v>
      </c>
      <c r="AL1613" t="str">
        <v>912828YX</v>
      </c>
      <c r="AM1613">
        <v>-2.0482</v>
      </c>
      <c r="AN1613">
        <v>0.89090999999999998</v>
      </c>
      <c r="AO1613">
        <v>0.77400000000000002</v>
      </c>
      <c r="AP1613">
        <v>137.390625</v>
      </c>
      <c r="AQ1613">
        <f>VLOOKUP(AL1613,工作表1!$F$3:$G$1000,2,FALSE)</f>
        <v>1.75</v>
      </c>
      <c r="AR1613" t="str">
        <f>VLOOKUP(AL1613,工作表1!$F$3:$H$1000,3,FALSE)</f>
        <v>2026/12/31</v>
      </c>
      <c r="AS1613">
        <f t="shared" si="837"/>
        <v>0.24199999999999999</v>
      </c>
      <c r="AT1613">
        <f t="shared" si="838"/>
        <v>1.508</v>
      </c>
      <c r="AU1613" s="43">
        <f t="shared" si="853"/>
        <v>44012</v>
      </c>
      <c r="AV1613" s="43">
        <f t="shared" si="839"/>
        <v>44104</v>
      </c>
      <c r="AW1613" s="45">
        <f t="shared" si="854"/>
        <v>0.34615384615384615</v>
      </c>
      <c r="AX1613" s="45">
        <f t="shared" si="855"/>
        <v>1.3146469968387775</v>
      </c>
      <c r="AY1613" s="47">
        <f t="shared" si="856"/>
        <v>106.76807180363423</v>
      </c>
      <c r="AZ1613" s="47">
        <f t="shared" si="857"/>
        <v>134.88236435089354</v>
      </c>
      <c r="BA1613" s="43"/>
      <c r="BC1613" s="2">
        <v>43900</v>
      </c>
      <c r="BD1613" t="str">
        <v>912828X8</v>
      </c>
      <c r="BE1613">
        <v>9.4460999999999995</v>
      </c>
      <c r="BF1613">
        <v>0.42555999999999999</v>
      </c>
      <c r="BG1613">
        <v>0.80720000000000003</v>
      </c>
      <c r="BH1613">
        <v>137.203125</v>
      </c>
      <c r="BI1613">
        <f>VLOOKUP(BD1613,工作表1!$K$3:$L$1000,2,FALSE)</f>
        <v>2.375</v>
      </c>
      <c r="BJ1613" t="str">
        <f>VLOOKUP(BD1613,工作表1!$K$3:$M$1000,3,FALSE)</f>
        <v>2027/5/15</v>
      </c>
      <c r="BK1613">
        <f t="shared" si="840"/>
        <v>0.41599999999999998</v>
      </c>
      <c r="BL1613">
        <f t="shared" si="841"/>
        <v>1.9590000000000001</v>
      </c>
      <c r="BM1613" s="43">
        <f t="shared" si="858"/>
        <v>43966</v>
      </c>
      <c r="BN1613" s="43">
        <f t="shared" si="842"/>
        <v>44196</v>
      </c>
      <c r="BO1613" s="45">
        <f t="shared" si="859"/>
        <v>0.76339285714285721</v>
      </c>
      <c r="BP1613" s="45">
        <f t="shared" si="860"/>
        <v>2.6829134050880628</v>
      </c>
      <c r="BQ1613" s="47">
        <f t="shared" si="861"/>
        <v>112.27302687300723</v>
      </c>
      <c r="BR1613" s="47">
        <f t="shared" si="862"/>
        <v>134.97987378352391</v>
      </c>
    </row>
    <row r="1614" spans="6:70" x14ac:dyDescent="0.25">
      <c r="F1614" s="2">
        <v>43943</v>
      </c>
      <c r="G1614">
        <v>7.4499999999999997E-2</v>
      </c>
      <c r="H1614" s="43">
        <v>43977</v>
      </c>
      <c r="I1614">
        <v>0.52759999999999996</v>
      </c>
      <c r="L1614" s="2">
        <v>43900</v>
      </c>
      <c r="M1614" t="str">
        <v>912828U2</v>
      </c>
      <c r="N1614">
        <v>-6.5299999999999997E-2</v>
      </c>
      <c r="O1614">
        <v>0.93750999999999995</v>
      </c>
      <c r="P1614">
        <v>0.7873</v>
      </c>
      <c r="Q1614">
        <v>137.546875</v>
      </c>
      <c r="R1614">
        <f>VLOOKUP(M1614,工作表1!$A$3:$B$1000,2,FALSE)</f>
        <v>2</v>
      </c>
      <c r="S1614" t="str">
        <f>VLOOKUP(M1614,工作表1!$A$3:$C$1000,3,FALSE)</f>
        <v>2026/11/15</v>
      </c>
      <c r="T1614">
        <f t="shared" si="832"/>
        <v>0.41599999999999998</v>
      </c>
      <c r="U1614">
        <f t="shared" si="831"/>
        <v>1.5840000000000001</v>
      </c>
      <c r="V1614" s="43">
        <f t="shared" si="843"/>
        <v>43966</v>
      </c>
      <c r="W1614" s="43">
        <f t="shared" si="833"/>
        <v>44012</v>
      </c>
      <c r="X1614" s="45">
        <f t="shared" si="844"/>
        <v>0.6428571428571429</v>
      </c>
      <c r="Y1614" s="45">
        <f t="shared" si="845"/>
        <v>1.2510763209393347</v>
      </c>
      <c r="Z1614" s="47">
        <f t="shared" si="846"/>
        <v>108.57746687960731</v>
      </c>
      <c r="AA1614" s="47">
        <f t="shared" si="847"/>
        <v>136.32576238327979</v>
      </c>
      <c r="AB1614" s="45">
        <f t="shared" si="848"/>
        <v>0.76749999999999996</v>
      </c>
      <c r="AC1614" s="2" t="str">
        <f t="shared" si="834"/>
        <v>TY2</v>
      </c>
      <c r="AD1614">
        <f t="shared" si="835"/>
        <v>137.625</v>
      </c>
      <c r="AE1614">
        <f t="shared" si="836"/>
        <v>139.03125</v>
      </c>
      <c r="AF1614" s="49">
        <f t="shared" si="830"/>
        <v>-1.40625</v>
      </c>
      <c r="AG1614" s="3">
        <f t="shared" si="849"/>
        <v>135.70071906507621</v>
      </c>
      <c r="AH1614">
        <f t="shared" si="850"/>
        <v>136.69790363630753</v>
      </c>
      <c r="AI1614" s="51">
        <f t="shared" si="851"/>
        <v>-0.99718457123131543</v>
      </c>
      <c r="AJ1614" s="52">
        <f t="shared" si="852"/>
        <v>0.40906542876868457</v>
      </c>
      <c r="AK1614" s="2">
        <v>43900</v>
      </c>
      <c r="AL1614" t="str">
        <v>912828V9</v>
      </c>
      <c r="AM1614">
        <v>0.97199999999999998</v>
      </c>
      <c r="AN1614">
        <v>0.80503999999999998</v>
      </c>
      <c r="AO1614">
        <v>0.80059999999999998</v>
      </c>
      <c r="AP1614">
        <v>137.625</v>
      </c>
      <c r="AQ1614">
        <f>VLOOKUP(AL1614,工作表1!$F$3:$G$1000,2,FALSE)</f>
        <v>2.25</v>
      </c>
      <c r="AR1614" t="str">
        <f>VLOOKUP(AL1614,工作表1!$F$3:$H$1000,3,FALSE)</f>
        <v>2027/2/15</v>
      </c>
      <c r="AS1614">
        <f t="shared" si="837"/>
        <v>0.41599999999999998</v>
      </c>
      <c r="AT1614">
        <f t="shared" si="838"/>
        <v>1.8340000000000001</v>
      </c>
      <c r="AU1614" s="43">
        <f t="shared" si="853"/>
        <v>44058</v>
      </c>
      <c r="AV1614" s="43">
        <f t="shared" si="839"/>
        <v>44104</v>
      </c>
      <c r="AW1614" s="45">
        <f t="shared" si="854"/>
        <v>0.15453296703296704</v>
      </c>
      <c r="AX1614" s="45">
        <f t="shared" si="855"/>
        <v>1.4059028300466658</v>
      </c>
      <c r="AY1614" s="47">
        <f t="shared" si="856"/>
        <v>110.92472913859895</v>
      </c>
      <c r="AZ1614" s="47">
        <f t="shared" si="857"/>
        <v>135.70071906507621</v>
      </c>
      <c r="BA1614" s="43"/>
      <c r="BC1614" s="2">
        <v>43899</v>
      </c>
      <c r="BD1614" t="str">
        <v>912828X8</v>
      </c>
      <c r="BE1614">
        <v>7.4500999999999999</v>
      </c>
      <c r="BF1614">
        <v>0.39022000000000001</v>
      </c>
      <c r="BG1614">
        <v>0.80720000000000003</v>
      </c>
      <c r="BH1614">
        <v>139.03125</v>
      </c>
      <c r="BI1614">
        <f>VLOOKUP(BD1614,工作表1!$K$3:$L$1000,2,FALSE)</f>
        <v>2.375</v>
      </c>
      <c r="BJ1614" t="str">
        <f>VLOOKUP(BD1614,工作表1!$K$3:$M$1000,3,FALSE)</f>
        <v>2027/5/15</v>
      </c>
      <c r="BK1614">
        <f t="shared" si="840"/>
        <v>0.28399999999999997</v>
      </c>
      <c r="BL1614">
        <f t="shared" si="841"/>
        <v>2.0910000000000002</v>
      </c>
      <c r="BM1614" s="43">
        <f t="shared" si="858"/>
        <v>43966</v>
      </c>
      <c r="BN1614" s="43">
        <f t="shared" si="842"/>
        <v>44196</v>
      </c>
      <c r="BO1614" s="45">
        <f t="shared" si="859"/>
        <v>0.75686813186813184</v>
      </c>
      <c r="BP1614" s="45">
        <f t="shared" si="860"/>
        <v>2.6828955291284058</v>
      </c>
      <c r="BQ1614" s="47">
        <f t="shared" si="861"/>
        <v>113.77959889589715</v>
      </c>
      <c r="BR1614" s="47">
        <f t="shared" si="862"/>
        <v>136.69790363630753</v>
      </c>
    </row>
    <row r="1615" spans="6:70" x14ac:dyDescent="0.25">
      <c r="F1615" s="2">
        <v>43942</v>
      </c>
      <c r="G1615">
        <v>7.3999999999999996E-2</v>
      </c>
      <c r="H1615" s="43">
        <v>43976</v>
      </c>
      <c r="I1615">
        <v>0.50460000000000005</v>
      </c>
      <c r="L1615" s="2">
        <v>43899</v>
      </c>
      <c r="M1615" t="str">
        <v>912828U2</v>
      </c>
      <c r="N1615">
        <v>0.51970000000000005</v>
      </c>
      <c r="O1615">
        <v>0.52542999999999995</v>
      </c>
      <c r="P1615">
        <v>0.7873</v>
      </c>
      <c r="Q1615">
        <v>139.296875</v>
      </c>
      <c r="R1615">
        <f>VLOOKUP(M1615,工作表1!$A$3:$B$1000,2,FALSE)</f>
        <v>2</v>
      </c>
      <c r="S1615" t="str">
        <f>VLOOKUP(M1615,工作表1!$A$3:$C$1000,3,FALSE)</f>
        <v>2026/11/15</v>
      </c>
      <c r="T1615">
        <f t="shared" si="832"/>
        <v>0.28399999999999997</v>
      </c>
      <c r="U1615">
        <f t="shared" si="831"/>
        <v>1.716</v>
      </c>
      <c r="V1615" s="43">
        <f t="shared" si="843"/>
        <v>43966</v>
      </c>
      <c r="W1615" s="43">
        <f t="shared" si="833"/>
        <v>44012</v>
      </c>
      <c r="X1615" s="45">
        <f t="shared" si="844"/>
        <v>0.63736263736263732</v>
      </c>
      <c r="Y1615" s="45">
        <f t="shared" si="845"/>
        <v>1.2510612674996238</v>
      </c>
      <c r="Z1615" s="47">
        <f t="shared" si="846"/>
        <v>110.09465323209804</v>
      </c>
      <c r="AA1615" s="47">
        <f t="shared" si="847"/>
        <v>138.18639326532528</v>
      </c>
      <c r="AB1615" s="45">
        <f t="shared" si="848"/>
        <v>0.55989999999999995</v>
      </c>
      <c r="AC1615" s="2" t="str">
        <f t="shared" si="834"/>
        <v>TY2</v>
      </c>
      <c r="AD1615">
        <f t="shared" si="835"/>
        <v>139.453125</v>
      </c>
      <c r="AE1615">
        <f t="shared" si="836"/>
        <v>137.5</v>
      </c>
      <c r="AF1615" s="49">
        <f t="shared" si="830"/>
        <v>1.953125</v>
      </c>
      <c r="AG1615" s="3">
        <f t="shared" si="849"/>
        <v>137.11488583478786</v>
      </c>
      <c r="AH1615">
        <f t="shared" si="850"/>
        <v>135.35030196137265</v>
      </c>
      <c r="AI1615" s="51">
        <f t="shared" si="851"/>
        <v>1.7645838734152051</v>
      </c>
      <c r="AJ1615" s="52">
        <f t="shared" si="852"/>
        <v>-0.18854112658479494</v>
      </c>
      <c r="AK1615" s="2">
        <v>43899</v>
      </c>
      <c r="AL1615" t="str">
        <v>912828YX</v>
      </c>
      <c r="AM1615">
        <v>0.93510000000000004</v>
      </c>
      <c r="AN1615">
        <v>0.66649999999999998</v>
      </c>
      <c r="AO1615">
        <v>0.77400000000000002</v>
      </c>
      <c r="AP1615">
        <v>139.453125</v>
      </c>
      <c r="AQ1615">
        <f>VLOOKUP(AL1615,工作表1!$F$3:$G$1000,2,FALSE)</f>
        <v>1.75</v>
      </c>
      <c r="AR1615" t="str">
        <f>VLOOKUP(AL1615,工作表1!$F$3:$H$1000,3,FALSE)</f>
        <v>2026/12/31</v>
      </c>
      <c r="AS1615">
        <f t="shared" si="837"/>
        <v>0.28399999999999997</v>
      </c>
      <c r="AT1615">
        <f t="shared" si="838"/>
        <v>1.466</v>
      </c>
      <c r="AU1615" s="43">
        <f t="shared" si="853"/>
        <v>44012</v>
      </c>
      <c r="AV1615" s="43">
        <f t="shared" si="839"/>
        <v>44104</v>
      </c>
      <c r="AW1615" s="45">
        <f t="shared" si="854"/>
        <v>0.33653846153846156</v>
      </c>
      <c r="AX1615" s="45">
        <f t="shared" si="855"/>
        <v>1.3146206533192837</v>
      </c>
      <c r="AY1615" s="47">
        <f t="shared" si="856"/>
        <v>108.49570008361438</v>
      </c>
      <c r="AZ1615" s="47">
        <f t="shared" si="857"/>
        <v>137.11488583478786</v>
      </c>
      <c r="BA1615" s="43"/>
      <c r="BC1615" s="2">
        <v>43896</v>
      </c>
      <c r="BD1615" t="str">
        <v>912828X8</v>
      </c>
      <c r="BE1615">
        <v>11.3933</v>
      </c>
      <c r="BF1615">
        <v>0.42474000000000001</v>
      </c>
      <c r="BG1615">
        <v>0.80720000000000003</v>
      </c>
      <c r="BH1615">
        <v>137.5</v>
      </c>
      <c r="BI1615">
        <f>VLOOKUP(BD1615,工作表1!$K$3:$L$1000,2,FALSE)</f>
        <v>2.375</v>
      </c>
      <c r="BJ1615" t="str">
        <f>VLOOKUP(BD1615,工作表1!$K$3:$M$1000,3,FALSE)</f>
        <v>2027/5/15</v>
      </c>
      <c r="BK1615">
        <f t="shared" si="840"/>
        <v>0.50600000000000001</v>
      </c>
      <c r="BL1615">
        <f t="shared" si="841"/>
        <v>1.869</v>
      </c>
      <c r="BM1615" s="43">
        <f t="shared" si="858"/>
        <v>43966</v>
      </c>
      <c r="BN1615" s="43">
        <f t="shared" si="842"/>
        <v>44196</v>
      </c>
      <c r="BO1615" s="45">
        <f t="shared" si="859"/>
        <v>0.75034340659340659</v>
      </c>
      <c r="BP1615" s="45">
        <f t="shared" si="860"/>
        <v>2.6828776531687488</v>
      </c>
      <c r="BQ1615" s="47">
        <f t="shared" si="861"/>
        <v>112.52027648294602</v>
      </c>
      <c r="BR1615" s="47">
        <f t="shared" si="862"/>
        <v>135.35030196137265</v>
      </c>
    </row>
    <row r="1616" spans="6:70" x14ac:dyDescent="0.25">
      <c r="F1616" s="2">
        <v>43941</v>
      </c>
      <c r="G1616">
        <v>7.3999999999999996E-2</v>
      </c>
      <c r="H1616" s="43">
        <v>43973</v>
      </c>
      <c r="I1616">
        <v>0.50460000000000005</v>
      </c>
      <c r="L1616" s="2">
        <v>43896</v>
      </c>
      <c r="M1616" t="str">
        <v>912828U2</v>
      </c>
      <c r="N1616">
        <v>1.3769</v>
      </c>
      <c r="O1616">
        <v>0.35749999999999998</v>
      </c>
      <c r="P1616">
        <v>0.7873</v>
      </c>
      <c r="Q1616">
        <v>138.046875</v>
      </c>
      <c r="R1616">
        <f>VLOOKUP(M1616,工作表1!$A$3:$B$1000,2,FALSE)</f>
        <v>2</v>
      </c>
      <c r="S1616" t="str">
        <f>VLOOKUP(M1616,工作表1!$A$3:$C$1000,3,FALSE)</f>
        <v>2026/11/15</v>
      </c>
      <c r="T1616">
        <f t="shared" si="832"/>
        <v>0.50600000000000001</v>
      </c>
      <c r="U1616">
        <f t="shared" si="831"/>
        <v>1.494</v>
      </c>
      <c r="V1616" s="43">
        <f t="shared" si="843"/>
        <v>43966</v>
      </c>
      <c r="W1616" s="43">
        <f t="shared" si="833"/>
        <v>44012</v>
      </c>
      <c r="X1616" s="45">
        <f t="shared" si="844"/>
        <v>0.63186813186813184</v>
      </c>
      <c r="Y1616" s="45">
        <f t="shared" si="845"/>
        <v>1.2510462140599126</v>
      </c>
      <c r="Z1616" s="47">
        <f t="shared" si="846"/>
        <v>109.1758998692455</v>
      </c>
      <c r="AA1616" s="47">
        <f t="shared" si="847"/>
        <v>137.09318649716127</v>
      </c>
      <c r="AB1616" s="45">
        <f t="shared" si="848"/>
        <v>0.71099999999999997</v>
      </c>
      <c r="AC1616" s="2" t="str">
        <f t="shared" si="834"/>
        <v>TY2</v>
      </c>
      <c r="AD1616">
        <f t="shared" si="835"/>
        <v>137.921875</v>
      </c>
      <c r="AE1616">
        <f t="shared" si="836"/>
        <v>136.109375</v>
      </c>
      <c r="AF1616" s="49">
        <f t="shared" si="830"/>
        <v>1.8125</v>
      </c>
      <c r="AG1616" s="3">
        <f t="shared" si="849"/>
        <v>136.12000729555274</v>
      </c>
      <c r="AH1616">
        <f t="shared" si="850"/>
        <v>133.91463121265247</v>
      </c>
      <c r="AI1616" s="51">
        <f t="shared" si="851"/>
        <v>2.2053760829002726</v>
      </c>
      <c r="AJ1616" s="52">
        <f t="shared" si="852"/>
        <v>0.39287608290027265</v>
      </c>
      <c r="AK1616" s="2">
        <v>43896</v>
      </c>
      <c r="AL1616" t="str">
        <v>912828V9</v>
      </c>
      <c r="AM1616">
        <v>3.1610999999999998</v>
      </c>
      <c r="AN1616">
        <v>0.69952000000000003</v>
      </c>
      <c r="AO1616">
        <v>0.80059999999999998</v>
      </c>
      <c r="AP1616">
        <v>137.921875</v>
      </c>
      <c r="AQ1616">
        <f>VLOOKUP(AL1616,工作表1!$F$3:$G$1000,2,FALSE)</f>
        <v>2.25</v>
      </c>
      <c r="AR1616" t="str">
        <f>VLOOKUP(AL1616,工作表1!$F$3:$H$1000,3,FALSE)</f>
        <v>2027/2/15</v>
      </c>
      <c r="AS1616">
        <f t="shared" si="837"/>
        <v>0.50600000000000001</v>
      </c>
      <c r="AT1616">
        <f t="shared" si="838"/>
        <v>1.744</v>
      </c>
      <c r="AU1616" s="43">
        <f t="shared" si="853"/>
        <v>44058</v>
      </c>
      <c r="AV1616" s="43">
        <f t="shared" si="839"/>
        <v>44104</v>
      </c>
      <c r="AW1616" s="45">
        <f t="shared" si="854"/>
        <v>0.14217032967032966</v>
      </c>
      <c r="AX1616" s="45">
        <f t="shared" si="855"/>
        <v>1.405868959807316</v>
      </c>
      <c r="AY1616" s="47">
        <f t="shared" si="856"/>
        <v>111.23165128069775</v>
      </c>
      <c r="AZ1616" s="47">
        <f t="shared" si="857"/>
        <v>136.12000729555274</v>
      </c>
      <c r="BA1616" s="43"/>
      <c r="BC1616" s="2">
        <v>43895</v>
      </c>
      <c r="BD1616" t="str">
        <v>912828X8</v>
      </c>
      <c r="BE1616">
        <v>9.8283000000000005</v>
      </c>
      <c r="BF1616">
        <v>0.55525000000000002</v>
      </c>
      <c r="BG1616">
        <v>0.80720000000000003</v>
      </c>
      <c r="BH1616">
        <v>136.109375</v>
      </c>
      <c r="BI1616">
        <f>VLOOKUP(BD1616,工作表1!$K$3:$L$1000,2,FALSE)</f>
        <v>2.375</v>
      </c>
      <c r="BJ1616" t="str">
        <f>VLOOKUP(BD1616,工作表1!$K$3:$M$1000,3,FALSE)</f>
        <v>2027/5/15</v>
      </c>
      <c r="BK1616">
        <f t="shared" si="840"/>
        <v>0.622</v>
      </c>
      <c r="BL1616">
        <f t="shared" si="841"/>
        <v>1.7530000000000001</v>
      </c>
      <c r="BM1616" s="43">
        <f t="shared" si="858"/>
        <v>43966</v>
      </c>
      <c r="BN1616" s="43">
        <f t="shared" si="842"/>
        <v>44196</v>
      </c>
      <c r="BO1616" s="45">
        <f t="shared" si="859"/>
        <v>0.73076923076923084</v>
      </c>
      <c r="BP1616" s="45">
        <f t="shared" si="860"/>
        <v>2.6828240252897784</v>
      </c>
      <c r="BQ1616" s="47">
        <f t="shared" si="861"/>
        <v>111.29772136508137</v>
      </c>
      <c r="BR1616" s="47">
        <f t="shared" si="862"/>
        <v>133.91463121265247</v>
      </c>
    </row>
    <row r="1617" spans="6:70" x14ac:dyDescent="0.25">
      <c r="F1617" s="2">
        <v>43938</v>
      </c>
      <c r="G1617">
        <v>7.5999999999999998E-2</v>
      </c>
      <c r="H1617" s="43">
        <v>43972</v>
      </c>
      <c r="I1617">
        <v>0.51839999999999997</v>
      </c>
      <c r="L1617" s="2">
        <v>43895</v>
      </c>
      <c r="M1617" t="str">
        <v>912828U2</v>
      </c>
      <c r="N1617">
        <v>1.01</v>
      </c>
      <c r="O1617">
        <v>0.62870999999999999</v>
      </c>
      <c r="P1617">
        <v>0.7873</v>
      </c>
      <c r="Q1617">
        <v>136.765625</v>
      </c>
      <c r="R1617">
        <f>VLOOKUP(M1617,工作表1!$A$3:$B$1000,2,FALSE)</f>
        <v>2</v>
      </c>
      <c r="S1617" t="str">
        <f>VLOOKUP(M1617,工作表1!$A$3:$C$1000,3,FALSE)</f>
        <v>2026/11/15</v>
      </c>
      <c r="T1617">
        <f t="shared" si="832"/>
        <v>0.622</v>
      </c>
      <c r="U1617">
        <f t="shared" si="831"/>
        <v>1.3780000000000001</v>
      </c>
      <c r="V1617" s="43">
        <f t="shared" si="843"/>
        <v>43966</v>
      </c>
      <c r="W1617" s="43">
        <f t="shared" si="833"/>
        <v>44012</v>
      </c>
      <c r="X1617" s="45">
        <f t="shared" si="844"/>
        <v>0.61538461538461542</v>
      </c>
      <c r="Y1617" s="45">
        <f t="shared" si="845"/>
        <v>1.2510010537407799</v>
      </c>
      <c r="Z1617" s="47">
        <f t="shared" si="846"/>
        <v>108.08718183182779</v>
      </c>
      <c r="AA1617" s="47">
        <f t="shared" si="847"/>
        <v>135.71591577849128</v>
      </c>
      <c r="AB1617" s="45">
        <f t="shared" si="848"/>
        <v>0.81599999999999995</v>
      </c>
      <c r="AC1617" s="2" t="str">
        <f t="shared" si="834"/>
        <v>TY2</v>
      </c>
      <c r="AD1617">
        <f t="shared" si="835"/>
        <v>136.53125</v>
      </c>
      <c r="AE1617">
        <f t="shared" si="836"/>
        <v>135.578125</v>
      </c>
      <c r="AF1617" s="49">
        <f t="shared" ref="AF1617:AF1680" si="863">AD1617-AE1617</f>
        <v>0.953125</v>
      </c>
      <c r="AG1617" s="3">
        <f t="shared" si="849"/>
        <v>134.66784915769807</v>
      </c>
      <c r="AH1617">
        <f t="shared" si="850"/>
        <v>133.52571216950787</v>
      </c>
      <c r="AI1617" s="51">
        <f t="shared" si="851"/>
        <v>1.1421369881902024</v>
      </c>
      <c r="AJ1617" s="52">
        <f t="shared" si="852"/>
        <v>0.18901198819020237</v>
      </c>
      <c r="AK1617" s="2">
        <v>43895</v>
      </c>
      <c r="AL1617" t="str">
        <v>912828V9</v>
      </c>
      <c r="AM1617">
        <v>1.9562999999999999</v>
      </c>
      <c r="AN1617">
        <v>0.86228000000000005</v>
      </c>
      <c r="AO1617">
        <v>0.80059999999999998</v>
      </c>
      <c r="AP1617">
        <v>136.53125</v>
      </c>
      <c r="AQ1617">
        <f>VLOOKUP(AL1617,工作表1!$F$3:$G$1000,2,FALSE)</f>
        <v>2.25</v>
      </c>
      <c r="AR1617" t="str">
        <f>VLOOKUP(AL1617,工作表1!$F$3:$H$1000,3,FALSE)</f>
        <v>2027/2/15</v>
      </c>
      <c r="AS1617">
        <f t="shared" si="837"/>
        <v>0.622</v>
      </c>
      <c r="AT1617">
        <f t="shared" si="838"/>
        <v>1.6280000000000001</v>
      </c>
      <c r="AU1617" s="43">
        <f t="shared" si="853"/>
        <v>44058</v>
      </c>
      <c r="AV1617" s="43">
        <f t="shared" si="839"/>
        <v>44104</v>
      </c>
      <c r="AW1617" s="45">
        <f t="shared" si="854"/>
        <v>0.12362637362637363</v>
      </c>
      <c r="AX1617" s="45">
        <f t="shared" si="855"/>
        <v>1.4058181544482915</v>
      </c>
      <c r="AY1617" s="47">
        <f t="shared" si="856"/>
        <v>110.03501623047802</v>
      </c>
      <c r="AZ1617" s="47">
        <f t="shared" si="857"/>
        <v>134.66784915769807</v>
      </c>
      <c r="BA1617" s="43"/>
      <c r="BC1617" s="2">
        <v>43894</v>
      </c>
      <c r="BD1617" t="str">
        <v>912828X8</v>
      </c>
      <c r="BE1617">
        <v>12.2514</v>
      </c>
      <c r="BF1617">
        <v>0.57845000000000002</v>
      </c>
      <c r="BG1617">
        <v>0.80720000000000003</v>
      </c>
      <c r="BH1617">
        <v>135.578125</v>
      </c>
      <c r="BI1617">
        <f>VLOOKUP(BD1617,工作表1!$K$3:$L$1000,2,FALSE)</f>
        <v>2.375</v>
      </c>
      <c r="BJ1617" t="str">
        <f>VLOOKUP(BD1617,工作表1!$K$3:$M$1000,3,FALSE)</f>
        <v>2027/5/15</v>
      </c>
      <c r="BK1617">
        <f t="shared" si="840"/>
        <v>0.79</v>
      </c>
      <c r="BL1617">
        <f t="shared" si="841"/>
        <v>1.585</v>
      </c>
      <c r="BM1617" s="43">
        <f t="shared" si="858"/>
        <v>43966</v>
      </c>
      <c r="BN1617" s="43">
        <f t="shared" si="842"/>
        <v>44196</v>
      </c>
      <c r="BO1617" s="45">
        <f t="shared" si="859"/>
        <v>0.72424450549450559</v>
      </c>
      <c r="BP1617" s="45">
        <f t="shared" si="860"/>
        <v>2.6828061493301223</v>
      </c>
      <c r="BQ1617" s="47">
        <f t="shared" si="861"/>
        <v>110.85399201695583</v>
      </c>
      <c r="BR1617" s="47">
        <f t="shared" si="862"/>
        <v>133.52571216950787</v>
      </c>
    </row>
    <row r="1618" spans="6:70" x14ac:dyDescent="0.25">
      <c r="F1618" s="2">
        <v>43937</v>
      </c>
      <c r="G1618">
        <v>7.5999999999999998E-2</v>
      </c>
      <c r="H1618" s="43">
        <v>43971</v>
      </c>
      <c r="I1618">
        <v>0.52059999999999995</v>
      </c>
      <c r="L1618" s="2">
        <v>43894</v>
      </c>
      <c r="M1618" t="str">
        <v>912828U2</v>
      </c>
      <c r="N1618">
        <v>1.7521</v>
      </c>
      <c r="O1618">
        <v>0.48060999999999998</v>
      </c>
      <c r="P1618">
        <v>0.7873</v>
      </c>
      <c r="Q1618">
        <v>136.25</v>
      </c>
      <c r="R1618">
        <f>VLOOKUP(M1618,工作表1!$A$3:$B$1000,2,FALSE)</f>
        <v>2</v>
      </c>
      <c r="S1618" t="str">
        <f>VLOOKUP(M1618,工作表1!$A$3:$C$1000,3,FALSE)</f>
        <v>2026/11/15</v>
      </c>
      <c r="T1618">
        <f t="shared" si="832"/>
        <v>0.79</v>
      </c>
      <c r="U1618">
        <f t="shared" si="831"/>
        <v>1.21</v>
      </c>
      <c r="V1618" s="43">
        <f t="shared" si="843"/>
        <v>43966</v>
      </c>
      <c r="W1618" s="43">
        <f t="shared" si="833"/>
        <v>44012</v>
      </c>
      <c r="X1618" s="45">
        <f t="shared" si="844"/>
        <v>0.60989010989010994</v>
      </c>
      <c r="Y1618" s="45">
        <f t="shared" si="845"/>
        <v>1.2509860003010689</v>
      </c>
      <c r="Z1618" s="47">
        <f t="shared" si="846"/>
        <v>107.73858949676465</v>
      </c>
      <c r="AA1618" s="47">
        <f t="shared" si="847"/>
        <v>135.32894117512458</v>
      </c>
      <c r="AB1618" s="45">
        <f t="shared" si="848"/>
        <v>0.93740000000000001</v>
      </c>
      <c r="AC1618" s="2" t="str">
        <f t="shared" si="834"/>
        <v>TY2</v>
      </c>
      <c r="AD1618">
        <f t="shared" si="835"/>
        <v>136</v>
      </c>
      <c r="AE1618">
        <f t="shared" si="836"/>
        <v>135.328125</v>
      </c>
      <c r="AF1618" s="49">
        <f t="shared" si="863"/>
        <v>0.671875</v>
      </c>
      <c r="AG1618" s="3">
        <f t="shared" si="849"/>
        <v>134.21412531969196</v>
      </c>
      <c r="AH1618">
        <f t="shared" si="850"/>
        <v>133.14068175457052</v>
      </c>
      <c r="AI1618" s="51">
        <f t="shared" si="851"/>
        <v>1.0734435651214369</v>
      </c>
      <c r="AJ1618" s="52">
        <f t="shared" si="852"/>
        <v>0.4015685651214369</v>
      </c>
      <c r="AK1618" s="2">
        <v>43894</v>
      </c>
      <c r="AL1618" t="str">
        <v>912828V9</v>
      </c>
      <c r="AM1618">
        <v>3.0274999999999999</v>
      </c>
      <c r="AN1618">
        <v>0.90991</v>
      </c>
      <c r="AO1618">
        <v>0.80059999999999998</v>
      </c>
      <c r="AP1618">
        <v>136</v>
      </c>
      <c r="AQ1618">
        <f>VLOOKUP(AL1618,工作表1!$F$3:$G$1000,2,FALSE)</f>
        <v>2.25</v>
      </c>
      <c r="AR1618" t="str">
        <f>VLOOKUP(AL1618,工作表1!$F$3:$H$1000,3,FALSE)</f>
        <v>2027/2/15</v>
      </c>
      <c r="AS1618">
        <f t="shared" si="837"/>
        <v>0.79</v>
      </c>
      <c r="AT1618">
        <f t="shared" si="838"/>
        <v>1.46</v>
      </c>
      <c r="AU1618" s="43">
        <f t="shared" si="853"/>
        <v>44058</v>
      </c>
      <c r="AV1618" s="43">
        <f t="shared" si="839"/>
        <v>44104</v>
      </c>
      <c r="AW1618" s="45">
        <f t="shared" si="854"/>
        <v>0.11744505494505494</v>
      </c>
      <c r="AX1618" s="45">
        <f t="shared" si="855"/>
        <v>1.4058012193286167</v>
      </c>
      <c r="AY1618" s="47">
        <f t="shared" si="856"/>
        <v>109.58490436260443</v>
      </c>
      <c r="AZ1618" s="47">
        <f t="shared" si="857"/>
        <v>134.21412531969196</v>
      </c>
      <c r="BA1618" s="43"/>
      <c r="BC1618" s="2">
        <v>43893</v>
      </c>
      <c r="BD1618" t="str">
        <v>912828X8</v>
      </c>
      <c r="BE1618">
        <v>9.9136000000000006</v>
      </c>
      <c r="BF1618">
        <v>0.68661000000000005</v>
      </c>
      <c r="BG1618">
        <v>0.80720000000000003</v>
      </c>
      <c r="BH1618">
        <v>135.328125</v>
      </c>
      <c r="BI1618">
        <f>VLOOKUP(BD1618,工作表1!$K$3:$L$1000,2,FALSE)</f>
        <v>2.375</v>
      </c>
      <c r="BJ1618" t="str">
        <f>VLOOKUP(BD1618,工作表1!$K$3:$M$1000,3,FALSE)</f>
        <v>2027/5/15</v>
      </c>
      <c r="BK1618">
        <f t="shared" si="840"/>
        <v>0.78600000000000003</v>
      </c>
      <c r="BL1618">
        <f t="shared" si="841"/>
        <v>1.589</v>
      </c>
      <c r="BM1618" s="43">
        <f t="shared" si="858"/>
        <v>43966</v>
      </c>
      <c r="BN1618" s="43">
        <f t="shared" si="842"/>
        <v>44196</v>
      </c>
      <c r="BO1618" s="45">
        <f t="shared" si="859"/>
        <v>0.71771978021978022</v>
      </c>
      <c r="BP1618" s="45">
        <f t="shared" si="860"/>
        <v>2.6827882733704653</v>
      </c>
      <c r="BQ1618" s="47">
        <f t="shared" si="861"/>
        <v>110.55675712507471</v>
      </c>
      <c r="BR1618" s="47">
        <f t="shared" si="862"/>
        <v>133.14068175457052</v>
      </c>
    </row>
    <row r="1619" spans="6:70" x14ac:dyDescent="0.25">
      <c r="F1619" s="2">
        <v>43936</v>
      </c>
      <c r="G1619">
        <v>7.6999999999999999E-2</v>
      </c>
      <c r="H1619" s="43">
        <v>43970</v>
      </c>
      <c r="I1619">
        <v>0.52059999999999995</v>
      </c>
      <c r="L1619" s="2">
        <v>43893</v>
      </c>
      <c r="M1619" t="str">
        <v>912828U2</v>
      </c>
      <c r="N1619">
        <v>0.9677</v>
      </c>
      <c r="O1619">
        <v>0.80242000000000002</v>
      </c>
      <c r="P1619">
        <v>0.7873</v>
      </c>
      <c r="Q1619">
        <v>136</v>
      </c>
      <c r="R1619">
        <f>VLOOKUP(M1619,工作表1!$A$3:$B$1000,2,FALSE)</f>
        <v>2</v>
      </c>
      <c r="S1619" t="str">
        <f>VLOOKUP(M1619,工作表1!$A$3:$C$1000,3,FALSE)</f>
        <v>2026/11/15</v>
      </c>
      <c r="T1619">
        <f t="shared" si="832"/>
        <v>0.78600000000000003</v>
      </c>
      <c r="U1619">
        <f t="shared" si="831"/>
        <v>1.214</v>
      </c>
      <c r="V1619" s="43">
        <f t="shared" si="843"/>
        <v>43966</v>
      </c>
      <c r="W1619" s="43">
        <f t="shared" si="833"/>
        <v>44012</v>
      </c>
      <c r="X1619" s="45">
        <f t="shared" si="844"/>
        <v>0.60439560439560436</v>
      </c>
      <c r="Y1619" s="45">
        <f t="shared" si="845"/>
        <v>1.2509709468613579</v>
      </c>
      <c r="Z1619" s="47">
        <f t="shared" si="846"/>
        <v>107.43041104396318</v>
      </c>
      <c r="AA1619" s="47">
        <f t="shared" si="847"/>
        <v>134.92287529501112</v>
      </c>
      <c r="AB1619" s="45">
        <f t="shared" si="848"/>
        <v>0.88470000000000004</v>
      </c>
      <c r="AC1619" s="2" t="str">
        <f t="shared" si="834"/>
        <v>TY2</v>
      </c>
      <c r="AD1619">
        <f t="shared" si="835"/>
        <v>135.75</v>
      </c>
      <c r="AE1619">
        <f t="shared" si="836"/>
        <v>134.6875</v>
      </c>
      <c r="AF1619" s="49">
        <f t="shared" si="863"/>
        <v>1.0625</v>
      </c>
      <c r="AG1619" s="3">
        <f t="shared" si="849"/>
        <v>133.83315965739246</v>
      </c>
      <c r="AH1619">
        <f t="shared" si="850"/>
        <v>132.73378231245329</v>
      </c>
      <c r="AI1619" s="51">
        <f t="shared" si="851"/>
        <v>1.0993773449391711</v>
      </c>
      <c r="AJ1619" s="52">
        <f t="shared" si="852"/>
        <v>3.6877344939171053E-2</v>
      </c>
      <c r="AK1619" s="2">
        <v>43893</v>
      </c>
      <c r="AL1619" t="str">
        <v>912828V9</v>
      </c>
      <c r="AM1619">
        <v>1.2371000000000001</v>
      </c>
      <c r="AN1619">
        <v>1.06094</v>
      </c>
      <c r="AO1619">
        <v>0.80059999999999998</v>
      </c>
      <c r="AP1619">
        <v>135.75</v>
      </c>
      <c r="AQ1619">
        <f>VLOOKUP(AL1619,工作表1!$F$3:$G$1000,2,FALSE)</f>
        <v>2.25</v>
      </c>
      <c r="AR1619" t="str">
        <f>VLOOKUP(AL1619,工作表1!$F$3:$H$1000,3,FALSE)</f>
        <v>2027/2/15</v>
      </c>
      <c r="AS1619">
        <f t="shared" si="837"/>
        <v>0.78600000000000003</v>
      </c>
      <c r="AT1619">
        <f t="shared" si="838"/>
        <v>1.464</v>
      </c>
      <c r="AU1619" s="43">
        <f t="shared" si="853"/>
        <v>44058</v>
      </c>
      <c r="AV1619" s="43">
        <f t="shared" si="839"/>
        <v>44104</v>
      </c>
      <c r="AW1619" s="45">
        <f t="shared" si="854"/>
        <v>0.11126373626373626</v>
      </c>
      <c r="AX1619" s="45">
        <f t="shared" si="855"/>
        <v>1.4057842842089416</v>
      </c>
      <c r="AY1619" s="47">
        <f t="shared" si="856"/>
        <v>109.29244269020155</v>
      </c>
      <c r="AZ1619" s="47">
        <f t="shared" si="857"/>
        <v>133.83315965739246</v>
      </c>
      <c r="BA1619" s="43"/>
      <c r="BC1619" s="2">
        <v>43892</v>
      </c>
      <c r="BD1619" t="str">
        <v>912828X8</v>
      </c>
      <c r="BE1619">
        <v>14.8569</v>
      </c>
      <c r="BF1619">
        <v>0.76778000000000002</v>
      </c>
      <c r="BG1619">
        <v>0.80720000000000003</v>
      </c>
      <c r="BH1619">
        <v>134.6875</v>
      </c>
      <c r="BI1619">
        <f>VLOOKUP(BD1619,工作表1!$K$3:$L$1000,2,FALSE)</f>
        <v>2.375</v>
      </c>
      <c r="BJ1619" t="str">
        <f>VLOOKUP(BD1619,工作表1!$K$3:$M$1000,3,FALSE)</f>
        <v>2027/5/15</v>
      </c>
      <c r="BK1619">
        <f t="shared" si="840"/>
        <v>1.109</v>
      </c>
      <c r="BL1619">
        <f t="shared" si="841"/>
        <v>1.266</v>
      </c>
      <c r="BM1619" s="43">
        <f t="shared" si="858"/>
        <v>43966</v>
      </c>
      <c r="BN1619" s="43">
        <f t="shared" si="842"/>
        <v>44196</v>
      </c>
      <c r="BO1619" s="45">
        <f t="shared" si="859"/>
        <v>0.71119505494505497</v>
      </c>
      <c r="BP1619" s="45">
        <f t="shared" si="860"/>
        <v>2.6827703974108088</v>
      </c>
      <c r="BQ1619" s="47">
        <f t="shared" si="861"/>
        <v>109.96666677667621</v>
      </c>
      <c r="BR1619" s="47">
        <f t="shared" si="862"/>
        <v>132.73378231245329</v>
      </c>
    </row>
    <row r="1620" spans="6:70" x14ac:dyDescent="0.25">
      <c r="F1620" s="2">
        <v>43935</v>
      </c>
      <c r="G1620">
        <v>7.8E-2</v>
      </c>
      <c r="H1620" s="43">
        <v>43969</v>
      </c>
      <c r="I1620">
        <v>0.55740000000000001</v>
      </c>
      <c r="L1620" s="2">
        <v>43892</v>
      </c>
      <c r="M1620" t="str">
        <v>912828U2</v>
      </c>
      <c r="N1620">
        <v>1.7599</v>
      </c>
      <c r="O1620">
        <v>0.84397</v>
      </c>
      <c r="P1620">
        <v>0.7873</v>
      </c>
      <c r="Q1620">
        <v>135.265625</v>
      </c>
      <c r="R1620">
        <f>VLOOKUP(M1620,工作表1!$A$3:$B$1000,2,FALSE)</f>
        <v>2</v>
      </c>
      <c r="S1620" t="str">
        <f>VLOOKUP(M1620,工作表1!$A$3:$C$1000,3,FALSE)</f>
        <v>2026/11/15</v>
      </c>
      <c r="T1620">
        <f t="shared" si="832"/>
        <v>1.109</v>
      </c>
      <c r="U1620">
        <f t="shared" si="831"/>
        <v>0.89100000000000001</v>
      </c>
      <c r="V1620" s="43">
        <f t="shared" si="843"/>
        <v>43966</v>
      </c>
      <c r="W1620" s="43">
        <f t="shared" si="833"/>
        <v>44012</v>
      </c>
      <c r="X1620" s="45">
        <f t="shared" si="844"/>
        <v>0.59890109890109888</v>
      </c>
      <c r="Y1620" s="45">
        <f t="shared" si="845"/>
        <v>1.2509558934216467</v>
      </c>
      <c r="Z1620" s="47">
        <f t="shared" si="846"/>
        <v>106.83688337868327</v>
      </c>
      <c r="AA1620" s="47">
        <f t="shared" si="847"/>
        <v>134.29163506200294</v>
      </c>
      <c r="AB1620" s="45">
        <f t="shared" si="848"/>
        <v>1.0714999999999999</v>
      </c>
      <c r="AC1620" s="2" t="str">
        <f t="shared" si="834"/>
        <v>TY2</v>
      </c>
      <c r="AD1620">
        <f t="shared" si="835"/>
        <v>135.109375</v>
      </c>
      <c r="AE1620">
        <f t="shared" si="836"/>
        <v>134.328125</v>
      </c>
      <c r="AF1620" s="49">
        <f t="shared" si="863"/>
        <v>0.78125</v>
      </c>
      <c r="AG1620" s="3">
        <f t="shared" si="849"/>
        <v>133.29329579103504</v>
      </c>
      <c r="AH1620">
        <f t="shared" si="850"/>
        <v>133.03706644926876</v>
      </c>
      <c r="AI1620" s="51">
        <f t="shared" si="851"/>
        <v>0.25622934176627155</v>
      </c>
      <c r="AJ1620" s="52">
        <f t="shared" si="852"/>
        <v>-0.52502065823372845</v>
      </c>
      <c r="AK1620" s="2">
        <v>43892</v>
      </c>
      <c r="AL1620" t="str">
        <v>912828V9</v>
      </c>
      <c r="AM1620">
        <v>3.1920999999999999</v>
      </c>
      <c r="AN1620">
        <v>1.21306</v>
      </c>
      <c r="AO1620">
        <v>0.80059999999999998</v>
      </c>
      <c r="AP1620">
        <v>135.109375</v>
      </c>
      <c r="AQ1620">
        <f>VLOOKUP(AL1620,工作表1!$F$3:$G$1000,2,FALSE)</f>
        <v>2.25</v>
      </c>
      <c r="AR1620" t="str">
        <f>VLOOKUP(AL1620,工作表1!$F$3:$H$1000,3,FALSE)</f>
        <v>2027/2/15</v>
      </c>
      <c r="AS1620">
        <f t="shared" si="837"/>
        <v>1.109</v>
      </c>
      <c r="AT1620">
        <f t="shared" si="838"/>
        <v>1.141</v>
      </c>
      <c r="AU1620" s="43">
        <f t="shared" si="853"/>
        <v>44058</v>
      </c>
      <c r="AV1620" s="43">
        <f t="shared" si="839"/>
        <v>44104</v>
      </c>
      <c r="AW1620" s="45">
        <f t="shared" si="854"/>
        <v>0.10508241758241758</v>
      </c>
      <c r="AX1620" s="45">
        <f t="shared" si="855"/>
        <v>1.4057673490892668</v>
      </c>
      <c r="AY1620" s="47">
        <f t="shared" si="856"/>
        <v>108.68113100451879</v>
      </c>
      <c r="AZ1620" s="47">
        <f t="shared" si="857"/>
        <v>133.29329579103504</v>
      </c>
      <c r="BA1620" s="43"/>
      <c r="BC1620" s="2">
        <v>43889</v>
      </c>
      <c r="BD1620" t="str">
        <v>912828X8</v>
      </c>
      <c r="BE1620">
        <v>14.08</v>
      </c>
      <c r="BF1620">
        <v>0.78695999999999999</v>
      </c>
      <c r="BG1620">
        <v>0.80720000000000003</v>
      </c>
      <c r="BH1620">
        <v>134.328125</v>
      </c>
      <c r="BI1620">
        <f>VLOOKUP(BD1620,工作表1!$K$3:$L$1000,2,FALSE)</f>
        <v>2.375</v>
      </c>
      <c r="BJ1620" t="str">
        <f>VLOOKUP(BD1620,工作表1!$K$3:$M$1000,3,FALSE)</f>
        <v>2027/5/15</v>
      </c>
      <c r="BK1620">
        <f t="shared" si="840"/>
        <v>1.234</v>
      </c>
      <c r="BL1620">
        <f t="shared" si="841"/>
        <v>1.141</v>
      </c>
      <c r="BM1620" s="43">
        <f t="shared" si="858"/>
        <v>43966</v>
      </c>
      <c r="BN1620" s="43">
        <f t="shared" si="842"/>
        <v>44104</v>
      </c>
      <c r="BO1620" s="45">
        <f t="shared" si="859"/>
        <v>0.70467032967032972</v>
      </c>
      <c r="BP1620" s="45">
        <f t="shared" si="860"/>
        <v>2.08412238446485</v>
      </c>
      <c r="BQ1620" s="47">
        <f t="shared" si="861"/>
        <v>109.28974731334444</v>
      </c>
      <c r="BR1620" s="47">
        <f t="shared" si="862"/>
        <v>133.03706644926876</v>
      </c>
    </row>
    <row r="1621" spans="6:70" x14ac:dyDescent="0.25">
      <c r="F1621" s="2">
        <v>43934</v>
      </c>
      <c r="G1621">
        <v>8.1500000000000003E-2</v>
      </c>
      <c r="H1621" s="43">
        <v>43966</v>
      </c>
      <c r="I1621">
        <v>0.48630000000000001</v>
      </c>
      <c r="L1621" s="2">
        <v>43889</v>
      </c>
      <c r="M1621" t="str">
        <v>912828U2</v>
      </c>
      <c r="N1621">
        <v>3.3058999999999998</v>
      </c>
      <c r="O1621">
        <v>0.28993000000000002</v>
      </c>
      <c r="P1621">
        <v>0.7873</v>
      </c>
      <c r="Q1621">
        <v>134.84375</v>
      </c>
      <c r="R1621">
        <f>VLOOKUP(M1621,工作表1!$A$3:$B$1000,2,FALSE)</f>
        <v>2</v>
      </c>
      <c r="S1621" t="str">
        <f>VLOOKUP(M1621,工作表1!$A$3:$C$1000,3,FALSE)</f>
        <v>2026/11/15</v>
      </c>
      <c r="T1621">
        <f t="shared" si="832"/>
        <v>1.234</v>
      </c>
      <c r="U1621">
        <f t="shared" si="831"/>
        <v>0.76600000000000001</v>
      </c>
      <c r="V1621" s="43">
        <f t="shared" si="843"/>
        <v>43966</v>
      </c>
      <c r="W1621" s="43">
        <f t="shared" si="833"/>
        <v>43921</v>
      </c>
      <c r="X1621" s="45">
        <f t="shared" si="844"/>
        <v>0.59340659340659341</v>
      </c>
      <c r="Y1621" s="45">
        <f t="shared" si="845"/>
        <v>0.75231070299563452</v>
      </c>
      <c r="Z1621" s="47">
        <f t="shared" si="846"/>
        <v>106.29298137832977</v>
      </c>
      <c r="AA1621" s="47">
        <f t="shared" si="847"/>
        <v>134.6789928152856</v>
      </c>
      <c r="AB1621" s="45">
        <f t="shared" si="848"/>
        <v>1.0623</v>
      </c>
      <c r="AC1621" s="2" t="str">
        <f t="shared" si="834"/>
        <v>TY1</v>
      </c>
      <c r="AD1621">
        <f t="shared" si="835"/>
        <v>134.84375</v>
      </c>
      <c r="AE1621">
        <f t="shared" si="836"/>
        <v>134.75</v>
      </c>
      <c r="AF1621" s="49">
        <f t="shared" si="863"/>
        <v>9.375E-2</v>
      </c>
      <c r="AG1621" s="3">
        <f t="shared" si="849"/>
        <v>134.6789928152856</v>
      </c>
      <c r="AH1621">
        <f t="shared" si="850"/>
        <v>133.72729025165495</v>
      </c>
      <c r="AI1621" s="51">
        <f t="shared" si="851"/>
        <v>0.95170256363064709</v>
      </c>
      <c r="AJ1621" s="52">
        <f t="shared" si="852"/>
        <v>0.85795256363064709</v>
      </c>
      <c r="AK1621" s="2">
        <v>43889</v>
      </c>
      <c r="AL1621" t="str">
        <v>912828V9</v>
      </c>
      <c r="AM1621">
        <v>2.0640999999999998</v>
      </c>
      <c r="AN1621">
        <v>1.2922499999999999</v>
      </c>
      <c r="AO1621">
        <v>0.80059999999999998</v>
      </c>
      <c r="AP1621">
        <v>134.75</v>
      </c>
      <c r="AQ1621">
        <f>VLOOKUP(AL1621,工作表1!$F$3:$G$1000,2,FALSE)</f>
        <v>2.25</v>
      </c>
      <c r="AR1621" t="str">
        <f>VLOOKUP(AL1621,工作表1!$F$3:$H$1000,3,FALSE)</f>
        <v>2027/2/15</v>
      </c>
      <c r="AS1621">
        <f t="shared" si="837"/>
        <v>1.234</v>
      </c>
      <c r="AT1621">
        <f t="shared" si="838"/>
        <v>1.016</v>
      </c>
      <c r="AU1621" s="43">
        <f t="shared" si="853"/>
        <v>44058</v>
      </c>
      <c r="AV1621" s="43">
        <f t="shared" si="839"/>
        <v>44012</v>
      </c>
      <c r="AW1621" s="45">
        <f t="shared" si="854"/>
        <v>9.8901098901098911E-2</v>
      </c>
      <c r="AX1621" s="45">
        <f t="shared" si="855"/>
        <v>0.83862712629835912</v>
      </c>
      <c r="AY1621" s="47">
        <f t="shared" si="856"/>
        <v>108.13880099556629</v>
      </c>
      <c r="AZ1621" s="47">
        <f t="shared" si="857"/>
        <v>133.72729025165495</v>
      </c>
      <c r="BA1621" s="43"/>
      <c r="BC1621" s="2">
        <v>43888</v>
      </c>
      <c r="BD1621" t="str">
        <v>912828X8</v>
      </c>
      <c r="BE1621">
        <v>10.555</v>
      </c>
      <c r="BF1621">
        <v>1.04725</v>
      </c>
      <c r="BG1621">
        <v>0.80720000000000003</v>
      </c>
      <c r="BH1621">
        <v>132.90625</v>
      </c>
      <c r="BI1621">
        <f>VLOOKUP(BD1621,工作表1!$K$3:$L$1000,2,FALSE)</f>
        <v>2.375</v>
      </c>
      <c r="BJ1621" t="str">
        <f>VLOOKUP(BD1621,工作表1!$K$3:$M$1000,3,FALSE)</f>
        <v>2027/5/15</v>
      </c>
      <c r="BK1621">
        <f t="shared" si="840"/>
        <v>1.3580000000000001</v>
      </c>
      <c r="BL1621">
        <f t="shared" si="841"/>
        <v>1.0169999999999999</v>
      </c>
      <c r="BM1621" s="43">
        <f t="shared" si="858"/>
        <v>43966</v>
      </c>
      <c r="BN1621" s="43">
        <f t="shared" si="842"/>
        <v>44104</v>
      </c>
      <c r="BO1621" s="45">
        <f t="shared" si="859"/>
        <v>0.68509615384615374</v>
      </c>
      <c r="BP1621" s="45">
        <f t="shared" si="860"/>
        <v>2.0840687565858795</v>
      </c>
      <c r="BQ1621" s="47">
        <f t="shared" si="861"/>
        <v>107.9948456586646</v>
      </c>
      <c r="BR1621" s="47">
        <f t="shared" si="862"/>
        <v>131.49127307758076</v>
      </c>
    </row>
    <row r="1622" spans="6:70" x14ac:dyDescent="0.25">
      <c r="F1622" s="2">
        <v>43931</v>
      </c>
      <c r="G1622">
        <v>7.6999999999999999E-2</v>
      </c>
      <c r="H1622" s="43">
        <v>43965</v>
      </c>
      <c r="I1622">
        <v>0.47710000000000002</v>
      </c>
      <c r="L1622" s="2">
        <v>43888</v>
      </c>
      <c r="M1622" t="str">
        <v>912828U2</v>
      </c>
      <c r="N1622">
        <v>0.79010000000000002</v>
      </c>
      <c r="O1622">
        <v>1.2961800000000001</v>
      </c>
      <c r="P1622">
        <v>0.7873</v>
      </c>
      <c r="Q1622">
        <v>133.4375</v>
      </c>
      <c r="R1622">
        <f>VLOOKUP(M1622,工作表1!$A$3:$B$1000,2,FALSE)</f>
        <v>2</v>
      </c>
      <c r="S1622" t="str">
        <f>VLOOKUP(M1622,工作表1!$A$3:$C$1000,3,FALSE)</f>
        <v>2026/11/15</v>
      </c>
      <c r="T1622">
        <f t="shared" si="832"/>
        <v>1.3580000000000001</v>
      </c>
      <c r="U1622">
        <f t="shared" si="831"/>
        <v>0.6419999999999999</v>
      </c>
      <c r="V1622" s="43">
        <f t="shared" si="843"/>
        <v>43966</v>
      </c>
      <c r="W1622" s="43">
        <f t="shared" si="833"/>
        <v>43921</v>
      </c>
      <c r="X1622" s="45">
        <f t="shared" si="844"/>
        <v>0.57692307692307687</v>
      </c>
      <c r="Y1622" s="45">
        <f t="shared" si="845"/>
        <v>0.75226554267650148</v>
      </c>
      <c r="Z1622" s="47">
        <f t="shared" si="846"/>
        <v>105.10131808327235</v>
      </c>
      <c r="AA1622" s="47">
        <f t="shared" si="847"/>
        <v>133.1451945384693</v>
      </c>
      <c r="AB1622" s="45">
        <f t="shared" si="848"/>
        <v>1.1631</v>
      </c>
      <c r="AC1622" s="2" t="str">
        <f t="shared" si="834"/>
        <v>TY1</v>
      </c>
      <c r="AD1622">
        <f t="shared" si="835"/>
        <v>133.4375</v>
      </c>
      <c r="AE1622">
        <f t="shared" si="836"/>
        <v>133.328125</v>
      </c>
      <c r="AF1622" s="49">
        <f t="shared" si="863"/>
        <v>0.109375</v>
      </c>
      <c r="AG1622" s="3">
        <f t="shared" si="849"/>
        <v>133.1451945384693</v>
      </c>
      <c r="AH1622">
        <f t="shared" si="850"/>
        <v>132.23210305874082</v>
      </c>
      <c r="AI1622" s="51">
        <f t="shared" si="851"/>
        <v>0.91309147972847882</v>
      </c>
      <c r="AJ1622" s="52">
        <f t="shared" si="852"/>
        <v>0.80371647972847882</v>
      </c>
      <c r="AK1622" s="2">
        <v>43888</v>
      </c>
      <c r="AL1622" t="str">
        <v>912828V9</v>
      </c>
      <c r="AM1622">
        <v>0.15229999999999999</v>
      </c>
      <c r="AN1622">
        <v>1.5459799999999999</v>
      </c>
      <c r="AO1622">
        <v>0.80059999999999998</v>
      </c>
      <c r="AP1622">
        <v>133.328125</v>
      </c>
      <c r="AQ1622">
        <f>VLOOKUP(AL1622,工作表1!$F$3:$G$1000,2,FALSE)</f>
        <v>2.25</v>
      </c>
      <c r="AR1622" t="str">
        <f>VLOOKUP(AL1622,工作表1!$F$3:$H$1000,3,FALSE)</f>
        <v>2027/2/15</v>
      </c>
      <c r="AS1622">
        <f t="shared" si="837"/>
        <v>1.3580000000000001</v>
      </c>
      <c r="AT1622">
        <f t="shared" si="838"/>
        <v>0.8919999999999999</v>
      </c>
      <c r="AU1622" s="43">
        <f t="shared" si="853"/>
        <v>44058</v>
      </c>
      <c r="AV1622" s="43">
        <f t="shared" si="839"/>
        <v>44012</v>
      </c>
      <c r="AW1622" s="45">
        <f t="shared" si="854"/>
        <v>8.0357142857142849E-2</v>
      </c>
      <c r="AX1622" s="45">
        <f t="shared" si="855"/>
        <v>0.83857632093933465</v>
      </c>
      <c r="AY1622" s="47">
        <f t="shared" si="856"/>
        <v>106.92630577275484</v>
      </c>
      <c r="AZ1622" s="47">
        <f t="shared" si="857"/>
        <v>132.23210305874082</v>
      </c>
      <c r="BA1622" s="43"/>
      <c r="BC1622" s="2">
        <v>43887</v>
      </c>
      <c r="BD1622" t="str">
        <v>912828X8</v>
      </c>
      <c r="BE1622">
        <v>11.9711</v>
      </c>
      <c r="BF1622">
        <v>1.06176</v>
      </c>
      <c r="BG1622">
        <v>0.80720000000000003</v>
      </c>
      <c r="BH1622">
        <v>132.796875</v>
      </c>
      <c r="BI1622">
        <f>VLOOKUP(BD1622,工作表1!$K$3:$L$1000,2,FALSE)</f>
        <v>2.375</v>
      </c>
      <c r="BJ1622" t="str">
        <f>VLOOKUP(BD1622,工作表1!$K$3:$M$1000,3,FALSE)</f>
        <v>2027/5/15</v>
      </c>
      <c r="BK1622">
        <f t="shared" si="840"/>
        <v>1.4790000000000001</v>
      </c>
      <c r="BL1622">
        <f t="shared" si="841"/>
        <v>0.89599999999999991</v>
      </c>
      <c r="BM1622" s="43">
        <f t="shared" si="858"/>
        <v>43966</v>
      </c>
      <c r="BN1622" s="43">
        <f t="shared" si="842"/>
        <v>44104</v>
      </c>
      <c r="BO1622" s="45">
        <f t="shared" si="859"/>
        <v>0.67857142857142849</v>
      </c>
      <c r="BP1622" s="45">
        <f t="shared" si="860"/>
        <v>2.084050880626223</v>
      </c>
      <c r="BQ1622" s="47">
        <f t="shared" si="861"/>
        <v>107.90099953350747</v>
      </c>
      <c r="BR1622" s="47">
        <f t="shared" si="862"/>
        <v>131.45426310374515</v>
      </c>
    </row>
    <row r="1623" spans="6:70" x14ac:dyDescent="0.25">
      <c r="F1623" s="2">
        <v>43930</v>
      </c>
      <c r="G1623">
        <v>7.6999999999999999E-2</v>
      </c>
      <c r="H1623" s="43">
        <v>43964</v>
      </c>
      <c r="I1623">
        <v>0.49769999999999998</v>
      </c>
      <c r="L1623" s="2">
        <v>43887</v>
      </c>
      <c r="M1623" t="str">
        <v>912828U2</v>
      </c>
      <c r="N1623">
        <v>1.2647999999999999</v>
      </c>
      <c r="O1623">
        <v>1.2317</v>
      </c>
      <c r="P1623">
        <v>0.7873</v>
      </c>
      <c r="Q1623">
        <v>133.328125</v>
      </c>
      <c r="R1623">
        <f>VLOOKUP(M1623,工作表1!$A$3:$B$1000,2,FALSE)</f>
        <v>2</v>
      </c>
      <c r="S1623" t="str">
        <f>VLOOKUP(M1623,工作表1!$A$3:$C$1000,3,FALSE)</f>
        <v>2026/11/15</v>
      </c>
      <c r="T1623">
        <f t="shared" si="832"/>
        <v>1.4790000000000001</v>
      </c>
      <c r="U1623">
        <f t="shared" si="831"/>
        <v>0.52099999999999991</v>
      </c>
      <c r="V1623" s="43">
        <f t="shared" si="843"/>
        <v>43966</v>
      </c>
      <c r="W1623" s="43">
        <f t="shared" si="833"/>
        <v>43921</v>
      </c>
      <c r="X1623" s="45">
        <f t="shared" si="844"/>
        <v>0.5714285714285714</v>
      </c>
      <c r="Y1623" s="45">
        <f t="shared" si="845"/>
        <v>0.75225048923679061</v>
      </c>
      <c r="Z1623" s="47">
        <f t="shared" si="846"/>
        <v>105.02360614283559</v>
      </c>
      <c r="AA1623" s="47">
        <f t="shared" si="847"/>
        <v>133.04961648754454</v>
      </c>
      <c r="AB1623" s="45">
        <f t="shared" si="848"/>
        <v>1.2588999999999999</v>
      </c>
      <c r="AC1623" s="2" t="str">
        <f t="shared" si="834"/>
        <v>TY1</v>
      </c>
      <c r="AD1623">
        <f t="shared" si="835"/>
        <v>133.328125</v>
      </c>
      <c r="AE1623">
        <f t="shared" si="836"/>
        <v>133.21875</v>
      </c>
      <c r="AF1623" s="49">
        <f t="shared" si="863"/>
        <v>0.109375</v>
      </c>
      <c r="AG1623" s="3">
        <f t="shared" si="849"/>
        <v>133.04961648754454</v>
      </c>
      <c r="AH1623">
        <f t="shared" si="850"/>
        <v>132.15609678392903</v>
      </c>
      <c r="AI1623" s="51">
        <f t="shared" si="851"/>
        <v>0.89351970361551025</v>
      </c>
      <c r="AJ1623" s="52">
        <f t="shared" si="852"/>
        <v>0.78414470361551025</v>
      </c>
      <c r="AK1623" s="2">
        <v>43887</v>
      </c>
      <c r="AL1623" t="str">
        <v>912828V9</v>
      </c>
      <c r="AM1623">
        <v>0.84199999999999997</v>
      </c>
      <c r="AN1623">
        <v>1.5685500000000001</v>
      </c>
      <c r="AO1623">
        <v>0.80059999999999998</v>
      </c>
      <c r="AP1623">
        <v>133.21875</v>
      </c>
      <c r="AQ1623">
        <f>VLOOKUP(AL1623,工作表1!$F$3:$G$1000,2,FALSE)</f>
        <v>2.25</v>
      </c>
      <c r="AR1623" t="str">
        <f>VLOOKUP(AL1623,工作表1!$F$3:$H$1000,3,FALSE)</f>
        <v>2027/2/15</v>
      </c>
      <c r="AS1623">
        <f t="shared" si="837"/>
        <v>1.4790000000000001</v>
      </c>
      <c r="AT1623">
        <f t="shared" si="838"/>
        <v>0.77099999999999991</v>
      </c>
      <c r="AU1623" s="43">
        <f t="shared" si="853"/>
        <v>44058</v>
      </c>
      <c r="AV1623" s="43">
        <f t="shared" si="839"/>
        <v>44012</v>
      </c>
      <c r="AW1623" s="45">
        <f t="shared" si="854"/>
        <v>7.4175824175824176E-2</v>
      </c>
      <c r="AX1623" s="45">
        <f t="shared" si="855"/>
        <v>0.83855938581965972</v>
      </c>
      <c r="AY1623" s="47">
        <f t="shared" si="856"/>
        <v>106.83240569708573</v>
      </c>
      <c r="AZ1623" s="47">
        <f t="shared" si="857"/>
        <v>132.15609678392903</v>
      </c>
      <c r="BA1623" s="43"/>
      <c r="BC1623" s="2">
        <v>43886</v>
      </c>
      <c r="BD1623" t="str">
        <v>912828X8</v>
      </c>
      <c r="BE1623">
        <v>12.383699999999999</v>
      </c>
      <c r="BF1623">
        <v>1.05671</v>
      </c>
      <c r="BG1623">
        <v>0.80720000000000003</v>
      </c>
      <c r="BH1623">
        <v>132.59375</v>
      </c>
      <c r="BI1623">
        <f>VLOOKUP(BD1623,工作表1!$K$3:$L$1000,2,FALSE)</f>
        <v>2.375</v>
      </c>
      <c r="BJ1623" t="str">
        <f>VLOOKUP(BD1623,工作表1!$K$3:$M$1000,3,FALSE)</f>
        <v>2027/5/15</v>
      </c>
      <c r="BK1623">
        <f t="shared" si="840"/>
        <v>1.5109999999999999</v>
      </c>
      <c r="BL1623">
        <f t="shared" si="841"/>
        <v>0.8640000000000001</v>
      </c>
      <c r="BM1623" s="43">
        <f t="shared" si="858"/>
        <v>43966</v>
      </c>
      <c r="BN1623" s="43">
        <f t="shared" si="842"/>
        <v>44104</v>
      </c>
      <c r="BO1623" s="45">
        <f t="shared" si="859"/>
        <v>0.67204670329670324</v>
      </c>
      <c r="BP1623" s="45">
        <f t="shared" si="860"/>
        <v>2.0840330046665665</v>
      </c>
      <c r="BQ1623" s="47">
        <f t="shared" si="861"/>
        <v>107.74472369820975</v>
      </c>
      <c r="BR1623" s="47">
        <f t="shared" si="862"/>
        <v>131.2742839647205</v>
      </c>
    </row>
    <row r="1624" spans="6:70" x14ac:dyDescent="0.25">
      <c r="F1624" s="2">
        <v>43929</v>
      </c>
      <c r="G1624">
        <v>7.5999999999999998E-2</v>
      </c>
      <c r="H1624" s="43">
        <v>43963</v>
      </c>
      <c r="I1624">
        <v>0.51370000000000005</v>
      </c>
      <c r="L1624" s="2">
        <v>43886</v>
      </c>
      <c r="M1624" t="str">
        <v>912828U2</v>
      </c>
      <c r="N1624">
        <v>0.89159999999999995</v>
      </c>
      <c r="O1624">
        <v>1.3731800000000001</v>
      </c>
      <c r="P1624">
        <v>0.7873</v>
      </c>
      <c r="Q1624">
        <v>133.125</v>
      </c>
      <c r="R1624">
        <f>VLOOKUP(M1624,工作表1!$A$3:$B$1000,2,FALSE)</f>
        <v>2</v>
      </c>
      <c r="S1624" t="str">
        <f>VLOOKUP(M1624,工作表1!$A$3:$C$1000,3,FALSE)</f>
        <v>2026/11/15</v>
      </c>
      <c r="T1624">
        <f t="shared" si="832"/>
        <v>1.5109999999999999</v>
      </c>
      <c r="U1624">
        <f t="shared" si="831"/>
        <v>0.4890000000000001</v>
      </c>
      <c r="V1624" s="43">
        <f t="shared" si="843"/>
        <v>43966</v>
      </c>
      <c r="W1624" s="43">
        <f t="shared" si="833"/>
        <v>43921</v>
      </c>
      <c r="X1624" s="45">
        <f t="shared" si="844"/>
        <v>0.56593406593406592</v>
      </c>
      <c r="Y1624" s="45">
        <f t="shared" si="845"/>
        <v>0.75223543579707963</v>
      </c>
      <c r="Z1624" s="47">
        <f t="shared" si="846"/>
        <v>104.85085763982848</v>
      </c>
      <c r="AA1624" s="47">
        <f t="shared" si="847"/>
        <v>132.8235038298578</v>
      </c>
      <c r="AB1624" s="45">
        <f t="shared" si="848"/>
        <v>1.2730999999999999</v>
      </c>
      <c r="AC1624" s="2" t="str">
        <f t="shared" si="834"/>
        <v>TY1</v>
      </c>
      <c r="AD1624">
        <f t="shared" si="835"/>
        <v>133.125</v>
      </c>
      <c r="AE1624">
        <f t="shared" si="836"/>
        <v>133.015625</v>
      </c>
      <c r="AF1624" s="49">
        <f t="shared" si="863"/>
        <v>0.109375</v>
      </c>
      <c r="AG1624" s="3">
        <f t="shared" si="849"/>
        <v>132.8235038298578</v>
      </c>
      <c r="AH1624">
        <f t="shared" si="850"/>
        <v>131.96453876798543</v>
      </c>
      <c r="AI1624" s="51">
        <f t="shared" si="851"/>
        <v>0.8589650618723681</v>
      </c>
      <c r="AJ1624" s="52">
        <f t="shared" si="852"/>
        <v>0.7495900618723681</v>
      </c>
      <c r="AK1624" s="2">
        <v>43886</v>
      </c>
      <c r="AL1624" t="str">
        <v>912828V9</v>
      </c>
      <c r="AM1624">
        <v>1.1289</v>
      </c>
      <c r="AN1624">
        <v>1.55783</v>
      </c>
      <c r="AO1624">
        <v>0.80059999999999998</v>
      </c>
      <c r="AP1624">
        <v>133.015625</v>
      </c>
      <c r="AQ1624">
        <f>VLOOKUP(AL1624,工作表1!$F$3:$G$1000,2,FALSE)</f>
        <v>2.25</v>
      </c>
      <c r="AR1624" t="str">
        <f>VLOOKUP(AL1624,工作表1!$F$3:$H$1000,3,FALSE)</f>
        <v>2027/2/15</v>
      </c>
      <c r="AS1624">
        <f t="shared" si="837"/>
        <v>1.5109999999999999</v>
      </c>
      <c r="AT1624">
        <f t="shared" si="838"/>
        <v>0.7390000000000001</v>
      </c>
      <c r="AU1624" s="43">
        <f t="shared" si="853"/>
        <v>44058</v>
      </c>
      <c r="AV1624" s="43">
        <f t="shared" si="839"/>
        <v>44012</v>
      </c>
      <c r="AW1624" s="45">
        <f t="shared" si="854"/>
        <v>6.7994505494505489E-2</v>
      </c>
      <c r="AX1624" s="45">
        <f t="shared" si="855"/>
        <v>0.8385424506999849</v>
      </c>
      <c r="AY1624" s="47">
        <f t="shared" si="856"/>
        <v>106.67622545302206</v>
      </c>
      <c r="AZ1624" s="47">
        <f t="shared" si="857"/>
        <v>131.96453876798543</v>
      </c>
      <c r="BA1624" s="43"/>
      <c r="BC1624" s="2">
        <v>43885</v>
      </c>
      <c r="BD1624" t="str">
        <v>912828X8</v>
      </c>
      <c r="BE1624">
        <v>11.9391</v>
      </c>
      <c r="BF1624">
        <v>1.0797300000000001</v>
      </c>
      <c r="BG1624">
        <v>0.80720000000000003</v>
      </c>
      <c r="BH1624">
        <v>132.140625</v>
      </c>
      <c r="BI1624">
        <f>VLOOKUP(BD1624,工作表1!$K$3:$L$1000,2,FALSE)</f>
        <v>2.375</v>
      </c>
      <c r="BJ1624" t="str">
        <f>VLOOKUP(BD1624,工作表1!$K$3:$M$1000,3,FALSE)</f>
        <v>2027/5/15</v>
      </c>
      <c r="BK1624">
        <f t="shared" si="840"/>
        <v>1.5209999999999999</v>
      </c>
      <c r="BL1624">
        <f t="shared" si="841"/>
        <v>0.85400000000000009</v>
      </c>
      <c r="BM1624" s="43">
        <f t="shared" si="858"/>
        <v>43966</v>
      </c>
      <c r="BN1624" s="43">
        <f t="shared" si="842"/>
        <v>44104</v>
      </c>
      <c r="BO1624" s="45">
        <f t="shared" si="859"/>
        <v>0.66552197802197799</v>
      </c>
      <c r="BP1624" s="45">
        <f t="shared" si="860"/>
        <v>2.0840151287069095</v>
      </c>
      <c r="BQ1624" s="47">
        <f t="shared" si="861"/>
        <v>107.3631147974406</v>
      </c>
      <c r="BR1624" s="47">
        <f t="shared" si="862"/>
        <v>130.79886687981391</v>
      </c>
    </row>
    <row r="1625" spans="6:70" x14ac:dyDescent="0.25">
      <c r="F1625" s="2">
        <v>43928</v>
      </c>
      <c r="G1625">
        <v>0.08</v>
      </c>
      <c r="H1625" s="43">
        <v>43962</v>
      </c>
      <c r="I1625">
        <v>0.5504</v>
      </c>
      <c r="L1625" s="2">
        <v>43885</v>
      </c>
      <c r="M1625" t="str">
        <v>912828U2</v>
      </c>
      <c r="N1625">
        <v>1.1626000000000001</v>
      </c>
      <c r="O1625">
        <v>1.2983199999999999</v>
      </c>
      <c r="P1625">
        <v>0.7873</v>
      </c>
      <c r="Q1625">
        <v>132.65625</v>
      </c>
      <c r="R1625">
        <f>VLOOKUP(M1625,工作表1!$A$3:$B$1000,2,FALSE)</f>
        <v>2</v>
      </c>
      <c r="S1625" t="str">
        <f>VLOOKUP(M1625,工作表1!$A$3:$C$1000,3,FALSE)</f>
        <v>2026/11/15</v>
      </c>
      <c r="T1625">
        <f t="shared" si="832"/>
        <v>1.5209999999999999</v>
      </c>
      <c r="U1625">
        <f t="shared" si="831"/>
        <v>0.47900000000000009</v>
      </c>
      <c r="V1625" s="43">
        <f t="shared" si="843"/>
        <v>43966</v>
      </c>
      <c r="W1625" s="43">
        <f t="shared" si="833"/>
        <v>43921</v>
      </c>
      <c r="X1625" s="45">
        <f t="shared" si="844"/>
        <v>0.56043956043956045</v>
      </c>
      <c r="Y1625" s="45">
        <f t="shared" si="845"/>
        <v>0.75222038235736866</v>
      </c>
      <c r="Z1625" s="47">
        <f t="shared" si="846"/>
        <v>104.48429962066305</v>
      </c>
      <c r="AA1625" s="47">
        <f t="shared" si="847"/>
        <v>132.34873039829907</v>
      </c>
      <c r="AB1625" s="45">
        <f t="shared" si="848"/>
        <v>1.2919</v>
      </c>
      <c r="AC1625" s="2" t="str">
        <f t="shared" si="834"/>
        <v>TY1</v>
      </c>
      <c r="AD1625">
        <f t="shared" si="835"/>
        <v>132.65625</v>
      </c>
      <c r="AE1625">
        <f t="shared" si="836"/>
        <v>132.5625</v>
      </c>
      <c r="AF1625" s="49">
        <f t="shared" si="863"/>
        <v>9.375E-2</v>
      </c>
      <c r="AG1625" s="3">
        <f t="shared" si="849"/>
        <v>132.34873039829907</v>
      </c>
      <c r="AH1625">
        <f t="shared" si="850"/>
        <v>131.49829923149591</v>
      </c>
      <c r="AI1625" s="51">
        <f t="shared" si="851"/>
        <v>0.85043116680316189</v>
      </c>
      <c r="AJ1625" s="52">
        <f t="shared" si="852"/>
        <v>0.75668116680316189</v>
      </c>
      <c r="AK1625" s="2">
        <v>43885</v>
      </c>
      <c r="AL1625" t="str">
        <v>912828V9</v>
      </c>
      <c r="AM1625">
        <v>1.1395</v>
      </c>
      <c r="AN1625">
        <v>1.5583800000000001</v>
      </c>
      <c r="AO1625">
        <v>0.80059999999999998</v>
      </c>
      <c r="AP1625">
        <v>132.5625</v>
      </c>
      <c r="AQ1625">
        <f>VLOOKUP(AL1625,工作表1!$F$3:$G$1000,2,FALSE)</f>
        <v>2.25</v>
      </c>
      <c r="AR1625" t="str">
        <f>VLOOKUP(AL1625,工作表1!$F$3:$H$1000,3,FALSE)</f>
        <v>2027/2/15</v>
      </c>
      <c r="AS1625">
        <f t="shared" si="837"/>
        <v>1.5209999999999999</v>
      </c>
      <c r="AT1625">
        <f t="shared" si="838"/>
        <v>0.72900000000000009</v>
      </c>
      <c r="AU1625" s="43">
        <f t="shared" si="853"/>
        <v>44058</v>
      </c>
      <c r="AV1625" s="43">
        <f t="shared" si="839"/>
        <v>44012</v>
      </c>
      <c r="AW1625" s="45">
        <f t="shared" si="854"/>
        <v>6.1813186813186816E-2</v>
      </c>
      <c r="AX1625" s="45">
        <f t="shared" si="855"/>
        <v>0.83852551558031019</v>
      </c>
      <c r="AY1625" s="47">
        <f t="shared" si="856"/>
        <v>106.30765740583152</v>
      </c>
      <c r="AZ1625" s="47">
        <f t="shared" si="857"/>
        <v>131.49829923149591</v>
      </c>
      <c r="BA1625" s="43"/>
      <c r="BC1625" s="2">
        <v>43882</v>
      </c>
      <c r="BD1625" t="str">
        <v>912828X8</v>
      </c>
      <c r="BE1625">
        <v>10.6798</v>
      </c>
      <c r="BF1625">
        <v>1.11642</v>
      </c>
      <c r="BG1625">
        <v>0.80720000000000003</v>
      </c>
      <c r="BH1625">
        <v>131.328125</v>
      </c>
      <c r="BI1625">
        <f>VLOOKUP(BD1625,工作表1!$K$3:$L$1000,2,FALSE)</f>
        <v>2.375</v>
      </c>
      <c r="BJ1625" t="str">
        <f>VLOOKUP(BD1625,工作表1!$K$3:$M$1000,3,FALSE)</f>
        <v>2027/5/15</v>
      </c>
      <c r="BK1625">
        <f t="shared" si="840"/>
        <v>1.5529999999999999</v>
      </c>
      <c r="BL1625">
        <f t="shared" si="841"/>
        <v>0.82200000000000006</v>
      </c>
      <c r="BM1625" s="43">
        <f t="shared" si="858"/>
        <v>43966</v>
      </c>
      <c r="BN1625" s="43">
        <f t="shared" si="842"/>
        <v>44104</v>
      </c>
      <c r="BO1625" s="45">
        <f t="shared" si="859"/>
        <v>0.65899725274725274</v>
      </c>
      <c r="BP1625" s="45">
        <f t="shared" si="860"/>
        <v>2.0839972527472526</v>
      </c>
      <c r="BQ1625" s="47">
        <f t="shared" si="861"/>
        <v>106.69067492814968</v>
      </c>
      <c r="BR1625" s="47">
        <f t="shared" si="862"/>
        <v>129.97980252083292</v>
      </c>
    </row>
    <row r="1626" spans="6:70" x14ac:dyDescent="0.25">
      <c r="F1626" s="2">
        <v>43927</v>
      </c>
      <c r="G1626">
        <v>7.85E-2</v>
      </c>
      <c r="H1626" s="43">
        <v>43959</v>
      </c>
      <c r="I1626">
        <v>0.53200000000000003</v>
      </c>
      <c r="L1626" s="2">
        <v>43882</v>
      </c>
      <c r="M1626" t="str">
        <v>912828U2</v>
      </c>
      <c r="N1626">
        <v>1.1076999999999999</v>
      </c>
      <c r="O1626">
        <v>1.2995099999999999</v>
      </c>
      <c r="P1626">
        <v>0.7873</v>
      </c>
      <c r="Q1626">
        <v>131.859375</v>
      </c>
      <c r="R1626">
        <f>VLOOKUP(M1626,工作表1!$A$3:$B$1000,2,FALSE)</f>
        <v>2</v>
      </c>
      <c r="S1626" t="str">
        <f>VLOOKUP(M1626,工作表1!$A$3:$C$1000,3,FALSE)</f>
        <v>2026/11/15</v>
      </c>
      <c r="T1626">
        <f t="shared" si="832"/>
        <v>1.5529999999999999</v>
      </c>
      <c r="U1626">
        <f t="shared" si="831"/>
        <v>0.44700000000000006</v>
      </c>
      <c r="V1626" s="43">
        <f t="shared" si="843"/>
        <v>43966</v>
      </c>
      <c r="W1626" s="43">
        <f t="shared" si="833"/>
        <v>43921</v>
      </c>
      <c r="X1626" s="45">
        <f t="shared" si="844"/>
        <v>0.55494505494505497</v>
      </c>
      <c r="Y1626" s="45">
        <f t="shared" si="845"/>
        <v>0.75220532891765768</v>
      </c>
      <c r="Z1626" s="47">
        <f t="shared" si="846"/>
        <v>103.85938236411224</v>
      </c>
      <c r="AA1626" s="47">
        <f t="shared" si="847"/>
        <v>131.54866332793705</v>
      </c>
      <c r="AB1626" s="45">
        <f t="shared" si="848"/>
        <v>1.4027000000000001</v>
      </c>
      <c r="AC1626" s="2" t="str">
        <f t="shared" si="834"/>
        <v>TY1</v>
      </c>
      <c r="AD1626">
        <f t="shared" si="835"/>
        <v>131.859375</v>
      </c>
      <c r="AE1626">
        <f t="shared" si="836"/>
        <v>131.75</v>
      </c>
      <c r="AF1626" s="49">
        <f t="shared" si="863"/>
        <v>0.109375</v>
      </c>
      <c r="AG1626" s="3">
        <f t="shared" si="849"/>
        <v>131.54866332793705</v>
      </c>
      <c r="AH1626">
        <f t="shared" si="850"/>
        <v>130.6621633462187</v>
      </c>
      <c r="AI1626" s="51">
        <f t="shared" si="851"/>
        <v>0.88649998171834454</v>
      </c>
      <c r="AJ1626" s="52">
        <f t="shared" si="852"/>
        <v>0.77712498171834454</v>
      </c>
      <c r="AK1626" s="2">
        <v>43882</v>
      </c>
      <c r="AL1626" t="str">
        <v>912828V9</v>
      </c>
      <c r="AM1626">
        <v>1.4999999999999999E-2</v>
      </c>
      <c r="AN1626">
        <v>1.62974</v>
      </c>
      <c r="AO1626">
        <v>0.80059999999999998</v>
      </c>
      <c r="AP1626">
        <v>131.75</v>
      </c>
      <c r="AQ1626">
        <f>VLOOKUP(AL1626,工作表1!$F$3:$G$1000,2,FALSE)</f>
        <v>2.25</v>
      </c>
      <c r="AR1626" t="str">
        <f>VLOOKUP(AL1626,工作表1!$F$3:$H$1000,3,FALSE)</f>
        <v>2027/2/15</v>
      </c>
      <c r="AS1626">
        <f t="shared" si="837"/>
        <v>1.5529999999999999</v>
      </c>
      <c r="AT1626">
        <f t="shared" si="838"/>
        <v>0.69700000000000006</v>
      </c>
      <c r="AU1626" s="43">
        <f t="shared" si="853"/>
        <v>44058</v>
      </c>
      <c r="AV1626" s="43">
        <f t="shared" si="839"/>
        <v>44012</v>
      </c>
      <c r="AW1626" s="45">
        <f t="shared" si="854"/>
        <v>5.5631868131868129E-2</v>
      </c>
      <c r="AX1626" s="45">
        <f t="shared" si="855"/>
        <v>0.83850858046063537</v>
      </c>
      <c r="AY1626" s="47">
        <f t="shared" si="856"/>
        <v>105.63513367513491</v>
      </c>
      <c r="AZ1626" s="47">
        <f t="shared" si="857"/>
        <v>130.6621633462187</v>
      </c>
      <c r="BA1626" s="43"/>
      <c r="BC1626" s="2">
        <v>43881</v>
      </c>
      <c r="BD1626" t="str">
        <v>912828X8</v>
      </c>
      <c r="BE1626">
        <v>10.005699999999999</v>
      </c>
      <c r="BF1626">
        <v>1.1637599999999999</v>
      </c>
      <c r="BG1626">
        <v>0.80720000000000003</v>
      </c>
      <c r="BH1626">
        <v>130.90625</v>
      </c>
      <c r="BI1626">
        <f>VLOOKUP(BD1626,工作表1!$K$3:$L$1000,2,FALSE)</f>
        <v>2.375</v>
      </c>
      <c r="BJ1626" t="str">
        <f>VLOOKUP(BD1626,工作表1!$K$3:$M$1000,3,FALSE)</f>
        <v>2027/5/15</v>
      </c>
      <c r="BK1626">
        <f t="shared" si="840"/>
        <v>1.56</v>
      </c>
      <c r="BL1626">
        <f t="shared" si="841"/>
        <v>0.81499999999999995</v>
      </c>
      <c r="BM1626" s="43">
        <f t="shared" si="858"/>
        <v>43966</v>
      </c>
      <c r="BN1626" s="43">
        <f t="shared" si="842"/>
        <v>44104</v>
      </c>
      <c r="BO1626" s="45">
        <f t="shared" si="859"/>
        <v>0.63942307692307687</v>
      </c>
      <c r="BP1626" s="45">
        <f t="shared" si="860"/>
        <v>2.0839436248682826</v>
      </c>
      <c r="BQ1626" s="47">
        <f t="shared" si="861"/>
        <v>106.33740777310943</v>
      </c>
      <c r="BR1626" s="47">
        <f t="shared" si="862"/>
        <v>129.51745060613703</v>
      </c>
    </row>
    <row r="1627" spans="6:70" x14ac:dyDescent="0.25">
      <c r="F1627" s="2">
        <v>43924</v>
      </c>
      <c r="G1627">
        <v>7.0999999999999994E-2</v>
      </c>
      <c r="H1627" s="43">
        <v>43958</v>
      </c>
      <c r="I1627">
        <v>0.49769999999999998</v>
      </c>
      <c r="L1627" s="2">
        <v>43881</v>
      </c>
      <c r="M1627" t="str">
        <v>912828U2</v>
      </c>
      <c r="N1627">
        <v>1.1811</v>
      </c>
      <c r="O1627">
        <v>1.31368</v>
      </c>
      <c r="P1627">
        <v>0.7873</v>
      </c>
      <c r="Q1627">
        <v>131.4375</v>
      </c>
      <c r="R1627">
        <f>VLOOKUP(M1627,工作表1!$A$3:$B$1000,2,FALSE)</f>
        <v>2</v>
      </c>
      <c r="S1627" t="str">
        <f>VLOOKUP(M1627,工作表1!$A$3:$C$1000,3,FALSE)</f>
        <v>2026/11/15</v>
      </c>
      <c r="T1627">
        <f t="shared" si="832"/>
        <v>1.56</v>
      </c>
      <c r="U1627">
        <f t="shared" si="831"/>
        <v>0.43999999999999995</v>
      </c>
      <c r="V1627" s="43">
        <f t="shared" si="843"/>
        <v>43966</v>
      </c>
      <c r="W1627" s="43">
        <f t="shared" si="833"/>
        <v>43921</v>
      </c>
      <c r="X1627" s="45">
        <f t="shared" si="844"/>
        <v>0.53846153846153844</v>
      </c>
      <c r="Y1627" s="45">
        <f t="shared" si="845"/>
        <v>0.75216016859852475</v>
      </c>
      <c r="Z1627" s="47">
        <f t="shared" si="846"/>
        <v>103.53872879515653</v>
      </c>
      <c r="AA1627" s="47">
        <f t="shared" si="847"/>
        <v>131.1115298174692</v>
      </c>
      <c r="AB1627" s="45">
        <f t="shared" si="848"/>
        <v>1.4430000000000001</v>
      </c>
      <c r="AC1627" s="2" t="str">
        <f t="shared" si="834"/>
        <v>TY1</v>
      </c>
      <c r="AD1627">
        <f t="shared" si="835"/>
        <v>131.4375</v>
      </c>
      <c r="AE1627">
        <f t="shared" si="836"/>
        <v>131.328125</v>
      </c>
      <c r="AF1627" s="49">
        <f t="shared" si="863"/>
        <v>0.109375</v>
      </c>
      <c r="AG1627" s="3">
        <f t="shared" si="849"/>
        <v>131.1115298174692</v>
      </c>
      <c r="AH1627">
        <f t="shared" si="850"/>
        <v>130.21724125332548</v>
      </c>
      <c r="AI1627" s="51">
        <f t="shared" si="851"/>
        <v>0.89428856414372149</v>
      </c>
      <c r="AJ1627" s="52">
        <f t="shared" si="852"/>
        <v>0.78491356414372149</v>
      </c>
      <c r="AK1627" s="2">
        <v>43881</v>
      </c>
      <c r="AL1627" t="str">
        <v>912828V9</v>
      </c>
      <c r="AM1627">
        <v>-0.25800000000000001</v>
      </c>
      <c r="AN1627">
        <v>1.6621999999999999</v>
      </c>
      <c r="AO1627">
        <v>0.80059999999999998</v>
      </c>
      <c r="AP1627">
        <v>131.328125</v>
      </c>
      <c r="AQ1627">
        <f>VLOOKUP(AL1627,工作表1!$F$3:$G$1000,2,FALSE)</f>
        <v>2.25</v>
      </c>
      <c r="AR1627" t="str">
        <f>VLOOKUP(AL1627,工作表1!$F$3:$H$1000,3,FALSE)</f>
        <v>2027/2/15</v>
      </c>
      <c r="AS1627">
        <f t="shared" si="837"/>
        <v>1.56</v>
      </c>
      <c r="AT1627">
        <f t="shared" si="838"/>
        <v>0.69</v>
      </c>
      <c r="AU1627" s="43">
        <f t="shared" si="853"/>
        <v>44058</v>
      </c>
      <c r="AV1627" s="43">
        <f t="shared" si="839"/>
        <v>44012</v>
      </c>
      <c r="AW1627" s="45">
        <f t="shared" si="854"/>
        <v>3.7087912087912088E-2</v>
      </c>
      <c r="AX1627" s="45">
        <f t="shared" si="855"/>
        <v>0.83845777510161068</v>
      </c>
      <c r="AY1627" s="47">
        <f t="shared" si="856"/>
        <v>105.30066124695576</v>
      </c>
      <c r="AZ1627" s="47">
        <f t="shared" si="857"/>
        <v>130.21724125332548</v>
      </c>
      <c r="BA1627" s="43"/>
      <c r="BC1627" s="2">
        <v>43880</v>
      </c>
      <c r="BD1627" t="str">
        <v>912828X8</v>
      </c>
      <c r="BE1627">
        <v>9.4515999999999991</v>
      </c>
      <c r="BF1627">
        <v>1.1868700000000001</v>
      </c>
      <c r="BG1627">
        <v>0.80720000000000003</v>
      </c>
      <c r="BH1627">
        <v>130.53125</v>
      </c>
      <c r="BI1627">
        <f>VLOOKUP(BD1627,工作表1!$K$3:$L$1000,2,FALSE)</f>
        <v>2.375</v>
      </c>
      <c r="BJ1627" t="str">
        <f>VLOOKUP(BD1627,工作表1!$K$3:$M$1000,3,FALSE)</f>
        <v>2027/5/15</v>
      </c>
      <c r="BK1627">
        <f t="shared" si="840"/>
        <v>1.5640000000000001</v>
      </c>
      <c r="BL1627">
        <f t="shared" si="841"/>
        <v>0.81099999999999994</v>
      </c>
      <c r="BM1627" s="43">
        <f t="shared" si="858"/>
        <v>43966</v>
      </c>
      <c r="BN1627" s="43">
        <f t="shared" si="842"/>
        <v>44104</v>
      </c>
      <c r="BO1627" s="45">
        <f t="shared" si="859"/>
        <v>0.63289835164835162</v>
      </c>
      <c r="BP1627" s="45">
        <f t="shared" si="860"/>
        <v>2.0839257489086256</v>
      </c>
      <c r="BQ1627" s="47">
        <f t="shared" si="861"/>
        <v>106.02467319760613</v>
      </c>
      <c r="BR1627" s="47">
        <f t="shared" si="862"/>
        <v>129.12309479303323</v>
      </c>
    </row>
    <row r="1628" spans="6:70" x14ac:dyDescent="0.25">
      <c r="F1628" s="2">
        <v>43923</v>
      </c>
      <c r="G1628">
        <v>7.4999999999999997E-2</v>
      </c>
      <c r="H1628" s="43">
        <v>43957</v>
      </c>
      <c r="I1628">
        <v>0.56630000000000003</v>
      </c>
      <c r="L1628" s="2">
        <v>43880</v>
      </c>
      <c r="M1628" t="str">
        <v>912828U2</v>
      </c>
      <c r="N1628">
        <v>1.1786000000000001</v>
      </c>
      <c r="O1628">
        <v>1.3176600000000001</v>
      </c>
      <c r="P1628">
        <v>0.7873</v>
      </c>
      <c r="Q1628">
        <v>131.078125</v>
      </c>
      <c r="R1628">
        <f>VLOOKUP(M1628,工作表1!$A$3:$B$1000,2,FALSE)</f>
        <v>2</v>
      </c>
      <c r="S1628" t="str">
        <f>VLOOKUP(M1628,工作表1!$A$3:$C$1000,3,FALSE)</f>
        <v>2026/11/15</v>
      </c>
      <c r="T1628">
        <f t="shared" si="832"/>
        <v>1.5640000000000001</v>
      </c>
      <c r="U1628">
        <f t="shared" si="831"/>
        <v>0.43599999999999994</v>
      </c>
      <c r="V1628" s="43">
        <f t="shared" si="843"/>
        <v>43966</v>
      </c>
      <c r="W1628" s="43">
        <f t="shared" si="833"/>
        <v>43921</v>
      </c>
      <c r="X1628" s="45">
        <f t="shared" si="844"/>
        <v>0.53296703296703296</v>
      </c>
      <c r="Y1628" s="45">
        <f t="shared" si="845"/>
        <v>0.75214511515881377</v>
      </c>
      <c r="Z1628" s="47">
        <f t="shared" si="846"/>
        <v>103.25743202792744</v>
      </c>
      <c r="AA1628" s="47">
        <f t="shared" si="847"/>
        <v>130.74455466518097</v>
      </c>
      <c r="AB1628" s="45">
        <f t="shared" si="848"/>
        <v>1.4927999999999999</v>
      </c>
      <c r="AC1628" s="2" t="str">
        <f t="shared" si="834"/>
        <v>TY1</v>
      </c>
      <c r="AD1628">
        <f t="shared" si="835"/>
        <v>131.078125</v>
      </c>
      <c r="AE1628">
        <f t="shared" si="836"/>
        <v>130.953125</v>
      </c>
      <c r="AF1628" s="49">
        <f t="shared" si="863"/>
        <v>0.125</v>
      </c>
      <c r="AG1628" s="3">
        <f t="shared" si="849"/>
        <v>130.74455466518097</v>
      </c>
      <c r="AH1628">
        <f t="shared" si="850"/>
        <v>129.83815512656142</v>
      </c>
      <c r="AI1628" s="51">
        <f t="shared" si="851"/>
        <v>0.90639953861955291</v>
      </c>
      <c r="AJ1628" s="52">
        <f t="shared" si="852"/>
        <v>0.78139953861955291</v>
      </c>
      <c r="AK1628" s="2">
        <v>43880</v>
      </c>
      <c r="AL1628" t="str">
        <v>912828V9</v>
      </c>
      <c r="AM1628">
        <v>-0.30259999999999998</v>
      </c>
      <c r="AN1628">
        <v>1.66174</v>
      </c>
      <c r="AO1628">
        <v>0.80059999999999998</v>
      </c>
      <c r="AP1628">
        <v>130.953125</v>
      </c>
      <c r="AQ1628">
        <f>VLOOKUP(AL1628,工作表1!$F$3:$G$1000,2,FALSE)</f>
        <v>2.25</v>
      </c>
      <c r="AR1628" t="str">
        <f>VLOOKUP(AL1628,工作表1!$F$3:$H$1000,3,FALSE)</f>
        <v>2027/2/15</v>
      </c>
      <c r="AS1628">
        <f t="shared" si="837"/>
        <v>1.5640000000000001</v>
      </c>
      <c r="AT1628">
        <f t="shared" si="838"/>
        <v>0.68599999999999994</v>
      </c>
      <c r="AU1628" s="43">
        <f t="shared" si="853"/>
        <v>44058</v>
      </c>
      <c r="AV1628" s="43">
        <f t="shared" si="839"/>
        <v>44012</v>
      </c>
      <c r="AW1628" s="45">
        <f t="shared" si="854"/>
        <v>3.0906593406593408E-2</v>
      </c>
      <c r="AX1628" s="45">
        <f t="shared" si="855"/>
        <v>0.83844083998193597</v>
      </c>
      <c r="AY1628" s="47">
        <f t="shared" si="856"/>
        <v>105.00377655292476</v>
      </c>
      <c r="AZ1628" s="47">
        <f t="shared" si="857"/>
        <v>129.83815512656142</v>
      </c>
      <c r="BA1628" s="43"/>
      <c r="BC1628" s="2">
        <v>43879</v>
      </c>
      <c r="BD1628" t="str">
        <v>912828X8</v>
      </c>
      <c r="BE1628">
        <v>9.1748999999999992</v>
      </c>
      <c r="BF1628">
        <v>1.20137</v>
      </c>
      <c r="BG1628">
        <v>0.80720000000000003</v>
      </c>
      <c r="BH1628">
        <v>130.65625</v>
      </c>
      <c r="BI1628">
        <f>VLOOKUP(BD1628,工作表1!$K$3:$L$1000,2,FALSE)</f>
        <v>2.375</v>
      </c>
      <c r="BJ1628" t="str">
        <f>VLOOKUP(BD1628,工作表1!$K$3:$M$1000,3,FALSE)</f>
        <v>2027/5/15</v>
      </c>
      <c r="BK1628">
        <f t="shared" si="840"/>
        <v>1.5569999999999999</v>
      </c>
      <c r="BL1628">
        <f t="shared" si="841"/>
        <v>0.81800000000000006</v>
      </c>
      <c r="BM1628" s="43">
        <f t="shared" si="858"/>
        <v>43966</v>
      </c>
      <c r="BN1628" s="43">
        <f t="shared" si="842"/>
        <v>44104</v>
      </c>
      <c r="BO1628" s="45">
        <f t="shared" si="859"/>
        <v>0.62637362637362637</v>
      </c>
      <c r="BP1628" s="45">
        <f t="shared" si="860"/>
        <v>2.0839078729489691</v>
      </c>
      <c r="BQ1628" s="47">
        <f t="shared" si="861"/>
        <v>106.10759314336099</v>
      </c>
      <c r="BR1628" s="47">
        <f t="shared" si="862"/>
        <v>129.21044400846748</v>
      </c>
    </row>
    <row r="1629" spans="6:70" x14ac:dyDescent="0.25">
      <c r="F1629" s="2">
        <v>43922</v>
      </c>
      <c r="G1629">
        <v>7.1999999999999995E-2</v>
      </c>
      <c r="H1629" s="43">
        <v>43956</v>
      </c>
      <c r="I1629">
        <v>0.54110000000000003</v>
      </c>
      <c r="L1629" s="2">
        <v>43879</v>
      </c>
      <c r="M1629" t="str">
        <v>912828U2</v>
      </c>
      <c r="N1629">
        <v>1.0076000000000001</v>
      </c>
      <c r="O1629">
        <v>1.3698600000000001</v>
      </c>
      <c r="P1629">
        <v>0.7873</v>
      </c>
      <c r="Q1629">
        <v>131.203125</v>
      </c>
      <c r="R1629">
        <f>VLOOKUP(M1629,工作表1!$A$3:$B$1000,2,FALSE)</f>
        <v>2</v>
      </c>
      <c r="S1629" t="str">
        <f>VLOOKUP(M1629,工作表1!$A$3:$C$1000,3,FALSE)</f>
        <v>2026/11/15</v>
      </c>
      <c r="T1629">
        <f t="shared" si="832"/>
        <v>1.5569999999999999</v>
      </c>
      <c r="U1629">
        <f t="shared" si="831"/>
        <v>0.44300000000000006</v>
      </c>
      <c r="V1629" s="43">
        <f t="shared" si="843"/>
        <v>43966</v>
      </c>
      <c r="W1629" s="43">
        <f t="shared" si="833"/>
        <v>43921</v>
      </c>
      <c r="X1629" s="45">
        <f t="shared" si="844"/>
        <v>0.52747252747252749</v>
      </c>
      <c r="Y1629" s="45">
        <f t="shared" si="845"/>
        <v>0.75213006171910279</v>
      </c>
      <c r="Z1629" s="47">
        <f t="shared" si="846"/>
        <v>103.33907227028529</v>
      </c>
      <c r="AA1629" s="47">
        <f t="shared" si="847"/>
        <v>130.8370059755263</v>
      </c>
      <c r="AB1629" s="45">
        <f t="shared" si="848"/>
        <v>1.4833000000000001</v>
      </c>
      <c r="AC1629" s="2" t="str">
        <f t="shared" si="834"/>
        <v>TY1</v>
      </c>
      <c r="AD1629">
        <f t="shared" si="835"/>
        <v>131.203125</v>
      </c>
      <c r="AE1629">
        <f t="shared" si="836"/>
        <v>131.078125</v>
      </c>
      <c r="AF1629" s="49">
        <f t="shared" si="863"/>
        <v>0.125</v>
      </c>
      <c r="AG1629" s="3">
        <f t="shared" si="849"/>
        <v>130.8370059755263</v>
      </c>
      <c r="AH1629">
        <f t="shared" si="850"/>
        <v>129.94383253938872</v>
      </c>
      <c r="AI1629" s="51">
        <f t="shared" si="851"/>
        <v>0.89317343613757316</v>
      </c>
      <c r="AJ1629" s="52">
        <f t="shared" si="852"/>
        <v>0.76817343613757316</v>
      </c>
      <c r="AK1629" s="2">
        <v>43879</v>
      </c>
      <c r="AL1629" t="str">
        <v>912828V9</v>
      </c>
      <c r="AM1629">
        <v>-4.1700000000000001E-2</v>
      </c>
      <c r="AN1629">
        <v>1.6393800000000001</v>
      </c>
      <c r="AO1629">
        <v>0.80059999999999998</v>
      </c>
      <c r="AP1629">
        <v>131.078125</v>
      </c>
      <c r="AQ1629">
        <f>VLOOKUP(AL1629,工作表1!$F$3:$G$1000,2,FALSE)</f>
        <v>2.25</v>
      </c>
      <c r="AR1629" t="str">
        <f>VLOOKUP(AL1629,工作表1!$F$3:$H$1000,3,FALSE)</f>
        <v>2027/2/15</v>
      </c>
      <c r="AS1629">
        <f t="shared" si="837"/>
        <v>1.5569999999999999</v>
      </c>
      <c r="AT1629">
        <f t="shared" si="838"/>
        <v>0.69300000000000006</v>
      </c>
      <c r="AU1629" s="43">
        <f t="shared" si="853"/>
        <v>44058</v>
      </c>
      <c r="AV1629" s="43">
        <f t="shared" si="839"/>
        <v>44012</v>
      </c>
      <c r="AW1629" s="45">
        <f t="shared" si="854"/>
        <v>2.4725274725274728E-2</v>
      </c>
      <c r="AX1629" s="45">
        <f t="shared" si="855"/>
        <v>0.83842390486226104</v>
      </c>
      <c r="AY1629" s="47">
        <f t="shared" si="856"/>
        <v>105.09900465980175</v>
      </c>
      <c r="AZ1629" s="47">
        <f t="shared" si="857"/>
        <v>129.94383253938872</v>
      </c>
      <c r="BA1629" s="43"/>
      <c r="BC1629" s="2">
        <v>43875</v>
      </c>
      <c r="BD1629" t="str">
        <v>912828X8</v>
      </c>
      <c r="BE1629">
        <v>8.8751999999999995</v>
      </c>
      <c r="BF1629">
        <v>1.2007399999999999</v>
      </c>
      <c r="BG1629">
        <v>0.80720000000000003</v>
      </c>
      <c r="BH1629">
        <v>130.4375</v>
      </c>
      <c r="BI1629">
        <f>VLOOKUP(BD1629,工作表1!$K$3:$L$1000,2,FALSE)</f>
        <v>2.375</v>
      </c>
      <c r="BJ1629" t="str">
        <f>VLOOKUP(BD1629,工作表1!$K$3:$M$1000,3,FALSE)</f>
        <v>2027/5/15</v>
      </c>
      <c r="BK1629">
        <f t="shared" si="840"/>
        <v>1.5589999999999999</v>
      </c>
      <c r="BL1629">
        <f t="shared" si="841"/>
        <v>0.81600000000000006</v>
      </c>
      <c r="BM1629" s="43">
        <f t="shared" si="858"/>
        <v>43966</v>
      </c>
      <c r="BN1629" s="43">
        <f t="shared" si="842"/>
        <v>44104</v>
      </c>
      <c r="BO1629" s="45">
        <f t="shared" si="859"/>
        <v>0.61984890109890112</v>
      </c>
      <c r="BP1629" s="45">
        <f t="shared" si="860"/>
        <v>2.0838899969893121</v>
      </c>
      <c r="BQ1629" s="47">
        <f t="shared" si="861"/>
        <v>105.93576098220723</v>
      </c>
      <c r="BR1629" s="47">
        <f t="shared" si="862"/>
        <v>128.98911384357777</v>
      </c>
    </row>
    <row r="1630" spans="6:70" x14ac:dyDescent="0.25">
      <c r="F1630" s="2">
        <v>43921</v>
      </c>
      <c r="G1630">
        <v>7.0999999999999994E-2</v>
      </c>
      <c r="H1630" s="43">
        <v>43955</v>
      </c>
      <c r="I1630">
        <v>0.52510000000000001</v>
      </c>
      <c r="L1630" s="2">
        <v>43875</v>
      </c>
      <c r="M1630" t="str">
        <v>912828U2</v>
      </c>
      <c r="N1630">
        <v>1.4193</v>
      </c>
      <c r="O1630">
        <v>1.2534799999999999</v>
      </c>
      <c r="P1630">
        <v>0.7873</v>
      </c>
      <c r="Q1630">
        <v>130.984375</v>
      </c>
      <c r="R1630">
        <f>VLOOKUP(M1630,工作表1!$A$3:$B$1000,2,FALSE)</f>
        <v>2</v>
      </c>
      <c r="S1630" t="str">
        <f>VLOOKUP(M1630,工作表1!$A$3:$C$1000,3,FALSE)</f>
        <v>2026/11/15</v>
      </c>
      <c r="T1630">
        <f t="shared" si="832"/>
        <v>1.5589999999999999</v>
      </c>
      <c r="U1630">
        <f t="shared" si="831"/>
        <v>0.44100000000000006</v>
      </c>
      <c r="V1630" s="43">
        <f t="shared" si="843"/>
        <v>43966</v>
      </c>
      <c r="W1630" s="43">
        <f t="shared" si="833"/>
        <v>43921</v>
      </c>
      <c r="X1630" s="45">
        <f t="shared" si="844"/>
        <v>0.52197802197802201</v>
      </c>
      <c r="Y1630" s="45">
        <f t="shared" si="845"/>
        <v>0.75211500827939193</v>
      </c>
      <c r="Z1630" s="47">
        <f t="shared" si="846"/>
        <v>103.18442116904792</v>
      </c>
      <c r="AA1630" s="47">
        <f t="shared" si="847"/>
        <v>130.63061283968324</v>
      </c>
      <c r="AB1630" s="45">
        <f t="shared" si="848"/>
        <v>1.5071000000000001</v>
      </c>
      <c r="AC1630" s="2" t="str">
        <f t="shared" si="834"/>
        <v>TY1</v>
      </c>
      <c r="AD1630">
        <f t="shared" si="835"/>
        <v>130.984375</v>
      </c>
      <c r="AE1630">
        <f t="shared" si="836"/>
        <v>130.859375</v>
      </c>
      <c r="AF1630" s="49">
        <f t="shared" si="863"/>
        <v>0.125</v>
      </c>
      <c r="AG1630" s="3">
        <f t="shared" si="849"/>
        <v>130.63061283968324</v>
      </c>
      <c r="AH1630">
        <f t="shared" si="850"/>
        <v>129.71997119650854</v>
      </c>
      <c r="AI1630" s="51">
        <f t="shared" si="851"/>
        <v>0.91064164317469931</v>
      </c>
      <c r="AJ1630" s="52">
        <f t="shared" si="852"/>
        <v>0.78564164317469931</v>
      </c>
      <c r="AK1630" s="2">
        <v>43875</v>
      </c>
      <c r="AL1630" t="str">
        <v>912828V9</v>
      </c>
      <c r="AM1630">
        <v>-0.2175</v>
      </c>
      <c r="AN1630">
        <v>1.6375200000000001</v>
      </c>
      <c r="AO1630">
        <v>0.80059999999999998</v>
      </c>
      <c r="AP1630">
        <v>130.859375</v>
      </c>
      <c r="AQ1630">
        <f>VLOOKUP(AL1630,工作表1!$F$3:$G$1000,2,FALSE)</f>
        <v>2.25</v>
      </c>
      <c r="AR1630" t="str">
        <f>VLOOKUP(AL1630,工作表1!$F$3:$H$1000,3,FALSE)</f>
        <v>2027/2/15</v>
      </c>
      <c r="AS1630">
        <f t="shared" si="837"/>
        <v>1.5589999999999999</v>
      </c>
      <c r="AT1630">
        <f t="shared" si="838"/>
        <v>0.69100000000000006</v>
      </c>
      <c r="AU1630" s="43">
        <f t="shared" si="853"/>
        <v>44058</v>
      </c>
      <c r="AV1630" s="43">
        <f t="shared" si="839"/>
        <v>44012</v>
      </c>
      <c r="AW1630" s="45">
        <f t="shared" si="854"/>
        <v>1.8543956043956044E-2</v>
      </c>
      <c r="AX1630" s="45">
        <f t="shared" si="855"/>
        <v>0.83840696974258622</v>
      </c>
      <c r="AY1630" s="47">
        <f t="shared" si="856"/>
        <v>104.92711792774817</v>
      </c>
      <c r="AZ1630" s="47">
        <f t="shared" si="857"/>
        <v>129.71997119650854</v>
      </c>
      <c r="BA1630" s="43"/>
      <c r="BC1630" s="2">
        <v>43874</v>
      </c>
      <c r="BD1630" t="str">
        <v>912828X8</v>
      </c>
      <c r="BE1630">
        <v>7.7282000000000002</v>
      </c>
      <c r="BF1630">
        <v>1.26057</v>
      </c>
      <c r="BG1630">
        <v>0.80720000000000003</v>
      </c>
      <c r="BH1630">
        <v>130.21875</v>
      </c>
      <c r="BI1630">
        <f>VLOOKUP(BD1630,工作表1!$K$3:$L$1000,2,FALSE)</f>
        <v>2.375</v>
      </c>
      <c r="BJ1630" t="str">
        <f>VLOOKUP(BD1630,工作表1!$K$3:$M$1000,3,FALSE)</f>
        <v>2027/5/15</v>
      </c>
      <c r="BK1630">
        <f t="shared" si="840"/>
        <v>1.5640000000000001</v>
      </c>
      <c r="BL1630">
        <f t="shared" si="841"/>
        <v>0.81099999999999994</v>
      </c>
      <c r="BM1630" s="43">
        <f t="shared" si="858"/>
        <v>43966</v>
      </c>
      <c r="BN1630" s="43">
        <f t="shared" si="842"/>
        <v>44104</v>
      </c>
      <c r="BO1630" s="45">
        <f t="shared" si="859"/>
        <v>0.59375</v>
      </c>
      <c r="BP1630" s="45">
        <f t="shared" si="860"/>
        <v>2.0838184931506847</v>
      </c>
      <c r="BQ1630" s="47">
        <f t="shared" si="861"/>
        <v>105.74252577855243</v>
      </c>
      <c r="BR1630" s="47">
        <f t="shared" si="862"/>
        <v>128.71367452536936</v>
      </c>
    </row>
    <row r="1631" spans="6:70" x14ac:dyDescent="0.25">
      <c r="F1631" s="2">
        <v>43920</v>
      </c>
      <c r="G1631">
        <v>7.0000000000000007E-2</v>
      </c>
      <c r="H1631" s="43">
        <v>43952</v>
      </c>
      <c r="I1631">
        <v>0.51139999999999997</v>
      </c>
      <c r="L1631" s="2">
        <v>43874</v>
      </c>
      <c r="M1631" t="str">
        <v>912828U2</v>
      </c>
      <c r="N1631">
        <v>0.81189999999999996</v>
      </c>
      <c r="O1631">
        <v>1.4281699999999999</v>
      </c>
      <c r="P1631">
        <v>0.7873</v>
      </c>
      <c r="Q1631">
        <v>130.765625</v>
      </c>
      <c r="R1631">
        <f>VLOOKUP(M1631,工作表1!$A$3:$B$1000,2,FALSE)</f>
        <v>2</v>
      </c>
      <c r="S1631" t="str">
        <f>VLOOKUP(M1631,工作表1!$A$3:$C$1000,3,FALSE)</f>
        <v>2026/11/15</v>
      </c>
      <c r="T1631">
        <f t="shared" si="832"/>
        <v>1.5640000000000001</v>
      </c>
      <c r="U1631">
        <f t="shared" si="831"/>
        <v>0.43599999999999994</v>
      </c>
      <c r="V1631" s="43">
        <f t="shared" si="843"/>
        <v>43966</v>
      </c>
      <c r="W1631" s="43">
        <f t="shared" si="833"/>
        <v>43921</v>
      </c>
      <c r="X1631" s="45">
        <f t="shared" si="844"/>
        <v>0.5</v>
      </c>
      <c r="Y1631" s="45">
        <f t="shared" si="845"/>
        <v>0.75205479452054802</v>
      </c>
      <c r="Z1631" s="47">
        <f t="shared" si="846"/>
        <v>103.00673107951943</v>
      </c>
      <c r="AA1631" s="47">
        <f t="shared" si="847"/>
        <v>130.36472795438132</v>
      </c>
      <c r="AB1631" s="45">
        <f t="shared" si="848"/>
        <v>1.538</v>
      </c>
      <c r="AC1631" s="2" t="str">
        <f t="shared" si="834"/>
        <v>TY1</v>
      </c>
      <c r="AD1631">
        <f t="shared" si="835"/>
        <v>130.765625</v>
      </c>
      <c r="AE1631">
        <f t="shared" si="836"/>
        <v>130.640625</v>
      </c>
      <c r="AF1631" s="49">
        <f t="shared" si="863"/>
        <v>0.125</v>
      </c>
      <c r="AG1631" s="3">
        <f t="shared" si="849"/>
        <v>130.36472795438132</v>
      </c>
      <c r="AH1631">
        <f t="shared" si="850"/>
        <v>129.45631399213948</v>
      </c>
      <c r="AI1631" s="51">
        <f t="shared" si="851"/>
        <v>0.90841396224183768</v>
      </c>
      <c r="AJ1631" s="52">
        <f t="shared" si="852"/>
        <v>0.78341396224183768</v>
      </c>
      <c r="AK1631" s="2">
        <v>43874</v>
      </c>
      <c r="AL1631" t="str">
        <v>912828V9</v>
      </c>
      <c r="AM1631">
        <v>-0.83660000000000001</v>
      </c>
      <c r="AN1631">
        <v>1.6855800000000001</v>
      </c>
      <c r="AO1631">
        <v>0.80059999999999998</v>
      </c>
      <c r="AP1631">
        <v>130.640625</v>
      </c>
      <c r="AQ1631">
        <f>VLOOKUP(AL1631,工作表1!$F$3:$G$1000,2,FALSE)</f>
        <v>2.25</v>
      </c>
      <c r="AR1631" t="str">
        <f>VLOOKUP(AL1631,工作表1!$F$3:$H$1000,3,FALSE)</f>
        <v>2027/2/15</v>
      </c>
      <c r="AS1631">
        <f t="shared" si="837"/>
        <v>1.5640000000000001</v>
      </c>
      <c r="AT1631">
        <f t="shared" si="838"/>
        <v>0.68599999999999994</v>
      </c>
      <c r="AU1631" s="43">
        <f t="shared" si="853"/>
        <v>43876</v>
      </c>
      <c r="AV1631" s="43">
        <f t="shared" si="839"/>
        <v>44012</v>
      </c>
      <c r="AW1631" s="45">
        <f t="shared" si="854"/>
        <v>1.1188858695652173</v>
      </c>
      <c r="AX1631" s="45">
        <f t="shared" si="855"/>
        <v>1.9634064175104227</v>
      </c>
      <c r="AY1631" s="47">
        <f t="shared" si="856"/>
        <v>104.74641116171114</v>
      </c>
      <c r="AZ1631" s="47">
        <f t="shared" si="857"/>
        <v>129.45631399213948</v>
      </c>
      <c r="BA1631" s="43"/>
      <c r="BC1631" s="2">
        <v>43873</v>
      </c>
      <c r="BD1631" t="str">
        <v>912828X8</v>
      </c>
      <c r="BE1631">
        <v>8.6488999999999994</v>
      </c>
      <c r="BF1631">
        <v>1.2413099999999999</v>
      </c>
      <c r="BG1631">
        <v>0.80720000000000003</v>
      </c>
      <c r="BH1631">
        <v>130.140625</v>
      </c>
      <c r="BI1631">
        <f>VLOOKUP(BD1631,工作表1!$K$3:$L$1000,2,FALSE)</f>
        <v>2.375</v>
      </c>
      <c r="BJ1631" t="str">
        <f>VLOOKUP(BD1631,工作表1!$K$3:$M$1000,3,FALSE)</f>
        <v>2027/5/15</v>
      </c>
      <c r="BK1631">
        <f t="shared" si="840"/>
        <v>1.571</v>
      </c>
      <c r="BL1631">
        <f t="shared" si="841"/>
        <v>0.80400000000000005</v>
      </c>
      <c r="BM1631" s="43">
        <f t="shared" si="858"/>
        <v>43966</v>
      </c>
      <c r="BN1631" s="43">
        <f t="shared" si="842"/>
        <v>44104</v>
      </c>
      <c r="BO1631" s="45">
        <f t="shared" si="859"/>
        <v>0.58722527472527475</v>
      </c>
      <c r="BP1631" s="45">
        <f t="shared" si="860"/>
        <v>2.0838006171910282</v>
      </c>
      <c r="BQ1631" s="47">
        <f t="shared" si="861"/>
        <v>105.69587054899218</v>
      </c>
      <c r="BR1631" s="47">
        <f t="shared" si="862"/>
        <v>128.65143578547989</v>
      </c>
    </row>
    <row r="1632" spans="6:70" x14ac:dyDescent="0.25">
      <c r="F1632" s="2">
        <v>43917</v>
      </c>
      <c r="G1632">
        <v>7.0999999999999994E-2</v>
      </c>
      <c r="H1632" s="43">
        <v>43951</v>
      </c>
      <c r="I1632">
        <v>0.53420000000000001</v>
      </c>
      <c r="L1632" s="2">
        <v>43873</v>
      </c>
      <c r="M1632" t="str">
        <v>912828U2</v>
      </c>
      <c r="N1632">
        <v>1.3468</v>
      </c>
      <c r="O1632">
        <v>1.33043</v>
      </c>
      <c r="P1632">
        <v>0.7873</v>
      </c>
      <c r="Q1632">
        <v>130.6875</v>
      </c>
      <c r="R1632">
        <f>VLOOKUP(M1632,工作表1!$A$3:$B$1000,2,FALSE)</f>
        <v>2</v>
      </c>
      <c r="S1632" t="str">
        <f>VLOOKUP(M1632,工作表1!$A$3:$C$1000,3,FALSE)</f>
        <v>2026/11/15</v>
      </c>
      <c r="T1632">
        <f t="shared" si="832"/>
        <v>1.571</v>
      </c>
      <c r="U1632">
        <f t="shared" si="831"/>
        <v>0.42900000000000005</v>
      </c>
      <c r="V1632" s="43">
        <f t="shared" si="843"/>
        <v>43966</v>
      </c>
      <c r="W1632" s="43">
        <f t="shared" si="833"/>
        <v>43921</v>
      </c>
      <c r="X1632" s="45">
        <f t="shared" si="844"/>
        <v>0.49450549450549453</v>
      </c>
      <c r="Y1632" s="45">
        <f t="shared" si="845"/>
        <v>0.75203974108083704</v>
      </c>
      <c r="Z1632" s="47">
        <f t="shared" si="846"/>
        <v>102.96046022124693</v>
      </c>
      <c r="AA1632" s="47">
        <f t="shared" si="847"/>
        <v>130.29688460002546</v>
      </c>
      <c r="AB1632" s="45">
        <f t="shared" si="848"/>
        <v>1.5499000000000001</v>
      </c>
      <c r="AC1632" s="2" t="str">
        <f t="shared" si="834"/>
        <v>TY1</v>
      </c>
      <c r="AD1632">
        <f t="shared" si="835"/>
        <v>130.6875</v>
      </c>
      <c r="AE1632">
        <f t="shared" si="836"/>
        <v>130.5625</v>
      </c>
      <c r="AF1632" s="49">
        <f t="shared" si="863"/>
        <v>0.125</v>
      </c>
      <c r="AG1632" s="3">
        <f t="shared" si="849"/>
        <v>130.29688460002546</v>
      </c>
      <c r="AH1632">
        <f t="shared" si="850"/>
        <v>129.39163712077035</v>
      </c>
      <c r="AI1632" s="51">
        <f t="shared" si="851"/>
        <v>0.90524747925510951</v>
      </c>
      <c r="AJ1632" s="52">
        <f t="shared" si="852"/>
        <v>0.78024747925510951</v>
      </c>
      <c r="AK1632" s="2">
        <v>43873</v>
      </c>
      <c r="AL1632" t="str">
        <v>912828V9</v>
      </c>
      <c r="AM1632">
        <v>-0.10440000000000001</v>
      </c>
      <c r="AN1632">
        <v>1.6501300000000001</v>
      </c>
      <c r="AO1632">
        <v>0.80059999999999998</v>
      </c>
      <c r="AP1632">
        <v>130.5625</v>
      </c>
      <c r="AQ1632">
        <f>VLOOKUP(AL1632,工作表1!$F$3:$G$1000,2,FALSE)</f>
        <v>2.25</v>
      </c>
      <c r="AR1632" t="str">
        <f>VLOOKUP(AL1632,工作表1!$F$3:$H$1000,3,FALSE)</f>
        <v>2027/2/15</v>
      </c>
      <c r="AS1632">
        <f t="shared" si="837"/>
        <v>1.571</v>
      </c>
      <c r="AT1632">
        <f t="shared" si="838"/>
        <v>0.67900000000000005</v>
      </c>
      <c r="AU1632" s="43">
        <f t="shared" si="853"/>
        <v>43876</v>
      </c>
      <c r="AV1632" s="43">
        <f t="shared" si="839"/>
        <v>44012</v>
      </c>
      <c r="AW1632" s="45">
        <f t="shared" si="854"/>
        <v>1.1127717391304348</v>
      </c>
      <c r="AX1632" s="45">
        <f t="shared" si="855"/>
        <v>1.9634566706372842</v>
      </c>
      <c r="AY1632" s="47">
        <f t="shared" si="856"/>
        <v>104.70000362866043</v>
      </c>
      <c r="AZ1632" s="47">
        <f t="shared" si="857"/>
        <v>129.39163712077035</v>
      </c>
      <c r="BA1632" s="43"/>
      <c r="BC1632" s="2">
        <v>43872</v>
      </c>
      <c r="BD1632" t="str">
        <v>912828X8</v>
      </c>
      <c r="BE1632">
        <v>8.1273</v>
      </c>
      <c r="BF1632">
        <v>1.2459800000000001</v>
      </c>
      <c r="BG1632">
        <v>0.80720000000000003</v>
      </c>
      <c r="BH1632">
        <v>130.453125</v>
      </c>
      <c r="BI1632">
        <f>VLOOKUP(BD1632,工作表1!$K$3:$L$1000,2,FALSE)</f>
        <v>2.375</v>
      </c>
      <c r="BJ1632" t="str">
        <f>VLOOKUP(BD1632,工作表1!$K$3:$M$1000,3,FALSE)</f>
        <v>2027/5/15</v>
      </c>
      <c r="BK1632">
        <f t="shared" si="840"/>
        <v>1.5669999999999999</v>
      </c>
      <c r="BL1632">
        <f t="shared" si="841"/>
        <v>0.80800000000000005</v>
      </c>
      <c r="BM1632" s="43">
        <f t="shared" si="858"/>
        <v>43966</v>
      </c>
      <c r="BN1632" s="43">
        <f t="shared" si="842"/>
        <v>44104</v>
      </c>
      <c r="BO1632" s="45">
        <f t="shared" si="859"/>
        <v>0.58070054945054939</v>
      </c>
      <c r="BP1632" s="45">
        <f t="shared" si="860"/>
        <v>2.0837827412313712</v>
      </c>
      <c r="BQ1632" s="47">
        <f t="shared" si="861"/>
        <v>105.94578745480898</v>
      </c>
      <c r="BR1632" s="47">
        <f t="shared" si="862"/>
        <v>128.94790949719174</v>
      </c>
    </row>
    <row r="1633" spans="6:70" x14ac:dyDescent="0.25">
      <c r="F1633" s="2">
        <v>43916</v>
      </c>
      <c r="G1633">
        <v>7.6999999999999999E-2</v>
      </c>
      <c r="H1633" s="43">
        <v>43950</v>
      </c>
      <c r="I1633">
        <v>0.52729999999999999</v>
      </c>
      <c r="L1633" s="2">
        <v>43872</v>
      </c>
      <c r="M1633" t="str">
        <v>912828U2</v>
      </c>
      <c r="N1633">
        <v>0.86519999999999997</v>
      </c>
      <c r="O1633">
        <v>1.4244300000000001</v>
      </c>
      <c r="P1633">
        <v>0.7873</v>
      </c>
      <c r="Q1633">
        <v>131</v>
      </c>
      <c r="R1633">
        <f>VLOOKUP(M1633,工作表1!$A$3:$B$1000,2,FALSE)</f>
        <v>2</v>
      </c>
      <c r="S1633" t="str">
        <f>VLOOKUP(M1633,工作表1!$A$3:$C$1000,3,FALSE)</f>
        <v>2026/11/15</v>
      </c>
      <c r="T1633">
        <f t="shared" si="832"/>
        <v>1.5669999999999999</v>
      </c>
      <c r="U1633">
        <f t="shared" si="831"/>
        <v>0.43300000000000005</v>
      </c>
      <c r="V1633" s="43">
        <f t="shared" si="843"/>
        <v>43966</v>
      </c>
      <c r="W1633" s="43">
        <f t="shared" si="833"/>
        <v>43921</v>
      </c>
      <c r="X1633" s="45">
        <f t="shared" si="844"/>
        <v>0.48901098901098899</v>
      </c>
      <c r="Y1633" s="45">
        <f t="shared" si="845"/>
        <v>0.75202468764112596</v>
      </c>
      <c r="Z1633" s="47">
        <f t="shared" si="846"/>
        <v>103.19418944696761</v>
      </c>
      <c r="AA1633" s="47">
        <f t="shared" si="847"/>
        <v>130.58287371895221</v>
      </c>
      <c r="AB1633" s="45">
        <f t="shared" si="848"/>
        <v>1.5188999999999999</v>
      </c>
      <c r="AC1633" s="2" t="str">
        <f t="shared" si="834"/>
        <v>TY1</v>
      </c>
      <c r="AD1633">
        <f t="shared" si="835"/>
        <v>131</v>
      </c>
      <c r="AE1633">
        <f t="shared" si="836"/>
        <v>130.875</v>
      </c>
      <c r="AF1633" s="49">
        <f t="shared" si="863"/>
        <v>0.125</v>
      </c>
      <c r="AG1633" s="3">
        <f t="shared" si="849"/>
        <v>130.58287371895221</v>
      </c>
      <c r="AH1633">
        <f t="shared" si="850"/>
        <v>129.67187505556461</v>
      </c>
      <c r="AI1633" s="51">
        <f t="shared" si="851"/>
        <v>0.91099866338760194</v>
      </c>
      <c r="AJ1633" s="52">
        <f t="shared" si="852"/>
        <v>0.78599866338760194</v>
      </c>
      <c r="AK1633" s="2">
        <v>43872</v>
      </c>
      <c r="AL1633" t="str">
        <v>912828V9</v>
      </c>
      <c r="AM1633">
        <v>-0.8931</v>
      </c>
      <c r="AN1633">
        <v>1.6888700000000001</v>
      </c>
      <c r="AO1633">
        <v>0.80059999999999998</v>
      </c>
      <c r="AP1633">
        <v>130.875</v>
      </c>
      <c r="AQ1633">
        <f>VLOOKUP(AL1633,工作表1!$F$3:$G$1000,2,FALSE)</f>
        <v>2.25</v>
      </c>
      <c r="AR1633" t="str">
        <f>VLOOKUP(AL1633,工作表1!$F$3:$H$1000,3,FALSE)</f>
        <v>2027/2/15</v>
      </c>
      <c r="AS1633">
        <f t="shared" si="837"/>
        <v>1.5669999999999999</v>
      </c>
      <c r="AT1633">
        <f t="shared" si="838"/>
        <v>0.68300000000000005</v>
      </c>
      <c r="AU1633" s="43">
        <f t="shared" si="853"/>
        <v>43876</v>
      </c>
      <c r="AV1633" s="43">
        <f t="shared" si="839"/>
        <v>44012</v>
      </c>
      <c r="AW1633" s="45">
        <f t="shared" si="854"/>
        <v>1.1066576086956523</v>
      </c>
      <c r="AX1633" s="45">
        <f t="shared" si="855"/>
        <v>1.9635069237641454</v>
      </c>
      <c r="AY1633" s="47">
        <f t="shared" si="856"/>
        <v>104.93394322275749</v>
      </c>
      <c r="AZ1633" s="47">
        <f t="shared" si="857"/>
        <v>129.67187505556461</v>
      </c>
      <c r="BA1633" s="43"/>
      <c r="BC1633" s="2">
        <v>43871</v>
      </c>
      <c r="BD1633" t="str">
        <v>912828X8</v>
      </c>
      <c r="BE1633">
        <v>8.3863000000000003</v>
      </c>
      <c r="BF1633">
        <v>1.23678</v>
      </c>
      <c r="BG1633">
        <v>0.80720000000000003</v>
      </c>
      <c r="BH1633">
        <v>130.8125</v>
      </c>
      <c r="BI1633">
        <f>VLOOKUP(BD1633,工作表1!$K$3:$L$1000,2,FALSE)</f>
        <v>2.375</v>
      </c>
      <c r="BJ1633" t="str">
        <f>VLOOKUP(BD1633,工作表1!$K$3:$M$1000,3,FALSE)</f>
        <v>2027/5/15</v>
      </c>
      <c r="BK1633">
        <f t="shared" si="840"/>
        <v>1.5629999999999999</v>
      </c>
      <c r="BL1633">
        <f t="shared" si="841"/>
        <v>0.81200000000000006</v>
      </c>
      <c r="BM1633" s="43">
        <f t="shared" si="858"/>
        <v>43966</v>
      </c>
      <c r="BN1633" s="43">
        <f t="shared" si="842"/>
        <v>44104</v>
      </c>
      <c r="BO1633" s="45">
        <f t="shared" si="859"/>
        <v>0.57417582417582413</v>
      </c>
      <c r="BP1633" s="45">
        <f t="shared" si="860"/>
        <v>2.0837648652717147</v>
      </c>
      <c r="BQ1633" s="47">
        <f t="shared" si="861"/>
        <v>106.23545009228296</v>
      </c>
      <c r="BR1633" s="47">
        <f t="shared" si="862"/>
        <v>129.29359469234632</v>
      </c>
    </row>
    <row r="1634" spans="6:70" x14ac:dyDescent="0.25">
      <c r="F1634" s="2">
        <v>43915</v>
      </c>
      <c r="G1634">
        <v>8.7040000000000006E-2</v>
      </c>
      <c r="H1634" s="43">
        <v>43949</v>
      </c>
      <c r="I1634">
        <v>0.51910000000000001</v>
      </c>
      <c r="L1634" s="2">
        <v>43871</v>
      </c>
      <c r="M1634" t="str">
        <v>912828U2</v>
      </c>
      <c r="N1634">
        <v>0.3049</v>
      </c>
      <c r="O1634">
        <v>1.5526599999999999</v>
      </c>
      <c r="P1634">
        <v>0.7873</v>
      </c>
      <c r="Q1634">
        <v>131.359375</v>
      </c>
      <c r="R1634">
        <f>VLOOKUP(M1634,工作表1!$A$3:$B$1000,2,FALSE)</f>
        <v>2</v>
      </c>
      <c r="S1634" t="str">
        <f>VLOOKUP(M1634,工作表1!$A$3:$C$1000,3,FALSE)</f>
        <v>2026/11/15</v>
      </c>
      <c r="T1634">
        <f t="shared" si="832"/>
        <v>1.5629999999999999</v>
      </c>
      <c r="U1634">
        <f t="shared" si="831"/>
        <v>0.43700000000000006</v>
      </c>
      <c r="V1634" s="43">
        <f t="shared" si="843"/>
        <v>43966</v>
      </c>
      <c r="W1634" s="43">
        <f t="shared" si="833"/>
        <v>43921</v>
      </c>
      <c r="X1634" s="45">
        <f t="shared" si="844"/>
        <v>0.48351648351648352</v>
      </c>
      <c r="Y1634" s="45">
        <f t="shared" si="845"/>
        <v>0.75200963420141509</v>
      </c>
      <c r="Z1634" s="47">
        <f t="shared" si="846"/>
        <v>103.45015121679458</v>
      </c>
      <c r="AA1634" s="47">
        <f t="shared" si="847"/>
        <v>130.89707358585824</v>
      </c>
      <c r="AB1634" s="45">
        <f t="shared" si="848"/>
        <v>1.4881</v>
      </c>
      <c r="AC1634" s="2" t="str">
        <f t="shared" si="834"/>
        <v>TY1</v>
      </c>
      <c r="AD1634">
        <f t="shared" si="835"/>
        <v>131.359375</v>
      </c>
      <c r="AE1634">
        <f t="shared" si="836"/>
        <v>131.234375</v>
      </c>
      <c r="AF1634" s="49">
        <f t="shared" si="863"/>
        <v>0.125</v>
      </c>
      <c r="AG1634" s="3">
        <f t="shared" si="849"/>
        <v>130.89707358585824</v>
      </c>
      <c r="AH1634">
        <f t="shared" si="850"/>
        <v>130.01883795668255</v>
      </c>
      <c r="AI1634" s="51">
        <f t="shared" si="851"/>
        <v>0.8782356291756912</v>
      </c>
      <c r="AJ1634" s="52">
        <f t="shared" si="852"/>
        <v>0.7532356291756912</v>
      </c>
      <c r="AK1634" s="2">
        <v>43871</v>
      </c>
      <c r="AL1634" t="str">
        <v>912828V9</v>
      </c>
      <c r="AM1634">
        <v>-0.58409999999999995</v>
      </c>
      <c r="AN1634">
        <v>1.66459</v>
      </c>
      <c r="AO1634">
        <v>0.80059999999999998</v>
      </c>
      <c r="AP1634">
        <v>131.234375</v>
      </c>
      <c r="AQ1634">
        <f>VLOOKUP(AL1634,工作表1!$F$3:$G$1000,2,FALSE)</f>
        <v>2.25</v>
      </c>
      <c r="AR1634" t="str">
        <f>VLOOKUP(AL1634,工作表1!$F$3:$H$1000,3,FALSE)</f>
        <v>2027/2/15</v>
      </c>
      <c r="AS1634">
        <f t="shared" si="837"/>
        <v>1.5629999999999999</v>
      </c>
      <c r="AT1634">
        <f t="shared" si="838"/>
        <v>0.68700000000000006</v>
      </c>
      <c r="AU1634" s="43">
        <f t="shared" si="853"/>
        <v>43876</v>
      </c>
      <c r="AV1634" s="43">
        <f t="shared" si="839"/>
        <v>44012</v>
      </c>
      <c r="AW1634" s="45">
        <f t="shared" si="854"/>
        <v>1.1005434782608696</v>
      </c>
      <c r="AX1634" s="45">
        <f t="shared" si="855"/>
        <v>1.9635571768910065</v>
      </c>
      <c r="AY1634" s="47">
        <f t="shared" si="856"/>
        <v>105.22132504711549</v>
      </c>
      <c r="AZ1634" s="47">
        <f t="shared" si="857"/>
        <v>130.01883795668255</v>
      </c>
      <c r="BA1634" s="43"/>
      <c r="BC1634" s="2">
        <v>43868</v>
      </c>
      <c r="BD1634" t="str">
        <v>912828X8</v>
      </c>
      <c r="BE1634">
        <v>8.0131999999999994</v>
      </c>
      <c r="BF1634">
        <v>1.25458</v>
      </c>
      <c r="BG1634">
        <v>0.80720000000000003</v>
      </c>
      <c r="BH1634">
        <v>130.53125</v>
      </c>
      <c r="BI1634">
        <f>VLOOKUP(BD1634,工作表1!$K$3:$L$1000,2,FALSE)</f>
        <v>2.375</v>
      </c>
      <c r="BJ1634" t="str">
        <f>VLOOKUP(BD1634,工作表1!$K$3:$M$1000,3,FALSE)</f>
        <v>2027/5/15</v>
      </c>
      <c r="BK1634">
        <f t="shared" si="840"/>
        <v>1.57</v>
      </c>
      <c r="BL1634">
        <f t="shared" si="841"/>
        <v>0.80499999999999994</v>
      </c>
      <c r="BM1634" s="43">
        <f t="shared" si="858"/>
        <v>43966</v>
      </c>
      <c r="BN1634" s="43">
        <f t="shared" si="842"/>
        <v>44104</v>
      </c>
      <c r="BO1634" s="45">
        <f t="shared" si="859"/>
        <v>0.56765109890109888</v>
      </c>
      <c r="BP1634" s="45">
        <f t="shared" si="860"/>
        <v>2.0837469893120577</v>
      </c>
      <c r="BQ1634" s="47">
        <f t="shared" si="861"/>
        <v>106.00073863532528</v>
      </c>
      <c r="BR1634" s="47">
        <f t="shared" si="862"/>
        <v>128.99845125493221</v>
      </c>
    </row>
    <row r="1635" spans="6:70" x14ac:dyDescent="0.25">
      <c r="F1635" s="2">
        <v>43914</v>
      </c>
      <c r="G1635">
        <v>0.10249999999999999</v>
      </c>
      <c r="H1635" s="43">
        <v>43948</v>
      </c>
      <c r="I1635">
        <v>0.5605</v>
      </c>
      <c r="L1635" s="2">
        <v>43868</v>
      </c>
      <c r="M1635" t="str">
        <v>912828U2</v>
      </c>
      <c r="N1635">
        <v>0.34799999999999998</v>
      </c>
      <c r="O1635">
        <v>1.5445199999999999</v>
      </c>
      <c r="P1635">
        <v>0.7873</v>
      </c>
      <c r="Q1635">
        <v>131.078125</v>
      </c>
      <c r="R1635">
        <f>VLOOKUP(M1635,工作表1!$A$3:$B$1000,2,FALSE)</f>
        <v>2</v>
      </c>
      <c r="S1635" t="str">
        <f>VLOOKUP(M1635,工作表1!$A$3:$C$1000,3,FALSE)</f>
        <v>2026/11/15</v>
      </c>
      <c r="T1635">
        <f t="shared" si="832"/>
        <v>1.57</v>
      </c>
      <c r="U1635">
        <f t="shared" si="831"/>
        <v>0.42999999999999994</v>
      </c>
      <c r="V1635" s="43">
        <f t="shared" si="843"/>
        <v>43966</v>
      </c>
      <c r="W1635" s="43">
        <f t="shared" si="833"/>
        <v>43921</v>
      </c>
      <c r="X1635" s="45">
        <f t="shared" si="844"/>
        <v>0.47802197802197804</v>
      </c>
      <c r="Y1635" s="45">
        <f t="shared" si="845"/>
        <v>0.75199458076170411</v>
      </c>
      <c r="Z1635" s="47">
        <f t="shared" si="846"/>
        <v>103.23150824979854</v>
      </c>
      <c r="AA1635" s="47">
        <f t="shared" si="847"/>
        <v>130.61035997471589</v>
      </c>
      <c r="AB1635" s="45">
        <f t="shared" si="848"/>
        <v>1.5071000000000001</v>
      </c>
      <c r="AC1635" s="2" t="str">
        <f t="shared" si="834"/>
        <v>TY1</v>
      </c>
      <c r="AD1635">
        <f t="shared" si="835"/>
        <v>131.078125</v>
      </c>
      <c r="AE1635">
        <f t="shared" si="836"/>
        <v>130.953125</v>
      </c>
      <c r="AF1635" s="49">
        <f t="shared" si="863"/>
        <v>0.125</v>
      </c>
      <c r="AG1635" s="3">
        <f t="shared" si="849"/>
        <v>130.61035997471589</v>
      </c>
      <c r="AH1635">
        <f t="shared" si="850"/>
        <v>129.71900810564409</v>
      </c>
      <c r="AI1635" s="51">
        <f t="shared" si="851"/>
        <v>0.89135186907179786</v>
      </c>
      <c r="AJ1635" s="52">
        <f t="shared" si="852"/>
        <v>0.76635186907179786</v>
      </c>
      <c r="AK1635" s="2">
        <v>43868</v>
      </c>
      <c r="AL1635" t="str">
        <v>912828V9</v>
      </c>
      <c r="AM1635">
        <v>-0.96960000000000002</v>
      </c>
      <c r="AN1635">
        <v>1.6936599999999999</v>
      </c>
      <c r="AO1635">
        <v>0.80059999999999998</v>
      </c>
      <c r="AP1635">
        <v>130.953125</v>
      </c>
      <c r="AQ1635">
        <f>VLOOKUP(AL1635,工作表1!$F$3:$G$1000,2,FALSE)</f>
        <v>2.25</v>
      </c>
      <c r="AR1635" t="str">
        <f>VLOOKUP(AL1635,工作表1!$F$3:$H$1000,3,FALSE)</f>
        <v>2027/2/15</v>
      </c>
      <c r="AS1635">
        <f t="shared" si="837"/>
        <v>1.57</v>
      </c>
      <c r="AT1635">
        <f t="shared" si="838"/>
        <v>0.67999999999999994</v>
      </c>
      <c r="AU1635" s="43">
        <f t="shared" si="853"/>
        <v>43876</v>
      </c>
      <c r="AV1635" s="43">
        <f t="shared" si="839"/>
        <v>44012</v>
      </c>
      <c r="AW1635" s="45">
        <f t="shared" si="854"/>
        <v>1.0944293478260869</v>
      </c>
      <c r="AX1635" s="45">
        <f t="shared" si="855"/>
        <v>1.9636074300178676</v>
      </c>
      <c r="AY1635" s="47">
        <f t="shared" si="856"/>
        <v>104.98659848298595</v>
      </c>
      <c r="AZ1635" s="47">
        <f t="shared" si="857"/>
        <v>129.71900810564409</v>
      </c>
      <c r="BA1635" s="43"/>
      <c r="BC1635" s="2">
        <v>43867</v>
      </c>
      <c r="BD1635" t="str">
        <v>912828X8</v>
      </c>
      <c r="BE1635">
        <v>7.8186</v>
      </c>
      <c r="BF1635">
        <v>1.2664899999999999</v>
      </c>
      <c r="BG1635">
        <v>0.80720000000000003</v>
      </c>
      <c r="BH1635">
        <v>129.984375</v>
      </c>
      <c r="BI1635">
        <f>VLOOKUP(BD1635,工作表1!$K$3:$L$1000,2,FALSE)</f>
        <v>2.375</v>
      </c>
      <c r="BJ1635" t="str">
        <f>VLOOKUP(BD1635,工作表1!$K$3:$M$1000,3,FALSE)</f>
        <v>2027/5/15</v>
      </c>
      <c r="BK1635">
        <f t="shared" si="840"/>
        <v>1.575</v>
      </c>
      <c r="BL1635">
        <f t="shared" si="841"/>
        <v>0.8</v>
      </c>
      <c r="BM1635" s="43">
        <f t="shared" si="858"/>
        <v>43966</v>
      </c>
      <c r="BN1635" s="43">
        <f t="shared" si="842"/>
        <v>44104</v>
      </c>
      <c r="BO1635" s="45">
        <f t="shared" si="859"/>
        <v>0.54807692307692313</v>
      </c>
      <c r="BP1635" s="45">
        <f t="shared" si="860"/>
        <v>2.0836933614330873</v>
      </c>
      <c r="BQ1635" s="47">
        <f t="shared" si="861"/>
        <v>105.57048319781762</v>
      </c>
      <c r="BR1635" s="47">
        <f t="shared" si="862"/>
        <v>128.4396108557348</v>
      </c>
    </row>
    <row r="1636" spans="6:70" x14ac:dyDescent="0.25">
      <c r="F1636" s="2">
        <v>43913</v>
      </c>
      <c r="G1636">
        <v>9.9000000000000005E-2</v>
      </c>
      <c r="H1636" s="43">
        <v>43945</v>
      </c>
      <c r="I1636">
        <v>0.51690000000000003</v>
      </c>
      <c r="L1636" s="2">
        <v>43867</v>
      </c>
      <c r="M1636" t="str">
        <v>912828U2</v>
      </c>
      <c r="N1636">
        <v>0.72819999999999996</v>
      </c>
      <c r="O1636">
        <v>1.4703999999999999</v>
      </c>
      <c r="P1636">
        <v>0.7873</v>
      </c>
      <c r="Q1636">
        <v>130.5625</v>
      </c>
      <c r="R1636">
        <f>VLOOKUP(M1636,工作表1!$A$3:$B$1000,2,FALSE)</f>
        <v>2</v>
      </c>
      <c r="S1636" t="str">
        <f>VLOOKUP(M1636,工作表1!$A$3:$C$1000,3,FALSE)</f>
        <v>2026/11/15</v>
      </c>
      <c r="T1636">
        <f t="shared" si="832"/>
        <v>1.575</v>
      </c>
      <c r="U1636">
        <f t="shared" si="831"/>
        <v>0.42500000000000004</v>
      </c>
      <c r="V1636" s="43">
        <f t="shared" si="843"/>
        <v>43966</v>
      </c>
      <c r="W1636" s="43">
        <f t="shared" si="833"/>
        <v>43921</v>
      </c>
      <c r="X1636" s="45">
        <f t="shared" si="844"/>
        <v>0.46153846153846156</v>
      </c>
      <c r="Y1636" s="45">
        <f t="shared" si="845"/>
        <v>0.75194942044257118</v>
      </c>
      <c r="Z1636" s="47">
        <f t="shared" si="846"/>
        <v>102.85018316580835</v>
      </c>
      <c r="AA1636" s="47">
        <f t="shared" si="847"/>
        <v>130.09631541307311</v>
      </c>
      <c r="AB1636" s="45">
        <f t="shared" si="848"/>
        <v>1.5616000000000001</v>
      </c>
      <c r="AC1636" s="2" t="str">
        <f t="shared" si="834"/>
        <v>TY1</v>
      </c>
      <c r="AD1636">
        <f t="shared" si="835"/>
        <v>130.5625</v>
      </c>
      <c r="AE1636">
        <f t="shared" si="836"/>
        <v>130.40625</v>
      </c>
      <c r="AF1636" s="49">
        <f t="shared" si="863"/>
        <v>0.15625</v>
      </c>
      <c r="AG1636" s="3">
        <f t="shared" si="849"/>
        <v>130.09631541307311</v>
      </c>
      <c r="AH1636">
        <f t="shared" si="850"/>
        <v>129.17736341747519</v>
      </c>
      <c r="AI1636" s="51">
        <f t="shared" si="851"/>
        <v>0.91895199559792218</v>
      </c>
      <c r="AJ1636" s="52">
        <f t="shared" si="852"/>
        <v>0.76270199559792218</v>
      </c>
      <c r="AK1636" s="2">
        <v>43867</v>
      </c>
      <c r="AL1636" t="str">
        <v>912828V9</v>
      </c>
      <c r="AM1636">
        <v>-0.6784</v>
      </c>
      <c r="AN1636">
        <v>1.6706700000000001</v>
      </c>
      <c r="AO1636">
        <v>0.80059999999999998</v>
      </c>
      <c r="AP1636">
        <v>130.40625</v>
      </c>
      <c r="AQ1636">
        <f>VLOOKUP(AL1636,工作表1!$F$3:$G$1000,2,FALSE)</f>
        <v>2.25</v>
      </c>
      <c r="AR1636" t="str">
        <f>VLOOKUP(AL1636,工作表1!$F$3:$H$1000,3,FALSE)</f>
        <v>2027/2/15</v>
      </c>
      <c r="AS1636">
        <f t="shared" si="837"/>
        <v>1.575</v>
      </c>
      <c r="AT1636">
        <f t="shared" si="838"/>
        <v>0.67500000000000004</v>
      </c>
      <c r="AU1636" s="43">
        <f t="shared" si="853"/>
        <v>43876</v>
      </c>
      <c r="AV1636" s="43">
        <f t="shared" si="839"/>
        <v>44012</v>
      </c>
      <c r="AW1636" s="45">
        <f t="shared" si="854"/>
        <v>1.0760869565217392</v>
      </c>
      <c r="AX1636" s="45">
        <f t="shared" si="855"/>
        <v>1.9637581893984515</v>
      </c>
      <c r="AY1636" s="47">
        <f t="shared" si="856"/>
        <v>104.57507605614023</v>
      </c>
      <c r="AZ1636" s="47">
        <f t="shared" si="857"/>
        <v>129.17736341747519</v>
      </c>
      <c r="BA1636" s="43"/>
      <c r="BC1636" s="2">
        <v>43866</v>
      </c>
      <c r="BD1636" t="str">
        <v>912828X8</v>
      </c>
      <c r="BE1636">
        <v>8.3694000000000006</v>
      </c>
      <c r="BF1636">
        <v>1.27512</v>
      </c>
      <c r="BG1636">
        <v>0.80720000000000003</v>
      </c>
      <c r="BH1636">
        <v>129.96875</v>
      </c>
      <c r="BI1636">
        <f>VLOOKUP(BD1636,工作表1!$K$3:$L$1000,2,FALSE)</f>
        <v>2.375</v>
      </c>
      <c r="BJ1636" t="str">
        <f>VLOOKUP(BD1636,工作表1!$K$3:$M$1000,3,FALSE)</f>
        <v>2027/5/15</v>
      </c>
      <c r="BK1636">
        <f t="shared" si="840"/>
        <v>1.5780000000000001</v>
      </c>
      <c r="BL1636">
        <f t="shared" si="841"/>
        <v>0.79699999999999993</v>
      </c>
      <c r="BM1636" s="43">
        <f t="shared" si="858"/>
        <v>43966</v>
      </c>
      <c r="BN1636" s="43">
        <f t="shared" si="842"/>
        <v>44104</v>
      </c>
      <c r="BO1636" s="45">
        <f t="shared" si="859"/>
        <v>0.54155219780219777</v>
      </c>
      <c r="BP1636" s="45">
        <f t="shared" si="860"/>
        <v>2.0836754854734307</v>
      </c>
      <c r="BQ1636" s="47">
        <f t="shared" si="861"/>
        <v>105.55475274969479</v>
      </c>
      <c r="BR1636" s="47">
        <f t="shared" si="862"/>
        <v>128.41262746120054</v>
      </c>
    </row>
    <row r="1637" spans="6:70" x14ac:dyDescent="0.25">
      <c r="F1637" s="2">
        <v>43910</v>
      </c>
      <c r="G1637">
        <v>0.107</v>
      </c>
      <c r="H1637" s="43">
        <v>43944</v>
      </c>
      <c r="I1637">
        <v>0.51019999999999999</v>
      </c>
      <c r="L1637" s="2">
        <v>43866</v>
      </c>
      <c r="M1637" t="str">
        <v>912828U2</v>
      </c>
      <c r="N1637">
        <v>0.752</v>
      </c>
      <c r="O1637">
        <v>1.50034</v>
      </c>
      <c r="P1637">
        <v>0.7873</v>
      </c>
      <c r="Q1637">
        <v>130.546875</v>
      </c>
      <c r="R1637">
        <f>VLOOKUP(M1637,工作表1!$A$3:$B$1000,2,FALSE)</f>
        <v>2</v>
      </c>
      <c r="S1637" t="str">
        <f>VLOOKUP(M1637,工作表1!$A$3:$C$1000,3,FALSE)</f>
        <v>2026/11/15</v>
      </c>
      <c r="T1637">
        <f t="shared" si="832"/>
        <v>1.5780000000000001</v>
      </c>
      <c r="U1637">
        <f t="shared" si="831"/>
        <v>0.42199999999999993</v>
      </c>
      <c r="V1637" s="43">
        <f t="shared" si="843"/>
        <v>43966</v>
      </c>
      <c r="W1637" s="43">
        <f t="shared" si="833"/>
        <v>43921</v>
      </c>
      <c r="X1637" s="45">
        <f t="shared" si="844"/>
        <v>0.45604395604395603</v>
      </c>
      <c r="Y1637" s="45">
        <f t="shared" si="845"/>
        <v>0.7519343670028602</v>
      </c>
      <c r="Z1637" s="47">
        <f t="shared" si="846"/>
        <v>102.83437948128119</v>
      </c>
      <c r="AA1637" s="47">
        <f t="shared" si="847"/>
        <v>130.0666199571194</v>
      </c>
      <c r="AB1637" s="45">
        <f t="shared" si="848"/>
        <v>1.5664</v>
      </c>
      <c r="AC1637" s="2" t="str">
        <f t="shared" si="834"/>
        <v>TY1</v>
      </c>
      <c r="AD1637">
        <f t="shared" si="835"/>
        <v>130.546875</v>
      </c>
      <c r="AE1637">
        <f t="shared" si="836"/>
        <v>130.390625</v>
      </c>
      <c r="AF1637" s="49">
        <f t="shared" si="863"/>
        <v>0.15625</v>
      </c>
      <c r="AG1637" s="3">
        <f t="shared" si="849"/>
        <v>130.0666199571194</v>
      </c>
      <c r="AH1637">
        <f t="shared" si="850"/>
        <v>129.14924699936671</v>
      </c>
      <c r="AI1637" s="51">
        <f t="shared" si="851"/>
        <v>0.9173729577526899</v>
      </c>
      <c r="AJ1637" s="52">
        <f t="shared" si="852"/>
        <v>0.7611229577526899</v>
      </c>
      <c r="AK1637" s="2">
        <v>43866</v>
      </c>
      <c r="AL1637" t="str">
        <v>912828V9</v>
      </c>
      <c r="AM1637">
        <v>-0.3952</v>
      </c>
      <c r="AN1637">
        <v>1.6813199999999999</v>
      </c>
      <c r="AO1637">
        <v>0.80059999999999998</v>
      </c>
      <c r="AP1637">
        <v>130.390625</v>
      </c>
      <c r="AQ1637">
        <f>VLOOKUP(AL1637,工作表1!$F$3:$G$1000,2,FALSE)</f>
        <v>2.25</v>
      </c>
      <c r="AR1637" t="str">
        <f>VLOOKUP(AL1637,工作表1!$F$3:$H$1000,3,FALSE)</f>
        <v>2027/2/15</v>
      </c>
      <c r="AS1637">
        <f t="shared" si="837"/>
        <v>1.5780000000000001</v>
      </c>
      <c r="AT1637">
        <f t="shared" si="838"/>
        <v>0.67199999999999993</v>
      </c>
      <c r="AU1637" s="43">
        <f t="shared" si="853"/>
        <v>43876</v>
      </c>
      <c r="AV1637" s="43">
        <f t="shared" si="839"/>
        <v>44012</v>
      </c>
      <c r="AW1637" s="45">
        <f t="shared" si="854"/>
        <v>1.0699728260869565</v>
      </c>
      <c r="AX1637" s="45">
        <f t="shared" si="855"/>
        <v>1.9638084425253126</v>
      </c>
      <c r="AY1637" s="47">
        <f t="shared" si="856"/>
        <v>104.55938326641446</v>
      </c>
      <c r="AZ1637" s="47">
        <f t="shared" si="857"/>
        <v>129.14924699936671</v>
      </c>
      <c r="BA1637" s="43"/>
      <c r="BC1637" s="2">
        <v>43865</v>
      </c>
      <c r="BD1637" t="str">
        <v>912828X8</v>
      </c>
      <c r="BE1637">
        <v>8.6155000000000008</v>
      </c>
      <c r="BF1637">
        <v>1.2657400000000001</v>
      </c>
      <c r="BG1637">
        <v>0.80720000000000003</v>
      </c>
      <c r="BH1637">
        <v>130.328125</v>
      </c>
      <c r="BI1637">
        <f>VLOOKUP(BD1637,工作表1!$K$3:$L$1000,2,FALSE)</f>
        <v>2.375</v>
      </c>
      <c r="BJ1637" t="str">
        <f>VLOOKUP(BD1637,工作表1!$K$3:$M$1000,3,FALSE)</f>
        <v>2027/5/15</v>
      </c>
      <c r="BK1637">
        <f t="shared" si="840"/>
        <v>1.575</v>
      </c>
      <c r="BL1637">
        <f t="shared" si="841"/>
        <v>0.8</v>
      </c>
      <c r="BM1637" s="43">
        <f t="shared" si="858"/>
        <v>43966</v>
      </c>
      <c r="BN1637" s="43">
        <f t="shared" si="842"/>
        <v>44104</v>
      </c>
      <c r="BO1637" s="45">
        <f t="shared" si="859"/>
        <v>0.53502747252747251</v>
      </c>
      <c r="BP1637" s="45">
        <f t="shared" si="860"/>
        <v>2.0836576095137738</v>
      </c>
      <c r="BQ1637" s="47">
        <f t="shared" si="861"/>
        <v>105.85177244943149</v>
      </c>
      <c r="BR1637" s="47">
        <f t="shared" si="862"/>
        <v>128.76820123695811</v>
      </c>
    </row>
    <row r="1638" spans="6:70" x14ac:dyDescent="0.25">
      <c r="F1638" s="2">
        <v>43909</v>
      </c>
      <c r="G1638">
        <v>0.13800000000000001</v>
      </c>
      <c r="H1638" s="43">
        <v>43943</v>
      </c>
      <c r="I1638">
        <v>0.51249999999999996</v>
      </c>
      <c r="L1638" s="2">
        <v>43865</v>
      </c>
      <c r="M1638" t="str">
        <v>912828U2</v>
      </c>
      <c r="N1638">
        <v>0.58389999999999997</v>
      </c>
      <c r="O1638">
        <v>1.53566</v>
      </c>
      <c r="P1638">
        <v>0.7873</v>
      </c>
      <c r="Q1638">
        <v>130.890625</v>
      </c>
      <c r="R1638">
        <f>VLOOKUP(M1638,工作表1!$A$3:$B$1000,2,FALSE)</f>
        <v>2</v>
      </c>
      <c r="S1638" t="str">
        <f>VLOOKUP(M1638,工作表1!$A$3:$C$1000,3,FALSE)</f>
        <v>2026/11/15</v>
      </c>
      <c r="T1638">
        <f t="shared" si="832"/>
        <v>1.575</v>
      </c>
      <c r="U1638">
        <f t="shared" si="831"/>
        <v>0.42500000000000004</v>
      </c>
      <c r="V1638" s="43">
        <f t="shared" si="843"/>
        <v>43966</v>
      </c>
      <c r="W1638" s="43">
        <f t="shared" si="833"/>
        <v>43921</v>
      </c>
      <c r="X1638" s="45">
        <f t="shared" si="844"/>
        <v>0.45054945054945056</v>
      </c>
      <c r="Y1638" s="45">
        <f t="shared" si="845"/>
        <v>0.75191931356314923</v>
      </c>
      <c r="Z1638" s="47">
        <f t="shared" si="846"/>
        <v>103.09978026823178</v>
      </c>
      <c r="AA1638" s="47">
        <f t="shared" si="847"/>
        <v>130.39295710814872</v>
      </c>
      <c r="AB1638" s="45">
        <f t="shared" si="848"/>
        <v>1.5188999999999999</v>
      </c>
      <c r="AC1638" s="2" t="str">
        <f t="shared" si="834"/>
        <v>TY1</v>
      </c>
      <c r="AD1638">
        <f t="shared" si="835"/>
        <v>130.890625</v>
      </c>
      <c r="AE1638">
        <f t="shared" si="836"/>
        <v>130.75</v>
      </c>
      <c r="AF1638" s="49">
        <f t="shared" si="863"/>
        <v>0.140625</v>
      </c>
      <c r="AG1638" s="3">
        <f t="shared" si="849"/>
        <v>130.39295710814872</v>
      </c>
      <c r="AH1638">
        <f t="shared" si="850"/>
        <v>129.48891514336788</v>
      </c>
      <c r="AI1638" s="51">
        <f t="shared" si="851"/>
        <v>0.90404196478084486</v>
      </c>
      <c r="AJ1638" s="52">
        <f t="shared" si="852"/>
        <v>0.76341696478084486</v>
      </c>
      <c r="AK1638" s="2">
        <v>43865</v>
      </c>
      <c r="AL1638" t="str">
        <v>912828V9</v>
      </c>
      <c r="AM1638">
        <v>-0.59630000000000005</v>
      </c>
      <c r="AN1638">
        <v>1.6948099999999999</v>
      </c>
      <c r="AO1638">
        <v>0.80059999999999998</v>
      </c>
      <c r="AP1638">
        <v>130.75</v>
      </c>
      <c r="AQ1638">
        <f>VLOOKUP(AL1638,工作表1!$F$3:$G$1000,2,FALSE)</f>
        <v>2.25</v>
      </c>
      <c r="AR1638" t="str">
        <f>VLOOKUP(AL1638,工作表1!$F$3:$H$1000,3,FALSE)</f>
        <v>2027/2/15</v>
      </c>
      <c r="AS1638">
        <f t="shared" si="837"/>
        <v>1.575</v>
      </c>
      <c r="AT1638">
        <f t="shared" si="838"/>
        <v>0.67500000000000004</v>
      </c>
      <c r="AU1638" s="43">
        <f t="shared" si="853"/>
        <v>43876</v>
      </c>
      <c r="AV1638" s="43">
        <f t="shared" si="839"/>
        <v>44012</v>
      </c>
      <c r="AW1638" s="45">
        <f t="shared" si="854"/>
        <v>1.0638586956521738</v>
      </c>
      <c r="AX1638" s="45">
        <f t="shared" si="855"/>
        <v>1.9638586956521737</v>
      </c>
      <c r="AY1638" s="47">
        <f t="shared" si="856"/>
        <v>104.84055546378032</v>
      </c>
      <c r="AZ1638" s="47">
        <f t="shared" si="857"/>
        <v>129.48891514336788</v>
      </c>
      <c r="BA1638" s="43"/>
      <c r="BC1638" s="2">
        <v>43864</v>
      </c>
      <c r="BD1638" t="str">
        <v>912828X8</v>
      </c>
      <c r="BE1638">
        <v>9.0760000000000005</v>
      </c>
      <c r="BF1638">
        <v>1.24803</v>
      </c>
      <c r="BG1638">
        <v>0.80720000000000003</v>
      </c>
      <c r="BH1638">
        <v>131.03125</v>
      </c>
      <c r="BI1638">
        <f>VLOOKUP(BD1638,工作表1!$K$3:$L$1000,2,FALSE)</f>
        <v>2.375</v>
      </c>
      <c r="BJ1638" t="str">
        <f>VLOOKUP(BD1638,工作表1!$K$3:$M$1000,3,FALSE)</f>
        <v>2027/5/15</v>
      </c>
      <c r="BK1638">
        <f t="shared" si="840"/>
        <v>1.5669999999999999</v>
      </c>
      <c r="BL1638">
        <f t="shared" si="841"/>
        <v>0.80800000000000005</v>
      </c>
      <c r="BM1638" s="43">
        <f t="shared" si="858"/>
        <v>43966</v>
      </c>
      <c r="BN1638" s="43">
        <f t="shared" si="842"/>
        <v>44104</v>
      </c>
      <c r="BO1638" s="45">
        <f t="shared" si="859"/>
        <v>0.52850274725274726</v>
      </c>
      <c r="BP1638" s="45">
        <f t="shared" si="860"/>
        <v>2.0836397335541168</v>
      </c>
      <c r="BQ1638" s="47">
        <f t="shared" si="861"/>
        <v>106.42258437082356</v>
      </c>
      <c r="BR1638" s="47">
        <f t="shared" si="862"/>
        <v>129.4588296590787</v>
      </c>
    </row>
    <row r="1639" spans="6:70" x14ac:dyDescent="0.25">
      <c r="F1639" s="2">
        <v>43908</v>
      </c>
      <c r="G1639">
        <v>0.126</v>
      </c>
      <c r="H1639" s="43">
        <v>43942</v>
      </c>
      <c r="I1639">
        <v>0.4738</v>
      </c>
      <c r="L1639" s="2">
        <v>43864</v>
      </c>
      <c r="M1639" t="str">
        <v>912828U2</v>
      </c>
      <c r="N1639">
        <v>0.77959999999999996</v>
      </c>
      <c r="O1639">
        <v>1.4995499999999999</v>
      </c>
      <c r="P1639">
        <v>0.7873</v>
      </c>
      <c r="Q1639">
        <v>131.578125</v>
      </c>
      <c r="R1639">
        <f>VLOOKUP(M1639,工作表1!$A$3:$B$1000,2,FALSE)</f>
        <v>2</v>
      </c>
      <c r="S1639" t="str">
        <f>VLOOKUP(M1639,工作表1!$A$3:$C$1000,3,FALSE)</f>
        <v>2026/11/15</v>
      </c>
      <c r="T1639">
        <f t="shared" si="832"/>
        <v>1.5669999999999999</v>
      </c>
      <c r="U1639">
        <f t="shared" si="831"/>
        <v>0.43300000000000005</v>
      </c>
      <c r="V1639" s="43">
        <f t="shared" si="843"/>
        <v>43966</v>
      </c>
      <c r="W1639" s="43">
        <f t="shared" si="833"/>
        <v>43921</v>
      </c>
      <c r="X1639" s="45">
        <f t="shared" si="844"/>
        <v>0.44505494505494503</v>
      </c>
      <c r="Y1639" s="45">
        <f t="shared" si="845"/>
        <v>0.75190426012343825</v>
      </c>
      <c r="Z1639" s="47">
        <f t="shared" si="846"/>
        <v>103.63817710985525</v>
      </c>
      <c r="AA1639" s="47">
        <f t="shared" si="847"/>
        <v>131.06503490471141</v>
      </c>
      <c r="AB1639" s="45">
        <f t="shared" si="848"/>
        <v>1.4480999999999999</v>
      </c>
      <c r="AC1639" s="2" t="str">
        <f t="shared" si="834"/>
        <v>TY1</v>
      </c>
      <c r="AD1639">
        <f t="shared" si="835"/>
        <v>131.578125</v>
      </c>
      <c r="AE1639">
        <f t="shared" si="836"/>
        <v>131.453125</v>
      </c>
      <c r="AF1639" s="49">
        <f t="shared" si="863"/>
        <v>0.125</v>
      </c>
      <c r="AG1639" s="3">
        <f t="shared" si="849"/>
        <v>131.06503490471141</v>
      </c>
      <c r="AH1639">
        <f t="shared" si="850"/>
        <v>130.16510570275284</v>
      </c>
      <c r="AI1639" s="51">
        <f t="shared" si="851"/>
        <v>0.89992920195857096</v>
      </c>
      <c r="AJ1639" s="52">
        <f t="shared" si="852"/>
        <v>0.77492920195857096</v>
      </c>
      <c r="AK1639" s="2">
        <v>43864</v>
      </c>
      <c r="AL1639" t="str">
        <v>912828V9</v>
      </c>
      <c r="AM1639">
        <v>-0.54310000000000003</v>
      </c>
      <c r="AN1639">
        <v>1.6894199999999999</v>
      </c>
      <c r="AO1639">
        <v>0.80059999999999998</v>
      </c>
      <c r="AP1639">
        <v>131.453125</v>
      </c>
      <c r="AQ1639">
        <f>VLOOKUP(AL1639,工作表1!$F$3:$G$1000,2,FALSE)</f>
        <v>2.25</v>
      </c>
      <c r="AR1639" t="str">
        <f>VLOOKUP(AL1639,工作表1!$F$3:$H$1000,3,FALSE)</f>
        <v>2027/2/15</v>
      </c>
      <c r="AS1639">
        <f t="shared" si="837"/>
        <v>1.5669999999999999</v>
      </c>
      <c r="AT1639">
        <f t="shared" si="838"/>
        <v>0.68300000000000005</v>
      </c>
      <c r="AU1639" s="43">
        <f t="shared" si="853"/>
        <v>43876</v>
      </c>
      <c r="AV1639" s="43">
        <f t="shared" si="839"/>
        <v>44012</v>
      </c>
      <c r="AW1639" s="45">
        <f t="shared" si="854"/>
        <v>1.0577445652173914</v>
      </c>
      <c r="AX1639" s="45">
        <f t="shared" si="855"/>
        <v>1.9639089487790353</v>
      </c>
      <c r="AY1639" s="47">
        <f t="shared" si="856"/>
        <v>105.39320584023578</v>
      </c>
      <c r="AZ1639" s="47">
        <f t="shared" si="857"/>
        <v>130.16510570275284</v>
      </c>
      <c r="BA1639" s="43"/>
      <c r="BC1639" s="2">
        <v>43861</v>
      </c>
      <c r="BD1639" t="str">
        <v>912828X8</v>
      </c>
      <c r="BE1639">
        <v>8.9357000000000006</v>
      </c>
      <c r="BF1639">
        <v>1.2521100000000001</v>
      </c>
      <c r="BG1639">
        <v>0.80720000000000003</v>
      </c>
      <c r="BH1639">
        <v>131.109375</v>
      </c>
      <c r="BI1639">
        <f>VLOOKUP(BD1639,工作表1!$K$3:$L$1000,2,FALSE)</f>
        <v>2.375</v>
      </c>
      <c r="BJ1639" t="str">
        <f>VLOOKUP(BD1639,工作表1!$K$3:$M$1000,3,FALSE)</f>
        <v>2027/5/15</v>
      </c>
      <c r="BK1639">
        <f t="shared" si="840"/>
        <v>1.5509999999999999</v>
      </c>
      <c r="BL1639">
        <f t="shared" si="841"/>
        <v>0.82400000000000007</v>
      </c>
      <c r="BM1639" s="43">
        <f t="shared" si="858"/>
        <v>43966</v>
      </c>
      <c r="BN1639" s="43">
        <f t="shared" si="842"/>
        <v>44104</v>
      </c>
      <c r="BO1639" s="45">
        <f t="shared" si="859"/>
        <v>0.52197802197802201</v>
      </c>
      <c r="BP1639" s="45">
        <f t="shared" si="860"/>
        <v>2.0836218575944603</v>
      </c>
      <c r="BQ1639" s="47">
        <f t="shared" si="861"/>
        <v>106.48501400098377</v>
      </c>
      <c r="BR1639" s="47">
        <f t="shared" si="862"/>
        <v>129.51298624149462</v>
      </c>
    </row>
    <row r="1640" spans="6:70" x14ac:dyDescent="0.25">
      <c r="F1640" s="2">
        <v>43907</v>
      </c>
      <c r="G1640">
        <v>0.126</v>
      </c>
      <c r="H1640" s="43">
        <v>43941</v>
      </c>
      <c r="I1640">
        <v>0.48980000000000001</v>
      </c>
      <c r="L1640" s="2">
        <v>43861</v>
      </c>
      <c r="M1640" t="str">
        <v>912828U2</v>
      </c>
      <c r="N1640">
        <v>0.26629999999999998</v>
      </c>
      <c r="O1640">
        <v>1.59554</v>
      </c>
      <c r="P1640">
        <v>0.7873</v>
      </c>
      <c r="Q1640">
        <v>131.65625</v>
      </c>
      <c r="R1640">
        <f>VLOOKUP(M1640,工作表1!$A$3:$B$1000,2,FALSE)</f>
        <v>2</v>
      </c>
      <c r="S1640" t="str">
        <f>VLOOKUP(M1640,工作表1!$A$3:$C$1000,3,FALSE)</f>
        <v>2026/11/15</v>
      </c>
      <c r="T1640">
        <f t="shared" si="832"/>
        <v>1.5509999999999999</v>
      </c>
      <c r="U1640">
        <f t="shared" si="831"/>
        <v>0.44900000000000007</v>
      </c>
      <c r="V1640" s="43">
        <f t="shared" si="843"/>
        <v>43966</v>
      </c>
      <c r="W1640" s="43">
        <f t="shared" si="833"/>
        <v>43921</v>
      </c>
      <c r="X1640" s="45">
        <f t="shared" si="844"/>
        <v>0.43956043956043955</v>
      </c>
      <c r="Y1640" s="45">
        <f t="shared" si="845"/>
        <v>0.75188920668372727</v>
      </c>
      <c r="Z1640" s="47">
        <f t="shared" si="846"/>
        <v>103.68379129960472</v>
      </c>
      <c r="AA1640" s="47">
        <f t="shared" si="847"/>
        <v>131.1095326644583</v>
      </c>
      <c r="AB1640" s="45">
        <f t="shared" si="848"/>
        <v>1.4198999999999999</v>
      </c>
      <c r="AC1640" s="2" t="str">
        <f t="shared" si="834"/>
        <v>TY1</v>
      </c>
      <c r="AD1640">
        <f t="shared" si="835"/>
        <v>131.65625</v>
      </c>
      <c r="AE1640">
        <f t="shared" si="836"/>
        <v>131.53125</v>
      </c>
      <c r="AF1640" s="49">
        <f t="shared" si="863"/>
        <v>0.125</v>
      </c>
      <c r="AG1640" s="3">
        <f t="shared" si="849"/>
        <v>131.1095326644583</v>
      </c>
      <c r="AH1640">
        <f t="shared" si="850"/>
        <v>130.22484199190006</v>
      </c>
      <c r="AI1640" s="51">
        <f t="shared" si="851"/>
        <v>0.88469067255823575</v>
      </c>
      <c r="AJ1640" s="52">
        <f t="shared" si="852"/>
        <v>0.75969067255823575</v>
      </c>
      <c r="AK1640" s="2">
        <v>43861</v>
      </c>
      <c r="AL1640" t="str">
        <v>912828V9</v>
      </c>
      <c r="AM1640">
        <v>-0.62929999999999997</v>
      </c>
      <c r="AN1640">
        <v>1.6913400000000001</v>
      </c>
      <c r="AO1640">
        <v>0.80059999999999998</v>
      </c>
      <c r="AP1640">
        <v>131.53125</v>
      </c>
      <c r="AQ1640">
        <f>VLOOKUP(AL1640,工作表1!$F$3:$G$1000,2,FALSE)</f>
        <v>2.25</v>
      </c>
      <c r="AR1640" t="str">
        <f>VLOOKUP(AL1640,工作表1!$F$3:$H$1000,3,FALSE)</f>
        <v>2027/2/15</v>
      </c>
      <c r="AS1640">
        <f t="shared" si="837"/>
        <v>1.5509999999999999</v>
      </c>
      <c r="AT1640">
        <f t="shared" si="838"/>
        <v>0.69900000000000007</v>
      </c>
      <c r="AU1640" s="43">
        <f t="shared" si="853"/>
        <v>43876</v>
      </c>
      <c r="AV1640" s="43">
        <f t="shared" si="839"/>
        <v>44012</v>
      </c>
      <c r="AW1640" s="45">
        <f t="shared" si="854"/>
        <v>1.0516304347826086</v>
      </c>
      <c r="AX1640" s="45">
        <f t="shared" si="855"/>
        <v>1.9639592019058965</v>
      </c>
      <c r="AY1640" s="47">
        <f t="shared" si="856"/>
        <v>105.45565626127227</v>
      </c>
      <c r="AZ1640" s="47">
        <f t="shared" si="857"/>
        <v>130.22484199190006</v>
      </c>
      <c r="BA1640" s="43"/>
      <c r="BC1640" s="2">
        <v>43860</v>
      </c>
      <c r="BD1640" t="str">
        <v>912828X8</v>
      </c>
      <c r="BE1640">
        <v>8.2341999999999995</v>
      </c>
      <c r="BF1640">
        <v>1.25058</v>
      </c>
      <c r="BG1640">
        <v>0.80720000000000003</v>
      </c>
      <c r="BH1640">
        <v>130.765625</v>
      </c>
      <c r="BI1640">
        <f>VLOOKUP(BD1640,工作表1!$K$3:$L$1000,2,FALSE)</f>
        <v>2.375</v>
      </c>
      <c r="BJ1640" t="str">
        <f>VLOOKUP(BD1640,工作表1!$K$3:$M$1000,3,FALSE)</f>
        <v>2027/5/15</v>
      </c>
      <c r="BK1640">
        <f t="shared" si="840"/>
        <v>1.5760000000000001</v>
      </c>
      <c r="BL1640">
        <f t="shared" si="841"/>
        <v>0.79899999999999993</v>
      </c>
      <c r="BM1640" s="43">
        <f t="shared" si="858"/>
        <v>43966</v>
      </c>
      <c r="BN1640" s="43">
        <f t="shared" si="842"/>
        <v>44104</v>
      </c>
      <c r="BO1640" s="45">
        <f t="shared" si="859"/>
        <v>0.50240384615384615</v>
      </c>
      <c r="BP1640" s="45">
        <f t="shared" si="860"/>
        <v>2.0835682297154903</v>
      </c>
      <c r="BQ1640" s="47">
        <f t="shared" si="861"/>
        <v>106.22681605531243</v>
      </c>
      <c r="BR1640" s="47">
        <f t="shared" si="862"/>
        <v>129.18394809790323</v>
      </c>
    </row>
    <row r="1641" spans="6:70" x14ac:dyDescent="0.25">
      <c r="F1641" s="2">
        <v>43906</v>
      </c>
      <c r="G1641">
        <v>0.111</v>
      </c>
      <c r="H1641" s="43">
        <v>43938</v>
      </c>
      <c r="I1641">
        <v>0.51949999999999996</v>
      </c>
      <c r="L1641" s="2">
        <v>43860</v>
      </c>
      <c r="M1641" t="str">
        <v>912828U2</v>
      </c>
      <c r="N1641">
        <v>1.1384000000000001</v>
      </c>
      <c r="O1641">
        <v>1.40455</v>
      </c>
      <c r="P1641">
        <v>0.7873</v>
      </c>
      <c r="Q1641">
        <v>131.3125</v>
      </c>
      <c r="R1641">
        <f>VLOOKUP(M1641,工作表1!$A$3:$B$1000,2,FALSE)</f>
        <v>2</v>
      </c>
      <c r="S1641" t="str">
        <f>VLOOKUP(M1641,工作表1!$A$3:$C$1000,3,FALSE)</f>
        <v>2026/11/15</v>
      </c>
      <c r="T1641">
        <f t="shared" si="832"/>
        <v>1.5760000000000001</v>
      </c>
      <c r="U1641">
        <f t="shared" si="831"/>
        <v>0.42399999999999993</v>
      </c>
      <c r="V1641" s="43">
        <f t="shared" si="843"/>
        <v>43966</v>
      </c>
      <c r="W1641" s="43">
        <f t="shared" si="833"/>
        <v>43921</v>
      </c>
      <c r="X1641" s="45">
        <f t="shared" si="844"/>
        <v>0.42307692307692307</v>
      </c>
      <c r="Y1641" s="45">
        <f t="shared" si="845"/>
        <v>0.75184404636459434</v>
      </c>
      <c r="Z1641" s="47">
        <f t="shared" si="846"/>
        <v>103.45981114974748</v>
      </c>
      <c r="AA1641" s="47">
        <f t="shared" si="847"/>
        <v>130.79949820869024</v>
      </c>
      <c r="AB1641" s="45">
        <f t="shared" si="848"/>
        <v>1.5024</v>
      </c>
      <c r="AC1641" s="2" t="str">
        <f t="shared" si="834"/>
        <v>TY1</v>
      </c>
      <c r="AD1641">
        <f t="shared" si="835"/>
        <v>131.3125</v>
      </c>
      <c r="AE1641">
        <f t="shared" si="836"/>
        <v>131.1875</v>
      </c>
      <c r="AF1641" s="49">
        <f t="shared" si="863"/>
        <v>0.125</v>
      </c>
      <c r="AG1641" s="3">
        <f t="shared" si="849"/>
        <v>130.79949820869024</v>
      </c>
      <c r="AH1641">
        <f t="shared" si="850"/>
        <v>129.90860275988021</v>
      </c>
      <c r="AI1641" s="51">
        <f t="shared" si="851"/>
        <v>0.8908954488100278</v>
      </c>
      <c r="AJ1641" s="52">
        <f t="shared" si="852"/>
        <v>0.7658954488100278</v>
      </c>
      <c r="AK1641" s="2">
        <v>43860</v>
      </c>
      <c r="AL1641" t="str">
        <v>912828V9</v>
      </c>
      <c r="AM1641">
        <v>-0.50860000000000005</v>
      </c>
      <c r="AN1641">
        <v>1.6459999999999999</v>
      </c>
      <c r="AO1641">
        <v>0.80059999999999998</v>
      </c>
      <c r="AP1641">
        <v>131.1875</v>
      </c>
      <c r="AQ1641">
        <f>VLOOKUP(AL1641,工作表1!$F$3:$G$1000,2,FALSE)</f>
        <v>2.25</v>
      </c>
      <c r="AR1641" t="str">
        <f>VLOOKUP(AL1641,工作表1!$F$3:$H$1000,3,FALSE)</f>
        <v>2027/2/15</v>
      </c>
      <c r="AS1641">
        <f t="shared" si="837"/>
        <v>1.5760000000000001</v>
      </c>
      <c r="AT1641">
        <f t="shared" si="838"/>
        <v>0.67399999999999993</v>
      </c>
      <c r="AU1641" s="43">
        <f t="shared" si="853"/>
        <v>43876</v>
      </c>
      <c r="AV1641" s="43">
        <f t="shared" si="839"/>
        <v>44012</v>
      </c>
      <c r="AW1641" s="45">
        <f t="shared" si="854"/>
        <v>1.0332880434782608</v>
      </c>
      <c r="AX1641" s="45">
        <f t="shared" si="855"/>
        <v>1.9641099612864799</v>
      </c>
      <c r="AY1641" s="47">
        <f t="shared" si="856"/>
        <v>105.21626566484167</v>
      </c>
      <c r="AZ1641" s="47">
        <f t="shared" si="857"/>
        <v>129.90860275988021</v>
      </c>
      <c r="BA1641" s="43"/>
      <c r="BC1641" s="2">
        <v>43859</v>
      </c>
      <c r="BD1641" t="str">
        <v>912828X8</v>
      </c>
      <c r="BE1641">
        <v>8.6884999999999994</v>
      </c>
      <c r="BF1641">
        <v>1.27634</v>
      </c>
      <c r="BG1641">
        <v>0.80720000000000003</v>
      </c>
      <c r="BH1641">
        <v>130.453125</v>
      </c>
      <c r="BI1641">
        <f>VLOOKUP(BD1641,工作表1!$K$3:$L$1000,2,FALSE)</f>
        <v>2.375</v>
      </c>
      <c r="BJ1641" t="str">
        <f>VLOOKUP(BD1641,工作表1!$K$3:$M$1000,3,FALSE)</f>
        <v>2027/5/15</v>
      </c>
      <c r="BK1641">
        <f t="shared" si="840"/>
        <v>1.58443</v>
      </c>
      <c r="BL1641">
        <f t="shared" si="841"/>
        <v>0.79056999999999999</v>
      </c>
      <c r="BM1641" s="43">
        <f t="shared" si="858"/>
        <v>43966</v>
      </c>
      <c r="BN1641" s="43">
        <f t="shared" si="842"/>
        <v>44104</v>
      </c>
      <c r="BO1641" s="45">
        <f t="shared" si="859"/>
        <v>0.49587912087912089</v>
      </c>
      <c r="BP1641" s="45">
        <f t="shared" si="860"/>
        <v>2.0835503537558333</v>
      </c>
      <c r="BQ1641" s="47">
        <f t="shared" si="861"/>
        <v>105.96095378643841</v>
      </c>
      <c r="BR1641" s="47">
        <f t="shared" si="862"/>
        <v>128.85172390021395</v>
      </c>
    </row>
    <row r="1642" spans="6:70" x14ac:dyDescent="0.25">
      <c r="F1642" s="2">
        <v>43903</v>
      </c>
      <c r="G1642">
        <v>0.156</v>
      </c>
      <c r="H1642" s="43">
        <v>43937</v>
      </c>
      <c r="I1642">
        <v>0.51280000000000003</v>
      </c>
      <c r="L1642" s="2">
        <v>43859</v>
      </c>
      <c r="M1642" t="str">
        <v>912828U2</v>
      </c>
      <c r="N1642">
        <v>0.82179999999999997</v>
      </c>
      <c r="O1642">
        <v>1.5087600000000001</v>
      </c>
      <c r="P1642">
        <v>0.7873</v>
      </c>
      <c r="Q1642">
        <v>131.015625</v>
      </c>
      <c r="R1642">
        <f>VLOOKUP(M1642,工作表1!$A$3:$B$1000,2,FALSE)</f>
        <v>2</v>
      </c>
      <c r="S1642" t="str">
        <f>VLOOKUP(M1642,工作表1!$A$3:$C$1000,3,FALSE)</f>
        <v>2026/11/15</v>
      </c>
      <c r="T1642">
        <f t="shared" si="832"/>
        <v>1.58443</v>
      </c>
      <c r="U1642">
        <f t="shared" si="831"/>
        <v>0.41556999999999999</v>
      </c>
      <c r="V1642" s="43">
        <f t="shared" si="843"/>
        <v>43966</v>
      </c>
      <c r="W1642" s="43">
        <f t="shared" si="833"/>
        <v>43921</v>
      </c>
      <c r="X1642" s="45">
        <f t="shared" si="844"/>
        <v>0.4175824175824176</v>
      </c>
      <c r="Y1642" s="45">
        <f t="shared" si="845"/>
        <v>0.75182899292488337</v>
      </c>
      <c r="Z1642" s="47">
        <f t="shared" si="846"/>
        <v>103.20923913210019</v>
      </c>
      <c r="AA1642" s="47">
        <f t="shared" si="847"/>
        <v>130.47285478032995</v>
      </c>
      <c r="AB1642" s="45">
        <f t="shared" si="848"/>
        <v>1.5</v>
      </c>
      <c r="AC1642" s="2" t="str">
        <f t="shared" si="834"/>
        <v>TY1</v>
      </c>
      <c r="AD1642">
        <f t="shared" si="835"/>
        <v>131.015625</v>
      </c>
      <c r="AE1642">
        <f t="shared" si="836"/>
        <v>130.875</v>
      </c>
      <c r="AF1642" s="49">
        <f t="shared" si="863"/>
        <v>0.140625</v>
      </c>
      <c r="AG1642" s="3">
        <f t="shared" si="849"/>
        <v>130.47285478032995</v>
      </c>
      <c r="AH1642">
        <f t="shared" si="850"/>
        <v>129.59077028726355</v>
      </c>
      <c r="AI1642" s="51">
        <f t="shared" si="851"/>
        <v>0.88208449306640091</v>
      </c>
      <c r="AJ1642" s="52">
        <f t="shared" si="852"/>
        <v>0.74145949306640091</v>
      </c>
      <c r="AK1642" s="2">
        <v>43859</v>
      </c>
      <c r="AL1642" t="str">
        <v>912828V9</v>
      </c>
      <c r="AM1642">
        <v>3.6499999999999998E-2</v>
      </c>
      <c r="AN1642">
        <v>1.6524300000000001</v>
      </c>
      <c r="AO1642">
        <v>0.80059999999999998</v>
      </c>
      <c r="AP1642">
        <v>130.875</v>
      </c>
      <c r="AQ1642">
        <f>VLOOKUP(AL1642,工作表1!$F$3:$G$1000,2,FALSE)</f>
        <v>2.25</v>
      </c>
      <c r="AR1642" t="str">
        <f>VLOOKUP(AL1642,工作表1!$F$3:$H$1000,3,FALSE)</f>
        <v>2027/2/15</v>
      </c>
      <c r="AS1642">
        <f t="shared" si="837"/>
        <v>1.58443</v>
      </c>
      <c r="AT1642">
        <f t="shared" si="838"/>
        <v>0.66556999999999999</v>
      </c>
      <c r="AU1642" s="43">
        <f t="shared" si="853"/>
        <v>43876</v>
      </c>
      <c r="AV1642" s="43">
        <f t="shared" si="839"/>
        <v>44012</v>
      </c>
      <c r="AW1642" s="45">
        <f t="shared" si="854"/>
        <v>1.0271739130434783</v>
      </c>
      <c r="AX1642" s="45">
        <f t="shared" si="855"/>
        <v>1.9641602144133414</v>
      </c>
      <c r="AY1642" s="47">
        <f t="shared" si="856"/>
        <v>104.96627242409886</v>
      </c>
      <c r="AZ1642" s="47">
        <f t="shared" si="857"/>
        <v>129.59077028726355</v>
      </c>
      <c r="BA1642" s="43"/>
      <c r="BC1642" s="2">
        <v>43858</v>
      </c>
      <c r="BD1642" t="str">
        <v>912828X8</v>
      </c>
      <c r="BE1642">
        <v>7.9673999999999996</v>
      </c>
      <c r="BF1642">
        <v>1.28904</v>
      </c>
      <c r="BG1642">
        <v>0.80720000000000003</v>
      </c>
      <c r="BH1642">
        <v>130.03125</v>
      </c>
      <c r="BI1642">
        <f>VLOOKUP(BD1642,工作表1!$K$3:$L$1000,2,FALSE)</f>
        <v>2.375</v>
      </c>
      <c r="BJ1642" t="str">
        <f>VLOOKUP(BD1642,工作表1!$K$3:$M$1000,3,FALSE)</f>
        <v>2027/5/15</v>
      </c>
      <c r="BK1642">
        <f t="shared" si="840"/>
        <v>1.5725</v>
      </c>
      <c r="BL1642">
        <f t="shared" si="841"/>
        <v>0.80249999999999999</v>
      </c>
      <c r="BM1642" s="43">
        <f t="shared" si="858"/>
        <v>43966</v>
      </c>
      <c r="BN1642" s="43">
        <f t="shared" si="842"/>
        <v>44104</v>
      </c>
      <c r="BO1642" s="45">
        <f t="shared" si="859"/>
        <v>0.48935439560439559</v>
      </c>
      <c r="BP1642" s="45">
        <f t="shared" si="860"/>
        <v>2.0835324777961763</v>
      </c>
      <c r="BQ1642" s="47">
        <f t="shared" si="861"/>
        <v>105.61697255375765</v>
      </c>
      <c r="BR1642" s="47">
        <f t="shared" si="862"/>
        <v>128.40561436854983</v>
      </c>
    </row>
    <row r="1643" spans="6:70" x14ac:dyDescent="0.25">
      <c r="F1643" s="2">
        <v>43902</v>
      </c>
      <c r="G1643">
        <v>0.159</v>
      </c>
      <c r="H1643" s="43">
        <v>43936</v>
      </c>
      <c r="I1643">
        <v>0.50139999999999996</v>
      </c>
      <c r="L1643" s="2">
        <v>43858</v>
      </c>
      <c r="M1643" t="str">
        <v>912828U2</v>
      </c>
      <c r="N1643">
        <v>0.3911</v>
      </c>
      <c r="O1643">
        <v>1.56731</v>
      </c>
      <c r="P1643">
        <v>0.7873</v>
      </c>
      <c r="Q1643">
        <v>130.609375</v>
      </c>
      <c r="R1643">
        <f>VLOOKUP(M1643,工作表1!$A$3:$B$1000,2,FALSE)</f>
        <v>2</v>
      </c>
      <c r="S1643" t="str">
        <f>VLOOKUP(M1643,工作表1!$A$3:$C$1000,3,FALSE)</f>
        <v>2026/11/15</v>
      </c>
      <c r="T1643">
        <f t="shared" si="832"/>
        <v>1.5725</v>
      </c>
      <c r="U1643">
        <f t="shared" si="831"/>
        <v>0.42749999999999999</v>
      </c>
      <c r="V1643" s="43">
        <f t="shared" si="843"/>
        <v>43966</v>
      </c>
      <c r="W1643" s="43">
        <f t="shared" si="833"/>
        <v>43921</v>
      </c>
      <c r="X1643" s="45">
        <f t="shared" si="844"/>
        <v>0.41208791208791207</v>
      </c>
      <c r="Y1643" s="45">
        <f t="shared" si="845"/>
        <v>0.75181393948517239</v>
      </c>
      <c r="Z1643" s="47">
        <f t="shared" si="846"/>
        <v>102.88067934347978</v>
      </c>
      <c r="AA1643" s="47">
        <f t="shared" si="847"/>
        <v>130.04275983147656</v>
      </c>
      <c r="AB1643" s="45">
        <f t="shared" si="848"/>
        <v>1.5706</v>
      </c>
      <c r="AC1643" s="2" t="str">
        <f t="shared" si="834"/>
        <v>TY1</v>
      </c>
      <c r="AD1643">
        <f t="shared" si="835"/>
        <v>130.609375</v>
      </c>
      <c r="AE1643">
        <f t="shared" si="836"/>
        <v>130.453125</v>
      </c>
      <c r="AF1643" s="49">
        <f t="shared" si="863"/>
        <v>0.15625</v>
      </c>
      <c r="AG1643" s="3">
        <f t="shared" si="849"/>
        <v>130.04275983147656</v>
      </c>
      <c r="AH1643">
        <f t="shared" si="850"/>
        <v>129.1448729651446</v>
      </c>
      <c r="AI1643" s="51">
        <f t="shared" si="851"/>
        <v>0.8978868663319588</v>
      </c>
      <c r="AJ1643" s="52">
        <f t="shared" si="852"/>
        <v>0.7416368663319588</v>
      </c>
      <c r="AK1643" s="2">
        <v>43858</v>
      </c>
      <c r="AL1643" t="str">
        <v>912828V9</v>
      </c>
      <c r="AM1643">
        <v>-0.54520000000000002</v>
      </c>
      <c r="AN1643">
        <v>1.67431</v>
      </c>
      <c r="AO1643">
        <v>0.80059999999999998</v>
      </c>
      <c r="AP1643">
        <v>130.453125</v>
      </c>
      <c r="AQ1643">
        <f>VLOOKUP(AL1643,工作表1!$F$3:$G$1000,2,FALSE)</f>
        <v>2.25</v>
      </c>
      <c r="AR1643" t="str">
        <f>VLOOKUP(AL1643,工作表1!$F$3:$H$1000,3,FALSE)</f>
        <v>2027/2/15</v>
      </c>
      <c r="AS1643">
        <f t="shared" si="837"/>
        <v>1.5725</v>
      </c>
      <c r="AT1643">
        <f t="shared" si="838"/>
        <v>0.67749999999999999</v>
      </c>
      <c r="AU1643" s="43">
        <f t="shared" si="853"/>
        <v>43876</v>
      </c>
      <c r="AV1643" s="43">
        <f t="shared" si="839"/>
        <v>44012</v>
      </c>
      <c r="AW1643" s="45">
        <f t="shared" si="854"/>
        <v>1.0210597826086958</v>
      </c>
      <c r="AX1643" s="45">
        <f t="shared" si="855"/>
        <v>1.9642104675402026</v>
      </c>
      <c r="AY1643" s="47">
        <f t="shared" si="856"/>
        <v>104.62235663151121</v>
      </c>
      <c r="AZ1643" s="47">
        <f t="shared" si="857"/>
        <v>129.1448729651446</v>
      </c>
      <c r="BA1643" s="43"/>
      <c r="BC1643" s="2">
        <v>43857</v>
      </c>
      <c r="BD1643" t="str">
        <v>912828X8</v>
      </c>
      <c r="BE1643">
        <v>7.7363999999999997</v>
      </c>
      <c r="BF1643">
        <v>1.29721</v>
      </c>
      <c r="BG1643">
        <v>0.80720000000000003</v>
      </c>
      <c r="BH1643">
        <v>130.328125</v>
      </c>
      <c r="BI1643">
        <f>VLOOKUP(BD1643,工作表1!$K$3:$L$1000,2,FALSE)</f>
        <v>2.375</v>
      </c>
      <c r="BJ1643" t="str">
        <f>VLOOKUP(BD1643,工作表1!$K$3:$M$1000,3,FALSE)</f>
        <v>2027/5/15</v>
      </c>
      <c r="BK1643">
        <f t="shared" si="840"/>
        <v>1.5649999999999999</v>
      </c>
      <c r="BL1643">
        <f t="shared" si="841"/>
        <v>0.81</v>
      </c>
      <c r="BM1643" s="43">
        <f t="shared" si="858"/>
        <v>43966</v>
      </c>
      <c r="BN1643" s="43">
        <f t="shared" si="842"/>
        <v>44104</v>
      </c>
      <c r="BO1643" s="45">
        <f t="shared" si="859"/>
        <v>0.48282967032967034</v>
      </c>
      <c r="BP1643" s="45">
        <f t="shared" si="860"/>
        <v>2.0835146018365198</v>
      </c>
      <c r="BQ1643" s="47">
        <f t="shared" si="861"/>
        <v>105.8437150903334</v>
      </c>
      <c r="BR1643" s="47">
        <f t="shared" si="862"/>
        <v>128.67021427462777</v>
      </c>
    </row>
    <row r="1644" spans="6:70" x14ac:dyDescent="0.25">
      <c r="F1644" s="2">
        <v>43901</v>
      </c>
      <c r="G1644">
        <v>0.24199999999999999</v>
      </c>
      <c r="H1644" s="43">
        <v>43935</v>
      </c>
      <c r="I1644">
        <v>0.61119999999999997</v>
      </c>
      <c r="L1644" s="2">
        <v>43857</v>
      </c>
      <c r="M1644" t="str">
        <v>912828U2</v>
      </c>
      <c r="N1644">
        <v>0.27900000000000003</v>
      </c>
      <c r="O1644">
        <v>1.5838699999999999</v>
      </c>
      <c r="P1644">
        <v>0.7873</v>
      </c>
      <c r="Q1644">
        <v>130.890625</v>
      </c>
      <c r="R1644">
        <f>VLOOKUP(M1644,工作表1!$A$3:$B$1000,2,FALSE)</f>
        <v>2</v>
      </c>
      <c r="S1644" t="str">
        <f>VLOOKUP(M1644,工作表1!$A$3:$C$1000,3,FALSE)</f>
        <v>2026/11/15</v>
      </c>
      <c r="T1644">
        <f t="shared" si="832"/>
        <v>1.5649999999999999</v>
      </c>
      <c r="U1644">
        <f t="shared" si="831"/>
        <v>0.43500000000000005</v>
      </c>
      <c r="V1644" s="43">
        <f t="shared" si="843"/>
        <v>43966</v>
      </c>
      <c r="W1644" s="43">
        <f t="shared" si="833"/>
        <v>43921</v>
      </c>
      <c r="X1644" s="45">
        <f t="shared" si="844"/>
        <v>0.40659340659340659</v>
      </c>
      <c r="Y1644" s="45">
        <f t="shared" si="845"/>
        <v>0.75179888604546141</v>
      </c>
      <c r="Z1644" s="47">
        <f t="shared" si="846"/>
        <v>103.0903107091199</v>
      </c>
      <c r="AA1644" s="47">
        <f t="shared" si="847"/>
        <v>130.2971563426546</v>
      </c>
      <c r="AB1644" s="45">
        <f t="shared" si="848"/>
        <v>1.5279</v>
      </c>
      <c r="AC1644" s="2" t="str">
        <f t="shared" si="834"/>
        <v>TY1</v>
      </c>
      <c r="AD1644">
        <f t="shared" si="835"/>
        <v>130.890625</v>
      </c>
      <c r="AE1644">
        <f t="shared" si="836"/>
        <v>130.75</v>
      </c>
      <c r="AF1644" s="49">
        <f t="shared" si="863"/>
        <v>0.140625</v>
      </c>
      <c r="AG1644" s="3">
        <f t="shared" si="849"/>
        <v>130.2971563426546</v>
      </c>
      <c r="AH1644">
        <f t="shared" si="850"/>
        <v>129.41128868542336</v>
      </c>
      <c r="AI1644" s="51">
        <f t="shared" si="851"/>
        <v>0.88586765723124472</v>
      </c>
      <c r="AJ1644" s="52">
        <f t="shared" si="852"/>
        <v>0.74524265723124472</v>
      </c>
      <c r="AK1644" s="2">
        <v>43857</v>
      </c>
      <c r="AL1644" t="str">
        <v>912828V9</v>
      </c>
      <c r="AM1644">
        <v>-0.69910000000000005</v>
      </c>
      <c r="AN1644">
        <v>1.68069</v>
      </c>
      <c r="AO1644">
        <v>0.80059999999999998</v>
      </c>
      <c r="AP1644">
        <v>130.75</v>
      </c>
      <c r="AQ1644">
        <f>VLOOKUP(AL1644,工作表1!$F$3:$G$1000,2,FALSE)</f>
        <v>2.25</v>
      </c>
      <c r="AR1644" t="str">
        <f>VLOOKUP(AL1644,工作表1!$F$3:$H$1000,3,FALSE)</f>
        <v>2027/2/15</v>
      </c>
      <c r="AS1644">
        <f t="shared" si="837"/>
        <v>1.5649999999999999</v>
      </c>
      <c r="AT1644">
        <f t="shared" si="838"/>
        <v>0.68500000000000005</v>
      </c>
      <c r="AU1644" s="43">
        <f t="shared" si="853"/>
        <v>43876</v>
      </c>
      <c r="AV1644" s="43">
        <f t="shared" si="839"/>
        <v>44012</v>
      </c>
      <c r="AW1644" s="45">
        <f t="shared" si="854"/>
        <v>1.0149456521739131</v>
      </c>
      <c r="AX1644" s="45">
        <f t="shared" si="855"/>
        <v>1.9642607206670637</v>
      </c>
      <c r="AY1644" s="47">
        <f t="shared" si="856"/>
        <v>104.84688988288934</v>
      </c>
      <c r="AZ1644" s="47">
        <f t="shared" si="857"/>
        <v>129.41128868542336</v>
      </c>
      <c r="BA1644" s="43"/>
      <c r="BC1644" s="2">
        <v>43854</v>
      </c>
      <c r="BD1644" t="str">
        <v>912828X8</v>
      </c>
      <c r="BE1644">
        <v>7.1395999999999997</v>
      </c>
      <c r="BF1644">
        <v>1.3227599999999999</v>
      </c>
      <c r="BG1644">
        <v>0.80720000000000003</v>
      </c>
      <c r="BH1644">
        <v>129.703125</v>
      </c>
      <c r="BI1644">
        <f>VLOOKUP(BD1644,工作表1!$K$3:$L$1000,2,FALSE)</f>
        <v>2.375</v>
      </c>
      <c r="BJ1644" t="str">
        <f>VLOOKUP(BD1644,工作表1!$K$3:$M$1000,3,FALSE)</f>
        <v>2027/5/15</v>
      </c>
      <c r="BK1644">
        <f t="shared" si="840"/>
        <v>1.577</v>
      </c>
      <c r="BL1644">
        <f t="shared" si="841"/>
        <v>0.79800000000000004</v>
      </c>
      <c r="BM1644" s="43">
        <f t="shared" si="858"/>
        <v>43966</v>
      </c>
      <c r="BN1644" s="43">
        <f t="shared" si="842"/>
        <v>44104</v>
      </c>
      <c r="BO1644" s="45">
        <f t="shared" si="859"/>
        <v>0.47630494505494508</v>
      </c>
      <c r="BP1644" s="45">
        <f t="shared" si="860"/>
        <v>2.0834967258768629</v>
      </c>
      <c r="BQ1644" s="47">
        <f t="shared" si="861"/>
        <v>105.32776810546787</v>
      </c>
      <c r="BR1644" s="47">
        <f t="shared" si="862"/>
        <v>128.03125617594691</v>
      </c>
    </row>
    <row r="1645" spans="6:70" x14ac:dyDescent="0.25">
      <c r="F1645" s="2">
        <v>43900</v>
      </c>
      <c r="G1645">
        <v>0.41599999999999998</v>
      </c>
      <c r="H1645" s="43">
        <v>43934</v>
      </c>
      <c r="I1645">
        <v>0.6411</v>
      </c>
      <c r="L1645" s="2">
        <v>43854</v>
      </c>
      <c r="M1645" t="str">
        <v>912828U2</v>
      </c>
      <c r="N1645">
        <v>5.7500000000000002E-2</v>
      </c>
      <c r="O1645">
        <v>1.62219</v>
      </c>
      <c r="P1645">
        <v>0.7873</v>
      </c>
      <c r="Q1645">
        <v>130.28125</v>
      </c>
      <c r="R1645">
        <f>VLOOKUP(M1645,工作表1!$A$3:$B$1000,2,FALSE)</f>
        <v>2</v>
      </c>
      <c r="S1645" t="str">
        <f>VLOOKUP(M1645,工作表1!$A$3:$C$1000,3,FALSE)</f>
        <v>2026/11/15</v>
      </c>
      <c r="T1645">
        <f t="shared" si="832"/>
        <v>1.577</v>
      </c>
      <c r="U1645">
        <f t="shared" si="831"/>
        <v>0.42300000000000004</v>
      </c>
      <c r="V1645" s="43">
        <f t="shared" si="843"/>
        <v>43966</v>
      </c>
      <c r="W1645" s="43">
        <f t="shared" si="833"/>
        <v>43921</v>
      </c>
      <c r="X1645" s="45">
        <f t="shared" si="844"/>
        <v>0.40109890109890112</v>
      </c>
      <c r="Y1645" s="45">
        <f t="shared" si="845"/>
        <v>0.75178383260575044</v>
      </c>
      <c r="Z1645" s="47">
        <f t="shared" si="846"/>
        <v>102.6054868003509</v>
      </c>
      <c r="AA1645" s="47">
        <f t="shared" si="847"/>
        <v>129.67383117923703</v>
      </c>
      <c r="AB1645" s="45">
        <f t="shared" si="848"/>
        <v>1.6015999999999999</v>
      </c>
      <c r="AC1645" s="2" t="str">
        <f t="shared" si="834"/>
        <v>TY1</v>
      </c>
      <c r="AD1645">
        <f t="shared" si="835"/>
        <v>130.28125</v>
      </c>
      <c r="AE1645">
        <f t="shared" si="836"/>
        <v>130.125</v>
      </c>
      <c r="AF1645" s="49">
        <f t="shared" si="863"/>
        <v>0.15625</v>
      </c>
      <c r="AG1645" s="3">
        <f t="shared" si="849"/>
        <v>129.67383117923703</v>
      </c>
      <c r="AH1645">
        <f t="shared" si="850"/>
        <v>128.78314242962315</v>
      </c>
      <c r="AI1645" s="51">
        <f t="shared" si="851"/>
        <v>0.89068874961387223</v>
      </c>
      <c r="AJ1645" s="52">
        <f t="shared" si="852"/>
        <v>0.73443874961387223</v>
      </c>
      <c r="AK1645" s="2">
        <v>43854</v>
      </c>
      <c r="AL1645" t="str">
        <v>912828V9</v>
      </c>
      <c r="AM1645">
        <v>-0.84289999999999998</v>
      </c>
      <c r="AN1645">
        <v>1.6906000000000001</v>
      </c>
      <c r="AO1645">
        <v>0.80059999999999998</v>
      </c>
      <c r="AP1645">
        <v>130.125</v>
      </c>
      <c r="AQ1645">
        <f>VLOOKUP(AL1645,工作表1!$F$3:$G$1000,2,FALSE)</f>
        <v>2.25</v>
      </c>
      <c r="AR1645" t="str">
        <f>VLOOKUP(AL1645,工作表1!$F$3:$H$1000,3,FALSE)</f>
        <v>2027/2/15</v>
      </c>
      <c r="AS1645">
        <f t="shared" si="837"/>
        <v>1.577</v>
      </c>
      <c r="AT1645">
        <f t="shared" si="838"/>
        <v>0.67300000000000004</v>
      </c>
      <c r="AU1645" s="43">
        <f t="shared" si="853"/>
        <v>43876</v>
      </c>
      <c r="AV1645" s="43">
        <f t="shared" si="839"/>
        <v>44012</v>
      </c>
      <c r="AW1645" s="45">
        <f t="shared" si="854"/>
        <v>1.0088315217391304</v>
      </c>
      <c r="AX1645" s="45">
        <f t="shared" si="855"/>
        <v>1.9643109737939248</v>
      </c>
      <c r="AY1645" s="47">
        <f t="shared" si="856"/>
        <v>104.34688264955203</v>
      </c>
      <c r="AZ1645" s="47">
        <f t="shared" si="857"/>
        <v>128.78314242962315</v>
      </c>
      <c r="BA1645" s="43"/>
      <c r="BC1645" s="2">
        <v>43853</v>
      </c>
      <c r="BD1645" t="str">
        <v>912828X8</v>
      </c>
      <c r="BE1645">
        <v>6.1028000000000002</v>
      </c>
      <c r="BF1645">
        <v>1.3687199999999999</v>
      </c>
      <c r="BG1645">
        <v>0.80720000000000003</v>
      </c>
      <c r="BH1645">
        <v>129.1875</v>
      </c>
      <c r="BI1645">
        <f>VLOOKUP(BD1645,工作表1!$K$3:$L$1000,2,FALSE)</f>
        <v>2.375</v>
      </c>
      <c r="BJ1645" t="str">
        <f>VLOOKUP(BD1645,工作表1!$K$3:$M$1000,3,FALSE)</f>
        <v>2027/5/15</v>
      </c>
      <c r="BK1645">
        <f t="shared" si="840"/>
        <v>1.577</v>
      </c>
      <c r="BL1645">
        <f t="shared" si="841"/>
        <v>0.79800000000000004</v>
      </c>
      <c r="BM1645" s="43">
        <f t="shared" si="858"/>
        <v>43966</v>
      </c>
      <c r="BN1645" s="43">
        <f t="shared" si="842"/>
        <v>44104</v>
      </c>
      <c r="BO1645" s="45">
        <f t="shared" si="859"/>
        <v>0.45673076923076927</v>
      </c>
      <c r="BP1645" s="45">
        <f t="shared" si="860"/>
        <v>2.0834430979978924</v>
      </c>
      <c r="BQ1645" s="47">
        <f t="shared" si="861"/>
        <v>104.89745961651369</v>
      </c>
      <c r="BR1645" s="47">
        <f t="shared" si="862"/>
        <v>127.46836164407978</v>
      </c>
    </row>
    <row r="1646" spans="6:70" x14ac:dyDescent="0.25">
      <c r="F1646" s="2">
        <v>43899</v>
      </c>
      <c r="G1646">
        <v>0.28399999999999997</v>
      </c>
      <c r="H1646" s="43">
        <v>43931</v>
      </c>
      <c r="I1646">
        <v>0.59519999999999995</v>
      </c>
      <c r="L1646" s="2">
        <v>43853</v>
      </c>
      <c r="M1646" t="str">
        <v>912828U2</v>
      </c>
      <c r="N1646">
        <v>3.0300000000000001E-2</v>
      </c>
      <c r="O1646">
        <v>1.6260399999999999</v>
      </c>
      <c r="P1646">
        <v>0.7873</v>
      </c>
      <c r="Q1646">
        <v>129.78125</v>
      </c>
      <c r="R1646">
        <f>VLOOKUP(M1646,工作表1!$A$3:$B$1000,2,FALSE)</f>
        <v>2</v>
      </c>
      <c r="S1646" t="str">
        <f>VLOOKUP(M1646,工作表1!$A$3:$C$1000,3,FALSE)</f>
        <v>2026/11/15</v>
      </c>
      <c r="T1646">
        <f t="shared" si="832"/>
        <v>1.577</v>
      </c>
      <c r="U1646">
        <f t="shared" si="831"/>
        <v>0.42300000000000004</v>
      </c>
      <c r="V1646" s="43">
        <f t="shared" si="843"/>
        <v>43966</v>
      </c>
      <c r="W1646" s="43">
        <f t="shared" si="833"/>
        <v>43921</v>
      </c>
      <c r="X1646" s="45">
        <f t="shared" si="844"/>
        <v>0.38461538461538464</v>
      </c>
      <c r="Y1646" s="45">
        <f t="shared" si="845"/>
        <v>0.7517386722866175</v>
      </c>
      <c r="Z1646" s="47">
        <f t="shared" si="846"/>
        <v>102.22411344261195</v>
      </c>
      <c r="AA1646" s="47">
        <f t="shared" si="847"/>
        <v>129.1588644131912</v>
      </c>
      <c r="AB1646" s="45">
        <f t="shared" si="848"/>
        <v>1.6494</v>
      </c>
      <c r="AC1646" s="2" t="str">
        <f t="shared" si="834"/>
        <v>TY1</v>
      </c>
      <c r="AD1646">
        <f t="shared" si="835"/>
        <v>129.78125</v>
      </c>
      <c r="AE1646">
        <f t="shared" si="836"/>
        <v>129.609375</v>
      </c>
      <c r="AF1646" s="49">
        <f t="shared" si="863"/>
        <v>0.171875</v>
      </c>
      <c r="AG1646" s="3">
        <f t="shared" si="849"/>
        <v>129.1588644131912</v>
      </c>
      <c r="AH1646">
        <f t="shared" si="850"/>
        <v>128.2381609333685</v>
      </c>
      <c r="AI1646" s="51">
        <f t="shared" si="851"/>
        <v>0.92070347982269141</v>
      </c>
      <c r="AJ1646" s="52">
        <f t="shared" si="852"/>
        <v>0.74882847982269141</v>
      </c>
      <c r="AK1646" s="2">
        <v>43853</v>
      </c>
      <c r="AL1646" t="str">
        <v>912828V9</v>
      </c>
      <c r="AM1646">
        <v>-1.3783000000000001</v>
      </c>
      <c r="AN1646">
        <v>1.72539</v>
      </c>
      <c r="AO1646">
        <v>0.80059999999999998</v>
      </c>
      <c r="AP1646">
        <v>129.609375</v>
      </c>
      <c r="AQ1646">
        <f>VLOOKUP(AL1646,工作表1!$F$3:$G$1000,2,FALSE)</f>
        <v>2.25</v>
      </c>
      <c r="AR1646" t="str">
        <f>VLOOKUP(AL1646,工作表1!$F$3:$H$1000,3,FALSE)</f>
        <v>2027/2/15</v>
      </c>
      <c r="AS1646">
        <f t="shared" si="837"/>
        <v>1.577</v>
      </c>
      <c r="AT1646">
        <f t="shared" si="838"/>
        <v>0.67300000000000004</v>
      </c>
      <c r="AU1646" s="43">
        <f t="shared" si="853"/>
        <v>43876</v>
      </c>
      <c r="AV1646" s="43">
        <f t="shared" si="839"/>
        <v>44012</v>
      </c>
      <c r="AW1646" s="45">
        <f t="shared" si="854"/>
        <v>0.99048913043478259</v>
      </c>
      <c r="AX1646" s="45">
        <f t="shared" si="855"/>
        <v>1.9644617331745087</v>
      </c>
      <c r="AY1646" s="47">
        <f t="shared" si="856"/>
        <v>103.9346304408195</v>
      </c>
      <c r="AZ1646" s="47">
        <f t="shared" si="857"/>
        <v>128.2381609333685</v>
      </c>
      <c r="BA1646" s="43"/>
      <c r="BC1646" s="2">
        <v>43852</v>
      </c>
      <c r="BD1646" t="str">
        <v>912828X8</v>
      </c>
      <c r="BE1646">
        <v>5.9842000000000004</v>
      </c>
      <c r="BF1646">
        <v>1.3723700000000001</v>
      </c>
      <c r="BG1646">
        <v>0.80720000000000003</v>
      </c>
      <c r="BH1646">
        <v>128.953125</v>
      </c>
      <c r="BI1646">
        <f>VLOOKUP(BD1646,工作表1!$K$3:$L$1000,2,FALSE)</f>
        <v>2.375</v>
      </c>
      <c r="BJ1646" t="str">
        <f>VLOOKUP(BD1646,工作表1!$K$3:$M$1000,3,FALSE)</f>
        <v>2027/5/15</v>
      </c>
      <c r="BK1646">
        <f t="shared" si="840"/>
        <v>1.5774999999999999</v>
      </c>
      <c r="BL1646">
        <f t="shared" si="841"/>
        <v>0.7975000000000001</v>
      </c>
      <c r="BM1646" s="43">
        <f t="shared" si="858"/>
        <v>43966</v>
      </c>
      <c r="BN1646" s="43">
        <f t="shared" si="842"/>
        <v>44104</v>
      </c>
      <c r="BO1646" s="45">
        <f t="shared" si="859"/>
        <v>0.45020604395604391</v>
      </c>
      <c r="BP1646" s="45">
        <f t="shared" si="860"/>
        <v>2.0834252220382354</v>
      </c>
      <c r="BQ1646" s="47">
        <f t="shared" si="861"/>
        <v>104.70994239675878</v>
      </c>
      <c r="BR1646" s="47">
        <f t="shared" si="862"/>
        <v>127.22655217798285</v>
      </c>
    </row>
    <row r="1647" spans="6:70" x14ac:dyDescent="0.25">
      <c r="F1647" s="2">
        <v>43896</v>
      </c>
      <c r="G1647">
        <v>0.50600000000000001</v>
      </c>
      <c r="H1647" s="43">
        <v>43930</v>
      </c>
      <c r="I1647">
        <v>0.59519999999999995</v>
      </c>
      <c r="L1647" s="2">
        <v>43852</v>
      </c>
      <c r="M1647" t="str">
        <v>912828U2</v>
      </c>
      <c r="N1647">
        <v>-0.12280000000000001</v>
      </c>
      <c r="O1647">
        <v>1.64883</v>
      </c>
      <c r="P1647">
        <v>0.7873</v>
      </c>
      <c r="Q1647">
        <v>129.546875</v>
      </c>
      <c r="R1647">
        <f>VLOOKUP(M1647,工作表1!$A$3:$B$1000,2,FALSE)</f>
        <v>2</v>
      </c>
      <c r="S1647" t="str">
        <f>VLOOKUP(M1647,工作表1!$A$3:$C$1000,3,FALSE)</f>
        <v>2026/11/15</v>
      </c>
      <c r="T1647">
        <f t="shared" si="832"/>
        <v>1.5774999999999999</v>
      </c>
      <c r="U1647">
        <f t="shared" si="831"/>
        <v>0.4225000000000001</v>
      </c>
      <c r="V1647" s="43">
        <f t="shared" si="843"/>
        <v>43966</v>
      </c>
      <c r="W1647" s="43">
        <f t="shared" si="833"/>
        <v>43921</v>
      </c>
      <c r="X1647" s="45">
        <f t="shared" si="844"/>
        <v>0.37912087912087911</v>
      </c>
      <c r="Y1647" s="45">
        <f t="shared" si="845"/>
        <v>0.75172361884690653</v>
      </c>
      <c r="Z1647" s="47">
        <f t="shared" si="846"/>
        <v>102.0365069501604</v>
      </c>
      <c r="AA1647" s="47">
        <f t="shared" si="847"/>
        <v>128.91050668374021</v>
      </c>
      <c r="AB1647" s="45">
        <f t="shared" si="848"/>
        <v>1.6852</v>
      </c>
      <c r="AC1647" s="2" t="str">
        <f t="shared" si="834"/>
        <v>TY1</v>
      </c>
      <c r="AD1647">
        <f t="shared" si="835"/>
        <v>129.546875</v>
      </c>
      <c r="AE1647">
        <f t="shared" si="836"/>
        <v>129.375</v>
      </c>
      <c r="AF1647" s="49">
        <f t="shared" si="863"/>
        <v>0.171875</v>
      </c>
      <c r="AG1647" s="3">
        <f t="shared" si="849"/>
        <v>128.91050668374021</v>
      </c>
      <c r="AH1647">
        <f t="shared" si="850"/>
        <v>127.9942686627605</v>
      </c>
      <c r="AI1647" s="51">
        <f t="shared" si="851"/>
        <v>0.91623802097970497</v>
      </c>
      <c r="AJ1647" s="52">
        <f t="shared" si="852"/>
        <v>0.74436302097970497</v>
      </c>
      <c r="AK1647" s="2">
        <v>43852</v>
      </c>
      <c r="AL1647" t="str">
        <v>912828V9</v>
      </c>
      <c r="AM1647">
        <v>-1.4906999999999999</v>
      </c>
      <c r="AN1647">
        <v>1.73062</v>
      </c>
      <c r="AO1647">
        <v>0.80059999999999998</v>
      </c>
      <c r="AP1647">
        <v>129.375</v>
      </c>
      <c r="AQ1647">
        <f>VLOOKUP(AL1647,工作表1!$F$3:$G$1000,2,FALSE)</f>
        <v>2.25</v>
      </c>
      <c r="AR1647" t="str">
        <f>VLOOKUP(AL1647,工作表1!$F$3:$H$1000,3,FALSE)</f>
        <v>2027/2/15</v>
      </c>
      <c r="AS1647">
        <f t="shared" si="837"/>
        <v>1.5774999999999999</v>
      </c>
      <c r="AT1647">
        <f t="shared" si="838"/>
        <v>0.6725000000000001</v>
      </c>
      <c r="AU1647" s="43">
        <f t="shared" si="853"/>
        <v>43876</v>
      </c>
      <c r="AV1647" s="43">
        <f t="shared" si="839"/>
        <v>44012</v>
      </c>
      <c r="AW1647" s="45">
        <f t="shared" si="854"/>
        <v>0.984375</v>
      </c>
      <c r="AX1647" s="45">
        <f t="shared" si="855"/>
        <v>1.9645119863013698</v>
      </c>
      <c r="AY1647" s="47">
        <f t="shared" si="856"/>
        <v>103.74716944802705</v>
      </c>
      <c r="AZ1647" s="47">
        <f t="shared" si="857"/>
        <v>127.9942686627605</v>
      </c>
      <c r="BA1647" s="43"/>
      <c r="BC1647" s="2">
        <v>43851</v>
      </c>
      <c r="BD1647" t="str">
        <v>912828X8</v>
      </c>
      <c r="BE1647">
        <v>6.1734</v>
      </c>
      <c r="BF1647">
        <v>1.36738</v>
      </c>
      <c r="BG1647">
        <v>0.80720000000000003</v>
      </c>
      <c r="BH1647">
        <v>128.984375</v>
      </c>
      <c r="BI1647">
        <f>VLOOKUP(BD1647,工作表1!$K$3:$L$1000,2,FALSE)</f>
        <v>2.375</v>
      </c>
      <c r="BJ1647" t="str">
        <f>VLOOKUP(BD1647,工作表1!$K$3:$M$1000,3,FALSE)</f>
        <v>2027/5/15</v>
      </c>
      <c r="BK1647">
        <f t="shared" si="840"/>
        <v>1.5760000000000001</v>
      </c>
      <c r="BL1647">
        <f t="shared" si="841"/>
        <v>0.79899999999999993</v>
      </c>
      <c r="BM1647" s="43">
        <f t="shared" si="858"/>
        <v>43966</v>
      </c>
      <c r="BN1647" s="43">
        <f t="shared" si="842"/>
        <v>44104</v>
      </c>
      <c r="BO1647" s="45">
        <f t="shared" si="859"/>
        <v>0.44368131868131866</v>
      </c>
      <c r="BP1647" s="45">
        <f t="shared" si="860"/>
        <v>2.0834073460785794</v>
      </c>
      <c r="BQ1647" s="47">
        <f t="shared" si="861"/>
        <v>104.72926008873696</v>
      </c>
      <c r="BR1647" s="47">
        <f t="shared" si="862"/>
        <v>127.2392492647983</v>
      </c>
    </row>
    <row r="1648" spans="6:70" x14ac:dyDescent="0.25">
      <c r="F1648" s="2">
        <v>43895</v>
      </c>
      <c r="G1648">
        <v>0.622</v>
      </c>
      <c r="H1648" s="43">
        <v>43929</v>
      </c>
      <c r="I1648">
        <v>0.65480000000000005</v>
      </c>
      <c r="L1648" s="2">
        <v>43851</v>
      </c>
      <c r="M1648" t="str">
        <v>912828U2</v>
      </c>
      <c r="N1648">
        <v>0.58120000000000005</v>
      </c>
      <c r="O1648">
        <v>1.5385200000000001</v>
      </c>
      <c r="P1648">
        <v>0.7873</v>
      </c>
      <c r="Q1648">
        <v>129.578125</v>
      </c>
      <c r="R1648">
        <f>VLOOKUP(M1648,工作表1!$A$3:$B$1000,2,FALSE)</f>
        <v>2</v>
      </c>
      <c r="S1648" t="str">
        <f>VLOOKUP(M1648,工作表1!$A$3:$C$1000,3,FALSE)</f>
        <v>2026/11/15</v>
      </c>
      <c r="T1648">
        <f t="shared" si="832"/>
        <v>1.5760000000000001</v>
      </c>
      <c r="U1648">
        <f t="shared" si="831"/>
        <v>0.42399999999999993</v>
      </c>
      <c r="V1648" s="43">
        <f t="shared" si="843"/>
        <v>43966</v>
      </c>
      <c r="W1648" s="43">
        <f t="shared" si="833"/>
        <v>43921</v>
      </c>
      <c r="X1648" s="45">
        <f t="shared" si="844"/>
        <v>0.37362637362637363</v>
      </c>
      <c r="Y1648" s="45">
        <f t="shared" si="845"/>
        <v>0.75170856540719555</v>
      </c>
      <c r="Z1648" s="47">
        <f t="shared" si="846"/>
        <v>102.0709576414055</v>
      </c>
      <c r="AA1648" s="47">
        <f t="shared" si="847"/>
        <v>128.94371459399594</v>
      </c>
      <c r="AB1648" s="45">
        <f t="shared" si="848"/>
        <v>1.6853</v>
      </c>
      <c r="AC1648" s="2" t="str">
        <f t="shared" si="834"/>
        <v>TY1</v>
      </c>
      <c r="AD1648">
        <f t="shared" si="835"/>
        <v>129.578125</v>
      </c>
      <c r="AE1648">
        <f t="shared" si="836"/>
        <v>129.40625</v>
      </c>
      <c r="AF1648" s="49">
        <f t="shared" si="863"/>
        <v>0.171875</v>
      </c>
      <c r="AG1648" s="3">
        <f t="shared" si="849"/>
        <v>128.94371459399594</v>
      </c>
      <c r="AH1648">
        <f t="shared" si="850"/>
        <v>128.0040736101428</v>
      </c>
      <c r="AI1648" s="51">
        <f t="shared" si="851"/>
        <v>0.93964098385313832</v>
      </c>
      <c r="AJ1648" s="52">
        <f t="shared" si="852"/>
        <v>0.76776598385313832</v>
      </c>
      <c r="AK1648" s="2">
        <v>43851</v>
      </c>
      <c r="AL1648" t="str">
        <v>912828V9</v>
      </c>
      <c r="AM1648">
        <v>-1.2996000000000001</v>
      </c>
      <c r="AN1648">
        <v>1.7190099999999999</v>
      </c>
      <c r="AO1648">
        <v>0.80059999999999998</v>
      </c>
      <c r="AP1648">
        <v>129.40625</v>
      </c>
      <c r="AQ1648">
        <f>VLOOKUP(AL1648,工作表1!$F$3:$G$1000,2,FALSE)</f>
        <v>2.25</v>
      </c>
      <c r="AR1648" t="str">
        <f>VLOOKUP(AL1648,工作表1!$F$3:$H$1000,3,FALSE)</f>
        <v>2027/2/15</v>
      </c>
      <c r="AS1648">
        <f t="shared" si="837"/>
        <v>1.5760000000000001</v>
      </c>
      <c r="AT1648">
        <f t="shared" si="838"/>
        <v>0.67399999999999993</v>
      </c>
      <c r="AU1648" s="43">
        <f t="shared" si="853"/>
        <v>43876</v>
      </c>
      <c r="AV1648" s="43">
        <f t="shared" si="839"/>
        <v>44012</v>
      </c>
      <c r="AW1648" s="45">
        <f t="shared" si="854"/>
        <v>0.97826086956521741</v>
      </c>
      <c r="AX1648" s="45">
        <f t="shared" si="855"/>
        <v>1.9645622394282309</v>
      </c>
      <c r="AY1648" s="47">
        <f t="shared" si="856"/>
        <v>103.76370455906876</v>
      </c>
      <c r="AZ1648" s="47">
        <f t="shared" si="857"/>
        <v>128.0040736101428</v>
      </c>
      <c r="BA1648" s="43"/>
      <c r="BC1648" s="2">
        <v>43847</v>
      </c>
      <c r="BD1648" t="str">
        <v>912828X8</v>
      </c>
      <c r="BE1648">
        <v>4.8503999999999996</v>
      </c>
      <c r="BF1648">
        <v>1.39279</v>
      </c>
      <c r="BG1648">
        <v>0.80720000000000003</v>
      </c>
      <c r="BH1648">
        <v>128.4375</v>
      </c>
      <c r="BI1648">
        <f>VLOOKUP(BD1648,工作表1!$K$3:$L$1000,2,FALSE)</f>
        <v>2.375</v>
      </c>
      <c r="BJ1648" t="str">
        <f>VLOOKUP(BD1648,工作表1!$K$3:$M$1000,3,FALSE)</f>
        <v>2027/5/15</v>
      </c>
      <c r="BK1648">
        <f t="shared" si="840"/>
        <v>1.58</v>
      </c>
      <c r="BL1648">
        <f t="shared" si="841"/>
        <v>0.79499999999999993</v>
      </c>
      <c r="BM1648" s="43">
        <f t="shared" si="858"/>
        <v>43966</v>
      </c>
      <c r="BN1648" s="43">
        <f t="shared" si="842"/>
        <v>44104</v>
      </c>
      <c r="BO1648" s="45">
        <f t="shared" si="859"/>
        <v>0.43715659340659341</v>
      </c>
      <c r="BP1648" s="45">
        <f t="shared" si="860"/>
        <v>2.0833894701189224</v>
      </c>
      <c r="BQ1648" s="47">
        <f t="shared" si="861"/>
        <v>104.27577383307003</v>
      </c>
      <c r="BR1648" s="47">
        <f t="shared" si="862"/>
        <v>126.67099119403115</v>
      </c>
    </row>
    <row r="1649" spans="6:70" x14ac:dyDescent="0.25">
      <c r="F1649" s="2">
        <v>43894</v>
      </c>
      <c r="G1649">
        <v>0.79</v>
      </c>
      <c r="H1649" s="43">
        <v>43928</v>
      </c>
      <c r="I1649">
        <v>0.61580000000000001</v>
      </c>
      <c r="L1649" s="2">
        <v>43847</v>
      </c>
      <c r="M1649" t="str">
        <v>912828U2</v>
      </c>
      <c r="N1649">
        <v>0.1958</v>
      </c>
      <c r="O1649">
        <v>1.5691600000000001</v>
      </c>
      <c r="P1649">
        <v>0.7873</v>
      </c>
      <c r="Q1649">
        <v>129.046875</v>
      </c>
      <c r="R1649">
        <f>VLOOKUP(M1649,工作表1!$A$3:$B$1000,2,FALSE)</f>
        <v>2</v>
      </c>
      <c r="S1649" t="str">
        <f>VLOOKUP(M1649,工作表1!$A$3:$C$1000,3,FALSE)</f>
        <v>2026/11/15</v>
      </c>
      <c r="T1649">
        <f t="shared" si="832"/>
        <v>1.58</v>
      </c>
      <c r="U1649">
        <f t="shared" si="831"/>
        <v>0.41999999999999993</v>
      </c>
      <c r="V1649" s="43">
        <f t="shared" si="843"/>
        <v>43966</v>
      </c>
      <c r="W1649" s="43">
        <f t="shared" si="833"/>
        <v>43921</v>
      </c>
      <c r="X1649" s="45">
        <f t="shared" si="844"/>
        <v>0.36813186813186816</v>
      </c>
      <c r="Y1649" s="45">
        <f t="shared" si="845"/>
        <v>0.75169351196748457</v>
      </c>
      <c r="Z1649" s="47">
        <f t="shared" si="846"/>
        <v>101.64866492123146</v>
      </c>
      <c r="AA1649" s="47">
        <f t="shared" si="847"/>
        <v>128.39813131879754</v>
      </c>
      <c r="AB1649" s="45">
        <f t="shared" si="848"/>
        <v>1.7332000000000001</v>
      </c>
      <c r="AC1649" s="2" t="str">
        <f t="shared" si="834"/>
        <v>TY1</v>
      </c>
      <c r="AD1649">
        <f t="shared" si="835"/>
        <v>129.046875</v>
      </c>
      <c r="AE1649">
        <f t="shared" si="836"/>
        <v>128.859375</v>
      </c>
      <c r="AF1649" s="49">
        <f t="shared" si="863"/>
        <v>0.1875</v>
      </c>
      <c r="AG1649" s="3">
        <f t="shared" si="849"/>
        <v>128.39813131879754</v>
      </c>
      <c r="AH1649">
        <f t="shared" si="850"/>
        <v>127.47009821351982</v>
      </c>
      <c r="AI1649" s="51">
        <f t="shared" si="851"/>
        <v>0.92803310527771998</v>
      </c>
      <c r="AJ1649" s="52">
        <f t="shared" si="852"/>
        <v>0.74053310527771998</v>
      </c>
      <c r="AK1649" s="2">
        <v>43847</v>
      </c>
      <c r="AL1649" t="str">
        <v>912828V9</v>
      </c>
      <c r="AM1649">
        <v>-1.3915999999999999</v>
      </c>
      <c r="AN1649">
        <v>1.69404</v>
      </c>
      <c r="AO1649">
        <v>0.80059999999999998</v>
      </c>
      <c r="AP1649">
        <v>128.859375</v>
      </c>
      <c r="AQ1649">
        <f>VLOOKUP(AL1649,工作表1!$F$3:$G$1000,2,FALSE)</f>
        <v>2.25</v>
      </c>
      <c r="AR1649" t="str">
        <f>VLOOKUP(AL1649,工作表1!$F$3:$H$1000,3,FALSE)</f>
        <v>2027/2/15</v>
      </c>
      <c r="AS1649">
        <f t="shared" si="837"/>
        <v>1.58</v>
      </c>
      <c r="AT1649">
        <f t="shared" si="838"/>
        <v>0.66999999999999993</v>
      </c>
      <c r="AU1649" s="43">
        <f t="shared" si="853"/>
        <v>43876</v>
      </c>
      <c r="AV1649" s="43">
        <f t="shared" si="839"/>
        <v>44012</v>
      </c>
      <c r="AW1649" s="45">
        <f t="shared" si="854"/>
        <v>0.9721467391304347</v>
      </c>
      <c r="AX1649" s="45">
        <f t="shared" si="855"/>
        <v>1.9646124925550923</v>
      </c>
      <c r="AY1649" s="47">
        <f t="shared" si="856"/>
        <v>103.34243773781093</v>
      </c>
      <c r="AZ1649" s="47">
        <f t="shared" si="857"/>
        <v>127.47009821351982</v>
      </c>
      <c r="BA1649" s="43"/>
      <c r="BC1649" s="2">
        <v>43846</v>
      </c>
      <c r="BD1649" t="str">
        <v>912828X8</v>
      </c>
      <c r="BE1649">
        <v>6.0065999999999997</v>
      </c>
      <c r="BF1649">
        <v>1.3766099999999999</v>
      </c>
      <c r="BG1649">
        <v>0.80720000000000003</v>
      </c>
      <c r="BH1649">
        <v>128.546875</v>
      </c>
      <c r="BI1649">
        <f>VLOOKUP(BD1649,工作表1!$K$3:$L$1000,2,FALSE)</f>
        <v>2.375</v>
      </c>
      <c r="BJ1649" t="str">
        <f>VLOOKUP(BD1649,工作表1!$K$3:$M$1000,3,FALSE)</f>
        <v>2027/5/15</v>
      </c>
      <c r="BK1649">
        <f t="shared" si="840"/>
        <v>1.579</v>
      </c>
      <c r="BL1649">
        <f t="shared" si="841"/>
        <v>0.79600000000000004</v>
      </c>
      <c r="BM1649" s="43">
        <f t="shared" si="858"/>
        <v>43966</v>
      </c>
      <c r="BN1649" s="43">
        <f t="shared" si="842"/>
        <v>44104</v>
      </c>
      <c r="BO1649" s="45">
        <f t="shared" si="859"/>
        <v>0.41105769230769229</v>
      </c>
      <c r="BP1649" s="45">
        <f t="shared" si="860"/>
        <v>2.083317966280295</v>
      </c>
      <c r="BQ1649" s="47">
        <f t="shared" si="861"/>
        <v>104.39728183113142</v>
      </c>
      <c r="BR1649" s="47">
        <f t="shared" si="862"/>
        <v>126.78093603167636</v>
      </c>
    </row>
    <row r="1650" spans="6:70" x14ac:dyDescent="0.25">
      <c r="F1650" s="2">
        <v>43893</v>
      </c>
      <c r="G1650">
        <v>0.78600000000000003</v>
      </c>
      <c r="H1650" s="43">
        <v>43927</v>
      </c>
      <c r="I1650">
        <v>0.57699999999999996</v>
      </c>
      <c r="L1650" s="2">
        <v>43846</v>
      </c>
      <c r="M1650" t="str">
        <v>912828U2</v>
      </c>
      <c r="N1650">
        <v>1.67E-2</v>
      </c>
      <c r="O1650">
        <v>1.62652</v>
      </c>
      <c r="P1650">
        <v>0.7873</v>
      </c>
      <c r="Q1650">
        <v>129.15625</v>
      </c>
      <c r="R1650">
        <f>VLOOKUP(M1650,工作表1!$A$3:$B$1000,2,FALSE)</f>
        <v>2</v>
      </c>
      <c r="S1650" t="str">
        <f>VLOOKUP(M1650,工作表1!$A$3:$C$1000,3,FALSE)</f>
        <v>2026/11/15</v>
      </c>
      <c r="T1650">
        <f t="shared" si="832"/>
        <v>1.579</v>
      </c>
      <c r="U1650">
        <f t="shared" si="831"/>
        <v>0.42100000000000004</v>
      </c>
      <c r="V1650" s="43">
        <f t="shared" si="843"/>
        <v>43966</v>
      </c>
      <c r="W1650" s="43">
        <f t="shared" si="833"/>
        <v>43921</v>
      </c>
      <c r="X1650" s="45">
        <f t="shared" si="844"/>
        <v>0.34615384615384615</v>
      </c>
      <c r="Y1650" s="45">
        <f t="shared" si="845"/>
        <v>0.75163329820864067</v>
      </c>
      <c r="Z1650" s="47">
        <f t="shared" si="846"/>
        <v>101.73965645137285</v>
      </c>
      <c r="AA1650" s="47">
        <f t="shared" si="847"/>
        <v>128.47273990302281</v>
      </c>
      <c r="AB1650" s="45">
        <f t="shared" si="848"/>
        <v>1.7332000000000001</v>
      </c>
      <c r="AC1650" s="2" t="str">
        <f t="shared" si="834"/>
        <v>TY1</v>
      </c>
      <c r="AD1650">
        <f t="shared" si="835"/>
        <v>129.15625</v>
      </c>
      <c r="AE1650">
        <f t="shared" si="836"/>
        <v>128.96875</v>
      </c>
      <c r="AF1650" s="49">
        <f t="shared" si="863"/>
        <v>0.1875</v>
      </c>
      <c r="AG1650" s="3">
        <f t="shared" si="849"/>
        <v>128.47273990302281</v>
      </c>
      <c r="AH1650">
        <f t="shared" si="850"/>
        <v>127.54516194583702</v>
      </c>
      <c r="AI1650" s="51">
        <f t="shared" si="851"/>
        <v>0.92757795718578961</v>
      </c>
      <c r="AJ1650" s="52">
        <f t="shared" si="852"/>
        <v>0.74007795718578961</v>
      </c>
      <c r="AK1650" s="2">
        <v>43846</v>
      </c>
      <c r="AL1650" t="str">
        <v>912828V9</v>
      </c>
      <c r="AM1650">
        <v>-1.4314</v>
      </c>
      <c r="AN1650">
        <v>1.72332</v>
      </c>
      <c r="AO1650">
        <v>0.80059999999999998</v>
      </c>
      <c r="AP1650">
        <v>128.96875</v>
      </c>
      <c r="AQ1650">
        <f>VLOOKUP(AL1650,工作表1!$F$3:$G$1000,2,FALSE)</f>
        <v>2.25</v>
      </c>
      <c r="AR1650" t="str">
        <f>VLOOKUP(AL1650,工作表1!$F$3:$H$1000,3,FALSE)</f>
        <v>2027/2/15</v>
      </c>
      <c r="AS1650">
        <f t="shared" si="837"/>
        <v>1.579</v>
      </c>
      <c r="AT1650">
        <f t="shared" si="838"/>
        <v>0.67100000000000004</v>
      </c>
      <c r="AU1650" s="43">
        <f t="shared" si="853"/>
        <v>43876</v>
      </c>
      <c r="AV1650" s="43">
        <f t="shared" si="839"/>
        <v>44012</v>
      </c>
      <c r="AW1650" s="45">
        <f t="shared" si="854"/>
        <v>0.94769021739130432</v>
      </c>
      <c r="AX1650" s="45">
        <f t="shared" si="855"/>
        <v>1.964813505062537</v>
      </c>
      <c r="AY1650" s="47">
        <f t="shared" si="856"/>
        <v>103.4350387314627</v>
      </c>
      <c r="AZ1650" s="47">
        <f t="shared" si="857"/>
        <v>127.54516194583702</v>
      </c>
      <c r="BA1650" s="43"/>
      <c r="BC1650" s="2">
        <v>43845</v>
      </c>
      <c r="BD1650" t="str">
        <v>912828X8</v>
      </c>
      <c r="BE1650">
        <v>5.7035999999999998</v>
      </c>
      <c r="BF1650">
        <v>1.39259</v>
      </c>
      <c r="BG1650">
        <v>0.80720000000000003</v>
      </c>
      <c r="BH1650">
        <v>128.734375</v>
      </c>
      <c r="BI1650">
        <f>VLOOKUP(BD1650,工作表1!$K$3:$L$1000,2,FALSE)</f>
        <v>2.375</v>
      </c>
      <c r="BJ1650" t="str">
        <f>VLOOKUP(BD1650,工作表1!$K$3:$M$1000,3,FALSE)</f>
        <v>2027/5/15</v>
      </c>
      <c r="BK1650">
        <f t="shared" si="840"/>
        <v>1.5780000000000001</v>
      </c>
      <c r="BL1650">
        <f t="shared" si="841"/>
        <v>0.79699999999999993</v>
      </c>
      <c r="BM1650" s="43">
        <f t="shared" si="858"/>
        <v>43966</v>
      </c>
      <c r="BN1650" s="43">
        <f t="shared" si="842"/>
        <v>44104</v>
      </c>
      <c r="BO1650" s="45">
        <f t="shared" si="859"/>
        <v>0.40453296703296704</v>
      </c>
      <c r="BP1650" s="45">
        <f t="shared" si="860"/>
        <v>2.0833000903206385</v>
      </c>
      <c r="BQ1650" s="47">
        <f t="shared" si="861"/>
        <v>104.53768832146876</v>
      </c>
      <c r="BR1650" s="47">
        <f t="shared" si="862"/>
        <v>126.94406213033416</v>
      </c>
    </row>
    <row r="1651" spans="6:70" x14ac:dyDescent="0.25">
      <c r="F1651" s="2">
        <v>43892</v>
      </c>
      <c r="G1651">
        <v>1.109</v>
      </c>
      <c r="H1651" s="43">
        <v>43924</v>
      </c>
      <c r="I1651">
        <v>0.51100000000000001</v>
      </c>
      <c r="L1651" s="2">
        <v>43845</v>
      </c>
      <c r="M1651" t="str">
        <v>912828U2</v>
      </c>
      <c r="N1651">
        <v>0.29649999999999999</v>
      </c>
      <c r="O1651">
        <v>1.58751</v>
      </c>
      <c r="P1651">
        <v>0.7873</v>
      </c>
      <c r="Q1651">
        <v>129.34375</v>
      </c>
      <c r="R1651">
        <f>VLOOKUP(M1651,工作表1!$A$3:$B$1000,2,FALSE)</f>
        <v>2</v>
      </c>
      <c r="S1651" t="str">
        <f>VLOOKUP(M1651,工作表1!$A$3:$C$1000,3,FALSE)</f>
        <v>2026/11/15</v>
      </c>
      <c r="T1651">
        <f t="shared" si="832"/>
        <v>1.5780000000000001</v>
      </c>
      <c r="U1651">
        <f t="shared" si="831"/>
        <v>0.42199999999999993</v>
      </c>
      <c r="V1651" s="43">
        <f t="shared" si="843"/>
        <v>43966</v>
      </c>
      <c r="W1651" s="43">
        <f t="shared" si="833"/>
        <v>43921</v>
      </c>
      <c r="X1651" s="45">
        <f t="shared" si="844"/>
        <v>0.34065934065934067</v>
      </c>
      <c r="Y1651" s="45">
        <f t="shared" si="845"/>
        <v>0.75161824476892969</v>
      </c>
      <c r="Z1651" s="47">
        <f t="shared" si="846"/>
        <v>101.89614743492703</v>
      </c>
      <c r="AA1651" s="47">
        <f t="shared" si="847"/>
        <v>128.6610648279393</v>
      </c>
      <c r="AB1651" s="45">
        <f t="shared" si="848"/>
        <v>1.7069000000000001</v>
      </c>
      <c r="AC1651" s="2" t="str">
        <f t="shared" si="834"/>
        <v>TY1</v>
      </c>
      <c r="AD1651">
        <f t="shared" si="835"/>
        <v>129.34375</v>
      </c>
      <c r="AE1651">
        <f t="shared" si="836"/>
        <v>129.15625</v>
      </c>
      <c r="AF1651" s="49">
        <f t="shared" si="863"/>
        <v>0.1875</v>
      </c>
      <c r="AG1651" s="3">
        <f t="shared" si="849"/>
        <v>128.6610648279393</v>
      </c>
      <c r="AH1651">
        <f t="shared" si="850"/>
        <v>127.73001169901839</v>
      </c>
      <c r="AI1651" s="51">
        <f t="shared" si="851"/>
        <v>0.93105312892090808</v>
      </c>
      <c r="AJ1651" s="52">
        <f t="shared" si="852"/>
        <v>0.74355312892090808</v>
      </c>
      <c r="AK1651" s="2">
        <v>43845</v>
      </c>
      <c r="AL1651" t="str">
        <v>912828V9</v>
      </c>
      <c r="AM1651">
        <v>-1.2112000000000001</v>
      </c>
      <c r="AN1651">
        <v>1.71021</v>
      </c>
      <c r="AO1651">
        <v>0.80059999999999998</v>
      </c>
      <c r="AP1651">
        <v>129.15625</v>
      </c>
      <c r="AQ1651">
        <f>VLOOKUP(AL1651,工作表1!$F$3:$G$1000,2,FALSE)</f>
        <v>2.25</v>
      </c>
      <c r="AR1651" t="str">
        <f>VLOOKUP(AL1651,工作表1!$F$3:$H$1000,3,FALSE)</f>
        <v>2027/2/15</v>
      </c>
      <c r="AS1651">
        <f t="shared" si="837"/>
        <v>1.5780000000000001</v>
      </c>
      <c r="AT1651">
        <f t="shared" si="838"/>
        <v>0.67199999999999993</v>
      </c>
      <c r="AU1651" s="43">
        <f t="shared" si="853"/>
        <v>43876</v>
      </c>
      <c r="AV1651" s="43">
        <f t="shared" si="839"/>
        <v>44012</v>
      </c>
      <c r="AW1651" s="45">
        <f t="shared" si="854"/>
        <v>0.94157608695652184</v>
      </c>
      <c r="AX1651" s="45">
        <f t="shared" si="855"/>
        <v>1.9648637581893986</v>
      </c>
      <c r="AY1651" s="47">
        <f t="shared" si="856"/>
        <v>103.59150499180491</v>
      </c>
      <c r="AZ1651" s="47">
        <f t="shared" si="857"/>
        <v>127.73001169901839</v>
      </c>
      <c r="BA1651" s="43"/>
      <c r="BC1651" s="2">
        <v>43844</v>
      </c>
      <c r="BD1651" t="str">
        <v>912828X8</v>
      </c>
      <c r="BE1651">
        <v>5.1299000000000001</v>
      </c>
      <c r="BF1651">
        <v>1.4130100000000001</v>
      </c>
      <c r="BG1651">
        <v>0.80720000000000003</v>
      </c>
      <c r="BH1651">
        <v>128.515625</v>
      </c>
      <c r="BI1651">
        <f>VLOOKUP(BD1651,工作表1!$K$3:$L$1000,2,FALSE)</f>
        <v>2.375</v>
      </c>
      <c r="BJ1651" t="str">
        <f>VLOOKUP(BD1651,工作表1!$K$3:$M$1000,3,FALSE)</f>
        <v>2027/5/15</v>
      </c>
      <c r="BK1651">
        <f t="shared" si="840"/>
        <v>1.577</v>
      </c>
      <c r="BL1651">
        <f t="shared" si="841"/>
        <v>0.79800000000000004</v>
      </c>
      <c r="BM1651" s="43">
        <f t="shared" si="858"/>
        <v>43966</v>
      </c>
      <c r="BN1651" s="43">
        <f t="shared" si="842"/>
        <v>44104</v>
      </c>
      <c r="BO1651" s="45">
        <f t="shared" si="859"/>
        <v>0.39800824175824173</v>
      </c>
      <c r="BP1651" s="45">
        <f t="shared" si="860"/>
        <v>2.0832822143609815</v>
      </c>
      <c r="BQ1651" s="47">
        <f t="shared" si="861"/>
        <v>104.35001395201259</v>
      </c>
      <c r="BR1651" s="47">
        <f t="shared" si="862"/>
        <v>126.70073825953078</v>
      </c>
    </row>
    <row r="1652" spans="6:70" x14ac:dyDescent="0.25">
      <c r="F1652" s="2">
        <v>43889</v>
      </c>
      <c r="G1652">
        <v>1.234</v>
      </c>
      <c r="H1652" s="43">
        <v>43923</v>
      </c>
      <c r="I1652">
        <v>0.50880000000000003</v>
      </c>
      <c r="L1652" s="2">
        <v>43844</v>
      </c>
      <c r="M1652" t="str">
        <v>912828U2</v>
      </c>
      <c r="N1652">
        <v>-0.15970000000000001</v>
      </c>
      <c r="O1652">
        <v>1.6501600000000001</v>
      </c>
      <c r="P1652">
        <v>0.7873</v>
      </c>
      <c r="Q1652">
        <v>129.140625</v>
      </c>
      <c r="R1652">
        <f>VLOOKUP(M1652,工作表1!$A$3:$B$1000,2,FALSE)</f>
        <v>2</v>
      </c>
      <c r="S1652" t="str">
        <f>VLOOKUP(M1652,工作表1!$A$3:$C$1000,3,FALSE)</f>
        <v>2026/11/15</v>
      </c>
      <c r="T1652">
        <f t="shared" si="832"/>
        <v>1.577</v>
      </c>
      <c r="U1652">
        <f t="shared" si="831"/>
        <v>0.42300000000000004</v>
      </c>
      <c r="V1652" s="43">
        <f t="shared" si="843"/>
        <v>43966</v>
      </c>
      <c r="W1652" s="43">
        <f t="shared" si="833"/>
        <v>43921</v>
      </c>
      <c r="X1652" s="45">
        <f t="shared" si="844"/>
        <v>0.33516483516483514</v>
      </c>
      <c r="Y1652" s="45">
        <f t="shared" si="845"/>
        <v>0.75160319132921871</v>
      </c>
      <c r="Z1652" s="47">
        <f t="shared" si="846"/>
        <v>101.72395568231927</v>
      </c>
      <c r="AA1652" s="47">
        <f t="shared" si="847"/>
        <v>128.43190176642432</v>
      </c>
      <c r="AB1652" s="45">
        <f t="shared" si="848"/>
        <v>1.7283999999999999</v>
      </c>
      <c r="AC1652" s="2" t="str">
        <f t="shared" si="834"/>
        <v>TY1</v>
      </c>
      <c r="AD1652">
        <f t="shared" si="835"/>
        <v>129.140625</v>
      </c>
      <c r="AE1652">
        <f t="shared" si="836"/>
        <v>128.9375</v>
      </c>
      <c r="AF1652" s="49">
        <f t="shared" si="863"/>
        <v>0.203125</v>
      </c>
      <c r="AG1652" s="3">
        <f t="shared" si="849"/>
        <v>128.43190176642432</v>
      </c>
      <c r="AH1652">
        <f t="shared" si="850"/>
        <v>127.48497136464172</v>
      </c>
      <c r="AI1652" s="51">
        <f t="shared" si="851"/>
        <v>0.9469304017825948</v>
      </c>
      <c r="AJ1652" s="52">
        <f t="shared" si="852"/>
        <v>0.7438054017825948</v>
      </c>
      <c r="AK1652" s="2">
        <v>43844</v>
      </c>
      <c r="AL1652" t="str">
        <v>912828V9</v>
      </c>
      <c r="AM1652">
        <v>-1.7581</v>
      </c>
      <c r="AN1652">
        <v>1.74149</v>
      </c>
      <c r="AO1652">
        <v>0.80059999999999998</v>
      </c>
      <c r="AP1652">
        <v>128.9375</v>
      </c>
      <c r="AQ1652">
        <f>VLOOKUP(AL1652,工作表1!$F$3:$G$1000,2,FALSE)</f>
        <v>2.25</v>
      </c>
      <c r="AR1652" t="str">
        <f>VLOOKUP(AL1652,工作表1!$F$3:$H$1000,3,FALSE)</f>
        <v>2027/2/15</v>
      </c>
      <c r="AS1652">
        <f t="shared" si="837"/>
        <v>1.577</v>
      </c>
      <c r="AT1652">
        <f t="shared" si="838"/>
        <v>0.67300000000000004</v>
      </c>
      <c r="AU1652" s="43">
        <f t="shared" si="853"/>
        <v>43876</v>
      </c>
      <c r="AV1652" s="43">
        <f t="shared" si="839"/>
        <v>44012</v>
      </c>
      <c r="AW1652" s="45">
        <f t="shared" si="854"/>
        <v>0.93546195652173914</v>
      </c>
      <c r="AX1652" s="45">
        <f t="shared" si="855"/>
        <v>1.9649140113162598</v>
      </c>
      <c r="AY1652" s="47">
        <f t="shared" si="856"/>
        <v>103.4038068036037</v>
      </c>
      <c r="AZ1652" s="47">
        <f t="shared" si="857"/>
        <v>127.48497136464172</v>
      </c>
      <c r="BA1652" s="43"/>
      <c r="BC1652" s="2">
        <v>43843</v>
      </c>
      <c r="BD1652" t="str">
        <v>912828X8</v>
      </c>
      <c r="BE1652">
        <v>5.1538000000000004</v>
      </c>
      <c r="BF1652">
        <v>1.4124699999999999</v>
      </c>
      <c r="BG1652">
        <v>0.80720000000000003</v>
      </c>
      <c r="BH1652">
        <v>128.296875</v>
      </c>
      <c r="BI1652">
        <f>VLOOKUP(BD1652,工作表1!$K$3:$L$1000,2,FALSE)</f>
        <v>2.375</v>
      </c>
      <c r="BJ1652" t="str">
        <f>VLOOKUP(BD1652,工作表1!$K$3:$M$1000,3,FALSE)</f>
        <v>2027/5/15</v>
      </c>
      <c r="BK1652">
        <f t="shared" si="840"/>
        <v>1.5765</v>
      </c>
      <c r="BL1652">
        <f t="shared" si="841"/>
        <v>0.79849999999999999</v>
      </c>
      <c r="BM1652" s="43">
        <f t="shared" si="858"/>
        <v>43966</v>
      </c>
      <c r="BN1652" s="43">
        <f t="shared" si="842"/>
        <v>44104</v>
      </c>
      <c r="BO1652" s="45">
        <f t="shared" si="859"/>
        <v>0.39148351648351648</v>
      </c>
      <c r="BP1652" s="45">
        <f t="shared" si="860"/>
        <v>2.0832643384013245</v>
      </c>
      <c r="BQ1652" s="47">
        <f t="shared" si="861"/>
        <v>104.1699590495223</v>
      </c>
      <c r="BR1652" s="47">
        <f t="shared" si="862"/>
        <v>126.46729424814446</v>
      </c>
    </row>
    <row r="1653" spans="6:70" x14ac:dyDescent="0.25">
      <c r="F1653" s="2">
        <v>43888</v>
      </c>
      <c r="G1653">
        <v>1.3580000000000001</v>
      </c>
      <c r="H1653" s="43">
        <v>43922</v>
      </c>
      <c r="I1653">
        <v>0.48620000000000002</v>
      </c>
      <c r="L1653" s="2">
        <v>43843</v>
      </c>
      <c r="M1653" t="str">
        <v>912828U2</v>
      </c>
      <c r="N1653">
        <v>-0.1986</v>
      </c>
      <c r="O1653">
        <v>1.6554800000000001</v>
      </c>
      <c r="P1653">
        <v>0.7873</v>
      </c>
      <c r="Q1653">
        <v>128.921875</v>
      </c>
      <c r="R1653">
        <f>VLOOKUP(M1653,工作表1!$A$3:$B$1000,2,FALSE)</f>
        <v>2</v>
      </c>
      <c r="S1653" t="str">
        <f>VLOOKUP(M1653,工作表1!$A$3:$C$1000,3,FALSE)</f>
        <v>2026/11/15</v>
      </c>
      <c r="T1653">
        <f t="shared" si="832"/>
        <v>1.5765</v>
      </c>
      <c r="U1653">
        <f t="shared" si="831"/>
        <v>0.42349999999999999</v>
      </c>
      <c r="V1653" s="43">
        <f t="shared" si="843"/>
        <v>43966</v>
      </c>
      <c r="W1653" s="43">
        <f t="shared" si="833"/>
        <v>43921</v>
      </c>
      <c r="X1653" s="45">
        <f t="shared" si="844"/>
        <v>0.32967032967032966</v>
      </c>
      <c r="Y1653" s="45">
        <f t="shared" si="845"/>
        <v>0.75158813788950773</v>
      </c>
      <c r="Z1653" s="47">
        <f t="shared" si="846"/>
        <v>101.54265290994657</v>
      </c>
      <c r="AA1653" s="47">
        <f t="shared" si="847"/>
        <v>128.1912949974585</v>
      </c>
      <c r="AB1653" s="45">
        <f t="shared" si="848"/>
        <v>1.7643</v>
      </c>
      <c r="AC1653" s="2" t="str">
        <f t="shared" si="834"/>
        <v>TY1</v>
      </c>
      <c r="AD1653">
        <f t="shared" si="835"/>
        <v>128.921875</v>
      </c>
      <c r="AE1653">
        <f t="shared" si="836"/>
        <v>128.71875</v>
      </c>
      <c r="AF1653" s="49">
        <f t="shared" si="863"/>
        <v>0.203125</v>
      </c>
      <c r="AG1653" s="3">
        <f t="shared" si="849"/>
        <v>128.1912949974585</v>
      </c>
      <c r="AH1653">
        <f t="shared" si="850"/>
        <v>127.22741146333779</v>
      </c>
      <c r="AI1653" s="51">
        <f t="shared" si="851"/>
        <v>0.96388353412071126</v>
      </c>
      <c r="AJ1653" s="52">
        <f t="shared" si="852"/>
        <v>0.76075853412071126</v>
      </c>
      <c r="AK1653" s="2">
        <v>43843</v>
      </c>
      <c r="AL1653" t="str">
        <v>912828V9</v>
      </c>
      <c r="AM1653">
        <v>-2.2469000000000001</v>
      </c>
      <c r="AN1653">
        <v>1.7727200000000001</v>
      </c>
      <c r="AO1653">
        <v>0.80059999999999998</v>
      </c>
      <c r="AP1653">
        <v>128.71875</v>
      </c>
      <c r="AQ1653">
        <f>VLOOKUP(AL1653,工作表1!$F$3:$G$1000,2,FALSE)</f>
        <v>2.25</v>
      </c>
      <c r="AR1653" t="str">
        <f>VLOOKUP(AL1653,工作表1!$F$3:$H$1000,3,FALSE)</f>
        <v>2027/2/15</v>
      </c>
      <c r="AS1653">
        <f t="shared" si="837"/>
        <v>1.5765</v>
      </c>
      <c r="AT1653">
        <f t="shared" si="838"/>
        <v>0.67349999999999999</v>
      </c>
      <c r="AU1653" s="43">
        <f t="shared" si="853"/>
        <v>43876</v>
      </c>
      <c r="AV1653" s="43">
        <f t="shared" si="839"/>
        <v>44012</v>
      </c>
      <c r="AW1653" s="45">
        <f t="shared" si="854"/>
        <v>0.92934782608695654</v>
      </c>
      <c r="AX1653" s="45">
        <f t="shared" si="855"/>
        <v>1.9649642644431209</v>
      </c>
      <c r="AY1653" s="47">
        <f t="shared" si="856"/>
        <v>103.20585767234276</v>
      </c>
      <c r="AZ1653" s="47">
        <f t="shared" si="857"/>
        <v>127.22741146333779</v>
      </c>
      <c r="BA1653" s="43"/>
      <c r="BC1653" s="2">
        <v>43840</v>
      </c>
      <c r="BD1653" t="str">
        <v>912828X8</v>
      </c>
      <c r="BE1653">
        <v>5.6174999999999997</v>
      </c>
      <c r="BF1653">
        <v>1.3904000000000001</v>
      </c>
      <c r="BG1653">
        <v>0.80720000000000003</v>
      </c>
      <c r="BH1653">
        <v>128.46875</v>
      </c>
      <c r="BI1653">
        <f>VLOOKUP(BD1653,工作表1!$K$3:$L$1000,2,FALSE)</f>
        <v>2.375</v>
      </c>
      <c r="BJ1653" t="str">
        <f>VLOOKUP(BD1653,工作表1!$K$3:$M$1000,3,FALSE)</f>
        <v>2027/5/15</v>
      </c>
      <c r="BK1653">
        <f t="shared" si="840"/>
        <v>1.5680000000000001</v>
      </c>
      <c r="BL1653">
        <f t="shared" si="841"/>
        <v>0.80699999999999994</v>
      </c>
      <c r="BM1653" s="43">
        <f t="shared" si="858"/>
        <v>43966</v>
      </c>
      <c r="BN1653" s="43">
        <f t="shared" si="842"/>
        <v>44104</v>
      </c>
      <c r="BO1653" s="45">
        <f t="shared" si="859"/>
        <v>0.38495879120879123</v>
      </c>
      <c r="BP1653" s="45">
        <f t="shared" si="860"/>
        <v>2.0832464624416676</v>
      </c>
      <c r="BQ1653" s="47">
        <f t="shared" si="861"/>
        <v>104.32655199296914</v>
      </c>
      <c r="BR1653" s="47">
        <f t="shared" si="862"/>
        <v>126.64371776421024</v>
      </c>
    </row>
    <row r="1654" spans="6:70" x14ac:dyDescent="0.25">
      <c r="F1654" s="2">
        <v>43887</v>
      </c>
      <c r="G1654">
        <v>1.4790000000000001</v>
      </c>
      <c r="H1654" s="43">
        <v>43921</v>
      </c>
      <c r="I1654">
        <v>0.54069999999999996</v>
      </c>
      <c r="L1654" s="2">
        <v>43840</v>
      </c>
      <c r="M1654" t="str">
        <v>912828U2</v>
      </c>
      <c r="N1654">
        <v>-0.1772</v>
      </c>
      <c r="O1654">
        <v>1.64805</v>
      </c>
      <c r="P1654">
        <v>0.7873</v>
      </c>
      <c r="Q1654">
        <v>129.078125</v>
      </c>
      <c r="R1654">
        <f>VLOOKUP(M1654,工作表1!$A$3:$B$1000,2,FALSE)</f>
        <v>2</v>
      </c>
      <c r="S1654" t="str">
        <f>VLOOKUP(M1654,工作表1!$A$3:$C$1000,3,FALSE)</f>
        <v>2026/11/15</v>
      </c>
      <c r="T1654">
        <f t="shared" si="832"/>
        <v>1.5680000000000001</v>
      </c>
      <c r="U1654">
        <f t="shared" si="831"/>
        <v>0.43199999999999994</v>
      </c>
      <c r="V1654" s="43">
        <f t="shared" si="843"/>
        <v>43966</v>
      </c>
      <c r="W1654" s="43">
        <f t="shared" si="833"/>
        <v>43921</v>
      </c>
      <c r="X1654" s="45">
        <f t="shared" si="844"/>
        <v>0.32417582417582419</v>
      </c>
      <c r="Y1654" s="45">
        <f t="shared" si="845"/>
        <v>0.75157308444979676</v>
      </c>
      <c r="Z1654" s="47">
        <f t="shared" si="846"/>
        <v>101.66773847561662</v>
      </c>
      <c r="AA1654" s="47">
        <f t="shared" si="847"/>
        <v>128.33764647430957</v>
      </c>
      <c r="AB1654" s="45">
        <f t="shared" si="848"/>
        <v>1.7403999999999999</v>
      </c>
      <c r="AC1654" s="2" t="str">
        <f t="shared" si="834"/>
        <v>TY1</v>
      </c>
      <c r="AD1654">
        <f t="shared" si="835"/>
        <v>129.078125</v>
      </c>
      <c r="AE1654">
        <f t="shared" si="836"/>
        <v>128.890625</v>
      </c>
      <c r="AF1654" s="49">
        <f t="shared" si="863"/>
        <v>0.1875</v>
      </c>
      <c r="AG1654" s="3">
        <f t="shared" si="849"/>
        <v>128.33764647430957</v>
      </c>
      <c r="AH1654">
        <f t="shared" si="850"/>
        <v>127.38825685107285</v>
      </c>
      <c r="AI1654" s="51">
        <f t="shared" si="851"/>
        <v>0.94938962323671205</v>
      </c>
      <c r="AJ1654" s="52">
        <f t="shared" si="852"/>
        <v>0.76188962323671205</v>
      </c>
      <c r="AK1654" s="2">
        <v>43840</v>
      </c>
      <c r="AL1654" t="str">
        <v>912828V9</v>
      </c>
      <c r="AM1654">
        <v>-2.2233999999999998</v>
      </c>
      <c r="AN1654">
        <v>1.7661500000000001</v>
      </c>
      <c r="AO1654">
        <v>0.80059999999999998</v>
      </c>
      <c r="AP1654">
        <v>128.890625</v>
      </c>
      <c r="AQ1654">
        <f>VLOOKUP(AL1654,工作表1!$F$3:$G$1000,2,FALSE)</f>
        <v>2.25</v>
      </c>
      <c r="AR1654" t="str">
        <f>VLOOKUP(AL1654,工作表1!$F$3:$H$1000,3,FALSE)</f>
        <v>2027/2/15</v>
      </c>
      <c r="AS1654">
        <f t="shared" si="837"/>
        <v>1.5680000000000001</v>
      </c>
      <c r="AT1654">
        <f t="shared" si="838"/>
        <v>0.68199999999999994</v>
      </c>
      <c r="AU1654" s="43">
        <f t="shared" si="853"/>
        <v>43876</v>
      </c>
      <c r="AV1654" s="43">
        <f t="shared" si="839"/>
        <v>44012</v>
      </c>
      <c r="AW1654" s="45">
        <f t="shared" si="854"/>
        <v>0.92323369565217384</v>
      </c>
      <c r="AX1654" s="45">
        <f t="shared" si="855"/>
        <v>1.965014517569982</v>
      </c>
      <c r="AY1654" s="47">
        <f t="shared" si="856"/>
        <v>103.34664214881977</v>
      </c>
      <c r="AZ1654" s="47">
        <f t="shared" si="857"/>
        <v>127.38825685107285</v>
      </c>
      <c r="BA1654" s="43"/>
      <c r="BC1654" s="2">
        <v>43839</v>
      </c>
      <c r="BD1654" t="str">
        <v>912828X8</v>
      </c>
      <c r="BE1654">
        <v>4.5411000000000001</v>
      </c>
      <c r="BF1654">
        <v>1.4337500000000001</v>
      </c>
      <c r="BG1654">
        <v>0.80720000000000003</v>
      </c>
      <c r="BH1654">
        <v>128.265625</v>
      </c>
      <c r="BI1654">
        <f>VLOOKUP(BD1654,工作表1!$K$3:$L$1000,2,FALSE)</f>
        <v>2.375</v>
      </c>
      <c r="BJ1654" t="str">
        <f>VLOOKUP(BD1654,工作表1!$K$3:$M$1000,3,FALSE)</f>
        <v>2027/5/15</v>
      </c>
      <c r="BK1654">
        <f t="shared" si="840"/>
        <v>1.5674999999999999</v>
      </c>
      <c r="BL1654">
        <f t="shared" si="841"/>
        <v>0.80750000000000011</v>
      </c>
      <c r="BM1654" s="43">
        <f t="shared" si="858"/>
        <v>43966</v>
      </c>
      <c r="BN1654" s="43">
        <f t="shared" si="842"/>
        <v>44104</v>
      </c>
      <c r="BO1654" s="45">
        <f t="shared" si="859"/>
        <v>0.36538461538461542</v>
      </c>
      <c r="BP1654" s="45">
        <f t="shared" si="860"/>
        <v>2.0831928345626975</v>
      </c>
      <c r="BQ1654" s="47">
        <f t="shared" si="861"/>
        <v>104.14663920900898</v>
      </c>
      <c r="BR1654" s="47">
        <f t="shared" si="862"/>
        <v>126.39047887942856</v>
      </c>
    </row>
    <row r="1655" spans="6:70" x14ac:dyDescent="0.25">
      <c r="F1655" s="2">
        <v>43886</v>
      </c>
      <c r="G1655">
        <v>1.5109999999999999</v>
      </c>
      <c r="H1655" s="43">
        <v>43920</v>
      </c>
      <c r="I1655">
        <v>0.58620000000000005</v>
      </c>
      <c r="L1655" s="2">
        <v>43839</v>
      </c>
      <c r="M1655" t="str">
        <v>912828U2</v>
      </c>
      <c r="N1655">
        <v>-7.8799999999999995E-2</v>
      </c>
      <c r="O1655">
        <v>1.6307499999999999</v>
      </c>
      <c r="P1655">
        <v>0.7873</v>
      </c>
      <c r="Q1655">
        <v>128.890625</v>
      </c>
      <c r="R1655">
        <f>VLOOKUP(M1655,工作表1!$A$3:$B$1000,2,FALSE)</f>
        <v>2</v>
      </c>
      <c r="S1655" t="str">
        <f>VLOOKUP(M1655,工作表1!$A$3:$C$1000,3,FALSE)</f>
        <v>2026/11/15</v>
      </c>
      <c r="T1655">
        <f t="shared" si="832"/>
        <v>1.5674999999999999</v>
      </c>
      <c r="U1655">
        <f t="shared" si="831"/>
        <v>0.43250000000000011</v>
      </c>
      <c r="V1655" s="43">
        <f t="shared" si="843"/>
        <v>43966</v>
      </c>
      <c r="W1655" s="43">
        <f t="shared" si="833"/>
        <v>43921</v>
      </c>
      <c r="X1655" s="45">
        <f t="shared" si="844"/>
        <v>0.30769230769230771</v>
      </c>
      <c r="Y1655" s="45">
        <f t="shared" si="845"/>
        <v>0.75152792413066383</v>
      </c>
      <c r="Z1655" s="47">
        <f t="shared" si="846"/>
        <v>101.53651239405387</v>
      </c>
      <c r="AA1655" s="47">
        <f t="shared" si="847"/>
        <v>128.14016958020096</v>
      </c>
      <c r="AB1655" s="45">
        <f t="shared" si="848"/>
        <v>1.7666999999999999</v>
      </c>
      <c r="AC1655" s="2" t="str">
        <f t="shared" si="834"/>
        <v>TY1</v>
      </c>
      <c r="AD1655">
        <f t="shared" si="835"/>
        <v>128.890625</v>
      </c>
      <c r="AE1655">
        <f t="shared" si="836"/>
        <v>128.6875</v>
      </c>
      <c r="AF1655" s="49">
        <f t="shared" si="863"/>
        <v>0.203125</v>
      </c>
      <c r="AG1655" s="3">
        <f t="shared" si="849"/>
        <v>128.14016958020096</v>
      </c>
      <c r="AH1655">
        <f t="shared" si="850"/>
        <v>127.17561781014861</v>
      </c>
      <c r="AI1655" s="51">
        <f t="shared" si="851"/>
        <v>0.96455177005235271</v>
      </c>
      <c r="AJ1655" s="52">
        <f t="shared" si="852"/>
        <v>0.76142677005235271</v>
      </c>
      <c r="AK1655" s="2">
        <v>43839</v>
      </c>
      <c r="AL1655" t="str">
        <v>912828V9</v>
      </c>
      <c r="AM1655">
        <v>-2.2446999999999999</v>
      </c>
      <c r="AN1655">
        <v>1.7622199999999999</v>
      </c>
      <c r="AO1655">
        <v>0.80059999999999998</v>
      </c>
      <c r="AP1655">
        <v>128.6875</v>
      </c>
      <c r="AQ1655">
        <f>VLOOKUP(AL1655,工作表1!$F$3:$G$1000,2,FALSE)</f>
        <v>2.25</v>
      </c>
      <c r="AR1655" t="str">
        <f>VLOOKUP(AL1655,工作表1!$F$3:$H$1000,3,FALSE)</f>
        <v>2027/2/15</v>
      </c>
      <c r="AS1655">
        <f t="shared" si="837"/>
        <v>1.5674999999999999</v>
      </c>
      <c r="AT1655">
        <f t="shared" si="838"/>
        <v>0.68250000000000011</v>
      </c>
      <c r="AU1655" s="43">
        <f t="shared" si="853"/>
        <v>43876</v>
      </c>
      <c r="AV1655" s="43">
        <f t="shared" si="839"/>
        <v>44012</v>
      </c>
      <c r="AW1655" s="45">
        <f t="shared" si="854"/>
        <v>0.90489130434782616</v>
      </c>
      <c r="AX1655" s="45">
        <f t="shared" si="855"/>
        <v>1.9651652769505659</v>
      </c>
      <c r="AY1655" s="47">
        <f t="shared" si="856"/>
        <v>103.20077719871365</v>
      </c>
      <c r="AZ1655" s="47">
        <f t="shared" si="857"/>
        <v>127.17561781014861</v>
      </c>
      <c r="BA1655" s="43"/>
      <c r="BC1655" s="2">
        <v>43838</v>
      </c>
      <c r="BD1655" t="str">
        <v>912828X8</v>
      </c>
      <c r="BE1655">
        <v>4.6718000000000002</v>
      </c>
      <c r="BF1655">
        <v>1.4289400000000001</v>
      </c>
      <c r="BG1655">
        <v>0.80720000000000003</v>
      </c>
      <c r="BH1655">
        <v>128.140625</v>
      </c>
      <c r="BI1655">
        <f>VLOOKUP(BD1655,工作表1!$K$3:$L$1000,2,FALSE)</f>
        <v>2.375</v>
      </c>
      <c r="BJ1655" t="str">
        <f>VLOOKUP(BD1655,工作表1!$K$3:$M$1000,3,FALSE)</f>
        <v>2027/5/15</v>
      </c>
      <c r="BK1655">
        <f t="shared" si="840"/>
        <v>1.569</v>
      </c>
      <c r="BL1655">
        <f t="shared" si="841"/>
        <v>0.80600000000000005</v>
      </c>
      <c r="BM1655" s="43">
        <f t="shared" si="858"/>
        <v>43966</v>
      </c>
      <c r="BN1655" s="43">
        <f t="shared" si="842"/>
        <v>44104</v>
      </c>
      <c r="BO1655" s="45">
        <f t="shared" si="859"/>
        <v>0.35885989010989011</v>
      </c>
      <c r="BP1655" s="45">
        <f t="shared" si="860"/>
        <v>2.083174958603041</v>
      </c>
      <c r="BQ1655" s="47">
        <f t="shared" si="861"/>
        <v>104.05287496087492</v>
      </c>
      <c r="BR1655" s="47">
        <f t="shared" si="862"/>
        <v>126.2657186431229</v>
      </c>
    </row>
    <row r="1656" spans="6:70" x14ac:dyDescent="0.25">
      <c r="F1656" s="2">
        <v>43885</v>
      </c>
      <c r="G1656">
        <v>1.5209999999999999</v>
      </c>
      <c r="H1656" s="43">
        <v>43917</v>
      </c>
      <c r="I1656">
        <v>0.56120000000000003</v>
      </c>
      <c r="L1656" s="2">
        <v>43838</v>
      </c>
      <c r="M1656" t="str">
        <v>912828U2</v>
      </c>
      <c r="N1656">
        <v>2.7900000000000001E-2</v>
      </c>
      <c r="O1656">
        <v>1.6162399999999999</v>
      </c>
      <c r="P1656">
        <v>0.7873</v>
      </c>
      <c r="Q1656">
        <v>128.765625</v>
      </c>
      <c r="R1656">
        <f>VLOOKUP(M1656,工作表1!$A$3:$B$1000,2,FALSE)</f>
        <v>2</v>
      </c>
      <c r="S1656" t="str">
        <f>VLOOKUP(M1656,工作表1!$A$3:$C$1000,3,FALSE)</f>
        <v>2026/11/15</v>
      </c>
      <c r="T1656">
        <f t="shared" si="832"/>
        <v>1.569</v>
      </c>
      <c r="U1656">
        <f t="shared" si="831"/>
        <v>0.43100000000000005</v>
      </c>
      <c r="V1656" s="43">
        <f t="shared" si="843"/>
        <v>43966</v>
      </c>
      <c r="W1656" s="43">
        <f t="shared" si="833"/>
        <v>43921</v>
      </c>
      <c r="X1656" s="45">
        <f t="shared" si="844"/>
        <v>0.30219780219780218</v>
      </c>
      <c r="Y1656" s="45">
        <f t="shared" si="845"/>
        <v>0.75151287069095285</v>
      </c>
      <c r="Z1656" s="47">
        <f t="shared" si="846"/>
        <v>101.44278822648216</v>
      </c>
      <c r="AA1656" s="47">
        <f t="shared" si="847"/>
        <v>128.01133828059017</v>
      </c>
      <c r="AB1656" s="45">
        <f t="shared" si="848"/>
        <v>1.7810999999999999</v>
      </c>
      <c r="AC1656" s="2" t="str">
        <f t="shared" si="834"/>
        <v>TY1</v>
      </c>
      <c r="AD1656">
        <f t="shared" si="835"/>
        <v>128.765625</v>
      </c>
      <c r="AE1656">
        <f t="shared" si="836"/>
        <v>128.5625</v>
      </c>
      <c r="AF1656" s="49">
        <f t="shared" si="863"/>
        <v>0.203125</v>
      </c>
      <c r="AG1656" s="3">
        <f t="shared" si="849"/>
        <v>128.01133828059017</v>
      </c>
      <c r="AH1656">
        <f t="shared" si="850"/>
        <v>127.04949007981197</v>
      </c>
      <c r="AI1656" s="51">
        <f t="shared" si="851"/>
        <v>0.96184820077819211</v>
      </c>
      <c r="AJ1656" s="52">
        <f t="shared" si="852"/>
        <v>0.75872320077819211</v>
      </c>
      <c r="AK1656" s="2">
        <v>43838</v>
      </c>
      <c r="AL1656" t="str">
        <v>912828V9</v>
      </c>
      <c r="AM1656">
        <v>-2.1145999999999998</v>
      </c>
      <c r="AN1656">
        <v>1.75332</v>
      </c>
      <c r="AO1656">
        <v>0.80059999999999998</v>
      </c>
      <c r="AP1656">
        <v>128.5625</v>
      </c>
      <c r="AQ1656">
        <f>VLOOKUP(AL1656,工作表1!$F$3:$G$1000,2,FALSE)</f>
        <v>2.25</v>
      </c>
      <c r="AR1656" t="str">
        <f>VLOOKUP(AL1656,工作表1!$F$3:$H$1000,3,FALSE)</f>
        <v>2027/2/15</v>
      </c>
      <c r="AS1656">
        <f t="shared" si="837"/>
        <v>1.569</v>
      </c>
      <c r="AT1656">
        <f t="shared" si="838"/>
        <v>0.68100000000000005</v>
      </c>
      <c r="AU1656" s="43">
        <f t="shared" si="853"/>
        <v>43876</v>
      </c>
      <c r="AV1656" s="43">
        <f t="shared" si="839"/>
        <v>44012</v>
      </c>
      <c r="AW1656" s="45">
        <f t="shared" si="854"/>
        <v>0.89877717391304346</v>
      </c>
      <c r="AX1656" s="45">
        <f t="shared" si="855"/>
        <v>1.965215530077427</v>
      </c>
      <c r="AY1656" s="47">
        <f t="shared" si="856"/>
        <v>103.10712488575135</v>
      </c>
      <c r="AZ1656" s="47">
        <f t="shared" si="857"/>
        <v>127.04949007981197</v>
      </c>
      <c r="BA1656" s="43"/>
      <c r="BC1656" s="2">
        <v>43837</v>
      </c>
      <c r="BD1656" t="str">
        <v>912828X8</v>
      </c>
      <c r="BE1656">
        <v>5.6276000000000002</v>
      </c>
      <c r="BF1656">
        <v>1.39046</v>
      </c>
      <c r="BG1656">
        <v>0.80720000000000003</v>
      </c>
      <c r="BH1656">
        <v>128.53125</v>
      </c>
      <c r="BI1656">
        <f>VLOOKUP(BD1656,工作表1!$K$3:$L$1000,2,FALSE)</f>
        <v>2.375</v>
      </c>
      <c r="BJ1656" t="str">
        <f>VLOOKUP(BD1656,工作表1!$K$3:$M$1000,3,FALSE)</f>
        <v>2027/5/15</v>
      </c>
      <c r="BK1656">
        <f t="shared" si="840"/>
        <v>1.5649999999999999</v>
      </c>
      <c r="BL1656">
        <f t="shared" si="841"/>
        <v>0.81</v>
      </c>
      <c r="BM1656" s="43">
        <f t="shared" si="858"/>
        <v>43966</v>
      </c>
      <c r="BN1656" s="43">
        <f t="shared" si="842"/>
        <v>44104</v>
      </c>
      <c r="BO1656" s="45">
        <f t="shared" si="859"/>
        <v>0.35233516483516486</v>
      </c>
      <c r="BP1656" s="45">
        <f t="shared" si="860"/>
        <v>2.0831570826433841</v>
      </c>
      <c r="BQ1656" s="47">
        <f t="shared" si="861"/>
        <v>104.39696572169534</v>
      </c>
      <c r="BR1656" s="47">
        <f t="shared" si="862"/>
        <v>126.678371010136</v>
      </c>
    </row>
    <row r="1657" spans="6:70" x14ac:dyDescent="0.25">
      <c r="F1657" s="2">
        <v>43882</v>
      </c>
      <c r="G1657">
        <v>1.5529999999999999</v>
      </c>
      <c r="H1657" s="43">
        <v>43916</v>
      </c>
      <c r="I1657">
        <v>0.72189999999999999</v>
      </c>
      <c r="L1657" s="2">
        <v>43837</v>
      </c>
      <c r="M1657" t="str">
        <v>912828U2</v>
      </c>
      <c r="N1657">
        <v>-0.3165</v>
      </c>
      <c r="O1657">
        <v>1.6610400000000001</v>
      </c>
      <c r="P1657">
        <v>0.7873</v>
      </c>
      <c r="Q1657">
        <v>129.15625</v>
      </c>
      <c r="R1657">
        <f>VLOOKUP(M1657,工作表1!$A$3:$B$1000,2,FALSE)</f>
        <v>2</v>
      </c>
      <c r="S1657" t="str">
        <f>VLOOKUP(M1657,工作表1!$A$3:$C$1000,3,FALSE)</f>
        <v>2026/11/15</v>
      </c>
      <c r="T1657">
        <f t="shared" si="832"/>
        <v>1.5649999999999999</v>
      </c>
      <c r="U1657">
        <f t="shared" si="831"/>
        <v>0.43500000000000005</v>
      </c>
      <c r="V1657" s="43">
        <f t="shared" si="843"/>
        <v>43966</v>
      </c>
      <c r="W1657" s="43">
        <f t="shared" si="833"/>
        <v>43921</v>
      </c>
      <c r="X1657" s="45">
        <f t="shared" si="844"/>
        <v>0.2967032967032967</v>
      </c>
      <c r="Y1657" s="45">
        <f t="shared" si="845"/>
        <v>0.75149781725124187</v>
      </c>
      <c r="Z1657" s="47">
        <f t="shared" si="846"/>
        <v>101.73933500692495</v>
      </c>
      <c r="AA1657" s="47">
        <f t="shared" si="847"/>
        <v>128.37661497766715</v>
      </c>
      <c r="AB1657" s="45">
        <f t="shared" si="848"/>
        <v>1.7284999999999999</v>
      </c>
      <c r="AC1657" s="2" t="str">
        <f t="shared" si="834"/>
        <v>TY1</v>
      </c>
      <c r="AD1657">
        <f t="shared" si="835"/>
        <v>129.15625</v>
      </c>
      <c r="AE1657">
        <f t="shared" si="836"/>
        <v>128.953125</v>
      </c>
      <c r="AF1657" s="49">
        <f t="shared" si="863"/>
        <v>0.203125</v>
      </c>
      <c r="AG1657" s="3">
        <f t="shared" si="849"/>
        <v>128.37661497766715</v>
      </c>
      <c r="AH1657">
        <f t="shared" si="850"/>
        <v>127.44731986270845</v>
      </c>
      <c r="AI1657" s="51">
        <f t="shared" si="851"/>
        <v>0.92929511495869122</v>
      </c>
      <c r="AJ1657" s="52">
        <f t="shared" si="852"/>
        <v>0.72617011495869122</v>
      </c>
      <c r="AK1657" s="2">
        <v>43837</v>
      </c>
      <c r="AL1657" t="str">
        <v>912828V9</v>
      </c>
      <c r="AM1657">
        <v>-1.6033999999999999</v>
      </c>
      <c r="AN1657">
        <v>1.71919</v>
      </c>
      <c r="AO1657">
        <v>0.80059999999999998</v>
      </c>
      <c r="AP1657">
        <v>128.953125</v>
      </c>
      <c r="AQ1657">
        <f>VLOOKUP(AL1657,工作表1!$F$3:$G$1000,2,FALSE)</f>
        <v>2.25</v>
      </c>
      <c r="AR1657" t="str">
        <f>VLOOKUP(AL1657,工作表1!$F$3:$H$1000,3,FALSE)</f>
        <v>2027/2/15</v>
      </c>
      <c r="AS1657">
        <f t="shared" si="837"/>
        <v>1.5649999999999999</v>
      </c>
      <c r="AT1657">
        <f t="shared" si="838"/>
        <v>0.68500000000000005</v>
      </c>
      <c r="AU1657" s="43">
        <f t="shared" si="853"/>
        <v>43876</v>
      </c>
      <c r="AV1657" s="43">
        <f t="shared" si="839"/>
        <v>44012</v>
      </c>
      <c r="AW1657" s="45">
        <f t="shared" si="854"/>
        <v>0.89266304347826086</v>
      </c>
      <c r="AX1657" s="45">
        <f t="shared" si="855"/>
        <v>1.9652657832042881</v>
      </c>
      <c r="AY1657" s="47">
        <f t="shared" si="856"/>
        <v>103.43560295788348</v>
      </c>
      <c r="AZ1657" s="47">
        <f t="shared" si="857"/>
        <v>127.44731986270845</v>
      </c>
      <c r="BA1657" s="43"/>
      <c r="BC1657" s="2">
        <v>43836</v>
      </c>
      <c r="BD1657" t="str">
        <v>912828X8</v>
      </c>
      <c r="BE1657">
        <v>4.7008999999999999</v>
      </c>
      <c r="BF1657">
        <v>1.4099200000000001</v>
      </c>
      <c r="BG1657">
        <v>0.80720000000000003</v>
      </c>
      <c r="BH1657">
        <v>128.625</v>
      </c>
      <c r="BI1657">
        <f>VLOOKUP(BD1657,工作表1!$K$3:$L$1000,2,FALSE)</f>
        <v>2.375</v>
      </c>
      <c r="BJ1657" t="str">
        <f>VLOOKUP(BD1657,工作表1!$K$3:$M$1000,3,FALSE)</f>
        <v>2027/5/15</v>
      </c>
      <c r="BK1657">
        <f t="shared" si="840"/>
        <v>1.5649999999999999</v>
      </c>
      <c r="BL1657">
        <f t="shared" si="841"/>
        <v>0.81</v>
      </c>
      <c r="BM1657" s="43">
        <f t="shared" si="858"/>
        <v>43966</v>
      </c>
      <c r="BN1657" s="43">
        <f t="shared" si="842"/>
        <v>44104</v>
      </c>
      <c r="BO1657" s="45">
        <f t="shared" si="859"/>
        <v>0.34581043956043961</v>
      </c>
      <c r="BP1657" s="45">
        <f t="shared" si="860"/>
        <v>2.0831392066837275</v>
      </c>
      <c r="BQ1657" s="47">
        <f t="shared" si="861"/>
        <v>104.4511593744201</v>
      </c>
      <c r="BR1657" s="47">
        <f t="shared" si="862"/>
        <v>126.73553197024722</v>
      </c>
    </row>
    <row r="1658" spans="6:70" x14ac:dyDescent="0.25">
      <c r="F1658" s="2">
        <v>43881</v>
      </c>
      <c r="G1658">
        <v>1.56</v>
      </c>
      <c r="H1658" s="43">
        <v>43915</v>
      </c>
      <c r="I1658">
        <v>0.74490000000000001</v>
      </c>
      <c r="L1658" s="2">
        <v>43836</v>
      </c>
      <c r="M1658" t="str">
        <v>912828U2</v>
      </c>
      <c r="N1658">
        <v>-0.34300000000000003</v>
      </c>
      <c r="O1658">
        <v>1.6449800000000001</v>
      </c>
      <c r="P1658">
        <v>0.7873</v>
      </c>
      <c r="Q1658">
        <v>129.25</v>
      </c>
      <c r="R1658">
        <f>VLOOKUP(M1658,工作表1!$A$3:$B$1000,2,FALSE)</f>
        <v>2</v>
      </c>
      <c r="S1658" t="str">
        <f>VLOOKUP(M1658,工作表1!$A$3:$C$1000,3,FALSE)</f>
        <v>2026/11/15</v>
      </c>
      <c r="T1658">
        <f t="shared" si="832"/>
        <v>1.5649999999999999</v>
      </c>
      <c r="U1658">
        <f t="shared" si="831"/>
        <v>0.43500000000000005</v>
      </c>
      <c r="V1658" s="43">
        <f t="shared" si="843"/>
        <v>43966</v>
      </c>
      <c r="W1658" s="43">
        <f t="shared" si="833"/>
        <v>43921</v>
      </c>
      <c r="X1658" s="45">
        <f t="shared" si="844"/>
        <v>0.29120879120879123</v>
      </c>
      <c r="Y1658" s="45">
        <f t="shared" si="845"/>
        <v>0.7514827638115309</v>
      </c>
      <c r="Z1658" s="47">
        <f t="shared" si="846"/>
        <v>101.80825069316084</v>
      </c>
      <c r="AA1658" s="47">
        <f t="shared" si="847"/>
        <v>128.4539201478855</v>
      </c>
      <c r="AB1658" s="45">
        <f t="shared" si="848"/>
        <v>1.7214</v>
      </c>
      <c r="AC1658" s="2" t="str">
        <f t="shared" si="834"/>
        <v>TY1</v>
      </c>
      <c r="AD1658">
        <f t="shared" si="835"/>
        <v>129.25</v>
      </c>
      <c r="AE1658">
        <f t="shared" si="836"/>
        <v>129.046875</v>
      </c>
      <c r="AF1658" s="49">
        <f t="shared" si="863"/>
        <v>0.203125</v>
      </c>
      <c r="AG1658" s="3">
        <f t="shared" si="849"/>
        <v>128.4539201478855</v>
      </c>
      <c r="AH1658">
        <f t="shared" si="850"/>
        <v>127.5226891016929</v>
      </c>
      <c r="AI1658" s="51">
        <f t="shared" si="851"/>
        <v>0.93123104619259323</v>
      </c>
      <c r="AJ1658" s="52">
        <f t="shared" si="852"/>
        <v>0.72810604619259323</v>
      </c>
      <c r="AK1658" s="2">
        <v>43836</v>
      </c>
      <c r="AL1658" t="str">
        <v>912828V9</v>
      </c>
      <c r="AM1658">
        <v>-1.8373999999999999</v>
      </c>
      <c r="AN1658">
        <v>1.71408</v>
      </c>
      <c r="AO1658">
        <v>0.80059999999999998</v>
      </c>
      <c r="AP1658">
        <v>129.046875</v>
      </c>
      <c r="AQ1658">
        <f>VLOOKUP(AL1658,工作表1!$F$3:$G$1000,2,FALSE)</f>
        <v>2.25</v>
      </c>
      <c r="AR1658" t="str">
        <f>VLOOKUP(AL1658,工作表1!$F$3:$H$1000,3,FALSE)</f>
        <v>2027/2/15</v>
      </c>
      <c r="AS1658">
        <f t="shared" si="837"/>
        <v>1.5649999999999999</v>
      </c>
      <c r="AT1658">
        <f t="shared" si="838"/>
        <v>0.68500000000000005</v>
      </c>
      <c r="AU1658" s="43">
        <f t="shared" si="853"/>
        <v>43876</v>
      </c>
      <c r="AV1658" s="43">
        <f t="shared" si="839"/>
        <v>44012</v>
      </c>
      <c r="AW1658" s="45">
        <f t="shared" si="854"/>
        <v>0.88654891304347816</v>
      </c>
      <c r="AX1658" s="45">
        <f t="shared" si="855"/>
        <v>1.9653160363311493</v>
      </c>
      <c r="AY1658" s="47">
        <f t="shared" si="856"/>
        <v>103.50399689633741</v>
      </c>
      <c r="AZ1658" s="47">
        <f t="shared" si="857"/>
        <v>127.5226891016929</v>
      </c>
      <c r="BA1658" s="43"/>
      <c r="BC1658" s="2">
        <v>43833</v>
      </c>
      <c r="BD1658" t="str">
        <v>912828X8</v>
      </c>
      <c r="BE1658">
        <v>5.0625999999999998</v>
      </c>
      <c r="BF1658">
        <v>1.37632</v>
      </c>
      <c r="BG1658">
        <v>0.80720000000000003</v>
      </c>
      <c r="BH1658">
        <v>128.765625</v>
      </c>
      <c r="BI1658">
        <f>VLOOKUP(BD1658,工作表1!$K$3:$L$1000,2,FALSE)</f>
        <v>2.375</v>
      </c>
      <c r="BJ1658" t="str">
        <f>VLOOKUP(BD1658,工作表1!$K$3:$M$1000,3,FALSE)</f>
        <v>2027/5/15</v>
      </c>
      <c r="BK1658">
        <f t="shared" si="840"/>
        <v>1.5609999999999999</v>
      </c>
      <c r="BL1658">
        <f t="shared" si="841"/>
        <v>0.81400000000000006</v>
      </c>
      <c r="BM1658" s="43">
        <f t="shared" si="858"/>
        <v>43966</v>
      </c>
      <c r="BN1658" s="43">
        <f t="shared" si="842"/>
        <v>44104</v>
      </c>
      <c r="BO1658" s="45">
        <f t="shared" si="859"/>
        <v>0.33928571428571425</v>
      </c>
      <c r="BP1658" s="45">
        <f t="shared" si="860"/>
        <v>2.0831213307240706</v>
      </c>
      <c r="BQ1658" s="47">
        <f t="shared" si="861"/>
        <v>104.59227922982242</v>
      </c>
      <c r="BR1658" s="47">
        <f t="shared" si="862"/>
        <v>126.89669246566542</v>
      </c>
    </row>
    <row r="1659" spans="6:70" x14ac:dyDescent="0.25">
      <c r="F1659" s="2">
        <v>43880</v>
      </c>
      <c r="G1659">
        <v>1.5640000000000001</v>
      </c>
      <c r="H1659" s="43">
        <v>43914</v>
      </c>
      <c r="I1659">
        <v>0.7359</v>
      </c>
      <c r="L1659" s="2">
        <v>43833</v>
      </c>
      <c r="M1659" t="str">
        <v>912828U2</v>
      </c>
      <c r="N1659">
        <v>-5.5800000000000002E-2</v>
      </c>
      <c r="O1659">
        <v>1.5872299999999999</v>
      </c>
      <c r="P1659">
        <v>0.7873</v>
      </c>
      <c r="Q1659">
        <v>129.390625</v>
      </c>
      <c r="R1659">
        <f>VLOOKUP(M1659,工作表1!$A$3:$B$1000,2,FALSE)</f>
        <v>2</v>
      </c>
      <c r="S1659" t="str">
        <f>VLOOKUP(M1659,工作表1!$A$3:$C$1000,3,FALSE)</f>
        <v>2026/11/15</v>
      </c>
      <c r="T1659">
        <f t="shared" si="832"/>
        <v>1.5609999999999999</v>
      </c>
      <c r="U1659">
        <f t="shared" si="831"/>
        <v>0.43900000000000006</v>
      </c>
      <c r="V1659" s="43">
        <f t="shared" si="843"/>
        <v>43966</v>
      </c>
      <c r="W1659" s="43">
        <f t="shared" si="833"/>
        <v>43921</v>
      </c>
      <c r="X1659" s="45">
        <f t="shared" si="844"/>
        <v>0.2857142857142857</v>
      </c>
      <c r="Y1659" s="45">
        <f t="shared" si="845"/>
        <v>0.75146771037181992</v>
      </c>
      <c r="Z1659" s="47">
        <f t="shared" si="846"/>
        <v>101.93388428725683</v>
      </c>
      <c r="AA1659" s="47">
        <f t="shared" si="847"/>
        <v>128.60206675518711</v>
      </c>
      <c r="AB1659" s="45">
        <f t="shared" si="848"/>
        <v>1.7047000000000001</v>
      </c>
      <c r="AC1659" s="2" t="str">
        <f t="shared" si="834"/>
        <v>TY1</v>
      </c>
      <c r="AD1659">
        <f t="shared" si="835"/>
        <v>129.390625</v>
      </c>
      <c r="AE1659">
        <f t="shared" si="836"/>
        <v>129.1875</v>
      </c>
      <c r="AF1659" s="49">
        <f t="shared" si="863"/>
        <v>0.203125</v>
      </c>
      <c r="AG1659" s="3">
        <f t="shared" si="849"/>
        <v>128.60206675518711</v>
      </c>
      <c r="AH1659">
        <f t="shared" si="850"/>
        <v>127.66685441699428</v>
      </c>
      <c r="AI1659" s="51">
        <f t="shared" si="851"/>
        <v>0.93521233819282656</v>
      </c>
      <c r="AJ1659" s="52">
        <f t="shared" si="852"/>
        <v>0.73208733819282656</v>
      </c>
      <c r="AK1659" s="2">
        <v>43833</v>
      </c>
      <c r="AL1659" t="str">
        <v>912828V9</v>
      </c>
      <c r="AM1659">
        <v>-1.7811999999999999</v>
      </c>
      <c r="AN1659">
        <v>1.6898299999999999</v>
      </c>
      <c r="AO1659">
        <v>0.80059999999999998</v>
      </c>
      <c r="AP1659">
        <v>129.1875</v>
      </c>
      <c r="AQ1659">
        <f>VLOOKUP(AL1659,工作表1!$F$3:$G$1000,2,FALSE)</f>
        <v>2.25</v>
      </c>
      <c r="AR1659" t="str">
        <f>VLOOKUP(AL1659,工作表1!$F$3:$H$1000,3,FALSE)</f>
        <v>2027/2/15</v>
      </c>
      <c r="AS1659">
        <f t="shared" si="837"/>
        <v>1.5609999999999999</v>
      </c>
      <c r="AT1659">
        <f t="shared" si="838"/>
        <v>0.68900000000000006</v>
      </c>
      <c r="AU1659" s="43">
        <f t="shared" si="853"/>
        <v>43876</v>
      </c>
      <c r="AV1659" s="43">
        <f t="shared" si="839"/>
        <v>44012</v>
      </c>
      <c r="AW1659" s="45">
        <f t="shared" si="854"/>
        <v>0.88043478260869568</v>
      </c>
      <c r="AX1659" s="45">
        <f t="shared" si="855"/>
        <v>1.9653662894580108</v>
      </c>
      <c r="AY1659" s="47">
        <f t="shared" si="856"/>
        <v>103.62942452904623</v>
      </c>
      <c r="AZ1659" s="47">
        <f t="shared" si="857"/>
        <v>127.66685441699428</v>
      </c>
      <c r="BA1659" s="43"/>
      <c r="BC1659" s="2">
        <v>43832</v>
      </c>
      <c r="BD1659" t="str">
        <v>912828X8</v>
      </c>
      <c r="BE1659">
        <v>4.2317</v>
      </c>
      <c r="BF1659">
        <v>1.40757</v>
      </c>
      <c r="BG1659">
        <v>0.80720000000000003</v>
      </c>
      <c r="BH1659">
        <v>127.984375</v>
      </c>
      <c r="BI1659">
        <f>VLOOKUP(BD1659,工作表1!$K$3:$L$1000,2,FALSE)</f>
        <v>2.375</v>
      </c>
      <c r="BJ1659" t="str">
        <f>VLOOKUP(BD1659,工作表1!$K$3:$M$1000,3,FALSE)</f>
        <v>2027/5/15</v>
      </c>
      <c r="BK1659">
        <f t="shared" si="840"/>
        <v>1.56</v>
      </c>
      <c r="BL1659">
        <f t="shared" si="841"/>
        <v>0.81499999999999995</v>
      </c>
      <c r="BM1659" s="43">
        <f t="shared" si="858"/>
        <v>43966</v>
      </c>
      <c r="BN1659" s="43">
        <f t="shared" si="842"/>
        <v>44104</v>
      </c>
      <c r="BO1659" s="45">
        <f t="shared" si="859"/>
        <v>0.31971153846153844</v>
      </c>
      <c r="BP1659" s="45">
        <f t="shared" si="860"/>
        <v>2.0830677028451001</v>
      </c>
      <c r="BQ1659" s="47">
        <f t="shared" si="861"/>
        <v>103.95522833300916</v>
      </c>
      <c r="BR1659" s="47">
        <f t="shared" si="862"/>
        <v>126.0765772710503</v>
      </c>
    </row>
    <row r="1660" spans="6:70" x14ac:dyDescent="0.25">
      <c r="F1660" s="2">
        <v>43879</v>
      </c>
      <c r="G1660">
        <v>1.5569999999999999</v>
      </c>
      <c r="H1660" s="43">
        <v>43913</v>
      </c>
      <c r="I1660">
        <v>0.64500000000000002</v>
      </c>
      <c r="L1660" s="2">
        <v>43832</v>
      </c>
      <c r="M1660" t="str">
        <v>912828U2</v>
      </c>
      <c r="N1660">
        <v>3.7999999999999999E-2</v>
      </c>
      <c r="O1660">
        <v>1.57222</v>
      </c>
      <c r="P1660">
        <v>0.7873</v>
      </c>
      <c r="Q1660">
        <v>128.625</v>
      </c>
      <c r="R1660">
        <f>VLOOKUP(M1660,工作表1!$A$3:$B$1000,2,FALSE)</f>
        <v>2</v>
      </c>
      <c r="S1660" t="str">
        <f>VLOOKUP(M1660,工作表1!$A$3:$C$1000,3,FALSE)</f>
        <v>2026/11/15</v>
      </c>
      <c r="T1660">
        <f t="shared" si="832"/>
        <v>1.56</v>
      </c>
      <c r="U1660">
        <f t="shared" si="831"/>
        <v>0.43999999999999995</v>
      </c>
      <c r="V1660" s="43">
        <f t="shared" si="843"/>
        <v>43966</v>
      </c>
      <c r="W1660" s="43">
        <f t="shared" si="833"/>
        <v>43921</v>
      </c>
      <c r="X1660" s="45">
        <f t="shared" si="844"/>
        <v>0.26923076923076922</v>
      </c>
      <c r="Y1660" s="45">
        <f t="shared" si="845"/>
        <v>0.75142255005268699</v>
      </c>
      <c r="Z1660" s="47">
        <f t="shared" si="846"/>
        <v>101.34481741598204</v>
      </c>
      <c r="AA1660" s="47">
        <f t="shared" si="847"/>
        <v>127.82281535645534</v>
      </c>
      <c r="AB1660" s="45">
        <f t="shared" si="848"/>
        <v>1.7929999999999999</v>
      </c>
      <c r="AC1660" s="2" t="str">
        <f t="shared" si="834"/>
        <v>TY1</v>
      </c>
      <c r="AD1660">
        <f t="shared" si="835"/>
        <v>128.625</v>
      </c>
      <c r="AE1660">
        <f t="shared" si="836"/>
        <v>128.40625</v>
      </c>
      <c r="AF1660" s="49">
        <f t="shared" si="863"/>
        <v>0.21875</v>
      </c>
      <c r="AG1660" s="3">
        <f t="shared" si="849"/>
        <v>127.82281535645534</v>
      </c>
      <c r="AH1660">
        <f t="shared" si="850"/>
        <v>126.86141538217338</v>
      </c>
      <c r="AI1660" s="51">
        <f t="shared" si="851"/>
        <v>0.96139997428196011</v>
      </c>
      <c r="AJ1660" s="52">
        <f t="shared" si="852"/>
        <v>0.74264997428196011</v>
      </c>
      <c r="AK1660" s="2">
        <v>43832</v>
      </c>
      <c r="AL1660" t="str">
        <v>912828V9</v>
      </c>
      <c r="AM1660">
        <v>-2.125</v>
      </c>
      <c r="AN1660">
        <v>1.70661</v>
      </c>
      <c r="AO1660">
        <v>0.80059999999999998</v>
      </c>
      <c r="AP1660">
        <v>128.40625</v>
      </c>
      <c r="AQ1660">
        <f>VLOOKUP(AL1660,工作表1!$F$3:$G$1000,2,FALSE)</f>
        <v>2.25</v>
      </c>
      <c r="AR1660" t="str">
        <f>VLOOKUP(AL1660,工作表1!$F$3:$H$1000,3,FALSE)</f>
        <v>2027/2/15</v>
      </c>
      <c r="AS1660">
        <f t="shared" si="837"/>
        <v>1.56</v>
      </c>
      <c r="AT1660">
        <f t="shared" si="838"/>
        <v>0.69</v>
      </c>
      <c r="AU1660" s="43">
        <f t="shared" si="853"/>
        <v>43876</v>
      </c>
      <c r="AV1660" s="43">
        <f t="shared" si="839"/>
        <v>44012</v>
      </c>
      <c r="AW1660" s="45">
        <f t="shared" si="854"/>
        <v>0.86209239130434778</v>
      </c>
      <c r="AX1660" s="45">
        <f t="shared" si="855"/>
        <v>1.9655170488385942</v>
      </c>
      <c r="AY1660" s="47">
        <f t="shared" si="856"/>
        <v>103.00928057049312</v>
      </c>
      <c r="AZ1660" s="47">
        <f t="shared" si="857"/>
        <v>126.86141538217338</v>
      </c>
      <c r="BA1660" s="43"/>
      <c r="BC1660" s="2">
        <v>43830</v>
      </c>
      <c r="BD1660" t="str">
        <v>912828X8</v>
      </c>
      <c r="BE1660">
        <v>4.0220000000000002</v>
      </c>
      <c r="BF1660">
        <v>1.42726</v>
      </c>
      <c r="BG1660">
        <v>0.80720000000000003</v>
      </c>
      <c r="BH1660">
        <v>127.765625</v>
      </c>
      <c r="BI1660">
        <f>VLOOKUP(BD1660,工作表1!$K$3:$L$1000,2,FALSE)</f>
        <v>2.375</v>
      </c>
      <c r="BJ1660" t="str">
        <f>VLOOKUP(BD1660,工作表1!$K$3:$M$1000,3,FALSE)</f>
        <v>2027/5/15</v>
      </c>
      <c r="BK1660">
        <f t="shared" si="840"/>
        <v>1.5616000000000001</v>
      </c>
      <c r="BL1660">
        <f t="shared" si="841"/>
        <v>0.8133999999999999</v>
      </c>
      <c r="BM1660" s="43">
        <f t="shared" si="858"/>
        <v>43966</v>
      </c>
      <c r="BN1660" s="43">
        <f t="shared" si="842"/>
        <v>44104</v>
      </c>
      <c r="BO1660" s="45">
        <f t="shared" si="859"/>
        <v>0.31318681318681318</v>
      </c>
      <c r="BP1660" s="45">
        <f t="shared" si="860"/>
        <v>2.0830498268854436</v>
      </c>
      <c r="BQ1660" s="47">
        <f t="shared" si="861"/>
        <v>103.7675168496651</v>
      </c>
      <c r="BR1660" s="47">
        <f t="shared" si="862"/>
        <v>125.83553439559559</v>
      </c>
    </row>
    <row r="1661" spans="6:70" x14ac:dyDescent="0.25">
      <c r="F1661" s="2">
        <v>43878</v>
      </c>
      <c r="G1661">
        <v>1.5620000000000001</v>
      </c>
      <c r="H1661" s="43">
        <v>43910</v>
      </c>
      <c r="I1661">
        <v>0.72699999999999998</v>
      </c>
      <c r="L1661" s="2">
        <v>43830</v>
      </c>
      <c r="M1661" t="str">
        <v>912828U2</v>
      </c>
      <c r="N1661">
        <v>-0.31319999999999998</v>
      </c>
      <c r="O1661">
        <v>1.6270199999999999</v>
      </c>
      <c r="P1661">
        <v>0.7873</v>
      </c>
      <c r="Q1661">
        <v>128.421875</v>
      </c>
      <c r="R1661">
        <f>VLOOKUP(M1661,工作表1!$A$3:$B$1000,2,FALSE)</f>
        <v>2</v>
      </c>
      <c r="S1661" t="str">
        <f>VLOOKUP(M1661,工作表1!$A$3:$C$1000,3,FALSE)</f>
        <v>2026/11/15</v>
      </c>
      <c r="T1661">
        <f t="shared" si="832"/>
        <v>1.5616000000000001</v>
      </c>
      <c r="U1661">
        <f t="shared" si="831"/>
        <v>0.4383999999999999</v>
      </c>
      <c r="V1661" s="43">
        <f t="shared" si="843"/>
        <v>43966</v>
      </c>
      <c r="W1661" s="43">
        <f t="shared" si="833"/>
        <v>43921</v>
      </c>
      <c r="X1661" s="45">
        <f t="shared" si="844"/>
        <v>0.26373626373626374</v>
      </c>
      <c r="Y1661" s="45">
        <f t="shared" si="845"/>
        <v>0.75140749661297601</v>
      </c>
      <c r="Z1661" s="47">
        <f t="shared" si="846"/>
        <v>101.1724478529904</v>
      </c>
      <c r="AA1661" s="47">
        <f t="shared" si="847"/>
        <v>127.59413350449553</v>
      </c>
      <c r="AB1661" s="45">
        <f t="shared" si="848"/>
        <v>1.8312999999999999</v>
      </c>
      <c r="AC1661" s="2" t="str">
        <f t="shared" si="834"/>
        <v>TY2</v>
      </c>
      <c r="AD1661">
        <f t="shared" si="835"/>
        <v>128.1875</v>
      </c>
      <c r="AE1661">
        <f t="shared" si="836"/>
        <v>127.875</v>
      </c>
      <c r="AF1661" s="49">
        <f t="shared" si="863"/>
        <v>0.3125</v>
      </c>
      <c r="AG1661" s="3">
        <f t="shared" si="849"/>
        <v>126.63778257991591</v>
      </c>
      <c r="AH1661">
        <f t="shared" si="850"/>
        <v>125.94757155631055</v>
      </c>
      <c r="AI1661" s="51">
        <f t="shared" si="851"/>
        <v>0.69021102360535735</v>
      </c>
      <c r="AJ1661" s="52">
        <f t="shared" si="852"/>
        <v>0.37771102360535735</v>
      </c>
      <c r="AK1661" s="2">
        <v>43830</v>
      </c>
      <c r="AL1661" t="str">
        <v>912828V9</v>
      </c>
      <c r="AM1661">
        <v>-1.9340999999999999</v>
      </c>
      <c r="AN1661">
        <v>1.7055199999999999</v>
      </c>
      <c r="AO1661">
        <v>0.80059999999999998</v>
      </c>
      <c r="AP1661">
        <v>128.1875</v>
      </c>
      <c r="AQ1661">
        <f>VLOOKUP(AL1661,工作表1!$F$3:$G$1000,2,FALSE)</f>
        <v>2.25</v>
      </c>
      <c r="AR1661" t="str">
        <f>VLOOKUP(AL1661,工作表1!$F$3:$H$1000,3,FALSE)</f>
        <v>2027/2/15</v>
      </c>
      <c r="AS1661">
        <f t="shared" si="837"/>
        <v>1.5616000000000001</v>
      </c>
      <c r="AT1661">
        <f t="shared" si="838"/>
        <v>0.6883999999999999</v>
      </c>
      <c r="AU1661" s="43">
        <f t="shared" si="853"/>
        <v>43876</v>
      </c>
      <c r="AV1661" s="43">
        <f t="shared" si="839"/>
        <v>44012</v>
      </c>
      <c r="AW1661" s="45">
        <f t="shared" si="854"/>
        <v>0.8559782608695653</v>
      </c>
      <c r="AX1661" s="45">
        <f t="shared" si="855"/>
        <v>1.9655673019654558</v>
      </c>
      <c r="AY1661" s="47">
        <f t="shared" si="856"/>
        <v>102.83750736361766</v>
      </c>
      <c r="AZ1661" s="47">
        <f t="shared" si="857"/>
        <v>126.63778257991591</v>
      </c>
      <c r="BA1661" s="43"/>
      <c r="BC1661" s="2">
        <v>43829</v>
      </c>
      <c r="BD1661" t="str">
        <v>912828X8</v>
      </c>
      <c r="BE1661">
        <v>12.7568</v>
      </c>
      <c r="BF1661">
        <v>1.4053899999999999</v>
      </c>
      <c r="BG1661">
        <v>0.80720000000000003</v>
      </c>
      <c r="BH1661">
        <v>127.875</v>
      </c>
      <c r="BI1661">
        <f>VLOOKUP(BD1661,工作表1!$K$3:$L$1000,2,FALSE)</f>
        <v>2.375</v>
      </c>
      <c r="BJ1661" t="str">
        <f>VLOOKUP(BD1661,工作表1!$K$3:$M$1000,3,FALSE)</f>
        <v>2027/5/15</v>
      </c>
      <c r="BK1661">
        <f t="shared" si="840"/>
        <v>1.5629999999999999</v>
      </c>
      <c r="BL1661">
        <f t="shared" si="841"/>
        <v>0.81200000000000006</v>
      </c>
      <c r="BM1661" s="43">
        <f t="shared" si="858"/>
        <v>43966</v>
      </c>
      <c r="BN1661" s="43">
        <f t="shared" si="842"/>
        <v>44104</v>
      </c>
      <c r="BO1661" s="45">
        <f t="shared" si="859"/>
        <v>0.30013736263736263</v>
      </c>
      <c r="BP1661" s="45">
        <f t="shared" si="860"/>
        <v>2.0830140749661297</v>
      </c>
      <c r="BQ1661" s="47">
        <f t="shared" si="861"/>
        <v>103.87301323057352</v>
      </c>
      <c r="BR1661" s="47">
        <f t="shared" si="862"/>
        <v>125.94757155631055</v>
      </c>
    </row>
    <row r="1662" spans="6:70" x14ac:dyDescent="0.25">
      <c r="F1662" s="2">
        <v>43875</v>
      </c>
      <c r="G1662">
        <v>1.5589999999999999</v>
      </c>
      <c r="H1662" s="43">
        <v>43909</v>
      </c>
      <c r="I1662">
        <v>1.0082</v>
      </c>
      <c r="L1662" s="2">
        <v>43829</v>
      </c>
      <c r="M1662" t="str">
        <v>912828U2</v>
      </c>
      <c r="N1662">
        <v>2.5304000000000002</v>
      </c>
      <c r="O1662">
        <v>1.6029</v>
      </c>
      <c r="P1662">
        <v>0.7873</v>
      </c>
      <c r="Q1662">
        <v>128.53125</v>
      </c>
      <c r="R1662">
        <f>VLOOKUP(M1662,工作表1!$A$3:$B$1000,2,FALSE)</f>
        <v>2</v>
      </c>
      <c r="S1662" t="str">
        <f>VLOOKUP(M1662,工作表1!$A$3:$C$1000,3,FALSE)</f>
        <v>2026/11/15</v>
      </c>
      <c r="T1662">
        <f t="shared" si="832"/>
        <v>1.5629999999999999</v>
      </c>
      <c r="U1662">
        <f t="shared" si="831"/>
        <v>0.43700000000000006</v>
      </c>
      <c r="V1662" s="43">
        <f t="shared" si="843"/>
        <v>43966</v>
      </c>
      <c r="W1662" s="43">
        <f t="shared" si="833"/>
        <v>43921</v>
      </c>
      <c r="X1662" s="45">
        <f t="shared" si="844"/>
        <v>0.25274725274725274</v>
      </c>
      <c r="Y1662" s="45">
        <f t="shared" si="845"/>
        <v>0.75137738973355406</v>
      </c>
      <c r="Z1662" s="47">
        <f t="shared" si="846"/>
        <v>101.26188903979836</v>
      </c>
      <c r="AA1662" s="47">
        <f t="shared" si="847"/>
        <v>127.68770588524239</v>
      </c>
      <c r="AB1662" s="45">
        <f t="shared" si="848"/>
        <v>1.7977000000000001</v>
      </c>
      <c r="AC1662" s="2" t="str">
        <f t="shared" si="834"/>
        <v>TY2</v>
      </c>
      <c r="AD1662">
        <f t="shared" si="835"/>
        <v>128.296875</v>
      </c>
      <c r="AE1662">
        <f t="shared" si="836"/>
        <v>128.015625</v>
      </c>
      <c r="AF1662" s="49">
        <f t="shared" si="863"/>
        <v>0.28125</v>
      </c>
      <c r="AG1662" s="3">
        <f t="shared" si="849"/>
        <v>126.7499224020291</v>
      </c>
      <c r="AH1662">
        <f t="shared" si="850"/>
        <v>126.05420320097267</v>
      </c>
      <c r="AI1662" s="51">
        <f t="shared" si="851"/>
        <v>0.69571920105643414</v>
      </c>
      <c r="AJ1662" s="52">
        <f t="shared" si="852"/>
        <v>0.41446920105643414</v>
      </c>
      <c r="AK1662" s="2">
        <v>43829</v>
      </c>
      <c r="AL1662" t="str">
        <v>912828V9</v>
      </c>
      <c r="AM1662">
        <v>4.0711000000000004</v>
      </c>
      <c r="AN1662">
        <v>1.66662</v>
      </c>
      <c r="AO1662">
        <v>0.80059999999999998</v>
      </c>
      <c r="AP1662">
        <v>128.296875</v>
      </c>
      <c r="AQ1662">
        <f>VLOOKUP(AL1662,工作表1!$F$3:$G$1000,2,FALSE)</f>
        <v>2.25</v>
      </c>
      <c r="AR1662" t="str">
        <f>VLOOKUP(AL1662,工作表1!$F$3:$H$1000,3,FALSE)</f>
        <v>2027/2/15</v>
      </c>
      <c r="AS1662">
        <f t="shared" si="837"/>
        <v>1.5629999999999999</v>
      </c>
      <c r="AT1662">
        <f t="shared" si="838"/>
        <v>0.68700000000000006</v>
      </c>
      <c r="AU1662" s="43">
        <f t="shared" si="853"/>
        <v>43876</v>
      </c>
      <c r="AV1662" s="43">
        <f t="shared" si="839"/>
        <v>44012</v>
      </c>
      <c r="AW1662" s="45">
        <f t="shared" si="854"/>
        <v>0.84375</v>
      </c>
      <c r="AX1662" s="45">
        <f t="shared" si="855"/>
        <v>1.9656678082191781</v>
      </c>
      <c r="AY1662" s="47">
        <f t="shared" si="856"/>
        <v>102.94270426775856</v>
      </c>
      <c r="AZ1662" s="47">
        <f t="shared" si="857"/>
        <v>126.7499224020291</v>
      </c>
      <c r="BA1662" s="43"/>
      <c r="BC1662" s="2">
        <v>43826</v>
      </c>
      <c r="BD1662" t="str">
        <v>912828X8</v>
      </c>
      <c r="BE1662">
        <v>12.237</v>
      </c>
      <c r="BF1662">
        <v>1.4321699999999999</v>
      </c>
      <c r="BG1662">
        <v>0.80720000000000003</v>
      </c>
      <c r="BH1662">
        <v>128.015625</v>
      </c>
      <c r="BI1662">
        <f>VLOOKUP(BD1662,工作表1!$K$3:$L$1000,2,FALSE)</f>
        <v>2.375</v>
      </c>
      <c r="BJ1662" t="str">
        <f>VLOOKUP(BD1662,工作表1!$K$3:$M$1000,3,FALSE)</f>
        <v>2027/5/15</v>
      </c>
      <c r="BK1662">
        <f t="shared" si="840"/>
        <v>1.5640000000000001</v>
      </c>
      <c r="BL1662">
        <f t="shared" si="841"/>
        <v>0.81099999999999994</v>
      </c>
      <c r="BM1662" s="43">
        <f t="shared" si="858"/>
        <v>43966</v>
      </c>
      <c r="BN1662" s="43">
        <f t="shared" si="842"/>
        <v>44104</v>
      </c>
      <c r="BO1662" s="45">
        <f t="shared" si="859"/>
        <v>0.29361263736263737</v>
      </c>
      <c r="BP1662" s="45">
        <f t="shared" si="860"/>
        <v>2.0829961990064731</v>
      </c>
      <c r="BQ1662" s="47">
        <f t="shared" si="861"/>
        <v>103.96638128653443</v>
      </c>
      <c r="BR1662" s="47">
        <f t="shared" si="862"/>
        <v>126.05420320097267</v>
      </c>
    </row>
    <row r="1663" spans="6:70" x14ac:dyDescent="0.25">
      <c r="F1663" s="2">
        <v>43874</v>
      </c>
      <c r="G1663">
        <v>1.5640000000000001</v>
      </c>
      <c r="H1663" s="43">
        <v>43908</v>
      </c>
      <c r="I1663">
        <v>1.0899000000000001</v>
      </c>
      <c r="L1663" s="2">
        <v>43826</v>
      </c>
      <c r="M1663" t="str">
        <v>912828U2</v>
      </c>
      <c r="N1663">
        <v>2.4232999999999998</v>
      </c>
      <c r="O1663">
        <v>1.6234</v>
      </c>
      <c r="P1663">
        <v>0.7873</v>
      </c>
      <c r="Q1663">
        <v>128.65625</v>
      </c>
      <c r="R1663">
        <f>VLOOKUP(M1663,工作表1!$A$3:$B$1000,2,FALSE)</f>
        <v>2</v>
      </c>
      <c r="S1663" t="str">
        <f>VLOOKUP(M1663,工作表1!$A$3:$C$1000,3,FALSE)</f>
        <v>2026/11/15</v>
      </c>
      <c r="T1663">
        <f t="shared" si="832"/>
        <v>1.5640000000000001</v>
      </c>
      <c r="U1663">
        <f t="shared" si="831"/>
        <v>0.43599999999999994</v>
      </c>
      <c r="V1663" s="43">
        <f t="shared" si="843"/>
        <v>43966</v>
      </c>
      <c r="W1663" s="43">
        <f t="shared" si="833"/>
        <v>43921</v>
      </c>
      <c r="X1663" s="45">
        <f t="shared" si="844"/>
        <v>0.24725274725274726</v>
      </c>
      <c r="Y1663" s="45">
        <f t="shared" si="845"/>
        <v>0.75136233629384319</v>
      </c>
      <c r="Z1663" s="47">
        <f t="shared" si="846"/>
        <v>101.35533085611654</v>
      </c>
      <c r="AA1663" s="47">
        <f t="shared" si="847"/>
        <v>127.79648080026232</v>
      </c>
      <c r="AB1663" s="45">
        <f t="shared" si="848"/>
        <v>1.8001</v>
      </c>
      <c r="AC1663" s="2" t="str">
        <f t="shared" si="834"/>
        <v>TY2</v>
      </c>
      <c r="AD1663">
        <f t="shared" si="835"/>
        <v>128.4375</v>
      </c>
      <c r="AE1663">
        <f t="shared" si="836"/>
        <v>127.734375</v>
      </c>
      <c r="AF1663" s="49">
        <f t="shared" si="863"/>
        <v>0.703125</v>
      </c>
      <c r="AG1663" s="3">
        <f t="shared" si="849"/>
        <v>126.85688289021124</v>
      </c>
      <c r="AH1663">
        <f t="shared" si="850"/>
        <v>125.72080383157578</v>
      </c>
      <c r="AI1663" s="51">
        <f t="shared" si="851"/>
        <v>1.1360790586354597</v>
      </c>
      <c r="AJ1663" s="52">
        <f t="shared" si="852"/>
        <v>0.43295405863545966</v>
      </c>
      <c r="AK1663" s="2">
        <v>43826</v>
      </c>
      <c r="AL1663" t="str">
        <v>912828V9</v>
      </c>
      <c r="AM1663">
        <v>3.5424000000000002</v>
      </c>
      <c r="AN1663">
        <v>1.7037</v>
      </c>
      <c r="AO1663">
        <v>0.80059999999999998</v>
      </c>
      <c r="AP1663">
        <v>128.4375</v>
      </c>
      <c r="AQ1663">
        <f>VLOOKUP(AL1663,工作表1!$F$3:$G$1000,2,FALSE)</f>
        <v>2.25</v>
      </c>
      <c r="AR1663" t="str">
        <f>VLOOKUP(AL1663,工作表1!$F$3:$H$1000,3,FALSE)</f>
        <v>2027/2/15</v>
      </c>
      <c r="AS1663">
        <f t="shared" si="837"/>
        <v>1.5640000000000001</v>
      </c>
      <c r="AT1663">
        <f t="shared" si="838"/>
        <v>0.68599999999999994</v>
      </c>
      <c r="AU1663" s="43">
        <f t="shared" si="853"/>
        <v>43876</v>
      </c>
      <c r="AV1663" s="43">
        <f t="shared" si="839"/>
        <v>44012</v>
      </c>
      <c r="AW1663" s="45">
        <f t="shared" si="854"/>
        <v>0.83763586956521741</v>
      </c>
      <c r="AX1663" s="45">
        <f t="shared" si="855"/>
        <v>1.9657180613460392</v>
      </c>
      <c r="AY1663" s="47">
        <f t="shared" si="856"/>
        <v>103.03588738254238</v>
      </c>
      <c r="AZ1663" s="47">
        <f t="shared" si="857"/>
        <v>126.85688289021124</v>
      </c>
      <c r="BA1663" s="43"/>
      <c r="BC1663" s="2">
        <v>43825</v>
      </c>
      <c r="BD1663" t="str">
        <v>912828X8</v>
      </c>
      <c r="BE1663">
        <v>11.355700000000001</v>
      </c>
      <c r="BF1663">
        <v>1.4736499999999999</v>
      </c>
      <c r="BG1663">
        <v>0.80720000000000003</v>
      </c>
      <c r="BH1663">
        <v>127.734375</v>
      </c>
      <c r="BI1663">
        <f>VLOOKUP(BD1663,工作表1!$K$3:$L$1000,2,FALSE)</f>
        <v>2.375</v>
      </c>
      <c r="BJ1663" t="str">
        <f>VLOOKUP(BD1663,工作表1!$K$3:$M$1000,3,FALSE)</f>
        <v>2027/5/15</v>
      </c>
      <c r="BK1663">
        <f t="shared" si="840"/>
        <v>1.5660000000000001</v>
      </c>
      <c r="BL1663">
        <f t="shared" si="841"/>
        <v>0.80899999999999994</v>
      </c>
      <c r="BM1663" s="43">
        <f t="shared" si="858"/>
        <v>43966</v>
      </c>
      <c r="BN1663" s="43">
        <f t="shared" si="842"/>
        <v>44104</v>
      </c>
      <c r="BO1663" s="45">
        <f t="shared" si="859"/>
        <v>0.27403846153846156</v>
      </c>
      <c r="BP1663" s="45">
        <f t="shared" si="860"/>
        <v>2.0829425711275027</v>
      </c>
      <c r="BQ1663" s="47">
        <f t="shared" si="861"/>
        <v>103.7198851816151</v>
      </c>
      <c r="BR1663" s="47">
        <f t="shared" si="862"/>
        <v>125.72080383157578</v>
      </c>
    </row>
    <row r="1664" spans="6:70" x14ac:dyDescent="0.25">
      <c r="F1664" s="2">
        <v>43873</v>
      </c>
      <c r="G1664">
        <v>1.571</v>
      </c>
      <c r="H1664" s="43">
        <v>43907</v>
      </c>
      <c r="I1664">
        <v>0.97350000000000003</v>
      </c>
      <c r="L1664" s="2">
        <v>43825</v>
      </c>
      <c r="M1664" t="str">
        <v>912828U2</v>
      </c>
      <c r="N1664">
        <v>1.986</v>
      </c>
      <c r="O1664">
        <v>1.6859900000000001</v>
      </c>
      <c r="P1664">
        <v>0.7873</v>
      </c>
      <c r="Q1664">
        <v>128.375</v>
      </c>
      <c r="R1664">
        <f>VLOOKUP(M1664,工作表1!$A$3:$B$1000,2,FALSE)</f>
        <v>2</v>
      </c>
      <c r="S1664" t="str">
        <f>VLOOKUP(M1664,工作表1!$A$3:$C$1000,3,FALSE)</f>
        <v>2026/11/15</v>
      </c>
      <c r="T1664">
        <f t="shared" si="832"/>
        <v>1.5660000000000001</v>
      </c>
      <c r="U1664">
        <f t="shared" si="831"/>
        <v>0.43399999999999994</v>
      </c>
      <c r="V1664" s="43">
        <f t="shared" si="843"/>
        <v>43966</v>
      </c>
      <c r="W1664" s="43">
        <f t="shared" si="833"/>
        <v>43921</v>
      </c>
      <c r="X1664" s="45">
        <f t="shared" si="844"/>
        <v>0.23076923076923078</v>
      </c>
      <c r="Y1664" s="45">
        <f t="shared" si="845"/>
        <v>0.75131717597471015</v>
      </c>
      <c r="Z1664" s="47">
        <f t="shared" si="846"/>
        <v>101.12499901335029</v>
      </c>
      <c r="AA1664" s="47">
        <f t="shared" si="847"/>
        <v>127.47389426972663</v>
      </c>
      <c r="AB1664" s="45">
        <f t="shared" si="848"/>
        <v>1.8178000000000001</v>
      </c>
      <c r="AC1664" s="2" t="str">
        <f t="shared" si="834"/>
        <v>TY2</v>
      </c>
      <c r="AD1664">
        <f t="shared" si="835"/>
        <v>128.15625</v>
      </c>
      <c r="AE1664">
        <f t="shared" si="836"/>
        <v>127.75</v>
      </c>
      <c r="AF1664" s="49">
        <f t="shared" si="863"/>
        <v>0.40625</v>
      </c>
      <c r="AG1664" s="3">
        <f t="shared" si="849"/>
        <v>126.52107749004033</v>
      </c>
      <c r="AH1664">
        <f t="shared" si="850"/>
        <v>125.65222581844195</v>
      </c>
      <c r="AI1664" s="51">
        <f t="shared" si="851"/>
        <v>0.86885167159837806</v>
      </c>
      <c r="AJ1664" s="52">
        <f t="shared" si="852"/>
        <v>0.46260167159837806</v>
      </c>
      <c r="AK1664" s="2">
        <v>43825</v>
      </c>
      <c r="AL1664" t="str">
        <v>912828V9</v>
      </c>
      <c r="AM1664">
        <v>2.6562000000000001</v>
      </c>
      <c r="AN1664">
        <v>1.76173</v>
      </c>
      <c r="AO1664">
        <v>0.80059999999999998</v>
      </c>
      <c r="AP1664">
        <v>128.15625</v>
      </c>
      <c r="AQ1664">
        <f>VLOOKUP(AL1664,工作表1!$F$3:$G$1000,2,FALSE)</f>
        <v>2.25</v>
      </c>
      <c r="AR1664" t="str">
        <f>VLOOKUP(AL1664,工作表1!$F$3:$H$1000,3,FALSE)</f>
        <v>2027/2/15</v>
      </c>
      <c r="AS1664">
        <f t="shared" si="837"/>
        <v>1.5660000000000001</v>
      </c>
      <c r="AT1664">
        <f t="shared" si="838"/>
        <v>0.68399999999999994</v>
      </c>
      <c r="AU1664" s="43">
        <f t="shared" si="853"/>
        <v>43876</v>
      </c>
      <c r="AV1664" s="43">
        <f t="shared" si="839"/>
        <v>44012</v>
      </c>
      <c r="AW1664" s="45">
        <f t="shared" si="854"/>
        <v>0.81929347826086962</v>
      </c>
      <c r="AX1664" s="45">
        <f t="shared" si="855"/>
        <v>1.9658688207266231</v>
      </c>
      <c r="AY1664" s="47">
        <f t="shared" si="856"/>
        <v>102.7901765563345</v>
      </c>
      <c r="AZ1664" s="47">
        <f t="shared" si="857"/>
        <v>126.52107749004033</v>
      </c>
      <c r="BA1664" s="43"/>
      <c r="BC1664" s="2">
        <v>43823</v>
      </c>
      <c r="BD1664" t="str">
        <v>912828X8</v>
      </c>
      <c r="BE1664">
        <v>10.215400000000001</v>
      </c>
      <c r="BF1664">
        <v>1.5515099999999999</v>
      </c>
      <c r="BG1664">
        <v>0.80720000000000003</v>
      </c>
      <c r="BH1664">
        <v>127.75</v>
      </c>
      <c r="BI1664">
        <f>VLOOKUP(BD1664,工作表1!$K$3:$L$1000,2,FALSE)</f>
        <v>2.375</v>
      </c>
      <c r="BJ1664" t="str">
        <f>VLOOKUP(BD1664,工作表1!$K$3:$M$1000,3,FALSE)</f>
        <v>2027/5/15</v>
      </c>
      <c r="BK1664">
        <f t="shared" si="840"/>
        <v>1.56677</v>
      </c>
      <c r="BL1664">
        <f t="shared" si="841"/>
        <v>0.80823</v>
      </c>
      <c r="BM1664" s="43">
        <f t="shared" si="858"/>
        <v>43966</v>
      </c>
      <c r="BN1664" s="43">
        <f t="shared" si="842"/>
        <v>44104</v>
      </c>
      <c r="BO1664" s="45">
        <f t="shared" si="859"/>
        <v>0.26751373626373626</v>
      </c>
      <c r="BP1664" s="45">
        <f t="shared" si="860"/>
        <v>2.0829246951678457</v>
      </c>
      <c r="BQ1664" s="47">
        <f t="shared" si="861"/>
        <v>103.67198280735867</v>
      </c>
      <c r="BR1664" s="47">
        <f t="shared" si="862"/>
        <v>125.65222581844195</v>
      </c>
    </row>
    <row r="1665" spans="6:70" x14ac:dyDescent="0.25">
      <c r="F1665" s="2">
        <v>43872</v>
      </c>
      <c r="G1665">
        <v>1.5669999999999999</v>
      </c>
      <c r="H1665" s="43">
        <v>43906</v>
      </c>
      <c r="I1665">
        <v>0.66210000000000002</v>
      </c>
      <c r="L1665" s="2">
        <v>43823</v>
      </c>
      <c r="M1665" t="str">
        <v>912828U2</v>
      </c>
      <c r="N1665">
        <v>2.3281999999999998</v>
      </c>
      <c r="O1665">
        <v>1.68072</v>
      </c>
      <c r="P1665">
        <v>0.7873</v>
      </c>
      <c r="Q1665">
        <v>128.3125</v>
      </c>
      <c r="R1665">
        <f>VLOOKUP(M1665,工作表1!$A$3:$B$1000,2,FALSE)</f>
        <v>2</v>
      </c>
      <c r="S1665" t="str">
        <f>VLOOKUP(M1665,工作表1!$A$3:$C$1000,3,FALSE)</f>
        <v>2026/11/15</v>
      </c>
      <c r="T1665">
        <f t="shared" si="832"/>
        <v>1.56677</v>
      </c>
      <c r="U1665">
        <f t="shared" si="831"/>
        <v>0.43323</v>
      </c>
      <c r="V1665" s="43">
        <f t="shared" si="843"/>
        <v>43966</v>
      </c>
      <c r="W1665" s="43">
        <f t="shared" si="833"/>
        <v>43921</v>
      </c>
      <c r="X1665" s="45">
        <f t="shared" si="844"/>
        <v>0.22527472527472528</v>
      </c>
      <c r="Y1665" s="45">
        <f t="shared" si="845"/>
        <v>0.75130212253499917</v>
      </c>
      <c r="Z1665" s="47">
        <f t="shared" si="846"/>
        <v>101.07823584746328</v>
      </c>
      <c r="AA1665" s="47">
        <f t="shared" si="847"/>
        <v>127.40453267884781</v>
      </c>
      <c r="AB1665" s="45">
        <f t="shared" si="848"/>
        <v>1.8274999999999999</v>
      </c>
      <c r="AC1665" s="2" t="str">
        <f t="shared" si="834"/>
        <v>TY2</v>
      </c>
      <c r="AD1665">
        <f t="shared" si="835"/>
        <v>128.171875</v>
      </c>
      <c r="AE1665">
        <f t="shared" si="836"/>
        <v>127.53125</v>
      </c>
      <c r="AF1665" s="49">
        <f t="shared" si="863"/>
        <v>0.640625</v>
      </c>
      <c r="AG1665" s="3">
        <f t="shared" si="849"/>
        <v>126.45123212343896</v>
      </c>
      <c r="AH1665">
        <f t="shared" si="850"/>
        <v>125.3942677911518</v>
      </c>
      <c r="AI1665" s="51">
        <f t="shared" si="851"/>
        <v>1.0569643322871514</v>
      </c>
      <c r="AJ1665" s="52">
        <f t="shared" si="852"/>
        <v>0.41633933228715136</v>
      </c>
      <c r="AK1665" s="2">
        <v>43823</v>
      </c>
      <c r="AL1665" t="str">
        <v>912828V9</v>
      </c>
      <c r="AM1665">
        <v>1.2664</v>
      </c>
      <c r="AN1665">
        <v>1.8758600000000001</v>
      </c>
      <c r="AO1665">
        <v>0.80059999999999998</v>
      </c>
      <c r="AP1665">
        <v>128.171875</v>
      </c>
      <c r="AQ1665">
        <f>VLOOKUP(AL1665,工作表1!$F$3:$G$1000,2,FALSE)</f>
        <v>2.25</v>
      </c>
      <c r="AR1665" t="str">
        <f>VLOOKUP(AL1665,工作表1!$F$3:$H$1000,3,FALSE)</f>
        <v>2027/2/15</v>
      </c>
      <c r="AS1665">
        <f t="shared" si="837"/>
        <v>1.56677</v>
      </c>
      <c r="AT1665">
        <f t="shared" si="838"/>
        <v>0.68323</v>
      </c>
      <c r="AU1665" s="43">
        <f t="shared" si="853"/>
        <v>43876</v>
      </c>
      <c r="AV1665" s="43">
        <f t="shared" si="839"/>
        <v>44012</v>
      </c>
      <c r="AW1665" s="45">
        <f t="shared" si="854"/>
        <v>0.81317934782608692</v>
      </c>
      <c r="AX1665" s="45">
        <f t="shared" si="855"/>
        <v>1.9659190738534842</v>
      </c>
      <c r="AY1665" s="47">
        <f t="shared" si="856"/>
        <v>102.74190893155642</v>
      </c>
      <c r="AZ1665" s="47">
        <f t="shared" si="857"/>
        <v>126.45123212343896</v>
      </c>
      <c r="BA1665" s="43"/>
      <c r="BC1665" s="2">
        <v>43822</v>
      </c>
      <c r="BD1665" t="str">
        <v>912828X8</v>
      </c>
      <c r="BE1665">
        <v>8.8849999999999998</v>
      </c>
      <c r="BF1665">
        <v>1.5732200000000001</v>
      </c>
      <c r="BG1665">
        <v>0.80720000000000003</v>
      </c>
      <c r="BH1665">
        <v>127.53125</v>
      </c>
      <c r="BI1665">
        <f>VLOOKUP(BD1665,工作表1!$K$3:$L$1000,2,FALSE)</f>
        <v>2.375</v>
      </c>
      <c r="BJ1665" t="str">
        <f>VLOOKUP(BD1665,工作表1!$K$3:$M$1000,3,FALSE)</f>
        <v>2027/5/15</v>
      </c>
      <c r="BK1665">
        <f t="shared" si="840"/>
        <v>1.5669999999999999</v>
      </c>
      <c r="BL1665">
        <f t="shared" si="841"/>
        <v>0.80800000000000005</v>
      </c>
      <c r="BM1665" s="43">
        <f t="shared" si="858"/>
        <v>43966</v>
      </c>
      <c r="BN1665" s="43">
        <f t="shared" si="842"/>
        <v>44104</v>
      </c>
      <c r="BO1665" s="45">
        <f t="shared" si="859"/>
        <v>0.2544642857142857</v>
      </c>
      <c r="BP1665" s="45">
        <f t="shared" si="860"/>
        <v>2.0828889432485322</v>
      </c>
      <c r="BQ1665" s="47">
        <f t="shared" si="861"/>
        <v>103.47967637806492</v>
      </c>
      <c r="BR1665" s="47">
        <f t="shared" si="862"/>
        <v>125.3942677911518</v>
      </c>
    </row>
    <row r="1666" spans="6:70" x14ac:dyDescent="0.25">
      <c r="F1666" s="2">
        <v>43871</v>
      </c>
      <c r="G1666">
        <v>1.5629999999999999</v>
      </c>
      <c r="H1666" s="43">
        <v>43903</v>
      </c>
      <c r="I1666">
        <v>0.90429999999999999</v>
      </c>
      <c r="L1666" s="2">
        <v>43822</v>
      </c>
      <c r="M1666" t="str">
        <v>912828U2</v>
      </c>
      <c r="N1666">
        <v>1.522</v>
      </c>
      <c r="O1666">
        <v>1.74522</v>
      </c>
      <c r="P1666">
        <v>0.7873</v>
      </c>
      <c r="Q1666">
        <v>128.09375</v>
      </c>
      <c r="R1666">
        <f>VLOOKUP(M1666,工作表1!$A$3:$B$1000,2,FALSE)</f>
        <v>2</v>
      </c>
      <c r="S1666" t="str">
        <f>VLOOKUP(M1666,工作表1!$A$3:$C$1000,3,FALSE)</f>
        <v>2026/11/15</v>
      </c>
      <c r="T1666">
        <f t="shared" si="832"/>
        <v>1.5669999999999999</v>
      </c>
      <c r="U1666">
        <f t="shared" si="831"/>
        <v>0.43300000000000005</v>
      </c>
      <c r="V1666" s="43">
        <f t="shared" si="843"/>
        <v>43966</v>
      </c>
      <c r="W1666" s="43">
        <f t="shared" si="833"/>
        <v>43921</v>
      </c>
      <c r="X1666" s="45">
        <f t="shared" si="844"/>
        <v>0.21428571428571427</v>
      </c>
      <c r="Y1666" s="45">
        <f t="shared" si="845"/>
        <v>0.75127201565557733</v>
      </c>
      <c r="Z1666" s="47">
        <f t="shared" si="846"/>
        <v>100.88527955701201</v>
      </c>
      <c r="AA1666" s="47">
        <f t="shared" si="847"/>
        <v>127.13908050375218</v>
      </c>
      <c r="AB1666" s="45">
        <f t="shared" si="848"/>
        <v>1.8589</v>
      </c>
      <c r="AC1666" s="2" t="str">
        <f t="shared" si="834"/>
        <v>TY2</v>
      </c>
      <c r="AD1666">
        <f t="shared" si="835"/>
        <v>127.953125</v>
      </c>
      <c r="AE1666">
        <f t="shared" si="836"/>
        <v>128.109375</v>
      </c>
      <c r="AF1666" s="49">
        <f t="shared" si="863"/>
        <v>-0.15625</v>
      </c>
      <c r="AG1666" s="3">
        <f t="shared" si="849"/>
        <v>126.19007074004537</v>
      </c>
      <c r="AH1666">
        <f t="shared" si="850"/>
        <v>125.54868316526552</v>
      </c>
      <c r="AI1666" s="51">
        <f t="shared" si="851"/>
        <v>0.64138757477985564</v>
      </c>
      <c r="AJ1666" s="52">
        <f t="shared" si="852"/>
        <v>0.79763757477985564</v>
      </c>
      <c r="AK1666" s="2">
        <v>43822</v>
      </c>
      <c r="AL1666" t="str">
        <v>912828V9</v>
      </c>
      <c r="AM1666">
        <v>0.2228</v>
      </c>
      <c r="AN1666">
        <v>1.90507</v>
      </c>
      <c r="AO1666">
        <v>0.80059999999999998</v>
      </c>
      <c r="AP1666">
        <v>127.953125</v>
      </c>
      <c r="AQ1666">
        <f>VLOOKUP(AL1666,工作表1!$F$3:$G$1000,2,FALSE)</f>
        <v>2.25</v>
      </c>
      <c r="AR1666" t="str">
        <f>VLOOKUP(AL1666,工作表1!$F$3:$H$1000,3,FALSE)</f>
        <v>2027/2/15</v>
      </c>
      <c r="AS1666">
        <f t="shared" si="837"/>
        <v>1.5669999999999999</v>
      </c>
      <c r="AT1666">
        <f t="shared" si="838"/>
        <v>0.68300000000000005</v>
      </c>
      <c r="AU1666" s="43">
        <f t="shared" si="853"/>
        <v>43876</v>
      </c>
      <c r="AV1666" s="43">
        <f t="shared" si="839"/>
        <v>44012</v>
      </c>
      <c r="AW1666" s="45">
        <f t="shared" si="854"/>
        <v>0.80095108695652184</v>
      </c>
      <c r="AX1666" s="45">
        <f t="shared" si="855"/>
        <v>1.9660195801072069</v>
      </c>
      <c r="AY1666" s="47">
        <f t="shared" si="856"/>
        <v>102.54879919612415</v>
      </c>
      <c r="AZ1666" s="47">
        <f t="shared" si="857"/>
        <v>126.19007074004537</v>
      </c>
      <c r="BA1666" s="43"/>
      <c r="BC1666" s="2">
        <v>43819</v>
      </c>
      <c r="BD1666" t="str">
        <v>912828X8</v>
      </c>
      <c r="BE1666">
        <v>-1.5934999999999999</v>
      </c>
      <c r="BF1666">
        <v>1.9765299999999999</v>
      </c>
      <c r="BG1666">
        <v>0.80720000000000003</v>
      </c>
      <c r="BH1666">
        <v>128.109375</v>
      </c>
      <c r="BI1666">
        <f>VLOOKUP(BD1666,工作表1!$K$3:$L$1000,2,FALSE)</f>
        <v>2.375</v>
      </c>
      <c r="BJ1666" t="str">
        <f>VLOOKUP(BD1666,工作表1!$K$3:$M$1000,3,FALSE)</f>
        <v>2027/5/15</v>
      </c>
      <c r="BK1666">
        <f t="shared" si="840"/>
        <v>1.5649999999999999</v>
      </c>
      <c r="BL1666">
        <f t="shared" si="841"/>
        <v>0.81</v>
      </c>
      <c r="BM1666" s="43">
        <f t="shared" si="858"/>
        <v>43966</v>
      </c>
      <c r="BN1666" s="43">
        <f t="shared" si="842"/>
        <v>44104</v>
      </c>
      <c r="BO1666" s="45">
        <f t="shared" si="859"/>
        <v>0.24793956043956045</v>
      </c>
      <c r="BP1666" s="45">
        <f t="shared" si="860"/>
        <v>2.0828710672888757</v>
      </c>
      <c r="BQ1666" s="47">
        <f t="shared" si="861"/>
        <v>103.61393490488361</v>
      </c>
      <c r="BR1666" s="47">
        <f t="shared" si="862"/>
        <v>125.54868316526552</v>
      </c>
    </row>
    <row r="1667" spans="6:70" x14ac:dyDescent="0.25">
      <c r="F1667" s="2">
        <v>43868</v>
      </c>
      <c r="G1667">
        <v>1.57</v>
      </c>
      <c r="H1667" s="43">
        <v>43902</v>
      </c>
      <c r="I1667">
        <v>0.749</v>
      </c>
      <c r="L1667" s="2">
        <v>43819</v>
      </c>
      <c r="M1667" t="str">
        <v>912828U2</v>
      </c>
      <c r="N1667">
        <v>2.0785999999999998</v>
      </c>
      <c r="O1667">
        <v>1.6817200000000001</v>
      </c>
      <c r="P1667">
        <v>0.7873</v>
      </c>
      <c r="Q1667">
        <v>128.25</v>
      </c>
      <c r="R1667">
        <f>VLOOKUP(M1667,工作表1!$A$3:$B$1000,2,FALSE)</f>
        <v>2</v>
      </c>
      <c r="S1667" t="str">
        <f>VLOOKUP(M1667,工作表1!$A$3:$C$1000,3,FALSE)</f>
        <v>2026/11/15</v>
      </c>
      <c r="T1667">
        <f t="shared" si="832"/>
        <v>1.5649999999999999</v>
      </c>
      <c r="U1667">
        <f t="shared" si="831"/>
        <v>0.43500000000000005</v>
      </c>
      <c r="V1667" s="43">
        <f t="shared" si="843"/>
        <v>43966</v>
      </c>
      <c r="W1667" s="43">
        <f t="shared" si="833"/>
        <v>43921</v>
      </c>
      <c r="X1667" s="45">
        <f t="shared" si="844"/>
        <v>0.2087912087912088</v>
      </c>
      <c r="Y1667" s="45">
        <f t="shared" si="845"/>
        <v>0.75125696221586635</v>
      </c>
      <c r="Z1667" s="47">
        <f t="shared" si="846"/>
        <v>101.02658784091042</v>
      </c>
      <c r="AA1667" s="47">
        <f t="shared" si="847"/>
        <v>127.30764460095908</v>
      </c>
      <c r="AB1667" s="45">
        <f t="shared" si="848"/>
        <v>1.8442000000000001</v>
      </c>
      <c r="AC1667" s="2" t="str">
        <f t="shared" si="834"/>
        <v>TY2</v>
      </c>
      <c r="AD1667">
        <f t="shared" si="835"/>
        <v>128.109375</v>
      </c>
      <c r="AE1667">
        <f t="shared" si="836"/>
        <v>128.171875</v>
      </c>
      <c r="AF1667" s="49">
        <f t="shared" si="863"/>
        <v>-6.25E-2</v>
      </c>
      <c r="AG1667" s="3">
        <f t="shared" si="849"/>
        <v>126.35500472914667</v>
      </c>
      <c r="AH1667">
        <f t="shared" si="850"/>
        <v>125.5556622333923</v>
      </c>
      <c r="AI1667" s="51">
        <f t="shared" si="851"/>
        <v>0.79934249575437377</v>
      </c>
      <c r="AJ1667" s="52">
        <f t="shared" si="852"/>
        <v>0.86184249575437377</v>
      </c>
      <c r="AK1667" s="2">
        <v>43819</v>
      </c>
      <c r="AL1667" t="str">
        <v>912828V9</v>
      </c>
      <c r="AM1667">
        <v>0.69310000000000005</v>
      </c>
      <c r="AN1667">
        <v>1.87504</v>
      </c>
      <c r="AO1667">
        <v>0.80059999999999998</v>
      </c>
      <c r="AP1667">
        <v>128.109375</v>
      </c>
      <c r="AQ1667">
        <f>VLOOKUP(AL1667,工作表1!$F$3:$G$1000,2,FALSE)</f>
        <v>2.25</v>
      </c>
      <c r="AR1667" t="str">
        <f>VLOOKUP(AL1667,工作表1!$F$3:$H$1000,3,FALSE)</f>
        <v>2027/2/15</v>
      </c>
      <c r="AS1667">
        <f t="shared" si="837"/>
        <v>1.5649999999999999</v>
      </c>
      <c r="AT1667">
        <f t="shared" si="838"/>
        <v>0.68500000000000005</v>
      </c>
      <c r="AU1667" s="43">
        <f t="shared" si="853"/>
        <v>43876</v>
      </c>
      <c r="AV1667" s="43">
        <f t="shared" si="839"/>
        <v>44012</v>
      </c>
      <c r="AW1667" s="45">
        <f t="shared" si="854"/>
        <v>0.79483695652173914</v>
      </c>
      <c r="AX1667" s="45">
        <f t="shared" si="855"/>
        <v>1.966069833234068</v>
      </c>
      <c r="AY1667" s="47">
        <f t="shared" si="856"/>
        <v>102.68994867352164</v>
      </c>
      <c r="AZ1667" s="47">
        <f t="shared" si="857"/>
        <v>126.35500472914667</v>
      </c>
      <c r="BA1667" s="43"/>
      <c r="BC1667" s="2">
        <v>43818</v>
      </c>
      <c r="BD1667" t="str">
        <v>912828V9</v>
      </c>
      <c r="BE1667">
        <v>0.50519999999999998</v>
      </c>
      <c r="BF1667">
        <v>1.8843399999999999</v>
      </c>
      <c r="BG1667">
        <v>0.80059999999999998</v>
      </c>
      <c r="BH1667">
        <v>128.171875</v>
      </c>
      <c r="BI1667">
        <f>VLOOKUP(BD1667,工作表1!$K$3:$L$1000,2,FALSE)</f>
        <v>2.25</v>
      </c>
      <c r="BJ1667" t="str">
        <f>VLOOKUP(BD1667,工作表1!$K$3:$M$1000,3,FALSE)</f>
        <v>2027/2/15</v>
      </c>
      <c r="BK1667">
        <f t="shared" si="840"/>
        <v>1.5649999999999999</v>
      </c>
      <c r="BL1667">
        <f t="shared" si="841"/>
        <v>0.68500000000000005</v>
      </c>
      <c r="BM1667" s="43">
        <f t="shared" si="858"/>
        <v>43876</v>
      </c>
      <c r="BN1667" s="43">
        <f t="shared" si="842"/>
        <v>44104</v>
      </c>
      <c r="BO1667" s="45">
        <f t="shared" si="859"/>
        <v>0.77649456521739124</v>
      </c>
      <c r="BP1667" s="45">
        <f t="shared" si="860"/>
        <v>2.5333438802858845</v>
      </c>
      <c r="BQ1667" s="47">
        <f t="shared" si="861"/>
        <v>102.81506101510411</v>
      </c>
      <c r="BR1667" s="47">
        <f t="shared" si="862"/>
        <v>125.5556622333923</v>
      </c>
    </row>
    <row r="1668" spans="6:70" x14ac:dyDescent="0.25">
      <c r="F1668" s="2">
        <v>43867</v>
      </c>
      <c r="G1668">
        <v>1.575</v>
      </c>
      <c r="H1668" s="43">
        <v>43901</v>
      </c>
      <c r="I1668">
        <v>0.83360000000000001</v>
      </c>
      <c r="L1668" s="2">
        <v>43818</v>
      </c>
      <c r="M1668" t="str">
        <v>912828Y9</v>
      </c>
      <c r="N1668">
        <v>-1.3244</v>
      </c>
      <c r="O1668">
        <v>3.1306600000000002</v>
      </c>
      <c r="P1668">
        <v>0.78069999999999995</v>
      </c>
      <c r="Q1668">
        <v>128.5625</v>
      </c>
      <c r="R1668">
        <f>VLOOKUP(M1668,工作表1!$A$3:$B$1000,2,FALSE)</f>
        <v>1.875</v>
      </c>
      <c r="S1668" t="str">
        <f>VLOOKUP(M1668,工作表1!$A$3:$C$1000,3,FALSE)</f>
        <v>2026/7/31</v>
      </c>
      <c r="T1668">
        <f t="shared" si="832"/>
        <v>1.5649999999999999</v>
      </c>
      <c r="U1668">
        <f t="shared" ref="U1668:U1731" si="864">R1668-T1668</f>
        <v>0.31000000000000005</v>
      </c>
      <c r="V1668" s="43">
        <f t="shared" si="843"/>
        <v>43861</v>
      </c>
      <c r="W1668" s="43">
        <f t="shared" si="833"/>
        <v>43921</v>
      </c>
      <c r="X1668" s="45">
        <f t="shared" si="844"/>
        <v>0.72350543478260865</v>
      </c>
      <c r="Y1668" s="45">
        <f t="shared" si="845"/>
        <v>1.2474780375223347</v>
      </c>
      <c r="Z1668" s="47">
        <f t="shared" si="846"/>
        <v>99.98192347387895</v>
      </c>
      <c r="AA1668" s="47">
        <f t="shared" si="847"/>
        <v>127.01483828632594</v>
      </c>
      <c r="AB1668" s="45">
        <f t="shared" si="848"/>
        <v>1.8489</v>
      </c>
      <c r="AC1668" s="2" t="str">
        <f t="shared" si="834"/>
        <v>TY2</v>
      </c>
      <c r="AD1668">
        <f t="shared" si="835"/>
        <v>128.3125</v>
      </c>
      <c r="AE1668">
        <f t="shared" si="836"/>
        <v>128.046875</v>
      </c>
      <c r="AF1668" s="49">
        <f t="shared" si="863"/>
        <v>0.265625</v>
      </c>
      <c r="AG1668" s="3">
        <f t="shared" si="849"/>
        <v>126.4602154166837</v>
      </c>
      <c r="AH1668">
        <f t="shared" si="850"/>
        <v>125.43010022032564</v>
      </c>
      <c r="AI1668" s="51">
        <f t="shared" si="851"/>
        <v>1.0301151963580537</v>
      </c>
      <c r="AJ1668" s="52">
        <f t="shared" si="852"/>
        <v>0.76449019635805371</v>
      </c>
      <c r="AK1668" s="2">
        <v>43818</v>
      </c>
      <c r="AL1668" t="str">
        <v>912828U2</v>
      </c>
      <c r="AM1668">
        <v>1.4762</v>
      </c>
      <c r="AN1668">
        <v>1.75223</v>
      </c>
      <c r="AO1668">
        <v>0.7873</v>
      </c>
      <c r="AP1668">
        <v>128.3125</v>
      </c>
      <c r="AQ1668">
        <f>VLOOKUP(AL1668,工作表1!$F$3:$G$1000,2,FALSE)</f>
        <v>2</v>
      </c>
      <c r="AR1668" t="str">
        <f>VLOOKUP(AL1668,工作表1!$F$3:$H$1000,3,FALSE)</f>
        <v>2026/11/15</v>
      </c>
      <c r="AS1668">
        <f t="shared" si="837"/>
        <v>1.5649999999999999</v>
      </c>
      <c r="AT1668">
        <f t="shared" si="838"/>
        <v>0.43500000000000005</v>
      </c>
      <c r="AU1668" s="43">
        <f t="shared" si="853"/>
        <v>43966</v>
      </c>
      <c r="AV1668" s="43">
        <f t="shared" si="839"/>
        <v>44012</v>
      </c>
      <c r="AW1668" s="45">
        <f t="shared" si="854"/>
        <v>0.19230769230769232</v>
      </c>
      <c r="AX1668" s="45">
        <f t="shared" si="855"/>
        <v>1.2498419388830349</v>
      </c>
      <c r="AY1668" s="47">
        <f t="shared" si="856"/>
        <v>101.11641946209085</v>
      </c>
      <c r="AZ1668" s="47">
        <f t="shared" si="857"/>
        <v>126.4602154166837</v>
      </c>
      <c r="BA1668" s="43"/>
      <c r="BC1668" s="2">
        <v>43817</v>
      </c>
      <c r="BD1668" t="str">
        <v>912828V9</v>
      </c>
      <c r="BE1668">
        <v>1.4533</v>
      </c>
      <c r="BF1668">
        <v>1.8758999999999999</v>
      </c>
      <c r="BG1668">
        <v>0.80059999999999998</v>
      </c>
      <c r="BH1668">
        <v>128.046875</v>
      </c>
      <c r="BI1668">
        <f>VLOOKUP(BD1668,工作表1!$K$3:$L$1000,2,FALSE)</f>
        <v>2.25</v>
      </c>
      <c r="BJ1668" t="str">
        <f>VLOOKUP(BD1668,工作表1!$K$3:$M$1000,3,FALSE)</f>
        <v>2027/2/15</v>
      </c>
      <c r="BK1668">
        <f t="shared" si="840"/>
        <v>1.5629999999999999</v>
      </c>
      <c r="BL1668">
        <f t="shared" si="841"/>
        <v>0.68700000000000006</v>
      </c>
      <c r="BM1668" s="43">
        <f t="shared" si="858"/>
        <v>43876</v>
      </c>
      <c r="BN1668" s="43">
        <f t="shared" si="842"/>
        <v>44104</v>
      </c>
      <c r="BO1668" s="45">
        <f t="shared" si="859"/>
        <v>0.77038043478260876</v>
      </c>
      <c r="BP1668" s="45">
        <f t="shared" si="860"/>
        <v>2.5333941334127457</v>
      </c>
      <c r="BQ1668" s="47">
        <f t="shared" si="861"/>
        <v>102.72417828205481</v>
      </c>
      <c r="BR1668" s="47">
        <f t="shared" si="862"/>
        <v>125.43010022032564</v>
      </c>
    </row>
    <row r="1669" spans="6:70" x14ac:dyDescent="0.25">
      <c r="F1669" s="2">
        <v>43866</v>
      </c>
      <c r="G1669">
        <v>1.5780000000000001</v>
      </c>
      <c r="H1669" s="43">
        <v>43900</v>
      </c>
      <c r="I1669">
        <v>0.76749999999999996</v>
      </c>
      <c r="L1669" s="2">
        <v>43817</v>
      </c>
      <c r="M1669" t="str">
        <v>912828Y9</v>
      </c>
      <c r="N1669">
        <v>1.0819000000000001</v>
      </c>
      <c r="O1669">
        <v>0.83484999999999998</v>
      </c>
      <c r="P1669">
        <v>0.78069999999999995</v>
      </c>
      <c r="Q1669">
        <v>128.328125</v>
      </c>
      <c r="R1669">
        <f>VLOOKUP(M1669,工作表1!$A$3:$B$1000,2,FALSE)</f>
        <v>1.875</v>
      </c>
      <c r="S1669" t="str">
        <f>VLOOKUP(M1669,工作表1!$A$3:$C$1000,3,FALSE)</f>
        <v>2026/7/31</v>
      </c>
      <c r="T1669">
        <f t="shared" ref="T1669:T1732" si="865">INDEX($G:$G,MATCH(L1669,$F:$F,0))</f>
        <v>1.5629999999999999</v>
      </c>
      <c r="U1669">
        <f t="shared" si="864"/>
        <v>0.31200000000000006</v>
      </c>
      <c r="V1669" s="43">
        <f t="shared" si="843"/>
        <v>43861</v>
      </c>
      <c r="W1669" s="43">
        <f t="shared" ref="W1669:W1732" si="866">IF(WEEKDAY(DATE(YEAR(L1669),(INT(MONTH(L1669)/3)+1)*3+1,1)-1,2)=7,DATE(YEAR(L1669),(INT(MONTH(L1669)/3)+1)*3+1,1)-1-2,IF(WEEKDAY(DATE(YEAR(L1669),(INT(MONTH(L1669)/3)+1)*3+1,1)-1,2)=6,DATE(YEAR(L1669),(INT(MONTH(L1669)/3)+1)*3+1,1)-1-1,DATE(YEAR(L1669),(INT(MONTH(L1669)/3)+1)*3+1,1)-1))</f>
        <v>43921</v>
      </c>
      <c r="X1669" s="45">
        <f t="shared" si="844"/>
        <v>0.71841032608695654</v>
      </c>
      <c r="Y1669" s="45">
        <f t="shared" si="845"/>
        <v>1.2475199151280525</v>
      </c>
      <c r="Z1669" s="47">
        <f t="shared" si="846"/>
        <v>100.46848878526534</v>
      </c>
      <c r="AA1669" s="47">
        <f t="shared" si="847"/>
        <v>127.62703216802338</v>
      </c>
      <c r="AB1669" s="45">
        <f t="shared" si="848"/>
        <v>1.8463000000000001</v>
      </c>
      <c r="AC1669" s="2" t="str">
        <f t="shared" ref="AC1669:AC1732" si="867">IF(MOD(MONTH(L1669),3)=0,"TY2","TY1")</f>
        <v>TY2</v>
      </c>
      <c r="AD1669">
        <f t="shared" ref="AD1669:AD1732" si="868">IF(AC1669="TY1",Q1669,AP1669)</f>
        <v>128.171875</v>
      </c>
      <c r="AE1669">
        <f t="shared" ref="AE1669:AE1732" si="869">IF(AC1669="TY1",AP1669,BH1669)</f>
        <v>128.34375</v>
      </c>
      <c r="AF1669" s="49">
        <f t="shared" si="863"/>
        <v>-0.171875</v>
      </c>
      <c r="AG1669" s="3">
        <f t="shared" si="849"/>
        <v>126.31068727664804</v>
      </c>
      <c r="AH1669">
        <f t="shared" si="850"/>
        <v>125.68127920802294</v>
      </c>
      <c r="AI1669" s="51">
        <f t="shared" si="851"/>
        <v>0.62940806862509646</v>
      </c>
      <c r="AJ1669" s="52">
        <f t="shared" si="852"/>
        <v>0.80128306862509646</v>
      </c>
      <c r="AK1669" s="2">
        <v>43817</v>
      </c>
      <c r="AL1669" t="str">
        <v>912828U2</v>
      </c>
      <c r="AM1669">
        <v>1.9138999999999999</v>
      </c>
      <c r="AN1669">
        <v>1.75135</v>
      </c>
      <c r="AO1669">
        <v>0.7873</v>
      </c>
      <c r="AP1669">
        <v>128.171875</v>
      </c>
      <c r="AQ1669">
        <f>VLOOKUP(AL1669,工作表1!$F$3:$G$1000,2,FALSE)</f>
        <v>2</v>
      </c>
      <c r="AR1669" t="str">
        <f>VLOOKUP(AL1669,工作表1!$F$3:$H$1000,3,FALSE)</f>
        <v>2026/11/15</v>
      </c>
      <c r="AS1669">
        <f t="shared" ref="AS1669:AS1732" si="870">INDEX($G:$G,MATCH(AK1669,$F:$F,0))</f>
        <v>1.5629999999999999</v>
      </c>
      <c r="AT1669">
        <f t="shared" ref="AT1669:AT1732" si="871">AQ1669-AS1669</f>
        <v>0.43700000000000006</v>
      </c>
      <c r="AU1669" s="43">
        <f t="shared" si="853"/>
        <v>43966</v>
      </c>
      <c r="AV1669" s="43">
        <f t="shared" ref="AV1669:AV1732" si="872">IF(WEEKDAY(DATE(YEAR(AK1669),(INT(MONTH(AK1669)/3)+1)*3+4,1)-1,2)=7,DATE(YEAR(AK1669),(INT(MONTH(AK1669)/3)+1)*3+4,1)-1-2,IF(WEEKDAY(DATE(YEAR(AK1669),(INT(MONTH(AK1669)/3)+1)*3+4,1)-1,2)=6,DATE(YEAR(AK1669),(INT(MONTH(AK1669)/3)+1)*3+4,1)-1-1,DATE(YEAR(AK1669),(INT(MONTH(AK1669)/3)+1)*3+4,1)-1))</f>
        <v>44012</v>
      </c>
      <c r="AW1669" s="45">
        <f t="shared" si="854"/>
        <v>0.18681318681318682</v>
      </c>
      <c r="AX1669" s="45">
        <f t="shared" si="855"/>
        <v>1.2498268854433239</v>
      </c>
      <c r="AY1669" s="47">
        <f t="shared" si="856"/>
        <v>101.00782706094154</v>
      </c>
      <c r="AZ1669" s="47">
        <f t="shared" si="857"/>
        <v>126.31068727664804</v>
      </c>
      <c r="BA1669" s="43"/>
      <c r="BC1669" s="2">
        <v>43816</v>
      </c>
      <c r="BD1669" t="str">
        <v>912828V9</v>
      </c>
      <c r="BE1669">
        <v>-4.1264000000000003</v>
      </c>
      <c r="BF1669">
        <v>1.9074199999999999</v>
      </c>
      <c r="BG1669">
        <v>0.80059999999999998</v>
      </c>
      <c r="BH1669">
        <v>128.34375</v>
      </c>
      <c r="BI1669">
        <f>VLOOKUP(BD1669,工作表1!$K$3:$L$1000,2,FALSE)</f>
        <v>2.25</v>
      </c>
      <c r="BJ1669" t="str">
        <f>VLOOKUP(BD1669,工作表1!$K$3:$M$1000,3,FALSE)</f>
        <v>2027/2/15</v>
      </c>
      <c r="BK1669">
        <f t="shared" ref="BK1669:BK1732" si="873">INDEX($G:$G,MATCH(BC1669,$F:$F,0))</f>
        <v>1.5629999999999999</v>
      </c>
      <c r="BL1669">
        <f t="shared" ref="BL1669:BL1732" si="874">BI1669-BK1669</f>
        <v>0.68700000000000006</v>
      </c>
      <c r="BM1669" s="43">
        <f t="shared" si="858"/>
        <v>43876</v>
      </c>
      <c r="BN1669" s="43">
        <f t="shared" ref="BN1669:BN1732" si="875">IF(WEEKDAY(DATE(YEAR(BC1669),(INT(MONTH(BC1669)/3)+1)*3+7,1)-1,2)=7,DATE(YEAR(BC1669),(INT(MONTH(BC1669)/3)+1)*3+7,1)-1-2,IF(WEEKDAY(DATE(YEAR(BC1669),(INT(MONTH(BC1669)/3)+1)*3+7,1)-1,2)=6,DATE(YEAR(BC1669),(INT(MONTH(BC1669)/3)+1)*3+7,1)-1-1,DATE(YEAR(BC1669),(INT(MONTH(BC1669)/3)+1)*3+7,1)-1))</f>
        <v>44104</v>
      </c>
      <c r="BO1669" s="45">
        <f t="shared" si="859"/>
        <v>0.76426630434782616</v>
      </c>
      <c r="BP1669" s="45">
        <f t="shared" si="860"/>
        <v>2.5334443865396068</v>
      </c>
      <c r="BQ1669" s="47">
        <f t="shared" si="861"/>
        <v>102.9333310608838</v>
      </c>
      <c r="BR1669" s="47">
        <f t="shared" si="862"/>
        <v>125.68127920802294</v>
      </c>
    </row>
    <row r="1670" spans="6:70" x14ac:dyDescent="0.25">
      <c r="F1670" s="2">
        <v>43865</v>
      </c>
      <c r="G1670">
        <v>1.575</v>
      </c>
      <c r="H1670" s="43">
        <v>43899</v>
      </c>
      <c r="I1670">
        <v>0.55989999999999995</v>
      </c>
      <c r="L1670" s="2">
        <v>43816</v>
      </c>
      <c r="M1670" t="str">
        <v>912828Y9</v>
      </c>
      <c r="N1670">
        <v>1.1208</v>
      </c>
      <c r="O1670">
        <v>0.69162999999999997</v>
      </c>
      <c r="P1670">
        <v>0.78069999999999995</v>
      </c>
      <c r="Q1670">
        <v>128.578125</v>
      </c>
      <c r="R1670">
        <f>VLOOKUP(M1670,工作表1!$A$3:$B$1000,2,FALSE)</f>
        <v>1.875</v>
      </c>
      <c r="S1670" t="str">
        <f>VLOOKUP(M1670,工作表1!$A$3:$C$1000,3,FALSE)</f>
        <v>2026/7/31</v>
      </c>
      <c r="T1670">
        <f t="shared" si="865"/>
        <v>1.5629999999999999</v>
      </c>
      <c r="U1670">
        <f t="shared" si="864"/>
        <v>0.31200000000000006</v>
      </c>
      <c r="V1670" s="43">
        <f t="shared" ref="V1670:V1733" si="876">COUPNCD(L1669,S1670,2,0)</f>
        <v>43861</v>
      </c>
      <c r="W1670" s="43">
        <f t="shared" si="866"/>
        <v>43921</v>
      </c>
      <c r="X1670" s="45">
        <f t="shared" ref="X1670:X1733" si="877">COUPDAYBS(L1669,S1670,2,1)/COUPDAYS(L1669,S1670,2,1)*R1670/2</f>
        <v>0.71331521739130443</v>
      </c>
      <c r="Y1670" s="45">
        <f t="shared" ref="Y1670:Y1733" si="878">(W1670-L1669)/365*R1670+X1670</f>
        <v>1.2475617927337703</v>
      </c>
      <c r="Z1670" s="47">
        <f t="shared" ref="Z1670:Z1733" si="879">(Q1670*P1670+Y1670)/(1+(O1670/100)*(W1670-L1671)/360)-X1670</f>
        <v>100.70864637513687</v>
      </c>
      <c r="AA1670" s="47">
        <f t="shared" ref="AA1670:AA1733" si="880">(Z1670-$AB$5*(W1670-L1669)/365+T1670*(W1670-L1669)/360)/P1670</f>
        <v>127.92432781115517</v>
      </c>
      <c r="AB1670" s="45">
        <f t="shared" ref="AB1670:AB1733" si="881">INDEX(I:I,MATCH(L1670,H:H,0))</f>
        <v>1.8148</v>
      </c>
      <c r="AC1670" s="2" t="str">
        <f t="shared" si="867"/>
        <v>TY2</v>
      </c>
      <c r="AD1670">
        <f t="shared" si="868"/>
        <v>128.453125</v>
      </c>
      <c r="AE1670">
        <f t="shared" si="869"/>
        <v>128.3125</v>
      </c>
      <c r="AF1670" s="49">
        <f t="shared" si="863"/>
        <v>0.140625</v>
      </c>
      <c r="AG1670" s="3">
        <f t="shared" ref="AG1670:AG1733" si="882">IF(AC1670="TY1",AA1670,AZ1670)</f>
        <v>126.57458958069246</v>
      </c>
      <c r="AH1670">
        <f t="shared" ref="AH1670:AH1733" si="883">IF(AC1670="TY1",AZ1670,BR1670)</f>
        <v>125.61265990531159</v>
      </c>
      <c r="AI1670" s="51">
        <f t="shared" ref="AI1670:AI1733" si="884">AG1670-AH1670</f>
        <v>0.9619296753808726</v>
      </c>
      <c r="AJ1670" s="52">
        <f t="shared" ref="AJ1670:AJ1733" si="885">AI1670-AF1670</f>
        <v>0.8213046753808726</v>
      </c>
      <c r="AK1670" s="2">
        <v>43816</v>
      </c>
      <c r="AL1670" t="str">
        <v>912828U2</v>
      </c>
      <c r="AM1670">
        <v>-0.77600000000000002</v>
      </c>
      <c r="AN1670">
        <v>1.75881</v>
      </c>
      <c r="AO1670">
        <v>0.7873</v>
      </c>
      <c r="AP1670">
        <v>128.453125</v>
      </c>
      <c r="AQ1670">
        <f>VLOOKUP(AL1670,工作表1!$F$3:$G$1000,2,FALSE)</f>
        <v>2</v>
      </c>
      <c r="AR1670" t="str">
        <f>VLOOKUP(AL1670,工作表1!$F$3:$H$1000,3,FALSE)</f>
        <v>2026/11/15</v>
      </c>
      <c r="AS1670">
        <f t="shared" si="870"/>
        <v>1.5629999999999999</v>
      </c>
      <c r="AT1670">
        <f t="shared" si="871"/>
        <v>0.43700000000000006</v>
      </c>
      <c r="AU1670" s="43">
        <f t="shared" ref="AU1670:AU1733" si="886">COUPNCD(AK1669,AR1670,2,0)</f>
        <v>43966</v>
      </c>
      <c r="AV1670" s="43">
        <f t="shared" si="872"/>
        <v>44012</v>
      </c>
      <c r="AW1670" s="45">
        <f t="shared" ref="AW1670:AW1733" si="887">COUPDAYBS(AK1669,AR1670,2,1)/COUPDAYS(AK1669,AR1670,2,1)*AQ1670/2</f>
        <v>0.18131868131868131</v>
      </c>
      <c r="AX1670" s="45">
        <f t="shared" ref="AX1670:AX1733" si="888">(AV1670-AK1669)/365*AQ1670+AW1670</f>
        <v>1.2498118320036129</v>
      </c>
      <c r="AY1670" s="47">
        <f t="shared" ref="AY1670:AY1733" si="889">(AP1670*AO1670+AX1670)/(1+(AN1670/100)*(AV1670-AK1671)/360)-AW1670</f>
        <v>101.22365622619424</v>
      </c>
      <c r="AZ1670" s="47">
        <f t="shared" ref="AZ1670:AZ1733" si="890">(AY1670-$AB$5*(AV1670-AK1669)/365+AS1670*(AV1670-AK1669)/360)/AO1670</f>
        <v>126.57458958069246</v>
      </c>
      <c r="BA1670" s="43"/>
      <c r="BC1670" s="2">
        <v>43815</v>
      </c>
      <c r="BD1670" t="str">
        <v>912828V9</v>
      </c>
      <c r="BE1670">
        <v>-4.3391999999999999</v>
      </c>
      <c r="BF1670">
        <v>1.9201900000000001</v>
      </c>
      <c r="BG1670">
        <v>0.80059999999999998</v>
      </c>
      <c r="BH1670">
        <v>128.3125</v>
      </c>
      <c r="BI1670">
        <f>VLOOKUP(BD1670,工作表1!$K$3:$L$1000,2,FALSE)</f>
        <v>2.25</v>
      </c>
      <c r="BJ1670" t="str">
        <f>VLOOKUP(BD1670,工作表1!$K$3:$M$1000,3,FALSE)</f>
        <v>2027/2/15</v>
      </c>
      <c r="BK1670">
        <f t="shared" si="873"/>
        <v>1.5609999999999999</v>
      </c>
      <c r="BL1670">
        <f t="shared" si="874"/>
        <v>0.68900000000000006</v>
      </c>
      <c r="BM1670" s="43">
        <f t="shared" ref="BM1670:BM1733" si="891">COUPNCD(BC1669,BJ1670,2,0)</f>
        <v>43876</v>
      </c>
      <c r="BN1670" s="43">
        <f t="shared" si="875"/>
        <v>44104</v>
      </c>
      <c r="BO1670" s="45">
        <f t="shared" ref="BO1670:BO1733" si="892">COUPDAYBS(BC1669,BJ1670,2,1)/COUPDAYS(BC1669,BJ1670,2,1)*BI1670/2</f>
        <v>0.75815217391304346</v>
      </c>
      <c r="BP1670" s="45">
        <f t="shared" ref="BP1670:BP1733" si="893">(BN1670-BC1669)/365*BI1670+BO1670</f>
        <v>2.5334946396664684</v>
      </c>
      <c r="BQ1670" s="47">
        <f t="shared" ref="BQ1670:BQ1733" si="894">(BH1670*BG1670+BP1670)/(1+(BF1670/100)*(BN1670-BC1671)/360)-BO1670</f>
        <v>102.88805332841163</v>
      </c>
      <c r="BR1670" s="47">
        <f t="shared" ref="BR1670:BR1733" si="895">(BQ1670-$AB$5*(BN1670-BC1669)/365+BK1670*(BN1670-BC1669)/360)/BG1670</f>
        <v>125.61265990531159</v>
      </c>
    </row>
    <row r="1671" spans="6:70" x14ac:dyDescent="0.25">
      <c r="F1671" s="2">
        <v>43864</v>
      </c>
      <c r="G1671">
        <v>1.5669999999999999</v>
      </c>
      <c r="H1671" s="43">
        <v>43896</v>
      </c>
      <c r="I1671">
        <v>0.71099999999999997</v>
      </c>
      <c r="L1671" s="2">
        <v>43815</v>
      </c>
      <c r="M1671" t="str">
        <v>912828Y9</v>
      </c>
      <c r="N1671">
        <v>0.80779999999999996</v>
      </c>
      <c r="O1671">
        <v>1.0358000000000001</v>
      </c>
      <c r="P1671">
        <v>0.78069999999999995</v>
      </c>
      <c r="Q1671">
        <v>128.53125</v>
      </c>
      <c r="R1671">
        <f>VLOOKUP(M1671,工作表1!$A$3:$B$1000,2,FALSE)</f>
        <v>1.875</v>
      </c>
      <c r="S1671" t="str">
        <f>VLOOKUP(M1671,工作表1!$A$3:$C$1000,3,FALSE)</f>
        <v>2026/7/31</v>
      </c>
      <c r="T1671">
        <f t="shared" si="865"/>
        <v>1.5609999999999999</v>
      </c>
      <c r="U1671">
        <f t="shared" si="864"/>
        <v>0.31400000000000006</v>
      </c>
      <c r="V1671" s="43">
        <f t="shared" si="876"/>
        <v>43861</v>
      </c>
      <c r="W1671" s="43">
        <f t="shared" si="866"/>
        <v>43921</v>
      </c>
      <c r="X1671" s="45">
        <f t="shared" si="877"/>
        <v>0.70822010869565222</v>
      </c>
      <c r="Y1671" s="45">
        <f t="shared" si="878"/>
        <v>1.2476036703394877</v>
      </c>
      <c r="Z1671" s="47">
        <f t="shared" si="879"/>
        <v>100.56611667479945</v>
      </c>
      <c r="AA1671" s="47">
        <f t="shared" si="880"/>
        <v>127.73069144001479</v>
      </c>
      <c r="AB1671" s="45">
        <f t="shared" si="881"/>
        <v>1.8075000000000001</v>
      </c>
      <c r="AC1671" s="2" t="str">
        <f t="shared" si="867"/>
        <v>TY2</v>
      </c>
      <c r="AD1671">
        <f t="shared" si="868"/>
        <v>128.421875</v>
      </c>
      <c r="AE1671">
        <f t="shared" si="869"/>
        <v>128.921875</v>
      </c>
      <c r="AF1671" s="49">
        <f t="shared" si="863"/>
        <v>-0.5</v>
      </c>
      <c r="AG1671" s="3">
        <f t="shared" si="882"/>
        <v>126.50263744579635</v>
      </c>
      <c r="AH1671">
        <f t="shared" si="883"/>
        <v>126.20223795137782</v>
      </c>
      <c r="AI1671" s="51">
        <f t="shared" si="884"/>
        <v>0.30039949441852798</v>
      </c>
      <c r="AJ1671" s="52">
        <f t="shared" si="885"/>
        <v>0.80039949441852798</v>
      </c>
      <c r="AK1671" s="2">
        <v>43815</v>
      </c>
      <c r="AL1671" t="str">
        <v>912828U2</v>
      </c>
      <c r="AM1671">
        <v>-1</v>
      </c>
      <c r="AN1671">
        <v>1.78373</v>
      </c>
      <c r="AO1671">
        <v>0.7873</v>
      </c>
      <c r="AP1671">
        <v>128.421875</v>
      </c>
      <c r="AQ1671">
        <f>VLOOKUP(AL1671,工作表1!$F$3:$G$1000,2,FALSE)</f>
        <v>2</v>
      </c>
      <c r="AR1671" t="str">
        <f>VLOOKUP(AL1671,工作表1!$F$3:$H$1000,3,FALSE)</f>
        <v>2026/11/15</v>
      </c>
      <c r="AS1671">
        <f t="shared" si="870"/>
        <v>1.5609999999999999</v>
      </c>
      <c r="AT1671">
        <f t="shared" si="871"/>
        <v>0.43900000000000006</v>
      </c>
      <c r="AU1671" s="43">
        <f t="shared" si="886"/>
        <v>43966</v>
      </c>
      <c r="AV1671" s="43">
        <f t="shared" si="872"/>
        <v>44012</v>
      </c>
      <c r="AW1671" s="45">
        <f t="shared" si="887"/>
        <v>0.17582417582417584</v>
      </c>
      <c r="AX1671" s="45">
        <f t="shared" si="888"/>
        <v>1.2497967785639019</v>
      </c>
      <c r="AY1671" s="47">
        <f t="shared" si="889"/>
        <v>101.17615608055796</v>
      </c>
      <c r="AZ1671" s="47">
        <f t="shared" si="890"/>
        <v>126.50263744579635</v>
      </c>
      <c r="BA1671" s="43"/>
      <c r="BC1671" s="2">
        <v>43812</v>
      </c>
      <c r="BD1671" t="str">
        <v>912828V9</v>
      </c>
      <c r="BE1671">
        <v>-4.6588000000000003</v>
      </c>
      <c r="BF1671">
        <v>1.9185000000000001</v>
      </c>
      <c r="BG1671">
        <v>0.80059999999999998</v>
      </c>
      <c r="BH1671">
        <v>128.921875</v>
      </c>
      <c r="BI1671">
        <f>VLOOKUP(BD1671,工作表1!$K$3:$L$1000,2,FALSE)</f>
        <v>2.25</v>
      </c>
      <c r="BJ1671" t="str">
        <f>VLOOKUP(BD1671,工作表1!$K$3:$M$1000,3,FALSE)</f>
        <v>2027/2/15</v>
      </c>
      <c r="BK1671">
        <f t="shared" si="873"/>
        <v>1.5580000000000001</v>
      </c>
      <c r="BL1671">
        <f t="shared" si="874"/>
        <v>0.69199999999999995</v>
      </c>
      <c r="BM1671" s="43">
        <f t="shared" si="891"/>
        <v>43876</v>
      </c>
      <c r="BN1671" s="43">
        <f t="shared" si="875"/>
        <v>44104</v>
      </c>
      <c r="BO1671" s="45">
        <f t="shared" si="892"/>
        <v>0.75203804347826086</v>
      </c>
      <c r="BP1671" s="45">
        <f t="shared" si="893"/>
        <v>2.5335448927933291</v>
      </c>
      <c r="BQ1671" s="47">
        <f t="shared" si="894"/>
        <v>103.37054228225968</v>
      </c>
      <c r="BR1671" s="47">
        <f t="shared" si="895"/>
        <v>126.20223795137782</v>
      </c>
    </row>
    <row r="1672" spans="6:70" x14ac:dyDescent="0.25">
      <c r="F1672" s="2">
        <v>43861</v>
      </c>
      <c r="G1672">
        <v>1.5509999999999999</v>
      </c>
      <c r="H1672" s="43">
        <v>43895</v>
      </c>
      <c r="I1672">
        <v>0.81599999999999995</v>
      </c>
      <c r="L1672" s="2">
        <v>43812</v>
      </c>
      <c r="M1672" t="str">
        <v>912828Y9</v>
      </c>
      <c r="N1672">
        <v>1.2292000000000001</v>
      </c>
      <c r="O1672">
        <v>0.75302000000000002</v>
      </c>
      <c r="P1672">
        <v>0.78069999999999995</v>
      </c>
      <c r="Q1672">
        <v>129.09375</v>
      </c>
      <c r="R1672">
        <f>VLOOKUP(M1672,工作表1!$A$3:$B$1000,2,FALSE)</f>
        <v>1.875</v>
      </c>
      <c r="S1672" t="str">
        <f>VLOOKUP(M1672,工作表1!$A$3:$C$1000,3,FALSE)</f>
        <v>2026/7/31</v>
      </c>
      <c r="T1672">
        <f t="shared" si="865"/>
        <v>1.5580000000000001</v>
      </c>
      <c r="U1672">
        <f t="shared" si="864"/>
        <v>0.31699999999999995</v>
      </c>
      <c r="V1672" s="43">
        <f t="shared" si="876"/>
        <v>43861</v>
      </c>
      <c r="W1672" s="43">
        <f t="shared" si="866"/>
        <v>43921</v>
      </c>
      <c r="X1672" s="45">
        <f t="shared" si="877"/>
        <v>0.703125</v>
      </c>
      <c r="Y1672" s="45">
        <f t="shared" si="878"/>
        <v>1.2476455479452055</v>
      </c>
      <c r="Z1672" s="47">
        <f t="shared" si="879"/>
        <v>101.09378722314936</v>
      </c>
      <c r="AA1672" s="47">
        <f t="shared" si="880"/>
        <v>128.39512435686186</v>
      </c>
      <c r="AB1672" s="45">
        <f t="shared" si="881"/>
        <v>1.7591000000000001</v>
      </c>
      <c r="AC1672" s="2" t="str">
        <f t="shared" si="867"/>
        <v>TY2</v>
      </c>
      <c r="AD1672">
        <f t="shared" si="868"/>
        <v>129.03125</v>
      </c>
      <c r="AE1672">
        <f t="shared" si="869"/>
        <v>128.296875</v>
      </c>
      <c r="AF1672" s="49">
        <f t="shared" si="863"/>
        <v>0.734375</v>
      </c>
      <c r="AG1672" s="3">
        <f t="shared" si="882"/>
        <v>127.07256642627326</v>
      </c>
      <c r="AH1672">
        <f t="shared" si="883"/>
        <v>125.50279368107519</v>
      </c>
      <c r="AI1672" s="51">
        <f t="shared" si="884"/>
        <v>1.5697727451980654</v>
      </c>
      <c r="AJ1672" s="52">
        <f t="shared" si="885"/>
        <v>0.83539774519806542</v>
      </c>
      <c r="AK1672" s="2">
        <v>43812</v>
      </c>
      <c r="AL1672" t="str">
        <v>912828U2</v>
      </c>
      <c r="AM1672">
        <v>-1.4690000000000001</v>
      </c>
      <c r="AN1672">
        <v>1.81416</v>
      </c>
      <c r="AO1672">
        <v>0.7873</v>
      </c>
      <c r="AP1672">
        <v>129.03125</v>
      </c>
      <c r="AQ1672">
        <f>VLOOKUP(AL1672,工作表1!$F$3:$G$1000,2,FALSE)</f>
        <v>2</v>
      </c>
      <c r="AR1672" t="str">
        <f>VLOOKUP(AL1672,工作表1!$F$3:$H$1000,3,FALSE)</f>
        <v>2026/11/15</v>
      </c>
      <c r="AS1672">
        <f t="shared" si="870"/>
        <v>1.5580000000000001</v>
      </c>
      <c r="AT1672">
        <f t="shared" si="871"/>
        <v>0.44199999999999995</v>
      </c>
      <c r="AU1672" s="43">
        <f t="shared" si="886"/>
        <v>43966</v>
      </c>
      <c r="AV1672" s="43">
        <f t="shared" si="872"/>
        <v>44012</v>
      </c>
      <c r="AW1672" s="45">
        <f t="shared" si="887"/>
        <v>0.17032967032967034</v>
      </c>
      <c r="AX1672" s="45">
        <f t="shared" si="888"/>
        <v>1.2497817251241909</v>
      </c>
      <c r="AY1672" s="47">
        <f t="shared" si="889"/>
        <v>101.63456727038819</v>
      </c>
      <c r="AZ1672" s="47">
        <f t="shared" si="890"/>
        <v>127.07256642627326</v>
      </c>
      <c r="BA1672" s="43"/>
      <c r="BC1672" s="2">
        <v>43811</v>
      </c>
      <c r="BD1672" t="str">
        <v>912828V9</v>
      </c>
      <c r="BE1672">
        <v>-5.9915000000000003</v>
      </c>
      <c r="BF1672">
        <v>1.9859</v>
      </c>
      <c r="BG1672">
        <v>0.80059999999999998</v>
      </c>
      <c r="BH1672">
        <v>128.296875</v>
      </c>
      <c r="BI1672">
        <f>VLOOKUP(BD1672,工作表1!$K$3:$L$1000,2,FALSE)</f>
        <v>2.25</v>
      </c>
      <c r="BJ1672" t="str">
        <f>VLOOKUP(BD1672,工作表1!$K$3:$M$1000,3,FALSE)</f>
        <v>2027/2/15</v>
      </c>
      <c r="BK1672">
        <f t="shared" si="873"/>
        <v>1.5580000000000001</v>
      </c>
      <c r="BL1672">
        <f t="shared" si="874"/>
        <v>0.69199999999999995</v>
      </c>
      <c r="BM1672" s="43">
        <f t="shared" si="891"/>
        <v>43876</v>
      </c>
      <c r="BN1672" s="43">
        <f t="shared" si="875"/>
        <v>44104</v>
      </c>
      <c r="BO1672" s="45">
        <f t="shared" si="892"/>
        <v>0.73369565217391308</v>
      </c>
      <c r="BP1672" s="45">
        <f t="shared" si="893"/>
        <v>2.5336956521739129</v>
      </c>
      <c r="BQ1672" s="47">
        <f t="shared" si="894"/>
        <v>102.83478550995768</v>
      </c>
      <c r="BR1672" s="47">
        <f t="shared" si="895"/>
        <v>125.50279368107519</v>
      </c>
    </row>
    <row r="1673" spans="6:70" x14ac:dyDescent="0.25">
      <c r="F1673" s="2">
        <v>43860</v>
      </c>
      <c r="G1673">
        <v>1.5760000000000001</v>
      </c>
      <c r="H1673" s="43">
        <v>43894</v>
      </c>
      <c r="I1673">
        <v>0.93740000000000001</v>
      </c>
      <c r="L1673" s="2">
        <v>43811</v>
      </c>
      <c r="M1673" t="str">
        <v>912828Y9</v>
      </c>
      <c r="N1673">
        <v>1.5671999999999999</v>
      </c>
      <c r="O1673">
        <v>0.68837000000000004</v>
      </c>
      <c r="P1673">
        <v>0.78069999999999995</v>
      </c>
      <c r="Q1673">
        <v>128.4375</v>
      </c>
      <c r="R1673">
        <f>VLOOKUP(M1673,工作表1!$A$3:$B$1000,2,FALSE)</f>
        <v>1.875</v>
      </c>
      <c r="S1673" t="str">
        <f>VLOOKUP(M1673,工作表1!$A$3:$C$1000,3,FALSE)</f>
        <v>2026/7/31</v>
      </c>
      <c r="T1673">
        <f t="shared" si="865"/>
        <v>1.5580000000000001</v>
      </c>
      <c r="U1673">
        <f t="shared" si="864"/>
        <v>0.31699999999999995</v>
      </c>
      <c r="V1673" s="43">
        <f t="shared" si="876"/>
        <v>43861</v>
      </c>
      <c r="W1673" s="43">
        <f t="shared" si="866"/>
        <v>43921</v>
      </c>
      <c r="X1673" s="45">
        <f t="shared" si="877"/>
        <v>0.68783967391304346</v>
      </c>
      <c r="Y1673" s="45">
        <f t="shared" si="878"/>
        <v>1.2477711807623586</v>
      </c>
      <c r="Z1673" s="47">
        <f t="shared" si="879"/>
        <v>100.61607281959955</v>
      </c>
      <c r="AA1673" s="47">
        <f t="shared" si="880"/>
        <v>127.75219786262321</v>
      </c>
      <c r="AB1673" s="45">
        <f t="shared" si="881"/>
        <v>1.8289</v>
      </c>
      <c r="AC1673" s="2" t="str">
        <f t="shared" si="867"/>
        <v>TY2</v>
      </c>
      <c r="AD1673">
        <f t="shared" si="868"/>
        <v>128.390625</v>
      </c>
      <c r="AE1673">
        <f t="shared" si="869"/>
        <v>129.1875</v>
      </c>
      <c r="AF1673" s="49">
        <f t="shared" si="863"/>
        <v>-0.796875</v>
      </c>
      <c r="AG1673" s="3">
        <f t="shared" si="882"/>
        <v>126.38665443450132</v>
      </c>
      <c r="AH1673">
        <f t="shared" si="883"/>
        <v>126.36402981379725</v>
      </c>
      <c r="AI1673" s="51">
        <f t="shared" si="884"/>
        <v>2.2624620704078779E-2</v>
      </c>
      <c r="AJ1673" s="52">
        <f t="shared" si="885"/>
        <v>0.81949962070407878</v>
      </c>
      <c r="AK1673" s="2">
        <v>43811</v>
      </c>
      <c r="AL1673" t="str">
        <v>912828U2</v>
      </c>
      <c r="AM1673">
        <v>-2.0183</v>
      </c>
      <c r="AN1673">
        <v>1.86372</v>
      </c>
      <c r="AO1673">
        <v>0.7873</v>
      </c>
      <c r="AP1673">
        <v>128.390625</v>
      </c>
      <c r="AQ1673">
        <f>VLOOKUP(AL1673,工作表1!$F$3:$G$1000,2,FALSE)</f>
        <v>2</v>
      </c>
      <c r="AR1673" t="str">
        <f>VLOOKUP(AL1673,工作表1!$F$3:$H$1000,3,FALSE)</f>
        <v>2026/11/15</v>
      </c>
      <c r="AS1673">
        <f t="shared" si="870"/>
        <v>1.5580000000000001</v>
      </c>
      <c r="AT1673">
        <f t="shared" si="871"/>
        <v>0.44199999999999995</v>
      </c>
      <c r="AU1673" s="43">
        <f t="shared" si="886"/>
        <v>43966</v>
      </c>
      <c r="AV1673" s="43">
        <f t="shared" si="872"/>
        <v>44012</v>
      </c>
      <c r="AW1673" s="45">
        <f t="shared" si="887"/>
        <v>0.15384615384615385</v>
      </c>
      <c r="AX1673" s="45">
        <f t="shared" si="888"/>
        <v>1.2497365648050578</v>
      </c>
      <c r="AY1673" s="47">
        <f t="shared" si="889"/>
        <v>101.11876706976842</v>
      </c>
      <c r="AZ1673" s="47">
        <f t="shared" si="890"/>
        <v>126.38665443450132</v>
      </c>
      <c r="BA1673" s="43"/>
      <c r="BC1673" s="2">
        <v>43810</v>
      </c>
      <c r="BD1673" t="str">
        <v>912828V9</v>
      </c>
      <c r="BE1673">
        <v>-6.3856000000000002</v>
      </c>
      <c r="BF1673">
        <v>1.99038</v>
      </c>
      <c r="BG1673">
        <v>0.80059999999999998</v>
      </c>
      <c r="BH1673">
        <v>129.1875</v>
      </c>
      <c r="BI1673">
        <f>VLOOKUP(BD1673,工作表1!$K$3:$L$1000,2,FALSE)</f>
        <v>2.25</v>
      </c>
      <c r="BJ1673" t="str">
        <f>VLOOKUP(BD1673,工作表1!$K$3:$M$1000,3,FALSE)</f>
        <v>2027/2/15</v>
      </c>
      <c r="BK1673">
        <f t="shared" si="873"/>
        <v>1.5569999999999999</v>
      </c>
      <c r="BL1673">
        <f t="shared" si="874"/>
        <v>0.69300000000000006</v>
      </c>
      <c r="BM1673" s="43">
        <f t="shared" si="891"/>
        <v>43876</v>
      </c>
      <c r="BN1673" s="43">
        <f t="shared" si="875"/>
        <v>44104</v>
      </c>
      <c r="BO1673" s="45">
        <f t="shared" si="892"/>
        <v>0.72758152173913038</v>
      </c>
      <c r="BP1673" s="45">
        <f t="shared" si="893"/>
        <v>2.5337459053007745</v>
      </c>
      <c r="BQ1673" s="47">
        <f t="shared" si="894"/>
        <v>103.53317781687127</v>
      </c>
      <c r="BR1673" s="47">
        <f t="shared" si="895"/>
        <v>126.36402981379725</v>
      </c>
    </row>
    <row r="1674" spans="6:70" x14ac:dyDescent="0.25">
      <c r="F1674" s="2">
        <v>43859</v>
      </c>
      <c r="G1674">
        <v>1.58443</v>
      </c>
      <c r="H1674" s="43">
        <v>43893</v>
      </c>
      <c r="I1674">
        <v>0.88470000000000004</v>
      </c>
      <c r="L1674" s="2">
        <v>43810</v>
      </c>
      <c r="M1674" t="str">
        <v>912828Y9</v>
      </c>
      <c r="N1674">
        <v>0.58099999999999996</v>
      </c>
      <c r="O1674">
        <v>1.30657</v>
      </c>
      <c r="P1674">
        <v>0.78069999999999995</v>
      </c>
      <c r="Q1674">
        <v>129.296875</v>
      </c>
      <c r="R1674">
        <f>VLOOKUP(M1674,工作表1!$A$3:$B$1000,2,FALSE)</f>
        <v>1.875</v>
      </c>
      <c r="S1674" t="str">
        <f>VLOOKUP(M1674,工作表1!$A$3:$C$1000,3,FALSE)</f>
        <v>2026/7/31</v>
      </c>
      <c r="T1674">
        <f t="shared" si="865"/>
        <v>1.5569999999999999</v>
      </c>
      <c r="U1674">
        <f t="shared" si="864"/>
        <v>0.31800000000000006</v>
      </c>
      <c r="V1674" s="43">
        <f t="shared" si="876"/>
        <v>43861</v>
      </c>
      <c r="W1674" s="43">
        <f t="shared" si="866"/>
        <v>43921</v>
      </c>
      <c r="X1674" s="45">
        <f t="shared" si="877"/>
        <v>0.68274456521739135</v>
      </c>
      <c r="Y1674" s="45">
        <f t="shared" si="878"/>
        <v>1.2478130583680762</v>
      </c>
      <c r="Z1674" s="47">
        <f t="shared" si="879"/>
        <v>101.0934304151579</v>
      </c>
      <c r="AA1674" s="47">
        <f t="shared" si="880"/>
        <v>128.35291423233676</v>
      </c>
      <c r="AB1674" s="45">
        <f t="shared" si="881"/>
        <v>1.7349000000000001</v>
      </c>
      <c r="AC1674" s="2" t="str">
        <f t="shared" si="867"/>
        <v>TY2</v>
      </c>
      <c r="AD1674">
        <f t="shared" si="868"/>
        <v>129.28125</v>
      </c>
      <c r="AE1674">
        <f t="shared" si="869"/>
        <v>128.828125</v>
      </c>
      <c r="AF1674" s="49">
        <f t="shared" si="863"/>
        <v>0.453125</v>
      </c>
      <c r="AG1674" s="3">
        <f t="shared" si="882"/>
        <v>127.23396265016775</v>
      </c>
      <c r="AH1674">
        <f t="shared" si="883"/>
        <v>125.97520462430502</v>
      </c>
      <c r="AI1674" s="51">
        <f t="shared" si="884"/>
        <v>1.2587580258627327</v>
      </c>
      <c r="AJ1674" s="52">
        <f t="shared" si="885"/>
        <v>0.80563302586273267</v>
      </c>
      <c r="AK1674" s="2">
        <v>43810</v>
      </c>
      <c r="AL1674" t="str">
        <v>912828U2</v>
      </c>
      <c r="AM1674">
        <v>-2.5038999999999998</v>
      </c>
      <c r="AN1674">
        <v>1.89619</v>
      </c>
      <c r="AO1674">
        <v>0.7873</v>
      </c>
      <c r="AP1674">
        <v>129.28125</v>
      </c>
      <c r="AQ1674">
        <f>VLOOKUP(AL1674,工作表1!$F$3:$G$1000,2,FALSE)</f>
        <v>2</v>
      </c>
      <c r="AR1674" t="str">
        <f>VLOOKUP(AL1674,工作表1!$F$3:$H$1000,3,FALSE)</f>
        <v>2026/11/15</v>
      </c>
      <c r="AS1674">
        <f t="shared" si="870"/>
        <v>1.5569999999999999</v>
      </c>
      <c r="AT1674">
        <f t="shared" si="871"/>
        <v>0.44300000000000006</v>
      </c>
      <c r="AU1674" s="43">
        <f t="shared" si="886"/>
        <v>43966</v>
      </c>
      <c r="AV1674" s="43">
        <f t="shared" si="872"/>
        <v>44012</v>
      </c>
      <c r="AW1674" s="45">
        <f t="shared" si="887"/>
        <v>0.14835164835164835</v>
      </c>
      <c r="AX1674" s="45">
        <f t="shared" si="888"/>
        <v>1.2497215113653468</v>
      </c>
      <c r="AY1674" s="47">
        <f t="shared" si="889"/>
        <v>101.79448393146336</v>
      </c>
      <c r="AZ1674" s="47">
        <f t="shared" si="890"/>
        <v>127.23396265016775</v>
      </c>
      <c r="BA1674" s="43"/>
      <c r="BC1674" s="2">
        <v>43809</v>
      </c>
      <c r="BD1674" t="str">
        <v>912828V9</v>
      </c>
      <c r="BE1674">
        <v>-6.7713999999999999</v>
      </c>
      <c r="BF1674">
        <v>2.01248</v>
      </c>
      <c r="BG1674">
        <v>0.80059999999999998</v>
      </c>
      <c r="BH1674">
        <v>128.828125</v>
      </c>
      <c r="BI1674">
        <f>VLOOKUP(BD1674,工作表1!$K$3:$L$1000,2,FALSE)</f>
        <v>2.25</v>
      </c>
      <c r="BJ1674" t="str">
        <f>VLOOKUP(BD1674,工作表1!$K$3:$M$1000,3,FALSE)</f>
        <v>2027/2/15</v>
      </c>
      <c r="BK1674">
        <f t="shared" si="873"/>
        <v>1.5545</v>
      </c>
      <c r="BL1674">
        <f t="shared" si="874"/>
        <v>0.69550000000000001</v>
      </c>
      <c r="BM1674" s="43">
        <f t="shared" si="891"/>
        <v>43876</v>
      </c>
      <c r="BN1674" s="43">
        <f t="shared" si="875"/>
        <v>44104</v>
      </c>
      <c r="BO1674" s="45">
        <f t="shared" si="892"/>
        <v>0.72146739130434778</v>
      </c>
      <c r="BP1674" s="45">
        <f t="shared" si="893"/>
        <v>2.5337961584276356</v>
      </c>
      <c r="BQ1674" s="47">
        <f t="shared" si="894"/>
        <v>103.23200158477567</v>
      </c>
      <c r="BR1674" s="47">
        <f t="shared" si="895"/>
        <v>125.97520462430502</v>
      </c>
    </row>
    <row r="1675" spans="6:70" x14ac:dyDescent="0.25">
      <c r="F1675" s="2">
        <v>43858</v>
      </c>
      <c r="G1675">
        <v>1.5725</v>
      </c>
      <c r="H1675" s="43">
        <v>43892</v>
      </c>
      <c r="I1675">
        <v>1.0714999999999999</v>
      </c>
      <c r="L1675" s="2">
        <v>43809</v>
      </c>
      <c r="M1675" t="str">
        <v>912828Y9</v>
      </c>
      <c r="N1675">
        <v>1.0386</v>
      </c>
      <c r="O1675">
        <v>1.07077</v>
      </c>
      <c r="P1675">
        <v>0.78069999999999995</v>
      </c>
      <c r="Q1675">
        <v>128.9375</v>
      </c>
      <c r="R1675">
        <f>VLOOKUP(M1675,工作表1!$A$3:$B$1000,2,FALSE)</f>
        <v>1.875</v>
      </c>
      <c r="S1675" t="str">
        <f>VLOOKUP(M1675,工作表1!$A$3:$C$1000,3,FALSE)</f>
        <v>2026/7/31</v>
      </c>
      <c r="T1675">
        <f t="shared" si="865"/>
        <v>1.5545</v>
      </c>
      <c r="U1675">
        <f t="shared" si="864"/>
        <v>0.32050000000000001</v>
      </c>
      <c r="V1675" s="43">
        <f t="shared" si="876"/>
        <v>43861</v>
      </c>
      <c r="W1675" s="43">
        <f t="shared" si="866"/>
        <v>43921</v>
      </c>
      <c r="X1675" s="45">
        <f t="shared" si="877"/>
        <v>0.67764945652173914</v>
      </c>
      <c r="Y1675" s="45">
        <f t="shared" si="878"/>
        <v>1.2478549359737938</v>
      </c>
      <c r="Z1675" s="47">
        <f t="shared" si="879"/>
        <v>100.89033887113644</v>
      </c>
      <c r="AA1675" s="47">
        <f t="shared" si="880"/>
        <v>128.08144257190381</v>
      </c>
      <c r="AB1675" s="45">
        <f t="shared" si="881"/>
        <v>1.7806</v>
      </c>
      <c r="AC1675" s="2" t="str">
        <f t="shared" si="867"/>
        <v>TY2</v>
      </c>
      <c r="AD1675">
        <f t="shared" si="868"/>
        <v>128.921875</v>
      </c>
      <c r="AE1675">
        <f t="shared" si="869"/>
        <v>128.875</v>
      </c>
      <c r="AF1675" s="49">
        <f t="shared" si="863"/>
        <v>4.6875E-2</v>
      </c>
      <c r="AG1675" s="3">
        <f t="shared" si="882"/>
        <v>126.83000528465161</v>
      </c>
      <c r="AH1675">
        <f t="shared" si="883"/>
        <v>126.04137487525709</v>
      </c>
      <c r="AI1675" s="51">
        <f t="shared" si="884"/>
        <v>0.78863040939451423</v>
      </c>
      <c r="AJ1675" s="52">
        <f t="shared" si="885"/>
        <v>0.74175540939451423</v>
      </c>
      <c r="AK1675" s="2">
        <v>43809</v>
      </c>
      <c r="AL1675" t="str">
        <v>912828U2</v>
      </c>
      <c r="AM1675">
        <v>-3.0059</v>
      </c>
      <c r="AN1675">
        <v>1.9467300000000001</v>
      </c>
      <c r="AO1675">
        <v>0.7873</v>
      </c>
      <c r="AP1675">
        <v>128.921875</v>
      </c>
      <c r="AQ1675">
        <f>VLOOKUP(AL1675,工作表1!$F$3:$G$1000,2,FALSE)</f>
        <v>2</v>
      </c>
      <c r="AR1675" t="str">
        <f>VLOOKUP(AL1675,工作表1!$F$3:$H$1000,3,FALSE)</f>
        <v>2026/11/15</v>
      </c>
      <c r="AS1675">
        <f t="shared" si="870"/>
        <v>1.5545</v>
      </c>
      <c r="AT1675">
        <f t="shared" si="871"/>
        <v>0.44550000000000001</v>
      </c>
      <c r="AU1675" s="43">
        <f t="shared" si="886"/>
        <v>43966</v>
      </c>
      <c r="AV1675" s="43">
        <f t="shared" si="872"/>
        <v>44012</v>
      </c>
      <c r="AW1675" s="45">
        <f t="shared" si="887"/>
        <v>0.14285714285714285</v>
      </c>
      <c r="AX1675" s="45">
        <f t="shared" si="888"/>
        <v>1.2497064579256358</v>
      </c>
      <c r="AY1675" s="47">
        <f t="shared" si="889"/>
        <v>101.48592662331548</v>
      </c>
      <c r="AZ1675" s="47">
        <f t="shared" si="890"/>
        <v>126.83000528465161</v>
      </c>
      <c r="BA1675" s="43"/>
      <c r="BC1675" s="2">
        <v>43808</v>
      </c>
      <c r="BD1675" t="str">
        <v>912828V9</v>
      </c>
      <c r="BE1675">
        <v>-6.0555000000000003</v>
      </c>
      <c r="BF1675">
        <v>1.96905</v>
      </c>
      <c r="BG1675">
        <v>0.80059999999999998</v>
      </c>
      <c r="BH1675">
        <v>128.875</v>
      </c>
      <c r="BI1675">
        <f>VLOOKUP(BD1675,工作表1!$K$3:$L$1000,2,FALSE)</f>
        <v>2.25</v>
      </c>
      <c r="BJ1675" t="str">
        <f>VLOOKUP(BD1675,工作表1!$K$3:$M$1000,3,FALSE)</f>
        <v>2027/2/15</v>
      </c>
      <c r="BK1675">
        <f t="shared" si="873"/>
        <v>1.5523400000000001</v>
      </c>
      <c r="BL1675">
        <f t="shared" si="874"/>
        <v>0.69765999999999995</v>
      </c>
      <c r="BM1675" s="43">
        <f t="shared" si="891"/>
        <v>43876</v>
      </c>
      <c r="BN1675" s="43">
        <f t="shared" si="875"/>
        <v>44104</v>
      </c>
      <c r="BO1675" s="45">
        <f t="shared" si="892"/>
        <v>0.7153532608695653</v>
      </c>
      <c r="BP1675" s="45">
        <f t="shared" si="893"/>
        <v>2.5338464115544967</v>
      </c>
      <c r="BQ1675" s="47">
        <f t="shared" si="894"/>
        <v>103.29482998007755</v>
      </c>
      <c r="BR1675" s="47">
        <f t="shared" si="895"/>
        <v>126.04137487525709</v>
      </c>
    </row>
    <row r="1676" spans="6:70" x14ac:dyDescent="0.25">
      <c r="F1676" s="2">
        <v>43857</v>
      </c>
      <c r="G1676">
        <v>1.5649999999999999</v>
      </c>
      <c r="H1676" s="43">
        <v>43889</v>
      </c>
      <c r="I1676">
        <v>1.0623</v>
      </c>
      <c r="L1676" s="2">
        <v>43808</v>
      </c>
      <c r="M1676" t="str">
        <v>912828Y9</v>
      </c>
      <c r="N1676">
        <v>0.95889999999999997</v>
      </c>
      <c r="O1676">
        <v>1.1374899999999999</v>
      </c>
      <c r="P1676">
        <v>0.78069999999999995</v>
      </c>
      <c r="Q1676">
        <v>129</v>
      </c>
      <c r="R1676">
        <f>VLOOKUP(M1676,工作表1!$A$3:$B$1000,2,FALSE)</f>
        <v>1.875</v>
      </c>
      <c r="S1676" t="str">
        <f>VLOOKUP(M1676,工作表1!$A$3:$C$1000,3,FALSE)</f>
        <v>2026/7/31</v>
      </c>
      <c r="T1676">
        <f t="shared" si="865"/>
        <v>1.5523400000000001</v>
      </c>
      <c r="U1676">
        <f t="shared" si="864"/>
        <v>0.32265999999999995</v>
      </c>
      <c r="V1676" s="43">
        <f t="shared" si="876"/>
        <v>43861</v>
      </c>
      <c r="W1676" s="43">
        <f t="shared" si="866"/>
        <v>43921</v>
      </c>
      <c r="X1676" s="45">
        <f t="shared" si="877"/>
        <v>0.67255434782608692</v>
      </c>
      <c r="Y1676" s="45">
        <f t="shared" si="878"/>
        <v>1.2478968135795117</v>
      </c>
      <c r="Z1676" s="47">
        <f t="shared" si="879"/>
        <v>100.91330534500698</v>
      </c>
      <c r="AA1676" s="47">
        <f t="shared" si="880"/>
        <v>128.09964672392238</v>
      </c>
      <c r="AB1676" s="45">
        <f t="shared" si="881"/>
        <v>1.7541</v>
      </c>
      <c r="AC1676" s="2" t="str">
        <f t="shared" si="867"/>
        <v>TY2</v>
      </c>
      <c r="AD1676">
        <f t="shared" si="868"/>
        <v>128.96875</v>
      </c>
      <c r="AE1676">
        <f t="shared" si="869"/>
        <v>128.796875</v>
      </c>
      <c r="AF1676" s="49">
        <f t="shared" si="863"/>
        <v>0.171875</v>
      </c>
      <c r="AG1676" s="3">
        <f t="shared" si="882"/>
        <v>126.91097741806648</v>
      </c>
      <c r="AH1676">
        <f t="shared" si="883"/>
        <v>125.95264822812543</v>
      </c>
      <c r="AI1676" s="51">
        <f t="shared" si="884"/>
        <v>0.95832918994105398</v>
      </c>
      <c r="AJ1676" s="52">
        <f t="shared" si="885"/>
        <v>0.78645418994105398</v>
      </c>
      <c r="AK1676" s="2">
        <v>43808</v>
      </c>
      <c r="AL1676" t="str">
        <v>912828U2</v>
      </c>
      <c r="AM1676">
        <v>-2.2355</v>
      </c>
      <c r="AN1676">
        <v>1.8648</v>
      </c>
      <c r="AO1676">
        <v>0.7873</v>
      </c>
      <c r="AP1676">
        <v>128.96875</v>
      </c>
      <c r="AQ1676">
        <f>VLOOKUP(AL1676,工作表1!$F$3:$G$1000,2,FALSE)</f>
        <v>2</v>
      </c>
      <c r="AR1676" t="str">
        <f>VLOOKUP(AL1676,工作表1!$F$3:$H$1000,3,FALSE)</f>
        <v>2026/11/15</v>
      </c>
      <c r="AS1676">
        <f t="shared" si="870"/>
        <v>1.5523400000000001</v>
      </c>
      <c r="AT1676">
        <f t="shared" si="871"/>
        <v>0.44765999999999995</v>
      </c>
      <c r="AU1676" s="43">
        <f t="shared" si="886"/>
        <v>43966</v>
      </c>
      <c r="AV1676" s="43">
        <f t="shared" si="872"/>
        <v>44012</v>
      </c>
      <c r="AW1676" s="45">
        <f t="shared" si="887"/>
        <v>0.13736263736263737</v>
      </c>
      <c r="AX1676" s="45">
        <f t="shared" si="888"/>
        <v>1.2496914044859251</v>
      </c>
      <c r="AY1676" s="47">
        <f t="shared" si="889"/>
        <v>101.55897647634266</v>
      </c>
      <c r="AZ1676" s="47">
        <f t="shared" si="890"/>
        <v>126.91097741806648</v>
      </c>
      <c r="BA1676" s="43"/>
      <c r="BC1676" s="2">
        <v>43805</v>
      </c>
      <c r="BD1676" t="str">
        <v>912828V9</v>
      </c>
      <c r="BE1676">
        <v>-6.1188000000000002</v>
      </c>
      <c r="BF1676">
        <v>1.9710399999999999</v>
      </c>
      <c r="BG1676">
        <v>0.80059999999999998</v>
      </c>
      <c r="BH1676">
        <v>128.796875</v>
      </c>
      <c r="BI1676">
        <f>VLOOKUP(BD1676,工作表1!$K$3:$L$1000,2,FALSE)</f>
        <v>2.25</v>
      </c>
      <c r="BJ1676" t="str">
        <f>VLOOKUP(BD1676,工作表1!$K$3:$M$1000,3,FALSE)</f>
        <v>2027/2/15</v>
      </c>
      <c r="BK1676">
        <f t="shared" si="873"/>
        <v>1.552</v>
      </c>
      <c r="BL1676">
        <f t="shared" si="874"/>
        <v>0.69799999999999995</v>
      </c>
      <c r="BM1676" s="43">
        <f t="shared" si="891"/>
        <v>43876</v>
      </c>
      <c r="BN1676" s="43">
        <f t="shared" si="875"/>
        <v>44104</v>
      </c>
      <c r="BO1676" s="45">
        <f t="shared" si="892"/>
        <v>0.70923913043478259</v>
      </c>
      <c r="BP1676" s="45">
        <f t="shared" si="893"/>
        <v>2.5338966646813579</v>
      </c>
      <c r="BQ1676" s="47">
        <f t="shared" si="894"/>
        <v>103.23216347432914</v>
      </c>
      <c r="BR1676" s="47">
        <f t="shared" si="895"/>
        <v>125.95264822812543</v>
      </c>
    </row>
    <row r="1677" spans="6:70" x14ac:dyDescent="0.25">
      <c r="F1677" s="2">
        <v>43854</v>
      </c>
      <c r="G1677">
        <v>1.577</v>
      </c>
      <c r="H1677" s="43">
        <v>43888</v>
      </c>
      <c r="I1677">
        <v>1.1631</v>
      </c>
      <c r="L1677" s="2">
        <v>43805</v>
      </c>
      <c r="M1677" t="str">
        <v>912828Y9</v>
      </c>
      <c r="N1677">
        <v>1.2827999999999999</v>
      </c>
      <c r="O1677">
        <v>0.99680000000000002</v>
      </c>
      <c r="P1677">
        <v>0.78069999999999995</v>
      </c>
      <c r="Q1677">
        <v>128.90625</v>
      </c>
      <c r="R1677">
        <f>VLOOKUP(M1677,工作表1!$A$3:$B$1000,2,FALSE)</f>
        <v>1.875</v>
      </c>
      <c r="S1677" t="str">
        <f>VLOOKUP(M1677,工作表1!$A$3:$C$1000,3,FALSE)</f>
        <v>2026/7/31</v>
      </c>
      <c r="T1677">
        <f t="shared" si="865"/>
        <v>1.552</v>
      </c>
      <c r="U1677">
        <f t="shared" si="864"/>
        <v>0.32299999999999995</v>
      </c>
      <c r="V1677" s="43">
        <f t="shared" si="876"/>
        <v>43861</v>
      </c>
      <c r="W1677" s="43">
        <f t="shared" si="866"/>
        <v>43921</v>
      </c>
      <c r="X1677" s="45">
        <f t="shared" si="877"/>
        <v>0.66745923913043481</v>
      </c>
      <c r="Y1677" s="45">
        <f t="shared" si="878"/>
        <v>1.2479386911852295</v>
      </c>
      <c r="Z1677" s="47">
        <f t="shared" si="879"/>
        <v>100.88858785688255</v>
      </c>
      <c r="AA1677" s="47">
        <f t="shared" si="880"/>
        <v>128.05748878523107</v>
      </c>
      <c r="AB1677" s="45">
        <f t="shared" si="881"/>
        <v>1.7707999999999999</v>
      </c>
      <c r="AC1677" s="2" t="str">
        <f t="shared" si="867"/>
        <v>TY2</v>
      </c>
      <c r="AD1677">
        <f t="shared" si="868"/>
        <v>128.890625</v>
      </c>
      <c r="AE1677">
        <f t="shared" si="869"/>
        <v>129.21875</v>
      </c>
      <c r="AF1677" s="49">
        <f t="shared" si="863"/>
        <v>-0.328125</v>
      </c>
      <c r="AG1677" s="3">
        <f t="shared" si="882"/>
        <v>126.81990625320853</v>
      </c>
      <c r="AH1677">
        <f t="shared" si="883"/>
        <v>126.36330770923099</v>
      </c>
      <c r="AI1677" s="51">
        <f t="shared" si="884"/>
        <v>0.45659854397753463</v>
      </c>
      <c r="AJ1677" s="52">
        <f t="shared" si="885"/>
        <v>0.78472354397753463</v>
      </c>
      <c r="AK1677" s="2">
        <v>43805</v>
      </c>
      <c r="AL1677" t="str">
        <v>912828U2</v>
      </c>
      <c r="AM1677">
        <v>-2.3037999999999998</v>
      </c>
      <c r="AN1677">
        <v>1.86968</v>
      </c>
      <c r="AO1677">
        <v>0.7873</v>
      </c>
      <c r="AP1677">
        <v>128.890625</v>
      </c>
      <c r="AQ1677">
        <f>VLOOKUP(AL1677,工作表1!$F$3:$G$1000,2,FALSE)</f>
        <v>2</v>
      </c>
      <c r="AR1677" t="str">
        <f>VLOOKUP(AL1677,工作表1!$F$3:$H$1000,3,FALSE)</f>
        <v>2026/11/15</v>
      </c>
      <c r="AS1677">
        <f t="shared" si="870"/>
        <v>1.552</v>
      </c>
      <c r="AT1677">
        <f t="shared" si="871"/>
        <v>0.44799999999999995</v>
      </c>
      <c r="AU1677" s="43">
        <f t="shared" si="886"/>
        <v>43966</v>
      </c>
      <c r="AV1677" s="43">
        <f t="shared" si="872"/>
        <v>44012</v>
      </c>
      <c r="AW1677" s="45">
        <f t="shared" si="887"/>
        <v>0.13186813186813187</v>
      </c>
      <c r="AX1677" s="45">
        <f t="shared" si="888"/>
        <v>1.2496763510462141</v>
      </c>
      <c r="AY1677" s="47">
        <f t="shared" si="889"/>
        <v>101.49555730730631</v>
      </c>
      <c r="AZ1677" s="47">
        <f t="shared" si="890"/>
        <v>126.81990625320853</v>
      </c>
      <c r="BA1677" s="43"/>
      <c r="BC1677" s="2">
        <v>43804</v>
      </c>
      <c r="BD1677" t="str">
        <v>912828V9</v>
      </c>
      <c r="BE1677">
        <v>-5.8859000000000004</v>
      </c>
      <c r="BF1677">
        <v>1.95702</v>
      </c>
      <c r="BG1677">
        <v>0.80059999999999998</v>
      </c>
      <c r="BH1677">
        <v>129.21875</v>
      </c>
      <c r="BI1677">
        <f>VLOOKUP(BD1677,工作表1!$K$3:$L$1000,2,FALSE)</f>
        <v>2.25</v>
      </c>
      <c r="BJ1677" t="str">
        <f>VLOOKUP(BD1677,工作表1!$K$3:$M$1000,3,FALSE)</f>
        <v>2027/2/15</v>
      </c>
      <c r="BK1677">
        <f t="shared" si="873"/>
        <v>1.5469999999999999</v>
      </c>
      <c r="BL1677">
        <f t="shared" si="874"/>
        <v>0.70300000000000007</v>
      </c>
      <c r="BM1677" s="43">
        <f t="shared" si="891"/>
        <v>43876</v>
      </c>
      <c r="BN1677" s="43">
        <f t="shared" si="875"/>
        <v>44104</v>
      </c>
      <c r="BO1677" s="45">
        <f t="shared" si="892"/>
        <v>0.6908967391304347</v>
      </c>
      <c r="BP1677" s="45">
        <f t="shared" si="893"/>
        <v>2.5340474240619413</v>
      </c>
      <c r="BQ1677" s="47">
        <f t="shared" si="894"/>
        <v>103.58935854318233</v>
      </c>
      <c r="BR1677" s="47">
        <f t="shared" si="895"/>
        <v>126.36330770923099</v>
      </c>
    </row>
    <row r="1678" spans="6:70" x14ac:dyDescent="0.25">
      <c r="F1678" s="2">
        <v>43853</v>
      </c>
      <c r="G1678">
        <v>1.577</v>
      </c>
      <c r="H1678" s="43">
        <v>43887</v>
      </c>
      <c r="I1678">
        <v>1.2588999999999999</v>
      </c>
      <c r="L1678" s="2">
        <v>43804</v>
      </c>
      <c r="M1678" t="str">
        <v>912828Y9</v>
      </c>
      <c r="N1678">
        <v>1.1100000000000001</v>
      </c>
      <c r="O1678">
        <v>1.1566000000000001</v>
      </c>
      <c r="P1678">
        <v>0.78069999999999995</v>
      </c>
      <c r="Q1678">
        <v>129.3125</v>
      </c>
      <c r="R1678">
        <f>VLOOKUP(M1678,工作表1!$A$3:$B$1000,2,FALSE)</f>
        <v>1.875</v>
      </c>
      <c r="S1678" t="str">
        <f>VLOOKUP(M1678,工作表1!$A$3:$C$1000,3,FALSE)</f>
        <v>2026/7/31</v>
      </c>
      <c r="T1678">
        <f t="shared" si="865"/>
        <v>1.5469999999999999</v>
      </c>
      <c r="U1678">
        <f t="shared" si="864"/>
        <v>0.32800000000000007</v>
      </c>
      <c r="V1678" s="43">
        <f t="shared" si="876"/>
        <v>43861</v>
      </c>
      <c r="W1678" s="43">
        <f t="shared" si="866"/>
        <v>43921</v>
      </c>
      <c r="X1678" s="45">
        <f t="shared" si="877"/>
        <v>0.65217391304347827</v>
      </c>
      <c r="Y1678" s="45">
        <f t="shared" si="878"/>
        <v>1.2480643240023825</v>
      </c>
      <c r="Z1678" s="47">
        <f t="shared" si="879"/>
        <v>101.16416549919846</v>
      </c>
      <c r="AA1678" s="47">
        <f t="shared" si="880"/>
        <v>128.37732767430822</v>
      </c>
      <c r="AB1678" s="45">
        <f t="shared" si="881"/>
        <v>1.7419</v>
      </c>
      <c r="AC1678" s="2" t="str">
        <f t="shared" si="867"/>
        <v>TY2</v>
      </c>
      <c r="AD1678">
        <f t="shared" si="868"/>
        <v>129.3125</v>
      </c>
      <c r="AE1678">
        <f t="shared" si="869"/>
        <v>129.328125</v>
      </c>
      <c r="AF1678" s="49">
        <f t="shared" si="863"/>
        <v>-1.5625E-2</v>
      </c>
      <c r="AG1678" s="3">
        <f t="shared" si="882"/>
        <v>127.17508345546806</v>
      </c>
      <c r="AH1678">
        <f t="shared" si="883"/>
        <v>126.47485515363313</v>
      </c>
      <c r="AI1678" s="51">
        <f t="shared" si="884"/>
        <v>0.70022830183492601</v>
      </c>
      <c r="AJ1678" s="52">
        <f t="shared" si="885"/>
        <v>0.71585330183492601</v>
      </c>
      <c r="AK1678" s="2">
        <v>43804</v>
      </c>
      <c r="AL1678" t="str">
        <v>912828U2</v>
      </c>
      <c r="AM1678">
        <v>-2.9226999999999999</v>
      </c>
      <c r="AN1678">
        <v>1.9260900000000001</v>
      </c>
      <c r="AO1678">
        <v>0.7873</v>
      </c>
      <c r="AP1678">
        <v>129.3125</v>
      </c>
      <c r="AQ1678">
        <f>VLOOKUP(AL1678,工作表1!$F$3:$G$1000,2,FALSE)</f>
        <v>2</v>
      </c>
      <c r="AR1678" t="str">
        <f>VLOOKUP(AL1678,工作表1!$F$3:$H$1000,3,FALSE)</f>
        <v>2026/11/15</v>
      </c>
      <c r="AS1678">
        <f t="shared" si="870"/>
        <v>1.5469999999999999</v>
      </c>
      <c r="AT1678">
        <f t="shared" si="871"/>
        <v>0.45300000000000007</v>
      </c>
      <c r="AU1678" s="43">
        <f t="shared" si="886"/>
        <v>43966</v>
      </c>
      <c r="AV1678" s="43">
        <f t="shared" si="872"/>
        <v>44012</v>
      </c>
      <c r="AW1678" s="45">
        <f t="shared" si="887"/>
        <v>0.11538461538461539</v>
      </c>
      <c r="AX1678" s="45">
        <f t="shared" si="888"/>
        <v>1.2496311907270812</v>
      </c>
      <c r="AY1678" s="47">
        <f t="shared" si="889"/>
        <v>101.80233162914752</v>
      </c>
      <c r="AZ1678" s="47">
        <f t="shared" si="890"/>
        <v>127.17508345546806</v>
      </c>
      <c r="BA1678" s="43"/>
      <c r="BC1678" s="2">
        <v>43803</v>
      </c>
      <c r="BD1678" t="str">
        <v>912828V9</v>
      </c>
      <c r="BE1678">
        <v>-5.6239999999999997</v>
      </c>
      <c r="BF1678">
        <v>1.9456</v>
      </c>
      <c r="BG1678">
        <v>0.80059999999999998</v>
      </c>
      <c r="BH1678">
        <v>129.328125</v>
      </c>
      <c r="BI1678">
        <f>VLOOKUP(BD1678,工作表1!$K$3:$L$1000,2,FALSE)</f>
        <v>2.25</v>
      </c>
      <c r="BJ1678" t="str">
        <f>VLOOKUP(BD1678,工作表1!$K$3:$M$1000,3,FALSE)</f>
        <v>2027/2/15</v>
      </c>
      <c r="BK1678">
        <f t="shared" si="873"/>
        <v>1.548</v>
      </c>
      <c r="BL1678">
        <f t="shared" si="874"/>
        <v>0.70199999999999996</v>
      </c>
      <c r="BM1678" s="43">
        <f t="shared" si="891"/>
        <v>43876</v>
      </c>
      <c r="BN1678" s="43">
        <f t="shared" si="875"/>
        <v>44104</v>
      </c>
      <c r="BO1678" s="45">
        <f t="shared" si="892"/>
        <v>0.68478260869565222</v>
      </c>
      <c r="BP1678" s="45">
        <f t="shared" si="893"/>
        <v>2.5340976771888029</v>
      </c>
      <c r="BQ1678" s="47">
        <f t="shared" si="894"/>
        <v>103.68593341956031</v>
      </c>
      <c r="BR1678" s="47">
        <f t="shared" si="895"/>
        <v>126.47485515363313</v>
      </c>
    </row>
    <row r="1679" spans="6:70" x14ac:dyDescent="0.25">
      <c r="F1679" s="2">
        <v>43852</v>
      </c>
      <c r="G1679">
        <v>1.5774999999999999</v>
      </c>
      <c r="H1679" s="43">
        <v>43886</v>
      </c>
      <c r="I1679">
        <v>1.2730999999999999</v>
      </c>
      <c r="L1679" s="2">
        <v>43803</v>
      </c>
      <c r="M1679" t="str">
        <v>912828Y9</v>
      </c>
      <c r="N1679">
        <v>1.2639</v>
      </c>
      <c r="O1679">
        <v>1.1143799999999999</v>
      </c>
      <c r="P1679">
        <v>0.78069999999999995</v>
      </c>
      <c r="Q1679">
        <v>129.40625</v>
      </c>
      <c r="R1679">
        <f>VLOOKUP(M1679,工作表1!$A$3:$B$1000,2,FALSE)</f>
        <v>1.875</v>
      </c>
      <c r="S1679" t="str">
        <f>VLOOKUP(M1679,工作表1!$A$3:$C$1000,3,FALSE)</f>
        <v>2026/7/31</v>
      </c>
      <c r="T1679">
        <f t="shared" si="865"/>
        <v>1.548</v>
      </c>
      <c r="U1679">
        <f t="shared" si="864"/>
        <v>0.32699999999999996</v>
      </c>
      <c r="V1679" s="43">
        <f t="shared" si="876"/>
        <v>43861</v>
      </c>
      <c r="W1679" s="43">
        <f t="shared" si="866"/>
        <v>43921</v>
      </c>
      <c r="X1679" s="45">
        <f t="shared" si="877"/>
        <v>0.64707880434782605</v>
      </c>
      <c r="Y1679" s="45">
        <f t="shared" si="878"/>
        <v>1.2481062016080999</v>
      </c>
      <c r="Z1679" s="47">
        <f t="shared" si="879"/>
        <v>101.25312260484031</v>
      </c>
      <c r="AA1679" s="47">
        <f t="shared" si="880"/>
        <v>128.48130971596166</v>
      </c>
      <c r="AB1679" s="45">
        <f t="shared" si="881"/>
        <v>1.706</v>
      </c>
      <c r="AC1679" s="2" t="str">
        <f t="shared" si="867"/>
        <v>TY2</v>
      </c>
      <c r="AD1679">
        <f t="shared" si="868"/>
        <v>129.421875</v>
      </c>
      <c r="AE1679">
        <f t="shared" si="869"/>
        <v>129.9375</v>
      </c>
      <c r="AF1679" s="49">
        <f t="shared" si="863"/>
        <v>-0.515625</v>
      </c>
      <c r="AG1679" s="3">
        <f t="shared" si="882"/>
        <v>127.32763323873171</v>
      </c>
      <c r="AH1679">
        <f t="shared" si="883"/>
        <v>127.07060134557837</v>
      </c>
      <c r="AI1679" s="51">
        <f t="shared" si="884"/>
        <v>0.2570318931533393</v>
      </c>
      <c r="AJ1679" s="52">
        <f t="shared" si="885"/>
        <v>0.7726568931533393</v>
      </c>
      <c r="AK1679" s="2">
        <v>43803</v>
      </c>
      <c r="AL1679" t="str">
        <v>912828U2</v>
      </c>
      <c r="AM1679">
        <v>-2.1442999999999999</v>
      </c>
      <c r="AN1679">
        <v>1.85408</v>
      </c>
      <c r="AO1679">
        <v>0.7873</v>
      </c>
      <c r="AP1679">
        <v>129.421875</v>
      </c>
      <c r="AQ1679">
        <f>VLOOKUP(AL1679,工作表1!$F$3:$G$1000,2,FALSE)</f>
        <v>2</v>
      </c>
      <c r="AR1679" t="str">
        <f>VLOOKUP(AL1679,工作表1!$F$3:$H$1000,3,FALSE)</f>
        <v>2026/11/15</v>
      </c>
      <c r="AS1679">
        <f t="shared" si="870"/>
        <v>1.548</v>
      </c>
      <c r="AT1679">
        <f t="shared" si="871"/>
        <v>0.45199999999999996</v>
      </c>
      <c r="AU1679" s="43">
        <f t="shared" si="886"/>
        <v>43966</v>
      </c>
      <c r="AV1679" s="43">
        <f t="shared" si="872"/>
        <v>44012</v>
      </c>
      <c r="AW1679" s="45">
        <f t="shared" si="887"/>
        <v>0.10989010989010989</v>
      </c>
      <c r="AX1679" s="45">
        <f t="shared" si="888"/>
        <v>1.2496161372873702</v>
      </c>
      <c r="AY1679" s="47">
        <f t="shared" si="889"/>
        <v>101.92995962145621</v>
      </c>
      <c r="AZ1679" s="47">
        <f t="shared" si="890"/>
        <v>127.32763323873171</v>
      </c>
      <c r="BA1679" s="43"/>
      <c r="BC1679" s="2">
        <v>43802</v>
      </c>
      <c r="BD1679" t="str">
        <v>912828V9</v>
      </c>
      <c r="BE1679">
        <v>-5.2283999999999997</v>
      </c>
      <c r="BF1679">
        <v>1.9433800000000001</v>
      </c>
      <c r="BG1679">
        <v>0.80059999999999998</v>
      </c>
      <c r="BH1679">
        <v>129.9375</v>
      </c>
      <c r="BI1679">
        <f>VLOOKUP(BD1679,工作表1!$K$3:$L$1000,2,FALSE)</f>
        <v>2.25</v>
      </c>
      <c r="BJ1679" t="str">
        <f>VLOOKUP(BD1679,工作表1!$K$3:$M$1000,3,FALSE)</f>
        <v>2027/2/15</v>
      </c>
      <c r="BK1679">
        <f t="shared" si="873"/>
        <v>1.5509999999999999</v>
      </c>
      <c r="BL1679">
        <f t="shared" si="874"/>
        <v>0.69900000000000007</v>
      </c>
      <c r="BM1679" s="43">
        <f t="shared" si="891"/>
        <v>43876</v>
      </c>
      <c r="BN1679" s="43">
        <f t="shared" si="875"/>
        <v>44104</v>
      </c>
      <c r="BO1679" s="45">
        <f t="shared" si="892"/>
        <v>0.67866847826086962</v>
      </c>
      <c r="BP1679" s="45">
        <f t="shared" si="893"/>
        <v>2.5341479303156644</v>
      </c>
      <c r="BQ1679" s="47">
        <f t="shared" si="894"/>
        <v>104.16848003544355</v>
      </c>
      <c r="BR1679" s="47">
        <f t="shared" si="895"/>
        <v>127.07060134557837</v>
      </c>
    </row>
    <row r="1680" spans="6:70" x14ac:dyDescent="0.25">
      <c r="F1680" s="2">
        <v>43851</v>
      </c>
      <c r="G1680">
        <v>1.5760000000000001</v>
      </c>
      <c r="H1680" s="43">
        <v>43885</v>
      </c>
      <c r="I1680">
        <v>1.2919</v>
      </c>
      <c r="L1680" s="2">
        <v>43802</v>
      </c>
      <c r="M1680" t="str">
        <v>912828Y9</v>
      </c>
      <c r="N1680">
        <v>1.2663</v>
      </c>
      <c r="O1680">
        <v>1.15652</v>
      </c>
      <c r="P1680">
        <v>0.78069999999999995</v>
      </c>
      <c r="Q1680">
        <v>129.96875</v>
      </c>
      <c r="R1680">
        <f>VLOOKUP(M1680,工作表1!$A$3:$B$1000,2,FALSE)</f>
        <v>1.875</v>
      </c>
      <c r="S1680" t="str">
        <f>VLOOKUP(M1680,工作表1!$A$3:$C$1000,3,FALSE)</f>
        <v>2026/7/31</v>
      </c>
      <c r="T1680">
        <f t="shared" si="865"/>
        <v>1.5509999999999999</v>
      </c>
      <c r="U1680">
        <f t="shared" si="864"/>
        <v>0.32400000000000007</v>
      </c>
      <c r="V1680" s="43">
        <f t="shared" si="876"/>
        <v>43861</v>
      </c>
      <c r="W1680" s="43">
        <f t="shared" si="866"/>
        <v>43921</v>
      </c>
      <c r="X1680" s="45">
        <f t="shared" si="877"/>
        <v>0.64198369565217395</v>
      </c>
      <c r="Y1680" s="45">
        <f t="shared" si="878"/>
        <v>1.2481480792138178</v>
      </c>
      <c r="Z1680" s="47">
        <f t="shared" si="879"/>
        <v>101.67831593214319</v>
      </c>
      <c r="AA1680" s="47">
        <f t="shared" si="880"/>
        <v>129.01682414236234</v>
      </c>
      <c r="AB1680" s="45">
        <f t="shared" si="881"/>
        <v>1.6535</v>
      </c>
      <c r="AC1680" s="2" t="str">
        <f t="shared" si="867"/>
        <v>TY2</v>
      </c>
      <c r="AD1680">
        <f t="shared" si="868"/>
        <v>130.03125</v>
      </c>
      <c r="AE1680">
        <f t="shared" si="869"/>
        <v>128.8125</v>
      </c>
      <c r="AF1680" s="49">
        <f t="shared" si="863"/>
        <v>1.21875</v>
      </c>
      <c r="AG1680" s="3">
        <f t="shared" si="882"/>
        <v>127.86837454280489</v>
      </c>
      <c r="AH1680">
        <f t="shared" si="883"/>
        <v>125.91746054268499</v>
      </c>
      <c r="AI1680" s="51">
        <f t="shared" si="884"/>
        <v>1.9509140001198944</v>
      </c>
      <c r="AJ1680" s="52">
        <f t="shared" si="885"/>
        <v>0.73216400011989435</v>
      </c>
      <c r="AK1680" s="2">
        <v>43802</v>
      </c>
      <c r="AL1680" t="str">
        <v>912828U2</v>
      </c>
      <c r="AM1680">
        <v>-2.7208000000000001</v>
      </c>
      <c r="AN1680">
        <v>1.9261200000000001</v>
      </c>
      <c r="AO1680">
        <v>0.7873</v>
      </c>
      <c r="AP1680">
        <v>130.03125</v>
      </c>
      <c r="AQ1680">
        <f>VLOOKUP(AL1680,工作表1!$F$3:$G$1000,2,FALSE)</f>
        <v>2</v>
      </c>
      <c r="AR1680" t="str">
        <f>VLOOKUP(AL1680,工作表1!$F$3:$H$1000,3,FALSE)</f>
        <v>2026/11/15</v>
      </c>
      <c r="AS1680">
        <f t="shared" si="870"/>
        <v>1.5509999999999999</v>
      </c>
      <c r="AT1680">
        <f t="shared" si="871"/>
        <v>0.44900000000000007</v>
      </c>
      <c r="AU1680" s="43">
        <f t="shared" si="886"/>
        <v>43966</v>
      </c>
      <c r="AV1680" s="43">
        <f t="shared" si="872"/>
        <v>44012</v>
      </c>
      <c r="AW1680" s="45">
        <f t="shared" si="887"/>
        <v>0.1043956043956044</v>
      </c>
      <c r="AX1680" s="45">
        <f t="shared" si="888"/>
        <v>1.2496010838476592</v>
      </c>
      <c r="AY1680" s="47">
        <f t="shared" si="889"/>
        <v>102.36204413143156</v>
      </c>
      <c r="AZ1680" s="47">
        <f t="shared" si="890"/>
        <v>127.86837454280489</v>
      </c>
      <c r="BA1680" s="43"/>
      <c r="BC1680" s="2">
        <v>43801</v>
      </c>
      <c r="BD1680" t="str">
        <v>912828V9</v>
      </c>
      <c r="BE1680">
        <v>-5.4602000000000004</v>
      </c>
      <c r="BF1680">
        <v>1.9704999999999999</v>
      </c>
      <c r="BG1680">
        <v>0.80059999999999998</v>
      </c>
      <c r="BH1680">
        <v>128.8125</v>
      </c>
      <c r="BI1680">
        <f>VLOOKUP(BD1680,工作表1!$K$3:$L$1000,2,FALSE)</f>
        <v>2.25</v>
      </c>
      <c r="BJ1680" t="str">
        <f>VLOOKUP(BD1680,工作表1!$K$3:$M$1000,3,FALSE)</f>
        <v>2027/2/15</v>
      </c>
      <c r="BK1680">
        <f t="shared" si="873"/>
        <v>1.5569999999999999</v>
      </c>
      <c r="BL1680">
        <f t="shared" si="874"/>
        <v>0.69300000000000006</v>
      </c>
      <c r="BM1680" s="43">
        <f t="shared" si="891"/>
        <v>43876</v>
      </c>
      <c r="BN1680" s="43">
        <f t="shared" si="875"/>
        <v>44104</v>
      </c>
      <c r="BO1680" s="45">
        <f t="shared" si="892"/>
        <v>0.67255434782608692</v>
      </c>
      <c r="BP1680" s="45">
        <f t="shared" si="893"/>
        <v>2.5341981834425251</v>
      </c>
      <c r="BQ1680" s="47">
        <f t="shared" si="894"/>
        <v>103.24833438992565</v>
      </c>
      <c r="BR1680" s="47">
        <f t="shared" si="895"/>
        <v>125.91746054268499</v>
      </c>
    </row>
    <row r="1681" spans="6:70" x14ac:dyDescent="0.25">
      <c r="F1681" s="2">
        <v>43850</v>
      </c>
      <c r="G1681">
        <v>1.58</v>
      </c>
      <c r="H1681" s="43">
        <v>43882</v>
      </c>
      <c r="I1681">
        <v>1.4027000000000001</v>
      </c>
      <c r="L1681" s="2">
        <v>43801</v>
      </c>
      <c r="M1681" t="str">
        <v>912828Y9</v>
      </c>
      <c r="N1681">
        <v>1.1928000000000001</v>
      </c>
      <c r="O1681">
        <v>1.2139500000000001</v>
      </c>
      <c r="P1681">
        <v>0.78069999999999995</v>
      </c>
      <c r="Q1681">
        <v>128.890625</v>
      </c>
      <c r="R1681">
        <f>VLOOKUP(M1681,工作表1!$A$3:$B$1000,2,FALSE)</f>
        <v>1.875</v>
      </c>
      <c r="S1681" t="str">
        <f>VLOOKUP(M1681,工作表1!$A$3:$C$1000,3,FALSE)</f>
        <v>2026/7/31</v>
      </c>
      <c r="T1681">
        <f t="shared" si="865"/>
        <v>1.5569999999999999</v>
      </c>
      <c r="U1681">
        <f t="shared" si="864"/>
        <v>0.31800000000000006</v>
      </c>
      <c r="V1681" s="43">
        <f t="shared" si="876"/>
        <v>43861</v>
      </c>
      <c r="W1681" s="43">
        <f t="shared" si="866"/>
        <v>43921</v>
      </c>
      <c r="X1681" s="45">
        <f t="shared" si="877"/>
        <v>0.63688858695652173</v>
      </c>
      <c r="Y1681" s="45">
        <f t="shared" si="878"/>
        <v>1.2481899568195354</v>
      </c>
      <c r="Z1681" s="47">
        <f t="shared" si="879"/>
        <v>100.8154223617029</v>
      </c>
      <c r="AA1681" s="47">
        <f t="shared" si="880"/>
        <v>127.90371737699942</v>
      </c>
      <c r="AB1681" s="45">
        <f t="shared" si="881"/>
        <v>1.7585</v>
      </c>
      <c r="AC1681" s="2" t="str">
        <f t="shared" si="867"/>
        <v>TY2</v>
      </c>
      <c r="AD1681">
        <f t="shared" si="868"/>
        <v>128.90625</v>
      </c>
      <c r="AE1681">
        <f t="shared" si="869"/>
        <v>129.265625</v>
      </c>
      <c r="AF1681" s="49">
        <f t="shared" ref="AF1681:AF1744" si="896">AD1681-AE1681</f>
        <v>-0.359375</v>
      </c>
      <c r="AG1681" s="3">
        <f t="shared" si="882"/>
        <v>126.74808669616948</v>
      </c>
      <c r="AH1681">
        <f t="shared" si="883"/>
        <v>127.20221993506119</v>
      </c>
      <c r="AI1681" s="51">
        <f t="shared" si="884"/>
        <v>-0.45413323889171409</v>
      </c>
      <c r="AJ1681" s="52">
        <f t="shared" si="885"/>
        <v>-9.4758238891714086E-2</v>
      </c>
      <c r="AK1681" s="2">
        <v>43801</v>
      </c>
      <c r="AL1681" t="str">
        <v>912828U2</v>
      </c>
      <c r="AM1681">
        <v>-2.4068000000000001</v>
      </c>
      <c r="AN1681">
        <v>1.9109499999999999</v>
      </c>
      <c r="AO1681">
        <v>0.7873</v>
      </c>
      <c r="AP1681">
        <v>128.90625</v>
      </c>
      <c r="AQ1681">
        <f>VLOOKUP(AL1681,工作表1!$F$3:$G$1000,2,FALSE)</f>
        <v>2</v>
      </c>
      <c r="AR1681" t="str">
        <f>VLOOKUP(AL1681,工作表1!$F$3:$H$1000,3,FALSE)</f>
        <v>2026/11/15</v>
      </c>
      <c r="AS1681">
        <f t="shared" si="870"/>
        <v>1.5569999999999999</v>
      </c>
      <c r="AT1681">
        <f t="shared" si="871"/>
        <v>0.44300000000000006</v>
      </c>
      <c r="AU1681" s="43">
        <f t="shared" si="886"/>
        <v>43966</v>
      </c>
      <c r="AV1681" s="43">
        <f t="shared" si="872"/>
        <v>44012</v>
      </c>
      <c r="AW1681" s="45">
        <f t="shared" si="887"/>
        <v>9.8901098901098897E-2</v>
      </c>
      <c r="AX1681" s="45">
        <f t="shared" si="888"/>
        <v>1.2495860304079482</v>
      </c>
      <c r="AY1681" s="47">
        <f t="shared" si="889"/>
        <v>101.48463372438739</v>
      </c>
      <c r="AZ1681" s="47">
        <f t="shared" si="890"/>
        <v>126.74808669616948</v>
      </c>
      <c r="BA1681" s="43"/>
      <c r="BC1681" s="2">
        <v>43798</v>
      </c>
      <c r="BD1681" t="str">
        <v>912828V9</v>
      </c>
      <c r="BE1681">
        <v>-6.6048</v>
      </c>
      <c r="BF1681">
        <v>1.9961800000000001</v>
      </c>
      <c r="BG1681">
        <v>0.80059999999999998</v>
      </c>
      <c r="BH1681">
        <v>129.265625</v>
      </c>
      <c r="BI1681">
        <f>VLOOKUP(BD1681,工作表1!$K$3:$L$1000,2,FALSE)</f>
        <v>2.25</v>
      </c>
      <c r="BJ1681" t="str">
        <f>VLOOKUP(BD1681,工作表1!$K$3:$M$1000,3,FALSE)</f>
        <v>2027/2/15</v>
      </c>
      <c r="BK1681">
        <f t="shared" si="873"/>
        <v>1.556</v>
      </c>
      <c r="BL1681">
        <f t="shared" si="874"/>
        <v>0.69399999999999995</v>
      </c>
      <c r="BM1681" s="43">
        <f t="shared" si="891"/>
        <v>43876</v>
      </c>
      <c r="BN1681" s="43">
        <f t="shared" si="875"/>
        <v>44012</v>
      </c>
      <c r="BO1681" s="45">
        <f t="shared" si="892"/>
        <v>0.66644021739130432</v>
      </c>
      <c r="BP1681" s="45">
        <f t="shared" si="893"/>
        <v>1.9671251488981536</v>
      </c>
      <c r="BQ1681" s="47">
        <f t="shared" si="894"/>
        <v>103.54262400755947</v>
      </c>
      <c r="BR1681" s="47">
        <f t="shared" si="895"/>
        <v>127.20221993506119</v>
      </c>
    </row>
    <row r="1682" spans="6:70" x14ac:dyDescent="0.25">
      <c r="F1682" s="2">
        <v>43847</v>
      </c>
      <c r="G1682">
        <v>1.58</v>
      </c>
      <c r="H1682" s="43">
        <v>43881</v>
      </c>
      <c r="I1682">
        <v>1.4430000000000001</v>
      </c>
      <c r="L1682" s="2">
        <v>43798</v>
      </c>
      <c r="M1682" t="str">
        <v>912828Y9</v>
      </c>
      <c r="N1682">
        <v>0.46360000000000001</v>
      </c>
      <c r="O1682">
        <v>1.47899</v>
      </c>
      <c r="P1682">
        <v>0.78069999999999995</v>
      </c>
      <c r="Q1682">
        <v>129.296875</v>
      </c>
      <c r="R1682">
        <f>VLOOKUP(M1682,工作表1!$A$3:$B$1000,2,FALSE)</f>
        <v>1.875</v>
      </c>
      <c r="S1682" t="str">
        <f>VLOOKUP(M1682,工作表1!$A$3:$C$1000,3,FALSE)</f>
        <v>2026/7/31</v>
      </c>
      <c r="T1682">
        <f t="shared" si="865"/>
        <v>1.556</v>
      </c>
      <c r="U1682">
        <f t="shared" si="864"/>
        <v>0.31899999999999995</v>
      </c>
      <c r="V1682" s="43">
        <f t="shared" si="876"/>
        <v>43861</v>
      </c>
      <c r="W1682" s="43">
        <f t="shared" si="866"/>
        <v>43830</v>
      </c>
      <c r="X1682" s="45">
        <f t="shared" si="877"/>
        <v>0.63179347826086951</v>
      </c>
      <c r="Y1682" s="45">
        <f t="shared" si="878"/>
        <v>0.78076608100059552</v>
      </c>
      <c r="Z1682" s="47">
        <f t="shared" si="879"/>
        <v>100.94915222362739</v>
      </c>
      <c r="AA1682" s="47">
        <f t="shared" si="880"/>
        <v>129.00586752614433</v>
      </c>
      <c r="AB1682" s="45">
        <f t="shared" si="881"/>
        <v>1.7274</v>
      </c>
      <c r="AC1682" s="2" t="str">
        <f t="shared" si="867"/>
        <v>TY1</v>
      </c>
      <c r="AD1682">
        <f t="shared" si="868"/>
        <v>129.296875</v>
      </c>
      <c r="AE1682">
        <f t="shared" si="869"/>
        <v>129.359375</v>
      </c>
      <c r="AF1682" s="49">
        <f t="shared" si="896"/>
        <v>-6.25E-2</v>
      </c>
      <c r="AG1682" s="3">
        <f t="shared" si="882"/>
        <v>129.00586752614433</v>
      </c>
      <c r="AH1682">
        <f t="shared" si="883"/>
        <v>128.09000783995543</v>
      </c>
      <c r="AI1682" s="51">
        <f t="shared" si="884"/>
        <v>0.91585968618889524</v>
      </c>
      <c r="AJ1682" s="52">
        <f t="shared" si="885"/>
        <v>0.97835968618889524</v>
      </c>
      <c r="AK1682" s="2">
        <v>43798</v>
      </c>
      <c r="AL1682" t="str">
        <v>912828U2</v>
      </c>
      <c r="AM1682">
        <v>-3.1200999999999999</v>
      </c>
      <c r="AN1682">
        <v>1.94295</v>
      </c>
      <c r="AO1682">
        <v>0.7873</v>
      </c>
      <c r="AP1682">
        <v>129.359375</v>
      </c>
      <c r="AQ1682">
        <f>VLOOKUP(AL1682,工作表1!$F$3:$G$1000,2,FALSE)</f>
        <v>2</v>
      </c>
      <c r="AR1682" t="str">
        <f>VLOOKUP(AL1682,工作表1!$F$3:$H$1000,3,FALSE)</f>
        <v>2026/11/15</v>
      </c>
      <c r="AS1682">
        <f t="shared" si="870"/>
        <v>1.556</v>
      </c>
      <c r="AT1682">
        <f t="shared" si="871"/>
        <v>0.44399999999999995</v>
      </c>
      <c r="AU1682" s="43">
        <f t="shared" si="886"/>
        <v>43966</v>
      </c>
      <c r="AV1682" s="43">
        <f t="shared" si="872"/>
        <v>43921</v>
      </c>
      <c r="AW1682" s="45">
        <f t="shared" si="887"/>
        <v>9.3406593406593408E-2</v>
      </c>
      <c r="AX1682" s="45">
        <f t="shared" si="888"/>
        <v>0.75094083998193584</v>
      </c>
      <c r="AY1682" s="47">
        <f t="shared" si="889"/>
        <v>101.81466225915491</v>
      </c>
      <c r="AZ1682" s="47">
        <f t="shared" si="890"/>
        <v>128.09000783995543</v>
      </c>
      <c r="BA1682" s="43"/>
      <c r="BC1682" s="2">
        <v>43796</v>
      </c>
      <c r="BD1682" t="str">
        <v>912828V9</v>
      </c>
      <c r="BE1682">
        <v>-8.4559999999999995</v>
      </c>
      <c r="BF1682">
        <v>2.1541299999999999</v>
      </c>
      <c r="BG1682">
        <v>0.80059999999999998</v>
      </c>
      <c r="BH1682">
        <v>129.484375</v>
      </c>
      <c r="BI1682">
        <f>VLOOKUP(BD1682,工作表1!$K$3:$L$1000,2,FALSE)</f>
        <v>2.25</v>
      </c>
      <c r="BJ1682" t="str">
        <f>VLOOKUP(BD1682,工作表1!$K$3:$M$1000,3,FALSE)</f>
        <v>2027/2/15</v>
      </c>
      <c r="BK1682">
        <f t="shared" si="873"/>
        <v>1.5569999999999999</v>
      </c>
      <c r="BL1682">
        <f t="shared" si="874"/>
        <v>0.69300000000000006</v>
      </c>
      <c r="BM1682" s="43">
        <f t="shared" si="891"/>
        <v>43876</v>
      </c>
      <c r="BN1682" s="43">
        <f t="shared" si="875"/>
        <v>44012</v>
      </c>
      <c r="BO1682" s="45">
        <f t="shared" si="892"/>
        <v>0.64809782608695654</v>
      </c>
      <c r="BP1682" s="45">
        <f t="shared" si="893"/>
        <v>1.9672759082787374</v>
      </c>
      <c r="BQ1682" s="47">
        <f t="shared" si="894"/>
        <v>103.63035296806954</v>
      </c>
      <c r="BR1682" s="47">
        <f t="shared" si="895"/>
        <v>127.28227043192052</v>
      </c>
    </row>
    <row r="1683" spans="6:70" x14ac:dyDescent="0.25">
      <c r="F1683" s="2">
        <v>43846</v>
      </c>
      <c r="G1683">
        <v>1.579</v>
      </c>
      <c r="H1683" s="43">
        <v>43880</v>
      </c>
      <c r="I1683">
        <v>1.4927999999999999</v>
      </c>
      <c r="L1683" s="2">
        <v>43796</v>
      </c>
      <c r="M1683" t="str">
        <v>912828Y9</v>
      </c>
      <c r="N1683">
        <v>0.67369999999999997</v>
      </c>
      <c r="O1683">
        <v>1.4919800000000001</v>
      </c>
      <c r="P1683">
        <v>0.78069999999999995</v>
      </c>
      <c r="Q1683">
        <v>129.375</v>
      </c>
      <c r="R1683">
        <f>VLOOKUP(M1683,工作表1!$A$3:$B$1000,2,FALSE)</f>
        <v>1.875</v>
      </c>
      <c r="S1683" t="str">
        <f>VLOOKUP(M1683,工作表1!$A$3:$C$1000,3,FALSE)</f>
        <v>2026/7/31</v>
      </c>
      <c r="T1683">
        <f t="shared" si="865"/>
        <v>1.5569999999999999</v>
      </c>
      <c r="U1683">
        <f t="shared" si="864"/>
        <v>0.31800000000000006</v>
      </c>
      <c r="V1683" s="43">
        <f t="shared" si="876"/>
        <v>43861</v>
      </c>
      <c r="W1683" s="43">
        <f t="shared" si="866"/>
        <v>43830</v>
      </c>
      <c r="X1683" s="45">
        <f t="shared" si="877"/>
        <v>0.61650815217391308</v>
      </c>
      <c r="Y1683" s="45">
        <f t="shared" si="878"/>
        <v>0.78089171381774869</v>
      </c>
      <c r="Z1683" s="47">
        <f t="shared" si="879"/>
        <v>101.02001860936832</v>
      </c>
      <c r="AA1683" s="47">
        <f t="shared" si="880"/>
        <v>129.06571163714838</v>
      </c>
      <c r="AB1683" s="45">
        <f t="shared" si="881"/>
        <v>1.7162999999999999</v>
      </c>
      <c r="AC1683" s="2" t="str">
        <f t="shared" si="867"/>
        <v>TY1</v>
      </c>
      <c r="AD1683">
        <f t="shared" si="868"/>
        <v>129.375</v>
      </c>
      <c r="AE1683">
        <f t="shared" si="869"/>
        <v>129.484375</v>
      </c>
      <c r="AF1683" s="49">
        <f t="shared" si="896"/>
        <v>-0.109375</v>
      </c>
      <c r="AG1683" s="3">
        <f t="shared" si="882"/>
        <v>129.06571163714838</v>
      </c>
      <c r="AH1683">
        <f t="shared" si="883"/>
        <v>128.19235620299779</v>
      </c>
      <c r="AI1683" s="51">
        <f t="shared" si="884"/>
        <v>0.87335543415059647</v>
      </c>
      <c r="AJ1683" s="52">
        <f t="shared" si="885"/>
        <v>0.98273043415059647</v>
      </c>
      <c r="AK1683" s="2">
        <v>43796</v>
      </c>
      <c r="AL1683" t="str">
        <v>912828U2</v>
      </c>
      <c r="AM1683">
        <v>-2.5646</v>
      </c>
      <c r="AN1683">
        <v>1.9549399999999999</v>
      </c>
      <c r="AO1683">
        <v>0.7873</v>
      </c>
      <c r="AP1683">
        <v>129.484375</v>
      </c>
      <c r="AQ1683">
        <f>VLOOKUP(AL1683,工作表1!$F$3:$G$1000,2,FALSE)</f>
        <v>2</v>
      </c>
      <c r="AR1683" t="str">
        <f>VLOOKUP(AL1683,工作表1!$F$3:$H$1000,3,FALSE)</f>
        <v>2026/11/15</v>
      </c>
      <c r="AS1683">
        <f t="shared" si="870"/>
        <v>1.5569999999999999</v>
      </c>
      <c r="AT1683">
        <f t="shared" si="871"/>
        <v>0.44300000000000006</v>
      </c>
      <c r="AU1683" s="43">
        <f t="shared" si="886"/>
        <v>43966</v>
      </c>
      <c r="AV1683" s="43">
        <f t="shared" si="872"/>
        <v>43921</v>
      </c>
      <c r="AW1683" s="45">
        <f t="shared" si="887"/>
        <v>7.6923076923076927E-2</v>
      </c>
      <c r="AX1683" s="45">
        <f t="shared" si="888"/>
        <v>0.75089567966280302</v>
      </c>
      <c r="AY1683" s="47">
        <f t="shared" si="889"/>
        <v>101.91913443588044</v>
      </c>
      <c r="AZ1683" s="47">
        <f t="shared" si="890"/>
        <v>128.19235620299779</v>
      </c>
      <c r="BA1683" s="43"/>
      <c r="BC1683" s="2">
        <v>43795</v>
      </c>
      <c r="BD1683" t="str">
        <v>912828V9</v>
      </c>
      <c r="BE1683">
        <v>-8.9566999999999997</v>
      </c>
      <c r="BF1683">
        <v>2.1143399999999999</v>
      </c>
      <c r="BG1683">
        <v>0.80059999999999998</v>
      </c>
      <c r="BH1683">
        <v>129.75</v>
      </c>
      <c r="BI1683">
        <f>VLOOKUP(BD1683,工作表1!$K$3:$L$1000,2,FALSE)</f>
        <v>2.25</v>
      </c>
      <c r="BJ1683" t="str">
        <f>VLOOKUP(BD1683,工作表1!$K$3:$M$1000,3,FALSE)</f>
        <v>2027/2/15</v>
      </c>
      <c r="BK1683">
        <f t="shared" si="873"/>
        <v>1.5549999999999999</v>
      </c>
      <c r="BL1683">
        <f t="shared" si="874"/>
        <v>0.69500000000000006</v>
      </c>
      <c r="BM1683" s="43">
        <f t="shared" si="891"/>
        <v>43876</v>
      </c>
      <c r="BN1683" s="43">
        <f t="shared" si="875"/>
        <v>44012</v>
      </c>
      <c r="BO1683" s="45">
        <f t="shared" si="892"/>
        <v>0.63586956521739124</v>
      </c>
      <c r="BP1683" s="45">
        <f t="shared" si="893"/>
        <v>1.9673764145324597</v>
      </c>
      <c r="BQ1683" s="47">
        <f t="shared" si="894"/>
        <v>103.87129896863465</v>
      </c>
      <c r="BR1683" s="47">
        <f t="shared" si="895"/>
        <v>127.5615545996381</v>
      </c>
    </row>
    <row r="1684" spans="6:70" x14ac:dyDescent="0.25">
      <c r="F1684" s="2">
        <v>43845</v>
      </c>
      <c r="G1684">
        <v>1.5780000000000001</v>
      </c>
      <c r="H1684" s="43">
        <v>43879</v>
      </c>
      <c r="I1684">
        <v>1.4833000000000001</v>
      </c>
      <c r="L1684" s="2">
        <v>43795</v>
      </c>
      <c r="M1684" t="str">
        <v>912828Y9</v>
      </c>
      <c r="N1684">
        <v>0.1769</v>
      </c>
      <c r="O1684">
        <v>1.60754</v>
      </c>
      <c r="P1684">
        <v>0.78069999999999995</v>
      </c>
      <c r="Q1684">
        <v>129.6875</v>
      </c>
      <c r="R1684">
        <f>VLOOKUP(M1684,工作表1!$A$3:$B$1000,2,FALSE)</f>
        <v>1.875</v>
      </c>
      <c r="S1684" t="str">
        <f>VLOOKUP(M1684,工作表1!$A$3:$C$1000,3,FALSE)</f>
        <v>2026/7/31</v>
      </c>
      <c r="T1684">
        <f t="shared" si="865"/>
        <v>1.5549999999999999</v>
      </c>
      <c r="U1684">
        <f t="shared" si="864"/>
        <v>0.32000000000000006</v>
      </c>
      <c r="V1684" s="43">
        <f t="shared" si="876"/>
        <v>43861</v>
      </c>
      <c r="W1684" s="43">
        <f t="shared" si="866"/>
        <v>43830</v>
      </c>
      <c r="X1684" s="45">
        <f t="shared" si="877"/>
        <v>0.60631793478260865</v>
      </c>
      <c r="Y1684" s="45">
        <f t="shared" si="878"/>
        <v>0.78097546902918402</v>
      </c>
      <c r="Z1684" s="47">
        <f t="shared" si="879"/>
        <v>101.25793791839236</v>
      </c>
      <c r="AA1684" s="47">
        <f t="shared" si="880"/>
        <v>129.3495329824087</v>
      </c>
      <c r="AB1684" s="45">
        <f t="shared" si="881"/>
        <v>1.6800999999999999</v>
      </c>
      <c r="AC1684" s="2" t="str">
        <f t="shared" si="867"/>
        <v>TY1</v>
      </c>
      <c r="AD1684">
        <f t="shared" si="868"/>
        <v>129.6875</v>
      </c>
      <c r="AE1684">
        <f t="shared" si="869"/>
        <v>129.75</v>
      </c>
      <c r="AF1684" s="49">
        <f t="shared" si="896"/>
        <v>-6.25E-2</v>
      </c>
      <c r="AG1684" s="3">
        <f t="shared" si="882"/>
        <v>129.3495329824087</v>
      </c>
      <c r="AH1684">
        <f t="shared" si="883"/>
        <v>128.4357860201558</v>
      </c>
      <c r="AI1684" s="51">
        <f t="shared" si="884"/>
        <v>0.91374696225290108</v>
      </c>
      <c r="AJ1684" s="52">
        <f t="shared" si="885"/>
        <v>0.97624696225290108</v>
      </c>
      <c r="AK1684" s="2">
        <v>43795</v>
      </c>
      <c r="AL1684" t="str">
        <v>912828U2</v>
      </c>
      <c r="AM1684">
        <v>-3.4401999999999999</v>
      </c>
      <c r="AN1684">
        <v>1.96794</v>
      </c>
      <c r="AO1684">
        <v>0.7873</v>
      </c>
      <c r="AP1684">
        <v>129.75</v>
      </c>
      <c r="AQ1684">
        <f>VLOOKUP(AL1684,工作表1!$F$3:$G$1000,2,FALSE)</f>
        <v>2</v>
      </c>
      <c r="AR1684" t="str">
        <f>VLOOKUP(AL1684,工作表1!$F$3:$H$1000,3,FALSE)</f>
        <v>2026/11/15</v>
      </c>
      <c r="AS1684">
        <f t="shared" si="870"/>
        <v>1.5549999999999999</v>
      </c>
      <c r="AT1684">
        <f t="shared" si="871"/>
        <v>0.44500000000000006</v>
      </c>
      <c r="AU1684" s="43">
        <f t="shared" si="886"/>
        <v>43966</v>
      </c>
      <c r="AV1684" s="43">
        <f t="shared" si="872"/>
        <v>43921</v>
      </c>
      <c r="AW1684" s="45">
        <f t="shared" si="887"/>
        <v>6.5934065934065936E-2</v>
      </c>
      <c r="AX1684" s="45">
        <f t="shared" si="888"/>
        <v>0.75086557278338095</v>
      </c>
      <c r="AY1684" s="47">
        <f t="shared" si="889"/>
        <v>102.12763227126381</v>
      </c>
      <c r="AZ1684" s="47">
        <f t="shared" si="890"/>
        <v>128.4357860201558</v>
      </c>
      <c r="BA1684" s="43"/>
      <c r="BC1684" s="2">
        <v>43794</v>
      </c>
      <c r="BD1684" t="str">
        <v>912828V9</v>
      </c>
      <c r="BE1684">
        <v>-8.3001000000000005</v>
      </c>
      <c r="BF1684">
        <v>2.1220500000000002</v>
      </c>
      <c r="BG1684">
        <v>0.80059999999999998</v>
      </c>
      <c r="BH1684">
        <v>129.578125</v>
      </c>
      <c r="BI1684">
        <f>VLOOKUP(BD1684,工作表1!$K$3:$L$1000,2,FALSE)</f>
        <v>2.25</v>
      </c>
      <c r="BJ1684" t="str">
        <f>VLOOKUP(BD1684,工作表1!$K$3:$M$1000,3,FALSE)</f>
        <v>2027/2/15</v>
      </c>
      <c r="BK1684">
        <f t="shared" si="873"/>
        <v>1.5565</v>
      </c>
      <c r="BL1684">
        <f t="shared" si="874"/>
        <v>0.69350000000000001</v>
      </c>
      <c r="BM1684" s="43">
        <f t="shared" si="891"/>
        <v>43876</v>
      </c>
      <c r="BN1684" s="43">
        <f t="shared" si="875"/>
        <v>44012</v>
      </c>
      <c r="BO1684" s="45">
        <f t="shared" si="892"/>
        <v>0.62975543478260876</v>
      </c>
      <c r="BP1684" s="45">
        <f t="shared" si="893"/>
        <v>1.9674266676593213</v>
      </c>
      <c r="BQ1684" s="47">
        <f t="shared" si="894"/>
        <v>103.71856943628845</v>
      </c>
      <c r="BR1684" s="47">
        <f t="shared" si="895"/>
        <v>127.36182131312762</v>
      </c>
    </row>
    <row r="1685" spans="6:70" x14ac:dyDescent="0.25">
      <c r="F1685" s="2">
        <v>43844</v>
      </c>
      <c r="G1685">
        <v>1.577</v>
      </c>
      <c r="H1685" s="43">
        <v>43878</v>
      </c>
      <c r="I1685">
        <v>1.5071000000000001</v>
      </c>
      <c r="L1685" s="2">
        <v>43794</v>
      </c>
      <c r="M1685" t="str">
        <v>912828Y9</v>
      </c>
      <c r="N1685">
        <v>0.58530000000000004</v>
      </c>
      <c r="O1685">
        <v>1.5220800000000001</v>
      </c>
      <c r="P1685">
        <v>0.78069999999999995</v>
      </c>
      <c r="Q1685">
        <v>129.515625</v>
      </c>
      <c r="R1685">
        <f>VLOOKUP(M1685,工作表1!$A$3:$B$1000,2,FALSE)</f>
        <v>1.875</v>
      </c>
      <c r="S1685" t="str">
        <f>VLOOKUP(M1685,工作表1!$A$3:$C$1000,3,FALSE)</f>
        <v>2026/7/31</v>
      </c>
      <c r="T1685">
        <f t="shared" si="865"/>
        <v>1.5565</v>
      </c>
      <c r="U1685">
        <f t="shared" si="864"/>
        <v>0.31850000000000001</v>
      </c>
      <c r="V1685" s="43">
        <f t="shared" si="876"/>
        <v>43861</v>
      </c>
      <c r="W1685" s="43">
        <f t="shared" si="866"/>
        <v>43830</v>
      </c>
      <c r="X1685" s="45">
        <f t="shared" si="877"/>
        <v>0.60122282608695654</v>
      </c>
      <c r="Y1685" s="45">
        <f t="shared" si="878"/>
        <v>0.78101734663490174</v>
      </c>
      <c r="Z1685" s="47">
        <f t="shared" si="879"/>
        <v>101.12490471182811</v>
      </c>
      <c r="AA1685" s="47">
        <f t="shared" si="880"/>
        <v>129.16896621318665</v>
      </c>
      <c r="AB1685" s="45">
        <f t="shared" si="881"/>
        <v>1.6944999999999999</v>
      </c>
      <c r="AC1685" s="2" t="str">
        <f t="shared" si="867"/>
        <v>TY1</v>
      </c>
      <c r="AD1685">
        <f t="shared" si="868"/>
        <v>129.515625</v>
      </c>
      <c r="AE1685">
        <f t="shared" si="869"/>
        <v>129.578125</v>
      </c>
      <c r="AF1685" s="49">
        <f t="shared" si="896"/>
        <v>-6.25E-2</v>
      </c>
      <c r="AG1685" s="3">
        <f t="shared" si="882"/>
        <v>129.16896621318665</v>
      </c>
      <c r="AH1685">
        <f t="shared" si="883"/>
        <v>128.25374985264523</v>
      </c>
      <c r="AI1685" s="51">
        <f t="shared" si="884"/>
        <v>0.91521636054142164</v>
      </c>
      <c r="AJ1685" s="52">
        <f t="shared" si="885"/>
        <v>0.97771636054142164</v>
      </c>
      <c r="AK1685" s="2">
        <v>43794</v>
      </c>
      <c r="AL1685" t="str">
        <v>912828U2</v>
      </c>
      <c r="AM1685">
        <v>-2.6781999999999999</v>
      </c>
      <c r="AN1685">
        <v>1.94126</v>
      </c>
      <c r="AO1685">
        <v>0.7873</v>
      </c>
      <c r="AP1685">
        <v>129.578125</v>
      </c>
      <c r="AQ1685">
        <f>VLOOKUP(AL1685,工作表1!$F$3:$G$1000,2,FALSE)</f>
        <v>2</v>
      </c>
      <c r="AR1685" t="str">
        <f>VLOOKUP(AL1685,工作表1!$F$3:$H$1000,3,FALSE)</f>
        <v>2026/11/15</v>
      </c>
      <c r="AS1685">
        <f t="shared" si="870"/>
        <v>1.5565</v>
      </c>
      <c r="AT1685">
        <f t="shared" si="871"/>
        <v>0.44350000000000001</v>
      </c>
      <c r="AU1685" s="43">
        <f t="shared" si="886"/>
        <v>43966</v>
      </c>
      <c r="AV1685" s="43">
        <f t="shared" si="872"/>
        <v>43921</v>
      </c>
      <c r="AW1685" s="45">
        <f t="shared" si="887"/>
        <v>6.043956043956044E-2</v>
      </c>
      <c r="AX1685" s="45">
        <f t="shared" si="888"/>
        <v>0.75085051934367009</v>
      </c>
      <c r="AY1685" s="47">
        <f t="shared" si="889"/>
        <v>101.99187130008347</v>
      </c>
      <c r="AZ1685" s="47">
        <f t="shared" si="890"/>
        <v>128.25374985264523</v>
      </c>
      <c r="BA1685" s="43"/>
      <c r="BC1685" s="2">
        <v>43791</v>
      </c>
      <c r="BD1685" t="str">
        <v>912828V9</v>
      </c>
      <c r="BE1685">
        <v>-7.5537000000000001</v>
      </c>
      <c r="BF1685">
        <v>2.0981800000000002</v>
      </c>
      <c r="BG1685">
        <v>0.80059999999999998</v>
      </c>
      <c r="BH1685">
        <v>129.5</v>
      </c>
      <c r="BI1685">
        <f>VLOOKUP(BD1685,工作表1!$K$3:$L$1000,2,FALSE)</f>
        <v>2.25</v>
      </c>
      <c r="BJ1685" t="str">
        <f>VLOOKUP(BD1685,工作表1!$K$3:$M$1000,3,FALSE)</f>
        <v>2027/2/15</v>
      </c>
      <c r="BK1685">
        <f t="shared" si="873"/>
        <v>1.55</v>
      </c>
      <c r="BL1685">
        <f t="shared" si="874"/>
        <v>0.7</v>
      </c>
      <c r="BM1685" s="43">
        <f t="shared" si="891"/>
        <v>43876</v>
      </c>
      <c r="BN1685" s="43">
        <f t="shared" si="875"/>
        <v>44012</v>
      </c>
      <c r="BO1685" s="45">
        <f t="shared" si="892"/>
        <v>0.62364130434782616</v>
      </c>
      <c r="BP1685" s="45">
        <f t="shared" si="893"/>
        <v>1.9674769207861824</v>
      </c>
      <c r="BQ1685" s="47">
        <f t="shared" si="894"/>
        <v>103.67207661499037</v>
      </c>
      <c r="BR1685" s="47">
        <f t="shared" si="895"/>
        <v>127.28874378471983</v>
      </c>
    </row>
    <row r="1686" spans="6:70" x14ac:dyDescent="0.25">
      <c r="F1686" s="2">
        <v>43843</v>
      </c>
      <c r="G1686">
        <v>1.5765</v>
      </c>
      <c r="H1686" s="43">
        <v>43875</v>
      </c>
      <c r="I1686">
        <v>1.5071000000000001</v>
      </c>
      <c r="L1686" s="2">
        <v>43791</v>
      </c>
      <c r="M1686" t="str">
        <v>912828Y9</v>
      </c>
      <c r="N1686">
        <v>0.1832</v>
      </c>
      <c r="O1686">
        <v>1.6657</v>
      </c>
      <c r="P1686">
        <v>0.78069999999999995</v>
      </c>
      <c r="Q1686">
        <v>129.453125</v>
      </c>
      <c r="R1686">
        <f>VLOOKUP(M1686,工作表1!$A$3:$B$1000,2,FALSE)</f>
        <v>1.875</v>
      </c>
      <c r="S1686" t="str">
        <f>VLOOKUP(M1686,工作表1!$A$3:$C$1000,3,FALSE)</f>
        <v>2026/7/31</v>
      </c>
      <c r="T1686">
        <f t="shared" si="865"/>
        <v>1.55</v>
      </c>
      <c r="U1686">
        <f t="shared" si="864"/>
        <v>0.32499999999999996</v>
      </c>
      <c r="V1686" s="43">
        <f t="shared" si="876"/>
        <v>43861</v>
      </c>
      <c r="W1686" s="43">
        <f t="shared" si="866"/>
        <v>43830</v>
      </c>
      <c r="X1686" s="45">
        <f t="shared" si="877"/>
        <v>0.59612771739130443</v>
      </c>
      <c r="Y1686" s="45">
        <f t="shared" si="878"/>
        <v>0.78105922424061947</v>
      </c>
      <c r="Z1686" s="47">
        <f t="shared" si="879"/>
        <v>101.06084173433182</v>
      </c>
      <c r="AA1686" s="47">
        <f t="shared" si="880"/>
        <v>129.07572948418652</v>
      </c>
      <c r="AB1686" s="45">
        <f t="shared" si="881"/>
        <v>1.7040999999999999</v>
      </c>
      <c r="AC1686" s="2" t="str">
        <f t="shared" si="867"/>
        <v>TY1</v>
      </c>
      <c r="AD1686">
        <f t="shared" si="868"/>
        <v>129.453125</v>
      </c>
      <c r="AE1686">
        <f t="shared" si="869"/>
        <v>129.5</v>
      </c>
      <c r="AF1686" s="49">
        <f t="shared" si="896"/>
        <v>-4.6875E-2</v>
      </c>
      <c r="AG1686" s="3">
        <f t="shared" si="882"/>
        <v>129.07572948418652</v>
      </c>
      <c r="AH1686">
        <f t="shared" si="883"/>
        <v>128.18167105131556</v>
      </c>
      <c r="AI1686" s="51">
        <f t="shared" si="884"/>
        <v>0.89405843287096332</v>
      </c>
      <c r="AJ1686" s="52">
        <f t="shared" si="885"/>
        <v>0.94093343287096332</v>
      </c>
      <c r="AK1686" s="2">
        <v>43791</v>
      </c>
      <c r="AL1686" t="str">
        <v>912828U2</v>
      </c>
      <c r="AM1686">
        <v>-2.0663999999999998</v>
      </c>
      <c r="AN1686">
        <v>1.9014200000000001</v>
      </c>
      <c r="AO1686">
        <v>0.7873</v>
      </c>
      <c r="AP1686">
        <v>129.5</v>
      </c>
      <c r="AQ1686">
        <f>VLOOKUP(AL1686,工作表1!$F$3:$G$1000,2,FALSE)</f>
        <v>2</v>
      </c>
      <c r="AR1686" t="str">
        <f>VLOOKUP(AL1686,工作表1!$F$3:$H$1000,3,FALSE)</f>
        <v>2026/11/15</v>
      </c>
      <c r="AS1686">
        <f t="shared" si="870"/>
        <v>1.55</v>
      </c>
      <c r="AT1686">
        <f t="shared" si="871"/>
        <v>0.44999999999999996</v>
      </c>
      <c r="AU1686" s="43">
        <f t="shared" si="886"/>
        <v>43966</v>
      </c>
      <c r="AV1686" s="43">
        <f t="shared" si="872"/>
        <v>43921</v>
      </c>
      <c r="AW1686" s="45">
        <f t="shared" si="887"/>
        <v>5.4945054945054944E-2</v>
      </c>
      <c r="AX1686" s="45">
        <f t="shared" si="888"/>
        <v>0.75083546590395911</v>
      </c>
      <c r="AY1686" s="47">
        <f t="shared" si="889"/>
        <v>101.9454936521863</v>
      </c>
      <c r="AZ1686" s="47">
        <f t="shared" si="890"/>
        <v>128.18167105131556</v>
      </c>
      <c r="BA1686" s="43"/>
      <c r="BC1686" s="2">
        <v>43790</v>
      </c>
      <c r="BD1686" t="str">
        <v>912828V9</v>
      </c>
      <c r="BE1686">
        <v>-7.7803000000000004</v>
      </c>
      <c r="BF1686">
        <v>2.0830600000000001</v>
      </c>
      <c r="BG1686">
        <v>0.80059999999999998</v>
      </c>
      <c r="BH1686">
        <v>129.546875</v>
      </c>
      <c r="BI1686">
        <f>VLOOKUP(BD1686,工作表1!$K$3:$L$1000,2,FALSE)</f>
        <v>2.25</v>
      </c>
      <c r="BJ1686" t="str">
        <f>VLOOKUP(BD1686,工作表1!$K$3:$M$1000,3,FALSE)</f>
        <v>2027/2/15</v>
      </c>
      <c r="BK1686">
        <f t="shared" si="873"/>
        <v>1.55115</v>
      </c>
      <c r="BL1686">
        <f t="shared" si="874"/>
        <v>0.69884999999999997</v>
      </c>
      <c r="BM1686" s="43">
        <f t="shared" si="891"/>
        <v>43876</v>
      </c>
      <c r="BN1686" s="43">
        <f t="shared" si="875"/>
        <v>44012</v>
      </c>
      <c r="BO1686" s="45">
        <f t="shared" si="892"/>
        <v>0.60529891304347816</v>
      </c>
      <c r="BP1686" s="45">
        <f t="shared" si="893"/>
        <v>1.9676276801667658</v>
      </c>
      <c r="BQ1686" s="47">
        <f t="shared" si="894"/>
        <v>103.73126058821944</v>
      </c>
      <c r="BR1686" s="47">
        <f t="shared" si="895"/>
        <v>127.33321664043098</v>
      </c>
    </row>
    <row r="1687" spans="6:70" x14ac:dyDescent="0.25">
      <c r="F1687" s="2">
        <v>43840</v>
      </c>
      <c r="G1687">
        <v>1.5680000000000001</v>
      </c>
      <c r="H1687" s="43">
        <v>43874</v>
      </c>
      <c r="I1687">
        <v>1.538</v>
      </c>
      <c r="L1687" s="2">
        <v>43790</v>
      </c>
      <c r="M1687" t="str">
        <v>912828Y9</v>
      </c>
      <c r="N1687">
        <v>0.3075</v>
      </c>
      <c r="O1687">
        <v>1.6137699999999999</v>
      </c>
      <c r="P1687">
        <v>0.78069999999999995</v>
      </c>
      <c r="Q1687">
        <v>129.484375</v>
      </c>
      <c r="R1687">
        <f>VLOOKUP(M1687,工作表1!$A$3:$B$1000,2,FALSE)</f>
        <v>1.875</v>
      </c>
      <c r="S1687" t="str">
        <f>VLOOKUP(M1687,工作表1!$A$3:$C$1000,3,FALSE)</f>
        <v>2026/7/31</v>
      </c>
      <c r="T1687">
        <f t="shared" si="865"/>
        <v>1.55115</v>
      </c>
      <c r="U1687">
        <f t="shared" si="864"/>
        <v>0.32384999999999997</v>
      </c>
      <c r="V1687" s="43">
        <f t="shared" si="876"/>
        <v>43861</v>
      </c>
      <c r="W1687" s="43">
        <f t="shared" si="866"/>
        <v>43830</v>
      </c>
      <c r="X1687" s="45">
        <f t="shared" si="877"/>
        <v>0.58084239130434778</v>
      </c>
      <c r="Y1687" s="45">
        <f t="shared" si="878"/>
        <v>0.78118485705777241</v>
      </c>
      <c r="Z1687" s="47">
        <f t="shared" si="879"/>
        <v>101.10191081596524</v>
      </c>
      <c r="AA1687" s="47">
        <f t="shared" si="880"/>
        <v>129.09738785205872</v>
      </c>
      <c r="AB1687" s="45">
        <f t="shared" si="881"/>
        <v>1.7063999999999999</v>
      </c>
      <c r="AC1687" s="2" t="str">
        <f t="shared" si="867"/>
        <v>TY1</v>
      </c>
      <c r="AD1687">
        <f t="shared" si="868"/>
        <v>129.484375</v>
      </c>
      <c r="AE1687">
        <f t="shared" si="869"/>
        <v>129.546875</v>
      </c>
      <c r="AF1687" s="49">
        <f t="shared" si="896"/>
        <v>-6.25E-2</v>
      </c>
      <c r="AG1687" s="3">
        <f t="shared" si="882"/>
        <v>129.09738785205872</v>
      </c>
      <c r="AH1687">
        <f t="shared" si="883"/>
        <v>128.204380839935</v>
      </c>
      <c r="AI1687" s="51">
        <f t="shared" si="884"/>
        <v>0.89300701212371791</v>
      </c>
      <c r="AJ1687" s="52">
        <f t="shared" si="885"/>
        <v>0.95550701212371791</v>
      </c>
      <c r="AK1687" s="2">
        <v>43790</v>
      </c>
      <c r="AL1687" t="str">
        <v>912828U2</v>
      </c>
      <c r="AM1687">
        <v>-2.5531999999999999</v>
      </c>
      <c r="AN1687">
        <v>1.91754</v>
      </c>
      <c r="AO1687">
        <v>0.7873</v>
      </c>
      <c r="AP1687">
        <v>129.546875</v>
      </c>
      <c r="AQ1687">
        <f>VLOOKUP(AL1687,工作表1!$F$3:$G$1000,2,FALSE)</f>
        <v>2</v>
      </c>
      <c r="AR1687" t="str">
        <f>VLOOKUP(AL1687,工作表1!$F$3:$H$1000,3,FALSE)</f>
        <v>2026/11/15</v>
      </c>
      <c r="AS1687">
        <f t="shared" si="870"/>
        <v>1.55115</v>
      </c>
      <c r="AT1687">
        <f t="shared" si="871"/>
        <v>0.44884999999999997</v>
      </c>
      <c r="AU1687" s="43">
        <f t="shared" si="886"/>
        <v>43966</v>
      </c>
      <c r="AV1687" s="43">
        <f t="shared" si="872"/>
        <v>43921</v>
      </c>
      <c r="AW1687" s="45">
        <f t="shared" si="887"/>
        <v>3.8461538461538464E-2</v>
      </c>
      <c r="AX1687" s="45">
        <f t="shared" si="888"/>
        <v>0.75079030558482607</v>
      </c>
      <c r="AY1687" s="47">
        <f t="shared" si="889"/>
        <v>101.98724276815754</v>
      </c>
      <c r="AZ1687" s="47">
        <f t="shared" si="890"/>
        <v>128.204380839935</v>
      </c>
      <c r="BA1687" s="43"/>
      <c r="BC1687" s="2">
        <v>43789</v>
      </c>
      <c r="BD1687" t="str">
        <v>912828V9</v>
      </c>
      <c r="BE1687">
        <v>-8.4395000000000007</v>
      </c>
      <c r="BF1687">
        <v>2.0785800000000001</v>
      </c>
      <c r="BG1687">
        <v>0.80059999999999998</v>
      </c>
      <c r="BH1687">
        <v>129.859375</v>
      </c>
      <c r="BI1687">
        <f>VLOOKUP(BD1687,工作表1!$K$3:$L$1000,2,FALSE)</f>
        <v>2.25</v>
      </c>
      <c r="BJ1687" t="str">
        <f>VLOOKUP(BD1687,工作表1!$K$3:$M$1000,3,FALSE)</f>
        <v>2027/2/15</v>
      </c>
      <c r="BK1687">
        <f t="shared" si="873"/>
        <v>1.5429999999999999</v>
      </c>
      <c r="BL1687">
        <f t="shared" si="874"/>
        <v>0.70700000000000007</v>
      </c>
      <c r="BM1687" s="43">
        <f t="shared" si="891"/>
        <v>43876</v>
      </c>
      <c r="BN1687" s="43">
        <f t="shared" si="875"/>
        <v>44012</v>
      </c>
      <c r="BO1687" s="45">
        <f t="shared" si="892"/>
        <v>0.59918478260869568</v>
      </c>
      <c r="BP1687" s="45">
        <f t="shared" si="893"/>
        <v>1.9676779332936274</v>
      </c>
      <c r="BQ1687" s="47">
        <f t="shared" si="894"/>
        <v>103.98132855884144</v>
      </c>
      <c r="BR1687" s="47">
        <f t="shared" si="895"/>
        <v>127.62918259014799</v>
      </c>
    </row>
    <row r="1688" spans="6:70" x14ac:dyDescent="0.25">
      <c r="F1688" s="2">
        <v>43839</v>
      </c>
      <c r="G1688">
        <v>1.5674999999999999</v>
      </c>
      <c r="H1688" s="43">
        <v>43873</v>
      </c>
      <c r="I1688">
        <v>1.5499000000000001</v>
      </c>
      <c r="L1688" s="2">
        <v>43789</v>
      </c>
      <c r="M1688" t="str">
        <v>912828Y9</v>
      </c>
      <c r="N1688">
        <v>-0.1173</v>
      </c>
      <c r="O1688">
        <v>1.6993799999999999</v>
      </c>
      <c r="P1688">
        <v>0.78069999999999995</v>
      </c>
      <c r="Q1688">
        <v>129.796875</v>
      </c>
      <c r="R1688">
        <f>VLOOKUP(M1688,工作表1!$A$3:$B$1000,2,FALSE)</f>
        <v>1.875</v>
      </c>
      <c r="S1688" t="str">
        <f>VLOOKUP(M1688,工作表1!$A$3:$C$1000,3,FALSE)</f>
        <v>2026/7/31</v>
      </c>
      <c r="T1688">
        <f t="shared" si="865"/>
        <v>1.5429999999999999</v>
      </c>
      <c r="U1688">
        <f t="shared" si="864"/>
        <v>0.33200000000000007</v>
      </c>
      <c r="V1688" s="43">
        <f t="shared" si="876"/>
        <v>43861</v>
      </c>
      <c r="W1688" s="43">
        <f t="shared" si="866"/>
        <v>43830</v>
      </c>
      <c r="X1688" s="45">
        <f t="shared" si="877"/>
        <v>0.57574728260869557</v>
      </c>
      <c r="Y1688" s="45">
        <f t="shared" si="878"/>
        <v>0.78122673466349002</v>
      </c>
      <c r="Z1688" s="47">
        <f t="shared" si="879"/>
        <v>101.33584881501567</v>
      </c>
      <c r="AA1688" s="47">
        <f t="shared" si="880"/>
        <v>129.38551471967708</v>
      </c>
      <c r="AB1688" s="45">
        <f t="shared" si="881"/>
        <v>1.6752</v>
      </c>
      <c r="AC1688" s="2" t="str">
        <f t="shared" si="867"/>
        <v>TY1</v>
      </c>
      <c r="AD1688">
        <f t="shared" si="868"/>
        <v>129.796875</v>
      </c>
      <c r="AE1688">
        <f t="shared" si="869"/>
        <v>129.859375</v>
      </c>
      <c r="AF1688" s="49">
        <f t="shared" si="896"/>
        <v>-6.25E-2</v>
      </c>
      <c r="AG1688" s="3">
        <f t="shared" si="882"/>
        <v>129.38551471967708</v>
      </c>
      <c r="AH1688">
        <f t="shared" si="883"/>
        <v>128.48782211637896</v>
      </c>
      <c r="AI1688" s="51">
        <f t="shared" si="884"/>
        <v>0.89769260329811118</v>
      </c>
      <c r="AJ1688" s="52">
        <f t="shared" si="885"/>
        <v>0.96019260329811118</v>
      </c>
      <c r="AK1688" s="2">
        <v>43789</v>
      </c>
      <c r="AL1688" t="str">
        <v>912828U2</v>
      </c>
      <c r="AM1688">
        <v>-3.3065000000000002</v>
      </c>
      <c r="AN1688">
        <v>1.9446600000000001</v>
      </c>
      <c r="AO1688">
        <v>0.7873</v>
      </c>
      <c r="AP1688">
        <v>129.859375</v>
      </c>
      <c r="AQ1688">
        <f>VLOOKUP(AL1688,工作表1!$F$3:$G$1000,2,FALSE)</f>
        <v>2</v>
      </c>
      <c r="AR1688" t="str">
        <f>VLOOKUP(AL1688,工作表1!$F$3:$H$1000,3,FALSE)</f>
        <v>2026/11/15</v>
      </c>
      <c r="AS1688">
        <f t="shared" si="870"/>
        <v>1.5429999999999999</v>
      </c>
      <c r="AT1688">
        <f t="shared" si="871"/>
        <v>0.45700000000000007</v>
      </c>
      <c r="AU1688" s="43">
        <f t="shared" si="886"/>
        <v>43966</v>
      </c>
      <c r="AV1688" s="43">
        <f t="shared" si="872"/>
        <v>43921</v>
      </c>
      <c r="AW1688" s="45">
        <f t="shared" si="887"/>
        <v>3.2967032967032968E-2</v>
      </c>
      <c r="AX1688" s="45">
        <f t="shared" si="888"/>
        <v>0.7507752521451152</v>
      </c>
      <c r="AY1688" s="47">
        <f t="shared" si="889"/>
        <v>102.22145357749152</v>
      </c>
      <c r="AZ1688" s="47">
        <f t="shared" si="890"/>
        <v>128.48782211637896</v>
      </c>
      <c r="BA1688" s="43"/>
      <c r="BC1688" s="2">
        <v>43788</v>
      </c>
      <c r="BD1688" t="str">
        <v>912828V9</v>
      </c>
      <c r="BE1688">
        <v>-9.1945999999999994</v>
      </c>
      <c r="BF1688">
        <v>2.0847600000000002</v>
      </c>
      <c r="BG1688">
        <v>0.80059999999999998</v>
      </c>
      <c r="BH1688">
        <v>129.46875</v>
      </c>
      <c r="BI1688">
        <f>VLOOKUP(BD1688,工作表1!$K$3:$L$1000,2,FALSE)</f>
        <v>2.25</v>
      </c>
      <c r="BJ1688" t="str">
        <f>VLOOKUP(BD1688,工作表1!$K$3:$M$1000,3,FALSE)</f>
        <v>2027/2/15</v>
      </c>
      <c r="BK1688">
        <f t="shared" si="873"/>
        <v>1.5429999999999999</v>
      </c>
      <c r="BL1688">
        <f t="shared" si="874"/>
        <v>0.70700000000000007</v>
      </c>
      <c r="BM1688" s="43">
        <f t="shared" si="891"/>
        <v>43876</v>
      </c>
      <c r="BN1688" s="43">
        <f t="shared" si="875"/>
        <v>44012</v>
      </c>
      <c r="BO1688" s="45">
        <f t="shared" si="892"/>
        <v>0.59307065217391308</v>
      </c>
      <c r="BP1688" s="45">
        <f t="shared" si="893"/>
        <v>1.9677281864204885</v>
      </c>
      <c r="BQ1688" s="47">
        <f t="shared" si="894"/>
        <v>103.66883225484386</v>
      </c>
      <c r="BR1688" s="47">
        <f t="shared" si="895"/>
        <v>127.22871951141745</v>
      </c>
    </row>
    <row r="1689" spans="6:70" x14ac:dyDescent="0.25">
      <c r="F1689" s="2">
        <v>43838</v>
      </c>
      <c r="G1689">
        <v>1.569</v>
      </c>
      <c r="H1689" s="43">
        <v>43872</v>
      </c>
      <c r="I1689">
        <v>1.5188999999999999</v>
      </c>
      <c r="L1689" s="2">
        <v>43788</v>
      </c>
      <c r="M1689" t="str">
        <v>912828Y9</v>
      </c>
      <c r="N1689">
        <v>0.21929999999999999</v>
      </c>
      <c r="O1689">
        <v>1.57779</v>
      </c>
      <c r="P1689">
        <v>0.78069999999999995</v>
      </c>
      <c r="Q1689">
        <v>129.4375</v>
      </c>
      <c r="R1689">
        <f>VLOOKUP(M1689,工作表1!$A$3:$B$1000,2,FALSE)</f>
        <v>1.875</v>
      </c>
      <c r="S1689" t="str">
        <f>VLOOKUP(M1689,工作表1!$A$3:$C$1000,3,FALSE)</f>
        <v>2026/7/31</v>
      </c>
      <c r="T1689">
        <f t="shared" si="865"/>
        <v>1.5429999999999999</v>
      </c>
      <c r="U1689">
        <f t="shared" si="864"/>
        <v>0.33200000000000007</v>
      </c>
      <c r="V1689" s="43">
        <f t="shared" si="876"/>
        <v>43861</v>
      </c>
      <c r="W1689" s="43">
        <f t="shared" si="866"/>
        <v>43830</v>
      </c>
      <c r="X1689" s="45">
        <f t="shared" si="877"/>
        <v>0.57065217391304346</v>
      </c>
      <c r="Y1689" s="45">
        <f t="shared" si="878"/>
        <v>0.78126861226920785</v>
      </c>
      <c r="Z1689" s="47">
        <f t="shared" si="879"/>
        <v>101.07092075873481</v>
      </c>
      <c r="AA1689" s="47">
        <f t="shared" si="880"/>
        <v>129.03577411110152</v>
      </c>
      <c r="AB1689" s="45">
        <f t="shared" si="881"/>
        <v>1.7088000000000001</v>
      </c>
      <c r="AC1689" s="2" t="str">
        <f t="shared" si="867"/>
        <v>TY1</v>
      </c>
      <c r="AD1689">
        <f t="shared" si="868"/>
        <v>129.4375</v>
      </c>
      <c r="AE1689">
        <f t="shared" si="869"/>
        <v>129.46875</v>
      </c>
      <c r="AF1689" s="49">
        <f t="shared" si="896"/>
        <v>-3.125E-2</v>
      </c>
      <c r="AG1689" s="3">
        <f t="shared" si="882"/>
        <v>129.03577411110152</v>
      </c>
      <c r="AH1689">
        <f t="shared" si="883"/>
        <v>128.12067338695306</v>
      </c>
      <c r="AI1689" s="51">
        <f t="shared" si="884"/>
        <v>0.91510072414845922</v>
      </c>
      <c r="AJ1689" s="52">
        <f t="shared" si="885"/>
        <v>0.94635072414845922</v>
      </c>
      <c r="AK1689" s="2">
        <v>43788</v>
      </c>
      <c r="AL1689" t="str">
        <v>912828U2</v>
      </c>
      <c r="AM1689">
        <v>-2.9068999999999998</v>
      </c>
      <c r="AN1689">
        <v>1.8799300000000001</v>
      </c>
      <c r="AO1689">
        <v>0.7873</v>
      </c>
      <c r="AP1689">
        <v>129.46875</v>
      </c>
      <c r="AQ1689">
        <f>VLOOKUP(AL1689,工作表1!$F$3:$G$1000,2,FALSE)</f>
        <v>2</v>
      </c>
      <c r="AR1689" t="str">
        <f>VLOOKUP(AL1689,工作表1!$F$3:$H$1000,3,FALSE)</f>
        <v>2026/11/15</v>
      </c>
      <c r="AS1689">
        <f t="shared" si="870"/>
        <v>1.5429999999999999</v>
      </c>
      <c r="AT1689">
        <f t="shared" si="871"/>
        <v>0.45700000000000007</v>
      </c>
      <c r="AU1689" s="43">
        <f t="shared" si="886"/>
        <v>43966</v>
      </c>
      <c r="AV1689" s="43">
        <f t="shared" si="872"/>
        <v>43921</v>
      </c>
      <c r="AW1689" s="45">
        <f t="shared" si="887"/>
        <v>2.7472527472527472E-2</v>
      </c>
      <c r="AX1689" s="45">
        <f t="shared" si="888"/>
        <v>0.75076019870540422</v>
      </c>
      <c r="AY1689" s="47">
        <f t="shared" si="889"/>
        <v>101.94051181964861</v>
      </c>
      <c r="AZ1689" s="47">
        <f t="shared" si="890"/>
        <v>128.12067338695306</v>
      </c>
      <c r="BA1689" s="43"/>
      <c r="BC1689" s="2">
        <v>43787</v>
      </c>
      <c r="BD1689" t="str">
        <v>912828V9</v>
      </c>
      <c r="BE1689">
        <v>-9.3684999999999992</v>
      </c>
      <c r="BF1689">
        <v>2.10168</v>
      </c>
      <c r="BG1689">
        <v>0.80059999999999998</v>
      </c>
      <c r="BH1689">
        <v>129.34375</v>
      </c>
      <c r="BI1689">
        <f>VLOOKUP(BD1689,工作表1!$K$3:$L$1000,2,FALSE)</f>
        <v>2.25</v>
      </c>
      <c r="BJ1689" t="str">
        <f>VLOOKUP(BD1689,工作表1!$K$3:$M$1000,3,FALSE)</f>
        <v>2027/2/15</v>
      </c>
      <c r="BK1689">
        <f t="shared" si="873"/>
        <v>1.544</v>
      </c>
      <c r="BL1689">
        <f t="shared" si="874"/>
        <v>0.70599999999999996</v>
      </c>
      <c r="BM1689" s="43">
        <f t="shared" si="891"/>
        <v>43876</v>
      </c>
      <c r="BN1689" s="43">
        <f t="shared" si="875"/>
        <v>44012</v>
      </c>
      <c r="BO1689" s="45">
        <f t="shared" si="892"/>
        <v>0.58695652173913038</v>
      </c>
      <c r="BP1689" s="45">
        <f t="shared" si="893"/>
        <v>1.9677784395473497</v>
      </c>
      <c r="BQ1689" s="47">
        <f t="shared" si="894"/>
        <v>103.54733411350708</v>
      </c>
      <c r="BR1689" s="47">
        <f t="shared" si="895"/>
        <v>127.06760240431197</v>
      </c>
    </row>
    <row r="1690" spans="6:70" x14ac:dyDescent="0.25">
      <c r="F1690" s="2">
        <v>43837</v>
      </c>
      <c r="G1690">
        <v>1.5649999999999999</v>
      </c>
      <c r="H1690" s="43">
        <v>43871</v>
      </c>
      <c r="I1690">
        <v>1.4881</v>
      </c>
      <c r="L1690" s="2">
        <v>43787</v>
      </c>
      <c r="M1690" t="str">
        <v>912828Y9</v>
      </c>
      <c r="N1690">
        <v>0.47089999999999999</v>
      </c>
      <c r="O1690">
        <v>1.52281</v>
      </c>
      <c r="P1690">
        <v>0.78069999999999995</v>
      </c>
      <c r="Q1690">
        <v>129.328125</v>
      </c>
      <c r="R1690">
        <f>VLOOKUP(M1690,工作表1!$A$3:$B$1000,2,FALSE)</f>
        <v>1.875</v>
      </c>
      <c r="S1690" t="str">
        <f>VLOOKUP(M1690,工作表1!$A$3:$C$1000,3,FALSE)</f>
        <v>2026/7/31</v>
      </c>
      <c r="T1690">
        <f t="shared" si="865"/>
        <v>1.544</v>
      </c>
      <c r="U1690">
        <f t="shared" si="864"/>
        <v>0.33099999999999996</v>
      </c>
      <c r="V1690" s="43">
        <f t="shared" si="876"/>
        <v>43861</v>
      </c>
      <c r="W1690" s="43">
        <f t="shared" si="866"/>
        <v>43830</v>
      </c>
      <c r="X1690" s="45">
        <f t="shared" si="877"/>
        <v>0.56555706521739135</v>
      </c>
      <c r="Y1690" s="45">
        <f t="shared" si="878"/>
        <v>0.78131048987492557</v>
      </c>
      <c r="Z1690" s="47">
        <f t="shared" si="879"/>
        <v>100.98462297425108</v>
      </c>
      <c r="AA1690" s="47">
        <f t="shared" si="880"/>
        <v>128.91499076967565</v>
      </c>
      <c r="AB1690" s="45">
        <f t="shared" si="881"/>
        <v>1.7327999999999999</v>
      </c>
      <c r="AC1690" s="2" t="str">
        <f t="shared" si="867"/>
        <v>TY1</v>
      </c>
      <c r="AD1690">
        <f t="shared" si="868"/>
        <v>129.328125</v>
      </c>
      <c r="AE1690">
        <f t="shared" si="869"/>
        <v>129.34375</v>
      </c>
      <c r="AF1690" s="49">
        <f t="shared" si="896"/>
        <v>-1.5625E-2</v>
      </c>
      <c r="AG1690" s="3">
        <f t="shared" si="882"/>
        <v>128.91499076967565</v>
      </c>
      <c r="AH1690">
        <f t="shared" si="883"/>
        <v>127.97854372754875</v>
      </c>
      <c r="AI1690" s="51">
        <f t="shared" si="884"/>
        <v>0.93644704212690044</v>
      </c>
      <c r="AJ1690" s="52">
        <f t="shared" si="885"/>
        <v>0.95207204212690044</v>
      </c>
      <c r="AK1690" s="2">
        <v>43787</v>
      </c>
      <c r="AL1690" t="str">
        <v>912828U2</v>
      </c>
      <c r="AM1690">
        <v>-2.6821999999999999</v>
      </c>
      <c r="AN1690">
        <v>1.8696900000000001</v>
      </c>
      <c r="AO1690">
        <v>0.7873</v>
      </c>
      <c r="AP1690">
        <v>129.34375</v>
      </c>
      <c r="AQ1690">
        <f>VLOOKUP(AL1690,工作表1!$F$3:$G$1000,2,FALSE)</f>
        <v>2</v>
      </c>
      <c r="AR1690" t="str">
        <f>VLOOKUP(AL1690,工作表1!$F$3:$H$1000,3,FALSE)</f>
        <v>2026/11/15</v>
      </c>
      <c r="AS1690">
        <f t="shared" si="870"/>
        <v>1.544</v>
      </c>
      <c r="AT1690">
        <f t="shared" si="871"/>
        <v>0.45599999999999996</v>
      </c>
      <c r="AU1690" s="43">
        <f t="shared" si="886"/>
        <v>43966</v>
      </c>
      <c r="AV1690" s="43">
        <f t="shared" si="872"/>
        <v>43921</v>
      </c>
      <c r="AW1690" s="45">
        <f t="shared" si="887"/>
        <v>2.197802197802198E-2</v>
      </c>
      <c r="AX1690" s="45">
        <f t="shared" si="888"/>
        <v>0.75074514526569325</v>
      </c>
      <c r="AY1690" s="47">
        <f t="shared" si="889"/>
        <v>101.83635813118924</v>
      </c>
      <c r="AZ1690" s="47">
        <f t="shared" si="890"/>
        <v>127.97854372754875</v>
      </c>
      <c r="BA1690" s="43"/>
      <c r="BC1690" s="2">
        <v>43784</v>
      </c>
      <c r="BD1690" t="str">
        <v>912828V9</v>
      </c>
      <c r="BE1690">
        <v>-10.391500000000001</v>
      </c>
      <c r="BF1690">
        <v>2.1389399999999998</v>
      </c>
      <c r="BG1690">
        <v>0.80059999999999998</v>
      </c>
      <c r="BH1690">
        <v>129.15625</v>
      </c>
      <c r="BI1690">
        <f>VLOOKUP(BD1690,工作表1!$K$3:$L$1000,2,FALSE)</f>
        <v>2.25</v>
      </c>
      <c r="BJ1690" t="str">
        <f>VLOOKUP(BD1690,工作表1!$K$3:$M$1000,3,FALSE)</f>
        <v>2027/2/15</v>
      </c>
      <c r="BK1690">
        <f t="shared" si="873"/>
        <v>1.5449999999999999</v>
      </c>
      <c r="BL1690">
        <f t="shared" si="874"/>
        <v>0.70500000000000007</v>
      </c>
      <c r="BM1690" s="43">
        <f t="shared" si="891"/>
        <v>43876</v>
      </c>
      <c r="BN1690" s="43">
        <f t="shared" si="875"/>
        <v>44012</v>
      </c>
      <c r="BO1690" s="45">
        <f t="shared" si="892"/>
        <v>0.58084239130434778</v>
      </c>
      <c r="BP1690" s="45">
        <f t="shared" si="893"/>
        <v>1.9678286926742108</v>
      </c>
      <c r="BQ1690" s="47">
        <f t="shared" si="894"/>
        <v>103.37505250692818</v>
      </c>
      <c r="BR1690" s="47">
        <f t="shared" si="895"/>
        <v>126.84306047871216</v>
      </c>
    </row>
    <row r="1691" spans="6:70" x14ac:dyDescent="0.25">
      <c r="F1691" s="2">
        <v>43836</v>
      </c>
      <c r="G1691">
        <v>1.5649999999999999</v>
      </c>
      <c r="H1691" s="43">
        <v>43868</v>
      </c>
      <c r="I1691">
        <v>1.5071000000000001</v>
      </c>
      <c r="L1691" s="2">
        <v>43784</v>
      </c>
      <c r="M1691" t="str">
        <v>912828Y9</v>
      </c>
      <c r="N1691">
        <v>0.58979999999999999</v>
      </c>
      <c r="O1691">
        <v>1.48387</v>
      </c>
      <c r="P1691">
        <v>0.78069999999999995</v>
      </c>
      <c r="Q1691">
        <v>129.140625</v>
      </c>
      <c r="R1691">
        <f>VLOOKUP(M1691,工作表1!$A$3:$B$1000,2,FALSE)</f>
        <v>1.875</v>
      </c>
      <c r="S1691" t="str">
        <f>VLOOKUP(M1691,工作表1!$A$3:$C$1000,3,FALSE)</f>
        <v>2026/7/31</v>
      </c>
      <c r="T1691">
        <f t="shared" si="865"/>
        <v>1.5449999999999999</v>
      </c>
      <c r="U1691">
        <f t="shared" si="864"/>
        <v>0.33000000000000007</v>
      </c>
      <c r="V1691" s="43">
        <f t="shared" si="876"/>
        <v>43861</v>
      </c>
      <c r="W1691" s="43">
        <f t="shared" si="866"/>
        <v>43830</v>
      </c>
      <c r="X1691" s="45">
        <f t="shared" si="877"/>
        <v>0.56046195652173914</v>
      </c>
      <c r="Y1691" s="45">
        <f t="shared" si="878"/>
        <v>0.7813523674806433</v>
      </c>
      <c r="Z1691" s="47">
        <f t="shared" si="879"/>
        <v>100.84452702659469</v>
      </c>
      <c r="AA1691" s="47">
        <f t="shared" si="880"/>
        <v>128.72530438275589</v>
      </c>
      <c r="AB1691" s="45">
        <f t="shared" si="881"/>
        <v>1.7447999999999999</v>
      </c>
      <c r="AC1691" s="2" t="str">
        <f t="shared" si="867"/>
        <v>TY1</v>
      </c>
      <c r="AD1691">
        <f t="shared" si="868"/>
        <v>129.140625</v>
      </c>
      <c r="AE1691">
        <f t="shared" si="869"/>
        <v>129.15625</v>
      </c>
      <c r="AF1691" s="49">
        <f t="shared" si="896"/>
        <v>-1.5625E-2</v>
      </c>
      <c r="AG1691" s="3">
        <f t="shared" si="882"/>
        <v>128.72530438275589</v>
      </c>
      <c r="AH1691">
        <f t="shared" si="883"/>
        <v>127.79036419007797</v>
      </c>
      <c r="AI1691" s="51">
        <f t="shared" si="884"/>
        <v>0.93494019267792794</v>
      </c>
      <c r="AJ1691" s="52">
        <f t="shared" si="885"/>
        <v>0.95056519267792794</v>
      </c>
      <c r="AK1691" s="2">
        <v>43784</v>
      </c>
      <c r="AL1691" t="str">
        <v>912828U2</v>
      </c>
      <c r="AM1691">
        <v>-2.6463000000000001</v>
      </c>
      <c r="AN1691">
        <v>1.8543799999999999</v>
      </c>
      <c r="AO1691">
        <v>0.7873</v>
      </c>
      <c r="AP1691">
        <v>129.15625</v>
      </c>
      <c r="AQ1691">
        <f>VLOOKUP(AL1691,工作表1!$F$3:$G$1000,2,FALSE)</f>
        <v>2</v>
      </c>
      <c r="AR1691" t="str">
        <f>VLOOKUP(AL1691,工作表1!$F$3:$H$1000,3,FALSE)</f>
        <v>2026/11/15</v>
      </c>
      <c r="AS1691">
        <f t="shared" si="870"/>
        <v>1.5449999999999999</v>
      </c>
      <c r="AT1691">
        <f t="shared" si="871"/>
        <v>0.45500000000000007</v>
      </c>
      <c r="AU1691" s="43">
        <f t="shared" si="886"/>
        <v>43966</v>
      </c>
      <c r="AV1691" s="43">
        <f t="shared" si="872"/>
        <v>43921</v>
      </c>
      <c r="AW1691" s="45">
        <f t="shared" si="887"/>
        <v>1.6483516483516484E-2</v>
      </c>
      <c r="AX1691" s="45">
        <f t="shared" si="888"/>
        <v>0.75073009182598227</v>
      </c>
      <c r="AY1691" s="47">
        <f t="shared" si="889"/>
        <v>101.69594381817258</v>
      </c>
      <c r="AZ1691" s="47">
        <f t="shared" si="890"/>
        <v>127.79036419007797</v>
      </c>
      <c r="BA1691" s="43"/>
      <c r="BC1691" s="2">
        <v>43783</v>
      </c>
      <c r="BD1691" t="str">
        <v>912828V9</v>
      </c>
      <c r="BE1691">
        <v>-10.4953</v>
      </c>
      <c r="BF1691">
        <v>2.1455700000000002</v>
      </c>
      <c r="BG1691">
        <v>0.80059999999999998</v>
      </c>
      <c r="BH1691">
        <v>129.359375</v>
      </c>
      <c r="BI1691">
        <f>VLOOKUP(BD1691,工作表1!$K$3:$L$1000,2,FALSE)</f>
        <v>2.25</v>
      </c>
      <c r="BJ1691" t="str">
        <f>VLOOKUP(BD1691,工作表1!$K$3:$M$1000,3,FALSE)</f>
        <v>2027/2/15</v>
      </c>
      <c r="BK1691">
        <f t="shared" si="873"/>
        <v>1.54128</v>
      </c>
      <c r="BL1691">
        <f t="shared" si="874"/>
        <v>0.70872000000000002</v>
      </c>
      <c r="BM1691" s="43">
        <f t="shared" si="891"/>
        <v>43876</v>
      </c>
      <c r="BN1691" s="43">
        <f t="shared" si="875"/>
        <v>44012</v>
      </c>
      <c r="BO1691" s="45">
        <f t="shared" si="892"/>
        <v>0.5625</v>
      </c>
      <c r="BP1691" s="45">
        <f t="shared" si="893"/>
        <v>1.9679794520547944</v>
      </c>
      <c r="BQ1691" s="47">
        <f t="shared" si="894"/>
        <v>103.54352957726532</v>
      </c>
      <c r="BR1691" s="47">
        <f t="shared" si="895"/>
        <v>127.02017067918869</v>
      </c>
    </row>
    <row r="1692" spans="6:70" x14ac:dyDescent="0.25">
      <c r="F1692" s="2">
        <v>43833</v>
      </c>
      <c r="G1692">
        <v>1.5609999999999999</v>
      </c>
      <c r="H1692" s="43">
        <v>43867</v>
      </c>
      <c r="I1692">
        <v>1.5616000000000001</v>
      </c>
      <c r="L1692" s="2">
        <v>43783</v>
      </c>
      <c r="M1692" t="str">
        <v>9128287B</v>
      </c>
      <c r="N1692">
        <v>2.2200000000000001E-2</v>
      </c>
      <c r="O1692">
        <v>1.6396599999999999</v>
      </c>
      <c r="P1692">
        <v>0.78069999999999995</v>
      </c>
      <c r="Q1692">
        <v>129.34375</v>
      </c>
      <c r="R1692">
        <f>VLOOKUP(M1692,工作表1!$A$3:$B$1000,2,FALSE)</f>
        <v>1.875</v>
      </c>
      <c r="S1692" t="str">
        <f>VLOOKUP(M1692,工作表1!$A$3:$C$1000,3,FALSE)</f>
        <v>2026/6/30</v>
      </c>
      <c r="T1692">
        <f t="shared" si="865"/>
        <v>1.54128</v>
      </c>
      <c r="U1692">
        <f t="shared" si="864"/>
        <v>0.33372000000000002</v>
      </c>
      <c r="V1692" s="43">
        <f t="shared" si="876"/>
        <v>43830</v>
      </c>
      <c r="W1692" s="43">
        <f t="shared" si="866"/>
        <v>43830</v>
      </c>
      <c r="X1692" s="45">
        <f t="shared" si="877"/>
        <v>0.70696721311475408</v>
      </c>
      <c r="Y1692" s="45">
        <f t="shared" si="878"/>
        <v>0.94326858297776783</v>
      </c>
      <c r="Z1692" s="47">
        <f t="shared" si="879"/>
        <v>100.99262997948593</v>
      </c>
      <c r="AA1692" s="47">
        <f t="shared" si="880"/>
        <v>128.88324081893148</v>
      </c>
      <c r="AB1692" s="45">
        <f t="shared" si="881"/>
        <v>1.7278</v>
      </c>
      <c r="AC1692" s="2" t="str">
        <f t="shared" si="867"/>
        <v>TY1</v>
      </c>
      <c r="AD1692">
        <f t="shared" si="868"/>
        <v>129.34375</v>
      </c>
      <c r="AE1692">
        <f t="shared" si="869"/>
        <v>129.359375</v>
      </c>
      <c r="AF1692" s="49">
        <f t="shared" si="896"/>
        <v>-1.5625E-2</v>
      </c>
      <c r="AG1692" s="3">
        <f t="shared" si="882"/>
        <v>128.88324081893148</v>
      </c>
      <c r="AH1692">
        <f t="shared" si="883"/>
        <v>127.96917142553716</v>
      </c>
      <c r="AI1692" s="51">
        <f t="shared" si="884"/>
        <v>0.91406939339432824</v>
      </c>
      <c r="AJ1692" s="52">
        <f t="shared" si="885"/>
        <v>0.92969439339432824</v>
      </c>
      <c r="AK1692" s="2">
        <v>43783</v>
      </c>
      <c r="AL1692" t="str">
        <v>912828U2</v>
      </c>
      <c r="AM1692">
        <v>-2.7088000000000001</v>
      </c>
      <c r="AN1692">
        <v>1.8633500000000001</v>
      </c>
      <c r="AO1692">
        <v>0.7873</v>
      </c>
      <c r="AP1692">
        <v>129.359375</v>
      </c>
      <c r="AQ1692">
        <f>VLOOKUP(AL1692,工作表1!$F$3:$G$1000,2,FALSE)</f>
        <v>2</v>
      </c>
      <c r="AR1692" t="str">
        <f>VLOOKUP(AL1692,工作表1!$F$3:$H$1000,3,FALSE)</f>
        <v>2026/11/15</v>
      </c>
      <c r="AS1692">
        <f t="shared" si="870"/>
        <v>1.54128</v>
      </c>
      <c r="AT1692">
        <f t="shared" si="871"/>
        <v>0.45872000000000002</v>
      </c>
      <c r="AU1692" s="43">
        <f t="shared" si="886"/>
        <v>43966</v>
      </c>
      <c r="AV1692" s="43">
        <f t="shared" si="872"/>
        <v>43921</v>
      </c>
      <c r="AW1692" s="45">
        <f t="shared" si="887"/>
        <v>0</v>
      </c>
      <c r="AX1692" s="45">
        <f t="shared" si="888"/>
        <v>0.75068493150684934</v>
      </c>
      <c r="AY1692" s="47">
        <f t="shared" si="889"/>
        <v>101.86246106515188</v>
      </c>
      <c r="AZ1692" s="47">
        <f t="shared" si="890"/>
        <v>127.96917142553716</v>
      </c>
      <c r="BA1692" s="43"/>
      <c r="BC1692" s="2">
        <v>43782</v>
      </c>
      <c r="BD1692" t="str">
        <v>912828V9</v>
      </c>
      <c r="BE1692">
        <v>-10.7818</v>
      </c>
      <c r="BF1692">
        <v>2.15794</v>
      </c>
      <c r="BG1692">
        <v>0.80059999999999998</v>
      </c>
      <c r="BH1692">
        <v>128.875</v>
      </c>
      <c r="BI1692">
        <f>VLOOKUP(BD1692,工作表1!$K$3:$L$1000,2,FALSE)</f>
        <v>2.25</v>
      </c>
      <c r="BJ1692" t="str">
        <f>VLOOKUP(BD1692,工作表1!$K$3:$M$1000,3,FALSE)</f>
        <v>2027/2/15</v>
      </c>
      <c r="BK1692">
        <f t="shared" si="873"/>
        <v>1.544</v>
      </c>
      <c r="BL1692">
        <f t="shared" si="874"/>
        <v>0.70599999999999996</v>
      </c>
      <c r="BM1692" s="43">
        <f t="shared" si="891"/>
        <v>43876</v>
      </c>
      <c r="BN1692" s="43">
        <f t="shared" si="875"/>
        <v>44012</v>
      </c>
      <c r="BO1692" s="45">
        <f t="shared" si="892"/>
        <v>0.55638586956521741</v>
      </c>
      <c r="BP1692" s="45">
        <f t="shared" si="893"/>
        <v>1.9680297051816558</v>
      </c>
      <c r="BQ1692" s="47">
        <f t="shared" si="894"/>
        <v>103.15292860133815</v>
      </c>
      <c r="BR1692" s="47">
        <f t="shared" si="895"/>
        <v>126.52430511796358</v>
      </c>
    </row>
    <row r="1693" spans="6:70" x14ac:dyDescent="0.25">
      <c r="F1693" s="2">
        <v>43832</v>
      </c>
      <c r="G1693">
        <v>1.56</v>
      </c>
      <c r="H1693" s="43">
        <v>43866</v>
      </c>
      <c r="I1693">
        <v>1.5664</v>
      </c>
      <c r="L1693" s="2">
        <v>43782</v>
      </c>
      <c r="M1693" t="str">
        <v>912828Y9</v>
      </c>
      <c r="N1693">
        <v>0.29249999999999998</v>
      </c>
      <c r="O1693">
        <v>1.5748200000000001</v>
      </c>
      <c r="P1693">
        <v>0.78069999999999995</v>
      </c>
      <c r="Q1693">
        <v>128.890625</v>
      </c>
      <c r="R1693">
        <f>VLOOKUP(M1693,工作表1!$A$3:$B$1000,2,FALSE)</f>
        <v>1.875</v>
      </c>
      <c r="S1693" t="str">
        <f>VLOOKUP(M1693,工作表1!$A$3:$C$1000,3,FALSE)</f>
        <v>2026/7/31</v>
      </c>
      <c r="T1693">
        <f t="shared" si="865"/>
        <v>1.544</v>
      </c>
      <c r="U1693">
        <f t="shared" si="864"/>
        <v>0.33099999999999996</v>
      </c>
      <c r="V1693" s="43">
        <f t="shared" si="876"/>
        <v>43861</v>
      </c>
      <c r="W1693" s="43">
        <f t="shared" si="866"/>
        <v>43830</v>
      </c>
      <c r="X1693" s="45">
        <f t="shared" si="877"/>
        <v>0.54008152173913049</v>
      </c>
      <c r="Y1693" s="45">
        <f t="shared" si="878"/>
        <v>0.78151987790351407</v>
      </c>
      <c r="Z1693" s="47">
        <f t="shared" si="879"/>
        <v>100.64944902898125</v>
      </c>
      <c r="AA1693" s="47">
        <f t="shared" si="880"/>
        <v>128.4337146834051</v>
      </c>
      <c r="AB1693" s="45">
        <f t="shared" si="881"/>
        <v>1.7951999999999999</v>
      </c>
      <c r="AC1693" s="2" t="str">
        <f t="shared" si="867"/>
        <v>TY1</v>
      </c>
      <c r="AD1693">
        <f t="shared" si="868"/>
        <v>128.890625</v>
      </c>
      <c r="AE1693">
        <f t="shared" si="869"/>
        <v>128.875</v>
      </c>
      <c r="AF1693" s="49">
        <f t="shared" si="896"/>
        <v>1.5625E-2</v>
      </c>
      <c r="AG1693" s="3">
        <f t="shared" si="882"/>
        <v>128.4337146834051</v>
      </c>
      <c r="AH1693">
        <f t="shared" si="883"/>
        <v>127.47503878403697</v>
      </c>
      <c r="AI1693" s="51">
        <f t="shared" si="884"/>
        <v>0.95867589936813147</v>
      </c>
      <c r="AJ1693" s="52">
        <f t="shared" si="885"/>
        <v>0.94305089936813147</v>
      </c>
      <c r="AK1693" s="2">
        <v>43782</v>
      </c>
      <c r="AL1693" t="str">
        <v>912828U2</v>
      </c>
      <c r="AM1693">
        <v>-2.6177999999999999</v>
      </c>
      <c r="AN1693">
        <v>1.85425</v>
      </c>
      <c r="AO1693">
        <v>0.7873</v>
      </c>
      <c r="AP1693">
        <v>128.875</v>
      </c>
      <c r="AQ1693">
        <f>VLOOKUP(AL1693,工作表1!$F$3:$G$1000,2,FALSE)</f>
        <v>2</v>
      </c>
      <c r="AR1693" t="str">
        <f>VLOOKUP(AL1693,工作表1!$F$3:$H$1000,3,FALSE)</f>
        <v>2026/11/15</v>
      </c>
      <c r="AS1693">
        <f t="shared" si="870"/>
        <v>1.544</v>
      </c>
      <c r="AT1693">
        <f t="shared" si="871"/>
        <v>0.45599999999999996</v>
      </c>
      <c r="AU1693" s="43">
        <f t="shared" si="886"/>
        <v>43784</v>
      </c>
      <c r="AV1693" s="43">
        <f t="shared" si="872"/>
        <v>43921</v>
      </c>
      <c r="AW1693" s="45">
        <f t="shared" si="887"/>
        <v>0.99456521739130432</v>
      </c>
      <c r="AX1693" s="45">
        <f t="shared" si="888"/>
        <v>1.7507296009529481</v>
      </c>
      <c r="AY1693" s="47">
        <f t="shared" si="889"/>
        <v>101.48050698444401</v>
      </c>
      <c r="AZ1693" s="47">
        <f t="shared" si="890"/>
        <v>127.47503878403697</v>
      </c>
      <c r="BA1693" s="43"/>
      <c r="BC1693" s="2">
        <v>43781</v>
      </c>
      <c r="BD1693" t="str">
        <v>912828V9</v>
      </c>
      <c r="BE1693">
        <v>-10.5482</v>
      </c>
      <c r="BF1693">
        <v>2.1590799999999999</v>
      </c>
      <c r="BG1693">
        <v>0.80059999999999998</v>
      </c>
      <c r="BH1693">
        <v>128.5</v>
      </c>
      <c r="BI1693">
        <f>VLOOKUP(BD1693,工作表1!$K$3:$L$1000,2,FALSE)</f>
        <v>2.25</v>
      </c>
      <c r="BJ1693" t="str">
        <f>VLOOKUP(BD1693,工作表1!$K$3:$M$1000,3,FALSE)</f>
        <v>2027/2/15</v>
      </c>
      <c r="BK1693">
        <f t="shared" si="873"/>
        <v>1.5529999999999999</v>
      </c>
      <c r="BL1693">
        <f t="shared" si="874"/>
        <v>0.69700000000000006</v>
      </c>
      <c r="BM1693" s="43">
        <f t="shared" si="891"/>
        <v>43876</v>
      </c>
      <c r="BN1693" s="43">
        <f t="shared" si="875"/>
        <v>44012</v>
      </c>
      <c r="BO1693" s="45">
        <f t="shared" si="892"/>
        <v>0.55027173913043481</v>
      </c>
      <c r="BP1693" s="45">
        <f t="shared" si="893"/>
        <v>1.9680799583085169</v>
      </c>
      <c r="BQ1693" s="47">
        <f t="shared" si="894"/>
        <v>102.85610454620165</v>
      </c>
      <c r="BR1693" s="47">
        <f t="shared" si="895"/>
        <v>126.15060325162233</v>
      </c>
    </row>
    <row r="1694" spans="6:70" x14ac:dyDescent="0.25">
      <c r="F1694" s="2">
        <v>43831</v>
      </c>
      <c r="G1694">
        <v>1.5609999999999999</v>
      </c>
      <c r="H1694" s="43">
        <v>43865</v>
      </c>
      <c r="I1694">
        <v>1.5188999999999999</v>
      </c>
      <c r="L1694" s="2">
        <v>43781</v>
      </c>
      <c r="M1694" t="str">
        <v>912828Y9</v>
      </c>
      <c r="N1694">
        <v>0.2878</v>
      </c>
      <c r="O1694">
        <v>1.59016</v>
      </c>
      <c r="P1694">
        <v>0.78069999999999995</v>
      </c>
      <c r="Q1694">
        <v>128.53125</v>
      </c>
      <c r="R1694">
        <f>VLOOKUP(M1694,工作表1!$A$3:$B$1000,2,FALSE)</f>
        <v>1.875</v>
      </c>
      <c r="S1694" t="str">
        <f>VLOOKUP(M1694,工作表1!$A$3:$C$1000,3,FALSE)</f>
        <v>2026/7/31</v>
      </c>
      <c r="T1694">
        <f t="shared" si="865"/>
        <v>1.5529999999999999</v>
      </c>
      <c r="U1694">
        <f t="shared" si="864"/>
        <v>0.32200000000000006</v>
      </c>
      <c r="V1694" s="43">
        <f t="shared" si="876"/>
        <v>43861</v>
      </c>
      <c r="W1694" s="43">
        <f t="shared" si="866"/>
        <v>43830</v>
      </c>
      <c r="X1694" s="45">
        <f t="shared" si="877"/>
        <v>0.53498641304347827</v>
      </c>
      <c r="Y1694" s="45">
        <f t="shared" si="878"/>
        <v>0.78156175550923168</v>
      </c>
      <c r="Z1694" s="47">
        <f t="shared" si="879"/>
        <v>100.36807220677839</v>
      </c>
      <c r="AA1694" s="47">
        <f t="shared" si="880"/>
        <v>128.0644454618614</v>
      </c>
      <c r="AB1694" s="45">
        <f t="shared" si="881"/>
        <v>1.8459000000000001</v>
      </c>
      <c r="AC1694" s="2" t="str">
        <f t="shared" si="867"/>
        <v>TY1</v>
      </c>
      <c r="AD1694">
        <f t="shared" si="868"/>
        <v>128.53125</v>
      </c>
      <c r="AE1694">
        <f t="shared" si="869"/>
        <v>128.5</v>
      </c>
      <c r="AF1694" s="49">
        <f t="shared" si="896"/>
        <v>3.125E-2</v>
      </c>
      <c r="AG1694" s="3">
        <f t="shared" si="882"/>
        <v>128.0644454618614</v>
      </c>
      <c r="AH1694">
        <f t="shared" si="883"/>
        <v>127.1124342390227</v>
      </c>
      <c r="AI1694" s="51">
        <f t="shared" si="884"/>
        <v>0.95201122283869211</v>
      </c>
      <c r="AJ1694" s="52">
        <f t="shared" si="885"/>
        <v>0.92076122283869211</v>
      </c>
      <c r="AK1694" s="2">
        <v>43781</v>
      </c>
      <c r="AL1694" t="str">
        <v>912828U2</v>
      </c>
      <c r="AM1694">
        <v>-2.0882999999999998</v>
      </c>
      <c r="AN1694">
        <v>1.8239799999999999</v>
      </c>
      <c r="AO1694">
        <v>0.7873</v>
      </c>
      <c r="AP1694">
        <v>128.5</v>
      </c>
      <c r="AQ1694">
        <f>VLOOKUP(AL1694,工作表1!$F$3:$G$1000,2,FALSE)</f>
        <v>2</v>
      </c>
      <c r="AR1694" t="str">
        <f>VLOOKUP(AL1694,工作表1!$F$3:$H$1000,3,FALSE)</f>
        <v>2026/11/15</v>
      </c>
      <c r="AS1694">
        <f t="shared" si="870"/>
        <v>1.5529999999999999</v>
      </c>
      <c r="AT1694">
        <f t="shared" si="871"/>
        <v>0.44700000000000006</v>
      </c>
      <c r="AU1694" s="43">
        <f t="shared" si="886"/>
        <v>43784</v>
      </c>
      <c r="AV1694" s="43">
        <f t="shared" si="872"/>
        <v>43921</v>
      </c>
      <c r="AW1694" s="45">
        <f t="shared" si="887"/>
        <v>0.98913043478260865</v>
      </c>
      <c r="AX1694" s="45">
        <f t="shared" si="888"/>
        <v>1.750774270399047</v>
      </c>
      <c r="AY1694" s="47">
        <f t="shared" si="889"/>
        <v>101.19966508521058</v>
      </c>
      <c r="AZ1694" s="47">
        <f t="shared" si="890"/>
        <v>127.1124342390227</v>
      </c>
      <c r="BA1694" s="43"/>
      <c r="BC1694" s="2">
        <v>43780</v>
      </c>
      <c r="BD1694" t="str">
        <v>#N/A N/A</v>
      </c>
      <c r="BE1694" t="str">
        <v>#N/A N/A</v>
      </c>
      <c r="BF1694" t="str">
        <v>#N/A N/A</v>
      </c>
      <c r="BG1694" t="str">
        <v>#N/A N/A</v>
      </c>
      <c r="BH1694">
        <v>128.359375</v>
      </c>
      <c r="BI1694" t="e">
        <f>VLOOKUP(BD1694,工作表1!$K$3:$L$1000,2,FALSE)</f>
        <v>#N/A</v>
      </c>
      <c r="BJ1694" t="e">
        <f>VLOOKUP(BD1694,工作表1!$K$3:$M$1000,3,FALSE)</f>
        <v>#N/A</v>
      </c>
      <c r="BK1694">
        <f t="shared" si="873"/>
        <v>1.554</v>
      </c>
      <c r="BL1694" t="e">
        <f t="shared" si="874"/>
        <v>#N/A</v>
      </c>
      <c r="BM1694" s="43" t="e">
        <f t="shared" si="891"/>
        <v>#N/A</v>
      </c>
      <c r="BN1694" s="43">
        <f t="shared" si="875"/>
        <v>44012</v>
      </c>
      <c r="BO1694" s="45" t="e">
        <f t="shared" si="892"/>
        <v>#N/A</v>
      </c>
      <c r="BP1694" s="45" t="e">
        <f t="shared" si="893"/>
        <v>#N/A</v>
      </c>
      <c r="BQ1694" s="47" t="e">
        <f t="shared" si="894"/>
        <v>#VALUE!</v>
      </c>
      <c r="BR1694" s="47" t="e">
        <f t="shared" si="895"/>
        <v>#VALUE!</v>
      </c>
    </row>
    <row r="1695" spans="6:70" x14ac:dyDescent="0.25">
      <c r="F1695" s="2">
        <v>43830</v>
      </c>
      <c r="G1695">
        <v>1.5616000000000001</v>
      </c>
      <c r="H1695" s="43">
        <v>43864</v>
      </c>
      <c r="I1695">
        <v>1.4480999999999999</v>
      </c>
      <c r="L1695" s="2">
        <v>43780</v>
      </c>
      <c r="M1695" t="str">
        <v>#N/A N/A</v>
      </c>
      <c r="N1695" t="str">
        <v>#N/A N/A</v>
      </c>
      <c r="O1695" t="str">
        <v>#N/A N/A</v>
      </c>
      <c r="P1695" t="str">
        <v>#N/A N/A</v>
      </c>
      <c r="Q1695">
        <v>128.390625</v>
      </c>
      <c r="R1695" t="e">
        <f>VLOOKUP(M1695,工作表1!$A$3:$B$1000,2,FALSE)</f>
        <v>#N/A</v>
      </c>
      <c r="S1695" t="e">
        <f>VLOOKUP(M1695,工作表1!$A$3:$C$1000,3,FALSE)</f>
        <v>#N/A</v>
      </c>
      <c r="T1695">
        <f t="shared" si="865"/>
        <v>1.554</v>
      </c>
      <c r="U1695" t="e">
        <f t="shared" si="864"/>
        <v>#N/A</v>
      </c>
      <c r="V1695" s="43" t="e">
        <f t="shared" si="876"/>
        <v>#N/A</v>
      </c>
      <c r="W1695" s="43">
        <f t="shared" si="866"/>
        <v>43830</v>
      </c>
      <c r="X1695" s="45" t="e">
        <f t="shared" si="877"/>
        <v>#N/A</v>
      </c>
      <c r="Y1695" s="45" t="e">
        <f t="shared" si="878"/>
        <v>#N/A</v>
      </c>
      <c r="Z1695" s="47" t="e">
        <f t="shared" si="879"/>
        <v>#VALUE!</v>
      </c>
      <c r="AA1695" s="47" t="e">
        <f t="shared" si="880"/>
        <v>#VALUE!</v>
      </c>
      <c r="AB1695" s="45">
        <f t="shared" si="881"/>
        <v>1.8579000000000001</v>
      </c>
      <c r="AC1695" s="2" t="str">
        <f t="shared" si="867"/>
        <v>TY1</v>
      </c>
      <c r="AD1695">
        <f t="shared" si="868"/>
        <v>128.390625</v>
      </c>
      <c r="AE1695">
        <f t="shared" si="869"/>
        <v>128.359375</v>
      </c>
      <c r="AF1695" s="49">
        <f t="shared" si="896"/>
        <v>3.125E-2</v>
      </c>
      <c r="AG1695" s="3" t="e">
        <f t="shared" si="882"/>
        <v>#VALUE!</v>
      </c>
      <c r="AH1695" t="e">
        <f t="shared" si="883"/>
        <v>#VALUE!</v>
      </c>
      <c r="AI1695" s="51" t="e">
        <f t="shared" si="884"/>
        <v>#VALUE!</v>
      </c>
      <c r="AJ1695" s="52" t="e">
        <f t="shared" si="885"/>
        <v>#VALUE!</v>
      </c>
      <c r="AK1695" s="2">
        <v>43780</v>
      </c>
      <c r="AL1695" t="str">
        <v>#N/A N/A</v>
      </c>
      <c r="AM1695" t="str">
        <v>#N/A N/A</v>
      </c>
      <c r="AN1695" t="str">
        <v>#N/A N/A</v>
      </c>
      <c r="AO1695" t="str">
        <v>#N/A N/A</v>
      </c>
      <c r="AP1695">
        <v>128.359375</v>
      </c>
      <c r="AQ1695" t="e">
        <f>VLOOKUP(AL1695,工作表1!$F$3:$G$1000,2,FALSE)</f>
        <v>#N/A</v>
      </c>
      <c r="AR1695" t="e">
        <f>VLOOKUP(AL1695,工作表1!$F$3:$H$1000,3,FALSE)</f>
        <v>#N/A</v>
      </c>
      <c r="AS1695">
        <f t="shared" si="870"/>
        <v>1.554</v>
      </c>
      <c r="AT1695" t="e">
        <f t="shared" si="871"/>
        <v>#N/A</v>
      </c>
      <c r="AU1695" s="43" t="e">
        <f t="shared" si="886"/>
        <v>#N/A</v>
      </c>
      <c r="AV1695" s="43">
        <f t="shared" si="872"/>
        <v>43921</v>
      </c>
      <c r="AW1695" s="45" t="e">
        <f t="shared" si="887"/>
        <v>#N/A</v>
      </c>
      <c r="AX1695" s="45" t="e">
        <f t="shared" si="888"/>
        <v>#N/A</v>
      </c>
      <c r="AY1695" s="47" t="e">
        <f t="shared" si="889"/>
        <v>#VALUE!</v>
      </c>
      <c r="AZ1695" s="47" t="e">
        <f t="shared" si="890"/>
        <v>#VALUE!</v>
      </c>
      <c r="BA1695" s="43"/>
      <c r="BC1695" s="2">
        <v>43777</v>
      </c>
      <c r="BD1695" t="str">
        <v>912828V9</v>
      </c>
      <c r="BE1695">
        <v>-11.833500000000001</v>
      </c>
      <c r="BF1695">
        <v>2.2046100000000002</v>
      </c>
      <c r="BG1695">
        <v>0.80059999999999998</v>
      </c>
      <c r="BH1695">
        <v>128.359375</v>
      </c>
      <c r="BI1695">
        <f>VLOOKUP(BD1695,工作表1!$K$3:$L$1000,2,FALSE)</f>
        <v>2.25</v>
      </c>
      <c r="BJ1695" t="str">
        <f>VLOOKUP(BD1695,工作表1!$K$3:$M$1000,3,FALSE)</f>
        <v>2027/2/15</v>
      </c>
      <c r="BK1695">
        <f t="shared" si="873"/>
        <v>1.5549999999999999</v>
      </c>
      <c r="BL1695">
        <f t="shared" si="874"/>
        <v>0.69500000000000006</v>
      </c>
      <c r="BM1695" s="43">
        <f t="shared" si="891"/>
        <v>43876</v>
      </c>
      <c r="BN1695" s="43">
        <f t="shared" si="875"/>
        <v>44012</v>
      </c>
      <c r="BO1695" s="45">
        <f t="shared" si="892"/>
        <v>0.53804347826086962</v>
      </c>
      <c r="BP1695" s="45">
        <f t="shared" si="893"/>
        <v>1.9681804645622396</v>
      </c>
      <c r="BQ1695" s="47">
        <f t="shared" si="894"/>
        <v>102.70257344551217</v>
      </c>
      <c r="BR1695" s="47">
        <f t="shared" si="895"/>
        <v>125.94024161046167</v>
      </c>
    </row>
    <row r="1696" spans="6:70" x14ac:dyDescent="0.25">
      <c r="F1696" s="2">
        <v>43829</v>
      </c>
      <c r="G1696">
        <v>1.5629999999999999</v>
      </c>
      <c r="H1696" s="43">
        <v>43861</v>
      </c>
      <c r="I1696">
        <v>1.4198999999999999</v>
      </c>
      <c r="L1696" s="2">
        <v>43777</v>
      </c>
      <c r="M1696" t="str">
        <v>912828Y9</v>
      </c>
      <c r="N1696">
        <v>-0.28249999999999997</v>
      </c>
      <c r="O1696">
        <v>1.7073499999999999</v>
      </c>
      <c r="P1696">
        <v>0.78069999999999995</v>
      </c>
      <c r="Q1696">
        <v>128.390625</v>
      </c>
      <c r="R1696">
        <f>VLOOKUP(M1696,工作表1!$A$3:$B$1000,2,FALSE)</f>
        <v>1.875</v>
      </c>
      <c r="S1696" t="str">
        <f>VLOOKUP(M1696,工作表1!$A$3:$C$1000,3,FALSE)</f>
        <v>2026/7/31</v>
      </c>
      <c r="T1696">
        <f t="shared" si="865"/>
        <v>1.5549999999999999</v>
      </c>
      <c r="U1696">
        <f t="shared" si="864"/>
        <v>0.32000000000000006</v>
      </c>
      <c r="V1696" s="43">
        <f t="shared" si="876"/>
        <v>43861</v>
      </c>
      <c r="W1696" s="43">
        <f t="shared" si="866"/>
        <v>43830</v>
      </c>
      <c r="X1696" s="45">
        <f t="shared" si="877"/>
        <v>0.52479619565217395</v>
      </c>
      <c r="Y1696" s="45">
        <f t="shared" si="878"/>
        <v>0.78164551072066701</v>
      </c>
      <c r="Z1696" s="47">
        <f t="shared" si="879"/>
        <v>100.2333660800264</v>
      </c>
      <c r="AA1696" s="47">
        <f t="shared" si="880"/>
        <v>127.87153952220872</v>
      </c>
      <c r="AB1696" s="45">
        <f t="shared" si="881"/>
        <v>1.8579000000000001</v>
      </c>
      <c r="AC1696" s="2" t="str">
        <f t="shared" si="867"/>
        <v>TY1</v>
      </c>
      <c r="AD1696">
        <f t="shared" si="868"/>
        <v>128.390625</v>
      </c>
      <c r="AE1696">
        <f t="shared" si="869"/>
        <v>128.359375</v>
      </c>
      <c r="AF1696" s="49">
        <f t="shared" si="896"/>
        <v>3.125E-2</v>
      </c>
      <c r="AG1696" s="3">
        <f t="shared" si="882"/>
        <v>127.87153952220872</v>
      </c>
      <c r="AH1696">
        <f t="shared" si="883"/>
        <v>126.89983725879632</v>
      </c>
      <c r="AI1696" s="51">
        <f t="shared" si="884"/>
        <v>0.97170226341239641</v>
      </c>
      <c r="AJ1696" s="52">
        <f t="shared" si="885"/>
        <v>0.94045226341239641</v>
      </c>
      <c r="AK1696" s="2">
        <v>43777</v>
      </c>
      <c r="AL1696" t="str">
        <v>912828U2</v>
      </c>
      <c r="AM1696">
        <v>-3.2780999999999998</v>
      </c>
      <c r="AN1696">
        <v>1.9036</v>
      </c>
      <c r="AO1696">
        <v>0.7873</v>
      </c>
      <c r="AP1696">
        <v>128.359375</v>
      </c>
      <c r="AQ1696">
        <f>VLOOKUP(AL1696,工作表1!$F$3:$G$1000,2,FALSE)</f>
        <v>2</v>
      </c>
      <c r="AR1696" t="str">
        <f>VLOOKUP(AL1696,工作表1!$F$3:$H$1000,3,FALSE)</f>
        <v>2026/11/15</v>
      </c>
      <c r="AS1696">
        <f t="shared" si="870"/>
        <v>1.5549999999999999</v>
      </c>
      <c r="AT1696">
        <f t="shared" si="871"/>
        <v>0.44500000000000006</v>
      </c>
      <c r="AU1696" s="43">
        <f t="shared" si="886"/>
        <v>43784</v>
      </c>
      <c r="AV1696" s="43">
        <f t="shared" si="872"/>
        <v>43921</v>
      </c>
      <c r="AW1696" s="45">
        <f t="shared" si="887"/>
        <v>0.97826086956521741</v>
      </c>
      <c r="AX1696" s="45">
        <f t="shared" si="888"/>
        <v>1.7508636092912448</v>
      </c>
      <c r="AY1696" s="47">
        <f t="shared" si="889"/>
        <v>101.04767746745765</v>
      </c>
      <c r="AZ1696" s="47">
        <f t="shared" si="890"/>
        <v>126.89983725879632</v>
      </c>
      <c r="BA1696" s="43"/>
      <c r="BC1696" s="2">
        <v>43776</v>
      </c>
      <c r="BD1696" t="str">
        <v>912828V9</v>
      </c>
      <c r="BE1696">
        <v>-10.326000000000001</v>
      </c>
      <c r="BF1696">
        <v>2.1566399999999999</v>
      </c>
      <c r="BG1696">
        <v>0.80059999999999998</v>
      </c>
      <c r="BH1696">
        <v>128.359375</v>
      </c>
      <c r="BI1696">
        <f>VLOOKUP(BD1696,工作表1!$K$3:$L$1000,2,FALSE)</f>
        <v>2.25</v>
      </c>
      <c r="BJ1696" t="str">
        <f>VLOOKUP(BD1696,工作表1!$K$3:$M$1000,3,FALSE)</f>
        <v>2027/2/15</v>
      </c>
      <c r="BK1696">
        <f t="shared" si="873"/>
        <v>1.5529999999999999</v>
      </c>
      <c r="BL1696">
        <f t="shared" si="874"/>
        <v>0.69700000000000006</v>
      </c>
      <c r="BM1696" s="43">
        <f t="shared" si="891"/>
        <v>43876</v>
      </c>
      <c r="BN1696" s="43">
        <f t="shared" si="875"/>
        <v>44012</v>
      </c>
      <c r="BO1696" s="45">
        <f t="shared" si="892"/>
        <v>0.51970108695652173</v>
      </c>
      <c r="BP1696" s="45">
        <f t="shared" si="893"/>
        <v>1.9683312239428232</v>
      </c>
      <c r="BQ1696" s="47">
        <f t="shared" si="894"/>
        <v>102.74697784649069</v>
      </c>
      <c r="BR1696" s="47">
        <f t="shared" si="895"/>
        <v>125.9637933652964</v>
      </c>
    </row>
    <row r="1697" spans="6:70" x14ac:dyDescent="0.25">
      <c r="F1697" s="2">
        <v>43826</v>
      </c>
      <c r="G1697">
        <v>1.5640000000000001</v>
      </c>
      <c r="H1697" s="43">
        <v>43860</v>
      </c>
      <c r="I1697">
        <v>1.5024</v>
      </c>
      <c r="L1697" s="2">
        <v>43776</v>
      </c>
      <c r="M1697" t="str">
        <v>912828Y9</v>
      </c>
      <c r="N1697">
        <v>0.30480000000000002</v>
      </c>
      <c r="O1697">
        <v>1.6107899999999999</v>
      </c>
      <c r="P1697">
        <v>0.78069999999999995</v>
      </c>
      <c r="Q1697">
        <v>128.390625</v>
      </c>
      <c r="R1697">
        <f>VLOOKUP(M1697,工作表1!$A$3:$B$1000,2,FALSE)</f>
        <v>1.875</v>
      </c>
      <c r="S1697" t="str">
        <f>VLOOKUP(M1697,工作表1!$A$3:$C$1000,3,FALSE)</f>
        <v>2026/7/31</v>
      </c>
      <c r="T1697">
        <f t="shared" si="865"/>
        <v>1.5529999999999999</v>
      </c>
      <c r="U1697">
        <f t="shared" si="864"/>
        <v>0.32200000000000006</v>
      </c>
      <c r="V1697" s="43">
        <f t="shared" si="876"/>
        <v>43861</v>
      </c>
      <c r="W1697" s="43">
        <f t="shared" si="866"/>
        <v>43830</v>
      </c>
      <c r="X1697" s="45">
        <f t="shared" si="877"/>
        <v>0.50951086956521741</v>
      </c>
      <c r="Y1697" s="45">
        <f t="shared" si="878"/>
        <v>0.78177114353782007</v>
      </c>
      <c r="Z1697" s="47">
        <f t="shared" si="879"/>
        <v>100.25883744403085</v>
      </c>
      <c r="AA1697" s="47">
        <f t="shared" si="880"/>
        <v>127.8727353836891</v>
      </c>
      <c r="AB1697" s="45">
        <f t="shared" si="881"/>
        <v>1.8333999999999999</v>
      </c>
      <c r="AC1697" s="2" t="str">
        <f t="shared" si="867"/>
        <v>TY1</v>
      </c>
      <c r="AD1697">
        <f t="shared" si="868"/>
        <v>128.390625</v>
      </c>
      <c r="AE1697">
        <f t="shared" si="869"/>
        <v>128.359375</v>
      </c>
      <c r="AF1697" s="49">
        <f t="shared" si="896"/>
        <v>3.125E-2</v>
      </c>
      <c r="AG1697" s="3">
        <f t="shared" si="882"/>
        <v>127.8727353836891</v>
      </c>
      <c r="AH1697">
        <f t="shared" si="883"/>
        <v>126.90209870933712</v>
      </c>
      <c r="AI1697" s="51">
        <f t="shared" si="884"/>
        <v>0.97063667435197942</v>
      </c>
      <c r="AJ1697" s="52">
        <f t="shared" si="885"/>
        <v>0.93938667435197942</v>
      </c>
      <c r="AK1697" s="2">
        <v>43776</v>
      </c>
      <c r="AL1697" t="str">
        <v>912828U2</v>
      </c>
      <c r="AM1697">
        <v>-2.4622999999999999</v>
      </c>
      <c r="AN1697">
        <v>1.86527</v>
      </c>
      <c r="AO1697">
        <v>0.7873</v>
      </c>
      <c r="AP1697">
        <v>128.359375</v>
      </c>
      <c r="AQ1697">
        <f>VLOOKUP(AL1697,工作表1!$F$3:$G$1000,2,FALSE)</f>
        <v>2</v>
      </c>
      <c r="AR1697" t="str">
        <f>VLOOKUP(AL1697,工作表1!$F$3:$H$1000,3,FALSE)</f>
        <v>2026/11/15</v>
      </c>
      <c r="AS1697">
        <f t="shared" si="870"/>
        <v>1.5529999999999999</v>
      </c>
      <c r="AT1697">
        <f t="shared" si="871"/>
        <v>0.44700000000000006</v>
      </c>
      <c r="AU1697" s="43">
        <f t="shared" si="886"/>
        <v>43784</v>
      </c>
      <c r="AV1697" s="43">
        <f t="shared" si="872"/>
        <v>43921</v>
      </c>
      <c r="AW1697" s="45">
        <f t="shared" si="887"/>
        <v>0.96195652173913049</v>
      </c>
      <c r="AX1697" s="45">
        <f t="shared" si="888"/>
        <v>1.7509976176295414</v>
      </c>
      <c r="AY1697" s="47">
        <f t="shared" si="889"/>
        <v>101.07450121797071</v>
      </c>
      <c r="AZ1697" s="47">
        <f t="shared" si="890"/>
        <v>126.90209870933712</v>
      </c>
      <c r="BA1697" s="43"/>
      <c r="BC1697" s="2">
        <v>43775</v>
      </c>
      <c r="BD1697" t="str">
        <v>912828V9</v>
      </c>
      <c r="BE1697">
        <v>-9.8682999999999996</v>
      </c>
      <c r="BF1697">
        <v>2.1037599999999999</v>
      </c>
      <c r="BG1697">
        <v>0.80059999999999998</v>
      </c>
      <c r="BH1697">
        <v>129.34375</v>
      </c>
      <c r="BI1697">
        <f>VLOOKUP(BD1697,工作表1!$K$3:$L$1000,2,FALSE)</f>
        <v>2.25</v>
      </c>
      <c r="BJ1697" t="str">
        <f>VLOOKUP(BD1697,工作表1!$K$3:$M$1000,3,FALSE)</f>
        <v>2027/2/15</v>
      </c>
      <c r="BK1697">
        <f t="shared" si="873"/>
        <v>1.5535000000000001</v>
      </c>
      <c r="BL1697">
        <f t="shared" si="874"/>
        <v>0.6964999999999999</v>
      </c>
      <c r="BM1697" s="43">
        <f t="shared" si="891"/>
        <v>43876</v>
      </c>
      <c r="BN1697" s="43">
        <f t="shared" si="875"/>
        <v>44012</v>
      </c>
      <c r="BO1697" s="45">
        <f t="shared" si="892"/>
        <v>0.51358695652173914</v>
      </c>
      <c r="BP1697" s="45">
        <f t="shared" si="893"/>
        <v>1.9683814770696846</v>
      </c>
      <c r="BQ1697" s="47">
        <f t="shared" si="894"/>
        <v>103.55992645639628</v>
      </c>
      <c r="BR1697" s="47">
        <f t="shared" si="895"/>
        <v>126.96952622643437</v>
      </c>
    </row>
    <row r="1698" spans="6:70" x14ac:dyDescent="0.25">
      <c r="F1698" s="2">
        <v>43825</v>
      </c>
      <c r="G1698">
        <v>1.5660000000000001</v>
      </c>
      <c r="H1698" s="43">
        <v>43859</v>
      </c>
      <c r="I1698">
        <v>1.5</v>
      </c>
      <c r="L1698" s="2">
        <v>43775</v>
      </c>
      <c r="M1698" t="str">
        <v>912828Y9</v>
      </c>
      <c r="N1698">
        <v>-0.1968</v>
      </c>
      <c r="O1698">
        <v>1.6894100000000001</v>
      </c>
      <c r="P1698">
        <v>0.78069999999999995</v>
      </c>
      <c r="Q1698">
        <v>129.328125</v>
      </c>
      <c r="R1698">
        <f>VLOOKUP(M1698,工作表1!$A$3:$B$1000,2,FALSE)</f>
        <v>1.875</v>
      </c>
      <c r="S1698" t="str">
        <f>VLOOKUP(M1698,工作表1!$A$3:$C$1000,3,FALSE)</f>
        <v>2026/7/31</v>
      </c>
      <c r="T1698">
        <f t="shared" si="865"/>
        <v>1.5535000000000001</v>
      </c>
      <c r="U1698">
        <f t="shared" si="864"/>
        <v>0.3214999999999999</v>
      </c>
      <c r="V1698" s="43">
        <f t="shared" si="876"/>
        <v>43861</v>
      </c>
      <c r="W1698" s="43">
        <f t="shared" si="866"/>
        <v>43830</v>
      </c>
      <c r="X1698" s="45">
        <f t="shared" si="877"/>
        <v>0.50441576086956519</v>
      </c>
      <c r="Y1698" s="45">
        <f t="shared" si="878"/>
        <v>0.78181302114353779</v>
      </c>
      <c r="Z1698" s="47">
        <f t="shared" si="879"/>
        <v>100.97717376219771</v>
      </c>
      <c r="AA1698" s="47">
        <f t="shared" si="880"/>
        <v>128.78259148604664</v>
      </c>
      <c r="AB1698" s="45">
        <f t="shared" si="881"/>
        <v>1.7346999999999999</v>
      </c>
      <c r="AC1698" s="2" t="str">
        <f t="shared" si="867"/>
        <v>TY1</v>
      </c>
      <c r="AD1698">
        <f t="shared" si="868"/>
        <v>129.328125</v>
      </c>
      <c r="AE1698">
        <f t="shared" si="869"/>
        <v>129.34375</v>
      </c>
      <c r="AF1698" s="49">
        <f t="shared" si="896"/>
        <v>-1.5625E-2</v>
      </c>
      <c r="AG1698" s="3">
        <f t="shared" si="882"/>
        <v>128.78259148604664</v>
      </c>
      <c r="AH1698">
        <f t="shared" si="883"/>
        <v>127.86434381477048</v>
      </c>
      <c r="AI1698" s="51">
        <f t="shared" si="884"/>
        <v>0.91824767127616269</v>
      </c>
      <c r="AJ1698" s="52">
        <f t="shared" si="885"/>
        <v>0.93387267127616269</v>
      </c>
      <c r="AK1698" s="2">
        <v>43775</v>
      </c>
      <c r="AL1698" t="str">
        <v>912828U2</v>
      </c>
      <c r="AM1698">
        <v>-2.9628999999999999</v>
      </c>
      <c r="AN1698">
        <v>1.87466</v>
      </c>
      <c r="AO1698">
        <v>0.7873</v>
      </c>
      <c r="AP1698">
        <v>129.34375</v>
      </c>
      <c r="AQ1698">
        <f>VLOOKUP(AL1698,工作表1!$F$3:$G$1000,2,FALSE)</f>
        <v>2</v>
      </c>
      <c r="AR1698" t="str">
        <f>VLOOKUP(AL1698,工作表1!$F$3:$H$1000,3,FALSE)</f>
        <v>2026/11/15</v>
      </c>
      <c r="AS1698">
        <f t="shared" si="870"/>
        <v>1.5535000000000001</v>
      </c>
      <c r="AT1698">
        <f t="shared" si="871"/>
        <v>0.4464999999999999</v>
      </c>
      <c r="AU1698" s="43">
        <f t="shared" si="886"/>
        <v>43784</v>
      </c>
      <c r="AV1698" s="43">
        <f t="shared" si="872"/>
        <v>43921</v>
      </c>
      <c r="AW1698" s="45">
        <f t="shared" si="887"/>
        <v>0.95652173913043481</v>
      </c>
      <c r="AX1698" s="45">
        <f t="shared" si="888"/>
        <v>1.7510422870756401</v>
      </c>
      <c r="AY1698" s="47">
        <f t="shared" si="889"/>
        <v>101.83996205964581</v>
      </c>
      <c r="AZ1698" s="47">
        <f t="shared" si="890"/>
        <v>127.86434381477048</v>
      </c>
      <c r="BA1698" s="43"/>
      <c r="BC1698" s="2">
        <v>43774</v>
      </c>
      <c r="BD1698" t="str">
        <v>912828V9</v>
      </c>
      <c r="BE1698">
        <v>-9.7395999999999994</v>
      </c>
      <c r="BF1698">
        <v>2.0963699999999998</v>
      </c>
      <c r="BG1698">
        <v>0.80059999999999998</v>
      </c>
      <c r="BH1698">
        <v>128.921875</v>
      </c>
      <c r="BI1698">
        <f>VLOOKUP(BD1698,工作表1!$K$3:$L$1000,2,FALSE)</f>
        <v>2.25</v>
      </c>
      <c r="BJ1698" t="str">
        <f>VLOOKUP(BD1698,工作表1!$K$3:$M$1000,3,FALSE)</f>
        <v>2027/2/15</v>
      </c>
      <c r="BK1698">
        <f t="shared" si="873"/>
        <v>1.5599000000000001</v>
      </c>
      <c r="BL1698">
        <f t="shared" si="874"/>
        <v>0.69009999999999994</v>
      </c>
      <c r="BM1698" s="43">
        <f t="shared" si="891"/>
        <v>43876</v>
      </c>
      <c r="BN1698" s="43">
        <f t="shared" si="875"/>
        <v>44012</v>
      </c>
      <c r="BO1698" s="45">
        <f t="shared" si="892"/>
        <v>0.50747282608695654</v>
      </c>
      <c r="BP1698" s="45">
        <f t="shared" si="893"/>
        <v>1.9684317301965455</v>
      </c>
      <c r="BQ1698" s="47">
        <f t="shared" si="894"/>
        <v>103.23201076383174</v>
      </c>
      <c r="BR1698" s="47">
        <f t="shared" si="895"/>
        <v>126.55510250747528</v>
      </c>
    </row>
    <row r="1699" spans="6:70" x14ac:dyDescent="0.25">
      <c r="F1699" s="2">
        <v>43823</v>
      </c>
      <c r="G1699">
        <v>1.56677</v>
      </c>
      <c r="H1699" s="43">
        <v>43858</v>
      </c>
      <c r="I1699">
        <v>1.5706</v>
      </c>
      <c r="L1699" s="2">
        <v>43774</v>
      </c>
      <c r="M1699" t="str">
        <v>912828Y9</v>
      </c>
      <c r="N1699">
        <v>-9.3799999999999994E-2</v>
      </c>
      <c r="O1699">
        <v>1.6669700000000001</v>
      </c>
      <c r="P1699">
        <v>0.78069999999999995</v>
      </c>
      <c r="Q1699">
        <v>128.921875</v>
      </c>
      <c r="R1699">
        <f>VLOOKUP(M1699,工作表1!$A$3:$B$1000,2,FALSE)</f>
        <v>1.875</v>
      </c>
      <c r="S1699" t="str">
        <f>VLOOKUP(M1699,工作表1!$A$3:$C$1000,3,FALSE)</f>
        <v>2026/7/31</v>
      </c>
      <c r="T1699">
        <f t="shared" si="865"/>
        <v>1.5599000000000001</v>
      </c>
      <c r="U1699">
        <f t="shared" si="864"/>
        <v>0.31509999999999994</v>
      </c>
      <c r="V1699" s="43">
        <f t="shared" si="876"/>
        <v>43861</v>
      </c>
      <c r="W1699" s="43">
        <f t="shared" si="866"/>
        <v>43830</v>
      </c>
      <c r="X1699" s="45">
        <f t="shared" si="877"/>
        <v>0.49932065217391308</v>
      </c>
      <c r="Y1699" s="45">
        <f t="shared" si="878"/>
        <v>0.78185489874925551</v>
      </c>
      <c r="Z1699" s="47">
        <f t="shared" si="879"/>
        <v>100.66483251244073</v>
      </c>
      <c r="AA1699" s="47">
        <f t="shared" si="880"/>
        <v>128.37340903165105</v>
      </c>
      <c r="AB1699" s="45">
        <f t="shared" si="881"/>
        <v>1.7683</v>
      </c>
      <c r="AC1699" s="2" t="str">
        <f t="shared" si="867"/>
        <v>TY1</v>
      </c>
      <c r="AD1699">
        <f t="shared" si="868"/>
        <v>128.921875</v>
      </c>
      <c r="AE1699">
        <f t="shared" si="869"/>
        <v>128.921875</v>
      </c>
      <c r="AF1699" s="49">
        <f t="shared" si="896"/>
        <v>0</v>
      </c>
      <c r="AG1699" s="3">
        <f t="shared" si="882"/>
        <v>128.37340903165105</v>
      </c>
      <c r="AH1699">
        <f t="shared" si="883"/>
        <v>127.44079826788325</v>
      </c>
      <c r="AI1699" s="51">
        <f t="shared" si="884"/>
        <v>0.93261076376779783</v>
      </c>
      <c r="AJ1699" s="52">
        <f t="shared" si="885"/>
        <v>0.93261076376779783</v>
      </c>
      <c r="AK1699" s="2">
        <v>43774</v>
      </c>
      <c r="AL1699" t="str">
        <v>912828U2</v>
      </c>
      <c r="AM1699">
        <v>-2.9407000000000001</v>
      </c>
      <c r="AN1699">
        <v>1.8711500000000001</v>
      </c>
      <c r="AO1699">
        <v>0.7873</v>
      </c>
      <c r="AP1699">
        <v>128.921875</v>
      </c>
      <c r="AQ1699">
        <f>VLOOKUP(AL1699,工作表1!$F$3:$G$1000,2,FALSE)</f>
        <v>2</v>
      </c>
      <c r="AR1699" t="str">
        <f>VLOOKUP(AL1699,工作表1!$F$3:$H$1000,3,FALSE)</f>
        <v>2026/11/15</v>
      </c>
      <c r="AS1699">
        <f t="shared" si="870"/>
        <v>1.5599000000000001</v>
      </c>
      <c r="AT1699">
        <f t="shared" si="871"/>
        <v>0.44009999999999994</v>
      </c>
      <c r="AU1699" s="43">
        <f t="shared" si="886"/>
        <v>43784</v>
      </c>
      <c r="AV1699" s="43">
        <f t="shared" si="872"/>
        <v>43921</v>
      </c>
      <c r="AW1699" s="45">
        <f t="shared" si="887"/>
        <v>0.95108695652173914</v>
      </c>
      <c r="AX1699" s="45">
        <f t="shared" si="888"/>
        <v>1.7510869565217391</v>
      </c>
      <c r="AY1699" s="47">
        <f t="shared" si="889"/>
        <v>101.51199436519337</v>
      </c>
      <c r="AZ1699" s="47">
        <f t="shared" si="890"/>
        <v>127.44079826788325</v>
      </c>
      <c r="BA1699" s="43"/>
      <c r="BC1699" s="2">
        <v>43773</v>
      </c>
      <c r="BD1699" t="str">
        <v>912828V9</v>
      </c>
      <c r="BE1699">
        <v>-9.9483999999999995</v>
      </c>
      <c r="BF1699">
        <v>2.0906699999999998</v>
      </c>
      <c r="BG1699">
        <v>0.80059999999999998</v>
      </c>
      <c r="BH1699">
        <v>129.609375</v>
      </c>
      <c r="BI1699">
        <f>VLOOKUP(BD1699,工作表1!$K$3:$L$1000,2,FALSE)</f>
        <v>2.25</v>
      </c>
      <c r="BJ1699" t="str">
        <f>VLOOKUP(BD1699,工作表1!$K$3:$M$1000,3,FALSE)</f>
        <v>2027/2/15</v>
      </c>
      <c r="BK1699">
        <f t="shared" si="873"/>
        <v>1.5569999999999999</v>
      </c>
      <c r="BL1699">
        <f t="shared" si="874"/>
        <v>0.69300000000000006</v>
      </c>
      <c r="BM1699" s="43">
        <f t="shared" si="891"/>
        <v>43876</v>
      </c>
      <c r="BN1699" s="43">
        <f t="shared" si="875"/>
        <v>44012</v>
      </c>
      <c r="BO1699" s="45">
        <f t="shared" si="892"/>
        <v>0.50135869565217384</v>
      </c>
      <c r="BP1699" s="45">
        <f t="shared" si="893"/>
        <v>1.9684819833234066</v>
      </c>
      <c r="BQ1699" s="47">
        <f t="shared" si="894"/>
        <v>103.76700669270218</v>
      </c>
      <c r="BR1699" s="47">
        <f t="shared" si="895"/>
        <v>127.21087469615698</v>
      </c>
    </row>
    <row r="1700" spans="6:70" x14ac:dyDescent="0.25">
      <c r="F1700" s="2">
        <v>43822</v>
      </c>
      <c r="G1700">
        <v>1.5669999999999999</v>
      </c>
      <c r="H1700" s="43">
        <v>43857</v>
      </c>
      <c r="I1700">
        <v>1.5279</v>
      </c>
      <c r="L1700" s="2">
        <v>43773</v>
      </c>
      <c r="M1700" t="str">
        <v>9128287B</v>
      </c>
      <c r="N1700">
        <v>-0.50429999999999997</v>
      </c>
      <c r="O1700">
        <v>1.7364999999999999</v>
      </c>
      <c r="P1700">
        <v>0.78069999999999995</v>
      </c>
      <c r="Q1700">
        <v>129.578125</v>
      </c>
      <c r="R1700">
        <f>VLOOKUP(M1700,工作表1!$A$3:$B$1000,2,FALSE)</f>
        <v>1.875</v>
      </c>
      <c r="S1700" t="str">
        <f>VLOOKUP(M1700,工作表1!$A$3:$C$1000,3,FALSE)</f>
        <v>2026/6/30</v>
      </c>
      <c r="T1700">
        <f t="shared" si="865"/>
        <v>1.5569999999999999</v>
      </c>
      <c r="U1700">
        <f t="shared" si="864"/>
        <v>0.31800000000000006</v>
      </c>
      <c r="V1700" s="43">
        <f t="shared" si="876"/>
        <v>43830</v>
      </c>
      <c r="W1700" s="43">
        <f t="shared" si="866"/>
        <v>43830</v>
      </c>
      <c r="X1700" s="45">
        <f t="shared" si="877"/>
        <v>0.65573770491803274</v>
      </c>
      <c r="Y1700" s="45">
        <f t="shared" si="878"/>
        <v>0.94340893779474511</v>
      </c>
      <c r="Z1700" s="47">
        <f t="shared" si="879"/>
        <v>101.15465716921182</v>
      </c>
      <c r="AA1700" s="47">
        <f t="shared" si="880"/>
        <v>128.98991479989795</v>
      </c>
      <c r="AB1700" s="45">
        <f t="shared" si="881"/>
        <v>1.6845000000000001</v>
      </c>
      <c r="AC1700" s="2" t="str">
        <f t="shared" si="867"/>
        <v>TY1</v>
      </c>
      <c r="AD1700">
        <f t="shared" si="868"/>
        <v>129.578125</v>
      </c>
      <c r="AE1700">
        <f t="shared" si="869"/>
        <v>129.609375</v>
      </c>
      <c r="AF1700" s="49">
        <f t="shared" si="896"/>
        <v>-3.125E-2</v>
      </c>
      <c r="AG1700" s="3">
        <f t="shared" si="882"/>
        <v>128.98991479989795</v>
      </c>
      <c r="AH1700">
        <f t="shared" si="883"/>
        <v>128.08997178125409</v>
      </c>
      <c r="AI1700" s="51">
        <f t="shared" si="884"/>
        <v>0.89994301864385307</v>
      </c>
      <c r="AJ1700" s="52">
        <f t="shared" si="885"/>
        <v>0.93119301864385307</v>
      </c>
      <c r="AK1700" s="2">
        <v>43773</v>
      </c>
      <c r="AL1700" t="str">
        <v>912828U2</v>
      </c>
      <c r="AM1700">
        <v>-3.3201999999999998</v>
      </c>
      <c r="AN1700">
        <v>1.8859300000000001</v>
      </c>
      <c r="AO1700">
        <v>0.7873</v>
      </c>
      <c r="AP1700">
        <v>129.609375</v>
      </c>
      <c r="AQ1700">
        <f>VLOOKUP(AL1700,工作表1!$F$3:$G$1000,2,FALSE)</f>
        <v>2</v>
      </c>
      <c r="AR1700" t="str">
        <f>VLOOKUP(AL1700,工作表1!$F$3:$H$1000,3,FALSE)</f>
        <v>2026/11/15</v>
      </c>
      <c r="AS1700">
        <f t="shared" si="870"/>
        <v>1.5569999999999999</v>
      </c>
      <c r="AT1700">
        <f t="shared" si="871"/>
        <v>0.44300000000000006</v>
      </c>
      <c r="AU1700" s="43">
        <f t="shared" si="886"/>
        <v>43784</v>
      </c>
      <c r="AV1700" s="43">
        <f t="shared" si="872"/>
        <v>43921</v>
      </c>
      <c r="AW1700" s="45">
        <f t="shared" si="887"/>
        <v>0.94565217391304346</v>
      </c>
      <c r="AX1700" s="45">
        <f t="shared" si="888"/>
        <v>1.751131625967838</v>
      </c>
      <c r="AY1700" s="47">
        <f t="shared" si="889"/>
        <v>102.03234033132657</v>
      </c>
      <c r="AZ1700" s="47">
        <f t="shared" si="890"/>
        <v>128.08997178125409</v>
      </c>
      <c r="BA1700" s="43"/>
      <c r="BC1700" s="2">
        <v>43770</v>
      </c>
      <c r="BD1700" t="str">
        <v>912828V9</v>
      </c>
      <c r="BE1700">
        <v>-8.6856000000000009</v>
      </c>
      <c r="BF1700">
        <v>2.0379</v>
      </c>
      <c r="BG1700">
        <v>0.80059999999999998</v>
      </c>
      <c r="BH1700">
        <v>130.078125</v>
      </c>
      <c r="BI1700">
        <f>VLOOKUP(BD1700,工作表1!$K$3:$L$1000,2,FALSE)</f>
        <v>2.25</v>
      </c>
      <c r="BJ1700" t="str">
        <f>VLOOKUP(BD1700,工作表1!$K$3:$M$1000,3,FALSE)</f>
        <v>2027/2/15</v>
      </c>
      <c r="BK1700">
        <f t="shared" si="873"/>
        <v>1.556</v>
      </c>
      <c r="BL1700">
        <f t="shared" si="874"/>
        <v>0.69399999999999995</v>
      </c>
      <c r="BM1700" s="43">
        <f t="shared" si="891"/>
        <v>43876</v>
      </c>
      <c r="BN1700" s="43">
        <f t="shared" si="875"/>
        <v>44012</v>
      </c>
      <c r="BO1700" s="45">
        <f t="shared" si="892"/>
        <v>0.4952445652173913</v>
      </c>
      <c r="BP1700" s="45">
        <f t="shared" si="893"/>
        <v>1.968532236450268</v>
      </c>
      <c r="BQ1700" s="47">
        <f t="shared" si="894"/>
        <v>104.17402242661495</v>
      </c>
      <c r="BR1700" s="47">
        <f t="shared" si="895"/>
        <v>127.70834696330496</v>
      </c>
    </row>
    <row r="1701" spans="6:70" x14ac:dyDescent="0.25">
      <c r="F1701" s="2">
        <v>43819</v>
      </c>
      <c r="G1701">
        <v>1.5649999999999999</v>
      </c>
      <c r="H1701" s="43">
        <v>43854</v>
      </c>
      <c r="I1701">
        <v>1.6015999999999999</v>
      </c>
      <c r="L1701" s="2">
        <v>43770</v>
      </c>
      <c r="M1701" t="str">
        <v>912828Y9</v>
      </c>
      <c r="N1701">
        <v>0.1095</v>
      </c>
      <c r="O1701">
        <v>1.62382</v>
      </c>
      <c r="P1701">
        <v>0.78069999999999995</v>
      </c>
      <c r="Q1701">
        <v>130.015625</v>
      </c>
      <c r="R1701">
        <f>VLOOKUP(M1701,工作表1!$A$3:$B$1000,2,FALSE)</f>
        <v>1.875</v>
      </c>
      <c r="S1701" t="str">
        <f>VLOOKUP(M1701,工作表1!$A$3:$C$1000,3,FALSE)</f>
        <v>2026/7/31</v>
      </c>
      <c r="T1701">
        <f t="shared" si="865"/>
        <v>1.556</v>
      </c>
      <c r="U1701">
        <f t="shared" si="864"/>
        <v>0.31899999999999995</v>
      </c>
      <c r="V1701" s="43">
        <f t="shared" si="876"/>
        <v>43861</v>
      </c>
      <c r="W1701" s="43">
        <f t="shared" si="866"/>
        <v>43830</v>
      </c>
      <c r="X1701" s="45">
        <f t="shared" si="877"/>
        <v>0.4891304347826087</v>
      </c>
      <c r="Y1701" s="45">
        <f t="shared" si="878"/>
        <v>0.78193865396069095</v>
      </c>
      <c r="Z1701" s="47">
        <f t="shared" si="879"/>
        <v>101.51534412172433</v>
      </c>
      <c r="AA1701" s="47">
        <f t="shared" si="880"/>
        <v>129.44137255733864</v>
      </c>
      <c r="AB1701" s="45">
        <f t="shared" si="881"/>
        <v>1.6274</v>
      </c>
      <c r="AC1701" s="2" t="str">
        <f t="shared" si="867"/>
        <v>TY1</v>
      </c>
      <c r="AD1701">
        <f t="shared" si="868"/>
        <v>130.015625</v>
      </c>
      <c r="AE1701">
        <f t="shared" si="869"/>
        <v>130.078125</v>
      </c>
      <c r="AF1701" s="49">
        <f t="shared" si="896"/>
        <v>-6.25E-2</v>
      </c>
      <c r="AG1701" s="3">
        <f t="shared" si="882"/>
        <v>129.44137255733864</v>
      </c>
      <c r="AH1701">
        <f t="shared" si="883"/>
        <v>128.55591480155917</v>
      </c>
      <c r="AI1701" s="51">
        <f t="shared" si="884"/>
        <v>0.88545775577946984</v>
      </c>
      <c r="AJ1701" s="52">
        <f t="shared" si="885"/>
        <v>0.94795775577946984</v>
      </c>
      <c r="AK1701" s="2">
        <v>43770</v>
      </c>
      <c r="AL1701" t="str">
        <v>912828U2</v>
      </c>
      <c r="AM1701">
        <v>-2.9651000000000001</v>
      </c>
      <c r="AN1701">
        <v>1.8649899999999999</v>
      </c>
      <c r="AO1701">
        <v>0.7873</v>
      </c>
      <c r="AP1701">
        <v>130.078125</v>
      </c>
      <c r="AQ1701">
        <f>VLOOKUP(AL1701,工作表1!$F$3:$G$1000,2,FALSE)</f>
        <v>2</v>
      </c>
      <c r="AR1701" t="str">
        <f>VLOOKUP(AL1701,工作表1!$F$3:$H$1000,3,FALSE)</f>
        <v>2026/11/15</v>
      </c>
      <c r="AS1701">
        <f t="shared" si="870"/>
        <v>1.556</v>
      </c>
      <c r="AT1701">
        <f t="shared" si="871"/>
        <v>0.44399999999999995</v>
      </c>
      <c r="AU1701" s="43">
        <f t="shared" si="886"/>
        <v>43784</v>
      </c>
      <c r="AV1701" s="43">
        <f t="shared" si="872"/>
        <v>43921</v>
      </c>
      <c r="AW1701" s="45">
        <f t="shared" si="887"/>
        <v>0.94021739130434778</v>
      </c>
      <c r="AX1701" s="45">
        <f t="shared" si="888"/>
        <v>1.7511762954139369</v>
      </c>
      <c r="AY1701" s="47">
        <f t="shared" si="889"/>
        <v>102.40766393026905</v>
      </c>
      <c r="AZ1701" s="47">
        <f t="shared" si="890"/>
        <v>128.55591480155917</v>
      </c>
      <c r="BA1701" s="43"/>
      <c r="BC1701" s="2">
        <v>43769</v>
      </c>
      <c r="BD1701" t="str">
        <v>912828V9</v>
      </c>
      <c r="BE1701">
        <v>-4.5502000000000002</v>
      </c>
      <c r="BF1701">
        <v>1.99881</v>
      </c>
      <c r="BG1701">
        <v>0.80059999999999998</v>
      </c>
      <c r="BH1701">
        <v>130.359375</v>
      </c>
      <c r="BI1701">
        <f>VLOOKUP(BD1701,工作表1!$K$3:$L$1000,2,FALSE)</f>
        <v>2.25</v>
      </c>
      <c r="BJ1701" t="str">
        <f>VLOOKUP(BD1701,工作表1!$K$3:$M$1000,3,FALSE)</f>
        <v>2027/2/15</v>
      </c>
      <c r="BK1701">
        <f t="shared" si="873"/>
        <v>1.542</v>
      </c>
      <c r="BL1701">
        <f t="shared" si="874"/>
        <v>0.70799999999999996</v>
      </c>
      <c r="BM1701" s="43">
        <f t="shared" si="891"/>
        <v>43876</v>
      </c>
      <c r="BN1701" s="43">
        <f t="shared" si="875"/>
        <v>44012</v>
      </c>
      <c r="BO1701" s="45">
        <f t="shared" si="892"/>
        <v>0.47690217391304346</v>
      </c>
      <c r="BP1701" s="45">
        <f t="shared" si="893"/>
        <v>1.9686829958308518</v>
      </c>
      <c r="BQ1701" s="47">
        <f t="shared" si="894"/>
        <v>104.43618741484498</v>
      </c>
      <c r="BR1701" s="47">
        <f t="shared" si="895"/>
        <v>127.99378151233067</v>
      </c>
    </row>
    <row r="1702" spans="6:70" x14ac:dyDescent="0.25">
      <c r="F1702" s="2">
        <v>43818</v>
      </c>
      <c r="G1702">
        <v>1.5649999999999999</v>
      </c>
      <c r="H1702" s="43">
        <v>43853</v>
      </c>
      <c r="I1702">
        <v>1.6494</v>
      </c>
      <c r="L1702" s="2">
        <v>43769</v>
      </c>
      <c r="M1702" t="str">
        <v>912828Y9</v>
      </c>
      <c r="N1702">
        <v>0.87980000000000003</v>
      </c>
      <c r="O1702">
        <v>1.63463</v>
      </c>
      <c r="P1702">
        <v>0.78069999999999995</v>
      </c>
      <c r="Q1702">
        <v>130.296875</v>
      </c>
      <c r="R1702">
        <f>VLOOKUP(M1702,工作表1!$A$3:$B$1000,2,FALSE)</f>
        <v>1.875</v>
      </c>
      <c r="S1702" t="str">
        <f>VLOOKUP(M1702,工作表1!$A$3:$C$1000,3,FALSE)</f>
        <v>2026/7/31</v>
      </c>
      <c r="T1702">
        <f t="shared" si="865"/>
        <v>1.542</v>
      </c>
      <c r="U1702">
        <f t="shared" si="864"/>
        <v>0.33299999999999996</v>
      </c>
      <c r="V1702" s="43">
        <f t="shared" si="876"/>
        <v>43861</v>
      </c>
      <c r="W1702" s="43">
        <f t="shared" si="866"/>
        <v>43830</v>
      </c>
      <c r="X1702" s="45">
        <f t="shared" si="877"/>
        <v>0.47384510869565222</v>
      </c>
      <c r="Y1702" s="45">
        <f t="shared" si="878"/>
        <v>0.78206428677784401</v>
      </c>
      <c r="Z1702" s="47">
        <f t="shared" si="879"/>
        <v>101.74322838279976</v>
      </c>
      <c r="AA1702" s="47">
        <f t="shared" si="880"/>
        <v>129.69923851170418</v>
      </c>
      <c r="AB1702" s="45">
        <f t="shared" si="881"/>
        <v>1.6036999999999999</v>
      </c>
      <c r="AC1702" s="2" t="str">
        <f t="shared" si="867"/>
        <v>TY1</v>
      </c>
      <c r="AD1702">
        <f t="shared" si="868"/>
        <v>130.296875</v>
      </c>
      <c r="AE1702">
        <f t="shared" si="869"/>
        <v>130.359375</v>
      </c>
      <c r="AF1702" s="49">
        <f t="shared" si="896"/>
        <v>-6.25E-2</v>
      </c>
      <c r="AG1702" s="3">
        <f t="shared" si="882"/>
        <v>129.69923851170418</v>
      </c>
      <c r="AH1702">
        <f t="shared" si="883"/>
        <v>128.82938783206157</v>
      </c>
      <c r="AI1702" s="51">
        <f t="shared" si="884"/>
        <v>0.8698506796426102</v>
      </c>
      <c r="AJ1702" s="52">
        <f t="shared" si="885"/>
        <v>0.9323506796426102</v>
      </c>
      <c r="AK1702" s="2">
        <v>43769</v>
      </c>
      <c r="AL1702" t="str">
        <v>912828U2</v>
      </c>
      <c r="AM1702">
        <v>-0.49</v>
      </c>
      <c r="AN1702">
        <v>1.8315600000000001</v>
      </c>
      <c r="AO1702">
        <v>0.7873</v>
      </c>
      <c r="AP1702">
        <v>130.359375</v>
      </c>
      <c r="AQ1702">
        <f>VLOOKUP(AL1702,工作表1!$F$3:$G$1000,2,FALSE)</f>
        <v>2</v>
      </c>
      <c r="AR1702" t="str">
        <f>VLOOKUP(AL1702,工作表1!$F$3:$H$1000,3,FALSE)</f>
        <v>2026/11/15</v>
      </c>
      <c r="AS1702">
        <f t="shared" si="870"/>
        <v>1.542</v>
      </c>
      <c r="AT1702">
        <f t="shared" si="871"/>
        <v>0.45799999999999996</v>
      </c>
      <c r="AU1702" s="43">
        <f t="shared" si="886"/>
        <v>43784</v>
      </c>
      <c r="AV1702" s="43">
        <f t="shared" si="872"/>
        <v>43921</v>
      </c>
      <c r="AW1702" s="45">
        <f t="shared" si="887"/>
        <v>0.92391304347826086</v>
      </c>
      <c r="AX1702" s="45">
        <f t="shared" si="888"/>
        <v>1.7513103037522335</v>
      </c>
      <c r="AY1702" s="47">
        <f t="shared" si="889"/>
        <v>102.65307644657476</v>
      </c>
      <c r="AZ1702" s="47">
        <f t="shared" si="890"/>
        <v>128.82938783206157</v>
      </c>
      <c r="BA1702" s="43"/>
      <c r="BC1702" s="2">
        <v>43768</v>
      </c>
      <c r="BD1702" t="str">
        <v>912828V9</v>
      </c>
      <c r="BE1702">
        <v>-6.2628000000000004</v>
      </c>
      <c r="BF1702">
        <v>2.0749399999999998</v>
      </c>
      <c r="BG1702">
        <v>0.80059999999999998</v>
      </c>
      <c r="BH1702">
        <v>129.515625</v>
      </c>
      <c r="BI1702">
        <f>VLOOKUP(BD1702,工作表1!$K$3:$L$1000,2,FALSE)</f>
        <v>2.25</v>
      </c>
      <c r="BJ1702" t="str">
        <f>VLOOKUP(BD1702,工作表1!$K$3:$M$1000,3,FALSE)</f>
        <v>2027/2/15</v>
      </c>
      <c r="BK1702">
        <f t="shared" si="873"/>
        <v>1.5532699999999999</v>
      </c>
      <c r="BL1702">
        <f t="shared" si="874"/>
        <v>0.69673000000000007</v>
      </c>
      <c r="BM1702" s="43">
        <f t="shared" si="891"/>
        <v>43876</v>
      </c>
      <c r="BN1702" s="43">
        <f t="shared" si="875"/>
        <v>44012</v>
      </c>
      <c r="BO1702" s="45">
        <f t="shared" si="892"/>
        <v>0.47078804347826092</v>
      </c>
      <c r="BP1702" s="45">
        <f t="shared" si="893"/>
        <v>1.9687332489577132</v>
      </c>
      <c r="BQ1702" s="47">
        <f t="shared" si="894"/>
        <v>103.71690768446375</v>
      </c>
      <c r="BR1702" s="47">
        <f t="shared" si="895"/>
        <v>127.09471869070549</v>
      </c>
    </row>
    <row r="1703" spans="6:70" x14ac:dyDescent="0.25">
      <c r="F1703" s="2">
        <v>43817</v>
      </c>
      <c r="G1703">
        <v>1.5629999999999999</v>
      </c>
      <c r="H1703" s="43">
        <v>43852</v>
      </c>
      <c r="I1703">
        <v>1.6852</v>
      </c>
      <c r="L1703" s="2">
        <v>43768</v>
      </c>
      <c r="M1703" t="str">
        <v>912828Y9</v>
      </c>
      <c r="N1703">
        <v>0.1099</v>
      </c>
      <c r="O1703">
        <v>1.77505</v>
      </c>
      <c r="P1703">
        <v>0.78069999999999995</v>
      </c>
      <c r="Q1703">
        <v>129.484375</v>
      </c>
      <c r="R1703">
        <f>VLOOKUP(M1703,工作表1!$A$3:$B$1000,2,FALSE)</f>
        <v>1.875</v>
      </c>
      <c r="S1703" t="str">
        <f>VLOOKUP(M1703,工作表1!$A$3:$C$1000,3,FALSE)</f>
        <v>2026/7/31</v>
      </c>
      <c r="T1703">
        <f t="shared" si="865"/>
        <v>1.5532699999999999</v>
      </c>
      <c r="U1703">
        <f t="shared" si="864"/>
        <v>0.32173000000000007</v>
      </c>
      <c r="V1703" s="43">
        <f t="shared" si="876"/>
        <v>43861</v>
      </c>
      <c r="W1703" s="43">
        <f t="shared" si="866"/>
        <v>43830</v>
      </c>
      <c r="X1703" s="45">
        <f t="shared" si="877"/>
        <v>0.46875</v>
      </c>
      <c r="Y1703" s="45">
        <f t="shared" si="878"/>
        <v>0.78210616438356162</v>
      </c>
      <c r="Z1703" s="47">
        <f t="shared" si="879"/>
        <v>101.08634333214991</v>
      </c>
      <c r="AA1703" s="47">
        <f t="shared" si="880"/>
        <v>128.84988200296479</v>
      </c>
      <c r="AB1703" s="45">
        <f t="shared" si="881"/>
        <v>1.6843999999999999</v>
      </c>
      <c r="AC1703" s="2" t="str">
        <f t="shared" si="867"/>
        <v>TY1</v>
      </c>
      <c r="AD1703">
        <f t="shared" si="868"/>
        <v>129.484375</v>
      </c>
      <c r="AE1703">
        <f t="shared" si="869"/>
        <v>129.515625</v>
      </c>
      <c r="AF1703" s="49">
        <f t="shared" si="896"/>
        <v>-3.125E-2</v>
      </c>
      <c r="AG1703" s="3">
        <f t="shared" si="882"/>
        <v>128.84988200296479</v>
      </c>
      <c r="AH1703">
        <f t="shared" si="883"/>
        <v>127.95129145328394</v>
      </c>
      <c r="AI1703" s="51">
        <f t="shared" si="884"/>
        <v>0.89859054968084706</v>
      </c>
      <c r="AJ1703" s="52">
        <f t="shared" si="885"/>
        <v>0.92984054968084706</v>
      </c>
      <c r="AK1703" s="2">
        <v>43768</v>
      </c>
      <c r="AL1703" t="str">
        <v>912828U2</v>
      </c>
      <c r="AM1703">
        <v>-1.4220999999999999</v>
      </c>
      <c r="AN1703">
        <v>1.89819</v>
      </c>
      <c r="AO1703">
        <v>0.7873</v>
      </c>
      <c r="AP1703">
        <v>129.515625</v>
      </c>
      <c r="AQ1703">
        <f>VLOOKUP(AL1703,工作表1!$F$3:$G$1000,2,FALSE)</f>
        <v>2</v>
      </c>
      <c r="AR1703" t="str">
        <f>VLOOKUP(AL1703,工作表1!$F$3:$H$1000,3,FALSE)</f>
        <v>2026/11/15</v>
      </c>
      <c r="AS1703">
        <f t="shared" si="870"/>
        <v>1.5532699999999999</v>
      </c>
      <c r="AT1703">
        <f t="shared" si="871"/>
        <v>0.44673000000000007</v>
      </c>
      <c r="AU1703" s="43">
        <f t="shared" si="886"/>
        <v>43784</v>
      </c>
      <c r="AV1703" s="43">
        <f t="shared" si="872"/>
        <v>43921</v>
      </c>
      <c r="AW1703" s="45">
        <f t="shared" si="887"/>
        <v>0.91847826086956519</v>
      </c>
      <c r="AX1703" s="45">
        <f t="shared" si="888"/>
        <v>1.7513549731983322</v>
      </c>
      <c r="AY1703" s="47">
        <f t="shared" si="889"/>
        <v>101.96510993773056</v>
      </c>
      <c r="AZ1703" s="47">
        <f t="shared" si="890"/>
        <v>127.95129145328394</v>
      </c>
      <c r="BA1703" s="43"/>
      <c r="BC1703" s="2">
        <v>43767</v>
      </c>
      <c r="BD1703" t="str">
        <v>912828V9</v>
      </c>
      <c r="BE1703">
        <v>-8.1530000000000005</v>
      </c>
      <c r="BF1703">
        <v>2.1467700000000001</v>
      </c>
      <c r="BG1703">
        <v>0.80059999999999998</v>
      </c>
      <c r="BH1703">
        <v>129.28125</v>
      </c>
      <c r="BI1703">
        <f>VLOOKUP(BD1703,工作表1!$K$3:$L$1000,2,FALSE)</f>
        <v>2.25</v>
      </c>
      <c r="BJ1703" t="str">
        <f>VLOOKUP(BD1703,工作表1!$K$3:$M$1000,3,FALSE)</f>
        <v>2027/2/15</v>
      </c>
      <c r="BK1703">
        <f t="shared" si="873"/>
        <v>1.5660000000000001</v>
      </c>
      <c r="BL1703">
        <f t="shared" si="874"/>
        <v>0.68399999999999994</v>
      </c>
      <c r="BM1703" s="43">
        <f t="shared" si="891"/>
        <v>43876</v>
      </c>
      <c r="BN1703" s="43">
        <f t="shared" si="875"/>
        <v>44012</v>
      </c>
      <c r="BO1703" s="45">
        <f t="shared" si="892"/>
        <v>0.46467391304347827</v>
      </c>
      <c r="BP1703" s="45">
        <f t="shared" si="893"/>
        <v>1.9687835020845743</v>
      </c>
      <c r="BQ1703" s="47">
        <f t="shared" si="894"/>
        <v>103.48182529400586</v>
      </c>
      <c r="BR1703" s="47">
        <f t="shared" si="895"/>
        <v>126.80176317184079</v>
      </c>
    </row>
    <row r="1704" spans="6:70" x14ac:dyDescent="0.25">
      <c r="F1704" s="2">
        <v>43816</v>
      </c>
      <c r="G1704">
        <v>1.5629999999999999</v>
      </c>
      <c r="H1704" s="43">
        <v>43851</v>
      </c>
      <c r="I1704">
        <v>1.6853</v>
      </c>
      <c r="L1704" s="2">
        <v>43767</v>
      </c>
      <c r="M1704" t="str">
        <v>912828Y9</v>
      </c>
      <c r="N1704">
        <v>-0.5111</v>
      </c>
      <c r="O1704">
        <v>1.87449</v>
      </c>
      <c r="P1704">
        <v>0.78069999999999995</v>
      </c>
      <c r="Q1704">
        <v>129.265625</v>
      </c>
      <c r="R1704">
        <f>VLOOKUP(M1704,工作表1!$A$3:$B$1000,2,FALSE)</f>
        <v>1.875</v>
      </c>
      <c r="S1704" t="str">
        <f>VLOOKUP(M1704,工作表1!$A$3:$C$1000,3,FALSE)</f>
        <v>2026/7/31</v>
      </c>
      <c r="T1704">
        <f t="shared" si="865"/>
        <v>1.5660000000000001</v>
      </c>
      <c r="U1704">
        <f t="shared" si="864"/>
        <v>0.30899999999999994</v>
      </c>
      <c r="V1704" s="43">
        <f t="shared" si="876"/>
        <v>43861</v>
      </c>
      <c r="W1704" s="43">
        <f t="shared" si="866"/>
        <v>43830</v>
      </c>
      <c r="X1704" s="45">
        <f t="shared" si="877"/>
        <v>0.46365489130434778</v>
      </c>
      <c r="Y1704" s="45">
        <f t="shared" si="878"/>
        <v>0.78214804198927923</v>
      </c>
      <c r="Z1704" s="47">
        <f t="shared" si="879"/>
        <v>100.89838502338547</v>
      </c>
      <c r="AA1704" s="47">
        <f t="shared" si="880"/>
        <v>128.60157685510791</v>
      </c>
      <c r="AB1704" s="45">
        <f t="shared" si="881"/>
        <v>1.7464</v>
      </c>
      <c r="AC1704" s="2" t="str">
        <f t="shared" si="867"/>
        <v>TY1</v>
      </c>
      <c r="AD1704">
        <f t="shared" si="868"/>
        <v>129.265625</v>
      </c>
      <c r="AE1704">
        <f t="shared" si="869"/>
        <v>129.28125</v>
      </c>
      <c r="AF1704" s="49">
        <f t="shared" si="896"/>
        <v>-1.5625E-2</v>
      </c>
      <c r="AG1704" s="3">
        <f t="shared" si="882"/>
        <v>128.60157685510791</v>
      </c>
      <c r="AH1704">
        <f t="shared" si="883"/>
        <v>127.68937157876188</v>
      </c>
      <c r="AI1704" s="51">
        <f t="shared" si="884"/>
        <v>0.91220527634602888</v>
      </c>
      <c r="AJ1704" s="52">
        <f t="shared" si="885"/>
        <v>0.92783027634602888</v>
      </c>
      <c r="AK1704" s="2">
        <v>43767</v>
      </c>
      <c r="AL1704" t="str">
        <v>912828U2</v>
      </c>
      <c r="AM1704">
        <v>-2.2452999999999999</v>
      </c>
      <c r="AN1704">
        <v>1.9451799999999999</v>
      </c>
      <c r="AO1704">
        <v>0.7873</v>
      </c>
      <c r="AP1704">
        <v>129.28125</v>
      </c>
      <c r="AQ1704">
        <f>VLOOKUP(AL1704,工作表1!$F$3:$G$1000,2,FALSE)</f>
        <v>2</v>
      </c>
      <c r="AR1704" t="str">
        <f>VLOOKUP(AL1704,工作表1!$F$3:$H$1000,3,FALSE)</f>
        <v>2026/11/15</v>
      </c>
      <c r="AS1704">
        <f t="shared" si="870"/>
        <v>1.5660000000000001</v>
      </c>
      <c r="AT1704">
        <f t="shared" si="871"/>
        <v>0.43399999999999994</v>
      </c>
      <c r="AU1704" s="43">
        <f t="shared" si="886"/>
        <v>43784</v>
      </c>
      <c r="AV1704" s="43">
        <f t="shared" si="872"/>
        <v>43921</v>
      </c>
      <c r="AW1704" s="45">
        <f t="shared" si="887"/>
        <v>0.91304347826086951</v>
      </c>
      <c r="AX1704" s="45">
        <f t="shared" si="888"/>
        <v>1.7513996426444312</v>
      </c>
      <c r="AY1704" s="47">
        <f t="shared" si="889"/>
        <v>101.76157607957566</v>
      </c>
      <c r="AZ1704" s="47">
        <f t="shared" si="890"/>
        <v>127.68937157876188</v>
      </c>
      <c r="BA1704" s="43"/>
      <c r="BC1704" s="2">
        <v>43766</v>
      </c>
      <c r="BD1704" t="str">
        <v>912828V9</v>
      </c>
      <c r="BE1704">
        <v>-8.3872999999999998</v>
      </c>
      <c r="BF1704">
        <v>2.1800999999999999</v>
      </c>
      <c r="BG1704">
        <v>0.80059999999999998</v>
      </c>
      <c r="BH1704">
        <v>129.171875</v>
      </c>
      <c r="BI1704">
        <f>VLOOKUP(BD1704,工作表1!$K$3:$L$1000,2,FALSE)</f>
        <v>2.25</v>
      </c>
      <c r="BJ1704" t="str">
        <f>VLOOKUP(BD1704,工作表1!$K$3:$M$1000,3,FALSE)</f>
        <v>2027/2/15</v>
      </c>
      <c r="BK1704">
        <f t="shared" si="873"/>
        <v>1.583</v>
      </c>
      <c r="BL1704">
        <f t="shared" si="874"/>
        <v>0.66700000000000004</v>
      </c>
      <c r="BM1704" s="43">
        <f t="shared" si="891"/>
        <v>43876</v>
      </c>
      <c r="BN1704" s="43">
        <f t="shared" si="875"/>
        <v>44012</v>
      </c>
      <c r="BO1704" s="45">
        <f t="shared" si="892"/>
        <v>0.45855978260869562</v>
      </c>
      <c r="BP1704" s="45">
        <f t="shared" si="893"/>
        <v>1.9688337552114354</v>
      </c>
      <c r="BQ1704" s="47">
        <f t="shared" si="894"/>
        <v>103.3597974927881</v>
      </c>
      <c r="BR1704" s="47">
        <f t="shared" si="895"/>
        <v>126.65373805977669</v>
      </c>
    </row>
    <row r="1705" spans="6:70" x14ac:dyDescent="0.25">
      <c r="F1705" s="2">
        <v>43815</v>
      </c>
      <c r="G1705">
        <v>1.5609999999999999</v>
      </c>
      <c r="H1705" s="43">
        <v>43850</v>
      </c>
      <c r="I1705">
        <v>1.7332000000000001</v>
      </c>
      <c r="L1705" s="2">
        <v>43766</v>
      </c>
      <c r="M1705" t="str">
        <v>912828Y9</v>
      </c>
      <c r="N1705">
        <v>-0.6583</v>
      </c>
      <c r="O1705">
        <v>1.9230700000000001</v>
      </c>
      <c r="P1705">
        <v>0.78069999999999995</v>
      </c>
      <c r="Q1705">
        <v>129.15625</v>
      </c>
      <c r="R1705">
        <f>VLOOKUP(M1705,工作表1!$A$3:$B$1000,2,FALSE)</f>
        <v>1.875</v>
      </c>
      <c r="S1705" t="str">
        <f>VLOOKUP(M1705,工作表1!$A$3:$C$1000,3,FALSE)</f>
        <v>2026/7/31</v>
      </c>
      <c r="T1705">
        <f t="shared" si="865"/>
        <v>1.583</v>
      </c>
      <c r="U1705">
        <f t="shared" si="864"/>
        <v>0.29200000000000004</v>
      </c>
      <c r="V1705" s="43">
        <f t="shared" si="876"/>
        <v>43861</v>
      </c>
      <c r="W1705" s="43">
        <f t="shared" si="866"/>
        <v>43830</v>
      </c>
      <c r="X1705" s="45">
        <f t="shared" si="877"/>
        <v>0.45855978260869568</v>
      </c>
      <c r="Y1705" s="45">
        <f t="shared" si="878"/>
        <v>0.78218991959499706</v>
      </c>
      <c r="Z1705" s="47">
        <f t="shared" si="879"/>
        <v>100.79352853467569</v>
      </c>
      <c r="AA1705" s="47">
        <f t="shared" si="880"/>
        <v>128.46076471644389</v>
      </c>
      <c r="AB1705" s="45">
        <f t="shared" si="881"/>
        <v>1.7487999999999999</v>
      </c>
      <c r="AC1705" s="2" t="str">
        <f t="shared" si="867"/>
        <v>TY1</v>
      </c>
      <c r="AD1705">
        <f t="shared" si="868"/>
        <v>129.15625</v>
      </c>
      <c r="AE1705">
        <f t="shared" si="869"/>
        <v>129.171875</v>
      </c>
      <c r="AF1705" s="49">
        <f t="shared" si="896"/>
        <v>-1.5625E-2</v>
      </c>
      <c r="AG1705" s="3">
        <f t="shared" si="882"/>
        <v>128.46076471644389</v>
      </c>
      <c r="AH1705">
        <f t="shared" si="883"/>
        <v>127.55501348227004</v>
      </c>
      <c r="AI1705" s="51">
        <f t="shared" si="884"/>
        <v>0.90575123417384873</v>
      </c>
      <c r="AJ1705" s="52">
        <f t="shared" si="885"/>
        <v>0.92137623417384873</v>
      </c>
      <c r="AK1705" s="2">
        <v>43766</v>
      </c>
      <c r="AL1705" t="str">
        <v>912828U2</v>
      </c>
      <c r="AM1705">
        <v>-2.1919</v>
      </c>
      <c r="AN1705">
        <v>1.96444</v>
      </c>
      <c r="AO1705">
        <v>0.7873</v>
      </c>
      <c r="AP1705">
        <v>129.171875</v>
      </c>
      <c r="AQ1705">
        <f>VLOOKUP(AL1705,工作表1!$F$3:$G$1000,2,FALSE)</f>
        <v>2</v>
      </c>
      <c r="AR1705" t="str">
        <f>VLOOKUP(AL1705,工作表1!$F$3:$H$1000,3,FALSE)</f>
        <v>2026/11/15</v>
      </c>
      <c r="AS1705">
        <f t="shared" si="870"/>
        <v>1.583</v>
      </c>
      <c r="AT1705">
        <f t="shared" si="871"/>
        <v>0.41700000000000004</v>
      </c>
      <c r="AU1705" s="43">
        <f t="shared" si="886"/>
        <v>43784</v>
      </c>
      <c r="AV1705" s="43">
        <f t="shared" si="872"/>
        <v>43921</v>
      </c>
      <c r="AW1705" s="45">
        <f t="shared" si="887"/>
        <v>0.90760869565217395</v>
      </c>
      <c r="AX1705" s="45">
        <f t="shared" si="888"/>
        <v>1.7514443120905301</v>
      </c>
      <c r="AY1705" s="47">
        <f t="shared" si="889"/>
        <v>101.65657427593062</v>
      </c>
      <c r="AZ1705" s="47">
        <f t="shared" si="890"/>
        <v>127.55501348227004</v>
      </c>
      <c r="BA1705" s="43"/>
      <c r="BC1705" s="2">
        <v>43763</v>
      </c>
      <c r="BD1705" t="str">
        <v>912828V9</v>
      </c>
      <c r="BE1705">
        <v>-7.9397000000000002</v>
      </c>
      <c r="BF1705">
        <v>2.1737000000000002</v>
      </c>
      <c r="BG1705">
        <v>0.80059999999999998</v>
      </c>
      <c r="BH1705">
        <v>129.5625</v>
      </c>
      <c r="BI1705">
        <f>VLOOKUP(BD1705,工作表1!$K$3:$L$1000,2,FALSE)</f>
        <v>2.25</v>
      </c>
      <c r="BJ1705" t="str">
        <f>VLOOKUP(BD1705,工作表1!$K$3:$M$1000,3,FALSE)</f>
        <v>2027/2/15</v>
      </c>
      <c r="BK1705">
        <f t="shared" si="873"/>
        <v>1.585</v>
      </c>
      <c r="BL1705">
        <f t="shared" si="874"/>
        <v>0.66500000000000004</v>
      </c>
      <c r="BM1705" s="43">
        <f t="shared" si="891"/>
        <v>43876</v>
      </c>
      <c r="BN1705" s="43">
        <f t="shared" si="875"/>
        <v>44012</v>
      </c>
      <c r="BO1705" s="45">
        <f t="shared" si="892"/>
        <v>0.45244565217391308</v>
      </c>
      <c r="BP1705" s="45">
        <f t="shared" si="893"/>
        <v>1.9688840083382966</v>
      </c>
      <c r="BQ1705" s="47">
        <f t="shared" si="894"/>
        <v>103.67239689611429</v>
      </c>
      <c r="BR1705" s="47">
        <f t="shared" si="895"/>
        <v>127.0359048650101</v>
      </c>
    </row>
    <row r="1706" spans="6:70" x14ac:dyDescent="0.25">
      <c r="F1706" s="2">
        <v>43812</v>
      </c>
      <c r="G1706">
        <v>1.5580000000000001</v>
      </c>
      <c r="H1706" s="43">
        <v>43847</v>
      </c>
      <c r="I1706">
        <v>1.7332000000000001</v>
      </c>
      <c r="L1706" s="2">
        <v>43763</v>
      </c>
      <c r="M1706" t="str">
        <v>912828Y9</v>
      </c>
      <c r="N1706">
        <v>-0.90459999999999996</v>
      </c>
      <c r="O1706">
        <v>1.97959</v>
      </c>
      <c r="P1706">
        <v>0.78069999999999995</v>
      </c>
      <c r="Q1706">
        <v>129.53125</v>
      </c>
      <c r="R1706">
        <f>VLOOKUP(M1706,工作表1!$A$3:$B$1000,2,FALSE)</f>
        <v>1.875</v>
      </c>
      <c r="S1706" t="str">
        <f>VLOOKUP(M1706,工作表1!$A$3:$C$1000,3,FALSE)</f>
        <v>2026/7/31</v>
      </c>
      <c r="T1706">
        <f t="shared" si="865"/>
        <v>1.585</v>
      </c>
      <c r="U1706">
        <f t="shared" si="864"/>
        <v>0.29000000000000004</v>
      </c>
      <c r="V1706" s="43">
        <f t="shared" si="876"/>
        <v>43861</v>
      </c>
      <c r="W1706" s="43">
        <f t="shared" si="866"/>
        <v>43830</v>
      </c>
      <c r="X1706" s="45">
        <f t="shared" si="877"/>
        <v>0.45346467391304346</v>
      </c>
      <c r="Y1706" s="45">
        <f t="shared" si="878"/>
        <v>0.78223179720071467</v>
      </c>
      <c r="Z1706" s="47">
        <f t="shared" si="879"/>
        <v>101.07417923757846</v>
      </c>
      <c r="AA1706" s="47">
        <f t="shared" si="880"/>
        <v>128.81045465205983</v>
      </c>
      <c r="AB1706" s="45">
        <f t="shared" si="881"/>
        <v>1.7058</v>
      </c>
      <c r="AC1706" s="2" t="str">
        <f t="shared" si="867"/>
        <v>TY1</v>
      </c>
      <c r="AD1706">
        <f t="shared" si="868"/>
        <v>129.53125</v>
      </c>
      <c r="AE1706">
        <f t="shared" si="869"/>
        <v>129.5625</v>
      </c>
      <c r="AF1706" s="49">
        <f t="shared" si="896"/>
        <v>-3.125E-2</v>
      </c>
      <c r="AG1706" s="3">
        <f t="shared" si="882"/>
        <v>128.81045465205983</v>
      </c>
      <c r="AH1706">
        <f t="shared" si="883"/>
        <v>127.92271293268924</v>
      </c>
      <c r="AI1706" s="51">
        <f t="shared" si="884"/>
        <v>0.88774171937059521</v>
      </c>
      <c r="AJ1706" s="52">
        <f t="shared" si="885"/>
        <v>0.91899171937059521</v>
      </c>
      <c r="AK1706" s="2">
        <v>43763</v>
      </c>
      <c r="AL1706" t="str">
        <v>912828U2</v>
      </c>
      <c r="AM1706">
        <v>-2.2435</v>
      </c>
      <c r="AN1706">
        <v>1.9826299999999999</v>
      </c>
      <c r="AO1706">
        <v>0.7873</v>
      </c>
      <c r="AP1706">
        <v>129.5625</v>
      </c>
      <c r="AQ1706">
        <f>VLOOKUP(AL1706,工作表1!$F$3:$G$1000,2,FALSE)</f>
        <v>2</v>
      </c>
      <c r="AR1706" t="str">
        <f>VLOOKUP(AL1706,工作表1!$F$3:$H$1000,3,FALSE)</f>
        <v>2026/11/15</v>
      </c>
      <c r="AS1706">
        <f t="shared" si="870"/>
        <v>1.585</v>
      </c>
      <c r="AT1706">
        <f t="shared" si="871"/>
        <v>0.41500000000000004</v>
      </c>
      <c r="AU1706" s="43">
        <f t="shared" si="886"/>
        <v>43784</v>
      </c>
      <c r="AV1706" s="43">
        <f t="shared" si="872"/>
        <v>43921</v>
      </c>
      <c r="AW1706" s="45">
        <f t="shared" si="887"/>
        <v>0.90217391304347827</v>
      </c>
      <c r="AX1706" s="45">
        <f t="shared" si="888"/>
        <v>1.751488981536629</v>
      </c>
      <c r="AY1706" s="47">
        <f t="shared" si="889"/>
        <v>101.95320626785752</v>
      </c>
      <c r="AZ1706" s="47">
        <f t="shared" si="890"/>
        <v>127.92271293268924</v>
      </c>
      <c r="BA1706" s="43"/>
      <c r="BC1706" s="2">
        <v>43762</v>
      </c>
      <c r="BD1706" t="str">
        <v>912828V9</v>
      </c>
      <c r="BE1706">
        <v>-7.1254999999999997</v>
      </c>
      <c r="BF1706">
        <v>2.1461800000000002</v>
      </c>
      <c r="BG1706">
        <v>0.80059999999999998</v>
      </c>
      <c r="BH1706">
        <v>129.875</v>
      </c>
      <c r="BI1706">
        <f>VLOOKUP(BD1706,工作表1!$K$3:$L$1000,2,FALSE)</f>
        <v>2.25</v>
      </c>
      <c r="BJ1706" t="str">
        <f>VLOOKUP(BD1706,工作表1!$K$3:$M$1000,3,FALSE)</f>
        <v>2027/2/15</v>
      </c>
      <c r="BK1706">
        <f t="shared" si="873"/>
        <v>1.583</v>
      </c>
      <c r="BL1706">
        <f t="shared" si="874"/>
        <v>0.66700000000000004</v>
      </c>
      <c r="BM1706" s="43">
        <f t="shared" si="891"/>
        <v>43876</v>
      </c>
      <c r="BN1706" s="43">
        <f t="shared" si="875"/>
        <v>44012</v>
      </c>
      <c r="BO1706" s="45">
        <f t="shared" si="892"/>
        <v>0.43410326086956519</v>
      </c>
      <c r="BP1706" s="45">
        <f t="shared" si="893"/>
        <v>1.9690347677188802</v>
      </c>
      <c r="BQ1706" s="47">
        <f t="shared" si="894"/>
        <v>103.95087683731138</v>
      </c>
      <c r="BR1706" s="47">
        <f t="shared" si="895"/>
        <v>127.35204688020055</v>
      </c>
    </row>
    <row r="1707" spans="6:70" x14ac:dyDescent="0.25">
      <c r="F1707" s="2">
        <v>43811</v>
      </c>
      <c r="G1707">
        <v>1.5580000000000001</v>
      </c>
      <c r="H1707" s="43">
        <v>43846</v>
      </c>
      <c r="I1707">
        <v>1.7332000000000001</v>
      </c>
      <c r="L1707" s="2">
        <v>43762</v>
      </c>
      <c r="M1707" t="str">
        <v>912828Y9</v>
      </c>
      <c r="N1707">
        <v>-0.6028</v>
      </c>
      <c r="O1707">
        <v>1.9354499999999999</v>
      </c>
      <c r="P1707">
        <v>0.78069999999999995</v>
      </c>
      <c r="Q1707">
        <v>129.84375</v>
      </c>
      <c r="R1707">
        <f>VLOOKUP(M1707,工作表1!$A$3:$B$1000,2,FALSE)</f>
        <v>1.875</v>
      </c>
      <c r="S1707" t="str">
        <f>VLOOKUP(M1707,工作表1!$A$3:$C$1000,3,FALSE)</f>
        <v>2026/7/31</v>
      </c>
      <c r="T1707">
        <f t="shared" si="865"/>
        <v>1.583</v>
      </c>
      <c r="U1707">
        <f t="shared" si="864"/>
        <v>0.29200000000000004</v>
      </c>
      <c r="V1707" s="43">
        <f t="shared" si="876"/>
        <v>43861</v>
      </c>
      <c r="W1707" s="43">
        <f t="shared" si="866"/>
        <v>43830</v>
      </c>
      <c r="X1707" s="45">
        <f t="shared" si="877"/>
        <v>0.43817934782608697</v>
      </c>
      <c r="Y1707" s="45">
        <f t="shared" si="878"/>
        <v>0.78235743001786773</v>
      </c>
      <c r="Z1707" s="47">
        <f t="shared" si="879"/>
        <v>101.33565222939998</v>
      </c>
      <c r="AA1707" s="47">
        <f t="shared" si="880"/>
        <v>129.11416601250176</v>
      </c>
      <c r="AB1707" s="45">
        <f t="shared" si="881"/>
        <v>1.6753</v>
      </c>
      <c r="AC1707" s="2" t="str">
        <f t="shared" si="867"/>
        <v>TY1</v>
      </c>
      <c r="AD1707">
        <f t="shared" si="868"/>
        <v>129.84375</v>
      </c>
      <c r="AE1707">
        <f t="shared" si="869"/>
        <v>129.875</v>
      </c>
      <c r="AF1707" s="49">
        <f t="shared" si="896"/>
        <v>-3.125E-2</v>
      </c>
      <c r="AG1707" s="3">
        <f t="shared" si="882"/>
        <v>129.11416601250176</v>
      </c>
      <c r="AH1707">
        <f t="shared" si="883"/>
        <v>128.22324671521616</v>
      </c>
      <c r="AI1707" s="51">
        <f t="shared" si="884"/>
        <v>0.89091929728559194</v>
      </c>
      <c r="AJ1707" s="52">
        <f t="shared" si="885"/>
        <v>0.92216929728559194</v>
      </c>
      <c r="AK1707" s="2">
        <v>43762</v>
      </c>
      <c r="AL1707" t="str">
        <v>912828U2</v>
      </c>
      <c r="AM1707">
        <v>-1.8915</v>
      </c>
      <c r="AN1707">
        <v>1.9677100000000001</v>
      </c>
      <c r="AO1707">
        <v>0.7873</v>
      </c>
      <c r="AP1707">
        <v>129.875</v>
      </c>
      <c r="AQ1707">
        <f>VLOOKUP(AL1707,工作表1!$F$3:$G$1000,2,FALSE)</f>
        <v>2</v>
      </c>
      <c r="AR1707" t="str">
        <f>VLOOKUP(AL1707,工作表1!$F$3:$H$1000,3,FALSE)</f>
        <v>2026/11/15</v>
      </c>
      <c r="AS1707">
        <f t="shared" si="870"/>
        <v>1.583</v>
      </c>
      <c r="AT1707">
        <f t="shared" si="871"/>
        <v>0.41700000000000004</v>
      </c>
      <c r="AU1707" s="43">
        <f t="shared" si="886"/>
        <v>43784</v>
      </c>
      <c r="AV1707" s="43">
        <f t="shared" si="872"/>
        <v>43921</v>
      </c>
      <c r="AW1707" s="45">
        <f t="shared" si="887"/>
        <v>0.88586956521739135</v>
      </c>
      <c r="AX1707" s="45">
        <f t="shared" si="888"/>
        <v>1.7516229898749256</v>
      </c>
      <c r="AY1707" s="47">
        <f t="shared" si="889"/>
        <v>102.21468760312105</v>
      </c>
      <c r="AZ1707" s="47">
        <f t="shared" si="890"/>
        <v>128.22324671521616</v>
      </c>
      <c r="BA1707" s="43"/>
      <c r="BC1707" s="2">
        <v>43761</v>
      </c>
      <c r="BD1707" t="str">
        <v>912828V9</v>
      </c>
      <c r="BE1707">
        <v>-5.7710999999999997</v>
      </c>
      <c r="BF1707">
        <v>2.12419</v>
      </c>
      <c r="BG1707">
        <v>0.80059999999999998</v>
      </c>
      <c r="BH1707">
        <v>129.875</v>
      </c>
      <c r="BI1707">
        <f>VLOOKUP(BD1707,工作表1!$K$3:$L$1000,2,FALSE)</f>
        <v>2.25</v>
      </c>
      <c r="BJ1707" t="str">
        <f>VLOOKUP(BD1707,工作表1!$K$3:$M$1000,3,FALSE)</f>
        <v>2027/2/15</v>
      </c>
      <c r="BK1707">
        <f t="shared" si="873"/>
        <v>1.59</v>
      </c>
      <c r="BL1707">
        <f t="shared" si="874"/>
        <v>0.65999999999999992</v>
      </c>
      <c r="BM1707" s="43">
        <f t="shared" si="891"/>
        <v>43876</v>
      </c>
      <c r="BN1707" s="43">
        <f t="shared" si="875"/>
        <v>44012</v>
      </c>
      <c r="BO1707" s="45">
        <f t="shared" si="892"/>
        <v>0.42798913043478265</v>
      </c>
      <c r="BP1707" s="45">
        <f t="shared" si="893"/>
        <v>1.9690850208457416</v>
      </c>
      <c r="BQ1707" s="47">
        <f t="shared" si="894"/>
        <v>103.96674119494192</v>
      </c>
      <c r="BR1707" s="47">
        <f t="shared" si="895"/>
        <v>127.36793764090335</v>
      </c>
    </row>
    <row r="1708" spans="6:70" x14ac:dyDescent="0.25">
      <c r="F1708" s="2">
        <v>43810</v>
      </c>
      <c r="G1708">
        <v>1.5569999999999999</v>
      </c>
      <c r="H1708" s="43">
        <v>43845</v>
      </c>
      <c r="I1708">
        <v>1.7069000000000001</v>
      </c>
      <c r="L1708" s="2">
        <v>43761</v>
      </c>
      <c r="M1708" t="str">
        <v>912828Y9</v>
      </c>
      <c r="N1708">
        <v>-0.25530000000000003</v>
      </c>
      <c r="O1708">
        <v>1.9154899999999999</v>
      </c>
      <c r="P1708">
        <v>0.78069999999999995</v>
      </c>
      <c r="Q1708">
        <v>129.859375</v>
      </c>
      <c r="R1708">
        <f>VLOOKUP(M1708,工作表1!$A$3:$B$1000,2,FALSE)</f>
        <v>1.875</v>
      </c>
      <c r="S1708" t="str">
        <f>VLOOKUP(M1708,工作表1!$A$3:$C$1000,3,FALSE)</f>
        <v>2026/7/31</v>
      </c>
      <c r="T1708">
        <f t="shared" si="865"/>
        <v>1.59</v>
      </c>
      <c r="U1708">
        <f t="shared" si="864"/>
        <v>0.28499999999999992</v>
      </c>
      <c r="V1708" s="43">
        <f t="shared" si="876"/>
        <v>43861</v>
      </c>
      <c r="W1708" s="43">
        <f t="shared" si="866"/>
        <v>43830</v>
      </c>
      <c r="X1708" s="45">
        <f t="shared" si="877"/>
        <v>0.43308423913043476</v>
      </c>
      <c r="Y1708" s="45">
        <f t="shared" si="878"/>
        <v>0.78239930762358545</v>
      </c>
      <c r="Z1708" s="47">
        <f t="shared" si="879"/>
        <v>101.35142621889295</v>
      </c>
      <c r="AA1708" s="47">
        <f t="shared" si="880"/>
        <v>129.12581310612569</v>
      </c>
      <c r="AB1708" s="45">
        <f t="shared" si="881"/>
        <v>1.6777</v>
      </c>
      <c r="AC1708" s="2" t="str">
        <f t="shared" si="867"/>
        <v>TY1</v>
      </c>
      <c r="AD1708">
        <f t="shared" si="868"/>
        <v>129.859375</v>
      </c>
      <c r="AE1708">
        <f t="shared" si="869"/>
        <v>129.875</v>
      </c>
      <c r="AF1708" s="49">
        <f t="shared" si="896"/>
        <v>-1.5625E-2</v>
      </c>
      <c r="AG1708" s="3">
        <f t="shared" si="882"/>
        <v>129.12581310612569</v>
      </c>
      <c r="AH1708">
        <f t="shared" si="883"/>
        <v>128.21706942964983</v>
      </c>
      <c r="AI1708" s="51">
        <f t="shared" si="884"/>
        <v>0.90874367647586496</v>
      </c>
      <c r="AJ1708" s="52">
        <f t="shared" si="885"/>
        <v>0.92436867647586496</v>
      </c>
      <c r="AK1708" s="2">
        <v>43761</v>
      </c>
      <c r="AL1708" t="str">
        <v>912828U2</v>
      </c>
      <c r="AM1708">
        <v>-1.3492999999999999</v>
      </c>
      <c r="AN1708">
        <v>1.9673700000000001</v>
      </c>
      <c r="AO1708">
        <v>0.7873</v>
      </c>
      <c r="AP1708">
        <v>129.875</v>
      </c>
      <c r="AQ1708">
        <f>VLOOKUP(AL1708,工作表1!$F$3:$G$1000,2,FALSE)</f>
        <v>2</v>
      </c>
      <c r="AR1708" t="str">
        <f>VLOOKUP(AL1708,工作表1!$F$3:$H$1000,3,FALSE)</f>
        <v>2026/11/15</v>
      </c>
      <c r="AS1708">
        <f t="shared" si="870"/>
        <v>1.59</v>
      </c>
      <c r="AT1708">
        <f t="shared" si="871"/>
        <v>0.40999999999999992</v>
      </c>
      <c r="AU1708" s="43">
        <f t="shared" si="886"/>
        <v>43784</v>
      </c>
      <c r="AV1708" s="43">
        <f t="shared" si="872"/>
        <v>43921</v>
      </c>
      <c r="AW1708" s="45">
        <f t="shared" si="887"/>
        <v>0.88043478260869568</v>
      </c>
      <c r="AX1708" s="45">
        <f t="shared" si="888"/>
        <v>1.7516676593210243</v>
      </c>
      <c r="AY1708" s="47">
        <f t="shared" si="889"/>
        <v>102.21473588525096</v>
      </c>
      <c r="AZ1708" s="47">
        <f t="shared" si="890"/>
        <v>128.21706942964983</v>
      </c>
      <c r="BA1708" s="43"/>
      <c r="BC1708" s="2">
        <v>43760</v>
      </c>
      <c r="BD1708" t="str">
        <v>912828V9</v>
      </c>
      <c r="BE1708">
        <v>-5.2843999999999998</v>
      </c>
      <c r="BF1708">
        <v>2.11626</v>
      </c>
      <c r="BG1708">
        <v>0.80059999999999998</v>
      </c>
      <c r="BH1708">
        <v>129.828125</v>
      </c>
      <c r="BI1708">
        <f>VLOOKUP(BD1708,工作表1!$K$3:$L$1000,2,FALSE)</f>
        <v>2.25</v>
      </c>
      <c r="BJ1708" t="str">
        <f>VLOOKUP(BD1708,工作表1!$K$3:$M$1000,3,FALSE)</f>
        <v>2027/2/15</v>
      </c>
      <c r="BK1708">
        <f t="shared" si="873"/>
        <v>1.595</v>
      </c>
      <c r="BL1708">
        <f t="shared" si="874"/>
        <v>0.65500000000000003</v>
      </c>
      <c r="BM1708" s="43">
        <f t="shared" si="891"/>
        <v>43876</v>
      </c>
      <c r="BN1708" s="43">
        <f t="shared" si="875"/>
        <v>44012</v>
      </c>
      <c r="BO1708" s="45">
        <f t="shared" si="892"/>
        <v>0.421875</v>
      </c>
      <c r="BP1708" s="45">
        <f t="shared" si="893"/>
        <v>1.9691352739726027</v>
      </c>
      <c r="BQ1708" s="47">
        <f t="shared" si="894"/>
        <v>103.93558979625645</v>
      </c>
      <c r="BR1708" s="47">
        <f t="shared" si="895"/>
        <v>127.32340957588599</v>
      </c>
    </row>
    <row r="1709" spans="6:70" x14ac:dyDescent="0.25">
      <c r="F1709" s="2">
        <v>43809</v>
      </c>
      <c r="G1709">
        <v>1.5545</v>
      </c>
      <c r="H1709" s="43">
        <v>43844</v>
      </c>
      <c r="I1709">
        <v>1.7283999999999999</v>
      </c>
      <c r="L1709" s="2">
        <v>43760</v>
      </c>
      <c r="M1709" t="str">
        <v>912828Y9</v>
      </c>
      <c r="N1709">
        <v>4.4999999999999997E-3</v>
      </c>
      <c r="O1709">
        <v>1.8872800000000001</v>
      </c>
      <c r="P1709">
        <v>0.78069999999999995</v>
      </c>
      <c r="Q1709">
        <v>129.8125</v>
      </c>
      <c r="R1709">
        <f>VLOOKUP(M1709,工作表1!$A$3:$B$1000,2,FALSE)</f>
        <v>1.875</v>
      </c>
      <c r="S1709" t="str">
        <f>VLOOKUP(M1709,工作表1!$A$3:$C$1000,3,FALSE)</f>
        <v>2026/7/31</v>
      </c>
      <c r="T1709">
        <f t="shared" si="865"/>
        <v>1.595</v>
      </c>
      <c r="U1709">
        <f t="shared" si="864"/>
        <v>0.28000000000000003</v>
      </c>
      <c r="V1709" s="43">
        <f t="shared" si="876"/>
        <v>43861</v>
      </c>
      <c r="W1709" s="43">
        <f t="shared" si="866"/>
        <v>43830</v>
      </c>
      <c r="X1709" s="45">
        <f t="shared" si="877"/>
        <v>0.42798913043478259</v>
      </c>
      <c r="Y1709" s="45">
        <f t="shared" si="878"/>
        <v>0.78244118522930317</v>
      </c>
      <c r="Z1709" s="47">
        <f t="shared" si="879"/>
        <v>101.32034969513316</v>
      </c>
      <c r="AA1709" s="47">
        <f t="shared" si="880"/>
        <v>129.07700809561589</v>
      </c>
      <c r="AB1709" s="45">
        <f t="shared" si="881"/>
        <v>1.6679999999999999</v>
      </c>
      <c r="AC1709" s="2" t="str">
        <f t="shared" si="867"/>
        <v>TY1</v>
      </c>
      <c r="AD1709">
        <f t="shared" si="868"/>
        <v>129.8125</v>
      </c>
      <c r="AE1709">
        <f t="shared" si="869"/>
        <v>129.828125</v>
      </c>
      <c r="AF1709" s="49">
        <f t="shared" si="896"/>
        <v>-1.5625E-2</v>
      </c>
      <c r="AG1709" s="3">
        <f t="shared" si="882"/>
        <v>129.07700809561589</v>
      </c>
      <c r="AH1709">
        <f t="shared" si="883"/>
        <v>128.19058287127442</v>
      </c>
      <c r="AI1709" s="51">
        <f t="shared" si="884"/>
        <v>0.88642522434147963</v>
      </c>
      <c r="AJ1709" s="52">
        <f t="shared" si="885"/>
        <v>0.90205022434147963</v>
      </c>
      <c r="AK1709" s="2">
        <v>43760</v>
      </c>
      <c r="AL1709" t="str">
        <v>912828U2</v>
      </c>
      <c r="AM1709">
        <v>-0.47120000000000001</v>
      </c>
      <c r="AN1709">
        <v>1.9204000000000001</v>
      </c>
      <c r="AO1709">
        <v>0.7873</v>
      </c>
      <c r="AP1709">
        <v>129.828125</v>
      </c>
      <c r="AQ1709">
        <f>VLOOKUP(AL1709,工作表1!$F$3:$G$1000,2,FALSE)</f>
        <v>2</v>
      </c>
      <c r="AR1709" t="str">
        <f>VLOOKUP(AL1709,工作表1!$F$3:$H$1000,3,FALSE)</f>
        <v>2026/11/15</v>
      </c>
      <c r="AS1709">
        <f t="shared" si="870"/>
        <v>1.595</v>
      </c>
      <c r="AT1709">
        <f t="shared" si="871"/>
        <v>0.40500000000000003</v>
      </c>
      <c r="AU1709" s="43">
        <f t="shared" si="886"/>
        <v>43784</v>
      </c>
      <c r="AV1709" s="43">
        <f t="shared" si="872"/>
        <v>43921</v>
      </c>
      <c r="AW1709" s="45">
        <f t="shared" si="887"/>
        <v>0.875</v>
      </c>
      <c r="AX1709" s="45">
        <f t="shared" si="888"/>
        <v>1.7517123287671232</v>
      </c>
      <c r="AY1709" s="47">
        <f t="shared" si="889"/>
        <v>102.19964467689832</v>
      </c>
      <c r="AZ1709" s="47">
        <f t="shared" si="890"/>
        <v>128.19058287127442</v>
      </c>
      <c r="BA1709" s="43"/>
      <c r="BC1709" s="2">
        <v>43759</v>
      </c>
      <c r="BD1709" t="str">
        <v>912828V9</v>
      </c>
      <c r="BE1709">
        <v>-5.3033000000000001</v>
      </c>
      <c r="BF1709">
        <v>2.1325500000000002</v>
      </c>
      <c r="BG1709">
        <v>0.80059999999999998</v>
      </c>
      <c r="BH1709">
        <v>129.625</v>
      </c>
      <c r="BI1709">
        <f>VLOOKUP(BD1709,工作表1!$K$3:$L$1000,2,FALSE)</f>
        <v>2.25</v>
      </c>
      <c r="BJ1709" t="str">
        <f>VLOOKUP(BD1709,工作表1!$K$3:$M$1000,3,FALSE)</f>
        <v>2027/2/15</v>
      </c>
      <c r="BK1709">
        <f t="shared" si="873"/>
        <v>1.605</v>
      </c>
      <c r="BL1709">
        <f t="shared" si="874"/>
        <v>0.64500000000000002</v>
      </c>
      <c r="BM1709" s="43">
        <f t="shared" si="891"/>
        <v>43876</v>
      </c>
      <c r="BN1709" s="43">
        <f t="shared" si="875"/>
        <v>44012</v>
      </c>
      <c r="BO1709" s="45">
        <f t="shared" si="892"/>
        <v>0.41576086956521735</v>
      </c>
      <c r="BP1709" s="45">
        <f t="shared" si="893"/>
        <v>1.969185527099464</v>
      </c>
      <c r="BQ1709" s="47">
        <f t="shared" si="894"/>
        <v>103.75152362168139</v>
      </c>
      <c r="BR1709" s="47">
        <f t="shared" si="895"/>
        <v>127.09228770858059</v>
      </c>
    </row>
    <row r="1710" spans="6:70" x14ac:dyDescent="0.25">
      <c r="F1710" s="2">
        <v>43808</v>
      </c>
      <c r="G1710">
        <v>1.5523400000000001</v>
      </c>
      <c r="H1710" s="43">
        <v>43843</v>
      </c>
      <c r="I1710">
        <v>1.7643</v>
      </c>
      <c r="L1710" s="2">
        <v>43759</v>
      </c>
      <c r="M1710" t="str">
        <v>912828Y9</v>
      </c>
      <c r="N1710">
        <v>0.28120000000000001</v>
      </c>
      <c r="O1710">
        <v>1.8595200000000001</v>
      </c>
      <c r="P1710">
        <v>0.78069999999999995</v>
      </c>
      <c r="Q1710">
        <v>129.625</v>
      </c>
      <c r="R1710">
        <f>VLOOKUP(M1710,工作表1!$A$3:$B$1000,2,FALSE)</f>
        <v>1.875</v>
      </c>
      <c r="S1710" t="str">
        <f>VLOOKUP(M1710,工作表1!$A$3:$C$1000,3,FALSE)</f>
        <v>2026/7/31</v>
      </c>
      <c r="T1710">
        <f t="shared" si="865"/>
        <v>1.605</v>
      </c>
      <c r="U1710">
        <f t="shared" si="864"/>
        <v>0.27</v>
      </c>
      <c r="V1710" s="43">
        <f t="shared" si="876"/>
        <v>43861</v>
      </c>
      <c r="W1710" s="43">
        <f t="shared" si="866"/>
        <v>43830</v>
      </c>
      <c r="X1710" s="45">
        <f t="shared" si="877"/>
        <v>0.42289402173913043</v>
      </c>
      <c r="Y1710" s="45">
        <f t="shared" si="878"/>
        <v>0.78248306283502078</v>
      </c>
      <c r="Z1710" s="47">
        <f t="shared" si="879"/>
        <v>101.16950517267645</v>
      </c>
      <c r="AA1710" s="47">
        <f t="shared" si="880"/>
        <v>128.87607294715693</v>
      </c>
      <c r="AB1710" s="45">
        <f t="shared" si="881"/>
        <v>1.704</v>
      </c>
      <c r="AC1710" s="2" t="str">
        <f t="shared" si="867"/>
        <v>TY1</v>
      </c>
      <c r="AD1710">
        <f t="shared" si="868"/>
        <v>129.625</v>
      </c>
      <c r="AE1710">
        <f t="shared" si="869"/>
        <v>129.625</v>
      </c>
      <c r="AF1710" s="49">
        <f t="shared" si="896"/>
        <v>0</v>
      </c>
      <c r="AG1710" s="3">
        <f t="shared" si="882"/>
        <v>128.87607294715693</v>
      </c>
      <c r="AH1710">
        <f t="shared" si="883"/>
        <v>127.9739349386182</v>
      </c>
      <c r="AI1710" s="51">
        <f t="shared" si="884"/>
        <v>0.90213800853872783</v>
      </c>
      <c r="AJ1710" s="52">
        <f t="shared" si="885"/>
        <v>0.90213800853872783</v>
      </c>
      <c r="AK1710" s="2">
        <v>43759</v>
      </c>
      <c r="AL1710" t="str">
        <v>912828U2</v>
      </c>
      <c r="AM1710">
        <v>-0.1668</v>
      </c>
      <c r="AN1710">
        <v>1.9154199999999999</v>
      </c>
      <c r="AO1710">
        <v>0.7873</v>
      </c>
      <c r="AP1710">
        <v>129.625</v>
      </c>
      <c r="AQ1710">
        <f>VLOOKUP(AL1710,工作表1!$F$3:$G$1000,2,FALSE)</f>
        <v>2</v>
      </c>
      <c r="AR1710" t="str">
        <f>VLOOKUP(AL1710,工作表1!$F$3:$H$1000,3,FALSE)</f>
        <v>2026/11/15</v>
      </c>
      <c r="AS1710">
        <f t="shared" si="870"/>
        <v>1.605</v>
      </c>
      <c r="AT1710">
        <f t="shared" si="871"/>
        <v>0.39500000000000002</v>
      </c>
      <c r="AU1710" s="43">
        <f t="shared" si="886"/>
        <v>43784</v>
      </c>
      <c r="AV1710" s="43">
        <f t="shared" si="872"/>
        <v>43921</v>
      </c>
      <c r="AW1710" s="45">
        <f t="shared" si="887"/>
        <v>0.86956521739130432</v>
      </c>
      <c r="AX1710" s="45">
        <f t="shared" si="888"/>
        <v>1.7517569982132222</v>
      </c>
      <c r="AY1710" s="47">
        <f t="shared" si="889"/>
        <v>102.03257552968552</v>
      </c>
      <c r="AZ1710" s="47">
        <f t="shared" si="890"/>
        <v>127.9739349386182</v>
      </c>
      <c r="BA1710" s="43"/>
      <c r="BC1710" s="2">
        <v>43756</v>
      </c>
      <c r="BD1710" t="str">
        <v>912828V9</v>
      </c>
      <c r="BE1710">
        <v>-5.7619999999999996</v>
      </c>
      <c r="BF1710">
        <v>2.1345299999999998</v>
      </c>
      <c r="BG1710">
        <v>0.80059999999999998</v>
      </c>
      <c r="BH1710">
        <v>130.0625</v>
      </c>
      <c r="BI1710">
        <f>VLOOKUP(BD1710,工作表1!$K$3:$L$1000,2,FALSE)</f>
        <v>2.25</v>
      </c>
      <c r="BJ1710" t="str">
        <f>VLOOKUP(BD1710,工作表1!$K$3:$M$1000,3,FALSE)</f>
        <v>2027/2/15</v>
      </c>
      <c r="BK1710">
        <f t="shared" si="873"/>
        <v>1.6040000000000001</v>
      </c>
      <c r="BL1710">
        <f t="shared" si="874"/>
        <v>0.64599999999999991</v>
      </c>
      <c r="BM1710" s="43">
        <f t="shared" si="891"/>
        <v>43876</v>
      </c>
      <c r="BN1710" s="43">
        <f t="shared" si="875"/>
        <v>44012</v>
      </c>
      <c r="BO1710" s="45">
        <f t="shared" si="892"/>
        <v>0.40964673913043481</v>
      </c>
      <c r="BP1710" s="45">
        <f t="shared" si="893"/>
        <v>1.9692357802263254</v>
      </c>
      <c r="BQ1710" s="47">
        <f t="shared" si="894"/>
        <v>104.0951642048516</v>
      </c>
      <c r="BR1710" s="47">
        <f t="shared" si="895"/>
        <v>127.51071837405718</v>
      </c>
    </row>
    <row r="1711" spans="6:70" x14ac:dyDescent="0.25">
      <c r="F1711" s="2">
        <v>43805</v>
      </c>
      <c r="G1711">
        <v>1.552</v>
      </c>
      <c r="H1711" s="43">
        <v>43840</v>
      </c>
      <c r="I1711">
        <v>1.7403999999999999</v>
      </c>
      <c r="L1711" s="2">
        <v>43756</v>
      </c>
      <c r="M1711" t="str">
        <v>912828Y9</v>
      </c>
      <c r="N1711">
        <v>7.3899999999999993E-2</v>
      </c>
      <c r="O1711">
        <v>1.87652</v>
      </c>
      <c r="P1711">
        <v>0.78069999999999995</v>
      </c>
      <c r="Q1711">
        <v>130.03125</v>
      </c>
      <c r="R1711">
        <f>VLOOKUP(M1711,工作表1!$A$3:$B$1000,2,FALSE)</f>
        <v>1.875</v>
      </c>
      <c r="S1711" t="str">
        <f>VLOOKUP(M1711,工作表1!$A$3:$C$1000,3,FALSE)</f>
        <v>2026/7/31</v>
      </c>
      <c r="T1711">
        <f t="shared" si="865"/>
        <v>1.6040000000000001</v>
      </c>
      <c r="U1711">
        <f t="shared" si="864"/>
        <v>0.27099999999999991</v>
      </c>
      <c r="V1711" s="43">
        <f t="shared" si="876"/>
        <v>43861</v>
      </c>
      <c r="W1711" s="43">
        <f t="shared" si="866"/>
        <v>43830</v>
      </c>
      <c r="X1711" s="45">
        <f t="shared" si="877"/>
        <v>0.41779891304347827</v>
      </c>
      <c r="Y1711" s="45">
        <f t="shared" si="878"/>
        <v>0.78252494044073861</v>
      </c>
      <c r="Z1711" s="47">
        <f t="shared" si="879"/>
        <v>101.48175508766099</v>
      </c>
      <c r="AA1711" s="47">
        <f t="shared" si="880"/>
        <v>129.26560859228363</v>
      </c>
      <c r="AB1711" s="45">
        <f t="shared" si="881"/>
        <v>1.6559999999999999</v>
      </c>
      <c r="AC1711" s="2" t="str">
        <f t="shared" si="867"/>
        <v>TY1</v>
      </c>
      <c r="AD1711">
        <f t="shared" si="868"/>
        <v>130.03125</v>
      </c>
      <c r="AE1711">
        <f t="shared" si="869"/>
        <v>130.0625</v>
      </c>
      <c r="AF1711" s="49">
        <f t="shared" si="896"/>
        <v>-3.125E-2</v>
      </c>
      <c r="AG1711" s="3">
        <f t="shared" si="882"/>
        <v>129.26560859228363</v>
      </c>
      <c r="AH1711">
        <f t="shared" si="883"/>
        <v>128.37942837505028</v>
      </c>
      <c r="AI1711" s="51">
        <f t="shared" si="884"/>
        <v>0.8861802172333455</v>
      </c>
      <c r="AJ1711" s="52">
        <f t="shared" si="885"/>
        <v>0.9174302172333455</v>
      </c>
      <c r="AK1711" s="2">
        <v>43756</v>
      </c>
      <c r="AL1711" t="str">
        <v>912828U2</v>
      </c>
      <c r="AM1711">
        <v>-0.83699999999999997</v>
      </c>
      <c r="AN1711">
        <v>1.94476</v>
      </c>
      <c r="AO1711">
        <v>0.7873</v>
      </c>
      <c r="AP1711">
        <v>130.0625</v>
      </c>
      <c r="AQ1711">
        <f>VLOOKUP(AL1711,工作表1!$F$3:$G$1000,2,FALSE)</f>
        <v>2</v>
      </c>
      <c r="AR1711" t="str">
        <f>VLOOKUP(AL1711,工作表1!$F$3:$H$1000,3,FALSE)</f>
        <v>2026/11/15</v>
      </c>
      <c r="AS1711">
        <f t="shared" si="870"/>
        <v>1.6040000000000001</v>
      </c>
      <c r="AT1711">
        <f t="shared" si="871"/>
        <v>0.39599999999999991</v>
      </c>
      <c r="AU1711" s="43">
        <f t="shared" si="886"/>
        <v>43784</v>
      </c>
      <c r="AV1711" s="43">
        <f t="shared" si="872"/>
        <v>43921</v>
      </c>
      <c r="AW1711" s="45">
        <f t="shared" si="887"/>
        <v>0.86413043478260865</v>
      </c>
      <c r="AX1711" s="45">
        <f t="shared" si="888"/>
        <v>1.7518016676593211</v>
      </c>
      <c r="AY1711" s="47">
        <f t="shared" si="889"/>
        <v>102.36021272680037</v>
      </c>
      <c r="AZ1711" s="47">
        <f t="shared" si="890"/>
        <v>128.37942837505028</v>
      </c>
      <c r="BA1711" s="43"/>
      <c r="BC1711" s="2">
        <v>43755</v>
      </c>
      <c r="BD1711" t="str">
        <v>912828V9</v>
      </c>
      <c r="BE1711">
        <v>-4.3589000000000002</v>
      </c>
      <c r="BF1711">
        <v>2.13252</v>
      </c>
      <c r="BG1711">
        <v>0.80059999999999998</v>
      </c>
      <c r="BH1711">
        <v>129.921875</v>
      </c>
      <c r="BI1711">
        <f>VLOOKUP(BD1711,工作表1!$K$3:$L$1000,2,FALSE)</f>
        <v>2.25</v>
      </c>
      <c r="BJ1711" t="str">
        <f>VLOOKUP(BD1711,工作表1!$K$3:$M$1000,3,FALSE)</f>
        <v>2027/2/15</v>
      </c>
      <c r="BK1711">
        <f t="shared" si="873"/>
        <v>1.62842</v>
      </c>
      <c r="BL1711">
        <f t="shared" si="874"/>
        <v>0.62158000000000002</v>
      </c>
      <c r="BM1711" s="43">
        <f t="shared" si="891"/>
        <v>43876</v>
      </c>
      <c r="BN1711" s="43">
        <f t="shared" si="875"/>
        <v>44012</v>
      </c>
      <c r="BO1711" s="45">
        <f t="shared" si="892"/>
        <v>0.39130434782608692</v>
      </c>
      <c r="BP1711" s="45">
        <f t="shared" si="893"/>
        <v>1.9693865396069088</v>
      </c>
      <c r="BQ1711" s="47">
        <f t="shared" si="894"/>
        <v>103.99814509754032</v>
      </c>
      <c r="BR1711" s="47">
        <f t="shared" si="895"/>
        <v>127.38145438311676</v>
      </c>
    </row>
    <row r="1712" spans="6:70" x14ac:dyDescent="0.25">
      <c r="F1712" s="2">
        <v>43804</v>
      </c>
      <c r="G1712">
        <v>1.5469999999999999</v>
      </c>
      <c r="H1712" s="43">
        <v>43839</v>
      </c>
      <c r="I1712">
        <v>1.7666999999999999</v>
      </c>
      <c r="L1712" s="2">
        <v>43755</v>
      </c>
      <c r="M1712" t="str">
        <v>912828Y9</v>
      </c>
      <c r="N1712">
        <v>0.1061</v>
      </c>
      <c r="O1712">
        <v>1.93215</v>
      </c>
      <c r="P1712">
        <v>0.78069999999999995</v>
      </c>
      <c r="Q1712">
        <v>129.90625</v>
      </c>
      <c r="R1712">
        <f>VLOOKUP(M1712,工作表1!$A$3:$B$1000,2,FALSE)</f>
        <v>1.875</v>
      </c>
      <c r="S1712" t="str">
        <f>VLOOKUP(M1712,工作表1!$A$3:$C$1000,3,FALSE)</f>
        <v>2026/7/31</v>
      </c>
      <c r="T1712">
        <f t="shared" si="865"/>
        <v>1.62842</v>
      </c>
      <c r="U1712">
        <f t="shared" si="864"/>
        <v>0.24658000000000002</v>
      </c>
      <c r="V1712" s="43">
        <f t="shared" si="876"/>
        <v>43861</v>
      </c>
      <c r="W1712" s="43">
        <f t="shared" si="866"/>
        <v>43830</v>
      </c>
      <c r="X1712" s="45">
        <f t="shared" si="877"/>
        <v>0.40251358695652173</v>
      </c>
      <c r="Y1712" s="45">
        <f t="shared" si="878"/>
        <v>0.78265057325789167</v>
      </c>
      <c r="Z1712" s="47">
        <f t="shared" si="879"/>
        <v>101.38276590268445</v>
      </c>
      <c r="AA1712" s="47">
        <f t="shared" si="880"/>
        <v>129.11471260729732</v>
      </c>
      <c r="AB1712" s="45">
        <f t="shared" si="881"/>
        <v>1.6632</v>
      </c>
      <c r="AC1712" s="2" t="str">
        <f t="shared" si="867"/>
        <v>TY1</v>
      </c>
      <c r="AD1712">
        <f t="shared" si="868"/>
        <v>129.90625</v>
      </c>
      <c r="AE1712">
        <f t="shared" si="869"/>
        <v>129.921875</v>
      </c>
      <c r="AF1712" s="49">
        <f t="shared" si="896"/>
        <v>-1.5625E-2</v>
      </c>
      <c r="AG1712" s="3">
        <f t="shared" si="882"/>
        <v>129.11471260729732</v>
      </c>
      <c r="AH1712">
        <f t="shared" si="883"/>
        <v>128.21842806857333</v>
      </c>
      <c r="AI1712" s="51">
        <f t="shared" si="884"/>
        <v>0.8962845387239895</v>
      </c>
      <c r="AJ1712" s="52">
        <f t="shared" si="885"/>
        <v>0.9119095387239895</v>
      </c>
      <c r="AK1712" s="2">
        <v>43755</v>
      </c>
      <c r="AL1712" t="str">
        <v>912828U2</v>
      </c>
      <c r="AM1712">
        <v>-0.43569999999999998</v>
      </c>
      <c r="AN1712">
        <v>1.9770399999999999</v>
      </c>
      <c r="AO1712">
        <v>0.7873</v>
      </c>
      <c r="AP1712">
        <v>129.921875</v>
      </c>
      <c r="AQ1712">
        <f>VLOOKUP(AL1712,工作表1!$F$3:$G$1000,2,FALSE)</f>
        <v>2</v>
      </c>
      <c r="AR1712" t="str">
        <f>VLOOKUP(AL1712,工作表1!$F$3:$H$1000,3,FALSE)</f>
        <v>2026/11/15</v>
      </c>
      <c r="AS1712">
        <f t="shared" si="870"/>
        <v>1.62842</v>
      </c>
      <c r="AT1712">
        <f t="shared" si="871"/>
        <v>0.37158000000000002</v>
      </c>
      <c r="AU1712" s="43">
        <f t="shared" si="886"/>
        <v>43784</v>
      </c>
      <c r="AV1712" s="43">
        <f t="shared" si="872"/>
        <v>43921</v>
      </c>
      <c r="AW1712" s="45">
        <f t="shared" si="887"/>
        <v>0.84782608695652173</v>
      </c>
      <c r="AX1712" s="45">
        <f t="shared" si="888"/>
        <v>1.7519356759976175</v>
      </c>
      <c r="AY1712" s="47">
        <f t="shared" si="889"/>
        <v>102.24609966268004</v>
      </c>
      <c r="AZ1712" s="47">
        <f t="shared" si="890"/>
        <v>128.21842806857333</v>
      </c>
      <c r="BA1712" s="43"/>
      <c r="BC1712" s="2">
        <v>43754</v>
      </c>
      <c r="BD1712" t="str">
        <v>912828V9</v>
      </c>
      <c r="BE1712">
        <v>-3.1878000000000002</v>
      </c>
      <c r="BF1712">
        <v>2.1053099999999998</v>
      </c>
      <c r="BG1712">
        <v>0.80059999999999998</v>
      </c>
      <c r="BH1712">
        <v>130.015625</v>
      </c>
      <c r="BI1712">
        <f>VLOOKUP(BD1712,工作表1!$K$3:$L$1000,2,FALSE)</f>
        <v>2.25</v>
      </c>
      <c r="BJ1712" t="str">
        <f>VLOOKUP(BD1712,工作表1!$K$3:$M$1000,3,FALSE)</f>
        <v>2027/2/15</v>
      </c>
      <c r="BK1712">
        <f t="shared" si="873"/>
        <v>1.63</v>
      </c>
      <c r="BL1712">
        <f t="shared" si="874"/>
        <v>0.62000000000000011</v>
      </c>
      <c r="BM1712" s="43">
        <f t="shared" si="891"/>
        <v>43876</v>
      </c>
      <c r="BN1712" s="43">
        <f t="shared" si="875"/>
        <v>44012</v>
      </c>
      <c r="BO1712" s="45">
        <f t="shared" si="892"/>
        <v>0.38519021739130438</v>
      </c>
      <c r="BP1712" s="45">
        <f t="shared" si="893"/>
        <v>1.9694367927337701</v>
      </c>
      <c r="BQ1712" s="47">
        <f t="shared" si="894"/>
        <v>104.09228414119399</v>
      </c>
      <c r="BR1712" s="47">
        <f t="shared" si="895"/>
        <v>127.49060980285418</v>
      </c>
    </row>
    <row r="1713" spans="6:70" x14ac:dyDescent="0.25">
      <c r="F1713" s="2">
        <v>43803</v>
      </c>
      <c r="G1713">
        <v>1.548</v>
      </c>
      <c r="H1713" s="43">
        <v>43838</v>
      </c>
      <c r="I1713">
        <v>1.7810999999999999</v>
      </c>
      <c r="L1713" s="2">
        <v>43754</v>
      </c>
      <c r="M1713" t="str">
        <v>912828Y9</v>
      </c>
      <c r="N1713">
        <v>0.83630000000000004</v>
      </c>
      <c r="O1713">
        <v>1.8478600000000001</v>
      </c>
      <c r="P1713">
        <v>0.78069999999999995</v>
      </c>
      <c r="Q1713">
        <v>129.984375</v>
      </c>
      <c r="R1713">
        <f>VLOOKUP(M1713,工作表1!$A$3:$B$1000,2,FALSE)</f>
        <v>1.875</v>
      </c>
      <c r="S1713" t="str">
        <f>VLOOKUP(M1713,工作表1!$A$3:$C$1000,3,FALSE)</f>
        <v>2026/7/31</v>
      </c>
      <c r="T1713">
        <f t="shared" si="865"/>
        <v>1.63</v>
      </c>
      <c r="U1713">
        <f t="shared" si="864"/>
        <v>0.24500000000000011</v>
      </c>
      <c r="V1713" s="43">
        <f t="shared" si="876"/>
        <v>43861</v>
      </c>
      <c r="W1713" s="43">
        <f t="shared" si="866"/>
        <v>43830</v>
      </c>
      <c r="X1713" s="45">
        <f t="shared" si="877"/>
        <v>0.39741847826086957</v>
      </c>
      <c r="Y1713" s="45">
        <f t="shared" si="878"/>
        <v>0.78269245086360928</v>
      </c>
      <c r="Z1713" s="47">
        <f t="shared" si="879"/>
        <v>101.4614917171551</v>
      </c>
      <c r="AA1713" s="47">
        <f t="shared" si="880"/>
        <v>129.20588440450624</v>
      </c>
      <c r="AB1713" s="45">
        <f t="shared" si="881"/>
        <v>1.6464000000000001</v>
      </c>
      <c r="AC1713" s="2" t="str">
        <f t="shared" si="867"/>
        <v>TY1</v>
      </c>
      <c r="AD1713">
        <f t="shared" si="868"/>
        <v>129.984375</v>
      </c>
      <c r="AE1713">
        <f t="shared" si="869"/>
        <v>130.015625</v>
      </c>
      <c r="AF1713" s="49">
        <f t="shared" si="896"/>
        <v>-3.125E-2</v>
      </c>
      <c r="AG1713" s="3">
        <f t="shared" si="882"/>
        <v>129.20588440450624</v>
      </c>
      <c r="AH1713">
        <f t="shared" si="883"/>
        <v>128.32911538140542</v>
      </c>
      <c r="AI1713" s="51">
        <f t="shared" si="884"/>
        <v>0.87676902310082028</v>
      </c>
      <c r="AJ1713" s="52">
        <f t="shared" si="885"/>
        <v>0.90801902310082028</v>
      </c>
      <c r="AK1713" s="2">
        <v>43754</v>
      </c>
      <c r="AL1713" t="str">
        <v>912828U2</v>
      </c>
      <c r="AM1713">
        <v>0.58279999999999998</v>
      </c>
      <c r="AN1713">
        <v>1.93242</v>
      </c>
      <c r="AO1713">
        <v>0.7873</v>
      </c>
      <c r="AP1713">
        <v>130.015625</v>
      </c>
      <c r="AQ1713">
        <f>VLOOKUP(AL1713,工作表1!$F$3:$G$1000,2,FALSE)</f>
        <v>2</v>
      </c>
      <c r="AR1713" t="str">
        <f>VLOOKUP(AL1713,工作表1!$F$3:$H$1000,3,FALSE)</f>
        <v>2026/11/15</v>
      </c>
      <c r="AS1713">
        <f t="shared" si="870"/>
        <v>1.63</v>
      </c>
      <c r="AT1713">
        <f t="shared" si="871"/>
        <v>0.37000000000000011</v>
      </c>
      <c r="AU1713" s="43">
        <f t="shared" si="886"/>
        <v>43784</v>
      </c>
      <c r="AV1713" s="43">
        <f t="shared" si="872"/>
        <v>43921</v>
      </c>
      <c r="AW1713" s="45">
        <f t="shared" si="887"/>
        <v>0.84239130434782605</v>
      </c>
      <c r="AX1713" s="45">
        <f t="shared" si="888"/>
        <v>1.7519803454437164</v>
      </c>
      <c r="AY1713" s="47">
        <f t="shared" si="889"/>
        <v>102.34039238757349</v>
      </c>
      <c r="AZ1713" s="47">
        <f t="shared" si="890"/>
        <v>128.32911538140542</v>
      </c>
      <c r="BA1713" s="43"/>
      <c r="BC1713" s="2">
        <v>43753</v>
      </c>
      <c r="BD1713" t="str">
        <v>912828V9</v>
      </c>
      <c r="BE1713">
        <v>-1.29</v>
      </c>
      <c r="BF1713">
        <v>2.1472500000000001</v>
      </c>
      <c r="BG1713">
        <v>0.80059999999999998</v>
      </c>
      <c r="BH1713">
        <v>129.796875</v>
      </c>
      <c r="BI1713">
        <f>VLOOKUP(BD1713,工作表1!$K$3:$L$1000,2,FALSE)</f>
        <v>2.25</v>
      </c>
      <c r="BJ1713" t="str">
        <f>VLOOKUP(BD1713,工作表1!$K$3:$M$1000,3,FALSE)</f>
        <v>2027/2/15</v>
      </c>
      <c r="BK1713">
        <f t="shared" si="873"/>
        <v>1.6539999999999999</v>
      </c>
      <c r="BL1713">
        <f t="shared" si="874"/>
        <v>0.59600000000000009</v>
      </c>
      <c r="BM1713" s="43">
        <f t="shared" si="891"/>
        <v>43876</v>
      </c>
      <c r="BN1713" s="43">
        <f t="shared" si="875"/>
        <v>44012</v>
      </c>
      <c r="BO1713" s="45">
        <f t="shared" si="892"/>
        <v>0.37907608695652173</v>
      </c>
      <c r="BP1713" s="45">
        <f t="shared" si="893"/>
        <v>1.9694870458606313</v>
      </c>
      <c r="BQ1713" s="47">
        <f t="shared" si="894"/>
        <v>103.88881137414792</v>
      </c>
      <c r="BR1713" s="47">
        <f t="shared" si="895"/>
        <v>127.24810975637219</v>
      </c>
    </row>
    <row r="1714" spans="6:70" x14ac:dyDescent="0.25">
      <c r="F1714" s="2">
        <v>43802</v>
      </c>
      <c r="G1714">
        <v>1.5509999999999999</v>
      </c>
      <c r="H1714" s="43">
        <v>43837</v>
      </c>
      <c r="I1714">
        <v>1.7284999999999999</v>
      </c>
      <c r="L1714" s="2">
        <v>43753</v>
      </c>
      <c r="M1714" t="str">
        <v>912828Y9</v>
      </c>
      <c r="N1714">
        <v>1.1302000000000001</v>
      </c>
      <c r="O1714">
        <v>1.9284600000000001</v>
      </c>
      <c r="P1714">
        <v>0.78069999999999995</v>
      </c>
      <c r="Q1714">
        <v>129.765625</v>
      </c>
      <c r="R1714">
        <f>VLOOKUP(M1714,工作表1!$A$3:$B$1000,2,FALSE)</f>
        <v>1.875</v>
      </c>
      <c r="S1714" t="str">
        <f>VLOOKUP(M1714,工作表1!$A$3:$C$1000,3,FALSE)</f>
        <v>2026/7/31</v>
      </c>
      <c r="T1714">
        <f t="shared" si="865"/>
        <v>1.6539999999999999</v>
      </c>
      <c r="U1714">
        <f t="shared" si="864"/>
        <v>0.22100000000000009</v>
      </c>
      <c r="V1714" s="43">
        <f t="shared" si="876"/>
        <v>43861</v>
      </c>
      <c r="W1714" s="43">
        <f t="shared" si="866"/>
        <v>43830</v>
      </c>
      <c r="X1714" s="45">
        <f t="shared" si="877"/>
        <v>0.39232336956521741</v>
      </c>
      <c r="Y1714" s="45">
        <f t="shared" si="878"/>
        <v>0.782734328469327</v>
      </c>
      <c r="Z1714" s="47">
        <f t="shared" si="879"/>
        <v>101.27364044979875</v>
      </c>
      <c r="AA1714" s="47">
        <f t="shared" si="880"/>
        <v>128.96167104360308</v>
      </c>
      <c r="AB1714" s="45">
        <f t="shared" si="881"/>
        <v>1.6822999999999999</v>
      </c>
      <c r="AC1714" s="2" t="str">
        <f t="shared" si="867"/>
        <v>TY1</v>
      </c>
      <c r="AD1714">
        <f t="shared" si="868"/>
        <v>129.765625</v>
      </c>
      <c r="AE1714">
        <f t="shared" si="869"/>
        <v>129.796875</v>
      </c>
      <c r="AF1714" s="49">
        <f t="shared" si="896"/>
        <v>-3.125E-2</v>
      </c>
      <c r="AG1714" s="3">
        <f t="shared" si="882"/>
        <v>128.96167104360308</v>
      </c>
      <c r="AH1714">
        <f t="shared" si="883"/>
        <v>128.0947103990581</v>
      </c>
      <c r="AI1714" s="51">
        <f t="shared" si="884"/>
        <v>0.86696064454497446</v>
      </c>
      <c r="AJ1714" s="52">
        <f t="shared" si="885"/>
        <v>0.89821064454497446</v>
      </c>
      <c r="AK1714" s="2">
        <v>43753</v>
      </c>
      <c r="AL1714" t="str">
        <v>912828U2</v>
      </c>
      <c r="AM1714">
        <v>1.8936999999999999</v>
      </c>
      <c r="AN1714">
        <v>1.9681599999999999</v>
      </c>
      <c r="AO1714">
        <v>0.7873</v>
      </c>
      <c r="AP1714">
        <v>129.796875</v>
      </c>
      <c r="AQ1714">
        <f>VLOOKUP(AL1714,工作表1!$F$3:$G$1000,2,FALSE)</f>
        <v>2</v>
      </c>
      <c r="AR1714" t="str">
        <f>VLOOKUP(AL1714,工作表1!$F$3:$H$1000,3,FALSE)</f>
        <v>2026/11/15</v>
      </c>
      <c r="AS1714">
        <f t="shared" si="870"/>
        <v>1.6539999999999999</v>
      </c>
      <c r="AT1714">
        <f t="shared" si="871"/>
        <v>0.34600000000000009</v>
      </c>
      <c r="AU1714" s="43">
        <f t="shared" si="886"/>
        <v>43784</v>
      </c>
      <c r="AV1714" s="43">
        <f t="shared" si="872"/>
        <v>43921</v>
      </c>
      <c r="AW1714" s="45">
        <f t="shared" si="887"/>
        <v>0.83695652173913049</v>
      </c>
      <c r="AX1714" s="45">
        <f t="shared" si="888"/>
        <v>1.7520250148898153</v>
      </c>
      <c r="AY1714" s="47">
        <f t="shared" si="889"/>
        <v>102.15258478180554</v>
      </c>
      <c r="AZ1714" s="47">
        <f t="shared" si="890"/>
        <v>128.0947103990581</v>
      </c>
      <c r="BA1714" s="43"/>
      <c r="BC1714" s="2">
        <v>43752</v>
      </c>
      <c r="BD1714" t="str">
        <v>#N/A N/A</v>
      </c>
      <c r="BE1714" t="str">
        <v>#N/A N/A</v>
      </c>
      <c r="BF1714" t="str">
        <v>#N/A N/A</v>
      </c>
      <c r="BG1714" t="str">
        <v>#N/A N/A</v>
      </c>
      <c r="BH1714">
        <v>130.265625</v>
      </c>
      <c r="BI1714" t="e">
        <f>VLOOKUP(BD1714,工作表1!$K$3:$L$1000,2,FALSE)</f>
        <v>#N/A</v>
      </c>
      <c r="BJ1714" t="e">
        <f>VLOOKUP(BD1714,工作表1!$K$3:$M$1000,3,FALSE)</f>
        <v>#N/A</v>
      </c>
      <c r="BK1714">
        <f t="shared" si="873"/>
        <v>1.6459999999999999</v>
      </c>
      <c r="BL1714" t="e">
        <f t="shared" si="874"/>
        <v>#N/A</v>
      </c>
      <c r="BM1714" s="43" t="e">
        <f t="shared" si="891"/>
        <v>#N/A</v>
      </c>
      <c r="BN1714" s="43">
        <f t="shared" si="875"/>
        <v>44012</v>
      </c>
      <c r="BO1714" s="45" t="e">
        <f t="shared" si="892"/>
        <v>#N/A</v>
      </c>
      <c r="BP1714" s="45" t="e">
        <f t="shared" si="893"/>
        <v>#N/A</v>
      </c>
      <c r="BQ1714" s="47" t="e">
        <f t="shared" si="894"/>
        <v>#VALUE!</v>
      </c>
      <c r="BR1714" s="47" t="e">
        <f t="shared" si="895"/>
        <v>#VALUE!</v>
      </c>
    </row>
    <row r="1715" spans="6:70" x14ac:dyDescent="0.25">
      <c r="F1715" s="2">
        <v>43801</v>
      </c>
      <c r="G1715">
        <v>1.5569999999999999</v>
      </c>
      <c r="H1715" s="43">
        <v>43836</v>
      </c>
      <c r="I1715">
        <v>1.7214</v>
      </c>
      <c r="L1715" s="2">
        <v>43752</v>
      </c>
      <c r="M1715" t="str">
        <v>#N/A N/A</v>
      </c>
      <c r="N1715" t="str">
        <v>#N/A N/A</v>
      </c>
      <c r="O1715" t="str">
        <v>#N/A N/A</v>
      </c>
      <c r="P1715" t="str">
        <v>#N/A N/A</v>
      </c>
      <c r="Q1715">
        <v>130.21875</v>
      </c>
      <c r="R1715" t="e">
        <f>VLOOKUP(M1715,工作表1!$A$3:$B$1000,2,FALSE)</f>
        <v>#N/A</v>
      </c>
      <c r="S1715" t="e">
        <f>VLOOKUP(M1715,工作表1!$A$3:$C$1000,3,FALSE)</f>
        <v>#N/A</v>
      </c>
      <c r="T1715">
        <f t="shared" si="865"/>
        <v>1.6459999999999999</v>
      </c>
      <c r="U1715" t="e">
        <f t="shared" si="864"/>
        <v>#N/A</v>
      </c>
      <c r="V1715" s="43" t="e">
        <f t="shared" si="876"/>
        <v>#N/A</v>
      </c>
      <c r="W1715" s="43">
        <f t="shared" si="866"/>
        <v>43830</v>
      </c>
      <c r="X1715" s="45" t="e">
        <f t="shared" si="877"/>
        <v>#N/A</v>
      </c>
      <c r="Y1715" s="45" t="e">
        <f t="shared" si="878"/>
        <v>#N/A</v>
      </c>
      <c r="Z1715" s="47" t="e">
        <f t="shared" si="879"/>
        <v>#VALUE!</v>
      </c>
      <c r="AA1715" s="47" t="e">
        <f t="shared" si="880"/>
        <v>#VALUE!</v>
      </c>
      <c r="AB1715" s="45">
        <f t="shared" si="881"/>
        <v>1.6416999999999999</v>
      </c>
      <c r="AC1715" s="2" t="str">
        <f t="shared" si="867"/>
        <v>TY1</v>
      </c>
      <c r="AD1715">
        <f t="shared" si="868"/>
        <v>130.21875</v>
      </c>
      <c r="AE1715">
        <f t="shared" si="869"/>
        <v>130.265625</v>
      </c>
      <c r="AF1715" s="49">
        <f t="shared" si="896"/>
        <v>-4.6875E-2</v>
      </c>
      <c r="AG1715" s="3" t="e">
        <f t="shared" si="882"/>
        <v>#VALUE!</v>
      </c>
      <c r="AH1715" t="e">
        <f t="shared" si="883"/>
        <v>#VALUE!</v>
      </c>
      <c r="AI1715" s="51" t="e">
        <f t="shared" si="884"/>
        <v>#VALUE!</v>
      </c>
      <c r="AJ1715" s="52" t="e">
        <f t="shared" si="885"/>
        <v>#VALUE!</v>
      </c>
      <c r="AK1715" s="2">
        <v>43752</v>
      </c>
      <c r="AL1715" t="str">
        <v>#N/A N/A</v>
      </c>
      <c r="AM1715" t="str">
        <v>#N/A N/A</v>
      </c>
      <c r="AN1715" t="str">
        <v>#N/A N/A</v>
      </c>
      <c r="AO1715" t="str">
        <v>#N/A N/A</v>
      </c>
      <c r="AP1715">
        <v>130.265625</v>
      </c>
      <c r="AQ1715" t="e">
        <f>VLOOKUP(AL1715,工作表1!$F$3:$G$1000,2,FALSE)</f>
        <v>#N/A</v>
      </c>
      <c r="AR1715" t="e">
        <f>VLOOKUP(AL1715,工作表1!$F$3:$H$1000,3,FALSE)</f>
        <v>#N/A</v>
      </c>
      <c r="AS1715">
        <f t="shared" si="870"/>
        <v>1.6459999999999999</v>
      </c>
      <c r="AT1715" t="e">
        <f t="shared" si="871"/>
        <v>#N/A</v>
      </c>
      <c r="AU1715" s="43" t="e">
        <f t="shared" si="886"/>
        <v>#N/A</v>
      </c>
      <c r="AV1715" s="43">
        <f t="shared" si="872"/>
        <v>43921</v>
      </c>
      <c r="AW1715" s="45" t="e">
        <f t="shared" si="887"/>
        <v>#N/A</v>
      </c>
      <c r="AX1715" s="45" t="e">
        <f t="shared" si="888"/>
        <v>#N/A</v>
      </c>
      <c r="AY1715" s="47" t="e">
        <f t="shared" si="889"/>
        <v>#VALUE!</v>
      </c>
      <c r="AZ1715" s="47" t="e">
        <f t="shared" si="890"/>
        <v>#VALUE!</v>
      </c>
      <c r="BA1715" s="43"/>
      <c r="BC1715" s="2">
        <v>43749</v>
      </c>
      <c r="BD1715" t="str">
        <v>912828V9</v>
      </c>
      <c r="BE1715">
        <v>-5.3190999999999997</v>
      </c>
      <c r="BF1715">
        <v>2.0945499999999999</v>
      </c>
      <c r="BG1715">
        <v>0.80059999999999998</v>
      </c>
      <c r="BH1715">
        <v>129.90625</v>
      </c>
      <c r="BI1715">
        <f>VLOOKUP(BD1715,工作表1!$K$3:$L$1000,2,FALSE)</f>
        <v>2.25</v>
      </c>
      <c r="BJ1715" t="str">
        <f>VLOOKUP(BD1715,工作表1!$K$3:$M$1000,3,FALSE)</f>
        <v>2027/2/15</v>
      </c>
      <c r="BK1715">
        <f t="shared" si="873"/>
        <v>1.647</v>
      </c>
      <c r="BL1715">
        <f t="shared" si="874"/>
        <v>0.60299999999999998</v>
      </c>
      <c r="BM1715" s="43">
        <f t="shared" si="891"/>
        <v>43876</v>
      </c>
      <c r="BN1715" s="43">
        <f t="shared" si="875"/>
        <v>44012</v>
      </c>
      <c r="BO1715" s="45">
        <f t="shared" si="892"/>
        <v>0.36684782608695654</v>
      </c>
      <c r="BP1715" s="45">
        <f t="shared" si="893"/>
        <v>1.9695875521143538</v>
      </c>
      <c r="BQ1715" s="47">
        <f t="shared" si="894"/>
        <v>104.00256580369351</v>
      </c>
      <c r="BR1715" s="47">
        <f t="shared" si="895"/>
        <v>127.36438088676003</v>
      </c>
    </row>
    <row r="1716" spans="6:70" x14ac:dyDescent="0.25">
      <c r="F1716" s="2">
        <v>43798</v>
      </c>
      <c r="G1716">
        <v>1.556</v>
      </c>
      <c r="H1716" s="43">
        <v>43833</v>
      </c>
      <c r="I1716">
        <v>1.7047000000000001</v>
      </c>
      <c r="L1716" s="2">
        <v>43749</v>
      </c>
      <c r="M1716" t="str">
        <v>912828Y9</v>
      </c>
      <c r="N1716">
        <v>-0.105</v>
      </c>
      <c r="O1716">
        <v>1.88707</v>
      </c>
      <c r="P1716">
        <v>0.78069999999999995</v>
      </c>
      <c r="Q1716">
        <v>129.875</v>
      </c>
      <c r="R1716">
        <f>VLOOKUP(M1716,工作表1!$A$3:$B$1000,2,FALSE)</f>
        <v>1.875</v>
      </c>
      <c r="S1716" t="str">
        <f>VLOOKUP(M1716,工作表1!$A$3:$C$1000,3,FALSE)</f>
        <v>2026/7/31</v>
      </c>
      <c r="T1716">
        <f t="shared" si="865"/>
        <v>1.647</v>
      </c>
      <c r="U1716">
        <f t="shared" si="864"/>
        <v>0.22799999999999998</v>
      </c>
      <c r="V1716" s="43">
        <f t="shared" si="876"/>
        <v>43861</v>
      </c>
      <c r="W1716" s="43">
        <f t="shared" si="866"/>
        <v>43830</v>
      </c>
      <c r="X1716" s="45">
        <f t="shared" si="877"/>
        <v>0.38213315217391303</v>
      </c>
      <c r="Y1716" s="45">
        <f t="shared" si="878"/>
        <v>0.78281808368076233</v>
      </c>
      <c r="Z1716" s="47">
        <f t="shared" si="879"/>
        <v>101.35679036005789</v>
      </c>
      <c r="AA1716" s="47">
        <f t="shared" si="880"/>
        <v>129.04623750522845</v>
      </c>
      <c r="AB1716" s="45">
        <f t="shared" si="881"/>
        <v>1.6416999999999999</v>
      </c>
      <c r="AC1716" s="2" t="str">
        <f t="shared" si="867"/>
        <v>TY1</v>
      </c>
      <c r="AD1716">
        <f t="shared" si="868"/>
        <v>129.875</v>
      </c>
      <c r="AE1716">
        <f t="shared" si="869"/>
        <v>129.90625</v>
      </c>
      <c r="AF1716" s="49">
        <f t="shared" si="896"/>
        <v>-3.125E-2</v>
      </c>
      <c r="AG1716" s="3">
        <f t="shared" si="882"/>
        <v>129.04623750522845</v>
      </c>
      <c r="AH1716">
        <f t="shared" si="883"/>
        <v>128.19651685381095</v>
      </c>
      <c r="AI1716" s="51">
        <f t="shared" si="884"/>
        <v>0.84972065141749908</v>
      </c>
      <c r="AJ1716" s="52">
        <f t="shared" si="885"/>
        <v>0.88097065141749908</v>
      </c>
      <c r="AK1716" s="2">
        <v>43749</v>
      </c>
      <c r="AL1716" t="str">
        <v>912828U2</v>
      </c>
      <c r="AM1716">
        <v>-0.68759999999999999</v>
      </c>
      <c r="AN1716">
        <v>1.9170100000000001</v>
      </c>
      <c r="AO1716">
        <v>0.7873</v>
      </c>
      <c r="AP1716">
        <v>129.90625</v>
      </c>
      <c r="AQ1716">
        <f>VLOOKUP(AL1716,工作表1!$F$3:$G$1000,2,FALSE)</f>
        <v>2</v>
      </c>
      <c r="AR1716" t="str">
        <f>VLOOKUP(AL1716,工作表1!$F$3:$H$1000,3,FALSE)</f>
        <v>2026/11/15</v>
      </c>
      <c r="AS1716">
        <f t="shared" si="870"/>
        <v>1.647</v>
      </c>
      <c r="AT1716">
        <f t="shared" si="871"/>
        <v>0.35299999999999998</v>
      </c>
      <c r="AU1716" s="43">
        <f t="shared" si="886"/>
        <v>43784</v>
      </c>
      <c r="AV1716" s="43">
        <f t="shared" si="872"/>
        <v>43921</v>
      </c>
      <c r="AW1716" s="45">
        <f t="shared" si="887"/>
        <v>0.82608695652173914</v>
      </c>
      <c r="AX1716" s="45">
        <f t="shared" si="888"/>
        <v>1.7521143537820132</v>
      </c>
      <c r="AY1716" s="47">
        <f t="shared" si="889"/>
        <v>102.2516353217451</v>
      </c>
      <c r="AZ1716" s="47">
        <f t="shared" si="890"/>
        <v>128.19651685381095</v>
      </c>
      <c r="BA1716" s="43"/>
      <c r="BC1716" s="2">
        <v>43748</v>
      </c>
      <c r="BD1716" t="str">
        <v>912828V9</v>
      </c>
      <c r="BE1716">
        <v>-4.3452999999999999</v>
      </c>
      <c r="BF1716">
        <v>2.1149</v>
      </c>
      <c r="BG1716">
        <v>0.80059999999999998</v>
      </c>
      <c r="BH1716">
        <v>130.796875</v>
      </c>
      <c r="BI1716">
        <f>VLOOKUP(BD1716,工作表1!$K$3:$L$1000,2,FALSE)</f>
        <v>2.25</v>
      </c>
      <c r="BJ1716" t="str">
        <f>VLOOKUP(BD1716,工作表1!$K$3:$M$1000,3,FALSE)</f>
        <v>2027/2/15</v>
      </c>
      <c r="BK1716">
        <f t="shared" si="873"/>
        <v>1.63453</v>
      </c>
      <c r="BL1716">
        <f t="shared" si="874"/>
        <v>0.61546999999999996</v>
      </c>
      <c r="BM1716" s="43">
        <f t="shared" si="891"/>
        <v>43876</v>
      </c>
      <c r="BN1716" s="43">
        <f t="shared" si="875"/>
        <v>44012</v>
      </c>
      <c r="BO1716" s="45">
        <f t="shared" si="892"/>
        <v>0.3485054347826087</v>
      </c>
      <c r="BP1716" s="45">
        <f t="shared" si="893"/>
        <v>1.9697383114949376</v>
      </c>
      <c r="BQ1716" s="47">
        <f t="shared" si="894"/>
        <v>104.70178659633996</v>
      </c>
      <c r="BR1716" s="47">
        <f t="shared" si="895"/>
        <v>128.19704903693872</v>
      </c>
    </row>
    <row r="1717" spans="6:70" x14ac:dyDescent="0.25">
      <c r="F1717" s="2">
        <v>43797</v>
      </c>
      <c r="G1717">
        <v>1.552</v>
      </c>
      <c r="H1717" s="43">
        <v>43832</v>
      </c>
      <c r="I1717">
        <v>1.7929999999999999</v>
      </c>
      <c r="L1717" s="2">
        <v>43748</v>
      </c>
      <c r="M1717" t="str">
        <v>912828Y9</v>
      </c>
      <c r="N1717">
        <v>-0.2072</v>
      </c>
      <c r="O1717">
        <v>1.9651099999999999</v>
      </c>
      <c r="P1717">
        <v>0.78069999999999995</v>
      </c>
      <c r="Q1717">
        <v>130.703125</v>
      </c>
      <c r="R1717">
        <f>VLOOKUP(M1717,工作表1!$A$3:$B$1000,2,FALSE)</f>
        <v>1.875</v>
      </c>
      <c r="S1717" t="str">
        <f>VLOOKUP(M1717,工作表1!$A$3:$C$1000,3,FALSE)</f>
        <v>2026/7/31</v>
      </c>
      <c r="T1717">
        <f t="shared" si="865"/>
        <v>1.63453</v>
      </c>
      <c r="U1717">
        <f t="shared" si="864"/>
        <v>0.24046999999999996</v>
      </c>
      <c r="V1717" s="43">
        <f t="shared" si="876"/>
        <v>43861</v>
      </c>
      <c r="W1717" s="43">
        <f t="shared" si="866"/>
        <v>43830</v>
      </c>
      <c r="X1717" s="45">
        <f t="shared" si="877"/>
        <v>0.36684782608695654</v>
      </c>
      <c r="Y1717" s="45">
        <f t="shared" si="878"/>
        <v>0.78294371649791539</v>
      </c>
      <c r="Z1717" s="47">
        <f t="shared" si="879"/>
        <v>101.99227016437202</v>
      </c>
      <c r="AA1717" s="47">
        <f t="shared" si="880"/>
        <v>129.82655953735156</v>
      </c>
      <c r="AB1717" s="45">
        <f t="shared" si="881"/>
        <v>1.5774999999999999</v>
      </c>
      <c r="AC1717" s="2" t="str">
        <f t="shared" si="867"/>
        <v>TY1</v>
      </c>
      <c r="AD1717">
        <f t="shared" si="868"/>
        <v>130.703125</v>
      </c>
      <c r="AE1717">
        <f t="shared" si="869"/>
        <v>130.796875</v>
      </c>
      <c r="AF1717" s="49">
        <f t="shared" si="896"/>
        <v>-9.375E-2</v>
      </c>
      <c r="AG1717" s="3">
        <f t="shared" si="882"/>
        <v>129.82655953735156</v>
      </c>
      <c r="AH1717">
        <f t="shared" si="883"/>
        <v>129.00560896453325</v>
      </c>
      <c r="AI1717" s="51">
        <f t="shared" si="884"/>
        <v>0.82095057281830464</v>
      </c>
      <c r="AJ1717" s="52">
        <f t="shared" si="885"/>
        <v>0.91470057281830464</v>
      </c>
      <c r="AK1717" s="2">
        <v>43748</v>
      </c>
      <c r="AL1717" t="str">
        <v>912828U2</v>
      </c>
      <c r="AM1717">
        <v>-0.93120000000000003</v>
      </c>
      <c r="AN1717">
        <v>1.9961599999999999</v>
      </c>
      <c r="AO1717">
        <v>0.7873</v>
      </c>
      <c r="AP1717">
        <v>130.796875</v>
      </c>
      <c r="AQ1717">
        <f>VLOOKUP(AL1717,工作表1!$F$3:$G$1000,2,FALSE)</f>
        <v>2</v>
      </c>
      <c r="AR1717" t="str">
        <f>VLOOKUP(AL1717,工作表1!$F$3:$H$1000,3,FALSE)</f>
        <v>2026/11/15</v>
      </c>
      <c r="AS1717">
        <f t="shared" si="870"/>
        <v>1.63453</v>
      </c>
      <c r="AT1717">
        <f t="shared" si="871"/>
        <v>0.36546999999999996</v>
      </c>
      <c r="AU1717" s="43">
        <f t="shared" si="886"/>
        <v>43784</v>
      </c>
      <c r="AV1717" s="43">
        <f t="shared" si="872"/>
        <v>43921</v>
      </c>
      <c r="AW1717" s="45">
        <f t="shared" si="887"/>
        <v>0.80978260869565222</v>
      </c>
      <c r="AX1717" s="45">
        <f t="shared" si="888"/>
        <v>1.7522483621203098</v>
      </c>
      <c r="AY1717" s="47">
        <f t="shared" si="889"/>
        <v>102.91806807324126</v>
      </c>
      <c r="AZ1717" s="47">
        <f t="shared" si="890"/>
        <v>129.00560896453325</v>
      </c>
      <c r="BA1717" s="43"/>
      <c r="BC1717" s="2">
        <v>43747</v>
      </c>
      <c r="BD1717" t="str">
        <v>912828V9</v>
      </c>
      <c r="BE1717">
        <v>-3.9784000000000002</v>
      </c>
      <c r="BF1717">
        <v>2.0935100000000002</v>
      </c>
      <c r="BG1717">
        <v>0.80059999999999998</v>
      </c>
      <c r="BH1717">
        <v>131.390625</v>
      </c>
      <c r="BI1717">
        <f>VLOOKUP(BD1717,工作表1!$K$3:$L$1000,2,FALSE)</f>
        <v>2.25</v>
      </c>
      <c r="BJ1717" t="str">
        <f>VLOOKUP(BD1717,工作表1!$K$3:$M$1000,3,FALSE)</f>
        <v>2027/2/15</v>
      </c>
      <c r="BK1717">
        <f t="shared" si="873"/>
        <v>1.6319999999999999</v>
      </c>
      <c r="BL1717">
        <f t="shared" si="874"/>
        <v>0.6180000000000001</v>
      </c>
      <c r="BM1717" s="43">
        <f t="shared" si="891"/>
        <v>43876</v>
      </c>
      <c r="BN1717" s="43">
        <f t="shared" si="875"/>
        <v>44012</v>
      </c>
      <c r="BO1717" s="45">
        <f t="shared" si="892"/>
        <v>0.34239130434782611</v>
      </c>
      <c r="BP1717" s="45">
        <f t="shared" si="893"/>
        <v>1.9697885646217987</v>
      </c>
      <c r="BQ1717" s="47">
        <f t="shared" si="894"/>
        <v>105.18633803137581</v>
      </c>
      <c r="BR1717" s="47">
        <f t="shared" si="895"/>
        <v>128.79014910547284</v>
      </c>
    </row>
    <row r="1718" spans="6:70" x14ac:dyDescent="0.25">
      <c r="F1718" s="2">
        <v>43796</v>
      </c>
      <c r="G1718">
        <v>1.5569999999999999</v>
      </c>
      <c r="H1718" s="43">
        <v>43831</v>
      </c>
      <c r="I1718">
        <v>1.8312999999999999</v>
      </c>
      <c r="L1718" s="2">
        <v>43747</v>
      </c>
      <c r="M1718" t="str">
        <v>912828Y9</v>
      </c>
      <c r="N1718">
        <v>-0.1138</v>
      </c>
      <c r="O1718">
        <v>1.9471799999999999</v>
      </c>
      <c r="P1718">
        <v>0.78069999999999995</v>
      </c>
      <c r="Q1718">
        <v>131.28125</v>
      </c>
      <c r="R1718">
        <f>VLOOKUP(M1718,工作表1!$A$3:$B$1000,2,FALSE)</f>
        <v>1.875</v>
      </c>
      <c r="S1718" t="str">
        <f>VLOOKUP(M1718,工作表1!$A$3:$C$1000,3,FALSE)</f>
        <v>2026/7/31</v>
      </c>
      <c r="T1718">
        <f t="shared" si="865"/>
        <v>1.6319999999999999</v>
      </c>
      <c r="U1718">
        <f t="shared" si="864"/>
        <v>0.2430000000000001</v>
      </c>
      <c r="V1718" s="43">
        <f t="shared" si="876"/>
        <v>43861</v>
      </c>
      <c r="W1718" s="43">
        <f t="shared" si="866"/>
        <v>43830</v>
      </c>
      <c r="X1718" s="45">
        <f t="shared" si="877"/>
        <v>0.36175271739130432</v>
      </c>
      <c r="Y1718" s="45">
        <f t="shared" si="878"/>
        <v>0.782985594103633</v>
      </c>
      <c r="Z1718" s="47">
        <f t="shared" si="879"/>
        <v>102.44540863866399</v>
      </c>
      <c r="AA1718" s="47">
        <f t="shared" si="880"/>
        <v>130.39617912192966</v>
      </c>
      <c r="AB1718" s="45">
        <f t="shared" si="881"/>
        <v>1.4923999999999999</v>
      </c>
      <c r="AC1718" s="2" t="str">
        <f t="shared" si="867"/>
        <v>TY1</v>
      </c>
      <c r="AD1718">
        <f t="shared" si="868"/>
        <v>131.28125</v>
      </c>
      <c r="AE1718">
        <f t="shared" si="869"/>
        <v>131.390625</v>
      </c>
      <c r="AF1718" s="49">
        <f t="shared" si="896"/>
        <v>-0.109375</v>
      </c>
      <c r="AG1718" s="3">
        <f t="shared" si="882"/>
        <v>130.39617912192966</v>
      </c>
      <c r="AH1718">
        <f t="shared" si="883"/>
        <v>129.58972386714709</v>
      </c>
      <c r="AI1718" s="51">
        <f t="shared" si="884"/>
        <v>0.80645525478257696</v>
      </c>
      <c r="AJ1718" s="52">
        <f t="shared" si="885"/>
        <v>0.91583025478257696</v>
      </c>
      <c r="AK1718" s="2">
        <v>43747</v>
      </c>
      <c r="AL1718" t="str">
        <v>912828U2</v>
      </c>
      <c r="AM1718">
        <v>-0.82379999999999998</v>
      </c>
      <c r="AN1718">
        <v>1.9838</v>
      </c>
      <c r="AO1718">
        <v>0.7873</v>
      </c>
      <c r="AP1718">
        <v>131.390625</v>
      </c>
      <c r="AQ1718">
        <f>VLOOKUP(AL1718,工作表1!$F$3:$G$1000,2,FALSE)</f>
        <v>2</v>
      </c>
      <c r="AR1718" t="str">
        <f>VLOOKUP(AL1718,工作表1!$F$3:$H$1000,3,FALSE)</f>
        <v>2026/11/15</v>
      </c>
      <c r="AS1718">
        <f t="shared" si="870"/>
        <v>1.6319999999999999</v>
      </c>
      <c r="AT1718">
        <f t="shared" si="871"/>
        <v>0.3680000000000001</v>
      </c>
      <c r="AU1718" s="43">
        <f t="shared" si="886"/>
        <v>43784</v>
      </c>
      <c r="AV1718" s="43">
        <f t="shared" si="872"/>
        <v>43921</v>
      </c>
      <c r="AW1718" s="45">
        <f t="shared" si="887"/>
        <v>0.80434782608695654</v>
      </c>
      <c r="AX1718" s="45">
        <f t="shared" si="888"/>
        <v>1.7522930315664085</v>
      </c>
      <c r="AY1718" s="47">
        <f t="shared" si="889"/>
        <v>103.38701772845879</v>
      </c>
      <c r="AZ1718" s="47">
        <f t="shared" si="890"/>
        <v>129.58972386714709</v>
      </c>
      <c r="BA1718" s="43"/>
      <c r="BC1718" s="2">
        <v>43746</v>
      </c>
      <c r="BD1718" t="str">
        <v>912828V9</v>
      </c>
      <c r="BE1718">
        <v>-3.4550999999999998</v>
      </c>
      <c r="BF1718">
        <v>2.0542500000000001</v>
      </c>
      <c r="BG1718">
        <v>0.80059999999999998</v>
      </c>
      <c r="BH1718">
        <v>131.828125</v>
      </c>
      <c r="BI1718">
        <f>VLOOKUP(BD1718,工作表1!$K$3:$L$1000,2,FALSE)</f>
        <v>2.25</v>
      </c>
      <c r="BJ1718" t="str">
        <f>VLOOKUP(BD1718,工作表1!$K$3:$M$1000,3,FALSE)</f>
        <v>2027/2/15</v>
      </c>
      <c r="BK1718">
        <f t="shared" si="873"/>
        <v>1.63</v>
      </c>
      <c r="BL1718">
        <f t="shared" si="874"/>
        <v>0.62000000000000011</v>
      </c>
      <c r="BM1718" s="43">
        <f t="shared" si="891"/>
        <v>43876</v>
      </c>
      <c r="BN1718" s="43">
        <f t="shared" si="875"/>
        <v>44012</v>
      </c>
      <c r="BO1718" s="45">
        <f t="shared" si="892"/>
        <v>0.33627717391304346</v>
      </c>
      <c r="BP1718" s="45">
        <f t="shared" si="893"/>
        <v>1.9698388177486599</v>
      </c>
      <c r="BQ1718" s="47">
        <f t="shared" si="894"/>
        <v>105.5617295810442</v>
      </c>
      <c r="BR1718" s="47">
        <f t="shared" si="895"/>
        <v>129.24737132984743</v>
      </c>
    </row>
    <row r="1719" spans="6:70" x14ac:dyDescent="0.25">
      <c r="F1719" s="2">
        <v>43795</v>
      </c>
      <c r="G1719">
        <v>1.5549999999999999</v>
      </c>
      <c r="H1719" s="43">
        <v>43830</v>
      </c>
      <c r="I1719">
        <v>1.8312999999999999</v>
      </c>
      <c r="L1719" s="2">
        <v>43746</v>
      </c>
      <c r="M1719" t="str">
        <v>912828Y9</v>
      </c>
      <c r="N1719">
        <v>0.28270000000000001</v>
      </c>
      <c r="O1719">
        <v>1.8778600000000001</v>
      </c>
      <c r="P1719">
        <v>0.78069999999999995</v>
      </c>
      <c r="Q1719">
        <v>131.703125</v>
      </c>
      <c r="R1719">
        <f>VLOOKUP(M1719,工作表1!$A$3:$B$1000,2,FALSE)</f>
        <v>1.875</v>
      </c>
      <c r="S1719" t="str">
        <f>VLOOKUP(M1719,工作表1!$A$3:$C$1000,3,FALSE)</f>
        <v>2026/7/31</v>
      </c>
      <c r="T1719">
        <f t="shared" si="865"/>
        <v>1.63</v>
      </c>
      <c r="U1719">
        <f t="shared" si="864"/>
        <v>0.24500000000000011</v>
      </c>
      <c r="V1719" s="43">
        <f t="shared" si="876"/>
        <v>43861</v>
      </c>
      <c r="W1719" s="43">
        <f t="shared" si="866"/>
        <v>43830</v>
      </c>
      <c r="X1719" s="45">
        <f t="shared" si="877"/>
        <v>0.35665760869565222</v>
      </c>
      <c r="Y1719" s="45">
        <f t="shared" si="878"/>
        <v>0.78302747170935083</v>
      </c>
      <c r="Z1719" s="47">
        <f t="shared" si="879"/>
        <v>102.78966565768685</v>
      </c>
      <c r="AA1719" s="47">
        <f t="shared" si="880"/>
        <v>130.82647077467703</v>
      </c>
      <c r="AB1719" s="45">
        <f t="shared" si="881"/>
        <v>1.4407000000000001</v>
      </c>
      <c r="AC1719" s="2" t="str">
        <f t="shared" si="867"/>
        <v>TY1</v>
      </c>
      <c r="AD1719">
        <f t="shared" si="868"/>
        <v>131.703125</v>
      </c>
      <c r="AE1719">
        <f t="shared" si="869"/>
        <v>131.828125</v>
      </c>
      <c r="AF1719" s="49">
        <f t="shared" si="896"/>
        <v>-0.125</v>
      </c>
      <c r="AG1719" s="3">
        <f t="shared" si="882"/>
        <v>130.82647077467703</v>
      </c>
      <c r="AH1719">
        <f t="shared" si="883"/>
        <v>130.05563858466229</v>
      </c>
      <c r="AI1719" s="51">
        <f t="shared" si="884"/>
        <v>0.7708321900147439</v>
      </c>
      <c r="AJ1719" s="52">
        <f t="shared" si="885"/>
        <v>0.8958321900147439</v>
      </c>
      <c r="AK1719" s="2">
        <v>43746</v>
      </c>
      <c r="AL1719" t="str">
        <v>912828U2</v>
      </c>
      <c r="AM1719">
        <v>-3.5000000000000001E-3</v>
      </c>
      <c r="AN1719">
        <v>1.9152199999999999</v>
      </c>
      <c r="AO1719">
        <v>0.7873</v>
      </c>
      <c r="AP1719">
        <v>131.828125</v>
      </c>
      <c r="AQ1719">
        <f>VLOOKUP(AL1719,工作表1!$F$3:$G$1000,2,FALSE)</f>
        <v>2</v>
      </c>
      <c r="AR1719" t="str">
        <f>VLOOKUP(AL1719,工作表1!$F$3:$H$1000,3,FALSE)</f>
        <v>2026/11/15</v>
      </c>
      <c r="AS1719">
        <f t="shared" si="870"/>
        <v>1.63</v>
      </c>
      <c r="AT1719">
        <f t="shared" si="871"/>
        <v>0.37000000000000011</v>
      </c>
      <c r="AU1719" s="43">
        <f t="shared" si="886"/>
        <v>43784</v>
      </c>
      <c r="AV1719" s="43">
        <f t="shared" si="872"/>
        <v>43921</v>
      </c>
      <c r="AW1719" s="45">
        <f t="shared" si="887"/>
        <v>0.79891304347826086</v>
      </c>
      <c r="AX1719" s="45">
        <f t="shared" si="888"/>
        <v>1.7523377010125074</v>
      </c>
      <c r="AY1719" s="47">
        <f t="shared" si="889"/>
        <v>103.76266626683703</v>
      </c>
      <c r="AZ1719" s="47">
        <f t="shared" si="890"/>
        <v>130.05563858466229</v>
      </c>
      <c r="BA1719" s="43"/>
      <c r="BC1719" s="2">
        <v>43745</v>
      </c>
      <c r="BD1719" t="str">
        <v>912828V9</v>
      </c>
      <c r="BE1719">
        <v>-3.8702000000000001</v>
      </c>
      <c r="BF1719">
        <v>2.0696500000000002</v>
      </c>
      <c r="BG1719">
        <v>0.80059999999999998</v>
      </c>
      <c r="BH1719">
        <v>131.625</v>
      </c>
      <c r="BI1719">
        <f>VLOOKUP(BD1719,工作表1!$K$3:$L$1000,2,FALSE)</f>
        <v>2.25</v>
      </c>
      <c r="BJ1719" t="str">
        <f>VLOOKUP(BD1719,工作表1!$K$3:$M$1000,3,FALSE)</f>
        <v>2027/2/15</v>
      </c>
      <c r="BK1719">
        <f t="shared" si="873"/>
        <v>1.6659999999999999</v>
      </c>
      <c r="BL1719">
        <f t="shared" si="874"/>
        <v>0.58400000000000007</v>
      </c>
      <c r="BM1719" s="43">
        <f t="shared" si="891"/>
        <v>43876</v>
      </c>
      <c r="BN1719" s="43">
        <f t="shared" si="875"/>
        <v>44012</v>
      </c>
      <c r="BO1719" s="45">
        <f t="shared" si="892"/>
        <v>0.33016304347826092</v>
      </c>
      <c r="BP1719" s="45">
        <f t="shared" si="893"/>
        <v>1.9698890708755212</v>
      </c>
      <c r="BQ1719" s="47">
        <f t="shared" si="894"/>
        <v>105.3778614309953</v>
      </c>
      <c r="BR1719" s="47">
        <f t="shared" si="895"/>
        <v>129.04109988316205</v>
      </c>
    </row>
    <row r="1720" spans="6:70" x14ac:dyDescent="0.25">
      <c r="F1720" s="2">
        <v>43794</v>
      </c>
      <c r="G1720">
        <v>1.5565</v>
      </c>
      <c r="H1720" s="43">
        <v>43829</v>
      </c>
      <c r="I1720">
        <v>1.7977000000000001</v>
      </c>
      <c r="L1720" s="2">
        <v>43745</v>
      </c>
      <c r="M1720" t="str">
        <v>9128287B</v>
      </c>
      <c r="N1720">
        <v>-0.53180000000000005</v>
      </c>
      <c r="O1720">
        <v>1.98306</v>
      </c>
      <c r="P1720">
        <v>0.78069999999999995</v>
      </c>
      <c r="Q1720">
        <v>131.515625</v>
      </c>
      <c r="R1720">
        <f>VLOOKUP(M1720,工作表1!$A$3:$B$1000,2,FALSE)</f>
        <v>1.875</v>
      </c>
      <c r="S1720" t="str">
        <f>VLOOKUP(M1720,工作表1!$A$3:$C$1000,3,FALSE)</f>
        <v>2026/6/30</v>
      </c>
      <c r="T1720">
        <f t="shared" si="865"/>
        <v>1.6659999999999999</v>
      </c>
      <c r="U1720">
        <f t="shared" si="864"/>
        <v>0.20900000000000007</v>
      </c>
      <c r="V1720" s="43">
        <f t="shared" si="876"/>
        <v>43830</v>
      </c>
      <c r="W1720" s="43">
        <f t="shared" si="866"/>
        <v>43830</v>
      </c>
      <c r="X1720" s="45">
        <f t="shared" si="877"/>
        <v>0.51229508196721318</v>
      </c>
      <c r="Y1720" s="45">
        <f t="shared" si="878"/>
        <v>0.94380193128228163</v>
      </c>
      <c r="Z1720" s="47">
        <f t="shared" si="879"/>
        <v>102.60589193760144</v>
      </c>
      <c r="AA1720" s="47">
        <f t="shared" si="880"/>
        <v>130.59175002374474</v>
      </c>
      <c r="AB1720" s="45">
        <f t="shared" si="881"/>
        <v>1.476</v>
      </c>
      <c r="AC1720" s="2" t="str">
        <f t="shared" si="867"/>
        <v>TY1</v>
      </c>
      <c r="AD1720">
        <f t="shared" si="868"/>
        <v>131.515625</v>
      </c>
      <c r="AE1720">
        <f t="shared" si="869"/>
        <v>131.625</v>
      </c>
      <c r="AF1720" s="49">
        <f t="shared" si="896"/>
        <v>-0.109375</v>
      </c>
      <c r="AG1720" s="3">
        <f t="shared" si="882"/>
        <v>130.59175002374474</v>
      </c>
      <c r="AH1720">
        <f t="shared" si="883"/>
        <v>129.83509504895639</v>
      </c>
      <c r="AI1720" s="51">
        <f t="shared" si="884"/>
        <v>0.75665497478834709</v>
      </c>
      <c r="AJ1720" s="52">
        <f t="shared" si="885"/>
        <v>0.86602997478834709</v>
      </c>
      <c r="AK1720" s="2">
        <v>43745</v>
      </c>
      <c r="AL1720" t="str">
        <v>912828U2</v>
      </c>
      <c r="AM1720">
        <v>-0.45229999999999998</v>
      </c>
      <c r="AN1720">
        <v>1.9420599999999999</v>
      </c>
      <c r="AO1720">
        <v>0.7873</v>
      </c>
      <c r="AP1720">
        <v>131.625</v>
      </c>
      <c r="AQ1720">
        <f>VLOOKUP(AL1720,工作表1!$F$3:$G$1000,2,FALSE)</f>
        <v>2</v>
      </c>
      <c r="AR1720" t="str">
        <f>VLOOKUP(AL1720,工作表1!$F$3:$H$1000,3,FALSE)</f>
        <v>2026/11/15</v>
      </c>
      <c r="AS1720">
        <f t="shared" si="870"/>
        <v>1.6659999999999999</v>
      </c>
      <c r="AT1720">
        <f t="shared" si="871"/>
        <v>0.33400000000000007</v>
      </c>
      <c r="AU1720" s="43">
        <f t="shared" si="886"/>
        <v>43784</v>
      </c>
      <c r="AV1720" s="43">
        <f t="shared" si="872"/>
        <v>43921</v>
      </c>
      <c r="AW1720" s="45">
        <f t="shared" si="887"/>
        <v>0.79347826086956519</v>
      </c>
      <c r="AX1720" s="45">
        <f t="shared" si="888"/>
        <v>1.7523823704586063</v>
      </c>
      <c r="AY1720" s="47">
        <f t="shared" si="889"/>
        <v>103.57940511134322</v>
      </c>
      <c r="AZ1720" s="47">
        <f t="shared" si="890"/>
        <v>129.83509504895639</v>
      </c>
      <c r="BA1720" s="43"/>
      <c r="BC1720" s="2">
        <v>43742</v>
      </c>
      <c r="BD1720" t="str">
        <v>912828V9</v>
      </c>
      <c r="BE1720">
        <v>-3.4428000000000001</v>
      </c>
      <c r="BF1720">
        <v>2.0554999999999999</v>
      </c>
      <c r="BG1720">
        <v>0.80059999999999998</v>
      </c>
      <c r="BH1720">
        <v>132.046875</v>
      </c>
      <c r="BI1720">
        <f>VLOOKUP(BD1720,工作表1!$K$3:$L$1000,2,FALSE)</f>
        <v>2.25</v>
      </c>
      <c r="BJ1720" t="str">
        <f>VLOOKUP(BD1720,工作表1!$K$3:$M$1000,3,FALSE)</f>
        <v>2027/2/15</v>
      </c>
      <c r="BK1720">
        <f t="shared" si="873"/>
        <v>1.6659999999999999</v>
      </c>
      <c r="BL1720">
        <f t="shared" si="874"/>
        <v>0.58400000000000007</v>
      </c>
      <c r="BM1720" s="43">
        <f t="shared" si="891"/>
        <v>43876</v>
      </c>
      <c r="BN1720" s="43">
        <f t="shared" si="875"/>
        <v>44012</v>
      </c>
      <c r="BO1720" s="45">
        <f t="shared" si="892"/>
        <v>0.32404891304347827</v>
      </c>
      <c r="BP1720" s="45">
        <f t="shared" si="893"/>
        <v>1.9699393240023824</v>
      </c>
      <c r="BQ1720" s="47">
        <f t="shared" si="894"/>
        <v>105.72173529544807</v>
      </c>
      <c r="BR1720" s="47">
        <f t="shared" si="895"/>
        <v>129.46091139238681</v>
      </c>
    </row>
    <row r="1721" spans="6:70" x14ac:dyDescent="0.25">
      <c r="F1721" s="2">
        <v>43791</v>
      </c>
      <c r="G1721">
        <v>1.55</v>
      </c>
      <c r="H1721" s="43">
        <v>43826</v>
      </c>
      <c r="I1721">
        <v>1.8001</v>
      </c>
      <c r="L1721" s="2">
        <v>43742</v>
      </c>
      <c r="M1721" t="str">
        <v>912828Y9</v>
      </c>
      <c r="N1721">
        <v>0.27429999999999999</v>
      </c>
      <c r="O1721">
        <v>1.88286</v>
      </c>
      <c r="P1721">
        <v>0.78069999999999995</v>
      </c>
      <c r="Q1721">
        <v>131.90625</v>
      </c>
      <c r="R1721">
        <f>VLOOKUP(M1721,工作表1!$A$3:$B$1000,2,FALSE)</f>
        <v>1.875</v>
      </c>
      <c r="S1721" t="str">
        <f>VLOOKUP(M1721,工作表1!$A$3:$C$1000,3,FALSE)</f>
        <v>2026/7/31</v>
      </c>
      <c r="T1721">
        <f t="shared" si="865"/>
        <v>1.6659999999999999</v>
      </c>
      <c r="U1721">
        <f t="shared" si="864"/>
        <v>0.20900000000000007</v>
      </c>
      <c r="V1721" s="43">
        <f t="shared" si="876"/>
        <v>43861</v>
      </c>
      <c r="W1721" s="43">
        <f t="shared" si="866"/>
        <v>43830</v>
      </c>
      <c r="X1721" s="45">
        <f t="shared" si="877"/>
        <v>0.34646739130434778</v>
      </c>
      <c r="Y1721" s="45">
        <f t="shared" si="878"/>
        <v>0.78311122692078605</v>
      </c>
      <c r="Z1721" s="47">
        <f t="shared" si="879"/>
        <v>102.93509321038559</v>
      </c>
      <c r="AA1721" s="47">
        <f t="shared" si="880"/>
        <v>131.0034683568006</v>
      </c>
      <c r="AB1721" s="45">
        <f t="shared" si="881"/>
        <v>1.4432</v>
      </c>
      <c r="AC1721" s="2" t="str">
        <f t="shared" si="867"/>
        <v>TY1</v>
      </c>
      <c r="AD1721">
        <f t="shared" si="868"/>
        <v>131.90625</v>
      </c>
      <c r="AE1721">
        <f t="shared" si="869"/>
        <v>132.046875</v>
      </c>
      <c r="AF1721" s="49">
        <f t="shared" si="896"/>
        <v>-0.140625</v>
      </c>
      <c r="AG1721" s="3">
        <f t="shared" si="882"/>
        <v>131.0034683568006</v>
      </c>
      <c r="AH1721">
        <f t="shared" si="883"/>
        <v>130.24187613977713</v>
      </c>
      <c r="AI1721" s="51">
        <f t="shared" si="884"/>
        <v>0.76159221702346258</v>
      </c>
      <c r="AJ1721" s="52">
        <f t="shared" si="885"/>
        <v>0.90221721702346258</v>
      </c>
      <c r="AK1721" s="2">
        <v>43742</v>
      </c>
      <c r="AL1721" t="str">
        <v>912828U2</v>
      </c>
      <c r="AM1721">
        <v>-0.41689999999999999</v>
      </c>
      <c r="AN1721">
        <v>1.94364</v>
      </c>
      <c r="AO1721">
        <v>0.7873</v>
      </c>
      <c r="AP1721">
        <v>132.046875</v>
      </c>
      <c r="AQ1721">
        <f>VLOOKUP(AL1721,工作表1!$F$3:$G$1000,2,FALSE)</f>
        <v>2</v>
      </c>
      <c r="AR1721" t="str">
        <f>VLOOKUP(AL1721,工作表1!$F$3:$H$1000,3,FALSE)</f>
        <v>2026/11/15</v>
      </c>
      <c r="AS1721">
        <f t="shared" si="870"/>
        <v>1.6659999999999999</v>
      </c>
      <c r="AT1721">
        <f t="shared" si="871"/>
        <v>0.33400000000000007</v>
      </c>
      <c r="AU1721" s="43">
        <f t="shared" si="886"/>
        <v>43784</v>
      </c>
      <c r="AV1721" s="43">
        <f t="shared" si="872"/>
        <v>43921</v>
      </c>
      <c r="AW1721" s="45">
        <f t="shared" si="887"/>
        <v>0.78804347826086951</v>
      </c>
      <c r="AX1721" s="45">
        <f t="shared" si="888"/>
        <v>1.7524270399047053</v>
      </c>
      <c r="AY1721" s="47">
        <f t="shared" si="889"/>
        <v>103.90743663431381</v>
      </c>
      <c r="AZ1721" s="47">
        <f t="shared" si="890"/>
        <v>130.24187613977713</v>
      </c>
      <c r="BA1721" s="43"/>
      <c r="BC1721" s="2">
        <v>43741</v>
      </c>
      <c r="BD1721" t="str">
        <v>912828V9</v>
      </c>
      <c r="BE1721">
        <v>-4.2378999999999998</v>
      </c>
      <c r="BF1721">
        <v>2.08264</v>
      </c>
      <c r="BG1721">
        <v>0.80059999999999998</v>
      </c>
      <c r="BH1721">
        <v>131.875</v>
      </c>
      <c r="BI1721">
        <f>VLOOKUP(BD1721,工作表1!$K$3:$L$1000,2,FALSE)</f>
        <v>2.25</v>
      </c>
      <c r="BJ1721" t="str">
        <f>VLOOKUP(BD1721,工作表1!$K$3:$M$1000,3,FALSE)</f>
        <v>2027/2/15</v>
      </c>
      <c r="BK1721">
        <f t="shared" si="873"/>
        <v>1.655</v>
      </c>
      <c r="BL1721">
        <f t="shared" si="874"/>
        <v>0.59499999999999997</v>
      </c>
      <c r="BM1721" s="43">
        <f t="shared" si="891"/>
        <v>43876</v>
      </c>
      <c r="BN1721" s="43">
        <f t="shared" si="875"/>
        <v>44012</v>
      </c>
      <c r="BO1721" s="45">
        <f t="shared" si="892"/>
        <v>0.30570652173913043</v>
      </c>
      <c r="BP1721" s="45">
        <f t="shared" si="893"/>
        <v>1.970090083382966</v>
      </c>
      <c r="BQ1721" s="47">
        <f t="shared" si="894"/>
        <v>105.57738494064178</v>
      </c>
      <c r="BR1721" s="47">
        <f t="shared" si="895"/>
        <v>129.24117786089968</v>
      </c>
    </row>
    <row r="1722" spans="6:70" x14ac:dyDescent="0.25">
      <c r="F1722" s="2">
        <v>43790</v>
      </c>
      <c r="G1722">
        <v>1.55115</v>
      </c>
      <c r="H1722" s="43">
        <v>43825</v>
      </c>
      <c r="I1722">
        <v>1.8178000000000001</v>
      </c>
      <c r="L1722" s="2">
        <v>43741</v>
      </c>
      <c r="M1722" t="str">
        <v>912828Y9</v>
      </c>
      <c r="N1722">
        <v>-0.3286</v>
      </c>
      <c r="O1722">
        <v>1.9557199999999999</v>
      </c>
      <c r="P1722">
        <v>0.78069999999999995</v>
      </c>
      <c r="Q1722">
        <v>131.75</v>
      </c>
      <c r="R1722">
        <f>VLOOKUP(M1722,工作表1!$A$3:$B$1000,2,FALSE)</f>
        <v>1.875</v>
      </c>
      <c r="S1722" t="str">
        <f>VLOOKUP(M1722,工作表1!$A$3:$C$1000,3,FALSE)</f>
        <v>2026/7/31</v>
      </c>
      <c r="T1722">
        <f t="shared" si="865"/>
        <v>1.655</v>
      </c>
      <c r="U1722">
        <f t="shared" si="864"/>
        <v>0.21999999999999997</v>
      </c>
      <c r="V1722" s="43">
        <f t="shared" si="876"/>
        <v>43861</v>
      </c>
      <c r="W1722" s="43">
        <f t="shared" si="866"/>
        <v>43830</v>
      </c>
      <c r="X1722" s="45">
        <f t="shared" si="877"/>
        <v>0.3311820652173913</v>
      </c>
      <c r="Y1722" s="45">
        <f t="shared" si="878"/>
        <v>0.78323685973793933</v>
      </c>
      <c r="Z1722" s="47">
        <f t="shared" si="879"/>
        <v>102.80501598141116</v>
      </c>
      <c r="AA1722" s="47">
        <f t="shared" si="880"/>
        <v>130.80353953860464</v>
      </c>
      <c r="AB1722" s="45">
        <f t="shared" si="881"/>
        <v>1.4480999999999999</v>
      </c>
      <c r="AC1722" s="2" t="str">
        <f t="shared" si="867"/>
        <v>TY1</v>
      </c>
      <c r="AD1722">
        <f t="shared" si="868"/>
        <v>131.75</v>
      </c>
      <c r="AE1722">
        <f t="shared" si="869"/>
        <v>131.875</v>
      </c>
      <c r="AF1722" s="49">
        <f t="shared" si="896"/>
        <v>-0.125</v>
      </c>
      <c r="AG1722" s="3">
        <f t="shared" si="882"/>
        <v>130.80353953860464</v>
      </c>
      <c r="AH1722">
        <f t="shared" si="883"/>
        <v>130.02084935540884</v>
      </c>
      <c r="AI1722" s="51">
        <f t="shared" si="884"/>
        <v>0.78269018319579686</v>
      </c>
      <c r="AJ1722" s="52">
        <f t="shared" si="885"/>
        <v>0.90769018319579686</v>
      </c>
      <c r="AK1722" s="2">
        <v>43741</v>
      </c>
      <c r="AL1722" t="str">
        <v>912828U2</v>
      </c>
      <c r="AM1722">
        <v>-1.1728000000000001</v>
      </c>
      <c r="AN1722">
        <v>1.9860199999999999</v>
      </c>
      <c r="AO1722">
        <v>0.7873</v>
      </c>
      <c r="AP1722">
        <v>131.875</v>
      </c>
      <c r="AQ1722">
        <f>VLOOKUP(AL1722,工作表1!$F$3:$G$1000,2,FALSE)</f>
        <v>2</v>
      </c>
      <c r="AR1722" t="str">
        <f>VLOOKUP(AL1722,工作表1!$F$3:$H$1000,3,FALSE)</f>
        <v>2026/11/15</v>
      </c>
      <c r="AS1722">
        <f t="shared" si="870"/>
        <v>1.655</v>
      </c>
      <c r="AT1722">
        <f t="shared" si="871"/>
        <v>0.34499999999999997</v>
      </c>
      <c r="AU1722" s="43">
        <f t="shared" si="886"/>
        <v>43784</v>
      </c>
      <c r="AV1722" s="43">
        <f t="shared" si="872"/>
        <v>43921</v>
      </c>
      <c r="AW1722" s="45">
        <f t="shared" si="887"/>
        <v>0.77173913043478259</v>
      </c>
      <c r="AX1722" s="45">
        <f t="shared" si="888"/>
        <v>1.7525610482430016</v>
      </c>
      <c r="AY1722" s="47">
        <f t="shared" si="889"/>
        <v>103.76221000192739</v>
      </c>
      <c r="AZ1722" s="47">
        <f t="shared" si="890"/>
        <v>130.02084935540884</v>
      </c>
      <c r="BA1722" s="43"/>
      <c r="BC1722" s="2">
        <v>43740</v>
      </c>
      <c r="BD1722" t="str">
        <v>912828V9</v>
      </c>
      <c r="BE1722">
        <v>-6.4382000000000001</v>
      </c>
      <c r="BF1722">
        <v>2.1239599999999998</v>
      </c>
      <c r="BG1722">
        <v>0.80059999999999998</v>
      </c>
      <c r="BH1722">
        <v>131.28125</v>
      </c>
      <c r="BI1722">
        <f>VLOOKUP(BD1722,工作表1!$K$3:$L$1000,2,FALSE)</f>
        <v>2.25</v>
      </c>
      <c r="BJ1722" t="str">
        <f>VLOOKUP(BD1722,工作表1!$K$3:$M$1000,3,FALSE)</f>
        <v>2027/2/15</v>
      </c>
      <c r="BK1722">
        <f t="shared" si="873"/>
        <v>1.6839999999999999</v>
      </c>
      <c r="BL1722">
        <f t="shared" si="874"/>
        <v>0.56600000000000006</v>
      </c>
      <c r="BM1722" s="43">
        <f t="shared" si="891"/>
        <v>43876</v>
      </c>
      <c r="BN1722" s="43">
        <f t="shared" si="875"/>
        <v>44012</v>
      </c>
      <c r="BO1722" s="45">
        <f t="shared" si="892"/>
        <v>0.29959239130434784</v>
      </c>
      <c r="BP1722" s="45">
        <f t="shared" si="893"/>
        <v>1.9701403365098271</v>
      </c>
      <c r="BQ1722" s="47">
        <f t="shared" si="894"/>
        <v>105.07704712673572</v>
      </c>
      <c r="BR1722" s="47">
        <f t="shared" si="895"/>
        <v>128.63374520529953</v>
      </c>
    </row>
    <row r="1723" spans="6:70" x14ac:dyDescent="0.25">
      <c r="F1723" s="2">
        <v>43789</v>
      </c>
      <c r="G1723">
        <v>1.5429999999999999</v>
      </c>
      <c r="H1723" s="43">
        <v>43824</v>
      </c>
      <c r="I1723">
        <v>1.8274999999999999</v>
      </c>
      <c r="L1723" s="2">
        <v>43740</v>
      </c>
      <c r="M1723" t="str">
        <v>9128287B</v>
      </c>
      <c r="N1723">
        <v>-1.5184</v>
      </c>
      <c r="O1723">
        <v>2.05572</v>
      </c>
      <c r="P1723">
        <v>0.78069999999999995</v>
      </c>
      <c r="Q1723">
        <v>131.140625</v>
      </c>
      <c r="R1723">
        <f>VLOOKUP(M1723,工作表1!$A$3:$B$1000,2,FALSE)</f>
        <v>1.875</v>
      </c>
      <c r="S1723" t="str">
        <f>VLOOKUP(M1723,工作表1!$A$3:$C$1000,3,FALSE)</f>
        <v>2026/6/30</v>
      </c>
      <c r="T1723">
        <f t="shared" si="865"/>
        <v>1.6839999999999999</v>
      </c>
      <c r="U1723">
        <f t="shared" si="864"/>
        <v>0.19100000000000006</v>
      </c>
      <c r="V1723" s="43">
        <f t="shared" si="876"/>
        <v>43830</v>
      </c>
      <c r="W1723" s="43">
        <f t="shared" si="866"/>
        <v>43830</v>
      </c>
      <c r="X1723" s="45">
        <f t="shared" si="877"/>
        <v>0.48668032786885246</v>
      </c>
      <c r="Y1723" s="45">
        <f t="shared" si="878"/>
        <v>0.94387210869077021</v>
      </c>
      <c r="Z1723" s="47">
        <f t="shared" si="879"/>
        <v>102.3045331141544</v>
      </c>
      <c r="AA1723" s="47">
        <f t="shared" si="880"/>
        <v>130.16165821602834</v>
      </c>
      <c r="AB1723" s="45">
        <f t="shared" si="881"/>
        <v>1.5233000000000001</v>
      </c>
      <c r="AC1723" s="2" t="str">
        <f t="shared" si="867"/>
        <v>TY1</v>
      </c>
      <c r="AD1723">
        <f t="shared" si="868"/>
        <v>131.140625</v>
      </c>
      <c r="AE1723">
        <f t="shared" si="869"/>
        <v>131.28125</v>
      </c>
      <c r="AF1723" s="49">
        <f t="shared" si="896"/>
        <v>-0.140625</v>
      </c>
      <c r="AG1723" s="3">
        <f t="shared" si="882"/>
        <v>130.16165821602834</v>
      </c>
      <c r="AH1723">
        <f t="shared" si="883"/>
        <v>129.37318414774549</v>
      </c>
      <c r="AI1723" s="51">
        <f t="shared" si="884"/>
        <v>0.78847406828285216</v>
      </c>
      <c r="AJ1723" s="52">
        <f t="shared" si="885"/>
        <v>0.92909906828285216</v>
      </c>
      <c r="AK1723" s="2">
        <v>43740</v>
      </c>
      <c r="AL1723" t="str">
        <v>912828U2</v>
      </c>
      <c r="AM1723">
        <v>-3.6334</v>
      </c>
      <c r="AN1723">
        <v>2.0889000000000002</v>
      </c>
      <c r="AO1723">
        <v>0.7873</v>
      </c>
      <c r="AP1723">
        <v>131.28125</v>
      </c>
      <c r="AQ1723">
        <f>VLOOKUP(AL1723,工作表1!$F$3:$G$1000,2,FALSE)</f>
        <v>2</v>
      </c>
      <c r="AR1723" t="str">
        <f>VLOOKUP(AL1723,工作表1!$F$3:$H$1000,3,FALSE)</f>
        <v>2026/11/15</v>
      </c>
      <c r="AS1723">
        <f t="shared" si="870"/>
        <v>1.6839999999999999</v>
      </c>
      <c r="AT1723">
        <f t="shared" si="871"/>
        <v>0.31600000000000006</v>
      </c>
      <c r="AU1723" s="43">
        <f t="shared" si="886"/>
        <v>43784</v>
      </c>
      <c r="AV1723" s="43">
        <f t="shared" si="872"/>
        <v>43921</v>
      </c>
      <c r="AW1723" s="45">
        <f t="shared" si="887"/>
        <v>0.76630434782608692</v>
      </c>
      <c r="AX1723" s="45">
        <f t="shared" si="888"/>
        <v>1.7526057176891006</v>
      </c>
      <c r="AY1723" s="47">
        <f t="shared" si="889"/>
        <v>103.24560650965702</v>
      </c>
      <c r="AZ1723" s="47">
        <f t="shared" si="890"/>
        <v>129.37318414774549</v>
      </c>
      <c r="BA1723" s="43"/>
      <c r="BC1723" s="2">
        <v>43739</v>
      </c>
      <c r="BD1723" t="str">
        <v>912828V9</v>
      </c>
      <c r="BE1723">
        <v>-4.3901000000000003</v>
      </c>
      <c r="BF1723">
        <v>2.1599200000000001</v>
      </c>
      <c r="BG1723">
        <v>0.80059999999999998</v>
      </c>
      <c r="BH1723">
        <v>130.78125</v>
      </c>
      <c r="BI1723">
        <f>VLOOKUP(BD1723,工作表1!$K$3:$L$1000,2,FALSE)</f>
        <v>2.25</v>
      </c>
      <c r="BJ1723" t="str">
        <f>VLOOKUP(BD1723,工作表1!$K$3:$M$1000,3,FALSE)</f>
        <v>2027/2/15</v>
      </c>
      <c r="BK1723">
        <f t="shared" si="873"/>
        <v>1.7195100000000001</v>
      </c>
      <c r="BL1723">
        <f t="shared" si="874"/>
        <v>0.53048999999999991</v>
      </c>
      <c r="BM1723" s="43">
        <f t="shared" si="891"/>
        <v>43876</v>
      </c>
      <c r="BN1723" s="43">
        <f t="shared" si="875"/>
        <v>44012</v>
      </c>
      <c r="BO1723" s="45">
        <f t="shared" si="892"/>
        <v>0.29347826086956519</v>
      </c>
      <c r="BP1723" s="45">
        <f t="shared" si="893"/>
        <v>1.9701905896366887</v>
      </c>
      <c r="BQ1723" s="47">
        <f t="shared" si="894"/>
        <v>104.65489374489005</v>
      </c>
      <c r="BR1723" s="47">
        <f t="shared" si="895"/>
        <v>128.13031481030163</v>
      </c>
    </row>
    <row r="1724" spans="6:70" x14ac:dyDescent="0.25">
      <c r="F1724" s="2">
        <v>43788</v>
      </c>
      <c r="G1724">
        <v>1.5429999999999999</v>
      </c>
      <c r="H1724" s="43">
        <v>43823</v>
      </c>
      <c r="I1724">
        <v>1.8274999999999999</v>
      </c>
      <c r="L1724" s="2">
        <v>43739</v>
      </c>
      <c r="M1724" t="str">
        <v>912828Y9</v>
      </c>
      <c r="N1724">
        <v>-3.3300000000000003E-2</v>
      </c>
      <c r="O1724">
        <v>1.9900800000000001</v>
      </c>
      <c r="P1724">
        <v>0.78069999999999995</v>
      </c>
      <c r="Q1724">
        <v>130.65625</v>
      </c>
      <c r="R1724">
        <f>VLOOKUP(M1724,工作表1!$A$3:$B$1000,2,FALSE)</f>
        <v>1.875</v>
      </c>
      <c r="S1724" t="str">
        <f>VLOOKUP(M1724,工作表1!$A$3:$C$1000,3,FALSE)</f>
        <v>2026/7/31</v>
      </c>
      <c r="T1724">
        <f t="shared" si="865"/>
        <v>1.7195100000000001</v>
      </c>
      <c r="U1724">
        <f t="shared" si="864"/>
        <v>0.15548999999999991</v>
      </c>
      <c r="V1724" s="43">
        <f t="shared" si="876"/>
        <v>43861</v>
      </c>
      <c r="W1724" s="43">
        <f t="shared" si="866"/>
        <v>43830</v>
      </c>
      <c r="X1724" s="45">
        <f t="shared" si="877"/>
        <v>0.32099184782608697</v>
      </c>
      <c r="Y1724" s="45">
        <f t="shared" si="878"/>
        <v>0.78332061494937455</v>
      </c>
      <c r="Z1724" s="47">
        <f t="shared" si="879"/>
        <v>101.94556000338048</v>
      </c>
      <c r="AA1724" s="47">
        <f t="shared" si="880"/>
        <v>129.70332802396823</v>
      </c>
      <c r="AB1724" s="45">
        <f t="shared" si="881"/>
        <v>1.5705</v>
      </c>
      <c r="AC1724" s="2" t="str">
        <f t="shared" si="867"/>
        <v>TY1</v>
      </c>
      <c r="AD1724">
        <f t="shared" si="868"/>
        <v>130.65625</v>
      </c>
      <c r="AE1724">
        <f t="shared" si="869"/>
        <v>130.78125</v>
      </c>
      <c r="AF1724" s="49">
        <f t="shared" si="896"/>
        <v>-0.125</v>
      </c>
      <c r="AG1724" s="3">
        <f t="shared" si="882"/>
        <v>129.70332802396823</v>
      </c>
      <c r="AH1724">
        <f t="shared" si="883"/>
        <v>128.89003071097343</v>
      </c>
      <c r="AI1724" s="51">
        <f t="shared" si="884"/>
        <v>0.81329731299479135</v>
      </c>
      <c r="AJ1724" s="52">
        <f t="shared" si="885"/>
        <v>0.93829731299479135</v>
      </c>
      <c r="AK1724" s="2">
        <v>43739</v>
      </c>
      <c r="AL1724" t="str">
        <v>912828U2</v>
      </c>
      <c r="AM1724">
        <v>-1.7194</v>
      </c>
      <c r="AN1724">
        <v>2.08988</v>
      </c>
      <c r="AO1724">
        <v>0.7873</v>
      </c>
      <c r="AP1724">
        <v>130.78125</v>
      </c>
      <c r="AQ1724">
        <f>VLOOKUP(AL1724,工作表1!$F$3:$G$1000,2,FALSE)</f>
        <v>2</v>
      </c>
      <c r="AR1724" t="str">
        <f>VLOOKUP(AL1724,工作表1!$F$3:$H$1000,3,FALSE)</f>
        <v>2026/11/15</v>
      </c>
      <c r="AS1724">
        <f t="shared" si="870"/>
        <v>1.7195100000000001</v>
      </c>
      <c r="AT1724">
        <f t="shared" si="871"/>
        <v>0.28048999999999991</v>
      </c>
      <c r="AU1724" s="43">
        <f t="shared" si="886"/>
        <v>43784</v>
      </c>
      <c r="AV1724" s="43">
        <f t="shared" si="872"/>
        <v>43921</v>
      </c>
      <c r="AW1724" s="45">
        <f t="shared" si="887"/>
        <v>0.76086956521739135</v>
      </c>
      <c r="AX1724" s="45">
        <f t="shared" si="888"/>
        <v>1.7526503871351995</v>
      </c>
      <c r="AY1724" s="47">
        <f t="shared" si="889"/>
        <v>102.85508894016492</v>
      </c>
      <c r="AZ1724" s="47">
        <f t="shared" si="890"/>
        <v>128.89003071097343</v>
      </c>
      <c r="BA1724" s="43"/>
      <c r="BC1724" s="2">
        <v>43738</v>
      </c>
      <c r="BD1724" t="str">
        <v>912828V9</v>
      </c>
      <c r="BE1724">
        <v>5.2443999999999997</v>
      </c>
      <c r="BF1724">
        <v>2.1934</v>
      </c>
      <c r="BG1724">
        <v>0.80059999999999998</v>
      </c>
      <c r="BH1724">
        <v>130.4375</v>
      </c>
      <c r="BI1724">
        <f>VLOOKUP(BD1724,工作表1!$K$3:$L$1000,2,FALSE)</f>
        <v>2.25</v>
      </c>
      <c r="BJ1724" t="str">
        <f>VLOOKUP(BD1724,工作表1!$K$3:$M$1000,3,FALSE)</f>
        <v>2027/2/15</v>
      </c>
      <c r="BK1724">
        <f t="shared" si="873"/>
        <v>1.7589999999999999</v>
      </c>
      <c r="BL1724">
        <f t="shared" si="874"/>
        <v>0.4910000000000001</v>
      </c>
      <c r="BM1724" s="43">
        <f t="shared" si="891"/>
        <v>43876</v>
      </c>
      <c r="BN1724" s="43">
        <f t="shared" si="875"/>
        <v>44012</v>
      </c>
      <c r="BO1724" s="45">
        <f t="shared" si="892"/>
        <v>0.28736413043478265</v>
      </c>
      <c r="BP1724" s="45">
        <f t="shared" si="893"/>
        <v>1.9702408427635498</v>
      </c>
      <c r="BQ1724" s="47">
        <f t="shared" si="894"/>
        <v>104.34525507921975</v>
      </c>
      <c r="BR1724" s="47">
        <f t="shared" si="895"/>
        <v>127.77143870036471</v>
      </c>
    </row>
    <row r="1725" spans="6:70" x14ac:dyDescent="0.25">
      <c r="F1725" s="2">
        <v>43787</v>
      </c>
      <c r="G1725">
        <v>1.544</v>
      </c>
      <c r="H1725" s="43">
        <v>43822</v>
      </c>
      <c r="I1725">
        <v>1.8589</v>
      </c>
      <c r="L1725" s="2">
        <v>43738</v>
      </c>
      <c r="M1725" t="str">
        <v>912828Y9</v>
      </c>
      <c r="N1725">
        <v>2.9523000000000001</v>
      </c>
      <c r="O1725">
        <v>2.0431300000000001</v>
      </c>
      <c r="P1725">
        <v>0.78069999999999995</v>
      </c>
      <c r="Q1725">
        <v>130.3125</v>
      </c>
      <c r="R1725">
        <f>VLOOKUP(M1725,工作表1!$A$3:$B$1000,2,FALSE)</f>
        <v>1.875</v>
      </c>
      <c r="S1725" t="str">
        <f>VLOOKUP(M1725,工作表1!$A$3:$C$1000,3,FALSE)</f>
        <v>2026/7/31</v>
      </c>
      <c r="T1725">
        <f t="shared" si="865"/>
        <v>1.7589999999999999</v>
      </c>
      <c r="U1725">
        <f t="shared" si="864"/>
        <v>0.1160000000000001</v>
      </c>
      <c r="V1725" s="43">
        <f t="shared" si="876"/>
        <v>43861</v>
      </c>
      <c r="W1725" s="43">
        <f t="shared" si="866"/>
        <v>43830</v>
      </c>
      <c r="X1725" s="45">
        <f t="shared" si="877"/>
        <v>0.31589673913043476</v>
      </c>
      <c r="Y1725" s="45">
        <f t="shared" si="878"/>
        <v>0.78336249255509227</v>
      </c>
      <c r="Z1725" s="47">
        <f t="shared" si="879"/>
        <v>101.65266153276092</v>
      </c>
      <c r="AA1725" s="47">
        <f t="shared" si="880"/>
        <v>129.33117430621024</v>
      </c>
      <c r="AB1725" s="45">
        <f t="shared" si="881"/>
        <v>1.6131</v>
      </c>
      <c r="AC1725" s="2" t="str">
        <f t="shared" si="867"/>
        <v>TY2</v>
      </c>
      <c r="AD1725">
        <f t="shared" si="868"/>
        <v>130.4375</v>
      </c>
      <c r="AE1725">
        <f t="shared" si="869"/>
        <v>130.46875</v>
      </c>
      <c r="AF1725" s="49">
        <f t="shared" si="896"/>
        <v>-3.125E-2</v>
      </c>
      <c r="AG1725" s="3">
        <f t="shared" si="882"/>
        <v>128.5331341909143</v>
      </c>
      <c r="AH1725">
        <f t="shared" si="883"/>
        <v>127.80227727049741</v>
      </c>
      <c r="AI1725" s="51">
        <f t="shared" si="884"/>
        <v>0.73085692041688333</v>
      </c>
      <c r="AJ1725" s="52">
        <f t="shared" si="885"/>
        <v>0.76210692041688333</v>
      </c>
      <c r="AK1725" s="2">
        <v>43738</v>
      </c>
      <c r="AL1725" t="str">
        <v>912828U2</v>
      </c>
      <c r="AM1725">
        <v>4.7488000000000001</v>
      </c>
      <c r="AN1725">
        <v>2.1148899999999999</v>
      </c>
      <c r="AO1725">
        <v>0.7873</v>
      </c>
      <c r="AP1725">
        <v>130.4375</v>
      </c>
      <c r="AQ1725">
        <f>VLOOKUP(AL1725,工作表1!$F$3:$G$1000,2,FALSE)</f>
        <v>2</v>
      </c>
      <c r="AR1725" t="str">
        <f>VLOOKUP(AL1725,工作表1!$F$3:$H$1000,3,FALSE)</f>
        <v>2026/11/15</v>
      </c>
      <c r="AS1725">
        <f t="shared" si="870"/>
        <v>1.7589999999999999</v>
      </c>
      <c r="AT1725">
        <f t="shared" si="871"/>
        <v>0.2410000000000001</v>
      </c>
      <c r="AU1725" s="43">
        <f t="shared" si="886"/>
        <v>43784</v>
      </c>
      <c r="AV1725" s="43">
        <f t="shared" si="872"/>
        <v>43921</v>
      </c>
      <c r="AW1725" s="45">
        <f t="shared" si="887"/>
        <v>0.75543478260869568</v>
      </c>
      <c r="AX1725" s="45">
        <f t="shared" si="888"/>
        <v>1.7526950565812984</v>
      </c>
      <c r="AY1725" s="47">
        <f t="shared" si="889"/>
        <v>102.561764052312</v>
      </c>
      <c r="AZ1725" s="47">
        <f t="shared" si="890"/>
        <v>128.5331341909143</v>
      </c>
      <c r="BA1725" s="43"/>
      <c r="BC1725" s="2">
        <v>43735</v>
      </c>
      <c r="BD1725" t="str">
        <v>912828V9</v>
      </c>
      <c r="BE1725">
        <v>-8.6395999999999997</v>
      </c>
      <c r="BF1725">
        <v>2.18466</v>
      </c>
      <c r="BG1725">
        <v>0.80059999999999998</v>
      </c>
      <c r="BH1725">
        <v>130.46875</v>
      </c>
      <c r="BI1725">
        <f>VLOOKUP(BD1725,工作表1!$K$3:$L$1000,2,FALSE)</f>
        <v>2.25</v>
      </c>
      <c r="BJ1725" t="str">
        <f>VLOOKUP(BD1725,工作表1!$K$3:$M$1000,3,FALSE)</f>
        <v>2027/2/15</v>
      </c>
      <c r="BK1725">
        <f t="shared" si="873"/>
        <v>1.76</v>
      </c>
      <c r="BL1725">
        <f t="shared" si="874"/>
        <v>0.49</v>
      </c>
      <c r="BM1725" s="43">
        <f t="shared" si="891"/>
        <v>43876</v>
      </c>
      <c r="BN1725" s="43">
        <f t="shared" si="875"/>
        <v>44012</v>
      </c>
      <c r="BO1725" s="45">
        <f t="shared" si="892"/>
        <v>0.28125</v>
      </c>
      <c r="BP1725" s="45">
        <f t="shared" si="893"/>
        <v>1.970291095890411</v>
      </c>
      <c r="BQ1725" s="47">
        <f t="shared" si="894"/>
        <v>104.37669776419098</v>
      </c>
      <c r="BR1725" s="47">
        <f t="shared" si="895"/>
        <v>127.80227727049741</v>
      </c>
    </row>
    <row r="1726" spans="6:70" x14ac:dyDescent="0.25">
      <c r="F1726" s="2">
        <v>43784</v>
      </c>
      <c r="G1726">
        <v>1.5449999999999999</v>
      </c>
      <c r="H1726" s="43">
        <v>43819</v>
      </c>
      <c r="I1726">
        <v>1.8442000000000001</v>
      </c>
      <c r="L1726" s="2">
        <v>43735</v>
      </c>
      <c r="M1726" t="str">
        <v>912828Y9</v>
      </c>
      <c r="N1726">
        <v>-2.0827</v>
      </c>
      <c r="O1726">
        <v>2.09361</v>
      </c>
      <c r="P1726">
        <v>0.78069999999999995</v>
      </c>
      <c r="Q1726">
        <v>130.390625</v>
      </c>
      <c r="R1726">
        <f>VLOOKUP(M1726,工作表1!$A$3:$B$1000,2,FALSE)</f>
        <v>1.875</v>
      </c>
      <c r="S1726" t="str">
        <f>VLOOKUP(M1726,工作表1!$A$3:$C$1000,3,FALSE)</f>
        <v>2026/7/31</v>
      </c>
      <c r="T1726">
        <f t="shared" si="865"/>
        <v>1.76</v>
      </c>
      <c r="U1726">
        <f t="shared" si="864"/>
        <v>0.11499999999999999</v>
      </c>
      <c r="V1726" s="43">
        <f t="shared" si="876"/>
        <v>43861</v>
      </c>
      <c r="W1726" s="43">
        <f t="shared" si="866"/>
        <v>43830</v>
      </c>
      <c r="X1726" s="45">
        <f t="shared" si="877"/>
        <v>0.31080163043478259</v>
      </c>
      <c r="Y1726" s="45">
        <f t="shared" si="878"/>
        <v>0.78340437016080999</v>
      </c>
      <c r="Z1726" s="47">
        <f t="shared" si="879"/>
        <v>101.69904677397814</v>
      </c>
      <c r="AA1726" s="47">
        <f t="shared" si="880"/>
        <v>129.38129132931604</v>
      </c>
      <c r="AB1726" s="45">
        <f t="shared" si="881"/>
        <v>1.6226</v>
      </c>
      <c r="AC1726" s="2" t="str">
        <f t="shared" si="867"/>
        <v>TY2</v>
      </c>
      <c r="AD1726">
        <f t="shared" si="868"/>
        <v>130.46875</v>
      </c>
      <c r="AE1726">
        <f t="shared" si="869"/>
        <v>130.375</v>
      </c>
      <c r="AF1726" s="49">
        <f t="shared" si="896"/>
        <v>9.375E-2</v>
      </c>
      <c r="AG1726" s="3">
        <f t="shared" si="882"/>
        <v>128.56413713954558</v>
      </c>
      <c r="AH1726">
        <f t="shared" si="883"/>
        <v>127.68982186010886</v>
      </c>
      <c r="AI1726" s="51">
        <f t="shared" si="884"/>
        <v>0.87431527943671483</v>
      </c>
      <c r="AJ1726" s="52">
        <f t="shared" si="885"/>
        <v>0.78056527943671483</v>
      </c>
      <c r="AK1726" s="2">
        <v>43735</v>
      </c>
      <c r="AL1726" t="str">
        <v>912828U2</v>
      </c>
      <c r="AM1726">
        <v>-4.2831000000000001</v>
      </c>
      <c r="AN1726">
        <v>2.1005699999999998</v>
      </c>
      <c r="AO1726">
        <v>0.7873</v>
      </c>
      <c r="AP1726">
        <v>130.46875</v>
      </c>
      <c r="AQ1726">
        <f>VLOOKUP(AL1726,工作表1!$F$3:$G$1000,2,FALSE)</f>
        <v>2</v>
      </c>
      <c r="AR1726" t="str">
        <f>VLOOKUP(AL1726,工作表1!$F$3:$H$1000,3,FALSE)</f>
        <v>2026/11/15</v>
      </c>
      <c r="AS1726">
        <f t="shared" si="870"/>
        <v>1.76</v>
      </c>
      <c r="AT1726">
        <f t="shared" si="871"/>
        <v>0.24</v>
      </c>
      <c r="AU1726" s="43">
        <f t="shared" si="886"/>
        <v>43784</v>
      </c>
      <c r="AV1726" s="43">
        <f t="shared" si="872"/>
        <v>43921</v>
      </c>
      <c r="AW1726" s="45">
        <f t="shared" si="887"/>
        <v>0.75</v>
      </c>
      <c r="AX1726" s="45">
        <f t="shared" si="888"/>
        <v>1.7527397260273974</v>
      </c>
      <c r="AY1726" s="47">
        <f t="shared" si="889"/>
        <v>102.59317877727018</v>
      </c>
      <c r="AZ1726" s="47">
        <f t="shared" si="890"/>
        <v>128.56413713954558</v>
      </c>
      <c r="BA1726" s="43"/>
      <c r="BC1726" s="2">
        <v>43734</v>
      </c>
      <c r="BD1726" t="str">
        <v>912828V9</v>
      </c>
      <c r="BE1726">
        <v>-6.8768000000000002</v>
      </c>
      <c r="BF1726">
        <v>2.2094900000000002</v>
      </c>
      <c r="BG1726">
        <v>0.80059999999999998</v>
      </c>
      <c r="BH1726">
        <v>130.375</v>
      </c>
      <c r="BI1726">
        <f>VLOOKUP(BD1726,工作表1!$K$3:$L$1000,2,FALSE)</f>
        <v>2.25</v>
      </c>
      <c r="BJ1726" t="str">
        <f>VLOOKUP(BD1726,工作表1!$K$3:$M$1000,3,FALSE)</f>
        <v>2027/2/15</v>
      </c>
      <c r="BK1726">
        <f t="shared" si="873"/>
        <v>1.778</v>
      </c>
      <c r="BL1726">
        <f t="shared" si="874"/>
        <v>0.47199999999999998</v>
      </c>
      <c r="BM1726" s="43">
        <f t="shared" si="891"/>
        <v>43876</v>
      </c>
      <c r="BN1726" s="43">
        <f t="shared" si="875"/>
        <v>44012</v>
      </c>
      <c r="BO1726" s="45">
        <f t="shared" si="892"/>
        <v>0.26290760869565216</v>
      </c>
      <c r="BP1726" s="45">
        <f t="shared" si="893"/>
        <v>1.9704418552709946</v>
      </c>
      <c r="BQ1726" s="47">
        <f t="shared" si="894"/>
        <v>104.29535093980284</v>
      </c>
      <c r="BR1726" s="47">
        <f t="shared" si="895"/>
        <v>127.68982186010886</v>
      </c>
    </row>
    <row r="1727" spans="6:70" x14ac:dyDescent="0.25">
      <c r="F1727" s="2">
        <v>43783</v>
      </c>
      <c r="G1727">
        <v>1.54128</v>
      </c>
      <c r="H1727" s="43">
        <v>43818</v>
      </c>
      <c r="I1727">
        <v>1.8489</v>
      </c>
      <c r="L1727" s="2">
        <v>43734</v>
      </c>
      <c r="M1727" t="str">
        <v>912828Y9</v>
      </c>
      <c r="N1727">
        <v>-1.5232000000000001</v>
      </c>
      <c r="O1727">
        <v>2.1179800000000002</v>
      </c>
      <c r="P1727">
        <v>0.78069999999999995</v>
      </c>
      <c r="Q1727">
        <v>130.28125</v>
      </c>
      <c r="R1727">
        <f>VLOOKUP(M1727,工作表1!$A$3:$B$1000,2,FALSE)</f>
        <v>1.875</v>
      </c>
      <c r="S1727" t="str">
        <f>VLOOKUP(M1727,工作表1!$A$3:$C$1000,3,FALSE)</f>
        <v>2026/7/31</v>
      </c>
      <c r="T1727">
        <f t="shared" si="865"/>
        <v>1.778</v>
      </c>
      <c r="U1727">
        <f t="shared" si="864"/>
        <v>9.6999999999999975E-2</v>
      </c>
      <c r="V1727" s="43">
        <f t="shared" si="876"/>
        <v>43861</v>
      </c>
      <c r="W1727" s="43">
        <f t="shared" si="866"/>
        <v>43830</v>
      </c>
      <c r="X1727" s="45">
        <f t="shared" si="877"/>
        <v>0.29551630434782611</v>
      </c>
      <c r="Y1727" s="45">
        <f t="shared" si="878"/>
        <v>0.78353000297796305</v>
      </c>
      <c r="Z1727" s="47">
        <f t="shared" si="879"/>
        <v>101.61699335835527</v>
      </c>
      <c r="AA1727" s="47">
        <f t="shared" si="880"/>
        <v>129.25340815678905</v>
      </c>
      <c r="AB1727" s="45">
        <f t="shared" si="881"/>
        <v>1.6335999999999999</v>
      </c>
      <c r="AC1727" s="2" t="str">
        <f t="shared" si="867"/>
        <v>TY2</v>
      </c>
      <c r="AD1727">
        <f t="shared" si="868"/>
        <v>130.375</v>
      </c>
      <c r="AE1727">
        <f t="shared" si="869"/>
        <v>130.078125</v>
      </c>
      <c r="AF1727" s="49">
        <f t="shared" si="896"/>
        <v>0.296875</v>
      </c>
      <c r="AG1727" s="3">
        <f t="shared" si="882"/>
        <v>128.42297710724344</v>
      </c>
      <c r="AH1727">
        <f t="shared" si="883"/>
        <v>127.31749462072327</v>
      </c>
      <c r="AI1727" s="51">
        <f t="shared" si="884"/>
        <v>1.1054824865201738</v>
      </c>
      <c r="AJ1727" s="52">
        <f t="shared" si="885"/>
        <v>0.80860748652017378</v>
      </c>
      <c r="AK1727" s="2">
        <v>43734</v>
      </c>
      <c r="AL1727" t="str">
        <v>912828U2</v>
      </c>
      <c r="AM1727">
        <v>-3.8285</v>
      </c>
      <c r="AN1727">
        <v>2.16689</v>
      </c>
      <c r="AO1727">
        <v>0.7873</v>
      </c>
      <c r="AP1727">
        <v>130.375</v>
      </c>
      <c r="AQ1727">
        <f>VLOOKUP(AL1727,工作表1!$F$3:$G$1000,2,FALSE)</f>
        <v>2</v>
      </c>
      <c r="AR1727" t="str">
        <f>VLOOKUP(AL1727,工作表1!$F$3:$H$1000,3,FALSE)</f>
        <v>2026/11/15</v>
      </c>
      <c r="AS1727">
        <f t="shared" si="870"/>
        <v>1.778</v>
      </c>
      <c r="AT1727">
        <f t="shared" si="871"/>
        <v>0.22199999999999998</v>
      </c>
      <c r="AU1727" s="43">
        <f t="shared" si="886"/>
        <v>43784</v>
      </c>
      <c r="AV1727" s="43">
        <f t="shared" si="872"/>
        <v>43921</v>
      </c>
      <c r="AW1727" s="45">
        <f t="shared" si="887"/>
        <v>0.73369565217391308</v>
      </c>
      <c r="AX1727" s="45">
        <f t="shared" si="888"/>
        <v>1.7528737343656939</v>
      </c>
      <c r="AY1727" s="47">
        <f t="shared" si="889"/>
        <v>102.49527846100764</v>
      </c>
      <c r="AZ1727" s="47">
        <f t="shared" si="890"/>
        <v>128.42297710724344</v>
      </c>
      <c r="BA1727" s="43"/>
      <c r="BC1727" s="2">
        <v>43733</v>
      </c>
      <c r="BD1727" t="str">
        <v>912828V9</v>
      </c>
      <c r="BE1727">
        <v>-8.4192</v>
      </c>
      <c r="BF1727">
        <v>2.2894800000000002</v>
      </c>
      <c r="BG1727">
        <v>0.80059999999999998</v>
      </c>
      <c r="BH1727">
        <v>130.078125</v>
      </c>
      <c r="BI1727">
        <f>VLOOKUP(BD1727,工作表1!$K$3:$L$1000,2,FALSE)</f>
        <v>2.25</v>
      </c>
      <c r="BJ1727" t="str">
        <f>VLOOKUP(BD1727,工作表1!$K$3:$M$1000,3,FALSE)</f>
        <v>2027/2/15</v>
      </c>
      <c r="BK1727">
        <f t="shared" si="873"/>
        <v>1.7869999999999999</v>
      </c>
      <c r="BL1727">
        <f t="shared" si="874"/>
        <v>0.46300000000000008</v>
      </c>
      <c r="BM1727" s="43">
        <f t="shared" si="891"/>
        <v>43876</v>
      </c>
      <c r="BN1727" s="43">
        <f t="shared" si="875"/>
        <v>44012</v>
      </c>
      <c r="BO1727" s="45">
        <f t="shared" si="892"/>
        <v>0.25679347826086957</v>
      </c>
      <c r="BP1727" s="45">
        <f t="shared" si="893"/>
        <v>1.9704921083978559</v>
      </c>
      <c r="BQ1727" s="47">
        <f t="shared" si="894"/>
        <v>103.99777741100705</v>
      </c>
      <c r="BR1727" s="47">
        <f t="shared" si="895"/>
        <v>127.31749462072327</v>
      </c>
    </row>
    <row r="1728" spans="6:70" x14ac:dyDescent="0.25">
      <c r="F1728" s="2">
        <v>43782</v>
      </c>
      <c r="G1728">
        <v>1.544</v>
      </c>
      <c r="H1728" s="43">
        <v>43817</v>
      </c>
      <c r="I1728">
        <v>1.8463000000000001</v>
      </c>
      <c r="L1728" s="2">
        <v>43733</v>
      </c>
      <c r="M1728" t="str">
        <v>912828Y9</v>
      </c>
      <c r="N1728">
        <v>-1.6818</v>
      </c>
      <c r="O1728">
        <v>2.1548799999999999</v>
      </c>
      <c r="P1728">
        <v>0.78069999999999995</v>
      </c>
      <c r="Q1728">
        <v>129.953125</v>
      </c>
      <c r="R1728">
        <f>VLOOKUP(M1728,工作表1!$A$3:$B$1000,2,FALSE)</f>
        <v>1.875</v>
      </c>
      <c r="S1728" t="str">
        <f>VLOOKUP(M1728,工作表1!$A$3:$C$1000,3,FALSE)</f>
        <v>2026/7/31</v>
      </c>
      <c r="T1728">
        <f t="shared" si="865"/>
        <v>1.7869999999999999</v>
      </c>
      <c r="U1728">
        <f t="shared" si="864"/>
        <v>8.8000000000000078E-2</v>
      </c>
      <c r="V1728" s="43">
        <f t="shared" si="876"/>
        <v>43861</v>
      </c>
      <c r="W1728" s="43">
        <f t="shared" si="866"/>
        <v>43830</v>
      </c>
      <c r="X1728" s="45">
        <f t="shared" si="877"/>
        <v>0.29042119565217389</v>
      </c>
      <c r="Y1728" s="45">
        <f t="shared" si="878"/>
        <v>0.78357188058368066</v>
      </c>
      <c r="Z1728" s="47">
        <f t="shared" si="879"/>
        <v>101.35131860240119</v>
      </c>
      <c r="AA1728" s="47">
        <f t="shared" si="880"/>
        <v>128.90662140770439</v>
      </c>
      <c r="AB1728" s="45">
        <f t="shared" si="881"/>
        <v>1.6722999999999999</v>
      </c>
      <c r="AC1728" s="2" t="str">
        <f t="shared" si="867"/>
        <v>TY2</v>
      </c>
      <c r="AD1728">
        <f t="shared" si="868"/>
        <v>130.078125</v>
      </c>
      <c r="AE1728">
        <f t="shared" si="869"/>
        <v>130.875</v>
      </c>
      <c r="AF1728" s="49">
        <f t="shared" si="896"/>
        <v>-0.796875</v>
      </c>
      <c r="AG1728" s="3">
        <f t="shared" si="882"/>
        <v>128.08144934027186</v>
      </c>
      <c r="AH1728">
        <f t="shared" si="883"/>
        <v>128.12158757245174</v>
      </c>
      <c r="AI1728" s="51">
        <f t="shared" si="884"/>
        <v>-4.0138232179884881E-2</v>
      </c>
      <c r="AJ1728" s="52">
        <f t="shared" si="885"/>
        <v>0.75673676782011512</v>
      </c>
      <c r="AK1728" s="2">
        <v>43733</v>
      </c>
      <c r="AL1728" t="str">
        <v>912828U2</v>
      </c>
      <c r="AM1728">
        <v>-4.5910000000000002</v>
      </c>
      <c r="AN1728">
        <v>2.2311299999999998</v>
      </c>
      <c r="AO1728">
        <v>0.7873</v>
      </c>
      <c r="AP1728">
        <v>130.078125</v>
      </c>
      <c r="AQ1728">
        <f>VLOOKUP(AL1728,工作表1!$F$3:$G$1000,2,FALSE)</f>
        <v>2</v>
      </c>
      <c r="AR1728" t="str">
        <f>VLOOKUP(AL1728,工作表1!$F$3:$H$1000,3,FALSE)</f>
        <v>2026/11/15</v>
      </c>
      <c r="AS1728">
        <f t="shared" si="870"/>
        <v>1.7869999999999999</v>
      </c>
      <c r="AT1728">
        <f t="shared" si="871"/>
        <v>0.21300000000000008</v>
      </c>
      <c r="AU1728" s="43">
        <f t="shared" si="886"/>
        <v>43784</v>
      </c>
      <c r="AV1728" s="43">
        <f t="shared" si="872"/>
        <v>43921</v>
      </c>
      <c r="AW1728" s="45">
        <f t="shared" si="887"/>
        <v>0.72826086956521741</v>
      </c>
      <c r="AX1728" s="45">
        <f t="shared" si="888"/>
        <v>1.7529184038117926</v>
      </c>
      <c r="AY1728" s="47">
        <f t="shared" si="889"/>
        <v>102.22918030912724</v>
      </c>
      <c r="AZ1728" s="47">
        <f t="shared" si="890"/>
        <v>128.08144934027186</v>
      </c>
      <c r="BA1728" s="43"/>
      <c r="BC1728" s="2">
        <v>43732</v>
      </c>
      <c r="BD1728" t="str">
        <v>912828V9</v>
      </c>
      <c r="BE1728">
        <v>-8.0747999999999998</v>
      </c>
      <c r="BF1728">
        <v>2.2519499999999999</v>
      </c>
      <c r="BG1728">
        <v>0.80059999999999998</v>
      </c>
      <c r="BH1728">
        <v>130.875</v>
      </c>
      <c r="BI1728">
        <f>VLOOKUP(BD1728,工作表1!$K$3:$L$1000,2,FALSE)</f>
        <v>2.25</v>
      </c>
      <c r="BJ1728" t="str">
        <f>VLOOKUP(BD1728,工作表1!$K$3:$M$1000,3,FALSE)</f>
        <v>2027/2/15</v>
      </c>
      <c r="BK1728">
        <f t="shared" si="873"/>
        <v>1.78</v>
      </c>
      <c r="BL1728">
        <f t="shared" si="874"/>
        <v>0.47</v>
      </c>
      <c r="BM1728" s="43">
        <f t="shared" si="891"/>
        <v>43876</v>
      </c>
      <c r="BN1728" s="43">
        <f t="shared" si="875"/>
        <v>44012</v>
      </c>
      <c r="BO1728" s="45">
        <f t="shared" si="892"/>
        <v>0.25067934782608692</v>
      </c>
      <c r="BP1728" s="45">
        <f t="shared" si="893"/>
        <v>1.9705423615247171</v>
      </c>
      <c r="BQ1728" s="47">
        <f t="shared" si="894"/>
        <v>104.65439588721721</v>
      </c>
      <c r="BR1728" s="47">
        <f t="shared" si="895"/>
        <v>128.12158757245174</v>
      </c>
    </row>
    <row r="1729" spans="6:70" x14ac:dyDescent="0.25">
      <c r="F1729" s="2">
        <v>43781</v>
      </c>
      <c r="G1729">
        <v>1.5529999999999999</v>
      </c>
      <c r="H1729" s="43">
        <v>43816</v>
      </c>
      <c r="I1729">
        <v>1.8148</v>
      </c>
      <c r="L1729" s="2">
        <v>43732</v>
      </c>
      <c r="M1729" t="str">
        <v>9128287B</v>
      </c>
      <c r="N1729">
        <v>-1.8573999999999999</v>
      </c>
      <c r="O1729">
        <v>2.1503800000000002</v>
      </c>
      <c r="P1729">
        <v>0.78069999999999995</v>
      </c>
      <c r="Q1729">
        <v>130.71875</v>
      </c>
      <c r="R1729">
        <f>VLOOKUP(M1729,工作表1!$A$3:$B$1000,2,FALSE)</f>
        <v>1.875</v>
      </c>
      <c r="S1729" t="str">
        <f>VLOOKUP(M1729,工作表1!$A$3:$C$1000,3,FALSE)</f>
        <v>2026/6/30</v>
      </c>
      <c r="T1729">
        <f t="shared" si="865"/>
        <v>1.78</v>
      </c>
      <c r="U1729">
        <f t="shared" si="864"/>
        <v>9.4999999999999973E-2</v>
      </c>
      <c r="V1729" s="43">
        <f t="shared" si="876"/>
        <v>43830</v>
      </c>
      <c r="W1729" s="43">
        <f t="shared" si="866"/>
        <v>43830</v>
      </c>
      <c r="X1729" s="45">
        <f t="shared" si="877"/>
        <v>0.44569672131147536</v>
      </c>
      <c r="Y1729" s="45">
        <f t="shared" si="878"/>
        <v>0.94398439254435207</v>
      </c>
      <c r="Z1729" s="47">
        <f t="shared" si="879"/>
        <v>101.944924251532</v>
      </c>
      <c r="AA1729" s="47">
        <f t="shared" si="880"/>
        <v>129.65503037268886</v>
      </c>
      <c r="AB1729" s="45">
        <f t="shared" si="881"/>
        <v>1.5875999999999999</v>
      </c>
      <c r="AC1729" s="2" t="str">
        <f t="shared" si="867"/>
        <v>TY2</v>
      </c>
      <c r="AD1729">
        <f t="shared" si="868"/>
        <v>130.875</v>
      </c>
      <c r="AE1729">
        <f t="shared" si="869"/>
        <v>130.109375</v>
      </c>
      <c r="AF1729" s="49">
        <f t="shared" si="896"/>
        <v>0.765625</v>
      </c>
      <c r="AG1729" s="3">
        <f t="shared" si="882"/>
        <v>128.88144001309851</v>
      </c>
      <c r="AH1729">
        <f t="shared" si="883"/>
        <v>127.45736872373148</v>
      </c>
      <c r="AI1729" s="51">
        <f t="shared" si="884"/>
        <v>1.4240712893670349</v>
      </c>
      <c r="AJ1729" s="52">
        <f t="shared" si="885"/>
        <v>0.65844628936703486</v>
      </c>
      <c r="AK1729" s="2">
        <v>43732</v>
      </c>
      <c r="AL1729" t="str">
        <v>912828U2</v>
      </c>
      <c r="AM1729">
        <v>-4.3159000000000001</v>
      </c>
      <c r="AN1729">
        <v>2.19102</v>
      </c>
      <c r="AO1729">
        <v>0.7873</v>
      </c>
      <c r="AP1729">
        <v>130.875</v>
      </c>
      <c r="AQ1729">
        <f>VLOOKUP(AL1729,工作表1!$F$3:$G$1000,2,FALSE)</f>
        <v>2</v>
      </c>
      <c r="AR1729" t="str">
        <f>VLOOKUP(AL1729,工作表1!$F$3:$H$1000,3,FALSE)</f>
        <v>2026/11/15</v>
      </c>
      <c r="AS1729">
        <f t="shared" si="870"/>
        <v>1.78</v>
      </c>
      <c r="AT1729">
        <f t="shared" si="871"/>
        <v>0.21999999999999997</v>
      </c>
      <c r="AU1729" s="43">
        <f t="shared" si="886"/>
        <v>43784</v>
      </c>
      <c r="AV1729" s="43">
        <f t="shared" si="872"/>
        <v>43921</v>
      </c>
      <c r="AW1729" s="45">
        <f t="shared" si="887"/>
        <v>0.72282608695652173</v>
      </c>
      <c r="AX1729" s="45">
        <f t="shared" si="888"/>
        <v>1.7529630732578916</v>
      </c>
      <c r="AY1729" s="47">
        <f t="shared" si="889"/>
        <v>102.87010518045554</v>
      </c>
      <c r="AZ1729" s="47">
        <f t="shared" si="890"/>
        <v>128.88144001309851</v>
      </c>
      <c r="BA1729" s="43"/>
      <c r="BC1729" s="2">
        <v>43731</v>
      </c>
      <c r="BD1729" t="str">
        <v>912828V9</v>
      </c>
      <c r="BE1729">
        <v>-5.4333999999999998</v>
      </c>
      <c r="BF1729">
        <v>2.1421999999999999</v>
      </c>
      <c r="BG1729">
        <v>0.80059999999999998</v>
      </c>
      <c r="BH1729">
        <v>130.109375</v>
      </c>
      <c r="BI1729">
        <f>VLOOKUP(BD1729,工作表1!$K$3:$L$1000,2,FALSE)</f>
        <v>2.25</v>
      </c>
      <c r="BJ1729" t="str">
        <f>VLOOKUP(BD1729,工作表1!$K$3:$M$1000,3,FALSE)</f>
        <v>2027/2/15</v>
      </c>
      <c r="BK1729">
        <f t="shared" si="873"/>
        <v>1.7829999999999999</v>
      </c>
      <c r="BL1729">
        <f t="shared" si="874"/>
        <v>0.46700000000000008</v>
      </c>
      <c r="BM1729" s="43">
        <f t="shared" si="891"/>
        <v>43876</v>
      </c>
      <c r="BN1729" s="43">
        <f t="shared" si="875"/>
        <v>44012</v>
      </c>
      <c r="BO1729" s="45">
        <f t="shared" si="892"/>
        <v>0.24456521739130435</v>
      </c>
      <c r="BP1729" s="45">
        <f t="shared" si="893"/>
        <v>1.9705926146515782</v>
      </c>
      <c r="BQ1729" s="47">
        <f t="shared" si="894"/>
        <v>104.12774504709917</v>
      </c>
      <c r="BR1729" s="47">
        <f t="shared" si="895"/>
        <v>127.45736872373148</v>
      </c>
    </row>
    <row r="1730" spans="6:70" x14ac:dyDescent="0.25">
      <c r="F1730" s="2">
        <v>43780</v>
      </c>
      <c r="G1730">
        <v>1.554</v>
      </c>
      <c r="H1730" s="43">
        <v>43815</v>
      </c>
      <c r="I1730">
        <v>1.8075000000000001</v>
      </c>
      <c r="L1730" s="2">
        <v>43731</v>
      </c>
      <c r="M1730" t="str">
        <v>9128287B</v>
      </c>
      <c r="N1730">
        <v>-0.98719999999999997</v>
      </c>
      <c r="O1730">
        <v>2.04318</v>
      </c>
      <c r="P1730">
        <v>0.78069999999999995</v>
      </c>
      <c r="Q1730">
        <v>130.078125</v>
      </c>
      <c r="R1730">
        <f>VLOOKUP(M1730,工作表1!$A$3:$B$1000,2,FALSE)</f>
        <v>1.875</v>
      </c>
      <c r="S1730" t="str">
        <f>VLOOKUP(M1730,工作表1!$A$3:$C$1000,3,FALSE)</f>
        <v>2026/6/30</v>
      </c>
      <c r="T1730">
        <f t="shared" si="865"/>
        <v>1.7829999999999999</v>
      </c>
      <c r="U1730">
        <f t="shared" si="864"/>
        <v>9.2000000000000082E-2</v>
      </c>
      <c r="V1730" s="43">
        <f t="shared" si="876"/>
        <v>43830</v>
      </c>
      <c r="W1730" s="43">
        <f t="shared" si="866"/>
        <v>43830</v>
      </c>
      <c r="X1730" s="45">
        <f t="shared" si="877"/>
        <v>0.4405737704918033</v>
      </c>
      <c r="Y1730" s="45">
        <f t="shared" si="878"/>
        <v>0.94399842802604983</v>
      </c>
      <c r="Z1730" s="47">
        <f t="shared" si="879"/>
        <v>101.46548167102274</v>
      </c>
      <c r="AA1730" s="47">
        <f t="shared" si="880"/>
        <v>129.03240706367981</v>
      </c>
      <c r="AB1730" s="45">
        <f t="shared" si="881"/>
        <v>1.6648000000000001</v>
      </c>
      <c r="AC1730" s="2" t="str">
        <f t="shared" si="867"/>
        <v>TY2</v>
      </c>
      <c r="AD1730">
        <f t="shared" si="868"/>
        <v>130.109375</v>
      </c>
      <c r="AE1730">
        <f t="shared" si="869"/>
        <v>129.765625</v>
      </c>
      <c r="AF1730" s="49">
        <f t="shared" si="896"/>
        <v>0.34375</v>
      </c>
      <c r="AG1730" s="3">
        <f t="shared" si="882"/>
        <v>128.22669070920827</v>
      </c>
      <c r="AH1730">
        <f t="shared" si="883"/>
        <v>127.00760180000914</v>
      </c>
      <c r="AI1730" s="51">
        <f t="shared" si="884"/>
        <v>1.2190889091991295</v>
      </c>
      <c r="AJ1730" s="52">
        <f t="shared" si="885"/>
        <v>0.87533890919912949</v>
      </c>
      <c r="AK1730" s="2">
        <v>43731</v>
      </c>
      <c r="AL1730" t="str">
        <v>912828U2</v>
      </c>
      <c r="AM1730">
        <v>-1.3252999999999999</v>
      </c>
      <c r="AN1730">
        <v>2.0090499999999998</v>
      </c>
      <c r="AO1730">
        <v>0.7873</v>
      </c>
      <c r="AP1730">
        <v>130.109375</v>
      </c>
      <c r="AQ1730">
        <f>VLOOKUP(AL1730,工作表1!$F$3:$G$1000,2,FALSE)</f>
        <v>2</v>
      </c>
      <c r="AR1730" t="str">
        <f>VLOOKUP(AL1730,工作表1!$F$3:$H$1000,3,FALSE)</f>
        <v>2026/11/15</v>
      </c>
      <c r="AS1730">
        <f t="shared" si="870"/>
        <v>1.7829999999999999</v>
      </c>
      <c r="AT1730">
        <f t="shared" si="871"/>
        <v>0.21700000000000008</v>
      </c>
      <c r="AU1730" s="43">
        <f t="shared" si="886"/>
        <v>43784</v>
      </c>
      <c r="AV1730" s="43">
        <f t="shared" si="872"/>
        <v>43921</v>
      </c>
      <c r="AW1730" s="45">
        <f t="shared" si="887"/>
        <v>0.71739130434782605</v>
      </c>
      <c r="AX1730" s="45">
        <f t="shared" si="888"/>
        <v>1.7530077427039905</v>
      </c>
      <c r="AY1730" s="47">
        <f t="shared" si="889"/>
        <v>102.36050215700351</v>
      </c>
      <c r="AZ1730" s="47">
        <f t="shared" si="890"/>
        <v>128.22669070920827</v>
      </c>
      <c r="BA1730" s="43"/>
      <c r="BC1730" s="2">
        <v>43728</v>
      </c>
      <c r="BD1730" t="str">
        <v>912828V9</v>
      </c>
      <c r="BE1730">
        <v>-8.7326999999999995</v>
      </c>
      <c r="BF1730">
        <v>2.2538200000000002</v>
      </c>
      <c r="BG1730">
        <v>0.80059999999999998</v>
      </c>
      <c r="BH1730">
        <v>129.765625</v>
      </c>
      <c r="BI1730">
        <f>VLOOKUP(BD1730,工作表1!$K$3:$L$1000,2,FALSE)</f>
        <v>2.25</v>
      </c>
      <c r="BJ1730" t="str">
        <f>VLOOKUP(BD1730,工作表1!$K$3:$M$1000,3,FALSE)</f>
        <v>2027/2/15</v>
      </c>
      <c r="BK1730">
        <f t="shared" si="873"/>
        <v>1.7936300000000001</v>
      </c>
      <c r="BL1730">
        <f t="shared" si="874"/>
        <v>0.45636999999999994</v>
      </c>
      <c r="BM1730" s="43">
        <f t="shared" si="891"/>
        <v>43876</v>
      </c>
      <c r="BN1730" s="43">
        <f t="shared" si="875"/>
        <v>44012</v>
      </c>
      <c r="BO1730" s="45">
        <f t="shared" si="892"/>
        <v>0.23845108695652173</v>
      </c>
      <c r="BP1730" s="45">
        <f t="shared" si="893"/>
        <v>1.9706428677784393</v>
      </c>
      <c r="BQ1730" s="47">
        <f t="shared" si="894"/>
        <v>103.76681211257895</v>
      </c>
      <c r="BR1730" s="47">
        <f t="shared" si="895"/>
        <v>127.00760180000914</v>
      </c>
    </row>
    <row r="1731" spans="6:70" x14ac:dyDescent="0.25">
      <c r="F1731" s="2">
        <v>43777</v>
      </c>
      <c r="G1731">
        <v>1.5549999999999999</v>
      </c>
      <c r="H1731" s="43">
        <v>43812</v>
      </c>
      <c r="I1731">
        <v>1.7591000000000001</v>
      </c>
      <c r="L1731" s="2">
        <v>43728</v>
      </c>
      <c r="M1731" t="str">
        <v>9128287B</v>
      </c>
      <c r="N1731">
        <v>-1.9158999999999999</v>
      </c>
      <c r="O1731">
        <v>2.1303100000000001</v>
      </c>
      <c r="P1731">
        <v>0.78069999999999995</v>
      </c>
      <c r="Q1731">
        <v>129.6875</v>
      </c>
      <c r="R1731">
        <f>VLOOKUP(M1731,工作表1!$A$3:$B$1000,2,FALSE)</f>
        <v>1.875</v>
      </c>
      <c r="S1731" t="str">
        <f>VLOOKUP(M1731,工作表1!$A$3:$C$1000,3,FALSE)</f>
        <v>2026/6/30</v>
      </c>
      <c r="T1731">
        <f t="shared" si="865"/>
        <v>1.7936300000000001</v>
      </c>
      <c r="U1731">
        <f t="shared" si="864"/>
        <v>8.1369999999999942E-2</v>
      </c>
      <c r="V1731" s="43">
        <f t="shared" si="876"/>
        <v>43830</v>
      </c>
      <c r="W1731" s="43">
        <f t="shared" si="866"/>
        <v>43830</v>
      </c>
      <c r="X1731" s="45">
        <f t="shared" si="877"/>
        <v>0.43545081967213117</v>
      </c>
      <c r="Y1731" s="45">
        <f t="shared" si="878"/>
        <v>0.94401246350774759</v>
      </c>
      <c r="Z1731" s="47">
        <f t="shared" si="879"/>
        <v>101.13650636938284</v>
      </c>
      <c r="AA1731" s="47">
        <f t="shared" si="880"/>
        <v>128.6052265566895</v>
      </c>
      <c r="AB1731" s="45">
        <f t="shared" si="881"/>
        <v>1.6695</v>
      </c>
      <c r="AC1731" s="2" t="str">
        <f t="shared" si="867"/>
        <v>TY2</v>
      </c>
      <c r="AD1731">
        <f t="shared" si="868"/>
        <v>129.765625</v>
      </c>
      <c r="AE1731">
        <f t="shared" si="869"/>
        <v>129.671875</v>
      </c>
      <c r="AF1731" s="49">
        <f t="shared" si="896"/>
        <v>9.375E-2</v>
      </c>
      <c r="AG1731" s="3">
        <f t="shared" si="882"/>
        <v>127.78532621955975</v>
      </c>
      <c r="AH1731">
        <f t="shared" si="883"/>
        <v>126.61087093893534</v>
      </c>
      <c r="AI1731" s="51">
        <f t="shared" si="884"/>
        <v>1.1744552806244144</v>
      </c>
      <c r="AJ1731" s="52">
        <f t="shared" si="885"/>
        <v>1.0807052806244144</v>
      </c>
      <c r="AK1731" s="2">
        <v>43728</v>
      </c>
      <c r="AL1731" t="str">
        <v>912828U2</v>
      </c>
      <c r="AM1731">
        <v>-4.0486000000000004</v>
      </c>
      <c r="AN1731">
        <v>2.1509299999999998</v>
      </c>
      <c r="AO1731">
        <v>0.7873</v>
      </c>
      <c r="AP1731">
        <v>129.765625</v>
      </c>
      <c r="AQ1731">
        <f>VLOOKUP(AL1731,工作表1!$F$3:$G$1000,2,FALSE)</f>
        <v>2</v>
      </c>
      <c r="AR1731" t="str">
        <f>VLOOKUP(AL1731,工作表1!$F$3:$H$1000,3,FALSE)</f>
        <v>2026/11/15</v>
      </c>
      <c r="AS1731">
        <f t="shared" si="870"/>
        <v>1.7936300000000001</v>
      </c>
      <c r="AT1731">
        <f t="shared" si="871"/>
        <v>0.20636999999999994</v>
      </c>
      <c r="AU1731" s="43">
        <f t="shared" si="886"/>
        <v>43784</v>
      </c>
      <c r="AV1731" s="43">
        <f t="shared" si="872"/>
        <v>43921</v>
      </c>
      <c r="AW1731" s="45">
        <f t="shared" si="887"/>
        <v>0.71195652173913049</v>
      </c>
      <c r="AX1731" s="45">
        <f t="shared" si="888"/>
        <v>1.7530524121500894</v>
      </c>
      <c r="AY1731" s="47">
        <f t="shared" si="889"/>
        <v>102.01485338669288</v>
      </c>
      <c r="AZ1731" s="47">
        <f t="shared" si="890"/>
        <v>127.78532621955975</v>
      </c>
      <c r="BA1731" s="43"/>
      <c r="BC1731" s="2">
        <v>43727</v>
      </c>
      <c r="BD1731" t="str">
        <v>912828U2</v>
      </c>
      <c r="BE1731">
        <v>-6.0963000000000003</v>
      </c>
      <c r="BF1731">
        <v>2.3018100000000001</v>
      </c>
      <c r="BG1731">
        <v>0.7873</v>
      </c>
      <c r="BH1731">
        <v>129.671875</v>
      </c>
      <c r="BI1731">
        <f>VLOOKUP(BD1731,工作表1!$K$3:$L$1000,2,FALSE)</f>
        <v>2</v>
      </c>
      <c r="BJ1731" t="str">
        <f>VLOOKUP(BD1731,工作表1!$K$3:$M$1000,3,FALSE)</f>
        <v>2026/11/15</v>
      </c>
      <c r="BK1731">
        <f t="shared" si="873"/>
        <v>1.8120000000000001</v>
      </c>
      <c r="BL1731">
        <f t="shared" si="874"/>
        <v>0.18799999999999994</v>
      </c>
      <c r="BM1731" s="43">
        <f t="shared" si="891"/>
        <v>43784</v>
      </c>
      <c r="BN1731" s="43">
        <f t="shared" si="875"/>
        <v>44012</v>
      </c>
      <c r="BO1731" s="45">
        <f t="shared" si="892"/>
        <v>0.69565217391304346</v>
      </c>
      <c r="BP1731" s="45">
        <f t="shared" si="893"/>
        <v>2.2518165574746876</v>
      </c>
      <c r="BQ1731" s="47">
        <f t="shared" si="894"/>
        <v>101.77302763999548</v>
      </c>
      <c r="BR1731" s="47">
        <f t="shared" si="895"/>
        <v>126.61087093893534</v>
      </c>
    </row>
    <row r="1732" spans="6:70" x14ac:dyDescent="0.25">
      <c r="F1732" s="2">
        <v>43776</v>
      </c>
      <c r="G1732">
        <v>1.5529999999999999</v>
      </c>
      <c r="H1732" s="43">
        <v>43811</v>
      </c>
      <c r="I1732">
        <v>1.8289</v>
      </c>
      <c r="L1732" s="2">
        <v>43727</v>
      </c>
      <c r="M1732" t="str">
        <v>9128286S</v>
      </c>
      <c r="N1732">
        <v>1.1445000000000001</v>
      </c>
      <c r="O1732">
        <v>0.71636999999999995</v>
      </c>
      <c r="P1732">
        <v>0.80720000000000003</v>
      </c>
      <c r="Q1732">
        <v>128.921875</v>
      </c>
      <c r="R1732">
        <f>VLOOKUP(M1732,工作表1!$A$3:$B$1000,2,FALSE)</f>
        <v>2.375</v>
      </c>
      <c r="S1732" t="str">
        <f>VLOOKUP(M1732,工作表1!$A$3:$C$1000,3,FALSE)</f>
        <v>2026/4/30</v>
      </c>
      <c r="T1732">
        <f t="shared" si="865"/>
        <v>1.8120000000000001</v>
      </c>
      <c r="U1732">
        <f t="shared" ref="U1732:U1795" si="897">R1732-T1732</f>
        <v>0.56299999999999994</v>
      </c>
      <c r="V1732" s="43">
        <f t="shared" si="876"/>
        <v>43769</v>
      </c>
      <c r="W1732" s="43">
        <f t="shared" si="866"/>
        <v>43830</v>
      </c>
      <c r="X1732" s="45">
        <f t="shared" si="877"/>
        <v>0.92793715846994529</v>
      </c>
      <c r="Y1732" s="45">
        <f t="shared" si="878"/>
        <v>1.5916357886069317</v>
      </c>
      <c r="Z1732" s="47">
        <f t="shared" si="879"/>
        <v>104.51122837121777</v>
      </c>
      <c r="AA1732" s="47">
        <f t="shared" si="880"/>
        <v>128.54283012983996</v>
      </c>
      <c r="AB1732" s="45">
        <f t="shared" si="881"/>
        <v>1.7322</v>
      </c>
      <c r="AC1732" s="2" t="str">
        <f t="shared" si="867"/>
        <v>TY2</v>
      </c>
      <c r="AD1732">
        <f t="shared" si="868"/>
        <v>129.59375</v>
      </c>
      <c r="AE1732">
        <f t="shared" si="869"/>
        <v>129.46875</v>
      </c>
      <c r="AF1732" s="49">
        <f t="shared" si="896"/>
        <v>0.125</v>
      </c>
      <c r="AG1732" s="3">
        <f t="shared" si="882"/>
        <v>127.46064808621475</v>
      </c>
      <c r="AH1732">
        <f t="shared" si="883"/>
        <v>126.52336823432555</v>
      </c>
      <c r="AI1732" s="51">
        <f t="shared" si="884"/>
        <v>0.93727985188920115</v>
      </c>
      <c r="AJ1732" s="52">
        <f t="shared" si="885"/>
        <v>0.81227985188920115</v>
      </c>
      <c r="AK1732" s="2">
        <v>43727</v>
      </c>
      <c r="AL1732" t="str">
        <v>912828Y9</v>
      </c>
      <c r="AM1732">
        <v>-2.7551999999999999</v>
      </c>
      <c r="AN1732">
        <v>2.2529599999999999</v>
      </c>
      <c r="AO1732">
        <v>0.78069999999999995</v>
      </c>
      <c r="AP1732">
        <v>129.59375</v>
      </c>
      <c r="AQ1732">
        <f>VLOOKUP(AL1732,工作表1!$F$3:$G$1000,2,FALSE)</f>
        <v>1.875</v>
      </c>
      <c r="AR1732" t="str">
        <f>VLOOKUP(AL1732,工作表1!$F$3:$H$1000,3,FALSE)</f>
        <v>2026/7/31</v>
      </c>
      <c r="AS1732">
        <f t="shared" si="870"/>
        <v>1.8120000000000001</v>
      </c>
      <c r="AT1732">
        <f t="shared" si="871"/>
        <v>6.2999999999999945E-2</v>
      </c>
      <c r="AU1732" s="43">
        <f t="shared" si="886"/>
        <v>43861</v>
      </c>
      <c r="AV1732" s="43">
        <f t="shared" si="872"/>
        <v>43921</v>
      </c>
      <c r="AW1732" s="45">
        <f t="shared" si="887"/>
        <v>0.25985054347826086</v>
      </c>
      <c r="AX1732" s="45">
        <f t="shared" si="888"/>
        <v>1.2512888996426446</v>
      </c>
      <c r="AY1732" s="47">
        <f t="shared" si="889"/>
        <v>100.93040038099916</v>
      </c>
      <c r="AZ1732" s="47">
        <f t="shared" si="890"/>
        <v>127.46064808621475</v>
      </c>
      <c r="BA1732" s="43"/>
      <c r="BC1732" s="2">
        <v>43726</v>
      </c>
      <c r="BD1732" t="str">
        <v>912828U2</v>
      </c>
      <c r="BE1732">
        <v>1.4198999999999999</v>
      </c>
      <c r="BF1732">
        <v>2.2100900000000001</v>
      </c>
      <c r="BG1732">
        <v>0.7873</v>
      </c>
      <c r="BH1732">
        <v>129.46875</v>
      </c>
      <c r="BI1732">
        <f>VLOOKUP(BD1732,工作表1!$K$3:$L$1000,2,FALSE)</f>
        <v>2</v>
      </c>
      <c r="BJ1732" t="str">
        <f>VLOOKUP(BD1732,工作表1!$K$3:$M$1000,3,FALSE)</f>
        <v>2026/11/15</v>
      </c>
      <c r="BK1732">
        <f t="shared" si="873"/>
        <v>1.841</v>
      </c>
      <c r="BL1732">
        <f t="shared" si="874"/>
        <v>0.15900000000000003</v>
      </c>
      <c r="BM1732" s="43">
        <f t="shared" si="891"/>
        <v>43784</v>
      </c>
      <c r="BN1732" s="43">
        <f t="shared" si="875"/>
        <v>44012</v>
      </c>
      <c r="BO1732" s="45">
        <f t="shared" si="892"/>
        <v>0.69021739130434778</v>
      </c>
      <c r="BP1732" s="45">
        <f t="shared" si="893"/>
        <v>2.2518612269207861</v>
      </c>
      <c r="BQ1732" s="47">
        <f t="shared" si="894"/>
        <v>101.68854564193472</v>
      </c>
      <c r="BR1732" s="47">
        <f t="shared" si="895"/>
        <v>126.52336823432555</v>
      </c>
    </row>
    <row r="1733" spans="6:70" x14ac:dyDescent="0.25">
      <c r="F1733" s="2">
        <v>43775</v>
      </c>
      <c r="G1733">
        <v>1.5535000000000001</v>
      </c>
      <c r="H1733" s="43">
        <v>43810</v>
      </c>
      <c r="I1733">
        <v>1.7349000000000001</v>
      </c>
      <c r="L1733" s="2">
        <v>43726</v>
      </c>
      <c r="M1733" t="str">
        <v>9128286S</v>
      </c>
      <c r="N1733">
        <v>1.3265</v>
      </c>
      <c r="O1733">
        <v>1.0243100000000001</v>
      </c>
      <c r="P1733">
        <v>0.80720000000000003</v>
      </c>
      <c r="Q1733">
        <v>128.8125</v>
      </c>
      <c r="R1733">
        <f>VLOOKUP(M1733,工作表1!$A$3:$B$1000,2,FALSE)</f>
        <v>2.375</v>
      </c>
      <c r="S1733" t="str">
        <f>VLOOKUP(M1733,工作表1!$A$3:$C$1000,3,FALSE)</f>
        <v>2026/4/30</v>
      </c>
      <c r="T1733">
        <f t="shared" ref="T1733:T1796" si="898">INDEX($G:$G,MATCH(L1733,$F:$F,0))</f>
        <v>1.841</v>
      </c>
      <c r="U1733">
        <f t="shared" si="897"/>
        <v>0.53400000000000003</v>
      </c>
      <c r="V1733" s="43">
        <f t="shared" si="876"/>
        <v>43769</v>
      </c>
      <c r="W1733" s="43">
        <f t="shared" ref="W1733:W1796" si="899">IF(WEEKDAY(DATE(YEAR(L1733),(INT(MONTH(L1733)/3)+1)*3+1,1)-1,2)=7,DATE(YEAR(L1733),(INT(MONTH(L1733)/3)+1)*3+1,1)-1-2,IF(WEEKDAY(DATE(YEAR(L1733),(INT(MONTH(L1733)/3)+1)*3+1,1)-1,2)=6,DATE(YEAR(L1733),(INT(MONTH(L1733)/3)+1)*3+1,1)-1-1,DATE(YEAR(L1733),(INT(MONTH(L1733)/3)+1)*3+1,1)-1))</f>
        <v>43830</v>
      </c>
      <c r="X1733" s="45">
        <f t="shared" si="877"/>
        <v>0.92144808743169393</v>
      </c>
      <c r="Y1733" s="45">
        <f t="shared" si="878"/>
        <v>1.5916535668837488</v>
      </c>
      <c r="Z1733" s="47">
        <f t="shared" si="879"/>
        <v>104.33319976345996</v>
      </c>
      <c r="AA1733" s="47">
        <f t="shared" si="880"/>
        <v>128.32343146761565</v>
      </c>
      <c r="AB1733" s="45">
        <f t="shared" si="881"/>
        <v>1.7539</v>
      </c>
      <c r="AC1733" s="2" t="str">
        <f t="shared" ref="AC1733:AC1796" si="900">IF(MOD(MONTH(L1733),3)=0,"TY2","TY1")</f>
        <v>TY2</v>
      </c>
      <c r="AD1733">
        <f t="shared" ref="AD1733:AD1796" si="901">IF(AC1733="TY1",Q1733,AP1733)</f>
        <v>129.390625</v>
      </c>
      <c r="AE1733">
        <f t="shared" ref="AE1733:AE1796" si="902">IF(AC1733="TY1",AP1733,BH1733)</f>
        <v>129.359375</v>
      </c>
      <c r="AF1733" s="49">
        <f t="shared" si="896"/>
        <v>3.125E-2</v>
      </c>
      <c r="AG1733" s="3">
        <f t="shared" si="882"/>
        <v>127.38883004138913</v>
      </c>
      <c r="AH1733">
        <f t="shared" si="883"/>
        <v>126.39394162720801</v>
      </c>
      <c r="AI1733" s="51">
        <f t="shared" si="884"/>
        <v>0.99488841418111917</v>
      </c>
      <c r="AJ1733" s="52">
        <f t="shared" si="885"/>
        <v>0.96363841418111917</v>
      </c>
      <c r="AK1733" s="2">
        <v>43726</v>
      </c>
      <c r="AL1733" t="str">
        <v>912828Y9</v>
      </c>
      <c r="AM1733">
        <v>1.9442999999999999</v>
      </c>
      <c r="AN1733">
        <v>2.08114</v>
      </c>
      <c r="AO1733">
        <v>0.78069999999999995</v>
      </c>
      <c r="AP1733">
        <v>129.390625</v>
      </c>
      <c r="AQ1733">
        <f>VLOOKUP(AL1733,工作表1!$F$3:$G$1000,2,FALSE)</f>
        <v>1.875</v>
      </c>
      <c r="AR1733" t="str">
        <f>VLOOKUP(AL1733,工作表1!$F$3:$H$1000,3,FALSE)</f>
        <v>2026/7/31</v>
      </c>
      <c r="AS1733">
        <f t="shared" ref="AS1733:AS1796" si="903">INDEX($G:$G,MATCH(AK1733,$F:$F,0))</f>
        <v>1.841</v>
      </c>
      <c r="AT1733">
        <f t="shared" ref="AT1733:AT1796" si="904">AQ1733-AS1733</f>
        <v>3.400000000000003E-2</v>
      </c>
      <c r="AU1733" s="43">
        <f t="shared" si="886"/>
        <v>43861</v>
      </c>
      <c r="AV1733" s="43">
        <f t="shared" ref="AV1733:AV1796" si="905">IF(WEEKDAY(DATE(YEAR(AK1733),(INT(MONTH(AK1733)/3)+1)*3+4,1)-1,2)=7,DATE(YEAR(AK1733),(INT(MONTH(AK1733)/3)+1)*3+4,1)-1-2,IF(WEEKDAY(DATE(YEAR(AK1733),(INT(MONTH(AK1733)/3)+1)*3+4,1)-1,2)=6,DATE(YEAR(AK1733),(INT(MONTH(AK1733)/3)+1)*3+4,1)-1-1,DATE(YEAR(AK1733),(INT(MONTH(AK1733)/3)+1)*3+4,1)-1))</f>
        <v>43921</v>
      </c>
      <c r="AW1733" s="45">
        <f t="shared" si="887"/>
        <v>0.2547554347826087</v>
      </c>
      <c r="AX1733" s="45">
        <f t="shared" si="888"/>
        <v>1.2513307772483622</v>
      </c>
      <c r="AY1733" s="47">
        <f t="shared" si="889"/>
        <v>100.8660714702379</v>
      </c>
      <c r="AZ1733" s="47">
        <f t="shared" si="890"/>
        <v>127.38883004138913</v>
      </c>
      <c r="BA1733" s="43"/>
      <c r="BC1733" s="2">
        <v>43725</v>
      </c>
      <c r="BD1733" t="str">
        <v>912828U2</v>
      </c>
      <c r="BE1733">
        <v>10.369</v>
      </c>
      <c r="BF1733">
        <v>2.2246199999999998</v>
      </c>
      <c r="BG1733">
        <v>0.7873</v>
      </c>
      <c r="BH1733">
        <v>129.359375</v>
      </c>
      <c r="BI1733">
        <f>VLOOKUP(BD1733,工作表1!$K$3:$L$1000,2,FALSE)</f>
        <v>2</v>
      </c>
      <c r="BJ1733" t="str">
        <f>VLOOKUP(BD1733,工作表1!$K$3:$M$1000,3,FALSE)</f>
        <v>2026/11/15</v>
      </c>
      <c r="BK1733">
        <f t="shared" ref="BK1733:BK1796" si="906">INDEX($G:$G,MATCH(BC1733,$F:$F,0))</f>
        <v>1.8440000000000001</v>
      </c>
      <c r="BL1733">
        <f t="shared" ref="BL1733:BL1796" si="907">BI1733-BK1733</f>
        <v>0.15599999999999992</v>
      </c>
      <c r="BM1733" s="43">
        <f t="shared" si="891"/>
        <v>43784</v>
      </c>
      <c r="BN1733" s="43">
        <f t="shared" ref="BN1733:BN1796" si="908">IF(WEEKDAY(DATE(YEAR(BC1733),(INT(MONTH(BC1733)/3)+1)*3+7,1)-1,2)=7,DATE(YEAR(BC1733),(INT(MONTH(BC1733)/3)+1)*3+7,1)-1-2,IF(WEEKDAY(DATE(YEAR(BC1733),(INT(MONTH(BC1733)/3)+1)*3+7,1)-1,2)=6,DATE(YEAR(BC1733),(INT(MONTH(BC1733)/3)+1)*3+7,1)-1-1,DATE(YEAR(BC1733),(INT(MONTH(BC1733)/3)+1)*3+7,1)-1))</f>
        <v>44012</v>
      </c>
      <c r="BO1733" s="45">
        <f t="shared" si="892"/>
        <v>0.68478260869565222</v>
      </c>
      <c r="BP1733" s="45">
        <f t="shared" si="893"/>
        <v>2.251905896366885</v>
      </c>
      <c r="BQ1733" s="47">
        <f t="shared" si="894"/>
        <v>101.59155139987406</v>
      </c>
      <c r="BR1733" s="47">
        <f t="shared" si="895"/>
        <v>126.39394162720801</v>
      </c>
    </row>
    <row r="1734" spans="6:70" x14ac:dyDescent="0.25">
      <c r="F1734" s="2">
        <v>43774</v>
      </c>
      <c r="G1734">
        <v>1.5599000000000001</v>
      </c>
      <c r="H1734" s="43">
        <v>43809</v>
      </c>
      <c r="I1734">
        <v>1.7806</v>
      </c>
      <c r="L1734" s="2">
        <v>43725</v>
      </c>
      <c r="M1734" t="str">
        <v>9128286S</v>
      </c>
      <c r="N1734">
        <v>1.3585</v>
      </c>
      <c r="O1734">
        <v>1.6415200000000001</v>
      </c>
      <c r="P1734">
        <v>0.80720000000000003</v>
      </c>
      <c r="Q1734">
        <v>128.71875</v>
      </c>
      <c r="R1734">
        <f>VLOOKUP(M1734,工作表1!$A$3:$B$1000,2,FALSE)</f>
        <v>2.375</v>
      </c>
      <c r="S1734" t="str">
        <f>VLOOKUP(M1734,工作表1!$A$3:$C$1000,3,FALSE)</f>
        <v>2026/4/30</v>
      </c>
      <c r="T1734">
        <f t="shared" si="898"/>
        <v>1.8440000000000001</v>
      </c>
      <c r="U1734">
        <f t="shared" si="897"/>
        <v>0.53099999999999992</v>
      </c>
      <c r="V1734" s="43">
        <f t="shared" ref="V1734:V1797" si="909">COUPNCD(L1733,S1734,2,0)</f>
        <v>43769</v>
      </c>
      <c r="W1734" s="43">
        <f t="shared" si="899"/>
        <v>43830</v>
      </c>
      <c r="X1734" s="45">
        <f t="shared" ref="X1734:X1797" si="910">COUPDAYBS(L1733,S1734,2,1)/COUPDAYS(L1733,S1734,2,1)*R1734/2</f>
        <v>0.91495901639344257</v>
      </c>
      <c r="Y1734" s="45">
        <f t="shared" ref="Y1734:Y1797" si="911">(W1734-L1733)/365*R1734+X1734</f>
        <v>1.5916713451605657</v>
      </c>
      <c r="Z1734" s="47">
        <f t="shared" ref="Z1734:Z1797" si="912">(Q1734*P1734+Y1734)/(1+(O1734/100)*(W1734-L1735)/360)-X1734</f>
        <v>104.07105167751511</v>
      </c>
      <c r="AA1734" s="47">
        <f t="shared" ref="AA1734:AA1797" si="913">(Z1734-$AB$5*(W1734-L1733)/365+T1734*(W1734-L1733)/360)/P1734</f>
        <v>127.99071581061058</v>
      </c>
      <c r="AB1734" s="45">
        <f t="shared" ref="AB1734:AB1797" si="914">INDEX(I:I,MATCH(L1734,H:H,0))</f>
        <v>1.7416</v>
      </c>
      <c r="AC1734" s="2" t="str">
        <f t="shared" si="900"/>
        <v>TY2</v>
      </c>
      <c r="AD1734">
        <f t="shared" si="901"/>
        <v>129.28125</v>
      </c>
      <c r="AE1734">
        <f t="shared" si="902"/>
        <v>129.140625</v>
      </c>
      <c r="AF1734" s="49">
        <f t="shared" si="896"/>
        <v>0.140625</v>
      </c>
      <c r="AG1734" s="3">
        <f t="shared" ref="AG1734:AG1797" si="915">IF(AC1734="TY1",AA1734,AZ1734)</f>
        <v>127.2150735938758</v>
      </c>
      <c r="AH1734">
        <f t="shared" ref="AH1734:AH1797" si="916">IF(AC1734="TY1",AZ1734,BR1734)</f>
        <v>126.15346959420262</v>
      </c>
      <c r="AI1734" s="51">
        <f t="shared" ref="AI1734:AI1797" si="917">AG1734-AH1734</f>
        <v>1.0616039996731814</v>
      </c>
      <c r="AJ1734" s="52">
        <f t="shared" ref="AJ1734:AJ1797" si="918">AI1734-AF1734</f>
        <v>0.92097899967318142</v>
      </c>
      <c r="AK1734" s="2">
        <v>43725</v>
      </c>
      <c r="AL1734" t="str">
        <v>912828Y9</v>
      </c>
      <c r="AM1734">
        <v>6.0704000000000002</v>
      </c>
      <c r="AN1734">
        <v>2.1633499999999999</v>
      </c>
      <c r="AO1734">
        <v>0.78069999999999995</v>
      </c>
      <c r="AP1734">
        <v>129.28125</v>
      </c>
      <c r="AQ1734">
        <f>VLOOKUP(AL1734,工作表1!$F$3:$G$1000,2,FALSE)</f>
        <v>1.875</v>
      </c>
      <c r="AR1734" t="str">
        <f>VLOOKUP(AL1734,工作表1!$F$3:$H$1000,3,FALSE)</f>
        <v>2026/7/31</v>
      </c>
      <c r="AS1734">
        <f t="shared" si="903"/>
        <v>1.8440000000000001</v>
      </c>
      <c r="AT1734">
        <f t="shared" si="904"/>
        <v>3.0999999999999917E-2</v>
      </c>
      <c r="AU1734" s="43">
        <f t="shared" ref="AU1734:AU1797" si="919">COUPNCD(AK1733,AR1734,2,0)</f>
        <v>43861</v>
      </c>
      <c r="AV1734" s="43">
        <f t="shared" si="905"/>
        <v>43921</v>
      </c>
      <c r="AW1734" s="45">
        <f t="shared" ref="AW1734:AW1797" si="920">COUPDAYBS(AK1733,AR1734,2,1)/COUPDAYS(AK1733,AR1734,2,1)*AQ1734/2</f>
        <v>0.24966032608695654</v>
      </c>
      <c r="AX1734" s="45">
        <f t="shared" ref="AX1734:AX1797" si="921">(AV1734-AK1733)/365*AQ1734+AW1734</f>
        <v>1.2513726548540798</v>
      </c>
      <c r="AY1734" s="47">
        <f t="shared" ref="AY1734:AY1797" si="922">(AP1734*AO1734+AX1734)/(1+(AN1734/100)*(AV1734-AK1735)/360)-AW1734</f>
        <v>100.73608147072056</v>
      </c>
      <c r="AZ1734" s="47">
        <f t="shared" ref="AZ1734:AZ1797" si="923">(AY1734-$AB$5*(AV1734-AK1733)/365+AS1734*(AV1734-AK1733)/360)/AO1734</f>
        <v>127.2150735938758</v>
      </c>
      <c r="BA1734" s="43"/>
      <c r="BC1734" s="2">
        <v>43724</v>
      </c>
      <c r="BD1734" t="str">
        <v>912828U2</v>
      </c>
      <c r="BE1734">
        <v>1.2689999999999999</v>
      </c>
      <c r="BF1734">
        <v>2.2262400000000002</v>
      </c>
      <c r="BG1734">
        <v>0.7873</v>
      </c>
      <c r="BH1734">
        <v>129.140625</v>
      </c>
      <c r="BI1734">
        <f>VLOOKUP(BD1734,工作表1!$K$3:$L$1000,2,FALSE)</f>
        <v>2</v>
      </c>
      <c r="BJ1734" t="str">
        <f>VLOOKUP(BD1734,工作表1!$K$3:$M$1000,3,FALSE)</f>
        <v>2026/11/15</v>
      </c>
      <c r="BK1734">
        <f t="shared" si="906"/>
        <v>1.8460000000000001</v>
      </c>
      <c r="BL1734">
        <f t="shared" si="907"/>
        <v>0.15399999999999991</v>
      </c>
      <c r="BM1734" s="43">
        <f t="shared" ref="BM1734:BM1797" si="924">COUPNCD(BC1733,BJ1734,2,0)</f>
        <v>43784</v>
      </c>
      <c r="BN1734" s="43">
        <f t="shared" si="908"/>
        <v>44012</v>
      </c>
      <c r="BO1734" s="45">
        <f t="shared" ref="BO1734:BO1797" si="925">COUPDAYBS(BC1733,BJ1734,2,1)/COUPDAYS(BC1733,BJ1734,2,1)*BI1734/2</f>
        <v>0.67934782608695654</v>
      </c>
      <c r="BP1734" s="45">
        <f t="shared" ref="BP1734:BP1797" si="926">(BN1734-BC1733)/365*BI1734+BO1734</f>
        <v>2.2519505658129839</v>
      </c>
      <c r="BQ1734" s="47">
        <f t="shared" ref="BQ1734:BQ1797" si="927">(BH1734*BG1734+BP1734)/(1+(BF1734/100)*(BN1734-BC1735)/360)-BO1734</f>
        <v>101.40791164956747</v>
      </c>
      <c r="BR1734" s="47">
        <f t="shared" ref="BR1734:BR1797" si="928">(BQ1734-$AB$5*(BN1734-BC1733)/365+BK1734*(BN1734-BC1733)/360)/BG1734</f>
        <v>126.15346959420262</v>
      </c>
    </row>
    <row r="1735" spans="6:70" x14ac:dyDescent="0.25">
      <c r="F1735" s="2">
        <v>43773</v>
      </c>
      <c r="G1735">
        <v>1.5569999999999999</v>
      </c>
      <c r="H1735" s="43">
        <v>43808</v>
      </c>
      <c r="I1735">
        <v>1.7541</v>
      </c>
      <c r="L1735" s="2">
        <v>43724</v>
      </c>
      <c r="M1735" t="str">
        <v>9128286S</v>
      </c>
      <c r="N1735">
        <v>0.5978</v>
      </c>
      <c r="O1735">
        <v>1.81931</v>
      </c>
      <c r="P1735">
        <v>0.80720000000000003</v>
      </c>
      <c r="Q1735">
        <v>128.53125</v>
      </c>
      <c r="R1735">
        <f>VLOOKUP(M1735,工作表1!$A$3:$B$1000,2,FALSE)</f>
        <v>2.375</v>
      </c>
      <c r="S1735" t="str">
        <f>VLOOKUP(M1735,工作表1!$A$3:$C$1000,3,FALSE)</f>
        <v>2026/4/30</v>
      </c>
      <c r="T1735">
        <f t="shared" si="898"/>
        <v>1.8460000000000001</v>
      </c>
      <c r="U1735">
        <f t="shared" si="897"/>
        <v>0.52899999999999991</v>
      </c>
      <c r="V1735" s="43">
        <f t="shared" si="909"/>
        <v>43769</v>
      </c>
      <c r="W1735" s="43">
        <f t="shared" si="899"/>
        <v>43830</v>
      </c>
      <c r="X1735" s="45">
        <f t="shared" si="910"/>
        <v>0.90846994535519121</v>
      </c>
      <c r="Y1735" s="45">
        <f t="shared" si="911"/>
        <v>1.5916891234373831</v>
      </c>
      <c r="Z1735" s="47">
        <f t="shared" si="912"/>
        <v>103.85654958924455</v>
      </c>
      <c r="AA1735" s="47">
        <f t="shared" si="913"/>
        <v>127.71668573050624</v>
      </c>
      <c r="AB1735" s="45">
        <f t="shared" si="914"/>
        <v>1.7804</v>
      </c>
      <c r="AC1735" s="2" t="str">
        <f t="shared" si="900"/>
        <v>TY2</v>
      </c>
      <c r="AD1735">
        <f t="shared" si="901"/>
        <v>129.0625</v>
      </c>
      <c r="AE1735">
        <f t="shared" si="902"/>
        <v>128.65625</v>
      </c>
      <c r="AF1735" s="49">
        <f t="shared" si="896"/>
        <v>0.40625</v>
      </c>
      <c r="AG1735" s="3">
        <f t="shared" si="915"/>
        <v>127.00964544620696</v>
      </c>
      <c r="AH1735">
        <f t="shared" si="916"/>
        <v>125.64390125899833</v>
      </c>
      <c r="AI1735" s="51">
        <f t="shared" si="917"/>
        <v>1.3657441872086338</v>
      </c>
      <c r="AJ1735" s="52">
        <f t="shared" si="918"/>
        <v>0.95949418720863378</v>
      </c>
      <c r="AK1735" s="2">
        <v>43724</v>
      </c>
      <c r="AL1735" t="str">
        <v>912828Y9</v>
      </c>
      <c r="AM1735">
        <v>1.7347999999999999</v>
      </c>
      <c r="AN1735">
        <v>2.11382</v>
      </c>
      <c r="AO1735">
        <v>0.78069999999999995</v>
      </c>
      <c r="AP1735">
        <v>129.0625</v>
      </c>
      <c r="AQ1735">
        <f>VLOOKUP(AL1735,工作表1!$F$3:$G$1000,2,FALSE)</f>
        <v>1.875</v>
      </c>
      <c r="AR1735" t="str">
        <f>VLOOKUP(AL1735,工作表1!$F$3:$H$1000,3,FALSE)</f>
        <v>2026/7/31</v>
      </c>
      <c r="AS1735">
        <f t="shared" si="903"/>
        <v>1.8460000000000001</v>
      </c>
      <c r="AT1735">
        <f t="shared" si="904"/>
        <v>2.8999999999999915E-2</v>
      </c>
      <c r="AU1735" s="43">
        <f t="shared" si="919"/>
        <v>43861</v>
      </c>
      <c r="AV1735" s="43">
        <f t="shared" si="905"/>
        <v>43921</v>
      </c>
      <c r="AW1735" s="45">
        <f t="shared" si="920"/>
        <v>0.24456521739130435</v>
      </c>
      <c r="AX1735" s="45">
        <f t="shared" si="921"/>
        <v>1.2514145324597976</v>
      </c>
      <c r="AY1735" s="47">
        <f t="shared" si="922"/>
        <v>100.58189315266959</v>
      </c>
      <c r="AZ1735" s="47">
        <f t="shared" si="923"/>
        <v>127.00964544620696</v>
      </c>
      <c r="BA1735" s="43"/>
      <c r="BC1735" s="2">
        <v>43721</v>
      </c>
      <c r="BD1735" t="str">
        <v>912828U2</v>
      </c>
      <c r="BE1735">
        <v>-0.28660000000000002</v>
      </c>
      <c r="BF1735">
        <v>2.2501899999999999</v>
      </c>
      <c r="BG1735">
        <v>0.7873</v>
      </c>
      <c r="BH1735">
        <v>128.65625</v>
      </c>
      <c r="BI1735">
        <f>VLOOKUP(BD1735,工作表1!$K$3:$L$1000,2,FALSE)</f>
        <v>2</v>
      </c>
      <c r="BJ1735" t="str">
        <f>VLOOKUP(BD1735,工作表1!$K$3:$M$1000,3,FALSE)</f>
        <v>2026/11/15</v>
      </c>
      <c r="BK1735">
        <f t="shared" si="906"/>
        <v>1.847</v>
      </c>
      <c r="BL1735">
        <f t="shared" si="907"/>
        <v>0.15300000000000002</v>
      </c>
      <c r="BM1735" s="43">
        <f t="shared" si="924"/>
        <v>43784</v>
      </c>
      <c r="BN1735" s="43">
        <f t="shared" si="908"/>
        <v>44012</v>
      </c>
      <c r="BO1735" s="45">
        <f t="shared" si="925"/>
        <v>0.67391304347826086</v>
      </c>
      <c r="BP1735" s="45">
        <f t="shared" si="926"/>
        <v>2.2519952352590829</v>
      </c>
      <c r="BQ1735" s="47">
        <f t="shared" si="927"/>
        <v>101.01320126942856</v>
      </c>
      <c r="BR1735" s="47">
        <f t="shared" si="928"/>
        <v>125.64390125899833</v>
      </c>
    </row>
    <row r="1736" spans="6:70" x14ac:dyDescent="0.25">
      <c r="F1736" s="2">
        <v>43770</v>
      </c>
      <c r="G1736">
        <v>1.556</v>
      </c>
      <c r="H1736" s="43">
        <v>43805</v>
      </c>
      <c r="I1736">
        <v>1.7707999999999999</v>
      </c>
      <c r="L1736" s="2">
        <v>43721</v>
      </c>
      <c r="M1736" t="str">
        <v>9128286S</v>
      </c>
      <c r="N1736">
        <v>0.70150000000000001</v>
      </c>
      <c r="O1736">
        <v>1.6935800000000001</v>
      </c>
      <c r="P1736">
        <v>0.80720000000000003</v>
      </c>
      <c r="Q1736">
        <v>128.078125</v>
      </c>
      <c r="R1736">
        <f>VLOOKUP(M1736,工作表1!$A$3:$B$1000,2,FALSE)</f>
        <v>2.375</v>
      </c>
      <c r="S1736" t="str">
        <f>VLOOKUP(M1736,工作表1!$A$3:$C$1000,3,FALSE)</f>
        <v>2026/4/30</v>
      </c>
      <c r="T1736">
        <f t="shared" si="898"/>
        <v>1.847</v>
      </c>
      <c r="U1736">
        <f t="shared" si="897"/>
        <v>0.52800000000000002</v>
      </c>
      <c r="V1736" s="43">
        <f t="shared" si="909"/>
        <v>43769</v>
      </c>
      <c r="W1736" s="43">
        <f t="shared" si="899"/>
        <v>43830</v>
      </c>
      <c r="X1736" s="45">
        <f t="shared" si="910"/>
        <v>0.90198087431693985</v>
      </c>
      <c r="Y1736" s="45">
        <f t="shared" si="911"/>
        <v>1.5917069017142</v>
      </c>
      <c r="Z1736" s="47">
        <f t="shared" si="912"/>
        <v>103.53395056836958</v>
      </c>
      <c r="AA1736" s="47">
        <f t="shared" si="913"/>
        <v>127.30838872035019</v>
      </c>
      <c r="AB1736" s="45">
        <f t="shared" si="914"/>
        <v>1.8314999999999999</v>
      </c>
      <c r="AC1736" s="2" t="str">
        <f t="shared" si="900"/>
        <v>TY2</v>
      </c>
      <c r="AD1736">
        <f t="shared" si="901"/>
        <v>128.578125</v>
      </c>
      <c r="AE1736">
        <f t="shared" si="902"/>
        <v>129.515625</v>
      </c>
      <c r="AF1736" s="49">
        <f t="shared" si="896"/>
        <v>-0.9375</v>
      </c>
      <c r="AG1736" s="3">
        <f t="shared" si="915"/>
        <v>126.5253165633748</v>
      </c>
      <c r="AH1736">
        <f t="shared" si="916"/>
        <v>126.55318286872111</v>
      </c>
      <c r="AI1736" s="51">
        <f t="shared" si="917"/>
        <v>-2.786630534630774E-2</v>
      </c>
      <c r="AJ1736" s="52">
        <f t="shared" si="918"/>
        <v>0.90963369465369226</v>
      </c>
      <c r="AK1736" s="2">
        <v>43721</v>
      </c>
      <c r="AL1736" t="str">
        <v>912828Y9</v>
      </c>
      <c r="AM1736">
        <v>1.1908000000000001</v>
      </c>
      <c r="AN1736">
        <v>2.1082900000000002</v>
      </c>
      <c r="AO1736">
        <v>0.78069999999999995</v>
      </c>
      <c r="AP1736">
        <v>128.578125</v>
      </c>
      <c r="AQ1736">
        <f>VLOOKUP(AL1736,工作表1!$F$3:$G$1000,2,FALSE)</f>
        <v>1.875</v>
      </c>
      <c r="AR1736" t="str">
        <f>VLOOKUP(AL1736,工作表1!$F$3:$H$1000,3,FALSE)</f>
        <v>2026/7/31</v>
      </c>
      <c r="AS1736">
        <f t="shared" si="903"/>
        <v>1.847</v>
      </c>
      <c r="AT1736">
        <f t="shared" si="904"/>
        <v>2.8000000000000025E-2</v>
      </c>
      <c r="AU1736" s="43">
        <f t="shared" si="919"/>
        <v>43861</v>
      </c>
      <c r="AV1736" s="43">
        <f t="shared" si="905"/>
        <v>43921</v>
      </c>
      <c r="AW1736" s="45">
        <f t="shared" si="920"/>
        <v>0.23947010869565219</v>
      </c>
      <c r="AX1736" s="45">
        <f t="shared" si="921"/>
        <v>1.2514564100655152</v>
      </c>
      <c r="AY1736" s="47">
        <f t="shared" si="922"/>
        <v>100.21050314178773</v>
      </c>
      <c r="AZ1736" s="47">
        <f t="shared" si="923"/>
        <v>126.5253165633748</v>
      </c>
      <c r="BA1736" s="43"/>
      <c r="BC1736" s="2">
        <v>43720</v>
      </c>
      <c r="BD1736" t="str">
        <v>912828U2</v>
      </c>
      <c r="BE1736">
        <v>-0.1087</v>
      </c>
      <c r="BF1736">
        <v>2.1549999999999998</v>
      </c>
      <c r="BG1736">
        <v>0.7873</v>
      </c>
      <c r="BH1736">
        <v>129.515625</v>
      </c>
      <c r="BI1736">
        <f>VLOOKUP(BD1736,工作表1!$K$3:$L$1000,2,FALSE)</f>
        <v>2</v>
      </c>
      <c r="BJ1736" t="str">
        <f>VLOOKUP(BD1736,工作表1!$K$3:$M$1000,3,FALSE)</f>
        <v>2026/11/15</v>
      </c>
      <c r="BK1736">
        <f t="shared" si="906"/>
        <v>1.82863</v>
      </c>
      <c r="BL1736">
        <f t="shared" si="907"/>
        <v>0.17137000000000002</v>
      </c>
      <c r="BM1736" s="43">
        <f t="shared" si="924"/>
        <v>43784</v>
      </c>
      <c r="BN1736" s="43">
        <f t="shared" si="908"/>
        <v>44012</v>
      </c>
      <c r="BO1736" s="45">
        <f t="shared" si="925"/>
        <v>0.65760869565217395</v>
      </c>
      <c r="BP1736" s="45">
        <f t="shared" si="926"/>
        <v>2.2521292435973792</v>
      </c>
      <c r="BQ1736" s="47">
        <f t="shared" si="927"/>
        <v>101.76573774126558</v>
      </c>
      <c r="BR1736" s="47">
        <f t="shared" si="928"/>
        <v>126.55318286872111</v>
      </c>
    </row>
    <row r="1737" spans="6:70" x14ac:dyDescent="0.25">
      <c r="F1737" s="2">
        <v>43769</v>
      </c>
      <c r="G1737">
        <v>1.542</v>
      </c>
      <c r="H1737" s="43">
        <v>43804</v>
      </c>
      <c r="I1737">
        <v>1.7419</v>
      </c>
      <c r="L1737" s="2">
        <v>43720</v>
      </c>
      <c r="M1737" t="str">
        <v>9128286S</v>
      </c>
      <c r="N1737">
        <v>1.1009</v>
      </c>
      <c r="O1737">
        <v>1.4548700000000001</v>
      </c>
      <c r="P1737">
        <v>0.80720000000000003</v>
      </c>
      <c r="Q1737">
        <v>128.890625</v>
      </c>
      <c r="R1737">
        <f>VLOOKUP(M1737,工作表1!$A$3:$B$1000,2,FALSE)</f>
        <v>2.375</v>
      </c>
      <c r="S1737" t="str">
        <f>VLOOKUP(M1737,工作表1!$A$3:$C$1000,3,FALSE)</f>
        <v>2026/4/30</v>
      </c>
      <c r="T1737">
        <f t="shared" si="898"/>
        <v>1.82863</v>
      </c>
      <c r="U1737">
        <f t="shared" si="897"/>
        <v>0.54637000000000002</v>
      </c>
      <c r="V1737" s="43">
        <f t="shared" si="909"/>
        <v>43769</v>
      </c>
      <c r="W1737" s="43">
        <f t="shared" si="899"/>
        <v>43830</v>
      </c>
      <c r="X1737" s="45">
        <f t="shared" si="910"/>
        <v>0.88251366120218588</v>
      </c>
      <c r="Y1737" s="45">
        <f t="shared" si="911"/>
        <v>1.5917602365446517</v>
      </c>
      <c r="Z1737" s="47">
        <f t="shared" si="912"/>
        <v>104.27802476169192</v>
      </c>
      <c r="AA1737" s="47">
        <f t="shared" si="913"/>
        <v>128.19627547502762</v>
      </c>
      <c r="AB1737" s="45">
        <f t="shared" si="914"/>
        <v>1.7045999999999999</v>
      </c>
      <c r="AC1737" s="2" t="str">
        <f t="shared" si="900"/>
        <v>TY2</v>
      </c>
      <c r="AD1737">
        <f t="shared" si="901"/>
        <v>129.4375</v>
      </c>
      <c r="AE1737">
        <f t="shared" si="902"/>
        <v>129.984375</v>
      </c>
      <c r="AF1737" s="49">
        <f t="shared" si="896"/>
        <v>-0.546875</v>
      </c>
      <c r="AG1737" s="3">
        <f t="shared" si="915"/>
        <v>127.36355850255318</v>
      </c>
      <c r="AH1737">
        <f t="shared" si="916"/>
        <v>127.05404212334179</v>
      </c>
      <c r="AI1737" s="51">
        <f t="shared" si="917"/>
        <v>0.30951637921138797</v>
      </c>
      <c r="AJ1737" s="52">
        <f t="shared" si="918"/>
        <v>0.85639137921138797</v>
      </c>
      <c r="AK1737" s="2">
        <v>43720</v>
      </c>
      <c r="AL1737" t="str">
        <v>9128287B</v>
      </c>
      <c r="AM1737">
        <v>0.67320000000000002</v>
      </c>
      <c r="AN1737">
        <v>2.0804499999999999</v>
      </c>
      <c r="AO1737">
        <v>0.78069999999999995</v>
      </c>
      <c r="AP1737">
        <v>129.4375</v>
      </c>
      <c r="AQ1737">
        <f>VLOOKUP(AL1737,工作表1!$F$3:$G$1000,2,FALSE)</f>
        <v>1.875</v>
      </c>
      <c r="AR1737" t="str">
        <f>VLOOKUP(AL1737,工作表1!$F$3:$H$1000,3,FALSE)</f>
        <v>2026/6/30</v>
      </c>
      <c r="AS1737">
        <f t="shared" si="903"/>
        <v>1.82863</v>
      </c>
      <c r="AT1737">
        <f t="shared" si="904"/>
        <v>4.6370000000000022E-2</v>
      </c>
      <c r="AU1737" s="43">
        <f t="shared" si="919"/>
        <v>43830</v>
      </c>
      <c r="AV1737" s="43">
        <f t="shared" si="905"/>
        <v>43921</v>
      </c>
      <c r="AW1737" s="45">
        <f t="shared" si="920"/>
        <v>0.38422131147540983</v>
      </c>
      <c r="AX1737" s="45">
        <f t="shared" si="921"/>
        <v>1.4116185717493823</v>
      </c>
      <c r="AY1737" s="47">
        <f t="shared" si="922"/>
        <v>100.89693415642878</v>
      </c>
      <c r="AZ1737" s="47">
        <f t="shared" si="923"/>
        <v>127.36355850255318</v>
      </c>
      <c r="BA1737" s="43"/>
      <c r="BC1737" s="2">
        <v>43719</v>
      </c>
      <c r="BD1737" t="str">
        <v>912828U2</v>
      </c>
      <c r="BE1737">
        <v>1.1513</v>
      </c>
      <c r="BF1737">
        <v>2.1079500000000002</v>
      </c>
      <c r="BG1737">
        <v>0.7873</v>
      </c>
      <c r="BH1737">
        <v>129.984375</v>
      </c>
      <c r="BI1737">
        <f>VLOOKUP(BD1737,工作表1!$K$3:$L$1000,2,FALSE)</f>
        <v>2</v>
      </c>
      <c r="BJ1737" t="str">
        <f>VLOOKUP(BD1737,工作表1!$K$3:$M$1000,3,FALSE)</f>
        <v>2026/11/15</v>
      </c>
      <c r="BK1737">
        <f t="shared" si="906"/>
        <v>1.8294999999999999</v>
      </c>
      <c r="BL1737">
        <f t="shared" si="907"/>
        <v>0.1705000000000001</v>
      </c>
      <c r="BM1737" s="43">
        <f t="shared" si="924"/>
        <v>43784</v>
      </c>
      <c r="BN1737" s="43">
        <f t="shared" si="908"/>
        <v>44012</v>
      </c>
      <c r="BO1737" s="45">
        <f t="shared" si="925"/>
        <v>0.65217391304347827</v>
      </c>
      <c r="BP1737" s="45">
        <f t="shared" si="926"/>
        <v>2.2521739130434781</v>
      </c>
      <c r="BQ1737" s="47">
        <f t="shared" si="927"/>
        <v>102.1666795859292</v>
      </c>
      <c r="BR1737" s="47">
        <f t="shared" si="928"/>
        <v>127.05404212334179</v>
      </c>
    </row>
    <row r="1738" spans="6:70" x14ac:dyDescent="0.25">
      <c r="F1738" s="2">
        <v>43768</v>
      </c>
      <c r="G1738">
        <v>1.5532699999999999</v>
      </c>
      <c r="H1738" s="43">
        <v>43803</v>
      </c>
      <c r="I1738">
        <v>1.706</v>
      </c>
      <c r="L1738" s="2">
        <v>43719</v>
      </c>
      <c r="M1738" t="str">
        <v>9128286S</v>
      </c>
      <c r="N1738">
        <v>0.43880000000000002</v>
      </c>
      <c r="O1738">
        <v>1.91055</v>
      </c>
      <c r="P1738">
        <v>0.80720000000000003</v>
      </c>
      <c r="Q1738">
        <v>129.34375</v>
      </c>
      <c r="R1738">
        <f>VLOOKUP(M1738,工作表1!$A$3:$B$1000,2,FALSE)</f>
        <v>2.375</v>
      </c>
      <c r="S1738" t="str">
        <f>VLOOKUP(M1738,工作表1!$A$3:$C$1000,3,FALSE)</f>
        <v>2026/4/30</v>
      </c>
      <c r="T1738">
        <f t="shared" si="898"/>
        <v>1.8294999999999999</v>
      </c>
      <c r="U1738">
        <f t="shared" si="897"/>
        <v>0.5455000000000001</v>
      </c>
      <c r="V1738" s="43">
        <f t="shared" si="909"/>
        <v>43769</v>
      </c>
      <c r="W1738" s="43">
        <f t="shared" si="899"/>
        <v>43830</v>
      </c>
      <c r="X1738" s="45">
        <f t="shared" si="910"/>
        <v>0.87602459016393452</v>
      </c>
      <c r="Y1738" s="45">
        <f t="shared" si="911"/>
        <v>1.5917780148214686</v>
      </c>
      <c r="Z1738" s="47">
        <f t="shared" si="912"/>
        <v>104.49570588350409</v>
      </c>
      <c r="AA1738" s="47">
        <f t="shared" si="913"/>
        <v>128.45720948763673</v>
      </c>
      <c r="AB1738" s="45">
        <f t="shared" si="914"/>
        <v>1.6731</v>
      </c>
      <c r="AC1738" s="2" t="str">
        <f t="shared" si="900"/>
        <v>TY2</v>
      </c>
      <c r="AD1738">
        <f t="shared" si="901"/>
        <v>129.90625</v>
      </c>
      <c r="AE1738">
        <f t="shared" si="902"/>
        <v>130.15625</v>
      </c>
      <c r="AF1738" s="49">
        <f t="shared" si="896"/>
        <v>-0.25</v>
      </c>
      <c r="AG1738" s="3">
        <f t="shared" si="915"/>
        <v>127.80873256320154</v>
      </c>
      <c r="AH1738">
        <f t="shared" si="916"/>
        <v>127.34956922882505</v>
      </c>
      <c r="AI1738" s="51">
        <f t="shared" si="917"/>
        <v>0.45916333437649826</v>
      </c>
      <c r="AJ1738" s="52">
        <f t="shared" si="918"/>
        <v>0.70916333437649826</v>
      </c>
      <c r="AK1738" s="2">
        <v>43719</v>
      </c>
      <c r="AL1738" t="str">
        <v>912828Y9</v>
      </c>
      <c r="AM1738">
        <v>0.74919999999999998</v>
      </c>
      <c r="AN1738">
        <v>2.0955400000000002</v>
      </c>
      <c r="AO1738">
        <v>0.78069999999999995</v>
      </c>
      <c r="AP1738">
        <v>129.90625</v>
      </c>
      <c r="AQ1738">
        <f>VLOOKUP(AL1738,工作表1!$F$3:$G$1000,2,FALSE)</f>
        <v>1.875</v>
      </c>
      <c r="AR1738" t="str">
        <f>VLOOKUP(AL1738,工作表1!$F$3:$H$1000,3,FALSE)</f>
        <v>2026/7/31</v>
      </c>
      <c r="AS1738">
        <f t="shared" si="903"/>
        <v>1.8294999999999999</v>
      </c>
      <c r="AT1738">
        <f t="shared" si="904"/>
        <v>4.5500000000000096E-2</v>
      </c>
      <c r="AU1738" s="43">
        <f t="shared" si="919"/>
        <v>43861</v>
      </c>
      <c r="AV1738" s="43">
        <f t="shared" si="905"/>
        <v>43921</v>
      </c>
      <c r="AW1738" s="45">
        <f t="shared" si="920"/>
        <v>0.21908967391304349</v>
      </c>
      <c r="AX1738" s="45">
        <f t="shared" si="921"/>
        <v>1.2516239204883859</v>
      </c>
      <c r="AY1738" s="47">
        <f t="shared" si="922"/>
        <v>101.2513168157444</v>
      </c>
      <c r="AZ1738" s="47">
        <f t="shared" si="923"/>
        <v>127.80873256320154</v>
      </c>
      <c r="BA1738" s="43"/>
      <c r="BC1738" s="2">
        <v>43718</v>
      </c>
      <c r="BD1738" t="str">
        <v>912828U2</v>
      </c>
      <c r="BE1738">
        <v>3.1640000000000001</v>
      </c>
      <c r="BF1738">
        <v>1.9849300000000001</v>
      </c>
      <c r="BG1738">
        <v>0.7873</v>
      </c>
      <c r="BH1738">
        <v>130.15625</v>
      </c>
      <c r="BI1738">
        <f>VLOOKUP(BD1738,工作表1!$K$3:$L$1000,2,FALSE)</f>
        <v>2</v>
      </c>
      <c r="BJ1738" t="str">
        <f>VLOOKUP(BD1738,工作表1!$K$3:$M$1000,3,FALSE)</f>
        <v>2026/11/15</v>
      </c>
      <c r="BK1738">
        <f t="shared" si="906"/>
        <v>1.8360000000000001</v>
      </c>
      <c r="BL1738">
        <f t="shared" si="907"/>
        <v>0.16399999999999992</v>
      </c>
      <c r="BM1738" s="43">
        <f t="shared" si="924"/>
        <v>43784</v>
      </c>
      <c r="BN1738" s="43">
        <f t="shared" si="908"/>
        <v>44012</v>
      </c>
      <c r="BO1738" s="45">
        <f t="shared" si="925"/>
        <v>0.64673913043478259</v>
      </c>
      <c r="BP1738" s="45">
        <f t="shared" si="926"/>
        <v>2.2522185824895771</v>
      </c>
      <c r="BQ1738" s="47">
        <f t="shared" si="927"/>
        <v>102.40137640179917</v>
      </c>
      <c r="BR1738" s="47">
        <f t="shared" si="928"/>
        <v>127.34956922882505</v>
      </c>
    </row>
    <row r="1739" spans="6:70" x14ac:dyDescent="0.25">
      <c r="F1739" s="2">
        <v>43767</v>
      </c>
      <c r="G1739">
        <v>1.5660000000000001</v>
      </c>
      <c r="H1739" s="43">
        <v>43802</v>
      </c>
      <c r="I1739">
        <v>1.6535</v>
      </c>
      <c r="L1739" s="2">
        <v>43718</v>
      </c>
      <c r="M1739" t="str">
        <v>9128286S</v>
      </c>
      <c r="N1739">
        <v>1.2678</v>
      </c>
      <c r="O1739">
        <v>1.44539</v>
      </c>
      <c r="P1739">
        <v>0.80720000000000003</v>
      </c>
      <c r="Q1739">
        <v>129.5625</v>
      </c>
      <c r="R1739">
        <f>VLOOKUP(M1739,工作表1!$A$3:$B$1000,2,FALSE)</f>
        <v>2.375</v>
      </c>
      <c r="S1739" t="str">
        <f>VLOOKUP(M1739,工作表1!$A$3:$C$1000,3,FALSE)</f>
        <v>2026/4/30</v>
      </c>
      <c r="T1739">
        <f t="shared" si="898"/>
        <v>1.8360000000000001</v>
      </c>
      <c r="U1739">
        <f t="shared" si="897"/>
        <v>0.53899999999999992</v>
      </c>
      <c r="V1739" s="43">
        <f t="shared" si="909"/>
        <v>43769</v>
      </c>
      <c r="W1739" s="43">
        <f t="shared" si="899"/>
        <v>43830</v>
      </c>
      <c r="X1739" s="45">
        <f t="shared" si="910"/>
        <v>0.86953551912568305</v>
      </c>
      <c r="Y1739" s="45">
        <f t="shared" si="911"/>
        <v>1.591795793098286</v>
      </c>
      <c r="Z1739" s="47">
        <f t="shared" si="912"/>
        <v>104.82558013665039</v>
      </c>
      <c r="AA1739" s="47">
        <f t="shared" si="913"/>
        <v>128.85929052865782</v>
      </c>
      <c r="AB1739" s="45">
        <f t="shared" si="914"/>
        <v>1.6706000000000001</v>
      </c>
      <c r="AC1739" s="2" t="str">
        <f t="shared" si="900"/>
        <v>TY2</v>
      </c>
      <c r="AD1739">
        <f t="shared" si="901"/>
        <v>130.15625</v>
      </c>
      <c r="AE1739">
        <f t="shared" si="902"/>
        <v>130.859375</v>
      </c>
      <c r="AF1739" s="49">
        <f t="shared" si="896"/>
        <v>-0.703125</v>
      </c>
      <c r="AG1739" s="3">
        <f t="shared" si="915"/>
        <v>128.07372723697924</v>
      </c>
      <c r="AH1739">
        <f t="shared" si="916"/>
        <v>128.06494342333602</v>
      </c>
      <c r="AI1739" s="51">
        <f t="shared" si="917"/>
        <v>8.7838136432196734E-3</v>
      </c>
      <c r="AJ1739" s="52">
        <f t="shared" si="918"/>
        <v>0.71190881364321967</v>
      </c>
      <c r="AK1739" s="2">
        <v>43718</v>
      </c>
      <c r="AL1739" t="str">
        <v>912828Y9</v>
      </c>
      <c r="AM1739">
        <v>0.94089999999999996</v>
      </c>
      <c r="AN1739">
        <v>2.0632799999999998</v>
      </c>
      <c r="AO1739">
        <v>0.78069999999999995</v>
      </c>
      <c r="AP1739">
        <v>130.15625</v>
      </c>
      <c r="AQ1739">
        <f>VLOOKUP(AL1739,工作表1!$F$3:$G$1000,2,FALSE)</f>
        <v>1.875</v>
      </c>
      <c r="AR1739" t="str">
        <f>VLOOKUP(AL1739,工作表1!$F$3:$H$1000,3,FALSE)</f>
        <v>2026/7/31</v>
      </c>
      <c r="AS1739">
        <f t="shared" si="903"/>
        <v>1.8360000000000001</v>
      </c>
      <c r="AT1739">
        <f t="shared" si="904"/>
        <v>3.8999999999999924E-2</v>
      </c>
      <c r="AU1739" s="43">
        <f t="shared" si="919"/>
        <v>43861</v>
      </c>
      <c r="AV1739" s="43">
        <f t="shared" si="905"/>
        <v>43921</v>
      </c>
      <c r="AW1739" s="45">
        <f t="shared" si="920"/>
        <v>0.2139945652173913</v>
      </c>
      <c r="AX1739" s="45">
        <f t="shared" si="921"/>
        <v>1.2516657980941035</v>
      </c>
      <c r="AY1739" s="47">
        <f t="shared" si="922"/>
        <v>101.46186953884119</v>
      </c>
      <c r="AZ1739" s="47">
        <f t="shared" si="923"/>
        <v>128.07372723697924</v>
      </c>
      <c r="BA1739" s="43"/>
      <c r="BC1739" s="2">
        <v>43717</v>
      </c>
      <c r="BD1739" t="str">
        <v>912828U2</v>
      </c>
      <c r="BE1739">
        <v>3.9174000000000002</v>
      </c>
      <c r="BF1739">
        <v>1.93119</v>
      </c>
      <c r="BG1739">
        <v>0.7873</v>
      </c>
      <c r="BH1739">
        <v>130.859375</v>
      </c>
      <c r="BI1739">
        <f>VLOOKUP(BD1739,工作表1!$K$3:$L$1000,2,FALSE)</f>
        <v>2</v>
      </c>
      <c r="BJ1739" t="str">
        <f>VLOOKUP(BD1739,工作表1!$K$3:$M$1000,3,FALSE)</f>
        <v>2026/11/15</v>
      </c>
      <c r="BK1739">
        <f t="shared" si="906"/>
        <v>1.8260000000000001</v>
      </c>
      <c r="BL1739">
        <f t="shared" si="907"/>
        <v>0.17399999999999993</v>
      </c>
      <c r="BM1739" s="43">
        <f t="shared" si="924"/>
        <v>43784</v>
      </c>
      <c r="BN1739" s="43">
        <f t="shared" si="908"/>
        <v>44012</v>
      </c>
      <c r="BO1739" s="45">
        <f t="shared" si="925"/>
        <v>0.64130434782608692</v>
      </c>
      <c r="BP1739" s="45">
        <f t="shared" si="926"/>
        <v>2.252263251935676</v>
      </c>
      <c r="BQ1739" s="47">
        <f t="shared" si="927"/>
        <v>102.98005771974952</v>
      </c>
      <c r="BR1739" s="47">
        <f t="shared" si="928"/>
        <v>128.06494342333602</v>
      </c>
    </row>
    <row r="1740" spans="6:70" x14ac:dyDescent="0.25">
      <c r="F1740" s="2">
        <v>43766</v>
      </c>
      <c r="G1740">
        <v>1.583</v>
      </c>
      <c r="H1740" s="43">
        <v>43801</v>
      </c>
      <c r="I1740">
        <v>1.7585</v>
      </c>
      <c r="L1740" s="2">
        <v>43717</v>
      </c>
      <c r="M1740" t="str">
        <v>9128286S</v>
      </c>
      <c r="N1740">
        <v>0.49859999999999999</v>
      </c>
      <c r="O1740">
        <v>1.8774500000000001</v>
      </c>
      <c r="P1740">
        <v>0.80720000000000003</v>
      </c>
      <c r="Q1740">
        <v>130.25</v>
      </c>
      <c r="R1740">
        <f>VLOOKUP(M1740,工作表1!$A$3:$B$1000,2,FALSE)</f>
        <v>2.375</v>
      </c>
      <c r="S1740" t="str">
        <f>VLOOKUP(M1740,工作表1!$A$3:$C$1000,3,FALSE)</f>
        <v>2026/4/30</v>
      </c>
      <c r="T1740">
        <f t="shared" si="898"/>
        <v>1.8260000000000001</v>
      </c>
      <c r="U1740">
        <f t="shared" si="897"/>
        <v>0.54899999999999993</v>
      </c>
      <c r="V1740" s="43">
        <f t="shared" si="909"/>
        <v>43769</v>
      </c>
      <c r="W1740" s="43">
        <f t="shared" si="899"/>
        <v>43830</v>
      </c>
      <c r="X1740" s="45">
        <f t="shared" si="910"/>
        <v>0.86304644808743169</v>
      </c>
      <c r="Y1740" s="45">
        <f t="shared" si="911"/>
        <v>1.5918135713751029</v>
      </c>
      <c r="Z1740" s="47">
        <f t="shared" si="912"/>
        <v>105.22478232000996</v>
      </c>
      <c r="AA1740" s="47">
        <f t="shared" si="913"/>
        <v>129.34094380455383</v>
      </c>
      <c r="AB1740" s="45">
        <f t="shared" si="914"/>
        <v>1.5769</v>
      </c>
      <c r="AC1740" s="2" t="str">
        <f t="shared" si="900"/>
        <v>TY2</v>
      </c>
      <c r="AD1740">
        <f t="shared" si="901"/>
        <v>130.859375</v>
      </c>
      <c r="AE1740">
        <f t="shared" si="902"/>
        <v>131.375</v>
      </c>
      <c r="AF1740" s="49">
        <f t="shared" si="896"/>
        <v>-0.515625</v>
      </c>
      <c r="AG1740" s="3">
        <f t="shared" si="915"/>
        <v>128.74140049571565</v>
      </c>
      <c r="AH1740">
        <f t="shared" si="916"/>
        <v>128.63757100003474</v>
      </c>
      <c r="AI1740" s="51">
        <f t="shared" si="917"/>
        <v>0.10382949568091249</v>
      </c>
      <c r="AJ1740" s="52">
        <f t="shared" si="918"/>
        <v>0.61945449568091249</v>
      </c>
      <c r="AK1740" s="2">
        <v>43717</v>
      </c>
      <c r="AL1740" t="str">
        <v>912828Y9</v>
      </c>
      <c r="AM1740">
        <v>0.86899999999999999</v>
      </c>
      <c r="AN1740">
        <v>2.05667</v>
      </c>
      <c r="AO1740">
        <v>0.78069999999999995</v>
      </c>
      <c r="AP1740">
        <v>130.859375</v>
      </c>
      <c r="AQ1740">
        <f>VLOOKUP(AL1740,工作表1!$F$3:$G$1000,2,FALSE)</f>
        <v>1.875</v>
      </c>
      <c r="AR1740" t="str">
        <f>VLOOKUP(AL1740,工作表1!$F$3:$H$1000,3,FALSE)</f>
        <v>2026/7/31</v>
      </c>
      <c r="AS1740">
        <f t="shared" si="903"/>
        <v>1.8260000000000001</v>
      </c>
      <c r="AT1740">
        <f t="shared" si="904"/>
        <v>4.8999999999999932E-2</v>
      </c>
      <c r="AU1740" s="43">
        <f t="shared" si="919"/>
        <v>43861</v>
      </c>
      <c r="AV1740" s="43">
        <f t="shared" si="905"/>
        <v>43921</v>
      </c>
      <c r="AW1740" s="45">
        <f t="shared" si="920"/>
        <v>0.20889945652173914</v>
      </c>
      <c r="AX1740" s="45">
        <f t="shared" si="921"/>
        <v>1.2517076756998216</v>
      </c>
      <c r="AY1740" s="47">
        <f t="shared" si="922"/>
        <v>101.99606148877079</v>
      </c>
      <c r="AZ1740" s="47">
        <f t="shared" si="923"/>
        <v>128.74140049571565</v>
      </c>
      <c r="BA1740" s="43"/>
      <c r="BC1740" s="2">
        <v>43714</v>
      </c>
      <c r="BD1740" t="str">
        <v>912828U2</v>
      </c>
      <c r="BE1740">
        <v>5.4377000000000004</v>
      </c>
      <c r="BF1740">
        <v>1.86904</v>
      </c>
      <c r="BG1740">
        <v>0.7873</v>
      </c>
      <c r="BH1740">
        <v>131.375</v>
      </c>
      <c r="BI1740">
        <f>VLOOKUP(BD1740,工作表1!$K$3:$L$1000,2,FALSE)</f>
        <v>2</v>
      </c>
      <c r="BJ1740" t="str">
        <f>VLOOKUP(BD1740,工作表1!$K$3:$M$1000,3,FALSE)</f>
        <v>2026/11/15</v>
      </c>
      <c r="BK1740">
        <f t="shared" si="906"/>
        <v>1.833</v>
      </c>
      <c r="BL1740">
        <f t="shared" si="907"/>
        <v>0.16700000000000004</v>
      </c>
      <c r="BM1740" s="43">
        <f t="shared" si="924"/>
        <v>43784</v>
      </c>
      <c r="BN1740" s="43">
        <f t="shared" si="908"/>
        <v>44012</v>
      </c>
      <c r="BO1740" s="45">
        <f t="shared" si="925"/>
        <v>0.63586956521739135</v>
      </c>
      <c r="BP1740" s="45">
        <f t="shared" si="926"/>
        <v>2.2523079213817749</v>
      </c>
      <c r="BQ1740" s="47">
        <f t="shared" si="927"/>
        <v>103.43247962549628</v>
      </c>
      <c r="BR1740" s="47">
        <f t="shared" si="928"/>
        <v>128.63757100003474</v>
      </c>
    </row>
    <row r="1741" spans="6:70" x14ac:dyDescent="0.25">
      <c r="F1741" s="2">
        <v>43763</v>
      </c>
      <c r="G1741">
        <v>1.585</v>
      </c>
      <c r="H1741" s="43">
        <v>43798</v>
      </c>
      <c r="I1741">
        <v>1.7274</v>
      </c>
      <c r="L1741" s="2">
        <v>43714</v>
      </c>
      <c r="M1741" t="str">
        <v>9128286S</v>
      </c>
      <c r="N1741">
        <v>1.0298</v>
      </c>
      <c r="O1741">
        <v>1.64056</v>
      </c>
      <c r="P1741">
        <v>0.80720000000000003</v>
      </c>
      <c r="Q1741">
        <v>130.734375</v>
      </c>
      <c r="R1741">
        <f>VLOOKUP(M1741,工作表1!$A$3:$B$1000,2,FALSE)</f>
        <v>2.375</v>
      </c>
      <c r="S1741" t="str">
        <f>VLOOKUP(M1741,工作表1!$A$3:$C$1000,3,FALSE)</f>
        <v>2026/4/30</v>
      </c>
      <c r="T1741">
        <f t="shared" si="898"/>
        <v>1.833</v>
      </c>
      <c r="U1741">
        <f t="shared" si="897"/>
        <v>0.54200000000000004</v>
      </c>
      <c r="V1741" s="43">
        <f t="shared" si="909"/>
        <v>43769</v>
      </c>
      <c r="W1741" s="43">
        <f t="shared" si="899"/>
        <v>43830</v>
      </c>
      <c r="X1741" s="45">
        <f t="shared" si="910"/>
        <v>0.85655737704918034</v>
      </c>
      <c r="Y1741" s="45">
        <f t="shared" si="911"/>
        <v>1.5918313496519201</v>
      </c>
      <c r="Z1741" s="47">
        <f t="shared" si="912"/>
        <v>105.69594272152715</v>
      </c>
      <c r="AA1741" s="47">
        <f t="shared" si="913"/>
        <v>129.9182843620568</v>
      </c>
      <c r="AB1741" s="45">
        <f t="shared" si="914"/>
        <v>1.5076000000000001</v>
      </c>
      <c r="AC1741" s="2" t="str">
        <f t="shared" si="900"/>
        <v>TY2</v>
      </c>
      <c r="AD1741">
        <f t="shared" si="901"/>
        <v>131.375</v>
      </c>
      <c r="AE1741">
        <f t="shared" si="902"/>
        <v>131.296875</v>
      </c>
      <c r="AF1741" s="49">
        <f t="shared" si="896"/>
        <v>7.8125E-2</v>
      </c>
      <c r="AG1741" s="3">
        <f t="shared" si="915"/>
        <v>129.26240786554487</v>
      </c>
      <c r="AH1741">
        <f t="shared" si="916"/>
        <v>128.50723761185705</v>
      </c>
      <c r="AI1741" s="51">
        <f t="shared" si="917"/>
        <v>0.75517025368782242</v>
      </c>
      <c r="AJ1741" s="52">
        <f t="shared" si="918"/>
        <v>0.67704525368782242</v>
      </c>
      <c r="AK1741" s="2">
        <v>43714</v>
      </c>
      <c r="AL1741" t="str">
        <v>912828Y9</v>
      </c>
      <c r="AM1741">
        <v>1.2829999999999999</v>
      </c>
      <c r="AN1741">
        <v>2.0346099999999998</v>
      </c>
      <c r="AO1741">
        <v>0.78069999999999995</v>
      </c>
      <c r="AP1741">
        <v>131.375</v>
      </c>
      <c r="AQ1741">
        <f>VLOOKUP(AL1741,工作表1!$F$3:$G$1000,2,FALSE)</f>
        <v>1.875</v>
      </c>
      <c r="AR1741" t="str">
        <f>VLOOKUP(AL1741,工作表1!$F$3:$H$1000,3,FALSE)</f>
        <v>2026/7/31</v>
      </c>
      <c r="AS1741">
        <f t="shared" si="903"/>
        <v>1.833</v>
      </c>
      <c r="AT1741">
        <f t="shared" si="904"/>
        <v>4.2000000000000037E-2</v>
      </c>
      <c r="AU1741" s="43">
        <f t="shared" si="919"/>
        <v>43861</v>
      </c>
      <c r="AV1741" s="43">
        <f t="shared" si="905"/>
        <v>43921</v>
      </c>
      <c r="AW1741" s="45">
        <f t="shared" si="920"/>
        <v>0.20380434782608695</v>
      </c>
      <c r="AX1741" s="45">
        <f t="shared" si="921"/>
        <v>1.2517495533055389</v>
      </c>
      <c r="AY1741" s="47">
        <f t="shared" si="922"/>
        <v>102.40617360145278</v>
      </c>
      <c r="AZ1741" s="47">
        <f t="shared" si="923"/>
        <v>129.26240786554487</v>
      </c>
      <c r="BA1741" s="43"/>
      <c r="BC1741" s="2">
        <v>43713</v>
      </c>
      <c r="BD1741" t="str">
        <v>912828U2</v>
      </c>
      <c r="BE1741">
        <v>6.2961</v>
      </c>
      <c r="BF1741">
        <v>1.89886</v>
      </c>
      <c r="BG1741">
        <v>0.7873</v>
      </c>
      <c r="BH1741">
        <v>131.296875</v>
      </c>
      <c r="BI1741">
        <f>VLOOKUP(BD1741,工作表1!$K$3:$L$1000,2,FALSE)</f>
        <v>2</v>
      </c>
      <c r="BJ1741" t="str">
        <f>VLOOKUP(BD1741,工作表1!$K$3:$M$1000,3,FALSE)</f>
        <v>2026/11/15</v>
      </c>
      <c r="BK1741">
        <f t="shared" si="906"/>
        <v>1.8260000000000001</v>
      </c>
      <c r="BL1741">
        <f t="shared" si="907"/>
        <v>0.17399999999999993</v>
      </c>
      <c r="BM1741" s="43">
        <f t="shared" si="924"/>
        <v>43784</v>
      </c>
      <c r="BN1741" s="43">
        <f t="shared" si="908"/>
        <v>44012</v>
      </c>
      <c r="BO1741" s="45">
        <f t="shared" si="925"/>
        <v>0.61956521739130432</v>
      </c>
      <c r="BP1741" s="45">
        <f t="shared" si="926"/>
        <v>2.2524419297200713</v>
      </c>
      <c r="BQ1741" s="47">
        <f t="shared" si="927"/>
        <v>103.35758923726405</v>
      </c>
      <c r="BR1741" s="47">
        <f t="shared" si="928"/>
        <v>128.50723761185705</v>
      </c>
    </row>
    <row r="1742" spans="6:70" x14ac:dyDescent="0.25">
      <c r="F1742" s="2">
        <v>43762</v>
      </c>
      <c r="G1742">
        <v>1.583</v>
      </c>
      <c r="H1742" s="43">
        <v>43797</v>
      </c>
      <c r="I1742">
        <v>1.7107000000000001</v>
      </c>
      <c r="L1742" s="2">
        <v>43713</v>
      </c>
      <c r="M1742" t="str">
        <v>9128286S</v>
      </c>
      <c r="N1742">
        <v>1.1976</v>
      </c>
      <c r="O1742">
        <v>1.70207</v>
      </c>
      <c r="P1742">
        <v>0.80720000000000003</v>
      </c>
      <c r="Q1742">
        <v>130.65625</v>
      </c>
      <c r="R1742">
        <f>VLOOKUP(M1742,工作表1!$A$3:$B$1000,2,FALSE)</f>
        <v>2.375</v>
      </c>
      <c r="S1742" t="str">
        <f>VLOOKUP(M1742,工作表1!$A$3:$C$1000,3,FALSE)</f>
        <v>2026/4/30</v>
      </c>
      <c r="T1742">
        <f t="shared" si="898"/>
        <v>1.8260000000000001</v>
      </c>
      <c r="U1742">
        <f t="shared" si="897"/>
        <v>0.54899999999999993</v>
      </c>
      <c r="V1742" s="43">
        <f t="shared" si="909"/>
        <v>43769</v>
      </c>
      <c r="W1742" s="43">
        <f t="shared" si="899"/>
        <v>43830</v>
      </c>
      <c r="X1742" s="45">
        <f t="shared" si="910"/>
        <v>0.83709016393442626</v>
      </c>
      <c r="Y1742" s="45">
        <f t="shared" si="911"/>
        <v>1.5918846844823715</v>
      </c>
      <c r="Z1742" s="47">
        <f t="shared" si="912"/>
        <v>105.62655805821248</v>
      </c>
      <c r="AA1742" s="47">
        <f t="shared" si="913"/>
        <v>129.80236902173741</v>
      </c>
      <c r="AB1742" s="45">
        <f t="shared" si="914"/>
        <v>1.5026999999999999</v>
      </c>
      <c r="AC1742" s="2" t="str">
        <f t="shared" si="900"/>
        <v>TY2</v>
      </c>
      <c r="AD1742">
        <f t="shared" si="901"/>
        <v>131.296875</v>
      </c>
      <c r="AE1742">
        <f t="shared" si="902"/>
        <v>132.28125</v>
      </c>
      <c r="AF1742" s="49">
        <f t="shared" si="896"/>
        <v>-0.984375</v>
      </c>
      <c r="AG1742" s="3">
        <f t="shared" si="915"/>
        <v>129.12873378626344</v>
      </c>
      <c r="AH1742">
        <f t="shared" si="916"/>
        <v>129.55383649930931</v>
      </c>
      <c r="AI1742" s="51">
        <f t="shared" si="917"/>
        <v>-0.42510271304587377</v>
      </c>
      <c r="AJ1742" s="52">
        <f t="shared" si="918"/>
        <v>0.55927228695412623</v>
      </c>
      <c r="AK1742" s="2">
        <v>43713</v>
      </c>
      <c r="AL1742" t="str">
        <v>9128287B</v>
      </c>
      <c r="AM1742">
        <v>1.6035999999999999</v>
      </c>
      <c r="AN1742">
        <v>2.07864</v>
      </c>
      <c r="AO1742">
        <v>0.78069999999999995</v>
      </c>
      <c r="AP1742">
        <v>131.296875</v>
      </c>
      <c r="AQ1742">
        <f>VLOOKUP(AL1742,工作表1!$F$3:$G$1000,2,FALSE)</f>
        <v>1.875</v>
      </c>
      <c r="AR1742" t="str">
        <f>VLOOKUP(AL1742,工作表1!$F$3:$H$1000,3,FALSE)</f>
        <v>2026/6/30</v>
      </c>
      <c r="AS1742">
        <f t="shared" si="903"/>
        <v>1.8260000000000001</v>
      </c>
      <c r="AT1742">
        <f t="shared" si="904"/>
        <v>4.8999999999999932E-2</v>
      </c>
      <c r="AU1742" s="43">
        <f t="shared" si="919"/>
        <v>43830</v>
      </c>
      <c r="AV1742" s="43">
        <f t="shared" si="905"/>
        <v>43921</v>
      </c>
      <c r="AW1742" s="45">
        <f t="shared" si="920"/>
        <v>0.34836065573770492</v>
      </c>
      <c r="AX1742" s="45">
        <f t="shared" si="921"/>
        <v>1.4117168201212666</v>
      </c>
      <c r="AY1742" s="47">
        <f t="shared" si="922"/>
        <v>102.32776589159339</v>
      </c>
      <c r="AZ1742" s="47">
        <f t="shared" si="923"/>
        <v>129.12873378626344</v>
      </c>
      <c r="BA1742" s="43"/>
      <c r="BC1742" s="2">
        <v>43712</v>
      </c>
      <c r="BD1742" t="str">
        <v>912828U2</v>
      </c>
      <c r="BE1742">
        <v>9.2326999999999995</v>
      </c>
      <c r="BF1742">
        <v>1.7955700000000001</v>
      </c>
      <c r="BG1742">
        <v>0.7873</v>
      </c>
      <c r="BH1742">
        <v>132.28125</v>
      </c>
      <c r="BI1742">
        <f>VLOOKUP(BD1742,工作表1!$K$3:$L$1000,2,FALSE)</f>
        <v>2</v>
      </c>
      <c r="BJ1742" t="str">
        <f>VLOOKUP(BD1742,工作表1!$K$3:$M$1000,3,FALSE)</f>
        <v>2026/11/15</v>
      </c>
      <c r="BK1742">
        <f t="shared" si="906"/>
        <v>1.8009999999999999</v>
      </c>
      <c r="BL1742">
        <f t="shared" si="907"/>
        <v>0.19900000000000007</v>
      </c>
      <c r="BM1742" s="43">
        <f t="shared" si="924"/>
        <v>43784</v>
      </c>
      <c r="BN1742" s="43">
        <f t="shared" si="908"/>
        <v>44012</v>
      </c>
      <c r="BO1742" s="45">
        <f t="shared" si="925"/>
        <v>0.61413043478260865</v>
      </c>
      <c r="BP1742" s="45">
        <f t="shared" si="926"/>
        <v>2.2524865991661702</v>
      </c>
      <c r="BQ1742" s="47">
        <f t="shared" si="927"/>
        <v>104.20966875596709</v>
      </c>
      <c r="BR1742" s="47">
        <f t="shared" si="928"/>
        <v>129.55383649930931</v>
      </c>
    </row>
    <row r="1743" spans="6:70" x14ac:dyDescent="0.25">
      <c r="F1743" s="2">
        <v>43761</v>
      </c>
      <c r="G1743">
        <v>1.59</v>
      </c>
      <c r="H1743" s="43">
        <v>43796</v>
      </c>
      <c r="I1743">
        <v>1.7162999999999999</v>
      </c>
      <c r="L1743" s="2">
        <v>43712</v>
      </c>
      <c r="M1743" t="str">
        <v>9128286S</v>
      </c>
      <c r="N1743">
        <v>1.2267999999999999</v>
      </c>
      <c r="O1743">
        <v>1.7595000000000001</v>
      </c>
      <c r="P1743">
        <v>0.80720000000000003</v>
      </c>
      <c r="Q1743">
        <v>131.609375</v>
      </c>
      <c r="R1743">
        <f>VLOOKUP(M1743,工作表1!$A$3:$B$1000,2,FALSE)</f>
        <v>2.375</v>
      </c>
      <c r="S1743" t="str">
        <f>VLOOKUP(M1743,工作表1!$A$3:$C$1000,3,FALSE)</f>
        <v>2026/4/30</v>
      </c>
      <c r="T1743">
        <f t="shared" si="898"/>
        <v>1.8009999999999999</v>
      </c>
      <c r="U1743">
        <f t="shared" si="897"/>
        <v>0.57400000000000007</v>
      </c>
      <c r="V1743" s="43">
        <f t="shared" si="909"/>
        <v>43769</v>
      </c>
      <c r="W1743" s="43">
        <f t="shared" si="899"/>
        <v>43830</v>
      </c>
      <c r="X1743" s="45">
        <f t="shared" si="910"/>
        <v>0.8306010928961749</v>
      </c>
      <c r="Y1743" s="45">
        <f t="shared" si="911"/>
        <v>1.5919024627591887</v>
      </c>
      <c r="Z1743" s="47">
        <f t="shared" si="912"/>
        <v>106.37288002325634</v>
      </c>
      <c r="AA1743" s="47">
        <f t="shared" si="913"/>
        <v>130.70780588908238</v>
      </c>
      <c r="AB1743" s="45">
        <f t="shared" si="914"/>
        <v>1.3962000000000001</v>
      </c>
      <c r="AC1743" s="2" t="str">
        <f t="shared" si="900"/>
        <v>TY2</v>
      </c>
      <c r="AD1743">
        <f t="shared" si="901"/>
        <v>132.28125</v>
      </c>
      <c r="AE1743">
        <f t="shared" si="902"/>
        <v>132.125</v>
      </c>
      <c r="AF1743" s="49">
        <f t="shared" si="896"/>
        <v>0.15625</v>
      </c>
      <c r="AG1743" s="3">
        <f t="shared" si="915"/>
        <v>130.11508608369857</v>
      </c>
      <c r="AH1743">
        <f t="shared" si="916"/>
        <v>129.34120815368115</v>
      </c>
      <c r="AI1743" s="51">
        <f t="shared" si="917"/>
        <v>0.77387793001742011</v>
      </c>
      <c r="AJ1743" s="52">
        <f t="shared" si="918"/>
        <v>0.61762793001742011</v>
      </c>
      <c r="AK1743" s="2">
        <v>43712</v>
      </c>
      <c r="AL1743" t="str">
        <v>9128287B</v>
      </c>
      <c r="AM1743">
        <v>2.7145000000000001</v>
      </c>
      <c r="AN1743">
        <v>2.0228899999999999</v>
      </c>
      <c r="AO1743">
        <v>0.78069999999999995</v>
      </c>
      <c r="AP1743">
        <v>132.28125</v>
      </c>
      <c r="AQ1743">
        <f>VLOOKUP(AL1743,工作表1!$F$3:$G$1000,2,FALSE)</f>
        <v>1.875</v>
      </c>
      <c r="AR1743" t="str">
        <f>VLOOKUP(AL1743,工作表1!$F$3:$H$1000,3,FALSE)</f>
        <v>2026/6/30</v>
      </c>
      <c r="AS1743">
        <f t="shared" si="903"/>
        <v>1.8009999999999999</v>
      </c>
      <c r="AT1743">
        <f t="shared" si="904"/>
        <v>7.4000000000000066E-2</v>
      </c>
      <c r="AU1743" s="43">
        <f t="shared" si="919"/>
        <v>43830</v>
      </c>
      <c r="AV1743" s="43">
        <f t="shared" si="905"/>
        <v>43921</v>
      </c>
      <c r="AW1743" s="45">
        <f t="shared" si="920"/>
        <v>0.34323770491803279</v>
      </c>
      <c r="AX1743" s="45">
        <f t="shared" si="921"/>
        <v>1.4117308556029644</v>
      </c>
      <c r="AY1743" s="47">
        <f t="shared" si="922"/>
        <v>103.11958390036841</v>
      </c>
      <c r="AZ1743" s="47">
        <f t="shared" si="923"/>
        <v>130.11508608369857</v>
      </c>
      <c r="BA1743" s="43"/>
      <c r="BC1743" s="2">
        <v>43711</v>
      </c>
      <c r="BD1743" t="str">
        <v>912828U2</v>
      </c>
      <c r="BE1743">
        <v>7.1597</v>
      </c>
      <c r="BF1743">
        <v>1.8274900000000001</v>
      </c>
      <c r="BG1743">
        <v>0.7873</v>
      </c>
      <c r="BH1743">
        <v>132.125</v>
      </c>
      <c r="BI1743">
        <f>VLOOKUP(BD1743,工作表1!$K$3:$L$1000,2,FALSE)</f>
        <v>2</v>
      </c>
      <c r="BJ1743" t="str">
        <f>VLOOKUP(BD1743,工作表1!$K$3:$M$1000,3,FALSE)</f>
        <v>2026/11/15</v>
      </c>
      <c r="BK1743">
        <f t="shared" si="906"/>
        <v>1.806</v>
      </c>
      <c r="BL1743">
        <f t="shared" si="907"/>
        <v>0.19399999999999995</v>
      </c>
      <c r="BM1743" s="43">
        <f t="shared" si="924"/>
        <v>43784</v>
      </c>
      <c r="BN1743" s="43">
        <f t="shared" si="908"/>
        <v>44012</v>
      </c>
      <c r="BO1743" s="45">
        <f t="shared" si="925"/>
        <v>0.60869565217391308</v>
      </c>
      <c r="BP1743" s="45">
        <f t="shared" si="926"/>
        <v>2.2525312686122692</v>
      </c>
      <c r="BQ1743" s="47">
        <f t="shared" si="927"/>
        <v>104.04549756295481</v>
      </c>
      <c r="BR1743" s="47">
        <f t="shared" si="928"/>
        <v>129.34120815368115</v>
      </c>
    </row>
    <row r="1744" spans="6:70" x14ac:dyDescent="0.25">
      <c r="F1744" s="2">
        <v>43760</v>
      </c>
      <c r="G1744">
        <v>1.595</v>
      </c>
      <c r="H1744" s="43">
        <v>43795</v>
      </c>
      <c r="I1744">
        <v>1.6800999999999999</v>
      </c>
      <c r="L1744" s="2">
        <v>43711</v>
      </c>
      <c r="M1744" t="str">
        <v>9128286S</v>
      </c>
      <c r="N1744">
        <v>1.0769</v>
      </c>
      <c r="O1744">
        <v>1.76237</v>
      </c>
      <c r="P1744">
        <v>0.80720000000000003</v>
      </c>
      <c r="Q1744">
        <v>131.453125</v>
      </c>
      <c r="R1744">
        <f>VLOOKUP(M1744,工作表1!$A$3:$B$1000,2,FALSE)</f>
        <v>2.375</v>
      </c>
      <c r="S1744" t="str">
        <f>VLOOKUP(M1744,工作表1!$A$3:$C$1000,3,FALSE)</f>
        <v>2026/4/30</v>
      </c>
      <c r="T1744">
        <f t="shared" si="898"/>
        <v>1.806</v>
      </c>
      <c r="U1744">
        <f t="shared" si="897"/>
        <v>0.56899999999999995</v>
      </c>
      <c r="V1744" s="43">
        <f t="shared" si="909"/>
        <v>43769</v>
      </c>
      <c r="W1744" s="43">
        <f t="shared" si="899"/>
        <v>43830</v>
      </c>
      <c r="X1744" s="45">
        <f t="shared" si="910"/>
        <v>0.82411202185792354</v>
      </c>
      <c r="Y1744" s="45">
        <f t="shared" si="911"/>
        <v>1.5919202410360058</v>
      </c>
      <c r="Z1744" s="47">
        <f t="shared" si="912"/>
        <v>106.23213890892242</v>
      </c>
      <c r="AA1744" s="47">
        <f t="shared" si="913"/>
        <v>130.52631431870023</v>
      </c>
      <c r="AB1744" s="45">
        <f t="shared" si="914"/>
        <v>1.3985000000000001</v>
      </c>
      <c r="AC1744" s="2" t="str">
        <f t="shared" si="900"/>
        <v>TY2</v>
      </c>
      <c r="AD1744">
        <f t="shared" si="901"/>
        <v>132.125</v>
      </c>
      <c r="AE1744">
        <f t="shared" si="902"/>
        <v>131.71875</v>
      </c>
      <c r="AF1744" s="49">
        <f t="shared" si="896"/>
        <v>0.40625</v>
      </c>
      <c r="AG1744" s="3">
        <f t="shared" si="915"/>
        <v>129.92493802041221</v>
      </c>
      <c r="AH1744">
        <f t="shared" si="916"/>
        <v>129.78248488775168</v>
      </c>
      <c r="AI1744" s="51">
        <f t="shared" si="917"/>
        <v>0.14245313266053472</v>
      </c>
      <c r="AJ1744" s="52">
        <f t="shared" si="918"/>
        <v>-0.26379686733946528</v>
      </c>
      <c r="AK1744" s="2">
        <v>43711</v>
      </c>
      <c r="AL1744" t="str">
        <v>9128287B</v>
      </c>
      <c r="AM1744">
        <v>1.7994000000000001</v>
      </c>
      <c r="AN1744">
        <v>2.0320800000000001</v>
      </c>
      <c r="AO1744">
        <v>0.78069999999999995</v>
      </c>
      <c r="AP1744">
        <v>132.125</v>
      </c>
      <c r="AQ1744">
        <f>VLOOKUP(AL1744,工作表1!$F$3:$G$1000,2,FALSE)</f>
        <v>1.875</v>
      </c>
      <c r="AR1744" t="str">
        <f>VLOOKUP(AL1744,工作表1!$F$3:$H$1000,3,FALSE)</f>
        <v>2026/6/30</v>
      </c>
      <c r="AS1744">
        <f t="shared" si="903"/>
        <v>1.806</v>
      </c>
      <c r="AT1744">
        <f t="shared" si="904"/>
        <v>6.899999999999995E-2</v>
      </c>
      <c r="AU1744" s="43">
        <f t="shared" si="919"/>
        <v>43830</v>
      </c>
      <c r="AV1744" s="43">
        <f t="shared" si="905"/>
        <v>43921</v>
      </c>
      <c r="AW1744" s="45">
        <f t="shared" si="920"/>
        <v>0.33811475409836067</v>
      </c>
      <c r="AX1744" s="45">
        <f t="shared" si="921"/>
        <v>1.4117448910846619</v>
      </c>
      <c r="AY1744" s="47">
        <f t="shared" si="922"/>
        <v>102.97563029975042</v>
      </c>
      <c r="AZ1744" s="47">
        <f t="shared" si="923"/>
        <v>129.92493802041221</v>
      </c>
      <c r="BA1744" s="43"/>
      <c r="BC1744" s="2">
        <v>43707</v>
      </c>
      <c r="BD1744" t="str">
        <v>912828U2</v>
      </c>
      <c r="BE1744">
        <v>6.633</v>
      </c>
      <c r="BF1744">
        <v>1.8472900000000001</v>
      </c>
      <c r="BG1744">
        <v>0.7873</v>
      </c>
      <c r="BH1744">
        <v>131.71875</v>
      </c>
      <c r="BI1744">
        <f>VLOOKUP(BD1744,工作表1!$K$3:$L$1000,2,FALSE)</f>
        <v>2</v>
      </c>
      <c r="BJ1744" t="str">
        <f>VLOOKUP(BD1744,工作表1!$K$3:$M$1000,3,FALSE)</f>
        <v>2026/11/15</v>
      </c>
      <c r="BK1744">
        <f t="shared" si="906"/>
        <v>1.851</v>
      </c>
      <c r="BL1744">
        <f t="shared" si="907"/>
        <v>0.14900000000000002</v>
      </c>
      <c r="BM1744" s="43">
        <f t="shared" si="924"/>
        <v>43784</v>
      </c>
      <c r="BN1744" s="43">
        <f t="shared" si="908"/>
        <v>43921</v>
      </c>
      <c r="BO1744" s="45">
        <f t="shared" si="925"/>
        <v>0.60326086956521741</v>
      </c>
      <c r="BP1744" s="45">
        <f t="shared" si="926"/>
        <v>1.7539458010720668</v>
      </c>
      <c r="BQ1744" s="47">
        <f t="shared" si="927"/>
        <v>103.70211542062003</v>
      </c>
      <c r="BR1744" s="47">
        <f t="shared" si="928"/>
        <v>129.78248488775168</v>
      </c>
    </row>
    <row r="1745" spans="6:70" x14ac:dyDescent="0.25">
      <c r="F1745" s="2">
        <v>43759</v>
      </c>
      <c r="G1745">
        <v>1.605</v>
      </c>
      <c r="H1745" s="43">
        <v>43794</v>
      </c>
      <c r="I1745">
        <v>1.6944999999999999</v>
      </c>
      <c r="L1745" s="2">
        <v>43707</v>
      </c>
      <c r="M1745" t="str">
        <v>9128286S</v>
      </c>
      <c r="N1745">
        <v>1.5343</v>
      </c>
      <c r="O1745">
        <v>1.5905100000000001</v>
      </c>
      <c r="P1745">
        <v>0.80720000000000003</v>
      </c>
      <c r="Q1745">
        <v>131.046875</v>
      </c>
      <c r="R1745">
        <f>VLOOKUP(M1745,工作表1!$A$3:$B$1000,2,FALSE)</f>
        <v>2.375</v>
      </c>
      <c r="S1745" t="str">
        <f>VLOOKUP(M1745,工作表1!$A$3:$C$1000,3,FALSE)</f>
        <v>2026/4/30</v>
      </c>
      <c r="T1745">
        <f t="shared" si="898"/>
        <v>1.851</v>
      </c>
      <c r="U1745">
        <f t="shared" si="897"/>
        <v>0.52400000000000002</v>
      </c>
      <c r="V1745" s="43">
        <f t="shared" si="909"/>
        <v>43769</v>
      </c>
      <c r="W1745" s="43">
        <f t="shared" si="899"/>
        <v>43738</v>
      </c>
      <c r="X1745" s="45">
        <f t="shared" si="910"/>
        <v>0.81762295081967207</v>
      </c>
      <c r="Y1745" s="45">
        <f t="shared" si="911"/>
        <v>0.99330788232652134</v>
      </c>
      <c r="Z1745" s="47">
        <f t="shared" si="912"/>
        <v>105.80597940414545</v>
      </c>
      <c r="AA1745" s="47">
        <f t="shared" si="913"/>
        <v>130.83497226167603</v>
      </c>
      <c r="AB1745" s="45">
        <f t="shared" si="914"/>
        <v>1.4504999999999999</v>
      </c>
      <c r="AC1745" s="2" t="str">
        <f t="shared" si="900"/>
        <v>TY1</v>
      </c>
      <c r="AD1745">
        <f t="shared" si="901"/>
        <v>131.046875</v>
      </c>
      <c r="AE1745">
        <f t="shared" si="902"/>
        <v>131.71875</v>
      </c>
      <c r="AF1745" s="49">
        <f t="shared" ref="AF1745:AF1808" si="929">AD1745-AE1745</f>
        <v>-0.671875</v>
      </c>
      <c r="AG1745" s="3">
        <f t="shared" si="915"/>
        <v>130.83497226167603</v>
      </c>
      <c r="AH1745">
        <f t="shared" si="916"/>
        <v>130.45482863840184</v>
      </c>
      <c r="AI1745" s="51">
        <f t="shared" si="917"/>
        <v>0.38014362327419349</v>
      </c>
      <c r="AJ1745" s="52">
        <f t="shared" si="918"/>
        <v>1.0520186232741935</v>
      </c>
      <c r="AK1745" s="2">
        <v>43707</v>
      </c>
      <c r="AL1745" t="str">
        <v>9128287B</v>
      </c>
      <c r="AM1745">
        <v>1.3224</v>
      </c>
      <c r="AN1745">
        <v>2.0687099999999998</v>
      </c>
      <c r="AO1745">
        <v>0.78069999999999995</v>
      </c>
      <c r="AP1745">
        <v>131.71875</v>
      </c>
      <c r="AQ1745">
        <f>VLOOKUP(AL1745,工作表1!$F$3:$G$1000,2,FALSE)</f>
        <v>1.875</v>
      </c>
      <c r="AR1745" t="str">
        <f>VLOOKUP(AL1745,工作表1!$F$3:$H$1000,3,FALSE)</f>
        <v>2026/6/30</v>
      </c>
      <c r="AS1745">
        <f t="shared" si="903"/>
        <v>1.851</v>
      </c>
      <c r="AT1745">
        <f t="shared" si="904"/>
        <v>2.4000000000000021E-2</v>
      </c>
      <c r="AU1745" s="43">
        <f t="shared" si="919"/>
        <v>43830</v>
      </c>
      <c r="AV1745" s="43">
        <f t="shared" si="905"/>
        <v>43830</v>
      </c>
      <c r="AW1745" s="45">
        <f t="shared" si="920"/>
        <v>0.33299180327868855</v>
      </c>
      <c r="AX1745" s="45">
        <f t="shared" si="921"/>
        <v>0.94429317314170214</v>
      </c>
      <c r="AY1745" s="47">
        <f t="shared" si="922"/>
        <v>102.70989159014644</v>
      </c>
      <c r="AZ1745" s="47">
        <f t="shared" si="923"/>
        <v>130.45482863840184</v>
      </c>
      <c r="BA1745" s="43"/>
      <c r="BC1745" s="2">
        <v>43706</v>
      </c>
      <c r="BD1745" t="str">
        <v>912828U2</v>
      </c>
      <c r="BE1745">
        <v>8.1320999999999994</v>
      </c>
      <c r="BF1745">
        <v>1.88228</v>
      </c>
      <c r="BG1745">
        <v>0.7873</v>
      </c>
      <c r="BH1745">
        <v>131.625</v>
      </c>
      <c r="BI1745">
        <f>VLOOKUP(BD1745,工作表1!$K$3:$L$1000,2,FALSE)</f>
        <v>2</v>
      </c>
      <c r="BJ1745" t="str">
        <f>VLOOKUP(BD1745,工作表1!$K$3:$M$1000,3,FALSE)</f>
        <v>2026/11/15</v>
      </c>
      <c r="BK1745">
        <f t="shared" si="906"/>
        <v>1.8520000000000001</v>
      </c>
      <c r="BL1745">
        <f t="shared" si="907"/>
        <v>0.14799999999999991</v>
      </c>
      <c r="BM1745" s="43">
        <f t="shared" si="924"/>
        <v>43784</v>
      </c>
      <c r="BN1745" s="43">
        <f t="shared" si="908"/>
        <v>43921</v>
      </c>
      <c r="BO1745" s="45">
        <f t="shared" si="925"/>
        <v>0.58152173913043481</v>
      </c>
      <c r="BP1745" s="45">
        <f t="shared" si="926"/>
        <v>1.7541244788564623</v>
      </c>
      <c r="BQ1745" s="47">
        <f t="shared" si="927"/>
        <v>103.62410029032441</v>
      </c>
      <c r="BR1745" s="47">
        <f t="shared" si="928"/>
        <v>129.6472680568545</v>
      </c>
    </row>
    <row r="1746" spans="6:70" x14ac:dyDescent="0.25">
      <c r="F1746" s="2">
        <v>43756</v>
      </c>
      <c r="G1746">
        <v>1.6040000000000001</v>
      </c>
      <c r="H1746" s="43">
        <v>43791</v>
      </c>
      <c r="I1746">
        <v>1.7040999999999999</v>
      </c>
      <c r="L1746" s="2">
        <v>43706</v>
      </c>
      <c r="M1746" t="str">
        <v>9128286S</v>
      </c>
      <c r="N1746">
        <v>1.7643</v>
      </c>
      <c r="O1746">
        <v>1.6940200000000001</v>
      </c>
      <c r="P1746">
        <v>0.80720000000000003</v>
      </c>
      <c r="Q1746">
        <v>130.953125</v>
      </c>
      <c r="R1746">
        <f>VLOOKUP(M1746,工作表1!$A$3:$B$1000,2,FALSE)</f>
        <v>2.375</v>
      </c>
      <c r="S1746" t="str">
        <f>VLOOKUP(M1746,工作表1!$A$3:$C$1000,3,FALSE)</f>
        <v>2026/4/30</v>
      </c>
      <c r="T1746">
        <f t="shared" si="898"/>
        <v>1.8520000000000001</v>
      </c>
      <c r="U1746">
        <f t="shared" si="897"/>
        <v>0.52299999999999991</v>
      </c>
      <c r="V1746" s="43">
        <f t="shared" si="909"/>
        <v>43769</v>
      </c>
      <c r="W1746" s="43">
        <f t="shared" si="899"/>
        <v>43738</v>
      </c>
      <c r="X1746" s="45">
        <f t="shared" si="910"/>
        <v>0.79166666666666663</v>
      </c>
      <c r="Y1746" s="45">
        <f t="shared" si="911"/>
        <v>0.99337899543378994</v>
      </c>
      <c r="Z1746" s="47">
        <f t="shared" si="912"/>
        <v>105.74164439912309</v>
      </c>
      <c r="AA1746" s="47">
        <f t="shared" si="913"/>
        <v>130.7194068268081</v>
      </c>
      <c r="AB1746" s="45">
        <f t="shared" si="914"/>
        <v>1.4510000000000001</v>
      </c>
      <c r="AC1746" s="2" t="str">
        <f t="shared" si="900"/>
        <v>TY1</v>
      </c>
      <c r="AD1746">
        <f t="shared" si="901"/>
        <v>130.953125</v>
      </c>
      <c r="AE1746">
        <f t="shared" si="902"/>
        <v>131.625</v>
      </c>
      <c r="AF1746" s="49">
        <f t="shared" si="929"/>
        <v>-0.671875</v>
      </c>
      <c r="AG1746" s="3">
        <f t="shared" si="915"/>
        <v>130.7194068268081</v>
      </c>
      <c r="AH1746">
        <f t="shared" si="916"/>
        <v>130.34086773011435</v>
      </c>
      <c r="AI1746" s="51">
        <f t="shared" si="917"/>
        <v>0.37853909669374275</v>
      </c>
      <c r="AJ1746" s="52">
        <f t="shared" si="918"/>
        <v>1.0504140966937427</v>
      </c>
      <c r="AK1746" s="2">
        <v>43706</v>
      </c>
      <c r="AL1746" t="str">
        <v>9128287B</v>
      </c>
      <c r="AM1746">
        <v>2.4754</v>
      </c>
      <c r="AN1746">
        <v>2.0751200000000001</v>
      </c>
      <c r="AO1746">
        <v>0.78069999999999995</v>
      </c>
      <c r="AP1746">
        <v>131.625</v>
      </c>
      <c r="AQ1746">
        <f>VLOOKUP(AL1746,工作表1!$F$3:$G$1000,2,FALSE)</f>
        <v>1.875</v>
      </c>
      <c r="AR1746" t="str">
        <f>VLOOKUP(AL1746,工作表1!$F$3:$H$1000,3,FALSE)</f>
        <v>2026/6/30</v>
      </c>
      <c r="AS1746">
        <f t="shared" si="903"/>
        <v>1.8520000000000001</v>
      </c>
      <c r="AT1746">
        <f t="shared" si="904"/>
        <v>2.2999999999999909E-2</v>
      </c>
      <c r="AU1746" s="43">
        <f t="shared" si="919"/>
        <v>43830</v>
      </c>
      <c r="AV1746" s="43">
        <f t="shared" si="905"/>
        <v>43830</v>
      </c>
      <c r="AW1746" s="45">
        <f t="shared" si="920"/>
        <v>0.3125</v>
      </c>
      <c r="AX1746" s="45">
        <f t="shared" si="921"/>
        <v>0.94434931506849318</v>
      </c>
      <c r="AY1746" s="47">
        <f t="shared" si="922"/>
        <v>102.64961616749387</v>
      </c>
      <c r="AZ1746" s="47">
        <f t="shared" si="923"/>
        <v>130.34086773011435</v>
      </c>
      <c r="BA1746" s="43"/>
      <c r="BC1746" s="2">
        <v>43705</v>
      </c>
      <c r="BD1746" t="str">
        <v>912828U2</v>
      </c>
      <c r="BE1746">
        <v>7.3444000000000003</v>
      </c>
      <c r="BF1746">
        <v>1.79227</v>
      </c>
      <c r="BG1746">
        <v>0.7873</v>
      </c>
      <c r="BH1746">
        <v>132.015625</v>
      </c>
      <c r="BI1746">
        <f>VLOOKUP(BD1746,工作表1!$K$3:$L$1000,2,FALSE)</f>
        <v>2</v>
      </c>
      <c r="BJ1746" t="str">
        <f>VLOOKUP(BD1746,工作表1!$K$3:$M$1000,3,FALSE)</f>
        <v>2026/11/15</v>
      </c>
      <c r="BK1746">
        <f t="shared" si="906"/>
        <v>1.8680000000000001</v>
      </c>
      <c r="BL1746">
        <f t="shared" si="907"/>
        <v>0.1319999999999999</v>
      </c>
      <c r="BM1746" s="43">
        <f t="shared" si="924"/>
        <v>43784</v>
      </c>
      <c r="BN1746" s="43">
        <f t="shared" si="908"/>
        <v>43921</v>
      </c>
      <c r="BO1746" s="45">
        <f t="shared" si="925"/>
        <v>0.57608695652173914</v>
      </c>
      <c r="BP1746" s="45">
        <f t="shared" si="926"/>
        <v>1.754169148302561</v>
      </c>
      <c r="BQ1746" s="47">
        <f t="shared" si="927"/>
        <v>103.98437471085661</v>
      </c>
      <c r="BR1746" s="47">
        <f t="shared" si="928"/>
        <v>130.10779628318116</v>
      </c>
    </row>
    <row r="1747" spans="6:70" x14ac:dyDescent="0.25">
      <c r="F1747" s="2">
        <v>43755</v>
      </c>
      <c r="G1747">
        <v>1.62842</v>
      </c>
      <c r="H1747" s="43">
        <v>43790</v>
      </c>
      <c r="I1747">
        <v>1.7063999999999999</v>
      </c>
      <c r="L1747" s="2">
        <v>43705</v>
      </c>
      <c r="M1747" t="str">
        <v>9128286S</v>
      </c>
      <c r="N1747">
        <v>0.89600000000000002</v>
      </c>
      <c r="O1747">
        <v>1.8671800000000001</v>
      </c>
      <c r="P1747">
        <v>0.80720000000000003</v>
      </c>
      <c r="Q1747">
        <v>131.359375</v>
      </c>
      <c r="R1747">
        <f>VLOOKUP(M1747,工作表1!$A$3:$B$1000,2,FALSE)</f>
        <v>2.375</v>
      </c>
      <c r="S1747" t="str">
        <f>VLOOKUP(M1747,工作表1!$A$3:$C$1000,3,FALSE)</f>
        <v>2026/4/30</v>
      </c>
      <c r="T1747">
        <f t="shared" si="898"/>
        <v>1.8680000000000001</v>
      </c>
      <c r="U1747">
        <f t="shared" si="897"/>
        <v>0.5069999999999999</v>
      </c>
      <c r="V1747" s="43">
        <f t="shared" si="909"/>
        <v>43769</v>
      </c>
      <c r="W1747" s="43">
        <f t="shared" si="899"/>
        <v>43738</v>
      </c>
      <c r="X1747" s="45">
        <f t="shared" si="910"/>
        <v>0.78517759562841527</v>
      </c>
      <c r="Y1747" s="45">
        <f t="shared" si="911"/>
        <v>0.99339677371060708</v>
      </c>
      <c r="Z1747" s="47">
        <f t="shared" si="912"/>
        <v>106.05310294967299</v>
      </c>
      <c r="AA1747" s="47">
        <f t="shared" si="913"/>
        <v>131.09803005434941</v>
      </c>
      <c r="AB1747" s="45">
        <f t="shared" si="914"/>
        <v>1.43</v>
      </c>
      <c r="AC1747" s="2" t="str">
        <f t="shared" si="900"/>
        <v>TY1</v>
      </c>
      <c r="AD1747">
        <f t="shared" si="901"/>
        <v>131.359375</v>
      </c>
      <c r="AE1747">
        <f t="shared" si="902"/>
        <v>132.015625</v>
      </c>
      <c r="AF1747" s="49">
        <f t="shared" si="929"/>
        <v>-0.65625</v>
      </c>
      <c r="AG1747" s="3">
        <f t="shared" si="915"/>
        <v>131.09803005434941</v>
      </c>
      <c r="AH1747">
        <f t="shared" si="916"/>
        <v>130.75946418774973</v>
      </c>
      <c r="AI1747" s="51">
        <f t="shared" si="917"/>
        <v>0.33856586659968002</v>
      </c>
      <c r="AJ1747" s="52">
        <f t="shared" si="918"/>
        <v>0.99481586659968002</v>
      </c>
      <c r="AK1747" s="2">
        <v>43705</v>
      </c>
      <c r="AL1747" t="str">
        <v>9128287B</v>
      </c>
      <c r="AM1747">
        <v>1.831</v>
      </c>
      <c r="AN1747">
        <v>2.0011800000000002</v>
      </c>
      <c r="AO1747">
        <v>0.78069999999999995</v>
      </c>
      <c r="AP1747">
        <v>132.015625</v>
      </c>
      <c r="AQ1747">
        <f>VLOOKUP(AL1747,工作表1!$F$3:$G$1000,2,FALSE)</f>
        <v>1.875</v>
      </c>
      <c r="AR1747" t="str">
        <f>VLOOKUP(AL1747,工作表1!$F$3:$H$1000,3,FALSE)</f>
        <v>2026/6/30</v>
      </c>
      <c r="AS1747">
        <f t="shared" si="903"/>
        <v>1.8680000000000001</v>
      </c>
      <c r="AT1747">
        <f t="shared" si="904"/>
        <v>6.9999999999998952E-3</v>
      </c>
      <c r="AU1747" s="43">
        <f t="shared" si="919"/>
        <v>43830</v>
      </c>
      <c r="AV1747" s="43">
        <f t="shared" si="905"/>
        <v>43830</v>
      </c>
      <c r="AW1747" s="45">
        <f t="shared" si="920"/>
        <v>0.30737704918032782</v>
      </c>
      <c r="AX1747" s="45">
        <f t="shared" si="921"/>
        <v>0.94436335055019083</v>
      </c>
      <c r="AY1747" s="47">
        <f t="shared" si="922"/>
        <v>102.97815941435947</v>
      </c>
      <c r="AZ1747" s="47">
        <f t="shared" si="923"/>
        <v>130.75946418774973</v>
      </c>
      <c r="BA1747" s="43"/>
      <c r="BC1747" s="2">
        <v>43704</v>
      </c>
      <c r="BD1747" t="str">
        <v>912828U2</v>
      </c>
      <c r="BE1747">
        <v>7.6974999999999998</v>
      </c>
      <c r="BF1747">
        <v>1.82057</v>
      </c>
      <c r="BG1747">
        <v>0.7873</v>
      </c>
      <c r="BH1747">
        <v>131.796875</v>
      </c>
      <c r="BI1747">
        <f>VLOOKUP(BD1747,工作表1!$K$3:$L$1000,2,FALSE)</f>
        <v>2</v>
      </c>
      <c r="BJ1747" t="str">
        <f>VLOOKUP(BD1747,工作表1!$K$3:$M$1000,3,FALSE)</f>
        <v>2026/11/15</v>
      </c>
      <c r="BK1747">
        <f t="shared" si="906"/>
        <v>1.873</v>
      </c>
      <c r="BL1747">
        <f t="shared" si="907"/>
        <v>0.127</v>
      </c>
      <c r="BM1747" s="43">
        <f t="shared" si="924"/>
        <v>43784</v>
      </c>
      <c r="BN1747" s="43">
        <f t="shared" si="908"/>
        <v>43921</v>
      </c>
      <c r="BO1747" s="45">
        <f t="shared" si="925"/>
        <v>0.57065217391304346</v>
      </c>
      <c r="BP1747" s="45">
        <f t="shared" si="926"/>
        <v>1.7542138177486599</v>
      </c>
      <c r="BQ1747" s="47">
        <f t="shared" si="927"/>
        <v>103.7966375933499</v>
      </c>
      <c r="BR1747" s="47">
        <f t="shared" si="928"/>
        <v>129.86398988592089</v>
      </c>
    </row>
    <row r="1748" spans="6:70" x14ac:dyDescent="0.25">
      <c r="F1748" s="2">
        <v>43754</v>
      </c>
      <c r="G1748">
        <v>1.63</v>
      </c>
      <c r="H1748" s="43">
        <v>43789</v>
      </c>
      <c r="I1748">
        <v>1.6752</v>
      </c>
      <c r="L1748" s="2">
        <v>43704</v>
      </c>
      <c r="M1748" t="str">
        <v>9128286S</v>
      </c>
      <c r="N1748">
        <v>1.6786000000000001</v>
      </c>
      <c r="O1748">
        <v>1.67059</v>
      </c>
      <c r="P1748">
        <v>0.80720000000000003</v>
      </c>
      <c r="Q1748">
        <v>131.140625</v>
      </c>
      <c r="R1748">
        <f>VLOOKUP(M1748,工作表1!$A$3:$B$1000,2,FALSE)</f>
        <v>2.375</v>
      </c>
      <c r="S1748" t="str">
        <f>VLOOKUP(M1748,工作表1!$A$3:$C$1000,3,FALSE)</f>
        <v>2026/4/30</v>
      </c>
      <c r="T1748">
        <f t="shared" si="898"/>
        <v>1.873</v>
      </c>
      <c r="U1748">
        <f t="shared" si="897"/>
        <v>0.502</v>
      </c>
      <c r="V1748" s="43">
        <f t="shared" si="909"/>
        <v>43769</v>
      </c>
      <c r="W1748" s="43">
        <f t="shared" si="899"/>
        <v>43738</v>
      </c>
      <c r="X1748" s="45">
        <f t="shared" si="910"/>
        <v>0.77868852459016391</v>
      </c>
      <c r="Y1748" s="45">
        <f t="shared" si="911"/>
        <v>0.99341455198742423</v>
      </c>
      <c r="Z1748" s="47">
        <f t="shared" si="912"/>
        <v>105.89817559448049</v>
      </c>
      <c r="AA1748" s="47">
        <f t="shared" si="913"/>
        <v>130.89773188671379</v>
      </c>
      <c r="AB1748" s="45">
        <f t="shared" si="914"/>
        <v>1.4301999999999999</v>
      </c>
      <c r="AC1748" s="2" t="str">
        <f t="shared" si="900"/>
        <v>TY1</v>
      </c>
      <c r="AD1748">
        <f t="shared" si="901"/>
        <v>131.140625</v>
      </c>
      <c r="AE1748">
        <f t="shared" si="902"/>
        <v>131.796875</v>
      </c>
      <c r="AF1748" s="49">
        <f t="shared" si="929"/>
        <v>-0.65625</v>
      </c>
      <c r="AG1748" s="3">
        <f t="shared" si="915"/>
        <v>130.89773188671379</v>
      </c>
      <c r="AH1748">
        <f t="shared" si="916"/>
        <v>130.53225805489919</v>
      </c>
      <c r="AI1748" s="51">
        <f t="shared" si="917"/>
        <v>0.36547383181459736</v>
      </c>
      <c r="AJ1748" s="52">
        <f t="shared" si="918"/>
        <v>1.0217238318145974</v>
      </c>
      <c r="AK1748" s="2">
        <v>43704</v>
      </c>
      <c r="AL1748" t="str">
        <v>9128287B</v>
      </c>
      <c r="AM1748">
        <v>2.3022999999999998</v>
      </c>
      <c r="AN1748">
        <v>2.0060500000000001</v>
      </c>
      <c r="AO1748">
        <v>0.78069999999999995</v>
      </c>
      <c r="AP1748">
        <v>131.796875</v>
      </c>
      <c r="AQ1748">
        <f>VLOOKUP(AL1748,工作表1!$F$3:$G$1000,2,FALSE)</f>
        <v>1.875</v>
      </c>
      <c r="AR1748" t="str">
        <f>VLOOKUP(AL1748,工作表1!$F$3:$H$1000,3,FALSE)</f>
        <v>2026/6/30</v>
      </c>
      <c r="AS1748">
        <f t="shared" si="903"/>
        <v>1.873</v>
      </c>
      <c r="AT1748">
        <f t="shared" si="904"/>
        <v>2.0000000000000018E-3</v>
      </c>
      <c r="AU1748" s="43">
        <f t="shared" si="919"/>
        <v>43830</v>
      </c>
      <c r="AV1748" s="43">
        <f t="shared" si="905"/>
        <v>43830</v>
      </c>
      <c r="AW1748" s="45">
        <f t="shared" si="920"/>
        <v>0.30225409836065575</v>
      </c>
      <c r="AX1748" s="45">
        <f t="shared" si="921"/>
        <v>0.94437738603188859</v>
      </c>
      <c r="AY1748" s="47">
        <f t="shared" si="922"/>
        <v>102.80625513438825</v>
      </c>
      <c r="AZ1748" s="47">
        <f t="shared" si="923"/>
        <v>130.53225805489919</v>
      </c>
      <c r="BA1748" s="43"/>
      <c r="BC1748" s="2">
        <v>43703</v>
      </c>
      <c r="BD1748" t="str">
        <v>912828U2</v>
      </c>
      <c r="BE1748">
        <v>6.3883000000000001</v>
      </c>
      <c r="BF1748">
        <v>1.87381</v>
      </c>
      <c r="BG1748">
        <v>0.7873</v>
      </c>
      <c r="BH1748">
        <v>131.4375</v>
      </c>
      <c r="BI1748">
        <f>VLOOKUP(BD1748,工作表1!$K$3:$L$1000,2,FALSE)</f>
        <v>2</v>
      </c>
      <c r="BJ1748" t="str">
        <f>VLOOKUP(BD1748,工作表1!$K$3:$M$1000,3,FALSE)</f>
        <v>2026/11/15</v>
      </c>
      <c r="BK1748">
        <f t="shared" si="906"/>
        <v>1.875</v>
      </c>
      <c r="BL1748">
        <f t="shared" si="907"/>
        <v>0.125</v>
      </c>
      <c r="BM1748" s="43">
        <f t="shared" si="924"/>
        <v>43784</v>
      </c>
      <c r="BN1748" s="43">
        <f t="shared" si="908"/>
        <v>43921</v>
      </c>
      <c r="BO1748" s="45">
        <f t="shared" si="925"/>
        <v>0.56521739130434778</v>
      </c>
      <c r="BP1748" s="45">
        <f t="shared" si="926"/>
        <v>1.7542584871947589</v>
      </c>
      <c r="BQ1748" s="47">
        <f t="shared" si="927"/>
        <v>103.47302139641151</v>
      </c>
      <c r="BR1748" s="47">
        <f t="shared" si="928"/>
        <v>129.44533319653911</v>
      </c>
    </row>
    <row r="1749" spans="6:70" x14ac:dyDescent="0.25">
      <c r="F1749" s="2">
        <v>43753</v>
      </c>
      <c r="G1749">
        <v>1.6539999999999999</v>
      </c>
      <c r="H1749" s="43">
        <v>43788</v>
      </c>
      <c r="I1749">
        <v>1.7088000000000001</v>
      </c>
      <c r="L1749" s="2">
        <v>43703</v>
      </c>
      <c r="M1749" t="str">
        <v>9128286S</v>
      </c>
      <c r="N1749">
        <v>1.8996</v>
      </c>
      <c r="O1749">
        <v>1.6032200000000001</v>
      </c>
      <c r="P1749">
        <v>0.80720000000000003</v>
      </c>
      <c r="Q1749">
        <v>130.78125</v>
      </c>
      <c r="R1749">
        <f>VLOOKUP(M1749,工作表1!$A$3:$B$1000,2,FALSE)</f>
        <v>2.375</v>
      </c>
      <c r="S1749" t="str">
        <f>VLOOKUP(M1749,工作表1!$A$3:$C$1000,3,FALSE)</f>
        <v>2026/4/30</v>
      </c>
      <c r="T1749">
        <f t="shared" si="898"/>
        <v>1.875</v>
      </c>
      <c r="U1749">
        <f t="shared" si="897"/>
        <v>0.5</v>
      </c>
      <c r="V1749" s="43">
        <f t="shared" si="909"/>
        <v>43769</v>
      </c>
      <c r="W1749" s="43">
        <f t="shared" si="899"/>
        <v>43738</v>
      </c>
      <c r="X1749" s="45">
        <f t="shared" si="910"/>
        <v>0.77219945355191255</v>
      </c>
      <c r="Y1749" s="45">
        <f t="shared" si="911"/>
        <v>0.99343233026424138</v>
      </c>
      <c r="Z1749" s="47">
        <f t="shared" si="912"/>
        <v>105.60783224926205</v>
      </c>
      <c r="AA1749" s="47">
        <f t="shared" si="913"/>
        <v>130.52935697777301</v>
      </c>
      <c r="AB1749" s="45">
        <f t="shared" si="914"/>
        <v>1.4772000000000001</v>
      </c>
      <c r="AC1749" s="2" t="str">
        <f t="shared" si="900"/>
        <v>TY1</v>
      </c>
      <c r="AD1749">
        <f t="shared" si="901"/>
        <v>130.78125</v>
      </c>
      <c r="AE1749">
        <f t="shared" si="902"/>
        <v>131.4375</v>
      </c>
      <c r="AF1749" s="49">
        <f t="shared" si="929"/>
        <v>-0.65625</v>
      </c>
      <c r="AG1749" s="3">
        <f t="shared" si="915"/>
        <v>130.52935697777301</v>
      </c>
      <c r="AH1749">
        <f t="shared" si="916"/>
        <v>130.169837417662</v>
      </c>
      <c r="AI1749" s="51">
        <f t="shared" si="917"/>
        <v>0.35951956011101061</v>
      </c>
      <c r="AJ1749" s="52">
        <f t="shared" si="918"/>
        <v>1.0157695601110106</v>
      </c>
      <c r="AK1749" s="2">
        <v>43703</v>
      </c>
      <c r="AL1749" t="str">
        <v>912828Y9</v>
      </c>
      <c r="AM1749">
        <v>2.5655999999999999</v>
      </c>
      <c r="AN1749">
        <v>1.97092</v>
      </c>
      <c r="AO1749">
        <v>0.78069999999999995</v>
      </c>
      <c r="AP1749">
        <v>131.4375</v>
      </c>
      <c r="AQ1749">
        <f>VLOOKUP(AL1749,工作表1!$F$3:$G$1000,2,FALSE)</f>
        <v>1.875</v>
      </c>
      <c r="AR1749" t="str">
        <f>VLOOKUP(AL1749,工作表1!$F$3:$H$1000,3,FALSE)</f>
        <v>2026/7/31</v>
      </c>
      <c r="AS1749">
        <f t="shared" si="903"/>
        <v>1.875</v>
      </c>
      <c r="AT1749">
        <f t="shared" si="904"/>
        <v>0</v>
      </c>
      <c r="AU1749" s="43">
        <f t="shared" si="919"/>
        <v>43861</v>
      </c>
      <c r="AV1749" s="43">
        <f t="shared" si="905"/>
        <v>43830</v>
      </c>
      <c r="AW1749" s="45">
        <f t="shared" si="920"/>
        <v>0.1375679347826087</v>
      </c>
      <c r="AX1749" s="45">
        <f t="shared" si="921"/>
        <v>0.78482820875521142</v>
      </c>
      <c r="AY1749" s="47">
        <f t="shared" si="922"/>
        <v>102.52981111306461</v>
      </c>
      <c r="AZ1749" s="47">
        <f t="shared" si="923"/>
        <v>130.169837417662</v>
      </c>
      <c r="BA1749" s="43"/>
      <c r="BC1749" s="2">
        <v>43700</v>
      </c>
      <c r="BD1749" t="str">
        <v>912828U2</v>
      </c>
      <c r="BE1749">
        <v>6.3179999999999996</v>
      </c>
      <c r="BF1749">
        <v>1.8881600000000001</v>
      </c>
      <c r="BG1749">
        <v>0.7873</v>
      </c>
      <c r="BH1749">
        <v>131.609375</v>
      </c>
      <c r="BI1749">
        <f>VLOOKUP(BD1749,工作表1!$K$3:$L$1000,2,FALSE)</f>
        <v>2</v>
      </c>
      <c r="BJ1749" t="str">
        <f>VLOOKUP(BD1749,工作表1!$K$3:$M$1000,3,FALSE)</f>
        <v>2026/11/15</v>
      </c>
      <c r="BK1749">
        <f t="shared" si="906"/>
        <v>1.86</v>
      </c>
      <c r="BL1749">
        <f t="shared" si="907"/>
        <v>0.1399999999999999</v>
      </c>
      <c r="BM1749" s="43">
        <f t="shared" si="924"/>
        <v>43784</v>
      </c>
      <c r="BN1749" s="43">
        <f t="shared" si="908"/>
        <v>43921</v>
      </c>
      <c r="BO1749" s="45">
        <f t="shared" si="925"/>
        <v>0.55978260869565222</v>
      </c>
      <c r="BP1749" s="45">
        <f t="shared" si="926"/>
        <v>1.7543031566408578</v>
      </c>
      <c r="BQ1749" s="47">
        <f t="shared" si="927"/>
        <v>103.59780662437954</v>
      </c>
      <c r="BR1749" s="47">
        <f t="shared" si="928"/>
        <v>129.58315826960254</v>
      </c>
    </row>
    <row r="1750" spans="6:70" x14ac:dyDescent="0.25">
      <c r="F1750" s="2">
        <v>43752</v>
      </c>
      <c r="G1750">
        <v>1.6459999999999999</v>
      </c>
      <c r="H1750" s="43">
        <v>43787</v>
      </c>
      <c r="I1750">
        <v>1.7327999999999999</v>
      </c>
      <c r="L1750" s="2">
        <v>43700</v>
      </c>
      <c r="M1750" t="str">
        <v>9128286S</v>
      </c>
      <c r="N1750">
        <v>1.0005999999999999</v>
      </c>
      <c r="O1750">
        <v>1.901</v>
      </c>
      <c r="P1750">
        <v>0.80720000000000003</v>
      </c>
      <c r="Q1750">
        <v>130.953125</v>
      </c>
      <c r="R1750">
        <f>VLOOKUP(M1750,工作表1!$A$3:$B$1000,2,FALSE)</f>
        <v>2.375</v>
      </c>
      <c r="S1750" t="str">
        <f>VLOOKUP(M1750,工作表1!$A$3:$C$1000,3,FALSE)</f>
        <v>2026/4/30</v>
      </c>
      <c r="T1750">
        <f t="shared" si="898"/>
        <v>1.86</v>
      </c>
      <c r="U1750">
        <f t="shared" si="897"/>
        <v>0.5149999999999999</v>
      </c>
      <c r="V1750" s="43">
        <f t="shared" si="909"/>
        <v>43769</v>
      </c>
      <c r="W1750" s="43">
        <f t="shared" si="899"/>
        <v>43738</v>
      </c>
      <c r="X1750" s="45">
        <f t="shared" si="910"/>
        <v>0.7657103825136613</v>
      </c>
      <c r="Y1750" s="45">
        <f t="shared" si="911"/>
        <v>0.99345010854105853</v>
      </c>
      <c r="Z1750" s="47">
        <f t="shared" si="912"/>
        <v>105.71381651367859</v>
      </c>
      <c r="AA1750" s="47">
        <f t="shared" si="913"/>
        <v>130.64993888618648</v>
      </c>
      <c r="AB1750" s="45">
        <f t="shared" si="914"/>
        <v>1.4797</v>
      </c>
      <c r="AC1750" s="2" t="str">
        <f t="shared" si="900"/>
        <v>TY1</v>
      </c>
      <c r="AD1750">
        <f t="shared" si="901"/>
        <v>130.953125</v>
      </c>
      <c r="AE1750">
        <f t="shared" si="902"/>
        <v>131.609375</v>
      </c>
      <c r="AF1750" s="49">
        <f t="shared" si="929"/>
        <v>-0.65625</v>
      </c>
      <c r="AG1750" s="3">
        <f t="shared" si="915"/>
        <v>130.64993888618648</v>
      </c>
      <c r="AH1750">
        <f t="shared" si="916"/>
        <v>130.29303814722687</v>
      </c>
      <c r="AI1750" s="51">
        <f t="shared" si="917"/>
        <v>0.3569007389596095</v>
      </c>
      <c r="AJ1750" s="52">
        <f t="shared" si="918"/>
        <v>1.0131507389596095</v>
      </c>
      <c r="AK1750" s="2">
        <v>43700</v>
      </c>
      <c r="AL1750" t="str">
        <v>912828Y9</v>
      </c>
      <c r="AM1750">
        <v>1.9394</v>
      </c>
      <c r="AN1750">
        <v>2.0358700000000001</v>
      </c>
      <c r="AO1750">
        <v>0.78069999999999995</v>
      </c>
      <c r="AP1750">
        <v>131.609375</v>
      </c>
      <c r="AQ1750">
        <f>VLOOKUP(AL1750,工作表1!$F$3:$G$1000,2,FALSE)</f>
        <v>1.875</v>
      </c>
      <c r="AR1750" t="str">
        <f>VLOOKUP(AL1750,工作表1!$F$3:$H$1000,3,FALSE)</f>
        <v>2026/7/31</v>
      </c>
      <c r="AS1750">
        <f t="shared" si="903"/>
        <v>1.86</v>
      </c>
      <c r="AT1750">
        <f t="shared" si="904"/>
        <v>1.4999999999999902E-2</v>
      </c>
      <c r="AU1750" s="43">
        <f t="shared" si="919"/>
        <v>43861</v>
      </c>
      <c r="AV1750" s="43">
        <f t="shared" si="905"/>
        <v>43830</v>
      </c>
      <c r="AW1750" s="45">
        <f t="shared" si="920"/>
        <v>0.13247282608695651</v>
      </c>
      <c r="AX1750" s="45">
        <f t="shared" si="921"/>
        <v>0.78487008636092914</v>
      </c>
      <c r="AY1750" s="47">
        <f t="shared" si="922"/>
        <v>102.63847780391445</v>
      </c>
      <c r="AZ1750" s="47">
        <f t="shared" si="923"/>
        <v>130.29303814722687</v>
      </c>
      <c r="BA1750" s="43"/>
      <c r="BC1750" s="2">
        <v>43699</v>
      </c>
      <c r="BD1750" t="str">
        <v>912828U2</v>
      </c>
      <c r="BE1750">
        <v>4.6806000000000001</v>
      </c>
      <c r="BF1750">
        <v>1.97661</v>
      </c>
      <c r="BG1750">
        <v>0.7873</v>
      </c>
      <c r="BH1750">
        <v>130.9375</v>
      </c>
      <c r="BI1750">
        <f>VLOOKUP(BD1750,工作表1!$K$3:$L$1000,2,FALSE)</f>
        <v>2</v>
      </c>
      <c r="BJ1750" t="str">
        <f>VLOOKUP(BD1750,工作表1!$K$3:$M$1000,3,FALSE)</f>
        <v>2026/11/15</v>
      </c>
      <c r="BK1750">
        <f t="shared" si="906"/>
        <v>1.9</v>
      </c>
      <c r="BL1750">
        <f t="shared" si="907"/>
        <v>0.10000000000000009</v>
      </c>
      <c r="BM1750" s="43">
        <f t="shared" si="924"/>
        <v>43784</v>
      </c>
      <c r="BN1750" s="43">
        <f t="shared" si="908"/>
        <v>43921</v>
      </c>
      <c r="BO1750" s="45">
        <f t="shared" si="925"/>
        <v>0.54347826086956519</v>
      </c>
      <c r="BP1750" s="45">
        <f t="shared" si="926"/>
        <v>1.7544371649791541</v>
      </c>
      <c r="BQ1750" s="47">
        <f t="shared" si="927"/>
        <v>103.02990012286796</v>
      </c>
      <c r="BR1750" s="47">
        <f t="shared" si="928"/>
        <v>128.86544889605796</v>
      </c>
    </row>
    <row r="1751" spans="6:70" x14ac:dyDescent="0.25">
      <c r="F1751" s="2">
        <v>43749</v>
      </c>
      <c r="G1751">
        <v>1.647</v>
      </c>
      <c r="H1751" s="43">
        <v>43784</v>
      </c>
      <c r="I1751">
        <v>1.7447999999999999</v>
      </c>
      <c r="L1751" s="2">
        <v>43699</v>
      </c>
      <c r="M1751" t="str">
        <v>9128286S</v>
      </c>
      <c r="N1751">
        <v>0.93189999999999995</v>
      </c>
      <c r="O1751">
        <v>1.9476</v>
      </c>
      <c r="P1751">
        <v>0.80720000000000003</v>
      </c>
      <c r="Q1751">
        <v>130.296875</v>
      </c>
      <c r="R1751">
        <f>VLOOKUP(M1751,工作表1!$A$3:$B$1000,2,FALSE)</f>
        <v>2.375</v>
      </c>
      <c r="S1751" t="str">
        <f>VLOOKUP(M1751,工作表1!$A$3:$C$1000,3,FALSE)</f>
        <v>2026/4/30</v>
      </c>
      <c r="T1751">
        <f t="shared" si="898"/>
        <v>1.9</v>
      </c>
      <c r="U1751">
        <f t="shared" si="897"/>
        <v>0.47500000000000009</v>
      </c>
      <c r="V1751" s="43">
        <f t="shared" si="909"/>
        <v>43769</v>
      </c>
      <c r="W1751" s="43">
        <f t="shared" si="899"/>
        <v>43738</v>
      </c>
      <c r="X1751" s="45">
        <f t="shared" si="910"/>
        <v>0.74624316939890711</v>
      </c>
      <c r="Y1751" s="45">
        <f t="shared" si="911"/>
        <v>0.99350344337150986</v>
      </c>
      <c r="Z1751" s="47">
        <f t="shared" si="912"/>
        <v>105.19364385844435</v>
      </c>
      <c r="AA1751" s="47">
        <f t="shared" si="913"/>
        <v>129.98386842428405</v>
      </c>
      <c r="AB1751" s="45">
        <f t="shared" si="914"/>
        <v>1.5601</v>
      </c>
      <c r="AC1751" s="2" t="str">
        <f t="shared" si="900"/>
        <v>TY1</v>
      </c>
      <c r="AD1751">
        <f t="shared" si="901"/>
        <v>130.296875</v>
      </c>
      <c r="AE1751">
        <f t="shared" si="902"/>
        <v>130.9375</v>
      </c>
      <c r="AF1751" s="49">
        <f t="shared" si="929"/>
        <v>-0.640625</v>
      </c>
      <c r="AG1751" s="3">
        <f t="shared" si="915"/>
        <v>129.98386842428405</v>
      </c>
      <c r="AH1751">
        <f t="shared" si="916"/>
        <v>129.59779151283658</v>
      </c>
      <c r="AI1751" s="51">
        <f t="shared" si="917"/>
        <v>0.38607691144747491</v>
      </c>
      <c r="AJ1751" s="52">
        <f t="shared" si="918"/>
        <v>1.0267019114474749</v>
      </c>
      <c r="AK1751" s="2">
        <v>43699</v>
      </c>
      <c r="AL1751" t="str">
        <v>912828Y9</v>
      </c>
      <c r="AM1751">
        <v>1.2548999999999999</v>
      </c>
      <c r="AN1751">
        <v>2.1017700000000001</v>
      </c>
      <c r="AO1751">
        <v>0.78069999999999995</v>
      </c>
      <c r="AP1751">
        <v>130.9375</v>
      </c>
      <c r="AQ1751">
        <f>VLOOKUP(AL1751,工作表1!$F$3:$G$1000,2,FALSE)</f>
        <v>1.875</v>
      </c>
      <c r="AR1751" t="str">
        <f>VLOOKUP(AL1751,工作表1!$F$3:$H$1000,3,FALSE)</f>
        <v>2026/7/31</v>
      </c>
      <c r="AS1751">
        <f t="shared" si="903"/>
        <v>1.9</v>
      </c>
      <c r="AT1751">
        <f t="shared" si="904"/>
        <v>-2.4999999999999911E-2</v>
      </c>
      <c r="AU1751" s="43">
        <f t="shared" si="919"/>
        <v>43861</v>
      </c>
      <c r="AV1751" s="43">
        <f t="shared" si="905"/>
        <v>43830</v>
      </c>
      <c r="AW1751" s="45">
        <f t="shared" si="920"/>
        <v>0.1171875</v>
      </c>
      <c r="AX1751" s="45">
        <f t="shared" si="921"/>
        <v>0.7849957191780822</v>
      </c>
      <c r="AY1751" s="47">
        <f t="shared" si="922"/>
        <v>102.10295595583712</v>
      </c>
      <c r="AZ1751" s="47">
        <f t="shared" si="923"/>
        <v>129.59779151283658</v>
      </c>
      <c r="BA1751" s="43"/>
      <c r="BC1751" s="2">
        <v>43698</v>
      </c>
      <c r="BD1751" t="str">
        <v>912828U2</v>
      </c>
      <c r="BE1751">
        <v>4.6365999999999996</v>
      </c>
      <c r="BF1751">
        <v>1.94326</v>
      </c>
      <c r="BG1751">
        <v>0.7873</v>
      </c>
      <c r="BH1751">
        <v>131.171875</v>
      </c>
      <c r="BI1751">
        <f>VLOOKUP(BD1751,工作表1!$K$3:$L$1000,2,FALSE)</f>
        <v>2</v>
      </c>
      <c r="BJ1751" t="str">
        <f>VLOOKUP(BD1751,工作表1!$K$3:$M$1000,3,FALSE)</f>
        <v>2026/11/15</v>
      </c>
      <c r="BK1751">
        <f t="shared" si="906"/>
        <v>1.89286</v>
      </c>
      <c r="BL1751">
        <f t="shared" si="907"/>
        <v>0.10714000000000001</v>
      </c>
      <c r="BM1751" s="43">
        <f t="shared" si="924"/>
        <v>43784</v>
      </c>
      <c r="BN1751" s="43">
        <f t="shared" si="908"/>
        <v>43921</v>
      </c>
      <c r="BO1751" s="45">
        <f t="shared" si="925"/>
        <v>0.53804347826086951</v>
      </c>
      <c r="BP1751" s="45">
        <f t="shared" si="926"/>
        <v>1.7544818344252531</v>
      </c>
      <c r="BQ1751" s="47">
        <f t="shared" si="927"/>
        <v>103.23331500095483</v>
      </c>
      <c r="BR1751" s="47">
        <f t="shared" si="928"/>
        <v>129.10917950436414</v>
      </c>
    </row>
    <row r="1752" spans="6:70" x14ac:dyDescent="0.25">
      <c r="F1752" s="2">
        <v>43748</v>
      </c>
      <c r="G1752">
        <v>1.63453</v>
      </c>
      <c r="H1752" s="43">
        <v>43783</v>
      </c>
      <c r="I1752">
        <v>1.7278</v>
      </c>
      <c r="L1752" s="2">
        <v>43698</v>
      </c>
      <c r="M1752" t="str">
        <v>9128286S</v>
      </c>
      <c r="N1752">
        <v>0.75639999999999996</v>
      </c>
      <c r="O1752">
        <v>1.9654100000000001</v>
      </c>
      <c r="P1752">
        <v>0.80720000000000003</v>
      </c>
      <c r="Q1752">
        <v>130.53125</v>
      </c>
      <c r="R1752">
        <f>VLOOKUP(M1752,工作表1!$A$3:$B$1000,2,FALSE)</f>
        <v>2.375</v>
      </c>
      <c r="S1752" t="str">
        <f>VLOOKUP(M1752,工作表1!$A$3:$C$1000,3,FALSE)</f>
        <v>2026/4/30</v>
      </c>
      <c r="T1752">
        <f t="shared" si="898"/>
        <v>1.89286</v>
      </c>
      <c r="U1752">
        <f t="shared" si="897"/>
        <v>0.48214000000000001</v>
      </c>
      <c r="V1752" s="43">
        <f t="shared" si="909"/>
        <v>43769</v>
      </c>
      <c r="W1752" s="43">
        <f t="shared" si="899"/>
        <v>43738</v>
      </c>
      <c r="X1752" s="45">
        <f t="shared" si="910"/>
        <v>0.73975409836065575</v>
      </c>
      <c r="Y1752" s="45">
        <f t="shared" si="911"/>
        <v>0.99352122164832701</v>
      </c>
      <c r="Z1752" s="47">
        <f t="shared" si="912"/>
        <v>105.3810530477739</v>
      </c>
      <c r="AA1752" s="47">
        <f t="shared" si="913"/>
        <v>130.20625806645717</v>
      </c>
      <c r="AB1752" s="45">
        <f t="shared" si="914"/>
        <v>1.5343</v>
      </c>
      <c r="AC1752" s="2" t="str">
        <f t="shared" si="900"/>
        <v>TY1</v>
      </c>
      <c r="AD1752">
        <f t="shared" si="901"/>
        <v>130.53125</v>
      </c>
      <c r="AE1752">
        <f t="shared" si="902"/>
        <v>131.171875</v>
      </c>
      <c r="AF1752" s="49">
        <f t="shared" si="929"/>
        <v>-0.640625</v>
      </c>
      <c r="AG1752" s="3">
        <f t="shared" si="915"/>
        <v>130.20625806645717</v>
      </c>
      <c r="AH1752">
        <f t="shared" si="916"/>
        <v>129.82564528765937</v>
      </c>
      <c r="AI1752" s="51">
        <f t="shared" si="917"/>
        <v>0.38061277879779709</v>
      </c>
      <c r="AJ1752" s="52">
        <f t="shared" si="918"/>
        <v>1.0212377787977971</v>
      </c>
      <c r="AK1752" s="2">
        <v>43698</v>
      </c>
      <c r="AL1752" t="str">
        <v>912828Y9</v>
      </c>
      <c r="AM1752">
        <v>1.0423</v>
      </c>
      <c r="AN1752">
        <v>2.0835900000000001</v>
      </c>
      <c r="AO1752">
        <v>0.78069999999999995</v>
      </c>
      <c r="AP1752">
        <v>131.171875</v>
      </c>
      <c r="AQ1752">
        <f>VLOOKUP(AL1752,工作表1!$F$3:$G$1000,2,FALSE)</f>
        <v>1.875</v>
      </c>
      <c r="AR1752" t="str">
        <f>VLOOKUP(AL1752,工作表1!$F$3:$H$1000,3,FALSE)</f>
        <v>2026/7/31</v>
      </c>
      <c r="AS1752">
        <f t="shared" si="903"/>
        <v>1.89286</v>
      </c>
      <c r="AT1752">
        <f t="shared" si="904"/>
        <v>-1.7859999999999987E-2</v>
      </c>
      <c r="AU1752" s="43">
        <f t="shared" si="919"/>
        <v>43861</v>
      </c>
      <c r="AV1752" s="43">
        <f t="shared" si="905"/>
        <v>43830</v>
      </c>
      <c r="AW1752" s="45">
        <f t="shared" si="920"/>
        <v>0.11209239130434782</v>
      </c>
      <c r="AX1752" s="45">
        <f t="shared" si="921"/>
        <v>0.78503759678379992</v>
      </c>
      <c r="AY1752" s="47">
        <f t="shared" si="922"/>
        <v>102.29056233467536</v>
      </c>
      <c r="AZ1752" s="47">
        <f t="shared" si="923"/>
        <v>129.82564528765937</v>
      </c>
      <c r="BA1752" s="43"/>
      <c r="BC1752" s="2">
        <v>43697</v>
      </c>
      <c r="BD1752" t="str">
        <v>912828U2</v>
      </c>
      <c r="BE1752">
        <v>4.6536999999999997</v>
      </c>
      <c r="BF1752">
        <v>1.9457800000000001</v>
      </c>
      <c r="BG1752">
        <v>0.7873</v>
      </c>
      <c r="BH1752">
        <v>131.375</v>
      </c>
      <c r="BI1752">
        <f>VLOOKUP(BD1752,工作表1!$K$3:$L$1000,2,FALSE)</f>
        <v>2</v>
      </c>
      <c r="BJ1752" t="str">
        <f>VLOOKUP(BD1752,工作表1!$K$3:$M$1000,3,FALSE)</f>
        <v>2026/11/15</v>
      </c>
      <c r="BK1752">
        <f t="shared" si="906"/>
        <v>1.8839999999999999</v>
      </c>
      <c r="BL1752">
        <f t="shared" si="907"/>
        <v>0.1160000000000001</v>
      </c>
      <c r="BM1752" s="43">
        <f t="shared" si="924"/>
        <v>43784</v>
      </c>
      <c r="BN1752" s="43">
        <f t="shared" si="908"/>
        <v>43921</v>
      </c>
      <c r="BO1752" s="45">
        <f t="shared" si="925"/>
        <v>0.53260869565217395</v>
      </c>
      <c r="BP1752" s="45">
        <f t="shared" si="926"/>
        <v>1.754526503871352</v>
      </c>
      <c r="BQ1752" s="47">
        <f t="shared" si="927"/>
        <v>103.38964380527385</v>
      </c>
      <c r="BR1752" s="47">
        <f t="shared" si="928"/>
        <v>129.29169941169357</v>
      </c>
    </row>
    <row r="1753" spans="6:70" x14ac:dyDescent="0.25">
      <c r="F1753" s="2">
        <v>43747</v>
      </c>
      <c r="G1753">
        <v>1.6319999999999999</v>
      </c>
      <c r="H1753" s="43">
        <v>43782</v>
      </c>
      <c r="I1753">
        <v>1.7951999999999999</v>
      </c>
      <c r="L1753" s="2">
        <v>43697</v>
      </c>
      <c r="M1753" t="str">
        <v>9128286S</v>
      </c>
      <c r="N1753">
        <v>0.5292</v>
      </c>
      <c r="O1753">
        <v>2.03295</v>
      </c>
      <c r="P1753">
        <v>0.80720000000000003</v>
      </c>
      <c r="Q1753">
        <v>130.734375</v>
      </c>
      <c r="R1753">
        <f>VLOOKUP(M1753,工作表1!$A$3:$B$1000,2,FALSE)</f>
        <v>2.375</v>
      </c>
      <c r="S1753" t="str">
        <f>VLOOKUP(M1753,工作表1!$A$3:$C$1000,3,FALSE)</f>
        <v>2026/4/30</v>
      </c>
      <c r="T1753">
        <f t="shared" si="898"/>
        <v>1.8839999999999999</v>
      </c>
      <c r="U1753">
        <f t="shared" si="897"/>
        <v>0.4910000000000001</v>
      </c>
      <c r="V1753" s="43">
        <f t="shared" si="909"/>
        <v>43769</v>
      </c>
      <c r="W1753" s="43">
        <f t="shared" si="899"/>
        <v>43738</v>
      </c>
      <c r="X1753" s="45">
        <f t="shared" si="910"/>
        <v>0.73326502732240439</v>
      </c>
      <c r="Y1753" s="45">
        <f t="shared" si="911"/>
        <v>0.99353899992514405</v>
      </c>
      <c r="Z1753" s="47">
        <f t="shared" si="912"/>
        <v>105.53701228562882</v>
      </c>
      <c r="AA1753" s="47">
        <f t="shared" si="913"/>
        <v>130.38940002620654</v>
      </c>
      <c r="AB1753" s="45">
        <f t="shared" si="914"/>
        <v>1.4992000000000001</v>
      </c>
      <c r="AC1753" s="2" t="str">
        <f t="shared" si="900"/>
        <v>TY1</v>
      </c>
      <c r="AD1753">
        <f t="shared" si="901"/>
        <v>130.734375</v>
      </c>
      <c r="AE1753">
        <f t="shared" si="902"/>
        <v>131.375</v>
      </c>
      <c r="AF1753" s="49">
        <f t="shared" si="929"/>
        <v>-0.640625</v>
      </c>
      <c r="AG1753" s="3">
        <f t="shared" si="915"/>
        <v>130.38940002620654</v>
      </c>
      <c r="AH1753">
        <f t="shared" si="916"/>
        <v>130.01244585309544</v>
      </c>
      <c r="AI1753" s="51">
        <f t="shared" si="917"/>
        <v>0.37695417311110191</v>
      </c>
      <c r="AJ1753" s="52">
        <f t="shared" si="918"/>
        <v>1.0175791731111019</v>
      </c>
      <c r="AK1753" s="2">
        <v>43697</v>
      </c>
      <c r="AL1753" t="str">
        <v>9128287B</v>
      </c>
      <c r="AM1753">
        <v>1.1042000000000001</v>
      </c>
      <c r="AN1753">
        <v>2.0813799999999998</v>
      </c>
      <c r="AO1753">
        <v>0.78069999999999995</v>
      </c>
      <c r="AP1753">
        <v>131.375</v>
      </c>
      <c r="AQ1753">
        <f>VLOOKUP(AL1753,工作表1!$F$3:$G$1000,2,FALSE)</f>
        <v>1.875</v>
      </c>
      <c r="AR1753" t="str">
        <f>VLOOKUP(AL1753,工作表1!$F$3:$H$1000,3,FALSE)</f>
        <v>2026/6/30</v>
      </c>
      <c r="AS1753">
        <f t="shared" si="903"/>
        <v>1.8839999999999999</v>
      </c>
      <c r="AT1753">
        <f t="shared" si="904"/>
        <v>-8.999999999999897E-3</v>
      </c>
      <c r="AU1753" s="43">
        <f t="shared" si="919"/>
        <v>43830</v>
      </c>
      <c r="AV1753" s="43">
        <f t="shared" si="905"/>
        <v>43830</v>
      </c>
      <c r="AW1753" s="45">
        <f t="shared" si="920"/>
        <v>0.26639344262295078</v>
      </c>
      <c r="AX1753" s="45">
        <f t="shared" si="921"/>
        <v>0.9444756344037728</v>
      </c>
      <c r="AY1753" s="47">
        <f t="shared" si="922"/>
        <v>102.44678880627873</v>
      </c>
      <c r="AZ1753" s="47">
        <f t="shared" si="923"/>
        <v>130.01244585309544</v>
      </c>
      <c r="BA1753" s="43"/>
      <c r="BC1753" s="2">
        <v>43696</v>
      </c>
      <c r="BD1753" t="str">
        <v>912828U2</v>
      </c>
      <c r="BE1753">
        <v>4.6687000000000003</v>
      </c>
      <c r="BF1753">
        <v>1.95651</v>
      </c>
      <c r="BG1753">
        <v>0.7873</v>
      </c>
      <c r="BH1753">
        <v>131.0625</v>
      </c>
      <c r="BI1753">
        <f>VLOOKUP(BD1753,工作表1!$K$3:$L$1000,2,FALSE)</f>
        <v>2</v>
      </c>
      <c r="BJ1753" t="str">
        <f>VLOOKUP(BD1753,工作表1!$K$3:$M$1000,3,FALSE)</f>
        <v>2026/11/15</v>
      </c>
      <c r="BK1753">
        <f t="shared" si="906"/>
        <v>1.8884000000000001</v>
      </c>
      <c r="BL1753">
        <f t="shared" si="907"/>
        <v>0.11159999999999992</v>
      </c>
      <c r="BM1753" s="43">
        <f t="shared" si="924"/>
        <v>43784</v>
      </c>
      <c r="BN1753" s="43">
        <f t="shared" si="908"/>
        <v>43921</v>
      </c>
      <c r="BO1753" s="45">
        <f t="shared" si="925"/>
        <v>0.52717391304347827</v>
      </c>
      <c r="BP1753" s="45">
        <f t="shared" si="926"/>
        <v>1.7545711733174509</v>
      </c>
      <c r="BQ1753" s="47">
        <f t="shared" si="927"/>
        <v>103.12848243170522</v>
      </c>
      <c r="BR1753" s="47">
        <f t="shared" si="928"/>
        <v>128.95435556512592</v>
      </c>
    </row>
    <row r="1754" spans="6:70" x14ac:dyDescent="0.25">
      <c r="F1754" s="2">
        <v>43746</v>
      </c>
      <c r="G1754">
        <v>1.63</v>
      </c>
      <c r="H1754" s="43">
        <v>43781</v>
      </c>
      <c r="I1754">
        <v>1.8459000000000001</v>
      </c>
      <c r="L1754" s="2">
        <v>43696</v>
      </c>
      <c r="M1754" t="str">
        <v>9128286S</v>
      </c>
      <c r="N1754">
        <v>0.71960000000000002</v>
      </c>
      <c r="O1754">
        <v>1.99777</v>
      </c>
      <c r="P1754">
        <v>0.80720000000000003</v>
      </c>
      <c r="Q1754">
        <v>130.4375</v>
      </c>
      <c r="R1754">
        <f>VLOOKUP(M1754,工作表1!$A$3:$B$1000,2,FALSE)</f>
        <v>2.375</v>
      </c>
      <c r="S1754" t="str">
        <f>VLOOKUP(M1754,工作表1!$A$3:$C$1000,3,FALSE)</f>
        <v>2026/4/30</v>
      </c>
      <c r="T1754">
        <f t="shared" si="898"/>
        <v>1.8884000000000001</v>
      </c>
      <c r="U1754">
        <f t="shared" si="897"/>
        <v>0.48659999999999992</v>
      </c>
      <c r="V1754" s="43">
        <f t="shared" si="909"/>
        <v>43769</v>
      </c>
      <c r="W1754" s="43">
        <f t="shared" si="899"/>
        <v>43738</v>
      </c>
      <c r="X1754" s="45">
        <f t="shared" si="910"/>
        <v>0.72677595628415304</v>
      </c>
      <c r="Y1754" s="45">
        <f t="shared" si="911"/>
        <v>0.9935567782019612</v>
      </c>
      <c r="Z1754" s="47">
        <f t="shared" si="912"/>
        <v>105.29118145344975</v>
      </c>
      <c r="AA1754" s="47">
        <f t="shared" si="913"/>
        <v>130.07659410985394</v>
      </c>
      <c r="AB1754" s="45">
        <f t="shared" si="914"/>
        <v>1.5509999999999999</v>
      </c>
      <c r="AC1754" s="2" t="str">
        <f t="shared" si="900"/>
        <v>TY1</v>
      </c>
      <c r="AD1754">
        <f t="shared" si="901"/>
        <v>130.4375</v>
      </c>
      <c r="AE1754">
        <f t="shared" si="902"/>
        <v>131.0625</v>
      </c>
      <c r="AF1754" s="49">
        <f t="shared" si="929"/>
        <v>-0.625</v>
      </c>
      <c r="AG1754" s="3">
        <f t="shared" si="915"/>
        <v>130.07659410985394</v>
      </c>
      <c r="AH1754">
        <f t="shared" si="916"/>
        <v>129.69060358252349</v>
      </c>
      <c r="AI1754" s="51">
        <f t="shared" si="917"/>
        <v>0.38599052733044914</v>
      </c>
      <c r="AJ1754" s="52">
        <f t="shared" si="918"/>
        <v>1.0109905273304491</v>
      </c>
      <c r="AK1754" s="2">
        <v>43696</v>
      </c>
      <c r="AL1754" t="str">
        <v>912828Y9</v>
      </c>
      <c r="AM1754">
        <v>1.4799</v>
      </c>
      <c r="AN1754">
        <v>2.0616599999999998</v>
      </c>
      <c r="AO1754">
        <v>0.78069999999999995</v>
      </c>
      <c r="AP1754">
        <v>131.0625</v>
      </c>
      <c r="AQ1754">
        <f>VLOOKUP(AL1754,工作表1!$F$3:$G$1000,2,FALSE)</f>
        <v>1.875</v>
      </c>
      <c r="AR1754" t="str">
        <f>VLOOKUP(AL1754,工作表1!$F$3:$H$1000,3,FALSE)</f>
        <v>2026/7/31</v>
      </c>
      <c r="AS1754">
        <f t="shared" si="903"/>
        <v>1.8884000000000001</v>
      </c>
      <c r="AT1754">
        <f t="shared" si="904"/>
        <v>-1.3400000000000079E-2</v>
      </c>
      <c r="AU1754" s="43">
        <f t="shared" si="919"/>
        <v>43861</v>
      </c>
      <c r="AV1754" s="43">
        <f t="shared" si="905"/>
        <v>43830</v>
      </c>
      <c r="AW1754" s="45">
        <f t="shared" si="920"/>
        <v>0.10190217391304347</v>
      </c>
      <c r="AX1754" s="45">
        <f t="shared" si="921"/>
        <v>0.78512135199523525</v>
      </c>
      <c r="AY1754" s="47">
        <f t="shared" si="922"/>
        <v>102.20106820469952</v>
      </c>
      <c r="AZ1754" s="47">
        <f t="shared" si="923"/>
        <v>129.69060358252349</v>
      </c>
      <c r="BA1754" s="43"/>
      <c r="BC1754" s="2">
        <v>43693</v>
      </c>
      <c r="BD1754" t="str">
        <v>912828U2</v>
      </c>
      <c r="BE1754">
        <v>4.6632999999999996</v>
      </c>
      <c r="BF1754">
        <v>1.95363</v>
      </c>
      <c r="BG1754">
        <v>0.7873</v>
      </c>
      <c r="BH1754">
        <v>131.5625</v>
      </c>
      <c r="BI1754">
        <f>VLOOKUP(BD1754,工作表1!$K$3:$L$1000,2,FALSE)</f>
        <v>2</v>
      </c>
      <c r="BJ1754" t="str">
        <f>VLOOKUP(BD1754,工作表1!$K$3:$M$1000,3,FALSE)</f>
        <v>2026/11/15</v>
      </c>
      <c r="BK1754">
        <f t="shared" si="906"/>
        <v>1.8674999999999999</v>
      </c>
      <c r="BL1754">
        <f t="shared" si="907"/>
        <v>0.13250000000000006</v>
      </c>
      <c r="BM1754" s="43">
        <f t="shared" si="924"/>
        <v>43784</v>
      </c>
      <c r="BN1754" s="43">
        <f t="shared" si="908"/>
        <v>43921</v>
      </c>
      <c r="BO1754" s="45">
        <f t="shared" si="925"/>
        <v>0.52173913043478259</v>
      </c>
      <c r="BP1754" s="45">
        <f t="shared" si="926"/>
        <v>1.7546158427635499</v>
      </c>
      <c r="BQ1754" s="47">
        <f t="shared" si="927"/>
        <v>103.5190907785363</v>
      </c>
      <c r="BR1754" s="47">
        <f t="shared" si="928"/>
        <v>129.42481263922909</v>
      </c>
    </row>
    <row r="1755" spans="6:70" x14ac:dyDescent="0.25">
      <c r="F1755" s="2">
        <v>43745</v>
      </c>
      <c r="G1755">
        <v>1.6659999999999999</v>
      </c>
      <c r="H1755" s="43">
        <v>43780</v>
      </c>
      <c r="I1755">
        <v>1.8579000000000001</v>
      </c>
      <c r="L1755" s="2">
        <v>43693</v>
      </c>
      <c r="M1755" t="str">
        <v>9128286S</v>
      </c>
      <c r="N1755">
        <v>0.71740000000000004</v>
      </c>
      <c r="O1755">
        <v>1.9984299999999999</v>
      </c>
      <c r="P1755">
        <v>0.80720000000000003</v>
      </c>
      <c r="Q1755">
        <v>130.921875</v>
      </c>
      <c r="R1755">
        <f>VLOOKUP(M1755,工作表1!$A$3:$B$1000,2,FALSE)</f>
        <v>2.375</v>
      </c>
      <c r="S1755" t="str">
        <f>VLOOKUP(M1755,工作表1!$A$3:$C$1000,3,FALSE)</f>
        <v>2026/4/30</v>
      </c>
      <c r="T1755">
        <f t="shared" si="898"/>
        <v>1.8674999999999999</v>
      </c>
      <c r="U1755">
        <f t="shared" si="897"/>
        <v>0.50750000000000006</v>
      </c>
      <c r="V1755" s="43">
        <f t="shared" si="909"/>
        <v>43769</v>
      </c>
      <c r="W1755" s="43">
        <f t="shared" si="899"/>
        <v>43738</v>
      </c>
      <c r="X1755" s="45">
        <f t="shared" si="910"/>
        <v>0.72028688524590168</v>
      </c>
      <c r="Y1755" s="45">
        <f t="shared" si="911"/>
        <v>0.99357455647877835</v>
      </c>
      <c r="Z1755" s="47">
        <f t="shared" si="912"/>
        <v>105.6817223795869</v>
      </c>
      <c r="AA1755" s="47">
        <f t="shared" si="913"/>
        <v>130.54853117676942</v>
      </c>
      <c r="AB1755" s="45">
        <f t="shared" si="914"/>
        <v>1.4878</v>
      </c>
      <c r="AC1755" s="2" t="str">
        <f t="shared" si="900"/>
        <v>TY1</v>
      </c>
      <c r="AD1755">
        <f t="shared" si="901"/>
        <v>130.921875</v>
      </c>
      <c r="AE1755">
        <f t="shared" si="902"/>
        <v>131.5625</v>
      </c>
      <c r="AF1755" s="49">
        <f t="shared" si="929"/>
        <v>-0.640625</v>
      </c>
      <c r="AG1755" s="3">
        <f t="shared" si="915"/>
        <v>130.54853117676942</v>
      </c>
      <c r="AH1755">
        <f t="shared" si="916"/>
        <v>130.15131687500488</v>
      </c>
      <c r="AI1755" s="51">
        <f t="shared" si="917"/>
        <v>0.39721430176453509</v>
      </c>
      <c r="AJ1755" s="52">
        <f t="shared" si="918"/>
        <v>1.0378393017645351</v>
      </c>
      <c r="AK1755" s="2">
        <v>43693</v>
      </c>
      <c r="AL1755" t="str">
        <v>912828Y9</v>
      </c>
      <c r="AM1755">
        <v>1.0593999999999999</v>
      </c>
      <c r="AN1755">
        <v>2.09239</v>
      </c>
      <c r="AO1755">
        <v>0.78069999999999995</v>
      </c>
      <c r="AP1755">
        <v>131.5625</v>
      </c>
      <c r="AQ1755">
        <f>VLOOKUP(AL1755,工作表1!$F$3:$G$1000,2,FALSE)</f>
        <v>1.875</v>
      </c>
      <c r="AR1755" t="str">
        <f>VLOOKUP(AL1755,工作表1!$F$3:$H$1000,3,FALSE)</f>
        <v>2026/7/31</v>
      </c>
      <c r="AS1755">
        <f t="shared" si="903"/>
        <v>1.8674999999999999</v>
      </c>
      <c r="AT1755">
        <f t="shared" si="904"/>
        <v>7.5000000000000622E-3</v>
      </c>
      <c r="AU1755" s="43">
        <f t="shared" si="919"/>
        <v>43861</v>
      </c>
      <c r="AV1755" s="43">
        <f t="shared" si="905"/>
        <v>43830</v>
      </c>
      <c r="AW1755" s="45">
        <f t="shared" si="920"/>
        <v>9.6807065217391311E-2</v>
      </c>
      <c r="AX1755" s="45">
        <f t="shared" si="921"/>
        <v>0.78516322960095297</v>
      </c>
      <c r="AY1755" s="47">
        <f t="shared" si="922"/>
        <v>102.57568150897383</v>
      </c>
      <c r="AZ1755" s="47">
        <f t="shared" si="923"/>
        <v>130.15131687500488</v>
      </c>
      <c r="BA1755" s="43"/>
      <c r="BC1755" s="2">
        <v>43692</v>
      </c>
      <c r="BD1755" t="str">
        <v>912828U2</v>
      </c>
      <c r="BE1755">
        <v>4.5852000000000004</v>
      </c>
      <c r="BF1755">
        <v>1.9423699999999999</v>
      </c>
      <c r="BG1755">
        <v>0.7873</v>
      </c>
      <c r="BH1755">
        <v>131.59375</v>
      </c>
      <c r="BI1755">
        <f>VLOOKUP(BD1755,工作表1!$K$3:$L$1000,2,FALSE)</f>
        <v>2</v>
      </c>
      <c r="BJ1755" t="str">
        <f>VLOOKUP(BD1755,工作表1!$K$3:$M$1000,3,FALSE)</f>
        <v>2026/11/15</v>
      </c>
      <c r="BK1755">
        <f t="shared" si="906"/>
        <v>1.847</v>
      </c>
      <c r="BL1755">
        <f t="shared" si="907"/>
        <v>0.15300000000000002</v>
      </c>
      <c r="BM1755" s="43">
        <f t="shared" si="924"/>
        <v>43784</v>
      </c>
      <c r="BN1755" s="43">
        <f t="shared" si="908"/>
        <v>43921</v>
      </c>
      <c r="BO1755" s="45">
        <f t="shared" si="925"/>
        <v>0.50543478260869568</v>
      </c>
      <c r="BP1755" s="45">
        <f t="shared" si="926"/>
        <v>1.7547498511018462</v>
      </c>
      <c r="BQ1755" s="47">
        <f t="shared" si="927"/>
        <v>103.56164505491749</v>
      </c>
      <c r="BR1755" s="47">
        <f t="shared" si="928"/>
        <v>129.43488732386294</v>
      </c>
    </row>
    <row r="1756" spans="6:70" x14ac:dyDescent="0.25">
      <c r="F1756" s="2">
        <v>43742</v>
      </c>
      <c r="G1756">
        <v>1.6659999999999999</v>
      </c>
      <c r="H1756" s="43">
        <v>43777</v>
      </c>
      <c r="I1756">
        <v>1.8579000000000001</v>
      </c>
      <c r="L1756" s="2">
        <v>43692</v>
      </c>
      <c r="M1756" t="str">
        <v>9128286S</v>
      </c>
      <c r="N1756">
        <v>0.3357</v>
      </c>
      <c r="O1756">
        <v>2.0821200000000002</v>
      </c>
      <c r="P1756">
        <v>0.80720000000000003</v>
      </c>
      <c r="Q1756">
        <v>130.953125</v>
      </c>
      <c r="R1756">
        <f>VLOOKUP(M1756,工作表1!$A$3:$B$1000,2,FALSE)</f>
        <v>2.375</v>
      </c>
      <c r="S1756" t="str">
        <f>VLOOKUP(M1756,工作表1!$A$3:$C$1000,3,FALSE)</f>
        <v>2026/4/30</v>
      </c>
      <c r="T1756">
        <f t="shared" si="898"/>
        <v>1.847</v>
      </c>
      <c r="U1756">
        <f t="shared" si="897"/>
        <v>0.52800000000000002</v>
      </c>
      <c r="V1756" s="43">
        <f t="shared" si="909"/>
        <v>43769</v>
      </c>
      <c r="W1756" s="43">
        <f t="shared" si="899"/>
        <v>43738</v>
      </c>
      <c r="X1756" s="45">
        <f t="shared" si="910"/>
        <v>0.70081967213114749</v>
      </c>
      <c r="Y1756" s="45">
        <f t="shared" si="911"/>
        <v>0.99362789130922968</v>
      </c>
      <c r="Z1756" s="47">
        <f t="shared" si="912"/>
        <v>105.70891465546158</v>
      </c>
      <c r="AA1756" s="47">
        <f t="shared" si="913"/>
        <v>130.55223612230839</v>
      </c>
      <c r="AB1756" s="45">
        <f t="shared" si="914"/>
        <v>1.4789000000000001</v>
      </c>
      <c r="AC1756" s="2" t="str">
        <f t="shared" si="900"/>
        <v>TY1</v>
      </c>
      <c r="AD1756">
        <f t="shared" si="901"/>
        <v>130.953125</v>
      </c>
      <c r="AE1756">
        <f t="shared" si="902"/>
        <v>131.59375</v>
      </c>
      <c r="AF1756" s="49">
        <f t="shared" si="929"/>
        <v>-0.640625</v>
      </c>
      <c r="AG1756" s="3">
        <f t="shared" si="915"/>
        <v>130.55223612230839</v>
      </c>
      <c r="AH1756">
        <f t="shared" si="916"/>
        <v>130.14873952594081</v>
      </c>
      <c r="AI1756" s="51">
        <f t="shared" si="917"/>
        <v>0.40349659636757451</v>
      </c>
      <c r="AJ1756" s="52">
        <f t="shared" si="918"/>
        <v>1.0441215963675745</v>
      </c>
      <c r="AK1756" s="2">
        <v>43692</v>
      </c>
      <c r="AL1756" t="str">
        <v>9128287B</v>
      </c>
      <c r="AM1756">
        <v>0.70079999999999998</v>
      </c>
      <c r="AN1756">
        <v>2.1050499999999999</v>
      </c>
      <c r="AO1756">
        <v>0.78069999999999995</v>
      </c>
      <c r="AP1756">
        <v>131.59375</v>
      </c>
      <c r="AQ1756">
        <f>VLOOKUP(AL1756,工作表1!$F$3:$G$1000,2,FALSE)</f>
        <v>1.875</v>
      </c>
      <c r="AR1756" t="str">
        <f>VLOOKUP(AL1756,工作表1!$F$3:$H$1000,3,FALSE)</f>
        <v>2026/6/30</v>
      </c>
      <c r="AS1756">
        <f t="shared" si="903"/>
        <v>1.847</v>
      </c>
      <c r="AT1756">
        <f t="shared" si="904"/>
        <v>2.8000000000000025E-2</v>
      </c>
      <c r="AU1756" s="43">
        <f t="shared" si="919"/>
        <v>43830</v>
      </c>
      <c r="AV1756" s="43">
        <f t="shared" si="905"/>
        <v>43830</v>
      </c>
      <c r="AW1756" s="45">
        <f t="shared" si="920"/>
        <v>0.24077868852459017</v>
      </c>
      <c r="AX1756" s="45">
        <f t="shared" si="921"/>
        <v>0.94454581181226138</v>
      </c>
      <c r="AY1756" s="47">
        <f t="shared" si="922"/>
        <v>102.60310990528403</v>
      </c>
      <c r="AZ1756" s="47">
        <f t="shared" si="923"/>
        <v>130.14873952594081</v>
      </c>
      <c r="BA1756" s="43"/>
      <c r="BC1756" s="2">
        <v>43691</v>
      </c>
      <c r="BD1756" t="str">
        <v>912828U2</v>
      </c>
      <c r="BE1756">
        <v>4.2545999999999999</v>
      </c>
      <c r="BF1756">
        <v>1.95828</v>
      </c>
      <c r="BG1756">
        <v>0.7873</v>
      </c>
      <c r="BH1756">
        <v>131.125</v>
      </c>
      <c r="BI1756">
        <f>VLOOKUP(BD1756,工作表1!$K$3:$L$1000,2,FALSE)</f>
        <v>2</v>
      </c>
      <c r="BJ1756" t="str">
        <f>VLOOKUP(BD1756,工作表1!$K$3:$M$1000,3,FALSE)</f>
        <v>2026/11/15</v>
      </c>
      <c r="BK1756">
        <f t="shared" si="906"/>
        <v>1.8839999999999999</v>
      </c>
      <c r="BL1756">
        <f t="shared" si="907"/>
        <v>0.1160000000000001</v>
      </c>
      <c r="BM1756" s="43">
        <f t="shared" si="924"/>
        <v>43784</v>
      </c>
      <c r="BN1756" s="43">
        <f t="shared" si="908"/>
        <v>43921</v>
      </c>
      <c r="BO1756" s="45">
        <f t="shared" si="925"/>
        <v>0.5</v>
      </c>
      <c r="BP1756" s="45">
        <f t="shared" si="926"/>
        <v>1.7547945205479452</v>
      </c>
      <c r="BQ1756" s="47">
        <f t="shared" si="927"/>
        <v>103.18661932614475</v>
      </c>
      <c r="BR1756" s="47">
        <f t="shared" si="928"/>
        <v>128.97920383592788</v>
      </c>
    </row>
    <row r="1757" spans="6:70" x14ac:dyDescent="0.25">
      <c r="F1757" s="2">
        <v>43741</v>
      </c>
      <c r="G1757">
        <v>1.655</v>
      </c>
      <c r="H1757" s="43">
        <v>43776</v>
      </c>
      <c r="I1757">
        <v>1.8333999999999999</v>
      </c>
      <c r="L1757" s="2">
        <v>43691</v>
      </c>
      <c r="M1757" t="str">
        <v>9128286S</v>
      </c>
      <c r="N1757">
        <v>0.60189999999999999</v>
      </c>
      <c r="O1757">
        <v>2.0222199999999999</v>
      </c>
      <c r="P1757">
        <v>0.80720000000000003</v>
      </c>
      <c r="Q1757">
        <v>130.515625</v>
      </c>
      <c r="R1757">
        <f>VLOOKUP(M1757,工作表1!$A$3:$B$1000,2,FALSE)</f>
        <v>2.375</v>
      </c>
      <c r="S1757" t="str">
        <f>VLOOKUP(M1757,工作表1!$A$3:$C$1000,3,FALSE)</f>
        <v>2026/4/30</v>
      </c>
      <c r="T1757">
        <f t="shared" si="898"/>
        <v>1.8839999999999999</v>
      </c>
      <c r="U1757">
        <f t="shared" si="897"/>
        <v>0.4910000000000001</v>
      </c>
      <c r="V1757" s="43">
        <f t="shared" si="909"/>
        <v>43769</v>
      </c>
      <c r="W1757" s="43">
        <f t="shared" si="899"/>
        <v>43738</v>
      </c>
      <c r="X1757" s="45">
        <f t="shared" si="910"/>
        <v>0.69433060109289613</v>
      </c>
      <c r="Y1757" s="45">
        <f t="shared" si="911"/>
        <v>0.99364566958604683</v>
      </c>
      <c r="Z1757" s="47">
        <f t="shared" si="912"/>
        <v>105.36555899524048</v>
      </c>
      <c r="AA1757" s="47">
        <f t="shared" si="913"/>
        <v>130.12372042008715</v>
      </c>
      <c r="AB1757" s="45">
        <f t="shared" si="914"/>
        <v>1.5351999999999999</v>
      </c>
      <c r="AC1757" s="2" t="str">
        <f t="shared" si="900"/>
        <v>TY1</v>
      </c>
      <c r="AD1757">
        <f t="shared" si="901"/>
        <v>130.515625</v>
      </c>
      <c r="AE1757">
        <f t="shared" si="902"/>
        <v>131.125</v>
      </c>
      <c r="AF1757" s="49">
        <f t="shared" si="929"/>
        <v>-0.609375</v>
      </c>
      <c r="AG1757" s="3">
        <f t="shared" si="915"/>
        <v>130.12372042008715</v>
      </c>
      <c r="AH1757">
        <f t="shared" si="916"/>
        <v>129.69747915823618</v>
      </c>
      <c r="AI1757" s="51">
        <f t="shared" si="917"/>
        <v>0.42624126185097566</v>
      </c>
      <c r="AJ1757" s="52">
        <f t="shared" si="918"/>
        <v>1.0356162618509757</v>
      </c>
      <c r="AK1757" s="2">
        <v>43691</v>
      </c>
      <c r="AL1757" t="str">
        <v>9128287B</v>
      </c>
      <c r="AM1757">
        <v>0.84960000000000002</v>
      </c>
      <c r="AN1757">
        <v>2.0934200000000001</v>
      </c>
      <c r="AO1757">
        <v>0.78069999999999995</v>
      </c>
      <c r="AP1757">
        <v>131.125</v>
      </c>
      <c r="AQ1757">
        <f>VLOOKUP(AL1757,工作表1!$F$3:$G$1000,2,FALSE)</f>
        <v>1.875</v>
      </c>
      <c r="AR1757" t="str">
        <f>VLOOKUP(AL1757,工作表1!$F$3:$H$1000,3,FALSE)</f>
        <v>2026/6/30</v>
      </c>
      <c r="AS1757">
        <f t="shared" si="903"/>
        <v>1.8839999999999999</v>
      </c>
      <c r="AT1757">
        <f t="shared" si="904"/>
        <v>-8.999999999999897E-3</v>
      </c>
      <c r="AU1757" s="43">
        <f t="shared" si="919"/>
        <v>43830</v>
      </c>
      <c r="AV1757" s="43">
        <f t="shared" si="905"/>
        <v>43830</v>
      </c>
      <c r="AW1757" s="45">
        <f t="shared" si="920"/>
        <v>0.23565573770491804</v>
      </c>
      <c r="AX1757" s="45">
        <f t="shared" si="921"/>
        <v>0.94455984729395914</v>
      </c>
      <c r="AY1757" s="47">
        <f t="shared" si="922"/>
        <v>102.24389759527334</v>
      </c>
      <c r="AZ1757" s="47">
        <f t="shared" si="923"/>
        <v>129.69747915823618</v>
      </c>
      <c r="BA1757" s="43"/>
      <c r="BC1757" s="2">
        <v>43690</v>
      </c>
      <c r="BD1757" t="str">
        <v>912828U2</v>
      </c>
      <c r="BE1757">
        <v>2.5596000000000001</v>
      </c>
      <c r="BF1757">
        <v>2.0548500000000001</v>
      </c>
      <c r="BG1757">
        <v>0.7873</v>
      </c>
      <c r="BH1757">
        <v>130.421875</v>
      </c>
      <c r="BI1757">
        <f>VLOOKUP(BD1757,工作表1!$K$3:$L$1000,2,FALSE)</f>
        <v>2</v>
      </c>
      <c r="BJ1757" t="str">
        <f>VLOOKUP(BD1757,工作表1!$K$3:$M$1000,3,FALSE)</f>
        <v>2026/11/15</v>
      </c>
      <c r="BK1757">
        <f t="shared" si="906"/>
        <v>1.9359999999999999</v>
      </c>
      <c r="BL1757">
        <f t="shared" si="907"/>
        <v>6.4000000000000057E-2</v>
      </c>
      <c r="BM1757" s="43">
        <f t="shared" si="924"/>
        <v>43784</v>
      </c>
      <c r="BN1757" s="43">
        <f t="shared" si="908"/>
        <v>43921</v>
      </c>
      <c r="BO1757" s="45">
        <f t="shared" si="925"/>
        <v>0.49456521739130432</v>
      </c>
      <c r="BP1757" s="45">
        <f t="shared" si="926"/>
        <v>1.7548391899940441</v>
      </c>
      <c r="BQ1757" s="47">
        <f t="shared" si="927"/>
        <v>102.57651117380256</v>
      </c>
      <c r="BR1757" s="47">
        <f t="shared" si="928"/>
        <v>128.23736064434672</v>
      </c>
    </row>
    <row r="1758" spans="6:70" x14ac:dyDescent="0.25">
      <c r="F1758" s="2">
        <v>43740</v>
      </c>
      <c r="G1758">
        <v>1.6839999999999999</v>
      </c>
      <c r="H1758" s="43">
        <v>43775</v>
      </c>
      <c r="I1758">
        <v>1.7346999999999999</v>
      </c>
      <c r="L1758" s="2">
        <v>43690</v>
      </c>
      <c r="M1758" t="str">
        <v>9128286S</v>
      </c>
      <c r="N1758">
        <v>0.37669999999999998</v>
      </c>
      <c r="O1758">
        <v>2.0915400000000002</v>
      </c>
      <c r="P1758">
        <v>0.80720000000000003</v>
      </c>
      <c r="Q1758">
        <v>129.828125</v>
      </c>
      <c r="R1758">
        <f>VLOOKUP(M1758,工作表1!$A$3:$B$1000,2,FALSE)</f>
        <v>2.375</v>
      </c>
      <c r="S1758" t="str">
        <f>VLOOKUP(M1758,工作表1!$A$3:$C$1000,3,FALSE)</f>
        <v>2026/4/30</v>
      </c>
      <c r="T1758">
        <f t="shared" si="898"/>
        <v>1.9359999999999999</v>
      </c>
      <c r="U1758">
        <f t="shared" si="897"/>
        <v>0.43900000000000006</v>
      </c>
      <c r="V1758" s="43">
        <f t="shared" si="909"/>
        <v>43769</v>
      </c>
      <c r="W1758" s="43">
        <f t="shared" si="899"/>
        <v>43738</v>
      </c>
      <c r="X1758" s="45">
        <f t="shared" si="910"/>
        <v>0.68784153005464477</v>
      </c>
      <c r="Y1758" s="45">
        <f t="shared" si="911"/>
        <v>0.99366344786286387</v>
      </c>
      <c r="Z1758" s="47">
        <f t="shared" si="912"/>
        <v>104.80277180576923</v>
      </c>
      <c r="AA1758" s="47">
        <f t="shared" si="913"/>
        <v>129.426042626239</v>
      </c>
      <c r="AB1758" s="45">
        <f t="shared" si="914"/>
        <v>1.6366000000000001</v>
      </c>
      <c r="AC1758" s="2" t="str">
        <f t="shared" si="900"/>
        <v>TY1</v>
      </c>
      <c r="AD1758">
        <f t="shared" si="901"/>
        <v>129.828125</v>
      </c>
      <c r="AE1758">
        <f t="shared" si="902"/>
        <v>130.421875</v>
      </c>
      <c r="AF1758" s="49">
        <f t="shared" si="929"/>
        <v>-0.59375</v>
      </c>
      <c r="AG1758" s="3">
        <f t="shared" si="915"/>
        <v>129.426042626239</v>
      </c>
      <c r="AH1758">
        <f t="shared" si="916"/>
        <v>128.99331002673807</v>
      </c>
      <c r="AI1758" s="51">
        <f t="shared" si="917"/>
        <v>0.43273259950092324</v>
      </c>
      <c r="AJ1758" s="52">
        <f t="shared" si="918"/>
        <v>1.0264825995009232</v>
      </c>
      <c r="AK1758" s="2">
        <v>43690</v>
      </c>
      <c r="AL1758" t="str">
        <v>9128287B</v>
      </c>
      <c r="AM1758">
        <v>0.4985</v>
      </c>
      <c r="AN1758">
        <v>2.13741</v>
      </c>
      <c r="AO1758">
        <v>0.78069999999999995</v>
      </c>
      <c r="AP1758">
        <v>130.421875</v>
      </c>
      <c r="AQ1758">
        <f>VLOOKUP(AL1758,工作表1!$F$3:$G$1000,2,FALSE)</f>
        <v>1.875</v>
      </c>
      <c r="AR1758" t="str">
        <f>VLOOKUP(AL1758,工作表1!$F$3:$H$1000,3,FALSE)</f>
        <v>2026/6/30</v>
      </c>
      <c r="AS1758">
        <f t="shared" si="903"/>
        <v>1.9359999999999999</v>
      </c>
      <c r="AT1758">
        <f t="shared" si="904"/>
        <v>-6.0999999999999943E-2</v>
      </c>
      <c r="AU1758" s="43">
        <f t="shared" si="919"/>
        <v>43830</v>
      </c>
      <c r="AV1758" s="43">
        <f t="shared" si="905"/>
        <v>43830</v>
      </c>
      <c r="AW1758" s="45">
        <f t="shared" si="920"/>
        <v>0.23053278688524589</v>
      </c>
      <c r="AX1758" s="45">
        <f t="shared" si="921"/>
        <v>0.9445738827756569</v>
      </c>
      <c r="AY1758" s="47">
        <f t="shared" si="922"/>
        <v>101.68124219114686</v>
      </c>
      <c r="AZ1758" s="47">
        <f t="shared" si="923"/>
        <v>128.99331002673807</v>
      </c>
      <c r="BA1758" s="43"/>
      <c r="BC1758" s="2">
        <v>43689</v>
      </c>
      <c r="BD1758" t="str">
        <v>912828U2</v>
      </c>
      <c r="BE1758">
        <v>2.7886000000000002</v>
      </c>
      <c r="BF1758">
        <v>2.03505</v>
      </c>
      <c r="BG1758">
        <v>0.7873</v>
      </c>
      <c r="BH1758">
        <v>130.96875</v>
      </c>
      <c r="BI1758">
        <f>VLOOKUP(BD1758,工作表1!$K$3:$L$1000,2,FALSE)</f>
        <v>2</v>
      </c>
      <c r="BJ1758" t="str">
        <f>VLOOKUP(BD1758,工作表1!$K$3:$M$1000,3,FALSE)</f>
        <v>2026/11/15</v>
      </c>
      <c r="BK1758">
        <f t="shared" si="906"/>
        <v>1.9019999999999999</v>
      </c>
      <c r="BL1758">
        <f t="shared" si="907"/>
        <v>9.8000000000000087E-2</v>
      </c>
      <c r="BM1758" s="43">
        <f t="shared" si="924"/>
        <v>43784</v>
      </c>
      <c r="BN1758" s="43">
        <f t="shared" si="908"/>
        <v>43921</v>
      </c>
      <c r="BO1758" s="45">
        <f t="shared" si="925"/>
        <v>0.4891304347826087</v>
      </c>
      <c r="BP1758" s="45">
        <f t="shared" si="926"/>
        <v>1.7548838594401428</v>
      </c>
      <c r="BQ1758" s="47">
        <f t="shared" si="927"/>
        <v>103.00262911249993</v>
      </c>
      <c r="BR1758" s="47">
        <f t="shared" si="928"/>
        <v>128.74196943624725</v>
      </c>
    </row>
    <row r="1759" spans="6:70" x14ac:dyDescent="0.25">
      <c r="F1759" s="2">
        <v>43739</v>
      </c>
      <c r="G1759">
        <v>1.7195100000000001</v>
      </c>
      <c r="H1759" s="43">
        <v>43774</v>
      </c>
      <c r="I1759">
        <v>1.7683</v>
      </c>
      <c r="L1759" s="2">
        <v>43689</v>
      </c>
      <c r="M1759" t="str">
        <v>9128286S</v>
      </c>
      <c r="N1759">
        <v>0.24249999999999999</v>
      </c>
      <c r="O1759">
        <v>2.1133500000000001</v>
      </c>
      <c r="P1759">
        <v>0.80720000000000003</v>
      </c>
      <c r="Q1759">
        <v>130.375</v>
      </c>
      <c r="R1759">
        <f>VLOOKUP(M1759,工作表1!$A$3:$B$1000,2,FALSE)</f>
        <v>2.375</v>
      </c>
      <c r="S1759" t="str">
        <f>VLOOKUP(M1759,工作表1!$A$3:$C$1000,3,FALSE)</f>
        <v>2026/4/30</v>
      </c>
      <c r="T1759">
        <f t="shared" si="898"/>
        <v>1.9019999999999999</v>
      </c>
      <c r="U1759">
        <f t="shared" si="897"/>
        <v>0.47300000000000009</v>
      </c>
      <c r="V1759" s="43">
        <f t="shared" si="909"/>
        <v>43769</v>
      </c>
      <c r="W1759" s="43">
        <f t="shared" si="899"/>
        <v>43738</v>
      </c>
      <c r="X1759" s="45">
        <f t="shared" si="910"/>
        <v>0.68135245901639341</v>
      </c>
      <c r="Y1759" s="45">
        <f t="shared" si="911"/>
        <v>0.99368122613968102</v>
      </c>
      <c r="Z1759" s="47">
        <f t="shared" si="912"/>
        <v>105.22772894009302</v>
      </c>
      <c r="AA1759" s="47">
        <f t="shared" si="913"/>
        <v>129.93818463667387</v>
      </c>
      <c r="AB1759" s="45">
        <f t="shared" si="914"/>
        <v>1.5636000000000001</v>
      </c>
      <c r="AC1759" s="2" t="str">
        <f t="shared" si="900"/>
        <v>TY1</v>
      </c>
      <c r="AD1759">
        <f t="shared" si="901"/>
        <v>130.375</v>
      </c>
      <c r="AE1759">
        <f t="shared" si="902"/>
        <v>130.96875</v>
      </c>
      <c r="AF1759" s="49">
        <f t="shared" si="929"/>
        <v>-0.59375</v>
      </c>
      <c r="AG1759" s="3">
        <f t="shared" si="915"/>
        <v>129.93818463667387</v>
      </c>
      <c r="AH1759">
        <f t="shared" si="916"/>
        <v>129.49231269910976</v>
      </c>
      <c r="AI1759" s="51">
        <f t="shared" si="917"/>
        <v>0.4458719375641067</v>
      </c>
      <c r="AJ1759" s="52">
        <f t="shared" si="918"/>
        <v>1.0396219375641067</v>
      </c>
      <c r="AK1759" s="2">
        <v>43689</v>
      </c>
      <c r="AL1759" t="str">
        <v>912828Y9</v>
      </c>
      <c r="AM1759">
        <v>0.31359999999999999</v>
      </c>
      <c r="AN1759">
        <v>2.1423399999999999</v>
      </c>
      <c r="AO1759">
        <v>0.78069999999999995</v>
      </c>
      <c r="AP1759">
        <v>130.96875</v>
      </c>
      <c r="AQ1759">
        <f>VLOOKUP(AL1759,工作表1!$F$3:$G$1000,2,FALSE)</f>
        <v>1.875</v>
      </c>
      <c r="AR1759" t="str">
        <f>VLOOKUP(AL1759,工作表1!$F$3:$H$1000,3,FALSE)</f>
        <v>2026/7/31</v>
      </c>
      <c r="AS1759">
        <f t="shared" si="903"/>
        <v>1.9019999999999999</v>
      </c>
      <c r="AT1759">
        <f t="shared" si="904"/>
        <v>-2.6999999999999913E-2</v>
      </c>
      <c r="AU1759" s="43">
        <f t="shared" si="919"/>
        <v>43861</v>
      </c>
      <c r="AV1759" s="43">
        <f t="shared" si="905"/>
        <v>43830</v>
      </c>
      <c r="AW1759" s="45">
        <f t="shared" si="920"/>
        <v>6.6236413043478257E-2</v>
      </c>
      <c r="AX1759" s="45">
        <f t="shared" si="921"/>
        <v>0.78541449523525908</v>
      </c>
      <c r="AY1759" s="47">
        <f t="shared" si="922"/>
        <v>102.09105856985708</v>
      </c>
      <c r="AZ1759" s="47">
        <f t="shared" si="923"/>
        <v>129.49231269910976</v>
      </c>
      <c r="BA1759" s="43"/>
      <c r="BC1759" s="2">
        <v>43686</v>
      </c>
      <c r="BD1759" t="str">
        <v>912828U2</v>
      </c>
      <c r="BE1759">
        <v>1.2321</v>
      </c>
      <c r="BF1759">
        <v>2.1126100000000001</v>
      </c>
      <c r="BG1759">
        <v>0.7873</v>
      </c>
      <c r="BH1759">
        <v>130.25</v>
      </c>
      <c r="BI1759">
        <f>VLOOKUP(BD1759,工作表1!$K$3:$L$1000,2,FALSE)</f>
        <v>2</v>
      </c>
      <c r="BJ1759" t="str">
        <f>VLOOKUP(BD1759,工作表1!$K$3:$M$1000,3,FALSE)</f>
        <v>2026/11/15</v>
      </c>
      <c r="BK1759">
        <f t="shared" si="906"/>
        <v>1.927</v>
      </c>
      <c r="BL1759">
        <f t="shared" si="907"/>
        <v>7.2999999999999954E-2</v>
      </c>
      <c r="BM1759" s="43">
        <f t="shared" si="924"/>
        <v>43784</v>
      </c>
      <c r="BN1759" s="43">
        <f t="shared" si="908"/>
        <v>43921</v>
      </c>
      <c r="BO1759" s="45">
        <f t="shared" si="925"/>
        <v>0.48369565217391303</v>
      </c>
      <c r="BP1759" s="45">
        <f t="shared" si="926"/>
        <v>1.754928528886242</v>
      </c>
      <c r="BQ1759" s="47">
        <f t="shared" si="927"/>
        <v>102.39229411671307</v>
      </c>
      <c r="BR1759" s="47">
        <f t="shared" si="928"/>
        <v>127.97816770972925</v>
      </c>
    </row>
    <row r="1760" spans="6:70" x14ac:dyDescent="0.25">
      <c r="F1760" s="2">
        <v>43738</v>
      </c>
      <c r="G1760">
        <v>1.7589999999999999</v>
      </c>
      <c r="H1760" s="43">
        <v>43773</v>
      </c>
      <c r="I1760">
        <v>1.6845000000000001</v>
      </c>
      <c r="L1760" s="2">
        <v>43686</v>
      </c>
      <c r="M1760" t="str">
        <v>9128286S</v>
      </c>
      <c r="N1760">
        <v>-3.6900000000000002E-2</v>
      </c>
      <c r="O1760">
        <v>2.1790500000000002</v>
      </c>
      <c r="P1760">
        <v>0.80720000000000003</v>
      </c>
      <c r="Q1760">
        <v>129.6875</v>
      </c>
      <c r="R1760">
        <f>VLOOKUP(M1760,工作表1!$A$3:$B$1000,2,FALSE)</f>
        <v>2.375</v>
      </c>
      <c r="S1760" t="str">
        <f>VLOOKUP(M1760,工作表1!$A$3:$C$1000,3,FALSE)</f>
        <v>2026/4/30</v>
      </c>
      <c r="T1760">
        <f t="shared" si="898"/>
        <v>1.927</v>
      </c>
      <c r="U1760">
        <f t="shared" si="897"/>
        <v>0.44799999999999995</v>
      </c>
      <c r="V1760" s="43">
        <f t="shared" si="909"/>
        <v>43769</v>
      </c>
      <c r="W1760" s="43">
        <f t="shared" si="899"/>
        <v>43738</v>
      </c>
      <c r="X1760" s="45">
        <f t="shared" si="910"/>
        <v>0.67486338797814205</v>
      </c>
      <c r="Y1760" s="45">
        <f t="shared" si="911"/>
        <v>0.99369900441649817</v>
      </c>
      <c r="Z1760" s="47">
        <f t="shared" si="912"/>
        <v>104.66465162421815</v>
      </c>
      <c r="AA1760" s="47">
        <f t="shared" si="913"/>
        <v>129.23601447722274</v>
      </c>
      <c r="AB1760" s="45">
        <f t="shared" si="914"/>
        <v>1.6533</v>
      </c>
      <c r="AC1760" s="2" t="str">
        <f t="shared" si="900"/>
        <v>TY1</v>
      </c>
      <c r="AD1760">
        <f t="shared" si="901"/>
        <v>129.6875</v>
      </c>
      <c r="AE1760">
        <f t="shared" si="902"/>
        <v>130.25</v>
      </c>
      <c r="AF1760" s="49">
        <f t="shared" si="929"/>
        <v>-0.5625</v>
      </c>
      <c r="AG1760" s="3">
        <f t="shared" si="915"/>
        <v>129.23601447722274</v>
      </c>
      <c r="AH1760">
        <f t="shared" si="916"/>
        <v>128.77532433174181</v>
      </c>
      <c r="AI1760" s="51">
        <f t="shared" si="917"/>
        <v>0.46069014548092468</v>
      </c>
      <c r="AJ1760" s="52">
        <f t="shared" si="918"/>
        <v>1.0231901454809247</v>
      </c>
      <c r="AK1760" s="2">
        <v>43686</v>
      </c>
      <c r="AL1760" t="str">
        <v>912828Y9</v>
      </c>
      <c r="AM1760">
        <v>0.20150000000000001</v>
      </c>
      <c r="AN1760">
        <v>2.1551800000000001</v>
      </c>
      <c r="AO1760">
        <v>0.78069999999999995</v>
      </c>
      <c r="AP1760">
        <v>130.25</v>
      </c>
      <c r="AQ1760">
        <f>VLOOKUP(AL1760,工作表1!$F$3:$G$1000,2,FALSE)</f>
        <v>1.875</v>
      </c>
      <c r="AR1760" t="str">
        <f>VLOOKUP(AL1760,工作表1!$F$3:$H$1000,3,FALSE)</f>
        <v>2026/7/31</v>
      </c>
      <c r="AS1760">
        <f t="shared" si="903"/>
        <v>1.927</v>
      </c>
      <c r="AT1760">
        <f t="shared" si="904"/>
        <v>-5.2000000000000046E-2</v>
      </c>
      <c r="AU1760" s="43">
        <f t="shared" si="919"/>
        <v>43861</v>
      </c>
      <c r="AV1760" s="43">
        <f t="shared" si="905"/>
        <v>43830</v>
      </c>
      <c r="AW1760" s="45">
        <f t="shared" si="920"/>
        <v>6.1141304347826088E-2</v>
      </c>
      <c r="AX1760" s="45">
        <f t="shared" si="921"/>
        <v>0.7854563728409768</v>
      </c>
      <c r="AY1760" s="47">
        <f t="shared" si="922"/>
        <v>101.52863129939813</v>
      </c>
      <c r="AZ1760" s="47">
        <f t="shared" si="923"/>
        <v>128.77532433174181</v>
      </c>
      <c r="BA1760" s="43"/>
      <c r="BC1760" s="2">
        <v>43685</v>
      </c>
      <c r="BD1760" t="str">
        <v>912828U2</v>
      </c>
      <c r="BE1760">
        <v>0.95069999999999999</v>
      </c>
      <c r="BF1760">
        <v>2.1255899999999999</v>
      </c>
      <c r="BG1760">
        <v>0.7873</v>
      </c>
      <c r="BH1760">
        <v>130.484375</v>
      </c>
      <c r="BI1760">
        <f>VLOOKUP(BD1760,工作表1!$K$3:$L$1000,2,FALSE)</f>
        <v>2</v>
      </c>
      <c r="BJ1760" t="str">
        <f>VLOOKUP(BD1760,工作表1!$K$3:$M$1000,3,FALSE)</f>
        <v>2026/11/15</v>
      </c>
      <c r="BK1760">
        <f t="shared" si="906"/>
        <v>1.92787</v>
      </c>
      <c r="BL1760">
        <f t="shared" si="907"/>
        <v>7.2130000000000027E-2</v>
      </c>
      <c r="BM1760" s="43">
        <f t="shared" si="924"/>
        <v>43784</v>
      </c>
      <c r="BN1760" s="43">
        <f t="shared" si="908"/>
        <v>43921</v>
      </c>
      <c r="BO1760" s="45">
        <f t="shared" si="925"/>
        <v>0.46739130434782611</v>
      </c>
      <c r="BP1760" s="45">
        <f t="shared" si="926"/>
        <v>1.7550625372245385</v>
      </c>
      <c r="BQ1760" s="47">
        <f t="shared" si="927"/>
        <v>102.57608414558108</v>
      </c>
      <c r="BR1760" s="47">
        <f t="shared" si="928"/>
        <v>128.18547703912387</v>
      </c>
    </row>
    <row r="1761" spans="6:70" x14ac:dyDescent="0.25">
      <c r="F1761" s="2">
        <v>43735</v>
      </c>
      <c r="G1761">
        <v>1.76</v>
      </c>
      <c r="H1761" s="43">
        <v>43770</v>
      </c>
      <c r="I1761">
        <v>1.6274</v>
      </c>
      <c r="L1761" s="2">
        <v>43685</v>
      </c>
      <c r="M1761" t="str">
        <v>9128286S</v>
      </c>
      <c r="N1761">
        <v>-0.59</v>
      </c>
      <c r="O1761">
        <v>2.2909700000000002</v>
      </c>
      <c r="P1761">
        <v>0.80720000000000003</v>
      </c>
      <c r="Q1761">
        <v>129.921875</v>
      </c>
      <c r="R1761">
        <f>VLOOKUP(M1761,工作表1!$A$3:$B$1000,2,FALSE)</f>
        <v>2.375</v>
      </c>
      <c r="S1761" t="str">
        <f>VLOOKUP(M1761,工作表1!$A$3:$C$1000,3,FALSE)</f>
        <v>2026/4/30</v>
      </c>
      <c r="T1761">
        <f t="shared" si="898"/>
        <v>1.92787</v>
      </c>
      <c r="U1761">
        <f t="shared" si="897"/>
        <v>0.44713000000000003</v>
      </c>
      <c r="V1761" s="43">
        <f t="shared" si="909"/>
        <v>43769</v>
      </c>
      <c r="W1761" s="43">
        <f t="shared" si="899"/>
        <v>43738</v>
      </c>
      <c r="X1761" s="45">
        <f t="shared" si="910"/>
        <v>0.65539617486338786</v>
      </c>
      <c r="Y1761" s="45">
        <f t="shared" si="911"/>
        <v>0.9937523392469495</v>
      </c>
      <c r="Z1761" s="47">
        <f t="shared" si="912"/>
        <v>104.84873347054298</v>
      </c>
      <c r="AA1761" s="47">
        <f t="shared" si="913"/>
        <v>129.43802662103988</v>
      </c>
      <c r="AB1761" s="45">
        <f t="shared" si="914"/>
        <v>1.6182000000000001</v>
      </c>
      <c r="AC1761" s="2" t="str">
        <f t="shared" si="900"/>
        <v>TY1</v>
      </c>
      <c r="AD1761">
        <f t="shared" si="901"/>
        <v>129.921875</v>
      </c>
      <c r="AE1761">
        <f t="shared" si="902"/>
        <v>130.484375</v>
      </c>
      <c r="AF1761" s="49">
        <f t="shared" si="929"/>
        <v>-0.5625</v>
      </c>
      <c r="AG1761" s="3">
        <f t="shared" si="915"/>
        <v>129.43802662103988</v>
      </c>
      <c r="AH1761">
        <f t="shared" si="916"/>
        <v>128.98431728880723</v>
      </c>
      <c r="AI1761" s="51">
        <f t="shared" si="917"/>
        <v>0.45370933223264842</v>
      </c>
      <c r="AJ1761" s="52">
        <f t="shared" si="918"/>
        <v>1.0162093322326484</v>
      </c>
      <c r="AK1761" s="2">
        <v>43685</v>
      </c>
      <c r="AL1761" t="str">
        <v>912828Y9</v>
      </c>
      <c r="AM1761">
        <v>-2.4E-2</v>
      </c>
      <c r="AN1761">
        <v>2.17184</v>
      </c>
      <c r="AO1761">
        <v>0.78069999999999995</v>
      </c>
      <c r="AP1761">
        <v>130.484375</v>
      </c>
      <c r="AQ1761">
        <f>VLOOKUP(AL1761,工作表1!$F$3:$G$1000,2,FALSE)</f>
        <v>1.875</v>
      </c>
      <c r="AR1761" t="str">
        <f>VLOOKUP(AL1761,工作表1!$F$3:$H$1000,3,FALSE)</f>
        <v>2026/7/31</v>
      </c>
      <c r="AS1761">
        <f t="shared" si="903"/>
        <v>1.92787</v>
      </c>
      <c r="AT1761">
        <f t="shared" si="904"/>
        <v>-5.2869999999999973E-2</v>
      </c>
      <c r="AU1761" s="43">
        <f t="shared" si="919"/>
        <v>43861</v>
      </c>
      <c r="AV1761" s="43">
        <f t="shared" si="905"/>
        <v>43830</v>
      </c>
      <c r="AW1761" s="45">
        <f t="shared" si="920"/>
        <v>4.5855978260869568E-2</v>
      </c>
      <c r="AX1761" s="45">
        <f t="shared" si="921"/>
        <v>0.78558200565812975</v>
      </c>
      <c r="AY1761" s="47">
        <f t="shared" si="922"/>
        <v>101.71258741148139</v>
      </c>
      <c r="AZ1761" s="47">
        <f t="shared" si="923"/>
        <v>128.98431728880723</v>
      </c>
      <c r="BA1761" s="43"/>
      <c r="BC1761" s="2">
        <v>43684</v>
      </c>
      <c r="BD1761" t="str">
        <v>912828U2</v>
      </c>
      <c r="BE1761">
        <v>1.1801999999999999</v>
      </c>
      <c r="BF1761">
        <v>2.1112099999999998</v>
      </c>
      <c r="BG1761">
        <v>0.7873</v>
      </c>
      <c r="BH1761">
        <v>130.734375</v>
      </c>
      <c r="BI1761">
        <f>VLOOKUP(BD1761,工作表1!$K$3:$L$1000,2,FALSE)</f>
        <v>2</v>
      </c>
      <c r="BJ1761" t="str">
        <f>VLOOKUP(BD1761,工作表1!$K$3:$M$1000,3,FALSE)</f>
        <v>2026/11/15</v>
      </c>
      <c r="BK1761">
        <f t="shared" si="906"/>
        <v>1.911</v>
      </c>
      <c r="BL1761">
        <f t="shared" si="907"/>
        <v>8.8999999999999968E-2</v>
      </c>
      <c r="BM1761" s="43">
        <f t="shared" si="924"/>
        <v>43784</v>
      </c>
      <c r="BN1761" s="43">
        <f t="shared" si="908"/>
        <v>43921</v>
      </c>
      <c r="BO1761" s="45">
        <f t="shared" si="925"/>
        <v>0.46195652173913043</v>
      </c>
      <c r="BP1761" s="45">
        <f t="shared" si="926"/>
        <v>1.7551072066706372</v>
      </c>
      <c r="BQ1761" s="47">
        <f t="shared" si="927"/>
        <v>102.77933952583138</v>
      </c>
      <c r="BR1761" s="47">
        <f t="shared" si="928"/>
        <v>128.4206488980434</v>
      </c>
    </row>
    <row r="1762" spans="6:70" x14ac:dyDescent="0.25">
      <c r="F1762" s="2">
        <v>43734</v>
      </c>
      <c r="G1762">
        <v>1.778</v>
      </c>
      <c r="H1762" s="43">
        <v>43769</v>
      </c>
      <c r="I1762">
        <v>1.6036999999999999</v>
      </c>
      <c r="L1762" s="2">
        <v>43684</v>
      </c>
      <c r="M1762" t="str">
        <v>9128286S</v>
      </c>
      <c r="N1762">
        <v>-0.1482</v>
      </c>
      <c r="O1762">
        <v>2.19577</v>
      </c>
      <c r="P1762">
        <v>0.80720000000000003</v>
      </c>
      <c r="Q1762">
        <v>130.15625</v>
      </c>
      <c r="R1762">
        <f>VLOOKUP(M1762,工作表1!$A$3:$B$1000,2,FALSE)</f>
        <v>2.375</v>
      </c>
      <c r="S1762" t="str">
        <f>VLOOKUP(M1762,工作表1!$A$3:$C$1000,3,FALSE)</f>
        <v>2026/4/30</v>
      </c>
      <c r="T1762">
        <f t="shared" si="898"/>
        <v>1.911</v>
      </c>
      <c r="U1762">
        <f t="shared" si="897"/>
        <v>0.46399999999999997</v>
      </c>
      <c r="V1762" s="43">
        <f t="shared" si="909"/>
        <v>43769</v>
      </c>
      <c r="W1762" s="43">
        <f t="shared" si="899"/>
        <v>43738</v>
      </c>
      <c r="X1762" s="45">
        <f t="shared" si="910"/>
        <v>0.64890710382513672</v>
      </c>
      <c r="Y1762" s="45">
        <f t="shared" si="911"/>
        <v>0.99377011752376676</v>
      </c>
      <c r="Z1762" s="47">
        <f t="shared" si="912"/>
        <v>105.05239727975562</v>
      </c>
      <c r="AA1762" s="47">
        <f t="shared" si="913"/>
        <v>129.67853060620217</v>
      </c>
      <c r="AB1762" s="45">
        <f t="shared" si="914"/>
        <v>1.6324000000000001</v>
      </c>
      <c r="AC1762" s="2" t="str">
        <f t="shared" si="900"/>
        <v>TY1</v>
      </c>
      <c r="AD1762">
        <f t="shared" si="901"/>
        <v>130.15625</v>
      </c>
      <c r="AE1762">
        <f t="shared" si="902"/>
        <v>130.734375</v>
      </c>
      <c r="AF1762" s="49">
        <f t="shared" si="929"/>
        <v>-0.578125</v>
      </c>
      <c r="AG1762" s="3">
        <f t="shared" si="915"/>
        <v>129.67853060620217</v>
      </c>
      <c r="AH1762">
        <f t="shared" si="916"/>
        <v>129.22695176066949</v>
      </c>
      <c r="AI1762" s="51">
        <f t="shared" si="917"/>
        <v>0.45157884553267991</v>
      </c>
      <c r="AJ1762" s="52">
        <f t="shared" si="918"/>
        <v>1.0297038455326799</v>
      </c>
      <c r="AK1762" s="2">
        <v>43684</v>
      </c>
      <c r="AL1762" t="str">
        <v>912828Y9</v>
      </c>
      <c r="AM1762">
        <v>0.26569999999999999</v>
      </c>
      <c r="AN1762">
        <v>2.1457799999999998</v>
      </c>
      <c r="AO1762">
        <v>0.78069999999999995</v>
      </c>
      <c r="AP1762">
        <v>130.734375</v>
      </c>
      <c r="AQ1762">
        <f>VLOOKUP(AL1762,工作表1!$F$3:$G$1000,2,FALSE)</f>
        <v>1.875</v>
      </c>
      <c r="AR1762" t="str">
        <f>VLOOKUP(AL1762,工作表1!$F$3:$H$1000,3,FALSE)</f>
        <v>2026/7/31</v>
      </c>
      <c r="AS1762">
        <f t="shared" si="903"/>
        <v>1.911</v>
      </c>
      <c r="AT1762">
        <f t="shared" si="904"/>
        <v>-3.6000000000000032E-2</v>
      </c>
      <c r="AU1762" s="43">
        <f t="shared" si="919"/>
        <v>43861</v>
      </c>
      <c r="AV1762" s="43">
        <f t="shared" si="905"/>
        <v>43830</v>
      </c>
      <c r="AW1762" s="45">
        <f t="shared" si="920"/>
        <v>4.0760869565217392E-2</v>
      </c>
      <c r="AX1762" s="45">
        <f t="shared" si="921"/>
        <v>0.78562388326384747</v>
      </c>
      <c r="AY1762" s="47">
        <f t="shared" si="922"/>
        <v>101.91585235827614</v>
      </c>
      <c r="AZ1762" s="47">
        <f t="shared" si="923"/>
        <v>129.22695176066949</v>
      </c>
      <c r="BA1762" s="43"/>
      <c r="BC1762" s="2">
        <v>43683</v>
      </c>
      <c r="BD1762" t="str">
        <v>912828U2</v>
      </c>
      <c r="BE1762">
        <v>2.6781999999999999</v>
      </c>
      <c r="BF1762">
        <v>2.1347700000000001</v>
      </c>
      <c r="BG1762">
        <v>0.7873</v>
      </c>
      <c r="BH1762">
        <v>130.3125</v>
      </c>
      <c r="BI1762">
        <f>VLOOKUP(BD1762,工作表1!$K$3:$L$1000,2,FALSE)</f>
        <v>2</v>
      </c>
      <c r="BJ1762" t="str">
        <f>VLOOKUP(BD1762,工作表1!$K$3:$M$1000,3,FALSE)</f>
        <v>2026/11/15</v>
      </c>
      <c r="BK1762">
        <f t="shared" si="906"/>
        <v>1.948</v>
      </c>
      <c r="BL1762">
        <f t="shared" si="907"/>
        <v>5.2000000000000046E-2</v>
      </c>
      <c r="BM1762" s="43">
        <f t="shared" si="924"/>
        <v>43784</v>
      </c>
      <c r="BN1762" s="43">
        <f t="shared" si="908"/>
        <v>43921</v>
      </c>
      <c r="BO1762" s="45">
        <f t="shared" si="925"/>
        <v>0.45652173913043476</v>
      </c>
      <c r="BP1762" s="45">
        <f t="shared" si="926"/>
        <v>1.7551518761167362</v>
      </c>
      <c r="BQ1762" s="47">
        <f t="shared" si="927"/>
        <v>102.43542518348229</v>
      </c>
      <c r="BR1762" s="47">
        <f t="shared" si="928"/>
        <v>128.00575213235351</v>
      </c>
    </row>
    <row r="1763" spans="6:70" x14ac:dyDescent="0.25">
      <c r="F1763" s="2">
        <v>43733</v>
      </c>
      <c r="G1763">
        <v>1.7869999999999999</v>
      </c>
      <c r="H1763" s="43">
        <v>43768</v>
      </c>
      <c r="I1763">
        <v>1.6843999999999999</v>
      </c>
      <c r="L1763" s="2">
        <v>43683</v>
      </c>
      <c r="M1763" t="str">
        <v>9128286S</v>
      </c>
      <c r="N1763">
        <v>0.378</v>
      </c>
      <c r="O1763">
        <v>2.1842800000000002</v>
      </c>
      <c r="P1763">
        <v>0.80720000000000003</v>
      </c>
      <c r="Q1763">
        <v>129.765625</v>
      </c>
      <c r="R1763">
        <f>VLOOKUP(M1763,工作表1!$A$3:$B$1000,2,FALSE)</f>
        <v>2.375</v>
      </c>
      <c r="S1763" t="str">
        <f>VLOOKUP(M1763,工作表1!$A$3:$C$1000,3,FALSE)</f>
        <v>2026/4/30</v>
      </c>
      <c r="T1763">
        <f t="shared" si="898"/>
        <v>1.948</v>
      </c>
      <c r="U1763">
        <f t="shared" si="897"/>
        <v>0.42700000000000005</v>
      </c>
      <c r="V1763" s="43">
        <f t="shared" si="909"/>
        <v>43769</v>
      </c>
      <c r="W1763" s="43">
        <f t="shared" si="899"/>
        <v>43738</v>
      </c>
      <c r="X1763" s="45">
        <f t="shared" si="910"/>
        <v>0.64241803278688525</v>
      </c>
      <c r="Y1763" s="45">
        <f t="shared" si="911"/>
        <v>0.99378789580058391</v>
      </c>
      <c r="Z1763" s="47">
        <f t="shared" si="912"/>
        <v>104.74011686450743</v>
      </c>
      <c r="AA1763" s="47">
        <f t="shared" si="913"/>
        <v>129.28975133234184</v>
      </c>
      <c r="AB1763" s="45">
        <f t="shared" si="914"/>
        <v>1.5972</v>
      </c>
      <c r="AC1763" s="2" t="str">
        <f t="shared" si="900"/>
        <v>TY1</v>
      </c>
      <c r="AD1763">
        <f t="shared" si="901"/>
        <v>129.765625</v>
      </c>
      <c r="AE1763">
        <f t="shared" si="902"/>
        <v>130.3125</v>
      </c>
      <c r="AF1763" s="49">
        <f t="shared" si="929"/>
        <v>-0.546875</v>
      </c>
      <c r="AG1763" s="3">
        <f t="shared" si="915"/>
        <v>129.28975133234184</v>
      </c>
      <c r="AH1763">
        <f t="shared" si="916"/>
        <v>128.81693010764567</v>
      </c>
      <c r="AI1763" s="51">
        <f t="shared" si="917"/>
        <v>0.47282122469616183</v>
      </c>
      <c r="AJ1763" s="52">
        <f t="shared" si="918"/>
        <v>1.0196962246961618</v>
      </c>
      <c r="AK1763" s="2">
        <v>43683</v>
      </c>
      <c r="AL1763" t="str">
        <v>9128287B</v>
      </c>
      <c r="AM1763">
        <v>1.5190999999999999</v>
      </c>
      <c r="AN1763">
        <v>2.1440000000000001</v>
      </c>
      <c r="AO1763">
        <v>0.78069999999999995</v>
      </c>
      <c r="AP1763">
        <v>130.3125</v>
      </c>
      <c r="AQ1763">
        <f>VLOOKUP(AL1763,工作表1!$F$3:$G$1000,2,FALSE)</f>
        <v>1.875</v>
      </c>
      <c r="AR1763" t="str">
        <f>VLOOKUP(AL1763,工作表1!$F$3:$H$1000,3,FALSE)</f>
        <v>2026/6/30</v>
      </c>
      <c r="AS1763">
        <f t="shared" si="903"/>
        <v>1.948</v>
      </c>
      <c r="AT1763">
        <f t="shared" si="904"/>
        <v>-7.2999999999999954E-2</v>
      </c>
      <c r="AU1763" s="43">
        <f t="shared" si="919"/>
        <v>43830</v>
      </c>
      <c r="AV1763" s="43">
        <f t="shared" si="905"/>
        <v>43830</v>
      </c>
      <c r="AW1763" s="45">
        <f t="shared" si="920"/>
        <v>0.19467213114754101</v>
      </c>
      <c r="AX1763" s="45">
        <f t="shared" si="921"/>
        <v>0.94467213114754101</v>
      </c>
      <c r="AY1763" s="47">
        <f t="shared" si="922"/>
        <v>101.58783511281675</v>
      </c>
      <c r="AZ1763" s="47">
        <f t="shared" si="923"/>
        <v>128.81693010764567</v>
      </c>
      <c r="BA1763" s="43"/>
      <c r="BC1763" s="2">
        <v>43682</v>
      </c>
      <c r="BD1763" t="str">
        <v>912828U2</v>
      </c>
      <c r="BE1763">
        <v>3.5070000000000001</v>
      </c>
      <c r="BF1763">
        <v>2.1311</v>
      </c>
      <c r="BG1763">
        <v>0.7873</v>
      </c>
      <c r="BH1763">
        <v>130.390625</v>
      </c>
      <c r="BI1763">
        <f>VLOOKUP(BD1763,工作表1!$K$3:$L$1000,2,FALSE)</f>
        <v>2</v>
      </c>
      <c r="BJ1763" t="str">
        <f>VLOOKUP(BD1763,工作表1!$K$3:$M$1000,3,FALSE)</f>
        <v>2026/11/15</v>
      </c>
      <c r="BK1763">
        <f t="shared" si="906"/>
        <v>1.9350000000000001</v>
      </c>
      <c r="BL1763">
        <f t="shared" si="907"/>
        <v>6.4999999999999947E-2</v>
      </c>
      <c r="BM1763" s="43">
        <f t="shared" si="924"/>
        <v>43784</v>
      </c>
      <c r="BN1763" s="43">
        <f t="shared" si="908"/>
        <v>43921</v>
      </c>
      <c r="BO1763" s="45">
        <f t="shared" si="925"/>
        <v>0.45108695652173914</v>
      </c>
      <c r="BP1763" s="45">
        <f t="shared" si="926"/>
        <v>1.7551965455628351</v>
      </c>
      <c r="BQ1763" s="47">
        <f t="shared" si="927"/>
        <v>102.48599996605088</v>
      </c>
      <c r="BR1763" s="47">
        <f t="shared" si="928"/>
        <v>128.05019631029086</v>
      </c>
    </row>
    <row r="1764" spans="6:70" x14ac:dyDescent="0.25">
      <c r="F1764" s="2">
        <v>43732</v>
      </c>
      <c r="G1764">
        <v>1.78</v>
      </c>
      <c r="H1764" s="43">
        <v>43767</v>
      </c>
      <c r="I1764">
        <v>1.7464</v>
      </c>
      <c r="L1764" s="2">
        <v>43682</v>
      </c>
      <c r="M1764" t="str">
        <v>9128286S</v>
      </c>
      <c r="N1764">
        <v>0.54459999999999997</v>
      </c>
      <c r="O1764">
        <v>2.1873499999999999</v>
      </c>
      <c r="P1764">
        <v>0.80720000000000003</v>
      </c>
      <c r="Q1764">
        <v>129.84375</v>
      </c>
      <c r="R1764">
        <f>VLOOKUP(M1764,工作表1!$A$3:$B$1000,2,FALSE)</f>
        <v>2.375</v>
      </c>
      <c r="S1764" t="str">
        <f>VLOOKUP(M1764,工作表1!$A$3:$C$1000,3,FALSE)</f>
        <v>2026/4/30</v>
      </c>
      <c r="T1764">
        <f t="shared" si="898"/>
        <v>1.9350000000000001</v>
      </c>
      <c r="U1764">
        <f t="shared" si="897"/>
        <v>0.43999999999999995</v>
      </c>
      <c r="V1764" s="43">
        <f t="shared" si="909"/>
        <v>43769</v>
      </c>
      <c r="W1764" s="43">
        <f t="shared" si="899"/>
        <v>43738</v>
      </c>
      <c r="X1764" s="45">
        <f t="shared" si="910"/>
        <v>0.63592896174863389</v>
      </c>
      <c r="Y1764" s="45">
        <f t="shared" si="911"/>
        <v>0.99380567407740106</v>
      </c>
      <c r="Z1764" s="47">
        <f t="shared" si="912"/>
        <v>104.78981900180996</v>
      </c>
      <c r="AA1764" s="47">
        <f t="shared" si="913"/>
        <v>129.34020548169431</v>
      </c>
      <c r="AB1764" s="45">
        <f t="shared" si="914"/>
        <v>1.6043000000000001</v>
      </c>
      <c r="AC1764" s="2" t="str">
        <f t="shared" si="900"/>
        <v>TY1</v>
      </c>
      <c r="AD1764">
        <f t="shared" si="901"/>
        <v>129.84375</v>
      </c>
      <c r="AE1764">
        <f t="shared" si="902"/>
        <v>130.390625</v>
      </c>
      <c r="AF1764" s="49">
        <f t="shared" si="929"/>
        <v>-0.546875</v>
      </c>
      <c r="AG1764" s="3">
        <f t="shared" si="915"/>
        <v>129.34020548169431</v>
      </c>
      <c r="AH1764">
        <f t="shared" si="916"/>
        <v>128.86601606000215</v>
      </c>
      <c r="AI1764" s="51">
        <f t="shared" si="917"/>
        <v>0.47418942169215939</v>
      </c>
      <c r="AJ1764" s="52">
        <f t="shared" si="918"/>
        <v>1.0210644216921594</v>
      </c>
      <c r="AK1764" s="2">
        <v>43682</v>
      </c>
      <c r="AL1764" t="str">
        <v>912828Y9</v>
      </c>
      <c r="AM1764">
        <v>2.0314000000000001</v>
      </c>
      <c r="AN1764">
        <v>2.14012</v>
      </c>
      <c r="AO1764">
        <v>0.78069999999999995</v>
      </c>
      <c r="AP1764">
        <v>130.390625</v>
      </c>
      <c r="AQ1764">
        <f>VLOOKUP(AL1764,工作表1!$F$3:$G$1000,2,FALSE)</f>
        <v>1.875</v>
      </c>
      <c r="AR1764" t="str">
        <f>VLOOKUP(AL1764,工作表1!$F$3:$H$1000,3,FALSE)</f>
        <v>2026/7/31</v>
      </c>
      <c r="AS1764">
        <f t="shared" si="903"/>
        <v>1.9350000000000001</v>
      </c>
      <c r="AT1764">
        <f t="shared" si="904"/>
        <v>-6.0000000000000053E-2</v>
      </c>
      <c r="AU1764" s="43">
        <f t="shared" si="919"/>
        <v>43861</v>
      </c>
      <c r="AV1764" s="43">
        <f t="shared" si="905"/>
        <v>43830</v>
      </c>
      <c r="AW1764" s="45">
        <f t="shared" si="920"/>
        <v>3.0570652173913044E-2</v>
      </c>
      <c r="AX1764" s="45">
        <f t="shared" si="921"/>
        <v>0.78570763847528302</v>
      </c>
      <c r="AY1764" s="47">
        <f t="shared" si="922"/>
        <v>101.63845428598887</v>
      </c>
      <c r="AZ1764" s="47">
        <f t="shared" si="923"/>
        <v>128.86601606000215</v>
      </c>
      <c r="BA1764" s="43"/>
      <c r="BC1764" s="2">
        <v>43679</v>
      </c>
      <c r="BD1764" t="str">
        <v>912828U2</v>
      </c>
      <c r="BE1764">
        <v>-0.62260000000000004</v>
      </c>
      <c r="BF1764">
        <v>2.2368700000000001</v>
      </c>
      <c r="BG1764">
        <v>0.7873</v>
      </c>
      <c r="BH1764">
        <v>129.375</v>
      </c>
      <c r="BI1764">
        <f>VLOOKUP(BD1764,工作表1!$K$3:$L$1000,2,FALSE)</f>
        <v>2</v>
      </c>
      <c r="BJ1764" t="str">
        <f>VLOOKUP(BD1764,工作表1!$K$3:$M$1000,3,FALSE)</f>
        <v>2026/11/15</v>
      </c>
      <c r="BK1764">
        <f t="shared" si="906"/>
        <v>1.9990000000000001</v>
      </c>
      <c r="BL1764">
        <f t="shared" si="907"/>
        <v>9.9999999999988987E-4</v>
      </c>
      <c r="BM1764" s="43">
        <f t="shared" si="924"/>
        <v>43784</v>
      </c>
      <c r="BN1764" s="43">
        <f t="shared" si="908"/>
        <v>43921</v>
      </c>
      <c r="BO1764" s="45">
        <f t="shared" si="925"/>
        <v>0.44565217391304346</v>
      </c>
      <c r="BP1764" s="45">
        <f t="shared" si="926"/>
        <v>1.7552412150089338</v>
      </c>
      <c r="BQ1764" s="47">
        <f t="shared" si="927"/>
        <v>101.62536920337543</v>
      </c>
      <c r="BR1764" s="47">
        <f t="shared" si="928"/>
        <v>127.0020984800714</v>
      </c>
    </row>
    <row r="1765" spans="6:70" x14ac:dyDescent="0.25">
      <c r="F1765" s="2">
        <v>43731</v>
      </c>
      <c r="G1765">
        <v>1.7829999999999999</v>
      </c>
      <c r="H1765" s="43">
        <v>43766</v>
      </c>
      <c r="I1765">
        <v>1.7487999999999999</v>
      </c>
      <c r="L1765" s="2">
        <v>43679</v>
      </c>
      <c r="M1765" t="str">
        <v>9128286S</v>
      </c>
      <c r="N1765">
        <v>-5.4800000000000001E-2</v>
      </c>
      <c r="O1765">
        <v>2.2185199999999998</v>
      </c>
      <c r="P1765">
        <v>0.80720000000000003</v>
      </c>
      <c r="Q1765">
        <v>128.859375</v>
      </c>
      <c r="R1765">
        <f>VLOOKUP(M1765,工作表1!$A$3:$B$1000,2,FALSE)</f>
        <v>2.375</v>
      </c>
      <c r="S1765" t="str">
        <f>VLOOKUP(M1765,工作表1!$A$3:$C$1000,3,FALSE)</f>
        <v>2026/4/30</v>
      </c>
      <c r="T1765">
        <f t="shared" si="898"/>
        <v>1.9990000000000001</v>
      </c>
      <c r="U1765">
        <f t="shared" si="897"/>
        <v>0.37599999999999989</v>
      </c>
      <c r="V1765" s="43">
        <f t="shared" si="909"/>
        <v>43769</v>
      </c>
      <c r="W1765" s="43">
        <f t="shared" si="899"/>
        <v>43738</v>
      </c>
      <c r="X1765" s="45">
        <f t="shared" si="910"/>
        <v>0.62943989071038253</v>
      </c>
      <c r="Y1765" s="45">
        <f t="shared" si="911"/>
        <v>0.99382345235421821</v>
      </c>
      <c r="Z1765" s="47">
        <f t="shared" si="912"/>
        <v>103.99282674335549</v>
      </c>
      <c r="AA1765" s="47">
        <f t="shared" si="913"/>
        <v>128.35648118679327</v>
      </c>
      <c r="AB1765" s="45">
        <f t="shared" si="914"/>
        <v>1.7366999999999999</v>
      </c>
      <c r="AC1765" s="2" t="str">
        <f t="shared" si="900"/>
        <v>TY1</v>
      </c>
      <c r="AD1765">
        <f t="shared" si="901"/>
        <v>128.859375</v>
      </c>
      <c r="AE1765">
        <f t="shared" si="902"/>
        <v>129.375</v>
      </c>
      <c r="AF1765" s="49">
        <f t="shared" si="929"/>
        <v>-0.515625</v>
      </c>
      <c r="AG1765" s="3">
        <f t="shared" si="915"/>
        <v>128.35648118679327</v>
      </c>
      <c r="AH1765">
        <f t="shared" si="916"/>
        <v>127.82873696853693</v>
      </c>
      <c r="AI1765" s="51">
        <f t="shared" si="917"/>
        <v>0.52774421825634477</v>
      </c>
      <c r="AJ1765" s="52">
        <f t="shared" si="918"/>
        <v>1.0433692182563448</v>
      </c>
      <c r="AK1765" s="2">
        <v>43679</v>
      </c>
      <c r="AL1765" t="str">
        <v>912828Y9</v>
      </c>
      <c r="AM1765">
        <v>-0.43380000000000002</v>
      </c>
      <c r="AN1765">
        <v>2.2406999999999999</v>
      </c>
      <c r="AO1765">
        <v>0.78069999999999995</v>
      </c>
      <c r="AP1765">
        <v>129.375</v>
      </c>
      <c r="AQ1765">
        <f>VLOOKUP(AL1765,工作表1!$F$3:$G$1000,2,FALSE)</f>
        <v>1.875</v>
      </c>
      <c r="AR1765" t="str">
        <f>VLOOKUP(AL1765,工作表1!$F$3:$H$1000,3,FALSE)</f>
        <v>2026/7/31</v>
      </c>
      <c r="AS1765">
        <f t="shared" si="903"/>
        <v>1.9990000000000001</v>
      </c>
      <c r="AT1765">
        <f t="shared" si="904"/>
        <v>-0.12400000000000011</v>
      </c>
      <c r="AU1765" s="43">
        <f t="shared" si="919"/>
        <v>43861</v>
      </c>
      <c r="AV1765" s="43">
        <f t="shared" si="905"/>
        <v>43830</v>
      </c>
      <c r="AW1765" s="45">
        <f t="shared" si="920"/>
        <v>2.5475543478260868E-2</v>
      </c>
      <c r="AX1765" s="45">
        <f t="shared" si="921"/>
        <v>0.78574951608100063</v>
      </c>
      <c r="AY1765" s="47">
        <f t="shared" si="922"/>
        <v>100.80936493611607</v>
      </c>
      <c r="AZ1765" s="47">
        <f t="shared" si="923"/>
        <v>127.82873696853693</v>
      </c>
      <c r="BA1765" s="43"/>
      <c r="BC1765" s="2">
        <v>43678</v>
      </c>
      <c r="BD1765" t="str">
        <v>912828U2</v>
      </c>
      <c r="BE1765">
        <v>0.62809999999999999</v>
      </c>
      <c r="BF1765">
        <v>2.2442000000000002</v>
      </c>
      <c r="BG1765">
        <v>0.7873</v>
      </c>
      <c r="BH1765">
        <v>129.203125</v>
      </c>
      <c r="BI1765">
        <f>VLOOKUP(BD1765,工作表1!$K$3:$L$1000,2,FALSE)</f>
        <v>2</v>
      </c>
      <c r="BJ1765" t="str">
        <f>VLOOKUP(BD1765,工作表1!$K$3:$M$1000,3,FALSE)</f>
        <v>2026/11/15</v>
      </c>
      <c r="BK1765">
        <f t="shared" si="906"/>
        <v>2.0310000000000001</v>
      </c>
      <c r="BL1765">
        <f t="shared" si="907"/>
        <v>-3.1000000000000139E-2</v>
      </c>
      <c r="BM1765" s="43">
        <f t="shared" si="924"/>
        <v>43784</v>
      </c>
      <c r="BN1765" s="43">
        <f t="shared" si="908"/>
        <v>43921</v>
      </c>
      <c r="BO1765" s="45">
        <f t="shared" si="925"/>
        <v>0.42934782608695654</v>
      </c>
      <c r="BP1765" s="45">
        <f t="shared" si="926"/>
        <v>1.7553752233472306</v>
      </c>
      <c r="BQ1765" s="47">
        <f t="shared" si="927"/>
        <v>101.4972735820259</v>
      </c>
      <c r="BR1765" s="47">
        <f t="shared" si="928"/>
        <v>126.84062531769277</v>
      </c>
    </row>
    <row r="1766" spans="6:70" x14ac:dyDescent="0.25">
      <c r="F1766" s="2">
        <v>43728</v>
      </c>
      <c r="G1766">
        <v>1.7936300000000001</v>
      </c>
      <c r="H1766" s="43">
        <v>43763</v>
      </c>
      <c r="I1766">
        <v>1.7058</v>
      </c>
      <c r="L1766" s="2">
        <v>43678</v>
      </c>
      <c r="M1766" t="str">
        <v>9128286S</v>
      </c>
      <c r="N1766">
        <v>1.2258</v>
      </c>
      <c r="O1766">
        <v>2.0493600000000001</v>
      </c>
      <c r="P1766">
        <v>0.80720000000000003</v>
      </c>
      <c r="Q1766">
        <v>128.6875</v>
      </c>
      <c r="R1766">
        <f>VLOOKUP(M1766,工作表1!$A$3:$B$1000,2,FALSE)</f>
        <v>2.375</v>
      </c>
      <c r="S1766" t="str">
        <f>VLOOKUP(M1766,工作表1!$A$3:$C$1000,3,FALSE)</f>
        <v>2026/4/30</v>
      </c>
      <c r="T1766">
        <f t="shared" si="898"/>
        <v>2.0310000000000001</v>
      </c>
      <c r="U1766">
        <f t="shared" si="897"/>
        <v>0.34399999999999986</v>
      </c>
      <c r="V1766" s="43">
        <f t="shared" si="909"/>
        <v>43769</v>
      </c>
      <c r="W1766" s="43">
        <f t="shared" si="899"/>
        <v>43738</v>
      </c>
      <c r="X1766" s="45">
        <f t="shared" si="910"/>
        <v>0.60997267759562845</v>
      </c>
      <c r="Y1766" s="45">
        <f t="shared" si="911"/>
        <v>0.99387678718466954</v>
      </c>
      <c r="Z1766" s="47">
        <f t="shared" si="912"/>
        <v>103.89754895385659</v>
      </c>
      <c r="AA1766" s="47">
        <f t="shared" si="913"/>
        <v>128.2194932587002</v>
      </c>
      <c r="AB1766" s="45">
        <f t="shared" si="914"/>
        <v>1.7701</v>
      </c>
      <c r="AC1766" s="2" t="str">
        <f t="shared" si="900"/>
        <v>TY1</v>
      </c>
      <c r="AD1766">
        <f t="shared" si="901"/>
        <v>128.6875</v>
      </c>
      <c r="AE1766">
        <f t="shared" si="902"/>
        <v>129.203125</v>
      </c>
      <c r="AF1766" s="49">
        <f t="shared" si="929"/>
        <v>-0.515625</v>
      </c>
      <c r="AG1766" s="3">
        <f t="shared" si="915"/>
        <v>128.2194932587002</v>
      </c>
      <c r="AH1766">
        <f t="shared" si="916"/>
        <v>127.69620263886858</v>
      </c>
      <c r="AI1766" s="51">
        <f t="shared" si="917"/>
        <v>0.52329061983161296</v>
      </c>
      <c r="AJ1766" s="52">
        <f t="shared" si="918"/>
        <v>1.038915619831613</v>
      </c>
      <c r="AK1766" s="2">
        <v>43678</v>
      </c>
      <c r="AL1766" t="str">
        <v>912828Y9</v>
      </c>
      <c r="AM1766">
        <v>1.3096000000000001</v>
      </c>
      <c r="AN1766">
        <v>2.1761400000000002</v>
      </c>
      <c r="AO1766">
        <v>0.78069999999999995</v>
      </c>
      <c r="AP1766">
        <v>129.203125</v>
      </c>
      <c r="AQ1766">
        <f>VLOOKUP(AL1766,工作表1!$F$3:$G$1000,2,FALSE)</f>
        <v>1.875</v>
      </c>
      <c r="AR1766" t="str">
        <f>VLOOKUP(AL1766,工作表1!$F$3:$H$1000,3,FALSE)</f>
        <v>2026/7/31</v>
      </c>
      <c r="AS1766">
        <f t="shared" si="903"/>
        <v>2.0310000000000001</v>
      </c>
      <c r="AT1766">
        <f t="shared" si="904"/>
        <v>-0.15600000000000014</v>
      </c>
      <c r="AU1766" s="43">
        <f t="shared" si="919"/>
        <v>43861</v>
      </c>
      <c r="AV1766" s="43">
        <f t="shared" si="905"/>
        <v>43830</v>
      </c>
      <c r="AW1766" s="45">
        <f t="shared" si="920"/>
        <v>1.0190217391304348E-2</v>
      </c>
      <c r="AX1766" s="45">
        <f t="shared" si="921"/>
        <v>0.78587514889815369</v>
      </c>
      <c r="AY1766" s="47">
        <f t="shared" si="922"/>
        <v>100.71301647322406</v>
      </c>
      <c r="AZ1766" s="47">
        <f t="shared" si="923"/>
        <v>127.69620263886858</v>
      </c>
      <c r="BA1766" s="43"/>
      <c r="BC1766" s="2">
        <v>43677</v>
      </c>
      <c r="BD1766" t="str">
        <v>912828U2</v>
      </c>
      <c r="BE1766">
        <v>-5.67E-2</v>
      </c>
      <c r="BF1766">
        <v>2.3566199999999999</v>
      </c>
      <c r="BG1766">
        <v>0.7873</v>
      </c>
      <c r="BH1766">
        <v>127.890625</v>
      </c>
      <c r="BI1766">
        <f>VLOOKUP(BD1766,工作表1!$K$3:$L$1000,2,FALSE)</f>
        <v>2</v>
      </c>
      <c r="BJ1766" t="str">
        <f>VLOOKUP(BD1766,工作表1!$K$3:$M$1000,3,FALSE)</f>
        <v>2026/11/15</v>
      </c>
      <c r="BK1766">
        <f t="shared" si="906"/>
        <v>2.073</v>
      </c>
      <c r="BL1766">
        <f t="shared" si="907"/>
        <v>-7.2999999999999954E-2</v>
      </c>
      <c r="BM1766" s="43">
        <f t="shared" si="924"/>
        <v>43784</v>
      </c>
      <c r="BN1766" s="43">
        <f t="shared" si="908"/>
        <v>43921</v>
      </c>
      <c r="BO1766" s="45">
        <f t="shared" si="925"/>
        <v>0.42391304347826086</v>
      </c>
      <c r="BP1766" s="45">
        <f t="shared" si="926"/>
        <v>1.7554198927933293</v>
      </c>
      <c r="BQ1766" s="47">
        <f t="shared" si="927"/>
        <v>100.40272733060939</v>
      </c>
      <c r="BR1766" s="47">
        <f t="shared" si="928"/>
        <v>125.47779649425183</v>
      </c>
    </row>
    <row r="1767" spans="6:70" x14ac:dyDescent="0.25">
      <c r="F1767" s="2">
        <v>43727</v>
      </c>
      <c r="G1767">
        <v>1.8120000000000001</v>
      </c>
      <c r="H1767" s="43">
        <v>43762</v>
      </c>
      <c r="I1767">
        <v>1.6753</v>
      </c>
      <c r="L1767" s="2">
        <v>43677</v>
      </c>
      <c r="M1767" t="str">
        <v>9128286S</v>
      </c>
      <c r="N1767">
        <v>1.2410000000000001</v>
      </c>
      <c r="O1767">
        <v>2.1291199999999999</v>
      </c>
      <c r="P1767">
        <v>0.80720000000000003</v>
      </c>
      <c r="Q1767">
        <v>127.421875</v>
      </c>
      <c r="R1767">
        <f>VLOOKUP(M1767,工作表1!$A$3:$B$1000,2,FALSE)</f>
        <v>2.375</v>
      </c>
      <c r="S1767" t="str">
        <f>VLOOKUP(M1767,工作表1!$A$3:$C$1000,3,FALSE)</f>
        <v>2026/4/30</v>
      </c>
      <c r="T1767">
        <f t="shared" si="898"/>
        <v>2.073</v>
      </c>
      <c r="U1767">
        <f t="shared" si="897"/>
        <v>0.30200000000000005</v>
      </c>
      <c r="V1767" s="43">
        <f t="shared" si="909"/>
        <v>43769</v>
      </c>
      <c r="W1767" s="43">
        <f t="shared" si="899"/>
        <v>43738</v>
      </c>
      <c r="X1767" s="45">
        <f t="shared" si="910"/>
        <v>0.60348360655737709</v>
      </c>
      <c r="Y1767" s="45">
        <f t="shared" si="911"/>
        <v>0.99389456546148669</v>
      </c>
      <c r="Z1767" s="47">
        <f t="shared" si="912"/>
        <v>102.86594491893034</v>
      </c>
      <c r="AA1767" s="47">
        <f t="shared" si="913"/>
        <v>126.94178895220269</v>
      </c>
      <c r="AB1767" s="45">
        <f t="shared" si="914"/>
        <v>1.9133</v>
      </c>
      <c r="AC1767" s="2" t="str">
        <f t="shared" si="900"/>
        <v>TY1</v>
      </c>
      <c r="AD1767">
        <f t="shared" si="901"/>
        <v>127.421875</v>
      </c>
      <c r="AE1767">
        <f t="shared" si="902"/>
        <v>127.890625</v>
      </c>
      <c r="AF1767" s="49">
        <f t="shared" si="929"/>
        <v>-0.46875</v>
      </c>
      <c r="AG1767" s="3">
        <f t="shared" si="915"/>
        <v>126.94178895220269</v>
      </c>
      <c r="AH1767">
        <f t="shared" si="916"/>
        <v>126.38922969044714</v>
      </c>
      <c r="AI1767" s="51">
        <f t="shared" si="917"/>
        <v>0.55255926175554748</v>
      </c>
      <c r="AJ1767" s="52">
        <f t="shared" si="918"/>
        <v>1.0213092617555475</v>
      </c>
      <c r="AK1767" s="2">
        <v>43677</v>
      </c>
      <c r="AL1767" t="str">
        <v>912828Y9</v>
      </c>
      <c r="AM1767">
        <v>1.9107000000000001</v>
      </c>
      <c r="AN1767">
        <v>2.2121499999999998</v>
      </c>
      <c r="AO1767">
        <v>0.78069999999999995</v>
      </c>
      <c r="AP1767">
        <v>127.890625</v>
      </c>
      <c r="AQ1767">
        <f>VLOOKUP(AL1767,工作表1!$F$3:$G$1000,2,FALSE)</f>
        <v>1.875</v>
      </c>
      <c r="AR1767" t="str">
        <f>VLOOKUP(AL1767,工作表1!$F$3:$H$1000,3,FALSE)</f>
        <v>2026/7/31</v>
      </c>
      <c r="AS1767">
        <f t="shared" si="903"/>
        <v>2.073</v>
      </c>
      <c r="AT1767">
        <f t="shared" si="904"/>
        <v>-0.19799999999999995</v>
      </c>
      <c r="AU1767" s="43">
        <f t="shared" si="919"/>
        <v>43861</v>
      </c>
      <c r="AV1767" s="43">
        <f t="shared" si="905"/>
        <v>43830</v>
      </c>
      <c r="AW1767" s="45">
        <f t="shared" si="920"/>
        <v>5.095108695652174E-3</v>
      </c>
      <c r="AX1767" s="45">
        <f t="shared" si="921"/>
        <v>0.78591702650387141</v>
      </c>
      <c r="AY1767" s="47">
        <f t="shared" si="922"/>
        <v>99.681688240336641</v>
      </c>
      <c r="AZ1767" s="47">
        <f t="shared" si="923"/>
        <v>126.38922969044714</v>
      </c>
      <c r="BA1767" s="43"/>
      <c r="BC1767" s="2">
        <v>43676</v>
      </c>
      <c r="BD1767" t="str">
        <v>912828U2</v>
      </c>
      <c r="BE1767">
        <v>-0.18779999999999999</v>
      </c>
      <c r="BF1767">
        <v>2.3686500000000001</v>
      </c>
      <c r="BG1767">
        <v>0.7873</v>
      </c>
      <c r="BH1767">
        <v>127.78125</v>
      </c>
      <c r="BI1767">
        <f>VLOOKUP(BD1767,工作表1!$K$3:$L$1000,2,FALSE)</f>
        <v>2</v>
      </c>
      <c r="BJ1767" t="str">
        <f>VLOOKUP(BD1767,工作表1!$K$3:$M$1000,3,FALSE)</f>
        <v>2026/11/15</v>
      </c>
      <c r="BK1767">
        <f t="shared" si="906"/>
        <v>2.0390000000000001</v>
      </c>
      <c r="BL1767">
        <f t="shared" si="907"/>
        <v>-3.9000000000000146E-2</v>
      </c>
      <c r="BM1767" s="43">
        <f t="shared" si="924"/>
        <v>43784</v>
      </c>
      <c r="BN1767" s="43">
        <f t="shared" si="908"/>
        <v>43921</v>
      </c>
      <c r="BO1767" s="45">
        <f t="shared" si="925"/>
        <v>0.41847826086956524</v>
      </c>
      <c r="BP1767" s="45">
        <f t="shared" si="926"/>
        <v>1.7554645622394283</v>
      </c>
      <c r="BQ1767" s="47">
        <f t="shared" si="927"/>
        <v>100.30881511935848</v>
      </c>
      <c r="BR1767" s="47">
        <f t="shared" si="928"/>
        <v>125.32080567714624</v>
      </c>
    </row>
    <row r="1768" spans="6:70" x14ac:dyDescent="0.25">
      <c r="F1768" s="2">
        <v>43726</v>
      </c>
      <c r="G1768">
        <v>1.841</v>
      </c>
      <c r="H1768" s="43">
        <v>43761</v>
      </c>
      <c r="I1768">
        <v>1.6777</v>
      </c>
      <c r="L1768" s="2">
        <v>43676</v>
      </c>
      <c r="M1768" t="str">
        <v>9128286S</v>
      </c>
      <c r="N1768">
        <v>1.2931999999999999</v>
      </c>
      <c r="O1768">
        <v>2.1293600000000001</v>
      </c>
      <c r="P1768">
        <v>0.80720000000000003</v>
      </c>
      <c r="Q1768">
        <v>127.34375</v>
      </c>
      <c r="R1768">
        <f>VLOOKUP(M1768,工作表1!$A$3:$B$1000,2,FALSE)</f>
        <v>2.375</v>
      </c>
      <c r="S1768" t="str">
        <f>VLOOKUP(M1768,工作表1!$A$3:$C$1000,3,FALSE)</f>
        <v>2026/4/30</v>
      </c>
      <c r="T1768">
        <f t="shared" si="898"/>
        <v>2.0390000000000001</v>
      </c>
      <c r="U1768">
        <f t="shared" si="897"/>
        <v>0.33599999999999985</v>
      </c>
      <c r="V1768" s="43">
        <f t="shared" si="909"/>
        <v>43769</v>
      </c>
      <c r="W1768" s="43">
        <f t="shared" si="899"/>
        <v>43738</v>
      </c>
      <c r="X1768" s="45">
        <f t="shared" si="910"/>
        <v>0.59699453551912574</v>
      </c>
      <c r="Y1768" s="45">
        <f t="shared" si="911"/>
        <v>0.99391234373830384</v>
      </c>
      <c r="Z1768" s="47">
        <f t="shared" si="912"/>
        <v>102.8034833354902</v>
      </c>
      <c r="AA1768" s="47">
        <f t="shared" si="913"/>
        <v>126.84904253351695</v>
      </c>
      <c r="AB1768" s="45">
        <f t="shared" si="914"/>
        <v>1.9373</v>
      </c>
      <c r="AC1768" s="2" t="str">
        <f t="shared" si="900"/>
        <v>TY1</v>
      </c>
      <c r="AD1768">
        <f t="shared" si="901"/>
        <v>127.34375</v>
      </c>
      <c r="AE1768">
        <f t="shared" si="902"/>
        <v>127.78125</v>
      </c>
      <c r="AF1768" s="49">
        <f t="shared" si="929"/>
        <v>-0.4375</v>
      </c>
      <c r="AG1768" s="3">
        <f t="shared" si="915"/>
        <v>126.84904253351695</v>
      </c>
      <c r="AH1768">
        <f t="shared" si="916"/>
        <v>126.2419862652479</v>
      </c>
      <c r="AI1768" s="51">
        <f t="shared" si="917"/>
        <v>0.60705626826904791</v>
      </c>
      <c r="AJ1768" s="52">
        <f t="shared" si="918"/>
        <v>1.0445562682690479</v>
      </c>
      <c r="AK1768" s="2">
        <v>43676</v>
      </c>
      <c r="AL1768" t="str">
        <v>912828Y9</v>
      </c>
      <c r="AM1768">
        <v>1.7363999999999999</v>
      </c>
      <c r="AN1768">
        <v>2.2317999999999998</v>
      </c>
      <c r="AO1768">
        <v>0.78069999999999995</v>
      </c>
      <c r="AP1768">
        <v>127.78125</v>
      </c>
      <c r="AQ1768">
        <f>VLOOKUP(AL1768,工作表1!$F$3:$G$1000,2,FALSE)</f>
        <v>1.875</v>
      </c>
      <c r="AR1768" t="str">
        <f>VLOOKUP(AL1768,工作表1!$F$3:$H$1000,3,FALSE)</f>
        <v>2026/7/31</v>
      </c>
      <c r="AS1768">
        <f t="shared" si="903"/>
        <v>2.0390000000000001</v>
      </c>
      <c r="AT1768">
        <f t="shared" si="904"/>
        <v>-0.16400000000000015</v>
      </c>
      <c r="AU1768" s="43">
        <f t="shared" si="919"/>
        <v>43861</v>
      </c>
      <c r="AV1768" s="43">
        <f t="shared" si="905"/>
        <v>43830</v>
      </c>
      <c r="AW1768" s="45">
        <f t="shared" si="920"/>
        <v>0</v>
      </c>
      <c r="AX1768" s="45">
        <f t="shared" si="921"/>
        <v>0.78595890410958902</v>
      </c>
      <c r="AY1768" s="47">
        <f t="shared" si="922"/>
        <v>99.587827512895473</v>
      </c>
      <c r="AZ1768" s="47">
        <f t="shared" si="923"/>
        <v>126.2419862652479</v>
      </c>
      <c r="BA1768" s="43"/>
      <c r="BC1768" s="2">
        <v>43675</v>
      </c>
      <c r="BD1768" t="str">
        <v>912828U2</v>
      </c>
      <c r="BE1768">
        <v>-0.65639999999999998</v>
      </c>
      <c r="BF1768">
        <v>2.4000699999999999</v>
      </c>
      <c r="BG1768">
        <v>0.7873</v>
      </c>
      <c r="BH1768">
        <v>127.890625</v>
      </c>
      <c r="BI1768">
        <f>VLOOKUP(BD1768,工作表1!$K$3:$L$1000,2,FALSE)</f>
        <v>2</v>
      </c>
      <c r="BJ1768" t="str">
        <f>VLOOKUP(BD1768,工作表1!$K$3:$M$1000,3,FALSE)</f>
        <v>2026/11/15</v>
      </c>
      <c r="BK1768">
        <f t="shared" si="906"/>
        <v>2.0335000000000001</v>
      </c>
      <c r="BL1768">
        <f t="shared" si="907"/>
        <v>-3.3500000000000085E-2</v>
      </c>
      <c r="BM1768" s="43">
        <f t="shared" si="924"/>
        <v>43784</v>
      </c>
      <c r="BN1768" s="43">
        <f t="shared" si="908"/>
        <v>43921</v>
      </c>
      <c r="BO1768" s="45">
        <f t="shared" si="925"/>
        <v>0.41304347826086957</v>
      </c>
      <c r="BP1768" s="45">
        <f t="shared" si="926"/>
        <v>1.7555092316855272</v>
      </c>
      <c r="BQ1768" s="47">
        <f t="shared" si="927"/>
        <v>100.35790822767041</v>
      </c>
      <c r="BR1768" s="47">
        <f t="shared" si="928"/>
        <v>125.36985101399377</v>
      </c>
    </row>
    <row r="1769" spans="6:70" x14ac:dyDescent="0.25">
      <c r="F1769" s="2">
        <v>43725</v>
      </c>
      <c r="G1769">
        <v>1.8440000000000001</v>
      </c>
      <c r="H1769" s="43">
        <v>43760</v>
      </c>
      <c r="I1769">
        <v>1.6679999999999999</v>
      </c>
      <c r="L1769" s="2">
        <v>43675</v>
      </c>
      <c r="M1769" t="str">
        <v>9128286S</v>
      </c>
      <c r="N1769">
        <v>0.54459999999999997</v>
      </c>
      <c r="O1769">
        <v>2.2744800000000001</v>
      </c>
      <c r="P1769">
        <v>0.80720000000000003</v>
      </c>
      <c r="Q1769">
        <v>127.453125</v>
      </c>
      <c r="R1769">
        <f>VLOOKUP(M1769,工作表1!$A$3:$B$1000,2,FALSE)</f>
        <v>2.375</v>
      </c>
      <c r="S1769" t="str">
        <f>VLOOKUP(M1769,工作表1!$A$3:$C$1000,3,FALSE)</f>
        <v>2026/4/30</v>
      </c>
      <c r="T1769">
        <f t="shared" si="898"/>
        <v>2.0335000000000001</v>
      </c>
      <c r="U1769">
        <f t="shared" si="897"/>
        <v>0.34149999999999991</v>
      </c>
      <c r="V1769" s="43">
        <f t="shared" si="909"/>
        <v>43769</v>
      </c>
      <c r="W1769" s="43">
        <f t="shared" si="899"/>
        <v>43738</v>
      </c>
      <c r="X1769" s="45">
        <f t="shared" si="910"/>
        <v>0.59050546448087426</v>
      </c>
      <c r="Y1769" s="45">
        <f t="shared" si="911"/>
        <v>0.99393012201512088</v>
      </c>
      <c r="Z1769" s="47">
        <f t="shared" si="912"/>
        <v>102.85224330828167</v>
      </c>
      <c r="AA1769" s="47">
        <f t="shared" si="913"/>
        <v>126.89992966373615</v>
      </c>
      <c r="AB1769" s="45">
        <f t="shared" si="914"/>
        <v>1.9397</v>
      </c>
      <c r="AC1769" s="2" t="str">
        <f t="shared" si="900"/>
        <v>TY1</v>
      </c>
      <c r="AD1769">
        <f t="shared" si="901"/>
        <v>127.453125</v>
      </c>
      <c r="AE1769">
        <f t="shared" si="902"/>
        <v>127.890625</v>
      </c>
      <c r="AF1769" s="49">
        <f t="shared" si="929"/>
        <v>-0.4375</v>
      </c>
      <c r="AG1769" s="3">
        <f t="shared" si="915"/>
        <v>126.89992966373615</v>
      </c>
      <c r="AH1769">
        <f t="shared" si="916"/>
        <v>126.31467461722542</v>
      </c>
      <c r="AI1769" s="51">
        <f t="shared" si="917"/>
        <v>0.58525504651072424</v>
      </c>
      <c r="AJ1769" s="52">
        <f t="shared" si="918"/>
        <v>1.0227550465107242</v>
      </c>
      <c r="AK1769" s="2">
        <v>43675</v>
      </c>
      <c r="AL1769" t="str">
        <v>9128287B</v>
      </c>
      <c r="AM1769">
        <v>1.7630999999999999</v>
      </c>
      <c r="AN1769">
        <v>2.2409699999999999</v>
      </c>
      <c r="AO1769">
        <v>0.78069999999999995</v>
      </c>
      <c r="AP1769">
        <v>127.890625</v>
      </c>
      <c r="AQ1769">
        <f>VLOOKUP(AL1769,工作表1!$F$3:$G$1000,2,FALSE)</f>
        <v>1.875</v>
      </c>
      <c r="AR1769" t="str">
        <f>VLOOKUP(AL1769,工作表1!$F$3:$H$1000,3,FALSE)</f>
        <v>2026/6/30</v>
      </c>
      <c r="AS1769">
        <f t="shared" si="903"/>
        <v>2.0335000000000001</v>
      </c>
      <c r="AT1769">
        <f t="shared" si="904"/>
        <v>-0.15850000000000009</v>
      </c>
      <c r="AU1769" s="43">
        <f t="shared" si="919"/>
        <v>43830</v>
      </c>
      <c r="AV1769" s="43">
        <f t="shared" si="905"/>
        <v>43830</v>
      </c>
      <c r="AW1769" s="45">
        <f t="shared" si="920"/>
        <v>0.15368852459016391</v>
      </c>
      <c r="AX1769" s="45">
        <f t="shared" si="921"/>
        <v>0.94478441500112276</v>
      </c>
      <c r="AY1769" s="47">
        <f t="shared" si="922"/>
        <v>99.653664746118409</v>
      </c>
      <c r="AZ1769" s="47">
        <f t="shared" si="923"/>
        <v>126.31467461722542</v>
      </c>
      <c r="BA1769" s="43"/>
      <c r="BC1769" s="2">
        <v>43672</v>
      </c>
      <c r="BD1769" t="str">
        <v>912828U2</v>
      </c>
      <c r="BE1769">
        <v>-0.53310000000000002</v>
      </c>
      <c r="BF1769">
        <v>2.4123700000000001</v>
      </c>
      <c r="BG1769">
        <v>0.7873</v>
      </c>
      <c r="BH1769">
        <v>127.640625</v>
      </c>
      <c r="BI1769">
        <f>VLOOKUP(BD1769,工作表1!$K$3:$L$1000,2,FALSE)</f>
        <v>2</v>
      </c>
      <c r="BJ1769" t="str">
        <f>VLOOKUP(BD1769,工作表1!$K$3:$M$1000,3,FALSE)</f>
        <v>2026/11/15</v>
      </c>
      <c r="BK1769">
        <f t="shared" si="906"/>
        <v>2.0489999999999999</v>
      </c>
      <c r="BL1769">
        <f t="shared" si="907"/>
        <v>-4.8999999999999932E-2</v>
      </c>
      <c r="BM1769" s="43">
        <f t="shared" si="924"/>
        <v>43784</v>
      </c>
      <c r="BN1769" s="43">
        <f t="shared" si="908"/>
        <v>43921</v>
      </c>
      <c r="BO1769" s="45">
        <f t="shared" si="925"/>
        <v>0.40760869565217389</v>
      </c>
      <c r="BP1769" s="45">
        <f t="shared" si="926"/>
        <v>1.7555539011316259</v>
      </c>
      <c r="BQ1769" s="47">
        <f t="shared" si="927"/>
        <v>100.15473167738431</v>
      </c>
      <c r="BR1769" s="47">
        <f t="shared" si="928"/>
        <v>125.11666059045314</v>
      </c>
    </row>
    <row r="1770" spans="6:70" x14ac:dyDescent="0.25">
      <c r="F1770" s="2">
        <v>43724</v>
      </c>
      <c r="G1770">
        <v>1.8460000000000001</v>
      </c>
      <c r="H1770" s="43">
        <v>43759</v>
      </c>
      <c r="I1770">
        <v>1.704</v>
      </c>
      <c r="L1770" s="2">
        <v>43672</v>
      </c>
      <c r="M1770" t="str">
        <v>9128286S</v>
      </c>
      <c r="N1770">
        <v>0.6865</v>
      </c>
      <c r="O1770">
        <v>2.2692899999999998</v>
      </c>
      <c r="P1770">
        <v>0.80720000000000003</v>
      </c>
      <c r="Q1770">
        <v>127.21875</v>
      </c>
      <c r="R1770">
        <f>VLOOKUP(M1770,工作表1!$A$3:$B$1000,2,FALSE)</f>
        <v>2.375</v>
      </c>
      <c r="S1770" t="str">
        <f>VLOOKUP(M1770,工作表1!$A$3:$C$1000,3,FALSE)</f>
        <v>2026/4/30</v>
      </c>
      <c r="T1770">
        <f t="shared" si="898"/>
        <v>2.0489999999999999</v>
      </c>
      <c r="U1770">
        <f t="shared" si="897"/>
        <v>0.32600000000000007</v>
      </c>
      <c r="V1770" s="43">
        <f t="shared" si="909"/>
        <v>43769</v>
      </c>
      <c r="W1770" s="43">
        <f t="shared" si="899"/>
        <v>43738</v>
      </c>
      <c r="X1770" s="45">
        <f t="shared" si="910"/>
        <v>0.58401639344262291</v>
      </c>
      <c r="Y1770" s="45">
        <f t="shared" si="911"/>
        <v>0.99394790029193802</v>
      </c>
      <c r="Z1770" s="47">
        <f t="shared" si="912"/>
        <v>102.66484517884422</v>
      </c>
      <c r="AA1770" s="47">
        <f t="shared" si="913"/>
        <v>126.66276716835515</v>
      </c>
      <c r="AB1770" s="45">
        <f t="shared" si="914"/>
        <v>1.9470000000000001</v>
      </c>
      <c r="AC1770" s="2" t="str">
        <f t="shared" si="900"/>
        <v>TY1</v>
      </c>
      <c r="AD1770">
        <f t="shared" si="901"/>
        <v>127.21875</v>
      </c>
      <c r="AE1770">
        <f t="shared" si="902"/>
        <v>127.640625</v>
      </c>
      <c r="AF1770" s="49">
        <f t="shared" si="929"/>
        <v>-0.421875</v>
      </c>
      <c r="AG1770" s="3">
        <f t="shared" si="915"/>
        <v>126.66276716835515</v>
      </c>
      <c r="AH1770">
        <f t="shared" si="916"/>
        <v>126.07474186084001</v>
      </c>
      <c r="AI1770" s="51">
        <f t="shared" si="917"/>
        <v>0.58802530751513871</v>
      </c>
      <c r="AJ1770" s="52">
        <f t="shared" si="918"/>
        <v>1.0099003075151387</v>
      </c>
      <c r="AK1770" s="2">
        <v>43672</v>
      </c>
      <c r="AL1770" t="str">
        <v>9128287B</v>
      </c>
      <c r="AM1770">
        <v>2.2402000000000002</v>
      </c>
      <c r="AN1770">
        <v>2.2248100000000002</v>
      </c>
      <c r="AO1770">
        <v>0.78069999999999995</v>
      </c>
      <c r="AP1770">
        <v>127.640625</v>
      </c>
      <c r="AQ1770">
        <f>VLOOKUP(AL1770,工作表1!$F$3:$G$1000,2,FALSE)</f>
        <v>1.875</v>
      </c>
      <c r="AR1770" t="str">
        <f>VLOOKUP(AL1770,工作表1!$F$3:$H$1000,3,FALSE)</f>
        <v>2026/6/30</v>
      </c>
      <c r="AS1770">
        <f t="shared" si="903"/>
        <v>2.0489999999999999</v>
      </c>
      <c r="AT1770">
        <f t="shared" si="904"/>
        <v>-0.17399999999999993</v>
      </c>
      <c r="AU1770" s="43">
        <f t="shared" si="919"/>
        <v>43830</v>
      </c>
      <c r="AV1770" s="43">
        <f t="shared" si="905"/>
        <v>43830</v>
      </c>
      <c r="AW1770" s="45">
        <f t="shared" si="920"/>
        <v>0.14856557377049182</v>
      </c>
      <c r="AX1770" s="45">
        <f t="shared" si="921"/>
        <v>0.94479845048282052</v>
      </c>
      <c r="AY1770" s="47">
        <f t="shared" si="922"/>
        <v>99.466427568931294</v>
      </c>
      <c r="AZ1770" s="47">
        <f t="shared" si="923"/>
        <v>126.07474186084001</v>
      </c>
      <c r="BA1770" s="43"/>
      <c r="BC1770" s="2">
        <v>43671</v>
      </c>
      <c r="BD1770" t="str">
        <v>912828U2</v>
      </c>
      <c r="BE1770">
        <v>-0.33900000000000002</v>
      </c>
      <c r="BF1770">
        <v>2.4093</v>
      </c>
      <c r="BG1770">
        <v>0.7873</v>
      </c>
      <c r="BH1770">
        <v>127.703125</v>
      </c>
      <c r="BI1770">
        <f>VLOOKUP(BD1770,工作表1!$K$3:$L$1000,2,FALSE)</f>
        <v>2</v>
      </c>
      <c r="BJ1770" t="str">
        <f>VLOOKUP(BD1770,工作表1!$K$3:$M$1000,3,FALSE)</f>
        <v>2026/11/15</v>
      </c>
      <c r="BK1770">
        <f t="shared" si="906"/>
        <v>2.0499999999999998</v>
      </c>
      <c r="BL1770">
        <f t="shared" si="907"/>
        <v>-4.9999999999999822E-2</v>
      </c>
      <c r="BM1770" s="43">
        <f t="shared" si="924"/>
        <v>43784</v>
      </c>
      <c r="BN1770" s="43">
        <f t="shared" si="908"/>
        <v>43921</v>
      </c>
      <c r="BO1770" s="45">
        <f t="shared" si="925"/>
        <v>0.39130434782608697</v>
      </c>
      <c r="BP1770" s="45">
        <f t="shared" si="926"/>
        <v>1.7556879094699225</v>
      </c>
      <c r="BQ1770" s="47">
        <f t="shared" si="927"/>
        <v>100.21505071567502</v>
      </c>
      <c r="BR1770" s="47">
        <f t="shared" si="928"/>
        <v>125.16859004697768</v>
      </c>
    </row>
    <row r="1771" spans="6:70" x14ac:dyDescent="0.25">
      <c r="F1771" s="2">
        <v>43721</v>
      </c>
      <c r="G1771">
        <v>1.847</v>
      </c>
      <c r="H1771" s="43">
        <v>43756</v>
      </c>
      <c r="I1771">
        <v>1.6559999999999999</v>
      </c>
      <c r="L1771" s="2">
        <v>43671</v>
      </c>
      <c r="M1771" t="str">
        <v>9128286S</v>
      </c>
      <c r="N1771">
        <v>0.14979999999999999</v>
      </c>
      <c r="O1771">
        <v>2.3692799999999998</v>
      </c>
      <c r="P1771">
        <v>0.80720000000000003</v>
      </c>
      <c r="Q1771">
        <v>127.28125</v>
      </c>
      <c r="R1771">
        <f>VLOOKUP(M1771,工作表1!$A$3:$B$1000,2,FALSE)</f>
        <v>2.375</v>
      </c>
      <c r="S1771" t="str">
        <f>VLOOKUP(M1771,工作表1!$A$3:$C$1000,3,FALSE)</f>
        <v>2026/4/30</v>
      </c>
      <c r="T1771">
        <f t="shared" si="898"/>
        <v>2.0499999999999998</v>
      </c>
      <c r="U1771">
        <f t="shared" si="897"/>
        <v>0.32500000000000018</v>
      </c>
      <c r="V1771" s="43">
        <f t="shared" si="909"/>
        <v>43769</v>
      </c>
      <c r="W1771" s="43">
        <f t="shared" si="899"/>
        <v>43738</v>
      </c>
      <c r="X1771" s="45">
        <f t="shared" si="910"/>
        <v>0.56454918032786883</v>
      </c>
      <c r="Y1771" s="45">
        <f t="shared" si="911"/>
        <v>0.99400123512238947</v>
      </c>
      <c r="Z1771" s="47">
        <f t="shared" si="912"/>
        <v>102.70869760496797</v>
      </c>
      <c r="AA1771" s="47">
        <f t="shared" si="913"/>
        <v>126.69238698453634</v>
      </c>
      <c r="AB1771" s="45">
        <f t="shared" si="914"/>
        <v>1.9548000000000001</v>
      </c>
      <c r="AC1771" s="2" t="str">
        <f t="shared" si="900"/>
        <v>TY1</v>
      </c>
      <c r="AD1771">
        <f t="shared" si="901"/>
        <v>127.28125</v>
      </c>
      <c r="AE1771">
        <f t="shared" si="902"/>
        <v>127.703125</v>
      </c>
      <c r="AF1771" s="49">
        <f t="shared" si="929"/>
        <v>-0.421875</v>
      </c>
      <c r="AG1771" s="3">
        <f t="shared" si="915"/>
        <v>126.69238698453634</v>
      </c>
      <c r="AH1771">
        <f t="shared" si="916"/>
        <v>126.10510439870468</v>
      </c>
      <c r="AI1771" s="51">
        <f t="shared" si="917"/>
        <v>0.58728258583165882</v>
      </c>
      <c r="AJ1771" s="52">
        <f t="shared" si="918"/>
        <v>1.0091575858316588</v>
      </c>
      <c r="AK1771" s="2">
        <v>43671</v>
      </c>
      <c r="AL1771" t="str">
        <v>9128287B</v>
      </c>
      <c r="AM1771">
        <v>1.9134</v>
      </c>
      <c r="AN1771">
        <v>2.2572800000000002</v>
      </c>
      <c r="AO1771">
        <v>0.78069999999999995</v>
      </c>
      <c r="AP1771">
        <v>127.703125</v>
      </c>
      <c r="AQ1771">
        <f>VLOOKUP(AL1771,工作表1!$F$3:$G$1000,2,FALSE)</f>
        <v>1.875</v>
      </c>
      <c r="AR1771" t="str">
        <f>VLOOKUP(AL1771,工作表1!$F$3:$H$1000,3,FALSE)</f>
        <v>2026/6/30</v>
      </c>
      <c r="AS1771">
        <f t="shared" si="903"/>
        <v>2.0499999999999998</v>
      </c>
      <c r="AT1771">
        <f t="shared" si="904"/>
        <v>-0.17499999999999982</v>
      </c>
      <c r="AU1771" s="43">
        <f t="shared" si="919"/>
        <v>43830</v>
      </c>
      <c r="AV1771" s="43">
        <f t="shared" si="905"/>
        <v>43830</v>
      </c>
      <c r="AW1771" s="45">
        <f t="shared" si="920"/>
        <v>0.13319672131147539</v>
      </c>
      <c r="AX1771" s="45">
        <f t="shared" si="921"/>
        <v>0.9448405569279138</v>
      </c>
      <c r="AY1771" s="47">
        <f t="shared" si="922"/>
        <v>99.509819357188974</v>
      </c>
      <c r="AZ1771" s="47">
        <f t="shared" si="923"/>
        <v>126.10510439870468</v>
      </c>
      <c r="BA1771" s="43"/>
      <c r="BC1771" s="2">
        <v>43670</v>
      </c>
      <c r="BD1771" t="str">
        <v>912828U2</v>
      </c>
      <c r="BE1771">
        <v>0.19040000000000001</v>
      </c>
      <c r="BF1771">
        <v>2.4164599999999998</v>
      </c>
      <c r="BG1771">
        <v>0.7873</v>
      </c>
      <c r="BH1771">
        <v>127.953125</v>
      </c>
      <c r="BI1771">
        <f>VLOOKUP(BD1771,工作表1!$K$3:$L$1000,2,FALSE)</f>
        <v>2</v>
      </c>
      <c r="BJ1771" t="str">
        <f>VLOOKUP(BD1771,工作表1!$K$3:$M$1000,3,FALSE)</f>
        <v>2026/11/15</v>
      </c>
      <c r="BK1771">
        <f t="shared" si="906"/>
        <v>2.0514999999999999</v>
      </c>
      <c r="BL1771">
        <f t="shared" si="907"/>
        <v>-5.1499999999999879E-2</v>
      </c>
      <c r="BM1771" s="43">
        <f t="shared" si="924"/>
        <v>43784</v>
      </c>
      <c r="BN1771" s="43">
        <f t="shared" si="908"/>
        <v>43921</v>
      </c>
      <c r="BO1771" s="45">
        <f t="shared" si="925"/>
        <v>0.3858695652173913</v>
      </c>
      <c r="BP1771" s="45">
        <f t="shared" si="926"/>
        <v>1.7557325789160214</v>
      </c>
      <c r="BQ1771" s="47">
        <f t="shared" si="927"/>
        <v>100.40250086689791</v>
      </c>
      <c r="BR1771" s="47">
        <f t="shared" si="928"/>
        <v>125.39948769004741</v>
      </c>
    </row>
    <row r="1772" spans="6:70" x14ac:dyDescent="0.25">
      <c r="F1772" s="2">
        <v>43720</v>
      </c>
      <c r="G1772">
        <v>1.82863</v>
      </c>
      <c r="H1772" s="43">
        <v>43755</v>
      </c>
      <c r="I1772">
        <v>1.6632</v>
      </c>
      <c r="L1772" s="2">
        <v>43670</v>
      </c>
      <c r="M1772" t="str">
        <v>9128286S</v>
      </c>
      <c r="N1772">
        <v>0.32779999999999998</v>
      </c>
      <c r="O1772">
        <v>2.3717999999999999</v>
      </c>
      <c r="P1772">
        <v>0.80720000000000003</v>
      </c>
      <c r="Q1772">
        <v>127.515625</v>
      </c>
      <c r="R1772">
        <f>VLOOKUP(M1772,工作表1!$A$3:$B$1000,2,FALSE)</f>
        <v>2.375</v>
      </c>
      <c r="S1772" t="str">
        <f>VLOOKUP(M1772,工作表1!$A$3:$C$1000,3,FALSE)</f>
        <v>2026/4/30</v>
      </c>
      <c r="T1772">
        <f t="shared" si="898"/>
        <v>2.0514999999999999</v>
      </c>
      <c r="U1772">
        <f t="shared" si="897"/>
        <v>0.32350000000000012</v>
      </c>
      <c r="V1772" s="43">
        <f t="shared" si="909"/>
        <v>43769</v>
      </c>
      <c r="W1772" s="43">
        <f t="shared" si="899"/>
        <v>43738</v>
      </c>
      <c r="X1772" s="45">
        <f t="shared" si="910"/>
        <v>0.55806010928961747</v>
      </c>
      <c r="Y1772" s="45">
        <f t="shared" si="911"/>
        <v>0.99401901339920651</v>
      </c>
      <c r="Z1772" s="47">
        <f t="shared" si="912"/>
        <v>102.89627317770359</v>
      </c>
      <c r="AA1772" s="47">
        <f t="shared" si="913"/>
        <v>126.91680303495946</v>
      </c>
      <c r="AB1772" s="45">
        <f t="shared" si="914"/>
        <v>1.9159999999999999</v>
      </c>
      <c r="AC1772" s="2" t="str">
        <f t="shared" si="900"/>
        <v>TY1</v>
      </c>
      <c r="AD1772">
        <f t="shared" si="901"/>
        <v>127.515625</v>
      </c>
      <c r="AE1772">
        <f t="shared" si="902"/>
        <v>127.953125</v>
      </c>
      <c r="AF1772" s="49">
        <f t="shared" si="929"/>
        <v>-0.4375</v>
      </c>
      <c r="AG1772" s="3">
        <f t="shared" si="915"/>
        <v>126.91680303495946</v>
      </c>
      <c r="AH1772">
        <f t="shared" si="916"/>
        <v>126.33748653579362</v>
      </c>
      <c r="AI1772" s="51">
        <f t="shared" si="917"/>
        <v>0.57931649916584149</v>
      </c>
      <c r="AJ1772" s="52">
        <f t="shared" si="918"/>
        <v>1.0168164991658415</v>
      </c>
      <c r="AK1772" s="2">
        <v>43670</v>
      </c>
      <c r="AL1772" t="str">
        <v>9128287B</v>
      </c>
      <c r="AM1772">
        <v>2.2160000000000002</v>
      </c>
      <c r="AN1772">
        <v>2.2679399999999998</v>
      </c>
      <c r="AO1772">
        <v>0.78069999999999995</v>
      </c>
      <c r="AP1772">
        <v>127.953125</v>
      </c>
      <c r="AQ1772">
        <f>VLOOKUP(AL1772,工作表1!$F$3:$G$1000,2,FALSE)</f>
        <v>1.875</v>
      </c>
      <c r="AR1772" t="str">
        <f>VLOOKUP(AL1772,工作表1!$F$3:$H$1000,3,FALSE)</f>
        <v>2026/6/30</v>
      </c>
      <c r="AS1772">
        <f t="shared" si="903"/>
        <v>2.0514999999999999</v>
      </c>
      <c r="AT1772">
        <f t="shared" si="904"/>
        <v>-0.17649999999999988</v>
      </c>
      <c r="AU1772" s="43">
        <f t="shared" si="919"/>
        <v>43830</v>
      </c>
      <c r="AV1772" s="43">
        <f t="shared" si="905"/>
        <v>43830</v>
      </c>
      <c r="AW1772" s="45">
        <f t="shared" si="920"/>
        <v>0.1280737704918033</v>
      </c>
      <c r="AX1772" s="45">
        <f t="shared" si="921"/>
        <v>0.94485459240961145</v>
      </c>
      <c r="AY1772" s="47">
        <f t="shared" si="922"/>
        <v>99.697283695115061</v>
      </c>
      <c r="AZ1772" s="47">
        <f t="shared" si="923"/>
        <v>126.33748653579362</v>
      </c>
      <c r="BA1772" s="43"/>
      <c r="BC1772" s="2">
        <v>43669</v>
      </c>
      <c r="BD1772" t="str">
        <v>912828U2</v>
      </c>
      <c r="BE1772">
        <v>2.5100000000000001E-2</v>
      </c>
      <c r="BF1772">
        <v>2.3978799999999998</v>
      </c>
      <c r="BG1772">
        <v>0.7873</v>
      </c>
      <c r="BH1772">
        <v>127.796875</v>
      </c>
      <c r="BI1772">
        <f>VLOOKUP(BD1772,工作表1!$K$3:$L$1000,2,FALSE)</f>
        <v>2</v>
      </c>
      <c r="BJ1772" t="str">
        <f>VLOOKUP(BD1772,工作表1!$K$3:$M$1000,3,FALSE)</f>
        <v>2026/11/15</v>
      </c>
      <c r="BK1772">
        <f t="shared" si="906"/>
        <v>2.0663100000000001</v>
      </c>
      <c r="BL1772">
        <f t="shared" si="907"/>
        <v>-6.6310000000000091E-2</v>
      </c>
      <c r="BM1772" s="43">
        <f t="shared" si="924"/>
        <v>43784</v>
      </c>
      <c r="BN1772" s="43">
        <f t="shared" si="908"/>
        <v>43921</v>
      </c>
      <c r="BO1772" s="45">
        <f t="shared" si="925"/>
        <v>0.38043478260869568</v>
      </c>
      <c r="BP1772" s="45">
        <f t="shared" si="926"/>
        <v>1.7557772483621203</v>
      </c>
      <c r="BQ1772" s="47">
        <f t="shared" si="927"/>
        <v>100.29329189004243</v>
      </c>
      <c r="BR1772" s="47">
        <f t="shared" si="928"/>
        <v>125.26537737304184</v>
      </c>
    </row>
    <row r="1773" spans="6:70" x14ac:dyDescent="0.25">
      <c r="F1773" s="2">
        <v>43719</v>
      </c>
      <c r="G1773">
        <v>1.8294999999999999</v>
      </c>
      <c r="H1773" s="43">
        <v>43754</v>
      </c>
      <c r="I1773">
        <v>1.6464000000000001</v>
      </c>
      <c r="L1773" s="2">
        <v>43669</v>
      </c>
      <c r="M1773" t="str">
        <v>9128286S</v>
      </c>
      <c r="N1773">
        <v>0.69879999999999998</v>
      </c>
      <c r="O1773">
        <v>2.2871299999999999</v>
      </c>
      <c r="P1773">
        <v>0.80720000000000003</v>
      </c>
      <c r="Q1773">
        <v>127.359375</v>
      </c>
      <c r="R1773">
        <f>VLOOKUP(M1773,工作表1!$A$3:$B$1000,2,FALSE)</f>
        <v>2.375</v>
      </c>
      <c r="S1773" t="str">
        <f>VLOOKUP(M1773,工作表1!$A$3:$C$1000,3,FALSE)</f>
        <v>2026/4/30</v>
      </c>
      <c r="T1773">
        <f t="shared" si="898"/>
        <v>2.0663100000000001</v>
      </c>
      <c r="U1773">
        <f t="shared" si="897"/>
        <v>0.30868999999999991</v>
      </c>
      <c r="V1773" s="43">
        <f t="shared" si="909"/>
        <v>43769</v>
      </c>
      <c r="W1773" s="43">
        <f t="shared" si="899"/>
        <v>43738</v>
      </c>
      <c r="X1773" s="45">
        <f t="shared" si="910"/>
        <v>0.55157103825136611</v>
      </c>
      <c r="Y1773" s="45">
        <f t="shared" si="911"/>
        <v>0.99403679167602366</v>
      </c>
      <c r="Z1773" s="47">
        <f t="shared" si="912"/>
        <v>102.78738453724199</v>
      </c>
      <c r="AA1773" s="47">
        <f t="shared" si="913"/>
        <v>126.77706922320122</v>
      </c>
      <c r="AB1773" s="45">
        <f t="shared" si="914"/>
        <v>1.9475</v>
      </c>
      <c r="AC1773" s="2" t="str">
        <f t="shared" si="900"/>
        <v>TY1</v>
      </c>
      <c r="AD1773">
        <f t="shared" si="901"/>
        <v>127.359375</v>
      </c>
      <c r="AE1773">
        <f t="shared" si="902"/>
        <v>127.796875</v>
      </c>
      <c r="AF1773" s="49">
        <f t="shared" si="929"/>
        <v>-0.4375</v>
      </c>
      <c r="AG1773" s="3">
        <f t="shared" si="915"/>
        <v>126.77706922320122</v>
      </c>
      <c r="AH1773">
        <f t="shared" si="916"/>
        <v>126.19744800273729</v>
      </c>
      <c r="AI1773" s="51">
        <f t="shared" si="917"/>
        <v>0.57962122046393461</v>
      </c>
      <c r="AJ1773" s="52">
        <f t="shared" si="918"/>
        <v>1.0171212204639346</v>
      </c>
      <c r="AK1773" s="2">
        <v>43669</v>
      </c>
      <c r="AL1773" t="str">
        <v>9128287B</v>
      </c>
      <c r="AM1773">
        <v>2.262</v>
      </c>
      <c r="AN1773">
        <v>2.2395</v>
      </c>
      <c r="AO1773">
        <v>0.78069999999999995</v>
      </c>
      <c r="AP1773">
        <v>127.796875</v>
      </c>
      <c r="AQ1773">
        <f>VLOOKUP(AL1773,工作表1!$F$3:$G$1000,2,FALSE)</f>
        <v>1.875</v>
      </c>
      <c r="AR1773" t="str">
        <f>VLOOKUP(AL1773,工作表1!$F$3:$H$1000,3,FALSE)</f>
        <v>2026/6/30</v>
      </c>
      <c r="AS1773">
        <f t="shared" si="903"/>
        <v>2.0663100000000001</v>
      </c>
      <c r="AT1773">
        <f t="shared" si="904"/>
        <v>-0.19131000000000009</v>
      </c>
      <c r="AU1773" s="43">
        <f t="shared" si="919"/>
        <v>43830</v>
      </c>
      <c r="AV1773" s="43">
        <f t="shared" si="905"/>
        <v>43830</v>
      </c>
      <c r="AW1773" s="45">
        <f t="shared" si="920"/>
        <v>0.12295081967213116</v>
      </c>
      <c r="AX1773" s="45">
        <f t="shared" si="921"/>
        <v>0.94486862789130921</v>
      </c>
      <c r="AY1773" s="47">
        <f t="shared" si="922"/>
        <v>99.588075326969857</v>
      </c>
      <c r="AZ1773" s="47">
        <f t="shared" si="923"/>
        <v>126.19744800273729</v>
      </c>
      <c r="BA1773" s="43"/>
      <c r="BC1773" s="2">
        <v>43668</v>
      </c>
      <c r="BD1773" t="str">
        <v>912828U2</v>
      </c>
      <c r="BE1773">
        <v>-1.7078</v>
      </c>
      <c r="BF1773">
        <v>2.4049900000000002</v>
      </c>
      <c r="BG1773">
        <v>0.7873</v>
      </c>
      <c r="BH1773">
        <v>128.046875</v>
      </c>
      <c r="BI1773">
        <f>VLOOKUP(BD1773,工作表1!$K$3:$L$1000,2,FALSE)</f>
        <v>2</v>
      </c>
      <c r="BJ1773" t="str">
        <f>VLOOKUP(BD1773,工作表1!$K$3:$M$1000,3,FALSE)</f>
        <v>2026/11/15</v>
      </c>
      <c r="BK1773">
        <f t="shared" si="906"/>
        <v>2.0619999999999998</v>
      </c>
      <c r="BL1773">
        <f t="shared" si="907"/>
        <v>-6.1999999999999833E-2</v>
      </c>
      <c r="BM1773" s="43">
        <f t="shared" si="924"/>
        <v>43784</v>
      </c>
      <c r="BN1773" s="43">
        <f t="shared" si="908"/>
        <v>43921</v>
      </c>
      <c r="BO1773" s="45">
        <f t="shared" si="925"/>
        <v>0.375</v>
      </c>
      <c r="BP1773" s="45">
        <f t="shared" si="926"/>
        <v>1.7558219178082193</v>
      </c>
      <c r="BQ1773" s="47">
        <f t="shared" si="927"/>
        <v>100.46750288258755</v>
      </c>
      <c r="BR1773" s="47">
        <f t="shared" si="928"/>
        <v>125.47436148913474</v>
      </c>
    </row>
    <row r="1774" spans="6:70" x14ac:dyDescent="0.25">
      <c r="F1774" s="2">
        <v>43718</v>
      </c>
      <c r="G1774">
        <v>1.8360000000000001</v>
      </c>
      <c r="H1774" s="43">
        <v>43753</v>
      </c>
      <c r="I1774">
        <v>1.6822999999999999</v>
      </c>
      <c r="L1774" s="2">
        <v>43668</v>
      </c>
      <c r="M1774" t="str">
        <v>9128286S</v>
      </c>
      <c r="N1774">
        <v>0.2402</v>
      </c>
      <c r="O1774">
        <v>2.2911700000000002</v>
      </c>
      <c r="P1774">
        <v>0.80720000000000003</v>
      </c>
      <c r="Q1774">
        <v>127.59375</v>
      </c>
      <c r="R1774">
        <f>VLOOKUP(M1774,工作表1!$A$3:$B$1000,2,FALSE)</f>
        <v>2.375</v>
      </c>
      <c r="S1774" t="str">
        <f>VLOOKUP(M1774,工作表1!$A$3:$C$1000,3,FALSE)</f>
        <v>2026/4/30</v>
      </c>
      <c r="T1774">
        <f t="shared" si="898"/>
        <v>2.0619999999999998</v>
      </c>
      <c r="U1774">
        <f t="shared" si="897"/>
        <v>0.31300000000000017</v>
      </c>
      <c r="V1774" s="43">
        <f t="shared" si="909"/>
        <v>43769</v>
      </c>
      <c r="W1774" s="43">
        <f t="shared" si="899"/>
        <v>43738</v>
      </c>
      <c r="X1774" s="45">
        <f t="shared" si="910"/>
        <v>0.54508196721311475</v>
      </c>
      <c r="Y1774" s="45">
        <f t="shared" si="911"/>
        <v>0.99405456995284081</v>
      </c>
      <c r="Z1774" s="47">
        <f t="shared" si="912"/>
        <v>102.96175652745558</v>
      </c>
      <c r="AA1774" s="47">
        <f t="shared" si="913"/>
        <v>126.9838148982942</v>
      </c>
      <c r="AB1774" s="45">
        <f t="shared" si="914"/>
        <v>1.9159999999999999</v>
      </c>
      <c r="AC1774" s="2" t="str">
        <f t="shared" si="900"/>
        <v>TY1</v>
      </c>
      <c r="AD1774">
        <f t="shared" si="901"/>
        <v>127.59375</v>
      </c>
      <c r="AE1774">
        <f t="shared" si="902"/>
        <v>128.046875</v>
      </c>
      <c r="AF1774" s="49">
        <f t="shared" si="929"/>
        <v>-0.453125</v>
      </c>
      <c r="AG1774" s="3">
        <f t="shared" si="915"/>
        <v>126.9838148982942</v>
      </c>
      <c r="AH1774">
        <f t="shared" si="916"/>
        <v>126.41073509905</v>
      </c>
      <c r="AI1774" s="51">
        <f t="shared" si="917"/>
        <v>0.57307979924419783</v>
      </c>
      <c r="AJ1774" s="52">
        <f t="shared" si="918"/>
        <v>1.0262047992441978</v>
      </c>
      <c r="AK1774" s="2">
        <v>43668</v>
      </c>
      <c r="AL1774" t="str">
        <v>9128287B</v>
      </c>
      <c r="AM1774">
        <v>1.1277999999999999</v>
      </c>
      <c r="AN1774">
        <v>2.2501099999999998</v>
      </c>
      <c r="AO1774">
        <v>0.78069999999999995</v>
      </c>
      <c r="AP1774">
        <v>128.046875</v>
      </c>
      <c r="AQ1774">
        <f>VLOOKUP(AL1774,工作表1!$F$3:$G$1000,2,FALSE)</f>
        <v>1.875</v>
      </c>
      <c r="AR1774" t="str">
        <f>VLOOKUP(AL1774,工作表1!$F$3:$H$1000,3,FALSE)</f>
        <v>2026/6/30</v>
      </c>
      <c r="AS1774">
        <f t="shared" si="903"/>
        <v>2.0619999999999998</v>
      </c>
      <c r="AT1774">
        <f t="shared" si="904"/>
        <v>-0.18699999999999983</v>
      </c>
      <c r="AU1774" s="43">
        <f t="shared" si="919"/>
        <v>43830</v>
      </c>
      <c r="AV1774" s="43">
        <f t="shared" si="905"/>
        <v>43830</v>
      </c>
      <c r="AW1774" s="45">
        <f t="shared" si="920"/>
        <v>0.11782786885245902</v>
      </c>
      <c r="AX1774" s="45">
        <f t="shared" si="921"/>
        <v>0.94488266337300697</v>
      </c>
      <c r="AY1774" s="47">
        <f t="shared" si="922"/>
        <v>99.763176888784187</v>
      </c>
      <c r="AZ1774" s="47">
        <f t="shared" si="923"/>
        <v>126.41073509905</v>
      </c>
      <c r="BA1774" s="43"/>
      <c r="BC1774" s="2">
        <v>43665</v>
      </c>
      <c r="BD1774" t="str">
        <v>912828U2</v>
      </c>
      <c r="BE1774">
        <v>-0.159</v>
      </c>
      <c r="BF1774">
        <v>2.3610500000000001</v>
      </c>
      <c r="BG1774">
        <v>0.7873</v>
      </c>
      <c r="BH1774">
        <v>127.96875</v>
      </c>
      <c r="BI1774">
        <f>VLOOKUP(BD1774,工作表1!$K$3:$L$1000,2,FALSE)</f>
        <v>2</v>
      </c>
      <c r="BJ1774" t="str">
        <f>VLOOKUP(BD1774,工作表1!$K$3:$M$1000,3,FALSE)</f>
        <v>2026/11/15</v>
      </c>
      <c r="BK1774">
        <f t="shared" si="906"/>
        <v>2.0679500000000002</v>
      </c>
      <c r="BL1774">
        <f t="shared" si="907"/>
        <v>-6.7950000000000177E-2</v>
      </c>
      <c r="BM1774" s="43">
        <f t="shared" si="924"/>
        <v>43784</v>
      </c>
      <c r="BN1774" s="43">
        <f t="shared" si="908"/>
        <v>43921</v>
      </c>
      <c r="BO1774" s="45">
        <f t="shared" si="925"/>
        <v>0.36956521739130432</v>
      </c>
      <c r="BP1774" s="45">
        <f t="shared" si="926"/>
        <v>1.7558665872543182</v>
      </c>
      <c r="BQ1774" s="47">
        <f t="shared" si="927"/>
        <v>100.43697640404386</v>
      </c>
      <c r="BR1774" s="47">
        <f t="shared" si="928"/>
        <v>125.43242357355828</v>
      </c>
    </row>
    <row r="1775" spans="6:70" x14ac:dyDescent="0.25">
      <c r="F1775" s="2">
        <v>43717</v>
      </c>
      <c r="G1775">
        <v>1.8260000000000001</v>
      </c>
      <c r="H1775" s="43">
        <v>43752</v>
      </c>
      <c r="I1775">
        <v>1.6416999999999999</v>
      </c>
      <c r="L1775" s="2">
        <v>43665</v>
      </c>
      <c r="M1775" t="str">
        <v>9128286S</v>
      </c>
      <c r="N1775">
        <v>0.51480000000000004</v>
      </c>
      <c r="O1775">
        <v>2.2740399999999998</v>
      </c>
      <c r="P1775">
        <v>0.80720000000000003</v>
      </c>
      <c r="Q1775">
        <v>127.53125</v>
      </c>
      <c r="R1775">
        <f>VLOOKUP(M1775,工作表1!$A$3:$B$1000,2,FALSE)</f>
        <v>2.375</v>
      </c>
      <c r="S1775" t="str">
        <f>VLOOKUP(M1775,工作表1!$A$3:$C$1000,3,FALSE)</f>
        <v>2026/4/30</v>
      </c>
      <c r="T1775">
        <f t="shared" si="898"/>
        <v>2.0679500000000002</v>
      </c>
      <c r="U1775">
        <f t="shared" si="897"/>
        <v>0.30704999999999982</v>
      </c>
      <c r="V1775" s="43">
        <f t="shared" si="909"/>
        <v>43769</v>
      </c>
      <c r="W1775" s="43">
        <f t="shared" si="899"/>
        <v>43738</v>
      </c>
      <c r="X1775" s="45">
        <f t="shared" si="910"/>
        <v>0.53859289617486339</v>
      </c>
      <c r="Y1775" s="45">
        <f t="shared" si="911"/>
        <v>0.99407234822965784</v>
      </c>
      <c r="Z1775" s="47">
        <f t="shared" si="912"/>
        <v>102.91511881276259</v>
      </c>
      <c r="AA1775" s="47">
        <f t="shared" si="913"/>
        <v>126.91920446665894</v>
      </c>
      <c r="AB1775" s="45">
        <f t="shared" si="914"/>
        <v>1.9257</v>
      </c>
      <c r="AC1775" s="2" t="str">
        <f t="shared" si="900"/>
        <v>TY1</v>
      </c>
      <c r="AD1775">
        <f t="shared" si="901"/>
        <v>127.53125</v>
      </c>
      <c r="AE1775">
        <f t="shared" si="902"/>
        <v>127.96875</v>
      </c>
      <c r="AF1775" s="49">
        <f t="shared" si="929"/>
        <v>-0.4375</v>
      </c>
      <c r="AG1775" s="3">
        <f t="shared" si="915"/>
        <v>126.91920446665894</v>
      </c>
      <c r="AH1775">
        <f t="shared" si="916"/>
        <v>126.34608398870016</v>
      </c>
      <c r="AI1775" s="51">
        <f t="shared" si="917"/>
        <v>0.57312047795878129</v>
      </c>
      <c r="AJ1775" s="52">
        <f t="shared" si="918"/>
        <v>1.0106204779587813</v>
      </c>
      <c r="AK1775" s="2">
        <v>43665</v>
      </c>
      <c r="AL1775" t="str">
        <v>9128287B</v>
      </c>
      <c r="AM1775">
        <v>1.9649000000000001</v>
      </c>
      <c r="AN1775">
        <v>2.2173400000000001</v>
      </c>
      <c r="AO1775">
        <v>0.78069999999999995</v>
      </c>
      <c r="AP1775">
        <v>127.96875</v>
      </c>
      <c r="AQ1775">
        <f>VLOOKUP(AL1775,工作表1!$F$3:$G$1000,2,FALSE)</f>
        <v>1.875</v>
      </c>
      <c r="AR1775" t="str">
        <f>VLOOKUP(AL1775,工作表1!$F$3:$H$1000,3,FALSE)</f>
        <v>2026/6/30</v>
      </c>
      <c r="AS1775">
        <f t="shared" si="903"/>
        <v>2.0679500000000002</v>
      </c>
      <c r="AT1775">
        <f t="shared" si="904"/>
        <v>-0.19295000000000018</v>
      </c>
      <c r="AU1775" s="43">
        <f t="shared" si="919"/>
        <v>43830</v>
      </c>
      <c r="AV1775" s="43">
        <f t="shared" si="905"/>
        <v>43830</v>
      </c>
      <c r="AW1775" s="45">
        <f t="shared" si="920"/>
        <v>0.11270491803278689</v>
      </c>
      <c r="AX1775" s="45">
        <f t="shared" si="921"/>
        <v>0.94489669885470473</v>
      </c>
      <c r="AY1775" s="47">
        <f t="shared" si="922"/>
        <v>99.716699037101492</v>
      </c>
      <c r="AZ1775" s="47">
        <f t="shared" si="923"/>
        <v>126.34608398870016</v>
      </c>
      <c r="BA1775" s="43"/>
      <c r="BC1775" s="2">
        <v>43664</v>
      </c>
      <c r="BD1775" t="str">
        <v>912828U2</v>
      </c>
      <c r="BE1775">
        <v>1.5223</v>
      </c>
      <c r="BF1775">
        <v>2.3263500000000001</v>
      </c>
      <c r="BG1775">
        <v>0.7873</v>
      </c>
      <c r="BH1775">
        <v>128.0625</v>
      </c>
      <c r="BI1775">
        <f>VLOOKUP(BD1775,工作表1!$K$3:$L$1000,2,FALSE)</f>
        <v>2</v>
      </c>
      <c r="BJ1775" t="str">
        <f>VLOOKUP(BD1775,工作表1!$K$3:$M$1000,3,FALSE)</f>
        <v>2026/11/15</v>
      </c>
      <c r="BK1775">
        <f t="shared" si="906"/>
        <v>1.98</v>
      </c>
      <c r="BL1775">
        <f t="shared" si="907"/>
        <v>2.0000000000000018E-2</v>
      </c>
      <c r="BM1775" s="43">
        <f t="shared" si="924"/>
        <v>43784</v>
      </c>
      <c r="BN1775" s="43">
        <f t="shared" si="908"/>
        <v>43921</v>
      </c>
      <c r="BO1775" s="45">
        <f t="shared" si="925"/>
        <v>0.35326086956521741</v>
      </c>
      <c r="BP1775" s="45">
        <f t="shared" si="926"/>
        <v>1.7560005955926146</v>
      </c>
      <c r="BQ1775" s="47">
        <f t="shared" si="927"/>
        <v>100.54416641135019</v>
      </c>
      <c r="BR1775" s="47">
        <f t="shared" si="928"/>
        <v>125.46377002080223</v>
      </c>
    </row>
    <row r="1776" spans="6:70" x14ac:dyDescent="0.25">
      <c r="F1776" s="2">
        <v>43714</v>
      </c>
      <c r="G1776">
        <v>1.833</v>
      </c>
      <c r="H1776" s="43">
        <v>43749</v>
      </c>
      <c r="I1776">
        <v>1.6416999999999999</v>
      </c>
      <c r="L1776" s="2">
        <v>43664</v>
      </c>
      <c r="M1776" t="str">
        <v>9128286S</v>
      </c>
      <c r="N1776">
        <v>1.4982</v>
      </c>
      <c r="O1776">
        <v>2.1700599999999999</v>
      </c>
      <c r="P1776">
        <v>0.80720000000000003</v>
      </c>
      <c r="Q1776">
        <v>127.640625</v>
      </c>
      <c r="R1776">
        <f>VLOOKUP(M1776,工作表1!$A$3:$B$1000,2,FALSE)</f>
        <v>2.375</v>
      </c>
      <c r="S1776" t="str">
        <f>VLOOKUP(M1776,工作表1!$A$3:$C$1000,3,FALSE)</f>
        <v>2026/4/30</v>
      </c>
      <c r="T1776">
        <f t="shared" si="898"/>
        <v>1.98</v>
      </c>
      <c r="U1776">
        <f t="shared" si="897"/>
        <v>0.39500000000000002</v>
      </c>
      <c r="V1776" s="43">
        <f t="shared" si="909"/>
        <v>43769</v>
      </c>
      <c r="W1776" s="43">
        <f t="shared" si="899"/>
        <v>43738</v>
      </c>
      <c r="X1776" s="45">
        <f t="shared" si="910"/>
        <v>0.51912568306010931</v>
      </c>
      <c r="Y1776" s="45">
        <f t="shared" si="911"/>
        <v>0.99412568306010929</v>
      </c>
      <c r="Z1776" s="47">
        <f t="shared" si="912"/>
        <v>103.03833354173881</v>
      </c>
      <c r="AA1776" s="47">
        <f t="shared" si="913"/>
        <v>127.02501677618781</v>
      </c>
      <c r="AB1776" s="45">
        <f t="shared" si="914"/>
        <v>1.8822000000000001</v>
      </c>
      <c r="AC1776" s="2" t="str">
        <f t="shared" si="900"/>
        <v>TY1</v>
      </c>
      <c r="AD1776">
        <f t="shared" si="901"/>
        <v>127.640625</v>
      </c>
      <c r="AE1776">
        <f t="shared" si="902"/>
        <v>128.0625</v>
      </c>
      <c r="AF1776" s="49">
        <f t="shared" si="929"/>
        <v>-0.421875</v>
      </c>
      <c r="AG1776" s="3">
        <f t="shared" si="915"/>
        <v>127.02501677618781</v>
      </c>
      <c r="AH1776">
        <f t="shared" si="916"/>
        <v>126.4051286136657</v>
      </c>
      <c r="AI1776" s="51">
        <f t="shared" si="917"/>
        <v>0.6198881625221162</v>
      </c>
      <c r="AJ1776" s="52">
        <f t="shared" si="918"/>
        <v>1.0417631625221162</v>
      </c>
      <c r="AK1776" s="2">
        <v>43664</v>
      </c>
      <c r="AL1776" t="str">
        <v>9128287B</v>
      </c>
      <c r="AM1776">
        <v>3.3603999999999998</v>
      </c>
      <c r="AN1776">
        <v>2.16371</v>
      </c>
      <c r="AO1776">
        <v>0.78069999999999995</v>
      </c>
      <c r="AP1776">
        <v>128.0625</v>
      </c>
      <c r="AQ1776">
        <f>VLOOKUP(AL1776,工作表1!$F$3:$G$1000,2,FALSE)</f>
        <v>1.875</v>
      </c>
      <c r="AR1776" t="str">
        <f>VLOOKUP(AL1776,工作表1!$F$3:$H$1000,3,FALSE)</f>
        <v>2026/6/30</v>
      </c>
      <c r="AS1776">
        <f t="shared" si="903"/>
        <v>1.98</v>
      </c>
      <c r="AT1776">
        <f t="shared" si="904"/>
        <v>-0.10499999999999998</v>
      </c>
      <c r="AU1776" s="43">
        <f t="shared" si="919"/>
        <v>43830</v>
      </c>
      <c r="AV1776" s="43">
        <f t="shared" si="905"/>
        <v>43830</v>
      </c>
      <c r="AW1776" s="45">
        <f t="shared" si="920"/>
        <v>9.7336065573770503E-2</v>
      </c>
      <c r="AX1776" s="45">
        <f t="shared" si="921"/>
        <v>0.9449388052997979</v>
      </c>
      <c r="AY1776" s="47">
        <f t="shared" si="922"/>
        <v>99.823074319647716</v>
      </c>
      <c r="AZ1776" s="47">
        <f t="shared" si="923"/>
        <v>126.4051286136657</v>
      </c>
      <c r="BA1776" s="43"/>
      <c r="BC1776" s="2">
        <v>43663</v>
      </c>
      <c r="BD1776" t="str">
        <v>912828U2</v>
      </c>
      <c r="BE1776">
        <v>4.8884999999999996</v>
      </c>
      <c r="BF1776">
        <v>2.3313199999999998</v>
      </c>
      <c r="BG1776">
        <v>0.7873</v>
      </c>
      <c r="BH1776">
        <v>127.765625</v>
      </c>
      <c r="BI1776">
        <f>VLOOKUP(BD1776,工作表1!$K$3:$L$1000,2,FALSE)</f>
        <v>2</v>
      </c>
      <c r="BJ1776" t="str">
        <f>VLOOKUP(BD1776,工作表1!$K$3:$M$1000,3,FALSE)</f>
        <v>2026/11/15</v>
      </c>
      <c r="BK1776">
        <f t="shared" si="906"/>
        <v>2.05558</v>
      </c>
      <c r="BL1776">
        <f t="shared" si="907"/>
        <v>-5.5579999999999963E-2</v>
      </c>
      <c r="BM1776" s="43">
        <f t="shared" si="924"/>
        <v>43784</v>
      </c>
      <c r="BN1776" s="43">
        <f t="shared" si="908"/>
        <v>43921</v>
      </c>
      <c r="BO1776" s="45">
        <f t="shared" si="925"/>
        <v>0.34782608695652173</v>
      </c>
      <c r="BP1776" s="45">
        <f t="shared" si="926"/>
        <v>1.7560452650387135</v>
      </c>
      <c r="BQ1776" s="47">
        <f t="shared" si="927"/>
        <v>100.30981027808409</v>
      </c>
      <c r="BR1776" s="47">
        <f t="shared" si="928"/>
        <v>125.22586711341104</v>
      </c>
    </row>
    <row r="1777" spans="6:70" x14ac:dyDescent="0.25">
      <c r="F1777" s="2">
        <v>43713</v>
      </c>
      <c r="G1777">
        <v>1.8260000000000001</v>
      </c>
      <c r="H1777" s="43">
        <v>43748</v>
      </c>
      <c r="I1777">
        <v>1.5774999999999999</v>
      </c>
      <c r="L1777" s="2">
        <v>43663</v>
      </c>
      <c r="M1777" t="str">
        <v>9128286S</v>
      </c>
      <c r="N1777">
        <v>1.768</v>
      </c>
      <c r="O1777">
        <v>2.2848299999999999</v>
      </c>
      <c r="P1777">
        <v>0.80720000000000003</v>
      </c>
      <c r="Q1777">
        <v>127.359375</v>
      </c>
      <c r="R1777">
        <f>VLOOKUP(M1777,工作表1!$A$3:$B$1000,2,FALSE)</f>
        <v>2.375</v>
      </c>
      <c r="S1777" t="str">
        <f>VLOOKUP(M1777,工作表1!$A$3:$C$1000,3,FALSE)</f>
        <v>2026/4/30</v>
      </c>
      <c r="T1777">
        <f t="shared" si="898"/>
        <v>2.05558</v>
      </c>
      <c r="U1777">
        <f t="shared" si="897"/>
        <v>0.31942000000000004</v>
      </c>
      <c r="V1777" s="43">
        <f t="shared" si="909"/>
        <v>43769</v>
      </c>
      <c r="W1777" s="43">
        <f t="shared" si="899"/>
        <v>43738</v>
      </c>
      <c r="X1777" s="45">
        <f t="shared" si="910"/>
        <v>0.51263661202185795</v>
      </c>
      <c r="Y1777" s="45">
        <f t="shared" si="911"/>
        <v>0.99414346133692644</v>
      </c>
      <c r="Z1777" s="47">
        <f t="shared" si="912"/>
        <v>102.78772197068066</v>
      </c>
      <c r="AA1777" s="47">
        <f t="shared" si="913"/>
        <v>126.72524443957425</v>
      </c>
      <c r="AB1777" s="45">
        <f t="shared" si="914"/>
        <v>1.9208000000000001</v>
      </c>
      <c r="AC1777" s="2" t="str">
        <f t="shared" si="900"/>
        <v>TY1</v>
      </c>
      <c r="AD1777">
        <f t="shared" si="901"/>
        <v>127.359375</v>
      </c>
      <c r="AE1777">
        <f t="shared" si="902"/>
        <v>127.765625</v>
      </c>
      <c r="AF1777" s="49">
        <f t="shared" si="929"/>
        <v>-0.40625</v>
      </c>
      <c r="AG1777" s="3">
        <f t="shared" si="915"/>
        <v>126.72524443957425</v>
      </c>
      <c r="AH1777">
        <f t="shared" si="916"/>
        <v>126.16102569471124</v>
      </c>
      <c r="AI1777" s="51">
        <f t="shared" si="917"/>
        <v>0.56421874486301249</v>
      </c>
      <c r="AJ1777" s="52">
        <f t="shared" si="918"/>
        <v>0.97046874486301249</v>
      </c>
      <c r="AK1777" s="2">
        <v>43663</v>
      </c>
      <c r="AL1777" t="str">
        <v>9128287B</v>
      </c>
      <c r="AM1777">
        <v>5.9843000000000002</v>
      </c>
      <c r="AN1777">
        <v>2.13822</v>
      </c>
      <c r="AO1777">
        <v>0.78069999999999995</v>
      </c>
      <c r="AP1777">
        <v>127.765625</v>
      </c>
      <c r="AQ1777">
        <f>VLOOKUP(AL1777,工作表1!$F$3:$G$1000,2,FALSE)</f>
        <v>1.875</v>
      </c>
      <c r="AR1777" t="str">
        <f>VLOOKUP(AL1777,工作表1!$F$3:$H$1000,3,FALSE)</f>
        <v>2026/6/30</v>
      </c>
      <c r="AS1777">
        <f t="shared" si="903"/>
        <v>2.05558</v>
      </c>
      <c r="AT1777">
        <f t="shared" si="904"/>
        <v>-0.18057999999999996</v>
      </c>
      <c r="AU1777" s="43">
        <f t="shared" si="919"/>
        <v>43830</v>
      </c>
      <c r="AV1777" s="43">
        <f t="shared" si="905"/>
        <v>43830</v>
      </c>
      <c r="AW1777" s="45">
        <f t="shared" si="920"/>
        <v>9.2213114754098352E-2</v>
      </c>
      <c r="AX1777" s="45">
        <f t="shared" si="921"/>
        <v>0.94495284078149566</v>
      </c>
      <c r="AY1777" s="47">
        <f t="shared" si="922"/>
        <v>99.604552940987404</v>
      </c>
      <c r="AZ1777" s="47">
        <f t="shared" si="923"/>
        <v>126.16102569471124</v>
      </c>
      <c r="BA1777" s="43"/>
      <c r="BC1777" s="2">
        <v>43662</v>
      </c>
      <c r="BD1777" t="str">
        <v>912828U2</v>
      </c>
      <c r="BE1777">
        <v>5.4715999999999996</v>
      </c>
      <c r="BF1777">
        <v>2.32985</v>
      </c>
      <c r="BG1777">
        <v>0.7873</v>
      </c>
      <c r="BH1777">
        <v>127.28125</v>
      </c>
      <c r="BI1777">
        <f>VLOOKUP(BD1777,工作表1!$K$3:$L$1000,2,FALSE)</f>
        <v>2</v>
      </c>
      <c r="BJ1777" t="str">
        <f>VLOOKUP(BD1777,工作表1!$K$3:$M$1000,3,FALSE)</f>
        <v>2026/11/15</v>
      </c>
      <c r="BK1777">
        <f t="shared" si="906"/>
        <v>2.0760000000000001</v>
      </c>
      <c r="BL1777">
        <f t="shared" si="907"/>
        <v>-7.6000000000000068E-2</v>
      </c>
      <c r="BM1777" s="43">
        <f t="shared" si="924"/>
        <v>43784</v>
      </c>
      <c r="BN1777" s="43">
        <f t="shared" si="908"/>
        <v>43921</v>
      </c>
      <c r="BO1777" s="45">
        <f t="shared" si="925"/>
        <v>0.34239130434782611</v>
      </c>
      <c r="BP1777" s="45">
        <f t="shared" si="926"/>
        <v>1.7560899344848124</v>
      </c>
      <c r="BQ1777" s="47">
        <f t="shared" si="927"/>
        <v>99.934891556714774</v>
      </c>
      <c r="BR1777" s="47">
        <f t="shared" si="928"/>
        <v>124.75974874488983</v>
      </c>
    </row>
    <row r="1778" spans="6:70" x14ac:dyDescent="0.25">
      <c r="F1778" s="2">
        <v>43712</v>
      </c>
      <c r="G1778">
        <v>1.8009999999999999</v>
      </c>
      <c r="H1778" s="43">
        <v>43747</v>
      </c>
      <c r="I1778">
        <v>1.4923999999999999</v>
      </c>
      <c r="L1778" s="2">
        <v>43662</v>
      </c>
      <c r="M1778" t="str">
        <v>9128286S</v>
      </c>
      <c r="N1778">
        <v>2.1996000000000002</v>
      </c>
      <c r="O1778">
        <v>2.2485300000000001</v>
      </c>
      <c r="P1778">
        <v>0.80720000000000003</v>
      </c>
      <c r="Q1778">
        <v>126.921875</v>
      </c>
      <c r="R1778">
        <f>VLOOKUP(M1778,工作表1!$A$3:$B$1000,2,FALSE)</f>
        <v>2.375</v>
      </c>
      <c r="S1778" t="str">
        <f>VLOOKUP(M1778,工作表1!$A$3:$C$1000,3,FALSE)</f>
        <v>2026/4/30</v>
      </c>
      <c r="T1778">
        <f t="shared" si="898"/>
        <v>2.0760000000000001</v>
      </c>
      <c r="U1778">
        <f t="shared" si="897"/>
        <v>0.29899999999999993</v>
      </c>
      <c r="V1778" s="43">
        <f t="shared" si="909"/>
        <v>43769</v>
      </c>
      <c r="W1778" s="43">
        <f t="shared" si="899"/>
        <v>43738</v>
      </c>
      <c r="X1778" s="45">
        <f t="shared" si="910"/>
        <v>0.50614754098360648</v>
      </c>
      <c r="Y1778" s="45">
        <f t="shared" si="911"/>
        <v>0.99416123961374336</v>
      </c>
      <c r="Z1778" s="47">
        <f t="shared" si="912"/>
        <v>102.4442262180483</v>
      </c>
      <c r="AA1778" s="47">
        <f t="shared" si="913"/>
        <v>126.29668622665744</v>
      </c>
      <c r="AB1778" s="45">
        <f t="shared" si="914"/>
        <v>1.974</v>
      </c>
      <c r="AC1778" s="2" t="str">
        <f t="shared" si="900"/>
        <v>TY1</v>
      </c>
      <c r="AD1778">
        <f t="shared" si="901"/>
        <v>126.921875</v>
      </c>
      <c r="AE1778">
        <f t="shared" si="902"/>
        <v>127.28125</v>
      </c>
      <c r="AF1778" s="49">
        <f t="shared" si="929"/>
        <v>-0.359375</v>
      </c>
      <c r="AG1778" s="3">
        <f t="shared" si="915"/>
        <v>126.29668622665744</v>
      </c>
      <c r="AH1778">
        <f t="shared" si="916"/>
        <v>125.70452978914446</v>
      </c>
      <c r="AI1778" s="51">
        <f t="shared" si="917"/>
        <v>0.5921564375129833</v>
      </c>
      <c r="AJ1778" s="52">
        <f t="shared" si="918"/>
        <v>0.9515314375129833</v>
      </c>
      <c r="AK1778" s="2">
        <v>43662</v>
      </c>
      <c r="AL1778" t="str">
        <v>9128287B</v>
      </c>
      <c r="AM1778">
        <v>6.8617999999999997</v>
      </c>
      <c r="AN1778">
        <v>2.1036700000000002</v>
      </c>
      <c r="AO1778">
        <v>0.78069999999999995</v>
      </c>
      <c r="AP1778">
        <v>127.28125</v>
      </c>
      <c r="AQ1778">
        <f>VLOOKUP(AL1778,工作表1!$F$3:$G$1000,2,FALSE)</f>
        <v>1.875</v>
      </c>
      <c r="AR1778" t="str">
        <f>VLOOKUP(AL1778,工作表1!$F$3:$H$1000,3,FALSE)</f>
        <v>2026/6/30</v>
      </c>
      <c r="AS1778">
        <f t="shared" si="903"/>
        <v>2.0760000000000001</v>
      </c>
      <c r="AT1778">
        <f t="shared" si="904"/>
        <v>-0.20100000000000007</v>
      </c>
      <c r="AU1778" s="43">
        <f t="shared" si="919"/>
        <v>43830</v>
      </c>
      <c r="AV1778" s="43">
        <f t="shared" si="905"/>
        <v>43830</v>
      </c>
      <c r="AW1778" s="45">
        <f t="shared" si="920"/>
        <v>8.7090163934426229E-2</v>
      </c>
      <c r="AX1778" s="45">
        <f t="shared" si="921"/>
        <v>0.94496687626319342</v>
      </c>
      <c r="AY1778" s="47">
        <f t="shared" si="922"/>
        <v>99.245384579901071</v>
      </c>
      <c r="AZ1778" s="47">
        <f t="shared" si="923"/>
        <v>125.70452978914446</v>
      </c>
      <c r="BA1778" s="43"/>
      <c r="BC1778" s="2">
        <v>43661</v>
      </c>
      <c r="BD1778" t="str">
        <v>912828U2</v>
      </c>
      <c r="BE1778">
        <v>4.8783000000000003</v>
      </c>
      <c r="BF1778">
        <v>2.33203</v>
      </c>
      <c r="BG1778">
        <v>0.7873</v>
      </c>
      <c r="BH1778">
        <v>127.546875</v>
      </c>
      <c r="BI1778">
        <f>VLOOKUP(BD1778,工作表1!$K$3:$L$1000,2,FALSE)</f>
        <v>2</v>
      </c>
      <c r="BJ1778" t="str">
        <f>VLOOKUP(BD1778,工作表1!$K$3:$M$1000,3,FALSE)</f>
        <v>2026/11/15</v>
      </c>
      <c r="BK1778">
        <f t="shared" si="906"/>
        <v>2.08</v>
      </c>
      <c r="BL1778">
        <f t="shared" si="907"/>
        <v>-8.0000000000000071E-2</v>
      </c>
      <c r="BM1778" s="43">
        <f t="shared" si="924"/>
        <v>43784</v>
      </c>
      <c r="BN1778" s="43">
        <f t="shared" si="908"/>
        <v>43921</v>
      </c>
      <c r="BO1778" s="45">
        <f t="shared" si="925"/>
        <v>0.33695652173913043</v>
      </c>
      <c r="BP1778" s="45">
        <f t="shared" si="926"/>
        <v>1.7561346039309111</v>
      </c>
      <c r="BQ1778" s="47">
        <f t="shared" si="927"/>
        <v>100.12528027332377</v>
      </c>
      <c r="BR1778" s="47">
        <f t="shared" si="928"/>
        <v>124.9968027435031</v>
      </c>
    </row>
    <row r="1779" spans="6:70" x14ac:dyDescent="0.25">
      <c r="F1779" s="2">
        <v>43711</v>
      </c>
      <c r="G1779">
        <v>1.806</v>
      </c>
      <c r="H1779" s="43">
        <v>43746</v>
      </c>
      <c r="I1779">
        <v>1.4407000000000001</v>
      </c>
      <c r="L1779" s="2">
        <v>43661</v>
      </c>
      <c r="M1779" t="str">
        <v>9128286S</v>
      </c>
      <c r="N1779">
        <v>2.133</v>
      </c>
      <c r="O1779">
        <v>2.2379199999999999</v>
      </c>
      <c r="P1779">
        <v>0.80720000000000003</v>
      </c>
      <c r="Q1779">
        <v>127.171875</v>
      </c>
      <c r="R1779">
        <f>VLOOKUP(M1779,工作表1!$A$3:$B$1000,2,FALSE)</f>
        <v>2.375</v>
      </c>
      <c r="S1779" t="str">
        <f>VLOOKUP(M1779,工作表1!$A$3:$C$1000,3,FALSE)</f>
        <v>2026/4/30</v>
      </c>
      <c r="T1779">
        <f t="shared" si="898"/>
        <v>2.08</v>
      </c>
      <c r="U1779">
        <f t="shared" si="897"/>
        <v>0.29499999999999993</v>
      </c>
      <c r="V1779" s="43">
        <f t="shared" si="909"/>
        <v>43769</v>
      </c>
      <c r="W1779" s="43">
        <f t="shared" si="899"/>
        <v>43738</v>
      </c>
      <c r="X1779" s="45">
        <f t="shared" si="910"/>
        <v>0.49965846994535523</v>
      </c>
      <c r="Y1779" s="45">
        <f t="shared" si="911"/>
        <v>0.99417901789056073</v>
      </c>
      <c r="Z1779" s="47">
        <f t="shared" si="912"/>
        <v>102.63475456877272</v>
      </c>
      <c r="AA1779" s="47">
        <f t="shared" si="913"/>
        <v>126.52555009421235</v>
      </c>
      <c r="AB1779" s="45">
        <f t="shared" si="914"/>
        <v>1.9570000000000001</v>
      </c>
      <c r="AC1779" s="2" t="str">
        <f t="shared" si="900"/>
        <v>TY1</v>
      </c>
      <c r="AD1779">
        <f t="shared" si="901"/>
        <v>127.171875</v>
      </c>
      <c r="AE1779">
        <f t="shared" si="902"/>
        <v>127.546875</v>
      </c>
      <c r="AF1779" s="49">
        <f t="shared" si="929"/>
        <v>-0.375</v>
      </c>
      <c r="AG1779" s="3">
        <f t="shared" si="915"/>
        <v>126.52555009421235</v>
      </c>
      <c r="AH1779">
        <f t="shared" si="916"/>
        <v>125.94386386873309</v>
      </c>
      <c r="AI1779" s="51">
        <f t="shared" si="917"/>
        <v>0.58168622547925963</v>
      </c>
      <c r="AJ1779" s="52">
        <f t="shared" si="918"/>
        <v>0.95668622547925963</v>
      </c>
      <c r="AK1779" s="2">
        <v>43661</v>
      </c>
      <c r="AL1779" t="str">
        <v>9128287B</v>
      </c>
      <c r="AM1779">
        <v>6.4947999999999997</v>
      </c>
      <c r="AN1779">
        <v>2.1070500000000001</v>
      </c>
      <c r="AO1779">
        <v>0.78069999999999995</v>
      </c>
      <c r="AP1779">
        <v>127.546875</v>
      </c>
      <c r="AQ1779">
        <f>VLOOKUP(AL1779,工作表1!$F$3:$G$1000,2,FALSE)</f>
        <v>1.875</v>
      </c>
      <c r="AR1779" t="str">
        <f>VLOOKUP(AL1779,工作表1!$F$3:$H$1000,3,FALSE)</f>
        <v>2026/6/30</v>
      </c>
      <c r="AS1779">
        <f t="shared" si="903"/>
        <v>2.08</v>
      </c>
      <c r="AT1779">
        <f t="shared" si="904"/>
        <v>-0.20500000000000007</v>
      </c>
      <c r="AU1779" s="43">
        <f t="shared" si="919"/>
        <v>43830</v>
      </c>
      <c r="AV1779" s="43">
        <f t="shared" si="905"/>
        <v>43830</v>
      </c>
      <c r="AW1779" s="45">
        <f t="shared" si="920"/>
        <v>8.1967213114754092E-2</v>
      </c>
      <c r="AX1779" s="45">
        <f t="shared" si="921"/>
        <v>0.94498091174489107</v>
      </c>
      <c r="AY1779" s="47">
        <f t="shared" si="922"/>
        <v>99.436999910447767</v>
      </c>
      <c r="AZ1779" s="47">
        <f t="shared" si="923"/>
        <v>125.94386386873309</v>
      </c>
      <c r="BA1779" s="43"/>
      <c r="BC1779" s="2">
        <v>43658</v>
      </c>
      <c r="BD1779" t="str">
        <v>912828U2</v>
      </c>
      <c r="BE1779">
        <v>4.4893999999999998</v>
      </c>
      <c r="BF1779">
        <v>2.3505500000000001</v>
      </c>
      <c r="BG1779">
        <v>0.7873</v>
      </c>
      <c r="BH1779">
        <v>127.484375</v>
      </c>
      <c r="BI1779">
        <f>VLOOKUP(BD1779,工作表1!$K$3:$L$1000,2,FALSE)</f>
        <v>2</v>
      </c>
      <c r="BJ1779" t="str">
        <f>VLOOKUP(BD1779,工作表1!$K$3:$M$1000,3,FALSE)</f>
        <v>2026/11/15</v>
      </c>
      <c r="BK1779">
        <f t="shared" si="906"/>
        <v>2.0990000000000002</v>
      </c>
      <c r="BL1779">
        <f t="shared" si="907"/>
        <v>-9.9000000000000199E-2</v>
      </c>
      <c r="BM1779" s="43">
        <f t="shared" si="924"/>
        <v>43784</v>
      </c>
      <c r="BN1779" s="43">
        <f t="shared" si="908"/>
        <v>43921</v>
      </c>
      <c r="BO1779" s="45">
        <f t="shared" si="925"/>
        <v>0.33152173913043476</v>
      </c>
      <c r="BP1779" s="45">
        <f t="shared" si="926"/>
        <v>1.7561792733770101</v>
      </c>
      <c r="BQ1779" s="47">
        <f t="shared" si="927"/>
        <v>100.06257609618996</v>
      </c>
      <c r="BR1779" s="47">
        <f t="shared" si="928"/>
        <v>124.92617563175533</v>
      </c>
    </row>
    <row r="1780" spans="6:70" x14ac:dyDescent="0.25">
      <c r="F1780" s="2">
        <v>43710</v>
      </c>
      <c r="G1780">
        <v>1.8380000000000001</v>
      </c>
      <c r="H1780" s="43">
        <v>43745</v>
      </c>
      <c r="I1780">
        <v>1.476</v>
      </c>
      <c r="L1780" s="2">
        <v>43658</v>
      </c>
      <c r="M1780" t="str">
        <v>9128286S</v>
      </c>
      <c r="N1780">
        <v>1.7692000000000001</v>
      </c>
      <c r="O1780">
        <v>2.2942499999999999</v>
      </c>
      <c r="P1780">
        <v>0.80720000000000003</v>
      </c>
      <c r="Q1780">
        <v>127.109375</v>
      </c>
      <c r="R1780">
        <f>VLOOKUP(M1780,工作表1!$A$3:$B$1000,2,FALSE)</f>
        <v>2.375</v>
      </c>
      <c r="S1780" t="str">
        <f>VLOOKUP(M1780,工作表1!$A$3:$C$1000,3,FALSE)</f>
        <v>2026/4/30</v>
      </c>
      <c r="T1780">
        <f t="shared" si="898"/>
        <v>2.0990000000000002</v>
      </c>
      <c r="U1780">
        <f t="shared" si="897"/>
        <v>0.2759999999999998</v>
      </c>
      <c r="V1780" s="43">
        <f t="shared" si="909"/>
        <v>43769</v>
      </c>
      <c r="W1780" s="43">
        <f t="shared" si="899"/>
        <v>43738</v>
      </c>
      <c r="X1780" s="45">
        <f t="shared" si="910"/>
        <v>0.49316939890710387</v>
      </c>
      <c r="Y1780" s="45">
        <f t="shared" si="911"/>
        <v>0.99419679616737788</v>
      </c>
      <c r="Z1780" s="47">
        <f t="shared" si="912"/>
        <v>102.57168766355031</v>
      </c>
      <c r="AA1780" s="47">
        <f t="shared" si="913"/>
        <v>126.44424956584149</v>
      </c>
      <c r="AB1780" s="45">
        <f t="shared" si="914"/>
        <v>1.9836</v>
      </c>
      <c r="AC1780" s="2" t="str">
        <f t="shared" si="900"/>
        <v>TY1</v>
      </c>
      <c r="AD1780">
        <f t="shared" si="901"/>
        <v>127.109375</v>
      </c>
      <c r="AE1780">
        <f t="shared" si="902"/>
        <v>127.484375</v>
      </c>
      <c r="AF1780" s="49">
        <f t="shared" si="929"/>
        <v>-0.375</v>
      </c>
      <c r="AG1780" s="3">
        <f t="shared" si="915"/>
        <v>126.44424956584149</v>
      </c>
      <c r="AH1780">
        <f t="shared" si="916"/>
        <v>125.86641764602123</v>
      </c>
      <c r="AI1780" s="51">
        <f t="shared" si="917"/>
        <v>0.57783191982025528</v>
      </c>
      <c r="AJ1780" s="52">
        <f t="shared" si="918"/>
        <v>0.95283191982025528</v>
      </c>
      <c r="AK1780" s="2">
        <v>43658</v>
      </c>
      <c r="AL1780" t="str">
        <v>9128287B</v>
      </c>
      <c r="AM1780">
        <v>6.1073000000000004</v>
      </c>
      <c r="AN1780">
        <v>2.1362700000000001</v>
      </c>
      <c r="AO1780">
        <v>0.78069999999999995</v>
      </c>
      <c r="AP1780">
        <v>127.484375</v>
      </c>
      <c r="AQ1780">
        <f>VLOOKUP(AL1780,工作表1!$F$3:$G$1000,2,FALSE)</f>
        <v>1.875</v>
      </c>
      <c r="AR1780" t="str">
        <f>VLOOKUP(AL1780,工作表1!$F$3:$H$1000,3,FALSE)</f>
        <v>2026/6/30</v>
      </c>
      <c r="AS1780">
        <f t="shared" si="903"/>
        <v>2.0990000000000002</v>
      </c>
      <c r="AT1780">
        <f t="shared" si="904"/>
        <v>-0.2240000000000002</v>
      </c>
      <c r="AU1780" s="43">
        <f t="shared" si="919"/>
        <v>43830</v>
      </c>
      <c r="AV1780" s="43">
        <f t="shared" si="905"/>
        <v>43830</v>
      </c>
      <c r="AW1780" s="45">
        <f t="shared" si="920"/>
        <v>7.6844262295081955E-2</v>
      </c>
      <c r="AX1780" s="45">
        <f t="shared" si="921"/>
        <v>0.94499494722658883</v>
      </c>
      <c r="AY1780" s="47">
        <f t="shared" si="922"/>
        <v>99.374240970099621</v>
      </c>
      <c r="AZ1780" s="47">
        <f t="shared" si="923"/>
        <v>125.86641764602123</v>
      </c>
      <c r="BA1780" s="43"/>
      <c r="BC1780" s="2">
        <v>43657</v>
      </c>
      <c r="BD1780" t="str">
        <v>912828U2</v>
      </c>
      <c r="BE1780">
        <v>1.7963</v>
      </c>
      <c r="BF1780">
        <v>2.3639899999999998</v>
      </c>
      <c r="BG1780">
        <v>0.7873</v>
      </c>
      <c r="BH1780">
        <v>127.359375</v>
      </c>
      <c r="BI1780">
        <f>VLOOKUP(BD1780,工作表1!$K$3:$L$1000,2,FALSE)</f>
        <v>2</v>
      </c>
      <c r="BJ1780" t="str">
        <f>VLOOKUP(BD1780,工作表1!$K$3:$M$1000,3,FALSE)</f>
        <v>2026/11/15</v>
      </c>
      <c r="BK1780">
        <f t="shared" si="906"/>
        <v>2.1179999999999999</v>
      </c>
      <c r="BL1780">
        <f t="shared" si="907"/>
        <v>-0.11799999999999988</v>
      </c>
      <c r="BM1780" s="43">
        <f t="shared" si="924"/>
        <v>43784</v>
      </c>
      <c r="BN1780" s="43">
        <f t="shared" si="908"/>
        <v>43921</v>
      </c>
      <c r="BO1780" s="45">
        <f t="shared" si="925"/>
        <v>0.31521739130434784</v>
      </c>
      <c r="BP1780" s="45">
        <f t="shared" si="926"/>
        <v>1.7563132817153069</v>
      </c>
      <c r="BQ1780" s="47">
        <f t="shared" si="927"/>
        <v>99.96607754239065</v>
      </c>
      <c r="BR1780" s="47">
        <f t="shared" si="928"/>
        <v>124.79620233642609</v>
      </c>
    </row>
    <row r="1781" spans="6:70" x14ac:dyDescent="0.25">
      <c r="F1781" s="2">
        <v>43707</v>
      </c>
      <c r="G1781">
        <v>1.851</v>
      </c>
      <c r="H1781" s="43">
        <v>43742</v>
      </c>
      <c r="I1781">
        <v>1.4432</v>
      </c>
      <c r="L1781" s="2">
        <v>43657</v>
      </c>
      <c r="M1781" t="str">
        <v>9128286S</v>
      </c>
      <c r="N1781">
        <v>0.79249999999999998</v>
      </c>
      <c r="O1781">
        <v>2.3327599999999999</v>
      </c>
      <c r="P1781">
        <v>0.80720000000000003</v>
      </c>
      <c r="Q1781">
        <v>126.984375</v>
      </c>
      <c r="R1781">
        <f>VLOOKUP(M1781,工作表1!$A$3:$B$1000,2,FALSE)</f>
        <v>2.375</v>
      </c>
      <c r="S1781" t="str">
        <f>VLOOKUP(M1781,工作表1!$A$3:$C$1000,3,FALSE)</f>
        <v>2026/4/30</v>
      </c>
      <c r="T1781">
        <f t="shared" si="898"/>
        <v>2.1179999999999999</v>
      </c>
      <c r="U1781">
        <f t="shared" si="897"/>
        <v>0.25700000000000012</v>
      </c>
      <c r="V1781" s="43">
        <f t="shared" si="909"/>
        <v>43769</v>
      </c>
      <c r="W1781" s="43">
        <f t="shared" si="899"/>
        <v>43738</v>
      </c>
      <c r="X1781" s="45">
        <f t="shared" si="910"/>
        <v>0.47370218579234974</v>
      </c>
      <c r="Y1781" s="45">
        <f t="shared" si="911"/>
        <v>0.99425013099782911</v>
      </c>
      <c r="Z1781" s="47">
        <f t="shared" si="912"/>
        <v>102.47531492767072</v>
      </c>
      <c r="AA1781" s="47">
        <f t="shared" si="913"/>
        <v>126.30567115797938</v>
      </c>
      <c r="AB1781" s="45">
        <f t="shared" si="914"/>
        <v>2.0028999999999999</v>
      </c>
      <c r="AC1781" s="2" t="str">
        <f t="shared" si="900"/>
        <v>TY1</v>
      </c>
      <c r="AD1781">
        <f t="shared" si="901"/>
        <v>126.984375</v>
      </c>
      <c r="AE1781">
        <f t="shared" si="902"/>
        <v>127.359375</v>
      </c>
      <c r="AF1781" s="49">
        <f t="shared" si="929"/>
        <v>-0.375</v>
      </c>
      <c r="AG1781" s="3">
        <f t="shared" si="915"/>
        <v>126.30567115797938</v>
      </c>
      <c r="AH1781">
        <f t="shared" si="916"/>
        <v>125.72768620596902</v>
      </c>
      <c r="AI1781" s="51">
        <f t="shared" si="917"/>
        <v>0.57798495201035394</v>
      </c>
      <c r="AJ1781" s="52">
        <f t="shared" si="918"/>
        <v>0.95298495201035394</v>
      </c>
      <c r="AK1781" s="2">
        <v>43657</v>
      </c>
      <c r="AL1781" t="str">
        <v>9128287B</v>
      </c>
      <c r="AM1781">
        <v>4.2877999999999998</v>
      </c>
      <c r="AN1781">
        <v>2.15869</v>
      </c>
      <c r="AO1781">
        <v>0.78069999999999995</v>
      </c>
      <c r="AP1781">
        <v>127.359375</v>
      </c>
      <c r="AQ1781">
        <f>VLOOKUP(AL1781,工作表1!$F$3:$G$1000,2,FALSE)</f>
        <v>1.875</v>
      </c>
      <c r="AR1781" t="str">
        <f>VLOOKUP(AL1781,工作表1!$F$3:$H$1000,3,FALSE)</f>
        <v>2026/6/30</v>
      </c>
      <c r="AS1781">
        <f t="shared" si="903"/>
        <v>2.1179999999999999</v>
      </c>
      <c r="AT1781">
        <f t="shared" si="904"/>
        <v>-0.24299999999999988</v>
      </c>
      <c r="AU1781" s="43">
        <f t="shared" si="919"/>
        <v>43830</v>
      </c>
      <c r="AV1781" s="43">
        <f t="shared" si="905"/>
        <v>43830</v>
      </c>
      <c r="AW1781" s="45">
        <f t="shared" si="920"/>
        <v>6.147540983606558E-2</v>
      </c>
      <c r="AX1781" s="45">
        <f t="shared" si="921"/>
        <v>0.945037053671682</v>
      </c>
      <c r="AY1781" s="47">
        <f t="shared" si="922"/>
        <v>99.276565534242025</v>
      </c>
      <c r="AZ1781" s="47">
        <f t="shared" si="923"/>
        <v>125.72768620596902</v>
      </c>
      <c r="BA1781" s="43"/>
      <c r="BC1781" s="2">
        <v>43656</v>
      </c>
      <c r="BD1781" t="str">
        <v>912828U2</v>
      </c>
      <c r="BE1781">
        <v>3.9786000000000001</v>
      </c>
      <c r="BF1781">
        <v>2.3407399999999998</v>
      </c>
      <c r="BG1781">
        <v>0.7873</v>
      </c>
      <c r="BH1781">
        <v>127.84375</v>
      </c>
      <c r="BI1781">
        <f>VLOOKUP(BD1781,工作表1!$K$3:$L$1000,2,FALSE)</f>
        <v>2</v>
      </c>
      <c r="BJ1781" t="str">
        <f>VLOOKUP(BD1781,工作表1!$K$3:$M$1000,3,FALSE)</f>
        <v>2026/11/15</v>
      </c>
      <c r="BK1781">
        <f t="shared" si="906"/>
        <v>2.1095000000000002</v>
      </c>
      <c r="BL1781">
        <f t="shared" si="907"/>
        <v>-0.10950000000000015</v>
      </c>
      <c r="BM1781" s="43">
        <f t="shared" si="924"/>
        <v>43784</v>
      </c>
      <c r="BN1781" s="43">
        <f t="shared" si="908"/>
        <v>43921</v>
      </c>
      <c r="BO1781" s="45">
        <f t="shared" si="925"/>
        <v>0.30978260869565216</v>
      </c>
      <c r="BP1781" s="45">
        <f t="shared" si="926"/>
        <v>1.7563579511614056</v>
      </c>
      <c r="BQ1781" s="47">
        <f t="shared" si="927"/>
        <v>100.35688265215046</v>
      </c>
      <c r="BR1781" s="47">
        <f t="shared" si="928"/>
        <v>125.27639357460038</v>
      </c>
    </row>
    <row r="1782" spans="6:70" x14ac:dyDescent="0.25">
      <c r="F1782" s="2">
        <v>43706</v>
      </c>
      <c r="G1782">
        <v>1.8520000000000001</v>
      </c>
      <c r="H1782" s="43">
        <v>43741</v>
      </c>
      <c r="I1782">
        <v>1.4480999999999999</v>
      </c>
      <c r="L1782" s="2">
        <v>43656</v>
      </c>
      <c r="M1782" t="str">
        <v>9128286S</v>
      </c>
      <c r="N1782">
        <v>1.6837</v>
      </c>
      <c r="O1782">
        <v>2.2836799999999999</v>
      </c>
      <c r="P1782">
        <v>0.80720000000000003</v>
      </c>
      <c r="Q1782">
        <v>127.4375</v>
      </c>
      <c r="R1782">
        <f>VLOOKUP(M1782,工作表1!$A$3:$B$1000,2,FALSE)</f>
        <v>2.375</v>
      </c>
      <c r="S1782" t="str">
        <f>VLOOKUP(M1782,工作表1!$A$3:$C$1000,3,FALSE)</f>
        <v>2026/4/30</v>
      </c>
      <c r="T1782">
        <f t="shared" si="898"/>
        <v>2.1095000000000002</v>
      </c>
      <c r="U1782">
        <f t="shared" si="897"/>
        <v>0.26549999999999985</v>
      </c>
      <c r="V1782" s="43">
        <f t="shared" si="909"/>
        <v>43769</v>
      </c>
      <c r="W1782" s="43">
        <f t="shared" si="899"/>
        <v>43738</v>
      </c>
      <c r="X1782" s="45">
        <f t="shared" si="910"/>
        <v>0.46721311475409832</v>
      </c>
      <c r="Y1782" s="45">
        <f t="shared" si="911"/>
        <v>0.99426790927464626</v>
      </c>
      <c r="Z1782" s="47">
        <f t="shared" si="912"/>
        <v>102.85062078655747</v>
      </c>
      <c r="AA1782" s="47">
        <f t="shared" si="913"/>
        <v>126.7601757965756</v>
      </c>
      <c r="AB1782" s="45">
        <f t="shared" si="914"/>
        <v>1.9302999999999999</v>
      </c>
      <c r="AC1782" s="2" t="str">
        <f t="shared" si="900"/>
        <v>TY1</v>
      </c>
      <c r="AD1782">
        <f t="shared" si="901"/>
        <v>127.4375</v>
      </c>
      <c r="AE1782">
        <f t="shared" si="902"/>
        <v>127.84375</v>
      </c>
      <c r="AF1782" s="49">
        <f t="shared" si="929"/>
        <v>-0.40625</v>
      </c>
      <c r="AG1782" s="3">
        <f t="shared" si="915"/>
        <v>126.7601757965756</v>
      </c>
      <c r="AH1782">
        <f t="shared" si="916"/>
        <v>126.17420486852093</v>
      </c>
      <c r="AI1782" s="51">
        <f t="shared" si="917"/>
        <v>0.58597092805466389</v>
      </c>
      <c r="AJ1782" s="52">
        <f t="shared" si="918"/>
        <v>0.99222092805466389</v>
      </c>
      <c r="AK1782" s="2">
        <v>43656</v>
      </c>
      <c r="AL1782" t="str">
        <v>9128287B</v>
      </c>
      <c r="AM1782">
        <v>4.9298000000000002</v>
      </c>
      <c r="AN1782">
        <v>2.1884399999999999</v>
      </c>
      <c r="AO1782">
        <v>0.78069999999999995</v>
      </c>
      <c r="AP1782">
        <v>127.84375</v>
      </c>
      <c r="AQ1782">
        <f>VLOOKUP(AL1782,工作表1!$F$3:$G$1000,2,FALSE)</f>
        <v>1.875</v>
      </c>
      <c r="AR1782" t="str">
        <f>VLOOKUP(AL1782,工作表1!$F$3:$H$1000,3,FALSE)</f>
        <v>2026/6/30</v>
      </c>
      <c r="AS1782">
        <f t="shared" si="903"/>
        <v>2.1095000000000002</v>
      </c>
      <c r="AT1782">
        <f t="shared" si="904"/>
        <v>-0.23450000000000015</v>
      </c>
      <c r="AU1782" s="43">
        <f t="shared" si="919"/>
        <v>43830</v>
      </c>
      <c r="AV1782" s="43">
        <f t="shared" si="905"/>
        <v>43830</v>
      </c>
      <c r="AW1782" s="45">
        <f t="shared" si="920"/>
        <v>5.6352459016393443E-2</v>
      </c>
      <c r="AX1782" s="45">
        <f t="shared" si="921"/>
        <v>0.94505108915337965</v>
      </c>
      <c r="AY1782" s="47">
        <f t="shared" si="922"/>
        <v>99.635764590930393</v>
      </c>
      <c r="AZ1782" s="47">
        <f t="shared" si="923"/>
        <v>126.17420486852093</v>
      </c>
      <c r="BA1782" s="43"/>
      <c r="BC1782" s="2">
        <v>43655</v>
      </c>
      <c r="BD1782" t="str">
        <v>912828U2</v>
      </c>
      <c r="BE1782">
        <v>5.3905000000000003</v>
      </c>
      <c r="BF1782">
        <v>2.3282400000000001</v>
      </c>
      <c r="BG1782">
        <v>0.7873</v>
      </c>
      <c r="BH1782">
        <v>127.671875</v>
      </c>
      <c r="BI1782">
        <f>VLOOKUP(BD1782,工作表1!$K$3:$L$1000,2,FALSE)</f>
        <v>2</v>
      </c>
      <c r="BJ1782" t="str">
        <f>VLOOKUP(BD1782,工作表1!$K$3:$M$1000,3,FALSE)</f>
        <v>2026/11/15</v>
      </c>
      <c r="BK1782">
        <f t="shared" si="906"/>
        <v>2.1669999999999998</v>
      </c>
      <c r="BL1782">
        <f t="shared" si="907"/>
        <v>-0.16699999999999982</v>
      </c>
      <c r="BM1782" s="43">
        <f t="shared" si="924"/>
        <v>43784</v>
      </c>
      <c r="BN1782" s="43">
        <f t="shared" si="908"/>
        <v>43921</v>
      </c>
      <c r="BO1782" s="45">
        <f t="shared" si="925"/>
        <v>0.30434782608695654</v>
      </c>
      <c r="BP1782" s="45">
        <f t="shared" si="926"/>
        <v>1.7564026206075045</v>
      </c>
      <c r="BQ1782" s="47">
        <f t="shared" si="927"/>
        <v>100.23208104626708</v>
      </c>
      <c r="BR1782" s="47">
        <f t="shared" si="928"/>
        <v>125.1633286149694</v>
      </c>
    </row>
    <row r="1783" spans="6:70" x14ac:dyDescent="0.25">
      <c r="F1783" s="2">
        <v>43705</v>
      </c>
      <c r="G1783">
        <v>1.8680000000000001</v>
      </c>
      <c r="H1783" s="43">
        <v>43740</v>
      </c>
      <c r="I1783">
        <v>1.5233000000000001</v>
      </c>
      <c r="L1783" s="2">
        <v>43655</v>
      </c>
      <c r="M1783" t="str">
        <v>9128286S</v>
      </c>
      <c r="N1783">
        <v>1.1668000000000001</v>
      </c>
      <c r="O1783">
        <v>2.40185</v>
      </c>
      <c r="P1783">
        <v>0.80720000000000003</v>
      </c>
      <c r="Q1783">
        <v>127.296875</v>
      </c>
      <c r="R1783">
        <f>VLOOKUP(M1783,工作表1!$A$3:$B$1000,2,FALSE)</f>
        <v>2.375</v>
      </c>
      <c r="S1783" t="str">
        <f>VLOOKUP(M1783,工作表1!$A$3:$C$1000,3,FALSE)</f>
        <v>2026/4/30</v>
      </c>
      <c r="T1783">
        <f t="shared" si="898"/>
        <v>2.1669999999999998</v>
      </c>
      <c r="U1783">
        <f t="shared" si="897"/>
        <v>0.20800000000000018</v>
      </c>
      <c r="V1783" s="43">
        <f t="shared" si="909"/>
        <v>43769</v>
      </c>
      <c r="W1783" s="43">
        <f t="shared" si="899"/>
        <v>43738</v>
      </c>
      <c r="X1783" s="45">
        <f t="shared" si="910"/>
        <v>0.46072404371584696</v>
      </c>
      <c r="Y1783" s="45">
        <f t="shared" si="911"/>
        <v>0.9942856875514634</v>
      </c>
      <c r="Z1783" s="47">
        <f t="shared" si="912"/>
        <v>102.70940109203526</v>
      </c>
      <c r="AA1783" s="47">
        <f t="shared" si="913"/>
        <v>126.59334812310809</v>
      </c>
      <c r="AB1783" s="45">
        <f t="shared" si="914"/>
        <v>1.9593</v>
      </c>
      <c r="AC1783" s="2" t="str">
        <f t="shared" si="900"/>
        <v>TY1</v>
      </c>
      <c r="AD1783">
        <f t="shared" si="901"/>
        <v>127.296875</v>
      </c>
      <c r="AE1783">
        <f t="shared" si="902"/>
        <v>127.671875</v>
      </c>
      <c r="AF1783" s="49">
        <f t="shared" si="929"/>
        <v>-0.375</v>
      </c>
      <c r="AG1783" s="3">
        <f t="shared" si="915"/>
        <v>126.59334812310809</v>
      </c>
      <c r="AH1783">
        <f t="shared" si="916"/>
        <v>126.04153920969857</v>
      </c>
      <c r="AI1783" s="51">
        <f t="shared" si="917"/>
        <v>0.55180891340951632</v>
      </c>
      <c r="AJ1783" s="52">
        <f t="shared" si="918"/>
        <v>0.92680891340951632</v>
      </c>
      <c r="AK1783" s="2">
        <v>43655</v>
      </c>
      <c r="AL1783" t="str">
        <v>9128287B</v>
      </c>
      <c r="AM1783">
        <v>5.9569999999999999</v>
      </c>
      <c r="AN1783">
        <v>2.1701700000000002</v>
      </c>
      <c r="AO1783">
        <v>0.78069999999999995</v>
      </c>
      <c r="AP1783">
        <v>127.671875</v>
      </c>
      <c r="AQ1783">
        <f>VLOOKUP(AL1783,工作表1!$F$3:$G$1000,2,FALSE)</f>
        <v>1.875</v>
      </c>
      <c r="AR1783" t="str">
        <f>VLOOKUP(AL1783,工作表1!$F$3:$H$1000,3,FALSE)</f>
        <v>2026/6/30</v>
      </c>
      <c r="AS1783">
        <f t="shared" si="903"/>
        <v>2.1669999999999998</v>
      </c>
      <c r="AT1783">
        <f t="shared" si="904"/>
        <v>-0.29199999999999982</v>
      </c>
      <c r="AU1783" s="43">
        <f t="shared" si="919"/>
        <v>43830</v>
      </c>
      <c r="AV1783" s="43">
        <f t="shared" si="905"/>
        <v>43830</v>
      </c>
      <c r="AW1783" s="45">
        <f t="shared" si="920"/>
        <v>5.1229508196721313E-2</v>
      </c>
      <c r="AX1783" s="45">
        <f t="shared" si="921"/>
        <v>0.94506512463507752</v>
      </c>
      <c r="AY1783" s="47">
        <f t="shared" si="922"/>
        <v>99.510941670144092</v>
      </c>
      <c r="AZ1783" s="47">
        <f t="shared" si="923"/>
        <v>126.04153920969857</v>
      </c>
      <c r="BA1783" s="43"/>
      <c r="BC1783" s="2">
        <v>43654</v>
      </c>
      <c r="BD1783" t="str">
        <v>912828U2</v>
      </c>
      <c r="BE1783">
        <v>6.2141000000000002</v>
      </c>
      <c r="BF1783">
        <v>2.3067299999999999</v>
      </c>
      <c r="BG1783">
        <v>0.7873</v>
      </c>
      <c r="BH1783">
        <v>127.875</v>
      </c>
      <c r="BI1783">
        <f>VLOOKUP(BD1783,工作表1!$K$3:$L$1000,2,FALSE)</f>
        <v>2</v>
      </c>
      <c r="BJ1783" t="str">
        <f>VLOOKUP(BD1783,工作表1!$K$3:$M$1000,3,FALSE)</f>
        <v>2026/11/15</v>
      </c>
      <c r="BK1783">
        <f t="shared" si="906"/>
        <v>2.1596700000000002</v>
      </c>
      <c r="BL1783">
        <f t="shared" si="907"/>
        <v>-0.1596700000000002</v>
      </c>
      <c r="BM1783" s="43">
        <f t="shared" si="924"/>
        <v>43784</v>
      </c>
      <c r="BN1783" s="43">
        <f t="shared" si="908"/>
        <v>43921</v>
      </c>
      <c r="BO1783" s="45">
        <f t="shared" si="925"/>
        <v>0.29891304347826086</v>
      </c>
      <c r="BP1783" s="45">
        <f t="shared" si="926"/>
        <v>1.7564472900536034</v>
      </c>
      <c r="BQ1783" s="47">
        <f t="shared" si="927"/>
        <v>100.39152926665001</v>
      </c>
      <c r="BR1783" s="47">
        <f t="shared" si="928"/>
        <v>125.35086965564842</v>
      </c>
    </row>
    <row r="1784" spans="6:70" x14ac:dyDescent="0.25">
      <c r="F1784" s="2">
        <v>43704</v>
      </c>
      <c r="G1784">
        <v>1.873</v>
      </c>
      <c r="H1784" s="43">
        <v>43739</v>
      </c>
      <c r="I1784">
        <v>1.5705</v>
      </c>
      <c r="L1784" s="2">
        <v>43654</v>
      </c>
      <c r="M1784" t="str">
        <v>9128286S</v>
      </c>
      <c r="N1784">
        <v>1.0668</v>
      </c>
      <c r="O1784">
        <v>2.4290699999999998</v>
      </c>
      <c r="P1784">
        <v>0.80720000000000003</v>
      </c>
      <c r="Q1784">
        <v>127.5</v>
      </c>
      <c r="R1784">
        <f>VLOOKUP(M1784,工作表1!$A$3:$B$1000,2,FALSE)</f>
        <v>2.375</v>
      </c>
      <c r="S1784" t="str">
        <f>VLOOKUP(M1784,工作表1!$A$3:$C$1000,3,FALSE)</f>
        <v>2026/4/30</v>
      </c>
      <c r="T1784">
        <f t="shared" si="898"/>
        <v>2.1596700000000002</v>
      </c>
      <c r="U1784">
        <f t="shared" si="897"/>
        <v>0.2153299999999998</v>
      </c>
      <c r="V1784" s="43">
        <f t="shared" si="909"/>
        <v>43769</v>
      </c>
      <c r="W1784" s="43">
        <f t="shared" si="899"/>
        <v>43738</v>
      </c>
      <c r="X1784" s="45">
        <f t="shared" si="910"/>
        <v>0.45423497267759561</v>
      </c>
      <c r="Y1784" s="45">
        <f t="shared" si="911"/>
        <v>0.99430346582828055</v>
      </c>
      <c r="Z1784" s="47">
        <f t="shared" si="912"/>
        <v>102.85163694028891</v>
      </c>
      <c r="AA1784" s="47">
        <f t="shared" si="913"/>
        <v>126.75955819809653</v>
      </c>
      <c r="AB1784" s="45">
        <f t="shared" si="914"/>
        <v>1.9399</v>
      </c>
      <c r="AC1784" s="2" t="str">
        <f t="shared" si="900"/>
        <v>TY1</v>
      </c>
      <c r="AD1784">
        <f t="shared" si="901"/>
        <v>127.5</v>
      </c>
      <c r="AE1784">
        <f t="shared" si="902"/>
        <v>127.875</v>
      </c>
      <c r="AF1784" s="49">
        <f t="shared" si="929"/>
        <v>-0.375</v>
      </c>
      <c r="AG1784" s="3">
        <f t="shared" si="915"/>
        <v>126.75955819809653</v>
      </c>
      <c r="AH1784">
        <f t="shared" si="916"/>
        <v>126.21376573556253</v>
      </c>
      <c r="AI1784" s="51">
        <f t="shared" si="917"/>
        <v>0.5457924625339956</v>
      </c>
      <c r="AJ1784" s="52">
        <f t="shared" si="918"/>
        <v>0.9207924625339956</v>
      </c>
      <c r="AK1784" s="2">
        <v>43654</v>
      </c>
      <c r="AL1784" t="str">
        <v>9128287B</v>
      </c>
      <c r="AM1784">
        <v>6.1925999999999997</v>
      </c>
      <c r="AN1784">
        <v>2.1697799999999998</v>
      </c>
      <c r="AO1784">
        <v>0.78069999999999995</v>
      </c>
      <c r="AP1784">
        <v>127.875</v>
      </c>
      <c r="AQ1784">
        <f>VLOOKUP(AL1784,工作表1!$F$3:$G$1000,2,FALSE)</f>
        <v>1.875</v>
      </c>
      <c r="AR1784" t="str">
        <f>VLOOKUP(AL1784,工作表1!$F$3:$H$1000,3,FALSE)</f>
        <v>2026/6/30</v>
      </c>
      <c r="AS1784">
        <f t="shared" si="903"/>
        <v>2.1596700000000002</v>
      </c>
      <c r="AT1784">
        <f t="shared" si="904"/>
        <v>-0.2846700000000002</v>
      </c>
      <c r="AU1784" s="43">
        <f t="shared" si="919"/>
        <v>43830</v>
      </c>
      <c r="AV1784" s="43">
        <f t="shared" si="905"/>
        <v>43830</v>
      </c>
      <c r="AW1784" s="45">
        <f t="shared" si="920"/>
        <v>4.6106557377049176E-2</v>
      </c>
      <c r="AX1784" s="45">
        <f t="shared" si="921"/>
        <v>0.94507916011677517</v>
      </c>
      <c r="AY1784" s="47">
        <f t="shared" si="922"/>
        <v>99.655343216831284</v>
      </c>
      <c r="AZ1784" s="47">
        <f t="shared" si="923"/>
        <v>126.21376573556253</v>
      </c>
      <c r="BA1784" s="43"/>
      <c r="BC1784" s="2">
        <v>43651</v>
      </c>
      <c r="BD1784" t="str">
        <v>912828U2</v>
      </c>
      <c r="BE1784">
        <v>8.3058999999999994</v>
      </c>
      <c r="BF1784">
        <v>2.2986300000000002</v>
      </c>
      <c r="BG1784">
        <v>0.7873</v>
      </c>
      <c r="BH1784">
        <v>127.828125</v>
      </c>
      <c r="BI1784">
        <f>VLOOKUP(BD1784,工作表1!$K$3:$L$1000,2,FALSE)</f>
        <v>2</v>
      </c>
      <c r="BJ1784" t="str">
        <f>VLOOKUP(BD1784,工作表1!$K$3:$M$1000,3,FALSE)</f>
        <v>2026/11/15</v>
      </c>
      <c r="BK1784">
        <f t="shared" si="906"/>
        <v>2.161</v>
      </c>
      <c r="BL1784">
        <f t="shared" si="907"/>
        <v>-0.16100000000000003</v>
      </c>
      <c r="BM1784" s="43">
        <f t="shared" si="924"/>
        <v>43784</v>
      </c>
      <c r="BN1784" s="43">
        <f t="shared" si="908"/>
        <v>43921</v>
      </c>
      <c r="BO1784" s="45">
        <f t="shared" si="925"/>
        <v>0.29347826086956524</v>
      </c>
      <c r="BP1784" s="45">
        <f t="shared" si="926"/>
        <v>1.7564919594997022</v>
      </c>
      <c r="BQ1784" s="47">
        <f t="shared" si="927"/>
        <v>100.35410695570422</v>
      </c>
      <c r="BR1784" s="47">
        <f t="shared" si="928"/>
        <v>125.29645919090692</v>
      </c>
    </row>
    <row r="1785" spans="6:70" x14ac:dyDescent="0.25">
      <c r="F1785" s="2">
        <v>43703</v>
      </c>
      <c r="G1785">
        <v>1.875</v>
      </c>
      <c r="H1785" s="43">
        <v>43738</v>
      </c>
      <c r="I1785">
        <v>1.6131</v>
      </c>
      <c r="L1785" s="2">
        <v>43651</v>
      </c>
      <c r="M1785" t="str">
        <v>9128286S</v>
      </c>
      <c r="N1785">
        <v>2.5103</v>
      </c>
      <c r="O1785">
        <v>2.3226</v>
      </c>
      <c r="P1785">
        <v>0.80720000000000003</v>
      </c>
      <c r="Q1785">
        <v>127.46875</v>
      </c>
      <c r="R1785">
        <f>VLOOKUP(M1785,工作表1!$A$3:$B$1000,2,FALSE)</f>
        <v>2.375</v>
      </c>
      <c r="S1785" t="str">
        <f>VLOOKUP(M1785,工作表1!$A$3:$C$1000,3,FALSE)</f>
        <v>2026/4/30</v>
      </c>
      <c r="T1785">
        <f t="shared" si="898"/>
        <v>2.161</v>
      </c>
      <c r="U1785">
        <f t="shared" si="897"/>
        <v>0.21399999999999997</v>
      </c>
      <c r="V1785" s="43">
        <f t="shared" si="909"/>
        <v>43769</v>
      </c>
      <c r="W1785" s="43">
        <f t="shared" si="899"/>
        <v>43738</v>
      </c>
      <c r="X1785" s="45">
        <f t="shared" si="910"/>
        <v>0.44774590163934425</v>
      </c>
      <c r="Y1785" s="45">
        <f t="shared" si="911"/>
        <v>0.9943212441050977</v>
      </c>
      <c r="Z1785" s="47">
        <f t="shared" si="912"/>
        <v>102.84623800842057</v>
      </c>
      <c r="AA1785" s="47">
        <f t="shared" si="913"/>
        <v>126.74532372938137</v>
      </c>
      <c r="AB1785" s="45">
        <f t="shared" si="914"/>
        <v>1.9181999999999999</v>
      </c>
      <c r="AC1785" s="2" t="str">
        <f t="shared" si="900"/>
        <v>TY1</v>
      </c>
      <c r="AD1785">
        <f t="shared" si="901"/>
        <v>127.46875</v>
      </c>
      <c r="AE1785">
        <f t="shared" si="902"/>
        <v>127.828125</v>
      </c>
      <c r="AF1785" s="49">
        <f t="shared" si="929"/>
        <v>-0.359375</v>
      </c>
      <c r="AG1785" s="3">
        <f t="shared" si="915"/>
        <v>126.74532372938137</v>
      </c>
      <c r="AH1785">
        <f t="shared" si="916"/>
        <v>126.17962581469216</v>
      </c>
      <c r="AI1785" s="51">
        <f t="shared" si="917"/>
        <v>0.56569791468920982</v>
      </c>
      <c r="AJ1785" s="52">
        <f t="shared" si="918"/>
        <v>0.92507291468920982</v>
      </c>
      <c r="AK1785" s="2">
        <v>43651</v>
      </c>
      <c r="AL1785" t="str">
        <v>9128287B</v>
      </c>
      <c r="AM1785">
        <v>8.1525999999999996</v>
      </c>
      <c r="AN1785">
        <v>2.1253000000000002</v>
      </c>
      <c r="AO1785">
        <v>0.78069999999999995</v>
      </c>
      <c r="AP1785">
        <v>127.828125</v>
      </c>
      <c r="AQ1785">
        <f>VLOOKUP(AL1785,工作表1!$F$3:$G$1000,2,FALSE)</f>
        <v>1.875</v>
      </c>
      <c r="AR1785" t="str">
        <f>VLOOKUP(AL1785,工作表1!$F$3:$H$1000,3,FALSE)</f>
        <v>2026/6/30</v>
      </c>
      <c r="AS1785">
        <f t="shared" si="903"/>
        <v>2.161</v>
      </c>
      <c r="AT1785">
        <f t="shared" si="904"/>
        <v>-0.28600000000000003</v>
      </c>
      <c r="AU1785" s="43">
        <f t="shared" si="919"/>
        <v>43830</v>
      </c>
      <c r="AV1785" s="43">
        <f t="shared" si="905"/>
        <v>43830</v>
      </c>
      <c r="AW1785" s="45">
        <f t="shared" si="920"/>
        <v>4.0983606557377046E-2</v>
      </c>
      <c r="AX1785" s="45">
        <f t="shared" si="921"/>
        <v>0.94509319559847305</v>
      </c>
      <c r="AY1785" s="47">
        <f t="shared" si="922"/>
        <v>99.63444142299744</v>
      </c>
      <c r="AZ1785" s="47">
        <f t="shared" si="923"/>
        <v>126.17962581469216</v>
      </c>
      <c r="BA1785" s="43"/>
      <c r="BC1785" s="2">
        <v>43649</v>
      </c>
      <c r="BD1785" t="str">
        <v>912828U2</v>
      </c>
      <c r="BE1785">
        <v>8.6267999999999994</v>
      </c>
      <c r="BF1785">
        <v>2.2744599999999999</v>
      </c>
      <c r="BG1785">
        <v>0.7873</v>
      </c>
      <c r="BH1785">
        <v>128.65625</v>
      </c>
      <c r="BI1785">
        <f>VLOOKUP(BD1785,工作表1!$K$3:$L$1000,2,FALSE)</f>
        <v>2</v>
      </c>
      <c r="BJ1785" t="str">
        <f>VLOOKUP(BD1785,工作表1!$K$3:$M$1000,3,FALSE)</f>
        <v>2026/11/15</v>
      </c>
      <c r="BK1785">
        <f t="shared" si="906"/>
        <v>2.1164999999999998</v>
      </c>
      <c r="BL1785">
        <f t="shared" si="907"/>
        <v>-0.11649999999999983</v>
      </c>
      <c r="BM1785" s="43">
        <f t="shared" si="924"/>
        <v>43784</v>
      </c>
      <c r="BN1785" s="43">
        <f t="shared" si="908"/>
        <v>43921</v>
      </c>
      <c r="BO1785" s="45">
        <f t="shared" si="925"/>
        <v>0.27717391304347827</v>
      </c>
      <c r="BP1785" s="45">
        <f t="shared" si="926"/>
        <v>1.7566259678379987</v>
      </c>
      <c r="BQ1785" s="47">
        <f t="shared" si="927"/>
        <v>101.02328848617158</v>
      </c>
      <c r="BR1785" s="47">
        <f t="shared" si="928"/>
        <v>126.07965901303962</v>
      </c>
    </row>
    <row r="1786" spans="6:70" x14ac:dyDescent="0.25">
      <c r="F1786" s="2">
        <v>43700</v>
      </c>
      <c r="G1786">
        <v>1.86</v>
      </c>
      <c r="H1786" s="43">
        <v>43735</v>
      </c>
      <c r="I1786">
        <v>1.6226</v>
      </c>
      <c r="L1786" s="2">
        <v>43649</v>
      </c>
      <c r="M1786" t="str">
        <v>9128286S</v>
      </c>
      <c r="N1786">
        <v>1.9266000000000001</v>
      </c>
      <c r="O1786">
        <v>2.3912399999999998</v>
      </c>
      <c r="P1786">
        <v>0.80720000000000003</v>
      </c>
      <c r="Q1786">
        <v>128.25</v>
      </c>
      <c r="R1786">
        <f>VLOOKUP(M1786,工作表1!$A$3:$B$1000,2,FALSE)</f>
        <v>2.375</v>
      </c>
      <c r="S1786" t="str">
        <f>VLOOKUP(M1786,工作表1!$A$3:$C$1000,3,FALSE)</f>
        <v>2026/4/30</v>
      </c>
      <c r="T1786">
        <f t="shared" si="898"/>
        <v>2.1164999999999998</v>
      </c>
      <c r="U1786">
        <f t="shared" si="897"/>
        <v>0.25850000000000017</v>
      </c>
      <c r="V1786" s="43">
        <f t="shared" si="909"/>
        <v>43769</v>
      </c>
      <c r="W1786" s="43">
        <f t="shared" si="899"/>
        <v>43738</v>
      </c>
      <c r="X1786" s="45">
        <f t="shared" si="910"/>
        <v>0.42827868852459017</v>
      </c>
      <c r="Y1786" s="45">
        <f t="shared" si="911"/>
        <v>0.99437457893554904</v>
      </c>
      <c r="Z1786" s="47">
        <f t="shared" si="912"/>
        <v>103.46839120810193</v>
      </c>
      <c r="AA1786" s="47">
        <f t="shared" si="913"/>
        <v>127.47897799413907</v>
      </c>
      <c r="AB1786" s="45">
        <f t="shared" si="914"/>
        <v>1.8319000000000001</v>
      </c>
      <c r="AC1786" s="2" t="str">
        <f t="shared" si="900"/>
        <v>TY1</v>
      </c>
      <c r="AD1786">
        <f t="shared" si="901"/>
        <v>128.25</v>
      </c>
      <c r="AE1786">
        <f t="shared" si="902"/>
        <v>128.65625</v>
      </c>
      <c r="AF1786" s="49">
        <f t="shared" si="929"/>
        <v>-0.40625</v>
      </c>
      <c r="AG1786" s="3">
        <f t="shared" si="915"/>
        <v>127.47897799413907</v>
      </c>
      <c r="AH1786">
        <f t="shared" si="916"/>
        <v>126.92148901617838</v>
      </c>
      <c r="AI1786" s="51">
        <f t="shared" si="917"/>
        <v>0.55748897796068775</v>
      </c>
      <c r="AJ1786" s="52">
        <f t="shared" si="918"/>
        <v>0.96373897796068775</v>
      </c>
      <c r="AK1786" s="2">
        <v>43649</v>
      </c>
      <c r="AL1786" t="str">
        <v>9128287B</v>
      </c>
      <c r="AM1786">
        <v>7.1553000000000004</v>
      </c>
      <c r="AN1786">
        <v>2.1825999999999999</v>
      </c>
      <c r="AO1786">
        <v>0.78069999999999995</v>
      </c>
      <c r="AP1786">
        <v>128.65625</v>
      </c>
      <c r="AQ1786">
        <f>VLOOKUP(AL1786,工作表1!$F$3:$G$1000,2,FALSE)</f>
        <v>1.875</v>
      </c>
      <c r="AR1786" t="str">
        <f>VLOOKUP(AL1786,工作表1!$F$3:$H$1000,3,FALSE)</f>
        <v>2026/6/30</v>
      </c>
      <c r="AS1786">
        <f t="shared" si="903"/>
        <v>2.1164999999999998</v>
      </c>
      <c r="AT1786">
        <f t="shared" si="904"/>
        <v>-0.24149999999999983</v>
      </c>
      <c r="AU1786" s="43">
        <f t="shared" si="919"/>
        <v>43830</v>
      </c>
      <c r="AV1786" s="43">
        <f t="shared" si="905"/>
        <v>43830</v>
      </c>
      <c r="AW1786" s="45">
        <f t="shared" si="920"/>
        <v>2.5614754098360656E-2</v>
      </c>
      <c r="AX1786" s="45">
        <f t="shared" si="921"/>
        <v>0.94513530204356611</v>
      </c>
      <c r="AY1786" s="47">
        <f t="shared" si="922"/>
        <v>100.25493372378891</v>
      </c>
      <c r="AZ1786" s="47">
        <f t="shared" si="923"/>
        <v>126.92148901617838</v>
      </c>
      <c r="BA1786" s="43"/>
      <c r="BC1786" s="2">
        <v>43648</v>
      </c>
      <c r="BD1786" t="str">
        <v>912828U2</v>
      </c>
      <c r="BE1786">
        <v>10.8385</v>
      </c>
      <c r="BF1786">
        <v>2.2728299999999999</v>
      </c>
      <c r="BG1786">
        <v>0.7873</v>
      </c>
      <c r="BH1786">
        <v>128.515625</v>
      </c>
      <c r="BI1786">
        <f>VLOOKUP(BD1786,工作表1!$K$3:$L$1000,2,FALSE)</f>
        <v>2</v>
      </c>
      <c r="BJ1786" t="str">
        <f>VLOOKUP(BD1786,工作表1!$K$3:$M$1000,3,FALSE)</f>
        <v>2026/11/15</v>
      </c>
      <c r="BK1786">
        <f t="shared" si="906"/>
        <v>2.13089</v>
      </c>
      <c r="BL1786">
        <f t="shared" si="907"/>
        <v>-0.13088999999999995</v>
      </c>
      <c r="BM1786" s="43">
        <f t="shared" si="924"/>
        <v>43784</v>
      </c>
      <c r="BN1786" s="43">
        <f t="shared" si="908"/>
        <v>43921</v>
      </c>
      <c r="BO1786" s="45">
        <f t="shared" si="925"/>
        <v>0.26630434782608697</v>
      </c>
      <c r="BP1786" s="45">
        <f t="shared" si="926"/>
        <v>1.7567153067301966</v>
      </c>
      <c r="BQ1786" s="47">
        <f t="shared" si="927"/>
        <v>100.92035855598571</v>
      </c>
      <c r="BR1786" s="47">
        <f t="shared" si="928"/>
        <v>125.94616447690537</v>
      </c>
    </row>
    <row r="1787" spans="6:70" x14ac:dyDescent="0.25">
      <c r="F1787" s="2">
        <v>43699</v>
      </c>
      <c r="G1787">
        <v>1.9</v>
      </c>
      <c r="H1787" s="43">
        <v>43734</v>
      </c>
      <c r="I1787">
        <v>1.6335999999999999</v>
      </c>
      <c r="L1787" s="2">
        <v>43648</v>
      </c>
      <c r="M1787" t="str">
        <v>9128286S</v>
      </c>
      <c r="N1787">
        <v>3.0219</v>
      </c>
      <c r="O1787">
        <v>2.3500800000000002</v>
      </c>
      <c r="P1787">
        <v>0.80720000000000003</v>
      </c>
      <c r="Q1787">
        <v>128.140625</v>
      </c>
      <c r="R1787">
        <f>VLOOKUP(M1787,工作表1!$A$3:$B$1000,2,FALSE)</f>
        <v>2.375</v>
      </c>
      <c r="S1787" t="str">
        <f>VLOOKUP(M1787,工作表1!$A$3:$C$1000,3,FALSE)</f>
        <v>2026/4/30</v>
      </c>
      <c r="T1787">
        <f t="shared" si="898"/>
        <v>2.13089</v>
      </c>
      <c r="U1787">
        <f t="shared" si="897"/>
        <v>0.24411000000000005</v>
      </c>
      <c r="V1787" s="43">
        <f t="shared" si="909"/>
        <v>43769</v>
      </c>
      <c r="W1787" s="43">
        <f t="shared" si="899"/>
        <v>43738</v>
      </c>
      <c r="X1787" s="45">
        <f t="shared" si="910"/>
        <v>0.41530054644808745</v>
      </c>
      <c r="Y1787" s="45">
        <f t="shared" si="911"/>
        <v>0.99441013548918333</v>
      </c>
      <c r="Z1787" s="47">
        <f t="shared" si="912"/>
        <v>103.3975240806006</v>
      </c>
      <c r="AA1787" s="47">
        <f t="shared" si="913"/>
        <v>127.37943344225522</v>
      </c>
      <c r="AB1787" s="45">
        <f t="shared" si="914"/>
        <v>1.8463000000000001</v>
      </c>
      <c r="AC1787" s="2" t="str">
        <f t="shared" si="900"/>
        <v>TY1</v>
      </c>
      <c r="AD1787">
        <f t="shared" si="901"/>
        <v>128.140625</v>
      </c>
      <c r="AE1787">
        <f t="shared" si="902"/>
        <v>128.515625</v>
      </c>
      <c r="AF1787" s="49">
        <f t="shared" si="929"/>
        <v>-0.375</v>
      </c>
      <c r="AG1787" s="3">
        <f t="shared" si="915"/>
        <v>127.37943344225522</v>
      </c>
      <c r="AH1787">
        <f t="shared" si="916"/>
        <v>126.80216714189501</v>
      </c>
      <c r="AI1787" s="51">
        <f t="shared" si="917"/>
        <v>0.57726630036020765</v>
      </c>
      <c r="AJ1787" s="52">
        <f t="shared" si="918"/>
        <v>0.95226630036020765</v>
      </c>
      <c r="AK1787" s="2">
        <v>43648</v>
      </c>
      <c r="AL1787" t="str">
        <v>9128287B</v>
      </c>
      <c r="AM1787">
        <v>9.1731999999999996</v>
      </c>
      <c r="AN1787">
        <v>2.1488999999999998</v>
      </c>
      <c r="AO1787">
        <v>0.78069999999999995</v>
      </c>
      <c r="AP1787">
        <v>128.515625</v>
      </c>
      <c r="AQ1787">
        <f>VLOOKUP(AL1787,工作表1!$F$3:$G$1000,2,FALSE)</f>
        <v>1.875</v>
      </c>
      <c r="AR1787" t="str">
        <f>VLOOKUP(AL1787,工作表1!$F$3:$H$1000,3,FALSE)</f>
        <v>2026/6/30</v>
      </c>
      <c r="AS1787">
        <f t="shared" si="903"/>
        <v>2.13089</v>
      </c>
      <c r="AT1787">
        <f t="shared" si="904"/>
        <v>-0.25588999999999995</v>
      </c>
      <c r="AU1787" s="43">
        <f t="shared" si="919"/>
        <v>43830</v>
      </c>
      <c r="AV1787" s="43">
        <f t="shared" si="905"/>
        <v>43830</v>
      </c>
      <c r="AW1787" s="45">
        <f t="shared" si="920"/>
        <v>1.5368852459016395E-2</v>
      </c>
      <c r="AX1787" s="45">
        <f t="shared" si="921"/>
        <v>0.94516337300696163</v>
      </c>
      <c r="AY1787" s="47">
        <f t="shared" si="922"/>
        <v>100.16758692687074</v>
      </c>
      <c r="AZ1787" s="47">
        <f t="shared" si="923"/>
        <v>126.80216714189501</v>
      </c>
      <c r="BA1787" s="43"/>
      <c r="BC1787" s="2">
        <v>43647</v>
      </c>
      <c r="BD1787" t="str">
        <v>912828U2</v>
      </c>
      <c r="BE1787">
        <v>8.1125000000000007</v>
      </c>
      <c r="BF1787">
        <v>2.31366</v>
      </c>
      <c r="BG1787">
        <v>0.7873</v>
      </c>
      <c r="BH1787">
        <v>128.03125</v>
      </c>
      <c r="BI1787">
        <f>VLOOKUP(BD1787,工作表1!$K$3:$L$1000,2,FALSE)</f>
        <v>2</v>
      </c>
      <c r="BJ1787" t="str">
        <f>VLOOKUP(BD1787,工作表1!$K$3:$M$1000,3,FALSE)</f>
        <v>2026/11/15</v>
      </c>
      <c r="BK1787">
        <f t="shared" si="906"/>
        <v>2.1555</v>
      </c>
      <c r="BL1787">
        <f t="shared" si="907"/>
        <v>-0.15549999999999997</v>
      </c>
      <c r="BM1787" s="43">
        <f t="shared" si="924"/>
        <v>43784</v>
      </c>
      <c r="BN1787" s="43">
        <f t="shared" si="908"/>
        <v>43921</v>
      </c>
      <c r="BO1787" s="45">
        <f t="shared" si="925"/>
        <v>0.2608695652173913</v>
      </c>
      <c r="BP1787" s="45">
        <f t="shared" si="926"/>
        <v>1.7567599761762955</v>
      </c>
      <c r="BQ1787" s="47">
        <f t="shared" si="927"/>
        <v>100.5010959424789</v>
      </c>
      <c r="BR1787" s="47">
        <f t="shared" si="928"/>
        <v>125.42910434832693</v>
      </c>
    </row>
    <row r="1788" spans="6:70" x14ac:dyDescent="0.25">
      <c r="F1788" s="2">
        <v>43698</v>
      </c>
      <c r="G1788">
        <v>1.89286</v>
      </c>
      <c r="H1788" s="43">
        <v>43733</v>
      </c>
      <c r="I1788">
        <v>1.6722999999999999</v>
      </c>
      <c r="L1788" s="2">
        <v>43647</v>
      </c>
      <c r="M1788" t="str">
        <v>9128286S</v>
      </c>
      <c r="N1788">
        <v>2.6019999999999999</v>
      </c>
      <c r="O1788">
        <v>2.3326099999999999</v>
      </c>
      <c r="P1788">
        <v>0.80720000000000003</v>
      </c>
      <c r="Q1788">
        <v>127.6875</v>
      </c>
      <c r="R1788">
        <f>VLOOKUP(M1788,工作表1!$A$3:$B$1000,2,FALSE)</f>
        <v>2.375</v>
      </c>
      <c r="S1788" t="str">
        <f>VLOOKUP(M1788,工作表1!$A$3:$C$1000,3,FALSE)</f>
        <v>2026/4/30</v>
      </c>
      <c r="T1788">
        <f t="shared" si="898"/>
        <v>2.1555</v>
      </c>
      <c r="U1788">
        <f t="shared" si="897"/>
        <v>0.21950000000000003</v>
      </c>
      <c r="V1788" s="43">
        <f t="shared" si="909"/>
        <v>43769</v>
      </c>
      <c r="W1788" s="43">
        <f t="shared" si="899"/>
        <v>43738</v>
      </c>
      <c r="X1788" s="45">
        <f t="shared" si="910"/>
        <v>0.40881147540983603</v>
      </c>
      <c r="Y1788" s="45">
        <f t="shared" si="911"/>
        <v>0.99442791376600037</v>
      </c>
      <c r="Z1788" s="47">
        <f t="shared" si="912"/>
        <v>103.02498183122094</v>
      </c>
      <c r="AA1788" s="47">
        <f t="shared" si="913"/>
        <v>126.91750187828599</v>
      </c>
      <c r="AB1788" s="45">
        <f t="shared" si="914"/>
        <v>1.8966000000000001</v>
      </c>
      <c r="AC1788" s="2" t="str">
        <f t="shared" si="900"/>
        <v>TY1</v>
      </c>
      <c r="AD1788">
        <f t="shared" si="901"/>
        <v>127.6875</v>
      </c>
      <c r="AE1788">
        <f t="shared" si="902"/>
        <v>128.03125</v>
      </c>
      <c r="AF1788" s="49">
        <f t="shared" si="929"/>
        <v>-0.34375</v>
      </c>
      <c r="AG1788" s="3">
        <f t="shared" si="915"/>
        <v>126.91750187828599</v>
      </c>
      <c r="AH1788">
        <f t="shared" si="916"/>
        <v>126.35526387574198</v>
      </c>
      <c r="AI1788" s="51">
        <f t="shared" si="917"/>
        <v>0.56223800254400658</v>
      </c>
      <c r="AJ1788" s="52">
        <f t="shared" si="918"/>
        <v>0.90598800254400658</v>
      </c>
      <c r="AK1788" s="2">
        <v>43647</v>
      </c>
      <c r="AL1788" t="str">
        <v>9128287B</v>
      </c>
      <c r="AM1788">
        <v>9.0503999999999998</v>
      </c>
      <c r="AN1788">
        <v>2.0866600000000002</v>
      </c>
      <c r="AO1788">
        <v>0.78069999999999995</v>
      </c>
      <c r="AP1788">
        <v>128.03125</v>
      </c>
      <c r="AQ1788">
        <f>VLOOKUP(AL1788,工作表1!$F$3:$G$1000,2,FALSE)</f>
        <v>1.875</v>
      </c>
      <c r="AR1788" t="str">
        <f>VLOOKUP(AL1788,工作表1!$F$3:$H$1000,3,FALSE)</f>
        <v>2026/6/30</v>
      </c>
      <c r="AS1788">
        <f t="shared" si="903"/>
        <v>2.1555</v>
      </c>
      <c r="AT1788">
        <f t="shared" si="904"/>
        <v>-0.28049999999999997</v>
      </c>
      <c r="AU1788" s="43">
        <f t="shared" si="919"/>
        <v>43830</v>
      </c>
      <c r="AV1788" s="43">
        <f t="shared" si="905"/>
        <v>43830</v>
      </c>
      <c r="AW1788" s="45">
        <f t="shared" si="920"/>
        <v>1.0245901639344262E-2</v>
      </c>
      <c r="AX1788" s="45">
        <f t="shared" si="921"/>
        <v>0.94517740848865928</v>
      </c>
      <c r="AY1788" s="47">
        <f t="shared" si="922"/>
        <v>99.812729233819155</v>
      </c>
      <c r="AZ1788" s="47">
        <f t="shared" si="923"/>
        <v>126.35526387574198</v>
      </c>
      <c r="BA1788" s="43"/>
      <c r="BC1788" s="2">
        <v>43644</v>
      </c>
      <c r="BD1788" t="str">
        <v>912828U2</v>
      </c>
      <c r="BE1788">
        <v>7.8238000000000003</v>
      </c>
      <c r="BF1788">
        <v>2.3014800000000002</v>
      </c>
      <c r="BG1788">
        <v>0.7873</v>
      </c>
      <c r="BH1788">
        <v>128.34375</v>
      </c>
      <c r="BI1788">
        <f>VLOOKUP(BD1788,工作表1!$K$3:$L$1000,2,FALSE)</f>
        <v>2</v>
      </c>
      <c r="BJ1788" t="str">
        <f>VLOOKUP(BD1788,工作表1!$K$3:$M$1000,3,FALSE)</f>
        <v>2026/11/15</v>
      </c>
      <c r="BK1788">
        <f t="shared" si="906"/>
        <v>2.12948</v>
      </c>
      <c r="BL1788">
        <f t="shared" si="907"/>
        <v>-0.12948000000000004</v>
      </c>
      <c r="BM1788" s="43">
        <f t="shared" si="924"/>
        <v>43784</v>
      </c>
      <c r="BN1788" s="43">
        <f t="shared" si="908"/>
        <v>43921</v>
      </c>
      <c r="BO1788" s="45">
        <f t="shared" si="925"/>
        <v>0.25543478260869568</v>
      </c>
      <c r="BP1788" s="45">
        <f t="shared" si="926"/>
        <v>1.7568046456223945</v>
      </c>
      <c r="BQ1788" s="47">
        <f t="shared" si="927"/>
        <v>100.75125873716577</v>
      </c>
      <c r="BR1788" s="47">
        <f t="shared" si="928"/>
        <v>125.71355199932472</v>
      </c>
    </row>
    <row r="1789" spans="6:70" x14ac:dyDescent="0.25">
      <c r="F1789" s="2">
        <v>43697</v>
      </c>
      <c r="G1789">
        <v>1.8839999999999999</v>
      </c>
      <c r="H1789" s="43">
        <v>43732</v>
      </c>
      <c r="I1789">
        <v>1.5875999999999999</v>
      </c>
      <c r="L1789" s="2">
        <v>43644</v>
      </c>
      <c r="M1789" t="str">
        <v>9128286S</v>
      </c>
      <c r="N1789">
        <v>2.7042999999999999</v>
      </c>
      <c r="O1789">
        <v>2.2985500000000001</v>
      </c>
      <c r="P1789">
        <v>0.80720000000000003</v>
      </c>
      <c r="Q1789">
        <v>127.96875</v>
      </c>
      <c r="R1789">
        <f>VLOOKUP(M1789,工作表1!$A$3:$B$1000,2,FALSE)</f>
        <v>2.375</v>
      </c>
      <c r="S1789" t="str">
        <f>VLOOKUP(M1789,工作表1!$A$3:$C$1000,3,FALSE)</f>
        <v>2026/4/30</v>
      </c>
      <c r="T1789">
        <f t="shared" si="898"/>
        <v>2.12948</v>
      </c>
      <c r="U1789">
        <f t="shared" si="897"/>
        <v>0.24551999999999996</v>
      </c>
      <c r="V1789" s="43">
        <f t="shared" si="909"/>
        <v>43769</v>
      </c>
      <c r="W1789" s="43">
        <f t="shared" si="899"/>
        <v>43738</v>
      </c>
      <c r="X1789" s="45">
        <f t="shared" si="910"/>
        <v>0.40232240437158467</v>
      </c>
      <c r="Y1789" s="45">
        <f t="shared" si="911"/>
        <v>0.99444569204281752</v>
      </c>
      <c r="Z1789" s="47">
        <f t="shared" si="912"/>
        <v>103.25972390788377</v>
      </c>
      <c r="AA1789" s="47">
        <f t="shared" si="913"/>
        <v>127.19221911185863</v>
      </c>
      <c r="AB1789" s="45">
        <f t="shared" si="914"/>
        <v>1.875</v>
      </c>
      <c r="AC1789" s="2" t="str">
        <f t="shared" si="900"/>
        <v>TY2</v>
      </c>
      <c r="AD1789">
        <f t="shared" si="901"/>
        <v>128.34375</v>
      </c>
      <c r="AE1789">
        <f t="shared" si="902"/>
        <v>128.28125</v>
      </c>
      <c r="AF1789" s="49">
        <f t="shared" si="929"/>
        <v>6.25E-2</v>
      </c>
      <c r="AG1789" s="3">
        <f t="shared" si="915"/>
        <v>126.63012063131788</v>
      </c>
      <c r="AH1789">
        <f t="shared" si="916"/>
        <v>125.61373428942896</v>
      </c>
      <c r="AI1789" s="51">
        <f t="shared" si="917"/>
        <v>1.0163863418889179</v>
      </c>
      <c r="AJ1789" s="52">
        <f t="shared" si="918"/>
        <v>0.95388634188891785</v>
      </c>
      <c r="AK1789" s="2">
        <v>43644</v>
      </c>
      <c r="AL1789" t="str">
        <v>9128287B</v>
      </c>
      <c r="AM1789">
        <v>8.4907000000000004</v>
      </c>
      <c r="AN1789">
        <v>2.0993900000000001</v>
      </c>
      <c r="AO1789">
        <v>0.78069999999999995</v>
      </c>
      <c r="AP1789">
        <v>128.34375</v>
      </c>
      <c r="AQ1789">
        <f>VLOOKUP(AL1789,工作表1!$F$3:$G$1000,2,FALSE)</f>
        <v>1.875</v>
      </c>
      <c r="AR1789" t="str">
        <f>VLOOKUP(AL1789,工作表1!$F$3:$H$1000,3,FALSE)</f>
        <v>2026/6/30</v>
      </c>
      <c r="AS1789">
        <f t="shared" si="903"/>
        <v>2.12948</v>
      </c>
      <c r="AT1789">
        <f t="shared" si="904"/>
        <v>-0.25448000000000004</v>
      </c>
      <c r="AU1789" s="43">
        <f t="shared" si="919"/>
        <v>43830</v>
      </c>
      <c r="AV1789" s="43">
        <f t="shared" si="905"/>
        <v>43830</v>
      </c>
      <c r="AW1789" s="45">
        <f t="shared" si="920"/>
        <v>5.1229508196721308E-3</v>
      </c>
      <c r="AX1789" s="45">
        <f t="shared" si="921"/>
        <v>0.94519144397035726</v>
      </c>
      <c r="AY1789" s="47">
        <f t="shared" si="922"/>
        <v>100.04694978417579</v>
      </c>
      <c r="AZ1789" s="47">
        <f t="shared" si="923"/>
        <v>126.63012063131788</v>
      </c>
      <c r="BA1789" s="43"/>
      <c r="BC1789" s="2">
        <v>43643</v>
      </c>
      <c r="BD1789" t="str">
        <v>912828U2</v>
      </c>
      <c r="BE1789">
        <v>3.1364000000000001</v>
      </c>
      <c r="BF1789">
        <v>2.33718</v>
      </c>
      <c r="BG1789">
        <v>0.7873</v>
      </c>
      <c r="BH1789">
        <v>128.28125</v>
      </c>
      <c r="BI1789">
        <f>VLOOKUP(BD1789,工作表1!$K$3:$L$1000,2,FALSE)</f>
        <v>2</v>
      </c>
      <c r="BJ1789" t="str">
        <f>VLOOKUP(BD1789,工作表1!$K$3:$M$1000,3,FALSE)</f>
        <v>2026/11/15</v>
      </c>
      <c r="BK1789">
        <f t="shared" si="906"/>
        <v>2.1379999999999999</v>
      </c>
      <c r="BL1789">
        <f t="shared" si="907"/>
        <v>-0.1379999999999999</v>
      </c>
      <c r="BM1789" s="43">
        <f t="shared" si="924"/>
        <v>43784</v>
      </c>
      <c r="BN1789" s="43">
        <f t="shared" si="908"/>
        <v>43921</v>
      </c>
      <c r="BO1789" s="45">
        <f t="shared" si="925"/>
        <v>0.2391304347826087</v>
      </c>
      <c r="BP1789" s="45">
        <f t="shared" si="926"/>
        <v>1.7569386539606908</v>
      </c>
      <c r="BQ1789" s="47">
        <f t="shared" si="927"/>
        <v>100.68557256466711</v>
      </c>
      <c r="BR1789" s="47">
        <f t="shared" si="928"/>
        <v>125.61373428942896</v>
      </c>
    </row>
    <row r="1790" spans="6:70" x14ac:dyDescent="0.25">
      <c r="F1790" s="2">
        <v>43696</v>
      </c>
      <c r="G1790">
        <v>1.8884000000000001</v>
      </c>
      <c r="H1790" s="43">
        <v>43731</v>
      </c>
      <c r="I1790">
        <v>1.6648000000000001</v>
      </c>
      <c r="L1790" s="2">
        <v>43643</v>
      </c>
      <c r="M1790" t="str">
        <v>9128286S</v>
      </c>
      <c r="N1790">
        <v>0.2409</v>
      </c>
      <c r="O1790">
        <v>2.4361700000000002</v>
      </c>
      <c r="P1790">
        <v>0.80720000000000003</v>
      </c>
      <c r="Q1790">
        <v>127.9375</v>
      </c>
      <c r="R1790">
        <f>VLOOKUP(M1790,工作表1!$A$3:$B$1000,2,FALSE)</f>
        <v>2.375</v>
      </c>
      <c r="S1790" t="str">
        <f>VLOOKUP(M1790,工作表1!$A$3:$C$1000,3,FALSE)</f>
        <v>2026/4/30</v>
      </c>
      <c r="T1790">
        <f t="shared" si="898"/>
        <v>2.1379999999999999</v>
      </c>
      <c r="U1790">
        <f t="shared" si="897"/>
        <v>0.2370000000000001</v>
      </c>
      <c r="V1790" s="43">
        <f t="shared" si="909"/>
        <v>43769</v>
      </c>
      <c r="W1790" s="43">
        <f t="shared" si="899"/>
        <v>43738</v>
      </c>
      <c r="X1790" s="45">
        <f t="shared" si="910"/>
        <v>0.38285519125683065</v>
      </c>
      <c r="Y1790" s="45">
        <f t="shared" si="911"/>
        <v>0.99449902687326897</v>
      </c>
      <c r="Z1790" s="47">
        <f t="shared" si="912"/>
        <v>103.2098089274933</v>
      </c>
      <c r="AA1790" s="47">
        <f t="shared" si="913"/>
        <v>127.10903490609458</v>
      </c>
      <c r="AB1790" s="45">
        <f t="shared" si="914"/>
        <v>1.8807</v>
      </c>
      <c r="AC1790" s="2" t="str">
        <f t="shared" si="900"/>
        <v>TY2</v>
      </c>
      <c r="AD1790">
        <f t="shared" si="901"/>
        <v>128.28125</v>
      </c>
      <c r="AE1790">
        <f t="shared" si="902"/>
        <v>127.9375</v>
      </c>
      <c r="AF1790" s="49">
        <f t="shared" si="929"/>
        <v>0.34375</v>
      </c>
      <c r="AG1790" s="3">
        <f t="shared" si="915"/>
        <v>126.45187124590495</v>
      </c>
      <c r="AH1790">
        <f t="shared" si="916"/>
        <v>125.24784964079169</v>
      </c>
      <c r="AI1790" s="51">
        <f t="shared" si="917"/>
        <v>1.2040216051132688</v>
      </c>
      <c r="AJ1790" s="52">
        <f t="shared" si="918"/>
        <v>0.86027160511326883</v>
      </c>
      <c r="AK1790" s="2">
        <v>43643</v>
      </c>
      <c r="AL1790" t="str">
        <v>9128282A</v>
      </c>
      <c r="AM1790">
        <v>9.6399000000000008</v>
      </c>
      <c r="AN1790">
        <v>1.86538</v>
      </c>
      <c r="AO1790">
        <v>0.76070000000000004</v>
      </c>
      <c r="AP1790">
        <v>128.28125</v>
      </c>
      <c r="AQ1790">
        <f>VLOOKUP(AL1790,工作表1!$F$3:$G$1000,2,FALSE)</f>
        <v>1.5</v>
      </c>
      <c r="AR1790" t="str">
        <f>VLOOKUP(AL1790,工作表1!$F$3:$H$1000,3,FALSE)</f>
        <v>2026/8/15</v>
      </c>
      <c r="AS1790">
        <f t="shared" si="903"/>
        <v>2.1379999999999999</v>
      </c>
      <c r="AT1790">
        <f t="shared" si="904"/>
        <v>-0.6379999999999999</v>
      </c>
      <c r="AU1790" s="43">
        <f t="shared" si="919"/>
        <v>43692</v>
      </c>
      <c r="AV1790" s="43">
        <f t="shared" si="905"/>
        <v>43830</v>
      </c>
      <c r="AW1790" s="45">
        <f t="shared" si="920"/>
        <v>0.55110497237569067</v>
      </c>
      <c r="AX1790" s="45">
        <f t="shared" si="921"/>
        <v>1.3154885340195264</v>
      </c>
      <c r="AY1790" s="47">
        <f t="shared" si="922"/>
        <v>97.39380704123478</v>
      </c>
      <c r="AZ1790" s="47">
        <f t="shared" si="923"/>
        <v>126.45187124590495</v>
      </c>
      <c r="BA1790" s="43"/>
      <c r="BC1790" s="2">
        <v>43642</v>
      </c>
      <c r="BD1790" t="str">
        <v>912828U2</v>
      </c>
      <c r="BE1790">
        <v>2.0893000000000002</v>
      </c>
      <c r="BF1790">
        <v>2.3765800000000001</v>
      </c>
      <c r="BG1790">
        <v>0.7873</v>
      </c>
      <c r="BH1790">
        <v>127.9375</v>
      </c>
      <c r="BI1790">
        <f>VLOOKUP(BD1790,工作表1!$K$3:$L$1000,2,FALSE)</f>
        <v>2</v>
      </c>
      <c r="BJ1790" t="str">
        <f>VLOOKUP(BD1790,工作表1!$K$3:$M$1000,3,FALSE)</f>
        <v>2026/11/15</v>
      </c>
      <c r="BK1790">
        <f t="shared" si="906"/>
        <v>2.1579999999999999</v>
      </c>
      <c r="BL1790">
        <f t="shared" si="907"/>
        <v>-0.15799999999999992</v>
      </c>
      <c r="BM1790" s="43">
        <f t="shared" si="924"/>
        <v>43784</v>
      </c>
      <c r="BN1790" s="43">
        <f t="shared" si="908"/>
        <v>43921</v>
      </c>
      <c r="BO1790" s="45">
        <f t="shared" si="925"/>
        <v>0.23369565217391305</v>
      </c>
      <c r="BP1790" s="45">
        <f t="shared" si="926"/>
        <v>1.7569833234067898</v>
      </c>
      <c r="BQ1790" s="47">
        <f t="shared" si="927"/>
        <v>100.38852879540686</v>
      </c>
      <c r="BR1790" s="47">
        <f t="shared" si="928"/>
        <v>125.24784964079169</v>
      </c>
    </row>
    <row r="1791" spans="6:70" x14ac:dyDescent="0.25">
      <c r="F1791" s="2">
        <v>43693</v>
      </c>
      <c r="G1791">
        <v>1.8674999999999999</v>
      </c>
      <c r="H1791" s="43">
        <v>43728</v>
      </c>
      <c r="I1791">
        <v>1.6695</v>
      </c>
      <c r="L1791" s="2">
        <v>43642</v>
      </c>
      <c r="M1791" t="str">
        <v>9128286S</v>
      </c>
      <c r="N1791">
        <v>5.16E-2</v>
      </c>
      <c r="O1791">
        <v>2.4550900000000002</v>
      </c>
      <c r="P1791">
        <v>0.80720000000000003</v>
      </c>
      <c r="Q1791">
        <v>127.59375</v>
      </c>
      <c r="R1791">
        <f>VLOOKUP(M1791,工作表1!$A$3:$B$1000,2,FALSE)</f>
        <v>2.375</v>
      </c>
      <c r="S1791" t="str">
        <f>VLOOKUP(M1791,工作表1!$A$3:$C$1000,3,FALSE)</f>
        <v>2026/4/30</v>
      </c>
      <c r="T1791">
        <f t="shared" si="898"/>
        <v>2.1579999999999999</v>
      </c>
      <c r="U1791">
        <f t="shared" si="897"/>
        <v>0.21700000000000008</v>
      </c>
      <c r="V1791" s="43">
        <f t="shared" si="909"/>
        <v>43769</v>
      </c>
      <c r="W1791" s="43">
        <f t="shared" si="899"/>
        <v>43738</v>
      </c>
      <c r="X1791" s="45">
        <f t="shared" si="910"/>
        <v>0.37636612021857924</v>
      </c>
      <c r="Y1791" s="45">
        <f t="shared" si="911"/>
        <v>0.99451680515008611</v>
      </c>
      <c r="Z1791" s="47">
        <f t="shared" si="912"/>
        <v>102.92845359896199</v>
      </c>
      <c r="AA1791" s="47">
        <f t="shared" si="913"/>
        <v>126.75901110801497</v>
      </c>
      <c r="AB1791" s="45">
        <f t="shared" si="914"/>
        <v>1.9144000000000001</v>
      </c>
      <c r="AC1791" s="2" t="str">
        <f t="shared" si="900"/>
        <v>TY2</v>
      </c>
      <c r="AD1791">
        <f t="shared" si="901"/>
        <v>127.9375</v>
      </c>
      <c r="AE1791">
        <f t="shared" si="902"/>
        <v>128.46875</v>
      </c>
      <c r="AF1791" s="49">
        <f t="shared" si="929"/>
        <v>-0.53125</v>
      </c>
      <c r="AG1791" s="3">
        <f t="shared" si="915"/>
        <v>126.08689288866508</v>
      </c>
      <c r="AH1791">
        <f t="shared" si="916"/>
        <v>125.8168067718041</v>
      </c>
      <c r="AI1791" s="51">
        <f t="shared" si="917"/>
        <v>0.2700861168609805</v>
      </c>
      <c r="AJ1791" s="52">
        <f t="shared" si="918"/>
        <v>0.8013361168609805</v>
      </c>
      <c r="AK1791" s="2">
        <v>43642</v>
      </c>
      <c r="AL1791" t="str">
        <v>9128282A</v>
      </c>
      <c r="AM1791">
        <v>8.9254999999999995</v>
      </c>
      <c r="AN1791">
        <v>1.90811</v>
      </c>
      <c r="AO1791">
        <v>0.76070000000000004</v>
      </c>
      <c r="AP1791">
        <v>127.9375</v>
      </c>
      <c r="AQ1791">
        <f>VLOOKUP(AL1791,工作表1!$F$3:$G$1000,2,FALSE)</f>
        <v>1.5</v>
      </c>
      <c r="AR1791" t="str">
        <f>VLOOKUP(AL1791,工作表1!$F$3:$H$1000,3,FALSE)</f>
        <v>2026/8/15</v>
      </c>
      <c r="AS1791">
        <f t="shared" si="903"/>
        <v>2.1579999999999999</v>
      </c>
      <c r="AT1791">
        <f t="shared" si="904"/>
        <v>-0.65799999999999992</v>
      </c>
      <c r="AU1791" s="43">
        <f t="shared" si="919"/>
        <v>43692</v>
      </c>
      <c r="AV1791" s="43">
        <f t="shared" si="905"/>
        <v>43830</v>
      </c>
      <c r="AW1791" s="45">
        <f t="shared" si="920"/>
        <v>0.54696132596685088</v>
      </c>
      <c r="AX1791" s="45">
        <f t="shared" si="921"/>
        <v>1.3154544766517824</v>
      </c>
      <c r="AY1791" s="47">
        <f t="shared" si="922"/>
        <v>97.112240775049841</v>
      </c>
      <c r="AZ1791" s="47">
        <f t="shared" si="923"/>
        <v>126.08689288866508</v>
      </c>
      <c r="BA1791" s="43"/>
      <c r="BC1791" s="2">
        <v>43641</v>
      </c>
      <c r="BD1791" t="str">
        <v>912828U2</v>
      </c>
      <c r="BE1791">
        <v>4.0216000000000003</v>
      </c>
      <c r="BF1791">
        <v>2.3197999999999999</v>
      </c>
      <c r="BG1791">
        <v>0.7873</v>
      </c>
      <c r="BH1791">
        <v>128.46875</v>
      </c>
      <c r="BI1791">
        <f>VLOOKUP(BD1791,工作表1!$K$3:$L$1000,2,FALSE)</f>
        <v>2</v>
      </c>
      <c r="BJ1791" t="str">
        <f>VLOOKUP(BD1791,工作表1!$K$3:$M$1000,3,FALSE)</f>
        <v>2026/11/15</v>
      </c>
      <c r="BK1791">
        <f t="shared" si="906"/>
        <v>2.1589999999999998</v>
      </c>
      <c r="BL1791">
        <f t="shared" si="907"/>
        <v>-0.15899999999999981</v>
      </c>
      <c r="BM1791" s="43">
        <f t="shared" si="924"/>
        <v>43784</v>
      </c>
      <c r="BN1791" s="43">
        <f t="shared" si="908"/>
        <v>43921</v>
      </c>
      <c r="BO1791" s="45">
        <f t="shared" si="925"/>
        <v>0.22826086956521738</v>
      </c>
      <c r="BP1791" s="45">
        <f t="shared" si="926"/>
        <v>1.7570279928528885</v>
      </c>
      <c r="BQ1791" s="47">
        <f t="shared" si="927"/>
        <v>100.84209984815369</v>
      </c>
      <c r="BR1791" s="47">
        <f t="shared" si="928"/>
        <v>125.8168067718041</v>
      </c>
    </row>
    <row r="1792" spans="6:70" x14ac:dyDescent="0.25">
      <c r="F1792" s="2">
        <v>43692</v>
      </c>
      <c r="G1792">
        <v>1.847</v>
      </c>
      <c r="H1792" s="43">
        <v>43727</v>
      </c>
      <c r="I1792">
        <v>1.7322</v>
      </c>
      <c r="L1792" s="2">
        <v>43641</v>
      </c>
      <c r="M1792" t="str">
        <v>9128286S</v>
      </c>
      <c r="N1792">
        <v>0.61750000000000005</v>
      </c>
      <c r="O1792">
        <v>2.4112499999999999</v>
      </c>
      <c r="P1792">
        <v>0.80720000000000003</v>
      </c>
      <c r="Q1792">
        <v>128.125</v>
      </c>
      <c r="R1792">
        <f>VLOOKUP(M1792,工作表1!$A$3:$B$1000,2,FALSE)</f>
        <v>2.375</v>
      </c>
      <c r="S1792" t="str">
        <f>VLOOKUP(M1792,工作表1!$A$3:$C$1000,3,FALSE)</f>
        <v>2026/4/30</v>
      </c>
      <c r="T1792">
        <f t="shared" si="898"/>
        <v>2.1589999999999998</v>
      </c>
      <c r="U1792">
        <f t="shared" si="897"/>
        <v>0.21600000000000019</v>
      </c>
      <c r="V1792" s="43">
        <f t="shared" si="909"/>
        <v>43769</v>
      </c>
      <c r="W1792" s="43">
        <f t="shared" si="899"/>
        <v>43738</v>
      </c>
      <c r="X1792" s="45">
        <f t="shared" si="910"/>
        <v>0.36987704918032788</v>
      </c>
      <c r="Y1792" s="45">
        <f t="shared" si="911"/>
        <v>0.99453458342690326</v>
      </c>
      <c r="Z1792" s="47">
        <f t="shared" si="912"/>
        <v>103.36623799741882</v>
      </c>
      <c r="AA1792" s="47">
        <f t="shared" si="913"/>
        <v>127.29375461844948</v>
      </c>
      <c r="AB1792" s="45">
        <f t="shared" si="914"/>
        <v>1.845</v>
      </c>
      <c r="AC1792" s="2" t="str">
        <f t="shared" si="900"/>
        <v>TY2</v>
      </c>
      <c r="AD1792">
        <f t="shared" si="901"/>
        <v>128.46875</v>
      </c>
      <c r="AE1792">
        <f t="shared" si="902"/>
        <v>128.28125</v>
      </c>
      <c r="AF1792" s="49">
        <f t="shared" si="929"/>
        <v>0.1875</v>
      </c>
      <c r="AG1792" s="3">
        <f t="shared" si="915"/>
        <v>126.65495182156849</v>
      </c>
      <c r="AH1792">
        <f t="shared" si="916"/>
        <v>125.55935278136336</v>
      </c>
      <c r="AI1792" s="51">
        <f t="shared" si="917"/>
        <v>1.0955990402051299</v>
      </c>
      <c r="AJ1792" s="52">
        <f t="shared" si="918"/>
        <v>0.90809904020512988</v>
      </c>
      <c r="AK1792" s="2">
        <v>43641</v>
      </c>
      <c r="AL1792" t="str">
        <v>9128282A</v>
      </c>
      <c r="AM1792">
        <v>10.5777</v>
      </c>
      <c r="AN1792">
        <v>1.83216</v>
      </c>
      <c r="AO1792">
        <v>0.76070000000000004</v>
      </c>
      <c r="AP1792">
        <v>128.46875</v>
      </c>
      <c r="AQ1792">
        <f>VLOOKUP(AL1792,工作表1!$F$3:$G$1000,2,FALSE)</f>
        <v>1.5</v>
      </c>
      <c r="AR1792" t="str">
        <f>VLOOKUP(AL1792,工作表1!$F$3:$H$1000,3,FALSE)</f>
        <v>2026/8/15</v>
      </c>
      <c r="AS1792">
        <f t="shared" si="903"/>
        <v>2.1589999999999998</v>
      </c>
      <c r="AT1792">
        <f t="shared" si="904"/>
        <v>-0.65899999999999981</v>
      </c>
      <c r="AU1792" s="43">
        <f t="shared" si="919"/>
        <v>43692</v>
      </c>
      <c r="AV1792" s="43">
        <f t="shared" si="905"/>
        <v>43830</v>
      </c>
      <c r="AW1792" s="45">
        <f t="shared" si="920"/>
        <v>0.54281767955801108</v>
      </c>
      <c r="AX1792" s="45">
        <f t="shared" si="921"/>
        <v>1.3154204192840384</v>
      </c>
      <c r="AY1792" s="47">
        <f t="shared" si="922"/>
        <v>97.550247086588001</v>
      </c>
      <c r="AZ1792" s="47">
        <f t="shared" si="923"/>
        <v>126.65495182156849</v>
      </c>
      <c r="BA1792" s="43"/>
      <c r="BC1792" s="2">
        <v>43640</v>
      </c>
      <c r="BD1792" t="str">
        <v>912828U2</v>
      </c>
      <c r="BE1792">
        <v>2.9841000000000002</v>
      </c>
      <c r="BF1792">
        <v>2.3536000000000001</v>
      </c>
      <c r="BG1792">
        <v>0.7873</v>
      </c>
      <c r="BH1792">
        <v>128.28125</v>
      </c>
      <c r="BI1792">
        <f>VLOOKUP(BD1792,工作表1!$K$3:$L$1000,2,FALSE)</f>
        <v>2</v>
      </c>
      <c r="BJ1792" t="str">
        <f>VLOOKUP(BD1792,工作表1!$K$3:$M$1000,3,FALSE)</f>
        <v>2026/11/15</v>
      </c>
      <c r="BK1792">
        <f t="shared" si="906"/>
        <v>2.1446000000000001</v>
      </c>
      <c r="BL1792">
        <f t="shared" si="907"/>
        <v>-0.14460000000000006</v>
      </c>
      <c r="BM1792" s="43">
        <f t="shared" si="924"/>
        <v>43784</v>
      </c>
      <c r="BN1792" s="43">
        <f t="shared" si="908"/>
        <v>43921</v>
      </c>
      <c r="BO1792" s="45">
        <f t="shared" si="925"/>
        <v>0.22282608695652173</v>
      </c>
      <c r="BP1792" s="45">
        <f t="shared" si="926"/>
        <v>1.7570726622989874</v>
      </c>
      <c r="BQ1792" s="47">
        <f t="shared" si="927"/>
        <v>100.65700964720268</v>
      </c>
      <c r="BR1792" s="47">
        <f t="shared" si="928"/>
        <v>125.55935278136336</v>
      </c>
    </row>
    <row r="1793" spans="6:70" x14ac:dyDescent="0.25">
      <c r="F1793" s="2">
        <v>43691</v>
      </c>
      <c r="G1793">
        <v>1.8839999999999999</v>
      </c>
      <c r="H1793" s="43">
        <v>43726</v>
      </c>
      <c r="I1793">
        <v>1.7539</v>
      </c>
      <c r="L1793" s="2">
        <v>43640</v>
      </c>
      <c r="M1793" t="str">
        <v>9128286S</v>
      </c>
      <c r="N1793">
        <v>0.88090000000000002</v>
      </c>
      <c r="O1793">
        <v>2.3743799999999999</v>
      </c>
      <c r="P1793">
        <v>0.80720000000000003</v>
      </c>
      <c r="Q1793">
        <v>127.9375</v>
      </c>
      <c r="R1793">
        <f>VLOOKUP(M1793,工作表1!$A$3:$B$1000,2,FALSE)</f>
        <v>2.375</v>
      </c>
      <c r="S1793" t="str">
        <f>VLOOKUP(M1793,工作表1!$A$3:$C$1000,3,FALSE)</f>
        <v>2026/4/30</v>
      </c>
      <c r="T1793">
        <f t="shared" si="898"/>
        <v>2.1446000000000001</v>
      </c>
      <c r="U1793">
        <f t="shared" si="897"/>
        <v>0.23039999999999994</v>
      </c>
      <c r="V1793" s="43">
        <f t="shared" si="909"/>
        <v>43769</v>
      </c>
      <c r="W1793" s="43">
        <f t="shared" si="899"/>
        <v>43738</v>
      </c>
      <c r="X1793" s="45">
        <f t="shared" si="910"/>
        <v>0.36338797814207652</v>
      </c>
      <c r="Y1793" s="45">
        <f t="shared" si="911"/>
        <v>0.99455236170372041</v>
      </c>
      <c r="Z1793" s="47">
        <f t="shared" si="912"/>
        <v>103.21234927078611</v>
      </c>
      <c r="AA1793" s="47">
        <f t="shared" si="913"/>
        <v>127.09037001444094</v>
      </c>
      <c r="AB1793" s="45">
        <f t="shared" si="914"/>
        <v>1.8714</v>
      </c>
      <c r="AC1793" s="2" t="str">
        <f t="shared" si="900"/>
        <v>TY2</v>
      </c>
      <c r="AD1793">
        <f t="shared" si="901"/>
        <v>128.28125</v>
      </c>
      <c r="AE1793">
        <f t="shared" si="902"/>
        <v>127.78125</v>
      </c>
      <c r="AF1793" s="49">
        <f t="shared" si="929"/>
        <v>0.5</v>
      </c>
      <c r="AG1793" s="3">
        <f t="shared" si="915"/>
        <v>126.4176972725493</v>
      </c>
      <c r="AH1793">
        <f t="shared" si="916"/>
        <v>125.13605995937792</v>
      </c>
      <c r="AI1793" s="51">
        <f t="shared" si="917"/>
        <v>1.2816373131713874</v>
      </c>
      <c r="AJ1793" s="52">
        <f t="shared" si="918"/>
        <v>0.7816373131713874</v>
      </c>
      <c r="AK1793" s="2">
        <v>43640</v>
      </c>
      <c r="AL1793" t="str">
        <v>9128282A</v>
      </c>
      <c r="AM1793">
        <v>10.027900000000001</v>
      </c>
      <c r="AN1793">
        <v>1.86015</v>
      </c>
      <c r="AO1793">
        <v>0.76070000000000004</v>
      </c>
      <c r="AP1793">
        <v>128.28125</v>
      </c>
      <c r="AQ1793">
        <f>VLOOKUP(AL1793,工作表1!$F$3:$G$1000,2,FALSE)</f>
        <v>1.5</v>
      </c>
      <c r="AR1793" t="str">
        <f>VLOOKUP(AL1793,工作表1!$F$3:$H$1000,3,FALSE)</f>
        <v>2026/8/15</v>
      </c>
      <c r="AS1793">
        <f t="shared" si="903"/>
        <v>2.1446000000000001</v>
      </c>
      <c r="AT1793">
        <f t="shared" si="904"/>
        <v>-0.64460000000000006</v>
      </c>
      <c r="AU1793" s="43">
        <f t="shared" si="919"/>
        <v>43692</v>
      </c>
      <c r="AV1793" s="43">
        <f t="shared" si="905"/>
        <v>43830</v>
      </c>
      <c r="AW1793" s="45">
        <f t="shared" si="920"/>
        <v>0.53867403314917128</v>
      </c>
      <c r="AX1793" s="45">
        <f t="shared" si="921"/>
        <v>1.3153863619162944</v>
      </c>
      <c r="AY1793" s="47">
        <f t="shared" si="922"/>
        <v>97.383730876872093</v>
      </c>
      <c r="AZ1793" s="47">
        <f t="shared" si="923"/>
        <v>126.4176972725493</v>
      </c>
      <c r="BA1793" s="43"/>
      <c r="BC1793" s="2">
        <v>43637</v>
      </c>
      <c r="BD1793" t="str">
        <v>912828U2</v>
      </c>
      <c r="BE1793">
        <v>2.79</v>
      </c>
      <c r="BF1793">
        <v>2.2963800000000001</v>
      </c>
      <c r="BG1793">
        <v>0.7873</v>
      </c>
      <c r="BH1793">
        <v>127.78125</v>
      </c>
      <c r="BI1793">
        <f>VLOOKUP(BD1793,工作表1!$K$3:$L$1000,2,FALSE)</f>
        <v>2</v>
      </c>
      <c r="BJ1793" t="str">
        <f>VLOOKUP(BD1793,工作表1!$K$3:$M$1000,3,FALSE)</f>
        <v>2026/11/15</v>
      </c>
      <c r="BK1793">
        <f t="shared" si="906"/>
        <v>2.165</v>
      </c>
      <c r="BL1793">
        <f t="shared" si="907"/>
        <v>-0.16500000000000004</v>
      </c>
      <c r="BM1793" s="43">
        <f t="shared" si="924"/>
        <v>43784</v>
      </c>
      <c r="BN1793" s="43">
        <f t="shared" si="908"/>
        <v>43921</v>
      </c>
      <c r="BO1793" s="45">
        <f t="shared" si="925"/>
        <v>0.21739130434782608</v>
      </c>
      <c r="BP1793" s="45">
        <f t="shared" si="926"/>
        <v>1.7571173317450863</v>
      </c>
      <c r="BQ1793" s="47">
        <f t="shared" si="927"/>
        <v>100.31427120084319</v>
      </c>
      <c r="BR1793" s="47">
        <f t="shared" si="928"/>
        <v>125.13605995937792</v>
      </c>
    </row>
    <row r="1794" spans="6:70" x14ac:dyDescent="0.25">
      <c r="F1794" s="2">
        <v>43690</v>
      </c>
      <c r="G1794">
        <v>1.9359999999999999</v>
      </c>
      <c r="H1794" s="43">
        <v>43725</v>
      </c>
      <c r="I1794">
        <v>1.7416</v>
      </c>
      <c r="L1794" s="2">
        <v>43637</v>
      </c>
      <c r="M1794" t="str">
        <v>9128286S</v>
      </c>
      <c r="N1794">
        <v>-0.36420000000000002</v>
      </c>
      <c r="O1794">
        <v>2.4485000000000001</v>
      </c>
      <c r="P1794">
        <v>0.80720000000000003</v>
      </c>
      <c r="Q1794">
        <v>127.515625</v>
      </c>
      <c r="R1794">
        <f>VLOOKUP(M1794,工作表1!$A$3:$B$1000,2,FALSE)</f>
        <v>2.375</v>
      </c>
      <c r="S1794" t="str">
        <f>VLOOKUP(M1794,工作表1!$A$3:$C$1000,3,FALSE)</f>
        <v>2026/4/30</v>
      </c>
      <c r="T1794">
        <f t="shared" si="898"/>
        <v>2.165</v>
      </c>
      <c r="U1794">
        <f t="shared" si="897"/>
        <v>0.20999999999999996</v>
      </c>
      <c r="V1794" s="43">
        <f t="shared" si="909"/>
        <v>43769</v>
      </c>
      <c r="W1794" s="43">
        <f t="shared" si="899"/>
        <v>43738</v>
      </c>
      <c r="X1794" s="45">
        <f t="shared" si="910"/>
        <v>0.35689890710382516</v>
      </c>
      <c r="Y1794" s="45">
        <f t="shared" si="911"/>
        <v>0.99457013998053756</v>
      </c>
      <c r="Z1794" s="47">
        <f t="shared" si="912"/>
        <v>102.85227866424032</v>
      </c>
      <c r="AA1794" s="47">
        <f t="shared" si="913"/>
        <v>126.64319385124045</v>
      </c>
      <c r="AB1794" s="45">
        <f t="shared" si="914"/>
        <v>1.9146000000000001</v>
      </c>
      <c r="AC1794" s="2" t="str">
        <f t="shared" si="900"/>
        <v>TY2</v>
      </c>
      <c r="AD1794">
        <f t="shared" si="901"/>
        <v>127.78125</v>
      </c>
      <c r="AE1794">
        <f t="shared" si="902"/>
        <v>128.375</v>
      </c>
      <c r="AF1794" s="49">
        <f t="shared" si="929"/>
        <v>-0.59375</v>
      </c>
      <c r="AG1794" s="3">
        <f t="shared" si="915"/>
        <v>125.97272612906107</v>
      </c>
      <c r="AH1794">
        <f t="shared" si="916"/>
        <v>125.75544371706127</v>
      </c>
      <c r="AI1794" s="51">
        <f t="shared" si="917"/>
        <v>0.21728241199980403</v>
      </c>
      <c r="AJ1794" s="52">
        <f t="shared" si="918"/>
        <v>0.81103241199980403</v>
      </c>
      <c r="AK1794" s="2">
        <v>43637</v>
      </c>
      <c r="AL1794" t="str">
        <v>9128282A</v>
      </c>
      <c r="AM1794">
        <v>10.071099999999999</v>
      </c>
      <c r="AN1794">
        <v>1.7935700000000001</v>
      </c>
      <c r="AO1794">
        <v>0.76070000000000004</v>
      </c>
      <c r="AP1794">
        <v>127.78125</v>
      </c>
      <c r="AQ1794">
        <f>VLOOKUP(AL1794,工作表1!$F$3:$G$1000,2,FALSE)</f>
        <v>1.5</v>
      </c>
      <c r="AR1794" t="str">
        <f>VLOOKUP(AL1794,工作表1!$F$3:$H$1000,3,FALSE)</f>
        <v>2026/8/15</v>
      </c>
      <c r="AS1794">
        <f t="shared" si="903"/>
        <v>2.165</v>
      </c>
      <c r="AT1794">
        <f t="shared" si="904"/>
        <v>-0.66500000000000004</v>
      </c>
      <c r="AU1794" s="43">
        <f t="shared" si="919"/>
        <v>43692</v>
      </c>
      <c r="AV1794" s="43">
        <f t="shared" si="905"/>
        <v>43830</v>
      </c>
      <c r="AW1794" s="45">
        <f t="shared" si="920"/>
        <v>0.53453038674033149</v>
      </c>
      <c r="AX1794" s="45">
        <f t="shared" si="921"/>
        <v>1.3153523045485507</v>
      </c>
      <c r="AY1794" s="47">
        <f t="shared" si="922"/>
        <v>97.040917987076924</v>
      </c>
      <c r="AZ1794" s="47">
        <f t="shared" si="923"/>
        <v>125.97272612906107</v>
      </c>
      <c r="BA1794" s="43"/>
      <c r="BC1794" s="2">
        <v>43636</v>
      </c>
      <c r="BD1794" t="str">
        <v>912828U2</v>
      </c>
      <c r="BE1794">
        <v>4.8808999999999996</v>
      </c>
      <c r="BF1794">
        <v>2.26071</v>
      </c>
      <c r="BG1794">
        <v>0.7873</v>
      </c>
      <c r="BH1794">
        <v>128.375</v>
      </c>
      <c r="BI1794">
        <f>VLOOKUP(BD1794,工作表1!$K$3:$L$1000,2,FALSE)</f>
        <v>2</v>
      </c>
      <c r="BJ1794" t="str">
        <f>VLOOKUP(BD1794,工作表1!$K$3:$M$1000,3,FALSE)</f>
        <v>2026/11/15</v>
      </c>
      <c r="BK1794">
        <f t="shared" si="906"/>
        <v>2.177</v>
      </c>
      <c r="BL1794">
        <f t="shared" si="907"/>
        <v>-0.17700000000000005</v>
      </c>
      <c r="BM1794" s="43">
        <f t="shared" si="924"/>
        <v>43784</v>
      </c>
      <c r="BN1794" s="43">
        <f t="shared" si="908"/>
        <v>43921</v>
      </c>
      <c r="BO1794" s="45">
        <f t="shared" si="925"/>
        <v>0.20108695652173914</v>
      </c>
      <c r="BP1794" s="45">
        <f t="shared" si="926"/>
        <v>1.7572513400833829</v>
      </c>
      <c r="BQ1794" s="47">
        <f t="shared" si="927"/>
        <v>100.81160534376959</v>
      </c>
      <c r="BR1794" s="47">
        <f t="shared" si="928"/>
        <v>125.75544371706127</v>
      </c>
    </row>
    <row r="1795" spans="6:70" x14ac:dyDescent="0.25">
      <c r="F1795" s="2">
        <v>43689</v>
      </c>
      <c r="G1795">
        <v>1.9019999999999999</v>
      </c>
      <c r="H1795" s="43">
        <v>43724</v>
      </c>
      <c r="I1795">
        <v>1.7804</v>
      </c>
      <c r="L1795" s="2">
        <v>43636</v>
      </c>
      <c r="M1795" t="str">
        <v>9128286S</v>
      </c>
      <c r="N1795">
        <v>1.0701000000000001</v>
      </c>
      <c r="O1795">
        <v>2.3380399999999999</v>
      </c>
      <c r="P1795">
        <v>0.80720000000000003</v>
      </c>
      <c r="Q1795">
        <v>128.0625</v>
      </c>
      <c r="R1795">
        <f>VLOOKUP(M1795,工作表1!$A$3:$B$1000,2,FALSE)</f>
        <v>2.375</v>
      </c>
      <c r="S1795" t="str">
        <f>VLOOKUP(M1795,工作表1!$A$3:$C$1000,3,FALSE)</f>
        <v>2026/4/30</v>
      </c>
      <c r="T1795">
        <f t="shared" si="898"/>
        <v>2.177</v>
      </c>
      <c r="U1795">
        <f t="shared" si="897"/>
        <v>0.19799999999999995</v>
      </c>
      <c r="V1795" s="43">
        <f t="shared" si="909"/>
        <v>43769</v>
      </c>
      <c r="W1795" s="43">
        <f t="shared" si="899"/>
        <v>43738</v>
      </c>
      <c r="X1795" s="45">
        <f t="shared" si="910"/>
        <v>0.33743169398907102</v>
      </c>
      <c r="Y1795" s="45">
        <f t="shared" si="911"/>
        <v>0.99462347481098878</v>
      </c>
      <c r="Z1795" s="47">
        <f t="shared" si="912"/>
        <v>103.33573133043318</v>
      </c>
      <c r="AA1795" s="47">
        <f t="shared" si="913"/>
        <v>127.2225538062585</v>
      </c>
      <c r="AB1795" s="45">
        <f t="shared" si="914"/>
        <v>1.8933</v>
      </c>
      <c r="AC1795" s="2" t="str">
        <f t="shared" si="900"/>
        <v>TY2</v>
      </c>
      <c r="AD1795">
        <f t="shared" si="901"/>
        <v>128.375</v>
      </c>
      <c r="AE1795">
        <f t="shared" si="902"/>
        <v>128.171875</v>
      </c>
      <c r="AF1795" s="49">
        <f t="shared" si="929"/>
        <v>0.203125</v>
      </c>
      <c r="AG1795" s="3">
        <f t="shared" si="915"/>
        <v>126.54348249457865</v>
      </c>
      <c r="AH1795">
        <f t="shared" si="916"/>
        <v>125.44673572636003</v>
      </c>
      <c r="AI1795" s="51">
        <f t="shared" si="917"/>
        <v>1.0967467682186225</v>
      </c>
      <c r="AJ1795" s="52">
        <f t="shared" si="918"/>
        <v>0.89362176821862249</v>
      </c>
      <c r="AK1795" s="2">
        <v>43636</v>
      </c>
      <c r="AL1795" t="str">
        <v>9128282A</v>
      </c>
      <c r="AM1795">
        <v>10.7761</v>
      </c>
      <c r="AN1795">
        <v>1.8086599999999999</v>
      </c>
      <c r="AO1795">
        <v>0.76070000000000004</v>
      </c>
      <c r="AP1795">
        <v>128.375</v>
      </c>
      <c r="AQ1795">
        <f>VLOOKUP(AL1795,工作表1!$F$3:$G$1000,2,FALSE)</f>
        <v>1.5</v>
      </c>
      <c r="AR1795" t="str">
        <f>VLOOKUP(AL1795,工作表1!$F$3:$H$1000,3,FALSE)</f>
        <v>2026/8/15</v>
      </c>
      <c r="AS1795">
        <f t="shared" si="903"/>
        <v>2.177</v>
      </c>
      <c r="AT1795">
        <f t="shared" si="904"/>
        <v>-0.67700000000000005</v>
      </c>
      <c r="AU1795" s="43">
        <f t="shared" si="919"/>
        <v>43692</v>
      </c>
      <c r="AV1795" s="43">
        <f t="shared" si="905"/>
        <v>43830</v>
      </c>
      <c r="AW1795" s="45">
        <f t="shared" si="920"/>
        <v>0.5220994475138121</v>
      </c>
      <c r="AX1795" s="45">
        <f t="shared" si="921"/>
        <v>1.315250132445319</v>
      </c>
      <c r="AY1795" s="47">
        <f t="shared" si="922"/>
        <v>97.487818998161757</v>
      </c>
      <c r="AZ1795" s="47">
        <f t="shared" si="923"/>
        <v>126.54348249457865</v>
      </c>
      <c r="BA1795" s="43"/>
      <c r="BC1795" s="2">
        <v>43635</v>
      </c>
      <c r="BD1795" t="str">
        <v>9128282A</v>
      </c>
      <c r="BE1795">
        <v>9.3541000000000007</v>
      </c>
      <c r="BF1795">
        <v>1.84358</v>
      </c>
      <c r="BG1795">
        <v>0.76070000000000004</v>
      </c>
      <c r="BH1795">
        <v>128.171875</v>
      </c>
      <c r="BI1795">
        <f>VLOOKUP(BD1795,工作表1!$K$3:$L$1000,2,FALSE)</f>
        <v>1.5</v>
      </c>
      <c r="BJ1795" t="str">
        <f>VLOOKUP(BD1795,工作表1!$K$3:$M$1000,3,FALSE)</f>
        <v>2026/8/15</v>
      </c>
      <c r="BK1795">
        <f t="shared" si="906"/>
        <v>2.181</v>
      </c>
      <c r="BL1795">
        <f t="shared" si="907"/>
        <v>-0.68100000000000005</v>
      </c>
      <c r="BM1795" s="43">
        <f t="shared" si="924"/>
        <v>43692</v>
      </c>
      <c r="BN1795" s="43">
        <f t="shared" si="908"/>
        <v>43921</v>
      </c>
      <c r="BO1795" s="45">
        <f t="shared" si="925"/>
        <v>0.51795580110497241</v>
      </c>
      <c r="BP1795" s="45">
        <f t="shared" si="926"/>
        <v>1.6891886778173011</v>
      </c>
      <c r="BQ1795" s="47">
        <f t="shared" si="927"/>
        <v>97.234863031425647</v>
      </c>
      <c r="BR1795" s="47">
        <f t="shared" si="928"/>
        <v>125.44673572636003</v>
      </c>
    </row>
    <row r="1796" spans="6:70" x14ac:dyDescent="0.25">
      <c r="F1796" s="2">
        <v>43686</v>
      </c>
      <c r="G1796">
        <v>1.927</v>
      </c>
      <c r="H1796" s="43">
        <v>43721</v>
      </c>
      <c r="I1796">
        <v>1.8314999999999999</v>
      </c>
      <c r="L1796" s="2">
        <v>43635</v>
      </c>
      <c r="M1796" t="str">
        <v>9128285T</v>
      </c>
      <c r="N1796">
        <v>16.408100000000001</v>
      </c>
      <c r="O1796">
        <v>-19.38184</v>
      </c>
      <c r="P1796">
        <v>0.82050000000000001</v>
      </c>
      <c r="Q1796">
        <v>126.90625</v>
      </c>
      <c r="R1796">
        <f>VLOOKUP(M1796,工作表1!$A$3:$B$1000,2,FALSE)</f>
        <v>2.625</v>
      </c>
      <c r="S1796" t="str">
        <f>VLOOKUP(M1796,工作表1!$A$3:$C$1000,3,FALSE)</f>
        <v>2025/12/31</v>
      </c>
      <c r="T1796">
        <f t="shared" si="898"/>
        <v>2.181</v>
      </c>
      <c r="U1796">
        <f t="shared" ref="U1796:U1859" si="930">R1796-T1796</f>
        <v>0.44399999999999995</v>
      </c>
      <c r="V1796" s="43">
        <f t="shared" si="909"/>
        <v>43646</v>
      </c>
      <c r="W1796" s="43">
        <f t="shared" si="899"/>
        <v>43738</v>
      </c>
      <c r="X1796" s="45">
        <f t="shared" si="910"/>
        <v>1.239986187845304</v>
      </c>
      <c r="Y1796" s="45">
        <f t="shared" si="911"/>
        <v>1.9735478316809205</v>
      </c>
      <c r="Z1796" s="47">
        <f t="shared" si="912"/>
        <v>111.15326043567775</v>
      </c>
      <c r="AA1796" s="47">
        <f t="shared" si="913"/>
        <v>134.68172400398146</v>
      </c>
      <c r="AB1796" s="45">
        <f t="shared" si="914"/>
        <v>1.8838999999999999</v>
      </c>
      <c r="AC1796" s="2" t="str">
        <f t="shared" si="900"/>
        <v>TY2</v>
      </c>
      <c r="AD1796">
        <f t="shared" si="901"/>
        <v>127.859375</v>
      </c>
      <c r="AE1796">
        <f t="shared" si="902"/>
        <v>127.8125</v>
      </c>
      <c r="AF1796" s="49">
        <f t="shared" si="929"/>
        <v>4.6875E-2</v>
      </c>
      <c r="AG1796" s="3">
        <f t="shared" si="915"/>
        <v>126.20920017954073</v>
      </c>
      <c r="AH1796">
        <f t="shared" si="916"/>
        <v>125.0762201718764</v>
      </c>
      <c r="AI1796" s="51">
        <f t="shared" si="917"/>
        <v>1.1329800076643295</v>
      </c>
      <c r="AJ1796" s="52">
        <f t="shared" si="918"/>
        <v>1.0861050076643295</v>
      </c>
      <c r="AK1796" s="2">
        <v>43635</v>
      </c>
      <c r="AL1796" t="str">
        <v>9128286S</v>
      </c>
      <c r="AM1796">
        <v>-0.19689999999999999</v>
      </c>
      <c r="AN1796">
        <v>2.42198</v>
      </c>
      <c r="AO1796">
        <v>0.80720000000000003</v>
      </c>
      <c r="AP1796">
        <v>127.859375</v>
      </c>
      <c r="AQ1796">
        <f>VLOOKUP(AL1796,工作表1!$F$3:$G$1000,2,FALSE)</f>
        <v>2.375</v>
      </c>
      <c r="AR1796" t="str">
        <f>VLOOKUP(AL1796,工作表1!$F$3:$H$1000,3,FALSE)</f>
        <v>2026/4/30</v>
      </c>
      <c r="AS1796">
        <f t="shared" si="903"/>
        <v>2.181</v>
      </c>
      <c r="AT1796">
        <f t="shared" si="904"/>
        <v>0.19399999999999995</v>
      </c>
      <c r="AU1796" s="43">
        <f t="shared" si="919"/>
        <v>43769</v>
      </c>
      <c r="AV1796" s="43">
        <f t="shared" si="905"/>
        <v>43830</v>
      </c>
      <c r="AW1796" s="45">
        <f t="shared" si="920"/>
        <v>0.33094262295081966</v>
      </c>
      <c r="AX1796" s="45">
        <f t="shared" si="921"/>
        <v>1.5932713900741073</v>
      </c>
      <c r="AY1796" s="47">
        <f t="shared" si="922"/>
        <v>103.10645601962848</v>
      </c>
      <c r="AZ1796" s="47">
        <f t="shared" si="923"/>
        <v>126.20920017954073</v>
      </c>
      <c r="BA1796" s="43"/>
      <c r="BC1796" s="2">
        <v>43634</v>
      </c>
      <c r="BD1796" t="str">
        <v>9128282A</v>
      </c>
      <c r="BE1796">
        <v>7.8475000000000001</v>
      </c>
      <c r="BF1796">
        <v>1.8923300000000001</v>
      </c>
      <c r="BG1796">
        <v>0.76070000000000004</v>
      </c>
      <c r="BH1796">
        <v>127.8125</v>
      </c>
      <c r="BI1796">
        <f>VLOOKUP(BD1796,工作表1!$K$3:$L$1000,2,FALSE)</f>
        <v>1.5</v>
      </c>
      <c r="BJ1796" t="str">
        <f>VLOOKUP(BD1796,工作表1!$K$3:$M$1000,3,FALSE)</f>
        <v>2026/8/15</v>
      </c>
      <c r="BK1796">
        <f t="shared" si="906"/>
        <v>2.2214900000000002</v>
      </c>
      <c r="BL1796">
        <f t="shared" si="907"/>
        <v>-0.72149000000000019</v>
      </c>
      <c r="BM1796" s="43">
        <f t="shared" si="924"/>
        <v>43692</v>
      </c>
      <c r="BN1796" s="43">
        <f t="shared" si="908"/>
        <v>43921</v>
      </c>
      <c r="BO1796" s="45">
        <f t="shared" si="925"/>
        <v>0.51381215469613262</v>
      </c>
      <c r="BP1796" s="45">
        <f t="shared" si="926"/>
        <v>1.6891546204495573</v>
      </c>
      <c r="BQ1796" s="47">
        <f t="shared" si="927"/>
        <v>96.927187008186266</v>
      </c>
      <c r="BR1796" s="47">
        <f t="shared" si="928"/>
        <v>125.0762201718764</v>
      </c>
    </row>
    <row r="1797" spans="6:70" x14ac:dyDescent="0.25">
      <c r="F1797" s="2">
        <v>43685</v>
      </c>
      <c r="G1797">
        <v>1.92787</v>
      </c>
      <c r="H1797" s="43">
        <v>43720</v>
      </c>
      <c r="I1797">
        <v>1.7045999999999999</v>
      </c>
      <c r="L1797" s="2">
        <v>43634</v>
      </c>
      <c r="M1797" t="str">
        <v>9128285T</v>
      </c>
      <c r="N1797">
        <v>0.70199999999999996</v>
      </c>
      <c r="O1797">
        <v>1.52779</v>
      </c>
      <c r="P1797">
        <v>0.82050000000000001</v>
      </c>
      <c r="Q1797">
        <v>127.140625</v>
      </c>
      <c r="R1797">
        <f>VLOOKUP(M1797,工作表1!$A$3:$B$1000,2,FALSE)</f>
        <v>2.625</v>
      </c>
      <c r="S1797" t="str">
        <f>VLOOKUP(M1797,工作表1!$A$3:$C$1000,3,FALSE)</f>
        <v>2025/12/31</v>
      </c>
      <c r="T1797">
        <f t="shared" ref="T1797:T1860" si="931">INDEX($G:$G,MATCH(L1797,$F:$F,0))</f>
        <v>2.2214900000000002</v>
      </c>
      <c r="U1797">
        <f t="shared" si="930"/>
        <v>0.40350999999999981</v>
      </c>
      <c r="V1797" s="43">
        <f t="shared" si="909"/>
        <v>43646</v>
      </c>
      <c r="W1797" s="43">
        <f t="shared" ref="W1797:W1860" si="932">IF(WEEKDAY(DATE(YEAR(L1797),(INT(MONTH(L1797)/3)+1)*3+1,1)-1,2)=7,DATE(YEAR(L1797),(INT(MONTH(L1797)/3)+1)*3+1,1)-1-2,IF(WEEKDAY(DATE(YEAR(L1797),(INT(MONTH(L1797)/3)+1)*3+1,1)-1,2)=6,DATE(YEAR(L1797),(INT(MONTH(L1797)/3)+1)*3+1,1)-1-1,DATE(YEAR(L1797),(INT(MONTH(L1797)/3)+1)*3+1,1)-1))</f>
        <v>43738</v>
      </c>
      <c r="X1797" s="45">
        <f t="shared" si="910"/>
        <v>1.2327348066298343</v>
      </c>
      <c r="Y1797" s="45">
        <f t="shared" si="911"/>
        <v>1.9734882312873685</v>
      </c>
      <c r="Z1797" s="47">
        <f t="shared" si="912"/>
        <v>104.58809289694888</v>
      </c>
      <c r="AA1797" s="47">
        <f t="shared" si="913"/>
        <v>126.68669034834241</v>
      </c>
      <c r="AB1797" s="45">
        <f t="shared" si="914"/>
        <v>1.9318</v>
      </c>
      <c r="AC1797" s="2" t="str">
        <f t="shared" ref="AC1797:AC1860" si="933">IF(MOD(MONTH(L1797),3)=0,"TY2","TY1")</f>
        <v>TY2</v>
      </c>
      <c r="AD1797">
        <f t="shared" ref="AD1797:AD1860" si="934">IF(AC1797="TY1",Q1797,AP1797)</f>
        <v>127.5</v>
      </c>
      <c r="AE1797">
        <f t="shared" ref="AE1797:AE1860" si="935">IF(AC1797="TY1",AP1797,BH1797)</f>
        <v>127.640625</v>
      </c>
      <c r="AF1797" s="49">
        <f t="shared" si="929"/>
        <v>-0.140625</v>
      </c>
      <c r="AG1797" s="3">
        <f t="shared" si="915"/>
        <v>125.89062578369094</v>
      </c>
      <c r="AH1797">
        <f t="shared" si="916"/>
        <v>124.84752454930518</v>
      </c>
      <c r="AI1797" s="51">
        <f t="shared" si="917"/>
        <v>1.0431012343857589</v>
      </c>
      <c r="AJ1797" s="52">
        <f t="shared" si="918"/>
        <v>1.1837262343857589</v>
      </c>
      <c r="AK1797" s="2">
        <v>43634</v>
      </c>
      <c r="AL1797" t="str">
        <v>9128286S</v>
      </c>
      <c r="AM1797">
        <v>-0.35909999999999997</v>
      </c>
      <c r="AN1797">
        <v>2.3970099999999999</v>
      </c>
      <c r="AO1797">
        <v>0.80720000000000003</v>
      </c>
      <c r="AP1797">
        <v>127.5</v>
      </c>
      <c r="AQ1797">
        <f>VLOOKUP(AL1797,工作表1!$F$3:$G$1000,2,FALSE)</f>
        <v>2.375</v>
      </c>
      <c r="AR1797" t="str">
        <f>VLOOKUP(AL1797,工作表1!$F$3:$H$1000,3,FALSE)</f>
        <v>2026/4/30</v>
      </c>
      <c r="AS1797">
        <f t="shared" ref="AS1797:AS1860" si="936">INDEX($G:$G,MATCH(AK1797,$F:$F,0))</f>
        <v>2.2214900000000002</v>
      </c>
      <c r="AT1797">
        <f t="shared" ref="AT1797:AT1860" si="937">AQ1797-AS1797</f>
        <v>0.15350999999999981</v>
      </c>
      <c r="AU1797" s="43">
        <f t="shared" si="919"/>
        <v>43769</v>
      </c>
      <c r="AV1797" s="43">
        <f t="shared" ref="AV1797:AV1860" si="938">IF(WEEKDAY(DATE(YEAR(AK1797),(INT(MONTH(AK1797)/3)+1)*3+4,1)-1,2)=7,DATE(YEAR(AK1797),(INT(MONTH(AK1797)/3)+1)*3+4,1)-1-2,IF(WEEKDAY(DATE(YEAR(AK1797),(INT(MONTH(AK1797)/3)+1)*3+4,1)-1,2)=6,DATE(YEAR(AK1797),(INT(MONTH(AK1797)/3)+1)*3+4,1)-1-1,DATE(YEAR(AK1797),(INT(MONTH(AK1797)/3)+1)*3+4,1)-1))</f>
        <v>43830</v>
      </c>
      <c r="AW1797" s="45">
        <f t="shared" si="920"/>
        <v>0.32445355191256836</v>
      </c>
      <c r="AX1797" s="45">
        <f t="shared" si="921"/>
        <v>1.5932891683509247</v>
      </c>
      <c r="AY1797" s="47">
        <f t="shared" si="922"/>
        <v>102.83371289857706</v>
      </c>
      <c r="AZ1797" s="47">
        <f t="shared" si="923"/>
        <v>125.89062578369094</v>
      </c>
      <c r="BA1797" s="43"/>
      <c r="BC1797" s="2">
        <v>43633</v>
      </c>
      <c r="BD1797" t="str">
        <v>9128282A</v>
      </c>
      <c r="BE1797">
        <v>8.7254000000000005</v>
      </c>
      <c r="BF1797">
        <v>1.9419299999999999</v>
      </c>
      <c r="BG1797">
        <v>0.76070000000000004</v>
      </c>
      <c r="BH1797">
        <v>127.640625</v>
      </c>
      <c r="BI1797">
        <f>VLOOKUP(BD1797,工作表1!$K$3:$L$1000,2,FALSE)</f>
        <v>1.5</v>
      </c>
      <c r="BJ1797" t="str">
        <f>VLOOKUP(BD1797,工作表1!$K$3:$M$1000,3,FALSE)</f>
        <v>2026/8/15</v>
      </c>
      <c r="BK1797">
        <f t="shared" ref="BK1797:BK1860" si="939">INDEX($G:$G,MATCH(BC1797,$F:$F,0))</f>
        <v>2.2346200000000001</v>
      </c>
      <c r="BL1797">
        <f t="shared" ref="BL1797:BL1860" si="940">BI1797-BK1797</f>
        <v>-0.73462000000000005</v>
      </c>
      <c r="BM1797" s="43">
        <f t="shared" si="924"/>
        <v>43692</v>
      </c>
      <c r="BN1797" s="43">
        <f t="shared" ref="BN1797:BN1860" si="941">IF(WEEKDAY(DATE(YEAR(BC1797),(INT(MONTH(BC1797)/3)+1)*3+7,1)-1,2)=7,DATE(YEAR(BC1797),(INT(MONTH(BC1797)/3)+1)*3+7,1)-1-2,IF(WEEKDAY(DATE(YEAR(BC1797),(INT(MONTH(BC1797)/3)+1)*3+7,1)-1,2)=6,DATE(YEAR(BC1797),(INT(MONTH(BC1797)/3)+1)*3+7,1)-1-1,DATE(YEAR(BC1797),(INT(MONTH(BC1797)/3)+1)*3+7,1)-1))</f>
        <v>43921</v>
      </c>
      <c r="BO1797" s="45">
        <f t="shared" si="925"/>
        <v>0.50966850828729282</v>
      </c>
      <c r="BP1797" s="45">
        <f t="shared" si="926"/>
        <v>1.6891205630818131</v>
      </c>
      <c r="BQ1797" s="47">
        <f t="shared" si="927"/>
        <v>96.748980462708204</v>
      </c>
      <c r="BR1797" s="47">
        <f t="shared" si="928"/>
        <v>124.84752454930518</v>
      </c>
    </row>
    <row r="1798" spans="6:70" x14ac:dyDescent="0.25">
      <c r="F1798" s="2">
        <v>43684</v>
      </c>
      <c r="G1798">
        <v>1.911</v>
      </c>
      <c r="H1798" s="43">
        <v>43719</v>
      </c>
      <c r="I1798">
        <v>1.6731</v>
      </c>
      <c r="L1798" s="2">
        <v>43633</v>
      </c>
      <c r="M1798" t="str">
        <v>9128285T</v>
      </c>
      <c r="N1798">
        <v>0.29459999999999997</v>
      </c>
      <c r="O1798">
        <v>2.1486100000000001</v>
      </c>
      <c r="P1798">
        <v>0.82050000000000001</v>
      </c>
      <c r="Q1798">
        <v>126.96875</v>
      </c>
      <c r="R1798">
        <f>VLOOKUP(M1798,工作表1!$A$3:$B$1000,2,FALSE)</f>
        <v>2.625</v>
      </c>
      <c r="S1798" t="str">
        <f>VLOOKUP(M1798,工作表1!$A$3:$C$1000,3,FALSE)</f>
        <v>2025/12/31</v>
      </c>
      <c r="T1798">
        <f t="shared" si="931"/>
        <v>2.2346200000000001</v>
      </c>
      <c r="U1798">
        <f t="shared" si="930"/>
        <v>0.39037999999999995</v>
      </c>
      <c r="V1798" s="43">
        <f t="shared" ref="V1798:V1861" si="942">COUPNCD(L1797,S1798,2,0)</f>
        <v>43646</v>
      </c>
      <c r="W1798" s="43">
        <f t="shared" si="932"/>
        <v>43738</v>
      </c>
      <c r="X1798" s="45">
        <f t="shared" ref="X1798:X1861" si="943">COUPDAYBS(L1797,S1798,2,1)/COUPDAYS(L1797,S1798,2,1)*R1798/2</f>
        <v>1.2254834254143645</v>
      </c>
      <c r="Y1798" s="45">
        <f t="shared" ref="Y1798:Y1861" si="944">(W1798-L1797)/365*R1798+X1798</f>
        <v>1.9734286308938165</v>
      </c>
      <c r="Z1798" s="47">
        <f t="shared" ref="Z1798:Z1861" si="945">(Q1798*P1798+Y1798)/(1+(O1798/100)*(W1798-L1799)/360)-X1798</f>
        <v>104.24595362738141</v>
      </c>
      <c r="AA1798" s="47">
        <f t="shared" ref="AA1798:AA1861" si="946">(Z1798-$AB$5*(W1798-L1797)/365+T1798*(W1798-L1797)/360)/P1798</f>
        <v>126.2667319073357</v>
      </c>
      <c r="AB1798" s="45">
        <f t="shared" ref="AB1798:AB1861" si="947">INDEX(I:I,MATCH(L1798,H:H,0))</f>
        <v>1.9679</v>
      </c>
      <c r="AC1798" s="2" t="str">
        <f t="shared" si="933"/>
        <v>TY2</v>
      </c>
      <c r="AD1798">
        <f t="shared" si="934"/>
        <v>127.328125</v>
      </c>
      <c r="AE1798">
        <f t="shared" si="935"/>
        <v>127.609375</v>
      </c>
      <c r="AF1798" s="49">
        <f t="shared" si="929"/>
        <v>-0.28125</v>
      </c>
      <c r="AG1798" s="3">
        <f t="shared" ref="AG1798:AG1861" si="948">IF(AC1798="TY1",AA1798,AZ1798)</f>
        <v>125.66236971259217</v>
      </c>
      <c r="AH1798">
        <f t="shared" ref="AH1798:AH1861" si="949">IF(AC1798="TY1",AZ1798,BR1798)</f>
        <v>124.78535483106364</v>
      </c>
      <c r="AI1798" s="51">
        <f t="shared" ref="AI1798:AI1861" si="950">AG1798-AH1798</f>
        <v>0.87701488152852392</v>
      </c>
      <c r="AJ1798" s="52">
        <f t="shared" ref="AJ1798:AJ1861" si="951">AI1798-AF1798</f>
        <v>1.1582648815285239</v>
      </c>
      <c r="AK1798" s="2">
        <v>43633</v>
      </c>
      <c r="AL1798" t="str">
        <v>9128286S</v>
      </c>
      <c r="AM1798">
        <v>9.5999999999999992E-3</v>
      </c>
      <c r="AN1798">
        <v>2.4579900000000001</v>
      </c>
      <c r="AO1798">
        <v>0.80720000000000003</v>
      </c>
      <c r="AP1798">
        <v>127.328125</v>
      </c>
      <c r="AQ1798">
        <f>VLOOKUP(AL1798,工作表1!$F$3:$G$1000,2,FALSE)</f>
        <v>2.375</v>
      </c>
      <c r="AR1798" t="str">
        <f>VLOOKUP(AL1798,工作表1!$F$3:$H$1000,3,FALSE)</f>
        <v>2026/4/30</v>
      </c>
      <c r="AS1798">
        <f t="shared" si="936"/>
        <v>2.2346200000000001</v>
      </c>
      <c r="AT1798">
        <f t="shared" si="937"/>
        <v>0.14037999999999995</v>
      </c>
      <c r="AU1798" s="43">
        <f t="shared" ref="AU1798:AU1861" si="952">COUPNCD(AK1797,AR1798,2,0)</f>
        <v>43769</v>
      </c>
      <c r="AV1798" s="43">
        <f t="shared" si="938"/>
        <v>43830</v>
      </c>
      <c r="AW1798" s="45">
        <f t="shared" ref="AW1798:AW1861" si="953">COUPDAYBS(AK1797,AR1798,2,1)/COUPDAYS(AK1797,AR1798,2,1)*AQ1798/2</f>
        <v>0.31796448087431695</v>
      </c>
      <c r="AX1798" s="45">
        <f t="shared" ref="AX1798:AX1861" si="954">(AV1798-AK1797)/365*AQ1798+AW1798</f>
        <v>1.5933069466277416</v>
      </c>
      <c r="AY1798" s="47">
        <f t="shared" ref="AY1798:AY1861" si="955">(AP1798*AO1798+AX1798)/(1+(AN1798/100)*(AV1798-AK1799)/360)-AW1798</f>
        <v>102.64854578482023</v>
      </c>
      <c r="AZ1798" s="47">
        <f t="shared" ref="AZ1798:AZ1861" si="956">(AY1798-$AB$5*(AV1798-AK1797)/365+AS1798*(AV1798-AK1797)/360)/AO1798</f>
        <v>125.66236971259217</v>
      </c>
      <c r="BA1798" s="43"/>
      <c r="BC1798" s="2">
        <v>43630</v>
      </c>
      <c r="BD1798" t="str">
        <v>9128282A</v>
      </c>
      <c r="BE1798">
        <v>6.9561999999999999</v>
      </c>
      <c r="BF1798">
        <v>1.9547300000000001</v>
      </c>
      <c r="BG1798">
        <v>0.76070000000000004</v>
      </c>
      <c r="BH1798">
        <v>127.609375</v>
      </c>
      <c r="BI1798">
        <f>VLOOKUP(BD1798,工作表1!$K$3:$L$1000,2,FALSE)</f>
        <v>1.5</v>
      </c>
      <c r="BJ1798" t="str">
        <f>VLOOKUP(BD1798,工作表1!$K$3:$M$1000,3,FALSE)</f>
        <v>2026/8/15</v>
      </c>
      <c r="BK1798">
        <f t="shared" si="939"/>
        <v>2.2262400000000002</v>
      </c>
      <c r="BL1798">
        <f t="shared" si="940"/>
        <v>-0.72624000000000022</v>
      </c>
      <c r="BM1798" s="43">
        <f t="shared" ref="BM1798:BM1861" si="957">COUPNCD(BC1797,BJ1798,2,0)</f>
        <v>43692</v>
      </c>
      <c r="BN1798" s="43">
        <f t="shared" si="941"/>
        <v>43921</v>
      </c>
      <c r="BO1798" s="45">
        <f t="shared" ref="BO1798:BO1861" si="958">COUPDAYBS(BC1797,BJ1798,2,1)/COUPDAYS(BC1797,BJ1798,2,1)*BI1798/2</f>
        <v>0.50552486187845314</v>
      </c>
      <c r="BP1798" s="45">
        <f t="shared" ref="BP1798:BP1861" si="959">(BN1798-BC1797)/365*BI1798+BO1798</f>
        <v>1.6890865057140696</v>
      </c>
      <c r="BQ1798" s="47">
        <f t="shared" ref="BQ1798:BQ1861" si="960">(BH1798*BG1798+BP1798)/(1+(BF1798/100)*(BN1798-BC1799)/360)-BO1798</f>
        <v>96.714585228209302</v>
      </c>
      <c r="BR1798" s="47">
        <f t="shared" ref="BR1798:BR1861" si="961">(BQ1798-$AB$5*(BN1798-BC1797)/365+BK1798*(BN1798-BC1797)/360)/BG1798</f>
        <v>124.78535483106364</v>
      </c>
    </row>
    <row r="1799" spans="6:70" x14ac:dyDescent="0.25">
      <c r="F1799" s="2">
        <v>43683</v>
      </c>
      <c r="G1799">
        <v>1.948</v>
      </c>
      <c r="H1799" s="43">
        <v>43718</v>
      </c>
      <c r="I1799">
        <v>1.6706000000000001</v>
      </c>
      <c r="L1799" s="2">
        <v>43630</v>
      </c>
      <c r="M1799" t="str">
        <v>9128285T</v>
      </c>
      <c r="N1799">
        <v>0.51929999999999998</v>
      </c>
      <c r="O1799">
        <v>1.86581</v>
      </c>
      <c r="P1799">
        <v>0.82050000000000001</v>
      </c>
      <c r="Q1799">
        <v>126.9375</v>
      </c>
      <c r="R1799">
        <f>VLOOKUP(M1799,工作表1!$A$3:$B$1000,2,FALSE)</f>
        <v>2.625</v>
      </c>
      <c r="S1799" t="str">
        <f>VLOOKUP(M1799,工作表1!$A$3:$C$1000,3,FALSE)</f>
        <v>2025/12/31</v>
      </c>
      <c r="T1799">
        <f t="shared" si="931"/>
        <v>2.2262400000000002</v>
      </c>
      <c r="U1799">
        <f t="shared" si="930"/>
        <v>0.39875999999999978</v>
      </c>
      <c r="V1799" s="43">
        <f t="shared" si="942"/>
        <v>43646</v>
      </c>
      <c r="W1799" s="43">
        <f t="shared" si="932"/>
        <v>43738</v>
      </c>
      <c r="X1799" s="45">
        <f t="shared" si="943"/>
        <v>1.218232044198895</v>
      </c>
      <c r="Y1799" s="45">
        <f t="shared" si="944"/>
        <v>1.9733690305002649</v>
      </c>
      <c r="Z1799" s="47">
        <f t="shared" si="945"/>
        <v>104.31119278299818</v>
      </c>
      <c r="AA1799" s="47">
        <f t="shared" si="946"/>
        <v>126.33571632998368</v>
      </c>
      <c r="AB1799" s="45">
        <f t="shared" si="947"/>
        <v>1.9462999999999999</v>
      </c>
      <c r="AC1799" s="2" t="str">
        <f t="shared" si="933"/>
        <v>TY2</v>
      </c>
      <c r="AD1799">
        <f t="shared" si="934"/>
        <v>127.296875</v>
      </c>
      <c r="AE1799">
        <f t="shared" si="935"/>
        <v>127.390625</v>
      </c>
      <c r="AF1799" s="49">
        <f t="shared" si="929"/>
        <v>-9.375E-2</v>
      </c>
      <c r="AG1799" s="3">
        <f t="shared" si="948"/>
        <v>125.6408190948181</v>
      </c>
      <c r="AH1799">
        <f t="shared" si="949"/>
        <v>124.92972860071104</v>
      </c>
      <c r="AI1799" s="51">
        <f t="shared" si="950"/>
        <v>0.71109049410705438</v>
      </c>
      <c r="AJ1799" s="52">
        <f t="shared" si="951"/>
        <v>0.80484049410705438</v>
      </c>
      <c r="AK1799" s="2">
        <v>43630</v>
      </c>
      <c r="AL1799" t="str">
        <v>9128286S</v>
      </c>
      <c r="AM1799">
        <v>-0.57709999999999995</v>
      </c>
      <c r="AN1799">
        <v>2.42502</v>
      </c>
      <c r="AO1799">
        <v>0.80720000000000003</v>
      </c>
      <c r="AP1799">
        <v>127.296875</v>
      </c>
      <c r="AQ1799">
        <f>VLOOKUP(AL1799,工作表1!$F$3:$G$1000,2,FALSE)</f>
        <v>2.375</v>
      </c>
      <c r="AR1799" t="str">
        <f>VLOOKUP(AL1799,工作表1!$F$3:$H$1000,3,FALSE)</f>
        <v>2026/4/30</v>
      </c>
      <c r="AS1799">
        <f t="shared" si="936"/>
        <v>2.2262400000000002</v>
      </c>
      <c r="AT1799">
        <f t="shared" si="937"/>
        <v>0.14875999999999978</v>
      </c>
      <c r="AU1799" s="43">
        <f t="shared" si="952"/>
        <v>43769</v>
      </c>
      <c r="AV1799" s="43">
        <f t="shared" si="938"/>
        <v>43830</v>
      </c>
      <c r="AW1799" s="45">
        <f t="shared" si="953"/>
        <v>0.31147540983606559</v>
      </c>
      <c r="AX1799" s="45">
        <f t="shared" si="954"/>
        <v>1.5933247249045586</v>
      </c>
      <c r="AY1799" s="47">
        <f t="shared" si="955"/>
        <v>102.64192911854265</v>
      </c>
      <c r="AZ1799" s="47">
        <f t="shared" si="956"/>
        <v>125.6408190948181</v>
      </c>
      <c r="BA1799" s="43"/>
      <c r="BC1799" s="2">
        <v>43629</v>
      </c>
      <c r="BD1799" t="str">
        <v>9128282A</v>
      </c>
      <c r="BE1799">
        <v>13.540800000000001</v>
      </c>
      <c r="BF1799">
        <v>1.58056</v>
      </c>
      <c r="BG1799">
        <v>0.76070000000000004</v>
      </c>
      <c r="BH1799">
        <v>127.390625</v>
      </c>
      <c r="BI1799">
        <f>VLOOKUP(BD1799,工作表1!$K$3:$L$1000,2,FALSE)</f>
        <v>1.5</v>
      </c>
      <c r="BJ1799" t="str">
        <f>VLOOKUP(BD1799,工作表1!$K$3:$M$1000,3,FALSE)</f>
        <v>2026/8/15</v>
      </c>
      <c r="BK1799">
        <f t="shared" si="939"/>
        <v>2.218</v>
      </c>
      <c r="BL1799">
        <f t="shared" si="940"/>
        <v>-0.71799999999999997</v>
      </c>
      <c r="BM1799" s="43">
        <f t="shared" si="957"/>
        <v>43692</v>
      </c>
      <c r="BN1799" s="43">
        <f t="shared" si="941"/>
        <v>43921</v>
      </c>
      <c r="BO1799" s="45">
        <f t="shared" si="958"/>
        <v>0.49309392265193369</v>
      </c>
      <c r="BP1799" s="45">
        <f t="shared" si="959"/>
        <v>1.6889843336108379</v>
      </c>
      <c r="BQ1799" s="47">
        <f t="shared" si="960"/>
        <v>96.849720665282348</v>
      </c>
      <c r="BR1799" s="47">
        <f t="shared" si="961"/>
        <v>124.92972860071104</v>
      </c>
    </row>
    <row r="1800" spans="6:70" x14ac:dyDescent="0.25">
      <c r="F1800" s="2">
        <v>43682</v>
      </c>
      <c r="G1800">
        <v>1.9350000000000001</v>
      </c>
      <c r="H1800" s="43">
        <v>43717</v>
      </c>
      <c r="I1800">
        <v>1.5769</v>
      </c>
      <c r="L1800" s="2">
        <v>43629</v>
      </c>
      <c r="M1800" t="str">
        <v>9128285T</v>
      </c>
      <c r="N1800">
        <v>0.34610000000000002</v>
      </c>
      <c r="O1800">
        <v>2.10318</v>
      </c>
      <c r="P1800">
        <v>0.82050000000000001</v>
      </c>
      <c r="Q1800">
        <v>127</v>
      </c>
      <c r="R1800">
        <f>VLOOKUP(M1800,工作表1!$A$3:$B$1000,2,FALSE)</f>
        <v>2.625</v>
      </c>
      <c r="S1800" t="str">
        <f>VLOOKUP(M1800,工作表1!$A$3:$C$1000,3,FALSE)</f>
        <v>2025/12/31</v>
      </c>
      <c r="T1800">
        <f t="shared" si="931"/>
        <v>2.218</v>
      </c>
      <c r="U1800">
        <f t="shared" si="930"/>
        <v>0.40700000000000003</v>
      </c>
      <c r="V1800" s="43">
        <f t="shared" si="942"/>
        <v>43646</v>
      </c>
      <c r="W1800" s="43">
        <f t="shared" si="932"/>
        <v>43738</v>
      </c>
      <c r="X1800" s="45">
        <f t="shared" si="943"/>
        <v>1.1964779005524862</v>
      </c>
      <c r="Y1800" s="45">
        <f t="shared" si="944"/>
        <v>1.9731902293196093</v>
      </c>
      <c r="Z1800" s="47">
        <f t="shared" si="945"/>
        <v>104.30223714471217</v>
      </c>
      <c r="AA1800" s="47">
        <f t="shared" si="946"/>
        <v>126.29905906962826</v>
      </c>
      <c r="AB1800" s="45">
        <f t="shared" si="947"/>
        <v>1.9584999999999999</v>
      </c>
      <c r="AC1800" s="2" t="str">
        <f t="shared" si="933"/>
        <v>TY2</v>
      </c>
      <c r="AD1800">
        <f t="shared" si="934"/>
        <v>127.359375</v>
      </c>
      <c r="AE1800">
        <f t="shared" si="935"/>
        <v>127.015625</v>
      </c>
      <c r="AF1800" s="49">
        <f t="shared" si="929"/>
        <v>0.34375</v>
      </c>
      <c r="AG1800" s="3">
        <f t="shared" si="948"/>
        <v>125.6850809112884</v>
      </c>
      <c r="AH1800">
        <f t="shared" si="949"/>
        <v>124.55191770717079</v>
      </c>
      <c r="AI1800" s="51">
        <f t="shared" si="950"/>
        <v>1.1331632041176078</v>
      </c>
      <c r="AJ1800" s="52">
        <f t="shared" si="951"/>
        <v>0.78941320411760785</v>
      </c>
      <c r="AK1800" s="2">
        <v>43629</v>
      </c>
      <c r="AL1800" t="str">
        <v>9128286S</v>
      </c>
      <c r="AM1800">
        <v>-0.63449999999999995</v>
      </c>
      <c r="AN1800">
        <v>2.4311500000000001</v>
      </c>
      <c r="AO1800">
        <v>0.80720000000000003</v>
      </c>
      <c r="AP1800">
        <v>127.359375</v>
      </c>
      <c r="AQ1800">
        <f>VLOOKUP(AL1800,工作表1!$F$3:$G$1000,2,FALSE)</f>
        <v>2.375</v>
      </c>
      <c r="AR1800" t="str">
        <f>VLOOKUP(AL1800,工作表1!$F$3:$H$1000,3,FALSE)</f>
        <v>2026/4/30</v>
      </c>
      <c r="AS1800">
        <f t="shared" si="936"/>
        <v>2.218</v>
      </c>
      <c r="AT1800">
        <f t="shared" si="937"/>
        <v>0.15700000000000003</v>
      </c>
      <c r="AU1800" s="43">
        <f t="shared" si="952"/>
        <v>43769</v>
      </c>
      <c r="AV1800" s="43">
        <f t="shared" si="938"/>
        <v>43830</v>
      </c>
      <c r="AW1800" s="45">
        <f t="shared" si="953"/>
        <v>0.29200819672131145</v>
      </c>
      <c r="AX1800" s="45">
        <f t="shared" si="954"/>
        <v>1.59337805973501</v>
      </c>
      <c r="AY1800" s="47">
        <f t="shared" si="955"/>
        <v>102.70088467841087</v>
      </c>
      <c r="AZ1800" s="47">
        <f t="shared" si="956"/>
        <v>125.6850809112884</v>
      </c>
      <c r="BA1800" s="43"/>
      <c r="BC1800" s="2">
        <v>43628</v>
      </c>
      <c r="BD1800" t="str">
        <v>9128282A</v>
      </c>
      <c r="BE1800">
        <v>13.787100000000001</v>
      </c>
      <c r="BF1800">
        <v>1.6067800000000001</v>
      </c>
      <c r="BG1800">
        <v>0.76070000000000004</v>
      </c>
      <c r="BH1800">
        <v>127.015625</v>
      </c>
      <c r="BI1800">
        <f>VLOOKUP(BD1800,工作表1!$K$3:$L$1000,2,FALSE)</f>
        <v>1.5</v>
      </c>
      <c r="BJ1800" t="str">
        <f>VLOOKUP(BD1800,工作表1!$K$3:$M$1000,3,FALSE)</f>
        <v>2026/8/15</v>
      </c>
      <c r="BK1800">
        <f t="shared" si="939"/>
        <v>2.2440000000000002</v>
      </c>
      <c r="BL1800">
        <f t="shared" si="940"/>
        <v>-0.74400000000000022</v>
      </c>
      <c r="BM1800" s="43">
        <f t="shared" si="957"/>
        <v>43692</v>
      </c>
      <c r="BN1800" s="43">
        <f t="shared" si="941"/>
        <v>43921</v>
      </c>
      <c r="BO1800" s="45">
        <f t="shared" si="958"/>
        <v>0.48895027624309395</v>
      </c>
      <c r="BP1800" s="45">
        <f t="shared" si="959"/>
        <v>1.6889502762430941</v>
      </c>
      <c r="BQ1800" s="47">
        <f t="shared" si="960"/>
        <v>96.547470466511484</v>
      </c>
      <c r="BR1800" s="47">
        <f t="shared" si="961"/>
        <v>124.55191770717079</v>
      </c>
    </row>
    <row r="1801" spans="6:70" x14ac:dyDescent="0.25">
      <c r="F1801" s="2">
        <v>43679</v>
      </c>
      <c r="G1801">
        <v>1.9990000000000001</v>
      </c>
      <c r="H1801" s="43">
        <v>43714</v>
      </c>
      <c r="I1801">
        <v>1.5076000000000001</v>
      </c>
      <c r="L1801" s="2">
        <v>43628</v>
      </c>
      <c r="M1801" t="str">
        <v>9128285T</v>
      </c>
      <c r="N1801">
        <v>0.3165</v>
      </c>
      <c r="O1801">
        <v>2.1801599999999999</v>
      </c>
      <c r="P1801">
        <v>0.82050000000000001</v>
      </c>
      <c r="Q1801">
        <v>126.640625</v>
      </c>
      <c r="R1801">
        <f>VLOOKUP(M1801,工作表1!$A$3:$B$1000,2,FALSE)</f>
        <v>2.625</v>
      </c>
      <c r="S1801" t="str">
        <f>VLOOKUP(M1801,工作表1!$A$3:$C$1000,3,FALSE)</f>
        <v>2025/12/31</v>
      </c>
      <c r="T1801">
        <f t="shared" si="931"/>
        <v>2.2440000000000002</v>
      </c>
      <c r="U1801">
        <f t="shared" si="930"/>
        <v>0.38099999999999978</v>
      </c>
      <c r="V1801" s="43">
        <f t="shared" si="942"/>
        <v>43646</v>
      </c>
      <c r="W1801" s="43">
        <f t="shared" si="932"/>
        <v>43738</v>
      </c>
      <c r="X1801" s="45">
        <f t="shared" si="943"/>
        <v>1.1892265193370166</v>
      </c>
      <c r="Y1801" s="45">
        <f t="shared" si="944"/>
        <v>1.9731306289260577</v>
      </c>
      <c r="Z1801" s="47">
        <f t="shared" si="945"/>
        <v>103.98553534487591</v>
      </c>
      <c r="AA1801" s="47">
        <f t="shared" si="946"/>
        <v>125.91506270832646</v>
      </c>
      <c r="AB1801" s="45">
        <f t="shared" si="947"/>
        <v>1.9922</v>
      </c>
      <c r="AC1801" s="2" t="str">
        <f t="shared" si="933"/>
        <v>TY2</v>
      </c>
      <c r="AD1801">
        <f t="shared" si="934"/>
        <v>126.984375</v>
      </c>
      <c r="AE1801">
        <f t="shared" si="935"/>
        <v>126.828125</v>
      </c>
      <c r="AF1801" s="49">
        <f t="shared" si="929"/>
        <v>0.15625</v>
      </c>
      <c r="AG1801" s="3">
        <f t="shared" si="948"/>
        <v>125.33423800597178</v>
      </c>
      <c r="AH1801">
        <f t="shared" si="949"/>
        <v>124.35374539372719</v>
      </c>
      <c r="AI1801" s="51">
        <f t="shared" si="950"/>
        <v>0.98049261224458917</v>
      </c>
      <c r="AJ1801" s="52">
        <f t="shared" si="951"/>
        <v>0.82424261224458917</v>
      </c>
      <c r="AK1801" s="2">
        <v>43628</v>
      </c>
      <c r="AL1801" t="str">
        <v>9128286S</v>
      </c>
      <c r="AM1801">
        <v>-0.12</v>
      </c>
      <c r="AN1801">
        <v>2.41805</v>
      </c>
      <c r="AO1801">
        <v>0.80720000000000003</v>
      </c>
      <c r="AP1801">
        <v>126.984375</v>
      </c>
      <c r="AQ1801">
        <f>VLOOKUP(AL1801,工作表1!$F$3:$G$1000,2,FALSE)</f>
        <v>2.375</v>
      </c>
      <c r="AR1801" t="str">
        <f>VLOOKUP(AL1801,工作表1!$F$3:$H$1000,3,FALSE)</f>
        <v>2026/4/30</v>
      </c>
      <c r="AS1801">
        <f t="shared" si="936"/>
        <v>2.2440000000000002</v>
      </c>
      <c r="AT1801">
        <f t="shared" si="937"/>
        <v>0.13099999999999978</v>
      </c>
      <c r="AU1801" s="43">
        <f t="shared" si="952"/>
        <v>43769</v>
      </c>
      <c r="AV1801" s="43">
        <f t="shared" si="938"/>
        <v>43830</v>
      </c>
      <c r="AW1801" s="45">
        <f t="shared" si="953"/>
        <v>0.28551912568306009</v>
      </c>
      <c r="AX1801" s="45">
        <f t="shared" si="954"/>
        <v>1.5933958380118272</v>
      </c>
      <c r="AY1801" s="47">
        <f t="shared" si="955"/>
        <v>102.40940705540673</v>
      </c>
      <c r="AZ1801" s="47">
        <f t="shared" si="956"/>
        <v>125.33423800597178</v>
      </c>
      <c r="BA1801" s="43"/>
      <c r="BC1801" s="2">
        <v>43627</v>
      </c>
      <c r="BD1801" t="str">
        <v>9128282A</v>
      </c>
      <c r="BE1801">
        <v>13.6166</v>
      </c>
      <c r="BF1801">
        <v>1.63428</v>
      </c>
      <c r="BG1801">
        <v>0.76070000000000004</v>
      </c>
      <c r="BH1801">
        <v>126.828125</v>
      </c>
      <c r="BI1801">
        <f>VLOOKUP(BD1801,工作表1!$K$3:$L$1000,2,FALSE)</f>
        <v>1.5</v>
      </c>
      <c r="BJ1801" t="str">
        <f>VLOOKUP(BD1801,工作表1!$K$3:$M$1000,3,FALSE)</f>
        <v>2026/8/15</v>
      </c>
      <c r="BK1801">
        <f t="shared" si="939"/>
        <v>2.266</v>
      </c>
      <c r="BL1801">
        <f t="shared" si="940"/>
        <v>-0.76600000000000001</v>
      </c>
      <c r="BM1801" s="43">
        <f t="shared" si="957"/>
        <v>43692</v>
      </c>
      <c r="BN1801" s="43">
        <f t="shared" si="941"/>
        <v>43921</v>
      </c>
      <c r="BO1801" s="45">
        <f t="shared" si="958"/>
        <v>0.48480662983425415</v>
      </c>
      <c r="BP1801" s="45">
        <f t="shared" si="959"/>
        <v>1.6889162188753502</v>
      </c>
      <c r="BQ1801" s="47">
        <f t="shared" si="960"/>
        <v>96.384982446731271</v>
      </c>
      <c r="BR1801" s="47">
        <f t="shared" si="961"/>
        <v>124.35374539372719</v>
      </c>
    </row>
    <row r="1802" spans="6:70" x14ac:dyDescent="0.25">
      <c r="F1802" s="2">
        <v>43678</v>
      </c>
      <c r="G1802">
        <v>2.0310000000000001</v>
      </c>
      <c r="H1802" s="43">
        <v>43713</v>
      </c>
      <c r="I1802">
        <v>1.5026999999999999</v>
      </c>
      <c r="L1802" s="2">
        <v>43627</v>
      </c>
      <c r="M1802" t="str">
        <v>9128285T</v>
      </c>
      <c r="N1802">
        <v>1.1599999999999999</v>
      </c>
      <c r="O1802">
        <v>1.64395</v>
      </c>
      <c r="P1802">
        <v>0.82050000000000001</v>
      </c>
      <c r="Q1802">
        <v>126.4375</v>
      </c>
      <c r="R1802">
        <f>VLOOKUP(M1802,工作表1!$A$3:$B$1000,2,FALSE)</f>
        <v>2.625</v>
      </c>
      <c r="S1802" t="str">
        <f>VLOOKUP(M1802,工作表1!$A$3:$C$1000,3,FALSE)</f>
        <v>2025/12/31</v>
      </c>
      <c r="T1802">
        <f t="shared" si="931"/>
        <v>2.266</v>
      </c>
      <c r="U1802">
        <f t="shared" si="930"/>
        <v>0.35899999999999999</v>
      </c>
      <c r="V1802" s="43">
        <f t="shared" si="942"/>
        <v>43646</v>
      </c>
      <c r="W1802" s="43">
        <f t="shared" si="932"/>
        <v>43738</v>
      </c>
      <c r="X1802" s="45">
        <f t="shared" si="943"/>
        <v>1.1819751381215471</v>
      </c>
      <c r="Y1802" s="45">
        <f t="shared" si="944"/>
        <v>1.9730710285325059</v>
      </c>
      <c r="Z1802" s="47">
        <f t="shared" si="945"/>
        <v>103.99513514125255</v>
      </c>
      <c r="AA1802" s="47">
        <f t="shared" si="946"/>
        <v>125.92743906906622</v>
      </c>
      <c r="AB1802" s="45">
        <f t="shared" si="947"/>
        <v>2.0283000000000002</v>
      </c>
      <c r="AC1802" s="2" t="str">
        <f t="shared" si="933"/>
        <v>TY2</v>
      </c>
      <c r="AD1802">
        <f t="shared" si="934"/>
        <v>126.796875</v>
      </c>
      <c r="AE1802">
        <f t="shared" si="935"/>
        <v>126.78125</v>
      </c>
      <c r="AF1802" s="49">
        <f t="shared" si="929"/>
        <v>1.5625E-2</v>
      </c>
      <c r="AG1802" s="3">
        <f t="shared" si="948"/>
        <v>125.10825859253461</v>
      </c>
      <c r="AH1802">
        <f t="shared" si="949"/>
        <v>124.29057449018565</v>
      </c>
      <c r="AI1802" s="51">
        <f t="shared" si="950"/>
        <v>0.81768410234896294</v>
      </c>
      <c r="AJ1802" s="52">
        <f t="shared" si="951"/>
        <v>0.80205910234896294</v>
      </c>
      <c r="AK1802" s="2">
        <v>43627</v>
      </c>
      <c r="AL1802" t="str">
        <v>9128286S</v>
      </c>
      <c r="AM1802">
        <v>-0.65269999999999995</v>
      </c>
      <c r="AN1802">
        <v>2.4860899999999999</v>
      </c>
      <c r="AO1802">
        <v>0.80720000000000003</v>
      </c>
      <c r="AP1802">
        <v>126.796875</v>
      </c>
      <c r="AQ1802">
        <f>VLOOKUP(AL1802,工作表1!$F$3:$G$1000,2,FALSE)</f>
        <v>2.375</v>
      </c>
      <c r="AR1802" t="str">
        <f>VLOOKUP(AL1802,工作表1!$F$3:$H$1000,3,FALSE)</f>
        <v>2026/4/30</v>
      </c>
      <c r="AS1802">
        <f t="shared" si="936"/>
        <v>2.266</v>
      </c>
      <c r="AT1802">
        <f t="shared" si="937"/>
        <v>0.10899999999999999</v>
      </c>
      <c r="AU1802" s="43">
        <f t="shared" si="952"/>
        <v>43769</v>
      </c>
      <c r="AV1802" s="43">
        <f t="shared" si="938"/>
        <v>43830</v>
      </c>
      <c r="AW1802" s="45">
        <f t="shared" si="953"/>
        <v>0.27903005464480873</v>
      </c>
      <c r="AX1802" s="45">
        <f t="shared" si="954"/>
        <v>1.5934136162886443</v>
      </c>
      <c r="AY1802" s="47">
        <f t="shared" si="955"/>
        <v>102.22081924304767</v>
      </c>
      <c r="AZ1802" s="47">
        <f t="shared" si="956"/>
        <v>125.10825859253461</v>
      </c>
      <c r="BA1802" s="43"/>
      <c r="BC1802" s="2">
        <v>43626</v>
      </c>
      <c r="BD1802" t="str">
        <v>9128282A</v>
      </c>
      <c r="BE1802">
        <v>13.851100000000001</v>
      </c>
      <c r="BF1802">
        <v>1.6264099999999999</v>
      </c>
      <c r="BG1802">
        <v>0.76070000000000004</v>
      </c>
      <c r="BH1802">
        <v>126.78125</v>
      </c>
      <c r="BI1802">
        <f>VLOOKUP(BD1802,工作表1!$K$3:$L$1000,2,FALSE)</f>
        <v>1.5</v>
      </c>
      <c r="BJ1802" t="str">
        <f>VLOOKUP(BD1802,工作表1!$K$3:$M$1000,3,FALSE)</f>
        <v>2026/8/15</v>
      </c>
      <c r="BK1802">
        <f t="shared" si="939"/>
        <v>2.2610000000000001</v>
      </c>
      <c r="BL1802">
        <f t="shared" si="940"/>
        <v>-0.76100000000000012</v>
      </c>
      <c r="BM1802" s="43">
        <f t="shared" si="957"/>
        <v>43692</v>
      </c>
      <c r="BN1802" s="43">
        <f t="shared" si="941"/>
        <v>43921</v>
      </c>
      <c r="BO1802" s="45">
        <f t="shared" si="958"/>
        <v>0.48066298342541436</v>
      </c>
      <c r="BP1802" s="45">
        <f t="shared" si="959"/>
        <v>1.6888821615076062</v>
      </c>
      <c r="BQ1802" s="47">
        <f t="shared" si="960"/>
        <v>96.347117777241294</v>
      </c>
      <c r="BR1802" s="47">
        <f t="shared" si="961"/>
        <v>124.29057449018565</v>
      </c>
    </row>
    <row r="1803" spans="6:70" x14ac:dyDescent="0.25">
      <c r="F1803" s="2">
        <v>43677</v>
      </c>
      <c r="G1803">
        <v>2.073</v>
      </c>
      <c r="H1803" s="43">
        <v>43712</v>
      </c>
      <c r="I1803">
        <v>1.3962000000000001</v>
      </c>
      <c r="L1803" s="2">
        <v>43626</v>
      </c>
      <c r="M1803" t="str">
        <v>9128286A</v>
      </c>
      <c r="N1803">
        <v>1.1485000000000001</v>
      </c>
      <c r="O1803">
        <v>1.6973</v>
      </c>
      <c r="P1803">
        <v>0.82050000000000001</v>
      </c>
      <c r="Q1803">
        <v>126.4375</v>
      </c>
      <c r="R1803">
        <f>VLOOKUP(M1803,工作表1!$A$3:$B$1000,2,FALSE)</f>
        <v>2.625</v>
      </c>
      <c r="S1803" t="str">
        <f>VLOOKUP(M1803,工作表1!$A$3:$C$1000,3,FALSE)</f>
        <v>2026/1/31</v>
      </c>
      <c r="T1803">
        <f t="shared" si="931"/>
        <v>2.2610000000000001</v>
      </c>
      <c r="U1803">
        <f t="shared" si="930"/>
        <v>0.36399999999999988</v>
      </c>
      <c r="V1803" s="43">
        <f t="shared" si="942"/>
        <v>43677</v>
      </c>
      <c r="W1803" s="43">
        <f t="shared" si="932"/>
        <v>43738</v>
      </c>
      <c r="X1803" s="45">
        <f t="shared" si="943"/>
        <v>0.94993093922651939</v>
      </c>
      <c r="Y1803" s="45">
        <f t="shared" si="944"/>
        <v>1.7482186104593962</v>
      </c>
      <c r="Z1803" s="47">
        <f t="shared" si="945"/>
        <v>103.97138035758373</v>
      </c>
      <c r="AA1803" s="47">
        <f t="shared" si="946"/>
        <v>125.8891666085711</v>
      </c>
      <c r="AB1803" s="45">
        <f t="shared" si="947"/>
        <v>2.0331999999999999</v>
      </c>
      <c r="AC1803" s="2" t="str">
        <f t="shared" si="933"/>
        <v>TY2</v>
      </c>
      <c r="AD1803">
        <f t="shared" si="934"/>
        <v>126.75</v>
      </c>
      <c r="AE1803">
        <f t="shared" si="935"/>
        <v>127.21875</v>
      </c>
      <c r="AF1803" s="49">
        <f t="shared" si="929"/>
        <v>-0.46875</v>
      </c>
      <c r="AG1803" s="3">
        <f t="shared" si="948"/>
        <v>125.0488111692118</v>
      </c>
      <c r="AH1803">
        <f t="shared" si="949"/>
        <v>124.81118475503784</v>
      </c>
      <c r="AI1803" s="51">
        <f t="shared" si="950"/>
        <v>0.23762641417395969</v>
      </c>
      <c r="AJ1803" s="52">
        <f t="shared" si="951"/>
        <v>0.70637641417395969</v>
      </c>
      <c r="AK1803" s="2">
        <v>43626</v>
      </c>
      <c r="AL1803" t="str">
        <v>9128286S</v>
      </c>
      <c r="AM1803">
        <v>-0.41749999999999998</v>
      </c>
      <c r="AN1803">
        <v>2.46427</v>
      </c>
      <c r="AO1803">
        <v>0.80720000000000003</v>
      </c>
      <c r="AP1803">
        <v>126.75</v>
      </c>
      <c r="AQ1803">
        <f>VLOOKUP(AL1803,工作表1!$F$3:$G$1000,2,FALSE)</f>
        <v>2.375</v>
      </c>
      <c r="AR1803" t="str">
        <f>VLOOKUP(AL1803,工作表1!$F$3:$H$1000,3,FALSE)</f>
        <v>2026/4/30</v>
      </c>
      <c r="AS1803">
        <f t="shared" si="936"/>
        <v>2.2610000000000001</v>
      </c>
      <c r="AT1803">
        <f t="shared" si="937"/>
        <v>0.11399999999999988</v>
      </c>
      <c r="AU1803" s="43">
        <f t="shared" si="952"/>
        <v>43769</v>
      </c>
      <c r="AV1803" s="43">
        <f t="shared" si="938"/>
        <v>43830</v>
      </c>
      <c r="AW1803" s="45">
        <f t="shared" si="953"/>
        <v>0.27254098360655737</v>
      </c>
      <c r="AX1803" s="45">
        <f t="shared" si="954"/>
        <v>1.5934313945654615</v>
      </c>
      <c r="AY1803" s="47">
        <f t="shared" si="955"/>
        <v>102.18175883088669</v>
      </c>
      <c r="AZ1803" s="47">
        <f t="shared" si="956"/>
        <v>125.0488111692118</v>
      </c>
      <c r="BA1803" s="43"/>
      <c r="BC1803" s="2">
        <v>43623</v>
      </c>
      <c r="BD1803" t="str">
        <v>9128282A</v>
      </c>
      <c r="BE1803">
        <v>15.754</v>
      </c>
      <c r="BF1803">
        <v>1.51403</v>
      </c>
      <c r="BG1803">
        <v>0.76070000000000004</v>
      </c>
      <c r="BH1803">
        <v>127.21875</v>
      </c>
      <c r="BI1803">
        <f>VLOOKUP(BD1803,工作表1!$K$3:$L$1000,2,FALSE)</f>
        <v>1.5</v>
      </c>
      <c r="BJ1803" t="str">
        <f>VLOOKUP(BD1803,工作表1!$K$3:$M$1000,3,FALSE)</f>
        <v>2026/8/15</v>
      </c>
      <c r="BK1803">
        <f t="shared" si="939"/>
        <v>2.242</v>
      </c>
      <c r="BL1803">
        <f t="shared" si="940"/>
        <v>-0.74199999999999999</v>
      </c>
      <c r="BM1803" s="43">
        <f t="shared" si="957"/>
        <v>43692</v>
      </c>
      <c r="BN1803" s="43">
        <f t="shared" si="941"/>
        <v>43921</v>
      </c>
      <c r="BO1803" s="45">
        <f t="shared" si="958"/>
        <v>0.47651933701657462</v>
      </c>
      <c r="BP1803" s="45">
        <f t="shared" si="959"/>
        <v>1.6888481041398622</v>
      </c>
      <c r="BQ1803" s="47">
        <f t="shared" si="960"/>
        <v>96.76483544254846</v>
      </c>
      <c r="BR1803" s="47">
        <f t="shared" si="961"/>
        <v>124.81118475503784</v>
      </c>
    </row>
    <row r="1804" spans="6:70" x14ac:dyDescent="0.25">
      <c r="F1804" s="2">
        <v>43676</v>
      </c>
      <c r="G1804">
        <v>2.0390000000000001</v>
      </c>
      <c r="H1804" s="43">
        <v>43711</v>
      </c>
      <c r="I1804">
        <v>1.3985000000000001</v>
      </c>
      <c r="L1804" s="2">
        <v>43623</v>
      </c>
      <c r="M1804" t="str">
        <v>9128285T</v>
      </c>
      <c r="N1804">
        <v>0.74680000000000002</v>
      </c>
      <c r="O1804">
        <v>1.9687399999999999</v>
      </c>
      <c r="P1804">
        <v>0.82050000000000001</v>
      </c>
      <c r="Q1804">
        <v>126.890625</v>
      </c>
      <c r="R1804">
        <f>VLOOKUP(M1804,工作表1!$A$3:$B$1000,2,FALSE)</f>
        <v>2.625</v>
      </c>
      <c r="S1804" t="str">
        <f>VLOOKUP(M1804,工作表1!$A$3:$C$1000,3,FALSE)</f>
        <v>2025/12/31</v>
      </c>
      <c r="T1804">
        <f t="shared" si="931"/>
        <v>2.242</v>
      </c>
      <c r="U1804">
        <f t="shared" si="930"/>
        <v>0.38300000000000001</v>
      </c>
      <c r="V1804" s="43">
        <f t="shared" si="942"/>
        <v>43646</v>
      </c>
      <c r="W1804" s="43">
        <f t="shared" si="932"/>
        <v>43738</v>
      </c>
      <c r="X1804" s="45">
        <f t="shared" si="943"/>
        <v>1.1674723756906076</v>
      </c>
      <c r="Y1804" s="45">
        <f t="shared" si="944"/>
        <v>1.9729518277454021</v>
      </c>
      <c r="Z1804" s="47">
        <f t="shared" si="945"/>
        <v>104.25049542810066</v>
      </c>
      <c r="AA1804" s="47">
        <f t="shared" si="946"/>
        <v>126.21468027952318</v>
      </c>
      <c r="AB1804" s="45">
        <f t="shared" si="947"/>
        <v>1.9683999999999999</v>
      </c>
      <c r="AC1804" s="2" t="str">
        <f t="shared" si="933"/>
        <v>TY2</v>
      </c>
      <c r="AD1804">
        <f t="shared" si="934"/>
        <v>127.21875</v>
      </c>
      <c r="AE1804">
        <f t="shared" si="935"/>
        <v>126.9375</v>
      </c>
      <c r="AF1804" s="49">
        <f t="shared" si="929"/>
        <v>0.28125</v>
      </c>
      <c r="AG1804" s="3">
        <f t="shared" si="948"/>
        <v>125.56101237194245</v>
      </c>
      <c r="AH1804">
        <f t="shared" si="949"/>
        <v>124.52110607766298</v>
      </c>
      <c r="AI1804" s="51">
        <f t="shared" si="950"/>
        <v>1.0399062942794757</v>
      </c>
      <c r="AJ1804" s="52">
        <f t="shared" si="951"/>
        <v>0.75865629427947567</v>
      </c>
      <c r="AK1804" s="2">
        <v>43623</v>
      </c>
      <c r="AL1804" t="str">
        <v>9128286S</v>
      </c>
      <c r="AM1804">
        <v>0.47289999999999999</v>
      </c>
      <c r="AN1804">
        <v>2.36585</v>
      </c>
      <c r="AO1804">
        <v>0.80720000000000003</v>
      </c>
      <c r="AP1804">
        <v>127.21875</v>
      </c>
      <c r="AQ1804">
        <f>VLOOKUP(AL1804,工作表1!$F$3:$G$1000,2,FALSE)</f>
        <v>2.375</v>
      </c>
      <c r="AR1804" t="str">
        <f>VLOOKUP(AL1804,工作表1!$F$3:$H$1000,3,FALSE)</f>
        <v>2026/4/30</v>
      </c>
      <c r="AS1804">
        <f t="shared" si="936"/>
        <v>2.242</v>
      </c>
      <c r="AT1804">
        <f t="shared" si="937"/>
        <v>0.13300000000000001</v>
      </c>
      <c r="AU1804" s="43">
        <f t="shared" si="952"/>
        <v>43769</v>
      </c>
      <c r="AV1804" s="43">
        <f t="shared" si="938"/>
        <v>43830</v>
      </c>
      <c r="AW1804" s="45">
        <f t="shared" si="953"/>
        <v>0.26605191256830601</v>
      </c>
      <c r="AX1804" s="45">
        <f t="shared" si="954"/>
        <v>1.5934491728422788</v>
      </c>
      <c r="AY1804" s="47">
        <f t="shared" si="955"/>
        <v>102.61209430078721</v>
      </c>
      <c r="AZ1804" s="47">
        <f t="shared" si="956"/>
        <v>125.56101237194245</v>
      </c>
      <c r="BA1804" s="43"/>
      <c r="BC1804" s="2">
        <v>43622</v>
      </c>
      <c r="BD1804" t="str">
        <v>9128282A</v>
      </c>
      <c r="BE1804">
        <v>15.5396</v>
      </c>
      <c r="BF1804">
        <v>1.5549299999999999</v>
      </c>
      <c r="BG1804">
        <v>0.76070000000000004</v>
      </c>
      <c r="BH1804">
        <v>126.9375</v>
      </c>
      <c r="BI1804">
        <f>VLOOKUP(BD1804,工作表1!$K$3:$L$1000,2,FALSE)</f>
        <v>1.5</v>
      </c>
      <c r="BJ1804" t="str">
        <f>VLOOKUP(BD1804,工作表1!$K$3:$M$1000,3,FALSE)</f>
        <v>2026/8/15</v>
      </c>
      <c r="BK1804">
        <f t="shared" si="939"/>
        <v>2.2824599999999999</v>
      </c>
      <c r="BL1804">
        <f t="shared" si="940"/>
        <v>-0.78245999999999993</v>
      </c>
      <c r="BM1804" s="43">
        <f t="shared" si="957"/>
        <v>43692</v>
      </c>
      <c r="BN1804" s="43">
        <f t="shared" si="941"/>
        <v>43921</v>
      </c>
      <c r="BO1804" s="45">
        <f t="shared" si="958"/>
        <v>0.46408839779005523</v>
      </c>
      <c r="BP1804" s="45">
        <f t="shared" si="959"/>
        <v>1.6887459320366305</v>
      </c>
      <c r="BQ1804" s="47">
        <f t="shared" si="960"/>
        <v>96.529199014282796</v>
      </c>
      <c r="BR1804" s="47">
        <f t="shared" si="961"/>
        <v>124.52110607766298</v>
      </c>
    </row>
    <row r="1805" spans="6:70" x14ac:dyDescent="0.25">
      <c r="F1805" s="2">
        <v>43675</v>
      </c>
      <c r="G1805">
        <v>2.0335000000000001</v>
      </c>
      <c r="H1805" s="43">
        <v>43710</v>
      </c>
      <c r="I1805">
        <v>1.4504999999999999</v>
      </c>
      <c r="L1805" s="2">
        <v>43622</v>
      </c>
      <c r="M1805" t="str">
        <v>9128285T</v>
      </c>
      <c r="N1805">
        <v>1.1373</v>
      </c>
      <c r="O1805">
        <v>1.8501000000000001</v>
      </c>
      <c r="P1805">
        <v>0.82050000000000001</v>
      </c>
      <c r="Q1805">
        <v>126.609375</v>
      </c>
      <c r="R1805">
        <f>VLOOKUP(M1805,工作表1!$A$3:$B$1000,2,FALSE)</f>
        <v>2.625</v>
      </c>
      <c r="S1805" t="str">
        <f>VLOOKUP(M1805,工作表1!$A$3:$C$1000,3,FALSE)</f>
        <v>2025/12/31</v>
      </c>
      <c r="T1805">
        <f t="shared" si="931"/>
        <v>2.2824599999999999</v>
      </c>
      <c r="U1805">
        <f t="shared" si="930"/>
        <v>0.34254000000000007</v>
      </c>
      <c r="V1805" s="43">
        <f t="shared" si="942"/>
        <v>43646</v>
      </c>
      <c r="W1805" s="43">
        <f t="shared" si="932"/>
        <v>43738</v>
      </c>
      <c r="X1805" s="45">
        <f t="shared" si="943"/>
        <v>1.145718232044199</v>
      </c>
      <c r="Y1805" s="45">
        <f t="shared" si="944"/>
        <v>1.972773026564747</v>
      </c>
      <c r="Z1805" s="47">
        <f t="shared" si="945"/>
        <v>104.07735903246756</v>
      </c>
      <c r="AA1805" s="47">
        <f t="shared" si="946"/>
        <v>125.99684970802632</v>
      </c>
      <c r="AB1805" s="45">
        <f t="shared" si="947"/>
        <v>2.0021</v>
      </c>
      <c r="AC1805" s="2" t="str">
        <f t="shared" si="933"/>
        <v>TY2</v>
      </c>
      <c r="AD1805">
        <f t="shared" si="934"/>
        <v>126.9375</v>
      </c>
      <c r="AE1805">
        <f t="shared" si="935"/>
        <v>126.984375</v>
      </c>
      <c r="AF1805" s="49">
        <f t="shared" si="929"/>
        <v>-4.6875E-2</v>
      </c>
      <c r="AG1805" s="3">
        <f t="shared" si="948"/>
        <v>125.28689208840767</v>
      </c>
      <c r="AH1805">
        <f t="shared" si="949"/>
        <v>124.55793311659471</v>
      </c>
      <c r="AI1805" s="51">
        <f t="shared" si="950"/>
        <v>0.72895897181295766</v>
      </c>
      <c r="AJ1805" s="52">
        <f t="shared" si="951"/>
        <v>0.77583397181295766</v>
      </c>
      <c r="AK1805" s="2">
        <v>43622</v>
      </c>
      <c r="AL1805" t="str">
        <v>9128286S</v>
      </c>
      <c r="AM1805">
        <v>0.40689999999999998</v>
      </c>
      <c r="AN1805">
        <v>2.3912300000000002</v>
      </c>
      <c r="AO1805">
        <v>0.80720000000000003</v>
      </c>
      <c r="AP1805">
        <v>126.9375</v>
      </c>
      <c r="AQ1805">
        <f>VLOOKUP(AL1805,工作表1!$F$3:$G$1000,2,FALSE)</f>
        <v>2.375</v>
      </c>
      <c r="AR1805" t="str">
        <f>VLOOKUP(AL1805,工作表1!$F$3:$H$1000,3,FALSE)</f>
        <v>2026/4/30</v>
      </c>
      <c r="AS1805">
        <f t="shared" si="936"/>
        <v>2.2824599999999999</v>
      </c>
      <c r="AT1805">
        <f t="shared" si="937"/>
        <v>9.2540000000000067E-2</v>
      </c>
      <c r="AU1805" s="43">
        <f t="shared" si="952"/>
        <v>43769</v>
      </c>
      <c r="AV1805" s="43">
        <f t="shared" si="938"/>
        <v>43830</v>
      </c>
      <c r="AW1805" s="45">
        <f t="shared" si="953"/>
        <v>0.24658469945355194</v>
      </c>
      <c r="AX1805" s="45">
        <f t="shared" si="954"/>
        <v>1.5935025076727301</v>
      </c>
      <c r="AY1805" s="47">
        <f t="shared" si="955"/>
        <v>102.3860782184202</v>
      </c>
      <c r="AZ1805" s="47">
        <f t="shared" si="956"/>
        <v>125.28689208840767</v>
      </c>
      <c r="BA1805" s="43"/>
      <c r="BC1805" s="2">
        <v>43621</v>
      </c>
      <c r="BD1805" t="str">
        <v>9128282A</v>
      </c>
      <c r="BE1805">
        <v>15.986800000000001</v>
      </c>
      <c r="BF1805">
        <v>1.5623400000000001</v>
      </c>
      <c r="BG1805">
        <v>0.76070000000000004</v>
      </c>
      <c r="BH1805">
        <v>126.984375</v>
      </c>
      <c r="BI1805">
        <f>VLOOKUP(BD1805,工作表1!$K$3:$L$1000,2,FALSE)</f>
        <v>1.5</v>
      </c>
      <c r="BJ1805" t="str">
        <f>VLOOKUP(BD1805,工作表1!$K$3:$M$1000,3,FALSE)</f>
        <v>2026/8/15</v>
      </c>
      <c r="BK1805">
        <f t="shared" si="939"/>
        <v>2.2882799999999999</v>
      </c>
      <c r="BL1805">
        <f t="shared" si="940"/>
        <v>-0.78827999999999987</v>
      </c>
      <c r="BM1805" s="43">
        <f t="shared" si="957"/>
        <v>43692</v>
      </c>
      <c r="BN1805" s="43">
        <f t="shared" si="941"/>
        <v>43921</v>
      </c>
      <c r="BO1805" s="45">
        <f t="shared" si="958"/>
        <v>0.45994475138121549</v>
      </c>
      <c r="BP1805" s="45">
        <f t="shared" si="959"/>
        <v>1.6887118746688867</v>
      </c>
      <c r="BQ1805" s="47">
        <f t="shared" si="960"/>
        <v>96.558439890743372</v>
      </c>
      <c r="BR1805" s="47">
        <f t="shared" si="961"/>
        <v>124.55793311659471</v>
      </c>
    </row>
    <row r="1806" spans="6:70" x14ac:dyDescent="0.25">
      <c r="F1806" s="2">
        <v>43672</v>
      </c>
      <c r="G1806">
        <v>2.0489999999999999</v>
      </c>
      <c r="H1806" s="43">
        <v>43707</v>
      </c>
      <c r="I1806">
        <v>1.4504999999999999</v>
      </c>
      <c r="L1806" s="2">
        <v>43621</v>
      </c>
      <c r="M1806" t="str">
        <v>9128285T</v>
      </c>
      <c r="N1806">
        <v>1.3701000000000001</v>
      </c>
      <c r="O1806">
        <v>1.79131</v>
      </c>
      <c r="P1806">
        <v>0.82050000000000001</v>
      </c>
      <c r="Q1806">
        <v>126.640625</v>
      </c>
      <c r="R1806">
        <f>VLOOKUP(M1806,工作表1!$A$3:$B$1000,2,FALSE)</f>
        <v>2.625</v>
      </c>
      <c r="S1806" t="str">
        <f>VLOOKUP(M1806,工作表1!$A$3:$C$1000,3,FALSE)</f>
        <v>2025/12/31</v>
      </c>
      <c r="T1806">
        <f t="shared" si="931"/>
        <v>2.2882799999999999</v>
      </c>
      <c r="U1806">
        <f t="shared" si="930"/>
        <v>0.33672000000000013</v>
      </c>
      <c r="V1806" s="43">
        <f t="shared" si="942"/>
        <v>43646</v>
      </c>
      <c r="W1806" s="43">
        <f t="shared" si="932"/>
        <v>43738</v>
      </c>
      <c r="X1806" s="45">
        <f t="shared" si="943"/>
        <v>1.1384668508287292</v>
      </c>
      <c r="Y1806" s="45">
        <f t="shared" si="944"/>
        <v>1.9727134261711949</v>
      </c>
      <c r="Z1806" s="47">
        <f t="shared" si="945"/>
        <v>104.12482427807055</v>
      </c>
      <c r="AA1806" s="47">
        <f t="shared" si="946"/>
        <v>126.04959827311808</v>
      </c>
      <c r="AB1806" s="45">
        <f t="shared" si="947"/>
        <v>2.0116999999999998</v>
      </c>
      <c r="AC1806" s="2" t="str">
        <f t="shared" si="933"/>
        <v>TY2</v>
      </c>
      <c r="AD1806">
        <f t="shared" si="934"/>
        <v>126.984375</v>
      </c>
      <c r="AE1806">
        <f t="shared" si="935"/>
        <v>126.953125</v>
      </c>
      <c r="AF1806" s="49">
        <f t="shared" si="929"/>
        <v>3.125E-2</v>
      </c>
      <c r="AG1806" s="3">
        <f t="shared" si="948"/>
        <v>125.31602043226513</v>
      </c>
      <c r="AH1806">
        <f t="shared" si="949"/>
        <v>124.52028569479661</v>
      </c>
      <c r="AI1806" s="51">
        <f t="shared" si="950"/>
        <v>0.7957347374685213</v>
      </c>
      <c r="AJ1806" s="52">
        <f t="shared" si="951"/>
        <v>0.7644847374685213</v>
      </c>
      <c r="AK1806" s="2">
        <v>43621</v>
      </c>
      <c r="AL1806" t="str">
        <v>9128286S</v>
      </c>
      <c r="AM1806">
        <v>0.51180000000000003</v>
      </c>
      <c r="AN1806">
        <v>2.4096700000000002</v>
      </c>
      <c r="AO1806">
        <v>0.80720000000000003</v>
      </c>
      <c r="AP1806">
        <v>126.984375</v>
      </c>
      <c r="AQ1806">
        <f>VLOOKUP(AL1806,工作表1!$F$3:$G$1000,2,FALSE)</f>
        <v>2.375</v>
      </c>
      <c r="AR1806" t="str">
        <f>VLOOKUP(AL1806,工作表1!$F$3:$H$1000,3,FALSE)</f>
        <v>2026/4/30</v>
      </c>
      <c r="AS1806">
        <f t="shared" si="936"/>
        <v>2.2882799999999999</v>
      </c>
      <c r="AT1806">
        <f t="shared" si="937"/>
        <v>8.672000000000013E-2</v>
      </c>
      <c r="AU1806" s="43">
        <f t="shared" si="952"/>
        <v>43769</v>
      </c>
      <c r="AV1806" s="43">
        <f t="shared" si="938"/>
        <v>43830</v>
      </c>
      <c r="AW1806" s="45">
        <f t="shared" si="953"/>
        <v>0.24009562841530055</v>
      </c>
      <c r="AX1806" s="45">
        <f t="shared" si="954"/>
        <v>1.5935202859495472</v>
      </c>
      <c r="AY1806" s="47">
        <f t="shared" si="955"/>
        <v>102.41228833219381</v>
      </c>
      <c r="AZ1806" s="47">
        <f t="shared" si="956"/>
        <v>125.31602043226513</v>
      </c>
      <c r="BA1806" s="43"/>
      <c r="BC1806" s="2">
        <v>43620</v>
      </c>
      <c r="BD1806" t="str">
        <v>9128282A</v>
      </c>
      <c r="BE1806">
        <v>15.8658</v>
      </c>
      <c r="BF1806">
        <v>1.5760700000000001</v>
      </c>
      <c r="BG1806">
        <v>0.76070000000000004</v>
      </c>
      <c r="BH1806">
        <v>126.953125</v>
      </c>
      <c r="BI1806">
        <f>VLOOKUP(BD1806,工作表1!$K$3:$L$1000,2,FALSE)</f>
        <v>1.5</v>
      </c>
      <c r="BJ1806" t="str">
        <f>VLOOKUP(BD1806,工作表1!$K$3:$M$1000,3,FALSE)</f>
        <v>2026/8/15</v>
      </c>
      <c r="BK1806">
        <f t="shared" si="939"/>
        <v>2.30261</v>
      </c>
      <c r="BL1806">
        <f t="shared" si="940"/>
        <v>-0.80261000000000005</v>
      </c>
      <c r="BM1806" s="43">
        <f t="shared" si="957"/>
        <v>43692</v>
      </c>
      <c r="BN1806" s="43">
        <f t="shared" si="941"/>
        <v>43921</v>
      </c>
      <c r="BO1806" s="45">
        <f t="shared" si="958"/>
        <v>0.45580110497237569</v>
      </c>
      <c r="BP1806" s="45">
        <f t="shared" si="959"/>
        <v>1.688677817301143</v>
      </c>
      <c r="BQ1806" s="47">
        <f t="shared" si="960"/>
        <v>96.523904044926766</v>
      </c>
      <c r="BR1806" s="47">
        <f t="shared" si="961"/>
        <v>124.52028569479661</v>
      </c>
    </row>
    <row r="1807" spans="6:70" x14ac:dyDescent="0.25">
      <c r="F1807" s="2">
        <v>43671</v>
      </c>
      <c r="G1807">
        <v>2.0499999999999998</v>
      </c>
      <c r="H1807" s="43">
        <v>43706</v>
      </c>
      <c r="I1807">
        <v>1.4510000000000001</v>
      </c>
      <c r="L1807" s="2">
        <v>43620</v>
      </c>
      <c r="M1807" t="str">
        <v>9128285T</v>
      </c>
      <c r="N1807">
        <v>1.1026</v>
      </c>
      <c r="O1807">
        <v>1.9475499999999999</v>
      </c>
      <c r="P1807">
        <v>0.82050000000000001</v>
      </c>
      <c r="Q1807">
        <v>126.59375</v>
      </c>
      <c r="R1807">
        <f>VLOOKUP(M1807,工作表1!$A$3:$B$1000,2,FALSE)</f>
        <v>2.625</v>
      </c>
      <c r="S1807" t="str">
        <f>VLOOKUP(M1807,工作表1!$A$3:$C$1000,3,FALSE)</f>
        <v>2025/12/31</v>
      </c>
      <c r="T1807">
        <f t="shared" si="931"/>
        <v>2.30261</v>
      </c>
      <c r="U1807">
        <f t="shared" si="930"/>
        <v>0.32238999999999995</v>
      </c>
      <c r="V1807" s="43">
        <f t="shared" si="942"/>
        <v>43646</v>
      </c>
      <c r="W1807" s="43">
        <f t="shared" si="932"/>
        <v>43738</v>
      </c>
      <c r="X1807" s="45">
        <f t="shared" si="943"/>
        <v>1.1312154696132597</v>
      </c>
      <c r="Y1807" s="45">
        <f t="shared" si="944"/>
        <v>1.9726538257776434</v>
      </c>
      <c r="Z1807" s="47">
        <f t="shared" si="945"/>
        <v>104.03458073335835</v>
      </c>
      <c r="AA1807" s="47">
        <f t="shared" si="946"/>
        <v>125.93792184493518</v>
      </c>
      <c r="AB1807" s="45">
        <f t="shared" si="947"/>
        <v>2.0190000000000001</v>
      </c>
      <c r="AC1807" s="2" t="str">
        <f t="shared" si="933"/>
        <v>TY2</v>
      </c>
      <c r="AD1807">
        <f t="shared" si="934"/>
        <v>126.953125</v>
      </c>
      <c r="AE1807">
        <f t="shared" si="935"/>
        <v>127.28125</v>
      </c>
      <c r="AF1807" s="49">
        <f t="shared" si="929"/>
        <v>-0.328125</v>
      </c>
      <c r="AG1807" s="3">
        <f t="shared" si="948"/>
        <v>125.27490041931688</v>
      </c>
      <c r="AH1807">
        <f t="shared" si="949"/>
        <v>124.82889299022001</v>
      </c>
      <c r="AI1807" s="51">
        <f t="shared" si="950"/>
        <v>0.4460074290968663</v>
      </c>
      <c r="AJ1807" s="52">
        <f t="shared" si="951"/>
        <v>0.7741324290968663</v>
      </c>
      <c r="AK1807" s="2">
        <v>43620</v>
      </c>
      <c r="AL1807" t="str">
        <v>9128286S</v>
      </c>
      <c r="AM1807">
        <v>0.36209999999999998</v>
      </c>
      <c r="AN1807">
        <v>2.4270800000000001</v>
      </c>
      <c r="AO1807">
        <v>0.80720000000000003</v>
      </c>
      <c r="AP1807">
        <v>126.953125</v>
      </c>
      <c r="AQ1807">
        <f>VLOOKUP(AL1807,工作表1!$F$3:$G$1000,2,FALSE)</f>
        <v>2.375</v>
      </c>
      <c r="AR1807" t="str">
        <f>VLOOKUP(AL1807,工作表1!$F$3:$H$1000,3,FALSE)</f>
        <v>2026/4/30</v>
      </c>
      <c r="AS1807">
        <f t="shared" si="936"/>
        <v>2.30261</v>
      </c>
      <c r="AT1807">
        <f t="shared" si="937"/>
        <v>7.2389999999999954E-2</v>
      </c>
      <c r="AU1807" s="43">
        <f t="shared" si="952"/>
        <v>43769</v>
      </c>
      <c r="AV1807" s="43">
        <f t="shared" si="938"/>
        <v>43830</v>
      </c>
      <c r="AW1807" s="45">
        <f t="shared" si="953"/>
        <v>0.23360655737704916</v>
      </c>
      <c r="AX1807" s="45">
        <f t="shared" si="954"/>
        <v>1.5935380642263641</v>
      </c>
      <c r="AY1807" s="47">
        <f t="shared" si="955"/>
        <v>102.37682111124275</v>
      </c>
      <c r="AZ1807" s="47">
        <f t="shared" si="956"/>
        <v>125.27490041931688</v>
      </c>
      <c r="BA1807" s="43"/>
      <c r="BC1807" s="2">
        <v>43619</v>
      </c>
      <c r="BD1807" t="str">
        <v>9128282A</v>
      </c>
      <c r="BE1807">
        <v>16.738800000000001</v>
      </c>
      <c r="BF1807">
        <v>1.5433600000000001</v>
      </c>
      <c r="BG1807">
        <v>0.76070000000000004</v>
      </c>
      <c r="BH1807">
        <v>127.28125</v>
      </c>
      <c r="BI1807">
        <f>VLOOKUP(BD1807,工作表1!$K$3:$L$1000,2,FALSE)</f>
        <v>1.5</v>
      </c>
      <c r="BJ1807" t="str">
        <f>VLOOKUP(BD1807,工作表1!$K$3:$M$1000,3,FALSE)</f>
        <v>2026/8/15</v>
      </c>
      <c r="BK1807">
        <f t="shared" si="939"/>
        <v>2.2742800000000001</v>
      </c>
      <c r="BL1807">
        <f t="shared" si="940"/>
        <v>-0.77428000000000008</v>
      </c>
      <c r="BM1807" s="43">
        <f t="shared" si="957"/>
        <v>43692</v>
      </c>
      <c r="BN1807" s="43">
        <f t="shared" si="941"/>
        <v>43921</v>
      </c>
      <c r="BO1807" s="45">
        <f t="shared" si="958"/>
        <v>0.4516574585635359</v>
      </c>
      <c r="BP1807" s="45">
        <f t="shared" si="959"/>
        <v>1.6886437599333992</v>
      </c>
      <c r="BQ1807" s="47">
        <f t="shared" si="960"/>
        <v>96.788353051389436</v>
      </c>
      <c r="BR1807" s="47">
        <f t="shared" si="961"/>
        <v>124.82889299022001</v>
      </c>
    </row>
    <row r="1808" spans="6:70" x14ac:dyDescent="0.25">
      <c r="F1808" s="2">
        <v>43670</v>
      </c>
      <c r="G1808">
        <v>2.0514999999999999</v>
      </c>
      <c r="H1808" s="43">
        <v>43705</v>
      </c>
      <c r="I1808">
        <v>1.43</v>
      </c>
      <c r="L1808" s="2">
        <v>43619</v>
      </c>
      <c r="M1808" t="str">
        <v>9128285T</v>
      </c>
      <c r="N1808">
        <v>1.3405</v>
      </c>
      <c r="O1808">
        <v>1.8731500000000001</v>
      </c>
      <c r="P1808">
        <v>0.82050000000000001</v>
      </c>
      <c r="Q1808">
        <v>126.890625</v>
      </c>
      <c r="R1808">
        <f>VLOOKUP(M1808,工作表1!$A$3:$B$1000,2,FALSE)</f>
        <v>2.625</v>
      </c>
      <c r="S1808" t="str">
        <f>VLOOKUP(M1808,工作表1!$A$3:$C$1000,3,FALSE)</f>
        <v>2025/12/31</v>
      </c>
      <c r="T1808">
        <f t="shared" si="931"/>
        <v>2.2742800000000001</v>
      </c>
      <c r="U1808">
        <f t="shared" si="930"/>
        <v>0.35071999999999992</v>
      </c>
      <c r="V1808" s="43">
        <f t="shared" si="942"/>
        <v>43646</v>
      </c>
      <c r="W1808" s="43">
        <f t="shared" si="932"/>
        <v>43738</v>
      </c>
      <c r="X1808" s="45">
        <f t="shared" si="943"/>
        <v>1.1239640883977902</v>
      </c>
      <c r="Y1808" s="45">
        <f t="shared" si="944"/>
        <v>1.9725942253840916</v>
      </c>
      <c r="Z1808" s="47">
        <f t="shared" si="945"/>
        <v>104.29321055936525</v>
      </c>
      <c r="AA1808" s="47">
        <f t="shared" si="946"/>
        <v>126.23449646103039</v>
      </c>
      <c r="AB1808" s="45">
        <f t="shared" si="947"/>
        <v>1.9543999999999999</v>
      </c>
      <c r="AC1808" s="2" t="str">
        <f t="shared" si="933"/>
        <v>TY2</v>
      </c>
      <c r="AD1808">
        <f t="shared" si="934"/>
        <v>127.28125</v>
      </c>
      <c r="AE1808">
        <f t="shared" si="935"/>
        <v>126.75</v>
      </c>
      <c r="AF1808" s="49">
        <f t="shared" si="929"/>
        <v>0.53125</v>
      </c>
      <c r="AG1808" s="3">
        <f t="shared" si="948"/>
        <v>125.52545311621451</v>
      </c>
      <c r="AH1808">
        <f t="shared" si="949"/>
        <v>125.08629656548894</v>
      </c>
      <c r="AI1808" s="51">
        <f t="shared" si="950"/>
        <v>0.43915655072557058</v>
      </c>
      <c r="AJ1808" s="52">
        <f t="shared" si="951"/>
        <v>-9.2093449274429418E-2</v>
      </c>
      <c r="AK1808" s="2">
        <v>43619</v>
      </c>
      <c r="AL1808" t="str">
        <v>9128286S</v>
      </c>
      <c r="AM1808">
        <v>6.2700000000000006E-2</v>
      </c>
      <c r="AN1808">
        <v>2.4641999999999999</v>
      </c>
      <c r="AO1808">
        <v>0.80720000000000003</v>
      </c>
      <c r="AP1808">
        <v>127.28125</v>
      </c>
      <c r="AQ1808">
        <f>VLOOKUP(AL1808,工作表1!$F$3:$G$1000,2,FALSE)</f>
        <v>2.375</v>
      </c>
      <c r="AR1808" t="str">
        <f>VLOOKUP(AL1808,工作表1!$F$3:$H$1000,3,FALSE)</f>
        <v>2026/4/30</v>
      </c>
      <c r="AS1808">
        <f t="shared" si="936"/>
        <v>2.2742800000000001</v>
      </c>
      <c r="AT1808">
        <f t="shared" si="937"/>
        <v>0.10071999999999992</v>
      </c>
      <c r="AU1808" s="43">
        <f t="shared" si="952"/>
        <v>43769</v>
      </c>
      <c r="AV1808" s="43">
        <f t="shared" si="938"/>
        <v>43830</v>
      </c>
      <c r="AW1808" s="45">
        <f t="shared" si="953"/>
        <v>0.2271174863387978</v>
      </c>
      <c r="AX1808" s="45">
        <f t="shared" si="954"/>
        <v>1.5935558425031813</v>
      </c>
      <c r="AY1808" s="47">
        <f t="shared" si="955"/>
        <v>102.60159749056817</v>
      </c>
      <c r="AZ1808" s="47">
        <f t="shared" si="956"/>
        <v>125.52545311621451</v>
      </c>
      <c r="BA1808" s="43"/>
      <c r="BC1808" s="2">
        <v>43616</v>
      </c>
      <c r="BD1808" t="str">
        <v>9128282A</v>
      </c>
      <c r="BE1808">
        <v>18.462</v>
      </c>
      <c r="BF1808">
        <v>1.5256700000000001</v>
      </c>
      <c r="BG1808">
        <v>0.76070000000000004</v>
      </c>
      <c r="BH1808">
        <v>126.75</v>
      </c>
      <c r="BI1808">
        <f>VLOOKUP(BD1808,工作表1!$K$3:$L$1000,2,FALSE)</f>
        <v>1.5</v>
      </c>
      <c r="BJ1808" t="str">
        <f>VLOOKUP(BD1808,工作表1!$K$3:$M$1000,3,FALSE)</f>
        <v>2026/8/15</v>
      </c>
      <c r="BK1808">
        <f t="shared" si="939"/>
        <v>2.3311000000000002</v>
      </c>
      <c r="BL1808">
        <f t="shared" si="940"/>
        <v>-0.83110000000000017</v>
      </c>
      <c r="BM1808" s="43">
        <f t="shared" si="957"/>
        <v>43692</v>
      </c>
      <c r="BN1808" s="43">
        <f t="shared" si="941"/>
        <v>43830</v>
      </c>
      <c r="BO1808" s="45">
        <f t="shared" si="958"/>
        <v>0.44751381215469616</v>
      </c>
      <c r="BP1808" s="45">
        <f t="shared" si="959"/>
        <v>1.3146370998259289</v>
      </c>
      <c r="BQ1808" s="47">
        <f t="shared" si="960"/>
        <v>96.403377802694692</v>
      </c>
      <c r="BR1808" s="47">
        <f t="shared" si="961"/>
        <v>125.08629656548894</v>
      </c>
    </row>
    <row r="1809" spans="6:70" x14ac:dyDescent="0.25">
      <c r="F1809" s="2">
        <v>43669</v>
      </c>
      <c r="G1809">
        <v>2.0663100000000001</v>
      </c>
      <c r="H1809" s="43">
        <v>43704</v>
      </c>
      <c r="I1809">
        <v>1.4301999999999999</v>
      </c>
      <c r="L1809" s="2">
        <v>43616</v>
      </c>
      <c r="M1809" t="str">
        <v>9128285T</v>
      </c>
      <c r="N1809">
        <v>1.5323</v>
      </c>
      <c r="O1809">
        <v>1.8893800000000001</v>
      </c>
      <c r="P1809">
        <v>0.82050000000000001</v>
      </c>
      <c r="Q1809">
        <v>126.375</v>
      </c>
      <c r="R1809">
        <f>VLOOKUP(M1809,工作表1!$A$3:$B$1000,2,FALSE)</f>
        <v>2.625</v>
      </c>
      <c r="S1809" t="str">
        <f>VLOOKUP(M1809,工作表1!$A$3:$C$1000,3,FALSE)</f>
        <v>2025/12/31</v>
      </c>
      <c r="T1809">
        <f t="shared" si="931"/>
        <v>2.3311000000000002</v>
      </c>
      <c r="U1809">
        <f t="shared" si="930"/>
        <v>0.29389999999999983</v>
      </c>
      <c r="V1809" s="43">
        <f t="shared" si="942"/>
        <v>43646</v>
      </c>
      <c r="W1809" s="43">
        <f t="shared" si="932"/>
        <v>43644</v>
      </c>
      <c r="X1809" s="45">
        <f t="shared" si="943"/>
        <v>1.1167127071823204</v>
      </c>
      <c r="Y1809" s="45">
        <f t="shared" si="944"/>
        <v>1.2965072277302656</v>
      </c>
      <c r="Z1809" s="47">
        <f t="shared" si="945"/>
        <v>103.71093428359039</v>
      </c>
      <c r="AA1809" s="47">
        <f t="shared" si="946"/>
        <v>126.21913775673941</v>
      </c>
      <c r="AB1809" s="45">
        <f t="shared" si="947"/>
        <v>2.0167000000000002</v>
      </c>
      <c r="AC1809" s="2" t="str">
        <f t="shared" si="933"/>
        <v>TY1</v>
      </c>
      <c r="AD1809">
        <f t="shared" si="934"/>
        <v>126.375</v>
      </c>
      <c r="AE1809">
        <f t="shared" si="935"/>
        <v>126.75</v>
      </c>
      <c r="AF1809" s="49">
        <f t="shared" ref="AF1809:AF1872" si="962">AD1809-AE1809</f>
        <v>-0.375</v>
      </c>
      <c r="AG1809" s="3">
        <f t="shared" si="948"/>
        <v>126.21913775673941</v>
      </c>
      <c r="AH1809">
        <f t="shared" si="949"/>
        <v>125.77236897028682</v>
      </c>
      <c r="AI1809" s="51">
        <f t="shared" si="950"/>
        <v>0.44676878645259421</v>
      </c>
      <c r="AJ1809" s="52">
        <f t="shared" si="951"/>
        <v>0.82176878645259421</v>
      </c>
      <c r="AK1809" s="2">
        <v>43616</v>
      </c>
      <c r="AL1809" t="str">
        <v>9128286S</v>
      </c>
      <c r="AM1809">
        <v>1.0276000000000001</v>
      </c>
      <c r="AN1809">
        <v>2.4521899999999999</v>
      </c>
      <c r="AO1809">
        <v>0.80720000000000003</v>
      </c>
      <c r="AP1809">
        <v>126.75</v>
      </c>
      <c r="AQ1809">
        <f>VLOOKUP(AL1809,工作表1!$F$3:$G$1000,2,FALSE)</f>
        <v>2.375</v>
      </c>
      <c r="AR1809" t="str">
        <f>VLOOKUP(AL1809,工作表1!$F$3:$H$1000,3,FALSE)</f>
        <v>2026/4/30</v>
      </c>
      <c r="AS1809">
        <f t="shared" si="936"/>
        <v>2.3311000000000002</v>
      </c>
      <c r="AT1809">
        <f t="shared" si="937"/>
        <v>4.3899999999999828E-2</v>
      </c>
      <c r="AU1809" s="43">
        <f t="shared" si="952"/>
        <v>43769</v>
      </c>
      <c r="AV1809" s="43">
        <f t="shared" si="938"/>
        <v>43738</v>
      </c>
      <c r="AW1809" s="45">
        <f t="shared" si="953"/>
        <v>0.22062841530054647</v>
      </c>
      <c r="AX1809" s="45">
        <f t="shared" si="954"/>
        <v>0.99494348379369713</v>
      </c>
      <c r="AY1809" s="47">
        <f t="shared" si="955"/>
        <v>102.22856338273942</v>
      </c>
      <c r="AZ1809" s="47">
        <f t="shared" si="956"/>
        <v>125.77236897028682</v>
      </c>
      <c r="BA1809" s="43"/>
      <c r="BC1809" s="2">
        <v>43615</v>
      </c>
      <c r="BD1809" t="str">
        <v>9128282A</v>
      </c>
      <c r="BE1809">
        <v>14.0708</v>
      </c>
      <c r="BF1809">
        <v>1.68032</v>
      </c>
      <c r="BG1809">
        <v>0.76070000000000004</v>
      </c>
      <c r="BH1809">
        <v>126.015625</v>
      </c>
      <c r="BI1809">
        <f>VLOOKUP(BD1809,工作表1!$K$3:$L$1000,2,FALSE)</f>
        <v>1.5</v>
      </c>
      <c r="BJ1809" t="str">
        <f>VLOOKUP(BD1809,工作表1!$K$3:$M$1000,3,FALSE)</f>
        <v>2026/8/15</v>
      </c>
      <c r="BK1809">
        <f t="shared" si="939"/>
        <v>2.3644799999999999</v>
      </c>
      <c r="BL1809">
        <f t="shared" si="940"/>
        <v>-0.86447999999999992</v>
      </c>
      <c r="BM1809" s="43">
        <f t="shared" si="957"/>
        <v>43692</v>
      </c>
      <c r="BN1809" s="43">
        <f t="shared" si="941"/>
        <v>43830</v>
      </c>
      <c r="BO1809" s="45">
        <f t="shared" si="958"/>
        <v>0.43508287292817677</v>
      </c>
      <c r="BP1809" s="45">
        <f t="shared" si="959"/>
        <v>1.3145349277226974</v>
      </c>
      <c r="BQ1809" s="47">
        <f t="shared" si="960"/>
        <v>95.769609975373385</v>
      </c>
      <c r="BR1809" s="47">
        <f t="shared" si="961"/>
        <v>124.25587579216432</v>
      </c>
    </row>
    <row r="1810" spans="6:70" x14ac:dyDescent="0.25">
      <c r="F1810" s="2">
        <v>43668</v>
      </c>
      <c r="G1810">
        <v>2.0619999999999998</v>
      </c>
      <c r="H1810" s="43">
        <v>43703</v>
      </c>
      <c r="I1810">
        <v>1.4772000000000001</v>
      </c>
      <c r="L1810" s="2">
        <v>43615</v>
      </c>
      <c r="M1810" t="str">
        <v>9128286A</v>
      </c>
      <c r="N1810">
        <v>0.8044</v>
      </c>
      <c r="O1810">
        <v>2.1423000000000001</v>
      </c>
      <c r="P1810">
        <v>0.82050000000000001</v>
      </c>
      <c r="Q1810">
        <v>125.6875</v>
      </c>
      <c r="R1810">
        <f>VLOOKUP(M1810,工作表1!$A$3:$B$1000,2,FALSE)</f>
        <v>2.625</v>
      </c>
      <c r="S1810" t="str">
        <f>VLOOKUP(M1810,工作表1!$A$3:$C$1000,3,FALSE)</f>
        <v>2026/1/31</v>
      </c>
      <c r="T1810">
        <f t="shared" si="931"/>
        <v>2.3644799999999999</v>
      </c>
      <c r="U1810">
        <f t="shared" si="930"/>
        <v>0.26052000000000008</v>
      </c>
      <c r="V1810" s="43">
        <f t="shared" si="942"/>
        <v>43677</v>
      </c>
      <c r="W1810" s="43">
        <f t="shared" si="932"/>
        <v>43644</v>
      </c>
      <c r="X1810" s="45">
        <f t="shared" si="943"/>
        <v>0.87016574585635353</v>
      </c>
      <c r="Y1810" s="45">
        <f t="shared" si="944"/>
        <v>1.0715356088700521</v>
      </c>
      <c r="Z1810" s="47">
        <f t="shared" si="945"/>
        <v>103.14227540245368</v>
      </c>
      <c r="AA1810" s="47">
        <f t="shared" si="946"/>
        <v>125.50757350394628</v>
      </c>
      <c r="AB1810" s="45">
        <f t="shared" si="947"/>
        <v>2.1153</v>
      </c>
      <c r="AC1810" s="2" t="str">
        <f t="shared" si="933"/>
        <v>TY1</v>
      </c>
      <c r="AD1810">
        <f t="shared" si="934"/>
        <v>125.6875</v>
      </c>
      <c r="AE1810">
        <f t="shared" si="935"/>
        <v>126.015625</v>
      </c>
      <c r="AF1810" s="49">
        <f t="shared" si="962"/>
        <v>-0.328125</v>
      </c>
      <c r="AG1810" s="3">
        <f t="shared" si="948"/>
        <v>125.50757350394628</v>
      </c>
      <c r="AH1810">
        <f t="shared" si="949"/>
        <v>125.02647452716036</v>
      </c>
      <c r="AI1810" s="51">
        <f t="shared" si="950"/>
        <v>0.48109897678591551</v>
      </c>
      <c r="AJ1810" s="52">
        <f t="shared" si="951"/>
        <v>0.80922397678591551</v>
      </c>
      <c r="AK1810" s="2">
        <v>43615</v>
      </c>
      <c r="AL1810" t="str">
        <v>9128286S</v>
      </c>
      <c r="AM1810">
        <v>-0.63880000000000003</v>
      </c>
      <c r="AN1810">
        <v>2.51084</v>
      </c>
      <c r="AO1810">
        <v>0.80720000000000003</v>
      </c>
      <c r="AP1810">
        <v>126.015625</v>
      </c>
      <c r="AQ1810">
        <f>VLOOKUP(AL1810,工作表1!$F$3:$G$1000,2,FALSE)</f>
        <v>2.375</v>
      </c>
      <c r="AR1810" t="str">
        <f>VLOOKUP(AL1810,工作表1!$F$3:$H$1000,3,FALSE)</f>
        <v>2026/4/30</v>
      </c>
      <c r="AS1810">
        <f t="shared" si="936"/>
        <v>2.3644799999999999</v>
      </c>
      <c r="AT1810">
        <f t="shared" si="937"/>
        <v>1.0520000000000085E-2</v>
      </c>
      <c r="AU1810" s="43">
        <f t="shared" si="952"/>
        <v>43769</v>
      </c>
      <c r="AV1810" s="43">
        <f t="shared" si="938"/>
        <v>43738</v>
      </c>
      <c r="AW1810" s="45">
        <f t="shared" si="953"/>
        <v>0.20116120218579234</v>
      </c>
      <c r="AX1810" s="45">
        <f t="shared" si="954"/>
        <v>0.99499681862414857</v>
      </c>
      <c r="AY1810" s="47">
        <f t="shared" si="955"/>
        <v>101.63294108763893</v>
      </c>
      <c r="AZ1810" s="47">
        <f t="shared" si="956"/>
        <v>125.02647452716036</v>
      </c>
      <c r="BA1810" s="43"/>
      <c r="BC1810" s="2">
        <v>43614</v>
      </c>
      <c r="BD1810" t="str">
        <v>9128282A</v>
      </c>
      <c r="BE1810">
        <v>13.062200000000001</v>
      </c>
      <c r="BF1810">
        <v>1.76233</v>
      </c>
      <c r="BG1810">
        <v>0.76070000000000004</v>
      </c>
      <c r="BH1810">
        <v>125.953125</v>
      </c>
      <c r="BI1810">
        <f>VLOOKUP(BD1810,工作表1!$K$3:$L$1000,2,FALSE)</f>
        <v>1.5</v>
      </c>
      <c r="BJ1810" t="str">
        <f>VLOOKUP(BD1810,工作表1!$K$3:$M$1000,3,FALSE)</f>
        <v>2026/8/15</v>
      </c>
      <c r="BK1810">
        <f t="shared" si="939"/>
        <v>2.37</v>
      </c>
      <c r="BL1810">
        <f t="shared" si="940"/>
        <v>-0.87000000000000011</v>
      </c>
      <c r="BM1810" s="43">
        <f t="shared" si="957"/>
        <v>43692</v>
      </c>
      <c r="BN1810" s="43">
        <f t="shared" si="941"/>
        <v>43830</v>
      </c>
      <c r="BO1810" s="45">
        <f t="shared" si="958"/>
        <v>0.43093922651933703</v>
      </c>
      <c r="BP1810" s="45">
        <f t="shared" si="959"/>
        <v>1.3145008703549534</v>
      </c>
      <c r="BQ1810" s="47">
        <f t="shared" si="960"/>
        <v>95.675174960702876</v>
      </c>
      <c r="BR1810" s="47">
        <f t="shared" si="961"/>
        <v>124.12839992000836</v>
      </c>
    </row>
    <row r="1811" spans="6:70" x14ac:dyDescent="0.25">
      <c r="F1811" s="2">
        <v>43665</v>
      </c>
      <c r="G1811">
        <v>2.0679500000000002</v>
      </c>
      <c r="H1811" s="43">
        <v>43700</v>
      </c>
      <c r="I1811">
        <v>1.4797</v>
      </c>
      <c r="L1811" s="2">
        <v>43614</v>
      </c>
      <c r="M1811" t="str">
        <v>9128286A</v>
      </c>
      <c r="N1811">
        <v>-3.3E-3</v>
      </c>
      <c r="O1811">
        <v>2.4782299999999999</v>
      </c>
      <c r="P1811">
        <v>0.82050000000000001</v>
      </c>
      <c r="Q1811">
        <v>125.625</v>
      </c>
      <c r="R1811">
        <f>VLOOKUP(M1811,工作表1!$A$3:$B$1000,2,FALSE)</f>
        <v>2.625</v>
      </c>
      <c r="S1811" t="str">
        <f>VLOOKUP(M1811,工作表1!$A$3:$C$1000,3,FALSE)</f>
        <v>2026/1/31</v>
      </c>
      <c r="T1811">
        <f t="shared" si="931"/>
        <v>2.37</v>
      </c>
      <c r="U1811">
        <f t="shared" si="930"/>
        <v>0.25499999999999989</v>
      </c>
      <c r="V1811" s="43">
        <f t="shared" si="942"/>
        <v>43677</v>
      </c>
      <c r="W1811" s="43">
        <f t="shared" si="932"/>
        <v>43644</v>
      </c>
      <c r="X1811" s="45">
        <f t="shared" si="943"/>
        <v>0.862914364640884</v>
      </c>
      <c r="Y1811" s="45">
        <f t="shared" si="944"/>
        <v>1.0714760084765005</v>
      </c>
      <c r="Z1811" s="47">
        <f t="shared" si="945"/>
        <v>103.06209491194879</v>
      </c>
      <c r="AA1811" s="47">
        <f t="shared" si="946"/>
        <v>125.40328542133393</v>
      </c>
      <c r="AB1811" s="45">
        <f t="shared" si="947"/>
        <v>2.1598000000000002</v>
      </c>
      <c r="AC1811" s="2" t="str">
        <f t="shared" si="933"/>
        <v>TY1</v>
      </c>
      <c r="AD1811">
        <f t="shared" si="934"/>
        <v>125.625</v>
      </c>
      <c r="AE1811">
        <f t="shared" si="935"/>
        <v>125.953125</v>
      </c>
      <c r="AF1811" s="49">
        <f t="shared" si="962"/>
        <v>-0.328125</v>
      </c>
      <c r="AG1811" s="3">
        <f t="shared" si="948"/>
        <v>125.40328542133393</v>
      </c>
      <c r="AH1811">
        <f t="shared" si="949"/>
        <v>124.92436015593881</v>
      </c>
      <c r="AI1811" s="51">
        <f t="shared" si="950"/>
        <v>0.47892526539511948</v>
      </c>
      <c r="AJ1811" s="52">
        <f t="shared" si="951"/>
        <v>0.80705026539511948</v>
      </c>
      <c r="AK1811" s="2">
        <v>43614</v>
      </c>
      <c r="AL1811" t="str">
        <v>9128286S</v>
      </c>
      <c r="AM1811">
        <v>-1.2637</v>
      </c>
      <c r="AN1811">
        <v>2.5905900000000002</v>
      </c>
      <c r="AO1811">
        <v>0.80720000000000003</v>
      </c>
      <c r="AP1811">
        <v>125.953125</v>
      </c>
      <c r="AQ1811">
        <f>VLOOKUP(AL1811,工作表1!$F$3:$G$1000,2,FALSE)</f>
        <v>2.375</v>
      </c>
      <c r="AR1811" t="str">
        <f>VLOOKUP(AL1811,工作表1!$F$3:$H$1000,3,FALSE)</f>
        <v>2026/4/30</v>
      </c>
      <c r="AS1811">
        <f t="shared" si="936"/>
        <v>2.37</v>
      </c>
      <c r="AT1811">
        <f t="shared" si="937"/>
        <v>4.9999999999998934E-3</v>
      </c>
      <c r="AU1811" s="43">
        <f t="shared" si="952"/>
        <v>43769</v>
      </c>
      <c r="AV1811" s="43">
        <f t="shared" si="938"/>
        <v>43738</v>
      </c>
      <c r="AW1811" s="45">
        <f t="shared" si="953"/>
        <v>0.19467213114754098</v>
      </c>
      <c r="AX1811" s="45">
        <f t="shared" si="954"/>
        <v>0.99501459690096572</v>
      </c>
      <c r="AY1811" s="47">
        <f t="shared" si="955"/>
        <v>101.5544609151341</v>
      </c>
      <c r="AZ1811" s="47">
        <f t="shared" si="956"/>
        <v>124.92436015593881</v>
      </c>
      <c r="BA1811" s="43"/>
      <c r="BC1811" s="2">
        <v>43613</v>
      </c>
      <c r="BD1811" t="str">
        <v>9128282A</v>
      </c>
      <c r="BE1811">
        <v>11.989699999999999</v>
      </c>
      <c r="BF1811">
        <v>1.8086500000000001</v>
      </c>
      <c r="BG1811">
        <v>0.76070000000000004</v>
      </c>
      <c r="BH1811">
        <v>125.71875</v>
      </c>
      <c r="BI1811">
        <f>VLOOKUP(BD1811,工作表1!$K$3:$L$1000,2,FALSE)</f>
        <v>1.5</v>
      </c>
      <c r="BJ1811" t="str">
        <f>VLOOKUP(BD1811,工作表1!$K$3:$M$1000,3,FALSE)</f>
        <v>2026/8/15</v>
      </c>
      <c r="BK1811">
        <f t="shared" si="939"/>
        <v>2.3719999999999999</v>
      </c>
      <c r="BL1811">
        <f t="shared" si="940"/>
        <v>-0.87199999999999989</v>
      </c>
      <c r="BM1811" s="43">
        <f t="shared" si="957"/>
        <v>43692</v>
      </c>
      <c r="BN1811" s="43">
        <f t="shared" si="941"/>
        <v>43830</v>
      </c>
      <c r="BO1811" s="45">
        <f t="shared" si="958"/>
        <v>0.42679558011049723</v>
      </c>
      <c r="BP1811" s="45">
        <f t="shared" si="959"/>
        <v>1.3144668129872095</v>
      </c>
      <c r="BQ1811" s="47">
        <f t="shared" si="960"/>
        <v>95.457313374569623</v>
      </c>
      <c r="BR1811" s="47">
        <f t="shared" si="961"/>
        <v>123.83593403234551</v>
      </c>
    </row>
    <row r="1812" spans="6:70" x14ac:dyDescent="0.25">
      <c r="F1812" s="2">
        <v>43664</v>
      </c>
      <c r="G1812">
        <v>1.98</v>
      </c>
      <c r="H1812" s="43">
        <v>43699</v>
      </c>
      <c r="I1812">
        <v>1.5601</v>
      </c>
      <c r="L1812" s="2">
        <v>43613</v>
      </c>
      <c r="M1812" t="str">
        <v>9128285T</v>
      </c>
      <c r="N1812">
        <v>0.1111</v>
      </c>
      <c r="O1812">
        <v>2.42293</v>
      </c>
      <c r="P1812">
        <v>0.82050000000000001</v>
      </c>
      <c r="Q1812">
        <v>125.390625</v>
      </c>
      <c r="R1812">
        <f>VLOOKUP(M1812,工作表1!$A$3:$B$1000,2,FALSE)</f>
        <v>2.625</v>
      </c>
      <c r="S1812" t="str">
        <f>VLOOKUP(M1812,工作表1!$A$3:$C$1000,3,FALSE)</f>
        <v>2025/12/31</v>
      </c>
      <c r="T1812">
        <f t="shared" si="931"/>
        <v>2.3719999999999999</v>
      </c>
      <c r="U1812">
        <f t="shared" si="930"/>
        <v>0.25300000000000011</v>
      </c>
      <c r="V1812" s="43">
        <f t="shared" si="942"/>
        <v>43646</v>
      </c>
      <c r="W1812" s="43">
        <f t="shared" si="932"/>
        <v>43644</v>
      </c>
      <c r="X1812" s="45">
        <f t="shared" si="943"/>
        <v>1.0804558011049723</v>
      </c>
      <c r="Y1812" s="45">
        <f t="shared" si="944"/>
        <v>1.2962092257625066</v>
      </c>
      <c r="Z1812" s="47">
        <f t="shared" si="945"/>
        <v>102.85393065371159</v>
      </c>
      <c r="AA1812" s="47">
        <f t="shared" si="946"/>
        <v>125.14269455456683</v>
      </c>
      <c r="AB1812" s="45">
        <f t="shared" si="947"/>
        <v>2.1551</v>
      </c>
      <c r="AC1812" s="2" t="str">
        <f t="shared" si="933"/>
        <v>TY1</v>
      </c>
      <c r="AD1812">
        <f t="shared" si="934"/>
        <v>125.390625</v>
      </c>
      <c r="AE1812">
        <f t="shared" si="935"/>
        <v>125.71875</v>
      </c>
      <c r="AF1812" s="49">
        <f t="shared" si="962"/>
        <v>-0.328125</v>
      </c>
      <c r="AG1812" s="3">
        <f t="shared" si="948"/>
        <v>125.14269455456683</v>
      </c>
      <c r="AH1812">
        <f t="shared" si="949"/>
        <v>124.67897208251614</v>
      </c>
      <c r="AI1812" s="51">
        <f t="shared" si="950"/>
        <v>0.46372247205069073</v>
      </c>
      <c r="AJ1812" s="52">
        <f t="shared" si="951"/>
        <v>0.79184747205069073</v>
      </c>
      <c r="AK1812" s="2">
        <v>43613</v>
      </c>
      <c r="AL1812" t="str">
        <v>9128286S</v>
      </c>
      <c r="AM1812">
        <v>-0.90029999999999999</v>
      </c>
      <c r="AN1812">
        <v>2.5434100000000002</v>
      </c>
      <c r="AO1812">
        <v>0.80720000000000003</v>
      </c>
      <c r="AP1812">
        <v>125.71875</v>
      </c>
      <c r="AQ1812">
        <f>VLOOKUP(AL1812,工作表1!$F$3:$G$1000,2,FALSE)</f>
        <v>2.375</v>
      </c>
      <c r="AR1812" t="str">
        <f>VLOOKUP(AL1812,工作表1!$F$3:$H$1000,3,FALSE)</f>
        <v>2026/4/30</v>
      </c>
      <c r="AS1812">
        <f t="shared" si="936"/>
        <v>2.3719999999999999</v>
      </c>
      <c r="AT1812">
        <f t="shared" si="937"/>
        <v>3.0000000000001137E-3</v>
      </c>
      <c r="AU1812" s="43">
        <f t="shared" si="952"/>
        <v>43769</v>
      </c>
      <c r="AV1812" s="43">
        <f t="shared" si="938"/>
        <v>43738</v>
      </c>
      <c r="AW1812" s="45">
        <f t="shared" si="953"/>
        <v>0.18818306010928962</v>
      </c>
      <c r="AX1812" s="45">
        <f t="shared" si="954"/>
        <v>0.99503237517778276</v>
      </c>
      <c r="AY1812" s="47">
        <f t="shared" si="955"/>
        <v>101.3615119879903</v>
      </c>
      <c r="AZ1812" s="47">
        <f t="shared" si="956"/>
        <v>124.67897208251614</v>
      </c>
      <c r="BA1812" s="43"/>
      <c r="BC1812" s="2">
        <v>43609</v>
      </c>
      <c r="BD1812" t="str">
        <v>9128282A</v>
      </c>
      <c r="BE1812">
        <v>10.839499999999999</v>
      </c>
      <c r="BF1812">
        <v>1.8465199999999999</v>
      </c>
      <c r="BG1812">
        <v>0.76070000000000004</v>
      </c>
      <c r="BH1812">
        <v>125.1875</v>
      </c>
      <c r="BI1812">
        <f>VLOOKUP(BD1812,工作表1!$K$3:$L$1000,2,FALSE)</f>
        <v>1.5</v>
      </c>
      <c r="BJ1812" t="str">
        <f>VLOOKUP(BD1812,工作表1!$K$3:$M$1000,3,FALSE)</f>
        <v>2026/8/15</v>
      </c>
      <c r="BK1812">
        <f t="shared" si="939"/>
        <v>2.375</v>
      </c>
      <c r="BL1812">
        <f t="shared" si="940"/>
        <v>-0.875</v>
      </c>
      <c r="BM1812" s="43">
        <f t="shared" si="957"/>
        <v>43692</v>
      </c>
      <c r="BN1812" s="43">
        <f t="shared" si="941"/>
        <v>43830</v>
      </c>
      <c r="BO1812" s="45">
        <f t="shared" si="958"/>
        <v>0.42265193370165743</v>
      </c>
      <c r="BP1812" s="45">
        <f t="shared" si="959"/>
        <v>1.3144327556194657</v>
      </c>
      <c r="BQ1812" s="47">
        <f t="shared" si="960"/>
        <v>95.034948467445986</v>
      </c>
      <c r="BR1812" s="47">
        <f t="shared" si="961"/>
        <v>123.27543944466755</v>
      </c>
    </row>
    <row r="1813" spans="6:70" x14ac:dyDescent="0.25">
      <c r="F1813" s="2">
        <v>43663</v>
      </c>
      <c r="G1813">
        <v>2.05558</v>
      </c>
      <c r="H1813" s="43">
        <v>43698</v>
      </c>
      <c r="I1813">
        <v>1.5343</v>
      </c>
      <c r="L1813" s="2">
        <v>43609</v>
      </c>
      <c r="M1813" t="str">
        <v>9128286A</v>
      </c>
      <c r="N1813">
        <v>0.12180000000000001</v>
      </c>
      <c r="O1813">
        <v>2.3952300000000002</v>
      </c>
      <c r="P1813">
        <v>0.82050000000000001</v>
      </c>
      <c r="Q1813">
        <v>124.890625</v>
      </c>
      <c r="R1813">
        <f>VLOOKUP(M1813,工作表1!$A$3:$B$1000,2,FALSE)</f>
        <v>2.625</v>
      </c>
      <c r="S1813" t="str">
        <f>VLOOKUP(M1813,工作表1!$A$3:$C$1000,3,FALSE)</f>
        <v>2026/1/31</v>
      </c>
      <c r="T1813">
        <f t="shared" si="931"/>
        <v>2.375</v>
      </c>
      <c r="U1813">
        <f t="shared" si="930"/>
        <v>0.25</v>
      </c>
      <c r="V1813" s="43">
        <f t="shared" si="942"/>
        <v>43677</v>
      </c>
      <c r="W1813" s="43">
        <f t="shared" si="932"/>
        <v>43644</v>
      </c>
      <c r="X1813" s="45">
        <f t="shared" si="943"/>
        <v>0.84841160220994483</v>
      </c>
      <c r="Y1813" s="45">
        <f t="shared" si="944"/>
        <v>1.0713568076893969</v>
      </c>
      <c r="Z1813" s="47">
        <f t="shared" si="945"/>
        <v>102.44828367455169</v>
      </c>
      <c r="AA1813" s="47">
        <f t="shared" si="946"/>
        <v>124.6415363523939</v>
      </c>
      <c r="AB1813" s="45">
        <f t="shared" si="947"/>
        <v>2.2134</v>
      </c>
      <c r="AC1813" s="2" t="str">
        <f t="shared" si="933"/>
        <v>TY1</v>
      </c>
      <c r="AD1813">
        <f t="shared" si="934"/>
        <v>124.890625</v>
      </c>
      <c r="AE1813">
        <f t="shared" si="935"/>
        <v>125.1875</v>
      </c>
      <c r="AF1813" s="49">
        <f t="shared" si="962"/>
        <v>-0.296875</v>
      </c>
      <c r="AG1813" s="3">
        <f t="shared" si="948"/>
        <v>124.6415363523939</v>
      </c>
      <c r="AH1813">
        <f t="shared" si="949"/>
        <v>124.15101141818016</v>
      </c>
      <c r="AI1813" s="51">
        <f t="shared" si="950"/>
        <v>0.49052493421373811</v>
      </c>
      <c r="AJ1813" s="52">
        <f t="shared" si="951"/>
        <v>0.78739993421373811</v>
      </c>
      <c r="AK1813" s="2">
        <v>43609</v>
      </c>
      <c r="AL1813" t="str">
        <v>9128286S</v>
      </c>
      <c r="AM1813">
        <v>-1.0565</v>
      </c>
      <c r="AN1813">
        <v>2.5320100000000001</v>
      </c>
      <c r="AO1813">
        <v>0.80720000000000003</v>
      </c>
      <c r="AP1813">
        <v>125.1875</v>
      </c>
      <c r="AQ1813">
        <f>VLOOKUP(AL1813,工作表1!$F$3:$G$1000,2,FALSE)</f>
        <v>2.375</v>
      </c>
      <c r="AR1813" t="str">
        <f>VLOOKUP(AL1813,工作表1!$F$3:$H$1000,3,FALSE)</f>
        <v>2026/4/30</v>
      </c>
      <c r="AS1813">
        <f t="shared" si="936"/>
        <v>2.375</v>
      </c>
      <c r="AT1813">
        <f t="shared" si="937"/>
        <v>0</v>
      </c>
      <c r="AU1813" s="43">
        <f t="shared" si="952"/>
        <v>43769</v>
      </c>
      <c r="AV1813" s="43">
        <f t="shared" si="938"/>
        <v>43738</v>
      </c>
      <c r="AW1813" s="45">
        <f t="shared" si="953"/>
        <v>0.18169398907103826</v>
      </c>
      <c r="AX1813" s="45">
        <f t="shared" si="954"/>
        <v>0.99505015345459991</v>
      </c>
      <c r="AY1813" s="47">
        <f t="shared" si="955"/>
        <v>100.94011213212795</v>
      </c>
      <c r="AZ1813" s="47">
        <f t="shared" si="956"/>
        <v>124.15101141818016</v>
      </c>
      <c r="BA1813" s="43"/>
      <c r="BC1813" s="2">
        <v>43608</v>
      </c>
      <c r="BD1813" t="str">
        <v>9128282A</v>
      </c>
      <c r="BE1813">
        <v>11.2376</v>
      </c>
      <c r="BF1813">
        <v>1.82952</v>
      </c>
      <c r="BG1813">
        <v>0.76070000000000004</v>
      </c>
      <c r="BH1813">
        <v>125.53125</v>
      </c>
      <c r="BI1813">
        <f>VLOOKUP(BD1813,工作表1!$K$3:$L$1000,2,FALSE)</f>
        <v>1.5</v>
      </c>
      <c r="BJ1813" t="str">
        <f>VLOOKUP(BD1813,工作表1!$K$3:$M$1000,3,FALSE)</f>
        <v>2026/8/15</v>
      </c>
      <c r="BK1813">
        <f t="shared" si="939"/>
        <v>2.37</v>
      </c>
      <c r="BL1813">
        <f t="shared" si="940"/>
        <v>-0.87000000000000011</v>
      </c>
      <c r="BM1813" s="43">
        <f t="shared" si="957"/>
        <v>43692</v>
      </c>
      <c r="BN1813" s="43">
        <f t="shared" si="941"/>
        <v>43830</v>
      </c>
      <c r="BO1813" s="45">
        <f t="shared" si="958"/>
        <v>0.4060773480662983</v>
      </c>
      <c r="BP1813" s="45">
        <f t="shared" si="959"/>
        <v>1.31429652614849</v>
      </c>
      <c r="BQ1813" s="47">
        <f t="shared" si="960"/>
        <v>95.315046952343067</v>
      </c>
      <c r="BR1813" s="47">
        <f t="shared" si="961"/>
        <v>123.60910020128738</v>
      </c>
    </row>
    <row r="1814" spans="6:70" x14ac:dyDescent="0.25">
      <c r="F1814" s="2">
        <v>43662</v>
      </c>
      <c r="G1814">
        <v>2.0760000000000001</v>
      </c>
      <c r="H1814" s="43">
        <v>43697</v>
      </c>
      <c r="I1814">
        <v>1.4992000000000001</v>
      </c>
      <c r="L1814" s="2">
        <v>43608</v>
      </c>
      <c r="M1814" t="str">
        <v>9128286A</v>
      </c>
      <c r="N1814">
        <v>0.87609999999999999</v>
      </c>
      <c r="O1814">
        <v>2.15815</v>
      </c>
      <c r="P1814">
        <v>0.82050000000000001</v>
      </c>
      <c r="Q1814">
        <v>125.203125</v>
      </c>
      <c r="R1814">
        <f>VLOOKUP(M1814,工作表1!$A$3:$B$1000,2,FALSE)</f>
        <v>2.625</v>
      </c>
      <c r="S1814" t="str">
        <f>VLOOKUP(M1814,工作表1!$A$3:$C$1000,3,FALSE)</f>
        <v>2026/1/31</v>
      </c>
      <c r="T1814">
        <f t="shared" si="931"/>
        <v>2.37</v>
      </c>
      <c r="U1814">
        <f t="shared" si="930"/>
        <v>0.25499999999999989</v>
      </c>
      <c r="V1814" s="43">
        <f t="shared" si="942"/>
        <v>43677</v>
      </c>
      <c r="W1814" s="43">
        <f t="shared" si="932"/>
        <v>43644</v>
      </c>
      <c r="X1814" s="45">
        <f t="shared" si="943"/>
        <v>0.81940607734806625</v>
      </c>
      <c r="Y1814" s="45">
        <f t="shared" si="944"/>
        <v>1.0711184061151895</v>
      </c>
      <c r="Z1814" s="47">
        <f t="shared" si="945"/>
        <v>102.75114669201739</v>
      </c>
      <c r="AA1814" s="47">
        <f t="shared" si="946"/>
        <v>124.98177231030087</v>
      </c>
      <c r="AB1814" s="45">
        <f t="shared" si="947"/>
        <v>2.2111999999999998</v>
      </c>
      <c r="AC1814" s="2" t="str">
        <f t="shared" si="933"/>
        <v>TY1</v>
      </c>
      <c r="AD1814">
        <f t="shared" si="934"/>
        <v>125.203125</v>
      </c>
      <c r="AE1814">
        <f t="shared" si="935"/>
        <v>125.53125</v>
      </c>
      <c r="AF1814" s="49">
        <f t="shared" si="962"/>
        <v>-0.328125</v>
      </c>
      <c r="AG1814" s="3">
        <f t="shared" si="948"/>
        <v>124.98177231030087</v>
      </c>
      <c r="AH1814">
        <f t="shared" si="949"/>
        <v>124.49493369084762</v>
      </c>
      <c r="AI1814" s="51">
        <f t="shared" si="950"/>
        <v>0.48683861945325191</v>
      </c>
      <c r="AJ1814" s="52">
        <f t="shared" si="951"/>
        <v>0.81496361945325191</v>
      </c>
      <c r="AK1814" s="2">
        <v>43608</v>
      </c>
      <c r="AL1814" t="str">
        <v>9128286S</v>
      </c>
      <c r="AM1814">
        <v>-0.90949999999999998</v>
      </c>
      <c r="AN1814">
        <v>2.5082200000000001</v>
      </c>
      <c r="AO1814">
        <v>0.80720000000000003</v>
      </c>
      <c r="AP1814">
        <v>125.53125</v>
      </c>
      <c r="AQ1814">
        <f>VLOOKUP(AL1814,工作表1!$F$3:$G$1000,2,FALSE)</f>
        <v>2.375</v>
      </c>
      <c r="AR1814" t="str">
        <f>VLOOKUP(AL1814,工作表1!$F$3:$H$1000,3,FALSE)</f>
        <v>2026/4/30</v>
      </c>
      <c r="AS1814">
        <f t="shared" si="936"/>
        <v>2.37</v>
      </c>
      <c r="AT1814">
        <f t="shared" si="937"/>
        <v>4.9999999999998934E-3</v>
      </c>
      <c r="AU1814" s="43">
        <f t="shared" si="952"/>
        <v>43769</v>
      </c>
      <c r="AV1814" s="43">
        <f t="shared" si="938"/>
        <v>43738</v>
      </c>
      <c r="AW1814" s="45">
        <f t="shared" si="953"/>
        <v>0.15573770491803279</v>
      </c>
      <c r="AX1814" s="45">
        <f t="shared" si="954"/>
        <v>0.9951212665618685</v>
      </c>
      <c r="AY1814" s="47">
        <f t="shared" si="955"/>
        <v>101.24273116018371</v>
      </c>
      <c r="AZ1814" s="47">
        <f t="shared" si="956"/>
        <v>124.49493369084762</v>
      </c>
      <c r="BA1814" s="43"/>
      <c r="BC1814" s="2">
        <v>43607</v>
      </c>
      <c r="BD1814" t="str">
        <v>9128282A</v>
      </c>
      <c r="BE1814">
        <v>9.6240000000000006</v>
      </c>
      <c r="BF1814">
        <v>1.9065000000000001</v>
      </c>
      <c r="BG1814">
        <v>0.76070000000000004</v>
      </c>
      <c r="BH1814">
        <v>124.71875</v>
      </c>
      <c r="BI1814">
        <f>VLOOKUP(BD1814,工作表1!$K$3:$L$1000,2,FALSE)</f>
        <v>1.5</v>
      </c>
      <c r="BJ1814" t="str">
        <f>VLOOKUP(BD1814,工作表1!$K$3:$M$1000,3,FALSE)</f>
        <v>2026/8/15</v>
      </c>
      <c r="BK1814">
        <f t="shared" si="939"/>
        <v>2.3780000000000001</v>
      </c>
      <c r="BL1814">
        <f t="shared" si="940"/>
        <v>-0.87800000000000011</v>
      </c>
      <c r="BM1814" s="43">
        <f t="shared" si="957"/>
        <v>43692</v>
      </c>
      <c r="BN1814" s="43">
        <f t="shared" si="941"/>
        <v>43830</v>
      </c>
      <c r="BO1814" s="45">
        <f t="shared" si="958"/>
        <v>0.40193370165745856</v>
      </c>
      <c r="BP1814" s="45">
        <f t="shared" si="959"/>
        <v>1.3142624687807465</v>
      </c>
      <c r="BQ1814" s="47">
        <f t="shared" si="960"/>
        <v>94.658215034383886</v>
      </c>
      <c r="BR1814" s="47">
        <f t="shared" si="961"/>
        <v>122.74448103573233</v>
      </c>
    </row>
    <row r="1815" spans="6:70" x14ac:dyDescent="0.25">
      <c r="F1815" s="2">
        <v>43661</v>
      </c>
      <c r="G1815">
        <v>2.08</v>
      </c>
      <c r="H1815" s="43">
        <v>43696</v>
      </c>
      <c r="I1815">
        <v>1.5509999999999999</v>
      </c>
      <c r="L1815" s="2">
        <v>43607</v>
      </c>
      <c r="M1815" t="str">
        <v>9128286A</v>
      </c>
      <c r="N1815">
        <v>0.39340000000000003</v>
      </c>
      <c r="O1815">
        <v>2.3025600000000002</v>
      </c>
      <c r="P1815">
        <v>0.82050000000000001</v>
      </c>
      <c r="Q1815">
        <v>124.4375</v>
      </c>
      <c r="R1815">
        <f>VLOOKUP(M1815,工作表1!$A$3:$B$1000,2,FALSE)</f>
        <v>2.625</v>
      </c>
      <c r="S1815" t="str">
        <f>VLOOKUP(M1815,工作表1!$A$3:$C$1000,3,FALSE)</f>
        <v>2026/1/31</v>
      </c>
      <c r="T1815">
        <f t="shared" si="931"/>
        <v>2.3780000000000001</v>
      </c>
      <c r="U1815">
        <f t="shared" si="930"/>
        <v>0.24699999999999989</v>
      </c>
      <c r="V1815" s="43">
        <f t="shared" si="942"/>
        <v>43677</v>
      </c>
      <c r="W1815" s="43">
        <f t="shared" si="932"/>
        <v>43644</v>
      </c>
      <c r="X1815" s="45">
        <f t="shared" si="943"/>
        <v>0.81215469613259661</v>
      </c>
      <c r="Y1815" s="45">
        <f t="shared" si="944"/>
        <v>1.0710588057216377</v>
      </c>
      <c r="Z1815" s="47">
        <f t="shared" si="945"/>
        <v>102.10972329357264</v>
      </c>
      <c r="AA1815" s="47">
        <f t="shared" si="946"/>
        <v>124.19391050279738</v>
      </c>
      <c r="AB1815" s="45">
        <f t="shared" si="947"/>
        <v>2.2721</v>
      </c>
      <c r="AC1815" s="2" t="str">
        <f t="shared" si="933"/>
        <v>TY1</v>
      </c>
      <c r="AD1815">
        <f t="shared" si="934"/>
        <v>124.4375</v>
      </c>
      <c r="AE1815">
        <f t="shared" si="935"/>
        <v>124.71875</v>
      </c>
      <c r="AF1815" s="49">
        <f t="shared" si="962"/>
        <v>-0.28125</v>
      </c>
      <c r="AG1815" s="3">
        <f t="shared" si="948"/>
        <v>124.19391050279738</v>
      </c>
      <c r="AH1815">
        <f t="shared" si="949"/>
        <v>123.67844376032812</v>
      </c>
      <c r="AI1815" s="51">
        <f t="shared" si="950"/>
        <v>0.51546674246925761</v>
      </c>
      <c r="AJ1815" s="52">
        <f t="shared" si="951"/>
        <v>0.79671674246925761</v>
      </c>
      <c r="AK1815" s="2">
        <v>43607</v>
      </c>
      <c r="AL1815" t="str">
        <v>9128286S</v>
      </c>
      <c r="AM1815">
        <v>-1.1874</v>
      </c>
      <c r="AN1815">
        <v>2.524</v>
      </c>
      <c r="AO1815">
        <v>0.80720000000000003</v>
      </c>
      <c r="AP1815">
        <v>124.71875</v>
      </c>
      <c r="AQ1815">
        <f>VLOOKUP(AL1815,工作表1!$F$3:$G$1000,2,FALSE)</f>
        <v>2.375</v>
      </c>
      <c r="AR1815" t="str">
        <f>VLOOKUP(AL1815,工作表1!$F$3:$H$1000,3,FALSE)</f>
        <v>2026/4/30</v>
      </c>
      <c r="AS1815">
        <f t="shared" si="936"/>
        <v>2.3780000000000001</v>
      </c>
      <c r="AT1815">
        <f t="shared" si="937"/>
        <v>-3.0000000000001137E-3</v>
      </c>
      <c r="AU1815" s="43">
        <f t="shared" si="952"/>
        <v>43769</v>
      </c>
      <c r="AV1815" s="43">
        <f t="shared" si="938"/>
        <v>43738</v>
      </c>
      <c r="AW1815" s="45">
        <f t="shared" si="953"/>
        <v>0.14924863387978143</v>
      </c>
      <c r="AX1815" s="45">
        <f t="shared" si="954"/>
        <v>0.99513904483868543</v>
      </c>
      <c r="AY1815" s="47">
        <f t="shared" si="955"/>
        <v>100.58658881399136</v>
      </c>
      <c r="AZ1815" s="47">
        <f t="shared" si="956"/>
        <v>123.67844376032812</v>
      </c>
      <c r="BA1815" s="43"/>
      <c r="BC1815" s="2">
        <v>43606</v>
      </c>
      <c r="BD1815" t="str">
        <v>9128282A</v>
      </c>
      <c r="BE1815">
        <v>8.3581000000000003</v>
      </c>
      <c r="BF1815">
        <v>1.9311199999999999</v>
      </c>
      <c r="BG1815">
        <v>0.76070000000000004</v>
      </c>
      <c r="BH1815">
        <v>124.40625</v>
      </c>
      <c r="BI1815">
        <f>VLOOKUP(BD1815,工作表1!$K$3:$L$1000,2,FALSE)</f>
        <v>1.5</v>
      </c>
      <c r="BJ1815" t="str">
        <f>VLOOKUP(BD1815,工作表1!$K$3:$M$1000,3,FALSE)</f>
        <v>2026/8/15</v>
      </c>
      <c r="BK1815">
        <f t="shared" si="939"/>
        <v>2.379</v>
      </c>
      <c r="BL1815">
        <f t="shared" si="940"/>
        <v>-0.879</v>
      </c>
      <c r="BM1815" s="43">
        <f t="shared" si="957"/>
        <v>43692</v>
      </c>
      <c r="BN1815" s="43">
        <f t="shared" si="941"/>
        <v>43830</v>
      </c>
      <c r="BO1815" s="45">
        <f t="shared" si="958"/>
        <v>0.39779005524861877</v>
      </c>
      <c r="BP1815" s="45">
        <f t="shared" si="959"/>
        <v>1.3142284114130023</v>
      </c>
      <c r="BQ1815" s="47">
        <f t="shared" si="960"/>
        <v>94.408014078176009</v>
      </c>
      <c r="BR1815" s="47">
        <f t="shared" si="961"/>
        <v>122.40876852862957</v>
      </c>
    </row>
    <row r="1816" spans="6:70" x14ac:dyDescent="0.25">
      <c r="F1816" s="2">
        <v>43658</v>
      </c>
      <c r="G1816">
        <v>2.0990000000000002</v>
      </c>
      <c r="H1816" s="43">
        <v>43693</v>
      </c>
      <c r="I1816">
        <v>1.4878</v>
      </c>
      <c r="L1816" s="2">
        <v>43606</v>
      </c>
      <c r="M1816" t="str">
        <v>9128286A</v>
      </c>
      <c r="N1816">
        <v>9.2999999999999992E-3</v>
      </c>
      <c r="O1816">
        <v>2.3752300000000002</v>
      </c>
      <c r="P1816">
        <v>0.82050000000000001</v>
      </c>
      <c r="Q1816">
        <v>124.140625</v>
      </c>
      <c r="R1816">
        <f>VLOOKUP(M1816,工作表1!$A$3:$B$1000,2,FALSE)</f>
        <v>2.625</v>
      </c>
      <c r="S1816" t="str">
        <f>VLOOKUP(M1816,工作表1!$A$3:$C$1000,3,FALSE)</f>
        <v>2026/1/31</v>
      </c>
      <c r="T1816">
        <f t="shared" si="931"/>
        <v>2.379</v>
      </c>
      <c r="U1816">
        <f t="shared" si="930"/>
        <v>0.246</v>
      </c>
      <c r="V1816" s="43">
        <f t="shared" si="942"/>
        <v>43677</v>
      </c>
      <c r="W1816" s="43">
        <f t="shared" si="932"/>
        <v>43644</v>
      </c>
      <c r="X1816" s="45">
        <f t="shared" si="943"/>
        <v>0.80490331491712708</v>
      </c>
      <c r="Y1816" s="45">
        <f t="shared" si="944"/>
        <v>1.0709992053280859</v>
      </c>
      <c r="Z1816" s="47">
        <f t="shared" si="945"/>
        <v>101.85930666548326</v>
      </c>
      <c r="AA1816" s="47">
        <f t="shared" si="946"/>
        <v>123.88177297360632</v>
      </c>
      <c r="AB1816" s="45">
        <f t="shared" si="947"/>
        <v>2.3210000000000002</v>
      </c>
      <c r="AC1816" s="2" t="str">
        <f t="shared" si="933"/>
        <v>TY1</v>
      </c>
      <c r="AD1816">
        <f t="shared" si="934"/>
        <v>124.140625</v>
      </c>
      <c r="AE1816">
        <f t="shared" si="935"/>
        <v>124.40625</v>
      </c>
      <c r="AF1816" s="49">
        <f t="shared" si="962"/>
        <v>-0.265625</v>
      </c>
      <c r="AG1816" s="3">
        <f t="shared" si="948"/>
        <v>123.88177297360632</v>
      </c>
      <c r="AH1816">
        <f t="shared" si="949"/>
        <v>123.36212329333135</v>
      </c>
      <c r="AI1816" s="51">
        <f t="shared" si="950"/>
        <v>0.51964968027496639</v>
      </c>
      <c r="AJ1816" s="52">
        <f t="shared" si="951"/>
        <v>0.78527468027496639</v>
      </c>
      <c r="AK1816" s="2">
        <v>43606</v>
      </c>
      <c r="AL1816" t="str">
        <v>9128286S</v>
      </c>
      <c r="AM1816">
        <v>-1.6921999999999999</v>
      </c>
      <c r="AN1816">
        <v>2.5226199999999999</v>
      </c>
      <c r="AO1816">
        <v>0.80720000000000003</v>
      </c>
      <c r="AP1816">
        <v>124.40625</v>
      </c>
      <c r="AQ1816">
        <f>VLOOKUP(AL1816,工作表1!$F$3:$G$1000,2,FALSE)</f>
        <v>2.375</v>
      </c>
      <c r="AR1816" t="str">
        <f>VLOOKUP(AL1816,工作表1!$F$3:$H$1000,3,FALSE)</f>
        <v>2026/4/30</v>
      </c>
      <c r="AS1816">
        <f t="shared" si="936"/>
        <v>2.379</v>
      </c>
      <c r="AT1816">
        <f t="shared" si="937"/>
        <v>-4.0000000000000036E-3</v>
      </c>
      <c r="AU1816" s="43">
        <f t="shared" si="952"/>
        <v>43769</v>
      </c>
      <c r="AV1816" s="43">
        <f t="shared" si="938"/>
        <v>43738</v>
      </c>
      <c r="AW1816" s="45">
        <f t="shared" si="953"/>
        <v>0.14275956284153005</v>
      </c>
      <c r="AX1816" s="45">
        <f t="shared" si="954"/>
        <v>0.99515682311550269</v>
      </c>
      <c r="AY1816" s="47">
        <f t="shared" si="955"/>
        <v>100.33668603653233</v>
      </c>
      <c r="AZ1816" s="47">
        <f t="shared" si="956"/>
        <v>123.36212329333135</v>
      </c>
      <c r="BA1816" s="43"/>
      <c r="BC1816" s="2">
        <v>43605</v>
      </c>
      <c r="BD1816" t="str">
        <v>9128282A</v>
      </c>
      <c r="BE1816">
        <v>9.5838999999999999</v>
      </c>
      <c r="BF1816">
        <v>1.9165399999999999</v>
      </c>
      <c r="BG1816">
        <v>0.76070000000000004</v>
      </c>
      <c r="BH1816">
        <v>124.5625</v>
      </c>
      <c r="BI1816">
        <f>VLOOKUP(BD1816,工作表1!$K$3:$L$1000,2,FALSE)</f>
        <v>1.5</v>
      </c>
      <c r="BJ1816" t="str">
        <f>VLOOKUP(BD1816,工作表1!$K$3:$M$1000,3,FALSE)</f>
        <v>2026/8/15</v>
      </c>
      <c r="BK1816">
        <f t="shared" si="939"/>
        <v>2.3719999999999999</v>
      </c>
      <c r="BL1816">
        <f t="shared" si="940"/>
        <v>-0.87199999999999989</v>
      </c>
      <c r="BM1816" s="43">
        <f t="shared" si="957"/>
        <v>43692</v>
      </c>
      <c r="BN1816" s="43">
        <f t="shared" si="941"/>
        <v>43830</v>
      </c>
      <c r="BO1816" s="45">
        <f t="shared" si="958"/>
        <v>0.39364640883977897</v>
      </c>
      <c r="BP1816" s="45">
        <f t="shared" si="959"/>
        <v>1.3141943540452585</v>
      </c>
      <c r="BQ1816" s="47">
        <f t="shared" si="960"/>
        <v>94.523133593417143</v>
      </c>
      <c r="BR1816" s="47">
        <f t="shared" si="961"/>
        <v>122.54676214644699</v>
      </c>
    </row>
    <row r="1817" spans="6:70" x14ac:dyDescent="0.25">
      <c r="F1817" s="2">
        <v>43657</v>
      </c>
      <c r="G1817">
        <v>2.1179999999999999</v>
      </c>
      <c r="H1817" s="43">
        <v>43692</v>
      </c>
      <c r="I1817">
        <v>1.4789000000000001</v>
      </c>
      <c r="L1817" s="2">
        <v>43605</v>
      </c>
      <c r="M1817" t="str">
        <v>9128286A</v>
      </c>
      <c r="N1817">
        <v>0.4763</v>
      </c>
      <c r="O1817">
        <v>2.28884</v>
      </c>
      <c r="P1817">
        <v>0.82050000000000001</v>
      </c>
      <c r="Q1817">
        <v>124.28125</v>
      </c>
      <c r="R1817">
        <f>VLOOKUP(M1817,工作表1!$A$3:$B$1000,2,FALSE)</f>
        <v>2.625</v>
      </c>
      <c r="S1817" t="str">
        <f>VLOOKUP(M1817,工作表1!$A$3:$C$1000,3,FALSE)</f>
        <v>2026/1/31</v>
      </c>
      <c r="T1817">
        <f t="shared" si="931"/>
        <v>2.3719999999999999</v>
      </c>
      <c r="U1817">
        <f t="shared" si="930"/>
        <v>0.25300000000000011</v>
      </c>
      <c r="V1817" s="43">
        <f t="shared" si="942"/>
        <v>43677</v>
      </c>
      <c r="W1817" s="43">
        <f t="shared" si="932"/>
        <v>43644</v>
      </c>
      <c r="X1817" s="45">
        <f t="shared" si="943"/>
        <v>0.79765193370165743</v>
      </c>
      <c r="Y1817" s="45">
        <f t="shared" si="944"/>
        <v>1.0709396049345341</v>
      </c>
      <c r="Z1817" s="47">
        <f t="shared" si="945"/>
        <v>101.97162712011841</v>
      </c>
      <c r="AA1817" s="47">
        <f t="shared" si="946"/>
        <v>124.01070575987615</v>
      </c>
      <c r="AB1817" s="45">
        <f t="shared" si="947"/>
        <v>2.3039000000000001</v>
      </c>
      <c r="AC1817" s="2" t="str">
        <f t="shared" si="933"/>
        <v>TY1</v>
      </c>
      <c r="AD1817">
        <f t="shared" si="934"/>
        <v>124.28125</v>
      </c>
      <c r="AE1817">
        <f t="shared" si="935"/>
        <v>124.5625</v>
      </c>
      <c r="AF1817" s="49">
        <f t="shared" si="962"/>
        <v>-0.28125</v>
      </c>
      <c r="AG1817" s="3">
        <f t="shared" si="948"/>
        <v>124.01070575987615</v>
      </c>
      <c r="AH1817">
        <f t="shared" si="949"/>
        <v>123.48943836578512</v>
      </c>
      <c r="AI1817" s="51">
        <f t="shared" si="950"/>
        <v>0.5212673940910264</v>
      </c>
      <c r="AJ1817" s="52">
        <f t="shared" si="951"/>
        <v>0.8025173940910264</v>
      </c>
      <c r="AK1817" s="2">
        <v>43605</v>
      </c>
      <c r="AL1817" t="str">
        <v>9128286S</v>
      </c>
      <c r="AM1817">
        <v>-1.1214</v>
      </c>
      <c r="AN1817">
        <v>2.5209999999999999</v>
      </c>
      <c r="AO1817">
        <v>0.80720000000000003</v>
      </c>
      <c r="AP1817">
        <v>124.5625</v>
      </c>
      <c r="AQ1817">
        <f>VLOOKUP(AL1817,工作表1!$F$3:$G$1000,2,FALSE)</f>
        <v>2.375</v>
      </c>
      <c r="AR1817" t="str">
        <f>VLOOKUP(AL1817,工作表1!$F$3:$H$1000,3,FALSE)</f>
        <v>2026/4/30</v>
      </c>
      <c r="AS1817">
        <f t="shared" si="936"/>
        <v>2.3719999999999999</v>
      </c>
      <c r="AT1817">
        <f t="shared" si="937"/>
        <v>3.0000000000001137E-3</v>
      </c>
      <c r="AU1817" s="43">
        <f t="shared" si="952"/>
        <v>43769</v>
      </c>
      <c r="AV1817" s="43">
        <f t="shared" si="938"/>
        <v>43738</v>
      </c>
      <c r="AW1817" s="45">
        <f t="shared" si="953"/>
        <v>0.13627049180327869</v>
      </c>
      <c r="AX1817" s="45">
        <f t="shared" si="954"/>
        <v>0.99517460139231984</v>
      </c>
      <c r="AY1817" s="47">
        <f t="shared" si="955"/>
        <v>100.44781364429555</v>
      </c>
      <c r="AZ1817" s="47">
        <f t="shared" si="956"/>
        <v>123.48943836578512</v>
      </c>
      <c r="BA1817" s="43"/>
      <c r="BC1817" s="2">
        <v>43602</v>
      </c>
      <c r="BD1817" t="str">
        <v>9128282A</v>
      </c>
      <c r="BE1817">
        <v>10.217499999999999</v>
      </c>
      <c r="BF1817">
        <v>1.9291499999999999</v>
      </c>
      <c r="BG1817">
        <v>0.76070000000000004</v>
      </c>
      <c r="BH1817">
        <v>124.78125</v>
      </c>
      <c r="BI1817">
        <f>VLOOKUP(BD1817,工作表1!$K$3:$L$1000,2,FALSE)</f>
        <v>1.5</v>
      </c>
      <c r="BJ1817" t="str">
        <f>VLOOKUP(BD1817,工作表1!$K$3:$M$1000,3,FALSE)</f>
        <v>2026/8/15</v>
      </c>
      <c r="BK1817">
        <f t="shared" si="939"/>
        <v>2.3660000000000001</v>
      </c>
      <c r="BL1817">
        <f t="shared" si="940"/>
        <v>-0.8660000000000001</v>
      </c>
      <c r="BM1817" s="43">
        <f t="shared" si="957"/>
        <v>43692</v>
      </c>
      <c r="BN1817" s="43">
        <f t="shared" si="941"/>
        <v>43830</v>
      </c>
      <c r="BO1817" s="45">
        <f t="shared" si="958"/>
        <v>0.38950276243093923</v>
      </c>
      <c r="BP1817" s="45">
        <f t="shared" si="959"/>
        <v>1.3141602966775146</v>
      </c>
      <c r="BQ1817" s="47">
        <f t="shared" si="960"/>
        <v>94.679116285526362</v>
      </c>
      <c r="BR1817" s="47">
        <f t="shared" si="961"/>
        <v>122.73924411444081</v>
      </c>
    </row>
    <row r="1818" spans="6:70" x14ac:dyDescent="0.25">
      <c r="F1818" s="2">
        <v>43656</v>
      </c>
      <c r="G1818">
        <v>2.1095000000000002</v>
      </c>
      <c r="H1818" s="43">
        <v>43691</v>
      </c>
      <c r="I1818">
        <v>1.5351999999999999</v>
      </c>
      <c r="L1818" s="2">
        <v>43602</v>
      </c>
      <c r="M1818" t="str">
        <v>9128286A</v>
      </c>
      <c r="N1818">
        <v>0.8014</v>
      </c>
      <c r="O1818">
        <v>2.2444700000000002</v>
      </c>
      <c r="P1818">
        <v>0.82050000000000001</v>
      </c>
      <c r="Q1818">
        <v>124.484375</v>
      </c>
      <c r="R1818">
        <f>VLOOKUP(M1818,工作表1!$A$3:$B$1000,2,FALSE)</f>
        <v>2.625</v>
      </c>
      <c r="S1818" t="str">
        <f>VLOOKUP(M1818,工作表1!$A$3:$C$1000,3,FALSE)</f>
        <v>2026/1/31</v>
      </c>
      <c r="T1818">
        <f t="shared" si="931"/>
        <v>2.3660000000000001</v>
      </c>
      <c r="U1818">
        <f t="shared" si="930"/>
        <v>0.2589999999999999</v>
      </c>
      <c r="V1818" s="43">
        <f t="shared" si="942"/>
        <v>43677</v>
      </c>
      <c r="W1818" s="43">
        <f t="shared" si="932"/>
        <v>43644</v>
      </c>
      <c r="X1818" s="45">
        <f t="shared" si="943"/>
        <v>0.7904005524861879</v>
      </c>
      <c r="Y1818" s="45">
        <f t="shared" si="944"/>
        <v>1.0708800045409825</v>
      </c>
      <c r="Z1818" s="47">
        <f t="shared" si="945"/>
        <v>102.14395297444906</v>
      </c>
      <c r="AA1818" s="47">
        <f t="shared" si="946"/>
        <v>124.21285590646278</v>
      </c>
      <c r="AB1818" s="45">
        <f t="shared" si="947"/>
        <v>2.2722000000000002</v>
      </c>
      <c r="AC1818" s="2" t="str">
        <f t="shared" si="933"/>
        <v>TY1</v>
      </c>
      <c r="AD1818">
        <f t="shared" si="934"/>
        <v>124.484375</v>
      </c>
      <c r="AE1818">
        <f t="shared" si="935"/>
        <v>124.78125</v>
      </c>
      <c r="AF1818" s="49">
        <f t="shared" si="962"/>
        <v>-0.296875</v>
      </c>
      <c r="AG1818" s="3">
        <f t="shared" si="948"/>
        <v>124.21285590646278</v>
      </c>
      <c r="AH1818">
        <f t="shared" si="949"/>
        <v>123.69218933719004</v>
      </c>
      <c r="AI1818" s="51">
        <f t="shared" si="950"/>
        <v>0.52066656927273414</v>
      </c>
      <c r="AJ1818" s="52">
        <f t="shared" si="951"/>
        <v>0.81754156927273414</v>
      </c>
      <c r="AK1818" s="2">
        <v>43602</v>
      </c>
      <c r="AL1818" t="str">
        <v>9128286S</v>
      </c>
      <c r="AM1818">
        <v>-0.70530000000000004</v>
      </c>
      <c r="AN1818">
        <v>2.5282100000000001</v>
      </c>
      <c r="AO1818">
        <v>0.80720000000000003</v>
      </c>
      <c r="AP1818">
        <v>124.78125</v>
      </c>
      <c r="AQ1818">
        <f>VLOOKUP(AL1818,工作表1!$F$3:$G$1000,2,FALSE)</f>
        <v>2.375</v>
      </c>
      <c r="AR1818" t="str">
        <f>VLOOKUP(AL1818,工作表1!$F$3:$H$1000,3,FALSE)</f>
        <v>2026/4/30</v>
      </c>
      <c r="AS1818">
        <f t="shared" si="936"/>
        <v>2.3660000000000001</v>
      </c>
      <c r="AT1818">
        <f t="shared" si="937"/>
        <v>8.999999999999897E-3</v>
      </c>
      <c r="AU1818" s="43">
        <f t="shared" si="952"/>
        <v>43769</v>
      </c>
      <c r="AV1818" s="43">
        <f t="shared" si="938"/>
        <v>43738</v>
      </c>
      <c r="AW1818" s="45">
        <f t="shared" si="953"/>
        <v>0.12978142076502733</v>
      </c>
      <c r="AX1818" s="45">
        <f t="shared" si="954"/>
        <v>0.99519237966913687</v>
      </c>
      <c r="AY1818" s="47">
        <f t="shared" si="955"/>
        <v>100.61950255413657</v>
      </c>
      <c r="AZ1818" s="47">
        <f t="shared" si="956"/>
        <v>123.69218933719004</v>
      </c>
      <c r="BA1818" s="43"/>
      <c r="BC1818" s="2">
        <v>43601</v>
      </c>
      <c r="BD1818" t="str">
        <v>9128282A</v>
      </c>
      <c r="BE1818">
        <v>10.8102</v>
      </c>
      <c r="BF1818">
        <v>1.9309400000000001</v>
      </c>
      <c r="BG1818">
        <v>0.76070000000000004</v>
      </c>
      <c r="BH1818">
        <v>124.703125</v>
      </c>
      <c r="BI1818">
        <f>VLOOKUP(BD1818,工作表1!$K$3:$L$1000,2,FALSE)</f>
        <v>1.5</v>
      </c>
      <c r="BJ1818" t="str">
        <f>VLOOKUP(BD1818,工作表1!$K$3:$M$1000,3,FALSE)</f>
        <v>2026/8/15</v>
      </c>
      <c r="BK1818">
        <f t="shared" si="939"/>
        <v>2.367</v>
      </c>
      <c r="BL1818">
        <f t="shared" si="940"/>
        <v>-0.86699999999999999</v>
      </c>
      <c r="BM1818" s="43">
        <f t="shared" si="957"/>
        <v>43692</v>
      </c>
      <c r="BN1818" s="43">
        <f t="shared" si="941"/>
        <v>43830</v>
      </c>
      <c r="BO1818" s="45">
        <f t="shared" si="958"/>
        <v>0.3770718232044199</v>
      </c>
      <c r="BP1818" s="45">
        <f t="shared" si="959"/>
        <v>1.3140581245742828</v>
      </c>
      <c r="BQ1818" s="47">
        <f t="shared" si="960"/>
        <v>94.626634460518687</v>
      </c>
      <c r="BR1818" s="47">
        <f t="shared" si="961"/>
        <v>122.64809981465996</v>
      </c>
    </row>
    <row r="1819" spans="6:70" x14ac:dyDescent="0.25">
      <c r="F1819" s="2">
        <v>43655</v>
      </c>
      <c r="G1819">
        <v>2.1669999999999998</v>
      </c>
      <c r="H1819" s="43">
        <v>43690</v>
      </c>
      <c r="I1819">
        <v>1.6366000000000001</v>
      </c>
      <c r="L1819" s="2">
        <v>43601</v>
      </c>
      <c r="M1819" t="str">
        <v>9128286A</v>
      </c>
      <c r="N1819">
        <v>0.51629999999999998</v>
      </c>
      <c r="O1819">
        <v>2.3605800000000001</v>
      </c>
      <c r="P1819">
        <v>0.82050000000000001</v>
      </c>
      <c r="Q1819">
        <v>124.421875</v>
      </c>
      <c r="R1819">
        <f>VLOOKUP(M1819,工作表1!$A$3:$B$1000,2,FALSE)</f>
        <v>2.625</v>
      </c>
      <c r="S1819" t="str">
        <f>VLOOKUP(M1819,工作表1!$A$3:$C$1000,3,FALSE)</f>
        <v>2026/1/31</v>
      </c>
      <c r="T1819">
        <f t="shared" si="931"/>
        <v>2.367</v>
      </c>
      <c r="U1819">
        <f t="shared" si="930"/>
        <v>0.25800000000000001</v>
      </c>
      <c r="V1819" s="43">
        <f t="shared" si="942"/>
        <v>43677</v>
      </c>
      <c r="W1819" s="43">
        <f t="shared" si="932"/>
        <v>43644</v>
      </c>
      <c r="X1819" s="45">
        <f t="shared" si="943"/>
        <v>0.76864640883977897</v>
      </c>
      <c r="Y1819" s="45">
        <f t="shared" si="944"/>
        <v>1.0707012033603269</v>
      </c>
      <c r="Z1819" s="47">
        <f t="shared" si="945"/>
        <v>102.09343036833329</v>
      </c>
      <c r="AA1819" s="47">
        <f t="shared" si="946"/>
        <v>124.13011255896971</v>
      </c>
      <c r="AB1819" s="45">
        <f t="shared" si="947"/>
        <v>2.2724000000000002</v>
      </c>
      <c r="AC1819" s="2" t="str">
        <f t="shared" si="933"/>
        <v>TY1</v>
      </c>
      <c r="AD1819">
        <f t="shared" si="934"/>
        <v>124.421875</v>
      </c>
      <c r="AE1819">
        <f t="shared" si="935"/>
        <v>124.703125</v>
      </c>
      <c r="AF1819" s="49">
        <f t="shared" si="962"/>
        <v>-0.28125</v>
      </c>
      <c r="AG1819" s="3">
        <f t="shared" si="948"/>
        <v>124.13011255896971</v>
      </c>
      <c r="AH1819">
        <f t="shared" si="949"/>
        <v>123.61125303005031</v>
      </c>
      <c r="AI1819" s="51">
        <f t="shared" si="950"/>
        <v>0.5188595289194069</v>
      </c>
      <c r="AJ1819" s="52">
        <f t="shared" si="951"/>
        <v>0.8001095289194069</v>
      </c>
      <c r="AK1819" s="2">
        <v>43601</v>
      </c>
      <c r="AL1819" t="str">
        <v>9128286S</v>
      </c>
      <c r="AM1819">
        <v>-0.34949999999999998</v>
      </c>
      <c r="AN1819">
        <v>2.5237099999999999</v>
      </c>
      <c r="AO1819">
        <v>0.80720000000000003</v>
      </c>
      <c r="AP1819">
        <v>124.703125</v>
      </c>
      <c r="AQ1819">
        <f>VLOOKUP(AL1819,工作表1!$F$3:$G$1000,2,FALSE)</f>
        <v>2.375</v>
      </c>
      <c r="AR1819" t="str">
        <f>VLOOKUP(AL1819,工作表1!$F$3:$H$1000,3,FALSE)</f>
        <v>2026/4/30</v>
      </c>
      <c r="AS1819">
        <f t="shared" si="936"/>
        <v>2.367</v>
      </c>
      <c r="AT1819">
        <f t="shared" si="937"/>
        <v>8.0000000000000071E-3</v>
      </c>
      <c r="AU1819" s="43">
        <f t="shared" si="952"/>
        <v>43769</v>
      </c>
      <c r="AV1819" s="43">
        <f t="shared" si="938"/>
        <v>43738</v>
      </c>
      <c r="AW1819" s="45">
        <f t="shared" si="953"/>
        <v>0.11031420765027324</v>
      </c>
      <c r="AX1819" s="45">
        <f t="shared" si="954"/>
        <v>0.99524571449958832</v>
      </c>
      <c r="AY1819" s="47">
        <f t="shared" si="955"/>
        <v>100.57127796640457</v>
      </c>
      <c r="AZ1819" s="47">
        <f t="shared" si="956"/>
        <v>123.61125303005031</v>
      </c>
      <c r="BA1819" s="43"/>
      <c r="BC1819" s="2">
        <v>43600</v>
      </c>
      <c r="BD1819" t="str">
        <v>9128282A</v>
      </c>
      <c r="BE1819">
        <v>11.860200000000001</v>
      </c>
      <c r="BF1819">
        <v>1.9300600000000001</v>
      </c>
      <c r="BG1819">
        <v>0.76070000000000004</v>
      </c>
      <c r="BH1819">
        <v>124.953125</v>
      </c>
      <c r="BI1819">
        <f>VLOOKUP(BD1819,工作表1!$K$3:$L$1000,2,FALSE)</f>
        <v>1.5</v>
      </c>
      <c r="BJ1819" t="str">
        <f>VLOOKUP(BD1819,工作表1!$K$3:$M$1000,3,FALSE)</f>
        <v>2026/8/15</v>
      </c>
      <c r="BK1819">
        <f t="shared" si="939"/>
        <v>2.3580000000000001</v>
      </c>
      <c r="BL1819">
        <f t="shared" si="940"/>
        <v>-0.8580000000000001</v>
      </c>
      <c r="BM1819" s="43">
        <f t="shared" si="957"/>
        <v>43692</v>
      </c>
      <c r="BN1819" s="43">
        <f t="shared" si="941"/>
        <v>43830</v>
      </c>
      <c r="BO1819" s="45">
        <f t="shared" si="958"/>
        <v>0.3729281767955801</v>
      </c>
      <c r="BP1819" s="45">
        <f t="shared" si="959"/>
        <v>1.3140240672065389</v>
      </c>
      <c r="BQ1819" s="47">
        <f t="shared" si="960"/>
        <v>94.814089539013594</v>
      </c>
      <c r="BR1819" s="47">
        <f t="shared" si="961"/>
        <v>122.8793401598022</v>
      </c>
    </row>
    <row r="1820" spans="6:70" x14ac:dyDescent="0.25">
      <c r="F1820" s="2">
        <v>43654</v>
      </c>
      <c r="G1820">
        <v>2.1596700000000002</v>
      </c>
      <c r="H1820" s="43">
        <v>43689</v>
      </c>
      <c r="I1820">
        <v>1.5636000000000001</v>
      </c>
      <c r="L1820" s="2">
        <v>43600</v>
      </c>
      <c r="M1820" t="str">
        <v>9128285T</v>
      </c>
      <c r="N1820">
        <v>0.18440000000000001</v>
      </c>
      <c r="O1820">
        <v>2.4982899999999999</v>
      </c>
      <c r="P1820">
        <v>0.82050000000000001</v>
      </c>
      <c r="Q1820">
        <v>124.671875</v>
      </c>
      <c r="R1820">
        <f>VLOOKUP(M1820,工作表1!$A$3:$B$1000,2,FALSE)</f>
        <v>2.625</v>
      </c>
      <c r="S1820" t="str">
        <f>VLOOKUP(M1820,工作表1!$A$3:$C$1000,3,FALSE)</f>
        <v>2025/12/31</v>
      </c>
      <c r="T1820">
        <f t="shared" si="931"/>
        <v>2.3580000000000001</v>
      </c>
      <c r="U1820">
        <f t="shared" si="930"/>
        <v>0.2669999999999999</v>
      </c>
      <c r="V1820" s="43">
        <f t="shared" si="942"/>
        <v>43646</v>
      </c>
      <c r="W1820" s="43">
        <f t="shared" si="932"/>
        <v>43644</v>
      </c>
      <c r="X1820" s="45">
        <f t="shared" si="943"/>
        <v>0.98618784530386738</v>
      </c>
      <c r="Y1820" s="45">
        <f t="shared" si="944"/>
        <v>1.2954344206463331</v>
      </c>
      <c r="Z1820" s="47">
        <f t="shared" si="945"/>
        <v>102.28003380174421</v>
      </c>
      <c r="AA1820" s="47">
        <f t="shared" si="946"/>
        <v>124.34912887276097</v>
      </c>
      <c r="AB1820" s="45">
        <f t="shared" si="947"/>
        <v>2.2505000000000002</v>
      </c>
      <c r="AC1820" s="2" t="str">
        <f t="shared" si="933"/>
        <v>TY1</v>
      </c>
      <c r="AD1820">
        <f t="shared" si="934"/>
        <v>124.671875</v>
      </c>
      <c r="AE1820">
        <f t="shared" si="935"/>
        <v>124.953125</v>
      </c>
      <c r="AF1820" s="49">
        <f t="shared" si="962"/>
        <v>-0.28125</v>
      </c>
      <c r="AG1820" s="3">
        <f t="shared" si="948"/>
        <v>124.34912887276097</v>
      </c>
      <c r="AH1820">
        <f t="shared" si="949"/>
        <v>123.83189810343717</v>
      </c>
      <c r="AI1820" s="51">
        <f t="shared" si="950"/>
        <v>0.51723076932380252</v>
      </c>
      <c r="AJ1820" s="52">
        <f t="shared" si="951"/>
        <v>0.79848076932380252</v>
      </c>
      <c r="AK1820" s="2">
        <v>43600</v>
      </c>
      <c r="AL1820" t="str">
        <v>9128286S</v>
      </c>
      <c r="AM1820">
        <v>-0.1211</v>
      </c>
      <c r="AN1820">
        <v>2.5548600000000001</v>
      </c>
      <c r="AO1820">
        <v>0.80720000000000003</v>
      </c>
      <c r="AP1820">
        <v>124.953125</v>
      </c>
      <c r="AQ1820">
        <f>VLOOKUP(AL1820,工作表1!$F$3:$G$1000,2,FALSE)</f>
        <v>2.375</v>
      </c>
      <c r="AR1820" t="str">
        <f>VLOOKUP(AL1820,工作表1!$F$3:$H$1000,3,FALSE)</f>
        <v>2026/4/30</v>
      </c>
      <c r="AS1820">
        <f t="shared" si="936"/>
        <v>2.3580000000000001</v>
      </c>
      <c r="AT1820">
        <f t="shared" si="937"/>
        <v>1.6999999999999904E-2</v>
      </c>
      <c r="AU1820" s="43">
        <f t="shared" si="952"/>
        <v>43769</v>
      </c>
      <c r="AV1820" s="43">
        <f t="shared" si="938"/>
        <v>43738</v>
      </c>
      <c r="AW1820" s="45">
        <f t="shared" si="953"/>
        <v>0.10382513661202186</v>
      </c>
      <c r="AX1820" s="45">
        <f t="shared" si="954"/>
        <v>0.99526349277640547</v>
      </c>
      <c r="AY1820" s="47">
        <f t="shared" si="955"/>
        <v>100.75863321758763</v>
      </c>
      <c r="AZ1820" s="47">
        <f t="shared" si="956"/>
        <v>123.83189810343717</v>
      </c>
      <c r="BA1820" s="43"/>
      <c r="BC1820" s="2">
        <v>43599</v>
      </c>
      <c r="BD1820" t="str">
        <v>9128282A</v>
      </c>
      <c r="BE1820">
        <v>9.3390000000000004</v>
      </c>
      <c r="BF1820">
        <v>1.9474400000000001</v>
      </c>
      <c r="BG1820">
        <v>0.76070000000000004</v>
      </c>
      <c r="BH1820">
        <v>124.59375</v>
      </c>
      <c r="BI1820">
        <f>VLOOKUP(BD1820,工作表1!$K$3:$L$1000,2,FALSE)</f>
        <v>1.5</v>
      </c>
      <c r="BJ1820" t="str">
        <f>VLOOKUP(BD1820,工作表1!$K$3:$M$1000,3,FALSE)</f>
        <v>2026/8/15</v>
      </c>
      <c r="BK1820">
        <f t="shared" si="939"/>
        <v>2.3559999999999999</v>
      </c>
      <c r="BL1820">
        <f t="shared" si="940"/>
        <v>-0.85599999999999987</v>
      </c>
      <c r="BM1820" s="43">
        <f t="shared" si="957"/>
        <v>43692</v>
      </c>
      <c r="BN1820" s="43">
        <f t="shared" si="941"/>
        <v>43830</v>
      </c>
      <c r="BO1820" s="45">
        <f t="shared" si="958"/>
        <v>0.36878453038674036</v>
      </c>
      <c r="BP1820" s="45">
        <f t="shared" si="959"/>
        <v>1.3139900098387951</v>
      </c>
      <c r="BQ1820" s="47">
        <f t="shared" si="960"/>
        <v>94.532642171546286</v>
      </c>
      <c r="BR1820" s="47">
        <f t="shared" si="961"/>
        <v>122.49998470667968</v>
      </c>
    </row>
    <row r="1821" spans="6:70" x14ac:dyDescent="0.25">
      <c r="F1821" s="2">
        <v>43651</v>
      </c>
      <c r="G1821">
        <v>2.161</v>
      </c>
      <c r="H1821" s="43">
        <v>43686</v>
      </c>
      <c r="I1821">
        <v>1.6533</v>
      </c>
      <c r="L1821" s="2">
        <v>43599</v>
      </c>
      <c r="M1821" t="str">
        <v>9128286A</v>
      </c>
      <c r="N1821">
        <v>0.20580000000000001</v>
      </c>
      <c r="O1821">
        <v>2.3797999999999999</v>
      </c>
      <c r="P1821">
        <v>0.82050000000000001</v>
      </c>
      <c r="Q1821">
        <v>124.328125</v>
      </c>
      <c r="R1821">
        <f>VLOOKUP(M1821,工作表1!$A$3:$B$1000,2,FALSE)</f>
        <v>2.625</v>
      </c>
      <c r="S1821" t="str">
        <f>VLOOKUP(M1821,工作表1!$A$3:$C$1000,3,FALSE)</f>
        <v>2026/1/31</v>
      </c>
      <c r="T1821">
        <f t="shared" si="931"/>
        <v>2.3559999999999999</v>
      </c>
      <c r="U1821">
        <f t="shared" si="930"/>
        <v>0.26900000000000013</v>
      </c>
      <c r="V1821" s="43">
        <f t="shared" si="942"/>
        <v>43677</v>
      </c>
      <c r="W1821" s="43">
        <f t="shared" si="932"/>
        <v>43644</v>
      </c>
      <c r="X1821" s="45">
        <f t="shared" si="943"/>
        <v>0.7541436464088398</v>
      </c>
      <c r="Y1821" s="45">
        <f t="shared" si="944"/>
        <v>1.0705820025732233</v>
      </c>
      <c r="Z1821" s="47">
        <f t="shared" si="945"/>
        <v>102.01515831585186</v>
      </c>
      <c r="AA1821" s="47">
        <f t="shared" si="946"/>
        <v>124.01887844219181</v>
      </c>
      <c r="AB1821" s="45">
        <f t="shared" si="947"/>
        <v>2.2894999999999999</v>
      </c>
      <c r="AC1821" s="2" t="str">
        <f t="shared" si="933"/>
        <v>TY1</v>
      </c>
      <c r="AD1821">
        <f t="shared" si="934"/>
        <v>124.328125</v>
      </c>
      <c r="AE1821">
        <f t="shared" si="935"/>
        <v>124.59375</v>
      </c>
      <c r="AF1821" s="49">
        <f t="shared" si="962"/>
        <v>-0.265625</v>
      </c>
      <c r="AG1821" s="3">
        <f t="shared" si="948"/>
        <v>124.01887844219181</v>
      </c>
      <c r="AH1821">
        <f t="shared" si="949"/>
        <v>123.47549885903808</v>
      </c>
      <c r="AI1821" s="51">
        <f t="shared" si="950"/>
        <v>0.54337958315372248</v>
      </c>
      <c r="AJ1821" s="52">
        <f t="shared" si="951"/>
        <v>0.80900458315372248</v>
      </c>
      <c r="AK1821" s="2">
        <v>43599</v>
      </c>
      <c r="AL1821" t="str">
        <v>9128286S</v>
      </c>
      <c r="AM1821">
        <v>-1.3132999999999999</v>
      </c>
      <c r="AN1821">
        <v>2.5374400000000001</v>
      </c>
      <c r="AO1821">
        <v>0.80720000000000003</v>
      </c>
      <c r="AP1821">
        <v>124.59375</v>
      </c>
      <c r="AQ1821">
        <f>VLOOKUP(AL1821,工作表1!$F$3:$G$1000,2,FALSE)</f>
        <v>2.375</v>
      </c>
      <c r="AR1821" t="str">
        <f>VLOOKUP(AL1821,工作表1!$F$3:$H$1000,3,FALSE)</f>
        <v>2026/4/30</v>
      </c>
      <c r="AS1821">
        <f t="shared" si="936"/>
        <v>2.3559999999999999</v>
      </c>
      <c r="AT1821">
        <f t="shared" si="937"/>
        <v>1.9000000000000128E-2</v>
      </c>
      <c r="AU1821" s="43">
        <f t="shared" si="952"/>
        <v>43769</v>
      </c>
      <c r="AV1821" s="43">
        <f t="shared" si="938"/>
        <v>43738</v>
      </c>
      <c r="AW1821" s="45">
        <f t="shared" si="953"/>
        <v>9.7336065573770489E-2</v>
      </c>
      <c r="AX1821" s="45">
        <f t="shared" si="954"/>
        <v>0.99528127105322262</v>
      </c>
      <c r="AY1821" s="47">
        <f t="shared" si="955"/>
        <v>100.47756496212057</v>
      </c>
      <c r="AZ1821" s="47">
        <f t="shared" si="956"/>
        <v>123.47549885903808</v>
      </c>
      <c r="BA1821" s="43"/>
      <c r="BC1821" s="2">
        <v>43598</v>
      </c>
      <c r="BD1821" t="str">
        <v>9128282A</v>
      </c>
      <c r="BE1821">
        <v>9.9811999999999994</v>
      </c>
      <c r="BF1821">
        <v>1.9069199999999999</v>
      </c>
      <c r="BG1821">
        <v>0.76070000000000004</v>
      </c>
      <c r="BH1821">
        <v>124.6875</v>
      </c>
      <c r="BI1821">
        <f>VLOOKUP(BD1821,工作表1!$K$3:$L$1000,2,FALSE)</f>
        <v>1.5</v>
      </c>
      <c r="BJ1821" t="str">
        <f>VLOOKUP(BD1821,工作表1!$K$3:$M$1000,3,FALSE)</f>
        <v>2026/8/15</v>
      </c>
      <c r="BK1821">
        <f t="shared" si="939"/>
        <v>2.3530000000000002</v>
      </c>
      <c r="BL1821">
        <f t="shared" si="940"/>
        <v>-0.8530000000000002</v>
      </c>
      <c r="BM1821" s="43">
        <f t="shared" si="957"/>
        <v>43692</v>
      </c>
      <c r="BN1821" s="43">
        <f t="shared" si="941"/>
        <v>43830</v>
      </c>
      <c r="BO1821" s="45">
        <f t="shared" si="958"/>
        <v>0.36464088397790051</v>
      </c>
      <c r="BP1821" s="45">
        <f t="shared" si="959"/>
        <v>1.3139559524710511</v>
      </c>
      <c r="BQ1821" s="47">
        <f t="shared" si="960"/>
        <v>94.616772434574472</v>
      </c>
      <c r="BR1821" s="47">
        <f t="shared" si="961"/>
        <v>122.60035168384208</v>
      </c>
    </row>
    <row r="1822" spans="6:70" x14ac:dyDescent="0.25">
      <c r="F1822" s="2">
        <v>43650</v>
      </c>
      <c r="G1822">
        <v>2.1190000000000002</v>
      </c>
      <c r="H1822" s="43">
        <v>43685</v>
      </c>
      <c r="I1822">
        <v>1.6182000000000001</v>
      </c>
      <c r="L1822" s="2">
        <v>43598</v>
      </c>
      <c r="M1822" t="str">
        <v>9128285T</v>
      </c>
      <c r="N1822">
        <v>0.2198</v>
      </c>
      <c r="O1822">
        <v>2.3677000000000001</v>
      </c>
      <c r="P1822">
        <v>0.82050000000000001</v>
      </c>
      <c r="Q1822">
        <v>124.421875</v>
      </c>
      <c r="R1822">
        <f>VLOOKUP(M1822,工作表1!$A$3:$B$1000,2,FALSE)</f>
        <v>2.625</v>
      </c>
      <c r="S1822" t="str">
        <f>VLOOKUP(M1822,工作表1!$A$3:$C$1000,3,FALSE)</f>
        <v>2025/12/31</v>
      </c>
      <c r="T1822">
        <f t="shared" si="931"/>
        <v>2.3530000000000002</v>
      </c>
      <c r="U1822">
        <f t="shared" si="930"/>
        <v>0.2719999999999998</v>
      </c>
      <c r="V1822" s="43">
        <f t="shared" si="942"/>
        <v>43646</v>
      </c>
      <c r="W1822" s="43">
        <f t="shared" si="932"/>
        <v>43644</v>
      </c>
      <c r="X1822" s="45">
        <f t="shared" si="943"/>
        <v>0.97168508287292821</v>
      </c>
      <c r="Y1822" s="45">
        <f t="shared" si="944"/>
        <v>1.2953152198592295</v>
      </c>
      <c r="Z1822" s="47">
        <f t="shared" si="945"/>
        <v>102.07967467115323</v>
      </c>
      <c r="AA1822" s="47">
        <f t="shared" si="946"/>
        <v>124.08991470276536</v>
      </c>
      <c r="AB1822" s="45">
        <f t="shared" si="947"/>
        <v>2.2846000000000002</v>
      </c>
      <c r="AC1822" s="2" t="str">
        <f t="shared" si="933"/>
        <v>TY1</v>
      </c>
      <c r="AD1822">
        <f t="shared" si="934"/>
        <v>124.421875</v>
      </c>
      <c r="AE1822">
        <f t="shared" si="935"/>
        <v>124.6875</v>
      </c>
      <c r="AF1822" s="49">
        <f t="shared" si="962"/>
        <v>-0.265625</v>
      </c>
      <c r="AG1822" s="3">
        <f t="shared" si="948"/>
        <v>124.08991470276536</v>
      </c>
      <c r="AH1822">
        <f t="shared" si="949"/>
        <v>123.56627015716042</v>
      </c>
      <c r="AI1822" s="51">
        <f t="shared" si="950"/>
        <v>0.52364454560493812</v>
      </c>
      <c r="AJ1822" s="52">
        <f t="shared" si="951"/>
        <v>0.78926954560493812</v>
      </c>
      <c r="AK1822" s="2">
        <v>43598</v>
      </c>
      <c r="AL1822" t="str">
        <v>9128286S</v>
      </c>
      <c r="AM1822">
        <v>-0.8226</v>
      </c>
      <c r="AN1822">
        <v>2.4871300000000001</v>
      </c>
      <c r="AO1822">
        <v>0.80720000000000003</v>
      </c>
      <c r="AP1822">
        <v>124.6875</v>
      </c>
      <c r="AQ1822">
        <f>VLOOKUP(AL1822,工作表1!$F$3:$G$1000,2,FALSE)</f>
        <v>2.375</v>
      </c>
      <c r="AR1822" t="str">
        <f>VLOOKUP(AL1822,工作表1!$F$3:$H$1000,3,FALSE)</f>
        <v>2026/4/30</v>
      </c>
      <c r="AS1822">
        <f t="shared" si="936"/>
        <v>2.3530000000000002</v>
      </c>
      <c r="AT1822">
        <f t="shared" si="937"/>
        <v>2.1999999999999797E-2</v>
      </c>
      <c r="AU1822" s="43">
        <f t="shared" si="952"/>
        <v>43769</v>
      </c>
      <c r="AV1822" s="43">
        <f t="shared" si="938"/>
        <v>43738</v>
      </c>
      <c r="AW1822" s="45">
        <f t="shared" si="953"/>
        <v>9.0846994535519129E-2</v>
      </c>
      <c r="AX1822" s="45">
        <f t="shared" si="954"/>
        <v>0.99529904933003965</v>
      </c>
      <c r="AY1822" s="47">
        <f t="shared" si="955"/>
        <v>100.557849990799</v>
      </c>
      <c r="AZ1822" s="47">
        <f t="shared" si="956"/>
        <v>123.56627015716042</v>
      </c>
      <c r="BA1822" s="43"/>
      <c r="BC1822" s="2">
        <v>43595</v>
      </c>
      <c r="BD1822" t="str">
        <v>9128282A</v>
      </c>
      <c r="BE1822">
        <v>9.0680999999999994</v>
      </c>
      <c r="BF1822">
        <v>1.9631000000000001</v>
      </c>
      <c r="BG1822">
        <v>0.76070000000000004</v>
      </c>
      <c r="BH1822">
        <v>124.234375</v>
      </c>
      <c r="BI1822">
        <f>VLOOKUP(BD1822,工作表1!$K$3:$L$1000,2,FALSE)</f>
        <v>1.5</v>
      </c>
      <c r="BJ1822" t="str">
        <f>VLOOKUP(BD1822,工作表1!$K$3:$M$1000,3,FALSE)</f>
        <v>2026/8/15</v>
      </c>
      <c r="BK1822">
        <f t="shared" si="939"/>
        <v>2.3690000000000002</v>
      </c>
      <c r="BL1822">
        <f t="shared" si="940"/>
        <v>-0.86900000000000022</v>
      </c>
      <c r="BM1822" s="43">
        <f t="shared" si="957"/>
        <v>43692</v>
      </c>
      <c r="BN1822" s="43">
        <f t="shared" si="941"/>
        <v>43830</v>
      </c>
      <c r="BO1822" s="45">
        <f t="shared" si="958"/>
        <v>0.36049723756906077</v>
      </c>
      <c r="BP1822" s="45">
        <f t="shared" si="959"/>
        <v>1.3139218951033074</v>
      </c>
      <c r="BQ1822" s="47">
        <f t="shared" si="960"/>
        <v>94.241066228350164</v>
      </c>
      <c r="BR1822" s="47">
        <f t="shared" si="961"/>
        <v>122.11230181931296</v>
      </c>
    </row>
    <row r="1823" spans="6:70" x14ac:dyDescent="0.25">
      <c r="F1823" s="2">
        <v>43649</v>
      </c>
      <c r="G1823">
        <v>2.1164999999999998</v>
      </c>
      <c r="H1823" s="43">
        <v>43684</v>
      </c>
      <c r="I1823">
        <v>1.6324000000000001</v>
      </c>
      <c r="L1823" s="2">
        <v>43595</v>
      </c>
      <c r="M1823" t="str">
        <v>9128285T</v>
      </c>
      <c r="N1823">
        <v>0.1973</v>
      </c>
      <c r="O1823">
        <v>2.3830300000000002</v>
      </c>
      <c r="P1823">
        <v>0.82050000000000001</v>
      </c>
      <c r="Q1823">
        <v>123.984375</v>
      </c>
      <c r="R1823">
        <f>VLOOKUP(M1823,工作表1!$A$3:$B$1000,2,FALSE)</f>
        <v>2.625</v>
      </c>
      <c r="S1823" t="str">
        <f>VLOOKUP(M1823,工作表1!$A$3:$C$1000,3,FALSE)</f>
        <v>2025/12/31</v>
      </c>
      <c r="T1823">
        <f t="shared" si="931"/>
        <v>2.3690000000000002</v>
      </c>
      <c r="U1823">
        <f t="shared" si="930"/>
        <v>0.25599999999999978</v>
      </c>
      <c r="V1823" s="43">
        <f t="shared" si="942"/>
        <v>43646</v>
      </c>
      <c r="W1823" s="43">
        <f t="shared" si="932"/>
        <v>43644</v>
      </c>
      <c r="X1823" s="45">
        <f t="shared" si="943"/>
        <v>0.96443370165745856</v>
      </c>
      <c r="Y1823" s="45">
        <f t="shared" si="944"/>
        <v>1.2952556194656777</v>
      </c>
      <c r="Z1823" s="47">
        <f t="shared" si="945"/>
        <v>101.72013991161707</v>
      </c>
      <c r="AA1823" s="47">
        <f t="shared" si="946"/>
        <v>123.64706917939449</v>
      </c>
      <c r="AB1823" s="45">
        <f t="shared" si="947"/>
        <v>2.3578000000000001</v>
      </c>
      <c r="AC1823" s="2" t="str">
        <f t="shared" si="933"/>
        <v>TY1</v>
      </c>
      <c r="AD1823">
        <f t="shared" si="934"/>
        <v>123.984375</v>
      </c>
      <c r="AE1823">
        <f t="shared" si="935"/>
        <v>124.234375</v>
      </c>
      <c r="AF1823" s="49">
        <f t="shared" si="962"/>
        <v>-0.25</v>
      </c>
      <c r="AG1823" s="3">
        <f t="shared" si="948"/>
        <v>123.64706917939449</v>
      </c>
      <c r="AH1823">
        <f t="shared" si="949"/>
        <v>123.10187956416027</v>
      </c>
      <c r="AI1823" s="51">
        <f t="shared" si="950"/>
        <v>0.54518961523422149</v>
      </c>
      <c r="AJ1823" s="52">
        <f t="shared" si="951"/>
        <v>0.79518961523422149</v>
      </c>
      <c r="AK1823" s="2">
        <v>43595</v>
      </c>
      <c r="AL1823" t="str">
        <v>9128286S</v>
      </c>
      <c r="AM1823">
        <v>-1.1113</v>
      </c>
      <c r="AN1823">
        <v>2.51905</v>
      </c>
      <c r="AO1823">
        <v>0.80720000000000003</v>
      </c>
      <c r="AP1823">
        <v>124.234375</v>
      </c>
      <c r="AQ1823">
        <f>VLOOKUP(AL1823,工作表1!$F$3:$G$1000,2,FALSE)</f>
        <v>2.375</v>
      </c>
      <c r="AR1823" t="str">
        <f>VLOOKUP(AL1823,工作表1!$F$3:$H$1000,3,FALSE)</f>
        <v>2026/4/30</v>
      </c>
      <c r="AS1823">
        <f t="shared" si="936"/>
        <v>2.3690000000000002</v>
      </c>
      <c r="AT1823">
        <f t="shared" si="937"/>
        <v>5.9999999999997833E-3</v>
      </c>
      <c r="AU1823" s="43">
        <f t="shared" si="952"/>
        <v>43769</v>
      </c>
      <c r="AV1823" s="43">
        <f t="shared" si="938"/>
        <v>43738</v>
      </c>
      <c r="AW1823" s="45">
        <f t="shared" si="953"/>
        <v>8.4357923497267756E-2</v>
      </c>
      <c r="AX1823" s="45">
        <f t="shared" si="954"/>
        <v>0.9953168276068568</v>
      </c>
      <c r="AY1823" s="47">
        <f t="shared" si="955"/>
        <v>100.18263611874117</v>
      </c>
      <c r="AZ1823" s="47">
        <f t="shared" si="956"/>
        <v>123.10187956416027</v>
      </c>
      <c r="BA1823" s="43"/>
      <c r="BC1823" s="2">
        <v>43594</v>
      </c>
      <c r="BD1823" t="str">
        <v>9128282A</v>
      </c>
      <c r="BE1823">
        <v>9.0640999999999998</v>
      </c>
      <c r="BF1823">
        <v>1.9841599999999999</v>
      </c>
      <c r="BG1823">
        <v>0.76070000000000004</v>
      </c>
      <c r="BH1823">
        <v>124.234375</v>
      </c>
      <c r="BI1823">
        <f>VLOOKUP(BD1823,工作表1!$K$3:$L$1000,2,FALSE)</f>
        <v>1.5</v>
      </c>
      <c r="BJ1823" t="str">
        <f>VLOOKUP(BD1823,工作表1!$K$3:$M$1000,3,FALSE)</f>
        <v>2026/8/15</v>
      </c>
      <c r="BK1823">
        <f t="shared" si="939"/>
        <v>2.3719999999999999</v>
      </c>
      <c r="BL1823">
        <f t="shared" si="940"/>
        <v>-0.87199999999999989</v>
      </c>
      <c r="BM1823" s="43">
        <f t="shared" si="957"/>
        <v>43692</v>
      </c>
      <c r="BN1823" s="43">
        <f t="shared" si="941"/>
        <v>43830</v>
      </c>
      <c r="BO1823" s="45">
        <f t="shared" si="958"/>
        <v>0.34806629834254144</v>
      </c>
      <c r="BP1823" s="45">
        <f t="shared" si="959"/>
        <v>1.3138197230000759</v>
      </c>
      <c r="BQ1823" s="47">
        <f t="shared" si="960"/>
        <v>94.2353572366859</v>
      </c>
      <c r="BR1823" s="47">
        <f t="shared" si="961"/>
        <v>122.08441877014789</v>
      </c>
    </row>
    <row r="1824" spans="6:70" x14ac:dyDescent="0.25">
      <c r="F1824" s="2">
        <v>43648</v>
      </c>
      <c r="G1824">
        <v>2.13089</v>
      </c>
      <c r="H1824" s="43">
        <v>43683</v>
      </c>
      <c r="I1824">
        <v>1.5972</v>
      </c>
      <c r="L1824" s="2">
        <v>43594</v>
      </c>
      <c r="M1824" t="str">
        <v>9128286A</v>
      </c>
      <c r="N1824">
        <v>0.20760000000000001</v>
      </c>
      <c r="O1824">
        <v>2.3984899999999998</v>
      </c>
      <c r="P1824">
        <v>0.82050000000000001</v>
      </c>
      <c r="Q1824">
        <v>123.984375</v>
      </c>
      <c r="R1824">
        <f>VLOOKUP(M1824,工作表1!$A$3:$B$1000,2,FALSE)</f>
        <v>2.625</v>
      </c>
      <c r="S1824" t="str">
        <f>VLOOKUP(M1824,工作表1!$A$3:$C$1000,3,FALSE)</f>
        <v>2026/1/31</v>
      </c>
      <c r="T1824">
        <f t="shared" si="931"/>
        <v>2.3719999999999999</v>
      </c>
      <c r="U1824">
        <f t="shared" si="930"/>
        <v>0.25300000000000011</v>
      </c>
      <c r="V1824" s="43">
        <f t="shared" si="942"/>
        <v>43677</v>
      </c>
      <c r="W1824" s="43">
        <f t="shared" si="932"/>
        <v>43644</v>
      </c>
      <c r="X1824" s="45">
        <f t="shared" si="943"/>
        <v>0.7178867403314918</v>
      </c>
      <c r="Y1824" s="45">
        <f t="shared" si="944"/>
        <v>1.0702840006054644</v>
      </c>
      <c r="Z1824" s="47">
        <f t="shared" si="945"/>
        <v>101.7334615241838</v>
      </c>
      <c r="AA1824" s="47">
        <f t="shared" si="946"/>
        <v>123.64252313275354</v>
      </c>
      <c r="AB1824" s="45">
        <f t="shared" si="947"/>
        <v>2.3359000000000001</v>
      </c>
      <c r="AC1824" s="2" t="str">
        <f t="shared" si="933"/>
        <v>TY1</v>
      </c>
      <c r="AD1824">
        <f t="shared" si="934"/>
        <v>123.984375</v>
      </c>
      <c r="AE1824">
        <f t="shared" si="935"/>
        <v>124.234375</v>
      </c>
      <c r="AF1824" s="49">
        <f t="shared" si="962"/>
        <v>-0.25</v>
      </c>
      <c r="AG1824" s="3">
        <f t="shared" si="948"/>
        <v>123.64252313275354</v>
      </c>
      <c r="AH1824">
        <f t="shared" si="949"/>
        <v>123.07957583710838</v>
      </c>
      <c r="AI1824" s="51">
        <f t="shared" si="950"/>
        <v>0.56294729564515933</v>
      </c>
      <c r="AJ1824" s="52">
        <f t="shared" si="951"/>
        <v>0.81294729564515933</v>
      </c>
      <c r="AK1824" s="2">
        <v>43594</v>
      </c>
      <c r="AL1824" t="str">
        <v>9128286S</v>
      </c>
      <c r="AM1824">
        <v>-1.3998999999999999</v>
      </c>
      <c r="AN1824">
        <v>2.5548500000000001</v>
      </c>
      <c r="AO1824">
        <v>0.80720000000000003</v>
      </c>
      <c r="AP1824">
        <v>124.234375</v>
      </c>
      <c r="AQ1824">
        <f>VLOOKUP(AL1824,工作表1!$F$3:$G$1000,2,FALSE)</f>
        <v>2.375</v>
      </c>
      <c r="AR1824" t="str">
        <f>VLOOKUP(AL1824,工作表1!$F$3:$H$1000,3,FALSE)</f>
        <v>2026/4/30</v>
      </c>
      <c r="AS1824">
        <f t="shared" si="936"/>
        <v>2.3719999999999999</v>
      </c>
      <c r="AT1824">
        <f t="shared" si="937"/>
        <v>3.0000000000001137E-3</v>
      </c>
      <c r="AU1824" s="43">
        <f t="shared" si="952"/>
        <v>43769</v>
      </c>
      <c r="AV1824" s="43">
        <f t="shared" si="938"/>
        <v>43738</v>
      </c>
      <c r="AW1824" s="45">
        <f t="shared" si="953"/>
        <v>6.4890710382513664E-2</v>
      </c>
      <c r="AX1824" s="45">
        <f t="shared" si="954"/>
        <v>0.99537016243730825</v>
      </c>
      <c r="AY1824" s="47">
        <f t="shared" si="955"/>
        <v>100.18090086076717</v>
      </c>
      <c r="AZ1824" s="47">
        <f t="shared" si="956"/>
        <v>123.07957583710838</v>
      </c>
      <c r="BA1824" s="43"/>
      <c r="BC1824" s="2">
        <v>43593</v>
      </c>
      <c r="BD1824" t="str">
        <v>9128282A</v>
      </c>
      <c r="BE1824">
        <v>8.7545000000000002</v>
      </c>
      <c r="BF1824">
        <v>2.0078100000000001</v>
      </c>
      <c r="BG1824">
        <v>0.76070000000000004</v>
      </c>
      <c r="BH1824">
        <v>123.984375</v>
      </c>
      <c r="BI1824">
        <f>VLOOKUP(BD1824,工作表1!$K$3:$L$1000,2,FALSE)</f>
        <v>1.5</v>
      </c>
      <c r="BJ1824" t="str">
        <f>VLOOKUP(BD1824,工作表1!$K$3:$M$1000,3,FALSE)</f>
        <v>2026/8/15</v>
      </c>
      <c r="BK1824">
        <f t="shared" si="939"/>
        <v>2.3838300000000001</v>
      </c>
      <c r="BL1824">
        <f t="shared" si="940"/>
        <v>-0.88383000000000012</v>
      </c>
      <c r="BM1824" s="43">
        <f t="shared" si="957"/>
        <v>43692</v>
      </c>
      <c r="BN1824" s="43">
        <f t="shared" si="941"/>
        <v>43830</v>
      </c>
      <c r="BO1824" s="45">
        <f t="shared" si="958"/>
        <v>0.34392265193370164</v>
      </c>
      <c r="BP1824" s="45">
        <f t="shared" si="959"/>
        <v>1.3137856656323317</v>
      </c>
      <c r="BQ1824" s="47">
        <f t="shared" si="960"/>
        <v>94.032044177026222</v>
      </c>
      <c r="BR1824" s="47">
        <f t="shared" si="961"/>
        <v>121.81970272375143</v>
      </c>
    </row>
    <row r="1825" spans="6:70" x14ac:dyDescent="0.25">
      <c r="F1825" s="2">
        <v>43647</v>
      </c>
      <c r="G1825">
        <v>2.1555</v>
      </c>
      <c r="H1825" s="43">
        <v>43682</v>
      </c>
      <c r="I1825">
        <v>1.6043000000000001</v>
      </c>
      <c r="L1825" s="2">
        <v>43593</v>
      </c>
      <c r="M1825" t="str">
        <v>9128286A</v>
      </c>
      <c r="N1825">
        <v>0.36330000000000001</v>
      </c>
      <c r="O1825">
        <v>2.37208</v>
      </c>
      <c r="P1825">
        <v>0.82050000000000001</v>
      </c>
      <c r="Q1825">
        <v>123.75</v>
      </c>
      <c r="R1825">
        <f>VLOOKUP(M1825,工作表1!$A$3:$B$1000,2,FALSE)</f>
        <v>2.625</v>
      </c>
      <c r="S1825" t="str">
        <f>VLOOKUP(M1825,工作表1!$A$3:$C$1000,3,FALSE)</f>
        <v>2026/1/31</v>
      </c>
      <c r="T1825">
        <f t="shared" si="931"/>
        <v>2.3838300000000001</v>
      </c>
      <c r="U1825">
        <f t="shared" si="930"/>
        <v>0.24116999999999988</v>
      </c>
      <c r="V1825" s="43">
        <f t="shared" si="942"/>
        <v>43677</v>
      </c>
      <c r="W1825" s="43">
        <f t="shared" si="932"/>
        <v>43644</v>
      </c>
      <c r="X1825" s="45">
        <f t="shared" si="943"/>
        <v>0.71063535911602205</v>
      </c>
      <c r="Y1825" s="45">
        <f t="shared" si="944"/>
        <v>1.0702244002119126</v>
      </c>
      <c r="Z1825" s="47">
        <f t="shared" si="945"/>
        <v>101.5460979327857</v>
      </c>
      <c r="AA1825" s="47">
        <f t="shared" si="946"/>
        <v>123.40908962282197</v>
      </c>
      <c r="AB1825" s="45">
        <f t="shared" si="947"/>
        <v>2.3774000000000002</v>
      </c>
      <c r="AC1825" s="2" t="str">
        <f t="shared" si="933"/>
        <v>TY1</v>
      </c>
      <c r="AD1825">
        <f t="shared" si="934"/>
        <v>123.75</v>
      </c>
      <c r="AE1825">
        <f t="shared" si="935"/>
        <v>123.984375</v>
      </c>
      <c r="AF1825" s="49">
        <f t="shared" si="962"/>
        <v>-0.234375</v>
      </c>
      <c r="AG1825" s="3">
        <f t="shared" si="948"/>
        <v>123.40908962282197</v>
      </c>
      <c r="AH1825">
        <f t="shared" si="949"/>
        <v>122.84627462112709</v>
      </c>
      <c r="AI1825" s="51">
        <f t="shared" si="950"/>
        <v>0.56281500169487231</v>
      </c>
      <c r="AJ1825" s="52">
        <f t="shared" si="951"/>
        <v>0.79719000169487231</v>
      </c>
      <c r="AK1825" s="2">
        <v>43593</v>
      </c>
      <c r="AL1825" t="str">
        <v>9128286S</v>
      </c>
      <c r="AM1825">
        <v>-0.90200000000000002</v>
      </c>
      <c r="AN1825">
        <v>2.5224199999999999</v>
      </c>
      <c r="AO1825">
        <v>0.80720000000000003</v>
      </c>
      <c r="AP1825">
        <v>123.984375</v>
      </c>
      <c r="AQ1825">
        <f>VLOOKUP(AL1825,工作表1!$F$3:$G$1000,2,FALSE)</f>
        <v>2.375</v>
      </c>
      <c r="AR1825" t="str">
        <f>VLOOKUP(AL1825,工作表1!$F$3:$H$1000,3,FALSE)</f>
        <v>2026/4/30</v>
      </c>
      <c r="AS1825">
        <f t="shared" si="936"/>
        <v>2.3838300000000001</v>
      </c>
      <c r="AT1825">
        <f t="shared" si="937"/>
        <v>-8.8300000000001155E-3</v>
      </c>
      <c r="AU1825" s="43">
        <f t="shared" si="952"/>
        <v>43769</v>
      </c>
      <c r="AV1825" s="43">
        <f t="shared" si="938"/>
        <v>43738</v>
      </c>
      <c r="AW1825" s="45">
        <f t="shared" si="953"/>
        <v>5.8401639344262291E-2</v>
      </c>
      <c r="AX1825" s="45">
        <f t="shared" si="954"/>
        <v>0.99538794071412529</v>
      </c>
      <c r="AY1825" s="47">
        <f t="shared" si="955"/>
        <v>99.993659778283387</v>
      </c>
      <c r="AZ1825" s="47">
        <f t="shared" si="956"/>
        <v>122.84627462112709</v>
      </c>
      <c r="BA1825" s="43"/>
      <c r="BC1825" s="2">
        <v>43592</v>
      </c>
      <c r="BD1825" t="str">
        <v>9128282A</v>
      </c>
      <c r="BE1825">
        <v>9.3786000000000005</v>
      </c>
      <c r="BF1825">
        <v>2.0191699999999999</v>
      </c>
      <c r="BG1825">
        <v>0.76070000000000004</v>
      </c>
      <c r="BH1825">
        <v>124.265625</v>
      </c>
      <c r="BI1825">
        <f>VLOOKUP(BD1825,工作表1!$K$3:$L$1000,2,FALSE)</f>
        <v>1.5</v>
      </c>
      <c r="BJ1825" t="str">
        <f>VLOOKUP(BD1825,工作表1!$K$3:$M$1000,3,FALSE)</f>
        <v>2026/8/15</v>
      </c>
      <c r="BK1825">
        <f t="shared" si="939"/>
        <v>2.3832300000000002</v>
      </c>
      <c r="BL1825">
        <f t="shared" si="940"/>
        <v>-0.88323000000000018</v>
      </c>
      <c r="BM1825" s="43">
        <f t="shared" si="957"/>
        <v>43692</v>
      </c>
      <c r="BN1825" s="43">
        <f t="shared" si="941"/>
        <v>43830</v>
      </c>
      <c r="BO1825" s="45">
        <f t="shared" si="958"/>
        <v>0.3397790055248619</v>
      </c>
      <c r="BP1825" s="45">
        <f t="shared" si="959"/>
        <v>1.3137516082645879</v>
      </c>
      <c r="BQ1825" s="47">
        <f t="shared" si="960"/>
        <v>94.235053626666925</v>
      </c>
      <c r="BR1825" s="47">
        <f t="shared" si="961"/>
        <v>122.07845867444884</v>
      </c>
    </row>
    <row r="1826" spans="6:70" x14ac:dyDescent="0.25">
      <c r="F1826" s="2">
        <v>43644</v>
      </c>
      <c r="G1826">
        <v>2.12948</v>
      </c>
      <c r="H1826" s="43">
        <v>43679</v>
      </c>
      <c r="I1826">
        <v>1.7366999999999999</v>
      </c>
      <c r="L1826" s="2">
        <v>43592</v>
      </c>
      <c r="M1826" t="str">
        <v>9128286A</v>
      </c>
      <c r="N1826">
        <v>8.7300000000000003E-2</v>
      </c>
      <c r="O1826">
        <v>2.4731999999999998</v>
      </c>
      <c r="P1826">
        <v>0.82050000000000001</v>
      </c>
      <c r="Q1826">
        <v>124.015625</v>
      </c>
      <c r="R1826">
        <f>VLOOKUP(M1826,工作表1!$A$3:$B$1000,2,FALSE)</f>
        <v>2.625</v>
      </c>
      <c r="S1826" t="str">
        <f>VLOOKUP(M1826,工作表1!$A$3:$C$1000,3,FALSE)</f>
        <v>2026/1/31</v>
      </c>
      <c r="T1826">
        <f t="shared" si="931"/>
        <v>2.3832300000000002</v>
      </c>
      <c r="U1826">
        <f t="shared" si="930"/>
        <v>0.24176999999999982</v>
      </c>
      <c r="V1826" s="43">
        <f t="shared" si="942"/>
        <v>43677</v>
      </c>
      <c r="W1826" s="43">
        <f t="shared" si="932"/>
        <v>43644</v>
      </c>
      <c r="X1826" s="45">
        <f t="shared" si="943"/>
        <v>0.7033839779005524</v>
      </c>
      <c r="Y1826" s="45">
        <f t="shared" si="944"/>
        <v>1.0701647998183605</v>
      </c>
      <c r="Z1826" s="47">
        <f t="shared" si="945"/>
        <v>101.74856334900579</v>
      </c>
      <c r="AA1826" s="47">
        <f t="shared" si="946"/>
        <v>123.64870158903146</v>
      </c>
      <c r="AB1826" s="45">
        <f t="shared" si="947"/>
        <v>2.3530000000000002</v>
      </c>
      <c r="AC1826" s="2" t="str">
        <f t="shared" si="933"/>
        <v>TY1</v>
      </c>
      <c r="AD1826">
        <f t="shared" si="934"/>
        <v>124.015625</v>
      </c>
      <c r="AE1826">
        <f t="shared" si="935"/>
        <v>124.265625</v>
      </c>
      <c r="AF1826" s="49">
        <f t="shared" si="962"/>
        <v>-0.25</v>
      </c>
      <c r="AG1826" s="3">
        <f t="shared" si="948"/>
        <v>123.64870158903146</v>
      </c>
      <c r="AH1826">
        <f t="shared" si="949"/>
        <v>123.09014533372938</v>
      </c>
      <c r="AI1826" s="51">
        <f t="shared" si="950"/>
        <v>0.55855625530207931</v>
      </c>
      <c r="AJ1826" s="52">
        <f t="shared" si="951"/>
        <v>0.80855625530207931</v>
      </c>
      <c r="AK1826" s="2">
        <v>43592</v>
      </c>
      <c r="AL1826" t="str">
        <v>9128286S</v>
      </c>
      <c r="AM1826">
        <v>-1.0757000000000001</v>
      </c>
      <c r="AN1826">
        <v>2.57525</v>
      </c>
      <c r="AO1826">
        <v>0.80720000000000003</v>
      </c>
      <c r="AP1826">
        <v>124.265625</v>
      </c>
      <c r="AQ1826">
        <f>VLOOKUP(AL1826,工作表1!$F$3:$G$1000,2,FALSE)</f>
        <v>2.375</v>
      </c>
      <c r="AR1826" t="str">
        <f>VLOOKUP(AL1826,工作表1!$F$3:$H$1000,3,FALSE)</f>
        <v>2026/4/30</v>
      </c>
      <c r="AS1826">
        <f t="shared" si="936"/>
        <v>2.3832300000000002</v>
      </c>
      <c r="AT1826">
        <f t="shared" si="937"/>
        <v>-8.2300000000001816E-3</v>
      </c>
      <c r="AU1826" s="43">
        <f t="shared" si="952"/>
        <v>43769</v>
      </c>
      <c r="AV1826" s="43">
        <f t="shared" si="938"/>
        <v>43738</v>
      </c>
      <c r="AW1826" s="45">
        <f t="shared" si="953"/>
        <v>5.1912568306010931E-2</v>
      </c>
      <c r="AX1826" s="45">
        <f t="shared" si="954"/>
        <v>0.99540571899094243</v>
      </c>
      <c r="AY1826" s="47">
        <f t="shared" si="955"/>
        <v>100.19653268210782</v>
      </c>
      <c r="AZ1826" s="47">
        <f t="shared" si="956"/>
        <v>123.09014533372938</v>
      </c>
      <c r="BA1826" s="43"/>
      <c r="BC1826" s="2">
        <v>43591</v>
      </c>
      <c r="BD1826" t="str">
        <v>9128282A</v>
      </c>
      <c r="BE1826">
        <v>8.5635999999999992</v>
      </c>
      <c r="BF1826">
        <v>2.0106299999999999</v>
      </c>
      <c r="BG1826">
        <v>0.76070000000000004</v>
      </c>
      <c r="BH1826">
        <v>123.84375</v>
      </c>
      <c r="BI1826">
        <f>VLOOKUP(BD1826,工作表1!$K$3:$L$1000,2,FALSE)</f>
        <v>1.5</v>
      </c>
      <c r="BJ1826" t="str">
        <f>VLOOKUP(BD1826,工作表1!$K$3:$M$1000,3,FALSE)</f>
        <v>2026/8/15</v>
      </c>
      <c r="BK1826">
        <f t="shared" si="939"/>
        <v>2.3879999999999999</v>
      </c>
      <c r="BL1826">
        <f t="shared" si="940"/>
        <v>-0.8879999999999999</v>
      </c>
      <c r="BM1826" s="43">
        <f t="shared" si="957"/>
        <v>43692</v>
      </c>
      <c r="BN1826" s="43">
        <f t="shared" si="941"/>
        <v>43830</v>
      </c>
      <c r="BO1826" s="45">
        <f t="shared" si="958"/>
        <v>0.3356353591160221</v>
      </c>
      <c r="BP1826" s="45">
        <f t="shared" si="959"/>
        <v>1.3137175508968439</v>
      </c>
      <c r="BQ1826" s="47">
        <f t="shared" si="960"/>
        <v>93.912178630597566</v>
      </c>
      <c r="BR1826" s="47">
        <f t="shared" si="961"/>
        <v>121.65056073744182</v>
      </c>
    </row>
    <row r="1827" spans="6:70" x14ac:dyDescent="0.25">
      <c r="F1827" s="2">
        <v>43643</v>
      </c>
      <c r="G1827">
        <v>2.1379999999999999</v>
      </c>
      <c r="H1827" s="43">
        <v>43678</v>
      </c>
      <c r="I1827">
        <v>1.7701</v>
      </c>
      <c r="L1827" s="2">
        <v>43591</v>
      </c>
      <c r="M1827" t="str">
        <v>9128286A</v>
      </c>
      <c r="N1827">
        <v>0.56910000000000005</v>
      </c>
      <c r="O1827">
        <v>2.3214800000000002</v>
      </c>
      <c r="P1827">
        <v>0.82050000000000001</v>
      </c>
      <c r="Q1827">
        <v>123.625</v>
      </c>
      <c r="R1827">
        <f>VLOOKUP(M1827,工作表1!$A$3:$B$1000,2,FALSE)</f>
        <v>2.625</v>
      </c>
      <c r="S1827" t="str">
        <f>VLOOKUP(M1827,工作表1!$A$3:$C$1000,3,FALSE)</f>
        <v>2026/1/31</v>
      </c>
      <c r="T1827">
        <f t="shared" si="931"/>
        <v>2.3879999999999999</v>
      </c>
      <c r="U1827">
        <f t="shared" si="930"/>
        <v>0.2370000000000001</v>
      </c>
      <c r="V1827" s="43">
        <f t="shared" si="942"/>
        <v>43677</v>
      </c>
      <c r="W1827" s="43">
        <f t="shared" si="932"/>
        <v>43644</v>
      </c>
      <c r="X1827" s="45">
        <f t="shared" si="943"/>
        <v>0.69613259668508287</v>
      </c>
      <c r="Y1827" s="45">
        <f t="shared" si="944"/>
        <v>1.070105199424809</v>
      </c>
      <c r="Z1827" s="47">
        <f t="shared" si="945"/>
        <v>101.43945398036455</v>
      </c>
      <c r="AA1827" s="47">
        <f t="shared" si="946"/>
        <v>123.26576334009408</v>
      </c>
      <c r="AB1827" s="45">
        <f t="shared" si="947"/>
        <v>2.3603000000000001</v>
      </c>
      <c r="AC1827" s="2" t="str">
        <f t="shared" si="933"/>
        <v>TY1</v>
      </c>
      <c r="AD1827">
        <f t="shared" si="934"/>
        <v>123.625</v>
      </c>
      <c r="AE1827">
        <f t="shared" si="935"/>
        <v>123.84375</v>
      </c>
      <c r="AF1827" s="49">
        <f t="shared" si="962"/>
        <v>-0.21875</v>
      </c>
      <c r="AG1827" s="3">
        <f t="shared" si="948"/>
        <v>123.26576334009408</v>
      </c>
      <c r="AH1827">
        <f t="shared" si="949"/>
        <v>122.6816500192525</v>
      </c>
      <c r="AI1827" s="51">
        <f t="shared" si="950"/>
        <v>0.58411332084158119</v>
      </c>
      <c r="AJ1827" s="52">
        <f t="shared" si="951"/>
        <v>0.80286332084158119</v>
      </c>
      <c r="AK1827" s="2">
        <v>43591</v>
      </c>
      <c r="AL1827" t="str">
        <v>9128286S</v>
      </c>
      <c r="AM1827">
        <v>-0.91549999999999998</v>
      </c>
      <c r="AN1827">
        <v>2.5125899999999999</v>
      </c>
      <c r="AO1827">
        <v>0.80720000000000003</v>
      </c>
      <c r="AP1827">
        <v>123.84375</v>
      </c>
      <c r="AQ1827">
        <f>VLOOKUP(AL1827,工作表1!$F$3:$G$1000,2,FALSE)</f>
        <v>2.375</v>
      </c>
      <c r="AR1827" t="str">
        <f>VLOOKUP(AL1827,工作表1!$F$3:$H$1000,3,FALSE)</f>
        <v>2026/4/30</v>
      </c>
      <c r="AS1827">
        <f t="shared" si="936"/>
        <v>2.3879999999999999</v>
      </c>
      <c r="AT1827">
        <f t="shared" si="937"/>
        <v>-1.2999999999999901E-2</v>
      </c>
      <c r="AU1827" s="43">
        <f t="shared" si="952"/>
        <v>43769</v>
      </c>
      <c r="AV1827" s="43">
        <f t="shared" si="938"/>
        <v>43738</v>
      </c>
      <c r="AW1827" s="45">
        <f t="shared" si="953"/>
        <v>4.5423497267759565E-2</v>
      </c>
      <c r="AX1827" s="45">
        <f t="shared" si="954"/>
        <v>0.99542349726775958</v>
      </c>
      <c r="AY1827" s="47">
        <f t="shared" si="955"/>
        <v>99.87064122887395</v>
      </c>
      <c r="AZ1827" s="47">
        <f t="shared" si="956"/>
        <v>122.6816500192525</v>
      </c>
      <c r="BA1827" s="43"/>
      <c r="BC1827" s="2">
        <v>43588</v>
      </c>
      <c r="BD1827" t="str">
        <v>9128282A</v>
      </c>
      <c r="BE1827">
        <v>8.6768000000000001</v>
      </c>
      <c r="BF1827">
        <v>2.02765</v>
      </c>
      <c r="BG1827">
        <v>0.76070000000000004</v>
      </c>
      <c r="BH1827">
        <v>123.546875</v>
      </c>
      <c r="BI1827">
        <f>VLOOKUP(BD1827,工作表1!$K$3:$L$1000,2,FALSE)</f>
        <v>1.5</v>
      </c>
      <c r="BJ1827" t="str">
        <f>VLOOKUP(BD1827,工作表1!$K$3:$M$1000,3,FALSE)</f>
        <v>2026/8/15</v>
      </c>
      <c r="BK1827">
        <f t="shared" si="939"/>
        <v>2.3959999999999999</v>
      </c>
      <c r="BL1827">
        <f t="shared" si="940"/>
        <v>-0.89599999999999991</v>
      </c>
      <c r="BM1827" s="43">
        <f t="shared" si="957"/>
        <v>43692</v>
      </c>
      <c r="BN1827" s="43">
        <f t="shared" si="941"/>
        <v>43830</v>
      </c>
      <c r="BO1827" s="45">
        <f t="shared" si="958"/>
        <v>0.33149171270718231</v>
      </c>
      <c r="BP1827" s="45">
        <f t="shared" si="959"/>
        <v>1.3136834935291002</v>
      </c>
      <c r="BQ1827" s="47">
        <f t="shared" si="960"/>
        <v>93.677630811638124</v>
      </c>
      <c r="BR1827" s="47">
        <f t="shared" si="961"/>
        <v>121.34162959183882</v>
      </c>
    </row>
    <row r="1828" spans="6:70" x14ac:dyDescent="0.25">
      <c r="F1828" s="2">
        <v>43642</v>
      </c>
      <c r="G1828">
        <v>2.1579999999999999</v>
      </c>
      <c r="H1828" s="43">
        <v>43677</v>
      </c>
      <c r="I1828">
        <v>1.9133</v>
      </c>
      <c r="L1828" s="2">
        <v>43588</v>
      </c>
      <c r="M1828" t="str">
        <v>9128286A</v>
      </c>
      <c r="N1828">
        <v>0.51910000000000001</v>
      </c>
      <c r="O1828">
        <v>2.3559000000000001</v>
      </c>
      <c r="P1828">
        <v>0.82050000000000001</v>
      </c>
      <c r="Q1828">
        <v>123.34375</v>
      </c>
      <c r="R1828">
        <f>VLOOKUP(M1828,工作表1!$A$3:$B$1000,2,FALSE)</f>
        <v>2.625</v>
      </c>
      <c r="S1828" t="str">
        <f>VLOOKUP(M1828,工作表1!$A$3:$C$1000,3,FALSE)</f>
        <v>2026/1/31</v>
      </c>
      <c r="T1828">
        <f t="shared" si="931"/>
        <v>2.3959999999999999</v>
      </c>
      <c r="U1828">
        <f t="shared" si="930"/>
        <v>0.22900000000000009</v>
      </c>
      <c r="V1828" s="43">
        <f t="shared" si="942"/>
        <v>43677</v>
      </c>
      <c r="W1828" s="43">
        <f t="shared" si="932"/>
        <v>43644</v>
      </c>
      <c r="X1828" s="45">
        <f t="shared" si="943"/>
        <v>0.68888121546961323</v>
      </c>
      <c r="Y1828" s="45">
        <f t="shared" si="944"/>
        <v>1.070045599031257</v>
      </c>
      <c r="Z1828" s="47">
        <f t="shared" si="945"/>
        <v>101.20463062802085</v>
      </c>
      <c r="AA1828" s="47">
        <f t="shared" si="946"/>
        <v>122.97397444408215</v>
      </c>
      <c r="AB1828" s="45">
        <f t="shared" si="947"/>
        <v>2.4239000000000002</v>
      </c>
      <c r="AC1828" s="2" t="str">
        <f t="shared" si="933"/>
        <v>TY1</v>
      </c>
      <c r="AD1828">
        <f t="shared" si="934"/>
        <v>123.34375</v>
      </c>
      <c r="AE1828">
        <f t="shared" si="935"/>
        <v>123.546875</v>
      </c>
      <c r="AF1828" s="49">
        <f t="shared" si="962"/>
        <v>-0.203125</v>
      </c>
      <c r="AG1828" s="3">
        <f t="shared" si="948"/>
        <v>122.97397444408215</v>
      </c>
      <c r="AH1828">
        <f t="shared" si="949"/>
        <v>122.38847759516821</v>
      </c>
      <c r="AI1828" s="51">
        <f t="shared" si="950"/>
        <v>0.58549684891393383</v>
      </c>
      <c r="AJ1828" s="52">
        <f t="shared" si="951"/>
        <v>0.78862184891393383</v>
      </c>
      <c r="AK1828" s="2">
        <v>43588</v>
      </c>
      <c r="AL1828" t="str">
        <v>9128286S</v>
      </c>
      <c r="AM1828">
        <v>-0.52649999999999997</v>
      </c>
      <c r="AN1828">
        <v>2.50441</v>
      </c>
      <c r="AO1828">
        <v>0.80720000000000003</v>
      </c>
      <c r="AP1828">
        <v>123.546875</v>
      </c>
      <c r="AQ1828">
        <f>VLOOKUP(AL1828,工作表1!$F$3:$G$1000,2,FALSE)</f>
        <v>2.375</v>
      </c>
      <c r="AR1828" t="str">
        <f>VLOOKUP(AL1828,工作表1!$F$3:$H$1000,3,FALSE)</f>
        <v>2026/4/30</v>
      </c>
      <c r="AS1828">
        <f t="shared" si="936"/>
        <v>2.3959999999999999</v>
      </c>
      <c r="AT1828">
        <f t="shared" si="937"/>
        <v>-2.0999999999999908E-2</v>
      </c>
      <c r="AU1828" s="43">
        <f t="shared" si="952"/>
        <v>43769</v>
      </c>
      <c r="AV1828" s="43">
        <f t="shared" si="938"/>
        <v>43738</v>
      </c>
      <c r="AW1828" s="45">
        <f t="shared" si="953"/>
        <v>3.8934426229508198E-2</v>
      </c>
      <c r="AX1828" s="45">
        <f t="shared" si="954"/>
        <v>0.99544127554457673</v>
      </c>
      <c r="AY1828" s="47">
        <f t="shared" si="955"/>
        <v>99.636492996098312</v>
      </c>
      <c r="AZ1828" s="47">
        <f t="shared" si="956"/>
        <v>122.38847759516821</v>
      </c>
      <c r="BA1828" s="43"/>
      <c r="BC1828" s="2">
        <v>43587</v>
      </c>
      <c r="BD1828" t="str">
        <v>9128282A</v>
      </c>
      <c r="BE1828">
        <v>9.4793000000000003</v>
      </c>
      <c r="BF1828">
        <v>2.0663800000000001</v>
      </c>
      <c r="BG1828">
        <v>0.76070000000000004</v>
      </c>
      <c r="BH1828">
        <v>123.375</v>
      </c>
      <c r="BI1828">
        <f>VLOOKUP(BD1828,工作表1!$K$3:$L$1000,2,FALSE)</f>
        <v>1.5</v>
      </c>
      <c r="BJ1828" t="str">
        <f>VLOOKUP(BD1828,工作表1!$K$3:$M$1000,3,FALSE)</f>
        <v>2026/8/15</v>
      </c>
      <c r="BK1828">
        <f t="shared" si="939"/>
        <v>2.399</v>
      </c>
      <c r="BL1828">
        <f t="shared" si="940"/>
        <v>-0.89900000000000002</v>
      </c>
      <c r="BM1828" s="43">
        <f t="shared" si="957"/>
        <v>43692</v>
      </c>
      <c r="BN1828" s="43">
        <f t="shared" si="941"/>
        <v>43830</v>
      </c>
      <c r="BO1828" s="45">
        <f t="shared" si="958"/>
        <v>0.31906077348066297</v>
      </c>
      <c r="BP1828" s="45">
        <f t="shared" si="959"/>
        <v>1.3135813214258685</v>
      </c>
      <c r="BQ1828" s="47">
        <f t="shared" si="960"/>
        <v>93.531462875881587</v>
      </c>
      <c r="BR1828" s="47">
        <f t="shared" si="961"/>
        <v>121.12947467365974</v>
      </c>
    </row>
    <row r="1829" spans="6:70" x14ac:dyDescent="0.25">
      <c r="F1829" s="2">
        <v>43641</v>
      </c>
      <c r="G1829">
        <v>2.1589999999999998</v>
      </c>
      <c r="H1829" s="43">
        <v>43676</v>
      </c>
      <c r="I1829">
        <v>1.9373</v>
      </c>
      <c r="L1829" s="2">
        <v>43587</v>
      </c>
      <c r="M1829" t="str">
        <v>9128286A</v>
      </c>
      <c r="N1829">
        <v>0.86180000000000001</v>
      </c>
      <c r="O1829">
        <v>2.3678699999999999</v>
      </c>
      <c r="P1829">
        <v>0.82050000000000001</v>
      </c>
      <c r="Q1829">
        <v>123.171875</v>
      </c>
      <c r="R1829">
        <f>VLOOKUP(M1829,工作表1!$A$3:$B$1000,2,FALSE)</f>
        <v>2.625</v>
      </c>
      <c r="S1829" t="str">
        <f>VLOOKUP(M1829,工作表1!$A$3:$C$1000,3,FALSE)</f>
        <v>2026/1/31</v>
      </c>
      <c r="T1829">
        <f t="shared" si="931"/>
        <v>2.399</v>
      </c>
      <c r="U1829">
        <f t="shared" si="930"/>
        <v>0.22599999999999998</v>
      </c>
      <c r="V1829" s="43">
        <f t="shared" si="942"/>
        <v>43677</v>
      </c>
      <c r="W1829" s="43">
        <f t="shared" si="932"/>
        <v>43644</v>
      </c>
      <c r="X1829" s="45">
        <f t="shared" si="943"/>
        <v>0.66712707182320452</v>
      </c>
      <c r="Y1829" s="45">
        <f t="shared" si="944"/>
        <v>1.0698667978506018</v>
      </c>
      <c r="Z1829" s="47">
        <f t="shared" si="945"/>
        <v>101.07711887010979</v>
      </c>
      <c r="AA1829" s="47">
        <f t="shared" si="946"/>
        <v>122.79813036313963</v>
      </c>
      <c r="AB1829" s="45">
        <f t="shared" si="947"/>
        <v>2.4409999999999998</v>
      </c>
      <c r="AC1829" s="2" t="str">
        <f t="shared" si="933"/>
        <v>TY1</v>
      </c>
      <c r="AD1829">
        <f t="shared" si="934"/>
        <v>123.171875</v>
      </c>
      <c r="AE1829">
        <f t="shared" si="935"/>
        <v>123.375</v>
      </c>
      <c r="AF1829" s="49">
        <f t="shared" si="962"/>
        <v>-0.203125</v>
      </c>
      <c r="AG1829" s="3">
        <f t="shared" si="948"/>
        <v>122.79813036313963</v>
      </c>
      <c r="AH1829">
        <f t="shared" si="949"/>
        <v>122.2116835129667</v>
      </c>
      <c r="AI1829" s="51">
        <f t="shared" si="950"/>
        <v>0.58644685017293341</v>
      </c>
      <c r="AJ1829" s="52">
        <f t="shared" si="951"/>
        <v>0.78957185017293341</v>
      </c>
      <c r="AK1829" s="2">
        <v>43587</v>
      </c>
      <c r="AL1829" t="str">
        <v>9128286S</v>
      </c>
      <c r="AM1829">
        <v>0.37890000000000001</v>
      </c>
      <c r="AN1829">
        <v>2.5094500000000002</v>
      </c>
      <c r="AO1829">
        <v>0.80720000000000003</v>
      </c>
      <c r="AP1829">
        <v>123.375</v>
      </c>
      <c r="AQ1829">
        <f>VLOOKUP(AL1829,工作表1!$F$3:$G$1000,2,FALSE)</f>
        <v>2.375</v>
      </c>
      <c r="AR1829" t="str">
        <f>VLOOKUP(AL1829,工作表1!$F$3:$H$1000,3,FALSE)</f>
        <v>2026/4/30</v>
      </c>
      <c r="AS1829">
        <f t="shared" si="936"/>
        <v>2.399</v>
      </c>
      <c r="AT1829">
        <f t="shared" si="937"/>
        <v>-2.4000000000000021E-2</v>
      </c>
      <c r="AU1829" s="43">
        <f t="shared" si="952"/>
        <v>43769</v>
      </c>
      <c r="AV1829" s="43">
        <f t="shared" si="938"/>
        <v>43738</v>
      </c>
      <c r="AW1829" s="45">
        <f t="shared" si="953"/>
        <v>1.9467213114754099E-2</v>
      </c>
      <c r="AX1829" s="45">
        <f t="shared" si="954"/>
        <v>0.99549461037502796</v>
      </c>
      <c r="AY1829" s="47">
        <f t="shared" si="955"/>
        <v>99.509769790114206</v>
      </c>
      <c r="AZ1829" s="47">
        <f t="shared" si="956"/>
        <v>122.2116835129667</v>
      </c>
      <c r="BA1829" s="43"/>
      <c r="BC1829" s="2">
        <v>43586</v>
      </c>
      <c r="BD1829" t="str">
        <v>9128282A</v>
      </c>
      <c r="BE1829">
        <v>9.9231999999999996</v>
      </c>
      <c r="BF1829">
        <v>2.0709599999999999</v>
      </c>
      <c r="BG1829">
        <v>0.76070000000000004</v>
      </c>
      <c r="BH1829">
        <v>123.796875</v>
      </c>
      <c r="BI1829">
        <f>VLOOKUP(BD1829,工作表1!$K$3:$L$1000,2,FALSE)</f>
        <v>1.5</v>
      </c>
      <c r="BJ1829" t="str">
        <f>VLOOKUP(BD1829,工作表1!$K$3:$M$1000,3,FALSE)</f>
        <v>2026/8/15</v>
      </c>
      <c r="BK1829">
        <f t="shared" si="939"/>
        <v>2.3915899999999999</v>
      </c>
      <c r="BL1829">
        <f t="shared" si="940"/>
        <v>-0.89158999999999988</v>
      </c>
      <c r="BM1829" s="43">
        <f t="shared" si="957"/>
        <v>43692</v>
      </c>
      <c r="BN1829" s="43">
        <f t="shared" si="941"/>
        <v>43830</v>
      </c>
      <c r="BO1829" s="45">
        <f t="shared" si="958"/>
        <v>0.31491712707182318</v>
      </c>
      <c r="BP1829" s="45">
        <f t="shared" si="959"/>
        <v>1.3135472640581245</v>
      </c>
      <c r="BQ1829" s="47">
        <f t="shared" si="960"/>
        <v>93.843836339503284</v>
      </c>
      <c r="BR1829" s="47">
        <f t="shared" si="961"/>
        <v>121.52599768478815</v>
      </c>
    </row>
    <row r="1830" spans="6:70" x14ac:dyDescent="0.25">
      <c r="F1830" s="2">
        <v>43640</v>
      </c>
      <c r="G1830">
        <v>2.1446000000000001</v>
      </c>
      <c r="H1830" s="43">
        <v>43675</v>
      </c>
      <c r="I1830">
        <v>1.9397</v>
      </c>
      <c r="L1830" s="2">
        <v>43586</v>
      </c>
      <c r="M1830" t="str">
        <v>9128286A</v>
      </c>
      <c r="N1830">
        <v>0.85350000000000004</v>
      </c>
      <c r="O1830">
        <v>2.3959700000000002</v>
      </c>
      <c r="P1830">
        <v>0.82050000000000001</v>
      </c>
      <c r="Q1830">
        <v>123.578125</v>
      </c>
      <c r="R1830">
        <f>VLOOKUP(M1830,工作表1!$A$3:$B$1000,2,FALSE)</f>
        <v>2.625</v>
      </c>
      <c r="S1830" t="str">
        <f>VLOOKUP(M1830,工作表1!$A$3:$C$1000,3,FALSE)</f>
        <v>2026/1/31</v>
      </c>
      <c r="T1830">
        <f t="shared" si="931"/>
        <v>2.3915899999999999</v>
      </c>
      <c r="U1830">
        <f t="shared" si="930"/>
        <v>0.23341000000000012</v>
      </c>
      <c r="V1830" s="43">
        <f t="shared" si="942"/>
        <v>43677</v>
      </c>
      <c r="W1830" s="43">
        <f t="shared" si="932"/>
        <v>43644</v>
      </c>
      <c r="X1830" s="45">
        <f t="shared" si="943"/>
        <v>0.65987569060773488</v>
      </c>
      <c r="Y1830" s="45">
        <f t="shared" si="944"/>
        <v>1.06980719745705</v>
      </c>
      <c r="Z1830" s="47">
        <f t="shared" si="945"/>
        <v>101.40500199395579</v>
      </c>
      <c r="AA1830" s="47">
        <f t="shared" si="946"/>
        <v>123.18932258104296</v>
      </c>
      <c r="AB1830" s="45">
        <f t="shared" si="947"/>
        <v>2.3944999999999999</v>
      </c>
      <c r="AC1830" s="2" t="str">
        <f t="shared" si="933"/>
        <v>TY1</v>
      </c>
      <c r="AD1830">
        <f t="shared" si="934"/>
        <v>123.578125</v>
      </c>
      <c r="AE1830">
        <f t="shared" si="935"/>
        <v>123.796875</v>
      </c>
      <c r="AF1830" s="49">
        <f t="shared" si="962"/>
        <v>-0.21875</v>
      </c>
      <c r="AG1830" s="3">
        <f t="shared" si="948"/>
        <v>123.18932258104296</v>
      </c>
      <c r="AH1830">
        <f t="shared" si="949"/>
        <v>122.60706816575811</v>
      </c>
      <c r="AI1830" s="51">
        <f t="shared" si="950"/>
        <v>0.58225441528485078</v>
      </c>
      <c r="AJ1830" s="52">
        <f t="shared" si="951"/>
        <v>0.80100441528485078</v>
      </c>
      <c r="AK1830" s="2">
        <v>43586</v>
      </c>
      <c r="AL1830" t="str">
        <v>9128286S</v>
      </c>
      <c r="AM1830">
        <v>0.4168</v>
      </c>
      <c r="AN1830">
        <v>2.5299</v>
      </c>
      <c r="AO1830">
        <v>0.80720000000000003</v>
      </c>
      <c r="AP1830">
        <v>123.796875</v>
      </c>
      <c r="AQ1830">
        <f>VLOOKUP(AL1830,工作表1!$F$3:$G$1000,2,FALSE)</f>
        <v>2.375</v>
      </c>
      <c r="AR1830" t="str">
        <f>VLOOKUP(AL1830,工作表1!$F$3:$H$1000,3,FALSE)</f>
        <v>2026/4/30</v>
      </c>
      <c r="AS1830">
        <f t="shared" si="936"/>
        <v>2.3915899999999999</v>
      </c>
      <c r="AT1830">
        <f t="shared" si="937"/>
        <v>-1.6589999999999883E-2</v>
      </c>
      <c r="AU1830" s="43">
        <f t="shared" si="952"/>
        <v>43769</v>
      </c>
      <c r="AV1830" s="43">
        <f t="shared" si="938"/>
        <v>43738</v>
      </c>
      <c r="AW1830" s="45">
        <f t="shared" si="953"/>
        <v>1.2978142076502733E-2</v>
      </c>
      <c r="AX1830" s="45">
        <f t="shared" si="954"/>
        <v>0.99551238865184521</v>
      </c>
      <c r="AY1830" s="47">
        <f t="shared" si="955"/>
        <v>99.83776902423709</v>
      </c>
      <c r="AZ1830" s="47">
        <f t="shared" si="956"/>
        <v>122.60706816575811</v>
      </c>
      <c r="BA1830" s="43"/>
      <c r="BC1830" s="2">
        <v>43585</v>
      </c>
      <c r="BD1830" t="str">
        <v>9128282A</v>
      </c>
      <c r="BE1830">
        <v>14.2316</v>
      </c>
      <c r="BF1830">
        <v>2.1063999999999998</v>
      </c>
      <c r="BG1830">
        <v>0.76070000000000004</v>
      </c>
      <c r="BH1830">
        <v>123.890625</v>
      </c>
      <c r="BI1830">
        <f>VLOOKUP(BD1830,工作表1!$K$3:$L$1000,2,FALSE)</f>
        <v>1.5</v>
      </c>
      <c r="BJ1830" t="str">
        <f>VLOOKUP(BD1830,工作表1!$K$3:$M$1000,3,FALSE)</f>
        <v>2026/8/15</v>
      </c>
      <c r="BK1830">
        <f t="shared" si="939"/>
        <v>2.4020000000000001</v>
      </c>
      <c r="BL1830">
        <f t="shared" si="940"/>
        <v>-0.90200000000000014</v>
      </c>
      <c r="BM1830" s="43">
        <f t="shared" si="957"/>
        <v>43692</v>
      </c>
      <c r="BN1830" s="43">
        <f t="shared" si="941"/>
        <v>43830</v>
      </c>
      <c r="BO1830" s="45">
        <f t="shared" si="958"/>
        <v>0.31077348066298344</v>
      </c>
      <c r="BP1830" s="45">
        <f t="shared" si="959"/>
        <v>1.3135132066903807</v>
      </c>
      <c r="BQ1830" s="47">
        <f t="shared" si="960"/>
        <v>93.89043114447442</v>
      </c>
      <c r="BR1830" s="47">
        <f t="shared" si="961"/>
        <v>121.58895710275603</v>
      </c>
    </row>
    <row r="1831" spans="6:70" x14ac:dyDescent="0.25">
      <c r="F1831" s="2">
        <v>43637</v>
      </c>
      <c r="G1831">
        <v>2.165</v>
      </c>
      <c r="H1831" s="43">
        <v>43672</v>
      </c>
      <c r="I1831">
        <v>1.9470000000000001</v>
      </c>
      <c r="L1831" s="2">
        <v>43585</v>
      </c>
      <c r="M1831" t="str">
        <v>9128285T</v>
      </c>
      <c r="N1831">
        <v>1.2195</v>
      </c>
      <c r="O1831">
        <v>2.5748799999999998</v>
      </c>
      <c r="P1831">
        <v>0.82050000000000001</v>
      </c>
      <c r="Q1831">
        <v>123.671875</v>
      </c>
      <c r="R1831">
        <f>VLOOKUP(M1831,工作表1!$A$3:$B$1000,2,FALSE)</f>
        <v>2.625</v>
      </c>
      <c r="S1831" t="str">
        <f>VLOOKUP(M1831,工作表1!$A$3:$C$1000,3,FALSE)</f>
        <v>2025/12/31</v>
      </c>
      <c r="T1831">
        <f t="shared" si="931"/>
        <v>2.4020000000000001</v>
      </c>
      <c r="U1831">
        <f t="shared" si="930"/>
        <v>0.22299999999999986</v>
      </c>
      <c r="V1831" s="43">
        <f t="shared" si="942"/>
        <v>43646</v>
      </c>
      <c r="W1831" s="43">
        <f t="shared" si="932"/>
        <v>43644</v>
      </c>
      <c r="X1831" s="45">
        <f t="shared" si="943"/>
        <v>0.87741712707182318</v>
      </c>
      <c r="Y1831" s="45">
        <f t="shared" si="944"/>
        <v>1.2945404147430561</v>
      </c>
      <c r="Z1831" s="47">
        <f t="shared" si="945"/>
        <v>101.45075876925135</v>
      </c>
      <c r="AA1831" s="47">
        <f t="shared" si="946"/>
        <v>123.24011685230754</v>
      </c>
      <c r="AB1831" s="45">
        <f t="shared" si="947"/>
        <v>2.3872</v>
      </c>
      <c r="AC1831" s="2" t="str">
        <f t="shared" si="933"/>
        <v>TY1</v>
      </c>
      <c r="AD1831">
        <f t="shared" si="934"/>
        <v>123.671875</v>
      </c>
      <c r="AE1831">
        <f t="shared" si="935"/>
        <v>123.890625</v>
      </c>
      <c r="AF1831" s="49">
        <f t="shared" si="962"/>
        <v>-0.21875</v>
      </c>
      <c r="AG1831" s="3">
        <f t="shared" si="948"/>
        <v>123.24011685230754</v>
      </c>
      <c r="AH1831">
        <f t="shared" si="949"/>
        <v>122.68272290705752</v>
      </c>
      <c r="AI1831" s="51">
        <f t="shared" si="950"/>
        <v>0.55739394525001273</v>
      </c>
      <c r="AJ1831" s="52">
        <f t="shared" si="951"/>
        <v>0.77614394525001273</v>
      </c>
      <c r="AK1831" s="2">
        <v>43585</v>
      </c>
      <c r="AL1831" t="str">
        <v>9128286S</v>
      </c>
      <c r="AM1831">
        <v>3.3439999999999999</v>
      </c>
      <c r="AN1831">
        <v>2.5582799999999999</v>
      </c>
      <c r="AO1831">
        <v>0.80720000000000003</v>
      </c>
      <c r="AP1831">
        <v>123.890625</v>
      </c>
      <c r="AQ1831">
        <f>VLOOKUP(AL1831,工作表1!$F$3:$G$1000,2,FALSE)</f>
        <v>2.375</v>
      </c>
      <c r="AR1831" t="str">
        <f>VLOOKUP(AL1831,工作表1!$F$3:$H$1000,3,FALSE)</f>
        <v>2026/4/30</v>
      </c>
      <c r="AS1831">
        <f t="shared" si="936"/>
        <v>2.4020000000000001</v>
      </c>
      <c r="AT1831">
        <f t="shared" si="937"/>
        <v>-2.7000000000000135E-2</v>
      </c>
      <c r="AU1831" s="43">
        <f t="shared" si="952"/>
        <v>43769</v>
      </c>
      <c r="AV1831" s="43">
        <f t="shared" si="938"/>
        <v>43738</v>
      </c>
      <c r="AW1831" s="45">
        <f t="shared" si="953"/>
        <v>6.4890710382513664E-3</v>
      </c>
      <c r="AX1831" s="45">
        <f t="shared" si="954"/>
        <v>0.99553016692866236</v>
      </c>
      <c r="AY1831" s="47">
        <f t="shared" si="955"/>
        <v>99.900199440470288</v>
      </c>
      <c r="AZ1831" s="47">
        <f t="shared" si="956"/>
        <v>122.68272290705752</v>
      </c>
      <c r="BA1831" s="43"/>
      <c r="BC1831" s="2">
        <v>43584</v>
      </c>
      <c r="BD1831" t="str">
        <v>9128282A</v>
      </c>
      <c r="BE1831">
        <v>9.7967999999999993</v>
      </c>
      <c r="BF1831">
        <v>2.0794899999999998</v>
      </c>
      <c r="BG1831">
        <v>0.76070000000000004</v>
      </c>
      <c r="BH1831">
        <v>123.640625</v>
      </c>
      <c r="BI1831">
        <f>VLOOKUP(BD1831,工作表1!$K$3:$L$1000,2,FALSE)</f>
        <v>1.5</v>
      </c>
      <c r="BJ1831" t="str">
        <f>VLOOKUP(BD1831,工作表1!$K$3:$M$1000,3,FALSE)</f>
        <v>2026/8/15</v>
      </c>
      <c r="BK1831">
        <f t="shared" si="939"/>
        <v>2.4039999999999999</v>
      </c>
      <c r="BL1831">
        <f t="shared" si="940"/>
        <v>-0.90399999999999991</v>
      </c>
      <c r="BM1831" s="43">
        <f t="shared" si="957"/>
        <v>43692</v>
      </c>
      <c r="BN1831" s="43">
        <f t="shared" si="941"/>
        <v>43830</v>
      </c>
      <c r="BO1831" s="45">
        <f t="shared" si="958"/>
        <v>0.30662983425414364</v>
      </c>
      <c r="BP1831" s="45">
        <f t="shared" si="959"/>
        <v>1.3134791493226368</v>
      </c>
      <c r="BQ1831" s="47">
        <f t="shared" si="960"/>
        <v>93.708046578021595</v>
      </c>
      <c r="BR1831" s="47">
        <f t="shared" si="961"/>
        <v>121.34345719337691</v>
      </c>
    </row>
    <row r="1832" spans="6:70" x14ac:dyDescent="0.25">
      <c r="F1832" s="2">
        <v>43636</v>
      </c>
      <c r="G1832">
        <v>2.177</v>
      </c>
      <c r="H1832" s="43">
        <v>43671</v>
      </c>
      <c r="I1832">
        <v>1.9548000000000001</v>
      </c>
      <c r="L1832" s="2">
        <v>43584</v>
      </c>
      <c r="M1832" t="str">
        <v>9128286A</v>
      </c>
      <c r="N1832">
        <v>0.52170000000000005</v>
      </c>
      <c r="O1832">
        <v>2.4624100000000002</v>
      </c>
      <c r="P1832">
        <v>0.82050000000000001</v>
      </c>
      <c r="Q1832">
        <v>123.4375</v>
      </c>
      <c r="R1832">
        <f>VLOOKUP(M1832,工作表1!$A$3:$B$1000,2,FALSE)</f>
        <v>2.625</v>
      </c>
      <c r="S1832" t="str">
        <f>VLOOKUP(M1832,工作表1!$A$3:$C$1000,3,FALSE)</f>
        <v>2026/1/31</v>
      </c>
      <c r="T1832">
        <f t="shared" si="931"/>
        <v>2.4039999999999999</v>
      </c>
      <c r="U1832">
        <f t="shared" si="930"/>
        <v>0.22100000000000009</v>
      </c>
      <c r="V1832" s="43">
        <f t="shared" si="942"/>
        <v>43677</v>
      </c>
      <c r="W1832" s="43">
        <f t="shared" si="932"/>
        <v>43644</v>
      </c>
      <c r="X1832" s="45">
        <f t="shared" si="943"/>
        <v>0.64537292817679559</v>
      </c>
      <c r="Y1832" s="45">
        <f t="shared" si="944"/>
        <v>1.0696879966699462</v>
      </c>
      <c r="Z1832" s="47">
        <f t="shared" si="945"/>
        <v>101.2656271534987</v>
      </c>
      <c r="AA1832" s="47">
        <f t="shared" si="946"/>
        <v>123.00790214944602</v>
      </c>
      <c r="AB1832" s="45">
        <f t="shared" si="947"/>
        <v>2.4116</v>
      </c>
      <c r="AC1832" s="2" t="str">
        <f t="shared" si="933"/>
        <v>TY1</v>
      </c>
      <c r="AD1832">
        <f t="shared" si="934"/>
        <v>123.4375</v>
      </c>
      <c r="AE1832">
        <f t="shared" si="935"/>
        <v>123.640625</v>
      </c>
      <c r="AF1832" s="49">
        <f t="shared" si="962"/>
        <v>-0.203125</v>
      </c>
      <c r="AG1832" s="3">
        <f t="shared" si="948"/>
        <v>123.00790214944602</v>
      </c>
      <c r="AH1832">
        <f t="shared" si="949"/>
        <v>122.42753906205228</v>
      </c>
      <c r="AI1832" s="51">
        <f t="shared" si="950"/>
        <v>0.58036308739374931</v>
      </c>
      <c r="AJ1832" s="52">
        <f t="shared" si="951"/>
        <v>0.78348808739374931</v>
      </c>
      <c r="AK1832" s="2">
        <v>43584</v>
      </c>
      <c r="AL1832" t="str">
        <v>9128286S</v>
      </c>
      <c r="AM1832">
        <v>0.43409999999999999</v>
      </c>
      <c r="AN1832">
        <v>2.52799</v>
      </c>
      <c r="AO1832">
        <v>0.80720000000000003</v>
      </c>
      <c r="AP1832">
        <v>123.640625</v>
      </c>
      <c r="AQ1832">
        <f>VLOOKUP(AL1832,工作表1!$F$3:$G$1000,2,FALSE)</f>
        <v>2.375</v>
      </c>
      <c r="AR1832" t="str">
        <f>VLOOKUP(AL1832,工作表1!$F$3:$H$1000,3,FALSE)</f>
        <v>2026/4/30</v>
      </c>
      <c r="AS1832">
        <f t="shared" si="936"/>
        <v>2.4039999999999999</v>
      </c>
      <c r="AT1832">
        <f t="shared" si="937"/>
        <v>-2.8999999999999915E-2</v>
      </c>
      <c r="AU1832" s="43">
        <f t="shared" si="952"/>
        <v>43769</v>
      </c>
      <c r="AV1832" s="43">
        <f t="shared" si="938"/>
        <v>43738</v>
      </c>
      <c r="AW1832" s="45">
        <f t="shared" si="953"/>
        <v>0</v>
      </c>
      <c r="AX1832" s="45">
        <f t="shared" si="954"/>
        <v>0.9955479452054794</v>
      </c>
      <c r="AY1832" s="47">
        <f t="shared" si="955"/>
        <v>99.699093366505039</v>
      </c>
      <c r="AZ1832" s="47">
        <f t="shared" si="956"/>
        <v>122.42753906205228</v>
      </c>
      <c r="BA1832" s="43"/>
      <c r="BC1832" s="2">
        <v>43581</v>
      </c>
      <c r="BD1832" t="str">
        <v>9128282A</v>
      </c>
      <c r="BE1832">
        <v>9.5465</v>
      </c>
      <c r="BF1832">
        <v>2.0775800000000002</v>
      </c>
      <c r="BG1832">
        <v>0.76070000000000004</v>
      </c>
      <c r="BH1832">
        <v>123.890625</v>
      </c>
      <c r="BI1832">
        <f>VLOOKUP(BD1832,工作表1!$K$3:$L$1000,2,FALSE)</f>
        <v>1.5</v>
      </c>
      <c r="BJ1832" t="str">
        <f>VLOOKUP(BD1832,工作表1!$K$3:$M$1000,3,FALSE)</f>
        <v>2026/8/15</v>
      </c>
      <c r="BK1832">
        <f t="shared" si="939"/>
        <v>2.4035000000000002</v>
      </c>
      <c r="BL1832">
        <f t="shared" si="940"/>
        <v>-0.90350000000000019</v>
      </c>
      <c r="BM1832" s="43">
        <f t="shared" si="957"/>
        <v>43692</v>
      </c>
      <c r="BN1832" s="43">
        <f t="shared" si="941"/>
        <v>43830</v>
      </c>
      <c r="BO1832" s="45">
        <f t="shared" si="958"/>
        <v>0.3024861878453039</v>
      </c>
      <c r="BP1832" s="45">
        <f t="shared" si="959"/>
        <v>1.3134450919548928</v>
      </c>
      <c r="BQ1832" s="47">
        <f t="shared" si="960"/>
        <v>93.895502772825495</v>
      </c>
      <c r="BR1832" s="47">
        <f t="shared" si="961"/>
        <v>121.58191093068439</v>
      </c>
    </row>
    <row r="1833" spans="6:70" x14ac:dyDescent="0.25">
      <c r="F1833" s="2">
        <v>43635</v>
      </c>
      <c r="G1833">
        <v>2.181</v>
      </c>
      <c r="H1833" s="43">
        <v>43670</v>
      </c>
      <c r="I1833">
        <v>1.9159999999999999</v>
      </c>
      <c r="L1833" s="2">
        <v>43581</v>
      </c>
      <c r="M1833" t="str">
        <v>9128286A</v>
      </c>
      <c r="N1833">
        <v>0.29930000000000001</v>
      </c>
      <c r="O1833">
        <v>2.4880499999999999</v>
      </c>
      <c r="P1833">
        <v>0.82050000000000001</v>
      </c>
      <c r="Q1833">
        <v>123.671875</v>
      </c>
      <c r="R1833">
        <f>VLOOKUP(M1833,工作表1!$A$3:$B$1000,2,FALSE)</f>
        <v>2.625</v>
      </c>
      <c r="S1833" t="str">
        <f>VLOOKUP(M1833,工作表1!$A$3:$C$1000,3,FALSE)</f>
        <v>2026/1/31</v>
      </c>
      <c r="T1833">
        <f t="shared" si="931"/>
        <v>2.4035000000000002</v>
      </c>
      <c r="U1833">
        <f t="shared" si="930"/>
        <v>0.22149999999999981</v>
      </c>
      <c r="V1833" s="43">
        <f t="shared" si="942"/>
        <v>43677</v>
      </c>
      <c r="W1833" s="43">
        <f t="shared" si="932"/>
        <v>43644</v>
      </c>
      <c r="X1833" s="45">
        <f t="shared" si="943"/>
        <v>0.63812154696132595</v>
      </c>
      <c r="Y1833" s="45">
        <f t="shared" si="944"/>
        <v>1.0696283962763944</v>
      </c>
      <c r="Z1833" s="47">
        <f t="shared" si="945"/>
        <v>101.45271211137751</v>
      </c>
      <c r="AA1833" s="47">
        <f t="shared" si="946"/>
        <v>123.22883920536077</v>
      </c>
      <c r="AB1833" s="45">
        <f t="shared" si="947"/>
        <v>2.3847</v>
      </c>
      <c r="AC1833" s="2" t="str">
        <f t="shared" si="933"/>
        <v>TY1</v>
      </c>
      <c r="AD1833">
        <f t="shared" si="934"/>
        <v>123.671875</v>
      </c>
      <c r="AE1833">
        <f t="shared" si="935"/>
        <v>123.890625</v>
      </c>
      <c r="AF1833" s="49">
        <f t="shared" si="962"/>
        <v>-0.21875</v>
      </c>
      <c r="AG1833" s="3">
        <f t="shared" si="948"/>
        <v>123.22883920536077</v>
      </c>
      <c r="AH1833">
        <f t="shared" si="949"/>
        <v>122.66315474235783</v>
      </c>
      <c r="AI1833" s="51">
        <f t="shared" si="950"/>
        <v>0.56568446300293829</v>
      </c>
      <c r="AJ1833" s="52">
        <f t="shared" si="951"/>
        <v>0.78443446300293829</v>
      </c>
      <c r="AK1833" s="2">
        <v>43581</v>
      </c>
      <c r="AL1833" t="str">
        <v>9128286L</v>
      </c>
      <c r="AM1833">
        <v>1.7899</v>
      </c>
      <c r="AN1833">
        <v>2.4113099999999998</v>
      </c>
      <c r="AO1833">
        <v>0.80059999999999998</v>
      </c>
      <c r="AP1833">
        <v>123.890625</v>
      </c>
      <c r="AQ1833">
        <f>VLOOKUP(AL1833,工作表1!$F$3:$G$1000,2,FALSE)</f>
        <v>2.25</v>
      </c>
      <c r="AR1833" t="str">
        <f>VLOOKUP(AL1833,工作表1!$F$3:$H$1000,3,FALSE)</f>
        <v>2026/3/31</v>
      </c>
      <c r="AS1833">
        <f t="shared" si="936"/>
        <v>2.4035000000000002</v>
      </c>
      <c r="AT1833">
        <f t="shared" si="937"/>
        <v>-0.15350000000000019</v>
      </c>
      <c r="AU1833" s="43">
        <f t="shared" si="952"/>
        <v>43738</v>
      </c>
      <c r="AV1833" s="43">
        <f t="shared" si="938"/>
        <v>43738</v>
      </c>
      <c r="AW1833" s="45">
        <f t="shared" si="953"/>
        <v>0.17827868852459017</v>
      </c>
      <c r="AX1833" s="45">
        <f t="shared" si="954"/>
        <v>1.1275937570177408</v>
      </c>
      <c r="AY1833" s="47">
        <f t="shared" si="955"/>
        <v>99.085642181404438</v>
      </c>
      <c r="AZ1833" s="47">
        <f t="shared" si="956"/>
        <v>122.66315474235783</v>
      </c>
      <c r="BA1833" s="43"/>
      <c r="BC1833" s="2">
        <v>43580</v>
      </c>
      <c r="BD1833" t="str">
        <v>9128282A</v>
      </c>
      <c r="BE1833">
        <v>9.1367999999999991</v>
      </c>
      <c r="BF1833">
        <v>2.0658599999999998</v>
      </c>
      <c r="BG1833">
        <v>0.76070000000000004</v>
      </c>
      <c r="BH1833">
        <v>123.59375</v>
      </c>
      <c r="BI1833">
        <f>VLOOKUP(BD1833,工作表1!$K$3:$L$1000,2,FALSE)</f>
        <v>1.5</v>
      </c>
      <c r="BJ1833" t="str">
        <f>VLOOKUP(BD1833,工作表1!$K$3:$M$1000,3,FALSE)</f>
        <v>2026/8/15</v>
      </c>
      <c r="BK1833">
        <f t="shared" si="939"/>
        <v>2.4079999999999999</v>
      </c>
      <c r="BL1833">
        <f t="shared" si="940"/>
        <v>-0.90799999999999992</v>
      </c>
      <c r="BM1833" s="43">
        <f t="shared" si="957"/>
        <v>43692</v>
      </c>
      <c r="BN1833" s="43">
        <f t="shared" si="941"/>
        <v>43830</v>
      </c>
      <c r="BO1833" s="45">
        <f t="shared" si="958"/>
        <v>0.29005524861878451</v>
      </c>
      <c r="BP1833" s="45">
        <f t="shared" si="959"/>
        <v>1.3133429198516611</v>
      </c>
      <c r="BQ1833" s="47">
        <f t="shared" si="960"/>
        <v>93.687435816712096</v>
      </c>
      <c r="BR1833" s="47">
        <f t="shared" si="961"/>
        <v>121.28990760048542</v>
      </c>
    </row>
    <row r="1834" spans="6:70" x14ac:dyDescent="0.25">
      <c r="F1834" s="2">
        <v>43634</v>
      </c>
      <c r="G1834">
        <v>2.2214900000000002</v>
      </c>
      <c r="H1834" s="43">
        <v>43669</v>
      </c>
      <c r="I1834">
        <v>1.9475</v>
      </c>
      <c r="L1834" s="2">
        <v>43580</v>
      </c>
      <c r="M1834" t="str">
        <v>9128286A</v>
      </c>
      <c r="N1834">
        <v>0.44019999999999998</v>
      </c>
      <c r="O1834">
        <v>2.42984</v>
      </c>
      <c r="P1834">
        <v>0.82050000000000001</v>
      </c>
      <c r="Q1834">
        <v>123.390625</v>
      </c>
      <c r="R1834">
        <f>VLOOKUP(M1834,工作表1!$A$3:$B$1000,2,FALSE)</f>
        <v>2.625</v>
      </c>
      <c r="S1834" t="str">
        <f>VLOOKUP(M1834,工作表1!$A$3:$C$1000,3,FALSE)</f>
        <v>2026/1/31</v>
      </c>
      <c r="T1834">
        <f t="shared" si="931"/>
        <v>2.4079999999999999</v>
      </c>
      <c r="U1834">
        <f t="shared" si="930"/>
        <v>0.21700000000000008</v>
      </c>
      <c r="V1834" s="43">
        <f t="shared" si="942"/>
        <v>43677</v>
      </c>
      <c r="W1834" s="43">
        <f t="shared" si="932"/>
        <v>43644</v>
      </c>
      <c r="X1834" s="45">
        <f t="shared" si="943"/>
        <v>0.61636740331491713</v>
      </c>
      <c r="Y1834" s="45">
        <f t="shared" si="944"/>
        <v>1.069449595095739</v>
      </c>
      <c r="Z1834" s="47">
        <f t="shared" si="945"/>
        <v>101.24818869195127</v>
      </c>
      <c r="AA1834" s="47">
        <f t="shared" si="946"/>
        <v>122.95960289019297</v>
      </c>
      <c r="AB1834" s="45">
        <f t="shared" si="947"/>
        <v>2.4247999999999998</v>
      </c>
      <c r="AC1834" s="2" t="str">
        <f t="shared" si="933"/>
        <v>TY1</v>
      </c>
      <c r="AD1834">
        <f t="shared" si="934"/>
        <v>123.390625</v>
      </c>
      <c r="AE1834">
        <f t="shared" si="935"/>
        <v>123.59375</v>
      </c>
      <c r="AF1834" s="49">
        <f t="shared" si="962"/>
        <v>-0.203125</v>
      </c>
      <c r="AG1834" s="3">
        <f t="shared" si="948"/>
        <v>122.95960289019297</v>
      </c>
      <c r="AH1834">
        <f t="shared" si="949"/>
        <v>122.3876726567015</v>
      </c>
      <c r="AI1834" s="51">
        <f t="shared" si="950"/>
        <v>0.57193023349147154</v>
      </c>
      <c r="AJ1834" s="52">
        <f t="shared" si="951"/>
        <v>0.77505523349147154</v>
      </c>
      <c r="AK1834" s="2">
        <v>43580</v>
      </c>
      <c r="AL1834" t="str">
        <v>9128286L</v>
      </c>
      <c r="AM1834">
        <v>1.895</v>
      </c>
      <c r="AN1834">
        <v>2.36991</v>
      </c>
      <c r="AO1834">
        <v>0.80059999999999998</v>
      </c>
      <c r="AP1834">
        <v>123.59375</v>
      </c>
      <c r="AQ1834">
        <f>VLOOKUP(AL1834,工作表1!$F$3:$G$1000,2,FALSE)</f>
        <v>2.25</v>
      </c>
      <c r="AR1834" t="str">
        <f>VLOOKUP(AL1834,工作表1!$F$3:$H$1000,3,FALSE)</f>
        <v>2026/3/31</v>
      </c>
      <c r="AS1834">
        <f t="shared" si="936"/>
        <v>2.4079999999999999</v>
      </c>
      <c r="AT1834">
        <f t="shared" si="937"/>
        <v>-0.15799999999999992</v>
      </c>
      <c r="AU1834" s="43">
        <f t="shared" si="952"/>
        <v>43738</v>
      </c>
      <c r="AV1834" s="43">
        <f t="shared" si="938"/>
        <v>43738</v>
      </c>
      <c r="AW1834" s="45">
        <f t="shared" si="953"/>
        <v>0.15983606557377047</v>
      </c>
      <c r="AX1834" s="45">
        <f t="shared" si="954"/>
        <v>1.1276442847518526</v>
      </c>
      <c r="AY1834" s="47">
        <f t="shared" si="955"/>
        <v>98.880301200796907</v>
      </c>
      <c r="AZ1834" s="47">
        <f t="shared" si="956"/>
        <v>122.3876726567015</v>
      </c>
      <c r="BA1834" s="43"/>
      <c r="BC1834" s="2">
        <v>43579</v>
      </c>
      <c r="BD1834" t="str">
        <v>9128282A</v>
      </c>
      <c r="BE1834">
        <v>8.7408000000000001</v>
      </c>
      <c r="BF1834">
        <v>2.0761500000000002</v>
      </c>
      <c r="BG1834">
        <v>0.76070000000000004</v>
      </c>
      <c r="BH1834">
        <v>123.75</v>
      </c>
      <c r="BI1834">
        <f>VLOOKUP(BD1834,工作表1!$K$3:$L$1000,2,FALSE)</f>
        <v>1.5</v>
      </c>
      <c r="BJ1834" t="str">
        <f>VLOOKUP(BD1834,工作表1!$K$3:$M$1000,3,FALSE)</f>
        <v>2026/8/15</v>
      </c>
      <c r="BK1834">
        <f t="shared" si="939"/>
        <v>2.4020000000000001</v>
      </c>
      <c r="BL1834">
        <f t="shared" si="940"/>
        <v>-0.90200000000000014</v>
      </c>
      <c r="BM1834" s="43">
        <f t="shared" si="957"/>
        <v>43692</v>
      </c>
      <c r="BN1834" s="43">
        <f t="shared" si="941"/>
        <v>43830</v>
      </c>
      <c r="BO1834" s="45">
        <f t="shared" si="958"/>
        <v>0.28591160220994477</v>
      </c>
      <c r="BP1834" s="45">
        <f t="shared" si="959"/>
        <v>1.3133088624839173</v>
      </c>
      <c r="BQ1834" s="47">
        <f t="shared" si="960"/>
        <v>93.796714747403726</v>
      </c>
      <c r="BR1834" s="47">
        <f t="shared" si="961"/>
        <v>121.42057751631117</v>
      </c>
    </row>
    <row r="1835" spans="6:70" x14ac:dyDescent="0.25">
      <c r="F1835" s="2">
        <v>43633</v>
      </c>
      <c r="G1835">
        <v>2.2346200000000001</v>
      </c>
      <c r="H1835" s="43">
        <v>43668</v>
      </c>
      <c r="I1835">
        <v>1.9159999999999999</v>
      </c>
      <c r="L1835" s="2">
        <v>43579</v>
      </c>
      <c r="M1835" t="str">
        <v>9128285T</v>
      </c>
      <c r="N1835">
        <v>-0.27689999999999998</v>
      </c>
      <c r="O1835">
        <v>2.5436399999999999</v>
      </c>
      <c r="P1835">
        <v>0.82050000000000001</v>
      </c>
      <c r="Q1835">
        <v>123.53125</v>
      </c>
      <c r="R1835">
        <f>VLOOKUP(M1835,工作表1!$A$3:$B$1000,2,FALSE)</f>
        <v>2.625</v>
      </c>
      <c r="S1835" t="str">
        <f>VLOOKUP(M1835,工作表1!$A$3:$C$1000,3,FALSE)</f>
        <v>2025/12/31</v>
      </c>
      <c r="T1835">
        <f t="shared" si="931"/>
        <v>2.4020000000000001</v>
      </c>
      <c r="U1835">
        <f t="shared" si="930"/>
        <v>0.22299999999999986</v>
      </c>
      <c r="V1835" s="43">
        <f t="shared" si="942"/>
        <v>43646</v>
      </c>
      <c r="W1835" s="43">
        <f t="shared" si="932"/>
        <v>43644</v>
      </c>
      <c r="X1835" s="45">
        <f t="shared" si="943"/>
        <v>0.83390883977900554</v>
      </c>
      <c r="Y1835" s="45">
        <f t="shared" si="944"/>
        <v>1.2941828123817452</v>
      </c>
      <c r="Z1835" s="47">
        <f t="shared" si="945"/>
        <v>101.34118738437679</v>
      </c>
      <c r="AA1835" s="47">
        <f t="shared" si="946"/>
        <v>123.06468560402909</v>
      </c>
      <c r="AB1835" s="45">
        <f t="shared" si="947"/>
        <v>2.4074</v>
      </c>
      <c r="AC1835" s="2" t="str">
        <f t="shared" si="933"/>
        <v>TY1</v>
      </c>
      <c r="AD1835">
        <f t="shared" si="934"/>
        <v>123.53125</v>
      </c>
      <c r="AE1835">
        <f t="shared" si="935"/>
        <v>123.75</v>
      </c>
      <c r="AF1835" s="49">
        <f t="shared" si="962"/>
        <v>-0.21875</v>
      </c>
      <c r="AG1835" s="3">
        <f t="shared" si="948"/>
        <v>123.06468560402909</v>
      </c>
      <c r="AH1835">
        <f t="shared" si="949"/>
        <v>122.51369040233189</v>
      </c>
      <c r="AI1835" s="51">
        <f t="shared" si="950"/>
        <v>0.55099520169720506</v>
      </c>
      <c r="AJ1835" s="52">
        <f t="shared" si="951"/>
        <v>0.76974520169720506</v>
      </c>
      <c r="AK1835" s="2">
        <v>43579</v>
      </c>
      <c r="AL1835" t="str">
        <v>9128286L</v>
      </c>
      <c r="AM1835">
        <v>1.3003</v>
      </c>
      <c r="AN1835">
        <v>2.4026299999999998</v>
      </c>
      <c r="AO1835">
        <v>0.80059999999999998</v>
      </c>
      <c r="AP1835">
        <v>123.75</v>
      </c>
      <c r="AQ1835">
        <f>VLOOKUP(AL1835,工作表1!$F$3:$G$1000,2,FALSE)</f>
        <v>2.25</v>
      </c>
      <c r="AR1835" t="str">
        <f>VLOOKUP(AL1835,工作表1!$F$3:$H$1000,3,FALSE)</f>
        <v>2026/3/31</v>
      </c>
      <c r="AS1835">
        <f t="shared" si="936"/>
        <v>2.4020000000000001</v>
      </c>
      <c r="AT1835">
        <f t="shared" si="937"/>
        <v>-0.15200000000000014</v>
      </c>
      <c r="AU1835" s="43">
        <f t="shared" si="952"/>
        <v>43738</v>
      </c>
      <c r="AV1835" s="43">
        <f t="shared" si="938"/>
        <v>43738</v>
      </c>
      <c r="AW1835" s="45">
        <f t="shared" si="953"/>
        <v>0.15368852459016394</v>
      </c>
      <c r="AX1835" s="45">
        <f t="shared" si="954"/>
        <v>1.12766112732989</v>
      </c>
      <c r="AY1835" s="47">
        <f t="shared" si="955"/>
        <v>98.989536000338248</v>
      </c>
      <c r="AZ1835" s="47">
        <f t="shared" si="956"/>
        <v>122.51369040233189</v>
      </c>
      <c r="BA1835" s="43"/>
      <c r="BC1835" s="2">
        <v>43578</v>
      </c>
      <c r="BD1835" t="str">
        <v>9128282A</v>
      </c>
      <c r="BE1835">
        <v>9.9530999999999992</v>
      </c>
      <c r="BF1835">
        <v>2.05613</v>
      </c>
      <c r="BG1835">
        <v>0.76070000000000004</v>
      </c>
      <c r="BH1835">
        <v>123.296875</v>
      </c>
      <c r="BI1835">
        <f>VLOOKUP(BD1835,工作表1!$K$3:$L$1000,2,FALSE)</f>
        <v>1.5</v>
      </c>
      <c r="BJ1835" t="str">
        <f>VLOOKUP(BD1835,工作表1!$K$3:$M$1000,3,FALSE)</f>
        <v>2026/8/15</v>
      </c>
      <c r="BK1835">
        <f t="shared" si="939"/>
        <v>2.4108800000000001</v>
      </c>
      <c r="BL1835">
        <f t="shared" si="940"/>
        <v>-0.91088000000000013</v>
      </c>
      <c r="BM1835" s="43">
        <f t="shared" si="957"/>
        <v>43692</v>
      </c>
      <c r="BN1835" s="43">
        <f t="shared" si="941"/>
        <v>43830</v>
      </c>
      <c r="BO1835" s="45">
        <f t="shared" si="958"/>
        <v>0.28176795580110497</v>
      </c>
      <c r="BP1835" s="45">
        <f t="shared" si="959"/>
        <v>1.3132748051161733</v>
      </c>
      <c r="BQ1835" s="47">
        <f t="shared" si="960"/>
        <v>93.468742468463518</v>
      </c>
      <c r="BR1835" s="47">
        <f t="shared" si="961"/>
        <v>120.9900408115263</v>
      </c>
    </row>
    <row r="1836" spans="6:70" x14ac:dyDescent="0.25">
      <c r="F1836" s="2">
        <v>43630</v>
      </c>
      <c r="G1836">
        <v>2.2262400000000002</v>
      </c>
      <c r="H1836" s="43">
        <v>43665</v>
      </c>
      <c r="I1836">
        <v>1.9257</v>
      </c>
      <c r="L1836" s="2">
        <v>43578</v>
      </c>
      <c r="M1836" t="str">
        <v>9128285T</v>
      </c>
      <c r="N1836">
        <v>0.56310000000000004</v>
      </c>
      <c r="O1836">
        <v>2.4383300000000001</v>
      </c>
      <c r="P1836">
        <v>0.82050000000000001</v>
      </c>
      <c r="Q1836">
        <v>123.125</v>
      </c>
      <c r="R1836">
        <f>VLOOKUP(M1836,工作表1!$A$3:$B$1000,2,FALSE)</f>
        <v>2.625</v>
      </c>
      <c r="S1836" t="str">
        <f>VLOOKUP(M1836,工作表1!$A$3:$C$1000,3,FALSE)</f>
        <v>2025/12/31</v>
      </c>
      <c r="T1836">
        <f t="shared" si="931"/>
        <v>2.4108800000000001</v>
      </c>
      <c r="U1836">
        <f t="shared" si="930"/>
        <v>0.21411999999999987</v>
      </c>
      <c r="V1836" s="43">
        <f t="shared" si="942"/>
        <v>43646</v>
      </c>
      <c r="W1836" s="43">
        <f t="shared" si="932"/>
        <v>43644</v>
      </c>
      <c r="X1836" s="45">
        <f t="shared" si="943"/>
        <v>0.82665745856353579</v>
      </c>
      <c r="Y1836" s="45">
        <f t="shared" si="944"/>
        <v>1.2941232119881934</v>
      </c>
      <c r="Z1836" s="47">
        <f t="shared" si="945"/>
        <v>101.0293055819204</v>
      </c>
      <c r="AA1836" s="47">
        <f t="shared" si="946"/>
        <v>122.67954630500893</v>
      </c>
      <c r="AB1836" s="45">
        <f t="shared" si="947"/>
        <v>2.4569000000000001</v>
      </c>
      <c r="AC1836" s="2" t="str">
        <f t="shared" si="933"/>
        <v>TY1</v>
      </c>
      <c r="AD1836">
        <f t="shared" si="934"/>
        <v>123.125</v>
      </c>
      <c r="AE1836">
        <f t="shared" si="935"/>
        <v>123.296875</v>
      </c>
      <c r="AF1836" s="49">
        <f t="shared" si="962"/>
        <v>-0.171875</v>
      </c>
      <c r="AG1836" s="3">
        <f t="shared" si="948"/>
        <v>122.67954630500893</v>
      </c>
      <c r="AH1836">
        <f t="shared" si="949"/>
        <v>122.12188180737004</v>
      </c>
      <c r="AI1836" s="51">
        <f t="shared" si="950"/>
        <v>0.55766449763888204</v>
      </c>
      <c r="AJ1836" s="52">
        <f t="shared" si="951"/>
        <v>0.72953949763888204</v>
      </c>
      <c r="AK1836" s="2">
        <v>43578</v>
      </c>
      <c r="AL1836" t="str">
        <v>9128286L</v>
      </c>
      <c r="AM1836">
        <v>3.35</v>
      </c>
      <c r="AN1836">
        <v>2.2941799999999999</v>
      </c>
      <c r="AO1836">
        <v>0.80059999999999998</v>
      </c>
      <c r="AP1836">
        <v>123.296875</v>
      </c>
      <c r="AQ1836">
        <f>VLOOKUP(AL1836,工作表1!$F$3:$G$1000,2,FALSE)</f>
        <v>2.25</v>
      </c>
      <c r="AR1836" t="str">
        <f>VLOOKUP(AL1836,工作表1!$F$3:$H$1000,3,FALSE)</f>
        <v>2026/3/31</v>
      </c>
      <c r="AS1836">
        <f t="shared" si="936"/>
        <v>2.4108800000000001</v>
      </c>
      <c r="AT1836">
        <f t="shared" si="937"/>
        <v>-0.16088000000000013</v>
      </c>
      <c r="AU1836" s="43">
        <f t="shared" si="952"/>
        <v>43738</v>
      </c>
      <c r="AV1836" s="43">
        <f t="shared" si="938"/>
        <v>43738</v>
      </c>
      <c r="AW1836" s="45">
        <f t="shared" si="953"/>
        <v>0.14754098360655737</v>
      </c>
      <c r="AX1836" s="45">
        <f t="shared" si="954"/>
        <v>1.1276779699079271</v>
      </c>
      <c r="AY1836" s="47">
        <f t="shared" si="955"/>
        <v>98.677660364934781</v>
      </c>
      <c r="AZ1836" s="47">
        <f t="shared" si="956"/>
        <v>122.12188180737004</v>
      </c>
      <c r="BA1836" s="43"/>
      <c r="BC1836" s="2">
        <v>43577</v>
      </c>
      <c r="BD1836" t="str">
        <v>9128282A</v>
      </c>
      <c r="BE1836">
        <v>8.9541000000000004</v>
      </c>
      <c r="BF1836">
        <v>2.1030000000000002</v>
      </c>
      <c r="BG1836">
        <v>0.76070000000000004</v>
      </c>
      <c r="BH1836">
        <v>123.109375</v>
      </c>
      <c r="BI1836">
        <f>VLOOKUP(BD1836,工作表1!$K$3:$L$1000,2,FALSE)</f>
        <v>1.5</v>
      </c>
      <c r="BJ1836" t="str">
        <f>VLOOKUP(BD1836,工作表1!$K$3:$M$1000,3,FALSE)</f>
        <v>2026/8/15</v>
      </c>
      <c r="BK1836">
        <f t="shared" si="939"/>
        <v>2.4154200000000001</v>
      </c>
      <c r="BL1836">
        <f t="shared" si="940"/>
        <v>-0.91542000000000012</v>
      </c>
      <c r="BM1836" s="43">
        <f t="shared" si="957"/>
        <v>43692</v>
      </c>
      <c r="BN1836" s="43">
        <f t="shared" si="941"/>
        <v>43830</v>
      </c>
      <c r="BO1836" s="45">
        <f t="shared" si="958"/>
        <v>0.27762430939226518</v>
      </c>
      <c r="BP1836" s="45">
        <f t="shared" si="959"/>
        <v>1.3132407477484296</v>
      </c>
      <c r="BQ1836" s="47">
        <f t="shared" si="960"/>
        <v>93.280324715647481</v>
      </c>
      <c r="BR1836" s="47">
        <f t="shared" si="961"/>
        <v>120.73903067366334</v>
      </c>
    </row>
    <row r="1837" spans="6:70" x14ac:dyDescent="0.25">
      <c r="F1837" s="2">
        <v>43629</v>
      </c>
      <c r="G1837">
        <v>2.218</v>
      </c>
      <c r="H1837" s="43">
        <v>43664</v>
      </c>
      <c r="I1837">
        <v>1.8822000000000001</v>
      </c>
      <c r="L1837" s="2">
        <v>43577</v>
      </c>
      <c r="M1837" t="str">
        <v>9128286A</v>
      </c>
      <c r="N1837">
        <v>0.4123</v>
      </c>
      <c r="O1837">
        <v>2.4627500000000002</v>
      </c>
      <c r="P1837">
        <v>0.82050000000000001</v>
      </c>
      <c r="Q1837">
        <v>122.9375</v>
      </c>
      <c r="R1837">
        <f>VLOOKUP(M1837,工作表1!$A$3:$B$1000,2,FALSE)</f>
        <v>2.625</v>
      </c>
      <c r="S1837" t="str">
        <f>VLOOKUP(M1837,工作表1!$A$3:$C$1000,3,FALSE)</f>
        <v>2026/1/31</v>
      </c>
      <c r="T1837">
        <f t="shared" si="931"/>
        <v>2.4154200000000001</v>
      </c>
      <c r="U1837">
        <f t="shared" si="930"/>
        <v>0.20957999999999988</v>
      </c>
      <c r="V1837" s="43">
        <f t="shared" si="942"/>
        <v>43677</v>
      </c>
      <c r="W1837" s="43">
        <f t="shared" si="932"/>
        <v>43644</v>
      </c>
      <c r="X1837" s="45">
        <f t="shared" si="943"/>
        <v>0.59461325966850831</v>
      </c>
      <c r="Y1837" s="45">
        <f t="shared" si="944"/>
        <v>1.0692707939150836</v>
      </c>
      <c r="Z1837" s="47">
        <f t="shared" si="945"/>
        <v>100.85214024409134</v>
      </c>
      <c r="AA1837" s="47">
        <f t="shared" si="946"/>
        <v>122.45768565473222</v>
      </c>
      <c r="AB1837" s="45">
        <f t="shared" si="947"/>
        <v>2.4841000000000002</v>
      </c>
      <c r="AC1837" s="2" t="str">
        <f t="shared" si="933"/>
        <v>TY1</v>
      </c>
      <c r="AD1837">
        <f t="shared" si="934"/>
        <v>122.9375</v>
      </c>
      <c r="AE1837">
        <f t="shared" si="935"/>
        <v>123.109375</v>
      </c>
      <c r="AF1837" s="49">
        <f t="shared" si="962"/>
        <v>-0.171875</v>
      </c>
      <c r="AG1837" s="3">
        <f t="shared" si="948"/>
        <v>122.45768565473222</v>
      </c>
      <c r="AH1837">
        <f t="shared" si="949"/>
        <v>121.87844699163689</v>
      </c>
      <c r="AI1837" s="51">
        <f t="shared" si="950"/>
        <v>0.57923866309532457</v>
      </c>
      <c r="AJ1837" s="52">
        <f t="shared" si="951"/>
        <v>0.75111366309532457</v>
      </c>
      <c r="AK1837" s="2">
        <v>43577</v>
      </c>
      <c r="AL1837" t="str">
        <v>9128286L</v>
      </c>
      <c r="AM1837">
        <v>2.5874999999999999</v>
      </c>
      <c r="AN1837">
        <v>2.3475899999999998</v>
      </c>
      <c r="AO1837">
        <v>0.80059999999999998</v>
      </c>
      <c r="AP1837">
        <v>123.109375</v>
      </c>
      <c r="AQ1837">
        <f>VLOOKUP(AL1837,工作表1!$F$3:$G$1000,2,FALSE)</f>
        <v>2.25</v>
      </c>
      <c r="AR1837" t="str">
        <f>VLOOKUP(AL1837,工作表1!$F$3:$H$1000,3,FALSE)</f>
        <v>2026/3/31</v>
      </c>
      <c r="AS1837">
        <f t="shared" si="936"/>
        <v>2.4154200000000001</v>
      </c>
      <c r="AT1837">
        <f t="shared" si="937"/>
        <v>-0.16542000000000012</v>
      </c>
      <c r="AU1837" s="43">
        <f t="shared" si="952"/>
        <v>43738</v>
      </c>
      <c r="AV1837" s="43">
        <f t="shared" si="938"/>
        <v>43738</v>
      </c>
      <c r="AW1837" s="45">
        <f t="shared" si="953"/>
        <v>0.14139344262295081</v>
      </c>
      <c r="AX1837" s="45">
        <f t="shared" si="954"/>
        <v>1.1276948124859645</v>
      </c>
      <c r="AY1837" s="47">
        <f t="shared" si="955"/>
        <v>98.486452332737358</v>
      </c>
      <c r="AZ1837" s="47">
        <f t="shared" si="956"/>
        <v>121.87844699163689</v>
      </c>
      <c r="BA1837" s="43"/>
      <c r="BC1837" s="2">
        <v>43573</v>
      </c>
      <c r="BD1837" t="str">
        <v>9128282A</v>
      </c>
      <c r="BE1837">
        <v>9.4931000000000001</v>
      </c>
      <c r="BF1837">
        <v>2.0888</v>
      </c>
      <c r="BG1837">
        <v>0.76070000000000004</v>
      </c>
      <c r="BH1837">
        <v>123.328125</v>
      </c>
      <c r="BI1837">
        <f>VLOOKUP(BD1837,工作表1!$K$3:$L$1000,2,FALSE)</f>
        <v>1.5</v>
      </c>
      <c r="BJ1837" t="str">
        <f>VLOOKUP(BD1837,工作表1!$K$3:$M$1000,3,FALSE)</f>
        <v>2026/8/15</v>
      </c>
      <c r="BK1837">
        <f t="shared" si="939"/>
        <v>2.4169999999999998</v>
      </c>
      <c r="BL1837">
        <f t="shared" si="940"/>
        <v>-0.91699999999999982</v>
      </c>
      <c r="BM1837" s="43">
        <f t="shared" si="957"/>
        <v>43692</v>
      </c>
      <c r="BN1837" s="43">
        <f t="shared" si="941"/>
        <v>43830</v>
      </c>
      <c r="BO1837" s="45">
        <f t="shared" si="958"/>
        <v>0.27348066298342544</v>
      </c>
      <c r="BP1837" s="45">
        <f t="shared" si="959"/>
        <v>1.3132066903806858</v>
      </c>
      <c r="BQ1837" s="47">
        <f t="shared" si="960"/>
        <v>93.452379580613339</v>
      </c>
      <c r="BR1837" s="47">
        <f t="shared" si="961"/>
        <v>120.95918869378893</v>
      </c>
    </row>
    <row r="1838" spans="6:70" x14ac:dyDescent="0.25">
      <c r="F1838" s="2">
        <v>43628</v>
      </c>
      <c r="G1838">
        <v>2.2440000000000002</v>
      </c>
      <c r="H1838" s="43">
        <v>43663</v>
      </c>
      <c r="I1838">
        <v>1.9208000000000001</v>
      </c>
      <c r="L1838" s="2">
        <v>43573</v>
      </c>
      <c r="M1838" t="str">
        <v>9128286A</v>
      </c>
      <c r="N1838">
        <v>0.65620000000000001</v>
      </c>
      <c r="O1838">
        <v>2.4326099999999999</v>
      </c>
      <c r="P1838">
        <v>0.82050000000000001</v>
      </c>
      <c r="Q1838">
        <v>123.140625</v>
      </c>
      <c r="R1838">
        <f>VLOOKUP(M1838,工作表1!$A$3:$B$1000,2,FALSE)</f>
        <v>2.625</v>
      </c>
      <c r="S1838" t="str">
        <f>VLOOKUP(M1838,工作表1!$A$3:$C$1000,3,FALSE)</f>
        <v>2026/1/31</v>
      </c>
      <c r="T1838">
        <f t="shared" si="931"/>
        <v>2.4169999999999998</v>
      </c>
      <c r="U1838">
        <f t="shared" si="930"/>
        <v>0.20800000000000018</v>
      </c>
      <c r="V1838" s="43">
        <f t="shared" si="942"/>
        <v>43677</v>
      </c>
      <c r="W1838" s="43">
        <f t="shared" si="932"/>
        <v>43644</v>
      </c>
      <c r="X1838" s="45">
        <f t="shared" si="943"/>
        <v>0.58736187845303867</v>
      </c>
      <c r="Y1838" s="45">
        <f t="shared" si="944"/>
        <v>1.0692111935215318</v>
      </c>
      <c r="Z1838" s="47">
        <f t="shared" si="945"/>
        <v>101.02436870370556</v>
      </c>
      <c r="AA1838" s="47">
        <f t="shared" si="946"/>
        <v>122.66101468242822</v>
      </c>
      <c r="AB1838" s="45">
        <f t="shared" si="947"/>
        <v>2.4617</v>
      </c>
      <c r="AC1838" s="2" t="str">
        <f t="shared" si="933"/>
        <v>TY1</v>
      </c>
      <c r="AD1838">
        <f t="shared" si="934"/>
        <v>123.140625</v>
      </c>
      <c r="AE1838">
        <f t="shared" si="935"/>
        <v>123.328125</v>
      </c>
      <c r="AF1838" s="49">
        <f t="shared" si="962"/>
        <v>-0.1875</v>
      </c>
      <c r="AG1838" s="3">
        <f t="shared" si="948"/>
        <v>122.66101468242822</v>
      </c>
      <c r="AH1838">
        <f t="shared" si="949"/>
        <v>122.08685503726269</v>
      </c>
      <c r="AI1838" s="51">
        <f t="shared" si="950"/>
        <v>0.57415964516552265</v>
      </c>
      <c r="AJ1838" s="52">
        <f t="shared" si="951"/>
        <v>0.76165964516552265</v>
      </c>
      <c r="AK1838" s="2">
        <v>43573</v>
      </c>
      <c r="AL1838" t="str">
        <v>9128286L</v>
      </c>
      <c r="AM1838">
        <v>2.6970000000000001</v>
      </c>
      <c r="AN1838">
        <v>2.3502999999999998</v>
      </c>
      <c r="AO1838">
        <v>0.80059999999999998</v>
      </c>
      <c r="AP1838">
        <v>123.328125</v>
      </c>
      <c r="AQ1838">
        <f>VLOOKUP(AL1838,工作表1!$F$3:$G$1000,2,FALSE)</f>
        <v>2.25</v>
      </c>
      <c r="AR1838" t="str">
        <f>VLOOKUP(AL1838,工作表1!$F$3:$H$1000,3,FALSE)</f>
        <v>2026/3/31</v>
      </c>
      <c r="AS1838">
        <f t="shared" si="936"/>
        <v>2.4169999999999998</v>
      </c>
      <c r="AT1838">
        <f t="shared" si="937"/>
        <v>-0.16699999999999982</v>
      </c>
      <c r="AU1838" s="43">
        <f t="shared" si="952"/>
        <v>43738</v>
      </c>
      <c r="AV1838" s="43">
        <f t="shared" si="938"/>
        <v>43738</v>
      </c>
      <c r="AW1838" s="45">
        <f t="shared" si="953"/>
        <v>0.13524590163934425</v>
      </c>
      <c r="AX1838" s="45">
        <f t="shared" si="954"/>
        <v>1.1277116550640018</v>
      </c>
      <c r="AY1838" s="47">
        <f t="shared" si="955"/>
        <v>98.658288250899474</v>
      </c>
      <c r="AZ1838" s="47">
        <f t="shared" si="956"/>
        <v>122.08685503726269</v>
      </c>
      <c r="BA1838" s="43"/>
      <c r="BC1838" s="2">
        <v>43572</v>
      </c>
      <c r="BD1838" t="str">
        <v>9128282A</v>
      </c>
      <c r="BE1838">
        <v>11.0258</v>
      </c>
      <c r="BF1838">
        <v>2.08161</v>
      </c>
      <c r="BG1838">
        <v>0.76070000000000004</v>
      </c>
      <c r="BH1838">
        <v>123.015625</v>
      </c>
      <c r="BI1838">
        <f>VLOOKUP(BD1838,工作表1!$K$3:$L$1000,2,FALSE)</f>
        <v>1.5</v>
      </c>
      <c r="BJ1838" t="str">
        <f>VLOOKUP(BD1838,工作表1!$K$3:$M$1000,3,FALSE)</f>
        <v>2026/8/15</v>
      </c>
      <c r="BK1838">
        <f t="shared" si="939"/>
        <v>2.4155000000000002</v>
      </c>
      <c r="BL1838">
        <f t="shared" si="940"/>
        <v>-0.9155000000000002</v>
      </c>
      <c r="BM1838" s="43">
        <f t="shared" si="957"/>
        <v>43692</v>
      </c>
      <c r="BN1838" s="43">
        <f t="shared" si="941"/>
        <v>43830</v>
      </c>
      <c r="BO1838" s="45">
        <f t="shared" si="958"/>
        <v>0.25690607734806631</v>
      </c>
      <c r="BP1838" s="45">
        <f t="shared" si="959"/>
        <v>1.3130704609097101</v>
      </c>
      <c r="BQ1838" s="47">
        <f t="shared" si="960"/>
        <v>93.234027528381574</v>
      </c>
      <c r="BR1838" s="47">
        <f t="shared" si="961"/>
        <v>120.64083780409476</v>
      </c>
    </row>
    <row r="1839" spans="6:70" x14ac:dyDescent="0.25">
      <c r="F1839" s="2">
        <v>43627</v>
      </c>
      <c r="G1839">
        <v>2.266</v>
      </c>
      <c r="H1839" s="43">
        <v>43662</v>
      </c>
      <c r="I1839">
        <v>1.974</v>
      </c>
      <c r="L1839" s="2">
        <v>43572</v>
      </c>
      <c r="M1839" t="str">
        <v>9128286A</v>
      </c>
      <c r="N1839">
        <v>0.86399999999999999</v>
      </c>
      <c r="O1839">
        <v>2.46496</v>
      </c>
      <c r="P1839">
        <v>0.82050000000000001</v>
      </c>
      <c r="Q1839">
        <v>122.859375</v>
      </c>
      <c r="R1839">
        <f>VLOOKUP(M1839,工作表1!$A$3:$B$1000,2,FALSE)</f>
        <v>2.625</v>
      </c>
      <c r="S1839" t="str">
        <f>VLOOKUP(M1839,工作表1!$A$3:$C$1000,3,FALSE)</f>
        <v>2026/1/31</v>
      </c>
      <c r="T1839">
        <f t="shared" si="931"/>
        <v>2.4155000000000002</v>
      </c>
      <c r="U1839">
        <f t="shared" si="930"/>
        <v>0.2094999999999998</v>
      </c>
      <c r="V1839" s="43">
        <f t="shared" si="942"/>
        <v>43677</v>
      </c>
      <c r="W1839" s="43">
        <f t="shared" si="932"/>
        <v>43644</v>
      </c>
      <c r="X1839" s="45">
        <f t="shared" si="943"/>
        <v>0.5583563535911602</v>
      </c>
      <c r="Y1839" s="45">
        <f t="shared" si="944"/>
        <v>1.0689727919473246</v>
      </c>
      <c r="Z1839" s="47">
        <f t="shared" si="945"/>
        <v>100.81005466129193</v>
      </c>
      <c r="AA1839" s="47">
        <f t="shared" si="946"/>
        <v>122.37173191341878</v>
      </c>
      <c r="AB1839" s="45">
        <f t="shared" si="947"/>
        <v>2.4962</v>
      </c>
      <c r="AC1839" s="2" t="str">
        <f t="shared" si="933"/>
        <v>TY1</v>
      </c>
      <c r="AD1839">
        <f t="shared" si="934"/>
        <v>122.859375</v>
      </c>
      <c r="AE1839">
        <f t="shared" si="935"/>
        <v>123.015625</v>
      </c>
      <c r="AF1839" s="49">
        <f t="shared" si="962"/>
        <v>-0.15625</v>
      </c>
      <c r="AG1839" s="3">
        <f t="shared" si="948"/>
        <v>122.37173191341878</v>
      </c>
      <c r="AH1839">
        <f t="shared" si="949"/>
        <v>121.78909418102393</v>
      </c>
      <c r="AI1839" s="51">
        <f t="shared" si="950"/>
        <v>0.58263773239485772</v>
      </c>
      <c r="AJ1839" s="52">
        <f t="shared" si="951"/>
        <v>0.73888773239485772</v>
      </c>
      <c r="AK1839" s="2">
        <v>43572</v>
      </c>
      <c r="AL1839" t="str">
        <v>9128286L</v>
      </c>
      <c r="AM1839">
        <v>4.0655000000000001</v>
      </c>
      <c r="AN1839">
        <v>2.3187700000000002</v>
      </c>
      <c r="AO1839">
        <v>0.80059999999999998</v>
      </c>
      <c r="AP1839">
        <v>123.015625</v>
      </c>
      <c r="AQ1839">
        <f>VLOOKUP(AL1839,工作表1!$F$3:$G$1000,2,FALSE)</f>
        <v>2.25</v>
      </c>
      <c r="AR1839" t="str">
        <f>VLOOKUP(AL1839,工作表1!$F$3:$H$1000,3,FALSE)</f>
        <v>2026/3/31</v>
      </c>
      <c r="AS1839">
        <f t="shared" si="936"/>
        <v>2.4155000000000002</v>
      </c>
      <c r="AT1839">
        <f t="shared" si="937"/>
        <v>-0.1655000000000002</v>
      </c>
      <c r="AU1839" s="43">
        <f t="shared" si="952"/>
        <v>43738</v>
      </c>
      <c r="AV1839" s="43">
        <f t="shared" si="938"/>
        <v>43738</v>
      </c>
      <c r="AW1839" s="45">
        <f t="shared" si="953"/>
        <v>0.11065573770491803</v>
      </c>
      <c r="AX1839" s="45">
        <f t="shared" si="954"/>
        <v>1.1277790253761508</v>
      </c>
      <c r="AY1839" s="47">
        <f t="shared" si="955"/>
        <v>98.443335045619989</v>
      </c>
      <c r="AZ1839" s="47">
        <f t="shared" si="956"/>
        <v>121.78909418102393</v>
      </c>
      <c r="BA1839" s="43"/>
      <c r="BC1839" s="2">
        <v>43571</v>
      </c>
      <c r="BD1839" t="str">
        <v>9128282A</v>
      </c>
      <c r="BE1839">
        <v>9.2086000000000006</v>
      </c>
      <c r="BF1839">
        <v>2.1095600000000001</v>
      </c>
      <c r="BG1839">
        <v>0.76070000000000004</v>
      </c>
      <c r="BH1839">
        <v>123</v>
      </c>
      <c r="BI1839">
        <f>VLOOKUP(BD1839,工作表1!$K$3:$L$1000,2,FALSE)</f>
        <v>1.5</v>
      </c>
      <c r="BJ1839" t="str">
        <f>VLOOKUP(BD1839,工作表1!$K$3:$M$1000,3,FALSE)</f>
        <v>2026/8/15</v>
      </c>
      <c r="BK1839">
        <f t="shared" si="939"/>
        <v>2.4095</v>
      </c>
      <c r="BL1839">
        <f t="shared" si="940"/>
        <v>-0.90949999999999998</v>
      </c>
      <c r="BM1839" s="43">
        <f t="shared" si="957"/>
        <v>43692</v>
      </c>
      <c r="BN1839" s="43">
        <f t="shared" si="941"/>
        <v>43830</v>
      </c>
      <c r="BO1839" s="45">
        <f t="shared" si="958"/>
        <v>0.25276243093922657</v>
      </c>
      <c r="BP1839" s="45">
        <f t="shared" si="959"/>
        <v>1.3130364035419664</v>
      </c>
      <c r="BQ1839" s="47">
        <f t="shared" si="960"/>
        <v>93.202516343388723</v>
      </c>
      <c r="BR1839" s="47">
        <f t="shared" si="961"/>
        <v>120.58628014573293</v>
      </c>
    </row>
    <row r="1840" spans="6:70" x14ac:dyDescent="0.25">
      <c r="F1840" s="2">
        <v>43626</v>
      </c>
      <c r="G1840">
        <v>2.2610000000000001</v>
      </c>
      <c r="H1840" s="43">
        <v>43661</v>
      </c>
      <c r="I1840">
        <v>1.9570000000000001</v>
      </c>
      <c r="L1840" s="2">
        <v>43571</v>
      </c>
      <c r="M1840" t="str">
        <v>9128286A</v>
      </c>
      <c r="N1840">
        <v>0.30059999999999998</v>
      </c>
      <c r="O1840">
        <v>2.49465</v>
      </c>
      <c r="P1840">
        <v>0.82050000000000001</v>
      </c>
      <c r="Q1840">
        <v>122.828125</v>
      </c>
      <c r="R1840">
        <f>VLOOKUP(M1840,工作表1!$A$3:$B$1000,2,FALSE)</f>
        <v>2.625</v>
      </c>
      <c r="S1840" t="str">
        <f>VLOOKUP(M1840,工作表1!$A$3:$C$1000,3,FALSE)</f>
        <v>2026/1/31</v>
      </c>
      <c r="T1840">
        <f t="shared" si="931"/>
        <v>2.4095</v>
      </c>
      <c r="U1840">
        <f t="shared" si="930"/>
        <v>0.21550000000000002</v>
      </c>
      <c r="V1840" s="43">
        <f t="shared" si="942"/>
        <v>43677</v>
      </c>
      <c r="W1840" s="43">
        <f t="shared" si="932"/>
        <v>43644</v>
      </c>
      <c r="X1840" s="45">
        <f t="shared" si="943"/>
        <v>0.55110497237569056</v>
      </c>
      <c r="Y1840" s="45">
        <f t="shared" si="944"/>
        <v>1.0689131915537726</v>
      </c>
      <c r="Z1840" s="47">
        <f t="shared" si="945"/>
        <v>100.77867663896812</v>
      </c>
      <c r="AA1840" s="47">
        <f t="shared" si="946"/>
        <v>122.32509102609788</v>
      </c>
      <c r="AB1840" s="45">
        <f t="shared" si="947"/>
        <v>2.4961000000000002</v>
      </c>
      <c r="AC1840" s="2" t="str">
        <f t="shared" si="933"/>
        <v>TY1</v>
      </c>
      <c r="AD1840">
        <f t="shared" si="934"/>
        <v>122.828125</v>
      </c>
      <c r="AE1840">
        <f t="shared" si="935"/>
        <v>123</v>
      </c>
      <c r="AF1840" s="49">
        <f t="shared" si="962"/>
        <v>-0.171875</v>
      </c>
      <c r="AG1840" s="3">
        <f t="shared" si="948"/>
        <v>122.32509102609788</v>
      </c>
      <c r="AH1840">
        <f t="shared" si="949"/>
        <v>121.73922110360446</v>
      </c>
      <c r="AI1840" s="51">
        <f t="shared" si="950"/>
        <v>0.58586992249341563</v>
      </c>
      <c r="AJ1840" s="52">
        <f t="shared" si="951"/>
        <v>0.75774492249341563</v>
      </c>
      <c r="AK1840" s="2">
        <v>43571</v>
      </c>
      <c r="AL1840" t="str">
        <v>9128286L</v>
      </c>
      <c r="AM1840">
        <v>2.6242000000000001</v>
      </c>
      <c r="AN1840">
        <v>2.3605</v>
      </c>
      <c r="AO1840">
        <v>0.80059999999999998</v>
      </c>
      <c r="AP1840">
        <v>123</v>
      </c>
      <c r="AQ1840">
        <f>VLOOKUP(AL1840,工作表1!$F$3:$G$1000,2,FALSE)</f>
        <v>2.25</v>
      </c>
      <c r="AR1840" t="str">
        <f>VLOOKUP(AL1840,工作表1!$F$3:$H$1000,3,FALSE)</f>
        <v>2026/3/31</v>
      </c>
      <c r="AS1840">
        <f t="shared" si="936"/>
        <v>2.4095</v>
      </c>
      <c r="AT1840">
        <f t="shared" si="937"/>
        <v>-0.15949999999999998</v>
      </c>
      <c r="AU1840" s="43">
        <f t="shared" si="952"/>
        <v>43738</v>
      </c>
      <c r="AV1840" s="43">
        <f t="shared" si="938"/>
        <v>43738</v>
      </c>
      <c r="AW1840" s="45">
        <f t="shared" si="953"/>
        <v>0.10450819672131148</v>
      </c>
      <c r="AX1840" s="45">
        <f t="shared" si="954"/>
        <v>1.1277958679541882</v>
      </c>
      <c r="AY1840" s="47">
        <f t="shared" si="955"/>
        <v>98.411864152227622</v>
      </c>
      <c r="AZ1840" s="47">
        <f t="shared" si="956"/>
        <v>121.73922110360446</v>
      </c>
      <c r="BA1840" s="43"/>
      <c r="BC1840" s="2">
        <v>43570</v>
      </c>
      <c r="BD1840" t="str">
        <v>9128282A</v>
      </c>
      <c r="BE1840">
        <v>9.0630000000000006</v>
      </c>
      <c r="BF1840">
        <v>2.1072899999999999</v>
      </c>
      <c r="BG1840">
        <v>0.76070000000000004</v>
      </c>
      <c r="BH1840">
        <v>123.375</v>
      </c>
      <c r="BI1840">
        <f>VLOOKUP(BD1840,工作表1!$K$3:$L$1000,2,FALSE)</f>
        <v>1.5</v>
      </c>
      <c r="BJ1840" t="str">
        <f>VLOOKUP(BD1840,工作表1!$K$3:$M$1000,3,FALSE)</f>
        <v>2026/8/15</v>
      </c>
      <c r="BK1840">
        <f t="shared" si="939"/>
        <v>2.4095</v>
      </c>
      <c r="BL1840">
        <f t="shared" si="940"/>
        <v>-0.90949999999999998</v>
      </c>
      <c r="BM1840" s="43">
        <f t="shared" si="957"/>
        <v>43692</v>
      </c>
      <c r="BN1840" s="43">
        <f t="shared" si="941"/>
        <v>43830</v>
      </c>
      <c r="BO1840" s="45">
        <f t="shared" si="958"/>
        <v>0.24861878453038672</v>
      </c>
      <c r="BP1840" s="45">
        <f t="shared" si="959"/>
        <v>1.3130023461742222</v>
      </c>
      <c r="BQ1840" s="47">
        <f t="shared" si="960"/>
        <v>93.472910229685922</v>
      </c>
      <c r="BR1840" s="47">
        <f t="shared" si="961"/>
        <v>120.93423123539711</v>
      </c>
    </row>
    <row r="1841" spans="6:70" x14ac:dyDescent="0.25">
      <c r="F1841" s="2">
        <v>43623</v>
      </c>
      <c r="G1841">
        <v>2.242</v>
      </c>
      <c r="H1841" s="43">
        <v>43658</v>
      </c>
      <c r="I1841">
        <v>1.9836</v>
      </c>
      <c r="L1841" s="2">
        <v>43570</v>
      </c>
      <c r="M1841" t="str">
        <v>9128286A</v>
      </c>
      <c r="N1841">
        <v>0.64470000000000005</v>
      </c>
      <c r="O1841">
        <v>2.4312299999999998</v>
      </c>
      <c r="P1841">
        <v>0.82050000000000001</v>
      </c>
      <c r="Q1841">
        <v>123.15625</v>
      </c>
      <c r="R1841">
        <f>VLOOKUP(M1841,工作表1!$A$3:$B$1000,2,FALSE)</f>
        <v>2.625</v>
      </c>
      <c r="S1841" t="str">
        <f>VLOOKUP(M1841,工作表1!$A$3:$C$1000,3,FALSE)</f>
        <v>2026/1/31</v>
      </c>
      <c r="T1841">
        <f t="shared" si="931"/>
        <v>2.4095</v>
      </c>
      <c r="U1841">
        <f t="shared" si="930"/>
        <v>0.21550000000000002</v>
      </c>
      <c r="V1841" s="43">
        <f t="shared" si="942"/>
        <v>43677</v>
      </c>
      <c r="W1841" s="43">
        <f t="shared" si="932"/>
        <v>43644</v>
      </c>
      <c r="X1841" s="45">
        <f t="shared" si="943"/>
        <v>0.54385359116022103</v>
      </c>
      <c r="Y1841" s="45">
        <f t="shared" si="944"/>
        <v>1.0688535911602211</v>
      </c>
      <c r="Z1841" s="47">
        <f t="shared" si="945"/>
        <v>101.046420408806</v>
      </c>
      <c r="AA1841" s="47">
        <f t="shared" si="946"/>
        <v>122.64445272926453</v>
      </c>
      <c r="AB1841" s="45">
        <f t="shared" si="947"/>
        <v>2.4588000000000001</v>
      </c>
      <c r="AC1841" s="2" t="str">
        <f t="shared" si="933"/>
        <v>TY1</v>
      </c>
      <c r="AD1841">
        <f t="shared" si="934"/>
        <v>123.15625</v>
      </c>
      <c r="AE1841">
        <f t="shared" si="935"/>
        <v>123.375</v>
      </c>
      <c r="AF1841" s="49">
        <f t="shared" si="962"/>
        <v>-0.21875</v>
      </c>
      <c r="AG1841" s="3">
        <f t="shared" si="948"/>
        <v>122.64445272926453</v>
      </c>
      <c r="AH1841">
        <f t="shared" si="949"/>
        <v>122.06691022524377</v>
      </c>
      <c r="AI1841" s="51">
        <f t="shared" si="950"/>
        <v>0.57754250402075513</v>
      </c>
      <c r="AJ1841" s="52">
        <f t="shared" si="951"/>
        <v>0.79629250402075513</v>
      </c>
      <c r="AK1841" s="2">
        <v>43570</v>
      </c>
      <c r="AL1841" t="str">
        <v>9128286L</v>
      </c>
      <c r="AM1841">
        <v>1.9705999999999999</v>
      </c>
      <c r="AN1841">
        <v>2.3946399999999999</v>
      </c>
      <c r="AO1841">
        <v>0.80059999999999998</v>
      </c>
      <c r="AP1841">
        <v>123.375</v>
      </c>
      <c r="AQ1841">
        <f>VLOOKUP(AL1841,工作表1!$F$3:$G$1000,2,FALSE)</f>
        <v>2.25</v>
      </c>
      <c r="AR1841" t="str">
        <f>VLOOKUP(AL1841,工作表1!$F$3:$H$1000,3,FALSE)</f>
        <v>2026/3/31</v>
      </c>
      <c r="AS1841">
        <f t="shared" si="936"/>
        <v>2.4095</v>
      </c>
      <c r="AT1841">
        <f t="shared" si="937"/>
        <v>-0.15949999999999998</v>
      </c>
      <c r="AU1841" s="43">
        <f t="shared" si="952"/>
        <v>43738</v>
      </c>
      <c r="AV1841" s="43">
        <f t="shared" si="938"/>
        <v>43738</v>
      </c>
      <c r="AW1841" s="45">
        <f t="shared" si="953"/>
        <v>9.8360655737704916E-2</v>
      </c>
      <c r="AX1841" s="45">
        <f t="shared" si="954"/>
        <v>1.1278127105322255</v>
      </c>
      <c r="AY1841" s="47">
        <f t="shared" si="955"/>
        <v>98.679919555401696</v>
      </c>
      <c r="AZ1841" s="47">
        <f t="shared" si="956"/>
        <v>122.06691022524377</v>
      </c>
      <c r="BA1841" s="43"/>
      <c r="BC1841" s="2">
        <v>43567</v>
      </c>
      <c r="BD1841" t="str">
        <v>9128282A</v>
      </c>
      <c r="BE1841">
        <v>7.3817000000000004</v>
      </c>
      <c r="BF1841">
        <v>2.1525500000000002</v>
      </c>
      <c r="BG1841">
        <v>0.76070000000000004</v>
      </c>
      <c r="BH1841">
        <v>123.3125</v>
      </c>
      <c r="BI1841">
        <f>VLOOKUP(BD1841,工作表1!$K$3:$L$1000,2,FALSE)</f>
        <v>1.5</v>
      </c>
      <c r="BJ1841" t="str">
        <f>VLOOKUP(BD1841,工作表1!$K$3:$M$1000,3,FALSE)</f>
        <v>2026/8/15</v>
      </c>
      <c r="BK1841">
        <f t="shared" si="939"/>
        <v>2.4075000000000002</v>
      </c>
      <c r="BL1841">
        <f t="shared" si="940"/>
        <v>-0.9075000000000002</v>
      </c>
      <c r="BM1841" s="43">
        <f t="shared" si="957"/>
        <v>43692</v>
      </c>
      <c r="BN1841" s="43">
        <f t="shared" si="941"/>
        <v>43830</v>
      </c>
      <c r="BO1841" s="45">
        <f t="shared" si="958"/>
        <v>0.24447513812154698</v>
      </c>
      <c r="BP1841" s="45">
        <f t="shared" si="959"/>
        <v>1.3129682888064784</v>
      </c>
      <c r="BQ1841" s="47">
        <f t="shared" si="960"/>
        <v>93.39419121807471</v>
      </c>
      <c r="BR1841" s="47">
        <f t="shared" si="961"/>
        <v>120.8213471175513</v>
      </c>
    </row>
    <row r="1842" spans="6:70" x14ac:dyDescent="0.25">
      <c r="F1842" s="2">
        <v>43622</v>
      </c>
      <c r="G1842">
        <v>2.2824599999999999</v>
      </c>
      <c r="H1842" s="43">
        <v>43657</v>
      </c>
      <c r="I1842">
        <v>2.0028999999999999</v>
      </c>
      <c r="L1842" s="2">
        <v>43567</v>
      </c>
      <c r="M1842" t="str">
        <v>9128286A</v>
      </c>
      <c r="N1842">
        <v>4.3400000000000001E-2</v>
      </c>
      <c r="O1842">
        <v>2.4885000000000002</v>
      </c>
      <c r="P1842">
        <v>0.82050000000000001</v>
      </c>
      <c r="Q1842">
        <v>123.09375</v>
      </c>
      <c r="R1842">
        <f>VLOOKUP(M1842,工作表1!$A$3:$B$1000,2,FALSE)</f>
        <v>2.625</v>
      </c>
      <c r="S1842" t="str">
        <f>VLOOKUP(M1842,工作表1!$A$3:$C$1000,3,FALSE)</f>
        <v>2026/1/31</v>
      </c>
      <c r="T1842">
        <f t="shared" si="931"/>
        <v>2.4075000000000002</v>
      </c>
      <c r="U1842">
        <f t="shared" si="930"/>
        <v>0.2174999999999998</v>
      </c>
      <c r="V1842" s="43">
        <f t="shared" si="942"/>
        <v>43677</v>
      </c>
      <c r="W1842" s="43">
        <f t="shared" si="932"/>
        <v>43644</v>
      </c>
      <c r="X1842" s="45">
        <f t="shared" si="943"/>
        <v>0.53660220994475138</v>
      </c>
      <c r="Y1842" s="45">
        <f t="shared" si="944"/>
        <v>1.068793990766669</v>
      </c>
      <c r="Z1842" s="47">
        <f t="shared" si="945"/>
        <v>100.98324402488528</v>
      </c>
      <c r="AA1842" s="47">
        <f t="shared" si="946"/>
        <v>122.55999814374169</v>
      </c>
      <c r="AB1842" s="45">
        <f t="shared" si="947"/>
        <v>2.4685999999999999</v>
      </c>
      <c r="AC1842" s="2" t="str">
        <f t="shared" si="933"/>
        <v>TY1</v>
      </c>
      <c r="AD1842">
        <f t="shared" si="934"/>
        <v>123.09375</v>
      </c>
      <c r="AE1842">
        <f t="shared" si="935"/>
        <v>123.3125</v>
      </c>
      <c r="AF1842" s="49">
        <f t="shared" si="962"/>
        <v>-0.21875</v>
      </c>
      <c r="AG1842" s="3">
        <f t="shared" si="948"/>
        <v>122.55999814374169</v>
      </c>
      <c r="AH1842">
        <f t="shared" si="949"/>
        <v>121.9802225590704</v>
      </c>
      <c r="AI1842" s="51">
        <f t="shared" si="950"/>
        <v>0.57977558467129597</v>
      </c>
      <c r="AJ1842" s="52">
        <f t="shared" si="951"/>
        <v>0.79852558467129597</v>
      </c>
      <c r="AK1842" s="2">
        <v>43567</v>
      </c>
      <c r="AL1842" t="str">
        <v>9128286L</v>
      </c>
      <c r="AM1842">
        <v>1.0699000000000001</v>
      </c>
      <c r="AN1842">
        <v>2.4224299999999999</v>
      </c>
      <c r="AO1842">
        <v>0.80059999999999998</v>
      </c>
      <c r="AP1842">
        <v>123.3125</v>
      </c>
      <c r="AQ1842">
        <f>VLOOKUP(AL1842,工作表1!$F$3:$G$1000,2,FALSE)</f>
        <v>2.25</v>
      </c>
      <c r="AR1842" t="str">
        <f>VLOOKUP(AL1842,工作表1!$F$3:$H$1000,3,FALSE)</f>
        <v>2026/3/31</v>
      </c>
      <c r="AS1842">
        <f t="shared" si="936"/>
        <v>2.4075000000000002</v>
      </c>
      <c r="AT1842">
        <f t="shared" si="937"/>
        <v>-0.1575000000000002</v>
      </c>
      <c r="AU1842" s="43">
        <f t="shared" si="952"/>
        <v>43738</v>
      </c>
      <c r="AV1842" s="43">
        <f t="shared" si="938"/>
        <v>43738</v>
      </c>
      <c r="AW1842" s="45">
        <f t="shared" si="953"/>
        <v>9.2213114754098352E-2</v>
      </c>
      <c r="AX1842" s="45">
        <f t="shared" si="954"/>
        <v>1.1278295531102627</v>
      </c>
      <c r="AY1842" s="47">
        <f t="shared" si="955"/>
        <v>98.617158235586274</v>
      </c>
      <c r="AZ1842" s="47">
        <f t="shared" si="956"/>
        <v>121.9802225590704</v>
      </c>
      <c r="BA1842" s="43"/>
      <c r="BC1842" s="2">
        <v>43566</v>
      </c>
      <c r="BD1842" t="str">
        <v>9128282A</v>
      </c>
      <c r="BE1842">
        <v>7.4504000000000001</v>
      </c>
      <c r="BF1842">
        <v>2.1456400000000002</v>
      </c>
      <c r="BG1842">
        <v>0.76070000000000004</v>
      </c>
      <c r="BH1842">
        <v>123.8125</v>
      </c>
      <c r="BI1842">
        <f>VLOOKUP(BD1842,工作表1!$K$3:$L$1000,2,FALSE)</f>
        <v>1.5</v>
      </c>
      <c r="BJ1842" t="str">
        <f>VLOOKUP(BD1842,工作表1!$K$3:$M$1000,3,FALSE)</f>
        <v>2026/8/15</v>
      </c>
      <c r="BK1842">
        <f t="shared" si="939"/>
        <v>2.407</v>
      </c>
      <c r="BL1842">
        <f t="shared" si="940"/>
        <v>-0.90700000000000003</v>
      </c>
      <c r="BM1842" s="43">
        <f t="shared" si="957"/>
        <v>43692</v>
      </c>
      <c r="BN1842" s="43">
        <f t="shared" si="941"/>
        <v>43830</v>
      </c>
      <c r="BO1842" s="45">
        <f t="shared" si="958"/>
        <v>0.23204419889502761</v>
      </c>
      <c r="BP1842" s="45">
        <f t="shared" si="959"/>
        <v>1.3128661167032469</v>
      </c>
      <c r="BQ1842" s="47">
        <f t="shared" si="960"/>
        <v>93.780134633958383</v>
      </c>
      <c r="BR1842" s="47">
        <f t="shared" si="961"/>
        <v>121.30568916339102</v>
      </c>
    </row>
    <row r="1843" spans="6:70" x14ac:dyDescent="0.25">
      <c r="F1843" s="2">
        <v>43621</v>
      </c>
      <c r="G1843">
        <v>2.2882799999999999</v>
      </c>
      <c r="H1843" s="43">
        <v>43656</v>
      </c>
      <c r="I1843">
        <v>1.9302999999999999</v>
      </c>
      <c r="L1843" s="2">
        <v>43566</v>
      </c>
      <c r="M1843" t="str">
        <v>9128286A</v>
      </c>
      <c r="N1843">
        <v>0.21940000000000001</v>
      </c>
      <c r="O1843">
        <v>2.4545499999999998</v>
      </c>
      <c r="P1843">
        <v>0.82050000000000001</v>
      </c>
      <c r="Q1843">
        <v>123.5625</v>
      </c>
      <c r="R1843">
        <f>VLOOKUP(M1843,工作表1!$A$3:$B$1000,2,FALSE)</f>
        <v>2.625</v>
      </c>
      <c r="S1843" t="str">
        <f>VLOOKUP(M1843,工作表1!$A$3:$C$1000,3,FALSE)</f>
        <v>2026/1/31</v>
      </c>
      <c r="T1843">
        <f t="shared" si="931"/>
        <v>2.407</v>
      </c>
      <c r="U1843">
        <f t="shared" si="930"/>
        <v>0.21799999999999997</v>
      </c>
      <c r="V1843" s="43">
        <f t="shared" si="942"/>
        <v>43677</v>
      </c>
      <c r="W1843" s="43">
        <f t="shared" si="932"/>
        <v>43644</v>
      </c>
      <c r="X1843" s="45">
        <f t="shared" si="943"/>
        <v>0.51484806629834257</v>
      </c>
      <c r="Y1843" s="45">
        <f t="shared" si="944"/>
        <v>1.0686151895860139</v>
      </c>
      <c r="Z1843" s="47">
        <f t="shared" si="945"/>
        <v>101.38791203537663</v>
      </c>
      <c r="AA1843" s="47">
        <f t="shared" si="946"/>
        <v>123.03217598921556</v>
      </c>
      <c r="AB1843" s="45">
        <f t="shared" si="947"/>
        <v>2.3993000000000002</v>
      </c>
      <c r="AC1843" s="2" t="str">
        <f t="shared" si="933"/>
        <v>TY1</v>
      </c>
      <c r="AD1843">
        <f t="shared" si="934"/>
        <v>123.5625</v>
      </c>
      <c r="AE1843">
        <f t="shared" si="935"/>
        <v>123.8125</v>
      </c>
      <c r="AF1843" s="49">
        <f t="shared" si="962"/>
        <v>-0.25</v>
      </c>
      <c r="AG1843" s="3">
        <f t="shared" si="948"/>
        <v>123.03217598921556</v>
      </c>
      <c r="AH1843">
        <f t="shared" si="949"/>
        <v>122.44304180986526</v>
      </c>
      <c r="AI1843" s="51">
        <f t="shared" si="950"/>
        <v>0.58913417935029599</v>
      </c>
      <c r="AJ1843" s="52">
        <f t="shared" si="951"/>
        <v>0.83913417935029599</v>
      </c>
      <c r="AK1843" s="2">
        <v>43566</v>
      </c>
      <c r="AL1843" t="str">
        <v>9128286L</v>
      </c>
      <c r="AM1843">
        <v>0.32669999999999999</v>
      </c>
      <c r="AN1843">
        <v>2.4643099999999998</v>
      </c>
      <c r="AO1843">
        <v>0.80059999999999998</v>
      </c>
      <c r="AP1843">
        <v>123.8125</v>
      </c>
      <c r="AQ1843">
        <f>VLOOKUP(AL1843,工作表1!$F$3:$G$1000,2,FALSE)</f>
        <v>2.25</v>
      </c>
      <c r="AR1843" t="str">
        <f>VLOOKUP(AL1843,工作表1!$F$3:$H$1000,3,FALSE)</f>
        <v>2026/3/31</v>
      </c>
      <c r="AS1843">
        <f t="shared" si="936"/>
        <v>2.407</v>
      </c>
      <c r="AT1843">
        <f t="shared" si="937"/>
        <v>-0.15700000000000003</v>
      </c>
      <c r="AU1843" s="43">
        <f t="shared" si="952"/>
        <v>43738</v>
      </c>
      <c r="AV1843" s="43">
        <f t="shared" si="938"/>
        <v>43738</v>
      </c>
      <c r="AW1843" s="45">
        <f t="shared" si="953"/>
        <v>7.3770491803278687E-2</v>
      </c>
      <c r="AX1843" s="45">
        <f t="shared" si="954"/>
        <v>1.1278800808443745</v>
      </c>
      <c r="AY1843" s="47">
        <f t="shared" si="955"/>
        <v>99.00506797160827</v>
      </c>
      <c r="AZ1843" s="47">
        <f t="shared" si="956"/>
        <v>122.44304180986526</v>
      </c>
      <c r="BA1843" s="43"/>
      <c r="BC1843" s="2">
        <v>43565</v>
      </c>
      <c r="BD1843" t="str">
        <v>9128282A</v>
      </c>
      <c r="BE1843">
        <v>7.9676999999999998</v>
      </c>
      <c r="BF1843">
        <v>2.1490399999999998</v>
      </c>
      <c r="BG1843">
        <v>0.76070000000000004</v>
      </c>
      <c r="BH1843">
        <v>124.046875</v>
      </c>
      <c r="BI1843">
        <f>VLOOKUP(BD1843,工作表1!$K$3:$L$1000,2,FALSE)</f>
        <v>1.5</v>
      </c>
      <c r="BJ1843" t="str">
        <f>VLOOKUP(BD1843,工作表1!$K$3:$M$1000,3,FALSE)</f>
        <v>2026/8/15</v>
      </c>
      <c r="BK1843">
        <f t="shared" si="939"/>
        <v>2.403</v>
      </c>
      <c r="BL1843">
        <f t="shared" si="940"/>
        <v>-0.90300000000000002</v>
      </c>
      <c r="BM1843" s="43">
        <f t="shared" si="957"/>
        <v>43692</v>
      </c>
      <c r="BN1843" s="43">
        <f t="shared" si="941"/>
        <v>43830</v>
      </c>
      <c r="BO1843" s="45">
        <f t="shared" si="958"/>
        <v>0.22790055248618785</v>
      </c>
      <c r="BP1843" s="45">
        <f t="shared" si="959"/>
        <v>1.312832059335503</v>
      </c>
      <c r="BQ1843" s="47">
        <f t="shared" si="960"/>
        <v>93.951906489029426</v>
      </c>
      <c r="BR1843" s="47">
        <f t="shared" si="961"/>
        <v>121.52012860719755</v>
      </c>
    </row>
    <row r="1844" spans="6:70" x14ac:dyDescent="0.25">
      <c r="F1844" s="2">
        <v>43620</v>
      </c>
      <c r="G1844">
        <v>2.30261</v>
      </c>
      <c r="H1844" s="43">
        <v>43655</v>
      </c>
      <c r="I1844">
        <v>1.9593</v>
      </c>
      <c r="L1844" s="2">
        <v>43565</v>
      </c>
      <c r="M1844" t="str">
        <v>9128286A</v>
      </c>
      <c r="N1844">
        <v>0.26619999999999999</v>
      </c>
      <c r="O1844">
        <v>2.4733999999999998</v>
      </c>
      <c r="P1844">
        <v>0.82050000000000001</v>
      </c>
      <c r="Q1844">
        <v>123.796875</v>
      </c>
      <c r="R1844">
        <f>VLOOKUP(M1844,工作表1!$A$3:$B$1000,2,FALSE)</f>
        <v>2.625</v>
      </c>
      <c r="S1844" t="str">
        <f>VLOOKUP(M1844,工作表1!$A$3:$C$1000,3,FALSE)</f>
        <v>2026/1/31</v>
      </c>
      <c r="T1844">
        <f t="shared" si="931"/>
        <v>2.403</v>
      </c>
      <c r="U1844">
        <f t="shared" si="930"/>
        <v>0.22199999999999998</v>
      </c>
      <c r="V1844" s="43">
        <f t="shared" si="942"/>
        <v>43677</v>
      </c>
      <c r="W1844" s="43">
        <f t="shared" si="932"/>
        <v>43644</v>
      </c>
      <c r="X1844" s="45">
        <f t="shared" si="943"/>
        <v>0.50759668508287292</v>
      </c>
      <c r="Y1844" s="45">
        <f t="shared" si="944"/>
        <v>1.0685555891924619</v>
      </c>
      <c r="Z1844" s="47">
        <f t="shared" si="945"/>
        <v>101.57520240766291</v>
      </c>
      <c r="AA1844" s="47">
        <f t="shared" si="946"/>
        <v>123.25241885184263</v>
      </c>
      <c r="AB1844" s="45">
        <f t="shared" si="947"/>
        <v>2.3647999999999998</v>
      </c>
      <c r="AC1844" s="2" t="str">
        <f t="shared" si="933"/>
        <v>TY1</v>
      </c>
      <c r="AD1844">
        <f t="shared" si="934"/>
        <v>123.796875</v>
      </c>
      <c r="AE1844">
        <f t="shared" si="935"/>
        <v>124.046875</v>
      </c>
      <c r="AF1844" s="49">
        <f t="shared" si="962"/>
        <v>-0.25</v>
      </c>
      <c r="AG1844" s="3">
        <f t="shared" si="948"/>
        <v>123.25241885184263</v>
      </c>
      <c r="AH1844">
        <f t="shared" si="949"/>
        <v>122.68745362166763</v>
      </c>
      <c r="AI1844" s="51">
        <f t="shared" si="950"/>
        <v>0.56496523017500522</v>
      </c>
      <c r="AJ1844" s="52">
        <f t="shared" si="951"/>
        <v>0.81496523017500522</v>
      </c>
      <c r="AK1844" s="2">
        <v>43565</v>
      </c>
      <c r="AL1844" t="str">
        <v>9128286L</v>
      </c>
      <c r="AM1844">
        <v>1.298</v>
      </c>
      <c r="AN1844">
        <v>2.4254899999999999</v>
      </c>
      <c r="AO1844">
        <v>0.80059999999999998</v>
      </c>
      <c r="AP1844">
        <v>124.046875</v>
      </c>
      <c r="AQ1844">
        <f>VLOOKUP(AL1844,工作表1!$F$3:$G$1000,2,FALSE)</f>
        <v>2.25</v>
      </c>
      <c r="AR1844" t="str">
        <f>VLOOKUP(AL1844,工作表1!$F$3:$H$1000,3,FALSE)</f>
        <v>2026/3/31</v>
      </c>
      <c r="AS1844">
        <f t="shared" si="936"/>
        <v>2.403</v>
      </c>
      <c r="AT1844">
        <f t="shared" si="937"/>
        <v>-0.15300000000000002</v>
      </c>
      <c r="AU1844" s="43">
        <f t="shared" si="952"/>
        <v>43738</v>
      </c>
      <c r="AV1844" s="43">
        <f t="shared" si="938"/>
        <v>43738</v>
      </c>
      <c r="AW1844" s="45">
        <f t="shared" si="953"/>
        <v>6.7622950819672123E-2</v>
      </c>
      <c r="AX1844" s="45">
        <f t="shared" si="954"/>
        <v>1.1278969234224119</v>
      </c>
      <c r="AY1844" s="47">
        <f t="shared" si="955"/>
        <v>99.20836961608245</v>
      </c>
      <c r="AZ1844" s="47">
        <f t="shared" si="956"/>
        <v>122.68745362166763</v>
      </c>
      <c r="BA1844" s="43"/>
      <c r="BC1844" s="2">
        <v>43564</v>
      </c>
      <c r="BD1844" t="str">
        <v>9128282A</v>
      </c>
      <c r="BE1844">
        <v>8.4212000000000007</v>
      </c>
      <c r="BF1844">
        <v>2.1473</v>
      </c>
      <c r="BG1844">
        <v>0.76070000000000004</v>
      </c>
      <c r="BH1844">
        <v>123.859375</v>
      </c>
      <c r="BI1844">
        <f>VLOOKUP(BD1844,工作表1!$K$3:$L$1000,2,FALSE)</f>
        <v>1.5</v>
      </c>
      <c r="BJ1844" t="str">
        <f>VLOOKUP(BD1844,工作表1!$K$3:$M$1000,3,FALSE)</f>
        <v>2026/8/15</v>
      </c>
      <c r="BK1844">
        <f t="shared" si="939"/>
        <v>2.403</v>
      </c>
      <c r="BL1844">
        <f t="shared" si="940"/>
        <v>-0.90300000000000002</v>
      </c>
      <c r="BM1844" s="43">
        <f t="shared" si="957"/>
        <v>43692</v>
      </c>
      <c r="BN1844" s="43">
        <f t="shared" si="941"/>
        <v>43830</v>
      </c>
      <c r="BO1844" s="45">
        <f t="shared" si="958"/>
        <v>0.22375690607734808</v>
      </c>
      <c r="BP1844" s="45">
        <f t="shared" si="959"/>
        <v>1.3127980019677592</v>
      </c>
      <c r="BQ1844" s="47">
        <f t="shared" si="960"/>
        <v>93.811283626255261</v>
      </c>
      <c r="BR1844" s="47">
        <f t="shared" si="961"/>
        <v>121.32774210697488</v>
      </c>
    </row>
    <row r="1845" spans="6:70" x14ac:dyDescent="0.25">
      <c r="F1845" s="2">
        <v>43619</v>
      </c>
      <c r="G1845">
        <v>2.2742800000000001</v>
      </c>
      <c r="H1845" s="43">
        <v>43654</v>
      </c>
      <c r="I1845">
        <v>1.9399</v>
      </c>
      <c r="L1845" s="2">
        <v>43564</v>
      </c>
      <c r="M1845" t="str">
        <v>9128285T</v>
      </c>
      <c r="N1845">
        <v>6.1000000000000004E-3</v>
      </c>
      <c r="O1845">
        <v>2.5281400000000001</v>
      </c>
      <c r="P1845">
        <v>0.82050000000000001</v>
      </c>
      <c r="Q1845">
        <v>123.640625</v>
      </c>
      <c r="R1845">
        <f>VLOOKUP(M1845,工作表1!$A$3:$B$1000,2,FALSE)</f>
        <v>2.625</v>
      </c>
      <c r="S1845" t="str">
        <f>VLOOKUP(M1845,工作表1!$A$3:$C$1000,3,FALSE)</f>
        <v>2025/12/31</v>
      </c>
      <c r="T1845">
        <f t="shared" si="931"/>
        <v>2.403</v>
      </c>
      <c r="U1845">
        <f t="shared" si="930"/>
        <v>0.22199999999999998</v>
      </c>
      <c r="V1845" s="43">
        <f t="shared" si="942"/>
        <v>43646</v>
      </c>
      <c r="W1845" s="43">
        <f t="shared" si="932"/>
        <v>43644</v>
      </c>
      <c r="X1845" s="45">
        <f t="shared" si="943"/>
        <v>0.72513812154696133</v>
      </c>
      <c r="Y1845" s="45">
        <f t="shared" si="944"/>
        <v>1.2932888064784682</v>
      </c>
      <c r="Z1845" s="47">
        <f t="shared" si="945"/>
        <v>101.43416917733367</v>
      </c>
      <c r="AA1845" s="47">
        <f t="shared" si="946"/>
        <v>123.07355379605416</v>
      </c>
      <c r="AB1845" s="45">
        <f t="shared" si="947"/>
        <v>2.3992</v>
      </c>
      <c r="AC1845" s="2" t="str">
        <f t="shared" si="933"/>
        <v>TY1</v>
      </c>
      <c r="AD1845">
        <f t="shared" si="934"/>
        <v>123.640625</v>
      </c>
      <c r="AE1845">
        <f t="shared" si="935"/>
        <v>123.859375</v>
      </c>
      <c r="AF1845" s="49">
        <f t="shared" si="962"/>
        <v>-0.21875</v>
      </c>
      <c r="AG1845" s="3">
        <f t="shared" si="948"/>
        <v>123.07355379605416</v>
      </c>
      <c r="AH1845">
        <f t="shared" si="949"/>
        <v>122.5048218463692</v>
      </c>
      <c r="AI1845" s="51">
        <f t="shared" si="950"/>
        <v>0.56873194968495966</v>
      </c>
      <c r="AJ1845" s="52">
        <f t="shared" si="951"/>
        <v>0.78748194968495966</v>
      </c>
      <c r="AK1845" s="2">
        <v>43564</v>
      </c>
      <c r="AL1845" t="str">
        <v>9128286L</v>
      </c>
      <c r="AM1845">
        <v>1.8444</v>
      </c>
      <c r="AN1845">
        <v>2.40802</v>
      </c>
      <c r="AO1845">
        <v>0.80059999999999998</v>
      </c>
      <c r="AP1845">
        <v>123.859375</v>
      </c>
      <c r="AQ1845">
        <f>VLOOKUP(AL1845,工作表1!$F$3:$G$1000,2,FALSE)</f>
        <v>2.25</v>
      </c>
      <c r="AR1845" t="str">
        <f>VLOOKUP(AL1845,工作表1!$F$3:$H$1000,3,FALSE)</f>
        <v>2026/3/31</v>
      </c>
      <c r="AS1845">
        <f t="shared" si="936"/>
        <v>2.403</v>
      </c>
      <c r="AT1845">
        <f t="shared" si="937"/>
        <v>-0.15300000000000002</v>
      </c>
      <c r="AU1845" s="43">
        <f t="shared" si="952"/>
        <v>43738</v>
      </c>
      <c r="AV1845" s="43">
        <f t="shared" si="938"/>
        <v>43738</v>
      </c>
      <c r="AW1845" s="45">
        <f t="shared" si="953"/>
        <v>6.1475409836065573E-2</v>
      </c>
      <c r="AX1845" s="45">
        <f t="shared" si="954"/>
        <v>1.127913766000449</v>
      </c>
      <c r="AY1845" s="47">
        <f t="shared" si="955"/>
        <v>99.067880164723732</v>
      </c>
      <c r="AZ1845" s="47">
        <f t="shared" si="956"/>
        <v>122.5048218463692</v>
      </c>
      <c r="BA1845" s="43"/>
      <c r="BC1845" s="2">
        <v>43563</v>
      </c>
      <c r="BD1845" t="str">
        <v>9128282A</v>
      </c>
      <c r="BE1845">
        <v>9.1447000000000003</v>
      </c>
      <c r="BF1845">
        <v>2.1284299999999998</v>
      </c>
      <c r="BG1845">
        <v>0.76070000000000004</v>
      </c>
      <c r="BH1845">
        <v>123.65625</v>
      </c>
      <c r="BI1845">
        <f>VLOOKUP(BD1845,工作表1!$K$3:$L$1000,2,FALSE)</f>
        <v>1.5</v>
      </c>
      <c r="BJ1845" t="str">
        <f>VLOOKUP(BD1845,工作表1!$K$3:$M$1000,3,FALSE)</f>
        <v>2026/8/15</v>
      </c>
      <c r="BK1845">
        <f t="shared" si="939"/>
        <v>2.4049999999999998</v>
      </c>
      <c r="BL1845">
        <f t="shared" si="940"/>
        <v>-0.9049999999999998</v>
      </c>
      <c r="BM1845" s="43">
        <f t="shared" si="957"/>
        <v>43692</v>
      </c>
      <c r="BN1845" s="43">
        <f t="shared" si="941"/>
        <v>43830</v>
      </c>
      <c r="BO1845" s="45">
        <f t="shared" si="958"/>
        <v>0.21961325966850825</v>
      </c>
      <c r="BP1845" s="45">
        <f t="shared" si="959"/>
        <v>1.3127639446000152</v>
      </c>
      <c r="BQ1845" s="47">
        <f t="shared" si="960"/>
        <v>93.659841205427938</v>
      </c>
      <c r="BR1845" s="47">
        <f t="shared" si="961"/>
        <v>121.12307510159201</v>
      </c>
    </row>
    <row r="1846" spans="6:70" x14ac:dyDescent="0.25">
      <c r="F1846" s="2">
        <v>43616</v>
      </c>
      <c r="G1846">
        <v>2.3311000000000002</v>
      </c>
      <c r="H1846" s="43">
        <v>43651</v>
      </c>
      <c r="I1846">
        <v>1.9181999999999999</v>
      </c>
      <c r="L1846" s="2">
        <v>43563</v>
      </c>
      <c r="M1846" t="str">
        <v>9128286A</v>
      </c>
      <c r="N1846">
        <v>0.95669999999999999</v>
      </c>
      <c r="O1846">
        <v>2.4098700000000002</v>
      </c>
      <c r="P1846">
        <v>0.82050000000000001</v>
      </c>
      <c r="Q1846">
        <v>123.453125</v>
      </c>
      <c r="R1846">
        <f>VLOOKUP(M1846,工作表1!$A$3:$B$1000,2,FALSE)</f>
        <v>2.625</v>
      </c>
      <c r="S1846" t="str">
        <f>VLOOKUP(M1846,工作表1!$A$3:$C$1000,3,FALSE)</f>
        <v>2026/1/31</v>
      </c>
      <c r="T1846">
        <f t="shared" si="931"/>
        <v>2.4049999999999998</v>
      </c>
      <c r="U1846">
        <f t="shared" si="930"/>
        <v>0.2200000000000002</v>
      </c>
      <c r="V1846" s="43">
        <f t="shared" si="942"/>
        <v>43677</v>
      </c>
      <c r="W1846" s="43">
        <f t="shared" si="932"/>
        <v>43644</v>
      </c>
      <c r="X1846" s="45">
        <f t="shared" si="943"/>
        <v>0.49309392265193369</v>
      </c>
      <c r="Y1846" s="45">
        <f t="shared" si="944"/>
        <v>1.0684363884053583</v>
      </c>
      <c r="Z1846" s="47">
        <f t="shared" si="945"/>
        <v>101.29626689867428</v>
      </c>
      <c r="AA1846" s="47">
        <f t="shared" si="946"/>
        <v>122.89904632236718</v>
      </c>
      <c r="AB1846" s="45">
        <f t="shared" si="947"/>
        <v>2.4188000000000001</v>
      </c>
      <c r="AC1846" s="2" t="str">
        <f t="shared" si="933"/>
        <v>TY1</v>
      </c>
      <c r="AD1846">
        <f t="shared" si="934"/>
        <v>123.453125</v>
      </c>
      <c r="AE1846">
        <f t="shared" si="935"/>
        <v>123.65625</v>
      </c>
      <c r="AF1846" s="49">
        <f t="shared" si="962"/>
        <v>-0.203125</v>
      </c>
      <c r="AG1846" s="3">
        <f t="shared" si="948"/>
        <v>122.89904632236718</v>
      </c>
      <c r="AH1846">
        <f t="shared" si="949"/>
        <v>122.30747914285139</v>
      </c>
      <c r="AI1846" s="51">
        <f t="shared" si="950"/>
        <v>0.59156717951579196</v>
      </c>
      <c r="AJ1846" s="52">
        <f t="shared" si="951"/>
        <v>0.79469217951579196</v>
      </c>
      <c r="AK1846" s="2">
        <v>43563</v>
      </c>
      <c r="AL1846" t="str">
        <v>9128286L</v>
      </c>
      <c r="AM1846">
        <v>2.7153</v>
      </c>
      <c r="AN1846">
        <v>2.3646600000000002</v>
      </c>
      <c r="AO1846">
        <v>0.80059999999999998</v>
      </c>
      <c r="AP1846">
        <v>123.65625</v>
      </c>
      <c r="AQ1846">
        <f>VLOOKUP(AL1846,工作表1!$F$3:$G$1000,2,FALSE)</f>
        <v>2.25</v>
      </c>
      <c r="AR1846" t="str">
        <f>VLOOKUP(AL1846,工作表1!$F$3:$H$1000,3,FALSE)</f>
        <v>2026/3/31</v>
      </c>
      <c r="AS1846">
        <f t="shared" si="936"/>
        <v>2.4049999999999998</v>
      </c>
      <c r="AT1846">
        <f t="shared" si="937"/>
        <v>-0.1549999999999998</v>
      </c>
      <c r="AU1846" s="43">
        <f t="shared" si="952"/>
        <v>43738</v>
      </c>
      <c r="AV1846" s="43">
        <f t="shared" si="938"/>
        <v>43738</v>
      </c>
      <c r="AW1846" s="45">
        <f t="shared" si="953"/>
        <v>5.5327868852459015E-2</v>
      </c>
      <c r="AX1846" s="45">
        <f t="shared" si="954"/>
        <v>1.1279306085784864</v>
      </c>
      <c r="AY1846" s="47">
        <f t="shared" si="955"/>
        <v>98.91464647756591</v>
      </c>
      <c r="AZ1846" s="47">
        <f t="shared" si="956"/>
        <v>122.30747914285139</v>
      </c>
      <c r="BA1846" s="43"/>
      <c r="BC1846" s="2">
        <v>43560</v>
      </c>
      <c r="BD1846" t="str">
        <v>9128282A</v>
      </c>
      <c r="BE1846">
        <v>9.0485000000000007</v>
      </c>
      <c r="BF1846">
        <v>2.13185</v>
      </c>
      <c r="BG1846">
        <v>0.76070000000000004</v>
      </c>
      <c r="BH1846">
        <v>123.828125</v>
      </c>
      <c r="BI1846">
        <f>VLOOKUP(BD1846,工作表1!$K$3:$L$1000,2,FALSE)</f>
        <v>1.5</v>
      </c>
      <c r="BJ1846" t="str">
        <f>VLOOKUP(BD1846,工作表1!$K$3:$M$1000,3,FALSE)</f>
        <v>2026/8/15</v>
      </c>
      <c r="BK1846">
        <f t="shared" si="939"/>
        <v>2.4039999999999999</v>
      </c>
      <c r="BL1846">
        <f t="shared" si="940"/>
        <v>-0.90399999999999991</v>
      </c>
      <c r="BM1846" s="43">
        <f t="shared" si="957"/>
        <v>43692</v>
      </c>
      <c r="BN1846" s="43">
        <f t="shared" si="941"/>
        <v>43830</v>
      </c>
      <c r="BO1846" s="45">
        <f t="shared" si="958"/>
        <v>0.21546961325966851</v>
      </c>
      <c r="BP1846" s="45">
        <f t="shared" si="959"/>
        <v>1.3127298872322712</v>
      </c>
      <c r="BQ1846" s="47">
        <f t="shared" si="960"/>
        <v>93.784790047195244</v>
      </c>
      <c r="BR1846" s="47">
        <f t="shared" si="961"/>
        <v>121.27883582554495</v>
      </c>
    </row>
    <row r="1847" spans="6:70" x14ac:dyDescent="0.25">
      <c r="F1847" s="2">
        <v>43615</v>
      </c>
      <c r="G1847">
        <v>2.3644799999999999</v>
      </c>
      <c r="H1847" s="43">
        <v>43650</v>
      </c>
      <c r="I1847">
        <v>1.8319000000000001</v>
      </c>
      <c r="L1847" s="2">
        <v>43560</v>
      </c>
      <c r="M1847" t="str">
        <v>9128286A</v>
      </c>
      <c r="N1847">
        <v>0.75800000000000001</v>
      </c>
      <c r="O1847">
        <v>2.4357099999999998</v>
      </c>
      <c r="P1847">
        <v>0.82050000000000001</v>
      </c>
      <c r="Q1847">
        <v>123.59375</v>
      </c>
      <c r="R1847">
        <f>VLOOKUP(M1847,工作表1!$A$3:$B$1000,2,FALSE)</f>
        <v>2.625</v>
      </c>
      <c r="S1847" t="str">
        <f>VLOOKUP(M1847,工作表1!$A$3:$C$1000,3,FALSE)</f>
        <v>2026/1/31</v>
      </c>
      <c r="T1847">
        <f t="shared" si="931"/>
        <v>2.4039999999999999</v>
      </c>
      <c r="U1847">
        <f t="shared" si="930"/>
        <v>0.22100000000000009</v>
      </c>
      <c r="V1847" s="43">
        <f t="shared" si="942"/>
        <v>43677</v>
      </c>
      <c r="W1847" s="43">
        <f t="shared" si="932"/>
        <v>43644</v>
      </c>
      <c r="X1847" s="45">
        <f t="shared" si="943"/>
        <v>0.4858425414364641</v>
      </c>
      <c r="Y1847" s="45">
        <f t="shared" si="944"/>
        <v>1.0683767880118067</v>
      </c>
      <c r="Z1847" s="47">
        <f t="shared" si="945"/>
        <v>101.40523238934836</v>
      </c>
      <c r="AA1847" s="47">
        <f t="shared" si="946"/>
        <v>123.02460451649812</v>
      </c>
      <c r="AB1847" s="45">
        <f t="shared" si="947"/>
        <v>2.3942000000000001</v>
      </c>
      <c r="AC1847" s="2" t="str">
        <f t="shared" si="933"/>
        <v>TY1</v>
      </c>
      <c r="AD1847">
        <f t="shared" si="934"/>
        <v>123.59375</v>
      </c>
      <c r="AE1847">
        <f t="shared" si="935"/>
        <v>123.828125</v>
      </c>
      <c r="AF1847" s="49">
        <f t="shared" si="962"/>
        <v>-0.234375</v>
      </c>
      <c r="AG1847" s="3">
        <f t="shared" si="948"/>
        <v>123.02460451649812</v>
      </c>
      <c r="AH1847">
        <f t="shared" si="949"/>
        <v>122.43567233767999</v>
      </c>
      <c r="AI1847" s="51">
        <f t="shared" si="950"/>
        <v>0.58893217881812632</v>
      </c>
      <c r="AJ1847" s="52">
        <f t="shared" si="951"/>
        <v>0.82330717881812632</v>
      </c>
      <c r="AK1847" s="2">
        <v>43560</v>
      </c>
      <c r="AL1847" t="str">
        <v>9128286L</v>
      </c>
      <c r="AM1847">
        <v>1.8355999999999999</v>
      </c>
      <c r="AN1847">
        <v>2.4199199999999998</v>
      </c>
      <c r="AO1847">
        <v>0.80059999999999998</v>
      </c>
      <c r="AP1847">
        <v>123.828125</v>
      </c>
      <c r="AQ1847">
        <f>VLOOKUP(AL1847,工作表1!$F$3:$G$1000,2,FALSE)</f>
        <v>2.25</v>
      </c>
      <c r="AR1847" t="str">
        <f>VLOOKUP(AL1847,工作表1!$F$3:$H$1000,3,FALSE)</f>
        <v>2026/3/31</v>
      </c>
      <c r="AS1847">
        <f t="shared" si="936"/>
        <v>2.4039999999999999</v>
      </c>
      <c r="AT1847">
        <f t="shared" si="937"/>
        <v>-0.15399999999999991</v>
      </c>
      <c r="AU1847" s="43">
        <f t="shared" si="952"/>
        <v>43738</v>
      </c>
      <c r="AV1847" s="43">
        <f t="shared" si="938"/>
        <v>43738</v>
      </c>
      <c r="AW1847" s="45">
        <f t="shared" si="953"/>
        <v>4.9180327868852458E-2</v>
      </c>
      <c r="AX1847" s="45">
        <f t="shared" si="954"/>
        <v>1.1279474511565237</v>
      </c>
      <c r="AY1847" s="47">
        <f t="shared" si="955"/>
        <v>99.023484052846456</v>
      </c>
      <c r="AZ1847" s="47">
        <f t="shared" si="956"/>
        <v>122.43567233767999</v>
      </c>
      <c r="BA1847" s="43"/>
      <c r="BC1847" s="2">
        <v>43559</v>
      </c>
      <c r="BD1847" t="str">
        <v>9128282A</v>
      </c>
      <c r="BE1847">
        <v>7.0130999999999997</v>
      </c>
      <c r="BF1847">
        <v>2.1827100000000002</v>
      </c>
      <c r="BG1847">
        <v>0.76070000000000004</v>
      </c>
      <c r="BH1847">
        <v>123.796875</v>
      </c>
      <c r="BI1847">
        <f>VLOOKUP(BD1847,工作表1!$K$3:$L$1000,2,FALSE)</f>
        <v>1.5</v>
      </c>
      <c r="BJ1847" t="str">
        <f>VLOOKUP(BD1847,工作表1!$K$3:$M$1000,3,FALSE)</f>
        <v>2026/8/15</v>
      </c>
      <c r="BK1847">
        <f t="shared" si="939"/>
        <v>2.403</v>
      </c>
      <c r="BL1847">
        <f t="shared" si="940"/>
        <v>-0.90300000000000002</v>
      </c>
      <c r="BM1847" s="43">
        <f t="shared" si="957"/>
        <v>43692</v>
      </c>
      <c r="BN1847" s="43">
        <f t="shared" si="941"/>
        <v>43830</v>
      </c>
      <c r="BO1847" s="45">
        <f t="shared" si="958"/>
        <v>0.20303867403314915</v>
      </c>
      <c r="BP1847" s="45">
        <f t="shared" si="959"/>
        <v>1.3126277151290395</v>
      </c>
      <c r="BQ1847" s="47">
        <f t="shared" si="960"/>
        <v>93.732722113469521</v>
      </c>
      <c r="BR1847" s="47">
        <f t="shared" si="961"/>
        <v>121.18683340116213</v>
      </c>
    </row>
    <row r="1848" spans="6:70" x14ac:dyDescent="0.25">
      <c r="F1848" s="2">
        <v>43614</v>
      </c>
      <c r="G1848">
        <v>2.37</v>
      </c>
      <c r="H1848" s="43">
        <v>43649</v>
      </c>
      <c r="I1848">
        <v>1.8319000000000001</v>
      </c>
      <c r="L1848" s="2">
        <v>43559</v>
      </c>
      <c r="M1848" t="str">
        <v>9128286A</v>
      </c>
      <c r="N1848">
        <v>0.13489999999999999</v>
      </c>
      <c r="O1848">
        <v>2.4772599999999998</v>
      </c>
      <c r="P1848">
        <v>0.82050000000000001</v>
      </c>
      <c r="Q1848">
        <v>123.546875</v>
      </c>
      <c r="R1848">
        <f>VLOOKUP(M1848,工作表1!$A$3:$B$1000,2,FALSE)</f>
        <v>2.625</v>
      </c>
      <c r="S1848" t="str">
        <f>VLOOKUP(M1848,工作表1!$A$3:$C$1000,3,FALSE)</f>
        <v>2026/1/31</v>
      </c>
      <c r="T1848">
        <f t="shared" si="931"/>
        <v>2.403</v>
      </c>
      <c r="U1848">
        <f t="shared" si="930"/>
        <v>0.22199999999999998</v>
      </c>
      <c r="V1848" s="43">
        <f t="shared" si="942"/>
        <v>43677</v>
      </c>
      <c r="W1848" s="43">
        <f t="shared" si="932"/>
        <v>43644</v>
      </c>
      <c r="X1848" s="45">
        <f t="shared" si="943"/>
        <v>0.46408839779005523</v>
      </c>
      <c r="Y1848" s="45">
        <f t="shared" si="944"/>
        <v>1.0681979868311511</v>
      </c>
      <c r="Z1848" s="47">
        <f t="shared" si="945"/>
        <v>101.37166682386571</v>
      </c>
      <c r="AA1848" s="47">
        <f t="shared" si="946"/>
        <v>122.96248725955934</v>
      </c>
      <c r="AB1848" s="45">
        <f t="shared" si="947"/>
        <v>2.4087999999999998</v>
      </c>
      <c r="AC1848" s="2" t="str">
        <f t="shared" si="933"/>
        <v>TY1</v>
      </c>
      <c r="AD1848">
        <f t="shared" si="934"/>
        <v>123.546875</v>
      </c>
      <c r="AE1848">
        <f t="shared" si="935"/>
        <v>123.796875</v>
      </c>
      <c r="AF1848" s="49">
        <f t="shared" si="962"/>
        <v>-0.25</v>
      </c>
      <c r="AG1848" s="3">
        <f t="shared" si="948"/>
        <v>122.96248725955934</v>
      </c>
      <c r="AH1848">
        <f t="shared" si="949"/>
        <v>122.37122965560444</v>
      </c>
      <c r="AI1848" s="51">
        <f t="shared" si="950"/>
        <v>0.5912576039549009</v>
      </c>
      <c r="AJ1848" s="52">
        <f t="shared" si="951"/>
        <v>0.8412576039549009</v>
      </c>
      <c r="AK1848" s="2">
        <v>43559</v>
      </c>
      <c r="AL1848" t="str">
        <v>9128286L</v>
      </c>
      <c r="AM1848">
        <v>0.49990000000000001</v>
      </c>
      <c r="AN1848">
        <v>2.4630999999999998</v>
      </c>
      <c r="AO1848">
        <v>0.80059999999999998</v>
      </c>
      <c r="AP1848">
        <v>123.796875</v>
      </c>
      <c r="AQ1848">
        <f>VLOOKUP(AL1848,工作表1!$F$3:$G$1000,2,FALSE)</f>
        <v>2.25</v>
      </c>
      <c r="AR1848" t="str">
        <f>VLOOKUP(AL1848,工作表1!$F$3:$H$1000,3,FALSE)</f>
        <v>2026/3/31</v>
      </c>
      <c r="AS1848">
        <f t="shared" si="936"/>
        <v>2.403</v>
      </c>
      <c r="AT1848">
        <f t="shared" si="937"/>
        <v>-0.15300000000000002</v>
      </c>
      <c r="AU1848" s="43">
        <f t="shared" si="952"/>
        <v>43738</v>
      </c>
      <c r="AV1848" s="43">
        <f t="shared" si="938"/>
        <v>43738</v>
      </c>
      <c r="AW1848" s="45">
        <f t="shared" si="953"/>
        <v>3.0737704918032786E-2</v>
      </c>
      <c r="AX1848" s="45">
        <f t="shared" si="954"/>
        <v>1.1279979788906356</v>
      </c>
      <c r="AY1848" s="47">
        <f t="shared" si="955"/>
        <v>98.989553996523497</v>
      </c>
      <c r="AZ1848" s="47">
        <f t="shared" si="956"/>
        <v>122.37122965560444</v>
      </c>
      <c r="BA1848" s="43"/>
      <c r="BC1848" s="2">
        <v>43558</v>
      </c>
      <c r="BD1848" t="str">
        <v>9128282A</v>
      </c>
      <c r="BE1848">
        <v>7.0797999999999996</v>
      </c>
      <c r="BF1848">
        <v>2.1807300000000001</v>
      </c>
      <c r="BG1848">
        <v>0.76070000000000004</v>
      </c>
      <c r="BH1848">
        <v>123.734375</v>
      </c>
      <c r="BI1848">
        <f>VLOOKUP(BD1848,工作表1!$K$3:$L$1000,2,FALSE)</f>
        <v>1.5</v>
      </c>
      <c r="BJ1848" t="str">
        <f>VLOOKUP(BD1848,工作表1!$K$3:$M$1000,3,FALSE)</f>
        <v>2026/8/15</v>
      </c>
      <c r="BK1848">
        <f t="shared" si="939"/>
        <v>2.4031500000000001</v>
      </c>
      <c r="BL1848">
        <f t="shared" si="940"/>
        <v>-0.90315000000000012</v>
      </c>
      <c r="BM1848" s="43">
        <f t="shared" si="957"/>
        <v>43692</v>
      </c>
      <c r="BN1848" s="43">
        <f t="shared" si="941"/>
        <v>43830</v>
      </c>
      <c r="BO1848" s="45">
        <f t="shared" si="958"/>
        <v>0.19889502762430938</v>
      </c>
      <c r="BP1848" s="45">
        <f t="shared" si="959"/>
        <v>1.3125936577612956</v>
      </c>
      <c r="BQ1848" s="47">
        <f t="shared" si="960"/>
        <v>93.68584670691277</v>
      </c>
      <c r="BR1848" s="47">
        <f t="shared" si="961"/>
        <v>121.11783374579826</v>
      </c>
    </row>
    <row r="1849" spans="6:70" x14ac:dyDescent="0.25">
      <c r="F1849" s="2">
        <v>43613</v>
      </c>
      <c r="G1849">
        <v>2.3719999999999999</v>
      </c>
      <c r="H1849" s="43">
        <v>43648</v>
      </c>
      <c r="I1849">
        <v>1.8463000000000001</v>
      </c>
      <c r="L1849" s="2">
        <v>43558</v>
      </c>
      <c r="M1849" t="str">
        <v>9128286A</v>
      </c>
      <c r="N1849">
        <v>-0.14760000000000001</v>
      </c>
      <c r="O1849">
        <v>2.5141900000000001</v>
      </c>
      <c r="P1849">
        <v>0.82050000000000001</v>
      </c>
      <c r="Q1849">
        <v>123.5</v>
      </c>
      <c r="R1849">
        <f>VLOOKUP(M1849,工作表1!$A$3:$B$1000,2,FALSE)</f>
        <v>2.625</v>
      </c>
      <c r="S1849" t="str">
        <f>VLOOKUP(M1849,工作表1!$A$3:$C$1000,3,FALSE)</f>
        <v>2026/1/31</v>
      </c>
      <c r="T1849">
        <f t="shared" si="931"/>
        <v>2.4031500000000001</v>
      </c>
      <c r="U1849">
        <f t="shared" si="930"/>
        <v>0.22184999999999988</v>
      </c>
      <c r="V1849" s="43">
        <f t="shared" si="942"/>
        <v>43677</v>
      </c>
      <c r="W1849" s="43">
        <f t="shared" si="932"/>
        <v>43644</v>
      </c>
      <c r="X1849" s="45">
        <f t="shared" si="943"/>
        <v>0.45683701657458564</v>
      </c>
      <c r="Y1849" s="45">
        <f t="shared" si="944"/>
        <v>1.0681383864375993</v>
      </c>
      <c r="Z1849" s="47">
        <f t="shared" si="945"/>
        <v>101.32463132430048</v>
      </c>
      <c r="AA1849" s="47">
        <f t="shared" si="946"/>
        <v>122.89822689290027</v>
      </c>
      <c r="AB1849" s="45">
        <f t="shared" si="947"/>
        <v>2.4209999999999998</v>
      </c>
      <c r="AC1849" s="2" t="str">
        <f t="shared" si="933"/>
        <v>TY1</v>
      </c>
      <c r="AD1849">
        <f t="shared" si="934"/>
        <v>123.5</v>
      </c>
      <c r="AE1849">
        <f t="shared" si="935"/>
        <v>123.734375</v>
      </c>
      <c r="AF1849" s="49">
        <f t="shared" si="962"/>
        <v>-0.234375</v>
      </c>
      <c r="AG1849" s="3">
        <f t="shared" si="948"/>
        <v>122.89822689290027</v>
      </c>
      <c r="AH1849">
        <f t="shared" si="949"/>
        <v>122.30570548354265</v>
      </c>
      <c r="AI1849" s="51">
        <f t="shared" si="950"/>
        <v>0.59252140935761588</v>
      </c>
      <c r="AJ1849" s="52">
        <f t="shared" si="951"/>
        <v>0.82689640935761588</v>
      </c>
      <c r="AK1849" s="2">
        <v>43558</v>
      </c>
      <c r="AL1849" t="str">
        <v>9128286L</v>
      </c>
      <c r="AM1849">
        <v>0.60309999999999997</v>
      </c>
      <c r="AN1849">
        <v>2.4567000000000001</v>
      </c>
      <c r="AO1849">
        <v>0.80059999999999998</v>
      </c>
      <c r="AP1849">
        <v>123.734375</v>
      </c>
      <c r="AQ1849">
        <f>VLOOKUP(AL1849,工作表1!$F$3:$G$1000,2,FALSE)</f>
        <v>2.25</v>
      </c>
      <c r="AR1849" t="str">
        <f>VLOOKUP(AL1849,工作表1!$F$3:$H$1000,3,FALSE)</f>
        <v>2026/3/31</v>
      </c>
      <c r="AS1849">
        <f t="shared" si="936"/>
        <v>2.4031500000000001</v>
      </c>
      <c r="AT1849">
        <f t="shared" si="937"/>
        <v>-0.15315000000000012</v>
      </c>
      <c r="AU1849" s="43">
        <f t="shared" si="952"/>
        <v>43738</v>
      </c>
      <c r="AV1849" s="43">
        <f t="shared" si="938"/>
        <v>43738</v>
      </c>
      <c r="AW1849" s="45">
        <f t="shared" si="953"/>
        <v>2.4590163934426229E-2</v>
      </c>
      <c r="AX1849" s="45">
        <f t="shared" si="954"/>
        <v>1.1280148214686727</v>
      </c>
      <c r="AY1849" s="47">
        <f t="shared" si="955"/>
        <v>98.942746308982692</v>
      </c>
      <c r="AZ1849" s="47">
        <f t="shared" si="956"/>
        <v>122.30570548354265</v>
      </c>
      <c r="BA1849" s="43"/>
      <c r="BC1849" s="2">
        <v>43557</v>
      </c>
      <c r="BD1849" t="str">
        <v>9128282A</v>
      </c>
      <c r="BE1849">
        <v>11.1113</v>
      </c>
      <c r="BF1849">
        <v>2.1108099999999999</v>
      </c>
      <c r="BG1849">
        <v>0.76070000000000004</v>
      </c>
      <c r="BH1849">
        <v>123.984375</v>
      </c>
      <c r="BI1849">
        <f>VLOOKUP(BD1849,工作表1!$K$3:$L$1000,2,FALSE)</f>
        <v>1.5</v>
      </c>
      <c r="BJ1849" t="str">
        <f>VLOOKUP(BD1849,工作表1!$K$3:$M$1000,3,FALSE)</f>
        <v>2026/8/15</v>
      </c>
      <c r="BK1849">
        <f t="shared" si="939"/>
        <v>2.4</v>
      </c>
      <c r="BL1849">
        <f t="shared" si="940"/>
        <v>-0.89999999999999991</v>
      </c>
      <c r="BM1849" s="43">
        <f t="shared" si="957"/>
        <v>43692</v>
      </c>
      <c r="BN1849" s="43">
        <f t="shared" si="941"/>
        <v>43830</v>
      </c>
      <c r="BO1849" s="45">
        <f t="shared" si="958"/>
        <v>0.19475138121546962</v>
      </c>
      <c r="BP1849" s="45">
        <f t="shared" si="959"/>
        <v>1.3125596003935518</v>
      </c>
      <c r="BQ1849" s="47">
        <f t="shared" si="960"/>
        <v>93.920700193983421</v>
      </c>
      <c r="BR1849" s="47">
        <f t="shared" si="961"/>
        <v>121.41591229948844</v>
      </c>
    </row>
    <row r="1850" spans="6:70" x14ac:dyDescent="0.25">
      <c r="F1850" s="2">
        <v>43612</v>
      </c>
      <c r="G1850">
        <v>2.3740000000000001</v>
      </c>
      <c r="H1850" s="43">
        <v>43647</v>
      </c>
      <c r="I1850">
        <v>1.8966000000000001</v>
      </c>
      <c r="L1850" s="2">
        <v>43557</v>
      </c>
      <c r="M1850" t="str">
        <v>9128286A</v>
      </c>
      <c r="N1850">
        <v>0.7379</v>
      </c>
      <c r="O1850">
        <v>2.5063800000000001</v>
      </c>
      <c r="P1850">
        <v>0.82050000000000001</v>
      </c>
      <c r="Q1850">
        <v>123.765625</v>
      </c>
      <c r="R1850">
        <f>VLOOKUP(M1850,工作表1!$A$3:$B$1000,2,FALSE)</f>
        <v>2.625</v>
      </c>
      <c r="S1850" t="str">
        <f>VLOOKUP(M1850,工作表1!$A$3:$C$1000,3,FALSE)</f>
        <v>2026/1/31</v>
      </c>
      <c r="T1850">
        <f t="shared" si="931"/>
        <v>2.4</v>
      </c>
      <c r="U1850">
        <f t="shared" si="930"/>
        <v>0.22500000000000009</v>
      </c>
      <c r="V1850" s="43">
        <f t="shared" si="942"/>
        <v>43677</v>
      </c>
      <c r="W1850" s="43">
        <f t="shared" si="932"/>
        <v>43644</v>
      </c>
      <c r="X1850" s="45">
        <f t="shared" si="943"/>
        <v>0.44958563535911605</v>
      </c>
      <c r="Y1850" s="45">
        <f t="shared" si="944"/>
        <v>1.0680787860440475</v>
      </c>
      <c r="Z1850" s="47">
        <f t="shared" si="945"/>
        <v>101.54330792227279</v>
      </c>
      <c r="AA1850" s="47">
        <f t="shared" si="946"/>
        <v>123.15684842451975</v>
      </c>
      <c r="AB1850" s="45">
        <f t="shared" si="947"/>
        <v>2.3744000000000001</v>
      </c>
      <c r="AC1850" s="2" t="str">
        <f t="shared" si="933"/>
        <v>TY1</v>
      </c>
      <c r="AD1850">
        <f t="shared" si="934"/>
        <v>123.765625</v>
      </c>
      <c r="AE1850">
        <f t="shared" si="935"/>
        <v>123.984375</v>
      </c>
      <c r="AF1850" s="49">
        <f t="shared" si="962"/>
        <v>-0.21875</v>
      </c>
      <c r="AG1850" s="3">
        <f t="shared" si="948"/>
        <v>123.15684842451975</v>
      </c>
      <c r="AH1850">
        <f t="shared" si="949"/>
        <v>122.58982267094557</v>
      </c>
      <c r="AI1850" s="51">
        <f t="shared" si="950"/>
        <v>0.56702575357418539</v>
      </c>
      <c r="AJ1850" s="52">
        <f t="shared" si="951"/>
        <v>0.78577575357418539</v>
      </c>
      <c r="AK1850" s="2">
        <v>43557</v>
      </c>
      <c r="AL1850" t="str">
        <v>9128286L</v>
      </c>
      <c r="AM1850">
        <v>3.4946000000000002</v>
      </c>
      <c r="AN1850">
        <v>2.3808400000000001</v>
      </c>
      <c r="AO1850">
        <v>0.80059999999999998</v>
      </c>
      <c r="AP1850">
        <v>123.984375</v>
      </c>
      <c r="AQ1850">
        <f>VLOOKUP(AL1850,工作表1!$F$3:$G$1000,2,FALSE)</f>
        <v>2.25</v>
      </c>
      <c r="AR1850" t="str">
        <f>VLOOKUP(AL1850,工作表1!$F$3:$H$1000,3,FALSE)</f>
        <v>2026/3/31</v>
      </c>
      <c r="AS1850">
        <f t="shared" si="936"/>
        <v>2.4</v>
      </c>
      <c r="AT1850">
        <f t="shared" si="937"/>
        <v>-0.14999999999999991</v>
      </c>
      <c r="AU1850" s="43">
        <f t="shared" si="952"/>
        <v>43738</v>
      </c>
      <c r="AV1850" s="43">
        <f t="shared" si="938"/>
        <v>43738</v>
      </c>
      <c r="AW1850" s="45">
        <f t="shared" si="953"/>
        <v>1.8442622950819672E-2</v>
      </c>
      <c r="AX1850" s="45">
        <f t="shared" si="954"/>
        <v>1.1280316640467101</v>
      </c>
      <c r="AY1850" s="47">
        <f t="shared" si="955"/>
        <v>99.177510660495997</v>
      </c>
      <c r="AZ1850" s="47">
        <f t="shared" si="956"/>
        <v>122.58982267094557</v>
      </c>
      <c r="BA1850" s="43"/>
      <c r="BC1850" s="2">
        <v>43556</v>
      </c>
      <c r="BD1850" t="str">
        <v>9128282A</v>
      </c>
      <c r="BE1850">
        <v>7.6612</v>
      </c>
      <c r="BF1850">
        <v>2.1427299999999998</v>
      </c>
      <c r="BG1850">
        <v>0.76070000000000004</v>
      </c>
      <c r="BH1850">
        <v>123.828125</v>
      </c>
      <c r="BI1850">
        <f>VLOOKUP(BD1850,工作表1!$K$3:$L$1000,2,FALSE)</f>
        <v>1.5</v>
      </c>
      <c r="BJ1850" t="str">
        <f>VLOOKUP(BD1850,工作表1!$K$3:$M$1000,3,FALSE)</f>
        <v>2026/8/15</v>
      </c>
      <c r="BK1850">
        <f t="shared" si="939"/>
        <v>2.4020000000000001</v>
      </c>
      <c r="BL1850">
        <f t="shared" si="940"/>
        <v>-0.90200000000000014</v>
      </c>
      <c r="BM1850" s="43">
        <f t="shared" si="957"/>
        <v>43692</v>
      </c>
      <c r="BN1850" s="43">
        <f t="shared" si="941"/>
        <v>43830</v>
      </c>
      <c r="BO1850" s="45">
        <f t="shared" si="958"/>
        <v>0.19060773480662985</v>
      </c>
      <c r="BP1850" s="45">
        <f t="shared" si="959"/>
        <v>1.3125255430258078</v>
      </c>
      <c r="BQ1850" s="47">
        <f t="shared" si="960"/>
        <v>93.768851896737118</v>
      </c>
      <c r="BR1850" s="47">
        <f t="shared" si="961"/>
        <v>121.21075190530128</v>
      </c>
    </row>
    <row r="1851" spans="6:70" x14ac:dyDescent="0.25">
      <c r="F1851" s="2">
        <v>43609</v>
      </c>
      <c r="G1851">
        <v>2.375</v>
      </c>
      <c r="H1851" s="43">
        <v>43644</v>
      </c>
      <c r="I1851">
        <v>1.875</v>
      </c>
      <c r="L1851" s="2">
        <v>43556</v>
      </c>
      <c r="M1851" t="str">
        <v>9128286A</v>
      </c>
      <c r="N1851">
        <v>-0.1371</v>
      </c>
      <c r="O1851">
        <v>2.4973999999999998</v>
      </c>
      <c r="P1851">
        <v>0.82050000000000001</v>
      </c>
      <c r="Q1851">
        <v>123.609375</v>
      </c>
      <c r="R1851">
        <f>VLOOKUP(M1851,工作表1!$A$3:$B$1000,2,FALSE)</f>
        <v>2.625</v>
      </c>
      <c r="S1851" t="str">
        <f>VLOOKUP(M1851,工作表1!$A$3:$C$1000,3,FALSE)</f>
        <v>2026/1/31</v>
      </c>
      <c r="T1851">
        <f t="shared" si="931"/>
        <v>2.4020000000000001</v>
      </c>
      <c r="U1851">
        <f t="shared" si="930"/>
        <v>0.22299999999999986</v>
      </c>
      <c r="V1851" s="43">
        <f t="shared" si="942"/>
        <v>43677</v>
      </c>
      <c r="W1851" s="43">
        <f t="shared" si="932"/>
        <v>43644</v>
      </c>
      <c r="X1851" s="45">
        <f t="shared" si="943"/>
        <v>0.44233425414364647</v>
      </c>
      <c r="Y1851" s="45">
        <f t="shared" si="944"/>
        <v>1.0680191856504959</v>
      </c>
      <c r="Z1851" s="47">
        <f t="shared" si="945"/>
        <v>101.40423275520484</v>
      </c>
      <c r="AA1851" s="47">
        <f t="shared" si="946"/>
        <v>122.98094871091445</v>
      </c>
      <c r="AB1851" s="45">
        <f t="shared" si="947"/>
        <v>2.4037000000000002</v>
      </c>
      <c r="AC1851" s="2" t="str">
        <f t="shared" si="933"/>
        <v>TY1</v>
      </c>
      <c r="AD1851">
        <f t="shared" si="934"/>
        <v>123.609375</v>
      </c>
      <c r="AE1851">
        <f t="shared" si="935"/>
        <v>123.828125</v>
      </c>
      <c r="AF1851" s="49">
        <f t="shared" si="962"/>
        <v>-0.21875</v>
      </c>
      <c r="AG1851" s="3">
        <f t="shared" si="948"/>
        <v>122.98094871091445</v>
      </c>
      <c r="AH1851">
        <f t="shared" si="949"/>
        <v>122.39174889853383</v>
      </c>
      <c r="AI1851" s="51">
        <f t="shared" si="950"/>
        <v>0.58919981238061325</v>
      </c>
      <c r="AJ1851" s="52">
        <f t="shared" si="951"/>
        <v>0.80794981238061325</v>
      </c>
      <c r="AK1851" s="2">
        <v>43556</v>
      </c>
      <c r="AL1851" t="str">
        <v>9128286L</v>
      </c>
      <c r="AM1851">
        <v>1.0418000000000001</v>
      </c>
      <c r="AN1851">
        <v>2.4146299999999998</v>
      </c>
      <c r="AO1851">
        <v>0.80059999999999998</v>
      </c>
      <c r="AP1851">
        <v>123.828125</v>
      </c>
      <c r="AQ1851">
        <f>VLOOKUP(AL1851,工作表1!$F$3:$G$1000,2,FALSE)</f>
        <v>2.25</v>
      </c>
      <c r="AR1851" t="str">
        <f>VLOOKUP(AL1851,工作表1!$F$3:$H$1000,3,FALSE)</f>
        <v>2026/3/31</v>
      </c>
      <c r="AS1851">
        <f t="shared" si="936"/>
        <v>2.4020000000000001</v>
      </c>
      <c r="AT1851">
        <f t="shared" si="937"/>
        <v>-0.15200000000000014</v>
      </c>
      <c r="AU1851" s="43">
        <f t="shared" si="952"/>
        <v>43738</v>
      </c>
      <c r="AV1851" s="43">
        <f t="shared" si="938"/>
        <v>43738</v>
      </c>
      <c r="AW1851" s="45">
        <f t="shared" si="953"/>
        <v>1.2295081967213115E-2</v>
      </c>
      <c r="AX1851" s="45">
        <f t="shared" si="954"/>
        <v>1.1280485066247474</v>
      </c>
      <c r="AY1851" s="47">
        <f t="shared" si="955"/>
        <v>99.023661124026148</v>
      </c>
      <c r="AZ1851" s="47">
        <f t="shared" si="956"/>
        <v>122.39174889853383</v>
      </c>
      <c r="BA1851" s="43"/>
      <c r="BC1851" s="2">
        <v>43553</v>
      </c>
      <c r="BD1851" t="str">
        <v>9128282A</v>
      </c>
      <c r="BE1851">
        <v>11.5039</v>
      </c>
      <c r="BF1851">
        <v>2.0342500000000001</v>
      </c>
      <c r="BG1851">
        <v>0.76070000000000004</v>
      </c>
      <c r="BH1851">
        <v>124.4375</v>
      </c>
      <c r="BI1851">
        <f>VLOOKUP(BD1851,工作表1!$K$3:$L$1000,2,FALSE)</f>
        <v>1.5</v>
      </c>
      <c r="BJ1851" t="str">
        <f>VLOOKUP(BD1851,工作表1!$K$3:$M$1000,3,FALSE)</f>
        <v>2026/8/15</v>
      </c>
      <c r="BK1851">
        <f t="shared" si="939"/>
        <v>2.3959999999999999</v>
      </c>
      <c r="BL1851">
        <f t="shared" si="940"/>
        <v>-0.89599999999999991</v>
      </c>
      <c r="BM1851" s="43">
        <f t="shared" si="957"/>
        <v>43692</v>
      </c>
      <c r="BN1851" s="43">
        <f t="shared" si="941"/>
        <v>43830</v>
      </c>
      <c r="BO1851" s="45">
        <f t="shared" si="958"/>
        <v>0.18646408839779005</v>
      </c>
      <c r="BP1851" s="45">
        <f t="shared" si="959"/>
        <v>1.3124914856580641</v>
      </c>
      <c r="BQ1851" s="47">
        <f t="shared" si="960"/>
        <v>94.301331429127941</v>
      </c>
      <c r="BR1851" s="47">
        <f t="shared" si="961"/>
        <v>121.89720456732465</v>
      </c>
    </row>
    <row r="1852" spans="6:70" x14ac:dyDescent="0.25">
      <c r="F1852" s="2">
        <v>43608</v>
      </c>
      <c r="G1852">
        <v>2.37</v>
      </c>
      <c r="H1852" s="43">
        <v>43643</v>
      </c>
      <c r="I1852">
        <v>1.8807</v>
      </c>
      <c r="L1852" s="2">
        <v>43553</v>
      </c>
      <c r="M1852" t="str">
        <v>9128286A</v>
      </c>
      <c r="N1852">
        <v>0.39910000000000001</v>
      </c>
      <c r="O1852">
        <v>2.4861599999999999</v>
      </c>
      <c r="P1852">
        <v>0.82050000000000001</v>
      </c>
      <c r="Q1852">
        <v>124.21875</v>
      </c>
      <c r="R1852">
        <f>VLOOKUP(M1852,工作表1!$A$3:$B$1000,2,FALSE)</f>
        <v>2.625</v>
      </c>
      <c r="S1852" t="str">
        <f>VLOOKUP(M1852,工作表1!$A$3:$C$1000,3,FALSE)</f>
        <v>2026/1/31</v>
      </c>
      <c r="T1852">
        <f t="shared" si="931"/>
        <v>2.3959999999999999</v>
      </c>
      <c r="U1852">
        <f t="shared" si="930"/>
        <v>0.22900000000000009</v>
      </c>
      <c r="V1852" s="43">
        <f t="shared" si="942"/>
        <v>43677</v>
      </c>
      <c r="W1852" s="43">
        <f t="shared" si="932"/>
        <v>43644</v>
      </c>
      <c r="X1852" s="45">
        <f t="shared" si="943"/>
        <v>0.43508287292817677</v>
      </c>
      <c r="Y1852" s="45">
        <f t="shared" si="944"/>
        <v>1.0679595852569439</v>
      </c>
      <c r="Z1852" s="47">
        <f t="shared" si="945"/>
        <v>101.90414674516562</v>
      </c>
      <c r="AA1852" s="47">
        <f t="shared" si="946"/>
        <v>123.58145937218332</v>
      </c>
      <c r="AB1852" s="45">
        <f t="shared" si="947"/>
        <v>2.3132000000000001</v>
      </c>
      <c r="AC1852" s="2" t="str">
        <f t="shared" si="933"/>
        <v>TY2</v>
      </c>
      <c r="AD1852">
        <f t="shared" si="934"/>
        <v>124.4375</v>
      </c>
      <c r="AE1852">
        <f t="shared" si="935"/>
        <v>124.71875</v>
      </c>
      <c r="AF1852" s="49">
        <f t="shared" si="962"/>
        <v>-0.28125</v>
      </c>
      <c r="AG1852" s="3">
        <f t="shared" si="948"/>
        <v>123.02560143683914</v>
      </c>
      <c r="AH1852">
        <f t="shared" si="949"/>
        <v>122.13132827749735</v>
      </c>
      <c r="AI1852" s="51">
        <f t="shared" si="950"/>
        <v>0.89427315934179319</v>
      </c>
      <c r="AJ1852" s="52">
        <f t="shared" si="951"/>
        <v>1.1755231593417932</v>
      </c>
      <c r="AK1852" s="2">
        <v>43553</v>
      </c>
      <c r="AL1852" t="str">
        <v>9128286L</v>
      </c>
      <c r="AM1852">
        <v>3.0573999999999999</v>
      </c>
      <c r="AN1852">
        <v>2.34619</v>
      </c>
      <c r="AO1852">
        <v>0.80059999999999998</v>
      </c>
      <c r="AP1852">
        <v>124.4375</v>
      </c>
      <c r="AQ1852">
        <f>VLOOKUP(AL1852,工作表1!$F$3:$G$1000,2,FALSE)</f>
        <v>2.25</v>
      </c>
      <c r="AR1852" t="str">
        <f>VLOOKUP(AL1852,工作表1!$F$3:$H$1000,3,FALSE)</f>
        <v>2026/3/31</v>
      </c>
      <c r="AS1852">
        <f t="shared" si="936"/>
        <v>2.3959999999999999</v>
      </c>
      <c r="AT1852">
        <f t="shared" si="937"/>
        <v>-0.14599999999999991</v>
      </c>
      <c r="AU1852" s="43">
        <f t="shared" si="952"/>
        <v>43738</v>
      </c>
      <c r="AV1852" s="43">
        <f t="shared" si="938"/>
        <v>43738</v>
      </c>
      <c r="AW1852" s="45">
        <f t="shared" si="953"/>
        <v>6.1475409836065573E-3</v>
      </c>
      <c r="AX1852" s="45">
        <f t="shared" si="954"/>
        <v>1.1280653492027846</v>
      </c>
      <c r="AY1852" s="47">
        <f t="shared" si="955"/>
        <v>99.539885125249697</v>
      </c>
      <c r="AZ1852" s="47">
        <f t="shared" si="956"/>
        <v>123.02560143683914</v>
      </c>
      <c r="BA1852" s="43"/>
      <c r="BC1852" s="2">
        <v>43552</v>
      </c>
      <c r="BD1852" t="str">
        <v>9128282A</v>
      </c>
      <c r="BE1852">
        <v>11.007099999999999</v>
      </c>
      <c r="BF1852">
        <v>2.06202</v>
      </c>
      <c r="BG1852">
        <v>0.76070000000000004</v>
      </c>
      <c r="BH1852">
        <v>124.71875</v>
      </c>
      <c r="BI1852">
        <f>VLOOKUP(BD1852,工作表1!$K$3:$L$1000,2,FALSE)</f>
        <v>1.5</v>
      </c>
      <c r="BJ1852" t="str">
        <f>VLOOKUP(BD1852,工作表1!$K$3:$M$1000,3,FALSE)</f>
        <v>2026/8/15</v>
      </c>
      <c r="BK1852">
        <f t="shared" si="939"/>
        <v>2.3929999999999998</v>
      </c>
      <c r="BL1852">
        <f t="shared" si="940"/>
        <v>-0.89299999999999979</v>
      </c>
      <c r="BM1852" s="43">
        <f t="shared" si="957"/>
        <v>43692</v>
      </c>
      <c r="BN1852" s="43">
        <f t="shared" si="941"/>
        <v>43830</v>
      </c>
      <c r="BO1852" s="45">
        <f t="shared" si="958"/>
        <v>0.17403314917127072</v>
      </c>
      <c r="BP1852" s="45">
        <f t="shared" si="959"/>
        <v>1.3123893135548323</v>
      </c>
      <c r="BQ1852" s="47">
        <f t="shared" si="960"/>
        <v>94.498972645958602</v>
      </c>
      <c r="BR1852" s="47">
        <f t="shared" si="961"/>
        <v>122.13132827749735</v>
      </c>
    </row>
    <row r="1853" spans="6:70" x14ac:dyDescent="0.25">
      <c r="F1853" s="2">
        <v>43607</v>
      </c>
      <c r="G1853">
        <v>2.3780000000000001</v>
      </c>
      <c r="H1853" s="43">
        <v>43642</v>
      </c>
      <c r="I1853">
        <v>1.9144000000000001</v>
      </c>
      <c r="L1853" s="2">
        <v>43552</v>
      </c>
      <c r="M1853" t="str">
        <v>9128285T</v>
      </c>
      <c r="N1853">
        <v>-0.40539999999999998</v>
      </c>
      <c r="O1853">
        <v>2.5847600000000002</v>
      </c>
      <c r="P1853">
        <v>0.82050000000000001</v>
      </c>
      <c r="Q1853">
        <v>124.5</v>
      </c>
      <c r="R1853">
        <f>VLOOKUP(M1853,工作表1!$A$3:$B$1000,2,FALSE)</f>
        <v>2.625</v>
      </c>
      <c r="S1853" t="str">
        <f>VLOOKUP(M1853,工作表1!$A$3:$C$1000,3,FALSE)</f>
        <v>2025/12/31</v>
      </c>
      <c r="T1853">
        <f t="shared" si="931"/>
        <v>2.3929999999999998</v>
      </c>
      <c r="U1853">
        <f t="shared" si="930"/>
        <v>0.23200000000000021</v>
      </c>
      <c r="V1853" s="43">
        <f t="shared" si="942"/>
        <v>43646</v>
      </c>
      <c r="W1853" s="43">
        <f t="shared" si="932"/>
        <v>43644</v>
      </c>
      <c r="X1853" s="45">
        <f t="shared" si="943"/>
        <v>0.63812154696132595</v>
      </c>
      <c r="Y1853" s="45">
        <f t="shared" si="944"/>
        <v>1.2925736017558465</v>
      </c>
      <c r="Z1853" s="47">
        <f t="shared" si="945"/>
        <v>102.12055190706883</v>
      </c>
      <c r="AA1853" s="47">
        <f t="shared" si="946"/>
        <v>123.82327759448793</v>
      </c>
      <c r="AB1853" s="45">
        <f t="shared" si="947"/>
        <v>2.2986</v>
      </c>
      <c r="AC1853" s="2" t="str">
        <f t="shared" si="933"/>
        <v>TY2</v>
      </c>
      <c r="AD1853">
        <f t="shared" si="934"/>
        <v>124.71875</v>
      </c>
      <c r="AE1853">
        <f t="shared" si="935"/>
        <v>124.90625</v>
      </c>
      <c r="AF1853" s="49">
        <f t="shared" si="962"/>
        <v>-0.1875</v>
      </c>
      <c r="AG1853" s="3">
        <f t="shared" si="948"/>
        <v>123.16475445892723</v>
      </c>
      <c r="AH1853">
        <f t="shared" si="949"/>
        <v>122.3268081739438</v>
      </c>
      <c r="AI1853" s="51">
        <f t="shared" si="950"/>
        <v>0.83794628498343116</v>
      </c>
      <c r="AJ1853" s="52">
        <f t="shared" si="951"/>
        <v>1.0254462849834312</v>
      </c>
      <c r="AK1853" s="2">
        <v>43552</v>
      </c>
      <c r="AL1853" t="str">
        <v>912828R3</v>
      </c>
      <c r="AM1853">
        <v>9.9177</v>
      </c>
      <c r="AN1853">
        <v>1.90507</v>
      </c>
      <c r="AO1853">
        <v>0.76739999999999997</v>
      </c>
      <c r="AP1853">
        <v>124.71875</v>
      </c>
      <c r="AQ1853">
        <f>VLOOKUP(AL1853,工作表1!$F$3:$G$1000,2,FALSE)</f>
        <v>1.625</v>
      </c>
      <c r="AR1853" t="str">
        <f>VLOOKUP(AL1853,工作表1!$F$3:$H$1000,3,FALSE)</f>
        <v>2026/5/15</v>
      </c>
      <c r="AS1853">
        <f t="shared" si="936"/>
        <v>2.3929999999999998</v>
      </c>
      <c r="AT1853">
        <f t="shared" si="937"/>
        <v>-0.76799999999999979</v>
      </c>
      <c r="AU1853" s="43">
        <f t="shared" si="952"/>
        <v>43600</v>
      </c>
      <c r="AV1853" s="43">
        <f t="shared" si="938"/>
        <v>43738</v>
      </c>
      <c r="AW1853" s="45">
        <f t="shared" si="953"/>
        <v>0.60151933701657456</v>
      </c>
      <c r="AX1853" s="45">
        <f t="shared" si="954"/>
        <v>1.4251494740028758</v>
      </c>
      <c r="AY1853" s="47">
        <f t="shared" si="955"/>
        <v>95.580997830532667</v>
      </c>
      <c r="AZ1853" s="47">
        <f t="shared" si="956"/>
        <v>123.16475445892723</v>
      </c>
      <c r="BA1853" s="43"/>
      <c r="BC1853" s="2">
        <v>43551</v>
      </c>
      <c r="BD1853" t="str">
        <v>9128282A</v>
      </c>
      <c r="BE1853">
        <v>11.548999999999999</v>
      </c>
      <c r="BF1853">
        <v>2.0382799999999999</v>
      </c>
      <c r="BG1853">
        <v>0.76070000000000004</v>
      </c>
      <c r="BH1853">
        <v>124.90625</v>
      </c>
      <c r="BI1853">
        <f>VLOOKUP(BD1853,工作表1!$K$3:$L$1000,2,FALSE)</f>
        <v>1.5</v>
      </c>
      <c r="BJ1853" t="str">
        <f>VLOOKUP(BD1853,工作表1!$K$3:$M$1000,3,FALSE)</f>
        <v>2026/8/15</v>
      </c>
      <c r="BK1853">
        <f t="shared" si="939"/>
        <v>2.3904999999999998</v>
      </c>
      <c r="BL1853">
        <f t="shared" si="940"/>
        <v>-0.89049999999999985</v>
      </c>
      <c r="BM1853" s="43">
        <f t="shared" si="957"/>
        <v>43692</v>
      </c>
      <c r="BN1853" s="43">
        <f t="shared" si="941"/>
        <v>43830</v>
      </c>
      <c r="BO1853" s="45">
        <f t="shared" si="958"/>
        <v>0.16988950276243095</v>
      </c>
      <c r="BP1853" s="45">
        <f t="shared" si="959"/>
        <v>1.3123552561870884</v>
      </c>
      <c r="BQ1853" s="47">
        <f t="shared" si="960"/>
        <v>94.655358084463955</v>
      </c>
      <c r="BR1853" s="47">
        <f t="shared" si="961"/>
        <v>122.3268081739438</v>
      </c>
    </row>
    <row r="1854" spans="6:70" x14ac:dyDescent="0.25">
      <c r="F1854" s="2">
        <v>43606</v>
      </c>
      <c r="G1854">
        <v>2.379</v>
      </c>
      <c r="H1854" s="43">
        <v>43641</v>
      </c>
      <c r="I1854">
        <v>1.845</v>
      </c>
      <c r="L1854" s="2">
        <v>43551</v>
      </c>
      <c r="M1854" t="str">
        <v>9128285T</v>
      </c>
      <c r="N1854">
        <v>-0.82389999999999997</v>
      </c>
      <c r="O1854">
        <v>2.6309</v>
      </c>
      <c r="P1854">
        <v>0.82050000000000001</v>
      </c>
      <c r="Q1854">
        <v>124.6875</v>
      </c>
      <c r="R1854">
        <f>VLOOKUP(M1854,工作表1!$A$3:$B$1000,2,FALSE)</f>
        <v>2.625</v>
      </c>
      <c r="S1854" t="str">
        <f>VLOOKUP(M1854,工作表1!$A$3:$C$1000,3,FALSE)</f>
        <v>2025/12/31</v>
      </c>
      <c r="T1854">
        <f t="shared" si="931"/>
        <v>2.3904999999999998</v>
      </c>
      <c r="U1854">
        <f t="shared" si="930"/>
        <v>0.23450000000000015</v>
      </c>
      <c r="V1854" s="43">
        <f t="shared" si="942"/>
        <v>43646</v>
      </c>
      <c r="W1854" s="43">
        <f t="shared" si="932"/>
        <v>43644</v>
      </c>
      <c r="X1854" s="45">
        <f t="shared" si="943"/>
        <v>0.6308701657458563</v>
      </c>
      <c r="Y1854" s="45">
        <f t="shared" si="944"/>
        <v>1.2925140013622947</v>
      </c>
      <c r="Z1854" s="47">
        <f t="shared" si="945"/>
        <v>102.26091503609898</v>
      </c>
      <c r="AA1854" s="47">
        <f t="shared" si="946"/>
        <v>123.98655719767902</v>
      </c>
      <c r="AB1854" s="45">
        <f t="shared" si="947"/>
        <v>2.2597</v>
      </c>
      <c r="AC1854" s="2" t="str">
        <f t="shared" si="933"/>
        <v>TY2</v>
      </c>
      <c r="AD1854">
        <f t="shared" si="934"/>
        <v>124.90625</v>
      </c>
      <c r="AE1854">
        <f t="shared" si="935"/>
        <v>124.609375</v>
      </c>
      <c r="AF1854" s="49">
        <f t="shared" si="962"/>
        <v>0.296875</v>
      </c>
      <c r="AG1854" s="3">
        <f t="shared" si="948"/>
        <v>123.3387354788986</v>
      </c>
      <c r="AH1854">
        <f t="shared" si="949"/>
        <v>122.02015189917113</v>
      </c>
      <c r="AI1854" s="51">
        <f t="shared" si="950"/>
        <v>1.3185835797274734</v>
      </c>
      <c r="AJ1854" s="52">
        <f t="shared" si="951"/>
        <v>1.0217085797274734</v>
      </c>
      <c r="AK1854" s="2">
        <v>43551</v>
      </c>
      <c r="AL1854" t="str">
        <v>912828R3</v>
      </c>
      <c r="AM1854">
        <v>9.8962000000000003</v>
      </c>
      <c r="AN1854">
        <v>1.9077299999999999</v>
      </c>
      <c r="AO1854">
        <v>0.76739999999999997</v>
      </c>
      <c r="AP1854">
        <v>124.90625</v>
      </c>
      <c r="AQ1854">
        <f>VLOOKUP(AL1854,工作表1!$F$3:$G$1000,2,FALSE)</f>
        <v>1.625</v>
      </c>
      <c r="AR1854" t="str">
        <f>VLOOKUP(AL1854,工作表1!$F$3:$H$1000,3,FALSE)</f>
        <v>2026/5/15</v>
      </c>
      <c r="AS1854">
        <f t="shared" si="936"/>
        <v>2.3904999999999998</v>
      </c>
      <c r="AT1854">
        <f t="shared" si="937"/>
        <v>-0.76549999999999985</v>
      </c>
      <c r="AU1854" s="43">
        <f t="shared" si="952"/>
        <v>43600</v>
      </c>
      <c r="AV1854" s="43">
        <f t="shared" si="938"/>
        <v>43738</v>
      </c>
      <c r="AW1854" s="45">
        <f t="shared" si="953"/>
        <v>0.59703038674033149</v>
      </c>
      <c r="AX1854" s="45">
        <f t="shared" si="954"/>
        <v>1.4251125785211536</v>
      </c>
      <c r="AY1854" s="47">
        <f t="shared" si="955"/>
        <v>95.72155585764834</v>
      </c>
      <c r="AZ1854" s="47">
        <f t="shared" si="956"/>
        <v>123.3387354788986</v>
      </c>
      <c r="BA1854" s="43"/>
      <c r="BC1854" s="2">
        <v>43550</v>
      </c>
      <c r="BD1854" t="str">
        <v>9128282A</v>
      </c>
      <c r="BE1854">
        <v>20.368099999999998</v>
      </c>
      <c r="BF1854">
        <v>2.0534400000000002</v>
      </c>
      <c r="BG1854">
        <v>0.76070000000000004</v>
      </c>
      <c r="BH1854">
        <v>124.609375</v>
      </c>
      <c r="BI1854">
        <f>VLOOKUP(BD1854,工作表1!$K$3:$L$1000,2,FALSE)</f>
        <v>1.5</v>
      </c>
      <c r="BJ1854" t="str">
        <f>VLOOKUP(BD1854,工作表1!$K$3:$M$1000,3,FALSE)</f>
        <v>2026/8/15</v>
      </c>
      <c r="BK1854">
        <f t="shared" si="939"/>
        <v>2.3995000000000002</v>
      </c>
      <c r="BL1854">
        <f t="shared" si="940"/>
        <v>-0.89950000000000019</v>
      </c>
      <c r="BM1854" s="43">
        <f t="shared" si="957"/>
        <v>43692</v>
      </c>
      <c r="BN1854" s="43">
        <f t="shared" si="941"/>
        <v>43830</v>
      </c>
      <c r="BO1854" s="45">
        <f t="shared" si="958"/>
        <v>0.16574585635359115</v>
      </c>
      <c r="BP1854" s="45">
        <f t="shared" si="959"/>
        <v>1.3123211988193446</v>
      </c>
      <c r="BQ1854" s="47">
        <f t="shared" si="960"/>
        <v>94.420869926411811</v>
      </c>
      <c r="BR1854" s="47">
        <f t="shared" si="961"/>
        <v>122.02015189917113</v>
      </c>
    </row>
    <row r="1855" spans="6:70" x14ac:dyDescent="0.25">
      <c r="F1855" s="2">
        <v>43605</v>
      </c>
      <c r="G1855">
        <v>2.3719999999999999</v>
      </c>
      <c r="H1855" s="43">
        <v>43640</v>
      </c>
      <c r="I1855">
        <v>1.8714</v>
      </c>
      <c r="L1855" s="2">
        <v>43550</v>
      </c>
      <c r="M1855" t="str">
        <v>9128285T</v>
      </c>
      <c r="N1855">
        <v>3.3405</v>
      </c>
      <c r="O1855">
        <v>2.5315300000000001</v>
      </c>
      <c r="P1855">
        <v>0.82050000000000001</v>
      </c>
      <c r="Q1855">
        <v>124.40625</v>
      </c>
      <c r="R1855">
        <f>VLOOKUP(M1855,工作表1!$A$3:$B$1000,2,FALSE)</f>
        <v>2.625</v>
      </c>
      <c r="S1855" t="str">
        <f>VLOOKUP(M1855,工作表1!$A$3:$C$1000,3,FALSE)</f>
        <v>2025/12/31</v>
      </c>
      <c r="T1855">
        <f t="shared" si="931"/>
        <v>2.3995000000000002</v>
      </c>
      <c r="U1855">
        <f t="shared" si="930"/>
        <v>0.22549999999999981</v>
      </c>
      <c r="V1855" s="43">
        <f t="shared" si="942"/>
        <v>43646</v>
      </c>
      <c r="W1855" s="43">
        <f t="shared" si="932"/>
        <v>43644</v>
      </c>
      <c r="X1855" s="45">
        <f t="shared" si="943"/>
        <v>0.62361878453038677</v>
      </c>
      <c r="Y1855" s="45">
        <f t="shared" si="944"/>
        <v>1.2924544009687429</v>
      </c>
      <c r="Z1855" s="47">
        <f t="shared" si="945"/>
        <v>102.05820537367264</v>
      </c>
      <c r="AA1855" s="47">
        <f t="shared" si="946"/>
        <v>123.73531413540751</v>
      </c>
      <c r="AB1855" s="45">
        <f t="shared" si="947"/>
        <v>2.3109000000000002</v>
      </c>
      <c r="AC1855" s="2" t="str">
        <f t="shared" si="933"/>
        <v>TY2</v>
      </c>
      <c r="AD1855">
        <f t="shared" si="934"/>
        <v>124.609375</v>
      </c>
      <c r="AE1855">
        <f t="shared" si="935"/>
        <v>124.46875</v>
      </c>
      <c r="AF1855" s="49">
        <f t="shared" si="962"/>
        <v>0.140625</v>
      </c>
      <c r="AG1855" s="3">
        <f t="shared" si="948"/>
        <v>123.03173212936096</v>
      </c>
      <c r="AH1855">
        <f t="shared" si="949"/>
        <v>121.89305486460448</v>
      </c>
      <c r="AI1855" s="51">
        <f t="shared" si="950"/>
        <v>1.1386772647564811</v>
      </c>
      <c r="AJ1855" s="52">
        <f t="shared" si="951"/>
        <v>0.99805226475648112</v>
      </c>
      <c r="AK1855" s="2">
        <v>43550</v>
      </c>
      <c r="AL1855" t="str">
        <v>912828R3</v>
      </c>
      <c r="AM1855">
        <v>15.8819</v>
      </c>
      <c r="AN1855">
        <v>1.9244399999999999</v>
      </c>
      <c r="AO1855">
        <v>0.76739999999999997</v>
      </c>
      <c r="AP1855">
        <v>124.609375</v>
      </c>
      <c r="AQ1855">
        <f>VLOOKUP(AL1855,工作表1!$F$3:$G$1000,2,FALSE)</f>
        <v>1.625</v>
      </c>
      <c r="AR1855" t="str">
        <f>VLOOKUP(AL1855,工作表1!$F$3:$H$1000,3,FALSE)</f>
        <v>2026/5/15</v>
      </c>
      <c r="AS1855">
        <f t="shared" si="936"/>
        <v>2.3995000000000002</v>
      </c>
      <c r="AT1855">
        <f t="shared" si="937"/>
        <v>-0.77450000000000019</v>
      </c>
      <c r="AU1855" s="43">
        <f t="shared" si="952"/>
        <v>43600</v>
      </c>
      <c r="AV1855" s="43">
        <f t="shared" si="938"/>
        <v>43738</v>
      </c>
      <c r="AW1855" s="45">
        <f t="shared" si="953"/>
        <v>0.59254143646408841</v>
      </c>
      <c r="AX1855" s="45">
        <f t="shared" si="954"/>
        <v>1.4250756830394309</v>
      </c>
      <c r="AY1855" s="47">
        <f t="shared" si="955"/>
        <v>95.487046757380583</v>
      </c>
      <c r="AZ1855" s="47">
        <f t="shared" si="956"/>
        <v>123.03173212936096</v>
      </c>
      <c r="BA1855" s="43"/>
      <c r="BC1855" s="2">
        <v>43549</v>
      </c>
      <c r="BD1855" t="str">
        <v>9128282A</v>
      </c>
      <c r="BE1855">
        <v>11.924099999999999</v>
      </c>
      <c r="BF1855">
        <v>2.0141399999999998</v>
      </c>
      <c r="BG1855">
        <v>0.76070000000000004</v>
      </c>
      <c r="BH1855">
        <v>124.46875</v>
      </c>
      <c r="BI1855">
        <f>VLOOKUP(BD1855,工作表1!$K$3:$L$1000,2,FALSE)</f>
        <v>1.5</v>
      </c>
      <c r="BJ1855" t="str">
        <f>VLOOKUP(BD1855,工作表1!$K$3:$M$1000,3,FALSE)</f>
        <v>2026/8/15</v>
      </c>
      <c r="BK1855">
        <f t="shared" si="939"/>
        <v>2.3960400000000002</v>
      </c>
      <c r="BL1855">
        <f t="shared" si="940"/>
        <v>-0.89604000000000017</v>
      </c>
      <c r="BM1855" s="43">
        <f t="shared" si="957"/>
        <v>43692</v>
      </c>
      <c r="BN1855" s="43">
        <f t="shared" si="941"/>
        <v>43830</v>
      </c>
      <c r="BO1855" s="45">
        <f t="shared" si="958"/>
        <v>0.16160220994475138</v>
      </c>
      <c r="BP1855" s="45">
        <f t="shared" si="959"/>
        <v>1.3122871414516006</v>
      </c>
      <c r="BQ1855" s="47">
        <f t="shared" si="960"/>
        <v>94.332613593495509</v>
      </c>
      <c r="BR1855" s="47">
        <f t="shared" si="961"/>
        <v>121.89305486460448</v>
      </c>
    </row>
    <row r="1856" spans="6:70" x14ac:dyDescent="0.25">
      <c r="F1856" s="2">
        <v>43602</v>
      </c>
      <c r="G1856">
        <v>2.3660000000000001</v>
      </c>
      <c r="H1856" s="43">
        <v>43637</v>
      </c>
      <c r="I1856">
        <v>1.9146000000000001</v>
      </c>
      <c r="L1856" s="2">
        <v>43549</v>
      </c>
      <c r="M1856" t="str">
        <v>9128286A</v>
      </c>
      <c r="N1856">
        <v>-8.3000000000000004E-2</v>
      </c>
      <c r="O1856">
        <v>2.5327000000000002</v>
      </c>
      <c r="P1856">
        <v>0.82050000000000001</v>
      </c>
      <c r="Q1856">
        <v>124.328125</v>
      </c>
      <c r="R1856">
        <f>VLOOKUP(M1856,工作表1!$A$3:$B$1000,2,FALSE)</f>
        <v>2.625</v>
      </c>
      <c r="S1856" t="str">
        <f>VLOOKUP(M1856,工作表1!$A$3:$C$1000,3,FALSE)</f>
        <v>2026/1/31</v>
      </c>
      <c r="T1856">
        <f t="shared" si="931"/>
        <v>2.3960400000000002</v>
      </c>
      <c r="U1856">
        <f t="shared" si="930"/>
        <v>0.22895999999999983</v>
      </c>
      <c r="V1856" s="43">
        <f t="shared" si="942"/>
        <v>43677</v>
      </c>
      <c r="W1856" s="43">
        <f t="shared" si="932"/>
        <v>43644</v>
      </c>
      <c r="X1856" s="45">
        <f t="shared" si="943"/>
        <v>0.39157458563535913</v>
      </c>
      <c r="Y1856" s="45">
        <f t="shared" si="944"/>
        <v>1.0676019828956331</v>
      </c>
      <c r="Z1856" s="47">
        <f t="shared" si="945"/>
        <v>101.98143584573489</v>
      </c>
      <c r="AA1856" s="47">
        <f t="shared" si="946"/>
        <v>123.63365875143478</v>
      </c>
      <c r="AB1856" s="45">
        <f t="shared" si="947"/>
        <v>2.2866</v>
      </c>
      <c r="AC1856" s="2" t="str">
        <f t="shared" si="933"/>
        <v>TY2</v>
      </c>
      <c r="AD1856">
        <f t="shared" si="934"/>
        <v>124.46875</v>
      </c>
      <c r="AE1856">
        <f t="shared" si="935"/>
        <v>124.140625</v>
      </c>
      <c r="AF1856" s="49">
        <f t="shared" si="962"/>
        <v>0.328125</v>
      </c>
      <c r="AG1856" s="3">
        <f t="shared" si="948"/>
        <v>122.92876096061919</v>
      </c>
      <c r="AH1856">
        <f t="shared" si="949"/>
        <v>121.54634911515267</v>
      </c>
      <c r="AI1856" s="51">
        <f t="shared" si="950"/>
        <v>1.3824118454665211</v>
      </c>
      <c r="AJ1856" s="52">
        <f t="shared" si="951"/>
        <v>1.0542868454665211</v>
      </c>
      <c r="AK1856" s="2">
        <v>43549</v>
      </c>
      <c r="AL1856" t="str">
        <v>912828R3</v>
      </c>
      <c r="AM1856">
        <v>10.997199999999999</v>
      </c>
      <c r="AN1856">
        <v>1.8333999999999999</v>
      </c>
      <c r="AO1856">
        <v>0.76739999999999997</v>
      </c>
      <c r="AP1856">
        <v>124.46875</v>
      </c>
      <c r="AQ1856">
        <f>VLOOKUP(AL1856,工作表1!$F$3:$G$1000,2,FALSE)</f>
        <v>1.625</v>
      </c>
      <c r="AR1856" t="str">
        <f>VLOOKUP(AL1856,工作表1!$F$3:$H$1000,3,FALSE)</f>
        <v>2026/5/15</v>
      </c>
      <c r="AS1856">
        <f t="shared" si="936"/>
        <v>2.3960400000000002</v>
      </c>
      <c r="AT1856">
        <f t="shared" si="937"/>
        <v>-0.77104000000000017</v>
      </c>
      <c r="AU1856" s="43">
        <f t="shared" si="952"/>
        <v>43600</v>
      </c>
      <c r="AV1856" s="43">
        <f t="shared" si="938"/>
        <v>43738</v>
      </c>
      <c r="AW1856" s="45">
        <f t="shared" si="953"/>
        <v>0.58805248618784534</v>
      </c>
      <c r="AX1856" s="45">
        <f t="shared" si="954"/>
        <v>1.4250387875577082</v>
      </c>
      <c r="AY1856" s="47">
        <f t="shared" si="955"/>
        <v>95.415568841544456</v>
      </c>
      <c r="AZ1856" s="47">
        <f t="shared" si="956"/>
        <v>122.92876096061919</v>
      </c>
      <c r="BA1856" s="43"/>
      <c r="BC1856" s="2">
        <v>43546</v>
      </c>
      <c r="BD1856" t="str">
        <v>9128282A</v>
      </c>
      <c r="BE1856">
        <v>12.166700000000001</v>
      </c>
      <c r="BF1856">
        <v>2.0401600000000002</v>
      </c>
      <c r="BG1856">
        <v>0.76070000000000004</v>
      </c>
      <c r="BH1856">
        <v>124.140625</v>
      </c>
      <c r="BI1856">
        <f>VLOOKUP(BD1856,工作表1!$K$3:$L$1000,2,FALSE)</f>
        <v>1.5</v>
      </c>
      <c r="BJ1856" t="str">
        <f>VLOOKUP(BD1856,工作表1!$K$3:$M$1000,3,FALSE)</f>
        <v>2026/8/15</v>
      </c>
      <c r="BK1856">
        <f t="shared" si="939"/>
        <v>2.4061499999999998</v>
      </c>
      <c r="BL1856">
        <f t="shared" si="940"/>
        <v>-0.90614999999999979</v>
      </c>
      <c r="BM1856" s="43">
        <f t="shared" si="957"/>
        <v>43692</v>
      </c>
      <c r="BN1856" s="43">
        <f t="shared" si="941"/>
        <v>43830</v>
      </c>
      <c r="BO1856" s="45">
        <f t="shared" si="958"/>
        <v>0.15745856353591159</v>
      </c>
      <c r="BP1856" s="45">
        <f t="shared" si="959"/>
        <v>1.3122530840838567</v>
      </c>
      <c r="BQ1856" s="47">
        <f t="shared" si="960"/>
        <v>94.066727994499374</v>
      </c>
      <c r="BR1856" s="47">
        <f t="shared" si="961"/>
        <v>121.54634911515267</v>
      </c>
    </row>
    <row r="1857" spans="6:70" x14ac:dyDescent="0.25">
      <c r="F1857" s="2">
        <v>43601</v>
      </c>
      <c r="G1857">
        <v>2.367</v>
      </c>
      <c r="H1857" s="43">
        <v>43636</v>
      </c>
      <c r="I1857">
        <v>1.8933</v>
      </c>
      <c r="L1857" s="2">
        <v>43546</v>
      </c>
      <c r="M1857" t="str">
        <v>9128285T</v>
      </c>
      <c r="N1857">
        <v>-0.4909</v>
      </c>
      <c r="O1857">
        <v>2.6157900000000001</v>
      </c>
      <c r="P1857">
        <v>0.82050000000000001</v>
      </c>
      <c r="Q1857">
        <v>124.03125</v>
      </c>
      <c r="R1857">
        <f>VLOOKUP(M1857,工作表1!$A$3:$B$1000,2,FALSE)</f>
        <v>2.625</v>
      </c>
      <c r="S1857" t="str">
        <f>VLOOKUP(M1857,工作表1!$A$3:$C$1000,3,FALSE)</f>
        <v>2025/12/31</v>
      </c>
      <c r="T1857">
        <f t="shared" si="931"/>
        <v>2.4061499999999998</v>
      </c>
      <c r="U1857">
        <f t="shared" si="930"/>
        <v>0.21885000000000021</v>
      </c>
      <c r="V1857" s="43">
        <f t="shared" si="942"/>
        <v>43646</v>
      </c>
      <c r="W1857" s="43">
        <f t="shared" si="932"/>
        <v>43644</v>
      </c>
      <c r="X1857" s="45">
        <f t="shared" si="943"/>
        <v>0.60911602209944748</v>
      </c>
      <c r="Y1857" s="45">
        <f t="shared" si="944"/>
        <v>1.2923352001816393</v>
      </c>
      <c r="Z1857" s="47">
        <f t="shared" si="945"/>
        <v>101.71480063868637</v>
      </c>
      <c r="AA1857" s="47">
        <f t="shared" si="946"/>
        <v>123.30494190602298</v>
      </c>
      <c r="AB1857" s="45">
        <f t="shared" si="947"/>
        <v>2.3353999999999999</v>
      </c>
      <c r="AC1857" s="2" t="str">
        <f t="shared" si="933"/>
        <v>TY2</v>
      </c>
      <c r="AD1857">
        <f t="shared" si="934"/>
        <v>124.140625</v>
      </c>
      <c r="AE1857">
        <f t="shared" si="935"/>
        <v>123.265625</v>
      </c>
      <c r="AF1857" s="49">
        <f t="shared" si="962"/>
        <v>0.875</v>
      </c>
      <c r="AG1857" s="3">
        <f t="shared" si="948"/>
        <v>122.56067808851387</v>
      </c>
      <c r="AH1857">
        <f t="shared" si="949"/>
        <v>120.7842807754004</v>
      </c>
      <c r="AI1857" s="51">
        <f t="shared" si="950"/>
        <v>1.7763973131134634</v>
      </c>
      <c r="AJ1857" s="52">
        <f t="shared" si="951"/>
        <v>0.90139731311346338</v>
      </c>
      <c r="AK1857" s="2">
        <v>43546</v>
      </c>
      <c r="AL1857" t="str">
        <v>912828R3</v>
      </c>
      <c r="AM1857">
        <v>10.582800000000001</v>
      </c>
      <c r="AN1857">
        <v>1.8969400000000001</v>
      </c>
      <c r="AO1857">
        <v>0.76739999999999997</v>
      </c>
      <c r="AP1857">
        <v>124.140625</v>
      </c>
      <c r="AQ1857">
        <f>VLOOKUP(AL1857,工作表1!$F$3:$G$1000,2,FALSE)</f>
        <v>1.625</v>
      </c>
      <c r="AR1857" t="str">
        <f>VLOOKUP(AL1857,工作表1!$F$3:$H$1000,3,FALSE)</f>
        <v>2026/5/15</v>
      </c>
      <c r="AS1857">
        <f t="shared" si="936"/>
        <v>2.4061499999999998</v>
      </c>
      <c r="AT1857">
        <f t="shared" si="937"/>
        <v>-0.78114999999999979</v>
      </c>
      <c r="AU1857" s="43">
        <f t="shared" si="952"/>
        <v>43600</v>
      </c>
      <c r="AV1857" s="43">
        <f t="shared" si="938"/>
        <v>43738</v>
      </c>
      <c r="AW1857" s="45">
        <f t="shared" si="953"/>
        <v>0.58356353591160226</v>
      </c>
      <c r="AX1857" s="45">
        <f t="shared" si="954"/>
        <v>1.4250018920759859</v>
      </c>
      <c r="AY1857" s="47">
        <f t="shared" si="955"/>
        <v>95.133539176769375</v>
      </c>
      <c r="AZ1857" s="47">
        <f t="shared" si="956"/>
        <v>122.56067808851387</v>
      </c>
      <c r="BA1857" s="43"/>
      <c r="BC1857" s="2">
        <v>43545</v>
      </c>
      <c r="BD1857" t="str">
        <v>9128282A</v>
      </c>
      <c r="BE1857">
        <v>13.440799999999999</v>
      </c>
      <c r="BF1857">
        <v>1.9293199999999999</v>
      </c>
      <c r="BG1857">
        <v>0.76070000000000004</v>
      </c>
      <c r="BH1857">
        <v>123.265625</v>
      </c>
      <c r="BI1857">
        <f>VLOOKUP(BD1857,工作表1!$K$3:$L$1000,2,FALSE)</f>
        <v>1.5</v>
      </c>
      <c r="BJ1857" t="str">
        <f>VLOOKUP(BD1857,工作表1!$K$3:$M$1000,3,FALSE)</f>
        <v>2026/8/15</v>
      </c>
      <c r="BK1857">
        <f t="shared" si="939"/>
        <v>2.4115000000000002</v>
      </c>
      <c r="BL1857">
        <f t="shared" si="940"/>
        <v>-0.9115000000000002</v>
      </c>
      <c r="BM1857" s="43">
        <f t="shared" si="957"/>
        <v>43692</v>
      </c>
      <c r="BN1857" s="43">
        <f t="shared" si="941"/>
        <v>43830</v>
      </c>
      <c r="BO1857" s="45">
        <f t="shared" si="958"/>
        <v>0.14502762430939226</v>
      </c>
      <c r="BP1857" s="45">
        <f t="shared" si="959"/>
        <v>1.3121509119806252</v>
      </c>
      <c r="BQ1857" s="47">
        <f t="shared" si="960"/>
        <v>93.499952446729893</v>
      </c>
      <c r="BR1857" s="47">
        <f t="shared" si="961"/>
        <v>120.7842807754004</v>
      </c>
    </row>
    <row r="1858" spans="6:70" x14ac:dyDescent="0.25">
      <c r="F1858" s="2">
        <v>43600</v>
      </c>
      <c r="G1858">
        <v>2.3580000000000001</v>
      </c>
      <c r="H1858" s="43">
        <v>43635</v>
      </c>
      <c r="I1858">
        <v>1.8838999999999999</v>
      </c>
      <c r="L1858" s="2">
        <v>43545</v>
      </c>
      <c r="M1858" t="str">
        <v>9128285T</v>
      </c>
      <c r="N1858">
        <v>-0.99780000000000002</v>
      </c>
      <c r="O1858">
        <v>2.61253</v>
      </c>
      <c r="P1858">
        <v>0.82050000000000001</v>
      </c>
      <c r="Q1858">
        <v>123.359375</v>
      </c>
      <c r="R1858">
        <f>VLOOKUP(M1858,工作表1!$A$3:$B$1000,2,FALSE)</f>
        <v>2.625</v>
      </c>
      <c r="S1858" t="str">
        <f>VLOOKUP(M1858,工作表1!$A$3:$C$1000,3,FALSE)</f>
        <v>2025/12/31</v>
      </c>
      <c r="T1858">
        <f t="shared" si="931"/>
        <v>2.4115000000000002</v>
      </c>
      <c r="U1858">
        <f t="shared" si="930"/>
        <v>0.2134999999999998</v>
      </c>
      <c r="V1858" s="43">
        <f t="shared" si="942"/>
        <v>43646</v>
      </c>
      <c r="W1858" s="43">
        <f t="shared" si="932"/>
        <v>43644</v>
      </c>
      <c r="X1858" s="45">
        <f t="shared" si="943"/>
        <v>0.58736187845303867</v>
      </c>
      <c r="Y1858" s="45">
        <f t="shared" si="944"/>
        <v>1.2921563990009839</v>
      </c>
      <c r="Z1858" s="47">
        <f t="shared" si="945"/>
        <v>101.18261416495714</v>
      </c>
      <c r="AA1858" s="47">
        <f t="shared" si="946"/>
        <v>122.6372021392028</v>
      </c>
      <c r="AB1858" s="45">
        <f t="shared" si="947"/>
        <v>2.4359000000000002</v>
      </c>
      <c r="AC1858" s="2" t="str">
        <f t="shared" si="933"/>
        <v>TY2</v>
      </c>
      <c r="AD1858">
        <f t="shared" si="934"/>
        <v>123.265625</v>
      </c>
      <c r="AE1858">
        <f t="shared" si="935"/>
        <v>123.40625</v>
      </c>
      <c r="AF1858" s="49">
        <f t="shared" si="962"/>
        <v>-0.140625</v>
      </c>
      <c r="AG1858" s="3">
        <f t="shared" si="948"/>
        <v>121.84494227852475</v>
      </c>
      <c r="AH1858">
        <f t="shared" si="949"/>
        <v>121.1470684070004</v>
      </c>
      <c r="AI1858" s="51">
        <f t="shared" si="950"/>
        <v>0.69787387152435088</v>
      </c>
      <c r="AJ1858" s="52">
        <f t="shared" si="951"/>
        <v>0.83849887152435088</v>
      </c>
      <c r="AK1858" s="2">
        <v>43545</v>
      </c>
      <c r="AL1858" t="str">
        <v>912828R3</v>
      </c>
      <c r="AM1858">
        <v>13.5953</v>
      </c>
      <c r="AN1858">
        <v>1.6578900000000001</v>
      </c>
      <c r="AO1858">
        <v>0.76739999999999997</v>
      </c>
      <c r="AP1858">
        <v>123.265625</v>
      </c>
      <c r="AQ1858">
        <f>VLOOKUP(AL1858,工作表1!$F$3:$G$1000,2,FALSE)</f>
        <v>1.625</v>
      </c>
      <c r="AR1858" t="str">
        <f>VLOOKUP(AL1858,工作表1!$F$3:$H$1000,3,FALSE)</f>
        <v>2026/5/15</v>
      </c>
      <c r="AS1858">
        <f t="shared" si="936"/>
        <v>2.4115000000000002</v>
      </c>
      <c r="AT1858">
        <f t="shared" si="937"/>
        <v>-0.7865000000000002</v>
      </c>
      <c r="AU1858" s="43">
        <f t="shared" si="952"/>
        <v>43600</v>
      </c>
      <c r="AV1858" s="43">
        <f t="shared" si="938"/>
        <v>43738</v>
      </c>
      <c r="AW1858" s="45">
        <f t="shared" si="953"/>
        <v>0.57009668508287292</v>
      </c>
      <c r="AX1858" s="45">
        <f t="shared" si="954"/>
        <v>1.4248912056308181</v>
      </c>
      <c r="AY1858" s="47">
        <f t="shared" si="955"/>
        <v>94.598580576686004</v>
      </c>
      <c r="AZ1858" s="47">
        <f t="shared" si="956"/>
        <v>121.84494227852475</v>
      </c>
      <c r="BA1858" s="43"/>
      <c r="BC1858" s="2">
        <v>43544</v>
      </c>
      <c r="BD1858" t="str">
        <v>912828R3</v>
      </c>
      <c r="BE1858">
        <v>12.1448</v>
      </c>
      <c r="BF1858">
        <v>1.80887</v>
      </c>
      <c r="BG1858">
        <v>0.76739999999999997</v>
      </c>
      <c r="BH1858">
        <v>123.40625</v>
      </c>
      <c r="BI1858">
        <f>VLOOKUP(BD1858,工作表1!$K$3:$L$1000,2,FALSE)</f>
        <v>1.625</v>
      </c>
      <c r="BJ1858" t="str">
        <f>VLOOKUP(BD1858,工作表1!$K$3:$M$1000,3,FALSE)</f>
        <v>2026/5/15</v>
      </c>
      <c r="BK1858">
        <f t="shared" si="939"/>
        <v>2.4049999999999998</v>
      </c>
      <c r="BL1858">
        <f t="shared" si="940"/>
        <v>-0.7799999999999998</v>
      </c>
      <c r="BM1858" s="43">
        <f t="shared" si="957"/>
        <v>43600</v>
      </c>
      <c r="BN1858" s="43">
        <f t="shared" si="941"/>
        <v>43830</v>
      </c>
      <c r="BO1858" s="45">
        <f t="shared" si="958"/>
        <v>0.56560773480662985</v>
      </c>
      <c r="BP1858" s="45">
        <f t="shared" si="959"/>
        <v>1.8344433512449858</v>
      </c>
      <c r="BQ1858" s="47">
        <f t="shared" si="960"/>
        <v>94.598458126582329</v>
      </c>
      <c r="BR1858" s="47">
        <f t="shared" si="961"/>
        <v>121.1470684070004</v>
      </c>
    </row>
    <row r="1859" spans="6:70" x14ac:dyDescent="0.25">
      <c r="F1859" s="2">
        <v>43599</v>
      </c>
      <c r="G1859">
        <v>2.3559999999999999</v>
      </c>
      <c r="H1859" s="43">
        <v>43634</v>
      </c>
      <c r="I1859">
        <v>1.9318</v>
      </c>
      <c r="L1859" s="2">
        <v>43544</v>
      </c>
      <c r="M1859" t="str">
        <v>9128285C</v>
      </c>
      <c r="N1859">
        <v>11.954599999999999</v>
      </c>
      <c r="O1859">
        <v>-13.52014</v>
      </c>
      <c r="P1859">
        <v>0.84050000000000002</v>
      </c>
      <c r="Q1859">
        <v>122.6875</v>
      </c>
      <c r="R1859">
        <f>VLOOKUP(M1859,工作表1!$A$3:$B$1000,2,FALSE)</f>
        <v>3</v>
      </c>
      <c r="S1859" t="str">
        <f>VLOOKUP(M1859,工作表1!$A$3:$C$1000,3,FALSE)</f>
        <v>2025/9/30</v>
      </c>
      <c r="T1859">
        <f t="shared" si="931"/>
        <v>2.4049999999999998</v>
      </c>
      <c r="U1859">
        <f t="shared" si="930"/>
        <v>0.5950000000000002</v>
      </c>
      <c r="V1859" s="43">
        <f t="shared" si="942"/>
        <v>43555</v>
      </c>
      <c r="W1859" s="43">
        <f t="shared" si="932"/>
        <v>43644</v>
      </c>
      <c r="X1859" s="45">
        <f t="shared" si="943"/>
        <v>1.4254143646408841</v>
      </c>
      <c r="Y1859" s="45">
        <f t="shared" si="944"/>
        <v>2.2391129947778703</v>
      </c>
      <c r="Z1859" s="47">
        <f t="shared" si="945"/>
        <v>108.08649374861457</v>
      </c>
      <c r="AA1859" s="47">
        <f t="shared" si="946"/>
        <v>127.92411005596577</v>
      </c>
      <c r="AB1859" s="45">
        <f t="shared" si="947"/>
        <v>2.4237000000000002</v>
      </c>
      <c r="AC1859" s="2" t="str">
        <f t="shared" si="933"/>
        <v>TY2</v>
      </c>
      <c r="AD1859">
        <f t="shared" si="934"/>
        <v>123.40625</v>
      </c>
      <c r="AE1859">
        <f t="shared" si="935"/>
        <v>122.765625</v>
      </c>
      <c r="AF1859" s="49">
        <f t="shared" si="962"/>
        <v>0.640625</v>
      </c>
      <c r="AG1859" s="3">
        <f t="shared" si="948"/>
        <v>121.98073431202249</v>
      </c>
      <c r="AH1859">
        <f t="shared" si="949"/>
        <v>120.4224567040344</v>
      </c>
      <c r="AI1859" s="51">
        <f t="shared" si="950"/>
        <v>1.5582776079880887</v>
      </c>
      <c r="AJ1859" s="52">
        <f t="shared" si="951"/>
        <v>0.91765260798808868</v>
      </c>
      <c r="AK1859" s="2">
        <v>43544</v>
      </c>
      <c r="AL1859" t="str">
        <v>9128285T</v>
      </c>
      <c r="AM1859">
        <v>-0.71750000000000003</v>
      </c>
      <c r="AN1859">
        <v>2.6370800000000001</v>
      </c>
      <c r="AO1859">
        <v>0.82050000000000001</v>
      </c>
      <c r="AP1859">
        <v>123.40625</v>
      </c>
      <c r="AQ1859">
        <f>VLOOKUP(AL1859,工作表1!$F$3:$G$1000,2,FALSE)</f>
        <v>2.625</v>
      </c>
      <c r="AR1859" t="str">
        <f>VLOOKUP(AL1859,工作表1!$F$3:$H$1000,3,FALSE)</f>
        <v>2025/12/31</v>
      </c>
      <c r="AS1859">
        <f t="shared" si="936"/>
        <v>2.4049999999999998</v>
      </c>
      <c r="AT1859">
        <f t="shared" si="937"/>
        <v>0.2200000000000002</v>
      </c>
      <c r="AU1859" s="43">
        <f t="shared" si="952"/>
        <v>43646</v>
      </c>
      <c r="AV1859" s="43">
        <f t="shared" si="938"/>
        <v>43738</v>
      </c>
      <c r="AW1859" s="45">
        <f t="shared" si="953"/>
        <v>0.58011049723756902</v>
      </c>
      <c r="AX1859" s="45">
        <f t="shared" si="954"/>
        <v>1.968124195867706</v>
      </c>
      <c r="AY1859" s="47">
        <f t="shared" si="955"/>
        <v>101.18915103421689</v>
      </c>
      <c r="AZ1859" s="47">
        <f t="shared" si="956"/>
        <v>121.98073431202249</v>
      </c>
      <c r="BA1859" s="43"/>
      <c r="BC1859" s="2">
        <v>43543</v>
      </c>
      <c r="BD1859" t="str">
        <v>912828R3</v>
      </c>
      <c r="BE1859">
        <v>9.7899999999999991</v>
      </c>
      <c r="BF1859">
        <v>1.8966400000000001</v>
      </c>
      <c r="BG1859">
        <v>0.76739999999999997</v>
      </c>
      <c r="BH1859">
        <v>122.765625</v>
      </c>
      <c r="BI1859">
        <f>VLOOKUP(BD1859,工作表1!$K$3:$L$1000,2,FALSE)</f>
        <v>1.625</v>
      </c>
      <c r="BJ1859" t="str">
        <f>VLOOKUP(BD1859,工作表1!$K$3:$M$1000,3,FALSE)</f>
        <v>2026/5/15</v>
      </c>
      <c r="BK1859">
        <f t="shared" si="939"/>
        <v>2.4049999999999998</v>
      </c>
      <c r="BL1859">
        <f t="shared" si="940"/>
        <v>-0.7799999999999998</v>
      </c>
      <c r="BM1859" s="43">
        <f t="shared" si="957"/>
        <v>43600</v>
      </c>
      <c r="BN1859" s="43">
        <f t="shared" si="941"/>
        <v>43830</v>
      </c>
      <c r="BO1859" s="45">
        <f t="shared" si="958"/>
        <v>0.56111878453038677</v>
      </c>
      <c r="BP1859" s="45">
        <f t="shared" si="959"/>
        <v>1.8344064557632636</v>
      </c>
      <c r="BQ1859" s="47">
        <f t="shared" si="960"/>
        <v>94.048111098115882</v>
      </c>
      <c r="BR1859" s="47">
        <f t="shared" si="961"/>
        <v>120.4224567040344</v>
      </c>
    </row>
    <row r="1860" spans="6:70" x14ac:dyDescent="0.25">
      <c r="F1860" s="2">
        <v>43598</v>
      </c>
      <c r="G1860">
        <v>2.3530000000000002</v>
      </c>
      <c r="H1860" s="43">
        <v>43633</v>
      </c>
      <c r="I1860">
        <v>1.9679</v>
      </c>
      <c r="L1860" s="2">
        <v>43543</v>
      </c>
      <c r="M1860" t="str">
        <v>9128285C</v>
      </c>
      <c r="N1860">
        <v>-4.1500000000000002E-2</v>
      </c>
      <c r="O1860">
        <v>2.5532499999999998</v>
      </c>
      <c r="P1860">
        <v>0.84050000000000002</v>
      </c>
      <c r="Q1860">
        <v>122.5</v>
      </c>
      <c r="R1860">
        <f>VLOOKUP(M1860,工作表1!$A$3:$B$1000,2,FALSE)</f>
        <v>3</v>
      </c>
      <c r="S1860" t="str">
        <f>VLOOKUP(M1860,工作表1!$A$3:$C$1000,3,FALSE)</f>
        <v>2025/9/30</v>
      </c>
      <c r="T1860">
        <f t="shared" si="931"/>
        <v>2.4049999999999998</v>
      </c>
      <c r="U1860">
        <f t="shared" ref="U1860:U1923" si="963">R1860-T1860</f>
        <v>0.5950000000000002</v>
      </c>
      <c r="V1860" s="43">
        <f t="shared" si="942"/>
        <v>43555</v>
      </c>
      <c r="W1860" s="43">
        <f t="shared" si="932"/>
        <v>43644</v>
      </c>
      <c r="X1860" s="45">
        <f t="shared" si="943"/>
        <v>1.4171270718232045</v>
      </c>
      <c r="Y1860" s="45">
        <f t="shared" si="944"/>
        <v>2.2390448800423828</v>
      </c>
      <c r="Z1860" s="47">
        <f t="shared" si="945"/>
        <v>103.02759294430584</v>
      </c>
      <c r="AA1860" s="47">
        <f t="shared" si="946"/>
        <v>121.89838632402243</v>
      </c>
      <c r="AB1860" s="45">
        <f t="shared" si="947"/>
        <v>2.5171000000000001</v>
      </c>
      <c r="AC1860" s="2" t="str">
        <f t="shared" si="933"/>
        <v>TY2</v>
      </c>
      <c r="AD1860">
        <f t="shared" si="934"/>
        <v>122.765625</v>
      </c>
      <c r="AE1860">
        <f t="shared" si="935"/>
        <v>122.765625</v>
      </c>
      <c r="AF1860" s="49">
        <f t="shared" si="962"/>
        <v>0</v>
      </c>
      <c r="AG1860" s="3">
        <f t="shared" si="948"/>
        <v>121.35724676397641</v>
      </c>
      <c r="AH1860">
        <f t="shared" si="949"/>
        <v>120.55348297975796</v>
      </c>
      <c r="AI1860" s="51">
        <f t="shared" si="950"/>
        <v>0.80376378421844663</v>
      </c>
      <c r="AJ1860" s="52">
        <f t="shared" si="951"/>
        <v>0.80376378421844663</v>
      </c>
      <c r="AK1860" s="2">
        <v>43543</v>
      </c>
      <c r="AL1860" t="str">
        <v>9128286A</v>
      </c>
      <c r="AM1860">
        <v>-1.0770999999999999</v>
      </c>
      <c r="AN1860">
        <v>2.6198999999999999</v>
      </c>
      <c r="AO1860">
        <v>0.82050000000000001</v>
      </c>
      <c r="AP1860">
        <v>122.765625</v>
      </c>
      <c r="AQ1860">
        <f>VLOOKUP(AL1860,工作表1!$F$3:$G$1000,2,FALSE)</f>
        <v>2.625</v>
      </c>
      <c r="AR1860" t="str">
        <f>VLOOKUP(AL1860,工作表1!$F$3:$H$1000,3,FALSE)</f>
        <v>2026/1/31</v>
      </c>
      <c r="AS1860">
        <f t="shared" si="936"/>
        <v>2.4049999999999998</v>
      </c>
      <c r="AT1860">
        <f t="shared" si="937"/>
        <v>0.2200000000000002</v>
      </c>
      <c r="AU1860" s="43">
        <f t="shared" si="952"/>
        <v>43677</v>
      </c>
      <c r="AV1860" s="43">
        <f t="shared" si="938"/>
        <v>43738</v>
      </c>
      <c r="AW1860" s="45">
        <f t="shared" si="953"/>
        <v>0.34806629834254144</v>
      </c>
      <c r="AX1860" s="45">
        <f t="shared" si="954"/>
        <v>1.7432717777945963</v>
      </c>
      <c r="AY1860" s="47">
        <f t="shared" si="955"/>
        <v>100.68329949343472</v>
      </c>
      <c r="AZ1860" s="47">
        <f t="shared" si="956"/>
        <v>121.35724676397641</v>
      </c>
      <c r="BA1860" s="43"/>
      <c r="BC1860" s="2">
        <v>43542</v>
      </c>
      <c r="BD1860" t="str">
        <v>912828R3</v>
      </c>
      <c r="BE1860">
        <v>13.221</v>
      </c>
      <c r="BF1860">
        <v>1.74102</v>
      </c>
      <c r="BG1860">
        <v>0.76739999999999997</v>
      </c>
      <c r="BH1860">
        <v>122.765625</v>
      </c>
      <c r="BI1860">
        <f>VLOOKUP(BD1860,工作表1!$K$3:$L$1000,2,FALSE)</f>
        <v>1.625</v>
      </c>
      <c r="BJ1860" t="str">
        <f>VLOOKUP(BD1860,工作表1!$K$3:$M$1000,3,FALSE)</f>
        <v>2026/5/15</v>
      </c>
      <c r="BK1860">
        <f t="shared" si="939"/>
        <v>2.4039999999999999</v>
      </c>
      <c r="BL1860">
        <f t="shared" si="940"/>
        <v>-0.77899999999999991</v>
      </c>
      <c r="BM1860" s="43">
        <f t="shared" si="957"/>
        <v>43600</v>
      </c>
      <c r="BN1860" s="43">
        <f t="shared" si="941"/>
        <v>43830</v>
      </c>
      <c r="BO1860" s="45">
        <f t="shared" si="958"/>
        <v>0.5566298342541437</v>
      </c>
      <c r="BP1860" s="45">
        <f t="shared" si="959"/>
        <v>1.8343695602815409</v>
      </c>
      <c r="BQ1860" s="47">
        <f t="shared" si="960"/>
        <v>94.155177876718</v>
      </c>
      <c r="BR1860" s="47">
        <f t="shared" si="961"/>
        <v>120.55348297975796</v>
      </c>
    </row>
    <row r="1861" spans="6:70" x14ac:dyDescent="0.25">
      <c r="F1861" s="2">
        <v>43595</v>
      </c>
      <c r="G1861">
        <v>2.3690000000000002</v>
      </c>
      <c r="H1861" s="43">
        <v>43630</v>
      </c>
      <c r="I1861">
        <v>1.9462999999999999</v>
      </c>
      <c r="L1861" s="2">
        <v>43542</v>
      </c>
      <c r="M1861" t="str">
        <v>9128285C</v>
      </c>
      <c r="N1861">
        <v>-8.5500000000000007E-2</v>
      </c>
      <c r="O1861">
        <v>2.6059199999999998</v>
      </c>
      <c r="P1861">
        <v>0.84050000000000002</v>
      </c>
      <c r="Q1861">
        <v>122.59375</v>
      </c>
      <c r="R1861">
        <f>VLOOKUP(M1861,工作表1!$A$3:$B$1000,2,FALSE)</f>
        <v>3</v>
      </c>
      <c r="S1861" t="str">
        <f>VLOOKUP(M1861,工作表1!$A$3:$C$1000,3,FALSE)</f>
        <v>2025/9/30</v>
      </c>
      <c r="T1861">
        <f t="shared" ref="T1861:T1924" si="964">INDEX($G:$G,MATCH(L1861,$F:$F,0))</f>
        <v>2.4039999999999999</v>
      </c>
      <c r="U1861">
        <f t="shared" si="963"/>
        <v>0.59600000000000009</v>
      </c>
      <c r="V1861" s="43">
        <f t="shared" si="942"/>
        <v>43555</v>
      </c>
      <c r="W1861" s="43">
        <f t="shared" ref="W1861:W1924" si="965">IF(WEEKDAY(DATE(YEAR(L1861),(INT(MONTH(L1861)/3)+1)*3+1,1)-1,2)=7,DATE(YEAR(L1861),(INT(MONTH(L1861)/3)+1)*3+1,1)-1-2,IF(WEEKDAY(DATE(YEAR(L1861),(INT(MONTH(L1861)/3)+1)*3+1,1)-1,2)=6,DATE(YEAR(L1861),(INT(MONTH(L1861)/3)+1)*3+1,1)-1-1,DATE(YEAR(L1861),(INT(MONTH(L1861)/3)+1)*3+1,1)-1))</f>
        <v>43644</v>
      </c>
      <c r="X1861" s="45">
        <f t="shared" si="943"/>
        <v>1.4088397790055249</v>
      </c>
      <c r="Y1861" s="45">
        <f t="shared" si="944"/>
        <v>2.2389767653068948</v>
      </c>
      <c r="Z1861" s="47">
        <f t="shared" si="945"/>
        <v>103.07603611359211</v>
      </c>
      <c r="AA1861" s="47">
        <f t="shared" si="946"/>
        <v>121.94888319652814</v>
      </c>
      <c r="AB1861" s="45">
        <f t="shared" si="947"/>
        <v>2.5072999999999999</v>
      </c>
      <c r="AC1861" s="2" t="str">
        <f t="shared" ref="AC1861:AC1924" si="966">IF(MOD(MONTH(L1861),3)=0,"TY2","TY1")</f>
        <v>TY2</v>
      </c>
      <c r="AD1861">
        <f t="shared" ref="AD1861:AD1924" si="967">IF(AC1861="TY1",Q1861,AP1861)</f>
        <v>122.84375</v>
      </c>
      <c r="AE1861">
        <f t="shared" ref="AE1861:AE1924" si="968">IF(AC1861="TY1",AP1861,BH1861)</f>
        <v>122.890625</v>
      </c>
      <c r="AF1861" s="49">
        <f t="shared" si="962"/>
        <v>-4.6875E-2</v>
      </c>
      <c r="AG1861" s="3">
        <f t="shared" si="948"/>
        <v>121.44334808169864</v>
      </c>
      <c r="AH1861">
        <f t="shared" si="949"/>
        <v>120.66473536791096</v>
      </c>
      <c r="AI1861" s="51">
        <f t="shared" si="950"/>
        <v>0.77861271378768038</v>
      </c>
      <c r="AJ1861" s="52">
        <f t="shared" si="951"/>
        <v>0.82548771378768038</v>
      </c>
      <c r="AK1861" s="2">
        <v>43542</v>
      </c>
      <c r="AL1861" t="str">
        <v>9128286A</v>
      </c>
      <c r="AM1861">
        <v>-0.15959999999999999</v>
      </c>
      <c r="AN1861">
        <v>2.5685799999999999</v>
      </c>
      <c r="AO1861">
        <v>0.82050000000000001</v>
      </c>
      <c r="AP1861">
        <v>122.84375</v>
      </c>
      <c r="AQ1861">
        <f>VLOOKUP(AL1861,工作表1!$F$3:$G$1000,2,FALSE)</f>
        <v>2.625</v>
      </c>
      <c r="AR1861" t="str">
        <f>VLOOKUP(AL1861,工作表1!$F$3:$H$1000,3,FALSE)</f>
        <v>2026/1/31</v>
      </c>
      <c r="AS1861">
        <f t="shared" ref="AS1861:AS1924" si="969">INDEX($G:$G,MATCH(AK1861,$F:$F,0))</f>
        <v>2.4039999999999999</v>
      </c>
      <c r="AT1861">
        <f t="shared" ref="AT1861:AT1924" si="970">AQ1861-AS1861</f>
        <v>0.22100000000000009</v>
      </c>
      <c r="AU1861" s="43">
        <f t="shared" si="952"/>
        <v>43677</v>
      </c>
      <c r="AV1861" s="43">
        <f t="shared" ref="AV1861:AV1924" si="971">IF(WEEKDAY(DATE(YEAR(AK1861),(INT(MONTH(AK1861)/3)+1)*3+4,1)-1,2)=7,DATE(YEAR(AK1861),(INT(MONTH(AK1861)/3)+1)*3+4,1)-1-2,IF(WEEKDAY(DATE(YEAR(AK1861),(INT(MONTH(AK1861)/3)+1)*3+4,1)-1,2)=6,DATE(YEAR(AK1861),(INT(MONTH(AK1861)/3)+1)*3+4,1)-1-1,DATE(YEAR(AK1861),(INT(MONTH(AK1861)/3)+1)*3+4,1)-1))</f>
        <v>43738</v>
      </c>
      <c r="AW1861" s="45">
        <f t="shared" si="953"/>
        <v>0.34081491712707185</v>
      </c>
      <c r="AX1861" s="45">
        <f t="shared" si="954"/>
        <v>1.7432121774010445</v>
      </c>
      <c r="AY1861" s="47">
        <f t="shared" si="955"/>
        <v>100.76020728368213</v>
      </c>
      <c r="AZ1861" s="47">
        <f t="shared" si="956"/>
        <v>121.44334808169864</v>
      </c>
      <c r="BA1861" s="43"/>
      <c r="BC1861" s="2">
        <v>43539</v>
      </c>
      <c r="BD1861" t="str">
        <v>912828R3</v>
      </c>
      <c r="BE1861">
        <v>13.754899999999999</v>
      </c>
      <c r="BF1861">
        <v>1.74343</v>
      </c>
      <c r="BG1861">
        <v>0.76739999999999997</v>
      </c>
      <c r="BH1861">
        <v>122.890625</v>
      </c>
      <c r="BI1861">
        <f>VLOOKUP(BD1861,工作表1!$K$3:$L$1000,2,FALSE)</f>
        <v>1.625</v>
      </c>
      <c r="BJ1861" t="str">
        <f>VLOOKUP(BD1861,工作表1!$K$3:$M$1000,3,FALSE)</f>
        <v>2026/5/15</v>
      </c>
      <c r="BK1861">
        <f t="shared" ref="BK1861:BK1924" si="972">INDEX($G:$G,MATCH(BC1861,$F:$F,0))</f>
        <v>2.4020000000000001</v>
      </c>
      <c r="BL1861">
        <f t="shared" ref="BL1861:BL1924" si="973">BI1861-BK1861</f>
        <v>-0.77700000000000014</v>
      </c>
      <c r="BM1861" s="43">
        <f t="shared" si="957"/>
        <v>43600</v>
      </c>
      <c r="BN1861" s="43">
        <f t="shared" ref="BN1861:BN1924" si="974">IF(WEEKDAY(DATE(YEAR(BC1861),(INT(MONTH(BC1861)/3)+1)*3+7,1)-1,2)=7,DATE(YEAR(BC1861),(INT(MONTH(BC1861)/3)+1)*3+7,1)-1-2,IF(WEEKDAY(DATE(YEAR(BC1861),(INT(MONTH(BC1861)/3)+1)*3+7,1)-1,2)=6,DATE(YEAR(BC1861),(INT(MONTH(BC1861)/3)+1)*3+7,1)-1-1,DATE(YEAR(BC1861),(INT(MONTH(BC1861)/3)+1)*3+7,1)-1))</f>
        <v>43830</v>
      </c>
      <c r="BO1861" s="45">
        <f t="shared" si="958"/>
        <v>0.55214088397790062</v>
      </c>
      <c r="BP1861" s="45">
        <f t="shared" si="959"/>
        <v>1.8343326647998186</v>
      </c>
      <c r="BQ1861" s="47">
        <f t="shared" si="960"/>
        <v>94.247875729554053</v>
      </c>
      <c r="BR1861" s="47">
        <f t="shared" si="961"/>
        <v>120.66473536791096</v>
      </c>
    </row>
    <row r="1862" spans="6:70" x14ac:dyDescent="0.25">
      <c r="F1862" s="2">
        <v>43594</v>
      </c>
      <c r="G1862">
        <v>2.3719999999999999</v>
      </c>
      <c r="H1862" s="43">
        <v>43629</v>
      </c>
      <c r="I1862">
        <v>1.9584999999999999</v>
      </c>
      <c r="L1862" s="2">
        <v>43539</v>
      </c>
      <c r="M1862" t="str">
        <v>9128285C</v>
      </c>
      <c r="N1862">
        <v>1.2999999999999999E-3</v>
      </c>
      <c r="O1862">
        <v>2.56772</v>
      </c>
      <c r="P1862">
        <v>0.84050000000000002</v>
      </c>
      <c r="Q1862">
        <v>122.703125</v>
      </c>
      <c r="R1862">
        <f>VLOOKUP(M1862,工作表1!$A$3:$B$1000,2,FALSE)</f>
        <v>3</v>
      </c>
      <c r="S1862" t="str">
        <f>VLOOKUP(M1862,工作表1!$A$3:$C$1000,3,FALSE)</f>
        <v>2025/9/30</v>
      </c>
      <c r="T1862">
        <f t="shared" si="964"/>
        <v>2.4020000000000001</v>
      </c>
      <c r="U1862">
        <f t="shared" si="963"/>
        <v>0.59799999999999986</v>
      </c>
      <c r="V1862" s="43">
        <f t="shared" ref="V1862:V1925" si="975">COUPNCD(L1861,S1862,2,0)</f>
        <v>43555</v>
      </c>
      <c r="W1862" s="43">
        <f t="shared" si="965"/>
        <v>43644</v>
      </c>
      <c r="X1862" s="45">
        <f t="shared" ref="X1862:X1925" si="976">COUPDAYBS(L1861,S1862,2,1)/COUPDAYS(L1861,S1862,2,1)*R1862/2</f>
        <v>1.4005524861878453</v>
      </c>
      <c r="Y1862" s="45">
        <f t="shared" ref="Y1862:Y1925" si="977">(W1862-L1861)/365*R1862+X1862</f>
        <v>2.2389086505714069</v>
      </c>
      <c r="Z1862" s="47">
        <f t="shared" ref="Z1862:Z1925" si="978">(Q1862*P1862+Y1862)/(1+(O1862/100)*(W1862-L1863)/360)-X1862</f>
        <v>103.17965315255006</v>
      </c>
      <c r="AA1862" s="47">
        <f t="shared" ref="AA1862:AA1925" si="979">(Z1862-$AB$5*(W1862-L1861)/365+T1862*(W1862-L1861)/360)/P1862</f>
        <v>122.06468046258865</v>
      </c>
      <c r="AB1862" s="45">
        <f t="shared" ref="AB1862:AB1925" si="980">INDEX(I:I,MATCH(L1862,H:H,0))</f>
        <v>2.4876</v>
      </c>
      <c r="AC1862" s="2" t="str">
        <f t="shared" si="966"/>
        <v>TY2</v>
      </c>
      <c r="AD1862">
        <f t="shared" si="967"/>
        <v>122.96875</v>
      </c>
      <c r="AE1862">
        <f t="shared" si="968"/>
        <v>122.625</v>
      </c>
      <c r="AF1862" s="49">
        <f t="shared" si="962"/>
        <v>0.34375</v>
      </c>
      <c r="AG1862" s="3">
        <f t="shared" ref="AG1862:AG1925" si="981">IF(AC1862="TY1",AA1862,AZ1862)</f>
        <v>121.53891295280278</v>
      </c>
      <c r="AH1862">
        <f t="shared" ref="AH1862:AH1925" si="982">IF(AC1862="TY1",AZ1862,BR1862)</f>
        <v>120.33302908602477</v>
      </c>
      <c r="AI1862" s="51">
        <f t="shared" ref="AI1862:AI1925" si="983">AG1862-AH1862</f>
        <v>1.2058838667780094</v>
      </c>
      <c r="AJ1862" s="52">
        <f t="shared" ref="AJ1862:AJ1925" si="984">AI1862-AF1862</f>
        <v>0.86213386677800941</v>
      </c>
      <c r="AK1862" s="2">
        <v>43539</v>
      </c>
      <c r="AL1862" t="str">
        <v>9128286A</v>
      </c>
      <c r="AM1862">
        <v>-0.15060000000000001</v>
      </c>
      <c r="AN1862">
        <v>2.59741</v>
      </c>
      <c r="AO1862">
        <v>0.82050000000000001</v>
      </c>
      <c r="AP1862">
        <v>122.96875</v>
      </c>
      <c r="AQ1862">
        <f>VLOOKUP(AL1862,工作表1!$F$3:$G$1000,2,FALSE)</f>
        <v>2.625</v>
      </c>
      <c r="AR1862" t="str">
        <f>VLOOKUP(AL1862,工作表1!$F$3:$H$1000,3,FALSE)</f>
        <v>2026/1/31</v>
      </c>
      <c r="AS1862">
        <f t="shared" si="969"/>
        <v>2.4020000000000001</v>
      </c>
      <c r="AT1862">
        <f t="shared" si="970"/>
        <v>0.22299999999999986</v>
      </c>
      <c r="AU1862" s="43">
        <f t="shared" ref="AU1862:AU1925" si="985">COUPNCD(AK1861,AR1862,2,0)</f>
        <v>43677</v>
      </c>
      <c r="AV1862" s="43">
        <f t="shared" si="971"/>
        <v>43738</v>
      </c>
      <c r="AW1862" s="45">
        <f t="shared" ref="AW1862:AW1925" si="986">COUPDAYBS(AK1861,AR1862,2,1)/COUPDAYS(AK1861,AR1862,2,1)*AQ1862/2</f>
        <v>0.33356353591160226</v>
      </c>
      <c r="AX1862" s="45">
        <f t="shared" ref="AX1862:AX1925" si="987">(AV1862-AK1861)/365*AQ1862+AW1862</f>
        <v>1.7431525770074927</v>
      </c>
      <c r="AY1862" s="47">
        <f t="shared" ref="AY1862:AY1925" si="988">(AP1862*AO1862+AX1862)/(1+(AN1862/100)*(AV1862-AK1863)/360)-AW1862</f>
        <v>100.84542991947939</v>
      </c>
      <c r="AZ1862" s="47">
        <f t="shared" ref="AZ1862:AZ1925" si="989">(AY1862-$AB$5*(AV1862-AK1861)/365+AS1862*(AV1862-AK1861)/360)/AO1862</f>
        <v>121.53891295280278</v>
      </c>
      <c r="BA1862" s="43"/>
      <c r="BC1862" s="2">
        <v>43538</v>
      </c>
      <c r="BD1862" t="str">
        <v>912828R3</v>
      </c>
      <c r="BE1862">
        <v>11.289300000000001</v>
      </c>
      <c r="BF1862">
        <v>1.8062100000000001</v>
      </c>
      <c r="BG1862">
        <v>0.76739999999999997</v>
      </c>
      <c r="BH1862">
        <v>122.625</v>
      </c>
      <c r="BI1862">
        <f>VLOOKUP(BD1862,工作表1!$K$3:$L$1000,2,FALSE)</f>
        <v>1.625</v>
      </c>
      <c r="BJ1862" t="str">
        <f>VLOOKUP(BD1862,工作表1!$K$3:$M$1000,3,FALSE)</f>
        <v>2026/5/15</v>
      </c>
      <c r="BK1862">
        <f t="shared" si="972"/>
        <v>2.4049999999999998</v>
      </c>
      <c r="BL1862">
        <f t="shared" si="973"/>
        <v>-0.7799999999999998</v>
      </c>
      <c r="BM1862" s="43">
        <f t="shared" ref="BM1862:BM1925" si="990">COUPNCD(BC1861,BJ1862,2,0)</f>
        <v>43600</v>
      </c>
      <c r="BN1862" s="43">
        <f t="shared" si="974"/>
        <v>43830</v>
      </c>
      <c r="BO1862" s="45">
        <f t="shared" ref="BO1862:BO1925" si="991">COUPDAYBS(BC1861,BJ1862,2,1)/COUPDAYS(BC1861,BJ1862,2,1)*BI1862/2</f>
        <v>0.53867403314917128</v>
      </c>
      <c r="BP1862" s="45">
        <f t="shared" ref="BP1862:BP1925" si="992">(BN1862-BC1861)/365*BI1862+BO1862</f>
        <v>1.8342219783546507</v>
      </c>
      <c r="BQ1862" s="47">
        <f t="shared" ref="BQ1862:BQ1925" si="993">(BH1862*BG1862+BP1862)/(1+(BF1862/100)*(BN1862-BC1863)/360)-BO1862</f>
        <v>94.008084306003525</v>
      </c>
      <c r="BR1862" s="47">
        <f t="shared" ref="BR1862:BR1925" si="994">(BQ1862-$AB$5*(BN1862-BC1861)/365+BK1862*(BN1862-BC1861)/360)/BG1862</f>
        <v>120.33302908602477</v>
      </c>
    </row>
    <row r="1863" spans="6:70" x14ac:dyDescent="0.25">
      <c r="F1863" s="2">
        <v>43593</v>
      </c>
      <c r="G1863">
        <v>2.3838300000000001</v>
      </c>
      <c r="H1863" s="43">
        <v>43628</v>
      </c>
      <c r="I1863">
        <v>1.9922</v>
      </c>
      <c r="L1863" s="2">
        <v>43538</v>
      </c>
      <c r="M1863" t="str">
        <v>9128285J</v>
      </c>
      <c r="N1863">
        <v>6.6E-3</v>
      </c>
      <c r="O1863">
        <v>2.4799099999999998</v>
      </c>
      <c r="P1863">
        <v>0.84050000000000002</v>
      </c>
      <c r="Q1863">
        <v>122.453125</v>
      </c>
      <c r="R1863">
        <f>VLOOKUP(M1863,工作表1!$A$3:$B$1000,2,FALSE)</f>
        <v>3</v>
      </c>
      <c r="S1863" t="str">
        <f>VLOOKUP(M1863,工作表1!$A$3:$C$1000,3,FALSE)</f>
        <v>2025/10/31</v>
      </c>
      <c r="T1863">
        <f t="shared" si="964"/>
        <v>2.4049999999999998</v>
      </c>
      <c r="U1863">
        <f t="shared" si="963"/>
        <v>0.5950000000000002</v>
      </c>
      <c r="V1863" s="43">
        <f t="shared" si="975"/>
        <v>43585</v>
      </c>
      <c r="W1863" s="43">
        <f t="shared" si="965"/>
        <v>43644</v>
      </c>
      <c r="X1863" s="45">
        <f t="shared" si="976"/>
        <v>1.1187845303867403</v>
      </c>
      <c r="Y1863" s="45">
        <f t="shared" si="977"/>
        <v>1.9817982290168772</v>
      </c>
      <c r="Z1863" s="47">
        <f t="shared" si="978"/>
        <v>103.01729450826197</v>
      </c>
      <c r="AA1863" s="47">
        <f t="shared" si="979"/>
        <v>121.85210625502526</v>
      </c>
      <c r="AB1863" s="45">
        <f t="shared" si="980"/>
        <v>2.5245000000000002</v>
      </c>
      <c r="AC1863" s="2" t="str">
        <f t="shared" si="966"/>
        <v>TY2</v>
      </c>
      <c r="AD1863">
        <f t="shared" si="967"/>
        <v>122.703125</v>
      </c>
      <c r="AE1863">
        <f t="shared" si="968"/>
        <v>122.78125</v>
      </c>
      <c r="AF1863" s="49">
        <f t="shared" si="962"/>
        <v>-7.8125E-2</v>
      </c>
      <c r="AG1863" s="3">
        <f t="shared" si="981"/>
        <v>121.27026628351651</v>
      </c>
      <c r="AH1863">
        <f t="shared" si="982"/>
        <v>120.522656202991</v>
      </c>
      <c r="AI1863" s="51">
        <f t="shared" si="983"/>
        <v>0.74761008052550437</v>
      </c>
      <c r="AJ1863" s="52">
        <f t="shared" si="984"/>
        <v>0.82573508052550437</v>
      </c>
      <c r="AK1863" s="2">
        <v>43538</v>
      </c>
      <c r="AL1863" t="str">
        <v>9128286A</v>
      </c>
      <c r="AM1863">
        <v>-1.1349</v>
      </c>
      <c r="AN1863">
        <v>2.6054200000000001</v>
      </c>
      <c r="AO1863">
        <v>0.82050000000000001</v>
      </c>
      <c r="AP1863">
        <v>122.703125</v>
      </c>
      <c r="AQ1863">
        <f>VLOOKUP(AL1863,工作表1!$F$3:$G$1000,2,FALSE)</f>
        <v>2.625</v>
      </c>
      <c r="AR1863" t="str">
        <f>VLOOKUP(AL1863,工作表1!$F$3:$H$1000,3,FALSE)</f>
        <v>2026/1/31</v>
      </c>
      <c r="AS1863">
        <f t="shared" si="969"/>
        <v>2.4049999999999998</v>
      </c>
      <c r="AT1863">
        <f t="shared" si="970"/>
        <v>0.2200000000000002</v>
      </c>
      <c r="AU1863" s="43">
        <f t="shared" si="985"/>
        <v>43677</v>
      </c>
      <c r="AV1863" s="43">
        <f t="shared" si="971"/>
        <v>43738</v>
      </c>
      <c r="AW1863" s="45">
        <f t="shared" si="986"/>
        <v>0.31180939226519339</v>
      </c>
      <c r="AX1863" s="45">
        <f t="shared" si="987"/>
        <v>1.7429737758268373</v>
      </c>
      <c r="AY1863" s="47">
        <f t="shared" si="988"/>
        <v>100.64053197116561</v>
      </c>
      <c r="AZ1863" s="47">
        <f t="shared" si="989"/>
        <v>121.27026628351651</v>
      </c>
      <c r="BA1863" s="43"/>
      <c r="BC1863" s="2">
        <v>43537</v>
      </c>
      <c r="BD1863" t="str">
        <v>912828R3</v>
      </c>
      <c r="BE1863">
        <v>12.2103</v>
      </c>
      <c r="BF1863">
        <v>1.7635799999999999</v>
      </c>
      <c r="BG1863">
        <v>0.76739999999999997</v>
      </c>
      <c r="BH1863">
        <v>122.78125</v>
      </c>
      <c r="BI1863">
        <f>VLOOKUP(BD1863,工作表1!$K$3:$L$1000,2,FALSE)</f>
        <v>1.625</v>
      </c>
      <c r="BJ1863" t="str">
        <f>VLOOKUP(BD1863,工作表1!$K$3:$M$1000,3,FALSE)</f>
        <v>2026/5/15</v>
      </c>
      <c r="BK1863">
        <f t="shared" si="972"/>
        <v>2.4060000000000001</v>
      </c>
      <c r="BL1863">
        <f t="shared" si="973"/>
        <v>-0.78100000000000014</v>
      </c>
      <c r="BM1863" s="43">
        <f t="shared" si="990"/>
        <v>43600</v>
      </c>
      <c r="BN1863" s="43">
        <f t="shared" si="974"/>
        <v>43830</v>
      </c>
      <c r="BO1863" s="45">
        <f t="shared" si="991"/>
        <v>0.53418508287292821</v>
      </c>
      <c r="BP1863" s="45">
        <f t="shared" si="992"/>
        <v>1.8341850828729283</v>
      </c>
      <c r="BQ1863" s="47">
        <f t="shared" si="993"/>
        <v>94.158513036841953</v>
      </c>
      <c r="BR1863" s="47">
        <f t="shared" si="994"/>
        <v>120.522656202991</v>
      </c>
    </row>
    <row r="1864" spans="6:70" x14ac:dyDescent="0.25">
      <c r="F1864" s="2">
        <v>43592</v>
      </c>
      <c r="G1864">
        <v>2.3832300000000002</v>
      </c>
      <c r="H1864" s="43">
        <v>43627</v>
      </c>
      <c r="I1864">
        <v>2.0283000000000002</v>
      </c>
      <c r="L1864" s="2">
        <v>43537</v>
      </c>
      <c r="M1864" t="str">
        <v>9128285C</v>
      </c>
      <c r="N1864">
        <v>0.2321</v>
      </c>
      <c r="O1864">
        <v>2.3262900000000002</v>
      </c>
      <c r="P1864">
        <v>0.84050000000000002</v>
      </c>
      <c r="Q1864">
        <v>122.59375</v>
      </c>
      <c r="R1864">
        <f>VLOOKUP(M1864,工作表1!$A$3:$B$1000,2,FALSE)</f>
        <v>3</v>
      </c>
      <c r="S1864" t="str">
        <f>VLOOKUP(M1864,工作表1!$A$3:$C$1000,3,FALSE)</f>
        <v>2025/9/30</v>
      </c>
      <c r="T1864">
        <f t="shared" si="964"/>
        <v>2.4060000000000001</v>
      </c>
      <c r="U1864">
        <f t="shared" si="963"/>
        <v>0.59399999999999986</v>
      </c>
      <c r="V1864" s="43">
        <f t="shared" si="975"/>
        <v>43555</v>
      </c>
      <c r="W1864" s="43">
        <f t="shared" si="965"/>
        <v>43644</v>
      </c>
      <c r="X1864" s="45">
        <f t="shared" si="976"/>
        <v>1.367403314917127</v>
      </c>
      <c r="Y1864" s="45">
        <f t="shared" si="977"/>
        <v>2.2386361916294559</v>
      </c>
      <c r="Z1864" s="47">
        <f t="shared" si="978"/>
        <v>103.18164553119169</v>
      </c>
      <c r="AA1864" s="47">
        <f t="shared" si="979"/>
        <v>122.04119069879029</v>
      </c>
      <c r="AB1864" s="45">
        <f t="shared" si="980"/>
        <v>2.5221</v>
      </c>
      <c r="AC1864" s="2" t="str">
        <f t="shared" si="966"/>
        <v>TY2</v>
      </c>
      <c r="AD1864">
        <f t="shared" si="967"/>
        <v>122.859375</v>
      </c>
      <c r="AE1864">
        <f t="shared" si="968"/>
        <v>122.796875</v>
      </c>
      <c r="AF1864" s="49">
        <f t="shared" si="962"/>
        <v>6.25E-2</v>
      </c>
      <c r="AG1864" s="3">
        <f t="shared" si="981"/>
        <v>121.44871209297234</v>
      </c>
      <c r="AH1864">
        <f t="shared" si="982"/>
        <v>120.508488109076</v>
      </c>
      <c r="AI1864" s="51">
        <f t="shared" si="983"/>
        <v>0.94022398389634532</v>
      </c>
      <c r="AJ1864" s="52">
        <f t="shared" si="984"/>
        <v>0.87772398389634532</v>
      </c>
      <c r="AK1864" s="2">
        <v>43537</v>
      </c>
      <c r="AL1864" t="str">
        <v>9128285T</v>
      </c>
      <c r="AM1864">
        <v>-0.58830000000000005</v>
      </c>
      <c r="AN1864">
        <v>2.5546099999999998</v>
      </c>
      <c r="AO1864">
        <v>0.82050000000000001</v>
      </c>
      <c r="AP1864">
        <v>122.859375</v>
      </c>
      <c r="AQ1864">
        <f>VLOOKUP(AL1864,工作表1!$F$3:$G$1000,2,FALSE)</f>
        <v>2.625</v>
      </c>
      <c r="AR1864" t="str">
        <f>VLOOKUP(AL1864,工作表1!$F$3:$H$1000,3,FALSE)</f>
        <v>2025/12/31</v>
      </c>
      <c r="AS1864">
        <f t="shared" si="969"/>
        <v>2.4060000000000001</v>
      </c>
      <c r="AT1864">
        <f t="shared" si="970"/>
        <v>0.21899999999999986</v>
      </c>
      <c r="AU1864" s="43">
        <f t="shared" si="985"/>
        <v>43646</v>
      </c>
      <c r="AV1864" s="43">
        <f t="shared" si="971"/>
        <v>43738</v>
      </c>
      <c r="AW1864" s="45">
        <f t="shared" si="986"/>
        <v>0.52935082872928185</v>
      </c>
      <c r="AX1864" s="45">
        <f t="shared" si="987"/>
        <v>1.9677069931128435</v>
      </c>
      <c r="AY1864" s="47">
        <f t="shared" si="988"/>
        <v>100.79211119465823</v>
      </c>
      <c r="AZ1864" s="47">
        <f t="shared" si="989"/>
        <v>121.44871209297234</v>
      </c>
      <c r="BA1864" s="43"/>
      <c r="BC1864" s="2">
        <v>43536</v>
      </c>
      <c r="BD1864" t="str">
        <v>912828R3</v>
      </c>
      <c r="BE1864">
        <v>11.9251</v>
      </c>
      <c r="BF1864">
        <v>1.7861499999999999</v>
      </c>
      <c r="BG1864">
        <v>0.76739999999999997</v>
      </c>
      <c r="BH1864">
        <v>122.796875</v>
      </c>
      <c r="BI1864">
        <f>VLOOKUP(BD1864,工作表1!$K$3:$L$1000,2,FALSE)</f>
        <v>1.625</v>
      </c>
      <c r="BJ1864" t="str">
        <f>VLOOKUP(BD1864,工作表1!$K$3:$M$1000,3,FALSE)</f>
        <v>2026/5/15</v>
      </c>
      <c r="BK1864">
        <f t="shared" si="972"/>
        <v>2.4064999999999999</v>
      </c>
      <c r="BL1864">
        <f t="shared" si="973"/>
        <v>-0.78149999999999986</v>
      </c>
      <c r="BM1864" s="43">
        <f t="shared" si="990"/>
        <v>43600</v>
      </c>
      <c r="BN1864" s="43">
        <f t="shared" si="974"/>
        <v>43830</v>
      </c>
      <c r="BO1864" s="45">
        <f t="shared" si="991"/>
        <v>0.52969613259668513</v>
      </c>
      <c r="BP1864" s="45">
        <f t="shared" si="992"/>
        <v>1.8341481873912058</v>
      </c>
      <c r="BQ1864" s="47">
        <f t="shared" si="993"/>
        <v>94.15295071173901</v>
      </c>
      <c r="BR1864" s="47">
        <f t="shared" si="994"/>
        <v>120.508488109076</v>
      </c>
    </row>
    <row r="1865" spans="6:70" x14ac:dyDescent="0.25">
      <c r="F1865" s="2">
        <v>43591</v>
      </c>
      <c r="G1865">
        <v>2.3879999999999999</v>
      </c>
      <c r="H1865" s="43">
        <v>43626</v>
      </c>
      <c r="I1865">
        <v>2.0331999999999999</v>
      </c>
      <c r="L1865" s="2">
        <v>43536</v>
      </c>
      <c r="M1865" t="str">
        <v>9128285J</v>
      </c>
      <c r="N1865">
        <v>0.2505</v>
      </c>
      <c r="O1865">
        <v>2.3259599999999998</v>
      </c>
      <c r="P1865">
        <v>0.84050000000000002</v>
      </c>
      <c r="Q1865">
        <v>122.609375</v>
      </c>
      <c r="R1865">
        <f>VLOOKUP(M1865,工作表1!$A$3:$B$1000,2,FALSE)</f>
        <v>3</v>
      </c>
      <c r="S1865" t="str">
        <f>VLOOKUP(M1865,工作表1!$A$3:$C$1000,3,FALSE)</f>
        <v>2025/10/31</v>
      </c>
      <c r="T1865">
        <f t="shared" si="964"/>
        <v>2.4064999999999999</v>
      </c>
      <c r="U1865">
        <f t="shared" si="963"/>
        <v>0.59350000000000014</v>
      </c>
      <c r="V1865" s="43">
        <f t="shared" si="975"/>
        <v>43585</v>
      </c>
      <c r="W1865" s="43">
        <f t="shared" si="965"/>
        <v>43644</v>
      </c>
      <c r="X1865" s="45">
        <f t="shared" si="976"/>
        <v>1.1022099447513813</v>
      </c>
      <c r="Y1865" s="45">
        <f t="shared" si="977"/>
        <v>1.9816619995459019</v>
      </c>
      <c r="Z1865" s="47">
        <f t="shared" si="978"/>
        <v>103.19809786752963</v>
      </c>
      <c r="AA1865" s="47">
        <f t="shared" si="979"/>
        <v>122.05413981578872</v>
      </c>
      <c r="AB1865" s="45">
        <f t="shared" si="980"/>
        <v>2.4975000000000001</v>
      </c>
      <c r="AC1865" s="2" t="str">
        <f t="shared" si="966"/>
        <v>TY2</v>
      </c>
      <c r="AD1865">
        <f t="shared" si="967"/>
        <v>122.875</v>
      </c>
      <c r="AE1865">
        <f t="shared" si="968"/>
        <v>122.5625</v>
      </c>
      <c r="AF1865" s="49">
        <f t="shared" si="962"/>
        <v>0.3125</v>
      </c>
      <c r="AG1865" s="3">
        <f t="shared" si="981"/>
        <v>121.42818594315379</v>
      </c>
      <c r="AH1865">
        <f t="shared" si="982"/>
        <v>120.24054126096785</v>
      </c>
      <c r="AI1865" s="51">
        <f t="shared" si="983"/>
        <v>1.1876446821859474</v>
      </c>
      <c r="AJ1865" s="52">
        <f t="shared" si="984"/>
        <v>0.87514468218594743</v>
      </c>
      <c r="AK1865" s="2">
        <v>43536</v>
      </c>
      <c r="AL1865" t="str">
        <v>9128285T</v>
      </c>
      <c r="AM1865">
        <v>-0.98780000000000001</v>
      </c>
      <c r="AN1865">
        <v>2.5974900000000001</v>
      </c>
      <c r="AO1865">
        <v>0.82050000000000001</v>
      </c>
      <c r="AP1865">
        <v>122.875</v>
      </c>
      <c r="AQ1865">
        <f>VLOOKUP(AL1865,工作表1!$F$3:$G$1000,2,FALSE)</f>
        <v>2.625</v>
      </c>
      <c r="AR1865" t="str">
        <f>VLOOKUP(AL1865,工作表1!$F$3:$H$1000,3,FALSE)</f>
        <v>2025/12/31</v>
      </c>
      <c r="AS1865">
        <f t="shared" si="969"/>
        <v>2.4064999999999999</v>
      </c>
      <c r="AT1865">
        <f t="shared" si="970"/>
        <v>0.21850000000000014</v>
      </c>
      <c r="AU1865" s="43">
        <f t="shared" si="985"/>
        <v>43646</v>
      </c>
      <c r="AV1865" s="43">
        <f t="shared" si="971"/>
        <v>43738</v>
      </c>
      <c r="AW1865" s="45">
        <f t="shared" si="986"/>
        <v>0.5220994475138121</v>
      </c>
      <c r="AX1865" s="45">
        <f t="shared" si="987"/>
        <v>1.9676473927192915</v>
      </c>
      <c r="AY1865" s="47">
        <f t="shared" si="988"/>
        <v>100.78070753667731</v>
      </c>
      <c r="AZ1865" s="47">
        <f t="shared" si="989"/>
        <v>121.42818594315379</v>
      </c>
      <c r="BA1865" s="43"/>
      <c r="BC1865" s="2">
        <v>43535</v>
      </c>
      <c r="BD1865" t="str">
        <v>912828R3</v>
      </c>
      <c r="BE1865">
        <v>11.4085</v>
      </c>
      <c r="BF1865">
        <v>1.80385</v>
      </c>
      <c r="BG1865">
        <v>0.76739999999999997</v>
      </c>
      <c r="BH1865">
        <v>122.5625</v>
      </c>
      <c r="BI1865">
        <f>VLOOKUP(BD1865,工作表1!$K$3:$L$1000,2,FALSE)</f>
        <v>1.625</v>
      </c>
      <c r="BJ1865" t="str">
        <f>VLOOKUP(BD1865,工作表1!$K$3:$M$1000,3,FALSE)</f>
        <v>2026/5/15</v>
      </c>
      <c r="BK1865">
        <f t="shared" si="972"/>
        <v>2.407</v>
      </c>
      <c r="BL1865">
        <f t="shared" si="973"/>
        <v>-0.78200000000000003</v>
      </c>
      <c r="BM1865" s="43">
        <f t="shared" si="990"/>
        <v>43600</v>
      </c>
      <c r="BN1865" s="43">
        <f t="shared" si="974"/>
        <v>43830</v>
      </c>
      <c r="BO1865" s="45">
        <f t="shared" si="991"/>
        <v>0.52520718232044206</v>
      </c>
      <c r="BP1865" s="45">
        <f t="shared" si="992"/>
        <v>1.8341112919094831</v>
      </c>
      <c r="BQ1865" s="47">
        <f t="shared" si="993"/>
        <v>93.952635792890462</v>
      </c>
      <c r="BR1865" s="47">
        <f t="shared" si="994"/>
        <v>120.24054126096785</v>
      </c>
    </row>
    <row r="1866" spans="6:70" x14ac:dyDescent="0.25">
      <c r="F1866" s="2">
        <v>43588</v>
      </c>
      <c r="G1866">
        <v>2.3959999999999999</v>
      </c>
      <c r="H1866" s="43">
        <v>43623</v>
      </c>
      <c r="I1866">
        <v>1.9683999999999999</v>
      </c>
      <c r="L1866" s="2">
        <v>43535</v>
      </c>
      <c r="M1866" t="str">
        <v>9128285J</v>
      </c>
      <c r="N1866">
        <v>0.15090000000000001</v>
      </c>
      <c r="O1866">
        <v>2.3839600000000001</v>
      </c>
      <c r="P1866">
        <v>0.84050000000000002</v>
      </c>
      <c r="Q1866">
        <v>122.40625</v>
      </c>
      <c r="R1866">
        <f>VLOOKUP(M1866,工作表1!$A$3:$B$1000,2,FALSE)</f>
        <v>3</v>
      </c>
      <c r="S1866" t="str">
        <f>VLOOKUP(M1866,工作表1!$A$3:$C$1000,3,FALSE)</f>
        <v>2025/10/31</v>
      </c>
      <c r="T1866">
        <f t="shared" si="964"/>
        <v>2.407</v>
      </c>
      <c r="U1866">
        <f t="shared" si="963"/>
        <v>0.59299999999999997</v>
      </c>
      <c r="V1866" s="43">
        <f t="shared" si="975"/>
        <v>43585</v>
      </c>
      <c r="W1866" s="43">
        <f t="shared" si="965"/>
        <v>43644</v>
      </c>
      <c r="X1866" s="45">
        <f t="shared" si="976"/>
        <v>1.0939226519337018</v>
      </c>
      <c r="Y1866" s="45">
        <f t="shared" si="977"/>
        <v>1.981593884810414</v>
      </c>
      <c r="Z1866" s="47">
        <f t="shared" si="978"/>
        <v>102.99809835750355</v>
      </c>
      <c r="AA1866" s="47">
        <f t="shared" si="979"/>
        <v>121.80956475838353</v>
      </c>
      <c r="AB1866" s="45">
        <f t="shared" si="980"/>
        <v>2.5293999999999999</v>
      </c>
      <c r="AC1866" s="2" t="str">
        <f t="shared" si="966"/>
        <v>TY2</v>
      </c>
      <c r="AD1866">
        <f t="shared" si="967"/>
        <v>122.640625</v>
      </c>
      <c r="AE1866">
        <f t="shared" si="968"/>
        <v>122.6875</v>
      </c>
      <c r="AF1866" s="49">
        <f t="shared" si="962"/>
        <v>-4.6875E-2</v>
      </c>
      <c r="AG1866" s="3">
        <f t="shared" si="981"/>
        <v>121.21676828433925</v>
      </c>
      <c r="AH1866">
        <f t="shared" si="982"/>
        <v>120.35189222394321</v>
      </c>
      <c r="AI1866" s="51">
        <f t="shared" si="983"/>
        <v>0.86487606039604259</v>
      </c>
      <c r="AJ1866" s="52">
        <f t="shared" si="984"/>
        <v>0.91175106039604259</v>
      </c>
      <c r="AK1866" s="2">
        <v>43535</v>
      </c>
      <c r="AL1866" t="str">
        <v>9128286A</v>
      </c>
      <c r="AM1866">
        <v>-0.58360000000000001</v>
      </c>
      <c r="AN1866">
        <v>2.5402300000000002</v>
      </c>
      <c r="AO1866">
        <v>0.82050000000000001</v>
      </c>
      <c r="AP1866">
        <v>122.640625</v>
      </c>
      <c r="AQ1866">
        <f>VLOOKUP(AL1866,工作表1!$F$3:$G$1000,2,FALSE)</f>
        <v>2.625</v>
      </c>
      <c r="AR1866" t="str">
        <f>VLOOKUP(AL1866,工作表1!$F$3:$H$1000,3,FALSE)</f>
        <v>2026/1/31</v>
      </c>
      <c r="AS1866">
        <f t="shared" si="969"/>
        <v>2.407</v>
      </c>
      <c r="AT1866">
        <f t="shared" si="970"/>
        <v>0.21799999999999997</v>
      </c>
      <c r="AU1866" s="43">
        <f t="shared" si="985"/>
        <v>43677</v>
      </c>
      <c r="AV1866" s="43">
        <f t="shared" si="971"/>
        <v>43738</v>
      </c>
      <c r="AW1866" s="45">
        <f t="shared" si="986"/>
        <v>0.29005524861878451</v>
      </c>
      <c r="AX1866" s="45">
        <f t="shared" si="987"/>
        <v>1.7427949746461815</v>
      </c>
      <c r="AY1866" s="47">
        <f t="shared" si="988"/>
        <v>100.61267461778742</v>
      </c>
      <c r="AZ1866" s="47">
        <f t="shared" si="989"/>
        <v>121.21676828433925</v>
      </c>
      <c r="BA1866" s="43"/>
      <c r="BC1866" s="2">
        <v>43532</v>
      </c>
      <c r="BD1866" t="str">
        <v>912828R3</v>
      </c>
      <c r="BE1866">
        <v>11.613300000000001</v>
      </c>
      <c r="BF1866">
        <v>1.8057799999999999</v>
      </c>
      <c r="BG1866">
        <v>0.76739999999999997</v>
      </c>
      <c r="BH1866">
        <v>122.6875</v>
      </c>
      <c r="BI1866">
        <f>VLOOKUP(BD1866,工作表1!$K$3:$L$1000,2,FALSE)</f>
        <v>1.625</v>
      </c>
      <c r="BJ1866" t="str">
        <f>VLOOKUP(BD1866,工作表1!$K$3:$M$1000,3,FALSE)</f>
        <v>2026/5/15</v>
      </c>
      <c r="BK1866">
        <f t="shared" si="972"/>
        <v>2.4049999999999998</v>
      </c>
      <c r="BL1866">
        <f t="shared" si="973"/>
        <v>-0.7799999999999998</v>
      </c>
      <c r="BM1866" s="43">
        <f t="shared" si="990"/>
        <v>43600</v>
      </c>
      <c r="BN1866" s="43">
        <f t="shared" si="974"/>
        <v>43830</v>
      </c>
      <c r="BO1866" s="45">
        <f t="shared" si="991"/>
        <v>0.52071823204419887</v>
      </c>
      <c r="BP1866" s="45">
        <f t="shared" si="992"/>
        <v>1.8340743964277606</v>
      </c>
      <c r="BQ1866" s="47">
        <f t="shared" si="993"/>
        <v>94.045439847600747</v>
      </c>
      <c r="BR1866" s="47">
        <f t="shared" si="994"/>
        <v>120.35189222394321</v>
      </c>
    </row>
    <row r="1867" spans="6:70" x14ac:dyDescent="0.25">
      <c r="F1867" s="2">
        <v>43587</v>
      </c>
      <c r="G1867">
        <v>2.399</v>
      </c>
      <c r="H1867" s="43">
        <v>43622</v>
      </c>
      <c r="I1867">
        <v>2.0021</v>
      </c>
      <c r="L1867" s="2">
        <v>43532</v>
      </c>
      <c r="M1867" t="str">
        <v>9128285C</v>
      </c>
      <c r="N1867">
        <v>-0.27</v>
      </c>
      <c r="O1867">
        <v>2.6517300000000001</v>
      </c>
      <c r="P1867">
        <v>0.84050000000000002</v>
      </c>
      <c r="Q1867">
        <v>122.515625</v>
      </c>
      <c r="R1867">
        <f>VLOOKUP(M1867,工作表1!$A$3:$B$1000,2,FALSE)</f>
        <v>3</v>
      </c>
      <c r="S1867" t="str">
        <f>VLOOKUP(M1867,工作表1!$A$3:$C$1000,3,FALSE)</f>
        <v>2025/9/30</v>
      </c>
      <c r="T1867">
        <f t="shared" si="964"/>
        <v>2.4049999999999998</v>
      </c>
      <c r="U1867">
        <f t="shared" si="963"/>
        <v>0.5950000000000002</v>
      </c>
      <c r="V1867" s="43">
        <f t="shared" si="975"/>
        <v>43555</v>
      </c>
      <c r="W1867" s="43">
        <f t="shared" si="965"/>
        <v>43644</v>
      </c>
      <c r="X1867" s="45">
        <f t="shared" si="976"/>
        <v>1.3425414364640884</v>
      </c>
      <c r="Y1867" s="45">
        <f t="shared" si="977"/>
        <v>2.2384318474229925</v>
      </c>
      <c r="Z1867" s="47">
        <f t="shared" si="978"/>
        <v>103.0017648681435</v>
      </c>
      <c r="AA1867" s="47">
        <f t="shared" si="979"/>
        <v>121.80640773072177</v>
      </c>
      <c r="AB1867" s="45">
        <f t="shared" si="980"/>
        <v>2.5196000000000001</v>
      </c>
      <c r="AC1867" s="2" t="str">
        <f t="shared" si="966"/>
        <v>TY2</v>
      </c>
      <c r="AD1867">
        <f t="shared" si="967"/>
        <v>122.765625</v>
      </c>
      <c r="AE1867">
        <f t="shared" si="968"/>
        <v>122.578125</v>
      </c>
      <c r="AF1867" s="49">
        <f t="shared" si="962"/>
        <v>0.1875</v>
      </c>
      <c r="AG1867" s="3">
        <f t="shared" si="981"/>
        <v>121.31308102219685</v>
      </c>
      <c r="AH1867">
        <f t="shared" si="982"/>
        <v>120.21459422555394</v>
      </c>
      <c r="AI1867" s="51">
        <f t="shared" si="983"/>
        <v>1.0984867966429164</v>
      </c>
      <c r="AJ1867" s="52">
        <f t="shared" si="984"/>
        <v>0.91098679664291637</v>
      </c>
      <c r="AK1867" s="2">
        <v>43532</v>
      </c>
      <c r="AL1867" t="str">
        <v>9128286A</v>
      </c>
      <c r="AM1867">
        <v>-0.75490000000000002</v>
      </c>
      <c r="AN1867">
        <v>2.5671300000000001</v>
      </c>
      <c r="AO1867">
        <v>0.82050000000000001</v>
      </c>
      <c r="AP1867">
        <v>122.765625</v>
      </c>
      <c r="AQ1867">
        <f>VLOOKUP(AL1867,工作表1!$F$3:$G$1000,2,FALSE)</f>
        <v>2.625</v>
      </c>
      <c r="AR1867" t="str">
        <f>VLOOKUP(AL1867,工作表1!$F$3:$H$1000,3,FALSE)</f>
        <v>2026/1/31</v>
      </c>
      <c r="AS1867">
        <f t="shared" si="969"/>
        <v>2.4049999999999998</v>
      </c>
      <c r="AT1867">
        <f t="shared" si="970"/>
        <v>0.2200000000000002</v>
      </c>
      <c r="AU1867" s="43">
        <f t="shared" si="985"/>
        <v>43677</v>
      </c>
      <c r="AV1867" s="43">
        <f t="shared" si="971"/>
        <v>43738</v>
      </c>
      <c r="AW1867" s="45">
        <f t="shared" si="986"/>
        <v>0.28280386740331492</v>
      </c>
      <c r="AX1867" s="45">
        <f t="shared" si="987"/>
        <v>1.7427353742526301</v>
      </c>
      <c r="AY1867" s="47">
        <f t="shared" si="988"/>
        <v>100.69854143381144</v>
      </c>
      <c r="AZ1867" s="47">
        <f t="shared" si="989"/>
        <v>121.31308102219685</v>
      </c>
      <c r="BA1867" s="43"/>
      <c r="BC1867" s="2">
        <v>43531</v>
      </c>
      <c r="BD1867" t="str">
        <v>912828R3</v>
      </c>
      <c r="BE1867">
        <v>11.482699999999999</v>
      </c>
      <c r="BF1867">
        <v>1.8246199999999999</v>
      </c>
      <c r="BG1867">
        <v>0.76739999999999997</v>
      </c>
      <c r="BH1867">
        <v>122.578125</v>
      </c>
      <c r="BI1867">
        <f>VLOOKUP(BD1867,工作表1!$K$3:$L$1000,2,FALSE)</f>
        <v>1.625</v>
      </c>
      <c r="BJ1867" t="str">
        <f>VLOOKUP(BD1867,工作表1!$K$3:$M$1000,3,FALSE)</f>
        <v>2026/5/15</v>
      </c>
      <c r="BK1867">
        <f t="shared" si="972"/>
        <v>2.4055</v>
      </c>
      <c r="BL1867">
        <f t="shared" si="973"/>
        <v>-0.78049999999999997</v>
      </c>
      <c r="BM1867" s="43">
        <f t="shared" si="990"/>
        <v>43600</v>
      </c>
      <c r="BN1867" s="43">
        <f t="shared" si="974"/>
        <v>43830</v>
      </c>
      <c r="BO1867" s="45">
        <f t="shared" si="991"/>
        <v>0.50725138121546953</v>
      </c>
      <c r="BP1867" s="45">
        <f t="shared" si="992"/>
        <v>1.8339637099825927</v>
      </c>
      <c r="BQ1867" s="47">
        <f t="shared" si="993"/>
        <v>93.956823451916875</v>
      </c>
      <c r="BR1867" s="47">
        <f t="shared" si="994"/>
        <v>120.21459422555394</v>
      </c>
    </row>
    <row r="1868" spans="6:70" x14ac:dyDescent="0.25">
      <c r="F1868" s="2">
        <v>43586</v>
      </c>
      <c r="G1868">
        <v>2.3915899999999999</v>
      </c>
      <c r="H1868" s="43">
        <v>43621</v>
      </c>
      <c r="I1868">
        <v>2.0116999999999998</v>
      </c>
      <c r="L1868" s="2">
        <v>43531</v>
      </c>
      <c r="M1868" t="str">
        <v>9128285J</v>
      </c>
      <c r="N1868">
        <v>0.10929999999999999</v>
      </c>
      <c r="O1868">
        <v>2.4356800000000001</v>
      </c>
      <c r="P1868">
        <v>0.84050000000000002</v>
      </c>
      <c r="Q1868">
        <v>122.421875</v>
      </c>
      <c r="R1868">
        <f>VLOOKUP(M1868,工作表1!$A$3:$B$1000,2,FALSE)</f>
        <v>3</v>
      </c>
      <c r="S1868" t="str">
        <f>VLOOKUP(M1868,工作表1!$A$3:$C$1000,3,FALSE)</f>
        <v>2025/10/31</v>
      </c>
      <c r="T1868">
        <f t="shared" si="964"/>
        <v>2.4055</v>
      </c>
      <c r="U1868">
        <f t="shared" si="963"/>
        <v>0.59450000000000003</v>
      </c>
      <c r="V1868" s="43">
        <f t="shared" si="975"/>
        <v>43585</v>
      </c>
      <c r="W1868" s="43">
        <f t="shared" si="965"/>
        <v>43644</v>
      </c>
      <c r="X1868" s="45">
        <f t="shared" si="976"/>
        <v>1.0607734806629834</v>
      </c>
      <c r="Y1868" s="45">
        <f t="shared" si="977"/>
        <v>1.9813214258684628</v>
      </c>
      <c r="Z1868" s="47">
        <f t="shared" si="978"/>
        <v>103.01341108480779</v>
      </c>
      <c r="AA1868" s="47">
        <f t="shared" si="979"/>
        <v>121.80003270996139</v>
      </c>
      <c r="AB1868" s="45">
        <f t="shared" si="980"/>
        <v>2.5367999999999999</v>
      </c>
      <c r="AC1868" s="2" t="str">
        <f t="shared" si="966"/>
        <v>TY2</v>
      </c>
      <c r="AD1868">
        <f t="shared" si="967"/>
        <v>122.65625</v>
      </c>
      <c r="AE1868">
        <f t="shared" si="968"/>
        <v>122.078125</v>
      </c>
      <c r="AF1868" s="49">
        <f t="shared" si="962"/>
        <v>0.578125</v>
      </c>
      <c r="AG1868" s="3">
        <f t="shared" si="981"/>
        <v>121.22611846677646</v>
      </c>
      <c r="AH1868">
        <f t="shared" si="982"/>
        <v>119.69844200831909</v>
      </c>
      <c r="AI1868" s="51">
        <f t="shared" si="983"/>
        <v>1.5276764584573641</v>
      </c>
      <c r="AJ1868" s="52">
        <f t="shared" si="984"/>
        <v>0.94955145845736411</v>
      </c>
      <c r="AK1868" s="2">
        <v>43531</v>
      </c>
      <c r="AL1868" t="str">
        <v>9128286A</v>
      </c>
      <c r="AM1868">
        <v>-0.4143</v>
      </c>
      <c r="AN1868">
        <v>2.5332400000000002</v>
      </c>
      <c r="AO1868">
        <v>0.82050000000000001</v>
      </c>
      <c r="AP1868">
        <v>122.65625</v>
      </c>
      <c r="AQ1868">
        <f>VLOOKUP(AL1868,工作表1!$F$3:$G$1000,2,FALSE)</f>
        <v>2.625</v>
      </c>
      <c r="AR1868" t="str">
        <f>VLOOKUP(AL1868,工作表1!$F$3:$H$1000,3,FALSE)</f>
        <v>2026/1/31</v>
      </c>
      <c r="AS1868">
        <f t="shared" si="969"/>
        <v>2.4055</v>
      </c>
      <c r="AT1868">
        <f t="shared" si="970"/>
        <v>0.21950000000000003</v>
      </c>
      <c r="AU1868" s="43">
        <f t="shared" si="985"/>
        <v>43677</v>
      </c>
      <c r="AV1868" s="43">
        <f t="shared" si="971"/>
        <v>43738</v>
      </c>
      <c r="AW1868" s="45">
        <f t="shared" si="986"/>
        <v>0.26104972375690605</v>
      </c>
      <c r="AX1868" s="45">
        <f t="shared" si="987"/>
        <v>1.7425565730719745</v>
      </c>
      <c r="AY1868" s="47">
        <f t="shared" si="988"/>
        <v>100.64406252314684</v>
      </c>
      <c r="AZ1868" s="47">
        <f t="shared" si="989"/>
        <v>121.22611846677646</v>
      </c>
      <c r="BA1868" s="43"/>
      <c r="BC1868" s="2">
        <v>43530</v>
      </c>
      <c r="BD1868" t="str">
        <v>912828R3</v>
      </c>
      <c r="BE1868">
        <v>11.1113</v>
      </c>
      <c r="BF1868">
        <v>1.84463</v>
      </c>
      <c r="BG1868">
        <v>0.76739999999999997</v>
      </c>
      <c r="BH1868">
        <v>122.078125</v>
      </c>
      <c r="BI1868">
        <f>VLOOKUP(BD1868,工作表1!$K$3:$L$1000,2,FALSE)</f>
        <v>1.625</v>
      </c>
      <c r="BJ1868" t="str">
        <f>VLOOKUP(BD1868,工作表1!$K$3:$M$1000,3,FALSE)</f>
        <v>2026/5/15</v>
      </c>
      <c r="BK1868">
        <f t="shared" si="972"/>
        <v>2.4095</v>
      </c>
      <c r="BL1868">
        <f t="shared" si="973"/>
        <v>-0.78449999999999998</v>
      </c>
      <c r="BM1868" s="43">
        <f t="shared" si="990"/>
        <v>43600</v>
      </c>
      <c r="BN1868" s="43">
        <f t="shared" si="974"/>
        <v>43830</v>
      </c>
      <c r="BO1868" s="45">
        <f t="shared" si="991"/>
        <v>0.50276243093922646</v>
      </c>
      <c r="BP1868" s="45">
        <f t="shared" si="992"/>
        <v>1.8339268145008703</v>
      </c>
      <c r="BQ1868" s="47">
        <f t="shared" si="993"/>
        <v>93.563124621689383</v>
      </c>
      <c r="BR1868" s="47">
        <f t="shared" si="994"/>
        <v>119.69844200831909</v>
      </c>
    </row>
    <row r="1869" spans="6:70" x14ac:dyDescent="0.25">
      <c r="F1869" s="2">
        <v>43585</v>
      </c>
      <c r="G1869">
        <v>2.4020000000000001</v>
      </c>
      <c r="H1869" s="43">
        <v>43620</v>
      </c>
      <c r="I1869">
        <v>2.0190000000000001</v>
      </c>
      <c r="L1869" s="2">
        <v>43530</v>
      </c>
      <c r="M1869" t="str">
        <v>9128285C</v>
      </c>
      <c r="N1869">
        <v>0.62439999999999996</v>
      </c>
      <c r="O1869">
        <v>2.18249</v>
      </c>
      <c r="P1869">
        <v>0.84050000000000002</v>
      </c>
      <c r="Q1869">
        <v>121.9375</v>
      </c>
      <c r="R1869">
        <f>VLOOKUP(M1869,工作表1!$A$3:$B$1000,2,FALSE)</f>
        <v>3</v>
      </c>
      <c r="S1869" t="str">
        <f>VLOOKUP(M1869,工作表1!$A$3:$C$1000,3,FALSE)</f>
        <v>2025/9/30</v>
      </c>
      <c r="T1869">
        <f t="shared" si="964"/>
        <v>2.4095</v>
      </c>
      <c r="U1869">
        <f t="shared" si="963"/>
        <v>0.59050000000000002</v>
      </c>
      <c r="V1869" s="43">
        <f t="shared" si="975"/>
        <v>43555</v>
      </c>
      <c r="W1869" s="43">
        <f t="shared" si="965"/>
        <v>43644</v>
      </c>
      <c r="X1869" s="45">
        <f t="shared" si="976"/>
        <v>1.3093922651933703</v>
      </c>
      <c r="Y1869" s="45">
        <f t="shared" si="977"/>
        <v>2.2381593884810416</v>
      </c>
      <c r="Z1869" s="47">
        <f t="shared" si="978"/>
        <v>102.69215341924061</v>
      </c>
      <c r="AA1869" s="47">
        <f t="shared" si="979"/>
        <v>121.41250062963732</v>
      </c>
      <c r="AB1869" s="45">
        <f t="shared" si="980"/>
        <v>2.5935000000000001</v>
      </c>
      <c r="AC1869" s="2" t="str">
        <f t="shared" si="966"/>
        <v>TY2</v>
      </c>
      <c r="AD1869">
        <f t="shared" si="967"/>
        <v>122.15625</v>
      </c>
      <c r="AE1869">
        <f t="shared" si="968"/>
        <v>121.796875</v>
      </c>
      <c r="AF1869" s="49">
        <f t="shared" si="962"/>
        <v>0.359375</v>
      </c>
      <c r="AG1869" s="3">
        <f t="shared" si="981"/>
        <v>120.73057182743015</v>
      </c>
      <c r="AH1869">
        <f t="shared" si="982"/>
        <v>119.37633234174943</v>
      </c>
      <c r="AI1869" s="51">
        <f t="shared" si="983"/>
        <v>1.3542394856807221</v>
      </c>
      <c r="AJ1869" s="52">
        <f t="shared" si="984"/>
        <v>0.99486448568072205</v>
      </c>
      <c r="AK1869" s="2">
        <v>43530</v>
      </c>
      <c r="AL1869" t="str">
        <v>9128286A</v>
      </c>
      <c r="AM1869">
        <v>-0.42009999999999997</v>
      </c>
      <c r="AN1869">
        <v>2.5316200000000002</v>
      </c>
      <c r="AO1869">
        <v>0.82050000000000001</v>
      </c>
      <c r="AP1869">
        <v>122.15625</v>
      </c>
      <c r="AQ1869">
        <f>VLOOKUP(AL1869,工作表1!$F$3:$G$1000,2,FALSE)</f>
        <v>2.625</v>
      </c>
      <c r="AR1869" t="str">
        <f>VLOOKUP(AL1869,工作表1!$F$3:$H$1000,3,FALSE)</f>
        <v>2026/1/31</v>
      </c>
      <c r="AS1869">
        <f t="shared" si="969"/>
        <v>2.4095</v>
      </c>
      <c r="AT1869">
        <f t="shared" si="970"/>
        <v>0.21550000000000002</v>
      </c>
      <c r="AU1869" s="43">
        <f t="shared" si="985"/>
        <v>43677</v>
      </c>
      <c r="AV1869" s="43">
        <f t="shared" si="971"/>
        <v>43738</v>
      </c>
      <c r="AW1869" s="45">
        <f t="shared" si="986"/>
        <v>0.25379834254143646</v>
      </c>
      <c r="AX1869" s="45">
        <f t="shared" si="987"/>
        <v>1.7424969726784227</v>
      </c>
      <c r="AY1869" s="47">
        <f t="shared" si="988"/>
        <v>100.24088510906397</v>
      </c>
      <c r="AZ1869" s="47">
        <f t="shared" si="989"/>
        <v>120.73057182743015</v>
      </c>
      <c r="BA1869" s="43"/>
      <c r="BC1869" s="2">
        <v>43529</v>
      </c>
      <c r="BD1869" t="str">
        <v>912828R3</v>
      </c>
      <c r="BE1869">
        <v>10.4712</v>
      </c>
      <c r="BF1869">
        <v>1.8832</v>
      </c>
      <c r="BG1869">
        <v>0.76739999999999997</v>
      </c>
      <c r="BH1869">
        <v>121.796875</v>
      </c>
      <c r="BI1869">
        <f>VLOOKUP(BD1869,工作表1!$K$3:$L$1000,2,FALSE)</f>
        <v>1.625</v>
      </c>
      <c r="BJ1869" t="str">
        <f>VLOOKUP(BD1869,工作表1!$K$3:$M$1000,3,FALSE)</f>
        <v>2026/5/15</v>
      </c>
      <c r="BK1869">
        <f t="shared" si="972"/>
        <v>2.411</v>
      </c>
      <c r="BL1869">
        <f t="shared" si="973"/>
        <v>-0.78600000000000003</v>
      </c>
      <c r="BM1869" s="43">
        <f t="shared" si="990"/>
        <v>43600</v>
      </c>
      <c r="BN1869" s="43">
        <f t="shared" si="974"/>
        <v>43830</v>
      </c>
      <c r="BO1869" s="45">
        <f t="shared" si="991"/>
        <v>0.49827348066298344</v>
      </c>
      <c r="BP1869" s="45">
        <f t="shared" si="992"/>
        <v>1.8338899190191478</v>
      </c>
      <c r="BQ1869" s="47">
        <f t="shared" si="993"/>
        <v>93.320395155953477</v>
      </c>
      <c r="BR1869" s="47">
        <f t="shared" si="994"/>
        <v>119.37633234174943</v>
      </c>
    </row>
    <row r="1870" spans="6:70" x14ac:dyDescent="0.25">
      <c r="F1870" s="2">
        <v>43584</v>
      </c>
      <c r="G1870">
        <v>2.4039999999999999</v>
      </c>
      <c r="H1870" s="43">
        <v>43619</v>
      </c>
      <c r="I1870">
        <v>1.9543999999999999</v>
      </c>
      <c r="L1870" s="2">
        <v>43529</v>
      </c>
      <c r="M1870" t="str">
        <v>9128285C</v>
      </c>
      <c r="N1870">
        <v>-0.19869999999999999</v>
      </c>
      <c r="O1870">
        <v>2.5838100000000002</v>
      </c>
      <c r="P1870">
        <v>0.84050000000000002</v>
      </c>
      <c r="Q1870">
        <v>121.6875</v>
      </c>
      <c r="R1870">
        <f>VLOOKUP(M1870,工作表1!$A$3:$B$1000,2,FALSE)</f>
        <v>3</v>
      </c>
      <c r="S1870" t="str">
        <f>VLOOKUP(M1870,工作表1!$A$3:$C$1000,3,FALSE)</f>
        <v>2025/9/30</v>
      </c>
      <c r="T1870">
        <f t="shared" si="964"/>
        <v>2.411</v>
      </c>
      <c r="U1870">
        <f t="shared" si="963"/>
        <v>0.58899999999999997</v>
      </c>
      <c r="V1870" s="43">
        <f t="shared" si="975"/>
        <v>43555</v>
      </c>
      <c r="W1870" s="43">
        <f t="shared" si="965"/>
        <v>43644</v>
      </c>
      <c r="X1870" s="45">
        <f t="shared" si="976"/>
        <v>1.3011049723756907</v>
      </c>
      <c r="Y1870" s="45">
        <f t="shared" si="977"/>
        <v>2.2380912737455536</v>
      </c>
      <c r="Z1870" s="47">
        <f t="shared" si="978"/>
        <v>102.3523517951714</v>
      </c>
      <c r="AA1870" s="47">
        <f t="shared" si="979"/>
        <v>121.00199008060834</v>
      </c>
      <c r="AB1870" s="45">
        <f t="shared" si="980"/>
        <v>2.6255999999999999</v>
      </c>
      <c r="AC1870" s="2" t="str">
        <f t="shared" si="966"/>
        <v>TY2</v>
      </c>
      <c r="AD1870">
        <f t="shared" si="967"/>
        <v>121.875</v>
      </c>
      <c r="AE1870">
        <f t="shared" si="968"/>
        <v>121.78125</v>
      </c>
      <c r="AF1870" s="49">
        <f t="shared" si="962"/>
        <v>9.375E-2</v>
      </c>
      <c r="AG1870" s="3">
        <f t="shared" si="981"/>
        <v>120.43515102287883</v>
      </c>
      <c r="AH1870">
        <f t="shared" si="982"/>
        <v>119.33395642070936</v>
      </c>
      <c r="AI1870" s="51">
        <f t="shared" si="983"/>
        <v>1.1011946021694712</v>
      </c>
      <c r="AJ1870" s="52">
        <f t="shared" si="984"/>
        <v>1.0074446021694712</v>
      </c>
      <c r="AK1870" s="2">
        <v>43529</v>
      </c>
      <c r="AL1870" t="str">
        <v>9128286A</v>
      </c>
      <c r="AM1870">
        <v>-0.60570000000000002</v>
      </c>
      <c r="AN1870">
        <v>2.54962</v>
      </c>
      <c r="AO1870">
        <v>0.82050000000000001</v>
      </c>
      <c r="AP1870">
        <v>121.875</v>
      </c>
      <c r="AQ1870">
        <f>VLOOKUP(AL1870,工作表1!$F$3:$G$1000,2,FALSE)</f>
        <v>2.625</v>
      </c>
      <c r="AR1870" t="str">
        <f>VLOOKUP(AL1870,工作表1!$F$3:$H$1000,3,FALSE)</f>
        <v>2026/1/31</v>
      </c>
      <c r="AS1870">
        <f t="shared" si="969"/>
        <v>2.411</v>
      </c>
      <c r="AT1870">
        <f t="shared" si="970"/>
        <v>0.21399999999999997</v>
      </c>
      <c r="AU1870" s="43">
        <f t="shared" si="985"/>
        <v>43677</v>
      </c>
      <c r="AV1870" s="43">
        <f t="shared" si="971"/>
        <v>43738</v>
      </c>
      <c r="AW1870" s="45">
        <f t="shared" si="986"/>
        <v>0.24654696132596685</v>
      </c>
      <c r="AX1870" s="45">
        <f t="shared" si="987"/>
        <v>1.7424373722848709</v>
      </c>
      <c r="AY1870" s="47">
        <f t="shared" si="988"/>
        <v>100.00333316465259</v>
      </c>
      <c r="AZ1870" s="47">
        <f t="shared" si="989"/>
        <v>120.43515102287883</v>
      </c>
      <c r="BA1870" s="43"/>
      <c r="BC1870" s="2">
        <v>43528</v>
      </c>
      <c r="BD1870" t="str">
        <v>912828R3</v>
      </c>
      <c r="BE1870">
        <v>10.235900000000001</v>
      </c>
      <c r="BF1870">
        <v>1.8895599999999999</v>
      </c>
      <c r="BG1870">
        <v>0.76739999999999997</v>
      </c>
      <c r="BH1870">
        <v>121.78125</v>
      </c>
      <c r="BI1870">
        <f>VLOOKUP(BD1870,工作表1!$K$3:$L$1000,2,FALSE)</f>
        <v>1.625</v>
      </c>
      <c r="BJ1870" t="str">
        <f>VLOOKUP(BD1870,工作表1!$K$3:$M$1000,3,FALSE)</f>
        <v>2026/5/15</v>
      </c>
      <c r="BK1870">
        <f t="shared" si="972"/>
        <v>2.411</v>
      </c>
      <c r="BL1870">
        <f t="shared" si="973"/>
        <v>-0.78600000000000003</v>
      </c>
      <c r="BM1870" s="43">
        <f t="shared" si="990"/>
        <v>43600</v>
      </c>
      <c r="BN1870" s="43">
        <f t="shared" si="974"/>
        <v>43830</v>
      </c>
      <c r="BO1870" s="45">
        <f t="shared" si="991"/>
        <v>0.49378453038674031</v>
      </c>
      <c r="BP1870" s="45">
        <f t="shared" si="992"/>
        <v>1.8338530235374253</v>
      </c>
      <c r="BQ1870" s="47">
        <f t="shared" si="993"/>
        <v>93.293579199870308</v>
      </c>
      <c r="BR1870" s="47">
        <f t="shared" si="994"/>
        <v>119.33395642070936</v>
      </c>
    </row>
    <row r="1871" spans="6:70" x14ac:dyDescent="0.25">
      <c r="F1871" s="2">
        <v>43581</v>
      </c>
      <c r="G1871">
        <v>2.4035000000000002</v>
      </c>
      <c r="H1871" s="43">
        <v>43616</v>
      </c>
      <c r="I1871">
        <v>2.0167000000000002</v>
      </c>
      <c r="L1871" s="2">
        <v>43528</v>
      </c>
      <c r="M1871" t="str">
        <v>9128285J</v>
      </c>
      <c r="N1871">
        <v>0.61570000000000003</v>
      </c>
      <c r="O1871">
        <v>2.20072</v>
      </c>
      <c r="P1871">
        <v>0.84050000000000002</v>
      </c>
      <c r="Q1871">
        <v>121.671875</v>
      </c>
      <c r="R1871">
        <f>VLOOKUP(M1871,工作表1!$A$3:$B$1000,2,FALSE)</f>
        <v>3</v>
      </c>
      <c r="S1871" t="str">
        <f>VLOOKUP(M1871,工作表1!$A$3:$C$1000,3,FALSE)</f>
        <v>2025/10/31</v>
      </c>
      <c r="T1871">
        <f t="shared" si="964"/>
        <v>2.411</v>
      </c>
      <c r="U1871">
        <f t="shared" si="963"/>
        <v>0.58899999999999997</v>
      </c>
      <c r="V1871" s="43">
        <f t="shared" si="975"/>
        <v>43585</v>
      </c>
      <c r="W1871" s="43">
        <f t="shared" si="965"/>
        <v>43644</v>
      </c>
      <c r="X1871" s="45">
        <f t="shared" si="976"/>
        <v>1.0359116022099448</v>
      </c>
      <c r="Y1871" s="45">
        <f t="shared" si="977"/>
        <v>1.9811170816619996</v>
      </c>
      <c r="Z1871" s="47">
        <f t="shared" si="978"/>
        <v>102.45754270426869</v>
      </c>
      <c r="AA1871" s="47">
        <f t="shared" si="979"/>
        <v>121.12035722323095</v>
      </c>
      <c r="AB1871" s="45">
        <f t="shared" si="980"/>
        <v>2.6280000000000001</v>
      </c>
      <c r="AC1871" s="2" t="str">
        <f t="shared" si="966"/>
        <v>TY2</v>
      </c>
      <c r="AD1871">
        <f t="shared" si="967"/>
        <v>121.859375</v>
      </c>
      <c r="AE1871">
        <f t="shared" si="968"/>
        <v>121.5625</v>
      </c>
      <c r="AF1871" s="49">
        <f t="shared" si="962"/>
        <v>0.296875</v>
      </c>
      <c r="AG1871" s="3">
        <f t="shared" si="981"/>
        <v>120.42399877928992</v>
      </c>
      <c r="AH1871">
        <f t="shared" si="982"/>
        <v>119.1009712709361</v>
      </c>
      <c r="AI1871" s="51">
        <f t="shared" si="983"/>
        <v>1.3230275083538174</v>
      </c>
      <c r="AJ1871" s="52">
        <f t="shared" si="984"/>
        <v>1.0261525083538174</v>
      </c>
      <c r="AK1871" s="2">
        <v>43528</v>
      </c>
      <c r="AL1871" t="str">
        <v>9128286A</v>
      </c>
      <c r="AM1871">
        <v>-0.31059999999999999</v>
      </c>
      <c r="AN1871">
        <v>2.5103</v>
      </c>
      <c r="AO1871">
        <v>0.82050000000000001</v>
      </c>
      <c r="AP1871">
        <v>121.859375</v>
      </c>
      <c r="AQ1871">
        <f>VLOOKUP(AL1871,工作表1!$F$3:$G$1000,2,FALSE)</f>
        <v>2.625</v>
      </c>
      <c r="AR1871" t="str">
        <f>VLOOKUP(AL1871,工作表1!$F$3:$H$1000,3,FALSE)</f>
        <v>2026/1/31</v>
      </c>
      <c r="AS1871">
        <f t="shared" si="969"/>
        <v>2.411</v>
      </c>
      <c r="AT1871">
        <f t="shared" si="970"/>
        <v>0.21399999999999997</v>
      </c>
      <c r="AU1871" s="43">
        <f t="shared" si="985"/>
        <v>43677</v>
      </c>
      <c r="AV1871" s="43">
        <f t="shared" si="971"/>
        <v>43738</v>
      </c>
      <c r="AW1871" s="45">
        <f t="shared" si="986"/>
        <v>0.23929558011049726</v>
      </c>
      <c r="AX1871" s="45">
        <f t="shared" si="987"/>
        <v>1.7423777718913191</v>
      </c>
      <c r="AY1871" s="47">
        <f t="shared" si="988"/>
        <v>99.999886074510869</v>
      </c>
      <c r="AZ1871" s="47">
        <f t="shared" si="989"/>
        <v>120.42399877928992</v>
      </c>
      <c r="BA1871" s="43"/>
      <c r="BC1871" s="2">
        <v>43525</v>
      </c>
      <c r="BD1871" t="str">
        <v>912828R3</v>
      </c>
      <c r="BE1871">
        <v>10.177300000000001</v>
      </c>
      <c r="BF1871">
        <v>1.8996500000000001</v>
      </c>
      <c r="BG1871">
        <v>0.76739999999999997</v>
      </c>
      <c r="BH1871">
        <v>121.5625</v>
      </c>
      <c r="BI1871">
        <f>VLOOKUP(BD1871,工作表1!$K$3:$L$1000,2,FALSE)</f>
        <v>1.625</v>
      </c>
      <c r="BJ1871" t="str">
        <f>VLOOKUP(BD1871,工作表1!$K$3:$M$1000,3,FALSE)</f>
        <v>2026/5/15</v>
      </c>
      <c r="BK1871">
        <f t="shared" si="972"/>
        <v>2.4115000000000002</v>
      </c>
      <c r="BL1871">
        <f t="shared" si="973"/>
        <v>-0.7865000000000002</v>
      </c>
      <c r="BM1871" s="43">
        <f t="shared" si="990"/>
        <v>43600</v>
      </c>
      <c r="BN1871" s="43">
        <f t="shared" si="974"/>
        <v>43830</v>
      </c>
      <c r="BO1871" s="45">
        <f t="shared" si="991"/>
        <v>0.48929558011049723</v>
      </c>
      <c r="BP1871" s="45">
        <f t="shared" si="992"/>
        <v>1.8338161280557028</v>
      </c>
      <c r="BQ1871" s="47">
        <f t="shared" si="993"/>
        <v>93.120070277212861</v>
      </c>
      <c r="BR1871" s="47">
        <f t="shared" si="994"/>
        <v>119.1009712709361</v>
      </c>
    </row>
    <row r="1872" spans="6:70" x14ac:dyDescent="0.25">
      <c r="F1872" s="2">
        <v>43580</v>
      </c>
      <c r="G1872">
        <v>2.4079999999999999</v>
      </c>
      <c r="H1872" s="43">
        <v>43615</v>
      </c>
      <c r="I1872">
        <v>2.1153</v>
      </c>
      <c r="L1872" s="2">
        <v>43525</v>
      </c>
      <c r="M1872" t="str">
        <v>9128285J</v>
      </c>
      <c r="N1872">
        <v>0.88349999999999995</v>
      </c>
      <c r="O1872">
        <v>2.09958</v>
      </c>
      <c r="P1872">
        <v>0.84050000000000002</v>
      </c>
      <c r="Q1872">
        <v>121.4375</v>
      </c>
      <c r="R1872">
        <f>VLOOKUP(M1872,工作表1!$A$3:$B$1000,2,FALSE)</f>
        <v>3</v>
      </c>
      <c r="S1872" t="str">
        <f>VLOOKUP(M1872,工作表1!$A$3:$C$1000,3,FALSE)</f>
        <v>2025/10/31</v>
      </c>
      <c r="T1872">
        <f t="shared" si="964"/>
        <v>2.4115000000000002</v>
      </c>
      <c r="U1872">
        <f t="shared" si="963"/>
        <v>0.5884999999999998</v>
      </c>
      <c r="V1872" s="43">
        <f t="shared" si="975"/>
        <v>43585</v>
      </c>
      <c r="W1872" s="43">
        <f t="shared" si="965"/>
        <v>43644</v>
      </c>
      <c r="X1872" s="45">
        <f t="shared" si="976"/>
        <v>1.0276243093922652</v>
      </c>
      <c r="Y1872" s="45">
        <f t="shared" si="977"/>
        <v>1.9810489669265119</v>
      </c>
      <c r="Z1872" s="47">
        <f t="shared" si="978"/>
        <v>102.29850515784484</v>
      </c>
      <c r="AA1872" s="47">
        <f t="shared" si="979"/>
        <v>120.92454549088627</v>
      </c>
      <c r="AB1872" s="45">
        <f t="shared" si="980"/>
        <v>2.6602000000000001</v>
      </c>
      <c r="AC1872" s="2" t="str">
        <f t="shared" si="966"/>
        <v>TY2</v>
      </c>
      <c r="AD1872">
        <f t="shared" si="967"/>
        <v>121.640625</v>
      </c>
      <c r="AE1872">
        <f t="shared" si="968"/>
        <v>121.921875</v>
      </c>
      <c r="AF1872" s="49">
        <f t="shared" si="962"/>
        <v>-0.28125</v>
      </c>
      <c r="AG1872" s="3">
        <f t="shared" si="981"/>
        <v>120.14568669710368</v>
      </c>
      <c r="AH1872">
        <f t="shared" si="982"/>
        <v>120.21801671521894</v>
      </c>
      <c r="AI1872" s="51">
        <f t="shared" si="983"/>
        <v>-7.2330018115252415E-2</v>
      </c>
      <c r="AJ1872" s="52">
        <f t="shared" si="984"/>
        <v>0.20891998188474759</v>
      </c>
      <c r="AK1872" s="2">
        <v>43525</v>
      </c>
      <c r="AL1872" t="str">
        <v>9128286A</v>
      </c>
      <c r="AM1872">
        <v>-1.0782</v>
      </c>
      <c r="AN1872">
        <v>2.5895199999999998</v>
      </c>
      <c r="AO1872">
        <v>0.82050000000000001</v>
      </c>
      <c r="AP1872">
        <v>121.640625</v>
      </c>
      <c r="AQ1872">
        <f>VLOOKUP(AL1872,工作表1!$F$3:$G$1000,2,FALSE)</f>
        <v>2.625</v>
      </c>
      <c r="AR1872" t="str">
        <f>VLOOKUP(AL1872,工作表1!$F$3:$H$1000,3,FALSE)</f>
        <v>2026/1/31</v>
      </c>
      <c r="AS1872">
        <f t="shared" si="969"/>
        <v>2.4115000000000002</v>
      </c>
      <c r="AT1872">
        <f t="shared" si="970"/>
        <v>0.2134999999999998</v>
      </c>
      <c r="AU1872" s="43">
        <f t="shared" si="985"/>
        <v>43677</v>
      </c>
      <c r="AV1872" s="43">
        <f t="shared" si="971"/>
        <v>43738</v>
      </c>
      <c r="AW1872" s="45">
        <f t="shared" si="986"/>
        <v>0.23204419889502761</v>
      </c>
      <c r="AX1872" s="45">
        <f t="shared" si="987"/>
        <v>1.7423181714977674</v>
      </c>
      <c r="AY1872" s="47">
        <f t="shared" si="988"/>
        <v>99.776942670133394</v>
      </c>
      <c r="AZ1872" s="47">
        <f t="shared" si="989"/>
        <v>120.14568669710368</v>
      </c>
      <c r="BA1872" s="43"/>
      <c r="BC1872" s="2">
        <v>43524</v>
      </c>
      <c r="BD1872" t="str">
        <v>912828R3</v>
      </c>
      <c r="BE1872">
        <v>11.7941</v>
      </c>
      <c r="BF1872">
        <v>1.8532999999999999</v>
      </c>
      <c r="BG1872">
        <v>0.76739999999999997</v>
      </c>
      <c r="BH1872">
        <v>121.921875</v>
      </c>
      <c r="BI1872">
        <f>VLOOKUP(BD1872,工作表1!$K$3:$L$1000,2,FALSE)</f>
        <v>1.625</v>
      </c>
      <c r="BJ1872" t="str">
        <f>VLOOKUP(BD1872,工作表1!$K$3:$M$1000,3,FALSE)</f>
        <v>2026/5/15</v>
      </c>
      <c r="BK1872">
        <f t="shared" si="972"/>
        <v>2.4089999999999998</v>
      </c>
      <c r="BL1872">
        <f t="shared" si="973"/>
        <v>-0.78399999999999981</v>
      </c>
      <c r="BM1872" s="43">
        <f t="shared" si="990"/>
        <v>43600</v>
      </c>
      <c r="BN1872" s="43">
        <f t="shared" si="974"/>
        <v>43738</v>
      </c>
      <c r="BO1872" s="45">
        <f t="shared" si="991"/>
        <v>0.47582872928176789</v>
      </c>
      <c r="BP1872" s="45">
        <f t="shared" si="992"/>
        <v>1.4241164005146447</v>
      </c>
      <c r="BQ1872" s="47">
        <f t="shared" si="993"/>
        <v>93.471297739587783</v>
      </c>
      <c r="BR1872" s="47">
        <f t="shared" si="994"/>
        <v>120.21801671521894</v>
      </c>
    </row>
    <row r="1873" spans="6:70" x14ac:dyDescent="0.25">
      <c r="F1873" s="2">
        <v>43579</v>
      </c>
      <c r="G1873">
        <v>2.4020000000000001</v>
      </c>
      <c r="H1873" s="43">
        <v>43614</v>
      </c>
      <c r="I1873">
        <v>2.1598000000000002</v>
      </c>
      <c r="L1873" s="2">
        <v>43524</v>
      </c>
      <c r="M1873" t="str">
        <v>9128285J</v>
      </c>
      <c r="N1873">
        <v>1.474</v>
      </c>
      <c r="O1873">
        <v>1.94729</v>
      </c>
      <c r="P1873">
        <v>0.84050000000000002</v>
      </c>
      <c r="Q1873">
        <v>121.75</v>
      </c>
      <c r="R1873">
        <f>VLOOKUP(M1873,工作表1!$A$3:$B$1000,2,FALSE)</f>
        <v>3</v>
      </c>
      <c r="S1873" t="str">
        <f>VLOOKUP(M1873,工作表1!$A$3:$C$1000,3,FALSE)</f>
        <v>2025/10/31</v>
      </c>
      <c r="T1873">
        <f t="shared" si="964"/>
        <v>2.4089999999999998</v>
      </c>
      <c r="U1873">
        <f t="shared" si="963"/>
        <v>0.59100000000000019</v>
      </c>
      <c r="V1873" s="43">
        <f t="shared" si="975"/>
        <v>43585</v>
      </c>
      <c r="W1873" s="43">
        <f t="shared" si="965"/>
        <v>43553</v>
      </c>
      <c r="X1873" s="45">
        <f t="shared" si="976"/>
        <v>1.0027624309392265</v>
      </c>
      <c r="Y1873" s="45">
        <f t="shared" si="977"/>
        <v>1.2328994172405963</v>
      </c>
      <c r="Z1873" s="47">
        <f t="shared" si="978"/>
        <v>102.3932270060757</v>
      </c>
      <c r="AA1873" s="47">
        <f t="shared" si="979"/>
        <v>121.63400158272053</v>
      </c>
      <c r="AB1873" s="45">
        <f t="shared" si="980"/>
        <v>2.6204999999999998</v>
      </c>
      <c r="AC1873" s="2" t="str">
        <f t="shared" si="966"/>
        <v>TY1</v>
      </c>
      <c r="AD1873">
        <f t="shared" si="967"/>
        <v>121.75</v>
      </c>
      <c r="AE1873">
        <f t="shared" si="968"/>
        <v>122</v>
      </c>
      <c r="AF1873" s="49">
        <f t="shared" ref="AF1873:AF1936" si="995">AD1873-AE1873</f>
        <v>-0.25</v>
      </c>
      <c r="AG1873" s="3">
        <f t="shared" si="981"/>
        <v>121.63400158272053</v>
      </c>
      <c r="AH1873">
        <f t="shared" si="982"/>
        <v>121.1949866845987</v>
      </c>
      <c r="AI1873" s="51">
        <f t="shared" si="983"/>
        <v>0.43901489812182604</v>
      </c>
      <c r="AJ1873" s="52">
        <f t="shared" si="984"/>
        <v>0.68901489812182604</v>
      </c>
      <c r="AK1873" s="2">
        <v>43524</v>
      </c>
      <c r="AL1873" t="str">
        <v>9128286A</v>
      </c>
      <c r="AM1873">
        <v>0.40350000000000003</v>
      </c>
      <c r="AN1873">
        <v>2.4819900000000001</v>
      </c>
      <c r="AO1873">
        <v>0.82050000000000001</v>
      </c>
      <c r="AP1873">
        <v>122</v>
      </c>
      <c r="AQ1873">
        <f>VLOOKUP(AL1873,工作表1!$F$3:$G$1000,2,FALSE)</f>
        <v>2.625</v>
      </c>
      <c r="AR1873" t="str">
        <f>VLOOKUP(AL1873,工作表1!$F$3:$H$1000,3,FALSE)</f>
        <v>2026/1/31</v>
      </c>
      <c r="AS1873">
        <f t="shared" si="969"/>
        <v>2.4089999999999998</v>
      </c>
      <c r="AT1873">
        <f t="shared" si="970"/>
        <v>0.21600000000000019</v>
      </c>
      <c r="AU1873" s="43">
        <f t="shared" si="985"/>
        <v>43677</v>
      </c>
      <c r="AV1873" s="43">
        <f t="shared" si="971"/>
        <v>43644</v>
      </c>
      <c r="AW1873" s="45">
        <f t="shared" si="986"/>
        <v>0.2102900552486188</v>
      </c>
      <c r="AX1873" s="45">
        <f t="shared" si="987"/>
        <v>1.066111973056838</v>
      </c>
      <c r="AY1873" s="47">
        <f t="shared" si="988"/>
        <v>100.11984344685936</v>
      </c>
      <c r="AZ1873" s="47">
        <f t="shared" si="989"/>
        <v>121.1949866845987</v>
      </c>
      <c r="BA1873" s="43"/>
      <c r="BC1873" s="2">
        <v>43523</v>
      </c>
      <c r="BD1873" t="str">
        <v>912828R3</v>
      </c>
      <c r="BE1873">
        <v>10.121</v>
      </c>
      <c r="BF1873">
        <v>1.9273</v>
      </c>
      <c r="BG1873">
        <v>0.76739999999999997</v>
      </c>
      <c r="BH1873">
        <v>122.140625</v>
      </c>
      <c r="BI1873">
        <f>VLOOKUP(BD1873,工作表1!$K$3:$L$1000,2,FALSE)</f>
        <v>1.625</v>
      </c>
      <c r="BJ1873" t="str">
        <f>VLOOKUP(BD1873,工作表1!$K$3:$M$1000,3,FALSE)</f>
        <v>2026/5/15</v>
      </c>
      <c r="BK1873">
        <f t="shared" si="972"/>
        <v>2.4079999999999999</v>
      </c>
      <c r="BL1873">
        <f t="shared" si="973"/>
        <v>-0.78299999999999992</v>
      </c>
      <c r="BM1873" s="43">
        <f t="shared" si="990"/>
        <v>43600</v>
      </c>
      <c r="BN1873" s="43">
        <f t="shared" si="974"/>
        <v>43738</v>
      </c>
      <c r="BO1873" s="45">
        <f t="shared" si="991"/>
        <v>0.47133977900552482</v>
      </c>
      <c r="BP1873" s="45">
        <f t="shared" si="992"/>
        <v>1.424079505032922</v>
      </c>
      <c r="BQ1873" s="47">
        <f t="shared" si="993"/>
        <v>93.595683111723588</v>
      </c>
      <c r="BR1873" s="47">
        <f t="shared" si="994"/>
        <v>120.37188959300474</v>
      </c>
    </row>
    <row r="1874" spans="6:70" x14ac:dyDescent="0.25">
      <c r="F1874" s="2">
        <v>43578</v>
      </c>
      <c r="G1874">
        <v>2.4108800000000001</v>
      </c>
      <c r="H1874" s="43">
        <v>43613</v>
      </c>
      <c r="I1874">
        <v>2.1551</v>
      </c>
      <c r="L1874" s="2">
        <v>43523</v>
      </c>
      <c r="M1874" t="str">
        <v>9128285J</v>
      </c>
      <c r="N1874">
        <v>0.76049999999999995</v>
      </c>
      <c r="O1874">
        <v>2.2110099999999999</v>
      </c>
      <c r="P1874">
        <v>0.84050000000000002</v>
      </c>
      <c r="Q1874">
        <v>121.921875</v>
      </c>
      <c r="R1874">
        <f>VLOOKUP(M1874,工作表1!$A$3:$B$1000,2,FALSE)</f>
        <v>3</v>
      </c>
      <c r="S1874" t="str">
        <f>VLOOKUP(M1874,工作表1!$A$3:$C$1000,3,FALSE)</f>
        <v>2025/10/31</v>
      </c>
      <c r="T1874">
        <f t="shared" si="964"/>
        <v>2.4079999999999999</v>
      </c>
      <c r="U1874">
        <f t="shared" si="963"/>
        <v>0.59200000000000008</v>
      </c>
      <c r="V1874" s="43">
        <f t="shared" si="975"/>
        <v>43585</v>
      </c>
      <c r="W1874" s="43">
        <f t="shared" si="965"/>
        <v>43553</v>
      </c>
      <c r="X1874" s="45">
        <f t="shared" si="976"/>
        <v>0.99447513812154686</v>
      </c>
      <c r="Y1874" s="45">
        <f t="shared" si="977"/>
        <v>1.2328313025051085</v>
      </c>
      <c r="Z1874" s="47">
        <f t="shared" si="978"/>
        <v>102.51661472136976</v>
      </c>
      <c r="AA1874" s="47">
        <f t="shared" si="979"/>
        <v>121.77391625072762</v>
      </c>
      <c r="AB1874" s="45">
        <f t="shared" si="980"/>
        <v>2.581</v>
      </c>
      <c r="AC1874" s="2" t="str">
        <f t="shared" si="966"/>
        <v>TY1</v>
      </c>
      <c r="AD1874">
        <f t="shared" si="967"/>
        <v>121.921875</v>
      </c>
      <c r="AE1874">
        <f t="shared" si="968"/>
        <v>122.21875</v>
      </c>
      <c r="AF1874" s="49">
        <f t="shared" si="995"/>
        <v>-0.296875</v>
      </c>
      <c r="AG1874" s="3">
        <f t="shared" si="981"/>
        <v>121.77391625072762</v>
      </c>
      <c r="AH1874">
        <f t="shared" si="982"/>
        <v>121.33875733720284</v>
      </c>
      <c r="AI1874" s="51">
        <f t="shared" si="983"/>
        <v>0.43515891352478775</v>
      </c>
      <c r="AJ1874" s="52">
        <f t="shared" si="984"/>
        <v>0.73203391352478775</v>
      </c>
      <c r="AK1874" s="2">
        <v>43523</v>
      </c>
      <c r="AL1874" t="str">
        <v>9128286A</v>
      </c>
      <c r="AM1874">
        <v>-1.5741000000000001</v>
      </c>
      <c r="AN1874">
        <v>2.64289</v>
      </c>
      <c r="AO1874">
        <v>0.82050000000000001</v>
      </c>
      <c r="AP1874">
        <v>122.21875</v>
      </c>
      <c r="AQ1874">
        <f>VLOOKUP(AL1874,工作表1!$F$3:$G$1000,2,FALSE)</f>
        <v>2.625</v>
      </c>
      <c r="AR1874" t="str">
        <f>VLOOKUP(AL1874,工作表1!$F$3:$H$1000,3,FALSE)</f>
        <v>2026/1/31</v>
      </c>
      <c r="AS1874">
        <f t="shared" si="969"/>
        <v>2.4079999999999999</v>
      </c>
      <c r="AT1874">
        <f t="shared" si="970"/>
        <v>0.21700000000000008</v>
      </c>
      <c r="AU1874" s="43">
        <f t="shared" si="985"/>
        <v>43677</v>
      </c>
      <c r="AV1874" s="43">
        <f t="shared" si="971"/>
        <v>43644</v>
      </c>
      <c r="AW1874" s="45">
        <f t="shared" si="986"/>
        <v>0.20303867403314915</v>
      </c>
      <c r="AX1874" s="45">
        <f t="shared" si="987"/>
        <v>1.066052372663286</v>
      </c>
      <c r="AY1874" s="47">
        <f t="shared" si="988"/>
        <v>100.24384948193293</v>
      </c>
      <c r="AZ1874" s="47">
        <f t="shared" si="989"/>
        <v>121.33875733720284</v>
      </c>
      <c r="BA1874" s="43"/>
      <c r="BC1874" s="2">
        <v>43522</v>
      </c>
      <c r="BD1874" t="str">
        <v>912828R3</v>
      </c>
      <c r="BE1874">
        <v>10.7081</v>
      </c>
      <c r="BF1874">
        <v>1.89838</v>
      </c>
      <c r="BG1874">
        <v>0.76739999999999997</v>
      </c>
      <c r="BH1874">
        <v>122.59375</v>
      </c>
      <c r="BI1874">
        <f>VLOOKUP(BD1874,工作表1!$K$3:$L$1000,2,FALSE)</f>
        <v>1.625</v>
      </c>
      <c r="BJ1874" t="str">
        <f>VLOOKUP(BD1874,工作表1!$K$3:$M$1000,3,FALSE)</f>
        <v>2026/5/15</v>
      </c>
      <c r="BK1874">
        <f t="shared" si="972"/>
        <v>2.4089999999999998</v>
      </c>
      <c r="BL1874">
        <f t="shared" si="973"/>
        <v>-0.78399999999999981</v>
      </c>
      <c r="BM1874" s="43">
        <f t="shared" si="990"/>
        <v>43600</v>
      </c>
      <c r="BN1874" s="43">
        <f t="shared" si="974"/>
        <v>43738</v>
      </c>
      <c r="BO1874" s="45">
        <f t="shared" si="991"/>
        <v>0.46685082872928174</v>
      </c>
      <c r="BP1874" s="45">
        <f t="shared" si="992"/>
        <v>1.4240426095511995</v>
      </c>
      <c r="BQ1874" s="47">
        <f t="shared" si="993"/>
        <v>93.955163217586403</v>
      </c>
      <c r="BR1874" s="47">
        <f t="shared" si="994"/>
        <v>120.83366398579693</v>
      </c>
    </row>
    <row r="1875" spans="6:70" x14ac:dyDescent="0.25">
      <c r="F1875" s="2">
        <v>43577</v>
      </c>
      <c r="G1875">
        <v>2.4154200000000001</v>
      </c>
      <c r="H1875" s="43">
        <v>43612</v>
      </c>
      <c r="I1875">
        <v>2.2134</v>
      </c>
      <c r="L1875" s="2">
        <v>43522</v>
      </c>
      <c r="M1875" t="str">
        <v>9128285J</v>
      </c>
      <c r="N1875">
        <v>0.31759999999999999</v>
      </c>
      <c r="O1875">
        <v>2.3803100000000001</v>
      </c>
      <c r="P1875">
        <v>0.84050000000000002</v>
      </c>
      <c r="Q1875">
        <v>122.328125</v>
      </c>
      <c r="R1875">
        <f>VLOOKUP(M1875,工作表1!$A$3:$B$1000,2,FALSE)</f>
        <v>3</v>
      </c>
      <c r="S1875" t="str">
        <f>VLOOKUP(M1875,工作表1!$A$3:$C$1000,3,FALSE)</f>
        <v>2025/10/31</v>
      </c>
      <c r="T1875">
        <f t="shared" si="964"/>
        <v>2.4089999999999998</v>
      </c>
      <c r="U1875">
        <f t="shared" si="963"/>
        <v>0.59100000000000019</v>
      </c>
      <c r="V1875" s="43">
        <f t="shared" si="975"/>
        <v>43585</v>
      </c>
      <c r="W1875" s="43">
        <f t="shared" si="965"/>
        <v>43553</v>
      </c>
      <c r="X1875" s="45">
        <f t="shared" si="976"/>
        <v>0.98618784530386738</v>
      </c>
      <c r="Y1875" s="45">
        <f t="shared" si="977"/>
        <v>1.2327631877696208</v>
      </c>
      <c r="Z1875" s="47">
        <f t="shared" si="978"/>
        <v>102.84367794466485</v>
      </c>
      <c r="AA1875" s="47">
        <f t="shared" si="979"/>
        <v>122.15634920441246</v>
      </c>
      <c r="AB1875" s="45">
        <f t="shared" si="980"/>
        <v>2.5308000000000002</v>
      </c>
      <c r="AC1875" s="2" t="str">
        <f t="shared" si="966"/>
        <v>TY1</v>
      </c>
      <c r="AD1875">
        <f t="shared" si="967"/>
        <v>122.328125</v>
      </c>
      <c r="AE1875">
        <f t="shared" si="968"/>
        <v>122.671875</v>
      </c>
      <c r="AF1875" s="49">
        <f t="shared" si="995"/>
        <v>-0.34375</v>
      </c>
      <c r="AG1875" s="3">
        <f t="shared" si="981"/>
        <v>122.15634920441246</v>
      </c>
      <c r="AH1875">
        <f t="shared" si="982"/>
        <v>121.75062283247625</v>
      </c>
      <c r="AI1875" s="51">
        <f t="shared" si="983"/>
        <v>0.40572637193621119</v>
      </c>
      <c r="AJ1875" s="52">
        <f t="shared" si="984"/>
        <v>0.74947637193621119</v>
      </c>
      <c r="AK1875" s="2">
        <v>43522</v>
      </c>
      <c r="AL1875" t="str">
        <v>9128286A</v>
      </c>
      <c r="AM1875">
        <v>-2.3988</v>
      </c>
      <c r="AN1875">
        <v>2.7162500000000001</v>
      </c>
      <c r="AO1875">
        <v>0.82050000000000001</v>
      </c>
      <c r="AP1875">
        <v>122.671875</v>
      </c>
      <c r="AQ1875">
        <f>VLOOKUP(AL1875,工作表1!$F$3:$G$1000,2,FALSE)</f>
        <v>2.625</v>
      </c>
      <c r="AR1875" t="str">
        <f>VLOOKUP(AL1875,工作表1!$F$3:$H$1000,3,FALSE)</f>
        <v>2026/1/31</v>
      </c>
      <c r="AS1875">
        <f t="shared" si="969"/>
        <v>2.4089999999999998</v>
      </c>
      <c r="AT1875">
        <f t="shared" si="970"/>
        <v>0.21600000000000019</v>
      </c>
      <c r="AU1875" s="43">
        <f t="shared" si="985"/>
        <v>43677</v>
      </c>
      <c r="AV1875" s="43">
        <f t="shared" si="971"/>
        <v>43644</v>
      </c>
      <c r="AW1875" s="45">
        <f t="shared" si="986"/>
        <v>0.19578729281767956</v>
      </c>
      <c r="AX1875" s="45">
        <f t="shared" si="987"/>
        <v>1.0659927722697344</v>
      </c>
      <c r="AY1875" s="47">
        <f t="shared" si="988"/>
        <v>100.58716066874997</v>
      </c>
      <c r="AZ1875" s="47">
        <f t="shared" si="989"/>
        <v>121.75062283247625</v>
      </c>
      <c r="BA1875" s="43"/>
      <c r="BC1875" s="2">
        <v>43521</v>
      </c>
      <c r="BD1875" t="str">
        <v>912828R3</v>
      </c>
      <c r="BE1875">
        <v>9.9984999999999999</v>
      </c>
      <c r="BF1875">
        <v>1.9489099999999999</v>
      </c>
      <c r="BG1875">
        <v>0.76739999999999997</v>
      </c>
      <c r="BH1875">
        <v>122.28125</v>
      </c>
      <c r="BI1875">
        <f>VLOOKUP(BD1875,工作表1!$K$3:$L$1000,2,FALSE)</f>
        <v>1.625</v>
      </c>
      <c r="BJ1875" t="str">
        <f>VLOOKUP(BD1875,工作表1!$K$3:$M$1000,3,FALSE)</f>
        <v>2026/5/15</v>
      </c>
      <c r="BK1875">
        <f t="shared" si="972"/>
        <v>2.4084699999999999</v>
      </c>
      <c r="BL1875">
        <f t="shared" si="973"/>
        <v>-0.78346999999999989</v>
      </c>
      <c r="BM1875" s="43">
        <f t="shared" si="990"/>
        <v>43600</v>
      </c>
      <c r="BN1875" s="43">
        <f t="shared" si="974"/>
        <v>43738</v>
      </c>
      <c r="BO1875" s="45">
        <f t="shared" si="991"/>
        <v>0.46236187845303867</v>
      </c>
      <c r="BP1875" s="45">
        <f t="shared" si="992"/>
        <v>1.4240057140694771</v>
      </c>
      <c r="BQ1875" s="47">
        <f t="shared" si="993"/>
        <v>93.679050343050477</v>
      </c>
      <c r="BR1875" s="47">
        <f t="shared" si="994"/>
        <v>120.46600728027899</v>
      </c>
    </row>
    <row r="1876" spans="6:70" x14ac:dyDescent="0.25">
      <c r="F1876" s="2">
        <v>43574</v>
      </c>
      <c r="G1876">
        <v>2.415</v>
      </c>
      <c r="H1876" s="43">
        <v>43609</v>
      </c>
      <c r="I1876">
        <v>2.2134</v>
      </c>
      <c r="L1876" s="2">
        <v>43521</v>
      </c>
      <c r="M1876" t="str">
        <v>9128285J</v>
      </c>
      <c r="N1876">
        <v>0.27629999999999999</v>
      </c>
      <c r="O1876">
        <v>2.40822</v>
      </c>
      <c r="P1876">
        <v>0.84050000000000002</v>
      </c>
      <c r="Q1876">
        <v>122.03125</v>
      </c>
      <c r="R1876">
        <f>VLOOKUP(M1876,工作表1!$A$3:$B$1000,2,FALSE)</f>
        <v>3</v>
      </c>
      <c r="S1876" t="str">
        <f>VLOOKUP(M1876,工作表1!$A$3:$C$1000,3,FALSE)</f>
        <v>2025/10/31</v>
      </c>
      <c r="T1876">
        <f t="shared" si="964"/>
        <v>2.4084699999999999</v>
      </c>
      <c r="U1876">
        <f t="shared" si="963"/>
        <v>0.59153000000000011</v>
      </c>
      <c r="V1876" s="43">
        <f t="shared" si="975"/>
        <v>43585</v>
      </c>
      <c r="W1876" s="43">
        <f t="shared" si="965"/>
        <v>43553</v>
      </c>
      <c r="X1876" s="45">
        <f t="shared" si="976"/>
        <v>0.9779005524861879</v>
      </c>
      <c r="Y1876" s="45">
        <f t="shared" si="977"/>
        <v>1.2326950730341331</v>
      </c>
      <c r="Z1876" s="47">
        <f t="shared" si="978"/>
        <v>102.57959838434967</v>
      </c>
      <c r="AA1876" s="47">
        <f t="shared" si="979"/>
        <v>121.83530925142898</v>
      </c>
      <c r="AB1876" s="45">
        <f t="shared" si="980"/>
        <v>2.5579999999999998</v>
      </c>
      <c r="AC1876" s="2" t="str">
        <f t="shared" si="966"/>
        <v>TY1</v>
      </c>
      <c r="AD1876">
        <f t="shared" si="967"/>
        <v>122.03125</v>
      </c>
      <c r="AE1876">
        <f t="shared" si="968"/>
        <v>122.359375</v>
      </c>
      <c r="AF1876" s="49">
        <f t="shared" si="995"/>
        <v>-0.328125</v>
      </c>
      <c r="AG1876" s="3">
        <f t="shared" si="981"/>
        <v>121.83530925142898</v>
      </c>
      <c r="AH1876">
        <f t="shared" si="982"/>
        <v>121.42059210261412</v>
      </c>
      <c r="AI1876" s="51">
        <f t="shared" si="983"/>
        <v>0.41471714881485866</v>
      </c>
      <c r="AJ1876" s="52">
        <f t="shared" si="984"/>
        <v>0.74284214881485866</v>
      </c>
      <c r="AK1876" s="2">
        <v>43521</v>
      </c>
      <c r="AL1876" t="str">
        <v>9128286A</v>
      </c>
      <c r="AM1876">
        <v>-2.1627999999999998</v>
      </c>
      <c r="AN1876">
        <v>2.7033499999999999</v>
      </c>
      <c r="AO1876">
        <v>0.82050000000000001</v>
      </c>
      <c r="AP1876">
        <v>122.359375</v>
      </c>
      <c r="AQ1876">
        <f>VLOOKUP(AL1876,工作表1!$F$3:$G$1000,2,FALSE)</f>
        <v>2.625</v>
      </c>
      <c r="AR1876" t="str">
        <f>VLOOKUP(AL1876,工作表1!$F$3:$H$1000,3,FALSE)</f>
        <v>2026/1/31</v>
      </c>
      <c r="AS1876">
        <f t="shared" si="969"/>
        <v>2.4084699999999999</v>
      </c>
      <c r="AT1876">
        <f t="shared" si="970"/>
        <v>0.21653000000000011</v>
      </c>
      <c r="AU1876" s="43">
        <f t="shared" si="985"/>
        <v>43677</v>
      </c>
      <c r="AV1876" s="43">
        <f t="shared" si="971"/>
        <v>43644</v>
      </c>
      <c r="AW1876" s="45">
        <f t="shared" si="986"/>
        <v>0.18853591160220995</v>
      </c>
      <c r="AX1876" s="45">
        <f t="shared" si="987"/>
        <v>1.0659331718761826</v>
      </c>
      <c r="AY1876" s="47">
        <f t="shared" si="988"/>
        <v>100.32225894728774</v>
      </c>
      <c r="AZ1876" s="47">
        <f t="shared" si="989"/>
        <v>121.42059210261412</v>
      </c>
      <c r="BA1876" s="43"/>
      <c r="BC1876" s="2">
        <v>43518</v>
      </c>
      <c r="BD1876" t="str">
        <v>912828R3</v>
      </c>
      <c r="BE1876">
        <v>10.6778</v>
      </c>
      <c r="BF1876">
        <v>1.90055</v>
      </c>
      <c r="BG1876">
        <v>0.76739999999999997</v>
      </c>
      <c r="BH1876">
        <v>122.390625</v>
      </c>
      <c r="BI1876">
        <f>VLOOKUP(BD1876,工作表1!$K$3:$L$1000,2,FALSE)</f>
        <v>1.625</v>
      </c>
      <c r="BJ1876" t="str">
        <f>VLOOKUP(BD1876,工作表1!$K$3:$M$1000,3,FALSE)</f>
        <v>2026/5/15</v>
      </c>
      <c r="BK1876">
        <f t="shared" si="972"/>
        <v>2.40652</v>
      </c>
      <c r="BL1876">
        <f t="shared" si="973"/>
        <v>-0.78151999999999999</v>
      </c>
      <c r="BM1876" s="43">
        <f t="shared" si="990"/>
        <v>43600</v>
      </c>
      <c r="BN1876" s="43">
        <f t="shared" si="974"/>
        <v>43738</v>
      </c>
      <c r="BO1876" s="45">
        <f t="shared" si="991"/>
        <v>0.45787292817679559</v>
      </c>
      <c r="BP1876" s="45">
        <f t="shared" si="992"/>
        <v>1.4239688185877544</v>
      </c>
      <c r="BQ1876" s="47">
        <f t="shared" si="993"/>
        <v>93.789057575607004</v>
      </c>
      <c r="BR1876" s="47">
        <f t="shared" si="994"/>
        <v>120.6003850003586</v>
      </c>
    </row>
    <row r="1877" spans="6:70" x14ac:dyDescent="0.25">
      <c r="F1877" s="2">
        <v>43573</v>
      </c>
      <c r="G1877">
        <v>2.4169999999999998</v>
      </c>
      <c r="H1877" s="43">
        <v>43608</v>
      </c>
      <c r="I1877">
        <v>2.2111999999999998</v>
      </c>
      <c r="L1877" s="2">
        <v>43518</v>
      </c>
      <c r="M1877" t="str">
        <v>9128285J</v>
      </c>
      <c r="N1877">
        <v>0.76870000000000005</v>
      </c>
      <c r="O1877">
        <v>2.2303700000000002</v>
      </c>
      <c r="P1877">
        <v>0.84050000000000002</v>
      </c>
      <c r="Q1877">
        <v>122.140625</v>
      </c>
      <c r="R1877">
        <f>VLOOKUP(M1877,工作表1!$A$3:$B$1000,2,FALSE)</f>
        <v>3</v>
      </c>
      <c r="S1877" t="str">
        <f>VLOOKUP(M1877,工作表1!$A$3:$C$1000,3,FALSE)</f>
        <v>2025/10/31</v>
      </c>
      <c r="T1877">
        <f t="shared" si="964"/>
        <v>2.40652</v>
      </c>
      <c r="U1877">
        <f t="shared" si="963"/>
        <v>0.59348000000000001</v>
      </c>
      <c r="V1877" s="43">
        <f t="shared" si="975"/>
        <v>43585</v>
      </c>
      <c r="W1877" s="43">
        <f t="shared" si="965"/>
        <v>43553</v>
      </c>
      <c r="X1877" s="45">
        <f t="shared" si="976"/>
        <v>0.96961325966850831</v>
      </c>
      <c r="Y1877" s="45">
        <f t="shared" si="977"/>
        <v>1.2326269582986453</v>
      </c>
      <c r="Z1877" s="47">
        <f t="shared" si="978"/>
        <v>102.6910074724678</v>
      </c>
      <c r="AA1877" s="47">
        <f t="shared" si="979"/>
        <v>121.96085999656169</v>
      </c>
      <c r="AB1877" s="45">
        <f t="shared" si="980"/>
        <v>2.5506000000000002</v>
      </c>
      <c r="AC1877" s="2" t="str">
        <f t="shared" si="966"/>
        <v>TY1</v>
      </c>
      <c r="AD1877">
        <f t="shared" si="967"/>
        <v>122.140625</v>
      </c>
      <c r="AE1877">
        <f t="shared" si="968"/>
        <v>122.46875</v>
      </c>
      <c r="AF1877" s="49">
        <f t="shared" si="995"/>
        <v>-0.328125</v>
      </c>
      <c r="AG1877" s="3">
        <f t="shared" si="981"/>
        <v>121.96085999656169</v>
      </c>
      <c r="AH1877">
        <f t="shared" si="982"/>
        <v>121.54683069574179</v>
      </c>
      <c r="AI1877" s="51">
        <f t="shared" si="983"/>
        <v>0.41402930081990519</v>
      </c>
      <c r="AJ1877" s="52">
        <f t="shared" si="984"/>
        <v>0.74215430081990519</v>
      </c>
      <c r="AK1877" s="2">
        <v>43518</v>
      </c>
      <c r="AL1877" t="str">
        <v>9128286A</v>
      </c>
      <c r="AM1877">
        <v>-1.6687000000000001</v>
      </c>
      <c r="AN1877">
        <v>2.6426400000000001</v>
      </c>
      <c r="AO1877">
        <v>0.82050000000000001</v>
      </c>
      <c r="AP1877">
        <v>122.46875</v>
      </c>
      <c r="AQ1877">
        <f>VLOOKUP(AL1877,工作表1!$F$3:$G$1000,2,FALSE)</f>
        <v>2.625</v>
      </c>
      <c r="AR1877" t="str">
        <f>VLOOKUP(AL1877,工作表1!$F$3:$H$1000,3,FALSE)</f>
        <v>2026/1/31</v>
      </c>
      <c r="AS1877">
        <f t="shared" si="969"/>
        <v>2.40652</v>
      </c>
      <c r="AT1877">
        <f t="shared" si="970"/>
        <v>0.21848000000000001</v>
      </c>
      <c r="AU1877" s="43">
        <f t="shared" si="985"/>
        <v>43677</v>
      </c>
      <c r="AV1877" s="43">
        <f t="shared" si="971"/>
        <v>43644</v>
      </c>
      <c r="AW1877" s="45">
        <f t="shared" si="986"/>
        <v>0.18128453038674033</v>
      </c>
      <c r="AX1877" s="45">
        <f t="shared" si="987"/>
        <v>1.0658735714826308</v>
      </c>
      <c r="AY1877" s="47">
        <f t="shared" si="988"/>
        <v>100.43221431644976</v>
      </c>
      <c r="AZ1877" s="47">
        <f t="shared" si="989"/>
        <v>121.54683069574179</v>
      </c>
      <c r="BA1877" s="43"/>
      <c r="BC1877" s="2">
        <v>43517</v>
      </c>
      <c r="BD1877" t="str">
        <v>912828R3</v>
      </c>
      <c r="BE1877">
        <v>10.082000000000001</v>
      </c>
      <c r="BF1877">
        <v>1.94977</v>
      </c>
      <c r="BG1877">
        <v>0.76739999999999997</v>
      </c>
      <c r="BH1877">
        <v>122.140625</v>
      </c>
      <c r="BI1877">
        <f>VLOOKUP(BD1877,工作表1!$K$3:$L$1000,2,FALSE)</f>
        <v>1.625</v>
      </c>
      <c r="BJ1877" t="str">
        <f>VLOOKUP(BD1877,工作表1!$K$3:$M$1000,3,FALSE)</f>
        <v>2026/5/15</v>
      </c>
      <c r="BK1877">
        <f t="shared" si="972"/>
        <v>2.4075000000000002</v>
      </c>
      <c r="BL1877">
        <f t="shared" si="973"/>
        <v>-0.7825000000000002</v>
      </c>
      <c r="BM1877" s="43">
        <f t="shared" si="990"/>
        <v>43600</v>
      </c>
      <c r="BN1877" s="43">
        <f t="shared" si="974"/>
        <v>43738</v>
      </c>
      <c r="BO1877" s="45">
        <f t="shared" si="991"/>
        <v>0.44440607734806636</v>
      </c>
      <c r="BP1877" s="45">
        <f t="shared" si="992"/>
        <v>1.4238581321425867</v>
      </c>
      <c r="BQ1877" s="47">
        <f t="shared" si="993"/>
        <v>93.579661623165194</v>
      </c>
      <c r="BR1877" s="47">
        <f t="shared" si="994"/>
        <v>120.30595657443313</v>
      </c>
    </row>
    <row r="1878" spans="6:70" x14ac:dyDescent="0.25">
      <c r="F1878" s="2">
        <v>43572</v>
      </c>
      <c r="G1878">
        <v>2.4155000000000002</v>
      </c>
      <c r="H1878" s="43">
        <v>43607</v>
      </c>
      <c r="I1878">
        <v>2.2721</v>
      </c>
      <c r="L1878" s="2">
        <v>43517</v>
      </c>
      <c r="M1878" t="str">
        <v>9128285C</v>
      </c>
      <c r="N1878">
        <v>4.58E-2</v>
      </c>
      <c r="O1878">
        <v>2.4868100000000002</v>
      </c>
      <c r="P1878">
        <v>0.84050000000000002</v>
      </c>
      <c r="Q1878">
        <v>121.90625</v>
      </c>
      <c r="R1878">
        <f>VLOOKUP(M1878,工作表1!$A$3:$B$1000,2,FALSE)</f>
        <v>3</v>
      </c>
      <c r="S1878" t="str">
        <f>VLOOKUP(M1878,工作表1!$A$3:$C$1000,3,FALSE)</f>
        <v>2025/9/30</v>
      </c>
      <c r="T1878">
        <f t="shared" si="964"/>
        <v>2.4075000000000002</v>
      </c>
      <c r="U1878">
        <f t="shared" si="963"/>
        <v>0.5924999999999998</v>
      </c>
      <c r="V1878" s="43">
        <f t="shared" si="975"/>
        <v>43555</v>
      </c>
      <c r="W1878" s="43">
        <f t="shared" si="965"/>
        <v>43553</v>
      </c>
      <c r="X1878" s="45">
        <f t="shared" si="976"/>
        <v>1.2016574585635358</v>
      </c>
      <c r="Y1878" s="45">
        <f t="shared" si="977"/>
        <v>1.4893286914402482</v>
      </c>
      <c r="Z1878" s="47">
        <f t="shared" si="978"/>
        <v>102.48486321815697</v>
      </c>
      <c r="AA1878" s="47">
        <f t="shared" si="979"/>
        <v>121.69530819759045</v>
      </c>
      <c r="AB1878" s="45">
        <f t="shared" si="980"/>
        <v>2.5952000000000002</v>
      </c>
      <c r="AC1878" s="2" t="str">
        <f t="shared" si="966"/>
        <v>TY1</v>
      </c>
      <c r="AD1878">
        <f t="shared" si="967"/>
        <v>121.90625</v>
      </c>
      <c r="AE1878">
        <f t="shared" si="968"/>
        <v>122.21875</v>
      </c>
      <c r="AF1878" s="49">
        <f t="shared" si="995"/>
        <v>-0.3125</v>
      </c>
      <c r="AG1878" s="3">
        <f t="shared" si="981"/>
        <v>121.69530819759045</v>
      </c>
      <c r="AH1878">
        <f t="shared" si="982"/>
        <v>121.27706419717116</v>
      </c>
      <c r="AI1878" s="51">
        <f t="shared" si="983"/>
        <v>0.41824400041929266</v>
      </c>
      <c r="AJ1878" s="52">
        <f t="shared" si="984"/>
        <v>0.73074400041929266</v>
      </c>
      <c r="AK1878" s="2">
        <v>43517</v>
      </c>
      <c r="AL1878" t="str">
        <v>9128286A</v>
      </c>
      <c r="AM1878">
        <v>-2.0884999999999998</v>
      </c>
      <c r="AN1878">
        <v>2.6867100000000002</v>
      </c>
      <c r="AO1878">
        <v>0.82050000000000001</v>
      </c>
      <c r="AP1878">
        <v>122.21875</v>
      </c>
      <c r="AQ1878">
        <f>VLOOKUP(AL1878,工作表1!$F$3:$G$1000,2,FALSE)</f>
        <v>2.625</v>
      </c>
      <c r="AR1878" t="str">
        <f>VLOOKUP(AL1878,工作表1!$F$3:$H$1000,3,FALSE)</f>
        <v>2026/1/31</v>
      </c>
      <c r="AS1878">
        <f t="shared" si="969"/>
        <v>2.4075000000000002</v>
      </c>
      <c r="AT1878">
        <f t="shared" si="970"/>
        <v>0.2174999999999998</v>
      </c>
      <c r="AU1878" s="43">
        <f t="shared" si="985"/>
        <v>43677</v>
      </c>
      <c r="AV1878" s="43">
        <f t="shared" si="971"/>
        <v>43644</v>
      </c>
      <c r="AW1878" s="45">
        <f t="shared" si="986"/>
        <v>0.15953038674033149</v>
      </c>
      <c r="AX1878" s="45">
        <f t="shared" si="987"/>
        <v>1.0656947703019752</v>
      </c>
      <c r="AY1878" s="47">
        <f t="shared" si="988"/>
        <v>100.22767521487484</v>
      </c>
      <c r="AZ1878" s="47">
        <f t="shared" si="989"/>
        <v>121.27706419717116</v>
      </c>
      <c r="BA1878" s="43"/>
      <c r="BC1878" s="2">
        <v>43516</v>
      </c>
      <c r="BD1878" t="str">
        <v>912828R3</v>
      </c>
      <c r="BE1878">
        <v>10.5876</v>
      </c>
      <c r="BF1878">
        <v>1.9249799999999999</v>
      </c>
      <c r="BG1878">
        <v>0.76739999999999997</v>
      </c>
      <c r="BH1878">
        <v>122.390625</v>
      </c>
      <c r="BI1878">
        <f>VLOOKUP(BD1878,工作表1!$K$3:$L$1000,2,FALSE)</f>
        <v>1.625</v>
      </c>
      <c r="BJ1878" t="str">
        <f>VLOOKUP(BD1878,工作表1!$K$3:$M$1000,3,FALSE)</f>
        <v>2026/5/15</v>
      </c>
      <c r="BK1878">
        <f t="shared" si="972"/>
        <v>2.4037000000000002</v>
      </c>
      <c r="BL1878">
        <f t="shared" si="973"/>
        <v>-0.77870000000000017</v>
      </c>
      <c r="BM1878" s="43">
        <f t="shared" si="990"/>
        <v>43600</v>
      </c>
      <c r="BN1878" s="43">
        <f t="shared" si="974"/>
        <v>43738</v>
      </c>
      <c r="BO1878" s="45">
        <f t="shared" si="991"/>
        <v>0.43991712707182318</v>
      </c>
      <c r="BP1878" s="45">
        <f t="shared" si="992"/>
        <v>1.4238212366608642</v>
      </c>
      <c r="BQ1878" s="47">
        <f t="shared" si="993"/>
        <v>93.782939277666685</v>
      </c>
      <c r="BR1878" s="47">
        <f t="shared" si="994"/>
        <v>120.5603634401857</v>
      </c>
    </row>
    <row r="1879" spans="6:70" x14ac:dyDescent="0.25">
      <c r="F1879" s="2">
        <v>43571</v>
      </c>
      <c r="G1879">
        <v>2.4095</v>
      </c>
      <c r="H1879" s="43">
        <v>43606</v>
      </c>
      <c r="I1879">
        <v>2.3210000000000002</v>
      </c>
      <c r="L1879" s="2">
        <v>43516</v>
      </c>
      <c r="M1879" t="str">
        <v>9128285C</v>
      </c>
      <c r="N1879">
        <v>0.30370000000000003</v>
      </c>
      <c r="O1879">
        <v>2.4086599999999998</v>
      </c>
      <c r="P1879">
        <v>0.84050000000000002</v>
      </c>
      <c r="Q1879">
        <v>122.15625</v>
      </c>
      <c r="R1879">
        <f>VLOOKUP(M1879,工作表1!$A$3:$B$1000,2,FALSE)</f>
        <v>3</v>
      </c>
      <c r="S1879" t="str">
        <f>VLOOKUP(M1879,工作表1!$A$3:$C$1000,3,FALSE)</f>
        <v>2025/9/30</v>
      </c>
      <c r="T1879">
        <f t="shared" si="964"/>
        <v>2.4037000000000002</v>
      </c>
      <c r="U1879">
        <f t="shared" si="963"/>
        <v>0.59629999999999983</v>
      </c>
      <c r="V1879" s="43">
        <f t="shared" si="975"/>
        <v>43555</v>
      </c>
      <c r="W1879" s="43">
        <f t="shared" si="965"/>
        <v>43553</v>
      </c>
      <c r="X1879" s="45">
        <f t="shared" si="976"/>
        <v>1.1933701657458564</v>
      </c>
      <c r="Y1879" s="45">
        <f t="shared" si="977"/>
        <v>1.4892605767047606</v>
      </c>
      <c r="Z1879" s="47">
        <f t="shared" si="978"/>
        <v>102.7040619699106</v>
      </c>
      <c r="AA1879" s="47">
        <f t="shared" si="979"/>
        <v>121.948854543585</v>
      </c>
      <c r="AB1879" s="45">
        <f t="shared" si="980"/>
        <v>2.5434000000000001</v>
      </c>
      <c r="AC1879" s="2" t="str">
        <f t="shared" si="966"/>
        <v>TY1</v>
      </c>
      <c r="AD1879">
        <f t="shared" si="967"/>
        <v>122.15625</v>
      </c>
      <c r="AE1879">
        <f t="shared" si="968"/>
        <v>122.46875</v>
      </c>
      <c r="AF1879" s="49">
        <f t="shared" si="995"/>
        <v>-0.3125</v>
      </c>
      <c r="AG1879" s="3">
        <f t="shared" si="981"/>
        <v>121.948854543585</v>
      </c>
      <c r="AH1879">
        <f t="shared" si="982"/>
        <v>121.53532638729746</v>
      </c>
      <c r="AI1879" s="51">
        <f t="shared" si="983"/>
        <v>0.41352815628754058</v>
      </c>
      <c r="AJ1879" s="52">
        <f t="shared" si="984"/>
        <v>0.72602815628754058</v>
      </c>
      <c r="AK1879" s="2">
        <v>43516</v>
      </c>
      <c r="AL1879" t="str">
        <v>9128286A</v>
      </c>
      <c r="AM1879">
        <v>-1.6113</v>
      </c>
      <c r="AN1879">
        <v>2.6418499999999998</v>
      </c>
      <c r="AO1879">
        <v>0.82050000000000001</v>
      </c>
      <c r="AP1879">
        <v>122.46875</v>
      </c>
      <c r="AQ1879">
        <f>VLOOKUP(AL1879,工作表1!$F$3:$G$1000,2,FALSE)</f>
        <v>2.625</v>
      </c>
      <c r="AR1879" t="str">
        <f>VLOOKUP(AL1879,工作表1!$F$3:$H$1000,3,FALSE)</f>
        <v>2026/1/31</v>
      </c>
      <c r="AS1879">
        <f t="shared" si="969"/>
        <v>2.4037000000000002</v>
      </c>
      <c r="AT1879">
        <f t="shared" si="970"/>
        <v>0.22129999999999983</v>
      </c>
      <c r="AU1879" s="43">
        <f t="shared" si="985"/>
        <v>43677</v>
      </c>
      <c r="AV1879" s="43">
        <f t="shared" si="971"/>
        <v>43644</v>
      </c>
      <c r="AW1879" s="45">
        <f t="shared" si="986"/>
        <v>0.15227900552486187</v>
      </c>
      <c r="AX1879" s="45">
        <f t="shared" si="987"/>
        <v>1.0656351699084237</v>
      </c>
      <c r="AY1879" s="47">
        <f t="shared" si="988"/>
        <v>100.44663294537423</v>
      </c>
      <c r="AZ1879" s="47">
        <f t="shared" si="989"/>
        <v>121.53532638729746</v>
      </c>
      <c r="BA1879" s="43"/>
      <c r="BC1879" s="2">
        <v>43515</v>
      </c>
      <c r="BD1879" t="str">
        <v>912828R3</v>
      </c>
      <c r="BE1879">
        <v>11.022399999999999</v>
      </c>
      <c r="BF1879">
        <v>1.90435</v>
      </c>
      <c r="BG1879">
        <v>0.76739999999999997</v>
      </c>
      <c r="BH1879">
        <v>122.4375</v>
      </c>
      <c r="BI1879">
        <f>VLOOKUP(BD1879,工作表1!$K$3:$L$1000,2,FALSE)</f>
        <v>1.625</v>
      </c>
      <c r="BJ1879" t="str">
        <f>VLOOKUP(BD1879,工作表1!$K$3:$M$1000,3,FALSE)</f>
        <v>2026/5/15</v>
      </c>
      <c r="BK1879">
        <f t="shared" si="972"/>
        <v>2.4034800000000001</v>
      </c>
      <c r="BL1879">
        <f t="shared" si="973"/>
        <v>-0.77848000000000006</v>
      </c>
      <c r="BM1879" s="43">
        <f t="shared" si="990"/>
        <v>43600</v>
      </c>
      <c r="BN1879" s="43">
        <f t="shared" si="974"/>
        <v>43738</v>
      </c>
      <c r="BO1879" s="45">
        <f t="shared" si="991"/>
        <v>0.4354281767955801</v>
      </c>
      <c r="BP1879" s="45">
        <f t="shared" si="992"/>
        <v>1.4237843411791418</v>
      </c>
      <c r="BQ1879" s="47">
        <f t="shared" si="993"/>
        <v>93.815134349506849</v>
      </c>
      <c r="BR1879" s="47">
        <f t="shared" si="994"/>
        <v>120.59468165972274</v>
      </c>
    </row>
    <row r="1880" spans="6:70" x14ac:dyDescent="0.25">
      <c r="F1880" s="2">
        <v>43570</v>
      </c>
      <c r="G1880">
        <v>2.4095</v>
      </c>
      <c r="H1880" s="43">
        <v>43605</v>
      </c>
      <c r="I1880">
        <v>2.3039000000000001</v>
      </c>
      <c r="L1880" s="2">
        <v>43515</v>
      </c>
      <c r="M1880" t="str">
        <v>9128285J</v>
      </c>
      <c r="N1880">
        <v>0.51980000000000004</v>
      </c>
      <c r="O1880">
        <v>2.3475999999999999</v>
      </c>
      <c r="P1880">
        <v>0.84050000000000002</v>
      </c>
      <c r="Q1880">
        <v>122.21875</v>
      </c>
      <c r="R1880">
        <f>VLOOKUP(M1880,工作表1!$A$3:$B$1000,2,FALSE)</f>
        <v>3</v>
      </c>
      <c r="S1880" t="str">
        <f>VLOOKUP(M1880,工作表1!$A$3:$C$1000,3,FALSE)</f>
        <v>2025/10/31</v>
      </c>
      <c r="T1880">
        <f t="shared" si="964"/>
        <v>2.4034800000000001</v>
      </c>
      <c r="U1880">
        <f t="shared" si="963"/>
        <v>0.59651999999999994</v>
      </c>
      <c r="V1880" s="43">
        <f t="shared" si="975"/>
        <v>43585</v>
      </c>
      <c r="W1880" s="43">
        <f t="shared" si="965"/>
        <v>43553</v>
      </c>
      <c r="X1880" s="45">
        <f t="shared" si="976"/>
        <v>0.92817679558011046</v>
      </c>
      <c r="Y1880" s="45">
        <f t="shared" si="977"/>
        <v>1.2322863846212062</v>
      </c>
      <c r="Z1880" s="47">
        <f t="shared" si="978"/>
        <v>102.74502189591826</v>
      </c>
      <c r="AA1880" s="47">
        <f t="shared" si="979"/>
        <v>121.99075069039735</v>
      </c>
      <c r="AB1880" s="45">
        <f t="shared" si="980"/>
        <v>2.536</v>
      </c>
      <c r="AC1880" s="2" t="str">
        <f t="shared" si="966"/>
        <v>TY1</v>
      </c>
      <c r="AD1880">
        <f t="shared" si="967"/>
        <v>122.21875</v>
      </c>
      <c r="AE1880">
        <f t="shared" si="968"/>
        <v>122.515625</v>
      </c>
      <c r="AF1880" s="49">
        <f t="shared" si="995"/>
        <v>-0.296875</v>
      </c>
      <c r="AG1880" s="3">
        <f t="shared" si="981"/>
        <v>121.99075069039735</v>
      </c>
      <c r="AH1880">
        <f t="shared" si="982"/>
        <v>121.55896384211026</v>
      </c>
      <c r="AI1880" s="51">
        <f t="shared" si="983"/>
        <v>0.43178684828708924</v>
      </c>
      <c r="AJ1880" s="52">
        <f t="shared" si="984"/>
        <v>0.72866184828708924</v>
      </c>
      <c r="AK1880" s="2">
        <v>43515</v>
      </c>
      <c r="AL1880" t="str">
        <v>9128286A</v>
      </c>
      <c r="AM1880">
        <v>-1.3396999999999999</v>
      </c>
      <c r="AN1880">
        <v>2.6169699999999998</v>
      </c>
      <c r="AO1880">
        <v>0.82050000000000001</v>
      </c>
      <c r="AP1880">
        <v>122.515625</v>
      </c>
      <c r="AQ1880">
        <f>VLOOKUP(AL1880,工作表1!$F$3:$G$1000,2,FALSE)</f>
        <v>2.625</v>
      </c>
      <c r="AR1880" t="str">
        <f>VLOOKUP(AL1880,工作表1!$F$3:$H$1000,3,FALSE)</f>
        <v>2026/1/31</v>
      </c>
      <c r="AS1880">
        <f t="shared" si="969"/>
        <v>2.4034800000000001</v>
      </c>
      <c r="AT1880">
        <f t="shared" si="970"/>
        <v>0.22151999999999994</v>
      </c>
      <c r="AU1880" s="43">
        <f t="shared" si="985"/>
        <v>43677</v>
      </c>
      <c r="AV1880" s="43">
        <f t="shared" si="971"/>
        <v>43644</v>
      </c>
      <c r="AW1880" s="45">
        <f t="shared" si="986"/>
        <v>0.14502762430939226</v>
      </c>
      <c r="AX1880" s="45">
        <f t="shared" si="987"/>
        <v>1.0655755695148716</v>
      </c>
      <c r="AY1880" s="47">
        <f t="shared" si="988"/>
        <v>100.47182930277111</v>
      </c>
      <c r="AZ1880" s="47">
        <f t="shared" si="989"/>
        <v>121.55896384211026</v>
      </c>
      <c r="BA1880" s="43"/>
      <c r="BC1880" s="2">
        <v>43511</v>
      </c>
      <c r="BD1880" t="str">
        <v>912828R3</v>
      </c>
      <c r="BE1880">
        <v>10.663600000000001</v>
      </c>
      <c r="BF1880">
        <v>1.9214500000000001</v>
      </c>
      <c r="BG1880">
        <v>0.76739999999999997</v>
      </c>
      <c r="BH1880">
        <v>122.265625</v>
      </c>
      <c r="BI1880">
        <f>VLOOKUP(BD1880,工作表1!$K$3:$L$1000,2,FALSE)</f>
        <v>1.625</v>
      </c>
      <c r="BJ1880" t="str">
        <f>VLOOKUP(BD1880,工作表1!$K$3:$M$1000,3,FALSE)</f>
        <v>2026/5/15</v>
      </c>
      <c r="BK1880">
        <f t="shared" si="972"/>
        <v>2.4039999999999999</v>
      </c>
      <c r="BL1880">
        <f t="shared" si="973"/>
        <v>-0.77899999999999991</v>
      </c>
      <c r="BM1880" s="43">
        <f t="shared" si="990"/>
        <v>43600</v>
      </c>
      <c r="BN1880" s="43">
        <f t="shared" si="974"/>
        <v>43738</v>
      </c>
      <c r="BO1880" s="45">
        <f t="shared" si="991"/>
        <v>0.43093922651933703</v>
      </c>
      <c r="BP1880" s="45">
        <f t="shared" si="992"/>
        <v>1.4237474456974193</v>
      </c>
      <c r="BQ1880" s="47">
        <f t="shared" si="993"/>
        <v>93.674265356980627</v>
      </c>
      <c r="BR1880" s="47">
        <f t="shared" si="994"/>
        <v>120.40407559244755</v>
      </c>
    </row>
    <row r="1881" spans="6:70" x14ac:dyDescent="0.25">
      <c r="F1881" s="2">
        <v>43567</v>
      </c>
      <c r="G1881">
        <v>2.4075000000000002</v>
      </c>
      <c r="H1881" s="43">
        <v>43602</v>
      </c>
      <c r="I1881">
        <v>2.2722000000000002</v>
      </c>
      <c r="L1881" s="2">
        <v>43511</v>
      </c>
      <c r="M1881" t="str">
        <v>9128285J</v>
      </c>
      <c r="N1881">
        <v>0.5796</v>
      </c>
      <c r="O1881">
        <v>2.3303199999999999</v>
      </c>
      <c r="P1881">
        <v>0.84050000000000002</v>
      </c>
      <c r="Q1881">
        <v>122.046875</v>
      </c>
      <c r="R1881">
        <f>VLOOKUP(M1881,工作表1!$A$3:$B$1000,2,FALSE)</f>
        <v>3</v>
      </c>
      <c r="S1881" t="str">
        <f>VLOOKUP(M1881,工作表1!$A$3:$C$1000,3,FALSE)</f>
        <v>2025/10/31</v>
      </c>
      <c r="T1881">
        <f t="shared" si="964"/>
        <v>2.4039999999999999</v>
      </c>
      <c r="U1881">
        <f t="shared" si="963"/>
        <v>0.59600000000000009</v>
      </c>
      <c r="V1881" s="43">
        <f t="shared" si="975"/>
        <v>43585</v>
      </c>
      <c r="W1881" s="43">
        <f t="shared" si="965"/>
        <v>43553</v>
      </c>
      <c r="X1881" s="45">
        <f t="shared" si="976"/>
        <v>0.91988950276243098</v>
      </c>
      <c r="Y1881" s="45">
        <f t="shared" si="977"/>
        <v>1.2322182698857187</v>
      </c>
      <c r="Z1881" s="47">
        <f t="shared" si="978"/>
        <v>102.60457330392302</v>
      </c>
      <c r="AA1881" s="47">
        <f t="shared" si="979"/>
        <v>121.81690426836498</v>
      </c>
      <c r="AB1881" s="45">
        <f t="shared" si="980"/>
        <v>2.5655999999999999</v>
      </c>
      <c r="AC1881" s="2" t="str">
        <f t="shared" si="966"/>
        <v>TY1</v>
      </c>
      <c r="AD1881">
        <f t="shared" si="967"/>
        <v>122.046875</v>
      </c>
      <c r="AE1881">
        <f t="shared" si="968"/>
        <v>122.34375</v>
      </c>
      <c r="AF1881" s="49">
        <f t="shared" si="995"/>
        <v>-0.296875</v>
      </c>
      <c r="AG1881" s="3">
        <f t="shared" si="981"/>
        <v>121.81690426836498</v>
      </c>
      <c r="AH1881">
        <f t="shared" si="982"/>
        <v>121.36099871735195</v>
      </c>
      <c r="AI1881" s="51">
        <f t="shared" si="983"/>
        <v>0.4559055510130321</v>
      </c>
      <c r="AJ1881" s="52">
        <f t="shared" si="984"/>
        <v>0.7527805510130321</v>
      </c>
      <c r="AK1881" s="2">
        <v>43511</v>
      </c>
      <c r="AL1881" t="str">
        <v>9128286A</v>
      </c>
      <c r="AM1881">
        <v>-1.9286000000000001</v>
      </c>
      <c r="AN1881">
        <v>2.6633599999999999</v>
      </c>
      <c r="AO1881">
        <v>0.82050000000000001</v>
      </c>
      <c r="AP1881">
        <v>122.34375</v>
      </c>
      <c r="AQ1881">
        <f>VLOOKUP(AL1881,工作表1!$F$3:$G$1000,2,FALSE)</f>
        <v>2.625</v>
      </c>
      <c r="AR1881" t="str">
        <f>VLOOKUP(AL1881,工作表1!$F$3:$H$1000,3,FALSE)</f>
        <v>2026/1/31</v>
      </c>
      <c r="AS1881">
        <f t="shared" si="969"/>
        <v>2.4039999999999999</v>
      </c>
      <c r="AT1881">
        <f t="shared" si="970"/>
        <v>0.22100000000000009</v>
      </c>
      <c r="AU1881" s="43">
        <f t="shared" si="985"/>
        <v>43677</v>
      </c>
      <c r="AV1881" s="43">
        <f t="shared" si="971"/>
        <v>43644</v>
      </c>
      <c r="AW1881" s="45">
        <f t="shared" si="986"/>
        <v>0.13777624309392264</v>
      </c>
      <c r="AX1881" s="45">
        <f t="shared" si="987"/>
        <v>1.0655159691213199</v>
      </c>
      <c r="AY1881" s="47">
        <f t="shared" si="988"/>
        <v>100.31493679918545</v>
      </c>
      <c r="AZ1881" s="47">
        <f t="shared" si="989"/>
        <v>121.36099871735195</v>
      </c>
      <c r="BA1881" s="43"/>
      <c r="BC1881" s="2">
        <v>43510</v>
      </c>
      <c r="BD1881" t="str">
        <v>912828R3</v>
      </c>
      <c r="BE1881">
        <v>10.8552</v>
      </c>
      <c r="BF1881">
        <v>1.91995</v>
      </c>
      <c r="BG1881">
        <v>0.76739999999999997</v>
      </c>
      <c r="BH1881">
        <v>122.390625</v>
      </c>
      <c r="BI1881">
        <f>VLOOKUP(BD1881,工作表1!$K$3:$L$1000,2,FALSE)</f>
        <v>1.625</v>
      </c>
      <c r="BJ1881" t="str">
        <f>VLOOKUP(BD1881,工作表1!$K$3:$M$1000,3,FALSE)</f>
        <v>2026/5/15</v>
      </c>
      <c r="BK1881">
        <f t="shared" si="972"/>
        <v>2.4036499999999998</v>
      </c>
      <c r="BL1881">
        <f t="shared" si="973"/>
        <v>-0.77864999999999984</v>
      </c>
      <c r="BM1881" s="43">
        <f t="shared" si="990"/>
        <v>43600</v>
      </c>
      <c r="BN1881" s="43">
        <f t="shared" si="974"/>
        <v>43738</v>
      </c>
      <c r="BO1881" s="45">
        <f t="shared" si="991"/>
        <v>0.41298342541436467</v>
      </c>
      <c r="BP1881" s="45">
        <f t="shared" si="992"/>
        <v>1.4235998637705292</v>
      </c>
      <c r="BQ1881" s="47">
        <f t="shared" si="993"/>
        <v>93.782767913156434</v>
      </c>
      <c r="BR1881" s="47">
        <f t="shared" si="994"/>
        <v>120.5153484371982</v>
      </c>
    </row>
    <row r="1882" spans="6:70" x14ac:dyDescent="0.25">
      <c r="F1882" s="2">
        <v>43566</v>
      </c>
      <c r="G1882">
        <v>2.407</v>
      </c>
      <c r="H1882" s="43">
        <v>43601</v>
      </c>
      <c r="I1882">
        <v>2.2724000000000002</v>
      </c>
      <c r="L1882" s="2">
        <v>43510</v>
      </c>
      <c r="M1882" t="str">
        <v>9128285J</v>
      </c>
      <c r="N1882">
        <v>7.5399999999999995E-2</v>
      </c>
      <c r="O1882">
        <v>2.4745200000000001</v>
      </c>
      <c r="P1882">
        <v>0.84050000000000002</v>
      </c>
      <c r="Q1882">
        <v>122.171875</v>
      </c>
      <c r="R1882">
        <f>VLOOKUP(M1882,工作表1!$A$3:$B$1000,2,FALSE)</f>
        <v>3</v>
      </c>
      <c r="S1882" t="str">
        <f>VLOOKUP(M1882,工作表1!$A$3:$C$1000,3,FALSE)</f>
        <v>2025/10/31</v>
      </c>
      <c r="T1882">
        <f t="shared" si="964"/>
        <v>2.4036499999999998</v>
      </c>
      <c r="U1882">
        <f t="shared" si="963"/>
        <v>0.59635000000000016</v>
      </c>
      <c r="V1882" s="43">
        <f t="shared" si="975"/>
        <v>43585</v>
      </c>
      <c r="W1882" s="43">
        <f t="shared" si="965"/>
        <v>43553</v>
      </c>
      <c r="X1882" s="45">
        <f t="shared" si="976"/>
        <v>0.88674033149171283</v>
      </c>
      <c r="Y1882" s="45">
        <f t="shared" si="977"/>
        <v>1.2319458109437678</v>
      </c>
      <c r="Z1882" s="47">
        <f t="shared" si="978"/>
        <v>102.71732490067636</v>
      </c>
      <c r="AA1882" s="47">
        <f t="shared" si="979"/>
        <v>121.92376885224398</v>
      </c>
      <c r="AB1882" s="45">
        <f t="shared" si="980"/>
        <v>2.5533999999999999</v>
      </c>
      <c r="AC1882" s="2" t="str">
        <f t="shared" si="966"/>
        <v>TY1</v>
      </c>
      <c r="AD1882">
        <f t="shared" si="967"/>
        <v>122.171875</v>
      </c>
      <c r="AE1882">
        <f t="shared" si="968"/>
        <v>122.46875</v>
      </c>
      <c r="AF1882" s="49">
        <f t="shared" si="995"/>
        <v>-0.296875</v>
      </c>
      <c r="AG1882" s="3">
        <f t="shared" si="981"/>
        <v>121.92376885224398</v>
      </c>
      <c r="AH1882">
        <f t="shared" si="982"/>
        <v>121.49303964448974</v>
      </c>
      <c r="AI1882" s="51">
        <f t="shared" si="983"/>
        <v>0.43072920775423995</v>
      </c>
      <c r="AJ1882" s="52">
        <f t="shared" si="984"/>
        <v>0.72760420775423995</v>
      </c>
      <c r="AK1882" s="2">
        <v>43510</v>
      </c>
      <c r="AL1882" t="str">
        <v>9128286A</v>
      </c>
      <c r="AM1882">
        <v>-1.7462</v>
      </c>
      <c r="AN1882">
        <v>2.64086</v>
      </c>
      <c r="AO1882">
        <v>0.82050000000000001</v>
      </c>
      <c r="AP1882">
        <v>122.46875</v>
      </c>
      <c r="AQ1882">
        <f>VLOOKUP(AL1882,工作表1!$F$3:$G$1000,2,FALSE)</f>
        <v>2.625</v>
      </c>
      <c r="AR1882" t="str">
        <f>VLOOKUP(AL1882,工作表1!$F$3:$H$1000,3,FALSE)</f>
        <v>2026/1/31</v>
      </c>
      <c r="AS1882">
        <f t="shared" si="969"/>
        <v>2.4036499999999998</v>
      </c>
      <c r="AT1882">
        <f t="shared" si="970"/>
        <v>0.22135000000000016</v>
      </c>
      <c r="AU1882" s="43">
        <f t="shared" si="985"/>
        <v>43677</v>
      </c>
      <c r="AV1882" s="43">
        <f t="shared" si="971"/>
        <v>43644</v>
      </c>
      <c r="AW1882" s="45">
        <f t="shared" si="986"/>
        <v>0.10877071823204419</v>
      </c>
      <c r="AX1882" s="45">
        <f t="shared" si="987"/>
        <v>1.0652775675471127</v>
      </c>
      <c r="AY1882" s="47">
        <f t="shared" si="988"/>
        <v>100.44629676612728</v>
      </c>
      <c r="AZ1882" s="47">
        <f t="shared" si="989"/>
        <v>121.49303964448974</v>
      </c>
      <c r="BA1882" s="43"/>
      <c r="BC1882" s="2">
        <v>43509</v>
      </c>
      <c r="BD1882" t="str">
        <v>912828R3</v>
      </c>
      <c r="BE1882">
        <v>9.51</v>
      </c>
      <c r="BF1882">
        <v>1.9932700000000001</v>
      </c>
      <c r="BG1882">
        <v>0.76739999999999997</v>
      </c>
      <c r="BH1882">
        <v>121.953125</v>
      </c>
      <c r="BI1882">
        <f>VLOOKUP(BD1882,工作表1!$K$3:$L$1000,2,FALSE)</f>
        <v>1.625</v>
      </c>
      <c r="BJ1882" t="str">
        <f>VLOOKUP(BD1882,工作表1!$K$3:$M$1000,3,FALSE)</f>
        <v>2026/5/15</v>
      </c>
      <c r="BK1882">
        <f t="shared" si="972"/>
        <v>2.4049999999999998</v>
      </c>
      <c r="BL1882">
        <f t="shared" si="973"/>
        <v>-0.7799999999999998</v>
      </c>
      <c r="BM1882" s="43">
        <f t="shared" si="990"/>
        <v>43600</v>
      </c>
      <c r="BN1882" s="43">
        <f t="shared" si="974"/>
        <v>43738</v>
      </c>
      <c r="BO1882" s="45">
        <f t="shared" si="991"/>
        <v>0.40849447513812159</v>
      </c>
      <c r="BP1882" s="45">
        <f t="shared" si="992"/>
        <v>1.4235629682888065</v>
      </c>
      <c r="BQ1882" s="47">
        <f t="shared" si="993"/>
        <v>93.407174659054135</v>
      </c>
      <c r="BR1882" s="47">
        <f t="shared" si="994"/>
        <v>120.01956788404216</v>
      </c>
    </row>
    <row r="1883" spans="6:70" x14ac:dyDescent="0.25">
      <c r="F1883" s="2">
        <v>43565</v>
      </c>
      <c r="G1883">
        <v>2.403</v>
      </c>
      <c r="H1883" s="43">
        <v>43600</v>
      </c>
      <c r="I1883">
        <v>2.2505000000000002</v>
      </c>
      <c r="L1883" s="2">
        <v>43509</v>
      </c>
      <c r="M1883" t="str">
        <v>9128285J</v>
      </c>
      <c r="N1883">
        <v>-0.14069999999999999</v>
      </c>
      <c r="O1883">
        <v>2.5316399999999999</v>
      </c>
      <c r="P1883">
        <v>0.84050000000000002</v>
      </c>
      <c r="Q1883">
        <v>121.75</v>
      </c>
      <c r="R1883">
        <f>VLOOKUP(M1883,工作表1!$A$3:$B$1000,2,FALSE)</f>
        <v>3</v>
      </c>
      <c r="S1883" t="str">
        <f>VLOOKUP(M1883,工作表1!$A$3:$C$1000,3,FALSE)</f>
        <v>2025/10/31</v>
      </c>
      <c r="T1883">
        <f t="shared" si="964"/>
        <v>2.4049999999999998</v>
      </c>
      <c r="U1883">
        <f t="shared" si="963"/>
        <v>0.5950000000000002</v>
      </c>
      <c r="V1883" s="43">
        <f t="shared" si="975"/>
        <v>43585</v>
      </c>
      <c r="W1883" s="43">
        <f t="shared" si="965"/>
        <v>43553</v>
      </c>
      <c r="X1883" s="45">
        <f t="shared" si="976"/>
        <v>0.87845303867403302</v>
      </c>
      <c r="Y1883" s="45">
        <f t="shared" si="977"/>
        <v>1.2318776962082796</v>
      </c>
      <c r="Z1883" s="47">
        <f t="shared" si="978"/>
        <v>102.35760399325387</v>
      </c>
      <c r="AA1883" s="47">
        <f t="shared" si="979"/>
        <v>121.4891663539547</v>
      </c>
      <c r="AB1883" s="45">
        <f t="shared" si="980"/>
        <v>2.6076000000000001</v>
      </c>
      <c r="AC1883" s="2" t="str">
        <f t="shared" si="966"/>
        <v>TY1</v>
      </c>
      <c r="AD1883">
        <f t="shared" si="967"/>
        <v>121.75</v>
      </c>
      <c r="AE1883">
        <f t="shared" si="968"/>
        <v>122.03125</v>
      </c>
      <c r="AF1883" s="49">
        <f t="shared" si="995"/>
        <v>-0.28125</v>
      </c>
      <c r="AG1883" s="3">
        <f t="shared" si="981"/>
        <v>121.4891663539547</v>
      </c>
      <c r="AH1883">
        <f t="shared" si="982"/>
        <v>121.02928702470435</v>
      </c>
      <c r="AI1883" s="51">
        <f t="shared" si="983"/>
        <v>0.4598793292503558</v>
      </c>
      <c r="AJ1883" s="52">
        <f t="shared" si="984"/>
        <v>0.7411293292503558</v>
      </c>
      <c r="AK1883" s="2">
        <v>43509</v>
      </c>
      <c r="AL1883" t="str">
        <v>9128286A</v>
      </c>
      <c r="AM1883">
        <v>-2.3578999999999999</v>
      </c>
      <c r="AN1883">
        <v>2.6935799999999999</v>
      </c>
      <c r="AO1883">
        <v>0.82050000000000001</v>
      </c>
      <c r="AP1883">
        <v>122.03125</v>
      </c>
      <c r="AQ1883">
        <f>VLOOKUP(AL1883,工作表1!$F$3:$G$1000,2,FALSE)</f>
        <v>2.625</v>
      </c>
      <c r="AR1883" t="str">
        <f>VLOOKUP(AL1883,工作表1!$F$3:$H$1000,3,FALSE)</f>
        <v>2026/1/31</v>
      </c>
      <c r="AS1883">
        <f t="shared" si="969"/>
        <v>2.4049999999999998</v>
      </c>
      <c r="AT1883">
        <f t="shared" si="970"/>
        <v>0.2200000000000002</v>
      </c>
      <c r="AU1883" s="43">
        <f t="shared" si="985"/>
        <v>43677</v>
      </c>
      <c r="AV1883" s="43">
        <f t="shared" si="971"/>
        <v>43644</v>
      </c>
      <c r="AW1883" s="45">
        <f t="shared" si="986"/>
        <v>0.10151933701657458</v>
      </c>
      <c r="AX1883" s="45">
        <f t="shared" si="987"/>
        <v>1.0652179671535609</v>
      </c>
      <c r="AY1883" s="47">
        <f t="shared" si="988"/>
        <v>100.07100898398301</v>
      </c>
      <c r="AZ1883" s="47">
        <f t="shared" si="989"/>
        <v>121.02928702470435</v>
      </c>
      <c r="BA1883" s="43"/>
      <c r="BC1883" s="2">
        <v>43508</v>
      </c>
      <c r="BD1883" t="str">
        <v>912828R3</v>
      </c>
      <c r="BE1883">
        <v>9.9601000000000006</v>
      </c>
      <c r="BF1883">
        <v>1.9617199999999999</v>
      </c>
      <c r="BG1883">
        <v>0.76739999999999997</v>
      </c>
      <c r="BH1883">
        <v>122.15625</v>
      </c>
      <c r="BI1883">
        <f>VLOOKUP(BD1883,工作表1!$K$3:$L$1000,2,FALSE)</f>
        <v>1.625</v>
      </c>
      <c r="BJ1883" t="str">
        <f>VLOOKUP(BD1883,工作表1!$K$3:$M$1000,3,FALSE)</f>
        <v>2026/5/15</v>
      </c>
      <c r="BK1883">
        <f t="shared" si="972"/>
        <v>2.40367</v>
      </c>
      <c r="BL1883">
        <f t="shared" si="973"/>
        <v>-0.77866999999999997</v>
      </c>
      <c r="BM1883" s="43">
        <f t="shared" si="990"/>
        <v>43600</v>
      </c>
      <c r="BN1883" s="43">
        <f t="shared" si="974"/>
        <v>43738</v>
      </c>
      <c r="BO1883" s="45">
        <f t="shared" si="991"/>
        <v>0.40400552486187846</v>
      </c>
      <c r="BP1883" s="45">
        <f t="shared" si="992"/>
        <v>1.4235260728070838</v>
      </c>
      <c r="BQ1883" s="47">
        <f t="shared" si="993"/>
        <v>93.579194161969951</v>
      </c>
      <c r="BR1883" s="47">
        <f t="shared" si="994"/>
        <v>120.23517054595041</v>
      </c>
    </row>
    <row r="1884" spans="6:70" x14ac:dyDescent="0.25">
      <c r="F1884" s="2">
        <v>43564</v>
      </c>
      <c r="G1884">
        <v>2.403</v>
      </c>
      <c r="H1884" s="43">
        <v>43599</v>
      </c>
      <c r="I1884">
        <v>2.2894999999999999</v>
      </c>
      <c r="L1884" s="2">
        <v>43508</v>
      </c>
      <c r="M1884" t="str">
        <v>9128285C</v>
      </c>
      <c r="N1884">
        <v>-7.8600000000000003E-2</v>
      </c>
      <c r="O1884">
        <v>2.5043799999999998</v>
      </c>
      <c r="P1884">
        <v>0.84050000000000002</v>
      </c>
      <c r="Q1884">
        <v>121.953125</v>
      </c>
      <c r="R1884">
        <f>VLOOKUP(M1884,工作表1!$A$3:$B$1000,2,FALSE)</f>
        <v>3</v>
      </c>
      <c r="S1884" t="str">
        <f>VLOOKUP(M1884,工作表1!$A$3:$C$1000,3,FALSE)</f>
        <v>2025/9/30</v>
      </c>
      <c r="T1884">
        <f t="shared" si="964"/>
        <v>2.40367</v>
      </c>
      <c r="U1884">
        <f t="shared" si="963"/>
        <v>0.59633000000000003</v>
      </c>
      <c r="V1884" s="43">
        <f t="shared" si="975"/>
        <v>43555</v>
      </c>
      <c r="W1884" s="43">
        <f t="shared" si="965"/>
        <v>43553</v>
      </c>
      <c r="X1884" s="45">
        <f t="shared" si="976"/>
        <v>1.1270718232044199</v>
      </c>
      <c r="Y1884" s="45">
        <f t="shared" si="977"/>
        <v>1.4887156588208583</v>
      </c>
      <c r="Z1884" s="47">
        <f t="shared" si="978"/>
        <v>102.53153359924416</v>
      </c>
      <c r="AA1884" s="47">
        <f t="shared" si="979"/>
        <v>121.68910336531113</v>
      </c>
      <c r="AB1884" s="45">
        <f t="shared" si="980"/>
        <v>2.5878999999999999</v>
      </c>
      <c r="AC1884" s="2" t="str">
        <f t="shared" si="966"/>
        <v>TY1</v>
      </c>
      <c r="AD1884">
        <f t="shared" si="967"/>
        <v>121.953125</v>
      </c>
      <c r="AE1884">
        <f t="shared" si="968"/>
        <v>122.234375</v>
      </c>
      <c r="AF1884" s="49">
        <f t="shared" si="995"/>
        <v>-0.28125</v>
      </c>
      <c r="AG1884" s="3">
        <f t="shared" si="981"/>
        <v>121.68910336531113</v>
      </c>
      <c r="AH1884">
        <f t="shared" si="982"/>
        <v>121.23114199010581</v>
      </c>
      <c r="AI1884" s="51">
        <f t="shared" si="983"/>
        <v>0.45796137520531488</v>
      </c>
      <c r="AJ1884" s="52">
        <f t="shared" si="984"/>
        <v>0.73921137520531488</v>
      </c>
      <c r="AK1884" s="2">
        <v>43508</v>
      </c>
      <c r="AL1884" t="str">
        <v>9128286A</v>
      </c>
      <c r="AM1884">
        <v>-2.2858999999999998</v>
      </c>
      <c r="AN1884">
        <v>2.6748099999999999</v>
      </c>
      <c r="AO1884">
        <v>0.82050000000000001</v>
      </c>
      <c r="AP1884">
        <v>122.234375</v>
      </c>
      <c r="AQ1884">
        <f>VLOOKUP(AL1884,工作表1!$F$3:$G$1000,2,FALSE)</f>
        <v>2.625</v>
      </c>
      <c r="AR1884" t="str">
        <f>VLOOKUP(AL1884,工作表1!$F$3:$H$1000,3,FALSE)</f>
        <v>2026/1/31</v>
      </c>
      <c r="AS1884">
        <f t="shared" si="969"/>
        <v>2.40367</v>
      </c>
      <c r="AT1884">
        <f t="shared" si="970"/>
        <v>0.22133000000000003</v>
      </c>
      <c r="AU1884" s="43">
        <f t="shared" si="985"/>
        <v>43677</v>
      </c>
      <c r="AV1884" s="43">
        <f t="shared" si="971"/>
        <v>43644</v>
      </c>
      <c r="AW1884" s="45">
        <f t="shared" si="986"/>
        <v>9.4267955801104975E-2</v>
      </c>
      <c r="AX1884" s="45">
        <f t="shared" si="987"/>
        <v>1.0651583667600091</v>
      </c>
      <c r="AY1884" s="47">
        <f t="shared" si="988"/>
        <v>100.24284972548456</v>
      </c>
      <c r="AZ1884" s="47">
        <f t="shared" si="989"/>
        <v>121.23114199010581</v>
      </c>
      <c r="BA1884" s="43"/>
      <c r="BC1884" s="2">
        <v>43507</v>
      </c>
      <c r="BD1884" t="str">
        <v>912828R3</v>
      </c>
      <c r="BE1884">
        <v>10.4407</v>
      </c>
      <c r="BF1884">
        <v>1.96957</v>
      </c>
      <c r="BG1884">
        <v>0.76739999999999997</v>
      </c>
      <c r="BH1884">
        <v>122.328125</v>
      </c>
      <c r="BI1884">
        <f>VLOOKUP(BD1884,工作表1!$K$3:$L$1000,2,FALSE)</f>
        <v>1.625</v>
      </c>
      <c r="BJ1884" t="str">
        <f>VLOOKUP(BD1884,工作表1!$K$3:$M$1000,3,FALSE)</f>
        <v>2026/5/15</v>
      </c>
      <c r="BK1884">
        <f t="shared" si="972"/>
        <v>2.403</v>
      </c>
      <c r="BL1884">
        <f t="shared" si="973"/>
        <v>-0.77800000000000002</v>
      </c>
      <c r="BM1884" s="43">
        <f t="shared" si="990"/>
        <v>43600</v>
      </c>
      <c r="BN1884" s="43">
        <f t="shared" si="974"/>
        <v>43738</v>
      </c>
      <c r="BO1884" s="45">
        <f t="shared" si="991"/>
        <v>0.39951657458563539</v>
      </c>
      <c r="BP1884" s="45">
        <f t="shared" si="992"/>
        <v>1.4234891773253615</v>
      </c>
      <c r="BQ1884" s="47">
        <f t="shared" si="993"/>
        <v>93.69397160292614</v>
      </c>
      <c r="BR1884" s="47">
        <f t="shared" si="994"/>
        <v>120.37672084379578</v>
      </c>
    </row>
    <row r="1885" spans="6:70" x14ac:dyDescent="0.25">
      <c r="F1885" s="2">
        <v>43563</v>
      </c>
      <c r="G1885">
        <v>2.4049999999999998</v>
      </c>
      <c r="H1885" s="43">
        <v>43598</v>
      </c>
      <c r="I1885">
        <v>2.2846000000000002</v>
      </c>
      <c r="L1885" s="2">
        <v>43507</v>
      </c>
      <c r="M1885" t="str">
        <v>9128285J</v>
      </c>
      <c r="N1885">
        <v>-0.19059999999999999</v>
      </c>
      <c r="O1885">
        <v>2.5610300000000001</v>
      </c>
      <c r="P1885">
        <v>0.84050000000000002</v>
      </c>
      <c r="Q1885">
        <v>122.125</v>
      </c>
      <c r="R1885">
        <f>VLOOKUP(M1885,工作表1!$A$3:$B$1000,2,FALSE)</f>
        <v>3</v>
      </c>
      <c r="S1885" t="str">
        <f>VLOOKUP(M1885,工作表1!$A$3:$C$1000,3,FALSE)</f>
        <v>2025/10/31</v>
      </c>
      <c r="T1885">
        <f t="shared" si="964"/>
        <v>2.403</v>
      </c>
      <c r="U1885">
        <f t="shared" si="963"/>
        <v>0.59699999999999998</v>
      </c>
      <c r="V1885" s="43">
        <f t="shared" si="975"/>
        <v>43585</v>
      </c>
      <c r="W1885" s="43">
        <f t="shared" si="965"/>
        <v>43553</v>
      </c>
      <c r="X1885" s="45">
        <f t="shared" si="976"/>
        <v>0.86187845303867405</v>
      </c>
      <c r="Y1885" s="45">
        <f t="shared" si="977"/>
        <v>1.2317414667373041</v>
      </c>
      <c r="Z1885" s="47">
        <f t="shared" si="978"/>
        <v>102.65508129337782</v>
      </c>
      <c r="AA1885" s="47">
        <f t="shared" si="979"/>
        <v>121.82918695519759</v>
      </c>
      <c r="AB1885" s="45">
        <f t="shared" si="980"/>
        <v>2.5535000000000001</v>
      </c>
      <c r="AC1885" s="2" t="str">
        <f t="shared" si="966"/>
        <v>TY1</v>
      </c>
      <c r="AD1885">
        <f t="shared" si="967"/>
        <v>122.125</v>
      </c>
      <c r="AE1885">
        <f t="shared" si="968"/>
        <v>122.40625</v>
      </c>
      <c r="AF1885" s="49">
        <f t="shared" si="995"/>
        <v>-0.28125</v>
      </c>
      <c r="AG1885" s="3">
        <f t="shared" si="981"/>
        <v>121.82918695519759</v>
      </c>
      <c r="AH1885">
        <f t="shared" si="982"/>
        <v>121.37725485529134</v>
      </c>
      <c r="AI1885" s="51">
        <f t="shared" si="983"/>
        <v>0.45193209990624439</v>
      </c>
      <c r="AJ1885" s="52">
        <f t="shared" si="984"/>
        <v>0.73318209990624439</v>
      </c>
      <c r="AK1885" s="2">
        <v>43507</v>
      </c>
      <c r="AL1885" t="str">
        <v>9128286A</v>
      </c>
      <c r="AM1885">
        <v>-1.9027000000000001</v>
      </c>
      <c r="AN1885">
        <v>2.6716199999999999</v>
      </c>
      <c r="AO1885">
        <v>0.82050000000000001</v>
      </c>
      <c r="AP1885">
        <v>122.40625</v>
      </c>
      <c r="AQ1885">
        <f>VLOOKUP(AL1885,工作表1!$F$3:$G$1000,2,FALSE)</f>
        <v>2.625</v>
      </c>
      <c r="AR1885" t="str">
        <f>VLOOKUP(AL1885,工作表1!$F$3:$H$1000,3,FALSE)</f>
        <v>2026/1/31</v>
      </c>
      <c r="AS1885">
        <f t="shared" si="969"/>
        <v>2.403</v>
      </c>
      <c r="AT1885">
        <f t="shared" si="970"/>
        <v>0.22199999999999998</v>
      </c>
      <c r="AU1885" s="43">
        <f t="shared" si="985"/>
        <v>43677</v>
      </c>
      <c r="AV1885" s="43">
        <f t="shared" si="971"/>
        <v>43644</v>
      </c>
      <c r="AW1885" s="45">
        <f t="shared" si="986"/>
        <v>8.7016574585635359E-2</v>
      </c>
      <c r="AX1885" s="45">
        <f t="shared" si="987"/>
        <v>1.0650987663664573</v>
      </c>
      <c r="AY1885" s="47">
        <f t="shared" si="988"/>
        <v>100.3687121293145</v>
      </c>
      <c r="AZ1885" s="47">
        <f t="shared" si="989"/>
        <v>121.37725485529134</v>
      </c>
      <c r="BA1885" s="43"/>
      <c r="BC1885" s="2">
        <v>43504</v>
      </c>
      <c r="BD1885" t="str">
        <v>912828R3</v>
      </c>
      <c r="BE1885">
        <v>10.5855</v>
      </c>
      <c r="BF1885">
        <v>1.9655800000000001</v>
      </c>
      <c r="BG1885">
        <v>0.76739999999999997</v>
      </c>
      <c r="BH1885">
        <v>122.59375</v>
      </c>
      <c r="BI1885">
        <f>VLOOKUP(BD1885,工作表1!$K$3:$L$1000,2,FALSE)</f>
        <v>1.625</v>
      </c>
      <c r="BJ1885" t="str">
        <f>VLOOKUP(BD1885,工作表1!$K$3:$M$1000,3,FALSE)</f>
        <v>2026/5/15</v>
      </c>
      <c r="BK1885">
        <f t="shared" si="972"/>
        <v>2.4020000000000001</v>
      </c>
      <c r="BL1885">
        <f t="shared" si="973"/>
        <v>-0.77700000000000014</v>
      </c>
      <c r="BM1885" s="43">
        <f t="shared" si="990"/>
        <v>43600</v>
      </c>
      <c r="BN1885" s="43">
        <f t="shared" si="974"/>
        <v>43738</v>
      </c>
      <c r="BO1885" s="45">
        <f t="shared" si="991"/>
        <v>0.39502762430939226</v>
      </c>
      <c r="BP1885" s="45">
        <f t="shared" si="992"/>
        <v>1.4234522818436386</v>
      </c>
      <c r="BQ1885" s="47">
        <f t="shared" si="993"/>
        <v>93.897019461723943</v>
      </c>
      <c r="BR1885" s="47">
        <f t="shared" si="994"/>
        <v>120.63301566290698</v>
      </c>
    </row>
    <row r="1886" spans="6:70" x14ac:dyDescent="0.25">
      <c r="F1886" s="2">
        <v>43560</v>
      </c>
      <c r="G1886">
        <v>2.4039999999999999</v>
      </c>
      <c r="H1886" s="43">
        <v>43595</v>
      </c>
      <c r="I1886">
        <v>2.3578000000000001</v>
      </c>
      <c r="L1886" s="2">
        <v>43504</v>
      </c>
      <c r="M1886" t="str">
        <v>9128285J</v>
      </c>
      <c r="N1886">
        <v>7.4899999999999994E-2</v>
      </c>
      <c r="O1886">
        <v>2.4973399999999999</v>
      </c>
      <c r="P1886">
        <v>0.84050000000000002</v>
      </c>
      <c r="Q1886">
        <v>122.375</v>
      </c>
      <c r="R1886">
        <f>VLOOKUP(M1886,工作表1!$A$3:$B$1000,2,FALSE)</f>
        <v>3</v>
      </c>
      <c r="S1886" t="str">
        <f>VLOOKUP(M1886,工作表1!$A$3:$C$1000,3,FALSE)</f>
        <v>2025/10/31</v>
      </c>
      <c r="T1886">
        <f t="shared" si="964"/>
        <v>2.4020000000000001</v>
      </c>
      <c r="U1886">
        <f t="shared" si="963"/>
        <v>0.59799999999999986</v>
      </c>
      <c r="V1886" s="43">
        <f t="shared" si="975"/>
        <v>43585</v>
      </c>
      <c r="W1886" s="43">
        <f t="shared" si="965"/>
        <v>43553</v>
      </c>
      <c r="X1886" s="45">
        <f t="shared" si="976"/>
        <v>0.85359116022099446</v>
      </c>
      <c r="Y1886" s="45">
        <f t="shared" si="977"/>
        <v>1.2316733520018164</v>
      </c>
      <c r="Z1886" s="47">
        <f t="shared" si="978"/>
        <v>102.87448597490217</v>
      </c>
      <c r="AA1886" s="47">
        <f t="shared" si="979"/>
        <v>122.08326352367037</v>
      </c>
      <c r="AB1886" s="45">
        <f t="shared" si="980"/>
        <v>2.5314999999999999</v>
      </c>
      <c r="AC1886" s="2" t="str">
        <f t="shared" si="966"/>
        <v>TY1</v>
      </c>
      <c r="AD1886">
        <f t="shared" si="967"/>
        <v>122.375</v>
      </c>
      <c r="AE1886">
        <f t="shared" si="968"/>
        <v>122.671875</v>
      </c>
      <c r="AF1886" s="49">
        <f t="shared" si="995"/>
        <v>-0.296875</v>
      </c>
      <c r="AG1886" s="3">
        <f t="shared" si="981"/>
        <v>122.08326352367037</v>
      </c>
      <c r="AH1886">
        <f t="shared" si="982"/>
        <v>121.63634662603558</v>
      </c>
      <c r="AI1886" s="51">
        <f t="shared" si="983"/>
        <v>0.44691689763479303</v>
      </c>
      <c r="AJ1886" s="52">
        <f t="shared" si="984"/>
        <v>0.74379189763479303</v>
      </c>
      <c r="AK1886" s="2">
        <v>43504</v>
      </c>
      <c r="AL1886" t="str">
        <v>9128286A</v>
      </c>
      <c r="AM1886">
        <v>-1.8205</v>
      </c>
      <c r="AN1886">
        <v>2.6634500000000001</v>
      </c>
      <c r="AO1886">
        <v>0.82050000000000001</v>
      </c>
      <c r="AP1886">
        <v>122.671875</v>
      </c>
      <c r="AQ1886">
        <f>VLOOKUP(AL1886,工作表1!$F$3:$G$1000,2,FALSE)</f>
        <v>2.625</v>
      </c>
      <c r="AR1886" t="str">
        <f>VLOOKUP(AL1886,工作表1!$F$3:$H$1000,3,FALSE)</f>
        <v>2026/1/31</v>
      </c>
      <c r="AS1886">
        <f t="shared" si="969"/>
        <v>2.4020000000000001</v>
      </c>
      <c r="AT1886">
        <f t="shared" si="970"/>
        <v>0.22299999999999986</v>
      </c>
      <c r="AU1886" s="43">
        <f t="shared" si="985"/>
        <v>43677</v>
      </c>
      <c r="AV1886" s="43">
        <f t="shared" si="971"/>
        <v>43644</v>
      </c>
      <c r="AW1886" s="45">
        <f t="shared" si="986"/>
        <v>7.9765193370165743E-2</v>
      </c>
      <c r="AX1886" s="45">
        <f t="shared" si="987"/>
        <v>1.0650391659729055</v>
      </c>
      <c r="AY1886" s="47">
        <f t="shared" si="988"/>
        <v>100.5874030307109</v>
      </c>
      <c r="AZ1886" s="47">
        <f t="shared" si="989"/>
        <v>121.63634662603558</v>
      </c>
      <c r="BA1886" s="43"/>
      <c r="BC1886" s="2">
        <v>43503</v>
      </c>
      <c r="BD1886" t="str">
        <v>912828R3</v>
      </c>
      <c r="BE1886">
        <v>9.5260999999999996</v>
      </c>
      <c r="BF1886">
        <v>2.0263</v>
      </c>
      <c r="BG1886">
        <v>0.76739999999999997</v>
      </c>
      <c r="BH1886">
        <v>122.5</v>
      </c>
      <c r="BI1886">
        <f>VLOOKUP(BD1886,工作表1!$K$3:$L$1000,2,FALSE)</f>
        <v>1.625</v>
      </c>
      <c r="BJ1886" t="str">
        <f>VLOOKUP(BD1886,工作表1!$K$3:$M$1000,3,FALSE)</f>
        <v>2026/5/15</v>
      </c>
      <c r="BK1886">
        <f t="shared" si="972"/>
        <v>2.4024999999999999</v>
      </c>
      <c r="BL1886">
        <f t="shared" si="973"/>
        <v>-0.77749999999999986</v>
      </c>
      <c r="BM1886" s="43">
        <f t="shared" si="990"/>
        <v>43600</v>
      </c>
      <c r="BN1886" s="43">
        <f t="shared" si="974"/>
        <v>43738</v>
      </c>
      <c r="BO1886" s="45">
        <f t="shared" si="991"/>
        <v>0.38156077348066297</v>
      </c>
      <c r="BP1886" s="45">
        <f t="shared" si="992"/>
        <v>1.4233415953984712</v>
      </c>
      <c r="BQ1886" s="47">
        <f t="shared" si="993"/>
        <v>93.797254437204117</v>
      </c>
      <c r="BR1886" s="47">
        <f t="shared" si="994"/>
        <v>120.48104146211369</v>
      </c>
    </row>
    <row r="1887" spans="6:70" x14ac:dyDescent="0.25">
      <c r="F1887" s="2">
        <v>43559</v>
      </c>
      <c r="G1887">
        <v>2.403</v>
      </c>
      <c r="H1887" s="43">
        <v>43594</v>
      </c>
      <c r="I1887">
        <v>2.3359000000000001</v>
      </c>
      <c r="L1887" s="2">
        <v>43503</v>
      </c>
      <c r="M1887" t="str">
        <v>9128285J</v>
      </c>
      <c r="N1887">
        <v>-1.83E-2</v>
      </c>
      <c r="O1887">
        <v>2.5190600000000001</v>
      </c>
      <c r="P1887">
        <v>0.84050000000000002</v>
      </c>
      <c r="Q1887">
        <v>122.28125</v>
      </c>
      <c r="R1887">
        <f>VLOOKUP(M1887,工作表1!$A$3:$B$1000,2,FALSE)</f>
        <v>3</v>
      </c>
      <c r="S1887" t="str">
        <f>VLOOKUP(M1887,工作表1!$A$3:$C$1000,3,FALSE)</f>
        <v>2025/10/31</v>
      </c>
      <c r="T1887">
        <f t="shared" si="964"/>
        <v>2.4024999999999999</v>
      </c>
      <c r="U1887">
        <f t="shared" si="963"/>
        <v>0.59750000000000014</v>
      </c>
      <c r="V1887" s="43">
        <f t="shared" si="975"/>
        <v>43585</v>
      </c>
      <c r="W1887" s="43">
        <f t="shared" si="965"/>
        <v>43553</v>
      </c>
      <c r="X1887" s="45">
        <f t="shared" si="976"/>
        <v>0.82872928176795591</v>
      </c>
      <c r="Y1887" s="45">
        <f t="shared" si="977"/>
        <v>1.2314690077953532</v>
      </c>
      <c r="Z1887" s="47">
        <f t="shared" si="978"/>
        <v>102.81027711081606</v>
      </c>
      <c r="AA1887" s="47">
        <f t="shared" si="979"/>
        <v>121.98650470665727</v>
      </c>
      <c r="AB1887" s="45">
        <f t="shared" si="980"/>
        <v>2.5512000000000001</v>
      </c>
      <c r="AC1887" s="2" t="str">
        <f t="shared" si="966"/>
        <v>TY1</v>
      </c>
      <c r="AD1887">
        <f t="shared" si="967"/>
        <v>122.28125</v>
      </c>
      <c r="AE1887">
        <f t="shared" si="968"/>
        <v>122.578125</v>
      </c>
      <c r="AF1887" s="49">
        <f t="shared" si="995"/>
        <v>-0.296875</v>
      </c>
      <c r="AG1887" s="3">
        <f t="shared" si="981"/>
        <v>121.98650470665727</v>
      </c>
      <c r="AH1887">
        <f t="shared" si="982"/>
        <v>121.51897926759654</v>
      </c>
      <c r="AI1887" s="51">
        <f t="shared" si="983"/>
        <v>0.4675254390607364</v>
      </c>
      <c r="AJ1887" s="52">
        <f t="shared" si="984"/>
        <v>0.7644004390607364</v>
      </c>
      <c r="AK1887" s="2">
        <v>43503</v>
      </c>
      <c r="AL1887" t="str">
        <v>9128286A</v>
      </c>
      <c r="AM1887">
        <v>-2.4129999999999998</v>
      </c>
      <c r="AN1887">
        <v>2.7077599999999999</v>
      </c>
      <c r="AO1887">
        <v>0.82050000000000001</v>
      </c>
      <c r="AP1887">
        <v>122.578125</v>
      </c>
      <c r="AQ1887">
        <f>VLOOKUP(AL1887,工作表1!$F$3:$G$1000,2,FALSE)</f>
        <v>2.625</v>
      </c>
      <c r="AR1887" t="str">
        <f>VLOOKUP(AL1887,工作表1!$F$3:$H$1000,3,FALSE)</f>
        <v>2026/1/31</v>
      </c>
      <c r="AS1887">
        <f t="shared" si="969"/>
        <v>2.4024999999999999</v>
      </c>
      <c r="AT1887">
        <f t="shared" si="970"/>
        <v>0.22250000000000014</v>
      </c>
      <c r="AU1887" s="43">
        <f t="shared" si="985"/>
        <v>43677</v>
      </c>
      <c r="AV1887" s="43">
        <f t="shared" si="971"/>
        <v>43644</v>
      </c>
      <c r="AW1887" s="45">
        <f t="shared" si="986"/>
        <v>5.8011049723756904E-2</v>
      </c>
      <c r="AX1887" s="45">
        <f t="shared" si="987"/>
        <v>1.0648603647922501</v>
      </c>
      <c r="AY1887" s="47">
        <f t="shared" si="988"/>
        <v>100.50809364583617</v>
      </c>
      <c r="AZ1887" s="47">
        <f t="shared" si="989"/>
        <v>121.51897926759654</v>
      </c>
      <c r="BA1887" s="43"/>
      <c r="BC1887" s="2">
        <v>43502</v>
      </c>
      <c r="BD1887" t="str">
        <v>912828R3</v>
      </c>
      <c r="BE1887">
        <v>9.0059000000000005</v>
      </c>
      <c r="BF1887">
        <v>2.0393300000000001</v>
      </c>
      <c r="BG1887">
        <v>0.76739999999999997</v>
      </c>
      <c r="BH1887">
        <v>122.078125</v>
      </c>
      <c r="BI1887">
        <f>VLOOKUP(BD1887,工作表1!$K$3:$L$1000,2,FALSE)</f>
        <v>1.625</v>
      </c>
      <c r="BJ1887" t="str">
        <f>VLOOKUP(BD1887,工作表1!$K$3:$M$1000,3,FALSE)</f>
        <v>2026/5/15</v>
      </c>
      <c r="BK1887">
        <f t="shared" si="972"/>
        <v>2.4089</v>
      </c>
      <c r="BL1887">
        <f t="shared" si="973"/>
        <v>-0.78390000000000004</v>
      </c>
      <c r="BM1887" s="43">
        <f t="shared" si="990"/>
        <v>43600</v>
      </c>
      <c r="BN1887" s="43">
        <f t="shared" si="974"/>
        <v>43738</v>
      </c>
      <c r="BO1887" s="45">
        <f t="shared" si="991"/>
        <v>0.3770718232044199</v>
      </c>
      <c r="BP1887" s="45">
        <f t="shared" si="992"/>
        <v>1.4233046999167487</v>
      </c>
      <c r="BQ1887" s="47">
        <f t="shared" si="993"/>
        <v>93.46904657126187</v>
      </c>
      <c r="BR1887" s="47">
        <f t="shared" si="994"/>
        <v>120.05133462734881</v>
      </c>
    </row>
    <row r="1888" spans="6:70" x14ac:dyDescent="0.25">
      <c r="F1888" s="2">
        <v>43558</v>
      </c>
      <c r="G1888">
        <v>2.4031500000000001</v>
      </c>
      <c r="H1888" s="43">
        <v>43593</v>
      </c>
      <c r="I1888">
        <v>2.3774000000000002</v>
      </c>
      <c r="L1888" s="2">
        <v>43502</v>
      </c>
      <c r="M1888" t="str">
        <v>9128285C</v>
      </c>
      <c r="N1888">
        <v>-0.54479999999999995</v>
      </c>
      <c r="O1888">
        <v>2.61937</v>
      </c>
      <c r="P1888">
        <v>0.84050000000000002</v>
      </c>
      <c r="Q1888">
        <v>121.890625</v>
      </c>
      <c r="R1888">
        <f>VLOOKUP(M1888,工作表1!$A$3:$B$1000,2,FALSE)</f>
        <v>3</v>
      </c>
      <c r="S1888" t="str">
        <f>VLOOKUP(M1888,工作表1!$A$3:$C$1000,3,FALSE)</f>
        <v>2025/9/30</v>
      </c>
      <c r="T1888">
        <f t="shared" si="964"/>
        <v>2.4089</v>
      </c>
      <c r="U1888">
        <f t="shared" si="963"/>
        <v>0.59109999999999996</v>
      </c>
      <c r="V1888" s="43">
        <f t="shared" si="975"/>
        <v>43555</v>
      </c>
      <c r="W1888" s="43">
        <f t="shared" si="965"/>
        <v>43553</v>
      </c>
      <c r="X1888" s="45">
        <f t="shared" si="976"/>
        <v>1.0773480662983426</v>
      </c>
      <c r="Y1888" s="45">
        <f t="shared" si="977"/>
        <v>1.4883069704079315</v>
      </c>
      <c r="Z1888" s="47">
        <f t="shared" si="978"/>
        <v>102.46826083874639</v>
      </c>
      <c r="AA1888" s="47">
        <f t="shared" si="979"/>
        <v>121.57382853769251</v>
      </c>
      <c r="AB1888" s="45">
        <f t="shared" si="980"/>
        <v>2.5905</v>
      </c>
      <c r="AC1888" s="2" t="str">
        <f t="shared" si="966"/>
        <v>TY1</v>
      </c>
      <c r="AD1888">
        <f t="shared" si="967"/>
        <v>121.890625</v>
      </c>
      <c r="AE1888">
        <f t="shared" si="968"/>
        <v>122.15625</v>
      </c>
      <c r="AF1888" s="49">
        <f t="shared" si="995"/>
        <v>-0.265625</v>
      </c>
      <c r="AG1888" s="3">
        <f t="shared" si="981"/>
        <v>121.57382853769251</v>
      </c>
      <c r="AH1888">
        <f t="shared" si="982"/>
        <v>121.09594108959541</v>
      </c>
      <c r="AI1888" s="51">
        <f t="shared" si="983"/>
        <v>0.47788744809709272</v>
      </c>
      <c r="AJ1888" s="52">
        <f t="shared" si="984"/>
        <v>0.74351244809709272</v>
      </c>
      <c r="AK1888" s="2">
        <v>43502</v>
      </c>
      <c r="AL1888" t="str">
        <v>9128286A</v>
      </c>
      <c r="AM1888">
        <v>-2.6335000000000002</v>
      </c>
      <c r="AN1888">
        <v>2.71062</v>
      </c>
      <c r="AO1888">
        <v>0.82050000000000001</v>
      </c>
      <c r="AP1888">
        <v>122.15625</v>
      </c>
      <c r="AQ1888">
        <f>VLOOKUP(AL1888,工作表1!$F$3:$G$1000,2,FALSE)</f>
        <v>2.625</v>
      </c>
      <c r="AR1888" t="str">
        <f>VLOOKUP(AL1888,工作表1!$F$3:$H$1000,3,FALSE)</f>
        <v>2026/1/31</v>
      </c>
      <c r="AS1888">
        <f t="shared" si="969"/>
        <v>2.4089</v>
      </c>
      <c r="AT1888">
        <f t="shared" si="970"/>
        <v>0.21609999999999996</v>
      </c>
      <c r="AU1888" s="43">
        <f t="shared" si="985"/>
        <v>43677</v>
      </c>
      <c r="AV1888" s="43">
        <f t="shared" si="971"/>
        <v>43644</v>
      </c>
      <c r="AW1888" s="45">
        <f t="shared" si="986"/>
        <v>5.0759668508287288E-2</v>
      </c>
      <c r="AX1888" s="45">
        <f t="shared" si="987"/>
        <v>1.0648007643986983</v>
      </c>
      <c r="AY1888" s="47">
        <f t="shared" si="988"/>
        <v>100.16421109095369</v>
      </c>
      <c r="AZ1888" s="47">
        <f t="shared" si="989"/>
        <v>121.09594108959541</v>
      </c>
      <c r="BA1888" s="43"/>
      <c r="BC1888" s="2">
        <v>43501</v>
      </c>
      <c r="BD1888" t="str">
        <v>912828R3</v>
      </c>
      <c r="BE1888">
        <v>9.0215999999999994</v>
      </c>
      <c r="BF1888">
        <v>2.0443899999999999</v>
      </c>
      <c r="BG1888">
        <v>0.76739999999999997</v>
      </c>
      <c r="BH1888">
        <v>122.0625</v>
      </c>
      <c r="BI1888">
        <f>VLOOKUP(BD1888,工作表1!$K$3:$L$1000,2,FALSE)</f>
        <v>1.625</v>
      </c>
      <c r="BJ1888" t="str">
        <f>VLOOKUP(BD1888,工作表1!$K$3:$M$1000,3,FALSE)</f>
        <v>2026/5/15</v>
      </c>
      <c r="BK1888">
        <f t="shared" si="972"/>
        <v>2.4049999999999998</v>
      </c>
      <c r="BL1888">
        <f t="shared" si="973"/>
        <v>-0.7799999999999998</v>
      </c>
      <c r="BM1888" s="43">
        <f t="shared" si="990"/>
        <v>43600</v>
      </c>
      <c r="BN1888" s="43">
        <f t="shared" si="974"/>
        <v>43738</v>
      </c>
      <c r="BO1888" s="45">
        <f t="shared" si="991"/>
        <v>0.37258287292817677</v>
      </c>
      <c r="BP1888" s="45">
        <f t="shared" si="992"/>
        <v>1.4232678044350262</v>
      </c>
      <c r="BQ1888" s="47">
        <f t="shared" si="993"/>
        <v>93.453325590867323</v>
      </c>
      <c r="BR1888" s="47">
        <f t="shared" si="994"/>
        <v>120.02007738716438</v>
      </c>
    </row>
    <row r="1889" spans="6:70" x14ac:dyDescent="0.25">
      <c r="F1889" s="2">
        <v>43557</v>
      </c>
      <c r="G1889">
        <v>2.4</v>
      </c>
      <c r="H1889" s="43">
        <v>43592</v>
      </c>
      <c r="I1889">
        <v>2.3530000000000002</v>
      </c>
      <c r="L1889" s="2">
        <v>43501</v>
      </c>
      <c r="M1889" t="str">
        <v>9128285J</v>
      </c>
      <c r="N1889">
        <v>-0.74470000000000003</v>
      </c>
      <c r="O1889">
        <v>2.66405</v>
      </c>
      <c r="P1889">
        <v>0.84050000000000002</v>
      </c>
      <c r="Q1889">
        <v>121.875</v>
      </c>
      <c r="R1889">
        <f>VLOOKUP(M1889,工作表1!$A$3:$B$1000,2,FALSE)</f>
        <v>3</v>
      </c>
      <c r="S1889" t="str">
        <f>VLOOKUP(M1889,工作表1!$A$3:$C$1000,3,FALSE)</f>
        <v>2025/10/31</v>
      </c>
      <c r="T1889">
        <f t="shared" si="964"/>
        <v>2.4049999999999998</v>
      </c>
      <c r="U1889">
        <f t="shared" si="963"/>
        <v>0.5950000000000002</v>
      </c>
      <c r="V1889" s="43">
        <f t="shared" si="975"/>
        <v>43585</v>
      </c>
      <c r="W1889" s="43">
        <f t="shared" si="965"/>
        <v>43553</v>
      </c>
      <c r="X1889" s="45">
        <f t="shared" si="976"/>
        <v>0.81215469613259661</v>
      </c>
      <c r="Y1889" s="45">
        <f t="shared" si="977"/>
        <v>1.2313327783243775</v>
      </c>
      <c r="Z1889" s="47">
        <f t="shared" si="978"/>
        <v>102.45011336560336</v>
      </c>
      <c r="AA1889" s="47">
        <f t="shared" si="979"/>
        <v>121.54478733341013</v>
      </c>
      <c r="AB1889" s="45">
        <f t="shared" si="980"/>
        <v>2.5954000000000002</v>
      </c>
      <c r="AC1889" s="2" t="str">
        <f t="shared" si="966"/>
        <v>TY1</v>
      </c>
      <c r="AD1889">
        <f t="shared" si="967"/>
        <v>121.875</v>
      </c>
      <c r="AE1889">
        <f t="shared" si="968"/>
        <v>122.140625</v>
      </c>
      <c r="AF1889" s="49">
        <f t="shared" si="995"/>
        <v>-0.265625</v>
      </c>
      <c r="AG1889" s="3">
        <f t="shared" si="981"/>
        <v>121.54478733341013</v>
      </c>
      <c r="AH1889">
        <f t="shared" si="982"/>
        <v>121.06805712656845</v>
      </c>
      <c r="AI1889" s="51">
        <f t="shared" si="983"/>
        <v>0.47673020684167966</v>
      </c>
      <c r="AJ1889" s="52">
        <f t="shared" si="984"/>
        <v>0.74235520684167966</v>
      </c>
      <c r="AK1889" s="2">
        <v>43501</v>
      </c>
      <c r="AL1889" t="str">
        <v>9128286A</v>
      </c>
      <c r="AM1889">
        <v>-2.6863000000000001</v>
      </c>
      <c r="AN1889">
        <v>2.7173699999999998</v>
      </c>
      <c r="AO1889">
        <v>0.82050000000000001</v>
      </c>
      <c r="AP1889">
        <v>122.140625</v>
      </c>
      <c r="AQ1889">
        <f>VLOOKUP(AL1889,工作表1!$F$3:$G$1000,2,FALSE)</f>
        <v>2.625</v>
      </c>
      <c r="AR1889" t="str">
        <f>VLOOKUP(AL1889,工作表1!$F$3:$H$1000,3,FALSE)</f>
        <v>2026/1/31</v>
      </c>
      <c r="AS1889">
        <f t="shared" si="969"/>
        <v>2.4049999999999998</v>
      </c>
      <c r="AT1889">
        <f t="shared" si="970"/>
        <v>0.2200000000000002</v>
      </c>
      <c r="AU1889" s="43">
        <f t="shared" si="985"/>
        <v>43677</v>
      </c>
      <c r="AV1889" s="43">
        <f t="shared" si="971"/>
        <v>43644</v>
      </c>
      <c r="AW1889" s="45">
        <f t="shared" si="986"/>
        <v>4.3508287292817679E-2</v>
      </c>
      <c r="AX1889" s="45">
        <f t="shared" si="987"/>
        <v>1.0647411640051465</v>
      </c>
      <c r="AY1889" s="47">
        <f t="shared" si="988"/>
        <v>100.14857979167969</v>
      </c>
      <c r="AZ1889" s="47">
        <f t="shared" si="989"/>
        <v>121.06805712656845</v>
      </c>
      <c r="BA1889" s="43"/>
      <c r="BC1889" s="2">
        <v>43500</v>
      </c>
      <c r="BD1889" t="str">
        <v>912828R3</v>
      </c>
      <c r="BE1889">
        <v>9.3184000000000005</v>
      </c>
      <c r="BF1889">
        <v>2.0345900000000001</v>
      </c>
      <c r="BG1889">
        <v>0.76739999999999997</v>
      </c>
      <c r="BH1889">
        <v>121.890625</v>
      </c>
      <c r="BI1889">
        <f>VLOOKUP(BD1889,工作表1!$K$3:$L$1000,2,FALSE)</f>
        <v>1.625</v>
      </c>
      <c r="BJ1889" t="str">
        <f>VLOOKUP(BD1889,工作表1!$K$3:$M$1000,3,FALSE)</f>
        <v>2026/5/15</v>
      </c>
      <c r="BK1889">
        <f t="shared" si="972"/>
        <v>2.4064999999999999</v>
      </c>
      <c r="BL1889">
        <f t="shared" si="973"/>
        <v>-0.78149999999999986</v>
      </c>
      <c r="BM1889" s="43">
        <f t="shared" si="990"/>
        <v>43600</v>
      </c>
      <c r="BN1889" s="43">
        <f t="shared" si="974"/>
        <v>43738</v>
      </c>
      <c r="BO1889" s="45">
        <f t="shared" si="991"/>
        <v>0.36809392265193369</v>
      </c>
      <c r="BP1889" s="45">
        <f t="shared" si="992"/>
        <v>1.4232309089533035</v>
      </c>
      <c r="BQ1889" s="47">
        <f t="shared" si="993"/>
        <v>93.317956472224367</v>
      </c>
      <c r="BR1889" s="47">
        <f t="shared" si="994"/>
        <v>119.83751078430718</v>
      </c>
    </row>
    <row r="1890" spans="6:70" x14ac:dyDescent="0.25">
      <c r="F1890" s="2">
        <v>43556</v>
      </c>
      <c r="G1890">
        <v>2.4020000000000001</v>
      </c>
      <c r="H1890" s="43">
        <v>43591</v>
      </c>
      <c r="I1890">
        <v>2.3603000000000001</v>
      </c>
      <c r="L1890" s="2">
        <v>43500</v>
      </c>
      <c r="M1890" t="str">
        <v>9128285J</v>
      </c>
      <c r="N1890">
        <v>-0.57509999999999994</v>
      </c>
      <c r="O1890">
        <v>2.6296300000000001</v>
      </c>
      <c r="P1890">
        <v>0.84050000000000002</v>
      </c>
      <c r="Q1890">
        <v>121.71875</v>
      </c>
      <c r="R1890">
        <f>VLOOKUP(M1890,工作表1!$A$3:$B$1000,2,FALSE)</f>
        <v>3</v>
      </c>
      <c r="S1890" t="str">
        <f>VLOOKUP(M1890,工作表1!$A$3:$C$1000,3,FALSE)</f>
        <v>2025/10/31</v>
      </c>
      <c r="T1890">
        <f t="shared" si="964"/>
        <v>2.4064999999999999</v>
      </c>
      <c r="U1890">
        <f t="shared" si="963"/>
        <v>0.59350000000000014</v>
      </c>
      <c r="V1890" s="43">
        <f t="shared" si="975"/>
        <v>43585</v>
      </c>
      <c r="W1890" s="43">
        <f t="shared" si="965"/>
        <v>43553</v>
      </c>
      <c r="X1890" s="45">
        <f t="shared" si="976"/>
        <v>0.80386740331491713</v>
      </c>
      <c r="Y1890" s="45">
        <f t="shared" si="977"/>
        <v>1.2312646635888898</v>
      </c>
      <c r="Z1890" s="47">
        <f t="shared" si="978"/>
        <v>102.31021481567871</v>
      </c>
      <c r="AA1890" s="47">
        <f t="shared" si="979"/>
        <v>121.37179283531657</v>
      </c>
      <c r="AB1890" s="45">
        <f t="shared" si="980"/>
        <v>2.6175999999999999</v>
      </c>
      <c r="AC1890" s="2" t="str">
        <f t="shared" si="966"/>
        <v>TY1</v>
      </c>
      <c r="AD1890">
        <f t="shared" si="967"/>
        <v>121.71875</v>
      </c>
      <c r="AE1890">
        <f t="shared" si="968"/>
        <v>121.96875</v>
      </c>
      <c r="AF1890" s="49">
        <f t="shared" si="995"/>
        <v>-0.25</v>
      </c>
      <c r="AG1890" s="3">
        <f t="shared" si="981"/>
        <v>121.37179283531657</v>
      </c>
      <c r="AH1890">
        <f t="shared" si="982"/>
        <v>120.8916328578555</v>
      </c>
      <c r="AI1890" s="51">
        <f t="shared" si="983"/>
        <v>0.48015997746107075</v>
      </c>
      <c r="AJ1890" s="52">
        <f t="shared" si="984"/>
        <v>0.73015997746107075</v>
      </c>
      <c r="AK1890" s="2">
        <v>43500</v>
      </c>
      <c r="AL1890" t="str">
        <v>9128286A</v>
      </c>
      <c r="AM1890">
        <v>-2.1756000000000002</v>
      </c>
      <c r="AN1890">
        <v>2.6800199999999998</v>
      </c>
      <c r="AO1890">
        <v>0.82050000000000001</v>
      </c>
      <c r="AP1890">
        <v>121.96875</v>
      </c>
      <c r="AQ1890">
        <f>VLOOKUP(AL1890,工作表1!$F$3:$G$1000,2,FALSE)</f>
        <v>2.625</v>
      </c>
      <c r="AR1890" t="str">
        <f>VLOOKUP(AL1890,工作表1!$F$3:$H$1000,3,FALSE)</f>
        <v>2026/1/31</v>
      </c>
      <c r="AS1890">
        <f t="shared" si="969"/>
        <v>2.4064999999999999</v>
      </c>
      <c r="AT1890">
        <f t="shared" si="970"/>
        <v>0.21850000000000014</v>
      </c>
      <c r="AU1890" s="43">
        <f t="shared" si="985"/>
        <v>43677</v>
      </c>
      <c r="AV1890" s="43">
        <f t="shared" si="971"/>
        <v>43644</v>
      </c>
      <c r="AW1890" s="45">
        <f t="shared" si="986"/>
        <v>3.6256906077348064E-2</v>
      </c>
      <c r="AX1890" s="45">
        <f t="shared" si="987"/>
        <v>1.0646815636115947</v>
      </c>
      <c r="AY1890" s="47">
        <f t="shared" si="988"/>
        <v>100.00894783825704</v>
      </c>
      <c r="AZ1890" s="47">
        <f t="shared" si="989"/>
        <v>120.8916328578555</v>
      </c>
      <c r="BA1890" s="43"/>
      <c r="BC1890" s="2">
        <v>43497</v>
      </c>
      <c r="BD1890" t="str">
        <v>912828R3</v>
      </c>
      <c r="BE1890">
        <v>9.7248000000000001</v>
      </c>
      <c r="BF1890">
        <v>2.0169600000000001</v>
      </c>
      <c r="BG1890">
        <v>0.76739999999999997</v>
      </c>
      <c r="BH1890">
        <v>122.125</v>
      </c>
      <c r="BI1890">
        <f>VLOOKUP(BD1890,工作表1!$K$3:$L$1000,2,FALSE)</f>
        <v>1.625</v>
      </c>
      <c r="BJ1890" t="str">
        <f>VLOOKUP(BD1890,工作表1!$K$3:$M$1000,3,FALSE)</f>
        <v>2026/5/15</v>
      </c>
      <c r="BK1890">
        <f t="shared" si="972"/>
        <v>2.4049999999999998</v>
      </c>
      <c r="BL1890">
        <f t="shared" si="973"/>
        <v>-0.7799999999999998</v>
      </c>
      <c r="BM1890" s="43">
        <f t="shared" si="990"/>
        <v>43600</v>
      </c>
      <c r="BN1890" s="43">
        <f t="shared" si="974"/>
        <v>43738</v>
      </c>
      <c r="BO1890" s="45">
        <f t="shared" si="991"/>
        <v>0.36360497237569062</v>
      </c>
      <c r="BP1890" s="45">
        <f t="shared" si="992"/>
        <v>1.423194013471581</v>
      </c>
      <c r="BQ1890" s="47">
        <f t="shared" si="993"/>
        <v>93.505592902274998</v>
      </c>
      <c r="BR1890" s="47">
        <f t="shared" si="994"/>
        <v>120.07327953288808</v>
      </c>
    </row>
    <row r="1891" spans="6:70" x14ac:dyDescent="0.25">
      <c r="F1891" s="2">
        <v>43553</v>
      </c>
      <c r="G1891">
        <v>2.3959999999999999</v>
      </c>
      <c r="H1891" s="43">
        <v>43588</v>
      </c>
      <c r="I1891">
        <v>2.4239000000000002</v>
      </c>
      <c r="L1891" s="2">
        <v>43497</v>
      </c>
      <c r="M1891" t="str">
        <v>9128285J</v>
      </c>
      <c r="N1891">
        <v>2.98E-2</v>
      </c>
      <c r="O1891">
        <v>2.5028800000000002</v>
      </c>
      <c r="P1891">
        <v>0.84050000000000002</v>
      </c>
      <c r="Q1891">
        <v>121.9375</v>
      </c>
      <c r="R1891">
        <f>VLOOKUP(M1891,工作表1!$A$3:$B$1000,2,FALSE)</f>
        <v>3</v>
      </c>
      <c r="S1891" t="str">
        <f>VLOOKUP(M1891,工作表1!$A$3:$C$1000,3,FALSE)</f>
        <v>2025/10/31</v>
      </c>
      <c r="T1891">
        <f t="shared" si="964"/>
        <v>2.4049999999999998</v>
      </c>
      <c r="U1891">
        <f t="shared" si="963"/>
        <v>0.5950000000000002</v>
      </c>
      <c r="V1891" s="43">
        <f t="shared" si="975"/>
        <v>43585</v>
      </c>
      <c r="W1891" s="43">
        <f t="shared" si="965"/>
        <v>43553</v>
      </c>
      <c r="X1891" s="45">
        <f t="shared" si="976"/>
        <v>0.79558011049723754</v>
      </c>
      <c r="Y1891" s="45">
        <f t="shared" si="977"/>
        <v>1.231196548853402</v>
      </c>
      <c r="Z1891" s="47">
        <f t="shared" si="978"/>
        <v>102.51467765658604</v>
      </c>
      <c r="AA1891" s="47">
        <f t="shared" si="979"/>
        <v>121.6079929327003</v>
      </c>
      <c r="AB1891" s="45">
        <f t="shared" si="980"/>
        <v>2.5807000000000002</v>
      </c>
      <c r="AC1891" s="2" t="str">
        <f t="shared" si="966"/>
        <v>TY1</v>
      </c>
      <c r="AD1891">
        <f t="shared" si="967"/>
        <v>121.9375</v>
      </c>
      <c r="AE1891">
        <f t="shared" si="968"/>
        <v>122.203125</v>
      </c>
      <c r="AF1891" s="49">
        <f t="shared" si="995"/>
        <v>-0.265625</v>
      </c>
      <c r="AG1891" s="3">
        <f t="shared" si="981"/>
        <v>121.6079929327003</v>
      </c>
      <c r="AH1891">
        <f t="shared" si="982"/>
        <v>121.1318383191077</v>
      </c>
      <c r="AI1891" s="51">
        <f t="shared" si="983"/>
        <v>0.47615461359259825</v>
      </c>
      <c r="AJ1891" s="52">
        <f t="shared" si="984"/>
        <v>0.74177961359259825</v>
      </c>
      <c r="AK1891" s="2">
        <v>43497</v>
      </c>
      <c r="AL1891" t="str">
        <v>9128286A</v>
      </c>
      <c r="AM1891">
        <v>-1.7741</v>
      </c>
      <c r="AN1891">
        <v>2.6472199999999999</v>
      </c>
      <c r="AO1891">
        <v>0.82050000000000001</v>
      </c>
      <c r="AP1891">
        <v>122.203125</v>
      </c>
      <c r="AQ1891">
        <f>VLOOKUP(AL1891,工作表1!$F$3:$G$1000,2,FALSE)</f>
        <v>2.625</v>
      </c>
      <c r="AR1891" t="str">
        <f>VLOOKUP(AL1891,工作表1!$F$3:$H$1000,3,FALSE)</f>
        <v>2026/1/31</v>
      </c>
      <c r="AS1891">
        <f t="shared" si="969"/>
        <v>2.4049999999999998</v>
      </c>
      <c r="AT1891">
        <f t="shared" si="970"/>
        <v>0.2200000000000002</v>
      </c>
      <c r="AU1891" s="43">
        <f t="shared" si="985"/>
        <v>43677</v>
      </c>
      <c r="AV1891" s="43">
        <f t="shared" si="971"/>
        <v>43644</v>
      </c>
      <c r="AW1891" s="45">
        <f t="shared" si="986"/>
        <v>2.9005524861878452E-2</v>
      </c>
      <c r="AX1891" s="45">
        <f t="shared" si="987"/>
        <v>1.0646219632180427</v>
      </c>
      <c r="AY1891" s="47">
        <f t="shared" si="988"/>
        <v>100.21235224493745</v>
      </c>
      <c r="AZ1891" s="47">
        <f t="shared" si="989"/>
        <v>121.1318383191077</v>
      </c>
      <c r="BA1891" s="43"/>
      <c r="BC1891" s="2">
        <v>43496</v>
      </c>
      <c r="BD1891" t="str">
        <v>912828R3</v>
      </c>
      <c r="BE1891">
        <v>10.3368</v>
      </c>
      <c r="BF1891">
        <v>1.9948699999999999</v>
      </c>
      <c r="BG1891">
        <v>0.76739999999999997</v>
      </c>
      <c r="BH1891">
        <v>122.6875</v>
      </c>
      <c r="BI1891">
        <f>VLOOKUP(BD1891,工作表1!$K$3:$L$1000,2,FALSE)</f>
        <v>1.625</v>
      </c>
      <c r="BJ1891" t="str">
        <f>VLOOKUP(BD1891,工作表1!$K$3:$M$1000,3,FALSE)</f>
        <v>2026/5/15</v>
      </c>
      <c r="BK1891">
        <f t="shared" si="972"/>
        <v>2.4060000000000001</v>
      </c>
      <c r="BL1891">
        <f t="shared" si="973"/>
        <v>-0.78100000000000014</v>
      </c>
      <c r="BM1891" s="43">
        <f t="shared" si="990"/>
        <v>43600</v>
      </c>
      <c r="BN1891" s="43">
        <f t="shared" si="974"/>
        <v>43738</v>
      </c>
      <c r="BO1891" s="45">
        <f t="shared" si="991"/>
        <v>0.35013812154696133</v>
      </c>
      <c r="BP1891" s="45">
        <f t="shared" si="992"/>
        <v>1.4230833270264132</v>
      </c>
      <c r="BQ1891" s="47">
        <f t="shared" si="993"/>
        <v>93.953499102157409</v>
      </c>
      <c r="BR1891" s="47">
        <f t="shared" si="994"/>
        <v>120.6354578846706</v>
      </c>
    </row>
    <row r="1892" spans="6:70" x14ac:dyDescent="0.25">
      <c r="F1892" s="2">
        <v>43552</v>
      </c>
      <c r="G1892">
        <v>2.3929999999999998</v>
      </c>
      <c r="H1892" s="43">
        <v>43587</v>
      </c>
      <c r="I1892">
        <v>2.4409999999999998</v>
      </c>
      <c r="L1892" s="2">
        <v>43496</v>
      </c>
      <c r="M1892" t="str">
        <v>9128285J</v>
      </c>
      <c r="N1892">
        <v>-0.31259999999999999</v>
      </c>
      <c r="O1892">
        <v>2.5695399999999999</v>
      </c>
      <c r="P1892">
        <v>0.84050000000000002</v>
      </c>
      <c r="Q1892">
        <v>122.46875</v>
      </c>
      <c r="R1892">
        <f>VLOOKUP(M1892,工作表1!$A$3:$B$1000,2,FALSE)</f>
        <v>3</v>
      </c>
      <c r="S1892" t="str">
        <f>VLOOKUP(M1892,工作表1!$A$3:$C$1000,3,FALSE)</f>
        <v>2025/10/31</v>
      </c>
      <c r="T1892">
        <f t="shared" si="964"/>
        <v>2.4060000000000001</v>
      </c>
      <c r="U1892">
        <f t="shared" si="963"/>
        <v>0.59399999999999986</v>
      </c>
      <c r="V1892" s="43">
        <f t="shared" si="975"/>
        <v>43585</v>
      </c>
      <c r="W1892" s="43">
        <f t="shared" si="965"/>
        <v>43553</v>
      </c>
      <c r="X1892" s="45">
        <f t="shared" si="976"/>
        <v>0.77071823204419898</v>
      </c>
      <c r="Y1892" s="45">
        <f t="shared" si="977"/>
        <v>1.2309922046469386</v>
      </c>
      <c r="Z1892" s="47">
        <f t="shared" si="978"/>
        <v>102.96580837633287</v>
      </c>
      <c r="AA1892" s="47">
        <f t="shared" si="979"/>
        <v>122.12450250811189</v>
      </c>
      <c r="AB1892" s="45">
        <f t="shared" si="980"/>
        <v>2.5171999999999999</v>
      </c>
      <c r="AC1892" s="2" t="str">
        <f t="shared" si="966"/>
        <v>TY1</v>
      </c>
      <c r="AD1892">
        <f t="shared" si="967"/>
        <v>122.46875</v>
      </c>
      <c r="AE1892">
        <f t="shared" si="968"/>
        <v>122.765625</v>
      </c>
      <c r="AF1892" s="49">
        <f t="shared" si="995"/>
        <v>-0.296875</v>
      </c>
      <c r="AG1892" s="3">
        <f t="shared" si="981"/>
        <v>122.12450250811189</v>
      </c>
      <c r="AH1892">
        <f t="shared" si="982"/>
        <v>121.66181812032222</v>
      </c>
      <c r="AI1892" s="51">
        <f t="shared" si="983"/>
        <v>0.4626843877896647</v>
      </c>
      <c r="AJ1892" s="52">
        <f t="shared" si="984"/>
        <v>0.7595593877896647</v>
      </c>
      <c r="AK1892" s="2">
        <v>43496</v>
      </c>
      <c r="AL1892" t="str">
        <v>9128285T</v>
      </c>
      <c r="AM1892">
        <v>-2.3584000000000001</v>
      </c>
      <c r="AN1892">
        <v>2.68784</v>
      </c>
      <c r="AO1892">
        <v>0.82050000000000001</v>
      </c>
      <c r="AP1892">
        <v>122.765625</v>
      </c>
      <c r="AQ1892">
        <f>VLOOKUP(AL1892,工作表1!$F$3:$G$1000,2,FALSE)</f>
        <v>2.625</v>
      </c>
      <c r="AR1892" t="str">
        <f>VLOOKUP(AL1892,工作表1!$F$3:$H$1000,3,FALSE)</f>
        <v>2025/12/31</v>
      </c>
      <c r="AS1892">
        <f t="shared" si="969"/>
        <v>2.4060000000000001</v>
      </c>
      <c r="AT1892">
        <f t="shared" si="970"/>
        <v>0.21899999999999986</v>
      </c>
      <c r="AU1892" s="43">
        <f t="shared" si="985"/>
        <v>43646</v>
      </c>
      <c r="AV1892" s="43">
        <f t="shared" si="971"/>
        <v>43644</v>
      </c>
      <c r="AW1892" s="45">
        <f t="shared" si="986"/>
        <v>0.23204419889502761</v>
      </c>
      <c r="AX1892" s="45">
        <f t="shared" si="987"/>
        <v>1.2892359797169455</v>
      </c>
      <c r="AY1892" s="47">
        <f t="shared" si="988"/>
        <v>100.66395231566959</v>
      </c>
      <c r="AZ1892" s="47">
        <f t="shared" si="989"/>
        <v>121.66181812032222</v>
      </c>
      <c r="BA1892" s="43"/>
      <c r="BC1892" s="2">
        <v>43495</v>
      </c>
      <c r="BD1892" t="str">
        <v>912828R3</v>
      </c>
      <c r="BE1892">
        <v>9.4802999999999997</v>
      </c>
      <c r="BF1892">
        <v>2.03837</v>
      </c>
      <c r="BG1892">
        <v>0.76739999999999997</v>
      </c>
      <c r="BH1892">
        <v>122.1875</v>
      </c>
      <c r="BI1892">
        <f>VLOOKUP(BD1892,工作表1!$K$3:$L$1000,2,FALSE)</f>
        <v>1.625</v>
      </c>
      <c r="BJ1892" t="str">
        <f>VLOOKUP(BD1892,工作表1!$K$3:$M$1000,3,FALSE)</f>
        <v>2026/5/15</v>
      </c>
      <c r="BK1892">
        <f t="shared" si="972"/>
        <v>2.4079999999999999</v>
      </c>
      <c r="BL1892">
        <f t="shared" si="973"/>
        <v>-0.78299999999999992</v>
      </c>
      <c r="BM1892" s="43">
        <f t="shared" si="990"/>
        <v>43600</v>
      </c>
      <c r="BN1892" s="43">
        <f t="shared" si="974"/>
        <v>43738</v>
      </c>
      <c r="BO1892" s="45">
        <f t="shared" si="991"/>
        <v>0.34564917127071826</v>
      </c>
      <c r="BP1892" s="45">
        <f t="shared" si="992"/>
        <v>1.4230464315446909</v>
      </c>
      <c r="BQ1892" s="47">
        <f t="shared" si="993"/>
        <v>93.546901069639702</v>
      </c>
      <c r="BR1892" s="47">
        <f t="shared" si="994"/>
        <v>120.0999212640228</v>
      </c>
    </row>
    <row r="1893" spans="6:70" x14ac:dyDescent="0.25">
      <c r="F1893" s="2">
        <v>43551</v>
      </c>
      <c r="G1893">
        <v>2.3904999999999998</v>
      </c>
      <c r="H1893" s="43">
        <v>43586</v>
      </c>
      <c r="I1893">
        <v>2.3944999999999999</v>
      </c>
      <c r="L1893" s="2">
        <v>43495</v>
      </c>
      <c r="M1893" t="str">
        <v>9128285J</v>
      </c>
      <c r="N1893">
        <v>-0.2823</v>
      </c>
      <c r="O1893">
        <v>2.5638999999999998</v>
      </c>
      <c r="P1893">
        <v>0.84050000000000002</v>
      </c>
      <c r="Q1893">
        <v>122</v>
      </c>
      <c r="R1893">
        <f>VLOOKUP(M1893,工作表1!$A$3:$B$1000,2,FALSE)</f>
        <v>3</v>
      </c>
      <c r="S1893" t="str">
        <f>VLOOKUP(M1893,工作表1!$A$3:$C$1000,3,FALSE)</f>
        <v>2025/10/31</v>
      </c>
      <c r="T1893">
        <f t="shared" si="964"/>
        <v>2.4079999999999999</v>
      </c>
      <c r="U1893">
        <f t="shared" si="963"/>
        <v>0.59200000000000008</v>
      </c>
      <c r="V1893" s="43">
        <f t="shared" si="975"/>
        <v>43585</v>
      </c>
      <c r="W1893" s="43">
        <f t="shared" si="965"/>
        <v>43553</v>
      </c>
      <c r="X1893" s="45">
        <f t="shared" si="976"/>
        <v>0.76243093922651939</v>
      </c>
      <c r="Y1893" s="45">
        <f t="shared" si="977"/>
        <v>1.2309240899114509</v>
      </c>
      <c r="Z1893" s="47">
        <f t="shared" si="978"/>
        <v>102.57527357027044</v>
      </c>
      <c r="AA1893" s="47">
        <f t="shared" si="979"/>
        <v>121.65343129572919</v>
      </c>
      <c r="AB1893" s="45">
        <f t="shared" si="980"/>
        <v>2.5661</v>
      </c>
      <c r="AC1893" s="2" t="str">
        <f t="shared" si="966"/>
        <v>TY1</v>
      </c>
      <c r="AD1893">
        <f t="shared" si="967"/>
        <v>122</v>
      </c>
      <c r="AE1893">
        <f t="shared" si="968"/>
        <v>122.265625</v>
      </c>
      <c r="AF1893" s="49">
        <f t="shared" si="995"/>
        <v>-0.265625</v>
      </c>
      <c r="AG1893" s="3">
        <f t="shared" si="981"/>
        <v>121.65343129572919</v>
      </c>
      <c r="AH1893">
        <f t="shared" si="982"/>
        <v>121.16078764646902</v>
      </c>
      <c r="AI1893" s="51">
        <f t="shared" si="983"/>
        <v>0.49264364926017379</v>
      </c>
      <c r="AJ1893" s="52">
        <f t="shared" si="984"/>
        <v>0.75826864926017379</v>
      </c>
      <c r="AK1893" s="2">
        <v>43495</v>
      </c>
      <c r="AL1893" t="str">
        <v>9128286A</v>
      </c>
      <c r="AM1893">
        <v>-2.4331999999999998</v>
      </c>
      <c r="AN1893">
        <v>2.6944400000000002</v>
      </c>
      <c r="AO1893">
        <v>0.82050000000000001</v>
      </c>
      <c r="AP1893">
        <v>122.265625</v>
      </c>
      <c r="AQ1893">
        <f>VLOOKUP(AL1893,工作表1!$F$3:$G$1000,2,FALSE)</f>
        <v>2.625</v>
      </c>
      <c r="AR1893" t="str">
        <f>VLOOKUP(AL1893,工作表1!$F$3:$H$1000,3,FALSE)</f>
        <v>2026/1/31</v>
      </c>
      <c r="AS1893">
        <f t="shared" si="969"/>
        <v>2.4079999999999999</v>
      </c>
      <c r="AT1893">
        <f t="shared" si="970"/>
        <v>0.21700000000000008</v>
      </c>
      <c r="AU1893" s="43">
        <f t="shared" si="985"/>
        <v>43677</v>
      </c>
      <c r="AV1893" s="43">
        <f t="shared" si="971"/>
        <v>43644</v>
      </c>
      <c r="AW1893" s="45">
        <f t="shared" si="986"/>
        <v>0</v>
      </c>
      <c r="AX1893" s="45">
        <f t="shared" si="987"/>
        <v>1.0643835616438355</v>
      </c>
      <c r="AY1893" s="47">
        <f t="shared" si="988"/>
        <v>100.25775180426268</v>
      </c>
      <c r="AZ1893" s="47">
        <f t="shared" si="989"/>
        <v>121.16078764646902</v>
      </c>
      <c r="BA1893" s="43"/>
      <c r="BC1893" s="2">
        <v>43494</v>
      </c>
      <c r="BD1893" t="str">
        <v>912828R3</v>
      </c>
      <c r="BE1893">
        <v>8.5058000000000007</v>
      </c>
      <c r="BF1893">
        <v>2.0976599999999999</v>
      </c>
      <c r="BG1893">
        <v>0.76739999999999997</v>
      </c>
      <c r="BH1893">
        <v>121.96875</v>
      </c>
      <c r="BI1893">
        <f>VLOOKUP(BD1893,工作表1!$K$3:$L$1000,2,FALSE)</f>
        <v>1.625</v>
      </c>
      <c r="BJ1893" t="str">
        <f>VLOOKUP(BD1893,工作表1!$K$3:$M$1000,3,FALSE)</f>
        <v>2026/5/15</v>
      </c>
      <c r="BK1893">
        <f t="shared" si="972"/>
        <v>2.41</v>
      </c>
      <c r="BL1893">
        <f t="shared" si="973"/>
        <v>-0.78500000000000014</v>
      </c>
      <c r="BM1893" s="43">
        <f t="shared" si="990"/>
        <v>43600</v>
      </c>
      <c r="BN1893" s="43">
        <f t="shared" si="974"/>
        <v>43738</v>
      </c>
      <c r="BO1893" s="45">
        <f t="shared" si="991"/>
        <v>0.34116022099447513</v>
      </c>
      <c r="BP1893" s="45">
        <f t="shared" si="992"/>
        <v>1.4230095360629682</v>
      </c>
      <c r="BQ1893" s="47">
        <f t="shared" si="993"/>
        <v>93.343253575516385</v>
      </c>
      <c r="BR1893" s="47">
        <f t="shared" si="994"/>
        <v>119.82886424919398</v>
      </c>
    </row>
    <row r="1894" spans="6:70" x14ac:dyDescent="0.25">
      <c r="F1894" s="2">
        <v>43550</v>
      </c>
      <c r="G1894">
        <v>2.3995000000000002</v>
      </c>
      <c r="H1894" s="43">
        <v>43585</v>
      </c>
      <c r="I1894">
        <v>2.3872</v>
      </c>
      <c r="L1894" s="2">
        <v>43494</v>
      </c>
      <c r="M1894" t="str">
        <v>9128285J</v>
      </c>
      <c r="N1894">
        <v>-0.40679999999999999</v>
      </c>
      <c r="O1894">
        <v>2.5964999999999998</v>
      </c>
      <c r="P1894">
        <v>0.84050000000000002</v>
      </c>
      <c r="Q1894">
        <v>121.78125</v>
      </c>
      <c r="R1894">
        <f>VLOOKUP(M1894,工作表1!$A$3:$B$1000,2,FALSE)</f>
        <v>3</v>
      </c>
      <c r="S1894" t="str">
        <f>VLOOKUP(M1894,工作表1!$A$3:$C$1000,3,FALSE)</f>
        <v>2025/10/31</v>
      </c>
      <c r="T1894">
        <f t="shared" si="964"/>
        <v>2.41</v>
      </c>
      <c r="U1894">
        <f t="shared" si="963"/>
        <v>0.58999999999999986</v>
      </c>
      <c r="V1894" s="43">
        <f t="shared" si="975"/>
        <v>43585</v>
      </c>
      <c r="W1894" s="43">
        <f t="shared" si="965"/>
        <v>43553</v>
      </c>
      <c r="X1894" s="45">
        <f t="shared" si="976"/>
        <v>0.7541436464088398</v>
      </c>
      <c r="Y1894" s="45">
        <f t="shared" si="977"/>
        <v>1.2308559751759631</v>
      </c>
      <c r="Z1894" s="47">
        <f t="shared" si="978"/>
        <v>102.38750745861014</v>
      </c>
      <c r="AA1894" s="47">
        <f t="shared" si="979"/>
        <v>121.42362100602736</v>
      </c>
      <c r="AB1894" s="45">
        <f t="shared" si="980"/>
        <v>2.6099000000000001</v>
      </c>
      <c r="AC1894" s="2" t="str">
        <f t="shared" si="966"/>
        <v>TY1</v>
      </c>
      <c r="AD1894">
        <f t="shared" si="967"/>
        <v>121.78125</v>
      </c>
      <c r="AE1894">
        <f t="shared" si="968"/>
        <v>122.046875</v>
      </c>
      <c r="AF1894" s="49">
        <f t="shared" si="995"/>
        <v>-0.265625</v>
      </c>
      <c r="AG1894" s="3">
        <f t="shared" si="981"/>
        <v>121.42362100602736</v>
      </c>
      <c r="AH1894">
        <f t="shared" si="982"/>
        <v>120.92607598901036</v>
      </c>
      <c r="AI1894" s="51">
        <f t="shared" si="983"/>
        <v>0.49754501701700349</v>
      </c>
      <c r="AJ1894" s="52">
        <f t="shared" si="984"/>
        <v>0.76317001701700349</v>
      </c>
      <c r="AK1894" s="2">
        <v>43494</v>
      </c>
      <c r="AL1894" t="str">
        <v>9128285T</v>
      </c>
      <c r="AM1894">
        <v>-2.5565000000000002</v>
      </c>
      <c r="AN1894">
        <v>2.7124199999999998</v>
      </c>
      <c r="AO1894">
        <v>0.82050000000000001</v>
      </c>
      <c r="AP1894">
        <v>122.046875</v>
      </c>
      <c r="AQ1894">
        <f>VLOOKUP(AL1894,工作表1!$F$3:$G$1000,2,FALSE)</f>
        <v>2.625</v>
      </c>
      <c r="AR1894" t="str">
        <f>VLOOKUP(AL1894,工作表1!$F$3:$H$1000,3,FALSE)</f>
        <v>2025/12/31</v>
      </c>
      <c r="AS1894">
        <f t="shared" si="969"/>
        <v>2.41</v>
      </c>
      <c r="AT1894">
        <f t="shared" si="970"/>
        <v>0.21499999999999986</v>
      </c>
      <c r="AU1894" s="43">
        <f t="shared" si="985"/>
        <v>43646</v>
      </c>
      <c r="AV1894" s="43">
        <f t="shared" si="971"/>
        <v>43644</v>
      </c>
      <c r="AW1894" s="45">
        <f t="shared" si="986"/>
        <v>0.21754143646408838</v>
      </c>
      <c r="AX1894" s="45">
        <f t="shared" si="987"/>
        <v>1.2891167789298419</v>
      </c>
      <c r="AY1894" s="47">
        <f t="shared" si="988"/>
        <v>100.07005477059639</v>
      </c>
      <c r="AZ1894" s="47">
        <f t="shared" si="989"/>
        <v>120.92607598901036</v>
      </c>
      <c r="BA1894" s="43"/>
      <c r="BC1894" s="2">
        <v>43493</v>
      </c>
      <c r="BD1894" t="str">
        <v>912828R3</v>
      </c>
      <c r="BE1894">
        <v>7.8491</v>
      </c>
      <c r="BF1894">
        <v>2.1308699999999998</v>
      </c>
      <c r="BG1894">
        <v>0.76739999999999997</v>
      </c>
      <c r="BH1894">
        <v>121.6875</v>
      </c>
      <c r="BI1894">
        <f>VLOOKUP(BD1894,工作表1!$K$3:$L$1000,2,FALSE)</f>
        <v>1.625</v>
      </c>
      <c r="BJ1894" t="str">
        <f>VLOOKUP(BD1894,工作表1!$K$3:$M$1000,3,FALSE)</f>
        <v>2026/5/15</v>
      </c>
      <c r="BK1894">
        <f t="shared" si="972"/>
        <v>2.40957</v>
      </c>
      <c r="BL1894">
        <f t="shared" si="973"/>
        <v>-0.78456999999999999</v>
      </c>
      <c r="BM1894" s="43">
        <f t="shared" si="990"/>
        <v>43600</v>
      </c>
      <c r="BN1894" s="43">
        <f t="shared" si="974"/>
        <v>43738</v>
      </c>
      <c r="BO1894" s="45">
        <f t="shared" si="991"/>
        <v>0.33667127071823205</v>
      </c>
      <c r="BP1894" s="45">
        <f t="shared" si="992"/>
        <v>1.4229726405812457</v>
      </c>
      <c r="BQ1894" s="47">
        <f t="shared" si="993"/>
        <v>93.097734702673648</v>
      </c>
      <c r="BR1894" s="47">
        <f t="shared" si="994"/>
        <v>119.50111285384872</v>
      </c>
    </row>
    <row r="1895" spans="6:70" x14ac:dyDescent="0.25">
      <c r="F1895" s="2">
        <v>43549</v>
      </c>
      <c r="G1895">
        <v>2.3960400000000002</v>
      </c>
      <c r="H1895" s="43">
        <v>43584</v>
      </c>
      <c r="I1895">
        <v>2.4116</v>
      </c>
      <c r="L1895" s="2">
        <v>43493</v>
      </c>
      <c r="M1895" t="str">
        <v>9128285C</v>
      </c>
      <c r="N1895">
        <v>-0.2888</v>
      </c>
      <c r="O1895">
        <v>2.5733799999999998</v>
      </c>
      <c r="P1895">
        <v>0.84050000000000002</v>
      </c>
      <c r="Q1895">
        <v>121.5</v>
      </c>
      <c r="R1895">
        <f>VLOOKUP(M1895,工作表1!$A$3:$B$1000,2,FALSE)</f>
        <v>3</v>
      </c>
      <c r="S1895" t="str">
        <f>VLOOKUP(M1895,工作表1!$A$3:$C$1000,3,FALSE)</f>
        <v>2025/9/30</v>
      </c>
      <c r="T1895">
        <f t="shared" si="964"/>
        <v>2.40957</v>
      </c>
      <c r="U1895">
        <f t="shared" si="963"/>
        <v>0.59043000000000001</v>
      </c>
      <c r="V1895" s="43">
        <f t="shared" si="975"/>
        <v>43555</v>
      </c>
      <c r="W1895" s="43">
        <f t="shared" si="965"/>
        <v>43553</v>
      </c>
      <c r="X1895" s="45">
        <f t="shared" si="976"/>
        <v>1.0027624309392265</v>
      </c>
      <c r="Y1895" s="45">
        <f t="shared" si="977"/>
        <v>1.4876939377885416</v>
      </c>
      <c r="Z1895" s="47">
        <f t="shared" si="978"/>
        <v>102.14118152249027</v>
      </c>
      <c r="AA1895" s="47">
        <f t="shared" si="979"/>
        <v>121.1236775059169</v>
      </c>
      <c r="AB1895" s="45">
        <f t="shared" si="980"/>
        <v>2.6497000000000002</v>
      </c>
      <c r="AC1895" s="2" t="str">
        <f t="shared" si="966"/>
        <v>TY1</v>
      </c>
      <c r="AD1895">
        <f t="shared" si="967"/>
        <v>121.5</v>
      </c>
      <c r="AE1895">
        <f t="shared" si="968"/>
        <v>121.765625</v>
      </c>
      <c r="AF1895" s="49">
        <f t="shared" si="995"/>
        <v>-0.265625</v>
      </c>
      <c r="AG1895" s="3">
        <f t="shared" si="981"/>
        <v>121.1236775059169</v>
      </c>
      <c r="AH1895">
        <f t="shared" si="982"/>
        <v>120.61486412717944</v>
      </c>
      <c r="AI1895" s="51">
        <f t="shared" si="983"/>
        <v>0.50881337873745736</v>
      </c>
      <c r="AJ1895" s="52">
        <f t="shared" si="984"/>
        <v>0.77443837873745736</v>
      </c>
      <c r="AK1895" s="2">
        <v>43493</v>
      </c>
      <c r="AL1895" t="str">
        <v>9128285T</v>
      </c>
      <c r="AM1895">
        <v>-2.7606000000000002</v>
      </c>
      <c r="AN1895">
        <v>2.7269100000000002</v>
      </c>
      <c r="AO1895">
        <v>0.82050000000000001</v>
      </c>
      <c r="AP1895">
        <v>121.765625</v>
      </c>
      <c r="AQ1895">
        <f>VLOOKUP(AL1895,工作表1!$F$3:$G$1000,2,FALSE)</f>
        <v>2.625</v>
      </c>
      <c r="AR1895" t="str">
        <f>VLOOKUP(AL1895,工作表1!$F$3:$H$1000,3,FALSE)</f>
        <v>2025/12/31</v>
      </c>
      <c r="AS1895">
        <f t="shared" si="969"/>
        <v>2.40957</v>
      </c>
      <c r="AT1895">
        <f t="shared" si="970"/>
        <v>0.21543000000000001</v>
      </c>
      <c r="AU1895" s="43">
        <f t="shared" si="985"/>
        <v>43646</v>
      </c>
      <c r="AV1895" s="43">
        <f t="shared" si="971"/>
        <v>43644</v>
      </c>
      <c r="AW1895" s="45">
        <f t="shared" si="986"/>
        <v>0.2102900552486188</v>
      </c>
      <c r="AX1895" s="45">
        <f t="shared" si="987"/>
        <v>1.2890571785362901</v>
      </c>
      <c r="AY1895" s="47">
        <f t="shared" si="988"/>
        <v>99.820590708131562</v>
      </c>
      <c r="AZ1895" s="47">
        <f t="shared" si="989"/>
        <v>120.61486412717944</v>
      </c>
      <c r="BA1895" s="43"/>
      <c r="BC1895" s="2">
        <v>43490</v>
      </c>
      <c r="BD1895" t="str">
        <v>912828R3</v>
      </c>
      <c r="BE1895">
        <v>8.4219000000000008</v>
      </c>
      <c r="BF1895">
        <v>2.1158899999999998</v>
      </c>
      <c r="BG1895">
        <v>0.76739999999999997</v>
      </c>
      <c r="BH1895">
        <v>121.59375</v>
      </c>
      <c r="BI1895">
        <f>VLOOKUP(BD1895,工作表1!$K$3:$L$1000,2,FALSE)</f>
        <v>1.625</v>
      </c>
      <c r="BJ1895" t="str">
        <f>VLOOKUP(BD1895,工作表1!$K$3:$M$1000,3,FALSE)</f>
        <v>2026/5/15</v>
      </c>
      <c r="BK1895">
        <f t="shared" si="972"/>
        <v>2.415</v>
      </c>
      <c r="BL1895">
        <f t="shared" si="973"/>
        <v>-0.79</v>
      </c>
      <c r="BM1895" s="43">
        <f t="shared" si="990"/>
        <v>43600</v>
      </c>
      <c r="BN1895" s="43">
        <f t="shared" si="974"/>
        <v>43738</v>
      </c>
      <c r="BO1895" s="45">
        <f t="shared" si="991"/>
        <v>0.33218232044198898</v>
      </c>
      <c r="BP1895" s="45">
        <f t="shared" si="992"/>
        <v>1.4229357450995233</v>
      </c>
      <c r="BQ1895" s="47">
        <f t="shared" si="993"/>
        <v>93.035371812040012</v>
      </c>
      <c r="BR1895" s="47">
        <f t="shared" si="994"/>
        <v>119.41722599964992</v>
      </c>
    </row>
    <row r="1896" spans="6:70" x14ac:dyDescent="0.25">
      <c r="F1896" s="2">
        <v>43546</v>
      </c>
      <c r="G1896">
        <v>2.4061499999999998</v>
      </c>
      <c r="H1896" s="43">
        <v>43581</v>
      </c>
      <c r="I1896">
        <v>2.3847</v>
      </c>
      <c r="L1896" s="2">
        <v>43490</v>
      </c>
      <c r="M1896" t="str">
        <v>9128285J</v>
      </c>
      <c r="N1896">
        <v>0.1338</v>
      </c>
      <c r="O1896">
        <v>2.5076100000000001</v>
      </c>
      <c r="P1896">
        <v>0.84050000000000002</v>
      </c>
      <c r="Q1896">
        <v>121.40625</v>
      </c>
      <c r="R1896">
        <f>VLOOKUP(M1896,工作表1!$A$3:$B$1000,2,FALSE)</f>
        <v>3</v>
      </c>
      <c r="S1896" t="str">
        <f>VLOOKUP(M1896,工作表1!$A$3:$C$1000,3,FALSE)</f>
        <v>2025/10/31</v>
      </c>
      <c r="T1896">
        <f t="shared" si="964"/>
        <v>2.415</v>
      </c>
      <c r="U1896">
        <f t="shared" si="963"/>
        <v>0.58499999999999996</v>
      </c>
      <c r="V1896" s="43">
        <f t="shared" si="975"/>
        <v>43585</v>
      </c>
      <c r="W1896" s="43">
        <f t="shared" si="965"/>
        <v>43553</v>
      </c>
      <c r="X1896" s="45">
        <f t="shared" si="976"/>
        <v>0.73756906077348072</v>
      </c>
      <c r="Y1896" s="45">
        <f t="shared" si="977"/>
        <v>1.2307197457049877</v>
      </c>
      <c r="Z1896" s="47">
        <f t="shared" si="978"/>
        <v>102.07676027148375</v>
      </c>
      <c r="AA1896" s="47">
        <f t="shared" si="979"/>
        <v>121.04131754285714</v>
      </c>
      <c r="AB1896" s="45">
        <f t="shared" si="980"/>
        <v>2.6696</v>
      </c>
      <c r="AC1896" s="2" t="str">
        <f t="shared" si="966"/>
        <v>TY1</v>
      </c>
      <c r="AD1896">
        <f t="shared" si="967"/>
        <v>121.40625</v>
      </c>
      <c r="AE1896">
        <f t="shared" si="968"/>
        <v>121.671875</v>
      </c>
      <c r="AF1896" s="49">
        <f t="shared" si="995"/>
        <v>-0.265625</v>
      </c>
      <c r="AG1896" s="3">
        <f t="shared" si="981"/>
        <v>121.04131754285714</v>
      </c>
      <c r="AH1896">
        <f t="shared" si="982"/>
        <v>120.53485769330669</v>
      </c>
      <c r="AI1896" s="51">
        <f t="shared" si="983"/>
        <v>0.50645984955045265</v>
      </c>
      <c r="AJ1896" s="52">
        <f t="shared" si="984"/>
        <v>0.77208484955045265</v>
      </c>
      <c r="AK1896" s="2">
        <v>43490</v>
      </c>
      <c r="AL1896" t="str">
        <v>9128285T</v>
      </c>
      <c r="AM1896">
        <v>-2.1709000000000001</v>
      </c>
      <c r="AN1896">
        <v>2.69374</v>
      </c>
      <c r="AO1896">
        <v>0.82050000000000001</v>
      </c>
      <c r="AP1896">
        <v>121.671875</v>
      </c>
      <c r="AQ1896">
        <f>VLOOKUP(AL1896,工作表1!$F$3:$G$1000,2,FALSE)</f>
        <v>2.625</v>
      </c>
      <c r="AR1896" t="str">
        <f>VLOOKUP(AL1896,工作表1!$F$3:$H$1000,3,FALSE)</f>
        <v>2025/12/31</v>
      </c>
      <c r="AS1896">
        <f t="shared" si="969"/>
        <v>2.415</v>
      </c>
      <c r="AT1896">
        <f t="shared" si="970"/>
        <v>0.20999999999999996</v>
      </c>
      <c r="AU1896" s="43">
        <f t="shared" si="985"/>
        <v>43646</v>
      </c>
      <c r="AV1896" s="43">
        <f t="shared" si="971"/>
        <v>43644</v>
      </c>
      <c r="AW1896" s="45">
        <f t="shared" si="986"/>
        <v>0.20303867403314915</v>
      </c>
      <c r="AX1896" s="45">
        <f t="shared" si="987"/>
        <v>1.2889975781427383</v>
      </c>
      <c r="AY1896" s="47">
        <f t="shared" si="988"/>
        <v>99.75837514375084</v>
      </c>
      <c r="AZ1896" s="47">
        <f t="shared" si="989"/>
        <v>120.53485769330669</v>
      </c>
      <c r="BA1896" s="43"/>
      <c r="BC1896" s="2">
        <v>43489</v>
      </c>
      <c r="BD1896" t="str">
        <v>912828R3</v>
      </c>
      <c r="BE1896">
        <v>7.8893000000000004</v>
      </c>
      <c r="BF1896">
        <v>2.1459199999999998</v>
      </c>
      <c r="BG1896">
        <v>0.76739999999999997</v>
      </c>
      <c r="BH1896">
        <v>121.953125</v>
      </c>
      <c r="BI1896">
        <f>VLOOKUP(BD1896,工作表1!$K$3:$L$1000,2,FALSE)</f>
        <v>1.625</v>
      </c>
      <c r="BJ1896" t="str">
        <f>VLOOKUP(BD1896,工作表1!$K$3:$M$1000,3,FALSE)</f>
        <v>2026/5/15</v>
      </c>
      <c r="BK1896">
        <f t="shared" si="972"/>
        <v>2.4129999999999998</v>
      </c>
      <c r="BL1896">
        <f t="shared" si="973"/>
        <v>-0.78799999999999981</v>
      </c>
      <c r="BM1896" s="43">
        <f t="shared" si="990"/>
        <v>43600</v>
      </c>
      <c r="BN1896" s="43">
        <f t="shared" si="974"/>
        <v>43738</v>
      </c>
      <c r="BO1896" s="45">
        <f t="shared" si="991"/>
        <v>0.31871546961325969</v>
      </c>
      <c r="BP1896" s="45">
        <f t="shared" si="992"/>
        <v>1.4228250586543556</v>
      </c>
      <c r="BQ1896" s="47">
        <f t="shared" si="993"/>
        <v>93.295872323506288</v>
      </c>
      <c r="BR1896" s="47">
        <f t="shared" si="994"/>
        <v>119.73263659367244</v>
      </c>
    </row>
    <row r="1897" spans="6:70" x14ac:dyDescent="0.25">
      <c r="F1897" s="2">
        <v>43545</v>
      </c>
      <c r="G1897">
        <v>2.4115000000000002</v>
      </c>
      <c r="H1897" s="43">
        <v>43580</v>
      </c>
      <c r="I1897">
        <v>2.4247999999999998</v>
      </c>
      <c r="L1897" s="2">
        <v>43489</v>
      </c>
      <c r="M1897" t="str">
        <v>9128285J</v>
      </c>
      <c r="N1897">
        <v>-0.1883</v>
      </c>
      <c r="O1897">
        <v>2.5626099999999998</v>
      </c>
      <c r="P1897">
        <v>0.84050000000000002</v>
      </c>
      <c r="Q1897">
        <v>121.75</v>
      </c>
      <c r="R1897">
        <f>VLOOKUP(M1897,工作表1!$A$3:$B$1000,2,FALSE)</f>
        <v>3</v>
      </c>
      <c r="S1897" t="str">
        <f>VLOOKUP(M1897,工作表1!$A$3:$C$1000,3,FALSE)</f>
        <v>2025/10/31</v>
      </c>
      <c r="T1897">
        <f t="shared" si="964"/>
        <v>2.4129999999999998</v>
      </c>
      <c r="U1897">
        <f t="shared" si="963"/>
        <v>0.58700000000000019</v>
      </c>
      <c r="V1897" s="43">
        <f t="shared" si="975"/>
        <v>43585</v>
      </c>
      <c r="W1897" s="43">
        <f t="shared" si="965"/>
        <v>43553</v>
      </c>
      <c r="X1897" s="45">
        <f t="shared" si="976"/>
        <v>0.71270718232044206</v>
      </c>
      <c r="Y1897" s="45">
        <f t="shared" si="977"/>
        <v>1.2305154014985242</v>
      </c>
      <c r="Z1897" s="47">
        <f t="shared" si="978"/>
        <v>102.37171831154021</v>
      </c>
      <c r="AA1897" s="47">
        <f t="shared" si="979"/>
        <v>121.37151551575522</v>
      </c>
      <c r="AB1897" s="45">
        <f t="shared" si="980"/>
        <v>2.6198999999999999</v>
      </c>
      <c r="AC1897" s="2" t="str">
        <f t="shared" si="966"/>
        <v>TY1</v>
      </c>
      <c r="AD1897">
        <f t="shared" si="967"/>
        <v>121.75</v>
      </c>
      <c r="AE1897">
        <f t="shared" si="968"/>
        <v>122.03125</v>
      </c>
      <c r="AF1897" s="49">
        <f t="shared" si="995"/>
        <v>-0.28125</v>
      </c>
      <c r="AG1897" s="3">
        <f t="shared" si="981"/>
        <v>121.37151551575522</v>
      </c>
      <c r="AH1897">
        <f t="shared" si="982"/>
        <v>120.87333626913275</v>
      </c>
      <c r="AI1897" s="51">
        <f t="shared" si="983"/>
        <v>0.49817924662247037</v>
      </c>
      <c r="AJ1897" s="52">
        <f t="shared" si="984"/>
        <v>0.77942924662247037</v>
      </c>
      <c r="AK1897" s="2">
        <v>43489</v>
      </c>
      <c r="AL1897" t="str">
        <v>9128285T</v>
      </c>
      <c r="AM1897">
        <v>-2.5667</v>
      </c>
      <c r="AN1897">
        <v>2.7170200000000002</v>
      </c>
      <c r="AO1897">
        <v>0.82050000000000001</v>
      </c>
      <c r="AP1897">
        <v>122.03125</v>
      </c>
      <c r="AQ1897">
        <f>VLOOKUP(AL1897,工作表1!$F$3:$G$1000,2,FALSE)</f>
        <v>2.625</v>
      </c>
      <c r="AR1897" t="str">
        <f>VLOOKUP(AL1897,工作表1!$F$3:$H$1000,3,FALSE)</f>
        <v>2025/12/31</v>
      </c>
      <c r="AS1897">
        <f t="shared" si="969"/>
        <v>2.4129999999999998</v>
      </c>
      <c r="AT1897">
        <f t="shared" si="970"/>
        <v>0.21200000000000019</v>
      </c>
      <c r="AU1897" s="43">
        <f t="shared" si="985"/>
        <v>43646</v>
      </c>
      <c r="AV1897" s="43">
        <f t="shared" si="971"/>
        <v>43644</v>
      </c>
      <c r="AW1897" s="45">
        <f t="shared" si="986"/>
        <v>0.18128453038674033</v>
      </c>
      <c r="AX1897" s="45">
        <f t="shared" si="987"/>
        <v>1.2888187769620827</v>
      </c>
      <c r="AY1897" s="47">
        <f t="shared" si="988"/>
        <v>100.05402901460728</v>
      </c>
      <c r="AZ1897" s="47">
        <f t="shared" si="989"/>
        <v>120.87333626913275</v>
      </c>
      <c r="BA1897" s="43"/>
      <c r="BC1897" s="2">
        <v>43488</v>
      </c>
      <c r="BD1897" t="str">
        <v>912828R3</v>
      </c>
      <c r="BE1897">
        <v>6.1970000000000001</v>
      </c>
      <c r="BF1897">
        <v>2.1774499999999999</v>
      </c>
      <c r="BG1897">
        <v>0.76739999999999997</v>
      </c>
      <c r="BH1897">
        <v>121.546875</v>
      </c>
      <c r="BI1897">
        <f>VLOOKUP(BD1897,工作表1!$K$3:$L$1000,2,FALSE)</f>
        <v>1.625</v>
      </c>
      <c r="BJ1897" t="str">
        <f>VLOOKUP(BD1897,工作表1!$K$3:$M$1000,3,FALSE)</f>
        <v>2026/5/15</v>
      </c>
      <c r="BK1897">
        <f t="shared" si="972"/>
        <v>2.4140000000000001</v>
      </c>
      <c r="BL1897">
        <f t="shared" si="973"/>
        <v>-0.78900000000000015</v>
      </c>
      <c r="BM1897" s="43">
        <f t="shared" si="990"/>
        <v>43600</v>
      </c>
      <c r="BN1897" s="43">
        <f t="shared" si="974"/>
        <v>43738</v>
      </c>
      <c r="BO1897" s="45">
        <f t="shared" si="991"/>
        <v>0.31422651933701656</v>
      </c>
      <c r="BP1897" s="45">
        <f t="shared" si="992"/>
        <v>1.4227881631726329</v>
      </c>
      <c r="BQ1897" s="47">
        <f t="shared" si="993"/>
        <v>92.967462144987948</v>
      </c>
      <c r="BR1897" s="47">
        <f t="shared" si="994"/>
        <v>119.29816137602963</v>
      </c>
    </row>
    <row r="1898" spans="6:70" x14ac:dyDescent="0.25">
      <c r="F1898" s="2">
        <v>43544</v>
      </c>
      <c r="G1898">
        <v>2.4049999999999998</v>
      </c>
      <c r="H1898" s="43">
        <v>43579</v>
      </c>
      <c r="I1898">
        <v>2.4074</v>
      </c>
      <c r="L1898" s="2">
        <v>43488</v>
      </c>
      <c r="M1898" t="str">
        <v>9128285J</v>
      </c>
      <c r="N1898">
        <v>-0.89959999999999996</v>
      </c>
      <c r="O1898">
        <v>2.6328499999999999</v>
      </c>
      <c r="P1898">
        <v>0.84050000000000002</v>
      </c>
      <c r="Q1898">
        <v>121.390625</v>
      </c>
      <c r="R1898">
        <f>VLOOKUP(M1898,工作表1!$A$3:$B$1000,2,FALSE)</f>
        <v>3</v>
      </c>
      <c r="S1898" t="str">
        <f>VLOOKUP(M1898,工作表1!$A$3:$C$1000,3,FALSE)</f>
        <v>2025/10/31</v>
      </c>
      <c r="T1898">
        <f t="shared" si="964"/>
        <v>2.4140000000000001</v>
      </c>
      <c r="U1898">
        <f t="shared" si="963"/>
        <v>0.58599999999999985</v>
      </c>
      <c r="V1898" s="43">
        <f t="shared" si="975"/>
        <v>43585</v>
      </c>
      <c r="W1898" s="43">
        <f t="shared" si="965"/>
        <v>43553</v>
      </c>
      <c r="X1898" s="45">
        <f t="shared" si="976"/>
        <v>0.70441988950276246</v>
      </c>
      <c r="Y1898" s="45">
        <f t="shared" si="977"/>
        <v>1.2304472867630365</v>
      </c>
      <c r="Z1898" s="47">
        <f t="shared" si="978"/>
        <v>102.05882068021465</v>
      </c>
      <c r="AA1898" s="47">
        <f t="shared" si="979"/>
        <v>120.99267241793819</v>
      </c>
      <c r="AB1898" s="45">
        <f t="shared" si="980"/>
        <v>2.6497000000000002</v>
      </c>
      <c r="AC1898" s="2" t="str">
        <f t="shared" si="966"/>
        <v>TY1</v>
      </c>
      <c r="AD1898">
        <f t="shared" si="967"/>
        <v>121.390625</v>
      </c>
      <c r="AE1898">
        <f t="shared" si="968"/>
        <v>121.625</v>
      </c>
      <c r="AF1898" s="49">
        <f t="shared" si="995"/>
        <v>-0.234375</v>
      </c>
      <c r="AG1898" s="3">
        <f t="shared" si="981"/>
        <v>120.99267241793819</v>
      </c>
      <c r="AH1898">
        <f t="shared" si="982"/>
        <v>120.48639228805564</v>
      </c>
      <c r="AI1898" s="51">
        <f t="shared" si="983"/>
        <v>0.50628012988255477</v>
      </c>
      <c r="AJ1898" s="52">
        <f t="shared" si="984"/>
        <v>0.74065512988255477</v>
      </c>
      <c r="AK1898" s="2">
        <v>43488</v>
      </c>
      <c r="AL1898" t="str">
        <v>9128285T</v>
      </c>
      <c r="AM1898">
        <v>-2.7181999999999999</v>
      </c>
      <c r="AN1898">
        <v>2.6764100000000002</v>
      </c>
      <c r="AO1898">
        <v>0.82050000000000001</v>
      </c>
      <c r="AP1898">
        <v>121.625</v>
      </c>
      <c r="AQ1898">
        <f>VLOOKUP(AL1898,工作表1!$F$3:$G$1000,2,FALSE)</f>
        <v>2.625</v>
      </c>
      <c r="AR1898" t="str">
        <f>VLOOKUP(AL1898,工作表1!$F$3:$H$1000,3,FALSE)</f>
        <v>2025/12/31</v>
      </c>
      <c r="AS1898">
        <f t="shared" si="969"/>
        <v>2.4140000000000001</v>
      </c>
      <c r="AT1898">
        <f t="shared" si="970"/>
        <v>0.21099999999999985</v>
      </c>
      <c r="AU1898" s="43">
        <f t="shared" si="985"/>
        <v>43646</v>
      </c>
      <c r="AV1898" s="43">
        <f t="shared" si="971"/>
        <v>43644</v>
      </c>
      <c r="AW1898" s="45">
        <f t="shared" si="986"/>
        <v>0.17403314917127072</v>
      </c>
      <c r="AX1898" s="45">
        <f t="shared" si="987"/>
        <v>1.2887591765685309</v>
      </c>
      <c r="AY1898" s="47">
        <f t="shared" si="988"/>
        <v>99.741808692745394</v>
      </c>
      <c r="AZ1898" s="47">
        <f t="shared" si="989"/>
        <v>120.48639228805564</v>
      </c>
      <c r="BA1898" s="43"/>
      <c r="BC1898" s="2">
        <v>43487</v>
      </c>
      <c r="BD1898" t="str">
        <v>912828R3</v>
      </c>
      <c r="BE1898">
        <v>6.4042000000000003</v>
      </c>
      <c r="BF1898">
        <v>2.1960700000000002</v>
      </c>
      <c r="BG1898">
        <v>0.76739999999999997</v>
      </c>
      <c r="BH1898">
        <v>121.75</v>
      </c>
      <c r="BI1898">
        <f>VLOOKUP(BD1898,工作表1!$K$3:$L$1000,2,FALSE)</f>
        <v>1.625</v>
      </c>
      <c r="BJ1898" t="str">
        <f>VLOOKUP(BD1898,工作表1!$K$3:$M$1000,3,FALSE)</f>
        <v>2026/5/15</v>
      </c>
      <c r="BK1898">
        <f t="shared" si="972"/>
        <v>2.4094199999999999</v>
      </c>
      <c r="BL1898">
        <f t="shared" si="973"/>
        <v>-0.7844199999999999</v>
      </c>
      <c r="BM1898" s="43">
        <f t="shared" si="990"/>
        <v>43600</v>
      </c>
      <c r="BN1898" s="43">
        <f t="shared" si="974"/>
        <v>43738</v>
      </c>
      <c r="BO1898" s="45">
        <f t="shared" si="991"/>
        <v>0.30973756906077349</v>
      </c>
      <c r="BP1898" s="45">
        <f t="shared" si="992"/>
        <v>1.4227512676909104</v>
      </c>
      <c r="BQ1898" s="47">
        <f t="shared" si="993"/>
        <v>93.091067858964522</v>
      </c>
      <c r="BR1898" s="47">
        <f t="shared" si="994"/>
        <v>119.44766641386043</v>
      </c>
    </row>
    <row r="1899" spans="6:70" x14ac:dyDescent="0.25">
      <c r="F1899" s="2">
        <v>43543</v>
      </c>
      <c r="G1899">
        <v>2.4049999999999998</v>
      </c>
      <c r="H1899" s="43">
        <v>43578</v>
      </c>
      <c r="I1899">
        <v>2.4569000000000001</v>
      </c>
      <c r="L1899" s="2">
        <v>43487</v>
      </c>
      <c r="M1899" t="str">
        <v>9128285J</v>
      </c>
      <c r="N1899">
        <v>-0.79790000000000005</v>
      </c>
      <c r="O1899">
        <v>2.6401699999999999</v>
      </c>
      <c r="P1899">
        <v>0.84050000000000002</v>
      </c>
      <c r="Q1899">
        <v>121.578125</v>
      </c>
      <c r="R1899">
        <f>VLOOKUP(M1899,工作表1!$A$3:$B$1000,2,FALSE)</f>
        <v>3</v>
      </c>
      <c r="S1899" t="str">
        <f>VLOOKUP(M1899,工作表1!$A$3:$C$1000,3,FALSE)</f>
        <v>2025/10/31</v>
      </c>
      <c r="T1899">
        <f t="shared" si="964"/>
        <v>2.4094199999999999</v>
      </c>
      <c r="U1899">
        <f t="shared" si="963"/>
        <v>0.5905800000000001</v>
      </c>
      <c r="V1899" s="43">
        <f t="shared" si="975"/>
        <v>43585</v>
      </c>
      <c r="W1899" s="43">
        <f t="shared" si="965"/>
        <v>43553</v>
      </c>
      <c r="X1899" s="45">
        <f t="shared" si="976"/>
        <v>0.69613259668508287</v>
      </c>
      <c r="Y1899" s="45">
        <f t="shared" si="977"/>
        <v>1.2303791720275485</v>
      </c>
      <c r="Z1899" s="47">
        <f t="shared" si="978"/>
        <v>102.19246515896587</v>
      </c>
      <c r="AA1899" s="47">
        <f t="shared" si="979"/>
        <v>121.14391874978487</v>
      </c>
      <c r="AB1899" s="45">
        <f t="shared" si="980"/>
        <v>2.6497000000000002</v>
      </c>
      <c r="AC1899" s="2" t="str">
        <f t="shared" si="966"/>
        <v>TY1</v>
      </c>
      <c r="AD1899">
        <f t="shared" si="967"/>
        <v>121.578125</v>
      </c>
      <c r="AE1899">
        <f t="shared" si="968"/>
        <v>121.828125</v>
      </c>
      <c r="AF1899" s="49">
        <f t="shared" si="995"/>
        <v>-0.25</v>
      </c>
      <c r="AG1899" s="3">
        <f t="shared" si="981"/>
        <v>121.14391874978487</v>
      </c>
      <c r="AH1899">
        <f t="shared" si="982"/>
        <v>120.62054972402565</v>
      </c>
      <c r="AI1899" s="51">
        <f t="shared" si="983"/>
        <v>0.52336902575922295</v>
      </c>
      <c r="AJ1899" s="52">
        <f t="shared" si="984"/>
        <v>0.77336902575922295</v>
      </c>
      <c r="AK1899" s="2">
        <v>43487</v>
      </c>
      <c r="AL1899" t="str">
        <v>9128285T</v>
      </c>
      <c r="AM1899">
        <v>-3.1421999999999999</v>
      </c>
      <c r="AN1899">
        <v>2.73244</v>
      </c>
      <c r="AO1899">
        <v>0.82050000000000001</v>
      </c>
      <c r="AP1899">
        <v>121.828125</v>
      </c>
      <c r="AQ1899">
        <f>VLOOKUP(AL1899,工作表1!$F$3:$G$1000,2,FALSE)</f>
        <v>2.625</v>
      </c>
      <c r="AR1899" t="str">
        <f>VLOOKUP(AL1899,工作表1!$F$3:$H$1000,3,FALSE)</f>
        <v>2025/12/31</v>
      </c>
      <c r="AS1899">
        <f t="shared" si="969"/>
        <v>2.4094199999999999</v>
      </c>
      <c r="AT1899">
        <f t="shared" si="970"/>
        <v>0.2155800000000001</v>
      </c>
      <c r="AU1899" s="43">
        <f t="shared" si="985"/>
        <v>43646</v>
      </c>
      <c r="AV1899" s="43">
        <f t="shared" si="971"/>
        <v>43644</v>
      </c>
      <c r="AW1899" s="45">
        <f t="shared" si="986"/>
        <v>0.16678176795580113</v>
      </c>
      <c r="AX1899" s="45">
        <f t="shared" si="987"/>
        <v>1.2886995761749791</v>
      </c>
      <c r="AY1899" s="47">
        <f t="shared" si="988"/>
        <v>99.859564528015099</v>
      </c>
      <c r="AZ1899" s="47">
        <f t="shared" si="989"/>
        <v>120.62054972402565</v>
      </c>
      <c r="BA1899" s="43"/>
      <c r="BC1899" s="2">
        <v>43483</v>
      </c>
      <c r="BD1899" t="str">
        <v>912828R3</v>
      </c>
      <c r="BE1899">
        <v>6.2260999999999997</v>
      </c>
      <c r="BF1899">
        <v>2.2088199999999998</v>
      </c>
      <c r="BG1899">
        <v>0.76739999999999997</v>
      </c>
      <c r="BH1899">
        <v>121.328125</v>
      </c>
      <c r="BI1899">
        <f>VLOOKUP(BD1899,工作表1!$K$3:$L$1000,2,FALSE)</f>
        <v>1.625</v>
      </c>
      <c r="BJ1899" t="str">
        <f>VLOOKUP(BD1899,工作表1!$K$3:$M$1000,3,FALSE)</f>
        <v>2026/5/15</v>
      </c>
      <c r="BK1899">
        <f t="shared" si="972"/>
        <v>2.411</v>
      </c>
      <c r="BL1899">
        <f t="shared" si="973"/>
        <v>-0.78600000000000003</v>
      </c>
      <c r="BM1899" s="43">
        <f t="shared" si="990"/>
        <v>43600</v>
      </c>
      <c r="BN1899" s="43">
        <f t="shared" si="974"/>
        <v>43738</v>
      </c>
      <c r="BO1899" s="45">
        <f t="shared" si="991"/>
        <v>0.30524861878453036</v>
      </c>
      <c r="BP1899" s="45">
        <f t="shared" si="992"/>
        <v>1.4227143722091879</v>
      </c>
      <c r="BQ1899" s="47">
        <f t="shared" si="993"/>
        <v>92.762833212570541</v>
      </c>
      <c r="BR1899" s="47">
        <f t="shared" si="994"/>
        <v>119.01394117292384</v>
      </c>
    </row>
    <row r="1900" spans="6:70" x14ac:dyDescent="0.25">
      <c r="F1900" s="2">
        <v>43542</v>
      </c>
      <c r="G1900">
        <v>2.4039999999999999</v>
      </c>
      <c r="H1900" s="43">
        <v>43577</v>
      </c>
      <c r="I1900">
        <v>2.4841000000000002</v>
      </c>
      <c r="L1900" s="2">
        <v>43483</v>
      </c>
      <c r="M1900" t="str">
        <v>9128285J</v>
      </c>
      <c r="N1900">
        <v>-0.43319999999999997</v>
      </c>
      <c r="O1900">
        <v>2.5819800000000002</v>
      </c>
      <c r="P1900">
        <v>0.84050000000000002</v>
      </c>
      <c r="Q1900">
        <v>121.171875</v>
      </c>
      <c r="R1900">
        <f>VLOOKUP(M1900,工作表1!$A$3:$B$1000,2,FALSE)</f>
        <v>3</v>
      </c>
      <c r="S1900" t="str">
        <f>VLOOKUP(M1900,工作表1!$A$3:$C$1000,3,FALSE)</f>
        <v>2025/10/31</v>
      </c>
      <c r="T1900">
        <f t="shared" si="964"/>
        <v>2.411</v>
      </c>
      <c r="U1900">
        <f t="shared" si="963"/>
        <v>0.58899999999999997</v>
      </c>
      <c r="V1900" s="43">
        <f t="shared" si="975"/>
        <v>43585</v>
      </c>
      <c r="W1900" s="43">
        <f t="shared" si="965"/>
        <v>43553</v>
      </c>
      <c r="X1900" s="45">
        <f t="shared" si="976"/>
        <v>0.68784530386740328</v>
      </c>
      <c r="Y1900" s="45">
        <f t="shared" si="977"/>
        <v>1.2303110572920608</v>
      </c>
      <c r="Z1900" s="47">
        <f t="shared" si="978"/>
        <v>101.86520213157374</v>
      </c>
      <c r="AA1900" s="47">
        <f t="shared" si="979"/>
        <v>120.74810545372617</v>
      </c>
      <c r="AB1900" s="45">
        <f t="shared" si="980"/>
        <v>2.6943999999999999</v>
      </c>
      <c r="AC1900" s="2" t="str">
        <f t="shared" si="966"/>
        <v>TY1</v>
      </c>
      <c r="AD1900">
        <f t="shared" si="967"/>
        <v>121.171875</v>
      </c>
      <c r="AE1900">
        <f t="shared" si="968"/>
        <v>121.40625</v>
      </c>
      <c r="AF1900" s="49">
        <f t="shared" si="995"/>
        <v>-0.234375</v>
      </c>
      <c r="AG1900" s="3">
        <f t="shared" si="981"/>
        <v>120.74810545372617</v>
      </c>
      <c r="AH1900">
        <f t="shared" si="982"/>
        <v>120.21508296347022</v>
      </c>
      <c r="AI1900" s="51">
        <f t="shared" si="983"/>
        <v>0.53302249025594506</v>
      </c>
      <c r="AJ1900" s="52">
        <f t="shared" si="984"/>
        <v>0.76739749025594506</v>
      </c>
      <c r="AK1900" s="2">
        <v>43483</v>
      </c>
      <c r="AL1900" t="str">
        <v>9128285T</v>
      </c>
      <c r="AM1900">
        <v>-2.6379999999999999</v>
      </c>
      <c r="AN1900">
        <v>2.6995300000000002</v>
      </c>
      <c r="AO1900">
        <v>0.82050000000000001</v>
      </c>
      <c r="AP1900">
        <v>121.40625</v>
      </c>
      <c r="AQ1900">
        <f>VLOOKUP(AL1900,工作表1!$F$3:$G$1000,2,FALSE)</f>
        <v>2.625</v>
      </c>
      <c r="AR1900" t="str">
        <f>VLOOKUP(AL1900,工作表1!$F$3:$H$1000,3,FALSE)</f>
        <v>2025/12/31</v>
      </c>
      <c r="AS1900">
        <f t="shared" si="969"/>
        <v>2.411</v>
      </c>
      <c r="AT1900">
        <f t="shared" si="970"/>
        <v>0.21399999999999997</v>
      </c>
      <c r="AU1900" s="43">
        <f t="shared" si="985"/>
        <v>43646</v>
      </c>
      <c r="AV1900" s="43">
        <f t="shared" si="971"/>
        <v>43644</v>
      </c>
      <c r="AW1900" s="45">
        <f t="shared" si="986"/>
        <v>0.15953038674033149</v>
      </c>
      <c r="AX1900" s="45">
        <f t="shared" si="987"/>
        <v>1.2886399757814273</v>
      </c>
      <c r="AY1900" s="47">
        <f t="shared" si="988"/>
        <v>99.531897710035679</v>
      </c>
      <c r="AZ1900" s="47">
        <f t="shared" si="989"/>
        <v>120.21508296347022</v>
      </c>
      <c r="BA1900" s="43"/>
      <c r="BC1900" s="2">
        <v>43482</v>
      </c>
      <c r="BD1900" t="str">
        <v>912828R3</v>
      </c>
      <c r="BE1900">
        <v>-1.3766</v>
      </c>
      <c r="BF1900">
        <v>2.5753699999999999</v>
      </c>
      <c r="BG1900">
        <v>0.76739999999999997</v>
      </c>
      <c r="BH1900">
        <v>122</v>
      </c>
      <c r="BI1900">
        <f>VLOOKUP(BD1900,工作表1!$K$3:$L$1000,2,FALSE)</f>
        <v>1.625</v>
      </c>
      <c r="BJ1900" t="str">
        <f>VLOOKUP(BD1900,工作表1!$K$3:$M$1000,3,FALSE)</f>
        <v>2026/5/15</v>
      </c>
      <c r="BK1900">
        <f t="shared" si="972"/>
        <v>2.40855</v>
      </c>
      <c r="BL1900">
        <f t="shared" si="973"/>
        <v>-0.78354999999999997</v>
      </c>
      <c r="BM1900" s="43">
        <f t="shared" si="990"/>
        <v>43600</v>
      </c>
      <c r="BN1900" s="43">
        <f t="shared" si="974"/>
        <v>43738</v>
      </c>
      <c r="BO1900" s="45">
        <f t="shared" si="991"/>
        <v>0.287292817679558</v>
      </c>
      <c r="BP1900" s="45">
        <f t="shared" si="992"/>
        <v>1.4225667902822976</v>
      </c>
      <c r="BQ1900" s="47">
        <f t="shared" si="993"/>
        <v>93.042185358161177</v>
      </c>
      <c r="BR1900" s="47">
        <f t="shared" si="994"/>
        <v>119.34597586934296</v>
      </c>
    </row>
    <row r="1901" spans="6:70" x14ac:dyDescent="0.25">
      <c r="F1901" s="2">
        <v>43539</v>
      </c>
      <c r="G1901">
        <v>2.4020000000000001</v>
      </c>
      <c r="H1901" s="43">
        <v>43574</v>
      </c>
      <c r="I1901">
        <v>2.4617</v>
      </c>
      <c r="L1901" s="2">
        <v>43482</v>
      </c>
      <c r="M1901" t="str">
        <v>9128285J</v>
      </c>
      <c r="N1901">
        <v>-0.78539999999999999</v>
      </c>
      <c r="O1901">
        <v>2.6327400000000001</v>
      </c>
      <c r="P1901">
        <v>0.84050000000000002</v>
      </c>
      <c r="Q1901">
        <v>121.515625</v>
      </c>
      <c r="R1901">
        <f>VLOOKUP(M1901,工作表1!$A$3:$B$1000,2,FALSE)</f>
        <v>3</v>
      </c>
      <c r="S1901" t="str">
        <f>VLOOKUP(M1901,工作表1!$A$3:$C$1000,3,FALSE)</f>
        <v>2025/10/31</v>
      </c>
      <c r="T1901">
        <f t="shared" si="964"/>
        <v>2.40855</v>
      </c>
      <c r="U1901">
        <f t="shared" si="963"/>
        <v>0.59145000000000003</v>
      </c>
      <c r="V1901" s="43">
        <f t="shared" si="975"/>
        <v>43585</v>
      </c>
      <c r="W1901" s="43">
        <f t="shared" si="965"/>
        <v>43553</v>
      </c>
      <c r="X1901" s="45">
        <f t="shared" si="976"/>
        <v>0.65469613259668513</v>
      </c>
      <c r="Y1901" s="45">
        <f t="shared" si="977"/>
        <v>1.2300385983501099</v>
      </c>
      <c r="Z1901" s="47">
        <f t="shared" si="978"/>
        <v>102.16781540022757</v>
      </c>
      <c r="AA1901" s="47">
        <f t="shared" si="979"/>
        <v>121.0804357058059</v>
      </c>
      <c r="AB1901" s="45">
        <f t="shared" si="980"/>
        <v>2.6520999999999999</v>
      </c>
      <c r="AC1901" s="2" t="str">
        <f t="shared" si="966"/>
        <v>TY1</v>
      </c>
      <c r="AD1901">
        <f t="shared" si="967"/>
        <v>121.515625</v>
      </c>
      <c r="AE1901">
        <f t="shared" si="968"/>
        <v>121.78125</v>
      </c>
      <c r="AF1901" s="49">
        <f t="shared" si="995"/>
        <v>-0.265625</v>
      </c>
      <c r="AG1901" s="3">
        <f t="shared" si="981"/>
        <v>121.0804357058059</v>
      </c>
      <c r="AH1901">
        <f t="shared" si="982"/>
        <v>120.57434584825614</v>
      </c>
      <c r="AI1901" s="51">
        <f t="shared" si="983"/>
        <v>0.50608985754975322</v>
      </c>
      <c r="AJ1901" s="52">
        <f t="shared" si="984"/>
        <v>0.77171485754975322</v>
      </c>
      <c r="AK1901" s="2">
        <v>43482</v>
      </c>
      <c r="AL1901" t="str">
        <v>9128285T</v>
      </c>
      <c r="AM1901">
        <v>-2.9260000000000002</v>
      </c>
      <c r="AN1901">
        <v>2.7144499999999998</v>
      </c>
      <c r="AO1901">
        <v>0.82050000000000001</v>
      </c>
      <c r="AP1901">
        <v>121.78125</v>
      </c>
      <c r="AQ1901">
        <f>VLOOKUP(AL1901,工作表1!$F$3:$G$1000,2,FALSE)</f>
        <v>2.625</v>
      </c>
      <c r="AR1901" t="str">
        <f>VLOOKUP(AL1901,工作表1!$F$3:$H$1000,3,FALSE)</f>
        <v>2025/12/31</v>
      </c>
      <c r="AS1901">
        <f t="shared" si="969"/>
        <v>2.40855</v>
      </c>
      <c r="AT1901">
        <f t="shared" si="970"/>
        <v>0.21645000000000003</v>
      </c>
      <c r="AU1901" s="43">
        <f t="shared" si="985"/>
        <v>43646</v>
      </c>
      <c r="AV1901" s="43">
        <f t="shared" si="971"/>
        <v>43644</v>
      </c>
      <c r="AW1901" s="45">
        <f t="shared" si="986"/>
        <v>0.13052486187845302</v>
      </c>
      <c r="AX1901" s="45">
        <f t="shared" si="987"/>
        <v>1.2884015742072203</v>
      </c>
      <c r="AY1901" s="47">
        <f t="shared" si="988"/>
        <v>99.85058190433891</v>
      </c>
      <c r="AZ1901" s="47">
        <f t="shared" si="989"/>
        <v>120.57434584825614</v>
      </c>
      <c r="BA1901" s="43"/>
      <c r="BC1901" s="2">
        <v>43481</v>
      </c>
      <c r="BD1901" t="str">
        <v>912828R3</v>
      </c>
      <c r="BE1901">
        <v>-1.2975000000000001</v>
      </c>
      <c r="BF1901">
        <v>2.5672700000000002</v>
      </c>
      <c r="BG1901">
        <v>0.76739999999999997</v>
      </c>
      <c r="BH1901">
        <v>122.203125</v>
      </c>
      <c r="BI1901">
        <f>VLOOKUP(BD1901,工作表1!$K$3:$L$1000,2,FALSE)</f>
        <v>1.625</v>
      </c>
      <c r="BJ1901" t="str">
        <f>VLOOKUP(BD1901,工作表1!$K$3:$M$1000,3,FALSE)</f>
        <v>2026/5/15</v>
      </c>
      <c r="BK1901">
        <f t="shared" si="972"/>
        <v>2.4049999999999998</v>
      </c>
      <c r="BL1901">
        <f t="shared" si="973"/>
        <v>-0.7799999999999998</v>
      </c>
      <c r="BM1901" s="43">
        <f t="shared" si="990"/>
        <v>43600</v>
      </c>
      <c r="BN1901" s="43">
        <f t="shared" si="974"/>
        <v>43738</v>
      </c>
      <c r="BO1901" s="45">
        <f t="shared" si="991"/>
        <v>0.28280386740331492</v>
      </c>
      <c r="BP1901" s="45">
        <f t="shared" si="992"/>
        <v>1.4225298948005751</v>
      </c>
      <c r="BQ1901" s="47">
        <f t="shared" si="993"/>
        <v>93.198463962096014</v>
      </c>
      <c r="BR1901" s="47">
        <f t="shared" si="994"/>
        <v>119.53889224699719</v>
      </c>
    </row>
    <row r="1902" spans="6:70" x14ac:dyDescent="0.25">
      <c r="F1902" s="2">
        <v>43538</v>
      </c>
      <c r="G1902">
        <v>2.4049999999999998</v>
      </c>
      <c r="H1902" s="43">
        <v>43573</v>
      </c>
      <c r="I1902">
        <v>2.4617</v>
      </c>
      <c r="L1902" s="2">
        <v>43481</v>
      </c>
      <c r="M1902" t="str">
        <v>9128285C</v>
      </c>
      <c r="N1902">
        <v>-1.1440999999999999</v>
      </c>
      <c r="O1902">
        <v>2.6815899999999999</v>
      </c>
      <c r="P1902">
        <v>0.84050000000000002</v>
      </c>
      <c r="Q1902">
        <v>121.71875</v>
      </c>
      <c r="R1902">
        <f>VLOOKUP(M1902,工作表1!$A$3:$B$1000,2,FALSE)</f>
        <v>3</v>
      </c>
      <c r="S1902" t="str">
        <f>VLOOKUP(M1902,工作表1!$A$3:$C$1000,3,FALSE)</f>
        <v>2025/9/30</v>
      </c>
      <c r="T1902">
        <f t="shared" si="964"/>
        <v>2.4049999999999998</v>
      </c>
      <c r="U1902">
        <f t="shared" si="963"/>
        <v>0.5950000000000002</v>
      </c>
      <c r="V1902" s="43">
        <f t="shared" si="975"/>
        <v>43555</v>
      </c>
      <c r="W1902" s="43">
        <f t="shared" si="965"/>
        <v>43553</v>
      </c>
      <c r="X1902" s="45">
        <f t="shared" si="976"/>
        <v>0.90331491712707179</v>
      </c>
      <c r="Y1902" s="45">
        <f t="shared" si="977"/>
        <v>1.4868765609626884</v>
      </c>
      <c r="Z1902" s="47">
        <f t="shared" si="978"/>
        <v>102.32683964763864</v>
      </c>
      <c r="AA1902" s="47">
        <f t="shared" si="979"/>
        <v>121.26201093155679</v>
      </c>
      <c r="AB1902" s="45">
        <f t="shared" si="980"/>
        <v>2.6150000000000002</v>
      </c>
      <c r="AC1902" s="2" t="str">
        <f t="shared" si="966"/>
        <v>TY1</v>
      </c>
      <c r="AD1902">
        <f t="shared" si="967"/>
        <v>121.71875</v>
      </c>
      <c r="AE1902">
        <f t="shared" si="968"/>
        <v>121.984375</v>
      </c>
      <c r="AF1902" s="49">
        <f t="shared" si="995"/>
        <v>-0.265625</v>
      </c>
      <c r="AG1902" s="3">
        <f t="shared" si="981"/>
        <v>121.26201093155679</v>
      </c>
      <c r="AH1902">
        <f t="shared" si="982"/>
        <v>120.75574075430153</v>
      </c>
      <c r="AI1902" s="51">
        <f t="shared" si="983"/>
        <v>0.50627017725526002</v>
      </c>
      <c r="AJ1902" s="52">
        <f t="shared" si="984"/>
        <v>0.77189517725526002</v>
      </c>
      <c r="AK1902" s="2">
        <v>43481</v>
      </c>
      <c r="AL1902" t="str">
        <v>9128285T</v>
      </c>
      <c r="AM1902">
        <v>-3.2698</v>
      </c>
      <c r="AN1902">
        <v>2.73272</v>
      </c>
      <c r="AO1902">
        <v>0.82050000000000001</v>
      </c>
      <c r="AP1902">
        <v>121.984375</v>
      </c>
      <c r="AQ1902">
        <f>VLOOKUP(AL1902,工作表1!$F$3:$G$1000,2,FALSE)</f>
        <v>2.625</v>
      </c>
      <c r="AR1902" t="str">
        <f>VLOOKUP(AL1902,工作表1!$F$3:$H$1000,3,FALSE)</f>
        <v>2025/12/31</v>
      </c>
      <c r="AS1902">
        <f t="shared" si="969"/>
        <v>2.4049999999999998</v>
      </c>
      <c r="AT1902">
        <f t="shared" si="970"/>
        <v>0.2200000000000002</v>
      </c>
      <c r="AU1902" s="43">
        <f t="shared" si="985"/>
        <v>43646</v>
      </c>
      <c r="AV1902" s="43">
        <f t="shared" si="971"/>
        <v>43644</v>
      </c>
      <c r="AW1902" s="45">
        <f t="shared" si="986"/>
        <v>0.12327348066298342</v>
      </c>
      <c r="AX1902" s="45">
        <f t="shared" si="987"/>
        <v>1.2883419738136683</v>
      </c>
      <c r="AY1902" s="47">
        <f t="shared" si="988"/>
        <v>100.00672405602768</v>
      </c>
      <c r="AZ1902" s="47">
        <f t="shared" si="989"/>
        <v>120.75574075430153</v>
      </c>
      <c r="BA1902" s="43"/>
      <c r="BC1902" s="2">
        <v>43480</v>
      </c>
      <c r="BD1902" t="str">
        <v>912828R3</v>
      </c>
      <c r="BE1902">
        <v>-1.2804</v>
      </c>
      <c r="BF1902">
        <v>2.56514</v>
      </c>
      <c r="BG1902">
        <v>0.76739999999999997</v>
      </c>
      <c r="BH1902">
        <v>122.390625</v>
      </c>
      <c r="BI1902">
        <f>VLOOKUP(BD1902,工作表1!$K$3:$L$1000,2,FALSE)</f>
        <v>1.625</v>
      </c>
      <c r="BJ1902" t="str">
        <f>VLOOKUP(BD1902,工作表1!$K$3:$M$1000,3,FALSE)</f>
        <v>2026/5/15</v>
      </c>
      <c r="BK1902">
        <f t="shared" si="972"/>
        <v>2.407</v>
      </c>
      <c r="BL1902">
        <f t="shared" si="973"/>
        <v>-0.78200000000000003</v>
      </c>
      <c r="BM1902" s="43">
        <f t="shared" si="990"/>
        <v>43600</v>
      </c>
      <c r="BN1902" s="43">
        <f t="shared" si="974"/>
        <v>43738</v>
      </c>
      <c r="BO1902" s="45">
        <f t="shared" si="991"/>
        <v>0.27831491712707185</v>
      </c>
      <c r="BP1902" s="45">
        <f t="shared" si="992"/>
        <v>1.4224929993188526</v>
      </c>
      <c r="BQ1902" s="47">
        <f t="shared" si="993"/>
        <v>93.339057821517784</v>
      </c>
      <c r="BR1902" s="47">
        <f t="shared" si="994"/>
        <v>119.7165071086207</v>
      </c>
    </row>
    <row r="1903" spans="6:70" x14ac:dyDescent="0.25">
      <c r="F1903" s="2">
        <v>43537</v>
      </c>
      <c r="G1903">
        <v>2.4060000000000001</v>
      </c>
      <c r="H1903" s="43">
        <v>43572</v>
      </c>
      <c r="I1903">
        <v>2.4962</v>
      </c>
      <c r="L1903" s="2">
        <v>43480</v>
      </c>
      <c r="M1903" t="str">
        <v>9128285J</v>
      </c>
      <c r="N1903">
        <v>-1.3507</v>
      </c>
      <c r="O1903">
        <v>2.7096200000000001</v>
      </c>
      <c r="P1903">
        <v>0.84050000000000002</v>
      </c>
      <c r="Q1903">
        <v>121.90625</v>
      </c>
      <c r="R1903">
        <f>VLOOKUP(M1903,工作表1!$A$3:$B$1000,2,FALSE)</f>
        <v>3</v>
      </c>
      <c r="S1903" t="str">
        <f>VLOOKUP(M1903,工作表1!$A$3:$C$1000,3,FALSE)</f>
        <v>2025/10/31</v>
      </c>
      <c r="T1903">
        <f t="shared" si="964"/>
        <v>2.407</v>
      </c>
      <c r="U1903">
        <f t="shared" si="963"/>
        <v>0.59299999999999997</v>
      </c>
      <c r="V1903" s="43">
        <f t="shared" si="975"/>
        <v>43585</v>
      </c>
      <c r="W1903" s="43">
        <f t="shared" si="965"/>
        <v>43553</v>
      </c>
      <c r="X1903" s="45">
        <f t="shared" si="976"/>
        <v>0.63812154696132595</v>
      </c>
      <c r="Y1903" s="45">
        <f t="shared" si="977"/>
        <v>1.2299023688791342</v>
      </c>
      <c r="Z1903" s="47">
        <f t="shared" si="978"/>
        <v>102.47964126682928</v>
      </c>
      <c r="AA1903" s="47">
        <f t="shared" si="979"/>
        <v>121.43747985101066</v>
      </c>
      <c r="AB1903" s="45">
        <f t="shared" si="980"/>
        <v>2.6051000000000002</v>
      </c>
      <c r="AC1903" s="2" t="str">
        <f t="shared" si="966"/>
        <v>TY1</v>
      </c>
      <c r="AD1903">
        <f t="shared" si="967"/>
        <v>121.90625</v>
      </c>
      <c r="AE1903">
        <f t="shared" si="968"/>
        <v>122.171875</v>
      </c>
      <c r="AF1903" s="49">
        <f t="shared" si="995"/>
        <v>-0.265625</v>
      </c>
      <c r="AG1903" s="3">
        <f t="shared" si="981"/>
        <v>121.43747985101066</v>
      </c>
      <c r="AH1903">
        <f t="shared" si="982"/>
        <v>120.94021410645396</v>
      </c>
      <c r="AI1903" s="51">
        <f t="shared" si="983"/>
        <v>0.49726574455669947</v>
      </c>
      <c r="AJ1903" s="52">
        <f t="shared" si="984"/>
        <v>0.76289074455669947</v>
      </c>
      <c r="AK1903" s="2">
        <v>43480</v>
      </c>
      <c r="AL1903" t="str">
        <v>9128285T</v>
      </c>
      <c r="AM1903">
        <v>-3.1638000000000002</v>
      </c>
      <c r="AN1903">
        <v>2.7227000000000001</v>
      </c>
      <c r="AO1903">
        <v>0.82050000000000001</v>
      </c>
      <c r="AP1903">
        <v>122.171875</v>
      </c>
      <c r="AQ1903">
        <f>VLOOKUP(AL1903,工作表1!$F$3:$G$1000,2,FALSE)</f>
        <v>2.625</v>
      </c>
      <c r="AR1903" t="str">
        <f>VLOOKUP(AL1903,工作表1!$F$3:$H$1000,3,FALSE)</f>
        <v>2025/12/31</v>
      </c>
      <c r="AS1903">
        <f t="shared" si="969"/>
        <v>2.407</v>
      </c>
      <c r="AT1903">
        <f t="shared" si="970"/>
        <v>0.21799999999999997</v>
      </c>
      <c r="AU1903" s="43">
        <f t="shared" si="985"/>
        <v>43646</v>
      </c>
      <c r="AV1903" s="43">
        <f t="shared" si="971"/>
        <v>43644</v>
      </c>
      <c r="AW1903" s="45">
        <f t="shared" si="986"/>
        <v>0.11602209944751381</v>
      </c>
      <c r="AX1903" s="45">
        <f t="shared" si="987"/>
        <v>1.2882823734201165</v>
      </c>
      <c r="AY1903" s="47">
        <f t="shared" si="988"/>
        <v>100.16289887830287</v>
      </c>
      <c r="AZ1903" s="47">
        <f t="shared" si="989"/>
        <v>120.94021410645396</v>
      </c>
      <c r="BA1903" s="43"/>
      <c r="BC1903" s="2">
        <v>43479</v>
      </c>
      <c r="BD1903" t="str">
        <v>912828R3</v>
      </c>
      <c r="BE1903">
        <v>-0.79069999999999996</v>
      </c>
      <c r="BF1903">
        <v>2.5619900000000002</v>
      </c>
      <c r="BG1903">
        <v>0.76739999999999997</v>
      </c>
      <c r="BH1903">
        <v>122.390625</v>
      </c>
      <c r="BI1903">
        <f>VLOOKUP(BD1903,工作表1!$K$3:$L$1000,2,FALSE)</f>
        <v>1.625</v>
      </c>
      <c r="BJ1903" t="str">
        <f>VLOOKUP(BD1903,工作表1!$K$3:$M$1000,3,FALSE)</f>
        <v>2026/5/15</v>
      </c>
      <c r="BK1903">
        <f t="shared" si="972"/>
        <v>2.4079999999999999</v>
      </c>
      <c r="BL1903">
        <f t="shared" si="973"/>
        <v>-0.78299999999999992</v>
      </c>
      <c r="BM1903" s="43">
        <f t="shared" si="990"/>
        <v>43600</v>
      </c>
      <c r="BN1903" s="43">
        <f t="shared" si="974"/>
        <v>43738</v>
      </c>
      <c r="BO1903" s="45">
        <f t="shared" si="991"/>
        <v>0.27382596685082877</v>
      </c>
      <c r="BP1903" s="45">
        <f t="shared" si="992"/>
        <v>1.4224561038371299</v>
      </c>
      <c r="BQ1903" s="47">
        <f t="shared" si="993"/>
        <v>93.325971942094043</v>
      </c>
      <c r="BR1903" s="47">
        <f t="shared" si="994"/>
        <v>119.69294227985974</v>
      </c>
    </row>
    <row r="1904" spans="6:70" x14ac:dyDescent="0.25">
      <c r="F1904" s="2">
        <v>43536</v>
      </c>
      <c r="G1904">
        <v>2.4064999999999999</v>
      </c>
      <c r="H1904" s="43">
        <v>43571</v>
      </c>
      <c r="I1904">
        <v>2.4961000000000002</v>
      </c>
      <c r="L1904" s="2">
        <v>43479</v>
      </c>
      <c r="M1904" t="str">
        <v>9128285J</v>
      </c>
      <c r="N1904">
        <v>-0.752</v>
      </c>
      <c r="O1904">
        <v>2.6373500000000001</v>
      </c>
      <c r="P1904">
        <v>0.84050000000000002</v>
      </c>
      <c r="Q1904">
        <v>121.90625</v>
      </c>
      <c r="R1904">
        <f>VLOOKUP(M1904,工作表1!$A$3:$B$1000,2,FALSE)</f>
        <v>3</v>
      </c>
      <c r="S1904" t="str">
        <f>VLOOKUP(M1904,工作表1!$A$3:$C$1000,3,FALSE)</f>
        <v>2025/10/31</v>
      </c>
      <c r="T1904">
        <f t="shared" si="964"/>
        <v>2.4079999999999999</v>
      </c>
      <c r="U1904">
        <f t="shared" si="963"/>
        <v>0.59200000000000008</v>
      </c>
      <c r="V1904" s="43">
        <f t="shared" si="975"/>
        <v>43585</v>
      </c>
      <c r="W1904" s="43">
        <f t="shared" si="965"/>
        <v>43553</v>
      </c>
      <c r="X1904" s="45">
        <f t="shared" si="976"/>
        <v>0.62983425414364635</v>
      </c>
      <c r="Y1904" s="45">
        <f t="shared" si="977"/>
        <v>1.2298342541436464</v>
      </c>
      <c r="Z1904" s="47">
        <f t="shared" si="978"/>
        <v>102.4805575480527</v>
      </c>
      <c r="AA1904" s="47">
        <f t="shared" si="979"/>
        <v>121.43201241753906</v>
      </c>
      <c r="AB1904" s="45">
        <f t="shared" si="980"/>
        <v>2.5928</v>
      </c>
      <c r="AC1904" s="2" t="str">
        <f t="shared" si="966"/>
        <v>TY1</v>
      </c>
      <c r="AD1904">
        <f t="shared" si="967"/>
        <v>121.90625</v>
      </c>
      <c r="AE1904">
        <f t="shared" si="968"/>
        <v>122.171875</v>
      </c>
      <c r="AF1904" s="49">
        <f t="shared" si="995"/>
        <v>-0.265625</v>
      </c>
      <c r="AG1904" s="3">
        <f t="shared" si="981"/>
        <v>121.43201241753906</v>
      </c>
      <c r="AH1904">
        <f t="shared" si="982"/>
        <v>120.91549276186051</v>
      </c>
      <c r="AI1904" s="51">
        <f t="shared" si="983"/>
        <v>0.51651965567855029</v>
      </c>
      <c r="AJ1904" s="52">
        <f t="shared" si="984"/>
        <v>0.78214465567855029</v>
      </c>
      <c r="AK1904" s="2">
        <v>43479</v>
      </c>
      <c r="AL1904" t="str">
        <v>9128285T</v>
      </c>
      <c r="AM1904">
        <v>-2.8826999999999998</v>
      </c>
      <c r="AN1904">
        <v>2.7221600000000001</v>
      </c>
      <c r="AO1904">
        <v>0.82050000000000001</v>
      </c>
      <c r="AP1904">
        <v>122.171875</v>
      </c>
      <c r="AQ1904">
        <f>VLOOKUP(AL1904,工作表1!$F$3:$G$1000,2,FALSE)</f>
        <v>2.625</v>
      </c>
      <c r="AR1904" t="str">
        <f>VLOOKUP(AL1904,工作表1!$F$3:$H$1000,3,FALSE)</f>
        <v>2025/12/31</v>
      </c>
      <c r="AS1904">
        <f t="shared" si="969"/>
        <v>2.4079999999999999</v>
      </c>
      <c r="AT1904">
        <f t="shared" si="970"/>
        <v>0.21700000000000008</v>
      </c>
      <c r="AU1904" s="43">
        <f t="shared" si="985"/>
        <v>43646</v>
      </c>
      <c r="AV1904" s="43">
        <f t="shared" si="971"/>
        <v>43644</v>
      </c>
      <c r="AW1904" s="45">
        <f t="shared" si="986"/>
        <v>0.10877071823204419</v>
      </c>
      <c r="AX1904" s="45">
        <f t="shared" si="987"/>
        <v>1.2882227730265645</v>
      </c>
      <c r="AY1904" s="47">
        <f t="shared" si="988"/>
        <v>100.14787389634247</v>
      </c>
      <c r="AZ1904" s="47">
        <f t="shared" si="989"/>
        <v>120.91549276186051</v>
      </c>
      <c r="BA1904" s="43"/>
      <c r="BC1904" s="2">
        <v>43476</v>
      </c>
      <c r="BD1904" t="str">
        <v>912828R3</v>
      </c>
      <c r="BE1904">
        <v>-0.54459999999999997</v>
      </c>
      <c r="BF1904">
        <v>2.5413700000000001</v>
      </c>
      <c r="BG1904">
        <v>0.76739999999999997</v>
      </c>
      <c r="BH1904">
        <v>122.4375</v>
      </c>
      <c r="BI1904">
        <f>VLOOKUP(BD1904,工作表1!$K$3:$L$1000,2,FALSE)</f>
        <v>1.625</v>
      </c>
      <c r="BJ1904" t="str">
        <f>VLOOKUP(BD1904,工作表1!$K$3:$M$1000,3,FALSE)</f>
        <v>2026/5/15</v>
      </c>
      <c r="BK1904">
        <f t="shared" si="972"/>
        <v>2.41</v>
      </c>
      <c r="BL1904">
        <f t="shared" si="973"/>
        <v>-0.78500000000000014</v>
      </c>
      <c r="BM1904" s="43">
        <f t="shared" si="990"/>
        <v>43600</v>
      </c>
      <c r="BN1904" s="43">
        <f t="shared" si="974"/>
        <v>43738</v>
      </c>
      <c r="BO1904" s="45">
        <f t="shared" si="991"/>
        <v>0.26933701657458564</v>
      </c>
      <c r="BP1904" s="45">
        <f t="shared" si="992"/>
        <v>1.4224192083554075</v>
      </c>
      <c r="BQ1904" s="47">
        <f t="shared" si="993"/>
        <v>93.373044034119673</v>
      </c>
      <c r="BR1904" s="47">
        <f t="shared" si="994"/>
        <v>119.74871413529132</v>
      </c>
    </row>
    <row r="1905" spans="6:70" x14ac:dyDescent="0.25">
      <c r="F1905" s="2">
        <v>43535</v>
      </c>
      <c r="G1905">
        <v>2.407</v>
      </c>
      <c r="H1905" s="43">
        <v>43570</v>
      </c>
      <c r="I1905">
        <v>2.4588000000000001</v>
      </c>
      <c r="L1905" s="2">
        <v>43476</v>
      </c>
      <c r="M1905" t="str">
        <v>9128285C</v>
      </c>
      <c r="N1905">
        <v>-0.95050000000000001</v>
      </c>
      <c r="O1905">
        <v>2.6557200000000001</v>
      </c>
      <c r="P1905">
        <v>0.84050000000000002</v>
      </c>
      <c r="Q1905">
        <v>121.953125</v>
      </c>
      <c r="R1905">
        <f>VLOOKUP(M1905,工作表1!$A$3:$B$1000,2,FALSE)</f>
        <v>3</v>
      </c>
      <c r="S1905" t="str">
        <f>VLOOKUP(M1905,工作表1!$A$3:$C$1000,3,FALSE)</f>
        <v>2025/9/30</v>
      </c>
      <c r="T1905">
        <f t="shared" si="964"/>
        <v>2.41</v>
      </c>
      <c r="U1905">
        <f t="shared" si="963"/>
        <v>0.58999999999999986</v>
      </c>
      <c r="V1905" s="43">
        <f t="shared" si="975"/>
        <v>43555</v>
      </c>
      <c r="W1905" s="43">
        <f t="shared" si="965"/>
        <v>43553</v>
      </c>
      <c r="X1905" s="45">
        <f t="shared" si="976"/>
        <v>0.87845303867403302</v>
      </c>
      <c r="Y1905" s="45">
        <f t="shared" si="977"/>
        <v>1.4866722167562247</v>
      </c>
      <c r="Z1905" s="47">
        <f t="shared" si="978"/>
        <v>102.51488924547864</v>
      </c>
      <c r="AA1905" s="47">
        <f t="shared" si="979"/>
        <v>121.46655275005629</v>
      </c>
      <c r="AB1905" s="45">
        <f t="shared" si="980"/>
        <v>2.5952999999999999</v>
      </c>
      <c r="AC1905" s="2" t="str">
        <f t="shared" si="966"/>
        <v>TY1</v>
      </c>
      <c r="AD1905">
        <f t="shared" si="967"/>
        <v>121.953125</v>
      </c>
      <c r="AE1905">
        <f t="shared" si="968"/>
        <v>122.21875</v>
      </c>
      <c r="AF1905" s="49">
        <f t="shared" si="995"/>
        <v>-0.265625</v>
      </c>
      <c r="AG1905" s="3">
        <f t="shared" si="981"/>
        <v>121.46655275005629</v>
      </c>
      <c r="AH1905">
        <f t="shared" si="982"/>
        <v>120.94750273039217</v>
      </c>
      <c r="AI1905" s="51">
        <f t="shared" si="983"/>
        <v>0.51905001966412101</v>
      </c>
      <c r="AJ1905" s="52">
        <f t="shared" si="984"/>
        <v>0.78467501966412101</v>
      </c>
      <c r="AK1905" s="2">
        <v>43476</v>
      </c>
      <c r="AL1905" t="str">
        <v>9128285T</v>
      </c>
      <c r="AM1905">
        <v>-3.2429999999999999</v>
      </c>
      <c r="AN1905">
        <v>2.7364099999999998</v>
      </c>
      <c r="AO1905">
        <v>0.82050000000000001</v>
      </c>
      <c r="AP1905">
        <v>122.21875</v>
      </c>
      <c r="AQ1905">
        <f>VLOOKUP(AL1905,工作表1!$F$3:$G$1000,2,FALSE)</f>
        <v>2.625</v>
      </c>
      <c r="AR1905" t="str">
        <f>VLOOKUP(AL1905,工作表1!$F$3:$H$1000,3,FALSE)</f>
        <v>2025/12/31</v>
      </c>
      <c r="AS1905">
        <f t="shared" si="969"/>
        <v>2.41</v>
      </c>
      <c r="AT1905">
        <f t="shared" si="970"/>
        <v>0.21499999999999986</v>
      </c>
      <c r="AU1905" s="43">
        <f t="shared" si="985"/>
        <v>43646</v>
      </c>
      <c r="AV1905" s="43">
        <f t="shared" si="971"/>
        <v>43644</v>
      </c>
      <c r="AW1905" s="45">
        <f t="shared" si="986"/>
        <v>0.10151933701657458</v>
      </c>
      <c r="AX1905" s="45">
        <f t="shared" si="987"/>
        <v>1.2881631726330129</v>
      </c>
      <c r="AY1905" s="47">
        <f t="shared" si="988"/>
        <v>100.17893306791235</v>
      </c>
      <c r="AZ1905" s="47">
        <f t="shared" si="989"/>
        <v>120.94750273039217</v>
      </c>
      <c r="BA1905" s="43"/>
      <c r="BC1905" s="2">
        <v>43475</v>
      </c>
      <c r="BD1905" t="str">
        <v>912828R3</v>
      </c>
      <c r="BE1905">
        <v>-0.63959999999999995</v>
      </c>
      <c r="BF1905">
        <v>2.5545200000000001</v>
      </c>
      <c r="BG1905">
        <v>0.76739999999999997</v>
      </c>
      <c r="BH1905">
        <v>122.1875</v>
      </c>
      <c r="BI1905">
        <f>VLOOKUP(BD1905,工作表1!$K$3:$L$1000,2,FALSE)</f>
        <v>1.625</v>
      </c>
      <c r="BJ1905" t="str">
        <f>VLOOKUP(BD1905,工作表1!$K$3:$M$1000,3,FALSE)</f>
        <v>2026/5/15</v>
      </c>
      <c r="BK1905">
        <f t="shared" si="972"/>
        <v>2.4129999999999998</v>
      </c>
      <c r="BL1905">
        <f t="shared" si="973"/>
        <v>-0.78799999999999981</v>
      </c>
      <c r="BM1905" s="43">
        <f t="shared" si="990"/>
        <v>43600</v>
      </c>
      <c r="BN1905" s="43">
        <f t="shared" si="974"/>
        <v>43738</v>
      </c>
      <c r="BO1905" s="45">
        <f t="shared" si="991"/>
        <v>0.2558701657458563</v>
      </c>
      <c r="BP1905" s="45">
        <f t="shared" si="992"/>
        <v>1.42230852191024</v>
      </c>
      <c r="BQ1905" s="47">
        <f t="shared" si="993"/>
        <v>93.182726912765062</v>
      </c>
      <c r="BR1905" s="47">
        <f t="shared" si="994"/>
        <v>119.48124984219312</v>
      </c>
    </row>
    <row r="1906" spans="6:70" x14ac:dyDescent="0.25">
      <c r="F1906" s="2">
        <v>43532</v>
      </c>
      <c r="G1906">
        <v>2.4049999999999998</v>
      </c>
      <c r="H1906" s="43">
        <v>43567</v>
      </c>
      <c r="I1906">
        <v>2.4685999999999999</v>
      </c>
      <c r="L1906" s="2">
        <v>43475</v>
      </c>
      <c r="M1906" t="str">
        <v>9128285J</v>
      </c>
      <c r="N1906">
        <v>-1.3767</v>
      </c>
      <c r="O1906">
        <v>2.7204000000000002</v>
      </c>
      <c r="P1906">
        <v>0.84050000000000002</v>
      </c>
      <c r="Q1906">
        <v>121.71875</v>
      </c>
      <c r="R1906">
        <f>VLOOKUP(M1906,工作表1!$A$3:$B$1000,2,FALSE)</f>
        <v>3</v>
      </c>
      <c r="S1906" t="str">
        <f>VLOOKUP(M1906,工作表1!$A$3:$C$1000,3,FALSE)</f>
        <v>2025/10/31</v>
      </c>
      <c r="T1906">
        <f t="shared" si="964"/>
        <v>2.4129999999999998</v>
      </c>
      <c r="U1906">
        <f t="shared" si="963"/>
        <v>0.58700000000000019</v>
      </c>
      <c r="V1906" s="43">
        <f t="shared" si="975"/>
        <v>43585</v>
      </c>
      <c r="W1906" s="43">
        <f t="shared" si="965"/>
        <v>43553</v>
      </c>
      <c r="X1906" s="45">
        <f t="shared" si="976"/>
        <v>0.59668508287292821</v>
      </c>
      <c r="Y1906" s="45">
        <f t="shared" si="977"/>
        <v>1.2295617952016953</v>
      </c>
      <c r="Z1906" s="47">
        <f t="shared" si="978"/>
        <v>102.32307910971068</v>
      </c>
      <c r="AA1906" s="47">
        <f t="shared" si="979"/>
        <v>121.21873980585217</v>
      </c>
      <c r="AB1906" s="45">
        <f t="shared" si="980"/>
        <v>2.6373000000000002</v>
      </c>
      <c r="AC1906" s="2" t="str">
        <f t="shared" si="966"/>
        <v>TY1</v>
      </c>
      <c r="AD1906">
        <f t="shared" si="967"/>
        <v>121.71875</v>
      </c>
      <c r="AE1906">
        <f t="shared" si="968"/>
        <v>121.96875</v>
      </c>
      <c r="AF1906" s="49">
        <f t="shared" si="995"/>
        <v>-0.25</v>
      </c>
      <c r="AG1906" s="3">
        <f t="shared" si="981"/>
        <v>121.21873980585217</v>
      </c>
      <c r="AH1906">
        <f t="shared" si="982"/>
        <v>120.67964538699313</v>
      </c>
      <c r="AI1906" s="51">
        <f t="shared" si="983"/>
        <v>0.53909441885903675</v>
      </c>
      <c r="AJ1906" s="52">
        <f t="shared" si="984"/>
        <v>0.78909441885903675</v>
      </c>
      <c r="AK1906" s="2">
        <v>43475</v>
      </c>
      <c r="AL1906" t="str">
        <v>9128285T</v>
      </c>
      <c r="AM1906">
        <v>-3.6595</v>
      </c>
      <c r="AN1906">
        <v>2.76986</v>
      </c>
      <c r="AO1906">
        <v>0.82050000000000001</v>
      </c>
      <c r="AP1906">
        <v>121.96875</v>
      </c>
      <c r="AQ1906">
        <f>VLOOKUP(AL1906,工作表1!$F$3:$G$1000,2,FALSE)</f>
        <v>2.625</v>
      </c>
      <c r="AR1906" t="str">
        <f>VLOOKUP(AL1906,工作表1!$F$3:$H$1000,3,FALSE)</f>
        <v>2025/12/31</v>
      </c>
      <c r="AS1906">
        <f t="shared" si="969"/>
        <v>2.4129999999999998</v>
      </c>
      <c r="AT1906">
        <f t="shared" si="970"/>
        <v>0.21200000000000019</v>
      </c>
      <c r="AU1906" s="43">
        <f t="shared" si="985"/>
        <v>43646</v>
      </c>
      <c r="AV1906" s="43">
        <f t="shared" si="971"/>
        <v>43644</v>
      </c>
      <c r="AW1906" s="45">
        <f t="shared" si="986"/>
        <v>7.9765193370165743E-2</v>
      </c>
      <c r="AX1906" s="45">
        <f t="shared" si="987"/>
        <v>1.2879843714523576</v>
      </c>
      <c r="AY1906" s="47">
        <f t="shared" si="988"/>
        <v>99.974874428155715</v>
      </c>
      <c r="AZ1906" s="47">
        <f t="shared" si="989"/>
        <v>120.67964538699313</v>
      </c>
      <c r="BA1906" s="43"/>
      <c r="BC1906" s="2">
        <v>43474</v>
      </c>
      <c r="BD1906" t="str">
        <v>912828R3</v>
      </c>
      <c r="BE1906">
        <v>-0.78110000000000002</v>
      </c>
      <c r="BF1906">
        <v>2.5749200000000001</v>
      </c>
      <c r="BG1906">
        <v>0.76739999999999997</v>
      </c>
      <c r="BH1906">
        <v>122.1875</v>
      </c>
      <c r="BI1906">
        <f>VLOOKUP(BD1906,工作表1!$K$3:$L$1000,2,FALSE)</f>
        <v>1.625</v>
      </c>
      <c r="BJ1906" t="str">
        <f>VLOOKUP(BD1906,工作表1!$K$3:$M$1000,3,FALSE)</f>
        <v>2026/5/15</v>
      </c>
      <c r="BK1906">
        <f t="shared" si="972"/>
        <v>2.4089999999999998</v>
      </c>
      <c r="BL1906">
        <f t="shared" si="973"/>
        <v>-0.78399999999999981</v>
      </c>
      <c r="BM1906" s="43">
        <f t="shared" si="990"/>
        <v>43600</v>
      </c>
      <c r="BN1906" s="43">
        <f t="shared" si="974"/>
        <v>43738</v>
      </c>
      <c r="BO1906" s="45">
        <f t="shared" si="991"/>
        <v>0.25138121546961323</v>
      </c>
      <c r="BP1906" s="45">
        <f t="shared" si="992"/>
        <v>1.4222716264285173</v>
      </c>
      <c r="BQ1906" s="47">
        <f t="shared" si="993"/>
        <v>93.166902334028961</v>
      </c>
      <c r="BR1906" s="47">
        <f t="shared" si="994"/>
        <v>119.44939608779417</v>
      </c>
    </row>
    <row r="1907" spans="6:70" x14ac:dyDescent="0.25">
      <c r="F1907" s="2">
        <v>43531</v>
      </c>
      <c r="G1907">
        <v>2.4055</v>
      </c>
      <c r="H1907" s="43">
        <v>43566</v>
      </c>
      <c r="I1907">
        <v>2.3993000000000002</v>
      </c>
      <c r="L1907" s="2">
        <v>43474</v>
      </c>
      <c r="M1907" t="str">
        <v>9128285J</v>
      </c>
      <c r="N1907">
        <v>-1.3124</v>
      </c>
      <c r="O1907">
        <v>2.7229000000000001</v>
      </c>
      <c r="P1907">
        <v>0.84050000000000002</v>
      </c>
      <c r="Q1907">
        <v>121.71875</v>
      </c>
      <c r="R1907">
        <f>VLOOKUP(M1907,工作表1!$A$3:$B$1000,2,FALSE)</f>
        <v>3</v>
      </c>
      <c r="S1907" t="str">
        <f>VLOOKUP(M1907,工作表1!$A$3:$C$1000,3,FALSE)</f>
        <v>2025/10/31</v>
      </c>
      <c r="T1907">
        <f t="shared" si="964"/>
        <v>2.4089999999999998</v>
      </c>
      <c r="U1907">
        <f t="shared" si="963"/>
        <v>0.59100000000000019</v>
      </c>
      <c r="V1907" s="43">
        <f t="shared" si="975"/>
        <v>43585</v>
      </c>
      <c r="W1907" s="43">
        <f t="shared" si="965"/>
        <v>43553</v>
      </c>
      <c r="X1907" s="45">
        <f t="shared" si="976"/>
        <v>0.58839779005524862</v>
      </c>
      <c r="Y1907" s="45">
        <f t="shared" si="977"/>
        <v>1.2294936804662076</v>
      </c>
      <c r="Z1907" s="47">
        <f t="shared" si="978"/>
        <v>102.32299983299363</v>
      </c>
      <c r="AA1907" s="47">
        <f t="shared" si="979"/>
        <v>121.21083532809946</v>
      </c>
      <c r="AB1907" s="45">
        <f t="shared" si="980"/>
        <v>2.6101000000000001</v>
      </c>
      <c r="AC1907" s="2" t="str">
        <f t="shared" si="966"/>
        <v>TY1</v>
      </c>
      <c r="AD1907">
        <f t="shared" si="967"/>
        <v>121.71875</v>
      </c>
      <c r="AE1907">
        <f t="shared" si="968"/>
        <v>121.96875</v>
      </c>
      <c r="AF1907" s="49">
        <f t="shared" si="995"/>
        <v>-0.25</v>
      </c>
      <c r="AG1907" s="3">
        <f t="shared" si="981"/>
        <v>121.21083532809946</v>
      </c>
      <c r="AH1907">
        <f t="shared" si="982"/>
        <v>120.67034679701158</v>
      </c>
      <c r="AI1907" s="51">
        <f t="shared" si="983"/>
        <v>0.54048853108788819</v>
      </c>
      <c r="AJ1907" s="52">
        <f t="shared" si="984"/>
        <v>0.79048853108788819</v>
      </c>
      <c r="AK1907" s="2">
        <v>43474</v>
      </c>
      <c r="AL1907" t="str">
        <v>9128285T</v>
      </c>
      <c r="AM1907">
        <v>-3.4592000000000001</v>
      </c>
      <c r="AN1907">
        <v>2.76911</v>
      </c>
      <c r="AO1907">
        <v>0.82050000000000001</v>
      </c>
      <c r="AP1907">
        <v>121.96875</v>
      </c>
      <c r="AQ1907">
        <f>VLOOKUP(AL1907,工作表1!$F$3:$G$1000,2,FALSE)</f>
        <v>2.625</v>
      </c>
      <c r="AR1907" t="str">
        <f>VLOOKUP(AL1907,工作表1!$F$3:$H$1000,3,FALSE)</f>
        <v>2025/12/31</v>
      </c>
      <c r="AS1907">
        <f t="shared" si="969"/>
        <v>2.4089999999999998</v>
      </c>
      <c r="AT1907">
        <f t="shared" si="970"/>
        <v>0.21600000000000019</v>
      </c>
      <c r="AU1907" s="43">
        <f t="shared" si="985"/>
        <v>43646</v>
      </c>
      <c r="AV1907" s="43">
        <f t="shared" si="971"/>
        <v>43644</v>
      </c>
      <c r="AW1907" s="45">
        <f t="shared" si="986"/>
        <v>7.2513812154696128E-2</v>
      </c>
      <c r="AX1907" s="45">
        <f t="shared" si="987"/>
        <v>1.2879247710588058</v>
      </c>
      <c r="AY1907" s="47">
        <f t="shared" si="988"/>
        <v>99.974820483021063</v>
      </c>
      <c r="AZ1907" s="47">
        <f t="shared" si="989"/>
        <v>120.67034679701158</v>
      </c>
      <c r="BA1907" s="43"/>
      <c r="BC1907" s="2">
        <v>43473</v>
      </c>
      <c r="BD1907" t="str">
        <v>912828R3</v>
      </c>
      <c r="BE1907">
        <v>-0.75039999999999996</v>
      </c>
      <c r="BF1907">
        <v>2.5603699999999998</v>
      </c>
      <c r="BG1907">
        <v>0.76739999999999997</v>
      </c>
      <c r="BH1907">
        <v>122.21875</v>
      </c>
      <c r="BI1907">
        <f>VLOOKUP(BD1907,工作表1!$K$3:$L$1000,2,FALSE)</f>
        <v>1.625</v>
      </c>
      <c r="BJ1907" t="str">
        <f>VLOOKUP(BD1907,工作表1!$K$3:$M$1000,3,FALSE)</f>
        <v>2026/5/15</v>
      </c>
      <c r="BK1907">
        <f t="shared" si="972"/>
        <v>2.4129999999999998</v>
      </c>
      <c r="BL1907">
        <f t="shared" si="973"/>
        <v>-0.78799999999999981</v>
      </c>
      <c r="BM1907" s="43">
        <f t="shared" si="990"/>
        <v>43600</v>
      </c>
      <c r="BN1907" s="43">
        <f t="shared" si="974"/>
        <v>43738</v>
      </c>
      <c r="BO1907" s="45">
        <f t="shared" si="991"/>
        <v>0.24689226519337015</v>
      </c>
      <c r="BP1907" s="45">
        <f t="shared" si="992"/>
        <v>1.4222347309467946</v>
      </c>
      <c r="BQ1907" s="47">
        <f t="shared" si="993"/>
        <v>93.198190100401163</v>
      </c>
      <c r="BR1907" s="47">
        <f t="shared" si="994"/>
        <v>119.48655039900996</v>
      </c>
    </row>
    <row r="1908" spans="6:70" x14ac:dyDescent="0.25">
      <c r="F1908" s="2">
        <v>43530</v>
      </c>
      <c r="G1908">
        <v>2.4095</v>
      </c>
      <c r="H1908" s="43">
        <v>43565</v>
      </c>
      <c r="I1908">
        <v>2.3647999999999998</v>
      </c>
      <c r="L1908" s="2">
        <v>43473</v>
      </c>
      <c r="M1908" t="str">
        <v>9128285C</v>
      </c>
      <c r="N1908">
        <v>-1.6180000000000001</v>
      </c>
      <c r="O1908">
        <v>2.7492899999999998</v>
      </c>
      <c r="P1908">
        <v>0.84050000000000002</v>
      </c>
      <c r="Q1908">
        <v>121.75</v>
      </c>
      <c r="R1908">
        <f>VLOOKUP(M1908,工作表1!$A$3:$B$1000,2,FALSE)</f>
        <v>3</v>
      </c>
      <c r="S1908" t="str">
        <f>VLOOKUP(M1908,工作表1!$A$3:$C$1000,3,FALSE)</f>
        <v>2025/9/30</v>
      </c>
      <c r="T1908">
        <f t="shared" si="964"/>
        <v>2.4129999999999998</v>
      </c>
      <c r="U1908">
        <f t="shared" si="963"/>
        <v>0.58700000000000019</v>
      </c>
      <c r="V1908" s="43">
        <f t="shared" si="975"/>
        <v>43555</v>
      </c>
      <c r="W1908" s="43">
        <f t="shared" si="965"/>
        <v>43553</v>
      </c>
      <c r="X1908" s="45">
        <f t="shared" si="976"/>
        <v>0.83701657458563539</v>
      </c>
      <c r="Y1908" s="45">
        <f t="shared" si="977"/>
        <v>1.4863316430787861</v>
      </c>
      <c r="Z1908" s="47">
        <f t="shared" si="978"/>
        <v>102.34193513317673</v>
      </c>
      <c r="AA1908" s="47">
        <f t="shared" si="979"/>
        <v>121.22761604991069</v>
      </c>
      <c r="AB1908" s="45">
        <f t="shared" si="980"/>
        <v>2.6322999999999999</v>
      </c>
      <c r="AC1908" s="2" t="str">
        <f t="shared" si="966"/>
        <v>TY1</v>
      </c>
      <c r="AD1908">
        <f t="shared" si="967"/>
        <v>121.75</v>
      </c>
      <c r="AE1908">
        <f t="shared" si="968"/>
        <v>122</v>
      </c>
      <c r="AF1908" s="49">
        <f t="shared" si="995"/>
        <v>-0.25</v>
      </c>
      <c r="AG1908" s="3">
        <f t="shared" si="981"/>
        <v>121.22761604991069</v>
      </c>
      <c r="AH1908">
        <f t="shared" si="982"/>
        <v>120.70390415049877</v>
      </c>
      <c r="AI1908" s="51">
        <f t="shared" si="983"/>
        <v>0.52371189941192142</v>
      </c>
      <c r="AJ1908" s="52">
        <f t="shared" si="984"/>
        <v>0.77371189941192142</v>
      </c>
      <c r="AK1908" s="2">
        <v>43473</v>
      </c>
      <c r="AL1908" t="str">
        <v>9128285T</v>
      </c>
      <c r="AM1908">
        <v>-3.4704000000000002</v>
      </c>
      <c r="AN1908">
        <v>2.7554400000000001</v>
      </c>
      <c r="AO1908">
        <v>0.82050000000000001</v>
      </c>
      <c r="AP1908">
        <v>122</v>
      </c>
      <c r="AQ1908">
        <f>VLOOKUP(AL1908,工作表1!$F$3:$G$1000,2,FALSE)</f>
        <v>2.625</v>
      </c>
      <c r="AR1908" t="str">
        <f>VLOOKUP(AL1908,工作表1!$F$3:$H$1000,3,FALSE)</f>
        <v>2025/12/31</v>
      </c>
      <c r="AS1908">
        <f t="shared" si="969"/>
        <v>2.4129999999999998</v>
      </c>
      <c r="AT1908">
        <f t="shared" si="970"/>
        <v>0.21200000000000019</v>
      </c>
      <c r="AU1908" s="43">
        <f t="shared" si="985"/>
        <v>43646</v>
      </c>
      <c r="AV1908" s="43">
        <f t="shared" si="971"/>
        <v>43644</v>
      </c>
      <c r="AW1908" s="45">
        <f t="shared" si="986"/>
        <v>6.5262430939226512E-2</v>
      </c>
      <c r="AX1908" s="45">
        <f t="shared" si="987"/>
        <v>1.2878651706652537</v>
      </c>
      <c r="AY1908" s="47">
        <f t="shared" si="988"/>
        <v>100.00617428394696</v>
      </c>
      <c r="AZ1908" s="47">
        <f t="shared" si="989"/>
        <v>120.70390415049877</v>
      </c>
      <c r="BA1908" s="43"/>
      <c r="BC1908" s="2">
        <v>43472</v>
      </c>
      <c r="BD1908" t="str">
        <v>912828R3</v>
      </c>
      <c r="BE1908">
        <v>-0.61719999999999997</v>
      </c>
      <c r="BF1908">
        <v>2.55308</v>
      </c>
      <c r="BG1908">
        <v>0.76739999999999997</v>
      </c>
      <c r="BH1908">
        <v>122.546875</v>
      </c>
      <c r="BI1908">
        <f>VLOOKUP(BD1908,工作表1!$K$3:$L$1000,2,FALSE)</f>
        <v>1.625</v>
      </c>
      <c r="BJ1908" t="str">
        <f>VLOOKUP(BD1908,工作表1!$K$3:$M$1000,3,FALSE)</f>
        <v>2026/5/15</v>
      </c>
      <c r="BK1908">
        <f t="shared" si="972"/>
        <v>2.4075000000000002</v>
      </c>
      <c r="BL1908">
        <f t="shared" si="973"/>
        <v>-0.7825000000000002</v>
      </c>
      <c r="BM1908" s="43">
        <f t="shared" si="990"/>
        <v>43600</v>
      </c>
      <c r="BN1908" s="43">
        <f t="shared" si="974"/>
        <v>43738</v>
      </c>
      <c r="BO1908" s="45">
        <f t="shared" si="991"/>
        <v>0.24240331491712708</v>
      </c>
      <c r="BP1908" s="45">
        <f t="shared" si="992"/>
        <v>1.4221978354650724</v>
      </c>
      <c r="BQ1908" s="47">
        <f t="shared" si="993"/>
        <v>93.435162506328012</v>
      </c>
      <c r="BR1908" s="47">
        <f t="shared" si="994"/>
        <v>119.78264894559364</v>
      </c>
    </row>
    <row r="1909" spans="6:70" x14ac:dyDescent="0.25">
      <c r="F1909" s="2">
        <v>43529</v>
      </c>
      <c r="G1909">
        <v>2.411</v>
      </c>
      <c r="H1909" s="43">
        <v>43564</v>
      </c>
      <c r="I1909">
        <v>2.3992</v>
      </c>
      <c r="L1909" s="2">
        <v>43472</v>
      </c>
      <c r="M1909" t="str">
        <v>9128285J</v>
      </c>
      <c r="N1909">
        <v>-1.2593000000000001</v>
      </c>
      <c r="O1909">
        <v>2.6966100000000002</v>
      </c>
      <c r="P1909">
        <v>0.84050000000000002</v>
      </c>
      <c r="Q1909">
        <v>122.046875</v>
      </c>
      <c r="R1909">
        <f>VLOOKUP(M1909,工作表1!$A$3:$B$1000,2,FALSE)</f>
        <v>3</v>
      </c>
      <c r="S1909" t="str">
        <f>VLOOKUP(M1909,工作表1!$A$3:$C$1000,3,FALSE)</f>
        <v>2025/10/31</v>
      </c>
      <c r="T1909">
        <f t="shared" si="964"/>
        <v>2.4075000000000002</v>
      </c>
      <c r="U1909">
        <f t="shared" si="963"/>
        <v>0.5924999999999998</v>
      </c>
      <c r="V1909" s="43">
        <f t="shared" si="975"/>
        <v>43585</v>
      </c>
      <c r="W1909" s="43">
        <f t="shared" si="965"/>
        <v>43553</v>
      </c>
      <c r="X1909" s="45">
        <f t="shared" si="976"/>
        <v>0.57182320441988954</v>
      </c>
      <c r="Y1909" s="45">
        <f t="shared" si="977"/>
        <v>1.2293574509952321</v>
      </c>
      <c r="Z1909" s="47">
        <f t="shared" si="978"/>
        <v>102.58883652857597</v>
      </c>
      <c r="AA1909" s="47">
        <f t="shared" si="979"/>
        <v>121.51313824266451</v>
      </c>
      <c r="AB1909" s="45">
        <f t="shared" si="980"/>
        <v>2.5954000000000002</v>
      </c>
      <c r="AC1909" s="2" t="str">
        <f t="shared" si="966"/>
        <v>TY1</v>
      </c>
      <c r="AD1909">
        <f t="shared" si="967"/>
        <v>122.046875</v>
      </c>
      <c r="AE1909">
        <f t="shared" si="968"/>
        <v>122.328125</v>
      </c>
      <c r="AF1909" s="49">
        <f t="shared" si="995"/>
        <v>-0.28125</v>
      </c>
      <c r="AG1909" s="3">
        <f t="shared" si="981"/>
        <v>121.51313824266451</v>
      </c>
      <c r="AH1909">
        <f t="shared" si="982"/>
        <v>120.99892346643792</v>
      </c>
      <c r="AI1909" s="51">
        <f t="shared" si="983"/>
        <v>0.51421477622659495</v>
      </c>
      <c r="AJ1909" s="52">
        <f t="shared" si="984"/>
        <v>0.79546477622659495</v>
      </c>
      <c r="AK1909" s="2">
        <v>43472</v>
      </c>
      <c r="AL1909" t="str">
        <v>9128285T</v>
      </c>
      <c r="AM1909">
        <v>-3.5091999999999999</v>
      </c>
      <c r="AN1909">
        <v>2.7550500000000002</v>
      </c>
      <c r="AO1909">
        <v>0.82050000000000001</v>
      </c>
      <c r="AP1909">
        <v>122.328125</v>
      </c>
      <c r="AQ1909">
        <f>VLOOKUP(AL1909,工作表1!$F$3:$G$1000,2,FALSE)</f>
        <v>2.625</v>
      </c>
      <c r="AR1909" t="str">
        <f>VLOOKUP(AL1909,工作表1!$F$3:$H$1000,3,FALSE)</f>
        <v>2025/12/31</v>
      </c>
      <c r="AS1909">
        <f t="shared" si="969"/>
        <v>2.4075000000000002</v>
      </c>
      <c r="AT1909">
        <f t="shared" si="970"/>
        <v>0.2174999999999998</v>
      </c>
      <c r="AU1909" s="43">
        <f t="shared" si="985"/>
        <v>43646</v>
      </c>
      <c r="AV1909" s="43">
        <f t="shared" si="971"/>
        <v>43644</v>
      </c>
      <c r="AW1909" s="45">
        <f t="shared" si="986"/>
        <v>5.8011049723756904E-2</v>
      </c>
      <c r="AX1909" s="45">
        <f t="shared" si="987"/>
        <v>1.2878055702717022</v>
      </c>
      <c r="AY1909" s="47">
        <f t="shared" si="988"/>
        <v>100.25654790284246</v>
      </c>
      <c r="AZ1909" s="47">
        <f t="shared" si="989"/>
        <v>120.99892346643792</v>
      </c>
      <c r="BA1909" s="43"/>
      <c r="BC1909" s="2">
        <v>43469</v>
      </c>
      <c r="BD1909" t="str">
        <v>912828R3</v>
      </c>
      <c r="BE1909">
        <v>0.59950000000000003</v>
      </c>
      <c r="BF1909">
        <v>2.5108799999999998</v>
      </c>
      <c r="BG1909">
        <v>0.76739999999999997</v>
      </c>
      <c r="BH1909">
        <v>122.78125</v>
      </c>
      <c r="BI1909">
        <f>VLOOKUP(BD1909,工作表1!$K$3:$L$1000,2,FALSE)</f>
        <v>1.625</v>
      </c>
      <c r="BJ1909" t="str">
        <f>VLOOKUP(BD1909,工作表1!$K$3:$M$1000,3,FALSE)</f>
        <v>2026/5/15</v>
      </c>
      <c r="BK1909">
        <f t="shared" si="972"/>
        <v>2.4038300000000001</v>
      </c>
      <c r="BL1909">
        <f t="shared" si="973"/>
        <v>-0.77883000000000013</v>
      </c>
      <c r="BM1909" s="43">
        <f t="shared" si="990"/>
        <v>43600</v>
      </c>
      <c r="BN1909" s="43">
        <f t="shared" si="974"/>
        <v>43738</v>
      </c>
      <c r="BO1909" s="45">
        <f t="shared" si="991"/>
        <v>0.23791436464088395</v>
      </c>
      <c r="BP1909" s="45">
        <f t="shared" si="992"/>
        <v>1.4221609399833497</v>
      </c>
      <c r="BQ1909" s="47">
        <f t="shared" si="993"/>
        <v>93.638730401759517</v>
      </c>
      <c r="BR1909" s="47">
        <f t="shared" si="994"/>
        <v>120.03694022167402</v>
      </c>
    </row>
    <row r="1910" spans="6:70" x14ac:dyDescent="0.25">
      <c r="F1910" s="2">
        <v>43528</v>
      </c>
      <c r="G1910">
        <v>2.411</v>
      </c>
      <c r="H1910" s="43">
        <v>43563</v>
      </c>
      <c r="I1910">
        <v>2.4188000000000001</v>
      </c>
      <c r="L1910" s="2">
        <v>43469</v>
      </c>
      <c r="M1910" t="str">
        <v>9128285J</v>
      </c>
      <c r="N1910">
        <v>-1.3855</v>
      </c>
      <c r="O1910">
        <v>2.7241200000000001</v>
      </c>
      <c r="P1910">
        <v>0.84050000000000002</v>
      </c>
      <c r="Q1910">
        <v>122.296875</v>
      </c>
      <c r="R1910">
        <f>VLOOKUP(M1910,工作表1!$A$3:$B$1000,2,FALSE)</f>
        <v>3</v>
      </c>
      <c r="S1910" t="str">
        <f>VLOOKUP(M1910,工作表1!$A$3:$C$1000,3,FALSE)</f>
        <v>2025/10/31</v>
      </c>
      <c r="T1910">
        <f t="shared" si="964"/>
        <v>2.4038300000000001</v>
      </c>
      <c r="U1910">
        <f t="shared" si="963"/>
        <v>0.59616999999999987</v>
      </c>
      <c r="V1910" s="43">
        <f t="shared" si="975"/>
        <v>43585</v>
      </c>
      <c r="W1910" s="43">
        <f t="shared" si="965"/>
        <v>43553</v>
      </c>
      <c r="X1910" s="45">
        <f t="shared" si="976"/>
        <v>0.56353591160220995</v>
      </c>
      <c r="Y1910" s="45">
        <f t="shared" si="977"/>
        <v>1.2292893362597441</v>
      </c>
      <c r="Z1910" s="47">
        <f t="shared" si="978"/>
        <v>102.7915024233391</v>
      </c>
      <c r="AA1910" s="47">
        <f t="shared" si="979"/>
        <v>121.746483985458</v>
      </c>
      <c r="AB1910" s="45">
        <f t="shared" si="980"/>
        <v>2.5609999999999999</v>
      </c>
      <c r="AC1910" s="2" t="str">
        <f t="shared" si="966"/>
        <v>TY1</v>
      </c>
      <c r="AD1910">
        <f t="shared" si="967"/>
        <v>122.296875</v>
      </c>
      <c r="AE1910">
        <f t="shared" si="968"/>
        <v>122.5625</v>
      </c>
      <c r="AF1910" s="49">
        <f t="shared" si="995"/>
        <v>-0.265625</v>
      </c>
      <c r="AG1910" s="3">
        <f t="shared" si="981"/>
        <v>121.746483985458</v>
      </c>
      <c r="AH1910">
        <f t="shared" si="982"/>
        <v>121.23757127728661</v>
      </c>
      <c r="AI1910" s="51">
        <f t="shared" si="983"/>
        <v>0.508912708171394</v>
      </c>
      <c r="AJ1910" s="52">
        <f t="shared" si="984"/>
        <v>0.774537708171394</v>
      </c>
      <c r="AK1910" s="2">
        <v>43469</v>
      </c>
      <c r="AL1910" t="str">
        <v>9128285T</v>
      </c>
      <c r="AM1910">
        <v>-2.8957000000000002</v>
      </c>
      <c r="AN1910">
        <v>2.7263600000000001</v>
      </c>
      <c r="AO1910">
        <v>0.82050000000000001</v>
      </c>
      <c r="AP1910">
        <v>122.5625</v>
      </c>
      <c r="AQ1910">
        <f>VLOOKUP(AL1910,工作表1!$F$3:$G$1000,2,FALSE)</f>
        <v>2.625</v>
      </c>
      <c r="AR1910" t="str">
        <f>VLOOKUP(AL1910,工作表1!$F$3:$H$1000,3,FALSE)</f>
        <v>2025/12/31</v>
      </c>
      <c r="AS1910">
        <f t="shared" si="969"/>
        <v>2.4038300000000001</v>
      </c>
      <c r="AT1910">
        <f t="shared" si="970"/>
        <v>0.22116999999999987</v>
      </c>
      <c r="AU1910" s="43">
        <f t="shared" si="985"/>
        <v>43646</v>
      </c>
      <c r="AV1910" s="43">
        <f t="shared" si="971"/>
        <v>43644</v>
      </c>
      <c r="AW1910" s="45">
        <f t="shared" si="986"/>
        <v>5.0759668508287288E-2</v>
      </c>
      <c r="AX1910" s="45">
        <f t="shared" si="987"/>
        <v>1.2877459698781504</v>
      </c>
      <c r="AY1910" s="47">
        <f t="shared" si="988"/>
        <v>100.45982492403346</v>
      </c>
      <c r="AZ1910" s="47">
        <f t="shared" si="989"/>
        <v>121.23757127728661</v>
      </c>
      <c r="BA1910" s="43"/>
      <c r="BC1910" s="2">
        <v>43468</v>
      </c>
      <c r="BD1910" t="str">
        <v>912828R3</v>
      </c>
      <c r="BE1910">
        <v>4.3018000000000001</v>
      </c>
      <c r="BF1910">
        <v>2.3990100000000001</v>
      </c>
      <c r="BG1910">
        <v>0.76739999999999997</v>
      </c>
      <c r="BH1910">
        <v>123.640625</v>
      </c>
      <c r="BI1910">
        <f>VLOOKUP(BD1910,工作表1!$K$3:$L$1000,2,FALSE)</f>
        <v>1.625</v>
      </c>
      <c r="BJ1910" t="str">
        <f>VLOOKUP(BD1910,工作表1!$K$3:$M$1000,3,FALSE)</f>
        <v>2026/5/15</v>
      </c>
      <c r="BK1910">
        <f t="shared" si="972"/>
        <v>2.3929999999999998</v>
      </c>
      <c r="BL1910">
        <f t="shared" si="973"/>
        <v>-0.76799999999999979</v>
      </c>
      <c r="BM1910" s="43">
        <f t="shared" si="990"/>
        <v>43600</v>
      </c>
      <c r="BN1910" s="43">
        <f t="shared" si="974"/>
        <v>43738</v>
      </c>
      <c r="BO1910" s="45">
        <f t="shared" si="991"/>
        <v>0.22444751381215472</v>
      </c>
      <c r="BP1910" s="45">
        <f t="shared" si="992"/>
        <v>1.422050253538182</v>
      </c>
      <c r="BQ1910" s="47">
        <f t="shared" si="993"/>
        <v>94.371097164173804</v>
      </c>
      <c r="BR1910" s="47">
        <f t="shared" si="994"/>
        <v>120.95836922685862</v>
      </c>
    </row>
    <row r="1911" spans="6:70" x14ac:dyDescent="0.25">
      <c r="F1911" s="2">
        <v>43525</v>
      </c>
      <c r="G1911">
        <v>2.4115000000000002</v>
      </c>
      <c r="H1911" s="43">
        <v>43560</v>
      </c>
      <c r="I1911">
        <v>2.3942000000000001</v>
      </c>
      <c r="L1911" s="2">
        <v>43468</v>
      </c>
      <c r="M1911" t="str">
        <v>9128285J</v>
      </c>
      <c r="N1911">
        <v>-0.55630000000000002</v>
      </c>
      <c r="O1911">
        <v>2.6615700000000002</v>
      </c>
      <c r="P1911">
        <v>0.84050000000000002</v>
      </c>
      <c r="Q1911">
        <v>123.15625</v>
      </c>
      <c r="R1911">
        <f>VLOOKUP(M1911,工作表1!$A$3:$B$1000,2,FALSE)</f>
        <v>3</v>
      </c>
      <c r="S1911" t="str">
        <f>VLOOKUP(M1911,工作表1!$A$3:$C$1000,3,FALSE)</f>
        <v>2025/10/31</v>
      </c>
      <c r="T1911">
        <f t="shared" si="964"/>
        <v>2.3929999999999998</v>
      </c>
      <c r="U1911">
        <f t="shared" si="963"/>
        <v>0.60700000000000021</v>
      </c>
      <c r="V1911" s="43">
        <f t="shared" si="975"/>
        <v>43585</v>
      </c>
      <c r="W1911" s="43">
        <f t="shared" si="965"/>
        <v>43553</v>
      </c>
      <c r="X1911" s="45">
        <f t="shared" si="976"/>
        <v>0.53867403314917128</v>
      </c>
      <c r="Y1911" s="45">
        <f t="shared" si="977"/>
        <v>1.2290849920532809</v>
      </c>
      <c r="Z1911" s="47">
        <f t="shared" si="978"/>
        <v>103.54147718681807</v>
      </c>
      <c r="AA1911" s="47">
        <f t="shared" si="979"/>
        <v>122.61534542068706</v>
      </c>
      <c r="AB1911" s="45">
        <f t="shared" si="980"/>
        <v>2.4319000000000002</v>
      </c>
      <c r="AC1911" s="2" t="str">
        <f t="shared" si="966"/>
        <v>TY1</v>
      </c>
      <c r="AD1911">
        <f t="shared" si="967"/>
        <v>123.15625</v>
      </c>
      <c r="AE1911">
        <f t="shared" si="968"/>
        <v>123.421875</v>
      </c>
      <c r="AF1911" s="49">
        <f t="shared" si="995"/>
        <v>-0.265625</v>
      </c>
      <c r="AG1911" s="3">
        <f t="shared" si="981"/>
        <v>122.61534542068706</v>
      </c>
      <c r="AH1911">
        <f t="shared" si="982"/>
        <v>122.12377944414199</v>
      </c>
      <c r="AI1911" s="51">
        <f t="shared" si="983"/>
        <v>0.4915659765450755</v>
      </c>
      <c r="AJ1911" s="52">
        <f t="shared" si="984"/>
        <v>0.7571909765450755</v>
      </c>
      <c r="AK1911" s="2">
        <v>43468</v>
      </c>
      <c r="AL1911" t="str">
        <v>9128285T</v>
      </c>
      <c r="AM1911">
        <v>-0.87439999999999996</v>
      </c>
      <c r="AN1911">
        <v>2.6455099999999998</v>
      </c>
      <c r="AO1911">
        <v>0.82050000000000001</v>
      </c>
      <c r="AP1911">
        <v>123.421875</v>
      </c>
      <c r="AQ1911">
        <f>VLOOKUP(AL1911,工作表1!$F$3:$G$1000,2,FALSE)</f>
        <v>2.625</v>
      </c>
      <c r="AR1911" t="str">
        <f>VLOOKUP(AL1911,工作表1!$F$3:$H$1000,3,FALSE)</f>
        <v>2025/12/31</v>
      </c>
      <c r="AS1911">
        <f t="shared" si="969"/>
        <v>2.3929999999999998</v>
      </c>
      <c r="AT1911">
        <f t="shared" si="970"/>
        <v>0.23200000000000021</v>
      </c>
      <c r="AU1911" s="43">
        <f t="shared" si="985"/>
        <v>43646</v>
      </c>
      <c r="AV1911" s="43">
        <f t="shared" si="971"/>
        <v>43644</v>
      </c>
      <c r="AW1911" s="45">
        <f t="shared" si="986"/>
        <v>2.9005524861878452E-2</v>
      </c>
      <c r="AX1911" s="45">
        <f t="shared" si="987"/>
        <v>1.2875671686974948</v>
      </c>
      <c r="AY1911" s="47">
        <f t="shared" si="988"/>
        <v>101.20939303544057</v>
      </c>
      <c r="AZ1911" s="47">
        <f t="shared" si="989"/>
        <v>122.12377944414199</v>
      </c>
      <c r="BA1911" s="43"/>
      <c r="BC1911" s="2">
        <v>43467</v>
      </c>
      <c r="BD1911" t="str">
        <v>912828R3</v>
      </c>
      <c r="BE1911">
        <v>9.5820000000000007</v>
      </c>
      <c r="BF1911">
        <v>2.3735300000000001</v>
      </c>
      <c r="BG1911">
        <v>0.76739999999999997</v>
      </c>
      <c r="BH1911">
        <v>122.5625</v>
      </c>
      <c r="BI1911">
        <f>VLOOKUP(BD1911,工作表1!$K$3:$L$1000,2,FALSE)</f>
        <v>1.625</v>
      </c>
      <c r="BJ1911" t="str">
        <f>VLOOKUP(BD1911,工作表1!$K$3:$M$1000,3,FALSE)</f>
        <v>2026/5/15</v>
      </c>
      <c r="BK1911">
        <f t="shared" si="972"/>
        <v>2.4049999999999998</v>
      </c>
      <c r="BL1911">
        <f t="shared" si="973"/>
        <v>-0.7799999999999998</v>
      </c>
      <c r="BM1911" s="43">
        <f t="shared" si="990"/>
        <v>43600</v>
      </c>
      <c r="BN1911" s="43">
        <f t="shared" si="974"/>
        <v>43738</v>
      </c>
      <c r="BO1911" s="45">
        <f t="shared" si="991"/>
        <v>0.21995856353591159</v>
      </c>
      <c r="BP1911" s="45">
        <f t="shared" si="992"/>
        <v>1.4220133580564596</v>
      </c>
      <c r="BQ1911" s="47">
        <f t="shared" si="993"/>
        <v>93.568395465650596</v>
      </c>
      <c r="BR1911" s="47">
        <f t="shared" si="994"/>
        <v>119.9165982804862</v>
      </c>
    </row>
    <row r="1912" spans="6:70" x14ac:dyDescent="0.25">
      <c r="F1912" s="2">
        <v>43524</v>
      </c>
      <c r="G1912">
        <v>2.4089999999999998</v>
      </c>
      <c r="H1912" s="43">
        <v>43559</v>
      </c>
      <c r="I1912">
        <v>2.4087999999999998</v>
      </c>
      <c r="L1912" s="2">
        <v>43467</v>
      </c>
      <c r="M1912" t="str">
        <v>9128285C</v>
      </c>
      <c r="N1912">
        <v>1.1382000000000001</v>
      </c>
      <c r="O1912">
        <v>2.6555</v>
      </c>
      <c r="P1912">
        <v>0.84050000000000002</v>
      </c>
      <c r="Q1912">
        <v>122.1875</v>
      </c>
      <c r="R1912">
        <f>VLOOKUP(M1912,工作表1!$A$3:$B$1000,2,FALSE)</f>
        <v>3</v>
      </c>
      <c r="S1912" t="str">
        <f>VLOOKUP(M1912,工作表1!$A$3:$C$1000,3,FALSE)</f>
        <v>2025/9/30</v>
      </c>
      <c r="T1912">
        <f t="shared" si="964"/>
        <v>2.4049999999999998</v>
      </c>
      <c r="U1912">
        <f t="shared" si="963"/>
        <v>0.5950000000000002</v>
      </c>
      <c r="V1912" s="43">
        <f t="shared" si="975"/>
        <v>43555</v>
      </c>
      <c r="W1912" s="43">
        <f t="shared" si="965"/>
        <v>43553</v>
      </c>
      <c r="X1912" s="45">
        <f t="shared" si="976"/>
        <v>0.78729281767955794</v>
      </c>
      <c r="Y1912" s="45">
        <f t="shared" si="977"/>
        <v>1.4859229546658592</v>
      </c>
      <c r="Z1912" s="47">
        <f t="shared" si="978"/>
        <v>102.7253006400536</v>
      </c>
      <c r="AA1912" s="47">
        <f t="shared" si="979"/>
        <v>121.64081057338889</v>
      </c>
      <c r="AB1912" s="45">
        <f t="shared" si="980"/>
        <v>2.5196000000000001</v>
      </c>
      <c r="AC1912" s="2" t="str">
        <f t="shared" si="966"/>
        <v>TY1</v>
      </c>
      <c r="AD1912">
        <f t="shared" si="967"/>
        <v>122.1875</v>
      </c>
      <c r="AE1912">
        <f t="shared" si="968"/>
        <v>122.34375</v>
      </c>
      <c r="AF1912" s="49">
        <f t="shared" si="995"/>
        <v>-0.15625</v>
      </c>
      <c r="AG1912" s="3">
        <f t="shared" si="981"/>
        <v>121.64081057338889</v>
      </c>
      <c r="AH1912">
        <f t="shared" si="982"/>
        <v>121.10675627821325</v>
      </c>
      <c r="AI1912" s="51">
        <f t="shared" si="983"/>
        <v>0.53405429517563618</v>
      </c>
      <c r="AJ1912" s="52">
        <f t="shared" si="984"/>
        <v>0.69030429517563618</v>
      </c>
      <c r="AK1912" s="2">
        <v>43467</v>
      </c>
      <c r="AL1912" t="str">
        <v>9128285T</v>
      </c>
      <c r="AM1912">
        <v>3.9106999999999998</v>
      </c>
      <c r="AN1912">
        <v>2.5520900000000002</v>
      </c>
      <c r="AO1912">
        <v>0.82050000000000001</v>
      </c>
      <c r="AP1912">
        <v>122.34375</v>
      </c>
      <c r="AQ1912">
        <f>VLOOKUP(AL1912,工作表1!$F$3:$G$1000,2,FALSE)</f>
        <v>2.625</v>
      </c>
      <c r="AR1912" t="str">
        <f>VLOOKUP(AL1912,工作表1!$F$3:$H$1000,3,FALSE)</f>
        <v>2025/12/31</v>
      </c>
      <c r="AS1912">
        <f t="shared" si="969"/>
        <v>2.4049999999999998</v>
      </c>
      <c r="AT1912">
        <f t="shared" si="970"/>
        <v>0.2200000000000002</v>
      </c>
      <c r="AU1912" s="43">
        <f t="shared" si="985"/>
        <v>43646</v>
      </c>
      <c r="AV1912" s="43">
        <f t="shared" si="971"/>
        <v>43644</v>
      </c>
      <c r="AW1912" s="45">
        <f t="shared" si="986"/>
        <v>2.175414364640884E-2</v>
      </c>
      <c r="AX1912" s="45">
        <f t="shared" si="987"/>
        <v>1.2875075683039432</v>
      </c>
      <c r="AY1912" s="47">
        <f t="shared" si="988"/>
        <v>100.37481218685237</v>
      </c>
      <c r="AZ1912" s="47">
        <f t="shared" si="989"/>
        <v>121.10675627821325</v>
      </c>
      <c r="BA1912" s="43"/>
      <c r="BC1912" s="2">
        <v>43465</v>
      </c>
      <c r="BD1912" t="str">
        <v>912828R3</v>
      </c>
      <c r="BE1912">
        <v>3.1332</v>
      </c>
      <c r="BF1912">
        <v>2.4154800000000001</v>
      </c>
      <c r="BG1912">
        <v>0.76739999999999997</v>
      </c>
      <c r="BH1912">
        <v>122.375</v>
      </c>
      <c r="BI1912">
        <f>VLOOKUP(BD1912,工作表1!$K$3:$L$1000,2,FALSE)</f>
        <v>1.625</v>
      </c>
      <c r="BJ1912" t="str">
        <f>VLOOKUP(BD1912,工作表1!$K$3:$M$1000,3,FALSE)</f>
        <v>2026/5/15</v>
      </c>
      <c r="BK1912">
        <f t="shared" si="972"/>
        <v>2.407</v>
      </c>
      <c r="BL1912">
        <f t="shared" si="973"/>
        <v>-0.78200000000000003</v>
      </c>
      <c r="BM1912" s="43">
        <f t="shared" si="990"/>
        <v>43600</v>
      </c>
      <c r="BN1912" s="43">
        <f t="shared" si="974"/>
        <v>43738</v>
      </c>
      <c r="BO1912" s="45">
        <f t="shared" si="991"/>
        <v>0.21546961325966851</v>
      </c>
      <c r="BP1912" s="45">
        <f t="shared" si="992"/>
        <v>1.4219764625747369</v>
      </c>
      <c r="BQ1912" s="47">
        <f t="shared" si="993"/>
        <v>93.383747892083221</v>
      </c>
      <c r="BR1912" s="47">
        <f t="shared" si="994"/>
        <v>119.67049193385932</v>
      </c>
    </row>
    <row r="1913" spans="6:70" x14ac:dyDescent="0.25">
      <c r="F1913" s="2">
        <v>43523</v>
      </c>
      <c r="G1913">
        <v>2.4079999999999999</v>
      </c>
      <c r="H1913" s="43">
        <v>43558</v>
      </c>
      <c r="I1913">
        <v>2.4209999999999998</v>
      </c>
      <c r="L1913" s="2">
        <v>43465</v>
      </c>
      <c r="M1913" t="str">
        <v>9128285J</v>
      </c>
      <c r="N1913">
        <v>-0.89419999999999999</v>
      </c>
      <c r="O1913">
        <v>2.6684299999999999</v>
      </c>
      <c r="P1913">
        <v>0.84050000000000002</v>
      </c>
      <c r="Q1913">
        <v>122.015625</v>
      </c>
      <c r="R1913">
        <f>VLOOKUP(M1913,工作表1!$A$3:$B$1000,2,FALSE)</f>
        <v>3</v>
      </c>
      <c r="S1913" t="str">
        <f>VLOOKUP(M1913,工作表1!$A$3:$C$1000,3,FALSE)</f>
        <v>2025/10/31</v>
      </c>
      <c r="T1913">
        <f t="shared" si="964"/>
        <v>2.407</v>
      </c>
      <c r="U1913">
        <f t="shared" si="963"/>
        <v>0.59299999999999997</v>
      </c>
      <c r="V1913" s="43">
        <f t="shared" si="975"/>
        <v>43585</v>
      </c>
      <c r="W1913" s="43">
        <f t="shared" si="965"/>
        <v>43553</v>
      </c>
      <c r="X1913" s="45">
        <f t="shared" si="976"/>
        <v>0.5220994475138121</v>
      </c>
      <c r="Y1913" s="45">
        <f t="shared" si="977"/>
        <v>1.2289487625823052</v>
      </c>
      <c r="Z1913" s="47">
        <f t="shared" si="978"/>
        <v>102.56563494201264</v>
      </c>
      <c r="AA1913" s="47">
        <f t="shared" si="979"/>
        <v>121.44460841675254</v>
      </c>
      <c r="AB1913" s="45">
        <f t="shared" si="980"/>
        <v>2.5857000000000001</v>
      </c>
      <c r="AC1913" s="2" t="str">
        <f t="shared" si="966"/>
        <v>TY2</v>
      </c>
      <c r="AD1913">
        <f t="shared" si="967"/>
        <v>122.15625</v>
      </c>
      <c r="AE1913">
        <f t="shared" si="968"/>
        <v>121.984375</v>
      </c>
      <c r="AF1913" s="49">
        <f t="shared" si="995"/>
        <v>0.171875</v>
      </c>
      <c r="AG1913" s="3">
        <f t="shared" si="981"/>
        <v>120.8932036093086</v>
      </c>
      <c r="AH1913">
        <f t="shared" si="982"/>
        <v>119.17408754454057</v>
      </c>
      <c r="AI1913" s="51">
        <f t="shared" si="983"/>
        <v>1.7191160647680306</v>
      </c>
      <c r="AJ1913" s="52">
        <f t="shared" si="984"/>
        <v>1.5472410647680306</v>
      </c>
      <c r="AK1913" s="2">
        <v>43465</v>
      </c>
      <c r="AL1913" t="str">
        <v>9128285T</v>
      </c>
      <c r="AM1913">
        <v>-0.1027</v>
      </c>
      <c r="AN1913">
        <v>2.5615100000000002</v>
      </c>
      <c r="AO1913">
        <v>0.82050000000000001</v>
      </c>
      <c r="AP1913">
        <v>122.15625</v>
      </c>
      <c r="AQ1913">
        <f>VLOOKUP(AL1913,工作表1!$F$3:$G$1000,2,FALSE)</f>
        <v>2.625</v>
      </c>
      <c r="AR1913" t="str">
        <f>VLOOKUP(AL1913,工作表1!$F$3:$H$1000,3,FALSE)</f>
        <v>2025/12/31</v>
      </c>
      <c r="AS1913">
        <f t="shared" si="969"/>
        <v>2.407</v>
      </c>
      <c r="AT1913">
        <f t="shared" si="970"/>
        <v>0.21799999999999997</v>
      </c>
      <c r="AU1913" s="43">
        <f t="shared" si="985"/>
        <v>43646</v>
      </c>
      <c r="AV1913" s="43">
        <f t="shared" si="971"/>
        <v>43644</v>
      </c>
      <c r="AW1913" s="45">
        <f t="shared" si="986"/>
        <v>1.4502762430939226E-2</v>
      </c>
      <c r="AX1913" s="45">
        <f t="shared" si="987"/>
        <v>1.2874479679103914</v>
      </c>
      <c r="AY1913" s="47">
        <f t="shared" si="988"/>
        <v>100.20432888107241</v>
      </c>
      <c r="AZ1913" s="47">
        <f t="shared" si="989"/>
        <v>120.8932036093086</v>
      </c>
      <c r="BA1913" s="43"/>
      <c r="BC1913" s="2">
        <v>43462</v>
      </c>
      <c r="BD1913" t="str">
        <v>912828R3</v>
      </c>
      <c r="BE1913">
        <v>0.57999999999999996</v>
      </c>
      <c r="BF1913">
        <v>2.5272600000000001</v>
      </c>
      <c r="BG1913">
        <v>0.76739999999999997</v>
      </c>
      <c r="BH1913">
        <v>121.984375</v>
      </c>
      <c r="BI1913">
        <f>VLOOKUP(BD1913,工作表1!$K$3:$L$1000,2,FALSE)</f>
        <v>1.625</v>
      </c>
      <c r="BJ1913" t="str">
        <f>VLOOKUP(BD1913,工作表1!$K$3:$M$1000,3,FALSE)</f>
        <v>2026/5/15</v>
      </c>
      <c r="BK1913">
        <f t="shared" si="972"/>
        <v>2.4079999999999999</v>
      </c>
      <c r="BL1913">
        <f t="shared" si="973"/>
        <v>-0.78299999999999992</v>
      </c>
      <c r="BM1913" s="43">
        <f t="shared" si="990"/>
        <v>43600</v>
      </c>
      <c r="BN1913" s="43">
        <f t="shared" si="974"/>
        <v>43738</v>
      </c>
      <c r="BO1913" s="45">
        <f t="shared" si="991"/>
        <v>0.20649171270718233</v>
      </c>
      <c r="BP1913" s="45">
        <f t="shared" si="992"/>
        <v>1.4219026716112919</v>
      </c>
      <c r="BQ1913" s="47">
        <f t="shared" si="993"/>
        <v>93.013477704054864</v>
      </c>
      <c r="BR1913" s="47">
        <f t="shared" si="994"/>
        <v>119.17408754454057</v>
      </c>
    </row>
    <row r="1914" spans="6:70" x14ac:dyDescent="0.25">
      <c r="F1914" s="2">
        <v>43522</v>
      </c>
      <c r="G1914">
        <v>2.4089999999999998</v>
      </c>
      <c r="H1914" s="43">
        <v>43557</v>
      </c>
      <c r="I1914">
        <v>2.3744000000000001</v>
      </c>
      <c r="L1914" s="2">
        <v>43462</v>
      </c>
      <c r="M1914" t="str">
        <v>9128285J</v>
      </c>
      <c r="N1914">
        <v>-2.0426000000000002</v>
      </c>
      <c r="O1914">
        <v>2.8071299999999999</v>
      </c>
      <c r="P1914">
        <v>0.84050000000000002</v>
      </c>
      <c r="Q1914">
        <v>121.625</v>
      </c>
      <c r="R1914">
        <f>VLOOKUP(M1914,工作表1!$A$3:$B$1000,2,FALSE)</f>
        <v>3</v>
      </c>
      <c r="S1914" t="str">
        <f>VLOOKUP(M1914,工作表1!$A$3:$C$1000,3,FALSE)</f>
        <v>2025/10/31</v>
      </c>
      <c r="T1914">
        <f t="shared" si="964"/>
        <v>2.4079999999999999</v>
      </c>
      <c r="U1914">
        <f t="shared" si="963"/>
        <v>0.59200000000000008</v>
      </c>
      <c r="V1914" s="43">
        <f t="shared" si="975"/>
        <v>43585</v>
      </c>
      <c r="W1914" s="43">
        <f t="shared" si="965"/>
        <v>43553</v>
      </c>
      <c r="X1914" s="45">
        <f t="shared" si="976"/>
        <v>0.50552486187845314</v>
      </c>
      <c r="Y1914" s="45">
        <f t="shared" si="977"/>
        <v>1.2288125331113298</v>
      </c>
      <c r="Z1914" s="47">
        <f t="shared" si="978"/>
        <v>102.21222596708358</v>
      </c>
      <c r="AA1914" s="47">
        <f t="shared" si="979"/>
        <v>121.01082685321562</v>
      </c>
      <c r="AB1914" s="45">
        <f t="shared" si="980"/>
        <v>2.6274999999999999</v>
      </c>
      <c r="AC1914" s="2" t="str">
        <f t="shared" si="966"/>
        <v>TY2</v>
      </c>
      <c r="AD1914">
        <f t="shared" si="967"/>
        <v>121.765625</v>
      </c>
      <c r="AE1914">
        <f t="shared" si="968"/>
        <v>121.859375</v>
      </c>
      <c r="AF1914" s="49">
        <f t="shared" si="995"/>
        <v>-9.375E-2</v>
      </c>
      <c r="AG1914" s="3">
        <f t="shared" si="981"/>
        <v>120.42991827505377</v>
      </c>
      <c r="AH1914">
        <f t="shared" si="982"/>
        <v>119.08429086395475</v>
      </c>
      <c r="AI1914" s="51">
        <f t="shared" si="983"/>
        <v>1.3456274110990165</v>
      </c>
      <c r="AJ1914" s="52">
        <f t="shared" si="984"/>
        <v>1.4393774110990165</v>
      </c>
      <c r="AK1914" s="2">
        <v>43462</v>
      </c>
      <c r="AL1914" t="str">
        <v>9128285T</v>
      </c>
      <c r="AM1914">
        <v>-2.0432000000000001</v>
      </c>
      <c r="AN1914">
        <v>2.6815799999999999</v>
      </c>
      <c r="AO1914">
        <v>0.82050000000000001</v>
      </c>
      <c r="AP1914">
        <v>121.765625</v>
      </c>
      <c r="AQ1914">
        <f>VLOOKUP(AL1914,工作表1!$F$3:$G$1000,2,FALSE)</f>
        <v>2.625</v>
      </c>
      <c r="AR1914" t="str">
        <f>VLOOKUP(AL1914,工作表1!$F$3:$H$1000,3,FALSE)</f>
        <v>2025/12/31</v>
      </c>
      <c r="AS1914">
        <f t="shared" si="969"/>
        <v>2.4079999999999999</v>
      </c>
      <c r="AT1914">
        <f t="shared" si="970"/>
        <v>0.21700000000000008</v>
      </c>
      <c r="AU1914" s="43">
        <f t="shared" si="985"/>
        <v>43646</v>
      </c>
      <c r="AV1914" s="43">
        <f t="shared" si="971"/>
        <v>43644</v>
      </c>
      <c r="AW1914" s="45">
        <f t="shared" si="986"/>
        <v>0</v>
      </c>
      <c r="AX1914" s="45">
        <f t="shared" si="987"/>
        <v>1.2873287671232876</v>
      </c>
      <c r="AY1914" s="47">
        <f t="shared" si="988"/>
        <v>99.835134915762296</v>
      </c>
      <c r="AZ1914" s="47">
        <f t="shared" si="989"/>
        <v>120.42991827505377</v>
      </c>
      <c r="BA1914" s="43"/>
      <c r="BC1914" s="2">
        <v>43461</v>
      </c>
      <c r="BD1914" t="str">
        <v>912828R3</v>
      </c>
      <c r="BE1914">
        <v>1.3508</v>
      </c>
      <c r="BF1914">
        <v>2.4736500000000001</v>
      </c>
      <c r="BG1914">
        <v>0.76739999999999997</v>
      </c>
      <c r="BH1914">
        <v>121.859375</v>
      </c>
      <c r="BI1914">
        <f>VLOOKUP(BD1914,工作表1!$K$3:$L$1000,2,FALSE)</f>
        <v>1.625</v>
      </c>
      <c r="BJ1914" t="str">
        <f>VLOOKUP(BD1914,工作表1!$K$3:$M$1000,3,FALSE)</f>
        <v>2026/5/15</v>
      </c>
      <c r="BK1914">
        <f t="shared" si="972"/>
        <v>2.4047999999999998</v>
      </c>
      <c r="BL1914">
        <f t="shared" si="973"/>
        <v>-0.77979999999999983</v>
      </c>
      <c r="BM1914" s="43">
        <f t="shared" si="990"/>
        <v>43600</v>
      </c>
      <c r="BN1914" s="43">
        <f t="shared" si="974"/>
        <v>43738</v>
      </c>
      <c r="BO1914" s="45">
        <f t="shared" si="991"/>
        <v>0.19302486187845305</v>
      </c>
      <c r="BP1914" s="45">
        <f t="shared" si="992"/>
        <v>1.4217919851661243</v>
      </c>
      <c r="BQ1914" s="47">
        <f t="shared" si="993"/>
        <v>92.964156041875583</v>
      </c>
      <c r="BR1914" s="47">
        <f t="shared" si="994"/>
        <v>119.08429086395475</v>
      </c>
    </row>
    <row r="1915" spans="6:70" x14ac:dyDescent="0.25">
      <c r="F1915" s="2">
        <v>43521</v>
      </c>
      <c r="G1915">
        <v>2.4084699999999999</v>
      </c>
      <c r="H1915" s="43">
        <v>43556</v>
      </c>
      <c r="I1915">
        <v>2.4037000000000002</v>
      </c>
      <c r="L1915" s="2">
        <v>43461</v>
      </c>
      <c r="M1915" t="str">
        <v>9128285C</v>
      </c>
      <c r="N1915">
        <v>-2.1206</v>
      </c>
      <c r="O1915">
        <v>2.78776</v>
      </c>
      <c r="P1915">
        <v>0.84050000000000002</v>
      </c>
      <c r="Q1915">
        <v>121.53125</v>
      </c>
      <c r="R1915">
        <f>VLOOKUP(M1915,工作表1!$A$3:$B$1000,2,FALSE)</f>
        <v>3</v>
      </c>
      <c r="S1915" t="str">
        <f>VLOOKUP(M1915,工作表1!$A$3:$C$1000,3,FALSE)</f>
        <v>2025/9/30</v>
      </c>
      <c r="T1915">
        <f t="shared" si="964"/>
        <v>2.4047999999999998</v>
      </c>
      <c r="U1915">
        <f t="shared" si="963"/>
        <v>0.59520000000000017</v>
      </c>
      <c r="V1915" s="43">
        <f t="shared" si="975"/>
        <v>43555</v>
      </c>
      <c r="W1915" s="43">
        <f t="shared" si="965"/>
        <v>43553</v>
      </c>
      <c r="X1915" s="45">
        <f t="shared" si="976"/>
        <v>0.73756906077348072</v>
      </c>
      <c r="Y1915" s="45">
        <f t="shared" si="977"/>
        <v>1.4855142662529328</v>
      </c>
      <c r="Z1915" s="47">
        <f t="shared" si="978"/>
        <v>102.15396549418787</v>
      </c>
      <c r="AA1915" s="47">
        <f t="shared" si="979"/>
        <v>120.92016136963018</v>
      </c>
      <c r="AB1915" s="45">
        <f t="shared" si="980"/>
        <v>2.6758000000000002</v>
      </c>
      <c r="AC1915" s="2" t="str">
        <f t="shared" si="966"/>
        <v>TY2</v>
      </c>
      <c r="AD1915">
        <f t="shared" si="967"/>
        <v>121.640625</v>
      </c>
      <c r="AE1915">
        <f t="shared" si="968"/>
        <v>121.328125</v>
      </c>
      <c r="AF1915" s="49">
        <f t="shared" si="995"/>
        <v>0.3125</v>
      </c>
      <c r="AG1915" s="3">
        <f t="shared" si="981"/>
        <v>120.07088918593156</v>
      </c>
      <c r="AH1915">
        <f t="shared" si="982"/>
        <v>118.51982672871219</v>
      </c>
      <c r="AI1915" s="51">
        <f t="shared" si="983"/>
        <v>1.5510624572193734</v>
      </c>
      <c r="AJ1915" s="52">
        <f t="shared" si="984"/>
        <v>1.2385624572193734</v>
      </c>
      <c r="AK1915" s="2">
        <v>43461</v>
      </c>
      <c r="AL1915" t="str">
        <v>912828P4</v>
      </c>
      <c r="AM1915">
        <v>7.5613999999999999</v>
      </c>
      <c r="AN1915">
        <v>2.0315300000000001</v>
      </c>
      <c r="AO1915">
        <v>0.76739999999999997</v>
      </c>
      <c r="AP1915">
        <v>121.640625</v>
      </c>
      <c r="AQ1915">
        <f>VLOOKUP(AL1915,工作表1!$F$3:$G$1000,2,FALSE)</f>
        <v>1.625</v>
      </c>
      <c r="AR1915" t="str">
        <f>VLOOKUP(AL1915,工作表1!$F$3:$H$1000,3,FALSE)</f>
        <v>2026/2/15</v>
      </c>
      <c r="AS1915">
        <f t="shared" si="969"/>
        <v>2.4047999999999998</v>
      </c>
      <c r="AT1915">
        <f t="shared" si="970"/>
        <v>-0.77979999999999983</v>
      </c>
      <c r="AU1915" s="43">
        <f t="shared" si="985"/>
        <v>43511</v>
      </c>
      <c r="AV1915" s="43">
        <f t="shared" si="971"/>
        <v>43644</v>
      </c>
      <c r="AW1915" s="45">
        <f t="shared" si="986"/>
        <v>0.59612771739130443</v>
      </c>
      <c r="AX1915" s="45">
        <f t="shared" si="987"/>
        <v>1.4064016899940441</v>
      </c>
      <c r="AY1915" s="47">
        <f t="shared" si="988"/>
        <v>93.183540087311272</v>
      </c>
      <c r="AZ1915" s="47">
        <f t="shared" si="989"/>
        <v>120.07088918593156</v>
      </c>
      <c r="BA1915" s="43"/>
      <c r="BC1915" s="2">
        <v>43460</v>
      </c>
      <c r="BD1915" t="str">
        <v>912828R3</v>
      </c>
      <c r="BE1915">
        <v>0.65239999999999998</v>
      </c>
      <c r="BF1915">
        <v>2.50231</v>
      </c>
      <c r="BG1915">
        <v>0.76739999999999997</v>
      </c>
      <c r="BH1915">
        <v>121.328125</v>
      </c>
      <c r="BI1915">
        <f>VLOOKUP(BD1915,工作表1!$K$3:$L$1000,2,FALSE)</f>
        <v>1.625</v>
      </c>
      <c r="BJ1915" t="str">
        <f>VLOOKUP(BD1915,工作表1!$K$3:$M$1000,3,FALSE)</f>
        <v>2026/5/15</v>
      </c>
      <c r="BK1915">
        <f t="shared" si="972"/>
        <v>2.4060000000000001</v>
      </c>
      <c r="BL1915">
        <f t="shared" si="973"/>
        <v>-0.78100000000000014</v>
      </c>
      <c r="BM1915" s="43">
        <f t="shared" si="990"/>
        <v>43600</v>
      </c>
      <c r="BN1915" s="43">
        <f t="shared" si="974"/>
        <v>43738</v>
      </c>
      <c r="BO1915" s="45">
        <f t="shared" si="991"/>
        <v>0.18853591160220995</v>
      </c>
      <c r="BP1915" s="45">
        <f t="shared" si="992"/>
        <v>1.4217550896844018</v>
      </c>
      <c r="BQ1915" s="47">
        <f t="shared" si="993"/>
        <v>92.535783479102321</v>
      </c>
      <c r="BR1915" s="47">
        <f t="shared" si="994"/>
        <v>118.51982672871219</v>
      </c>
    </row>
    <row r="1916" spans="6:70" x14ac:dyDescent="0.25">
      <c r="F1916" s="2">
        <v>43518</v>
      </c>
      <c r="G1916">
        <v>2.40652</v>
      </c>
      <c r="H1916" s="43">
        <v>43553</v>
      </c>
      <c r="I1916">
        <v>2.3132000000000001</v>
      </c>
      <c r="L1916" s="2">
        <v>43460</v>
      </c>
      <c r="M1916" t="str">
        <v>9128285J</v>
      </c>
      <c r="N1916">
        <v>-2.4977</v>
      </c>
      <c r="O1916">
        <v>2.82978</v>
      </c>
      <c r="P1916">
        <v>0.84050000000000002</v>
      </c>
      <c r="Q1916">
        <v>121.03125</v>
      </c>
      <c r="R1916">
        <f>VLOOKUP(M1916,工作表1!$A$3:$B$1000,2,FALSE)</f>
        <v>3</v>
      </c>
      <c r="S1916" t="str">
        <f>VLOOKUP(M1916,工作表1!$A$3:$C$1000,3,FALSE)</f>
        <v>2025/10/31</v>
      </c>
      <c r="T1916">
        <f t="shared" si="964"/>
        <v>2.4060000000000001</v>
      </c>
      <c r="U1916">
        <f t="shared" si="963"/>
        <v>0.59399999999999986</v>
      </c>
      <c r="V1916" s="43">
        <f t="shared" si="975"/>
        <v>43585</v>
      </c>
      <c r="W1916" s="43">
        <f t="shared" si="965"/>
        <v>43553</v>
      </c>
      <c r="X1916" s="45">
        <f t="shared" si="976"/>
        <v>0.47237569060773477</v>
      </c>
      <c r="Y1916" s="45">
        <f t="shared" si="977"/>
        <v>1.2285400741693786</v>
      </c>
      <c r="Z1916" s="47">
        <f t="shared" si="978"/>
        <v>101.71981239880863</v>
      </c>
      <c r="AA1916" s="47">
        <f t="shared" si="979"/>
        <v>120.39717864903794</v>
      </c>
      <c r="AB1916" s="45">
        <f t="shared" si="980"/>
        <v>2.7328000000000001</v>
      </c>
      <c r="AC1916" s="2" t="str">
        <f t="shared" si="966"/>
        <v>TY2</v>
      </c>
      <c r="AD1916">
        <f t="shared" si="967"/>
        <v>121.109375</v>
      </c>
      <c r="AE1916">
        <f t="shared" si="968"/>
        <v>121.484375</v>
      </c>
      <c r="AF1916" s="49">
        <f t="shared" si="995"/>
        <v>-0.375</v>
      </c>
      <c r="AG1916" s="3">
        <f t="shared" si="981"/>
        <v>119.52804954010433</v>
      </c>
      <c r="AH1916">
        <f t="shared" si="982"/>
        <v>118.9857104607101</v>
      </c>
      <c r="AI1916" s="51">
        <f t="shared" si="983"/>
        <v>0.54233907939423887</v>
      </c>
      <c r="AJ1916" s="52">
        <f t="shared" si="984"/>
        <v>0.91733907939423887</v>
      </c>
      <c r="AK1916" s="2">
        <v>43460</v>
      </c>
      <c r="AL1916" t="str">
        <v>912828P4</v>
      </c>
      <c r="AM1916">
        <v>7.4764999999999997</v>
      </c>
      <c r="AN1916">
        <v>2.0357099999999999</v>
      </c>
      <c r="AO1916">
        <v>0.76739999999999997</v>
      </c>
      <c r="AP1916">
        <v>121.109375</v>
      </c>
      <c r="AQ1916">
        <f>VLOOKUP(AL1916,工作表1!$F$3:$G$1000,2,FALSE)</f>
        <v>1.625</v>
      </c>
      <c r="AR1916" t="str">
        <f>VLOOKUP(AL1916,工作表1!$F$3:$H$1000,3,FALSE)</f>
        <v>2026/2/15</v>
      </c>
      <c r="AS1916">
        <f t="shared" si="969"/>
        <v>2.4060000000000001</v>
      </c>
      <c r="AT1916">
        <f t="shared" si="970"/>
        <v>-0.78100000000000014</v>
      </c>
      <c r="AU1916" s="43">
        <f t="shared" si="985"/>
        <v>43511</v>
      </c>
      <c r="AV1916" s="43">
        <f t="shared" si="971"/>
        <v>43644</v>
      </c>
      <c r="AW1916" s="45">
        <f t="shared" si="986"/>
        <v>0.59171195652173914</v>
      </c>
      <c r="AX1916" s="45">
        <f t="shared" si="987"/>
        <v>1.4064379839189995</v>
      </c>
      <c r="AY1916" s="47">
        <f t="shared" si="988"/>
        <v>92.772075491048668</v>
      </c>
      <c r="AZ1916" s="47">
        <f t="shared" si="989"/>
        <v>119.52804954010433</v>
      </c>
      <c r="BA1916" s="43"/>
      <c r="BC1916" s="2">
        <v>43458</v>
      </c>
      <c r="BD1916" t="str">
        <v>912828R3</v>
      </c>
      <c r="BE1916">
        <v>9.1109000000000009</v>
      </c>
      <c r="BF1916">
        <v>2.1333500000000001</v>
      </c>
      <c r="BG1916">
        <v>0.76739999999999997</v>
      </c>
      <c r="BH1916">
        <v>121.484375</v>
      </c>
      <c r="BI1916">
        <f>VLOOKUP(BD1916,工作表1!$K$3:$L$1000,2,FALSE)</f>
        <v>1.625</v>
      </c>
      <c r="BJ1916" t="str">
        <f>VLOOKUP(BD1916,工作表1!$K$3:$M$1000,3,FALSE)</f>
        <v>2026/5/15</v>
      </c>
      <c r="BK1916">
        <f t="shared" si="972"/>
        <v>2.4</v>
      </c>
      <c r="BL1916">
        <f t="shared" si="973"/>
        <v>-0.77499999999999991</v>
      </c>
      <c r="BM1916" s="43">
        <f t="shared" si="990"/>
        <v>43600</v>
      </c>
      <c r="BN1916" s="43">
        <f t="shared" si="974"/>
        <v>43738</v>
      </c>
      <c r="BO1916" s="45">
        <f t="shared" si="991"/>
        <v>0.18404696132596685</v>
      </c>
      <c r="BP1916" s="45">
        <f t="shared" si="992"/>
        <v>1.4217181942026791</v>
      </c>
      <c r="BQ1916" s="47">
        <f t="shared" si="993"/>
        <v>92.90365320298271</v>
      </c>
      <c r="BR1916" s="47">
        <f t="shared" si="994"/>
        <v>118.9857104607101</v>
      </c>
    </row>
    <row r="1917" spans="6:70" x14ac:dyDescent="0.25">
      <c r="F1917" s="2">
        <v>43517</v>
      </c>
      <c r="G1917">
        <v>2.4075000000000002</v>
      </c>
      <c r="H1917" s="43">
        <v>43552</v>
      </c>
      <c r="I1917">
        <v>2.2986</v>
      </c>
      <c r="L1917" s="2">
        <v>43458</v>
      </c>
      <c r="M1917" t="str">
        <v>9128285C</v>
      </c>
      <c r="N1917">
        <v>-1.8644000000000001</v>
      </c>
      <c r="O1917">
        <v>2.7504</v>
      </c>
      <c r="P1917">
        <v>0.84050000000000002</v>
      </c>
      <c r="Q1917">
        <v>121.40625</v>
      </c>
      <c r="R1917">
        <f>VLOOKUP(M1917,工作表1!$A$3:$B$1000,2,FALSE)</f>
        <v>3</v>
      </c>
      <c r="S1917" t="str">
        <f>VLOOKUP(M1917,工作表1!$A$3:$C$1000,3,FALSE)</f>
        <v>2025/9/30</v>
      </c>
      <c r="T1917">
        <f t="shared" si="964"/>
        <v>2.4</v>
      </c>
      <c r="U1917">
        <f t="shared" si="963"/>
        <v>0.60000000000000009</v>
      </c>
      <c r="V1917" s="43">
        <f t="shared" si="975"/>
        <v>43555</v>
      </c>
      <c r="W1917" s="43">
        <f t="shared" si="965"/>
        <v>43553</v>
      </c>
      <c r="X1917" s="45">
        <f t="shared" si="976"/>
        <v>0.72099447513812154</v>
      </c>
      <c r="Y1917" s="45">
        <f t="shared" si="977"/>
        <v>1.4853780367819573</v>
      </c>
      <c r="Z1917" s="47">
        <f t="shared" si="978"/>
        <v>102.03696727542503</v>
      </c>
      <c r="AA1917" s="47">
        <f t="shared" si="979"/>
        <v>120.76587307141097</v>
      </c>
      <c r="AB1917" s="45">
        <f t="shared" si="980"/>
        <v>2.6562000000000001</v>
      </c>
      <c r="AC1917" s="2" t="str">
        <f t="shared" si="966"/>
        <v>TY2</v>
      </c>
      <c r="AD1917">
        <f t="shared" si="967"/>
        <v>121.484375</v>
      </c>
      <c r="AE1917">
        <f t="shared" si="968"/>
        <v>121.09375</v>
      </c>
      <c r="AF1917" s="49">
        <f t="shared" si="995"/>
        <v>0.390625</v>
      </c>
      <c r="AG1917" s="3">
        <f t="shared" si="981"/>
        <v>119.95344883464251</v>
      </c>
      <c r="AH1917">
        <f t="shared" si="982"/>
        <v>118.59805870962852</v>
      </c>
      <c r="AI1917" s="51">
        <f t="shared" si="983"/>
        <v>1.3553901250139972</v>
      </c>
      <c r="AJ1917" s="52">
        <f t="shared" si="984"/>
        <v>0.96476512501399725</v>
      </c>
      <c r="AK1917" s="2">
        <v>43458</v>
      </c>
      <c r="AL1917" t="str">
        <v>912828P4</v>
      </c>
      <c r="AM1917">
        <v>9.4770000000000003</v>
      </c>
      <c r="AN1917">
        <v>1.90889</v>
      </c>
      <c r="AO1917">
        <v>0.76739999999999997</v>
      </c>
      <c r="AP1917">
        <v>121.484375</v>
      </c>
      <c r="AQ1917">
        <f>VLOOKUP(AL1917,工作表1!$F$3:$G$1000,2,FALSE)</f>
        <v>1.625</v>
      </c>
      <c r="AR1917" t="str">
        <f>VLOOKUP(AL1917,工作表1!$F$3:$H$1000,3,FALSE)</f>
        <v>2026/2/15</v>
      </c>
      <c r="AS1917">
        <f t="shared" si="969"/>
        <v>2.4</v>
      </c>
      <c r="AT1917">
        <f t="shared" si="970"/>
        <v>-0.77499999999999991</v>
      </c>
      <c r="AU1917" s="43">
        <f t="shared" si="985"/>
        <v>43511</v>
      </c>
      <c r="AV1917" s="43">
        <f t="shared" si="971"/>
        <v>43644</v>
      </c>
      <c r="AW1917" s="45">
        <f t="shared" si="986"/>
        <v>0.58729619565217395</v>
      </c>
      <c r="AX1917" s="45">
        <f t="shared" si="987"/>
        <v>1.4064742778439547</v>
      </c>
      <c r="AY1917" s="47">
        <f t="shared" si="988"/>
        <v>93.107310790955793</v>
      </c>
      <c r="AZ1917" s="47">
        <f t="shared" si="989"/>
        <v>119.95344883464251</v>
      </c>
      <c r="BA1917" s="43"/>
      <c r="BC1917" s="2">
        <v>43455</v>
      </c>
      <c r="BD1917" t="str">
        <v>912828R3</v>
      </c>
      <c r="BE1917">
        <v>9.1419999999999995</v>
      </c>
      <c r="BF1917">
        <v>2.13354</v>
      </c>
      <c r="BG1917">
        <v>0.76739999999999997</v>
      </c>
      <c r="BH1917">
        <v>121.09375</v>
      </c>
      <c r="BI1917">
        <f>VLOOKUP(BD1917,工作表1!$K$3:$L$1000,2,FALSE)</f>
        <v>1.625</v>
      </c>
      <c r="BJ1917" t="str">
        <f>VLOOKUP(BD1917,工作表1!$K$3:$M$1000,3,FALSE)</f>
        <v>2026/5/15</v>
      </c>
      <c r="BK1917">
        <f t="shared" si="972"/>
        <v>2.407</v>
      </c>
      <c r="BL1917">
        <f t="shared" si="973"/>
        <v>-0.78200000000000003</v>
      </c>
      <c r="BM1917" s="43">
        <f t="shared" si="990"/>
        <v>43600</v>
      </c>
      <c r="BN1917" s="43">
        <f t="shared" si="974"/>
        <v>43738</v>
      </c>
      <c r="BO1917" s="45">
        <f t="shared" si="991"/>
        <v>0.17506906077348067</v>
      </c>
      <c r="BP1917" s="45">
        <f t="shared" si="992"/>
        <v>1.4216444032392339</v>
      </c>
      <c r="BQ1917" s="47">
        <f t="shared" si="993"/>
        <v>92.612192567315347</v>
      </c>
      <c r="BR1917" s="47">
        <f t="shared" si="994"/>
        <v>118.59805870962852</v>
      </c>
    </row>
    <row r="1918" spans="6:70" x14ac:dyDescent="0.25">
      <c r="F1918" s="2">
        <v>43516</v>
      </c>
      <c r="G1918">
        <v>2.4037000000000002</v>
      </c>
      <c r="H1918" s="43">
        <v>43551</v>
      </c>
      <c r="I1918">
        <v>2.2597</v>
      </c>
      <c r="L1918" s="2">
        <v>43455</v>
      </c>
      <c r="M1918" t="str">
        <v>9128285J</v>
      </c>
      <c r="N1918">
        <v>-1.6004</v>
      </c>
      <c r="O1918">
        <v>2.7163900000000001</v>
      </c>
      <c r="P1918">
        <v>0.84050000000000002</v>
      </c>
      <c r="Q1918">
        <v>121.03125</v>
      </c>
      <c r="R1918">
        <f>VLOOKUP(M1918,工作表1!$A$3:$B$1000,2,FALSE)</f>
        <v>3</v>
      </c>
      <c r="S1918" t="str">
        <f>VLOOKUP(M1918,工作表1!$A$3:$C$1000,3,FALSE)</f>
        <v>2025/10/31</v>
      </c>
      <c r="T1918">
        <f t="shared" si="964"/>
        <v>2.407</v>
      </c>
      <c r="U1918">
        <f t="shared" si="963"/>
        <v>0.59299999999999997</v>
      </c>
      <c r="V1918" s="43">
        <f t="shared" si="975"/>
        <v>43585</v>
      </c>
      <c r="W1918" s="43">
        <f t="shared" si="965"/>
        <v>43553</v>
      </c>
      <c r="X1918" s="45">
        <f t="shared" si="976"/>
        <v>0.44751381215469616</v>
      </c>
      <c r="Y1918" s="45">
        <f t="shared" si="977"/>
        <v>1.2283357299629154</v>
      </c>
      <c r="Z1918" s="47">
        <f t="shared" si="978"/>
        <v>101.74420797217941</v>
      </c>
      <c r="AA1918" s="47">
        <f t="shared" si="979"/>
        <v>120.40611121111296</v>
      </c>
      <c r="AB1918" s="45">
        <f t="shared" si="980"/>
        <v>2.7181000000000002</v>
      </c>
      <c r="AC1918" s="2" t="str">
        <f t="shared" si="966"/>
        <v>TY2</v>
      </c>
      <c r="AD1918">
        <f t="shared" si="967"/>
        <v>121.09375</v>
      </c>
      <c r="AE1918">
        <f t="shared" si="968"/>
        <v>121.109375</v>
      </c>
      <c r="AF1918" s="49">
        <f t="shared" si="995"/>
        <v>-1.5625E-2</v>
      </c>
      <c r="AG1918" s="3">
        <f t="shared" si="981"/>
        <v>119.58387886698507</v>
      </c>
      <c r="AH1918">
        <f t="shared" si="982"/>
        <v>118.61732381206421</v>
      </c>
      <c r="AI1918" s="51">
        <f t="shared" si="983"/>
        <v>0.96655505492086036</v>
      </c>
      <c r="AJ1918" s="52">
        <f t="shared" si="984"/>
        <v>0.98218005492086036</v>
      </c>
      <c r="AK1918" s="2">
        <v>43455</v>
      </c>
      <c r="AL1918" t="str">
        <v>912828P4</v>
      </c>
      <c r="AM1918">
        <v>10.086600000000001</v>
      </c>
      <c r="AN1918">
        <v>1.87399</v>
      </c>
      <c r="AO1918">
        <v>0.76739999999999997</v>
      </c>
      <c r="AP1918">
        <v>121.09375</v>
      </c>
      <c r="AQ1918">
        <f>VLOOKUP(AL1918,工作表1!$F$3:$G$1000,2,FALSE)</f>
        <v>1.625</v>
      </c>
      <c r="AR1918" t="str">
        <f>VLOOKUP(AL1918,工作表1!$F$3:$H$1000,3,FALSE)</f>
        <v>2026/2/15</v>
      </c>
      <c r="AS1918">
        <f t="shared" si="969"/>
        <v>2.407</v>
      </c>
      <c r="AT1918">
        <f t="shared" si="970"/>
        <v>-0.78200000000000003</v>
      </c>
      <c r="AU1918" s="43">
        <f t="shared" si="985"/>
        <v>43511</v>
      </c>
      <c r="AV1918" s="43">
        <f t="shared" si="971"/>
        <v>43644</v>
      </c>
      <c r="AW1918" s="45">
        <f t="shared" si="986"/>
        <v>0.57846467391304357</v>
      </c>
      <c r="AX1918" s="45">
        <f t="shared" si="987"/>
        <v>1.4065468656938656</v>
      </c>
      <c r="AY1918" s="47">
        <f t="shared" si="988"/>
        <v>92.831553893665898</v>
      </c>
      <c r="AZ1918" s="47">
        <f t="shared" si="989"/>
        <v>119.58387886698507</v>
      </c>
      <c r="BA1918" s="43"/>
      <c r="BC1918" s="2">
        <v>43454</v>
      </c>
      <c r="BD1918" t="str">
        <v>912828R3</v>
      </c>
      <c r="BE1918">
        <v>9.3626000000000005</v>
      </c>
      <c r="BF1918">
        <v>2.1242899999999998</v>
      </c>
      <c r="BG1918">
        <v>0.76739999999999997</v>
      </c>
      <c r="BH1918">
        <v>121.109375</v>
      </c>
      <c r="BI1918">
        <f>VLOOKUP(BD1918,工作表1!$K$3:$L$1000,2,FALSE)</f>
        <v>1.625</v>
      </c>
      <c r="BJ1918" t="str">
        <f>VLOOKUP(BD1918,工作表1!$K$3:$M$1000,3,FALSE)</f>
        <v>2026/5/15</v>
      </c>
      <c r="BK1918">
        <f t="shared" si="972"/>
        <v>2.4140000000000001</v>
      </c>
      <c r="BL1918">
        <f t="shared" si="973"/>
        <v>-0.78900000000000015</v>
      </c>
      <c r="BM1918" s="43">
        <f t="shared" si="990"/>
        <v>43600</v>
      </c>
      <c r="BN1918" s="43">
        <f t="shared" si="974"/>
        <v>43738</v>
      </c>
      <c r="BO1918" s="45">
        <f t="shared" si="991"/>
        <v>0.16160220994475138</v>
      </c>
      <c r="BP1918" s="45">
        <f t="shared" si="992"/>
        <v>1.4215337167940665</v>
      </c>
      <c r="BQ1918" s="47">
        <f t="shared" si="993"/>
        <v>92.638617139649</v>
      </c>
      <c r="BR1918" s="47">
        <f t="shared" si="994"/>
        <v>118.61732381206421</v>
      </c>
    </row>
    <row r="1919" spans="6:70" x14ac:dyDescent="0.25">
      <c r="F1919" s="2">
        <v>43515</v>
      </c>
      <c r="G1919">
        <v>2.4034800000000001</v>
      </c>
      <c r="H1919" s="43">
        <v>43550</v>
      </c>
      <c r="I1919">
        <v>2.3109000000000002</v>
      </c>
      <c r="L1919" s="2">
        <v>43454</v>
      </c>
      <c r="M1919" t="str">
        <v>9128285J</v>
      </c>
      <c r="N1919">
        <v>-2.0836000000000001</v>
      </c>
      <c r="O1919">
        <v>2.7609900000000001</v>
      </c>
      <c r="P1919">
        <v>0.84050000000000002</v>
      </c>
      <c r="Q1919">
        <v>121.0625</v>
      </c>
      <c r="R1919">
        <f>VLOOKUP(M1919,工作表1!$A$3:$B$1000,2,FALSE)</f>
        <v>3</v>
      </c>
      <c r="S1919" t="str">
        <f>VLOOKUP(M1919,工作表1!$A$3:$C$1000,3,FALSE)</f>
        <v>2025/10/31</v>
      </c>
      <c r="T1919">
        <f t="shared" si="964"/>
        <v>2.4140000000000001</v>
      </c>
      <c r="U1919">
        <f t="shared" si="963"/>
        <v>0.58599999999999985</v>
      </c>
      <c r="V1919" s="43">
        <f t="shared" si="975"/>
        <v>43585</v>
      </c>
      <c r="W1919" s="43">
        <f t="shared" si="965"/>
        <v>43553</v>
      </c>
      <c r="X1919" s="45">
        <f t="shared" si="976"/>
        <v>0.42265193370165743</v>
      </c>
      <c r="Y1919" s="45">
        <f t="shared" si="977"/>
        <v>1.228131385756452</v>
      </c>
      <c r="Z1919" s="47">
        <f t="shared" si="978"/>
        <v>101.77471650129</v>
      </c>
      <c r="AA1919" s="47">
        <f t="shared" si="979"/>
        <v>120.42427988947567</v>
      </c>
      <c r="AB1919" s="45">
        <f t="shared" si="980"/>
        <v>2.7282000000000002</v>
      </c>
      <c r="AC1919" s="2" t="str">
        <f t="shared" si="966"/>
        <v>TY2</v>
      </c>
      <c r="AD1919">
        <f t="shared" si="967"/>
        <v>121.109375</v>
      </c>
      <c r="AE1919">
        <f t="shared" si="968"/>
        <v>121.140625</v>
      </c>
      <c r="AF1919" s="49">
        <f t="shared" si="995"/>
        <v>-3.125E-2</v>
      </c>
      <c r="AG1919" s="3">
        <f t="shared" si="981"/>
        <v>119.59950936791745</v>
      </c>
      <c r="AH1919">
        <f t="shared" si="982"/>
        <v>119.04487809947631</v>
      </c>
      <c r="AI1919" s="51">
        <f t="shared" si="983"/>
        <v>0.55463126844114186</v>
      </c>
      <c r="AJ1919" s="52">
        <f t="shared" si="984"/>
        <v>0.58588126844114186</v>
      </c>
      <c r="AK1919" s="2">
        <v>43454</v>
      </c>
      <c r="AL1919" t="str">
        <v>912828P4</v>
      </c>
      <c r="AM1919">
        <v>10.348699999999999</v>
      </c>
      <c r="AN1919">
        <v>1.8636999999999999</v>
      </c>
      <c r="AO1919">
        <v>0.76739999999999997</v>
      </c>
      <c r="AP1919">
        <v>121.109375</v>
      </c>
      <c r="AQ1919">
        <f>VLOOKUP(AL1919,工作表1!$F$3:$G$1000,2,FALSE)</f>
        <v>1.625</v>
      </c>
      <c r="AR1919" t="str">
        <f>VLOOKUP(AL1919,工作表1!$F$3:$H$1000,3,FALSE)</f>
        <v>2026/2/15</v>
      </c>
      <c r="AS1919">
        <f t="shared" si="969"/>
        <v>2.4140000000000001</v>
      </c>
      <c r="AT1919">
        <f t="shared" si="970"/>
        <v>-0.78900000000000015</v>
      </c>
      <c r="AU1919" s="43">
        <f t="shared" si="985"/>
        <v>43511</v>
      </c>
      <c r="AV1919" s="43">
        <f t="shared" si="971"/>
        <v>43644</v>
      </c>
      <c r="AW1919" s="45">
        <f t="shared" si="986"/>
        <v>0.56521739130434778</v>
      </c>
      <c r="AX1919" s="45">
        <f t="shared" si="987"/>
        <v>1.4066557474687313</v>
      </c>
      <c r="AY1919" s="47">
        <f t="shared" si="988"/>
        <v>92.857017050583693</v>
      </c>
      <c r="AZ1919" s="47">
        <f t="shared" si="989"/>
        <v>119.59950936791745</v>
      </c>
      <c r="BA1919" s="43"/>
      <c r="BC1919" s="2">
        <v>43453</v>
      </c>
      <c r="BD1919" t="str">
        <v>912828P4</v>
      </c>
      <c r="BE1919">
        <v>15.677099999999999</v>
      </c>
      <c r="BF1919">
        <v>1.6866300000000001</v>
      </c>
      <c r="BG1919">
        <v>0.76739999999999997</v>
      </c>
      <c r="BH1919">
        <v>121.140625</v>
      </c>
      <c r="BI1919">
        <f>VLOOKUP(BD1919,工作表1!$K$3:$L$1000,2,FALSE)</f>
        <v>1.625</v>
      </c>
      <c r="BJ1919" t="str">
        <f>VLOOKUP(BD1919,工作表1!$K$3:$M$1000,3,FALSE)</f>
        <v>2026/2/15</v>
      </c>
      <c r="BK1919">
        <f t="shared" si="972"/>
        <v>2.4115000000000002</v>
      </c>
      <c r="BL1919">
        <f t="shared" si="973"/>
        <v>-0.7865000000000002</v>
      </c>
      <c r="BM1919" s="43">
        <f t="shared" si="990"/>
        <v>43511</v>
      </c>
      <c r="BN1919" s="43">
        <f t="shared" si="974"/>
        <v>43738</v>
      </c>
      <c r="BO1919" s="45">
        <f t="shared" si="991"/>
        <v>0.56080163043478259</v>
      </c>
      <c r="BP1919" s="45">
        <f t="shared" si="992"/>
        <v>1.8251851920786182</v>
      </c>
      <c r="BQ1919" s="47">
        <f t="shared" si="993"/>
        <v>92.974389514420906</v>
      </c>
      <c r="BR1919" s="47">
        <f t="shared" si="994"/>
        <v>119.04487809947631</v>
      </c>
    </row>
    <row r="1920" spans="6:70" x14ac:dyDescent="0.25">
      <c r="F1920" s="2">
        <v>43514</v>
      </c>
      <c r="G1920">
        <v>2.4039999999999999</v>
      </c>
      <c r="H1920" s="43">
        <v>43549</v>
      </c>
      <c r="I1920">
        <v>2.2866</v>
      </c>
      <c r="L1920" s="2">
        <v>43453</v>
      </c>
      <c r="M1920" t="str">
        <v>912828Y7</v>
      </c>
      <c r="N1920">
        <v>8.5492000000000008</v>
      </c>
      <c r="O1920">
        <v>-5.8648899999999999</v>
      </c>
      <c r="P1920">
        <v>0.83379999999999999</v>
      </c>
      <c r="Q1920">
        <v>120.921875</v>
      </c>
      <c r="R1920">
        <f>VLOOKUP(M1920,工作表1!$A$3:$B$1000,2,FALSE)</f>
        <v>2.875</v>
      </c>
      <c r="S1920" t="str">
        <f>VLOOKUP(M1920,工作表1!$A$3:$C$1000,3,FALSE)</f>
        <v>2025/7/31</v>
      </c>
      <c r="T1920">
        <f t="shared" si="964"/>
        <v>2.4115000000000002</v>
      </c>
      <c r="U1920">
        <f t="shared" si="963"/>
        <v>0.4634999999999998</v>
      </c>
      <c r="V1920" s="43">
        <f t="shared" si="975"/>
        <v>43496</v>
      </c>
      <c r="W1920" s="43">
        <f t="shared" si="965"/>
        <v>43553</v>
      </c>
      <c r="X1920" s="45">
        <f t="shared" si="976"/>
        <v>1.109375</v>
      </c>
      <c r="Y1920" s="45">
        <f t="shared" si="977"/>
        <v>1.8891695205479451</v>
      </c>
      <c r="Z1920" s="47">
        <f t="shared" si="978"/>
        <v>103.32280975332097</v>
      </c>
      <c r="AA1920" s="47">
        <f t="shared" si="979"/>
        <v>123.24096666676137</v>
      </c>
      <c r="AB1920" s="45">
        <f t="shared" si="980"/>
        <v>2.6814</v>
      </c>
      <c r="AC1920" s="2" t="str">
        <f t="shared" si="966"/>
        <v>TY2</v>
      </c>
      <c r="AD1920">
        <f t="shared" si="967"/>
        <v>121.171875</v>
      </c>
      <c r="AE1920">
        <f t="shared" si="968"/>
        <v>120.828125</v>
      </c>
      <c r="AF1920" s="49">
        <f t="shared" si="995"/>
        <v>0.34375</v>
      </c>
      <c r="AG1920" s="3">
        <f t="shared" si="981"/>
        <v>120.03478102463374</v>
      </c>
      <c r="AH1920">
        <f t="shared" si="982"/>
        <v>118.64028075188206</v>
      </c>
      <c r="AI1920" s="51">
        <f t="shared" si="983"/>
        <v>1.3945002727516851</v>
      </c>
      <c r="AJ1920" s="52">
        <f t="shared" si="984"/>
        <v>1.0507502727516851</v>
      </c>
      <c r="AK1920" s="2">
        <v>43453</v>
      </c>
      <c r="AL1920" t="str">
        <v>9128285C</v>
      </c>
      <c r="AM1920">
        <v>0.59130000000000005</v>
      </c>
      <c r="AN1920">
        <v>2.6194999999999999</v>
      </c>
      <c r="AO1920">
        <v>0.84050000000000002</v>
      </c>
      <c r="AP1920">
        <v>121.171875</v>
      </c>
      <c r="AQ1920">
        <f>VLOOKUP(AL1920,工作表1!$F$3:$G$1000,2,FALSE)</f>
        <v>3</v>
      </c>
      <c r="AR1920" t="str">
        <f>VLOOKUP(AL1920,工作表1!$F$3:$H$1000,3,FALSE)</f>
        <v>2025/9/30</v>
      </c>
      <c r="AS1920">
        <f t="shared" si="969"/>
        <v>2.4115000000000002</v>
      </c>
      <c r="AT1920">
        <f t="shared" si="970"/>
        <v>0.5884999999999998</v>
      </c>
      <c r="AU1920" s="43">
        <f t="shared" si="985"/>
        <v>43555</v>
      </c>
      <c r="AV1920" s="43">
        <f t="shared" si="971"/>
        <v>43644</v>
      </c>
      <c r="AW1920" s="45">
        <f t="shared" si="986"/>
        <v>0.67127071823204421</v>
      </c>
      <c r="AX1920" s="45">
        <f t="shared" si="987"/>
        <v>2.2329145538484827</v>
      </c>
      <c r="AY1920" s="47">
        <f t="shared" si="988"/>
        <v>101.97260144968259</v>
      </c>
      <c r="AZ1920" s="47">
        <f t="shared" si="989"/>
        <v>120.03478102463374</v>
      </c>
      <c r="BA1920" s="43"/>
      <c r="BC1920" s="2">
        <v>43452</v>
      </c>
      <c r="BD1920" t="str">
        <v>912828P4</v>
      </c>
      <c r="BE1920">
        <v>14.542199999999999</v>
      </c>
      <c r="BF1920">
        <v>1.7441</v>
      </c>
      <c r="BG1920">
        <v>0.76739999999999997</v>
      </c>
      <c r="BH1920">
        <v>120.828125</v>
      </c>
      <c r="BI1920">
        <f>VLOOKUP(BD1920,工作表1!$K$3:$L$1000,2,FALSE)</f>
        <v>1.625</v>
      </c>
      <c r="BJ1920" t="str">
        <f>VLOOKUP(BD1920,工作表1!$K$3:$M$1000,3,FALSE)</f>
        <v>2026/2/15</v>
      </c>
      <c r="BK1920">
        <f t="shared" si="972"/>
        <v>2.3784999999999998</v>
      </c>
      <c r="BL1920">
        <f t="shared" si="973"/>
        <v>-0.75349999999999984</v>
      </c>
      <c r="BM1920" s="43">
        <f t="shared" si="990"/>
        <v>43511</v>
      </c>
      <c r="BN1920" s="43">
        <f t="shared" si="974"/>
        <v>43738</v>
      </c>
      <c r="BO1920" s="45">
        <f t="shared" si="991"/>
        <v>0.55638586956521741</v>
      </c>
      <c r="BP1920" s="45">
        <f t="shared" si="992"/>
        <v>1.8252214860035734</v>
      </c>
      <c r="BQ1920" s="47">
        <f t="shared" si="993"/>
        <v>92.695728446711172</v>
      </c>
      <c r="BR1920" s="47">
        <f t="shared" si="994"/>
        <v>118.64028075188206</v>
      </c>
    </row>
    <row r="1921" spans="6:70" x14ac:dyDescent="0.25">
      <c r="F1921" s="2">
        <v>43511</v>
      </c>
      <c r="G1921">
        <v>2.4039999999999999</v>
      </c>
      <c r="H1921" s="43">
        <v>43546</v>
      </c>
      <c r="I1921">
        <v>2.3353999999999999</v>
      </c>
      <c r="L1921" s="2">
        <v>43452</v>
      </c>
      <c r="M1921" t="str">
        <v>912828Y7</v>
      </c>
      <c r="N1921">
        <v>0.185</v>
      </c>
      <c r="O1921">
        <v>2.5022799999999998</v>
      </c>
      <c r="P1921">
        <v>0.83379999999999999</v>
      </c>
      <c r="Q1921">
        <v>120.953125</v>
      </c>
      <c r="R1921">
        <f>VLOOKUP(M1921,工作表1!$A$3:$B$1000,2,FALSE)</f>
        <v>2.875</v>
      </c>
      <c r="S1921" t="str">
        <f>VLOOKUP(M1921,工作表1!$A$3:$C$1000,3,FALSE)</f>
        <v>2025/7/31</v>
      </c>
      <c r="T1921">
        <f t="shared" si="964"/>
        <v>2.3784999999999998</v>
      </c>
      <c r="U1921">
        <f t="shared" si="963"/>
        <v>0.49650000000000016</v>
      </c>
      <c r="V1921" s="43">
        <f t="shared" si="975"/>
        <v>43496</v>
      </c>
      <c r="W1921" s="43">
        <f t="shared" si="965"/>
        <v>43553</v>
      </c>
      <c r="X1921" s="45">
        <f t="shared" si="976"/>
        <v>1.1015625</v>
      </c>
      <c r="Y1921" s="45">
        <f t="shared" si="977"/>
        <v>1.8892337328767121</v>
      </c>
      <c r="Z1921" s="47">
        <f t="shared" si="978"/>
        <v>100.91510973517491</v>
      </c>
      <c r="AA1921" s="47">
        <f t="shared" si="979"/>
        <v>120.33551137574815</v>
      </c>
      <c r="AB1921" s="45">
        <f t="shared" si="980"/>
        <v>2.7282999999999999</v>
      </c>
      <c r="AC1921" s="2" t="str">
        <f t="shared" si="966"/>
        <v>TY2</v>
      </c>
      <c r="AD1921">
        <f t="shared" si="967"/>
        <v>120.859375</v>
      </c>
      <c r="AE1921">
        <f t="shared" si="968"/>
        <v>120.59375</v>
      </c>
      <c r="AF1921" s="49">
        <f t="shared" si="995"/>
        <v>0.265625</v>
      </c>
      <c r="AG1921" s="3">
        <f t="shared" si="981"/>
        <v>119.65124345189626</v>
      </c>
      <c r="AH1921">
        <f t="shared" si="982"/>
        <v>118.34090534095765</v>
      </c>
      <c r="AI1921" s="51">
        <f t="shared" si="983"/>
        <v>1.3103381109386163</v>
      </c>
      <c r="AJ1921" s="52">
        <f t="shared" si="984"/>
        <v>1.0447131109386163</v>
      </c>
      <c r="AK1921" s="2">
        <v>43452</v>
      </c>
      <c r="AL1921" t="str">
        <v>9128285C</v>
      </c>
      <c r="AM1921">
        <v>-0.24779999999999999</v>
      </c>
      <c r="AN1921">
        <v>2.6952600000000002</v>
      </c>
      <c r="AO1921">
        <v>0.84050000000000002</v>
      </c>
      <c r="AP1921">
        <v>120.859375</v>
      </c>
      <c r="AQ1921">
        <f>VLOOKUP(AL1921,工作表1!$F$3:$G$1000,2,FALSE)</f>
        <v>3</v>
      </c>
      <c r="AR1921" t="str">
        <f>VLOOKUP(AL1921,工作表1!$F$3:$H$1000,3,FALSE)</f>
        <v>2025/9/30</v>
      </c>
      <c r="AS1921">
        <f t="shared" si="969"/>
        <v>2.3784999999999998</v>
      </c>
      <c r="AT1921">
        <f t="shared" si="970"/>
        <v>0.62150000000000016</v>
      </c>
      <c r="AU1921" s="43">
        <f t="shared" si="985"/>
        <v>43555</v>
      </c>
      <c r="AV1921" s="43">
        <f t="shared" si="971"/>
        <v>43644</v>
      </c>
      <c r="AW1921" s="45">
        <f t="shared" si="986"/>
        <v>0.66298342541436461</v>
      </c>
      <c r="AX1921" s="45">
        <f t="shared" si="987"/>
        <v>2.2328464391129947</v>
      </c>
      <c r="AY1921" s="47">
        <f t="shared" si="988"/>
        <v>101.67344838996416</v>
      </c>
      <c r="AZ1921" s="47">
        <f t="shared" si="989"/>
        <v>119.65124345189626</v>
      </c>
      <c r="BA1921" s="43"/>
      <c r="BC1921" s="2">
        <v>43451</v>
      </c>
      <c r="BD1921" t="str">
        <v>912828P4</v>
      </c>
      <c r="BE1921">
        <v>12.171099999999999</v>
      </c>
      <c r="BF1921">
        <v>1.7950699999999999</v>
      </c>
      <c r="BG1921">
        <v>0.76739999999999997</v>
      </c>
      <c r="BH1921">
        <v>120.59375</v>
      </c>
      <c r="BI1921">
        <f>VLOOKUP(BD1921,工作表1!$K$3:$L$1000,2,FALSE)</f>
        <v>1.625</v>
      </c>
      <c r="BJ1921" t="str">
        <f>VLOOKUP(BD1921,工作表1!$K$3:$M$1000,3,FALSE)</f>
        <v>2026/2/15</v>
      </c>
      <c r="BK1921">
        <f t="shared" si="972"/>
        <v>2.3784999999999998</v>
      </c>
      <c r="BL1921">
        <f t="shared" si="973"/>
        <v>-0.75349999999999984</v>
      </c>
      <c r="BM1921" s="43">
        <f t="shared" si="990"/>
        <v>43511</v>
      </c>
      <c r="BN1921" s="43">
        <f t="shared" si="974"/>
        <v>43738</v>
      </c>
      <c r="BO1921" s="45">
        <f t="shared" si="991"/>
        <v>0.55197010869565222</v>
      </c>
      <c r="BP1921" s="45">
        <f t="shared" si="992"/>
        <v>1.825257779928529</v>
      </c>
      <c r="BQ1921" s="47">
        <f t="shared" si="993"/>
        <v>92.471781359868544</v>
      </c>
      <c r="BR1921" s="47">
        <f t="shared" si="994"/>
        <v>118.34090534095765</v>
      </c>
    </row>
    <row r="1922" spans="6:70" x14ac:dyDescent="0.25">
      <c r="F1922" s="2">
        <v>43510</v>
      </c>
      <c r="G1922">
        <v>2.4036499999999998</v>
      </c>
      <c r="H1922" s="43">
        <v>43545</v>
      </c>
      <c r="I1922">
        <v>2.4359000000000002</v>
      </c>
      <c r="L1922" s="2">
        <v>43451</v>
      </c>
      <c r="M1922" t="str">
        <v>912828Y7</v>
      </c>
      <c r="N1922">
        <v>0.29720000000000002</v>
      </c>
      <c r="O1922">
        <v>2.3129499999999998</v>
      </c>
      <c r="P1922">
        <v>0.83379999999999999</v>
      </c>
      <c r="Q1922">
        <v>120.71875</v>
      </c>
      <c r="R1922">
        <f>VLOOKUP(M1922,工作表1!$A$3:$B$1000,2,FALSE)</f>
        <v>2.875</v>
      </c>
      <c r="S1922" t="str">
        <f>VLOOKUP(M1922,工作表1!$A$3:$C$1000,3,FALSE)</f>
        <v>2025/7/31</v>
      </c>
      <c r="T1922">
        <f t="shared" si="964"/>
        <v>2.3784999999999998</v>
      </c>
      <c r="U1922">
        <f t="shared" si="963"/>
        <v>0.49650000000000016</v>
      </c>
      <c r="V1922" s="43">
        <f t="shared" si="975"/>
        <v>43496</v>
      </c>
      <c r="W1922" s="43">
        <f t="shared" si="965"/>
        <v>43553</v>
      </c>
      <c r="X1922" s="45">
        <f t="shared" si="976"/>
        <v>1.09375</v>
      </c>
      <c r="Y1922" s="45">
        <f t="shared" si="977"/>
        <v>1.8892979452054792</v>
      </c>
      <c r="Z1922" s="47">
        <f t="shared" si="978"/>
        <v>100.76370072248051</v>
      </c>
      <c r="AA1922" s="47">
        <f t="shared" si="979"/>
        <v>120.14697381734666</v>
      </c>
      <c r="AB1922" s="45">
        <f t="shared" si="980"/>
        <v>2.7728999999999999</v>
      </c>
      <c r="AC1922" s="2" t="str">
        <f t="shared" si="966"/>
        <v>TY2</v>
      </c>
      <c r="AD1922">
        <f t="shared" si="967"/>
        <v>120.65625</v>
      </c>
      <c r="AE1922">
        <f t="shared" si="968"/>
        <v>120.328125</v>
      </c>
      <c r="AF1922" s="49">
        <f t="shared" si="995"/>
        <v>0.328125</v>
      </c>
      <c r="AG1922" s="3">
        <f t="shared" si="981"/>
        <v>119.40967689246158</v>
      </c>
      <c r="AH1922">
        <f t="shared" si="982"/>
        <v>118.02059603851241</v>
      </c>
      <c r="AI1922" s="51">
        <f t="shared" si="983"/>
        <v>1.3890808539491672</v>
      </c>
      <c r="AJ1922" s="52">
        <f t="shared" si="984"/>
        <v>1.0609558539491672</v>
      </c>
      <c r="AK1922" s="2">
        <v>43451</v>
      </c>
      <c r="AL1922" t="str">
        <v>9128285J</v>
      </c>
      <c r="AM1922">
        <v>-1.4878</v>
      </c>
      <c r="AN1922">
        <v>2.7286800000000002</v>
      </c>
      <c r="AO1922">
        <v>0.84050000000000002</v>
      </c>
      <c r="AP1922">
        <v>120.65625</v>
      </c>
      <c r="AQ1922">
        <f>VLOOKUP(AL1922,工作表1!$F$3:$G$1000,2,FALSE)</f>
        <v>3</v>
      </c>
      <c r="AR1922" t="str">
        <f>VLOOKUP(AL1922,工作表1!$F$3:$H$1000,3,FALSE)</f>
        <v>2025/10/31</v>
      </c>
      <c r="AS1922">
        <f t="shared" si="969"/>
        <v>2.3784999999999998</v>
      </c>
      <c r="AT1922">
        <f t="shared" si="970"/>
        <v>0.62150000000000016</v>
      </c>
      <c r="AU1922" s="43">
        <f t="shared" si="985"/>
        <v>43585</v>
      </c>
      <c r="AV1922" s="43">
        <f t="shared" si="971"/>
        <v>43644</v>
      </c>
      <c r="AW1922" s="45">
        <f t="shared" si="986"/>
        <v>0.39779005524861877</v>
      </c>
      <c r="AX1922" s="45">
        <f t="shared" si="987"/>
        <v>1.9758722470294403</v>
      </c>
      <c r="AY1922" s="47">
        <f t="shared" si="988"/>
        <v>101.47620530026008</v>
      </c>
      <c r="AZ1922" s="47">
        <f t="shared" si="989"/>
        <v>119.40967689246158</v>
      </c>
      <c r="BA1922" s="43"/>
      <c r="BC1922" s="2">
        <v>43448</v>
      </c>
      <c r="BD1922" t="str">
        <v>912828P4</v>
      </c>
      <c r="BE1922">
        <v>11.193199999999999</v>
      </c>
      <c r="BF1922">
        <v>1.8608800000000001</v>
      </c>
      <c r="BG1922">
        <v>0.76739999999999997</v>
      </c>
      <c r="BH1922">
        <v>120.328125</v>
      </c>
      <c r="BI1922">
        <f>VLOOKUP(BD1922,工作表1!$K$3:$L$1000,2,FALSE)</f>
        <v>1.625</v>
      </c>
      <c r="BJ1922" t="str">
        <f>VLOOKUP(BD1922,工作表1!$K$3:$M$1000,3,FALSE)</f>
        <v>2026/2/15</v>
      </c>
      <c r="BK1922">
        <f t="shared" si="972"/>
        <v>2.3906399999999999</v>
      </c>
      <c r="BL1922">
        <f t="shared" si="973"/>
        <v>-0.76563999999999988</v>
      </c>
      <c r="BM1922" s="43">
        <f t="shared" si="990"/>
        <v>43511</v>
      </c>
      <c r="BN1922" s="43">
        <f t="shared" si="974"/>
        <v>43738</v>
      </c>
      <c r="BO1922" s="45">
        <f t="shared" si="991"/>
        <v>0.54755434782608692</v>
      </c>
      <c r="BP1922" s="45">
        <f t="shared" si="992"/>
        <v>1.8252940738534842</v>
      </c>
      <c r="BQ1922" s="47">
        <f t="shared" si="993"/>
        <v>92.222091326895054</v>
      </c>
      <c r="BR1922" s="47">
        <f t="shared" si="994"/>
        <v>118.02059603851241</v>
      </c>
    </row>
    <row r="1923" spans="6:70" x14ac:dyDescent="0.25">
      <c r="F1923" s="2">
        <v>43509</v>
      </c>
      <c r="G1923">
        <v>2.4049999999999998</v>
      </c>
      <c r="H1923" s="43">
        <v>43544</v>
      </c>
      <c r="I1923">
        <v>2.4237000000000002</v>
      </c>
      <c r="L1923" s="2">
        <v>43448</v>
      </c>
      <c r="M1923" t="str">
        <v>912828Y7</v>
      </c>
      <c r="N1923">
        <v>0.36270000000000002</v>
      </c>
      <c r="O1923">
        <v>2.28098</v>
      </c>
      <c r="P1923">
        <v>0.83379999999999999</v>
      </c>
      <c r="Q1923">
        <v>120.453125</v>
      </c>
      <c r="R1923">
        <f>VLOOKUP(M1923,工作表1!$A$3:$B$1000,2,FALSE)</f>
        <v>2.875</v>
      </c>
      <c r="S1923" t="str">
        <f>VLOOKUP(M1923,工作表1!$A$3:$C$1000,3,FALSE)</f>
        <v>2025/7/31</v>
      </c>
      <c r="T1923">
        <f t="shared" si="964"/>
        <v>2.3906399999999999</v>
      </c>
      <c r="U1923">
        <f t="shared" si="963"/>
        <v>0.48436000000000012</v>
      </c>
      <c r="V1923" s="43">
        <f t="shared" si="975"/>
        <v>43496</v>
      </c>
      <c r="W1923" s="43">
        <f t="shared" si="965"/>
        <v>43553</v>
      </c>
      <c r="X1923" s="45">
        <f t="shared" si="976"/>
        <v>1.0859375</v>
      </c>
      <c r="Y1923" s="45">
        <f t="shared" si="977"/>
        <v>1.8893621575342467</v>
      </c>
      <c r="Z1923" s="47">
        <f t="shared" si="978"/>
        <v>100.55460018346771</v>
      </c>
      <c r="AA1923" s="47">
        <f t="shared" si="979"/>
        <v>119.89337046420815</v>
      </c>
      <c r="AB1923" s="45">
        <f t="shared" si="980"/>
        <v>2.8052000000000001</v>
      </c>
      <c r="AC1923" s="2" t="str">
        <f t="shared" si="966"/>
        <v>TY2</v>
      </c>
      <c r="AD1923">
        <f t="shared" si="967"/>
        <v>120.390625</v>
      </c>
      <c r="AE1923">
        <f t="shared" si="968"/>
        <v>120.125</v>
      </c>
      <c r="AF1923" s="49">
        <f t="shared" si="995"/>
        <v>0.265625</v>
      </c>
      <c r="AG1923" s="3">
        <f t="shared" si="981"/>
        <v>119.15451383816318</v>
      </c>
      <c r="AH1923">
        <f t="shared" si="982"/>
        <v>117.78056758711389</v>
      </c>
      <c r="AI1923" s="51">
        <f t="shared" si="983"/>
        <v>1.3739462510492899</v>
      </c>
      <c r="AJ1923" s="52">
        <f t="shared" si="984"/>
        <v>1.1083212510492899</v>
      </c>
      <c r="AK1923" s="2">
        <v>43448</v>
      </c>
      <c r="AL1923" t="str">
        <v>9128285J</v>
      </c>
      <c r="AM1923">
        <v>-1.4104000000000001</v>
      </c>
      <c r="AN1923">
        <v>2.72105</v>
      </c>
      <c r="AO1923">
        <v>0.84050000000000002</v>
      </c>
      <c r="AP1923">
        <v>120.390625</v>
      </c>
      <c r="AQ1923">
        <f>VLOOKUP(AL1923,工作表1!$F$3:$G$1000,2,FALSE)</f>
        <v>3</v>
      </c>
      <c r="AR1923" t="str">
        <f>VLOOKUP(AL1923,工作表1!$F$3:$H$1000,3,FALSE)</f>
        <v>2025/10/31</v>
      </c>
      <c r="AS1923">
        <f t="shared" si="969"/>
        <v>2.3906399999999999</v>
      </c>
      <c r="AT1923">
        <f t="shared" si="970"/>
        <v>0.60936000000000012</v>
      </c>
      <c r="AU1923" s="43">
        <f t="shared" si="985"/>
        <v>43585</v>
      </c>
      <c r="AV1923" s="43">
        <f t="shared" si="971"/>
        <v>43644</v>
      </c>
      <c r="AW1923" s="45">
        <f t="shared" si="986"/>
        <v>0.38950276243093923</v>
      </c>
      <c r="AX1923" s="45">
        <f t="shared" si="987"/>
        <v>1.975804132293953</v>
      </c>
      <c r="AY1923" s="47">
        <f t="shared" si="988"/>
        <v>101.26102596773414</v>
      </c>
      <c r="AZ1923" s="47">
        <f t="shared" si="989"/>
        <v>119.15451383816318</v>
      </c>
      <c r="BA1923" s="43"/>
      <c r="BC1923" s="2">
        <v>43447</v>
      </c>
      <c r="BD1923" t="str">
        <v>912828P4</v>
      </c>
      <c r="BE1923">
        <v>10.5852</v>
      </c>
      <c r="BF1923">
        <v>1.8942600000000001</v>
      </c>
      <c r="BG1923">
        <v>0.76739999999999997</v>
      </c>
      <c r="BH1923">
        <v>120.125</v>
      </c>
      <c r="BI1923">
        <f>VLOOKUP(BD1923,工作表1!$K$3:$L$1000,2,FALSE)</f>
        <v>1.625</v>
      </c>
      <c r="BJ1923" t="str">
        <f>VLOOKUP(BD1923,工作表1!$K$3:$M$1000,3,FALSE)</f>
        <v>2026/2/15</v>
      </c>
      <c r="BK1923">
        <f t="shared" si="972"/>
        <v>2.3940000000000001</v>
      </c>
      <c r="BL1923">
        <f t="shared" si="973"/>
        <v>-0.76900000000000013</v>
      </c>
      <c r="BM1923" s="43">
        <f t="shared" si="990"/>
        <v>43511</v>
      </c>
      <c r="BN1923" s="43">
        <f t="shared" si="974"/>
        <v>43738</v>
      </c>
      <c r="BO1923" s="45">
        <f t="shared" si="991"/>
        <v>0.53430706521739135</v>
      </c>
      <c r="BP1923" s="45">
        <f t="shared" si="992"/>
        <v>1.8254029556283502</v>
      </c>
      <c r="BQ1923" s="47">
        <f t="shared" si="993"/>
        <v>92.052466470460786</v>
      </c>
      <c r="BR1923" s="47">
        <f t="shared" si="994"/>
        <v>117.78056758711389</v>
      </c>
    </row>
    <row r="1924" spans="6:70" x14ac:dyDescent="0.25">
      <c r="F1924" s="2">
        <v>43508</v>
      </c>
      <c r="G1924">
        <v>2.40367</v>
      </c>
      <c r="H1924" s="43">
        <v>43543</v>
      </c>
      <c r="I1924">
        <v>2.5171000000000001</v>
      </c>
      <c r="L1924" s="2">
        <v>43447</v>
      </c>
      <c r="M1924" t="str">
        <v>9128284Z</v>
      </c>
      <c r="N1924">
        <v>0.34489999999999998</v>
      </c>
      <c r="O1924">
        <v>2.32646</v>
      </c>
      <c r="P1924">
        <v>0.82720000000000005</v>
      </c>
      <c r="Q1924">
        <v>120.28125</v>
      </c>
      <c r="R1924">
        <f>VLOOKUP(M1924,工作表1!$A$3:$B$1000,2,FALSE)</f>
        <v>2.75</v>
      </c>
      <c r="S1924" t="str">
        <f>VLOOKUP(M1924,工作表1!$A$3:$C$1000,3,FALSE)</f>
        <v>2025/8/31</v>
      </c>
      <c r="T1924">
        <f t="shared" si="964"/>
        <v>2.3940000000000001</v>
      </c>
      <c r="U1924">
        <f t="shared" ref="U1924:U1987" si="996">R1924-T1924</f>
        <v>0.35599999999999987</v>
      </c>
      <c r="V1924" s="43">
        <f t="shared" si="975"/>
        <v>43524</v>
      </c>
      <c r="W1924" s="43">
        <f t="shared" si="965"/>
        <v>43553</v>
      </c>
      <c r="X1924" s="45">
        <f t="shared" si="976"/>
        <v>0.79765193370165743</v>
      </c>
      <c r="Y1924" s="45">
        <f t="shared" si="977"/>
        <v>1.5887478241126163</v>
      </c>
      <c r="Z1924" s="47">
        <f t="shared" si="978"/>
        <v>99.593565108863999</v>
      </c>
      <c r="AA1924" s="47">
        <f t="shared" si="979"/>
        <v>119.66846902153944</v>
      </c>
      <c r="AB1924" s="45">
        <f t="shared" si="980"/>
        <v>2.8300999999999998</v>
      </c>
      <c r="AC1924" s="2" t="str">
        <f t="shared" si="966"/>
        <v>TY2</v>
      </c>
      <c r="AD1924">
        <f t="shared" si="967"/>
        <v>120.234375</v>
      </c>
      <c r="AE1924">
        <f t="shared" si="968"/>
        <v>120.125</v>
      </c>
      <c r="AF1924" s="49">
        <f t="shared" si="995"/>
        <v>0.109375</v>
      </c>
      <c r="AG1924" s="3">
        <f t="shared" si="981"/>
        <v>118.95076446541563</v>
      </c>
      <c r="AH1924">
        <f t="shared" si="982"/>
        <v>117.7958003766509</v>
      </c>
      <c r="AI1924" s="51">
        <f t="shared" si="983"/>
        <v>1.1549640887647286</v>
      </c>
      <c r="AJ1924" s="52">
        <f t="shared" si="984"/>
        <v>1.0455890887647286</v>
      </c>
      <c r="AK1924" s="2">
        <v>43447</v>
      </c>
      <c r="AL1924" t="str">
        <v>9128285C</v>
      </c>
      <c r="AM1924">
        <v>-2.2696999999999998</v>
      </c>
      <c r="AN1924">
        <v>2.7930899999999999</v>
      </c>
      <c r="AO1924">
        <v>0.84050000000000002</v>
      </c>
      <c r="AP1924">
        <v>120.234375</v>
      </c>
      <c r="AQ1924">
        <f>VLOOKUP(AL1924,工作表1!$F$3:$G$1000,2,FALSE)</f>
        <v>3</v>
      </c>
      <c r="AR1924" t="str">
        <f>VLOOKUP(AL1924,工作表1!$F$3:$H$1000,3,FALSE)</f>
        <v>2025/9/30</v>
      </c>
      <c r="AS1924">
        <f t="shared" si="969"/>
        <v>2.3940000000000001</v>
      </c>
      <c r="AT1924">
        <f t="shared" si="970"/>
        <v>0.60599999999999987</v>
      </c>
      <c r="AU1924" s="43">
        <f t="shared" si="985"/>
        <v>43555</v>
      </c>
      <c r="AV1924" s="43">
        <f t="shared" si="971"/>
        <v>43644</v>
      </c>
      <c r="AW1924" s="45">
        <f t="shared" si="986"/>
        <v>0.62154696132596687</v>
      </c>
      <c r="AX1924" s="45">
        <f t="shared" si="987"/>
        <v>2.2325058654355558</v>
      </c>
      <c r="AY1924" s="47">
        <f t="shared" si="988"/>
        <v>101.10522493044212</v>
      </c>
      <c r="AZ1924" s="47">
        <f t="shared" si="989"/>
        <v>118.95076446541563</v>
      </c>
      <c r="BA1924" s="43"/>
      <c r="BC1924" s="2">
        <v>43446</v>
      </c>
      <c r="BD1924" t="str">
        <v>912828P4</v>
      </c>
      <c r="BE1924">
        <v>9.6590000000000007</v>
      </c>
      <c r="BF1924">
        <v>1.8621300000000001</v>
      </c>
      <c r="BG1924">
        <v>0.76739999999999997</v>
      </c>
      <c r="BH1924">
        <v>120.125</v>
      </c>
      <c r="BI1924">
        <f>VLOOKUP(BD1924,工作表1!$K$3:$L$1000,2,FALSE)</f>
        <v>1.625</v>
      </c>
      <c r="BJ1924" t="str">
        <f>VLOOKUP(BD1924,工作表1!$K$3:$M$1000,3,FALSE)</f>
        <v>2026/2/15</v>
      </c>
      <c r="BK1924">
        <f t="shared" si="972"/>
        <v>2.3864999999999998</v>
      </c>
      <c r="BL1924">
        <f t="shared" si="973"/>
        <v>-0.76149999999999984</v>
      </c>
      <c r="BM1924" s="43">
        <f t="shared" si="990"/>
        <v>43511</v>
      </c>
      <c r="BN1924" s="43">
        <f t="shared" si="974"/>
        <v>43738</v>
      </c>
      <c r="BO1924" s="45">
        <f t="shared" si="991"/>
        <v>0.52989130434782605</v>
      </c>
      <c r="BP1924" s="45">
        <f t="shared" si="992"/>
        <v>1.8254392495533054</v>
      </c>
      <c r="BQ1924" s="47">
        <f t="shared" si="993"/>
        <v>92.075969161096694</v>
      </c>
      <c r="BR1924" s="47">
        <f t="shared" si="994"/>
        <v>117.7958003766509</v>
      </c>
    </row>
    <row r="1925" spans="6:70" x14ac:dyDescent="0.25">
      <c r="F1925" s="2">
        <v>43507</v>
      </c>
      <c r="G1925">
        <v>2.403</v>
      </c>
      <c r="H1925" s="43">
        <v>43542</v>
      </c>
      <c r="I1925">
        <v>2.5072999999999999</v>
      </c>
      <c r="L1925" s="2">
        <v>43446</v>
      </c>
      <c r="M1925" t="str">
        <v>9128284Z</v>
      </c>
      <c r="N1925">
        <v>0.18</v>
      </c>
      <c r="O1925">
        <v>2.3488500000000001</v>
      </c>
      <c r="P1925">
        <v>0.82720000000000005</v>
      </c>
      <c r="Q1925">
        <v>120.28125</v>
      </c>
      <c r="R1925">
        <f>VLOOKUP(M1925,工作表1!$A$3:$B$1000,2,FALSE)</f>
        <v>2.75</v>
      </c>
      <c r="S1925" t="str">
        <f>VLOOKUP(M1925,工作表1!$A$3:$C$1000,3,FALSE)</f>
        <v>2025/8/31</v>
      </c>
      <c r="T1925">
        <f t="shared" ref="T1925:T1988" si="997">INDEX($G:$G,MATCH(L1925,$F:$F,0))</f>
        <v>2.3864999999999998</v>
      </c>
      <c r="U1925">
        <f t="shared" si="996"/>
        <v>0.36350000000000016</v>
      </c>
      <c r="V1925" s="43">
        <f t="shared" si="975"/>
        <v>43524</v>
      </c>
      <c r="W1925" s="43">
        <f t="shared" ref="W1925:W1988" si="998">IF(WEEKDAY(DATE(YEAR(L1925),(INT(MONTH(L1925)/3)+1)*3+1,1)-1,2)=7,DATE(YEAR(L1925),(INT(MONTH(L1925)/3)+1)*3+1,1)-1-2,IF(WEEKDAY(DATE(YEAR(L1925),(INT(MONTH(L1925)/3)+1)*3+1,1)-1,2)=6,DATE(YEAR(L1925),(INT(MONTH(L1925)/3)+1)*3+1,1)-1-1,DATE(YEAR(L1925),(INT(MONTH(L1925)/3)+1)*3+1,1)-1))</f>
        <v>43553</v>
      </c>
      <c r="X1925" s="45">
        <f t="shared" si="976"/>
        <v>0.79005524861878451</v>
      </c>
      <c r="Y1925" s="45">
        <f t="shared" si="977"/>
        <v>1.5886853856050858</v>
      </c>
      <c r="Z1925" s="47">
        <f t="shared" si="978"/>
        <v>99.587961423604639</v>
      </c>
      <c r="AA1925" s="47">
        <f t="shared" si="979"/>
        <v>119.65207326895494</v>
      </c>
      <c r="AB1925" s="45">
        <f t="shared" si="980"/>
        <v>2.8351000000000002</v>
      </c>
      <c r="AC1925" s="2" t="str">
        <f t="shared" ref="AC1925:AC1988" si="999">IF(MOD(MONTH(L1925),3)=0,"TY2","TY1")</f>
        <v>TY2</v>
      </c>
      <c r="AD1925">
        <f t="shared" ref="AD1925:AD1988" si="1000">IF(AC1925="TY1",Q1925,AP1925)</f>
        <v>120.234375</v>
      </c>
      <c r="AE1925">
        <f t="shared" ref="AE1925:AE1988" si="1001">IF(AC1925="TY1",AP1925,BH1925)</f>
        <v>120.28125</v>
      </c>
      <c r="AF1925" s="49">
        <f t="shared" si="995"/>
        <v>-4.6875E-2</v>
      </c>
      <c r="AG1925" s="3">
        <f t="shared" si="981"/>
        <v>118.96269567240603</v>
      </c>
      <c r="AH1925">
        <f t="shared" si="982"/>
        <v>118.00825105764036</v>
      </c>
      <c r="AI1925" s="51">
        <f t="shared" si="983"/>
        <v>0.95444461476566289</v>
      </c>
      <c r="AJ1925" s="52">
        <f t="shared" si="984"/>
        <v>1.0013196147656629</v>
      </c>
      <c r="AK1925" s="2">
        <v>43446</v>
      </c>
      <c r="AL1925" t="str">
        <v>9128285J</v>
      </c>
      <c r="AM1925">
        <v>-2.9060999999999999</v>
      </c>
      <c r="AN1925">
        <v>2.76498</v>
      </c>
      <c r="AO1925">
        <v>0.84050000000000002</v>
      </c>
      <c r="AP1925">
        <v>120.234375</v>
      </c>
      <c r="AQ1925">
        <f>VLOOKUP(AL1925,工作表1!$F$3:$G$1000,2,FALSE)</f>
        <v>3</v>
      </c>
      <c r="AR1925" t="str">
        <f>VLOOKUP(AL1925,工作表1!$F$3:$H$1000,3,FALSE)</f>
        <v>2025/10/31</v>
      </c>
      <c r="AS1925">
        <f t="shared" ref="AS1925:AS1988" si="1002">INDEX($G:$G,MATCH(AK1925,$F:$F,0))</f>
        <v>2.3864999999999998</v>
      </c>
      <c r="AT1925">
        <f t="shared" ref="AT1925:AT1988" si="1003">AQ1925-AS1925</f>
        <v>0.61350000000000016</v>
      </c>
      <c r="AU1925" s="43">
        <f t="shared" si="985"/>
        <v>43585</v>
      </c>
      <c r="AV1925" s="43">
        <f t="shared" ref="AV1925:AV1988" si="1004">IF(WEEKDAY(DATE(YEAR(AK1925),(INT(MONTH(AK1925)/3)+1)*3+4,1)-1,2)=7,DATE(YEAR(AK1925),(INT(MONTH(AK1925)/3)+1)*3+4,1)-1-2,IF(WEEKDAY(DATE(YEAR(AK1925),(INT(MONTH(AK1925)/3)+1)*3+4,1)-1,2)=6,DATE(YEAR(AK1925),(INT(MONTH(AK1925)/3)+1)*3+4,1)-1-1,DATE(YEAR(AK1925),(INT(MONTH(AK1925)/3)+1)*3+4,1)-1))</f>
        <v>43644</v>
      </c>
      <c r="AW1925" s="45">
        <f t="shared" si="986"/>
        <v>0.35635359116022103</v>
      </c>
      <c r="AX1925" s="45">
        <f t="shared" si="987"/>
        <v>1.9755316733520019</v>
      </c>
      <c r="AY1925" s="47">
        <f t="shared" si="988"/>
        <v>101.12510782452941</v>
      </c>
      <c r="AZ1925" s="47">
        <f t="shared" si="989"/>
        <v>118.96269567240603</v>
      </c>
      <c r="BA1925" s="43"/>
      <c r="BC1925" s="2">
        <v>43445</v>
      </c>
      <c r="BD1925" t="str">
        <v>912828P4</v>
      </c>
      <c r="BE1925">
        <v>10.671900000000001</v>
      </c>
      <c r="BF1925">
        <v>1.78678</v>
      </c>
      <c r="BG1925">
        <v>0.76739999999999997</v>
      </c>
      <c r="BH1925">
        <v>120.28125</v>
      </c>
      <c r="BI1925">
        <f>VLOOKUP(BD1925,工作表1!$K$3:$L$1000,2,FALSE)</f>
        <v>1.625</v>
      </c>
      <c r="BJ1925" t="str">
        <f>VLOOKUP(BD1925,工作表1!$K$3:$M$1000,3,FALSE)</f>
        <v>2026/2/15</v>
      </c>
      <c r="BK1925">
        <f t="shared" ref="BK1925:BK1988" si="1005">INDEX($G:$G,MATCH(BC1925,$F:$F,0))</f>
        <v>2.38</v>
      </c>
      <c r="BL1925">
        <f t="shared" ref="BL1925:BL1988" si="1006">BI1925-BK1925</f>
        <v>-0.75499999999999989</v>
      </c>
      <c r="BM1925" s="43">
        <f t="shared" si="990"/>
        <v>43511</v>
      </c>
      <c r="BN1925" s="43">
        <f t="shared" ref="BN1925:BN1988" si="1007">IF(WEEKDAY(DATE(YEAR(BC1925),(INT(MONTH(BC1925)/3)+1)*3+7,1)-1,2)=7,DATE(YEAR(BC1925),(INT(MONTH(BC1925)/3)+1)*3+7,1)-1-2,IF(WEEKDAY(DATE(YEAR(BC1925),(INT(MONTH(BC1925)/3)+1)*3+7,1)-1,2)=6,DATE(YEAR(BC1925),(INT(MONTH(BC1925)/3)+1)*3+7,1)-1-1,DATE(YEAR(BC1925),(INT(MONTH(BC1925)/3)+1)*3+7,1)-1))</f>
        <v>43738</v>
      </c>
      <c r="BO1925" s="45">
        <f t="shared" si="991"/>
        <v>0.52547554347826086</v>
      </c>
      <c r="BP1925" s="45">
        <f t="shared" si="992"/>
        <v>1.825475543478261</v>
      </c>
      <c r="BQ1925" s="47">
        <f t="shared" si="993"/>
        <v>92.250047417188767</v>
      </c>
      <c r="BR1925" s="47">
        <f t="shared" si="994"/>
        <v>118.00825105764036</v>
      </c>
    </row>
    <row r="1926" spans="6:70" x14ac:dyDescent="0.25">
      <c r="F1926" s="2">
        <v>43504</v>
      </c>
      <c r="G1926">
        <v>2.4020000000000001</v>
      </c>
      <c r="H1926" s="43">
        <v>43539</v>
      </c>
      <c r="I1926">
        <v>2.4876</v>
      </c>
      <c r="L1926" s="2">
        <v>43445</v>
      </c>
      <c r="M1926" t="str">
        <v>912828Y7</v>
      </c>
      <c r="N1926">
        <v>-0.4425</v>
      </c>
      <c r="O1926">
        <v>2.7021899999999999</v>
      </c>
      <c r="P1926">
        <v>0.83379999999999999</v>
      </c>
      <c r="Q1926">
        <v>120.453125</v>
      </c>
      <c r="R1926">
        <f>VLOOKUP(M1926,工作表1!$A$3:$B$1000,2,FALSE)</f>
        <v>2.875</v>
      </c>
      <c r="S1926" t="str">
        <f>VLOOKUP(M1926,工作表1!$A$3:$C$1000,3,FALSE)</f>
        <v>2025/7/31</v>
      </c>
      <c r="T1926">
        <f t="shared" si="997"/>
        <v>2.38</v>
      </c>
      <c r="U1926">
        <f t="shared" si="996"/>
        <v>0.49500000000000011</v>
      </c>
      <c r="V1926" s="43">
        <f t="shared" ref="V1926:V1989" si="1008">COUPNCD(L1925,S1926,2,0)</f>
        <v>43496</v>
      </c>
      <c r="W1926" s="43">
        <f t="shared" si="998"/>
        <v>43553</v>
      </c>
      <c r="X1926" s="45">
        <f t="shared" ref="X1926:X1989" si="1009">COUPDAYBS(L1925,S1926,2,1)/COUPDAYS(L1925,S1926,2,1)*R1926/2</f>
        <v>1.046875</v>
      </c>
      <c r="Y1926" s="45">
        <f t="shared" ref="Y1926:Y1989" si="1010">(W1926-L1925)/365*R1926+X1926</f>
        <v>1.8896832191780821</v>
      </c>
      <c r="Z1926" s="47">
        <f t="shared" ref="Z1926:Z1989" si="1011">(Q1926*P1926+Y1926)/(1+(O1926/100)*(W1926-L1927)/360)-X1926</f>
        <v>100.44624460742676</v>
      </c>
      <c r="AA1926" s="47">
        <f t="shared" ref="AA1926:AA1989" si="1012">(Z1926-$AB$5*(W1926-L1925)/365+T1926*(W1926-L1925)/360)/P1926</f>
        <v>119.72508379249061</v>
      </c>
      <c r="AB1926" s="45">
        <f t="shared" ref="AB1926:AB1989" si="1013">INDEX(I:I,MATCH(L1926,H:H,0))</f>
        <v>2.8003999999999998</v>
      </c>
      <c r="AC1926" s="2" t="str">
        <f t="shared" si="999"/>
        <v>TY2</v>
      </c>
      <c r="AD1926">
        <f t="shared" si="1000"/>
        <v>120.421875</v>
      </c>
      <c r="AE1926">
        <f t="shared" si="1001"/>
        <v>120.40625</v>
      </c>
      <c r="AF1926" s="49">
        <f t="shared" si="995"/>
        <v>1.5625E-2</v>
      </c>
      <c r="AG1926" s="3">
        <f t="shared" ref="AG1926:AG1989" si="1014">IF(AC1926="TY1",AA1926,AZ1926)</f>
        <v>119.11157253099968</v>
      </c>
      <c r="AH1926">
        <f t="shared" ref="AH1926:AH1989" si="1015">IF(AC1926="TY1",AZ1926,BR1926)</f>
        <v>118.28387230944298</v>
      </c>
      <c r="AI1926" s="51">
        <f t="shared" ref="AI1926:AI1989" si="1016">AG1926-AH1926</f>
        <v>0.82770022155669665</v>
      </c>
      <c r="AJ1926" s="52">
        <f t="shared" ref="AJ1926:AJ1989" si="1017">AI1926-AF1926</f>
        <v>0.81207522155669665</v>
      </c>
      <c r="AK1926" s="2">
        <v>43445</v>
      </c>
      <c r="AL1926" t="str">
        <v>9128285C</v>
      </c>
      <c r="AM1926">
        <v>-3.4116</v>
      </c>
      <c r="AN1926">
        <v>2.7961800000000001</v>
      </c>
      <c r="AO1926">
        <v>0.84050000000000002</v>
      </c>
      <c r="AP1926">
        <v>120.421875</v>
      </c>
      <c r="AQ1926">
        <f>VLOOKUP(AL1926,工作表1!$F$3:$G$1000,2,FALSE)</f>
        <v>3</v>
      </c>
      <c r="AR1926" t="str">
        <f>VLOOKUP(AL1926,工作表1!$F$3:$H$1000,3,FALSE)</f>
        <v>2025/9/30</v>
      </c>
      <c r="AS1926">
        <f t="shared" si="1002"/>
        <v>2.38</v>
      </c>
      <c r="AT1926">
        <f t="shared" si="1003"/>
        <v>0.62000000000000011</v>
      </c>
      <c r="AU1926" s="43">
        <f t="shared" ref="AU1926:AU1989" si="1018">COUPNCD(AK1925,AR1926,2,0)</f>
        <v>43555</v>
      </c>
      <c r="AV1926" s="43">
        <f t="shared" si="1004"/>
        <v>43644</v>
      </c>
      <c r="AW1926" s="45">
        <f t="shared" ref="AW1926:AW1989" si="1019">COUPDAYBS(AK1925,AR1926,2,1)/COUPDAYS(AK1925,AR1926,2,1)*AQ1926/2</f>
        <v>0.6049723756906078</v>
      </c>
      <c r="AX1926" s="45">
        <f t="shared" ref="AX1926:AX1989" si="1020">(AV1926-AK1925)/365*AQ1926+AW1926</f>
        <v>2.2323696359645804</v>
      </c>
      <c r="AY1926" s="47">
        <f t="shared" ref="AY1926:AY1989" si="1021">(AP1926*AO1926+AX1926)/(1+(AN1926/100)*(AV1926-AK1927)/360)-AW1926</f>
        <v>101.25958520545592</v>
      </c>
      <c r="AZ1926" s="47">
        <f t="shared" ref="AZ1926:AZ1989" si="1022">(AY1926-$AB$5*(AV1926-AK1925)/365+AS1926*(AV1926-AK1925)/360)/AO1926</f>
        <v>119.11157253099968</v>
      </c>
      <c r="BA1926" s="43"/>
      <c r="BC1926" s="2">
        <v>43444</v>
      </c>
      <c r="BD1926" t="str">
        <v>912828P4</v>
      </c>
      <c r="BE1926">
        <v>14.4613</v>
      </c>
      <c r="BF1926">
        <v>1.6036699999999999</v>
      </c>
      <c r="BG1926">
        <v>0.76739999999999997</v>
      </c>
      <c r="BH1926">
        <v>120.40625</v>
      </c>
      <c r="BI1926">
        <f>VLOOKUP(BD1926,工作表1!$K$3:$L$1000,2,FALSE)</f>
        <v>1.625</v>
      </c>
      <c r="BJ1926" t="str">
        <f>VLOOKUP(BD1926,工作表1!$K$3:$M$1000,3,FALSE)</f>
        <v>2026/2/15</v>
      </c>
      <c r="BK1926">
        <f t="shared" si="1005"/>
        <v>2.3719999999999999</v>
      </c>
      <c r="BL1926">
        <f t="shared" si="1006"/>
        <v>-0.74699999999999989</v>
      </c>
      <c r="BM1926" s="43">
        <f t="shared" ref="BM1926:BM1989" si="1023">COUPNCD(BC1925,BJ1926,2,0)</f>
        <v>43511</v>
      </c>
      <c r="BN1926" s="43">
        <f t="shared" si="1007"/>
        <v>43738</v>
      </c>
      <c r="BO1926" s="45">
        <f t="shared" ref="BO1926:BO1989" si="1024">COUPDAYBS(BC1925,BJ1926,2,1)/COUPDAYS(BC1925,BJ1926,2,1)*BI1926/2</f>
        <v>0.52105978260869557</v>
      </c>
      <c r="BP1926" s="45">
        <f t="shared" ref="BP1926:BP1989" si="1025">(BN1926-BC1925)/365*BI1926+BO1926</f>
        <v>1.8255118374032162</v>
      </c>
      <c r="BQ1926" s="47">
        <f t="shared" ref="BQ1926:BQ1989" si="1026">(BH1926*BG1926+BP1926)/(1+(BF1926/100)*(BN1926-BC1927)/360)-BO1926</f>
        <v>92.473859713767297</v>
      </c>
      <c r="BR1926" s="47">
        <f t="shared" ref="BR1926:BR1989" si="1027">(BQ1926-$AB$5*(BN1926-BC1925)/365+BK1926*(BN1926-BC1925)/360)/BG1926</f>
        <v>118.28387230944298</v>
      </c>
    </row>
    <row r="1927" spans="6:70" x14ac:dyDescent="0.25">
      <c r="F1927" s="2">
        <v>43503</v>
      </c>
      <c r="G1927">
        <v>2.4024999999999999</v>
      </c>
      <c r="H1927" s="43">
        <v>43538</v>
      </c>
      <c r="I1927">
        <v>2.5245000000000002</v>
      </c>
      <c r="L1927" s="2">
        <v>43444</v>
      </c>
      <c r="M1927" t="str">
        <v>912828Y7</v>
      </c>
      <c r="N1927">
        <v>-0.13900000000000001</v>
      </c>
      <c r="O1927">
        <v>2.5648900000000001</v>
      </c>
      <c r="P1927">
        <v>0.83379999999999999</v>
      </c>
      <c r="Q1927">
        <v>120.6875</v>
      </c>
      <c r="R1927">
        <f>VLOOKUP(M1927,工作表1!$A$3:$B$1000,2,FALSE)</f>
        <v>2.875</v>
      </c>
      <c r="S1927" t="str">
        <f>VLOOKUP(M1927,工作表1!$A$3:$C$1000,3,FALSE)</f>
        <v>2025/7/31</v>
      </c>
      <c r="T1927">
        <f t="shared" si="997"/>
        <v>2.3719999999999999</v>
      </c>
      <c r="U1927">
        <f t="shared" si="996"/>
        <v>0.50300000000000011</v>
      </c>
      <c r="V1927" s="43">
        <f t="shared" si="1008"/>
        <v>43496</v>
      </c>
      <c r="W1927" s="43">
        <f t="shared" si="998"/>
        <v>43553</v>
      </c>
      <c r="X1927" s="45">
        <f t="shared" si="1009"/>
        <v>1.0390625</v>
      </c>
      <c r="Y1927" s="45">
        <f t="shared" si="1010"/>
        <v>1.8897474315068492</v>
      </c>
      <c r="Z1927" s="47">
        <f t="shared" si="1011"/>
        <v>100.6683322281072</v>
      </c>
      <c r="AA1927" s="47">
        <f t="shared" si="1012"/>
        <v>119.9816179539758</v>
      </c>
      <c r="AB1927" s="45">
        <f t="shared" si="1013"/>
        <v>2.7757000000000001</v>
      </c>
      <c r="AC1927" s="2" t="str">
        <f t="shared" si="999"/>
        <v>TY2</v>
      </c>
      <c r="AD1927">
        <f t="shared" si="1000"/>
        <v>120.65625</v>
      </c>
      <c r="AE1927">
        <f t="shared" si="1001"/>
        <v>120.421875</v>
      </c>
      <c r="AF1927" s="49">
        <f t="shared" si="995"/>
        <v>0.234375</v>
      </c>
      <c r="AG1927" s="3">
        <f t="shared" si="1014"/>
        <v>119.32840886349493</v>
      </c>
      <c r="AH1927">
        <f t="shared" si="1015"/>
        <v>118.41837289774958</v>
      </c>
      <c r="AI1927" s="51">
        <f t="shared" si="1016"/>
        <v>0.91003596574535095</v>
      </c>
      <c r="AJ1927" s="52">
        <f t="shared" si="1017"/>
        <v>0.67566096574535095</v>
      </c>
      <c r="AK1927" s="2">
        <v>43444</v>
      </c>
      <c r="AL1927" t="str">
        <v>9128285C</v>
      </c>
      <c r="AM1927">
        <v>-2.7826</v>
      </c>
      <c r="AN1927">
        <v>2.7720400000000001</v>
      </c>
      <c r="AO1927">
        <v>0.84050000000000002</v>
      </c>
      <c r="AP1927">
        <v>120.65625</v>
      </c>
      <c r="AQ1927">
        <f>VLOOKUP(AL1927,工作表1!$F$3:$G$1000,2,FALSE)</f>
        <v>3</v>
      </c>
      <c r="AR1927" t="str">
        <f>VLOOKUP(AL1927,工作表1!$F$3:$H$1000,3,FALSE)</f>
        <v>2025/9/30</v>
      </c>
      <c r="AS1927">
        <f t="shared" si="1002"/>
        <v>2.3719999999999999</v>
      </c>
      <c r="AT1927">
        <f t="shared" si="1003"/>
        <v>0.62800000000000011</v>
      </c>
      <c r="AU1927" s="43">
        <f t="shared" si="1018"/>
        <v>43555</v>
      </c>
      <c r="AV1927" s="43">
        <f t="shared" si="1004"/>
        <v>43644</v>
      </c>
      <c r="AW1927" s="45">
        <f t="shared" si="1019"/>
        <v>0.59668508287292821</v>
      </c>
      <c r="AX1927" s="45">
        <f t="shared" si="1020"/>
        <v>2.2323015212290924</v>
      </c>
      <c r="AY1927" s="47">
        <f t="shared" si="1021"/>
        <v>101.45204780197449</v>
      </c>
      <c r="AZ1927" s="47">
        <f t="shared" si="1022"/>
        <v>119.32840886349493</v>
      </c>
      <c r="BA1927" s="43"/>
      <c r="BC1927" s="2">
        <v>43441</v>
      </c>
      <c r="BD1927" t="str">
        <v>912828P4</v>
      </c>
      <c r="BE1927">
        <v>16.2806</v>
      </c>
      <c r="BF1927">
        <v>1.47421</v>
      </c>
      <c r="BG1927">
        <v>0.76739999999999997</v>
      </c>
      <c r="BH1927">
        <v>120.421875</v>
      </c>
      <c r="BI1927">
        <f>VLOOKUP(BD1927,工作表1!$K$3:$L$1000,2,FALSE)</f>
        <v>1.625</v>
      </c>
      <c r="BJ1927" t="str">
        <f>VLOOKUP(BD1927,工作表1!$K$3:$M$1000,3,FALSE)</f>
        <v>2026/2/15</v>
      </c>
      <c r="BK1927">
        <f t="shared" si="1005"/>
        <v>2.37</v>
      </c>
      <c r="BL1927">
        <f t="shared" si="1006"/>
        <v>-0.74500000000000011</v>
      </c>
      <c r="BM1927" s="43">
        <f t="shared" si="1023"/>
        <v>43511</v>
      </c>
      <c r="BN1927" s="43">
        <f t="shared" si="1007"/>
        <v>43738</v>
      </c>
      <c r="BO1927" s="45">
        <f t="shared" si="1024"/>
        <v>0.51664402173913049</v>
      </c>
      <c r="BP1927" s="45">
        <f t="shared" si="1025"/>
        <v>1.8255481313281714</v>
      </c>
      <c r="BQ1927" s="47">
        <f t="shared" si="1026"/>
        <v>92.584520457623427</v>
      </c>
      <c r="BR1927" s="47">
        <f t="shared" si="1027"/>
        <v>118.41837289774958</v>
      </c>
    </row>
    <row r="1928" spans="6:70" x14ac:dyDescent="0.25">
      <c r="F1928" s="2">
        <v>43502</v>
      </c>
      <c r="G1928">
        <v>2.4089</v>
      </c>
      <c r="H1928" s="43">
        <v>43537</v>
      </c>
      <c r="I1928">
        <v>2.5221</v>
      </c>
      <c r="L1928" s="2">
        <v>43441</v>
      </c>
      <c r="M1928" t="str">
        <v>912828Y7</v>
      </c>
      <c r="N1928">
        <v>-0.29099999999999998</v>
      </c>
      <c r="O1928">
        <v>2.6172300000000002</v>
      </c>
      <c r="P1928">
        <v>0.83379999999999999</v>
      </c>
      <c r="Q1928">
        <v>120.765625</v>
      </c>
      <c r="R1928">
        <f>VLOOKUP(M1928,工作表1!$A$3:$B$1000,2,FALSE)</f>
        <v>2.875</v>
      </c>
      <c r="S1928" t="str">
        <f>VLOOKUP(M1928,工作表1!$A$3:$C$1000,3,FALSE)</f>
        <v>2025/7/31</v>
      </c>
      <c r="T1928">
        <f t="shared" si="997"/>
        <v>2.37</v>
      </c>
      <c r="U1928">
        <f t="shared" si="996"/>
        <v>0.50499999999999989</v>
      </c>
      <c r="V1928" s="43">
        <f t="shared" si="1008"/>
        <v>43496</v>
      </c>
      <c r="W1928" s="43">
        <f t="shared" si="998"/>
        <v>43553</v>
      </c>
      <c r="X1928" s="45">
        <f t="shared" si="1009"/>
        <v>1.03125</v>
      </c>
      <c r="Y1928" s="45">
        <f t="shared" si="1010"/>
        <v>1.8898116438356163</v>
      </c>
      <c r="Z1928" s="47">
        <f t="shared" si="1011"/>
        <v>100.71705766523597</v>
      </c>
      <c r="AA1928" s="47">
        <f t="shared" si="1012"/>
        <v>120.03235940578305</v>
      </c>
      <c r="AB1928" s="45">
        <f t="shared" si="1013"/>
        <v>2.7584</v>
      </c>
      <c r="AC1928" s="2" t="str">
        <f t="shared" si="999"/>
        <v>TY2</v>
      </c>
      <c r="AD1928">
        <f t="shared" si="1000"/>
        <v>120.71875</v>
      </c>
      <c r="AE1928">
        <f t="shared" si="1001"/>
        <v>120.09375</v>
      </c>
      <c r="AF1928" s="49">
        <f t="shared" si="995"/>
        <v>0.625</v>
      </c>
      <c r="AG1928" s="3">
        <f t="shared" si="1014"/>
        <v>119.39347138718013</v>
      </c>
      <c r="AH1928">
        <f t="shared" si="1015"/>
        <v>118.08106456211044</v>
      </c>
      <c r="AI1928" s="51">
        <f t="shared" si="1016"/>
        <v>1.3124068250696865</v>
      </c>
      <c r="AJ1928" s="52">
        <f t="shared" si="1017"/>
        <v>0.68740682506968653</v>
      </c>
      <c r="AK1928" s="2">
        <v>43441</v>
      </c>
      <c r="AL1928" t="str">
        <v>9128285J</v>
      </c>
      <c r="AM1928">
        <v>-2.9453</v>
      </c>
      <c r="AN1928">
        <v>2.76248</v>
      </c>
      <c r="AO1928">
        <v>0.84050000000000002</v>
      </c>
      <c r="AP1928">
        <v>120.71875</v>
      </c>
      <c r="AQ1928">
        <f>VLOOKUP(AL1928,工作表1!$F$3:$G$1000,2,FALSE)</f>
        <v>3</v>
      </c>
      <c r="AR1928" t="str">
        <f>VLOOKUP(AL1928,工作表1!$F$3:$H$1000,3,FALSE)</f>
        <v>2025/10/31</v>
      </c>
      <c r="AS1928">
        <f t="shared" si="1002"/>
        <v>2.37</v>
      </c>
      <c r="AT1928">
        <f t="shared" si="1003"/>
        <v>0.62999999999999989</v>
      </c>
      <c r="AU1928" s="43">
        <f t="shared" si="1018"/>
        <v>43585</v>
      </c>
      <c r="AV1928" s="43">
        <f t="shared" si="1004"/>
        <v>43644</v>
      </c>
      <c r="AW1928" s="45">
        <f t="shared" si="1019"/>
        <v>0.33149171270718231</v>
      </c>
      <c r="AX1928" s="45">
        <f t="shared" si="1020"/>
        <v>1.9753273291455384</v>
      </c>
      <c r="AY1928" s="47">
        <f t="shared" si="1021"/>
        <v>101.51365562329933</v>
      </c>
      <c r="AZ1928" s="47">
        <f t="shared" si="1022"/>
        <v>119.39347138718013</v>
      </c>
      <c r="BA1928" s="43"/>
      <c r="BC1928" s="2">
        <v>43440</v>
      </c>
      <c r="BD1928" t="str">
        <v>912828P4</v>
      </c>
      <c r="BE1928">
        <v>16.474799999999998</v>
      </c>
      <c r="BF1928">
        <v>1.47848</v>
      </c>
      <c r="BG1928">
        <v>0.76739999999999997</v>
      </c>
      <c r="BH1928">
        <v>120.09375</v>
      </c>
      <c r="BI1928">
        <f>VLOOKUP(BD1928,工作表1!$K$3:$L$1000,2,FALSE)</f>
        <v>1.625</v>
      </c>
      <c r="BJ1928" t="str">
        <f>VLOOKUP(BD1928,工作表1!$K$3:$M$1000,3,FALSE)</f>
        <v>2026/2/15</v>
      </c>
      <c r="BK1928">
        <f t="shared" si="1005"/>
        <v>2.3712399999999998</v>
      </c>
      <c r="BL1928">
        <f t="shared" si="1006"/>
        <v>-0.74623999999999979</v>
      </c>
      <c r="BM1928" s="43">
        <f t="shared" si="1023"/>
        <v>43511</v>
      </c>
      <c r="BN1928" s="43">
        <f t="shared" si="1007"/>
        <v>43738</v>
      </c>
      <c r="BO1928" s="45">
        <f t="shared" si="1024"/>
        <v>0.50339673913043481</v>
      </c>
      <c r="BP1928" s="45">
        <f t="shared" si="1025"/>
        <v>1.8256570131030376</v>
      </c>
      <c r="BQ1928" s="47">
        <f t="shared" si="1026"/>
        <v>92.342098684689574</v>
      </c>
      <c r="BR1928" s="47">
        <f t="shared" si="1027"/>
        <v>118.08106456211044</v>
      </c>
    </row>
    <row r="1929" spans="6:70" x14ac:dyDescent="0.25">
      <c r="F1929" s="2">
        <v>43501</v>
      </c>
      <c r="G1929">
        <v>2.4049999999999998</v>
      </c>
      <c r="H1929" s="43">
        <v>43536</v>
      </c>
      <c r="I1929">
        <v>2.4975000000000001</v>
      </c>
      <c r="L1929" s="2">
        <v>43440</v>
      </c>
      <c r="M1929" t="str">
        <v>912828Y7</v>
      </c>
      <c r="N1929">
        <v>-4.0300000000000002E-2</v>
      </c>
      <c r="O1929">
        <v>2.4866000000000001</v>
      </c>
      <c r="P1929">
        <v>0.83379999999999999</v>
      </c>
      <c r="Q1929">
        <v>120.453125</v>
      </c>
      <c r="R1929">
        <f>VLOOKUP(M1929,工作表1!$A$3:$B$1000,2,FALSE)</f>
        <v>2.875</v>
      </c>
      <c r="S1929" t="str">
        <f>VLOOKUP(M1929,工作表1!$A$3:$C$1000,3,FALSE)</f>
        <v>2025/7/31</v>
      </c>
      <c r="T1929">
        <f t="shared" si="997"/>
        <v>2.3712399999999998</v>
      </c>
      <c r="U1929">
        <f t="shared" si="996"/>
        <v>0.50376000000000021</v>
      </c>
      <c r="V1929" s="43">
        <f t="shared" si="1008"/>
        <v>43496</v>
      </c>
      <c r="W1929" s="43">
        <f t="shared" si="998"/>
        <v>43553</v>
      </c>
      <c r="X1929" s="45">
        <f t="shared" si="1009"/>
        <v>1.0078125</v>
      </c>
      <c r="Y1929" s="45">
        <f t="shared" si="1010"/>
        <v>1.890004280821918</v>
      </c>
      <c r="Z1929" s="47">
        <f t="shared" si="1011"/>
        <v>100.51658064517177</v>
      </c>
      <c r="AA1929" s="47">
        <f t="shared" si="1012"/>
        <v>119.77145404943616</v>
      </c>
      <c r="AB1929" s="45">
        <f t="shared" si="1013"/>
        <v>2.8178999999999998</v>
      </c>
      <c r="AC1929" s="2" t="str">
        <f t="shared" si="999"/>
        <v>TY2</v>
      </c>
      <c r="AD1929">
        <f t="shared" si="1000"/>
        <v>120.40625</v>
      </c>
      <c r="AE1929">
        <f t="shared" si="1001"/>
        <v>119.703125</v>
      </c>
      <c r="AF1929" s="49">
        <f t="shared" si="995"/>
        <v>0.703125</v>
      </c>
      <c r="AG1929" s="3">
        <f t="shared" si="1014"/>
        <v>119.07136501888091</v>
      </c>
      <c r="AH1929" t="e">
        <f t="shared" si="1015"/>
        <v>#VALUE!</v>
      </c>
      <c r="AI1929" s="51" t="e">
        <f t="shared" si="1016"/>
        <v>#VALUE!</v>
      </c>
      <c r="AJ1929" s="52" t="e">
        <f t="shared" si="1017"/>
        <v>#VALUE!</v>
      </c>
      <c r="AK1929" s="2">
        <v>43440</v>
      </c>
      <c r="AL1929" t="str">
        <v>9128285J</v>
      </c>
      <c r="AM1929">
        <v>-3.1966999999999999</v>
      </c>
      <c r="AN1929">
        <v>2.7841800000000001</v>
      </c>
      <c r="AO1929">
        <v>0.84050000000000002</v>
      </c>
      <c r="AP1929">
        <v>120.40625</v>
      </c>
      <c r="AQ1929">
        <f>VLOOKUP(AL1929,工作表1!$F$3:$G$1000,2,FALSE)</f>
        <v>3</v>
      </c>
      <c r="AR1929" t="str">
        <f>VLOOKUP(AL1929,工作表1!$F$3:$H$1000,3,FALSE)</f>
        <v>2025/10/31</v>
      </c>
      <c r="AS1929">
        <f t="shared" si="1002"/>
        <v>2.3712399999999998</v>
      </c>
      <c r="AT1929">
        <f t="shared" si="1003"/>
        <v>0.62876000000000021</v>
      </c>
      <c r="AU1929" s="43">
        <f t="shared" si="1018"/>
        <v>43585</v>
      </c>
      <c r="AV1929" s="43">
        <f t="shared" si="1004"/>
        <v>43644</v>
      </c>
      <c r="AW1929" s="45">
        <f t="shared" si="1019"/>
        <v>0.30662983425414364</v>
      </c>
      <c r="AX1929" s="45">
        <f t="shared" si="1020"/>
        <v>1.9751229849390752</v>
      </c>
      <c r="AY1929" s="47">
        <f t="shared" si="1021"/>
        <v>101.25967764235723</v>
      </c>
      <c r="AZ1929" s="47">
        <f t="shared" si="1022"/>
        <v>119.07136501888091</v>
      </c>
      <c r="BA1929" s="43"/>
      <c r="BC1929" s="2">
        <v>43439</v>
      </c>
      <c r="BD1929" t="str">
        <v>#N/A N/A</v>
      </c>
      <c r="BE1929" t="str">
        <v>#N/A N/A</v>
      </c>
      <c r="BF1929" t="str">
        <v>#N/A N/A</v>
      </c>
      <c r="BG1929" t="str">
        <v>#N/A N/A</v>
      </c>
      <c r="BH1929">
        <v>119.703125</v>
      </c>
      <c r="BI1929" t="e">
        <f>VLOOKUP(BD1929,工作表1!$K$3:$L$1000,2,FALSE)</f>
        <v>#N/A</v>
      </c>
      <c r="BJ1929" t="e">
        <f>VLOOKUP(BD1929,工作表1!$K$3:$M$1000,3,FALSE)</f>
        <v>#N/A</v>
      </c>
      <c r="BK1929">
        <f t="shared" si="1005"/>
        <v>2.3730000000000002</v>
      </c>
      <c r="BL1929" t="e">
        <f t="shared" si="1006"/>
        <v>#N/A</v>
      </c>
      <c r="BM1929" s="43" t="e">
        <f t="shared" si="1023"/>
        <v>#N/A</v>
      </c>
      <c r="BN1929" s="43">
        <f t="shared" si="1007"/>
        <v>43738</v>
      </c>
      <c r="BO1929" s="45" t="e">
        <f t="shared" si="1024"/>
        <v>#N/A</v>
      </c>
      <c r="BP1929" s="45" t="e">
        <f t="shared" si="1025"/>
        <v>#N/A</v>
      </c>
      <c r="BQ1929" s="47" t="e">
        <f t="shared" si="1026"/>
        <v>#VALUE!</v>
      </c>
      <c r="BR1929" s="47" t="e">
        <f t="shared" si="1027"/>
        <v>#VALUE!</v>
      </c>
    </row>
    <row r="1930" spans="6:70" x14ac:dyDescent="0.25">
      <c r="F1930" s="2">
        <v>43500</v>
      </c>
      <c r="G1930">
        <v>2.4064999999999999</v>
      </c>
      <c r="H1930" s="43">
        <v>43535</v>
      </c>
      <c r="I1930">
        <v>2.5293999999999999</v>
      </c>
      <c r="L1930" s="2">
        <v>43439</v>
      </c>
      <c r="M1930" t="str">
        <v>#N/A N/A</v>
      </c>
      <c r="N1930" t="str">
        <v>#N/A N/A</v>
      </c>
      <c r="O1930" t="str">
        <v>#N/A N/A</v>
      </c>
      <c r="P1930" t="str">
        <v>#N/A N/A</v>
      </c>
      <c r="Q1930">
        <v>120.09375</v>
      </c>
      <c r="R1930" t="e">
        <f>VLOOKUP(M1930,工作表1!$A$3:$B$1000,2,FALSE)</f>
        <v>#N/A</v>
      </c>
      <c r="S1930" t="e">
        <f>VLOOKUP(M1930,工作表1!$A$3:$C$1000,3,FALSE)</f>
        <v>#N/A</v>
      </c>
      <c r="T1930">
        <f t="shared" si="997"/>
        <v>2.3730000000000002</v>
      </c>
      <c r="U1930" t="e">
        <f t="shared" si="996"/>
        <v>#N/A</v>
      </c>
      <c r="V1930" s="43" t="e">
        <f t="shared" si="1008"/>
        <v>#N/A</v>
      </c>
      <c r="W1930" s="43">
        <f t="shared" si="998"/>
        <v>43553</v>
      </c>
      <c r="X1930" s="45" t="e">
        <f t="shared" si="1009"/>
        <v>#N/A</v>
      </c>
      <c r="Y1930" s="45" t="e">
        <f t="shared" si="1010"/>
        <v>#N/A</v>
      </c>
      <c r="Z1930" s="47" t="e">
        <f t="shared" si="1011"/>
        <v>#VALUE!</v>
      </c>
      <c r="AA1930" s="47" t="e">
        <f t="shared" si="1012"/>
        <v>#VALUE!</v>
      </c>
      <c r="AB1930" s="45">
        <f t="shared" si="1013"/>
        <v>2.8401999999999998</v>
      </c>
      <c r="AC1930" s="2" t="str">
        <f t="shared" si="999"/>
        <v>TY2</v>
      </c>
      <c r="AD1930">
        <f t="shared" si="1000"/>
        <v>120.015625</v>
      </c>
      <c r="AE1930">
        <f t="shared" si="1001"/>
        <v>119.703125</v>
      </c>
      <c r="AF1930" s="49">
        <f t="shared" si="995"/>
        <v>0.3125</v>
      </c>
      <c r="AG1930" s="3" t="e">
        <f t="shared" si="1014"/>
        <v>#VALUE!</v>
      </c>
      <c r="AH1930">
        <f t="shared" si="1015"/>
        <v>117.68266307359606</v>
      </c>
      <c r="AI1930" s="51" t="e">
        <f t="shared" si="1016"/>
        <v>#VALUE!</v>
      </c>
      <c r="AJ1930" s="52" t="e">
        <f t="shared" si="1017"/>
        <v>#VALUE!</v>
      </c>
      <c r="AK1930" s="2">
        <v>43439</v>
      </c>
      <c r="AL1930" t="str">
        <v>#N/A N/A</v>
      </c>
      <c r="AM1930" t="str">
        <v>#N/A N/A</v>
      </c>
      <c r="AN1930" t="str">
        <v>#N/A N/A</v>
      </c>
      <c r="AO1930" t="str">
        <v>#N/A N/A</v>
      </c>
      <c r="AP1930">
        <v>120.015625</v>
      </c>
      <c r="AQ1930" t="e">
        <f>VLOOKUP(AL1930,工作表1!$F$3:$G$1000,2,FALSE)</f>
        <v>#N/A</v>
      </c>
      <c r="AR1930" t="e">
        <f>VLOOKUP(AL1930,工作表1!$F$3:$H$1000,3,FALSE)</f>
        <v>#N/A</v>
      </c>
      <c r="AS1930">
        <f t="shared" si="1002"/>
        <v>2.3730000000000002</v>
      </c>
      <c r="AT1930" t="e">
        <f t="shared" si="1003"/>
        <v>#N/A</v>
      </c>
      <c r="AU1930" s="43" t="e">
        <f t="shared" si="1018"/>
        <v>#N/A</v>
      </c>
      <c r="AV1930" s="43">
        <f t="shared" si="1004"/>
        <v>43644</v>
      </c>
      <c r="AW1930" s="45" t="e">
        <f t="shared" si="1019"/>
        <v>#N/A</v>
      </c>
      <c r="AX1930" s="45" t="e">
        <f t="shared" si="1020"/>
        <v>#N/A</v>
      </c>
      <c r="AY1930" s="47" t="e">
        <f t="shared" si="1021"/>
        <v>#VALUE!</v>
      </c>
      <c r="AZ1930" s="47" t="e">
        <f t="shared" si="1022"/>
        <v>#VALUE!</v>
      </c>
      <c r="BA1930" s="43"/>
      <c r="BC1930" s="2">
        <v>43438</v>
      </c>
      <c r="BD1930" t="str">
        <v>912828P4</v>
      </c>
      <c r="BE1930">
        <v>14.5785</v>
      </c>
      <c r="BF1930">
        <v>1.4800800000000001</v>
      </c>
      <c r="BG1930">
        <v>0.76739999999999997</v>
      </c>
      <c r="BH1930">
        <v>119.703125</v>
      </c>
      <c r="BI1930">
        <f>VLOOKUP(BD1930,工作表1!$K$3:$L$1000,2,FALSE)</f>
        <v>1.625</v>
      </c>
      <c r="BJ1930" t="str">
        <f>VLOOKUP(BD1930,工作表1!$K$3:$M$1000,3,FALSE)</f>
        <v>2026/2/15</v>
      </c>
      <c r="BK1930">
        <f t="shared" si="1005"/>
        <v>2.3734700000000002</v>
      </c>
      <c r="BL1930">
        <f t="shared" si="1006"/>
        <v>-0.74847000000000019</v>
      </c>
      <c r="BM1930" s="43">
        <f t="shared" si="1023"/>
        <v>43511</v>
      </c>
      <c r="BN1930" s="43">
        <f t="shared" si="1007"/>
        <v>43738</v>
      </c>
      <c r="BO1930" s="45">
        <f t="shared" si="1024"/>
        <v>0.49456521739130438</v>
      </c>
      <c r="BP1930" s="45">
        <f t="shared" si="1025"/>
        <v>1.8257296009529482</v>
      </c>
      <c r="BQ1930" s="47">
        <f t="shared" si="1026"/>
        <v>92.046140783849609</v>
      </c>
      <c r="BR1930" s="47">
        <f t="shared" si="1027"/>
        <v>117.68266307359606</v>
      </c>
    </row>
    <row r="1931" spans="6:70" x14ac:dyDescent="0.25">
      <c r="F1931" s="2">
        <v>43497</v>
      </c>
      <c r="G1931">
        <v>2.4049999999999998</v>
      </c>
      <c r="H1931" s="43">
        <v>43532</v>
      </c>
      <c r="I1931">
        <v>2.5196000000000001</v>
      </c>
      <c r="L1931" s="2">
        <v>43438</v>
      </c>
      <c r="M1931" t="str">
        <v>9128284Z</v>
      </c>
      <c r="N1931">
        <v>-0.31530000000000002</v>
      </c>
      <c r="O1931">
        <v>2.4863</v>
      </c>
      <c r="P1931">
        <v>0.82720000000000005</v>
      </c>
      <c r="Q1931">
        <v>120.09375</v>
      </c>
      <c r="R1931">
        <f>VLOOKUP(M1931,工作表1!$A$3:$B$1000,2,FALSE)</f>
        <v>2.75</v>
      </c>
      <c r="S1931" t="str">
        <f>VLOOKUP(M1931,工作表1!$A$3:$C$1000,3,FALSE)</f>
        <v>2025/8/31</v>
      </c>
      <c r="T1931">
        <f t="shared" si="997"/>
        <v>2.3734700000000002</v>
      </c>
      <c r="U1931">
        <f t="shared" si="996"/>
        <v>0.37652999999999981</v>
      </c>
      <c r="V1931" s="43">
        <f t="shared" si="1008"/>
        <v>43524</v>
      </c>
      <c r="W1931" s="43">
        <f t="shared" si="998"/>
        <v>43553</v>
      </c>
      <c r="X1931" s="45">
        <f t="shared" si="1009"/>
        <v>0.72928176795580102</v>
      </c>
      <c r="Y1931" s="45">
        <f t="shared" si="1010"/>
        <v>1.5881858775448421</v>
      </c>
      <c r="Z1931" s="47">
        <f t="shared" si="1011"/>
        <v>99.398290960900511</v>
      </c>
      <c r="AA1931" s="47">
        <f t="shared" si="1012"/>
        <v>119.36197694448794</v>
      </c>
      <c r="AB1931" s="45">
        <f t="shared" si="1013"/>
        <v>2.8401999999999998</v>
      </c>
      <c r="AC1931" s="2" t="str">
        <f t="shared" si="999"/>
        <v>TY2</v>
      </c>
      <c r="AD1931">
        <f t="shared" si="1000"/>
        <v>120.015625</v>
      </c>
      <c r="AE1931">
        <f t="shared" si="1001"/>
        <v>119.59375</v>
      </c>
      <c r="AF1931" s="49">
        <f t="shared" si="995"/>
        <v>0.421875</v>
      </c>
      <c r="AG1931" s="3">
        <f t="shared" si="1014"/>
        <v>118.71249223697902</v>
      </c>
      <c r="AH1931">
        <f t="shared" si="1015"/>
        <v>117.03118931618066</v>
      </c>
      <c r="AI1931" s="51">
        <f t="shared" si="1016"/>
        <v>1.681302920798359</v>
      </c>
      <c r="AJ1931" s="52">
        <f t="shared" si="1017"/>
        <v>1.259427920798359</v>
      </c>
      <c r="AK1931" s="2">
        <v>43438</v>
      </c>
      <c r="AL1931" t="str">
        <v>9128285C</v>
      </c>
      <c r="AM1931">
        <v>-3.8393999999999999</v>
      </c>
      <c r="AN1931">
        <v>2.72336</v>
      </c>
      <c r="AO1931">
        <v>0.84050000000000002</v>
      </c>
      <c r="AP1931">
        <v>120.015625</v>
      </c>
      <c r="AQ1931">
        <f>VLOOKUP(AL1931,工作表1!$F$3:$G$1000,2,FALSE)</f>
        <v>3</v>
      </c>
      <c r="AR1931" t="str">
        <f>VLOOKUP(AL1931,工作表1!$F$3:$H$1000,3,FALSE)</f>
        <v>2025/9/30</v>
      </c>
      <c r="AS1931">
        <f t="shared" si="1002"/>
        <v>2.3734700000000002</v>
      </c>
      <c r="AT1931">
        <f t="shared" si="1003"/>
        <v>0.62652999999999981</v>
      </c>
      <c r="AU1931" s="43">
        <f t="shared" si="1018"/>
        <v>43555</v>
      </c>
      <c r="AV1931" s="43">
        <f t="shared" si="1004"/>
        <v>43644</v>
      </c>
      <c r="AW1931" s="45">
        <f t="shared" si="1019"/>
        <v>0.54696132596685088</v>
      </c>
      <c r="AX1931" s="45">
        <f t="shared" si="1020"/>
        <v>2.231892832816166</v>
      </c>
      <c r="AY1931" s="47">
        <f t="shared" si="1021"/>
        <v>100.96840274839244</v>
      </c>
      <c r="AZ1931" s="47">
        <f t="shared" si="1022"/>
        <v>118.71249223697902</v>
      </c>
      <c r="BA1931" s="43"/>
      <c r="BC1931" s="2">
        <v>43437</v>
      </c>
      <c r="BD1931" t="str">
        <v>912828P4</v>
      </c>
      <c r="BE1931">
        <v>5.0038999999999998</v>
      </c>
      <c r="BF1931">
        <v>2.0126900000000001</v>
      </c>
      <c r="BG1931">
        <v>0.76739999999999997</v>
      </c>
      <c r="BH1931">
        <v>119.59375</v>
      </c>
      <c r="BI1931">
        <f>VLOOKUP(BD1931,工作表1!$K$3:$L$1000,2,FALSE)</f>
        <v>1.625</v>
      </c>
      <c r="BJ1931" t="str">
        <f>VLOOKUP(BD1931,工作表1!$K$3:$M$1000,3,FALSE)</f>
        <v>2026/2/15</v>
      </c>
      <c r="BK1931">
        <f t="shared" si="1005"/>
        <v>2.3787799999999999</v>
      </c>
      <c r="BL1931">
        <f t="shared" si="1006"/>
        <v>-0.75377999999999989</v>
      </c>
      <c r="BM1931" s="43">
        <f t="shared" si="1023"/>
        <v>43511</v>
      </c>
      <c r="BN1931" s="43">
        <f t="shared" si="1007"/>
        <v>43738</v>
      </c>
      <c r="BO1931" s="45">
        <f t="shared" si="1024"/>
        <v>0.49014945652173914</v>
      </c>
      <c r="BP1931" s="45">
        <f t="shared" si="1025"/>
        <v>1.8257658948779034</v>
      </c>
      <c r="BQ1931" s="47">
        <f t="shared" si="1026"/>
        <v>91.547582398132008</v>
      </c>
      <c r="BR1931" s="47">
        <f t="shared" si="1027"/>
        <v>117.03118931618066</v>
      </c>
    </row>
    <row r="1932" spans="6:70" x14ac:dyDescent="0.25">
      <c r="F1932" s="2">
        <v>43496</v>
      </c>
      <c r="G1932">
        <v>2.4060000000000001</v>
      </c>
      <c r="H1932" s="43">
        <v>43531</v>
      </c>
      <c r="I1932">
        <v>2.5367999999999999</v>
      </c>
      <c r="L1932" s="2">
        <v>43437</v>
      </c>
      <c r="M1932" t="str">
        <v>9128284Z</v>
      </c>
      <c r="N1932">
        <v>-0.20680000000000001</v>
      </c>
      <c r="O1932">
        <v>2.3974000000000002</v>
      </c>
      <c r="P1932">
        <v>0.82720000000000005</v>
      </c>
      <c r="Q1932">
        <v>119.6875</v>
      </c>
      <c r="R1932">
        <f>VLOOKUP(M1932,工作表1!$A$3:$B$1000,2,FALSE)</f>
        <v>2.75</v>
      </c>
      <c r="S1932" t="str">
        <f>VLOOKUP(M1932,工作表1!$A$3:$C$1000,3,FALSE)</f>
        <v>2025/8/31</v>
      </c>
      <c r="T1932">
        <f t="shared" si="997"/>
        <v>2.3787799999999999</v>
      </c>
      <c r="U1932">
        <f t="shared" si="996"/>
        <v>0.37122000000000011</v>
      </c>
      <c r="V1932" s="43">
        <f t="shared" si="1008"/>
        <v>43524</v>
      </c>
      <c r="W1932" s="43">
        <f t="shared" si="998"/>
        <v>43553</v>
      </c>
      <c r="X1932" s="45">
        <f t="shared" si="1009"/>
        <v>0.72168508287292821</v>
      </c>
      <c r="Y1932" s="45">
        <f t="shared" si="1010"/>
        <v>1.5881234390373118</v>
      </c>
      <c r="Z1932" s="47">
        <f t="shared" si="1011"/>
        <v>99.081027915251568</v>
      </c>
      <c r="AA1932" s="47">
        <f t="shared" si="1012"/>
        <v>118.97346827503443</v>
      </c>
      <c r="AB1932" s="45">
        <f t="shared" si="1013"/>
        <v>2.8849</v>
      </c>
      <c r="AC1932" s="2" t="str">
        <f t="shared" si="999"/>
        <v>TY2</v>
      </c>
      <c r="AD1932">
        <f t="shared" si="1000"/>
        <v>119.59375</v>
      </c>
      <c r="AE1932">
        <f t="shared" si="1001"/>
        <v>119.453125</v>
      </c>
      <c r="AF1932" s="49">
        <f t="shared" si="995"/>
        <v>0.140625</v>
      </c>
      <c r="AG1932" s="3">
        <f t="shared" si="1014"/>
        <v>118.28096727016381</v>
      </c>
      <c r="AH1932">
        <f t="shared" si="1015"/>
        <v>117.64731157397837</v>
      </c>
      <c r="AI1932" s="51">
        <f t="shared" si="1016"/>
        <v>0.63365569618544271</v>
      </c>
      <c r="AJ1932" s="52">
        <f t="shared" si="1017"/>
        <v>0.49303069618544271</v>
      </c>
      <c r="AK1932" s="2">
        <v>43437</v>
      </c>
      <c r="AL1932" t="str">
        <v>9128285J</v>
      </c>
      <c r="AM1932">
        <v>-4.2601000000000004</v>
      </c>
      <c r="AN1932">
        <v>2.7241300000000002</v>
      </c>
      <c r="AO1932">
        <v>0.84050000000000002</v>
      </c>
      <c r="AP1932">
        <v>119.59375</v>
      </c>
      <c r="AQ1932">
        <f>VLOOKUP(AL1932,工作表1!$F$3:$G$1000,2,FALSE)</f>
        <v>3</v>
      </c>
      <c r="AR1932" t="str">
        <f>VLOOKUP(AL1932,工作表1!$F$3:$H$1000,3,FALSE)</f>
        <v>2025/10/31</v>
      </c>
      <c r="AS1932">
        <f t="shared" si="1002"/>
        <v>2.3787799999999999</v>
      </c>
      <c r="AT1932">
        <f t="shared" si="1003"/>
        <v>0.62122000000000011</v>
      </c>
      <c r="AU1932" s="43">
        <f t="shared" si="1018"/>
        <v>43585</v>
      </c>
      <c r="AV1932" s="43">
        <f t="shared" si="1004"/>
        <v>43644</v>
      </c>
      <c r="AW1932" s="45">
        <f t="shared" si="1019"/>
        <v>0.28176795580110497</v>
      </c>
      <c r="AX1932" s="45">
        <f t="shared" si="1020"/>
        <v>1.9749186407326118</v>
      </c>
      <c r="AY1932" s="47">
        <f t="shared" si="1021"/>
        <v>100.60847508950724</v>
      </c>
      <c r="AZ1932" s="47">
        <f t="shared" si="1022"/>
        <v>118.28096727016381</v>
      </c>
      <c r="BA1932" s="43"/>
      <c r="BC1932" s="2">
        <v>43434</v>
      </c>
      <c r="BD1932" t="str">
        <v>912828P4</v>
      </c>
      <c r="BE1932">
        <v>5.1253000000000002</v>
      </c>
      <c r="BF1932">
        <v>2.0465100000000001</v>
      </c>
      <c r="BG1932">
        <v>0.76739999999999997</v>
      </c>
      <c r="BH1932">
        <v>119.453125</v>
      </c>
      <c r="BI1932">
        <f>VLOOKUP(BD1932,工作表1!$K$3:$L$1000,2,FALSE)</f>
        <v>1.625</v>
      </c>
      <c r="BJ1932" t="str">
        <f>VLOOKUP(BD1932,工作表1!$K$3:$M$1000,3,FALSE)</f>
        <v>2026/2/15</v>
      </c>
      <c r="BK1932">
        <f t="shared" si="1005"/>
        <v>2.37</v>
      </c>
      <c r="BL1932">
        <f t="shared" si="1006"/>
        <v>-0.74500000000000011</v>
      </c>
      <c r="BM1932" s="43">
        <f t="shared" si="1023"/>
        <v>43511</v>
      </c>
      <c r="BN1932" s="43">
        <f t="shared" si="1007"/>
        <v>43644</v>
      </c>
      <c r="BO1932" s="45">
        <f t="shared" si="1024"/>
        <v>0.48573369565217389</v>
      </c>
      <c r="BP1932" s="45">
        <f t="shared" si="1025"/>
        <v>1.4073090381179274</v>
      </c>
      <c r="BQ1932" s="47">
        <f t="shared" si="1026"/>
        <v>91.486710326528524</v>
      </c>
      <c r="BR1932" s="47">
        <f t="shared" si="1027"/>
        <v>117.64731157397837</v>
      </c>
    </row>
    <row r="1933" spans="6:70" x14ac:dyDescent="0.25">
      <c r="F1933" s="2">
        <v>43495</v>
      </c>
      <c r="G1933">
        <v>2.4079999999999999</v>
      </c>
      <c r="H1933" s="43">
        <v>43530</v>
      </c>
      <c r="I1933">
        <v>2.5935000000000001</v>
      </c>
      <c r="L1933" s="2">
        <v>43434</v>
      </c>
      <c r="M1933" t="str">
        <v>912828Y7</v>
      </c>
      <c r="N1933">
        <v>0.69059999999999999</v>
      </c>
      <c r="O1933">
        <v>2.0754999999999999</v>
      </c>
      <c r="P1933">
        <v>0.83379999999999999</v>
      </c>
      <c r="Q1933">
        <v>119.546875</v>
      </c>
      <c r="R1933">
        <f>VLOOKUP(M1933,工作表1!$A$3:$B$1000,2,FALSE)</f>
        <v>2.875</v>
      </c>
      <c r="S1933" t="str">
        <f>VLOOKUP(M1933,工作表1!$A$3:$C$1000,3,FALSE)</f>
        <v>2025/7/31</v>
      </c>
      <c r="T1933">
        <f t="shared" si="997"/>
        <v>2.37</v>
      </c>
      <c r="U1933">
        <f t="shared" si="996"/>
        <v>0.50499999999999989</v>
      </c>
      <c r="V1933" s="43">
        <f t="shared" si="1008"/>
        <v>43496</v>
      </c>
      <c r="W1933" s="43">
        <f t="shared" si="998"/>
        <v>43465</v>
      </c>
      <c r="X1933" s="45">
        <f t="shared" si="1009"/>
        <v>0.9765625</v>
      </c>
      <c r="Y1933" s="45">
        <f t="shared" si="1010"/>
        <v>1.1971104452054795</v>
      </c>
      <c r="Z1933" s="47">
        <f t="shared" si="1011"/>
        <v>99.712971318037177</v>
      </c>
      <c r="AA1933" s="47">
        <f t="shared" si="1012"/>
        <v>119.39324695239236</v>
      </c>
      <c r="AB1933" s="45">
        <f t="shared" si="1013"/>
        <v>2.8973</v>
      </c>
      <c r="AC1933" s="2" t="str">
        <f t="shared" si="999"/>
        <v>TY1</v>
      </c>
      <c r="AD1933">
        <f t="shared" si="1000"/>
        <v>119.546875</v>
      </c>
      <c r="AE1933">
        <f t="shared" si="1001"/>
        <v>119.453125</v>
      </c>
      <c r="AF1933" s="49">
        <f t="shared" si="995"/>
        <v>9.375E-2</v>
      </c>
      <c r="AG1933" s="3">
        <f t="shared" si="1014"/>
        <v>119.39324695239236</v>
      </c>
      <c r="AH1933">
        <f t="shared" si="1015"/>
        <v>118.71171910512517</v>
      </c>
      <c r="AI1933" s="51">
        <f t="shared" si="1016"/>
        <v>0.68152784726719062</v>
      </c>
      <c r="AJ1933" s="52">
        <f t="shared" si="1017"/>
        <v>0.58777784726719062</v>
      </c>
      <c r="AK1933" s="2">
        <v>43434</v>
      </c>
      <c r="AL1933" t="str">
        <v>9128285C</v>
      </c>
      <c r="AM1933">
        <v>-3.4165000000000001</v>
      </c>
      <c r="AN1933">
        <v>2.67902</v>
      </c>
      <c r="AO1933">
        <v>0.84050000000000002</v>
      </c>
      <c r="AP1933">
        <v>119.453125</v>
      </c>
      <c r="AQ1933">
        <f>VLOOKUP(AL1933,工作表1!$F$3:$G$1000,2,FALSE)</f>
        <v>3</v>
      </c>
      <c r="AR1933" t="str">
        <f>VLOOKUP(AL1933,工作表1!$F$3:$H$1000,3,FALSE)</f>
        <v>2025/9/30</v>
      </c>
      <c r="AS1933">
        <f t="shared" si="1002"/>
        <v>2.37</v>
      </c>
      <c r="AT1933">
        <f t="shared" si="1003"/>
        <v>0.62999999999999989</v>
      </c>
      <c r="AU1933" s="43">
        <f t="shared" si="1018"/>
        <v>43555</v>
      </c>
      <c r="AV1933" s="43">
        <f t="shared" si="1004"/>
        <v>43553</v>
      </c>
      <c r="AW1933" s="45">
        <f t="shared" si="1019"/>
        <v>0.53038674033149169</v>
      </c>
      <c r="AX1933" s="45">
        <f t="shared" si="1020"/>
        <v>1.4838113978657383</v>
      </c>
      <c r="AY1933" s="47">
        <f t="shared" si="1021"/>
        <v>100.45199680283487</v>
      </c>
      <c r="AZ1933" s="47">
        <f t="shared" si="1022"/>
        <v>118.71171910512517</v>
      </c>
      <c r="BA1933" s="43"/>
      <c r="BC1933" s="2">
        <v>43433</v>
      </c>
      <c r="BD1933" t="str">
        <v>912828P4</v>
      </c>
      <c r="BE1933">
        <v>3.3155000000000001</v>
      </c>
      <c r="BF1933">
        <v>2.1364899999999998</v>
      </c>
      <c r="BG1933">
        <v>0.76739999999999997</v>
      </c>
      <c r="BH1933">
        <v>119.3125</v>
      </c>
      <c r="BI1933">
        <f>VLOOKUP(BD1933,工作表1!$K$3:$L$1000,2,FALSE)</f>
        <v>1.625</v>
      </c>
      <c r="BJ1933" t="str">
        <f>VLOOKUP(BD1933,工作表1!$K$3:$M$1000,3,FALSE)</f>
        <v>2026/2/15</v>
      </c>
      <c r="BK1933">
        <f t="shared" si="1005"/>
        <v>2.3730000000000002</v>
      </c>
      <c r="BL1933">
        <f t="shared" si="1006"/>
        <v>-0.74800000000000022</v>
      </c>
      <c r="BM1933" s="43">
        <f t="shared" si="1023"/>
        <v>43511</v>
      </c>
      <c r="BN1933" s="43">
        <f t="shared" si="1007"/>
        <v>43644</v>
      </c>
      <c r="BO1933" s="45">
        <f t="shared" si="1024"/>
        <v>0.47248641304347827</v>
      </c>
      <c r="BP1933" s="45">
        <f t="shared" si="1025"/>
        <v>1.4074179198927932</v>
      </c>
      <c r="BQ1933" s="47">
        <f t="shared" si="1026"/>
        <v>91.340197924197909</v>
      </c>
      <c r="BR1933" s="47">
        <f t="shared" si="1027"/>
        <v>117.4359302263549</v>
      </c>
    </row>
    <row r="1934" spans="6:70" x14ac:dyDescent="0.25">
      <c r="F1934" s="2">
        <v>43494</v>
      </c>
      <c r="G1934">
        <v>2.41</v>
      </c>
      <c r="H1934" s="43">
        <v>43529</v>
      </c>
      <c r="I1934">
        <v>2.6255999999999999</v>
      </c>
      <c r="L1934" s="2">
        <v>43433</v>
      </c>
      <c r="M1934" t="str">
        <v>9128284Z</v>
      </c>
      <c r="N1934">
        <v>0.21110000000000001</v>
      </c>
      <c r="O1934">
        <v>2.2540100000000001</v>
      </c>
      <c r="P1934">
        <v>0.82720000000000005</v>
      </c>
      <c r="Q1934">
        <v>119.421875</v>
      </c>
      <c r="R1934">
        <f>VLOOKUP(M1934,工作表1!$A$3:$B$1000,2,FALSE)</f>
        <v>2.75</v>
      </c>
      <c r="S1934" t="str">
        <f>VLOOKUP(M1934,工作表1!$A$3:$C$1000,3,FALSE)</f>
        <v>2025/8/31</v>
      </c>
      <c r="T1934">
        <f t="shared" si="997"/>
        <v>2.3730000000000002</v>
      </c>
      <c r="U1934">
        <f t="shared" si="996"/>
        <v>0.37699999999999978</v>
      </c>
      <c r="V1934" s="43">
        <f t="shared" si="1008"/>
        <v>43524</v>
      </c>
      <c r="W1934" s="43">
        <f t="shared" si="998"/>
        <v>43465</v>
      </c>
      <c r="X1934" s="45">
        <f t="shared" si="1009"/>
        <v>0.69129834254143652</v>
      </c>
      <c r="Y1934" s="45">
        <f t="shared" si="1010"/>
        <v>0.92485998637705291</v>
      </c>
      <c r="Z1934" s="47">
        <f t="shared" si="1011"/>
        <v>98.8137417347331</v>
      </c>
      <c r="AA1934" s="47">
        <f t="shared" si="1012"/>
        <v>119.23799131419051</v>
      </c>
      <c r="AB1934" s="45">
        <f t="shared" si="1013"/>
        <v>2.9420999999999999</v>
      </c>
      <c r="AC1934" s="2" t="str">
        <f t="shared" si="999"/>
        <v>TY1</v>
      </c>
      <c r="AD1934">
        <f t="shared" si="1000"/>
        <v>119.421875</v>
      </c>
      <c r="AE1934">
        <f t="shared" si="1001"/>
        <v>119.3125</v>
      </c>
      <c r="AF1934" s="49">
        <f t="shared" si="995"/>
        <v>0.109375</v>
      </c>
      <c r="AG1934" s="3">
        <f t="shared" si="1014"/>
        <v>119.23799131419051</v>
      </c>
      <c r="AH1934">
        <f t="shared" si="1015"/>
        <v>118.57326781616328</v>
      </c>
      <c r="AI1934" s="51">
        <f t="shared" si="1016"/>
        <v>0.66472349802722874</v>
      </c>
      <c r="AJ1934" s="52">
        <f t="shared" si="1017"/>
        <v>0.55534849802722874</v>
      </c>
      <c r="AK1934" s="2">
        <v>43433</v>
      </c>
      <c r="AL1934" t="str">
        <v>9128285J</v>
      </c>
      <c r="AM1934">
        <v>-3.7764000000000002</v>
      </c>
      <c r="AN1934">
        <v>2.6858</v>
      </c>
      <c r="AO1934">
        <v>0.84050000000000002</v>
      </c>
      <c r="AP1934">
        <v>119.3125</v>
      </c>
      <c r="AQ1934">
        <f>VLOOKUP(AL1934,工作表1!$F$3:$G$1000,2,FALSE)</f>
        <v>3</v>
      </c>
      <c r="AR1934" t="str">
        <f>VLOOKUP(AL1934,工作表1!$F$3:$H$1000,3,FALSE)</f>
        <v>2025/10/31</v>
      </c>
      <c r="AS1934">
        <f t="shared" si="1002"/>
        <v>2.3730000000000002</v>
      </c>
      <c r="AT1934">
        <f t="shared" si="1003"/>
        <v>0.62699999999999978</v>
      </c>
      <c r="AU1934" s="43">
        <f t="shared" si="1018"/>
        <v>43585</v>
      </c>
      <c r="AV1934" s="43">
        <f t="shared" si="1004"/>
        <v>43553</v>
      </c>
      <c r="AW1934" s="45">
        <f t="shared" si="1019"/>
        <v>0.24861878453038672</v>
      </c>
      <c r="AX1934" s="45">
        <f t="shared" si="1020"/>
        <v>1.2267009763112087</v>
      </c>
      <c r="AY1934" s="47">
        <f t="shared" si="1021"/>
        <v>100.35208847163136</v>
      </c>
      <c r="AZ1934" s="47">
        <f t="shared" si="1022"/>
        <v>118.57326781616328</v>
      </c>
      <c r="BA1934" s="43"/>
      <c r="BC1934" s="2">
        <v>43432</v>
      </c>
      <c r="BD1934" t="str">
        <v>912828P4</v>
      </c>
      <c r="BE1934">
        <v>3.0449999999999999</v>
      </c>
      <c r="BF1934">
        <v>2.15612</v>
      </c>
      <c r="BG1934">
        <v>0.76739999999999997</v>
      </c>
      <c r="BH1934">
        <v>119.265625</v>
      </c>
      <c r="BI1934">
        <f>VLOOKUP(BD1934,工作表1!$K$3:$L$1000,2,FALSE)</f>
        <v>1.625</v>
      </c>
      <c r="BJ1934" t="str">
        <f>VLOOKUP(BD1934,工作表1!$K$3:$M$1000,3,FALSE)</f>
        <v>2026/2/15</v>
      </c>
      <c r="BK1934">
        <f t="shared" si="1005"/>
        <v>2.3702200000000002</v>
      </c>
      <c r="BL1934">
        <f t="shared" si="1006"/>
        <v>-0.74522000000000022</v>
      </c>
      <c r="BM1934" s="43">
        <f t="shared" si="1023"/>
        <v>43511</v>
      </c>
      <c r="BN1934" s="43">
        <f t="shared" si="1007"/>
        <v>43644</v>
      </c>
      <c r="BO1934" s="45">
        <f t="shared" si="1024"/>
        <v>0.46807065217391303</v>
      </c>
      <c r="BP1934" s="45">
        <f t="shared" si="1025"/>
        <v>1.4074542138177486</v>
      </c>
      <c r="BQ1934" s="47">
        <f t="shared" si="1026"/>
        <v>91.293221407515716</v>
      </c>
      <c r="BR1934" s="47">
        <f t="shared" si="1027"/>
        <v>117.3650222424487</v>
      </c>
    </row>
    <row r="1935" spans="6:70" x14ac:dyDescent="0.25">
      <c r="F1935" s="2">
        <v>43493</v>
      </c>
      <c r="G1935">
        <v>2.40957</v>
      </c>
      <c r="H1935" s="43">
        <v>43528</v>
      </c>
      <c r="I1935">
        <v>2.6280000000000001</v>
      </c>
      <c r="L1935" s="2">
        <v>43432</v>
      </c>
      <c r="M1935" t="str">
        <v>9128284Z</v>
      </c>
      <c r="N1935">
        <v>-0.49249999999999999</v>
      </c>
      <c r="O1935">
        <v>2.5080900000000002</v>
      </c>
      <c r="P1935">
        <v>0.82720000000000005</v>
      </c>
      <c r="Q1935">
        <v>119.390625</v>
      </c>
      <c r="R1935">
        <f>VLOOKUP(M1935,工作表1!$A$3:$B$1000,2,FALSE)</f>
        <v>2.75</v>
      </c>
      <c r="S1935" t="str">
        <f>VLOOKUP(M1935,工作表1!$A$3:$C$1000,3,FALSE)</f>
        <v>2025/8/31</v>
      </c>
      <c r="T1935">
        <f t="shared" si="997"/>
        <v>2.3702200000000002</v>
      </c>
      <c r="U1935">
        <f t="shared" si="996"/>
        <v>0.37977999999999978</v>
      </c>
      <c r="V1935" s="43">
        <f t="shared" si="1008"/>
        <v>43524</v>
      </c>
      <c r="W1935" s="43">
        <f t="shared" si="998"/>
        <v>43465</v>
      </c>
      <c r="X1935" s="45">
        <f t="shared" si="1009"/>
        <v>0.68370165745856359</v>
      </c>
      <c r="Y1935" s="45">
        <f t="shared" si="1010"/>
        <v>0.92479754786952251</v>
      </c>
      <c r="Z1935" s="47">
        <f t="shared" si="1011"/>
        <v>98.765450545381896</v>
      </c>
      <c r="AA1935" s="47">
        <f t="shared" si="1012"/>
        <v>119.17229114284034</v>
      </c>
      <c r="AB1935" s="45">
        <f t="shared" si="1013"/>
        <v>2.9594999999999998</v>
      </c>
      <c r="AC1935" s="2" t="str">
        <f t="shared" si="999"/>
        <v>TY1</v>
      </c>
      <c r="AD1935">
        <f t="shared" si="1000"/>
        <v>119.390625</v>
      </c>
      <c r="AE1935">
        <f t="shared" si="1001"/>
        <v>119.265625</v>
      </c>
      <c r="AF1935" s="49">
        <f t="shared" si="995"/>
        <v>0.125</v>
      </c>
      <c r="AG1935" s="3">
        <f t="shared" si="1014"/>
        <v>119.17229114284034</v>
      </c>
      <c r="AH1935">
        <f t="shared" si="1015"/>
        <v>118.49689147862561</v>
      </c>
      <c r="AI1935" s="51">
        <f t="shared" si="1016"/>
        <v>0.67539966421472286</v>
      </c>
      <c r="AJ1935" s="52">
        <f t="shared" si="1017"/>
        <v>0.55039966421472286</v>
      </c>
      <c r="AK1935" s="2">
        <v>43432</v>
      </c>
      <c r="AL1935" t="str">
        <v>9128285C</v>
      </c>
      <c r="AM1935">
        <v>-4.319</v>
      </c>
      <c r="AN1935">
        <v>2.7356699999999998</v>
      </c>
      <c r="AO1935">
        <v>0.84050000000000002</v>
      </c>
      <c r="AP1935">
        <v>119.265625</v>
      </c>
      <c r="AQ1935">
        <f>VLOOKUP(AL1935,工作表1!$F$3:$G$1000,2,FALSE)</f>
        <v>3</v>
      </c>
      <c r="AR1935" t="str">
        <f>VLOOKUP(AL1935,工作表1!$F$3:$H$1000,3,FALSE)</f>
        <v>2025/9/30</v>
      </c>
      <c r="AS1935">
        <f t="shared" si="1002"/>
        <v>2.3702200000000002</v>
      </c>
      <c r="AT1935">
        <f t="shared" si="1003"/>
        <v>0.62977999999999978</v>
      </c>
      <c r="AU1935" s="43">
        <f t="shared" si="1018"/>
        <v>43555</v>
      </c>
      <c r="AV1935" s="43">
        <f t="shared" si="1004"/>
        <v>43553</v>
      </c>
      <c r="AW1935" s="45">
        <f t="shared" si="1019"/>
        <v>0.49723756906077343</v>
      </c>
      <c r="AX1935" s="45">
        <f t="shared" si="1020"/>
        <v>1.483538938923787</v>
      </c>
      <c r="AY1935" s="47">
        <f t="shared" si="1021"/>
        <v>100.29462970787615</v>
      </c>
      <c r="AZ1935" s="47">
        <f t="shared" si="1022"/>
        <v>118.49689147862561</v>
      </c>
      <c r="BA1935" s="43"/>
      <c r="BC1935" s="2">
        <v>43431</v>
      </c>
      <c r="BD1935" t="str">
        <v>912828P4</v>
      </c>
      <c r="BE1935">
        <v>2.4264000000000001</v>
      </c>
      <c r="BF1935">
        <v>2.1667299999999998</v>
      </c>
      <c r="BG1935">
        <v>0.76739999999999997</v>
      </c>
      <c r="BH1935">
        <v>119.109375</v>
      </c>
      <c r="BI1935">
        <f>VLOOKUP(BD1935,工作表1!$K$3:$L$1000,2,FALSE)</f>
        <v>1.625</v>
      </c>
      <c r="BJ1935" t="str">
        <f>VLOOKUP(BD1935,工作表1!$K$3:$M$1000,3,FALSE)</f>
        <v>2026/2/15</v>
      </c>
      <c r="BK1935">
        <f t="shared" si="1005"/>
        <v>2.367</v>
      </c>
      <c r="BL1935">
        <f t="shared" si="1006"/>
        <v>-0.74199999999999999</v>
      </c>
      <c r="BM1935" s="43">
        <f t="shared" si="1023"/>
        <v>43511</v>
      </c>
      <c r="BN1935" s="43">
        <f t="shared" si="1007"/>
        <v>43644</v>
      </c>
      <c r="BO1935" s="45">
        <f t="shared" si="1024"/>
        <v>0.46365489130434778</v>
      </c>
      <c r="BP1935" s="45">
        <f t="shared" si="1025"/>
        <v>1.407490507742704</v>
      </c>
      <c r="BQ1935" s="47">
        <f t="shared" si="1026"/>
        <v>91.168151761774553</v>
      </c>
      <c r="BR1935" s="47">
        <f t="shared" si="1027"/>
        <v>117.19199322047301</v>
      </c>
    </row>
    <row r="1936" spans="6:70" x14ac:dyDescent="0.25">
      <c r="F1936" s="2">
        <v>43490</v>
      </c>
      <c r="G1936">
        <v>2.415</v>
      </c>
      <c r="H1936" s="43">
        <v>43525</v>
      </c>
      <c r="I1936">
        <v>2.6602000000000001</v>
      </c>
      <c r="L1936" s="2">
        <v>43431</v>
      </c>
      <c r="M1936" t="str">
        <v>9128284Z</v>
      </c>
      <c r="N1936">
        <v>-0.3911</v>
      </c>
      <c r="O1936">
        <v>2.4422199999999998</v>
      </c>
      <c r="P1936">
        <v>0.82720000000000005</v>
      </c>
      <c r="Q1936">
        <v>119.25</v>
      </c>
      <c r="R1936">
        <f>VLOOKUP(M1936,工作表1!$A$3:$B$1000,2,FALSE)</f>
        <v>2.75</v>
      </c>
      <c r="S1936" t="str">
        <f>VLOOKUP(M1936,工作表1!$A$3:$C$1000,3,FALSE)</f>
        <v>2025/8/31</v>
      </c>
      <c r="T1936">
        <f t="shared" si="997"/>
        <v>2.367</v>
      </c>
      <c r="U1936">
        <f t="shared" si="996"/>
        <v>0.38300000000000001</v>
      </c>
      <c r="V1936" s="43">
        <f t="shared" si="1008"/>
        <v>43524</v>
      </c>
      <c r="W1936" s="43">
        <f t="shared" si="998"/>
        <v>43465</v>
      </c>
      <c r="X1936" s="45">
        <f t="shared" si="1009"/>
        <v>0.67610497237569067</v>
      </c>
      <c r="Y1936" s="45">
        <f t="shared" si="1010"/>
        <v>0.92473510936199199</v>
      </c>
      <c r="Z1936" s="47">
        <f t="shared" si="1011"/>
        <v>98.656377023200918</v>
      </c>
      <c r="AA1936" s="47">
        <f t="shared" si="1012"/>
        <v>119.03304393255456</v>
      </c>
      <c r="AB1936" s="45">
        <f t="shared" si="1013"/>
        <v>2.9721000000000002</v>
      </c>
      <c r="AC1936" s="2" t="str">
        <f t="shared" si="999"/>
        <v>TY1</v>
      </c>
      <c r="AD1936">
        <f t="shared" si="1000"/>
        <v>119.25</v>
      </c>
      <c r="AE1936">
        <f t="shared" si="1001"/>
        <v>119.109375</v>
      </c>
      <c r="AF1936" s="49">
        <f t="shared" si="995"/>
        <v>0.140625</v>
      </c>
      <c r="AG1936" s="3">
        <f t="shared" si="1014"/>
        <v>119.03304393255456</v>
      </c>
      <c r="AH1936">
        <f t="shared" si="1015"/>
        <v>118.35228741544238</v>
      </c>
      <c r="AI1936" s="51">
        <f t="shared" si="1016"/>
        <v>0.68075651711218654</v>
      </c>
      <c r="AJ1936" s="52">
        <f t="shared" si="1017"/>
        <v>0.54013151711218654</v>
      </c>
      <c r="AK1936" s="2">
        <v>43431</v>
      </c>
      <c r="AL1936" t="str">
        <v>9128285J</v>
      </c>
      <c r="AM1936">
        <v>-4.2237999999999998</v>
      </c>
      <c r="AN1936">
        <v>2.6990099999999999</v>
      </c>
      <c r="AO1936">
        <v>0.84050000000000002</v>
      </c>
      <c r="AP1936">
        <v>119.109375</v>
      </c>
      <c r="AQ1936">
        <f>VLOOKUP(AL1936,工作表1!$F$3:$G$1000,2,FALSE)</f>
        <v>3</v>
      </c>
      <c r="AR1936" t="str">
        <f>VLOOKUP(AL1936,工作表1!$F$3:$H$1000,3,FALSE)</f>
        <v>2025/10/31</v>
      </c>
      <c r="AS1936">
        <f t="shared" si="1002"/>
        <v>2.367</v>
      </c>
      <c r="AT1936">
        <f t="shared" si="1003"/>
        <v>0.63300000000000001</v>
      </c>
      <c r="AU1936" s="43">
        <f t="shared" si="1018"/>
        <v>43585</v>
      </c>
      <c r="AV1936" s="43">
        <f t="shared" si="1004"/>
        <v>43553</v>
      </c>
      <c r="AW1936" s="45">
        <f t="shared" si="1019"/>
        <v>0.23204419889502761</v>
      </c>
      <c r="AX1936" s="45">
        <f t="shared" si="1020"/>
        <v>1.2265647468402332</v>
      </c>
      <c r="AY1936" s="47">
        <f t="shared" si="1021"/>
        <v>100.17998887404919</v>
      </c>
      <c r="AZ1936" s="47">
        <f t="shared" si="1022"/>
        <v>118.35228741544238</v>
      </c>
      <c r="BA1936" s="43"/>
      <c r="BC1936" s="2">
        <v>43430</v>
      </c>
      <c r="BD1936" t="str">
        <v>912828P4</v>
      </c>
      <c r="BE1936">
        <v>2.2860999999999998</v>
      </c>
      <c r="BF1936">
        <v>2.1923599999999999</v>
      </c>
      <c r="BG1936">
        <v>0.76739999999999997</v>
      </c>
      <c r="BH1936">
        <v>118.984375</v>
      </c>
      <c r="BI1936">
        <f>VLOOKUP(BD1936,工作表1!$K$3:$L$1000,2,FALSE)</f>
        <v>1.625</v>
      </c>
      <c r="BJ1936" t="str">
        <f>VLOOKUP(BD1936,工作表1!$K$3:$M$1000,3,FALSE)</f>
        <v>2026/2/15</v>
      </c>
      <c r="BK1936">
        <f t="shared" si="1005"/>
        <v>2.3625799999999999</v>
      </c>
      <c r="BL1936">
        <f t="shared" si="1006"/>
        <v>-0.7375799999999999</v>
      </c>
      <c r="BM1936" s="43">
        <f t="shared" si="1023"/>
        <v>43511</v>
      </c>
      <c r="BN1936" s="43">
        <f t="shared" si="1007"/>
        <v>43644</v>
      </c>
      <c r="BO1936" s="45">
        <f t="shared" si="1024"/>
        <v>0.45923913043478259</v>
      </c>
      <c r="BP1936" s="45">
        <f t="shared" si="1025"/>
        <v>1.4075268016676594</v>
      </c>
      <c r="BQ1936" s="47">
        <f t="shared" si="1026"/>
        <v>91.04762840304025</v>
      </c>
      <c r="BR1936" s="47">
        <f t="shared" si="1027"/>
        <v>117.02393995835915</v>
      </c>
    </row>
    <row r="1937" spans="6:70" x14ac:dyDescent="0.25">
      <c r="F1937" s="2">
        <v>43489</v>
      </c>
      <c r="G1937">
        <v>2.4129999999999998</v>
      </c>
      <c r="H1937" s="43">
        <v>43524</v>
      </c>
      <c r="I1937">
        <v>2.6204999999999998</v>
      </c>
      <c r="L1937" s="2">
        <v>43430</v>
      </c>
      <c r="M1937" t="str">
        <v>9128284Z</v>
      </c>
      <c r="N1937">
        <v>-0.49070000000000003</v>
      </c>
      <c r="O1937">
        <v>2.4885799999999998</v>
      </c>
      <c r="P1937">
        <v>0.82720000000000005</v>
      </c>
      <c r="Q1937">
        <v>119.140625</v>
      </c>
      <c r="R1937">
        <f>VLOOKUP(M1937,工作表1!$A$3:$B$1000,2,FALSE)</f>
        <v>2.75</v>
      </c>
      <c r="S1937" t="str">
        <f>VLOOKUP(M1937,工作表1!$A$3:$C$1000,3,FALSE)</f>
        <v>2025/8/31</v>
      </c>
      <c r="T1937">
        <f t="shared" si="997"/>
        <v>2.3625799999999999</v>
      </c>
      <c r="U1937">
        <f t="shared" si="996"/>
        <v>0.3874200000000001</v>
      </c>
      <c r="V1937" s="43">
        <f t="shared" si="1008"/>
        <v>43524</v>
      </c>
      <c r="W1937" s="43">
        <f t="shared" si="998"/>
        <v>43465</v>
      </c>
      <c r="X1937" s="45">
        <f t="shared" si="1009"/>
        <v>0.66850828729281764</v>
      </c>
      <c r="Y1937" s="45">
        <f t="shared" si="1010"/>
        <v>0.92467267085446148</v>
      </c>
      <c r="Z1937" s="47">
        <f t="shared" si="1011"/>
        <v>98.548662302376385</v>
      </c>
      <c r="AA1937" s="47">
        <f t="shared" si="1012"/>
        <v>118.89528073959737</v>
      </c>
      <c r="AB1937" s="45">
        <f t="shared" si="1013"/>
        <v>2.9670999999999998</v>
      </c>
      <c r="AC1937" s="2" t="str">
        <f t="shared" si="999"/>
        <v>TY1</v>
      </c>
      <c r="AD1937">
        <f t="shared" si="1000"/>
        <v>119.140625</v>
      </c>
      <c r="AE1937">
        <f t="shared" si="1001"/>
        <v>118.984375</v>
      </c>
      <c r="AF1937" s="49">
        <f t="shared" ref="AF1937:AF2000" si="1028">AD1937-AE1937</f>
        <v>0.15625</v>
      </c>
      <c r="AG1937" s="3">
        <f t="shared" si="1014"/>
        <v>118.89528073959737</v>
      </c>
      <c r="AH1937">
        <f t="shared" si="1015"/>
        <v>118.19552081301131</v>
      </c>
      <c r="AI1937" s="51">
        <f t="shared" si="1016"/>
        <v>0.69975992658605435</v>
      </c>
      <c r="AJ1937" s="52">
        <f t="shared" si="1017"/>
        <v>0.54350992658605435</v>
      </c>
      <c r="AK1937" s="2">
        <v>43430</v>
      </c>
      <c r="AL1937" t="str">
        <v>9128285J</v>
      </c>
      <c r="AM1937">
        <v>-4.2629999999999999</v>
      </c>
      <c r="AN1937">
        <v>2.7168600000000001</v>
      </c>
      <c r="AO1937">
        <v>0.84050000000000002</v>
      </c>
      <c r="AP1937">
        <v>118.984375</v>
      </c>
      <c r="AQ1937">
        <f>VLOOKUP(AL1937,工作表1!$F$3:$G$1000,2,FALSE)</f>
        <v>3</v>
      </c>
      <c r="AR1937" t="str">
        <f>VLOOKUP(AL1937,工作表1!$F$3:$H$1000,3,FALSE)</f>
        <v>2025/10/31</v>
      </c>
      <c r="AS1937">
        <f t="shared" si="1002"/>
        <v>2.3625799999999999</v>
      </c>
      <c r="AT1937">
        <f t="shared" si="1003"/>
        <v>0.6374200000000001</v>
      </c>
      <c r="AU1937" s="43">
        <f t="shared" si="1018"/>
        <v>43585</v>
      </c>
      <c r="AV1937" s="43">
        <f t="shared" si="1004"/>
        <v>43553</v>
      </c>
      <c r="AW1937" s="45">
        <f t="shared" si="1019"/>
        <v>0.22375690607734808</v>
      </c>
      <c r="AX1937" s="45">
        <f t="shared" si="1020"/>
        <v>1.2264966321047455</v>
      </c>
      <c r="AY1937" s="47">
        <f t="shared" si="1021"/>
        <v>100.05554998153998</v>
      </c>
      <c r="AZ1937" s="47">
        <f t="shared" si="1022"/>
        <v>118.19552081301131</v>
      </c>
      <c r="BA1937" s="43"/>
      <c r="BC1937" s="2">
        <v>43427</v>
      </c>
      <c r="BD1937" t="str">
        <v>912828P4</v>
      </c>
      <c r="BE1937">
        <v>3.0387</v>
      </c>
      <c r="BF1937">
        <v>2.1557499999999998</v>
      </c>
      <c r="BG1937">
        <v>0.76739999999999997</v>
      </c>
      <c r="BH1937">
        <v>119.125</v>
      </c>
      <c r="BI1937">
        <f>VLOOKUP(BD1937,工作表1!$K$3:$L$1000,2,FALSE)</f>
        <v>1.625</v>
      </c>
      <c r="BJ1937" t="str">
        <f>VLOOKUP(BD1937,工作表1!$K$3:$M$1000,3,FALSE)</f>
        <v>2026/2/15</v>
      </c>
      <c r="BK1937">
        <f t="shared" si="1005"/>
        <v>2.355</v>
      </c>
      <c r="BL1937">
        <f t="shared" si="1006"/>
        <v>-0.73</v>
      </c>
      <c r="BM1937" s="43">
        <f t="shared" si="1023"/>
        <v>43511</v>
      </c>
      <c r="BN1937" s="43">
        <f t="shared" si="1007"/>
        <v>43644</v>
      </c>
      <c r="BO1937" s="45">
        <f t="shared" si="1024"/>
        <v>0.45482336956521741</v>
      </c>
      <c r="BP1937" s="45">
        <f t="shared" si="1025"/>
        <v>1.4075630955926148</v>
      </c>
      <c r="BQ1937" s="47">
        <f t="shared" si="1026"/>
        <v>91.16771341698859</v>
      </c>
      <c r="BR1937" s="47">
        <f t="shared" si="1027"/>
        <v>117.16694399710879</v>
      </c>
    </row>
    <row r="1938" spans="6:70" x14ac:dyDescent="0.25">
      <c r="F1938" s="2">
        <v>43488</v>
      </c>
      <c r="G1938">
        <v>2.4140000000000001</v>
      </c>
      <c r="H1938" s="43">
        <v>43523</v>
      </c>
      <c r="I1938">
        <v>2.581</v>
      </c>
      <c r="L1938" s="2">
        <v>43427</v>
      </c>
      <c r="M1938" t="str">
        <v>9128284Z</v>
      </c>
      <c r="N1938">
        <v>-0.22600000000000001</v>
      </c>
      <c r="O1938">
        <v>2.4041000000000001</v>
      </c>
      <c r="P1938">
        <v>0.82720000000000005</v>
      </c>
      <c r="Q1938">
        <v>119.28125</v>
      </c>
      <c r="R1938">
        <f>VLOOKUP(M1938,工作表1!$A$3:$B$1000,2,FALSE)</f>
        <v>2.75</v>
      </c>
      <c r="S1938" t="str">
        <f>VLOOKUP(M1938,工作表1!$A$3:$C$1000,3,FALSE)</f>
        <v>2025/8/31</v>
      </c>
      <c r="T1938">
        <f t="shared" si="997"/>
        <v>2.355</v>
      </c>
      <c r="U1938">
        <f t="shared" si="996"/>
        <v>0.39500000000000002</v>
      </c>
      <c r="V1938" s="43">
        <f t="shared" si="1008"/>
        <v>43524</v>
      </c>
      <c r="W1938" s="43">
        <f t="shared" si="998"/>
        <v>43465</v>
      </c>
      <c r="X1938" s="45">
        <f t="shared" si="1009"/>
        <v>0.66091160220994472</v>
      </c>
      <c r="Y1938" s="45">
        <f t="shared" si="1010"/>
        <v>0.92461023234693096</v>
      </c>
      <c r="Z1938" s="47">
        <f t="shared" si="1011"/>
        <v>98.667819516268182</v>
      </c>
      <c r="AA1938" s="47">
        <f t="shared" si="1012"/>
        <v>119.03138137272644</v>
      </c>
      <c r="AB1938" s="45">
        <f t="shared" si="1013"/>
        <v>2.9496000000000002</v>
      </c>
      <c r="AC1938" s="2" t="str">
        <f t="shared" si="999"/>
        <v>TY1</v>
      </c>
      <c r="AD1938">
        <f t="shared" si="1000"/>
        <v>119.28125</v>
      </c>
      <c r="AE1938">
        <f t="shared" si="1001"/>
        <v>119.125</v>
      </c>
      <c r="AF1938" s="49">
        <f t="shared" si="1028"/>
        <v>0.15625</v>
      </c>
      <c r="AG1938" s="3">
        <f t="shared" si="1014"/>
        <v>119.03138137272644</v>
      </c>
      <c r="AH1938">
        <f t="shared" si="1015"/>
        <v>118.32553326971198</v>
      </c>
      <c r="AI1938" s="51">
        <f t="shared" si="1016"/>
        <v>0.70584810301446055</v>
      </c>
      <c r="AJ1938" s="52">
        <f t="shared" si="1017"/>
        <v>0.54959810301446055</v>
      </c>
      <c r="AK1938" s="2">
        <v>43427</v>
      </c>
      <c r="AL1938" t="str">
        <v>9128285J</v>
      </c>
      <c r="AM1938">
        <v>-4.0068999999999999</v>
      </c>
      <c r="AN1938">
        <v>2.6959</v>
      </c>
      <c r="AO1938">
        <v>0.84050000000000002</v>
      </c>
      <c r="AP1938">
        <v>119.125</v>
      </c>
      <c r="AQ1938">
        <f>VLOOKUP(AL1938,工作表1!$F$3:$G$1000,2,FALSE)</f>
        <v>3</v>
      </c>
      <c r="AR1938" t="str">
        <f>VLOOKUP(AL1938,工作表1!$F$3:$H$1000,3,FALSE)</f>
        <v>2025/10/31</v>
      </c>
      <c r="AS1938">
        <f t="shared" si="1002"/>
        <v>2.355</v>
      </c>
      <c r="AT1938">
        <f t="shared" si="1003"/>
        <v>0.64500000000000002</v>
      </c>
      <c r="AU1938" s="43">
        <f t="shared" si="1018"/>
        <v>43585</v>
      </c>
      <c r="AV1938" s="43">
        <f t="shared" si="1004"/>
        <v>43553</v>
      </c>
      <c r="AW1938" s="45">
        <f t="shared" si="1019"/>
        <v>0.21546961325966851</v>
      </c>
      <c r="AX1938" s="45">
        <f t="shared" si="1020"/>
        <v>1.2264285173692575</v>
      </c>
      <c r="AY1938" s="47">
        <f t="shared" si="1021"/>
        <v>100.1732531104532</v>
      </c>
      <c r="AZ1938" s="47">
        <f t="shared" si="1022"/>
        <v>118.32553326971198</v>
      </c>
      <c r="BA1938" s="43"/>
      <c r="BC1938" s="2">
        <v>43425</v>
      </c>
      <c r="BD1938" t="str">
        <v>912828P4</v>
      </c>
      <c r="BE1938">
        <v>2.1440999999999999</v>
      </c>
      <c r="BF1938">
        <v>2.1999599999999999</v>
      </c>
      <c r="BG1938">
        <v>0.76739999999999997</v>
      </c>
      <c r="BH1938">
        <v>119.078125</v>
      </c>
      <c r="BI1938">
        <f>VLOOKUP(BD1938,工作表1!$K$3:$L$1000,2,FALSE)</f>
        <v>1.625</v>
      </c>
      <c r="BJ1938" t="str">
        <f>VLOOKUP(BD1938,工作表1!$K$3:$M$1000,3,FALSE)</f>
        <v>2026/2/15</v>
      </c>
      <c r="BK1938">
        <f t="shared" si="1005"/>
        <v>2.3490000000000002</v>
      </c>
      <c r="BL1938">
        <f t="shared" si="1006"/>
        <v>-0.7240000000000002</v>
      </c>
      <c r="BM1938" s="43">
        <f t="shared" si="1023"/>
        <v>43511</v>
      </c>
      <c r="BN1938" s="43">
        <f t="shared" si="1007"/>
        <v>43644</v>
      </c>
      <c r="BO1938" s="45">
        <f t="shared" si="1024"/>
        <v>0.44157608695652173</v>
      </c>
      <c r="BP1938" s="45">
        <f t="shared" si="1025"/>
        <v>1.4076719773674806</v>
      </c>
      <c r="BQ1938" s="47">
        <f t="shared" si="1026"/>
        <v>91.115734224126697</v>
      </c>
      <c r="BR1938" s="47">
        <f t="shared" si="1027"/>
        <v>117.07159280690267</v>
      </c>
    </row>
    <row r="1939" spans="6:70" x14ac:dyDescent="0.25">
      <c r="F1939" s="2">
        <v>43487</v>
      </c>
      <c r="G1939">
        <v>2.4094199999999999</v>
      </c>
      <c r="H1939" s="43">
        <v>43522</v>
      </c>
      <c r="I1939">
        <v>2.5308000000000002</v>
      </c>
      <c r="L1939" s="2">
        <v>43425</v>
      </c>
      <c r="M1939" t="str">
        <v>9128284Z</v>
      </c>
      <c r="N1939">
        <v>-0.63200000000000001</v>
      </c>
      <c r="O1939">
        <v>2.5104299999999999</v>
      </c>
      <c r="P1939">
        <v>0.82720000000000005</v>
      </c>
      <c r="Q1939">
        <v>119.234375</v>
      </c>
      <c r="R1939">
        <f>VLOOKUP(M1939,工作表1!$A$3:$B$1000,2,FALSE)</f>
        <v>2.75</v>
      </c>
      <c r="S1939" t="str">
        <f>VLOOKUP(M1939,工作表1!$A$3:$C$1000,3,FALSE)</f>
        <v>2025/8/31</v>
      </c>
      <c r="T1939">
        <f t="shared" si="997"/>
        <v>2.3490000000000002</v>
      </c>
      <c r="U1939">
        <f t="shared" si="996"/>
        <v>0.4009999999999998</v>
      </c>
      <c r="V1939" s="43">
        <f t="shared" si="1008"/>
        <v>43524</v>
      </c>
      <c r="W1939" s="43">
        <f t="shared" si="998"/>
        <v>43465</v>
      </c>
      <c r="X1939" s="45">
        <f t="shared" si="1009"/>
        <v>0.63812154696132595</v>
      </c>
      <c r="Y1939" s="45">
        <f t="shared" si="1010"/>
        <v>0.92442291682433964</v>
      </c>
      <c r="Z1939" s="47">
        <f t="shared" si="1011"/>
        <v>98.63314979524246</v>
      </c>
      <c r="AA1939" s="47">
        <f t="shared" si="1012"/>
        <v>118.96745523854527</v>
      </c>
      <c r="AB1939" s="45">
        <f t="shared" si="1013"/>
        <v>2.9771999999999998</v>
      </c>
      <c r="AC1939" s="2" t="str">
        <f t="shared" si="999"/>
        <v>TY1</v>
      </c>
      <c r="AD1939">
        <f t="shared" si="1000"/>
        <v>119.234375</v>
      </c>
      <c r="AE1939">
        <f t="shared" si="1001"/>
        <v>119.078125</v>
      </c>
      <c r="AF1939" s="49">
        <f t="shared" si="1028"/>
        <v>0.15625</v>
      </c>
      <c r="AG1939" s="3">
        <f t="shared" si="1014"/>
        <v>118.96745523854527</v>
      </c>
      <c r="AH1939">
        <f t="shared" si="1015"/>
        <v>118.26356424926398</v>
      </c>
      <c r="AI1939" s="51">
        <f t="shared" si="1016"/>
        <v>0.70389098928129101</v>
      </c>
      <c r="AJ1939" s="52">
        <f t="shared" si="1017"/>
        <v>0.54764098928129101</v>
      </c>
      <c r="AK1939" s="2">
        <v>43425</v>
      </c>
      <c r="AL1939" t="str">
        <v>9128285J</v>
      </c>
      <c r="AM1939">
        <v>-4.5374999999999996</v>
      </c>
      <c r="AN1939">
        <v>2.72567</v>
      </c>
      <c r="AO1939">
        <v>0.84050000000000002</v>
      </c>
      <c r="AP1939">
        <v>119.078125</v>
      </c>
      <c r="AQ1939">
        <f>VLOOKUP(AL1939,工作表1!$F$3:$G$1000,2,FALSE)</f>
        <v>3</v>
      </c>
      <c r="AR1939" t="str">
        <f>VLOOKUP(AL1939,工作表1!$F$3:$H$1000,3,FALSE)</f>
        <v>2025/10/31</v>
      </c>
      <c r="AS1939">
        <f t="shared" si="1002"/>
        <v>2.3490000000000002</v>
      </c>
      <c r="AT1939">
        <f t="shared" si="1003"/>
        <v>0.6509999999999998</v>
      </c>
      <c r="AU1939" s="43">
        <f t="shared" si="1018"/>
        <v>43585</v>
      </c>
      <c r="AV1939" s="43">
        <f t="shared" si="1004"/>
        <v>43553</v>
      </c>
      <c r="AW1939" s="45">
        <f t="shared" si="1019"/>
        <v>0.19060773480662985</v>
      </c>
      <c r="AX1939" s="45">
        <f t="shared" si="1020"/>
        <v>1.2262241731627941</v>
      </c>
      <c r="AY1939" s="47">
        <f t="shared" si="1021"/>
        <v>100.14084479260228</v>
      </c>
      <c r="AZ1939" s="47">
        <f t="shared" si="1022"/>
        <v>118.26356424926398</v>
      </c>
      <c r="BA1939" s="43"/>
      <c r="BC1939" s="2">
        <v>43424</v>
      </c>
      <c r="BD1939" t="str">
        <v>912828P4</v>
      </c>
      <c r="BE1939">
        <v>2.2543000000000002</v>
      </c>
      <c r="BF1939">
        <v>2.18296</v>
      </c>
      <c r="BG1939">
        <v>0.76739999999999997</v>
      </c>
      <c r="BH1939">
        <v>119.171875</v>
      </c>
      <c r="BI1939">
        <f>VLOOKUP(BD1939,工作表1!$K$3:$L$1000,2,FALSE)</f>
        <v>1.625</v>
      </c>
      <c r="BJ1939" t="str">
        <f>VLOOKUP(BD1939,工作表1!$K$3:$M$1000,3,FALSE)</f>
        <v>2026/2/15</v>
      </c>
      <c r="BK1939">
        <f t="shared" si="1005"/>
        <v>2.3420000000000001</v>
      </c>
      <c r="BL1939">
        <f t="shared" si="1006"/>
        <v>-0.71700000000000008</v>
      </c>
      <c r="BM1939" s="43">
        <f t="shared" si="1023"/>
        <v>43511</v>
      </c>
      <c r="BN1939" s="43">
        <f t="shared" si="1007"/>
        <v>43644</v>
      </c>
      <c r="BO1939" s="45">
        <f t="shared" si="1024"/>
        <v>0.43274456521739135</v>
      </c>
      <c r="BP1939" s="45">
        <f t="shared" si="1025"/>
        <v>1.4077445652173912</v>
      </c>
      <c r="BQ1939" s="47">
        <f t="shared" si="1026"/>
        <v>91.199537348501977</v>
      </c>
      <c r="BR1939" s="47">
        <f t="shared" si="1027"/>
        <v>117.15993486469722</v>
      </c>
    </row>
    <row r="1940" spans="6:70" x14ac:dyDescent="0.25">
      <c r="F1940" s="2">
        <v>43486</v>
      </c>
      <c r="G1940">
        <v>2.411</v>
      </c>
      <c r="H1940" s="43">
        <v>43521</v>
      </c>
      <c r="I1940">
        <v>2.5579999999999998</v>
      </c>
      <c r="L1940" s="2">
        <v>43424</v>
      </c>
      <c r="M1940" t="str">
        <v>9128284Z</v>
      </c>
      <c r="N1940">
        <v>-1.1412</v>
      </c>
      <c r="O1940">
        <v>2.6330300000000002</v>
      </c>
      <c r="P1940">
        <v>0.82720000000000005</v>
      </c>
      <c r="Q1940">
        <v>119.34375</v>
      </c>
      <c r="R1940">
        <f>VLOOKUP(M1940,工作表1!$A$3:$B$1000,2,FALSE)</f>
        <v>2.75</v>
      </c>
      <c r="S1940" t="str">
        <f>VLOOKUP(M1940,工作表1!$A$3:$C$1000,3,FALSE)</f>
        <v>2025/8/31</v>
      </c>
      <c r="T1940">
        <f t="shared" si="997"/>
        <v>2.3420000000000001</v>
      </c>
      <c r="U1940">
        <f t="shared" si="996"/>
        <v>0.40799999999999992</v>
      </c>
      <c r="V1940" s="43">
        <f t="shared" si="1008"/>
        <v>43524</v>
      </c>
      <c r="W1940" s="43">
        <f t="shared" si="998"/>
        <v>43465</v>
      </c>
      <c r="X1940" s="45">
        <f t="shared" si="1009"/>
        <v>0.6229281767955801</v>
      </c>
      <c r="Y1940" s="45">
        <f t="shared" si="1010"/>
        <v>0.92429803980927872</v>
      </c>
      <c r="Z1940" s="47">
        <f t="shared" si="1011"/>
        <v>98.717359578832969</v>
      </c>
      <c r="AA1940" s="47">
        <f t="shared" si="1012"/>
        <v>119.05411011030823</v>
      </c>
      <c r="AB1940" s="45">
        <f t="shared" si="1013"/>
        <v>2.9746999999999999</v>
      </c>
      <c r="AC1940" s="2" t="str">
        <f t="shared" si="999"/>
        <v>TY1</v>
      </c>
      <c r="AD1940">
        <f t="shared" si="1000"/>
        <v>119.34375</v>
      </c>
      <c r="AE1940">
        <f t="shared" si="1001"/>
        <v>119.171875</v>
      </c>
      <c r="AF1940" s="49">
        <f t="shared" si="1028"/>
        <v>0.171875</v>
      </c>
      <c r="AG1940" s="3">
        <f t="shared" si="1014"/>
        <v>119.05411011030823</v>
      </c>
      <c r="AH1940">
        <f t="shared" si="1015"/>
        <v>118.36709252702674</v>
      </c>
      <c r="AI1940" s="51">
        <f t="shared" si="1016"/>
        <v>0.68701758328148799</v>
      </c>
      <c r="AJ1940" s="52">
        <f t="shared" si="1017"/>
        <v>0.51514258328148799</v>
      </c>
      <c r="AK1940" s="2">
        <v>43424</v>
      </c>
      <c r="AL1940" t="str">
        <v>9128285J</v>
      </c>
      <c r="AM1940">
        <v>-4.2948000000000004</v>
      </c>
      <c r="AN1940">
        <v>2.6858200000000001</v>
      </c>
      <c r="AO1940">
        <v>0.84050000000000002</v>
      </c>
      <c r="AP1940">
        <v>119.171875</v>
      </c>
      <c r="AQ1940">
        <f>VLOOKUP(AL1940,工作表1!$F$3:$G$1000,2,FALSE)</f>
        <v>3</v>
      </c>
      <c r="AR1940" t="str">
        <f>VLOOKUP(AL1940,工作表1!$F$3:$H$1000,3,FALSE)</f>
        <v>2025/10/31</v>
      </c>
      <c r="AS1940">
        <f t="shared" si="1002"/>
        <v>2.3420000000000001</v>
      </c>
      <c r="AT1940">
        <f t="shared" si="1003"/>
        <v>0.65799999999999992</v>
      </c>
      <c r="AU1940" s="43">
        <f t="shared" si="1018"/>
        <v>43585</v>
      </c>
      <c r="AV1940" s="43">
        <f t="shared" si="1004"/>
        <v>43553</v>
      </c>
      <c r="AW1940" s="45">
        <f t="shared" si="1019"/>
        <v>0.17403314917127072</v>
      </c>
      <c r="AX1940" s="45">
        <f t="shared" si="1020"/>
        <v>1.2260879436918188</v>
      </c>
      <c r="AY1940" s="47">
        <f t="shared" si="1021"/>
        <v>100.24210029484118</v>
      </c>
      <c r="AZ1940" s="47">
        <f t="shared" si="1022"/>
        <v>118.36709252702674</v>
      </c>
      <c r="BA1940" s="43"/>
      <c r="BC1940" s="2">
        <v>43423</v>
      </c>
      <c r="BD1940" t="str">
        <v>912828P4</v>
      </c>
      <c r="BE1940">
        <v>3.2469999999999999</v>
      </c>
      <c r="BF1940">
        <v>2.1448200000000002</v>
      </c>
      <c r="BG1940">
        <v>0.76739999999999997</v>
      </c>
      <c r="BH1940">
        <v>119.125</v>
      </c>
      <c r="BI1940">
        <f>VLOOKUP(BD1940,工作表1!$K$3:$L$1000,2,FALSE)</f>
        <v>1.625</v>
      </c>
      <c r="BJ1940" t="str">
        <f>VLOOKUP(BD1940,工作表1!$K$3:$M$1000,3,FALSE)</f>
        <v>2026/2/15</v>
      </c>
      <c r="BK1940">
        <f t="shared" si="1005"/>
        <v>2.33277</v>
      </c>
      <c r="BL1940">
        <f t="shared" si="1006"/>
        <v>-0.70777000000000001</v>
      </c>
      <c r="BM1940" s="43">
        <f t="shared" si="1023"/>
        <v>43511</v>
      </c>
      <c r="BN1940" s="43">
        <f t="shared" si="1007"/>
        <v>43644</v>
      </c>
      <c r="BO1940" s="45">
        <f t="shared" si="1024"/>
        <v>0.42832880434782611</v>
      </c>
      <c r="BP1940" s="45">
        <f t="shared" si="1025"/>
        <v>1.4077808591423466</v>
      </c>
      <c r="BQ1940" s="47">
        <f t="shared" si="1026"/>
        <v>91.17350056617812</v>
      </c>
      <c r="BR1940" s="47">
        <f t="shared" si="1027"/>
        <v>117.11097430922543</v>
      </c>
    </row>
    <row r="1941" spans="6:70" x14ac:dyDescent="0.25">
      <c r="F1941" s="2">
        <v>43483</v>
      </c>
      <c r="G1941">
        <v>2.411</v>
      </c>
      <c r="H1941" s="43">
        <v>43518</v>
      </c>
      <c r="I1941">
        <v>2.5506000000000002</v>
      </c>
      <c r="L1941" s="2">
        <v>43423</v>
      </c>
      <c r="M1941" t="str">
        <v>9128284Z</v>
      </c>
      <c r="N1941">
        <v>-0.37940000000000002</v>
      </c>
      <c r="O1941">
        <v>2.4317899999999999</v>
      </c>
      <c r="P1941">
        <v>0.82720000000000005</v>
      </c>
      <c r="Q1941">
        <v>119.296875</v>
      </c>
      <c r="R1941">
        <f>VLOOKUP(M1941,工作表1!$A$3:$B$1000,2,FALSE)</f>
        <v>2.75</v>
      </c>
      <c r="S1941" t="str">
        <f>VLOOKUP(M1941,工作表1!$A$3:$C$1000,3,FALSE)</f>
        <v>2025/8/31</v>
      </c>
      <c r="T1941">
        <f t="shared" si="997"/>
        <v>2.33277</v>
      </c>
      <c r="U1941">
        <f t="shared" si="996"/>
        <v>0.41722999999999999</v>
      </c>
      <c r="V1941" s="43">
        <f t="shared" si="1008"/>
        <v>43524</v>
      </c>
      <c r="W1941" s="43">
        <f t="shared" si="998"/>
        <v>43465</v>
      </c>
      <c r="X1941" s="45">
        <f t="shared" si="1009"/>
        <v>0.61533149171270718</v>
      </c>
      <c r="Y1941" s="45">
        <f t="shared" si="1010"/>
        <v>0.92423560130174831</v>
      </c>
      <c r="Z1941" s="47">
        <f t="shared" si="1011"/>
        <v>98.68941873639254</v>
      </c>
      <c r="AA1941" s="47">
        <f t="shared" si="1012"/>
        <v>119.01193526834193</v>
      </c>
      <c r="AB1941" s="45">
        <f t="shared" si="1013"/>
        <v>2.9697</v>
      </c>
      <c r="AC1941" s="2" t="str">
        <f t="shared" si="999"/>
        <v>TY1</v>
      </c>
      <c r="AD1941">
        <f t="shared" si="1000"/>
        <v>119.296875</v>
      </c>
      <c r="AE1941">
        <f t="shared" si="1001"/>
        <v>119.125</v>
      </c>
      <c r="AF1941" s="49">
        <f t="shared" si="1028"/>
        <v>0.171875</v>
      </c>
      <c r="AG1941" s="3">
        <f t="shared" si="1014"/>
        <v>119.01193526834193</v>
      </c>
      <c r="AH1941">
        <f t="shared" si="1015"/>
        <v>118.30158888943369</v>
      </c>
      <c r="AI1941" s="51">
        <f t="shared" si="1016"/>
        <v>0.71034637890824115</v>
      </c>
      <c r="AJ1941" s="52">
        <f t="shared" si="1017"/>
        <v>0.53847137890824115</v>
      </c>
      <c r="AK1941" s="2">
        <v>43423</v>
      </c>
      <c r="AL1941" t="str">
        <v>9128285J</v>
      </c>
      <c r="AM1941">
        <v>-3.9054000000000002</v>
      </c>
      <c r="AN1941">
        <v>2.6662300000000001</v>
      </c>
      <c r="AO1941">
        <v>0.84050000000000002</v>
      </c>
      <c r="AP1941">
        <v>119.125</v>
      </c>
      <c r="AQ1941">
        <f>VLOOKUP(AL1941,工作表1!$F$3:$G$1000,2,FALSE)</f>
        <v>3</v>
      </c>
      <c r="AR1941" t="str">
        <f>VLOOKUP(AL1941,工作表1!$F$3:$H$1000,3,FALSE)</f>
        <v>2025/10/31</v>
      </c>
      <c r="AS1941">
        <f t="shared" si="1002"/>
        <v>2.33277</v>
      </c>
      <c r="AT1941">
        <f t="shared" si="1003"/>
        <v>0.66722999999999999</v>
      </c>
      <c r="AU1941" s="43">
        <f t="shared" si="1018"/>
        <v>43585</v>
      </c>
      <c r="AV1941" s="43">
        <f t="shared" si="1004"/>
        <v>43553</v>
      </c>
      <c r="AW1941" s="45">
        <f t="shared" si="1019"/>
        <v>0.16574585635359115</v>
      </c>
      <c r="AX1941" s="45">
        <f t="shared" si="1020"/>
        <v>1.2260198289563309</v>
      </c>
      <c r="AY1941" s="47">
        <f t="shared" si="1021"/>
        <v>100.19624689650053</v>
      </c>
      <c r="AZ1941" s="47">
        <f t="shared" si="1022"/>
        <v>118.30158888943369</v>
      </c>
      <c r="BA1941" s="43"/>
      <c r="BC1941" s="2">
        <v>43420</v>
      </c>
      <c r="BD1941" t="str">
        <v>912828P4</v>
      </c>
      <c r="BE1941">
        <v>3.4893999999999998</v>
      </c>
      <c r="BF1941">
        <v>2.1268699999999998</v>
      </c>
      <c r="BG1941">
        <v>0.76739999999999997</v>
      </c>
      <c r="BH1941">
        <v>118.96875</v>
      </c>
      <c r="BI1941">
        <f>VLOOKUP(BD1941,工作表1!$K$3:$L$1000,2,FALSE)</f>
        <v>1.625</v>
      </c>
      <c r="BJ1941" t="str">
        <f>VLOOKUP(BD1941,工作表1!$K$3:$M$1000,3,FALSE)</f>
        <v>2026/2/15</v>
      </c>
      <c r="BK1941">
        <f t="shared" si="1005"/>
        <v>2.3290000000000002</v>
      </c>
      <c r="BL1941">
        <f t="shared" si="1006"/>
        <v>-0.70400000000000018</v>
      </c>
      <c r="BM1941" s="43">
        <f t="shared" si="1023"/>
        <v>43511</v>
      </c>
      <c r="BN1941" s="43">
        <f t="shared" si="1007"/>
        <v>43644</v>
      </c>
      <c r="BO1941" s="45">
        <f t="shared" si="1024"/>
        <v>0.42391304347826086</v>
      </c>
      <c r="BP1941" s="45">
        <f t="shared" si="1025"/>
        <v>1.407817153067302</v>
      </c>
      <c r="BQ1941" s="47">
        <f t="shared" si="1026"/>
        <v>91.064374767732602</v>
      </c>
      <c r="BR1941" s="47">
        <f t="shared" si="1027"/>
        <v>116.95804130057911</v>
      </c>
    </row>
    <row r="1942" spans="6:70" x14ac:dyDescent="0.25">
      <c r="F1942" s="2">
        <v>43482</v>
      </c>
      <c r="G1942">
        <v>2.40855</v>
      </c>
      <c r="H1942" s="43">
        <v>43517</v>
      </c>
      <c r="I1942">
        <v>2.5952000000000002</v>
      </c>
      <c r="L1942" s="2">
        <v>43420</v>
      </c>
      <c r="M1942" t="str">
        <v>9128284Z</v>
      </c>
      <c r="N1942">
        <v>-0.2238</v>
      </c>
      <c r="O1942">
        <v>2.3824100000000001</v>
      </c>
      <c r="P1942">
        <v>0.82720000000000005</v>
      </c>
      <c r="Q1942">
        <v>119.15625</v>
      </c>
      <c r="R1942">
        <f>VLOOKUP(M1942,工作表1!$A$3:$B$1000,2,FALSE)</f>
        <v>2.75</v>
      </c>
      <c r="S1942" t="str">
        <f>VLOOKUP(M1942,工作表1!$A$3:$C$1000,3,FALSE)</f>
        <v>2025/8/31</v>
      </c>
      <c r="T1942">
        <f t="shared" si="997"/>
        <v>2.3290000000000002</v>
      </c>
      <c r="U1942">
        <f t="shared" si="996"/>
        <v>0.42099999999999982</v>
      </c>
      <c r="V1942" s="43">
        <f t="shared" si="1008"/>
        <v>43524</v>
      </c>
      <c r="W1942" s="43">
        <f t="shared" si="998"/>
        <v>43465</v>
      </c>
      <c r="X1942" s="45">
        <f t="shared" si="1009"/>
        <v>0.60773480662983426</v>
      </c>
      <c r="Y1942" s="45">
        <f t="shared" si="1010"/>
        <v>0.9241731627942178</v>
      </c>
      <c r="Z1942" s="47">
        <f t="shared" si="1011"/>
        <v>98.580540345723747</v>
      </c>
      <c r="AA1942" s="47">
        <f t="shared" si="1012"/>
        <v>118.87262330596201</v>
      </c>
      <c r="AB1942" s="45">
        <f t="shared" si="1013"/>
        <v>2.9698000000000002</v>
      </c>
      <c r="AC1942" s="2" t="str">
        <f t="shared" si="999"/>
        <v>TY1</v>
      </c>
      <c r="AD1942">
        <f t="shared" si="1000"/>
        <v>119.15625</v>
      </c>
      <c r="AE1942">
        <f t="shared" si="1001"/>
        <v>118.96875</v>
      </c>
      <c r="AF1942" s="49">
        <f t="shared" si="1028"/>
        <v>0.1875</v>
      </c>
      <c r="AG1942" s="3">
        <f t="shared" si="1014"/>
        <v>118.87262330596201</v>
      </c>
      <c r="AH1942">
        <f t="shared" si="1015"/>
        <v>118.16338838387539</v>
      </c>
      <c r="AI1942" s="51">
        <f t="shared" si="1016"/>
        <v>0.70923492208662253</v>
      </c>
      <c r="AJ1942" s="52">
        <f t="shared" si="1017"/>
        <v>0.52173492208662253</v>
      </c>
      <c r="AK1942" s="2">
        <v>43420</v>
      </c>
      <c r="AL1942" t="str">
        <v>9128285J</v>
      </c>
      <c r="AM1942">
        <v>-3.3521999999999998</v>
      </c>
      <c r="AN1942">
        <v>2.6112799999999998</v>
      </c>
      <c r="AO1942">
        <v>0.84050000000000002</v>
      </c>
      <c r="AP1942">
        <v>118.96875</v>
      </c>
      <c r="AQ1942">
        <f>VLOOKUP(AL1942,工作表1!$F$3:$G$1000,2,FALSE)</f>
        <v>3</v>
      </c>
      <c r="AR1942" t="str">
        <f>VLOOKUP(AL1942,工作表1!$F$3:$H$1000,3,FALSE)</f>
        <v>2025/10/31</v>
      </c>
      <c r="AS1942">
        <f t="shared" si="1002"/>
        <v>2.3290000000000002</v>
      </c>
      <c r="AT1942">
        <f t="shared" si="1003"/>
        <v>0.67099999999999982</v>
      </c>
      <c r="AU1942" s="43">
        <f t="shared" si="1018"/>
        <v>43585</v>
      </c>
      <c r="AV1942" s="43">
        <f t="shared" si="1004"/>
        <v>43553</v>
      </c>
      <c r="AW1942" s="45">
        <f t="shared" si="1019"/>
        <v>0.15745856353591159</v>
      </c>
      <c r="AX1942" s="45">
        <f t="shared" si="1020"/>
        <v>1.2259517142208429</v>
      </c>
      <c r="AY1942" s="47">
        <f t="shared" si="1021"/>
        <v>100.0873713917462</v>
      </c>
      <c r="AZ1942" s="47">
        <f t="shared" si="1022"/>
        <v>118.16338838387539</v>
      </c>
      <c r="BA1942" s="43"/>
      <c r="BC1942" s="2">
        <v>43419</v>
      </c>
      <c r="BD1942" t="str">
        <v>912828P4</v>
      </c>
      <c r="BE1942">
        <v>3.7012</v>
      </c>
      <c r="BF1942">
        <v>2.13815</v>
      </c>
      <c r="BG1942">
        <v>0.76739999999999997</v>
      </c>
      <c r="BH1942">
        <v>118.609375</v>
      </c>
      <c r="BI1942">
        <f>VLOOKUP(BD1942,工作表1!$K$3:$L$1000,2,FALSE)</f>
        <v>1.625</v>
      </c>
      <c r="BJ1942" t="str">
        <f>VLOOKUP(BD1942,工作表1!$K$3:$M$1000,3,FALSE)</f>
        <v>2026/2/15</v>
      </c>
      <c r="BK1942">
        <f t="shared" si="1005"/>
        <v>2.3340000000000001</v>
      </c>
      <c r="BL1942">
        <f t="shared" si="1006"/>
        <v>-0.70900000000000007</v>
      </c>
      <c r="BM1942" s="43">
        <f t="shared" si="1023"/>
        <v>43511</v>
      </c>
      <c r="BN1942" s="43">
        <f t="shared" si="1007"/>
        <v>43644</v>
      </c>
      <c r="BO1942" s="45">
        <f t="shared" si="1024"/>
        <v>0.41066576086956524</v>
      </c>
      <c r="BP1942" s="45">
        <f t="shared" si="1025"/>
        <v>1.4079260348421681</v>
      </c>
      <c r="BQ1942" s="47">
        <f t="shared" si="1026"/>
        <v>90.793871598105241</v>
      </c>
      <c r="BR1942" s="47">
        <f t="shared" si="1027"/>
        <v>116.5864158522881</v>
      </c>
    </row>
    <row r="1943" spans="6:70" x14ac:dyDescent="0.25">
      <c r="F1943" s="2">
        <v>43481</v>
      </c>
      <c r="G1943">
        <v>2.4049999999999998</v>
      </c>
      <c r="H1943" s="43">
        <v>43516</v>
      </c>
      <c r="I1943">
        <v>2.5434000000000001</v>
      </c>
      <c r="L1943" s="2">
        <v>43419</v>
      </c>
      <c r="M1943" t="str">
        <v>9128284Z</v>
      </c>
      <c r="N1943">
        <v>-0.68500000000000005</v>
      </c>
      <c r="O1943">
        <v>2.5161500000000001</v>
      </c>
      <c r="P1943">
        <v>0.82720000000000005</v>
      </c>
      <c r="Q1943">
        <v>118.8125</v>
      </c>
      <c r="R1943">
        <f>VLOOKUP(M1943,工作表1!$A$3:$B$1000,2,FALSE)</f>
        <v>2.75</v>
      </c>
      <c r="S1943" t="str">
        <f>VLOOKUP(M1943,工作表1!$A$3:$C$1000,3,FALSE)</f>
        <v>2025/8/31</v>
      </c>
      <c r="T1943">
        <f t="shared" si="997"/>
        <v>2.3340000000000001</v>
      </c>
      <c r="U1943">
        <f t="shared" si="996"/>
        <v>0.41599999999999993</v>
      </c>
      <c r="V1943" s="43">
        <f t="shared" si="1008"/>
        <v>43524</v>
      </c>
      <c r="W1943" s="43">
        <f t="shared" si="998"/>
        <v>43465</v>
      </c>
      <c r="X1943" s="45">
        <f t="shared" si="1009"/>
        <v>0.58494475138121549</v>
      </c>
      <c r="Y1943" s="45">
        <f t="shared" si="1010"/>
        <v>0.92398584727162647</v>
      </c>
      <c r="Z1943" s="47">
        <f t="shared" si="1011"/>
        <v>98.295920064326964</v>
      </c>
      <c r="AA1943" s="47">
        <f t="shared" si="1012"/>
        <v>118.50779183606468</v>
      </c>
      <c r="AB1943" s="45">
        <f t="shared" si="1013"/>
        <v>3.0224000000000002</v>
      </c>
      <c r="AC1943" s="2" t="str">
        <f t="shared" si="999"/>
        <v>TY1</v>
      </c>
      <c r="AD1943">
        <f t="shared" si="1000"/>
        <v>118.8125</v>
      </c>
      <c r="AE1943">
        <f t="shared" si="1001"/>
        <v>118.609375</v>
      </c>
      <c r="AF1943" s="49">
        <f t="shared" si="1028"/>
        <v>0.203125</v>
      </c>
      <c r="AG1943" s="3">
        <f t="shared" si="1014"/>
        <v>118.50779183606468</v>
      </c>
      <c r="AH1943">
        <f t="shared" si="1015"/>
        <v>117.80817647769786</v>
      </c>
      <c r="AI1943" s="51">
        <f t="shared" si="1016"/>
        <v>0.69961535836682742</v>
      </c>
      <c r="AJ1943" s="52">
        <f t="shared" si="1017"/>
        <v>0.49649035836682742</v>
      </c>
      <c r="AK1943" s="2">
        <v>43419</v>
      </c>
      <c r="AL1943" t="str">
        <v>9128285J</v>
      </c>
      <c r="AM1943">
        <v>-3.2004000000000001</v>
      </c>
      <c r="AN1943">
        <v>2.61382</v>
      </c>
      <c r="AO1943">
        <v>0.84050000000000002</v>
      </c>
      <c r="AP1943">
        <v>118.609375</v>
      </c>
      <c r="AQ1943">
        <f>VLOOKUP(AL1943,工作表1!$F$3:$G$1000,2,FALSE)</f>
        <v>3</v>
      </c>
      <c r="AR1943" t="str">
        <f>VLOOKUP(AL1943,工作表1!$F$3:$H$1000,3,FALSE)</f>
        <v>2025/10/31</v>
      </c>
      <c r="AS1943">
        <f t="shared" si="1002"/>
        <v>2.3340000000000001</v>
      </c>
      <c r="AT1943">
        <f t="shared" si="1003"/>
        <v>0.66599999999999993</v>
      </c>
      <c r="AU1943" s="43">
        <f t="shared" si="1018"/>
        <v>43585</v>
      </c>
      <c r="AV1943" s="43">
        <f t="shared" si="1004"/>
        <v>43553</v>
      </c>
      <c r="AW1943" s="45">
        <f t="shared" si="1019"/>
        <v>0.13259668508287292</v>
      </c>
      <c r="AX1943" s="45">
        <f t="shared" si="1020"/>
        <v>1.2257473700143797</v>
      </c>
      <c r="AY1943" s="47">
        <f t="shared" si="1021"/>
        <v>99.804761872884043</v>
      </c>
      <c r="AZ1943" s="47">
        <f t="shared" si="1022"/>
        <v>117.80817647769786</v>
      </c>
      <c r="BA1943" s="43"/>
      <c r="BC1943" s="2">
        <v>43418</v>
      </c>
      <c r="BD1943" t="str">
        <v>912828P4</v>
      </c>
      <c r="BE1943">
        <v>2.8176000000000001</v>
      </c>
      <c r="BF1943">
        <v>2.1356600000000001</v>
      </c>
      <c r="BG1943">
        <v>0.76739999999999997</v>
      </c>
      <c r="BH1943">
        <v>118.546875</v>
      </c>
      <c r="BI1943">
        <f>VLOOKUP(BD1943,工作表1!$K$3:$L$1000,2,FALSE)</f>
        <v>1.625</v>
      </c>
      <c r="BJ1943" t="str">
        <f>VLOOKUP(BD1943,工作表1!$K$3:$M$1000,3,FALSE)</f>
        <v>2026/2/15</v>
      </c>
      <c r="BK1943">
        <f t="shared" si="1005"/>
        <v>2.3315000000000001</v>
      </c>
      <c r="BL1943">
        <f t="shared" si="1006"/>
        <v>-0.70650000000000013</v>
      </c>
      <c r="BM1943" s="43">
        <f t="shared" si="1023"/>
        <v>43511</v>
      </c>
      <c r="BN1943" s="43">
        <f t="shared" si="1007"/>
        <v>43644</v>
      </c>
      <c r="BO1943" s="45">
        <f t="shared" si="1024"/>
        <v>0.40625</v>
      </c>
      <c r="BP1943" s="45">
        <f t="shared" si="1025"/>
        <v>1.4079623287671232</v>
      </c>
      <c r="BQ1943" s="47">
        <f t="shared" si="1026"/>
        <v>90.747065997615266</v>
      </c>
      <c r="BR1943" s="47">
        <f t="shared" si="1027"/>
        <v>116.51567658319526</v>
      </c>
    </row>
    <row r="1944" spans="6:70" x14ac:dyDescent="0.25">
      <c r="F1944" s="2">
        <v>43480</v>
      </c>
      <c r="G1944">
        <v>2.407</v>
      </c>
      <c r="H1944" s="43">
        <v>43515</v>
      </c>
      <c r="I1944">
        <v>2.536</v>
      </c>
      <c r="L1944" s="2">
        <v>43418</v>
      </c>
      <c r="M1944" t="str">
        <v>9128284Z</v>
      </c>
      <c r="N1944">
        <v>-0.28160000000000002</v>
      </c>
      <c r="O1944">
        <v>2.3606600000000002</v>
      </c>
      <c r="P1944">
        <v>0.82720000000000005</v>
      </c>
      <c r="Q1944">
        <v>118.75</v>
      </c>
      <c r="R1944">
        <f>VLOOKUP(M1944,工作表1!$A$3:$B$1000,2,FALSE)</f>
        <v>2.75</v>
      </c>
      <c r="S1944" t="str">
        <f>VLOOKUP(M1944,工作表1!$A$3:$C$1000,3,FALSE)</f>
        <v>2025/8/31</v>
      </c>
      <c r="T1944">
        <f t="shared" si="997"/>
        <v>2.3315000000000001</v>
      </c>
      <c r="U1944">
        <f t="shared" si="996"/>
        <v>0.41849999999999987</v>
      </c>
      <c r="V1944" s="43">
        <f t="shared" si="1008"/>
        <v>43524</v>
      </c>
      <c r="W1944" s="43">
        <f t="shared" si="998"/>
        <v>43465</v>
      </c>
      <c r="X1944" s="45">
        <f t="shared" si="1009"/>
        <v>0.57734806629834257</v>
      </c>
      <c r="Y1944" s="45">
        <f t="shared" si="1010"/>
        <v>0.92392340876409595</v>
      </c>
      <c r="Z1944" s="47">
        <f t="shared" si="1011"/>
        <v>98.265462982026648</v>
      </c>
      <c r="AA1944" s="47">
        <f t="shared" si="1012"/>
        <v>118.46343286440532</v>
      </c>
      <c r="AB1944" s="45">
        <f t="shared" si="1013"/>
        <v>3.04</v>
      </c>
      <c r="AC1944" s="2" t="str">
        <f t="shared" si="999"/>
        <v>TY1</v>
      </c>
      <c r="AD1944">
        <f t="shared" si="1000"/>
        <v>118.75</v>
      </c>
      <c r="AE1944">
        <f t="shared" si="1001"/>
        <v>118.546875</v>
      </c>
      <c r="AF1944" s="49">
        <f t="shared" si="1028"/>
        <v>0.203125</v>
      </c>
      <c r="AG1944" s="3">
        <f t="shared" si="1014"/>
        <v>118.46343286440532</v>
      </c>
      <c r="AH1944">
        <f t="shared" si="1015"/>
        <v>117.74425701684608</v>
      </c>
      <c r="AI1944" s="51">
        <f t="shared" si="1016"/>
        <v>0.71917584755924224</v>
      </c>
      <c r="AJ1944" s="52">
        <f t="shared" si="1017"/>
        <v>0.51605084755924224</v>
      </c>
      <c r="AK1944" s="2">
        <v>43418</v>
      </c>
      <c r="AL1944" t="str">
        <v>9128285J</v>
      </c>
      <c r="AM1944">
        <v>-3.7107999999999999</v>
      </c>
      <c r="AN1944">
        <v>2.60283</v>
      </c>
      <c r="AO1944">
        <v>0.84050000000000002</v>
      </c>
      <c r="AP1944">
        <v>118.546875</v>
      </c>
      <c r="AQ1944">
        <f>VLOOKUP(AL1944,工作表1!$F$3:$G$1000,2,FALSE)</f>
        <v>3</v>
      </c>
      <c r="AR1944" t="str">
        <f>VLOOKUP(AL1944,工作表1!$F$3:$H$1000,3,FALSE)</f>
        <v>2025/10/31</v>
      </c>
      <c r="AS1944">
        <f t="shared" si="1002"/>
        <v>2.3315000000000001</v>
      </c>
      <c r="AT1944">
        <f t="shared" si="1003"/>
        <v>0.66849999999999987</v>
      </c>
      <c r="AU1944" s="43">
        <f t="shared" si="1018"/>
        <v>43585</v>
      </c>
      <c r="AV1944" s="43">
        <f t="shared" si="1004"/>
        <v>43553</v>
      </c>
      <c r="AW1944" s="45">
        <f t="shared" si="1019"/>
        <v>0.12430939226519336</v>
      </c>
      <c r="AX1944" s="45">
        <f t="shared" si="1020"/>
        <v>1.225679255278892</v>
      </c>
      <c r="AY1944" s="47">
        <f t="shared" si="1021"/>
        <v>99.757885336205547</v>
      </c>
      <c r="AZ1944" s="47">
        <f t="shared" si="1022"/>
        <v>117.74425701684608</v>
      </c>
      <c r="BA1944" s="43"/>
      <c r="BC1944" s="2">
        <v>43417</v>
      </c>
      <c r="BD1944" t="str">
        <v>912828P4</v>
      </c>
      <c r="BE1944">
        <v>2.9127999999999998</v>
      </c>
      <c r="BF1944">
        <v>2.1307900000000002</v>
      </c>
      <c r="BG1944">
        <v>0.76739999999999997</v>
      </c>
      <c r="BH1944">
        <v>118.296875</v>
      </c>
      <c r="BI1944">
        <f>VLOOKUP(BD1944,工作表1!$K$3:$L$1000,2,FALSE)</f>
        <v>1.625</v>
      </c>
      <c r="BJ1944" t="str">
        <f>VLOOKUP(BD1944,工作表1!$K$3:$M$1000,3,FALSE)</f>
        <v>2026/2/15</v>
      </c>
      <c r="BK1944">
        <f t="shared" si="1005"/>
        <v>2.3319999999999999</v>
      </c>
      <c r="BL1944">
        <f t="shared" si="1006"/>
        <v>-0.70699999999999985</v>
      </c>
      <c r="BM1944" s="43">
        <f t="shared" si="1023"/>
        <v>43511</v>
      </c>
      <c r="BN1944" s="43">
        <f t="shared" si="1007"/>
        <v>43644</v>
      </c>
      <c r="BO1944" s="45">
        <f t="shared" si="1024"/>
        <v>0.40183423913043476</v>
      </c>
      <c r="BP1944" s="45">
        <f t="shared" si="1025"/>
        <v>1.4079986226920786</v>
      </c>
      <c r="BQ1944" s="47">
        <f t="shared" si="1026"/>
        <v>90.55966058273556</v>
      </c>
      <c r="BR1944" s="47">
        <f t="shared" si="1027"/>
        <v>116.26415757740017</v>
      </c>
    </row>
    <row r="1945" spans="6:70" x14ac:dyDescent="0.25">
      <c r="F1945" s="2">
        <v>43479</v>
      </c>
      <c r="G1945">
        <v>2.4079999999999999</v>
      </c>
      <c r="H1945" s="43">
        <v>43514</v>
      </c>
      <c r="I1945">
        <v>2.5655999999999999</v>
      </c>
      <c r="L1945" s="2">
        <v>43417</v>
      </c>
      <c r="M1945" t="str">
        <v>912828Y7</v>
      </c>
      <c r="N1945">
        <v>-0.39300000000000002</v>
      </c>
      <c r="O1945">
        <v>2.3853399999999998</v>
      </c>
      <c r="P1945">
        <v>0.83379999999999999</v>
      </c>
      <c r="Q1945">
        <v>118.515625</v>
      </c>
      <c r="R1945">
        <f>VLOOKUP(M1945,工作表1!$A$3:$B$1000,2,FALSE)</f>
        <v>2.875</v>
      </c>
      <c r="S1945" t="str">
        <f>VLOOKUP(M1945,工作表1!$A$3:$C$1000,3,FALSE)</f>
        <v>2025/7/31</v>
      </c>
      <c r="T1945">
        <f t="shared" si="997"/>
        <v>2.3319999999999999</v>
      </c>
      <c r="U1945">
        <f t="shared" si="996"/>
        <v>0.54300000000000015</v>
      </c>
      <c r="V1945" s="43">
        <f t="shared" si="1008"/>
        <v>43496</v>
      </c>
      <c r="W1945" s="43">
        <f t="shared" si="998"/>
        <v>43465</v>
      </c>
      <c r="X1945" s="45">
        <f t="shared" si="1009"/>
        <v>0.828125</v>
      </c>
      <c r="Y1945" s="45">
        <f t="shared" si="1010"/>
        <v>1.1983304794520548</v>
      </c>
      <c r="Z1945" s="47">
        <f t="shared" si="1011"/>
        <v>98.864859119057911</v>
      </c>
      <c r="AA1945" s="47">
        <f t="shared" si="1012"/>
        <v>118.23757366417463</v>
      </c>
      <c r="AB1945" s="45">
        <f t="shared" si="1013"/>
        <v>3.0626000000000002</v>
      </c>
      <c r="AC1945" s="2" t="str">
        <f t="shared" si="999"/>
        <v>TY1</v>
      </c>
      <c r="AD1945">
        <f t="shared" si="1000"/>
        <v>118.515625</v>
      </c>
      <c r="AE1945">
        <f t="shared" si="1001"/>
        <v>118.296875</v>
      </c>
      <c r="AF1945" s="49">
        <f t="shared" si="1028"/>
        <v>0.21875</v>
      </c>
      <c r="AG1945" s="3">
        <f t="shared" si="1014"/>
        <v>118.23757366417463</v>
      </c>
      <c r="AH1945">
        <f t="shared" si="1015"/>
        <v>117.51464175413535</v>
      </c>
      <c r="AI1945" s="51">
        <f t="shared" si="1016"/>
        <v>0.72293191003927859</v>
      </c>
      <c r="AJ1945" s="52">
        <f t="shared" si="1017"/>
        <v>0.50418191003927859</v>
      </c>
      <c r="AK1945" s="2">
        <v>43417</v>
      </c>
      <c r="AL1945" t="str">
        <v>9128285J</v>
      </c>
      <c r="AM1945">
        <v>-3.1023000000000001</v>
      </c>
      <c r="AN1945">
        <v>2.5502799999999999</v>
      </c>
      <c r="AO1945">
        <v>0.84050000000000002</v>
      </c>
      <c r="AP1945">
        <v>118.296875</v>
      </c>
      <c r="AQ1945">
        <f>VLOOKUP(AL1945,工作表1!$F$3:$G$1000,2,FALSE)</f>
        <v>3</v>
      </c>
      <c r="AR1945" t="str">
        <f>VLOOKUP(AL1945,工作表1!$F$3:$H$1000,3,FALSE)</f>
        <v>2025/10/31</v>
      </c>
      <c r="AS1945">
        <f t="shared" si="1002"/>
        <v>2.3319999999999999</v>
      </c>
      <c r="AT1945">
        <f t="shared" si="1003"/>
        <v>0.66800000000000015</v>
      </c>
      <c r="AU1945" s="43">
        <f t="shared" si="1018"/>
        <v>43585</v>
      </c>
      <c r="AV1945" s="43">
        <f t="shared" si="1004"/>
        <v>43553</v>
      </c>
      <c r="AW1945" s="45">
        <f t="shared" si="1019"/>
        <v>0.11602209944751381</v>
      </c>
      <c r="AX1945" s="45">
        <f t="shared" si="1020"/>
        <v>1.2256111405434043</v>
      </c>
      <c r="AY1945" s="47">
        <f t="shared" si="1021"/>
        <v>99.570630366953509</v>
      </c>
      <c r="AZ1945" s="47">
        <f t="shared" si="1022"/>
        <v>117.51464175413535</v>
      </c>
      <c r="BA1945" s="43"/>
      <c r="BC1945" s="2">
        <v>43416</v>
      </c>
      <c r="BD1945" t="str">
        <v>#N/A N/A</v>
      </c>
      <c r="BE1945" t="str">
        <v>#N/A N/A</v>
      </c>
      <c r="BF1945" t="str">
        <v>#N/A N/A</v>
      </c>
      <c r="BG1945" t="str">
        <v>#N/A N/A</v>
      </c>
      <c r="BH1945">
        <v>118.171875</v>
      </c>
      <c r="BI1945" t="e">
        <f>VLOOKUP(BD1945,工作表1!$K$3:$L$1000,2,FALSE)</f>
        <v>#N/A</v>
      </c>
      <c r="BJ1945" t="e">
        <f>VLOOKUP(BD1945,工作表1!$K$3:$M$1000,3,FALSE)</f>
        <v>#N/A</v>
      </c>
      <c r="BK1945">
        <f t="shared" si="1005"/>
        <v>2.34</v>
      </c>
      <c r="BL1945" t="e">
        <f t="shared" si="1006"/>
        <v>#N/A</v>
      </c>
      <c r="BM1945" s="43" t="e">
        <f t="shared" si="1023"/>
        <v>#N/A</v>
      </c>
      <c r="BN1945" s="43">
        <f t="shared" si="1007"/>
        <v>43644</v>
      </c>
      <c r="BO1945" s="45" t="e">
        <f t="shared" si="1024"/>
        <v>#N/A</v>
      </c>
      <c r="BP1945" s="45" t="e">
        <f t="shared" si="1025"/>
        <v>#N/A</v>
      </c>
      <c r="BQ1945" s="47" t="e">
        <f t="shared" si="1026"/>
        <v>#VALUE!</v>
      </c>
      <c r="BR1945" s="47" t="e">
        <f t="shared" si="1027"/>
        <v>#VALUE!</v>
      </c>
    </row>
    <row r="1946" spans="6:70" x14ac:dyDescent="0.25">
      <c r="F1946" s="2">
        <v>43476</v>
      </c>
      <c r="G1946">
        <v>2.41</v>
      </c>
      <c r="H1946" s="43">
        <v>43511</v>
      </c>
      <c r="I1946">
        <v>2.5655999999999999</v>
      </c>
      <c r="L1946" s="2">
        <v>43416</v>
      </c>
      <c r="M1946" t="str">
        <v>#N/A N/A</v>
      </c>
      <c r="N1946" t="str">
        <v>#N/A N/A</v>
      </c>
      <c r="O1946" t="str">
        <v>#N/A N/A</v>
      </c>
      <c r="P1946" t="str">
        <v>#N/A N/A</v>
      </c>
      <c r="Q1946">
        <v>118.390625</v>
      </c>
      <c r="R1946" t="e">
        <f>VLOOKUP(M1946,工作表1!$A$3:$B$1000,2,FALSE)</f>
        <v>#N/A</v>
      </c>
      <c r="S1946" t="e">
        <f>VLOOKUP(M1946,工作表1!$A$3:$C$1000,3,FALSE)</f>
        <v>#N/A</v>
      </c>
      <c r="T1946">
        <f t="shared" si="997"/>
        <v>2.34</v>
      </c>
      <c r="U1946" t="e">
        <f t="shared" si="996"/>
        <v>#N/A</v>
      </c>
      <c r="V1946" s="43" t="e">
        <f t="shared" si="1008"/>
        <v>#N/A</v>
      </c>
      <c r="W1946" s="43">
        <f t="shared" si="998"/>
        <v>43465</v>
      </c>
      <c r="X1946" s="45" t="e">
        <f t="shared" si="1009"/>
        <v>#N/A</v>
      </c>
      <c r="Y1946" s="45" t="e">
        <f t="shared" si="1010"/>
        <v>#N/A</v>
      </c>
      <c r="Z1946" s="47" t="e">
        <f t="shared" si="1011"/>
        <v>#VALUE!</v>
      </c>
      <c r="AA1946" s="47" t="e">
        <f t="shared" si="1012"/>
        <v>#VALUE!</v>
      </c>
      <c r="AB1946" s="45">
        <f t="shared" si="1013"/>
        <v>3.113</v>
      </c>
      <c r="AC1946" s="2" t="str">
        <f t="shared" si="999"/>
        <v>TY1</v>
      </c>
      <c r="AD1946">
        <f t="shared" si="1000"/>
        <v>118.390625</v>
      </c>
      <c r="AE1946">
        <f t="shared" si="1001"/>
        <v>118.171875</v>
      </c>
      <c r="AF1946" s="49">
        <f t="shared" si="1028"/>
        <v>0.21875</v>
      </c>
      <c r="AG1946" s="3" t="e">
        <f t="shared" si="1014"/>
        <v>#VALUE!</v>
      </c>
      <c r="AH1946" t="e">
        <f t="shared" si="1015"/>
        <v>#VALUE!</v>
      </c>
      <c r="AI1946" s="51" t="e">
        <f t="shared" si="1016"/>
        <v>#VALUE!</v>
      </c>
      <c r="AJ1946" s="52" t="e">
        <f t="shared" si="1017"/>
        <v>#VALUE!</v>
      </c>
      <c r="AK1946" s="2">
        <v>43416</v>
      </c>
      <c r="AL1946" t="str">
        <v>#N/A N/A</v>
      </c>
      <c r="AM1946" t="str">
        <v>#N/A N/A</v>
      </c>
      <c r="AN1946" t="str">
        <v>#N/A N/A</v>
      </c>
      <c r="AO1946" t="str">
        <v>#N/A N/A</v>
      </c>
      <c r="AP1946">
        <v>118.171875</v>
      </c>
      <c r="AQ1946" t="e">
        <f>VLOOKUP(AL1946,工作表1!$F$3:$G$1000,2,FALSE)</f>
        <v>#N/A</v>
      </c>
      <c r="AR1946" t="e">
        <f>VLOOKUP(AL1946,工作表1!$F$3:$H$1000,3,FALSE)</f>
        <v>#N/A</v>
      </c>
      <c r="AS1946">
        <f t="shared" si="1002"/>
        <v>2.34</v>
      </c>
      <c r="AT1946" t="e">
        <f t="shared" si="1003"/>
        <v>#N/A</v>
      </c>
      <c r="AU1946" s="43" t="e">
        <f t="shared" si="1018"/>
        <v>#N/A</v>
      </c>
      <c r="AV1946" s="43">
        <f t="shared" si="1004"/>
        <v>43553</v>
      </c>
      <c r="AW1946" s="45" t="e">
        <f t="shared" si="1019"/>
        <v>#N/A</v>
      </c>
      <c r="AX1946" s="45" t="e">
        <f t="shared" si="1020"/>
        <v>#N/A</v>
      </c>
      <c r="AY1946" s="47" t="e">
        <f t="shared" si="1021"/>
        <v>#VALUE!</v>
      </c>
      <c r="AZ1946" s="47" t="e">
        <f t="shared" si="1022"/>
        <v>#VALUE!</v>
      </c>
      <c r="BA1946" s="43"/>
      <c r="BC1946" s="2">
        <v>43413</v>
      </c>
      <c r="BD1946" t="str">
        <v>912828P4</v>
      </c>
      <c r="BE1946">
        <v>1.4786999999999999</v>
      </c>
      <c r="BF1946">
        <v>2.2147199999999998</v>
      </c>
      <c r="BG1946">
        <v>0.76739999999999997</v>
      </c>
      <c r="BH1946">
        <v>117.90625</v>
      </c>
      <c r="BI1946">
        <f>VLOOKUP(BD1946,工作表1!$K$3:$L$1000,2,FALSE)</f>
        <v>1.625</v>
      </c>
      <c r="BJ1946" t="str">
        <f>VLOOKUP(BD1946,工作表1!$K$3:$M$1000,3,FALSE)</f>
        <v>2026/2/15</v>
      </c>
      <c r="BK1946">
        <f t="shared" si="1005"/>
        <v>2.3359999999999999</v>
      </c>
      <c r="BL1946">
        <f t="shared" si="1006"/>
        <v>-0.71099999999999985</v>
      </c>
      <c r="BM1946" s="43">
        <f t="shared" si="1023"/>
        <v>43511</v>
      </c>
      <c r="BN1946" s="43">
        <f t="shared" si="1007"/>
        <v>43644</v>
      </c>
      <c r="BO1946" s="45">
        <f t="shared" si="1024"/>
        <v>0.39300271739130432</v>
      </c>
      <c r="BP1946" s="45">
        <f t="shared" si="1025"/>
        <v>1.4080712105419892</v>
      </c>
      <c r="BQ1946" s="47">
        <f t="shared" si="1026"/>
        <v>90.203276662226003</v>
      </c>
      <c r="BR1946" s="47">
        <f t="shared" si="1027"/>
        <v>115.78761844850902</v>
      </c>
    </row>
    <row r="1947" spans="6:70" x14ac:dyDescent="0.25">
      <c r="F1947" s="2">
        <v>43475</v>
      </c>
      <c r="G1947">
        <v>2.4129999999999998</v>
      </c>
      <c r="H1947" s="43">
        <v>43510</v>
      </c>
      <c r="I1947">
        <v>2.5533999999999999</v>
      </c>
      <c r="L1947" s="2">
        <v>43413</v>
      </c>
      <c r="M1947" t="str">
        <v>9128284Z</v>
      </c>
      <c r="N1947">
        <v>-0.85360000000000003</v>
      </c>
      <c r="O1947">
        <v>2.4994900000000002</v>
      </c>
      <c r="P1947">
        <v>0.82720000000000005</v>
      </c>
      <c r="Q1947">
        <v>118.125</v>
      </c>
      <c r="R1947">
        <f>VLOOKUP(M1947,工作表1!$A$3:$B$1000,2,FALSE)</f>
        <v>2.75</v>
      </c>
      <c r="S1947" t="str">
        <f>VLOOKUP(M1947,工作表1!$A$3:$C$1000,3,FALSE)</f>
        <v>2025/8/31</v>
      </c>
      <c r="T1947">
        <f t="shared" si="997"/>
        <v>2.3359999999999999</v>
      </c>
      <c r="U1947">
        <f t="shared" si="996"/>
        <v>0.41400000000000015</v>
      </c>
      <c r="V1947" s="43">
        <f t="shared" si="1008"/>
        <v>43524</v>
      </c>
      <c r="W1947" s="43">
        <f t="shared" si="998"/>
        <v>43465</v>
      </c>
      <c r="X1947" s="45">
        <f t="shared" si="1009"/>
        <v>0.5545580110497238</v>
      </c>
      <c r="Y1947" s="45">
        <f t="shared" si="1010"/>
        <v>0.92373609324150463</v>
      </c>
      <c r="Z1947" s="47">
        <f t="shared" si="1011"/>
        <v>97.720544894443279</v>
      </c>
      <c r="AA1947" s="47">
        <f t="shared" si="1012"/>
        <v>117.78393810527534</v>
      </c>
      <c r="AB1947" s="45">
        <f t="shared" si="1013"/>
        <v>3.113</v>
      </c>
      <c r="AC1947" s="2" t="str">
        <f t="shared" si="999"/>
        <v>TY1</v>
      </c>
      <c r="AD1947">
        <f t="shared" si="1000"/>
        <v>118.125</v>
      </c>
      <c r="AE1947">
        <f t="shared" si="1001"/>
        <v>117.90625</v>
      </c>
      <c r="AF1947" s="49">
        <f t="shared" si="1028"/>
        <v>0.21875</v>
      </c>
      <c r="AG1947" s="3">
        <f t="shared" si="1014"/>
        <v>117.78393810527534</v>
      </c>
      <c r="AH1947">
        <f t="shared" si="1015"/>
        <v>117.07738516395003</v>
      </c>
      <c r="AI1947" s="51">
        <f t="shared" si="1016"/>
        <v>0.7065529413253131</v>
      </c>
      <c r="AJ1947" s="52">
        <f t="shared" si="1017"/>
        <v>0.4878029413253131</v>
      </c>
      <c r="AK1947" s="2">
        <v>43413</v>
      </c>
      <c r="AL1947" t="str">
        <v>9128285J</v>
      </c>
      <c r="AM1947">
        <v>-3.6962999999999999</v>
      </c>
      <c r="AN1947">
        <v>2.6037400000000002</v>
      </c>
      <c r="AO1947">
        <v>0.84050000000000002</v>
      </c>
      <c r="AP1947">
        <v>117.90625</v>
      </c>
      <c r="AQ1947">
        <f>VLOOKUP(AL1947,工作表1!$F$3:$G$1000,2,FALSE)</f>
        <v>3</v>
      </c>
      <c r="AR1947" t="str">
        <f>VLOOKUP(AL1947,工作表1!$F$3:$H$1000,3,FALSE)</f>
        <v>2025/10/31</v>
      </c>
      <c r="AS1947">
        <f t="shared" si="1002"/>
        <v>2.3359999999999999</v>
      </c>
      <c r="AT1947">
        <f t="shared" si="1003"/>
        <v>0.66400000000000015</v>
      </c>
      <c r="AU1947" s="43">
        <f t="shared" si="1018"/>
        <v>43585</v>
      </c>
      <c r="AV1947" s="43">
        <f t="shared" si="1004"/>
        <v>43553</v>
      </c>
      <c r="AW1947" s="45">
        <f t="shared" si="1019"/>
        <v>9.9447513812154692E-2</v>
      </c>
      <c r="AX1947" s="45">
        <f t="shared" si="1020"/>
        <v>1.2254749110724288</v>
      </c>
      <c r="AY1947" s="47">
        <f t="shared" si="1021"/>
        <v>99.213439521015374</v>
      </c>
      <c r="AZ1947" s="47">
        <f t="shared" si="1022"/>
        <v>117.07738516395003</v>
      </c>
      <c r="BA1947" s="43"/>
      <c r="BC1947" s="2">
        <v>43412</v>
      </c>
      <c r="BD1947" t="str">
        <v>912828P4</v>
      </c>
      <c r="BE1947">
        <v>1.5964</v>
      </c>
      <c r="BF1947">
        <v>2.2234799999999999</v>
      </c>
      <c r="BG1947">
        <v>0.76739999999999997</v>
      </c>
      <c r="BH1947">
        <v>117.546875</v>
      </c>
      <c r="BI1947">
        <f>VLOOKUP(BD1947,工作表1!$K$3:$L$1000,2,FALSE)</f>
        <v>1.625</v>
      </c>
      <c r="BJ1947" t="str">
        <f>VLOOKUP(BD1947,工作表1!$K$3:$M$1000,3,FALSE)</f>
        <v>2026/2/15</v>
      </c>
      <c r="BK1947">
        <f t="shared" si="1005"/>
        <v>2.3319999999999999</v>
      </c>
      <c r="BL1947">
        <f t="shared" si="1006"/>
        <v>-0.70699999999999985</v>
      </c>
      <c r="BM1947" s="43">
        <f t="shared" si="1023"/>
        <v>43511</v>
      </c>
      <c r="BN1947" s="43">
        <f t="shared" si="1007"/>
        <v>43644</v>
      </c>
      <c r="BO1947" s="45">
        <f t="shared" si="1024"/>
        <v>0.3797554347826087</v>
      </c>
      <c r="BP1947" s="45">
        <f t="shared" si="1025"/>
        <v>1.408180092316855</v>
      </c>
      <c r="BQ1947" s="47">
        <f t="shared" si="1026"/>
        <v>89.934201325793268</v>
      </c>
      <c r="BR1947" s="47">
        <f t="shared" si="1027"/>
        <v>115.41053090580853</v>
      </c>
    </row>
    <row r="1948" spans="6:70" x14ac:dyDescent="0.25">
      <c r="F1948" s="2">
        <v>43474</v>
      </c>
      <c r="G1948">
        <v>2.4089999999999998</v>
      </c>
      <c r="H1948" s="43">
        <v>43509</v>
      </c>
      <c r="I1948">
        <v>2.6076000000000001</v>
      </c>
      <c r="L1948" s="2">
        <v>43412</v>
      </c>
      <c r="M1948" t="str">
        <v>9128284Z</v>
      </c>
      <c r="N1948">
        <v>-0.39329999999999998</v>
      </c>
      <c r="O1948">
        <v>2.39682</v>
      </c>
      <c r="P1948">
        <v>0.82720000000000005</v>
      </c>
      <c r="Q1948">
        <v>117.78125</v>
      </c>
      <c r="R1948">
        <f>VLOOKUP(M1948,工作表1!$A$3:$B$1000,2,FALSE)</f>
        <v>2.75</v>
      </c>
      <c r="S1948" t="str">
        <f>VLOOKUP(M1948,工作表1!$A$3:$C$1000,3,FALSE)</f>
        <v>2025/8/31</v>
      </c>
      <c r="T1948">
        <f t="shared" si="997"/>
        <v>2.3319999999999999</v>
      </c>
      <c r="U1948">
        <f t="shared" si="996"/>
        <v>0.41800000000000015</v>
      </c>
      <c r="V1948" s="43">
        <f t="shared" si="1008"/>
        <v>43524</v>
      </c>
      <c r="W1948" s="43">
        <f t="shared" si="998"/>
        <v>43465</v>
      </c>
      <c r="X1948" s="45">
        <f t="shared" si="1009"/>
        <v>0.53176795580110503</v>
      </c>
      <c r="Y1948" s="45">
        <f t="shared" si="1010"/>
        <v>0.92354877771891331</v>
      </c>
      <c r="Z1948" s="47">
        <f t="shared" si="1011"/>
        <v>97.468098761101203</v>
      </c>
      <c r="AA1948" s="47">
        <f t="shared" si="1012"/>
        <v>117.45661836604806</v>
      </c>
      <c r="AB1948" s="45">
        <f t="shared" si="1013"/>
        <v>3.1684000000000001</v>
      </c>
      <c r="AC1948" s="2" t="str">
        <f t="shared" si="999"/>
        <v>TY1</v>
      </c>
      <c r="AD1948">
        <f t="shared" si="1000"/>
        <v>117.78125</v>
      </c>
      <c r="AE1948">
        <f t="shared" si="1001"/>
        <v>117.546875</v>
      </c>
      <c r="AF1948" s="49">
        <f t="shared" si="1028"/>
        <v>0.234375</v>
      </c>
      <c r="AG1948" s="3">
        <f t="shared" si="1014"/>
        <v>117.45661836604806</v>
      </c>
      <c r="AH1948">
        <f t="shared" si="1015"/>
        <v>116.75425692773354</v>
      </c>
      <c r="AI1948" s="51">
        <f t="shared" si="1016"/>
        <v>0.7023614383145258</v>
      </c>
      <c r="AJ1948" s="52">
        <f t="shared" si="1017"/>
        <v>0.4679864383145258</v>
      </c>
      <c r="AK1948" s="2">
        <v>43412</v>
      </c>
      <c r="AL1948" t="str">
        <v>9128285J</v>
      </c>
      <c r="AM1948">
        <v>-2.6922000000000001</v>
      </c>
      <c r="AN1948">
        <v>2.5283899999999999</v>
      </c>
      <c r="AO1948">
        <v>0.84050000000000002</v>
      </c>
      <c r="AP1948">
        <v>117.546875</v>
      </c>
      <c r="AQ1948">
        <f>VLOOKUP(AL1948,工作表1!$F$3:$G$1000,2,FALSE)</f>
        <v>3</v>
      </c>
      <c r="AR1948" t="str">
        <f>VLOOKUP(AL1948,工作表1!$F$3:$H$1000,3,FALSE)</f>
        <v>2025/10/31</v>
      </c>
      <c r="AS1948">
        <f t="shared" si="1002"/>
        <v>2.3319999999999999</v>
      </c>
      <c r="AT1948">
        <f t="shared" si="1003"/>
        <v>0.66800000000000015</v>
      </c>
      <c r="AU1948" s="43">
        <f t="shared" si="1018"/>
        <v>43585</v>
      </c>
      <c r="AV1948" s="43">
        <f t="shared" si="1004"/>
        <v>43553</v>
      </c>
      <c r="AW1948" s="45">
        <f t="shared" si="1019"/>
        <v>7.4585635359116026E-2</v>
      </c>
      <c r="AX1948" s="45">
        <f t="shared" si="1020"/>
        <v>1.2252705668659654</v>
      </c>
      <c r="AY1948" s="47">
        <f t="shared" si="1021"/>
        <v>98.961140771199922</v>
      </c>
      <c r="AZ1948" s="47">
        <f t="shared" si="1022"/>
        <v>116.75425692773354</v>
      </c>
      <c r="BA1948" s="43"/>
      <c r="BC1948" s="2">
        <v>43411</v>
      </c>
      <c r="BD1948" t="str">
        <v>912828P4</v>
      </c>
      <c r="BE1948">
        <v>2.1956000000000002</v>
      </c>
      <c r="BF1948">
        <v>2.1897500000000001</v>
      </c>
      <c r="BG1948">
        <v>0.76739999999999997</v>
      </c>
      <c r="BH1948">
        <v>117.75</v>
      </c>
      <c r="BI1948">
        <f>VLOOKUP(BD1948,工作表1!$K$3:$L$1000,2,FALSE)</f>
        <v>1.625</v>
      </c>
      <c r="BJ1948" t="str">
        <f>VLOOKUP(BD1948,工作表1!$K$3:$M$1000,3,FALSE)</f>
        <v>2026/2/15</v>
      </c>
      <c r="BK1948">
        <f t="shared" si="1005"/>
        <v>2.3210000000000002</v>
      </c>
      <c r="BL1948">
        <f t="shared" si="1006"/>
        <v>-0.69600000000000017</v>
      </c>
      <c r="BM1948" s="43">
        <f t="shared" si="1023"/>
        <v>43511</v>
      </c>
      <c r="BN1948" s="43">
        <f t="shared" si="1007"/>
        <v>43644</v>
      </c>
      <c r="BO1948" s="45">
        <f t="shared" si="1024"/>
        <v>0.37533967391304346</v>
      </c>
      <c r="BP1948" s="45">
        <f t="shared" si="1025"/>
        <v>1.4082163862418107</v>
      </c>
      <c r="BQ1948" s="47">
        <f t="shared" si="1026"/>
        <v>90.106366655502313</v>
      </c>
      <c r="BR1948" s="47">
        <f t="shared" si="1027"/>
        <v>115.61792427387309</v>
      </c>
    </row>
    <row r="1949" spans="6:70" x14ac:dyDescent="0.25">
      <c r="F1949" s="2">
        <v>43473</v>
      </c>
      <c r="G1949">
        <v>2.4129999999999998</v>
      </c>
      <c r="H1949" s="43">
        <v>43508</v>
      </c>
      <c r="I1949">
        <v>2.5878999999999999</v>
      </c>
      <c r="L1949" s="2">
        <v>43411</v>
      </c>
      <c r="M1949" t="str">
        <v>912828Y7</v>
      </c>
      <c r="N1949">
        <v>-0.4743</v>
      </c>
      <c r="O1949">
        <v>2.4094600000000002</v>
      </c>
      <c r="P1949">
        <v>0.83379999999999999</v>
      </c>
      <c r="Q1949">
        <v>117.984375</v>
      </c>
      <c r="R1949">
        <f>VLOOKUP(M1949,工作表1!$A$3:$B$1000,2,FALSE)</f>
        <v>2.875</v>
      </c>
      <c r="S1949" t="str">
        <f>VLOOKUP(M1949,工作表1!$A$3:$C$1000,3,FALSE)</f>
        <v>2025/7/31</v>
      </c>
      <c r="T1949">
        <f t="shared" si="997"/>
        <v>2.3210000000000002</v>
      </c>
      <c r="U1949">
        <f t="shared" si="996"/>
        <v>0.55399999999999983</v>
      </c>
      <c r="V1949" s="43">
        <f t="shared" si="1008"/>
        <v>43496</v>
      </c>
      <c r="W1949" s="43">
        <f t="shared" si="998"/>
        <v>43465</v>
      </c>
      <c r="X1949" s="45">
        <f t="shared" si="1009"/>
        <v>0.78125</v>
      </c>
      <c r="Y1949" s="45">
        <f t="shared" si="1010"/>
        <v>1.1987157534246575</v>
      </c>
      <c r="Z1949" s="47">
        <f t="shared" si="1011"/>
        <v>98.427637862253206</v>
      </c>
      <c r="AA1949" s="47">
        <f t="shared" si="1012"/>
        <v>117.66863948061298</v>
      </c>
      <c r="AB1949" s="45">
        <f t="shared" si="1013"/>
        <v>3.1606999999999998</v>
      </c>
      <c r="AC1949" s="2" t="str">
        <f t="shared" si="999"/>
        <v>TY1</v>
      </c>
      <c r="AD1949">
        <f t="shared" si="1000"/>
        <v>117.984375</v>
      </c>
      <c r="AE1949">
        <f t="shared" si="1001"/>
        <v>117.75</v>
      </c>
      <c r="AF1949" s="49">
        <f t="shared" si="1028"/>
        <v>0.234375</v>
      </c>
      <c r="AG1949" s="3">
        <f t="shared" si="1014"/>
        <v>117.66863948061298</v>
      </c>
      <c r="AH1949">
        <f t="shared" si="1015"/>
        <v>116.94651194696621</v>
      </c>
      <c r="AI1949" s="51">
        <f t="shared" si="1016"/>
        <v>0.72212753364676985</v>
      </c>
      <c r="AJ1949" s="52">
        <f t="shared" si="1017"/>
        <v>0.48775253364676985</v>
      </c>
      <c r="AK1949" s="2">
        <v>43411</v>
      </c>
      <c r="AL1949" t="str">
        <v>9128285J</v>
      </c>
      <c r="AM1949">
        <v>-2.6941999999999999</v>
      </c>
      <c r="AN1949">
        <v>2.5246499999999998</v>
      </c>
      <c r="AO1949">
        <v>0.84050000000000002</v>
      </c>
      <c r="AP1949">
        <v>117.75</v>
      </c>
      <c r="AQ1949">
        <f>VLOOKUP(AL1949,工作表1!$F$3:$G$1000,2,FALSE)</f>
        <v>3</v>
      </c>
      <c r="AR1949" t="str">
        <f>VLOOKUP(AL1949,工作表1!$F$3:$H$1000,3,FALSE)</f>
        <v>2025/10/31</v>
      </c>
      <c r="AS1949">
        <f t="shared" si="1002"/>
        <v>2.3210000000000002</v>
      </c>
      <c r="AT1949">
        <f t="shared" si="1003"/>
        <v>0.67899999999999983</v>
      </c>
      <c r="AU1949" s="43">
        <f t="shared" si="1018"/>
        <v>43585</v>
      </c>
      <c r="AV1949" s="43">
        <f t="shared" si="1004"/>
        <v>43553</v>
      </c>
      <c r="AW1949" s="45">
        <f t="shared" si="1019"/>
        <v>6.6298342541436461E-2</v>
      </c>
      <c r="AX1949" s="45">
        <f t="shared" si="1020"/>
        <v>1.2252024521304776</v>
      </c>
      <c r="AY1949" s="47">
        <f t="shared" si="1021"/>
        <v>99.132962218365748</v>
      </c>
      <c r="AZ1949" s="47">
        <f t="shared" si="1022"/>
        <v>116.94651194696621</v>
      </c>
      <c r="BA1949" s="43"/>
      <c r="BC1949" s="2">
        <v>43410</v>
      </c>
      <c r="BD1949" t="str">
        <v>912828P4</v>
      </c>
      <c r="BE1949">
        <v>2.7454999999999998</v>
      </c>
      <c r="BF1949">
        <v>2.16079</v>
      </c>
      <c r="BG1949">
        <v>0.76739999999999997</v>
      </c>
      <c r="BH1949">
        <v>117.75</v>
      </c>
      <c r="BI1949">
        <f>VLOOKUP(BD1949,工作表1!$K$3:$L$1000,2,FALSE)</f>
        <v>1.625</v>
      </c>
      <c r="BJ1949" t="str">
        <f>VLOOKUP(BD1949,工作表1!$K$3:$M$1000,3,FALSE)</f>
        <v>2026/2/15</v>
      </c>
      <c r="BK1949">
        <f t="shared" si="1005"/>
        <v>2.3119999999999998</v>
      </c>
      <c r="BL1949">
        <f t="shared" si="1006"/>
        <v>-0.68699999999999983</v>
      </c>
      <c r="BM1949" s="43">
        <f t="shared" si="1023"/>
        <v>43511</v>
      </c>
      <c r="BN1949" s="43">
        <f t="shared" si="1007"/>
        <v>43644</v>
      </c>
      <c r="BO1949" s="45">
        <f t="shared" si="1024"/>
        <v>0.37092391304347822</v>
      </c>
      <c r="BP1949" s="45">
        <f t="shared" si="1025"/>
        <v>1.4082526801667661</v>
      </c>
      <c r="BQ1949" s="47">
        <f t="shared" si="1026"/>
        <v>90.122258230585217</v>
      </c>
      <c r="BR1949" s="47">
        <f t="shared" si="1027"/>
        <v>115.62328425479558</v>
      </c>
    </row>
    <row r="1950" spans="6:70" x14ac:dyDescent="0.25">
      <c r="F1950" s="2">
        <v>43472</v>
      </c>
      <c r="G1950">
        <v>2.4075000000000002</v>
      </c>
      <c r="H1950" s="43">
        <v>43507</v>
      </c>
      <c r="I1950">
        <v>2.5535000000000001</v>
      </c>
      <c r="L1950" s="2">
        <v>43410</v>
      </c>
      <c r="M1950" t="str">
        <v>9128284Z</v>
      </c>
      <c r="N1950">
        <v>-0.25640000000000002</v>
      </c>
      <c r="O1950">
        <v>2.3624000000000001</v>
      </c>
      <c r="P1950">
        <v>0.82720000000000005</v>
      </c>
      <c r="Q1950">
        <v>118</v>
      </c>
      <c r="R1950">
        <f>VLOOKUP(M1950,工作表1!$A$3:$B$1000,2,FALSE)</f>
        <v>2.75</v>
      </c>
      <c r="S1950" t="str">
        <f>VLOOKUP(M1950,工作表1!$A$3:$C$1000,3,FALSE)</f>
        <v>2025/8/31</v>
      </c>
      <c r="T1950">
        <f t="shared" si="997"/>
        <v>2.3119999999999998</v>
      </c>
      <c r="U1950">
        <f t="shared" si="996"/>
        <v>0.43800000000000017</v>
      </c>
      <c r="V1950" s="43">
        <f t="shared" si="1008"/>
        <v>43524</v>
      </c>
      <c r="W1950" s="43">
        <f t="shared" si="998"/>
        <v>43465</v>
      </c>
      <c r="X1950" s="45">
        <f t="shared" si="1009"/>
        <v>0.51657458563535907</v>
      </c>
      <c r="Y1950" s="45">
        <f t="shared" si="1010"/>
        <v>0.92342390070385227</v>
      </c>
      <c r="Z1950" s="47">
        <f t="shared" si="1011"/>
        <v>97.655681545028145</v>
      </c>
      <c r="AA1950" s="47">
        <f t="shared" si="1012"/>
        <v>117.66543998547758</v>
      </c>
      <c r="AB1950" s="45">
        <f t="shared" si="1013"/>
        <v>3.1455000000000002</v>
      </c>
      <c r="AC1950" s="2" t="str">
        <f t="shared" si="999"/>
        <v>TY1</v>
      </c>
      <c r="AD1950">
        <f t="shared" si="1000"/>
        <v>118</v>
      </c>
      <c r="AE1950">
        <f t="shared" si="1001"/>
        <v>117.75</v>
      </c>
      <c r="AF1950" s="49">
        <f t="shared" si="1028"/>
        <v>0.25</v>
      </c>
      <c r="AG1950" s="3">
        <f t="shared" si="1014"/>
        <v>117.66543998547758</v>
      </c>
      <c r="AH1950">
        <f t="shared" si="1015"/>
        <v>116.9539540973268</v>
      </c>
      <c r="AI1950" s="51">
        <f t="shared" si="1016"/>
        <v>0.71148588815077574</v>
      </c>
      <c r="AJ1950" s="52">
        <f t="shared" si="1017"/>
        <v>0.46148588815077574</v>
      </c>
      <c r="AK1950" s="2">
        <v>43410</v>
      </c>
      <c r="AL1950" t="str">
        <v>9128285J</v>
      </c>
      <c r="AM1950">
        <v>-2.2536</v>
      </c>
      <c r="AN1950">
        <v>2.48793</v>
      </c>
      <c r="AO1950">
        <v>0.84050000000000002</v>
      </c>
      <c r="AP1950">
        <v>117.75</v>
      </c>
      <c r="AQ1950">
        <f>VLOOKUP(AL1950,工作表1!$F$3:$G$1000,2,FALSE)</f>
        <v>3</v>
      </c>
      <c r="AR1950" t="str">
        <f>VLOOKUP(AL1950,工作表1!$F$3:$H$1000,3,FALSE)</f>
        <v>2025/10/31</v>
      </c>
      <c r="AS1950">
        <f t="shared" si="1002"/>
        <v>2.3119999999999998</v>
      </c>
      <c r="AT1950">
        <f t="shared" si="1003"/>
        <v>0.68800000000000017</v>
      </c>
      <c r="AU1950" s="43">
        <f t="shared" si="1018"/>
        <v>43585</v>
      </c>
      <c r="AV1950" s="43">
        <f t="shared" si="1004"/>
        <v>43553</v>
      </c>
      <c r="AW1950" s="45">
        <f t="shared" si="1019"/>
        <v>5.8011049723756904E-2</v>
      </c>
      <c r="AX1950" s="45">
        <f t="shared" si="1020"/>
        <v>1.2251343373949899</v>
      </c>
      <c r="AY1950" s="47">
        <f t="shared" si="1021"/>
        <v>99.148720671466805</v>
      </c>
      <c r="AZ1950" s="47">
        <f t="shared" si="1022"/>
        <v>116.9539540973268</v>
      </c>
      <c r="BA1950" s="43"/>
      <c r="BC1950" s="2">
        <v>43409</v>
      </c>
      <c r="BD1950" t="str">
        <v>912828P4</v>
      </c>
      <c r="BE1950">
        <v>3.1875</v>
      </c>
      <c r="BF1950">
        <v>2.15402</v>
      </c>
      <c r="BG1950">
        <v>0.76739999999999997</v>
      </c>
      <c r="BH1950">
        <v>117.890625</v>
      </c>
      <c r="BI1950">
        <f>VLOOKUP(BD1950,工作表1!$K$3:$L$1000,2,FALSE)</f>
        <v>1.625</v>
      </c>
      <c r="BJ1950" t="str">
        <f>VLOOKUP(BD1950,工作表1!$K$3:$M$1000,3,FALSE)</f>
        <v>2026/2/15</v>
      </c>
      <c r="BK1950">
        <f t="shared" si="1005"/>
        <v>2.3085</v>
      </c>
      <c r="BL1950">
        <f t="shared" si="1006"/>
        <v>-0.6835</v>
      </c>
      <c r="BM1950" s="43">
        <f t="shared" si="1023"/>
        <v>43511</v>
      </c>
      <c r="BN1950" s="43">
        <f t="shared" si="1007"/>
        <v>43644</v>
      </c>
      <c r="BO1950" s="45">
        <f t="shared" si="1024"/>
        <v>0.36650815217391303</v>
      </c>
      <c r="BP1950" s="45">
        <f t="shared" si="1025"/>
        <v>1.4082889740917213</v>
      </c>
      <c r="BQ1950" s="47">
        <f t="shared" si="1026"/>
        <v>90.221037621564577</v>
      </c>
      <c r="BR1950" s="47">
        <f t="shared" si="1027"/>
        <v>115.74124889547367</v>
      </c>
    </row>
    <row r="1951" spans="6:70" x14ac:dyDescent="0.25">
      <c r="F1951" s="2">
        <v>43469</v>
      </c>
      <c r="G1951">
        <v>2.4038300000000001</v>
      </c>
      <c r="H1951" s="43">
        <v>43504</v>
      </c>
      <c r="I1951">
        <v>2.5314999999999999</v>
      </c>
      <c r="L1951" s="2">
        <v>43409</v>
      </c>
      <c r="M1951" t="str">
        <v>9128284Z</v>
      </c>
      <c r="N1951">
        <v>-0.43159999999999998</v>
      </c>
      <c r="O1951">
        <v>2.4138199999999999</v>
      </c>
      <c r="P1951">
        <v>0.82720000000000005</v>
      </c>
      <c r="Q1951">
        <v>118.140625</v>
      </c>
      <c r="R1951">
        <f>VLOOKUP(M1951,工作表1!$A$3:$B$1000,2,FALSE)</f>
        <v>2.75</v>
      </c>
      <c r="S1951" t="str">
        <f>VLOOKUP(M1951,工作表1!$A$3:$C$1000,3,FALSE)</f>
        <v>2025/8/31</v>
      </c>
      <c r="T1951">
        <f t="shared" si="997"/>
        <v>2.3085</v>
      </c>
      <c r="U1951">
        <f t="shared" si="996"/>
        <v>0.4415</v>
      </c>
      <c r="V1951" s="43">
        <f t="shared" si="1008"/>
        <v>43524</v>
      </c>
      <c r="W1951" s="43">
        <f t="shared" si="998"/>
        <v>43465</v>
      </c>
      <c r="X1951" s="45">
        <f t="shared" si="1009"/>
        <v>0.50897790055248615</v>
      </c>
      <c r="Y1951" s="45">
        <f t="shared" si="1010"/>
        <v>0.92336146219632176</v>
      </c>
      <c r="Z1951" s="47">
        <f t="shared" si="1011"/>
        <v>97.751591441591685</v>
      </c>
      <c r="AA1951" s="47">
        <f t="shared" si="1012"/>
        <v>117.77351161098329</v>
      </c>
      <c r="AB1951" s="45">
        <f t="shared" si="1013"/>
        <v>3.1177999999999999</v>
      </c>
      <c r="AC1951" s="2" t="str">
        <f t="shared" si="999"/>
        <v>TY1</v>
      </c>
      <c r="AD1951">
        <f t="shared" si="1000"/>
        <v>118.140625</v>
      </c>
      <c r="AE1951">
        <f t="shared" si="1001"/>
        <v>117.890625</v>
      </c>
      <c r="AF1951" s="49">
        <f t="shared" si="1028"/>
        <v>0.25</v>
      </c>
      <c r="AG1951" s="3">
        <f t="shared" si="1014"/>
        <v>117.77351161098329</v>
      </c>
      <c r="AH1951">
        <f t="shared" si="1015"/>
        <v>117.05877782888386</v>
      </c>
      <c r="AI1951" s="51">
        <f t="shared" si="1016"/>
        <v>0.7147337820994295</v>
      </c>
      <c r="AJ1951" s="52">
        <f t="shared" si="1017"/>
        <v>0.4647337820994295</v>
      </c>
      <c r="AK1951" s="2">
        <v>43409</v>
      </c>
      <c r="AL1951" t="str">
        <v>9128285J</v>
      </c>
      <c r="AM1951">
        <v>-2.3652000000000002</v>
      </c>
      <c r="AN1951">
        <v>2.5113300000000001</v>
      </c>
      <c r="AO1951">
        <v>0.84050000000000002</v>
      </c>
      <c r="AP1951">
        <v>117.890625</v>
      </c>
      <c r="AQ1951">
        <f>VLOOKUP(AL1951,工作表1!$F$3:$G$1000,2,FALSE)</f>
        <v>3</v>
      </c>
      <c r="AR1951" t="str">
        <f>VLOOKUP(AL1951,工作表1!$F$3:$H$1000,3,FALSE)</f>
        <v>2025/10/31</v>
      </c>
      <c r="AS1951">
        <f t="shared" si="1002"/>
        <v>2.3085</v>
      </c>
      <c r="AT1951">
        <f t="shared" si="1003"/>
        <v>0.6915</v>
      </c>
      <c r="AU1951" s="43">
        <f t="shared" si="1018"/>
        <v>43585</v>
      </c>
      <c r="AV1951" s="43">
        <f t="shared" si="1004"/>
        <v>43553</v>
      </c>
      <c r="AW1951" s="45">
        <f t="shared" si="1019"/>
        <v>4.9723756906077346E-2</v>
      </c>
      <c r="AX1951" s="45">
        <f t="shared" si="1020"/>
        <v>1.2250662226595019</v>
      </c>
      <c r="AY1951" s="47">
        <f t="shared" si="1021"/>
        <v>99.244193621341267</v>
      </c>
      <c r="AZ1951" s="47">
        <f t="shared" si="1022"/>
        <v>117.05877782888386</v>
      </c>
      <c r="BA1951" s="43"/>
      <c r="BC1951" s="2">
        <v>43406</v>
      </c>
      <c r="BD1951" t="str">
        <v>912828P4</v>
      </c>
      <c r="BE1951">
        <v>2.9074</v>
      </c>
      <c r="BF1951">
        <v>2.1714500000000001</v>
      </c>
      <c r="BG1951">
        <v>0.76739999999999997</v>
      </c>
      <c r="BH1951">
        <v>117.78125</v>
      </c>
      <c r="BI1951">
        <f>VLOOKUP(BD1951,工作表1!$K$3:$L$1000,2,FALSE)</f>
        <v>1.625</v>
      </c>
      <c r="BJ1951" t="str">
        <f>VLOOKUP(BD1951,工作表1!$K$3:$M$1000,3,FALSE)</f>
        <v>2026/2/15</v>
      </c>
      <c r="BK1951">
        <f t="shared" si="1005"/>
        <v>2.3079999999999998</v>
      </c>
      <c r="BL1951">
        <f t="shared" si="1006"/>
        <v>-0.68299999999999983</v>
      </c>
      <c r="BM1951" s="43">
        <f t="shared" si="1023"/>
        <v>43511</v>
      </c>
      <c r="BN1951" s="43">
        <f t="shared" si="1007"/>
        <v>43644</v>
      </c>
      <c r="BO1951" s="45">
        <f t="shared" si="1024"/>
        <v>0.36209239130434778</v>
      </c>
      <c r="BP1951" s="45">
        <f t="shared" si="1025"/>
        <v>1.4083252680166765</v>
      </c>
      <c r="BQ1951" s="47">
        <f t="shared" si="1026"/>
        <v>90.127070965290343</v>
      </c>
      <c r="BR1951" s="47">
        <f t="shared" si="1027"/>
        <v>115.61057246452719</v>
      </c>
    </row>
    <row r="1952" spans="6:70" x14ac:dyDescent="0.25">
      <c r="F1952" s="2">
        <v>43468</v>
      </c>
      <c r="G1952">
        <v>2.3929999999999998</v>
      </c>
      <c r="H1952" s="43">
        <v>43503</v>
      </c>
      <c r="I1952">
        <v>2.5512000000000001</v>
      </c>
      <c r="L1952" s="2">
        <v>43406</v>
      </c>
      <c r="M1952" t="str">
        <v>9128284Z</v>
      </c>
      <c r="N1952">
        <v>-0.99329999999999996</v>
      </c>
      <c r="O1952">
        <v>2.5292300000000001</v>
      </c>
      <c r="P1952">
        <v>0.82720000000000005</v>
      </c>
      <c r="Q1952">
        <v>118.046875</v>
      </c>
      <c r="R1952">
        <f>VLOOKUP(M1952,工作表1!$A$3:$B$1000,2,FALSE)</f>
        <v>2.75</v>
      </c>
      <c r="S1952" t="str">
        <f>VLOOKUP(M1952,工作表1!$A$3:$C$1000,3,FALSE)</f>
        <v>2025/8/31</v>
      </c>
      <c r="T1952">
        <f t="shared" si="997"/>
        <v>2.3079999999999998</v>
      </c>
      <c r="U1952">
        <f t="shared" si="996"/>
        <v>0.44200000000000017</v>
      </c>
      <c r="V1952" s="43">
        <f t="shared" si="1008"/>
        <v>43524</v>
      </c>
      <c r="W1952" s="43">
        <f t="shared" si="998"/>
        <v>43465</v>
      </c>
      <c r="X1952" s="45">
        <f t="shared" si="1009"/>
        <v>0.50138121546961323</v>
      </c>
      <c r="Y1952" s="45">
        <f t="shared" si="1010"/>
        <v>0.92329902368879135</v>
      </c>
      <c r="Z1952" s="47">
        <f t="shared" si="1011"/>
        <v>97.65651962896456</v>
      </c>
      <c r="AA1952" s="47">
        <f t="shared" si="1012"/>
        <v>117.65124657429313</v>
      </c>
      <c r="AB1952" s="45">
        <f t="shared" si="1013"/>
        <v>3.1278000000000001</v>
      </c>
      <c r="AC1952" s="2" t="str">
        <f t="shared" si="999"/>
        <v>TY1</v>
      </c>
      <c r="AD1952">
        <f t="shared" si="1000"/>
        <v>118.046875</v>
      </c>
      <c r="AE1952">
        <f t="shared" si="1001"/>
        <v>117.78125</v>
      </c>
      <c r="AF1952" s="49">
        <f t="shared" si="1028"/>
        <v>0.265625</v>
      </c>
      <c r="AG1952" s="3">
        <f t="shared" si="1014"/>
        <v>117.65124657429313</v>
      </c>
      <c r="AH1952">
        <f t="shared" si="1015"/>
        <v>116.93961870025201</v>
      </c>
      <c r="AI1952" s="51">
        <f t="shared" si="1016"/>
        <v>0.71162787404111327</v>
      </c>
      <c r="AJ1952" s="52">
        <f t="shared" si="1017"/>
        <v>0.44600287404111327</v>
      </c>
      <c r="AK1952" s="2">
        <v>43406</v>
      </c>
      <c r="AL1952" t="str">
        <v>9128285J</v>
      </c>
      <c r="AM1952">
        <v>-2.4904999999999999</v>
      </c>
      <c r="AN1952">
        <v>2.5220799999999999</v>
      </c>
      <c r="AO1952">
        <v>0.84050000000000002</v>
      </c>
      <c r="AP1952">
        <v>117.78125</v>
      </c>
      <c r="AQ1952">
        <f>VLOOKUP(AL1952,工作表1!$F$3:$G$1000,2,FALSE)</f>
        <v>3</v>
      </c>
      <c r="AR1952" t="str">
        <f>VLOOKUP(AL1952,工作表1!$F$3:$H$1000,3,FALSE)</f>
        <v>2025/10/31</v>
      </c>
      <c r="AS1952">
        <f t="shared" si="1002"/>
        <v>2.3079999999999998</v>
      </c>
      <c r="AT1952">
        <f t="shared" si="1003"/>
        <v>0.69200000000000017</v>
      </c>
      <c r="AU1952" s="43">
        <f t="shared" si="1018"/>
        <v>43585</v>
      </c>
      <c r="AV1952" s="43">
        <f t="shared" si="1004"/>
        <v>43553</v>
      </c>
      <c r="AW1952" s="45">
        <f t="shared" si="1019"/>
        <v>4.1436464088397788E-2</v>
      </c>
      <c r="AX1952" s="45">
        <f t="shared" si="1020"/>
        <v>1.2249981079240142</v>
      </c>
      <c r="AY1952" s="47">
        <f t="shared" si="1021"/>
        <v>99.150228421671414</v>
      </c>
      <c r="AZ1952" s="47">
        <f t="shared" si="1022"/>
        <v>116.93961870025201</v>
      </c>
      <c r="BA1952" s="43"/>
      <c r="BC1952" s="2">
        <v>43405</v>
      </c>
      <c r="BD1952" t="str">
        <v>912828P4</v>
      </c>
      <c r="BE1952">
        <v>3.2326000000000001</v>
      </c>
      <c r="BF1952">
        <v>2.1261399999999999</v>
      </c>
      <c r="BG1952">
        <v>0.76739999999999997</v>
      </c>
      <c r="BH1952">
        <v>118.328125</v>
      </c>
      <c r="BI1952">
        <f>VLOOKUP(BD1952,工作表1!$K$3:$L$1000,2,FALSE)</f>
        <v>1.625</v>
      </c>
      <c r="BJ1952" t="str">
        <f>VLOOKUP(BD1952,工作表1!$K$3:$M$1000,3,FALSE)</f>
        <v>2026/2/15</v>
      </c>
      <c r="BK1952">
        <f t="shared" si="1005"/>
        <v>2.2999999999999998</v>
      </c>
      <c r="BL1952">
        <f t="shared" si="1006"/>
        <v>-0.67499999999999982</v>
      </c>
      <c r="BM1952" s="43">
        <f t="shared" si="1023"/>
        <v>43511</v>
      </c>
      <c r="BN1952" s="43">
        <f t="shared" si="1007"/>
        <v>43644</v>
      </c>
      <c r="BO1952" s="45">
        <f t="shared" si="1024"/>
        <v>0.34884510869565222</v>
      </c>
      <c r="BP1952" s="45">
        <f t="shared" si="1025"/>
        <v>1.4084341497915425</v>
      </c>
      <c r="BQ1952" s="47">
        <f t="shared" si="1026"/>
        <v>90.575801971804324</v>
      </c>
      <c r="BR1952" s="47">
        <f t="shared" si="1027"/>
        <v>116.16500797029057</v>
      </c>
    </row>
    <row r="1953" spans="6:70" x14ac:dyDescent="0.25">
      <c r="F1953" s="2">
        <v>43467</v>
      </c>
      <c r="G1953">
        <v>2.4049999999999998</v>
      </c>
      <c r="H1953" s="43">
        <v>43502</v>
      </c>
      <c r="I1953">
        <v>2.5905</v>
      </c>
      <c r="L1953" s="2">
        <v>43405</v>
      </c>
      <c r="M1953" t="str">
        <v>9128284Z</v>
      </c>
      <c r="N1953">
        <v>-0.7823</v>
      </c>
      <c r="O1953">
        <v>2.4462600000000001</v>
      </c>
      <c r="P1953">
        <v>0.82720000000000005</v>
      </c>
      <c r="Q1953">
        <v>118.578125</v>
      </c>
      <c r="R1953">
        <f>VLOOKUP(M1953,工作表1!$A$3:$B$1000,2,FALSE)</f>
        <v>2.75</v>
      </c>
      <c r="S1953" t="str">
        <f>VLOOKUP(M1953,工作表1!$A$3:$C$1000,3,FALSE)</f>
        <v>2025/8/31</v>
      </c>
      <c r="T1953">
        <f t="shared" si="997"/>
        <v>2.2999999999999998</v>
      </c>
      <c r="U1953">
        <f t="shared" si="996"/>
        <v>0.45000000000000018</v>
      </c>
      <c r="V1953" s="43">
        <f t="shared" si="1008"/>
        <v>43524</v>
      </c>
      <c r="W1953" s="43">
        <f t="shared" si="998"/>
        <v>43465</v>
      </c>
      <c r="X1953" s="45">
        <f t="shared" si="1009"/>
        <v>0.47859116022099446</v>
      </c>
      <c r="Y1953" s="45">
        <f t="shared" si="1010"/>
        <v>0.92311170816619992</v>
      </c>
      <c r="Z1953" s="47">
        <f t="shared" si="1011"/>
        <v>98.123634229257519</v>
      </c>
      <c r="AA1953" s="47">
        <f t="shared" si="1012"/>
        <v>118.19263339571427</v>
      </c>
      <c r="AB1953" s="45">
        <f t="shared" si="1013"/>
        <v>3.0474000000000001</v>
      </c>
      <c r="AC1953" s="2" t="str">
        <f t="shared" si="999"/>
        <v>TY1</v>
      </c>
      <c r="AD1953">
        <f t="shared" si="1000"/>
        <v>118.578125</v>
      </c>
      <c r="AE1953">
        <f t="shared" si="1001"/>
        <v>118.328125</v>
      </c>
      <c r="AF1953" s="49">
        <f t="shared" si="1028"/>
        <v>0.25</v>
      </c>
      <c r="AG1953" s="3">
        <f t="shared" si="1014"/>
        <v>118.19263339571427</v>
      </c>
      <c r="AH1953">
        <f t="shared" si="1015"/>
        <v>117.46951591307257</v>
      </c>
      <c r="AI1953" s="51">
        <f t="shared" si="1016"/>
        <v>0.72311748264169751</v>
      </c>
      <c r="AJ1953" s="52">
        <f t="shared" si="1017"/>
        <v>0.47311748264169751</v>
      </c>
      <c r="AK1953" s="2">
        <v>43405</v>
      </c>
      <c r="AL1953" t="str">
        <v>9128285J</v>
      </c>
      <c r="AM1953">
        <v>-3.1507000000000001</v>
      </c>
      <c r="AN1953">
        <v>2.53695</v>
      </c>
      <c r="AO1953">
        <v>0.84050000000000002</v>
      </c>
      <c r="AP1953">
        <v>118.328125</v>
      </c>
      <c r="AQ1953">
        <f>VLOOKUP(AL1953,工作表1!$F$3:$G$1000,2,FALSE)</f>
        <v>3</v>
      </c>
      <c r="AR1953" t="str">
        <f>VLOOKUP(AL1953,工作表1!$F$3:$H$1000,3,FALSE)</f>
        <v>2025/10/31</v>
      </c>
      <c r="AS1953">
        <f t="shared" si="1002"/>
        <v>2.2999999999999998</v>
      </c>
      <c r="AT1953">
        <f t="shared" si="1003"/>
        <v>0.70000000000000018</v>
      </c>
      <c r="AU1953" s="43">
        <f t="shared" si="1018"/>
        <v>43585</v>
      </c>
      <c r="AV1953" s="43">
        <f t="shared" si="1004"/>
        <v>43553</v>
      </c>
      <c r="AW1953" s="45">
        <f t="shared" si="1019"/>
        <v>1.6574585635359115E-2</v>
      </c>
      <c r="AX1953" s="45">
        <f t="shared" si="1020"/>
        <v>1.224793763717551</v>
      </c>
      <c r="AY1953" s="47">
        <f t="shared" si="1021"/>
        <v>99.616842006216032</v>
      </c>
      <c r="AZ1953" s="47">
        <f t="shared" si="1022"/>
        <v>117.46951591307257</v>
      </c>
      <c r="BA1953" s="43"/>
      <c r="BC1953" s="2">
        <v>43404</v>
      </c>
      <c r="BD1953" t="str">
        <v>912828P4</v>
      </c>
      <c r="BE1953">
        <v>3.1438999999999999</v>
      </c>
      <c r="BF1953">
        <v>2.1032799999999998</v>
      </c>
      <c r="BG1953">
        <v>0.76739999999999997</v>
      </c>
      <c r="BH1953">
        <v>118.1875</v>
      </c>
      <c r="BI1953">
        <f>VLOOKUP(BD1953,工作表1!$K$3:$L$1000,2,FALSE)</f>
        <v>1.625</v>
      </c>
      <c r="BJ1953" t="str">
        <f>VLOOKUP(BD1953,工作表1!$K$3:$M$1000,3,FALSE)</f>
        <v>2026/2/15</v>
      </c>
      <c r="BK1953">
        <f t="shared" si="1005"/>
        <v>2.2999999999999998</v>
      </c>
      <c r="BL1953">
        <f t="shared" si="1006"/>
        <v>-0.67499999999999982</v>
      </c>
      <c r="BM1953" s="43">
        <f t="shared" si="1023"/>
        <v>43511</v>
      </c>
      <c r="BN1953" s="43">
        <f t="shared" si="1007"/>
        <v>43644</v>
      </c>
      <c r="BO1953" s="45">
        <f t="shared" si="1024"/>
        <v>0.34442934782608697</v>
      </c>
      <c r="BP1953" s="45">
        <f t="shared" si="1025"/>
        <v>1.4084704437164979</v>
      </c>
      <c r="BQ1953" s="47">
        <f t="shared" si="1026"/>
        <v>90.482262336318513</v>
      </c>
      <c r="BR1953" s="47">
        <f t="shared" si="1027"/>
        <v>116.03528254086376</v>
      </c>
    </row>
    <row r="1954" spans="6:70" x14ac:dyDescent="0.25">
      <c r="F1954" s="2">
        <v>43466</v>
      </c>
      <c r="G1954">
        <v>2.407</v>
      </c>
      <c r="H1954" s="43">
        <v>43501</v>
      </c>
      <c r="I1954">
        <v>2.5954000000000002</v>
      </c>
      <c r="L1954" s="2">
        <v>43404</v>
      </c>
      <c r="M1954" t="str">
        <v>9128284Z</v>
      </c>
      <c r="N1954">
        <v>-0.7641</v>
      </c>
      <c r="O1954">
        <v>2.4124400000000001</v>
      </c>
      <c r="P1954">
        <v>0.82720000000000005</v>
      </c>
      <c r="Q1954">
        <v>118.4375</v>
      </c>
      <c r="R1954">
        <f>VLOOKUP(M1954,工作表1!$A$3:$B$1000,2,FALSE)</f>
        <v>2.75</v>
      </c>
      <c r="S1954" t="str">
        <f>VLOOKUP(M1954,工作表1!$A$3:$C$1000,3,FALSE)</f>
        <v>2025/8/31</v>
      </c>
      <c r="T1954">
        <f t="shared" si="997"/>
        <v>2.2999999999999998</v>
      </c>
      <c r="U1954">
        <f t="shared" si="996"/>
        <v>0.45000000000000018</v>
      </c>
      <c r="V1954" s="43">
        <f t="shared" si="1008"/>
        <v>43524</v>
      </c>
      <c r="W1954" s="43">
        <f t="shared" si="998"/>
        <v>43465</v>
      </c>
      <c r="X1954" s="45">
        <f t="shared" si="1009"/>
        <v>0.47099447513812154</v>
      </c>
      <c r="Y1954" s="45">
        <f t="shared" si="1010"/>
        <v>0.9230492696586694</v>
      </c>
      <c r="Z1954" s="47">
        <f t="shared" si="1011"/>
        <v>98.014371952358616</v>
      </c>
      <c r="AA1954" s="47">
        <f t="shared" si="1012"/>
        <v>118.0532790243951</v>
      </c>
      <c r="AB1954" s="45">
        <f t="shared" si="1013"/>
        <v>3.0623999999999998</v>
      </c>
      <c r="AC1954" s="2" t="str">
        <f t="shared" si="999"/>
        <v>TY1</v>
      </c>
      <c r="AD1954">
        <f t="shared" si="1000"/>
        <v>118.4375</v>
      </c>
      <c r="AE1954">
        <f t="shared" si="1001"/>
        <v>118.1875</v>
      </c>
      <c r="AF1954" s="49">
        <f t="shared" si="1028"/>
        <v>0.25</v>
      </c>
      <c r="AG1954" s="3">
        <f t="shared" si="1014"/>
        <v>118.0532790243951</v>
      </c>
      <c r="AH1954">
        <f t="shared" si="1015"/>
        <v>117.33224077009798</v>
      </c>
      <c r="AI1954" s="51">
        <f t="shared" si="1016"/>
        <v>0.72103825429711321</v>
      </c>
      <c r="AJ1954" s="52">
        <f t="shared" si="1017"/>
        <v>0.47103825429711321</v>
      </c>
      <c r="AK1954" s="2">
        <v>43404</v>
      </c>
      <c r="AL1954" t="str">
        <v>9128285J</v>
      </c>
      <c r="AM1954">
        <v>-3.3332999999999999</v>
      </c>
      <c r="AN1954">
        <v>2.52155</v>
      </c>
      <c r="AO1954">
        <v>0.84050000000000002</v>
      </c>
      <c r="AP1954">
        <v>118.1875</v>
      </c>
      <c r="AQ1954">
        <f>VLOOKUP(AL1954,工作表1!$F$3:$G$1000,2,FALSE)</f>
        <v>3</v>
      </c>
      <c r="AR1954" t="str">
        <f>VLOOKUP(AL1954,工作表1!$F$3:$H$1000,3,FALSE)</f>
        <v>2025/10/31</v>
      </c>
      <c r="AS1954">
        <f t="shared" si="1002"/>
        <v>2.2999999999999998</v>
      </c>
      <c r="AT1954">
        <f t="shared" si="1003"/>
        <v>0.70000000000000018</v>
      </c>
      <c r="AU1954" s="43">
        <f t="shared" si="1018"/>
        <v>43585</v>
      </c>
      <c r="AV1954" s="43">
        <f t="shared" si="1004"/>
        <v>43553</v>
      </c>
      <c r="AW1954" s="45">
        <f t="shared" si="1019"/>
        <v>8.2872928176795577E-3</v>
      </c>
      <c r="AX1954" s="45">
        <f t="shared" si="1020"/>
        <v>1.224725648982063</v>
      </c>
      <c r="AY1954" s="47">
        <f t="shared" si="1021"/>
        <v>99.507473907602204</v>
      </c>
      <c r="AZ1954" s="47">
        <f t="shared" si="1022"/>
        <v>117.33224077009798</v>
      </c>
      <c r="BA1954" s="43"/>
      <c r="BC1954" s="2">
        <v>43403</v>
      </c>
      <c r="BD1954" t="str">
        <v>912828P4</v>
      </c>
      <c r="BE1954">
        <v>3.4552</v>
      </c>
      <c r="BF1954">
        <v>2.0863800000000001</v>
      </c>
      <c r="BG1954">
        <v>0.76739999999999997</v>
      </c>
      <c r="BH1954">
        <v>118.546875</v>
      </c>
      <c r="BI1954">
        <f>VLOOKUP(BD1954,工作表1!$K$3:$L$1000,2,FALSE)</f>
        <v>1.625</v>
      </c>
      <c r="BJ1954" t="str">
        <f>VLOOKUP(BD1954,工作表1!$K$3:$M$1000,3,FALSE)</f>
        <v>2026/2/15</v>
      </c>
      <c r="BK1954">
        <f t="shared" si="1005"/>
        <v>2.29</v>
      </c>
      <c r="BL1954">
        <f t="shared" si="1006"/>
        <v>-0.66500000000000004</v>
      </c>
      <c r="BM1954" s="43">
        <f t="shared" si="1023"/>
        <v>43511</v>
      </c>
      <c r="BN1954" s="43">
        <f t="shared" si="1007"/>
        <v>43644</v>
      </c>
      <c r="BO1954" s="45">
        <f t="shared" si="1024"/>
        <v>0.34001358695652178</v>
      </c>
      <c r="BP1954" s="45">
        <f t="shared" si="1025"/>
        <v>1.4085067376414531</v>
      </c>
      <c r="BQ1954" s="47">
        <f t="shared" si="1026"/>
        <v>90.763626452727962</v>
      </c>
      <c r="BR1954" s="47">
        <f t="shared" si="1027"/>
        <v>116.38540736583961</v>
      </c>
    </row>
    <row r="1955" spans="6:70" x14ac:dyDescent="0.25">
      <c r="F1955" s="2">
        <v>43465</v>
      </c>
      <c r="G1955">
        <v>2.407</v>
      </c>
      <c r="H1955" s="43">
        <v>43500</v>
      </c>
      <c r="I1955">
        <v>2.6175999999999999</v>
      </c>
      <c r="L1955" s="2">
        <v>43403</v>
      </c>
      <c r="M1955" t="str">
        <v>912828Y7</v>
      </c>
      <c r="N1955">
        <v>-0.76470000000000005</v>
      </c>
      <c r="O1955">
        <v>2.4062800000000002</v>
      </c>
      <c r="P1955">
        <v>0.83379999999999999</v>
      </c>
      <c r="Q1955">
        <v>118.78125</v>
      </c>
      <c r="R1955">
        <f>VLOOKUP(M1955,工作表1!$A$3:$B$1000,2,FALSE)</f>
        <v>2.875</v>
      </c>
      <c r="S1955" t="str">
        <f>VLOOKUP(M1955,工作表1!$A$3:$C$1000,3,FALSE)</f>
        <v>2025/7/31</v>
      </c>
      <c r="T1955">
        <f t="shared" si="997"/>
        <v>2.29</v>
      </c>
      <c r="U1955">
        <f t="shared" si="996"/>
        <v>0.58499999999999996</v>
      </c>
      <c r="V1955" s="43">
        <f t="shared" si="1008"/>
        <v>43496</v>
      </c>
      <c r="W1955" s="43">
        <f t="shared" si="998"/>
        <v>43465</v>
      </c>
      <c r="X1955" s="45">
        <f t="shared" si="1009"/>
        <v>0.71875</v>
      </c>
      <c r="Y1955" s="45">
        <f t="shared" si="1010"/>
        <v>1.1992294520547946</v>
      </c>
      <c r="Z1955" s="47">
        <f t="shared" si="1011"/>
        <v>99.099950153893744</v>
      </c>
      <c r="AA1955" s="47">
        <f t="shared" si="1012"/>
        <v>118.41154294436795</v>
      </c>
      <c r="AB1955" s="45">
        <f t="shared" si="1013"/>
        <v>3.0449000000000002</v>
      </c>
      <c r="AC1955" s="2" t="str">
        <f t="shared" si="999"/>
        <v>TY1</v>
      </c>
      <c r="AD1955">
        <f t="shared" si="1000"/>
        <v>118.78125</v>
      </c>
      <c r="AE1955">
        <f t="shared" si="1001"/>
        <v>118.546875</v>
      </c>
      <c r="AF1955" s="49">
        <f t="shared" si="1028"/>
        <v>0.234375</v>
      </c>
      <c r="AG1955" s="3">
        <f t="shared" si="1014"/>
        <v>118.41154294436795</v>
      </c>
      <c r="AH1955">
        <f t="shared" si="1015"/>
        <v>117.67317678176063</v>
      </c>
      <c r="AI1955" s="51">
        <f t="shared" si="1016"/>
        <v>0.73836616260732058</v>
      </c>
      <c r="AJ1955" s="52">
        <f t="shared" si="1017"/>
        <v>0.50399116260732058</v>
      </c>
      <c r="AK1955" s="2">
        <v>43403</v>
      </c>
      <c r="AL1955" t="str">
        <v>9128285J</v>
      </c>
      <c r="AM1955">
        <v>-3.504</v>
      </c>
      <c r="AN1955">
        <v>2.5300199999999999</v>
      </c>
      <c r="AO1955">
        <v>0.84050000000000002</v>
      </c>
      <c r="AP1955">
        <v>118.546875</v>
      </c>
      <c r="AQ1955">
        <f>VLOOKUP(AL1955,工作表1!$F$3:$G$1000,2,FALSE)</f>
        <v>3</v>
      </c>
      <c r="AR1955" t="str">
        <f>VLOOKUP(AL1955,工作表1!$F$3:$H$1000,3,FALSE)</f>
        <v>2025/10/31</v>
      </c>
      <c r="AS1955">
        <f t="shared" si="1002"/>
        <v>2.29</v>
      </c>
      <c r="AT1955">
        <f t="shared" si="1003"/>
        <v>0.71</v>
      </c>
      <c r="AU1955" s="43">
        <f t="shared" si="1018"/>
        <v>43585</v>
      </c>
      <c r="AV1955" s="43">
        <f t="shared" si="1004"/>
        <v>43553</v>
      </c>
      <c r="AW1955" s="45">
        <f t="shared" si="1019"/>
        <v>0</v>
      </c>
      <c r="AX1955" s="45">
        <f t="shared" si="1020"/>
        <v>1.2246575342465753</v>
      </c>
      <c r="AY1955" s="47">
        <f t="shared" si="1021"/>
        <v>99.804181173349861</v>
      </c>
      <c r="AZ1955" s="47">
        <f t="shared" si="1022"/>
        <v>117.67317678176063</v>
      </c>
      <c r="BA1955" s="43"/>
      <c r="BC1955" s="2">
        <v>43402</v>
      </c>
      <c r="BD1955" t="str">
        <v>912828P4</v>
      </c>
      <c r="BE1955">
        <v>3.8812000000000002</v>
      </c>
      <c r="BF1955">
        <v>2.0674899999999998</v>
      </c>
      <c r="BG1955">
        <v>0.76739999999999997</v>
      </c>
      <c r="BH1955">
        <v>118.71875</v>
      </c>
      <c r="BI1955">
        <f>VLOOKUP(BD1955,工作表1!$K$3:$L$1000,2,FALSE)</f>
        <v>1.625</v>
      </c>
      <c r="BJ1955" t="str">
        <f>VLOOKUP(BD1955,工作表1!$K$3:$M$1000,3,FALSE)</f>
        <v>2026/2/15</v>
      </c>
      <c r="BK1955">
        <f t="shared" si="1005"/>
        <v>2.2845</v>
      </c>
      <c r="BL1955">
        <f t="shared" si="1006"/>
        <v>-0.65949999999999998</v>
      </c>
      <c r="BM1955" s="43">
        <f t="shared" si="1023"/>
        <v>43511</v>
      </c>
      <c r="BN1955" s="43">
        <f t="shared" si="1007"/>
        <v>43644</v>
      </c>
      <c r="BO1955" s="45">
        <f t="shared" si="1024"/>
        <v>0.33559782608695654</v>
      </c>
      <c r="BP1955" s="45">
        <f t="shared" si="1025"/>
        <v>1.4085430315664085</v>
      </c>
      <c r="BQ1955" s="47">
        <f t="shared" si="1026"/>
        <v>90.894074329183525</v>
      </c>
      <c r="BR1955" s="47">
        <f t="shared" si="1027"/>
        <v>116.5427262284628</v>
      </c>
    </row>
    <row r="1956" spans="6:70" x14ac:dyDescent="0.25">
      <c r="F1956" s="2">
        <v>43462</v>
      </c>
      <c r="G1956">
        <v>2.4079999999999999</v>
      </c>
      <c r="H1956" s="43">
        <v>43497</v>
      </c>
      <c r="I1956">
        <v>2.5807000000000002</v>
      </c>
      <c r="L1956" s="2">
        <v>43402</v>
      </c>
      <c r="M1956" t="str">
        <v>9128284Z</v>
      </c>
      <c r="N1956">
        <v>-0.95040000000000002</v>
      </c>
      <c r="O1956">
        <v>2.44136</v>
      </c>
      <c r="P1956">
        <v>0.82720000000000005</v>
      </c>
      <c r="Q1956">
        <v>118.953125</v>
      </c>
      <c r="R1956">
        <f>VLOOKUP(M1956,工作表1!$A$3:$B$1000,2,FALSE)</f>
        <v>2.75</v>
      </c>
      <c r="S1956" t="str">
        <f>VLOOKUP(M1956,工作表1!$A$3:$C$1000,3,FALSE)</f>
        <v>2025/8/31</v>
      </c>
      <c r="T1956">
        <f t="shared" si="997"/>
        <v>2.2845</v>
      </c>
      <c r="U1956">
        <f t="shared" si="996"/>
        <v>0.46550000000000002</v>
      </c>
      <c r="V1956" s="43">
        <f t="shared" si="1008"/>
        <v>43524</v>
      </c>
      <c r="W1956" s="43">
        <f t="shared" si="998"/>
        <v>43465</v>
      </c>
      <c r="X1956" s="45">
        <f t="shared" si="1009"/>
        <v>0.45580110497237569</v>
      </c>
      <c r="Y1956" s="45">
        <f t="shared" si="1010"/>
        <v>0.92292439264360859</v>
      </c>
      <c r="Z1956" s="47">
        <f t="shared" si="1011"/>
        <v>98.422585766952878</v>
      </c>
      <c r="AA1956" s="47">
        <f t="shared" si="1012"/>
        <v>118.52900563469149</v>
      </c>
      <c r="AB1956" s="45">
        <f t="shared" si="1013"/>
        <v>3.0074999999999998</v>
      </c>
      <c r="AC1956" s="2" t="str">
        <f t="shared" si="999"/>
        <v>TY1</v>
      </c>
      <c r="AD1956">
        <f t="shared" si="1000"/>
        <v>118.953125</v>
      </c>
      <c r="AE1956">
        <f t="shared" si="1001"/>
        <v>118.71875</v>
      </c>
      <c r="AF1956" s="49">
        <f t="shared" si="1028"/>
        <v>0.234375</v>
      </c>
      <c r="AG1956" s="3">
        <f t="shared" si="1014"/>
        <v>118.52900563469149</v>
      </c>
      <c r="AH1956">
        <f t="shared" si="1015"/>
        <v>117.84111311329747</v>
      </c>
      <c r="AI1956" s="51">
        <f t="shared" si="1016"/>
        <v>0.68789252139401924</v>
      </c>
      <c r="AJ1956" s="52">
        <f t="shared" si="1017"/>
        <v>0.45351752139401924</v>
      </c>
      <c r="AK1956" s="2">
        <v>43402</v>
      </c>
      <c r="AL1956" t="str">
        <v>9128285C</v>
      </c>
      <c r="AM1956">
        <v>-2.8243999999999998</v>
      </c>
      <c r="AN1956">
        <v>2.4783400000000002</v>
      </c>
      <c r="AO1956">
        <v>0.84050000000000002</v>
      </c>
      <c r="AP1956">
        <v>118.71875</v>
      </c>
      <c r="AQ1956">
        <f>VLOOKUP(AL1956,工作表1!$F$3:$G$1000,2,FALSE)</f>
        <v>3</v>
      </c>
      <c r="AR1956" t="str">
        <f>VLOOKUP(AL1956,工作表1!$F$3:$H$1000,3,FALSE)</f>
        <v>2025/9/30</v>
      </c>
      <c r="AS1956">
        <f t="shared" si="1002"/>
        <v>2.2845</v>
      </c>
      <c r="AT1956">
        <f t="shared" si="1003"/>
        <v>0.71550000000000002</v>
      </c>
      <c r="AU1956" s="43">
        <f t="shared" si="1018"/>
        <v>43555</v>
      </c>
      <c r="AV1956" s="43">
        <f t="shared" si="1004"/>
        <v>43553</v>
      </c>
      <c r="AW1956" s="45">
        <f t="shared" si="1019"/>
        <v>0.24861878453038672</v>
      </c>
      <c r="AX1956" s="45">
        <f t="shared" si="1020"/>
        <v>1.4814954968591538</v>
      </c>
      <c r="AY1956" s="47">
        <f t="shared" si="1021"/>
        <v>99.953662763507339</v>
      </c>
      <c r="AZ1956" s="47">
        <f t="shared" si="1022"/>
        <v>117.84111311329747</v>
      </c>
      <c r="BA1956" s="43"/>
      <c r="BC1956" s="2">
        <v>43399</v>
      </c>
      <c r="BD1956" t="str">
        <v>912828P4</v>
      </c>
      <c r="BE1956">
        <v>3.3388</v>
      </c>
      <c r="BF1956">
        <v>2.10616</v>
      </c>
      <c r="BG1956">
        <v>0.76739999999999997</v>
      </c>
      <c r="BH1956">
        <v>118.8125</v>
      </c>
      <c r="BI1956">
        <f>VLOOKUP(BD1956,工作表1!$K$3:$L$1000,2,FALSE)</f>
        <v>1.625</v>
      </c>
      <c r="BJ1956" t="str">
        <f>VLOOKUP(BD1956,工作表1!$K$3:$M$1000,3,FALSE)</f>
        <v>2026/2/15</v>
      </c>
      <c r="BK1956">
        <f t="shared" si="1005"/>
        <v>2.2795000000000001</v>
      </c>
      <c r="BL1956">
        <f t="shared" si="1006"/>
        <v>-0.65450000000000008</v>
      </c>
      <c r="BM1956" s="43">
        <f t="shared" si="1023"/>
        <v>43511</v>
      </c>
      <c r="BN1956" s="43">
        <f t="shared" si="1007"/>
        <v>43644</v>
      </c>
      <c r="BO1956" s="45">
        <f t="shared" si="1024"/>
        <v>0.3311820652173913</v>
      </c>
      <c r="BP1956" s="45">
        <f t="shared" si="1025"/>
        <v>1.4085793254913641</v>
      </c>
      <c r="BQ1956" s="47">
        <f t="shared" si="1026"/>
        <v>90.94051892098841</v>
      </c>
      <c r="BR1956" s="47">
        <f t="shared" si="1027"/>
        <v>116.59097846469149</v>
      </c>
    </row>
    <row r="1957" spans="6:70" x14ac:dyDescent="0.25">
      <c r="F1957" s="2">
        <v>43461</v>
      </c>
      <c r="G1957">
        <v>2.4047999999999998</v>
      </c>
      <c r="H1957" s="43">
        <v>43496</v>
      </c>
      <c r="I1957">
        <v>2.5171999999999999</v>
      </c>
      <c r="L1957" s="2">
        <v>43399</v>
      </c>
      <c r="M1957" t="str">
        <v>912828Y7</v>
      </c>
      <c r="N1957">
        <v>-0.94230000000000003</v>
      </c>
      <c r="O1957">
        <v>2.4452500000000001</v>
      </c>
      <c r="P1957">
        <v>0.83379999999999999</v>
      </c>
      <c r="Q1957">
        <v>119.03125</v>
      </c>
      <c r="R1957">
        <f>VLOOKUP(M1957,工作表1!$A$3:$B$1000,2,FALSE)</f>
        <v>2.875</v>
      </c>
      <c r="S1957" t="str">
        <f>VLOOKUP(M1957,工作表1!$A$3:$C$1000,3,FALSE)</f>
        <v>2025/7/31</v>
      </c>
      <c r="T1957">
        <f t="shared" si="997"/>
        <v>2.2795000000000001</v>
      </c>
      <c r="U1957">
        <f t="shared" si="996"/>
        <v>0.59549999999999992</v>
      </c>
      <c r="V1957" s="43">
        <f t="shared" si="1008"/>
        <v>43496</v>
      </c>
      <c r="W1957" s="43">
        <f t="shared" si="998"/>
        <v>43465</v>
      </c>
      <c r="X1957" s="45">
        <f t="shared" si="1009"/>
        <v>0.703125</v>
      </c>
      <c r="Y1957" s="45">
        <f t="shared" si="1010"/>
        <v>1.1993578767123287</v>
      </c>
      <c r="Z1957" s="47">
        <f t="shared" si="1011"/>
        <v>99.28943479177714</v>
      </c>
      <c r="AA1957" s="47">
        <f t="shared" si="1012"/>
        <v>118.6221069455855</v>
      </c>
      <c r="AB1957" s="45">
        <f t="shared" si="1013"/>
        <v>2.9975000000000001</v>
      </c>
      <c r="AC1957" s="2" t="str">
        <f t="shared" si="999"/>
        <v>TY1</v>
      </c>
      <c r="AD1957">
        <f t="shared" si="1000"/>
        <v>119.03125</v>
      </c>
      <c r="AE1957">
        <f t="shared" si="1001"/>
        <v>118.8125</v>
      </c>
      <c r="AF1957" s="49">
        <f t="shared" si="1028"/>
        <v>0.21875</v>
      </c>
      <c r="AG1957" s="3">
        <f t="shared" si="1014"/>
        <v>118.6221069455855</v>
      </c>
      <c r="AH1957">
        <f t="shared" si="1015"/>
        <v>117.90527885456521</v>
      </c>
      <c r="AI1957" s="51">
        <f t="shared" si="1016"/>
        <v>0.71682809102028955</v>
      </c>
      <c r="AJ1957" s="52">
        <f t="shared" si="1017"/>
        <v>0.49807809102028955</v>
      </c>
      <c r="AK1957" s="2">
        <v>43399</v>
      </c>
      <c r="AL1957" t="str">
        <v>9128285C</v>
      </c>
      <c r="AM1957">
        <v>-3.2545999999999999</v>
      </c>
      <c r="AN1957">
        <v>2.5187900000000001</v>
      </c>
      <c r="AO1957">
        <v>0.84050000000000002</v>
      </c>
      <c r="AP1957">
        <v>118.8125</v>
      </c>
      <c r="AQ1957">
        <f>VLOOKUP(AL1957,工作表1!$F$3:$G$1000,2,FALSE)</f>
        <v>3</v>
      </c>
      <c r="AR1957" t="str">
        <f>VLOOKUP(AL1957,工作表1!$F$3:$H$1000,3,FALSE)</f>
        <v>2025/9/30</v>
      </c>
      <c r="AS1957">
        <f t="shared" si="1002"/>
        <v>2.2795000000000001</v>
      </c>
      <c r="AT1957">
        <f t="shared" si="1003"/>
        <v>0.72049999999999992</v>
      </c>
      <c r="AU1957" s="43">
        <f t="shared" si="1018"/>
        <v>43555</v>
      </c>
      <c r="AV1957" s="43">
        <f t="shared" si="1004"/>
        <v>43553</v>
      </c>
      <c r="AW1957" s="45">
        <f t="shared" si="1019"/>
        <v>0.24033149171270718</v>
      </c>
      <c r="AX1957" s="45">
        <f t="shared" si="1020"/>
        <v>1.4814273821236661</v>
      </c>
      <c r="AY1957" s="47">
        <f t="shared" si="1021"/>
        <v>100.01574600587698</v>
      </c>
      <c r="AZ1957" s="47">
        <f t="shared" si="1022"/>
        <v>117.90527885456521</v>
      </c>
      <c r="BA1957" s="43"/>
      <c r="BC1957" s="2">
        <v>43398</v>
      </c>
      <c r="BD1957" t="str">
        <v>912828P4</v>
      </c>
      <c r="BE1957">
        <v>3.3254999999999999</v>
      </c>
      <c r="BF1957">
        <v>2.1091600000000001</v>
      </c>
      <c r="BG1957">
        <v>0.76739999999999997</v>
      </c>
      <c r="BH1957">
        <v>118.28125</v>
      </c>
      <c r="BI1957">
        <f>VLOOKUP(BD1957,工作表1!$K$3:$L$1000,2,FALSE)</f>
        <v>1.625</v>
      </c>
      <c r="BJ1957" t="str">
        <f>VLOOKUP(BD1957,工作表1!$K$3:$M$1000,3,FALSE)</f>
        <v>2026/2/15</v>
      </c>
      <c r="BK1957">
        <f t="shared" si="1005"/>
        <v>2.2839999999999998</v>
      </c>
      <c r="BL1957">
        <f t="shared" si="1006"/>
        <v>-0.65899999999999981</v>
      </c>
      <c r="BM1957" s="43">
        <f t="shared" si="1023"/>
        <v>43511</v>
      </c>
      <c r="BN1957" s="43">
        <f t="shared" si="1007"/>
        <v>43644</v>
      </c>
      <c r="BO1957" s="45">
        <f t="shared" si="1024"/>
        <v>0.31793478260869568</v>
      </c>
      <c r="BP1957" s="45">
        <f t="shared" si="1025"/>
        <v>1.4086882072662301</v>
      </c>
      <c r="BQ1957" s="47">
        <f t="shared" si="1026"/>
        <v>90.544892248423878</v>
      </c>
      <c r="BR1957" s="47">
        <f t="shared" si="1027"/>
        <v>116.0557035323657</v>
      </c>
    </row>
    <row r="1958" spans="6:70" x14ac:dyDescent="0.25">
      <c r="F1958" s="2">
        <v>43460</v>
      </c>
      <c r="G1958">
        <v>2.4060000000000001</v>
      </c>
      <c r="H1958" s="43">
        <v>43495</v>
      </c>
      <c r="I1958">
        <v>2.5661</v>
      </c>
      <c r="L1958" s="2">
        <v>43398</v>
      </c>
      <c r="M1958" t="str">
        <v>9128284Z</v>
      </c>
      <c r="N1958">
        <v>-0.94650000000000001</v>
      </c>
      <c r="O1958">
        <v>2.4417399999999998</v>
      </c>
      <c r="P1958">
        <v>0.82720000000000005</v>
      </c>
      <c r="Q1958">
        <v>118.53125</v>
      </c>
      <c r="R1958">
        <f>VLOOKUP(M1958,工作表1!$A$3:$B$1000,2,FALSE)</f>
        <v>2.75</v>
      </c>
      <c r="S1958" t="str">
        <f>VLOOKUP(M1958,工作表1!$A$3:$C$1000,3,FALSE)</f>
        <v>2025/8/31</v>
      </c>
      <c r="T1958">
        <f t="shared" si="997"/>
        <v>2.2839999999999998</v>
      </c>
      <c r="U1958">
        <f t="shared" si="996"/>
        <v>0.46600000000000019</v>
      </c>
      <c r="V1958" s="43">
        <f t="shared" si="1008"/>
        <v>43524</v>
      </c>
      <c r="W1958" s="43">
        <f t="shared" si="998"/>
        <v>43465</v>
      </c>
      <c r="X1958" s="45">
        <f t="shared" si="1009"/>
        <v>0.42541436464088395</v>
      </c>
      <c r="Y1958" s="45">
        <f t="shared" si="1010"/>
        <v>0.92267463861348675</v>
      </c>
      <c r="Z1958" s="47">
        <f t="shared" si="1011"/>
        <v>98.091930981966769</v>
      </c>
      <c r="AA1958" s="47">
        <f t="shared" si="1012"/>
        <v>118.09988896387397</v>
      </c>
      <c r="AB1958" s="45">
        <f t="shared" si="1013"/>
        <v>3.0426000000000002</v>
      </c>
      <c r="AC1958" s="2" t="str">
        <f t="shared" si="999"/>
        <v>TY1</v>
      </c>
      <c r="AD1958">
        <f t="shared" si="1000"/>
        <v>118.53125</v>
      </c>
      <c r="AE1958">
        <f t="shared" si="1001"/>
        <v>118.28125</v>
      </c>
      <c r="AF1958" s="49">
        <f t="shared" si="1028"/>
        <v>0.25</v>
      </c>
      <c r="AG1958" s="3">
        <f t="shared" si="1014"/>
        <v>118.09988896387397</v>
      </c>
      <c r="AH1958">
        <f t="shared" si="1015"/>
        <v>117.40065586008572</v>
      </c>
      <c r="AI1958" s="51">
        <f t="shared" si="1016"/>
        <v>0.6992331037882451</v>
      </c>
      <c r="AJ1958" s="52">
        <f t="shared" si="1017"/>
        <v>0.4492331037882451</v>
      </c>
      <c r="AK1958" s="2">
        <v>43398</v>
      </c>
      <c r="AL1958" t="str">
        <v>9128285C</v>
      </c>
      <c r="AM1958">
        <v>-2.7761</v>
      </c>
      <c r="AN1958">
        <v>2.4811200000000002</v>
      </c>
      <c r="AO1958">
        <v>0.84050000000000002</v>
      </c>
      <c r="AP1958">
        <v>118.28125</v>
      </c>
      <c r="AQ1958">
        <f>VLOOKUP(AL1958,工作表1!$F$3:$G$1000,2,FALSE)</f>
        <v>3</v>
      </c>
      <c r="AR1958" t="str">
        <f>VLOOKUP(AL1958,工作表1!$F$3:$H$1000,3,FALSE)</f>
        <v>2025/9/30</v>
      </c>
      <c r="AS1958">
        <f t="shared" si="1002"/>
        <v>2.2839999999999998</v>
      </c>
      <c r="AT1958">
        <f t="shared" si="1003"/>
        <v>0.71600000000000019</v>
      </c>
      <c r="AU1958" s="43">
        <f t="shared" si="1018"/>
        <v>43555</v>
      </c>
      <c r="AV1958" s="43">
        <f t="shared" si="1004"/>
        <v>43553</v>
      </c>
      <c r="AW1958" s="45">
        <f t="shared" si="1019"/>
        <v>0.21546961325966851</v>
      </c>
      <c r="AX1958" s="45">
        <f t="shared" si="1020"/>
        <v>1.4812230379172027</v>
      </c>
      <c r="AY1958" s="47">
        <f t="shared" si="1021"/>
        <v>99.60789118951925</v>
      </c>
      <c r="AZ1958" s="47">
        <f t="shared" si="1022"/>
        <v>117.40065586008572</v>
      </c>
      <c r="BA1958" s="43"/>
      <c r="BC1958" s="2">
        <v>43397</v>
      </c>
      <c r="BD1958" t="str">
        <v>912828P4</v>
      </c>
      <c r="BE1958">
        <v>3.1356999999999999</v>
      </c>
      <c r="BF1958">
        <v>2.12154</v>
      </c>
      <c r="BG1958">
        <v>0.76739999999999997</v>
      </c>
      <c r="BH1958">
        <v>118.375</v>
      </c>
      <c r="BI1958">
        <f>VLOOKUP(BD1958,工作表1!$K$3:$L$1000,2,FALSE)</f>
        <v>1.625</v>
      </c>
      <c r="BJ1958" t="str">
        <f>VLOOKUP(BD1958,工作表1!$K$3:$M$1000,3,FALSE)</f>
        <v>2026/2/15</v>
      </c>
      <c r="BK1958">
        <f t="shared" si="1005"/>
        <v>2.278</v>
      </c>
      <c r="BL1958">
        <f t="shared" si="1006"/>
        <v>-0.65300000000000002</v>
      </c>
      <c r="BM1958" s="43">
        <f t="shared" si="1023"/>
        <v>43511</v>
      </c>
      <c r="BN1958" s="43">
        <f t="shared" si="1007"/>
        <v>43644</v>
      </c>
      <c r="BO1958" s="45">
        <f t="shared" si="1024"/>
        <v>0.31351902173913043</v>
      </c>
      <c r="BP1958" s="45">
        <f t="shared" si="1025"/>
        <v>1.4087245011911851</v>
      </c>
      <c r="BQ1958" s="47">
        <f t="shared" si="1026"/>
        <v>90.607366882842683</v>
      </c>
      <c r="BR1958" s="47">
        <f t="shared" si="1027"/>
        <v>116.12387988227194</v>
      </c>
    </row>
    <row r="1959" spans="6:70" x14ac:dyDescent="0.25">
      <c r="F1959" s="2">
        <v>43458</v>
      </c>
      <c r="G1959">
        <v>2.4</v>
      </c>
      <c r="H1959" s="43">
        <v>43494</v>
      </c>
      <c r="I1959">
        <v>2.6099000000000001</v>
      </c>
      <c r="L1959" s="2">
        <v>43397</v>
      </c>
      <c r="M1959" t="str">
        <v>9128284Z</v>
      </c>
      <c r="N1959">
        <v>-0.94920000000000004</v>
      </c>
      <c r="O1959">
        <v>2.44164</v>
      </c>
      <c r="P1959">
        <v>0.82720000000000005</v>
      </c>
      <c r="Q1959">
        <v>118.625</v>
      </c>
      <c r="R1959">
        <f>VLOOKUP(M1959,工作表1!$A$3:$B$1000,2,FALSE)</f>
        <v>2.75</v>
      </c>
      <c r="S1959" t="str">
        <f>VLOOKUP(M1959,工作表1!$A$3:$C$1000,3,FALSE)</f>
        <v>2025/8/31</v>
      </c>
      <c r="T1959">
        <f t="shared" si="997"/>
        <v>2.278</v>
      </c>
      <c r="U1959">
        <f t="shared" si="996"/>
        <v>0.47199999999999998</v>
      </c>
      <c r="V1959" s="43">
        <f t="shared" si="1008"/>
        <v>43524</v>
      </c>
      <c r="W1959" s="43">
        <f t="shared" si="998"/>
        <v>43465</v>
      </c>
      <c r="X1959" s="45">
        <f t="shared" si="1009"/>
        <v>0.41781767955801108</v>
      </c>
      <c r="Y1959" s="45">
        <f t="shared" si="1010"/>
        <v>0.92261220010595624</v>
      </c>
      <c r="Z1959" s="47">
        <f t="shared" si="1011"/>
        <v>98.170022161780054</v>
      </c>
      <c r="AA1959" s="47">
        <f t="shared" si="1012"/>
        <v>118.18562205097003</v>
      </c>
      <c r="AB1959" s="45">
        <f t="shared" si="1013"/>
        <v>3.0274999999999999</v>
      </c>
      <c r="AC1959" s="2" t="str">
        <f t="shared" si="999"/>
        <v>TY1</v>
      </c>
      <c r="AD1959">
        <f t="shared" si="1000"/>
        <v>118.625</v>
      </c>
      <c r="AE1959">
        <f t="shared" si="1001"/>
        <v>118.375</v>
      </c>
      <c r="AF1959" s="49">
        <f t="shared" si="1028"/>
        <v>0.25</v>
      </c>
      <c r="AG1959" s="3">
        <f t="shared" si="1014"/>
        <v>118.18562205097003</v>
      </c>
      <c r="AH1959">
        <f t="shared" si="1015"/>
        <v>117.4833286112453</v>
      </c>
      <c r="AI1959" s="51">
        <f t="shared" si="1016"/>
        <v>0.70229343972472691</v>
      </c>
      <c r="AJ1959" s="52">
        <f t="shared" si="1017"/>
        <v>0.45229343972472691</v>
      </c>
      <c r="AK1959" s="2">
        <v>43397</v>
      </c>
      <c r="AL1959" t="str">
        <v>9128285C</v>
      </c>
      <c r="AM1959">
        <v>-2.8081999999999998</v>
      </c>
      <c r="AN1959">
        <v>2.484</v>
      </c>
      <c r="AO1959">
        <v>0.84050000000000002</v>
      </c>
      <c r="AP1959">
        <v>118.375</v>
      </c>
      <c r="AQ1959">
        <f>VLOOKUP(AL1959,工作表1!$F$3:$G$1000,2,FALSE)</f>
        <v>3</v>
      </c>
      <c r="AR1959" t="str">
        <f>VLOOKUP(AL1959,工作表1!$F$3:$H$1000,3,FALSE)</f>
        <v>2025/9/30</v>
      </c>
      <c r="AS1959">
        <f t="shared" si="1002"/>
        <v>2.278</v>
      </c>
      <c r="AT1959">
        <f t="shared" si="1003"/>
        <v>0.72199999999999998</v>
      </c>
      <c r="AU1959" s="43">
        <f t="shared" si="1018"/>
        <v>43555</v>
      </c>
      <c r="AV1959" s="43">
        <f t="shared" si="1004"/>
        <v>43553</v>
      </c>
      <c r="AW1959" s="45">
        <f t="shared" si="1019"/>
        <v>0.20718232044198898</v>
      </c>
      <c r="AX1959" s="45">
        <f t="shared" si="1020"/>
        <v>1.4811549231817149</v>
      </c>
      <c r="AY1959" s="47">
        <f t="shared" si="1021"/>
        <v>99.686017073702956</v>
      </c>
      <c r="AZ1959" s="47">
        <f t="shared" si="1022"/>
        <v>117.4833286112453</v>
      </c>
      <c r="BA1959" s="43"/>
      <c r="BC1959" s="2">
        <v>43396</v>
      </c>
      <c r="BD1959" t="str">
        <v>912828P4</v>
      </c>
      <c r="BE1959">
        <v>2.8483999999999998</v>
      </c>
      <c r="BF1959">
        <v>2.11619</v>
      </c>
      <c r="BG1959">
        <v>0.76739999999999997</v>
      </c>
      <c r="BH1959">
        <v>118</v>
      </c>
      <c r="BI1959">
        <f>VLOOKUP(BD1959,工作表1!$K$3:$L$1000,2,FALSE)</f>
        <v>1.625</v>
      </c>
      <c r="BJ1959" t="str">
        <f>VLOOKUP(BD1959,工作表1!$K$3:$M$1000,3,FALSE)</f>
        <v>2026/2/15</v>
      </c>
      <c r="BK1959">
        <f t="shared" si="1005"/>
        <v>2.2789999999999999</v>
      </c>
      <c r="BL1959">
        <f t="shared" si="1006"/>
        <v>-0.65399999999999991</v>
      </c>
      <c r="BM1959" s="43">
        <f t="shared" si="1023"/>
        <v>43511</v>
      </c>
      <c r="BN1959" s="43">
        <f t="shared" si="1007"/>
        <v>43644</v>
      </c>
      <c r="BO1959" s="45">
        <f t="shared" si="1024"/>
        <v>0.30910326086956524</v>
      </c>
      <c r="BP1959" s="45">
        <f t="shared" si="1025"/>
        <v>1.4087607951161405</v>
      </c>
      <c r="BQ1959" s="47">
        <f t="shared" si="1026"/>
        <v>90.326229899948885</v>
      </c>
      <c r="BR1959" s="47">
        <f t="shared" si="1027"/>
        <v>115.75051052867521</v>
      </c>
    </row>
    <row r="1960" spans="6:70" x14ac:dyDescent="0.25">
      <c r="F1960" s="2">
        <v>43455</v>
      </c>
      <c r="G1960">
        <v>2.407</v>
      </c>
      <c r="H1960" s="43">
        <v>43493</v>
      </c>
      <c r="I1960">
        <v>2.6497000000000002</v>
      </c>
      <c r="L1960" s="2">
        <v>43396</v>
      </c>
      <c r="M1960" t="str">
        <v>9128284Z</v>
      </c>
      <c r="N1960">
        <v>-0.63770000000000004</v>
      </c>
      <c r="O1960">
        <v>2.3673000000000002</v>
      </c>
      <c r="P1960">
        <v>0.82720000000000005</v>
      </c>
      <c r="Q1960">
        <v>118.265625</v>
      </c>
      <c r="R1960">
        <f>VLOOKUP(M1960,工作表1!$A$3:$B$1000,2,FALSE)</f>
        <v>2.75</v>
      </c>
      <c r="S1960" t="str">
        <f>VLOOKUP(M1960,工作表1!$A$3:$C$1000,3,FALSE)</f>
        <v>2025/8/31</v>
      </c>
      <c r="T1960">
        <f t="shared" si="997"/>
        <v>2.2789999999999999</v>
      </c>
      <c r="U1960">
        <f t="shared" si="996"/>
        <v>0.47100000000000009</v>
      </c>
      <c r="V1960" s="43">
        <f t="shared" si="1008"/>
        <v>43524</v>
      </c>
      <c r="W1960" s="43">
        <f t="shared" si="998"/>
        <v>43465</v>
      </c>
      <c r="X1960" s="45">
        <f t="shared" si="1009"/>
        <v>0.41022099447513816</v>
      </c>
      <c r="Y1960" s="45">
        <f t="shared" si="1010"/>
        <v>0.92254976159842583</v>
      </c>
      <c r="Z1960" s="47">
        <f t="shared" si="1011"/>
        <v>97.889173462820182</v>
      </c>
      <c r="AA1960" s="47">
        <f t="shared" si="1012"/>
        <v>117.83899175571082</v>
      </c>
      <c r="AB1960" s="45">
        <f t="shared" si="1013"/>
        <v>3.0981000000000001</v>
      </c>
      <c r="AC1960" s="2" t="str">
        <f t="shared" si="999"/>
        <v>TY1</v>
      </c>
      <c r="AD1960">
        <f t="shared" si="1000"/>
        <v>118.265625</v>
      </c>
      <c r="AE1960">
        <f t="shared" si="1001"/>
        <v>118</v>
      </c>
      <c r="AF1960" s="49">
        <f t="shared" si="1028"/>
        <v>0.265625</v>
      </c>
      <c r="AG1960" s="3">
        <f t="shared" si="1014"/>
        <v>117.83899175571082</v>
      </c>
      <c r="AH1960">
        <f t="shared" si="1015"/>
        <v>117.12362749565933</v>
      </c>
      <c r="AI1960" s="51">
        <f t="shared" si="1016"/>
        <v>0.71536426005148712</v>
      </c>
      <c r="AJ1960" s="52">
        <f t="shared" si="1017"/>
        <v>0.44973926005148712</v>
      </c>
      <c r="AK1960" s="2">
        <v>43396</v>
      </c>
      <c r="AL1960" t="str">
        <v>9128285C</v>
      </c>
      <c r="AM1960">
        <v>-2.6562999999999999</v>
      </c>
      <c r="AN1960">
        <v>2.4523199999999998</v>
      </c>
      <c r="AO1960">
        <v>0.84050000000000002</v>
      </c>
      <c r="AP1960">
        <v>118</v>
      </c>
      <c r="AQ1960">
        <f>VLOOKUP(AL1960,工作表1!$F$3:$G$1000,2,FALSE)</f>
        <v>3</v>
      </c>
      <c r="AR1960" t="str">
        <f>VLOOKUP(AL1960,工作表1!$F$3:$H$1000,3,FALSE)</f>
        <v>2025/9/30</v>
      </c>
      <c r="AS1960">
        <f t="shared" si="1002"/>
        <v>2.2789999999999999</v>
      </c>
      <c r="AT1960">
        <f t="shared" si="1003"/>
        <v>0.72100000000000009</v>
      </c>
      <c r="AU1960" s="43">
        <f t="shared" si="1018"/>
        <v>43555</v>
      </c>
      <c r="AV1960" s="43">
        <f t="shared" si="1004"/>
        <v>43553</v>
      </c>
      <c r="AW1960" s="45">
        <f t="shared" si="1019"/>
        <v>0.19889502762430938</v>
      </c>
      <c r="AX1960" s="45">
        <f t="shared" si="1020"/>
        <v>1.4810868084462272</v>
      </c>
      <c r="AY1960" s="47">
        <f t="shared" si="1021"/>
        <v>99.38932772288706</v>
      </c>
      <c r="AZ1960" s="47">
        <f t="shared" si="1022"/>
        <v>117.12362749565933</v>
      </c>
      <c r="BA1960" s="43"/>
      <c r="BC1960" s="2">
        <v>43395</v>
      </c>
      <c r="BD1960" t="str">
        <v>912828P4</v>
      </c>
      <c r="BE1960">
        <v>3.4657</v>
      </c>
      <c r="BF1960">
        <v>2.1053099999999998</v>
      </c>
      <c r="BG1960">
        <v>0.76739999999999997</v>
      </c>
      <c r="BH1960">
        <v>117.703125</v>
      </c>
      <c r="BI1960">
        <f>VLOOKUP(BD1960,工作表1!$K$3:$L$1000,2,FALSE)</f>
        <v>1.625</v>
      </c>
      <c r="BJ1960" t="str">
        <f>VLOOKUP(BD1960,工作表1!$K$3:$M$1000,3,FALSE)</f>
        <v>2026/2/15</v>
      </c>
      <c r="BK1960">
        <f t="shared" si="1005"/>
        <v>2.2829799999999998</v>
      </c>
      <c r="BL1960">
        <f t="shared" si="1006"/>
        <v>-0.65797999999999979</v>
      </c>
      <c r="BM1960" s="43">
        <f t="shared" si="1023"/>
        <v>43511</v>
      </c>
      <c r="BN1960" s="43">
        <f t="shared" si="1007"/>
        <v>43644</v>
      </c>
      <c r="BO1960" s="45">
        <f t="shared" si="1024"/>
        <v>0.3046875</v>
      </c>
      <c r="BP1960" s="45">
        <f t="shared" si="1025"/>
        <v>1.4087970890410959</v>
      </c>
      <c r="BQ1960" s="47">
        <f t="shared" si="1026"/>
        <v>90.097219443096506</v>
      </c>
      <c r="BR1960" s="47">
        <f t="shared" si="1027"/>
        <v>115.44774968496365</v>
      </c>
    </row>
    <row r="1961" spans="6:70" x14ac:dyDescent="0.25">
      <c r="F1961" s="2">
        <v>43454</v>
      </c>
      <c r="G1961">
        <v>2.4140000000000001</v>
      </c>
      <c r="H1961" s="43">
        <v>43490</v>
      </c>
      <c r="I1961">
        <v>2.6696</v>
      </c>
      <c r="L1961" s="2">
        <v>43395</v>
      </c>
      <c r="M1961" t="str">
        <v>912828Y7</v>
      </c>
      <c r="N1961">
        <v>-0.81720000000000004</v>
      </c>
      <c r="O1961">
        <v>2.4144100000000002</v>
      </c>
      <c r="P1961">
        <v>0.83379999999999999</v>
      </c>
      <c r="Q1961">
        <v>118</v>
      </c>
      <c r="R1961">
        <f>VLOOKUP(M1961,工作表1!$A$3:$B$1000,2,FALSE)</f>
        <v>2.875</v>
      </c>
      <c r="S1961" t="str">
        <f>VLOOKUP(M1961,工作表1!$A$3:$C$1000,3,FALSE)</f>
        <v>2025/7/31</v>
      </c>
      <c r="T1961">
        <f t="shared" si="997"/>
        <v>2.2829799999999998</v>
      </c>
      <c r="U1961">
        <f t="shared" si="996"/>
        <v>0.59202000000000021</v>
      </c>
      <c r="V1961" s="43">
        <f t="shared" si="1008"/>
        <v>43496</v>
      </c>
      <c r="W1961" s="43">
        <f t="shared" si="998"/>
        <v>43465</v>
      </c>
      <c r="X1961" s="45">
        <f t="shared" si="1009"/>
        <v>0.65625</v>
      </c>
      <c r="Y1961" s="45">
        <f t="shared" si="1010"/>
        <v>1.1997431506849314</v>
      </c>
      <c r="Z1961" s="47">
        <f t="shared" si="1011"/>
        <v>98.446696329593905</v>
      </c>
      <c r="AA1961" s="47">
        <f t="shared" si="1012"/>
        <v>117.56851725598634</v>
      </c>
      <c r="AB1961" s="45">
        <f t="shared" si="1013"/>
        <v>3.1360999999999999</v>
      </c>
      <c r="AC1961" s="2" t="str">
        <f t="shared" si="999"/>
        <v>TY1</v>
      </c>
      <c r="AD1961">
        <f t="shared" si="1000"/>
        <v>118</v>
      </c>
      <c r="AE1961">
        <f t="shared" si="1001"/>
        <v>117.703125</v>
      </c>
      <c r="AF1961" s="49">
        <f t="shared" si="1028"/>
        <v>0.296875</v>
      </c>
      <c r="AG1961" s="3">
        <f t="shared" si="1014"/>
        <v>117.56851725598634</v>
      </c>
      <c r="AH1961">
        <f t="shared" si="1015"/>
        <v>116.8431110210725</v>
      </c>
      <c r="AI1961" s="51">
        <f t="shared" si="1016"/>
        <v>0.72540623491383371</v>
      </c>
      <c r="AJ1961" s="52">
        <f t="shared" si="1017"/>
        <v>0.42853123491383371</v>
      </c>
      <c r="AK1961" s="2">
        <v>43395</v>
      </c>
      <c r="AL1961" t="str">
        <v>9128285C</v>
      </c>
      <c r="AM1961">
        <v>-1.5286999999999999</v>
      </c>
      <c r="AN1961">
        <v>2.3902299999999999</v>
      </c>
      <c r="AO1961">
        <v>0.84050000000000002</v>
      </c>
      <c r="AP1961">
        <v>117.703125</v>
      </c>
      <c r="AQ1961">
        <f>VLOOKUP(AL1961,工作表1!$F$3:$G$1000,2,FALSE)</f>
        <v>3</v>
      </c>
      <c r="AR1961" t="str">
        <f>VLOOKUP(AL1961,工作表1!$F$3:$H$1000,3,FALSE)</f>
        <v>2025/9/30</v>
      </c>
      <c r="AS1961">
        <f t="shared" si="1002"/>
        <v>2.2829799999999998</v>
      </c>
      <c r="AT1961">
        <f t="shared" si="1003"/>
        <v>0.71702000000000021</v>
      </c>
      <c r="AU1961" s="43">
        <f t="shared" si="1018"/>
        <v>43555</v>
      </c>
      <c r="AV1961" s="43">
        <f t="shared" si="1004"/>
        <v>43553</v>
      </c>
      <c r="AW1961" s="45">
        <f t="shared" si="1019"/>
        <v>0.19060773480662985</v>
      </c>
      <c r="AX1961" s="45">
        <f t="shared" si="1020"/>
        <v>1.4810186937107392</v>
      </c>
      <c r="AY1961" s="47">
        <f t="shared" si="1021"/>
        <v>99.157887896164254</v>
      </c>
      <c r="AZ1961" s="47">
        <f t="shared" si="1022"/>
        <v>116.8431110210725</v>
      </c>
      <c r="BA1961" s="43"/>
      <c r="BC1961" s="2">
        <v>43392</v>
      </c>
      <c r="BD1961" t="str">
        <v>912828P4</v>
      </c>
      <c r="BE1961">
        <v>3.1909000000000001</v>
      </c>
      <c r="BF1961">
        <v>2.1227100000000001</v>
      </c>
      <c r="BG1961">
        <v>0.76739999999999997</v>
      </c>
      <c r="BH1961">
        <v>117.65625</v>
      </c>
      <c r="BI1961">
        <f>VLOOKUP(BD1961,工作表1!$K$3:$L$1000,2,FALSE)</f>
        <v>1.625</v>
      </c>
      <c r="BJ1961" t="str">
        <f>VLOOKUP(BD1961,工作表1!$K$3:$M$1000,3,FALSE)</f>
        <v>2026/2/15</v>
      </c>
      <c r="BK1961">
        <f t="shared" si="1005"/>
        <v>2.2810000000000001</v>
      </c>
      <c r="BL1961">
        <f t="shared" si="1006"/>
        <v>-0.65600000000000014</v>
      </c>
      <c r="BM1961" s="43">
        <f t="shared" si="1023"/>
        <v>43511</v>
      </c>
      <c r="BN1961" s="43">
        <f t="shared" si="1007"/>
        <v>43644</v>
      </c>
      <c r="BO1961" s="45">
        <f t="shared" si="1024"/>
        <v>0.30027173913043476</v>
      </c>
      <c r="BP1961" s="45">
        <f t="shared" si="1025"/>
        <v>1.4088333829660511</v>
      </c>
      <c r="BQ1961" s="47">
        <f t="shared" si="1026"/>
        <v>90.050126599487982</v>
      </c>
      <c r="BR1961" s="47">
        <f t="shared" si="1027"/>
        <v>115.37670292910931</v>
      </c>
    </row>
    <row r="1962" spans="6:70" x14ac:dyDescent="0.25">
      <c r="F1962" s="2">
        <v>43453</v>
      </c>
      <c r="G1962">
        <v>2.4115000000000002</v>
      </c>
      <c r="H1962" s="43">
        <v>43489</v>
      </c>
      <c r="I1962">
        <v>2.6198999999999999</v>
      </c>
      <c r="L1962" s="2">
        <v>43392</v>
      </c>
      <c r="M1962" t="str">
        <v>9128284Z</v>
      </c>
      <c r="N1962">
        <v>-0.3538</v>
      </c>
      <c r="O1962">
        <v>2.3409900000000001</v>
      </c>
      <c r="P1962">
        <v>0.82720000000000005</v>
      </c>
      <c r="Q1962">
        <v>117.953125</v>
      </c>
      <c r="R1962">
        <f>VLOOKUP(M1962,工作表1!$A$3:$B$1000,2,FALSE)</f>
        <v>2.75</v>
      </c>
      <c r="S1962" t="str">
        <f>VLOOKUP(M1962,工作表1!$A$3:$C$1000,3,FALSE)</f>
        <v>2025/8/31</v>
      </c>
      <c r="T1962">
        <f t="shared" si="997"/>
        <v>2.2810000000000001</v>
      </c>
      <c r="U1962">
        <f t="shared" si="996"/>
        <v>0.46899999999999986</v>
      </c>
      <c r="V1962" s="43">
        <f t="shared" si="1008"/>
        <v>43524</v>
      </c>
      <c r="W1962" s="43">
        <f t="shared" si="998"/>
        <v>43465</v>
      </c>
      <c r="X1962" s="45">
        <f t="shared" si="1009"/>
        <v>0.39502762430939226</v>
      </c>
      <c r="Y1962" s="45">
        <f t="shared" si="1010"/>
        <v>0.92242488458336491</v>
      </c>
      <c r="Z1962" s="47">
        <f t="shared" si="1011"/>
        <v>97.626539050679085</v>
      </c>
      <c r="AA1962" s="47">
        <f t="shared" si="1012"/>
        <v>117.50728780499574</v>
      </c>
      <c r="AB1962" s="45">
        <f t="shared" si="1013"/>
        <v>3.1335000000000002</v>
      </c>
      <c r="AC1962" s="2" t="str">
        <f t="shared" si="999"/>
        <v>TY1</v>
      </c>
      <c r="AD1962">
        <f t="shared" si="1000"/>
        <v>117.953125</v>
      </c>
      <c r="AE1962">
        <f t="shared" si="1001"/>
        <v>117.65625</v>
      </c>
      <c r="AF1962" s="49">
        <f t="shared" si="1028"/>
        <v>0.296875</v>
      </c>
      <c r="AG1962" s="3">
        <f t="shared" si="1014"/>
        <v>117.50728780499574</v>
      </c>
      <c r="AH1962">
        <f t="shared" si="1015"/>
        <v>116.77873663240983</v>
      </c>
      <c r="AI1962" s="51">
        <f t="shared" si="1016"/>
        <v>0.72855117258590951</v>
      </c>
      <c r="AJ1962" s="52">
        <f t="shared" si="1017"/>
        <v>0.43167617258590951</v>
      </c>
      <c r="AK1962" s="2">
        <v>43392</v>
      </c>
      <c r="AL1962" t="str">
        <v>9128285C</v>
      </c>
      <c r="AM1962">
        <v>-1.8080000000000001</v>
      </c>
      <c r="AN1962">
        <v>2.4126099999999999</v>
      </c>
      <c r="AO1962">
        <v>0.84050000000000002</v>
      </c>
      <c r="AP1962">
        <v>117.65625</v>
      </c>
      <c r="AQ1962">
        <f>VLOOKUP(AL1962,工作表1!$F$3:$G$1000,2,FALSE)</f>
        <v>3</v>
      </c>
      <c r="AR1962" t="str">
        <f>VLOOKUP(AL1962,工作表1!$F$3:$H$1000,3,FALSE)</f>
        <v>2025/9/30</v>
      </c>
      <c r="AS1962">
        <f t="shared" si="1002"/>
        <v>2.2810000000000001</v>
      </c>
      <c r="AT1962">
        <f t="shared" si="1003"/>
        <v>0.71899999999999986</v>
      </c>
      <c r="AU1962" s="43">
        <f t="shared" si="1018"/>
        <v>43555</v>
      </c>
      <c r="AV1962" s="43">
        <f t="shared" si="1004"/>
        <v>43553</v>
      </c>
      <c r="AW1962" s="45">
        <f t="shared" si="1019"/>
        <v>0.18232044198895025</v>
      </c>
      <c r="AX1962" s="45">
        <f t="shared" si="1020"/>
        <v>1.4809505789752517</v>
      </c>
      <c r="AY1962" s="47">
        <f t="shared" si="1021"/>
        <v>99.110709159327371</v>
      </c>
      <c r="AZ1962" s="47">
        <f t="shared" si="1022"/>
        <v>116.77873663240983</v>
      </c>
      <c r="BA1962" s="43"/>
      <c r="BC1962" s="2">
        <v>43391</v>
      </c>
      <c r="BD1962" t="str">
        <v>912828P4</v>
      </c>
      <c r="BE1962">
        <v>3.7660999999999998</v>
      </c>
      <c r="BF1962">
        <v>2.1143800000000001</v>
      </c>
      <c r="BG1962">
        <v>0.76739999999999997</v>
      </c>
      <c r="BH1962">
        <v>117.859375</v>
      </c>
      <c r="BI1962">
        <f>VLOOKUP(BD1962,工作表1!$K$3:$L$1000,2,FALSE)</f>
        <v>1.625</v>
      </c>
      <c r="BJ1962" t="str">
        <f>VLOOKUP(BD1962,工作表1!$K$3:$M$1000,3,FALSE)</f>
        <v>2026/2/15</v>
      </c>
      <c r="BK1962">
        <f t="shared" si="1005"/>
        <v>2.2734999999999999</v>
      </c>
      <c r="BL1962">
        <f t="shared" si="1006"/>
        <v>-0.64849999999999985</v>
      </c>
      <c r="BM1962" s="43">
        <f t="shared" si="1023"/>
        <v>43511</v>
      </c>
      <c r="BN1962" s="43">
        <f t="shared" si="1007"/>
        <v>43644</v>
      </c>
      <c r="BO1962" s="45">
        <f t="shared" si="1024"/>
        <v>0.28702445652173914</v>
      </c>
      <c r="BP1962" s="45">
        <f t="shared" si="1025"/>
        <v>1.4089422647409173</v>
      </c>
      <c r="BQ1962" s="47">
        <f t="shared" si="1026"/>
        <v>90.217051021941984</v>
      </c>
      <c r="BR1962" s="47">
        <f t="shared" si="1027"/>
        <v>115.56367336428227</v>
      </c>
    </row>
    <row r="1963" spans="6:70" x14ac:dyDescent="0.25">
      <c r="F1963" s="2">
        <v>43452</v>
      </c>
      <c r="G1963">
        <v>2.3784999999999998</v>
      </c>
      <c r="H1963" s="43">
        <v>43488</v>
      </c>
      <c r="I1963">
        <v>2.6497000000000002</v>
      </c>
      <c r="L1963" s="2">
        <v>43391</v>
      </c>
      <c r="M1963" t="str">
        <v>9128284Z</v>
      </c>
      <c r="N1963">
        <v>-0.31490000000000001</v>
      </c>
      <c r="O1963">
        <v>2.3504299999999998</v>
      </c>
      <c r="P1963">
        <v>0.82720000000000005</v>
      </c>
      <c r="Q1963">
        <v>118.140625</v>
      </c>
      <c r="R1963">
        <f>VLOOKUP(M1963,工作表1!$A$3:$B$1000,2,FALSE)</f>
        <v>2.75</v>
      </c>
      <c r="S1963" t="str">
        <f>VLOOKUP(M1963,工作表1!$A$3:$C$1000,3,FALSE)</f>
        <v>2025/8/31</v>
      </c>
      <c r="T1963">
        <f t="shared" si="997"/>
        <v>2.2734999999999999</v>
      </c>
      <c r="U1963">
        <f t="shared" si="996"/>
        <v>0.47650000000000015</v>
      </c>
      <c r="V1963" s="43">
        <f t="shared" si="1008"/>
        <v>43524</v>
      </c>
      <c r="W1963" s="43">
        <f t="shared" si="998"/>
        <v>43465</v>
      </c>
      <c r="X1963" s="45">
        <f t="shared" si="1009"/>
        <v>0.37223756906077343</v>
      </c>
      <c r="Y1963" s="45">
        <f t="shared" si="1010"/>
        <v>0.92223756906077348</v>
      </c>
      <c r="Z1963" s="47">
        <f t="shared" si="1011"/>
        <v>97.795225520272794</v>
      </c>
      <c r="AA1963" s="47">
        <f t="shared" si="1012"/>
        <v>117.68738007501277</v>
      </c>
      <c r="AB1963" s="45">
        <f t="shared" si="1013"/>
        <v>3.1181999999999999</v>
      </c>
      <c r="AC1963" s="2" t="str">
        <f t="shared" si="999"/>
        <v>TY1</v>
      </c>
      <c r="AD1963">
        <f t="shared" si="1000"/>
        <v>118.140625</v>
      </c>
      <c r="AE1963">
        <f t="shared" si="1001"/>
        <v>117.859375</v>
      </c>
      <c r="AF1963" s="49">
        <f t="shared" si="1028"/>
        <v>0.28125</v>
      </c>
      <c r="AG1963" s="3">
        <f t="shared" si="1014"/>
        <v>117.68738007501277</v>
      </c>
      <c r="AH1963">
        <f t="shared" si="1015"/>
        <v>116.97314790857335</v>
      </c>
      <c r="AI1963" s="51">
        <f t="shared" si="1016"/>
        <v>0.71423216643941601</v>
      </c>
      <c r="AJ1963" s="52">
        <f t="shared" si="1017"/>
        <v>0.43298216643941601</v>
      </c>
      <c r="AK1963" s="2">
        <v>43391</v>
      </c>
      <c r="AL1963" t="str">
        <v>9128285C</v>
      </c>
      <c r="AM1963">
        <v>-1.6529</v>
      </c>
      <c r="AN1963">
        <v>2.4171200000000002</v>
      </c>
      <c r="AO1963">
        <v>0.84050000000000002</v>
      </c>
      <c r="AP1963">
        <v>117.859375</v>
      </c>
      <c r="AQ1963">
        <f>VLOOKUP(AL1963,工作表1!$F$3:$G$1000,2,FALSE)</f>
        <v>3</v>
      </c>
      <c r="AR1963" t="str">
        <f>VLOOKUP(AL1963,工作表1!$F$3:$H$1000,3,FALSE)</f>
        <v>2025/9/30</v>
      </c>
      <c r="AS1963">
        <f t="shared" si="1002"/>
        <v>2.2734999999999999</v>
      </c>
      <c r="AT1963">
        <f t="shared" si="1003"/>
        <v>0.72650000000000015</v>
      </c>
      <c r="AU1963" s="43">
        <f t="shared" si="1018"/>
        <v>43555</v>
      </c>
      <c r="AV1963" s="43">
        <f t="shared" si="1004"/>
        <v>43553</v>
      </c>
      <c r="AW1963" s="45">
        <f t="shared" si="1019"/>
        <v>0.15745856353591159</v>
      </c>
      <c r="AX1963" s="45">
        <f t="shared" si="1020"/>
        <v>1.4807462347687883</v>
      </c>
      <c r="AY1963" s="47">
        <f t="shared" si="1021"/>
        <v>99.295659314111759</v>
      </c>
      <c r="AZ1963" s="47">
        <f t="shared" si="1022"/>
        <v>116.97314790857335</v>
      </c>
      <c r="BA1963" s="43"/>
      <c r="BC1963" s="2">
        <v>43390</v>
      </c>
      <c r="BD1963" t="str">
        <v>912828P4</v>
      </c>
      <c r="BE1963">
        <v>2.1316000000000002</v>
      </c>
      <c r="BF1963">
        <v>2.14968</v>
      </c>
      <c r="BG1963">
        <v>0.76739999999999997</v>
      </c>
      <c r="BH1963">
        <v>117.765625</v>
      </c>
      <c r="BI1963">
        <f>VLOOKUP(BD1963,工作表1!$K$3:$L$1000,2,FALSE)</f>
        <v>1.625</v>
      </c>
      <c r="BJ1963" t="str">
        <f>VLOOKUP(BD1963,工作表1!$K$3:$M$1000,3,FALSE)</f>
        <v>2026/2/15</v>
      </c>
      <c r="BK1963">
        <f t="shared" si="1005"/>
        <v>2.2639999999999998</v>
      </c>
      <c r="BL1963">
        <f t="shared" si="1006"/>
        <v>-0.63899999999999979</v>
      </c>
      <c r="BM1963" s="43">
        <f t="shared" si="1023"/>
        <v>43511</v>
      </c>
      <c r="BN1963" s="43">
        <f t="shared" si="1007"/>
        <v>43644</v>
      </c>
      <c r="BO1963" s="45">
        <f t="shared" si="1024"/>
        <v>0.28260869565217389</v>
      </c>
      <c r="BP1963" s="45">
        <f t="shared" si="1025"/>
        <v>1.4089785586658725</v>
      </c>
      <c r="BQ1963" s="47">
        <f t="shared" si="1026"/>
        <v>90.123111625259213</v>
      </c>
      <c r="BR1963" s="47">
        <f t="shared" si="1027"/>
        <v>115.42463107116383</v>
      </c>
    </row>
    <row r="1964" spans="6:70" x14ac:dyDescent="0.25">
      <c r="F1964" s="2">
        <v>43451</v>
      </c>
      <c r="G1964">
        <v>2.3784999999999998</v>
      </c>
      <c r="H1964" s="43">
        <v>43487</v>
      </c>
      <c r="I1964">
        <v>2.6497000000000002</v>
      </c>
      <c r="L1964" s="2">
        <v>43390</v>
      </c>
      <c r="M1964" t="str">
        <v>9128284Z</v>
      </c>
      <c r="N1964">
        <v>-0.6865</v>
      </c>
      <c r="O1964">
        <v>2.3613900000000001</v>
      </c>
      <c r="P1964">
        <v>0.82720000000000005</v>
      </c>
      <c r="Q1964">
        <v>118.046875</v>
      </c>
      <c r="R1964">
        <f>VLOOKUP(M1964,工作表1!$A$3:$B$1000,2,FALSE)</f>
        <v>2.75</v>
      </c>
      <c r="S1964" t="str">
        <f>VLOOKUP(M1964,工作表1!$A$3:$C$1000,3,FALSE)</f>
        <v>2025/8/31</v>
      </c>
      <c r="T1964">
        <f t="shared" si="997"/>
        <v>2.2639999999999998</v>
      </c>
      <c r="U1964">
        <f t="shared" si="996"/>
        <v>0.48600000000000021</v>
      </c>
      <c r="V1964" s="43">
        <f t="shared" si="1008"/>
        <v>43524</v>
      </c>
      <c r="W1964" s="43">
        <f t="shared" si="998"/>
        <v>43465</v>
      </c>
      <c r="X1964" s="45">
        <f t="shared" si="1009"/>
        <v>0.36464088397790051</v>
      </c>
      <c r="Y1964" s="45">
        <f t="shared" si="1010"/>
        <v>0.92217513055324296</v>
      </c>
      <c r="Z1964" s="47">
        <f t="shared" si="1011"/>
        <v>97.716957114436227</v>
      </c>
      <c r="AA1964" s="47">
        <f t="shared" si="1012"/>
        <v>117.58304442005414</v>
      </c>
      <c r="AB1964" s="45">
        <f t="shared" si="1013"/>
        <v>3.1484999999999999</v>
      </c>
      <c r="AC1964" s="2" t="str">
        <f t="shared" si="999"/>
        <v>TY1</v>
      </c>
      <c r="AD1964">
        <f t="shared" si="1000"/>
        <v>118.046875</v>
      </c>
      <c r="AE1964">
        <f t="shared" si="1001"/>
        <v>117.765625</v>
      </c>
      <c r="AF1964" s="49">
        <f t="shared" si="1028"/>
        <v>0.28125</v>
      </c>
      <c r="AG1964" s="3">
        <f t="shared" si="1014"/>
        <v>117.58304442005414</v>
      </c>
      <c r="AH1964">
        <f t="shared" si="1015"/>
        <v>116.8678941308725</v>
      </c>
      <c r="AI1964" s="51">
        <f t="shared" si="1016"/>
        <v>0.71515028918163637</v>
      </c>
      <c r="AJ1964" s="52">
        <f t="shared" si="1017"/>
        <v>0.43390028918163637</v>
      </c>
      <c r="AK1964" s="2">
        <v>43390</v>
      </c>
      <c r="AL1964" t="str">
        <v>9128285C</v>
      </c>
      <c r="AM1964">
        <v>-2.3771</v>
      </c>
      <c r="AN1964">
        <v>2.4211</v>
      </c>
      <c r="AO1964">
        <v>0.84050000000000002</v>
      </c>
      <c r="AP1964">
        <v>117.765625</v>
      </c>
      <c r="AQ1964">
        <f>VLOOKUP(AL1964,工作表1!$F$3:$G$1000,2,FALSE)</f>
        <v>3</v>
      </c>
      <c r="AR1964" t="str">
        <f>VLOOKUP(AL1964,工作表1!$F$3:$H$1000,3,FALSE)</f>
        <v>2025/9/30</v>
      </c>
      <c r="AS1964">
        <f t="shared" si="1002"/>
        <v>2.2639999999999998</v>
      </c>
      <c r="AT1964">
        <f t="shared" si="1003"/>
        <v>0.73600000000000021</v>
      </c>
      <c r="AU1964" s="43">
        <f t="shared" si="1018"/>
        <v>43555</v>
      </c>
      <c r="AV1964" s="43">
        <f t="shared" si="1004"/>
        <v>43553</v>
      </c>
      <c r="AW1964" s="45">
        <f t="shared" si="1019"/>
        <v>0.14917127071823205</v>
      </c>
      <c r="AX1964" s="45">
        <f t="shared" si="1020"/>
        <v>1.4806781200333006</v>
      </c>
      <c r="AY1964" s="47">
        <f t="shared" si="1021"/>
        <v>99.21755378412162</v>
      </c>
      <c r="AZ1964" s="47">
        <f t="shared" si="1022"/>
        <v>116.8678941308725</v>
      </c>
      <c r="BA1964" s="43"/>
      <c r="BC1964" s="2">
        <v>43389</v>
      </c>
      <c r="BD1964" t="str">
        <v>912828P4</v>
      </c>
      <c r="BE1964">
        <v>2.3407</v>
      </c>
      <c r="BF1964">
        <v>2.17496</v>
      </c>
      <c r="BG1964">
        <v>0.76739999999999997</v>
      </c>
      <c r="BH1964">
        <v>117.953125</v>
      </c>
      <c r="BI1964">
        <f>VLOOKUP(BD1964,工作表1!$K$3:$L$1000,2,FALSE)</f>
        <v>1.625</v>
      </c>
      <c r="BJ1964" t="str">
        <f>VLOOKUP(BD1964,工作表1!$K$3:$M$1000,3,FALSE)</f>
        <v>2026/2/15</v>
      </c>
      <c r="BK1964">
        <f t="shared" si="1005"/>
        <v>2.2519999999999998</v>
      </c>
      <c r="BL1964">
        <f t="shared" si="1006"/>
        <v>-0.62699999999999978</v>
      </c>
      <c r="BM1964" s="43">
        <f t="shared" si="1023"/>
        <v>43511</v>
      </c>
      <c r="BN1964" s="43">
        <f t="shared" si="1007"/>
        <v>43644</v>
      </c>
      <c r="BO1964" s="45">
        <f t="shared" si="1024"/>
        <v>0.2781929347826087</v>
      </c>
      <c r="BP1964" s="45">
        <f t="shared" si="1025"/>
        <v>1.4090148525908279</v>
      </c>
      <c r="BQ1964" s="47">
        <f t="shared" si="1026"/>
        <v>90.247938296092457</v>
      </c>
      <c r="BR1964" s="47">
        <f t="shared" si="1027"/>
        <v>115.56829584196167</v>
      </c>
    </row>
    <row r="1965" spans="6:70" x14ac:dyDescent="0.25">
      <c r="F1965" s="2">
        <v>43448</v>
      </c>
      <c r="G1965">
        <v>2.3906399999999999</v>
      </c>
      <c r="H1965" s="43">
        <v>43486</v>
      </c>
      <c r="I1965">
        <v>2.6943999999999999</v>
      </c>
      <c r="L1965" s="2">
        <v>43389</v>
      </c>
      <c r="M1965" t="str">
        <v>9128284Z</v>
      </c>
      <c r="N1965">
        <v>-0.53420000000000001</v>
      </c>
      <c r="O1965">
        <v>2.3715700000000002</v>
      </c>
      <c r="P1965">
        <v>0.82720000000000005</v>
      </c>
      <c r="Q1965">
        <v>118.21875</v>
      </c>
      <c r="R1965">
        <f>VLOOKUP(M1965,工作表1!$A$3:$B$1000,2,FALSE)</f>
        <v>2.75</v>
      </c>
      <c r="S1965" t="str">
        <f>VLOOKUP(M1965,工作表1!$A$3:$C$1000,3,FALSE)</f>
        <v>2025/8/31</v>
      </c>
      <c r="T1965">
        <f t="shared" si="997"/>
        <v>2.2519999999999998</v>
      </c>
      <c r="U1965">
        <f t="shared" si="996"/>
        <v>0.49800000000000022</v>
      </c>
      <c r="V1965" s="43">
        <f t="shared" si="1008"/>
        <v>43524</v>
      </c>
      <c r="W1965" s="43">
        <f t="shared" si="998"/>
        <v>43465</v>
      </c>
      <c r="X1965" s="45">
        <f t="shared" si="1009"/>
        <v>0.35704419889502764</v>
      </c>
      <c r="Y1965" s="45">
        <f t="shared" si="1010"/>
        <v>0.92211269204571256</v>
      </c>
      <c r="Z1965" s="47">
        <f t="shared" si="1011"/>
        <v>97.85742317929494</v>
      </c>
      <c r="AA1965" s="47">
        <f t="shared" si="1012"/>
        <v>117.74244287967987</v>
      </c>
      <c r="AB1965" s="45">
        <f t="shared" si="1013"/>
        <v>3.1105999999999998</v>
      </c>
      <c r="AC1965" s="2" t="str">
        <f t="shared" si="999"/>
        <v>TY1</v>
      </c>
      <c r="AD1965">
        <f t="shared" si="1000"/>
        <v>118.21875</v>
      </c>
      <c r="AE1965">
        <f t="shared" si="1001"/>
        <v>117.953125</v>
      </c>
      <c r="AF1965" s="49">
        <f t="shared" si="1028"/>
        <v>0.265625</v>
      </c>
      <c r="AG1965" s="3">
        <f t="shared" si="1014"/>
        <v>117.74244287967987</v>
      </c>
      <c r="AH1965">
        <f t="shared" si="1015"/>
        <v>117.02117332461758</v>
      </c>
      <c r="AI1965" s="51">
        <f t="shared" si="1016"/>
        <v>0.72126955506229251</v>
      </c>
      <c r="AJ1965" s="52">
        <f t="shared" si="1017"/>
        <v>0.45564455506229251</v>
      </c>
      <c r="AK1965" s="2">
        <v>43389</v>
      </c>
      <c r="AL1965" t="str">
        <v>9128285C</v>
      </c>
      <c r="AM1965">
        <v>-2.4369000000000001</v>
      </c>
      <c r="AN1965">
        <v>2.4590100000000001</v>
      </c>
      <c r="AO1965">
        <v>0.84050000000000002</v>
      </c>
      <c r="AP1965">
        <v>117.953125</v>
      </c>
      <c r="AQ1965">
        <f>VLOOKUP(AL1965,工作表1!$F$3:$G$1000,2,FALSE)</f>
        <v>3</v>
      </c>
      <c r="AR1965" t="str">
        <f>VLOOKUP(AL1965,工作表1!$F$3:$H$1000,3,FALSE)</f>
        <v>2025/9/30</v>
      </c>
      <c r="AS1965">
        <f t="shared" si="1002"/>
        <v>2.2519999999999998</v>
      </c>
      <c r="AT1965">
        <f t="shared" si="1003"/>
        <v>0.74800000000000022</v>
      </c>
      <c r="AU1965" s="43">
        <f t="shared" si="1018"/>
        <v>43555</v>
      </c>
      <c r="AV1965" s="43">
        <f t="shared" si="1004"/>
        <v>43553</v>
      </c>
      <c r="AW1965" s="45">
        <f t="shared" si="1019"/>
        <v>0.14088397790055249</v>
      </c>
      <c r="AX1965" s="45">
        <f t="shared" si="1020"/>
        <v>1.4806100052978126</v>
      </c>
      <c r="AY1965" s="47">
        <f t="shared" si="1021"/>
        <v>99.357929938854014</v>
      </c>
      <c r="AZ1965" s="47">
        <f t="shared" si="1022"/>
        <v>117.02117332461758</v>
      </c>
      <c r="BA1965" s="43"/>
      <c r="BC1965" s="2">
        <v>43388</v>
      </c>
      <c r="BD1965" t="str">
        <v>912828P4</v>
      </c>
      <c r="BE1965">
        <v>2.4937999999999998</v>
      </c>
      <c r="BF1965">
        <v>2.1728499999999999</v>
      </c>
      <c r="BG1965">
        <v>0.76739999999999997</v>
      </c>
      <c r="BH1965">
        <v>117.890625</v>
      </c>
      <c r="BI1965">
        <f>VLOOKUP(BD1965,工作表1!$K$3:$L$1000,2,FALSE)</f>
        <v>1.625</v>
      </c>
      <c r="BJ1965" t="str">
        <f>VLOOKUP(BD1965,工作表1!$K$3:$M$1000,3,FALSE)</f>
        <v>2026/2/15</v>
      </c>
      <c r="BK1965">
        <f t="shared" si="1005"/>
        <v>2.2519999999999998</v>
      </c>
      <c r="BL1965">
        <f t="shared" si="1006"/>
        <v>-0.62699999999999978</v>
      </c>
      <c r="BM1965" s="43">
        <f t="shared" si="1023"/>
        <v>43511</v>
      </c>
      <c r="BN1965" s="43">
        <f t="shared" si="1007"/>
        <v>43644</v>
      </c>
      <c r="BO1965" s="45">
        <f t="shared" si="1024"/>
        <v>0.27377717391304346</v>
      </c>
      <c r="BP1965" s="45">
        <f t="shared" si="1025"/>
        <v>1.4090511465157831</v>
      </c>
      <c r="BQ1965" s="47">
        <f t="shared" si="1026"/>
        <v>90.190363566332522</v>
      </c>
      <c r="BR1965" s="47">
        <f t="shared" si="1027"/>
        <v>115.4852625840133</v>
      </c>
    </row>
    <row r="1966" spans="6:70" x14ac:dyDescent="0.25">
      <c r="F1966" s="2">
        <v>43447</v>
      </c>
      <c r="G1966">
        <v>2.3940000000000001</v>
      </c>
      <c r="H1966" s="43">
        <v>43483</v>
      </c>
      <c r="I1966">
        <v>2.6943999999999999</v>
      </c>
      <c r="L1966" s="2">
        <v>43388</v>
      </c>
      <c r="M1966" t="str">
        <v>9128284Z</v>
      </c>
      <c r="N1966">
        <v>-0.39800000000000002</v>
      </c>
      <c r="O1966">
        <v>2.3550200000000001</v>
      </c>
      <c r="P1966">
        <v>0.82720000000000005</v>
      </c>
      <c r="Q1966">
        <v>118.15625</v>
      </c>
      <c r="R1966">
        <f>VLOOKUP(M1966,工作表1!$A$3:$B$1000,2,FALSE)</f>
        <v>2.75</v>
      </c>
      <c r="S1966" t="str">
        <f>VLOOKUP(M1966,工作表1!$A$3:$C$1000,3,FALSE)</f>
        <v>2025/8/31</v>
      </c>
      <c r="T1966">
        <f t="shared" si="997"/>
        <v>2.2519999999999998</v>
      </c>
      <c r="U1966">
        <f t="shared" si="996"/>
        <v>0.49800000000000022</v>
      </c>
      <c r="V1966" s="43">
        <f t="shared" si="1008"/>
        <v>43524</v>
      </c>
      <c r="W1966" s="43">
        <f t="shared" si="998"/>
        <v>43465</v>
      </c>
      <c r="X1966" s="45">
        <f t="shared" si="1009"/>
        <v>0.34944751381215472</v>
      </c>
      <c r="Y1966" s="45">
        <f t="shared" si="1010"/>
        <v>0.92205025353818204</v>
      </c>
      <c r="Z1966" s="47">
        <f t="shared" si="1011"/>
        <v>97.797811057767717</v>
      </c>
      <c r="AA1966" s="47">
        <f t="shared" si="1012"/>
        <v>117.66294927001246</v>
      </c>
      <c r="AB1966" s="45">
        <f t="shared" si="1013"/>
        <v>3.1004</v>
      </c>
      <c r="AC1966" s="2" t="str">
        <f t="shared" si="999"/>
        <v>TY1</v>
      </c>
      <c r="AD1966">
        <f t="shared" si="1000"/>
        <v>118.15625</v>
      </c>
      <c r="AE1966">
        <f t="shared" si="1001"/>
        <v>117.890625</v>
      </c>
      <c r="AF1966" s="49">
        <f t="shared" si="1028"/>
        <v>0.265625</v>
      </c>
      <c r="AG1966" s="3">
        <f t="shared" si="1014"/>
        <v>117.66294927001246</v>
      </c>
      <c r="AH1966">
        <f t="shared" si="1015"/>
        <v>116.96123203671391</v>
      </c>
      <c r="AI1966" s="51">
        <f t="shared" si="1016"/>
        <v>0.7017172332985524</v>
      </c>
      <c r="AJ1966" s="52">
        <f t="shared" si="1017"/>
        <v>0.4360922332985524</v>
      </c>
      <c r="AK1966" s="2">
        <v>43388</v>
      </c>
      <c r="AL1966" t="str">
        <v>9128285C</v>
      </c>
      <c r="AM1966">
        <v>-1.7578</v>
      </c>
      <c r="AN1966">
        <v>2.41621</v>
      </c>
      <c r="AO1966">
        <v>0.84050000000000002</v>
      </c>
      <c r="AP1966">
        <v>117.890625</v>
      </c>
      <c r="AQ1966">
        <f>VLOOKUP(AL1966,工作表1!$F$3:$G$1000,2,FALSE)</f>
        <v>3</v>
      </c>
      <c r="AR1966" t="str">
        <f>VLOOKUP(AL1966,工作表1!$F$3:$H$1000,3,FALSE)</f>
        <v>2025/9/30</v>
      </c>
      <c r="AS1966">
        <f t="shared" si="1002"/>
        <v>2.2519999999999998</v>
      </c>
      <c r="AT1966">
        <f t="shared" si="1003"/>
        <v>0.74800000000000022</v>
      </c>
      <c r="AU1966" s="43">
        <f t="shared" si="1018"/>
        <v>43555</v>
      </c>
      <c r="AV1966" s="43">
        <f t="shared" si="1004"/>
        <v>43553</v>
      </c>
      <c r="AW1966" s="45">
        <f t="shared" si="1019"/>
        <v>0.13259668508287292</v>
      </c>
      <c r="AX1966" s="45">
        <f t="shared" si="1020"/>
        <v>1.4805418905623249</v>
      </c>
      <c r="AY1966" s="47">
        <f t="shared" si="1021"/>
        <v>99.313694278760636</v>
      </c>
      <c r="AZ1966" s="47">
        <f t="shared" si="1022"/>
        <v>116.96123203671391</v>
      </c>
      <c r="BA1966" s="43"/>
      <c r="BC1966" s="2">
        <v>43385</v>
      </c>
      <c r="BD1966" t="str">
        <v>912828P4</v>
      </c>
      <c r="BE1966">
        <v>2.3961000000000001</v>
      </c>
      <c r="BF1966">
        <v>2.1482899999999998</v>
      </c>
      <c r="BG1966">
        <v>0.76739999999999997</v>
      </c>
      <c r="BH1966">
        <v>118.078125</v>
      </c>
      <c r="BI1966">
        <f>VLOOKUP(BD1966,工作表1!$K$3:$L$1000,2,FALSE)</f>
        <v>1.625</v>
      </c>
      <c r="BJ1966" t="str">
        <f>VLOOKUP(BD1966,工作表1!$K$3:$M$1000,3,FALSE)</f>
        <v>2026/2/15</v>
      </c>
      <c r="BK1966">
        <f t="shared" si="1005"/>
        <v>2.2509999999999999</v>
      </c>
      <c r="BL1966">
        <f t="shared" si="1006"/>
        <v>-0.62599999999999989</v>
      </c>
      <c r="BM1966" s="43">
        <f t="shared" si="1023"/>
        <v>43511</v>
      </c>
      <c r="BN1966" s="43">
        <f t="shared" si="1007"/>
        <v>43644</v>
      </c>
      <c r="BO1966" s="45">
        <f t="shared" si="1024"/>
        <v>0.26936141304347822</v>
      </c>
      <c r="BP1966" s="45">
        <f t="shared" si="1025"/>
        <v>1.4090874404407385</v>
      </c>
      <c r="BQ1966" s="47">
        <f t="shared" si="1026"/>
        <v>90.346928648457862</v>
      </c>
      <c r="BR1966" s="47">
        <f t="shared" si="1027"/>
        <v>115.68034856085012</v>
      </c>
    </row>
    <row r="1967" spans="6:70" x14ac:dyDescent="0.25">
      <c r="F1967" s="2">
        <v>43446</v>
      </c>
      <c r="G1967">
        <v>2.3864999999999998</v>
      </c>
      <c r="H1967" s="43">
        <v>43482</v>
      </c>
      <c r="I1967">
        <v>2.6520999999999999</v>
      </c>
      <c r="L1967" s="2">
        <v>43385</v>
      </c>
      <c r="M1967" t="str">
        <v>9128284Z</v>
      </c>
      <c r="N1967">
        <v>-0.58260000000000001</v>
      </c>
      <c r="O1967">
        <v>2.3515700000000002</v>
      </c>
      <c r="P1967">
        <v>0.82720000000000005</v>
      </c>
      <c r="Q1967">
        <v>118.34375</v>
      </c>
      <c r="R1967">
        <f>VLOOKUP(M1967,工作表1!$A$3:$B$1000,2,FALSE)</f>
        <v>2.75</v>
      </c>
      <c r="S1967" t="str">
        <f>VLOOKUP(M1967,工作表1!$A$3:$C$1000,3,FALSE)</f>
        <v>2025/8/31</v>
      </c>
      <c r="T1967">
        <f t="shared" si="997"/>
        <v>2.2509999999999999</v>
      </c>
      <c r="U1967">
        <f t="shared" si="996"/>
        <v>0.49900000000000011</v>
      </c>
      <c r="V1967" s="43">
        <f t="shared" si="1008"/>
        <v>43524</v>
      </c>
      <c r="W1967" s="43">
        <f t="shared" si="998"/>
        <v>43465</v>
      </c>
      <c r="X1967" s="45">
        <f t="shared" si="1009"/>
        <v>0.3418508287292818</v>
      </c>
      <c r="Y1967" s="45">
        <f t="shared" si="1010"/>
        <v>0.92198781503065175</v>
      </c>
      <c r="Z1967" s="47">
        <f t="shared" si="1011"/>
        <v>97.954000442609555</v>
      </c>
      <c r="AA1967" s="47">
        <f t="shared" si="1012"/>
        <v>117.84407898902032</v>
      </c>
      <c r="AB1967" s="45">
        <f t="shared" si="1013"/>
        <v>3.1053999999999999</v>
      </c>
      <c r="AC1967" s="2" t="str">
        <f t="shared" si="999"/>
        <v>TY1</v>
      </c>
      <c r="AD1967">
        <f t="shared" si="1000"/>
        <v>118.34375</v>
      </c>
      <c r="AE1967">
        <f t="shared" si="1001"/>
        <v>118.078125</v>
      </c>
      <c r="AF1967" s="49">
        <f t="shared" si="1028"/>
        <v>0.265625</v>
      </c>
      <c r="AG1967" s="3">
        <f t="shared" si="1014"/>
        <v>117.84407898902032</v>
      </c>
      <c r="AH1967">
        <f t="shared" si="1015"/>
        <v>117.13917137241673</v>
      </c>
      <c r="AI1967" s="51">
        <f t="shared" si="1016"/>
        <v>0.70490761660359169</v>
      </c>
      <c r="AJ1967" s="52">
        <f t="shared" si="1017"/>
        <v>0.43928261660359169</v>
      </c>
      <c r="AK1967" s="2">
        <v>43385</v>
      </c>
      <c r="AL1967" t="str">
        <v>9128285C</v>
      </c>
      <c r="AM1967">
        <v>-2.2501000000000002</v>
      </c>
      <c r="AN1967">
        <v>2.41899</v>
      </c>
      <c r="AO1967">
        <v>0.84050000000000002</v>
      </c>
      <c r="AP1967">
        <v>118.078125</v>
      </c>
      <c r="AQ1967">
        <f>VLOOKUP(AL1967,工作表1!$F$3:$G$1000,2,FALSE)</f>
        <v>3</v>
      </c>
      <c r="AR1967" t="str">
        <f>VLOOKUP(AL1967,工作表1!$F$3:$H$1000,3,FALSE)</f>
        <v>2025/9/30</v>
      </c>
      <c r="AS1967">
        <f t="shared" si="1002"/>
        <v>2.2509999999999999</v>
      </c>
      <c r="AT1967">
        <f t="shared" si="1003"/>
        <v>0.74900000000000011</v>
      </c>
      <c r="AU1967" s="43">
        <f t="shared" si="1018"/>
        <v>43555</v>
      </c>
      <c r="AV1967" s="43">
        <f t="shared" si="1004"/>
        <v>43553</v>
      </c>
      <c r="AW1967" s="45">
        <f t="shared" si="1019"/>
        <v>0.12430939226519336</v>
      </c>
      <c r="AX1967" s="45">
        <f t="shared" si="1020"/>
        <v>1.4804737758268371</v>
      </c>
      <c r="AY1967" s="47">
        <f t="shared" si="1021"/>
        <v>99.469855616141842</v>
      </c>
      <c r="AZ1967" s="47">
        <f t="shared" si="1022"/>
        <v>117.13917137241673</v>
      </c>
      <c r="BA1967" s="43"/>
      <c r="BC1967" s="2">
        <v>43384</v>
      </c>
      <c r="BD1967" t="str">
        <v>912828P4</v>
      </c>
      <c r="BE1967">
        <v>2.3773</v>
      </c>
      <c r="BF1967">
        <v>2.1505800000000002</v>
      </c>
      <c r="BG1967">
        <v>0.76739999999999997</v>
      </c>
      <c r="BH1967">
        <v>118.125</v>
      </c>
      <c r="BI1967">
        <f>VLOOKUP(BD1967,工作表1!$K$3:$L$1000,2,FALSE)</f>
        <v>1.625</v>
      </c>
      <c r="BJ1967" t="str">
        <f>VLOOKUP(BD1967,工作表1!$K$3:$M$1000,3,FALSE)</f>
        <v>2026/2/15</v>
      </c>
      <c r="BK1967">
        <f t="shared" si="1005"/>
        <v>2.2440000000000002</v>
      </c>
      <c r="BL1967">
        <f t="shared" si="1006"/>
        <v>-0.61900000000000022</v>
      </c>
      <c r="BM1967" s="43">
        <f t="shared" si="1023"/>
        <v>43511</v>
      </c>
      <c r="BN1967" s="43">
        <f t="shared" si="1007"/>
        <v>43644</v>
      </c>
      <c r="BO1967" s="45">
        <f t="shared" si="1024"/>
        <v>0.25611413043478259</v>
      </c>
      <c r="BP1967" s="45">
        <f t="shared" si="1025"/>
        <v>1.4091963222156045</v>
      </c>
      <c r="BQ1967" s="47">
        <f t="shared" si="1026"/>
        <v>90.388896919764377</v>
      </c>
      <c r="BR1967" s="47">
        <f t="shared" si="1027"/>
        <v>115.70444140642363</v>
      </c>
    </row>
    <row r="1968" spans="6:70" x14ac:dyDescent="0.25">
      <c r="F1968" s="2">
        <v>43445</v>
      </c>
      <c r="G1968">
        <v>2.38</v>
      </c>
      <c r="H1968" s="43">
        <v>43481</v>
      </c>
      <c r="I1968">
        <v>2.6150000000000002</v>
      </c>
      <c r="L1968" s="2">
        <v>43384</v>
      </c>
      <c r="M1968" t="str">
        <v>9128284Z</v>
      </c>
      <c r="N1968">
        <v>-0.4531</v>
      </c>
      <c r="O1968">
        <v>2.32979</v>
      </c>
      <c r="P1968">
        <v>0.82720000000000005</v>
      </c>
      <c r="Q1968">
        <v>118.390625</v>
      </c>
      <c r="R1968">
        <f>VLOOKUP(M1968,工作表1!$A$3:$B$1000,2,FALSE)</f>
        <v>2.75</v>
      </c>
      <c r="S1968" t="str">
        <f>VLOOKUP(M1968,工作表1!$A$3:$C$1000,3,FALSE)</f>
        <v>2025/8/31</v>
      </c>
      <c r="T1968">
        <f t="shared" si="997"/>
        <v>2.2440000000000002</v>
      </c>
      <c r="U1968">
        <f t="shared" si="996"/>
        <v>0.50599999999999978</v>
      </c>
      <c r="V1968" s="43">
        <f t="shared" si="1008"/>
        <v>43524</v>
      </c>
      <c r="W1968" s="43">
        <f t="shared" si="998"/>
        <v>43465</v>
      </c>
      <c r="X1968" s="45">
        <f t="shared" si="1009"/>
        <v>0.31906077348066297</v>
      </c>
      <c r="Y1968" s="45">
        <f t="shared" si="1010"/>
        <v>0.9218004995080602</v>
      </c>
      <c r="Z1968" s="47">
        <f t="shared" si="1011"/>
        <v>98.013638276267201</v>
      </c>
      <c r="AA1968" s="47">
        <f t="shared" si="1012"/>
        <v>117.89199843727928</v>
      </c>
      <c r="AB1968" s="45">
        <f t="shared" si="1013"/>
        <v>3.0928</v>
      </c>
      <c r="AC1968" s="2" t="str">
        <f t="shared" si="999"/>
        <v>TY1</v>
      </c>
      <c r="AD1968">
        <f t="shared" si="1000"/>
        <v>118.390625</v>
      </c>
      <c r="AE1968">
        <f t="shared" si="1001"/>
        <v>118.125</v>
      </c>
      <c r="AF1968" s="49">
        <f t="shared" si="1028"/>
        <v>0.265625</v>
      </c>
      <c r="AG1968" s="3">
        <f t="shared" si="1014"/>
        <v>117.89199843727928</v>
      </c>
      <c r="AH1968">
        <f t="shared" si="1015"/>
        <v>117.18480155117237</v>
      </c>
      <c r="AI1968" s="51">
        <f t="shared" si="1016"/>
        <v>0.70719688610691378</v>
      </c>
      <c r="AJ1968" s="52">
        <f t="shared" si="1017"/>
        <v>0.44157188610691378</v>
      </c>
      <c r="AK1968" s="2">
        <v>43384</v>
      </c>
      <c r="AL1968" t="str">
        <v>9128285C</v>
      </c>
      <c r="AM1968">
        <v>-2.1932999999999998</v>
      </c>
      <c r="AN1968">
        <v>2.4123999999999999</v>
      </c>
      <c r="AO1968">
        <v>0.84050000000000002</v>
      </c>
      <c r="AP1968">
        <v>118.125</v>
      </c>
      <c r="AQ1968">
        <f>VLOOKUP(AL1968,工作表1!$F$3:$G$1000,2,FALSE)</f>
        <v>3</v>
      </c>
      <c r="AR1968" t="str">
        <f>VLOOKUP(AL1968,工作表1!$F$3:$H$1000,3,FALSE)</f>
        <v>2025/9/30</v>
      </c>
      <c r="AS1968">
        <f t="shared" si="1002"/>
        <v>2.2440000000000002</v>
      </c>
      <c r="AT1968">
        <f t="shared" si="1003"/>
        <v>0.75599999999999978</v>
      </c>
      <c r="AU1968" s="43">
        <f t="shared" si="1018"/>
        <v>43555</v>
      </c>
      <c r="AV1968" s="43">
        <f t="shared" si="1004"/>
        <v>43553</v>
      </c>
      <c r="AW1968" s="45">
        <f t="shared" si="1019"/>
        <v>9.9447513812154692E-2</v>
      </c>
      <c r="AX1968" s="45">
        <f t="shared" si="1020"/>
        <v>1.4802694316203739</v>
      </c>
      <c r="AY1968" s="47">
        <f t="shared" si="1021"/>
        <v>99.529917758554902</v>
      </c>
      <c r="AZ1968" s="47">
        <f t="shared" si="1022"/>
        <v>117.18480155117237</v>
      </c>
      <c r="BA1968" s="43"/>
      <c r="BC1968" s="2">
        <v>43383</v>
      </c>
      <c r="BD1968" t="str">
        <v>912828P4</v>
      </c>
      <c r="BE1968">
        <v>1.2938000000000001</v>
      </c>
      <c r="BF1968">
        <v>2.2046000000000001</v>
      </c>
      <c r="BG1968">
        <v>0.76739999999999997</v>
      </c>
      <c r="BH1968">
        <v>117.46875</v>
      </c>
      <c r="BI1968">
        <f>VLOOKUP(BD1968,工作表1!$K$3:$L$1000,2,FALSE)</f>
        <v>1.625</v>
      </c>
      <c r="BJ1968" t="str">
        <f>VLOOKUP(BD1968,工作表1!$K$3:$M$1000,3,FALSE)</f>
        <v>2026/2/15</v>
      </c>
      <c r="BK1968">
        <f t="shared" si="1005"/>
        <v>2.2414999999999998</v>
      </c>
      <c r="BL1968">
        <f t="shared" si="1006"/>
        <v>-0.61649999999999983</v>
      </c>
      <c r="BM1968" s="43">
        <f t="shared" si="1023"/>
        <v>43511</v>
      </c>
      <c r="BN1968" s="43">
        <f t="shared" si="1007"/>
        <v>43644</v>
      </c>
      <c r="BO1968" s="45">
        <f t="shared" si="1024"/>
        <v>0.25169836956521741</v>
      </c>
      <c r="BP1968" s="45">
        <f t="shared" si="1025"/>
        <v>1.4092326161405597</v>
      </c>
      <c r="BQ1968" s="47">
        <f t="shared" si="1026"/>
        <v>89.857291302100322</v>
      </c>
      <c r="BR1968" s="47">
        <f t="shared" si="1027"/>
        <v>115.00131606392756</v>
      </c>
    </row>
    <row r="1969" spans="6:70" x14ac:dyDescent="0.25">
      <c r="F1969" s="2">
        <v>43444</v>
      </c>
      <c r="G1969">
        <v>2.3719999999999999</v>
      </c>
      <c r="H1969" s="43">
        <v>43480</v>
      </c>
      <c r="I1969">
        <v>2.6051000000000002</v>
      </c>
      <c r="L1969" s="2">
        <v>43383</v>
      </c>
      <c r="M1969" t="str">
        <v>9128284Z</v>
      </c>
      <c r="N1969">
        <v>-0.61499999999999999</v>
      </c>
      <c r="O1969">
        <v>2.35433</v>
      </c>
      <c r="P1969">
        <v>0.82720000000000005</v>
      </c>
      <c r="Q1969">
        <v>117.75</v>
      </c>
      <c r="R1969">
        <f>VLOOKUP(M1969,工作表1!$A$3:$B$1000,2,FALSE)</f>
        <v>2.75</v>
      </c>
      <c r="S1969" t="str">
        <f>VLOOKUP(M1969,工作表1!$A$3:$C$1000,3,FALSE)</f>
        <v>2025/8/31</v>
      </c>
      <c r="T1969">
        <f t="shared" si="997"/>
        <v>2.2414999999999998</v>
      </c>
      <c r="U1969">
        <f t="shared" si="996"/>
        <v>0.50850000000000017</v>
      </c>
      <c r="V1969" s="43">
        <f t="shared" si="1008"/>
        <v>43524</v>
      </c>
      <c r="W1969" s="43">
        <f t="shared" si="998"/>
        <v>43465</v>
      </c>
      <c r="X1969" s="45">
        <f t="shared" si="1009"/>
        <v>0.31146408839779005</v>
      </c>
      <c r="Y1969" s="45">
        <f t="shared" si="1010"/>
        <v>0.9217380610005298</v>
      </c>
      <c r="Z1969" s="47">
        <f t="shared" si="1011"/>
        <v>97.482245938652099</v>
      </c>
      <c r="AA1969" s="47">
        <f t="shared" si="1012"/>
        <v>117.24146404145364</v>
      </c>
      <c r="AB1969" s="45">
        <f t="shared" si="1013"/>
        <v>3.0977999999999999</v>
      </c>
      <c r="AC1969" s="2" t="str">
        <f t="shared" si="999"/>
        <v>TY1</v>
      </c>
      <c r="AD1969">
        <f t="shared" si="1000"/>
        <v>117.75</v>
      </c>
      <c r="AE1969">
        <f t="shared" si="1001"/>
        <v>117.46875</v>
      </c>
      <c r="AF1969" s="49">
        <f t="shared" si="1028"/>
        <v>0.28125</v>
      </c>
      <c r="AG1969" s="3">
        <f t="shared" si="1014"/>
        <v>117.24146404145364</v>
      </c>
      <c r="AH1969">
        <f t="shared" si="1015"/>
        <v>116.54418851022302</v>
      </c>
      <c r="AI1969" s="51">
        <f t="shared" si="1016"/>
        <v>0.69727553123061625</v>
      </c>
      <c r="AJ1969" s="52">
        <f t="shared" si="1017"/>
        <v>0.41602553123061625</v>
      </c>
      <c r="AK1969" s="2">
        <v>43383</v>
      </c>
      <c r="AL1969" t="str">
        <v>9128285C</v>
      </c>
      <c r="AM1969">
        <v>-1.7611000000000001</v>
      </c>
      <c r="AN1969">
        <v>2.3852899999999999</v>
      </c>
      <c r="AO1969">
        <v>0.84050000000000002</v>
      </c>
      <c r="AP1969">
        <v>117.46875</v>
      </c>
      <c r="AQ1969">
        <f>VLOOKUP(AL1969,工作表1!$F$3:$G$1000,2,FALSE)</f>
        <v>3</v>
      </c>
      <c r="AR1969" t="str">
        <f>VLOOKUP(AL1969,工作表1!$F$3:$H$1000,3,FALSE)</f>
        <v>2025/9/30</v>
      </c>
      <c r="AS1969">
        <f t="shared" si="1002"/>
        <v>2.2414999999999998</v>
      </c>
      <c r="AT1969">
        <f t="shared" si="1003"/>
        <v>0.75850000000000017</v>
      </c>
      <c r="AU1969" s="43">
        <f t="shared" si="1018"/>
        <v>43555</v>
      </c>
      <c r="AV1969" s="43">
        <f t="shared" si="1004"/>
        <v>43553</v>
      </c>
      <c r="AW1969" s="45">
        <f t="shared" si="1019"/>
        <v>9.1160220994475127E-2</v>
      </c>
      <c r="AX1969" s="45">
        <f t="shared" si="1020"/>
        <v>1.480201316884886</v>
      </c>
      <c r="AY1969" s="47">
        <f t="shared" si="1021"/>
        <v>98.998823323359971</v>
      </c>
      <c r="AZ1969" s="47">
        <f t="shared" si="1022"/>
        <v>116.54418851022302</v>
      </c>
      <c r="BA1969" s="43"/>
      <c r="BC1969" s="2">
        <v>43382</v>
      </c>
      <c r="BD1969" t="str">
        <v>912828P4</v>
      </c>
      <c r="BE1969">
        <v>1.8923000000000001</v>
      </c>
      <c r="BF1969">
        <v>2.1791399999999999</v>
      </c>
      <c r="BG1969">
        <v>0.76739999999999997</v>
      </c>
      <c r="BH1969">
        <v>117.53125</v>
      </c>
      <c r="BI1969">
        <f>VLOOKUP(BD1969,工作表1!$K$3:$L$1000,2,FALSE)</f>
        <v>1.625</v>
      </c>
      <c r="BJ1969" t="str">
        <f>VLOOKUP(BD1969,工作表1!$K$3:$M$1000,3,FALSE)</f>
        <v>2026/2/15</v>
      </c>
      <c r="BK1969">
        <f t="shared" si="1005"/>
        <v>2.2425000000000002</v>
      </c>
      <c r="BL1969">
        <f t="shared" si="1006"/>
        <v>-0.61750000000000016</v>
      </c>
      <c r="BM1969" s="43">
        <f t="shared" si="1023"/>
        <v>43511</v>
      </c>
      <c r="BN1969" s="43">
        <f t="shared" si="1007"/>
        <v>43644</v>
      </c>
      <c r="BO1969" s="45">
        <f t="shared" si="1024"/>
        <v>0.24728260869565219</v>
      </c>
      <c r="BP1969" s="45">
        <f t="shared" si="1025"/>
        <v>1.4092689100655151</v>
      </c>
      <c r="BQ1969" s="47">
        <f t="shared" si="1026"/>
        <v>89.920019579257854</v>
      </c>
      <c r="BR1969" s="47">
        <f t="shared" si="1027"/>
        <v>115.07595656184417</v>
      </c>
    </row>
    <row r="1970" spans="6:70" x14ac:dyDescent="0.25">
      <c r="F1970" s="2">
        <v>43441</v>
      </c>
      <c r="G1970">
        <v>2.37</v>
      </c>
      <c r="H1970" s="43">
        <v>43479</v>
      </c>
      <c r="I1970">
        <v>2.5928</v>
      </c>
      <c r="L1970" s="2">
        <v>43382</v>
      </c>
      <c r="M1970" t="str">
        <v>9128284Z</v>
      </c>
      <c r="N1970">
        <v>-0.28499999999999998</v>
      </c>
      <c r="O1970">
        <v>2.3099500000000002</v>
      </c>
      <c r="P1970">
        <v>0.82720000000000005</v>
      </c>
      <c r="Q1970">
        <v>117.8125</v>
      </c>
      <c r="R1970">
        <f>VLOOKUP(M1970,工作表1!$A$3:$B$1000,2,FALSE)</f>
        <v>2.75</v>
      </c>
      <c r="S1970" t="str">
        <f>VLOOKUP(M1970,工作表1!$A$3:$C$1000,3,FALSE)</f>
        <v>2025/8/31</v>
      </c>
      <c r="T1970">
        <f t="shared" si="997"/>
        <v>2.2425000000000002</v>
      </c>
      <c r="U1970">
        <f t="shared" si="996"/>
        <v>0.50749999999999984</v>
      </c>
      <c r="V1970" s="43">
        <f t="shared" si="1008"/>
        <v>43524</v>
      </c>
      <c r="W1970" s="43">
        <f t="shared" si="998"/>
        <v>43465</v>
      </c>
      <c r="X1970" s="45">
        <f t="shared" si="1009"/>
        <v>0.30386740331491713</v>
      </c>
      <c r="Y1970" s="45">
        <f t="shared" si="1010"/>
        <v>0.92167562249299928</v>
      </c>
      <c r="Z1970" s="47">
        <f t="shared" si="1011"/>
        <v>97.544914699336061</v>
      </c>
      <c r="AA1970" s="47">
        <f t="shared" si="1012"/>
        <v>117.31003558328804</v>
      </c>
      <c r="AB1970" s="45">
        <f t="shared" si="1013"/>
        <v>3.1482000000000001</v>
      </c>
      <c r="AC1970" s="2" t="str">
        <f t="shared" si="999"/>
        <v>TY1</v>
      </c>
      <c r="AD1970">
        <f t="shared" si="1000"/>
        <v>117.8125</v>
      </c>
      <c r="AE1970">
        <f t="shared" si="1001"/>
        <v>117.53125</v>
      </c>
      <c r="AF1970" s="49">
        <f t="shared" si="1028"/>
        <v>0.28125</v>
      </c>
      <c r="AG1970" s="3">
        <f t="shared" si="1014"/>
        <v>117.31003558328804</v>
      </c>
      <c r="AH1970">
        <f t="shared" si="1015"/>
        <v>116.61185520787845</v>
      </c>
      <c r="AI1970" s="51">
        <f t="shared" si="1016"/>
        <v>0.6981803754095921</v>
      </c>
      <c r="AJ1970" s="52">
        <f t="shared" si="1017"/>
        <v>0.4169303754095921</v>
      </c>
      <c r="AK1970" s="2">
        <v>43382</v>
      </c>
      <c r="AL1970" t="str">
        <v>9128285C</v>
      </c>
      <c r="AM1970">
        <v>-1.4426000000000001</v>
      </c>
      <c r="AN1970">
        <v>2.3662700000000001</v>
      </c>
      <c r="AO1970">
        <v>0.84050000000000002</v>
      </c>
      <c r="AP1970">
        <v>117.53125</v>
      </c>
      <c r="AQ1970">
        <f>VLOOKUP(AL1970,工作表1!$F$3:$G$1000,2,FALSE)</f>
        <v>3</v>
      </c>
      <c r="AR1970" t="str">
        <f>VLOOKUP(AL1970,工作表1!$F$3:$H$1000,3,FALSE)</f>
        <v>2025/9/30</v>
      </c>
      <c r="AS1970">
        <f t="shared" si="1002"/>
        <v>2.2425000000000002</v>
      </c>
      <c r="AT1970">
        <f t="shared" si="1003"/>
        <v>0.75749999999999984</v>
      </c>
      <c r="AU1970" s="43">
        <f t="shared" si="1018"/>
        <v>43555</v>
      </c>
      <c r="AV1970" s="43">
        <f t="shared" si="1004"/>
        <v>43553</v>
      </c>
      <c r="AW1970" s="45">
        <f t="shared" si="1019"/>
        <v>8.2872928176795577E-2</v>
      </c>
      <c r="AX1970" s="45">
        <f t="shared" si="1020"/>
        <v>1.480133202149398</v>
      </c>
      <c r="AY1970" s="47">
        <f t="shared" si="1021"/>
        <v>99.061399119573437</v>
      </c>
      <c r="AZ1970" s="47">
        <f t="shared" si="1022"/>
        <v>116.61185520787845</v>
      </c>
      <c r="BA1970" s="43"/>
      <c r="BC1970" s="2">
        <v>43381</v>
      </c>
      <c r="BD1970" t="str">
        <v>#N/A N/A</v>
      </c>
      <c r="BE1970" t="str">
        <v>#N/A N/A</v>
      </c>
      <c r="BF1970" t="str">
        <v>#N/A N/A</v>
      </c>
      <c r="BG1970" t="str">
        <v>#N/A N/A</v>
      </c>
      <c r="BH1970">
        <v>117.40625</v>
      </c>
      <c r="BI1970" t="e">
        <f>VLOOKUP(BD1970,工作表1!$K$3:$L$1000,2,FALSE)</f>
        <v>#N/A</v>
      </c>
      <c r="BJ1970" t="e">
        <f>VLOOKUP(BD1970,工作表1!$K$3:$M$1000,3,FALSE)</f>
        <v>#N/A</v>
      </c>
      <c r="BK1970">
        <f t="shared" si="1005"/>
        <v>2.242</v>
      </c>
      <c r="BL1970" t="e">
        <f t="shared" si="1006"/>
        <v>#N/A</v>
      </c>
      <c r="BM1970" s="43" t="e">
        <f t="shared" si="1023"/>
        <v>#N/A</v>
      </c>
      <c r="BN1970" s="43">
        <f t="shared" si="1007"/>
        <v>43644</v>
      </c>
      <c r="BO1970" s="45" t="e">
        <f t="shared" si="1024"/>
        <v>#N/A</v>
      </c>
      <c r="BP1970" s="45" t="e">
        <f t="shared" si="1025"/>
        <v>#N/A</v>
      </c>
      <c r="BQ1970" s="47" t="e">
        <f t="shared" si="1026"/>
        <v>#VALUE!</v>
      </c>
      <c r="BR1970" s="47" t="e">
        <f t="shared" si="1027"/>
        <v>#VALUE!</v>
      </c>
    </row>
    <row r="1971" spans="6:70" x14ac:dyDescent="0.25">
      <c r="F1971" s="2">
        <v>43440</v>
      </c>
      <c r="G1971">
        <v>2.3712399999999998</v>
      </c>
      <c r="H1971" s="43">
        <v>43476</v>
      </c>
      <c r="I1971">
        <v>2.5952999999999999</v>
      </c>
      <c r="L1971" s="2">
        <v>43381</v>
      </c>
      <c r="M1971" t="str">
        <v>#N/A N/A</v>
      </c>
      <c r="N1971" t="str">
        <v>#N/A N/A</v>
      </c>
      <c r="O1971" t="str">
        <v>#N/A N/A</v>
      </c>
      <c r="P1971" t="str">
        <v>#N/A N/A</v>
      </c>
      <c r="Q1971">
        <v>117.703125</v>
      </c>
      <c r="R1971" t="e">
        <f>VLOOKUP(M1971,工作表1!$A$3:$B$1000,2,FALSE)</f>
        <v>#N/A</v>
      </c>
      <c r="S1971" t="e">
        <f>VLOOKUP(M1971,工作表1!$A$3:$C$1000,3,FALSE)</f>
        <v>#N/A</v>
      </c>
      <c r="T1971">
        <f t="shared" si="997"/>
        <v>2.242</v>
      </c>
      <c r="U1971" t="e">
        <f t="shared" si="996"/>
        <v>#N/A</v>
      </c>
      <c r="V1971" s="43" t="e">
        <f t="shared" si="1008"/>
        <v>#N/A</v>
      </c>
      <c r="W1971" s="43">
        <f t="shared" si="998"/>
        <v>43465</v>
      </c>
      <c r="X1971" s="45" t="e">
        <f t="shared" si="1009"/>
        <v>#N/A</v>
      </c>
      <c r="Y1971" s="45" t="e">
        <f t="shared" si="1010"/>
        <v>#N/A</v>
      </c>
      <c r="Z1971" s="47" t="e">
        <f t="shared" si="1011"/>
        <v>#VALUE!</v>
      </c>
      <c r="AA1971" s="47" t="e">
        <f t="shared" si="1012"/>
        <v>#VALUE!</v>
      </c>
      <c r="AB1971" s="45">
        <f t="shared" si="1013"/>
        <v>3.1734</v>
      </c>
      <c r="AC1971" s="2" t="str">
        <f t="shared" si="999"/>
        <v>TY1</v>
      </c>
      <c r="AD1971">
        <f t="shared" si="1000"/>
        <v>117.703125</v>
      </c>
      <c r="AE1971">
        <f t="shared" si="1001"/>
        <v>117.40625</v>
      </c>
      <c r="AF1971" s="49">
        <f t="shared" si="1028"/>
        <v>0.296875</v>
      </c>
      <c r="AG1971" s="3" t="e">
        <f t="shared" si="1014"/>
        <v>#VALUE!</v>
      </c>
      <c r="AH1971" t="e">
        <f t="shared" si="1015"/>
        <v>#VALUE!</v>
      </c>
      <c r="AI1971" s="51" t="e">
        <f t="shared" si="1016"/>
        <v>#VALUE!</v>
      </c>
      <c r="AJ1971" s="52" t="e">
        <f t="shared" si="1017"/>
        <v>#VALUE!</v>
      </c>
      <c r="AK1971" s="2">
        <v>43381</v>
      </c>
      <c r="AL1971" t="str">
        <v>#N/A N/A</v>
      </c>
      <c r="AM1971" t="str">
        <v>#N/A N/A</v>
      </c>
      <c r="AN1971" t="str">
        <v>#N/A N/A</v>
      </c>
      <c r="AO1971" t="str">
        <v>#N/A N/A</v>
      </c>
      <c r="AP1971">
        <v>117.40625</v>
      </c>
      <c r="AQ1971" t="e">
        <f>VLOOKUP(AL1971,工作表1!$F$3:$G$1000,2,FALSE)</f>
        <v>#N/A</v>
      </c>
      <c r="AR1971" t="e">
        <f>VLOOKUP(AL1971,工作表1!$F$3:$H$1000,3,FALSE)</f>
        <v>#N/A</v>
      </c>
      <c r="AS1971">
        <f t="shared" si="1002"/>
        <v>2.242</v>
      </c>
      <c r="AT1971" t="e">
        <f t="shared" si="1003"/>
        <v>#N/A</v>
      </c>
      <c r="AU1971" s="43" t="e">
        <f t="shared" si="1018"/>
        <v>#N/A</v>
      </c>
      <c r="AV1971" s="43">
        <f t="shared" si="1004"/>
        <v>43553</v>
      </c>
      <c r="AW1971" s="45" t="e">
        <f t="shared" si="1019"/>
        <v>#N/A</v>
      </c>
      <c r="AX1971" s="45" t="e">
        <f t="shared" si="1020"/>
        <v>#N/A</v>
      </c>
      <c r="AY1971" s="47" t="e">
        <f t="shared" si="1021"/>
        <v>#VALUE!</v>
      </c>
      <c r="AZ1971" s="47" t="e">
        <f t="shared" si="1022"/>
        <v>#VALUE!</v>
      </c>
      <c r="BA1971" s="43"/>
      <c r="BC1971" s="2">
        <v>43378</v>
      </c>
      <c r="BD1971" t="str">
        <v>912828P4</v>
      </c>
      <c r="BE1971">
        <v>1.8908</v>
      </c>
      <c r="BF1971">
        <v>2.1824499999999998</v>
      </c>
      <c r="BG1971">
        <v>0.76739999999999997</v>
      </c>
      <c r="BH1971">
        <v>117.390625</v>
      </c>
      <c r="BI1971">
        <f>VLOOKUP(BD1971,工作表1!$K$3:$L$1000,2,FALSE)</f>
        <v>1.625</v>
      </c>
      <c r="BJ1971" t="str">
        <f>VLOOKUP(BD1971,工作表1!$K$3:$M$1000,3,FALSE)</f>
        <v>2026/2/15</v>
      </c>
      <c r="BK1971">
        <f t="shared" si="1005"/>
        <v>2.2400000000000002</v>
      </c>
      <c r="BL1971">
        <f t="shared" si="1006"/>
        <v>-0.61500000000000021</v>
      </c>
      <c r="BM1971" s="43">
        <f t="shared" si="1023"/>
        <v>43511</v>
      </c>
      <c r="BN1971" s="43">
        <f t="shared" si="1007"/>
        <v>43644</v>
      </c>
      <c r="BO1971" s="45">
        <f t="shared" si="1024"/>
        <v>0.23845108695652176</v>
      </c>
      <c r="BP1971" s="45">
        <f t="shared" si="1025"/>
        <v>1.409341497915426</v>
      </c>
      <c r="BQ1971" s="47">
        <f t="shared" si="1026"/>
        <v>89.799063432040839</v>
      </c>
      <c r="BR1971" s="47">
        <f t="shared" si="1027"/>
        <v>114.89987459850957</v>
      </c>
    </row>
    <row r="1972" spans="6:70" x14ac:dyDescent="0.25">
      <c r="F1972" s="2">
        <v>43439</v>
      </c>
      <c r="G1972">
        <v>2.3730000000000002</v>
      </c>
      <c r="H1972" s="43">
        <v>43475</v>
      </c>
      <c r="I1972">
        <v>2.6373000000000002</v>
      </c>
      <c r="L1972" s="2">
        <v>43378</v>
      </c>
      <c r="M1972" t="str">
        <v>9128284Z</v>
      </c>
      <c r="N1972">
        <v>-0.60940000000000005</v>
      </c>
      <c r="O1972">
        <v>2.3575200000000001</v>
      </c>
      <c r="P1972">
        <v>0.82720000000000005</v>
      </c>
      <c r="Q1972">
        <v>117.671875</v>
      </c>
      <c r="R1972">
        <f>VLOOKUP(M1972,工作表1!$A$3:$B$1000,2,FALSE)</f>
        <v>2.75</v>
      </c>
      <c r="S1972" t="str">
        <f>VLOOKUP(M1972,工作表1!$A$3:$C$1000,3,FALSE)</f>
        <v>2025/8/31</v>
      </c>
      <c r="T1972">
        <f t="shared" si="997"/>
        <v>2.2400000000000002</v>
      </c>
      <c r="U1972">
        <f t="shared" si="996"/>
        <v>0.50999999999999979</v>
      </c>
      <c r="V1972" s="43">
        <f t="shared" si="1008"/>
        <v>43524</v>
      </c>
      <c r="W1972" s="43">
        <f t="shared" si="998"/>
        <v>43465</v>
      </c>
      <c r="X1972" s="45">
        <f t="shared" si="1009"/>
        <v>0.28867403314917128</v>
      </c>
      <c r="Y1972" s="45">
        <f t="shared" si="1010"/>
        <v>0.92155074547793836</v>
      </c>
      <c r="Z1972" s="47">
        <f t="shared" si="1011"/>
        <v>97.408042469223119</v>
      </c>
      <c r="AA1972" s="47">
        <f t="shared" si="1012"/>
        <v>117.12894476365149</v>
      </c>
      <c r="AB1972" s="45">
        <f t="shared" si="1013"/>
        <v>3.1734</v>
      </c>
      <c r="AC1972" s="2" t="str">
        <f t="shared" si="999"/>
        <v>TY1</v>
      </c>
      <c r="AD1972">
        <f t="shared" si="1000"/>
        <v>117.671875</v>
      </c>
      <c r="AE1972">
        <f t="shared" si="1001"/>
        <v>117.390625</v>
      </c>
      <c r="AF1972" s="49">
        <f t="shared" si="1028"/>
        <v>0.28125</v>
      </c>
      <c r="AG1972" s="3">
        <f t="shared" si="1014"/>
        <v>117.12894476365149</v>
      </c>
      <c r="AH1972">
        <f t="shared" si="1015"/>
        <v>116.43357714593479</v>
      </c>
      <c r="AI1972" s="51">
        <f t="shared" si="1016"/>
        <v>0.69536761771669831</v>
      </c>
      <c r="AJ1972" s="52">
        <f t="shared" si="1017"/>
        <v>0.41411761771669831</v>
      </c>
      <c r="AK1972" s="2">
        <v>43378</v>
      </c>
      <c r="AL1972" t="str">
        <v>9128285C</v>
      </c>
      <c r="AM1972">
        <v>-1.7228000000000001</v>
      </c>
      <c r="AN1972">
        <v>2.3874499999999999</v>
      </c>
      <c r="AO1972">
        <v>0.84050000000000002</v>
      </c>
      <c r="AP1972">
        <v>117.390625</v>
      </c>
      <c r="AQ1972">
        <f>VLOOKUP(AL1972,工作表1!$F$3:$G$1000,2,FALSE)</f>
        <v>3</v>
      </c>
      <c r="AR1972" t="str">
        <f>VLOOKUP(AL1972,工作表1!$F$3:$H$1000,3,FALSE)</f>
        <v>2025/9/30</v>
      </c>
      <c r="AS1972">
        <f t="shared" si="1002"/>
        <v>2.2400000000000002</v>
      </c>
      <c r="AT1972">
        <f t="shared" si="1003"/>
        <v>0.75999999999999979</v>
      </c>
      <c r="AU1972" s="43">
        <f t="shared" si="1018"/>
        <v>43555</v>
      </c>
      <c r="AV1972" s="43">
        <f t="shared" si="1004"/>
        <v>43553</v>
      </c>
      <c r="AW1972" s="45">
        <f t="shared" si="1019"/>
        <v>6.6298342541436461E-2</v>
      </c>
      <c r="AX1972" s="45">
        <f t="shared" si="1020"/>
        <v>1.4799969726784228</v>
      </c>
      <c r="AY1972" s="47">
        <f t="shared" si="1021"/>
        <v>98.925093615511315</v>
      </c>
      <c r="AZ1972" s="47">
        <f t="shared" si="1022"/>
        <v>116.43357714593479</v>
      </c>
      <c r="BA1972" s="43"/>
      <c r="BC1972" s="2">
        <v>43377</v>
      </c>
      <c r="BD1972" t="str">
        <v>912828P4</v>
      </c>
      <c r="BE1972">
        <v>2.5627</v>
      </c>
      <c r="BF1972">
        <v>2.17231</v>
      </c>
      <c r="BG1972">
        <v>0.76739999999999997</v>
      </c>
      <c r="BH1972">
        <v>117.59375</v>
      </c>
      <c r="BI1972">
        <f>VLOOKUP(BD1972,工作表1!$K$3:$L$1000,2,FALSE)</f>
        <v>1.625</v>
      </c>
      <c r="BJ1972" t="str">
        <f>VLOOKUP(BD1972,工作表1!$K$3:$M$1000,3,FALSE)</f>
        <v>2026/2/15</v>
      </c>
      <c r="BK1972">
        <f t="shared" si="1005"/>
        <v>2.2385000000000002</v>
      </c>
      <c r="BL1972">
        <f t="shared" si="1006"/>
        <v>-0.61350000000000016</v>
      </c>
      <c r="BM1972" s="43">
        <f t="shared" si="1023"/>
        <v>43511</v>
      </c>
      <c r="BN1972" s="43">
        <f t="shared" si="1007"/>
        <v>43644</v>
      </c>
      <c r="BO1972" s="45">
        <f t="shared" si="1024"/>
        <v>0.22520380434782611</v>
      </c>
      <c r="BP1972" s="45">
        <f t="shared" si="1025"/>
        <v>1.409450379690292</v>
      </c>
      <c r="BQ1972" s="47">
        <f t="shared" si="1026"/>
        <v>89.967132235926428</v>
      </c>
      <c r="BR1972" s="47">
        <f t="shared" si="1027"/>
        <v>115.09328806395563</v>
      </c>
    </row>
    <row r="1973" spans="6:70" x14ac:dyDescent="0.25">
      <c r="F1973" s="2">
        <v>43438</v>
      </c>
      <c r="G1973">
        <v>2.3734700000000002</v>
      </c>
      <c r="H1973" s="43">
        <v>43474</v>
      </c>
      <c r="I1973">
        <v>2.6101000000000001</v>
      </c>
      <c r="L1973" s="2">
        <v>43377</v>
      </c>
      <c r="M1973" t="str">
        <v>912828Y7</v>
      </c>
      <c r="N1973">
        <v>-0.3886</v>
      </c>
      <c r="O1973">
        <v>2.3438099999999999</v>
      </c>
      <c r="P1973">
        <v>0.83379999999999999</v>
      </c>
      <c r="Q1973">
        <v>117.859375</v>
      </c>
      <c r="R1973">
        <f>VLOOKUP(M1973,工作表1!$A$3:$B$1000,2,FALSE)</f>
        <v>2.875</v>
      </c>
      <c r="S1973" t="str">
        <f>VLOOKUP(M1973,工作表1!$A$3:$C$1000,3,FALSE)</f>
        <v>2025/7/31</v>
      </c>
      <c r="T1973">
        <f t="shared" si="997"/>
        <v>2.2385000000000002</v>
      </c>
      <c r="U1973">
        <f t="shared" si="996"/>
        <v>0.63649999999999984</v>
      </c>
      <c r="V1973" s="43">
        <f t="shared" si="1008"/>
        <v>43496</v>
      </c>
      <c r="W1973" s="43">
        <f t="shared" si="998"/>
        <v>43465</v>
      </c>
      <c r="X1973" s="45">
        <f t="shared" si="1009"/>
        <v>0.515625</v>
      </c>
      <c r="Y1973" s="45">
        <f t="shared" si="1010"/>
        <v>1.2008989726027397</v>
      </c>
      <c r="Z1973" s="47">
        <f t="shared" si="1011"/>
        <v>98.383358680997731</v>
      </c>
      <c r="AA1973" s="47">
        <f t="shared" si="1012"/>
        <v>117.34886284852266</v>
      </c>
      <c r="AB1973" s="45">
        <f t="shared" si="1013"/>
        <v>3.1328999999999998</v>
      </c>
      <c r="AC1973" s="2" t="str">
        <f t="shared" si="999"/>
        <v>TY1</v>
      </c>
      <c r="AD1973">
        <f t="shared" si="1000"/>
        <v>117.859375</v>
      </c>
      <c r="AE1973">
        <f t="shared" si="1001"/>
        <v>117.59375</v>
      </c>
      <c r="AF1973" s="49">
        <f t="shared" si="1028"/>
        <v>0.265625</v>
      </c>
      <c r="AG1973" s="3">
        <f t="shared" si="1014"/>
        <v>117.34886284852266</v>
      </c>
      <c r="AH1973">
        <f t="shared" si="1015"/>
        <v>116.62828123622819</v>
      </c>
      <c r="AI1973" s="51">
        <f t="shared" si="1016"/>
        <v>0.72058161229446682</v>
      </c>
      <c r="AJ1973" s="52">
        <f t="shared" si="1017"/>
        <v>0.45495661229446682</v>
      </c>
      <c r="AK1973" s="2">
        <v>43377</v>
      </c>
      <c r="AL1973" t="str">
        <v>9128285C</v>
      </c>
      <c r="AM1973">
        <v>-1.5851999999999999</v>
      </c>
      <c r="AN1973">
        <v>2.3957600000000001</v>
      </c>
      <c r="AO1973">
        <v>0.84050000000000002</v>
      </c>
      <c r="AP1973">
        <v>117.59375</v>
      </c>
      <c r="AQ1973">
        <f>VLOOKUP(AL1973,工作表1!$F$3:$G$1000,2,FALSE)</f>
        <v>3</v>
      </c>
      <c r="AR1973" t="str">
        <f>VLOOKUP(AL1973,工作表1!$F$3:$H$1000,3,FALSE)</f>
        <v>2025/9/30</v>
      </c>
      <c r="AS1973">
        <f t="shared" si="1002"/>
        <v>2.2385000000000002</v>
      </c>
      <c r="AT1973">
        <f t="shared" si="1003"/>
        <v>0.76149999999999984</v>
      </c>
      <c r="AU1973" s="43">
        <f t="shared" si="1018"/>
        <v>43555</v>
      </c>
      <c r="AV1973" s="43">
        <f t="shared" si="1004"/>
        <v>43553</v>
      </c>
      <c r="AW1973" s="45">
        <f t="shared" si="1019"/>
        <v>4.1436464088397788E-2</v>
      </c>
      <c r="AX1973" s="45">
        <f t="shared" si="1020"/>
        <v>1.4797926284719594</v>
      </c>
      <c r="AY1973" s="47">
        <f t="shared" si="1021"/>
        <v>99.108006547238546</v>
      </c>
      <c r="AZ1973" s="47">
        <f t="shared" si="1022"/>
        <v>116.62828123622819</v>
      </c>
      <c r="BA1973" s="43"/>
      <c r="BC1973" s="2">
        <v>43376</v>
      </c>
      <c r="BD1973" t="str">
        <v>912828P4</v>
      </c>
      <c r="BE1973">
        <v>3.1568999999999998</v>
      </c>
      <c r="BF1973">
        <v>2.14324</v>
      </c>
      <c r="BG1973">
        <v>0.76739999999999997</v>
      </c>
      <c r="BH1973">
        <v>117.859375</v>
      </c>
      <c r="BI1973">
        <f>VLOOKUP(BD1973,工作表1!$K$3:$L$1000,2,FALSE)</f>
        <v>1.625</v>
      </c>
      <c r="BJ1973" t="str">
        <f>VLOOKUP(BD1973,工作表1!$K$3:$M$1000,3,FALSE)</f>
        <v>2026/2/15</v>
      </c>
      <c r="BK1973">
        <f t="shared" si="1005"/>
        <v>2.2315</v>
      </c>
      <c r="BL1973">
        <f t="shared" si="1006"/>
        <v>-0.60650000000000004</v>
      </c>
      <c r="BM1973" s="43">
        <f t="shared" si="1023"/>
        <v>43511</v>
      </c>
      <c r="BN1973" s="43">
        <f t="shared" si="1007"/>
        <v>43644</v>
      </c>
      <c r="BO1973" s="45">
        <f t="shared" si="1024"/>
        <v>0.22078804347826086</v>
      </c>
      <c r="BP1973" s="45">
        <f t="shared" si="1025"/>
        <v>1.4094866736152469</v>
      </c>
      <c r="BQ1973" s="47">
        <f t="shared" si="1026"/>
        <v>90.186137291301861</v>
      </c>
      <c r="BR1973" s="47">
        <f t="shared" si="1027"/>
        <v>115.36385217174701</v>
      </c>
    </row>
    <row r="1974" spans="6:70" x14ac:dyDescent="0.25">
      <c r="F1974" s="2">
        <v>43437</v>
      </c>
      <c r="G1974">
        <v>2.3787799999999999</v>
      </c>
      <c r="H1974" s="43">
        <v>43473</v>
      </c>
      <c r="I1974">
        <v>2.6322999999999999</v>
      </c>
      <c r="L1974" s="2">
        <v>43376</v>
      </c>
      <c r="M1974" t="str">
        <v>9128284Z</v>
      </c>
      <c r="N1974">
        <v>-0.1303</v>
      </c>
      <c r="O1974">
        <v>2.3079900000000002</v>
      </c>
      <c r="P1974">
        <v>0.82720000000000005</v>
      </c>
      <c r="Q1974">
        <v>118.125</v>
      </c>
      <c r="R1974">
        <f>VLOOKUP(M1974,工作表1!$A$3:$B$1000,2,FALSE)</f>
        <v>2.75</v>
      </c>
      <c r="S1974" t="str">
        <f>VLOOKUP(M1974,工作表1!$A$3:$C$1000,3,FALSE)</f>
        <v>2025/8/31</v>
      </c>
      <c r="T1974">
        <f t="shared" si="997"/>
        <v>2.2315</v>
      </c>
      <c r="U1974">
        <f t="shared" si="996"/>
        <v>0.51849999999999996</v>
      </c>
      <c r="V1974" s="43">
        <f t="shared" si="1008"/>
        <v>43524</v>
      </c>
      <c r="W1974" s="43">
        <f t="shared" si="998"/>
        <v>43465</v>
      </c>
      <c r="X1974" s="45">
        <f t="shared" si="1009"/>
        <v>0.25828729281767954</v>
      </c>
      <c r="Y1974" s="45">
        <f t="shared" si="1010"/>
        <v>0.92130099144781652</v>
      </c>
      <c r="Z1974" s="47">
        <f t="shared" si="1011"/>
        <v>97.810161202523247</v>
      </c>
      <c r="AA1974" s="47">
        <f t="shared" si="1012"/>
        <v>117.58267741915249</v>
      </c>
      <c r="AB1974" s="45">
        <f t="shared" si="1013"/>
        <v>3.1303000000000001</v>
      </c>
      <c r="AC1974" s="2" t="str">
        <f t="shared" si="999"/>
        <v>TY1</v>
      </c>
      <c r="AD1974">
        <f t="shared" si="1000"/>
        <v>118.125</v>
      </c>
      <c r="AE1974">
        <f t="shared" si="1001"/>
        <v>117.859375</v>
      </c>
      <c r="AF1974" s="49">
        <f t="shared" si="1028"/>
        <v>0.265625</v>
      </c>
      <c r="AG1974" s="3">
        <f t="shared" si="1014"/>
        <v>117.58267741915249</v>
      </c>
      <c r="AH1974">
        <f t="shared" si="1015"/>
        <v>116.87703491892447</v>
      </c>
      <c r="AI1974" s="51">
        <f t="shared" si="1016"/>
        <v>0.70564250022802355</v>
      </c>
      <c r="AJ1974" s="52">
        <f t="shared" si="1017"/>
        <v>0.44001750022802355</v>
      </c>
      <c r="AK1974" s="2">
        <v>43376</v>
      </c>
      <c r="AL1974" t="str">
        <v>9128285C</v>
      </c>
      <c r="AM1974">
        <v>-1.746</v>
      </c>
      <c r="AN1974">
        <v>2.4033000000000002</v>
      </c>
      <c r="AO1974">
        <v>0.84050000000000002</v>
      </c>
      <c r="AP1974">
        <v>117.859375</v>
      </c>
      <c r="AQ1974">
        <f>VLOOKUP(AL1974,工作表1!$F$3:$G$1000,2,FALSE)</f>
        <v>3</v>
      </c>
      <c r="AR1974" t="str">
        <f>VLOOKUP(AL1974,工作表1!$F$3:$H$1000,3,FALSE)</f>
        <v>2025/9/30</v>
      </c>
      <c r="AS1974">
        <f t="shared" si="1002"/>
        <v>2.2315</v>
      </c>
      <c r="AT1974">
        <f t="shared" si="1003"/>
        <v>0.76849999999999996</v>
      </c>
      <c r="AU1974" s="43">
        <f t="shared" si="1018"/>
        <v>43555</v>
      </c>
      <c r="AV1974" s="43">
        <f t="shared" si="1004"/>
        <v>43553</v>
      </c>
      <c r="AW1974" s="45">
        <f t="shared" si="1019"/>
        <v>3.3149171270718231E-2</v>
      </c>
      <c r="AX1974" s="45">
        <f t="shared" si="1020"/>
        <v>1.4797245137364716</v>
      </c>
      <c r="AY1974" s="47">
        <f t="shared" si="1021"/>
        <v>99.326688732156626</v>
      </c>
      <c r="AZ1974" s="47">
        <f t="shared" si="1022"/>
        <v>116.87703491892447</v>
      </c>
      <c r="BA1974" s="43"/>
      <c r="BC1974" s="2">
        <v>43375</v>
      </c>
      <c r="BD1974" t="str">
        <v>912828P4</v>
      </c>
      <c r="BE1974">
        <v>4.8075999999999999</v>
      </c>
      <c r="BF1974">
        <v>2.0652699999999999</v>
      </c>
      <c r="BG1974">
        <v>0.76739999999999997</v>
      </c>
      <c r="BH1974">
        <v>118.578125</v>
      </c>
      <c r="BI1974">
        <f>VLOOKUP(BD1974,工作表1!$K$3:$L$1000,2,FALSE)</f>
        <v>1.625</v>
      </c>
      <c r="BJ1974" t="str">
        <f>VLOOKUP(BD1974,工作表1!$K$3:$M$1000,3,FALSE)</f>
        <v>2026/2/15</v>
      </c>
      <c r="BK1974">
        <f t="shared" si="1005"/>
        <v>2.2240000000000002</v>
      </c>
      <c r="BL1974">
        <f t="shared" si="1006"/>
        <v>-0.5990000000000002</v>
      </c>
      <c r="BM1974" s="43">
        <f t="shared" si="1023"/>
        <v>43511</v>
      </c>
      <c r="BN1974" s="43">
        <f t="shared" si="1007"/>
        <v>43644</v>
      </c>
      <c r="BO1974" s="45">
        <f t="shared" si="1024"/>
        <v>0.21637228260869568</v>
      </c>
      <c r="BP1974" s="45">
        <f t="shared" si="1025"/>
        <v>1.4095229675402026</v>
      </c>
      <c r="BQ1974" s="47">
        <f t="shared" si="1026"/>
        <v>90.780505398173091</v>
      </c>
      <c r="BR1974" s="47">
        <f t="shared" si="1027"/>
        <v>116.12301667097012</v>
      </c>
    </row>
    <row r="1975" spans="6:70" x14ac:dyDescent="0.25">
      <c r="F1975" s="2">
        <v>43434</v>
      </c>
      <c r="G1975">
        <v>2.37</v>
      </c>
      <c r="H1975" s="43">
        <v>43472</v>
      </c>
      <c r="I1975">
        <v>2.5954000000000002</v>
      </c>
      <c r="L1975" s="2">
        <v>43375</v>
      </c>
      <c r="M1975" t="str">
        <v>912828Y7</v>
      </c>
      <c r="N1975">
        <v>0.18940000000000001</v>
      </c>
      <c r="O1975">
        <v>2.2639800000000001</v>
      </c>
      <c r="P1975">
        <v>0.83379999999999999</v>
      </c>
      <c r="Q1975">
        <v>118.8125</v>
      </c>
      <c r="R1975">
        <f>VLOOKUP(M1975,工作表1!$A$3:$B$1000,2,FALSE)</f>
        <v>2.875</v>
      </c>
      <c r="S1975" t="str">
        <f>VLOOKUP(M1975,工作表1!$A$3:$C$1000,3,FALSE)</f>
        <v>2025/7/31</v>
      </c>
      <c r="T1975">
        <f t="shared" si="997"/>
        <v>2.2240000000000002</v>
      </c>
      <c r="U1975">
        <f t="shared" si="996"/>
        <v>0.6509999999999998</v>
      </c>
      <c r="V1975" s="43">
        <f t="shared" si="1008"/>
        <v>43496</v>
      </c>
      <c r="W1975" s="43">
        <f t="shared" si="998"/>
        <v>43465</v>
      </c>
      <c r="X1975" s="45">
        <f t="shared" si="1009"/>
        <v>0.5</v>
      </c>
      <c r="Y1975" s="45">
        <f t="shared" si="1010"/>
        <v>1.2010273972602739</v>
      </c>
      <c r="Z1975" s="47">
        <f t="shared" si="1011"/>
        <v>99.196343839044999</v>
      </c>
      <c r="AA1975" s="47">
        <f t="shared" si="1012"/>
        <v>118.30477008172694</v>
      </c>
      <c r="AB1975" s="45">
        <f t="shared" si="1013"/>
        <v>3.0198999999999998</v>
      </c>
      <c r="AC1975" s="2" t="str">
        <f t="shared" si="999"/>
        <v>TY1</v>
      </c>
      <c r="AD1975">
        <f t="shared" si="1000"/>
        <v>118.8125</v>
      </c>
      <c r="AE1975">
        <f t="shared" si="1001"/>
        <v>118.578125</v>
      </c>
      <c r="AF1975" s="49">
        <f t="shared" si="1028"/>
        <v>0.234375</v>
      </c>
      <c r="AG1975" s="3">
        <f t="shared" si="1014"/>
        <v>118.30477008172694</v>
      </c>
      <c r="AH1975">
        <f t="shared" si="1015"/>
        <v>117.57155880571996</v>
      </c>
      <c r="AI1975" s="51">
        <f t="shared" si="1016"/>
        <v>0.73321127600698333</v>
      </c>
      <c r="AJ1975" s="52">
        <f t="shared" si="1017"/>
        <v>0.49883627600698333</v>
      </c>
      <c r="AK1975" s="2">
        <v>43375</v>
      </c>
      <c r="AL1975" t="str">
        <v>9128285C</v>
      </c>
      <c r="AM1975">
        <v>-1.9736</v>
      </c>
      <c r="AN1975">
        <v>2.4134899999999999</v>
      </c>
      <c r="AO1975">
        <v>0.84050000000000002</v>
      </c>
      <c r="AP1975">
        <v>118.578125</v>
      </c>
      <c r="AQ1975">
        <f>VLOOKUP(AL1975,工作表1!$F$3:$G$1000,2,FALSE)</f>
        <v>3</v>
      </c>
      <c r="AR1975" t="str">
        <f>VLOOKUP(AL1975,工作表1!$F$3:$H$1000,3,FALSE)</f>
        <v>2025/9/30</v>
      </c>
      <c r="AS1975">
        <f t="shared" si="1002"/>
        <v>2.2240000000000002</v>
      </c>
      <c r="AT1975">
        <f t="shared" si="1003"/>
        <v>0.7759999999999998</v>
      </c>
      <c r="AU1975" s="43">
        <f t="shared" si="1018"/>
        <v>43555</v>
      </c>
      <c r="AV1975" s="43">
        <f t="shared" si="1004"/>
        <v>43553</v>
      </c>
      <c r="AW1975" s="45">
        <f t="shared" si="1019"/>
        <v>2.4861878453038673E-2</v>
      </c>
      <c r="AX1975" s="45">
        <f t="shared" si="1020"/>
        <v>1.4796563990009841</v>
      </c>
      <c r="AY1975" s="47">
        <f t="shared" si="1021"/>
        <v>99.920325495842334</v>
      </c>
      <c r="AZ1975" s="47">
        <f t="shared" si="1022"/>
        <v>117.57155880571996</v>
      </c>
      <c r="BA1975" s="43"/>
      <c r="BC1975" s="2">
        <v>43374</v>
      </c>
      <c r="BD1975" t="str">
        <v>912828P4</v>
      </c>
      <c r="BE1975">
        <v>4.6875999999999998</v>
      </c>
      <c r="BF1975">
        <v>2.09233</v>
      </c>
      <c r="BG1975">
        <v>0.76739999999999997</v>
      </c>
      <c r="BH1975">
        <v>118.4375</v>
      </c>
      <c r="BI1975">
        <f>VLOOKUP(BD1975,工作表1!$K$3:$L$1000,2,FALSE)</f>
        <v>1.625</v>
      </c>
      <c r="BJ1975" t="str">
        <f>VLOOKUP(BD1975,工作表1!$K$3:$M$1000,3,FALSE)</f>
        <v>2026/2/15</v>
      </c>
      <c r="BK1975">
        <f t="shared" si="1005"/>
        <v>2.2189999999999999</v>
      </c>
      <c r="BL1975">
        <f t="shared" si="1006"/>
        <v>-0.59399999999999986</v>
      </c>
      <c r="BM1975" s="43">
        <f t="shared" si="1023"/>
        <v>43511</v>
      </c>
      <c r="BN1975" s="43">
        <f t="shared" si="1007"/>
        <v>43644</v>
      </c>
      <c r="BO1975" s="45">
        <f t="shared" si="1024"/>
        <v>0.21195652173913043</v>
      </c>
      <c r="BP1975" s="45">
        <f t="shared" si="1025"/>
        <v>1.4095592614651578</v>
      </c>
      <c r="BQ1975" s="47">
        <f t="shared" si="1026"/>
        <v>90.644928953561475</v>
      </c>
      <c r="BR1975" s="47">
        <f t="shared" si="1027"/>
        <v>115.93336938677655</v>
      </c>
    </row>
    <row r="1976" spans="6:70" x14ac:dyDescent="0.25">
      <c r="F1976" s="2">
        <v>43433</v>
      </c>
      <c r="G1976">
        <v>2.3730000000000002</v>
      </c>
      <c r="H1976" s="43">
        <v>43469</v>
      </c>
      <c r="I1976">
        <v>2.5609999999999999</v>
      </c>
      <c r="L1976" s="2">
        <v>43374</v>
      </c>
      <c r="M1976" t="str">
        <v>9128284Z</v>
      </c>
      <c r="N1976">
        <v>-0.47439999999999999</v>
      </c>
      <c r="O1976">
        <v>2.3692000000000002</v>
      </c>
      <c r="P1976">
        <v>0.82720000000000005</v>
      </c>
      <c r="Q1976">
        <v>118.671875</v>
      </c>
      <c r="R1976">
        <f>VLOOKUP(M1976,工作表1!$A$3:$B$1000,2,FALSE)</f>
        <v>2.75</v>
      </c>
      <c r="S1976" t="str">
        <f>VLOOKUP(M1976,工作表1!$A$3:$C$1000,3,FALSE)</f>
        <v>2025/8/31</v>
      </c>
      <c r="T1976">
        <f t="shared" si="997"/>
        <v>2.2189999999999999</v>
      </c>
      <c r="U1976">
        <f t="shared" si="996"/>
        <v>0.53100000000000014</v>
      </c>
      <c r="V1976" s="43">
        <f t="shared" si="1008"/>
        <v>43524</v>
      </c>
      <c r="W1976" s="43">
        <f t="shared" si="998"/>
        <v>43465</v>
      </c>
      <c r="X1976" s="45">
        <f t="shared" si="1009"/>
        <v>0.24309392265193369</v>
      </c>
      <c r="Y1976" s="45">
        <f t="shared" si="1010"/>
        <v>0.92117611443275549</v>
      </c>
      <c r="Z1976" s="47">
        <f t="shared" si="1011"/>
        <v>98.234252256079017</v>
      </c>
      <c r="AA1976" s="47">
        <f t="shared" si="1012"/>
        <v>118.07658721108622</v>
      </c>
      <c r="AB1976" s="45">
        <f t="shared" si="1013"/>
        <v>3.0348999999999999</v>
      </c>
      <c r="AC1976" s="2" t="str">
        <f t="shared" si="999"/>
        <v>TY1</v>
      </c>
      <c r="AD1976">
        <f t="shared" si="1000"/>
        <v>118.671875</v>
      </c>
      <c r="AE1976">
        <f t="shared" si="1001"/>
        <v>118.4375</v>
      </c>
      <c r="AF1976" s="49">
        <f t="shared" si="1028"/>
        <v>0.234375</v>
      </c>
      <c r="AG1976" s="3">
        <f t="shared" si="1014"/>
        <v>118.07658721108622</v>
      </c>
      <c r="AH1976">
        <f t="shared" si="1015"/>
        <v>117.37748411469656</v>
      </c>
      <c r="AI1976" s="51">
        <f t="shared" si="1016"/>
        <v>0.69910309638966339</v>
      </c>
      <c r="AJ1976" s="52">
        <f t="shared" si="1017"/>
        <v>0.46472809638966339</v>
      </c>
      <c r="AK1976" s="2">
        <v>43374</v>
      </c>
      <c r="AL1976" t="str">
        <v>9128285C</v>
      </c>
      <c r="AM1976">
        <v>-2.4746000000000001</v>
      </c>
      <c r="AN1976">
        <v>2.4656899999999999</v>
      </c>
      <c r="AO1976">
        <v>0.84050000000000002</v>
      </c>
      <c r="AP1976">
        <v>118.4375</v>
      </c>
      <c r="AQ1976">
        <f>VLOOKUP(AL1976,工作表1!$F$3:$G$1000,2,FALSE)</f>
        <v>3</v>
      </c>
      <c r="AR1976" t="str">
        <f>VLOOKUP(AL1976,工作表1!$F$3:$H$1000,3,FALSE)</f>
        <v>2025/9/30</v>
      </c>
      <c r="AS1976">
        <f t="shared" si="1002"/>
        <v>2.2189999999999999</v>
      </c>
      <c r="AT1976">
        <f t="shared" si="1003"/>
        <v>0.78100000000000014</v>
      </c>
      <c r="AU1976" s="43">
        <f t="shared" si="1018"/>
        <v>43555</v>
      </c>
      <c r="AV1976" s="43">
        <f t="shared" si="1004"/>
        <v>43553</v>
      </c>
      <c r="AW1976" s="45">
        <f t="shared" si="1019"/>
        <v>1.6574585635359115E-2</v>
      </c>
      <c r="AX1976" s="45">
        <f t="shared" si="1020"/>
        <v>1.4795882842654962</v>
      </c>
      <c r="AY1976" s="47">
        <f t="shared" si="1021"/>
        <v>99.765900710426806</v>
      </c>
      <c r="AZ1976" s="47">
        <f t="shared" si="1022"/>
        <v>117.37748411469656</v>
      </c>
      <c r="BA1976" s="43"/>
      <c r="BC1976" s="2">
        <v>43371</v>
      </c>
      <c r="BD1976" t="str">
        <v>912828P4</v>
      </c>
      <c r="BE1976">
        <v>5.4739000000000004</v>
      </c>
      <c r="BF1976">
        <v>2.0512199999999998</v>
      </c>
      <c r="BG1976">
        <v>0.76739999999999997</v>
      </c>
      <c r="BH1976">
        <v>118.546875</v>
      </c>
      <c r="BI1976">
        <f>VLOOKUP(BD1976,工作表1!$K$3:$L$1000,2,FALSE)</f>
        <v>1.625</v>
      </c>
      <c r="BJ1976" t="str">
        <f>VLOOKUP(BD1976,工作表1!$K$3:$M$1000,3,FALSE)</f>
        <v>2026/2/15</v>
      </c>
      <c r="BK1976">
        <f t="shared" si="1005"/>
        <v>2.2130000000000001</v>
      </c>
      <c r="BL1976">
        <f t="shared" si="1006"/>
        <v>-0.58800000000000008</v>
      </c>
      <c r="BM1976" s="43">
        <f t="shared" si="1023"/>
        <v>43511</v>
      </c>
      <c r="BN1976" s="43">
        <f t="shared" si="1007"/>
        <v>43644</v>
      </c>
      <c r="BO1976" s="45">
        <f t="shared" si="1024"/>
        <v>0.20754076086956524</v>
      </c>
      <c r="BP1976" s="45">
        <f t="shared" si="1025"/>
        <v>1.4095955553901132</v>
      </c>
      <c r="BQ1976" s="47">
        <f t="shared" si="1026"/>
        <v>90.754816585676949</v>
      </c>
      <c r="BR1976" s="47">
        <f t="shared" si="1027"/>
        <v>116.06257315672592</v>
      </c>
    </row>
    <row r="1977" spans="6:70" x14ac:dyDescent="0.25">
      <c r="F1977" s="2">
        <v>43432</v>
      </c>
      <c r="G1977">
        <v>2.3702200000000002</v>
      </c>
      <c r="H1977" s="43">
        <v>43468</v>
      </c>
      <c r="I1977">
        <v>2.4319000000000002</v>
      </c>
      <c r="L1977" s="2">
        <v>43371</v>
      </c>
      <c r="M1977" t="str">
        <v>912828Y7</v>
      </c>
      <c r="N1977">
        <v>3.9699999999999999E-2</v>
      </c>
      <c r="O1977">
        <v>2.2980800000000001</v>
      </c>
      <c r="P1977">
        <v>0.83379999999999999</v>
      </c>
      <c r="Q1977">
        <v>118.78125</v>
      </c>
      <c r="R1977">
        <f>VLOOKUP(M1977,工作表1!$A$3:$B$1000,2,FALSE)</f>
        <v>2.875</v>
      </c>
      <c r="S1977" t="str">
        <f>VLOOKUP(M1977,工作表1!$A$3:$C$1000,3,FALSE)</f>
        <v>2025/7/31</v>
      </c>
      <c r="T1977">
        <f t="shared" si="997"/>
        <v>2.2130000000000001</v>
      </c>
      <c r="U1977">
        <f t="shared" si="996"/>
        <v>0.66199999999999992</v>
      </c>
      <c r="V1977" s="43">
        <f t="shared" si="1008"/>
        <v>43496</v>
      </c>
      <c r="W1977" s="43">
        <f t="shared" si="998"/>
        <v>43465</v>
      </c>
      <c r="X1977" s="45">
        <f t="shared" si="1009"/>
        <v>0.484375</v>
      </c>
      <c r="Y1977" s="45">
        <f t="shared" si="1010"/>
        <v>1.2011558219178082</v>
      </c>
      <c r="Z1977" s="47">
        <f t="shared" si="1011"/>
        <v>99.152352316926525</v>
      </c>
      <c r="AA1977" s="47">
        <f t="shared" si="1012"/>
        <v>118.23374871208328</v>
      </c>
      <c r="AB1977" s="45">
        <f t="shared" si="1013"/>
        <v>3.0198999999999998</v>
      </c>
      <c r="AC1977" s="2" t="str">
        <f t="shared" si="999"/>
        <v>TY2</v>
      </c>
      <c r="AD1977">
        <f t="shared" si="1000"/>
        <v>118.546875</v>
      </c>
      <c r="AE1977">
        <f t="shared" si="1001"/>
        <v>118.5</v>
      </c>
      <c r="AF1977" s="49">
        <f t="shared" si="1028"/>
        <v>4.6875E-2</v>
      </c>
      <c r="AG1977" s="3">
        <f t="shared" si="1014"/>
        <v>117.49700550291169</v>
      </c>
      <c r="AH1977">
        <f t="shared" si="1015"/>
        <v>116.00998281171265</v>
      </c>
      <c r="AI1977" s="51">
        <f t="shared" si="1016"/>
        <v>1.4870226911990443</v>
      </c>
      <c r="AJ1977" s="52">
        <f t="shared" si="1017"/>
        <v>1.4401476911990443</v>
      </c>
      <c r="AK1977" s="2">
        <v>43371</v>
      </c>
      <c r="AL1977" t="str">
        <v>9128285C</v>
      </c>
      <c r="AM1977">
        <v>-2.0343</v>
      </c>
      <c r="AN1977">
        <v>2.4309599999999998</v>
      </c>
      <c r="AO1977">
        <v>0.84050000000000002</v>
      </c>
      <c r="AP1977">
        <v>118.546875</v>
      </c>
      <c r="AQ1977">
        <f>VLOOKUP(AL1977,工作表1!$F$3:$G$1000,2,FALSE)</f>
        <v>3</v>
      </c>
      <c r="AR1977" t="str">
        <f>VLOOKUP(AL1977,工作表1!$F$3:$H$1000,3,FALSE)</f>
        <v>2025/9/30</v>
      </c>
      <c r="AS1977">
        <f t="shared" si="1002"/>
        <v>2.2130000000000001</v>
      </c>
      <c r="AT1977">
        <f t="shared" si="1003"/>
        <v>0.78699999999999992</v>
      </c>
      <c r="AU1977" s="43">
        <f t="shared" si="1018"/>
        <v>43555</v>
      </c>
      <c r="AV1977" s="43">
        <f t="shared" si="1004"/>
        <v>43553</v>
      </c>
      <c r="AW1977" s="45">
        <f t="shared" si="1019"/>
        <v>8.2872928176795577E-3</v>
      </c>
      <c r="AX1977" s="45">
        <f t="shared" si="1020"/>
        <v>1.4795201695300082</v>
      </c>
      <c r="AY1977" s="47">
        <f t="shared" si="1021"/>
        <v>99.875578429611295</v>
      </c>
      <c r="AZ1977" s="47">
        <f t="shared" si="1022"/>
        <v>117.49700550291169</v>
      </c>
      <c r="BA1977" s="43"/>
      <c r="BC1977" s="2">
        <v>43370</v>
      </c>
      <c r="BD1977" t="str">
        <v>912828P4</v>
      </c>
      <c r="BE1977">
        <v>5.9992999999999999</v>
      </c>
      <c r="BF1977">
        <v>2.0419700000000001</v>
      </c>
      <c r="BG1977">
        <v>0.76739999999999997</v>
      </c>
      <c r="BH1977">
        <v>118.5</v>
      </c>
      <c r="BI1977">
        <f>VLOOKUP(BD1977,工作表1!$K$3:$L$1000,2,FALSE)</f>
        <v>1.625</v>
      </c>
      <c r="BJ1977" t="str">
        <f>VLOOKUP(BD1977,工作表1!$K$3:$M$1000,3,FALSE)</f>
        <v>2026/2/15</v>
      </c>
      <c r="BK1977">
        <f t="shared" si="1005"/>
        <v>2.2120000000000002</v>
      </c>
      <c r="BL1977">
        <f t="shared" si="1006"/>
        <v>-0.58700000000000019</v>
      </c>
      <c r="BM1977" s="43">
        <f t="shared" si="1023"/>
        <v>43511</v>
      </c>
      <c r="BN1977" s="43">
        <f t="shared" si="1007"/>
        <v>43644</v>
      </c>
      <c r="BO1977" s="45">
        <f t="shared" si="1024"/>
        <v>0.19429347826086957</v>
      </c>
      <c r="BP1977" s="45">
        <f t="shared" si="1025"/>
        <v>1.4097044371649792</v>
      </c>
      <c r="BQ1977" s="47">
        <f t="shared" si="1026"/>
        <v>90.733977065416042</v>
      </c>
      <c r="BR1977" s="47">
        <f t="shared" si="1027"/>
        <v>116.00998281171265</v>
      </c>
    </row>
    <row r="1978" spans="6:70" x14ac:dyDescent="0.25">
      <c r="F1978" s="2">
        <v>43431</v>
      </c>
      <c r="G1978">
        <v>2.367</v>
      </c>
      <c r="H1978" s="43">
        <v>43467</v>
      </c>
      <c r="I1978">
        <v>2.5196000000000001</v>
      </c>
      <c r="L1978" s="2">
        <v>43370</v>
      </c>
      <c r="M1978" t="str">
        <v>912828Y7</v>
      </c>
      <c r="N1978">
        <v>-0.17380000000000001</v>
      </c>
      <c r="O1978">
        <v>2.33588</v>
      </c>
      <c r="P1978">
        <v>0.83379999999999999</v>
      </c>
      <c r="Q1978">
        <v>118.75</v>
      </c>
      <c r="R1978">
        <f>VLOOKUP(M1978,工作表1!$A$3:$B$1000,2,FALSE)</f>
        <v>2.875</v>
      </c>
      <c r="S1978" t="str">
        <f>VLOOKUP(M1978,工作表1!$A$3:$C$1000,3,FALSE)</f>
        <v>2025/7/31</v>
      </c>
      <c r="T1978">
        <f t="shared" si="997"/>
        <v>2.2120000000000002</v>
      </c>
      <c r="U1978">
        <f t="shared" si="996"/>
        <v>0.66299999999999981</v>
      </c>
      <c r="V1978" s="43">
        <f t="shared" si="1008"/>
        <v>43496</v>
      </c>
      <c r="W1978" s="43">
        <f t="shared" si="998"/>
        <v>43465</v>
      </c>
      <c r="X1978" s="45">
        <f t="shared" si="1009"/>
        <v>0.4609375</v>
      </c>
      <c r="Y1978" s="45">
        <f t="shared" si="1010"/>
        <v>1.2013484589041097</v>
      </c>
      <c r="Z1978" s="47">
        <f t="shared" si="1011"/>
        <v>99.133784110065392</v>
      </c>
      <c r="AA1978" s="47">
        <f t="shared" si="1012"/>
        <v>118.18866680378251</v>
      </c>
      <c r="AB1978" s="45">
        <f t="shared" si="1013"/>
        <v>3.0116000000000001</v>
      </c>
      <c r="AC1978" s="2" t="str">
        <f t="shared" si="999"/>
        <v>TY2</v>
      </c>
      <c r="AD1978">
        <f t="shared" si="1000"/>
        <v>118.5</v>
      </c>
      <c r="AE1978">
        <f t="shared" si="1001"/>
        <v>118.5</v>
      </c>
      <c r="AF1978" s="49">
        <f t="shared" si="1028"/>
        <v>0</v>
      </c>
      <c r="AG1978" s="3">
        <f t="shared" si="1014"/>
        <v>117.28849995790179</v>
      </c>
      <c r="AH1978">
        <f t="shared" si="1015"/>
        <v>115.9557418814413</v>
      </c>
      <c r="AI1978" s="51">
        <f t="shared" si="1016"/>
        <v>1.3327580764604932</v>
      </c>
      <c r="AJ1978" s="52">
        <f t="shared" si="1017"/>
        <v>1.3327580764604932</v>
      </c>
      <c r="AK1978" s="2">
        <v>43370</v>
      </c>
      <c r="AL1978" t="str">
        <v>912828M5</v>
      </c>
      <c r="AM1978">
        <v>5.6852</v>
      </c>
      <c r="AN1978">
        <v>1.9453400000000001</v>
      </c>
      <c r="AO1978">
        <v>0.80059999999999998</v>
      </c>
      <c r="AP1978">
        <v>118.5</v>
      </c>
      <c r="AQ1978">
        <f>VLOOKUP(AL1978,工作表1!$F$3:$G$1000,2,FALSE)</f>
        <v>2.25</v>
      </c>
      <c r="AR1978" t="str">
        <f>VLOOKUP(AL1978,工作表1!$F$3:$H$1000,3,FALSE)</f>
        <v>2025/11/15</v>
      </c>
      <c r="AS1978">
        <f t="shared" si="1002"/>
        <v>2.2120000000000002</v>
      </c>
      <c r="AT1978">
        <f t="shared" si="1003"/>
        <v>3.7999999999999812E-2</v>
      </c>
      <c r="AU1978" s="43">
        <f t="shared" si="1018"/>
        <v>43419</v>
      </c>
      <c r="AV1978" s="43">
        <f t="shared" si="1004"/>
        <v>43553</v>
      </c>
      <c r="AW1978" s="45">
        <f t="shared" si="1019"/>
        <v>0.8315217391304347</v>
      </c>
      <c r="AX1978" s="45">
        <f t="shared" si="1020"/>
        <v>1.9534395473496127</v>
      </c>
      <c r="AY1978" s="47">
        <f t="shared" si="1021"/>
        <v>95.039783903434682</v>
      </c>
      <c r="AZ1978" s="47">
        <f t="shared" si="1022"/>
        <v>117.28849995790179</v>
      </c>
      <c r="BA1978" s="43"/>
      <c r="BC1978" s="2">
        <v>43369</v>
      </c>
      <c r="BD1978" t="str">
        <v>912828P4</v>
      </c>
      <c r="BE1978">
        <v>4.3196000000000003</v>
      </c>
      <c r="BF1978">
        <v>2.0870600000000001</v>
      </c>
      <c r="BG1978">
        <v>0.76739999999999997</v>
      </c>
      <c r="BH1978">
        <v>118.5</v>
      </c>
      <c r="BI1978">
        <f>VLOOKUP(BD1978,工作表1!$K$3:$L$1000,2,FALSE)</f>
        <v>1.625</v>
      </c>
      <c r="BJ1978" t="str">
        <f>VLOOKUP(BD1978,工作表1!$K$3:$M$1000,3,FALSE)</f>
        <v>2026/2/15</v>
      </c>
      <c r="BK1978">
        <f t="shared" si="1005"/>
        <v>2.2069999999999999</v>
      </c>
      <c r="BL1978">
        <f t="shared" si="1006"/>
        <v>-0.58199999999999985</v>
      </c>
      <c r="BM1978" s="43">
        <f t="shared" si="1023"/>
        <v>43511</v>
      </c>
      <c r="BN1978" s="43">
        <f t="shared" si="1007"/>
        <v>43644</v>
      </c>
      <c r="BO1978" s="45">
        <f t="shared" si="1024"/>
        <v>0.18987771739130435</v>
      </c>
      <c r="BP1978" s="45">
        <f t="shared" si="1025"/>
        <v>1.4097407310899346</v>
      </c>
      <c r="BQ1978" s="47">
        <f t="shared" si="1026"/>
        <v>90.702414234582122</v>
      </c>
      <c r="BR1978" s="47">
        <f t="shared" si="1027"/>
        <v>115.9557418814413</v>
      </c>
    </row>
    <row r="1979" spans="6:70" x14ac:dyDescent="0.25">
      <c r="F1979" s="2">
        <v>43430</v>
      </c>
      <c r="G1979">
        <v>2.3625799999999999</v>
      </c>
      <c r="H1979" s="43">
        <v>43466</v>
      </c>
      <c r="I1979">
        <v>2.5857000000000001</v>
      </c>
      <c r="L1979" s="2">
        <v>43369</v>
      </c>
      <c r="M1979" t="str">
        <v>9128284Z</v>
      </c>
      <c r="N1979">
        <v>-0.54490000000000005</v>
      </c>
      <c r="O1979">
        <v>2.34849</v>
      </c>
      <c r="P1979">
        <v>0.82720000000000005</v>
      </c>
      <c r="Q1979">
        <v>118.734375</v>
      </c>
      <c r="R1979">
        <f>VLOOKUP(M1979,工作表1!$A$3:$B$1000,2,FALSE)</f>
        <v>2.75</v>
      </c>
      <c r="S1979" t="str">
        <f>VLOOKUP(M1979,工作表1!$A$3:$C$1000,3,FALSE)</f>
        <v>2025/8/31</v>
      </c>
      <c r="T1979">
        <f t="shared" si="997"/>
        <v>2.2069999999999999</v>
      </c>
      <c r="U1979">
        <f t="shared" si="996"/>
        <v>0.54300000000000015</v>
      </c>
      <c r="V1979" s="43">
        <f t="shared" si="1008"/>
        <v>43524</v>
      </c>
      <c r="W1979" s="43">
        <f t="shared" si="998"/>
        <v>43465</v>
      </c>
      <c r="X1979" s="45">
        <f t="shared" si="1009"/>
        <v>0.20511049723756908</v>
      </c>
      <c r="Y1979" s="45">
        <f t="shared" si="1010"/>
        <v>0.92086392189510335</v>
      </c>
      <c r="Z1979" s="47">
        <f t="shared" si="1011"/>
        <v>98.309440577678899</v>
      </c>
      <c r="AA1979" s="47">
        <f t="shared" si="1012"/>
        <v>118.12595660138074</v>
      </c>
      <c r="AB1979" s="45">
        <f t="shared" si="1013"/>
        <v>3.0064000000000002</v>
      </c>
      <c r="AC1979" s="2" t="str">
        <f t="shared" si="999"/>
        <v>TY2</v>
      </c>
      <c r="AD1979">
        <f t="shared" si="1000"/>
        <v>118.5</v>
      </c>
      <c r="AE1979">
        <f t="shared" si="1001"/>
        <v>118.1875</v>
      </c>
      <c r="AF1979" s="49">
        <f t="shared" si="1028"/>
        <v>0.3125</v>
      </c>
      <c r="AG1979" s="3">
        <f t="shared" si="1014"/>
        <v>117.2377595642746</v>
      </c>
      <c r="AH1979">
        <f t="shared" si="1015"/>
        <v>115.60824516872049</v>
      </c>
      <c r="AI1979" s="51">
        <f t="shared" si="1016"/>
        <v>1.6295143955541107</v>
      </c>
      <c r="AJ1979" s="52">
        <f t="shared" si="1017"/>
        <v>1.3170143955541107</v>
      </c>
      <c r="AK1979" s="2">
        <v>43369</v>
      </c>
      <c r="AL1979" t="str">
        <v>912828M5</v>
      </c>
      <c r="AM1979">
        <v>4.1780999999999997</v>
      </c>
      <c r="AN1979">
        <v>2.0127299999999999</v>
      </c>
      <c r="AO1979">
        <v>0.80059999999999998</v>
      </c>
      <c r="AP1979">
        <v>118.5</v>
      </c>
      <c r="AQ1979">
        <f>VLOOKUP(AL1979,工作表1!$F$3:$G$1000,2,FALSE)</f>
        <v>2.25</v>
      </c>
      <c r="AR1979" t="str">
        <f>VLOOKUP(AL1979,工作表1!$F$3:$H$1000,3,FALSE)</f>
        <v>2025/11/15</v>
      </c>
      <c r="AS1979">
        <f t="shared" si="1002"/>
        <v>2.2069999999999999</v>
      </c>
      <c r="AT1979">
        <f t="shared" si="1003"/>
        <v>4.3000000000000149E-2</v>
      </c>
      <c r="AU1979" s="43">
        <f t="shared" si="1018"/>
        <v>43419</v>
      </c>
      <c r="AV1979" s="43">
        <f t="shared" si="1004"/>
        <v>43553</v>
      </c>
      <c r="AW1979" s="45">
        <f t="shared" si="1019"/>
        <v>0.82540760869565222</v>
      </c>
      <c r="AX1979" s="45">
        <f t="shared" si="1020"/>
        <v>1.9534898004764742</v>
      </c>
      <c r="AY1979" s="47">
        <f t="shared" si="1021"/>
        <v>95.007958914464169</v>
      </c>
      <c r="AZ1979" s="47">
        <f t="shared" si="1022"/>
        <v>117.2377595642746</v>
      </c>
      <c r="BA1979" s="43"/>
      <c r="BC1979" s="2">
        <v>43368</v>
      </c>
      <c r="BD1979" t="str">
        <v>912828P4</v>
      </c>
      <c r="BE1979">
        <v>3.6962000000000002</v>
      </c>
      <c r="BF1979">
        <v>2.1064799999999999</v>
      </c>
      <c r="BG1979">
        <v>0.76739999999999997</v>
      </c>
      <c r="BH1979">
        <v>118.1875</v>
      </c>
      <c r="BI1979">
        <f>VLOOKUP(BD1979,工作表1!$K$3:$L$1000,2,FALSE)</f>
        <v>1.625</v>
      </c>
      <c r="BJ1979" t="str">
        <f>VLOOKUP(BD1979,工作表1!$K$3:$M$1000,3,FALSE)</f>
        <v>2026/2/15</v>
      </c>
      <c r="BK1979">
        <f t="shared" si="1005"/>
        <v>2.1934999999999998</v>
      </c>
      <c r="BL1979">
        <f t="shared" si="1006"/>
        <v>-0.56849999999999978</v>
      </c>
      <c r="BM1979" s="43">
        <f t="shared" si="1023"/>
        <v>43511</v>
      </c>
      <c r="BN1979" s="43">
        <f t="shared" si="1007"/>
        <v>43644</v>
      </c>
      <c r="BO1979" s="45">
        <f t="shared" si="1024"/>
        <v>0.18546195652173911</v>
      </c>
      <c r="BP1979" s="45">
        <f t="shared" si="1025"/>
        <v>1.4097770250148898</v>
      </c>
      <c r="BQ1979" s="47">
        <f t="shared" si="1026"/>
        <v>90.452327749629831</v>
      </c>
      <c r="BR1979" s="47">
        <f t="shared" si="1027"/>
        <v>115.60824516872049</v>
      </c>
    </row>
    <row r="1980" spans="6:70" x14ac:dyDescent="0.25">
      <c r="F1980" s="2">
        <v>43427</v>
      </c>
      <c r="G1980">
        <v>2.355</v>
      </c>
      <c r="H1980" s="43">
        <v>43465</v>
      </c>
      <c r="I1980">
        <v>2.5857000000000001</v>
      </c>
      <c r="L1980" s="2">
        <v>43368</v>
      </c>
      <c r="M1980" t="str">
        <v>9128284Z</v>
      </c>
      <c r="N1980">
        <v>-0.76470000000000005</v>
      </c>
      <c r="O1980">
        <v>2.36517</v>
      </c>
      <c r="P1980">
        <v>0.82720000000000005</v>
      </c>
      <c r="Q1980">
        <v>118.453125</v>
      </c>
      <c r="R1980">
        <f>VLOOKUP(M1980,工作表1!$A$3:$B$1000,2,FALSE)</f>
        <v>2.75</v>
      </c>
      <c r="S1980" t="str">
        <f>VLOOKUP(M1980,工作表1!$A$3:$C$1000,3,FALSE)</f>
        <v>2025/8/31</v>
      </c>
      <c r="T1980">
        <f t="shared" si="997"/>
        <v>2.1934999999999998</v>
      </c>
      <c r="U1980">
        <f t="shared" si="996"/>
        <v>0.55650000000000022</v>
      </c>
      <c r="V1980" s="43">
        <f t="shared" si="1008"/>
        <v>43524</v>
      </c>
      <c r="W1980" s="43">
        <f t="shared" si="998"/>
        <v>43465</v>
      </c>
      <c r="X1980" s="45">
        <f t="shared" si="1009"/>
        <v>0.19751381215469613</v>
      </c>
      <c r="Y1980" s="45">
        <f t="shared" si="1010"/>
        <v>0.92080148338757273</v>
      </c>
      <c r="Z1980" s="47">
        <f t="shared" si="1011"/>
        <v>98.074983396293845</v>
      </c>
      <c r="AA1980" s="47">
        <f t="shared" si="1012"/>
        <v>117.83059009536684</v>
      </c>
      <c r="AB1980" s="45">
        <f t="shared" si="1013"/>
        <v>3.0571999999999999</v>
      </c>
      <c r="AC1980" s="2" t="str">
        <f t="shared" si="999"/>
        <v>TY2</v>
      </c>
      <c r="AD1980">
        <f t="shared" si="1000"/>
        <v>118.1875</v>
      </c>
      <c r="AE1980">
        <f t="shared" si="1001"/>
        <v>118.375</v>
      </c>
      <c r="AF1980" s="49">
        <f t="shared" si="1028"/>
        <v>-0.1875</v>
      </c>
      <c r="AG1980" s="3">
        <f t="shared" si="1014"/>
        <v>116.90906605355617</v>
      </c>
      <c r="AH1980">
        <f t="shared" si="1015"/>
        <v>115.78492328537489</v>
      </c>
      <c r="AI1980" s="51">
        <f t="shared" si="1016"/>
        <v>1.1241427681812866</v>
      </c>
      <c r="AJ1980" s="52">
        <f t="shared" si="1017"/>
        <v>1.3116427681812866</v>
      </c>
      <c r="AK1980" s="2">
        <v>43368</v>
      </c>
      <c r="AL1980" t="str">
        <v>912828M5</v>
      </c>
      <c r="AM1980">
        <v>3.9478</v>
      </c>
      <c r="AN1980">
        <v>2.0193400000000001</v>
      </c>
      <c r="AO1980">
        <v>0.80059999999999998</v>
      </c>
      <c r="AP1980">
        <v>118.1875</v>
      </c>
      <c r="AQ1980">
        <f>VLOOKUP(AL1980,工作表1!$F$3:$G$1000,2,FALSE)</f>
        <v>2.25</v>
      </c>
      <c r="AR1980" t="str">
        <f>VLOOKUP(AL1980,工作表1!$F$3:$H$1000,3,FALSE)</f>
        <v>2025/11/15</v>
      </c>
      <c r="AS1980">
        <f t="shared" si="1002"/>
        <v>2.1934999999999998</v>
      </c>
      <c r="AT1980">
        <f t="shared" si="1003"/>
        <v>5.6500000000000217E-2</v>
      </c>
      <c r="AU1980" s="43">
        <f t="shared" si="1018"/>
        <v>43419</v>
      </c>
      <c r="AV1980" s="43">
        <f t="shared" si="1004"/>
        <v>43553</v>
      </c>
      <c r="AW1980" s="45">
        <f t="shared" si="1019"/>
        <v>0.81929347826086962</v>
      </c>
      <c r="AX1980" s="45">
        <f t="shared" si="1020"/>
        <v>1.9535400536033354</v>
      </c>
      <c r="AY1980" s="47">
        <f t="shared" si="1021"/>
        <v>94.757976882172656</v>
      </c>
      <c r="AZ1980" s="47">
        <f t="shared" si="1022"/>
        <v>116.90906605355617</v>
      </c>
      <c r="BA1980" s="43"/>
      <c r="BC1980" s="2">
        <v>43367</v>
      </c>
      <c r="BD1980" t="str">
        <v>912828P4</v>
      </c>
      <c r="BE1980">
        <v>3.8191999999999999</v>
      </c>
      <c r="BF1980">
        <v>2.0838199999999998</v>
      </c>
      <c r="BG1980">
        <v>0.76739999999999997</v>
      </c>
      <c r="BH1980">
        <v>118.375</v>
      </c>
      <c r="BI1980">
        <f>VLOOKUP(BD1980,工作表1!$K$3:$L$1000,2,FALSE)</f>
        <v>1.625</v>
      </c>
      <c r="BJ1980" t="str">
        <f>VLOOKUP(BD1980,工作表1!$K$3:$M$1000,3,FALSE)</f>
        <v>2026/2/15</v>
      </c>
      <c r="BK1980">
        <f t="shared" si="1005"/>
        <v>2.1880000000000002</v>
      </c>
      <c r="BL1980">
        <f t="shared" si="1006"/>
        <v>-0.56300000000000017</v>
      </c>
      <c r="BM1980" s="43">
        <f t="shared" si="1023"/>
        <v>43511</v>
      </c>
      <c r="BN1980" s="43">
        <f t="shared" si="1007"/>
        <v>43644</v>
      </c>
      <c r="BO1980" s="45">
        <f t="shared" si="1024"/>
        <v>0.18104619565217389</v>
      </c>
      <c r="BP1980" s="45">
        <f t="shared" si="1025"/>
        <v>1.409813318939845</v>
      </c>
      <c r="BQ1980" s="47">
        <f t="shared" si="1026"/>
        <v>90.598434695406738</v>
      </c>
      <c r="BR1980" s="47">
        <f t="shared" si="1027"/>
        <v>115.78492328537489</v>
      </c>
    </row>
    <row r="1981" spans="6:70" x14ac:dyDescent="0.25">
      <c r="F1981" s="2">
        <v>43426</v>
      </c>
      <c r="G1981">
        <v>2.3570000000000002</v>
      </c>
      <c r="H1981" s="43">
        <v>43462</v>
      </c>
      <c r="I1981">
        <v>2.6274999999999999</v>
      </c>
      <c r="L1981" s="2">
        <v>43367</v>
      </c>
      <c r="M1981" t="str">
        <v>912828Y7</v>
      </c>
      <c r="N1981">
        <v>-1.0064</v>
      </c>
      <c r="O1981">
        <v>2.3733499999999998</v>
      </c>
      <c r="P1981">
        <v>0.83379999999999999</v>
      </c>
      <c r="Q1981">
        <v>118.625</v>
      </c>
      <c r="R1981">
        <f>VLOOKUP(M1981,工作表1!$A$3:$B$1000,2,FALSE)</f>
        <v>2.875</v>
      </c>
      <c r="S1981" t="str">
        <f>VLOOKUP(M1981,工作表1!$A$3:$C$1000,3,FALSE)</f>
        <v>2025/7/31</v>
      </c>
      <c r="T1981">
        <f t="shared" si="997"/>
        <v>2.1880000000000002</v>
      </c>
      <c r="U1981">
        <f t="shared" si="996"/>
        <v>0.68699999999999983</v>
      </c>
      <c r="V1981" s="43">
        <f t="shared" si="1008"/>
        <v>43496</v>
      </c>
      <c r="W1981" s="43">
        <f t="shared" si="998"/>
        <v>43465</v>
      </c>
      <c r="X1981" s="45">
        <f t="shared" si="1009"/>
        <v>0.4375</v>
      </c>
      <c r="Y1981" s="45">
        <f t="shared" si="1010"/>
        <v>1.2015410958904109</v>
      </c>
      <c r="Z1981" s="47">
        <f t="shared" si="1011"/>
        <v>99.011379241657991</v>
      </c>
      <c r="AA1981" s="47">
        <f t="shared" si="1012"/>
        <v>118.01159814753838</v>
      </c>
      <c r="AB1981" s="45">
        <f t="shared" si="1013"/>
        <v>3.0444</v>
      </c>
      <c r="AC1981" s="2" t="str">
        <f t="shared" si="999"/>
        <v>TY2</v>
      </c>
      <c r="AD1981">
        <f t="shared" si="1000"/>
        <v>118.375</v>
      </c>
      <c r="AE1981">
        <f t="shared" si="1001"/>
        <v>118.4375</v>
      </c>
      <c r="AF1981" s="49">
        <f t="shared" si="1028"/>
        <v>-6.25E-2</v>
      </c>
      <c r="AG1981" s="3">
        <f t="shared" si="1014"/>
        <v>117.09995825615773</v>
      </c>
      <c r="AH1981">
        <f t="shared" si="1015"/>
        <v>115.8363153832517</v>
      </c>
      <c r="AI1981" s="51">
        <f t="shared" si="1016"/>
        <v>1.2636428729060327</v>
      </c>
      <c r="AJ1981" s="52">
        <f t="shared" si="1017"/>
        <v>1.3261428729060327</v>
      </c>
      <c r="AK1981" s="2">
        <v>43367</v>
      </c>
      <c r="AL1981" t="str">
        <v>912828M5</v>
      </c>
      <c r="AM1981">
        <v>4.4229000000000003</v>
      </c>
      <c r="AN1981">
        <v>1.9727399999999999</v>
      </c>
      <c r="AO1981">
        <v>0.80059999999999998</v>
      </c>
      <c r="AP1981">
        <v>118.375</v>
      </c>
      <c r="AQ1981">
        <f>VLOOKUP(AL1981,工作表1!$F$3:$G$1000,2,FALSE)</f>
        <v>2.25</v>
      </c>
      <c r="AR1981" t="str">
        <f>VLOOKUP(AL1981,工作表1!$F$3:$H$1000,3,FALSE)</f>
        <v>2025/11/15</v>
      </c>
      <c r="AS1981">
        <f t="shared" si="1002"/>
        <v>2.1880000000000002</v>
      </c>
      <c r="AT1981">
        <f t="shared" si="1003"/>
        <v>6.1999999999999833E-2</v>
      </c>
      <c r="AU1981" s="43">
        <f t="shared" si="1018"/>
        <v>43419</v>
      </c>
      <c r="AV1981" s="43">
        <f t="shared" si="1004"/>
        <v>43553</v>
      </c>
      <c r="AW1981" s="45">
        <f t="shared" si="1019"/>
        <v>0.81317934782608692</v>
      </c>
      <c r="AX1981" s="45">
        <f t="shared" si="1020"/>
        <v>1.9535903067301965</v>
      </c>
      <c r="AY1981" s="47">
        <f t="shared" si="1021"/>
        <v>94.919939060854006</v>
      </c>
      <c r="AZ1981" s="47">
        <f t="shared" si="1022"/>
        <v>117.09995825615773</v>
      </c>
      <c r="BA1981" s="43"/>
      <c r="BC1981" s="2">
        <v>43364</v>
      </c>
      <c r="BD1981" t="str">
        <v>912828P4</v>
      </c>
      <c r="BE1981">
        <v>3.8267000000000002</v>
      </c>
      <c r="BF1981">
        <v>2.0831900000000001</v>
      </c>
      <c r="BG1981">
        <v>0.76739999999999997</v>
      </c>
      <c r="BH1981">
        <v>118.4375</v>
      </c>
      <c r="BI1981">
        <f>VLOOKUP(BD1981,工作表1!$K$3:$L$1000,2,FALSE)</f>
        <v>1.625</v>
      </c>
      <c r="BJ1981" t="str">
        <f>VLOOKUP(BD1981,工作表1!$K$3:$M$1000,3,FALSE)</f>
        <v>2026/2/15</v>
      </c>
      <c r="BK1981">
        <f t="shared" si="1005"/>
        <v>2.1865000000000001</v>
      </c>
      <c r="BL1981">
        <f t="shared" si="1006"/>
        <v>-0.56150000000000011</v>
      </c>
      <c r="BM1981" s="43">
        <f t="shared" si="1023"/>
        <v>43511</v>
      </c>
      <c r="BN1981" s="43">
        <f t="shared" si="1007"/>
        <v>43644</v>
      </c>
      <c r="BO1981" s="45">
        <f t="shared" si="1024"/>
        <v>0.1766304347826087</v>
      </c>
      <c r="BP1981" s="45">
        <f t="shared" si="1025"/>
        <v>1.4098496128648004</v>
      </c>
      <c r="BQ1981" s="47">
        <f t="shared" si="1026"/>
        <v>90.645349928151489</v>
      </c>
      <c r="BR1981" s="47">
        <f t="shared" si="1027"/>
        <v>115.8363153832517</v>
      </c>
    </row>
    <row r="1982" spans="6:70" x14ac:dyDescent="0.25">
      <c r="F1982" s="2">
        <v>43425</v>
      </c>
      <c r="G1982">
        <v>2.3490000000000002</v>
      </c>
      <c r="H1982" s="43">
        <v>43461</v>
      </c>
      <c r="I1982">
        <v>2.6758000000000002</v>
      </c>
      <c r="L1982" s="2">
        <v>43364</v>
      </c>
      <c r="M1982" t="str">
        <v>912828Y7</v>
      </c>
      <c r="N1982">
        <v>-0.80910000000000004</v>
      </c>
      <c r="O1982">
        <v>2.3483499999999999</v>
      </c>
      <c r="P1982">
        <v>0.83379999999999999</v>
      </c>
      <c r="Q1982">
        <v>118.671875</v>
      </c>
      <c r="R1982">
        <f>VLOOKUP(M1982,工作表1!$A$3:$B$1000,2,FALSE)</f>
        <v>2.875</v>
      </c>
      <c r="S1982" t="str">
        <f>VLOOKUP(M1982,工作表1!$A$3:$C$1000,3,FALSE)</f>
        <v>2025/7/31</v>
      </c>
      <c r="T1982">
        <f t="shared" si="997"/>
        <v>2.1865000000000001</v>
      </c>
      <c r="U1982">
        <f t="shared" si="996"/>
        <v>0.68849999999999989</v>
      </c>
      <c r="V1982" s="43">
        <f t="shared" si="1008"/>
        <v>43496</v>
      </c>
      <c r="W1982" s="43">
        <f t="shared" si="998"/>
        <v>43465</v>
      </c>
      <c r="X1982" s="45">
        <f t="shared" si="1009"/>
        <v>0.4296875</v>
      </c>
      <c r="Y1982" s="45">
        <f t="shared" si="1010"/>
        <v>1.201605308219178</v>
      </c>
      <c r="Z1982" s="47">
        <f t="shared" si="1011"/>
        <v>99.058566334027603</v>
      </c>
      <c r="AA1982" s="47">
        <f t="shared" si="1012"/>
        <v>118.06011816297237</v>
      </c>
      <c r="AB1982" s="45">
        <f t="shared" si="1013"/>
        <v>3.0238999999999998</v>
      </c>
      <c r="AC1982" s="2" t="str">
        <f t="shared" si="999"/>
        <v>TY2</v>
      </c>
      <c r="AD1982">
        <f t="shared" si="1000"/>
        <v>118.4375</v>
      </c>
      <c r="AE1982">
        <f t="shared" si="1001"/>
        <v>118.390625</v>
      </c>
      <c r="AF1982" s="49">
        <f t="shared" si="1028"/>
        <v>4.6875E-2</v>
      </c>
      <c r="AG1982" s="3">
        <f t="shared" si="1014"/>
        <v>117.1495574106692</v>
      </c>
      <c r="AH1982">
        <f t="shared" si="1015"/>
        <v>115.73683812536572</v>
      </c>
      <c r="AI1982" s="51">
        <f t="shared" si="1016"/>
        <v>1.4127192853034813</v>
      </c>
      <c r="AJ1982" s="52">
        <f t="shared" si="1017"/>
        <v>1.3658442853034813</v>
      </c>
      <c r="AK1982" s="2">
        <v>43364</v>
      </c>
      <c r="AL1982" t="str">
        <v>912828M5</v>
      </c>
      <c r="AM1982">
        <v>4.3174000000000001</v>
      </c>
      <c r="AN1982">
        <v>1.98011</v>
      </c>
      <c r="AO1982">
        <v>0.80059999999999998</v>
      </c>
      <c r="AP1982">
        <v>118.4375</v>
      </c>
      <c r="AQ1982">
        <f>VLOOKUP(AL1982,工作表1!$F$3:$G$1000,2,FALSE)</f>
        <v>2.25</v>
      </c>
      <c r="AR1982" t="str">
        <f>VLOOKUP(AL1982,工作表1!$F$3:$H$1000,3,FALSE)</f>
        <v>2025/11/15</v>
      </c>
      <c r="AS1982">
        <f t="shared" si="1002"/>
        <v>2.1865000000000001</v>
      </c>
      <c r="AT1982">
        <f t="shared" si="1003"/>
        <v>6.349999999999989E-2</v>
      </c>
      <c r="AU1982" s="43">
        <f t="shared" si="1018"/>
        <v>43419</v>
      </c>
      <c r="AV1982" s="43">
        <f t="shared" si="1004"/>
        <v>43553</v>
      </c>
      <c r="AW1982" s="45">
        <f t="shared" si="1019"/>
        <v>0.80706521739130432</v>
      </c>
      <c r="AX1982" s="45">
        <f t="shared" si="1020"/>
        <v>1.9536405598570576</v>
      </c>
      <c r="AY1982" s="47">
        <f t="shared" si="1021"/>
        <v>94.966745914123308</v>
      </c>
      <c r="AZ1982" s="47">
        <f t="shared" si="1022"/>
        <v>117.1495574106692</v>
      </c>
      <c r="BA1982" s="43"/>
      <c r="BC1982" s="2">
        <v>43363</v>
      </c>
      <c r="BD1982" t="str">
        <v>912828P4</v>
      </c>
      <c r="BE1982">
        <v>2.4508999999999999</v>
      </c>
      <c r="BF1982">
        <v>2.1190600000000002</v>
      </c>
      <c r="BG1982">
        <v>0.76739999999999997</v>
      </c>
      <c r="BH1982">
        <v>118.390625</v>
      </c>
      <c r="BI1982">
        <f>VLOOKUP(BD1982,工作表1!$K$3:$L$1000,2,FALSE)</f>
        <v>1.625</v>
      </c>
      <c r="BJ1982" t="str">
        <f>VLOOKUP(BD1982,工作表1!$K$3:$M$1000,3,FALSE)</f>
        <v>2026/2/15</v>
      </c>
      <c r="BK1982">
        <f t="shared" si="1005"/>
        <v>2.1800000000000002</v>
      </c>
      <c r="BL1982">
        <f t="shared" si="1006"/>
        <v>-0.55500000000000016</v>
      </c>
      <c r="BM1982" s="43">
        <f t="shared" si="1023"/>
        <v>43511</v>
      </c>
      <c r="BN1982" s="43">
        <f t="shared" si="1007"/>
        <v>43644</v>
      </c>
      <c r="BO1982" s="45">
        <f t="shared" si="1024"/>
        <v>0.16338315217391305</v>
      </c>
      <c r="BP1982" s="45">
        <f t="shared" si="1025"/>
        <v>1.4099584946396664</v>
      </c>
      <c r="BQ1982" s="47">
        <f t="shared" si="1026"/>
        <v>90.593047446507626</v>
      </c>
      <c r="BR1982" s="47">
        <f t="shared" si="1027"/>
        <v>115.73683812536572</v>
      </c>
    </row>
    <row r="1983" spans="6:70" x14ac:dyDescent="0.25">
      <c r="F1983" s="2">
        <v>43424</v>
      </c>
      <c r="G1983">
        <v>2.3420000000000001</v>
      </c>
      <c r="H1983" s="43">
        <v>43460</v>
      </c>
      <c r="I1983">
        <v>2.7328000000000001</v>
      </c>
      <c r="L1983" s="2">
        <v>43363</v>
      </c>
      <c r="M1983" t="str">
        <v>912828Y7</v>
      </c>
      <c r="N1983">
        <v>-1.1353</v>
      </c>
      <c r="O1983">
        <v>2.3552</v>
      </c>
      <c r="P1983">
        <v>0.83379999999999999</v>
      </c>
      <c r="Q1983">
        <v>118.59375</v>
      </c>
      <c r="R1983">
        <f>VLOOKUP(M1983,工作表1!$A$3:$B$1000,2,FALSE)</f>
        <v>2.875</v>
      </c>
      <c r="S1983" t="str">
        <f>VLOOKUP(M1983,工作表1!$A$3:$C$1000,3,FALSE)</f>
        <v>2025/7/31</v>
      </c>
      <c r="T1983">
        <f t="shared" si="997"/>
        <v>2.1800000000000002</v>
      </c>
      <c r="U1983">
        <f t="shared" si="996"/>
        <v>0.69499999999999984</v>
      </c>
      <c r="V1983" s="43">
        <f t="shared" si="1008"/>
        <v>43496</v>
      </c>
      <c r="W1983" s="43">
        <f t="shared" si="998"/>
        <v>43465</v>
      </c>
      <c r="X1983" s="45">
        <f t="shared" si="1009"/>
        <v>0.40624999999999994</v>
      </c>
      <c r="Y1983" s="45">
        <f t="shared" si="1010"/>
        <v>1.2017979452054792</v>
      </c>
      <c r="Z1983" s="47">
        <f t="shared" si="1011"/>
        <v>99.009107413887079</v>
      </c>
      <c r="AA1983" s="47">
        <f t="shared" si="1012"/>
        <v>117.97584934340662</v>
      </c>
      <c r="AB1983" s="45">
        <f t="shared" si="1013"/>
        <v>3.0236999999999998</v>
      </c>
      <c r="AC1983" s="2" t="str">
        <f t="shared" si="999"/>
        <v>TY2</v>
      </c>
      <c r="AD1983">
        <f t="shared" si="1000"/>
        <v>118.390625</v>
      </c>
      <c r="AE1983">
        <f t="shared" si="1001"/>
        <v>118.390625</v>
      </c>
      <c r="AF1983" s="49">
        <f t="shared" si="1028"/>
        <v>0</v>
      </c>
      <c r="AG1983" s="3">
        <f t="shared" si="1014"/>
        <v>117.05611038530888</v>
      </c>
      <c r="AH1983">
        <f t="shared" si="1015"/>
        <v>116.36665840704059</v>
      </c>
      <c r="AI1983" s="51">
        <f t="shared" si="1016"/>
        <v>0.68945197826829485</v>
      </c>
      <c r="AJ1983" s="52">
        <f t="shared" si="1017"/>
        <v>0.68945197826829485</v>
      </c>
      <c r="AK1983" s="2">
        <v>43363</v>
      </c>
      <c r="AL1983" t="str">
        <v>912828M5</v>
      </c>
      <c r="AM1983">
        <v>3.0468999999999999</v>
      </c>
      <c r="AN1983">
        <v>2.03695</v>
      </c>
      <c r="AO1983">
        <v>0.80059999999999998</v>
      </c>
      <c r="AP1983">
        <v>118.390625</v>
      </c>
      <c r="AQ1983">
        <f>VLOOKUP(AL1983,工作表1!$F$3:$G$1000,2,FALSE)</f>
        <v>2.25</v>
      </c>
      <c r="AR1983" t="str">
        <f>VLOOKUP(AL1983,工作表1!$F$3:$H$1000,3,FALSE)</f>
        <v>2025/11/15</v>
      </c>
      <c r="AS1983">
        <f t="shared" si="1002"/>
        <v>2.1800000000000002</v>
      </c>
      <c r="AT1983">
        <f t="shared" si="1003"/>
        <v>6.999999999999984E-2</v>
      </c>
      <c r="AU1983" s="43">
        <f t="shared" si="1018"/>
        <v>43419</v>
      </c>
      <c r="AV1983" s="43">
        <f t="shared" si="1004"/>
        <v>43553</v>
      </c>
      <c r="AW1983" s="45">
        <f t="shared" si="1019"/>
        <v>0.78872282608695654</v>
      </c>
      <c r="AX1983" s="45">
        <f t="shared" si="1020"/>
        <v>1.9537913192376415</v>
      </c>
      <c r="AY1983" s="47">
        <f t="shared" si="1021"/>
        <v>94.914325536122135</v>
      </c>
      <c r="AZ1983" s="47">
        <f t="shared" si="1022"/>
        <v>117.05611038530888</v>
      </c>
      <c r="BA1983" s="43"/>
      <c r="BC1983" s="2">
        <v>43362</v>
      </c>
      <c r="BD1983" t="str">
        <v>912828M5</v>
      </c>
      <c r="BE1983">
        <v>1.7474000000000001</v>
      </c>
      <c r="BF1983">
        <v>2.0699900000000002</v>
      </c>
      <c r="BG1983">
        <v>0.80059999999999998</v>
      </c>
      <c r="BH1983">
        <v>118.390625</v>
      </c>
      <c r="BI1983">
        <f>VLOOKUP(BD1983,工作表1!$K$3:$L$1000,2,FALSE)</f>
        <v>2.25</v>
      </c>
      <c r="BJ1983" t="str">
        <f>VLOOKUP(BD1983,工作表1!$K$3:$M$1000,3,FALSE)</f>
        <v>2025/11/15</v>
      </c>
      <c r="BK1983">
        <f t="shared" si="1005"/>
        <v>2.165</v>
      </c>
      <c r="BL1983">
        <f t="shared" si="1006"/>
        <v>8.4999999999999964E-2</v>
      </c>
      <c r="BM1983" s="43">
        <f t="shared" si="1023"/>
        <v>43419</v>
      </c>
      <c r="BN1983" s="43">
        <f t="shared" si="1007"/>
        <v>43644</v>
      </c>
      <c r="BO1983" s="45">
        <f t="shared" si="1024"/>
        <v>0.78260869565217384</v>
      </c>
      <c r="BP1983" s="45">
        <f t="shared" si="1025"/>
        <v>2.5148004764740914</v>
      </c>
      <c r="BQ1983" s="47">
        <f t="shared" si="1026"/>
        <v>94.957797915501658</v>
      </c>
      <c r="BR1983" s="47">
        <f t="shared" si="1027"/>
        <v>116.36665840704059</v>
      </c>
    </row>
    <row r="1984" spans="6:70" x14ac:dyDescent="0.25">
      <c r="F1984" s="2">
        <v>43423</v>
      </c>
      <c r="G1984">
        <v>2.33277</v>
      </c>
      <c r="H1984" s="43">
        <v>43459</v>
      </c>
      <c r="I1984">
        <v>2.6562000000000001</v>
      </c>
      <c r="L1984" s="2">
        <v>43362</v>
      </c>
      <c r="M1984" t="str">
        <v>9128284R</v>
      </c>
      <c r="N1984">
        <v>-1.8962000000000001</v>
      </c>
      <c r="O1984">
        <v>4.7407199999999996</v>
      </c>
      <c r="P1984">
        <v>0.83379999999999999</v>
      </c>
      <c r="Q1984">
        <v>118.859375</v>
      </c>
      <c r="R1984">
        <f>VLOOKUP(M1984,工作表1!$A$3:$B$1000,2,FALSE)</f>
        <v>2.875</v>
      </c>
      <c r="S1984" t="str">
        <f>VLOOKUP(M1984,工作表1!$A$3:$C$1000,3,FALSE)</f>
        <v>2025/5/31</v>
      </c>
      <c r="T1984">
        <f t="shared" si="997"/>
        <v>2.165</v>
      </c>
      <c r="U1984">
        <f t="shared" si="996"/>
        <v>0.71</v>
      </c>
      <c r="V1984" s="43">
        <f t="shared" si="1008"/>
        <v>43434</v>
      </c>
      <c r="W1984" s="43">
        <f t="shared" si="998"/>
        <v>43465</v>
      </c>
      <c r="X1984" s="45">
        <f t="shared" si="1009"/>
        <v>0.8797814207650273</v>
      </c>
      <c r="Y1984" s="45">
        <f t="shared" si="1010"/>
        <v>1.6832060782992739</v>
      </c>
      <c r="Z1984" s="47">
        <f t="shared" si="1011"/>
        <v>98.54668497891781</v>
      </c>
      <c r="AA1984" s="47">
        <f t="shared" si="1012"/>
        <v>117.40854612038081</v>
      </c>
      <c r="AB1984" s="45">
        <f t="shared" si="1013"/>
        <v>3.0209999999999999</v>
      </c>
      <c r="AC1984" s="2" t="str">
        <f t="shared" si="999"/>
        <v>TY2</v>
      </c>
      <c r="AD1984">
        <f t="shared" si="1000"/>
        <v>118.5625</v>
      </c>
      <c r="AE1984">
        <f t="shared" si="1001"/>
        <v>118.625</v>
      </c>
      <c r="AF1984" s="49">
        <f t="shared" si="1028"/>
        <v>-6.25E-2</v>
      </c>
      <c r="AG1984" s="3">
        <f t="shared" si="1014"/>
        <v>117.4582837622625</v>
      </c>
      <c r="AH1984">
        <f t="shared" si="1015"/>
        <v>116.61375360265345</v>
      </c>
      <c r="AI1984" s="51">
        <f t="shared" si="1016"/>
        <v>0.8445301596090502</v>
      </c>
      <c r="AJ1984" s="52">
        <f t="shared" si="1017"/>
        <v>0.9070301596090502</v>
      </c>
      <c r="AK1984" s="2">
        <v>43362</v>
      </c>
      <c r="AL1984" t="str">
        <v>912828Y7</v>
      </c>
      <c r="AM1984">
        <v>-0.79649999999999999</v>
      </c>
      <c r="AN1984">
        <v>2.2673700000000001</v>
      </c>
      <c r="AO1984">
        <v>0.83379999999999999</v>
      </c>
      <c r="AP1984">
        <v>118.5625</v>
      </c>
      <c r="AQ1984">
        <f>VLOOKUP(AL1984,工作表1!$F$3:$G$1000,2,FALSE)</f>
        <v>2.875</v>
      </c>
      <c r="AR1984" t="str">
        <f>VLOOKUP(AL1984,工作表1!$F$3:$H$1000,3,FALSE)</f>
        <v>2025/7/31</v>
      </c>
      <c r="AS1984">
        <f t="shared" si="1002"/>
        <v>2.165</v>
      </c>
      <c r="AT1984">
        <f t="shared" si="1003"/>
        <v>0.71</v>
      </c>
      <c r="AU1984" s="43">
        <f t="shared" si="1018"/>
        <v>43496</v>
      </c>
      <c r="AV1984" s="43">
        <f t="shared" si="1004"/>
        <v>43553</v>
      </c>
      <c r="AW1984" s="45">
        <f t="shared" si="1019"/>
        <v>0.3984375</v>
      </c>
      <c r="AX1984" s="45">
        <f t="shared" si="1020"/>
        <v>1.8950128424657533</v>
      </c>
      <c r="AY1984" s="47">
        <f t="shared" si="1021"/>
        <v>99.150182221674626</v>
      </c>
      <c r="AZ1984" s="47">
        <f t="shared" si="1022"/>
        <v>117.4582837622625</v>
      </c>
      <c r="BA1984" s="43"/>
      <c r="BC1984" s="2">
        <v>43361</v>
      </c>
      <c r="BD1984" t="str">
        <v>912828M5</v>
      </c>
      <c r="BE1984">
        <v>2.4823</v>
      </c>
      <c r="BF1984">
        <v>2.0362800000000001</v>
      </c>
      <c r="BG1984">
        <v>0.80059999999999998</v>
      </c>
      <c r="BH1984">
        <v>118.625</v>
      </c>
      <c r="BI1984">
        <f>VLOOKUP(BD1984,工作表1!$K$3:$L$1000,2,FALSE)</f>
        <v>2.25</v>
      </c>
      <c r="BJ1984" t="str">
        <f>VLOOKUP(BD1984,工作表1!$K$3:$M$1000,3,FALSE)</f>
        <v>2025/11/15</v>
      </c>
      <c r="BK1984">
        <f t="shared" si="1005"/>
        <v>2.157</v>
      </c>
      <c r="BL1984">
        <f t="shared" si="1006"/>
        <v>9.2999999999999972E-2</v>
      </c>
      <c r="BM1984" s="43">
        <f t="shared" si="1023"/>
        <v>43419</v>
      </c>
      <c r="BN1984" s="43">
        <f t="shared" si="1007"/>
        <v>43644</v>
      </c>
      <c r="BO1984" s="45">
        <f t="shared" si="1024"/>
        <v>0.77649456521739124</v>
      </c>
      <c r="BP1984" s="45">
        <f t="shared" si="1025"/>
        <v>2.514850729600953</v>
      </c>
      <c r="BQ1984" s="47">
        <f t="shared" si="1026"/>
        <v>95.168275654832286</v>
      </c>
      <c r="BR1984" s="47">
        <f t="shared" si="1027"/>
        <v>116.61375360265345</v>
      </c>
    </row>
    <row r="1985" spans="6:70" x14ac:dyDescent="0.25">
      <c r="F1985" s="2">
        <v>43420</v>
      </c>
      <c r="G1985">
        <v>2.3290000000000002</v>
      </c>
      <c r="H1985" s="43">
        <v>43458</v>
      </c>
      <c r="I1985">
        <v>2.6562000000000001</v>
      </c>
      <c r="L1985" s="2">
        <v>43361</v>
      </c>
      <c r="M1985" t="str">
        <v>9128284R</v>
      </c>
      <c r="N1985">
        <v>0.19170000000000001</v>
      </c>
      <c r="O1985">
        <v>1.8184499999999999</v>
      </c>
      <c r="P1985">
        <v>0.83379999999999999</v>
      </c>
      <c r="Q1985">
        <v>118.984375</v>
      </c>
      <c r="R1985">
        <f>VLOOKUP(M1985,工作表1!$A$3:$B$1000,2,FALSE)</f>
        <v>2.875</v>
      </c>
      <c r="S1985" t="str">
        <f>VLOOKUP(M1985,工作表1!$A$3:$C$1000,3,FALSE)</f>
        <v>2025/5/31</v>
      </c>
      <c r="T1985">
        <f t="shared" si="997"/>
        <v>2.157</v>
      </c>
      <c r="U1985">
        <f t="shared" si="996"/>
        <v>0.71799999999999997</v>
      </c>
      <c r="V1985" s="43">
        <f t="shared" si="1008"/>
        <v>43434</v>
      </c>
      <c r="W1985" s="43">
        <f t="shared" si="998"/>
        <v>43465</v>
      </c>
      <c r="X1985" s="45">
        <f t="shared" si="1009"/>
        <v>0.87192622950819676</v>
      </c>
      <c r="Y1985" s="45">
        <f t="shared" si="1010"/>
        <v>1.6832275993712105</v>
      </c>
      <c r="Z1985" s="47">
        <f t="shared" si="1011"/>
        <v>99.488182048078997</v>
      </c>
      <c r="AA1985" s="47">
        <f t="shared" si="1012"/>
        <v>118.52730544062067</v>
      </c>
      <c r="AB1985" s="45">
        <f t="shared" si="1013"/>
        <v>3.0158999999999998</v>
      </c>
      <c r="AC1985" s="2" t="str">
        <f t="shared" si="999"/>
        <v>TY2</v>
      </c>
      <c r="AD1985">
        <f t="shared" si="1000"/>
        <v>118.796875</v>
      </c>
      <c r="AE1985">
        <f t="shared" si="1001"/>
        <v>118.953125</v>
      </c>
      <c r="AF1985" s="49">
        <f t="shared" si="1028"/>
        <v>-0.15625</v>
      </c>
      <c r="AG1985" s="3">
        <f t="shared" si="1014"/>
        <v>117.59428567634299</v>
      </c>
      <c r="AH1985">
        <f t="shared" si="1015"/>
        <v>116.91837182808437</v>
      </c>
      <c r="AI1985" s="51">
        <f t="shared" si="1016"/>
        <v>0.67591384825861667</v>
      </c>
      <c r="AJ1985" s="52">
        <f t="shared" si="1017"/>
        <v>0.83216384825861667</v>
      </c>
      <c r="AK1985" s="2">
        <v>43361</v>
      </c>
      <c r="AL1985" t="str">
        <v>9128284Z</v>
      </c>
      <c r="AM1985">
        <v>-0.88009999999999999</v>
      </c>
      <c r="AN1985">
        <v>2.2875399999999999</v>
      </c>
      <c r="AO1985">
        <v>0.82720000000000005</v>
      </c>
      <c r="AP1985">
        <v>118.796875</v>
      </c>
      <c r="AQ1985">
        <f>VLOOKUP(AL1985,工作表1!$F$3:$G$1000,2,FALSE)</f>
        <v>2.75</v>
      </c>
      <c r="AR1985" t="str">
        <f>VLOOKUP(AL1985,工作表1!$F$3:$H$1000,3,FALSE)</f>
        <v>2025/8/31</v>
      </c>
      <c r="AS1985">
        <f t="shared" si="1002"/>
        <v>2.157</v>
      </c>
      <c r="AT1985">
        <f t="shared" si="1003"/>
        <v>0.59299999999999997</v>
      </c>
      <c r="AU1985" s="43">
        <f t="shared" si="1018"/>
        <v>43524</v>
      </c>
      <c r="AV1985" s="43">
        <f t="shared" si="1004"/>
        <v>43553</v>
      </c>
      <c r="AW1985" s="45">
        <f t="shared" si="1019"/>
        <v>0.14433701657458564</v>
      </c>
      <c r="AX1985" s="45">
        <f t="shared" si="1020"/>
        <v>1.5833781124649964</v>
      </c>
      <c r="AY1985" s="47">
        <f t="shared" si="1021"/>
        <v>98.498089435671844</v>
      </c>
      <c r="AZ1985" s="47">
        <f t="shared" si="1022"/>
        <v>117.59428567634299</v>
      </c>
      <c r="BA1985" s="43"/>
      <c r="BC1985" s="2">
        <v>43360</v>
      </c>
      <c r="BD1985" t="str">
        <v>912828M5</v>
      </c>
      <c r="BE1985">
        <v>1.6881999999999999</v>
      </c>
      <c r="BF1985">
        <v>2.0262899999999999</v>
      </c>
      <c r="BG1985">
        <v>0.80059999999999998</v>
      </c>
      <c r="BH1985">
        <v>118.953125</v>
      </c>
      <c r="BI1985">
        <f>VLOOKUP(BD1985,工作表1!$K$3:$L$1000,2,FALSE)</f>
        <v>2.25</v>
      </c>
      <c r="BJ1985" t="str">
        <f>VLOOKUP(BD1985,工作表1!$K$3:$M$1000,3,FALSE)</f>
        <v>2025/11/15</v>
      </c>
      <c r="BK1985">
        <f t="shared" si="1005"/>
        <v>2.1495000000000002</v>
      </c>
      <c r="BL1985">
        <f t="shared" si="1006"/>
        <v>0.10049999999999981</v>
      </c>
      <c r="BM1985" s="43">
        <f t="shared" si="1023"/>
        <v>43419</v>
      </c>
      <c r="BN1985" s="43">
        <f t="shared" si="1007"/>
        <v>43644</v>
      </c>
      <c r="BO1985" s="45">
        <f t="shared" si="1024"/>
        <v>0.77038043478260876</v>
      </c>
      <c r="BP1985" s="45">
        <f t="shared" si="1025"/>
        <v>2.5149009827278141</v>
      </c>
      <c r="BQ1985" s="47">
        <f t="shared" si="1026"/>
        <v>95.424457720724163</v>
      </c>
      <c r="BR1985" s="47">
        <f t="shared" si="1027"/>
        <v>116.91837182808437</v>
      </c>
    </row>
    <row r="1986" spans="6:70" x14ac:dyDescent="0.25">
      <c r="F1986" s="2">
        <v>43419</v>
      </c>
      <c r="G1986">
        <v>2.3340000000000001</v>
      </c>
      <c r="H1986" s="43">
        <v>43455</v>
      </c>
      <c r="I1986">
        <v>2.7181000000000002</v>
      </c>
      <c r="L1986" s="2">
        <v>43360</v>
      </c>
      <c r="M1986" t="str">
        <v>9128284R</v>
      </c>
      <c r="N1986">
        <v>-0.1128</v>
      </c>
      <c r="O1986">
        <v>2.1993100000000001</v>
      </c>
      <c r="P1986">
        <v>0.83379999999999999</v>
      </c>
      <c r="Q1986">
        <v>119.3125</v>
      </c>
      <c r="R1986">
        <f>VLOOKUP(M1986,工作表1!$A$3:$B$1000,2,FALSE)</f>
        <v>2.875</v>
      </c>
      <c r="S1986" t="str">
        <f>VLOOKUP(M1986,工作表1!$A$3:$C$1000,3,FALSE)</f>
        <v>2025/5/31</v>
      </c>
      <c r="T1986">
        <f t="shared" si="997"/>
        <v>2.1495000000000002</v>
      </c>
      <c r="U1986">
        <f t="shared" si="996"/>
        <v>0.72549999999999981</v>
      </c>
      <c r="V1986" s="43">
        <f t="shared" si="1008"/>
        <v>43434</v>
      </c>
      <c r="W1986" s="43">
        <f t="shared" si="998"/>
        <v>43465</v>
      </c>
      <c r="X1986" s="45">
        <f t="shared" si="1009"/>
        <v>0.86407103825136611</v>
      </c>
      <c r="Y1986" s="45">
        <f t="shared" si="1010"/>
        <v>1.683249120443147</v>
      </c>
      <c r="Z1986" s="47">
        <f t="shared" si="1011"/>
        <v>99.638829479776859</v>
      </c>
      <c r="AA1986" s="47">
        <f t="shared" si="1012"/>
        <v>118.69769628225252</v>
      </c>
      <c r="AB1986" s="45">
        <f t="shared" si="1013"/>
        <v>2.9500999999999999</v>
      </c>
      <c r="AC1986" s="2" t="str">
        <f t="shared" si="999"/>
        <v>TY2</v>
      </c>
      <c r="AD1986">
        <f t="shared" si="1000"/>
        <v>119.125</v>
      </c>
      <c r="AE1986">
        <f t="shared" si="1001"/>
        <v>119</v>
      </c>
      <c r="AF1986" s="49">
        <f t="shared" si="1028"/>
        <v>0.125</v>
      </c>
      <c r="AG1986" s="3">
        <f t="shared" si="1014"/>
        <v>117.88027918354312</v>
      </c>
      <c r="AH1986">
        <f t="shared" si="1015"/>
        <v>116.97083191574002</v>
      </c>
      <c r="AI1986" s="51">
        <f t="shared" si="1016"/>
        <v>0.90944726780310248</v>
      </c>
      <c r="AJ1986" s="52">
        <f t="shared" si="1017"/>
        <v>0.78444726780310248</v>
      </c>
      <c r="AK1986" s="2">
        <v>43360</v>
      </c>
      <c r="AL1986" t="str">
        <v>9128284Z</v>
      </c>
      <c r="AM1986">
        <v>-1.6119000000000001</v>
      </c>
      <c r="AN1986">
        <v>2.30647</v>
      </c>
      <c r="AO1986">
        <v>0.82720000000000005</v>
      </c>
      <c r="AP1986">
        <v>119.125</v>
      </c>
      <c r="AQ1986">
        <f>VLOOKUP(AL1986,工作表1!$F$3:$G$1000,2,FALSE)</f>
        <v>2.75</v>
      </c>
      <c r="AR1986" t="str">
        <f>VLOOKUP(AL1986,工作表1!$F$3:$H$1000,3,FALSE)</f>
        <v>2025/8/31</v>
      </c>
      <c r="AS1986">
        <f t="shared" si="1002"/>
        <v>2.1495000000000002</v>
      </c>
      <c r="AT1986">
        <f t="shared" si="1003"/>
        <v>0.60049999999999981</v>
      </c>
      <c r="AU1986" s="43">
        <f t="shared" si="1018"/>
        <v>43524</v>
      </c>
      <c r="AV1986" s="43">
        <f t="shared" si="1004"/>
        <v>43553</v>
      </c>
      <c r="AW1986" s="45">
        <f t="shared" si="1019"/>
        <v>0.13674033149171269</v>
      </c>
      <c r="AX1986" s="45">
        <f t="shared" si="1020"/>
        <v>1.5833156739574659</v>
      </c>
      <c r="AY1986" s="47">
        <f t="shared" si="1021"/>
        <v>98.745072146106324</v>
      </c>
      <c r="AZ1986" s="47">
        <f t="shared" si="1022"/>
        <v>117.88027918354312</v>
      </c>
      <c r="BA1986" s="43"/>
      <c r="BC1986" s="2">
        <v>43357</v>
      </c>
      <c r="BD1986" t="str">
        <v>912828M5</v>
      </c>
      <c r="BE1986">
        <v>1.5621</v>
      </c>
      <c r="BF1986">
        <v>2.0085700000000002</v>
      </c>
      <c r="BG1986">
        <v>0.80059999999999998</v>
      </c>
      <c r="BH1986">
        <v>119</v>
      </c>
      <c r="BI1986">
        <f>VLOOKUP(BD1986,工作表1!$K$3:$L$1000,2,FALSE)</f>
        <v>2.25</v>
      </c>
      <c r="BJ1986" t="str">
        <f>VLOOKUP(BD1986,工作表1!$K$3:$M$1000,3,FALSE)</f>
        <v>2025/11/15</v>
      </c>
      <c r="BK1986">
        <f t="shared" si="1005"/>
        <v>2.1459999999999999</v>
      </c>
      <c r="BL1986">
        <f t="shared" si="1006"/>
        <v>0.10400000000000009</v>
      </c>
      <c r="BM1986" s="43">
        <f t="shared" si="1023"/>
        <v>43419</v>
      </c>
      <c r="BN1986" s="43">
        <f t="shared" si="1007"/>
        <v>43644</v>
      </c>
      <c r="BO1986" s="45">
        <f t="shared" si="1024"/>
        <v>0.76426630434782616</v>
      </c>
      <c r="BP1986" s="45">
        <f t="shared" si="1025"/>
        <v>2.5149512358546753</v>
      </c>
      <c r="BQ1986" s="47">
        <f t="shared" si="1026"/>
        <v>95.475648092624255</v>
      </c>
      <c r="BR1986" s="47">
        <f t="shared" si="1027"/>
        <v>116.97083191574002</v>
      </c>
    </row>
    <row r="1987" spans="6:70" x14ac:dyDescent="0.25">
      <c r="F1987" s="2">
        <v>43418</v>
      </c>
      <c r="G1987">
        <v>2.3315000000000001</v>
      </c>
      <c r="H1987" s="43">
        <v>43454</v>
      </c>
      <c r="I1987">
        <v>2.7282000000000002</v>
      </c>
      <c r="L1987" s="2">
        <v>43357</v>
      </c>
      <c r="M1987" t="str">
        <v>9128284R</v>
      </c>
      <c r="N1987">
        <v>5.8000000000000003E-2</v>
      </c>
      <c r="O1987">
        <v>2.00122</v>
      </c>
      <c r="P1987">
        <v>0.83379999999999999</v>
      </c>
      <c r="Q1987">
        <v>119.359375</v>
      </c>
      <c r="R1987">
        <f>VLOOKUP(M1987,工作表1!$A$3:$B$1000,2,FALSE)</f>
        <v>2.875</v>
      </c>
      <c r="S1987" t="str">
        <f>VLOOKUP(M1987,工作表1!$A$3:$C$1000,3,FALSE)</f>
        <v>2025/5/31</v>
      </c>
      <c r="T1987">
        <f t="shared" si="997"/>
        <v>2.1459999999999999</v>
      </c>
      <c r="U1987">
        <f t="shared" si="996"/>
        <v>0.72900000000000009</v>
      </c>
      <c r="V1987" s="43">
        <f t="shared" si="1008"/>
        <v>43434</v>
      </c>
      <c r="W1987" s="43">
        <f t="shared" si="998"/>
        <v>43465</v>
      </c>
      <c r="X1987" s="45">
        <f t="shared" si="1009"/>
        <v>0.85621584699453557</v>
      </c>
      <c r="Y1987" s="45">
        <f t="shared" si="1010"/>
        <v>1.6832706415150835</v>
      </c>
      <c r="Z1987" s="47">
        <f t="shared" si="1011"/>
        <v>99.739367934379686</v>
      </c>
      <c r="AA1987" s="47">
        <f t="shared" si="1012"/>
        <v>118.80933925017965</v>
      </c>
      <c r="AB1987" s="45">
        <f t="shared" si="1013"/>
        <v>2.9626000000000001</v>
      </c>
      <c r="AC1987" s="2" t="str">
        <f t="shared" si="999"/>
        <v>TY2</v>
      </c>
      <c r="AD1987">
        <f t="shared" si="1000"/>
        <v>119.171875</v>
      </c>
      <c r="AE1987">
        <f t="shared" si="1001"/>
        <v>119.203125</v>
      </c>
      <c r="AF1987" s="49">
        <f t="shared" si="1028"/>
        <v>-3.125E-2</v>
      </c>
      <c r="AG1987" s="3">
        <f t="shared" si="1014"/>
        <v>117.93392783447995</v>
      </c>
      <c r="AH1987">
        <f t="shared" si="1015"/>
        <v>117.23480689776315</v>
      </c>
      <c r="AI1987" s="51">
        <f t="shared" si="1016"/>
        <v>0.69912093671679543</v>
      </c>
      <c r="AJ1987" s="52">
        <f t="shared" si="1017"/>
        <v>0.73037093671679543</v>
      </c>
      <c r="AK1987" s="2">
        <v>43357</v>
      </c>
      <c r="AL1987" t="str">
        <v>9128284Z</v>
      </c>
      <c r="AM1987">
        <v>-1.6415999999999999</v>
      </c>
      <c r="AN1987">
        <v>2.2819400000000001</v>
      </c>
      <c r="AO1987">
        <v>0.82720000000000005</v>
      </c>
      <c r="AP1987">
        <v>119.171875</v>
      </c>
      <c r="AQ1987">
        <f>VLOOKUP(AL1987,工作表1!$F$3:$G$1000,2,FALSE)</f>
        <v>2.75</v>
      </c>
      <c r="AR1987" t="str">
        <f>VLOOKUP(AL1987,工作表1!$F$3:$H$1000,3,FALSE)</f>
        <v>2025/8/31</v>
      </c>
      <c r="AS1987">
        <f t="shared" si="1002"/>
        <v>2.1459999999999999</v>
      </c>
      <c r="AT1987">
        <f t="shared" si="1003"/>
        <v>0.60400000000000009</v>
      </c>
      <c r="AU1987" s="43">
        <f t="shared" si="1018"/>
        <v>43524</v>
      </c>
      <c r="AV1987" s="43">
        <f t="shared" si="1004"/>
        <v>43553</v>
      </c>
      <c r="AW1987" s="45">
        <f t="shared" si="1019"/>
        <v>0.12914364640883977</v>
      </c>
      <c r="AX1987" s="45">
        <f t="shared" si="1020"/>
        <v>1.5832532354499358</v>
      </c>
      <c r="AY1987" s="47">
        <f t="shared" si="1021"/>
        <v>98.797756413662029</v>
      </c>
      <c r="AZ1987" s="47">
        <f t="shared" si="1022"/>
        <v>117.93392783447995</v>
      </c>
      <c r="BA1987" s="43"/>
      <c r="BC1987" s="2">
        <v>43356</v>
      </c>
      <c r="BD1987" t="str">
        <v>912828M5</v>
      </c>
      <c r="BE1987">
        <v>2.6131000000000002</v>
      </c>
      <c r="BF1987">
        <v>1.9311400000000001</v>
      </c>
      <c r="BG1987">
        <v>0.80059999999999998</v>
      </c>
      <c r="BH1987">
        <v>119.203125</v>
      </c>
      <c r="BI1987">
        <f>VLOOKUP(BD1987,工作表1!$K$3:$L$1000,2,FALSE)</f>
        <v>2.25</v>
      </c>
      <c r="BJ1987" t="str">
        <f>VLOOKUP(BD1987,工作表1!$K$3:$M$1000,3,FALSE)</f>
        <v>2025/11/15</v>
      </c>
      <c r="BK1987">
        <f t="shared" si="1005"/>
        <v>2.1440000000000001</v>
      </c>
      <c r="BL1987">
        <f t="shared" si="1006"/>
        <v>0.10599999999999987</v>
      </c>
      <c r="BM1987" s="43">
        <f t="shared" si="1023"/>
        <v>43419</v>
      </c>
      <c r="BN1987" s="43">
        <f t="shared" si="1007"/>
        <v>43644</v>
      </c>
      <c r="BO1987" s="45">
        <f t="shared" si="1024"/>
        <v>0.74592391304347816</v>
      </c>
      <c r="BP1987" s="45">
        <f t="shared" si="1025"/>
        <v>2.5151019952352591</v>
      </c>
      <c r="BQ1987" s="47">
        <f t="shared" si="1026"/>
        <v>95.707899218178696</v>
      </c>
      <c r="BR1987" s="47">
        <f t="shared" si="1027"/>
        <v>117.23480689776315</v>
      </c>
    </row>
    <row r="1988" spans="6:70" x14ac:dyDescent="0.25">
      <c r="F1988" s="2">
        <v>43417</v>
      </c>
      <c r="G1988">
        <v>2.3319999999999999</v>
      </c>
      <c r="H1988" s="43">
        <v>43453</v>
      </c>
      <c r="I1988">
        <v>2.6814</v>
      </c>
      <c r="L1988" s="2">
        <v>43356</v>
      </c>
      <c r="M1988" t="str">
        <v>9128284R</v>
      </c>
      <c r="N1988">
        <v>-0.35980000000000001</v>
      </c>
      <c r="O1988">
        <v>2.37547</v>
      </c>
      <c r="P1988">
        <v>0.83379999999999999</v>
      </c>
      <c r="Q1988">
        <v>119.59375</v>
      </c>
      <c r="R1988">
        <f>VLOOKUP(M1988,工作表1!$A$3:$B$1000,2,FALSE)</f>
        <v>2.875</v>
      </c>
      <c r="S1988" t="str">
        <f>VLOOKUP(M1988,工作表1!$A$3:$C$1000,3,FALSE)</f>
        <v>2025/5/31</v>
      </c>
      <c r="T1988">
        <f t="shared" si="997"/>
        <v>2.1440000000000001</v>
      </c>
      <c r="U1988">
        <f t="shared" ref="U1988:U2051" si="1029">R1988-T1988</f>
        <v>0.73099999999999987</v>
      </c>
      <c r="V1988" s="43">
        <f t="shared" si="1008"/>
        <v>43434</v>
      </c>
      <c r="W1988" s="43">
        <f t="shared" si="998"/>
        <v>43465</v>
      </c>
      <c r="X1988" s="45">
        <f t="shared" si="1009"/>
        <v>0.83265027322404372</v>
      </c>
      <c r="Y1988" s="45">
        <f t="shared" si="1010"/>
        <v>1.6833352047308932</v>
      </c>
      <c r="Z1988" s="47">
        <f t="shared" si="1011"/>
        <v>99.837253211523503</v>
      </c>
      <c r="AA1988" s="47">
        <f t="shared" si="1012"/>
        <v>118.90284724567199</v>
      </c>
      <c r="AB1988" s="45">
        <f t="shared" si="1013"/>
        <v>2.9297</v>
      </c>
      <c r="AC1988" s="2" t="str">
        <f t="shared" si="999"/>
        <v>TY2</v>
      </c>
      <c r="AD1988">
        <f t="shared" si="1000"/>
        <v>119.421875</v>
      </c>
      <c r="AE1988">
        <f t="shared" si="1001"/>
        <v>119.21875</v>
      </c>
      <c r="AF1988" s="49">
        <f t="shared" si="1028"/>
        <v>0.203125</v>
      </c>
      <c r="AG1988" s="3">
        <f t="shared" si="1014"/>
        <v>118.16191544972196</v>
      </c>
      <c r="AH1988">
        <f t="shared" si="1015"/>
        <v>117.24151511819069</v>
      </c>
      <c r="AI1988" s="51">
        <f t="shared" si="1016"/>
        <v>0.92040033153126899</v>
      </c>
      <c r="AJ1988" s="52">
        <f t="shared" si="1017"/>
        <v>0.71727533153126899</v>
      </c>
      <c r="AK1988" s="2">
        <v>43356</v>
      </c>
      <c r="AL1988" t="str">
        <v>9128284Z</v>
      </c>
      <c r="AM1988">
        <v>-2.0493999999999999</v>
      </c>
      <c r="AN1988">
        <v>2.3035800000000002</v>
      </c>
      <c r="AO1988">
        <v>0.82720000000000005</v>
      </c>
      <c r="AP1988">
        <v>119.421875</v>
      </c>
      <c r="AQ1988">
        <f>VLOOKUP(AL1988,工作表1!$F$3:$G$1000,2,FALSE)</f>
        <v>2.75</v>
      </c>
      <c r="AR1988" t="str">
        <f>VLOOKUP(AL1988,工作表1!$F$3:$H$1000,3,FALSE)</f>
        <v>2025/8/31</v>
      </c>
      <c r="AS1988">
        <f t="shared" si="1002"/>
        <v>2.1440000000000001</v>
      </c>
      <c r="AT1988">
        <f t="shared" si="1003"/>
        <v>0.60599999999999987</v>
      </c>
      <c r="AU1988" s="43">
        <f t="shared" si="1018"/>
        <v>43524</v>
      </c>
      <c r="AV1988" s="43">
        <f t="shared" si="1004"/>
        <v>43553</v>
      </c>
      <c r="AW1988" s="45">
        <f t="shared" si="1019"/>
        <v>0.10635359116022099</v>
      </c>
      <c r="AX1988" s="45">
        <f t="shared" si="1020"/>
        <v>1.5830659199273442</v>
      </c>
      <c r="AY1988" s="47">
        <f t="shared" si="1021"/>
        <v>99.006754968381387</v>
      </c>
      <c r="AZ1988" s="47">
        <f t="shared" si="1022"/>
        <v>118.16191544972196</v>
      </c>
      <c r="BA1988" s="43"/>
      <c r="BC1988" s="2">
        <v>43355</v>
      </c>
      <c r="BD1988" t="str">
        <v>912828M5</v>
      </c>
      <c r="BE1988">
        <v>1.8935999999999999</v>
      </c>
      <c r="BF1988">
        <v>1.92692</v>
      </c>
      <c r="BG1988">
        <v>0.80059999999999998</v>
      </c>
      <c r="BH1988">
        <v>119.21875</v>
      </c>
      <c r="BI1988">
        <f>VLOOKUP(BD1988,工作表1!$K$3:$L$1000,2,FALSE)</f>
        <v>2.25</v>
      </c>
      <c r="BJ1988" t="str">
        <f>VLOOKUP(BD1988,工作表1!$K$3:$M$1000,3,FALSE)</f>
        <v>2025/11/15</v>
      </c>
      <c r="BK1988">
        <f t="shared" si="1005"/>
        <v>2.1379999999999999</v>
      </c>
      <c r="BL1988">
        <f t="shared" si="1006"/>
        <v>0.1120000000000001</v>
      </c>
      <c r="BM1988" s="43">
        <f t="shared" si="1023"/>
        <v>43419</v>
      </c>
      <c r="BN1988" s="43">
        <f t="shared" si="1007"/>
        <v>43644</v>
      </c>
      <c r="BO1988" s="45">
        <f t="shared" si="1024"/>
        <v>0.73980978260869568</v>
      </c>
      <c r="BP1988" s="45">
        <f t="shared" si="1025"/>
        <v>2.5151522483621203</v>
      </c>
      <c r="BQ1988" s="47">
        <f t="shared" si="1026"/>
        <v>95.724514811842653</v>
      </c>
      <c r="BR1988" s="47">
        <f t="shared" si="1027"/>
        <v>117.24151511819069</v>
      </c>
    </row>
    <row r="1989" spans="6:70" x14ac:dyDescent="0.25">
      <c r="F1989" s="2">
        <v>43416</v>
      </c>
      <c r="G1989">
        <v>2.34</v>
      </c>
      <c r="H1989" s="43">
        <v>43452</v>
      </c>
      <c r="I1989">
        <v>2.7282999999999999</v>
      </c>
      <c r="L1989" s="2">
        <v>43355</v>
      </c>
      <c r="M1989" t="str">
        <v>9128284R</v>
      </c>
      <c r="N1989">
        <v>-0.40500000000000003</v>
      </c>
      <c r="O1989">
        <v>2.3420299999999998</v>
      </c>
      <c r="P1989">
        <v>0.83379999999999999</v>
      </c>
      <c r="Q1989">
        <v>119.609375</v>
      </c>
      <c r="R1989">
        <f>VLOOKUP(M1989,工作表1!$A$3:$B$1000,2,FALSE)</f>
        <v>2.875</v>
      </c>
      <c r="S1989" t="str">
        <f>VLOOKUP(M1989,工作表1!$A$3:$C$1000,3,FALSE)</f>
        <v>2025/5/31</v>
      </c>
      <c r="T1989">
        <f t="shared" ref="T1989:T2052" si="1030">INDEX($G:$G,MATCH(L1989,$F:$F,0))</f>
        <v>2.1379999999999999</v>
      </c>
      <c r="U1989">
        <f t="shared" si="1029"/>
        <v>0.7370000000000001</v>
      </c>
      <c r="V1989" s="43">
        <f t="shared" si="1008"/>
        <v>43434</v>
      </c>
      <c r="W1989" s="43">
        <f t="shared" ref="W1989:W2052" si="1031">IF(WEEKDAY(DATE(YEAR(L1989),(INT(MONTH(L1989)/3)+1)*3+1,1)-1,2)=7,DATE(YEAR(L1989),(INT(MONTH(L1989)/3)+1)*3+1,1)-1-2,IF(WEEKDAY(DATE(YEAR(L1989),(INT(MONTH(L1989)/3)+1)*3+1,1)-1,2)=6,DATE(YEAR(L1989),(INT(MONTH(L1989)/3)+1)*3+1,1)-1-1,DATE(YEAR(L1989),(INT(MONTH(L1989)/3)+1)*3+1,1)-1))</f>
        <v>43465</v>
      </c>
      <c r="X1989" s="45">
        <f t="shared" si="1009"/>
        <v>0.82479508196721307</v>
      </c>
      <c r="Y1989" s="45">
        <f t="shared" si="1010"/>
        <v>1.6833567258028295</v>
      </c>
      <c r="Z1989" s="47">
        <f t="shared" si="1011"/>
        <v>99.861774703809843</v>
      </c>
      <c r="AA1989" s="47">
        <f t="shared" si="1012"/>
        <v>118.92234812505556</v>
      </c>
      <c r="AB1989" s="45">
        <f t="shared" si="1013"/>
        <v>2.9220999999999999</v>
      </c>
      <c r="AC1989" s="2" t="str">
        <f t="shared" ref="AC1989:AC2052" si="1032">IF(MOD(MONTH(L1989),3)=0,"TY2","TY1")</f>
        <v>TY2</v>
      </c>
      <c r="AD1989">
        <f t="shared" ref="AD1989:AD2052" si="1033">IF(AC1989="TY1",Q1989,AP1989)</f>
        <v>119.4375</v>
      </c>
      <c r="AE1989">
        <f t="shared" ref="AE1989:AE2052" si="1034">IF(AC1989="TY1",AP1989,BH1989)</f>
        <v>119.109375</v>
      </c>
      <c r="AF1989" s="49">
        <f t="shared" si="1028"/>
        <v>0.328125</v>
      </c>
      <c r="AG1989" s="3">
        <f t="shared" si="1014"/>
        <v>118.13611545612751</v>
      </c>
      <c r="AH1989">
        <f t="shared" si="1015"/>
        <v>117.10415716399379</v>
      </c>
      <c r="AI1989" s="51">
        <f t="shared" si="1016"/>
        <v>1.0319582921337229</v>
      </c>
      <c r="AJ1989" s="52">
        <f t="shared" si="1017"/>
        <v>0.70383329213372292</v>
      </c>
      <c r="AK1989" s="2">
        <v>43355</v>
      </c>
      <c r="AL1989" t="str">
        <v>9128284Z</v>
      </c>
      <c r="AM1989">
        <v>-2.9836999999999998</v>
      </c>
      <c r="AN1989">
        <v>2.351</v>
      </c>
      <c r="AO1989">
        <v>0.82720000000000005</v>
      </c>
      <c r="AP1989">
        <v>119.4375</v>
      </c>
      <c r="AQ1989">
        <f>VLOOKUP(AL1989,工作表1!$F$3:$G$1000,2,FALSE)</f>
        <v>2.75</v>
      </c>
      <c r="AR1989" t="str">
        <f>VLOOKUP(AL1989,工作表1!$F$3:$H$1000,3,FALSE)</f>
        <v>2025/8/31</v>
      </c>
      <c r="AS1989">
        <f t="shared" ref="AS1989:AS2052" si="1035">INDEX($G:$G,MATCH(AK1989,$F:$F,0))</f>
        <v>2.1379999999999999</v>
      </c>
      <c r="AT1989">
        <f t="shared" ref="AT1989:AT2052" si="1036">AQ1989-AS1989</f>
        <v>0.6120000000000001</v>
      </c>
      <c r="AU1989" s="43">
        <f t="shared" si="1018"/>
        <v>43524</v>
      </c>
      <c r="AV1989" s="43">
        <f t="shared" ref="AV1989:AV2052" si="1037">IF(WEEKDAY(DATE(YEAR(AK1989),(INT(MONTH(AK1989)/3)+1)*3+4,1)-1,2)=7,DATE(YEAR(AK1989),(INT(MONTH(AK1989)/3)+1)*3+4,1)-1-2,IF(WEEKDAY(DATE(YEAR(AK1989),(INT(MONTH(AK1989)/3)+1)*3+4,1)-1,2)=6,DATE(YEAR(AK1989),(INT(MONTH(AK1989)/3)+1)*3+4,1)-1-1,DATE(YEAR(AK1989),(INT(MONTH(AK1989)/3)+1)*3+4,1)-1))</f>
        <v>43553</v>
      </c>
      <c r="AW1989" s="45">
        <f t="shared" si="1019"/>
        <v>9.8756906077348064E-2</v>
      </c>
      <c r="AX1989" s="45">
        <f t="shared" si="1020"/>
        <v>1.583003481419814</v>
      </c>
      <c r="AY1989" s="47">
        <f t="shared" si="1021"/>
        <v>98.995141539403051</v>
      </c>
      <c r="AZ1989" s="47">
        <f t="shared" si="1022"/>
        <v>118.13611545612751</v>
      </c>
      <c r="BA1989" s="43"/>
      <c r="BC1989" s="2">
        <v>43354</v>
      </c>
      <c r="BD1989" t="str">
        <v>912828M5</v>
      </c>
      <c r="BE1989">
        <v>1.3032999999999999</v>
      </c>
      <c r="BF1989">
        <v>1.94249</v>
      </c>
      <c r="BG1989">
        <v>0.80059999999999998</v>
      </c>
      <c r="BH1989">
        <v>119.109375</v>
      </c>
      <c r="BI1989">
        <f>VLOOKUP(BD1989,工作表1!$K$3:$L$1000,2,FALSE)</f>
        <v>2.25</v>
      </c>
      <c r="BJ1989" t="str">
        <f>VLOOKUP(BD1989,工作表1!$K$3:$M$1000,3,FALSE)</f>
        <v>2025/11/15</v>
      </c>
      <c r="BK1989">
        <f t="shared" ref="BK1989:BK2052" si="1038">INDEX($G:$G,MATCH(BC1989,$F:$F,0))</f>
        <v>2.13</v>
      </c>
      <c r="BL1989">
        <f t="shared" ref="BL1989:BL2052" si="1039">BI1989-BK1989</f>
        <v>0.12000000000000011</v>
      </c>
      <c r="BM1989" s="43">
        <f t="shared" si="1023"/>
        <v>43419</v>
      </c>
      <c r="BN1989" s="43">
        <f t="shared" ref="BN1989:BN2052" si="1040">IF(WEEKDAY(DATE(YEAR(BC1989),(INT(MONTH(BC1989)/3)+1)*3+7,1)-1,2)=7,DATE(YEAR(BC1989),(INT(MONTH(BC1989)/3)+1)*3+7,1)-1-2,IF(WEEKDAY(DATE(YEAR(BC1989),(INT(MONTH(BC1989)/3)+1)*3+7,1)-1,2)=6,DATE(YEAR(BC1989),(INT(MONTH(BC1989)/3)+1)*3+7,1)-1-1,DATE(YEAR(BC1989),(INT(MONTH(BC1989)/3)+1)*3+7,1)-1))</f>
        <v>43644</v>
      </c>
      <c r="BO1989" s="45">
        <f t="shared" si="1024"/>
        <v>0.73369565217391308</v>
      </c>
      <c r="BP1989" s="45">
        <f t="shared" si="1025"/>
        <v>2.5152025014889814</v>
      </c>
      <c r="BQ1989" s="47">
        <f t="shared" si="1026"/>
        <v>95.62742991499114</v>
      </c>
      <c r="BR1989" s="47">
        <f t="shared" si="1027"/>
        <v>117.10415716399379</v>
      </c>
    </row>
    <row r="1990" spans="6:70" x14ac:dyDescent="0.25">
      <c r="F1990" s="2">
        <v>43413</v>
      </c>
      <c r="G1990">
        <v>2.3359999999999999</v>
      </c>
      <c r="H1990" s="43">
        <v>43451</v>
      </c>
      <c r="I1990">
        <v>2.7728999999999999</v>
      </c>
      <c r="L1990" s="2">
        <v>43354</v>
      </c>
      <c r="M1990" t="str">
        <v>9128284R</v>
      </c>
      <c r="N1990">
        <v>-8.5999999999999993E-2</v>
      </c>
      <c r="O1990">
        <v>2.0801500000000002</v>
      </c>
      <c r="P1990">
        <v>0.83379999999999999</v>
      </c>
      <c r="Q1990">
        <v>119.5</v>
      </c>
      <c r="R1990">
        <f>VLOOKUP(M1990,工作表1!$A$3:$B$1000,2,FALSE)</f>
        <v>2.875</v>
      </c>
      <c r="S1990" t="str">
        <f>VLOOKUP(M1990,工作表1!$A$3:$C$1000,3,FALSE)</f>
        <v>2025/5/31</v>
      </c>
      <c r="T1990">
        <f t="shared" si="1030"/>
        <v>2.13</v>
      </c>
      <c r="U1990">
        <f t="shared" si="1029"/>
        <v>0.74500000000000011</v>
      </c>
      <c r="V1990" s="43">
        <f t="shared" ref="V1990:V2053" si="1041">COUPNCD(L1989,S1990,2,0)</f>
        <v>43434</v>
      </c>
      <c r="W1990" s="43">
        <f t="shared" si="1031"/>
        <v>43465</v>
      </c>
      <c r="X1990" s="45">
        <f t="shared" ref="X1990:X2053" si="1042">COUPDAYBS(L1989,S1990,2,1)/COUPDAYS(L1989,S1990,2,1)*R1990/2</f>
        <v>0.81693989071038242</v>
      </c>
      <c r="Y1990" s="45">
        <f t="shared" ref="Y1990:Y2053" si="1043">(W1990-L1989)/365*R1990+X1990</f>
        <v>1.6833782468747658</v>
      </c>
      <c r="Z1990" s="47">
        <f t="shared" ref="Z1990:Z2053" si="1044">(Q1990*P1990+Y1990)/(1+(O1990/100)*(W1990-L1991)/360)-X1990</f>
        <v>99.854038290897137</v>
      </c>
      <c r="AA1990" s="47">
        <f t="shared" ref="AA1990:AA2053" si="1045">(Z1990-$AB$5*(W1990-L1989)/365+T1990*(W1990-L1989)/360)/P1990</f>
        <v>118.90238828287104</v>
      </c>
      <c r="AB1990" s="45">
        <f t="shared" ref="AB1990:AB2053" si="1046">INDEX(I:I,MATCH(L1990,H:H,0))</f>
        <v>2.9346000000000001</v>
      </c>
      <c r="AC1990" s="2" t="str">
        <f t="shared" si="1032"/>
        <v>TY2</v>
      </c>
      <c r="AD1990">
        <f t="shared" si="1033"/>
        <v>119.328125</v>
      </c>
      <c r="AE1990">
        <f t="shared" si="1034"/>
        <v>119.4375</v>
      </c>
      <c r="AF1990" s="49">
        <f t="shared" si="1028"/>
        <v>-0.109375</v>
      </c>
      <c r="AG1990" s="3">
        <f t="shared" ref="AG1990:AG2053" si="1047">IF(AC1990="TY1",AA1990,AZ1990)</f>
        <v>118.03946727287682</v>
      </c>
      <c r="AH1990">
        <f t="shared" ref="AH1990:AH2053" si="1048">IF(AC1990="TY1",AZ1990,BR1990)</f>
        <v>117.44081704100539</v>
      </c>
      <c r="AI1990" s="51">
        <f t="shared" ref="AI1990:AI2053" si="1049">AG1990-AH1990</f>
        <v>0.59865023187143152</v>
      </c>
      <c r="AJ1990" s="52">
        <f t="shared" ref="AJ1990:AJ2053" si="1050">AI1990-AF1990</f>
        <v>0.70802523187143152</v>
      </c>
      <c r="AK1990" s="2">
        <v>43354</v>
      </c>
      <c r="AL1990" t="str">
        <v>9128284Z</v>
      </c>
      <c r="AM1990">
        <v>-2.8620999999999999</v>
      </c>
      <c r="AN1990">
        <v>2.3158699999999999</v>
      </c>
      <c r="AO1990">
        <v>0.82720000000000005</v>
      </c>
      <c r="AP1990">
        <v>119.328125</v>
      </c>
      <c r="AQ1990">
        <f>VLOOKUP(AL1990,工作表1!$F$3:$G$1000,2,FALSE)</f>
        <v>2.75</v>
      </c>
      <c r="AR1990" t="str">
        <f>VLOOKUP(AL1990,工作表1!$F$3:$H$1000,3,FALSE)</f>
        <v>2025/8/31</v>
      </c>
      <c r="AS1990">
        <f t="shared" si="1035"/>
        <v>2.13</v>
      </c>
      <c r="AT1990">
        <f t="shared" si="1036"/>
        <v>0.62000000000000011</v>
      </c>
      <c r="AU1990" s="43">
        <f t="shared" ref="AU1990:AU2053" si="1051">COUPNCD(AK1989,AR1990,2,0)</f>
        <v>43524</v>
      </c>
      <c r="AV1990" s="43">
        <f t="shared" si="1037"/>
        <v>43553</v>
      </c>
      <c r="AW1990" s="45">
        <f t="shared" ref="AW1990:AW2053" si="1052">COUPDAYBS(AK1989,AR1990,2,1)/COUPDAYS(AK1989,AR1990,2,1)*AQ1990/2</f>
        <v>9.1160220994475127E-2</v>
      </c>
      <c r="AX1990" s="45">
        <f t="shared" ref="AX1990:AX2053" si="1053">(AV1990-AK1989)/365*AQ1990+AW1990</f>
        <v>1.5829410429122832</v>
      </c>
      <c r="AY1990" s="47">
        <f t="shared" ref="AY1990:AY2053" si="1054">(AP1990*AO1990+AX1990)/(1+(AN1990/100)*(AV1990-AK1991)/360)-AW1990</f>
        <v>98.926055821274403</v>
      </c>
      <c r="AZ1990" s="47">
        <f t="shared" ref="AZ1990:AZ2053" si="1055">(AY1990-$AB$5*(AV1990-AK1989)/365+AS1990*(AV1990-AK1989)/360)/AO1990</f>
        <v>118.03946727287682</v>
      </c>
      <c r="BA1990" s="43"/>
      <c r="BC1990" s="2">
        <v>43353</v>
      </c>
      <c r="BD1990" t="str">
        <v>912828M5</v>
      </c>
      <c r="BE1990">
        <v>1.8207</v>
      </c>
      <c r="BF1990">
        <v>1.90357</v>
      </c>
      <c r="BG1990">
        <v>0.80059999999999998</v>
      </c>
      <c r="BH1990">
        <v>119.4375</v>
      </c>
      <c r="BI1990">
        <f>VLOOKUP(BD1990,工作表1!$K$3:$L$1000,2,FALSE)</f>
        <v>2.25</v>
      </c>
      <c r="BJ1990" t="str">
        <f>VLOOKUP(BD1990,工作表1!$K$3:$M$1000,3,FALSE)</f>
        <v>2025/11/15</v>
      </c>
      <c r="BK1990">
        <f t="shared" si="1038"/>
        <v>2.1255000000000002</v>
      </c>
      <c r="BL1990">
        <f t="shared" si="1039"/>
        <v>0.12449999999999983</v>
      </c>
      <c r="BM1990" s="43">
        <f t="shared" ref="BM1990:BM2053" si="1056">COUPNCD(BC1989,BJ1990,2,0)</f>
        <v>43419</v>
      </c>
      <c r="BN1990" s="43">
        <f t="shared" si="1040"/>
        <v>43644</v>
      </c>
      <c r="BO1990" s="45">
        <f t="shared" ref="BO1990:BO2053" si="1057">COUPDAYBS(BC1989,BJ1990,2,1)/COUPDAYS(BC1989,BJ1990,2,1)*BI1990/2</f>
        <v>0.72758152173913038</v>
      </c>
      <c r="BP1990" s="45">
        <f t="shared" ref="BP1990:BP2053" si="1058">(BN1990-BC1989)/365*BI1990+BO1990</f>
        <v>2.5152527546158425</v>
      </c>
      <c r="BQ1990" s="47">
        <f t="shared" ref="BQ1990:BQ2053" si="1059">(BH1990*BG1990+BP1990)/(1+(BF1990/100)*(BN1990-BC1991)/360)-BO1990</f>
        <v>95.907068693805158</v>
      </c>
      <c r="BR1990" s="47">
        <f t="shared" ref="BR1990:BR2053" si="1060">(BQ1990-$AB$5*(BN1990-BC1989)/365+BK1990*(BN1990-BC1989)/360)/BG1990</f>
        <v>117.44081704100539</v>
      </c>
    </row>
    <row r="1991" spans="6:70" x14ac:dyDescent="0.25">
      <c r="F1991" s="2">
        <v>43412</v>
      </c>
      <c r="G1991">
        <v>2.3319999999999999</v>
      </c>
      <c r="H1991" s="43">
        <v>43448</v>
      </c>
      <c r="I1991">
        <v>2.8052000000000001</v>
      </c>
      <c r="L1991" s="2">
        <v>43353</v>
      </c>
      <c r="M1991" t="str">
        <v>9128284R</v>
      </c>
      <c r="N1991">
        <v>-8.9999999999999998E-4</v>
      </c>
      <c r="O1991">
        <v>2.01159</v>
      </c>
      <c r="P1991">
        <v>0.83379999999999999</v>
      </c>
      <c r="Q1991">
        <v>119.8125</v>
      </c>
      <c r="R1991">
        <f>VLOOKUP(M1991,工作表1!$A$3:$B$1000,2,FALSE)</f>
        <v>2.875</v>
      </c>
      <c r="S1991" t="str">
        <f>VLOOKUP(M1991,工作表1!$A$3:$C$1000,3,FALSE)</f>
        <v>2025/5/31</v>
      </c>
      <c r="T1991">
        <f t="shared" si="1030"/>
        <v>2.1255000000000002</v>
      </c>
      <c r="U1991">
        <f t="shared" si="1029"/>
        <v>0.74949999999999983</v>
      </c>
      <c r="V1991" s="43">
        <f t="shared" si="1041"/>
        <v>43434</v>
      </c>
      <c r="W1991" s="43">
        <f t="shared" si="1031"/>
        <v>43465</v>
      </c>
      <c r="X1991" s="45">
        <f t="shared" si="1042"/>
        <v>0.80908469945355188</v>
      </c>
      <c r="Y1991" s="45">
        <f t="shared" si="1043"/>
        <v>1.6833997679467028</v>
      </c>
      <c r="Z1991" s="47">
        <f t="shared" si="1044"/>
        <v>100.12538152033062</v>
      </c>
      <c r="AA1991" s="47">
        <f t="shared" si="1045"/>
        <v>119.21837754666925</v>
      </c>
      <c r="AB1991" s="45">
        <f t="shared" si="1046"/>
        <v>2.8843999999999999</v>
      </c>
      <c r="AC1991" s="2" t="str">
        <f t="shared" si="1032"/>
        <v>TY2</v>
      </c>
      <c r="AD1991">
        <f t="shared" si="1033"/>
        <v>119.65625</v>
      </c>
      <c r="AE1991">
        <f t="shared" si="1034"/>
        <v>119.421875</v>
      </c>
      <c r="AF1991" s="49">
        <f t="shared" si="1028"/>
        <v>0.234375</v>
      </c>
      <c r="AG1991" s="3">
        <f t="shared" si="1047"/>
        <v>118.36172483626865</v>
      </c>
      <c r="AH1991">
        <f t="shared" si="1048"/>
        <v>117.40871892782233</v>
      </c>
      <c r="AI1991" s="51">
        <f t="shared" si="1049"/>
        <v>0.95300590844631472</v>
      </c>
      <c r="AJ1991" s="52">
        <f t="shared" si="1050"/>
        <v>0.71863090844631472</v>
      </c>
      <c r="AK1991" s="2">
        <v>43353</v>
      </c>
      <c r="AL1991" t="str">
        <v>9128284Z</v>
      </c>
      <c r="AM1991">
        <v>-2.6486999999999998</v>
      </c>
      <c r="AN1991">
        <v>2.28159</v>
      </c>
      <c r="AO1991">
        <v>0.82720000000000005</v>
      </c>
      <c r="AP1991">
        <v>119.65625</v>
      </c>
      <c r="AQ1991">
        <f>VLOOKUP(AL1991,工作表1!$F$3:$G$1000,2,FALSE)</f>
        <v>2.75</v>
      </c>
      <c r="AR1991" t="str">
        <f>VLOOKUP(AL1991,工作表1!$F$3:$H$1000,3,FALSE)</f>
        <v>2025/8/31</v>
      </c>
      <c r="AS1991">
        <f t="shared" si="1035"/>
        <v>2.1255000000000002</v>
      </c>
      <c r="AT1991">
        <f t="shared" si="1036"/>
        <v>0.62449999999999983</v>
      </c>
      <c r="AU1991" s="43">
        <f t="shared" si="1051"/>
        <v>43524</v>
      </c>
      <c r="AV1991" s="43">
        <f t="shared" si="1037"/>
        <v>43553</v>
      </c>
      <c r="AW1991" s="45">
        <f t="shared" si="1052"/>
        <v>8.3563535911602205E-2</v>
      </c>
      <c r="AX1991" s="45">
        <f t="shared" si="1053"/>
        <v>1.5828786044047529</v>
      </c>
      <c r="AY1991" s="47">
        <f t="shared" si="1054"/>
        <v>99.201598658990648</v>
      </c>
      <c r="AZ1991" s="47">
        <f t="shared" si="1055"/>
        <v>118.36172483626865</v>
      </c>
      <c r="BA1991" s="43"/>
      <c r="BC1991" s="2">
        <v>43350</v>
      </c>
      <c r="BD1991" t="str">
        <v>912828M5</v>
      </c>
      <c r="BE1991">
        <v>1.6215999999999999</v>
      </c>
      <c r="BF1991">
        <v>1.91178</v>
      </c>
      <c r="BG1991">
        <v>0.80059999999999998</v>
      </c>
      <c r="BH1991">
        <v>119.421875</v>
      </c>
      <c r="BI1991">
        <f>VLOOKUP(BD1991,工作表1!$K$3:$L$1000,2,FALSE)</f>
        <v>2.25</v>
      </c>
      <c r="BJ1991" t="str">
        <f>VLOOKUP(BD1991,工作表1!$K$3:$M$1000,3,FALSE)</f>
        <v>2025/11/15</v>
      </c>
      <c r="BK1991">
        <f t="shared" si="1038"/>
        <v>2.1234999999999999</v>
      </c>
      <c r="BL1991">
        <f t="shared" si="1039"/>
        <v>0.12650000000000006</v>
      </c>
      <c r="BM1991" s="43">
        <f t="shared" si="1056"/>
        <v>43419</v>
      </c>
      <c r="BN1991" s="43">
        <f t="shared" si="1040"/>
        <v>43644</v>
      </c>
      <c r="BO1991" s="45">
        <f t="shared" si="1057"/>
        <v>0.72146739130434778</v>
      </c>
      <c r="BP1991" s="45">
        <f t="shared" si="1058"/>
        <v>2.5153030077427037</v>
      </c>
      <c r="BQ1991" s="47">
        <f t="shared" si="1059"/>
        <v>95.889483992336011</v>
      </c>
      <c r="BR1991" s="47">
        <f t="shared" si="1060"/>
        <v>117.40871892782233</v>
      </c>
    </row>
    <row r="1992" spans="6:70" x14ac:dyDescent="0.25">
      <c r="F1992" s="2">
        <v>43411</v>
      </c>
      <c r="G1992">
        <v>2.3210000000000002</v>
      </c>
      <c r="H1992" s="43">
        <v>43447</v>
      </c>
      <c r="I1992">
        <v>2.8300999999999998</v>
      </c>
      <c r="L1992" s="2">
        <v>43350</v>
      </c>
      <c r="M1992" t="str">
        <v>9128284R</v>
      </c>
      <c r="N1992">
        <v>0.33739999999999998</v>
      </c>
      <c r="O1992">
        <v>1.79769</v>
      </c>
      <c r="P1992">
        <v>0.83379999999999999</v>
      </c>
      <c r="Q1992">
        <v>119.796875</v>
      </c>
      <c r="R1992">
        <f>VLOOKUP(M1992,工作表1!$A$3:$B$1000,2,FALSE)</f>
        <v>2.875</v>
      </c>
      <c r="S1992" t="str">
        <f>VLOOKUP(M1992,工作表1!$A$3:$C$1000,3,FALSE)</f>
        <v>2025/5/31</v>
      </c>
      <c r="T1992">
        <f t="shared" si="1030"/>
        <v>2.1234999999999999</v>
      </c>
      <c r="U1992">
        <f t="shared" si="1029"/>
        <v>0.75150000000000006</v>
      </c>
      <c r="V1992" s="43">
        <f t="shared" si="1041"/>
        <v>43434</v>
      </c>
      <c r="W1992" s="43">
        <f t="shared" si="1031"/>
        <v>43465</v>
      </c>
      <c r="X1992" s="45">
        <f t="shared" si="1042"/>
        <v>0.80122950819672123</v>
      </c>
      <c r="Y1992" s="45">
        <f t="shared" si="1043"/>
        <v>1.6834212890186391</v>
      </c>
      <c r="Z1992" s="47">
        <f t="shared" si="1044"/>
        <v>100.18386427757918</v>
      </c>
      <c r="AA1992" s="47">
        <f t="shared" si="1045"/>
        <v>119.27998003377382</v>
      </c>
      <c r="AB1992" s="45">
        <f t="shared" si="1046"/>
        <v>2.8919000000000001</v>
      </c>
      <c r="AC1992" s="2" t="str">
        <f t="shared" si="1032"/>
        <v>TY2</v>
      </c>
      <c r="AD1992">
        <f t="shared" si="1033"/>
        <v>119.640625</v>
      </c>
      <c r="AE1992">
        <f t="shared" si="1034"/>
        <v>119.953125</v>
      </c>
      <c r="AF1992" s="49">
        <f t="shared" si="1028"/>
        <v>-0.3125</v>
      </c>
      <c r="AG1992" s="3">
        <f t="shared" si="1047"/>
        <v>118.32976706150616</v>
      </c>
      <c r="AH1992">
        <f t="shared" si="1048"/>
        <v>117.94551369311195</v>
      </c>
      <c r="AI1992" s="51">
        <f t="shared" si="1049"/>
        <v>0.3842533683942122</v>
      </c>
      <c r="AJ1992" s="52">
        <f t="shared" si="1050"/>
        <v>0.6967533683942122</v>
      </c>
      <c r="AK1992" s="2">
        <v>43350</v>
      </c>
      <c r="AL1992" t="str">
        <v>9128284Z</v>
      </c>
      <c r="AM1992">
        <v>-2.8429000000000002</v>
      </c>
      <c r="AN1992">
        <v>2.2949000000000002</v>
      </c>
      <c r="AO1992">
        <v>0.82720000000000005</v>
      </c>
      <c r="AP1992">
        <v>119.640625</v>
      </c>
      <c r="AQ1992">
        <f>VLOOKUP(AL1992,工作表1!$F$3:$G$1000,2,FALSE)</f>
        <v>2.75</v>
      </c>
      <c r="AR1992" t="str">
        <f>VLOOKUP(AL1992,工作表1!$F$3:$H$1000,3,FALSE)</f>
        <v>2025/8/31</v>
      </c>
      <c r="AS1992">
        <f t="shared" si="1035"/>
        <v>2.1234999999999999</v>
      </c>
      <c r="AT1992">
        <f t="shared" si="1036"/>
        <v>0.62650000000000006</v>
      </c>
      <c r="AU1992" s="43">
        <f t="shared" si="1051"/>
        <v>43524</v>
      </c>
      <c r="AV1992" s="43">
        <f t="shared" si="1037"/>
        <v>43553</v>
      </c>
      <c r="AW1992" s="45">
        <f t="shared" si="1052"/>
        <v>7.5966850828729282E-2</v>
      </c>
      <c r="AX1992" s="45">
        <f t="shared" si="1053"/>
        <v>1.5828161658972222</v>
      </c>
      <c r="AY1992" s="47">
        <f t="shared" si="1054"/>
        <v>99.182770680096766</v>
      </c>
      <c r="AZ1992" s="47">
        <f t="shared" si="1055"/>
        <v>118.32976706150616</v>
      </c>
      <c r="BA1992" s="43"/>
      <c r="BC1992" s="2">
        <v>43349</v>
      </c>
      <c r="BD1992" t="str">
        <v>912828M5</v>
      </c>
      <c r="BE1992">
        <v>2.1637</v>
      </c>
      <c r="BF1992">
        <v>1.88639</v>
      </c>
      <c r="BG1992">
        <v>0.80059999999999998</v>
      </c>
      <c r="BH1992">
        <v>119.953125</v>
      </c>
      <c r="BI1992">
        <f>VLOOKUP(BD1992,工作表1!$K$3:$L$1000,2,FALSE)</f>
        <v>2.25</v>
      </c>
      <c r="BJ1992" t="str">
        <f>VLOOKUP(BD1992,工作表1!$K$3:$M$1000,3,FALSE)</f>
        <v>2025/11/15</v>
      </c>
      <c r="BK1992">
        <f t="shared" si="1038"/>
        <v>2.12</v>
      </c>
      <c r="BL1992">
        <f t="shared" si="1039"/>
        <v>0.12999999999999989</v>
      </c>
      <c r="BM1992" s="43">
        <f t="shared" si="1056"/>
        <v>43419</v>
      </c>
      <c r="BN1992" s="43">
        <f t="shared" si="1040"/>
        <v>43644</v>
      </c>
      <c r="BO1992" s="45">
        <f t="shared" si="1057"/>
        <v>0.703125</v>
      </c>
      <c r="BP1992" s="45">
        <f t="shared" si="1058"/>
        <v>2.5154537671232875</v>
      </c>
      <c r="BQ1992" s="47">
        <f t="shared" si="1059"/>
        <v>96.341606025262493</v>
      </c>
      <c r="BR1992" s="47">
        <f t="shared" si="1060"/>
        <v>117.94551369311195</v>
      </c>
    </row>
    <row r="1993" spans="6:70" x14ac:dyDescent="0.25">
      <c r="F1993" s="2">
        <v>43410</v>
      </c>
      <c r="G1993">
        <v>2.3119999999999998</v>
      </c>
      <c r="H1993" s="43">
        <v>43446</v>
      </c>
      <c r="I1993">
        <v>2.8351000000000002</v>
      </c>
      <c r="L1993" s="2">
        <v>43349</v>
      </c>
      <c r="M1993" t="str">
        <v>9128284R</v>
      </c>
      <c r="N1993">
        <v>0.3049</v>
      </c>
      <c r="O1993">
        <v>1.8494999999999999</v>
      </c>
      <c r="P1993">
        <v>0.83379999999999999</v>
      </c>
      <c r="Q1993">
        <v>120.296875</v>
      </c>
      <c r="R1993">
        <f>VLOOKUP(M1993,工作表1!$A$3:$B$1000,2,FALSE)</f>
        <v>2.875</v>
      </c>
      <c r="S1993" t="str">
        <f>VLOOKUP(M1993,工作表1!$A$3:$C$1000,3,FALSE)</f>
        <v>2025/5/31</v>
      </c>
      <c r="T1993">
        <f t="shared" si="1030"/>
        <v>2.12</v>
      </c>
      <c r="U1993">
        <f t="shared" si="1029"/>
        <v>0.75499999999999989</v>
      </c>
      <c r="V1993" s="43">
        <f t="shared" si="1041"/>
        <v>43434</v>
      </c>
      <c r="W1993" s="43">
        <f t="shared" si="1031"/>
        <v>43465</v>
      </c>
      <c r="X1993" s="45">
        <f t="shared" si="1042"/>
        <v>0.77766393442622961</v>
      </c>
      <c r="Y1993" s="45">
        <f t="shared" si="1043"/>
        <v>1.6834858522344487</v>
      </c>
      <c r="Z1993" s="47">
        <f t="shared" si="1044"/>
        <v>100.59998789983892</v>
      </c>
      <c r="AA1993" s="47">
        <f t="shared" si="1045"/>
        <v>119.75431411413112</v>
      </c>
      <c r="AB1993" s="45">
        <f t="shared" si="1046"/>
        <v>2.8169</v>
      </c>
      <c r="AC1993" s="2" t="str">
        <f t="shared" si="1032"/>
        <v>TY2</v>
      </c>
      <c r="AD1993">
        <f t="shared" si="1033"/>
        <v>120.171875</v>
      </c>
      <c r="AE1993">
        <f t="shared" si="1034"/>
        <v>119.734375</v>
      </c>
      <c r="AF1993" s="49">
        <f t="shared" si="1028"/>
        <v>0.4375</v>
      </c>
      <c r="AG1993" s="3">
        <f t="shared" si="1047"/>
        <v>118.84206793139225</v>
      </c>
      <c r="AH1993">
        <f t="shared" si="1048"/>
        <v>117.74427050987417</v>
      </c>
      <c r="AI1993" s="51">
        <f t="shared" si="1049"/>
        <v>1.0977974215180808</v>
      </c>
      <c r="AJ1993" s="52">
        <f t="shared" si="1050"/>
        <v>0.6602974215180808</v>
      </c>
      <c r="AK1993" s="2">
        <v>43349</v>
      </c>
      <c r="AL1993" t="str">
        <v>9128284Z</v>
      </c>
      <c r="AM1993">
        <v>-2.9792000000000001</v>
      </c>
      <c r="AN1993">
        <v>2.30362</v>
      </c>
      <c r="AO1993">
        <v>0.82720000000000005</v>
      </c>
      <c r="AP1993">
        <v>120.171875</v>
      </c>
      <c r="AQ1993">
        <f>VLOOKUP(AL1993,工作表1!$F$3:$G$1000,2,FALSE)</f>
        <v>2.75</v>
      </c>
      <c r="AR1993" t="str">
        <f>VLOOKUP(AL1993,工作表1!$F$3:$H$1000,3,FALSE)</f>
        <v>2025/8/31</v>
      </c>
      <c r="AS1993">
        <f t="shared" si="1035"/>
        <v>2.12</v>
      </c>
      <c r="AT1993">
        <f t="shared" si="1036"/>
        <v>0.62999999999999989</v>
      </c>
      <c r="AU1993" s="43">
        <f t="shared" si="1051"/>
        <v>43524</v>
      </c>
      <c r="AV1993" s="43">
        <f t="shared" si="1037"/>
        <v>43553</v>
      </c>
      <c r="AW1993" s="45">
        <f t="shared" si="1052"/>
        <v>5.3176795580110493E-2</v>
      </c>
      <c r="AX1993" s="45">
        <f t="shared" si="1053"/>
        <v>1.5826288503746313</v>
      </c>
      <c r="AY1993" s="47">
        <f t="shared" si="1054"/>
        <v>99.62802538127994</v>
      </c>
      <c r="AZ1993" s="47">
        <f t="shared" si="1055"/>
        <v>118.84206793139225</v>
      </c>
      <c r="BA1993" s="43"/>
      <c r="BC1993" s="2">
        <v>43348</v>
      </c>
      <c r="BD1993" t="str">
        <v>912828M5</v>
      </c>
      <c r="BE1993">
        <v>2.8593000000000002</v>
      </c>
      <c r="BF1993">
        <v>1.85686</v>
      </c>
      <c r="BG1993">
        <v>0.80059999999999998</v>
      </c>
      <c r="BH1993">
        <v>119.734375</v>
      </c>
      <c r="BI1993">
        <f>VLOOKUP(BD1993,工作表1!$K$3:$L$1000,2,FALSE)</f>
        <v>2.25</v>
      </c>
      <c r="BJ1993" t="str">
        <f>VLOOKUP(BD1993,工作表1!$K$3:$M$1000,3,FALSE)</f>
        <v>2025/11/15</v>
      </c>
      <c r="BK1993">
        <f t="shared" si="1038"/>
        <v>2.1120000000000001</v>
      </c>
      <c r="BL1993">
        <f t="shared" si="1039"/>
        <v>0.1379999999999999</v>
      </c>
      <c r="BM1993" s="43">
        <f t="shared" si="1056"/>
        <v>43419</v>
      </c>
      <c r="BN1993" s="43">
        <f t="shared" si="1040"/>
        <v>43644</v>
      </c>
      <c r="BO1993" s="45">
        <f t="shared" si="1057"/>
        <v>0.69701086956521741</v>
      </c>
      <c r="BP1993" s="45">
        <f t="shared" si="1058"/>
        <v>2.5155040202501491</v>
      </c>
      <c r="BQ1993" s="47">
        <f t="shared" si="1059"/>
        <v>96.193557947374202</v>
      </c>
      <c r="BR1993" s="47">
        <f t="shared" si="1060"/>
        <v>117.74427050987417</v>
      </c>
    </row>
    <row r="1994" spans="6:70" x14ac:dyDescent="0.25">
      <c r="F1994" s="2">
        <v>43409</v>
      </c>
      <c r="G1994">
        <v>2.3085</v>
      </c>
      <c r="H1994" s="43">
        <v>43445</v>
      </c>
      <c r="I1994">
        <v>2.8003999999999998</v>
      </c>
      <c r="L1994" s="2">
        <v>43348</v>
      </c>
      <c r="M1994" t="str">
        <v>9128284R</v>
      </c>
      <c r="N1994">
        <v>0.66510000000000002</v>
      </c>
      <c r="O1994">
        <v>1.6841999999999999</v>
      </c>
      <c r="P1994">
        <v>0.83379999999999999</v>
      </c>
      <c r="Q1994">
        <v>120.09375</v>
      </c>
      <c r="R1994">
        <f>VLOOKUP(M1994,工作表1!$A$3:$B$1000,2,FALSE)</f>
        <v>2.875</v>
      </c>
      <c r="S1994" t="str">
        <f>VLOOKUP(M1994,工作表1!$A$3:$C$1000,3,FALSE)</f>
        <v>2025/5/31</v>
      </c>
      <c r="T1994">
        <f t="shared" si="1030"/>
        <v>2.1120000000000001</v>
      </c>
      <c r="U1994">
        <f t="shared" si="1029"/>
        <v>0.7629999999999999</v>
      </c>
      <c r="V1994" s="43">
        <f t="shared" si="1041"/>
        <v>43434</v>
      </c>
      <c r="W1994" s="43">
        <f t="shared" si="1031"/>
        <v>43465</v>
      </c>
      <c r="X1994" s="45">
        <f t="shared" si="1042"/>
        <v>0.76980874316939896</v>
      </c>
      <c r="Y1994" s="45">
        <f t="shared" si="1043"/>
        <v>1.6835073733063854</v>
      </c>
      <c r="Z1994" s="47">
        <f t="shared" si="1044"/>
        <v>100.48887556399822</v>
      </c>
      <c r="AA1994" s="47">
        <f t="shared" si="1045"/>
        <v>119.61015271730358</v>
      </c>
      <c r="AB1994" s="45">
        <f t="shared" si="1046"/>
        <v>2.8468</v>
      </c>
      <c r="AC1994" s="2" t="str">
        <f t="shared" si="1032"/>
        <v>TY2</v>
      </c>
      <c r="AD1994">
        <f t="shared" si="1033"/>
        <v>119.953125</v>
      </c>
      <c r="AE1994">
        <f t="shared" si="1034"/>
        <v>119.703125</v>
      </c>
      <c r="AF1994" s="49">
        <f t="shared" si="1028"/>
        <v>0.25</v>
      </c>
      <c r="AG1994" s="3">
        <f t="shared" si="1047"/>
        <v>118.71285802410564</v>
      </c>
      <c r="AH1994">
        <f t="shared" si="1048"/>
        <v>117.67132603544613</v>
      </c>
      <c r="AI1994" s="51">
        <f t="shared" si="1049"/>
        <v>1.0415319886595142</v>
      </c>
      <c r="AJ1994" s="52">
        <f t="shared" si="1050"/>
        <v>0.79153198865951424</v>
      </c>
      <c r="AK1994" s="2">
        <v>43348</v>
      </c>
      <c r="AL1994" t="str">
        <v>912828Y7</v>
      </c>
      <c r="AM1994">
        <v>-2.6025999999999998</v>
      </c>
      <c r="AN1994">
        <v>2.2722099999999998</v>
      </c>
      <c r="AO1994">
        <v>0.83379999999999999</v>
      </c>
      <c r="AP1994">
        <v>119.953125</v>
      </c>
      <c r="AQ1994">
        <f>VLOOKUP(AL1994,工作表1!$F$3:$G$1000,2,FALSE)</f>
        <v>2.875</v>
      </c>
      <c r="AR1994" t="str">
        <f>VLOOKUP(AL1994,工作表1!$F$3:$H$1000,3,FALSE)</f>
        <v>2025/7/31</v>
      </c>
      <c r="AS1994">
        <f t="shared" si="1035"/>
        <v>2.1120000000000001</v>
      </c>
      <c r="AT1994">
        <f t="shared" si="1036"/>
        <v>0.7629999999999999</v>
      </c>
      <c r="AU1994" s="43">
        <f t="shared" si="1051"/>
        <v>43496</v>
      </c>
      <c r="AV1994" s="43">
        <f t="shared" si="1037"/>
        <v>43553</v>
      </c>
      <c r="AW1994" s="45">
        <f t="shared" si="1052"/>
        <v>0.2890625</v>
      </c>
      <c r="AX1994" s="45">
        <f t="shared" si="1053"/>
        <v>1.8959118150684933</v>
      </c>
      <c r="AY1994" s="47">
        <f t="shared" si="1054"/>
        <v>100.31569280132121</v>
      </c>
      <c r="AZ1994" s="47">
        <f t="shared" si="1055"/>
        <v>118.71285802410564</v>
      </c>
      <c r="BA1994" s="43"/>
      <c r="BC1994" s="2">
        <v>43347</v>
      </c>
      <c r="BD1994" t="str">
        <v>912828M5</v>
      </c>
      <c r="BE1994">
        <v>2.6432000000000002</v>
      </c>
      <c r="BF1994">
        <v>1.87096</v>
      </c>
      <c r="BG1994">
        <v>0.80059999999999998</v>
      </c>
      <c r="BH1994">
        <v>119.703125</v>
      </c>
      <c r="BI1994">
        <f>VLOOKUP(BD1994,工作表1!$K$3:$L$1000,2,FALSE)</f>
        <v>2.25</v>
      </c>
      <c r="BJ1994" t="str">
        <f>VLOOKUP(BD1994,工作表1!$K$3:$M$1000,3,FALSE)</f>
        <v>2025/11/15</v>
      </c>
      <c r="BK1994">
        <f t="shared" si="1038"/>
        <v>2.109</v>
      </c>
      <c r="BL1994">
        <f t="shared" si="1039"/>
        <v>0.14100000000000001</v>
      </c>
      <c r="BM1994" s="43">
        <f t="shared" si="1056"/>
        <v>43419</v>
      </c>
      <c r="BN1994" s="43">
        <f t="shared" si="1040"/>
        <v>43644</v>
      </c>
      <c r="BO1994" s="45">
        <f t="shared" si="1057"/>
        <v>0.6908967391304347</v>
      </c>
      <c r="BP1994" s="45">
        <f t="shared" si="1058"/>
        <v>2.5155542733770102</v>
      </c>
      <c r="BQ1994" s="47">
        <f t="shared" si="1059"/>
        <v>96.144159149092317</v>
      </c>
      <c r="BR1994" s="47">
        <f t="shared" si="1060"/>
        <v>117.67132603544613</v>
      </c>
    </row>
    <row r="1995" spans="6:70" x14ac:dyDescent="0.25">
      <c r="F1995" s="2">
        <v>43406</v>
      </c>
      <c r="G1995">
        <v>2.3079999999999998</v>
      </c>
      <c r="H1995" s="43">
        <v>43444</v>
      </c>
      <c r="I1995">
        <v>2.7757000000000001</v>
      </c>
      <c r="L1995" s="2">
        <v>43347</v>
      </c>
      <c r="M1995" t="str">
        <v>9128284R</v>
      </c>
      <c r="N1995">
        <v>0.43230000000000002</v>
      </c>
      <c r="O1995">
        <v>1.81253</v>
      </c>
      <c r="P1995">
        <v>0.83379999999999999</v>
      </c>
      <c r="Q1995">
        <v>120.0625</v>
      </c>
      <c r="R1995">
        <f>VLOOKUP(M1995,工作表1!$A$3:$B$1000,2,FALSE)</f>
        <v>2.875</v>
      </c>
      <c r="S1995" t="str">
        <f>VLOOKUP(M1995,工作表1!$A$3:$C$1000,3,FALSE)</f>
        <v>2025/5/31</v>
      </c>
      <c r="T1995">
        <f t="shared" si="1030"/>
        <v>2.109</v>
      </c>
      <c r="U1995">
        <f t="shared" si="1029"/>
        <v>0.76600000000000001</v>
      </c>
      <c r="V1995" s="43">
        <f t="shared" si="1041"/>
        <v>43434</v>
      </c>
      <c r="W1995" s="43">
        <f t="shared" si="1031"/>
        <v>43465</v>
      </c>
      <c r="X1995" s="45">
        <f t="shared" si="1042"/>
        <v>0.76195355191256831</v>
      </c>
      <c r="Y1995" s="45">
        <f t="shared" si="1043"/>
        <v>1.6835288943783218</v>
      </c>
      <c r="Z1995" s="47">
        <f t="shared" si="1044"/>
        <v>100.40825361074904</v>
      </c>
      <c r="AA1995" s="47">
        <f t="shared" si="1045"/>
        <v>119.50445490664427</v>
      </c>
      <c r="AB1995" s="45">
        <f t="shared" si="1046"/>
        <v>2.8492999999999999</v>
      </c>
      <c r="AC1995" s="2" t="str">
        <f t="shared" si="1032"/>
        <v>TY2</v>
      </c>
      <c r="AD1995">
        <f t="shared" si="1033"/>
        <v>119.921875</v>
      </c>
      <c r="AE1995">
        <f t="shared" si="1034"/>
        <v>120.046875</v>
      </c>
      <c r="AF1995" s="49">
        <f t="shared" si="1028"/>
        <v>-0.125</v>
      </c>
      <c r="AG1995" s="3">
        <f t="shared" si="1047"/>
        <v>118.67017187765278</v>
      </c>
      <c r="AH1995">
        <f t="shared" si="1048"/>
        <v>118.62819596004984</v>
      </c>
      <c r="AI1995" s="51">
        <f t="shared" si="1049"/>
        <v>4.1975917602940171E-2</v>
      </c>
      <c r="AJ1995" s="52">
        <f t="shared" si="1050"/>
        <v>0.16697591760294017</v>
      </c>
      <c r="AK1995" s="2">
        <v>43347</v>
      </c>
      <c r="AL1995" t="str">
        <v>912828Y7</v>
      </c>
      <c r="AM1995">
        <v>-2.3332999999999999</v>
      </c>
      <c r="AN1995">
        <v>2.2453400000000001</v>
      </c>
      <c r="AO1995">
        <v>0.83379999999999999</v>
      </c>
      <c r="AP1995">
        <v>119.921875</v>
      </c>
      <c r="AQ1995">
        <f>VLOOKUP(AL1995,工作表1!$F$3:$G$1000,2,FALSE)</f>
        <v>2.875</v>
      </c>
      <c r="AR1995" t="str">
        <f>VLOOKUP(AL1995,工作表1!$F$3:$H$1000,3,FALSE)</f>
        <v>2025/7/31</v>
      </c>
      <c r="AS1995">
        <f t="shared" si="1035"/>
        <v>2.109</v>
      </c>
      <c r="AT1995">
        <f t="shared" si="1036"/>
        <v>0.76600000000000001</v>
      </c>
      <c r="AU1995" s="43">
        <f t="shared" si="1051"/>
        <v>43496</v>
      </c>
      <c r="AV1995" s="43">
        <f t="shared" si="1037"/>
        <v>43553</v>
      </c>
      <c r="AW1995" s="45">
        <f t="shared" si="1052"/>
        <v>0.28125</v>
      </c>
      <c r="AX1995" s="45">
        <f t="shared" si="1053"/>
        <v>1.8959760273972603</v>
      </c>
      <c r="AY1995" s="47">
        <f t="shared" si="1054"/>
        <v>100.28834330702067</v>
      </c>
      <c r="AZ1995" s="47">
        <f t="shared" si="1055"/>
        <v>118.67017187765278</v>
      </c>
      <c r="BA1995" s="43"/>
      <c r="BC1995" s="2">
        <v>43343</v>
      </c>
      <c r="BD1995" t="str">
        <v>912828M5</v>
      </c>
      <c r="BE1995">
        <v>3.1271</v>
      </c>
      <c r="BF1995">
        <v>1.85669</v>
      </c>
      <c r="BG1995">
        <v>0.80059999999999998</v>
      </c>
      <c r="BH1995">
        <v>120.046875</v>
      </c>
      <c r="BI1995">
        <f>VLOOKUP(BD1995,工作表1!$K$3:$L$1000,2,FALSE)</f>
        <v>2.25</v>
      </c>
      <c r="BJ1995" t="str">
        <f>VLOOKUP(BD1995,工作表1!$K$3:$M$1000,3,FALSE)</f>
        <v>2025/11/15</v>
      </c>
      <c r="BK1995">
        <f t="shared" si="1038"/>
        <v>2.105</v>
      </c>
      <c r="BL1995">
        <f t="shared" si="1039"/>
        <v>0.14500000000000002</v>
      </c>
      <c r="BM1995" s="43">
        <f t="shared" si="1056"/>
        <v>43419</v>
      </c>
      <c r="BN1995" s="43">
        <f t="shared" si="1040"/>
        <v>43553</v>
      </c>
      <c r="BO1995" s="45">
        <f t="shared" si="1057"/>
        <v>0.68478260869565222</v>
      </c>
      <c r="BP1995" s="45">
        <f t="shared" si="1058"/>
        <v>1.9546456223942825</v>
      </c>
      <c r="BQ1995" s="47">
        <f t="shared" si="1059"/>
        <v>96.323718784550437</v>
      </c>
      <c r="BR1995" s="47">
        <f t="shared" si="1060"/>
        <v>118.62819596004984</v>
      </c>
    </row>
    <row r="1996" spans="6:70" x14ac:dyDescent="0.25">
      <c r="F1996" s="2">
        <v>43405</v>
      </c>
      <c r="G1996">
        <v>2.2999999999999998</v>
      </c>
      <c r="H1996" s="43">
        <v>43441</v>
      </c>
      <c r="I1996">
        <v>2.7584</v>
      </c>
      <c r="L1996" s="2">
        <v>43343</v>
      </c>
      <c r="M1996" t="str">
        <v>9128284R</v>
      </c>
      <c r="N1996">
        <v>0.64419999999999999</v>
      </c>
      <c r="O1996">
        <v>1.7356499999999999</v>
      </c>
      <c r="P1996">
        <v>0.83379999999999999</v>
      </c>
      <c r="Q1996">
        <v>120.390625</v>
      </c>
      <c r="R1996">
        <f>VLOOKUP(M1996,工作表1!$A$3:$B$1000,2,FALSE)</f>
        <v>2.875</v>
      </c>
      <c r="S1996" t="str">
        <f>VLOOKUP(M1996,工作表1!$A$3:$C$1000,3,FALSE)</f>
        <v>2025/5/31</v>
      </c>
      <c r="T1996">
        <f t="shared" si="1030"/>
        <v>2.105</v>
      </c>
      <c r="U1996">
        <f t="shared" si="1029"/>
        <v>0.77</v>
      </c>
      <c r="V1996" s="43">
        <f t="shared" si="1041"/>
        <v>43434</v>
      </c>
      <c r="W1996" s="43">
        <f t="shared" si="1031"/>
        <v>43371</v>
      </c>
      <c r="X1996" s="45">
        <f t="shared" si="1042"/>
        <v>0.75409836065573776</v>
      </c>
      <c r="Y1996" s="45">
        <f t="shared" si="1043"/>
        <v>0.94313945654614872</v>
      </c>
      <c r="Z1996" s="47">
        <f t="shared" si="1044"/>
        <v>100.4292734248364</v>
      </c>
      <c r="AA1996" s="47">
        <f t="shared" si="1045"/>
        <v>120.25904726251474</v>
      </c>
      <c r="AB1996" s="45">
        <f t="shared" si="1046"/>
        <v>2.8094000000000001</v>
      </c>
      <c r="AC1996" s="2" t="str">
        <f t="shared" si="1032"/>
        <v>TY1</v>
      </c>
      <c r="AD1996">
        <f t="shared" si="1033"/>
        <v>120.390625</v>
      </c>
      <c r="AE1996">
        <f t="shared" si="1034"/>
        <v>120.265625</v>
      </c>
      <c r="AF1996" s="49">
        <f t="shared" si="1028"/>
        <v>0.125</v>
      </c>
      <c r="AG1996" s="3">
        <f t="shared" si="1047"/>
        <v>120.25904726251474</v>
      </c>
      <c r="AH1996">
        <f t="shared" si="1048"/>
        <v>119.49374191467611</v>
      </c>
      <c r="AI1996" s="51">
        <f t="shared" si="1049"/>
        <v>0.76530534783863402</v>
      </c>
      <c r="AJ1996" s="52">
        <f t="shared" si="1050"/>
        <v>0.64030534783863402</v>
      </c>
      <c r="AK1996" s="2">
        <v>43343</v>
      </c>
      <c r="AL1996" t="str">
        <v>9128284Z</v>
      </c>
      <c r="AM1996">
        <v>-1.8960999999999999</v>
      </c>
      <c r="AN1996">
        <v>2.2153399999999999</v>
      </c>
      <c r="AO1996">
        <v>0.82720000000000005</v>
      </c>
      <c r="AP1996">
        <v>120.265625</v>
      </c>
      <c r="AQ1996">
        <f>VLOOKUP(AL1996,工作表1!$F$3:$G$1000,2,FALSE)</f>
        <v>2.75</v>
      </c>
      <c r="AR1996" t="str">
        <f>VLOOKUP(AL1996,工作表1!$F$3:$H$1000,3,FALSE)</f>
        <v>2025/8/31</v>
      </c>
      <c r="AS1996">
        <f t="shared" si="1035"/>
        <v>2.105</v>
      </c>
      <c r="AT1996">
        <f t="shared" si="1036"/>
        <v>0.64500000000000002</v>
      </c>
      <c r="AU1996" s="43">
        <f t="shared" si="1051"/>
        <v>43524</v>
      </c>
      <c r="AV1996" s="43">
        <f t="shared" si="1037"/>
        <v>43465</v>
      </c>
      <c r="AW1996" s="45">
        <f t="shared" si="1052"/>
        <v>3.0386740331491711E-2</v>
      </c>
      <c r="AX1996" s="45">
        <f t="shared" si="1053"/>
        <v>0.91942783622190261</v>
      </c>
      <c r="AY1996" s="47">
        <f t="shared" si="1054"/>
        <v>99.618515747132108</v>
      </c>
      <c r="AZ1996" s="47">
        <f t="shared" si="1055"/>
        <v>119.49374191467611</v>
      </c>
      <c r="BA1996" s="43"/>
      <c r="BC1996" s="2">
        <v>43342</v>
      </c>
      <c r="BD1996" t="str">
        <v>912828M5</v>
      </c>
      <c r="BE1996">
        <v>2.4449999999999998</v>
      </c>
      <c r="BF1996">
        <v>1.8778600000000001</v>
      </c>
      <c r="BG1996">
        <v>0.80059999999999998</v>
      </c>
      <c r="BH1996">
        <v>119.9375</v>
      </c>
      <c r="BI1996">
        <f>VLOOKUP(BD1996,工作表1!$K$3:$L$1000,2,FALSE)</f>
        <v>2.25</v>
      </c>
      <c r="BJ1996" t="str">
        <f>VLOOKUP(BD1996,工作表1!$K$3:$M$1000,3,FALSE)</f>
        <v>2025/11/15</v>
      </c>
      <c r="BK1996">
        <f t="shared" si="1038"/>
        <v>2.105</v>
      </c>
      <c r="BL1996">
        <f t="shared" si="1039"/>
        <v>0.14500000000000002</v>
      </c>
      <c r="BM1996" s="43">
        <f t="shared" si="1056"/>
        <v>43419</v>
      </c>
      <c r="BN1996" s="43">
        <f t="shared" si="1040"/>
        <v>43553</v>
      </c>
      <c r="BO1996" s="45">
        <f t="shared" si="1057"/>
        <v>0.66032608695652184</v>
      </c>
      <c r="BP1996" s="45">
        <f t="shared" si="1058"/>
        <v>1.9548466349017271</v>
      </c>
      <c r="BQ1996" s="47">
        <f t="shared" si="1059"/>
        <v>96.24485622793658</v>
      </c>
      <c r="BR1996" s="47">
        <f t="shared" si="1060"/>
        <v>118.49694957045978</v>
      </c>
    </row>
    <row r="1997" spans="6:70" x14ac:dyDescent="0.25">
      <c r="F1997" s="2">
        <v>43404</v>
      </c>
      <c r="G1997">
        <v>2.2999999999999998</v>
      </c>
      <c r="H1997" s="43">
        <v>43440</v>
      </c>
      <c r="I1997">
        <v>2.8178999999999998</v>
      </c>
      <c r="L1997" s="2">
        <v>43342</v>
      </c>
      <c r="M1997" t="str">
        <v>9128284R</v>
      </c>
      <c r="N1997">
        <v>0.65080000000000005</v>
      </c>
      <c r="O1997">
        <v>1.7553300000000001</v>
      </c>
      <c r="P1997">
        <v>0.83379999999999999</v>
      </c>
      <c r="Q1997">
        <v>120.265625</v>
      </c>
      <c r="R1997">
        <f>VLOOKUP(M1997,工作表1!$A$3:$B$1000,2,FALSE)</f>
        <v>2.875</v>
      </c>
      <c r="S1997" t="str">
        <f>VLOOKUP(M1997,工作表1!$A$3:$C$1000,3,FALSE)</f>
        <v>2025/5/31</v>
      </c>
      <c r="T1997">
        <f t="shared" si="1030"/>
        <v>2.105</v>
      </c>
      <c r="U1997">
        <f t="shared" si="1029"/>
        <v>0.77</v>
      </c>
      <c r="V1997" s="43">
        <f t="shared" si="1041"/>
        <v>43434</v>
      </c>
      <c r="W1997" s="43">
        <f t="shared" si="1031"/>
        <v>43371</v>
      </c>
      <c r="X1997" s="45">
        <f t="shared" si="1042"/>
        <v>0.72267759562841527</v>
      </c>
      <c r="Y1997" s="45">
        <f t="shared" si="1043"/>
        <v>0.94322554083389476</v>
      </c>
      <c r="Z1997" s="47">
        <f t="shared" si="1044"/>
        <v>100.35017922207396</v>
      </c>
      <c r="AA1997" s="47">
        <f t="shared" si="1045"/>
        <v>120.13274898276616</v>
      </c>
      <c r="AB1997" s="45">
        <f t="shared" si="1046"/>
        <v>2.8142999999999998</v>
      </c>
      <c r="AC1997" s="2" t="str">
        <f t="shared" si="1032"/>
        <v>TY1</v>
      </c>
      <c r="AD1997">
        <f t="shared" si="1033"/>
        <v>120.265625</v>
      </c>
      <c r="AE1997">
        <f t="shared" si="1034"/>
        <v>120.15625</v>
      </c>
      <c r="AF1997" s="49">
        <f t="shared" si="1028"/>
        <v>0.109375</v>
      </c>
      <c r="AG1997" s="3">
        <f t="shared" si="1047"/>
        <v>120.13274898276616</v>
      </c>
      <c r="AH1997">
        <f t="shared" si="1048"/>
        <v>119.37024732900083</v>
      </c>
      <c r="AI1997" s="51">
        <f t="shared" si="1049"/>
        <v>0.76250165376532664</v>
      </c>
      <c r="AJ1997" s="52">
        <f t="shared" si="1050"/>
        <v>0.65312665376532664</v>
      </c>
      <c r="AK1997" s="2">
        <v>43342</v>
      </c>
      <c r="AL1997" t="str">
        <v>9128284Z</v>
      </c>
      <c r="AM1997">
        <v>-2.4975999999999998</v>
      </c>
      <c r="AN1997">
        <v>2.24533</v>
      </c>
      <c r="AO1997">
        <v>0.82720000000000005</v>
      </c>
      <c r="AP1997">
        <v>120.15625</v>
      </c>
      <c r="AQ1997">
        <f>VLOOKUP(AL1997,工作表1!$F$3:$G$1000,2,FALSE)</f>
        <v>2.75</v>
      </c>
      <c r="AR1997" t="str">
        <f>VLOOKUP(AL1997,工作表1!$F$3:$H$1000,3,FALSE)</f>
        <v>2025/8/31</v>
      </c>
      <c r="AS1997">
        <f t="shared" si="1035"/>
        <v>2.105</v>
      </c>
      <c r="AT1997">
        <f t="shared" si="1036"/>
        <v>0.64500000000000002</v>
      </c>
      <c r="AU1997" s="43">
        <f t="shared" si="1051"/>
        <v>43524</v>
      </c>
      <c r="AV1997" s="43">
        <f t="shared" si="1037"/>
        <v>43465</v>
      </c>
      <c r="AW1997" s="45">
        <f t="shared" si="1052"/>
        <v>0</v>
      </c>
      <c r="AX1997" s="45">
        <f t="shared" si="1053"/>
        <v>0.91917808219178088</v>
      </c>
      <c r="AY1997" s="47">
        <f t="shared" si="1054"/>
        <v>99.54257432875346</v>
      </c>
      <c r="AZ1997" s="47">
        <f t="shared" si="1055"/>
        <v>119.37024732900083</v>
      </c>
      <c r="BA1997" s="43"/>
      <c r="BC1997" s="2">
        <v>43341</v>
      </c>
      <c r="BD1997" t="str">
        <v>912828M5</v>
      </c>
      <c r="BE1997">
        <v>1.569</v>
      </c>
      <c r="BF1997">
        <v>1.9218900000000001</v>
      </c>
      <c r="BG1997">
        <v>0.80059999999999998</v>
      </c>
      <c r="BH1997">
        <v>119.75</v>
      </c>
      <c r="BI1997">
        <f>VLOOKUP(BD1997,工作表1!$K$3:$L$1000,2,FALSE)</f>
        <v>2.25</v>
      </c>
      <c r="BJ1997" t="str">
        <f>VLOOKUP(BD1997,工作表1!$K$3:$M$1000,3,FALSE)</f>
        <v>2025/11/15</v>
      </c>
      <c r="BK1997">
        <f t="shared" si="1038"/>
        <v>2.0939999999999999</v>
      </c>
      <c r="BL1997">
        <f t="shared" si="1039"/>
        <v>0.15600000000000014</v>
      </c>
      <c r="BM1997" s="43">
        <f t="shared" si="1056"/>
        <v>43419</v>
      </c>
      <c r="BN1997" s="43">
        <f t="shared" si="1040"/>
        <v>43553</v>
      </c>
      <c r="BO1997" s="45">
        <f t="shared" si="1057"/>
        <v>0.65421195652173914</v>
      </c>
      <c r="BP1997" s="45">
        <f t="shared" si="1058"/>
        <v>1.9548968880285882</v>
      </c>
      <c r="BQ1997" s="47">
        <f t="shared" si="1059"/>
        <v>96.072636287474552</v>
      </c>
      <c r="BR1997" s="47">
        <f t="shared" si="1060"/>
        <v>118.26559747402305</v>
      </c>
    </row>
    <row r="1998" spans="6:70" x14ac:dyDescent="0.25">
      <c r="F1998" s="2">
        <v>43403</v>
      </c>
      <c r="G1998">
        <v>2.29</v>
      </c>
      <c r="H1998" s="43">
        <v>43439</v>
      </c>
      <c r="I1998">
        <v>2.8401999999999998</v>
      </c>
      <c r="L1998" s="2">
        <v>43341</v>
      </c>
      <c r="M1998" t="str">
        <v>9128284R</v>
      </c>
      <c r="N1998">
        <v>-0.3589</v>
      </c>
      <c r="O1998">
        <v>2.14697</v>
      </c>
      <c r="P1998">
        <v>0.83379999999999999</v>
      </c>
      <c r="Q1998">
        <v>120.09375</v>
      </c>
      <c r="R1998">
        <f>VLOOKUP(M1998,工作表1!$A$3:$B$1000,2,FALSE)</f>
        <v>2.875</v>
      </c>
      <c r="S1998" t="str">
        <f>VLOOKUP(M1998,工作表1!$A$3:$C$1000,3,FALSE)</f>
        <v>2025/5/31</v>
      </c>
      <c r="T1998">
        <f t="shared" si="1030"/>
        <v>2.0939999999999999</v>
      </c>
      <c r="U1998">
        <f t="shared" si="1029"/>
        <v>0.78100000000000014</v>
      </c>
      <c r="V1998" s="43">
        <f t="shared" si="1041"/>
        <v>43434</v>
      </c>
      <c r="W1998" s="43">
        <f t="shared" si="1031"/>
        <v>43371</v>
      </c>
      <c r="X1998" s="45">
        <f t="shared" si="1042"/>
        <v>0.71482240437158473</v>
      </c>
      <c r="Y1998" s="45">
        <f t="shared" si="1043"/>
        <v>0.9432470619058313</v>
      </c>
      <c r="Z1998" s="47">
        <f t="shared" si="1044"/>
        <v>100.17606837450532</v>
      </c>
      <c r="AA1998" s="47">
        <f t="shared" si="1045"/>
        <v>119.91501057499123</v>
      </c>
      <c r="AB1998" s="45">
        <f t="shared" si="1046"/>
        <v>2.8447</v>
      </c>
      <c r="AC1998" s="2" t="str">
        <f t="shared" si="1032"/>
        <v>TY1</v>
      </c>
      <c r="AD1998">
        <f t="shared" si="1033"/>
        <v>120.09375</v>
      </c>
      <c r="AE1998">
        <f t="shared" si="1034"/>
        <v>119.96875</v>
      </c>
      <c r="AF1998" s="49">
        <f t="shared" si="1028"/>
        <v>0.125</v>
      </c>
      <c r="AG1998" s="3">
        <f t="shared" si="1047"/>
        <v>119.91501057499123</v>
      </c>
      <c r="AH1998">
        <f t="shared" si="1048"/>
        <v>119.19928999600856</v>
      </c>
      <c r="AI1998" s="51">
        <f t="shared" si="1049"/>
        <v>0.71572057898266905</v>
      </c>
      <c r="AJ1998" s="52">
        <f t="shared" si="1050"/>
        <v>0.59072057898266905</v>
      </c>
      <c r="AK1998" s="2">
        <v>43341</v>
      </c>
      <c r="AL1998" t="str">
        <v>912828Y7</v>
      </c>
      <c r="AM1998">
        <v>-3.1492</v>
      </c>
      <c r="AN1998">
        <v>2.2957800000000002</v>
      </c>
      <c r="AO1998">
        <v>0.83379999999999999</v>
      </c>
      <c r="AP1998">
        <v>119.96875</v>
      </c>
      <c r="AQ1998">
        <f>VLOOKUP(AL1998,工作表1!$F$3:$G$1000,2,FALSE)</f>
        <v>2.875</v>
      </c>
      <c r="AR1998" t="str">
        <f>VLOOKUP(AL1998,工作表1!$F$3:$H$1000,3,FALSE)</f>
        <v>2025/7/31</v>
      </c>
      <c r="AS1998">
        <f t="shared" si="1035"/>
        <v>2.0939999999999999</v>
      </c>
      <c r="AT1998">
        <f t="shared" si="1036"/>
        <v>0.78100000000000014</v>
      </c>
      <c r="AU1998" s="43">
        <f t="shared" si="1051"/>
        <v>43496</v>
      </c>
      <c r="AV1998" s="43">
        <f t="shared" si="1037"/>
        <v>43465</v>
      </c>
      <c r="AW1998" s="45">
        <f t="shared" si="1052"/>
        <v>0.234375</v>
      </c>
      <c r="AX1998" s="45">
        <f t="shared" si="1053"/>
        <v>1.2032106164383563</v>
      </c>
      <c r="AY1998" s="47">
        <f t="shared" si="1054"/>
        <v>100.19818539593221</v>
      </c>
      <c r="AZ1998" s="47">
        <f t="shared" si="1055"/>
        <v>119.19928999600856</v>
      </c>
      <c r="BA1998" s="43"/>
      <c r="BC1998" s="2">
        <v>43340</v>
      </c>
      <c r="BD1998" t="str">
        <v>912828M5</v>
      </c>
      <c r="BE1998">
        <v>2.2837000000000001</v>
      </c>
      <c r="BF1998">
        <v>1.9178299999999999</v>
      </c>
      <c r="BG1998">
        <v>0.80059999999999998</v>
      </c>
      <c r="BH1998">
        <v>119.765625</v>
      </c>
      <c r="BI1998">
        <f>VLOOKUP(BD1998,工作表1!$K$3:$L$1000,2,FALSE)</f>
        <v>2.25</v>
      </c>
      <c r="BJ1998" t="str">
        <f>VLOOKUP(BD1998,工作表1!$K$3:$M$1000,3,FALSE)</f>
        <v>2025/11/15</v>
      </c>
      <c r="BK1998">
        <f t="shared" si="1038"/>
        <v>2.0920000000000001</v>
      </c>
      <c r="BL1998">
        <f t="shared" si="1039"/>
        <v>0.15799999999999992</v>
      </c>
      <c r="BM1998" s="43">
        <f t="shared" si="1056"/>
        <v>43419</v>
      </c>
      <c r="BN1998" s="43">
        <f t="shared" si="1040"/>
        <v>43553</v>
      </c>
      <c r="BO1998" s="45">
        <f t="shared" si="1057"/>
        <v>0.64809782608695654</v>
      </c>
      <c r="BP1998" s="45">
        <f t="shared" si="1058"/>
        <v>1.9549471411554495</v>
      </c>
      <c r="BQ1998" s="47">
        <f t="shared" si="1059"/>
        <v>96.088370972881293</v>
      </c>
      <c r="BR1998" s="47">
        <f t="shared" si="1060"/>
        <v>118.27555628785072</v>
      </c>
    </row>
    <row r="1999" spans="6:70" x14ac:dyDescent="0.25">
      <c r="F1999" s="2">
        <v>43402</v>
      </c>
      <c r="G1999">
        <v>2.2845</v>
      </c>
      <c r="H1999" s="43">
        <v>43438</v>
      </c>
      <c r="I1999">
        <v>2.8401999999999998</v>
      </c>
      <c r="L1999" s="2">
        <v>43340</v>
      </c>
      <c r="M1999" t="str">
        <v>9128284R</v>
      </c>
      <c r="N1999">
        <v>0.66700000000000004</v>
      </c>
      <c r="O1999">
        <v>1.79617</v>
      </c>
      <c r="P1999">
        <v>0.83379999999999999</v>
      </c>
      <c r="Q1999">
        <v>120.09375</v>
      </c>
      <c r="R1999">
        <f>VLOOKUP(M1999,工作表1!$A$3:$B$1000,2,FALSE)</f>
        <v>2.875</v>
      </c>
      <c r="S1999" t="str">
        <f>VLOOKUP(M1999,工作表1!$A$3:$C$1000,3,FALSE)</f>
        <v>2025/5/31</v>
      </c>
      <c r="T1999">
        <f t="shared" si="1030"/>
        <v>2.0920000000000001</v>
      </c>
      <c r="U1999">
        <f t="shared" si="1029"/>
        <v>0.78299999999999992</v>
      </c>
      <c r="V1999" s="43">
        <f t="shared" si="1041"/>
        <v>43434</v>
      </c>
      <c r="W1999" s="43">
        <f t="shared" si="1031"/>
        <v>43371</v>
      </c>
      <c r="X1999" s="45">
        <f t="shared" si="1042"/>
        <v>0.70696721311475408</v>
      </c>
      <c r="Y1999" s="45">
        <f t="shared" si="1043"/>
        <v>0.94326858297776783</v>
      </c>
      <c r="Z1999" s="47">
        <f t="shared" si="1044"/>
        <v>100.209347580181</v>
      </c>
      <c r="AA1999" s="47">
        <f t="shared" si="1045"/>
        <v>119.94682714698749</v>
      </c>
      <c r="AB1999" s="45">
        <f t="shared" si="1046"/>
        <v>2.8372000000000002</v>
      </c>
      <c r="AC1999" s="2" t="str">
        <f t="shared" si="1032"/>
        <v>TY1</v>
      </c>
      <c r="AD1999">
        <f t="shared" si="1033"/>
        <v>120.09375</v>
      </c>
      <c r="AE1999">
        <f t="shared" si="1034"/>
        <v>119.984375</v>
      </c>
      <c r="AF1999" s="49">
        <f t="shared" si="1028"/>
        <v>0.109375</v>
      </c>
      <c r="AG1999" s="3">
        <f t="shared" si="1047"/>
        <v>119.94682714698749</v>
      </c>
      <c r="AH1999">
        <f t="shared" si="1048"/>
        <v>119.20952099263013</v>
      </c>
      <c r="AI1999" s="51">
        <f t="shared" si="1049"/>
        <v>0.73730615435735558</v>
      </c>
      <c r="AJ1999" s="52">
        <f t="shared" si="1050"/>
        <v>0.62793115435735558</v>
      </c>
      <c r="AK1999" s="2">
        <v>43340</v>
      </c>
      <c r="AL1999" t="str">
        <v>912828Y7</v>
      </c>
      <c r="AM1999">
        <v>-2.7444000000000002</v>
      </c>
      <c r="AN1999">
        <v>2.29189</v>
      </c>
      <c r="AO1999">
        <v>0.83379999999999999</v>
      </c>
      <c r="AP1999">
        <v>119.984375</v>
      </c>
      <c r="AQ1999">
        <f>VLOOKUP(AL1999,工作表1!$F$3:$G$1000,2,FALSE)</f>
        <v>2.875</v>
      </c>
      <c r="AR1999" t="str">
        <f>VLOOKUP(AL1999,工作表1!$F$3:$H$1000,3,FALSE)</f>
        <v>2025/7/31</v>
      </c>
      <c r="AS1999">
        <f t="shared" si="1035"/>
        <v>2.0920000000000001</v>
      </c>
      <c r="AT1999">
        <f t="shared" si="1036"/>
        <v>0.78299999999999992</v>
      </c>
      <c r="AU1999" s="43">
        <f t="shared" si="1051"/>
        <v>43496</v>
      </c>
      <c r="AV1999" s="43">
        <f t="shared" si="1037"/>
        <v>43465</v>
      </c>
      <c r="AW1999" s="45">
        <f t="shared" si="1052"/>
        <v>0.2265625</v>
      </c>
      <c r="AX1999" s="45">
        <f t="shared" si="1053"/>
        <v>1.2032748287671233</v>
      </c>
      <c r="AY1999" s="47">
        <f t="shared" si="1054"/>
        <v>100.21398877108271</v>
      </c>
      <c r="AZ1999" s="47">
        <f t="shared" si="1055"/>
        <v>119.20952099263013</v>
      </c>
      <c r="BA1999" s="43"/>
      <c r="BC1999" s="2">
        <v>43339</v>
      </c>
      <c r="BD1999" t="str">
        <v>912828M5</v>
      </c>
      <c r="BE1999">
        <v>2.9777999999999998</v>
      </c>
      <c r="BF1999">
        <v>1.88262</v>
      </c>
      <c r="BG1999">
        <v>0.80059999999999998</v>
      </c>
      <c r="BH1999">
        <v>120.015625</v>
      </c>
      <c r="BI1999">
        <f>VLOOKUP(BD1999,工作表1!$K$3:$L$1000,2,FALSE)</f>
        <v>2.25</v>
      </c>
      <c r="BJ1999" t="str">
        <f>VLOOKUP(BD1999,工作表1!$K$3:$M$1000,3,FALSE)</f>
        <v>2025/11/15</v>
      </c>
      <c r="BK1999">
        <f t="shared" si="1038"/>
        <v>2.089</v>
      </c>
      <c r="BL1999">
        <f t="shared" si="1039"/>
        <v>0.16100000000000003</v>
      </c>
      <c r="BM1999" s="43">
        <f t="shared" si="1056"/>
        <v>43419</v>
      </c>
      <c r="BN1999" s="43">
        <f t="shared" si="1040"/>
        <v>43553</v>
      </c>
      <c r="BO1999" s="45">
        <f t="shared" si="1057"/>
        <v>0.64198369565217384</v>
      </c>
      <c r="BP1999" s="45">
        <f t="shared" si="1058"/>
        <v>1.9549973942823109</v>
      </c>
      <c r="BQ1999" s="47">
        <f t="shared" si="1059"/>
        <v>96.297452893129091</v>
      </c>
      <c r="BR1999" s="47">
        <f t="shared" si="1060"/>
        <v>118.52626511050086</v>
      </c>
    </row>
    <row r="2000" spans="6:70" x14ac:dyDescent="0.25">
      <c r="F2000" s="2">
        <v>43399</v>
      </c>
      <c r="G2000">
        <v>2.2795000000000001</v>
      </c>
      <c r="H2000" s="43">
        <v>43437</v>
      </c>
      <c r="I2000">
        <v>2.8849</v>
      </c>
      <c r="L2000" s="2">
        <v>43339</v>
      </c>
      <c r="M2000" t="str">
        <v>9128284R</v>
      </c>
      <c r="N2000">
        <v>0.44440000000000002</v>
      </c>
      <c r="O2000">
        <v>1.88652</v>
      </c>
      <c r="P2000">
        <v>0.83379999999999999</v>
      </c>
      <c r="Q2000">
        <v>120.34375</v>
      </c>
      <c r="R2000">
        <f>VLOOKUP(M2000,工作表1!$A$3:$B$1000,2,FALSE)</f>
        <v>2.875</v>
      </c>
      <c r="S2000" t="str">
        <f>VLOOKUP(M2000,工作表1!$A$3:$C$1000,3,FALSE)</f>
        <v>2025/5/31</v>
      </c>
      <c r="T2000">
        <f t="shared" si="1030"/>
        <v>2.089</v>
      </c>
      <c r="U2000">
        <f t="shared" si="1029"/>
        <v>0.78600000000000003</v>
      </c>
      <c r="V2000" s="43">
        <f t="shared" si="1041"/>
        <v>43434</v>
      </c>
      <c r="W2000" s="43">
        <f t="shared" si="1031"/>
        <v>43371</v>
      </c>
      <c r="X2000" s="45">
        <f t="shared" si="1042"/>
        <v>0.69911202185792343</v>
      </c>
      <c r="Y2000" s="45">
        <f t="shared" si="1043"/>
        <v>0.94329010404970426</v>
      </c>
      <c r="Z2000" s="47">
        <f t="shared" si="1044"/>
        <v>100.40136675905174</v>
      </c>
      <c r="AA2000" s="47">
        <f t="shared" si="1045"/>
        <v>120.16890847188952</v>
      </c>
      <c r="AB2000" s="45">
        <f t="shared" si="1046"/>
        <v>2.8022999999999998</v>
      </c>
      <c r="AC2000" s="2" t="str">
        <f t="shared" si="1032"/>
        <v>TY1</v>
      </c>
      <c r="AD2000">
        <f t="shared" si="1033"/>
        <v>120.34375</v>
      </c>
      <c r="AE2000">
        <f t="shared" si="1034"/>
        <v>120.234375</v>
      </c>
      <c r="AF2000" s="49">
        <f t="shared" si="1028"/>
        <v>0.109375</v>
      </c>
      <c r="AG2000" s="3">
        <f t="shared" si="1047"/>
        <v>120.16890847188952</v>
      </c>
      <c r="AH2000">
        <f t="shared" si="1048"/>
        <v>119.44786273078279</v>
      </c>
      <c r="AI2000" s="51">
        <f t="shared" si="1049"/>
        <v>0.72104574110673525</v>
      </c>
      <c r="AJ2000" s="52">
        <f t="shared" si="1050"/>
        <v>0.61167074110673525</v>
      </c>
      <c r="AK2000" s="2">
        <v>43339</v>
      </c>
      <c r="AL2000" t="str">
        <v>912828Y7</v>
      </c>
      <c r="AM2000">
        <v>-2.4136000000000002</v>
      </c>
      <c r="AN2000">
        <v>2.2618100000000001</v>
      </c>
      <c r="AO2000">
        <v>0.83379999999999999</v>
      </c>
      <c r="AP2000">
        <v>120.234375</v>
      </c>
      <c r="AQ2000">
        <f>VLOOKUP(AL2000,工作表1!$F$3:$G$1000,2,FALSE)</f>
        <v>2.875</v>
      </c>
      <c r="AR2000" t="str">
        <f>VLOOKUP(AL2000,工作表1!$F$3:$H$1000,3,FALSE)</f>
        <v>2025/7/31</v>
      </c>
      <c r="AS2000">
        <f t="shared" si="1035"/>
        <v>2.089</v>
      </c>
      <c r="AT2000">
        <f t="shared" si="1036"/>
        <v>0.78600000000000003</v>
      </c>
      <c r="AU2000" s="43">
        <f t="shared" si="1051"/>
        <v>43496</v>
      </c>
      <c r="AV2000" s="43">
        <f t="shared" si="1037"/>
        <v>43465</v>
      </c>
      <c r="AW2000" s="45">
        <f t="shared" si="1052"/>
        <v>0.21875</v>
      </c>
      <c r="AX2000" s="45">
        <f t="shared" si="1053"/>
        <v>1.2033390410958904</v>
      </c>
      <c r="AY2000" s="47">
        <f t="shared" si="1054"/>
        <v>100.42034921585515</v>
      </c>
      <c r="AZ2000" s="47">
        <f t="shared" si="1055"/>
        <v>119.44786273078279</v>
      </c>
      <c r="BA2000" s="43"/>
      <c r="BC2000" s="2">
        <v>43336</v>
      </c>
      <c r="BD2000" t="str">
        <v>912828M5</v>
      </c>
      <c r="BE2000">
        <v>3.1396000000000002</v>
      </c>
      <c r="BF2000">
        <v>1.8547899999999999</v>
      </c>
      <c r="BG2000">
        <v>0.80059999999999998</v>
      </c>
      <c r="BH2000">
        <v>120.171875</v>
      </c>
      <c r="BI2000">
        <f>VLOOKUP(BD2000,工作表1!$K$3:$L$1000,2,FALSE)</f>
        <v>2.25</v>
      </c>
      <c r="BJ2000" t="str">
        <f>VLOOKUP(BD2000,工作表1!$K$3:$M$1000,3,FALSE)</f>
        <v>2025/11/15</v>
      </c>
      <c r="BK2000">
        <f t="shared" si="1038"/>
        <v>2.0840000000000001</v>
      </c>
      <c r="BL2000">
        <f t="shared" si="1039"/>
        <v>0.16599999999999993</v>
      </c>
      <c r="BM2000" s="43">
        <f t="shared" si="1056"/>
        <v>43419</v>
      </c>
      <c r="BN2000" s="43">
        <f t="shared" si="1040"/>
        <v>43553</v>
      </c>
      <c r="BO2000" s="45">
        <f t="shared" si="1057"/>
        <v>0.63586956521739124</v>
      </c>
      <c r="BP2000" s="45">
        <f t="shared" si="1058"/>
        <v>1.955047647409172</v>
      </c>
      <c r="BQ2000" s="47">
        <f t="shared" si="1059"/>
        <v>96.438463279521599</v>
      </c>
      <c r="BR2000" s="47">
        <f t="shared" si="1060"/>
        <v>118.69044246998482</v>
      </c>
    </row>
    <row r="2001" spans="6:70" x14ac:dyDescent="0.25">
      <c r="F2001" s="2">
        <v>43398</v>
      </c>
      <c r="G2001">
        <v>2.2839999999999998</v>
      </c>
      <c r="H2001" s="43">
        <v>43434</v>
      </c>
      <c r="I2001">
        <v>2.8973</v>
      </c>
      <c r="L2001" s="2">
        <v>43336</v>
      </c>
      <c r="M2001" t="str">
        <v>9128284R</v>
      </c>
      <c r="N2001">
        <v>0.24229999999999999</v>
      </c>
      <c r="O2001">
        <v>1.9418599999999999</v>
      </c>
      <c r="P2001">
        <v>0.83379999999999999</v>
      </c>
      <c r="Q2001">
        <v>120.515625</v>
      </c>
      <c r="R2001">
        <f>VLOOKUP(M2001,工作表1!$A$3:$B$1000,2,FALSE)</f>
        <v>2.875</v>
      </c>
      <c r="S2001" t="str">
        <f>VLOOKUP(M2001,工作表1!$A$3:$C$1000,3,FALSE)</f>
        <v>2025/5/31</v>
      </c>
      <c r="T2001">
        <f t="shared" si="1030"/>
        <v>2.0840000000000001</v>
      </c>
      <c r="U2001">
        <f t="shared" si="1029"/>
        <v>0.79099999999999993</v>
      </c>
      <c r="V2001" s="43">
        <f t="shared" si="1041"/>
        <v>43434</v>
      </c>
      <c r="W2001" s="43">
        <f t="shared" si="1031"/>
        <v>43371</v>
      </c>
      <c r="X2001" s="45">
        <f t="shared" si="1042"/>
        <v>0.69125683060109289</v>
      </c>
      <c r="Y2001" s="45">
        <f t="shared" si="1043"/>
        <v>0.94331162512164091</v>
      </c>
      <c r="Z2001" s="47">
        <f t="shared" si="1044"/>
        <v>100.541403266185</v>
      </c>
      <c r="AA2001" s="47">
        <f t="shared" si="1045"/>
        <v>120.32841230077102</v>
      </c>
      <c r="AB2001" s="45">
        <f t="shared" si="1046"/>
        <v>2.7675000000000001</v>
      </c>
      <c r="AC2001" s="2" t="str">
        <f t="shared" si="1032"/>
        <v>TY1</v>
      </c>
      <c r="AD2001">
        <f t="shared" si="1033"/>
        <v>120.515625</v>
      </c>
      <c r="AE2001">
        <f t="shared" si="1034"/>
        <v>120.390625</v>
      </c>
      <c r="AF2001" s="49">
        <f t="shared" ref="AF2001:AF2064" si="1061">AD2001-AE2001</f>
        <v>0.125</v>
      </c>
      <c r="AG2001" s="3">
        <f t="shared" si="1047"/>
        <v>120.32841230077102</v>
      </c>
      <c r="AH2001">
        <f t="shared" si="1048"/>
        <v>119.60693689747299</v>
      </c>
      <c r="AI2001" s="51">
        <f t="shared" si="1049"/>
        <v>0.72147540329802951</v>
      </c>
      <c r="AJ2001" s="52">
        <f t="shared" si="1050"/>
        <v>0.59647540329802951</v>
      </c>
      <c r="AK2001" s="2">
        <v>43336</v>
      </c>
      <c r="AL2001" t="str">
        <v>912828Y7</v>
      </c>
      <c r="AM2001">
        <v>-2.3443999999999998</v>
      </c>
      <c r="AN2001">
        <v>2.2336800000000001</v>
      </c>
      <c r="AO2001">
        <v>0.83379999999999999</v>
      </c>
      <c r="AP2001">
        <v>120.390625</v>
      </c>
      <c r="AQ2001">
        <f>VLOOKUP(AL2001,工作表1!$F$3:$G$1000,2,FALSE)</f>
        <v>2.875</v>
      </c>
      <c r="AR2001" t="str">
        <f>VLOOKUP(AL2001,工作表1!$F$3:$H$1000,3,FALSE)</f>
        <v>2025/7/31</v>
      </c>
      <c r="AS2001">
        <f t="shared" si="1035"/>
        <v>2.0840000000000001</v>
      </c>
      <c r="AT2001">
        <f t="shared" si="1036"/>
        <v>0.79099999999999993</v>
      </c>
      <c r="AU2001" s="43">
        <f t="shared" si="1051"/>
        <v>43496</v>
      </c>
      <c r="AV2001" s="43">
        <f t="shared" si="1037"/>
        <v>43465</v>
      </c>
      <c r="AW2001" s="45">
        <f t="shared" si="1052"/>
        <v>0.21093750000000003</v>
      </c>
      <c r="AX2001" s="45">
        <f t="shared" si="1053"/>
        <v>1.2034032534246577</v>
      </c>
      <c r="AY2001" s="47">
        <f t="shared" si="1054"/>
        <v>100.56133302620887</v>
      </c>
      <c r="AZ2001" s="47">
        <f t="shared" si="1055"/>
        <v>119.60693689747299</v>
      </c>
      <c r="BA2001" s="43"/>
      <c r="BC2001" s="2">
        <v>43335</v>
      </c>
      <c r="BD2001" t="str">
        <v>912828M5</v>
      </c>
      <c r="BE2001">
        <v>2.6568000000000001</v>
      </c>
      <c r="BF2001">
        <v>1.8812</v>
      </c>
      <c r="BG2001">
        <v>0.80059999999999998</v>
      </c>
      <c r="BH2001">
        <v>120.265625</v>
      </c>
      <c r="BI2001">
        <f>VLOOKUP(BD2001,工作表1!$K$3:$L$1000,2,FALSE)</f>
        <v>2.25</v>
      </c>
      <c r="BJ2001" t="str">
        <f>VLOOKUP(BD2001,工作表1!$K$3:$M$1000,3,FALSE)</f>
        <v>2025/11/15</v>
      </c>
      <c r="BK2001">
        <f t="shared" si="1038"/>
        <v>2.0819999999999999</v>
      </c>
      <c r="BL2001">
        <f t="shared" si="1039"/>
        <v>0.16800000000000015</v>
      </c>
      <c r="BM2001" s="43">
        <f t="shared" si="1056"/>
        <v>43419</v>
      </c>
      <c r="BN2001" s="43">
        <f t="shared" si="1040"/>
        <v>43553</v>
      </c>
      <c r="BO2001" s="45">
        <f t="shared" si="1057"/>
        <v>0.61752717391304346</v>
      </c>
      <c r="BP2001" s="45">
        <f t="shared" si="1058"/>
        <v>1.9551984067897559</v>
      </c>
      <c r="BQ2001" s="47">
        <f t="shared" si="1059"/>
        <v>96.510797300205724</v>
      </c>
      <c r="BR2001" s="47">
        <f t="shared" si="1060"/>
        <v>118.75451127832808</v>
      </c>
    </row>
    <row r="2002" spans="6:70" x14ac:dyDescent="0.25">
      <c r="F2002" s="2">
        <v>43397</v>
      </c>
      <c r="G2002">
        <v>2.278</v>
      </c>
      <c r="H2002" s="43">
        <v>43433</v>
      </c>
      <c r="I2002">
        <v>2.9420999999999999</v>
      </c>
      <c r="L2002" s="2">
        <v>43335</v>
      </c>
      <c r="M2002" t="str">
        <v>9128284R</v>
      </c>
      <c r="N2002">
        <v>-5.5100000000000003E-2</v>
      </c>
      <c r="O2002">
        <v>2.0414699999999999</v>
      </c>
      <c r="P2002">
        <v>0.83379999999999999</v>
      </c>
      <c r="Q2002">
        <v>120.59375</v>
      </c>
      <c r="R2002">
        <f>VLOOKUP(M2002,工作表1!$A$3:$B$1000,2,FALSE)</f>
        <v>2.875</v>
      </c>
      <c r="S2002" t="str">
        <f>VLOOKUP(M2002,工作表1!$A$3:$C$1000,3,FALSE)</f>
        <v>2025/5/31</v>
      </c>
      <c r="T2002">
        <f t="shared" si="1030"/>
        <v>2.0819999999999999</v>
      </c>
      <c r="U2002">
        <f t="shared" si="1029"/>
        <v>0.79300000000000015</v>
      </c>
      <c r="V2002" s="43">
        <f t="shared" si="1041"/>
        <v>43434</v>
      </c>
      <c r="W2002" s="43">
        <f t="shared" si="1031"/>
        <v>43371</v>
      </c>
      <c r="X2002" s="45">
        <f t="shared" si="1042"/>
        <v>0.66769125683060115</v>
      </c>
      <c r="Y2002" s="45">
        <f t="shared" si="1043"/>
        <v>0.94337618833745052</v>
      </c>
      <c r="Z2002" s="47">
        <f t="shared" si="1044"/>
        <v>100.61424619918024</v>
      </c>
      <c r="AA2002" s="47">
        <f t="shared" si="1045"/>
        <v>120.39175304361324</v>
      </c>
      <c r="AB2002" s="45">
        <f t="shared" si="1046"/>
        <v>2.7801</v>
      </c>
      <c r="AC2002" s="2" t="str">
        <f t="shared" si="1032"/>
        <v>TY1</v>
      </c>
      <c r="AD2002">
        <f t="shared" si="1033"/>
        <v>120.59375</v>
      </c>
      <c r="AE2002">
        <f t="shared" si="1034"/>
        <v>120.484375</v>
      </c>
      <c r="AF2002" s="49">
        <f t="shared" si="1061"/>
        <v>0.109375</v>
      </c>
      <c r="AG2002" s="3">
        <f t="shared" si="1047"/>
        <v>120.39175304361324</v>
      </c>
      <c r="AH2002">
        <f t="shared" si="1048"/>
        <v>119.67193264079553</v>
      </c>
      <c r="AI2002" s="51">
        <f t="shared" si="1049"/>
        <v>0.7198204028177031</v>
      </c>
      <c r="AJ2002" s="52">
        <f t="shared" si="1050"/>
        <v>0.6104454028177031</v>
      </c>
      <c r="AK2002" s="2">
        <v>43335</v>
      </c>
      <c r="AL2002" t="str">
        <v>912828Y7</v>
      </c>
      <c r="AM2002">
        <v>-3.0667</v>
      </c>
      <c r="AN2002">
        <v>2.2892399999999999</v>
      </c>
      <c r="AO2002">
        <v>0.83379999999999999</v>
      </c>
      <c r="AP2002">
        <v>120.484375</v>
      </c>
      <c r="AQ2002">
        <f>VLOOKUP(AL2002,工作表1!$F$3:$G$1000,2,FALSE)</f>
        <v>2.875</v>
      </c>
      <c r="AR2002" t="str">
        <f>VLOOKUP(AL2002,工作表1!$F$3:$H$1000,3,FALSE)</f>
        <v>2025/7/31</v>
      </c>
      <c r="AS2002">
        <f t="shared" si="1035"/>
        <v>2.0819999999999999</v>
      </c>
      <c r="AT2002">
        <f t="shared" si="1036"/>
        <v>0.79300000000000015</v>
      </c>
      <c r="AU2002" s="43">
        <f t="shared" si="1051"/>
        <v>43496</v>
      </c>
      <c r="AV2002" s="43">
        <f t="shared" si="1037"/>
        <v>43465</v>
      </c>
      <c r="AW2002" s="45">
        <f t="shared" si="1052"/>
        <v>0.1875</v>
      </c>
      <c r="AX2002" s="45">
        <f t="shared" si="1053"/>
        <v>1.2035958904109589</v>
      </c>
      <c r="AY2002" s="47">
        <f t="shared" si="1054"/>
        <v>100.63607812082682</v>
      </c>
      <c r="AZ2002" s="47">
        <f t="shared" si="1055"/>
        <v>119.67193264079553</v>
      </c>
      <c r="BA2002" s="43"/>
      <c r="BC2002" s="2">
        <v>43334</v>
      </c>
      <c r="BD2002" t="str">
        <v>912828M5</v>
      </c>
      <c r="BE2002">
        <v>2.9058999999999999</v>
      </c>
      <c r="BF2002">
        <v>1.8775500000000001</v>
      </c>
      <c r="BG2002">
        <v>0.80059999999999998</v>
      </c>
      <c r="BH2002">
        <v>120.28125</v>
      </c>
      <c r="BI2002">
        <f>VLOOKUP(BD2002,工作表1!$K$3:$L$1000,2,FALSE)</f>
        <v>2.25</v>
      </c>
      <c r="BJ2002" t="str">
        <f>VLOOKUP(BD2002,工作表1!$K$3:$M$1000,3,FALSE)</f>
        <v>2025/11/15</v>
      </c>
      <c r="BK2002">
        <f t="shared" si="1038"/>
        <v>2.0699999999999998</v>
      </c>
      <c r="BL2002">
        <f t="shared" si="1039"/>
        <v>0.18000000000000016</v>
      </c>
      <c r="BM2002" s="43">
        <f t="shared" si="1056"/>
        <v>43419</v>
      </c>
      <c r="BN2002" s="43">
        <f t="shared" si="1040"/>
        <v>43553</v>
      </c>
      <c r="BO2002" s="45">
        <f t="shared" si="1057"/>
        <v>0.61141304347826086</v>
      </c>
      <c r="BP2002" s="45">
        <f t="shared" si="1058"/>
        <v>1.955248659916617</v>
      </c>
      <c r="BQ2002" s="47">
        <f t="shared" si="1059"/>
        <v>96.52645259097082</v>
      </c>
      <c r="BR2002" s="47">
        <f t="shared" si="1060"/>
        <v>118.75672388073448</v>
      </c>
    </row>
    <row r="2003" spans="6:70" x14ac:dyDescent="0.25">
      <c r="F2003" s="2">
        <v>43396</v>
      </c>
      <c r="G2003">
        <v>2.2789999999999999</v>
      </c>
      <c r="H2003" s="43">
        <v>43432</v>
      </c>
      <c r="I2003">
        <v>2.9594999999999998</v>
      </c>
      <c r="L2003" s="2">
        <v>43334</v>
      </c>
      <c r="M2003" t="str">
        <v>9128284R</v>
      </c>
      <c r="N2003">
        <v>7.5600000000000001E-2</v>
      </c>
      <c r="O2003">
        <v>2.0096699999999998</v>
      </c>
      <c r="P2003">
        <v>0.83379999999999999</v>
      </c>
      <c r="Q2003">
        <v>120.625</v>
      </c>
      <c r="R2003">
        <f>VLOOKUP(M2003,工作表1!$A$3:$B$1000,2,FALSE)</f>
        <v>2.875</v>
      </c>
      <c r="S2003" t="str">
        <f>VLOOKUP(M2003,工作表1!$A$3:$C$1000,3,FALSE)</f>
        <v>2025/5/31</v>
      </c>
      <c r="T2003">
        <f t="shared" si="1030"/>
        <v>2.0699999999999998</v>
      </c>
      <c r="U2003">
        <f t="shared" si="1029"/>
        <v>0.80500000000000016</v>
      </c>
      <c r="V2003" s="43">
        <f t="shared" si="1041"/>
        <v>43434</v>
      </c>
      <c r="W2003" s="43">
        <f t="shared" si="1031"/>
        <v>43371</v>
      </c>
      <c r="X2003" s="45">
        <f t="shared" si="1042"/>
        <v>0.6598360655737705</v>
      </c>
      <c r="Y2003" s="45">
        <f t="shared" si="1043"/>
        <v>0.94339770940938694</v>
      </c>
      <c r="Z2003" s="47">
        <f t="shared" si="1044"/>
        <v>100.64578517223413</v>
      </c>
      <c r="AA2003" s="47">
        <f t="shared" si="1045"/>
        <v>120.42020322164394</v>
      </c>
      <c r="AB2003" s="45">
        <f t="shared" si="1046"/>
        <v>2.7652000000000001</v>
      </c>
      <c r="AC2003" s="2" t="str">
        <f t="shared" si="1032"/>
        <v>TY1</v>
      </c>
      <c r="AD2003">
        <f t="shared" si="1033"/>
        <v>120.625</v>
      </c>
      <c r="AE2003">
        <f t="shared" si="1034"/>
        <v>120.5</v>
      </c>
      <c r="AF2003" s="49">
        <f t="shared" si="1061"/>
        <v>0.125</v>
      </c>
      <c r="AG2003" s="3">
        <f t="shared" si="1047"/>
        <v>120.42020322164394</v>
      </c>
      <c r="AH2003">
        <f t="shared" si="1048"/>
        <v>119.69674555332078</v>
      </c>
      <c r="AI2003" s="51">
        <f t="shared" si="1049"/>
        <v>0.72345766832316372</v>
      </c>
      <c r="AJ2003" s="52">
        <f t="shared" si="1050"/>
        <v>0.59845766832316372</v>
      </c>
      <c r="AK2003" s="2">
        <v>43334</v>
      </c>
      <c r="AL2003" t="str">
        <v>912828Y7</v>
      </c>
      <c r="AM2003">
        <v>-2.4394999999999998</v>
      </c>
      <c r="AN2003">
        <v>2.2423299999999999</v>
      </c>
      <c r="AO2003">
        <v>0.83379999999999999</v>
      </c>
      <c r="AP2003">
        <v>120.5</v>
      </c>
      <c r="AQ2003">
        <f>VLOOKUP(AL2003,工作表1!$F$3:$G$1000,2,FALSE)</f>
        <v>2.875</v>
      </c>
      <c r="AR2003" t="str">
        <f>VLOOKUP(AL2003,工作表1!$F$3:$H$1000,3,FALSE)</f>
        <v>2025/7/31</v>
      </c>
      <c r="AS2003">
        <f t="shared" si="1035"/>
        <v>2.0699999999999998</v>
      </c>
      <c r="AT2003">
        <f t="shared" si="1036"/>
        <v>0.80500000000000016</v>
      </c>
      <c r="AU2003" s="43">
        <f t="shared" si="1051"/>
        <v>43496</v>
      </c>
      <c r="AV2003" s="43">
        <f t="shared" si="1037"/>
        <v>43465</v>
      </c>
      <c r="AW2003" s="45">
        <f t="shared" si="1052"/>
        <v>0.1796875</v>
      </c>
      <c r="AX2003" s="45">
        <f t="shared" si="1053"/>
        <v>1.203660102739726</v>
      </c>
      <c r="AY2003" s="47">
        <f t="shared" si="1054"/>
        <v>100.66771767523558</v>
      </c>
      <c r="AZ2003" s="47">
        <f t="shared" si="1055"/>
        <v>119.69674555332078</v>
      </c>
      <c r="BA2003" s="43"/>
      <c r="BC2003" s="2">
        <v>43333</v>
      </c>
      <c r="BD2003" t="str">
        <v>912828M5</v>
      </c>
      <c r="BE2003">
        <v>2.7126999999999999</v>
      </c>
      <c r="BF2003">
        <v>1.88733</v>
      </c>
      <c r="BG2003">
        <v>0.80059999999999998</v>
      </c>
      <c r="BH2003">
        <v>120.109375</v>
      </c>
      <c r="BI2003">
        <f>VLOOKUP(BD2003,工作表1!$K$3:$L$1000,2,FALSE)</f>
        <v>2.25</v>
      </c>
      <c r="BJ2003" t="str">
        <f>VLOOKUP(BD2003,工作表1!$K$3:$M$1000,3,FALSE)</f>
        <v>2025/11/15</v>
      </c>
      <c r="BK2003">
        <f t="shared" si="1038"/>
        <v>2.0640000000000001</v>
      </c>
      <c r="BL2003">
        <f t="shared" si="1039"/>
        <v>0.18599999999999994</v>
      </c>
      <c r="BM2003" s="43">
        <f t="shared" si="1056"/>
        <v>43419</v>
      </c>
      <c r="BN2003" s="43">
        <f t="shared" si="1040"/>
        <v>43553</v>
      </c>
      <c r="BO2003" s="45">
        <f t="shared" si="1057"/>
        <v>0.60529891304347816</v>
      </c>
      <c r="BP2003" s="45">
        <f t="shared" si="1058"/>
        <v>1.9552989130434781</v>
      </c>
      <c r="BQ2003" s="47">
        <f t="shared" si="1059"/>
        <v>96.385815979656456</v>
      </c>
      <c r="BR2003" s="47">
        <f t="shared" si="1060"/>
        <v>118.56819382919868</v>
      </c>
    </row>
    <row r="2004" spans="6:70" x14ac:dyDescent="0.25">
      <c r="F2004" s="2">
        <v>43395</v>
      </c>
      <c r="G2004">
        <v>2.2829799999999998</v>
      </c>
      <c r="H2004" s="43">
        <v>43431</v>
      </c>
      <c r="I2004">
        <v>2.9721000000000002</v>
      </c>
      <c r="L2004" s="2">
        <v>43333</v>
      </c>
      <c r="M2004" t="str">
        <v>9128284R</v>
      </c>
      <c r="N2004">
        <v>7.8299999999999995E-2</v>
      </c>
      <c r="O2004">
        <v>2.00848</v>
      </c>
      <c r="P2004">
        <v>0.83379999999999999</v>
      </c>
      <c r="Q2004">
        <v>120.453125</v>
      </c>
      <c r="R2004">
        <f>VLOOKUP(M2004,工作表1!$A$3:$B$1000,2,FALSE)</f>
        <v>2.875</v>
      </c>
      <c r="S2004" t="str">
        <f>VLOOKUP(M2004,工作表1!$A$3:$C$1000,3,FALSE)</f>
        <v>2025/5/31</v>
      </c>
      <c r="T2004">
        <f t="shared" si="1030"/>
        <v>2.0640000000000001</v>
      </c>
      <c r="U2004">
        <f t="shared" si="1029"/>
        <v>0.81099999999999994</v>
      </c>
      <c r="V2004" s="43">
        <f t="shared" si="1041"/>
        <v>43434</v>
      </c>
      <c r="W2004" s="43">
        <f t="shared" si="1031"/>
        <v>43371</v>
      </c>
      <c r="X2004" s="45">
        <f t="shared" si="1042"/>
        <v>0.65198087431693985</v>
      </c>
      <c r="Y2004" s="45">
        <f t="shared" si="1043"/>
        <v>0.94341923048132337</v>
      </c>
      <c r="Z2004" s="47">
        <f t="shared" si="1044"/>
        <v>100.5051508988054</v>
      </c>
      <c r="AA2004" s="47">
        <f t="shared" si="1045"/>
        <v>120.24282077016805</v>
      </c>
      <c r="AB2004" s="45">
        <f t="shared" si="1046"/>
        <v>2.7751999999999999</v>
      </c>
      <c r="AC2004" s="2" t="str">
        <f t="shared" si="1032"/>
        <v>TY1</v>
      </c>
      <c r="AD2004">
        <f t="shared" si="1033"/>
        <v>120.453125</v>
      </c>
      <c r="AE2004">
        <f t="shared" si="1034"/>
        <v>120.328125</v>
      </c>
      <c r="AF2004" s="49">
        <f t="shared" si="1061"/>
        <v>0.125</v>
      </c>
      <c r="AG2004" s="3">
        <f t="shared" si="1047"/>
        <v>120.24282077016805</v>
      </c>
      <c r="AH2004">
        <f t="shared" si="1048"/>
        <v>119.51764917054862</v>
      </c>
      <c r="AI2004" s="51">
        <f t="shared" si="1049"/>
        <v>0.72517159961942923</v>
      </c>
      <c r="AJ2004" s="52">
        <f t="shared" si="1050"/>
        <v>0.60017159961942923</v>
      </c>
      <c r="AK2004" s="2">
        <v>43333</v>
      </c>
      <c r="AL2004" t="str">
        <v>912828Y7</v>
      </c>
      <c r="AM2004">
        <v>-2.4668000000000001</v>
      </c>
      <c r="AN2004">
        <v>2.2423600000000001</v>
      </c>
      <c r="AO2004">
        <v>0.83379999999999999</v>
      </c>
      <c r="AP2004">
        <v>120.328125</v>
      </c>
      <c r="AQ2004">
        <f>VLOOKUP(AL2004,工作表1!$F$3:$G$1000,2,FALSE)</f>
        <v>2.875</v>
      </c>
      <c r="AR2004" t="str">
        <f>VLOOKUP(AL2004,工作表1!$F$3:$H$1000,3,FALSE)</f>
        <v>2025/7/31</v>
      </c>
      <c r="AS2004">
        <f t="shared" si="1035"/>
        <v>2.0640000000000001</v>
      </c>
      <c r="AT2004">
        <f t="shared" si="1036"/>
        <v>0.81099999999999994</v>
      </c>
      <c r="AU2004" s="43">
        <f t="shared" si="1051"/>
        <v>43496</v>
      </c>
      <c r="AV2004" s="43">
        <f t="shared" si="1037"/>
        <v>43465</v>
      </c>
      <c r="AW2004" s="45">
        <f t="shared" si="1052"/>
        <v>0.171875</v>
      </c>
      <c r="AX2004" s="45">
        <f t="shared" si="1053"/>
        <v>1.2037243150684933</v>
      </c>
      <c r="AY2004" s="47">
        <f t="shared" si="1054"/>
        <v>100.52722099255868</v>
      </c>
      <c r="AZ2004" s="47">
        <f t="shared" si="1055"/>
        <v>119.51764917054862</v>
      </c>
      <c r="BA2004" s="43"/>
      <c r="BC2004" s="2">
        <v>43332</v>
      </c>
      <c r="BD2004" t="str">
        <v>912828M5</v>
      </c>
      <c r="BE2004">
        <v>3.0684</v>
      </c>
      <c r="BF2004">
        <v>1.88134</v>
      </c>
      <c r="BG2004">
        <v>0.80059999999999998</v>
      </c>
      <c r="BH2004">
        <v>120.28125</v>
      </c>
      <c r="BI2004">
        <f>VLOOKUP(BD2004,工作表1!$K$3:$L$1000,2,FALSE)</f>
        <v>2.25</v>
      </c>
      <c r="BJ2004" t="str">
        <f>VLOOKUP(BD2004,工作表1!$K$3:$M$1000,3,FALSE)</f>
        <v>2025/11/15</v>
      </c>
      <c r="BK2004">
        <f t="shared" si="1038"/>
        <v>2.0590000000000002</v>
      </c>
      <c r="BL2004">
        <f t="shared" si="1039"/>
        <v>0.19099999999999984</v>
      </c>
      <c r="BM2004" s="43">
        <f t="shared" si="1056"/>
        <v>43419</v>
      </c>
      <c r="BN2004" s="43">
        <f t="shared" si="1040"/>
        <v>43553</v>
      </c>
      <c r="BO2004" s="45">
        <f t="shared" si="1057"/>
        <v>0.59918478260869568</v>
      </c>
      <c r="BP2004" s="45">
        <f t="shared" si="1058"/>
        <v>1.9553491661703393</v>
      </c>
      <c r="BQ2004" s="47">
        <f t="shared" si="1059"/>
        <v>96.516485870639428</v>
      </c>
      <c r="BR2004" s="47">
        <f t="shared" si="1060"/>
        <v>118.71926442726955</v>
      </c>
    </row>
    <row r="2005" spans="6:70" x14ac:dyDescent="0.25">
      <c r="F2005" s="2">
        <v>43392</v>
      </c>
      <c r="G2005">
        <v>2.2810000000000001</v>
      </c>
      <c r="H2005" s="43">
        <v>43430</v>
      </c>
      <c r="I2005">
        <v>2.9670999999999998</v>
      </c>
      <c r="L2005" s="2">
        <v>43332</v>
      </c>
      <c r="M2005" t="str">
        <v>9128284R</v>
      </c>
      <c r="N2005">
        <v>0.47589999999999999</v>
      </c>
      <c r="O2005">
        <v>1.90493</v>
      </c>
      <c r="P2005">
        <v>0.83379999999999999</v>
      </c>
      <c r="Q2005">
        <v>120.625</v>
      </c>
      <c r="R2005">
        <f>VLOOKUP(M2005,工作表1!$A$3:$B$1000,2,FALSE)</f>
        <v>2.875</v>
      </c>
      <c r="S2005" t="str">
        <f>VLOOKUP(M2005,工作表1!$A$3:$C$1000,3,FALSE)</f>
        <v>2025/5/31</v>
      </c>
      <c r="T2005">
        <f t="shared" si="1030"/>
        <v>2.0590000000000002</v>
      </c>
      <c r="U2005">
        <f t="shared" si="1029"/>
        <v>0.81599999999999984</v>
      </c>
      <c r="V2005" s="43">
        <f t="shared" si="1041"/>
        <v>43434</v>
      </c>
      <c r="W2005" s="43">
        <f t="shared" si="1031"/>
        <v>43371</v>
      </c>
      <c r="X2005" s="45">
        <f t="shared" si="1042"/>
        <v>0.64412568306010931</v>
      </c>
      <c r="Y2005" s="45">
        <f t="shared" si="1043"/>
        <v>0.94344075155326002</v>
      </c>
      <c r="Z2005" s="47">
        <f t="shared" si="1044"/>
        <v>100.65131921466927</v>
      </c>
      <c r="AA2005" s="47">
        <f t="shared" si="1045"/>
        <v>120.40949542053292</v>
      </c>
      <c r="AB2005" s="45">
        <f t="shared" si="1046"/>
        <v>2.7629000000000001</v>
      </c>
      <c r="AC2005" s="2" t="str">
        <f t="shared" si="1032"/>
        <v>TY1</v>
      </c>
      <c r="AD2005">
        <f t="shared" si="1033"/>
        <v>120.625</v>
      </c>
      <c r="AE2005">
        <f t="shared" si="1034"/>
        <v>120.5</v>
      </c>
      <c r="AF2005" s="49">
        <f t="shared" si="1061"/>
        <v>0.125</v>
      </c>
      <c r="AG2005" s="3">
        <f t="shared" si="1047"/>
        <v>120.40949542053292</v>
      </c>
      <c r="AH2005">
        <f t="shared" si="1048"/>
        <v>119.68032917697052</v>
      </c>
      <c r="AI2005" s="51">
        <f t="shared" si="1049"/>
        <v>0.72916624356240334</v>
      </c>
      <c r="AJ2005" s="52">
        <f t="shared" si="1050"/>
        <v>0.60416624356240334</v>
      </c>
      <c r="AK2005" s="2">
        <v>43332</v>
      </c>
      <c r="AL2005" t="str">
        <v>912828Y7</v>
      </c>
      <c r="AM2005">
        <v>-1.9456</v>
      </c>
      <c r="AN2005">
        <v>2.2084199999999998</v>
      </c>
      <c r="AO2005">
        <v>0.83379999999999999</v>
      </c>
      <c r="AP2005">
        <v>120.5</v>
      </c>
      <c r="AQ2005">
        <f>VLOOKUP(AL2005,工作表1!$F$3:$G$1000,2,FALSE)</f>
        <v>2.875</v>
      </c>
      <c r="AR2005" t="str">
        <f>VLOOKUP(AL2005,工作表1!$F$3:$H$1000,3,FALSE)</f>
        <v>2025/7/31</v>
      </c>
      <c r="AS2005">
        <f t="shared" si="1035"/>
        <v>2.0590000000000002</v>
      </c>
      <c r="AT2005">
        <f t="shared" si="1036"/>
        <v>0.81599999999999984</v>
      </c>
      <c r="AU2005" s="43">
        <f t="shared" si="1051"/>
        <v>43496</v>
      </c>
      <c r="AV2005" s="43">
        <f t="shared" si="1037"/>
        <v>43465</v>
      </c>
      <c r="AW2005" s="45">
        <f t="shared" si="1052"/>
        <v>0.1640625</v>
      </c>
      <c r="AX2005" s="45">
        <f t="shared" si="1053"/>
        <v>1.2037885273972604</v>
      </c>
      <c r="AY2005" s="47">
        <f t="shared" si="1054"/>
        <v>100.67136412985847</v>
      </c>
      <c r="AZ2005" s="47">
        <f t="shared" si="1055"/>
        <v>119.68032917697052</v>
      </c>
      <c r="BA2005" s="43"/>
      <c r="BC2005" s="2">
        <v>43329</v>
      </c>
      <c r="BD2005" t="str">
        <v>912828M5</v>
      </c>
      <c r="BE2005">
        <v>1.9843</v>
      </c>
      <c r="BF2005">
        <v>1.93692</v>
      </c>
      <c r="BG2005">
        <v>0.80059999999999998</v>
      </c>
      <c r="BH2005">
        <v>119.90625</v>
      </c>
      <c r="BI2005">
        <f>VLOOKUP(BD2005,工作表1!$K$3:$L$1000,2,FALSE)</f>
        <v>2.25</v>
      </c>
      <c r="BJ2005" t="str">
        <f>VLOOKUP(BD2005,工作表1!$K$3:$M$1000,3,FALSE)</f>
        <v>2025/11/15</v>
      </c>
      <c r="BK2005">
        <f t="shared" si="1038"/>
        <v>2.0590000000000002</v>
      </c>
      <c r="BL2005">
        <f t="shared" si="1039"/>
        <v>0.19099999999999984</v>
      </c>
      <c r="BM2005" s="43">
        <f t="shared" si="1056"/>
        <v>43419</v>
      </c>
      <c r="BN2005" s="43">
        <f t="shared" si="1040"/>
        <v>43553</v>
      </c>
      <c r="BO2005" s="45">
        <f t="shared" si="1057"/>
        <v>0.59307065217391308</v>
      </c>
      <c r="BP2005" s="45">
        <f t="shared" si="1058"/>
        <v>1.9553994192972006</v>
      </c>
      <c r="BQ2005" s="47">
        <f t="shared" si="1059"/>
        <v>96.187669077145088</v>
      </c>
      <c r="BR2005" s="47">
        <f t="shared" si="1060"/>
        <v>118.30020634958393</v>
      </c>
    </row>
    <row r="2006" spans="6:70" x14ac:dyDescent="0.25">
      <c r="F2006" s="2">
        <v>43391</v>
      </c>
      <c r="G2006">
        <v>2.2734999999999999</v>
      </c>
      <c r="H2006" s="43">
        <v>43427</v>
      </c>
      <c r="I2006">
        <v>2.9496000000000002</v>
      </c>
      <c r="L2006" s="2">
        <v>43329</v>
      </c>
      <c r="M2006" t="str">
        <v>9128284R</v>
      </c>
      <c r="N2006">
        <v>0.38450000000000001</v>
      </c>
      <c r="O2006">
        <v>1.9321699999999999</v>
      </c>
      <c r="P2006">
        <v>0.83379999999999999</v>
      </c>
      <c r="Q2006">
        <v>120.25</v>
      </c>
      <c r="R2006">
        <f>VLOOKUP(M2006,工作表1!$A$3:$B$1000,2,FALSE)</f>
        <v>2.875</v>
      </c>
      <c r="S2006" t="str">
        <f>VLOOKUP(M2006,工作表1!$A$3:$C$1000,3,FALSE)</f>
        <v>2025/5/31</v>
      </c>
      <c r="T2006">
        <f t="shared" si="1030"/>
        <v>2.0590000000000002</v>
      </c>
      <c r="U2006">
        <f t="shared" si="1029"/>
        <v>0.81599999999999984</v>
      </c>
      <c r="V2006" s="43">
        <f t="shared" si="1041"/>
        <v>43434</v>
      </c>
      <c r="W2006" s="43">
        <f t="shared" si="1031"/>
        <v>43371</v>
      </c>
      <c r="X2006" s="45">
        <f t="shared" si="1042"/>
        <v>0.63627049180327866</v>
      </c>
      <c r="Y2006" s="45">
        <f t="shared" si="1043"/>
        <v>0.94346227262519644</v>
      </c>
      <c r="Z2006" s="47">
        <f t="shared" si="1044"/>
        <v>100.33860492314659</v>
      </c>
      <c r="AA2006" s="47">
        <f t="shared" si="1045"/>
        <v>120.02643546008264</v>
      </c>
      <c r="AB2006" s="45">
        <f t="shared" si="1046"/>
        <v>2.8075999999999999</v>
      </c>
      <c r="AC2006" s="2" t="str">
        <f t="shared" si="1032"/>
        <v>TY1</v>
      </c>
      <c r="AD2006">
        <f t="shared" si="1033"/>
        <v>120.25</v>
      </c>
      <c r="AE2006">
        <f t="shared" si="1034"/>
        <v>120.125</v>
      </c>
      <c r="AF2006" s="49">
        <f t="shared" si="1061"/>
        <v>0.125</v>
      </c>
      <c r="AG2006" s="3">
        <f t="shared" si="1047"/>
        <v>120.02643546008264</v>
      </c>
      <c r="AH2006">
        <f t="shared" si="1048"/>
        <v>119.27828651869687</v>
      </c>
      <c r="AI2006" s="51">
        <f t="shared" si="1049"/>
        <v>0.74814894138576449</v>
      </c>
      <c r="AJ2006" s="52">
        <f t="shared" si="1050"/>
        <v>0.62314894138576449</v>
      </c>
      <c r="AK2006" s="2">
        <v>43329</v>
      </c>
      <c r="AL2006" t="str">
        <v>912828Y7</v>
      </c>
      <c r="AM2006">
        <v>-2.6109</v>
      </c>
      <c r="AN2006">
        <v>2.26172</v>
      </c>
      <c r="AO2006">
        <v>0.83379999999999999</v>
      </c>
      <c r="AP2006">
        <v>120.125</v>
      </c>
      <c r="AQ2006">
        <f>VLOOKUP(AL2006,工作表1!$F$3:$G$1000,2,FALSE)</f>
        <v>2.875</v>
      </c>
      <c r="AR2006" t="str">
        <f>VLOOKUP(AL2006,工作表1!$F$3:$H$1000,3,FALSE)</f>
        <v>2025/7/31</v>
      </c>
      <c r="AS2006">
        <f t="shared" si="1035"/>
        <v>2.0590000000000002</v>
      </c>
      <c r="AT2006">
        <f t="shared" si="1036"/>
        <v>0.81599999999999984</v>
      </c>
      <c r="AU2006" s="43">
        <f t="shared" si="1051"/>
        <v>43496</v>
      </c>
      <c r="AV2006" s="43">
        <f t="shared" si="1037"/>
        <v>43465</v>
      </c>
      <c r="AW2006" s="45">
        <f t="shared" si="1052"/>
        <v>0.15625</v>
      </c>
      <c r="AX2006" s="45">
        <f t="shared" si="1053"/>
        <v>1.2038527397260275</v>
      </c>
      <c r="AY2006" s="47">
        <f t="shared" si="1054"/>
        <v>100.34282206489067</v>
      </c>
      <c r="AZ2006" s="47">
        <f t="shared" si="1055"/>
        <v>119.27828651869687</v>
      </c>
      <c r="BA2006" s="43"/>
      <c r="BC2006" s="2">
        <v>43328</v>
      </c>
      <c r="BD2006" t="str">
        <v>912828M5</v>
      </c>
      <c r="BE2006">
        <v>1.9743999999999999</v>
      </c>
      <c r="BF2006">
        <v>1.94184</v>
      </c>
      <c r="BG2006">
        <v>0.80059999999999998</v>
      </c>
      <c r="BH2006">
        <v>119.90625</v>
      </c>
      <c r="BI2006">
        <f>VLOOKUP(BD2006,工作表1!$K$3:$L$1000,2,FALSE)</f>
        <v>2.25</v>
      </c>
      <c r="BJ2006" t="str">
        <f>VLOOKUP(BD2006,工作表1!$K$3:$M$1000,3,FALSE)</f>
        <v>2025/11/15</v>
      </c>
      <c r="BK2006">
        <f t="shared" si="1038"/>
        <v>2.0569999999999999</v>
      </c>
      <c r="BL2006">
        <f t="shared" si="1039"/>
        <v>0.19300000000000006</v>
      </c>
      <c r="BM2006" s="43">
        <f t="shared" si="1056"/>
        <v>43419</v>
      </c>
      <c r="BN2006" s="43">
        <f t="shared" si="1040"/>
        <v>43553</v>
      </c>
      <c r="BO2006" s="45">
        <f t="shared" si="1057"/>
        <v>0.5747282608695653</v>
      </c>
      <c r="BP2006" s="45">
        <f t="shared" si="1058"/>
        <v>1.9555501786777847</v>
      </c>
      <c r="BQ2006" s="47">
        <f t="shared" si="1059"/>
        <v>96.198062765172722</v>
      </c>
      <c r="BR2006" s="47">
        <f t="shared" si="1060"/>
        <v>118.28659897146865</v>
      </c>
    </row>
    <row r="2007" spans="6:70" x14ac:dyDescent="0.25">
      <c r="F2007" s="2">
        <v>43390</v>
      </c>
      <c r="G2007">
        <v>2.2639999999999998</v>
      </c>
      <c r="H2007" s="43">
        <v>43426</v>
      </c>
      <c r="I2007">
        <v>2.9771999999999998</v>
      </c>
      <c r="L2007" s="2">
        <v>43328</v>
      </c>
      <c r="M2007" t="str">
        <v>9128284R</v>
      </c>
      <c r="N2007">
        <v>0.27410000000000001</v>
      </c>
      <c r="O2007">
        <v>1.97231</v>
      </c>
      <c r="P2007">
        <v>0.83379999999999999</v>
      </c>
      <c r="Q2007">
        <v>120.265625</v>
      </c>
      <c r="R2007">
        <f>VLOOKUP(M2007,工作表1!$A$3:$B$1000,2,FALSE)</f>
        <v>2.875</v>
      </c>
      <c r="S2007" t="str">
        <f>VLOOKUP(M2007,工作表1!$A$3:$C$1000,3,FALSE)</f>
        <v>2025/5/31</v>
      </c>
      <c r="T2007">
        <f t="shared" si="1030"/>
        <v>2.0569999999999999</v>
      </c>
      <c r="U2007">
        <f t="shared" si="1029"/>
        <v>0.81800000000000006</v>
      </c>
      <c r="V2007" s="43">
        <f t="shared" si="1041"/>
        <v>43434</v>
      </c>
      <c r="W2007" s="43">
        <f t="shared" si="1031"/>
        <v>43371</v>
      </c>
      <c r="X2007" s="45">
        <f t="shared" si="1042"/>
        <v>0.61270491803278682</v>
      </c>
      <c r="Y2007" s="45">
        <f t="shared" si="1043"/>
        <v>0.94352683584100605</v>
      </c>
      <c r="Z2007" s="47">
        <f t="shared" si="1044"/>
        <v>100.36488335631675</v>
      </c>
      <c r="AA2007" s="47">
        <f t="shared" si="1045"/>
        <v>120.03363357633899</v>
      </c>
      <c r="AB2007" s="45">
        <f t="shared" si="1046"/>
        <v>2.8126000000000002</v>
      </c>
      <c r="AC2007" s="2" t="str">
        <f t="shared" si="1032"/>
        <v>TY1</v>
      </c>
      <c r="AD2007">
        <f t="shared" si="1033"/>
        <v>120.265625</v>
      </c>
      <c r="AE2007">
        <f t="shared" si="1034"/>
        <v>120.125</v>
      </c>
      <c r="AF2007" s="49">
        <f t="shared" si="1061"/>
        <v>0.140625</v>
      </c>
      <c r="AG2007" s="3">
        <f t="shared" si="1047"/>
        <v>120.03363357633899</v>
      </c>
      <c r="AH2007">
        <f t="shared" si="1048"/>
        <v>119.28749400859519</v>
      </c>
      <c r="AI2007" s="51">
        <f t="shared" si="1049"/>
        <v>0.74613956774379631</v>
      </c>
      <c r="AJ2007" s="52">
        <f t="shared" si="1050"/>
        <v>0.60551456774379631</v>
      </c>
      <c r="AK2007" s="2">
        <v>43328</v>
      </c>
      <c r="AL2007" t="str">
        <v>912828Y7</v>
      </c>
      <c r="AM2007">
        <v>-2.2799</v>
      </c>
      <c r="AN2007">
        <v>2.23264</v>
      </c>
      <c r="AO2007">
        <v>0.83379999999999999</v>
      </c>
      <c r="AP2007">
        <v>120.125</v>
      </c>
      <c r="AQ2007">
        <f>VLOOKUP(AL2007,工作表1!$F$3:$G$1000,2,FALSE)</f>
        <v>2.875</v>
      </c>
      <c r="AR2007" t="str">
        <f>VLOOKUP(AL2007,工作表1!$F$3:$H$1000,3,FALSE)</f>
        <v>2025/7/31</v>
      </c>
      <c r="AS2007">
        <f t="shared" si="1035"/>
        <v>2.0569999999999999</v>
      </c>
      <c r="AT2007">
        <f t="shared" si="1036"/>
        <v>0.81800000000000006</v>
      </c>
      <c r="AU2007" s="43">
        <f t="shared" si="1051"/>
        <v>43496</v>
      </c>
      <c r="AV2007" s="43">
        <f t="shared" si="1037"/>
        <v>43465</v>
      </c>
      <c r="AW2007" s="45">
        <f t="shared" si="1052"/>
        <v>0.1328125</v>
      </c>
      <c r="AX2007" s="45">
        <f t="shared" si="1053"/>
        <v>1.2040453767123289</v>
      </c>
      <c r="AY2007" s="47">
        <f t="shared" si="1054"/>
        <v>100.37129813602573</v>
      </c>
      <c r="AZ2007" s="47">
        <f t="shared" si="1055"/>
        <v>119.28749400859519</v>
      </c>
      <c r="BA2007" s="43"/>
      <c r="BC2007" s="2">
        <v>43327</v>
      </c>
      <c r="BD2007" t="str">
        <v>912828M5</v>
      </c>
      <c r="BE2007">
        <v>1.9159999999999999</v>
      </c>
      <c r="BF2007">
        <v>1.9354800000000001</v>
      </c>
      <c r="BG2007">
        <v>0.80059999999999998</v>
      </c>
      <c r="BH2007">
        <v>120.078125</v>
      </c>
      <c r="BI2007">
        <f>VLOOKUP(BD2007,工作表1!$K$3:$L$1000,2,FALSE)</f>
        <v>2.25</v>
      </c>
      <c r="BJ2007" t="str">
        <f>VLOOKUP(BD2007,工作表1!$K$3:$M$1000,3,FALSE)</f>
        <v>2025/11/15</v>
      </c>
      <c r="BK2007">
        <f t="shared" si="1038"/>
        <v>2.0459999999999998</v>
      </c>
      <c r="BL2007">
        <f t="shared" si="1039"/>
        <v>0.20400000000000018</v>
      </c>
      <c r="BM2007" s="43">
        <f t="shared" si="1056"/>
        <v>43419</v>
      </c>
      <c r="BN2007" s="43">
        <f t="shared" si="1040"/>
        <v>43553</v>
      </c>
      <c r="BO2007" s="45">
        <f t="shared" si="1057"/>
        <v>0.56861413043478259</v>
      </c>
      <c r="BP2007" s="45">
        <f t="shared" si="1058"/>
        <v>1.9556004318046458</v>
      </c>
      <c r="BQ2007" s="47">
        <f t="shared" si="1059"/>
        <v>96.33884770111321</v>
      </c>
      <c r="BR2007" s="47">
        <f t="shared" si="1060"/>
        <v>118.44550888513862</v>
      </c>
    </row>
    <row r="2008" spans="6:70" x14ac:dyDescent="0.25">
      <c r="F2008" s="2">
        <v>43389</v>
      </c>
      <c r="G2008">
        <v>2.2519999999999998</v>
      </c>
      <c r="H2008" s="43">
        <v>43425</v>
      </c>
      <c r="I2008">
        <v>2.9771999999999998</v>
      </c>
      <c r="L2008" s="2">
        <v>43327</v>
      </c>
      <c r="M2008" t="str">
        <v>9128284R</v>
      </c>
      <c r="N2008">
        <v>9.06E-2</v>
      </c>
      <c r="O2008">
        <v>2.0115500000000002</v>
      </c>
      <c r="P2008">
        <v>0.83379999999999999</v>
      </c>
      <c r="Q2008">
        <v>120.4375</v>
      </c>
      <c r="R2008">
        <f>VLOOKUP(M2008,工作表1!$A$3:$B$1000,2,FALSE)</f>
        <v>2.875</v>
      </c>
      <c r="S2008" t="str">
        <f>VLOOKUP(M2008,工作表1!$A$3:$C$1000,3,FALSE)</f>
        <v>2025/5/31</v>
      </c>
      <c r="T2008">
        <f t="shared" si="1030"/>
        <v>2.0459999999999998</v>
      </c>
      <c r="U2008">
        <f t="shared" si="1029"/>
        <v>0.82900000000000018</v>
      </c>
      <c r="V2008" s="43">
        <f t="shared" si="1041"/>
        <v>43434</v>
      </c>
      <c r="W2008" s="43">
        <f t="shared" si="1031"/>
        <v>43371</v>
      </c>
      <c r="X2008" s="45">
        <f t="shared" si="1042"/>
        <v>0.60484972677595628</v>
      </c>
      <c r="Y2008" s="45">
        <f t="shared" si="1043"/>
        <v>0.94354835691294259</v>
      </c>
      <c r="Z2008" s="47">
        <f t="shared" si="1044"/>
        <v>100.5052511009869</v>
      </c>
      <c r="AA2008" s="47">
        <f t="shared" si="1045"/>
        <v>120.19238531143726</v>
      </c>
      <c r="AB2008" s="45">
        <f t="shared" si="1046"/>
        <v>2.8052000000000001</v>
      </c>
      <c r="AC2008" s="2" t="str">
        <f t="shared" si="1032"/>
        <v>TY1</v>
      </c>
      <c r="AD2008">
        <f t="shared" si="1033"/>
        <v>120.4375</v>
      </c>
      <c r="AE2008">
        <f t="shared" si="1034"/>
        <v>120.296875</v>
      </c>
      <c r="AF2008" s="49">
        <f t="shared" si="1061"/>
        <v>0.140625</v>
      </c>
      <c r="AG2008" s="3">
        <f t="shared" si="1047"/>
        <v>120.19238531143726</v>
      </c>
      <c r="AH2008">
        <f t="shared" si="1048"/>
        <v>119.44305498637743</v>
      </c>
      <c r="AI2008" s="51">
        <f t="shared" si="1049"/>
        <v>0.74933032505983022</v>
      </c>
      <c r="AJ2008" s="52">
        <f t="shared" si="1050"/>
        <v>0.60870532505983022</v>
      </c>
      <c r="AK2008" s="2">
        <v>43327</v>
      </c>
      <c r="AL2008" t="str">
        <v>912828Y7</v>
      </c>
      <c r="AM2008">
        <v>-2.524</v>
      </c>
      <c r="AN2008">
        <v>2.2409500000000002</v>
      </c>
      <c r="AO2008">
        <v>0.83379999999999999</v>
      </c>
      <c r="AP2008">
        <v>120.296875</v>
      </c>
      <c r="AQ2008">
        <f>VLOOKUP(AL2008,工作表1!$F$3:$G$1000,2,FALSE)</f>
        <v>2.875</v>
      </c>
      <c r="AR2008" t="str">
        <f>VLOOKUP(AL2008,工作表1!$F$3:$H$1000,3,FALSE)</f>
        <v>2025/7/31</v>
      </c>
      <c r="AS2008">
        <f t="shared" si="1035"/>
        <v>2.0459999999999998</v>
      </c>
      <c r="AT2008">
        <f t="shared" si="1036"/>
        <v>0.82900000000000018</v>
      </c>
      <c r="AU2008" s="43">
        <f t="shared" si="1051"/>
        <v>43496</v>
      </c>
      <c r="AV2008" s="43">
        <f t="shared" si="1037"/>
        <v>43465</v>
      </c>
      <c r="AW2008" s="45">
        <f t="shared" si="1052"/>
        <v>0.125</v>
      </c>
      <c r="AX2008" s="45">
        <f t="shared" si="1053"/>
        <v>1.204109589041096</v>
      </c>
      <c r="AY2008" s="47">
        <f t="shared" si="1054"/>
        <v>100.51187764946799</v>
      </c>
      <c r="AZ2008" s="47">
        <f t="shared" si="1055"/>
        <v>119.44305498637743</v>
      </c>
      <c r="BA2008" s="43"/>
      <c r="BC2008" s="2">
        <v>43326</v>
      </c>
      <c r="BD2008" t="str">
        <v>912828M5</v>
      </c>
      <c r="BE2008">
        <v>0.30590000000000001</v>
      </c>
      <c r="BF2008">
        <v>1.9791300000000001</v>
      </c>
      <c r="BG2008">
        <v>0.80059999999999998</v>
      </c>
      <c r="BH2008">
        <v>119.734375</v>
      </c>
      <c r="BI2008">
        <f>VLOOKUP(BD2008,工作表1!$K$3:$L$1000,2,FALSE)</f>
        <v>2.25</v>
      </c>
      <c r="BJ2008" t="str">
        <f>VLOOKUP(BD2008,工作表1!$K$3:$M$1000,3,FALSE)</f>
        <v>2025/11/15</v>
      </c>
      <c r="BK2008">
        <f t="shared" si="1038"/>
        <v>2.0430000000000001</v>
      </c>
      <c r="BL2008">
        <f t="shared" si="1039"/>
        <v>0.20699999999999985</v>
      </c>
      <c r="BM2008" s="43">
        <f t="shared" si="1056"/>
        <v>43419</v>
      </c>
      <c r="BN2008" s="43">
        <f t="shared" si="1040"/>
        <v>43553</v>
      </c>
      <c r="BO2008" s="45">
        <f t="shared" si="1057"/>
        <v>0.5625</v>
      </c>
      <c r="BP2008" s="45">
        <f t="shared" si="1058"/>
        <v>1.955650684931507</v>
      </c>
      <c r="BQ2008" s="47">
        <f t="shared" si="1059"/>
        <v>96.041608083203684</v>
      </c>
      <c r="BR2008" s="47">
        <f t="shared" si="1060"/>
        <v>118.06349518809299</v>
      </c>
    </row>
    <row r="2009" spans="6:70" x14ac:dyDescent="0.25">
      <c r="F2009" s="2">
        <v>43388</v>
      </c>
      <c r="G2009">
        <v>2.2519999999999998</v>
      </c>
      <c r="H2009" s="43">
        <v>43424</v>
      </c>
      <c r="I2009">
        <v>2.9746999999999999</v>
      </c>
      <c r="L2009" s="2">
        <v>43326</v>
      </c>
      <c r="M2009" t="str">
        <v>9128284R</v>
      </c>
      <c r="N2009">
        <v>-0.40279999999999999</v>
      </c>
      <c r="O2009">
        <v>2.0971199999999999</v>
      </c>
      <c r="P2009">
        <v>0.83379999999999999</v>
      </c>
      <c r="Q2009">
        <v>120.109375</v>
      </c>
      <c r="R2009">
        <f>VLOOKUP(M2009,工作表1!$A$3:$B$1000,2,FALSE)</f>
        <v>2.875</v>
      </c>
      <c r="S2009" t="str">
        <f>VLOOKUP(M2009,工作表1!$A$3:$C$1000,3,FALSE)</f>
        <v>2025/5/31</v>
      </c>
      <c r="T2009">
        <f t="shared" si="1030"/>
        <v>2.0430000000000001</v>
      </c>
      <c r="U2009">
        <f t="shared" si="1029"/>
        <v>0.83199999999999985</v>
      </c>
      <c r="V2009" s="43">
        <f t="shared" si="1041"/>
        <v>43434</v>
      </c>
      <c r="W2009" s="43">
        <f t="shared" si="1031"/>
        <v>43371</v>
      </c>
      <c r="X2009" s="45">
        <f t="shared" si="1042"/>
        <v>0.59699453551912574</v>
      </c>
      <c r="Y2009" s="45">
        <f t="shared" si="1043"/>
        <v>0.94356987798487912</v>
      </c>
      <c r="Z2009" s="47">
        <f t="shared" si="1044"/>
        <v>100.22360795393621</v>
      </c>
      <c r="AA2009" s="47">
        <f t="shared" si="1045"/>
        <v>119.8461067934123</v>
      </c>
      <c r="AB2009" s="45">
        <f t="shared" si="1046"/>
        <v>2.8424999999999998</v>
      </c>
      <c r="AC2009" s="2" t="str">
        <f t="shared" si="1032"/>
        <v>TY1</v>
      </c>
      <c r="AD2009">
        <f t="shared" si="1033"/>
        <v>120.109375</v>
      </c>
      <c r="AE2009">
        <f t="shared" si="1034"/>
        <v>119.953125</v>
      </c>
      <c r="AF2009" s="49">
        <f t="shared" si="1061"/>
        <v>0.15625</v>
      </c>
      <c r="AG2009" s="3">
        <f t="shared" si="1047"/>
        <v>119.8461067934123</v>
      </c>
      <c r="AH2009">
        <f t="shared" si="1048"/>
        <v>119.09656328035196</v>
      </c>
      <c r="AI2009" s="51">
        <f t="shared" si="1049"/>
        <v>0.74954351306034539</v>
      </c>
      <c r="AJ2009" s="52">
        <f t="shared" si="1050"/>
        <v>0.59329351306034539</v>
      </c>
      <c r="AK2009" s="2">
        <v>43326</v>
      </c>
      <c r="AL2009" t="str">
        <v>912828Y7</v>
      </c>
      <c r="AM2009">
        <v>-2.9817999999999998</v>
      </c>
      <c r="AN2009">
        <v>2.2372299999999998</v>
      </c>
      <c r="AO2009">
        <v>0.83379999999999999</v>
      </c>
      <c r="AP2009">
        <v>119.953125</v>
      </c>
      <c r="AQ2009">
        <f>VLOOKUP(AL2009,工作表1!$F$3:$G$1000,2,FALSE)</f>
        <v>2.875</v>
      </c>
      <c r="AR2009" t="str">
        <f>VLOOKUP(AL2009,工作表1!$F$3:$H$1000,3,FALSE)</f>
        <v>2025/7/31</v>
      </c>
      <c r="AS2009">
        <f t="shared" si="1035"/>
        <v>2.0430000000000001</v>
      </c>
      <c r="AT2009">
        <f t="shared" si="1036"/>
        <v>0.83199999999999985</v>
      </c>
      <c r="AU2009" s="43">
        <f t="shared" si="1051"/>
        <v>43496</v>
      </c>
      <c r="AV2009" s="43">
        <f t="shared" si="1037"/>
        <v>43465</v>
      </c>
      <c r="AW2009" s="45">
        <f t="shared" si="1052"/>
        <v>0.1171875</v>
      </c>
      <c r="AX2009" s="45">
        <f t="shared" si="1053"/>
        <v>1.2041738013698631</v>
      </c>
      <c r="AY2009" s="47">
        <f t="shared" si="1054"/>
        <v>100.23084007959581</v>
      </c>
      <c r="AZ2009" s="47">
        <f t="shared" si="1055"/>
        <v>119.09656328035196</v>
      </c>
      <c r="BA2009" s="43"/>
      <c r="BC2009" s="2">
        <v>43325</v>
      </c>
      <c r="BD2009" t="str">
        <v>912828M5</v>
      </c>
      <c r="BE2009">
        <v>0.92130000000000001</v>
      </c>
      <c r="BF2009">
        <v>1.9574800000000001</v>
      </c>
      <c r="BG2009">
        <v>0.80059999999999998</v>
      </c>
      <c r="BH2009">
        <v>119.875</v>
      </c>
      <c r="BI2009">
        <f>VLOOKUP(BD2009,工作表1!$K$3:$L$1000,2,FALSE)</f>
        <v>2.25</v>
      </c>
      <c r="BJ2009" t="str">
        <f>VLOOKUP(BD2009,工作表1!$K$3:$M$1000,3,FALSE)</f>
        <v>2025/11/15</v>
      </c>
      <c r="BK2009">
        <f t="shared" si="1038"/>
        <v>2.0369999999999999</v>
      </c>
      <c r="BL2009">
        <f t="shared" si="1039"/>
        <v>0.21300000000000008</v>
      </c>
      <c r="BM2009" s="43">
        <f t="shared" si="1056"/>
        <v>43419</v>
      </c>
      <c r="BN2009" s="43">
        <f t="shared" si="1040"/>
        <v>43553</v>
      </c>
      <c r="BO2009" s="45">
        <f t="shared" si="1057"/>
        <v>0.55638586956521741</v>
      </c>
      <c r="BP2009" s="45">
        <f t="shared" si="1058"/>
        <v>1.9557009380583681</v>
      </c>
      <c r="BQ2009" s="47">
        <f t="shared" si="1059"/>
        <v>96.156478458476997</v>
      </c>
      <c r="BR2009" s="47">
        <f t="shared" si="1060"/>
        <v>118.19384929001002</v>
      </c>
    </row>
    <row r="2010" spans="6:70" x14ac:dyDescent="0.25">
      <c r="F2010" s="2">
        <v>43385</v>
      </c>
      <c r="G2010">
        <v>2.2509999999999999</v>
      </c>
      <c r="H2010" s="43">
        <v>43423</v>
      </c>
      <c r="I2010">
        <v>2.9697</v>
      </c>
      <c r="L2010" s="2">
        <v>43325</v>
      </c>
      <c r="M2010" t="str">
        <v>9128284R</v>
      </c>
      <c r="N2010">
        <v>-0.17699999999999999</v>
      </c>
      <c r="O2010">
        <v>2.0488400000000002</v>
      </c>
      <c r="P2010">
        <v>0.83379999999999999</v>
      </c>
      <c r="Q2010">
        <v>120.25</v>
      </c>
      <c r="R2010">
        <f>VLOOKUP(M2010,工作表1!$A$3:$B$1000,2,FALSE)</f>
        <v>2.875</v>
      </c>
      <c r="S2010" t="str">
        <f>VLOOKUP(M2010,工作表1!$A$3:$C$1000,3,FALSE)</f>
        <v>2025/5/31</v>
      </c>
      <c r="T2010">
        <f t="shared" si="1030"/>
        <v>2.0369999999999999</v>
      </c>
      <c r="U2010">
        <f t="shared" si="1029"/>
        <v>0.83800000000000008</v>
      </c>
      <c r="V2010" s="43">
        <f t="shared" si="1041"/>
        <v>43434</v>
      </c>
      <c r="W2010" s="43">
        <f t="shared" si="1031"/>
        <v>43371</v>
      </c>
      <c r="X2010" s="45">
        <f t="shared" si="1042"/>
        <v>0.58913934426229508</v>
      </c>
      <c r="Y2010" s="45">
        <f t="shared" si="1043"/>
        <v>0.94359139905681566</v>
      </c>
      <c r="Z2010" s="47">
        <f t="shared" si="1044"/>
        <v>100.33744819227202</v>
      </c>
      <c r="AA2010" s="47">
        <f t="shared" si="1045"/>
        <v>119.97367298481385</v>
      </c>
      <c r="AB2010" s="45">
        <f t="shared" si="1046"/>
        <v>2.8250999999999999</v>
      </c>
      <c r="AC2010" s="2" t="str">
        <f t="shared" si="1032"/>
        <v>TY1</v>
      </c>
      <c r="AD2010">
        <f t="shared" si="1033"/>
        <v>120.25</v>
      </c>
      <c r="AE2010">
        <f t="shared" si="1034"/>
        <v>120.09375</v>
      </c>
      <c r="AF2010" s="49">
        <f t="shared" si="1061"/>
        <v>0.15625</v>
      </c>
      <c r="AG2010" s="3">
        <f t="shared" si="1047"/>
        <v>119.97367298481385</v>
      </c>
      <c r="AH2010">
        <f t="shared" si="1048"/>
        <v>119.22102006474385</v>
      </c>
      <c r="AI2010" s="51">
        <f t="shared" si="1049"/>
        <v>0.75265292006999118</v>
      </c>
      <c r="AJ2010" s="52">
        <f t="shared" si="1050"/>
        <v>0.59640292006999118</v>
      </c>
      <c r="AK2010" s="2">
        <v>43325</v>
      </c>
      <c r="AL2010" t="str">
        <v>912828Y7</v>
      </c>
      <c r="AM2010">
        <v>-2.6549</v>
      </c>
      <c r="AN2010">
        <v>2.2188699999999999</v>
      </c>
      <c r="AO2010">
        <v>0.83379999999999999</v>
      </c>
      <c r="AP2010">
        <v>120.09375</v>
      </c>
      <c r="AQ2010">
        <f>VLOOKUP(AL2010,工作表1!$F$3:$G$1000,2,FALSE)</f>
        <v>2.875</v>
      </c>
      <c r="AR2010" t="str">
        <f>VLOOKUP(AL2010,工作表1!$F$3:$H$1000,3,FALSE)</f>
        <v>2025/7/31</v>
      </c>
      <c r="AS2010">
        <f t="shared" si="1035"/>
        <v>2.0369999999999999</v>
      </c>
      <c r="AT2010">
        <f t="shared" si="1036"/>
        <v>0.83800000000000008</v>
      </c>
      <c r="AU2010" s="43">
        <f t="shared" si="1051"/>
        <v>43496</v>
      </c>
      <c r="AV2010" s="43">
        <f t="shared" si="1037"/>
        <v>43465</v>
      </c>
      <c r="AW2010" s="45">
        <f t="shared" si="1052"/>
        <v>0.109375</v>
      </c>
      <c r="AX2010" s="45">
        <f t="shared" si="1053"/>
        <v>1.2042380136986301</v>
      </c>
      <c r="AY2010" s="47">
        <f t="shared" si="1054"/>
        <v>100.34365436103366</v>
      </c>
      <c r="AZ2010" s="47">
        <f t="shared" si="1055"/>
        <v>119.22102006474385</v>
      </c>
      <c r="BA2010" s="43"/>
      <c r="BC2010" s="2">
        <v>43322</v>
      </c>
      <c r="BD2010" t="str">
        <v>912828M5</v>
      </c>
      <c r="BE2010">
        <v>0.83740000000000003</v>
      </c>
      <c r="BF2010">
        <v>1.93605</v>
      </c>
      <c r="BG2010">
        <v>0.80059999999999998</v>
      </c>
      <c r="BH2010">
        <v>120.015625</v>
      </c>
      <c r="BI2010">
        <f>VLOOKUP(BD2010,工作表1!$K$3:$L$1000,2,FALSE)</f>
        <v>2.25</v>
      </c>
      <c r="BJ2010" t="str">
        <f>VLOOKUP(BD2010,工作表1!$K$3:$M$1000,3,FALSE)</f>
        <v>2025/11/15</v>
      </c>
      <c r="BK2010">
        <f t="shared" si="1038"/>
        <v>2.0339999999999998</v>
      </c>
      <c r="BL2010">
        <f t="shared" si="1039"/>
        <v>0.21600000000000019</v>
      </c>
      <c r="BM2010" s="43">
        <f t="shared" si="1056"/>
        <v>43419</v>
      </c>
      <c r="BN2010" s="43">
        <f t="shared" si="1040"/>
        <v>43553</v>
      </c>
      <c r="BO2010" s="45">
        <f t="shared" si="1057"/>
        <v>0.55027173913043481</v>
      </c>
      <c r="BP2010" s="45">
        <f t="shared" si="1058"/>
        <v>1.9557511911852292</v>
      </c>
      <c r="BQ2010" s="47">
        <f t="shared" si="1059"/>
        <v>96.281837198004894</v>
      </c>
      <c r="BR2010" s="47">
        <f t="shared" si="1060"/>
        <v>118.33963560641774</v>
      </c>
    </row>
    <row r="2011" spans="6:70" x14ac:dyDescent="0.25">
      <c r="F2011" s="2">
        <v>43384</v>
      </c>
      <c r="G2011">
        <v>2.2440000000000002</v>
      </c>
      <c r="H2011" s="43">
        <v>43420</v>
      </c>
      <c r="I2011">
        <v>2.9698000000000002</v>
      </c>
      <c r="L2011" s="2">
        <v>43322</v>
      </c>
      <c r="M2011" t="str">
        <v>9128284R</v>
      </c>
      <c r="N2011">
        <v>-0.68559999999999999</v>
      </c>
      <c r="O2011">
        <v>2.1449600000000002</v>
      </c>
      <c r="P2011">
        <v>0.83379999999999999</v>
      </c>
      <c r="Q2011">
        <v>120.375</v>
      </c>
      <c r="R2011">
        <f>VLOOKUP(M2011,工作表1!$A$3:$B$1000,2,FALSE)</f>
        <v>2.875</v>
      </c>
      <c r="S2011" t="str">
        <f>VLOOKUP(M2011,工作表1!$A$3:$C$1000,3,FALSE)</f>
        <v>2025/5/31</v>
      </c>
      <c r="T2011">
        <f t="shared" si="1030"/>
        <v>2.0339999999999998</v>
      </c>
      <c r="U2011">
        <f t="shared" si="1029"/>
        <v>0.84100000000000019</v>
      </c>
      <c r="V2011" s="43">
        <f t="shared" si="1041"/>
        <v>43434</v>
      </c>
      <c r="W2011" s="43">
        <f t="shared" si="1031"/>
        <v>43371</v>
      </c>
      <c r="X2011" s="45">
        <f t="shared" si="1042"/>
        <v>0.58128415300546443</v>
      </c>
      <c r="Y2011" s="45">
        <f t="shared" si="1043"/>
        <v>0.9436129201287522</v>
      </c>
      <c r="Z2011" s="47">
        <f t="shared" si="1044"/>
        <v>100.43007969074787</v>
      </c>
      <c r="AA2011" s="47">
        <f t="shared" si="1045"/>
        <v>120.07622269761144</v>
      </c>
      <c r="AB2011" s="45">
        <f t="shared" si="1046"/>
        <v>2.8227000000000002</v>
      </c>
      <c r="AC2011" s="2" t="str">
        <f t="shared" si="1032"/>
        <v>TY1</v>
      </c>
      <c r="AD2011">
        <f t="shared" si="1033"/>
        <v>120.375</v>
      </c>
      <c r="AE2011">
        <f t="shared" si="1034"/>
        <v>120.234375</v>
      </c>
      <c r="AF2011" s="49">
        <f t="shared" si="1061"/>
        <v>0.140625</v>
      </c>
      <c r="AG2011" s="3">
        <f t="shared" si="1047"/>
        <v>120.07622269761144</v>
      </c>
      <c r="AH2011">
        <f t="shared" si="1048"/>
        <v>119.32316246801035</v>
      </c>
      <c r="AI2011" s="51">
        <f t="shared" si="1049"/>
        <v>0.75306022960108976</v>
      </c>
      <c r="AJ2011" s="52">
        <f t="shared" si="1050"/>
        <v>0.61243522960108976</v>
      </c>
      <c r="AK2011" s="2">
        <v>43322</v>
      </c>
      <c r="AL2011" t="str">
        <v>912828Y7</v>
      </c>
      <c r="AM2011">
        <v>-3.7827999999999999</v>
      </c>
      <c r="AN2011">
        <v>2.2812999999999999</v>
      </c>
      <c r="AO2011">
        <v>0.83379999999999999</v>
      </c>
      <c r="AP2011">
        <v>120.234375</v>
      </c>
      <c r="AQ2011">
        <f>VLOOKUP(AL2011,工作表1!$F$3:$G$1000,2,FALSE)</f>
        <v>2.875</v>
      </c>
      <c r="AR2011" t="str">
        <f>VLOOKUP(AL2011,工作表1!$F$3:$H$1000,3,FALSE)</f>
        <v>2025/7/31</v>
      </c>
      <c r="AS2011">
        <f t="shared" si="1035"/>
        <v>2.0339999999999998</v>
      </c>
      <c r="AT2011">
        <f t="shared" si="1036"/>
        <v>0.84100000000000019</v>
      </c>
      <c r="AU2011" s="43">
        <f t="shared" si="1051"/>
        <v>43496</v>
      </c>
      <c r="AV2011" s="43">
        <f t="shared" si="1037"/>
        <v>43465</v>
      </c>
      <c r="AW2011" s="45">
        <f t="shared" si="1052"/>
        <v>0.10156249999999999</v>
      </c>
      <c r="AX2011" s="45">
        <f t="shared" si="1053"/>
        <v>1.2043022260273972</v>
      </c>
      <c r="AY2011" s="47">
        <f t="shared" si="1054"/>
        <v>100.43672957815581</v>
      </c>
      <c r="AZ2011" s="47">
        <f t="shared" si="1055"/>
        <v>119.32316246801035</v>
      </c>
      <c r="BA2011" s="43"/>
      <c r="BC2011" s="2">
        <v>43321</v>
      </c>
      <c r="BD2011" t="str">
        <v>912828M5</v>
      </c>
      <c r="BE2011">
        <v>0.51880000000000004</v>
      </c>
      <c r="BF2011">
        <v>1.9515800000000001</v>
      </c>
      <c r="BG2011">
        <v>0.80059999999999998</v>
      </c>
      <c r="BH2011">
        <v>119.3125</v>
      </c>
      <c r="BI2011">
        <f>VLOOKUP(BD2011,工作表1!$K$3:$L$1000,2,FALSE)</f>
        <v>2.25</v>
      </c>
      <c r="BJ2011" t="str">
        <f>VLOOKUP(BD2011,工作表1!$K$3:$M$1000,3,FALSE)</f>
        <v>2025/11/15</v>
      </c>
      <c r="BK2011">
        <f t="shared" si="1038"/>
        <v>2.0354999999999999</v>
      </c>
      <c r="BL2011">
        <f t="shared" si="1039"/>
        <v>0.21450000000000014</v>
      </c>
      <c r="BM2011" s="43">
        <f t="shared" si="1056"/>
        <v>43419</v>
      </c>
      <c r="BN2011" s="43">
        <f t="shared" si="1040"/>
        <v>43553</v>
      </c>
      <c r="BO2011" s="45">
        <f t="shared" si="1057"/>
        <v>0.53192934782608692</v>
      </c>
      <c r="BP2011" s="45">
        <f t="shared" si="1058"/>
        <v>1.9559019505658128</v>
      </c>
      <c r="BQ2011" s="47">
        <f t="shared" si="1059"/>
        <v>95.729674067779655</v>
      </c>
      <c r="BR2011" s="47">
        <f t="shared" si="1060"/>
        <v>117.62585559884735</v>
      </c>
    </row>
    <row r="2012" spans="6:70" x14ac:dyDescent="0.25">
      <c r="F2012" s="2">
        <v>43383</v>
      </c>
      <c r="G2012">
        <v>2.2414999999999998</v>
      </c>
      <c r="H2012" s="43">
        <v>43419</v>
      </c>
      <c r="I2012">
        <v>3.0224000000000002</v>
      </c>
      <c r="L2012" s="2">
        <v>43321</v>
      </c>
      <c r="M2012" t="str">
        <v>9128284R</v>
      </c>
      <c r="N2012">
        <v>-0.44929999999999998</v>
      </c>
      <c r="O2012">
        <v>2.08067</v>
      </c>
      <c r="P2012">
        <v>0.83379999999999999</v>
      </c>
      <c r="Q2012">
        <v>119.71875</v>
      </c>
      <c r="R2012">
        <f>VLOOKUP(M2012,工作表1!$A$3:$B$1000,2,FALSE)</f>
        <v>2.875</v>
      </c>
      <c r="S2012" t="str">
        <f>VLOOKUP(M2012,工作表1!$A$3:$C$1000,3,FALSE)</f>
        <v>2025/5/31</v>
      </c>
      <c r="T2012">
        <f t="shared" si="1030"/>
        <v>2.0354999999999999</v>
      </c>
      <c r="U2012">
        <f t="shared" si="1029"/>
        <v>0.83950000000000014</v>
      </c>
      <c r="V2012" s="43">
        <f t="shared" si="1041"/>
        <v>43434</v>
      </c>
      <c r="W2012" s="43">
        <f t="shared" si="1031"/>
        <v>43371</v>
      </c>
      <c r="X2012" s="45">
        <f t="shared" si="1042"/>
        <v>0.5577185792349727</v>
      </c>
      <c r="Y2012" s="45">
        <f t="shared" si="1043"/>
        <v>0.94367748334456181</v>
      </c>
      <c r="Z2012" s="47">
        <f t="shared" si="1044"/>
        <v>99.911308558957458</v>
      </c>
      <c r="AA2012" s="47">
        <f t="shared" si="1045"/>
        <v>119.43000225031071</v>
      </c>
      <c r="AB2012" s="45">
        <f t="shared" si="1046"/>
        <v>2.8799000000000001</v>
      </c>
      <c r="AC2012" s="2" t="str">
        <f t="shared" si="1032"/>
        <v>TY1</v>
      </c>
      <c r="AD2012">
        <f t="shared" si="1033"/>
        <v>119.71875</v>
      </c>
      <c r="AE2012">
        <f t="shared" si="1034"/>
        <v>119.53125</v>
      </c>
      <c r="AF2012" s="49">
        <f t="shared" si="1061"/>
        <v>0.1875</v>
      </c>
      <c r="AG2012" s="3">
        <f t="shared" si="1047"/>
        <v>119.43000225031071</v>
      </c>
      <c r="AH2012">
        <f t="shared" si="1048"/>
        <v>118.67867242063072</v>
      </c>
      <c r="AI2012" s="51">
        <f t="shared" si="1049"/>
        <v>0.75132982967998885</v>
      </c>
      <c r="AJ2012" s="52">
        <f t="shared" si="1050"/>
        <v>0.56382982967998885</v>
      </c>
      <c r="AK2012" s="2">
        <v>43321</v>
      </c>
      <c r="AL2012" t="str">
        <v>912828Y7</v>
      </c>
      <c r="AM2012">
        <v>-2.3936000000000002</v>
      </c>
      <c r="AN2012">
        <v>2.1663100000000002</v>
      </c>
      <c r="AO2012">
        <v>0.83379999999999999</v>
      </c>
      <c r="AP2012">
        <v>119.53125</v>
      </c>
      <c r="AQ2012">
        <f>VLOOKUP(AL2012,工作表1!$F$3:$G$1000,2,FALSE)</f>
        <v>2.875</v>
      </c>
      <c r="AR2012" t="str">
        <f>VLOOKUP(AL2012,工作表1!$F$3:$H$1000,3,FALSE)</f>
        <v>2025/7/31</v>
      </c>
      <c r="AS2012">
        <f t="shared" si="1035"/>
        <v>2.0354999999999999</v>
      </c>
      <c r="AT2012">
        <f t="shared" si="1036"/>
        <v>0.83950000000000014</v>
      </c>
      <c r="AU2012" s="43">
        <f t="shared" si="1051"/>
        <v>43496</v>
      </c>
      <c r="AV2012" s="43">
        <f t="shared" si="1037"/>
        <v>43465</v>
      </c>
      <c r="AW2012" s="45">
        <f t="shared" si="1052"/>
        <v>7.8125E-2</v>
      </c>
      <c r="AX2012" s="45">
        <f t="shared" si="1053"/>
        <v>1.2044948630136987</v>
      </c>
      <c r="AY2012" s="47">
        <f t="shared" si="1054"/>
        <v>99.919009587152942</v>
      </c>
      <c r="AZ2012" s="47">
        <f t="shared" si="1055"/>
        <v>118.67867242063072</v>
      </c>
      <c r="BA2012" s="43"/>
      <c r="BC2012" s="2">
        <v>43320</v>
      </c>
      <c r="BD2012" t="str">
        <v>912828M5</v>
      </c>
      <c r="BE2012">
        <v>5.57E-2</v>
      </c>
      <c r="BF2012">
        <v>1.9771700000000001</v>
      </c>
      <c r="BG2012">
        <v>0.80059999999999998</v>
      </c>
      <c r="BH2012">
        <v>119.09375</v>
      </c>
      <c r="BI2012">
        <f>VLOOKUP(BD2012,工作表1!$K$3:$L$1000,2,FALSE)</f>
        <v>2.25</v>
      </c>
      <c r="BJ2012" t="str">
        <f>VLOOKUP(BD2012,工作表1!$K$3:$M$1000,3,FALSE)</f>
        <v>2025/11/15</v>
      </c>
      <c r="BK2012">
        <f t="shared" si="1038"/>
        <v>2.0329999999999999</v>
      </c>
      <c r="BL2012">
        <f t="shared" si="1039"/>
        <v>0.21700000000000008</v>
      </c>
      <c r="BM2012" s="43">
        <f t="shared" si="1056"/>
        <v>43419</v>
      </c>
      <c r="BN2012" s="43">
        <f t="shared" si="1040"/>
        <v>43553</v>
      </c>
      <c r="BO2012" s="45">
        <f t="shared" si="1057"/>
        <v>0.52581521739130432</v>
      </c>
      <c r="BP2012" s="45">
        <f t="shared" si="1058"/>
        <v>1.9559522036926742</v>
      </c>
      <c r="BQ2012" s="47">
        <f t="shared" si="1059"/>
        <v>95.541968032745004</v>
      </c>
      <c r="BR2012" s="47">
        <f t="shared" si="1060"/>
        <v>117.38095986137009</v>
      </c>
    </row>
    <row r="2013" spans="6:70" x14ac:dyDescent="0.25">
      <c r="F2013" s="2">
        <v>43382</v>
      </c>
      <c r="G2013">
        <v>2.2425000000000002</v>
      </c>
      <c r="H2013" s="43">
        <v>43418</v>
      </c>
      <c r="I2013">
        <v>3.04</v>
      </c>
      <c r="L2013" s="2">
        <v>43320</v>
      </c>
      <c r="M2013" t="str">
        <v>9128284R</v>
      </c>
      <c r="N2013">
        <v>-0.19309999999999999</v>
      </c>
      <c r="O2013">
        <v>2.02332</v>
      </c>
      <c r="P2013">
        <v>0.83379999999999999</v>
      </c>
      <c r="Q2013">
        <v>119.5</v>
      </c>
      <c r="R2013">
        <f>VLOOKUP(M2013,工作表1!$A$3:$B$1000,2,FALSE)</f>
        <v>2.875</v>
      </c>
      <c r="S2013" t="str">
        <f>VLOOKUP(M2013,工作表1!$A$3:$C$1000,3,FALSE)</f>
        <v>2025/5/31</v>
      </c>
      <c r="T2013">
        <f t="shared" si="1030"/>
        <v>2.0329999999999999</v>
      </c>
      <c r="U2013">
        <f t="shared" si="1029"/>
        <v>0.84200000000000008</v>
      </c>
      <c r="V2013" s="43">
        <f t="shared" si="1041"/>
        <v>43434</v>
      </c>
      <c r="W2013" s="43">
        <f t="shared" si="1031"/>
        <v>43371</v>
      </c>
      <c r="X2013" s="45">
        <f t="shared" si="1042"/>
        <v>0.54986338797814205</v>
      </c>
      <c r="Y2013" s="45">
        <f t="shared" si="1043"/>
        <v>0.94369900441649812</v>
      </c>
      <c r="Z2013" s="47">
        <f t="shared" si="1044"/>
        <v>99.73983162817602</v>
      </c>
      <c r="AA2013" s="47">
        <f t="shared" si="1045"/>
        <v>119.21583754140904</v>
      </c>
      <c r="AB2013" s="45">
        <f t="shared" si="1046"/>
        <v>2.9123000000000001</v>
      </c>
      <c r="AC2013" s="2" t="str">
        <f t="shared" si="1032"/>
        <v>TY1</v>
      </c>
      <c r="AD2013">
        <f t="shared" si="1033"/>
        <v>119.5</v>
      </c>
      <c r="AE2013">
        <f t="shared" si="1034"/>
        <v>119.3125</v>
      </c>
      <c r="AF2013" s="49">
        <f t="shared" si="1061"/>
        <v>0.1875</v>
      </c>
      <c r="AG2013" s="3">
        <f t="shared" si="1047"/>
        <v>119.21583754140904</v>
      </c>
      <c r="AH2013">
        <f t="shared" si="1048"/>
        <v>118.44452187333177</v>
      </c>
      <c r="AI2013" s="51">
        <f t="shared" si="1049"/>
        <v>0.77131566807727836</v>
      </c>
      <c r="AJ2013" s="52">
        <f t="shared" si="1050"/>
        <v>0.58381566807727836</v>
      </c>
      <c r="AK2013" s="2">
        <v>43320</v>
      </c>
      <c r="AL2013" t="str">
        <v>912828Y7</v>
      </c>
      <c r="AM2013">
        <v>-2.6537000000000002</v>
      </c>
      <c r="AN2013">
        <v>2.1877300000000002</v>
      </c>
      <c r="AO2013">
        <v>0.83379999999999999</v>
      </c>
      <c r="AP2013">
        <v>119.3125</v>
      </c>
      <c r="AQ2013">
        <f>VLOOKUP(AL2013,工作表1!$F$3:$G$1000,2,FALSE)</f>
        <v>2.875</v>
      </c>
      <c r="AR2013" t="str">
        <f>VLOOKUP(AL2013,工作表1!$F$3:$H$1000,3,FALSE)</f>
        <v>2025/7/31</v>
      </c>
      <c r="AS2013">
        <f t="shared" si="1035"/>
        <v>2.0329999999999999</v>
      </c>
      <c r="AT2013">
        <f t="shared" si="1036"/>
        <v>0.84200000000000008</v>
      </c>
      <c r="AU2013" s="43">
        <f t="shared" si="1051"/>
        <v>43496</v>
      </c>
      <c r="AV2013" s="43">
        <f t="shared" si="1037"/>
        <v>43465</v>
      </c>
      <c r="AW2013" s="45">
        <f t="shared" si="1052"/>
        <v>7.03125E-2</v>
      </c>
      <c r="AX2013" s="45">
        <f t="shared" si="1053"/>
        <v>1.2045590753424658</v>
      </c>
      <c r="AY2013" s="47">
        <f t="shared" si="1054"/>
        <v>99.731521242093621</v>
      </c>
      <c r="AZ2013" s="47">
        <f t="shared" si="1055"/>
        <v>118.44452187333177</v>
      </c>
      <c r="BA2013" s="43"/>
      <c r="BC2013" s="2">
        <v>43319</v>
      </c>
      <c r="BD2013" t="str">
        <v>912828M5</v>
      </c>
      <c r="BE2013">
        <v>0.78129999999999999</v>
      </c>
      <c r="BF2013">
        <v>1.94347</v>
      </c>
      <c r="BG2013">
        <v>0.80059999999999998</v>
      </c>
      <c r="BH2013">
        <v>119.046875</v>
      </c>
      <c r="BI2013">
        <f>VLOOKUP(BD2013,工作表1!$K$3:$L$1000,2,FALSE)</f>
        <v>2.25</v>
      </c>
      <c r="BJ2013" t="str">
        <f>VLOOKUP(BD2013,工作表1!$K$3:$M$1000,3,FALSE)</f>
        <v>2025/11/15</v>
      </c>
      <c r="BK2013">
        <f t="shared" si="1038"/>
        <v>2.0270000000000001</v>
      </c>
      <c r="BL2013">
        <f t="shared" si="1039"/>
        <v>0.22299999999999986</v>
      </c>
      <c r="BM2013" s="43">
        <f t="shared" si="1056"/>
        <v>43419</v>
      </c>
      <c r="BN2013" s="43">
        <f t="shared" si="1040"/>
        <v>43553</v>
      </c>
      <c r="BO2013" s="45">
        <f t="shared" si="1057"/>
        <v>0.51970108695652173</v>
      </c>
      <c r="BP2013" s="45">
        <f t="shared" si="1058"/>
        <v>1.9560024568195356</v>
      </c>
      <c r="BQ2013" s="47">
        <f t="shared" si="1059"/>
        <v>95.526732546041075</v>
      </c>
      <c r="BR2013" s="47">
        <f t="shared" si="1060"/>
        <v>117.34864391612871</v>
      </c>
    </row>
    <row r="2014" spans="6:70" x14ac:dyDescent="0.25">
      <c r="F2014" s="2">
        <v>43381</v>
      </c>
      <c r="G2014">
        <v>2.242</v>
      </c>
      <c r="H2014" s="43">
        <v>43417</v>
      </c>
      <c r="I2014">
        <v>3.0626000000000002</v>
      </c>
      <c r="L2014" s="2">
        <v>43319</v>
      </c>
      <c r="M2014" t="str">
        <v>9128284R</v>
      </c>
      <c r="N2014">
        <v>-0.4254</v>
      </c>
      <c r="O2014">
        <v>2.0765899999999999</v>
      </c>
      <c r="P2014">
        <v>0.83379999999999999</v>
      </c>
      <c r="Q2014">
        <v>119.46875</v>
      </c>
      <c r="R2014">
        <f>VLOOKUP(M2014,工作表1!$A$3:$B$1000,2,FALSE)</f>
        <v>2.875</v>
      </c>
      <c r="S2014" t="str">
        <f>VLOOKUP(M2014,工作表1!$A$3:$C$1000,3,FALSE)</f>
        <v>2025/5/31</v>
      </c>
      <c r="T2014">
        <f t="shared" si="1030"/>
        <v>2.0270000000000001</v>
      </c>
      <c r="U2014">
        <f t="shared" si="1029"/>
        <v>0.84799999999999986</v>
      </c>
      <c r="V2014" s="43">
        <f t="shared" si="1041"/>
        <v>43434</v>
      </c>
      <c r="W2014" s="43">
        <f t="shared" si="1031"/>
        <v>43371</v>
      </c>
      <c r="X2014" s="45">
        <f t="shared" si="1042"/>
        <v>0.5420081967213114</v>
      </c>
      <c r="Y2014" s="45">
        <f t="shared" si="1043"/>
        <v>0.94372052548843466</v>
      </c>
      <c r="Z2014" s="47">
        <f t="shared" si="1044"/>
        <v>99.708270731097898</v>
      </c>
      <c r="AA2014" s="47">
        <f t="shared" si="1045"/>
        <v>119.16886677767542</v>
      </c>
      <c r="AB2014" s="45">
        <f t="shared" si="1046"/>
        <v>2.9198</v>
      </c>
      <c r="AC2014" s="2" t="str">
        <f t="shared" si="1032"/>
        <v>TY1</v>
      </c>
      <c r="AD2014">
        <f t="shared" si="1033"/>
        <v>119.46875</v>
      </c>
      <c r="AE2014">
        <f t="shared" si="1034"/>
        <v>119.265625</v>
      </c>
      <c r="AF2014" s="49">
        <f t="shared" si="1061"/>
        <v>0.203125</v>
      </c>
      <c r="AG2014" s="3">
        <f t="shared" si="1047"/>
        <v>119.16886677767542</v>
      </c>
      <c r="AH2014">
        <f t="shared" si="1048"/>
        <v>118.39624464389047</v>
      </c>
      <c r="AI2014" s="51">
        <f t="shared" si="1049"/>
        <v>0.77262213378494948</v>
      </c>
      <c r="AJ2014" s="52">
        <f t="shared" si="1050"/>
        <v>0.56949713378494948</v>
      </c>
      <c r="AK2014" s="2">
        <v>43319</v>
      </c>
      <c r="AL2014" t="str">
        <v>912828Y7</v>
      </c>
      <c r="AM2014">
        <v>-2.4481000000000002</v>
      </c>
      <c r="AN2014">
        <v>2.1733899999999999</v>
      </c>
      <c r="AO2014">
        <v>0.83379999999999999</v>
      </c>
      <c r="AP2014">
        <v>119.265625</v>
      </c>
      <c r="AQ2014">
        <f>VLOOKUP(AL2014,工作表1!$F$3:$G$1000,2,FALSE)</f>
        <v>2.875</v>
      </c>
      <c r="AR2014" t="str">
        <f>VLOOKUP(AL2014,工作表1!$F$3:$H$1000,3,FALSE)</f>
        <v>2025/7/31</v>
      </c>
      <c r="AS2014">
        <f t="shared" si="1035"/>
        <v>2.0270000000000001</v>
      </c>
      <c r="AT2014">
        <f t="shared" si="1036"/>
        <v>0.84799999999999986</v>
      </c>
      <c r="AU2014" s="43">
        <f t="shared" si="1051"/>
        <v>43496</v>
      </c>
      <c r="AV2014" s="43">
        <f t="shared" si="1037"/>
        <v>43465</v>
      </c>
      <c r="AW2014" s="45">
        <f t="shared" si="1052"/>
        <v>6.25E-2</v>
      </c>
      <c r="AX2014" s="45">
        <f t="shared" si="1053"/>
        <v>1.2046232876712328</v>
      </c>
      <c r="AY2014" s="47">
        <f t="shared" si="1054"/>
        <v>99.700437680575106</v>
      </c>
      <c r="AZ2014" s="47">
        <f t="shared" si="1055"/>
        <v>118.39624464389047</v>
      </c>
      <c r="BA2014" s="43"/>
      <c r="BC2014" s="2">
        <v>43318</v>
      </c>
      <c r="BD2014" t="str">
        <v>912828M5</v>
      </c>
      <c r="BE2014">
        <v>1.5445</v>
      </c>
      <c r="BF2014">
        <v>1.90537</v>
      </c>
      <c r="BG2014">
        <v>0.80059999999999998</v>
      </c>
      <c r="BH2014">
        <v>119.3125</v>
      </c>
      <c r="BI2014">
        <f>VLOOKUP(BD2014,工作表1!$K$3:$L$1000,2,FALSE)</f>
        <v>2.25</v>
      </c>
      <c r="BJ2014" t="str">
        <f>VLOOKUP(BD2014,工作表1!$K$3:$M$1000,3,FALSE)</f>
        <v>2025/11/15</v>
      </c>
      <c r="BK2014">
        <f t="shared" si="1038"/>
        <v>2.0230000000000001</v>
      </c>
      <c r="BL2014">
        <f t="shared" si="1039"/>
        <v>0.22699999999999987</v>
      </c>
      <c r="BM2014" s="43">
        <f t="shared" si="1056"/>
        <v>43419</v>
      </c>
      <c r="BN2014" s="43">
        <f t="shared" si="1040"/>
        <v>43553</v>
      </c>
      <c r="BO2014" s="45">
        <f t="shared" si="1057"/>
        <v>0.51358695652173914</v>
      </c>
      <c r="BP2014" s="45">
        <f t="shared" si="1058"/>
        <v>1.9560527099463969</v>
      </c>
      <c r="BQ2014" s="47">
        <f t="shared" si="1059"/>
        <v>95.751439984999962</v>
      </c>
      <c r="BR2014" s="47">
        <f t="shared" si="1060"/>
        <v>117.61761399677977</v>
      </c>
    </row>
    <row r="2015" spans="6:70" x14ac:dyDescent="0.25">
      <c r="F2015" s="2">
        <v>43378</v>
      </c>
      <c r="G2015">
        <v>2.2400000000000002</v>
      </c>
      <c r="H2015" s="43">
        <v>43416</v>
      </c>
      <c r="I2015">
        <v>3.113</v>
      </c>
      <c r="L2015" s="2">
        <v>43318</v>
      </c>
      <c r="M2015" t="str">
        <v>9128284R</v>
      </c>
      <c r="N2015">
        <v>-0.56730000000000003</v>
      </c>
      <c r="O2015">
        <v>2.1051600000000001</v>
      </c>
      <c r="P2015">
        <v>0.83379999999999999</v>
      </c>
      <c r="Q2015">
        <v>119.734375</v>
      </c>
      <c r="R2015">
        <f>VLOOKUP(M2015,工作表1!$A$3:$B$1000,2,FALSE)</f>
        <v>2.875</v>
      </c>
      <c r="S2015" t="str">
        <f>VLOOKUP(M2015,工作表1!$A$3:$C$1000,3,FALSE)</f>
        <v>2025/5/31</v>
      </c>
      <c r="T2015">
        <f t="shared" si="1030"/>
        <v>2.0230000000000001</v>
      </c>
      <c r="U2015">
        <f t="shared" si="1029"/>
        <v>0.85199999999999987</v>
      </c>
      <c r="V2015" s="43">
        <f t="shared" si="1041"/>
        <v>43434</v>
      </c>
      <c r="W2015" s="43">
        <f t="shared" si="1031"/>
        <v>43371</v>
      </c>
      <c r="X2015" s="45">
        <f t="shared" si="1042"/>
        <v>0.53415300546448086</v>
      </c>
      <c r="Y2015" s="45">
        <f t="shared" si="1043"/>
        <v>0.94374204656037119</v>
      </c>
      <c r="Z2015" s="47">
        <f t="shared" si="1044"/>
        <v>99.915170187099349</v>
      </c>
      <c r="AA2015" s="47">
        <f t="shared" si="1045"/>
        <v>119.40819477699662</v>
      </c>
      <c r="AB2015" s="45">
        <f t="shared" si="1046"/>
        <v>2.8849</v>
      </c>
      <c r="AC2015" s="2" t="str">
        <f t="shared" si="1032"/>
        <v>TY1</v>
      </c>
      <c r="AD2015">
        <f t="shared" si="1033"/>
        <v>119.734375</v>
      </c>
      <c r="AE2015">
        <f t="shared" si="1034"/>
        <v>119.53125</v>
      </c>
      <c r="AF2015" s="49">
        <f t="shared" si="1061"/>
        <v>0.203125</v>
      </c>
      <c r="AG2015" s="3">
        <f t="shared" si="1047"/>
        <v>119.40819477699662</v>
      </c>
      <c r="AH2015">
        <f t="shared" si="1048"/>
        <v>118.65330937048266</v>
      </c>
      <c r="AI2015" s="51">
        <f t="shared" si="1049"/>
        <v>0.75488540651396363</v>
      </c>
      <c r="AJ2015" s="52">
        <f t="shared" si="1050"/>
        <v>0.55176040651396363</v>
      </c>
      <c r="AK2015" s="2">
        <v>43318</v>
      </c>
      <c r="AL2015" t="str">
        <v>912828Y7</v>
      </c>
      <c r="AM2015">
        <v>-2.0533999999999999</v>
      </c>
      <c r="AN2015">
        <v>2.1412399999999998</v>
      </c>
      <c r="AO2015">
        <v>0.83379999999999999</v>
      </c>
      <c r="AP2015">
        <v>119.53125</v>
      </c>
      <c r="AQ2015">
        <f>VLOOKUP(AL2015,工作表1!$F$3:$G$1000,2,FALSE)</f>
        <v>2.875</v>
      </c>
      <c r="AR2015" t="str">
        <f>VLOOKUP(AL2015,工作表1!$F$3:$H$1000,3,FALSE)</f>
        <v>2025/7/31</v>
      </c>
      <c r="AS2015">
        <f t="shared" si="1035"/>
        <v>2.0230000000000001</v>
      </c>
      <c r="AT2015">
        <f t="shared" si="1036"/>
        <v>0.85199999999999987</v>
      </c>
      <c r="AU2015" s="43">
        <f t="shared" si="1051"/>
        <v>43496</v>
      </c>
      <c r="AV2015" s="43">
        <f t="shared" si="1037"/>
        <v>43465</v>
      </c>
      <c r="AW2015" s="45">
        <f t="shared" si="1052"/>
        <v>5.46875E-2</v>
      </c>
      <c r="AX2015" s="45">
        <f t="shared" si="1053"/>
        <v>1.2046875000000001</v>
      </c>
      <c r="AY2015" s="47">
        <f t="shared" si="1054"/>
        <v>99.923170464219552</v>
      </c>
      <c r="AZ2015" s="47">
        <f t="shared" si="1055"/>
        <v>118.65330937048266</v>
      </c>
      <c r="BA2015" s="43"/>
      <c r="BC2015" s="2">
        <v>43315</v>
      </c>
      <c r="BD2015" t="str">
        <v>912828M5</v>
      </c>
      <c r="BE2015">
        <v>1.6996</v>
      </c>
      <c r="BF2015">
        <v>1.8988499999999999</v>
      </c>
      <c r="BG2015">
        <v>0.80059999999999998</v>
      </c>
      <c r="BH2015">
        <v>119.1875</v>
      </c>
      <c r="BI2015">
        <f>VLOOKUP(BD2015,工作表1!$K$3:$L$1000,2,FALSE)</f>
        <v>2.25</v>
      </c>
      <c r="BJ2015" t="str">
        <f>VLOOKUP(BD2015,工作表1!$K$3:$M$1000,3,FALSE)</f>
        <v>2025/11/15</v>
      </c>
      <c r="BK2015">
        <f t="shared" si="1038"/>
        <v>2.0219999999999998</v>
      </c>
      <c r="BL2015">
        <f t="shared" si="1039"/>
        <v>0.2280000000000002</v>
      </c>
      <c r="BM2015" s="43">
        <f t="shared" si="1056"/>
        <v>43419</v>
      </c>
      <c r="BN2015" s="43">
        <f t="shared" si="1040"/>
        <v>43553</v>
      </c>
      <c r="BO2015" s="45">
        <f t="shared" si="1057"/>
        <v>0.50747282608695654</v>
      </c>
      <c r="BP2015" s="45">
        <f t="shared" si="1058"/>
        <v>1.956102963073258</v>
      </c>
      <c r="BQ2015" s="47">
        <f t="shared" si="1059"/>
        <v>95.657858034140673</v>
      </c>
      <c r="BR2015" s="47">
        <f t="shared" si="1060"/>
        <v>117.49143883797659</v>
      </c>
    </row>
    <row r="2016" spans="6:70" x14ac:dyDescent="0.25">
      <c r="F2016" s="2">
        <v>43377</v>
      </c>
      <c r="G2016">
        <v>2.2385000000000002</v>
      </c>
      <c r="H2016" s="43">
        <v>43413</v>
      </c>
      <c r="I2016">
        <v>3.113</v>
      </c>
      <c r="L2016" s="2">
        <v>43315</v>
      </c>
      <c r="M2016" t="str">
        <v>9128284R</v>
      </c>
      <c r="N2016">
        <v>-0.31109999999999999</v>
      </c>
      <c r="O2016">
        <v>2.0497999999999998</v>
      </c>
      <c r="P2016">
        <v>0.83379999999999999</v>
      </c>
      <c r="Q2016">
        <v>119.609375</v>
      </c>
      <c r="R2016">
        <f>VLOOKUP(M2016,工作表1!$A$3:$B$1000,2,FALSE)</f>
        <v>2.875</v>
      </c>
      <c r="S2016" t="str">
        <f>VLOOKUP(M2016,工作表1!$A$3:$C$1000,3,FALSE)</f>
        <v>2025/5/31</v>
      </c>
      <c r="T2016">
        <f t="shared" si="1030"/>
        <v>2.0219999999999998</v>
      </c>
      <c r="U2016">
        <f t="shared" si="1029"/>
        <v>0.8530000000000002</v>
      </c>
      <c r="V2016" s="43">
        <f t="shared" si="1041"/>
        <v>43434</v>
      </c>
      <c r="W2016" s="43">
        <f t="shared" si="1031"/>
        <v>43371</v>
      </c>
      <c r="X2016" s="45">
        <f t="shared" si="1042"/>
        <v>0.52629781420765032</v>
      </c>
      <c r="Y2016" s="45">
        <f t="shared" si="1043"/>
        <v>0.94376356763230773</v>
      </c>
      <c r="Z2016" s="47">
        <f t="shared" si="1044"/>
        <v>99.822080294798894</v>
      </c>
      <c r="AA2016" s="47">
        <f t="shared" si="1045"/>
        <v>119.28824008999322</v>
      </c>
      <c r="AB2016" s="45">
        <f t="shared" si="1046"/>
        <v>2.8997999999999999</v>
      </c>
      <c r="AC2016" s="2" t="str">
        <f t="shared" si="1032"/>
        <v>TY1</v>
      </c>
      <c r="AD2016">
        <f t="shared" si="1033"/>
        <v>119.609375</v>
      </c>
      <c r="AE2016">
        <f t="shared" si="1034"/>
        <v>119.40625</v>
      </c>
      <c r="AF2016" s="49">
        <f t="shared" si="1061"/>
        <v>0.203125</v>
      </c>
      <c r="AG2016" s="3">
        <f t="shared" si="1047"/>
        <v>119.28824008999322</v>
      </c>
      <c r="AH2016">
        <f t="shared" si="1048"/>
        <v>118.53260357013239</v>
      </c>
      <c r="AI2016" s="51">
        <f t="shared" si="1049"/>
        <v>0.75563651986082903</v>
      </c>
      <c r="AJ2016" s="52">
        <f t="shared" si="1050"/>
        <v>0.55251151986082903</v>
      </c>
      <c r="AK2016" s="2">
        <v>43315</v>
      </c>
      <c r="AL2016" t="str">
        <v>912828Y7</v>
      </c>
      <c r="AM2016">
        <v>-1.8051999999999999</v>
      </c>
      <c r="AN2016">
        <v>2.1223100000000001</v>
      </c>
      <c r="AO2016">
        <v>0.83379999999999999</v>
      </c>
      <c r="AP2016">
        <v>119.40625</v>
      </c>
      <c r="AQ2016">
        <f>VLOOKUP(AL2016,工作表1!$F$3:$G$1000,2,FALSE)</f>
        <v>2.875</v>
      </c>
      <c r="AR2016" t="str">
        <f>VLOOKUP(AL2016,工作表1!$F$3:$H$1000,3,FALSE)</f>
        <v>2025/7/31</v>
      </c>
      <c r="AS2016">
        <f t="shared" si="1035"/>
        <v>2.0219999999999998</v>
      </c>
      <c r="AT2016">
        <f t="shared" si="1036"/>
        <v>0.8530000000000002</v>
      </c>
      <c r="AU2016" s="43">
        <f t="shared" si="1051"/>
        <v>43496</v>
      </c>
      <c r="AV2016" s="43">
        <f t="shared" si="1037"/>
        <v>43465</v>
      </c>
      <c r="AW2016" s="45">
        <f t="shared" si="1052"/>
        <v>4.6875E-2</v>
      </c>
      <c r="AX2016" s="45">
        <f t="shared" si="1053"/>
        <v>1.2047517123287672</v>
      </c>
      <c r="AY2016" s="47">
        <f t="shared" si="1054"/>
        <v>99.829715404721597</v>
      </c>
      <c r="AZ2016" s="47">
        <f t="shared" si="1055"/>
        <v>118.53260357013239</v>
      </c>
      <c r="BA2016" s="43"/>
      <c r="BC2016" s="2">
        <v>43314</v>
      </c>
      <c r="BD2016" t="str">
        <v>912828M5</v>
      </c>
      <c r="BE2016">
        <v>2.2433999999999998</v>
      </c>
      <c r="BF2016">
        <v>1.88374</v>
      </c>
      <c r="BG2016">
        <v>0.80059999999999998</v>
      </c>
      <c r="BH2016">
        <v>118.875</v>
      </c>
      <c r="BI2016">
        <f>VLOOKUP(BD2016,工作表1!$K$3:$L$1000,2,FALSE)</f>
        <v>2.25</v>
      </c>
      <c r="BJ2016" t="str">
        <f>VLOOKUP(BD2016,工作表1!$K$3:$M$1000,3,FALSE)</f>
        <v>2025/11/15</v>
      </c>
      <c r="BK2016">
        <f t="shared" si="1038"/>
        <v>2.02</v>
      </c>
      <c r="BL2016">
        <f t="shared" si="1039"/>
        <v>0.22999999999999998</v>
      </c>
      <c r="BM2016" s="43">
        <f t="shared" si="1056"/>
        <v>43419</v>
      </c>
      <c r="BN2016" s="43">
        <f t="shared" si="1040"/>
        <v>43553</v>
      </c>
      <c r="BO2016" s="45">
        <f t="shared" si="1057"/>
        <v>0.4891304347826087</v>
      </c>
      <c r="BP2016" s="45">
        <f t="shared" si="1058"/>
        <v>1.9562537224538414</v>
      </c>
      <c r="BQ2016" s="47">
        <f t="shared" si="1059"/>
        <v>95.433822268173458</v>
      </c>
      <c r="BR2016" s="47">
        <f t="shared" si="1060"/>
        <v>117.18453197809019</v>
      </c>
    </row>
    <row r="2017" spans="6:70" x14ac:dyDescent="0.25">
      <c r="F2017" s="2">
        <v>43376</v>
      </c>
      <c r="G2017">
        <v>2.2315</v>
      </c>
      <c r="H2017" s="43">
        <v>43412</v>
      </c>
      <c r="I2017">
        <v>3.1684000000000001</v>
      </c>
      <c r="L2017" s="2">
        <v>43314</v>
      </c>
      <c r="M2017" t="str">
        <v>9128284R</v>
      </c>
      <c r="N2017">
        <v>-0.49919999999999998</v>
      </c>
      <c r="O2017">
        <v>2.09517</v>
      </c>
      <c r="P2017">
        <v>0.83379999999999999</v>
      </c>
      <c r="Q2017">
        <v>119.328125</v>
      </c>
      <c r="R2017">
        <f>VLOOKUP(M2017,工作表1!$A$3:$B$1000,2,FALSE)</f>
        <v>2.875</v>
      </c>
      <c r="S2017" t="str">
        <f>VLOOKUP(M2017,工作表1!$A$3:$C$1000,3,FALSE)</f>
        <v>2025/5/31</v>
      </c>
      <c r="T2017">
        <f t="shared" si="1030"/>
        <v>2.02</v>
      </c>
      <c r="U2017">
        <f t="shared" si="1029"/>
        <v>0.85499999999999998</v>
      </c>
      <c r="V2017" s="43">
        <f t="shared" si="1041"/>
        <v>43434</v>
      </c>
      <c r="W2017" s="43">
        <f t="shared" si="1031"/>
        <v>43371</v>
      </c>
      <c r="X2017" s="45">
        <f t="shared" si="1042"/>
        <v>0.50273224043715847</v>
      </c>
      <c r="Y2017" s="45">
        <f t="shared" si="1043"/>
        <v>0.94382813084811734</v>
      </c>
      <c r="Z2017" s="47">
        <f t="shared" si="1044"/>
        <v>99.598987986861502</v>
      </c>
      <c r="AA2017" s="47">
        <f t="shared" si="1045"/>
        <v>118.99589772625598</v>
      </c>
      <c r="AB2017" s="45">
        <f t="shared" si="1046"/>
        <v>2.9397000000000002</v>
      </c>
      <c r="AC2017" s="2" t="str">
        <f t="shared" si="1032"/>
        <v>TY1</v>
      </c>
      <c r="AD2017">
        <f t="shared" si="1033"/>
        <v>119.328125</v>
      </c>
      <c r="AE2017">
        <f t="shared" si="1034"/>
        <v>119.09375</v>
      </c>
      <c r="AF2017" s="49">
        <f t="shared" si="1061"/>
        <v>0.234375</v>
      </c>
      <c r="AG2017" s="3">
        <f t="shared" si="1047"/>
        <v>118.99589772625598</v>
      </c>
      <c r="AH2017">
        <f t="shared" si="1048"/>
        <v>118.24066196204889</v>
      </c>
      <c r="AI2017" s="51">
        <f t="shared" si="1049"/>
        <v>0.75523576420708594</v>
      </c>
      <c r="AJ2017" s="52">
        <f t="shared" si="1050"/>
        <v>0.52086076420708594</v>
      </c>
      <c r="AK2017" s="2">
        <v>43314</v>
      </c>
      <c r="AL2017" t="str">
        <v>912828Y7</v>
      </c>
      <c r="AM2017">
        <v>-1.1107</v>
      </c>
      <c r="AN2017">
        <v>2.0786099999999998</v>
      </c>
      <c r="AO2017">
        <v>0.83379999999999999</v>
      </c>
      <c r="AP2017">
        <v>119.09375</v>
      </c>
      <c r="AQ2017">
        <f>VLOOKUP(AL2017,工作表1!$F$3:$G$1000,2,FALSE)</f>
        <v>2.875</v>
      </c>
      <c r="AR2017" t="str">
        <f>VLOOKUP(AL2017,工作表1!$F$3:$H$1000,3,FALSE)</f>
        <v>2025/7/31</v>
      </c>
      <c r="AS2017">
        <f t="shared" si="1035"/>
        <v>2.02</v>
      </c>
      <c r="AT2017">
        <f t="shared" si="1036"/>
        <v>0.85499999999999998</v>
      </c>
      <c r="AU2017" s="43">
        <f t="shared" si="1051"/>
        <v>43496</v>
      </c>
      <c r="AV2017" s="43">
        <f t="shared" si="1037"/>
        <v>43465</v>
      </c>
      <c r="AW2017" s="45">
        <f t="shared" si="1052"/>
        <v>2.34375E-2</v>
      </c>
      <c r="AX2017" s="45">
        <f t="shared" si="1053"/>
        <v>1.2049443493150684</v>
      </c>
      <c r="AY2017" s="47">
        <f t="shared" si="1054"/>
        <v>99.607479469070512</v>
      </c>
      <c r="AZ2017" s="47">
        <f t="shared" si="1055"/>
        <v>118.24066196204889</v>
      </c>
      <c r="BA2017" s="43"/>
      <c r="BC2017" s="2">
        <v>43313</v>
      </c>
      <c r="BD2017" t="str">
        <v>912828M5</v>
      </c>
      <c r="BE2017">
        <v>1.7644</v>
      </c>
      <c r="BF2017">
        <v>1.90774</v>
      </c>
      <c r="BG2017">
        <v>0.80059999999999998</v>
      </c>
      <c r="BH2017">
        <v>118.734375</v>
      </c>
      <c r="BI2017">
        <f>VLOOKUP(BD2017,工作表1!$K$3:$L$1000,2,FALSE)</f>
        <v>2.25</v>
      </c>
      <c r="BJ2017" t="str">
        <f>VLOOKUP(BD2017,工作表1!$K$3:$M$1000,3,FALSE)</f>
        <v>2025/11/15</v>
      </c>
      <c r="BK2017">
        <f t="shared" si="1038"/>
        <v>2.0169999999999999</v>
      </c>
      <c r="BL2017">
        <f t="shared" si="1039"/>
        <v>0.2330000000000001</v>
      </c>
      <c r="BM2017" s="43">
        <f t="shared" si="1056"/>
        <v>43419</v>
      </c>
      <c r="BN2017" s="43">
        <f t="shared" si="1040"/>
        <v>43553</v>
      </c>
      <c r="BO2017" s="45">
        <f t="shared" si="1057"/>
        <v>0.48301630434782611</v>
      </c>
      <c r="BP2017" s="45">
        <f t="shared" si="1058"/>
        <v>1.9563039755807028</v>
      </c>
      <c r="BQ2017" s="47">
        <f t="shared" si="1059"/>
        <v>95.308648097541194</v>
      </c>
      <c r="BR2017" s="47">
        <f t="shared" si="1060"/>
        <v>117.01721337437668</v>
      </c>
    </row>
    <row r="2018" spans="6:70" x14ac:dyDescent="0.25">
      <c r="F2018" s="2">
        <v>43375</v>
      </c>
      <c r="G2018">
        <v>2.2240000000000002</v>
      </c>
      <c r="H2018" s="43">
        <v>43411</v>
      </c>
      <c r="I2018">
        <v>3.1606999999999998</v>
      </c>
      <c r="L2018" s="2">
        <v>43313</v>
      </c>
      <c r="M2018" t="str">
        <v>9128284R</v>
      </c>
      <c r="N2018">
        <v>8.2699999999999996E-2</v>
      </c>
      <c r="O2018">
        <v>1.9786900000000001</v>
      </c>
      <c r="P2018">
        <v>0.83379999999999999</v>
      </c>
      <c r="Q2018">
        <v>119.171875</v>
      </c>
      <c r="R2018">
        <f>VLOOKUP(M2018,工作表1!$A$3:$B$1000,2,FALSE)</f>
        <v>2.875</v>
      </c>
      <c r="S2018" t="str">
        <f>VLOOKUP(M2018,工作表1!$A$3:$C$1000,3,FALSE)</f>
        <v>2025/5/31</v>
      </c>
      <c r="T2018">
        <f t="shared" si="1030"/>
        <v>2.0169999999999999</v>
      </c>
      <c r="U2018">
        <f t="shared" si="1029"/>
        <v>0.8580000000000001</v>
      </c>
      <c r="V2018" s="43">
        <f t="shared" si="1041"/>
        <v>43434</v>
      </c>
      <c r="W2018" s="43">
        <f t="shared" si="1031"/>
        <v>43371</v>
      </c>
      <c r="X2018" s="45">
        <f t="shared" si="1042"/>
        <v>0.49487704918032788</v>
      </c>
      <c r="Y2018" s="45">
        <f t="shared" si="1043"/>
        <v>0.94384965192005388</v>
      </c>
      <c r="Z2018" s="47">
        <f t="shared" si="1044"/>
        <v>99.490244919453644</v>
      </c>
      <c r="AA2018" s="47">
        <f t="shared" si="1045"/>
        <v>118.85676663457696</v>
      </c>
      <c r="AB2018" s="45">
        <f t="shared" si="1046"/>
        <v>2.9621</v>
      </c>
      <c r="AC2018" s="2" t="str">
        <f t="shared" si="1032"/>
        <v>TY1</v>
      </c>
      <c r="AD2018">
        <f t="shared" si="1033"/>
        <v>119.171875</v>
      </c>
      <c r="AE2018">
        <f t="shared" si="1034"/>
        <v>118.953125</v>
      </c>
      <c r="AF2018" s="49">
        <f t="shared" si="1061"/>
        <v>0.21875</v>
      </c>
      <c r="AG2018" s="3">
        <f t="shared" si="1047"/>
        <v>118.85676663457696</v>
      </c>
      <c r="AH2018">
        <f t="shared" si="1048"/>
        <v>118.08109277695156</v>
      </c>
      <c r="AI2018" s="51">
        <f t="shared" si="1049"/>
        <v>0.77567385762539232</v>
      </c>
      <c r="AJ2018" s="52">
        <f t="shared" si="1050"/>
        <v>0.55692385762539232</v>
      </c>
      <c r="AK2018" s="2">
        <v>43313</v>
      </c>
      <c r="AL2018" t="str">
        <v>912828Y7</v>
      </c>
      <c r="AM2018">
        <v>-1.4654</v>
      </c>
      <c r="AN2018">
        <v>2.10473</v>
      </c>
      <c r="AO2018">
        <v>0.83379999999999999</v>
      </c>
      <c r="AP2018">
        <v>118.953125</v>
      </c>
      <c r="AQ2018">
        <f>VLOOKUP(AL2018,工作表1!$F$3:$G$1000,2,FALSE)</f>
        <v>2.875</v>
      </c>
      <c r="AR2018" t="str">
        <f>VLOOKUP(AL2018,工作表1!$F$3:$H$1000,3,FALSE)</f>
        <v>2025/7/31</v>
      </c>
      <c r="AS2018">
        <f t="shared" si="1035"/>
        <v>2.0169999999999999</v>
      </c>
      <c r="AT2018">
        <f t="shared" si="1036"/>
        <v>0.8580000000000001</v>
      </c>
      <c r="AU2018" s="43">
        <f t="shared" si="1051"/>
        <v>43496</v>
      </c>
      <c r="AV2018" s="43">
        <f t="shared" si="1037"/>
        <v>43465</v>
      </c>
      <c r="AW2018" s="45">
        <f t="shared" si="1052"/>
        <v>1.5625E-2</v>
      </c>
      <c r="AX2018" s="45">
        <f t="shared" si="1053"/>
        <v>1.2050085616438357</v>
      </c>
      <c r="AY2018" s="47">
        <f t="shared" si="1054"/>
        <v>99.482478452703788</v>
      </c>
      <c r="AZ2018" s="47">
        <f t="shared" si="1055"/>
        <v>118.08109277695156</v>
      </c>
      <c r="BA2018" s="43"/>
      <c r="BC2018" s="2">
        <v>43312</v>
      </c>
      <c r="BD2018" t="str">
        <v>912828M5</v>
      </c>
      <c r="BE2018">
        <v>2.4317000000000002</v>
      </c>
      <c r="BF2018">
        <v>1.89551</v>
      </c>
      <c r="BG2018">
        <v>0.80059999999999998</v>
      </c>
      <c r="BH2018">
        <v>119</v>
      </c>
      <c r="BI2018">
        <f>VLOOKUP(BD2018,工作表1!$K$3:$L$1000,2,FALSE)</f>
        <v>2.25</v>
      </c>
      <c r="BJ2018" t="str">
        <f>VLOOKUP(BD2018,工作表1!$K$3:$M$1000,3,FALSE)</f>
        <v>2025/11/15</v>
      </c>
      <c r="BK2018">
        <f t="shared" si="1038"/>
        <v>2.0139999999999998</v>
      </c>
      <c r="BL2018">
        <f t="shared" si="1039"/>
        <v>0.23600000000000021</v>
      </c>
      <c r="BM2018" s="43">
        <f t="shared" si="1056"/>
        <v>43419</v>
      </c>
      <c r="BN2018" s="43">
        <f t="shared" si="1040"/>
        <v>43553</v>
      </c>
      <c r="BO2018" s="45">
        <f t="shared" si="1057"/>
        <v>0.47690217391304346</v>
      </c>
      <c r="BP2018" s="45">
        <f t="shared" si="1058"/>
        <v>1.9563542287075639</v>
      </c>
      <c r="BQ2018" s="47">
        <f t="shared" si="1059"/>
        <v>95.527559418343344</v>
      </c>
      <c r="BR2018" s="47">
        <f t="shared" si="1060"/>
        <v>117.27965847884175</v>
      </c>
    </row>
    <row r="2019" spans="6:70" x14ac:dyDescent="0.25">
      <c r="F2019" s="2">
        <v>43374</v>
      </c>
      <c r="G2019">
        <v>2.2189999999999999</v>
      </c>
      <c r="H2019" s="43">
        <v>43410</v>
      </c>
      <c r="I2019">
        <v>3.1455000000000002</v>
      </c>
      <c r="L2019" s="2">
        <v>43312</v>
      </c>
      <c r="M2019" t="str">
        <v>9128284R</v>
      </c>
      <c r="N2019">
        <v>0.4632</v>
      </c>
      <c r="O2019">
        <v>1.9253400000000001</v>
      </c>
      <c r="P2019">
        <v>0.83379999999999999</v>
      </c>
      <c r="Q2019">
        <v>119.421875</v>
      </c>
      <c r="R2019">
        <f>VLOOKUP(M2019,工作表1!$A$3:$B$1000,2,FALSE)</f>
        <v>2.875</v>
      </c>
      <c r="S2019" t="str">
        <f>VLOOKUP(M2019,工作表1!$A$3:$C$1000,3,FALSE)</f>
        <v>2025/5/31</v>
      </c>
      <c r="T2019">
        <f t="shared" si="1030"/>
        <v>2.0139999999999998</v>
      </c>
      <c r="U2019">
        <f t="shared" si="1029"/>
        <v>0.86100000000000021</v>
      </c>
      <c r="V2019" s="43">
        <f t="shared" si="1041"/>
        <v>43434</v>
      </c>
      <c r="W2019" s="43">
        <f t="shared" si="1031"/>
        <v>43371</v>
      </c>
      <c r="X2019" s="45">
        <f t="shared" si="1042"/>
        <v>0.48702185792349723</v>
      </c>
      <c r="Y2019" s="45">
        <f t="shared" si="1043"/>
        <v>0.94387117299199041</v>
      </c>
      <c r="Z2019" s="47">
        <f t="shared" si="1044"/>
        <v>99.709288748962067</v>
      </c>
      <c r="AA2019" s="47">
        <f t="shared" si="1045"/>
        <v>119.11073968088022</v>
      </c>
      <c r="AB2019" s="45">
        <f t="shared" si="1046"/>
        <v>2.9247000000000001</v>
      </c>
      <c r="AC2019" s="2" t="str">
        <f t="shared" si="1032"/>
        <v>TY1</v>
      </c>
      <c r="AD2019">
        <f t="shared" si="1033"/>
        <v>119.421875</v>
      </c>
      <c r="AE2019">
        <f t="shared" si="1034"/>
        <v>119.21875</v>
      </c>
      <c r="AF2019" s="49">
        <f t="shared" si="1061"/>
        <v>0.203125</v>
      </c>
      <c r="AG2019" s="3">
        <f t="shared" si="1047"/>
        <v>119.11073968088022</v>
      </c>
      <c r="AH2019">
        <f t="shared" si="1048"/>
        <v>118.33370403183041</v>
      </c>
      <c r="AI2019" s="51">
        <f t="shared" si="1049"/>
        <v>0.77703564904980738</v>
      </c>
      <c r="AJ2019" s="52">
        <f t="shared" si="1050"/>
        <v>0.57391064904980738</v>
      </c>
      <c r="AK2019" s="2">
        <v>43312</v>
      </c>
      <c r="AL2019" t="str">
        <v>912828Y7</v>
      </c>
      <c r="AM2019">
        <v>-1.302</v>
      </c>
      <c r="AN2019">
        <v>2.11164</v>
      </c>
      <c r="AO2019">
        <v>0.83379999999999999</v>
      </c>
      <c r="AP2019">
        <v>119.21875</v>
      </c>
      <c r="AQ2019">
        <f>VLOOKUP(AL2019,工作表1!$F$3:$G$1000,2,FALSE)</f>
        <v>2.875</v>
      </c>
      <c r="AR2019" t="str">
        <f>VLOOKUP(AL2019,工作表1!$F$3:$H$1000,3,FALSE)</f>
        <v>2025/7/31</v>
      </c>
      <c r="AS2019">
        <f t="shared" si="1035"/>
        <v>2.0139999999999998</v>
      </c>
      <c r="AT2019">
        <f t="shared" si="1036"/>
        <v>0.86100000000000021</v>
      </c>
      <c r="AU2019" s="43">
        <f t="shared" si="1051"/>
        <v>43496</v>
      </c>
      <c r="AV2019" s="43">
        <f t="shared" si="1037"/>
        <v>43465</v>
      </c>
      <c r="AW2019" s="45">
        <f t="shared" si="1052"/>
        <v>7.8125E-3</v>
      </c>
      <c r="AX2019" s="45">
        <f t="shared" si="1053"/>
        <v>1.2050727739726028</v>
      </c>
      <c r="AY2019" s="47">
        <f t="shared" si="1054"/>
        <v>99.70117015385587</v>
      </c>
      <c r="AZ2019" s="47">
        <f t="shared" si="1055"/>
        <v>118.33370403183041</v>
      </c>
      <c r="BA2019" s="43"/>
      <c r="BC2019" s="2">
        <v>43311</v>
      </c>
      <c r="BD2019" t="str">
        <v>912828M5</v>
      </c>
      <c r="BE2019">
        <v>1.58</v>
      </c>
      <c r="BF2019">
        <v>1.93763</v>
      </c>
      <c r="BG2019">
        <v>0.80059999999999998</v>
      </c>
      <c r="BH2019">
        <v>118.953125</v>
      </c>
      <c r="BI2019">
        <f>VLOOKUP(BD2019,工作表1!$K$3:$L$1000,2,FALSE)</f>
        <v>2.25</v>
      </c>
      <c r="BJ2019" t="str">
        <f>VLOOKUP(BD2019,工作表1!$K$3:$M$1000,3,FALSE)</f>
        <v>2025/11/15</v>
      </c>
      <c r="BK2019">
        <f t="shared" si="1038"/>
        <v>2.0129999999999999</v>
      </c>
      <c r="BL2019">
        <f t="shared" si="1039"/>
        <v>0.2370000000000001</v>
      </c>
      <c r="BM2019" s="43">
        <f t="shared" si="1056"/>
        <v>43419</v>
      </c>
      <c r="BN2019" s="43">
        <f t="shared" si="1040"/>
        <v>43553</v>
      </c>
      <c r="BO2019" s="45">
        <f t="shared" si="1057"/>
        <v>0.47078804347826092</v>
      </c>
      <c r="BP2019" s="45">
        <f t="shared" si="1058"/>
        <v>1.9564044818344253</v>
      </c>
      <c r="BQ2019" s="47">
        <f t="shared" si="1059"/>
        <v>95.454554527966053</v>
      </c>
      <c r="BR2019" s="47">
        <f t="shared" si="1060"/>
        <v>117.17913332480416</v>
      </c>
    </row>
    <row r="2020" spans="6:70" x14ac:dyDescent="0.25">
      <c r="F2020" s="2">
        <v>43371</v>
      </c>
      <c r="G2020">
        <v>2.2130000000000001</v>
      </c>
      <c r="H2020" s="43">
        <v>43409</v>
      </c>
      <c r="I2020">
        <v>3.1177999999999999</v>
      </c>
      <c r="L2020" s="2">
        <v>43311</v>
      </c>
      <c r="M2020" t="str">
        <v>9128284R</v>
      </c>
      <c r="N2020">
        <v>0.1371</v>
      </c>
      <c r="O2020">
        <v>1.9888999999999999</v>
      </c>
      <c r="P2020">
        <v>0.83379999999999999</v>
      </c>
      <c r="Q2020">
        <v>119.375</v>
      </c>
      <c r="R2020">
        <f>VLOOKUP(M2020,工作表1!$A$3:$B$1000,2,FALSE)</f>
        <v>2.875</v>
      </c>
      <c r="S2020" t="str">
        <f>VLOOKUP(M2020,工作表1!$A$3:$C$1000,3,FALSE)</f>
        <v>2025/5/31</v>
      </c>
      <c r="T2020">
        <f t="shared" si="1030"/>
        <v>2.0129999999999999</v>
      </c>
      <c r="U2020">
        <f t="shared" si="1029"/>
        <v>0.8620000000000001</v>
      </c>
      <c r="V2020" s="43">
        <f t="shared" si="1041"/>
        <v>43434</v>
      </c>
      <c r="W2020" s="43">
        <f t="shared" si="1031"/>
        <v>43371</v>
      </c>
      <c r="X2020" s="45">
        <f t="shared" si="1042"/>
        <v>0.47916666666666663</v>
      </c>
      <c r="Y2020" s="45">
        <f t="shared" si="1043"/>
        <v>0.94389269406392695</v>
      </c>
      <c r="Z2020" s="47">
        <f t="shared" si="1044"/>
        <v>99.651090158747152</v>
      </c>
      <c r="AA2020" s="47">
        <f t="shared" si="1045"/>
        <v>119.03258115053174</v>
      </c>
      <c r="AB2020" s="45">
        <f t="shared" si="1046"/>
        <v>2.9321999999999999</v>
      </c>
      <c r="AC2020" s="2" t="str">
        <f t="shared" si="1032"/>
        <v>TY1</v>
      </c>
      <c r="AD2020">
        <f t="shared" si="1033"/>
        <v>119.375</v>
      </c>
      <c r="AE2020">
        <f t="shared" si="1034"/>
        <v>119.171875</v>
      </c>
      <c r="AF2020" s="49">
        <f t="shared" si="1061"/>
        <v>0.203125</v>
      </c>
      <c r="AG2020" s="3">
        <f t="shared" si="1047"/>
        <v>119.03258115053174</v>
      </c>
      <c r="AH2020">
        <f t="shared" si="1048"/>
        <v>118.23548676421582</v>
      </c>
      <c r="AI2020" s="51">
        <f t="shared" si="1049"/>
        <v>0.79709438631591922</v>
      </c>
      <c r="AJ2020" s="52">
        <f t="shared" si="1050"/>
        <v>0.59396938631591922</v>
      </c>
      <c r="AK2020" s="2">
        <v>43311</v>
      </c>
      <c r="AL2020" t="str">
        <v>912828Y7</v>
      </c>
      <c r="AM2020">
        <v>-2.1413000000000002</v>
      </c>
      <c r="AN2020">
        <v>2.1730200000000002</v>
      </c>
      <c r="AO2020">
        <v>0.83379999999999999</v>
      </c>
      <c r="AP2020">
        <v>119.171875</v>
      </c>
      <c r="AQ2020">
        <f>VLOOKUP(AL2020,工作表1!$F$3:$G$1000,2,FALSE)</f>
        <v>2.875</v>
      </c>
      <c r="AR2020" t="str">
        <f>VLOOKUP(AL2020,工作表1!$F$3:$H$1000,3,FALSE)</f>
        <v>2025/7/31</v>
      </c>
      <c r="AS2020">
        <f t="shared" si="1035"/>
        <v>2.0129999999999999</v>
      </c>
      <c r="AT2020">
        <f t="shared" si="1036"/>
        <v>0.8620000000000001</v>
      </c>
      <c r="AU2020" s="43">
        <f t="shared" si="1051"/>
        <v>43496</v>
      </c>
      <c r="AV2020" s="43">
        <f t="shared" si="1037"/>
        <v>43465</v>
      </c>
      <c r="AW2020" s="45">
        <f t="shared" si="1052"/>
        <v>0</v>
      </c>
      <c r="AX2020" s="45">
        <f t="shared" si="1053"/>
        <v>1.2051369863013699</v>
      </c>
      <c r="AY2020" s="47">
        <f t="shared" si="1054"/>
        <v>99.62650769961958</v>
      </c>
      <c r="AZ2020" s="47">
        <f t="shared" si="1055"/>
        <v>118.23548676421582</v>
      </c>
      <c r="BA2020" s="43"/>
      <c r="BC2020" s="2">
        <v>43308</v>
      </c>
      <c r="BD2020" t="str">
        <v>912828M5</v>
      </c>
      <c r="BE2020">
        <v>1.8152999999999999</v>
      </c>
      <c r="BF2020">
        <v>1.9185300000000001</v>
      </c>
      <c r="BG2020">
        <v>0.80059999999999998</v>
      </c>
      <c r="BH2020">
        <v>119.015625</v>
      </c>
      <c r="BI2020">
        <f>VLOOKUP(BD2020,工作表1!$K$3:$L$1000,2,FALSE)</f>
        <v>2.25</v>
      </c>
      <c r="BJ2020" t="str">
        <f>VLOOKUP(BD2020,工作表1!$K$3:$M$1000,3,FALSE)</f>
        <v>2025/11/15</v>
      </c>
      <c r="BK2020">
        <f t="shared" si="1038"/>
        <v>2.008</v>
      </c>
      <c r="BL2020">
        <f t="shared" si="1039"/>
        <v>0.24199999999999999</v>
      </c>
      <c r="BM2020" s="43">
        <f t="shared" si="1056"/>
        <v>43419</v>
      </c>
      <c r="BN2020" s="43">
        <f t="shared" si="1040"/>
        <v>43553</v>
      </c>
      <c r="BO2020" s="45">
        <f t="shared" si="1057"/>
        <v>0.46467391304347827</v>
      </c>
      <c r="BP2020" s="45">
        <f t="shared" si="1058"/>
        <v>1.9564547349612866</v>
      </c>
      <c r="BQ2020" s="47">
        <f t="shared" si="1059"/>
        <v>95.517369921439695</v>
      </c>
      <c r="BR2020" s="47">
        <f t="shared" si="1060"/>
        <v>117.24489075808417</v>
      </c>
    </row>
    <row r="2021" spans="6:70" x14ac:dyDescent="0.25">
      <c r="F2021" s="2">
        <v>43370</v>
      </c>
      <c r="G2021">
        <v>2.2120000000000002</v>
      </c>
      <c r="H2021" s="43">
        <v>43406</v>
      </c>
      <c r="I2021">
        <v>3.1278000000000001</v>
      </c>
      <c r="L2021" s="2">
        <v>43308</v>
      </c>
      <c r="M2021" t="str">
        <v>9128284R</v>
      </c>
      <c r="N2021">
        <v>-0.14119999999999999</v>
      </c>
      <c r="O2021">
        <v>2.0334300000000001</v>
      </c>
      <c r="P2021">
        <v>0.83379999999999999</v>
      </c>
      <c r="Q2021">
        <v>119.4375</v>
      </c>
      <c r="R2021">
        <f>VLOOKUP(M2021,工作表1!$A$3:$B$1000,2,FALSE)</f>
        <v>2.875</v>
      </c>
      <c r="S2021" t="str">
        <f>VLOOKUP(M2021,工作表1!$A$3:$C$1000,3,FALSE)</f>
        <v>2025/5/31</v>
      </c>
      <c r="T2021">
        <f t="shared" si="1030"/>
        <v>2.008</v>
      </c>
      <c r="U2021">
        <f t="shared" si="1029"/>
        <v>0.86699999999999999</v>
      </c>
      <c r="V2021" s="43">
        <f t="shared" si="1041"/>
        <v>43434</v>
      </c>
      <c r="W2021" s="43">
        <f t="shared" si="1031"/>
        <v>43371</v>
      </c>
      <c r="X2021" s="45">
        <f t="shared" si="1042"/>
        <v>0.47131147540983603</v>
      </c>
      <c r="Y2021" s="45">
        <f t="shared" si="1043"/>
        <v>0.94391421513586349</v>
      </c>
      <c r="Z2021" s="47">
        <f t="shared" si="1044"/>
        <v>99.697481389104709</v>
      </c>
      <c r="AA2021" s="47">
        <f t="shared" si="1045"/>
        <v>119.07905394466185</v>
      </c>
      <c r="AB2021" s="45">
        <f t="shared" si="1046"/>
        <v>2.9171999999999998</v>
      </c>
      <c r="AC2021" s="2" t="str">
        <f t="shared" si="1032"/>
        <v>TY1</v>
      </c>
      <c r="AD2021">
        <f t="shared" si="1033"/>
        <v>119.4375</v>
      </c>
      <c r="AE2021">
        <f t="shared" si="1034"/>
        <v>119.234375</v>
      </c>
      <c r="AF2021" s="49">
        <f t="shared" si="1061"/>
        <v>0.203125</v>
      </c>
      <c r="AG2021" s="3">
        <f t="shared" si="1047"/>
        <v>119.07905394466185</v>
      </c>
      <c r="AH2021">
        <f t="shared" si="1048"/>
        <v>118.32012524939984</v>
      </c>
      <c r="AI2021" s="51">
        <f t="shared" si="1049"/>
        <v>0.75892869526201423</v>
      </c>
      <c r="AJ2021" s="52">
        <f t="shared" si="1050"/>
        <v>0.55580369526201423</v>
      </c>
      <c r="AK2021" s="2">
        <v>43308</v>
      </c>
      <c r="AL2021" t="str">
        <v>912828XZ</v>
      </c>
      <c r="AM2021">
        <v>0.2349</v>
      </c>
      <c r="AN2021">
        <v>1.98969</v>
      </c>
      <c r="AO2021">
        <v>0.82720000000000005</v>
      </c>
      <c r="AP2021">
        <v>119.234375</v>
      </c>
      <c r="AQ2021">
        <f>VLOOKUP(AL2021,工作表1!$F$3:$G$1000,2,FALSE)</f>
        <v>2.75</v>
      </c>
      <c r="AR2021" t="str">
        <f>VLOOKUP(AL2021,工作表1!$F$3:$H$1000,3,FALSE)</f>
        <v>2025/6/30</v>
      </c>
      <c r="AS2021">
        <f t="shared" si="1035"/>
        <v>2.008</v>
      </c>
      <c r="AT2021">
        <f t="shared" si="1036"/>
        <v>0.74199999999999999</v>
      </c>
      <c r="AU2021" s="43">
        <f t="shared" si="1051"/>
        <v>43465</v>
      </c>
      <c r="AV2021" s="43">
        <f t="shared" si="1037"/>
        <v>43465</v>
      </c>
      <c r="AW2021" s="45">
        <f t="shared" si="1052"/>
        <v>0.22540983606557374</v>
      </c>
      <c r="AX2021" s="45">
        <f t="shared" si="1053"/>
        <v>1.3856838086683134</v>
      </c>
      <c r="AY2021" s="47">
        <f t="shared" si="1054"/>
        <v>98.925114212087408</v>
      </c>
      <c r="AZ2021" s="47">
        <f t="shared" si="1055"/>
        <v>118.32012524939984</v>
      </c>
      <c r="BA2021" s="43"/>
      <c r="BC2021" s="2">
        <v>43307</v>
      </c>
      <c r="BD2021" t="str">
        <v>912828M5</v>
      </c>
      <c r="BE2021">
        <v>1.3633</v>
      </c>
      <c r="BF2021">
        <v>1.9542999999999999</v>
      </c>
      <c r="BG2021">
        <v>0.80059999999999998</v>
      </c>
      <c r="BH2021">
        <v>118.921875</v>
      </c>
      <c r="BI2021">
        <f>VLOOKUP(BD2021,工作表1!$K$3:$L$1000,2,FALSE)</f>
        <v>2.25</v>
      </c>
      <c r="BJ2021" t="str">
        <f>VLOOKUP(BD2021,工作表1!$K$3:$M$1000,3,FALSE)</f>
        <v>2025/11/15</v>
      </c>
      <c r="BK2021">
        <f t="shared" si="1038"/>
        <v>2.0070000000000001</v>
      </c>
      <c r="BL2021">
        <f t="shared" si="1039"/>
        <v>0.24299999999999988</v>
      </c>
      <c r="BM2021" s="43">
        <f t="shared" si="1056"/>
        <v>43419</v>
      </c>
      <c r="BN2021" s="43">
        <f t="shared" si="1040"/>
        <v>43553</v>
      </c>
      <c r="BO2021" s="45">
        <f t="shared" si="1057"/>
        <v>0.44633152173913043</v>
      </c>
      <c r="BP2021" s="45">
        <f t="shared" si="1058"/>
        <v>1.9566054943418703</v>
      </c>
      <c r="BQ2021" s="47">
        <f t="shared" si="1059"/>
        <v>95.433506049226636</v>
      </c>
      <c r="BR2021" s="47">
        <f t="shared" si="1060"/>
        <v>117.11372321090595</v>
      </c>
    </row>
    <row r="2022" spans="6:70" x14ac:dyDescent="0.25">
      <c r="F2022" s="2">
        <v>43369</v>
      </c>
      <c r="G2022">
        <v>2.2069999999999999</v>
      </c>
      <c r="H2022" s="43">
        <v>43405</v>
      </c>
      <c r="I2022">
        <v>3.0474000000000001</v>
      </c>
      <c r="L2022" s="2">
        <v>43307</v>
      </c>
      <c r="M2022" t="str">
        <v>9128284R</v>
      </c>
      <c r="N2022">
        <v>-0.29759999999999998</v>
      </c>
      <c r="O2022">
        <v>2.0731000000000002</v>
      </c>
      <c r="P2022">
        <v>0.83379999999999999</v>
      </c>
      <c r="Q2022">
        <v>119.34375</v>
      </c>
      <c r="R2022">
        <f>VLOOKUP(M2022,工作表1!$A$3:$B$1000,2,FALSE)</f>
        <v>2.875</v>
      </c>
      <c r="S2022" t="str">
        <f>VLOOKUP(M2022,工作表1!$A$3:$C$1000,3,FALSE)</f>
        <v>2025/5/31</v>
      </c>
      <c r="T2022">
        <f t="shared" si="1030"/>
        <v>2.0070000000000001</v>
      </c>
      <c r="U2022">
        <f t="shared" si="1029"/>
        <v>0.86799999999999988</v>
      </c>
      <c r="V2022" s="43">
        <f t="shared" si="1041"/>
        <v>43434</v>
      </c>
      <c r="W2022" s="43">
        <f t="shared" si="1031"/>
        <v>43371</v>
      </c>
      <c r="X2022" s="45">
        <f t="shared" si="1042"/>
        <v>0.4477459016393443</v>
      </c>
      <c r="Y2022" s="45">
        <f t="shared" si="1043"/>
        <v>0.9439787783516731</v>
      </c>
      <c r="Z2022" s="47">
        <f t="shared" si="1044"/>
        <v>99.630449212575286</v>
      </c>
      <c r="AA2022" s="47">
        <f t="shared" si="1045"/>
        <v>118.97390224517552</v>
      </c>
      <c r="AB2022" s="45">
        <f t="shared" si="1046"/>
        <v>2.9380000000000002</v>
      </c>
      <c r="AC2022" s="2" t="str">
        <f t="shared" si="1032"/>
        <v>TY1</v>
      </c>
      <c r="AD2022">
        <f t="shared" si="1033"/>
        <v>119.34375</v>
      </c>
      <c r="AE2022">
        <f t="shared" si="1034"/>
        <v>119.140625</v>
      </c>
      <c r="AF2022" s="49">
        <f t="shared" si="1061"/>
        <v>0.203125</v>
      </c>
      <c r="AG2022" s="3">
        <f t="shared" si="1047"/>
        <v>118.97390224517552</v>
      </c>
      <c r="AH2022">
        <f t="shared" si="1048"/>
        <v>118.19458943195781</v>
      </c>
      <c r="AI2022" s="51">
        <f t="shared" si="1049"/>
        <v>0.77931281321771451</v>
      </c>
      <c r="AJ2022" s="52">
        <f t="shared" si="1050"/>
        <v>0.57618781321771451</v>
      </c>
      <c r="AK2022" s="2">
        <v>43307</v>
      </c>
      <c r="AL2022" t="str">
        <v>912828XZ</v>
      </c>
      <c r="AM2022">
        <v>-0.32169999999999999</v>
      </c>
      <c r="AN2022">
        <v>2.0432700000000001</v>
      </c>
      <c r="AO2022">
        <v>0.82720000000000005</v>
      </c>
      <c r="AP2022">
        <v>119.140625</v>
      </c>
      <c r="AQ2022">
        <f>VLOOKUP(AL2022,工作表1!$F$3:$G$1000,2,FALSE)</f>
        <v>2.75</v>
      </c>
      <c r="AR2022" t="str">
        <f>VLOOKUP(AL2022,工作表1!$F$3:$H$1000,3,FALSE)</f>
        <v>2025/6/30</v>
      </c>
      <c r="AS2022">
        <f t="shared" si="1035"/>
        <v>2.0070000000000001</v>
      </c>
      <c r="AT2022">
        <f t="shared" si="1036"/>
        <v>0.74299999999999988</v>
      </c>
      <c r="AU2022" s="43">
        <f t="shared" si="1051"/>
        <v>43465</v>
      </c>
      <c r="AV2022" s="43">
        <f t="shared" si="1037"/>
        <v>43465</v>
      </c>
      <c r="AW2022" s="45">
        <f t="shared" si="1052"/>
        <v>0.2028688524590164</v>
      </c>
      <c r="AX2022" s="45">
        <f t="shared" si="1053"/>
        <v>1.3857455647877834</v>
      </c>
      <c r="AY2022" s="47">
        <f t="shared" si="1054"/>
        <v>98.842175405512762</v>
      </c>
      <c r="AZ2022" s="47">
        <f t="shared" si="1055"/>
        <v>118.19458943195781</v>
      </c>
      <c r="BA2022" s="43"/>
      <c r="BC2022" s="2">
        <v>43306</v>
      </c>
      <c r="BD2022" t="str">
        <v>912828M5</v>
      </c>
      <c r="BE2022">
        <v>1.5335000000000001</v>
      </c>
      <c r="BF2022">
        <v>1.9216200000000001</v>
      </c>
      <c r="BG2022">
        <v>0.80059999999999998</v>
      </c>
      <c r="BH2022">
        <v>119.25</v>
      </c>
      <c r="BI2022">
        <f>VLOOKUP(BD2022,工作表1!$K$3:$L$1000,2,FALSE)</f>
        <v>2.25</v>
      </c>
      <c r="BJ2022" t="str">
        <f>VLOOKUP(BD2022,工作表1!$K$3:$M$1000,3,FALSE)</f>
        <v>2025/11/15</v>
      </c>
      <c r="BK2022">
        <f t="shared" si="1038"/>
        <v>2.0024999999999999</v>
      </c>
      <c r="BL2022">
        <f t="shared" si="1039"/>
        <v>0.24750000000000005</v>
      </c>
      <c r="BM2022" s="43">
        <f t="shared" si="1056"/>
        <v>43419</v>
      </c>
      <c r="BN2022" s="43">
        <f t="shared" si="1040"/>
        <v>43553</v>
      </c>
      <c r="BO2022" s="45">
        <f t="shared" si="1057"/>
        <v>0.44021739130434784</v>
      </c>
      <c r="BP2022" s="45">
        <f t="shared" si="1058"/>
        <v>1.9566557474687314</v>
      </c>
      <c r="BQ2022" s="47">
        <f t="shared" si="1059"/>
        <v>95.715100919290563</v>
      </c>
      <c r="BR2022" s="47">
        <f t="shared" si="1060"/>
        <v>117.45308659101926</v>
      </c>
    </row>
    <row r="2023" spans="6:70" x14ac:dyDescent="0.25">
      <c r="F2023" s="2">
        <v>43368</v>
      </c>
      <c r="G2023">
        <v>2.1934999999999998</v>
      </c>
      <c r="H2023" s="43">
        <v>43404</v>
      </c>
      <c r="I2023">
        <v>3.0623999999999998</v>
      </c>
      <c r="L2023" s="2">
        <v>43306</v>
      </c>
      <c r="M2023" t="str">
        <v>9128284R</v>
      </c>
      <c r="N2023">
        <v>-0.32040000000000002</v>
      </c>
      <c r="O2023">
        <v>2.0511200000000001</v>
      </c>
      <c r="P2023">
        <v>0.83379999999999999</v>
      </c>
      <c r="Q2023">
        <v>119.65625</v>
      </c>
      <c r="R2023">
        <f>VLOOKUP(M2023,工作表1!$A$3:$B$1000,2,FALSE)</f>
        <v>2.875</v>
      </c>
      <c r="S2023" t="str">
        <f>VLOOKUP(M2023,工作表1!$A$3:$C$1000,3,FALSE)</f>
        <v>2025/5/31</v>
      </c>
      <c r="T2023">
        <f t="shared" si="1030"/>
        <v>2.0024999999999999</v>
      </c>
      <c r="U2023">
        <f t="shared" si="1029"/>
        <v>0.87250000000000005</v>
      </c>
      <c r="V2023" s="43">
        <f t="shared" si="1041"/>
        <v>43434</v>
      </c>
      <c r="W2023" s="43">
        <f t="shared" si="1031"/>
        <v>43371</v>
      </c>
      <c r="X2023" s="45">
        <f t="shared" si="1042"/>
        <v>0.43989071038251365</v>
      </c>
      <c r="Y2023" s="45">
        <f t="shared" si="1043"/>
        <v>0.94400029942360963</v>
      </c>
      <c r="Z2023" s="47">
        <f t="shared" si="1044"/>
        <v>99.896188385025098</v>
      </c>
      <c r="AA2023" s="47">
        <f t="shared" si="1045"/>
        <v>119.28346523930433</v>
      </c>
      <c r="AB2023" s="45">
        <f t="shared" si="1046"/>
        <v>2.9354</v>
      </c>
      <c r="AC2023" s="2" t="str">
        <f t="shared" si="1032"/>
        <v>TY1</v>
      </c>
      <c r="AD2023">
        <f t="shared" si="1033"/>
        <v>119.65625</v>
      </c>
      <c r="AE2023">
        <f t="shared" si="1034"/>
        <v>119.46875</v>
      </c>
      <c r="AF2023" s="49">
        <f t="shared" si="1061"/>
        <v>0.1875</v>
      </c>
      <c r="AG2023" s="3">
        <f t="shared" si="1047"/>
        <v>119.28346523930433</v>
      </c>
      <c r="AH2023">
        <f t="shared" si="1048"/>
        <v>118.50494988883474</v>
      </c>
      <c r="AI2023" s="51">
        <f t="shared" si="1049"/>
        <v>0.77851535046958986</v>
      </c>
      <c r="AJ2023" s="52">
        <f t="shared" si="1050"/>
        <v>0.59101535046958986</v>
      </c>
      <c r="AK2023" s="2">
        <v>43306</v>
      </c>
      <c r="AL2023" t="str">
        <v>912828XZ</v>
      </c>
      <c r="AM2023">
        <v>-0.8458</v>
      </c>
      <c r="AN2023">
        <v>2.05565</v>
      </c>
      <c r="AO2023">
        <v>0.82720000000000005</v>
      </c>
      <c r="AP2023">
        <v>119.46875</v>
      </c>
      <c r="AQ2023">
        <f>VLOOKUP(AL2023,工作表1!$F$3:$G$1000,2,FALSE)</f>
        <v>2.75</v>
      </c>
      <c r="AR2023" t="str">
        <f>VLOOKUP(AL2023,工作表1!$F$3:$H$1000,3,FALSE)</f>
        <v>2025/6/30</v>
      </c>
      <c r="AS2023">
        <f t="shared" si="1035"/>
        <v>2.0024999999999999</v>
      </c>
      <c r="AT2023">
        <f t="shared" si="1036"/>
        <v>0.74750000000000005</v>
      </c>
      <c r="AU2023" s="43">
        <f t="shared" si="1051"/>
        <v>43465</v>
      </c>
      <c r="AV2023" s="43">
        <f t="shared" si="1037"/>
        <v>43465</v>
      </c>
      <c r="AW2023" s="45">
        <f t="shared" si="1052"/>
        <v>0.1953551912568306</v>
      </c>
      <c r="AX2023" s="45">
        <f t="shared" si="1053"/>
        <v>1.3857661501609402</v>
      </c>
      <c r="AY2023" s="47">
        <f t="shared" si="1054"/>
        <v>99.107706123386578</v>
      </c>
      <c r="AZ2023" s="47">
        <f t="shared" si="1055"/>
        <v>118.50494988883474</v>
      </c>
      <c r="BA2023" s="43"/>
      <c r="BC2023" s="2">
        <v>43305</v>
      </c>
      <c r="BD2023" t="str">
        <v>912828M5</v>
      </c>
      <c r="BE2023">
        <v>1.1621999999999999</v>
      </c>
      <c r="BF2023">
        <v>1.9295599999999999</v>
      </c>
      <c r="BG2023">
        <v>0.80059999999999998</v>
      </c>
      <c r="BH2023">
        <v>119.15625</v>
      </c>
      <c r="BI2023">
        <f>VLOOKUP(BD2023,工作表1!$K$3:$L$1000,2,FALSE)</f>
        <v>2.25</v>
      </c>
      <c r="BJ2023" t="str">
        <f>VLOOKUP(BD2023,工作表1!$K$3:$M$1000,3,FALSE)</f>
        <v>2025/11/15</v>
      </c>
      <c r="BK2023">
        <f t="shared" si="1038"/>
        <v>1.9955000000000001</v>
      </c>
      <c r="BL2023">
        <f t="shared" si="1039"/>
        <v>0.25449999999999995</v>
      </c>
      <c r="BM2023" s="43">
        <f t="shared" si="1056"/>
        <v>43419</v>
      </c>
      <c r="BN2023" s="43">
        <f t="shared" si="1040"/>
        <v>43553</v>
      </c>
      <c r="BO2023" s="45">
        <f t="shared" si="1057"/>
        <v>0.43410326086956519</v>
      </c>
      <c r="BP2023" s="45">
        <f t="shared" si="1058"/>
        <v>1.9567060005955925</v>
      </c>
      <c r="BQ2023" s="47">
        <f t="shared" si="1059"/>
        <v>95.636920754457819</v>
      </c>
      <c r="BR2023" s="47">
        <f t="shared" si="1060"/>
        <v>117.3408944968952</v>
      </c>
    </row>
    <row r="2024" spans="6:70" x14ac:dyDescent="0.25">
      <c r="F2024" s="2">
        <v>43367</v>
      </c>
      <c r="G2024">
        <v>2.1880000000000002</v>
      </c>
      <c r="H2024" s="43">
        <v>43403</v>
      </c>
      <c r="I2024">
        <v>3.0449000000000002</v>
      </c>
      <c r="L2024" s="2">
        <v>43305</v>
      </c>
      <c r="M2024" t="str">
        <v>9128284R</v>
      </c>
      <c r="N2024">
        <v>4.2900000000000001E-2</v>
      </c>
      <c r="O2024">
        <v>1.97759</v>
      </c>
      <c r="P2024">
        <v>0.83379999999999999</v>
      </c>
      <c r="Q2024">
        <v>119.5625</v>
      </c>
      <c r="R2024">
        <f>VLOOKUP(M2024,工作表1!$A$3:$B$1000,2,FALSE)</f>
        <v>2.875</v>
      </c>
      <c r="S2024" t="str">
        <f>VLOOKUP(M2024,工作表1!$A$3:$C$1000,3,FALSE)</f>
        <v>2025/5/31</v>
      </c>
      <c r="T2024">
        <f t="shared" si="1030"/>
        <v>1.9955000000000001</v>
      </c>
      <c r="U2024">
        <f t="shared" si="1029"/>
        <v>0.87949999999999995</v>
      </c>
      <c r="V2024" s="43">
        <f t="shared" si="1041"/>
        <v>43434</v>
      </c>
      <c r="W2024" s="43">
        <f t="shared" si="1031"/>
        <v>43371</v>
      </c>
      <c r="X2024" s="45">
        <f t="shared" si="1042"/>
        <v>0.43203551912568305</v>
      </c>
      <c r="Y2024" s="45">
        <f t="shared" si="1043"/>
        <v>0.94402182049554606</v>
      </c>
      <c r="Z2024" s="47">
        <f t="shared" si="1044"/>
        <v>99.834167564778227</v>
      </c>
      <c r="AA2024" s="47">
        <f t="shared" si="1045"/>
        <v>119.1993650269261</v>
      </c>
      <c r="AB2024" s="45">
        <f t="shared" si="1046"/>
        <v>2.9051</v>
      </c>
      <c r="AC2024" s="2" t="str">
        <f t="shared" si="1032"/>
        <v>TY1</v>
      </c>
      <c r="AD2024">
        <f t="shared" si="1033"/>
        <v>119.5625</v>
      </c>
      <c r="AE2024">
        <f t="shared" si="1034"/>
        <v>119.375</v>
      </c>
      <c r="AF2024" s="49">
        <f t="shared" si="1061"/>
        <v>0.1875</v>
      </c>
      <c r="AG2024" s="3">
        <f t="shared" si="1047"/>
        <v>119.1993650269261</v>
      </c>
      <c r="AH2024">
        <f t="shared" si="1048"/>
        <v>118.39858622230913</v>
      </c>
      <c r="AI2024" s="51">
        <f t="shared" si="1049"/>
        <v>0.80077880461696793</v>
      </c>
      <c r="AJ2024" s="52">
        <f t="shared" si="1050"/>
        <v>0.61327880461696793</v>
      </c>
      <c r="AK2024" s="2">
        <v>43305</v>
      </c>
      <c r="AL2024" t="str">
        <v>912828XZ</v>
      </c>
      <c r="AM2024">
        <v>-1.0904</v>
      </c>
      <c r="AN2024">
        <v>2.0627599999999999</v>
      </c>
      <c r="AO2024">
        <v>0.82720000000000005</v>
      </c>
      <c r="AP2024">
        <v>119.375</v>
      </c>
      <c r="AQ2024">
        <f>VLOOKUP(AL2024,工作表1!$F$3:$G$1000,2,FALSE)</f>
        <v>2.75</v>
      </c>
      <c r="AR2024" t="str">
        <f>VLOOKUP(AL2024,工作表1!$F$3:$H$1000,3,FALSE)</f>
        <v>2025/6/30</v>
      </c>
      <c r="AS2024">
        <f t="shared" si="1035"/>
        <v>1.9955000000000001</v>
      </c>
      <c r="AT2024">
        <f t="shared" si="1036"/>
        <v>0.75449999999999995</v>
      </c>
      <c r="AU2024" s="43">
        <f t="shared" si="1051"/>
        <v>43465</v>
      </c>
      <c r="AV2024" s="43">
        <f t="shared" si="1037"/>
        <v>43465</v>
      </c>
      <c r="AW2024" s="45">
        <f t="shared" si="1052"/>
        <v>0.18784153005464482</v>
      </c>
      <c r="AX2024" s="45">
        <f t="shared" si="1053"/>
        <v>1.3857867355340967</v>
      </c>
      <c r="AY2024" s="47">
        <f t="shared" si="1054"/>
        <v>99.02965181304846</v>
      </c>
      <c r="AZ2024" s="47">
        <f t="shared" si="1055"/>
        <v>118.39858622230913</v>
      </c>
      <c r="BA2024" s="43"/>
      <c r="BC2024" s="2">
        <v>43304</v>
      </c>
      <c r="BD2024" t="str">
        <v>912828M5</v>
      </c>
      <c r="BE2024">
        <v>1.2546999999999999</v>
      </c>
      <c r="BF2024">
        <v>1.95634</v>
      </c>
      <c r="BG2024">
        <v>0.80059999999999998</v>
      </c>
      <c r="BH2024">
        <v>119.078125</v>
      </c>
      <c r="BI2024">
        <f>VLOOKUP(BD2024,工作表1!$K$3:$L$1000,2,FALSE)</f>
        <v>2.25</v>
      </c>
      <c r="BJ2024" t="str">
        <f>VLOOKUP(BD2024,工作表1!$K$3:$M$1000,3,FALSE)</f>
        <v>2025/11/15</v>
      </c>
      <c r="BK2024">
        <f t="shared" si="1038"/>
        <v>1.994</v>
      </c>
      <c r="BL2024">
        <f t="shared" si="1039"/>
        <v>0.25600000000000001</v>
      </c>
      <c r="BM2024" s="43">
        <f t="shared" si="1056"/>
        <v>43419</v>
      </c>
      <c r="BN2024" s="43">
        <f t="shared" si="1040"/>
        <v>43553</v>
      </c>
      <c r="BO2024" s="45">
        <f t="shared" si="1057"/>
        <v>0.42798913043478265</v>
      </c>
      <c r="BP2024" s="45">
        <f t="shared" si="1058"/>
        <v>1.9567562537224539</v>
      </c>
      <c r="BQ2024" s="47">
        <f t="shared" si="1059"/>
        <v>95.548377167188818</v>
      </c>
      <c r="BR2024" s="47">
        <f t="shared" si="1060"/>
        <v>117.22044182016278</v>
      </c>
    </row>
    <row r="2025" spans="6:70" x14ac:dyDescent="0.25">
      <c r="F2025" s="2">
        <v>43364</v>
      </c>
      <c r="G2025">
        <v>2.1865000000000001</v>
      </c>
      <c r="H2025" s="43">
        <v>43402</v>
      </c>
      <c r="I2025">
        <v>3.0074999999999998</v>
      </c>
      <c r="L2025" s="2">
        <v>43304</v>
      </c>
      <c r="M2025" t="str">
        <v>9128284R</v>
      </c>
      <c r="N2025">
        <v>-0.27529999999999999</v>
      </c>
      <c r="O2025">
        <v>2.06284</v>
      </c>
      <c r="P2025">
        <v>0.83379999999999999</v>
      </c>
      <c r="Q2025">
        <v>119.484375</v>
      </c>
      <c r="R2025">
        <f>VLOOKUP(M2025,工作表1!$A$3:$B$1000,2,FALSE)</f>
        <v>2.875</v>
      </c>
      <c r="S2025" t="str">
        <f>VLOOKUP(M2025,工作表1!$A$3:$C$1000,3,FALSE)</f>
        <v>2025/5/31</v>
      </c>
      <c r="T2025">
        <f t="shared" si="1030"/>
        <v>1.994</v>
      </c>
      <c r="U2025">
        <f t="shared" si="1029"/>
        <v>0.88100000000000001</v>
      </c>
      <c r="V2025" s="43">
        <f t="shared" si="1041"/>
        <v>43434</v>
      </c>
      <c r="W2025" s="43">
        <f t="shared" si="1031"/>
        <v>43371</v>
      </c>
      <c r="X2025" s="45">
        <f t="shared" si="1042"/>
        <v>0.42418032786885246</v>
      </c>
      <c r="Y2025" s="45">
        <f t="shared" si="1043"/>
        <v>0.94404334156748271</v>
      </c>
      <c r="Z2025" s="47">
        <f t="shared" si="1044"/>
        <v>99.744151917193392</v>
      </c>
      <c r="AA2025" s="47">
        <f t="shared" si="1045"/>
        <v>119.08285250596846</v>
      </c>
      <c r="AB2025" s="45">
        <f t="shared" si="1046"/>
        <v>2.9076</v>
      </c>
      <c r="AC2025" s="2" t="str">
        <f t="shared" si="1032"/>
        <v>TY1</v>
      </c>
      <c r="AD2025">
        <f t="shared" si="1033"/>
        <v>119.484375</v>
      </c>
      <c r="AE2025">
        <f t="shared" si="1034"/>
        <v>119.296875</v>
      </c>
      <c r="AF2025" s="49">
        <f t="shared" si="1061"/>
        <v>0.1875</v>
      </c>
      <c r="AG2025" s="3">
        <f t="shared" si="1047"/>
        <v>119.08285250596846</v>
      </c>
      <c r="AH2025">
        <f t="shared" si="1048"/>
        <v>118.30037424906206</v>
      </c>
      <c r="AI2025" s="51">
        <f t="shared" si="1049"/>
        <v>0.78247825690640127</v>
      </c>
      <c r="AJ2025" s="52">
        <f t="shared" si="1050"/>
        <v>0.59497825690640127</v>
      </c>
      <c r="AK2025" s="2">
        <v>43304</v>
      </c>
      <c r="AL2025" t="str">
        <v>912828XZ</v>
      </c>
      <c r="AM2025">
        <v>-0.66979999999999995</v>
      </c>
      <c r="AN2025">
        <v>2.0634999999999999</v>
      </c>
      <c r="AO2025">
        <v>0.82720000000000005</v>
      </c>
      <c r="AP2025">
        <v>119.296875</v>
      </c>
      <c r="AQ2025">
        <f>VLOOKUP(AL2025,工作表1!$F$3:$G$1000,2,FALSE)</f>
        <v>2.75</v>
      </c>
      <c r="AR2025" t="str">
        <f>VLOOKUP(AL2025,工作表1!$F$3:$H$1000,3,FALSE)</f>
        <v>2025/6/30</v>
      </c>
      <c r="AS2025">
        <f t="shared" si="1035"/>
        <v>1.994</v>
      </c>
      <c r="AT2025">
        <f t="shared" si="1036"/>
        <v>0.75600000000000001</v>
      </c>
      <c r="AU2025" s="43">
        <f t="shared" si="1051"/>
        <v>43465</v>
      </c>
      <c r="AV2025" s="43">
        <f t="shared" si="1037"/>
        <v>43465</v>
      </c>
      <c r="AW2025" s="45">
        <f t="shared" si="1052"/>
        <v>0.18032786885245902</v>
      </c>
      <c r="AX2025" s="45">
        <f t="shared" si="1053"/>
        <v>1.3858073209072534</v>
      </c>
      <c r="AY2025" s="47">
        <f t="shared" si="1054"/>
        <v>98.955935027834798</v>
      </c>
      <c r="AZ2025" s="47">
        <f t="shared" si="1055"/>
        <v>118.30037424906206</v>
      </c>
      <c r="BA2025" s="43"/>
      <c r="BC2025" s="2">
        <v>43301</v>
      </c>
      <c r="BD2025" t="str">
        <v>912828M5</v>
      </c>
      <c r="BE2025">
        <v>0.92</v>
      </c>
      <c r="BF2025">
        <v>1.9356199999999999</v>
      </c>
      <c r="BG2025">
        <v>0.80059999999999998</v>
      </c>
      <c r="BH2025">
        <v>119.59375</v>
      </c>
      <c r="BI2025">
        <f>VLOOKUP(BD2025,工作表1!$K$3:$L$1000,2,FALSE)</f>
        <v>2.25</v>
      </c>
      <c r="BJ2025" t="str">
        <f>VLOOKUP(BD2025,工作表1!$K$3:$M$1000,3,FALSE)</f>
        <v>2025/11/15</v>
      </c>
      <c r="BK2025">
        <f t="shared" si="1038"/>
        <v>1.99</v>
      </c>
      <c r="BL2025">
        <f t="shared" si="1039"/>
        <v>0.26</v>
      </c>
      <c r="BM2025" s="43">
        <f t="shared" si="1056"/>
        <v>43419</v>
      </c>
      <c r="BN2025" s="43">
        <f t="shared" si="1040"/>
        <v>43553</v>
      </c>
      <c r="BO2025" s="45">
        <f t="shared" si="1057"/>
        <v>0.421875</v>
      </c>
      <c r="BP2025" s="45">
        <f t="shared" si="1058"/>
        <v>1.956806506849315</v>
      </c>
      <c r="BQ2025" s="47">
        <f t="shared" si="1059"/>
        <v>95.970452589253142</v>
      </c>
      <c r="BR2025" s="47">
        <f t="shared" si="1060"/>
        <v>117.73561431122116</v>
      </c>
    </row>
    <row r="2026" spans="6:70" x14ac:dyDescent="0.25">
      <c r="F2026" s="2">
        <v>43363</v>
      </c>
      <c r="G2026">
        <v>2.1800000000000002</v>
      </c>
      <c r="H2026" s="43">
        <v>43399</v>
      </c>
      <c r="I2026">
        <v>2.9975000000000001</v>
      </c>
      <c r="L2026" s="2">
        <v>43301</v>
      </c>
      <c r="M2026" t="str">
        <v>9128284R</v>
      </c>
      <c r="N2026">
        <v>-0.86109999999999998</v>
      </c>
      <c r="O2026">
        <v>2.1227499999999999</v>
      </c>
      <c r="P2026">
        <v>0.83379999999999999</v>
      </c>
      <c r="Q2026">
        <v>119.984375</v>
      </c>
      <c r="R2026">
        <f>VLOOKUP(M2026,工作表1!$A$3:$B$1000,2,FALSE)</f>
        <v>2.875</v>
      </c>
      <c r="S2026" t="str">
        <f>VLOOKUP(M2026,工作表1!$A$3:$C$1000,3,FALSE)</f>
        <v>2025/5/31</v>
      </c>
      <c r="T2026">
        <f t="shared" si="1030"/>
        <v>1.99</v>
      </c>
      <c r="U2026">
        <f t="shared" si="1029"/>
        <v>0.88500000000000001</v>
      </c>
      <c r="V2026" s="43">
        <f t="shared" si="1041"/>
        <v>43434</v>
      </c>
      <c r="W2026" s="43">
        <f t="shared" si="1031"/>
        <v>43371</v>
      </c>
      <c r="X2026" s="45">
        <f t="shared" si="1042"/>
        <v>0.41632513661202186</v>
      </c>
      <c r="Y2026" s="45">
        <f t="shared" si="1043"/>
        <v>0.94406486263941913</v>
      </c>
      <c r="Z2026" s="47">
        <f t="shared" si="1044"/>
        <v>100.14968849309116</v>
      </c>
      <c r="AA2026" s="47">
        <f t="shared" si="1045"/>
        <v>119.56010181323281</v>
      </c>
      <c r="AB2026" s="45">
        <f t="shared" si="1046"/>
        <v>2.8473000000000002</v>
      </c>
      <c r="AC2026" s="2" t="str">
        <f t="shared" si="1032"/>
        <v>TY1</v>
      </c>
      <c r="AD2026">
        <f t="shared" si="1033"/>
        <v>119.984375</v>
      </c>
      <c r="AE2026">
        <f t="shared" si="1034"/>
        <v>119.8125</v>
      </c>
      <c r="AF2026" s="49">
        <f t="shared" si="1061"/>
        <v>0.171875</v>
      </c>
      <c r="AG2026" s="3">
        <f t="shared" si="1047"/>
        <v>119.56010181323281</v>
      </c>
      <c r="AH2026">
        <f t="shared" si="1048"/>
        <v>118.79983329611724</v>
      </c>
      <c r="AI2026" s="51">
        <f t="shared" si="1049"/>
        <v>0.76026851711556276</v>
      </c>
      <c r="AJ2026" s="52">
        <f t="shared" si="1050"/>
        <v>0.58839351711556276</v>
      </c>
      <c r="AK2026" s="2">
        <v>43301</v>
      </c>
      <c r="AL2026" t="str">
        <v>912828XZ</v>
      </c>
      <c r="AM2026">
        <v>-1.2867999999999999</v>
      </c>
      <c r="AN2026">
        <v>2.0693199999999998</v>
      </c>
      <c r="AO2026">
        <v>0.82720000000000005</v>
      </c>
      <c r="AP2026">
        <v>119.8125</v>
      </c>
      <c r="AQ2026">
        <f>VLOOKUP(AL2026,工作表1!$F$3:$G$1000,2,FALSE)</f>
        <v>2.75</v>
      </c>
      <c r="AR2026" t="str">
        <f>VLOOKUP(AL2026,工作表1!$F$3:$H$1000,3,FALSE)</f>
        <v>2025/6/30</v>
      </c>
      <c r="AS2026">
        <f t="shared" si="1035"/>
        <v>1.99</v>
      </c>
      <c r="AT2026">
        <f t="shared" si="1036"/>
        <v>0.76</v>
      </c>
      <c r="AU2026" s="43">
        <f t="shared" si="1051"/>
        <v>43465</v>
      </c>
      <c r="AV2026" s="43">
        <f t="shared" si="1037"/>
        <v>43465</v>
      </c>
      <c r="AW2026" s="45">
        <f t="shared" si="1052"/>
        <v>0.17281420765027322</v>
      </c>
      <c r="AX2026" s="45">
        <f t="shared" si="1053"/>
        <v>1.3858279062804102</v>
      </c>
      <c r="AY2026" s="47">
        <f t="shared" si="1054"/>
        <v>99.377738099504043</v>
      </c>
      <c r="AZ2026" s="47">
        <f t="shared" si="1055"/>
        <v>118.79983329611724</v>
      </c>
      <c r="BA2026" s="43"/>
      <c r="BC2026" s="2">
        <v>43300</v>
      </c>
      <c r="BD2026" t="str">
        <v>912828M5</v>
      </c>
      <c r="BE2026">
        <v>1.5743</v>
      </c>
      <c r="BF2026">
        <v>1.90686</v>
      </c>
      <c r="BG2026">
        <v>0.80059999999999998</v>
      </c>
      <c r="BH2026">
        <v>119.921875</v>
      </c>
      <c r="BI2026">
        <f>VLOOKUP(BD2026,工作表1!$K$3:$L$1000,2,FALSE)</f>
        <v>2.25</v>
      </c>
      <c r="BJ2026" t="str">
        <f>VLOOKUP(BD2026,工作表1!$K$3:$M$1000,3,FALSE)</f>
        <v>2025/11/15</v>
      </c>
      <c r="BK2026">
        <f t="shared" si="1038"/>
        <v>1.9895</v>
      </c>
      <c r="BL2026">
        <f t="shared" si="1039"/>
        <v>0.26049999999999995</v>
      </c>
      <c r="BM2026" s="43">
        <f t="shared" si="1056"/>
        <v>43419</v>
      </c>
      <c r="BN2026" s="43">
        <f t="shared" si="1040"/>
        <v>43553</v>
      </c>
      <c r="BO2026" s="45">
        <f t="shared" si="1057"/>
        <v>0.40353260869565216</v>
      </c>
      <c r="BP2026" s="45">
        <f t="shared" si="1058"/>
        <v>1.9569572662298989</v>
      </c>
      <c r="BQ2026" s="47">
        <f t="shared" si="1059"/>
        <v>96.26233933032114</v>
      </c>
      <c r="BR2026" s="47">
        <f t="shared" si="1060"/>
        <v>118.07400855374641</v>
      </c>
    </row>
    <row r="2027" spans="6:70" x14ac:dyDescent="0.25">
      <c r="F2027" s="2">
        <v>43362</v>
      </c>
      <c r="G2027">
        <v>2.165</v>
      </c>
      <c r="H2027" s="43">
        <v>43398</v>
      </c>
      <c r="I2027">
        <v>3.0426000000000002</v>
      </c>
      <c r="L2027" s="2">
        <v>43300</v>
      </c>
      <c r="M2027" t="str">
        <v>9128284R</v>
      </c>
      <c r="N2027">
        <v>-0.38600000000000001</v>
      </c>
      <c r="O2027">
        <v>2.0415100000000002</v>
      </c>
      <c r="P2027">
        <v>0.83379999999999999</v>
      </c>
      <c r="Q2027">
        <v>120.296875</v>
      </c>
      <c r="R2027">
        <f>VLOOKUP(M2027,工作表1!$A$3:$B$1000,2,FALSE)</f>
        <v>2.875</v>
      </c>
      <c r="S2027" t="str">
        <f>VLOOKUP(M2027,工作表1!$A$3:$C$1000,3,FALSE)</f>
        <v>2025/5/31</v>
      </c>
      <c r="T2027">
        <f t="shared" si="1030"/>
        <v>1.9895</v>
      </c>
      <c r="U2027">
        <f t="shared" si="1029"/>
        <v>0.88549999999999995</v>
      </c>
      <c r="V2027" s="43">
        <f t="shared" si="1041"/>
        <v>43434</v>
      </c>
      <c r="W2027" s="43">
        <f t="shared" si="1031"/>
        <v>43371</v>
      </c>
      <c r="X2027" s="45">
        <f t="shared" si="1042"/>
        <v>0.39275956284153007</v>
      </c>
      <c r="Y2027" s="45">
        <f t="shared" si="1043"/>
        <v>0.94412942585522863</v>
      </c>
      <c r="Z2027" s="47">
        <f t="shared" si="1044"/>
        <v>100.44318904313651</v>
      </c>
      <c r="AA2027" s="47">
        <f t="shared" si="1045"/>
        <v>119.88726062508317</v>
      </c>
      <c r="AB2027" s="45">
        <f t="shared" si="1046"/>
        <v>2.8022</v>
      </c>
      <c r="AC2027" s="2" t="str">
        <f t="shared" si="1032"/>
        <v>TY1</v>
      </c>
      <c r="AD2027">
        <f t="shared" si="1033"/>
        <v>120.296875</v>
      </c>
      <c r="AE2027">
        <f t="shared" si="1034"/>
        <v>120.140625</v>
      </c>
      <c r="AF2027" s="49">
        <f t="shared" si="1061"/>
        <v>0.15625</v>
      </c>
      <c r="AG2027" s="3">
        <f t="shared" si="1047"/>
        <v>119.88726062508317</v>
      </c>
      <c r="AH2027">
        <f t="shared" si="1048"/>
        <v>119.090423005543</v>
      </c>
      <c r="AI2027" s="51">
        <f t="shared" si="1049"/>
        <v>0.79683761954017029</v>
      </c>
      <c r="AJ2027" s="52">
        <f t="shared" si="1050"/>
        <v>0.64058761954017029</v>
      </c>
      <c r="AK2027" s="2">
        <v>43300</v>
      </c>
      <c r="AL2027" t="str">
        <v>912828XZ</v>
      </c>
      <c r="AM2027">
        <v>-2.0836000000000001</v>
      </c>
      <c r="AN2027">
        <v>2.12323</v>
      </c>
      <c r="AO2027">
        <v>0.82720000000000005</v>
      </c>
      <c r="AP2027">
        <v>120.140625</v>
      </c>
      <c r="AQ2027">
        <f>VLOOKUP(AL2027,工作表1!$F$3:$G$1000,2,FALSE)</f>
        <v>2.75</v>
      </c>
      <c r="AR2027" t="str">
        <f>VLOOKUP(AL2027,工作表1!$F$3:$H$1000,3,FALSE)</f>
        <v>2025/6/30</v>
      </c>
      <c r="AS2027">
        <f t="shared" si="1035"/>
        <v>1.9895</v>
      </c>
      <c r="AT2027">
        <f t="shared" si="1036"/>
        <v>0.76049999999999995</v>
      </c>
      <c r="AU2027" s="43">
        <f t="shared" si="1051"/>
        <v>43465</v>
      </c>
      <c r="AV2027" s="43">
        <f t="shared" si="1037"/>
        <v>43465</v>
      </c>
      <c r="AW2027" s="45">
        <f t="shared" si="1052"/>
        <v>0.15027322404371585</v>
      </c>
      <c r="AX2027" s="45">
        <f t="shared" si="1053"/>
        <v>1.3858896623998802</v>
      </c>
      <c r="AY2027" s="47">
        <f t="shared" si="1054"/>
        <v>99.638959995421104</v>
      </c>
      <c r="AZ2027" s="47">
        <f t="shared" si="1055"/>
        <v>119.090423005543</v>
      </c>
      <c r="BA2027" s="43"/>
      <c r="BC2027" s="2">
        <v>43299</v>
      </c>
      <c r="BD2027" t="str">
        <v>912828M5</v>
      </c>
      <c r="BE2027">
        <v>1.4468000000000001</v>
      </c>
      <c r="BF2027">
        <v>1.9169</v>
      </c>
      <c r="BG2027">
        <v>0.80059999999999998</v>
      </c>
      <c r="BH2027">
        <v>119.671875</v>
      </c>
      <c r="BI2027">
        <f>VLOOKUP(BD2027,工作表1!$K$3:$L$1000,2,FALSE)</f>
        <v>2.25</v>
      </c>
      <c r="BJ2027" t="str">
        <f>VLOOKUP(BD2027,工作表1!$K$3:$M$1000,3,FALSE)</f>
        <v>2025/11/15</v>
      </c>
      <c r="BK2027">
        <f t="shared" si="1038"/>
        <v>1.9870000000000001</v>
      </c>
      <c r="BL2027">
        <f t="shared" si="1039"/>
        <v>0.2629999999999999</v>
      </c>
      <c r="BM2027" s="43">
        <f t="shared" si="1056"/>
        <v>43419</v>
      </c>
      <c r="BN2027" s="43">
        <f t="shared" si="1040"/>
        <v>43553</v>
      </c>
      <c r="BO2027" s="45">
        <f t="shared" si="1057"/>
        <v>0.39741847826086957</v>
      </c>
      <c r="BP2027" s="45">
        <f t="shared" si="1058"/>
        <v>1.9570075193567602</v>
      </c>
      <c r="BQ2027" s="47">
        <f t="shared" si="1059"/>
        <v>96.059200178942604</v>
      </c>
      <c r="BR2027" s="47">
        <f t="shared" si="1060"/>
        <v>117.80949412097186</v>
      </c>
    </row>
    <row r="2028" spans="6:70" x14ac:dyDescent="0.25">
      <c r="F2028" s="2">
        <v>43361</v>
      </c>
      <c r="G2028">
        <v>2.157</v>
      </c>
      <c r="H2028" s="43">
        <v>43397</v>
      </c>
      <c r="I2028">
        <v>3.0274999999999999</v>
      </c>
      <c r="L2028" s="2">
        <v>43299</v>
      </c>
      <c r="M2028" t="str">
        <v>9128284R</v>
      </c>
      <c r="N2028">
        <v>-0.20469999999999999</v>
      </c>
      <c r="O2028">
        <v>2.0162300000000002</v>
      </c>
      <c r="P2028">
        <v>0.83379999999999999</v>
      </c>
      <c r="Q2028">
        <v>120.0625</v>
      </c>
      <c r="R2028">
        <f>VLOOKUP(M2028,工作表1!$A$3:$B$1000,2,FALSE)</f>
        <v>2.875</v>
      </c>
      <c r="S2028" t="str">
        <f>VLOOKUP(M2028,工作表1!$A$3:$C$1000,3,FALSE)</f>
        <v>2025/5/31</v>
      </c>
      <c r="T2028">
        <f t="shared" si="1030"/>
        <v>1.9870000000000001</v>
      </c>
      <c r="U2028">
        <f t="shared" si="1029"/>
        <v>0.8879999999999999</v>
      </c>
      <c r="V2028" s="43">
        <f t="shared" si="1041"/>
        <v>43434</v>
      </c>
      <c r="W2028" s="43">
        <f t="shared" si="1031"/>
        <v>43371</v>
      </c>
      <c r="X2028" s="45">
        <f t="shared" si="1042"/>
        <v>0.38490437158469948</v>
      </c>
      <c r="Y2028" s="45">
        <f t="shared" si="1043"/>
        <v>0.94415094692716528</v>
      </c>
      <c r="Z2028" s="47">
        <f t="shared" si="1044"/>
        <v>100.25589255973776</v>
      </c>
      <c r="AA2028" s="47">
        <f t="shared" si="1045"/>
        <v>119.65379492826064</v>
      </c>
      <c r="AB2028" s="45">
        <f t="shared" si="1046"/>
        <v>2.8346</v>
      </c>
      <c r="AC2028" s="2" t="str">
        <f t="shared" si="1032"/>
        <v>TY1</v>
      </c>
      <c r="AD2028">
        <f t="shared" si="1033"/>
        <v>120.0625</v>
      </c>
      <c r="AE2028">
        <f t="shared" si="1034"/>
        <v>119.890625</v>
      </c>
      <c r="AF2028" s="49">
        <f t="shared" si="1061"/>
        <v>0.171875</v>
      </c>
      <c r="AG2028" s="3">
        <f t="shared" si="1047"/>
        <v>119.65379492826064</v>
      </c>
      <c r="AH2028">
        <f t="shared" si="1048"/>
        <v>118.87350156646335</v>
      </c>
      <c r="AI2028" s="51">
        <f t="shared" si="1049"/>
        <v>0.78029336179729114</v>
      </c>
      <c r="AJ2028" s="52">
        <f t="shared" si="1050"/>
        <v>0.60841836179729114</v>
      </c>
      <c r="AK2028" s="2">
        <v>43299</v>
      </c>
      <c r="AL2028" t="str">
        <v>912828XZ</v>
      </c>
      <c r="AM2028">
        <v>-1.0233000000000001</v>
      </c>
      <c r="AN2028">
        <v>2.0540400000000001</v>
      </c>
      <c r="AO2028">
        <v>0.82720000000000005</v>
      </c>
      <c r="AP2028">
        <v>119.890625</v>
      </c>
      <c r="AQ2028">
        <f>VLOOKUP(AL2028,工作表1!$F$3:$G$1000,2,FALSE)</f>
        <v>2.75</v>
      </c>
      <c r="AR2028" t="str">
        <f>VLOOKUP(AL2028,工作表1!$F$3:$H$1000,3,FALSE)</f>
        <v>2025/6/30</v>
      </c>
      <c r="AS2028">
        <f t="shared" si="1035"/>
        <v>1.9870000000000001</v>
      </c>
      <c r="AT2028">
        <f t="shared" si="1036"/>
        <v>0.7629999999999999</v>
      </c>
      <c r="AU2028" s="43">
        <f t="shared" si="1051"/>
        <v>43465</v>
      </c>
      <c r="AV2028" s="43">
        <f t="shared" si="1037"/>
        <v>43465</v>
      </c>
      <c r="AW2028" s="45">
        <f t="shared" si="1052"/>
        <v>0.14275956284153007</v>
      </c>
      <c r="AX2028" s="45">
        <f t="shared" si="1053"/>
        <v>1.385910247773037</v>
      </c>
      <c r="AY2028" s="47">
        <f t="shared" si="1054"/>
        <v>99.46754257340406</v>
      </c>
      <c r="AZ2028" s="47">
        <f t="shared" si="1055"/>
        <v>118.87350156646335</v>
      </c>
      <c r="BA2028" s="43"/>
      <c r="BC2028" s="2">
        <v>43298</v>
      </c>
      <c r="BD2028" t="str">
        <v>912828M5</v>
      </c>
      <c r="BE2028">
        <v>2.5293999999999999</v>
      </c>
      <c r="BF2028">
        <v>1.92221</v>
      </c>
      <c r="BG2028">
        <v>0.80059999999999998</v>
      </c>
      <c r="BH2028">
        <v>119.734375</v>
      </c>
      <c r="BI2028">
        <f>VLOOKUP(BD2028,工作表1!$K$3:$L$1000,2,FALSE)</f>
        <v>2.25</v>
      </c>
      <c r="BJ2028" t="str">
        <f>VLOOKUP(BD2028,工作表1!$K$3:$M$1000,3,FALSE)</f>
        <v>2025/11/15</v>
      </c>
      <c r="BK2028">
        <f t="shared" si="1038"/>
        <v>1.9817800000000001</v>
      </c>
      <c r="BL2028">
        <f t="shared" si="1039"/>
        <v>0.2682199999999999</v>
      </c>
      <c r="BM2028" s="43">
        <f t="shared" si="1056"/>
        <v>43419</v>
      </c>
      <c r="BN2028" s="43">
        <f t="shared" si="1040"/>
        <v>43553</v>
      </c>
      <c r="BO2028" s="45">
        <f t="shared" si="1057"/>
        <v>0.39130434782608692</v>
      </c>
      <c r="BP2028" s="45">
        <f t="shared" si="1058"/>
        <v>1.9570577724836213</v>
      </c>
      <c r="BQ2028" s="47">
        <f t="shared" si="1059"/>
        <v>96.106066766249967</v>
      </c>
      <c r="BR2028" s="47">
        <f t="shared" si="1060"/>
        <v>117.85483821765759</v>
      </c>
    </row>
    <row r="2029" spans="6:70" x14ac:dyDescent="0.25">
      <c r="F2029" s="2">
        <v>43360</v>
      </c>
      <c r="G2029">
        <v>2.1495000000000002</v>
      </c>
      <c r="H2029" s="43">
        <v>43396</v>
      </c>
      <c r="I2029">
        <v>3.0981000000000001</v>
      </c>
      <c r="L2029" s="2">
        <v>43298</v>
      </c>
      <c r="M2029" t="str">
        <v>9128284R</v>
      </c>
      <c r="N2029">
        <v>-8.5999999999999993E-2</v>
      </c>
      <c r="O2029">
        <v>2.0523400000000001</v>
      </c>
      <c r="P2029">
        <v>0.83379999999999999</v>
      </c>
      <c r="Q2029">
        <v>120.125</v>
      </c>
      <c r="R2029">
        <f>VLOOKUP(M2029,工作表1!$A$3:$B$1000,2,FALSE)</f>
        <v>2.875</v>
      </c>
      <c r="S2029" t="str">
        <f>VLOOKUP(M2029,工作表1!$A$3:$C$1000,3,FALSE)</f>
        <v>2025/5/31</v>
      </c>
      <c r="T2029">
        <f t="shared" si="1030"/>
        <v>1.9817800000000001</v>
      </c>
      <c r="U2029">
        <f t="shared" si="1029"/>
        <v>0.8932199999999999</v>
      </c>
      <c r="V2029" s="43">
        <f t="shared" si="1041"/>
        <v>43434</v>
      </c>
      <c r="W2029" s="43">
        <f t="shared" si="1031"/>
        <v>43371</v>
      </c>
      <c r="X2029" s="45">
        <f t="shared" si="1042"/>
        <v>0.37704918032786888</v>
      </c>
      <c r="Y2029" s="45">
        <f t="shared" si="1043"/>
        <v>0.94417246799910171</v>
      </c>
      <c r="Z2029" s="47">
        <f t="shared" si="1044"/>
        <v>100.30261111664268</v>
      </c>
      <c r="AA2029" s="47">
        <f t="shared" si="1045"/>
        <v>119.70032101773552</v>
      </c>
      <c r="AB2029" s="45">
        <f t="shared" si="1046"/>
        <v>2.8296000000000001</v>
      </c>
      <c r="AC2029" s="2" t="str">
        <f t="shared" si="1032"/>
        <v>TY1</v>
      </c>
      <c r="AD2029">
        <f t="shared" si="1033"/>
        <v>120.125</v>
      </c>
      <c r="AE2029">
        <f t="shared" si="1034"/>
        <v>119.953125</v>
      </c>
      <c r="AF2029" s="49">
        <f t="shared" si="1061"/>
        <v>0.171875</v>
      </c>
      <c r="AG2029" s="3">
        <f t="shared" si="1047"/>
        <v>119.70032101773552</v>
      </c>
      <c r="AH2029">
        <f t="shared" si="1048"/>
        <v>118.89980279253481</v>
      </c>
      <c r="AI2029" s="51">
        <f t="shared" si="1049"/>
        <v>0.80051822520070459</v>
      </c>
      <c r="AJ2029" s="52">
        <f t="shared" si="1050"/>
        <v>0.62864322520070459</v>
      </c>
      <c r="AK2029" s="2">
        <v>43298</v>
      </c>
      <c r="AL2029" t="str">
        <v>912828XZ</v>
      </c>
      <c r="AM2029">
        <v>-0.92559999999999998</v>
      </c>
      <c r="AN2029">
        <v>2.1019600000000001</v>
      </c>
      <c r="AO2029">
        <v>0.82720000000000005</v>
      </c>
      <c r="AP2029">
        <v>119.953125</v>
      </c>
      <c r="AQ2029">
        <f>VLOOKUP(AL2029,工作表1!$F$3:$G$1000,2,FALSE)</f>
        <v>2.75</v>
      </c>
      <c r="AR2029" t="str">
        <f>VLOOKUP(AL2029,工作表1!$F$3:$H$1000,3,FALSE)</f>
        <v>2025/6/30</v>
      </c>
      <c r="AS2029">
        <f t="shared" si="1035"/>
        <v>1.9817800000000001</v>
      </c>
      <c r="AT2029">
        <f t="shared" si="1036"/>
        <v>0.7682199999999999</v>
      </c>
      <c r="AU2029" s="43">
        <f t="shared" si="1051"/>
        <v>43465</v>
      </c>
      <c r="AV2029" s="43">
        <f t="shared" si="1037"/>
        <v>43465</v>
      </c>
      <c r="AW2029" s="45">
        <f t="shared" si="1052"/>
        <v>0.13524590163934425</v>
      </c>
      <c r="AX2029" s="45">
        <f t="shared" si="1053"/>
        <v>1.3859308331461935</v>
      </c>
      <c r="AY2029" s="47">
        <f t="shared" si="1054"/>
        <v>99.498587051111144</v>
      </c>
      <c r="AZ2029" s="47">
        <f t="shared" si="1055"/>
        <v>118.89980279253481</v>
      </c>
      <c r="BA2029" s="43"/>
      <c r="BC2029" s="2">
        <v>43297</v>
      </c>
      <c r="BD2029" t="str">
        <v>912828M5</v>
      </c>
      <c r="BE2029">
        <v>2.3839999999999999</v>
      </c>
      <c r="BF2029">
        <v>1.9323900000000001</v>
      </c>
      <c r="BG2029">
        <v>0.80059999999999998</v>
      </c>
      <c r="BH2029">
        <v>119.78125</v>
      </c>
      <c r="BI2029">
        <f>VLOOKUP(BD2029,工作表1!$K$3:$L$1000,2,FALSE)</f>
        <v>2.25</v>
      </c>
      <c r="BJ2029" t="str">
        <f>VLOOKUP(BD2029,工作表1!$K$3:$M$1000,3,FALSE)</f>
        <v>2025/11/15</v>
      </c>
      <c r="BK2029">
        <f t="shared" si="1038"/>
        <v>1.974</v>
      </c>
      <c r="BL2029">
        <f t="shared" si="1039"/>
        <v>0.27600000000000002</v>
      </c>
      <c r="BM2029" s="43">
        <f t="shared" si="1056"/>
        <v>43419</v>
      </c>
      <c r="BN2029" s="43">
        <f t="shared" si="1040"/>
        <v>43553</v>
      </c>
      <c r="BO2029" s="45">
        <f t="shared" si="1057"/>
        <v>0.38519021739130438</v>
      </c>
      <c r="BP2029" s="45">
        <f t="shared" si="1058"/>
        <v>1.9571080256104825</v>
      </c>
      <c r="BQ2029" s="47">
        <f t="shared" si="1059"/>
        <v>96.127028097186752</v>
      </c>
      <c r="BR2029" s="47">
        <f t="shared" si="1060"/>
        <v>117.8655238210834</v>
      </c>
    </row>
    <row r="2030" spans="6:70" x14ac:dyDescent="0.25">
      <c r="F2030" s="2">
        <v>43357</v>
      </c>
      <c r="G2030">
        <v>2.1459999999999999</v>
      </c>
      <c r="H2030" s="43">
        <v>43395</v>
      </c>
      <c r="I2030">
        <v>3.1360999999999999</v>
      </c>
      <c r="L2030" s="2">
        <v>43297</v>
      </c>
      <c r="M2030" t="str">
        <v>9128284R</v>
      </c>
      <c r="N2030">
        <v>-0.38190000000000002</v>
      </c>
      <c r="O2030">
        <v>2.1004399999999999</v>
      </c>
      <c r="P2030">
        <v>0.83379999999999999</v>
      </c>
      <c r="Q2030">
        <v>120.171875</v>
      </c>
      <c r="R2030">
        <f>VLOOKUP(M2030,工作表1!$A$3:$B$1000,2,FALSE)</f>
        <v>2.875</v>
      </c>
      <c r="S2030" t="str">
        <f>VLOOKUP(M2030,工作表1!$A$3:$C$1000,3,FALSE)</f>
        <v>2025/5/31</v>
      </c>
      <c r="T2030">
        <f t="shared" si="1030"/>
        <v>1.974</v>
      </c>
      <c r="U2030">
        <f t="shared" si="1029"/>
        <v>0.90100000000000002</v>
      </c>
      <c r="V2030" s="43">
        <f t="shared" si="1041"/>
        <v>43434</v>
      </c>
      <c r="W2030" s="43">
        <f t="shared" si="1031"/>
        <v>43371</v>
      </c>
      <c r="X2030" s="45">
        <f t="shared" si="1042"/>
        <v>0.36919398907103829</v>
      </c>
      <c r="Y2030" s="45">
        <f t="shared" si="1043"/>
        <v>0.94419398907103835</v>
      </c>
      <c r="Z2030" s="47">
        <f t="shared" si="1044"/>
        <v>100.32194358717167</v>
      </c>
      <c r="AA2030" s="47">
        <f t="shared" si="1045"/>
        <v>119.71334483150036</v>
      </c>
      <c r="AB2030" s="45">
        <f t="shared" si="1046"/>
        <v>2.8246000000000002</v>
      </c>
      <c r="AC2030" s="2" t="str">
        <f t="shared" si="1032"/>
        <v>TY1</v>
      </c>
      <c r="AD2030">
        <f t="shared" si="1033"/>
        <v>120.171875</v>
      </c>
      <c r="AE2030">
        <f t="shared" si="1034"/>
        <v>120</v>
      </c>
      <c r="AF2030" s="49">
        <f t="shared" si="1061"/>
        <v>0.171875</v>
      </c>
      <c r="AG2030" s="3">
        <f t="shared" si="1047"/>
        <v>119.71334483150036</v>
      </c>
      <c r="AH2030">
        <f t="shared" si="1048"/>
        <v>118.93008597298468</v>
      </c>
      <c r="AI2030" s="51">
        <f t="shared" si="1049"/>
        <v>0.78325885851567989</v>
      </c>
      <c r="AJ2030" s="52">
        <f t="shared" si="1050"/>
        <v>0.61138385851567989</v>
      </c>
      <c r="AK2030" s="2">
        <v>43297</v>
      </c>
      <c r="AL2030" t="str">
        <v>912828XZ</v>
      </c>
      <c r="AM2030">
        <v>-0.66910000000000003</v>
      </c>
      <c r="AN2030">
        <v>2.0872199999999999</v>
      </c>
      <c r="AO2030">
        <v>0.82720000000000005</v>
      </c>
      <c r="AP2030">
        <v>120</v>
      </c>
      <c r="AQ2030">
        <f>VLOOKUP(AL2030,工作表1!$F$3:$G$1000,2,FALSE)</f>
        <v>2.75</v>
      </c>
      <c r="AR2030" t="str">
        <f>VLOOKUP(AL2030,工作表1!$F$3:$H$1000,3,FALSE)</f>
        <v>2025/6/30</v>
      </c>
      <c r="AS2030">
        <f t="shared" si="1035"/>
        <v>1.974</v>
      </c>
      <c r="AT2030">
        <f t="shared" si="1036"/>
        <v>0.77600000000000002</v>
      </c>
      <c r="AU2030" s="43">
        <f t="shared" si="1051"/>
        <v>43465</v>
      </c>
      <c r="AV2030" s="43">
        <f t="shared" si="1037"/>
        <v>43465</v>
      </c>
      <c r="AW2030" s="45">
        <f t="shared" si="1052"/>
        <v>0.12773224043715847</v>
      </c>
      <c r="AX2030" s="45">
        <f t="shared" si="1053"/>
        <v>1.3859514185193502</v>
      </c>
      <c r="AY2030" s="47">
        <f t="shared" si="1054"/>
        <v>99.534141957035587</v>
      </c>
      <c r="AZ2030" s="47">
        <f t="shared" si="1055"/>
        <v>118.93008597298468</v>
      </c>
      <c r="BA2030" s="43"/>
      <c r="BC2030" s="2">
        <v>43294</v>
      </c>
      <c r="BD2030" t="str">
        <v>912828M5</v>
      </c>
      <c r="BE2030">
        <v>1.7750999999999999</v>
      </c>
      <c r="BF2030">
        <v>1.9168400000000001</v>
      </c>
      <c r="BG2030">
        <v>0.80059999999999998</v>
      </c>
      <c r="BH2030">
        <v>119.984375</v>
      </c>
      <c r="BI2030">
        <f>VLOOKUP(BD2030,工作表1!$K$3:$L$1000,2,FALSE)</f>
        <v>2.25</v>
      </c>
      <c r="BJ2030" t="str">
        <f>VLOOKUP(BD2030,工作表1!$K$3:$M$1000,3,FALSE)</f>
        <v>2025/11/15</v>
      </c>
      <c r="BK2030">
        <f t="shared" si="1038"/>
        <v>1.96566</v>
      </c>
      <c r="BL2030">
        <f t="shared" si="1039"/>
        <v>0.28434000000000004</v>
      </c>
      <c r="BM2030" s="43">
        <f t="shared" si="1056"/>
        <v>43419</v>
      </c>
      <c r="BN2030" s="43">
        <f t="shared" si="1040"/>
        <v>43553</v>
      </c>
      <c r="BO2030" s="45">
        <f t="shared" si="1057"/>
        <v>0.37907608695652173</v>
      </c>
      <c r="BP2030" s="45">
        <f t="shared" si="1058"/>
        <v>1.9571582787373436</v>
      </c>
      <c r="BQ2030" s="47">
        <f t="shared" si="1059"/>
        <v>96.299174159211788</v>
      </c>
      <c r="BR2030" s="47">
        <f t="shared" si="1060"/>
        <v>118.06449731689464</v>
      </c>
    </row>
    <row r="2031" spans="6:70" x14ac:dyDescent="0.25">
      <c r="F2031" s="2">
        <v>43356</v>
      </c>
      <c r="G2031">
        <v>2.1440000000000001</v>
      </c>
      <c r="H2031" s="43">
        <v>43392</v>
      </c>
      <c r="I2031">
        <v>3.1335000000000002</v>
      </c>
      <c r="L2031" s="2">
        <v>43294</v>
      </c>
      <c r="M2031" t="str">
        <v>9128284R</v>
      </c>
      <c r="N2031">
        <v>-0.22559999999999999</v>
      </c>
      <c r="O2031">
        <v>2.032</v>
      </c>
      <c r="P2031">
        <v>0.83379999999999999</v>
      </c>
      <c r="Q2031">
        <v>120.359375</v>
      </c>
      <c r="R2031">
        <f>VLOOKUP(M2031,工作表1!$A$3:$B$1000,2,FALSE)</f>
        <v>2.875</v>
      </c>
      <c r="S2031" t="str">
        <f>VLOOKUP(M2031,工作表1!$A$3:$C$1000,3,FALSE)</f>
        <v>2025/5/31</v>
      </c>
      <c r="T2031">
        <f t="shared" si="1030"/>
        <v>1.96566</v>
      </c>
      <c r="U2031">
        <f t="shared" si="1029"/>
        <v>0.90934000000000004</v>
      </c>
      <c r="V2031" s="43">
        <f t="shared" si="1041"/>
        <v>43434</v>
      </c>
      <c r="W2031" s="43">
        <f t="shared" si="1031"/>
        <v>43371</v>
      </c>
      <c r="X2031" s="45">
        <f t="shared" si="1042"/>
        <v>0.36133879781420764</v>
      </c>
      <c r="Y2031" s="45">
        <f t="shared" si="1043"/>
        <v>0.94421551014297478</v>
      </c>
      <c r="Z2031" s="47">
        <f t="shared" si="1044"/>
        <v>100.49448899616114</v>
      </c>
      <c r="AA2031" s="47">
        <f t="shared" si="1045"/>
        <v>119.9099313762884</v>
      </c>
      <c r="AB2031" s="45">
        <f t="shared" si="1046"/>
        <v>2.7946</v>
      </c>
      <c r="AC2031" s="2" t="str">
        <f t="shared" si="1032"/>
        <v>TY1</v>
      </c>
      <c r="AD2031">
        <f t="shared" si="1033"/>
        <v>120.359375</v>
      </c>
      <c r="AE2031">
        <f t="shared" si="1034"/>
        <v>120.203125</v>
      </c>
      <c r="AF2031" s="49">
        <f t="shared" si="1061"/>
        <v>0.15625</v>
      </c>
      <c r="AG2031" s="3">
        <f t="shared" si="1047"/>
        <v>119.9099313762884</v>
      </c>
      <c r="AH2031">
        <f t="shared" si="1048"/>
        <v>119.10562596356364</v>
      </c>
      <c r="AI2031" s="51">
        <f t="shared" si="1049"/>
        <v>0.80430541272475864</v>
      </c>
      <c r="AJ2031" s="52">
        <f t="shared" si="1050"/>
        <v>0.64805541272475864</v>
      </c>
      <c r="AK2031" s="2">
        <v>43294</v>
      </c>
      <c r="AL2031" t="str">
        <v>912828XZ</v>
      </c>
      <c r="AM2031">
        <v>-1.714</v>
      </c>
      <c r="AN2031">
        <v>2.1129799999999999</v>
      </c>
      <c r="AO2031">
        <v>0.82720000000000005</v>
      </c>
      <c r="AP2031">
        <v>120.203125</v>
      </c>
      <c r="AQ2031">
        <f>VLOOKUP(AL2031,工作表1!$F$3:$G$1000,2,FALSE)</f>
        <v>2.75</v>
      </c>
      <c r="AR2031" t="str">
        <f>VLOOKUP(AL2031,工作表1!$F$3:$H$1000,3,FALSE)</f>
        <v>2025/6/30</v>
      </c>
      <c r="AS2031">
        <f t="shared" si="1035"/>
        <v>1.96566</v>
      </c>
      <c r="AT2031">
        <f t="shared" si="1036"/>
        <v>0.78434000000000004</v>
      </c>
      <c r="AU2031" s="43">
        <f t="shared" si="1051"/>
        <v>43465</v>
      </c>
      <c r="AV2031" s="43">
        <f t="shared" si="1037"/>
        <v>43465</v>
      </c>
      <c r="AW2031" s="45">
        <f t="shared" si="1052"/>
        <v>0.12021857923497267</v>
      </c>
      <c r="AX2031" s="45">
        <f t="shared" si="1053"/>
        <v>1.3859720038925067</v>
      </c>
      <c r="AY2031" s="47">
        <f t="shared" si="1054"/>
        <v>99.690157851854366</v>
      </c>
      <c r="AZ2031" s="47">
        <f t="shared" si="1055"/>
        <v>119.10562596356364</v>
      </c>
      <c r="BA2031" s="43"/>
      <c r="BC2031" s="2">
        <v>43293</v>
      </c>
      <c r="BD2031" t="str">
        <v>912828M5</v>
      </c>
      <c r="BE2031">
        <v>2.0960000000000001</v>
      </c>
      <c r="BF2031">
        <v>1.8971100000000001</v>
      </c>
      <c r="BG2031">
        <v>0.80059999999999998</v>
      </c>
      <c r="BH2031">
        <v>119.765625</v>
      </c>
      <c r="BI2031">
        <f>VLOOKUP(BD2031,工作表1!$K$3:$L$1000,2,FALSE)</f>
        <v>2.25</v>
      </c>
      <c r="BJ2031" t="str">
        <f>VLOOKUP(BD2031,工作表1!$K$3:$M$1000,3,FALSE)</f>
        <v>2025/11/15</v>
      </c>
      <c r="BK2031">
        <f t="shared" si="1038"/>
        <v>1.9630000000000001</v>
      </c>
      <c r="BL2031">
        <f t="shared" si="1039"/>
        <v>0.28699999999999992</v>
      </c>
      <c r="BM2031" s="43">
        <f t="shared" si="1056"/>
        <v>43419</v>
      </c>
      <c r="BN2031" s="43">
        <f t="shared" si="1040"/>
        <v>43553</v>
      </c>
      <c r="BO2031" s="45">
        <f t="shared" si="1057"/>
        <v>0.36073369565217389</v>
      </c>
      <c r="BP2031" s="45">
        <f t="shared" si="1058"/>
        <v>1.9573090381179272</v>
      </c>
      <c r="BQ2031" s="47">
        <f t="shared" si="1059"/>
        <v>96.153473724188416</v>
      </c>
      <c r="BR2031" s="47">
        <f t="shared" si="1060"/>
        <v>117.85411098029557</v>
      </c>
    </row>
    <row r="2032" spans="6:70" x14ac:dyDescent="0.25">
      <c r="F2032" s="2">
        <v>43355</v>
      </c>
      <c r="G2032">
        <v>2.1379999999999999</v>
      </c>
      <c r="H2032" s="43">
        <v>43391</v>
      </c>
      <c r="I2032">
        <v>3.1181999999999999</v>
      </c>
      <c r="L2032" s="2">
        <v>43293</v>
      </c>
      <c r="M2032" t="str">
        <v>9128284R</v>
      </c>
      <c r="N2032">
        <v>-8.7599999999999997E-2</v>
      </c>
      <c r="O2032">
        <v>2.0047000000000001</v>
      </c>
      <c r="P2032">
        <v>0.83379999999999999</v>
      </c>
      <c r="Q2032">
        <v>120.15625</v>
      </c>
      <c r="R2032">
        <f>VLOOKUP(M2032,工作表1!$A$3:$B$1000,2,FALSE)</f>
        <v>2.875</v>
      </c>
      <c r="S2032" t="str">
        <f>VLOOKUP(M2032,工作表1!$A$3:$C$1000,3,FALSE)</f>
        <v>2025/5/31</v>
      </c>
      <c r="T2032">
        <f t="shared" si="1030"/>
        <v>1.9630000000000001</v>
      </c>
      <c r="U2032">
        <f t="shared" si="1029"/>
        <v>0.91199999999999992</v>
      </c>
      <c r="V2032" s="43">
        <f t="shared" si="1041"/>
        <v>43434</v>
      </c>
      <c r="W2032" s="43">
        <f t="shared" si="1031"/>
        <v>43371</v>
      </c>
      <c r="X2032" s="45">
        <f t="shared" si="1042"/>
        <v>0.33777322404371585</v>
      </c>
      <c r="Y2032" s="45">
        <f t="shared" si="1043"/>
        <v>0.94428007335878439</v>
      </c>
      <c r="Z2032" s="47">
        <f t="shared" si="1044"/>
        <v>100.34984285895491</v>
      </c>
      <c r="AA2032" s="47">
        <f t="shared" si="1045"/>
        <v>119.71079941960059</v>
      </c>
      <c r="AB2032" s="45">
        <f t="shared" si="1046"/>
        <v>2.8144999999999998</v>
      </c>
      <c r="AC2032" s="2" t="str">
        <f t="shared" si="1032"/>
        <v>TY1</v>
      </c>
      <c r="AD2032">
        <f t="shared" si="1033"/>
        <v>120.15625</v>
      </c>
      <c r="AE2032">
        <f t="shared" si="1034"/>
        <v>119.984375</v>
      </c>
      <c r="AF2032" s="49">
        <f t="shared" si="1061"/>
        <v>0.171875</v>
      </c>
      <c r="AG2032" s="3">
        <f t="shared" si="1047"/>
        <v>119.71079941960059</v>
      </c>
      <c r="AH2032">
        <f t="shared" si="1048"/>
        <v>118.92361202436764</v>
      </c>
      <c r="AI2032" s="51">
        <f t="shared" si="1049"/>
        <v>0.78718739523294801</v>
      </c>
      <c r="AJ2032" s="52">
        <f t="shared" si="1050"/>
        <v>0.61531239523294801</v>
      </c>
      <c r="AK2032" s="2">
        <v>43293</v>
      </c>
      <c r="AL2032" t="str">
        <v>912828XZ</v>
      </c>
      <c r="AM2032">
        <v>-0.751</v>
      </c>
      <c r="AN2032">
        <v>2.0415800000000002</v>
      </c>
      <c r="AO2032">
        <v>0.82720000000000005</v>
      </c>
      <c r="AP2032">
        <v>119.984375</v>
      </c>
      <c r="AQ2032">
        <f>VLOOKUP(AL2032,工作表1!$F$3:$G$1000,2,FALSE)</f>
        <v>2.75</v>
      </c>
      <c r="AR2032" t="str">
        <f>VLOOKUP(AL2032,工作表1!$F$3:$H$1000,3,FALSE)</f>
        <v>2025/6/30</v>
      </c>
      <c r="AS2032">
        <f t="shared" si="1035"/>
        <v>1.9630000000000001</v>
      </c>
      <c r="AT2032">
        <f t="shared" si="1036"/>
        <v>0.78699999999999992</v>
      </c>
      <c r="AU2032" s="43">
        <f t="shared" si="1051"/>
        <v>43465</v>
      </c>
      <c r="AV2032" s="43">
        <f t="shared" si="1037"/>
        <v>43465</v>
      </c>
      <c r="AW2032" s="45">
        <f t="shared" si="1052"/>
        <v>9.7677595628415298E-2</v>
      </c>
      <c r="AX2032" s="45">
        <f t="shared" si="1053"/>
        <v>1.386033760011977</v>
      </c>
      <c r="AY2032" s="47">
        <f t="shared" si="1054"/>
        <v>99.561680565187061</v>
      </c>
      <c r="AZ2032" s="47">
        <f t="shared" si="1055"/>
        <v>118.92361202436764</v>
      </c>
      <c r="BA2032" s="43"/>
      <c r="BC2032" s="2">
        <v>43292</v>
      </c>
      <c r="BD2032" t="str">
        <v>912828M5</v>
      </c>
      <c r="BE2032">
        <v>2.5785</v>
      </c>
      <c r="BF2032">
        <v>1.8928100000000001</v>
      </c>
      <c r="BG2032">
        <v>0.80059999999999998</v>
      </c>
      <c r="BH2032">
        <v>119.859375</v>
      </c>
      <c r="BI2032">
        <f>VLOOKUP(BD2032,工作表1!$K$3:$L$1000,2,FALSE)</f>
        <v>2.25</v>
      </c>
      <c r="BJ2032" t="str">
        <f>VLOOKUP(BD2032,工作表1!$K$3:$M$1000,3,FALSE)</f>
        <v>2025/11/15</v>
      </c>
      <c r="BK2032">
        <f t="shared" si="1038"/>
        <v>1.96</v>
      </c>
      <c r="BL2032">
        <f t="shared" si="1039"/>
        <v>0.29000000000000004</v>
      </c>
      <c r="BM2032" s="43">
        <f t="shared" si="1056"/>
        <v>43419</v>
      </c>
      <c r="BN2032" s="43">
        <f t="shared" si="1040"/>
        <v>43553</v>
      </c>
      <c r="BO2032" s="45">
        <f t="shared" si="1057"/>
        <v>0.3546195652173913</v>
      </c>
      <c r="BP2032" s="45">
        <f t="shared" si="1058"/>
        <v>1.9573592912447886</v>
      </c>
      <c r="BQ2032" s="47">
        <f t="shared" si="1059"/>
        <v>96.231636160925646</v>
      </c>
      <c r="BR2032" s="47">
        <f t="shared" si="1060"/>
        <v>117.94035629618757</v>
      </c>
    </row>
    <row r="2033" spans="6:70" x14ac:dyDescent="0.25">
      <c r="F2033" s="2">
        <v>43354</v>
      </c>
      <c r="G2033">
        <v>2.13</v>
      </c>
      <c r="H2033" s="43">
        <v>43390</v>
      </c>
      <c r="I2033">
        <v>3.1484999999999999</v>
      </c>
      <c r="L2033" s="2">
        <v>43292</v>
      </c>
      <c r="M2033" t="str">
        <v>9128284R</v>
      </c>
      <c r="N2033">
        <v>-3.3000000000000002E-2</v>
      </c>
      <c r="O2033">
        <v>2.0137200000000002</v>
      </c>
      <c r="P2033">
        <v>0.83379999999999999</v>
      </c>
      <c r="Q2033">
        <v>120.25</v>
      </c>
      <c r="R2033">
        <f>VLOOKUP(M2033,工作表1!$A$3:$B$1000,2,FALSE)</f>
        <v>2.875</v>
      </c>
      <c r="S2033" t="str">
        <f>VLOOKUP(M2033,工作表1!$A$3:$C$1000,3,FALSE)</f>
        <v>2025/5/31</v>
      </c>
      <c r="T2033">
        <f t="shared" si="1030"/>
        <v>1.96</v>
      </c>
      <c r="U2033">
        <f t="shared" si="1029"/>
        <v>0.91500000000000004</v>
      </c>
      <c r="V2033" s="43">
        <f t="shared" si="1041"/>
        <v>43434</v>
      </c>
      <c r="W2033" s="43">
        <f t="shared" si="1031"/>
        <v>43371</v>
      </c>
      <c r="X2033" s="45">
        <f t="shared" si="1042"/>
        <v>0.32991803278688525</v>
      </c>
      <c r="Y2033" s="45">
        <f t="shared" si="1043"/>
        <v>0.94430159443072093</v>
      </c>
      <c r="Z2033" s="47">
        <f t="shared" si="1044"/>
        <v>100.42794882464794</v>
      </c>
      <c r="AA2033" s="47">
        <f t="shared" si="1045"/>
        <v>119.79536189924272</v>
      </c>
      <c r="AB2033" s="45">
        <f t="shared" si="1046"/>
        <v>2.8195000000000001</v>
      </c>
      <c r="AC2033" s="2" t="str">
        <f t="shared" si="1032"/>
        <v>TY1</v>
      </c>
      <c r="AD2033">
        <f t="shared" si="1033"/>
        <v>120.25</v>
      </c>
      <c r="AE2033">
        <f t="shared" si="1034"/>
        <v>120.078125</v>
      </c>
      <c r="AF2033" s="49">
        <f t="shared" si="1061"/>
        <v>0.171875</v>
      </c>
      <c r="AG2033" s="3">
        <f t="shared" si="1047"/>
        <v>119.79536189924272</v>
      </c>
      <c r="AH2033">
        <f t="shared" si="1048"/>
        <v>118.98892508230531</v>
      </c>
      <c r="AI2033" s="51">
        <f t="shared" si="1049"/>
        <v>0.80643681693740632</v>
      </c>
      <c r="AJ2033" s="52">
        <f t="shared" si="1050"/>
        <v>0.63456181693740632</v>
      </c>
      <c r="AK2033" s="2">
        <v>43292</v>
      </c>
      <c r="AL2033" t="str">
        <v>912828XZ</v>
      </c>
      <c r="AM2033">
        <v>-1.018</v>
      </c>
      <c r="AN2033">
        <v>2.07578</v>
      </c>
      <c r="AO2033">
        <v>0.82720000000000005</v>
      </c>
      <c r="AP2033">
        <v>120.078125</v>
      </c>
      <c r="AQ2033">
        <f>VLOOKUP(AL2033,工作表1!$F$3:$G$1000,2,FALSE)</f>
        <v>2.75</v>
      </c>
      <c r="AR2033" t="str">
        <f>VLOOKUP(AL2033,工作表1!$F$3:$H$1000,3,FALSE)</f>
        <v>2025/6/30</v>
      </c>
      <c r="AS2033">
        <f t="shared" si="1035"/>
        <v>1.96</v>
      </c>
      <c r="AT2033">
        <f t="shared" si="1036"/>
        <v>0.79</v>
      </c>
      <c r="AU2033" s="43">
        <f t="shared" si="1051"/>
        <v>43465</v>
      </c>
      <c r="AV2033" s="43">
        <f t="shared" si="1037"/>
        <v>43465</v>
      </c>
      <c r="AW2033" s="45">
        <f t="shared" si="1052"/>
        <v>9.0163934426229511E-2</v>
      </c>
      <c r="AX2033" s="45">
        <f t="shared" si="1053"/>
        <v>1.3860543453851337</v>
      </c>
      <c r="AY2033" s="47">
        <f t="shared" si="1054"/>
        <v>99.624088630213862</v>
      </c>
      <c r="AZ2033" s="47">
        <f t="shared" si="1055"/>
        <v>118.98892508230531</v>
      </c>
      <c r="BA2033" s="43"/>
      <c r="BC2033" s="2">
        <v>43291</v>
      </c>
      <c r="BD2033" t="str">
        <v>912828M5</v>
      </c>
      <c r="BE2033">
        <v>2.2294</v>
      </c>
      <c r="BF2033">
        <v>1.9027099999999999</v>
      </c>
      <c r="BG2033">
        <v>0.80059999999999998</v>
      </c>
      <c r="BH2033">
        <v>119.609375</v>
      </c>
      <c r="BI2033">
        <f>VLOOKUP(BD2033,工作表1!$K$3:$L$1000,2,FALSE)</f>
        <v>2.25</v>
      </c>
      <c r="BJ2033" t="str">
        <f>VLOOKUP(BD2033,工作表1!$K$3:$M$1000,3,FALSE)</f>
        <v>2025/11/15</v>
      </c>
      <c r="BK2033">
        <f t="shared" si="1038"/>
        <v>1.9541599999999999</v>
      </c>
      <c r="BL2033">
        <f t="shared" si="1039"/>
        <v>0.2958400000000001</v>
      </c>
      <c r="BM2033" s="43">
        <f t="shared" si="1056"/>
        <v>43419</v>
      </c>
      <c r="BN2033" s="43">
        <f t="shared" si="1040"/>
        <v>43553</v>
      </c>
      <c r="BO2033" s="45">
        <f t="shared" si="1057"/>
        <v>0.3485054347826087</v>
      </c>
      <c r="BP2033" s="45">
        <f t="shared" si="1058"/>
        <v>1.9574095443716497</v>
      </c>
      <c r="BQ2033" s="47">
        <f t="shared" si="1059"/>
        <v>96.028495343788563</v>
      </c>
      <c r="BR2033" s="47">
        <f t="shared" si="1060"/>
        <v>117.67264343003988</v>
      </c>
    </row>
    <row r="2034" spans="6:70" x14ac:dyDescent="0.25">
      <c r="F2034" s="2">
        <v>43353</v>
      </c>
      <c r="G2034">
        <v>2.1255000000000002</v>
      </c>
      <c r="H2034" s="43">
        <v>43389</v>
      </c>
      <c r="I2034">
        <v>3.1105999999999998</v>
      </c>
      <c r="L2034" s="2">
        <v>43291</v>
      </c>
      <c r="M2034" t="str">
        <v>9128284R</v>
      </c>
      <c r="N2034">
        <v>7.9799999999999996E-2</v>
      </c>
      <c r="O2034">
        <v>1.9917</v>
      </c>
      <c r="P2034">
        <v>0.83379999999999999</v>
      </c>
      <c r="Q2034">
        <v>120.015625</v>
      </c>
      <c r="R2034">
        <f>VLOOKUP(M2034,工作表1!$A$3:$B$1000,2,FALSE)</f>
        <v>2.875</v>
      </c>
      <c r="S2034" t="str">
        <f>VLOOKUP(M2034,工作表1!$A$3:$C$1000,3,FALSE)</f>
        <v>2025/5/31</v>
      </c>
      <c r="T2034">
        <f t="shared" si="1030"/>
        <v>1.9541599999999999</v>
      </c>
      <c r="U2034">
        <f t="shared" si="1029"/>
        <v>0.9208400000000001</v>
      </c>
      <c r="V2034" s="43">
        <f t="shared" si="1041"/>
        <v>43434</v>
      </c>
      <c r="W2034" s="43">
        <f t="shared" si="1031"/>
        <v>43371</v>
      </c>
      <c r="X2034" s="45">
        <f t="shared" si="1042"/>
        <v>0.32206284153005466</v>
      </c>
      <c r="Y2034" s="45">
        <f t="shared" si="1043"/>
        <v>0.94432311550265746</v>
      </c>
      <c r="Z2034" s="47">
        <f t="shared" si="1044"/>
        <v>100.24063427033776</v>
      </c>
      <c r="AA2034" s="47">
        <f t="shared" si="1045"/>
        <v>119.56083058074128</v>
      </c>
      <c r="AB2034" s="45">
        <f t="shared" si="1046"/>
        <v>2.8170000000000002</v>
      </c>
      <c r="AC2034" s="2" t="str">
        <f t="shared" si="1032"/>
        <v>TY1</v>
      </c>
      <c r="AD2034">
        <f t="shared" si="1033"/>
        <v>120.015625</v>
      </c>
      <c r="AE2034">
        <f t="shared" si="1034"/>
        <v>119.828125</v>
      </c>
      <c r="AF2034" s="49">
        <f t="shared" si="1061"/>
        <v>0.1875</v>
      </c>
      <c r="AG2034" s="3">
        <f t="shared" si="1047"/>
        <v>119.56083058074128</v>
      </c>
      <c r="AH2034">
        <f t="shared" si="1048"/>
        <v>118.75077454097315</v>
      </c>
      <c r="AI2034" s="51">
        <f t="shared" si="1049"/>
        <v>0.81005603976812779</v>
      </c>
      <c r="AJ2034" s="52">
        <f t="shared" si="1050"/>
        <v>0.62255603976812779</v>
      </c>
      <c r="AK2034" s="2">
        <v>43291</v>
      </c>
      <c r="AL2034" t="str">
        <v>912828XZ</v>
      </c>
      <c r="AM2034">
        <v>-0.61360000000000003</v>
      </c>
      <c r="AN2034">
        <v>2.0430899999999999</v>
      </c>
      <c r="AO2034">
        <v>0.82720000000000005</v>
      </c>
      <c r="AP2034">
        <v>119.828125</v>
      </c>
      <c r="AQ2034">
        <f>VLOOKUP(AL2034,工作表1!$F$3:$G$1000,2,FALSE)</f>
        <v>2.75</v>
      </c>
      <c r="AR2034" t="str">
        <f>VLOOKUP(AL2034,工作表1!$F$3:$H$1000,3,FALSE)</f>
        <v>2025/6/30</v>
      </c>
      <c r="AS2034">
        <f t="shared" si="1035"/>
        <v>1.9541599999999999</v>
      </c>
      <c r="AT2034">
        <f t="shared" si="1036"/>
        <v>0.7958400000000001</v>
      </c>
      <c r="AU2034" s="43">
        <f t="shared" si="1051"/>
        <v>43465</v>
      </c>
      <c r="AV2034" s="43">
        <f t="shared" si="1037"/>
        <v>43465</v>
      </c>
      <c r="AW2034" s="45">
        <f t="shared" si="1052"/>
        <v>8.265027322404371E-2</v>
      </c>
      <c r="AX2034" s="45">
        <f t="shared" si="1053"/>
        <v>1.3860749307582902</v>
      </c>
      <c r="AY2034" s="47">
        <f t="shared" si="1054"/>
        <v>99.436853050369109</v>
      </c>
      <c r="AZ2034" s="47">
        <f t="shared" si="1055"/>
        <v>118.75077454097315</v>
      </c>
      <c r="BA2034" s="43"/>
      <c r="BC2034" s="2">
        <v>43290</v>
      </c>
      <c r="BD2034" t="str">
        <v>912828M5</v>
      </c>
      <c r="BE2034">
        <v>2.4434999999999998</v>
      </c>
      <c r="BF2034">
        <v>1.8935999999999999</v>
      </c>
      <c r="BG2034">
        <v>0.80059999999999998</v>
      </c>
      <c r="BH2034">
        <v>119.71875</v>
      </c>
      <c r="BI2034">
        <f>VLOOKUP(BD2034,工作表1!$K$3:$L$1000,2,FALSE)</f>
        <v>2.25</v>
      </c>
      <c r="BJ2034" t="str">
        <f>VLOOKUP(BD2034,工作表1!$K$3:$M$1000,3,FALSE)</f>
        <v>2025/11/15</v>
      </c>
      <c r="BK2034">
        <f t="shared" si="1038"/>
        <v>1.9530000000000001</v>
      </c>
      <c r="BL2034">
        <f t="shared" si="1039"/>
        <v>0.29699999999999993</v>
      </c>
      <c r="BM2034" s="43">
        <f t="shared" si="1056"/>
        <v>43419</v>
      </c>
      <c r="BN2034" s="43">
        <f t="shared" si="1040"/>
        <v>43553</v>
      </c>
      <c r="BO2034" s="45">
        <f t="shared" si="1057"/>
        <v>0.34239130434782611</v>
      </c>
      <c r="BP2034" s="45">
        <f t="shared" si="1058"/>
        <v>1.9574597974985113</v>
      </c>
      <c r="BQ2034" s="47">
        <f t="shared" si="1059"/>
        <v>96.112343673238286</v>
      </c>
      <c r="BR2034" s="47">
        <f t="shared" si="1060"/>
        <v>117.76761193054516</v>
      </c>
    </row>
    <row r="2035" spans="6:70" x14ac:dyDescent="0.25">
      <c r="F2035" s="2">
        <v>43350</v>
      </c>
      <c r="G2035">
        <v>2.1234999999999999</v>
      </c>
      <c r="H2035" s="43">
        <v>43388</v>
      </c>
      <c r="I2035">
        <v>3.1004</v>
      </c>
      <c r="L2035" s="2">
        <v>43290</v>
      </c>
      <c r="M2035" t="str">
        <v>9128284R</v>
      </c>
      <c r="N2035">
        <v>-0.4022</v>
      </c>
      <c r="O2035">
        <v>2.0592100000000002</v>
      </c>
      <c r="P2035">
        <v>0.83379999999999999</v>
      </c>
      <c r="Q2035">
        <v>120.125</v>
      </c>
      <c r="R2035">
        <f>VLOOKUP(M2035,工作表1!$A$3:$B$1000,2,FALSE)</f>
        <v>2.875</v>
      </c>
      <c r="S2035" t="str">
        <f>VLOOKUP(M2035,工作表1!$A$3:$C$1000,3,FALSE)</f>
        <v>2025/5/31</v>
      </c>
      <c r="T2035">
        <f t="shared" si="1030"/>
        <v>1.9530000000000001</v>
      </c>
      <c r="U2035">
        <f t="shared" si="1029"/>
        <v>0.92199999999999993</v>
      </c>
      <c r="V2035" s="43">
        <f t="shared" si="1041"/>
        <v>43434</v>
      </c>
      <c r="W2035" s="43">
        <f t="shared" si="1031"/>
        <v>43371</v>
      </c>
      <c r="X2035" s="45">
        <f t="shared" si="1042"/>
        <v>0.31420765027322406</v>
      </c>
      <c r="Y2035" s="45">
        <f t="shared" si="1043"/>
        <v>0.94434463657459389</v>
      </c>
      <c r="Z2035" s="47">
        <f t="shared" si="1044"/>
        <v>100.30689536271882</v>
      </c>
      <c r="AA2035" s="47">
        <f t="shared" si="1045"/>
        <v>119.63162812077522</v>
      </c>
      <c r="AB2035" s="45">
        <f t="shared" si="1046"/>
        <v>2.8245</v>
      </c>
      <c r="AC2035" s="2" t="str">
        <f t="shared" si="1032"/>
        <v>TY1</v>
      </c>
      <c r="AD2035">
        <f t="shared" si="1033"/>
        <v>120.125</v>
      </c>
      <c r="AE2035">
        <f t="shared" si="1034"/>
        <v>119.9375</v>
      </c>
      <c r="AF2035" s="49">
        <f t="shared" si="1061"/>
        <v>0.1875</v>
      </c>
      <c r="AG2035" s="3">
        <f t="shared" si="1047"/>
        <v>119.63162812077522</v>
      </c>
      <c r="AH2035">
        <f t="shared" si="1048"/>
        <v>118.84157187035898</v>
      </c>
      <c r="AI2035" s="51">
        <f t="shared" si="1049"/>
        <v>0.79005625041624228</v>
      </c>
      <c r="AJ2035" s="52">
        <f t="shared" si="1050"/>
        <v>0.60255625041624228</v>
      </c>
      <c r="AK2035" s="2">
        <v>43290</v>
      </c>
      <c r="AL2035" t="str">
        <v>912828XZ</v>
      </c>
      <c r="AM2035">
        <v>-0.54459999999999997</v>
      </c>
      <c r="AN2035">
        <v>2.0383499999999999</v>
      </c>
      <c r="AO2035">
        <v>0.82720000000000005</v>
      </c>
      <c r="AP2035">
        <v>119.9375</v>
      </c>
      <c r="AQ2035">
        <f>VLOOKUP(AL2035,工作表1!$F$3:$G$1000,2,FALSE)</f>
        <v>2.75</v>
      </c>
      <c r="AR2035" t="str">
        <f>VLOOKUP(AL2035,工作表1!$F$3:$H$1000,3,FALSE)</f>
        <v>2025/6/30</v>
      </c>
      <c r="AS2035">
        <f t="shared" si="1035"/>
        <v>1.9530000000000001</v>
      </c>
      <c r="AT2035">
        <f t="shared" si="1036"/>
        <v>0.79699999999999993</v>
      </c>
      <c r="AU2035" s="43">
        <f t="shared" si="1051"/>
        <v>43465</v>
      </c>
      <c r="AV2035" s="43">
        <f t="shared" si="1037"/>
        <v>43465</v>
      </c>
      <c r="AW2035" s="45">
        <f t="shared" si="1052"/>
        <v>7.5136612021857924E-2</v>
      </c>
      <c r="AX2035" s="45">
        <f t="shared" si="1053"/>
        <v>1.386095516131447</v>
      </c>
      <c r="AY2035" s="47">
        <f t="shared" si="1054"/>
        <v>99.519493593626706</v>
      </c>
      <c r="AZ2035" s="47">
        <f t="shared" si="1055"/>
        <v>118.84157187035898</v>
      </c>
      <c r="BA2035" s="43"/>
      <c r="BC2035" s="2">
        <v>43287</v>
      </c>
      <c r="BD2035" t="str">
        <v>912828M5</v>
      </c>
      <c r="BE2035">
        <v>3.5661</v>
      </c>
      <c r="BF2035">
        <v>1.85128</v>
      </c>
      <c r="BG2035">
        <v>0.80059999999999998</v>
      </c>
      <c r="BH2035">
        <v>119.9375</v>
      </c>
      <c r="BI2035">
        <f>VLOOKUP(BD2035,工作表1!$K$3:$L$1000,2,FALSE)</f>
        <v>2.25</v>
      </c>
      <c r="BJ2035" t="str">
        <f>VLOOKUP(BD2035,工作表1!$K$3:$M$1000,3,FALSE)</f>
        <v>2025/11/15</v>
      </c>
      <c r="BK2035">
        <f t="shared" si="1038"/>
        <v>1.9510000000000001</v>
      </c>
      <c r="BL2035">
        <f t="shared" si="1039"/>
        <v>0.29899999999999993</v>
      </c>
      <c r="BM2035" s="43">
        <f t="shared" si="1056"/>
        <v>43419</v>
      </c>
      <c r="BN2035" s="43">
        <f t="shared" si="1040"/>
        <v>43553</v>
      </c>
      <c r="BO2035" s="45">
        <f t="shared" si="1057"/>
        <v>0.33627717391304346</v>
      </c>
      <c r="BP2035" s="45">
        <f t="shared" si="1058"/>
        <v>1.9575100506253724</v>
      </c>
      <c r="BQ2035" s="47">
        <f t="shared" si="1059"/>
        <v>96.316126303844257</v>
      </c>
      <c r="BR2035" s="47">
        <f t="shared" si="1060"/>
        <v>118.0116113953836</v>
      </c>
    </row>
    <row r="2036" spans="6:70" x14ac:dyDescent="0.25">
      <c r="F2036" s="2">
        <v>43349</v>
      </c>
      <c r="G2036">
        <v>2.12</v>
      </c>
      <c r="H2036" s="43">
        <v>43385</v>
      </c>
      <c r="I2036">
        <v>3.1053999999999999</v>
      </c>
      <c r="L2036" s="2">
        <v>43287</v>
      </c>
      <c r="M2036" t="str">
        <v>9128284R</v>
      </c>
      <c r="N2036">
        <v>-0.2356</v>
      </c>
      <c r="O2036">
        <v>2.0424600000000002</v>
      </c>
      <c r="P2036">
        <v>0.83379999999999999</v>
      </c>
      <c r="Q2036">
        <v>120.34375</v>
      </c>
      <c r="R2036">
        <f>VLOOKUP(M2036,工作表1!$A$3:$B$1000,2,FALSE)</f>
        <v>2.875</v>
      </c>
      <c r="S2036" t="str">
        <f>VLOOKUP(M2036,工作表1!$A$3:$C$1000,3,FALSE)</f>
        <v>2025/5/31</v>
      </c>
      <c r="T2036">
        <f t="shared" si="1030"/>
        <v>1.9510000000000001</v>
      </c>
      <c r="U2036">
        <f t="shared" si="1029"/>
        <v>0.92399999999999993</v>
      </c>
      <c r="V2036" s="43">
        <f t="shared" si="1041"/>
        <v>43434</v>
      </c>
      <c r="W2036" s="43">
        <f t="shared" si="1031"/>
        <v>43371</v>
      </c>
      <c r="X2036" s="45">
        <f t="shared" si="1042"/>
        <v>0.30635245901639341</v>
      </c>
      <c r="Y2036" s="45">
        <f t="shared" si="1043"/>
        <v>0.94436615764653042</v>
      </c>
      <c r="Z2036" s="47">
        <f t="shared" si="1044"/>
        <v>100.49452274796633</v>
      </c>
      <c r="AA2036" s="47">
        <f t="shared" si="1045"/>
        <v>119.84774929767892</v>
      </c>
      <c r="AB2036" s="45">
        <f t="shared" si="1046"/>
        <v>2.7896000000000001</v>
      </c>
      <c r="AC2036" s="2" t="str">
        <f t="shared" si="1032"/>
        <v>TY1</v>
      </c>
      <c r="AD2036">
        <f t="shared" si="1033"/>
        <v>120.34375</v>
      </c>
      <c r="AE2036">
        <f t="shared" si="1034"/>
        <v>120.15625</v>
      </c>
      <c r="AF2036" s="49">
        <f t="shared" si="1061"/>
        <v>0.1875</v>
      </c>
      <c r="AG2036" s="3">
        <f t="shared" si="1047"/>
        <v>119.84774929767892</v>
      </c>
      <c r="AH2036">
        <f t="shared" si="1048"/>
        <v>119.05878056954609</v>
      </c>
      <c r="AI2036" s="51">
        <f t="shared" si="1049"/>
        <v>0.78896872813282926</v>
      </c>
      <c r="AJ2036" s="52">
        <f t="shared" si="1050"/>
        <v>0.60146872813282926</v>
      </c>
      <c r="AK2036" s="2">
        <v>43287</v>
      </c>
      <c r="AL2036" t="str">
        <v>912828XZ</v>
      </c>
      <c r="AM2036">
        <v>-0.2334</v>
      </c>
      <c r="AN2036">
        <v>2.0250400000000002</v>
      </c>
      <c r="AO2036">
        <v>0.82720000000000005</v>
      </c>
      <c r="AP2036">
        <v>120.15625</v>
      </c>
      <c r="AQ2036">
        <f>VLOOKUP(AL2036,工作表1!$F$3:$G$1000,2,FALSE)</f>
        <v>2.75</v>
      </c>
      <c r="AR2036" t="str">
        <f>VLOOKUP(AL2036,工作表1!$F$3:$H$1000,3,FALSE)</f>
        <v>2025/6/30</v>
      </c>
      <c r="AS2036">
        <f t="shared" si="1035"/>
        <v>1.9510000000000001</v>
      </c>
      <c r="AT2036">
        <f t="shared" si="1036"/>
        <v>0.79899999999999993</v>
      </c>
      <c r="AU2036" s="43">
        <f t="shared" si="1051"/>
        <v>43465</v>
      </c>
      <c r="AV2036" s="43">
        <f t="shared" si="1037"/>
        <v>43465</v>
      </c>
      <c r="AW2036" s="45">
        <f t="shared" si="1052"/>
        <v>6.7622950819672123E-2</v>
      </c>
      <c r="AX2036" s="45">
        <f t="shared" si="1053"/>
        <v>1.3861161015046035</v>
      </c>
      <c r="AY2036" s="47">
        <f t="shared" si="1054"/>
        <v>99.707116399761716</v>
      </c>
      <c r="AZ2036" s="47">
        <f t="shared" si="1055"/>
        <v>119.05878056954609</v>
      </c>
      <c r="BA2036" s="43"/>
      <c r="BC2036" s="2">
        <v>43286</v>
      </c>
      <c r="BD2036" t="str">
        <v>912828M5</v>
      </c>
      <c r="BE2036">
        <v>4.2603</v>
      </c>
      <c r="BF2036">
        <v>1.8623400000000001</v>
      </c>
      <c r="BG2036">
        <v>0.80059999999999998</v>
      </c>
      <c r="BH2036">
        <v>119.84375</v>
      </c>
      <c r="BI2036">
        <f>VLOOKUP(BD2036,工作表1!$K$3:$L$1000,2,FALSE)</f>
        <v>2.25</v>
      </c>
      <c r="BJ2036" t="str">
        <f>VLOOKUP(BD2036,工作表1!$K$3:$M$1000,3,FALSE)</f>
        <v>2025/11/15</v>
      </c>
      <c r="BK2036">
        <f t="shared" si="1038"/>
        <v>1.9508099999999999</v>
      </c>
      <c r="BL2036">
        <f t="shared" si="1039"/>
        <v>0.29919000000000007</v>
      </c>
      <c r="BM2036" s="43">
        <f t="shared" si="1056"/>
        <v>43419</v>
      </c>
      <c r="BN2036" s="43">
        <f t="shared" si="1040"/>
        <v>43553</v>
      </c>
      <c r="BO2036" s="45">
        <f t="shared" si="1057"/>
        <v>0.31793478260869562</v>
      </c>
      <c r="BP2036" s="45">
        <f t="shared" si="1058"/>
        <v>1.9576608100059558</v>
      </c>
      <c r="BQ2036" s="47">
        <f t="shared" si="1059"/>
        <v>96.242909115596461</v>
      </c>
      <c r="BR2036" s="47">
        <f t="shared" si="1060"/>
        <v>117.89382362666143</v>
      </c>
    </row>
    <row r="2037" spans="6:70" x14ac:dyDescent="0.25">
      <c r="F2037" s="2">
        <v>43348</v>
      </c>
      <c r="G2037">
        <v>2.1120000000000001</v>
      </c>
      <c r="H2037" s="43">
        <v>43384</v>
      </c>
      <c r="I2037">
        <v>3.0928</v>
      </c>
      <c r="L2037" s="2">
        <v>43286</v>
      </c>
      <c r="M2037" t="str">
        <v>9128284R</v>
      </c>
      <c r="N2037">
        <v>-0.16020000000000001</v>
      </c>
      <c r="O2037">
        <v>2.07131</v>
      </c>
      <c r="P2037">
        <v>0.83379999999999999</v>
      </c>
      <c r="Q2037">
        <v>120.25</v>
      </c>
      <c r="R2037">
        <f>VLOOKUP(M2037,工作表1!$A$3:$B$1000,2,FALSE)</f>
        <v>2.875</v>
      </c>
      <c r="S2037" t="str">
        <f>VLOOKUP(M2037,工作表1!$A$3:$C$1000,3,FALSE)</f>
        <v>2025/5/31</v>
      </c>
      <c r="T2037">
        <f t="shared" si="1030"/>
        <v>1.9508099999999999</v>
      </c>
      <c r="U2037">
        <f t="shared" si="1029"/>
        <v>0.92419000000000007</v>
      </c>
      <c r="V2037" s="43">
        <f t="shared" si="1041"/>
        <v>43434</v>
      </c>
      <c r="W2037" s="43">
        <f t="shared" si="1031"/>
        <v>43371</v>
      </c>
      <c r="X2037" s="45">
        <f t="shared" si="1042"/>
        <v>0.28278688524590162</v>
      </c>
      <c r="Y2037" s="45">
        <f t="shared" si="1043"/>
        <v>0.94443072086233992</v>
      </c>
      <c r="Z2037" s="47">
        <f t="shared" si="1044"/>
        <v>100.42199932801559</v>
      </c>
      <c r="AA2037" s="47">
        <f t="shared" si="1045"/>
        <v>119.73559882539978</v>
      </c>
      <c r="AB2037" s="45">
        <f t="shared" si="1046"/>
        <v>2.7970000000000002</v>
      </c>
      <c r="AC2037" s="2" t="str">
        <f t="shared" si="1032"/>
        <v>TY1</v>
      </c>
      <c r="AD2037">
        <f t="shared" si="1033"/>
        <v>120.25</v>
      </c>
      <c r="AE2037">
        <f t="shared" si="1034"/>
        <v>120.0625</v>
      </c>
      <c r="AF2037" s="49">
        <f t="shared" si="1061"/>
        <v>0.1875</v>
      </c>
      <c r="AG2037" s="3">
        <f t="shared" si="1047"/>
        <v>119.73559882539978</v>
      </c>
      <c r="AH2037">
        <f t="shared" si="1048"/>
        <v>118.94577980622711</v>
      </c>
      <c r="AI2037" s="51">
        <f t="shared" si="1049"/>
        <v>0.78981901917266839</v>
      </c>
      <c r="AJ2037" s="52">
        <f t="shared" si="1050"/>
        <v>0.60231901917266839</v>
      </c>
      <c r="AK2037" s="2">
        <v>43286</v>
      </c>
      <c r="AL2037" t="str">
        <v>912828XZ</v>
      </c>
      <c r="AM2037">
        <v>0.1661</v>
      </c>
      <c r="AN2037">
        <v>2.0394700000000001</v>
      </c>
      <c r="AO2037">
        <v>0.82720000000000005</v>
      </c>
      <c r="AP2037">
        <v>120.0625</v>
      </c>
      <c r="AQ2037">
        <f>VLOOKUP(AL2037,工作表1!$F$3:$G$1000,2,FALSE)</f>
        <v>2.75</v>
      </c>
      <c r="AR2037" t="str">
        <f>VLOOKUP(AL2037,工作表1!$F$3:$H$1000,3,FALSE)</f>
        <v>2025/6/30</v>
      </c>
      <c r="AS2037">
        <f t="shared" si="1035"/>
        <v>1.9508099999999999</v>
      </c>
      <c r="AT2037">
        <f t="shared" si="1036"/>
        <v>0.79919000000000007</v>
      </c>
      <c r="AU2037" s="43">
        <f t="shared" si="1051"/>
        <v>43465</v>
      </c>
      <c r="AV2037" s="43">
        <f t="shared" si="1037"/>
        <v>43465</v>
      </c>
      <c r="AW2037" s="45">
        <f t="shared" si="1052"/>
        <v>4.5081967213114756E-2</v>
      </c>
      <c r="AX2037" s="45">
        <f t="shared" si="1053"/>
        <v>1.3861778576240738</v>
      </c>
      <c r="AY2037" s="47">
        <f t="shared" si="1054"/>
        <v>99.634679423290976</v>
      </c>
      <c r="AZ2037" s="47">
        <f t="shared" si="1055"/>
        <v>118.94577980622711</v>
      </c>
      <c r="BA2037" s="43"/>
      <c r="BC2037" s="2">
        <v>43284</v>
      </c>
      <c r="BD2037" t="str">
        <v>912828M5</v>
      </c>
      <c r="BE2037">
        <v>4.3958000000000004</v>
      </c>
      <c r="BF2037">
        <v>1.87216</v>
      </c>
      <c r="BG2037">
        <v>0.80059999999999998</v>
      </c>
      <c r="BH2037">
        <v>119.890625</v>
      </c>
      <c r="BI2037">
        <f>VLOOKUP(BD2037,工作表1!$K$3:$L$1000,2,FALSE)</f>
        <v>2.25</v>
      </c>
      <c r="BJ2037" t="str">
        <f>VLOOKUP(BD2037,工作表1!$K$3:$M$1000,3,FALSE)</f>
        <v>2025/11/15</v>
      </c>
      <c r="BK2037">
        <f t="shared" si="1038"/>
        <v>1.95</v>
      </c>
      <c r="BL2037">
        <f t="shared" si="1039"/>
        <v>0.30000000000000004</v>
      </c>
      <c r="BM2037" s="43">
        <f t="shared" si="1056"/>
        <v>43419</v>
      </c>
      <c r="BN2037" s="43">
        <f t="shared" si="1040"/>
        <v>43553</v>
      </c>
      <c r="BO2037" s="45">
        <f t="shared" si="1057"/>
        <v>0.31182065217391308</v>
      </c>
      <c r="BP2037" s="45">
        <f t="shared" si="1058"/>
        <v>1.9577110631328172</v>
      </c>
      <c r="BQ2037" s="47">
        <f t="shared" si="1059"/>
        <v>96.274141967621816</v>
      </c>
      <c r="BR2037" s="47">
        <f t="shared" si="1060"/>
        <v>117.9233645593954</v>
      </c>
    </row>
    <row r="2038" spans="6:70" x14ac:dyDescent="0.25">
      <c r="F2038" s="2">
        <v>43347</v>
      </c>
      <c r="G2038">
        <v>2.109</v>
      </c>
      <c r="H2038" s="43">
        <v>43383</v>
      </c>
      <c r="I2038">
        <v>3.0977999999999999</v>
      </c>
      <c r="L2038" s="2">
        <v>43284</v>
      </c>
      <c r="M2038" t="str">
        <v>9128284R</v>
      </c>
      <c r="N2038">
        <v>-0.27460000000000001</v>
      </c>
      <c r="O2038">
        <v>2.10107</v>
      </c>
      <c r="P2038">
        <v>0.83379999999999999</v>
      </c>
      <c r="Q2038">
        <v>120.3125</v>
      </c>
      <c r="R2038">
        <f>VLOOKUP(M2038,工作表1!$A$3:$B$1000,2,FALSE)</f>
        <v>2.875</v>
      </c>
      <c r="S2038" t="str">
        <f>VLOOKUP(M2038,工作表1!$A$3:$C$1000,3,FALSE)</f>
        <v>2025/5/31</v>
      </c>
      <c r="T2038">
        <f t="shared" si="1030"/>
        <v>1.95</v>
      </c>
      <c r="U2038">
        <f t="shared" si="1029"/>
        <v>0.92500000000000004</v>
      </c>
      <c r="V2038" s="43">
        <f t="shared" si="1041"/>
        <v>43434</v>
      </c>
      <c r="W2038" s="43">
        <f t="shared" si="1031"/>
        <v>43371</v>
      </c>
      <c r="X2038" s="45">
        <f t="shared" si="1042"/>
        <v>0.27493169398907102</v>
      </c>
      <c r="Y2038" s="45">
        <f t="shared" si="1043"/>
        <v>0.94445224193427646</v>
      </c>
      <c r="Z2038" s="47">
        <f t="shared" si="1044"/>
        <v>100.46866906357174</v>
      </c>
      <c r="AA2038" s="47">
        <f t="shared" si="1045"/>
        <v>119.78296852350196</v>
      </c>
      <c r="AB2038" s="45">
        <f t="shared" si="1046"/>
        <v>2.7921</v>
      </c>
      <c r="AC2038" s="2" t="str">
        <f t="shared" si="1032"/>
        <v>TY1</v>
      </c>
      <c r="AD2038">
        <f t="shared" si="1033"/>
        <v>120.3125</v>
      </c>
      <c r="AE2038">
        <f t="shared" si="1034"/>
        <v>120.109375</v>
      </c>
      <c r="AF2038" s="49">
        <f t="shared" si="1061"/>
        <v>0.203125</v>
      </c>
      <c r="AG2038" s="3">
        <f t="shared" si="1047"/>
        <v>119.78296852350196</v>
      </c>
      <c r="AH2038">
        <f t="shared" si="1048"/>
        <v>118.97449059104501</v>
      </c>
      <c r="AI2038" s="51">
        <f t="shared" si="1049"/>
        <v>0.80847793245695243</v>
      </c>
      <c r="AJ2038" s="52">
        <f t="shared" si="1050"/>
        <v>0.60535293245695243</v>
      </c>
      <c r="AK2038" s="2">
        <v>43284</v>
      </c>
      <c r="AL2038" t="str">
        <v>912828XZ</v>
      </c>
      <c r="AM2038">
        <v>0.1129</v>
      </c>
      <c r="AN2038">
        <v>2.05789</v>
      </c>
      <c r="AO2038">
        <v>0.82720000000000005</v>
      </c>
      <c r="AP2038">
        <v>120.109375</v>
      </c>
      <c r="AQ2038">
        <f>VLOOKUP(AL2038,工作表1!$F$3:$G$1000,2,FALSE)</f>
        <v>2.75</v>
      </c>
      <c r="AR2038" t="str">
        <f>VLOOKUP(AL2038,工作表1!$F$3:$H$1000,3,FALSE)</f>
        <v>2025/6/30</v>
      </c>
      <c r="AS2038">
        <f t="shared" si="1035"/>
        <v>1.95</v>
      </c>
      <c r="AT2038">
        <f t="shared" si="1036"/>
        <v>0.8</v>
      </c>
      <c r="AU2038" s="43">
        <f t="shared" si="1051"/>
        <v>43465</v>
      </c>
      <c r="AV2038" s="43">
        <f t="shared" si="1037"/>
        <v>43465</v>
      </c>
      <c r="AW2038" s="45">
        <f t="shared" si="1052"/>
        <v>3.7568306010928962E-2</v>
      </c>
      <c r="AX2038" s="45">
        <f t="shared" si="1053"/>
        <v>1.3861984429972303</v>
      </c>
      <c r="AY2038" s="47">
        <f t="shared" si="1054"/>
        <v>99.665813365770887</v>
      </c>
      <c r="AZ2038" s="47">
        <f t="shared" si="1055"/>
        <v>118.97449059104501</v>
      </c>
      <c r="BA2038" s="43"/>
      <c r="BC2038" s="2">
        <v>43283</v>
      </c>
      <c r="BD2038" t="str">
        <v>912828M5</v>
      </c>
      <c r="BE2038">
        <v>3.9192999999999998</v>
      </c>
      <c r="BF2038">
        <v>1.8789899999999999</v>
      </c>
      <c r="BG2038">
        <v>0.80059999999999998</v>
      </c>
      <c r="BH2038">
        <v>119.65625</v>
      </c>
      <c r="BI2038">
        <f>VLOOKUP(BD2038,工作表1!$K$3:$L$1000,2,FALSE)</f>
        <v>2.25</v>
      </c>
      <c r="BJ2038" t="str">
        <f>VLOOKUP(BD2038,工作表1!$K$3:$M$1000,3,FALSE)</f>
        <v>2025/11/15</v>
      </c>
      <c r="BK2038">
        <f t="shared" si="1038"/>
        <v>1.9436100000000001</v>
      </c>
      <c r="BL2038">
        <f t="shared" si="1039"/>
        <v>0.30638999999999994</v>
      </c>
      <c r="BM2038" s="43">
        <f t="shared" si="1056"/>
        <v>43419</v>
      </c>
      <c r="BN2038" s="43">
        <f t="shared" si="1040"/>
        <v>43553</v>
      </c>
      <c r="BO2038" s="45">
        <f t="shared" si="1057"/>
        <v>0.29959239130434784</v>
      </c>
      <c r="BP2038" s="45">
        <f t="shared" si="1058"/>
        <v>1.9578115693865397</v>
      </c>
      <c r="BQ2038" s="47">
        <f t="shared" si="1059"/>
        <v>96.081675518772002</v>
      </c>
      <c r="BR2038" s="47">
        <f t="shared" si="1060"/>
        <v>117.6595512176431</v>
      </c>
    </row>
    <row r="2039" spans="6:70" x14ac:dyDescent="0.25">
      <c r="F2039" s="2">
        <v>43346</v>
      </c>
      <c r="G2039">
        <v>2.1070000000000002</v>
      </c>
      <c r="H2039" s="43">
        <v>43382</v>
      </c>
      <c r="I2039">
        <v>3.1482000000000001</v>
      </c>
      <c r="L2039" s="2">
        <v>43283</v>
      </c>
      <c r="M2039" t="str">
        <v>9128284R</v>
      </c>
      <c r="N2039">
        <v>-0.3024</v>
      </c>
      <c r="O2039">
        <v>2.0888900000000001</v>
      </c>
      <c r="P2039">
        <v>0.83379999999999999</v>
      </c>
      <c r="Q2039">
        <v>120.078125</v>
      </c>
      <c r="R2039">
        <f>VLOOKUP(M2039,工作表1!$A$3:$B$1000,2,FALSE)</f>
        <v>2.875</v>
      </c>
      <c r="S2039" t="str">
        <f>VLOOKUP(M2039,工作表1!$A$3:$C$1000,3,FALSE)</f>
        <v>2025/5/31</v>
      </c>
      <c r="T2039">
        <f t="shared" si="1030"/>
        <v>1.9436100000000001</v>
      </c>
      <c r="U2039">
        <f t="shared" si="1029"/>
        <v>0.93138999999999994</v>
      </c>
      <c r="V2039" s="43">
        <f t="shared" si="1041"/>
        <v>43434</v>
      </c>
      <c r="W2039" s="43">
        <f t="shared" si="1031"/>
        <v>43371</v>
      </c>
      <c r="X2039" s="45">
        <f t="shared" si="1042"/>
        <v>0.25922131147540983</v>
      </c>
      <c r="Y2039" s="45">
        <f t="shared" si="1043"/>
        <v>0.94449528407814953</v>
      </c>
      <c r="Z2039" s="47">
        <f t="shared" si="1044"/>
        <v>100.27556581580026</v>
      </c>
      <c r="AA2039" s="47">
        <f t="shared" si="1045"/>
        <v>119.53277032210049</v>
      </c>
      <c r="AB2039" s="45">
        <f t="shared" si="1046"/>
        <v>2.8342999999999998</v>
      </c>
      <c r="AC2039" s="2" t="str">
        <f t="shared" si="1032"/>
        <v>TY1</v>
      </c>
      <c r="AD2039">
        <f t="shared" si="1033"/>
        <v>120.078125</v>
      </c>
      <c r="AE2039">
        <f t="shared" si="1034"/>
        <v>119.875</v>
      </c>
      <c r="AF2039" s="49">
        <f t="shared" si="1061"/>
        <v>0.203125</v>
      </c>
      <c r="AG2039" s="3">
        <f t="shared" si="1047"/>
        <v>119.53277032210049</v>
      </c>
      <c r="AH2039">
        <f t="shared" si="1048"/>
        <v>118.73977862592447</v>
      </c>
      <c r="AI2039" s="51">
        <f t="shared" si="1049"/>
        <v>0.79299169617601706</v>
      </c>
      <c r="AJ2039" s="52">
        <f t="shared" si="1050"/>
        <v>0.58986669617601706</v>
      </c>
      <c r="AK2039" s="2">
        <v>43283</v>
      </c>
      <c r="AL2039" t="str">
        <v>912828XZ</v>
      </c>
      <c r="AM2039">
        <v>0.40289999999999998</v>
      </c>
      <c r="AN2039">
        <v>2.0248400000000002</v>
      </c>
      <c r="AO2039">
        <v>0.82720000000000005</v>
      </c>
      <c r="AP2039">
        <v>119.875</v>
      </c>
      <c r="AQ2039">
        <f>VLOOKUP(AL2039,工作表1!$F$3:$G$1000,2,FALSE)</f>
        <v>2.75</v>
      </c>
      <c r="AR2039" t="str">
        <f>VLOOKUP(AL2039,工作表1!$F$3:$H$1000,3,FALSE)</f>
        <v>2025/6/30</v>
      </c>
      <c r="AS2039">
        <f t="shared" si="1035"/>
        <v>1.9436100000000001</v>
      </c>
      <c r="AT2039">
        <f t="shared" si="1036"/>
        <v>0.80638999999999994</v>
      </c>
      <c r="AU2039" s="43">
        <f t="shared" si="1051"/>
        <v>43465</v>
      </c>
      <c r="AV2039" s="43">
        <f t="shared" si="1037"/>
        <v>43465</v>
      </c>
      <c r="AW2039" s="45">
        <f t="shared" si="1052"/>
        <v>2.2540983606557378E-2</v>
      </c>
      <c r="AX2039" s="45">
        <f t="shared" si="1053"/>
        <v>1.3862396137435438</v>
      </c>
      <c r="AY2039" s="47">
        <f t="shared" si="1054"/>
        <v>99.488840140780255</v>
      </c>
      <c r="AZ2039" s="47">
        <f t="shared" si="1055"/>
        <v>118.73977862592447</v>
      </c>
      <c r="BA2039" s="43"/>
      <c r="BC2039" s="2">
        <v>43280</v>
      </c>
      <c r="BD2039" t="str">
        <v>912828M5</v>
      </c>
      <c r="BE2039">
        <v>2.7507000000000001</v>
      </c>
      <c r="BF2039">
        <v>1.86555</v>
      </c>
      <c r="BG2039">
        <v>0.80059999999999998</v>
      </c>
      <c r="BH2039">
        <v>119.78125</v>
      </c>
      <c r="BI2039">
        <f>VLOOKUP(BD2039,工作表1!$K$3:$L$1000,2,FALSE)</f>
        <v>2.25</v>
      </c>
      <c r="BJ2039" t="str">
        <f>VLOOKUP(BD2039,工作表1!$K$3:$M$1000,3,FALSE)</f>
        <v>2025/11/15</v>
      </c>
      <c r="BK2039">
        <f t="shared" si="1038"/>
        <v>1.9410000000000001</v>
      </c>
      <c r="BL2039">
        <f t="shared" si="1039"/>
        <v>0.30899999999999994</v>
      </c>
      <c r="BM2039" s="43">
        <f t="shared" si="1056"/>
        <v>43419</v>
      </c>
      <c r="BN2039" s="43">
        <f t="shared" si="1040"/>
        <v>43553</v>
      </c>
      <c r="BO2039" s="45">
        <f t="shared" si="1057"/>
        <v>0.29347826086956519</v>
      </c>
      <c r="BP2039" s="45">
        <f t="shared" si="1058"/>
        <v>1.9578618225134008</v>
      </c>
      <c r="BQ2039" s="47">
        <f t="shared" si="1059"/>
        <v>96.191274156505173</v>
      </c>
      <c r="BR2039" s="47">
        <f t="shared" si="1060"/>
        <v>117.7852563218832</v>
      </c>
    </row>
    <row r="2040" spans="6:70" x14ac:dyDescent="0.25">
      <c r="F2040" s="2">
        <v>43343</v>
      </c>
      <c r="G2040">
        <v>2.105</v>
      </c>
      <c r="H2040" s="43">
        <v>43381</v>
      </c>
      <c r="I2040">
        <v>3.1734</v>
      </c>
      <c r="L2040" s="2">
        <v>43280</v>
      </c>
      <c r="M2040" t="str">
        <v>9128284R</v>
      </c>
      <c r="N2040">
        <v>-0.28420000000000001</v>
      </c>
      <c r="O2040">
        <v>2.0210900000000001</v>
      </c>
      <c r="P2040">
        <v>0.83379999999999999</v>
      </c>
      <c r="Q2040">
        <v>120.1875</v>
      </c>
      <c r="R2040">
        <f>VLOOKUP(M2040,工作表1!$A$3:$B$1000,2,FALSE)</f>
        <v>2.875</v>
      </c>
      <c r="S2040" t="str">
        <f>VLOOKUP(M2040,工作表1!$A$3:$C$1000,3,FALSE)</f>
        <v>2025/5/31</v>
      </c>
      <c r="T2040">
        <f t="shared" si="1030"/>
        <v>1.9410000000000001</v>
      </c>
      <c r="U2040">
        <f t="shared" si="1029"/>
        <v>0.93399999999999994</v>
      </c>
      <c r="V2040" s="43">
        <f t="shared" si="1041"/>
        <v>43434</v>
      </c>
      <c r="W2040" s="43">
        <f t="shared" si="1031"/>
        <v>43371</v>
      </c>
      <c r="X2040" s="45">
        <f t="shared" si="1042"/>
        <v>0.25136612021857924</v>
      </c>
      <c r="Y2040" s="45">
        <f t="shared" si="1043"/>
        <v>0.94451680515008607</v>
      </c>
      <c r="Z2040" s="47">
        <f t="shared" si="1044"/>
        <v>100.38569697133094</v>
      </c>
      <c r="AA2040" s="47">
        <f t="shared" si="1045"/>
        <v>119.65569131544679</v>
      </c>
      <c r="AB2040" s="45">
        <f t="shared" si="1046"/>
        <v>2.8218000000000001</v>
      </c>
      <c r="AC2040" s="2" t="str">
        <f t="shared" si="1032"/>
        <v>TY2</v>
      </c>
      <c r="AD2040">
        <f t="shared" si="1033"/>
        <v>120</v>
      </c>
      <c r="AE2040">
        <f t="shared" si="1034"/>
        <v>119.765625</v>
      </c>
      <c r="AF2040" s="49">
        <f t="shared" si="1061"/>
        <v>0.234375</v>
      </c>
      <c r="AG2040" s="3">
        <f t="shared" si="1047"/>
        <v>118.86212957120611</v>
      </c>
      <c r="AH2040">
        <f t="shared" si="1048"/>
        <v>117.74947869632155</v>
      </c>
      <c r="AI2040" s="51">
        <f t="shared" si="1049"/>
        <v>1.1126508748845652</v>
      </c>
      <c r="AJ2040" s="52">
        <f t="shared" si="1050"/>
        <v>0.87827587488456516</v>
      </c>
      <c r="AK2040" s="2">
        <v>43280</v>
      </c>
      <c r="AL2040" t="str">
        <v>912828XZ</v>
      </c>
      <c r="AM2040">
        <v>-0.4773</v>
      </c>
      <c r="AN2040">
        <v>2.0146199999999999</v>
      </c>
      <c r="AO2040">
        <v>0.82720000000000005</v>
      </c>
      <c r="AP2040">
        <v>120</v>
      </c>
      <c r="AQ2040">
        <f>VLOOKUP(AL2040,工作表1!$F$3:$G$1000,2,FALSE)</f>
        <v>2.75</v>
      </c>
      <c r="AR2040" t="str">
        <f>VLOOKUP(AL2040,工作表1!$F$3:$H$1000,3,FALSE)</f>
        <v>2025/6/30</v>
      </c>
      <c r="AS2040">
        <f t="shared" si="1035"/>
        <v>1.9410000000000001</v>
      </c>
      <c r="AT2040">
        <f t="shared" si="1036"/>
        <v>0.80899999999999994</v>
      </c>
      <c r="AU2040" s="43">
        <f t="shared" si="1051"/>
        <v>43465</v>
      </c>
      <c r="AV2040" s="43">
        <f t="shared" si="1037"/>
        <v>43465</v>
      </c>
      <c r="AW2040" s="45">
        <f t="shared" si="1052"/>
        <v>1.5027322404371584E-2</v>
      </c>
      <c r="AX2040" s="45">
        <f t="shared" si="1053"/>
        <v>1.3862601991167003</v>
      </c>
      <c r="AY2040" s="47">
        <f t="shared" si="1054"/>
        <v>99.598369973995759</v>
      </c>
      <c r="AZ2040" s="47">
        <f t="shared" si="1055"/>
        <v>118.86212957120611</v>
      </c>
      <c r="BA2040" s="43"/>
      <c r="BC2040" s="2">
        <v>43279</v>
      </c>
      <c r="BD2040" t="str">
        <v>912828M5</v>
      </c>
      <c r="BE2040">
        <v>2.6770999999999998</v>
      </c>
      <c r="BF2040">
        <v>1.875</v>
      </c>
      <c r="BG2040">
        <v>0.80059999999999998</v>
      </c>
      <c r="BH2040">
        <v>119.765625</v>
      </c>
      <c r="BI2040">
        <f>VLOOKUP(BD2040,工作表1!$K$3:$L$1000,2,FALSE)</f>
        <v>2.25</v>
      </c>
      <c r="BJ2040" t="str">
        <f>VLOOKUP(BD2040,工作表1!$K$3:$M$1000,3,FALSE)</f>
        <v>2025/11/15</v>
      </c>
      <c r="BK2040">
        <f t="shared" si="1038"/>
        <v>1.9383900000000001</v>
      </c>
      <c r="BL2040">
        <f t="shared" si="1039"/>
        <v>0.31160999999999994</v>
      </c>
      <c r="BM2040" s="43">
        <f t="shared" si="1056"/>
        <v>43419</v>
      </c>
      <c r="BN2040" s="43">
        <f t="shared" si="1040"/>
        <v>43553</v>
      </c>
      <c r="BO2040" s="45">
        <f t="shared" si="1057"/>
        <v>0.27513586956521741</v>
      </c>
      <c r="BP2040" s="45">
        <f t="shared" si="1058"/>
        <v>1.9580125818939846</v>
      </c>
      <c r="BQ2040" s="47">
        <f t="shared" si="1059"/>
        <v>96.185636483316131</v>
      </c>
      <c r="BR2040" s="47">
        <f t="shared" si="1060"/>
        <v>117.74947869632155</v>
      </c>
    </row>
    <row r="2041" spans="6:70" x14ac:dyDescent="0.25">
      <c r="F2041" s="2">
        <v>43342</v>
      </c>
      <c r="G2041">
        <v>2.105</v>
      </c>
      <c r="H2041" s="43">
        <v>43378</v>
      </c>
      <c r="I2041">
        <v>3.1734</v>
      </c>
      <c r="L2041" s="2">
        <v>43279</v>
      </c>
      <c r="M2041" t="str">
        <v>9128284R</v>
      </c>
      <c r="N2041">
        <v>3.32E-2</v>
      </c>
      <c r="O2041">
        <v>1.98593</v>
      </c>
      <c r="P2041">
        <v>0.83379999999999999</v>
      </c>
      <c r="Q2041">
        <v>120.1875</v>
      </c>
      <c r="R2041">
        <f>VLOOKUP(M2041,工作表1!$A$3:$B$1000,2,FALSE)</f>
        <v>2.875</v>
      </c>
      <c r="S2041" t="str">
        <f>VLOOKUP(M2041,工作表1!$A$3:$C$1000,3,FALSE)</f>
        <v>2025/5/31</v>
      </c>
      <c r="T2041">
        <f t="shared" si="1030"/>
        <v>1.9383900000000001</v>
      </c>
      <c r="U2041">
        <f t="shared" si="1029"/>
        <v>0.93660999999999994</v>
      </c>
      <c r="V2041" s="43">
        <f t="shared" si="1041"/>
        <v>43434</v>
      </c>
      <c r="W2041" s="43">
        <f t="shared" si="1031"/>
        <v>43371</v>
      </c>
      <c r="X2041" s="45">
        <f t="shared" si="1042"/>
        <v>0.22780054644808745</v>
      </c>
      <c r="Y2041" s="45">
        <f t="shared" si="1043"/>
        <v>0.94458136836589568</v>
      </c>
      <c r="Z2041" s="47">
        <f t="shared" si="1044"/>
        <v>100.4127999203979</v>
      </c>
      <c r="AA2041" s="47">
        <f t="shared" si="1045"/>
        <v>119.6621875438365</v>
      </c>
      <c r="AB2041" s="45">
        <f t="shared" si="1046"/>
        <v>2.7972999999999999</v>
      </c>
      <c r="AC2041" s="2" t="str">
        <f t="shared" si="1032"/>
        <v>TY2</v>
      </c>
      <c r="AD2041">
        <f t="shared" si="1033"/>
        <v>119.984375</v>
      </c>
      <c r="AE2041">
        <f t="shared" si="1034"/>
        <v>119.984375</v>
      </c>
      <c r="AF2041" s="49">
        <f t="shared" si="1061"/>
        <v>0</v>
      </c>
      <c r="AG2041" s="3">
        <f t="shared" si="1047"/>
        <v>118.70753209949058</v>
      </c>
      <c r="AH2041">
        <f t="shared" si="1048"/>
        <v>117.94966576036757</v>
      </c>
      <c r="AI2041" s="51">
        <f t="shared" si="1049"/>
        <v>0.75786633912301227</v>
      </c>
      <c r="AJ2041" s="52">
        <f t="shared" si="1050"/>
        <v>0.75786633912301227</v>
      </c>
      <c r="AK2041" s="2">
        <v>43279</v>
      </c>
      <c r="AL2041" t="str">
        <v>912828K7</v>
      </c>
      <c r="AM2041">
        <v>8.3614999999999995</v>
      </c>
      <c r="AN2041">
        <v>1.4534199999999999</v>
      </c>
      <c r="AO2041">
        <v>0.7873</v>
      </c>
      <c r="AP2041">
        <v>119.984375</v>
      </c>
      <c r="AQ2041">
        <f>VLOOKUP(AL2041,工作表1!$F$3:$G$1000,2,FALSE)</f>
        <v>2</v>
      </c>
      <c r="AR2041" t="str">
        <f>VLOOKUP(AL2041,工作表1!$F$3:$H$1000,3,FALSE)</f>
        <v>2025/8/15</v>
      </c>
      <c r="AS2041">
        <f t="shared" si="1035"/>
        <v>1.9383900000000001</v>
      </c>
      <c r="AT2041">
        <f t="shared" si="1036"/>
        <v>6.1609999999999943E-2</v>
      </c>
      <c r="AU2041" s="43">
        <f t="shared" si="1051"/>
        <v>43327</v>
      </c>
      <c r="AV2041" s="43">
        <f t="shared" si="1037"/>
        <v>43465</v>
      </c>
      <c r="AW2041" s="45">
        <f t="shared" si="1052"/>
        <v>0.74033149171270718</v>
      </c>
      <c r="AX2041" s="45">
        <f t="shared" si="1053"/>
        <v>1.7540301218496936</v>
      </c>
      <c r="AY2041" s="47">
        <f t="shared" si="1054"/>
        <v>94.75642430845862</v>
      </c>
      <c r="AZ2041" s="47">
        <f t="shared" si="1055"/>
        <v>118.70753209949058</v>
      </c>
      <c r="BA2041" s="43"/>
      <c r="BC2041" s="2">
        <v>43278</v>
      </c>
      <c r="BD2041" t="str">
        <v>912828M5</v>
      </c>
      <c r="BE2041">
        <v>2.6267999999999998</v>
      </c>
      <c r="BF2041">
        <v>1.8777699999999999</v>
      </c>
      <c r="BG2041">
        <v>0.80059999999999998</v>
      </c>
      <c r="BH2041">
        <v>119.984375</v>
      </c>
      <c r="BI2041">
        <f>VLOOKUP(BD2041,工作表1!$K$3:$L$1000,2,FALSE)</f>
        <v>2.25</v>
      </c>
      <c r="BJ2041" t="str">
        <f>VLOOKUP(BD2041,工作表1!$K$3:$M$1000,3,FALSE)</f>
        <v>2025/11/15</v>
      </c>
      <c r="BK2041">
        <f t="shared" si="1038"/>
        <v>1.93241</v>
      </c>
      <c r="BL2041">
        <f t="shared" si="1039"/>
        <v>0.31759000000000004</v>
      </c>
      <c r="BM2041" s="43">
        <f t="shared" si="1056"/>
        <v>43419</v>
      </c>
      <c r="BN2041" s="43">
        <f t="shared" si="1040"/>
        <v>43553</v>
      </c>
      <c r="BO2041" s="45">
        <f t="shared" si="1057"/>
        <v>0.26902173913043481</v>
      </c>
      <c r="BP2041" s="45">
        <f t="shared" si="1058"/>
        <v>1.9580628350208458</v>
      </c>
      <c r="BQ2041" s="47">
        <f t="shared" si="1059"/>
        <v>96.357473822514351</v>
      </c>
      <c r="BR2041" s="47">
        <f t="shared" si="1060"/>
        <v>117.94966576036757</v>
      </c>
    </row>
    <row r="2042" spans="6:70" x14ac:dyDescent="0.25">
      <c r="F2042" s="2">
        <v>43341</v>
      </c>
      <c r="G2042">
        <v>2.0939999999999999</v>
      </c>
      <c r="H2042" s="43">
        <v>43377</v>
      </c>
      <c r="I2042">
        <v>3.1328999999999998</v>
      </c>
      <c r="L2042" s="2">
        <v>43278</v>
      </c>
      <c r="M2042" t="str">
        <v>9128284R</v>
      </c>
      <c r="N2042">
        <v>-0.43669999999999998</v>
      </c>
      <c r="O2042">
        <v>2.04297</v>
      </c>
      <c r="P2042">
        <v>0.83379999999999999</v>
      </c>
      <c r="Q2042">
        <v>120.390625</v>
      </c>
      <c r="R2042">
        <f>VLOOKUP(M2042,工作表1!$A$3:$B$1000,2,FALSE)</f>
        <v>2.875</v>
      </c>
      <c r="S2042" t="str">
        <f>VLOOKUP(M2042,工作表1!$A$3:$C$1000,3,FALSE)</f>
        <v>2025/5/31</v>
      </c>
      <c r="T2042">
        <f t="shared" si="1030"/>
        <v>1.93241</v>
      </c>
      <c r="U2042">
        <f t="shared" si="1029"/>
        <v>0.94259000000000004</v>
      </c>
      <c r="V2042" s="43">
        <f t="shared" si="1041"/>
        <v>43434</v>
      </c>
      <c r="W2042" s="43">
        <f t="shared" si="1031"/>
        <v>43371</v>
      </c>
      <c r="X2042" s="45">
        <f t="shared" si="1042"/>
        <v>0.21994535519125682</v>
      </c>
      <c r="Y2042" s="45">
        <f t="shared" si="1043"/>
        <v>0.94460288943783222</v>
      </c>
      <c r="Z2042" s="47">
        <f t="shared" si="1044"/>
        <v>100.5687114645531</v>
      </c>
      <c r="AA2042" s="47">
        <f t="shared" si="1045"/>
        <v>119.8389291972959</v>
      </c>
      <c r="AB2042" s="45">
        <f t="shared" si="1046"/>
        <v>2.7824</v>
      </c>
      <c r="AC2042" s="2" t="str">
        <f t="shared" si="1032"/>
        <v>TY2</v>
      </c>
      <c r="AD2042">
        <f t="shared" si="1033"/>
        <v>120.203125</v>
      </c>
      <c r="AE2042">
        <f t="shared" si="1034"/>
        <v>119.5625</v>
      </c>
      <c r="AF2042" s="49">
        <f t="shared" si="1061"/>
        <v>0.640625</v>
      </c>
      <c r="AG2042" s="3">
        <f t="shared" si="1047"/>
        <v>118.89275445841739</v>
      </c>
      <c r="AH2042">
        <f t="shared" si="1048"/>
        <v>117.49374961633669</v>
      </c>
      <c r="AI2042" s="51">
        <f t="shared" si="1049"/>
        <v>1.3990048420807</v>
      </c>
      <c r="AJ2042" s="52">
        <f t="shared" si="1050"/>
        <v>0.75837984208069997</v>
      </c>
      <c r="AK2042" s="2">
        <v>43278</v>
      </c>
      <c r="AL2042" t="str">
        <v>912828K7</v>
      </c>
      <c r="AM2042">
        <v>7.8933999999999997</v>
      </c>
      <c r="AN2042">
        <v>1.4870000000000001</v>
      </c>
      <c r="AO2042">
        <v>0.7873</v>
      </c>
      <c r="AP2042">
        <v>120.203125</v>
      </c>
      <c r="AQ2042">
        <f>VLOOKUP(AL2042,工作表1!$F$3:$G$1000,2,FALSE)</f>
        <v>2</v>
      </c>
      <c r="AR2042" t="str">
        <f>VLOOKUP(AL2042,工作表1!$F$3:$H$1000,3,FALSE)</f>
        <v>2025/8/15</v>
      </c>
      <c r="AS2042">
        <f t="shared" si="1035"/>
        <v>1.93241</v>
      </c>
      <c r="AT2042">
        <f t="shared" si="1036"/>
        <v>6.7590000000000039E-2</v>
      </c>
      <c r="AU2042" s="43">
        <f t="shared" si="1051"/>
        <v>43327</v>
      </c>
      <c r="AV2042" s="43">
        <f t="shared" si="1037"/>
        <v>43465</v>
      </c>
      <c r="AW2042" s="45">
        <f t="shared" si="1052"/>
        <v>0.73480662983425415</v>
      </c>
      <c r="AX2042" s="45">
        <f t="shared" si="1053"/>
        <v>1.753984712026035</v>
      </c>
      <c r="AY2042" s="47">
        <f t="shared" si="1054"/>
        <v>94.912355669586887</v>
      </c>
      <c r="AZ2042" s="47">
        <f t="shared" si="1055"/>
        <v>118.89275445841739</v>
      </c>
      <c r="BA2042" s="43"/>
      <c r="BC2042" s="2">
        <v>43277</v>
      </c>
      <c r="BD2042" t="str">
        <v>912828M5</v>
      </c>
      <c r="BE2042">
        <v>3.2542</v>
      </c>
      <c r="BF2042">
        <v>1.91594</v>
      </c>
      <c r="BG2042">
        <v>0.80059999999999998</v>
      </c>
      <c r="BH2042">
        <v>119.5625</v>
      </c>
      <c r="BI2042">
        <f>VLOOKUP(BD2042,工作表1!$K$3:$L$1000,2,FALSE)</f>
        <v>2.25</v>
      </c>
      <c r="BJ2042" t="str">
        <f>VLOOKUP(BD2042,工作表1!$K$3:$M$1000,3,FALSE)</f>
        <v>2025/11/15</v>
      </c>
      <c r="BK2042">
        <f t="shared" si="1038"/>
        <v>1.9345600000000001</v>
      </c>
      <c r="BL2042">
        <f t="shared" si="1039"/>
        <v>0.31543999999999994</v>
      </c>
      <c r="BM2042" s="43">
        <f t="shared" si="1056"/>
        <v>43419</v>
      </c>
      <c r="BN2042" s="43">
        <f t="shared" si="1040"/>
        <v>43553</v>
      </c>
      <c r="BO2042" s="45">
        <f t="shared" si="1057"/>
        <v>0.26290760869565216</v>
      </c>
      <c r="BP2042" s="45">
        <f t="shared" si="1058"/>
        <v>1.9581130881477069</v>
      </c>
      <c r="BQ2042" s="47">
        <f t="shared" si="1059"/>
        <v>95.997857738881763</v>
      </c>
      <c r="BR2042" s="47">
        <f t="shared" si="1060"/>
        <v>117.49374961633669</v>
      </c>
    </row>
    <row r="2043" spans="6:70" x14ac:dyDescent="0.25">
      <c r="F2043" s="2">
        <v>43340</v>
      </c>
      <c r="G2043">
        <v>2.0920000000000001</v>
      </c>
      <c r="H2043" s="43">
        <v>43376</v>
      </c>
      <c r="I2043">
        <v>3.1303000000000001</v>
      </c>
      <c r="L2043" s="2">
        <v>43277</v>
      </c>
      <c r="M2043" t="str">
        <v>9128284R</v>
      </c>
      <c r="N2043">
        <v>-0.1026</v>
      </c>
      <c r="O2043">
        <v>2.0673499999999998</v>
      </c>
      <c r="P2043">
        <v>0.83379999999999999</v>
      </c>
      <c r="Q2043">
        <v>120</v>
      </c>
      <c r="R2043">
        <f>VLOOKUP(M2043,工作表1!$A$3:$B$1000,2,FALSE)</f>
        <v>2.875</v>
      </c>
      <c r="S2043" t="str">
        <f>VLOOKUP(M2043,工作表1!$A$3:$C$1000,3,FALSE)</f>
        <v>2025/5/31</v>
      </c>
      <c r="T2043">
        <f t="shared" si="1030"/>
        <v>1.9345600000000001</v>
      </c>
      <c r="U2043">
        <f t="shared" si="1029"/>
        <v>0.94043999999999994</v>
      </c>
      <c r="V2043" s="43">
        <f t="shared" si="1041"/>
        <v>43434</v>
      </c>
      <c r="W2043" s="43">
        <f t="shared" si="1031"/>
        <v>43371</v>
      </c>
      <c r="X2043" s="45">
        <f t="shared" si="1042"/>
        <v>0.21209016393442623</v>
      </c>
      <c r="Y2043" s="45">
        <f t="shared" si="1043"/>
        <v>0.94462441050976875</v>
      </c>
      <c r="Z2043" s="47">
        <f t="shared" si="1044"/>
        <v>100.24051436498033</v>
      </c>
      <c r="AA2043" s="47">
        <f t="shared" si="1045"/>
        <v>119.43754466228059</v>
      </c>
      <c r="AB2043" s="45">
        <f t="shared" si="1046"/>
        <v>2.8348</v>
      </c>
      <c r="AC2043" s="2" t="str">
        <f t="shared" si="1032"/>
        <v>TY2</v>
      </c>
      <c r="AD2043">
        <f t="shared" si="1033"/>
        <v>119.78125</v>
      </c>
      <c r="AE2043">
        <f t="shared" si="1034"/>
        <v>119.5625</v>
      </c>
      <c r="AF2043" s="49">
        <f t="shared" si="1061"/>
        <v>0.21875</v>
      </c>
      <c r="AG2043" s="3">
        <f t="shared" si="1047"/>
        <v>118.46836195436715</v>
      </c>
      <c r="AH2043">
        <f t="shared" si="1048"/>
        <v>117.51072026454796</v>
      </c>
      <c r="AI2043" s="51">
        <f t="shared" si="1049"/>
        <v>0.95764168981919795</v>
      </c>
      <c r="AJ2043" s="52">
        <f t="shared" si="1050"/>
        <v>0.73889168981919795</v>
      </c>
      <c r="AK2043" s="2">
        <v>43277</v>
      </c>
      <c r="AL2043" t="str">
        <v>912828K7</v>
      </c>
      <c r="AM2043">
        <v>8.9238</v>
      </c>
      <c r="AN2043">
        <v>1.4874000000000001</v>
      </c>
      <c r="AO2043">
        <v>0.7873</v>
      </c>
      <c r="AP2043">
        <v>119.78125</v>
      </c>
      <c r="AQ2043">
        <f>VLOOKUP(AL2043,工作表1!$F$3:$G$1000,2,FALSE)</f>
        <v>2</v>
      </c>
      <c r="AR2043" t="str">
        <f>VLOOKUP(AL2043,工作表1!$F$3:$H$1000,3,FALSE)</f>
        <v>2025/8/15</v>
      </c>
      <c r="AS2043">
        <f t="shared" si="1035"/>
        <v>1.9345600000000001</v>
      </c>
      <c r="AT2043">
        <f t="shared" si="1036"/>
        <v>6.5439999999999943E-2</v>
      </c>
      <c r="AU2043" s="43">
        <f t="shared" si="1051"/>
        <v>43327</v>
      </c>
      <c r="AV2043" s="43">
        <f t="shared" si="1037"/>
        <v>43465</v>
      </c>
      <c r="AW2043" s="45">
        <f t="shared" si="1052"/>
        <v>0.72928176795580113</v>
      </c>
      <c r="AX2043" s="45">
        <f t="shared" si="1053"/>
        <v>1.7539393022023764</v>
      </c>
      <c r="AY2043" s="47">
        <f t="shared" si="1054"/>
        <v>94.584147387982242</v>
      </c>
      <c r="AZ2043" s="47">
        <f t="shared" si="1055"/>
        <v>118.46836195436715</v>
      </c>
      <c r="BA2043" s="43"/>
      <c r="BC2043" s="2">
        <v>43276</v>
      </c>
      <c r="BD2043" t="str">
        <v>912828M5</v>
      </c>
      <c r="BE2043">
        <v>4.2470999999999997</v>
      </c>
      <c r="BF2043">
        <v>1.8742099999999999</v>
      </c>
      <c r="BG2043">
        <v>0.80059999999999998</v>
      </c>
      <c r="BH2043">
        <v>119.5625</v>
      </c>
      <c r="BI2043">
        <f>VLOOKUP(BD2043,工作表1!$K$3:$L$1000,2,FALSE)</f>
        <v>2.25</v>
      </c>
      <c r="BJ2043" t="str">
        <f>VLOOKUP(BD2043,工作表1!$K$3:$M$1000,3,FALSE)</f>
        <v>2025/11/15</v>
      </c>
      <c r="BK2043">
        <f t="shared" si="1038"/>
        <v>1.9330000000000001</v>
      </c>
      <c r="BL2043">
        <f t="shared" si="1039"/>
        <v>0.31699999999999995</v>
      </c>
      <c r="BM2043" s="43">
        <f t="shared" si="1056"/>
        <v>43419</v>
      </c>
      <c r="BN2043" s="43">
        <f t="shared" si="1040"/>
        <v>43553</v>
      </c>
      <c r="BO2043" s="45">
        <f t="shared" si="1057"/>
        <v>0.25679347826086957</v>
      </c>
      <c r="BP2043" s="45">
        <f t="shared" si="1058"/>
        <v>1.9581633412745683</v>
      </c>
      <c r="BQ2043" s="47">
        <f t="shared" si="1059"/>
        <v>96.019667210007142</v>
      </c>
      <c r="BR2043" s="47">
        <f t="shared" si="1060"/>
        <v>117.51072026454796</v>
      </c>
    </row>
    <row r="2044" spans="6:70" x14ac:dyDescent="0.25">
      <c r="F2044" s="2">
        <v>43339</v>
      </c>
      <c r="G2044">
        <v>2.089</v>
      </c>
      <c r="H2044" s="43">
        <v>43375</v>
      </c>
      <c r="I2044">
        <v>3.0198999999999998</v>
      </c>
      <c r="L2044" s="2">
        <v>43276</v>
      </c>
      <c r="M2044" t="str">
        <v>9128284R</v>
      </c>
      <c r="N2044">
        <v>1E-4</v>
      </c>
      <c r="O2044">
        <v>2.0549900000000001</v>
      </c>
      <c r="P2044">
        <v>0.83379999999999999</v>
      </c>
      <c r="Q2044">
        <v>120.03125</v>
      </c>
      <c r="R2044">
        <f>VLOOKUP(M2044,工作表1!$A$3:$B$1000,2,FALSE)</f>
        <v>2.875</v>
      </c>
      <c r="S2044" t="str">
        <f>VLOOKUP(M2044,工作表1!$A$3:$C$1000,3,FALSE)</f>
        <v>2025/5/31</v>
      </c>
      <c r="T2044">
        <f t="shared" si="1030"/>
        <v>1.9330000000000001</v>
      </c>
      <c r="U2044">
        <f t="shared" si="1029"/>
        <v>0.94199999999999995</v>
      </c>
      <c r="V2044" s="43">
        <f t="shared" si="1041"/>
        <v>43434</v>
      </c>
      <c r="W2044" s="43">
        <f t="shared" si="1031"/>
        <v>43371</v>
      </c>
      <c r="X2044" s="45">
        <f t="shared" si="1042"/>
        <v>0.20423497267759561</v>
      </c>
      <c r="Y2044" s="45">
        <f t="shared" si="1043"/>
        <v>0.94464593158170518</v>
      </c>
      <c r="Z2044" s="47">
        <f t="shared" si="1044"/>
        <v>100.26045373105272</v>
      </c>
      <c r="AA2044" s="47">
        <f t="shared" si="1045"/>
        <v>119.45254257853344</v>
      </c>
      <c r="AB2044" s="45">
        <f t="shared" si="1046"/>
        <v>2.8397999999999999</v>
      </c>
      <c r="AC2044" s="2" t="str">
        <f t="shared" si="1032"/>
        <v>TY2</v>
      </c>
      <c r="AD2044">
        <f t="shared" si="1033"/>
        <v>119.78125</v>
      </c>
      <c r="AE2044">
        <f t="shared" si="1034"/>
        <v>119.609375</v>
      </c>
      <c r="AF2044" s="49">
        <f t="shared" si="1061"/>
        <v>0.171875</v>
      </c>
      <c r="AG2044" s="3">
        <f t="shared" si="1047"/>
        <v>118.46878316613649</v>
      </c>
      <c r="AH2044">
        <f t="shared" si="1048"/>
        <v>117.28722058239725</v>
      </c>
      <c r="AI2044" s="51">
        <f t="shared" si="1049"/>
        <v>1.1815625837392361</v>
      </c>
      <c r="AJ2044" s="52">
        <f t="shared" si="1050"/>
        <v>1.0096875837392361</v>
      </c>
      <c r="AK2044" s="2">
        <v>43276</v>
      </c>
      <c r="AL2044" t="str">
        <v>912828K7</v>
      </c>
      <c r="AM2044">
        <v>9.4247999999999994</v>
      </c>
      <c r="AN2044">
        <v>1.45882</v>
      </c>
      <c r="AO2044">
        <v>0.7873</v>
      </c>
      <c r="AP2044">
        <v>119.78125</v>
      </c>
      <c r="AQ2044">
        <f>VLOOKUP(AL2044,工作表1!$F$3:$G$1000,2,FALSE)</f>
        <v>2</v>
      </c>
      <c r="AR2044" t="str">
        <f>VLOOKUP(AL2044,工作表1!$F$3:$H$1000,3,FALSE)</f>
        <v>2025/8/15</v>
      </c>
      <c r="AS2044">
        <f t="shared" si="1035"/>
        <v>1.9330000000000001</v>
      </c>
      <c r="AT2044">
        <f t="shared" si="1036"/>
        <v>6.6999999999999948E-2</v>
      </c>
      <c r="AU2044" s="43">
        <f t="shared" si="1051"/>
        <v>43327</v>
      </c>
      <c r="AV2044" s="43">
        <f t="shared" si="1037"/>
        <v>43465</v>
      </c>
      <c r="AW2044" s="45">
        <f t="shared" si="1052"/>
        <v>0.72375690607734811</v>
      </c>
      <c r="AX2044" s="45">
        <f t="shared" si="1053"/>
        <v>1.753893892378718</v>
      </c>
      <c r="AY2044" s="47">
        <f t="shared" si="1054"/>
        <v>94.592320444842329</v>
      </c>
      <c r="AZ2044" s="47">
        <f t="shared" si="1055"/>
        <v>118.46878316613649</v>
      </c>
      <c r="BA2044" s="43"/>
      <c r="BC2044" s="2">
        <v>43273</v>
      </c>
      <c r="BD2044" t="str">
        <v>912828M5</v>
      </c>
      <c r="BE2044">
        <v>-2.5644</v>
      </c>
      <c r="BF2044">
        <v>2.1639599999999999</v>
      </c>
      <c r="BG2044">
        <v>0.80059999999999998</v>
      </c>
      <c r="BH2044">
        <v>119.609375</v>
      </c>
      <c r="BI2044">
        <f>VLOOKUP(BD2044,工作表1!$K$3:$L$1000,2,FALSE)</f>
        <v>2.25</v>
      </c>
      <c r="BJ2044" t="str">
        <f>VLOOKUP(BD2044,工作表1!$K$3:$M$1000,3,FALSE)</f>
        <v>2025/11/15</v>
      </c>
      <c r="BK2044">
        <f t="shared" si="1038"/>
        <v>1.93831</v>
      </c>
      <c r="BL2044">
        <f t="shared" si="1039"/>
        <v>0.31169000000000002</v>
      </c>
      <c r="BM2044" s="43">
        <f t="shared" si="1056"/>
        <v>43419</v>
      </c>
      <c r="BN2044" s="43">
        <f t="shared" si="1040"/>
        <v>43553</v>
      </c>
      <c r="BO2044" s="45">
        <f t="shared" si="1057"/>
        <v>0.25067934782608692</v>
      </c>
      <c r="BP2044" s="45">
        <f t="shared" si="1058"/>
        <v>1.9582135944014294</v>
      </c>
      <c r="BQ2044" s="47">
        <f t="shared" si="1059"/>
        <v>95.843678717978051</v>
      </c>
      <c r="BR2044" s="47">
        <f t="shared" si="1060"/>
        <v>117.28722058239725</v>
      </c>
    </row>
    <row r="2045" spans="6:70" x14ac:dyDescent="0.25">
      <c r="F2045" s="2">
        <v>43336</v>
      </c>
      <c r="G2045">
        <v>2.0840000000000001</v>
      </c>
      <c r="H2045" s="43">
        <v>43374</v>
      </c>
      <c r="I2045">
        <v>3.0348999999999999</v>
      </c>
      <c r="L2045" s="2">
        <v>43273</v>
      </c>
      <c r="M2045" t="str">
        <v>9128284R</v>
      </c>
      <c r="N2045">
        <v>0.32390000000000002</v>
      </c>
      <c r="O2045">
        <v>2.0167700000000002</v>
      </c>
      <c r="P2045">
        <v>0.83379999999999999</v>
      </c>
      <c r="Q2045">
        <v>119.828125</v>
      </c>
      <c r="R2045">
        <f>VLOOKUP(M2045,工作表1!$A$3:$B$1000,2,FALSE)</f>
        <v>2.875</v>
      </c>
      <c r="S2045" t="str">
        <f>VLOOKUP(M2045,工作表1!$A$3:$C$1000,3,FALSE)</f>
        <v>2025/5/31</v>
      </c>
      <c r="T2045">
        <f t="shared" si="1030"/>
        <v>1.93831</v>
      </c>
      <c r="U2045">
        <f t="shared" si="1029"/>
        <v>0.93669000000000002</v>
      </c>
      <c r="V2045" s="43">
        <f t="shared" si="1041"/>
        <v>43434</v>
      </c>
      <c r="W2045" s="43">
        <f t="shared" si="1031"/>
        <v>43371</v>
      </c>
      <c r="X2045" s="45">
        <f t="shared" si="1042"/>
        <v>0.19637978142076504</v>
      </c>
      <c r="Y2045" s="45">
        <f t="shared" si="1043"/>
        <v>0.94466745265364171</v>
      </c>
      <c r="Z2045" s="47">
        <f t="shared" si="1044"/>
        <v>100.10469674046601</v>
      </c>
      <c r="AA2045" s="47">
        <f t="shared" si="1045"/>
        <v>119.2589867568886</v>
      </c>
      <c r="AB2045" s="45">
        <f t="shared" si="1046"/>
        <v>2.8523000000000001</v>
      </c>
      <c r="AC2045" s="2" t="str">
        <f t="shared" si="1032"/>
        <v>TY2</v>
      </c>
      <c r="AD2045">
        <f t="shared" si="1033"/>
        <v>119.609375</v>
      </c>
      <c r="AE2045">
        <f t="shared" si="1034"/>
        <v>119.671875</v>
      </c>
      <c r="AF2045" s="49">
        <f t="shared" si="1061"/>
        <v>-6.25E-2</v>
      </c>
      <c r="AG2045" s="3">
        <f t="shared" si="1047"/>
        <v>118.26406512734643</v>
      </c>
      <c r="AH2045">
        <f t="shared" si="1048"/>
        <v>117.29485701746053</v>
      </c>
      <c r="AI2045" s="51">
        <f t="shared" si="1049"/>
        <v>0.96920810988589778</v>
      </c>
      <c r="AJ2045" s="52">
        <f t="shared" si="1050"/>
        <v>1.0317081098858978</v>
      </c>
      <c r="AK2045" s="2">
        <v>43273</v>
      </c>
      <c r="AL2045" t="str">
        <v>912828K7</v>
      </c>
      <c r="AM2045">
        <v>8.6971000000000007</v>
      </c>
      <c r="AN2045">
        <v>1.50685</v>
      </c>
      <c r="AO2045">
        <v>0.7873</v>
      </c>
      <c r="AP2045">
        <v>119.609375</v>
      </c>
      <c r="AQ2045">
        <f>VLOOKUP(AL2045,工作表1!$F$3:$G$1000,2,FALSE)</f>
        <v>2</v>
      </c>
      <c r="AR2045" t="str">
        <f>VLOOKUP(AL2045,工作表1!$F$3:$H$1000,3,FALSE)</f>
        <v>2025/8/15</v>
      </c>
      <c r="AS2045">
        <f t="shared" si="1035"/>
        <v>1.93831</v>
      </c>
      <c r="AT2045">
        <f t="shared" si="1036"/>
        <v>6.1690000000000023E-2</v>
      </c>
      <c r="AU2045" s="43">
        <f t="shared" si="1051"/>
        <v>43327</v>
      </c>
      <c r="AV2045" s="43">
        <f t="shared" si="1037"/>
        <v>43465</v>
      </c>
      <c r="AW2045" s="45">
        <f t="shared" si="1052"/>
        <v>0.71823204419889508</v>
      </c>
      <c r="AX2045" s="45">
        <f t="shared" si="1053"/>
        <v>1.7538484825550595</v>
      </c>
      <c r="AY2045" s="47">
        <f t="shared" si="1054"/>
        <v>94.435389286403677</v>
      </c>
      <c r="AZ2045" s="47">
        <f t="shared" si="1055"/>
        <v>118.26406512734643</v>
      </c>
      <c r="BA2045" s="43"/>
      <c r="BC2045" s="2">
        <v>43272</v>
      </c>
      <c r="BD2045" t="str">
        <v>912828M5</v>
      </c>
      <c r="BE2045">
        <v>-3.7269999999999999</v>
      </c>
      <c r="BF2045">
        <v>2.2116600000000002</v>
      </c>
      <c r="BG2045">
        <v>0.80059999999999998</v>
      </c>
      <c r="BH2045">
        <v>119.671875</v>
      </c>
      <c r="BI2045">
        <f>VLOOKUP(BD2045,工作表1!$K$3:$L$1000,2,FALSE)</f>
        <v>2.25</v>
      </c>
      <c r="BJ2045" t="str">
        <f>VLOOKUP(BD2045,工作表1!$K$3:$M$1000,3,FALSE)</f>
        <v>2025/11/15</v>
      </c>
      <c r="BK2045">
        <f t="shared" si="1038"/>
        <v>1.9389000000000001</v>
      </c>
      <c r="BL2045">
        <f t="shared" si="1039"/>
        <v>0.31109999999999993</v>
      </c>
      <c r="BM2045" s="43">
        <f t="shared" si="1056"/>
        <v>43419</v>
      </c>
      <c r="BN2045" s="43">
        <f t="shared" si="1040"/>
        <v>43553</v>
      </c>
      <c r="BO2045" s="45">
        <f t="shared" si="1057"/>
        <v>0.23233695652173914</v>
      </c>
      <c r="BP2045" s="45">
        <f t="shared" si="1058"/>
        <v>1.958364353782013</v>
      </c>
      <c r="BQ2045" s="47">
        <f t="shared" si="1059"/>
        <v>95.870382619503104</v>
      </c>
      <c r="BR2045" s="47">
        <f t="shared" si="1060"/>
        <v>117.29485701746053</v>
      </c>
    </row>
    <row r="2046" spans="6:70" x14ac:dyDescent="0.25">
      <c r="F2046" s="2">
        <v>43335</v>
      </c>
      <c r="G2046">
        <v>2.0819999999999999</v>
      </c>
      <c r="H2046" s="43">
        <v>43371</v>
      </c>
      <c r="I2046">
        <v>3.0198999999999998</v>
      </c>
      <c r="L2046" s="2">
        <v>43272</v>
      </c>
      <c r="M2046" t="str">
        <v>9128284R</v>
      </c>
      <c r="N2046">
        <v>-0.21779999999999999</v>
      </c>
      <c r="O2046">
        <v>2.07992</v>
      </c>
      <c r="P2046">
        <v>0.83379999999999999</v>
      </c>
      <c r="Q2046">
        <v>119.859375</v>
      </c>
      <c r="R2046">
        <f>VLOOKUP(M2046,工作表1!$A$3:$B$1000,2,FALSE)</f>
        <v>2.875</v>
      </c>
      <c r="S2046" t="str">
        <f>VLOOKUP(M2046,工作表1!$A$3:$C$1000,3,FALSE)</f>
        <v>2025/5/31</v>
      </c>
      <c r="T2046">
        <f t="shared" si="1030"/>
        <v>1.9389000000000001</v>
      </c>
      <c r="U2046">
        <f t="shared" si="1029"/>
        <v>0.93609999999999993</v>
      </c>
      <c r="V2046" s="43">
        <f t="shared" si="1041"/>
        <v>43434</v>
      </c>
      <c r="W2046" s="43">
        <f t="shared" si="1031"/>
        <v>43371</v>
      </c>
      <c r="X2046" s="45">
        <f t="shared" si="1042"/>
        <v>0.17281420765027322</v>
      </c>
      <c r="Y2046" s="45">
        <f t="shared" si="1043"/>
        <v>0.94473201586945132</v>
      </c>
      <c r="Z2046" s="47">
        <f t="shared" si="1044"/>
        <v>100.13115294057766</v>
      </c>
      <c r="AA2046" s="47">
        <f t="shared" si="1045"/>
        <v>119.26566431831877</v>
      </c>
      <c r="AB2046" s="45">
        <f t="shared" si="1046"/>
        <v>2.8548</v>
      </c>
      <c r="AC2046" s="2" t="str">
        <f t="shared" si="1032"/>
        <v>TY2</v>
      </c>
      <c r="AD2046">
        <f t="shared" si="1033"/>
        <v>119.671875</v>
      </c>
      <c r="AE2046">
        <f t="shared" si="1034"/>
        <v>119.421875</v>
      </c>
      <c r="AF2046" s="49">
        <f t="shared" si="1061"/>
        <v>0.25</v>
      </c>
      <c r="AG2046" s="3">
        <f t="shared" si="1047"/>
        <v>118.26657513957174</v>
      </c>
      <c r="AH2046">
        <f t="shared" si="1048"/>
        <v>117.35111339476516</v>
      </c>
      <c r="AI2046" s="51">
        <f t="shared" si="1049"/>
        <v>0.91546174480657783</v>
      </c>
      <c r="AJ2046" s="52">
        <f t="shared" si="1050"/>
        <v>0.66546174480657783</v>
      </c>
      <c r="AK2046" s="2">
        <v>43272</v>
      </c>
      <c r="AL2046" t="str">
        <v>912828K7</v>
      </c>
      <c r="AM2046">
        <v>7.6132</v>
      </c>
      <c r="AN2046">
        <v>1.5827100000000001</v>
      </c>
      <c r="AO2046">
        <v>0.7873</v>
      </c>
      <c r="AP2046">
        <v>119.671875</v>
      </c>
      <c r="AQ2046">
        <f>VLOOKUP(AL2046,工作表1!$F$3:$G$1000,2,FALSE)</f>
        <v>2</v>
      </c>
      <c r="AR2046" t="str">
        <f>VLOOKUP(AL2046,工作表1!$F$3:$H$1000,3,FALSE)</f>
        <v>2025/8/15</v>
      </c>
      <c r="AS2046">
        <f t="shared" si="1035"/>
        <v>1.9389000000000001</v>
      </c>
      <c r="AT2046">
        <f t="shared" si="1036"/>
        <v>6.1099999999999932E-2</v>
      </c>
      <c r="AU2046" s="43">
        <f t="shared" si="1051"/>
        <v>43327</v>
      </c>
      <c r="AV2046" s="43">
        <f t="shared" si="1037"/>
        <v>43465</v>
      </c>
      <c r="AW2046" s="45">
        <f t="shared" si="1052"/>
        <v>0.7016574585635359</v>
      </c>
      <c r="AX2046" s="45">
        <f t="shared" si="1053"/>
        <v>1.7537122530840836</v>
      </c>
      <c r="AY2046" s="47">
        <f t="shared" si="1054"/>
        <v>94.458099812864276</v>
      </c>
      <c r="AZ2046" s="47">
        <f t="shared" si="1055"/>
        <v>118.26657513957174</v>
      </c>
      <c r="BA2046" s="43"/>
      <c r="BC2046" s="2">
        <v>43271</v>
      </c>
      <c r="BD2046" t="str">
        <v>912828K7</v>
      </c>
      <c r="BE2046">
        <v>6.9955999999999996</v>
      </c>
      <c r="BF2046">
        <v>1.6013299999999999</v>
      </c>
      <c r="BG2046">
        <v>0.7873</v>
      </c>
      <c r="BH2046">
        <v>119.421875</v>
      </c>
      <c r="BI2046">
        <f>VLOOKUP(BD2046,工作表1!$K$3:$L$1000,2,FALSE)</f>
        <v>2</v>
      </c>
      <c r="BJ2046" t="str">
        <f>VLOOKUP(BD2046,工作表1!$K$3:$M$1000,3,FALSE)</f>
        <v>2025/8/15</v>
      </c>
      <c r="BK2046">
        <f t="shared" si="1038"/>
        <v>1.9359999999999999</v>
      </c>
      <c r="BL2046">
        <f t="shared" si="1039"/>
        <v>6.4000000000000057E-2</v>
      </c>
      <c r="BM2046" s="43">
        <f t="shared" si="1056"/>
        <v>43327</v>
      </c>
      <c r="BN2046" s="43">
        <f t="shared" si="1040"/>
        <v>43553</v>
      </c>
      <c r="BO2046" s="45">
        <f t="shared" si="1057"/>
        <v>0.69613259668508287</v>
      </c>
      <c r="BP2046" s="45">
        <f t="shared" si="1058"/>
        <v>2.235858624082343</v>
      </c>
      <c r="BQ2046" s="47">
        <f t="shared" si="1059"/>
        <v>94.363929992745796</v>
      </c>
      <c r="BR2046" s="47">
        <f t="shared" si="1060"/>
        <v>117.35111339476516</v>
      </c>
    </row>
    <row r="2047" spans="6:70" x14ac:dyDescent="0.25">
      <c r="F2047" s="2">
        <v>43334</v>
      </c>
      <c r="G2047">
        <v>2.0699999999999998</v>
      </c>
      <c r="H2047" s="43">
        <v>43370</v>
      </c>
      <c r="I2047">
        <v>3.0116000000000001</v>
      </c>
      <c r="L2047" s="2">
        <v>43271</v>
      </c>
      <c r="M2047" t="str">
        <v>9128283Z</v>
      </c>
      <c r="N2047">
        <v>-1.1377999999999999</v>
      </c>
      <c r="O2047">
        <v>3.5609700000000002</v>
      </c>
      <c r="P2047">
        <v>0.82720000000000005</v>
      </c>
      <c r="Q2047">
        <v>119.96875</v>
      </c>
      <c r="R2047">
        <f>VLOOKUP(M2047,工作表1!$A$3:$B$1000,2,FALSE)</f>
        <v>2.75</v>
      </c>
      <c r="S2047" t="str">
        <f>VLOOKUP(M2047,工作表1!$A$3:$C$1000,3,FALSE)</f>
        <v>2025/2/28</v>
      </c>
      <c r="T2047">
        <f t="shared" si="1030"/>
        <v>1.9359999999999999</v>
      </c>
      <c r="U2047">
        <f t="shared" si="1029"/>
        <v>0.81400000000000006</v>
      </c>
      <c r="V2047" s="43">
        <f t="shared" si="1041"/>
        <v>43343</v>
      </c>
      <c r="W2047" s="43">
        <f t="shared" si="1031"/>
        <v>43371</v>
      </c>
      <c r="X2047" s="45">
        <f t="shared" si="1042"/>
        <v>0.85842541436464082</v>
      </c>
      <c r="Y2047" s="45">
        <f t="shared" si="1043"/>
        <v>1.6043158253235448</v>
      </c>
      <c r="Z2047" s="47">
        <f t="shared" si="1044"/>
        <v>98.98653937345037</v>
      </c>
      <c r="AA2047" s="47">
        <f t="shared" si="1045"/>
        <v>118.82408743577734</v>
      </c>
      <c r="AB2047" s="45">
        <f t="shared" si="1046"/>
        <v>2.8973</v>
      </c>
      <c r="AC2047" s="2" t="str">
        <f t="shared" si="1032"/>
        <v>TY2</v>
      </c>
      <c r="AD2047">
        <f t="shared" si="1033"/>
        <v>119.609375</v>
      </c>
      <c r="AE2047">
        <f t="shared" si="1034"/>
        <v>119.65625</v>
      </c>
      <c r="AF2047" s="49">
        <f t="shared" si="1061"/>
        <v>-4.6875E-2</v>
      </c>
      <c r="AG2047" s="3">
        <f t="shared" si="1047"/>
        <v>118.45685730909902</v>
      </c>
      <c r="AH2047">
        <f t="shared" si="1048"/>
        <v>117.59254413646256</v>
      </c>
      <c r="AI2047" s="51">
        <f t="shared" si="1049"/>
        <v>0.86431317263645724</v>
      </c>
      <c r="AJ2047" s="52">
        <f t="shared" si="1050"/>
        <v>0.91118817263645724</v>
      </c>
      <c r="AK2047" s="2">
        <v>43271</v>
      </c>
      <c r="AL2047" t="str">
        <v>9128284R</v>
      </c>
      <c r="AM2047">
        <v>-0.33789999999999998</v>
      </c>
      <c r="AN2047">
        <v>2.0723600000000002</v>
      </c>
      <c r="AO2047">
        <v>0.83379999999999999</v>
      </c>
      <c r="AP2047">
        <v>119.609375</v>
      </c>
      <c r="AQ2047">
        <f>VLOOKUP(AL2047,工作表1!$F$3:$G$1000,2,FALSE)</f>
        <v>2.875</v>
      </c>
      <c r="AR2047" t="str">
        <f>VLOOKUP(AL2047,工作表1!$F$3:$H$1000,3,FALSE)</f>
        <v>2025/5/31</v>
      </c>
      <c r="AS2047">
        <f t="shared" si="1035"/>
        <v>1.9359999999999999</v>
      </c>
      <c r="AT2047">
        <f t="shared" si="1036"/>
        <v>0.93900000000000006</v>
      </c>
      <c r="AU2047" s="43">
        <f t="shared" si="1051"/>
        <v>43434</v>
      </c>
      <c r="AV2047" s="43">
        <f t="shared" si="1037"/>
        <v>43465</v>
      </c>
      <c r="AW2047" s="45">
        <f t="shared" si="1052"/>
        <v>0.16495901639344263</v>
      </c>
      <c r="AX2047" s="45">
        <f t="shared" si="1053"/>
        <v>1.6851644958454977</v>
      </c>
      <c r="AY2047" s="47">
        <f t="shared" si="1054"/>
        <v>100.1247222666403</v>
      </c>
      <c r="AZ2047" s="47">
        <f t="shared" si="1055"/>
        <v>118.45685730909902</v>
      </c>
      <c r="BA2047" s="43"/>
      <c r="BC2047" s="2">
        <v>43270</v>
      </c>
      <c r="BD2047" t="str">
        <v>912828K7</v>
      </c>
      <c r="BE2047">
        <v>8.0289000000000001</v>
      </c>
      <c r="BF2047">
        <v>1.5640400000000001</v>
      </c>
      <c r="BG2047">
        <v>0.7873</v>
      </c>
      <c r="BH2047">
        <v>119.65625</v>
      </c>
      <c r="BI2047">
        <f>VLOOKUP(BD2047,工作表1!$K$3:$L$1000,2,FALSE)</f>
        <v>2</v>
      </c>
      <c r="BJ2047" t="str">
        <f>VLOOKUP(BD2047,工作表1!$K$3:$M$1000,3,FALSE)</f>
        <v>2025/8/15</v>
      </c>
      <c r="BK2047">
        <f t="shared" si="1038"/>
        <v>1.9179999999999999</v>
      </c>
      <c r="BL2047">
        <f t="shared" si="1039"/>
        <v>8.2000000000000073E-2</v>
      </c>
      <c r="BM2047" s="43">
        <f t="shared" si="1056"/>
        <v>43327</v>
      </c>
      <c r="BN2047" s="43">
        <f t="shared" si="1040"/>
        <v>43553</v>
      </c>
      <c r="BO2047" s="45">
        <f t="shared" si="1057"/>
        <v>0.69060773480662985</v>
      </c>
      <c r="BP2047" s="45">
        <f t="shared" si="1058"/>
        <v>2.2358132142586848</v>
      </c>
      <c r="BQ2047" s="47">
        <f t="shared" si="1059"/>
        <v>94.575131185851589</v>
      </c>
      <c r="BR2047" s="47">
        <f t="shared" si="1060"/>
        <v>117.59254413646256</v>
      </c>
    </row>
    <row r="2048" spans="6:70" x14ac:dyDescent="0.25">
      <c r="F2048" s="2">
        <v>43333</v>
      </c>
      <c r="G2048">
        <v>2.0640000000000001</v>
      </c>
      <c r="H2048" s="43">
        <v>43369</v>
      </c>
      <c r="I2048">
        <v>3.0064000000000002</v>
      </c>
      <c r="L2048" s="2">
        <v>43270</v>
      </c>
      <c r="M2048" t="str">
        <v>9128283Z</v>
      </c>
      <c r="N2048">
        <v>0.26329999999999998</v>
      </c>
      <c r="O2048">
        <v>1.64838</v>
      </c>
      <c r="P2048">
        <v>0.82720000000000005</v>
      </c>
      <c r="Q2048">
        <v>120.140625</v>
      </c>
      <c r="R2048">
        <f>VLOOKUP(M2048,工作表1!$A$3:$B$1000,2,FALSE)</f>
        <v>2.75</v>
      </c>
      <c r="S2048" t="str">
        <f>VLOOKUP(M2048,工作表1!$A$3:$C$1000,3,FALSE)</f>
        <v>2025/2/28</v>
      </c>
      <c r="T2048">
        <f t="shared" si="1030"/>
        <v>1.9179999999999999</v>
      </c>
      <c r="U2048">
        <f t="shared" si="1029"/>
        <v>0.83200000000000007</v>
      </c>
      <c r="V2048" s="43">
        <f t="shared" si="1041"/>
        <v>43343</v>
      </c>
      <c r="W2048" s="43">
        <f t="shared" si="1031"/>
        <v>43371</v>
      </c>
      <c r="X2048" s="45">
        <f t="shared" si="1042"/>
        <v>0.85082872928176789</v>
      </c>
      <c r="Y2048" s="45">
        <f t="shared" si="1043"/>
        <v>1.6042533868160143</v>
      </c>
      <c r="Z2048" s="47">
        <f t="shared" si="1044"/>
        <v>99.664302782171845</v>
      </c>
      <c r="AA2048" s="47">
        <f t="shared" si="1045"/>
        <v>119.62889961971599</v>
      </c>
      <c r="AB2048" s="45">
        <f t="shared" si="1046"/>
        <v>2.8574000000000002</v>
      </c>
      <c r="AC2048" s="2" t="str">
        <f t="shared" si="1032"/>
        <v>TY2</v>
      </c>
      <c r="AD2048">
        <f t="shared" si="1033"/>
        <v>119.84375</v>
      </c>
      <c r="AE2048">
        <f t="shared" si="1034"/>
        <v>119.40625</v>
      </c>
      <c r="AF2048" s="49">
        <f t="shared" si="1061"/>
        <v>0.4375</v>
      </c>
      <c r="AG2048" s="3">
        <f t="shared" si="1047"/>
        <v>118.68673986612346</v>
      </c>
      <c r="AH2048">
        <f t="shared" si="1048"/>
        <v>117.24975073604723</v>
      </c>
      <c r="AI2048" s="51">
        <f t="shared" si="1049"/>
        <v>1.4369891300762276</v>
      </c>
      <c r="AJ2048" s="52">
        <f t="shared" si="1050"/>
        <v>0.99948913007622764</v>
      </c>
      <c r="AK2048" s="2">
        <v>43270</v>
      </c>
      <c r="AL2048" t="str">
        <v>9128284R</v>
      </c>
      <c r="AM2048">
        <v>7.7100000000000002E-2</v>
      </c>
      <c r="AN2048">
        <v>2.0483500000000001</v>
      </c>
      <c r="AO2048">
        <v>0.83379999999999999</v>
      </c>
      <c r="AP2048">
        <v>119.84375</v>
      </c>
      <c r="AQ2048">
        <f>VLOOKUP(AL2048,工作表1!$F$3:$G$1000,2,FALSE)</f>
        <v>2.875</v>
      </c>
      <c r="AR2048" t="str">
        <f>VLOOKUP(AL2048,工作表1!$F$3:$H$1000,3,FALSE)</f>
        <v>2025/5/31</v>
      </c>
      <c r="AS2048">
        <f t="shared" si="1035"/>
        <v>1.9179999999999999</v>
      </c>
      <c r="AT2048">
        <f t="shared" si="1036"/>
        <v>0.95700000000000007</v>
      </c>
      <c r="AU2048" s="43">
        <f t="shared" si="1051"/>
        <v>43434</v>
      </c>
      <c r="AV2048" s="43">
        <f t="shared" si="1037"/>
        <v>43465</v>
      </c>
      <c r="AW2048" s="45">
        <f t="shared" si="1052"/>
        <v>0.15710382513661203</v>
      </c>
      <c r="AX2048" s="45">
        <f t="shared" si="1053"/>
        <v>1.685186016917434</v>
      </c>
      <c r="AY2048" s="47">
        <f t="shared" si="1054"/>
        <v>100.33312111285471</v>
      </c>
      <c r="AZ2048" s="47">
        <f t="shared" si="1055"/>
        <v>118.68673986612346</v>
      </c>
      <c r="BA2048" s="43"/>
      <c r="BC2048" s="2">
        <v>43269</v>
      </c>
      <c r="BD2048" t="str">
        <v>912828K7</v>
      </c>
      <c r="BE2048">
        <v>6.7065000000000001</v>
      </c>
      <c r="BF2048">
        <v>1.64432</v>
      </c>
      <c r="BG2048">
        <v>0.7873</v>
      </c>
      <c r="BH2048">
        <v>119.40625</v>
      </c>
      <c r="BI2048">
        <f>VLOOKUP(BD2048,工作表1!$K$3:$L$1000,2,FALSE)</f>
        <v>2</v>
      </c>
      <c r="BJ2048" t="str">
        <f>VLOOKUP(BD2048,工作表1!$K$3:$M$1000,3,FALSE)</f>
        <v>2025/8/15</v>
      </c>
      <c r="BK2048">
        <f t="shared" si="1038"/>
        <v>1.9159999999999999</v>
      </c>
      <c r="BL2048">
        <f t="shared" si="1039"/>
        <v>8.4000000000000075E-2</v>
      </c>
      <c r="BM2048" s="43">
        <f t="shared" si="1056"/>
        <v>43327</v>
      </c>
      <c r="BN2048" s="43">
        <f t="shared" si="1040"/>
        <v>43553</v>
      </c>
      <c r="BO2048" s="45">
        <f t="shared" si="1057"/>
        <v>0.68508287292817682</v>
      </c>
      <c r="BP2048" s="45">
        <f t="shared" si="1058"/>
        <v>2.2357678044350262</v>
      </c>
      <c r="BQ2048" s="47">
        <f t="shared" si="1059"/>
        <v>94.31389493409425</v>
      </c>
      <c r="BR2048" s="47">
        <f t="shared" si="1060"/>
        <v>117.24975073604723</v>
      </c>
    </row>
    <row r="2049" spans="6:70" x14ac:dyDescent="0.25">
      <c r="F2049" s="2">
        <v>43332</v>
      </c>
      <c r="G2049">
        <v>2.0590000000000002</v>
      </c>
      <c r="H2049" s="43">
        <v>43368</v>
      </c>
      <c r="I2049">
        <v>3.0571999999999999</v>
      </c>
      <c r="L2049" s="2">
        <v>43269</v>
      </c>
      <c r="M2049" t="str">
        <v>9128283Z</v>
      </c>
      <c r="N2049">
        <v>-8.5000000000000006E-2</v>
      </c>
      <c r="O2049">
        <v>2.0905499999999999</v>
      </c>
      <c r="P2049">
        <v>0.82720000000000005</v>
      </c>
      <c r="Q2049">
        <v>119.90625</v>
      </c>
      <c r="R2049">
        <f>VLOOKUP(M2049,工作表1!$A$3:$B$1000,2,FALSE)</f>
        <v>2.75</v>
      </c>
      <c r="S2049" t="str">
        <f>VLOOKUP(M2049,工作表1!$A$3:$C$1000,3,FALSE)</f>
        <v>2025/2/28</v>
      </c>
      <c r="T2049">
        <f t="shared" si="1030"/>
        <v>1.9159999999999999</v>
      </c>
      <c r="U2049">
        <f t="shared" si="1029"/>
        <v>0.83400000000000007</v>
      </c>
      <c r="V2049" s="43">
        <f t="shared" si="1041"/>
        <v>43343</v>
      </c>
      <c r="W2049" s="43">
        <f t="shared" si="1031"/>
        <v>43371</v>
      </c>
      <c r="X2049" s="45">
        <f t="shared" si="1042"/>
        <v>0.84323204419889497</v>
      </c>
      <c r="Y2049" s="45">
        <f t="shared" si="1043"/>
        <v>1.604190948308484</v>
      </c>
      <c r="Z2049" s="47">
        <f t="shared" si="1044"/>
        <v>99.336568829519649</v>
      </c>
      <c r="AA2049" s="47">
        <f t="shared" si="1045"/>
        <v>119.22347428856183</v>
      </c>
      <c r="AB2049" s="45">
        <f t="shared" si="1046"/>
        <v>2.8797999999999999</v>
      </c>
      <c r="AC2049" s="2" t="str">
        <f t="shared" si="1032"/>
        <v>TY2</v>
      </c>
      <c r="AD2049">
        <f t="shared" si="1033"/>
        <v>119.59375</v>
      </c>
      <c r="AE2049">
        <f t="shared" si="1034"/>
        <v>119.40625</v>
      </c>
      <c r="AF2049" s="49">
        <f t="shared" si="1061"/>
        <v>0.1875</v>
      </c>
      <c r="AG2049" s="3">
        <f t="shared" si="1047"/>
        <v>118.38674821456412</v>
      </c>
      <c r="AH2049">
        <f t="shared" si="1048"/>
        <v>117.24115711272238</v>
      </c>
      <c r="AI2049" s="51">
        <f t="shared" si="1049"/>
        <v>1.1455911018417453</v>
      </c>
      <c r="AJ2049" s="52">
        <f t="shared" si="1050"/>
        <v>0.95809110184174529</v>
      </c>
      <c r="AK2049" s="2">
        <v>43269</v>
      </c>
      <c r="AL2049" t="str">
        <v>9128284R</v>
      </c>
      <c r="AM2049">
        <v>-0.37930000000000003</v>
      </c>
      <c r="AN2049">
        <v>2.0972200000000001</v>
      </c>
      <c r="AO2049">
        <v>0.83379999999999999</v>
      </c>
      <c r="AP2049">
        <v>119.59375</v>
      </c>
      <c r="AQ2049">
        <f>VLOOKUP(AL2049,工作表1!$F$3:$G$1000,2,FALSE)</f>
        <v>2.875</v>
      </c>
      <c r="AR2049" t="str">
        <f>VLOOKUP(AL2049,工作表1!$F$3:$H$1000,3,FALSE)</f>
        <v>2025/5/31</v>
      </c>
      <c r="AS2049">
        <f t="shared" si="1035"/>
        <v>1.9159999999999999</v>
      </c>
      <c r="AT2049">
        <f t="shared" si="1036"/>
        <v>0.95900000000000007</v>
      </c>
      <c r="AU2049" s="43">
        <f t="shared" si="1051"/>
        <v>43434</v>
      </c>
      <c r="AV2049" s="43">
        <f t="shared" si="1037"/>
        <v>43465</v>
      </c>
      <c r="AW2049" s="45">
        <f t="shared" si="1052"/>
        <v>0.14924863387978143</v>
      </c>
      <c r="AX2049" s="45">
        <f t="shared" si="1053"/>
        <v>1.6852075379893705</v>
      </c>
      <c r="AY2049" s="47">
        <f t="shared" si="1054"/>
        <v>100.09114417728529</v>
      </c>
      <c r="AZ2049" s="47">
        <f t="shared" si="1055"/>
        <v>118.38674821456412</v>
      </c>
      <c r="BA2049" s="43"/>
      <c r="BC2049" s="2">
        <v>43266</v>
      </c>
      <c r="BD2049" t="str">
        <v>912828K7</v>
      </c>
      <c r="BE2049">
        <v>6.7011000000000003</v>
      </c>
      <c r="BF2049">
        <v>1.64673</v>
      </c>
      <c r="BG2049">
        <v>0.7873</v>
      </c>
      <c r="BH2049">
        <v>119.40625</v>
      </c>
      <c r="BI2049">
        <f>VLOOKUP(BD2049,工作表1!$K$3:$L$1000,2,FALSE)</f>
        <v>2</v>
      </c>
      <c r="BJ2049" t="str">
        <f>VLOOKUP(BD2049,工作表1!$K$3:$M$1000,3,FALSE)</f>
        <v>2025/8/15</v>
      </c>
      <c r="BK2049">
        <f t="shared" si="1038"/>
        <v>1.91717</v>
      </c>
      <c r="BL2049">
        <f t="shared" si="1039"/>
        <v>8.2829999999999959E-2</v>
      </c>
      <c r="BM2049" s="43">
        <f t="shared" si="1056"/>
        <v>43327</v>
      </c>
      <c r="BN2049" s="43">
        <f t="shared" si="1040"/>
        <v>43553</v>
      </c>
      <c r="BO2049" s="45">
        <f t="shared" si="1057"/>
        <v>0.6795580110497238</v>
      </c>
      <c r="BP2049" s="45">
        <f t="shared" si="1058"/>
        <v>2.2357223946113676</v>
      </c>
      <c r="BQ2049" s="47">
        <f t="shared" si="1059"/>
        <v>94.31328450017358</v>
      </c>
      <c r="BR2049" s="47">
        <f t="shared" si="1060"/>
        <v>117.24115711272238</v>
      </c>
    </row>
    <row r="2050" spans="6:70" x14ac:dyDescent="0.25">
      <c r="F2050" s="2">
        <v>43329</v>
      </c>
      <c r="G2050">
        <v>2.0590000000000002</v>
      </c>
      <c r="H2050" s="43">
        <v>43367</v>
      </c>
      <c r="I2050">
        <v>3.0444</v>
      </c>
      <c r="L2050" s="2">
        <v>43266</v>
      </c>
      <c r="M2050" t="str">
        <v>9128283Z</v>
      </c>
      <c r="N2050">
        <v>0.32740000000000002</v>
      </c>
      <c r="O2050">
        <v>1.7202200000000001</v>
      </c>
      <c r="P2050">
        <v>0.82720000000000005</v>
      </c>
      <c r="Q2050">
        <v>119.890625</v>
      </c>
      <c r="R2050">
        <f>VLOOKUP(M2050,工作表1!$A$3:$B$1000,2,FALSE)</f>
        <v>2.75</v>
      </c>
      <c r="S2050" t="str">
        <f>VLOOKUP(M2050,工作表1!$A$3:$C$1000,3,FALSE)</f>
        <v>2025/2/28</v>
      </c>
      <c r="T2050">
        <f t="shared" si="1030"/>
        <v>1.91717</v>
      </c>
      <c r="U2050">
        <f t="shared" si="1029"/>
        <v>0.83282999999999996</v>
      </c>
      <c r="V2050" s="43">
        <f t="shared" si="1041"/>
        <v>43343</v>
      </c>
      <c r="W2050" s="43">
        <f t="shared" si="1031"/>
        <v>43371</v>
      </c>
      <c r="X2050" s="45">
        <f t="shared" si="1042"/>
        <v>0.83563535911602216</v>
      </c>
      <c r="Y2050" s="45">
        <f t="shared" si="1043"/>
        <v>1.6041285098009537</v>
      </c>
      <c r="Z2050" s="47">
        <f t="shared" si="1044"/>
        <v>99.434142478834005</v>
      </c>
      <c r="AA2050" s="47">
        <f t="shared" si="1045"/>
        <v>119.33327460721677</v>
      </c>
      <c r="AB2050" s="45">
        <f t="shared" si="1046"/>
        <v>2.8873000000000002</v>
      </c>
      <c r="AC2050" s="2" t="str">
        <f t="shared" si="1032"/>
        <v>TY2</v>
      </c>
      <c r="AD2050">
        <f t="shared" si="1033"/>
        <v>119.59375</v>
      </c>
      <c r="AE2050">
        <f t="shared" si="1034"/>
        <v>119.25</v>
      </c>
      <c r="AF2050" s="49">
        <f t="shared" si="1061"/>
        <v>0.34375</v>
      </c>
      <c r="AG2050" s="3">
        <f t="shared" si="1047"/>
        <v>118.37672084755998</v>
      </c>
      <c r="AH2050">
        <f t="shared" si="1048"/>
        <v>117.03503271513675</v>
      </c>
      <c r="AI2050" s="51">
        <f t="shared" si="1049"/>
        <v>1.3416881324232293</v>
      </c>
      <c r="AJ2050" s="52">
        <f t="shared" si="1050"/>
        <v>0.99793813242322926</v>
      </c>
      <c r="AK2050" s="2">
        <v>43266</v>
      </c>
      <c r="AL2050" t="str">
        <v>9128284R</v>
      </c>
      <c r="AM2050">
        <v>-0.44929999999999998</v>
      </c>
      <c r="AN2050">
        <v>2.10453</v>
      </c>
      <c r="AO2050">
        <v>0.83379999999999999</v>
      </c>
      <c r="AP2050">
        <v>119.59375</v>
      </c>
      <c r="AQ2050">
        <f>VLOOKUP(AL2050,工作表1!$F$3:$G$1000,2,FALSE)</f>
        <v>2.875</v>
      </c>
      <c r="AR2050" t="str">
        <f>VLOOKUP(AL2050,工作表1!$F$3:$H$1000,3,FALSE)</f>
        <v>2025/5/31</v>
      </c>
      <c r="AS2050">
        <f t="shared" si="1035"/>
        <v>1.91717</v>
      </c>
      <c r="AT2050">
        <f t="shared" si="1036"/>
        <v>0.95782999999999996</v>
      </c>
      <c r="AU2050" s="43">
        <f t="shared" si="1051"/>
        <v>43434</v>
      </c>
      <c r="AV2050" s="43">
        <f t="shared" si="1037"/>
        <v>43465</v>
      </c>
      <c r="AW2050" s="45">
        <f t="shared" si="1052"/>
        <v>0.14139344262295081</v>
      </c>
      <c r="AX2050" s="45">
        <f t="shared" si="1053"/>
        <v>1.685229059061307</v>
      </c>
      <c r="AY2050" s="47">
        <f t="shared" si="1054"/>
        <v>100.08922468440022</v>
      </c>
      <c r="AZ2050" s="47">
        <f t="shared" si="1055"/>
        <v>118.37672084755998</v>
      </c>
      <c r="BA2050" s="43"/>
      <c r="BC2050" s="2">
        <v>43265</v>
      </c>
      <c r="BD2050" t="str">
        <v>912828K7</v>
      </c>
      <c r="BE2050">
        <v>5.9547999999999996</v>
      </c>
      <c r="BF2050">
        <v>1.69011</v>
      </c>
      <c r="BG2050">
        <v>0.7873</v>
      </c>
      <c r="BH2050">
        <v>119.25</v>
      </c>
      <c r="BI2050">
        <f>VLOOKUP(BD2050,工作表1!$K$3:$L$1000,2,FALSE)</f>
        <v>2</v>
      </c>
      <c r="BJ2050" t="str">
        <f>VLOOKUP(BD2050,工作表1!$K$3:$M$1000,3,FALSE)</f>
        <v>2025/8/15</v>
      </c>
      <c r="BK2050">
        <f t="shared" si="1038"/>
        <v>1.9181699999999999</v>
      </c>
      <c r="BL2050">
        <f t="shared" si="1039"/>
        <v>8.1830000000000069E-2</v>
      </c>
      <c r="BM2050" s="43">
        <f t="shared" si="1056"/>
        <v>43327</v>
      </c>
      <c r="BN2050" s="43">
        <f t="shared" si="1040"/>
        <v>43553</v>
      </c>
      <c r="BO2050" s="45">
        <f t="shared" si="1057"/>
        <v>0.66298342541436461</v>
      </c>
      <c r="BP2050" s="45">
        <f t="shared" si="1058"/>
        <v>2.2355861651403921</v>
      </c>
      <c r="BQ2050" s="47">
        <f t="shared" si="1059"/>
        <v>94.171430766901139</v>
      </c>
      <c r="BR2050" s="47">
        <f t="shared" si="1060"/>
        <v>117.03503271513675</v>
      </c>
    </row>
    <row r="2051" spans="6:70" x14ac:dyDescent="0.25">
      <c r="F2051" s="2">
        <v>43328</v>
      </c>
      <c r="G2051">
        <v>2.0569999999999999</v>
      </c>
      <c r="H2051" s="43">
        <v>43364</v>
      </c>
      <c r="I2051">
        <v>3.0238999999999998</v>
      </c>
      <c r="L2051" s="2">
        <v>43265</v>
      </c>
      <c r="M2051" t="str">
        <v>9128283Z</v>
      </c>
      <c r="N2051">
        <v>0.36770000000000003</v>
      </c>
      <c r="O2051">
        <v>1.75223</v>
      </c>
      <c r="P2051">
        <v>0.82720000000000005</v>
      </c>
      <c r="Q2051">
        <v>119.75</v>
      </c>
      <c r="R2051">
        <f>VLOOKUP(M2051,工作表1!$A$3:$B$1000,2,FALSE)</f>
        <v>2.75</v>
      </c>
      <c r="S2051" t="str">
        <f>VLOOKUP(M2051,工作表1!$A$3:$C$1000,3,FALSE)</f>
        <v>2025/2/28</v>
      </c>
      <c r="T2051">
        <f t="shared" si="1030"/>
        <v>1.9181699999999999</v>
      </c>
      <c r="U2051">
        <f t="shared" si="1029"/>
        <v>0.83183000000000007</v>
      </c>
      <c r="V2051" s="43">
        <f t="shared" si="1041"/>
        <v>43343</v>
      </c>
      <c r="W2051" s="43">
        <f t="shared" si="1031"/>
        <v>43371</v>
      </c>
      <c r="X2051" s="45">
        <f t="shared" si="1042"/>
        <v>0.81284530386740339</v>
      </c>
      <c r="Y2051" s="45">
        <f t="shared" si="1043"/>
        <v>1.6039411942783621</v>
      </c>
      <c r="Z2051" s="47">
        <f t="shared" si="1044"/>
        <v>99.326767092241937</v>
      </c>
      <c r="AA2051" s="47">
        <f t="shared" si="1045"/>
        <v>119.17816224370813</v>
      </c>
      <c r="AB2051" s="45">
        <f t="shared" si="1046"/>
        <v>2.8997999999999999</v>
      </c>
      <c r="AC2051" s="2" t="str">
        <f t="shared" si="1032"/>
        <v>TY2</v>
      </c>
      <c r="AD2051">
        <f t="shared" si="1033"/>
        <v>119.4375</v>
      </c>
      <c r="AE2051">
        <f t="shared" si="1034"/>
        <v>119.0625</v>
      </c>
      <c r="AF2051" s="49">
        <f t="shared" si="1061"/>
        <v>0.375</v>
      </c>
      <c r="AG2051" s="3">
        <f t="shared" si="1047"/>
        <v>118.25096555319182</v>
      </c>
      <c r="AH2051">
        <f t="shared" si="1048"/>
        <v>116.76496014994244</v>
      </c>
      <c r="AI2051" s="51">
        <f t="shared" si="1049"/>
        <v>1.4860054032493792</v>
      </c>
      <c r="AJ2051" s="52">
        <f t="shared" si="1050"/>
        <v>1.1110054032493792</v>
      </c>
      <c r="AK2051" s="2">
        <v>43265</v>
      </c>
      <c r="AL2051" t="str">
        <v>9128284R</v>
      </c>
      <c r="AM2051">
        <v>-7.5700000000000003E-2</v>
      </c>
      <c r="AN2051">
        <v>2.0561199999999999</v>
      </c>
      <c r="AO2051">
        <v>0.83379999999999999</v>
      </c>
      <c r="AP2051">
        <v>119.4375</v>
      </c>
      <c r="AQ2051">
        <f>VLOOKUP(AL2051,工作表1!$F$3:$G$1000,2,FALSE)</f>
        <v>2.875</v>
      </c>
      <c r="AR2051" t="str">
        <f>VLOOKUP(AL2051,工作表1!$F$3:$H$1000,3,FALSE)</f>
        <v>2025/5/31</v>
      </c>
      <c r="AS2051">
        <f t="shared" si="1035"/>
        <v>1.9181699999999999</v>
      </c>
      <c r="AT2051">
        <f t="shared" si="1036"/>
        <v>0.95683000000000007</v>
      </c>
      <c r="AU2051" s="43">
        <f t="shared" si="1051"/>
        <v>43434</v>
      </c>
      <c r="AV2051" s="43">
        <f t="shared" si="1037"/>
        <v>43465</v>
      </c>
      <c r="AW2051" s="45">
        <f t="shared" si="1052"/>
        <v>0.11782786885245901</v>
      </c>
      <c r="AX2051" s="45">
        <f t="shared" si="1053"/>
        <v>1.6852936222771164</v>
      </c>
      <c r="AY2051" s="47">
        <f t="shared" si="1054"/>
        <v>100.00504236934722</v>
      </c>
      <c r="AZ2051" s="47">
        <f t="shared" si="1055"/>
        <v>118.25096555319182</v>
      </c>
      <c r="BA2051" s="43"/>
      <c r="BC2051" s="2">
        <v>43264</v>
      </c>
      <c r="BD2051" t="str">
        <v>912828K7</v>
      </c>
      <c r="BE2051">
        <v>4.7876000000000003</v>
      </c>
      <c r="BF2051">
        <v>1.7721199999999999</v>
      </c>
      <c r="BG2051">
        <v>0.7873</v>
      </c>
      <c r="BH2051">
        <v>119.0625</v>
      </c>
      <c r="BI2051">
        <f>VLOOKUP(BD2051,工作表1!$K$3:$L$1000,2,FALSE)</f>
        <v>2</v>
      </c>
      <c r="BJ2051" t="str">
        <f>VLOOKUP(BD2051,工作表1!$K$3:$M$1000,3,FALSE)</f>
        <v>2025/8/15</v>
      </c>
      <c r="BK2051">
        <f t="shared" si="1038"/>
        <v>1.919</v>
      </c>
      <c r="BL2051">
        <f t="shared" si="1039"/>
        <v>8.0999999999999961E-2</v>
      </c>
      <c r="BM2051" s="43">
        <f t="shared" si="1056"/>
        <v>43327</v>
      </c>
      <c r="BN2051" s="43">
        <f t="shared" si="1040"/>
        <v>43553</v>
      </c>
      <c r="BO2051" s="45">
        <f t="shared" si="1057"/>
        <v>0.65745856353591159</v>
      </c>
      <c r="BP2051" s="45">
        <f t="shared" si="1058"/>
        <v>2.2355407553167335</v>
      </c>
      <c r="BQ2051" s="47">
        <f t="shared" si="1059"/>
        <v>93.965210934268853</v>
      </c>
      <c r="BR2051" s="47">
        <f t="shared" si="1060"/>
        <v>116.76496014994244</v>
      </c>
    </row>
    <row r="2052" spans="6:70" x14ac:dyDescent="0.25">
      <c r="F2052" s="2">
        <v>43327</v>
      </c>
      <c r="G2052">
        <v>2.0459999999999998</v>
      </c>
      <c r="H2052" s="43">
        <v>43363</v>
      </c>
      <c r="I2052">
        <v>3.0236999999999998</v>
      </c>
      <c r="L2052" s="2">
        <v>43264</v>
      </c>
      <c r="M2052" t="str">
        <v>9128283Z</v>
      </c>
      <c r="N2052">
        <v>0.52439999999999998</v>
      </c>
      <c r="O2052">
        <v>1.6645399999999999</v>
      </c>
      <c r="P2052">
        <v>0.82720000000000005</v>
      </c>
      <c r="Q2052">
        <v>119.515625</v>
      </c>
      <c r="R2052">
        <f>VLOOKUP(M2052,工作表1!$A$3:$B$1000,2,FALSE)</f>
        <v>2.75</v>
      </c>
      <c r="S2052" t="str">
        <f>VLOOKUP(M2052,工作表1!$A$3:$C$1000,3,FALSE)</f>
        <v>2025/2/28</v>
      </c>
      <c r="T2052">
        <f t="shared" si="1030"/>
        <v>1.919</v>
      </c>
      <c r="U2052">
        <f t="shared" ref="U2052:U2115" si="1062">R2052-T2052</f>
        <v>0.83099999999999996</v>
      </c>
      <c r="V2052" s="43">
        <f t="shared" si="1041"/>
        <v>43343</v>
      </c>
      <c r="W2052" s="43">
        <f t="shared" si="1031"/>
        <v>43371</v>
      </c>
      <c r="X2052" s="45">
        <f t="shared" si="1042"/>
        <v>0.80524861878453036</v>
      </c>
      <c r="Y2052" s="45">
        <f t="shared" si="1043"/>
        <v>1.6038787557708316</v>
      </c>
      <c r="Z2052" s="47">
        <f t="shared" si="1044"/>
        <v>99.162752925116649</v>
      </c>
      <c r="AA2052" s="47">
        <f t="shared" si="1045"/>
        <v>118.97163168739574</v>
      </c>
      <c r="AB2052" s="45">
        <f t="shared" si="1046"/>
        <v>2.9272999999999998</v>
      </c>
      <c r="AC2052" s="2" t="str">
        <f t="shared" si="1032"/>
        <v>TY2</v>
      </c>
      <c r="AD2052">
        <f t="shared" si="1033"/>
        <v>119.1875</v>
      </c>
      <c r="AE2052">
        <f t="shared" si="1034"/>
        <v>119.28125</v>
      </c>
      <c r="AF2052" s="49">
        <f t="shared" si="1061"/>
        <v>-9.375E-2</v>
      </c>
      <c r="AG2052" s="3">
        <f t="shared" si="1047"/>
        <v>118.00286832474323</v>
      </c>
      <c r="AH2052">
        <f t="shared" si="1048"/>
        <v>116.95156752998066</v>
      </c>
      <c r="AI2052" s="51">
        <f t="shared" si="1049"/>
        <v>1.0513007947625681</v>
      </c>
      <c r="AJ2052" s="52">
        <f t="shared" si="1050"/>
        <v>1.1450507947625681</v>
      </c>
      <c r="AK2052" s="2">
        <v>43264</v>
      </c>
      <c r="AL2052" t="str">
        <v>9128284R</v>
      </c>
      <c r="AM2052">
        <v>8.8099999999999998E-2</v>
      </c>
      <c r="AN2052">
        <v>2.0496300000000001</v>
      </c>
      <c r="AO2052">
        <v>0.83379999999999999</v>
      </c>
      <c r="AP2052">
        <v>119.1875</v>
      </c>
      <c r="AQ2052">
        <f>VLOOKUP(AL2052,工作表1!$F$3:$G$1000,2,FALSE)</f>
        <v>2.875</v>
      </c>
      <c r="AR2052" t="str">
        <f>VLOOKUP(AL2052,工作表1!$F$3:$H$1000,3,FALSE)</f>
        <v>2025/5/31</v>
      </c>
      <c r="AS2052">
        <f t="shared" si="1035"/>
        <v>1.919</v>
      </c>
      <c r="AT2052">
        <f t="shared" si="1036"/>
        <v>0.95599999999999996</v>
      </c>
      <c r="AU2052" s="43">
        <f t="shared" si="1051"/>
        <v>43434</v>
      </c>
      <c r="AV2052" s="43">
        <f t="shared" si="1037"/>
        <v>43465</v>
      </c>
      <c r="AW2052" s="45">
        <f t="shared" si="1052"/>
        <v>0.10997267759562841</v>
      </c>
      <c r="AX2052" s="45">
        <f t="shared" si="1053"/>
        <v>1.685315143349053</v>
      </c>
      <c r="AY2052" s="47">
        <f t="shared" si="1054"/>
        <v>99.804790087100884</v>
      </c>
      <c r="AZ2052" s="47">
        <f t="shared" si="1055"/>
        <v>118.00286832474323</v>
      </c>
      <c r="BA2052" s="43"/>
      <c r="BC2052" s="2">
        <v>43263</v>
      </c>
      <c r="BD2052" t="str">
        <v>912828K7</v>
      </c>
      <c r="BE2052">
        <v>4.327</v>
      </c>
      <c r="BF2052">
        <v>1.8014399999999999</v>
      </c>
      <c r="BG2052">
        <v>0.7873</v>
      </c>
      <c r="BH2052">
        <v>119.28125</v>
      </c>
      <c r="BI2052">
        <f>VLOOKUP(BD2052,工作表1!$K$3:$L$1000,2,FALSE)</f>
        <v>2</v>
      </c>
      <c r="BJ2052" t="str">
        <f>VLOOKUP(BD2052,工作表1!$K$3:$M$1000,3,FALSE)</f>
        <v>2025/8/15</v>
      </c>
      <c r="BK2052">
        <f t="shared" si="1038"/>
        <v>1.9257899999999999</v>
      </c>
      <c r="BL2052">
        <f t="shared" si="1039"/>
        <v>7.4210000000000109E-2</v>
      </c>
      <c r="BM2052" s="43">
        <f t="shared" si="1056"/>
        <v>43327</v>
      </c>
      <c r="BN2052" s="43">
        <f t="shared" si="1040"/>
        <v>43553</v>
      </c>
      <c r="BO2052" s="45">
        <f t="shared" si="1057"/>
        <v>0.65193370165745856</v>
      </c>
      <c r="BP2052" s="45">
        <f t="shared" si="1058"/>
        <v>2.2354953454930748</v>
      </c>
      <c r="BQ2052" s="47">
        <f t="shared" si="1059"/>
        <v>94.113746055851493</v>
      </c>
      <c r="BR2052" s="47">
        <f t="shared" si="1060"/>
        <v>116.95156752998066</v>
      </c>
    </row>
    <row r="2053" spans="6:70" x14ac:dyDescent="0.25">
      <c r="F2053" s="2">
        <v>43326</v>
      </c>
      <c r="G2053">
        <v>2.0430000000000001</v>
      </c>
      <c r="H2053" s="43">
        <v>43362</v>
      </c>
      <c r="I2053">
        <v>3.0209999999999999</v>
      </c>
      <c r="L2053" s="2">
        <v>43263</v>
      </c>
      <c r="M2053" t="str">
        <v>9128283Z</v>
      </c>
      <c r="N2053">
        <v>0.18099999999999999</v>
      </c>
      <c r="O2053">
        <v>1.9316</v>
      </c>
      <c r="P2053">
        <v>0.82720000000000005</v>
      </c>
      <c r="Q2053">
        <v>119.734375</v>
      </c>
      <c r="R2053">
        <f>VLOOKUP(M2053,工作表1!$A$3:$B$1000,2,FALSE)</f>
        <v>2.75</v>
      </c>
      <c r="S2053" t="str">
        <f>VLOOKUP(M2053,工作表1!$A$3:$C$1000,3,FALSE)</f>
        <v>2025/2/28</v>
      </c>
      <c r="T2053">
        <f t="shared" ref="T2053:T2116" si="1063">INDEX($G:$G,MATCH(L2053,$F:$F,0))</f>
        <v>1.9257899999999999</v>
      </c>
      <c r="U2053">
        <f t="shared" si="1062"/>
        <v>0.82421000000000011</v>
      </c>
      <c r="V2053" s="43">
        <f t="shared" si="1041"/>
        <v>43343</v>
      </c>
      <c r="W2053" s="43">
        <f t="shared" ref="W2053:W2116" si="1064">IF(WEEKDAY(DATE(YEAR(L2053),(INT(MONTH(L2053)/3)+1)*3+1,1)-1,2)=7,DATE(YEAR(L2053),(INT(MONTH(L2053)/3)+1)*3+1,1)-1-2,IF(WEEKDAY(DATE(YEAR(L2053),(INT(MONTH(L2053)/3)+1)*3+1,1)-1,2)=6,DATE(YEAR(L2053),(INT(MONTH(L2053)/3)+1)*3+1,1)-1-1,DATE(YEAR(L2053),(INT(MONTH(L2053)/3)+1)*3+1,1)-1))</f>
        <v>43371</v>
      </c>
      <c r="X2053" s="45">
        <f t="shared" si="1042"/>
        <v>0.79765193370165743</v>
      </c>
      <c r="Y2053" s="45">
        <f t="shared" si="1043"/>
        <v>1.6038163172633013</v>
      </c>
      <c r="Z2053" s="47">
        <f t="shared" si="1044"/>
        <v>99.265226088686717</v>
      </c>
      <c r="AA2053" s="47">
        <f t="shared" si="1045"/>
        <v>119.08940406417199</v>
      </c>
      <c r="AB2053" s="45">
        <f t="shared" si="1046"/>
        <v>2.9123000000000001</v>
      </c>
      <c r="AC2053" s="2" t="str">
        <f t="shared" ref="AC2053:AC2116" si="1065">IF(MOD(MONTH(L2053),3)=0,"TY2","TY1")</f>
        <v>TY2</v>
      </c>
      <c r="AD2053">
        <f t="shared" ref="AD2053:AD2116" si="1066">IF(AC2053="TY1",Q2053,AP2053)</f>
        <v>119.40625</v>
      </c>
      <c r="AE2053">
        <f t="shared" ref="AE2053:AE2116" si="1067">IF(AC2053="TY1",AP2053,BH2053)</f>
        <v>119.3125</v>
      </c>
      <c r="AF2053" s="49">
        <f t="shared" si="1061"/>
        <v>9.375E-2</v>
      </c>
      <c r="AG2053" s="3">
        <f t="shared" si="1047"/>
        <v>118.19142235556011</v>
      </c>
      <c r="AH2053">
        <f t="shared" si="1048"/>
        <v>116.96746327204684</v>
      </c>
      <c r="AI2053" s="51">
        <f t="shared" si="1049"/>
        <v>1.2239590835132645</v>
      </c>
      <c r="AJ2053" s="52">
        <f t="shared" si="1050"/>
        <v>1.1302090835132645</v>
      </c>
      <c r="AK2053" s="2">
        <v>43263</v>
      </c>
      <c r="AL2053" t="str">
        <v>9128284R</v>
      </c>
      <c r="AM2053">
        <v>-0.2868</v>
      </c>
      <c r="AN2053">
        <v>2.0891899999999999</v>
      </c>
      <c r="AO2053">
        <v>0.83379999999999999</v>
      </c>
      <c r="AP2053">
        <v>119.40625</v>
      </c>
      <c r="AQ2053">
        <f>VLOOKUP(AL2053,工作表1!$F$3:$G$1000,2,FALSE)</f>
        <v>2.875</v>
      </c>
      <c r="AR2053" t="str">
        <f>VLOOKUP(AL2053,工作表1!$F$3:$H$1000,3,FALSE)</f>
        <v>2025/5/31</v>
      </c>
      <c r="AS2053">
        <f t="shared" ref="AS2053:AS2116" si="1068">INDEX($G:$G,MATCH(AK2053,$F:$F,0))</f>
        <v>1.9257899999999999</v>
      </c>
      <c r="AT2053">
        <f t="shared" ref="AT2053:AT2116" si="1069">AQ2053-AS2053</f>
        <v>0.94921000000000011</v>
      </c>
      <c r="AU2053" s="43">
        <f t="shared" si="1051"/>
        <v>43434</v>
      </c>
      <c r="AV2053" s="43">
        <f t="shared" ref="AV2053:AV2116" si="1070">IF(WEEKDAY(DATE(YEAR(AK2053),(INT(MONTH(AK2053)/3)+1)*3+4,1)-1,2)=7,DATE(YEAR(AK2053),(INT(MONTH(AK2053)/3)+1)*3+4,1)-1-2,IF(WEEKDAY(DATE(YEAR(AK2053),(INT(MONTH(AK2053)/3)+1)*3+4,1)-1,2)=6,DATE(YEAR(AK2053),(INT(MONTH(AK2053)/3)+1)*3+4,1)-1-1,DATE(YEAR(AK2053),(INT(MONTH(AK2053)/3)+1)*3+4,1)-1))</f>
        <v>43465</v>
      </c>
      <c r="AW2053" s="45">
        <f t="shared" si="1052"/>
        <v>0.1021174863387978</v>
      </c>
      <c r="AX2053" s="45">
        <f t="shared" si="1053"/>
        <v>1.6853366644209893</v>
      </c>
      <c r="AY2053" s="47">
        <f t="shared" si="1054"/>
        <v>99.965285347052316</v>
      </c>
      <c r="AZ2053" s="47">
        <f t="shared" si="1055"/>
        <v>118.19142235556011</v>
      </c>
      <c r="BA2053" s="43"/>
      <c r="BC2053" s="2">
        <v>43262</v>
      </c>
      <c r="BD2053" t="str">
        <v>912828K7</v>
      </c>
      <c r="BE2053">
        <v>4.2260999999999997</v>
      </c>
      <c r="BF2053">
        <v>1.78976</v>
      </c>
      <c r="BG2053">
        <v>0.7873</v>
      </c>
      <c r="BH2053">
        <v>119.3125</v>
      </c>
      <c r="BI2053">
        <f>VLOOKUP(BD2053,工作表1!$K$3:$L$1000,2,FALSE)</f>
        <v>2</v>
      </c>
      <c r="BJ2053" t="str">
        <f>VLOOKUP(BD2053,工作表1!$K$3:$M$1000,3,FALSE)</f>
        <v>2025/8/15</v>
      </c>
      <c r="BK2053">
        <f t="shared" ref="BK2053:BK2116" si="1071">INDEX($G:$G,MATCH(BC2053,$F:$F,0))</f>
        <v>1.9195199999999999</v>
      </c>
      <c r="BL2053">
        <f t="shared" ref="BL2053:BL2116" si="1072">BI2053-BK2053</f>
        <v>8.0480000000000107E-2</v>
      </c>
      <c r="BM2053" s="43">
        <f t="shared" si="1056"/>
        <v>43327</v>
      </c>
      <c r="BN2053" s="43">
        <f t="shared" ref="BN2053:BN2116" si="1073">IF(WEEKDAY(DATE(YEAR(BC2053),(INT(MONTH(BC2053)/3)+1)*3+7,1)-1,2)=7,DATE(YEAR(BC2053),(INT(MONTH(BC2053)/3)+1)*3+7,1)-1-2,IF(WEEKDAY(DATE(YEAR(BC2053),(INT(MONTH(BC2053)/3)+1)*3+7,1)-1,2)=6,DATE(YEAR(BC2053),(INT(MONTH(BC2053)/3)+1)*3+7,1)-1-1,DATE(YEAR(BC2053),(INT(MONTH(BC2053)/3)+1)*3+7,1)-1))</f>
        <v>43553</v>
      </c>
      <c r="BO2053" s="45">
        <f t="shared" si="1057"/>
        <v>0.64640883977900554</v>
      </c>
      <c r="BP2053" s="45">
        <f t="shared" si="1058"/>
        <v>2.2354499356694166</v>
      </c>
      <c r="BQ2053" s="47">
        <f t="shared" si="1059"/>
        <v>94.138362738192072</v>
      </c>
      <c r="BR2053" s="47">
        <f t="shared" si="1060"/>
        <v>116.96746327204684</v>
      </c>
    </row>
    <row r="2054" spans="6:70" x14ac:dyDescent="0.25">
      <c r="F2054" s="2">
        <v>43325</v>
      </c>
      <c r="G2054">
        <v>2.0369999999999999</v>
      </c>
      <c r="H2054" s="43">
        <v>43361</v>
      </c>
      <c r="I2054">
        <v>3.0158999999999998</v>
      </c>
      <c r="L2054" s="2">
        <v>43262</v>
      </c>
      <c r="M2054" t="str">
        <v>9128283Z</v>
      </c>
      <c r="N2054">
        <v>0.27079999999999999</v>
      </c>
      <c r="O2054">
        <v>1.8606100000000001</v>
      </c>
      <c r="P2054">
        <v>0.82720000000000005</v>
      </c>
      <c r="Q2054">
        <v>119.765625</v>
      </c>
      <c r="R2054">
        <f>VLOOKUP(M2054,工作表1!$A$3:$B$1000,2,FALSE)</f>
        <v>2.75</v>
      </c>
      <c r="S2054" t="str">
        <f>VLOOKUP(M2054,工作表1!$A$3:$C$1000,3,FALSE)</f>
        <v>2025/2/28</v>
      </c>
      <c r="T2054">
        <f t="shared" si="1063"/>
        <v>1.9195199999999999</v>
      </c>
      <c r="U2054">
        <f t="shared" si="1062"/>
        <v>0.83048000000000011</v>
      </c>
      <c r="V2054" s="43">
        <f t="shared" ref="V2054:V2117" si="1074">COUPNCD(L2053,S2054,2,0)</f>
        <v>43343</v>
      </c>
      <c r="W2054" s="43">
        <f t="shared" si="1064"/>
        <v>43371</v>
      </c>
      <c r="X2054" s="45">
        <f t="shared" ref="X2054:X2117" si="1075">COUPDAYBS(L2053,S2054,2,1)/COUPDAYS(L2053,S2054,2,1)*R2054/2</f>
        <v>0.79005524861878451</v>
      </c>
      <c r="Y2054" s="45">
        <f t="shared" ref="Y2054:Y2117" si="1076">(W2054-L2053)/365*R2054+X2054</f>
        <v>1.6037538787557708</v>
      </c>
      <c r="Z2054" s="47">
        <f t="shared" ref="Z2054:Z2117" si="1077">(Q2054*P2054+Y2054)/(1+(O2054/100)*(W2054-L2055)/360)-X2054</f>
        <v>99.304420307845533</v>
      </c>
      <c r="AA2054" s="47">
        <f t="shared" ref="AA2054:AA2117" si="1078">(Z2054-$AB$5*(W2054-L2053)/365+T2054*(W2054-L2053)/360)/P2054</f>
        <v>119.12598782611623</v>
      </c>
      <c r="AB2054" s="45">
        <f t="shared" ref="AB2054:AB2117" si="1079">INDEX(I:I,MATCH(L2054,H:H,0))</f>
        <v>2.9022999999999999</v>
      </c>
      <c r="AC2054" s="2" t="str">
        <f t="shared" si="1065"/>
        <v>TY2</v>
      </c>
      <c r="AD2054">
        <f t="shared" si="1066"/>
        <v>119.4375</v>
      </c>
      <c r="AE2054">
        <f t="shared" si="1067"/>
        <v>119.46875</v>
      </c>
      <c r="AF2054" s="49">
        <f t="shared" si="1061"/>
        <v>-3.125E-2</v>
      </c>
      <c r="AG2054" s="3">
        <f t="shared" ref="AG2054:AG2117" si="1080">IF(AC2054="TY1",AA2054,AZ2054)</f>
        <v>118.20595328155663</v>
      </c>
      <c r="AH2054">
        <f t="shared" ref="AH2054:AH2117" si="1081">IF(AC2054="TY1",AZ2054,BR2054)</f>
        <v>117.14106451078032</v>
      </c>
      <c r="AI2054" s="51">
        <f t="shared" ref="AI2054:AI2117" si="1082">AG2054-AH2054</f>
        <v>1.0648887707763066</v>
      </c>
      <c r="AJ2054" s="52">
        <f t="shared" ref="AJ2054:AJ2117" si="1083">AI2054-AF2054</f>
        <v>1.0961387707763066</v>
      </c>
      <c r="AK2054" s="2">
        <v>43262</v>
      </c>
      <c r="AL2054" t="str">
        <v>9128284R</v>
      </c>
      <c r="AM2054">
        <v>-0.3654</v>
      </c>
      <c r="AN2054">
        <v>2.0781000000000001</v>
      </c>
      <c r="AO2054">
        <v>0.83379999999999999</v>
      </c>
      <c r="AP2054">
        <v>119.4375</v>
      </c>
      <c r="AQ2054">
        <f>VLOOKUP(AL2054,工作表1!$F$3:$G$1000,2,FALSE)</f>
        <v>2.875</v>
      </c>
      <c r="AR2054" t="str">
        <f>VLOOKUP(AL2054,工作表1!$F$3:$H$1000,3,FALSE)</f>
        <v>2025/5/31</v>
      </c>
      <c r="AS2054">
        <f t="shared" si="1068"/>
        <v>1.9195199999999999</v>
      </c>
      <c r="AT2054">
        <f t="shared" si="1069"/>
        <v>0.95548000000000011</v>
      </c>
      <c r="AU2054" s="43">
        <f t="shared" ref="AU2054:AU2117" si="1084">COUPNCD(AK2053,AR2054,2,0)</f>
        <v>43434</v>
      </c>
      <c r="AV2054" s="43">
        <f t="shared" si="1070"/>
        <v>43465</v>
      </c>
      <c r="AW2054" s="45">
        <f t="shared" ref="AW2054:AW2117" si="1085">COUPDAYBS(AK2053,AR2054,2,1)/COUPDAYS(AK2053,AR2054,2,1)*AQ2054/2</f>
        <v>9.4262295081967221E-2</v>
      </c>
      <c r="AX2054" s="45">
        <f t="shared" ref="AX2054:AX2117" si="1086">(AV2054-AK2053)/365*AQ2054+AW2054</f>
        <v>1.6853581854929258</v>
      </c>
      <c r="AY2054" s="47">
        <f t="shared" ref="AY2054:AY2117" si="1087">(AP2054*AO2054+AX2054)/(1+(AN2054/100)*(AV2054-AK2055)/360)-AW2054</f>
        <v>99.987970531093424</v>
      </c>
      <c r="AZ2054" s="47">
        <f t="shared" ref="AZ2054:AZ2117" si="1088">(AY2054-$AB$5*(AV2054-AK2053)/365+AS2054*(AV2054-AK2053)/360)/AO2054</f>
        <v>118.20595328155663</v>
      </c>
      <c r="BA2054" s="43"/>
      <c r="BC2054" s="2">
        <v>43259</v>
      </c>
      <c r="BD2054" t="str">
        <v>912828K7</v>
      </c>
      <c r="BE2054">
        <v>4.3742999999999999</v>
      </c>
      <c r="BF2054">
        <v>1.7556400000000001</v>
      </c>
      <c r="BG2054">
        <v>0.7873</v>
      </c>
      <c r="BH2054">
        <v>119.46875</v>
      </c>
      <c r="BI2054">
        <f>VLOOKUP(BD2054,工作表1!$K$3:$L$1000,2,FALSE)</f>
        <v>2</v>
      </c>
      <c r="BJ2054" t="str">
        <f>VLOOKUP(BD2054,工作表1!$K$3:$M$1000,3,FALSE)</f>
        <v>2025/8/15</v>
      </c>
      <c r="BK2054">
        <f t="shared" si="1071"/>
        <v>1.9139699999999999</v>
      </c>
      <c r="BL2054">
        <f t="shared" si="1072"/>
        <v>8.6030000000000051E-2</v>
      </c>
      <c r="BM2054" s="43">
        <f t="shared" ref="BM2054:BM2117" si="1089">COUPNCD(BC2053,BJ2054,2,0)</f>
        <v>43327</v>
      </c>
      <c r="BN2054" s="43">
        <f t="shared" si="1073"/>
        <v>43553</v>
      </c>
      <c r="BO2054" s="45">
        <f t="shared" ref="BO2054:BO2117" si="1090">COUPDAYBS(BC2053,BJ2054,2,1)/COUPDAYS(BC2053,BJ2054,2,1)*BI2054/2</f>
        <v>0.64088397790055252</v>
      </c>
      <c r="BP2054" s="45">
        <f t="shared" ref="BP2054:BP2117" si="1091">(BN2054-BC2053)/365*BI2054+BO2054</f>
        <v>2.235404525845758</v>
      </c>
      <c r="BQ2054" s="47">
        <f t="shared" ref="BQ2054:BQ2117" si="1092">(BH2054*BG2054+BP2054)/(1+(BF2054/100)*(BN2054-BC2055)/360)-BO2054</f>
        <v>94.286593791392136</v>
      </c>
      <c r="BR2054" s="47">
        <f t="shared" ref="BR2054:BR2117" si="1093">(BQ2054-$AB$5*(BN2054-BC2053)/365+BK2054*(BN2054-BC2053)/360)/BG2054</f>
        <v>117.14106451078032</v>
      </c>
    </row>
    <row r="2055" spans="6:70" x14ac:dyDescent="0.25">
      <c r="F2055" s="2">
        <v>43322</v>
      </c>
      <c r="G2055">
        <v>2.0339999999999998</v>
      </c>
      <c r="H2055" s="43">
        <v>43360</v>
      </c>
      <c r="I2055">
        <v>2.9500999999999999</v>
      </c>
      <c r="L2055" s="2">
        <v>43259</v>
      </c>
      <c r="M2055" t="str">
        <v>9128283Z</v>
      </c>
      <c r="N2055">
        <v>0.53639999999999999</v>
      </c>
      <c r="O2055">
        <v>1.6778</v>
      </c>
      <c r="P2055">
        <v>0.82720000000000005</v>
      </c>
      <c r="Q2055">
        <v>119.921875</v>
      </c>
      <c r="R2055">
        <f>VLOOKUP(M2055,工作表1!$A$3:$B$1000,2,FALSE)</f>
        <v>2.75</v>
      </c>
      <c r="S2055" t="str">
        <f>VLOOKUP(M2055,工作表1!$A$3:$C$1000,3,FALSE)</f>
        <v>2025/2/28</v>
      </c>
      <c r="T2055">
        <f t="shared" si="1063"/>
        <v>1.9139699999999999</v>
      </c>
      <c r="U2055">
        <f t="shared" si="1062"/>
        <v>0.83603000000000005</v>
      </c>
      <c r="V2055" s="43">
        <f t="shared" si="1074"/>
        <v>43343</v>
      </c>
      <c r="W2055" s="43">
        <f t="shared" si="1064"/>
        <v>43371</v>
      </c>
      <c r="X2055" s="45">
        <f t="shared" si="1075"/>
        <v>0.78245856353591159</v>
      </c>
      <c r="Y2055" s="45">
        <f t="shared" si="1076"/>
        <v>1.6036914402482403</v>
      </c>
      <c r="Z2055" s="47">
        <f t="shared" si="1077"/>
        <v>99.492516960198145</v>
      </c>
      <c r="AA2055" s="47">
        <f t="shared" si="1078"/>
        <v>119.34280079485504</v>
      </c>
      <c r="AB2055" s="45">
        <f t="shared" si="1079"/>
        <v>2.8973</v>
      </c>
      <c r="AC2055" s="2" t="str">
        <f t="shared" si="1065"/>
        <v>TY2</v>
      </c>
      <c r="AD2055">
        <f t="shared" si="1066"/>
        <v>119.59375</v>
      </c>
      <c r="AE2055">
        <f t="shared" si="1067"/>
        <v>119.46875</v>
      </c>
      <c r="AF2055" s="49">
        <f t="shared" si="1061"/>
        <v>0.125</v>
      </c>
      <c r="AG2055" s="3">
        <f t="shared" si="1080"/>
        <v>118.37114811330402</v>
      </c>
      <c r="AH2055">
        <f t="shared" si="1081"/>
        <v>117.12115663344227</v>
      </c>
      <c r="AI2055" s="51">
        <f t="shared" si="1082"/>
        <v>1.2499914798617482</v>
      </c>
      <c r="AJ2055" s="52">
        <f t="shared" si="1083"/>
        <v>1.1249914798617482</v>
      </c>
      <c r="AK2055" s="2">
        <v>43259</v>
      </c>
      <c r="AL2055" t="str">
        <v>9128284R</v>
      </c>
      <c r="AM2055">
        <v>-0.3412</v>
      </c>
      <c r="AN2055">
        <v>2.0482</v>
      </c>
      <c r="AO2055">
        <v>0.83379999999999999</v>
      </c>
      <c r="AP2055">
        <v>119.59375</v>
      </c>
      <c r="AQ2055">
        <f>VLOOKUP(AL2055,工作表1!$F$3:$G$1000,2,FALSE)</f>
        <v>2.875</v>
      </c>
      <c r="AR2055" t="str">
        <f>VLOOKUP(AL2055,工作表1!$F$3:$H$1000,3,FALSE)</f>
        <v>2025/5/31</v>
      </c>
      <c r="AS2055">
        <f t="shared" si="1068"/>
        <v>1.9139699999999999</v>
      </c>
      <c r="AT2055">
        <f t="shared" si="1069"/>
        <v>0.96103000000000005</v>
      </c>
      <c r="AU2055" s="43">
        <f t="shared" si="1084"/>
        <v>43434</v>
      </c>
      <c r="AV2055" s="43">
        <f t="shared" si="1070"/>
        <v>43465</v>
      </c>
      <c r="AW2055" s="45">
        <f t="shared" si="1085"/>
        <v>8.6407103825136611E-2</v>
      </c>
      <c r="AX2055" s="45">
        <f t="shared" si="1086"/>
        <v>1.6853797065648628</v>
      </c>
      <c r="AY2055" s="47">
        <f t="shared" si="1087"/>
        <v>100.13590811308292</v>
      </c>
      <c r="AZ2055" s="47">
        <f t="shared" si="1088"/>
        <v>118.37114811330402</v>
      </c>
      <c r="BA2055" s="43"/>
      <c r="BC2055" s="2">
        <v>43258</v>
      </c>
      <c r="BD2055" t="str">
        <v>912828K7</v>
      </c>
      <c r="BE2055">
        <v>4.0540000000000003</v>
      </c>
      <c r="BF2055">
        <v>1.76095</v>
      </c>
      <c r="BG2055">
        <v>0.7873</v>
      </c>
      <c r="BH2055">
        <v>119.46875</v>
      </c>
      <c r="BI2055">
        <f>VLOOKUP(BD2055,工作表1!$K$3:$L$1000,2,FALSE)</f>
        <v>2</v>
      </c>
      <c r="BJ2055" t="str">
        <f>VLOOKUP(BD2055,工作表1!$K$3:$M$1000,3,FALSE)</f>
        <v>2025/8/15</v>
      </c>
      <c r="BK2055">
        <f t="shared" si="1071"/>
        <v>1.91126</v>
      </c>
      <c r="BL2055">
        <f t="shared" si="1072"/>
        <v>8.8740000000000041E-2</v>
      </c>
      <c r="BM2055" s="43">
        <f t="shared" si="1089"/>
        <v>43327</v>
      </c>
      <c r="BN2055" s="43">
        <f t="shared" si="1073"/>
        <v>43553</v>
      </c>
      <c r="BO2055" s="45">
        <f t="shared" si="1090"/>
        <v>0.62430939226519333</v>
      </c>
      <c r="BP2055" s="45">
        <f t="shared" si="1091"/>
        <v>2.2352682963747825</v>
      </c>
      <c r="BQ2055" s="47">
        <f t="shared" si="1092"/>
        <v>94.294385380066174</v>
      </c>
      <c r="BR2055" s="47">
        <f t="shared" si="1093"/>
        <v>117.12115663344227</v>
      </c>
    </row>
    <row r="2056" spans="6:70" x14ac:dyDescent="0.25">
      <c r="F2056" s="2">
        <v>43321</v>
      </c>
      <c r="G2056">
        <v>2.0354999999999999</v>
      </c>
      <c r="H2056" s="43">
        <v>43357</v>
      </c>
      <c r="I2056">
        <v>2.9626000000000001</v>
      </c>
      <c r="L2056" s="2">
        <v>43258</v>
      </c>
      <c r="M2056" t="str">
        <v>9128283Z</v>
      </c>
      <c r="N2056">
        <v>0.82410000000000005</v>
      </c>
      <c r="O2056">
        <v>1.55457</v>
      </c>
      <c r="P2056">
        <v>0.82720000000000005</v>
      </c>
      <c r="Q2056">
        <v>119.921875</v>
      </c>
      <c r="R2056">
        <f>VLOOKUP(M2056,工作表1!$A$3:$B$1000,2,FALSE)</f>
        <v>2.75</v>
      </c>
      <c r="S2056" t="str">
        <f>VLOOKUP(M2056,工作表1!$A$3:$C$1000,3,FALSE)</f>
        <v>2025/2/28</v>
      </c>
      <c r="T2056">
        <f t="shared" si="1063"/>
        <v>1.91126</v>
      </c>
      <c r="U2056">
        <f t="shared" si="1062"/>
        <v>0.83874000000000004</v>
      </c>
      <c r="V2056" s="43">
        <f t="shared" si="1074"/>
        <v>43343</v>
      </c>
      <c r="W2056" s="43">
        <f t="shared" si="1064"/>
        <v>43371</v>
      </c>
      <c r="X2056" s="45">
        <f t="shared" si="1075"/>
        <v>0.75966850828729282</v>
      </c>
      <c r="Y2056" s="45">
        <f t="shared" si="1076"/>
        <v>1.603504124725649</v>
      </c>
      <c r="Z2056" s="47">
        <f t="shared" si="1077"/>
        <v>99.549408590152765</v>
      </c>
      <c r="AA2056" s="47">
        <f t="shared" si="1078"/>
        <v>119.38486634733071</v>
      </c>
      <c r="AB2056" s="45">
        <f t="shared" si="1079"/>
        <v>2.8723999999999998</v>
      </c>
      <c r="AC2056" s="2" t="str">
        <f t="shared" si="1065"/>
        <v>TY2</v>
      </c>
      <c r="AD2056">
        <f t="shared" si="1066"/>
        <v>119.59375</v>
      </c>
      <c r="AE2056">
        <f t="shared" si="1067"/>
        <v>119.15625</v>
      </c>
      <c r="AF2056" s="49">
        <f t="shared" si="1061"/>
        <v>0.4375</v>
      </c>
      <c r="AG2056" s="3">
        <f t="shared" si="1080"/>
        <v>118.35072972113207</v>
      </c>
      <c r="AH2056">
        <f t="shared" si="1081"/>
        <v>116.76295899898737</v>
      </c>
      <c r="AI2056" s="51">
        <f t="shared" si="1082"/>
        <v>1.5877707221446968</v>
      </c>
      <c r="AJ2056" s="52">
        <f t="shared" si="1083"/>
        <v>1.1502707221446968</v>
      </c>
      <c r="AK2056" s="2">
        <v>43258</v>
      </c>
      <c r="AL2056" t="str">
        <v>9128284R</v>
      </c>
      <c r="AM2056">
        <v>-0.73229999999999995</v>
      </c>
      <c r="AN2056">
        <v>2.06955</v>
      </c>
      <c r="AO2056">
        <v>0.83379999999999999</v>
      </c>
      <c r="AP2056">
        <v>119.59375</v>
      </c>
      <c r="AQ2056">
        <f>VLOOKUP(AL2056,工作表1!$F$3:$G$1000,2,FALSE)</f>
        <v>2.875</v>
      </c>
      <c r="AR2056" t="str">
        <f>VLOOKUP(AL2056,工作表1!$F$3:$H$1000,3,FALSE)</f>
        <v>2025/5/31</v>
      </c>
      <c r="AS2056">
        <f t="shared" si="1068"/>
        <v>1.91126</v>
      </c>
      <c r="AT2056">
        <f t="shared" si="1069"/>
        <v>0.96374000000000004</v>
      </c>
      <c r="AU2056" s="43">
        <f t="shared" si="1084"/>
        <v>43434</v>
      </c>
      <c r="AV2056" s="43">
        <f t="shared" si="1070"/>
        <v>43465</v>
      </c>
      <c r="AW2056" s="45">
        <f t="shared" si="1085"/>
        <v>6.2841530054644809E-2</v>
      </c>
      <c r="AX2056" s="45">
        <f t="shared" si="1086"/>
        <v>1.6854442697806722</v>
      </c>
      <c r="AY2056" s="47">
        <f t="shared" si="1087"/>
        <v>100.1416858737478</v>
      </c>
      <c r="AZ2056" s="47">
        <f t="shared" si="1088"/>
        <v>118.35072972113207</v>
      </c>
      <c r="BA2056" s="43"/>
      <c r="BC2056" s="2">
        <v>43257</v>
      </c>
      <c r="BD2056" t="str">
        <v>912828K7</v>
      </c>
      <c r="BE2056">
        <v>2.6101000000000001</v>
      </c>
      <c r="BF2056">
        <v>1.80396</v>
      </c>
      <c r="BG2056">
        <v>0.7873</v>
      </c>
      <c r="BH2056">
        <v>119.15625</v>
      </c>
      <c r="BI2056">
        <f>VLOOKUP(BD2056,工作表1!$K$3:$L$1000,2,FALSE)</f>
        <v>2</v>
      </c>
      <c r="BJ2056" t="str">
        <f>VLOOKUP(BD2056,工作表1!$K$3:$M$1000,3,FALSE)</f>
        <v>2025/8/15</v>
      </c>
      <c r="BK2056">
        <f t="shared" si="1071"/>
        <v>1.911</v>
      </c>
      <c r="BL2056">
        <f t="shared" si="1072"/>
        <v>8.8999999999999968E-2</v>
      </c>
      <c r="BM2056" s="43">
        <f t="shared" si="1089"/>
        <v>43327</v>
      </c>
      <c r="BN2056" s="43">
        <f t="shared" si="1073"/>
        <v>43553</v>
      </c>
      <c r="BO2056" s="45">
        <f t="shared" si="1090"/>
        <v>0.61878453038674031</v>
      </c>
      <c r="BP2056" s="45">
        <f t="shared" si="1091"/>
        <v>2.2352228865511239</v>
      </c>
      <c r="BQ2056" s="47">
        <f t="shared" si="1092"/>
        <v>94.019680930405045</v>
      </c>
      <c r="BR2056" s="47">
        <f t="shared" si="1093"/>
        <v>116.76295899898737</v>
      </c>
    </row>
    <row r="2057" spans="6:70" x14ac:dyDescent="0.25">
      <c r="F2057" s="2">
        <v>43320</v>
      </c>
      <c r="G2057">
        <v>2.0329999999999999</v>
      </c>
      <c r="H2057" s="43">
        <v>43356</v>
      </c>
      <c r="I2057">
        <v>2.9297</v>
      </c>
      <c r="L2057" s="2">
        <v>43257</v>
      </c>
      <c r="M2057" t="str">
        <v>9128283Z</v>
      </c>
      <c r="N2057">
        <v>0.53149999999999997</v>
      </c>
      <c r="O2057">
        <v>1.6825699999999999</v>
      </c>
      <c r="P2057">
        <v>0.82720000000000005</v>
      </c>
      <c r="Q2057">
        <v>119.625</v>
      </c>
      <c r="R2057">
        <f>VLOOKUP(M2057,工作表1!$A$3:$B$1000,2,FALSE)</f>
        <v>2.75</v>
      </c>
      <c r="S2057" t="str">
        <f>VLOOKUP(M2057,工作表1!$A$3:$C$1000,3,FALSE)</f>
        <v>2025/2/28</v>
      </c>
      <c r="T2057">
        <f t="shared" si="1063"/>
        <v>1.911</v>
      </c>
      <c r="U2057">
        <f t="shared" si="1062"/>
        <v>0.83899999999999997</v>
      </c>
      <c r="V2057" s="43">
        <f t="shared" si="1074"/>
        <v>43343</v>
      </c>
      <c r="W2057" s="43">
        <f t="shared" si="1064"/>
        <v>43371</v>
      </c>
      <c r="X2057" s="45">
        <f t="shared" si="1075"/>
        <v>0.7520718232044199</v>
      </c>
      <c r="Y2057" s="45">
        <f t="shared" si="1076"/>
        <v>1.6034416862181184</v>
      </c>
      <c r="Z2057" s="47">
        <f t="shared" si="1077"/>
        <v>99.267576616191832</v>
      </c>
      <c r="AA2057" s="47">
        <f t="shared" si="1078"/>
        <v>119.03548883589249</v>
      </c>
      <c r="AB2057" s="45">
        <f t="shared" si="1079"/>
        <v>2.9222999999999999</v>
      </c>
      <c r="AC2057" s="2" t="str">
        <f t="shared" si="1065"/>
        <v>TY2</v>
      </c>
      <c r="AD2057">
        <f t="shared" si="1066"/>
        <v>119.28125</v>
      </c>
      <c r="AE2057">
        <f t="shared" si="1067"/>
        <v>119.578125</v>
      </c>
      <c r="AF2057" s="49">
        <f t="shared" si="1061"/>
        <v>-0.296875</v>
      </c>
      <c r="AG2057" s="3">
        <f t="shared" si="1080"/>
        <v>118.05077063082969</v>
      </c>
      <c r="AH2057">
        <f t="shared" si="1081"/>
        <v>117.19144820587643</v>
      </c>
      <c r="AI2057" s="51">
        <f t="shared" si="1082"/>
        <v>0.8593224249532625</v>
      </c>
      <c r="AJ2057" s="52">
        <f t="shared" si="1083"/>
        <v>1.1561974249532625</v>
      </c>
      <c r="AK2057" s="2">
        <v>43257</v>
      </c>
      <c r="AL2057" t="str">
        <v>9128284R</v>
      </c>
      <c r="AM2057">
        <v>-0.93079999999999996</v>
      </c>
      <c r="AN2057">
        <v>2.0478900000000002</v>
      </c>
      <c r="AO2057">
        <v>0.83379999999999999</v>
      </c>
      <c r="AP2057">
        <v>119.28125</v>
      </c>
      <c r="AQ2057">
        <f>VLOOKUP(AL2057,工作表1!$F$3:$G$1000,2,FALSE)</f>
        <v>2.875</v>
      </c>
      <c r="AR2057" t="str">
        <f>VLOOKUP(AL2057,工作表1!$F$3:$H$1000,3,FALSE)</f>
        <v>2025/5/31</v>
      </c>
      <c r="AS2057">
        <f t="shared" si="1068"/>
        <v>1.911</v>
      </c>
      <c r="AT2057">
        <f t="shared" si="1069"/>
        <v>0.96399999999999997</v>
      </c>
      <c r="AU2057" s="43">
        <f t="shared" si="1084"/>
        <v>43434</v>
      </c>
      <c r="AV2057" s="43">
        <f t="shared" si="1070"/>
        <v>43465</v>
      </c>
      <c r="AW2057" s="45">
        <f t="shared" si="1085"/>
        <v>5.4986338797814206E-2</v>
      </c>
      <c r="AX2057" s="45">
        <f t="shared" si="1086"/>
        <v>1.6854657908526087</v>
      </c>
      <c r="AY2057" s="47">
        <f t="shared" si="1087"/>
        <v>99.898820976643322</v>
      </c>
      <c r="AZ2057" s="47">
        <f t="shared" si="1088"/>
        <v>118.05077063082969</v>
      </c>
      <c r="BA2057" s="43"/>
      <c r="BC2057" s="2">
        <v>43256</v>
      </c>
      <c r="BD2057" t="str">
        <v>912828K7</v>
      </c>
      <c r="BE2057">
        <v>2.919</v>
      </c>
      <c r="BF2057">
        <v>1.7775099999999999</v>
      </c>
      <c r="BG2057">
        <v>0.7873</v>
      </c>
      <c r="BH2057">
        <v>119.578125</v>
      </c>
      <c r="BI2057">
        <f>VLOOKUP(BD2057,工作表1!$K$3:$L$1000,2,FALSE)</f>
        <v>2</v>
      </c>
      <c r="BJ2057" t="str">
        <f>VLOOKUP(BD2057,工作表1!$K$3:$M$1000,3,FALSE)</f>
        <v>2025/8/15</v>
      </c>
      <c r="BK2057">
        <f t="shared" si="1071"/>
        <v>1.9059999999999999</v>
      </c>
      <c r="BL2057">
        <f t="shared" si="1072"/>
        <v>9.4000000000000083E-2</v>
      </c>
      <c r="BM2057" s="43">
        <f t="shared" si="1089"/>
        <v>43327</v>
      </c>
      <c r="BN2057" s="43">
        <f t="shared" si="1073"/>
        <v>43553</v>
      </c>
      <c r="BO2057" s="45">
        <f t="shared" si="1090"/>
        <v>0.61325966850828728</v>
      </c>
      <c r="BP2057" s="45">
        <f t="shared" si="1091"/>
        <v>2.2351774767274653</v>
      </c>
      <c r="BQ2057" s="47">
        <f t="shared" si="1092"/>
        <v>94.368233808711764</v>
      </c>
      <c r="BR2057" s="47">
        <f t="shared" si="1093"/>
        <v>117.19144820587643</v>
      </c>
    </row>
    <row r="2058" spans="6:70" x14ac:dyDescent="0.25">
      <c r="F2058" s="2">
        <v>43319</v>
      </c>
      <c r="G2058">
        <v>2.0270000000000001</v>
      </c>
      <c r="H2058" s="43">
        <v>43355</v>
      </c>
      <c r="I2058">
        <v>2.9220999999999999</v>
      </c>
      <c r="L2058" s="2">
        <v>43256</v>
      </c>
      <c r="M2058" t="str">
        <v>9128283Z</v>
      </c>
      <c r="N2058">
        <v>0.2029</v>
      </c>
      <c r="O2058">
        <v>1.84581</v>
      </c>
      <c r="P2058">
        <v>0.82720000000000005</v>
      </c>
      <c r="Q2058">
        <v>120.03125</v>
      </c>
      <c r="R2058">
        <f>VLOOKUP(M2058,工作表1!$A$3:$B$1000,2,FALSE)</f>
        <v>2.75</v>
      </c>
      <c r="S2058" t="str">
        <f>VLOOKUP(M2058,工作表1!$A$3:$C$1000,3,FALSE)</f>
        <v>2025/2/28</v>
      </c>
      <c r="T2058">
        <f t="shared" si="1063"/>
        <v>1.9059999999999999</v>
      </c>
      <c r="U2058">
        <f t="shared" si="1062"/>
        <v>0.84400000000000008</v>
      </c>
      <c r="V2058" s="43">
        <f t="shared" si="1074"/>
        <v>43343</v>
      </c>
      <c r="W2058" s="43">
        <f t="shared" si="1064"/>
        <v>43371</v>
      </c>
      <c r="X2058" s="45">
        <f t="shared" si="1075"/>
        <v>0.74447513812154686</v>
      </c>
      <c r="Y2058" s="45">
        <f t="shared" si="1076"/>
        <v>1.6033792477105879</v>
      </c>
      <c r="Z2058" s="47">
        <f t="shared" si="1077"/>
        <v>99.552228432465597</v>
      </c>
      <c r="AA2058" s="47">
        <f t="shared" si="1078"/>
        <v>119.3691158527307</v>
      </c>
      <c r="AB2058" s="45">
        <f t="shared" si="1079"/>
        <v>2.8774000000000002</v>
      </c>
      <c r="AC2058" s="2" t="str">
        <f t="shared" si="1065"/>
        <v>TY2</v>
      </c>
      <c r="AD2058">
        <f t="shared" si="1066"/>
        <v>119.703125</v>
      </c>
      <c r="AE2058">
        <f t="shared" si="1067"/>
        <v>119.375</v>
      </c>
      <c r="AF2058" s="49">
        <f t="shared" si="1061"/>
        <v>0.328125</v>
      </c>
      <c r="AG2058" s="3">
        <f t="shared" si="1080"/>
        <v>118.44106311318586</v>
      </c>
      <c r="AH2058">
        <f t="shared" si="1081"/>
        <v>116.97160188290614</v>
      </c>
      <c r="AI2058" s="51">
        <f t="shared" si="1082"/>
        <v>1.4694612302797196</v>
      </c>
      <c r="AJ2058" s="52">
        <f t="shared" si="1083"/>
        <v>1.1413362302797196</v>
      </c>
      <c r="AK2058" s="2">
        <v>43256</v>
      </c>
      <c r="AL2058" t="str">
        <v>9128284R</v>
      </c>
      <c r="AM2058">
        <v>-1.2972999999999999</v>
      </c>
      <c r="AN2058">
        <v>2.0729000000000002</v>
      </c>
      <c r="AO2058">
        <v>0.83379999999999999</v>
      </c>
      <c r="AP2058">
        <v>119.703125</v>
      </c>
      <c r="AQ2058">
        <f>VLOOKUP(AL2058,工作表1!$F$3:$G$1000,2,FALSE)</f>
        <v>2.875</v>
      </c>
      <c r="AR2058" t="str">
        <f>VLOOKUP(AL2058,工作表1!$F$3:$H$1000,3,FALSE)</f>
        <v>2025/5/31</v>
      </c>
      <c r="AS2058">
        <f t="shared" si="1068"/>
        <v>1.9059999999999999</v>
      </c>
      <c r="AT2058">
        <f t="shared" si="1069"/>
        <v>0.96900000000000008</v>
      </c>
      <c r="AU2058" s="43">
        <f t="shared" si="1084"/>
        <v>43434</v>
      </c>
      <c r="AV2058" s="43">
        <f t="shared" si="1070"/>
        <v>43465</v>
      </c>
      <c r="AW2058" s="45">
        <f t="shared" si="1085"/>
        <v>4.713114754098361E-2</v>
      </c>
      <c r="AX2058" s="45">
        <f t="shared" si="1086"/>
        <v>1.6854873119245453</v>
      </c>
      <c r="AY2058" s="47">
        <f t="shared" si="1087"/>
        <v>100.23422795193265</v>
      </c>
      <c r="AZ2058" s="47">
        <f t="shared" si="1088"/>
        <v>118.44106311318586</v>
      </c>
      <c r="BA2058" s="43"/>
      <c r="BC2058" s="2">
        <v>43255</v>
      </c>
      <c r="BD2058" t="str">
        <v>912828K7</v>
      </c>
      <c r="BE2058">
        <v>2.8249</v>
      </c>
      <c r="BF2058">
        <v>1.77542</v>
      </c>
      <c r="BG2058">
        <v>0.7873</v>
      </c>
      <c r="BH2058">
        <v>119.375</v>
      </c>
      <c r="BI2058">
        <f>VLOOKUP(BD2058,工作表1!$K$3:$L$1000,2,FALSE)</f>
        <v>2</v>
      </c>
      <c r="BJ2058" t="str">
        <f>VLOOKUP(BD2058,工作表1!$K$3:$M$1000,3,FALSE)</f>
        <v>2025/8/15</v>
      </c>
      <c r="BK2058">
        <f t="shared" si="1071"/>
        <v>1.9039999999999999</v>
      </c>
      <c r="BL2058">
        <f t="shared" si="1072"/>
        <v>9.6000000000000085E-2</v>
      </c>
      <c r="BM2058" s="43">
        <f t="shared" si="1089"/>
        <v>43327</v>
      </c>
      <c r="BN2058" s="43">
        <f t="shared" si="1073"/>
        <v>43553</v>
      </c>
      <c r="BO2058" s="45">
        <f t="shared" si="1090"/>
        <v>0.60773480662983426</v>
      </c>
      <c r="BP2058" s="45">
        <f t="shared" si="1091"/>
        <v>2.2351320669038071</v>
      </c>
      <c r="BQ2058" s="47">
        <f t="shared" si="1092"/>
        <v>94.203904902138021</v>
      </c>
      <c r="BR2058" s="47">
        <f t="shared" si="1093"/>
        <v>116.97160188290614</v>
      </c>
    </row>
    <row r="2059" spans="6:70" x14ac:dyDescent="0.25">
      <c r="F2059" s="2">
        <v>43318</v>
      </c>
      <c r="G2059">
        <v>2.0230000000000001</v>
      </c>
      <c r="H2059" s="43">
        <v>43354</v>
      </c>
      <c r="I2059">
        <v>2.9346000000000001</v>
      </c>
      <c r="L2059" s="2">
        <v>43255</v>
      </c>
      <c r="M2059" t="str">
        <v>9128283Z</v>
      </c>
      <c r="N2059">
        <v>0.49180000000000001</v>
      </c>
      <c r="O2059">
        <v>1.70628</v>
      </c>
      <c r="P2059">
        <v>0.82720000000000005</v>
      </c>
      <c r="Q2059">
        <v>119.828125</v>
      </c>
      <c r="R2059">
        <f>VLOOKUP(M2059,工作表1!$A$3:$B$1000,2,FALSE)</f>
        <v>2.75</v>
      </c>
      <c r="S2059" t="str">
        <f>VLOOKUP(M2059,工作表1!$A$3:$C$1000,3,FALSE)</f>
        <v>2025/2/28</v>
      </c>
      <c r="T2059">
        <f t="shared" si="1063"/>
        <v>1.9039999999999999</v>
      </c>
      <c r="U2059">
        <f t="shared" si="1062"/>
        <v>0.84600000000000009</v>
      </c>
      <c r="V2059" s="43">
        <f t="shared" si="1074"/>
        <v>43343</v>
      </c>
      <c r="W2059" s="43">
        <f t="shared" si="1064"/>
        <v>43371</v>
      </c>
      <c r="X2059" s="45">
        <f t="shared" si="1075"/>
        <v>0.73687845303867394</v>
      </c>
      <c r="Y2059" s="45">
        <f t="shared" si="1076"/>
        <v>1.6033168092030574</v>
      </c>
      <c r="Z2059" s="47">
        <f t="shared" si="1077"/>
        <v>99.423339361777863</v>
      </c>
      <c r="AA2059" s="47">
        <f t="shared" si="1078"/>
        <v>119.20393927744374</v>
      </c>
      <c r="AB2059" s="45">
        <f t="shared" si="1079"/>
        <v>2.8997999999999999</v>
      </c>
      <c r="AC2059" s="2" t="str">
        <f t="shared" si="1065"/>
        <v>TY2</v>
      </c>
      <c r="AD2059">
        <f t="shared" si="1066"/>
        <v>119.5</v>
      </c>
      <c r="AE2059">
        <f t="shared" si="1067"/>
        <v>119.71875</v>
      </c>
      <c r="AF2059" s="49">
        <f t="shared" si="1061"/>
        <v>-0.21875</v>
      </c>
      <c r="AG2059" s="3">
        <f t="shared" si="1080"/>
        <v>118.20657412432726</v>
      </c>
      <c r="AH2059">
        <f t="shared" si="1081"/>
        <v>117.31799328616782</v>
      </c>
      <c r="AI2059" s="51">
        <f t="shared" si="1082"/>
        <v>0.88858083815944156</v>
      </c>
      <c r="AJ2059" s="52">
        <f t="shared" si="1083"/>
        <v>1.1073308381594416</v>
      </c>
      <c r="AK2059" s="2">
        <v>43255</v>
      </c>
      <c r="AL2059" t="str">
        <v>9128284R</v>
      </c>
      <c r="AM2059">
        <v>-1.5748</v>
      </c>
      <c r="AN2059">
        <v>2.0911900000000001</v>
      </c>
      <c r="AO2059">
        <v>0.83379999999999999</v>
      </c>
      <c r="AP2059">
        <v>119.5</v>
      </c>
      <c r="AQ2059">
        <f>VLOOKUP(AL2059,工作表1!$F$3:$G$1000,2,FALSE)</f>
        <v>2.875</v>
      </c>
      <c r="AR2059" t="str">
        <f>VLOOKUP(AL2059,工作表1!$F$3:$H$1000,3,FALSE)</f>
        <v>2025/5/31</v>
      </c>
      <c r="AS2059">
        <f t="shared" si="1068"/>
        <v>1.9039999999999999</v>
      </c>
      <c r="AT2059">
        <f t="shared" si="1069"/>
        <v>0.97100000000000009</v>
      </c>
      <c r="AU2059" s="43">
        <f t="shared" si="1084"/>
        <v>43434</v>
      </c>
      <c r="AV2059" s="43">
        <f t="shared" si="1070"/>
        <v>43465</v>
      </c>
      <c r="AW2059" s="45">
        <f t="shared" si="1085"/>
        <v>3.9275956284153007E-2</v>
      </c>
      <c r="AX2059" s="45">
        <f t="shared" si="1086"/>
        <v>1.6855088329964816</v>
      </c>
      <c r="AY2059" s="47">
        <f t="shared" si="1087"/>
        <v>100.04697824763423</v>
      </c>
      <c r="AZ2059" s="47">
        <f t="shared" si="1088"/>
        <v>118.20657412432726</v>
      </c>
      <c r="BA2059" s="43"/>
      <c r="BC2059" s="2">
        <v>43252</v>
      </c>
      <c r="BD2059" t="str">
        <v>912828K7</v>
      </c>
      <c r="BE2059">
        <v>3.0026999999999999</v>
      </c>
      <c r="BF2059">
        <v>1.75257</v>
      </c>
      <c r="BG2059">
        <v>0.7873</v>
      </c>
      <c r="BH2059">
        <v>119.71875</v>
      </c>
      <c r="BI2059">
        <f>VLOOKUP(BD2059,工作表1!$K$3:$L$1000,2,FALSE)</f>
        <v>2</v>
      </c>
      <c r="BJ2059" t="str">
        <f>VLOOKUP(BD2059,工作表1!$K$3:$M$1000,3,FALSE)</f>
        <v>2025/8/15</v>
      </c>
      <c r="BK2059">
        <f t="shared" si="1071"/>
        <v>1.8971499999999999</v>
      </c>
      <c r="BL2059">
        <f t="shared" si="1072"/>
        <v>0.10285000000000011</v>
      </c>
      <c r="BM2059" s="43">
        <f t="shared" si="1089"/>
        <v>43327</v>
      </c>
      <c r="BN2059" s="43">
        <f t="shared" si="1073"/>
        <v>43553</v>
      </c>
      <c r="BO2059" s="45">
        <f t="shared" si="1090"/>
        <v>0.60220994475138123</v>
      </c>
      <c r="BP2059" s="45">
        <f t="shared" si="1091"/>
        <v>2.2350866570801484</v>
      </c>
      <c r="BQ2059" s="47">
        <f t="shared" si="1092"/>
        <v>94.489400790760044</v>
      </c>
      <c r="BR2059" s="47">
        <f t="shared" si="1093"/>
        <v>117.31799328616782</v>
      </c>
    </row>
    <row r="2060" spans="6:70" x14ac:dyDescent="0.25">
      <c r="F2060" s="2">
        <v>43315</v>
      </c>
      <c r="G2060">
        <v>2.0219999999999998</v>
      </c>
      <c r="H2060" s="43">
        <v>43353</v>
      </c>
      <c r="I2060">
        <v>2.8843999999999999</v>
      </c>
      <c r="L2060" s="2">
        <v>43252</v>
      </c>
      <c r="M2060" t="str">
        <v>9128283Z</v>
      </c>
      <c r="N2060">
        <v>0.30480000000000002</v>
      </c>
      <c r="O2060">
        <v>1.7861100000000001</v>
      </c>
      <c r="P2060">
        <v>0.82720000000000005</v>
      </c>
      <c r="Q2060">
        <v>120.171875</v>
      </c>
      <c r="R2060">
        <f>VLOOKUP(M2060,工作表1!$A$3:$B$1000,2,FALSE)</f>
        <v>2.75</v>
      </c>
      <c r="S2060" t="str">
        <f>VLOOKUP(M2060,工作表1!$A$3:$C$1000,3,FALSE)</f>
        <v>2025/2/28</v>
      </c>
      <c r="T2060">
        <f t="shared" si="1063"/>
        <v>1.8971499999999999</v>
      </c>
      <c r="U2060">
        <f t="shared" si="1062"/>
        <v>0.85285000000000011</v>
      </c>
      <c r="V2060" s="43">
        <f t="shared" si="1074"/>
        <v>43343</v>
      </c>
      <c r="W2060" s="43">
        <f t="shared" si="1064"/>
        <v>43371</v>
      </c>
      <c r="X2060" s="45">
        <f t="shared" si="1075"/>
        <v>0.72928176795580102</v>
      </c>
      <c r="Y2060" s="45">
        <f t="shared" si="1076"/>
        <v>1.6032543706955271</v>
      </c>
      <c r="Z2060" s="47">
        <f t="shared" si="1077"/>
        <v>99.682327007572866</v>
      </c>
      <c r="AA2060" s="47">
        <f t="shared" si="1078"/>
        <v>119.50576321907388</v>
      </c>
      <c r="AB2060" s="45">
        <f t="shared" si="1079"/>
        <v>2.8576000000000001</v>
      </c>
      <c r="AC2060" s="2" t="str">
        <f t="shared" si="1065"/>
        <v>TY2</v>
      </c>
      <c r="AD2060">
        <f t="shared" si="1066"/>
        <v>119.84375</v>
      </c>
      <c r="AE2060">
        <f t="shared" si="1067"/>
        <v>120.3125</v>
      </c>
      <c r="AF2060" s="49">
        <f t="shared" si="1061"/>
        <v>-0.46875</v>
      </c>
      <c r="AG2060" s="3">
        <f t="shared" si="1080"/>
        <v>118.55752992932696</v>
      </c>
      <c r="AH2060">
        <f t="shared" si="1081"/>
        <v>118.63266800830563</v>
      </c>
      <c r="AI2060" s="51">
        <f t="shared" si="1082"/>
        <v>-7.5138078978667977E-2</v>
      </c>
      <c r="AJ2060" s="52">
        <f t="shared" si="1083"/>
        <v>0.39361192102133202</v>
      </c>
      <c r="AK2060" s="2">
        <v>43252</v>
      </c>
      <c r="AL2060" t="str">
        <v>9128284R</v>
      </c>
      <c r="AM2060">
        <v>-1.4134</v>
      </c>
      <c r="AN2060">
        <v>2.0598000000000001</v>
      </c>
      <c r="AO2060">
        <v>0.83379999999999999</v>
      </c>
      <c r="AP2060">
        <v>119.84375</v>
      </c>
      <c r="AQ2060">
        <f>VLOOKUP(AL2060,工作表1!$F$3:$G$1000,2,FALSE)</f>
        <v>2.875</v>
      </c>
      <c r="AR2060" t="str">
        <f>VLOOKUP(AL2060,工作表1!$F$3:$H$1000,3,FALSE)</f>
        <v>2025/5/31</v>
      </c>
      <c r="AS2060">
        <f t="shared" si="1068"/>
        <v>1.8971499999999999</v>
      </c>
      <c r="AT2060">
        <f t="shared" si="1069"/>
        <v>0.97785000000000011</v>
      </c>
      <c r="AU2060" s="43">
        <f t="shared" si="1084"/>
        <v>43434</v>
      </c>
      <c r="AV2060" s="43">
        <f t="shared" si="1070"/>
        <v>43465</v>
      </c>
      <c r="AW2060" s="45">
        <f t="shared" si="1085"/>
        <v>3.1420765027322405E-2</v>
      </c>
      <c r="AX2060" s="45">
        <f t="shared" si="1086"/>
        <v>1.6855303540684181</v>
      </c>
      <c r="AY2060" s="47">
        <f t="shared" si="1087"/>
        <v>100.35071269023263</v>
      </c>
      <c r="AZ2060" s="47">
        <f t="shared" si="1088"/>
        <v>118.55752992932696</v>
      </c>
      <c r="BA2060" s="43"/>
      <c r="BC2060" s="2">
        <v>43251</v>
      </c>
      <c r="BD2060" t="str">
        <v>912828K7</v>
      </c>
      <c r="BE2060">
        <v>3.5135999999999998</v>
      </c>
      <c r="BF2060">
        <v>1.6903999999999999</v>
      </c>
      <c r="BG2060">
        <v>0.7873</v>
      </c>
      <c r="BH2060">
        <v>120.3125</v>
      </c>
      <c r="BI2060">
        <f>VLOOKUP(BD2060,工作表1!$K$3:$L$1000,2,FALSE)</f>
        <v>2</v>
      </c>
      <c r="BJ2060" t="str">
        <f>VLOOKUP(BD2060,工作表1!$K$3:$M$1000,3,FALSE)</f>
        <v>2025/8/15</v>
      </c>
      <c r="BK2060">
        <f t="shared" si="1071"/>
        <v>1.8859999999999999</v>
      </c>
      <c r="BL2060">
        <f t="shared" si="1072"/>
        <v>0.1140000000000001</v>
      </c>
      <c r="BM2060" s="43">
        <f t="shared" si="1089"/>
        <v>43327</v>
      </c>
      <c r="BN2060" s="43">
        <f t="shared" si="1073"/>
        <v>43465</v>
      </c>
      <c r="BO2060" s="45">
        <f t="shared" si="1090"/>
        <v>0.58563535911602205</v>
      </c>
      <c r="BP2060" s="45">
        <f t="shared" si="1091"/>
        <v>1.7527586467872549</v>
      </c>
      <c r="BQ2060" s="47">
        <f t="shared" si="1092"/>
        <v>94.924932901934469</v>
      </c>
      <c r="BR2060" s="47">
        <f t="shared" si="1093"/>
        <v>118.63266800830563</v>
      </c>
    </row>
    <row r="2061" spans="6:70" x14ac:dyDescent="0.25">
      <c r="F2061" s="2">
        <v>43314</v>
      </c>
      <c r="G2061">
        <v>2.02</v>
      </c>
      <c r="H2061" s="43">
        <v>43350</v>
      </c>
      <c r="I2061">
        <v>2.8919000000000001</v>
      </c>
      <c r="L2061" s="2">
        <v>43251</v>
      </c>
      <c r="M2061" t="str">
        <v>9128283Z</v>
      </c>
      <c r="N2061">
        <v>0.6411</v>
      </c>
      <c r="O2061">
        <v>1.6300699999999999</v>
      </c>
      <c r="P2061">
        <v>0.82720000000000005</v>
      </c>
      <c r="Q2061">
        <v>120.734375</v>
      </c>
      <c r="R2061">
        <f>VLOOKUP(M2061,工作表1!$A$3:$B$1000,2,FALSE)</f>
        <v>2.75</v>
      </c>
      <c r="S2061" t="str">
        <f>VLOOKUP(M2061,工作表1!$A$3:$C$1000,3,FALSE)</f>
        <v>2025/2/28</v>
      </c>
      <c r="T2061">
        <f t="shared" si="1063"/>
        <v>1.8859999999999999</v>
      </c>
      <c r="U2061">
        <f t="shared" si="1062"/>
        <v>0.8640000000000001</v>
      </c>
      <c r="V2061" s="43">
        <f t="shared" si="1074"/>
        <v>43343</v>
      </c>
      <c r="W2061" s="43">
        <f t="shared" si="1064"/>
        <v>43280</v>
      </c>
      <c r="X2061" s="45">
        <f t="shared" si="1075"/>
        <v>0.70649171270718236</v>
      </c>
      <c r="Y2061" s="45">
        <f t="shared" si="1076"/>
        <v>0.91745061681677142</v>
      </c>
      <c r="Z2061" s="47">
        <f t="shared" si="1077"/>
        <v>99.945708793710011</v>
      </c>
      <c r="AA2061" s="47">
        <f t="shared" si="1078"/>
        <v>120.5817001210507</v>
      </c>
      <c r="AB2061" s="45">
        <f t="shared" si="1079"/>
        <v>2.8056999999999999</v>
      </c>
      <c r="AC2061" s="2" t="str">
        <f t="shared" si="1065"/>
        <v>TY1</v>
      </c>
      <c r="AD2061">
        <f t="shared" si="1066"/>
        <v>120.734375</v>
      </c>
      <c r="AE2061">
        <f t="shared" si="1067"/>
        <v>120.4375</v>
      </c>
      <c r="AF2061" s="49">
        <f t="shared" si="1061"/>
        <v>0.296875</v>
      </c>
      <c r="AG2061" s="3">
        <f t="shared" si="1080"/>
        <v>120.5817001210507</v>
      </c>
      <c r="AH2061">
        <f t="shared" si="1081"/>
        <v>119.72493918860218</v>
      </c>
      <c r="AI2061" s="51">
        <f t="shared" si="1082"/>
        <v>0.85676093244852325</v>
      </c>
      <c r="AJ2061" s="52">
        <f t="shared" si="1083"/>
        <v>0.55988593244852325</v>
      </c>
      <c r="AK2061" s="2">
        <v>43251</v>
      </c>
      <c r="AL2061" t="str">
        <v>9128284R</v>
      </c>
      <c r="AM2061">
        <v>-1.2892999999999999</v>
      </c>
      <c r="AN2061">
        <v>2.00705</v>
      </c>
      <c r="AO2061">
        <v>0.83379999999999999</v>
      </c>
      <c r="AP2061">
        <v>120.4375</v>
      </c>
      <c r="AQ2061">
        <f>VLOOKUP(AL2061,工作表1!$F$3:$G$1000,2,FALSE)</f>
        <v>2.875</v>
      </c>
      <c r="AR2061" t="str">
        <f>VLOOKUP(AL2061,工作表1!$F$3:$H$1000,3,FALSE)</f>
        <v>2025/5/31</v>
      </c>
      <c r="AS2061">
        <f t="shared" si="1068"/>
        <v>1.8859999999999999</v>
      </c>
      <c r="AT2061">
        <f t="shared" si="1069"/>
        <v>0.9890000000000001</v>
      </c>
      <c r="AU2061" s="43">
        <f t="shared" si="1084"/>
        <v>43434</v>
      </c>
      <c r="AV2061" s="43">
        <f t="shared" si="1070"/>
        <v>43371</v>
      </c>
      <c r="AW2061" s="45">
        <f t="shared" si="1085"/>
        <v>7.8551912568306011E-3</v>
      </c>
      <c r="AX2061" s="45">
        <f t="shared" si="1086"/>
        <v>0.94518395838011826</v>
      </c>
      <c r="AY2061" s="47">
        <f t="shared" si="1087"/>
        <v>100.67889172315817</v>
      </c>
      <c r="AZ2061" s="47">
        <f t="shared" si="1088"/>
        <v>119.72493918860218</v>
      </c>
      <c r="BA2061" s="43"/>
      <c r="BC2061" s="2">
        <v>43250</v>
      </c>
      <c r="BD2061" t="str">
        <v>912828K7</v>
      </c>
      <c r="BE2061">
        <v>1.3156000000000001</v>
      </c>
      <c r="BF2061">
        <v>1.7479899999999999</v>
      </c>
      <c r="BG2061">
        <v>0.7873</v>
      </c>
      <c r="BH2061">
        <v>120.171875</v>
      </c>
      <c r="BI2061">
        <f>VLOOKUP(BD2061,工作表1!$K$3:$L$1000,2,FALSE)</f>
        <v>2</v>
      </c>
      <c r="BJ2061" t="str">
        <f>VLOOKUP(BD2061,工作表1!$K$3:$M$1000,3,FALSE)</f>
        <v>2025/8/15</v>
      </c>
      <c r="BK2061">
        <f t="shared" si="1071"/>
        <v>1.8839999999999999</v>
      </c>
      <c r="BL2061">
        <f t="shared" si="1072"/>
        <v>0.1160000000000001</v>
      </c>
      <c r="BM2061" s="43">
        <f t="shared" si="1089"/>
        <v>43327</v>
      </c>
      <c r="BN2061" s="43">
        <f t="shared" si="1073"/>
        <v>43465</v>
      </c>
      <c r="BO2061" s="45">
        <f t="shared" si="1090"/>
        <v>0.58011049723756902</v>
      </c>
      <c r="BP2061" s="45">
        <f t="shared" si="1091"/>
        <v>1.7527132369635965</v>
      </c>
      <c r="BQ2061" s="47">
        <f t="shared" si="1092"/>
        <v>94.783749485558076</v>
      </c>
      <c r="BR2061" s="47">
        <f t="shared" si="1093"/>
        <v>118.44273537230717</v>
      </c>
    </row>
    <row r="2062" spans="6:70" x14ac:dyDescent="0.25">
      <c r="F2062" s="2">
        <v>43313</v>
      </c>
      <c r="G2062">
        <v>2.0169999999999999</v>
      </c>
      <c r="H2062" s="43">
        <v>43349</v>
      </c>
      <c r="I2062">
        <v>2.8169</v>
      </c>
      <c r="L2062" s="2">
        <v>43250</v>
      </c>
      <c r="M2062" t="str">
        <v>9128283Z</v>
      </c>
      <c r="N2062">
        <v>-0.2954</v>
      </c>
      <c r="O2062">
        <v>1.93499</v>
      </c>
      <c r="P2062">
        <v>0.82720000000000005</v>
      </c>
      <c r="Q2062">
        <v>120.609375</v>
      </c>
      <c r="R2062">
        <f>VLOOKUP(M2062,工作表1!$A$3:$B$1000,2,FALSE)</f>
        <v>2.75</v>
      </c>
      <c r="S2062" t="str">
        <f>VLOOKUP(M2062,工作表1!$A$3:$C$1000,3,FALSE)</f>
        <v>2025/2/28</v>
      </c>
      <c r="T2062">
        <f t="shared" si="1063"/>
        <v>1.8839999999999999</v>
      </c>
      <c r="U2062">
        <f t="shared" si="1062"/>
        <v>0.8660000000000001</v>
      </c>
      <c r="V2062" s="43">
        <f t="shared" si="1074"/>
        <v>43343</v>
      </c>
      <c r="W2062" s="43">
        <f t="shared" si="1064"/>
        <v>43280</v>
      </c>
      <c r="X2062" s="45">
        <f t="shared" si="1075"/>
        <v>0.69889502762430944</v>
      </c>
      <c r="Y2062" s="45">
        <f t="shared" si="1076"/>
        <v>0.91738817830924102</v>
      </c>
      <c r="Z2062" s="47">
        <f t="shared" si="1077"/>
        <v>99.819080938802358</v>
      </c>
      <c r="AA2062" s="47">
        <f t="shared" si="1078"/>
        <v>120.41976754721718</v>
      </c>
      <c r="AB2062" s="45">
        <f t="shared" si="1079"/>
        <v>2.8008000000000002</v>
      </c>
      <c r="AC2062" s="2" t="str">
        <f t="shared" si="1065"/>
        <v>TY1</v>
      </c>
      <c r="AD2062">
        <f t="shared" si="1066"/>
        <v>120.609375</v>
      </c>
      <c r="AE2062">
        <f t="shared" si="1067"/>
        <v>120.296875</v>
      </c>
      <c r="AF2062" s="49">
        <f t="shared" si="1061"/>
        <v>0.3125</v>
      </c>
      <c r="AG2062" s="3">
        <f t="shared" si="1080"/>
        <v>120.41976754721718</v>
      </c>
      <c r="AH2062">
        <f t="shared" si="1081"/>
        <v>119.54642173401898</v>
      </c>
      <c r="AI2062" s="51">
        <f t="shared" si="1082"/>
        <v>0.87334581319819904</v>
      </c>
      <c r="AJ2062" s="52">
        <f t="shared" si="1083"/>
        <v>0.56084581319819904</v>
      </c>
      <c r="AK2062" s="2">
        <v>43250</v>
      </c>
      <c r="AL2062" t="str">
        <v>9128284R</v>
      </c>
      <c r="AM2062">
        <v>-2.8466999999999998</v>
      </c>
      <c r="AN2062">
        <v>2.0864199999999999</v>
      </c>
      <c r="AO2062">
        <v>0.83379999999999999</v>
      </c>
      <c r="AP2062">
        <v>120.296875</v>
      </c>
      <c r="AQ2062">
        <f>VLOOKUP(AL2062,工作表1!$F$3:$G$1000,2,FALSE)</f>
        <v>2.875</v>
      </c>
      <c r="AR2062" t="str">
        <f>VLOOKUP(AL2062,工作表1!$F$3:$H$1000,3,FALSE)</f>
        <v>2025/5/31</v>
      </c>
      <c r="AS2062">
        <f t="shared" si="1068"/>
        <v>1.8839999999999999</v>
      </c>
      <c r="AT2062">
        <f t="shared" si="1069"/>
        <v>0.9910000000000001</v>
      </c>
      <c r="AU2062" s="43">
        <f t="shared" si="1084"/>
        <v>43434</v>
      </c>
      <c r="AV2062" s="43">
        <f t="shared" si="1070"/>
        <v>43371</v>
      </c>
      <c r="AW2062" s="45">
        <f t="shared" si="1085"/>
        <v>0</v>
      </c>
      <c r="AX2062" s="45">
        <f t="shared" si="1086"/>
        <v>0.9452054794520548</v>
      </c>
      <c r="AY2062" s="47">
        <f t="shared" si="1087"/>
        <v>100.53787219524969</v>
      </c>
      <c r="AZ2062" s="47">
        <f t="shared" si="1088"/>
        <v>119.54642173401898</v>
      </c>
      <c r="BA2062" s="43"/>
      <c r="BC2062" s="2">
        <v>43249</v>
      </c>
      <c r="BD2062" t="str">
        <v>912828K7</v>
      </c>
      <c r="BE2062">
        <v>2.46</v>
      </c>
      <c r="BF2062">
        <v>1.6649</v>
      </c>
      <c r="BG2062">
        <v>0.7873</v>
      </c>
      <c r="BH2062">
        <v>120.8125</v>
      </c>
      <c r="BI2062">
        <f>VLOOKUP(BD2062,工作表1!$K$3:$L$1000,2,FALSE)</f>
        <v>2</v>
      </c>
      <c r="BJ2062" t="str">
        <f>VLOOKUP(BD2062,工作表1!$K$3:$M$1000,3,FALSE)</f>
        <v>2025/8/15</v>
      </c>
      <c r="BK2062">
        <f t="shared" si="1071"/>
        <v>1.859</v>
      </c>
      <c r="BL2062">
        <f t="shared" si="1072"/>
        <v>0.14100000000000001</v>
      </c>
      <c r="BM2062" s="43">
        <f t="shared" si="1089"/>
        <v>43327</v>
      </c>
      <c r="BN2062" s="43">
        <f t="shared" si="1073"/>
        <v>43465</v>
      </c>
      <c r="BO2062" s="45">
        <f t="shared" si="1090"/>
        <v>0.574585635359116</v>
      </c>
      <c r="BP2062" s="45">
        <f t="shared" si="1091"/>
        <v>1.7526678271399381</v>
      </c>
      <c r="BQ2062" s="47">
        <f t="shared" si="1092"/>
        <v>95.318113825857054</v>
      </c>
      <c r="BR2062" s="47">
        <f t="shared" si="1093"/>
        <v>119.09339785183408</v>
      </c>
    </row>
    <row r="2063" spans="6:70" x14ac:dyDescent="0.25">
      <c r="F2063" s="2">
        <v>43312</v>
      </c>
      <c r="G2063">
        <v>2.0139999999999998</v>
      </c>
      <c r="H2063" s="43">
        <v>43348</v>
      </c>
      <c r="I2063">
        <v>2.8468</v>
      </c>
      <c r="L2063" s="2">
        <v>43249</v>
      </c>
      <c r="M2063" t="str">
        <v>9128283Z</v>
      </c>
      <c r="N2063">
        <v>5.3699999999999998E-2</v>
      </c>
      <c r="O2063">
        <v>1.78006</v>
      </c>
      <c r="P2063">
        <v>0.82720000000000005</v>
      </c>
      <c r="Q2063">
        <v>121.234375</v>
      </c>
      <c r="R2063">
        <f>VLOOKUP(M2063,工作表1!$A$3:$B$1000,2,FALSE)</f>
        <v>2.75</v>
      </c>
      <c r="S2063" t="str">
        <f>VLOOKUP(M2063,工作表1!$A$3:$C$1000,3,FALSE)</f>
        <v>2025/2/28</v>
      </c>
      <c r="T2063">
        <f t="shared" si="1063"/>
        <v>1.859</v>
      </c>
      <c r="U2063">
        <f t="shared" si="1062"/>
        <v>0.89100000000000001</v>
      </c>
      <c r="V2063" s="43">
        <f t="shared" si="1074"/>
        <v>43343</v>
      </c>
      <c r="W2063" s="43">
        <f t="shared" si="1064"/>
        <v>43280</v>
      </c>
      <c r="X2063" s="45">
        <f t="shared" si="1075"/>
        <v>0.69129834254143652</v>
      </c>
      <c r="Y2063" s="45">
        <f t="shared" si="1076"/>
        <v>0.9173257398017105</v>
      </c>
      <c r="Z2063" s="47">
        <f t="shared" si="1077"/>
        <v>100.33626269696475</v>
      </c>
      <c r="AA2063" s="47">
        <f t="shared" si="1078"/>
        <v>121.03380431005228</v>
      </c>
      <c r="AB2063" s="45">
        <f t="shared" si="1079"/>
        <v>2.7147000000000001</v>
      </c>
      <c r="AC2063" s="2" t="str">
        <f t="shared" si="1065"/>
        <v>TY1</v>
      </c>
      <c r="AD2063">
        <f t="shared" si="1066"/>
        <v>121.234375</v>
      </c>
      <c r="AE2063">
        <f t="shared" si="1067"/>
        <v>120.9375</v>
      </c>
      <c r="AF2063" s="49">
        <f t="shared" si="1061"/>
        <v>0.296875</v>
      </c>
      <c r="AG2063" s="3">
        <f t="shared" si="1080"/>
        <v>121.03380431005228</v>
      </c>
      <c r="AH2063">
        <f t="shared" si="1081"/>
        <v>120.16981228399378</v>
      </c>
      <c r="AI2063" s="51">
        <f t="shared" si="1082"/>
        <v>0.86399202605849723</v>
      </c>
      <c r="AJ2063" s="52">
        <f t="shared" si="1083"/>
        <v>0.56711702605849723</v>
      </c>
      <c r="AK2063" s="2">
        <v>43249</v>
      </c>
      <c r="AL2063" t="str">
        <v>9128284M</v>
      </c>
      <c r="AM2063">
        <v>-2.4373</v>
      </c>
      <c r="AN2063">
        <v>2.0236399999999999</v>
      </c>
      <c r="AO2063">
        <v>0.83379999999999999</v>
      </c>
      <c r="AP2063">
        <v>120.9375</v>
      </c>
      <c r="AQ2063">
        <f>VLOOKUP(AL2063,工作表1!$F$3:$G$1000,2,FALSE)</f>
        <v>2.875</v>
      </c>
      <c r="AR2063" t="str">
        <f>VLOOKUP(AL2063,工作表1!$F$3:$H$1000,3,FALSE)</f>
        <v>2025/4/30</v>
      </c>
      <c r="AS2063">
        <f t="shared" si="1068"/>
        <v>1.859</v>
      </c>
      <c r="AT2063">
        <f t="shared" si="1069"/>
        <v>1.016</v>
      </c>
      <c r="AU2063" s="43">
        <f t="shared" si="1084"/>
        <v>43404</v>
      </c>
      <c r="AV2063" s="43">
        <f t="shared" si="1070"/>
        <v>43371</v>
      </c>
      <c r="AW2063" s="45">
        <f t="shared" si="1085"/>
        <v>0.23565573770491802</v>
      </c>
      <c r="AX2063" s="45">
        <f t="shared" si="1086"/>
        <v>1.1887379294857401</v>
      </c>
      <c r="AY2063" s="47">
        <f t="shared" si="1087"/>
        <v>101.07322522820832</v>
      </c>
      <c r="AZ2063" s="47">
        <f t="shared" si="1088"/>
        <v>120.16981228399378</v>
      </c>
      <c r="BA2063" s="43"/>
      <c r="BC2063" s="2">
        <v>43245</v>
      </c>
      <c r="BD2063" t="str">
        <v>912828K7</v>
      </c>
      <c r="BE2063">
        <v>1.0764</v>
      </c>
      <c r="BF2063">
        <v>1.74644</v>
      </c>
      <c r="BG2063">
        <v>0.7873</v>
      </c>
      <c r="BH2063">
        <v>119.40625</v>
      </c>
      <c r="BI2063">
        <f>VLOOKUP(BD2063,工作表1!$K$3:$L$1000,2,FALSE)</f>
        <v>2</v>
      </c>
      <c r="BJ2063" t="str">
        <f>VLOOKUP(BD2063,工作表1!$K$3:$M$1000,3,FALSE)</f>
        <v>2025/8/15</v>
      </c>
      <c r="BK2063">
        <f t="shared" si="1071"/>
        <v>1.885</v>
      </c>
      <c r="BL2063">
        <f t="shared" si="1072"/>
        <v>0.11499999999999999</v>
      </c>
      <c r="BM2063" s="43">
        <f t="shared" si="1089"/>
        <v>43327</v>
      </c>
      <c r="BN2063" s="43">
        <f t="shared" si="1073"/>
        <v>43465</v>
      </c>
      <c r="BO2063" s="45">
        <f t="shared" si="1090"/>
        <v>0.56906077348066297</v>
      </c>
      <c r="BP2063" s="45">
        <f t="shared" si="1091"/>
        <v>1.7526224173162794</v>
      </c>
      <c r="BQ2063" s="47">
        <f t="shared" si="1092"/>
        <v>94.176318008564905</v>
      </c>
      <c r="BR2063" s="47">
        <f t="shared" si="1093"/>
        <v>117.6537528926718</v>
      </c>
    </row>
    <row r="2064" spans="6:70" x14ac:dyDescent="0.25">
      <c r="F2064" s="2">
        <v>43311</v>
      </c>
      <c r="G2064">
        <v>2.0129999999999999</v>
      </c>
      <c r="H2064" s="43">
        <v>43347</v>
      </c>
      <c r="I2064">
        <v>2.8492999999999999</v>
      </c>
      <c r="L2064" s="2">
        <v>43245</v>
      </c>
      <c r="M2064" t="str">
        <v>9128283Z</v>
      </c>
      <c r="N2064">
        <v>0.33279999999999998</v>
      </c>
      <c r="O2064">
        <v>1.68513</v>
      </c>
      <c r="P2064">
        <v>0.82720000000000005</v>
      </c>
      <c r="Q2064">
        <v>119.859375</v>
      </c>
      <c r="R2064">
        <f>VLOOKUP(M2064,工作表1!$A$3:$B$1000,2,FALSE)</f>
        <v>2.75</v>
      </c>
      <c r="S2064" t="str">
        <f>VLOOKUP(M2064,工作表1!$A$3:$C$1000,3,FALSE)</f>
        <v>2025/2/28</v>
      </c>
      <c r="T2064">
        <f t="shared" si="1063"/>
        <v>1.885</v>
      </c>
      <c r="U2064">
        <f t="shared" si="1062"/>
        <v>0.86499999999999999</v>
      </c>
      <c r="V2064" s="43">
        <f t="shared" si="1074"/>
        <v>43343</v>
      </c>
      <c r="W2064" s="43">
        <f t="shared" si="1064"/>
        <v>43280</v>
      </c>
      <c r="X2064" s="45">
        <f t="shared" si="1075"/>
        <v>0.68370165745856359</v>
      </c>
      <c r="Y2064" s="45">
        <f t="shared" si="1076"/>
        <v>0.91726330129417999</v>
      </c>
      <c r="Z2064" s="47">
        <f t="shared" si="1077"/>
        <v>99.212897887045187</v>
      </c>
      <c r="AA2064" s="47">
        <f t="shared" si="1078"/>
        <v>119.66972962426047</v>
      </c>
      <c r="AB2064" s="45">
        <f t="shared" si="1079"/>
        <v>2.8849</v>
      </c>
      <c r="AC2064" s="2" t="str">
        <f t="shared" si="1065"/>
        <v>TY1</v>
      </c>
      <c r="AD2064">
        <f t="shared" si="1066"/>
        <v>119.859375</v>
      </c>
      <c r="AE2064">
        <f t="shared" si="1067"/>
        <v>119.53125</v>
      </c>
      <c r="AF2064" s="49">
        <f t="shared" si="1061"/>
        <v>0.328125</v>
      </c>
      <c r="AG2064" s="3">
        <f t="shared" si="1080"/>
        <v>119.66972962426047</v>
      </c>
      <c r="AH2064">
        <f t="shared" si="1081"/>
        <v>118.805139529729</v>
      </c>
      <c r="AI2064" s="51">
        <f t="shared" si="1082"/>
        <v>0.86459009453146507</v>
      </c>
      <c r="AJ2064" s="52">
        <f t="shared" si="1083"/>
        <v>0.53646509453146507</v>
      </c>
      <c r="AK2064" s="2">
        <v>43245</v>
      </c>
      <c r="AL2064" t="str">
        <v>9128284M</v>
      </c>
      <c r="AM2064">
        <v>-1.6658999999999999</v>
      </c>
      <c r="AN2064">
        <v>1.9593400000000001</v>
      </c>
      <c r="AO2064">
        <v>0.83379999999999999</v>
      </c>
      <c r="AP2064">
        <v>119.53125</v>
      </c>
      <c r="AQ2064">
        <f>VLOOKUP(AL2064,工作表1!$F$3:$G$1000,2,FALSE)</f>
        <v>2.875</v>
      </c>
      <c r="AR2064" t="str">
        <f>VLOOKUP(AL2064,工作表1!$F$3:$H$1000,3,FALSE)</f>
        <v>2025/4/30</v>
      </c>
      <c r="AS2064">
        <f t="shared" si="1068"/>
        <v>1.885</v>
      </c>
      <c r="AT2064">
        <f t="shared" si="1069"/>
        <v>0.99</v>
      </c>
      <c r="AU2064" s="43">
        <f t="shared" si="1084"/>
        <v>43404</v>
      </c>
      <c r="AV2064" s="43">
        <f t="shared" si="1070"/>
        <v>43371</v>
      </c>
      <c r="AW2064" s="45">
        <f t="shared" si="1085"/>
        <v>0.22780054644808745</v>
      </c>
      <c r="AX2064" s="45">
        <f t="shared" si="1086"/>
        <v>1.1887594505576766</v>
      </c>
      <c r="AY2064" s="47">
        <f t="shared" si="1087"/>
        <v>99.933786633647571</v>
      </c>
      <c r="AZ2064" s="47">
        <f t="shared" si="1088"/>
        <v>118.805139529729</v>
      </c>
      <c r="BA2064" s="43"/>
      <c r="BC2064" s="2">
        <v>43244</v>
      </c>
      <c r="BD2064" t="str">
        <v>912828K7</v>
      </c>
      <c r="BE2064">
        <v>0.36449999999999999</v>
      </c>
      <c r="BF2064">
        <v>1.7831300000000001</v>
      </c>
      <c r="BG2064">
        <v>0.7873</v>
      </c>
      <c r="BH2064">
        <v>119.046875</v>
      </c>
      <c r="BI2064">
        <f>VLOOKUP(BD2064,工作表1!$K$3:$L$1000,2,FALSE)</f>
        <v>2</v>
      </c>
      <c r="BJ2064" t="str">
        <f>VLOOKUP(BD2064,工作表1!$K$3:$M$1000,3,FALSE)</f>
        <v>2025/8/15</v>
      </c>
      <c r="BK2064">
        <f t="shared" si="1071"/>
        <v>1.891</v>
      </c>
      <c r="BL2064">
        <f t="shared" si="1072"/>
        <v>0.10899999999999999</v>
      </c>
      <c r="BM2064" s="43">
        <f t="shared" si="1089"/>
        <v>43327</v>
      </c>
      <c r="BN2064" s="43">
        <f t="shared" si="1073"/>
        <v>43465</v>
      </c>
      <c r="BO2064" s="45">
        <f t="shared" si="1090"/>
        <v>0.54696132596685088</v>
      </c>
      <c r="BP2064" s="45">
        <f t="shared" si="1091"/>
        <v>1.7524407780216453</v>
      </c>
      <c r="BQ2064" s="47">
        <f t="shared" si="1092"/>
        <v>93.892629390622218</v>
      </c>
      <c r="BR2064" s="47">
        <f t="shared" si="1093"/>
        <v>117.26167909791455</v>
      </c>
    </row>
    <row r="2065" spans="6:70" x14ac:dyDescent="0.25">
      <c r="F2065" s="2">
        <v>43308</v>
      </c>
      <c r="G2065">
        <v>2.008</v>
      </c>
      <c r="H2065" s="43">
        <v>43346</v>
      </c>
      <c r="I2065">
        <v>2.8094000000000001</v>
      </c>
      <c r="L2065" s="2">
        <v>43244</v>
      </c>
      <c r="M2065" t="str">
        <v>9128283Z</v>
      </c>
      <c r="N2065">
        <v>0.50439999999999996</v>
      </c>
      <c r="O2065">
        <v>1.6402000000000001</v>
      </c>
      <c r="P2065">
        <v>0.82720000000000005</v>
      </c>
      <c r="Q2065">
        <v>119.5</v>
      </c>
      <c r="R2065">
        <f>VLOOKUP(M2065,工作表1!$A$3:$B$1000,2,FALSE)</f>
        <v>2.75</v>
      </c>
      <c r="S2065" t="str">
        <f>VLOOKUP(M2065,工作表1!$A$3:$C$1000,3,FALSE)</f>
        <v>2025/2/28</v>
      </c>
      <c r="T2065">
        <f t="shared" si="1063"/>
        <v>1.891</v>
      </c>
      <c r="U2065">
        <f t="shared" si="1062"/>
        <v>0.85899999999999999</v>
      </c>
      <c r="V2065" s="43">
        <f t="shared" si="1074"/>
        <v>43343</v>
      </c>
      <c r="W2065" s="43">
        <f t="shared" si="1064"/>
        <v>43280</v>
      </c>
      <c r="X2065" s="45">
        <f t="shared" si="1075"/>
        <v>0.65331491712707179</v>
      </c>
      <c r="Y2065" s="45">
        <f t="shared" si="1076"/>
        <v>0.91701354726405815</v>
      </c>
      <c r="Z2065" s="47">
        <f t="shared" si="1077"/>
        <v>98.946197645173839</v>
      </c>
      <c r="AA2065" s="47">
        <f t="shared" si="1078"/>
        <v>119.31337728398678</v>
      </c>
      <c r="AB2065" s="45">
        <f t="shared" si="1079"/>
        <v>2.9325000000000001</v>
      </c>
      <c r="AC2065" s="2" t="str">
        <f t="shared" si="1065"/>
        <v>TY1</v>
      </c>
      <c r="AD2065">
        <f t="shared" si="1066"/>
        <v>119.5</v>
      </c>
      <c r="AE2065">
        <f t="shared" si="1067"/>
        <v>119.171875</v>
      </c>
      <c r="AF2065" s="49">
        <f t="shared" ref="AF2065:AF2128" si="1094">AD2065-AE2065</f>
        <v>0.328125</v>
      </c>
      <c r="AG2065" s="3">
        <f t="shared" si="1080"/>
        <v>119.31337728398678</v>
      </c>
      <c r="AH2065">
        <f t="shared" si="1081"/>
        <v>118.43691890693918</v>
      </c>
      <c r="AI2065" s="51">
        <f t="shared" si="1082"/>
        <v>0.87645837704759799</v>
      </c>
      <c r="AJ2065" s="52">
        <f t="shared" si="1083"/>
        <v>0.54833337704759799</v>
      </c>
      <c r="AK2065" s="2">
        <v>43244</v>
      </c>
      <c r="AL2065" t="str">
        <v>9128284M</v>
      </c>
      <c r="AM2065">
        <v>-2.0333000000000001</v>
      </c>
      <c r="AN2065">
        <v>1.98482</v>
      </c>
      <c r="AO2065">
        <v>0.83379999999999999</v>
      </c>
      <c r="AP2065">
        <v>119.171875</v>
      </c>
      <c r="AQ2065">
        <f>VLOOKUP(AL2065,工作表1!$F$3:$G$1000,2,FALSE)</f>
        <v>2.875</v>
      </c>
      <c r="AR2065" t="str">
        <f>VLOOKUP(AL2065,工作表1!$F$3:$H$1000,3,FALSE)</f>
        <v>2025/4/30</v>
      </c>
      <c r="AS2065">
        <f t="shared" si="1068"/>
        <v>1.891</v>
      </c>
      <c r="AT2065">
        <f t="shared" si="1069"/>
        <v>0.98399999999999999</v>
      </c>
      <c r="AU2065" s="43">
        <f t="shared" si="1084"/>
        <v>43404</v>
      </c>
      <c r="AV2065" s="43">
        <f t="shared" si="1070"/>
        <v>43371</v>
      </c>
      <c r="AW2065" s="45">
        <f t="shared" si="1085"/>
        <v>0.19637978142076504</v>
      </c>
      <c r="AX2065" s="45">
        <f t="shared" si="1086"/>
        <v>1.1888455348454225</v>
      </c>
      <c r="AY2065" s="47">
        <f t="shared" si="1087"/>
        <v>99.653322025701783</v>
      </c>
      <c r="AZ2065" s="47">
        <f t="shared" si="1088"/>
        <v>118.43691890693918</v>
      </c>
      <c r="BA2065" s="43"/>
      <c r="BC2065" s="2">
        <v>43243</v>
      </c>
      <c r="BD2065" t="str">
        <v>912828K7</v>
      </c>
      <c r="BE2065">
        <v>-0.64770000000000005</v>
      </c>
      <c r="BF2065">
        <v>1.82718</v>
      </c>
      <c r="BG2065">
        <v>0.7873</v>
      </c>
      <c r="BH2065">
        <v>118.9375</v>
      </c>
      <c r="BI2065">
        <f>VLOOKUP(BD2065,工作表1!$K$3:$L$1000,2,FALSE)</f>
        <v>2</v>
      </c>
      <c r="BJ2065" t="str">
        <f>VLOOKUP(BD2065,工作表1!$K$3:$M$1000,3,FALSE)</f>
        <v>2025/8/15</v>
      </c>
      <c r="BK2065">
        <f t="shared" si="1071"/>
        <v>1.875</v>
      </c>
      <c r="BL2065">
        <f t="shared" si="1072"/>
        <v>0.125</v>
      </c>
      <c r="BM2065" s="43">
        <f t="shared" si="1089"/>
        <v>43327</v>
      </c>
      <c r="BN2065" s="43">
        <f t="shared" si="1073"/>
        <v>43465</v>
      </c>
      <c r="BO2065" s="45">
        <f t="shared" si="1090"/>
        <v>0.54143646408839774</v>
      </c>
      <c r="BP2065" s="45">
        <f t="shared" si="1091"/>
        <v>1.7523953681979867</v>
      </c>
      <c r="BQ2065" s="47">
        <f t="shared" si="1092"/>
        <v>93.782855884936623</v>
      </c>
      <c r="BR2065" s="47">
        <f t="shared" si="1093"/>
        <v>117.10069408829274</v>
      </c>
    </row>
    <row r="2066" spans="6:70" x14ac:dyDescent="0.25">
      <c r="F2066" s="2">
        <v>43307</v>
      </c>
      <c r="G2066">
        <v>2.0070000000000001</v>
      </c>
      <c r="H2066" s="43">
        <v>43343</v>
      </c>
      <c r="I2066">
        <v>2.8094000000000001</v>
      </c>
      <c r="L2066" s="2">
        <v>43243</v>
      </c>
      <c r="M2066" t="str">
        <v>9128283Z</v>
      </c>
      <c r="N2066">
        <v>-0.22109999999999999</v>
      </c>
      <c r="O2066">
        <v>1.8614599999999999</v>
      </c>
      <c r="P2066">
        <v>0.82720000000000005</v>
      </c>
      <c r="Q2066">
        <v>119.390625</v>
      </c>
      <c r="R2066">
        <f>VLOOKUP(M2066,工作表1!$A$3:$B$1000,2,FALSE)</f>
        <v>2.75</v>
      </c>
      <c r="S2066" t="str">
        <f>VLOOKUP(M2066,工作表1!$A$3:$C$1000,3,FALSE)</f>
        <v>2025/2/28</v>
      </c>
      <c r="T2066">
        <f t="shared" si="1063"/>
        <v>1.875</v>
      </c>
      <c r="U2066">
        <f t="shared" si="1062"/>
        <v>0.875</v>
      </c>
      <c r="V2066" s="43">
        <f t="shared" si="1074"/>
        <v>43343</v>
      </c>
      <c r="W2066" s="43">
        <f t="shared" si="1064"/>
        <v>43280</v>
      </c>
      <c r="X2066" s="45">
        <f t="shared" si="1075"/>
        <v>0.64571823204419898</v>
      </c>
      <c r="Y2066" s="45">
        <f t="shared" si="1076"/>
        <v>0.91695110875652774</v>
      </c>
      <c r="Z2066" s="47">
        <f t="shared" si="1077"/>
        <v>98.835689401156486</v>
      </c>
      <c r="AA2066" s="47">
        <f t="shared" si="1078"/>
        <v>119.16920898830885</v>
      </c>
      <c r="AB2066" s="45">
        <f t="shared" si="1079"/>
        <v>2.9449999999999998</v>
      </c>
      <c r="AC2066" s="2" t="str">
        <f t="shared" si="1065"/>
        <v>TY1</v>
      </c>
      <c r="AD2066">
        <f t="shared" si="1066"/>
        <v>119.390625</v>
      </c>
      <c r="AE2066">
        <f t="shared" si="1067"/>
        <v>119.0625</v>
      </c>
      <c r="AF2066" s="49">
        <f t="shared" si="1094"/>
        <v>0.328125</v>
      </c>
      <c r="AG2066" s="3">
        <f t="shared" si="1080"/>
        <v>119.16920898830885</v>
      </c>
      <c r="AH2066">
        <f t="shared" si="1081"/>
        <v>118.29012585010236</v>
      </c>
      <c r="AI2066" s="51">
        <f t="shared" si="1082"/>
        <v>0.87908313820649653</v>
      </c>
      <c r="AJ2066" s="52">
        <f t="shared" si="1083"/>
        <v>0.55095813820649653</v>
      </c>
      <c r="AK2066" s="2">
        <v>43243</v>
      </c>
      <c r="AL2066" t="str">
        <v>9128284M</v>
      </c>
      <c r="AM2066">
        <v>-2.8519000000000001</v>
      </c>
      <c r="AN2066">
        <v>2.0453000000000001</v>
      </c>
      <c r="AO2066">
        <v>0.83379999999999999</v>
      </c>
      <c r="AP2066">
        <v>119.0625</v>
      </c>
      <c r="AQ2066">
        <f>VLOOKUP(AL2066,工作表1!$F$3:$G$1000,2,FALSE)</f>
        <v>2.875</v>
      </c>
      <c r="AR2066" t="str">
        <f>VLOOKUP(AL2066,工作表1!$F$3:$H$1000,3,FALSE)</f>
        <v>2025/4/30</v>
      </c>
      <c r="AS2066">
        <f t="shared" si="1068"/>
        <v>1.875</v>
      </c>
      <c r="AT2066">
        <f t="shared" si="1069"/>
        <v>1</v>
      </c>
      <c r="AU2066" s="43">
        <f t="shared" si="1084"/>
        <v>43404</v>
      </c>
      <c r="AV2066" s="43">
        <f t="shared" si="1070"/>
        <v>43371</v>
      </c>
      <c r="AW2066" s="45">
        <f t="shared" si="1085"/>
        <v>0.18852459016393444</v>
      </c>
      <c r="AX2066" s="45">
        <f t="shared" si="1086"/>
        <v>1.1888670559173593</v>
      </c>
      <c r="AY2066" s="47">
        <f t="shared" si="1087"/>
        <v>99.543718189523119</v>
      </c>
      <c r="AZ2066" s="47">
        <f t="shared" si="1088"/>
        <v>118.29012585010236</v>
      </c>
      <c r="BA2066" s="43"/>
      <c r="BC2066" s="2">
        <v>43242</v>
      </c>
      <c r="BD2066" t="str">
        <v>912828K7</v>
      </c>
      <c r="BE2066">
        <v>-0.96050000000000002</v>
      </c>
      <c r="BF2066">
        <v>1.84918</v>
      </c>
      <c r="BG2066">
        <v>0.7873</v>
      </c>
      <c r="BH2066">
        <v>118.390625</v>
      </c>
      <c r="BI2066">
        <f>VLOOKUP(BD2066,工作表1!$K$3:$L$1000,2,FALSE)</f>
        <v>2</v>
      </c>
      <c r="BJ2066" t="str">
        <f>VLOOKUP(BD2066,工作表1!$K$3:$M$1000,3,FALSE)</f>
        <v>2025/8/15</v>
      </c>
      <c r="BK2066">
        <f t="shared" si="1071"/>
        <v>1.8970100000000001</v>
      </c>
      <c r="BL2066">
        <f t="shared" si="1072"/>
        <v>0.10298999999999991</v>
      </c>
      <c r="BM2066" s="43">
        <f t="shared" si="1089"/>
        <v>43327</v>
      </c>
      <c r="BN2066" s="43">
        <f t="shared" si="1073"/>
        <v>43465</v>
      </c>
      <c r="BO2066" s="45">
        <f t="shared" si="1090"/>
        <v>0.53591160220994472</v>
      </c>
      <c r="BP2066" s="45">
        <f t="shared" si="1091"/>
        <v>1.7523499583743285</v>
      </c>
      <c r="BQ2066" s="47">
        <f t="shared" si="1092"/>
        <v>93.345180735725478</v>
      </c>
      <c r="BR2066" s="47">
        <f t="shared" si="1093"/>
        <v>116.55287936647171</v>
      </c>
    </row>
    <row r="2067" spans="6:70" x14ac:dyDescent="0.25">
      <c r="F2067" s="2">
        <v>43306</v>
      </c>
      <c r="G2067">
        <v>2.0024999999999999</v>
      </c>
      <c r="H2067" s="43">
        <v>43342</v>
      </c>
      <c r="I2067">
        <v>2.8142999999999998</v>
      </c>
      <c r="L2067" s="2">
        <v>43242</v>
      </c>
      <c r="M2067" t="str">
        <v>9128283Z</v>
      </c>
      <c r="N2067">
        <v>-0.16250000000000001</v>
      </c>
      <c r="O2067">
        <v>1.8468800000000001</v>
      </c>
      <c r="P2067">
        <v>0.82720000000000005</v>
      </c>
      <c r="Q2067">
        <v>118.875</v>
      </c>
      <c r="R2067">
        <f>VLOOKUP(M2067,工作表1!$A$3:$B$1000,2,FALSE)</f>
        <v>2.75</v>
      </c>
      <c r="S2067" t="str">
        <f>VLOOKUP(M2067,工作表1!$A$3:$C$1000,3,FALSE)</f>
        <v>2025/2/28</v>
      </c>
      <c r="T2067">
        <f t="shared" si="1063"/>
        <v>1.8970100000000001</v>
      </c>
      <c r="U2067">
        <f t="shared" si="1062"/>
        <v>0.85298999999999991</v>
      </c>
      <c r="V2067" s="43">
        <f t="shared" si="1074"/>
        <v>43343</v>
      </c>
      <c r="W2067" s="43">
        <f t="shared" si="1064"/>
        <v>43280</v>
      </c>
      <c r="X2067" s="45">
        <f t="shared" si="1075"/>
        <v>0.63812154696132595</v>
      </c>
      <c r="Y2067" s="45">
        <f t="shared" si="1076"/>
        <v>0.91688867024899712</v>
      </c>
      <c r="Z2067" s="47">
        <f t="shared" si="1077"/>
        <v>98.413984989224829</v>
      </c>
      <c r="AA2067" s="47">
        <f t="shared" si="1078"/>
        <v>118.65345162895846</v>
      </c>
      <c r="AB2067" s="45">
        <f t="shared" si="1079"/>
        <v>3.0129999999999999</v>
      </c>
      <c r="AC2067" s="2" t="str">
        <f t="shared" si="1065"/>
        <v>TY1</v>
      </c>
      <c r="AD2067">
        <f t="shared" si="1066"/>
        <v>118.875</v>
      </c>
      <c r="AE2067">
        <f t="shared" si="1067"/>
        <v>118.515625</v>
      </c>
      <c r="AF2067" s="49">
        <f t="shared" si="1094"/>
        <v>0.359375</v>
      </c>
      <c r="AG2067" s="3">
        <f t="shared" si="1080"/>
        <v>118.65345162895846</v>
      </c>
      <c r="AH2067">
        <f t="shared" si="1081"/>
        <v>117.78560884453798</v>
      </c>
      <c r="AI2067" s="51">
        <f t="shared" si="1082"/>
        <v>0.86784278442048901</v>
      </c>
      <c r="AJ2067" s="52">
        <f t="shared" si="1083"/>
        <v>0.50846778442048901</v>
      </c>
      <c r="AK2067" s="2">
        <v>43242</v>
      </c>
      <c r="AL2067" t="str">
        <v>9128284M</v>
      </c>
      <c r="AM2067">
        <v>-1.8821000000000001</v>
      </c>
      <c r="AN2067">
        <v>1.9635800000000001</v>
      </c>
      <c r="AO2067">
        <v>0.83379999999999999</v>
      </c>
      <c r="AP2067">
        <v>118.515625</v>
      </c>
      <c r="AQ2067">
        <f>VLOOKUP(AL2067,工作表1!$F$3:$G$1000,2,FALSE)</f>
        <v>2.875</v>
      </c>
      <c r="AR2067" t="str">
        <f>VLOOKUP(AL2067,工作表1!$F$3:$H$1000,3,FALSE)</f>
        <v>2025/4/30</v>
      </c>
      <c r="AS2067">
        <f t="shared" si="1068"/>
        <v>1.8970100000000001</v>
      </c>
      <c r="AT2067">
        <f t="shared" si="1069"/>
        <v>0.97798999999999991</v>
      </c>
      <c r="AU2067" s="43">
        <f t="shared" si="1084"/>
        <v>43404</v>
      </c>
      <c r="AV2067" s="43">
        <f t="shared" si="1070"/>
        <v>43371</v>
      </c>
      <c r="AW2067" s="45">
        <f t="shared" si="1085"/>
        <v>0.18066939890710382</v>
      </c>
      <c r="AX2067" s="45">
        <f t="shared" si="1086"/>
        <v>1.1888885769892956</v>
      </c>
      <c r="AY2067" s="47">
        <f t="shared" si="1087"/>
        <v>99.12241834711763</v>
      </c>
      <c r="AZ2067" s="47">
        <f t="shared" si="1088"/>
        <v>117.78560884453798</v>
      </c>
      <c r="BA2067" s="43"/>
      <c r="BC2067" s="2">
        <v>43241</v>
      </c>
      <c r="BD2067" t="str">
        <v>912828K7</v>
      </c>
      <c r="BE2067">
        <v>0.15279999999999999</v>
      </c>
      <c r="BF2067">
        <v>1.78674</v>
      </c>
      <c r="BG2067">
        <v>0.7873</v>
      </c>
      <c r="BH2067">
        <v>118.34375</v>
      </c>
      <c r="BI2067">
        <f>VLOOKUP(BD2067,工作表1!$K$3:$L$1000,2,FALSE)</f>
        <v>2</v>
      </c>
      <c r="BJ2067" t="str">
        <f>VLOOKUP(BD2067,工作表1!$K$3:$M$1000,3,FALSE)</f>
        <v>2025/8/15</v>
      </c>
      <c r="BK2067">
        <f t="shared" si="1071"/>
        <v>1.897</v>
      </c>
      <c r="BL2067">
        <f t="shared" si="1072"/>
        <v>0.10299999999999998</v>
      </c>
      <c r="BM2067" s="43">
        <f t="shared" si="1089"/>
        <v>43327</v>
      </c>
      <c r="BN2067" s="43">
        <f t="shared" si="1073"/>
        <v>43465</v>
      </c>
      <c r="BO2067" s="45">
        <f t="shared" si="1090"/>
        <v>0.53038674033149169</v>
      </c>
      <c r="BP2067" s="45">
        <f t="shared" si="1091"/>
        <v>1.7523045485506699</v>
      </c>
      <c r="BQ2067" s="47">
        <f t="shared" si="1092"/>
        <v>93.336412372803608</v>
      </c>
      <c r="BR2067" s="47">
        <f t="shared" si="1093"/>
        <v>116.53267660629226</v>
      </c>
    </row>
    <row r="2068" spans="6:70" x14ac:dyDescent="0.25">
      <c r="F2068" s="2">
        <v>43305</v>
      </c>
      <c r="G2068">
        <v>1.9955000000000001</v>
      </c>
      <c r="H2068" s="43">
        <v>43341</v>
      </c>
      <c r="I2068">
        <v>2.8447</v>
      </c>
      <c r="L2068" s="2">
        <v>43241</v>
      </c>
      <c r="M2068" t="str">
        <v>9128283Z</v>
      </c>
      <c r="N2068">
        <v>0.57530000000000003</v>
      </c>
      <c r="O2068">
        <v>1.62303</v>
      </c>
      <c r="P2068">
        <v>0.82720000000000005</v>
      </c>
      <c r="Q2068">
        <v>118.84375</v>
      </c>
      <c r="R2068">
        <f>VLOOKUP(M2068,工作表1!$A$3:$B$1000,2,FALSE)</f>
        <v>2.75</v>
      </c>
      <c r="S2068" t="str">
        <f>VLOOKUP(M2068,工作表1!$A$3:$C$1000,3,FALSE)</f>
        <v>2025/2/28</v>
      </c>
      <c r="T2068">
        <f t="shared" si="1063"/>
        <v>1.897</v>
      </c>
      <c r="U2068">
        <f t="shared" si="1062"/>
        <v>0.85299999999999998</v>
      </c>
      <c r="V2068" s="43">
        <f t="shared" si="1074"/>
        <v>43343</v>
      </c>
      <c r="W2068" s="43">
        <f t="shared" si="1064"/>
        <v>43280</v>
      </c>
      <c r="X2068" s="45">
        <f t="shared" si="1075"/>
        <v>0.63052486187845302</v>
      </c>
      <c r="Y2068" s="45">
        <f t="shared" si="1076"/>
        <v>0.91682623174146671</v>
      </c>
      <c r="Z2068" s="47">
        <f t="shared" si="1077"/>
        <v>98.406321634732052</v>
      </c>
      <c r="AA2068" s="47">
        <f t="shared" si="1078"/>
        <v>118.63556540341287</v>
      </c>
      <c r="AB2068" s="45">
        <f t="shared" si="1079"/>
        <v>3.0129999999999999</v>
      </c>
      <c r="AC2068" s="2" t="str">
        <f t="shared" si="1065"/>
        <v>TY1</v>
      </c>
      <c r="AD2068">
        <f t="shared" si="1066"/>
        <v>118.84375</v>
      </c>
      <c r="AE2068">
        <f t="shared" si="1067"/>
        <v>118.46875</v>
      </c>
      <c r="AF2068" s="49">
        <f t="shared" si="1094"/>
        <v>0.375</v>
      </c>
      <c r="AG2068" s="3">
        <f t="shared" si="1080"/>
        <v>118.63556540341287</v>
      </c>
      <c r="AH2068">
        <f t="shared" si="1081"/>
        <v>117.76550285105128</v>
      </c>
      <c r="AI2068" s="51">
        <f t="shared" si="1082"/>
        <v>0.87006255236158836</v>
      </c>
      <c r="AJ2068" s="52">
        <f t="shared" si="1083"/>
        <v>0.49506255236158836</v>
      </c>
      <c r="AK2068" s="2">
        <v>43241</v>
      </c>
      <c r="AL2068" t="str">
        <v>9128284M</v>
      </c>
      <c r="AM2068">
        <v>-0.74919999999999998</v>
      </c>
      <c r="AN2068">
        <v>1.8608</v>
      </c>
      <c r="AO2068">
        <v>0.83379999999999999</v>
      </c>
      <c r="AP2068">
        <v>118.46875</v>
      </c>
      <c r="AQ2068">
        <f>VLOOKUP(AL2068,工作表1!$F$3:$G$1000,2,FALSE)</f>
        <v>2.875</v>
      </c>
      <c r="AR2068" t="str">
        <f>VLOOKUP(AL2068,工作表1!$F$3:$H$1000,3,FALSE)</f>
        <v>2025/4/30</v>
      </c>
      <c r="AS2068">
        <f t="shared" si="1068"/>
        <v>1.897</v>
      </c>
      <c r="AT2068">
        <f t="shared" si="1069"/>
        <v>0.97799999999999998</v>
      </c>
      <c r="AU2068" s="43">
        <f t="shared" si="1084"/>
        <v>43404</v>
      </c>
      <c r="AV2068" s="43">
        <f t="shared" si="1070"/>
        <v>43371</v>
      </c>
      <c r="AW2068" s="45">
        <f t="shared" si="1085"/>
        <v>0.17281420765027322</v>
      </c>
      <c r="AX2068" s="45">
        <f t="shared" si="1086"/>
        <v>1.1889100980612322</v>
      </c>
      <c r="AY2068" s="47">
        <f t="shared" si="1087"/>
        <v>99.112788628804722</v>
      </c>
      <c r="AZ2068" s="47">
        <f t="shared" si="1088"/>
        <v>117.76550285105128</v>
      </c>
      <c r="BA2068" s="43"/>
      <c r="BC2068" s="2">
        <v>43238</v>
      </c>
      <c r="BD2068" t="str">
        <v>912828K7</v>
      </c>
      <c r="BE2068">
        <v>-0.75639999999999996</v>
      </c>
      <c r="BF2068">
        <v>1.83674</v>
      </c>
      <c r="BG2068">
        <v>0.7873</v>
      </c>
      <c r="BH2068">
        <v>118.359375</v>
      </c>
      <c r="BI2068">
        <f>VLOOKUP(BD2068,工作表1!$K$3:$L$1000,2,FALSE)</f>
        <v>2</v>
      </c>
      <c r="BJ2068" t="str">
        <f>VLOOKUP(BD2068,工作表1!$K$3:$M$1000,3,FALSE)</f>
        <v>2025/8/15</v>
      </c>
      <c r="BK2068">
        <f t="shared" si="1071"/>
        <v>1.8916500000000001</v>
      </c>
      <c r="BL2068">
        <f t="shared" si="1072"/>
        <v>0.10834999999999995</v>
      </c>
      <c r="BM2068" s="43">
        <f t="shared" si="1089"/>
        <v>43327</v>
      </c>
      <c r="BN2068" s="43">
        <f t="shared" si="1073"/>
        <v>43465</v>
      </c>
      <c r="BO2068" s="45">
        <f t="shared" si="1090"/>
        <v>0.52486187845303867</v>
      </c>
      <c r="BP2068" s="45">
        <f t="shared" si="1091"/>
        <v>1.7522591387270112</v>
      </c>
      <c r="BQ2068" s="47">
        <f t="shared" si="1092"/>
        <v>93.320064573106592</v>
      </c>
      <c r="BR2068" s="47">
        <f t="shared" si="1093"/>
        <v>116.49862631785498</v>
      </c>
    </row>
    <row r="2069" spans="6:70" x14ac:dyDescent="0.25">
      <c r="F2069" s="2">
        <v>43304</v>
      </c>
      <c r="G2069">
        <v>1.994</v>
      </c>
      <c r="H2069" s="43">
        <v>43340</v>
      </c>
      <c r="I2069">
        <v>2.8372000000000002</v>
      </c>
      <c r="L2069" s="2">
        <v>43238</v>
      </c>
      <c r="M2069" t="str">
        <v>9128283Z</v>
      </c>
      <c r="N2069">
        <v>0.49719999999999998</v>
      </c>
      <c r="O2069">
        <v>1.6511899999999999</v>
      </c>
      <c r="P2069">
        <v>0.82720000000000005</v>
      </c>
      <c r="Q2069">
        <v>118.84375</v>
      </c>
      <c r="R2069">
        <f>VLOOKUP(M2069,工作表1!$A$3:$B$1000,2,FALSE)</f>
        <v>2.75</v>
      </c>
      <c r="S2069" t="str">
        <f>VLOOKUP(M2069,工作表1!$A$3:$C$1000,3,FALSE)</f>
        <v>2025/2/28</v>
      </c>
      <c r="T2069">
        <f t="shared" si="1063"/>
        <v>1.8916500000000001</v>
      </c>
      <c r="U2069">
        <f t="shared" si="1062"/>
        <v>0.85834999999999995</v>
      </c>
      <c r="V2069" s="43">
        <f t="shared" si="1074"/>
        <v>43343</v>
      </c>
      <c r="W2069" s="43">
        <f t="shared" si="1064"/>
        <v>43280</v>
      </c>
      <c r="X2069" s="45">
        <f t="shared" si="1075"/>
        <v>0.6229281767955801</v>
      </c>
      <c r="Y2069" s="45">
        <f t="shared" si="1076"/>
        <v>0.91676379323393631</v>
      </c>
      <c r="Z2069" s="47">
        <f t="shared" si="1077"/>
        <v>98.406075196897632</v>
      </c>
      <c r="AA2069" s="47">
        <f t="shared" si="1078"/>
        <v>118.62594605540934</v>
      </c>
      <c r="AB2069" s="45">
        <f t="shared" si="1079"/>
        <v>3.0104000000000002</v>
      </c>
      <c r="AC2069" s="2" t="str">
        <f t="shared" si="1065"/>
        <v>TY1</v>
      </c>
      <c r="AD2069">
        <f t="shared" si="1066"/>
        <v>118.84375</v>
      </c>
      <c r="AE2069">
        <f t="shared" si="1067"/>
        <v>118.484375</v>
      </c>
      <c r="AF2069" s="49">
        <f t="shared" si="1094"/>
        <v>0.359375</v>
      </c>
      <c r="AG2069" s="3">
        <f t="shared" si="1080"/>
        <v>118.62594605540934</v>
      </c>
      <c r="AH2069">
        <f t="shared" si="1081"/>
        <v>117.75416257926712</v>
      </c>
      <c r="AI2069" s="51">
        <f t="shared" si="1082"/>
        <v>0.87178347614222673</v>
      </c>
      <c r="AJ2069" s="52">
        <f t="shared" si="1083"/>
        <v>0.51240847614222673</v>
      </c>
      <c r="AK2069" s="2">
        <v>43238</v>
      </c>
      <c r="AL2069" t="str">
        <v>9128284M</v>
      </c>
      <c r="AM2069">
        <v>-1.2471000000000001</v>
      </c>
      <c r="AN2069">
        <v>1.9047000000000001</v>
      </c>
      <c r="AO2069">
        <v>0.83379999999999999</v>
      </c>
      <c r="AP2069">
        <v>118.484375</v>
      </c>
      <c r="AQ2069">
        <f>VLOOKUP(AL2069,工作表1!$F$3:$G$1000,2,FALSE)</f>
        <v>2.875</v>
      </c>
      <c r="AR2069" t="str">
        <f>VLOOKUP(AL2069,工作表1!$F$3:$H$1000,3,FALSE)</f>
        <v>2025/4/30</v>
      </c>
      <c r="AS2069">
        <f t="shared" si="1068"/>
        <v>1.8916500000000001</v>
      </c>
      <c r="AT2069">
        <f t="shared" si="1069"/>
        <v>0.98334999999999995</v>
      </c>
      <c r="AU2069" s="43">
        <f t="shared" si="1084"/>
        <v>43404</v>
      </c>
      <c r="AV2069" s="43">
        <f t="shared" si="1070"/>
        <v>43371</v>
      </c>
      <c r="AW2069" s="45">
        <f t="shared" si="1085"/>
        <v>0.16495901639344263</v>
      </c>
      <c r="AX2069" s="45">
        <f t="shared" si="1086"/>
        <v>1.1889316191331687</v>
      </c>
      <c r="AY2069" s="47">
        <f t="shared" si="1087"/>
        <v>99.112396158136292</v>
      </c>
      <c r="AZ2069" s="47">
        <f t="shared" si="1088"/>
        <v>117.75416257926712</v>
      </c>
      <c r="BA2069" s="43"/>
      <c r="BC2069" s="2">
        <v>43237</v>
      </c>
      <c r="BD2069" t="str">
        <v>912828K7</v>
      </c>
      <c r="BE2069">
        <v>-0.34660000000000002</v>
      </c>
      <c r="BF2069">
        <v>1.84348</v>
      </c>
      <c r="BG2069">
        <v>0.7873</v>
      </c>
      <c r="BH2069">
        <v>118</v>
      </c>
      <c r="BI2069">
        <f>VLOOKUP(BD2069,工作表1!$K$3:$L$1000,2,FALSE)</f>
        <v>2</v>
      </c>
      <c r="BJ2069" t="str">
        <f>VLOOKUP(BD2069,工作表1!$K$3:$M$1000,3,FALSE)</f>
        <v>2025/8/15</v>
      </c>
      <c r="BK2069">
        <f t="shared" si="1071"/>
        <v>1.8911899999999999</v>
      </c>
      <c r="BL2069">
        <f t="shared" si="1072"/>
        <v>0.10881000000000007</v>
      </c>
      <c r="BM2069" s="43">
        <f t="shared" si="1089"/>
        <v>43327</v>
      </c>
      <c r="BN2069" s="43">
        <f t="shared" si="1073"/>
        <v>43465</v>
      </c>
      <c r="BO2069" s="45">
        <f t="shared" si="1090"/>
        <v>0.50828729281767959</v>
      </c>
      <c r="BP2069" s="45">
        <f t="shared" si="1091"/>
        <v>1.7521229092560358</v>
      </c>
      <c r="BQ2069" s="47">
        <f t="shared" si="1092"/>
        <v>93.048138599743567</v>
      </c>
      <c r="BR2069" s="47">
        <f t="shared" si="1093"/>
        <v>116.12563772042809</v>
      </c>
    </row>
    <row r="2070" spans="6:70" x14ac:dyDescent="0.25">
      <c r="F2070" s="2">
        <v>43301</v>
      </c>
      <c r="G2070">
        <v>1.99</v>
      </c>
      <c r="H2070" s="43">
        <v>43339</v>
      </c>
      <c r="I2070">
        <v>2.8022999999999998</v>
      </c>
      <c r="L2070" s="2">
        <v>43237</v>
      </c>
      <c r="M2070" t="str">
        <v>9128283Z</v>
      </c>
      <c r="N2070">
        <v>0.52910000000000001</v>
      </c>
      <c r="O2070">
        <v>1.68147</v>
      </c>
      <c r="P2070">
        <v>0.82720000000000005</v>
      </c>
      <c r="Q2070">
        <v>118.515625</v>
      </c>
      <c r="R2070">
        <f>VLOOKUP(M2070,工作表1!$A$3:$B$1000,2,FALSE)</f>
        <v>2.75</v>
      </c>
      <c r="S2070" t="str">
        <f>VLOOKUP(M2070,工作表1!$A$3:$C$1000,3,FALSE)</f>
        <v>2025/2/28</v>
      </c>
      <c r="T2070">
        <f t="shared" si="1063"/>
        <v>1.8911899999999999</v>
      </c>
      <c r="U2070">
        <f t="shared" si="1062"/>
        <v>0.85881000000000007</v>
      </c>
      <c r="V2070" s="43">
        <f t="shared" si="1074"/>
        <v>43343</v>
      </c>
      <c r="W2070" s="43">
        <f t="shared" si="1064"/>
        <v>43280</v>
      </c>
      <c r="X2070" s="45">
        <f t="shared" si="1075"/>
        <v>0.60013812154696133</v>
      </c>
      <c r="Y2070" s="45">
        <f t="shared" si="1076"/>
        <v>0.91657647771134487</v>
      </c>
      <c r="Z2070" s="47">
        <f t="shared" si="1077"/>
        <v>98.149619766236455</v>
      </c>
      <c r="AA2070" s="47">
        <f t="shared" si="1078"/>
        <v>118.28993663669144</v>
      </c>
      <c r="AB2070" s="45">
        <f t="shared" si="1079"/>
        <v>3.0632999999999999</v>
      </c>
      <c r="AC2070" s="2" t="str">
        <f t="shared" si="1065"/>
        <v>TY1</v>
      </c>
      <c r="AD2070">
        <f t="shared" si="1066"/>
        <v>118.515625</v>
      </c>
      <c r="AE2070">
        <f t="shared" si="1067"/>
        <v>118.125</v>
      </c>
      <c r="AF2070" s="49">
        <f t="shared" si="1094"/>
        <v>0.390625</v>
      </c>
      <c r="AG2070" s="3">
        <f t="shared" si="1080"/>
        <v>118.28993663669144</v>
      </c>
      <c r="AH2070">
        <f t="shared" si="1081"/>
        <v>117.40389804900161</v>
      </c>
      <c r="AI2070" s="51">
        <f t="shared" si="1082"/>
        <v>0.88603858768982491</v>
      </c>
      <c r="AJ2070" s="52">
        <f t="shared" si="1083"/>
        <v>0.49541358768982491</v>
      </c>
      <c r="AK2070" s="2">
        <v>43237</v>
      </c>
      <c r="AL2070" t="str">
        <v>9128284M</v>
      </c>
      <c r="AM2070">
        <v>-0.65759999999999996</v>
      </c>
      <c r="AN2070">
        <v>1.8811899999999999</v>
      </c>
      <c r="AO2070">
        <v>0.83379999999999999</v>
      </c>
      <c r="AP2070">
        <v>118.125</v>
      </c>
      <c r="AQ2070">
        <f>VLOOKUP(AL2070,工作表1!$F$3:$G$1000,2,FALSE)</f>
        <v>2.875</v>
      </c>
      <c r="AR2070" t="str">
        <f>VLOOKUP(AL2070,工作表1!$F$3:$H$1000,3,FALSE)</f>
        <v>2025/4/30</v>
      </c>
      <c r="AS2070">
        <f t="shared" si="1068"/>
        <v>1.8911899999999999</v>
      </c>
      <c r="AT2070">
        <f t="shared" si="1069"/>
        <v>0.98381000000000007</v>
      </c>
      <c r="AU2070" s="43">
        <f t="shared" si="1084"/>
        <v>43404</v>
      </c>
      <c r="AV2070" s="43">
        <f t="shared" si="1070"/>
        <v>43371</v>
      </c>
      <c r="AW2070" s="45">
        <f t="shared" si="1085"/>
        <v>0.14139344262295081</v>
      </c>
      <c r="AX2070" s="45">
        <f t="shared" si="1086"/>
        <v>1.1889961823489783</v>
      </c>
      <c r="AY2070" s="47">
        <f t="shared" si="1087"/>
        <v>98.841953431080981</v>
      </c>
      <c r="AZ2070" s="47">
        <f t="shared" si="1088"/>
        <v>117.40389804900161</v>
      </c>
      <c r="BA2070" s="43"/>
      <c r="BC2070" s="2">
        <v>43236</v>
      </c>
      <c r="BD2070" t="str">
        <v>912828K7</v>
      </c>
      <c r="BE2070">
        <v>-0.75370000000000004</v>
      </c>
      <c r="BF2070">
        <v>1.8329899999999999</v>
      </c>
      <c r="BG2070">
        <v>0.7873</v>
      </c>
      <c r="BH2070">
        <v>118.03125</v>
      </c>
      <c r="BI2070">
        <f>VLOOKUP(BD2070,工作表1!$K$3:$L$1000,2,FALSE)</f>
        <v>2</v>
      </c>
      <c r="BJ2070" t="str">
        <f>VLOOKUP(BD2070,工作表1!$K$3:$M$1000,3,FALSE)</f>
        <v>2025/8/15</v>
      </c>
      <c r="BK2070">
        <f t="shared" si="1071"/>
        <v>1.885</v>
      </c>
      <c r="BL2070">
        <f t="shared" si="1072"/>
        <v>0.11499999999999999</v>
      </c>
      <c r="BM2070" s="43">
        <f t="shared" si="1089"/>
        <v>43327</v>
      </c>
      <c r="BN2070" s="43">
        <f t="shared" si="1073"/>
        <v>43465</v>
      </c>
      <c r="BO2070" s="45">
        <f t="shared" si="1090"/>
        <v>0.50276243093922657</v>
      </c>
      <c r="BP2070" s="45">
        <f t="shared" si="1091"/>
        <v>1.7520774994323771</v>
      </c>
      <c r="BQ2070" s="47">
        <f t="shared" si="1092"/>
        <v>93.07939907597293</v>
      </c>
      <c r="BR2070" s="47">
        <f t="shared" si="1093"/>
        <v>116.15128601270089</v>
      </c>
    </row>
    <row r="2071" spans="6:70" x14ac:dyDescent="0.25">
      <c r="F2071" s="2">
        <v>43300</v>
      </c>
      <c r="G2071">
        <v>1.9895</v>
      </c>
      <c r="H2071" s="43">
        <v>43336</v>
      </c>
      <c r="I2071">
        <v>2.7675000000000001</v>
      </c>
      <c r="L2071" s="2">
        <v>43236</v>
      </c>
      <c r="M2071" t="str">
        <v>9128283Z</v>
      </c>
      <c r="N2071">
        <v>0.50249999999999995</v>
      </c>
      <c r="O2071">
        <v>1.6598900000000001</v>
      </c>
      <c r="P2071">
        <v>0.82720000000000005</v>
      </c>
      <c r="Q2071">
        <v>118.546875</v>
      </c>
      <c r="R2071">
        <f>VLOOKUP(M2071,工作表1!$A$3:$B$1000,2,FALSE)</f>
        <v>2.75</v>
      </c>
      <c r="S2071" t="str">
        <f>VLOOKUP(M2071,工作表1!$A$3:$C$1000,3,FALSE)</f>
        <v>2025/2/28</v>
      </c>
      <c r="T2071">
        <f t="shared" si="1063"/>
        <v>1.885</v>
      </c>
      <c r="U2071">
        <f t="shared" si="1062"/>
        <v>0.86499999999999999</v>
      </c>
      <c r="V2071" s="43">
        <f t="shared" si="1074"/>
        <v>43343</v>
      </c>
      <c r="W2071" s="43">
        <f t="shared" si="1064"/>
        <v>43280</v>
      </c>
      <c r="X2071" s="45">
        <f t="shared" si="1075"/>
        <v>0.59254143646408841</v>
      </c>
      <c r="Y2071" s="45">
        <f t="shared" si="1076"/>
        <v>0.91651403920381447</v>
      </c>
      <c r="Z2071" s="47">
        <f t="shared" si="1077"/>
        <v>98.181006073020342</v>
      </c>
      <c r="AA2071" s="47">
        <f t="shared" si="1078"/>
        <v>118.31834536890024</v>
      </c>
      <c r="AB2071" s="45">
        <f t="shared" si="1079"/>
        <v>3.0607000000000002</v>
      </c>
      <c r="AC2071" s="2" t="str">
        <f t="shared" si="1065"/>
        <v>TY1</v>
      </c>
      <c r="AD2071">
        <f t="shared" si="1066"/>
        <v>118.546875</v>
      </c>
      <c r="AE2071">
        <f t="shared" si="1067"/>
        <v>118.15625</v>
      </c>
      <c r="AF2071" s="49">
        <f t="shared" si="1094"/>
        <v>0.390625</v>
      </c>
      <c r="AG2071" s="3">
        <f t="shared" si="1080"/>
        <v>118.31834536890024</v>
      </c>
      <c r="AH2071">
        <f t="shared" si="1081"/>
        <v>117.43011297687403</v>
      </c>
      <c r="AI2071" s="51">
        <f t="shared" si="1082"/>
        <v>0.88823239202621096</v>
      </c>
      <c r="AJ2071" s="52">
        <f t="shared" si="1083"/>
        <v>0.49760739202621096</v>
      </c>
      <c r="AK2071" s="2">
        <v>43236</v>
      </c>
      <c r="AL2071" t="str">
        <v>9128284M</v>
      </c>
      <c r="AM2071">
        <v>-0.95440000000000003</v>
      </c>
      <c r="AN2071">
        <v>1.8739300000000001</v>
      </c>
      <c r="AO2071">
        <v>0.83379999999999999</v>
      </c>
      <c r="AP2071">
        <v>118.15625</v>
      </c>
      <c r="AQ2071">
        <f>VLOOKUP(AL2071,工作表1!$F$3:$G$1000,2,FALSE)</f>
        <v>2.875</v>
      </c>
      <c r="AR2071" t="str">
        <f>VLOOKUP(AL2071,工作表1!$F$3:$H$1000,3,FALSE)</f>
        <v>2025/4/30</v>
      </c>
      <c r="AS2071">
        <f t="shared" si="1068"/>
        <v>1.885</v>
      </c>
      <c r="AT2071">
        <f t="shared" si="1069"/>
        <v>0.99</v>
      </c>
      <c r="AU2071" s="43">
        <f t="shared" si="1084"/>
        <v>43404</v>
      </c>
      <c r="AV2071" s="43">
        <f t="shared" si="1070"/>
        <v>43371</v>
      </c>
      <c r="AW2071" s="45">
        <f t="shared" si="1085"/>
        <v>0.13353825136612021</v>
      </c>
      <c r="AX2071" s="45">
        <f t="shared" si="1086"/>
        <v>1.1890177034209148</v>
      </c>
      <c r="AY2071" s="47">
        <f t="shared" si="1087"/>
        <v>98.8732627358862</v>
      </c>
      <c r="AZ2071" s="47">
        <f t="shared" si="1088"/>
        <v>117.43011297687403</v>
      </c>
      <c r="BA2071" s="43"/>
      <c r="BC2071" s="2">
        <v>43235</v>
      </c>
      <c r="BD2071" t="str">
        <v>912828K7</v>
      </c>
      <c r="BE2071">
        <v>1.9078999999999999</v>
      </c>
      <c r="BF2071">
        <v>1.7573099999999999</v>
      </c>
      <c r="BG2071">
        <v>0.7873</v>
      </c>
      <c r="BH2071">
        <v>118.09375</v>
      </c>
      <c r="BI2071">
        <f>VLOOKUP(BD2071,工作表1!$K$3:$L$1000,2,FALSE)</f>
        <v>2</v>
      </c>
      <c r="BJ2071" t="str">
        <f>VLOOKUP(BD2071,工作表1!$K$3:$M$1000,3,FALSE)</f>
        <v>2025/8/15</v>
      </c>
      <c r="BK2071">
        <f t="shared" si="1071"/>
        <v>1.881</v>
      </c>
      <c r="BL2071">
        <f t="shared" si="1072"/>
        <v>0.11899999999999999</v>
      </c>
      <c r="BM2071" s="43">
        <f t="shared" si="1089"/>
        <v>43327</v>
      </c>
      <c r="BN2071" s="43">
        <f t="shared" si="1073"/>
        <v>43465</v>
      </c>
      <c r="BO2071" s="45">
        <f t="shared" si="1090"/>
        <v>0.49723756906077349</v>
      </c>
      <c r="BP2071" s="45">
        <f t="shared" si="1091"/>
        <v>1.7520320896087187</v>
      </c>
      <c r="BQ2071" s="47">
        <f t="shared" si="1092"/>
        <v>93.173762903076593</v>
      </c>
      <c r="BR2071" s="47">
        <f t="shared" si="1093"/>
        <v>116.25881166470791</v>
      </c>
    </row>
    <row r="2072" spans="6:70" x14ac:dyDescent="0.25">
      <c r="F2072" s="2">
        <v>43299</v>
      </c>
      <c r="G2072">
        <v>1.9870000000000001</v>
      </c>
      <c r="H2072" s="43">
        <v>43335</v>
      </c>
      <c r="I2072">
        <v>2.7801</v>
      </c>
      <c r="L2072" s="2">
        <v>43235</v>
      </c>
      <c r="M2072" t="str">
        <v>9128283Z</v>
      </c>
      <c r="N2072">
        <v>1.0215000000000001</v>
      </c>
      <c r="O2072">
        <v>1.59372</v>
      </c>
      <c r="P2072">
        <v>0.82720000000000005</v>
      </c>
      <c r="Q2072">
        <v>118.609375</v>
      </c>
      <c r="R2072">
        <f>VLOOKUP(M2072,工作表1!$A$3:$B$1000,2,FALSE)</f>
        <v>2.75</v>
      </c>
      <c r="S2072" t="str">
        <f>VLOOKUP(M2072,工作表1!$A$3:$C$1000,3,FALSE)</f>
        <v>2025/2/28</v>
      </c>
      <c r="T2072">
        <f t="shared" si="1063"/>
        <v>1.881</v>
      </c>
      <c r="U2072">
        <f t="shared" si="1062"/>
        <v>0.86899999999999999</v>
      </c>
      <c r="V2072" s="43">
        <f t="shared" si="1074"/>
        <v>43343</v>
      </c>
      <c r="W2072" s="43">
        <f t="shared" si="1064"/>
        <v>43280</v>
      </c>
      <c r="X2072" s="45">
        <f t="shared" si="1075"/>
        <v>0.58494475138121549</v>
      </c>
      <c r="Y2072" s="45">
        <f t="shared" si="1076"/>
        <v>0.91645160069628395</v>
      </c>
      <c r="Z2072" s="47">
        <f t="shared" si="1077"/>
        <v>98.243924762858867</v>
      </c>
      <c r="AA2072" s="47">
        <f t="shared" si="1078"/>
        <v>118.38515552861439</v>
      </c>
      <c r="AB2072" s="45">
        <f t="shared" si="1079"/>
        <v>3.0379</v>
      </c>
      <c r="AC2072" s="2" t="str">
        <f t="shared" si="1065"/>
        <v>TY1</v>
      </c>
      <c r="AD2072">
        <f t="shared" si="1066"/>
        <v>118.609375</v>
      </c>
      <c r="AE2072">
        <f t="shared" si="1067"/>
        <v>118.21875</v>
      </c>
      <c r="AF2072" s="49">
        <f t="shared" si="1094"/>
        <v>0.390625</v>
      </c>
      <c r="AG2072" s="3">
        <f t="shared" si="1080"/>
        <v>118.38515552861439</v>
      </c>
      <c r="AH2072">
        <f t="shared" si="1081"/>
        <v>117.51391404748301</v>
      </c>
      <c r="AI2072" s="51">
        <f t="shared" si="1082"/>
        <v>0.87124148113137778</v>
      </c>
      <c r="AJ2072" s="52">
        <f t="shared" si="1083"/>
        <v>0.48061648113137778</v>
      </c>
      <c r="AK2072" s="2">
        <v>43235</v>
      </c>
      <c r="AL2072" t="str">
        <v>9128284M</v>
      </c>
      <c r="AM2072">
        <v>0.57389999999999997</v>
      </c>
      <c r="AN2072">
        <v>1.8097300000000001</v>
      </c>
      <c r="AO2072">
        <v>0.83379999999999999</v>
      </c>
      <c r="AP2072">
        <v>118.21875</v>
      </c>
      <c r="AQ2072">
        <f>VLOOKUP(AL2072,工作表1!$F$3:$G$1000,2,FALSE)</f>
        <v>2.875</v>
      </c>
      <c r="AR2072" t="str">
        <f>VLOOKUP(AL2072,工作表1!$F$3:$H$1000,3,FALSE)</f>
        <v>2025/4/30</v>
      </c>
      <c r="AS2072">
        <f t="shared" si="1068"/>
        <v>1.881</v>
      </c>
      <c r="AT2072">
        <f t="shared" si="1069"/>
        <v>0.99399999999999999</v>
      </c>
      <c r="AU2072" s="43">
        <f t="shared" si="1084"/>
        <v>43404</v>
      </c>
      <c r="AV2072" s="43">
        <f t="shared" si="1070"/>
        <v>43371</v>
      </c>
      <c r="AW2072" s="45">
        <f t="shared" si="1085"/>
        <v>0.12568306010928962</v>
      </c>
      <c r="AX2072" s="45">
        <f t="shared" si="1086"/>
        <v>1.1890392244928512</v>
      </c>
      <c r="AY2072" s="47">
        <f t="shared" si="1087"/>
        <v>98.951800505394075</v>
      </c>
      <c r="AZ2072" s="47">
        <f t="shared" si="1088"/>
        <v>117.51391404748301</v>
      </c>
      <c r="BA2072" s="43"/>
      <c r="BC2072" s="2">
        <v>43234</v>
      </c>
      <c r="BD2072" t="str">
        <v>912828K7</v>
      </c>
      <c r="BE2072">
        <v>1.0377000000000001</v>
      </c>
      <c r="BF2072">
        <v>1.7657799999999999</v>
      </c>
      <c r="BG2072">
        <v>0.7873</v>
      </c>
      <c r="BH2072">
        <v>118.78125</v>
      </c>
      <c r="BI2072">
        <f>VLOOKUP(BD2072,工作表1!$K$3:$L$1000,2,FALSE)</f>
        <v>2</v>
      </c>
      <c r="BJ2072" t="str">
        <f>VLOOKUP(BD2072,工作表1!$K$3:$M$1000,3,FALSE)</f>
        <v>2025/8/15</v>
      </c>
      <c r="BK2072">
        <f t="shared" si="1071"/>
        <v>1.8767100000000001</v>
      </c>
      <c r="BL2072">
        <f t="shared" si="1072"/>
        <v>0.1232899999999999</v>
      </c>
      <c r="BM2072" s="43">
        <f t="shared" si="1089"/>
        <v>43327</v>
      </c>
      <c r="BN2072" s="43">
        <f t="shared" si="1073"/>
        <v>43465</v>
      </c>
      <c r="BO2072" s="45">
        <f t="shared" si="1090"/>
        <v>0.49171270718232046</v>
      </c>
      <c r="BP2072" s="45">
        <f t="shared" si="1091"/>
        <v>1.7519866797850601</v>
      </c>
      <c r="BQ2072" s="47">
        <f t="shared" si="1092"/>
        <v>93.695709367619656</v>
      </c>
      <c r="BR2072" s="47">
        <f t="shared" si="1093"/>
        <v>116.90917376716507</v>
      </c>
    </row>
    <row r="2073" spans="6:70" x14ac:dyDescent="0.25">
      <c r="F2073" s="2">
        <v>43298</v>
      </c>
      <c r="G2073">
        <v>1.9817800000000001</v>
      </c>
      <c r="H2073" s="43">
        <v>43334</v>
      </c>
      <c r="I2073">
        <v>2.7652000000000001</v>
      </c>
      <c r="L2073" s="2">
        <v>43234</v>
      </c>
      <c r="M2073" t="str">
        <v>9128283Z</v>
      </c>
      <c r="N2073">
        <v>0.37559999999999999</v>
      </c>
      <c r="O2073">
        <v>1.7254799999999999</v>
      </c>
      <c r="P2073">
        <v>0.82720000000000005</v>
      </c>
      <c r="Q2073">
        <v>119.25</v>
      </c>
      <c r="R2073">
        <f>VLOOKUP(M2073,工作表1!$A$3:$B$1000,2,FALSE)</f>
        <v>2.75</v>
      </c>
      <c r="S2073" t="str">
        <f>VLOOKUP(M2073,工作表1!$A$3:$C$1000,3,FALSE)</f>
        <v>2025/2/28</v>
      </c>
      <c r="T2073">
        <f t="shared" si="1063"/>
        <v>1.8767100000000001</v>
      </c>
      <c r="U2073">
        <f t="shared" si="1062"/>
        <v>0.8732899999999999</v>
      </c>
      <c r="V2073" s="43">
        <f t="shared" si="1074"/>
        <v>43343</v>
      </c>
      <c r="W2073" s="43">
        <f t="shared" si="1064"/>
        <v>43280</v>
      </c>
      <c r="X2073" s="45">
        <f t="shared" si="1075"/>
        <v>0.57734806629834257</v>
      </c>
      <c r="Y2073" s="45">
        <f t="shared" si="1076"/>
        <v>0.91638916218875344</v>
      </c>
      <c r="Z2073" s="47">
        <f t="shared" si="1077"/>
        <v>98.749365356546917</v>
      </c>
      <c r="AA2073" s="47">
        <f t="shared" si="1078"/>
        <v>118.98685861824549</v>
      </c>
      <c r="AB2073" s="45">
        <f t="shared" si="1079"/>
        <v>2.9699</v>
      </c>
      <c r="AC2073" s="2" t="str">
        <f t="shared" si="1065"/>
        <v>TY1</v>
      </c>
      <c r="AD2073">
        <f t="shared" si="1066"/>
        <v>119.25</v>
      </c>
      <c r="AE2073">
        <f t="shared" si="1067"/>
        <v>118.90625</v>
      </c>
      <c r="AF2073" s="49">
        <f t="shared" si="1094"/>
        <v>0.34375</v>
      </c>
      <c r="AG2073" s="3">
        <f t="shared" si="1080"/>
        <v>118.98685861824549</v>
      </c>
      <c r="AH2073">
        <f t="shared" si="1081"/>
        <v>118.12715876008626</v>
      </c>
      <c r="AI2073" s="51">
        <f t="shared" si="1082"/>
        <v>0.85969985815923167</v>
      </c>
      <c r="AJ2073" s="52">
        <f t="shared" si="1083"/>
        <v>0.51594985815923167</v>
      </c>
      <c r="AK2073" s="2">
        <v>43234</v>
      </c>
      <c r="AL2073" t="str">
        <v>9128284M</v>
      </c>
      <c r="AM2073">
        <v>-1.1960999999999999</v>
      </c>
      <c r="AN2073">
        <v>1.91933</v>
      </c>
      <c r="AO2073">
        <v>0.83379999999999999</v>
      </c>
      <c r="AP2073">
        <v>118.90625</v>
      </c>
      <c r="AQ2073">
        <f>VLOOKUP(AL2073,工作表1!$F$3:$G$1000,2,FALSE)</f>
        <v>2.875</v>
      </c>
      <c r="AR2073" t="str">
        <f>VLOOKUP(AL2073,工作表1!$F$3:$H$1000,3,FALSE)</f>
        <v>2025/4/30</v>
      </c>
      <c r="AS2073">
        <f t="shared" si="1068"/>
        <v>1.8767100000000001</v>
      </c>
      <c r="AT2073">
        <f t="shared" si="1069"/>
        <v>0.9982899999999999</v>
      </c>
      <c r="AU2073" s="43">
        <f t="shared" si="1084"/>
        <v>43404</v>
      </c>
      <c r="AV2073" s="43">
        <f t="shared" si="1070"/>
        <v>43371</v>
      </c>
      <c r="AW2073" s="45">
        <f t="shared" si="1085"/>
        <v>0.11782786885245901</v>
      </c>
      <c r="AX2073" s="45">
        <f t="shared" si="1086"/>
        <v>1.1890607455647879</v>
      </c>
      <c r="AY2073" s="47">
        <f t="shared" si="1087"/>
        <v>99.471920161374541</v>
      </c>
      <c r="AZ2073" s="47">
        <f t="shared" si="1088"/>
        <v>118.12715876008626</v>
      </c>
      <c r="BA2073" s="43"/>
      <c r="BC2073" s="2">
        <v>43231</v>
      </c>
      <c r="BD2073" t="str">
        <v>912828K7</v>
      </c>
      <c r="BE2073">
        <v>0.28699999999999998</v>
      </c>
      <c r="BF2073">
        <v>1.78209</v>
      </c>
      <c r="BG2073">
        <v>0.7873</v>
      </c>
      <c r="BH2073">
        <v>118.953125</v>
      </c>
      <c r="BI2073">
        <f>VLOOKUP(BD2073,工作表1!$K$3:$L$1000,2,FALSE)</f>
        <v>2</v>
      </c>
      <c r="BJ2073" t="str">
        <f>VLOOKUP(BD2073,工作表1!$K$3:$M$1000,3,FALSE)</f>
        <v>2025/8/15</v>
      </c>
      <c r="BK2073">
        <f t="shared" si="1071"/>
        <v>1.87155</v>
      </c>
      <c r="BL2073">
        <f t="shared" si="1072"/>
        <v>0.12844999999999995</v>
      </c>
      <c r="BM2073" s="43">
        <f t="shared" si="1089"/>
        <v>43327</v>
      </c>
      <c r="BN2073" s="43">
        <f t="shared" si="1073"/>
        <v>43465</v>
      </c>
      <c r="BO2073" s="45">
        <f t="shared" si="1090"/>
        <v>0.48618784530386738</v>
      </c>
      <c r="BP2073" s="45">
        <f t="shared" si="1091"/>
        <v>1.7519412699614016</v>
      </c>
      <c r="BQ2073" s="47">
        <f t="shared" si="1092"/>
        <v>93.820471121563315</v>
      </c>
      <c r="BR2073" s="47">
        <f t="shared" si="1093"/>
        <v>117.05430686678631</v>
      </c>
    </row>
    <row r="2074" spans="6:70" x14ac:dyDescent="0.25">
      <c r="F2074" s="2">
        <v>43297</v>
      </c>
      <c r="G2074">
        <v>1.974</v>
      </c>
      <c r="H2074" s="43">
        <v>43333</v>
      </c>
      <c r="I2074">
        <v>2.7751999999999999</v>
      </c>
      <c r="L2074" s="2">
        <v>43231</v>
      </c>
      <c r="M2074" t="str">
        <v>9128283Z</v>
      </c>
      <c r="N2074">
        <v>7.4999999999999997E-2</v>
      </c>
      <c r="O2074">
        <v>1.7785500000000001</v>
      </c>
      <c r="P2074">
        <v>0.82720000000000005</v>
      </c>
      <c r="Q2074">
        <v>119.40625</v>
      </c>
      <c r="R2074">
        <f>VLOOKUP(M2074,工作表1!$A$3:$B$1000,2,FALSE)</f>
        <v>2.75</v>
      </c>
      <c r="S2074" t="str">
        <f>VLOOKUP(M2074,工作表1!$A$3:$C$1000,3,FALSE)</f>
        <v>2025/2/28</v>
      </c>
      <c r="T2074">
        <f t="shared" si="1063"/>
        <v>1.87155</v>
      </c>
      <c r="U2074">
        <f t="shared" si="1062"/>
        <v>0.87844999999999995</v>
      </c>
      <c r="V2074" s="43">
        <f t="shared" si="1074"/>
        <v>43343</v>
      </c>
      <c r="W2074" s="43">
        <f t="shared" si="1064"/>
        <v>43280</v>
      </c>
      <c r="X2074" s="45">
        <f t="shared" si="1075"/>
        <v>0.56975138121546964</v>
      </c>
      <c r="Y2074" s="45">
        <f t="shared" si="1076"/>
        <v>0.91632672368122314</v>
      </c>
      <c r="Z2074" s="47">
        <f t="shared" si="1077"/>
        <v>98.873779104763216</v>
      </c>
      <c r="AA2074" s="47">
        <f t="shared" si="1078"/>
        <v>119.12777611131982</v>
      </c>
      <c r="AB2074" s="45">
        <f t="shared" si="1079"/>
        <v>2.9398</v>
      </c>
      <c r="AC2074" s="2" t="str">
        <f t="shared" si="1065"/>
        <v>TY1</v>
      </c>
      <c r="AD2074">
        <f t="shared" si="1066"/>
        <v>119.40625</v>
      </c>
      <c r="AE2074">
        <f t="shared" si="1067"/>
        <v>119.078125</v>
      </c>
      <c r="AF2074" s="49">
        <f t="shared" si="1094"/>
        <v>0.328125</v>
      </c>
      <c r="AG2074" s="3">
        <f t="shared" si="1080"/>
        <v>119.12777611131982</v>
      </c>
      <c r="AH2074">
        <f t="shared" si="1081"/>
        <v>118.26552948718877</v>
      </c>
      <c r="AI2074" s="51">
        <f t="shared" si="1082"/>
        <v>0.86224662413104625</v>
      </c>
      <c r="AJ2074" s="52">
        <f t="shared" si="1083"/>
        <v>0.53412162413104625</v>
      </c>
      <c r="AK2074" s="2">
        <v>43231</v>
      </c>
      <c r="AL2074" t="str">
        <v>9128284M</v>
      </c>
      <c r="AM2074">
        <v>-2.1221000000000001</v>
      </c>
      <c r="AN2074">
        <v>1.97176</v>
      </c>
      <c r="AO2074">
        <v>0.83379999999999999</v>
      </c>
      <c r="AP2074">
        <v>119.078125</v>
      </c>
      <c r="AQ2074">
        <f>VLOOKUP(AL2074,工作表1!$F$3:$G$1000,2,FALSE)</f>
        <v>2.875</v>
      </c>
      <c r="AR2074" t="str">
        <f>VLOOKUP(AL2074,工作表1!$F$3:$H$1000,3,FALSE)</f>
        <v>2025/4/30</v>
      </c>
      <c r="AS2074">
        <f t="shared" si="1068"/>
        <v>1.87155</v>
      </c>
      <c r="AT2074">
        <f t="shared" si="1069"/>
        <v>1.00345</v>
      </c>
      <c r="AU2074" s="43">
        <f t="shared" si="1084"/>
        <v>43404</v>
      </c>
      <c r="AV2074" s="43">
        <f t="shared" si="1070"/>
        <v>43371</v>
      </c>
      <c r="AW2074" s="45">
        <f t="shared" si="1085"/>
        <v>0.10997267759562841</v>
      </c>
      <c r="AX2074" s="45">
        <f t="shared" si="1086"/>
        <v>1.1890822666367244</v>
      </c>
      <c r="AY2074" s="47">
        <f t="shared" si="1087"/>
        <v>99.596444804911158</v>
      </c>
      <c r="AZ2074" s="47">
        <f t="shared" si="1088"/>
        <v>118.26552948718877</v>
      </c>
      <c r="BA2074" s="43"/>
      <c r="BC2074" s="2">
        <v>43230</v>
      </c>
      <c r="BD2074" t="str">
        <v>912828K7</v>
      </c>
      <c r="BE2074">
        <v>0.8337</v>
      </c>
      <c r="BF2074">
        <v>1.77223</v>
      </c>
      <c r="BG2074">
        <v>0.7873</v>
      </c>
      <c r="BH2074">
        <v>118.921875</v>
      </c>
      <c r="BI2074">
        <f>VLOOKUP(BD2074,工作表1!$K$3:$L$1000,2,FALSE)</f>
        <v>2</v>
      </c>
      <c r="BJ2074" t="str">
        <f>VLOOKUP(BD2074,工作表1!$K$3:$M$1000,3,FALSE)</f>
        <v>2025/8/15</v>
      </c>
      <c r="BK2074">
        <f t="shared" si="1071"/>
        <v>1.87</v>
      </c>
      <c r="BL2074">
        <f t="shared" si="1072"/>
        <v>0.12999999999999989</v>
      </c>
      <c r="BM2074" s="43">
        <f t="shared" si="1089"/>
        <v>43327</v>
      </c>
      <c r="BN2074" s="43">
        <f t="shared" si="1073"/>
        <v>43465</v>
      </c>
      <c r="BO2074" s="45">
        <f t="shared" si="1090"/>
        <v>0.46961325966850831</v>
      </c>
      <c r="BP2074" s="45">
        <f t="shared" si="1091"/>
        <v>1.7518050404904262</v>
      </c>
      <c r="BQ2074" s="47">
        <f t="shared" si="1092"/>
        <v>93.814001437432594</v>
      </c>
      <c r="BR2074" s="47">
        <f t="shared" si="1093"/>
        <v>117.0173672275556</v>
      </c>
    </row>
    <row r="2075" spans="6:70" x14ac:dyDescent="0.25">
      <c r="F2075" s="2">
        <v>43294</v>
      </c>
      <c r="G2075">
        <v>1.96566</v>
      </c>
      <c r="H2075" s="43">
        <v>43332</v>
      </c>
      <c r="I2075">
        <v>2.7629000000000001</v>
      </c>
      <c r="L2075" s="2">
        <v>43230</v>
      </c>
      <c r="M2075" t="str">
        <v>9128283Z</v>
      </c>
      <c r="N2075">
        <v>0.32600000000000001</v>
      </c>
      <c r="O2075">
        <v>1.7397199999999999</v>
      </c>
      <c r="P2075">
        <v>0.82720000000000005</v>
      </c>
      <c r="Q2075">
        <v>119.390625</v>
      </c>
      <c r="R2075">
        <f>VLOOKUP(M2075,工作表1!$A$3:$B$1000,2,FALSE)</f>
        <v>2.75</v>
      </c>
      <c r="S2075" t="str">
        <f>VLOOKUP(M2075,工作表1!$A$3:$C$1000,3,FALSE)</f>
        <v>2025/2/28</v>
      </c>
      <c r="T2075">
        <f t="shared" si="1063"/>
        <v>1.87</v>
      </c>
      <c r="U2075">
        <f t="shared" si="1062"/>
        <v>0.87999999999999989</v>
      </c>
      <c r="V2075" s="43">
        <f t="shared" si="1074"/>
        <v>43343</v>
      </c>
      <c r="W2075" s="43">
        <f t="shared" si="1064"/>
        <v>43280</v>
      </c>
      <c r="X2075" s="45">
        <f t="shared" si="1075"/>
        <v>0.54696132596685076</v>
      </c>
      <c r="Y2075" s="45">
        <f t="shared" si="1076"/>
        <v>0.9161394081586316</v>
      </c>
      <c r="Z2075" s="47">
        <f t="shared" si="1077"/>
        <v>98.884045092336549</v>
      </c>
      <c r="AA2075" s="47">
        <f t="shared" si="1078"/>
        <v>119.11381288781341</v>
      </c>
      <c r="AB2075" s="45">
        <f t="shared" si="1079"/>
        <v>2.9323000000000001</v>
      </c>
      <c r="AC2075" s="2" t="str">
        <f t="shared" si="1065"/>
        <v>TY1</v>
      </c>
      <c r="AD2075">
        <f t="shared" si="1066"/>
        <v>119.390625</v>
      </c>
      <c r="AE2075">
        <f t="shared" si="1067"/>
        <v>119.046875</v>
      </c>
      <c r="AF2075" s="49">
        <f t="shared" si="1094"/>
        <v>0.34375</v>
      </c>
      <c r="AG2075" s="3">
        <f t="shared" si="1080"/>
        <v>119.11381288781341</v>
      </c>
      <c r="AH2075">
        <f t="shared" si="1081"/>
        <v>118.25240015063778</v>
      </c>
      <c r="AI2075" s="51">
        <f t="shared" si="1082"/>
        <v>0.86141273717562683</v>
      </c>
      <c r="AJ2075" s="52">
        <f t="shared" si="1083"/>
        <v>0.51766273717562683</v>
      </c>
      <c r="AK2075" s="2">
        <v>43230</v>
      </c>
      <c r="AL2075" t="str">
        <v>9128284M</v>
      </c>
      <c r="AM2075">
        <v>-1.3436999999999999</v>
      </c>
      <c r="AN2075">
        <v>1.9233100000000001</v>
      </c>
      <c r="AO2075">
        <v>0.83379999999999999</v>
      </c>
      <c r="AP2075">
        <v>119.046875</v>
      </c>
      <c r="AQ2075">
        <f>VLOOKUP(AL2075,工作表1!$F$3:$G$1000,2,FALSE)</f>
        <v>2.875</v>
      </c>
      <c r="AR2075" t="str">
        <f>VLOOKUP(AL2075,工作表1!$F$3:$H$1000,3,FALSE)</f>
        <v>2025/4/30</v>
      </c>
      <c r="AS2075">
        <f t="shared" si="1068"/>
        <v>1.87</v>
      </c>
      <c r="AT2075">
        <f t="shared" si="1069"/>
        <v>1.0049999999999999</v>
      </c>
      <c r="AU2075" s="43">
        <f t="shared" si="1084"/>
        <v>43404</v>
      </c>
      <c r="AV2075" s="43">
        <f t="shared" si="1070"/>
        <v>43371</v>
      </c>
      <c r="AW2075" s="45">
        <f t="shared" si="1085"/>
        <v>8.6407103825136611E-2</v>
      </c>
      <c r="AX2075" s="45">
        <f t="shared" si="1086"/>
        <v>1.1891468298525338</v>
      </c>
      <c r="AY2075" s="47">
        <f t="shared" si="1087"/>
        <v>99.607705735708322</v>
      </c>
      <c r="AZ2075" s="47">
        <f t="shared" si="1088"/>
        <v>118.25240015063778</v>
      </c>
      <c r="BA2075" s="43"/>
      <c r="BC2075" s="2">
        <v>43229</v>
      </c>
      <c r="BD2075" t="str">
        <v>912828K7</v>
      </c>
      <c r="BE2075">
        <v>-0.56040000000000001</v>
      </c>
      <c r="BF2075">
        <v>1.8196699999999999</v>
      </c>
      <c r="BG2075">
        <v>0.7873</v>
      </c>
      <c r="BH2075">
        <v>118.796875</v>
      </c>
      <c r="BI2075">
        <f>VLOOKUP(BD2075,工作表1!$K$3:$L$1000,2,FALSE)</f>
        <v>2</v>
      </c>
      <c r="BJ2075" t="str">
        <f>VLOOKUP(BD2075,工作表1!$K$3:$M$1000,3,FALSE)</f>
        <v>2025/8/15</v>
      </c>
      <c r="BK2075">
        <f t="shared" si="1071"/>
        <v>1.865</v>
      </c>
      <c r="BL2075">
        <f t="shared" si="1072"/>
        <v>0.13500000000000001</v>
      </c>
      <c r="BM2075" s="43">
        <f t="shared" si="1089"/>
        <v>43327</v>
      </c>
      <c r="BN2075" s="43">
        <f t="shared" si="1073"/>
        <v>43465</v>
      </c>
      <c r="BO2075" s="45">
        <f t="shared" si="1090"/>
        <v>0.46408839779005523</v>
      </c>
      <c r="BP2075" s="45">
        <f t="shared" si="1091"/>
        <v>1.7517596306667675</v>
      </c>
      <c r="BQ2075" s="47">
        <f t="shared" si="1092"/>
        <v>93.688549938649075</v>
      </c>
      <c r="BR2075" s="47">
        <f t="shared" si="1093"/>
        <v>116.84472466287481</v>
      </c>
    </row>
    <row r="2076" spans="6:70" x14ac:dyDescent="0.25">
      <c r="F2076" s="2">
        <v>43293</v>
      </c>
      <c r="G2076">
        <v>1.9630000000000001</v>
      </c>
      <c r="H2076" s="43">
        <v>43329</v>
      </c>
      <c r="I2076">
        <v>2.8075999999999999</v>
      </c>
      <c r="L2076" s="2">
        <v>43229</v>
      </c>
      <c r="M2076" t="str">
        <v>9128283Z</v>
      </c>
      <c r="N2076">
        <v>-5.9400000000000001E-2</v>
      </c>
      <c r="O2076">
        <v>1.80447</v>
      </c>
      <c r="P2076">
        <v>0.82720000000000005</v>
      </c>
      <c r="Q2076">
        <v>119.265625</v>
      </c>
      <c r="R2076">
        <f>VLOOKUP(M2076,工作表1!$A$3:$B$1000,2,FALSE)</f>
        <v>2.75</v>
      </c>
      <c r="S2076" t="str">
        <f>VLOOKUP(M2076,工作表1!$A$3:$C$1000,3,FALSE)</f>
        <v>2025/2/28</v>
      </c>
      <c r="T2076">
        <f t="shared" si="1063"/>
        <v>1.865</v>
      </c>
      <c r="U2076">
        <f t="shared" si="1062"/>
        <v>0.88500000000000001</v>
      </c>
      <c r="V2076" s="43">
        <f t="shared" si="1074"/>
        <v>43343</v>
      </c>
      <c r="W2076" s="43">
        <f t="shared" si="1064"/>
        <v>43280</v>
      </c>
      <c r="X2076" s="45">
        <f t="shared" si="1075"/>
        <v>0.53936464088397784</v>
      </c>
      <c r="Y2076" s="45">
        <f t="shared" si="1076"/>
        <v>0.91607696965110108</v>
      </c>
      <c r="Z2076" s="47">
        <f t="shared" si="1077"/>
        <v>98.774380356028303</v>
      </c>
      <c r="AA2076" s="47">
        <f t="shared" si="1078"/>
        <v>118.97168851129811</v>
      </c>
      <c r="AB2076" s="45">
        <f t="shared" si="1079"/>
        <v>2.9573</v>
      </c>
      <c r="AC2076" s="2" t="str">
        <f t="shared" si="1065"/>
        <v>TY1</v>
      </c>
      <c r="AD2076">
        <f t="shared" si="1066"/>
        <v>119.265625</v>
      </c>
      <c r="AE2076">
        <f t="shared" si="1067"/>
        <v>118.921875</v>
      </c>
      <c r="AF2076" s="49">
        <f t="shared" si="1094"/>
        <v>0.34375</v>
      </c>
      <c r="AG2076" s="3">
        <f t="shared" si="1080"/>
        <v>118.97168851129811</v>
      </c>
      <c r="AH2076">
        <f t="shared" si="1081"/>
        <v>118.11017246513852</v>
      </c>
      <c r="AI2076" s="51">
        <f t="shared" si="1082"/>
        <v>0.86151604615959343</v>
      </c>
      <c r="AJ2076" s="52">
        <f t="shared" si="1083"/>
        <v>0.51776604615959343</v>
      </c>
      <c r="AK2076" s="2">
        <v>43229</v>
      </c>
      <c r="AL2076" t="str">
        <v>9128284M</v>
      </c>
      <c r="AM2076">
        <v>-1.9240999999999999</v>
      </c>
      <c r="AN2076">
        <v>1.9451700000000001</v>
      </c>
      <c r="AO2076">
        <v>0.83379999999999999</v>
      </c>
      <c r="AP2076">
        <v>118.921875</v>
      </c>
      <c r="AQ2076">
        <f>VLOOKUP(AL2076,工作表1!$F$3:$G$1000,2,FALSE)</f>
        <v>2.875</v>
      </c>
      <c r="AR2076" t="str">
        <f>VLOOKUP(AL2076,工作表1!$F$3:$H$1000,3,FALSE)</f>
        <v>2025/4/30</v>
      </c>
      <c r="AS2076">
        <f t="shared" si="1068"/>
        <v>1.865</v>
      </c>
      <c r="AT2076">
        <f t="shared" si="1069"/>
        <v>1.01</v>
      </c>
      <c r="AU2076" s="43">
        <f t="shared" si="1084"/>
        <v>43404</v>
      </c>
      <c r="AV2076" s="43">
        <f t="shared" si="1070"/>
        <v>43371</v>
      </c>
      <c r="AW2076" s="45">
        <f t="shared" si="1085"/>
        <v>7.8551912568306015E-2</v>
      </c>
      <c r="AX2076" s="45">
        <f t="shared" si="1086"/>
        <v>1.1891683509244706</v>
      </c>
      <c r="AY2076" s="47">
        <f t="shared" si="1087"/>
        <v>99.498280728373132</v>
      </c>
      <c r="AZ2076" s="47">
        <f t="shared" si="1088"/>
        <v>118.11017246513852</v>
      </c>
      <c r="BA2076" s="43"/>
      <c r="BC2076" s="2">
        <v>43228</v>
      </c>
      <c r="BD2076" t="str">
        <v>912828K7</v>
      </c>
      <c r="BE2076">
        <v>-2.1499999999999998E-2</v>
      </c>
      <c r="BF2076">
        <v>1.8010999999999999</v>
      </c>
      <c r="BG2076">
        <v>0.7873</v>
      </c>
      <c r="BH2076">
        <v>119.0625</v>
      </c>
      <c r="BI2076">
        <f>VLOOKUP(BD2076,工作表1!$K$3:$L$1000,2,FALSE)</f>
        <v>2</v>
      </c>
      <c r="BJ2076" t="str">
        <f>VLOOKUP(BD2076,工作表1!$K$3:$M$1000,3,FALSE)</f>
        <v>2025/8/15</v>
      </c>
      <c r="BK2076">
        <f t="shared" si="1071"/>
        <v>1.857</v>
      </c>
      <c r="BL2076">
        <f t="shared" si="1072"/>
        <v>0.14300000000000002</v>
      </c>
      <c r="BM2076" s="43">
        <f t="shared" si="1089"/>
        <v>43327</v>
      </c>
      <c r="BN2076" s="43">
        <f t="shared" si="1073"/>
        <v>43465</v>
      </c>
      <c r="BO2076" s="45">
        <f t="shared" si="1090"/>
        <v>0.4585635359116022</v>
      </c>
      <c r="BP2076" s="45">
        <f t="shared" si="1091"/>
        <v>1.7517142208431091</v>
      </c>
      <c r="BQ2076" s="47">
        <f t="shared" si="1092"/>
        <v>93.907415533633895</v>
      </c>
      <c r="BR2076" s="47">
        <f t="shared" si="1093"/>
        <v>117.10688795279063</v>
      </c>
    </row>
    <row r="2077" spans="6:70" x14ac:dyDescent="0.25">
      <c r="F2077" s="2">
        <v>43292</v>
      </c>
      <c r="G2077">
        <v>1.96</v>
      </c>
      <c r="H2077" s="43">
        <v>43328</v>
      </c>
      <c r="I2077">
        <v>2.8126000000000002</v>
      </c>
      <c r="L2077" s="2">
        <v>43228</v>
      </c>
      <c r="M2077" t="str">
        <v>9128283Z</v>
      </c>
      <c r="N2077">
        <v>0.29970000000000002</v>
      </c>
      <c r="O2077">
        <v>1.7335700000000001</v>
      </c>
      <c r="P2077">
        <v>0.82720000000000005</v>
      </c>
      <c r="Q2077">
        <v>119.515625</v>
      </c>
      <c r="R2077">
        <f>VLOOKUP(M2077,工作表1!$A$3:$B$1000,2,FALSE)</f>
        <v>2.75</v>
      </c>
      <c r="S2077" t="str">
        <f>VLOOKUP(M2077,工作表1!$A$3:$C$1000,3,FALSE)</f>
        <v>2025/2/28</v>
      </c>
      <c r="T2077">
        <f t="shared" si="1063"/>
        <v>1.857</v>
      </c>
      <c r="U2077">
        <f t="shared" si="1062"/>
        <v>0.89300000000000002</v>
      </c>
      <c r="V2077" s="43">
        <f t="shared" si="1074"/>
        <v>43343</v>
      </c>
      <c r="W2077" s="43">
        <f t="shared" si="1064"/>
        <v>43280</v>
      </c>
      <c r="X2077" s="45">
        <f t="shared" si="1075"/>
        <v>0.53176795580110503</v>
      </c>
      <c r="Y2077" s="45">
        <f t="shared" si="1076"/>
        <v>0.91601453114357079</v>
      </c>
      <c r="Z2077" s="47">
        <f t="shared" si="1077"/>
        <v>98.993562998036168</v>
      </c>
      <c r="AA2077" s="47">
        <f t="shared" si="1078"/>
        <v>119.22655954162317</v>
      </c>
      <c r="AB2077" s="45">
        <f t="shared" si="1079"/>
        <v>2.9298000000000002</v>
      </c>
      <c r="AC2077" s="2" t="str">
        <f t="shared" si="1065"/>
        <v>TY1</v>
      </c>
      <c r="AD2077">
        <f t="shared" si="1066"/>
        <v>119.515625</v>
      </c>
      <c r="AE2077">
        <f t="shared" si="1067"/>
        <v>119.1875</v>
      </c>
      <c r="AF2077" s="49">
        <f t="shared" si="1094"/>
        <v>0.328125</v>
      </c>
      <c r="AG2077" s="3">
        <f t="shared" si="1080"/>
        <v>119.22655954162317</v>
      </c>
      <c r="AH2077">
        <f t="shared" si="1081"/>
        <v>118.36009987292513</v>
      </c>
      <c r="AI2077" s="51">
        <f t="shared" si="1082"/>
        <v>0.8664596686980417</v>
      </c>
      <c r="AJ2077" s="52">
        <f t="shared" si="1083"/>
        <v>0.5383346686980417</v>
      </c>
      <c r="AK2077" s="2">
        <v>43228</v>
      </c>
      <c r="AL2077" t="str">
        <v>9128284M</v>
      </c>
      <c r="AM2077">
        <v>-1.9411</v>
      </c>
      <c r="AN2077">
        <v>1.95411</v>
      </c>
      <c r="AO2077">
        <v>0.83379999999999999</v>
      </c>
      <c r="AP2077">
        <v>119.1875</v>
      </c>
      <c r="AQ2077">
        <f>VLOOKUP(AL2077,工作表1!$F$3:$G$1000,2,FALSE)</f>
        <v>2.875</v>
      </c>
      <c r="AR2077" t="str">
        <f>VLOOKUP(AL2077,工作表1!$F$3:$H$1000,3,FALSE)</f>
        <v>2025/4/30</v>
      </c>
      <c r="AS2077">
        <f t="shared" si="1068"/>
        <v>1.857</v>
      </c>
      <c r="AT2077">
        <f t="shared" si="1069"/>
        <v>1.018</v>
      </c>
      <c r="AU2077" s="43">
        <f t="shared" si="1084"/>
        <v>43404</v>
      </c>
      <c r="AV2077" s="43">
        <f t="shared" si="1070"/>
        <v>43371</v>
      </c>
      <c r="AW2077" s="45">
        <f t="shared" si="1085"/>
        <v>7.0696721311475405E-2</v>
      </c>
      <c r="AX2077" s="45">
        <f t="shared" si="1086"/>
        <v>1.1891898719964069</v>
      </c>
      <c r="AY2077" s="47">
        <f t="shared" si="1087"/>
        <v>99.717045748930815</v>
      </c>
      <c r="AZ2077" s="47">
        <f t="shared" si="1088"/>
        <v>118.36009987292513</v>
      </c>
      <c r="BA2077" s="43"/>
      <c r="BC2077" s="2">
        <v>43227</v>
      </c>
      <c r="BD2077" t="str">
        <v>912828K7</v>
      </c>
      <c r="BE2077">
        <v>0.1532</v>
      </c>
      <c r="BF2077">
        <v>1.7912600000000001</v>
      </c>
      <c r="BG2077">
        <v>0.7873</v>
      </c>
      <c r="BH2077">
        <v>119.234375</v>
      </c>
      <c r="BI2077">
        <f>VLOOKUP(BD2077,工作表1!$K$3:$L$1000,2,FALSE)</f>
        <v>2</v>
      </c>
      <c r="BJ2077" t="str">
        <f>VLOOKUP(BD2077,工作表1!$K$3:$M$1000,3,FALSE)</f>
        <v>2025/8/15</v>
      </c>
      <c r="BK2077">
        <f t="shared" si="1071"/>
        <v>1.8554999999999999</v>
      </c>
      <c r="BL2077">
        <f t="shared" si="1072"/>
        <v>0.14450000000000007</v>
      </c>
      <c r="BM2077" s="43">
        <f t="shared" si="1089"/>
        <v>43327</v>
      </c>
      <c r="BN2077" s="43">
        <f t="shared" si="1073"/>
        <v>43465</v>
      </c>
      <c r="BO2077" s="45">
        <f t="shared" si="1090"/>
        <v>0.45303867403314918</v>
      </c>
      <c r="BP2077" s="45">
        <f t="shared" si="1091"/>
        <v>1.7516688110194505</v>
      </c>
      <c r="BQ2077" s="47">
        <f t="shared" si="1092"/>
        <v>94.038756109758964</v>
      </c>
      <c r="BR2077" s="47">
        <f t="shared" si="1093"/>
        <v>117.26325891876701</v>
      </c>
    </row>
    <row r="2078" spans="6:70" x14ac:dyDescent="0.25">
      <c r="F2078" s="2">
        <v>43291</v>
      </c>
      <c r="G2078">
        <v>1.9541599999999999</v>
      </c>
      <c r="H2078" s="43">
        <v>43327</v>
      </c>
      <c r="I2078">
        <v>2.8052000000000001</v>
      </c>
      <c r="L2078" s="2">
        <v>43227</v>
      </c>
      <c r="M2078" t="str">
        <v>9128283Z</v>
      </c>
      <c r="N2078">
        <v>0.1762</v>
      </c>
      <c r="O2078">
        <v>1.7607600000000001</v>
      </c>
      <c r="P2078">
        <v>0.82720000000000005</v>
      </c>
      <c r="Q2078">
        <v>119.6875</v>
      </c>
      <c r="R2078">
        <f>VLOOKUP(M2078,工作表1!$A$3:$B$1000,2,FALSE)</f>
        <v>2.75</v>
      </c>
      <c r="S2078" t="str">
        <f>VLOOKUP(M2078,工作表1!$A$3:$C$1000,3,FALSE)</f>
        <v>2025/2/28</v>
      </c>
      <c r="T2078">
        <f t="shared" si="1063"/>
        <v>1.8554999999999999</v>
      </c>
      <c r="U2078">
        <f t="shared" si="1062"/>
        <v>0.89450000000000007</v>
      </c>
      <c r="V2078" s="43">
        <f t="shared" si="1074"/>
        <v>43343</v>
      </c>
      <c r="W2078" s="43">
        <f t="shared" si="1064"/>
        <v>43280</v>
      </c>
      <c r="X2078" s="45">
        <f t="shared" si="1075"/>
        <v>0.52417127071823211</v>
      </c>
      <c r="Y2078" s="45">
        <f t="shared" si="1076"/>
        <v>0.91595209263604027</v>
      </c>
      <c r="Z2078" s="47">
        <f t="shared" si="1077"/>
        <v>99.124347514904755</v>
      </c>
      <c r="AA2078" s="47">
        <f t="shared" si="1078"/>
        <v>119.37564759238484</v>
      </c>
      <c r="AB2078" s="45">
        <f t="shared" si="1079"/>
        <v>2.8997999999999999</v>
      </c>
      <c r="AC2078" s="2" t="str">
        <f t="shared" si="1065"/>
        <v>TY1</v>
      </c>
      <c r="AD2078">
        <f t="shared" si="1066"/>
        <v>119.6875</v>
      </c>
      <c r="AE2078">
        <f t="shared" si="1067"/>
        <v>119.359375</v>
      </c>
      <c r="AF2078" s="49">
        <f t="shared" si="1094"/>
        <v>0.328125</v>
      </c>
      <c r="AG2078" s="3">
        <f t="shared" si="1080"/>
        <v>119.37564759238484</v>
      </c>
      <c r="AH2078">
        <f t="shared" si="1081"/>
        <v>118.50635542304079</v>
      </c>
      <c r="AI2078" s="51">
        <f t="shared" si="1082"/>
        <v>0.86929216934404963</v>
      </c>
      <c r="AJ2078" s="52">
        <f t="shared" si="1083"/>
        <v>0.54116716934404963</v>
      </c>
      <c r="AK2078" s="2">
        <v>43227</v>
      </c>
      <c r="AL2078" t="str">
        <v>9128284M</v>
      </c>
      <c r="AM2078">
        <v>-2.1002000000000001</v>
      </c>
      <c r="AN2078">
        <v>1.96435</v>
      </c>
      <c r="AO2078">
        <v>0.83379999999999999</v>
      </c>
      <c r="AP2078">
        <v>119.359375</v>
      </c>
      <c r="AQ2078">
        <f>VLOOKUP(AL2078,工作表1!$F$3:$G$1000,2,FALSE)</f>
        <v>2.875</v>
      </c>
      <c r="AR2078" t="str">
        <f>VLOOKUP(AL2078,工作表1!$F$3:$H$1000,3,FALSE)</f>
        <v>2025/4/30</v>
      </c>
      <c r="AS2078">
        <f t="shared" si="1068"/>
        <v>1.8554999999999999</v>
      </c>
      <c r="AT2078">
        <f t="shared" si="1069"/>
        <v>1.0195000000000001</v>
      </c>
      <c r="AU2078" s="43">
        <f t="shared" si="1084"/>
        <v>43404</v>
      </c>
      <c r="AV2078" s="43">
        <f t="shared" si="1070"/>
        <v>43371</v>
      </c>
      <c r="AW2078" s="45">
        <f t="shared" si="1085"/>
        <v>6.2841530054644809E-2</v>
      </c>
      <c r="AX2078" s="45">
        <f t="shared" si="1086"/>
        <v>1.1892113930683434</v>
      </c>
      <c r="AY2078" s="47">
        <f t="shared" si="1087"/>
        <v>99.846831674562452</v>
      </c>
      <c r="AZ2078" s="47">
        <f t="shared" si="1088"/>
        <v>118.50635542304079</v>
      </c>
      <c r="BA2078" s="43"/>
      <c r="BC2078" s="2">
        <v>43224</v>
      </c>
      <c r="BD2078" t="str">
        <v>912828K7</v>
      </c>
      <c r="BE2078">
        <v>0.3135</v>
      </c>
      <c r="BF2078">
        <v>1.7672300000000001</v>
      </c>
      <c r="BG2078">
        <v>0.7873</v>
      </c>
      <c r="BH2078">
        <v>119.234375</v>
      </c>
      <c r="BI2078">
        <f>VLOOKUP(BD2078,工作表1!$K$3:$L$1000,2,FALSE)</f>
        <v>2</v>
      </c>
      <c r="BJ2078" t="str">
        <f>VLOOKUP(BD2078,工作表1!$K$3:$M$1000,3,FALSE)</f>
        <v>2025/8/15</v>
      </c>
      <c r="BK2078">
        <f t="shared" si="1071"/>
        <v>1.84903</v>
      </c>
      <c r="BL2078">
        <f t="shared" si="1072"/>
        <v>0.15097000000000005</v>
      </c>
      <c r="BM2078" s="43">
        <f t="shared" si="1089"/>
        <v>43327</v>
      </c>
      <c r="BN2078" s="43">
        <f t="shared" si="1073"/>
        <v>43465</v>
      </c>
      <c r="BO2078" s="45">
        <f t="shared" si="1090"/>
        <v>0.44751381215469616</v>
      </c>
      <c r="BP2078" s="45">
        <f t="shared" si="1091"/>
        <v>1.7516234011957921</v>
      </c>
      <c r="BQ2078" s="47">
        <f t="shared" si="1092"/>
        <v>94.054674176365893</v>
      </c>
      <c r="BR2078" s="47">
        <f t="shared" si="1093"/>
        <v>117.26884039525564</v>
      </c>
    </row>
    <row r="2079" spans="6:70" x14ac:dyDescent="0.25">
      <c r="F2079" s="2">
        <v>43290</v>
      </c>
      <c r="G2079">
        <v>1.9530000000000001</v>
      </c>
      <c r="H2079" s="43">
        <v>43326</v>
      </c>
      <c r="I2079">
        <v>2.8424999999999998</v>
      </c>
      <c r="L2079" s="2">
        <v>43224</v>
      </c>
      <c r="M2079" t="str">
        <v>9128283Z</v>
      </c>
      <c r="N2079">
        <v>0.1089</v>
      </c>
      <c r="O2079">
        <v>1.7598100000000001</v>
      </c>
      <c r="P2079">
        <v>0.82720000000000005</v>
      </c>
      <c r="Q2079">
        <v>119.703125</v>
      </c>
      <c r="R2079">
        <f>VLOOKUP(M2079,工作表1!$A$3:$B$1000,2,FALSE)</f>
        <v>2.75</v>
      </c>
      <c r="S2079" t="str">
        <f>VLOOKUP(M2079,工作表1!$A$3:$C$1000,3,FALSE)</f>
        <v>2025/2/28</v>
      </c>
      <c r="T2079">
        <f t="shared" si="1063"/>
        <v>1.84903</v>
      </c>
      <c r="U2079">
        <f t="shared" si="1062"/>
        <v>0.90097000000000005</v>
      </c>
      <c r="V2079" s="43">
        <f t="shared" si="1074"/>
        <v>43343</v>
      </c>
      <c r="W2079" s="43">
        <f t="shared" si="1064"/>
        <v>43280</v>
      </c>
      <c r="X2079" s="45">
        <f t="shared" si="1075"/>
        <v>0.51657458563535907</v>
      </c>
      <c r="Y2079" s="45">
        <f t="shared" si="1076"/>
        <v>0.91588965412850976</v>
      </c>
      <c r="Z2079" s="47">
        <f t="shared" si="1077"/>
        <v>99.14006022618851</v>
      </c>
      <c r="AA2079" s="47">
        <f t="shared" si="1078"/>
        <v>119.38473100900407</v>
      </c>
      <c r="AB2079" s="45">
        <f t="shared" si="1079"/>
        <v>2.8997999999999999</v>
      </c>
      <c r="AC2079" s="2" t="str">
        <f t="shared" si="1065"/>
        <v>TY1</v>
      </c>
      <c r="AD2079">
        <f t="shared" si="1066"/>
        <v>119.703125</v>
      </c>
      <c r="AE2079">
        <f t="shared" si="1067"/>
        <v>119.359375</v>
      </c>
      <c r="AF2079" s="49">
        <f t="shared" si="1094"/>
        <v>0.34375</v>
      </c>
      <c r="AG2079" s="3">
        <f t="shared" si="1080"/>
        <v>119.38473100900407</v>
      </c>
      <c r="AH2079">
        <f t="shared" si="1081"/>
        <v>118.5330658335823</v>
      </c>
      <c r="AI2079" s="51">
        <f t="shared" si="1082"/>
        <v>0.85166517542177189</v>
      </c>
      <c r="AJ2079" s="52">
        <f t="shared" si="1083"/>
        <v>0.50791517542177189</v>
      </c>
      <c r="AK2079" s="2">
        <v>43224</v>
      </c>
      <c r="AL2079" t="str">
        <v>9128284M</v>
      </c>
      <c r="AM2079">
        <v>-1.3896999999999999</v>
      </c>
      <c r="AN2079">
        <v>1.8916299999999999</v>
      </c>
      <c r="AO2079">
        <v>0.83379999999999999</v>
      </c>
      <c r="AP2079">
        <v>119.359375</v>
      </c>
      <c r="AQ2079">
        <f>VLOOKUP(AL2079,工作表1!$F$3:$G$1000,2,FALSE)</f>
        <v>2.875</v>
      </c>
      <c r="AR2079" t="str">
        <f>VLOOKUP(AL2079,工作表1!$F$3:$H$1000,3,FALSE)</f>
        <v>2025/4/30</v>
      </c>
      <c r="AS2079">
        <f t="shared" si="1068"/>
        <v>1.84903</v>
      </c>
      <c r="AT2079">
        <f t="shared" si="1069"/>
        <v>1.02597</v>
      </c>
      <c r="AU2079" s="43">
        <f t="shared" si="1084"/>
        <v>43404</v>
      </c>
      <c r="AV2079" s="43">
        <f t="shared" si="1070"/>
        <v>43371</v>
      </c>
      <c r="AW2079" s="45">
        <f t="shared" si="1085"/>
        <v>5.4986338797814206E-2</v>
      </c>
      <c r="AX2079" s="45">
        <f t="shared" si="1086"/>
        <v>1.18923291414028</v>
      </c>
      <c r="AY2079" s="47">
        <f t="shared" si="1087"/>
        <v>99.878937196150517</v>
      </c>
      <c r="AZ2079" s="47">
        <f t="shared" si="1088"/>
        <v>118.5330658335823</v>
      </c>
      <c r="BA2079" s="43"/>
      <c r="BC2079" s="2">
        <v>43223</v>
      </c>
      <c r="BD2079" t="str">
        <v>912828K7</v>
      </c>
      <c r="BE2079">
        <v>0.89780000000000004</v>
      </c>
      <c r="BF2079">
        <v>1.77738</v>
      </c>
      <c r="BG2079">
        <v>0.7873</v>
      </c>
      <c r="BH2079">
        <v>119.21875</v>
      </c>
      <c r="BI2079">
        <f>VLOOKUP(BD2079,工作表1!$K$3:$L$1000,2,FALSE)</f>
        <v>2</v>
      </c>
      <c r="BJ2079" t="str">
        <f>VLOOKUP(BD2079,工作表1!$K$3:$M$1000,3,FALSE)</f>
        <v>2025/8/15</v>
      </c>
      <c r="BK2079">
        <f t="shared" si="1071"/>
        <v>1.841</v>
      </c>
      <c r="BL2079">
        <f t="shared" si="1072"/>
        <v>0.15900000000000003</v>
      </c>
      <c r="BM2079" s="43">
        <f t="shared" si="1089"/>
        <v>43327</v>
      </c>
      <c r="BN2079" s="43">
        <f t="shared" si="1073"/>
        <v>43465</v>
      </c>
      <c r="BO2079" s="45">
        <f t="shared" si="1090"/>
        <v>0.43093922651933703</v>
      </c>
      <c r="BP2079" s="45">
        <f t="shared" si="1091"/>
        <v>1.7514871717248164</v>
      </c>
      <c r="BQ2079" s="47">
        <f t="shared" si="1092"/>
        <v>94.047976507288539</v>
      </c>
      <c r="BR2079" s="47">
        <f t="shared" si="1093"/>
        <v>117.22582455825764</v>
      </c>
    </row>
    <row r="2080" spans="6:70" x14ac:dyDescent="0.25">
      <c r="F2080" s="2">
        <v>43287</v>
      </c>
      <c r="G2080">
        <v>1.9510000000000001</v>
      </c>
      <c r="H2080" s="43">
        <v>43325</v>
      </c>
      <c r="I2080">
        <v>2.8250999999999999</v>
      </c>
      <c r="L2080" s="2">
        <v>43223</v>
      </c>
      <c r="M2080" t="str">
        <v>9128283Z</v>
      </c>
      <c r="N2080">
        <v>-3.15E-2</v>
      </c>
      <c r="O2080">
        <v>1.82836</v>
      </c>
      <c r="P2080">
        <v>0.82720000000000005</v>
      </c>
      <c r="Q2080">
        <v>119.6875</v>
      </c>
      <c r="R2080">
        <f>VLOOKUP(M2080,工作表1!$A$3:$B$1000,2,FALSE)</f>
        <v>2.75</v>
      </c>
      <c r="S2080" t="str">
        <f>VLOOKUP(M2080,工作表1!$A$3:$C$1000,3,FALSE)</f>
        <v>2025/2/28</v>
      </c>
      <c r="T2080">
        <f t="shared" si="1063"/>
        <v>1.841</v>
      </c>
      <c r="U2080">
        <f t="shared" si="1062"/>
        <v>0.90900000000000003</v>
      </c>
      <c r="V2080" s="43">
        <f t="shared" si="1074"/>
        <v>43343</v>
      </c>
      <c r="W2080" s="43">
        <f t="shared" si="1064"/>
        <v>43280</v>
      </c>
      <c r="X2080" s="45">
        <f t="shared" si="1075"/>
        <v>0.49378453038674036</v>
      </c>
      <c r="Y2080" s="45">
        <f t="shared" si="1076"/>
        <v>0.91570233860591843</v>
      </c>
      <c r="Z2080" s="47">
        <f t="shared" si="1077"/>
        <v>99.133945290066904</v>
      </c>
      <c r="AA2080" s="47">
        <f t="shared" si="1078"/>
        <v>119.34948305477897</v>
      </c>
      <c r="AB2080" s="45">
        <f t="shared" si="1079"/>
        <v>2.8923999999999999</v>
      </c>
      <c r="AC2080" s="2" t="str">
        <f t="shared" si="1065"/>
        <v>TY1</v>
      </c>
      <c r="AD2080">
        <f t="shared" si="1066"/>
        <v>119.6875</v>
      </c>
      <c r="AE2080">
        <f t="shared" si="1067"/>
        <v>119.34375</v>
      </c>
      <c r="AF2080" s="49">
        <f t="shared" si="1094"/>
        <v>0.34375</v>
      </c>
      <c r="AG2080" s="3">
        <f t="shared" si="1080"/>
        <v>119.34948305477897</v>
      </c>
      <c r="AH2080">
        <f t="shared" si="1081"/>
        <v>118.49678985351419</v>
      </c>
      <c r="AI2080" s="51">
        <f t="shared" si="1082"/>
        <v>0.85269320126478476</v>
      </c>
      <c r="AJ2080" s="52">
        <f t="shared" si="1083"/>
        <v>0.50894320126478476</v>
      </c>
      <c r="AK2080" s="2">
        <v>43223</v>
      </c>
      <c r="AL2080" t="str">
        <v>9128284M</v>
      </c>
      <c r="AM2080">
        <v>-1.2484</v>
      </c>
      <c r="AN2080">
        <v>1.9176299999999999</v>
      </c>
      <c r="AO2080">
        <v>0.83379999999999999</v>
      </c>
      <c r="AP2080">
        <v>119.34375</v>
      </c>
      <c r="AQ2080">
        <f>VLOOKUP(AL2080,工作表1!$F$3:$G$1000,2,FALSE)</f>
        <v>2.875</v>
      </c>
      <c r="AR2080" t="str">
        <f>VLOOKUP(AL2080,工作表1!$F$3:$H$1000,3,FALSE)</f>
        <v>2025/4/30</v>
      </c>
      <c r="AS2080">
        <f t="shared" si="1068"/>
        <v>1.841</v>
      </c>
      <c r="AT2080">
        <f t="shared" si="1069"/>
        <v>1.034</v>
      </c>
      <c r="AU2080" s="43">
        <f t="shared" si="1084"/>
        <v>43404</v>
      </c>
      <c r="AV2080" s="43">
        <f t="shared" si="1070"/>
        <v>43371</v>
      </c>
      <c r="AW2080" s="45">
        <f t="shared" si="1085"/>
        <v>3.1420765027322405E-2</v>
      </c>
      <c r="AX2080" s="45">
        <f t="shared" si="1086"/>
        <v>1.1892974773560896</v>
      </c>
      <c r="AY2080" s="47">
        <f t="shared" si="1087"/>
        <v>99.873762261138666</v>
      </c>
      <c r="AZ2080" s="47">
        <f t="shared" si="1088"/>
        <v>118.49678985351419</v>
      </c>
      <c r="BA2080" s="43"/>
      <c r="BC2080" s="2">
        <v>43222</v>
      </c>
      <c r="BD2080" t="str">
        <v>912828K7</v>
      </c>
      <c r="BE2080">
        <v>1.1012</v>
      </c>
      <c r="BF2080">
        <v>1.77041</v>
      </c>
      <c r="BG2080">
        <v>0.7873</v>
      </c>
      <c r="BH2080">
        <v>119.03125</v>
      </c>
      <c r="BI2080">
        <f>VLOOKUP(BD2080,工作表1!$K$3:$L$1000,2,FALSE)</f>
        <v>2</v>
      </c>
      <c r="BJ2080" t="str">
        <f>VLOOKUP(BD2080,工作表1!$K$3:$M$1000,3,FALSE)</f>
        <v>2025/8/15</v>
      </c>
      <c r="BK2080">
        <f t="shared" si="1071"/>
        <v>1.839</v>
      </c>
      <c r="BL2080">
        <f t="shared" si="1072"/>
        <v>0.16100000000000003</v>
      </c>
      <c r="BM2080" s="43">
        <f t="shared" si="1089"/>
        <v>43327</v>
      </c>
      <c r="BN2080" s="43">
        <f t="shared" si="1073"/>
        <v>43465</v>
      </c>
      <c r="BO2080" s="45">
        <f t="shared" si="1090"/>
        <v>0.425414364640884</v>
      </c>
      <c r="BP2080" s="45">
        <f t="shared" si="1091"/>
        <v>1.751441761901158</v>
      </c>
      <c r="BQ2080" s="47">
        <f t="shared" si="1092"/>
        <v>93.907389181999434</v>
      </c>
      <c r="BR2080" s="47">
        <f t="shared" si="1093"/>
        <v>117.03629270408533</v>
      </c>
    </row>
    <row r="2081" spans="6:70" x14ac:dyDescent="0.25">
      <c r="F2081" s="2">
        <v>43286</v>
      </c>
      <c r="G2081">
        <v>1.9508099999999999</v>
      </c>
      <c r="H2081" s="43">
        <v>43322</v>
      </c>
      <c r="I2081">
        <v>2.8227000000000002</v>
      </c>
      <c r="L2081" s="2">
        <v>43222</v>
      </c>
      <c r="M2081" t="str">
        <v>9128283Z</v>
      </c>
      <c r="N2081">
        <v>0.44379999999999997</v>
      </c>
      <c r="O2081">
        <v>1.73695</v>
      </c>
      <c r="P2081">
        <v>0.82720000000000005</v>
      </c>
      <c r="Q2081">
        <v>119.515625</v>
      </c>
      <c r="R2081">
        <f>VLOOKUP(M2081,工作表1!$A$3:$B$1000,2,FALSE)</f>
        <v>2.75</v>
      </c>
      <c r="S2081" t="str">
        <f>VLOOKUP(M2081,工作表1!$A$3:$C$1000,3,FALSE)</f>
        <v>2025/2/28</v>
      </c>
      <c r="T2081">
        <f t="shared" si="1063"/>
        <v>1.839</v>
      </c>
      <c r="U2081">
        <f t="shared" si="1062"/>
        <v>0.91100000000000003</v>
      </c>
      <c r="V2081" s="43">
        <f t="shared" si="1074"/>
        <v>43343</v>
      </c>
      <c r="W2081" s="43">
        <f t="shared" si="1064"/>
        <v>43280</v>
      </c>
      <c r="X2081" s="45">
        <f t="shared" si="1075"/>
        <v>0.48618784530386738</v>
      </c>
      <c r="Y2081" s="45">
        <f t="shared" si="1076"/>
        <v>0.91563990009838792</v>
      </c>
      <c r="Z2081" s="47">
        <f t="shared" si="1077"/>
        <v>99.009545728366291</v>
      </c>
      <c r="AA2081" s="47">
        <f t="shared" si="1078"/>
        <v>119.18990509609475</v>
      </c>
      <c r="AB2081" s="45">
        <f t="shared" si="1079"/>
        <v>2.9171999999999998</v>
      </c>
      <c r="AC2081" s="2" t="str">
        <f t="shared" si="1065"/>
        <v>TY1</v>
      </c>
      <c r="AD2081">
        <f t="shared" si="1066"/>
        <v>119.515625</v>
      </c>
      <c r="AE2081">
        <f t="shared" si="1067"/>
        <v>119.15625</v>
      </c>
      <c r="AF2081" s="49">
        <f t="shared" si="1094"/>
        <v>0.359375</v>
      </c>
      <c r="AG2081" s="3">
        <f t="shared" si="1080"/>
        <v>119.18990509609475</v>
      </c>
      <c r="AH2081">
        <f t="shared" si="1081"/>
        <v>118.3187054911901</v>
      </c>
      <c r="AI2081" s="51">
        <f t="shared" si="1082"/>
        <v>0.87119960490464621</v>
      </c>
      <c r="AJ2081" s="52">
        <f t="shared" si="1083"/>
        <v>0.51182460490464621</v>
      </c>
      <c r="AK2081" s="2">
        <v>43222</v>
      </c>
      <c r="AL2081" t="str">
        <v>9128284M</v>
      </c>
      <c r="AM2081">
        <v>-0.82979999999999998</v>
      </c>
      <c r="AN2081">
        <v>1.8882300000000001</v>
      </c>
      <c r="AO2081">
        <v>0.83379999999999999</v>
      </c>
      <c r="AP2081">
        <v>119.15625</v>
      </c>
      <c r="AQ2081">
        <f>VLOOKUP(AL2081,工作表1!$F$3:$G$1000,2,FALSE)</f>
        <v>2.875</v>
      </c>
      <c r="AR2081" t="str">
        <f>VLOOKUP(AL2081,工作表1!$F$3:$H$1000,3,FALSE)</f>
        <v>2025/4/30</v>
      </c>
      <c r="AS2081">
        <f t="shared" si="1068"/>
        <v>1.839</v>
      </c>
      <c r="AT2081">
        <f t="shared" si="1069"/>
        <v>1.036</v>
      </c>
      <c r="AU2081" s="43">
        <f t="shared" si="1084"/>
        <v>43404</v>
      </c>
      <c r="AV2081" s="43">
        <f t="shared" si="1070"/>
        <v>43371</v>
      </c>
      <c r="AW2081" s="45">
        <f t="shared" si="1085"/>
        <v>2.3565573770491805E-2</v>
      </c>
      <c r="AX2081" s="45">
        <f t="shared" si="1086"/>
        <v>1.1893189984280261</v>
      </c>
      <c r="AY2081" s="47">
        <f t="shared" si="1087"/>
        <v>99.73338440111138</v>
      </c>
      <c r="AZ2081" s="47">
        <f t="shared" si="1088"/>
        <v>118.3187054911901</v>
      </c>
      <c r="BA2081" s="43"/>
      <c r="BC2081" s="2">
        <v>43221</v>
      </c>
      <c r="BD2081" t="str">
        <v>912828K7</v>
      </c>
      <c r="BE2081">
        <v>1.3898999999999999</v>
      </c>
      <c r="BF2081">
        <v>1.76631</v>
      </c>
      <c r="BG2081">
        <v>0.7873</v>
      </c>
      <c r="BH2081">
        <v>118.90625</v>
      </c>
      <c r="BI2081">
        <f>VLOOKUP(BD2081,工作表1!$K$3:$L$1000,2,FALSE)</f>
        <v>2</v>
      </c>
      <c r="BJ2081" t="str">
        <f>VLOOKUP(BD2081,工作表1!$K$3:$M$1000,3,FALSE)</f>
        <v>2025/8/15</v>
      </c>
      <c r="BK2081">
        <f t="shared" si="1071"/>
        <v>1.8354999999999999</v>
      </c>
      <c r="BL2081">
        <f t="shared" si="1072"/>
        <v>0.16450000000000009</v>
      </c>
      <c r="BM2081" s="43">
        <f t="shared" si="1089"/>
        <v>43327</v>
      </c>
      <c r="BN2081" s="43">
        <f t="shared" si="1073"/>
        <v>43465</v>
      </c>
      <c r="BO2081" s="45">
        <f t="shared" si="1090"/>
        <v>0.41988950276243092</v>
      </c>
      <c r="BP2081" s="45">
        <f t="shared" si="1091"/>
        <v>1.7513963520774996</v>
      </c>
      <c r="BQ2081" s="47">
        <f t="shared" si="1092"/>
        <v>93.813642493054374</v>
      </c>
      <c r="BR2081" s="47">
        <f t="shared" si="1093"/>
        <v>116.90495597913051</v>
      </c>
    </row>
    <row r="2082" spans="6:70" x14ac:dyDescent="0.25">
      <c r="F2082" s="2">
        <v>43285</v>
      </c>
      <c r="G2082">
        <v>1.9490000000000001</v>
      </c>
      <c r="H2082" s="43">
        <v>43321</v>
      </c>
      <c r="I2082">
        <v>2.8799000000000001</v>
      </c>
      <c r="L2082" s="2">
        <v>43221</v>
      </c>
      <c r="M2082" t="str">
        <v>9128283Z</v>
      </c>
      <c r="N2082">
        <v>0.62790000000000001</v>
      </c>
      <c r="O2082">
        <v>1.71244</v>
      </c>
      <c r="P2082">
        <v>0.82720000000000005</v>
      </c>
      <c r="Q2082">
        <v>119.375</v>
      </c>
      <c r="R2082">
        <f>VLOOKUP(M2082,工作表1!$A$3:$B$1000,2,FALSE)</f>
        <v>2.75</v>
      </c>
      <c r="S2082" t="str">
        <f>VLOOKUP(M2082,工作表1!$A$3:$C$1000,3,FALSE)</f>
        <v>2025/2/28</v>
      </c>
      <c r="T2082">
        <f t="shared" si="1063"/>
        <v>1.8354999999999999</v>
      </c>
      <c r="U2082">
        <f t="shared" si="1062"/>
        <v>0.91450000000000009</v>
      </c>
      <c r="V2082" s="43">
        <f t="shared" si="1074"/>
        <v>43343</v>
      </c>
      <c r="W2082" s="43">
        <f t="shared" si="1064"/>
        <v>43280</v>
      </c>
      <c r="X2082" s="45">
        <f t="shared" si="1075"/>
        <v>0.47859116022099446</v>
      </c>
      <c r="Y2082" s="45">
        <f t="shared" si="1076"/>
        <v>0.91557746159085751</v>
      </c>
      <c r="Z2082" s="47">
        <f t="shared" si="1077"/>
        <v>98.90035217183727</v>
      </c>
      <c r="AA2082" s="47">
        <f t="shared" si="1078"/>
        <v>119.04840405640691</v>
      </c>
      <c r="AB2082" s="45">
        <f t="shared" si="1079"/>
        <v>2.9247000000000001</v>
      </c>
      <c r="AC2082" s="2" t="str">
        <f t="shared" si="1065"/>
        <v>TY1</v>
      </c>
      <c r="AD2082">
        <f t="shared" si="1066"/>
        <v>119.375</v>
      </c>
      <c r="AE2082">
        <f t="shared" si="1067"/>
        <v>119.03125</v>
      </c>
      <c r="AF2082" s="49">
        <f t="shared" si="1094"/>
        <v>0.34375</v>
      </c>
      <c r="AG2082" s="3">
        <f t="shared" si="1080"/>
        <v>119.04840405640691</v>
      </c>
      <c r="AH2082">
        <f t="shared" si="1081"/>
        <v>118.17699182373177</v>
      </c>
      <c r="AI2082" s="51">
        <f t="shared" si="1082"/>
        <v>0.87141223267514079</v>
      </c>
      <c r="AJ2082" s="52">
        <f t="shared" si="1083"/>
        <v>0.52766223267514079</v>
      </c>
      <c r="AK2082" s="2">
        <v>43221</v>
      </c>
      <c r="AL2082" t="str">
        <v>9128284M</v>
      </c>
      <c r="AM2082">
        <v>-0.97929999999999995</v>
      </c>
      <c r="AN2082">
        <v>1.9092100000000001</v>
      </c>
      <c r="AO2082">
        <v>0.83379999999999999</v>
      </c>
      <c r="AP2082">
        <v>119.03125</v>
      </c>
      <c r="AQ2082">
        <f>VLOOKUP(AL2082,工作表1!$F$3:$G$1000,2,FALSE)</f>
        <v>2.875</v>
      </c>
      <c r="AR2082" t="str">
        <f>VLOOKUP(AL2082,工作表1!$F$3:$H$1000,3,FALSE)</f>
        <v>2025/4/30</v>
      </c>
      <c r="AS2082">
        <f t="shared" si="1068"/>
        <v>1.8354999999999999</v>
      </c>
      <c r="AT2082">
        <f t="shared" si="1069"/>
        <v>1.0395000000000001</v>
      </c>
      <c r="AU2082" s="43">
        <f t="shared" si="1084"/>
        <v>43404</v>
      </c>
      <c r="AV2082" s="43">
        <f t="shared" si="1070"/>
        <v>43371</v>
      </c>
      <c r="AW2082" s="45">
        <f t="shared" si="1085"/>
        <v>1.5710382513661202E-2</v>
      </c>
      <c r="AX2082" s="45">
        <f t="shared" si="1086"/>
        <v>1.1893405194999627</v>
      </c>
      <c r="AY2082" s="47">
        <f t="shared" si="1087"/>
        <v>99.623964370907601</v>
      </c>
      <c r="AZ2082" s="47">
        <f t="shared" si="1088"/>
        <v>118.17699182373177</v>
      </c>
      <c r="BA2082" s="43"/>
      <c r="BC2082" s="2">
        <v>43220</v>
      </c>
      <c r="BD2082" t="str">
        <v>912828K7</v>
      </c>
      <c r="BE2082">
        <v>2.194</v>
      </c>
      <c r="BF2082">
        <v>1.72926</v>
      </c>
      <c r="BG2082">
        <v>0.7873</v>
      </c>
      <c r="BH2082">
        <v>119.15625</v>
      </c>
      <c r="BI2082">
        <f>VLOOKUP(BD2082,工作表1!$K$3:$L$1000,2,FALSE)</f>
        <v>2</v>
      </c>
      <c r="BJ2082" t="str">
        <f>VLOOKUP(BD2082,工作表1!$K$3:$M$1000,3,FALSE)</f>
        <v>2025/8/15</v>
      </c>
      <c r="BK2082">
        <f t="shared" si="1071"/>
        <v>1.833</v>
      </c>
      <c r="BL2082">
        <f t="shared" si="1072"/>
        <v>0.16700000000000004</v>
      </c>
      <c r="BM2082" s="43">
        <f t="shared" si="1089"/>
        <v>43327</v>
      </c>
      <c r="BN2082" s="43">
        <f t="shared" si="1073"/>
        <v>43465</v>
      </c>
      <c r="BO2082" s="45">
        <f t="shared" si="1090"/>
        <v>0.4143646408839779</v>
      </c>
      <c r="BP2082" s="45">
        <f t="shared" si="1091"/>
        <v>1.7513509422538409</v>
      </c>
      <c r="BQ2082" s="47">
        <f t="shared" si="1092"/>
        <v>94.023691582755646</v>
      </c>
      <c r="BR2082" s="47">
        <f t="shared" si="1093"/>
        <v>117.1603258615422</v>
      </c>
    </row>
    <row r="2083" spans="6:70" x14ac:dyDescent="0.25">
      <c r="F2083" s="2">
        <v>43284</v>
      </c>
      <c r="G2083">
        <v>1.95</v>
      </c>
      <c r="H2083" s="43">
        <v>43320</v>
      </c>
      <c r="I2083">
        <v>2.9123000000000001</v>
      </c>
      <c r="L2083" s="2">
        <v>43220</v>
      </c>
      <c r="M2083" t="str">
        <v>9128283Z</v>
      </c>
      <c r="N2083">
        <v>0.96409999999999996</v>
      </c>
      <c r="O2083">
        <v>1.6524099999999999</v>
      </c>
      <c r="P2083">
        <v>0.82720000000000005</v>
      </c>
      <c r="Q2083">
        <v>119.625</v>
      </c>
      <c r="R2083">
        <f>VLOOKUP(M2083,工作表1!$A$3:$B$1000,2,FALSE)</f>
        <v>2.75</v>
      </c>
      <c r="S2083" t="str">
        <f>VLOOKUP(M2083,工作表1!$A$3:$C$1000,3,FALSE)</f>
        <v>2025/2/28</v>
      </c>
      <c r="T2083">
        <f t="shared" si="1063"/>
        <v>1.833</v>
      </c>
      <c r="U2083">
        <f t="shared" si="1062"/>
        <v>0.91700000000000004</v>
      </c>
      <c r="V2083" s="43">
        <f t="shared" si="1074"/>
        <v>43343</v>
      </c>
      <c r="W2083" s="43">
        <f t="shared" si="1064"/>
        <v>43280</v>
      </c>
      <c r="X2083" s="45">
        <f t="shared" si="1075"/>
        <v>0.47099447513812154</v>
      </c>
      <c r="Y2083" s="45">
        <f t="shared" si="1076"/>
        <v>0.915515023083327</v>
      </c>
      <c r="Z2083" s="47">
        <f t="shared" si="1077"/>
        <v>99.11035940425846</v>
      </c>
      <c r="AA2083" s="47">
        <f t="shared" si="1078"/>
        <v>119.29295866637412</v>
      </c>
      <c r="AB2083" s="45">
        <f t="shared" si="1079"/>
        <v>2.9123000000000001</v>
      </c>
      <c r="AC2083" s="2" t="str">
        <f t="shared" si="1065"/>
        <v>TY1</v>
      </c>
      <c r="AD2083">
        <f t="shared" si="1066"/>
        <v>119.625</v>
      </c>
      <c r="AE2083">
        <f t="shared" si="1067"/>
        <v>119.28125</v>
      </c>
      <c r="AF2083" s="49">
        <f t="shared" si="1094"/>
        <v>0.34375</v>
      </c>
      <c r="AG2083" s="3">
        <f t="shared" si="1080"/>
        <v>119.29295866637412</v>
      </c>
      <c r="AH2083">
        <f t="shared" si="1081"/>
        <v>118.43632696175446</v>
      </c>
      <c r="AI2083" s="51">
        <f t="shared" si="1082"/>
        <v>0.85663170461965876</v>
      </c>
      <c r="AJ2083" s="52">
        <f t="shared" si="1083"/>
        <v>0.51288170461965876</v>
      </c>
      <c r="AK2083" s="2">
        <v>43220</v>
      </c>
      <c r="AL2083" t="str">
        <v>9128284M</v>
      </c>
      <c r="AM2083">
        <v>-0.155</v>
      </c>
      <c r="AN2083">
        <v>1.8486400000000001</v>
      </c>
      <c r="AO2083">
        <v>0.83379999999999999</v>
      </c>
      <c r="AP2083">
        <v>119.28125</v>
      </c>
      <c r="AQ2083">
        <f>VLOOKUP(AL2083,工作表1!$F$3:$G$1000,2,FALSE)</f>
        <v>2.875</v>
      </c>
      <c r="AR2083" t="str">
        <f>VLOOKUP(AL2083,工作表1!$F$3:$H$1000,3,FALSE)</f>
        <v>2025/4/30</v>
      </c>
      <c r="AS2083">
        <f t="shared" si="1068"/>
        <v>1.833</v>
      </c>
      <c r="AT2083">
        <f t="shared" si="1069"/>
        <v>1.042</v>
      </c>
      <c r="AU2083" s="43">
        <f t="shared" si="1084"/>
        <v>43404</v>
      </c>
      <c r="AV2083" s="43">
        <f t="shared" si="1070"/>
        <v>43371</v>
      </c>
      <c r="AW2083" s="45">
        <f t="shared" si="1085"/>
        <v>7.8551912568306011E-3</v>
      </c>
      <c r="AX2083" s="45">
        <f t="shared" si="1086"/>
        <v>1.189362040571899</v>
      </c>
      <c r="AY2083" s="47">
        <f t="shared" si="1087"/>
        <v>99.848541612491687</v>
      </c>
      <c r="AZ2083" s="47">
        <f t="shared" si="1088"/>
        <v>118.43632696175446</v>
      </c>
      <c r="BA2083" s="43"/>
      <c r="BC2083" s="2">
        <v>43217</v>
      </c>
      <c r="BD2083" t="str">
        <v>912828K7</v>
      </c>
      <c r="BE2083">
        <v>0.4516</v>
      </c>
      <c r="BF2083">
        <v>1.77488</v>
      </c>
      <c r="BG2083">
        <v>0.7873</v>
      </c>
      <c r="BH2083">
        <v>119.03125</v>
      </c>
      <c r="BI2083">
        <f>VLOOKUP(BD2083,工作表1!$K$3:$L$1000,2,FALSE)</f>
        <v>2</v>
      </c>
      <c r="BJ2083" t="str">
        <f>VLOOKUP(BD2083,工作表1!$K$3:$M$1000,3,FALSE)</f>
        <v>2025/8/15</v>
      </c>
      <c r="BK2083">
        <f t="shared" si="1071"/>
        <v>1.827</v>
      </c>
      <c r="BL2083">
        <f t="shared" si="1072"/>
        <v>0.17300000000000004</v>
      </c>
      <c r="BM2083" s="43">
        <f t="shared" si="1089"/>
        <v>43327</v>
      </c>
      <c r="BN2083" s="43">
        <f t="shared" si="1073"/>
        <v>43465</v>
      </c>
      <c r="BO2083" s="45">
        <f t="shared" si="1090"/>
        <v>0.40883977900552487</v>
      </c>
      <c r="BP2083" s="45">
        <f t="shared" si="1091"/>
        <v>1.7513055324301825</v>
      </c>
      <c r="BQ2083" s="47">
        <f t="shared" si="1092"/>
        <v>93.898033807205678</v>
      </c>
      <c r="BR2083" s="47">
        <f t="shared" si="1093"/>
        <v>116.98624991823998</v>
      </c>
    </row>
    <row r="2084" spans="6:70" x14ac:dyDescent="0.25">
      <c r="F2084" s="2">
        <v>43283</v>
      </c>
      <c r="G2084">
        <v>1.9436100000000001</v>
      </c>
      <c r="H2084" s="43">
        <v>43319</v>
      </c>
      <c r="I2084">
        <v>2.9198</v>
      </c>
      <c r="L2084" s="2">
        <v>43217</v>
      </c>
      <c r="M2084" t="str">
        <v>9128283Z</v>
      </c>
      <c r="N2084">
        <v>0.47289999999999999</v>
      </c>
      <c r="O2084">
        <v>1.7078599999999999</v>
      </c>
      <c r="P2084">
        <v>0.82720000000000005</v>
      </c>
      <c r="Q2084">
        <v>119.5</v>
      </c>
      <c r="R2084">
        <f>VLOOKUP(M2084,工作表1!$A$3:$B$1000,2,FALSE)</f>
        <v>2.75</v>
      </c>
      <c r="S2084" t="str">
        <f>VLOOKUP(M2084,工作表1!$A$3:$C$1000,3,FALSE)</f>
        <v>2025/2/28</v>
      </c>
      <c r="T2084">
        <f t="shared" si="1063"/>
        <v>1.827</v>
      </c>
      <c r="U2084">
        <f t="shared" si="1062"/>
        <v>0.92300000000000004</v>
      </c>
      <c r="V2084" s="43">
        <f t="shared" si="1074"/>
        <v>43343</v>
      </c>
      <c r="W2084" s="43">
        <f t="shared" si="1064"/>
        <v>43280</v>
      </c>
      <c r="X2084" s="45">
        <f t="shared" si="1075"/>
        <v>0.46339779005524867</v>
      </c>
      <c r="Y2084" s="45">
        <f t="shared" si="1076"/>
        <v>0.91545258457579659</v>
      </c>
      <c r="Z2084" s="47">
        <f t="shared" si="1077"/>
        <v>99.000463062262355</v>
      </c>
      <c r="AA2084" s="47">
        <f t="shared" si="1078"/>
        <v>119.15006066918524</v>
      </c>
      <c r="AB2084" s="45">
        <f t="shared" si="1079"/>
        <v>2.9197000000000002</v>
      </c>
      <c r="AC2084" s="2" t="str">
        <f t="shared" si="1065"/>
        <v>TY1</v>
      </c>
      <c r="AD2084">
        <f t="shared" si="1066"/>
        <v>119.5</v>
      </c>
      <c r="AE2084">
        <f t="shared" si="1067"/>
        <v>119.15625</v>
      </c>
      <c r="AF2084" s="49">
        <f t="shared" si="1094"/>
        <v>0.34375</v>
      </c>
      <c r="AG2084" s="3">
        <f t="shared" si="1080"/>
        <v>119.15006066918524</v>
      </c>
      <c r="AH2084">
        <f t="shared" si="1081"/>
        <v>118.27396829701138</v>
      </c>
      <c r="AI2084" s="51">
        <f t="shared" si="1082"/>
        <v>0.87609237217385783</v>
      </c>
      <c r="AJ2084" s="52">
        <f t="shared" si="1083"/>
        <v>0.53234237217385783</v>
      </c>
      <c r="AK2084" s="2">
        <v>43217</v>
      </c>
      <c r="AL2084" t="str">
        <v>9128284M</v>
      </c>
      <c r="AM2084">
        <v>-1.4749000000000001</v>
      </c>
      <c r="AN2084">
        <v>1.9071800000000001</v>
      </c>
      <c r="AO2084">
        <v>0.83379999999999999</v>
      </c>
      <c r="AP2084">
        <v>119.15625</v>
      </c>
      <c r="AQ2084">
        <f>VLOOKUP(AL2084,工作表1!$F$3:$G$1000,2,FALSE)</f>
        <v>2.875</v>
      </c>
      <c r="AR2084" t="str">
        <f>VLOOKUP(AL2084,工作表1!$F$3:$H$1000,3,FALSE)</f>
        <v>2025/4/30</v>
      </c>
      <c r="AS2084">
        <f t="shared" si="1068"/>
        <v>1.827</v>
      </c>
      <c r="AT2084">
        <f t="shared" si="1069"/>
        <v>1.048</v>
      </c>
      <c r="AU2084" s="43">
        <f t="shared" si="1084"/>
        <v>43404</v>
      </c>
      <c r="AV2084" s="43">
        <f t="shared" si="1070"/>
        <v>43371</v>
      </c>
      <c r="AW2084" s="45">
        <f t="shared" si="1085"/>
        <v>0</v>
      </c>
      <c r="AX2084" s="45">
        <f t="shared" si="1086"/>
        <v>1.1893835616438357</v>
      </c>
      <c r="AY2084" s="47">
        <f t="shared" si="1087"/>
        <v>99.722992505774116</v>
      </c>
      <c r="AZ2084" s="47">
        <f t="shared" si="1088"/>
        <v>118.27396829701138</v>
      </c>
      <c r="BA2084" s="43"/>
      <c r="BC2084" s="2">
        <v>43216</v>
      </c>
      <c r="BD2084" t="str">
        <v>912828K7</v>
      </c>
      <c r="BE2084">
        <v>-0.1028</v>
      </c>
      <c r="BF2084">
        <v>1.80098</v>
      </c>
      <c r="BG2084">
        <v>0.7873</v>
      </c>
      <c r="BH2084">
        <v>118.828125</v>
      </c>
      <c r="BI2084">
        <f>VLOOKUP(BD2084,工作表1!$K$3:$L$1000,2,FALSE)</f>
        <v>2</v>
      </c>
      <c r="BJ2084" t="str">
        <f>VLOOKUP(BD2084,工作表1!$K$3:$M$1000,3,FALSE)</f>
        <v>2025/8/15</v>
      </c>
      <c r="BK2084">
        <f t="shared" si="1071"/>
        <v>1.82392</v>
      </c>
      <c r="BL2084">
        <f t="shared" si="1072"/>
        <v>0.17608000000000001</v>
      </c>
      <c r="BM2084" s="43">
        <f t="shared" si="1089"/>
        <v>43327</v>
      </c>
      <c r="BN2084" s="43">
        <f t="shared" si="1073"/>
        <v>43465</v>
      </c>
      <c r="BO2084" s="45">
        <f t="shared" si="1090"/>
        <v>0.39226519337016574</v>
      </c>
      <c r="BP2084" s="45">
        <f t="shared" si="1091"/>
        <v>1.7511693029592068</v>
      </c>
      <c r="BQ2084" s="47">
        <f t="shared" si="1092"/>
        <v>93.735054833053027</v>
      </c>
      <c r="BR2084" s="47">
        <f t="shared" si="1093"/>
        <v>116.74863097277314</v>
      </c>
    </row>
    <row r="2085" spans="6:70" x14ac:dyDescent="0.25">
      <c r="F2085" s="2">
        <v>43280</v>
      </c>
      <c r="G2085">
        <v>1.9410000000000001</v>
      </c>
      <c r="H2085" s="43">
        <v>43318</v>
      </c>
      <c r="I2085">
        <v>2.8849</v>
      </c>
      <c r="L2085" s="2">
        <v>43216</v>
      </c>
      <c r="M2085" t="str">
        <v>9128283Z</v>
      </c>
      <c r="N2085">
        <v>-0.32990000000000003</v>
      </c>
      <c r="O2085">
        <v>1.85534</v>
      </c>
      <c r="P2085">
        <v>0.82720000000000005</v>
      </c>
      <c r="Q2085">
        <v>119.3125</v>
      </c>
      <c r="R2085">
        <f>VLOOKUP(M2085,工作表1!$A$3:$B$1000,2,FALSE)</f>
        <v>2.75</v>
      </c>
      <c r="S2085" t="str">
        <f>VLOOKUP(M2085,工作表1!$A$3:$C$1000,3,FALSE)</f>
        <v>2025/2/28</v>
      </c>
      <c r="T2085">
        <f t="shared" si="1063"/>
        <v>1.82392</v>
      </c>
      <c r="U2085">
        <f t="shared" si="1062"/>
        <v>0.92608000000000001</v>
      </c>
      <c r="V2085" s="43">
        <f t="shared" si="1074"/>
        <v>43343</v>
      </c>
      <c r="W2085" s="43">
        <f t="shared" si="1064"/>
        <v>43280</v>
      </c>
      <c r="X2085" s="45">
        <f t="shared" si="1075"/>
        <v>0.44060773480662985</v>
      </c>
      <c r="Y2085" s="45">
        <f t="shared" si="1076"/>
        <v>0.91526526905320527</v>
      </c>
      <c r="Z2085" s="47">
        <f t="shared" si="1077"/>
        <v>98.837384258462933</v>
      </c>
      <c r="AA2085" s="47">
        <f t="shared" si="1078"/>
        <v>118.92569600811774</v>
      </c>
      <c r="AB2085" s="45">
        <f t="shared" si="1079"/>
        <v>2.9359999999999999</v>
      </c>
      <c r="AC2085" s="2" t="str">
        <f t="shared" si="1065"/>
        <v>TY1</v>
      </c>
      <c r="AD2085">
        <f t="shared" si="1066"/>
        <v>119.3125</v>
      </c>
      <c r="AE2085">
        <f t="shared" si="1067"/>
        <v>118.953125</v>
      </c>
      <c r="AF2085" s="49">
        <f t="shared" si="1094"/>
        <v>0.359375</v>
      </c>
      <c r="AG2085" s="3">
        <f t="shared" si="1080"/>
        <v>118.92569600811774</v>
      </c>
      <c r="AH2085">
        <f t="shared" si="1081"/>
        <v>118.09399857475003</v>
      </c>
      <c r="AI2085" s="51">
        <f t="shared" si="1082"/>
        <v>0.83169743336770807</v>
      </c>
      <c r="AJ2085" s="52">
        <f t="shared" si="1083"/>
        <v>0.47232243336770807</v>
      </c>
      <c r="AK2085" s="2">
        <v>43216</v>
      </c>
      <c r="AL2085" t="str">
        <v>9128284F</v>
      </c>
      <c r="AM2085">
        <v>2.5720000000000001</v>
      </c>
      <c r="AN2085">
        <v>1.6047199999999999</v>
      </c>
      <c r="AO2085">
        <v>0.82050000000000001</v>
      </c>
      <c r="AP2085">
        <v>118.953125</v>
      </c>
      <c r="AQ2085">
        <f>VLOOKUP(AL2085,工作表1!$F$3:$G$1000,2,FALSE)</f>
        <v>2.625</v>
      </c>
      <c r="AR2085" t="str">
        <f>VLOOKUP(AL2085,工作表1!$F$3:$H$1000,3,FALSE)</f>
        <v>2025/3/31</v>
      </c>
      <c r="AS2085">
        <f t="shared" si="1068"/>
        <v>1.82392</v>
      </c>
      <c r="AT2085">
        <f t="shared" si="1069"/>
        <v>0.80108000000000001</v>
      </c>
      <c r="AU2085" s="43">
        <f t="shared" si="1084"/>
        <v>43373</v>
      </c>
      <c r="AV2085" s="43">
        <f t="shared" si="1070"/>
        <v>43371</v>
      </c>
      <c r="AW2085" s="45">
        <f t="shared" si="1085"/>
        <v>0.19364754098360656</v>
      </c>
      <c r="AX2085" s="45">
        <f t="shared" si="1086"/>
        <v>1.3011817875589489</v>
      </c>
      <c r="AY2085" s="47">
        <f t="shared" si="1087"/>
        <v>98.025577769699595</v>
      </c>
      <c r="AZ2085" s="47">
        <f t="shared" si="1088"/>
        <v>118.09399857475003</v>
      </c>
      <c r="BA2085" s="43"/>
      <c r="BC2085" s="2">
        <v>43215</v>
      </c>
      <c r="BD2085" t="str">
        <v>912828K7</v>
      </c>
      <c r="BE2085">
        <v>0.78480000000000005</v>
      </c>
      <c r="BF2085">
        <v>1.7670399999999999</v>
      </c>
      <c r="BG2085">
        <v>0.7873</v>
      </c>
      <c r="BH2085">
        <v>118.578125</v>
      </c>
      <c r="BI2085">
        <f>VLOOKUP(BD2085,工作表1!$K$3:$L$1000,2,FALSE)</f>
        <v>2</v>
      </c>
      <c r="BJ2085" t="str">
        <f>VLOOKUP(BD2085,工作表1!$K$3:$M$1000,3,FALSE)</f>
        <v>2025/8/15</v>
      </c>
      <c r="BK2085">
        <f t="shared" si="1071"/>
        <v>1.8147899999999999</v>
      </c>
      <c r="BL2085">
        <f t="shared" si="1072"/>
        <v>0.1852100000000001</v>
      </c>
      <c r="BM2085" s="43">
        <f t="shared" si="1089"/>
        <v>43327</v>
      </c>
      <c r="BN2085" s="43">
        <f t="shared" si="1073"/>
        <v>43465</v>
      </c>
      <c r="BO2085" s="45">
        <f t="shared" si="1090"/>
        <v>0.38674033149171272</v>
      </c>
      <c r="BP2085" s="45">
        <f t="shared" si="1091"/>
        <v>1.7511238931355484</v>
      </c>
      <c r="BQ2085" s="47">
        <f t="shared" si="1092"/>
        <v>93.563456575763496</v>
      </c>
      <c r="BR2085" s="47">
        <f t="shared" si="1093"/>
        <v>116.5133365774258</v>
      </c>
    </row>
    <row r="2086" spans="6:70" x14ac:dyDescent="0.25">
      <c r="F2086" s="2">
        <v>43279</v>
      </c>
      <c r="G2086">
        <v>1.9383900000000001</v>
      </c>
      <c r="H2086" s="43">
        <v>43315</v>
      </c>
      <c r="I2086">
        <v>2.8997999999999999</v>
      </c>
      <c r="L2086" s="2">
        <v>43215</v>
      </c>
      <c r="M2086" t="str">
        <v>9128283Z</v>
      </c>
      <c r="N2086">
        <v>0.82809999999999995</v>
      </c>
      <c r="O2086">
        <v>1.6581300000000001</v>
      </c>
      <c r="P2086">
        <v>0.82720000000000005</v>
      </c>
      <c r="Q2086">
        <v>119.078125</v>
      </c>
      <c r="R2086">
        <f>VLOOKUP(M2086,工作表1!$A$3:$B$1000,2,FALSE)</f>
        <v>2.75</v>
      </c>
      <c r="S2086" t="str">
        <f>VLOOKUP(M2086,工作表1!$A$3:$C$1000,3,FALSE)</f>
        <v>2025/2/28</v>
      </c>
      <c r="T2086">
        <f t="shared" si="1063"/>
        <v>1.8147899999999999</v>
      </c>
      <c r="U2086">
        <f t="shared" si="1062"/>
        <v>0.9352100000000001</v>
      </c>
      <c r="V2086" s="43">
        <f t="shared" si="1074"/>
        <v>43343</v>
      </c>
      <c r="W2086" s="43">
        <f t="shared" si="1064"/>
        <v>43280</v>
      </c>
      <c r="X2086" s="45">
        <f t="shared" si="1075"/>
        <v>0.43301104972375687</v>
      </c>
      <c r="Y2086" s="45">
        <f t="shared" si="1076"/>
        <v>0.91520283054567475</v>
      </c>
      <c r="Z2086" s="47">
        <f t="shared" si="1077"/>
        <v>98.682315603751391</v>
      </c>
      <c r="AA2086" s="47">
        <f t="shared" si="1078"/>
        <v>118.72740554713683</v>
      </c>
      <c r="AB2086" s="45">
        <f t="shared" si="1079"/>
        <v>2.9714</v>
      </c>
      <c r="AC2086" s="2" t="str">
        <f t="shared" si="1065"/>
        <v>TY1</v>
      </c>
      <c r="AD2086">
        <f t="shared" si="1066"/>
        <v>119.078125</v>
      </c>
      <c r="AE2086">
        <f t="shared" si="1067"/>
        <v>118.703125</v>
      </c>
      <c r="AF2086" s="49">
        <f t="shared" si="1094"/>
        <v>0.375</v>
      </c>
      <c r="AG2086" s="3">
        <f t="shared" si="1080"/>
        <v>118.72740554713683</v>
      </c>
      <c r="AH2086">
        <f t="shared" si="1081"/>
        <v>117.87129785007046</v>
      </c>
      <c r="AI2086" s="51">
        <f t="shared" si="1082"/>
        <v>0.85610769706636347</v>
      </c>
      <c r="AJ2086" s="52">
        <f t="shared" si="1083"/>
        <v>0.48110769706636347</v>
      </c>
      <c r="AK2086" s="2">
        <v>43215</v>
      </c>
      <c r="AL2086" t="str">
        <v>9128284F</v>
      </c>
      <c r="AM2086">
        <v>3.6406999999999998</v>
      </c>
      <c r="AN2086">
        <v>1.53549</v>
      </c>
      <c r="AO2086">
        <v>0.82050000000000001</v>
      </c>
      <c r="AP2086">
        <v>118.703125</v>
      </c>
      <c r="AQ2086">
        <f>VLOOKUP(AL2086,工作表1!$F$3:$G$1000,2,FALSE)</f>
        <v>2.625</v>
      </c>
      <c r="AR2086" t="str">
        <f>VLOOKUP(AL2086,工作表1!$F$3:$H$1000,3,FALSE)</f>
        <v>2025/3/31</v>
      </c>
      <c r="AS2086">
        <f t="shared" si="1068"/>
        <v>1.8147899999999999</v>
      </c>
      <c r="AT2086">
        <f t="shared" si="1069"/>
        <v>0.8102100000000001</v>
      </c>
      <c r="AU2086" s="43">
        <f t="shared" si="1084"/>
        <v>43373</v>
      </c>
      <c r="AV2086" s="43">
        <f t="shared" si="1070"/>
        <v>43371</v>
      </c>
      <c r="AW2086" s="45">
        <f t="shared" si="1085"/>
        <v>0.18647540983606556</v>
      </c>
      <c r="AX2086" s="45">
        <f t="shared" si="1086"/>
        <v>1.3012014372333256</v>
      </c>
      <c r="AY2086" s="47">
        <f t="shared" si="1087"/>
        <v>97.854116900822987</v>
      </c>
      <c r="AZ2086" s="47">
        <f t="shared" si="1088"/>
        <v>117.87129785007046</v>
      </c>
      <c r="BA2086" s="43"/>
      <c r="BC2086" s="2">
        <v>43214</v>
      </c>
      <c r="BD2086" t="str">
        <v>912828K7</v>
      </c>
      <c r="BE2086">
        <v>0.65329999999999999</v>
      </c>
      <c r="BF2086">
        <v>1.7685999999999999</v>
      </c>
      <c r="BG2086">
        <v>0.7873</v>
      </c>
      <c r="BH2086">
        <v>118.859375</v>
      </c>
      <c r="BI2086">
        <f>VLOOKUP(BD2086,工作表1!$K$3:$L$1000,2,FALSE)</f>
        <v>2</v>
      </c>
      <c r="BJ2086" t="str">
        <f>VLOOKUP(BD2086,工作表1!$K$3:$M$1000,3,FALSE)</f>
        <v>2025/8/15</v>
      </c>
      <c r="BK2086">
        <f t="shared" si="1071"/>
        <v>1.8069999999999999</v>
      </c>
      <c r="BL2086">
        <f t="shared" si="1072"/>
        <v>0.19300000000000006</v>
      </c>
      <c r="BM2086" s="43">
        <f t="shared" si="1089"/>
        <v>43327</v>
      </c>
      <c r="BN2086" s="43">
        <f t="shared" si="1073"/>
        <v>43465</v>
      </c>
      <c r="BO2086" s="45">
        <f t="shared" si="1090"/>
        <v>0.38121546961325969</v>
      </c>
      <c r="BP2086" s="45">
        <f t="shared" si="1091"/>
        <v>1.7510784833118898</v>
      </c>
      <c r="BQ2086" s="47">
        <f t="shared" si="1092"/>
        <v>93.78208841642865</v>
      </c>
      <c r="BR2086" s="47">
        <f t="shared" si="1093"/>
        <v>116.77481587862111</v>
      </c>
    </row>
    <row r="2087" spans="6:70" x14ac:dyDescent="0.25">
      <c r="F2087" s="2">
        <v>43278</v>
      </c>
      <c r="G2087">
        <v>1.93241</v>
      </c>
      <c r="H2087" s="43">
        <v>43314</v>
      </c>
      <c r="I2087">
        <v>2.9397000000000002</v>
      </c>
      <c r="L2087" s="2">
        <v>43214</v>
      </c>
      <c r="M2087" t="str">
        <v>9128283Z</v>
      </c>
      <c r="N2087">
        <v>0.62229999999999996</v>
      </c>
      <c r="O2087">
        <v>1.6915500000000001</v>
      </c>
      <c r="P2087">
        <v>0.82720000000000005</v>
      </c>
      <c r="Q2087">
        <v>119.328125</v>
      </c>
      <c r="R2087">
        <f>VLOOKUP(M2087,工作表1!$A$3:$B$1000,2,FALSE)</f>
        <v>2.75</v>
      </c>
      <c r="S2087" t="str">
        <f>VLOOKUP(M2087,工作表1!$A$3:$C$1000,3,FALSE)</f>
        <v>2025/2/28</v>
      </c>
      <c r="T2087">
        <f t="shared" si="1063"/>
        <v>1.8069999999999999</v>
      </c>
      <c r="U2087">
        <f t="shared" si="1062"/>
        <v>0.94300000000000006</v>
      </c>
      <c r="V2087" s="43">
        <f t="shared" si="1074"/>
        <v>43343</v>
      </c>
      <c r="W2087" s="43">
        <f t="shared" si="1064"/>
        <v>43280</v>
      </c>
      <c r="X2087" s="45">
        <f t="shared" si="1075"/>
        <v>0.42541436464088395</v>
      </c>
      <c r="Y2087" s="45">
        <f t="shared" si="1076"/>
        <v>0.91514039203814423</v>
      </c>
      <c r="Z2087" s="47">
        <f t="shared" si="1077"/>
        <v>98.885304745646209</v>
      </c>
      <c r="AA2087" s="47">
        <f t="shared" si="1078"/>
        <v>118.96220142419818</v>
      </c>
      <c r="AB2087" s="45">
        <f t="shared" si="1079"/>
        <v>2.9535</v>
      </c>
      <c r="AC2087" s="2" t="str">
        <f t="shared" si="1065"/>
        <v>TY1</v>
      </c>
      <c r="AD2087">
        <f t="shared" si="1066"/>
        <v>119.328125</v>
      </c>
      <c r="AE2087">
        <f t="shared" si="1067"/>
        <v>118.984375</v>
      </c>
      <c r="AF2087" s="49">
        <f t="shared" si="1094"/>
        <v>0.34375</v>
      </c>
      <c r="AG2087" s="3">
        <f t="shared" si="1080"/>
        <v>118.96220142419818</v>
      </c>
      <c r="AH2087">
        <f t="shared" si="1081"/>
        <v>118.1245632924887</v>
      </c>
      <c r="AI2087" s="51">
        <f t="shared" si="1082"/>
        <v>0.83763813170948254</v>
      </c>
      <c r="AJ2087" s="52">
        <f t="shared" si="1083"/>
        <v>0.49388813170948254</v>
      </c>
      <c r="AK2087" s="2">
        <v>43214</v>
      </c>
      <c r="AL2087" t="str">
        <v>9128284F</v>
      </c>
      <c r="AM2087">
        <v>3.1675</v>
      </c>
      <c r="AN2087">
        <v>1.56752</v>
      </c>
      <c r="AO2087">
        <v>0.82050000000000001</v>
      </c>
      <c r="AP2087">
        <v>118.984375</v>
      </c>
      <c r="AQ2087">
        <f>VLOOKUP(AL2087,工作表1!$F$3:$G$1000,2,FALSE)</f>
        <v>2.625</v>
      </c>
      <c r="AR2087" t="str">
        <f>VLOOKUP(AL2087,工作表1!$F$3:$H$1000,3,FALSE)</f>
        <v>2025/3/31</v>
      </c>
      <c r="AS2087">
        <f t="shared" si="1068"/>
        <v>1.8069999999999999</v>
      </c>
      <c r="AT2087">
        <f t="shared" si="1069"/>
        <v>0.81800000000000006</v>
      </c>
      <c r="AU2087" s="43">
        <f t="shared" si="1084"/>
        <v>43373</v>
      </c>
      <c r="AV2087" s="43">
        <f t="shared" si="1070"/>
        <v>43371</v>
      </c>
      <c r="AW2087" s="45">
        <f t="shared" si="1085"/>
        <v>0.17930327868852461</v>
      </c>
      <c r="AX2087" s="45">
        <f t="shared" si="1086"/>
        <v>1.3012210869077028</v>
      </c>
      <c r="AY2087" s="47">
        <f t="shared" si="1087"/>
        <v>98.072656327605699</v>
      </c>
      <c r="AZ2087" s="47">
        <f t="shared" si="1088"/>
        <v>118.1245632924887</v>
      </c>
      <c r="BA2087" s="43"/>
      <c r="BC2087" s="2">
        <v>43213</v>
      </c>
      <c r="BD2087" t="str">
        <v>912828K7</v>
      </c>
      <c r="BE2087">
        <v>0.81769999999999998</v>
      </c>
      <c r="BF2087">
        <v>1.74586</v>
      </c>
      <c r="BG2087">
        <v>0.7873</v>
      </c>
      <c r="BH2087">
        <v>118.859375</v>
      </c>
      <c r="BI2087">
        <f>VLOOKUP(BD2087,工作表1!$K$3:$L$1000,2,FALSE)</f>
        <v>2</v>
      </c>
      <c r="BJ2087" t="str">
        <f>VLOOKUP(BD2087,工作表1!$K$3:$M$1000,3,FALSE)</f>
        <v>2025/8/15</v>
      </c>
      <c r="BK2087">
        <f t="shared" si="1071"/>
        <v>1.80376</v>
      </c>
      <c r="BL2087">
        <f t="shared" si="1072"/>
        <v>0.19623999999999997</v>
      </c>
      <c r="BM2087" s="43">
        <f t="shared" si="1089"/>
        <v>43327</v>
      </c>
      <c r="BN2087" s="43">
        <f t="shared" si="1073"/>
        <v>43465</v>
      </c>
      <c r="BO2087" s="45">
        <f t="shared" si="1090"/>
        <v>0.37569060773480661</v>
      </c>
      <c r="BP2087" s="45">
        <f t="shared" si="1091"/>
        <v>1.7510330734882311</v>
      </c>
      <c r="BQ2087" s="47">
        <f t="shared" si="1092"/>
        <v>93.788841926958696</v>
      </c>
      <c r="BR2087" s="47">
        <f t="shared" si="1093"/>
        <v>116.77114943257676</v>
      </c>
    </row>
    <row r="2088" spans="6:70" x14ac:dyDescent="0.25">
      <c r="F2088" s="2">
        <v>43277</v>
      </c>
      <c r="G2088">
        <v>1.9345600000000001</v>
      </c>
      <c r="H2088" s="43">
        <v>43313</v>
      </c>
      <c r="I2088">
        <v>2.9621</v>
      </c>
      <c r="L2088" s="2">
        <v>43213</v>
      </c>
      <c r="M2088" t="str">
        <v>9128283Z</v>
      </c>
      <c r="N2088">
        <v>0.45390000000000003</v>
      </c>
      <c r="O2088">
        <v>1.70709</v>
      </c>
      <c r="P2088">
        <v>0.82720000000000005</v>
      </c>
      <c r="Q2088">
        <v>119.328125</v>
      </c>
      <c r="R2088">
        <f>VLOOKUP(M2088,工作表1!$A$3:$B$1000,2,FALSE)</f>
        <v>2.75</v>
      </c>
      <c r="S2088" t="str">
        <f>VLOOKUP(M2088,工作表1!$A$3:$C$1000,3,FALSE)</f>
        <v>2025/2/28</v>
      </c>
      <c r="T2088">
        <f t="shared" si="1063"/>
        <v>1.80376</v>
      </c>
      <c r="U2088">
        <f t="shared" si="1062"/>
        <v>0.94623999999999997</v>
      </c>
      <c r="V2088" s="43">
        <f t="shared" si="1074"/>
        <v>43343</v>
      </c>
      <c r="W2088" s="43">
        <f t="shared" si="1064"/>
        <v>43280</v>
      </c>
      <c r="X2088" s="45">
        <f t="shared" si="1075"/>
        <v>0.41781767955801108</v>
      </c>
      <c r="Y2088" s="45">
        <f t="shared" si="1076"/>
        <v>0.91507795353061383</v>
      </c>
      <c r="Z2088" s="47">
        <f t="shared" si="1077"/>
        <v>98.875895514529418</v>
      </c>
      <c r="AA2088" s="47">
        <f t="shared" si="1078"/>
        <v>118.94118554579207</v>
      </c>
      <c r="AB2088" s="45">
        <f t="shared" si="1079"/>
        <v>2.9357000000000002</v>
      </c>
      <c r="AC2088" s="2" t="str">
        <f t="shared" si="1065"/>
        <v>TY1</v>
      </c>
      <c r="AD2088">
        <f t="shared" si="1066"/>
        <v>119.328125</v>
      </c>
      <c r="AE2088">
        <f t="shared" si="1067"/>
        <v>118.984375</v>
      </c>
      <c r="AF2088" s="49">
        <f t="shared" si="1094"/>
        <v>0.34375</v>
      </c>
      <c r="AG2088" s="3">
        <f t="shared" si="1080"/>
        <v>118.94118554579207</v>
      </c>
      <c r="AH2088">
        <f t="shared" si="1081"/>
        <v>118.10342416453257</v>
      </c>
      <c r="AI2088" s="51">
        <f t="shared" si="1082"/>
        <v>0.83776138125949728</v>
      </c>
      <c r="AJ2088" s="52">
        <f t="shared" si="1083"/>
        <v>0.49401138125949728</v>
      </c>
      <c r="AK2088" s="2">
        <v>43213</v>
      </c>
      <c r="AL2088" t="str">
        <v>9128284F</v>
      </c>
      <c r="AM2088">
        <v>2.8877999999999999</v>
      </c>
      <c r="AN2088">
        <v>1.57439</v>
      </c>
      <c r="AO2088">
        <v>0.82050000000000001</v>
      </c>
      <c r="AP2088">
        <v>118.984375</v>
      </c>
      <c r="AQ2088">
        <f>VLOOKUP(AL2088,工作表1!$F$3:$G$1000,2,FALSE)</f>
        <v>2.625</v>
      </c>
      <c r="AR2088" t="str">
        <f>VLOOKUP(AL2088,工作表1!$F$3:$H$1000,3,FALSE)</f>
        <v>2025/3/31</v>
      </c>
      <c r="AS2088">
        <f t="shared" si="1068"/>
        <v>1.80376</v>
      </c>
      <c r="AT2088">
        <f t="shared" si="1069"/>
        <v>0.82123999999999997</v>
      </c>
      <c r="AU2088" s="43">
        <f t="shared" si="1084"/>
        <v>43373</v>
      </c>
      <c r="AV2088" s="43">
        <f t="shared" si="1070"/>
        <v>43371</v>
      </c>
      <c r="AW2088" s="45">
        <f t="shared" si="1085"/>
        <v>0.1721311475409836</v>
      </c>
      <c r="AX2088" s="45">
        <f t="shared" si="1086"/>
        <v>1.3012407365820795</v>
      </c>
      <c r="AY2088" s="47">
        <f t="shared" si="1087"/>
        <v>98.064105776618447</v>
      </c>
      <c r="AZ2088" s="47">
        <f t="shared" si="1088"/>
        <v>118.10342416453257</v>
      </c>
      <c r="BA2088" s="43"/>
      <c r="BC2088" s="2">
        <v>43210</v>
      </c>
      <c r="BD2088" t="str">
        <v>912828K7</v>
      </c>
      <c r="BE2088">
        <v>0.45169999999999999</v>
      </c>
      <c r="BF2088">
        <v>1.7635099999999999</v>
      </c>
      <c r="BG2088">
        <v>0.7873</v>
      </c>
      <c r="BH2088">
        <v>119.09375</v>
      </c>
      <c r="BI2088">
        <f>VLOOKUP(BD2088,工作表1!$K$3:$L$1000,2,FALSE)</f>
        <v>2</v>
      </c>
      <c r="BJ2088" t="str">
        <f>VLOOKUP(BD2088,工作表1!$K$3:$M$1000,3,FALSE)</f>
        <v>2025/8/15</v>
      </c>
      <c r="BK2088">
        <f t="shared" si="1071"/>
        <v>1.7947900000000001</v>
      </c>
      <c r="BL2088">
        <f t="shared" si="1072"/>
        <v>0.20520999999999989</v>
      </c>
      <c r="BM2088" s="43">
        <f t="shared" si="1089"/>
        <v>43327</v>
      </c>
      <c r="BN2088" s="43">
        <f t="shared" si="1073"/>
        <v>43465</v>
      </c>
      <c r="BO2088" s="45">
        <f t="shared" si="1090"/>
        <v>0.37016574585635359</v>
      </c>
      <c r="BP2088" s="45">
        <f t="shared" si="1091"/>
        <v>1.7509876636645729</v>
      </c>
      <c r="BQ2088" s="47">
        <f t="shared" si="1092"/>
        <v>93.960377646038154</v>
      </c>
      <c r="BR2088" s="47">
        <f t="shared" si="1093"/>
        <v>116.97166590098614</v>
      </c>
    </row>
    <row r="2089" spans="6:70" x14ac:dyDescent="0.25">
      <c r="F2089" s="2">
        <v>43276</v>
      </c>
      <c r="G2089">
        <v>1.9330000000000001</v>
      </c>
      <c r="H2089" s="43">
        <v>43312</v>
      </c>
      <c r="I2089">
        <v>2.9247000000000001</v>
      </c>
      <c r="L2089" s="2">
        <v>43210</v>
      </c>
      <c r="M2089" t="str">
        <v>9128283Z</v>
      </c>
      <c r="N2089">
        <v>0.59970000000000001</v>
      </c>
      <c r="O2089">
        <v>1.6837800000000001</v>
      </c>
      <c r="P2089">
        <v>0.82720000000000005</v>
      </c>
      <c r="Q2089">
        <v>119.546875</v>
      </c>
      <c r="R2089">
        <f>VLOOKUP(M2089,工作表1!$A$3:$B$1000,2,FALSE)</f>
        <v>2.75</v>
      </c>
      <c r="S2089" t="str">
        <f>VLOOKUP(M2089,工作表1!$A$3:$C$1000,3,FALSE)</f>
        <v>2025/2/28</v>
      </c>
      <c r="T2089">
        <f t="shared" si="1063"/>
        <v>1.7947900000000001</v>
      </c>
      <c r="U2089">
        <f t="shared" si="1062"/>
        <v>0.95520999999999989</v>
      </c>
      <c r="V2089" s="43">
        <f t="shared" si="1074"/>
        <v>43343</v>
      </c>
      <c r="W2089" s="43">
        <f t="shared" si="1064"/>
        <v>43280</v>
      </c>
      <c r="X2089" s="45">
        <f t="shared" si="1075"/>
        <v>0.41022099447513816</v>
      </c>
      <c r="Y2089" s="45">
        <f t="shared" si="1076"/>
        <v>0.91501551502308331</v>
      </c>
      <c r="Z2089" s="47">
        <f t="shared" si="1077"/>
        <v>99.063637890491123</v>
      </c>
      <c r="AA2089" s="47">
        <f t="shared" si="1078"/>
        <v>119.15719480086251</v>
      </c>
      <c r="AB2089" s="45">
        <f t="shared" si="1079"/>
        <v>2.9127999999999998</v>
      </c>
      <c r="AC2089" s="2" t="str">
        <f t="shared" si="1065"/>
        <v>TY1</v>
      </c>
      <c r="AD2089">
        <f t="shared" si="1066"/>
        <v>119.546875</v>
      </c>
      <c r="AE2089">
        <f t="shared" si="1067"/>
        <v>119.21875</v>
      </c>
      <c r="AF2089" s="49">
        <f t="shared" si="1094"/>
        <v>0.328125</v>
      </c>
      <c r="AG2089" s="3">
        <f t="shared" si="1080"/>
        <v>119.15719480086251</v>
      </c>
      <c r="AH2089">
        <f t="shared" si="1081"/>
        <v>118.3179038874606</v>
      </c>
      <c r="AI2089" s="51">
        <f t="shared" si="1082"/>
        <v>0.83929091340191064</v>
      </c>
      <c r="AJ2089" s="52">
        <f t="shared" si="1083"/>
        <v>0.51116591340191064</v>
      </c>
      <c r="AK2089" s="2">
        <v>43210</v>
      </c>
      <c r="AL2089" t="str">
        <v>9128284F</v>
      </c>
      <c r="AM2089">
        <v>2.7050000000000001</v>
      </c>
      <c r="AN2089">
        <v>1.5893299999999999</v>
      </c>
      <c r="AO2089">
        <v>0.82050000000000001</v>
      </c>
      <c r="AP2089">
        <v>119.21875</v>
      </c>
      <c r="AQ2089">
        <f>VLOOKUP(AL2089,工作表1!$F$3:$G$1000,2,FALSE)</f>
        <v>2.625</v>
      </c>
      <c r="AR2089" t="str">
        <f>VLOOKUP(AL2089,工作表1!$F$3:$H$1000,3,FALSE)</f>
        <v>2025/3/31</v>
      </c>
      <c r="AS2089">
        <f t="shared" si="1068"/>
        <v>1.7947900000000001</v>
      </c>
      <c r="AT2089">
        <f t="shared" si="1069"/>
        <v>0.83020999999999989</v>
      </c>
      <c r="AU2089" s="43">
        <f t="shared" si="1084"/>
        <v>43373</v>
      </c>
      <c r="AV2089" s="43">
        <f t="shared" si="1070"/>
        <v>43371</v>
      </c>
      <c r="AW2089" s="45">
        <f t="shared" si="1085"/>
        <v>0.16495901639344263</v>
      </c>
      <c r="AX2089" s="45">
        <f t="shared" si="1086"/>
        <v>1.3012603862564565</v>
      </c>
      <c r="AY2089" s="47">
        <f t="shared" si="1087"/>
        <v>98.251413326114999</v>
      </c>
      <c r="AZ2089" s="47">
        <f t="shared" si="1088"/>
        <v>118.3179038874606</v>
      </c>
      <c r="BA2089" s="43"/>
      <c r="BC2089" s="2">
        <v>43209</v>
      </c>
      <c r="BD2089" t="str">
        <v>912828K7</v>
      </c>
      <c r="BE2089">
        <v>0.58089999999999997</v>
      </c>
      <c r="BF2089">
        <v>1.7677400000000001</v>
      </c>
      <c r="BG2089">
        <v>0.7873</v>
      </c>
      <c r="BH2089">
        <v>119.375</v>
      </c>
      <c r="BI2089">
        <f>VLOOKUP(BD2089,工作表1!$K$3:$L$1000,2,FALSE)</f>
        <v>2</v>
      </c>
      <c r="BJ2089" t="str">
        <f>VLOOKUP(BD2089,工作表1!$K$3:$M$1000,3,FALSE)</f>
        <v>2025/8/15</v>
      </c>
      <c r="BK2089">
        <f t="shared" si="1071"/>
        <v>1.7909999999999999</v>
      </c>
      <c r="BL2089">
        <f t="shared" si="1072"/>
        <v>0.20900000000000007</v>
      </c>
      <c r="BM2089" s="43">
        <f t="shared" si="1089"/>
        <v>43327</v>
      </c>
      <c r="BN2089" s="43">
        <f t="shared" si="1073"/>
        <v>43465</v>
      </c>
      <c r="BO2089" s="45">
        <f t="shared" si="1090"/>
        <v>0.35359116022099446</v>
      </c>
      <c r="BP2089" s="45">
        <f t="shared" si="1091"/>
        <v>1.7508514341935972</v>
      </c>
      <c r="BQ2089" s="47">
        <f t="shared" si="1092"/>
        <v>94.188109921356556</v>
      </c>
      <c r="BR2089" s="47">
        <f t="shared" si="1093"/>
        <v>117.22925847241098</v>
      </c>
    </row>
    <row r="2090" spans="6:70" x14ac:dyDescent="0.25">
      <c r="F2090" s="2">
        <v>43273</v>
      </c>
      <c r="G2090">
        <v>1.93831</v>
      </c>
      <c r="H2090" s="43">
        <v>43311</v>
      </c>
      <c r="I2090">
        <v>2.9321999999999999</v>
      </c>
      <c r="L2090" s="2">
        <v>43209</v>
      </c>
      <c r="M2090" t="str">
        <v>9128283Z</v>
      </c>
      <c r="N2090">
        <v>0.49780000000000002</v>
      </c>
      <c r="O2090">
        <v>1.71475</v>
      </c>
      <c r="P2090">
        <v>0.82720000000000005</v>
      </c>
      <c r="Q2090">
        <v>119.828125</v>
      </c>
      <c r="R2090">
        <f>VLOOKUP(M2090,工作表1!$A$3:$B$1000,2,FALSE)</f>
        <v>2.75</v>
      </c>
      <c r="S2090" t="str">
        <f>VLOOKUP(M2090,工作表1!$A$3:$C$1000,3,FALSE)</f>
        <v>2025/2/28</v>
      </c>
      <c r="T2090">
        <f t="shared" si="1063"/>
        <v>1.7909999999999999</v>
      </c>
      <c r="U2090">
        <f t="shared" si="1062"/>
        <v>0.95900000000000007</v>
      </c>
      <c r="V2090" s="43">
        <f t="shared" si="1074"/>
        <v>43343</v>
      </c>
      <c r="W2090" s="43">
        <f t="shared" si="1064"/>
        <v>43280</v>
      </c>
      <c r="X2090" s="45">
        <f t="shared" si="1075"/>
        <v>0.38743093922651933</v>
      </c>
      <c r="Y2090" s="45">
        <f t="shared" si="1076"/>
        <v>0.91482819950049188</v>
      </c>
      <c r="Z2090" s="47">
        <f t="shared" si="1077"/>
        <v>99.307319114963136</v>
      </c>
      <c r="AA2090" s="47">
        <f t="shared" si="1078"/>
        <v>119.42399753239694</v>
      </c>
      <c r="AB2090" s="45">
        <f t="shared" si="1079"/>
        <v>2.8645999999999998</v>
      </c>
      <c r="AC2090" s="2" t="str">
        <f t="shared" si="1065"/>
        <v>TY1</v>
      </c>
      <c r="AD2090">
        <f t="shared" si="1066"/>
        <v>119.828125</v>
      </c>
      <c r="AE2090">
        <f t="shared" si="1067"/>
        <v>119.5</v>
      </c>
      <c r="AF2090" s="49">
        <f t="shared" si="1094"/>
        <v>0.328125</v>
      </c>
      <c r="AG2090" s="3">
        <f t="shared" si="1080"/>
        <v>119.42399753239694</v>
      </c>
      <c r="AH2090">
        <f t="shared" si="1081"/>
        <v>118.56566166393735</v>
      </c>
      <c r="AI2090" s="51">
        <f t="shared" si="1082"/>
        <v>0.85833586845959076</v>
      </c>
      <c r="AJ2090" s="52">
        <f t="shared" si="1083"/>
        <v>0.53021086845959076</v>
      </c>
      <c r="AK2090" s="2">
        <v>43209</v>
      </c>
      <c r="AL2090" t="str">
        <v>9128284F</v>
      </c>
      <c r="AM2090">
        <v>2.2932999999999999</v>
      </c>
      <c r="AN2090">
        <v>1.63253</v>
      </c>
      <c r="AO2090">
        <v>0.82050000000000001</v>
      </c>
      <c r="AP2090">
        <v>119.5</v>
      </c>
      <c r="AQ2090">
        <f>VLOOKUP(AL2090,工作表1!$F$3:$G$1000,2,FALSE)</f>
        <v>2.625</v>
      </c>
      <c r="AR2090" t="str">
        <f>VLOOKUP(AL2090,工作表1!$F$3:$H$1000,3,FALSE)</f>
        <v>2025/3/31</v>
      </c>
      <c r="AS2090">
        <f t="shared" si="1068"/>
        <v>1.7909999999999999</v>
      </c>
      <c r="AT2090">
        <f t="shared" si="1069"/>
        <v>0.83400000000000007</v>
      </c>
      <c r="AU2090" s="43">
        <f t="shared" si="1084"/>
        <v>43373</v>
      </c>
      <c r="AV2090" s="43">
        <f t="shared" si="1070"/>
        <v>43371</v>
      </c>
      <c r="AW2090" s="45">
        <f t="shared" si="1085"/>
        <v>0.14344262295081966</v>
      </c>
      <c r="AX2090" s="45">
        <f t="shared" si="1086"/>
        <v>1.3013193352795869</v>
      </c>
      <c r="AY2090" s="47">
        <f t="shared" si="1087"/>
        <v>98.47863861443868</v>
      </c>
      <c r="AZ2090" s="47">
        <f t="shared" si="1088"/>
        <v>118.56566166393735</v>
      </c>
      <c r="BA2090" s="43"/>
      <c r="BC2090" s="2">
        <v>43208</v>
      </c>
      <c r="BD2090" t="str">
        <v>912828K7</v>
      </c>
      <c r="BE2090">
        <v>0.39839999999999998</v>
      </c>
      <c r="BF2090">
        <v>1.7664299999999999</v>
      </c>
      <c r="BG2090">
        <v>0.7873</v>
      </c>
      <c r="BH2090">
        <v>119.734375</v>
      </c>
      <c r="BI2090">
        <f>VLOOKUP(BD2090,工作表1!$K$3:$L$1000,2,FALSE)</f>
        <v>2</v>
      </c>
      <c r="BJ2090" t="str">
        <f>VLOOKUP(BD2090,工作表1!$K$3:$M$1000,3,FALSE)</f>
        <v>2025/8/15</v>
      </c>
      <c r="BK2090">
        <f t="shared" si="1071"/>
        <v>1.78531</v>
      </c>
      <c r="BL2090">
        <f t="shared" si="1072"/>
        <v>0.21469000000000005</v>
      </c>
      <c r="BM2090" s="43">
        <f t="shared" si="1089"/>
        <v>43327</v>
      </c>
      <c r="BN2090" s="43">
        <f t="shared" si="1073"/>
        <v>43465</v>
      </c>
      <c r="BO2090" s="45">
        <f t="shared" si="1090"/>
        <v>0.34806629834254144</v>
      </c>
      <c r="BP2090" s="45">
        <f t="shared" si="1091"/>
        <v>1.7508060243699388</v>
      </c>
      <c r="BQ2090" s="47">
        <f t="shared" si="1092"/>
        <v>94.469281014692555</v>
      </c>
      <c r="BR2090" s="47">
        <f t="shared" si="1093"/>
        <v>117.57182080337576</v>
      </c>
    </row>
    <row r="2091" spans="6:70" x14ac:dyDescent="0.25">
      <c r="F2091" s="2">
        <v>43272</v>
      </c>
      <c r="G2091">
        <v>1.9389000000000001</v>
      </c>
      <c r="H2091" s="43">
        <v>43308</v>
      </c>
      <c r="I2091">
        <v>2.9171999999999998</v>
      </c>
      <c r="L2091" s="2">
        <v>43208</v>
      </c>
      <c r="M2091" t="str">
        <v>9128283Z</v>
      </c>
      <c r="N2091">
        <v>0.1101</v>
      </c>
      <c r="O2091">
        <v>1.7675399999999999</v>
      </c>
      <c r="P2091">
        <v>0.82720000000000005</v>
      </c>
      <c r="Q2091">
        <v>120.140625</v>
      </c>
      <c r="R2091">
        <f>VLOOKUP(M2091,工作表1!$A$3:$B$1000,2,FALSE)</f>
        <v>2.75</v>
      </c>
      <c r="S2091" t="str">
        <f>VLOOKUP(M2091,工作表1!$A$3:$C$1000,3,FALSE)</f>
        <v>2025/2/28</v>
      </c>
      <c r="T2091">
        <f t="shared" si="1063"/>
        <v>1.78531</v>
      </c>
      <c r="U2091">
        <f t="shared" si="1062"/>
        <v>0.96469000000000005</v>
      </c>
      <c r="V2091" s="43">
        <f t="shared" si="1074"/>
        <v>43343</v>
      </c>
      <c r="W2091" s="43">
        <f t="shared" si="1064"/>
        <v>43280</v>
      </c>
      <c r="X2091" s="45">
        <f t="shared" si="1075"/>
        <v>0.37983425414364641</v>
      </c>
      <c r="Y2091" s="45">
        <f t="shared" si="1076"/>
        <v>0.91476576099296159</v>
      </c>
      <c r="Z2091" s="47">
        <f t="shared" si="1077"/>
        <v>99.55706483842124</v>
      </c>
      <c r="AA2091" s="47">
        <f t="shared" si="1078"/>
        <v>119.71558116521663</v>
      </c>
      <c r="AB2091" s="45">
        <f t="shared" si="1079"/>
        <v>2.8268</v>
      </c>
      <c r="AC2091" s="2" t="str">
        <f t="shared" si="1065"/>
        <v>TY1</v>
      </c>
      <c r="AD2091">
        <f t="shared" si="1066"/>
        <v>120.140625</v>
      </c>
      <c r="AE2091">
        <f t="shared" si="1067"/>
        <v>119.859375</v>
      </c>
      <c r="AF2091" s="49">
        <f t="shared" si="1094"/>
        <v>0.28125</v>
      </c>
      <c r="AG2091" s="3">
        <f t="shared" si="1080"/>
        <v>119.71558116521663</v>
      </c>
      <c r="AH2091">
        <f t="shared" si="1081"/>
        <v>118.8767454260034</v>
      </c>
      <c r="AI2091" s="51">
        <f t="shared" si="1082"/>
        <v>0.83883573921323773</v>
      </c>
      <c r="AJ2091" s="52">
        <f t="shared" si="1083"/>
        <v>0.55758573921323773</v>
      </c>
      <c r="AK2091" s="2">
        <v>43208</v>
      </c>
      <c r="AL2091" t="str">
        <v>9128284F</v>
      </c>
      <c r="AM2091">
        <v>1.2090000000000001</v>
      </c>
      <c r="AN2091">
        <v>1.7000999999999999</v>
      </c>
      <c r="AO2091">
        <v>0.82050000000000001</v>
      </c>
      <c r="AP2091">
        <v>119.859375</v>
      </c>
      <c r="AQ2091">
        <f>VLOOKUP(AL2091,工作表1!$F$3:$G$1000,2,FALSE)</f>
        <v>2.625</v>
      </c>
      <c r="AR2091" t="str">
        <f>VLOOKUP(AL2091,工作表1!$F$3:$H$1000,3,FALSE)</f>
        <v>2025/3/31</v>
      </c>
      <c r="AS2091">
        <f t="shared" si="1068"/>
        <v>1.78531</v>
      </c>
      <c r="AT2091">
        <f t="shared" si="1069"/>
        <v>0.83969000000000005</v>
      </c>
      <c r="AU2091" s="43">
        <f t="shared" si="1084"/>
        <v>43373</v>
      </c>
      <c r="AV2091" s="43">
        <f t="shared" si="1070"/>
        <v>43371</v>
      </c>
      <c r="AW2091" s="45">
        <f t="shared" si="1085"/>
        <v>0.13627049180327869</v>
      </c>
      <c r="AX2091" s="45">
        <f t="shared" si="1086"/>
        <v>1.3013389849539636</v>
      </c>
      <c r="AY2091" s="47">
        <f t="shared" si="1087"/>
        <v>98.743868889159074</v>
      </c>
      <c r="AZ2091" s="47">
        <f t="shared" si="1088"/>
        <v>118.8767454260034</v>
      </c>
      <c r="BA2091" s="43"/>
      <c r="BC2091" s="2">
        <v>43207</v>
      </c>
      <c r="BD2091" t="str">
        <v>912828K7</v>
      </c>
      <c r="BE2091">
        <v>0.81210000000000004</v>
      </c>
      <c r="BF2091">
        <v>1.76244</v>
      </c>
      <c r="BG2091">
        <v>0.7873</v>
      </c>
      <c r="BH2091">
        <v>120.171875</v>
      </c>
      <c r="BI2091">
        <f>VLOOKUP(BD2091,工作表1!$K$3:$L$1000,2,FALSE)</f>
        <v>2</v>
      </c>
      <c r="BJ2091" t="str">
        <f>VLOOKUP(BD2091,工作表1!$K$3:$M$1000,3,FALSE)</f>
        <v>2025/8/15</v>
      </c>
      <c r="BK2091">
        <f t="shared" si="1071"/>
        <v>1.778</v>
      </c>
      <c r="BL2091">
        <f t="shared" si="1072"/>
        <v>0.22199999999999998</v>
      </c>
      <c r="BM2091" s="43">
        <f t="shared" si="1089"/>
        <v>43327</v>
      </c>
      <c r="BN2091" s="43">
        <f t="shared" si="1073"/>
        <v>43465</v>
      </c>
      <c r="BO2091" s="45">
        <f t="shared" si="1090"/>
        <v>0.34254143646408841</v>
      </c>
      <c r="BP2091" s="45">
        <f t="shared" si="1091"/>
        <v>1.7507606145462802</v>
      </c>
      <c r="BQ2091" s="47">
        <f t="shared" si="1092"/>
        <v>94.812985534985245</v>
      </c>
      <c r="BR2091" s="47">
        <f t="shared" si="1093"/>
        <v>117.99230173696417</v>
      </c>
    </row>
    <row r="2092" spans="6:70" x14ac:dyDescent="0.25">
      <c r="F2092" s="2">
        <v>43271</v>
      </c>
      <c r="G2092">
        <v>1.9359999999999999</v>
      </c>
      <c r="H2092" s="43">
        <v>43307</v>
      </c>
      <c r="I2092">
        <v>2.9380000000000002</v>
      </c>
      <c r="L2092" s="2">
        <v>43207</v>
      </c>
      <c r="M2092" t="str">
        <v>9128283Z</v>
      </c>
      <c r="N2092">
        <v>-3.5999999999999999E-3</v>
      </c>
      <c r="O2092">
        <v>1.8005599999999999</v>
      </c>
      <c r="P2092">
        <v>0.82720000000000005</v>
      </c>
      <c r="Q2092">
        <v>120.5625</v>
      </c>
      <c r="R2092">
        <f>VLOOKUP(M2092,工作表1!$A$3:$B$1000,2,FALSE)</f>
        <v>2.75</v>
      </c>
      <c r="S2092" t="str">
        <f>VLOOKUP(M2092,工作表1!$A$3:$C$1000,3,FALSE)</f>
        <v>2025/2/28</v>
      </c>
      <c r="T2092">
        <f t="shared" si="1063"/>
        <v>1.778</v>
      </c>
      <c r="U2092">
        <f t="shared" si="1062"/>
        <v>0.97199999999999998</v>
      </c>
      <c r="V2092" s="43">
        <f t="shared" si="1074"/>
        <v>43343</v>
      </c>
      <c r="W2092" s="43">
        <f t="shared" si="1064"/>
        <v>43280</v>
      </c>
      <c r="X2092" s="45">
        <f t="shared" si="1075"/>
        <v>0.37223756906077343</v>
      </c>
      <c r="Y2092" s="45">
        <f t="shared" si="1076"/>
        <v>0.91470332248543096</v>
      </c>
      <c r="Z2092" s="47">
        <f t="shared" si="1077"/>
        <v>99.900640678683729</v>
      </c>
      <c r="AA2092" s="47">
        <f t="shared" si="1078"/>
        <v>120.12016589292664</v>
      </c>
      <c r="AB2092" s="45">
        <f t="shared" si="1079"/>
        <v>2.7841</v>
      </c>
      <c r="AC2092" s="2" t="str">
        <f t="shared" si="1065"/>
        <v>TY1</v>
      </c>
      <c r="AD2092">
        <f t="shared" si="1066"/>
        <v>120.5625</v>
      </c>
      <c r="AE2092">
        <f t="shared" si="1067"/>
        <v>120.296875</v>
      </c>
      <c r="AF2092" s="49">
        <f t="shared" si="1094"/>
        <v>0.265625</v>
      </c>
      <c r="AG2092" s="3">
        <f t="shared" si="1080"/>
        <v>120.12016589292664</v>
      </c>
      <c r="AH2092">
        <f t="shared" si="1081"/>
        <v>119.28235530224124</v>
      </c>
      <c r="AI2092" s="51">
        <f t="shared" si="1082"/>
        <v>0.83781059068539321</v>
      </c>
      <c r="AJ2092" s="52">
        <f t="shared" si="1083"/>
        <v>0.57218559068539321</v>
      </c>
      <c r="AK2092" s="2">
        <v>43207</v>
      </c>
      <c r="AL2092" t="str">
        <v>9128284F</v>
      </c>
      <c r="AM2092">
        <v>0.95209999999999995</v>
      </c>
      <c r="AN2092">
        <v>1.7337800000000001</v>
      </c>
      <c r="AO2092">
        <v>0.82050000000000001</v>
      </c>
      <c r="AP2092">
        <v>120.296875</v>
      </c>
      <c r="AQ2092">
        <f>VLOOKUP(AL2092,工作表1!$F$3:$G$1000,2,FALSE)</f>
        <v>2.625</v>
      </c>
      <c r="AR2092" t="str">
        <f>VLOOKUP(AL2092,工作表1!$F$3:$H$1000,3,FALSE)</f>
        <v>2025/3/31</v>
      </c>
      <c r="AS2092">
        <f t="shared" si="1068"/>
        <v>1.778</v>
      </c>
      <c r="AT2092">
        <f t="shared" si="1069"/>
        <v>0.84699999999999998</v>
      </c>
      <c r="AU2092" s="43">
        <f t="shared" si="1084"/>
        <v>43373</v>
      </c>
      <c r="AV2092" s="43">
        <f t="shared" si="1070"/>
        <v>43371</v>
      </c>
      <c r="AW2092" s="45">
        <f t="shared" si="1085"/>
        <v>0.12909836065573771</v>
      </c>
      <c r="AX2092" s="45">
        <f t="shared" si="1086"/>
        <v>1.3013586346283403</v>
      </c>
      <c r="AY2092" s="47">
        <f t="shared" si="1087"/>
        <v>99.087422951668557</v>
      </c>
      <c r="AZ2092" s="47">
        <f t="shared" si="1088"/>
        <v>119.28235530224124</v>
      </c>
      <c r="BA2092" s="43"/>
      <c r="BC2092" s="2">
        <v>43206</v>
      </c>
      <c r="BD2092" t="str">
        <v>912828K7</v>
      </c>
      <c r="BE2092">
        <v>0.65939999999999999</v>
      </c>
      <c r="BF2092">
        <v>1.77159</v>
      </c>
      <c r="BG2092">
        <v>0.7873</v>
      </c>
      <c r="BH2092">
        <v>120.078125</v>
      </c>
      <c r="BI2092">
        <f>VLOOKUP(BD2092,工作表1!$K$3:$L$1000,2,FALSE)</f>
        <v>2</v>
      </c>
      <c r="BJ2092" t="str">
        <f>VLOOKUP(BD2092,工作表1!$K$3:$M$1000,3,FALSE)</f>
        <v>2025/8/15</v>
      </c>
      <c r="BK2092">
        <f t="shared" si="1071"/>
        <v>1.77075</v>
      </c>
      <c r="BL2092">
        <f t="shared" si="1072"/>
        <v>0.22924999999999995</v>
      </c>
      <c r="BM2092" s="43">
        <f t="shared" si="1089"/>
        <v>43327</v>
      </c>
      <c r="BN2092" s="43">
        <f t="shared" si="1073"/>
        <v>43465</v>
      </c>
      <c r="BO2092" s="45">
        <f t="shared" si="1090"/>
        <v>0.33701657458563539</v>
      </c>
      <c r="BP2092" s="45">
        <f t="shared" si="1091"/>
        <v>1.7507152047226215</v>
      </c>
      <c r="BQ2092" s="47">
        <f t="shared" si="1092"/>
        <v>94.725542215578884</v>
      </c>
      <c r="BR2092" s="47">
        <f t="shared" si="1093"/>
        <v>117.8651573043514</v>
      </c>
    </row>
    <row r="2093" spans="6:70" x14ac:dyDescent="0.25">
      <c r="F2093" s="2">
        <v>43270</v>
      </c>
      <c r="G2093">
        <v>1.9179999999999999</v>
      </c>
      <c r="H2093" s="43">
        <v>43306</v>
      </c>
      <c r="I2093">
        <v>2.9354</v>
      </c>
      <c r="L2093" s="2">
        <v>43206</v>
      </c>
      <c r="M2093" t="str">
        <v>9128283Z</v>
      </c>
      <c r="N2093">
        <v>0.40279999999999999</v>
      </c>
      <c r="O2093">
        <v>1.7400500000000001</v>
      </c>
      <c r="P2093">
        <v>0.82720000000000005</v>
      </c>
      <c r="Q2093">
        <v>120.46875</v>
      </c>
      <c r="R2093">
        <f>VLOOKUP(M2093,工作表1!$A$3:$B$1000,2,FALSE)</f>
        <v>2.75</v>
      </c>
      <c r="S2093" t="str">
        <f>VLOOKUP(M2093,工作表1!$A$3:$C$1000,3,FALSE)</f>
        <v>2025/2/28</v>
      </c>
      <c r="T2093">
        <f t="shared" si="1063"/>
        <v>1.77075</v>
      </c>
      <c r="U2093">
        <f t="shared" si="1062"/>
        <v>0.97924999999999995</v>
      </c>
      <c r="V2093" s="43">
        <f t="shared" si="1074"/>
        <v>43343</v>
      </c>
      <c r="W2093" s="43">
        <f t="shared" si="1064"/>
        <v>43280</v>
      </c>
      <c r="X2093" s="45">
        <f t="shared" si="1075"/>
        <v>0.36464088397790051</v>
      </c>
      <c r="Y2093" s="45">
        <f t="shared" si="1076"/>
        <v>0.91464088397790055</v>
      </c>
      <c r="Z2093" s="47">
        <f t="shared" si="1077"/>
        <v>99.828852500317311</v>
      </c>
      <c r="AA2093" s="47">
        <f t="shared" si="1078"/>
        <v>120.02258371653446</v>
      </c>
      <c r="AB2093" s="45">
        <f t="shared" si="1079"/>
        <v>2.7816000000000001</v>
      </c>
      <c r="AC2093" s="2" t="str">
        <f t="shared" si="1065"/>
        <v>TY1</v>
      </c>
      <c r="AD2093">
        <f t="shared" si="1066"/>
        <v>120.46875</v>
      </c>
      <c r="AE2093">
        <f t="shared" si="1067"/>
        <v>120.203125</v>
      </c>
      <c r="AF2093" s="49">
        <f t="shared" si="1094"/>
        <v>0.265625</v>
      </c>
      <c r="AG2093" s="3">
        <f t="shared" si="1080"/>
        <v>120.02258371653446</v>
      </c>
      <c r="AH2093">
        <f t="shared" si="1081"/>
        <v>119.16244363241178</v>
      </c>
      <c r="AI2093" s="51">
        <f t="shared" si="1082"/>
        <v>0.86014008412267629</v>
      </c>
      <c r="AJ2093" s="52">
        <f t="shared" si="1083"/>
        <v>0.59451508412267629</v>
      </c>
      <c r="AK2093" s="2">
        <v>43206</v>
      </c>
      <c r="AL2093" t="str">
        <v>9128284F</v>
      </c>
      <c r="AM2093">
        <v>0.8508</v>
      </c>
      <c r="AN2093">
        <v>1.7431300000000001</v>
      </c>
      <c r="AO2093">
        <v>0.82050000000000001</v>
      </c>
      <c r="AP2093">
        <v>120.203125</v>
      </c>
      <c r="AQ2093">
        <f>VLOOKUP(AL2093,工作表1!$F$3:$G$1000,2,FALSE)</f>
        <v>2.625</v>
      </c>
      <c r="AR2093" t="str">
        <f>VLOOKUP(AL2093,工作表1!$F$3:$H$1000,3,FALSE)</f>
        <v>2025/3/31</v>
      </c>
      <c r="AS2093">
        <f t="shared" si="1068"/>
        <v>1.77075</v>
      </c>
      <c r="AT2093">
        <f t="shared" si="1069"/>
        <v>0.85424999999999995</v>
      </c>
      <c r="AU2093" s="43">
        <f t="shared" si="1084"/>
        <v>43373</v>
      </c>
      <c r="AV2093" s="43">
        <f t="shared" si="1070"/>
        <v>43371</v>
      </c>
      <c r="AW2093" s="45">
        <f t="shared" si="1085"/>
        <v>0.12192622950819673</v>
      </c>
      <c r="AX2093" s="45">
        <f t="shared" si="1086"/>
        <v>1.3013782843027171</v>
      </c>
      <c r="AY2093" s="47">
        <f t="shared" si="1087"/>
        <v>98.999799863407574</v>
      </c>
      <c r="AZ2093" s="47">
        <f t="shared" si="1088"/>
        <v>119.16244363241178</v>
      </c>
      <c r="BA2093" s="43"/>
      <c r="BC2093" s="2">
        <v>43203</v>
      </c>
      <c r="BD2093" t="str">
        <v>912828K7</v>
      </c>
      <c r="BE2093">
        <v>-6.1800000000000001E-2</v>
      </c>
      <c r="BF2093">
        <v>1.7678400000000001</v>
      </c>
      <c r="BG2093">
        <v>0.7873</v>
      </c>
      <c r="BH2093">
        <v>120.09375</v>
      </c>
      <c r="BI2093">
        <f>VLOOKUP(BD2093,工作表1!$K$3:$L$1000,2,FALSE)</f>
        <v>2</v>
      </c>
      <c r="BJ2093" t="str">
        <f>VLOOKUP(BD2093,工作表1!$K$3:$M$1000,3,FALSE)</f>
        <v>2025/8/15</v>
      </c>
      <c r="BK2093">
        <f t="shared" si="1071"/>
        <v>1.768</v>
      </c>
      <c r="BL2093">
        <f t="shared" si="1072"/>
        <v>0.23199999999999998</v>
      </c>
      <c r="BM2093" s="43">
        <f t="shared" si="1089"/>
        <v>43327</v>
      </c>
      <c r="BN2093" s="43">
        <f t="shared" si="1073"/>
        <v>43465</v>
      </c>
      <c r="BO2093" s="45">
        <f t="shared" si="1090"/>
        <v>0.33149171270718231</v>
      </c>
      <c r="BP2093" s="45">
        <f t="shared" si="1091"/>
        <v>1.7506697948989631</v>
      </c>
      <c r="BQ2093" s="47">
        <f t="shared" si="1092"/>
        <v>94.741119611401658</v>
      </c>
      <c r="BR2093" s="47">
        <f t="shared" si="1093"/>
        <v>117.87292705623169</v>
      </c>
    </row>
    <row r="2094" spans="6:70" x14ac:dyDescent="0.25">
      <c r="F2094" s="2">
        <v>43269</v>
      </c>
      <c r="G2094">
        <v>1.9159999999999999</v>
      </c>
      <c r="H2094" s="43">
        <v>43305</v>
      </c>
      <c r="I2094">
        <v>2.9051</v>
      </c>
      <c r="L2094" s="2">
        <v>43203</v>
      </c>
      <c r="M2094" t="str">
        <v>9128283Z</v>
      </c>
      <c r="N2094">
        <v>0.16850000000000001</v>
      </c>
      <c r="O2094">
        <v>1.7394400000000001</v>
      </c>
      <c r="P2094">
        <v>0.82720000000000005</v>
      </c>
      <c r="Q2094">
        <v>120.484375</v>
      </c>
      <c r="R2094">
        <f>VLOOKUP(M2094,工作表1!$A$3:$B$1000,2,FALSE)</f>
        <v>2.75</v>
      </c>
      <c r="S2094" t="str">
        <f>VLOOKUP(M2094,工作表1!$A$3:$C$1000,3,FALSE)</f>
        <v>2025/2/28</v>
      </c>
      <c r="T2094">
        <f t="shared" si="1063"/>
        <v>1.768</v>
      </c>
      <c r="U2094">
        <f t="shared" si="1062"/>
        <v>0.98199999999999998</v>
      </c>
      <c r="V2094" s="43">
        <f t="shared" si="1074"/>
        <v>43343</v>
      </c>
      <c r="W2094" s="43">
        <f t="shared" si="1064"/>
        <v>43280</v>
      </c>
      <c r="X2094" s="45">
        <f t="shared" si="1075"/>
        <v>0.35704419889502764</v>
      </c>
      <c r="Y2094" s="45">
        <f t="shared" si="1076"/>
        <v>0.91457844547037004</v>
      </c>
      <c r="Z2094" s="47">
        <f t="shared" si="1077"/>
        <v>99.844570736229386</v>
      </c>
      <c r="AA2094" s="47">
        <f t="shared" si="1078"/>
        <v>120.03185736279787</v>
      </c>
      <c r="AB2094" s="45">
        <f t="shared" si="1079"/>
        <v>2.7765</v>
      </c>
      <c r="AC2094" s="2" t="str">
        <f t="shared" si="1065"/>
        <v>TY1</v>
      </c>
      <c r="AD2094">
        <f t="shared" si="1066"/>
        <v>120.484375</v>
      </c>
      <c r="AE2094">
        <f t="shared" si="1067"/>
        <v>120.21875</v>
      </c>
      <c r="AF2094" s="49">
        <f t="shared" si="1094"/>
        <v>0.265625</v>
      </c>
      <c r="AG2094" s="3">
        <f t="shared" si="1080"/>
        <v>120.03185736279787</v>
      </c>
      <c r="AH2094">
        <f t="shared" si="1081"/>
        <v>119.19029175541419</v>
      </c>
      <c r="AI2094" s="51">
        <f t="shared" si="1082"/>
        <v>0.84156560738367148</v>
      </c>
      <c r="AJ2094" s="52">
        <f t="shared" si="1083"/>
        <v>0.57594060738367148</v>
      </c>
      <c r="AK2094" s="2">
        <v>43203</v>
      </c>
      <c r="AL2094" t="str">
        <v>9128284F</v>
      </c>
      <c r="AM2094">
        <v>0.83609999999999995</v>
      </c>
      <c r="AN2094">
        <v>1.7075100000000001</v>
      </c>
      <c r="AO2094">
        <v>0.82050000000000001</v>
      </c>
      <c r="AP2094">
        <v>120.21875</v>
      </c>
      <c r="AQ2094">
        <f>VLOOKUP(AL2094,工作表1!$F$3:$G$1000,2,FALSE)</f>
        <v>2.625</v>
      </c>
      <c r="AR2094" t="str">
        <f>VLOOKUP(AL2094,工作表1!$F$3:$H$1000,3,FALSE)</f>
        <v>2025/3/31</v>
      </c>
      <c r="AS2094">
        <f t="shared" si="1068"/>
        <v>1.768</v>
      </c>
      <c r="AT2094">
        <f t="shared" si="1069"/>
        <v>0.85699999999999998</v>
      </c>
      <c r="AU2094" s="43">
        <f t="shared" si="1084"/>
        <v>43373</v>
      </c>
      <c r="AV2094" s="43">
        <f t="shared" si="1070"/>
        <v>43371</v>
      </c>
      <c r="AW2094" s="45">
        <f t="shared" si="1085"/>
        <v>0.11475409836065574</v>
      </c>
      <c r="AX2094" s="45">
        <f t="shared" si="1086"/>
        <v>1.301397933977094</v>
      </c>
      <c r="AY2094" s="47">
        <f t="shared" si="1087"/>
        <v>99.031391462942921</v>
      </c>
      <c r="AZ2094" s="47">
        <f t="shared" si="1088"/>
        <v>119.19029175541419</v>
      </c>
      <c r="BA2094" s="43"/>
      <c r="BC2094" s="2">
        <v>43202</v>
      </c>
      <c r="BD2094" t="str">
        <v>912828K7</v>
      </c>
      <c r="BE2094">
        <v>-0.26250000000000001</v>
      </c>
      <c r="BF2094">
        <v>1.7769200000000001</v>
      </c>
      <c r="BG2094">
        <v>0.7873</v>
      </c>
      <c r="BH2094">
        <v>120.078125</v>
      </c>
      <c r="BI2094">
        <f>VLOOKUP(BD2094,工作表1!$K$3:$L$1000,2,FALSE)</f>
        <v>2</v>
      </c>
      <c r="BJ2094" t="str">
        <f>VLOOKUP(BD2094,工作表1!$K$3:$M$1000,3,FALSE)</f>
        <v>2025/8/15</v>
      </c>
      <c r="BK2094">
        <f t="shared" si="1071"/>
        <v>1.7649999999999999</v>
      </c>
      <c r="BL2094">
        <f t="shared" si="1072"/>
        <v>0.2350000000000001</v>
      </c>
      <c r="BM2094" s="43">
        <f t="shared" si="1089"/>
        <v>43327</v>
      </c>
      <c r="BN2094" s="43">
        <f t="shared" si="1073"/>
        <v>43465</v>
      </c>
      <c r="BO2094" s="45">
        <f t="shared" si="1090"/>
        <v>0.31491712707182318</v>
      </c>
      <c r="BP2094" s="45">
        <f t="shared" si="1091"/>
        <v>1.7505335654279877</v>
      </c>
      <c r="BQ2094" s="47">
        <f t="shared" si="1092"/>
        <v>94.734558611704685</v>
      </c>
      <c r="BR2094" s="47">
        <f t="shared" si="1093"/>
        <v>117.83328188471819</v>
      </c>
    </row>
    <row r="2095" spans="6:70" x14ac:dyDescent="0.25">
      <c r="F2095" s="2">
        <v>43266</v>
      </c>
      <c r="G2095">
        <v>1.91717</v>
      </c>
      <c r="H2095" s="43">
        <v>43304</v>
      </c>
      <c r="I2095">
        <v>2.9076</v>
      </c>
      <c r="L2095" s="2">
        <v>43202</v>
      </c>
      <c r="M2095" t="str">
        <v>9128283Z</v>
      </c>
      <c r="N2095">
        <v>-0.1691</v>
      </c>
      <c r="O2095">
        <v>1.78966</v>
      </c>
      <c r="P2095">
        <v>0.82720000000000005</v>
      </c>
      <c r="Q2095">
        <v>120.46875</v>
      </c>
      <c r="R2095">
        <f>VLOOKUP(M2095,工作表1!$A$3:$B$1000,2,FALSE)</f>
        <v>2.75</v>
      </c>
      <c r="S2095" t="str">
        <f>VLOOKUP(M2095,工作表1!$A$3:$C$1000,3,FALSE)</f>
        <v>2025/2/28</v>
      </c>
      <c r="T2095">
        <f t="shared" si="1063"/>
        <v>1.7649999999999999</v>
      </c>
      <c r="U2095">
        <f t="shared" si="1062"/>
        <v>0.9850000000000001</v>
      </c>
      <c r="V2095" s="43">
        <f t="shared" si="1074"/>
        <v>43343</v>
      </c>
      <c r="W2095" s="43">
        <f t="shared" si="1064"/>
        <v>43280</v>
      </c>
      <c r="X2095" s="45">
        <f t="shared" si="1075"/>
        <v>0.33425414364640882</v>
      </c>
      <c r="Y2095" s="45">
        <f t="shared" si="1076"/>
        <v>0.91439112994777871</v>
      </c>
      <c r="Z2095" s="47">
        <f t="shared" si="1077"/>
        <v>99.838477670571592</v>
      </c>
      <c r="AA2095" s="47">
        <f t="shared" si="1078"/>
        <v>119.99655387775586</v>
      </c>
      <c r="AB2095" s="45">
        <f t="shared" si="1079"/>
        <v>2.7814000000000001</v>
      </c>
      <c r="AC2095" s="2" t="str">
        <f t="shared" si="1065"/>
        <v>TY1</v>
      </c>
      <c r="AD2095">
        <f t="shared" si="1066"/>
        <v>120.46875</v>
      </c>
      <c r="AE2095">
        <f t="shared" si="1067"/>
        <v>120.203125</v>
      </c>
      <c r="AF2095" s="49">
        <f t="shared" si="1094"/>
        <v>0.265625</v>
      </c>
      <c r="AG2095" s="3">
        <f t="shared" si="1080"/>
        <v>119.99655387775586</v>
      </c>
      <c r="AH2095">
        <f t="shared" si="1081"/>
        <v>119.15352752756498</v>
      </c>
      <c r="AI2095" s="51">
        <f t="shared" si="1082"/>
        <v>0.84302635019088257</v>
      </c>
      <c r="AJ2095" s="52">
        <f t="shared" si="1083"/>
        <v>0.57740135019088257</v>
      </c>
      <c r="AK2095" s="2">
        <v>43202</v>
      </c>
      <c r="AL2095" t="str">
        <v>9128284F</v>
      </c>
      <c r="AM2095">
        <v>0.51659999999999995</v>
      </c>
      <c r="AN2095">
        <v>1.7301</v>
      </c>
      <c r="AO2095">
        <v>0.82050000000000001</v>
      </c>
      <c r="AP2095">
        <v>120.203125</v>
      </c>
      <c r="AQ2095">
        <f>VLOOKUP(AL2095,工作表1!$F$3:$G$1000,2,FALSE)</f>
        <v>2.625</v>
      </c>
      <c r="AR2095" t="str">
        <f>VLOOKUP(AL2095,工作表1!$F$3:$H$1000,3,FALSE)</f>
        <v>2025/3/31</v>
      </c>
      <c r="AS2095">
        <f t="shared" si="1068"/>
        <v>1.7649999999999999</v>
      </c>
      <c r="AT2095">
        <f t="shared" si="1069"/>
        <v>0.8600000000000001</v>
      </c>
      <c r="AU2095" s="43">
        <f t="shared" si="1084"/>
        <v>43373</v>
      </c>
      <c r="AV2095" s="43">
        <f t="shared" si="1070"/>
        <v>43371</v>
      </c>
      <c r="AW2095" s="45">
        <f t="shared" si="1085"/>
        <v>9.3237704918032779E-2</v>
      </c>
      <c r="AX2095" s="45">
        <f t="shared" si="1086"/>
        <v>1.3014568830002247</v>
      </c>
      <c r="AY2095" s="47">
        <f t="shared" si="1087"/>
        <v>99.02509472449492</v>
      </c>
      <c r="AZ2095" s="47">
        <f t="shared" si="1088"/>
        <v>119.15352752756498</v>
      </c>
      <c r="BA2095" s="43"/>
      <c r="BC2095" s="2">
        <v>43201</v>
      </c>
      <c r="BD2095" t="str">
        <v>912828K7</v>
      </c>
      <c r="BE2095">
        <v>1.0134000000000001</v>
      </c>
      <c r="BF2095">
        <v>1.7653000000000001</v>
      </c>
      <c r="BG2095">
        <v>0.7873</v>
      </c>
      <c r="BH2095">
        <v>120.46875</v>
      </c>
      <c r="BI2095">
        <f>VLOOKUP(BD2095,工作表1!$K$3:$L$1000,2,FALSE)</f>
        <v>2</v>
      </c>
      <c r="BJ2095" t="str">
        <f>VLOOKUP(BD2095,工作表1!$K$3:$M$1000,3,FALSE)</f>
        <v>2025/8/15</v>
      </c>
      <c r="BK2095">
        <f t="shared" si="1071"/>
        <v>1.7553099999999999</v>
      </c>
      <c r="BL2095">
        <f t="shared" si="1072"/>
        <v>0.24469000000000007</v>
      </c>
      <c r="BM2095" s="43">
        <f t="shared" si="1089"/>
        <v>43327</v>
      </c>
      <c r="BN2095" s="43">
        <f t="shared" si="1073"/>
        <v>43465</v>
      </c>
      <c r="BO2095" s="45">
        <f t="shared" si="1090"/>
        <v>0.30939226519337015</v>
      </c>
      <c r="BP2095" s="45">
        <f t="shared" si="1091"/>
        <v>1.7504881556043292</v>
      </c>
      <c r="BQ2095" s="47">
        <f t="shared" si="1092"/>
        <v>95.047027151329388</v>
      </c>
      <c r="BR2095" s="47">
        <f t="shared" si="1093"/>
        <v>118.21165313598699</v>
      </c>
    </row>
    <row r="2096" spans="6:70" x14ac:dyDescent="0.25">
      <c r="F2096" s="2">
        <v>43265</v>
      </c>
      <c r="G2096">
        <v>1.9181699999999999</v>
      </c>
      <c r="H2096" s="43">
        <v>43301</v>
      </c>
      <c r="I2096">
        <v>2.8473000000000002</v>
      </c>
      <c r="L2096" s="2">
        <v>43201</v>
      </c>
      <c r="M2096" t="str">
        <v>9128283Z</v>
      </c>
      <c r="N2096">
        <v>0.182</v>
      </c>
      <c r="O2096">
        <v>1.78488</v>
      </c>
      <c r="P2096">
        <v>0.82720000000000005</v>
      </c>
      <c r="Q2096">
        <v>120.84375</v>
      </c>
      <c r="R2096">
        <f>VLOOKUP(M2096,工作表1!$A$3:$B$1000,2,FALSE)</f>
        <v>2.75</v>
      </c>
      <c r="S2096" t="str">
        <f>VLOOKUP(M2096,工作表1!$A$3:$C$1000,3,FALSE)</f>
        <v>2025/2/28</v>
      </c>
      <c r="T2096">
        <f t="shared" si="1063"/>
        <v>1.7553099999999999</v>
      </c>
      <c r="U2096">
        <f t="shared" si="1062"/>
        <v>0.99469000000000007</v>
      </c>
      <c r="V2096" s="43">
        <f t="shared" si="1074"/>
        <v>43343</v>
      </c>
      <c r="W2096" s="43">
        <f t="shared" si="1064"/>
        <v>43280</v>
      </c>
      <c r="X2096" s="45">
        <f t="shared" si="1075"/>
        <v>0.3266574585635359</v>
      </c>
      <c r="Y2096" s="45">
        <f t="shared" si="1076"/>
        <v>0.91432869144024831</v>
      </c>
      <c r="Z2096" s="47">
        <f t="shared" si="1077"/>
        <v>100.15108630999312</v>
      </c>
      <c r="AA2096" s="47">
        <f t="shared" si="1078"/>
        <v>120.362863560123</v>
      </c>
      <c r="AB2096" s="45">
        <f t="shared" si="1079"/>
        <v>2.7214999999999998</v>
      </c>
      <c r="AC2096" s="2" t="str">
        <f t="shared" si="1065"/>
        <v>TY1</v>
      </c>
      <c r="AD2096">
        <f t="shared" si="1066"/>
        <v>120.84375</v>
      </c>
      <c r="AE2096">
        <f t="shared" si="1067"/>
        <v>120.59375</v>
      </c>
      <c r="AF2096" s="49">
        <f t="shared" si="1094"/>
        <v>0.25</v>
      </c>
      <c r="AG2096" s="3">
        <f t="shared" si="1080"/>
        <v>120.362863560123</v>
      </c>
      <c r="AH2096">
        <f t="shared" si="1081"/>
        <v>119.51950811287524</v>
      </c>
      <c r="AI2096" s="51">
        <f t="shared" si="1082"/>
        <v>0.84335544724775957</v>
      </c>
      <c r="AJ2096" s="52">
        <f t="shared" si="1083"/>
        <v>0.59335544724775957</v>
      </c>
      <c r="AK2096" s="2">
        <v>43201</v>
      </c>
      <c r="AL2096" t="str">
        <v>9128284F</v>
      </c>
      <c r="AM2096">
        <v>0.95240000000000002</v>
      </c>
      <c r="AN2096">
        <v>1.7472399999999999</v>
      </c>
      <c r="AO2096">
        <v>0.82050000000000001</v>
      </c>
      <c r="AP2096">
        <v>120.59375</v>
      </c>
      <c r="AQ2096">
        <f>VLOOKUP(AL2096,工作表1!$F$3:$G$1000,2,FALSE)</f>
        <v>2.625</v>
      </c>
      <c r="AR2096" t="str">
        <f>VLOOKUP(AL2096,工作表1!$F$3:$H$1000,3,FALSE)</f>
        <v>2025/3/31</v>
      </c>
      <c r="AS2096">
        <f t="shared" si="1068"/>
        <v>1.7553099999999999</v>
      </c>
      <c r="AT2096">
        <f t="shared" si="1069"/>
        <v>0.86969000000000007</v>
      </c>
      <c r="AU2096" s="43">
        <f t="shared" si="1084"/>
        <v>43373</v>
      </c>
      <c r="AV2096" s="43">
        <f t="shared" si="1070"/>
        <v>43371</v>
      </c>
      <c r="AW2096" s="45">
        <f t="shared" si="1085"/>
        <v>8.6065573770491802E-2</v>
      </c>
      <c r="AX2096" s="45">
        <f t="shared" si="1086"/>
        <v>1.3014765326746014</v>
      </c>
      <c r="AY2096" s="47">
        <f t="shared" si="1087"/>
        <v>99.337428481576097</v>
      </c>
      <c r="AZ2096" s="47">
        <f t="shared" si="1088"/>
        <v>119.51950811287524</v>
      </c>
      <c r="BA2096" s="43"/>
      <c r="BC2096" s="2">
        <v>43200</v>
      </c>
      <c r="BD2096" t="str">
        <v>912828K7</v>
      </c>
      <c r="BE2096">
        <v>2.6690999999999998</v>
      </c>
      <c r="BF2096">
        <v>1.71102</v>
      </c>
      <c r="BG2096">
        <v>0.7873</v>
      </c>
      <c r="BH2096">
        <v>120.359375</v>
      </c>
      <c r="BI2096">
        <f>VLOOKUP(BD2096,工作表1!$K$3:$L$1000,2,FALSE)</f>
        <v>2</v>
      </c>
      <c r="BJ2096" t="str">
        <f>VLOOKUP(BD2096,工作表1!$K$3:$M$1000,3,FALSE)</f>
        <v>2025/8/15</v>
      </c>
      <c r="BK2096">
        <f t="shared" si="1071"/>
        <v>1.7529999999999999</v>
      </c>
      <c r="BL2096">
        <f t="shared" si="1072"/>
        <v>0.24700000000000011</v>
      </c>
      <c r="BM2096" s="43">
        <f t="shared" si="1089"/>
        <v>43327</v>
      </c>
      <c r="BN2096" s="43">
        <f t="shared" si="1073"/>
        <v>43465</v>
      </c>
      <c r="BO2096" s="45">
        <f t="shared" si="1090"/>
        <v>0.30386740331491713</v>
      </c>
      <c r="BP2096" s="45">
        <f t="shared" si="1091"/>
        <v>1.7504427457806706</v>
      </c>
      <c r="BQ2096" s="47">
        <f t="shared" si="1092"/>
        <v>95.000620793440376</v>
      </c>
      <c r="BR2096" s="47">
        <f t="shared" si="1093"/>
        <v>118.14100021496184</v>
      </c>
    </row>
    <row r="2097" spans="6:70" x14ac:dyDescent="0.25">
      <c r="F2097" s="2">
        <v>43264</v>
      </c>
      <c r="G2097">
        <v>1.919</v>
      </c>
      <c r="H2097" s="43">
        <v>43300</v>
      </c>
      <c r="I2097">
        <v>2.8022</v>
      </c>
      <c r="L2097" s="2">
        <v>43200</v>
      </c>
      <c r="M2097" t="str">
        <v>9128283Z</v>
      </c>
      <c r="N2097">
        <v>0.80789999999999995</v>
      </c>
      <c r="O2097">
        <v>1.71644</v>
      </c>
      <c r="P2097">
        <v>0.82720000000000005</v>
      </c>
      <c r="Q2097">
        <v>120.765625</v>
      </c>
      <c r="R2097">
        <f>VLOOKUP(M2097,工作表1!$A$3:$B$1000,2,FALSE)</f>
        <v>2.75</v>
      </c>
      <c r="S2097" t="str">
        <f>VLOOKUP(M2097,工作表1!$A$3:$C$1000,3,FALSE)</f>
        <v>2025/2/28</v>
      </c>
      <c r="T2097">
        <f t="shared" si="1063"/>
        <v>1.7529999999999999</v>
      </c>
      <c r="U2097">
        <f t="shared" si="1062"/>
        <v>0.99700000000000011</v>
      </c>
      <c r="V2097" s="43">
        <f t="shared" si="1074"/>
        <v>43343</v>
      </c>
      <c r="W2097" s="43">
        <f t="shared" si="1064"/>
        <v>43280</v>
      </c>
      <c r="X2097" s="45">
        <f t="shared" si="1075"/>
        <v>0.31906077348066297</v>
      </c>
      <c r="Y2097" s="45">
        <f t="shared" si="1076"/>
        <v>0.91426625293271779</v>
      </c>
      <c r="Z2097" s="47">
        <f t="shared" si="1077"/>
        <v>100.10469493912753</v>
      </c>
      <c r="AA2097" s="47">
        <f t="shared" si="1078"/>
        <v>120.29707176325846</v>
      </c>
      <c r="AB2097" s="45">
        <f t="shared" si="1079"/>
        <v>2.7414000000000001</v>
      </c>
      <c r="AC2097" s="2" t="str">
        <f t="shared" si="1065"/>
        <v>TY1</v>
      </c>
      <c r="AD2097">
        <f t="shared" si="1066"/>
        <v>120.765625</v>
      </c>
      <c r="AE2097">
        <f t="shared" si="1067"/>
        <v>120.484375</v>
      </c>
      <c r="AF2097" s="49">
        <f t="shared" si="1094"/>
        <v>0.28125</v>
      </c>
      <c r="AG2097" s="3">
        <f t="shared" si="1080"/>
        <v>120.29707176325846</v>
      </c>
      <c r="AH2097">
        <f t="shared" si="1081"/>
        <v>119.45251127363599</v>
      </c>
      <c r="AI2097" s="51">
        <f t="shared" si="1082"/>
        <v>0.84456048962246655</v>
      </c>
      <c r="AJ2097" s="52">
        <f t="shared" si="1083"/>
        <v>0.56331048962246655</v>
      </c>
      <c r="AK2097" s="2">
        <v>43200</v>
      </c>
      <c r="AL2097" t="str">
        <v>9128284F</v>
      </c>
      <c r="AM2097">
        <v>2.5411000000000001</v>
      </c>
      <c r="AN2097">
        <v>1.66178</v>
      </c>
      <c r="AO2097">
        <v>0.82050000000000001</v>
      </c>
      <c r="AP2097">
        <v>120.484375</v>
      </c>
      <c r="AQ2097">
        <f>VLOOKUP(AL2097,工作表1!$F$3:$G$1000,2,FALSE)</f>
        <v>2.625</v>
      </c>
      <c r="AR2097" t="str">
        <f>VLOOKUP(AL2097,工作表1!$F$3:$H$1000,3,FALSE)</f>
        <v>2025/3/31</v>
      </c>
      <c r="AS2097">
        <f t="shared" si="1068"/>
        <v>1.7529999999999999</v>
      </c>
      <c r="AT2097">
        <f t="shared" si="1069"/>
        <v>0.87200000000000011</v>
      </c>
      <c r="AU2097" s="43">
        <f t="shared" si="1084"/>
        <v>43373</v>
      </c>
      <c r="AV2097" s="43">
        <f t="shared" si="1070"/>
        <v>43371</v>
      </c>
      <c r="AW2097" s="45">
        <f t="shared" si="1085"/>
        <v>7.889344262295081E-2</v>
      </c>
      <c r="AX2097" s="45">
        <f t="shared" si="1086"/>
        <v>1.3014961823489781</v>
      </c>
      <c r="AY2097" s="47">
        <f t="shared" si="1087"/>
        <v>99.291073095147709</v>
      </c>
      <c r="AZ2097" s="47">
        <f t="shared" si="1088"/>
        <v>119.45251127363599</v>
      </c>
      <c r="BA2097" s="43"/>
      <c r="BC2097" s="2">
        <v>43199</v>
      </c>
      <c r="BD2097" t="str">
        <v>912828K7</v>
      </c>
      <c r="BE2097">
        <v>1.4520999999999999</v>
      </c>
      <c r="BF2097">
        <v>1.7300500000000001</v>
      </c>
      <c r="BG2097">
        <v>0.7873</v>
      </c>
      <c r="BH2097">
        <v>120.515625</v>
      </c>
      <c r="BI2097">
        <f>VLOOKUP(BD2097,工作表1!$K$3:$L$1000,2,FALSE)</f>
        <v>2</v>
      </c>
      <c r="BJ2097" t="str">
        <f>VLOOKUP(BD2097,工作表1!$K$3:$M$1000,3,FALSE)</f>
        <v>2025/8/15</v>
      </c>
      <c r="BK2097">
        <f t="shared" si="1071"/>
        <v>1.7459100000000001</v>
      </c>
      <c r="BL2097">
        <f t="shared" si="1072"/>
        <v>0.25408999999999993</v>
      </c>
      <c r="BM2097" s="43">
        <f t="shared" si="1089"/>
        <v>43327</v>
      </c>
      <c r="BN2097" s="43">
        <f t="shared" si="1073"/>
        <v>43465</v>
      </c>
      <c r="BO2097" s="45">
        <f t="shared" si="1090"/>
        <v>0.2983425414364641</v>
      </c>
      <c r="BP2097" s="45">
        <f t="shared" si="1091"/>
        <v>1.750397335957012</v>
      </c>
      <c r="BQ2097" s="47">
        <f t="shared" si="1092"/>
        <v>95.100751920696567</v>
      </c>
      <c r="BR2097" s="47">
        <f t="shared" si="1093"/>
        <v>118.25198839732899</v>
      </c>
    </row>
    <row r="2098" spans="6:70" x14ac:dyDescent="0.25">
      <c r="F2098" s="2">
        <v>43263</v>
      </c>
      <c r="G2098">
        <v>1.9257899999999999</v>
      </c>
      <c r="H2098" s="43">
        <v>43299</v>
      </c>
      <c r="I2098">
        <v>2.8346</v>
      </c>
      <c r="L2098" s="2">
        <v>43199</v>
      </c>
      <c r="M2098" t="str">
        <v>9128283Z</v>
      </c>
      <c r="N2098">
        <v>0.76570000000000005</v>
      </c>
      <c r="O2098">
        <v>1.6879</v>
      </c>
      <c r="P2098">
        <v>0.82720000000000005</v>
      </c>
      <c r="Q2098">
        <v>120.90625</v>
      </c>
      <c r="R2098">
        <f>VLOOKUP(M2098,工作表1!$A$3:$B$1000,2,FALSE)</f>
        <v>2.75</v>
      </c>
      <c r="S2098" t="str">
        <f>VLOOKUP(M2098,工作表1!$A$3:$C$1000,3,FALSE)</f>
        <v>2025/2/28</v>
      </c>
      <c r="T2098">
        <f t="shared" si="1063"/>
        <v>1.7459100000000001</v>
      </c>
      <c r="U2098">
        <f t="shared" si="1062"/>
        <v>1.0040899999999999</v>
      </c>
      <c r="V2098" s="43">
        <f t="shared" si="1074"/>
        <v>43343</v>
      </c>
      <c r="W2098" s="43">
        <f t="shared" si="1064"/>
        <v>43280</v>
      </c>
      <c r="X2098" s="45">
        <f t="shared" si="1075"/>
        <v>0.31146408839779005</v>
      </c>
      <c r="Y2098" s="45">
        <f t="shared" si="1076"/>
        <v>0.91420381442518728</v>
      </c>
      <c r="Z2098" s="47">
        <f t="shared" si="1077"/>
        <v>100.22045147869413</v>
      </c>
      <c r="AA2098" s="47">
        <f t="shared" si="1078"/>
        <v>120.4260005356355</v>
      </c>
      <c r="AB2098" s="45">
        <f t="shared" si="1079"/>
        <v>2.7164999999999999</v>
      </c>
      <c r="AC2098" s="2" t="str">
        <f t="shared" si="1065"/>
        <v>TY1</v>
      </c>
      <c r="AD2098">
        <f t="shared" si="1066"/>
        <v>120.90625</v>
      </c>
      <c r="AE2098">
        <f t="shared" si="1067"/>
        <v>120.640625</v>
      </c>
      <c r="AF2098" s="49">
        <f t="shared" si="1094"/>
        <v>0.265625</v>
      </c>
      <c r="AG2098" s="3">
        <f t="shared" si="1080"/>
        <v>120.4260005356355</v>
      </c>
      <c r="AH2098">
        <f t="shared" si="1081"/>
        <v>119.5609025731755</v>
      </c>
      <c r="AI2098" s="51">
        <f t="shared" si="1082"/>
        <v>0.86509796245999837</v>
      </c>
      <c r="AJ2098" s="52">
        <f t="shared" si="1083"/>
        <v>0.59947296245999837</v>
      </c>
      <c r="AK2098" s="2">
        <v>43199</v>
      </c>
      <c r="AL2098" t="str">
        <v>9128284F</v>
      </c>
      <c r="AM2098">
        <v>1.3561000000000001</v>
      </c>
      <c r="AN2098">
        <v>1.7053199999999999</v>
      </c>
      <c r="AO2098">
        <v>0.82050000000000001</v>
      </c>
      <c r="AP2098">
        <v>120.640625</v>
      </c>
      <c r="AQ2098">
        <f>VLOOKUP(AL2098,工作表1!$F$3:$G$1000,2,FALSE)</f>
        <v>2.625</v>
      </c>
      <c r="AR2098" t="str">
        <f>VLOOKUP(AL2098,工作表1!$F$3:$H$1000,3,FALSE)</f>
        <v>2025/3/31</v>
      </c>
      <c r="AS2098">
        <f t="shared" si="1068"/>
        <v>1.7459100000000001</v>
      </c>
      <c r="AT2098">
        <f t="shared" si="1069"/>
        <v>0.87908999999999993</v>
      </c>
      <c r="AU2098" s="43">
        <f t="shared" si="1084"/>
        <v>43373</v>
      </c>
      <c r="AV2098" s="43">
        <f t="shared" si="1070"/>
        <v>43371</v>
      </c>
      <c r="AW2098" s="45">
        <f t="shared" si="1085"/>
        <v>7.1721311475409832E-2</v>
      </c>
      <c r="AX2098" s="45">
        <f t="shared" si="1086"/>
        <v>1.3015158320233551</v>
      </c>
      <c r="AY2098" s="47">
        <f t="shared" si="1087"/>
        <v>99.390907009920639</v>
      </c>
      <c r="AZ2098" s="47">
        <f t="shared" si="1088"/>
        <v>119.5609025731755</v>
      </c>
      <c r="BA2098" s="43"/>
      <c r="BC2098" s="2">
        <v>43196</v>
      </c>
      <c r="BD2098" t="str">
        <v>912828K7</v>
      </c>
      <c r="BE2098">
        <v>1.2022999999999999</v>
      </c>
      <c r="BF2098">
        <v>1.74146</v>
      </c>
      <c r="BG2098">
        <v>0.7873</v>
      </c>
      <c r="BH2098">
        <v>120.625</v>
      </c>
      <c r="BI2098">
        <f>VLOOKUP(BD2098,工作表1!$K$3:$L$1000,2,FALSE)</f>
        <v>2</v>
      </c>
      <c r="BJ2098" t="str">
        <f>VLOOKUP(BD2098,工作表1!$K$3:$M$1000,3,FALSE)</f>
        <v>2025/8/15</v>
      </c>
      <c r="BK2098">
        <f t="shared" si="1071"/>
        <v>1.7405999999999999</v>
      </c>
      <c r="BL2098">
        <f t="shared" si="1072"/>
        <v>0.25940000000000007</v>
      </c>
      <c r="BM2098" s="43">
        <f t="shared" si="1089"/>
        <v>43327</v>
      </c>
      <c r="BN2098" s="43">
        <f t="shared" si="1073"/>
        <v>43465</v>
      </c>
      <c r="BO2098" s="45">
        <f t="shared" si="1090"/>
        <v>0.29281767955801102</v>
      </c>
      <c r="BP2098" s="45">
        <f t="shared" si="1091"/>
        <v>1.7503519261333536</v>
      </c>
      <c r="BQ2098" s="47">
        <f t="shared" si="1092"/>
        <v>95.17864869779406</v>
      </c>
      <c r="BR2098" s="47">
        <f t="shared" si="1093"/>
        <v>118.3363558292511</v>
      </c>
    </row>
    <row r="2099" spans="6:70" x14ac:dyDescent="0.25">
      <c r="F2099" s="2">
        <v>43262</v>
      </c>
      <c r="G2099">
        <v>1.9195199999999999</v>
      </c>
      <c r="H2099" s="43">
        <v>43298</v>
      </c>
      <c r="I2099">
        <v>2.8296000000000001</v>
      </c>
      <c r="L2099" s="2">
        <v>43196</v>
      </c>
      <c r="M2099" t="str">
        <v>9128283Z</v>
      </c>
      <c r="N2099">
        <v>0.30199999999999999</v>
      </c>
      <c r="O2099">
        <v>1.7533000000000001</v>
      </c>
      <c r="P2099">
        <v>0.82720000000000005</v>
      </c>
      <c r="Q2099">
        <v>121.015625</v>
      </c>
      <c r="R2099">
        <f>VLOOKUP(M2099,工作表1!$A$3:$B$1000,2,FALSE)</f>
        <v>2.75</v>
      </c>
      <c r="S2099" t="str">
        <f>VLOOKUP(M2099,工作表1!$A$3:$C$1000,3,FALSE)</f>
        <v>2025/2/28</v>
      </c>
      <c r="T2099">
        <f t="shared" si="1063"/>
        <v>1.7405999999999999</v>
      </c>
      <c r="U2099">
        <f t="shared" si="1062"/>
        <v>1.0094000000000001</v>
      </c>
      <c r="V2099" s="43">
        <f t="shared" si="1074"/>
        <v>43343</v>
      </c>
      <c r="W2099" s="43">
        <f t="shared" si="1064"/>
        <v>43280</v>
      </c>
      <c r="X2099" s="45">
        <f t="shared" si="1075"/>
        <v>0.30386740331491713</v>
      </c>
      <c r="Y2099" s="45">
        <f t="shared" si="1076"/>
        <v>0.91414137591765687</v>
      </c>
      <c r="Z2099" s="47">
        <f t="shared" si="1077"/>
        <v>100.297934062233</v>
      </c>
      <c r="AA2099" s="47">
        <f t="shared" si="1078"/>
        <v>120.50909656512492</v>
      </c>
      <c r="AB2099" s="45">
        <f t="shared" si="1079"/>
        <v>2.7065999999999999</v>
      </c>
      <c r="AC2099" s="2" t="str">
        <f t="shared" si="1065"/>
        <v>TY1</v>
      </c>
      <c r="AD2099">
        <f t="shared" si="1066"/>
        <v>121.015625</v>
      </c>
      <c r="AE2099">
        <f t="shared" si="1067"/>
        <v>120.75</v>
      </c>
      <c r="AF2099" s="49">
        <f t="shared" si="1094"/>
        <v>0.265625</v>
      </c>
      <c r="AG2099" s="3">
        <f t="shared" si="1080"/>
        <v>120.50909656512492</v>
      </c>
      <c r="AH2099">
        <f t="shared" si="1081"/>
        <v>119.64343908818962</v>
      </c>
      <c r="AI2099" s="51">
        <f t="shared" si="1082"/>
        <v>0.86565747693529715</v>
      </c>
      <c r="AJ2099" s="52">
        <f t="shared" si="1083"/>
        <v>0.60003247693529715</v>
      </c>
      <c r="AK2099" s="2">
        <v>43196</v>
      </c>
      <c r="AL2099" t="str">
        <v>9128284F</v>
      </c>
      <c r="AM2099">
        <v>0.9325</v>
      </c>
      <c r="AN2099">
        <v>1.73373</v>
      </c>
      <c r="AO2099">
        <v>0.82050000000000001</v>
      </c>
      <c r="AP2099">
        <v>120.75</v>
      </c>
      <c r="AQ2099">
        <f>VLOOKUP(AL2099,工作表1!$F$3:$G$1000,2,FALSE)</f>
        <v>2.625</v>
      </c>
      <c r="AR2099" t="str">
        <f>VLOOKUP(AL2099,工作表1!$F$3:$H$1000,3,FALSE)</f>
        <v>2025/3/31</v>
      </c>
      <c r="AS2099">
        <f t="shared" si="1068"/>
        <v>1.7405999999999999</v>
      </c>
      <c r="AT2099">
        <f t="shared" si="1069"/>
        <v>0.88440000000000007</v>
      </c>
      <c r="AU2099" s="43">
        <f t="shared" si="1084"/>
        <v>43373</v>
      </c>
      <c r="AV2099" s="43">
        <f t="shared" si="1070"/>
        <v>43371</v>
      </c>
      <c r="AW2099" s="45">
        <f t="shared" si="1085"/>
        <v>6.4549180327868855E-2</v>
      </c>
      <c r="AX2099" s="45">
        <f t="shared" si="1086"/>
        <v>1.3015354816977318</v>
      </c>
      <c r="AY2099" s="47">
        <f t="shared" si="1087"/>
        <v>99.468716018434932</v>
      </c>
      <c r="AZ2099" s="47">
        <f t="shared" si="1088"/>
        <v>119.64343908818962</v>
      </c>
      <c r="BA2099" s="43"/>
      <c r="BC2099" s="2">
        <v>43195</v>
      </c>
      <c r="BD2099" t="str">
        <v>912828K7</v>
      </c>
      <c r="BE2099">
        <v>1.5833999999999999</v>
      </c>
      <c r="BF2099">
        <v>1.7609999999999999</v>
      </c>
      <c r="BG2099">
        <v>0.7873</v>
      </c>
      <c r="BH2099">
        <v>120.15625</v>
      </c>
      <c r="BI2099">
        <f>VLOOKUP(BD2099,工作表1!$K$3:$L$1000,2,FALSE)</f>
        <v>2</v>
      </c>
      <c r="BJ2099" t="str">
        <f>VLOOKUP(BD2099,工作表1!$K$3:$M$1000,3,FALSE)</f>
        <v>2025/8/15</v>
      </c>
      <c r="BK2099">
        <f t="shared" si="1071"/>
        <v>1.7437499999999999</v>
      </c>
      <c r="BL2099">
        <f t="shared" si="1072"/>
        <v>0.25625000000000009</v>
      </c>
      <c r="BM2099" s="43">
        <f t="shared" si="1089"/>
        <v>43327</v>
      </c>
      <c r="BN2099" s="43">
        <f t="shared" si="1073"/>
        <v>43465</v>
      </c>
      <c r="BO2099" s="45">
        <f t="shared" si="1090"/>
        <v>0.27624309392265195</v>
      </c>
      <c r="BP2099" s="45">
        <f t="shared" si="1091"/>
        <v>1.7502156966623779</v>
      </c>
      <c r="BQ2099" s="47">
        <f t="shared" si="1092"/>
        <v>94.812452853964558</v>
      </c>
      <c r="BR2099" s="47">
        <f t="shared" si="1093"/>
        <v>117.84538829760483</v>
      </c>
    </row>
    <row r="2100" spans="6:70" x14ac:dyDescent="0.25">
      <c r="F2100" s="2">
        <v>43259</v>
      </c>
      <c r="G2100">
        <v>1.9139699999999999</v>
      </c>
      <c r="H2100" s="43">
        <v>43297</v>
      </c>
      <c r="I2100">
        <v>2.8246000000000002</v>
      </c>
      <c r="L2100" s="2">
        <v>43195</v>
      </c>
      <c r="M2100" t="str">
        <v>9128283Z</v>
      </c>
      <c r="N2100">
        <v>0.77849999999999997</v>
      </c>
      <c r="O2100">
        <v>1.72698</v>
      </c>
      <c r="P2100">
        <v>0.82720000000000005</v>
      </c>
      <c r="Q2100">
        <v>120.5625</v>
      </c>
      <c r="R2100">
        <f>VLOOKUP(M2100,工作表1!$A$3:$B$1000,2,FALSE)</f>
        <v>2.75</v>
      </c>
      <c r="S2100" t="str">
        <f>VLOOKUP(M2100,工作表1!$A$3:$C$1000,3,FALSE)</f>
        <v>2025/2/28</v>
      </c>
      <c r="T2100">
        <f t="shared" si="1063"/>
        <v>1.7437499999999999</v>
      </c>
      <c r="U2100">
        <f t="shared" si="1062"/>
        <v>1.0062500000000001</v>
      </c>
      <c r="V2100" s="43">
        <f t="shared" si="1074"/>
        <v>43343</v>
      </c>
      <c r="W2100" s="43">
        <f t="shared" si="1064"/>
        <v>43280</v>
      </c>
      <c r="X2100" s="45">
        <f t="shared" si="1075"/>
        <v>0.28107734806629836</v>
      </c>
      <c r="Y2100" s="45">
        <f t="shared" si="1076"/>
        <v>0.91395406039506544</v>
      </c>
      <c r="Z2100" s="47">
        <f t="shared" si="1077"/>
        <v>99.948672531317229</v>
      </c>
      <c r="AA2100" s="47">
        <f t="shared" si="1078"/>
        <v>120.06032580261117</v>
      </c>
      <c r="AB2100" s="45">
        <f t="shared" si="1079"/>
        <v>2.7660999999999998</v>
      </c>
      <c r="AC2100" s="2" t="str">
        <f t="shared" si="1065"/>
        <v>TY1</v>
      </c>
      <c r="AD2100">
        <f t="shared" si="1066"/>
        <v>120.5625</v>
      </c>
      <c r="AE2100">
        <f t="shared" si="1067"/>
        <v>120.28125</v>
      </c>
      <c r="AF2100" s="49">
        <f t="shared" si="1094"/>
        <v>0.28125</v>
      </c>
      <c r="AG2100" s="3">
        <f t="shared" si="1080"/>
        <v>120.06032580261117</v>
      </c>
      <c r="AH2100">
        <f t="shared" si="1081"/>
        <v>119.19149833169769</v>
      </c>
      <c r="AI2100" s="51">
        <f t="shared" si="1082"/>
        <v>0.86882747091348733</v>
      </c>
      <c r="AJ2100" s="52">
        <f t="shared" si="1083"/>
        <v>0.58757747091348733</v>
      </c>
      <c r="AK2100" s="2">
        <v>43195</v>
      </c>
      <c r="AL2100" t="str">
        <v>9128284F</v>
      </c>
      <c r="AM2100">
        <v>1.9754</v>
      </c>
      <c r="AN2100">
        <v>1.7029399999999999</v>
      </c>
      <c r="AO2100">
        <v>0.82050000000000001</v>
      </c>
      <c r="AP2100">
        <v>120.28125</v>
      </c>
      <c r="AQ2100">
        <f>VLOOKUP(AL2100,工作表1!$F$3:$G$1000,2,FALSE)</f>
        <v>2.625</v>
      </c>
      <c r="AR2100" t="str">
        <f>VLOOKUP(AL2100,工作表1!$F$3:$H$1000,3,FALSE)</f>
        <v>2025/3/31</v>
      </c>
      <c r="AS2100">
        <f t="shared" si="1068"/>
        <v>1.7437499999999999</v>
      </c>
      <c r="AT2100">
        <f t="shared" si="1069"/>
        <v>0.88125000000000009</v>
      </c>
      <c r="AU2100" s="43">
        <f t="shared" si="1084"/>
        <v>43373</v>
      </c>
      <c r="AV2100" s="43">
        <f t="shared" si="1070"/>
        <v>43371</v>
      </c>
      <c r="AW2100" s="45">
        <f t="shared" si="1085"/>
        <v>4.3032786885245901E-2</v>
      </c>
      <c r="AX2100" s="45">
        <f t="shared" si="1086"/>
        <v>1.3015944307208622</v>
      </c>
      <c r="AY2100" s="47">
        <f t="shared" si="1087"/>
        <v>99.119064021568917</v>
      </c>
      <c r="AZ2100" s="47">
        <f t="shared" si="1088"/>
        <v>119.19149833169769</v>
      </c>
      <c r="BA2100" s="43"/>
      <c r="BC2100" s="2">
        <v>43194</v>
      </c>
      <c r="BD2100" t="str">
        <v>912828K7</v>
      </c>
      <c r="BE2100">
        <v>1.5932999999999999</v>
      </c>
      <c r="BF2100">
        <v>1.7569900000000001</v>
      </c>
      <c r="BG2100">
        <v>0.7873</v>
      </c>
      <c r="BH2100">
        <v>120.453125</v>
      </c>
      <c r="BI2100">
        <f>VLOOKUP(BD2100,工作表1!$K$3:$L$1000,2,FALSE)</f>
        <v>2</v>
      </c>
      <c r="BJ2100" t="str">
        <f>VLOOKUP(BD2100,工作表1!$K$3:$M$1000,3,FALSE)</f>
        <v>2025/8/15</v>
      </c>
      <c r="BK2100">
        <f t="shared" si="1071"/>
        <v>1.73475</v>
      </c>
      <c r="BL2100">
        <f t="shared" si="1072"/>
        <v>0.26524999999999999</v>
      </c>
      <c r="BM2100" s="43">
        <f t="shared" si="1089"/>
        <v>43327</v>
      </c>
      <c r="BN2100" s="43">
        <f t="shared" si="1073"/>
        <v>43465</v>
      </c>
      <c r="BO2100" s="45">
        <f t="shared" si="1090"/>
        <v>0.27071823204419887</v>
      </c>
      <c r="BP2100" s="45">
        <f t="shared" si="1091"/>
        <v>1.7501702868387192</v>
      </c>
      <c r="BQ2100" s="47">
        <f t="shared" si="1092"/>
        <v>95.046853217236119</v>
      </c>
      <c r="BR2100" s="47">
        <f t="shared" si="1093"/>
        <v>118.12494318815018</v>
      </c>
    </row>
    <row r="2101" spans="6:70" x14ac:dyDescent="0.25">
      <c r="F2101" s="2">
        <v>43258</v>
      </c>
      <c r="G2101">
        <v>1.91126</v>
      </c>
      <c r="H2101" s="43">
        <v>43294</v>
      </c>
      <c r="I2101">
        <v>2.7946</v>
      </c>
      <c r="L2101" s="2">
        <v>43194</v>
      </c>
      <c r="M2101" t="str">
        <v>9128283Z</v>
      </c>
      <c r="N2101">
        <v>1.1727000000000001</v>
      </c>
      <c r="O2101">
        <v>1.67249</v>
      </c>
      <c r="P2101">
        <v>0.82720000000000005</v>
      </c>
      <c r="Q2101">
        <v>120.828125</v>
      </c>
      <c r="R2101">
        <f>VLOOKUP(M2101,工作表1!$A$3:$B$1000,2,FALSE)</f>
        <v>2.75</v>
      </c>
      <c r="S2101" t="str">
        <f>VLOOKUP(M2101,工作表1!$A$3:$C$1000,3,FALSE)</f>
        <v>2025/2/28</v>
      </c>
      <c r="T2101">
        <f t="shared" si="1063"/>
        <v>1.73475</v>
      </c>
      <c r="U2101">
        <f t="shared" si="1062"/>
        <v>1.01525</v>
      </c>
      <c r="V2101" s="43">
        <f t="shared" si="1074"/>
        <v>43343</v>
      </c>
      <c r="W2101" s="43">
        <f t="shared" si="1064"/>
        <v>43280</v>
      </c>
      <c r="X2101" s="45">
        <f t="shared" si="1075"/>
        <v>0.27348066298342538</v>
      </c>
      <c r="Y2101" s="45">
        <f t="shared" si="1076"/>
        <v>0.91389162188753503</v>
      </c>
      <c r="Z2101" s="47">
        <f t="shared" si="1077"/>
        <v>100.18340421504577</v>
      </c>
      <c r="AA2101" s="47">
        <f t="shared" si="1078"/>
        <v>120.33238804364518</v>
      </c>
      <c r="AB2101" s="45">
        <f t="shared" si="1079"/>
        <v>2.7437</v>
      </c>
      <c r="AC2101" s="2" t="str">
        <f t="shared" si="1065"/>
        <v>TY1</v>
      </c>
      <c r="AD2101">
        <f t="shared" si="1066"/>
        <v>120.828125</v>
      </c>
      <c r="AE2101">
        <f t="shared" si="1067"/>
        <v>120.578125</v>
      </c>
      <c r="AF2101" s="49">
        <f t="shared" si="1094"/>
        <v>0.25</v>
      </c>
      <c r="AG2101" s="3">
        <f t="shared" si="1080"/>
        <v>120.33238804364518</v>
      </c>
      <c r="AH2101">
        <f t="shared" si="1081"/>
        <v>119.46252116275053</v>
      </c>
      <c r="AI2101" s="51">
        <f t="shared" si="1082"/>
        <v>0.86986688089464792</v>
      </c>
      <c r="AJ2101" s="52">
        <f t="shared" si="1083"/>
        <v>0.61986688089464792</v>
      </c>
      <c r="AK2101" s="2">
        <v>43194</v>
      </c>
      <c r="AL2101" t="str">
        <v>9128284F</v>
      </c>
      <c r="AM2101">
        <v>1.6175999999999999</v>
      </c>
      <c r="AN2101">
        <v>1.7229699999999999</v>
      </c>
      <c r="AO2101">
        <v>0.82050000000000001</v>
      </c>
      <c r="AP2101">
        <v>120.578125</v>
      </c>
      <c r="AQ2101">
        <f>VLOOKUP(AL2101,工作表1!$F$3:$G$1000,2,FALSE)</f>
        <v>2.625</v>
      </c>
      <c r="AR2101" t="str">
        <f>VLOOKUP(AL2101,工作表1!$F$3:$H$1000,3,FALSE)</f>
        <v>2025/3/31</v>
      </c>
      <c r="AS2101">
        <f t="shared" si="1068"/>
        <v>1.73475</v>
      </c>
      <c r="AT2101">
        <f t="shared" si="1069"/>
        <v>0.89024999999999999</v>
      </c>
      <c r="AU2101" s="43">
        <f t="shared" si="1084"/>
        <v>43373</v>
      </c>
      <c r="AV2101" s="43">
        <f t="shared" si="1070"/>
        <v>43371</v>
      </c>
      <c r="AW2101" s="45">
        <f t="shared" si="1085"/>
        <v>3.5860655737704916E-2</v>
      </c>
      <c r="AX2101" s="45">
        <f t="shared" si="1086"/>
        <v>1.3016140803952392</v>
      </c>
      <c r="AY2101" s="47">
        <f t="shared" si="1087"/>
        <v>99.353395052392983</v>
      </c>
      <c r="AZ2101" s="47">
        <f t="shared" si="1088"/>
        <v>119.46252116275053</v>
      </c>
      <c r="BA2101" s="43"/>
      <c r="BC2101" s="2">
        <v>43193</v>
      </c>
      <c r="BD2101" t="str">
        <v>912828K7</v>
      </c>
      <c r="BE2101">
        <v>1.9681999999999999</v>
      </c>
      <c r="BF2101">
        <v>1.7928299999999999</v>
      </c>
      <c r="BG2101">
        <v>0.7873</v>
      </c>
      <c r="BH2101">
        <v>120.484375</v>
      </c>
      <c r="BI2101">
        <f>VLOOKUP(BD2101,工作表1!$K$3:$L$1000,2,FALSE)</f>
        <v>2</v>
      </c>
      <c r="BJ2101" t="str">
        <f>VLOOKUP(BD2101,工作表1!$K$3:$M$1000,3,FALSE)</f>
        <v>2025/8/15</v>
      </c>
      <c r="BK2101">
        <f t="shared" si="1071"/>
        <v>1.72854</v>
      </c>
      <c r="BL2101">
        <f t="shared" si="1072"/>
        <v>0.27146000000000003</v>
      </c>
      <c r="BM2101" s="43">
        <f t="shared" si="1089"/>
        <v>43327</v>
      </c>
      <c r="BN2101" s="43">
        <f t="shared" si="1073"/>
        <v>43465</v>
      </c>
      <c r="BO2101" s="45">
        <f t="shared" si="1090"/>
        <v>0.26519337016574585</v>
      </c>
      <c r="BP2101" s="45">
        <f t="shared" si="1091"/>
        <v>1.7501248770150608</v>
      </c>
      <c r="BQ2101" s="47">
        <f t="shared" si="1092"/>
        <v>95.046458232746332</v>
      </c>
      <c r="BR2101" s="47">
        <f t="shared" si="1093"/>
        <v>118.10887366898977</v>
      </c>
    </row>
    <row r="2102" spans="6:70" x14ac:dyDescent="0.25">
      <c r="F2102" s="2">
        <v>43257</v>
      </c>
      <c r="G2102">
        <v>1.911</v>
      </c>
      <c r="H2102" s="43">
        <v>43293</v>
      </c>
      <c r="I2102">
        <v>2.8144999999999998</v>
      </c>
      <c r="L2102" s="2">
        <v>43193</v>
      </c>
      <c r="M2102" t="str">
        <v>9128283Z</v>
      </c>
      <c r="N2102">
        <v>1.0793999999999999</v>
      </c>
      <c r="O2102">
        <v>1.7384299999999999</v>
      </c>
      <c r="P2102">
        <v>0.82720000000000005</v>
      </c>
      <c r="Q2102">
        <v>120.84375</v>
      </c>
      <c r="R2102">
        <f>VLOOKUP(M2102,工作表1!$A$3:$B$1000,2,FALSE)</f>
        <v>2.75</v>
      </c>
      <c r="S2102" t="str">
        <f>VLOOKUP(M2102,工作表1!$A$3:$C$1000,3,FALSE)</f>
        <v>2025/2/28</v>
      </c>
      <c r="T2102">
        <f t="shared" si="1063"/>
        <v>1.72854</v>
      </c>
      <c r="U2102">
        <f t="shared" si="1062"/>
        <v>1.02146</v>
      </c>
      <c r="V2102" s="43">
        <f t="shared" si="1074"/>
        <v>43343</v>
      </c>
      <c r="W2102" s="43">
        <f t="shared" si="1064"/>
        <v>43280</v>
      </c>
      <c r="X2102" s="45">
        <f t="shared" si="1075"/>
        <v>0.26588397790055252</v>
      </c>
      <c r="Y2102" s="45">
        <f t="shared" si="1076"/>
        <v>0.91382918338000463</v>
      </c>
      <c r="Z2102" s="47">
        <f t="shared" si="1077"/>
        <v>100.18303795815183</v>
      </c>
      <c r="AA2102" s="47">
        <f t="shared" si="1078"/>
        <v>120.32098626071586</v>
      </c>
      <c r="AB2102" s="45">
        <f t="shared" si="1079"/>
        <v>2.7187999999999999</v>
      </c>
      <c r="AC2102" s="2" t="str">
        <f t="shared" si="1065"/>
        <v>TY1</v>
      </c>
      <c r="AD2102">
        <f t="shared" si="1066"/>
        <v>120.84375</v>
      </c>
      <c r="AE2102">
        <f t="shared" si="1067"/>
        <v>120.609375</v>
      </c>
      <c r="AF2102" s="49">
        <f t="shared" si="1094"/>
        <v>0.234375</v>
      </c>
      <c r="AG2102" s="3">
        <f t="shared" si="1080"/>
        <v>120.32098626071586</v>
      </c>
      <c r="AH2102">
        <f t="shared" si="1081"/>
        <v>119.44915375235078</v>
      </c>
      <c r="AI2102" s="51">
        <f t="shared" si="1082"/>
        <v>0.87183250836507398</v>
      </c>
      <c r="AJ2102" s="52">
        <f t="shared" si="1083"/>
        <v>0.63745750836507398</v>
      </c>
      <c r="AK2102" s="2">
        <v>43193</v>
      </c>
      <c r="AL2102" t="str">
        <v>9128284F</v>
      </c>
      <c r="AM2102">
        <v>1.5388999999999999</v>
      </c>
      <c r="AN2102">
        <v>1.7805899999999999</v>
      </c>
      <c r="AO2102">
        <v>0.82050000000000001</v>
      </c>
      <c r="AP2102">
        <v>120.609375</v>
      </c>
      <c r="AQ2102">
        <f>VLOOKUP(AL2102,工作表1!$F$3:$G$1000,2,FALSE)</f>
        <v>2.625</v>
      </c>
      <c r="AR2102" t="str">
        <f>VLOOKUP(AL2102,工作表1!$F$3:$H$1000,3,FALSE)</f>
        <v>2025/3/31</v>
      </c>
      <c r="AS2102">
        <f t="shared" si="1068"/>
        <v>1.72854</v>
      </c>
      <c r="AT2102">
        <f t="shared" si="1069"/>
        <v>0.89646000000000003</v>
      </c>
      <c r="AU2102" s="43">
        <f t="shared" si="1084"/>
        <v>43373</v>
      </c>
      <c r="AV2102" s="43">
        <f t="shared" si="1070"/>
        <v>43371</v>
      </c>
      <c r="AW2102" s="45">
        <f t="shared" si="1085"/>
        <v>2.8688524590163935E-2</v>
      </c>
      <c r="AX2102" s="45">
        <f t="shared" si="1086"/>
        <v>1.3016337300696161</v>
      </c>
      <c r="AY2102" s="47">
        <f t="shared" si="1087"/>
        <v>99.353062140105195</v>
      </c>
      <c r="AZ2102" s="47">
        <f t="shared" si="1088"/>
        <v>119.44915375235078</v>
      </c>
      <c r="BA2102" s="43"/>
      <c r="BC2102" s="2">
        <v>43192</v>
      </c>
      <c r="BD2102" t="str">
        <v>912828K7</v>
      </c>
      <c r="BE2102">
        <v>2.8900999999999999</v>
      </c>
      <c r="BF2102">
        <v>1.7494000000000001</v>
      </c>
      <c r="BG2102">
        <v>0.7873</v>
      </c>
      <c r="BH2102">
        <v>120.90625</v>
      </c>
      <c r="BI2102">
        <f>VLOOKUP(BD2102,工作表1!$K$3:$L$1000,2,FALSE)</f>
        <v>2</v>
      </c>
      <c r="BJ2102" t="str">
        <f>VLOOKUP(BD2102,工作表1!$K$3:$M$1000,3,FALSE)</f>
        <v>2025/8/15</v>
      </c>
      <c r="BK2102">
        <f t="shared" si="1071"/>
        <v>1.726</v>
      </c>
      <c r="BL2102">
        <f t="shared" si="1072"/>
        <v>0.27400000000000002</v>
      </c>
      <c r="BM2102" s="43">
        <f t="shared" si="1089"/>
        <v>43327</v>
      </c>
      <c r="BN2102" s="43">
        <f t="shared" si="1073"/>
        <v>43465</v>
      </c>
      <c r="BO2102" s="45">
        <f t="shared" si="1090"/>
        <v>0.25966850828729282</v>
      </c>
      <c r="BP2102" s="45">
        <f t="shared" si="1091"/>
        <v>1.7500794671914024</v>
      </c>
      <c r="BQ2102" s="47">
        <f t="shared" si="1092"/>
        <v>95.392362016421345</v>
      </c>
      <c r="BR2102" s="47">
        <f t="shared" si="1093"/>
        <v>118.5361385294225</v>
      </c>
    </row>
    <row r="2103" spans="6:70" x14ac:dyDescent="0.25">
      <c r="F2103" s="2">
        <v>43256</v>
      </c>
      <c r="G2103">
        <v>1.9059999999999999</v>
      </c>
      <c r="H2103" s="43">
        <v>43292</v>
      </c>
      <c r="I2103">
        <v>2.8195000000000001</v>
      </c>
      <c r="L2103" s="2">
        <v>43192</v>
      </c>
      <c r="M2103" t="str">
        <v>9128283Z</v>
      </c>
      <c r="N2103">
        <v>0.86209999999999998</v>
      </c>
      <c r="O2103">
        <v>1.7643899999999999</v>
      </c>
      <c r="P2103">
        <v>0.82720000000000005</v>
      </c>
      <c r="Q2103">
        <v>121.265625</v>
      </c>
      <c r="R2103">
        <f>VLOOKUP(M2103,工作表1!$A$3:$B$1000,2,FALSE)</f>
        <v>2.75</v>
      </c>
      <c r="S2103" t="str">
        <f>VLOOKUP(M2103,工作表1!$A$3:$C$1000,3,FALSE)</f>
        <v>2025/2/28</v>
      </c>
      <c r="T2103">
        <f t="shared" si="1063"/>
        <v>1.726</v>
      </c>
      <c r="U2103">
        <f t="shared" si="1062"/>
        <v>1.024</v>
      </c>
      <c r="V2103" s="43">
        <f t="shared" si="1074"/>
        <v>43343</v>
      </c>
      <c r="W2103" s="43">
        <f t="shared" si="1064"/>
        <v>43280</v>
      </c>
      <c r="X2103" s="45">
        <f t="shared" si="1075"/>
        <v>0.25828729281767954</v>
      </c>
      <c r="Y2103" s="45">
        <f t="shared" si="1076"/>
        <v>0.913766744872474</v>
      </c>
      <c r="Z2103" s="47">
        <f t="shared" si="1077"/>
        <v>100.51203142087581</v>
      </c>
      <c r="AA2103" s="47">
        <f t="shared" si="1078"/>
        <v>120.70877709902031</v>
      </c>
      <c r="AB2103" s="45">
        <f t="shared" si="1079"/>
        <v>2.6718000000000002</v>
      </c>
      <c r="AC2103" s="2" t="str">
        <f t="shared" si="1065"/>
        <v>TY1</v>
      </c>
      <c r="AD2103">
        <f t="shared" si="1066"/>
        <v>121.265625</v>
      </c>
      <c r="AE2103">
        <f t="shared" si="1067"/>
        <v>121.03125</v>
      </c>
      <c r="AF2103" s="49">
        <f t="shared" si="1094"/>
        <v>0.234375</v>
      </c>
      <c r="AG2103" s="3">
        <f t="shared" si="1080"/>
        <v>120.70877709902031</v>
      </c>
      <c r="AH2103">
        <f t="shared" si="1081"/>
        <v>119.83933842518677</v>
      </c>
      <c r="AI2103" s="51">
        <f t="shared" si="1082"/>
        <v>0.86943867383354245</v>
      </c>
      <c r="AJ2103" s="52">
        <f t="shared" si="1083"/>
        <v>0.63506367383354245</v>
      </c>
      <c r="AK2103" s="2">
        <v>43192</v>
      </c>
      <c r="AL2103" t="str">
        <v>9128284F</v>
      </c>
      <c r="AM2103">
        <v>1.4348000000000001</v>
      </c>
      <c r="AN2103">
        <v>1.78407</v>
      </c>
      <c r="AO2103">
        <v>0.82050000000000001</v>
      </c>
      <c r="AP2103">
        <v>121.03125</v>
      </c>
      <c r="AQ2103">
        <f>VLOOKUP(AL2103,工作表1!$F$3:$G$1000,2,FALSE)</f>
        <v>2.625</v>
      </c>
      <c r="AR2103" t="str">
        <f>VLOOKUP(AL2103,工作表1!$F$3:$H$1000,3,FALSE)</f>
        <v>2025/3/31</v>
      </c>
      <c r="AS2103">
        <f t="shared" si="1068"/>
        <v>1.726</v>
      </c>
      <c r="AT2103">
        <f t="shared" si="1069"/>
        <v>0.89900000000000002</v>
      </c>
      <c r="AU2103" s="43">
        <f t="shared" si="1084"/>
        <v>43373</v>
      </c>
      <c r="AV2103" s="43">
        <f t="shared" si="1070"/>
        <v>43371</v>
      </c>
      <c r="AW2103" s="45">
        <f t="shared" si="1085"/>
        <v>2.151639344262295E-2</v>
      </c>
      <c r="AX2103" s="45">
        <f t="shared" si="1086"/>
        <v>1.3016533797439929</v>
      </c>
      <c r="AY2103" s="47">
        <f t="shared" si="1087"/>
        <v>99.682063601001204</v>
      </c>
      <c r="AZ2103" s="47">
        <f t="shared" si="1088"/>
        <v>119.83933842518677</v>
      </c>
      <c r="BA2103" s="43"/>
      <c r="BC2103" s="2">
        <v>43188</v>
      </c>
      <c r="BD2103" t="str">
        <v>912828K7</v>
      </c>
      <c r="BE2103">
        <v>1.9881</v>
      </c>
      <c r="BF2103">
        <v>1.7288300000000001</v>
      </c>
      <c r="BG2103">
        <v>0.7873</v>
      </c>
      <c r="BH2103">
        <v>120.765625</v>
      </c>
      <c r="BI2103">
        <f>VLOOKUP(BD2103,工作表1!$K$3:$L$1000,2,FALSE)</f>
        <v>2</v>
      </c>
      <c r="BJ2103" t="str">
        <f>VLOOKUP(BD2103,工作表1!$K$3:$M$1000,3,FALSE)</f>
        <v>2025/8/15</v>
      </c>
      <c r="BK2103">
        <f t="shared" si="1071"/>
        <v>1.7210000000000001</v>
      </c>
      <c r="BL2103">
        <f t="shared" si="1072"/>
        <v>0.27899999999999991</v>
      </c>
      <c r="BM2103" s="43">
        <f t="shared" si="1089"/>
        <v>43327</v>
      </c>
      <c r="BN2103" s="43">
        <f t="shared" si="1073"/>
        <v>43465</v>
      </c>
      <c r="BO2103" s="45">
        <f t="shared" si="1090"/>
        <v>0.2541436464088398</v>
      </c>
      <c r="BP2103" s="45">
        <f t="shared" si="1091"/>
        <v>1.750034057367744</v>
      </c>
      <c r="BQ2103" s="47">
        <f t="shared" si="1092"/>
        <v>95.298993469263522</v>
      </c>
      <c r="BR2103" s="47">
        <f t="shared" si="1093"/>
        <v>118.40306814033926</v>
      </c>
    </row>
    <row r="2104" spans="6:70" x14ac:dyDescent="0.25">
      <c r="F2104" s="2">
        <v>43255</v>
      </c>
      <c r="G2104">
        <v>1.9039999999999999</v>
      </c>
      <c r="H2104" s="43">
        <v>43291</v>
      </c>
      <c r="I2104">
        <v>2.8170000000000002</v>
      </c>
      <c r="L2104" s="2">
        <v>43188</v>
      </c>
      <c r="M2104" t="str">
        <v>9128283Z</v>
      </c>
      <c r="N2104">
        <v>0.61080000000000001</v>
      </c>
      <c r="O2104">
        <v>1.7374499999999999</v>
      </c>
      <c r="P2104">
        <v>0.82720000000000005</v>
      </c>
      <c r="Q2104">
        <v>121.140625</v>
      </c>
      <c r="R2104">
        <f>VLOOKUP(M2104,工作表1!$A$3:$B$1000,2,FALSE)</f>
        <v>2.75</v>
      </c>
      <c r="S2104" t="str">
        <f>VLOOKUP(M2104,工作表1!$A$3:$C$1000,3,FALSE)</f>
        <v>2025/2/28</v>
      </c>
      <c r="T2104">
        <f t="shared" si="1063"/>
        <v>1.7210000000000001</v>
      </c>
      <c r="U2104">
        <f t="shared" si="1062"/>
        <v>1.0289999999999999</v>
      </c>
      <c r="V2104" s="43">
        <f t="shared" si="1074"/>
        <v>43343</v>
      </c>
      <c r="W2104" s="43">
        <f t="shared" si="1064"/>
        <v>43280</v>
      </c>
      <c r="X2104" s="45">
        <f t="shared" si="1075"/>
        <v>0.25069060773480661</v>
      </c>
      <c r="Y2104" s="45">
        <f t="shared" si="1076"/>
        <v>0.91370430636494371</v>
      </c>
      <c r="Z2104" s="47">
        <f t="shared" si="1077"/>
        <v>100.41869297897227</v>
      </c>
      <c r="AA2104" s="47">
        <f t="shared" si="1078"/>
        <v>120.58526795053564</v>
      </c>
      <c r="AB2104" s="45">
        <f t="shared" si="1079"/>
        <v>2.6840999999999999</v>
      </c>
      <c r="AC2104" s="2" t="str">
        <f t="shared" si="1065"/>
        <v>TY2</v>
      </c>
      <c r="AD2104">
        <f t="shared" si="1066"/>
        <v>120.890625</v>
      </c>
      <c r="AE2104">
        <f t="shared" si="1067"/>
        <v>120.546875</v>
      </c>
      <c r="AF2104" s="49">
        <f t="shared" si="1094"/>
        <v>0.34375</v>
      </c>
      <c r="AG2104" s="3">
        <f t="shared" si="1080"/>
        <v>119.71353204024102</v>
      </c>
      <c r="AH2104">
        <f t="shared" si="1081"/>
        <v>118.09585458997024</v>
      </c>
      <c r="AI2104" s="51">
        <f t="shared" si="1082"/>
        <v>1.6176774502707758</v>
      </c>
      <c r="AJ2104" s="52">
        <f t="shared" si="1083"/>
        <v>1.2739274502707758</v>
      </c>
      <c r="AK2104" s="2">
        <v>43188</v>
      </c>
      <c r="AL2104" t="str">
        <v>9128284F</v>
      </c>
      <c r="AM2104">
        <v>1.0845</v>
      </c>
      <c r="AN2104">
        <v>1.74658</v>
      </c>
      <c r="AO2104">
        <v>0.82050000000000001</v>
      </c>
      <c r="AP2104">
        <v>120.890625</v>
      </c>
      <c r="AQ2104">
        <f>VLOOKUP(AL2104,工作表1!$F$3:$G$1000,2,FALSE)</f>
        <v>2.625</v>
      </c>
      <c r="AR2104" t="str">
        <f>VLOOKUP(AL2104,工作表1!$F$3:$H$1000,3,FALSE)</f>
        <v>2025/3/31</v>
      </c>
      <c r="AS2104">
        <f t="shared" si="1068"/>
        <v>1.7210000000000001</v>
      </c>
      <c r="AT2104">
        <f t="shared" si="1069"/>
        <v>0.90399999999999991</v>
      </c>
      <c r="AU2104" s="43">
        <f t="shared" si="1084"/>
        <v>43373</v>
      </c>
      <c r="AV2104" s="43">
        <f t="shared" si="1070"/>
        <v>43371</v>
      </c>
      <c r="AW2104" s="45">
        <f t="shared" si="1085"/>
        <v>1.4344262295081968E-2</v>
      </c>
      <c r="AX2104" s="45">
        <f t="shared" si="1086"/>
        <v>1.3016730294183696</v>
      </c>
      <c r="AY2104" s="47">
        <f t="shared" si="1087"/>
        <v>99.5889316767651</v>
      </c>
      <c r="AZ2104" s="47">
        <f t="shared" si="1088"/>
        <v>119.71353204024102</v>
      </c>
      <c r="BA2104" s="43"/>
      <c r="BC2104" s="2">
        <v>43187</v>
      </c>
      <c r="BD2104" t="str">
        <v>912828K7</v>
      </c>
      <c r="BE2104">
        <v>0.39350000000000002</v>
      </c>
      <c r="BF2104">
        <v>1.8021499999999999</v>
      </c>
      <c r="BG2104">
        <v>0.7873</v>
      </c>
      <c r="BH2104">
        <v>120.546875</v>
      </c>
      <c r="BI2104">
        <f>VLOOKUP(BD2104,工作表1!$K$3:$L$1000,2,FALSE)</f>
        <v>2</v>
      </c>
      <c r="BJ2104" t="str">
        <f>VLOOKUP(BD2104,工作表1!$K$3:$M$1000,3,FALSE)</f>
        <v>2025/8/15</v>
      </c>
      <c r="BK2104">
        <f t="shared" si="1071"/>
        <v>1.714</v>
      </c>
      <c r="BL2104">
        <f t="shared" si="1072"/>
        <v>0.28600000000000003</v>
      </c>
      <c r="BM2104" s="43">
        <f t="shared" si="1089"/>
        <v>43327</v>
      </c>
      <c r="BN2104" s="43">
        <f t="shared" si="1073"/>
        <v>43465</v>
      </c>
      <c r="BO2104" s="45">
        <f t="shared" si="1090"/>
        <v>0.23204419889502761</v>
      </c>
      <c r="BP2104" s="45">
        <f t="shared" si="1091"/>
        <v>1.7498524180731099</v>
      </c>
      <c r="BQ2104" s="47">
        <f t="shared" si="1092"/>
        <v>95.092990321727711</v>
      </c>
      <c r="BR2104" s="47">
        <f t="shared" si="1093"/>
        <v>118.09585458997024</v>
      </c>
    </row>
    <row r="2105" spans="6:70" x14ac:dyDescent="0.25">
      <c r="F2105" s="2">
        <v>43252</v>
      </c>
      <c r="G2105">
        <v>1.8971499999999999</v>
      </c>
      <c r="H2105" s="43">
        <v>43290</v>
      </c>
      <c r="I2105">
        <v>2.8245</v>
      </c>
      <c r="L2105" s="2">
        <v>43187</v>
      </c>
      <c r="M2105" t="str">
        <v>9128283Z</v>
      </c>
      <c r="N2105">
        <v>0.50660000000000005</v>
      </c>
      <c r="O2105">
        <v>1.7573399999999999</v>
      </c>
      <c r="P2105">
        <v>0.82720000000000005</v>
      </c>
      <c r="Q2105">
        <v>120.90625</v>
      </c>
      <c r="R2105">
        <f>VLOOKUP(M2105,工作表1!$A$3:$B$1000,2,FALSE)</f>
        <v>2.75</v>
      </c>
      <c r="S2105" t="str">
        <f>VLOOKUP(M2105,工作表1!$A$3:$C$1000,3,FALSE)</f>
        <v>2025/2/28</v>
      </c>
      <c r="T2105">
        <f t="shared" si="1063"/>
        <v>1.714</v>
      </c>
      <c r="U2105">
        <f t="shared" si="1062"/>
        <v>1.036</v>
      </c>
      <c r="V2105" s="43">
        <f t="shared" si="1074"/>
        <v>43343</v>
      </c>
      <c r="W2105" s="43">
        <f t="shared" si="1064"/>
        <v>43280</v>
      </c>
      <c r="X2105" s="45">
        <f t="shared" si="1075"/>
        <v>0.22030386740331492</v>
      </c>
      <c r="Y2105" s="45">
        <f t="shared" si="1076"/>
        <v>0.91345455233482187</v>
      </c>
      <c r="Z2105" s="47">
        <f t="shared" si="1077"/>
        <v>100.24580091188024</v>
      </c>
      <c r="AA2105" s="47">
        <f t="shared" si="1078"/>
        <v>120.33724942352943</v>
      </c>
      <c r="AB2105" s="45">
        <f t="shared" si="1079"/>
        <v>2.7174</v>
      </c>
      <c r="AC2105" s="2" t="str">
        <f t="shared" si="1065"/>
        <v>TY2</v>
      </c>
      <c r="AD2105">
        <f t="shared" si="1066"/>
        <v>120.671875</v>
      </c>
      <c r="AE2105">
        <f t="shared" si="1067"/>
        <v>120.515625</v>
      </c>
      <c r="AF2105" s="49">
        <f t="shared" si="1094"/>
        <v>0.15625</v>
      </c>
      <c r="AG2105" s="3">
        <f t="shared" si="1080"/>
        <v>119.30600820250362</v>
      </c>
      <c r="AH2105">
        <f t="shared" si="1081"/>
        <v>118.10512147863075</v>
      </c>
      <c r="AI2105" s="51">
        <f t="shared" si="1082"/>
        <v>1.2008867238728698</v>
      </c>
      <c r="AJ2105" s="52">
        <f t="shared" si="1083"/>
        <v>1.0446367238728698</v>
      </c>
      <c r="AK2105" s="2">
        <v>43187</v>
      </c>
      <c r="AL2105" t="str">
        <v>912828XB</v>
      </c>
      <c r="AM2105">
        <v>4.8369999999999997</v>
      </c>
      <c r="AN2105">
        <v>1.5096499999999999</v>
      </c>
      <c r="AO2105">
        <v>0.79390000000000005</v>
      </c>
      <c r="AP2105">
        <v>120.671875</v>
      </c>
      <c r="AQ2105">
        <f>VLOOKUP(AL2105,工作表1!$F$3:$G$1000,2,FALSE)</f>
        <v>2.125</v>
      </c>
      <c r="AR2105" t="str">
        <f>VLOOKUP(AL2105,工作表1!$F$3:$H$1000,3,FALSE)</f>
        <v>2025/5/15</v>
      </c>
      <c r="AS2105">
        <f t="shared" si="1068"/>
        <v>1.714</v>
      </c>
      <c r="AT2105">
        <f t="shared" si="1069"/>
        <v>0.41100000000000003</v>
      </c>
      <c r="AU2105" s="43">
        <f t="shared" si="1084"/>
        <v>43235</v>
      </c>
      <c r="AV2105" s="43">
        <f t="shared" si="1070"/>
        <v>43371</v>
      </c>
      <c r="AW2105" s="45">
        <f t="shared" si="1085"/>
        <v>0.78660220994475138</v>
      </c>
      <c r="AX2105" s="45">
        <f t="shared" si="1086"/>
        <v>1.852013168848861</v>
      </c>
      <c r="AY2105" s="47">
        <f t="shared" si="1087"/>
        <v>96.115056852606898</v>
      </c>
      <c r="AZ2105" s="47">
        <f t="shared" si="1088"/>
        <v>119.30600820250362</v>
      </c>
      <c r="BA2105" s="43"/>
      <c r="BC2105" s="2">
        <v>43186</v>
      </c>
      <c r="BD2105" t="str">
        <v>912828K7</v>
      </c>
      <c r="BE2105">
        <v>1.4292</v>
      </c>
      <c r="BF2105">
        <v>1.7480199999999999</v>
      </c>
      <c r="BG2105">
        <v>0.7873</v>
      </c>
      <c r="BH2105">
        <v>120.515625</v>
      </c>
      <c r="BI2105">
        <f>VLOOKUP(BD2105,工作表1!$K$3:$L$1000,2,FALSE)</f>
        <v>2</v>
      </c>
      <c r="BJ2105" t="str">
        <f>VLOOKUP(BD2105,工作表1!$K$3:$M$1000,3,FALSE)</f>
        <v>2025/8/15</v>
      </c>
      <c r="BK2105">
        <f t="shared" si="1071"/>
        <v>1.7124999999999999</v>
      </c>
      <c r="BL2105">
        <f t="shared" si="1072"/>
        <v>0.28750000000000009</v>
      </c>
      <c r="BM2105" s="43">
        <f t="shared" si="1089"/>
        <v>43327</v>
      </c>
      <c r="BN2105" s="43">
        <f t="shared" si="1073"/>
        <v>43465</v>
      </c>
      <c r="BO2105" s="45">
        <f t="shared" si="1090"/>
        <v>0.22651933701657459</v>
      </c>
      <c r="BP2105" s="45">
        <f t="shared" si="1091"/>
        <v>1.7498070082494512</v>
      </c>
      <c r="BQ2105" s="47">
        <f t="shared" si="1092"/>
        <v>95.109083913337557</v>
      </c>
      <c r="BR2105" s="47">
        <f t="shared" si="1093"/>
        <v>118.10512147863075</v>
      </c>
    </row>
    <row r="2106" spans="6:70" x14ac:dyDescent="0.25">
      <c r="F2106" s="2">
        <v>43251</v>
      </c>
      <c r="G2106">
        <v>1.8859999999999999</v>
      </c>
      <c r="H2106" s="43">
        <v>43287</v>
      </c>
      <c r="I2106">
        <v>2.7896000000000001</v>
      </c>
      <c r="L2106" s="2">
        <v>43186</v>
      </c>
      <c r="M2106" t="str">
        <v>9128283Z</v>
      </c>
      <c r="N2106">
        <v>0.34570000000000001</v>
      </c>
      <c r="O2106">
        <v>1.7673700000000001</v>
      </c>
      <c r="P2106">
        <v>0.82720000000000005</v>
      </c>
      <c r="Q2106">
        <v>120.90625</v>
      </c>
      <c r="R2106">
        <f>VLOOKUP(M2106,工作表1!$A$3:$B$1000,2,FALSE)</f>
        <v>2.75</v>
      </c>
      <c r="S2106" t="str">
        <f>VLOOKUP(M2106,工作表1!$A$3:$C$1000,3,FALSE)</f>
        <v>2025/2/28</v>
      </c>
      <c r="T2106">
        <f t="shared" si="1063"/>
        <v>1.7124999999999999</v>
      </c>
      <c r="U2106">
        <f t="shared" si="1062"/>
        <v>1.0375000000000001</v>
      </c>
      <c r="V2106" s="43">
        <f t="shared" si="1074"/>
        <v>43343</v>
      </c>
      <c r="W2106" s="43">
        <f t="shared" si="1064"/>
        <v>43280</v>
      </c>
      <c r="X2106" s="45">
        <f t="shared" si="1075"/>
        <v>0.21270718232044197</v>
      </c>
      <c r="Y2106" s="45">
        <f t="shared" si="1076"/>
        <v>0.91339211382729124</v>
      </c>
      <c r="Z2106" s="47">
        <f t="shared" si="1077"/>
        <v>100.24580716407527</v>
      </c>
      <c r="AA2106" s="47">
        <f t="shared" si="1078"/>
        <v>120.32755323803735</v>
      </c>
      <c r="AB2106" s="45">
        <f t="shared" si="1079"/>
        <v>2.7</v>
      </c>
      <c r="AC2106" s="2" t="str">
        <f t="shared" si="1065"/>
        <v>TY2</v>
      </c>
      <c r="AD2106">
        <f t="shared" si="1066"/>
        <v>120.640625</v>
      </c>
      <c r="AE2106">
        <f t="shared" si="1067"/>
        <v>120.0625</v>
      </c>
      <c r="AF2106" s="49">
        <f t="shared" si="1094"/>
        <v>0.578125</v>
      </c>
      <c r="AG2106" s="3">
        <f t="shared" si="1080"/>
        <v>119.29595639514636</v>
      </c>
      <c r="AH2106">
        <f t="shared" si="1081"/>
        <v>117.59005182336895</v>
      </c>
      <c r="AI2106" s="51">
        <f t="shared" si="1082"/>
        <v>1.7059045717774097</v>
      </c>
      <c r="AJ2106" s="52">
        <f t="shared" si="1083"/>
        <v>1.1277795717774097</v>
      </c>
      <c r="AK2106" s="2">
        <v>43186</v>
      </c>
      <c r="AL2106" t="str">
        <v>912828XB</v>
      </c>
      <c r="AM2106">
        <v>5.4420000000000002</v>
      </c>
      <c r="AN2106">
        <v>1.4628399999999999</v>
      </c>
      <c r="AO2106">
        <v>0.79390000000000005</v>
      </c>
      <c r="AP2106">
        <v>120.640625</v>
      </c>
      <c r="AQ2106">
        <f>VLOOKUP(AL2106,工作表1!$F$3:$G$1000,2,FALSE)</f>
        <v>2.125</v>
      </c>
      <c r="AR2106" t="str">
        <f>VLOOKUP(AL2106,工作表1!$F$3:$H$1000,3,FALSE)</f>
        <v>2025/5/15</v>
      </c>
      <c r="AS2106">
        <f t="shared" si="1068"/>
        <v>1.7124999999999999</v>
      </c>
      <c r="AT2106">
        <f t="shared" si="1069"/>
        <v>0.41250000000000009</v>
      </c>
      <c r="AU2106" s="43">
        <f t="shared" si="1084"/>
        <v>43235</v>
      </c>
      <c r="AV2106" s="43">
        <f t="shared" si="1070"/>
        <v>43371</v>
      </c>
      <c r="AW2106" s="45">
        <f t="shared" si="1085"/>
        <v>0.78073204419889508</v>
      </c>
      <c r="AX2106" s="45">
        <f t="shared" si="1086"/>
        <v>1.8519649209112239</v>
      </c>
      <c r="AY2106" s="47">
        <f t="shared" si="1087"/>
        <v>96.115482826246733</v>
      </c>
      <c r="AZ2106" s="47">
        <f t="shared" si="1088"/>
        <v>119.29595639514636</v>
      </c>
      <c r="BA2106" s="43"/>
      <c r="BC2106" s="2">
        <v>43185</v>
      </c>
      <c r="BD2106" t="str">
        <v>912828K7</v>
      </c>
      <c r="BE2106">
        <v>1.6896</v>
      </c>
      <c r="BF2106">
        <v>1.80287</v>
      </c>
      <c r="BG2106">
        <v>0.7873</v>
      </c>
      <c r="BH2106">
        <v>120.0625</v>
      </c>
      <c r="BI2106">
        <f>VLOOKUP(BD2106,工作表1!$K$3:$L$1000,2,FALSE)</f>
        <v>2</v>
      </c>
      <c r="BJ2106" t="str">
        <f>VLOOKUP(BD2106,工作表1!$K$3:$M$1000,3,FALSE)</f>
        <v>2025/8/15</v>
      </c>
      <c r="BK2106">
        <f t="shared" si="1071"/>
        <v>1.7159</v>
      </c>
      <c r="BL2106">
        <f t="shared" si="1072"/>
        <v>0.28410000000000002</v>
      </c>
      <c r="BM2106" s="43">
        <f t="shared" si="1089"/>
        <v>43327</v>
      </c>
      <c r="BN2106" s="43">
        <f t="shared" si="1073"/>
        <v>43465</v>
      </c>
      <c r="BO2106" s="45">
        <f t="shared" si="1090"/>
        <v>0.22099447513812154</v>
      </c>
      <c r="BP2106" s="45">
        <f t="shared" si="1091"/>
        <v>1.7497615984257928</v>
      </c>
      <c r="BQ2106" s="47">
        <f t="shared" si="1092"/>
        <v>94.7085781772507</v>
      </c>
      <c r="BR2106" s="47">
        <f t="shared" si="1093"/>
        <v>117.59005182336895</v>
      </c>
    </row>
    <row r="2107" spans="6:70" x14ac:dyDescent="0.25">
      <c r="F2107" s="2">
        <v>43250</v>
      </c>
      <c r="G2107">
        <v>1.8839999999999999</v>
      </c>
      <c r="H2107" s="43">
        <v>43286</v>
      </c>
      <c r="I2107">
        <v>2.7970000000000002</v>
      </c>
      <c r="L2107" s="2">
        <v>43185</v>
      </c>
      <c r="M2107" t="str">
        <v>9128283Z</v>
      </c>
      <c r="N2107">
        <v>0.84560000000000002</v>
      </c>
      <c r="O2107">
        <v>1.77389</v>
      </c>
      <c r="P2107">
        <v>0.82720000000000005</v>
      </c>
      <c r="Q2107">
        <v>120.46875</v>
      </c>
      <c r="R2107">
        <f>VLOOKUP(M2107,工作表1!$A$3:$B$1000,2,FALSE)</f>
        <v>2.75</v>
      </c>
      <c r="S2107" t="str">
        <f>VLOOKUP(M2107,工作表1!$A$3:$C$1000,3,FALSE)</f>
        <v>2025/2/28</v>
      </c>
      <c r="T2107">
        <f t="shared" si="1063"/>
        <v>1.7159</v>
      </c>
      <c r="U2107">
        <f t="shared" si="1062"/>
        <v>1.0341</v>
      </c>
      <c r="V2107" s="43">
        <f t="shared" si="1074"/>
        <v>43343</v>
      </c>
      <c r="W2107" s="43">
        <f t="shared" si="1064"/>
        <v>43280</v>
      </c>
      <c r="X2107" s="45">
        <f t="shared" si="1075"/>
        <v>0.20511049723756908</v>
      </c>
      <c r="Y2107" s="45">
        <f t="shared" si="1076"/>
        <v>0.91332967531976084</v>
      </c>
      <c r="Z2107" s="47">
        <f t="shared" si="1077"/>
        <v>99.876681930984716</v>
      </c>
      <c r="AA2107" s="47">
        <f t="shared" si="1078"/>
        <v>119.87315157119312</v>
      </c>
      <c r="AB2107" s="45">
        <f t="shared" si="1079"/>
        <v>2.7747999999999999</v>
      </c>
      <c r="AC2107" s="2" t="str">
        <f t="shared" si="1065"/>
        <v>TY2</v>
      </c>
      <c r="AD2107">
        <f t="shared" si="1066"/>
        <v>120.1875</v>
      </c>
      <c r="AE2107">
        <f t="shared" si="1067"/>
        <v>120.203125</v>
      </c>
      <c r="AF2107" s="49">
        <f t="shared" si="1094"/>
        <v>-1.5625E-2</v>
      </c>
      <c r="AG2107" s="3">
        <f t="shared" si="1080"/>
        <v>118.82585225751723</v>
      </c>
      <c r="AH2107">
        <f t="shared" si="1081"/>
        <v>117.73359668007681</v>
      </c>
      <c r="AI2107" s="51">
        <f t="shared" si="1082"/>
        <v>1.0922555774404117</v>
      </c>
      <c r="AJ2107" s="52">
        <f t="shared" si="1083"/>
        <v>1.1078805774404117</v>
      </c>
      <c r="AK2107" s="2">
        <v>43185</v>
      </c>
      <c r="AL2107" t="str">
        <v>912828XB</v>
      </c>
      <c r="AM2107">
        <v>6.3517000000000001</v>
      </c>
      <c r="AN2107">
        <v>1.4716400000000001</v>
      </c>
      <c r="AO2107">
        <v>0.79390000000000005</v>
      </c>
      <c r="AP2107">
        <v>120.1875</v>
      </c>
      <c r="AQ2107">
        <f>VLOOKUP(AL2107,工作表1!$F$3:$G$1000,2,FALSE)</f>
        <v>2.125</v>
      </c>
      <c r="AR2107" t="str">
        <f>VLOOKUP(AL2107,工作表1!$F$3:$H$1000,3,FALSE)</f>
        <v>2025/5/15</v>
      </c>
      <c r="AS2107">
        <f t="shared" si="1068"/>
        <v>1.7159</v>
      </c>
      <c r="AT2107">
        <f t="shared" si="1069"/>
        <v>0.40910000000000002</v>
      </c>
      <c r="AU2107" s="43">
        <f t="shared" si="1084"/>
        <v>43235</v>
      </c>
      <c r="AV2107" s="43">
        <f t="shared" si="1070"/>
        <v>43371</v>
      </c>
      <c r="AW2107" s="45">
        <f t="shared" si="1085"/>
        <v>0.77486187845303867</v>
      </c>
      <c r="AX2107" s="45">
        <f t="shared" si="1086"/>
        <v>1.8519166729735868</v>
      </c>
      <c r="AY2107" s="47">
        <f t="shared" si="1087"/>
        <v>95.748163532661508</v>
      </c>
      <c r="AZ2107" s="47">
        <f t="shared" si="1088"/>
        <v>118.82585225751723</v>
      </c>
      <c r="BA2107" s="43"/>
      <c r="BC2107" s="2">
        <v>43182</v>
      </c>
      <c r="BD2107" t="str">
        <v>912828K7</v>
      </c>
      <c r="BE2107">
        <v>0.46610000000000001</v>
      </c>
      <c r="BF2107">
        <v>1.7822</v>
      </c>
      <c r="BG2107">
        <v>0.7873</v>
      </c>
      <c r="BH2107">
        <v>120.203125</v>
      </c>
      <c r="BI2107">
        <f>VLOOKUP(BD2107,工作表1!$K$3:$L$1000,2,FALSE)</f>
        <v>2</v>
      </c>
      <c r="BJ2107" t="str">
        <f>VLOOKUP(BD2107,工作表1!$K$3:$M$1000,3,FALSE)</f>
        <v>2025/8/15</v>
      </c>
      <c r="BK2107">
        <f t="shared" si="1071"/>
        <v>1.71</v>
      </c>
      <c r="BL2107">
        <f t="shared" si="1072"/>
        <v>0.29000000000000004</v>
      </c>
      <c r="BM2107" s="43">
        <f t="shared" si="1089"/>
        <v>43327</v>
      </c>
      <c r="BN2107" s="43">
        <f t="shared" si="1073"/>
        <v>43465</v>
      </c>
      <c r="BO2107" s="45">
        <f t="shared" si="1090"/>
        <v>0.21546961325966851</v>
      </c>
      <c r="BP2107" s="45">
        <f t="shared" si="1091"/>
        <v>1.7497161886021342</v>
      </c>
      <c r="BQ2107" s="47">
        <f t="shared" si="1092"/>
        <v>94.833814090882015</v>
      </c>
      <c r="BR2107" s="47">
        <f t="shared" si="1093"/>
        <v>117.73359668007681</v>
      </c>
    </row>
    <row r="2108" spans="6:70" x14ac:dyDescent="0.25">
      <c r="F2108" s="2">
        <v>43249</v>
      </c>
      <c r="G2108">
        <v>1.859</v>
      </c>
      <c r="H2108" s="43">
        <v>43285</v>
      </c>
      <c r="I2108">
        <v>2.7921</v>
      </c>
      <c r="L2108" s="2">
        <v>43182</v>
      </c>
      <c r="M2108" t="str">
        <v>9128283Z</v>
      </c>
      <c r="N2108">
        <v>0.4516</v>
      </c>
      <c r="O2108">
        <v>1.7486299999999999</v>
      </c>
      <c r="P2108">
        <v>0.82720000000000005</v>
      </c>
      <c r="Q2108">
        <v>120.609375</v>
      </c>
      <c r="R2108">
        <f>VLOOKUP(M2108,工作表1!$A$3:$B$1000,2,FALSE)</f>
        <v>2.75</v>
      </c>
      <c r="S2108" t="str">
        <f>VLOOKUP(M2108,工作表1!$A$3:$C$1000,3,FALSE)</f>
        <v>2025/2/28</v>
      </c>
      <c r="T2108">
        <f t="shared" si="1063"/>
        <v>1.71</v>
      </c>
      <c r="U2108">
        <f t="shared" si="1062"/>
        <v>1.04</v>
      </c>
      <c r="V2108" s="43">
        <f t="shared" si="1074"/>
        <v>43343</v>
      </c>
      <c r="W2108" s="43">
        <f t="shared" si="1064"/>
        <v>43280</v>
      </c>
      <c r="X2108" s="45">
        <f t="shared" si="1075"/>
        <v>0.19751381215469613</v>
      </c>
      <c r="Y2108" s="45">
        <f t="shared" si="1076"/>
        <v>0.91326723681223032</v>
      </c>
      <c r="Z2108" s="47">
        <f t="shared" si="1077"/>
        <v>100.00199578636708</v>
      </c>
      <c r="AA2108" s="47">
        <f t="shared" si="1078"/>
        <v>120.01353207395134</v>
      </c>
      <c r="AB2108" s="45">
        <f t="shared" si="1079"/>
        <v>2.7374000000000001</v>
      </c>
      <c r="AC2108" s="2" t="str">
        <f t="shared" si="1065"/>
        <v>TY2</v>
      </c>
      <c r="AD2108">
        <f t="shared" si="1066"/>
        <v>120.328125</v>
      </c>
      <c r="AE2108">
        <f t="shared" si="1067"/>
        <v>120.09375</v>
      </c>
      <c r="AF2108" s="49">
        <f t="shared" si="1094"/>
        <v>0.234375</v>
      </c>
      <c r="AG2108" s="3">
        <f t="shared" si="1080"/>
        <v>118.92972056105931</v>
      </c>
      <c r="AH2108">
        <f t="shared" si="1081"/>
        <v>117.64004775480203</v>
      </c>
      <c r="AI2108" s="51">
        <f t="shared" si="1082"/>
        <v>1.2896728062572862</v>
      </c>
      <c r="AJ2108" s="52">
        <f t="shared" si="1083"/>
        <v>1.0552978062572862</v>
      </c>
      <c r="AK2108" s="2">
        <v>43182</v>
      </c>
      <c r="AL2108" t="str">
        <v>912828XB</v>
      </c>
      <c r="AM2108">
        <v>4.6231999999999998</v>
      </c>
      <c r="AN2108">
        <v>1.51027</v>
      </c>
      <c r="AO2108">
        <v>0.79390000000000005</v>
      </c>
      <c r="AP2108">
        <v>120.328125</v>
      </c>
      <c r="AQ2108">
        <f>VLOOKUP(AL2108,工作表1!$F$3:$G$1000,2,FALSE)</f>
        <v>2.125</v>
      </c>
      <c r="AR2108" t="str">
        <f>VLOOKUP(AL2108,工作表1!$F$3:$H$1000,3,FALSE)</f>
        <v>2025/5/15</v>
      </c>
      <c r="AS2108">
        <f t="shared" si="1068"/>
        <v>1.71</v>
      </c>
      <c r="AT2108">
        <f t="shared" si="1069"/>
        <v>0.41500000000000004</v>
      </c>
      <c r="AU2108" s="43">
        <f t="shared" si="1084"/>
        <v>43235</v>
      </c>
      <c r="AV2108" s="43">
        <f t="shared" si="1070"/>
        <v>43371</v>
      </c>
      <c r="AW2108" s="45">
        <f t="shared" si="1085"/>
        <v>0.76899171270718236</v>
      </c>
      <c r="AX2108" s="45">
        <f t="shared" si="1086"/>
        <v>1.8518684250359496</v>
      </c>
      <c r="AY2108" s="47">
        <f t="shared" si="1087"/>
        <v>95.841307071233217</v>
      </c>
      <c r="AZ2108" s="47">
        <f t="shared" si="1088"/>
        <v>118.92972056105931</v>
      </c>
      <c r="BA2108" s="43"/>
      <c r="BC2108" s="2">
        <v>43181</v>
      </c>
      <c r="BD2108" t="str">
        <v>912828K7</v>
      </c>
      <c r="BE2108">
        <v>2.1564000000000001</v>
      </c>
      <c r="BF2108">
        <v>1.75529</v>
      </c>
      <c r="BG2108">
        <v>0.7873</v>
      </c>
      <c r="BH2108">
        <v>120.09375</v>
      </c>
      <c r="BI2108">
        <f>VLOOKUP(BD2108,工作表1!$K$3:$L$1000,2,FALSE)</f>
        <v>2</v>
      </c>
      <c r="BJ2108" t="str">
        <f>VLOOKUP(BD2108,工作表1!$K$3:$M$1000,3,FALSE)</f>
        <v>2025/8/15</v>
      </c>
      <c r="BK2108">
        <f t="shared" si="1071"/>
        <v>1.71313</v>
      </c>
      <c r="BL2108">
        <f t="shared" si="1072"/>
        <v>0.28686999999999996</v>
      </c>
      <c r="BM2108" s="43">
        <f t="shared" si="1089"/>
        <v>43327</v>
      </c>
      <c r="BN2108" s="43">
        <f t="shared" si="1073"/>
        <v>43465</v>
      </c>
      <c r="BO2108" s="45">
        <f t="shared" si="1090"/>
        <v>0.19889502762430938</v>
      </c>
      <c r="BP2108" s="45">
        <f t="shared" si="1091"/>
        <v>1.7495799591311587</v>
      </c>
      <c r="BQ2108" s="47">
        <f t="shared" si="1092"/>
        <v>94.780654138071014</v>
      </c>
      <c r="BR2108" s="47">
        <f t="shared" si="1093"/>
        <v>117.64004775480203</v>
      </c>
    </row>
    <row r="2109" spans="6:70" x14ac:dyDescent="0.25">
      <c r="F2109" s="2">
        <v>43248</v>
      </c>
      <c r="G2109">
        <v>1.877</v>
      </c>
      <c r="H2109" s="43">
        <v>43284</v>
      </c>
      <c r="I2109">
        <v>2.7921</v>
      </c>
      <c r="L2109" s="2">
        <v>43181</v>
      </c>
      <c r="M2109" t="str">
        <v>9128283Z</v>
      </c>
      <c r="N2109">
        <v>1.07</v>
      </c>
      <c r="O2109">
        <v>1.72332</v>
      </c>
      <c r="P2109">
        <v>0.82720000000000005</v>
      </c>
      <c r="Q2109">
        <v>120.515625</v>
      </c>
      <c r="R2109">
        <f>VLOOKUP(M2109,工作表1!$A$3:$B$1000,2,FALSE)</f>
        <v>2.75</v>
      </c>
      <c r="S2109" t="str">
        <f>VLOOKUP(M2109,工作表1!$A$3:$C$1000,3,FALSE)</f>
        <v>2025/2/28</v>
      </c>
      <c r="T2109">
        <f t="shared" si="1063"/>
        <v>1.71313</v>
      </c>
      <c r="U2109">
        <f t="shared" si="1062"/>
        <v>1.03687</v>
      </c>
      <c r="V2109" s="43">
        <f t="shared" si="1074"/>
        <v>43343</v>
      </c>
      <c r="W2109" s="43">
        <f t="shared" si="1064"/>
        <v>43280</v>
      </c>
      <c r="X2109" s="45">
        <f t="shared" si="1075"/>
        <v>0.17472375690607736</v>
      </c>
      <c r="Y2109" s="45">
        <f t="shared" si="1076"/>
        <v>0.913079921289639</v>
      </c>
      <c r="Z2109" s="47">
        <f t="shared" si="1077"/>
        <v>99.94958609313143</v>
      </c>
      <c r="AA2109" s="47">
        <f t="shared" si="1078"/>
        <v>119.9234579908811</v>
      </c>
      <c r="AB2109" s="45">
        <f t="shared" si="1079"/>
        <v>2.7523</v>
      </c>
      <c r="AC2109" s="2" t="str">
        <f t="shared" si="1065"/>
        <v>TY2</v>
      </c>
      <c r="AD2109">
        <f t="shared" si="1066"/>
        <v>120.21875</v>
      </c>
      <c r="AE2109">
        <f t="shared" si="1067"/>
        <v>119.625</v>
      </c>
      <c r="AF2109" s="49">
        <f t="shared" si="1094"/>
        <v>0.59375</v>
      </c>
      <c r="AG2109" s="3">
        <f t="shared" si="1080"/>
        <v>118.85450146192106</v>
      </c>
      <c r="AH2109">
        <f t="shared" si="1081"/>
        <v>117.01369862780984</v>
      </c>
      <c r="AI2109" s="51">
        <f t="shared" si="1082"/>
        <v>1.8408028341112157</v>
      </c>
      <c r="AJ2109" s="52">
        <f t="shared" si="1083"/>
        <v>1.2470528341112157</v>
      </c>
      <c r="AK2109" s="2">
        <v>43181</v>
      </c>
      <c r="AL2109" t="str">
        <v>912828XB</v>
      </c>
      <c r="AM2109">
        <v>6.4892000000000003</v>
      </c>
      <c r="AN2109">
        <v>1.4428000000000001</v>
      </c>
      <c r="AO2109">
        <v>0.79390000000000005</v>
      </c>
      <c r="AP2109">
        <v>120.21875</v>
      </c>
      <c r="AQ2109">
        <f>VLOOKUP(AL2109,工作表1!$F$3:$G$1000,2,FALSE)</f>
        <v>2.125</v>
      </c>
      <c r="AR2109" t="str">
        <f>VLOOKUP(AL2109,工作表1!$F$3:$H$1000,3,FALSE)</f>
        <v>2025/5/15</v>
      </c>
      <c r="AS2109">
        <f t="shared" si="1068"/>
        <v>1.71313</v>
      </c>
      <c r="AT2109">
        <f t="shared" si="1069"/>
        <v>0.41186999999999996</v>
      </c>
      <c r="AU2109" s="43">
        <f t="shared" si="1084"/>
        <v>43235</v>
      </c>
      <c r="AV2109" s="43">
        <f t="shared" si="1070"/>
        <v>43371</v>
      </c>
      <c r="AW2109" s="45">
        <f t="shared" si="1085"/>
        <v>0.75138121546961323</v>
      </c>
      <c r="AX2109" s="45">
        <f t="shared" si="1086"/>
        <v>1.8517236812230378</v>
      </c>
      <c r="AY2109" s="47">
        <f t="shared" si="1087"/>
        <v>95.802899022262963</v>
      </c>
      <c r="AZ2109" s="47">
        <f t="shared" si="1088"/>
        <v>118.85450146192106</v>
      </c>
      <c r="BA2109" s="43"/>
      <c r="BC2109" s="2">
        <v>43180</v>
      </c>
      <c r="BD2109" t="str">
        <v>912828K7</v>
      </c>
      <c r="BE2109">
        <v>-1.972</v>
      </c>
      <c r="BF2109">
        <v>1.9210799999999999</v>
      </c>
      <c r="BG2109">
        <v>0.7873</v>
      </c>
      <c r="BH2109">
        <v>119.625</v>
      </c>
      <c r="BI2109">
        <f>VLOOKUP(BD2109,工作表1!$K$3:$L$1000,2,FALSE)</f>
        <v>2</v>
      </c>
      <c r="BJ2109" t="str">
        <f>VLOOKUP(BD2109,工作表1!$K$3:$M$1000,3,FALSE)</f>
        <v>2025/8/15</v>
      </c>
      <c r="BK2109">
        <f t="shared" si="1071"/>
        <v>1.71353</v>
      </c>
      <c r="BL2109">
        <f t="shared" si="1072"/>
        <v>0.28647</v>
      </c>
      <c r="BM2109" s="43">
        <f t="shared" si="1089"/>
        <v>43327</v>
      </c>
      <c r="BN2109" s="43">
        <f t="shared" si="1073"/>
        <v>43465</v>
      </c>
      <c r="BO2109" s="45">
        <f t="shared" si="1090"/>
        <v>0.19337016574585636</v>
      </c>
      <c r="BP2109" s="45">
        <f t="shared" si="1091"/>
        <v>1.7495345493075003</v>
      </c>
      <c r="BQ2109" s="47">
        <f t="shared" si="1092"/>
        <v>94.294855768335267</v>
      </c>
      <c r="BR2109" s="47">
        <f t="shared" si="1093"/>
        <v>117.01369862780984</v>
      </c>
    </row>
    <row r="2110" spans="6:70" x14ac:dyDescent="0.25">
      <c r="F2110" s="2">
        <v>43245</v>
      </c>
      <c r="G2110">
        <v>1.885</v>
      </c>
      <c r="H2110" s="43">
        <v>43283</v>
      </c>
      <c r="I2110">
        <v>2.8342999999999998</v>
      </c>
      <c r="L2110" s="2">
        <v>43180</v>
      </c>
      <c r="M2110" t="str">
        <v>9128283Z</v>
      </c>
      <c r="N2110">
        <v>1.2396</v>
      </c>
      <c r="O2110">
        <v>1.6966600000000001</v>
      </c>
      <c r="P2110">
        <v>0.82720000000000005</v>
      </c>
      <c r="Q2110">
        <v>119.953125</v>
      </c>
      <c r="R2110">
        <f>VLOOKUP(M2110,工作表1!$A$3:$B$1000,2,FALSE)</f>
        <v>2.75</v>
      </c>
      <c r="S2110" t="str">
        <f>VLOOKUP(M2110,工作表1!$A$3:$C$1000,3,FALSE)</f>
        <v>2025/2/28</v>
      </c>
      <c r="T2110">
        <f t="shared" si="1063"/>
        <v>1.71353</v>
      </c>
      <c r="U2110">
        <f t="shared" si="1062"/>
        <v>1.03647</v>
      </c>
      <c r="V2110" s="43">
        <f t="shared" si="1074"/>
        <v>43343</v>
      </c>
      <c r="W2110" s="43">
        <f t="shared" si="1064"/>
        <v>43280</v>
      </c>
      <c r="X2110" s="45">
        <f t="shared" si="1075"/>
        <v>0.16712707182320441</v>
      </c>
      <c r="Y2110" s="45">
        <f t="shared" si="1076"/>
        <v>0.91301748278210848</v>
      </c>
      <c r="Z2110" s="47">
        <f t="shared" si="1077"/>
        <v>99.49670819105755</v>
      </c>
      <c r="AA2110" s="47">
        <f t="shared" si="1078"/>
        <v>119.36686979507036</v>
      </c>
      <c r="AB2110" s="45">
        <f t="shared" si="1079"/>
        <v>2.8071999999999999</v>
      </c>
      <c r="AC2110" s="2" t="str">
        <f t="shared" si="1065"/>
        <v>TY2</v>
      </c>
      <c r="AD2110">
        <f t="shared" si="1066"/>
        <v>119.625</v>
      </c>
      <c r="AE2110">
        <f t="shared" si="1067"/>
        <v>119.75</v>
      </c>
      <c r="AF2110" s="49">
        <f t="shared" si="1094"/>
        <v>-0.125</v>
      </c>
      <c r="AG2110" s="3">
        <f t="shared" si="1080"/>
        <v>118.25467531085221</v>
      </c>
      <c r="AH2110">
        <f t="shared" si="1081"/>
        <v>117.73046152593339</v>
      </c>
      <c r="AI2110" s="51">
        <f t="shared" si="1082"/>
        <v>0.52421378491881399</v>
      </c>
      <c r="AJ2110" s="52">
        <f t="shared" si="1083"/>
        <v>0.64921378491881399</v>
      </c>
      <c r="AK2110" s="2">
        <v>43180</v>
      </c>
      <c r="AL2110" t="str">
        <v>912828XB</v>
      </c>
      <c r="AM2110">
        <v>6.2683999999999997</v>
      </c>
      <c r="AN2110">
        <v>1.44865</v>
      </c>
      <c r="AO2110">
        <v>0.79390000000000005</v>
      </c>
      <c r="AP2110">
        <v>119.625</v>
      </c>
      <c r="AQ2110">
        <f>VLOOKUP(AL2110,工作表1!$F$3:$G$1000,2,FALSE)</f>
        <v>2.125</v>
      </c>
      <c r="AR2110" t="str">
        <f>VLOOKUP(AL2110,工作表1!$F$3:$H$1000,3,FALSE)</f>
        <v>2025/5/15</v>
      </c>
      <c r="AS2110">
        <f t="shared" si="1068"/>
        <v>1.71353</v>
      </c>
      <c r="AT2110">
        <f t="shared" si="1069"/>
        <v>0.41147</v>
      </c>
      <c r="AU2110" s="43">
        <f t="shared" si="1084"/>
        <v>43235</v>
      </c>
      <c r="AV2110" s="43">
        <f t="shared" si="1070"/>
        <v>43371</v>
      </c>
      <c r="AW2110" s="45">
        <f t="shared" si="1085"/>
        <v>0.74551104972375692</v>
      </c>
      <c r="AX2110" s="45">
        <f t="shared" si="1086"/>
        <v>1.8516754332854006</v>
      </c>
      <c r="AY2110" s="47">
        <f t="shared" si="1087"/>
        <v>95.334127783319062</v>
      </c>
      <c r="AZ2110" s="47">
        <f t="shared" si="1088"/>
        <v>118.25467531085221</v>
      </c>
      <c r="BA2110" s="43"/>
      <c r="BC2110" s="2">
        <v>43179</v>
      </c>
      <c r="BD2110" t="str">
        <v>912828XB</v>
      </c>
      <c r="BE2110">
        <v>6.7751000000000001</v>
      </c>
      <c r="BF2110">
        <v>1.3999299999999999</v>
      </c>
      <c r="BG2110">
        <v>0.79390000000000005</v>
      </c>
      <c r="BH2110">
        <v>119.75</v>
      </c>
      <c r="BI2110">
        <f>VLOOKUP(BD2110,工作表1!$K$3:$L$1000,2,FALSE)</f>
        <v>2.125</v>
      </c>
      <c r="BJ2110" t="str">
        <f>VLOOKUP(BD2110,工作表1!$K$3:$M$1000,3,FALSE)</f>
        <v>2025/5/15</v>
      </c>
      <c r="BK2110">
        <f t="shared" si="1071"/>
        <v>1.70197</v>
      </c>
      <c r="BL2110">
        <f t="shared" si="1072"/>
        <v>0.42303000000000002</v>
      </c>
      <c r="BM2110" s="43">
        <f t="shared" si="1089"/>
        <v>43235</v>
      </c>
      <c r="BN2110" s="43">
        <f t="shared" si="1073"/>
        <v>43465</v>
      </c>
      <c r="BO2110" s="45">
        <f t="shared" si="1090"/>
        <v>0.73964088397790051</v>
      </c>
      <c r="BP2110" s="45">
        <f t="shared" si="1091"/>
        <v>2.398887459320366</v>
      </c>
      <c r="BQ2110" s="47">
        <f t="shared" si="1092"/>
        <v>95.65297665315542</v>
      </c>
      <c r="BR2110" s="47">
        <f t="shared" si="1093"/>
        <v>117.73046152593339</v>
      </c>
    </row>
    <row r="2111" spans="6:70" x14ac:dyDescent="0.25">
      <c r="F2111" s="2">
        <v>43244</v>
      </c>
      <c r="G2111">
        <v>1.891</v>
      </c>
      <c r="H2111" s="43">
        <v>43280</v>
      </c>
      <c r="I2111">
        <v>2.8218000000000001</v>
      </c>
      <c r="L2111" s="2">
        <v>43179</v>
      </c>
      <c r="M2111" t="str">
        <v>9128283J</v>
      </c>
      <c r="N2111">
        <v>-7.0400000000000004E-2</v>
      </c>
      <c r="O2111">
        <v>1.9386099999999999</v>
      </c>
      <c r="P2111">
        <v>0.79390000000000005</v>
      </c>
      <c r="Q2111">
        <v>120.71875</v>
      </c>
      <c r="R2111">
        <f>VLOOKUP(M2111,工作表1!$A$3:$B$1000,2,FALSE)</f>
        <v>2.125</v>
      </c>
      <c r="S2111" t="str">
        <f>VLOOKUP(M2111,工作表1!$A$3:$C$1000,3,FALSE)</f>
        <v>2024/11/30</v>
      </c>
      <c r="T2111">
        <f t="shared" si="1063"/>
        <v>1.70197</v>
      </c>
      <c r="U2111">
        <f t="shared" si="1062"/>
        <v>0.42303000000000002</v>
      </c>
      <c r="V2111" s="43">
        <f t="shared" si="1074"/>
        <v>43251</v>
      </c>
      <c r="W2111" s="43">
        <f t="shared" si="1064"/>
        <v>43280</v>
      </c>
      <c r="X2111" s="45">
        <f t="shared" si="1075"/>
        <v>0.65158839779005528</v>
      </c>
      <c r="Y2111" s="45">
        <f t="shared" si="1076"/>
        <v>1.2337801786119731</v>
      </c>
      <c r="Z2111" s="47">
        <f t="shared" si="1077"/>
        <v>95.890527788883446</v>
      </c>
      <c r="AA2111" s="47">
        <f t="shared" si="1078"/>
        <v>119.81766272680102</v>
      </c>
      <c r="AB2111" s="45">
        <f t="shared" si="1079"/>
        <v>2.8296999999999999</v>
      </c>
      <c r="AC2111" s="2" t="str">
        <f t="shared" si="1065"/>
        <v>TY2</v>
      </c>
      <c r="AD2111">
        <f t="shared" si="1066"/>
        <v>120.09375</v>
      </c>
      <c r="AE2111">
        <f t="shared" si="1067"/>
        <v>120.046875</v>
      </c>
      <c r="AF2111" s="49">
        <f t="shared" si="1094"/>
        <v>4.6875E-2</v>
      </c>
      <c r="AG2111" s="3">
        <f t="shared" si="1080"/>
        <v>118.9402386691729</v>
      </c>
      <c r="AH2111">
        <f t="shared" si="1081"/>
        <v>118.02728107125803</v>
      </c>
      <c r="AI2111" s="51">
        <f t="shared" si="1082"/>
        <v>0.9129575979148683</v>
      </c>
      <c r="AJ2111" s="52">
        <f t="shared" si="1083"/>
        <v>0.8660825979148683</v>
      </c>
      <c r="AK2111" s="2">
        <v>43179</v>
      </c>
      <c r="AL2111" t="str">
        <v>9128283Z</v>
      </c>
      <c r="AM2111">
        <v>0.77829999999999999</v>
      </c>
      <c r="AN2111">
        <v>1.7302299999999999</v>
      </c>
      <c r="AO2111">
        <v>0.82720000000000005</v>
      </c>
      <c r="AP2111">
        <v>120.09375</v>
      </c>
      <c r="AQ2111">
        <f>VLOOKUP(AL2111,工作表1!$F$3:$G$1000,2,FALSE)</f>
        <v>2.75</v>
      </c>
      <c r="AR2111" t="str">
        <f>VLOOKUP(AL2111,工作表1!$F$3:$H$1000,3,FALSE)</f>
        <v>2025/2/28</v>
      </c>
      <c r="AS2111">
        <f t="shared" si="1068"/>
        <v>1.70197</v>
      </c>
      <c r="AT2111">
        <f t="shared" si="1069"/>
        <v>1.04803</v>
      </c>
      <c r="AU2111" s="43">
        <f t="shared" si="1084"/>
        <v>43343</v>
      </c>
      <c r="AV2111" s="43">
        <f t="shared" si="1070"/>
        <v>43371</v>
      </c>
      <c r="AW2111" s="45">
        <f t="shared" si="1085"/>
        <v>0.15953038674033149</v>
      </c>
      <c r="AX2111" s="45">
        <f t="shared" si="1086"/>
        <v>1.5985714826307422</v>
      </c>
      <c r="AY2111" s="47">
        <f t="shared" si="1087"/>
        <v>99.852880445785189</v>
      </c>
      <c r="AZ2111" s="47">
        <f t="shared" si="1088"/>
        <v>118.9402386691729</v>
      </c>
      <c r="BA2111" s="43"/>
      <c r="BC2111" s="2">
        <v>43178</v>
      </c>
      <c r="BD2111" t="str">
        <v>912828XB</v>
      </c>
      <c r="BE2111">
        <v>6.7694999999999999</v>
      </c>
      <c r="BF2111">
        <v>1.37253</v>
      </c>
      <c r="BG2111">
        <v>0.79390000000000005</v>
      </c>
      <c r="BH2111">
        <v>120.046875</v>
      </c>
      <c r="BI2111">
        <f>VLOOKUP(BD2111,工作表1!$K$3:$L$1000,2,FALSE)</f>
        <v>2.125</v>
      </c>
      <c r="BJ2111" t="str">
        <f>VLOOKUP(BD2111,工作表1!$K$3:$M$1000,3,FALSE)</f>
        <v>2025/5/15</v>
      </c>
      <c r="BK2111">
        <f t="shared" si="1071"/>
        <v>1.6950000000000001</v>
      </c>
      <c r="BL2111">
        <f t="shared" si="1072"/>
        <v>0.42999999999999994</v>
      </c>
      <c r="BM2111" s="43">
        <f t="shared" si="1089"/>
        <v>43235</v>
      </c>
      <c r="BN2111" s="43">
        <f t="shared" si="1073"/>
        <v>43465</v>
      </c>
      <c r="BO2111" s="45">
        <f t="shared" si="1090"/>
        <v>0.73377071823204421</v>
      </c>
      <c r="BP2111" s="45">
        <f t="shared" si="1091"/>
        <v>2.3988392113827293</v>
      </c>
      <c r="BQ2111" s="47">
        <f t="shared" si="1092"/>
        <v>95.901831821467198</v>
      </c>
      <c r="BR2111" s="47">
        <f t="shared" si="1093"/>
        <v>118.02728107125803</v>
      </c>
    </row>
    <row r="2112" spans="6:70" x14ac:dyDescent="0.25">
      <c r="F2112" s="2">
        <v>43243</v>
      </c>
      <c r="G2112">
        <v>1.875</v>
      </c>
      <c r="H2112" s="43">
        <v>43279</v>
      </c>
      <c r="I2112">
        <v>2.7972999999999999</v>
      </c>
      <c r="L2112" s="2">
        <v>43178</v>
      </c>
      <c r="M2112" t="str">
        <v>912828G3</v>
      </c>
      <c r="N2112">
        <v>0.18820000000000001</v>
      </c>
      <c r="O2112">
        <v>1.5525800000000001</v>
      </c>
      <c r="P2112">
        <v>0.80059999999999998</v>
      </c>
      <c r="Q2112">
        <v>121</v>
      </c>
      <c r="R2112">
        <f>VLOOKUP(M2112,工作表1!$A$3:$B$1000,2,FALSE)</f>
        <v>2.25</v>
      </c>
      <c r="S2112" t="str">
        <f>VLOOKUP(M2112,工作表1!$A$3:$C$1000,3,FALSE)</f>
        <v>2024/11/15</v>
      </c>
      <c r="T2112">
        <f t="shared" si="1063"/>
        <v>1.6950000000000001</v>
      </c>
      <c r="U2112">
        <f t="shared" si="1062"/>
        <v>0.55499999999999994</v>
      </c>
      <c r="V2112" s="43">
        <f t="shared" si="1074"/>
        <v>43235</v>
      </c>
      <c r="W2112" s="43">
        <f t="shared" si="1064"/>
        <v>43280</v>
      </c>
      <c r="X2112" s="45">
        <f t="shared" si="1075"/>
        <v>0.77693370165745856</v>
      </c>
      <c r="Y2112" s="45">
        <f t="shared" si="1076"/>
        <v>1.3995364413834859</v>
      </c>
      <c r="Z2112" s="47">
        <f t="shared" si="1077"/>
        <v>97.052197378755281</v>
      </c>
      <c r="AA2112" s="47">
        <f t="shared" si="1078"/>
        <v>120.25391419305046</v>
      </c>
      <c r="AB2112" s="45">
        <f t="shared" si="1079"/>
        <v>2.7896999999999998</v>
      </c>
      <c r="AC2112" s="2" t="str">
        <f t="shared" si="1065"/>
        <v>TY2</v>
      </c>
      <c r="AD2112">
        <f t="shared" si="1066"/>
        <v>120.390625</v>
      </c>
      <c r="AE2112">
        <f t="shared" si="1067"/>
        <v>120</v>
      </c>
      <c r="AF2112" s="49">
        <f t="shared" si="1094"/>
        <v>0.390625</v>
      </c>
      <c r="AG2112" s="3">
        <f t="shared" si="1080"/>
        <v>119.21937370017459</v>
      </c>
      <c r="AH2112">
        <f t="shared" si="1081"/>
        <v>117.91492124855466</v>
      </c>
      <c r="AI2112" s="51">
        <f t="shared" si="1082"/>
        <v>1.3044524516199232</v>
      </c>
      <c r="AJ2112" s="52">
        <f t="shared" si="1083"/>
        <v>0.91382745161992318</v>
      </c>
      <c r="AK2112" s="2">
        <v>43178</v>
      </c>
      <c r="AL2112" t="str">
        <v>9128283Z</v>
      </c>
      <c r="AM2112">
        <v>0.60529999999999995</v>
      </c>
      <c r="AN2112">
        <v>1.7195800000000001</v>
      </c>
      <c r="AO2112">
        <v>0.82720000000000005</v>
      </c>
      <c r="AP2112">
        <v>120.390625</v>
      </c>
      <c r="AQ2112">
        <f>VLOOKUP(AL2112,工作表1!$F$3:$G$1000,2,FALSE)</f>
        <v>2.75</v>
      </c>
      <c r="AR2112" t="str">
        <f>VLOOKUP(AL2112,工作表1!$F$3:$H$1000,3,FALSE)</f>
        <v>2025/2/28</v>
      </c>
      <c r="AS2112">
        <f t="shared" si="1068"/>
        <v>1.6950000000000001</v>
      </c>
      <c r="AT2112">
        <f t="shared" si="1069"/>
        <v>1.0549999999999999</v>
      </c>
      <c r="AU2112" s="43">
        <f t="shared" si="1084"/>
        <v>43343</v>
      </c>
      <c r="AV2112" s="43">
        <f t="shared" si="1070"/>
        <v>43371</v>
      </c>
      <c r="AW2112" s="45">
        <f t="shared" si="1085"/>
        <v>0.15193370165745856</v>
      </c>
      <c r="AX2112" s="45">
        <f t="shared" si="1086"/>
        <v>1.5985090441232117</v>
      </c>
      <c r="AY2112" s="47">
        <f t="shared" si="1087"/>
        <v>100.09517113026388</v>
      </c>
      <c r="AZ2112" s="47">
        <f t="shared" si="1088"/>
        <v>119.21937370017459</v>
      </c>
      <c r="BA2112" s="43"/>
      <c r="BC2112" s="2">
        <v>43175</v>
      </c>
      <c r="BD2112" t="str">
        <v>912828XB</v>
      </c>
      <c r="BE2112">
        <v>5.8560999999999996</v>
      </c>
      <c r="BF2112">
        <v>1.4270700000000001</v>
      </c>
      <c r="BG2112">
        <v>0.79390000000000005</v>
      </c>
      <c r="BH2112">
        <v>120</v>
      </c>
      <c r="BI2112">
        <f>VLOOKUP(BD2112,工作表1!$K$3:$L$1000,2,FALSE)</f>
        <v>2.125</v>
      </c>
      <c r="BJ2112" t="str">
        <f>VLOOKUP(BD2112,工作表1!$K$3:$M$1000,3,FALSE)</f>
        <v>2025/5/15</v>
      </c>
      <c r="BK2112">
        <f t="shared" si="1071"/>
        <v>1.6890000000000001</v>
      </c>
      <c r="BL2112">
        <f t="shared" si="1072"/>
        <v>0.43599999999999994</v>
      </c>
      <c r="BM2112" s="43">
        <f t="shared" si="1089"/>
        <v>43235</v>
      </c>
      <c r="BN2112" s="43">
        <f t="shared" si="1073"/>
        <v>43465</v>
      </c>
      <c r="BO2112" s="45">
        <f t="shared" si="1090"/>
        <v>0.7279005524861879</v>
      </c>
      <c r="BP2112" s="45">
        <f t="shared" si="1091"/>
        <v>2.3987909634450917</v>
      </c>
      <c r="BQ2112" s="47">
        <f t="shared" si="1092"/>
        <v>95.825104906168193</v>
      </c>
      <c r="BR2112" s="47">
        <f t="shared" si="1093"/>
        <v>117.91492124855466</v>
      </c>
    </row>
    <row r="2113" spans="6:70" x14ac:dyDescent="0.25">
      <c r="F2113" s="2">
        <v>43242</v>
      </c>
      <c r="G2113">
        <v>1.8970100000000001</v>
      </c>
      <c r="H2113" s="43">
        <v>43278</v>
      </c>
      <c r="I2113">
        <v>2.7824</v>
      </c>
      <c r="L2113" s="2">
        <v>43175</v>
      </c>
      <c r="M2113" t="str">
        <v>9128283J</v>
      </c>
      <c r="N2113">
        <v>-0.5272</v>
      </c>
      <c r="O2113">
        <v>2.3931900000000002</v>
      </c>
      <c r="P2113">
        <v>0.79390000000000005</v>
      </c>
      <c r="Q2113">
        <v>120.96875</v>
      </c>
      <c r="R2113">
        <f>VLOOKUP(M2113,工作表1!$A$3:$B$1000,2,FALSE)</f>
        <v>2.125</v>
      </c>
      <c r="S2113" t="str">
        <f>VLOOKUP(M2113,工作表1!$A$3:$C$1000,3,FALSE)</f>
        <v>2024/11/30</v>
      </c>
      <c r="T2113">
        <f t="shared" si="1063"/>
        <v>1.6890000000000001</v>
      </c>
      <c r="U2113">
        <f t="shared" si="1062"/>
        <v>0.43599999999999994</v>
      </c>
      <c r="V2113" s="43">
        <f t="shared" si="1074"/>
        <v>43251</v>
      </c>
      <c r="W2113" s="43">
        <f t="shared" si="1064"/>
        <v>43280</v>
      </c>
      <c r="X2113" s="45">
        <f t="shared" si="1075"/>
        <v>0.63984806629834257</v>
      </c>
      <c r="Y2113" s="45">
        <f t="shared" si="1076"/>
        <v>1.2336836827366988</v>
      </c>
      <c r="Z2113" s="47">
        <f t="shared" si="1077"/>
        <v>95.950292706615841</v>
      </c>
      <c r="AA2113" s="47">
        <f t="shared" si="1078"/>
        <v>119.86898452727658</v>
      </c>
      <c r="AB2113" s="45">
        <f t="shared" si="1079"/>
        <v>2.7772000000000001</v>
      </c>
      <c r="AC2113" s="2" t="str">
        <f t="shared" si="1065"/>
        <v>TY2</v>
      </c>
      <c r="AD2113">
        <f t="shared" si="1066"/>
        <v>120.34375</v>
      </c>
      <c r="AE2113">
        <f t="shared" si="1067"/>
        <v>120.15625</v>
      </c>
      <c r="AF2113" s="49">
        <f t="shared" si="1094"/>
        <v>0.1875</v>
      </c>
      <c r="AG2113" s="3">
        <f t="shared" si="1080"/>
        <v>119.13731905474661</v>
      </c>
      <c r="AH2113">
        <f t="shared" si="1081"/>
        <v>118.07098607749249</v>
      </c>
      <c r="AI2113" s="51">
        <f t="shared" si="1082"/>
        <v>1.0663329772541204</v>
      </c>
      <c r="AJ2113" s="52">
        <f t="shared" si="1083"/>
        <v>0.87883297725412035</v>
      </c>
      <c r="AK2113" s="2">
        <v>43175</v>
      </c>
      <c r="AL2113" t="str">
        <v>9128283Z</v>
      </c>
      <c r="AM2113">
        <v>0.2276</v>
      </c>
      <c r="AN2113">
        <v>1.75888</v>
      </c>
      <c r="AO2113">
        <v>0.82720000000000005</v>
      </c>
      <c r="AP2113">
        <v>120.34375</v>
      </c>
      <c r="AQ2113">
        <f>VLOOKUP(AL2113,工作表1!$F$3:$G$1000,2,FALSE)</f>
        <v>2.75</v>
      </c>
      <c r="AR2113" t="str">
        <f>VLOOKUP(AL2113,工作表1!$F$3:$H$1000,3,FALSE)</f>
        <v>2025/2/28</v>
      </c>
      <c r="AS2113">
        <f t="shared" si="1068"/>
        <v>1.6890000000000001</v>
      </c>
      <c r="AT2113">
        <f t="shared" si="1069"/>
        <v>1.0609999999999999</v>
      </c>
      <c r="AU2113" s="43">
        <f t="shared" si="1084"/>
        <v>43343</v>
      </c>
      <c r="AV2113" s="43">
        <f t="shared" si="1070"/>
        <v>43371</v>
      </c>
      <c r="AW2113" s="45">
        <f t="shared" si="1085"/>
        <v>0.14433701657458564</v>
      </c>
      <c r="AX2113" s="45">
        <f t="shared" si="1086"/>
        <v>1.5984466056156816</v>
      </c>
      <c r="AY2113" s="47">
        <f t="shared" si="1087"/>
        <v>100.03820440884439</v>
      </c>
      <c r="AZ2113" s="47">
        <f t="shared" si="1088"/>
        <v>119.13731905474661</v>
      </c>
      <c r="BA2113" s="43"/>
      <c r="BC2113" s="2">
        <v>43174</v>
      </c>
      <c r="BD2113" t="str">
        <v>912828XB</v>
      </c>
      <c r="BE2113">
        <v>6.0350000000000001</v>
      </c>
      <c r="BF2113">
        <v>1.4053</v>
      </c>
      <c r="BG2113">
        <v>0.79390000000000005</v>
      </c>
      <c r="BH2113">
        <v>120.15625</v>
      </c>
      <c r="BI2113">
        <f>VLOOKUP(BD2113,工作表1!$K$3:$L$1000,2,FALSE)</f>
        <v>2.125</v>
      </c>
      <c r="BJ2113" t="str">
        <f>VLOOKUP(BD2113,工作表1!$K$3:$M$1000,3,FALSE)</f>
        <v>2025/5/15</v>
      </c>
      <c r="BK2113">
        <f t="shared" si="1071"/>
        <v>1.6813499999999999</v>
      </c>
      <c r="BL2113">
        <f t="shared" si="1072"/>
        <v>0.4436500000000001</v>
      </c>
      <c r="BM2113" s="43">
        <f t="shared" si="1089"/>
        <v>43235</v>
      </c>
      <c r="BN2113" s="43">
        <f t="shared" si="1073"/>
        <v>43465</v>
      </c>
      <c r="BO2113" s="45">
        <f t="shared" si="1090"/>
        <v>0.71029005524861877</v>
      </c>
      <c r="BP2113" s="45">
        <f t="shared" si="1091"/>
        <v>2.3986462196321803</v>
      </c>
      <c r="BQ2113" s="47">
        <f t="shared" si="1092"/>
        <v>95.978293917697542</v>
      </c>
      <c r="BR2113" s="47">
        <f t="shared" si="1093"/>
        <v>118.07098607749249</v>
      </c>
    </row>
    <row r="2114" spans="6:70" x14ac:dyDescent="0.25">
      <c r="F2114" s="2">
        <v>43241</v>
      </c>
      <c r="G2114">
        <v>1.897</v>
      </c>
      <c r="H2114" s="43">
        <v>43277</v>
      </c>
      <c r="I2114">
        <v>2.8348</v>
      </c>
      <c r="L2114" s="2">
        <v>43174</v>
      </c>
      <c r="M2114" t="str">
        <v>912828G3</v>
      </c>
      <c r="N2114">
        <v>6.8400000000000002E-2</v>
      </c>
      <c r="O2114">
        <v>1.6932100000000001</v>
      </c>
      <c r="P2114">
        <v>0.80059999999999998</v>
      </c>
      <c r="Q2114">
        <v>121.09375</v>
      </c>
      <c r="R2114">
        <f>VLOOKUP(M2114,工作表1!$A$3:$B$1000,2,FALSE)</f>
        <v>2.25</v>
      </c>
      <c r="S2114" t="str">
        <f>VLOOKUP(M2114,工作表1!$A$3:$C$1000,3,FALSE)</f>
        <v>2024/11/15</v>
      </c>
      <c r="T2114">
        <f t="shared" si="1063"/>
        <v>1.6813499999999999</v>
      </c>
      <c r="U2114">
        <f t="shared" si="1062"/>
        <v>0.5686500000000001</v>
      </c>
      <c r="V2114" s="43">
        <f t="shared" si="1074"/>
        <v>43235</v>
      </c>
      <c r="W2114" s="43">
        <f t="shared" si="1064"/>
        <v>43280</v>
      </c>
      <c r="X2114" s="45">
        <f t="shared" si="1075"/>
        <v>0.7520718232044199</v>
      </c>
      <c r="Y2114" s="45">
        <f t="shared" si="1076"/>
        <v>1.3993320971770227</v>
      </c>
      <c r="Z2114" s="47">
        <f t="shared" si="1077"/>
        <v>97.102454189723503</v>
      </c>
      <c r="AA2114" s="47">
        <f t="shared" si="1078"/>
        <v>120.27328304456275</v>
      </c>
      <c r="AB2114" s="45">
        <f t="shared" si="1079"/>
        <v>2.7623000000000002</v>
      </c>
      <c r="AC2114" s="2" t="str">
        <f t="shared" si="1065"/>
        <v>TY2</v>
      </c>
      <c r="AD2114">
        <f t="shared" si="1066"/>
        <v>120.5</v>
      </c>
      <c r="AE2114">
        <f t="shared" si="1067"/>
        <v>120.203125</v>
      </c>
      <c r="AF2114" s="49">
        <f t="shared" si="1094"/>
        <v>0.296875</v>
      </c>
      <c r="AG2114" s="3">
        <f t="shared" si="1080"/>
        <v>119.29018985141876</v>
      </c>
      <c r="AH2114">
        <f t="shared" si="1081"/>
        <v>118.11044156983306</v>
      </c>
      <c r="AI2114" s="51">
        <f t="shared" si="1082"/>
        <v>1.1797482815857023</v>
      </c>
      <c r="AJ2114" s="52">
        <f t="shared" si="1083"/>
        <v>0.88287328158570233</v>
      </c>
      <c r="AK2114" s="2">
        <v>43174</v>
      </c>
      <c r="AL2114" t="str">
        <v>9128283Z</v>
      </c>
      <c r="AM2114">
        <v>0.21229999999999999</v>
      </c>
      <c r="AN2114">
        <v>1.7442800000000001</v>
      </c>
      <c r="AO2114">
        <v>0.82720000000000005</v>
      </c>
      <c r="AP2114">
        <v>120.5</v>
      </c>
      <c r="AQ2114">
        <f>VLOOKUP(AL2114,工作表1!$F$3:$G$1000,2,FALSE)</f>
        <v>2.75</v>
      </c>
      <c r="AR2114" t="str">
        <f>VLOOKUP(AL2114,工作表1!$F$3:$H$1000,3,FALSE)</f>
        <v>2025/2/28</v>
      </c>
      <c r="AS2114">
        <f t="shared" si="1068"/>
        <v>1.6813499999999999</v>
      </c>
      <c r="AT2114">
        <f t="shared" si="1069"/>
        <v>1.0686500000000001</v>
      </c>
      <c r="AU2114" s="43">
        <f t="shared" si="1084"/>
        <v>43343</v>
      </c>
      <c r="AV2114" s="43">
        <f t="shared" si="1070"/>
        <v>43371</v>
      </c>
      <c r="AW2114" s="45">
        <f t="shared" si="1085"/>
        <v>0.12154696132596685</v>
      </c>
      <c r="AX2114" s="45">
        <f t="shared" si="1086"/>
        <v>1.5982592900930901</v>
      </c>
      <c r="AY2114" s="47">
        <f t="shared" si="1087"/>
        <v>100.1919507756872</v>
      </c>
      <c r="AZ2114" s="47">
        <f t="shared" si="1088"/>
        <v>119.29018985141876</v>
      </c>
      <c r="BA2114" s="43"/>
      <c r="BC2114" s="2">
        <v>43173</v>
      </c>
      <c r="BD2114" t="str">
        <v>912828XB</v>
      </c>
      <c r="BE2114">
        <v>2.1781000000000001</v>
      </c>
      <c r="BF2114">
        <v>1.39018</v>
      </c>
      <c r="BG2114">
        <v>0.79390000000000005</v>
      </c>
      <c r="BH2114">
        <v>120.203125</v>
      </c>
      <c r="BI2114">
        <f>VLOOKUP(BD2114,工作表1!$K$3:$L$1000,2,FALSE)</f>
        <v>2.125</v>
      </c>
      <c r="BJ2114" t="str">
        <f>VLOOKUP(BD2114,工作表1!$K$3:$M$1000,3,FALSE)</f>
        <v>2025/5/15</v>
      </c>
      <c r="BK2114">
        <f t="shared" si="1071"/>
        <v>1.667</v>
      </c>
      <c r="BL2114">
        <f t="shared" si="1072"/>
        <v>0.45799999999999996</v>
      </c>
      <c r="BM2114" s="43">
        <f t="shared" si="1089"/>
        <v>43235</v>
      </c>
      <c r="BN2114" s="43">
        <f t="shared" si="1073"/>
        <v>43465</v>
      </c>
      <c r="BO2114" s="45">
        <f t="shared" si="1090"/>
        <v>0.70441988950276235</v>
      </c>
      <c r="BP2114" s="45">
        <f t="shared" si="1091"/>
        <v>2.3985979716945431</v>
      </c>
      <c r="BQ2114" s="47">
        <f t="shared" si="1092"/>
        <v>96.028947347678596</v>
      </c>
      <c r="BR2114" s="47">
        <f t="shared" si="1093"/>
        <v>118.11044156983306</v>
      </c>
    </row>
    <row r="2115" spans="6:70" x14ac:dyDescent="0.25">
      <c r="F2115" s="2">
        <v>43238</v>
      </c>
      <c r="G2115">
        <v>1.8916500000000001</v>
      </c>
      <c r="H2115" s="43">
        <v>43276</v>
      </c>
      <c r="I2115">
        <v>2.8397999999999999</v>
      </c>
      <c r="L2115" s="2">
        <v>43173</v>
      </c>
      <c r="M2115" t="str">
        <v>912828G3</v>
      </c>
      <c r="N2115">
        <v>3.95E-2</v>
      </c>
      <c r="O2115">
        <v>1.4875100000000001</v>
      </c>
      <c r="P2115">
        <v>0.80059999999999998</v>
      </c>
      <c r="Q2115">
        <v>121.140625</v>
      </c>
      <c r="R2115">
        <f>VLOOKUP(M2115,工作表1!$A$3:$B$1000,2,FALSE)</f>
        <v>2.25</v>
      </c>
      <c r="S2115" t="str">
        <f>VLOOKUP(M2115,工作表1!$A$3:$C$1000,3,FALSE)</f>
        <v>2024/11/15</v>
      </c>
      <c r="T2115">
        <f t="shared" si="1063"/>
        <v>1.667</v>
      </c>
      <c r="U2115">
        <f t="shared" si="1062"/>
        <v>0.58299999999999996</v>
      </c>
      <c r="V2115" s="43">
        <f t="shared" si="1074"/>
        <v>43235</v>
      </c>
      <c r="W2115" s="43">
        <f t="shared" si="1064"/>
        <v>43280</v>
      </c>
      <c r="X2115" s="45">
        <f t="shared" si="1075"/>
        <v>0.7458563535911602</v>
      </c>
      <c r="Y2115" s="45">
        <f t="shared" si="1076"/>
        <v>1.3992810111254066</v>
      </c>
      <c r="Z2115" s="47">
        <f t="shared" si="1077"/>
        <v>97.201515945229588</v>
      </c>
      <c r="AA2115" s="47">
        <f t="shared" si="1078"/>
        <v>120.38208437662591</v>
      </c>
      <c r="AB2115" s="45">
        <f t="shared" si="1079"/>
        <v>2.7498999999999998</v>
      </c>
      <c r="AC2115" s="2" t="str">
        <f t="shared" si="1065"/>
        <v>TY2</v>
      </c>
      <c r="AD2115">
        <f t="shared" si="1066"/>
        <v>120.546875</v>
      </c>
      <c r="AE2115">
        <f t="shared" si="1067"/>
        <v>119.984375</v>
      </c>
      <c r="AF2115" s="49">
        <f t="shared" si="1094"/>
        <v>0.5625</v>
      </c>
      <c r="AG2115" s="3">
        <f t="shared" si="1080"/>
        <v>119.33381515314441</v>
      </c>
      <c r="AH2115">
        <f t="shared" si="1081"/>
        <v>117.87447323633606</v>
      </c>
      <c r="AI2115" s="51">
        <f t="shared" si="1082"/>
        <v>1.4593419168083557</v>
      </c>
      <c r="AJ2115" s="52">
        <f t="shared" si="1083"/>
        <v>0.89684191680835568</v>
      </c>
      <c r="AK2115" s="2">
        <v>43173</v>
      </c>
      <c r="AL2115" t="str">
        <v>9128283Z</v>
      </c>
      <c r="AM2115">
        <v>-1.9346000000000001</v>
      </c>
      <c r="AN2115">
        <v>1.72509</v>
      </c>
      <c r="AO2115">
        <v>0.82720000000000005</v>
      </c>
      <c r="AP2115">
        <v>120.546875</v>
      </c>
      <c r="AQ2115">
        <f>VLOOKUP(AL2115,工作表1!$F$3:$G$1000,2,FALSE)</f>
        <v>2.75</v>
      </c>
      <c r="AR2115" t="str">
        <f>VLOOKUP(AL2115,工作表1!$F$3:$H$1000,3,FALSE)</f>
        <v>2025/2/28</v>
      </c>
      <c r="AS2115">
        <f t="shared" si="1068"/>
        <v>1.667</v>
      </c>
      <c r="AT2115">
        <f t="shared" si="1069"/>
        <v>1.083</v>
      </c>
      <c r="AU2115" s="43">
        <f t="shared" si="1084"/>
        <v>43343</v>
      </c>
      <c r="AV2115" s="43">
        <f t="shared" si="1070"/>
        <v>43371</v>
      </c>
      <c r="AW2115" s="45">
        <f t="shared" si="1085"/>
        <v>0.11395027624309392</v>
      </c>
      <c r="AX2115" s="45">
        <f t="shared" si="1086"/>
        <v>1.5981968515855598</v>
      </c>
      <c r="AY2115" s="47">
        <f t="shared" si="1087"/>
        <v>100.24362039544209</v>
      </c>
      <c r="AZ2115" s="47">
        <f t="shared" si="1088"/>
        <v>119.33381515314441</v>
      </c>
      <c r="BA2115" s="43"/>
      <c r="BC2115" s="2">
        <v>43172</v>
      </c>
      <c r="BD2115" t="str">
        <v>912828XB</v>
      </c>
      <c r="BE2115">
        <v>4.9069000000000003</v>
      </c>
      <c r="BF2115">
        <v>1.3934899999999999</v>
      </c>
      <c r="BG2115">
        <v>0.79390000000000005</v>
      </c>
      <c r="BH2115">
        <v>119.984375</v>
      </c>
      <c r="BI2115">
        <f>VLOOKUP(BD2115,工作表1!$K$3:$L$1000,2,FALSE)</f>
        <v>2.125</v>
      </c>
      <c r="BJ2115" t="str">
        <f>VLOOKUP(BD2115,工作表1!$K$3:$M$1000,3,FALSE)</f>
        <v>2025/5/15</v>
      </c>
      <c r="BK2115">
        <f t="shared" si="1071"/>
        <v>1.65788</v>
      </c>
      <c r="BL2115">
        <f t="shared" si="1072"/>
        <v>0.46711999999999998</v>
      </c>
      <c r="BM2115" s="43">
        <f t="shared" si="1089"/>
        <v>43235</v>
      </c>
      <c r="BN2115" s="43">
        <f t="shared" si="1073"/>
        <v>43465</v>
      </c>
      <c r="BO2115" s="45">
        <f t="shared" si="1090"/>
        <v>0.69854972375690605</v>
      </c>
      <c r="BP2115" s="45">
        <f t="shared" si="1091"/>
        <v>2.398549723756906</v>
      </c>
      <c r="BQ2115" s="47">
        <f t="shared" si="1092"/>
        <v>95.856779413438304</v>
      </c>
      <c r="BR2115" s="47">
        <f t="shared" si="1093"/>
        <v>117.87447323633606</v>
      </c>
    </row>
    <row r="2116" spans="6:70" x14ac:dyDescent="0.25">
      <c r="F2116" s="2">
        <v>43237</v>
      </c>
      <c r="G2116">
        <v>1.8911899999999999</v>
      </c>
      <c r="H2116" s="43">
        <v>43273</v>
      </c>
      <c r="I2116">
        <v>2.8523000000000001</v>
      </c>
      <c r="L2116" s="2">
        <v>43172</v>
      </c>
      <c r="M2116" t="str">
        <v>912828G3</v>
      </c>
      <c r="N2116">
        <v>0.28670000000000001</v>
      </c>
      <c r="O2116">
        <v>1.46468</v>
      </c>
      <c r="P2116">
        <v>0.80059999999999998</v>
      </c>
      <c r="Q2116">
        <v>120.921875</v>
      </c>
      <c r="R2116">
        <f>VLOOKUP(M2116,工作表1!$A$3:$B$1000,2,FALSE)</f>
        <v>2.25</v>
      </c>
      <c r="S2116" t="str">
        <f>VLOOKUP(M2116,工作表1!$A$3:$C$1000,3,FALSE)</f>
        <v>2024/11/15</v>
      </c>
      <c r="T2116">
        <f t="shared" si="1063"/>
        <v>1.65788</v>
      </c>
      <c r="U2116">
        <f t="shared" ref="U2116:U2179" si="1095">R2116-T2116</f>
        <v>0.59211999999999998</v>
      </c>
      <c r="V2116" s="43">
        <f t="shared" si="1074"/>
        <v>43235</v>
      </c>
      <c r="W2116" s="43">
        <f t="shared" si="1064"/>
        <v>43280</v>
      </c>
      <c r="X2116" s="45">
        <f t="shared" si="1075"/>
        <v>0.73964088397790051</v>
      </c>
      <c r="Y2116" s="45">
        <f t="shared" si="1076"/>
        <v>1.399229925073791</v>
      </c>
      <c r="Z2116" s="47">
        <f t="shared" si="1077"/>
        <v>97.036033882497321</v>
      </c>
      <c r="AA2116" s="47">
        <f t="shared" si="1078"/>
        <v>120.16229581581079</v>
      </c>
      <c r="AB2116" s="45">
        <f t="shared" si="1079"/>
        <v>2.7698</v>
      </c>
      <c r="AC2116" s="2" t="str">
        <f t="shared" si="1065"/>
        <v>TY2</v>
      </c>
      <c r="AD2116">
        <f t="shared" si="1066"/>
        <v>120.328125</v>
      </c>
      <c r="AE2116">
        <f t="shared" si="1067"/>
        <v>119.859375</v>
      </c>
      <c r="AF2116" s="49">
        <f t="shared" si="1094"/>
        <v>0.46875</v>
      </c>
      <c r="AG2116" s="3">
        <f t="shared" si="1080"/>
        <v>119.15266066404759</v>
      </c>
      <c r="AH2116">
        <f t="shared" si="1081"/>
        <v>117.73308970897543</v>
      </c>
      <c r="AI2116" s="51">
        <f t="shared" si="1082"/>
        <v>1.4195709550721602</v>
      </c>
      <c r="AJ2116" s="52">
        <f t="shared" si="1083"/>
        <v>0.95082095507216025</v>
      </c>
      <c r="AK2116" s="2">
        <v>43172</v>
      </c>
      <c r="AL2116" t="str">
        <v>9128283Z</v>
      </c>
      <c r="AM2116">
        <v>0.29799999999999999</v>
      </c>
      <c r="AN2116">
        <v>1.6536500000000001</v>
      </c>
      <c r="AO2116">
        <v>0.82720000000000005</v>
      </c>
      <c r="AP2116">
        <v>120.328125</v>
      </c>
      <c r="AQ2116">
        <f>VLOOKUP(AL2116,工作表1!$F$3:$G$1000,2,FALSE)</f>
        <v>2.75</v>
      </c>
      <c r="AR2116" t="str">
        <f>VLOOKUP(AL2116,工作表1!$F$3:$H$1000,3,FALSE)</f>
        <v>2025/2/28</v>
      </c>
      <c r="AS2116">
        <f t="shared" si="1068"/>
        <v>1.65788</v>
      </c>
      <c r="AT2116">
        <f t="shared" si="1069"/>
        <v>1.09212</v>
      </c>
      <c r="AU2116" s="43">
        <f t="shared" si="1084"/>
        <v>43343</v>
      </c>
      <c r="AV2116" s="43">
        <f t="shared" si="1070"/>
        <v>43371</v>
      </c>
      <c r="AW2116" s="45">
        <f t="shared" si="1085"/>
        <v>0.10635359116022099</v>
      </c>
      <c r="AX2116" s="45">
        <f t="shared" si="1086"/>
        <v>1.5981344130780291</v>
      </c>
      <c r="AY2116" s="47">
        <f t="shared" si="1087"/>
        <v>100.10655539445085</v>
      </c>
      <c r="AZ2116" s="47">
        <f t="shared" si="1088"/>
        <v>119.15266066404759</v>
      </c>
      <c r="BA2116" s="43"/>
      <c r="BC2116" s="2">
        <v>43171</v>
      </c>
      <c r="BD2116" t="str">
        <v>912828XB</v>
      </c>
      <c r="BE2116">
        <v>4.7220000000000004</v>
      </c>
      <c r="BF2116">
        <v>1.3886099999999999</v>
      </c>
      <c r="BG2116">
        <v>0.79390000000000005</v>
      </c>
      <c r="BH2116">
        <v>119.859375</v>
      </c>
      <c r="BI2116">
        <f>VLOOKUP(BD2116,工作表1!$K$3:$L$1000,2,FALSE)</f>
        <v>2.125</v>
      </c>
      <c r="BJ2116" t="str">
        <f>VLOOKUP(BD2116,工作表1!$K$3:$M$1000,3,FALSE)</f>
        <v>2025/5/15</v>
      </c>
      <c r="BK2116">
        <f t="shared" si="1071"/>
        <v>1.65184</v>
      </c>
      <c r="BL2116">
        <f t="shared" si="1072"/>
        <v>0.47316000000000003</v>
      </c>
      <c r="BM2116" s="43">
        <f t="shared" si="1089"/>
        <v>43235</v>
      </c>
      <c r="BN2116" s="43">
        <f t="shared" si="1073"/>
        <v>43465</v>
      </c>
      <c r="BO2116" s="45">
        <f t="shared" si="1090"/>
        <v>0.69267955801104975</v>
      </c>
      <c r="BP2116" s="45">
        <f t="shared" si="1091"/>
        <v>2.3985014758192689</v>
      </c>
      <c r="BQ2116" s="47">
        <f t="shared" si="1092"/>
        <v>95.757246245678573</v>
      </c>
      <c r="BR2116" s="47">
        <f t="shared" si="1093"/>
        <v>117.73308970897543</v>
      </c>
    </row>
    <row r="2117" spans="6:70" x14ac:dyDescent="0.25">
      <c r="F2117" s="2">
        <v>43236</v>
      </c>
      <c r="G2117">
        <v>1.885</v>
      </c>
      <c r="H2117" s="43">
        <v>43272</v>
      </c>
      <c r="I2117">
        <v>2.8548</v>
      </c>
      <c r="L2117" s="2">
        <v>43171</v>
      </c>
      <c r="M2117" t="str">
        <v>912828G3</v>
      </c>
      <c r="N2117">
        <v>0.2094</v>
      </c>
      <c r="O2117">
        <v>1.5169999999999999</v>
      </c>
      <c r="P2117">
        <v>0.80059999999999998</v>
      </c>
      <c r="Q2117">
        <v>120.84375</v>
      </c>
      <c r="R2117">
        <f>VLOOKUP(M2117,工作表1!$A$3:$B$1000,2,FALSE)</f>
        <v>2.25</v>
      </c>
      <c r="S2117" t="str">
        <f>VLOOKUP(M2117,工作表1!$A$3:$C$1000,3,FALSE)</f>
        <v>2024/11/15</v>
      </c>
      <c r="T2117">
        <f t="shared" ref="T2117:T2180" si="1096">INDEX($G:$G,MATCH(L2117,$F:$F,0))</f>
        <v>1.65184</v>
      </c>
      <c r="U2117">
        <f t="shared" si="1095"/>
        <v>0.59816000000000003</v>
      </c>
      <c r="V2117" s="43">
        <f t="shared" si="1074"/>
        <v>43235</v>
      </c>
      <c r="W2117" s="43">
        <f t="shared" ref="W2117:W2180" si="1097">IF(WEEKDAY(DATE(YEAR(L2117),(INT(MONTH(L2117)/3)+1)*3+1,1)-1,2)=7,DATE(YEAR(L2117),(INT(MONTH(L2117)/3)+1)*3+1,1)-1-2,IF(WEEKDAY(DATE(YEAR(L2117),(INT(MONTH(L2117)/3)+1)*3+1,1)-1,2)=6,DATE(YEAR(L2117),(INT(MONTH(L2117)/3)+1)*3+1,1)-1-1,DATE(YEAR(L2117),(INT(MONTH(L2117)/3)+1)*3+1,1)-1))</f>
        <v>43280</v>
      </c>
      <c r="X2117" s="45">
        <f t="shared" si="1075"/>
        <v>0.73342541436464093</v>
      </c>
      <c r="Y2117" s="45">
        <f t="shared" si="1076"/>
        <v>1.3991788390221753</v>
      </c>
      <c r="Z2117" s="47">
        <f t="shared" si="1077"/>
        <v>96.952226811994549</v>
      </c>
      <c r="AA2117" s="47">
        <f t="shared" si="1078"/>
        <v>120.04561533089229</v>
      </c>
      <c r="AB2117" s="45">
        <f t="shared" si="1079"/>
        <v>2.7921</v>
      </c>
      <c r="AC2117" s="2" t="str">
        <f t="shared" ref="AC2117:AC2180" si="1098">IF(MOD(MONTH(L2117),3)=0,"TY2","TY1")</f>
        <v>TY2</v>
      </c>
      <c r="AD2117">
        <f t="shared" ref="AD2117:AD2180" si="1099">IF(AC2117="TY1",Q2117,AP2117)</f>
        <v>120.203125</v>
      </c>
      <c r="AE2117">
        <f t="shared" ref="AE2117:AE2180" si="1100">IF(AC2117="TY1",AP2117,BH2117)</f>
        <v>119.6875</v>
      </c>
      <c r="AF2117" s="49">
        <f t="shared" si="1094"/>
        <v>0.515625</v>
      </c>
      <c r="AG2117" s="3">
        <f t="shared" si="1080"/>
        <v>119.02206837836466</v>
      </c>
      <c r="AH2117">
        <f t="shared" si="1081"/>
        <v>117.53760688794165</v>
      </c>
      <c r="AI2117" s="51">
        <f t="shared" si="1082"/>
        <v>1.4844614904230156</v>
      </c>
      <c r="AJ2117" s="52">
        <f t="shared" si="1083"/>
        <v>0.96883649042301556</v>
      </c>
      <c r="AK2117" s="2">
        <v>43171</v>
      </c>
      <c r="AL2117" t="str">
        <v>9128283Z</v>
      </c>
      <c r="AM2117">
        <v>0.33800000000000002</v>
      </c>
      <c r="AN2117">
        <v>1.63273</v>
      </c>
      <c r="AO2117">
        <v>0.82720000000000005</v>
      </c>
      <c r="AP2117">
        <v>120.203125</v>
      </c>
      <c r="AQ2117">
        <f>VLOOKUP(AL2117,工作表1!$F$3:$G$1000,2,FALSE)</f>
        <v>2.75</v>
      </c>
      <c r="AR2117" t="str">
        <f>VLOOKUP(AL2117,工作表1!$F$3:$H$1000,3,FALSE)</f>
        <v>2025/2/28</v>
      </c>
      <c r="AS2117">
        <f t="shared" ref="AS2117:AS2180" si="1101">INDEX($G:$G,MATCH(AK2117,$F:$F,0))</f>
        <v>1.65184</v>
      </c>
      <c r="AT2117">
        <f t="shared" ref="AT2117:AT2180" si="1102">AQ2117-AS2117</f>
        <v>1.09816</v>
      </c>
      <c r="AU2117" s="43">
        <f t="shared" si="1084"/>
        <v>43343</v>
      </c>
      <c r="AV2117" s="43">
        <f t="shared" ref="AV2117:AV2180" si="1103">IF(WEEKDAY(DATE(YEAR(AK2117),(INT(MONTH(AK2117)/3)+1)*3+4,1)-1,2)=7,DATE(YEAR(AK2117),(INT(MONTH(AK2117)/3)+1)*3+4,1)-1-2,IF(WEEKDAY(DATE(YEAR(AK2117),(INT(MONTH(AK2117)/3)+1)*3+4,1)-1,2)=6,DATE(YEAR(AK2117),(INT(MONTH(AK2117)/3)+1)*3+4,1)-1-1,DATE(YEAR(AK2117),(INT(MONTH(AK2117)/3)+1)*3+4,1)-1))</f>
        <v>43371</v>
      </c>
      <c r="AW2117" s="45">
        <f t="shared" si="1085"/>
        <v>9.8756906077348064E-2</v>
      </c>
      <c r="AX2117" s="45">
        <f t="shared" si="1086"/>
        <v>1.5980719745704988</v>
      </c>
      <c r="AY2117" s="47">
        <f t="shared" si="1087"/>
        <v>100.00966355923471</v>
      </c>
      <c r="AZ2117" s="47">
        <f t="shared" si="1088"/>
        <v>119.02206837836466</v>
      </c>
      <c r="BA2117" s="43"/>
      <c r="BC2117" s="2">
        <v>43168</v>
      </c>
      <c r="BD2117" t="str">
        <v>912828XB</v>
      </c>
      <c r="BE2117">
        <v>3.9744999999999999</v>
      </c>
      <c r="BF2117">
        <v>1.40266</v>
      </c>
      <c r="BG2117">
        <v>0.79390000000000005</v>
      </c>
      <c r="BH2117">
        <v>119.6875</v>
      </c>
      <c r="BI2117">
        <f>VLOOKUP(BD2117,工作表1!$K$3:$L$1000,2,FALSE)</f>
        <v>2.125</v>
      </c>
      <c r="BJ2117" t="str">
        <f>VLOOKUP(BD2117,工作表1!$K$3:$M$1000,3,FALSE)</f>
        <v>2025/5/15</v>
      </c>
      <c r="BK2117">
        <f t="shared" ref="BK2117:BK2180" si="1104">INDEX($G:$G,MATCH(BC2117,$F:$F,0))</f>
        <v>1.6474899999999999</v>
      </c>
      <c r="BL2117">
        <f t="shared" ref="BL2117:BL2180" si="1105">BI2117-BK2117</f>
        <v>0.4775100000000001</v>
      </c>
      <c r="BM2117" s="43">
        <f t="shared" si="1089"/>
        <v>43235</v>
      </c>
      <c r="BN2117" s="43">
        <f t="shared" ref="BN2117:BN2180" si="1106">IF(WEEKDAY(DATE(YEAR(BC2117),(INT(MONTH(BC2117)/3)+1)*3+7,1)-1,2)=7,DATE(YEAR(BC2117),(INT(MONTH(BC2117)/3)+1)*3+7,1)-1-2,IF(WEEKDAY(DATE(YEAR(BC2117),(INT(MONTH(BC2117)/3)+1)*3+7,1)-1,2)=6,DATE(YEAR(BC2117),(INT(MONTH(BC2117)/3)+1)*3+7,1)-1-1,DATE(YEAR(BC2117),(INT(MONTH(BC2117)/3)+1)*3+7,1)-1))</f>
        <v>43465</v>
      </c>
      <c r="BO2117" s="45">
        <f t="shared" si="1090"/>
        <v>0.68680939226519344</v>
      </c>
      <c r="BP2117" s="45">
        <f t="shared" si="1091"/>
        <v>2.3984532278816317</v>
      </c>
      <c r="BQ2117" s="47">
        <f t="shared" si="1092"/>
        <v>95.613417037560623</v>
      </c>
      <c r="BR2117" s="47">
        <f t="shared" si="1093"/>
        <v>117.53760688794165</v>
      </c>
    </row>
    <row r="2118" spans="6:70" x14ac:dyDescent="0.25">
      <c r="F2118" s="2">
        <v>43235</v>
      </c>
      <c r="G2118">
        <v>1.881</v>
      </c>
      <c r="H2118" s="43">
        <v>43271</v>
      </c>
      <c r="I2118">
        <v>2.8973</v>
      </c>
      <c r="L2118" s="2">
        <v>43168</v>
      </c>
      <c r="M2118" t="str">
        <v>912828G3</v>
      </c>
      <c r="N2118">
        <v>0.40960000000000002</v>
      </c>
      <c r="O2118">
        <v>1.3586499999999999</v>
      </c>
      <c r="P2118">
        <v>0.80059999999999998</v>
      </c>
      <c r="Q2118">
        <v>120.65625</v>
      </c>
      <c r="R2118">
        <f>VLOOKUP(M2118,工作表1!$A$3:$B$1000,2,FALSE)</f>
        <v>2.25</v>
      </c>
      <c r="S2118" t="str">
        <f>VLOOKUP(M2118,工作表1!$A$3:$C$1000,3,FALSE)</f>
        <v>2024/11/15</v>
      </c>
      <c r="T2118">
        <f t="shared" si="1096"/>
        <v>1.6474899999999999</v>
      </c>
      <c r="U2118">
        <f t="shared" si="1095"/>
        <v>0.6025100000000001</v>
      </c>
      <c r="V2118" s="43">
        <f t="shared" ref="V2118:V2181" si="1107">COUPNCD(L2117,S2118,2,0)</f>
        <v>43235</v>
      </c>
      <c r="W2118" s="43">
        <f t="shared" si="1097"/>
        <v>43280</v>
      </c>
      <c r="X2118" s="45">
        <f t="shared" ref="X2118:X2181" si="1108">COUPDAYBS(L2117,S2118,2,1)/COUPDAYS(L2117,S2118,2,1)*R2118/2</f>
        <v>0.72720994475138123</v>
      </c>
      <c r="Y2118" s="45">
        <f t="shared" ref="Y2118:Y2181" si="1109">(W2118-L2117)/365*R2118+X2118</f>
        <v>1.3991277529705592</v>
      </c>
      <c r="Z2118" s="47">
        <f t="shared" ref="Z2118:Z2181" si="1110">(Q2118*P2118+Y2118)/(1+(O2118/100)*(W2118-L2119)/360)-X2118</f>
        <v>96.853165275507791</v>
      </c>
      <c r="AA2118" s="47">
        <f t="shared" ref="AA2118:AA2181" si="1111">(Z2118-$AB$5*(W2118-L2117)/365+T2118*(W2118-L2117)/360)/P2118</f>
        <v>119.91047827952974</v>
      </c>
      <c r="AB2118" s="45">
        <f t="shared" ref="AB2118:AB2181" si="1112">INDEX(I:I,MATCH(L2118,H:H,0))</f>
        <v>2.8094999999999999</v>
      </c>
      <c r="AC2118" s="2" t="str">
        <f t="shared" si="1098"/>
        <v>TY2</v>
      </c>
      <c r="AD2118">
        <f t="shared" si="1099"/>
        <v>120.03125</v>
      </c>
      <c r="AE2118">
        <f t="shared" si="1100"/>
        <v>119.8125</v>
      </c>
      <c r="AF2118" s="49">
        <f t="shared" si="1094"/>
        <v>0.21875</v>
      </c>
      <c r="AG2118" s="3">
        <f t="shared" ref="AG2118:AG2181" si="1113">IF(AC2118="TY1",AA2118,AZ2118)</f>
        <v>118.87344487071245</v>
      </c>
      <c r="AH2118">
        <f t="shared" ref="AH2118:AH2181" si="1114">IF(AC2118="TY1",AZ2118,BR2118)</f>
        <v>117.68101141017281</v>
      </c>
      <c r="AI2118" s="51">
        <f t="shared" ref="AI2118:AI2181" si="1115">AG2118-AH2118</f>
        <v>1.1924334605396325</v>
      </c>
      <c r="AJ2118" s="52">
        <f t="shared" ref="AJ2118:AJ2181" si="1116">AI2118-AF2118</f>
        <v>0.97368346053963251</v>
      </c>
      <c r="AK2118" s="2">
        <v>43168</v>
      </c>
      <c r="AL2118" t="str">
        <v>9128283Z</v>
      </c>
      <c r="AM2118">
        <v>0.47360000000000002</v>
      </c>
      <c r="AN2118">
        <v>1.5879799999999999</v>
      </c>
      <c r="AO2118">
        <v>0.82720000000000005</v>
      </c>
      <c r="AP2118">
        <v>120.03125</v>
      </c>
      <c r="AQ2118">
        <f>VLOOKUP(AL2118,工作表1!$F$3:$G$1000,2,FALSE)</f>
        <v>2.75</v>
      </c>
      <c r="AR2118" t="str">
        <f>VLOOKUP(AL2118,工作表1!$F$3:$H$1000,3,FALSE)</f>
        <v>2025/2/28</v>
      </c>
      <c r="AS2118">
        <f t="shared" si="1101"/>
        <v>1.6474899999999999</v>
      </c>
      <c r="AT2118">
        <f t="shared" si="1102"/>
        <v>1.1025100000000001</v>
      </c>
      <c r="AU2118" s="43">
        <f t="shared" ref="AU2118:AU2181" si="1117">COUPNCD(AK2117,AR2118,2,0)</f>
        <v>43343</v>
      </c>
      <c r="AV2118" s="43">
        <f t="shared" si="1103"/>
        <v>43371</v>
      </c>
      <c r="AW2118" s="45">
        <f t="shared" ref="AW2118:AW2181" si="1118">COUPDAYBS(AK2117,AR2118,2,1)/COUPDAYS(AK2117,AR2118,2,1)*AQ2118/2</f>
        <v>9.1160220994475127E-2</v>
      </c>
      <c r="AX2118" s="45">
        <f t="shared" ref="AX2118:AX2181" si="1119">(AV2118-AK2117)/365*AQ2118+AW2118</f>
        <v>1.598009536062968</v>
      </c>
      <c r="AY2118" s="47">
        <f t="shared" ref="AY2118:AY2181" si="1120">(AP2118*AO2118+AX2118)/(1+(AN2118/100)*(AV2118-AK2119)/360)-AW2118</f>
        <v>99.8969509638722</v>
      </c>
      <c r="AZ2118" s="47">
        <f t="shared" ref="AZ2118:AZ2181" si="1121">(AY2118-$AB$5*(AV2118-AK2117)/365+AS2118*(AV2118-AK2117)/360)/AO2118</f>
        <v>118.87344487071245</v>
      </c>
      <c r="BA2118" s="43"/>
      <c r="BC2118" s="2">
        <v>43167</v>
      </c>
      <c r="BD2118" t="str">
        <v>912828XB</v>
      </c>
      <c r="BE2118">
        <v>3.8249</v>
      </c>
      <c r="BF2118">
        <v>1.3650899999999999</v>
      </c>
      <c r="BG2118">
        <v>0.79390000000000005</v>
      </c>
      <c r="BH2118">
        <v>119.8125</v>
      </c>
      <c r="BI2118">
        <f>VLOOKUP(BD2118,工作表1!$K$3:$L$1000,2,FALSE)</f>
        <v>2.125</v>
      </c>
      <c r="BJ2118" t="str">
        <f>VLOOKUP(BD2118,工作表1!$K$3:$M$1000,3,FALSE)</f>
        <v>2025/5/15</v>
      </c>
      <c r="BK2118">
        <f t="shared" si="1104"/>
        <v>1.6423099999999999</v>
      </c>
      <c r="BL2118">
        <f t="shared" si="1105"/>
        <v>0.48269000000000006</v>
      </c>
      <c r="BM2118" s="43">
        <f t="shared" ref="BM2118:BM2181" si="1122">COUPNCD(BC2117,BJ2118,2,0)</f>
        <v>43235</v>
      </c>
      <c r="BN2118" s="43">
        <f t="shared" si="1106"/>
        <v>43465</v>
      </c>
      <c r="BO2118" s="45">
        <f t="shared" ref="BO2118:BO2181" si="1123">COUPDAYBS(BC2117,BJ2118,2,1)/COUPDAYS(BC2117,BJ2118,2,1)*BI2118/2</f>
        <v>0.6691988950276242</v>
      </c>
      <c r="BP2118" s="45">
        <f t="shared" ref="BP2118:BP2181" si="1124">(BN2118-BC2117)/365*BI2118+BO2118</f>
        <v>2.3983084840687203</v>
      </c>
      <c r="BQ2118" s="47">
        <f t="shared" ref="BQ2118:BQ2181" si="1125">(BH2118*BG2118+BP2118)/(1+(BF2118/100)*(BN2118-BC2119)/360)-BO2118</f>
        <v>95.755011948262222</v>
      </c>
      <c r="BR2118" s="47">
        <f t="shared" ref="BR2118:BR2181" si="1126">(BQ2118-$AB$5*(BN2118-BC2117)/365+BK2118*(BN2118-BC2117)/360)/BG2118</f>
        <v>117.68101141017281</v>
      </c>
    </row>
    <row r="2119" spans="6:70" x14ac:dyDescent="0.25">
      <c r="F2119" s="2">
        <v>43234</v>
      </c>
      <c r="G2119">
        <v>1.8767100000000001</v>
      </c>
      <c r="H2119" s="43">
        <v>43270</v>
      </c>
      <c r="I2119">
        <v>2.8574000000000002</v>
      </c>
      <c r="L2119" s="2">
        <v>43167</v>
      </c>
      <c r="M2119" t="str">
        <v>912828G3</v>
      </c>
      <c r="N2119">
        <v>5.1799999999999999E-2</v>
      </c>
      <c r="O2119">
        <v>1.55708</v>
      </c>
      <c r="P2119">
        <v>0.80059999999999998</v>
      </c>
      <c r="Q2119">
        <v>120.796875</v>
      </c>
      <c r="R2119">
        <f>VLOOKUP(M2119,工作表1!$A$3:$B$1000,2,FALSE)</f>
        <v>2.25</v>
      </c>
      <c r="S2119" t="str">
        <f>VLOOKUP(M2119,工作表1!$A$3:$C$1000,3,FALSE)</f>
        <v>2024/11/15</v>
      </c>
      <c r="T2119">
        <f t="shared" si="1096"/>
        <v>1.6423099999999999</v>
      </c>
      <c r="U2119">
        <f t="shared" si="1095"/>
        <v>0.60769000000000006</v>
      </c>
      <c r="V2119" s="43">
        <f t="shared" si="1107"/>
        <v>43235</v>
      </c>
      <c r="W2119" s="43">
        <f t="shared" si="1097"/>
        <v>43280</v>
      </c>
      <c r="X2119" s="45">
        <f t="shared" si="1108"/>
        <v>0.70856353591160215</v>
      </c>
      <c r="Y2119" s="45">
        <f t="shared" si="1109"/>
        <v>1.3989744948157119</v>
      </c>
      <c r="Z2119" s="47">
        <f t="shared" si="1110"/>
        <v>96.919011592414847</v>
      </c>
      <c r="AA2119" s="47">
        <f t="shared" si="1111"/>
        <v>119.9613928446674</v>
      </c>
      <c r="AB2119" s="45">
        <f t="shared" si="1112"/>
        <v>2.7822</v>
      </c>
      <c r="AC2119" s="2" t="str">
        <f t="shared" si="1098"/>
        <v>TY2</v>
      </c>
      <c r="AD2119">
        <f t="shared" si="1099"/>
        <v>120.171875</v>
      </c>
      <c r="AE2119">
        <f t="shared" si="1100"/>
        <v>119.5625</v>
      </c>
      <c r="AF2119" s="49">
        <f t="shared" si="1094"/>
        <v>0.609375</v>
      </c>
      <c r="AG2119" s="3">
        <f t="shared" si="1113"/>
        <v>119.00291078178155</v>
      </c>
      <c r="AH2119">
        <f t="shared" si="1114"/>
        <v>117.57826011283913</v>
      </c>
      <c r="AI2119" s="51">
        <f t="shared" si="1115"/>
        <v>1.4246506689424194</v>
      </c>
      <c r="AJ2119" s="52">
        <f t="shared" si="1116"/>
        <v>0.81527566894241943</v>
      </c>
      <c r="AK2119" s="2">
        <v>43167</v>
      </c>
      <c r="AL2119" t="str">
        <v>9128283Z</v>
      </c>
      <c r="AM2119">
        <v>-1.0200000000000001E-2</v>
      </c>
      <c r="AN2119">
        <v>1.5880300000000001</v>
      </c>
      <c r="AO2119">
        <v>0.82720000000000005</v>
      </c>
      <c r="AP2119">
        <v>120.171875</v>
      </c>
      <c r="AQ2119">
        <f>VLOOKUP(AL2119,工作表1!$F$3:$G$1000,2,FALSE)</f>
        <v>2.75</v>
      </c>
      <c r="AR2119" t="str">
        <f>VLOOKUP(AL2119,工作表1!$F$3:$H$1000,3,FALSE)</f>
        <v>2025/2/28</v>
      </c>
      <c r="AS2119">
        <f t="shared" si="1101"/>
        <v>1.6423099999999999</v>
      </c>
      <c r="AT2119">
        <f t="shared" si="1102"/>
        <v>1.1076900000000001</v>
      </c>
      <c r="AU2119" s="43">
        <f t="shared" si="1117"/>
        <v>43343</v>
      </c>
      <c r="AV2119" s="43">
        <f t="shared" si="1103"/>
        <v>43371</v>
      </c>
      <c r="AW2119" s="45">
        <f t="shared" si="1118"/>
        <v>6.8370165745856346E-2</v>
      </c>
      <c r="AX2119" s="45">
        <f t="shared" si="1119"/>
        <v>1.5978222205403771</v>
      </c>
      <c r="AY2119" s="47">
        <f t="shared" si="1120"/>
        <v>100.03043867045531</v>
      </c>
      <c r="AZ2119" s="47">
        <f t="shared" si="1121"/>
        <v>119.00291078178155</v>
      </c>
      <c r="BA2119" s="43"/>
      <c r="BC2119" s="2">
        <v>43166</v>
      </c>
      <c r="BD2119" t="str">
        <v>912828XB</v>
      </c>
      <c r="BE2119">
        <v>5.6222000000000003</v>
      </c>
      <c r="BF2119">
        <v>1.2060299999999999</v>
      </c>
      <c r="BG2119">
        <v>0.79390000000000005</v>
      </c>
      <c r="BH2119">
        <v>119.5625</v>
      </c>
      <c r="BI2119">
        <f>VLOOKUP(BD2119,工作表1!$K$3:$L$1000,2,FALSE)</f>
        <v>2.125</v>
      </c>
      <c r="BJ2119" t="str">
        <f>VLOOKUP(BD2119,工作表1!$K$3:$M$1000,3,FALSE)</f>
        <v>2025/5/15</v>
      </c>
      <c r="BK2119">
        <f t="shared" si="1104"/>
        <v>1.6350899999999999</v>
      </c>
      <c r="BL2119">
        <f t="shared" si="1105"/>
        <v>0.48991000000000007</v>
      </c>
      <c r="BM2119" s="43">
        <f t="shared" si="1122"/>
        <v>43235</v>
      </c>
      <c r="BN2119" s="43">
        <f t="shared" si="1106"/>
        <v>43465</v>
      </c>
      <c r="BO2119" s="45">
        <f t="shared" si="1123"/>
        <v>0.66332872928176789</v>
      </c>
      <c r="BP2119" s="45">
        <f t="shared" si="1124"/>
        <v>2.3982602361310827</v>
      </c>
      <c r="BQ2119" s="47">
        <f t="shared" si="1125"/>
        <v>95.687252824587546</v>
      </c>
      <c r="BR2119" s="47">
        <f t="shared" si="1126"/>
        <v>117.57826011283913</v>
      </c>
    </row>
    <row r="2120" spans="6:70" x14ac:dyDescent="0.25">
      <c r="F2120" s="2">
        <v>43231</v>
      </c>
      <c r="G2120">
        <v>1.87155</v>
      </c>
      <c r="H2120" s="43">
        <v>43269</v>
      </c>
      <c r="I2120">
        <v>2.8797999999999999</v>
      </c>
      <c r="L2120" s="2">
        <v>43166</v>
      </c>
      <c r="M2120" t="str">
        <v>912828G3</v>
      </c>
      <c r="N2120">
        <v>0.3896</v>
      </c>
      <c r="O2120">
        <v>1.3166</v>
      </c>
      <c r="P2120">
        <v>0.80059999999999998</v>
      </c>
      <c r="Q2120">
        <v>120.640625</v>
      </c>
      <c r="R2120">
        <f>VLOOKUP(M2120,工作表1!$A$3:$B$1000,2,FALSE)</f>
        <v>2.25</v>
      </c>
      <c r="S2120" t="str">
        <f>VLOOKUP(M2120,工作表1!$A$3:$C$1000,3,FALSE)</f>
        <v>2024/11/15</v>
      </c>
      <c r="T2120">
        <f t="shared" si="1096"/>
        <v>1.6350899999999999</v>
      </c>
      <c r="U2120">
        <f t="shared" si="1095"/>
        <v>0.61491000000000007</v>
      </c>
      <c r="V2120" s="43">
        <f t="shared" si="1107"/>
        <v>43235</v>
      </c>
      <c r="W2120" s="43">
        <f t="shared" si="1097"/>
        <v>43280</v>
      </c>
      <c r="X2120" s="45">
        <f t="shared" si="1108"/>
        <v>0.70234806629834245</v>
      </c>
      <c r="Y2120" s="45">
        <f t="shared" si="1109"/>
        <v>1.3989234087640958</v>
      </c>
      <c r="Z2120" s="47">
        <f t="shared" si="1110"/>
        <v>96.871084831310355</v>
      </c>
      <c r="AA2120" s="47">
        <f t="shared" si="1111"/>
        <v>119.88890769027664</v>
      </c>
      <c r="AB2120" s="45">
        <f t="shared" si="1112"/>
        <v>2.8094999999999999</v>
      </c>
      <c r="AC2120" s="2" t="str">
        <f t="shared" si="1098"/>
        <v>TY2</v>
      </c>
      <c r="AD2120">
        <f t="shared" si="1099"/>
        <v>120.03125</v>
      </c>
      <c r="AE2120">
        <f t="shared" si="1100"/>
        <v>119.5625</v>
      </c>
      <c r="AF2120" s="49">
        <f t="shared" si="1094"/>
        <v>0.46875</v>
      </c>
      <c r="AG2120" s="3">
        <f t="shared" si="1113"/>
        <v>118.86012544464876</v>
      </c>
      <c r="AH2120">
        <f t="shared" si="1114"/>
        <v>117.6191733218039</v>
      </c>
      <c r="AI2120" s="51">
        <f t="shared" si="1115"/>
        <v>1.2409521228448597</v>
      </c>
      <c r="AJ2120" s="52">
        <f t="shared" si="1116"/>
        <v>0.77220212284485967</v>
      </c>
      <c r="AK2120" s="2">
        <v>43166</v>
      </c>
      <c r="AL2120" t="str">
        <v>9128283Z</v>
      </c>
      <c r="AM2120">
        <v>-0.4662</v>
      </c>
      <c r="AN2120">
        <v>1.5775600000000001</v>
      </c>
      <c r="AO2120">
        <v>0.82720000000000005</v>
      </c>
      <c r="AP2120">
        <v>120.03125</v>
      </c>
      <c r="AQ2120">
        <f>VLOOKUP(AL2120,工作表1!$F$3:$G$1000,2,FALSE)</f>
        <v>2.75</v>
      </c>
      <c r="AR2120" t="str">
        <f>VLOOKUP(AL2120,工作表1!$F$3:$H$1000,3,FALSE)</f>
        <v>2025/2/28</v>
      </c>
      <c r="AS2120">
        <f t="shared" si="1101"/>
        <v>1.6350899999999999</v>
      </c>
      <c r="AT2120">
        <f t="shared" si="1102"/>
        <v>1.1149100000000001</v>
      </c>
      <c r="AU2120" s="43">
        <f t="shared" si="1117"/>
        <v>43343</v>
      </c>
      <c r="AV2120" s="43">
        <f t="shared" si="1103"/>
        <v>43371</v>
      </c>
      <c r="AW2120" s="45">
        <f t="shared" si="1118"/>
        <v>6.0773480662983423E-2</v>
      </c>
      <c r="AX2120" s="45">
        <f t="shared" si="1119"/>
        <v>1.5977597820328464</v>
      </c>
      <c r="AY2120" s="47">
        <f t="shared" si="1120"/>
        <v>99.92425654863537</v>
      </c>
      <c r="AZ2120" s="47">
        <f t="shared" si="1121"/>
        <v>118.86012544464876</v>
      </c>
      <c r="BA2120" s="43"/>
      <c r="BC2120" s="2">
        <v>43165</v>
      </c>
      <c r="BD2120" t="str">
        <v>912828XB</v>
      </c>
      <c r="BE2120">
        <v>6.3808999999999996</v>
      </c>
      <c r="BF2120">
        <v>1.1530800000000001</v>
      </c>
      <c r="BG2120">
        <v>0.79390000000000005</v>
      </c>
      <c r="BH2120">
        <v>119.5625</v>
      </c>
      <c r="BI2120">
        <f>VLOOKUP(BD2120,工作表1!$K$3:$L$1000,2,FALSE)</f>
        <v>2.125</v>
      </c>
      <c r="BJ2120" t="str">
        <f>VLOOKUP(BD2120,工作表1!$K$3:$M$1000,3,FALSE)</f>
        <v>2025/5/15</v>
      </c>
      <c r="BK2120">
        <f t="shared" si="1104"/>
        <v>1.6296299999999999</v>
      </c>
      <c r="BL2120">
        <f t="shared" si="1105"/>
        <v>0.49537000000000009</v>
      </c>
      <c r="BM2120" s="43">
        <f t="shared" si="1122"/>
        <v>43235</v>
      </c>
      <c r="BN2120" s="43">
        <f t="shared" si="1106"/>
        <v>43465</v>
      </c>
      <c r="BO2120" s="45">
        <f t="shared" si="1123"/>
        <v>0.65745856353591159</v>
      </c>
      <c r="BP2120" s="45">
        <f t="shared" si="1124"/>
        <v>2.3982119881934461</v>
      </c>
      <c r="BQ2120" s="47">
        <f t="shared" si="1125"/>
        <v>95.732127285796551</v>
      </c>
      <c r="BR2120" s="47">
        <f t="shared" si="1126"/>
        <v>117.6191733218039</v>
      </c>
    </row>
    <row r="2121" spans="6:70" x14ac:dyDescent="0.25">
      <c r="F2121" s="2">
        <v>43230</v>
      </c>
      <c r="G2121">
        <v>1.87</v>
      </c>
      <c r="H2121" s="43">
        <v>43266</v>
      </c>
      <c r="I2121">
        <v>2.8873000000000002</v>
      </c>
      <c r="L2121" s="2">
        <v>43165</v>
      </c>
      <c r="M2121" t="str">
        <v>912828G3</v>
      </c>
      <c r="N2121">
        <v>0.50119999999999998</v>
      </c>
      <c r="O2121">
        <v>1.25678</v>
      </c>
      <c r="P2121">
        <v>0.80059999999999998</v>
      </c>
      <c r="Q2121">
        <v>120.671875</v>
      </c>
      <c r="R2121">
        <f>VLOOKUP(M2121,工作表1!$A$3:$B$1000,2,FALSE)</f>
        <v>2.25</v>
      </c>
      <c r="S2121" t="str">
        <f>VLOOKUP(M2121,工作表1!$A$3:$C$1000,3,FALSE)</f>
        <v>2024/11/15</v>
      </c>
      <c r="T2121">
        <f t="shared" si="1096"/>
        <v>1.6296299999999999</v>
      </c>
      <c r="U2121">
        <f t="shared" si="1095"/>
        <v>0.62037000000000009</v>
      </c>
      <c r="V2121" s="43">
        <f t="shared" si="1107"/>
        <v>43235</v>
      </c>
      <c r="W2121" s="43">
        <f t="shared" si="1097"/>
        <v>43280</v>
      </c>
      <c r="X2121" s="45">
        <f t="shared" si="1108"/>
        <v>0.69613259668508287</v>
      </c>
      <c r="Y2121" s="45">
        <f t="shared" si="1109"/>
        <v>1.3988723227124802</v>
      </c>
      <c r="Z2121" s="47">
        <f t="shared" si="1110"/>
        <v>96.917344926342921</v>
      </c>
      <c r="AA2121" s="47">
        <f t="shared" si="1111"/>
        <v>119.93471391530039</v>
      </c>
      <c r="AB2121" s="45">
        <f t="shared" si="1112"/>
        <v>2.8144</v>
      </c>
      <c r="AC2121" s="2" t="str">
        <f t="shared" si="1098"/>
        <v>TY2</v>
      </c>
      <c r="AD2121">
        <f t="shared" si="1099"/>
        <v>120.03125</v>
      </c>
      <c r="AE2121">
        <f t="shared" si="1100"/>
        <v>119.5625</v>
      </c>
      <c r="AF2121" s="49">
        <f t="shared" si="1094"/>
        <v>0.46875</v>
      </c>
      <c r="AG2121" s="3">
        <f t="shared" si="1113"/>
        <v>118.87812335200636</v>
      </c>
      <c r="AH2121">
        <f t="shared" si="1114"/>
        <v>117.56789094604039</v>
      </c>
      <c r="AI2121" s="51">
        <f t="shared" si="1115"/>
        <v>1.3102324059659622</v>
      </c>
      <c r="AJ2121" s="52">
        <f t="shared" si="1116"/>
        <v>0.84148240596596224</v>
      </c>
      <c r="AK2121" s="2">
        <v>43165</v>
      </c>
      <c r="AL2121" t="str">
        <v>9128283Z</v>
      </c>
      <c r="AM2121">
        <v>-0.1797</v>
      </c>
      <c r="AN2121">
        <v>1.53779</v>
      </c>
      <c r="AO2121">
        <v>0.82720000000000005</v>
      </c>
      <c r="AP2121">
        <v>120.03125</v>
      </c>
      <c r="AQ2121">
        <f>VLOOKUP(AL2121,工作表1!$F$3:$G$1000,2,FALSE)</f>
        <v>2.75</v>
      </c>
      <c r="AR2121" t="str">
        <f>VLOOKUP(AL2121,工作表1!$F$3:$H$1000,3,FALSE)</f>
        <v>2025/2/28</v>
      </c>
      <c r="AS2121">
        <f t="shared" si="1101"/>
        <v>1.6296299999999999</v>
      </c>
      <c r="AT2121">
        <f t="shared" si="1102"/>
        <v>1.1203700000000001</v>
      </c>
      <c r="AU2121" s="43">
        <f t="shared" si="1117"/>
        <v>43343</v>
      </c>
      <c r="AV2121" s="43">
        <f t="shared" si="1103"/>
        <v>43371</v>
      </c>
      <c r="AW2121" s="45">
        <f t="shared" si="1118"/>
        <v>5.3176795580110493E-2</v>
      </c>
      <c r="AX2121" s="45">
        <f t="shared" si="1119"/>
        <v>1.5976973435253161</v>
      </c>
      <c r="AY2121" s="47">
        <f t="shared" si="1120"/>
        <v>99.950112215546781</v>
      </c>
      <c r="AZ2121" s="47">
        <f t="shared" si="1121"/>
        <v>118.87812335200636</v>
      </c>
      <c r="BA2121" s="43"/>
      <c r="BC2121" s="2">
        <v>43164</v>
      </c>
      <c r="BD2121" t="str">
        <v>912828XB</v>
      </c>
      <c r="BE2121">
        <v>5.7994000000000003</v>
      </c>
      <c r="BF2121">
        <v>1.1870799999999999</v>
      </c>
      <c r="BG2121">
        <v>0.79390000000000005</v>
      </c>
      <c r="BH2121">
        <v>119.5625</v>
      </c>
      <c r="BI2121">
        <f>VLOOKUP(BD2121,工作表1!$K$3:$L$1000,2,FALSE)</f>
        <v>2.125</v>
      </c>
      <c r="BJ2121" t="str">
        <f>VLOOKUP(BD2121,工作表1!$K$3:$M$1000,3,FALSE)</f>
        <v>2025/5/15</v>
      </c>
      <c r="BK2121">
        <f t="shared" si="1104"/>
        <v>1.6271199999999999</v>
      </c>
      <c r="BL2121">
        <f t="shared" si="1105"/>
        <v>0.4978800000000001</v>
      </c>
      <c r="BM2121" s="43">
        <f t="shared" si="1122"/>
        <v>43235</v>
      </c>
      <c r="BN2121" s="43">
        <f t="shared" si="1106"/>
        <v>43465</v>
      </c>
      <c r="BO2121" s="45">
        <f t="shared" si="1123"/>
        <v>0.65158839779005528</v>
      </c>
      <c r="BP2121" s="45">
        <f t="shared" si="1124"/>
        <v>2.3981637402558085</v>
      </c>
      <c r="BQ2121" s="47">
        <f t="shared" si="1125"/>
        <v>95.701379672289775</v>
      </c>
      <c r="BR2121" s="47">
        <f t="shared" si="1126"/>
        <v>117.56789094604039</v>
      </c>
    </row>
    <row r="2122" spans="6:70" x14ac:dyDescent="0.25">
      <c r="F2122" s="2">
        <v>43229</v>
      </c>
      <c r="G2122">
        <v>1.865</v>
      </c>
      <c r="H2122" s="43">
        <v>43265</v>
      </c>
      <c r="I2122">
        <v>2.8997999999999999</v>
      </c>
      <c r="L2122" s="2">
        <v>43164</v>
      </c>
      <c r="M2122" t="str">
        <v>912828G3</v>
      </c>
      <c r="N2122">
        <v>0.83120000000000005</v>
      </c>
      <c r="O2122">
        <v>1.1014200000000001</v>
      </c>
      <c r="P2122">
        <v>0.80059999999999998</v>
      </c>
      <c r="Q2122">
        <v>120.65625</v>
      </c>
      <c r="R2122">
        <f>VLOOKUP(M2122,工作表1!$A$3:$B$1000,2,FALSE)</f>
        <v>2.25</v>
      </c>
      <c r="S2122" t="str">
        <f>VLOOKUP(M2122,工作表1!$A$3:$C$1000,3,FALSE)</f>
        <v>2024/11/15</v>
      </c>
      <c r="T2122">
        <f t="shared" si="1096"/>
        <v>1.6271199999999999</v>
      </c>
      <c r="U2122">
        <f t="shared" si="1095"/>
        <v>0.6228800000000001</v>
      </c>
      <c r="V2122" s="43">
        <f t="shared" si="1107"/>
        <v>43235</v>
      </c>
      <c r="W2122" s="43">
        <f t="shared" si="1097"/>
        <v>43280</v>
      </c>
      <c r="X2122" s="45">
        <f t="shared" si="1108"/>
        <v>0.68991712707182318</v>
      </c>
      <c r="Y2122" s="45">
        <f t="shared" si="1109"/>
        <v>1.3988212366608641</v>
      </c>
      <c r="Z2122" s="47">
        <f t="shared" si="1110"/>
        <v>96.950807022900193</v>
      </c>
      <c r="AA2122" s="47">
        <f t="shared" si="1111"/>
        <v>119.96567381169875</v>
      </c>
      <c r="AB2122" s="45">
        <f t="shared" si="1112"/>
        <v>2.8069999999999999</v>
      </c>
      <c r="AC2122" s="2" t="str">
        <f t="shared" si="1098"/>
        <v>TY2</v>
      </c>
      <c r="AD2122">
        <f t="shared" si="1099"/>
        <v>120.03125</v>
      </c>
      <c r="AE2122">
        <f t="shared" si="1100"/>
        <v>119.71875</v>
      </c>
      <c r="AF2122" s="49">
        <f t="shared" si="1094"/>
        <v>0.3125</v>
      </c>
      <c r="AG2122" s="3">
        <f t="shared" si="1113"/>
        <v>118.8534946419079</v>
      </c>
      <c r="AH2122">
        <f t="shared" si="1114"/>
        <v>117.73275597482498</v>
      </c>
      <c r="AI2122" s="51">
        <f t="shared" si="1115"/>
        <v>1.120738667082918</v>
      </c>
      <c r="AJ2122" s="52">
        <f t="shared" si="1116"/>
        <v>0.80823866708291803</v>
      </c>
      <c r="AK2122" s="2">
        <v>43164</v>
      </c>
      <c r="AL2122" t="str">
        <v>9128283Z</v>
      </c>
      <c r="AM2122">
        <v>-0.29549999999999998</v>
      </c>
      <c r="AN2122">
        <v>1.54799</v>
      </c>
      <c r="AO2122">
        <v>0.82720000000000005</v>
      </c>
      <c r="AP2122">
        <v>120.03125</v>
      </c>
      <c r="AQ2122">
        <f>VLOOKUP(AL2122,工作表1!$F$3:$G$1000,2,FALSE)</f>
        <v>2.75</v>
      </c>
      <c r="AR2122" t="str">
        <f>VLOOKUP(AL2122,工作表1!$F$3:$H$1000,3,FALSE)</f>
        <v>2025/2/28</v>
      </c>
      <c r="AS2122">
        <f t="shared" si="1101"/>
        <v>1.6271199999999999</v>
      </c>
      <c r="AT2122">
        <f t="shared" si="1102"/>
        <v>1.1228800000000001</v>
      </c>
      <c r="AU2122" s="43">
        <f t="shared" si="1117"/>
        <v>43343</v>
      </c>
      <c r="AV2122" s="43">
        <f t="shared" si="1103"/>
        <v>43371</v>
      </c>
      <c r="AW2122" s="45">
        <f t="shared" si="1118"/>
        <v>4.5580110497237564E-2</v>
      </c>
      <c r="AX2122" s="45">
        <f t="shared" si="1119"/>
        <v>1.5976349050177856</v>
      </c>
      <c r="AY2122" s="47">
        <f t="shared" si="1120"/>
        <v>99.939049422276327</v>
      </c>
      <c r="AZ2122" s="47">
        <f t="shared" si="1121"/>
        <v>118.8534946419079</v>
      </c>
      <c r="BA2122" s="43"/>
      <c r="BC2122" s="2">
        <v>43161</v>
      </c>
      <c r="BD2122" t="str">
        <v>912828XB</v>
      </c>
      <c r="BE2122">
        <v>6.1852</v>
      </c>
      <c r="BF2122">
        <v>1.16022</v>
      </c>
      <c r="BG2122">
        <v>0.79390000000000005</v>
      </c>
      <c r="BH2122">
        <v>119.71875</v>
      </c>
      <c r="BI2122">
        <f>VLOOKUP(BD2122,工作表1!$K$3:$L$1000,2,FALSE)</f>
        <v>2.125</v>
      </c>
      <c r="BJ2122" t="str">
        <f>VLOOKUP(BD2122,工作表1!$K$3:$M$1000,3,FALSE)</f>
        <v>2025/5/15</v>
      </c>
      <c r="BK2122">
        <f t="shared" si="1104"/>
        <v>1.617</v>
      </c>
      <c r="BL2122">
        <f t="shared" si="1105"/>
        <v>0.50800000000000001</v>
      </c>
      <c r="BM2122" s="43">
        <f t="shared" si="1122"/>
        <v>43235</v>
      </c>
      <c r="BN2122" s="43">
        <f t="shared" si="1106"/>
        <v>43465</v>
      </c>
      <c r="BO2122" s="45">
        <f t="shared" si="1123"/>
        <v>0.64571823204419887</v>
      </c>
      <c r="BP2122" s="45">
        <f t="shared" si="1124"/>
        <v>2.3981154923181718</v>
      </c>
      <c r="BQ2122" s="47">
        <f t="shared" si="1125"/>
        <v>95.848608233253742</v>
      </c>
      <c r="BR2122" s="47">
        <f t="shared" si="1126"/>
        <v>117.73275597482498</v>
      </c>
    </row>
    <row r="2123" spans="6:70" x14ac:dyDescent="0.25">
      <c r="F2123" s="2">
        <v>43228</v>
      </c>
      <c r="G2123">
        <v>1.857</v>
      </c>
      <c r="H2123" s="43">
        <v>43264</v>
      </c>
      <c r="I2123">
        <v>2.9272999999999998</v>
      </c>
      <c r="L2123" s="2">
        <v>43161</v>
      </c>
      <c r="M2123" t="str">
        <v>912828G3</v>
      </c>
      <c r="N2123">
        <v>0.65049999999999997</v>
      </c>
      <c r="O2123">
        <v>1.1991700000000001</v>
      </c>
      <c r="P2123">
        <v>0.80059999999999998</v>
      </c>
      <c r="Q2123">
        <v>120.796875</v>
      </c>
      <c r="R2123">
        <f>VLOOKUP(M2123,工作表1!$A$3:$B$1000,2,FALSE)</f>
        <v>2.25</v>
      </c>
      <c r="S2123" t="str">
        <f>VLOOKUP(M2123,工作表1!$A$3:$C$1000,3,FALSE)</f>
        <v>2024/11/15</v>
      </c>
      <c r="T2123">
        <f t="shared" si="1096"/>
        <v>1.617</v>
      </c>
      <c r="U2123">
        <f t="shared" si="1095"/>
        <v>0.63300000000000001</v>
      </c>
      <c r="V2123" s="43">
        <f t="shared" si="1107"/>
        <v>43235</v>
      </c>
      <c r="W2123" s="43">
        <f t="shared" si="1097"/>
        <v>43280</v>
      </c>
      <c r="X2123" s="45">
        <f t="shared" si="1108"/>
        <v>0.68370165745856348</v>
      </c>
      <c r="Y2123" s="45">
        <f t="shared" si="1109"/>
        <v>1.3987701506092485</v>
      </c>
      <c r="Z2123" s="47">
        <f t="shared" si="1110"/>
        <v>97.034444387508202</v>
      </c>
      <c r="AA2123" s="47">
        <f t="shared" si="1111"/>
        <v>120.05622552984975</v>
      </c>
      <c r="AB2123" s="45">
        <f t="shared" si="1112"/>
        <v>2.7871000000000001</v>
      </c>
      <c r="AC2123" s="2" t="str">
        <f t="shared" si="1098"/>
        <v>TY2</v>
      </c>
      <c r="AD2123">
        <f t="shared" si="1099"/>
        <v>120.1875</v>
      </c>
      <c r="AE2123">
        <f t="shared" si="1100"/>
        <v>120.140625</v>
      </c>
      <c r="AF2123" s="49">
        <f t="shared" si="1094"/>
        <v>4.6875E-2</v>
      </c>
      <c r="AG2123" s="3">
        <f t="shared" si="1113"/>
        <v>119.01518967588078</v>
      </c>
      <c r="AH2123">
        <f t="shared" si="1114"/>
        <v>118.13960536732537</v>
      </c>
      <c r="AI2123" s="51">
        <f t="shared" si="1115"/>
        <v>0.87558430855540337</v>
      </c>
      <c r="AJ2123" s="52">
        <f t="shared" si="1116"/>
        <v>0.82870930855540337</v>
      </c>
      <c r="AK2123" s="2">
        <v>43161</v>
      </c>
      <c r="AL2123" t="str">
        <v>9128283Z</v>
      </c>
      <c r="AM2123">
        <v>-8.5599999999999996E-2</v>
      </c>
      <c r="AN2123">
        <v>1.5203199999999999</v>
      </c>
      <c r="AO2123">
        <v>0.82720000000000005</v>
      </c>
      <c r="AP2123">
        <v>120.1875</v>
      </c>
      <c r="AQ2123">
        <f>VLOOKUP(AL2123,工作表1!$F$3:$G$1000,2,FALSE)</f>
        <v>2.75</v>
      </c>
      <c r="AR2123" t="str">
        <f>VLOOKUP(AL2123,工作表1!$F$3:$H$1000,3,FALSE)</f>
        <v>2025/2/28</v>
      </c>
      <c r="AS2123">
        <f t="shared" si="1101"/>
        <v>1.617</v>
      </c>
      <c r="AT2123">
        <f t="shared" si="1102"/>
        <v>1.133</v>
      </c>
      <c r="AU2123" s="43">
        <f t="shared" si="1117"/>
        <v>43343</v>
      </c>
      <c r="AV2123" s="43">
        <f t="shared" si="1103"/>
        <v>43371</v>
      </c>
      <c r="AW2123" s="45">
        <f t="shared" si="1118"/>
        <v>3.7983425414364641E-2</v>
      </c>
      <c r="AX2123" s="45">
        <f t="shared" si="1119"/>
        <v>1.5975724665102551</v>
      </c>
      <c r="AY2123" s="47">
        <f t="shared" si="1120"/>
        <v>100.0865033245461</v>
      </c>
      <c r="AZ2123" s="47">
        <f t="shared" si="1121"/>
        <v>119.01518967588078</v>
      </c>
      <c r="BA2123" s="43"/>
      <c r="BC2123" s="2">
        <v>43160</v>
      </c>
      <c r="BD2123" t="str">
        <v>912828XB</v>
      </c>
      <c r="BE2123">
        <v>6.4398</v>
      </c>
      <c r="BF2123">
        <v>1.15524</v>
      </c>
      <c r="BG2123">
        <v>0.79390000000000005</v>
      </c>
      <c r="BH2123">
        <v>120.140625</v>
      </c>
      <c r="BI2123">
        <f>VLOOKUP(BD2123,工作表1!$K$3:$L$1000,2,FALSE)</f>
        <v>2.125</v>
      </c>
      <c r="BJ2123" t="str">
        <f>VLOOKUP(BD2123,工作表1!$K$3:$M$1000,3,FALSE)</f>
        <v>2025/5/15</v>
      </c>
      <c r="BK2123">
        <f t="shared" si="1104"/>
        <v>1.613</v>
      </c>
      <c r="BL2123">
        <f t="shared" si="1105"/>
        <v>0.51200000000000001</v>
      </c>
      <c r="BM2123" s="43">
        <f t="shared" si="1122"/>
        <v>43235</v>
      </c>
      <c r="BN2123" s="43">
        <f t="shared" si="1106"/>
        <v>43465</v>
      </c>
      <c r="BO2123" s="45">
        <f t="shared" si="1123"/>
        <v>0.62810773480662985</v>
      </c>
      <c r="BP2123" s="45">
        <f t="shared" si="1124"/>
        <v>2.3979707485052599</v>
      </c>
      <c r="BQ2123" s="47">
        <f t="shared" si="1125"/>
        <v>96.1987103875732</v>
      </c>
      <c r="BR2123" s="47">
        <f t="shared" si="1126"/>
        <v>118.13960536732537</v>
      </c>
    </row>
    <row r="2124" spans="6:70" x14ac:dyDescent="0.25">
      <c r="F2124" s="2">
        <v>43227</v>
      </c>
      <c r="G2124">
        <v>1.8554999999999999</v>
      </c>
      <c r="H2124" s="43">
        <v>43263</v>
      </c>
      <c r="I2124">
        <v>2.9123000000000001</v>
      </c>
      <c r="L2124" s="2">
        <v>43160</v>
      </c>
      <c r="M2124" t="str">
        <v>912828G3</v>
      </c>
      <c r="N2124">
        <v>0.55859999999999999</v>
      </c>
      <c r="O2124">
        <v>1.2769699999999999</v>
      </c>
      <c r="P2124">
        <v>0.80059999999999998</v>
      </c>
      <c r="Q2124">
        <v>121.203125</v>
      </c>
      <c r="R2124">
        <f>VLOOKUP(M2124,工作表1!$A$3:$B$1000,2,FALSE)</f>
        <v>2.25</v>
      </c>
      <c r="S2124" t="str">
        <f>VLOOKUP(M2124,工作表1!$A$3:$C$1000,3,FALSE)</f>
        <v>2024/11/15</v>
      </c>
      <c r="T2124">
        <f t="shared" si="1096"/>
        <v>1.613</v>
      </c>
      <c r="U2124">
        <f t="shared" si="1095"/>
        <v>0.63700000000000001</v>
      </c>
      <c r="V2124" s="43">
        <f t="shared" si="1107"/>
        <v>43235</v>
      </c>
      <c r="W2124" s="43">
        <f t="shared" si="1097"/>
        <v>43280</v>
      </c>
      <c r="X2124" s="45">
        <f t="shared" si="1108"/>
        <v>0.66505524861878462</v>
      </c>
      <c r="Y2124" s="45">
        <f t="shared" si="1109"/>
        <v>1.3986168924544011</v>
      </c>
      <c r="Z2124" s="47">
        <f t="shared" si="1110"/>
        <v>97.348107295251964</v>
      </c>
      <c r="AA2124" s="47">
        <f t="shared" si="1111"/>
        <v>120.41672270907272</v>
      </c>
      <c r="AB2124" s="45">
        <f t="shared" si="1112"/>
        <v>2.7326999999999999</v>
      </c>
      <c r="AC2124" s="2" t="str">
        <f t="shared" si="1098"/>
        <v>TY2</v>
      </c>
      <c r="AD2124">
        <f t="shared" si="1099"/>
        <v>120.609375</v>
      </c>
      <c r="AE2124">
        <f t="shared" si="1100"/>
        <v>119.578125</v>
      </c>
      <c r="AF2124" s="49">
        <f t="shared" si="1094"/>
        <v>1.03125</v>
      </c>
      <c r="AG2124" s="3">
        <f t="shared" si="1113"/>
        <v>119.3953321539412</v>
      </c>
      <c r="AH2124">
        <f t="shared" si="1114"/>
        <v>118.17707007391114</v>
      </c>
      <c r="AI2124" s="51">
        <f t="shared" si="1115"/>
        <v>1.2182620800300583</v>
      </c>
      <c r="AJ2124" s="52">
        <f t="shared" si="1116"/>
        <v>0.18701208003005831</v>
      </c>
      <c r="AK2124" s="2">
        <v>43160</v>
      </c>
      <c r="AL2124" t="str">
        <v>9128283Z</v>
      </c>
      <c r="AM2124">
        <v>-0.48609999999999998</v>
      </c>
      <c r="AN2124">
        <v>1.56088</v>
      </c>
      <c r="AO2124">
        <v>0.82720000000000005</v>
      </c>
      <c r="AP2124">
        <v>120.609375</v>
      </c>
      <c r="AQ2124">
        <f>VLOOKUP(AL2124,工作表1!$F$3:$G$1000,2,FALSE)</f>
        <v>2.75</v>
      </c>
      <c r="AR2124" t="str">
        <f>VLOOKUP(AL2124,工作表1!$F$3:$H$1000,3,FALSE)</f>
        <v>2025/2/28</v>
      </c>
      <c r="AS2124">
        <f t="shared" si="1101"/>
        <v>1.613</v>
      </c>
      <c r="AT2124">
        <f t="shared" si="1102"/>
        <v>1.137</v>
      </c>
      <c r="AU2124" s="43">
        <f t="shared" si="1117"/>
        <v>43343</v>
      </c>
      <c r="AV2124" s="43">
        <f t="shared" si="1103"/>
        <v>43371</v>
      </c>
      <c r="AW2124" s="45">
        <f t="shared" si="1118"/>
        <v>1.5193370165745856E-2</v>
      </c>
      <c r="AX2124" s="45">
        <f t="shared" si="1119"/>
        <v>1.5973851509876635</v>
      </c>
      <c r="AY2124" s="47">
        <f t="shared" si="1120"/>
        <v>100.42701715956666</v>
      </c>
      <c r="AZ2124" s="47">
        <f t="shared" si="1121"/>
        <v>119.3953321539412</v>
      </c>
      <c r="BA2124" s="43"/>
      <c r="BC2124" s="2">
        <v>43159</v>
      </c>
      <c r="BD2124" t="str">
        <v>912828XB</v>
      </c>
      <c r="BE2124">
        <v>5.9341999999999997</v>
      </c>
      <c r="BF2124">
        <v>1.1774800000000001</v>
      </c>
      <c r="BG2124">
        <v>0.79390000000000005</v>
      </c>
      <c r="BH2124">
        <v>119.578125</v>
      </c>
      <c r="BI2124">
        <f>VLOOKUP(BD2124,工作表1!$K$3:$L$1000,2,FALSE)</f>
        <v>2.125</v>
      </c>
      <c r="BJ2124" t="str">
        <f>VLOOKUP(BD2124,工作表1!$K$3:$M$1000,3,FALSE)</f>
        <v>2025/5/15</v>
      </c>
      <c r="BK2124">
        <f t="shared" si="1104"/>
        <v>1.613</v>
      </c>
      <c r="BL2124">
        <f t="shared" si="1105"/>
        <v>0.51200000000000001</v>
      </c>
      <c r="BM2124" s="43">
        <f t="shared" si="1122"/>
        <v>43235</v>
      </c>
      <c r="BN2124" s="43">
        <f t="shared" si="1106"/>
        <v>43371</v>
      </c>
      <c r="BO2124" s="45">
        <f t="shared" si="1123"/>
        <v>0.62223756906077343</v>
      </c>
      <c r="BP2124" s="45">
        <f t="shared" si="1124"/>
        <v>1.8506622265950199</v>
      </c>
      <c r="BQ2124" s="47">
        <f t="shared" si="1125"/>
        <v>95.491894325894194</v>
      </c>
      <c r="BR2124" s="47">
        <f t="shared" si="1126"/>
        <v>118.17707007391114</v>
      </c>
    </row>
    <row r="2125" spans="6:70" x14ac:dyDescent="0.25">
      <c r="F2125" s="2">
        <v>43224</v>
      </c>
      <c r="G2125">
        <v>1.84903</v>
      </c>
      <c r="H2125" s="43">
        <v>43262</v>
      </c>
      <c r="I2125">
        <v>2.9022999999999999</v>
      </c>
      <c r="L2125" s="2">
        <v>43159</v>
      </c>
      <c r="M2125" t="str">
        <v>912828G3</v>
      </c>
      <c r="N2125">
        <v>0.46860000000000002</v>
      </c>
      <c r="O2125">
        <v>1.31555</v>
      </c>
      <c r="P2125">
        <v>0.80059999999999998</v>
      </c>
      <c r="Q2125">
        <v>120.65625</v>
      </c>
      <c r="R2125">
        <f>VLOOKUP(M2125,工作表1!$A$3:$B$1000,2,FALSE)</f>
        <v>2.25</v>
      </c>
      <c r="S2125" t="str">
        <f>VLOOKUP(M2125,工作表1!$A$3:$C$1000,3,FALSE)</f>
        <v>2024/11/15</v>
      </c>
      <c r="T2125">
        <f t="shared" si="1096"/>
        <v>1.613</v>
      </c>
      <c r="U2125">
        <f t="shared" si="1095"/>
        <v>0.63700000000000001</v>
      </c>
      <c r="V2125" s="43">
        <f t="shared" si="1107"/>
        <v>43235</v>
      </c>
      <c r="W2125" s="43">
        <f t="shared" si="1097"/>
        <v>43189</v>
      </c>
      <c r="X2125" s="45">
        <f t="shared" si="1108"/>
        <v>0.65883977900552482</v>
      </c>
      <c r="Y2125" s="45">
        <f t="shared" si="1109"/>
        <v>0.83760690229319601</v>
      </c>
      <c r="Z2125" s="47">
        <f t="shared" si="1110"/>
        <v>96.665908019649848</v>
      </c>
      <c r="AA2125" s="47">
        <f t="shared" si="1111"/>
        <v>120.45494409236821</v>
      </c>
      <c r="AB2125" s="45">
        <f t="shared" si="1112"/>
        <v>2.7945000000000002</v>
      </c>
      <c r="AC2125" s="2" t="str">
        <f t="shared" si="1098"/>
        <v>TY1</v>
      </c>
      <c r="AD2125">
        <f t="shared" si="1099"/>
        <v>120.65625</v>
      </c>
      <c r="AE2125">
        <f t="shared" si="1100"/>
        <v>120.046875</v>
      </c>
      <c r="AF2125" s="49">
        <f t="shared" si="1094"/>
        <v>0.609375</v>
      </c>
      <c r="AG2125" s="3">
        <f t="shared" si="1113"/>
        <v>120.45494409236821</v>
      </c>
      <c r="AH2125">
        <f t="shared" si="1114"/>
        <v>119.3616099277089</v>
      </c>
      <c r="AI2125" s="51">
        <f t="shared" si="1115"/>
        <v>1.0933341646593107</v>
      </c>
      <c r="AJ2125" s="52">
        <f t="shared" si="1116"/>
        <v>0.48395916465931066</v>
      </c>
      <c r="AK2125" s="2">
        <v>43159</v>
      </c>
      <c r="AL2125" t="str">
        <v>9128283Z</v>
      </c>
      <c r="AM2125">
        <v>-0.33810000000000001</v>
      </c>
      <c r="AN2125">
        <v>1.5407999999999999</v>
      </c>
      <c r="AO2125">
        <v>0.82720000000000005</v>
      </c>
      <c r="AP2125">
        <v>120.046875</v>
      </c>
      <c r="AQ2125">
        <f>VLOOKUP(AL2125,工作表1!$F$3:$G$1000,2,FALSE)</f>
        <v>2.75</v>
      </c>
      <c r="AR2125" t="str">
        <f>VLOOKUP(AL2125,工作表1!$F$3:$H$1000,3,FALSE)</f>
        <v>2025/2/28</v>
      </c>
      <c r="AS2125">
        <f t="shared" si="1101"/>
        <v>1.613</v>
      </c>
      <c r="AT2125">
        <f t="shared" si="1102"/>
        <v>1.137</v>
      </c>
      <c r="AU2125" s="43">
        <f t="shared" si="1117"/>
        <v>43343</v>
      </c>
      <c r="AV2125" s="43">
        <f t="shared" si="1103"/>
        <v>43280</v>
      </c>
      <c r="AW2125" s="45">
        <f t="shared" si="1118"/>
        <v>7.5966850828729279E-3</v>
      </c>
      <c r="AX2125" s="45">
        <f t="shared" si="1119"/>
        <v>0.91170627412396876</v>
      </c>
      <c r="AY2125" s="47">
        <f t="shared" si="1120"/>
        <v>99.6863228189588</v>
      </c>
      <c r="AZ2125" s="47">
        <f t="shared" si="1121"/>
        <v>119.3616099277089</v>
      </c>
      <c r="BA2125" s="43"/>
      <c r="BC2125" s="2">
        <v>43158</v>
      </c>
      <c r="BD2125" t="str">
        <v>912828XB</v>
      </c>
      <c r="BE2125">
        <v>4.2476000000000003</v>
      </c>
      <c r="BF2125">
        <v>1.2212799999999999</v>
      </c>
      <c r="BG2125">
        <v>0.79390000000000005</v>
      </c>
      <c r="BH2125">
        <v>119.328125</v>
      </c>
      <c r="BI2125">
        <f>VLOOKUP(BD2125,工作表1!$K$3:$L$1000,2,FALSE)</f>
        <v>2.125</v>
      </c>
      <c r="BJ2125" t="str">
        <f>VLOOKUP(BD2125,工作表1!$K$3:$M$1000,3,FALSE)</f>
        <v>2025/5/15</v>
      </c>
      <c r="BK2125">
        <f t="shared" si="1104"/>
        <v>1.61076</v>
      </c>
      <c r="BL2125">
        <f t="shared" si="1105"/>
        <v>0.51424000000000003</v>
      </c>
      <c r="BM2125" s="43">
        <f t="shared" si="1122"/>
        <v>43235</v>
      </c>
      <c r="BN2125" s="43">
        <f t="shared" si="1106"/>
        <v>43371</v>
      </c>
      <c r="BO2125" s="45">
        <f t="shared" si="1123"/>
        <v>0.61636740331491713</v>
      </c>
      <c r="BP2125" s="45">
        <f t="shared" si="1124"/>
        <v>1.8506139786573828</v>
      </c>
      <c r="BQ2125" s="47">
        <f t="shared" si="1125"/>
        <v>95.272706530680821</v>
      </c>
      <c r="BR2125" s="47">
        <f t="shared" si="1126"/>
        <v>117.88934252798074</v>
      </c>
    </row>
    <row r="2126" spans="6:70" x14ac:dyDescent="0.25">
      <c r="F2126" s="2">
        <v>43223</v>
      </c>
      <c r="G2126">
        <v>1.841</v>
      </c>
      <c r="H2126" s="43">
        <v>43259</v>
      </c>
      <c r="I2126">
        <v>2.8973</v>
      </c>
      <c r="L2126" s="2">
        <v>43158</v>
      </c>
      <c r="M2126" t="str">
        <v>912828G3</v>
      </c>
      <c r="N2126">
        <v>7.0900000000000005E-2</v>
      </c>
      <c r="O2126">
        <v>1.42967</v>
      </c>
      <c r="P2126">
        <v>0.80059999999999998</v>
      </c>
      <c r="Q2126">
        <v>120.390625</v>
      </c>
      <c r="R2126">
        <f>VLOOKUP(M2126,工作表1!$A$3:$B$1000,2,FALSE)</f>
        <v>2.25</v>
      </c>
      <c r="S2126" t="str">
        <f>VLOOKUP(M2126,工作表1!$A$3:$C$1000,3,FALSE)</f>
        <v>2024/11/15</v>
      </c>
      <c r="T2126">
        <f t="shared" si="1096"/>
        <v>1.61076</v>
      </c>
      <c r="U2126">
        <f t="shared" si="1095"/>
        <v>0.63924000000000003</v>
      </c>
      <c r="V2126" s="43">
        <f t="shared" si="1107"/>
        <v>43235</v>
      </c>
      <c r="W2126" s="43">
        <f t="shared" si="1097"/>
        <v>43189</v>
      </c>
      <c r="X2126" s="45">
        <f t="shared" si="1108"/>
        <v>0.65262430939226512</v>
      </c>
      <c r="Y2126" s="45">
        <f t="shared" si="1109"/>
        <v>0.83755581624158015</v>
      </c>
      <c r="Z2126" s="47">
        <f t="shared" si="1110"/>
        <v>96.446270879640494</v>
      </c>
      <c r="AA2126" s="47">
        <f t="shared" si="1111"/>
        <v>120.17047769333541</v>
      </c>
      <c r="AB2126" s="45">
        <f t="shared" si="1112"/>
        <v>2.8268</v>
      </c>
      <c r="AC2126" s="2" t="str">
        <f t="shared" si="1098"/>
        <v>TY1</v>
      </c>
      <c r="AD2126">
        <f t="shared" si="1099"/>
        <v>120.390625</v>
      </c>
      <c r="AE2126">
        <f t="shared" si="1100"/>
        <v>119.796875</v>
      </c>
      <c r="AF2126" s="49">
        <f t="shared" si="1094"/>
        <v>0.59375</v>
      </c>
      <c r="AG2126" s="3">
        <f t="shared" si="1113"/>
        <v>120.17047769333541</v>
      </c>
      <c r="AH2126">
        <f t="shared" si="1114"/>
        <v>119.06726160465426</v>
      </c>
      <c r="AI2126" s="51">
        <f t="shared" si="1115"/>
        <v>1.1032160886811511</v>
      </c>
      <c r="AJ2126" s="52">
        <f t="shared" si="1116"/>
        <v>0.50946608868115106</v>
      </c>
      <c r="AK2126" s="2">
        <v>43158</v>
      </c>
      <c r="AL2126" t="str">
        <v>9128283Z</v>
      </c>
      <c r="AM2126">
        <v>-1.9106000000000001</v>
      </c>
      <c r="AN2126">
        <v>1.6366099999999999</v>
      </c>
      <c r="AO2126">
        <v>0.82720000000000005</v>
      </c>
      <c r="AP2126">
        <v>119.796875</v>
      </c>
      <c r="AQ2126">
        <f>VLOOKUP(AL2126,工作表1!$F$3:$G$1000,2,FALSE)</f>
        <v>2.75</v>
      </c>
      <c r="AR2126" t="str">
        <f>VLOOKUP(AL2126,工作表1!$F$3:$H$1000,3,FALSE)</f>
        <v>2025/2/28</v>
      </c>
      <c r="AS2126">
        <f t="shared" si="1101"/>
        <v>1.61076</v>
      </c>
      <c r="AT2126">
        <f t="shared" si="1102"/>
        <v>1.13924</v>
      </c>
      <c r="AU2126" s="43">
        <f t="shared" si="1117"/>
        <v>43343</v>
      </c>
      <c r="AV2126" s="43">
        <f t="shared" si="1103"/>
        <v>43280</v>
      </c>
      <c r="AW2126" s="45">
        <f t="shared" si="1118"/>
        <v>0</v>
      </c>
      <c r="AX2126" s="45">
        <f t="shared" si="1119"/>
        <v>0.91164383561643847</v>
      </c>
      <c r="AY2126" s="47">
        <f t="shared" si="1120"/>
        <v>99.451510767406546</v>
      </c>
      <c r="AZ2126" s="47">
        <f t="shared" si="1121"/>
        <v>119.06726160465426</v>
      </c>
      <c r="BA2126" s="43"/>
      <c r="BC2126" s="2">
        <v>43157</v>
      </c>
      <c r="BD2126" t="str">
        <v>912828XB</v>
      </c>
      <c r="BE2126">
        <v>4.3219000000000003</v>
      </c>
      <c r="BF2126">
        <v>1.2161900000000001</v>
      </c>
      <c r="BG2126">
        <v>0.79390000000000005</v>
      </c>
      <c r="BH2126">
        <v>119.796875</v>
      </c>
      <c r="BI2126">
        <f>VLOOKUP(BD2126,工作表1!$K$3:$L$1000,2,FALSE)</f>
        <v>2.125</v>
      </c>
      <c r="BJ2126" t="str">
        <f>VLOOKUP(BD2126,工作表1!$K$3:$M$1000,3,FALSE)</f>
        <v>2025/5/15</v>
      </c>
      <c r="BK2126">
        <f t="shared" si="1104"/>
        <v>1.6080000000000001</v>
      </c>
      <c r="BL2126">
        <f t="shared" si="1105"/>
        <v>0.5169999999999999</v>
      </c>
      <c r="BM2126" s="43">
        <f t="shared" si="1122"/>
        <v>43235</v>
      </c>
      <c r="BN2126" s="43">
        <f t="shared" si="1106"/>
        <v>43371</v>
      </c>
      <c r="BO2126" s="45">
        <f t="shared" si="1123"/>
        <v>0.61049723756906071</v>
      </c>
      <c r="BP2126" s="45">
        <f t="shared" si="1124"/>
        <v>1.8505657307197458</v>
      </c>
      <c r="BQ2126" s="47">
        <f t="shared" si="1125"/>
        <v>95.641193814580276</v>
      </c>
      <c r="BR2126" s="47">
        <f t="shared" si="1126"/>
        <v>118.34144993355775</v>
      </c>
    </row>
    <row r="2127" spans="6:70" x14ac:dyDescent="0.25">
      <c r="F2127" s="2">
        <v>43222</v>
      </c>
      <c r="G2127">
        <v>1.839</v>
      </c>
      <c r="H2127" s="43">
        <v>43258</v>
      </c>
      <c r="I2127">
        <v>2.8723999999999998</v>
      </c>
      <c r="L2127" s="2">
        <v>43157</v>
      </c>
      <c r="M2127" t="str">
        <v>912828G3</v>
      </c>
      <c r="N2127">
        <v>0.29520000000000002</v>
      </c>
      <c r="O2127">
        <v>1.3413999999999999</v>
      </c>
      <c r="P2127">
        <v>0.80059999999999998</v>
      </c>
      <c r="Q2127">
        <v>120.828125</v>
      </c>
      <c r="R2127">
        <f>VLOOKUP(M2127,工作表1!$A$3:$B$1000,2,FALSE)</f>
        <v>2.25</v>
      </c>
      <c r="S2127" t="str">
        <f>VLOOKUP(M2127,工作表1!$A$3:$C$1000,3,FALSE)</f>
        <v>2024/11/15</v>
      </c>
      <c r="T2127">
        <f t="shared" si="1096"/>
        <v>1.6080000000000001</v>
      </c>
      <c r="U2127">
        <f t="shared" si="1095"/>
        <v>0.6419999999999999</v>
      </c>
      <c r="V2127" s="43">
        <f t="shared" si="1107"/>
        <v>43235</v>
      </c>
      <c r="W2127" s="43">
        <f t="shared" si="1097"/>
        <v>43189</v>
      </c>
      <c r="X2127" s="45">
        <f t="shared" si="1108"/>
        <v>0.64640883977900554</v>
      </c>
      <c r="Y2127" s="45">
        <f t="shared" si="1109"/>
        <v>0.83750473018996441</v>
      </c>
      <c r="Z2127" s="47">
        <f t="shared" si="1110"/>
        <v>96.799010404630252</v>
      </c>
      <c r="AA2127" s="47">
        <f t="shared" si="1111"/>
        <v>120.60087445040664</v>
      </c>
      <c r="AB2127" s="45">
        <f t="shared" si="1112"/>
        <v>2.7820999999999998</v>
      </c>
      <c r="AC2127" s="2" t="str">
        <f t="shared" si="1098"/>
        <v>TY1</v>
      </c>
      <c r="AD2127">
        <f t="shared" si="1099"/>
        <v>120.828125</v>
      </c>
      <c r="AE2127">
        <f t="shared" si="1100"/>
        <v>120.265625</v>
      </c>
      <c r="AF2127" s="49">
        <f t="shared" si="1094"/>
        <v>0.5625</v>
      </c>
      <c r="AG2127" s="3">
        <f t="shared" si="1113"/>
        <v>120.60087445040664</v>
      </c>
      <c r="AH2127">
        <f t="shared" si="1114"/>
        <v>119.557735469904</v>
      </c>
      <c r="AI2127" s="51">
        <f t="shared" si="1115"/>
        <v>1.0431389805026328</v>
      </c>
      <c r="AJ2127" s="52">
        <f t="shared" si="1116"/>
        <v>0.48063898050263276</v>
      </c>
      <c r="AK2127" s="2">
        <v>43157</v>
      </c>
      <c r="AL2127" t="str">
        <v>9128283V</v>
      </c>
      <c r="AM2127">
        <v>1.7846</v>
      </c>
      <c r="AN2127">
        <v>1.2879</v>
      </c>
      <c r="AO2127">
        <v>0.81389999999999996</v>
      </c>
      <c r="AP2127">
        <v>120.265625</v>
      </c>
      <c r="AQ2127">
        <f>VLOOKUP(AL2127,工作表1!$F$3:$G$1000,2,FALSE)</f>
        <v>2.5</v>
      </c>
      <c r="AR2127" t="str">
        <f>VLOOKUP(AL2127,工作表1!$F$3:$H$1000,3,FALSE)</f>
        <v>2025/1/31</v>
      </c>
      <c r="AS2127">
        <f t="shared" si="1101"/>
        <v>1.6080000000000001</v>
      </c>
      <c r="AT2127">
        <f t="shared" si="1102"/>
        <v>0.8919999999999999</v>
      </c>
      <c r="AU2127" s="43">
        <f t="shared" si="1117"/>
        <v>43312</v>
      </c>
      <c r="AV2127" s="43">
        <f t="shared" si="1103"/>
        <v>43280</v>
      </c>
      <c r="AW2127" s="45">
        <f t="shared" si="1118"/>
        <v>0.18646408839779005</v>
      </c>
      <c r="AX2127" s="45">
        <f t="shared" si="1119"/>
        <v>1.0220805267539546</v>
      </c>
      <c r="AY2127" s="47">
        <f t="shared" si="1120"/>
        <v>98.275974414936599</v>
      </c>
      <c r="AZ2127" s="47">
        <f t="shared" si="1121"/>
        <v>119.557735469904</v>
      </c>
      <c r="BA2127" s="43"/>
      <c r="BC2127" s="2">
        <v>43154</v>
      </c>
      <c r="BD2127" t="str">
        <v>912828XB</v>
      </c>
      <c r="BE2127">
        <v>4.3</v>
      </c>
      <c r="BF2127">
        <v>1.22831</v>
      </c>
      <c r="BG2127">
        <v>0.79390000000000005</v>
      </c>
      <c r="BH2127">
        <v>119.703125</v>
      </c>
      <c r="BI2127">
        <f>VLOOKUP(BD2127,工作表1!$K$3:$L$1000,2,FALSE)</f>
        <v>2.125</v>
      </c>
      <c r="BJ2127" t="str">
        <f>VLOOKUP(BD2127,工作表1!$K$3:$M$1000,3,FALSE)</f>
        <v>2025/5/15</v>
      </c>
      <c r="BK2127">
        <f t="shared" si="1104"/>
        <v>1.6060000000000001</v>
      </c>
      <c r="BL2127">
        <f t="shared" si="1105"/>
        <v>0.51899999999999991</v>
      </c>
      <c r="BM2127" s="43">
        <f t="shared" si="1122"/>
        <v>43235</v>
      </c>
      <c r="BN2127" s="43">
        <f t="shared" si="1106"/>
        <v>43371</v>
      </c>
      <c r="BO2127" s="45">
        <f t="shared" si="1123"/>
        <v>0.60462707182320441</v>
      </c>
      <c r="BP2127" s="45">
        <f t="shared" si="1124"/>
        <v>1.8505174827821085</v>
      </c>
      <c r="BQ2127" s="47">
        <f t="shared" si="1125"/>
        <v>95.562897735615095</v>
      </c>
      <c r="BR2127" s="47">
        <f t="shared" si="1126"/>
        <v>118.23133675918741</v>
      </c>
    </row>
    <row r="2128" spans="6:70" x14ac:dyDescent="0.25">
      <c r="F2128" s="2">
        <v>43221</v>
      </c>
      <c r="G2128">
        <v>1.8354999999999999</v>
      </c>
      <c r="H2128" s="43">
        <v>43257</v>
      </c>
      <c r="I2128">
        <v>2.9222999999999999</v>
      </c>
      <c r="L2128" s="2">
        <v>43154</v>
      </c>
      <c r="M2128" t="str">
        <v>912828G3</v>
      </c>
      <c r="N2128">
        <v>0.14660000000000001</v>
      </c>
      <c r="O2128">
        <v>1.41035</v>
      </c>
      <c r="P2128">
        <v>0.80059999999999998</v>
      </c>
      <c r="Q2128">
        <v>120.734375</v>
      </c>
      <c r="R2128">
        <f>VLOOKUP(M2128,工作表1!$A$3:$B$1000,2,FALSE)</f>
        <v>2.25</v>
      </c>
      <c r="S2128" t="str">
        <f>VLOOKUP(M2128,工作表1!$A$3:$C$1000,3,FALSE)</f>
        <v>2024/11/15</v>
      </c>
      <c r="T2128">
        <f t="shared" si="1096"/>
        <v>1.6060000000000001</v>
      </c>
      <c r="U2128">
        <f t="shared" si="1095"/>
        <v>0.64399999999999991</v>
      </c>
      <c r="V2128" s="43">
        <f t="shared" si="1107"/>
        <v>43235</v>
      </c>
      <c r="W2128" s="43">
        <f t="shared" si="1097"/>
        <v>43189</v>
      </c>
      <c r="X2128" s="45">
        <f t="shared" si="1108"/>
        <v>0.64019337016574585</v>
      </c>
      <c r="Y2128" s="45">
        <f t="shared" si="1109"/>
        <v>0.83745364413834855</v>
      </c>
      <c r="Z2128" s="47">
        <f t="shared" si="1110"/>
        <v>96.719889106651422</v>
      </c>
      <c r="AA2128" s="47">
        <f t="shared" si="1111"/>
        <v>120.49191497372021</v>
      </c>
      <c r="AB2128" s="45">
        <f t="shared" si="1112"/>
        <v>2.7896000000000001</v>
      </c>
      <c r="AC2128" s="2" t="str">
        <f t="shared" si="1098"/>
        <v>TY1</v>
      </c>
      <c r="AD2128">
        <f t="shared" si="1099"/>
        <v>120.734375</v>
      </c>
      <c r="AE2128">
        <f t="shared" si="1100"/>
        <v>120.171875</v>
      </c>
      <c r="AF2128" s="49">
        <f t="shared" si="1094"/>
        <v>0.5625</v>
      </c>
      <c r="AG2128" s="3">
        <f t="shared" si="1113"/>
        <v>120.49191497372021</v>
      </c>
      <c r="AH2128">
        <f t="shared" si="1114"/>
        <v>119.4310260461547</v>
      </c>
      <c r="AI2128" s="51">
        <f t="shared" si="1115"/>
        <v>1.0608889275655145</v>
      </c>
      <c r="AJ2128" s="52">
        <f t="shared" si="1116"/>
        <v>0.49838892756551445</v>
      </c>
      <c r="AK2128" s="2">
        <v>43154</v>
      </c>
      <c r="AL2128" t="str">
        <v>9128283V</v>
      </c>
      <c r="AM2128">
        <v>1.2231000000000001</v>
      </c>
      <c r="AN2128">
        <v>1.3512900000000001</v>
      </c>
      <c r="AO2128">
        <v>0.81389999999999996</v>
      </c>
      <c r="AP2128">
        <v>120.171875</v>
      </c>
      <c r="AQ2128">
        <f>VLOOKUP(AL2128,工作表1!$F$3:$G$1000,2,FALSE)</f>
        <v>2.5</v>
      </c>
      <c r="AR2128" t="str">
        <f>VLOOKUP(AL2128,工作表1!$F$3:$H$1000,3,FALSE)</f>
        <v>2025/1/31</v>
      </c>
      <c r="AS2128">
        <f t="shared" si="1101"/>
        <v>1.6060000000000001</v>
      </c>
      <c r="AT2128">
        <f t="shared" si="1102"/>
        <v>0.89399999999999991</v>
      </c>
      <c r="AU2128" s="43">
        <f t="shared" si="1117"/>
        <v>43312</v>
      </c>
      <c r="AV2128" s="43">
        <f t="shared" si="1103"/>
        <v>43280</v>
      </c>
      <c r="AW2128" s="45">
        <f t="shared" si="1118"/>
        <v>0.17955801104972374</v>
      </c>
      <c r="AX2128" s="45">
        <f t="shared" si="1119"/>
        <v>1.0220237644743813</v>
      </c>
      <c r="AY2128" s="47">
        <f t="shared" si="1120"/>
        <v>98.181462829558924</v>
      </c>
      <c r="AZ2128" s="47">
        <f t="shared" si="1121"/>
        <v>119.4310260461547</v>
      </c>
      <c r="BA2128" s="43"/>
      <c r="BC2128" s="2">
        <v>43153</v>
      </c>
      <c r="BD2128" t="str">
        <v>912828XB</v>
      </c>
      <c r="BE2128">
        <v>3.3632</v>
      </c>
      <c r="BF2128">
        <v>1.28189</v>
      </c>
      <c r="BG2128">
        <v>0.79390000000000005</v>
      </c>
      <c r="BH2128">
        <v>119.375</v>
      </c>
      <c r="BI2128">
        <f>VLOOKUP(BD2128,工作表1!$K$3:$L$1000,2,FALSE)</f>
        <v>2.125</v>
      </c>
      <c r="BJ2128" t="str">
        <f>VLOOKUP(BD2128,工作表1!$K$3:$M$1000,3,FALSE)</f>
        <v>2025/5/15</v>
      </c>
      <c r="BK2128">
        <f t="shared" si="1104"/>
        <v>1.603</v>
      </c>
      <c r="BL2128">
        <f t="shared" si="1105"/>
        <v>0.52200000000000002</v>
      </c>
      <c r="BM2128" s="43">
        <f t="shared" si="1122"/>
        <v>43235</v>
      </c>
      <c r="BN2128" s="43">
        <f t="shared" si="1106"/>
        <v>43371</v>
      </c>
      <c r="BO2128" s="45">
        <f t="shared" si="1123"/>
        <v>0.58701657458563539</v>
      </c>
      <c r="BP2128" s="45">
        <f t="shared" si="1124"/>
        <v>1.8503727389691971</v>
      </c>
      <c r="BQ2128" s="47">
        <f t="shared" si="1125"/>
        <v>95.287523263323934</v>
      </c>
      <c r="BR2128" s="47">
        <f t="shared" si="1126"/>
        <v>117.85219440356735</v>
      </c>
    </row>
    <row r="2129" spans="6:70" x14ac:dyDescent="0.25">
      <c r="F2129" s="2">
        <v>43220</v>
      </c>
      <c r="G2129">
        <v>1.833</v>
      </c>
      <c r="H2129" s="43">
        <v>43256</v>
      </c>
      <c r="I2129">
        <v>2.8774000000000002</v>
      </c>
      <c r="L2129" s="2">
        <v>43153</v>
      </c>
      <c r="M2129" t="str">
        <v>912828G3</v>
      </c>
      <c r="N2129">
        <v>-7.5600000000000001E-2</v>
      </c>
      <c r="O2129">
        <v>1.49074</v>
      </c>
      <c r="P2129">
        <v>0.80059999999999998</v>
      </c>
      <c r="Q2129">
        <v>120.421875</v>
      </c>
      <c r="R2129">
        <f>VLOOKUP(M2129,工作表1!$A$3:$B$1000,2,FALSE)</f>
        <v>2.25</v>
      </c>
      <c r="S2129" t="str">
        <f>VLOOKUP(M2129,工作表1!$A$3:$C$1000,3,FALSE)</f>
        <v>2024/11/15</v>
      </c>
      <c r="T2129">
        <f t="shared" si="1096"/>
        <v>1.603</v>
      </c>
      <c r="U2129">
        <f t="shared" si="1095"/>
        <v>0.64700000000000002</v>
      </c>
      <c r="V2129" s="43">
        <f t="shared" si="1107"/>
        <v>43235</v>
      </c>
      <c r="W2129" s="43">
        <f t="shared" si="1097"/>
        <v>43189</v>
      </c>
      <c r="X2129" s="45">
        <f t="shared" si="1108"/>
        <v>0.62154696132596687</v>
      </c>
      <c r="Y2129" s="45">
        <f t="shared" si="1109"/>
        <v>0.83730038598350109</v>
      </c>
      <c r="Z2129" s="47">
        <f t="shared" si="1110"/>
        <v>96.476737467113992</v>
      </c>
      <c r="AA2129" s="47">
        <f t="shared" si="1111"/>
        <v>120.15808832282541</v>
      </c>
      <c r="AB2129" s="45">
        <f t="shared" si="1112"/>
        <v>2.8344999999999998</v>
      </c>
      <c r="AC2129" s="2" t="str">
        <f t="shared" si="1098"/>
        <v>TY1</v>
      </c>
      <c r="AD2129">
        <f t="shared" si="1099"/>
        <v>120.421875</v>
      </c>
      <c r="AE2129">
        <f t="shared" si="1100"/>
        <v>119.84375</v>
      </c>
      <c r="AF2129" s="49">
        <f t="shared" ref="AF2129:AF2192" si="1127">AD2129-AE2129</f>
        <v>0.578125</v>
      </c>
      <c r="AG2129" s="3">
        <f t="shared" si="1113"/>
        <v>120.15808832282541</v>
      </c>
      <c r="AH2129">
        <f t="shared" si="1114"/>
        <v>119.08273816276169</v>
      </c>
      <c r="AI2129" s="51">
        <f t="shared" si="1115"/>
        <v>1.0753501600637208</v>
      </c>
      <c r="AJ2129" s="52">
        <f t="shared" si="1116"/>
        <v>0.49722516006372075</v>
      </c>
      <c r="AK2129" s="2">
        <v>43153</v>
      </c>
      <c r="AL2129" t="str">
        <v>9128283V</v>
      </c>
      <c r="AM2129">
        <v>0.9425</v>
      </c>
      <c r="AN2129">
        <v>1.3792199999999999</v>
      </c>
      <c r="AO2129">
        <v>0.81389999999999996</v>
      </c>
      <c r="AP2129">
        <v>119.84375</v>
      </c>
      <c r="AQ2129">
        <f>VLOOKUP(AL2129,工作表1!$F$3:$G$1000,2,FALSE)</f>
        <v>2.5</v>
      </c>
      <c r="AR2129" t="str">
        <f>VLOOKUP(AL2129,工作表1!$F$3:$H$1000,3,FALSE)</f>
        <v>2025/1/31</v>
      </c>
      <c r="AS2129">
        <f t="shared" si="1101"/>
        <v>1.603</v>
      </c>
      <c r="AT2129">
        <f t="shared" si="1102"/>
        <v>0.89700000000000002</v>
      </c>
      <c r="AU2129" s="43">
        <f t="shared" si="1117"/>
        <v>43312</v>
      </c>
      <c r="AV2129" s="43">
        <f t="shared" si="1103"/>
        <v>43280</v>
      </c>
      <c r="AW2129" s="45">
        <f t="shared" si="1118"/>
        <v>0.15883977900552487</v>
      </c>
      <c r="AX2129" s="45">
        <f t="shared" si="1119"/>
        <v>1.021853477635662</v>
      </c>
      <c r="AY2129" s="47">
        <f t="shared" si="1120"/>
        <v>97.922859631767636</v>
      </c>
      <c r="AZ2129" s="47">
        <f t="shared" si="1121"/>
        <v>119.08273816276169</v>
      </c>
      <c r="BA2129" s="43"/>
      <c r="BC2129" s="2">
        <v>43152</v>
      </c>
      <c r="BD2129" t="str">
        <v>912828XB</v>
      </c>
      <c r="BE2129">
        <v>3.3913000000000002</v>
      </c>
      <c r="BF2129">
        <v>1.26386</v>
      </c>
      <c r="BG2129">
        <v>0.79390000000000005</v>
      </c>
      <c r="BH2129">
        <v>119.140625</v>
      </c>
      <c r="BI2129">
        <f>VLOOKUP(BD2129,工作表1!$K$3:$L$1000,2,FALSE)</f>
        <v>2.125</v>
      </c>
      <c r="BJ2129" t="str">
        <f>VLOOKUP(BD2129,工作表1!$K$3:$M$1000,3,FALSE)</f>
        <v>2025/5/15</v>
      </c>
      <c r="BK2129">
        <f t="shared" si="1104"/>
        <v>1.58911</v>
      </c>
      <c r="BL2129">
        <f t="shared" si="1105"/>
        <v>0.53588999999999998</v>
      </c>
      <c r="BM2129" s="43">
        <f t="shared" si="1122"/>
        <v>43235</v>
      </c>
      <c r="BN2129" s="43">
        <f t="shared" si="1106"/>
        <v>43371</v>
      </c>
      <c r="BO2129" s="45">
        <f t="shared" si="1123"/>
        <v>0.58114640883977908</v>
      </c>
      <c r="BP2129" s="45">
        <f t="shared" si="1124"/>
        <v>1.8503244910315599</v>
      </c>
      <c r="BQ2129" s="47">
        <f t="shared" si="1125"/>
        <v>95.115796425317242</v>
      </c>
      <c r="BR2129" s="47">
        <f t="shared" si="1126"/>
        <v>117.61528071816517</v>
      </c>
    </row>
    <row r="2130" spans="6:70" x14ac:dyDescent="0.25">
      <c r="F2130" s="2">
        <v>43217</v>
      </c>
      <c r="G2130">
        <v>1.827</v>
      </c>
      <c r="H2130" s="43">
        <v>43255</v>
      </c>
      <c r="I2130">
        <v>2.8997999999999999</v>
      </c>
      <c r="L2130" s="2">
        <v>43152</v>
      </c>
      <c r="M2130" t="str">
        <v>912828G3</v>
      </c>
      <c r="N2130">
        <v>-0.1021</v>
      </c>
      <c r="O2130">
        <v>1.48187</v>
      </c>
      <c r="P2130">
        <v>0.80059999999999998</v>
      </c>
      <c r="Q2130">
        <v>120.203125</v>
      </c>
      <c r="R2130">
        <f>VLOOKUP(M2130,工作表1!$A$3:$B$1000,2,FALSE)</f>
        <v>2.25</v>
      </c>
      <c r="S2130" t="str">
        <f>VLOOKUP(M2130,工作表1!$A$3:$C$1000,3,FALSE)</f>
        <v>2024/11/15</v>
      </c>
      <c r="T2130">
        <f t="shared" si="1096"/>
        <v>1.58911</v>
      </c>
      <c r="U2130">
        <f t="shared" si="1095"/>
        <v>0.66088999999999998</v>
      </c>
      <c r="V2130" s="43">
        <f t="shared" si="1107"/>
        <v>43235</v>
      </c>
      <c r="W2130" s="43">
        <f t="shared" si="1097"/>
        <v>43189</v>
      </c>
      <c r="X2130" s="45">
        <f t="shared" si="1108"/>
        <v>0.61533149171270729</v>
      </c>
      <c r="Y2130" s="45">
        <f t="shared" si="1109"/>
        <v>0.83724929993188535</v>
      </c>
      <c r="Z2130" s="47">
        <f t="shared" si="1110"/>
        <v>96.304937375569139</v>
      </c>
      <c r="AA2130" s="47">
        <f t="shared" si="1111"/>
        <v>119.93183693422651</v>
      </c>
      <c r="AB2130" s="45">
        <f t="shared" si="1112"/>
        <v>2.8672</v>
      </c>
      <c r="AC2130" s="2" t="str">
        <f t="shared" si="1098"/>
        <v>TY1</v>
      </c>
      <c r="AD2130">
        <f t="shared" si="1099"/>
        <v>120.203125</v>
      </c>
      <c r="AE2130">
        <f t="shared" si="1100"/>
        <v>119.609375</v>
      </c>
      <c r="AF2130" s="49">
        <f t="shared" si="1127"/>
        <v>0.59375</v>
      </c>
      <c r="AG2130" s="3">
        <f t="shared" si="1113"/>
        <v>119.93183693422651</v>
      </c>
      <c r="AH2130">
        <f t="shared" si="1114"/>
        <v>118.875534178666</v>
      </c>
      <c r="AI2130" s="51">
        <f t="shared" si="1115"/>
        <v>1.0563027555605089</v>
      </c>
      <c r="AJ2130" s="52">
        <f t="shared" si="1116"/>
        <v>0.4625527555605089</v>
      </c>
      <c r="AK2130" s="2">
        <v>43152</v>
      </c>
      <c r="AL2130" t="str">
        <v>9128283V</v>
      </c>
      <c r="AM2130">
        <v>1.7393000000000001</v>
      </c>
      <c r="AN2130">
        <v>1.29068</v>
      </c>
      <c r="AO2130">
        <v>0.81389999999999996</v>
      </c>
      <c r="AP2130">
        <v>119.609375</v>
      </c>
      <c r="AQ2130">
        <f>VLOOKUP(AL2130,工作表1!$F$3:$G$1000,2,FALSE)</f>
        <v>2.5</v>
      </c>
      <c r="AR2130" t="str">
        <f>VLOOKUP(AL2130,工作表1!$F$3:$H$1000,3,FALSE)</f>
        <v>2025/1/31</v>
      </c>
      <c r="AS2130">
        <f t="shared" si="1101"/>
        <v>1.58911</v>
      </c>
      <c r="AT2130">
        <f t="shared" si="1102"/>
        <v>0.91088999999999998</v>
      </c>
      <c r="AU2130" s="43">
        <f t="shared" si="1117"/>
        <v>43312</v>
      </c>
      <c r="AV2130" s="43">
        <f t="shared" si="1103"/>
        <v>43280</v>
      </c>
      <c r="AW2130" s="45">
        <f t="shared" si="1118"/>
        <v>0.15193370165745856</v>
      </c>
      <c r="AX2130" s="45">
        <f t="shared" si="1119"/>
        <v>1.0217967153560887</v>
      </c>
      <c r="AY2130" s="47">
        <f t="shared" si="1120"/>
        <v>97.767064162612911</v>
      </c>
      <c r="AZ2130" s="47">
        <f t="shared" si="1121"/>
        <v>118.875534178666</v>
      </c>
      <c r="BA2130" s="43"/>
      <c r="BC2130" s="2">
        <v>43151</v>
      </c>
      <c r="BD2130" t="str">
        <v>912828XB</v>
      </c>
      <c r="BE2130">
        <v>3.9456000000000002</v>
      </c>
      <c r="BF2130">
        <v>1.2403</v>
      </c>
      <c r="BG2130">
        <v>0.79390000000000005</v>
      </c>
      <c r="BH2130">
        <v>119.4375</v>
      </c>
      <c r="BI2130">
        <f>VLOOKUP(BD2130,工作表1!$K$3:$L$1000,2,FALSE)</f>
        <v>2.125</v>
      </c>
      <c r="BJ2130" t="str">
        <f>VLOOKUP(BD2130,工作表1!$K$3:$M$1000,3,FALSE)</f>
        <v>2025/5/15</v>
      </c>
      <c r="BK2130">
        <f t="shared" si="1104"/>
        <v>1.58887</v>
      </c>
      <c r="BL2130">
        <f t="shared" si="1105"/>
        <v>0.53613</v>
      </c>
      <c r="BM2130" s="43">
        <f t="shared" si="1122"/>
        <v>43235</v>
      </c>
      <c r="BN2130" s="43">
        <f t="shared" si="1106"/>
        <v>43371</v>
      </c>
      <c r="BO2130" s="45">
        <f t="shared" si="1123"/>
        <v>0.57527624309392256</v>
      </c>
      <c r="BP2130" s="45">
        <f t="shared" si="1124"/>
        <v>1.8502762430939224</v>
      </c>
      <c r="BQ2130" s="47">
        <f t="shared" si="1125"/>
        <v>95.356088404659317</v>
      </c>
      <c r="BR2130" s="47">
        <f t="shared" si="1126"/>
        <v>117.9077100239232</v>
      </c>
    </row>
    <row r="2131" spans="6:70" x14ac:dyDescent="0.25">
      <c r="F2131" s="2">
        <v>43216</v>
      </c>
      <c r="G2131">
        <v>1.82392</v>
      </c>
      <c r="H2131" s="43">
        <v>43252</v>
      </c>
      <c r="I2131">
        <v>2.8576000000000001</v>
      </c>
      <c r="L2131" s="2">
        <v>43151</v>
      </c>
      <c r="M2131" t="str">
        <v>912828G3</v>
      </c>
      <c r="N2131">
        <v>0.1434</v>
      </c>
      <c r="O2131">
        <v>1.4068700000000001</v>
      </c>
      <c r="P2131">
        <v>0.80059999999999998</v>
      </c>
      <c r="Q2131">
        <v>120.484375</v>
      </c>
      <c r="R2131">
        <f>VLOOKUP(M2131,工作表1!$A$3:$B$1000,2,FALSE)</f>
        <v>2.25</v>
      </c>
      <c r="S2131" t="str">
        <f>VLOOKUP(M2131,工作表1!$A$3:$C$1000,3,FALSE)</f>
        <v>2024/11/15</v>
      </c>
      <c r="T2131">
        <f t="shared" si="1096"/>
        <v>1.58887</v>
      </c>
      <c r="U2131">
        <f t="shared" si="1095"/>
        <v>0.66113</v>
      </c>
      <c r="V2131" s="43">
        <f t="shared" si="1107"/>
        <v>43235</v>
      </c>
      <c r="W2131" s="43">
        <f t="shared" si="1097"/>
        <v>43189</v>
      </c>
      <c r="X2131" s="45">
        <f t="shared" si="1108"/>
        <v>0.60911602209944748</v>
      </c>
      <c r="Y2131" s="45">
        <f t="shared" si="1109"/>
        <v>0.83719821388026938</v>
      </c>
      <c r="Z2131" s="47">
        <f t="shared" si="1110"/>
        <v>96.528436257243044</v>
      </c>
      <c r="AA2131" s="47">
        <f t="shared" si="1111"/>
        <v>120.20099489264079</v>
      </c>
      <c r="AB2131" s="45">
        <f t="shared" si="1112"/>
        <v>2.8140000000000001</v>
      </c>
      <c r="AC2131" s="2" t="str">
        <f t="shared" si="1098"/>
        <v>TY1</v>
      </c>
      <c r="AD2131">
        <f t="shared" si="1099"/>
        <v>120.484375</v>
      </c>
      <c r="AE2131">
        <f t="shared" si="1100"/>
        <v>119.90625</v>
      </c>
      <c r="AF2131" s="49">
        <f t="shared" si="1127"/>
        <v>0.578125</v>
      </c>
      <c r="AG2131" s="3">
        <f t="shared" si="1113"/>
        <v>120.20099489264079</v>
      </c>
      <c r="AH2131">
        <f t="shared" si="1114"/>
        <v>119.14010442020647</v>
      </c>
      <c r="AI2131" s="51">
        <f t="shared" si="1115"/>
        <v>1.0608904724343233</v>
      </c>
      <c r="AJ2131" s="52">
        <f t="shared" si="1116"/>
        <v>0.48276547243432333</v>
      </c>
      <c r="AK2131" s="2">
        <v>43151</v>
      </c>
      <c r="AL2131" t="str">
        <v>9128283V</v>
      </c>
      <c r="AM2131">
        <v>1.5049999999999999</v>
      </c>
      <c r="AN2131">
        <v>1.3182499999999999</v>
      </c>
      <c r="AO2131">
        <v>0.81389999999999996</v>
      </c>
      <c r="AP2131">
        <v>119.90625</v>
      </c>
      <c r="AQ2131">
        <f>VLOOKUP(AL2131,工作表1!$F$3:$G$1000,2,FALSE)</f>
        <v>2.5</v>
      </c>
      <c r="AR2131" t="str">
        <f>VLOOKUP(AL2131,工作表1!$F$3:$H$1000,3,FALSE)</f>
        <v>2025/1/31</v>
      </c>
      <c r="AS2131">
        <f t="shared" si="1101"/>
        <v>1.58887</v>
      </c>
      <c r="AT2131">
        <f t="shared" si="1102"/>
        <v>0.91113</v>
      </c>
      <c r="AU2131" s="43">
        <f t="shared" si="1117"/>
        <v>43312</v>
      </c>
      <c r="AV2131" s="43">
        <f t="shared" si="1103"/>
        <v>43280</v>
      </c>
      <c r="AW2131" s="45">
        <f t="shared" si="1118"/>
        <v>0.14502762430939226</v>
      </c>
      <c r="AX2131" s="45">
        <f t="shared" si="1119"/>
        <v>1.0217399530765154</v>
      </c>
      <c r="AY2131" s="47">
        <f t="shared" si="1120"/>
        <v>97.99046956903679</v>
      </c>
      <c r="AZ2131" s="47">
        <f t="shared" si="1121"/>
        <v>119.14010442020647</v>
      </c>
      <c r="BA2131" s="43"/>
      <c r="BC2131" s="2">
        <v>43147</v>
      </c>
      <c r="BD2131" t="str">
        <v>912828XB</v>
      </c>
      <c r="BE2131">
        <v>4.3884999999999996</v>
      </c>
      <c r="BF2131">
        <v>1.2317199999999999</v>
      </c>
      <c r="BG2131">
        <v>0.79390000000000005</v>
      </c>
      <c r="BH2131">
        <v>119.546875</v>
      </c>
      <c r="BI2131">
        <f>VLOOKUP(BD2131,工作表1!$K$3:$L$1000,2,FALSE)</f>
        <v>2.125</v>
      </c>
      <c r="BJ2131" t="str">
        <f>VLOOKUP(BD2131,工作表1!$K$3:$M$1000,3,FALSE)</f>
        <v>2025/5/15</v>
      </c>
      <c r="BK2131">
        <f t="shared" si="1104"/>
        <v>1.58447</v>
      </c>
      <c r="BL2131">
        <f t="shared" si="1105"/>
        <v>0.54052999999999995</v>
      </c>
      <c r="BM2131" s="43">
        <f t="shared" si="1122"/>
        <v>43235</v>
      </c>
      <c r="BN2131" s="43">
        <f t="shared" si="1106"/>
        <v>43371</v>
      </c>
      <c r="BO2131" s="45">
        <f t="shared" si="1123"/>
        <v>0.56940607734806625</v>
      </c>
      <c r="BP2131" s="45">
        <f t="shared" si="1124"/>
        <v>1.8502279951562854</v>
      </c>
      <c r="BQ2131" s="47">
        <f t="shared" si="1125"/>
        <v>95.449905316371527</v>
      </c>
      <c r="BR2131" s="47">
        <f t="shared" si="1126"/>
        <v>118.01243480368879</v>
      </c>
    </row>
    <row r="2132" spans="6:70" x14ac:dyDescent="0.25">
      <c r="F2132" s="2">
        <v>43215</v>
      </c>
      <c r="G2132">
        <v>1.8147899999999999</v>
      </c>
      <c r="H2132" s="43">
        <v>43251</v>
      </c>
      <c r="I2132">
        <v>2.8056999999999999</v>
      </c>
      <c r="L2132" s="2">
        <v>43147</v>
      </c>
      <c r="M2132" t="str">
        <v>912828G3</v>
      </c>
      <c r="N2132">
        <v>0.21740000000000001</v>
      </c>
      <c r="O2132">
        <v>1.3990100000000001</v>
      </c>
      <c r="P2132">
        <v>0.80059999999999998</v>
      </c>
      <c r="Q2132">
        <v>120.578125</v>
      </c>
      <c r="R2132">
        <f>VLOOKUP(M2132,工作表1!$A$3:$B$1000,2,FALSE)</f>
        <v>2.25</v>
      </c>
      <c r="S2132" t="str">
        <f>VLOOKUP(M2132,工作表1!$A$3:$C$1000,3,FALSE)</f>
        <v>2024/11/15</v>
      </c>
      <c r="T2132">
        <f t="shared" si="1096"/>
        <v>1.58447</v>
      </c>
      <c r="U2132">
        <f t="shared" si="1095"/>
        <v>0.66552999999999995</v>
      </c>
      <c r="V2132" s="43">
        <f t="shared" si="1107"/>
        <v>43235</v>
      </c>
      <c r="W2132" s="43">
        <f t="shared" si="1097"/>
        <v>43189</v>
      </c>
      <c r="X2132" s="45">
        <f t="shared" si="1108"/>
        <v>0.60290055248618779</v>
      </c>
      <c r="Y2132" s="45">
        <f t="shared" si="1109"/>
        <v>0.83714712782865353</v>
      </c>
      <c r="Z2132" s="47">
        <f t="shared" si="1110"/>
        <v>96.606652425936062</v>
      </c>
      <c r="AA2132" s="47">
        <f t="shared" si="1111"/>
        <v>120.2881354173487</v>
      </c>
      <c r="AB2132" s="45">
        <f t="shared" si="1112"/>
        <v>2.8039000000000001</v>
      </c>
      <c r="AC2132" s="2" t="str">
        <f t="shared" si="1098"/>
        <v>TY1</v>
      </c>
      <c r="AD2132">
        <f t="shared" si="1099"/>
        <v>120.578125</v>
      </c>
      <c r="AE2132">
        <f t="shared" si="1100"/>
        <v>120.015625</v>
      </c>
      <c r="AF2132" s="49">
        <f t="shared" si="1127"/>
        <v>0.5625</v>
      </c>
      <c r="AG2132" s="3">
        <f t="shared" si="1113"/>
        <v>120.2881354173487</v>
      </c>
      <c r="AH2132">
        <f t="shared" si="1114"/>
        <v>119.24361747513589</v>
      </c>
      <c r="AI2132" s="51">
        <f t="shared" si="1115"/>
        <v>1.0445179422128064</v>
      </c>
      <c r="AJ2132" s="52">
        <f t="shared" si="1116"/>
        <v>0.48201794221280636</v>
      </c>
      <c r="AK2132" s="2">
        <v>43147</v>
      </c>
      <c r="AL2132" t="str">
        <v>9128283V</v>
      </c>
      <c r="AM2132">
        <v>1.7363</v>
      </c>
      <c r="AN2132">
        <v>1.31288</v>
      </c>
      <c r="AO2132">
        <v>0.81389999999999996</v>
      </c>
      <c r="AP2132">
        <v>120.015625</v>
      </c>
      <c r="AQ2132">
        <f>VLOOKUP(AL2132,工作表1!$F$3:$G$1000,2,FALSE)</f>
        <v>2.5</v>
      </c>
      <c r="AR2132" t="str">
        <f>VLOOKUP(AL2132,工作表1!$F$3:$H$1000,3,FALSE)</f>
        <v>2025/1/31</v>
      </c>
      <c r="AS2132">
        <f t="shared" si="1101"/>
        <v>1.58447</v>
      </c>
      <c r="AT2132">
        <f t="shared" si="1102"/>
        <v>0.91552999999999995</v>
      </c>
      <c r="AU2132" s="43">
        <f t="shared" si="1117"/>
        <v>43312</v>
      </c>
      <c r="AV2132" s="43">
        <f t="shared" si="1103"/>
        <v>43280</v>
      </c>
      <c r="AW2132" s="45">
        <f t="shared" si="1118"/>
        <v>0.13812154696132595</v>
      </c>
      <c r="AX2132" s="45">
        <f t="shared" si="1119"/>
        <v>1.0216831907969424</v>
      </c>
      <c r="AY2132" s="47">
        <f t="shared" si="1120"/>
        <v>98.084282531277935</v>
      </c>
      <c r="AZ2132" s="47">
        <f t="shared" si="1121"/>
        <v>119.24361747513589</v>
      </c>
      <c r="BA2132" s="43"/>
      <c r="BC2132" s="2">
        <v>43146</v>
      </c>
      <c r="BD2132" t="str">
        <v>912828XB</v>
      </c>
      <c r="BE2132">
        <v>5.0175999999999998</v>
      </c>
      <c r="BF2132">
        <v>1.1995100000000001</v>
      </c>
      <c r="BG2132">
        <v>0.79390000000000005</v>
      </c>
      <c r="BH2132">
        <v>119.390625</v>
      </c>
      <c r="BI2132">
        <f>VLOOKUP(BD2132,工作表1!$K$3:$L$1000,2,FALSE)</f>
        <v>2.125</v>
      </c>
      <c r="BJ2132" t="str">
        <f>VLOOKUP(BD2132,工作表1!$K$3:$M$1000,3,FALSE)</f>
        <v>2025/5/15</v>
      </c>
      <c r="BK2132">
        <f t="shared" si="1104"/>
        <v>1.5817699999999999</v>
      </c>
      <c r="BL2132">
        <f t="shared" si="1105"/>
        <v>0.5432300000000001</v>
      </c>
      <c r="BM2132" s="43">
        <f t="shared" si="1122"/>
        <v>43235</v>
      </c>
      <c r="BN2132" s="43">
        <f t="shared" si="1106"/>
        <v>43371</v>
      </c>
      <c r="BO2132" s="45">
        <f t="shared" si="1123"/>
        <v>0.54592541436464093</v>
      </c>
      <c r="BP2132" s="45">
        <f t="shared" si="1124"/>
        <v>1.8500350034057367</v>
      </c>
      <c r="BQ2132" s="47">
        <f t="shared" si="1125"/>
        <v>95.366084669906158</v>
      </c>
      <c r="BR2132" s="47">
        <f t="shared" si="1126"/>
        <v>117.86443427966313</v>
      </c>
    </row>
    <row r="2133" spans="6:70" x14ac:dyDescent="0.25">
      <c r="F2133" s="2">
        <v>43214</v>
      </c>
      <c r="G2133">
        <v>1.8069999999999999</v>
      </c>
      <c r="H2133" s="43">
        <v>43250</v>
      </c>
      <c r="I2133">
        <v>2.8008000000000002</v>
      </c>
      <c r="L2133" s="2">
        <v>43146</v>
      </c>
      <c r="M2133" t="str">
        <v>912828G3</v>
      </c>
      <c r="N2133">
        <v>0.1144</v>
      </c>
      <c r="O2133">
        <v>1.43167</v>
      </c>
      <c r="P2133">
        <v>0.80059999999999998</v>
      </c>
      <c r="Q2133">
        <v>120.453125</v>
      </c>
      <c r="R2133">
        <f>VLOOKUP(M2133,工作表1!$A$3:$B$1000,2,FALSE)</f>
        <v>2.25</v>
      </c>
      <c r="S2133" t="str">
        <f>VLOOKUP(M2133,工作表1!$A$3:$C$1000,3,FALSE)</f>
        <v>2024/11/15</v>
      </c>
      <c r="T2133">
        <f t="shared" si="1096"/>
        <v>1.5817699999999999</v>
      </c>
      <c r="U2133">
        <f t="shared" si="1095"/>
        <v>0.6682300000000001</v>
      </c>
      <c r="V2133" s="43">
        <f t="shared" si="1107"/>
        <v>43235</v>
      </c>
      <c r="W2133" s="43">
        <f t="shared" si="1097"/>
        <v>43189</v>
      </c>
      <c r="X2133" s="45">
        <f t="shared" si="1108"/>
        <v>0.57803867403314924</v>
      </c>
      <c r="Y2133" s="45">
        <f t="shared" si="1109"/>
        <v>0.83694278362219032</v>
      </c>
      <c r="Z2133" s="47">
        <f t="shared" si="1110"/>
        <v>96.523765413651219</v>
      </c>
      <c r="AA2133" s="47">
        <f t="shared" si="1111"/>
        <v>120.14424460815128</v>
      </c>
      <c r="AB2133" s="45">
        <f t="shared" si="1112"/>
        <v>2.8361999999999998</v>
      </c>
      <c r="AC2133" s="2" t="str">
        <f t="shared" si="1098"/>
        <v>TY1</v>
      </c>
      <c r="AD2133">
        <f t="shared" si="1099"/>
        <v>120.453125</v>
      </c>
      <c r="AE2133">
        <f t="shared" si="1100"/>
        <v>119.859375</v>
      </c>
      <c r="AF2133" s="49">
        <f t="shared" si="1127"/>
        <v>0.59375</v>
      </c>
      <c r="AG2133" s="3">
        <f t="shared" si="1113"/>
        <v>120.14424460815128</v>
      </c>
      <c r="AH2133">
        <f t="shared" si="1114"/>
        <v>119.08159122489735</v>
      </c>
      <c r="AI2133" s="51">
        <f t="shared" si="1115"/>
        <v>1.0626533832539309</v>
      </c>
      <c r="AJ2133" s="52">
        <f t="shared" si="1116"/>
        <v>0.46890338325393088</v>
      </c>
      <c r="AK2133" s="2">
        <v>43146</v>
      </c>
      <c r="AL2133" t="str">
        <v>9128283V</v>
      </c>
      <c r="AM2133">
        <v>1.8744000000000001</v>
      </c>
      <c r="AN2133">
        <v>1.3024</v>
      </c>
      <c r="AO2133">
        <v>0.81389999999999996</v>
      </c>
      <c r="AP2133">
        <v>119.859375</v>
      </c>
      <c r="AQ2133">
        <f>VLOOKUP(AL2133,工作表1!$F$3:$G$1000,2,FALSE)</f>
        <v>2.5</v>
      </c>
      <c r="AR2133" t="str">
        <f>VLOOKUP(AL2133,工作表1!$F$3:$H$1000,3,FALSE)</f>
        <v>2025/1/31</v>
      </c>
      <c r="AS2133">
        <f t="shared" si="1101"/>
        <v>1.5817699999999999</v>
      </c>
      <c r="AT2133">
        <f t="shared" si="1102"/>
        <v>0.9182300000000001</v>
      </c>
      <c r="AU2133" s="43">
        <f t="shared" si="1117"/>
        <v>43312</v>
      </c>
      <c r="AV2133" s="43">
        <f t="shared" si="1103"/>
        <v>43280</v>
      </c>
      <c r="AW2133" s="45">
        <f t="shared" si="1118"/>
        <v>0.11049723756906077</v>
      </c>
      <c r="AX2133" s="45">
        <f t="shared" si="1119"/>
        <v>1.0214561416786498</v>
      </c>
      <c r="AY2133" s="47">
        <f t="shared" si="1120"/>
        <v>97.9854038357674</v>
      </c>
      <c r="AZ2133" s="47">
        <f t="shared" si="1121"/>
        <v>119.08159122489735</v>
      </c>
      <c r="BA2133" s="43"/>
      <c r="BC2133" s="2">
        <v>43145</v>
      </c>
      <c r="BD2133" t="str">
        <v>912828XB</v>
      </c>
      <c r="BE2133">
        <v>4.8597000000000001</v>
      </c>
      <c r="BF2133">
        <v>1.20166</v>
      </c>
      <c r="BG2133">
        <v>0.79390000000000005</v>
      </c>
      <c r="BH2133">
        <v>119.25</v>
      </c>
      <c r="BI2133">
        <f>VLOOKUP(BD2133,工作表1!$K$3:$L$1000,2,FALSE)</f>
        <v>2.125</v>
      </c>
      <c r="BJ2133" t="str">
        <f>VLOOKUP(BD2133,工作表1!$K$3:$M$1000,3,FALSE)</f>
        <v>2025/5/15</v>
      </c>
      <c r="BK2133">
        <f t="shared" si="1104"/>
        <v>1.5669999999999999</v>
      </c>
      <c r="BL2133">
        <f t="shared" si="1105"/>
        <v>0.55800000000000005</v>
      </c>
      <c r="BM2133" s="43">
        <f t="shared" si="1122"/>
        <v>43235</v>
      </c>
      <c r="BN2133" s="43">
        <f t="shared" si="1106"/>
        <v>43371</v>
      </c>
      <c r="BO2133" s="45">
        <f t="shared" si="1123"/>
        <v>0.54005524861878462</v>
      </c>
      <c r="BP2133" s="45">
        <f t="shared" si="1124"/>
        <v>1.8499867554680998</v>
      </c>
      <c r="BQ2133" s="47">
        <f t="shared" si="1125"/>
        <v>95.256642104888428</v>
      </c>
      <c r="BR2133" s="47">
        <f t="shared" si="1126"/>
        <v>117.70486688149288</v>
      </c>
    </row>
    <row r="2134" spans="6:70" x14ac:dyDescent="0.25">
      <c r="F2134" s="2">
        <v>43213</v>
      </c>
      <c r="G2134">
        <v>1.80376</v>
      </c>
      <c r="H2134" s="43">
        <v>43249</v>
      </c>
      <c r="I2134">
        <v>2.7147000000000001</v>
      </c>
      <c r="L2134" s="2">
        <v>43145</v>
      </c>
      <c r="M2134" t="str">
        <v>912828G3</v>
      </c>
      <c r="N2134">
        <v>0.2135</v>
      </c>
      <c r="O2134">
        <v>1.39805</v>
      </c>
      <c r="P2134">
        <v>0.80059999999999998</v>
      </c>
      <c r="Q2134">
        <v>120.328125</v>
      </c>
      <c r="R2134">
        <f>VLOOKUP(M2134,工作表1!$A$3:$B$1000,2,FALSE)</f>
        <v>2.25</v>
      </c>
      <c r="S2134" t="str">
        <f>VLOOKUP(M2134,工作表1!$A$3:$C$1000,3,FALSE)</f>
        <v>2024/11/15</v>
      </c>
      <c r="T2134">
        <f t="shared" si="1096"/>
        <v>1.5669999999999999</v>
      </c>
      <c r="U2134">
        <f t="shared" si="1095"/>
        <v>0.68300000000000005</v>
      </c>
      <c r="V2134" s="43">
        <f t="shared" si="1107"/>
        <v>43235</v>
      </c>
      <c r="W2134" s="43">
        <f t="shared" si="1097"/>
        <v>43189</v>
      </c>
      <c r="X2134" s="45">
        <f t="shared" si="1108"/>
        <v>0.57182320441988954</v>
      </c>
      <c r="Y2134" s="45">
        <f t="shared" si="1109"/>
        <v>0.83689169757057447</v>
      </c>
      <c r="Z2134" s="47">
        <f t="shared" si="1110"/>
        <v>96.430248185766871</v>
      </c>
      <c r="AA2134" s="47">
        <f t="shared" si="1111"/>
        <v>120.0152311623376</v>
      </c>
      <c r="AB2134" s="45">
        <f t="shared" si="1112"/>
        <v>2.8260000000000001</v>
      </c>
      <c r="AC2134" s="2" t="str">
        <f t="shared" si="1098"/>
        <v>TY1</v>
      </c>
      <c r="AD2134">
        <f t="shared" si="1099"/>
        <v>120.328125</v>
      </c>
      <c r="AE2134">
        <f t="shared" si="1100"/>
        <v>119.71875</v>
      </c>
      <c r="AF2134" s="49">
        <f t="shared" si="1127"/>
        <v>0.609375</v>
      </c>
      <c r="AG2134" s="3">
        <f t="shared" si="1113"/>
        <v>120.0152311623376</v>
      </c>
      <c r="AH2134">
        <f t="shared" si="1114"/>
        <v>118.9500279034831</v>
      </c>
      <c r="AI2134" s="51">
        <f t="shared" si="1115"/>
        <v>1.0652032588544955</v>
      </c>
      <c r="AJ2134" s="52">
        <f t="shared" si="1116"/>
        <v>0.45582825885449552</v>
      </c>
      <c r="AK2134" s="2">
        <v>43145</v>
      </c>
      <c r="AL2134" t="str">
        <v>9128283V</v>
      </c>
      <c r="AM2134">
        <v>2.3435999999999999</v>
      </c>
      <c r="AN2134">
        <v>1.2562500000000001</v>
      </c>
      <c r="AO2134">
        <v>0.81389999999999996</v>
      </c>
      <c r="AP2134">
        <v>119.71875</v>
      </c>
      <c r="AQ2134">
        <f>VLOOKUP(AL2134,工作表1!$F$3:$G$1000,2,FALSE)</f>
        <v>2.5</v>
      </c>
      <c r="AR2134" t="str">
        <f>VLOOKUP(AL2134,工作表1!$F$3:$H$1000,3,FALSE)</f>
        <v>2025/1/31</v>
      </c>
      <c r="AS2134">
        <f t="shared" si="1101"/>
        <v>1.5669999999999999</v>
      </c>
      <c r="AT2134">
        <f t="shared" si="1102"/>
        <v>0.93300000000000005</v>
      </c>
      <c r="AU2134" s="43">
        <f t="shared" si="1117"/>
        <v>43312</v>
      </c>
      <c r="AV2134" s="43">
        <f t="shared" si="1103"/>
        <v>43280</v>
      </c>
      <c r="AW2134" s="45">
        <f t="shared" si="1118"/>
        <v>0.10359116022099447</v>
      </c>
      <c r="AX2134" s="45">
        <f t="shared" si="1119"/>
        <v>1.0213993793990768</v>
      </c>
      <c r="AY2134" s="47">
        <f t="shared" si="1120"/>
        <v>97.891828913080204</v>
      </c>
      <c r="AZ2134" s="47">
        <f t="shared" si="1121"/>
        <v>118.9500279034831</v>
      </c>
      <c r="BA2134" s="43"/>
      <c r="BC2134" s="2">
        <v>43144</v>
      </c>
      <c r="BD2134" t="str">
        <v>912828XB</v>
      </c>
      <c r="BE2134">
        <v>3.0735000000000001</v>
      </c>
      <c r="BF2134">
        <v>1.26512</v>
      </c>
      <c r="BG2134">
        <v>0.79390000000000005</v>
      </c>
      <c r="BH2134">
        <v>119.96875</v>
      </c>
      <c r="BI2134">
        <f>VLOOKUP(BD2134,工作表1!$K$3:$L$1000,2,FALSE)</f>
        <v>2.125</v>
      </c>
      <c r="BJ2134" t="str">
        <f>VLOOKUP(BD2134,工作表1!$K$3:$M$1000,3,FALSE)</f>
        <v>2025/5/15</v>
      </c>
      <c r="BK2134">
        <f t="shared" si="1104"/>
        <v>1.554</v>
      </c>
      <c r="BL2134">
        <f t="shared" si="1105"/>
        <v>0.57099999999999995</v>
      </c>
      <c r="BM2134" s="43">
        <f t="shared" si="1122"/>
        <v>43235</v>
      </c>
      <c r="BN2134" s="43">
        <f t="shared" si="1106"/>
        <v>43371</v>
      </c>
      <c r="BO2134" s="45">
        <f t="shared" si="1123"/>
        <v>0.53418508287292821</v>
      </c>
      <c r="BP2134" s="45">
        <f t="shared" si="1124"/>
        <v>1.8499385075304624</v>
      </c>
      <c r="BQ2134" s="47">
        <f t="shared" si="1125"/>
        <v>95.787176205897779</v>
      </c>
      <c r="BR2134" s="47">
        <f t="shared" si="1126"/>
        <v>118.35271323459881</v>
      </c>
    </row>
    <row r="2135" spans="6:70" x14ac:dyDescent="0.25">
      <c r="F2135" s="2">
        <v>43210</v>
      </c>
      <c r="G2135">
        <v>1.7947900000000001</v>
      </c>
      <c r="H2135" s="43">
        <v>43248</v>
      </c>
      <c r="I2135">
        <v>2.8849</v>
      </c>
      <c r="L2135" s="2">
        <v>43144</v>
      </c>
      <c r="M2135" t="str">
        <v>912828G3</v>
      </c>
      <c r="N2135">
        <v>-0.1633</v>
      </c>
      <c r="O2135">
        <v>1.4688099999999999</v>
      </c>
      <c r="P2135">
        <v>0.80059999999999998</v>
      </c>
      <c r="Q2135">
        <v>121</v>
      </c>
      <c r="R2135">
        <f>VLOOKUP(M2135,工作表1!$A$3:$B$1000,2,FALSE)</f>
        <v>2.25</v>
      </c>
      <c r="S2135" t="str">
        <f>VLOOKUP(M2135,工作表1!$A$3:$C$1000,3,FALSE)</f>
        <v>2024/11/15</v>
      </c>
      <c r="T2135">
        <f t="shared" si="1096"/>
        <v>1.554</v>
      </c>
      <c r="U2135">
        <f t="shared" si="1095"/>
        <v>0.69599999999999995</v>
      </c>
      <c r="V2135" s="43">
        <f t="shared" si="1107"/>
        <v>43235</v>
      </c>
      <c r="W2135" s="43">
        <f t="shared" si="1097"/>
        <v>43189</v>
      </c>
      <c r="X2135" s="45">
        <f t="shared" si="1108"/>
        <v>0.56560773480662985</v>
      </c>
      <c r="Y2135" s="45">
        <f t="shared" si="1109"/>
        <v>0.83684061151895861</v>
      </c>
      <c r="Z2135" s="47">
        <f t="shared" si="1110"/>
        <v>96.960794079616321</v>
      </c>
      <c r="AA2135" s="47">
        <f t="shared" si="1111"/>
        <v>120.66587971941121</v>
      </c>
      <c r="AB2135" s="45">
        <f t="shared" si="1112"/>
        <v>2.7404999999999999</v>
      </c>
      <c r="AC2135" s="2" t="str">
        <f t="shared" si="1098"/>
        <v>TY1</v>
      </c>
      <c r="AD2135">
        <f t="shared" si="1099"/>
        <v>121</v>
      </c>
      <c r="AE2135">
        <f t="shared" si="1100"/>
        <v>120.4375</v>
      </c>
      <c r="AF2135" s="49">
        <f t="shared" si="1127"/>
        <v>0.5625</v>
      </c>
      <c r="AG2135" s="3">
        <f t="shared" si="1113"/>
        <v>120.66587971941121</v>
      </c>
      <c r="AH2135">
        <f t="shared" si="1114"/>
        <v>119.58583150542688</v>
      </c>
      <c r="AI2135" s="51">
        <f t="shared" si="1115"/>
        <v>1.0800482139843268</v>
      </c>
      <c r="AJ2135" s="52">
        <f t="shared" si="1116"/>
        <v>0.51754821398432682</v>
      </c>
      <c r="AK2135" s="2">
        <v>43144</v>
      </c>
      <c r="AL2135" t="str">
        <v>9128283V</v>
      </c>
      <c r="AM2135">
        <v>0.2445</v>
      </c>
      <c r="AN2135">
        <v>1.40432</v>
      </c>
      <c r="AO2135">
        <v>0.81389999999999996</v>
      </c>
      <c r="AP2135">
        <v>120.4375</v>
      </c>
      <c r="AQ2135">
        <f>VLOOKUP(AL2135,工作表1!$F$3:$G$1000,2,FALSE)</f>
        <v>2.5</v>
      </c>
      <c r="AR2135" t="str">
        <f>VLOOKUP(AL2135,工作表1!$F$3:$H$1000,3,FALSE)</f>
        <v>2025/1/31</v>
      </c>
      <c r="AS2135">
        <f t="shared" si="1101"/>
        <v>1.554</v>
      </c>
      <c r="AT2135">
        <f t="shared" si="1102"/>
        <v>0.94599999999999995</v>
      </c>
      <c r="AU2135" s="43">
        <f t="shared" si="1117"/>
        <v>43312</v>
      </c>
      <c r="AV2135" s="43">
        <f t="shared" si="1103"/>
        <v>43280</v>
      </c>
      <c r="AW2135" s="45">
        <f t="shared" si="1118"/>
        <v>9.668508287292818E-2</v>
      </c>
      <c r="AX2135" s="45">
        <f t="shared" si="1119"/>
        <v>1.0213426171195035</v>
      </c>
      <c r="AY2135" s="47">
        <f t="shared" si="1120"/>
        <v>98.422232234869668</v>
      </c>
      <c r="AZ2135" s="47">
        <f t="shared" si="1121"/>
        <v>119.58583150542688</v>
      </c>
      <c r="BA2135" s="43"/>
      <c r="BC2135" s="2">
        <v>43143</v>
      </c>
      <c r="BD2135" t="str">
        <v>912828XB</v>
      </c>
      <c r="BE2135">
        <v>2.9514</v>
      </c>
      <c r="BF2135">
        <v>1.28199</v>
      </c>
      <c r="BG2135">
        <v>0.79390000000000005</v>
      </c>
      <c r="BH2135">
        <v>119.859375</v>
      </c>
      <c r="BI2135">
        <f>VLOOKUP(BD2135,工作表1!$K$3:$L$1000,2,FALSE)</f>
        <v>2.125</v>
      </c>
      <c r="BJ2135" t="str">
        <f>VLOOKUP(BD2135,工作表1!$K$3:$M$1000,3,FALSE)</f>
        <v>2025/5/15</v>
      </c>
      <c r="BK2135">
        <f t="shared" si="1104"/>
        <v>1.5501</v>
      </c>
      <c r="BL2135">
        <f t="shared" si="1105"/>
        <v>0.57489999999999997</v>
      </c>
      <c r="BM2135" s="43">
        <f t="shared" si="1122"/>
        <v>43235</v>
      </c>
      <c r="BN2135" s="43">
        <f t="shared" si="1106"/>
        <v>43371</v>
      </c>
      <c r="BO2135" s="45">
        <f t="shared" si="1123"/>
        <v>0.52831491712707179</v>
      </c>
      <c r="BP2135" s="45">
        <f t="shared" si="1124"/>
        <v>1.8498902595928253</v>
      </c>
      <c r="BQ2135" s="47">
        <f t="shared" si="1125"/>
        <v>95.686460549959008</v>
      </c>
      <c r="BR2135" s="47">
        <f t="shared" si="1126"/>
        <v>118.21257127228117</v>
      </c>
    </row>
    <row r="2136" spans="6:70" x14ac:dyDescent="0.25">
      <c r="F2136" s="2">
        <v>43209</v>
      </c>
      <c r="G2136">
        <v>1.7909999999999999</v>
      </c>
      <c r="H2136" s="43">
        <v>43245</v>
      </c>
      <c r="I2136">
        <v>2.8849</v>
      </c>
      <c r="L2136" s="2">
        <v>43143</v>
      </c>
      <c r="M2136" t="str">
        <v>912828G3</v>
      </c>
      <c r="N2136">
        <v>9.7600000000000006E-2</v>
      </c>
      <c r="O2136">
        <v>1.4093899999999999</v>
      </c>
      <c r="P2136">
        <v>0.80059999999999998</v>
      </c>
      <c r="Q2136">
        <v>120.890625</v>
      </c>
      <c r="R2136">
        <f>VLOOKUP(M2136,工作表1!$A$3:$B$1000,2,FALSE)</f>
        <v>2.25</v>
      </c>
      <c r="S2136" t="str">
        <f>VLOOKUP(M2136,工作表1!$A$3:$C$1000,3,FALSE)</f>
        <v>2024/11/15</v>
      </c>
      <c r="T2136">
        <f t="shared" si="1096"/>
        <v>1.5501</v>
      </c>
      <c r="U2136">
        <f t="shared" si="1095"/>
        <v>0.69989999999999997</v>
      </c>
      <c r="V2136" s="43">
        <f t="shared" si="1107"/>
        <v>43235</v>
      </c>
      <c r="W2136" s="43">
        <f t="shared" si="1097"/>
        <v>43189</v>
      </c>
      <c r="X2136" s="45">
        <f t="shared" si="1108"/>
        <v>0.55939226519337015</v>
      </c>
      <c r="Y2136" s="45">
        <f t="shared" si="1109"/>
        <v>0.83678952546734275</v>
      </c>
      <c r="Z2136" s="47">
        <f t="shared" si="1110"/>
        <v>96.875518700021246</v>
      </c>
      <c r="AA2136" s="47">
        <f t="shared" si="1111"/>
        <v>120.54865918372097</v>
      </c>
      <c r="AB2136" s="45">
        <f t="shared" si="1112"/>
        <v>2.7654999999999998</v>
      </c>
      <c r="AC2136" s="2" t="str">
        <f t="shared" si="1098"/>
        <v>TY1</v>
      </c>
      <c r="AD2136">
        <f t="shared" si="1099"/>
        <v>120.890625</v>
      </c>
      <c r="AE2136">
        <f t="shared" si="1100"/>
        <v>120.328125</v>
      </c>
      <c r="AF2136" s="49">
        <f t="shared" si="1127"/>
        <v>0.5625</v>
      </c>
      <c r="AG2136" s="3">
        <f t="shared" si="1113"/>
        <v>120.54865918372097</v>
      </c>
      <c r="AH2136">
        <f t="shared" si="1114"/>
        <v>119.46894791518947</v>
      </c>
      <c r="AI2136" s="51">
        <f t="shared" si="1115"/>
        <v>1.0797112685314971</v>
      </c>
      <c r="AJ2136" s="52">
        <f t="shared" si="1116"/>
        <v>0.51721126853149713</v>
      </c>
      <c r="AK2136" s="2">
        <v>43143</v>
      </c>
      <c r="AL2136" t="str">
        <v>9128283V</v>
      </c>
      <c r="AM2136">
        <v>0.60209999999999997</v>
      </c>
      <c r="AN2136">
        <v>1.3844099999999999</v>
      </c>
      <c r="AO2136">
        <v>0.81389999999999996</v>
      </c>
      <c r="AP2136">
        <v>120.328125</v>
      </c>
      <c r="AQ2136">
        <f>VLOOKUP(AL2136,工作表1!$F$3:$G$1000,2,FALSE)</f>
        <v>2.5</v>
      </c>
      <c r="AR2136" t="str">
        <f>VLOOKUP(AL2136,工作表1!$F$3:$H$1000,3,FALSE)</f>
        <v>2025/1/31</v>
      </c>
      <c r="AS2136">
        <f t="shared" si="1101"/>
        <v>1.5501</v>
      </c>
      <c r="AT2136">
        <f t="shared" si="1102"/>
        <v>0.94989999999999997</v>
      </c>
      <c r="AU2136" s="43">
        <f t="shared" si="1117"/>
        <v>43312</v>
      </c>
      <c r="AV2136" s="43">
        <f t="shared" si="1103"/>
        <v>43280</v>
      </c>
      <c r="AW2136" s="45">
        <f t="shared" si="1118"/>
        <v>8.9779005524861871E-2</v>
      </c>
      <c r="AX2136" s="45">
        <f t="shared" si="1119"/>
        <v>1.0212858548399304</v>
      </c>
      <c r="AY2136" s="47">
        <f t="shared" si="1120"/>
        <v>98.336657895387319</v>
      </c>
      <c r="AZ2136" s="47">
        <f t="shared" si="1121"/>
        <v>119.46894791518947</v>
      </c>
      <c r="BA2136" s="43"/>
      <c r="BC2136" s="2">
        <v>43140</v>
      </c>
      <c r="BD2136" t="str">
        <v>912828XB</v>
      </c>
      <c r="BE2136">
        <v>4.3960999999999997</v>
      </c>
      <c r="BF2136">
        <v>1.23868</v>
      </c>
      <c r="BG2136">
        <v>0.79390000000000005</v>
      </c>
      <c r="BH2136">
        <v>120.140625</v>
      </c>
      <c r="BI2136">
        <f>VLOOKUP(BD2136,工作表1!$K$3:$L$1000,2,FALSE)</f>
        <v>2.125</v>
      </c>
      <c r="BJ2136" t="str">
        <f>VLOOKUP(BD2136,工作表1!$K$3:$M$1000,3,FALSE)</f>
        <v>2025/5/15</v>
      </c>
      <c r="BK2136">
        <f t="shared" si="1104"/>
        <v>1.54701</v>
      </c>
      <c r="BL2136">
        <f t="shared" si="1105"/>
        <v>0.57799</v>
      </c>
      <c r="BM2136" s="43">
        <f t="shared" si="1122"/>
        <v>43235</v>
      </c>
      <c r="BN2136" s="43">
        <f t="shared" si="1106"/>
        <v>43371</v>
      </c>
      <c r="BO2136" s="45">
        <f t="shared" si="1123"/>
        <v>0.52244475138121549</v>
      </c>
      <c r="BP2136" s="45">
        <f t="shared" si="1124"/>
        <v>1.8498420116551881</v>
      </c>
      <c r="BQ2136" s="47">
        <f t="shared" si="1125"/>
        <v>95.937041523923909</v>
      </c>
      <c r="BR2136" s="47">
        <f t="shared" si="1126"/>
        <v>118.51554300594161</v>
      </c>
    </row>
    <row r="2137" spans="6:70" x14ac:dyDescent="0.25">
      <c r="F2137" s="2">
        <v>43208</v>
      </c>
      <c r="G2137">
        <v>1.78531</v>
      </c>
      <c r="H2137" s="43">
        <v>43244</v>
      </c>
      <c r="I2137">
        <v>2.9325000000000001</v>
      </c>
      <c r="L2137" s="2">
        <v>43140</v>
      </c>
      <c r="M2137" t="str">
        <v>912828G3</v>
      </c>
      <c r="N2137">
        <v>0.4466</v>
      </c>
      <c r="O2137">
        <v>1.3507</v>
      </c>
      <c r="P2137">
        <v>0.80059999999999998</v>
      </c>
      <c r="Q2137">
        <v>121.171875</v>
      </c>
      <c r="R2137">
        <f>VLOOKUP(M2137,工作表1!$A$3:$B$1000,2,FALSE)</f>
        <v>2.25</v>
      </c>
      <c r="S2137" t="str">
        <f>VLOOKUP(M2137,工作表1!$A$3:$C$1000,3,FALSE)</f>
        <v>2024/11/15</v>
      </c>
      <c r="T2137">
        <f t="shared" si="1096"/>
        <v>1.54701</v>
      </c>
      <c r="U2137">
        <f t="shared" si="1095"/>
        <v>0.70299</v>
      </c>
      <c r="V2137" s="43">
        <f t="shared" si="1107"/>
        <v>43235</v>
      </c>
      <c r="W2137" s="43">
        <f t="shared" si="1097"/>
        <v>43189</v>
      </c>
      <c r="X2137" s="45">
        <f t="shared" si="1108"/>
        <v>0.55317679558011057</v>
      </c>
      <c r="Y2137" s="45">
        <f t="shared" si="1109"/>
        <v>0.83673843941572701</v>
      </c>
      <c r="Z2137" s="47">
        <f t="shared" si="1110"/>
        <v>97.110550329630044</v>
      </c>
      <c r="AA2137" s="47">
        <f t="shared" si="1111"/>
        <v>120.83162456176692</v>
      </c>
      <c r="AB2137" s="45">
        <f t="shared" si="1112"/>
        <v>2.7479</v>
      </c>
      <c r="AC2137" s="2" t="str">
        <f t="shared" si="1098"/>
        <v>TY1</v>
      </c>
      <c r="AD2137">
        <f t="shared" si="1099"/>
        <v>121.171875</v>
      </c>
      <c r="AE2137">
        <f t="shared" si="1100"/>
        <v>120.609375</v>
      </c>
      <c r="AF2137" s="49">
        <f t="shared" si="1127"/>
        <v>0.5625</v>
      </c>
      <c r="AG2137" s="3">
        <f t="shared" si="1113"/>
        <v>120.83162456176692</v>
      </c>
      <c r="AH2137">
        <f t="shared" si="1114"/>
        <v>119.76524195917823</v>
      </c>
      <c r="AI2137" s="51">
        <f t="shared" si="1115"/>
        <v>1.0663826025886891</v>
      </c>
      <c r="AJ2137" s="52">
        <f t="shared" si="1116"/>
        <v>0.50388260258868911</v>
      </c>
      <c r="AK2137" s="2">
        <v>43140</v>
      </c>
      <c r="AL2137" t="str">
        <v>9128283V</v>
      </c>
      <c r="AM2137">
        <v>1.5833999999999999</v>
      </c>
      <c r="AN2137">
        <v>1.33325</v>
      </c>
      <c r="AO2137">
        <v>0.81389999999999996</v>
      </c>
      <c r="AP2137">
        <v>120.609375</v>
      </c>
      <c r="AQ2137">
        <f>VLOOKUP(AL2137,工作表1!$F$3:$G$1000,2,FALSE)</f>
        <v>2.5</v>
      </c>
      <c r="AR2137" t="str">
        <f>VLOOKUP(AL2137,工作表1!$F$3:$H$1000,3,FALSE)</f>
        <v>2025/1/31</v>
      </c>
      <c r="AS2137">
        <f t="shared" si="1101"/>
        <v>1.54701</v>
      </c>
      <c r="AT2137">
        <f t="shared" si="1102"/>
        <v>0.95299</v>
      </c>
      <c r="AU2137" s="43">
        <f t="shared" si="1117"/>
        <v>43312</v>
      </c>
      <c r="AV2137" s="43">
        <f t="shared" si="1103"/>
        <v>43280</v>
      </c>
      <c r="AW2137" s="45">
        <f t="shared" si="1118"/>
        <v>8.2872928176795577E-2</v>
      </c>
      <c r="AX2137" s="45">
        <f t="shared" si="1119"/>
        <v>1.0212290925603571</v>
      </c>
      <c r="AY2137" s="47">
        <f t="shared" si="1120"/>
        <v>98.587082249068303</v>
      </c>
      <c r="AZ2137" s="47">
        <f t="shared" si="1121"/>
        <v>119.76524195917823</v>
      </c>
      <c r="BA2137" s="43"/>
      <c r="BC2137" s="2">
        <v>43139</v>
      </c>
      <c r="BD2137" t="str">
        <v>912828XB</v>
      </c>
      <c r="BE2137">
        <v>4.1736000000000004</v>
      </c>
      <c r="BF2137">
        <v>1.25238</v>
      </c>
      <c r="BG2137">
        <v>0.79390000000000005</v>
      </c>
      <c r="BH2137">
        <v>119.84375</v>
      </c>
      <c r="BI2137">
        <f>VLOOKUP(BD2137,工作表1!$K$3:$L$1000,2,FALSE)</f>
        <v>2.125</v>
      </c>
      <c r="BJ2137" t="str">
        <f>VLOOKUP(BD2137,工作表1!$K$3:$M$1000,3,FALSE)</f>
        <v>2025/5/15</v>
      </c>
      <c r="BK2137">
        <f t="shared" si="1104"/>
        <v>1.542</v>
      </c>
      <c r="BL2137">
        <f t="shared" si="1105"/>
        <v>0.58299999999999996</v>
      </c>
      <c r="BM2137" s="43">
        <f t="shared" si="1122"/>
        <v>43235</v>
      </c>
      <c r="BN2137" s="43">
        <f t="shared" si="1106"/>
        <v>43371</v>
      </c>
      <c r="BO2137" s="45">
        <f t="shared" si="1123"/>
        <v>0.50483425414364647</v>
      </c>
      <c r="BP2137" s="45">
        <f t="shared" si="1124"/>
        <v>1.8496972678422763</v>
      </c>
      <c r="BQ2137" s="47">
        <f t="shared" si="1125"/>
        <v>95.70893792942941</v>
      </c>
      <c r="BR2137" s="47">
        <f t="shared" si="1126"/>
        <v>118.19355253065493</v>
      </c>
    </row>
    <row r="2138" spans="6:70" x14ac:dyDescent="0.25">
      <c r="F2138" s="2">
        <v>43207</v>
      </c>
      <c r="G2138">
        <v>1.778</v>
      </c>
      <c r="H2138" s="43">
        <v>43243</v>
      </c>
      <c r="I2138">
        <v>2.9449999999999998</v>
      </c>
      <c r="L2138" s="2">
        <v>43139</v>
      </c>
      <c r="M2138" t="str">
        <v>912828G3</v>
      </c>
      <c r="N2138">
        <v>0.42320000000000002</v>
      </c>
      <c r="O2138">
        <v>1.3632</v>
      </c>
      <c r="P2138">
        <v>0.80059999999999998</v>
      </c>
      <c r="Q2138">
        <v>120.890625</v>
      </c>
      <c r="R2138">
        <f>VLOOKUP(M2138,工作表1!$A$3:$B$1000,2,FALSE)</f>
        <v>2.25</v>
      </c>
      <c r="S2138" t="str">
        <f>VLOOKUP(M2138,工作表1!$A$3:$C$1000,3,FALSE)</f>
        <v>2024/11/15</v>
      </c>
      <c r="T2138">
        <f t="shared" si="1096"/>
        <v>1.542</v>
      </c>
      <c r="U2138">
        <f t="shared" si="1095"/>
        <v>0.70799999999999996</v>
      </c>
      <c r="V2138" s="43">
        <f t="shared" si="1107"/>
        <v>43235</v>
      </c>
      <c r="W2138" s="43">
        <f t="shared" si="1097"/>
        <v>43189</v>
      </c>
      <c r="X2138" s="45">
        <f t="shared" si="1108"/>
        <v>0.53453038674033149</v>
      </c>
      <c r="Y2138" s="45">
        <f t="shared" si="1109"/>
        <v>0.83658518126087944</v>
      </c>
      <c r="Z2138" s="47">
        <f t="shared" si="1110"/>
        <v>96.898925679166055</v>
      </c>
      <c r="AA2138" s="47">
        <f t="shared" si="1111"/>
        <v>120.53607564724497</v>
      </c>
      <c r="AB2138" s="45">
        <f t="shared" si="1112"/>
        <v>2.7301000000000002</v>
      </c>
      <c r="AC2138" s="2" t="str">
        <f t="shared" si="1098"/>
        <v>TY1</v>
      </c>
      <c r="AD2138">
        <f t="shared" si="1099"/>
        <v>120.890625</v>
      </c>
      <c r="AE2138">
        <f t="shared" si="1100"/>
        <v>120.3125</v>
      </c>
      <c r="AF2138" s="49">
        <f t="shared" si="1127"/>
        <v>0.578125</v>
      </c>
      <c r="AG2138" s="3">
        <f t="shared" si="1113"/>
        <v>120.53607564724497</v>
      </c>
      <c r="AH2138">
        <f t="shared" si="1114"/>
        <v>119.47318849294291</v>
      </c>
      <c r="AI2138" s="51">
        <f t="shared" si="1115"/>
        <v>1.0628871543020608</v>
      </c>
      <c r="AJ2138" s="52">
        <f t="shared" si="1116"/>
        <v>0.48476215430206082</v>
      </c>
      <c r="AK2138" s="2">
        <v>43139</v>
      </c>
      <c r="AL2138" t="str">
        <v>9128283V</v>
      </c>
      <c r="AM2138">
        <v>1.9950000000000001</v>
      </c>
      <c r="AN2138">
        <v>1.30217</v>
      </c>
      <c r="AO2138">
        <v>0.81389999999999996</v>
      </c>
      <c r="AP2138">
        <v>120.3125</v>
      </c>
      <c r="AQ2138">
        <f>VLOOKUP(AL2138,工作表1!$F$3:$G$1000,2,FALSE)</f>
        <v>2.5</v>
      </c>
      <c r="AR2138" t="str">
        <f>VLOOKUP(AL2138,工作表1!$F$3:$H$1000,3,FALSE)</f>
        <v>2025/1/31</v>
      </c>
      <c r="AS2138">
        <f t="shared" si="1101"/>
        <v>1.542</v>
      </c>
      <c r="AT2138">
        <f t="shared" si="1102"/>
        <v>0.95799999999999996</v>
      </c>
      <c r="AU2138" s="43">
        <f t="shared" si="1117"/>
        <v>43312</v>
      </c>
      <c r="AV2138" s="43">
        <f t="shared" si="1103"/>
        <v>43280</v>
      </c>
      <c r="AW2138" s="45">
        <f t="shared" si="1118"/>
        <v>6.2154696132596679E-2</v>
      </c>
      <c r="AX2138" s="45">
        <f t="shared" si="1119"/>
        <v>1.0210588057216377</v>
      </c>
      <c r="AY2138" s="47">
        <f t="shared" si="1120"/>
        <v>98.375638160068334</v>
      </c>
      <c r="AZ2138" s="47">
        <f t="shared" si="1121"/>
        <v>119.47318849294291</v>
      </c>
      <c r="BA2138" s="43"/>
      <c r="BC2138" s="2">
        <v>43138</v>
      </c>
      <c r="BD2138" t="str">
        <v>912828XB</v>
      </c>
      <c r="BE2138">
        <v>3.1726000000000001</v>
      </c>
      <c r="BF2138">
        <v>1.2642199999999999</v>
      </c>
      <c r="BG2138">
        <v>0.79390000000000005</v>
      </c>
      <c r="BH2138">
        <v>119.96875</v>
      </c>
      <c r="BI2138">
        <f>VLOOKUP(BD2138,工作表1!$K$3:$L$1000,2,FALSE)</f>
        <v>2.125</v>
      </c>
      <c r="BJ2138" t="str">
        <f>VLOOKUP(BD2138,工作表1!$K$3:$M$1000,3,FALSE)</f>
        <v>2025/5/15</v>
      </c>
      <c r="BK2138">
        <f t="shared" si="1104"/>
        <v>1.536</v>
      </c>
      <c r="BL2138">
        <f t="shared" si="1105"/>
        <v>0.58899999999999997</v>
      </c>
      <c r="BM2138" s="43">
        <f t="shared" si="1122"/>
        <v>43235</v>
      </c>
      <c r="BN2138" s="43">
        <f t="shared" si="1106"/>
        <v>43371</v>
      </c>
      <c r="BO2138" s="45">
        <f t="shared" si="1123"/>
        <v>0.49896408839779005</v>
      </c>
      <c r="BP2138" s="45">
        <f t="shared" si="1124"/>
        <v>1.8496490199046396</v>
      </c>
      <c r="BQ2138" s="47">
        <f t="shared" si="1125"/>
        <v>95.802524812567412</v>
      </c>
      <c r="BR2138" s="47">
        <f t="shared" si="1126"/>
        <v>118.29634003772063</v>
      </c>
    </row>
    <row r="2139" spans="6:70" x14ac:dyDescent="0.25">
      <c r="F2139" s="2">
        <v>43206</v>
      </c>
      <c r="G2139">
        <v>1.77075</v>
      </c>
      <c r="H2139" s="43">
        <v>43242</v>
      </c>
      <c r="I2139">
        <v>3.0129999999999999</v>
      </c>
      <c r="L2139" s="2">
        <v>43138</v>
      </c>
      <c r="M2139" t="str">
        <v>912828G3</v>
      </c>
      <c r="N2139">
        <v>-0.1166</v>
      </c>
      <c r="O2139">
        <v>1.4524600000000001</v>
      </c>
      <c r="P2139">
        <v>0.80059999999999998</v>
      </c>
      <c r="Q2139">
        <v>121</v>
      </c>
      <c r="R2139">
        <f>VLOOKUP(M2139,工作表1!$A$3:$B$1000,2,FALSE)</f>
        <v>2.25</v>
      </c>
      <c r="S2139" t="str">
        <f>VLOOKUP(M2139,工作表1!$A$3:$C$1000,3,FALSE)</f>
        <v>2024/11/15</v>
      </c>
      <c r="T2139">
        <f t="shared" si="1096"/>
        <v>1.536</v>
      </c>
      <c r="U2139">
        <f t="shared" si="1095"/>
        <v>0.71399999999999997</v>
      </c>
      <c r="V2139" s="43">
        <f t="shared" si="1107"/>
        <v>43235</v>
      </c>
      <c r="W2139" s="43">
        <f t="shared" si="1097"/>
        <v>43189</v>
      </c>
      <c r="X2139" s="45">
        <f t="shared" si="1108"/>
        <v>0.52831491712707179</v>
      </c>
      <c r="Y2139" s="45">
        <f t="shared" si="1109"/>
        <v>0.83653409520926358</v>
      </c>
      <c r="Z2139" s="47">
        <f t="shared" si="1110"/>
        <v>96.976254807476778</v>
      </c>
      <c r="AA2139" s="47">
        <f t="shared" si="1111"/>
        <v>120.62148481582544</v>
      </c>
      <c r="AB2139" s="45">
        <f t="shared" si="1112"/>
        <v>2.7351000000000001</v>
      </c>
      <c r="AC2139" s="2" t="str">
        <f t="shared" si="1098"/>
        <v>TY1</v>
      </c>
      <c r="AD2139">
        <f t="shared" si="1099"/>
        <v>121</v>
      </c>
      <c r="AE2139">
        <f t="shared" si="1100"/>
        <v>120.4375</v>
      </c>
      <c r="AF2139" s="49">
        <f t="shared" si="1127"/>
        <v>0.5625</v>
      </c>
      <c r="AG2139" s="3">
        <f t="shared" si="1113"/>
        <v>120.62148481582544</v>
      </c>
      <c r="AH2139">
        <f t="shared" si="1114"/>
        <v>119.55577932910232</v>
      </c>
      <c r="AI2139" s="51">
        <f t="shared" si="1115"/>
        <v>1.0657054867231182</v>
      </c>
      <c r="AJ2139" s="52">
        <f t="shared" si="1116"/>
        <v>0.50320548672311816</v>
      </c>
      <c r="AK2139" s="2">
        <v>43138</v>
      </c>
      <c r="AL2139" t="str">
        <v>9128283V</v>
      </c>
      <c r="AM2139">
        <v>0.66559999999999997</v>
      </c>
      <c r="AN2139">
        <v>1.3711</v>
      </c>
      <c r="AO2139">
        <v>0.81389999999999996</v>
      </c>
      <c r="AP2139">
        <v>120.4375</v>
      </c>
      <c r="AQ2139">
        <f>VLOOKUP(AL2139,工作表1!$F$3:$G$1000,2,FALSE)</f>
        <v>2.5</v>
      </c>
      <c r="AR2139" t="str">
        <f>VLOOKUP(AL2139,工作表1!$F$3:$H$1000,3,FALSE)</f>
        <v>2025/1/31</v>
      </c>
      <c r="AS2139">
        <f t="shared" si="1101"/>
        <v>1.536</v>
      </c>
      <c r="AT2139">
        <f t="shared" si="1102"/>
        <v>0.96399999999999997</v>
      </c>
      <c r="AU2139" s="43">
        <f t="shared" si="1117"/>
        <v>43312</v>
      </c>
      <c r="AV2139" s="43">
        <f t="shared" si="1103"/>
        <v>43280</v>
      </c>
      <c r="AW2139" s="45">
        <f t="shared" si="1118"/>
        <v>5.5248618784530384E-2</v>
      </c>
      <c r="AX2139" s="45">
        <f t="shared" si="1119"/>
        <v>1.0210020434420648</v>
      </c>
      <c r="AY2139" s="47">
        <f t="shared" si="1120"/>
        <v>98.453326056230338</v>
      </c>
      <c r="AZ2139" s="47">
        <f t="shared" si="1121"/>
        <v>119.55577932910232</v>
      </c>
      <c r="BA2139" s="43"/>
      <c r="BC2139" s="2">
        <v>43137</v>
      </c>
      <c r="BD2139" t="str">
        <v>912828XB</v>
      </c>
      <c r="BE2139">
        <v>3.9382999999999999</v>
      </c>
      <c r="BF2139">
        <v>1.2371700000000001</v>
      </c>
      <c r="BG2139">
        <v>0.79390000000000005</v>
      </c>
      <c r="BH2139">
        <v>120.5</v>
      </c>
      <c r="BI2139">
        <f>VLOOKUP(BD2139,工作表1!$K$3:$L$1000,2,FALSE)</f>
        <v>2.125</v>
      </c>
      <c r="BJ2139" t="str">
        <f>VLOOKUP(BD2139,工作表1!$K$3:$M$1000,3,FALSE)</f>
        <v>2025/5/15</v>
      </c>
      <c r="BK2139">
        <f t="shared" si="1104"/>
        <v>1.528</v>
      </c>
      <c r="BL2139">
        <f t="shared" si="1105"/>
        <v>0.59699999999999998</v>
      </c>
      <c r="BM2139" s="43">
        <f t="shared" si="1122"/>
        <v>43235</v>
      </c>
      <c r="BN2139" s="43">
        <f t="shared" si="1106"/>
        <v>43371</v>
      </c>
      <c r="BO2139" s="45">
        <f t="shared" si="1123"/>
        <v>0.49309392265193369</v>
      </c>
      <c r="BP2139" s="45">
        <f t="shared" si="1124"/>
        <v>1.8496007719670022</v>
      </c>
      <c r="BQ2139" s="47">
        <f t="shared" si="1125"/>
        <v>96.240241255802815</v>
      </c>
      <c r="BR2139" s="47">
        <f t="shared" si="1126"/>
        <v>118.83092220698511</v>
      </c>
    </row>
    <row r="2140" spans="6:70" x14ac:dyDescent="0.25">
      <c r="F2140" s="2">
        <v>43203</v>
      </c>
      <c r="G2140">
        <v>1.768</v>
      </c>
      <c r="H2140" s="43">
        <v>43241</v>
      </c>
      <c r="I2140">
        <v>3.0129999999999999</v>
      </c>
      <c r="L2140" s="2">
        <v>43137</v>
      </c>
      <c r="M2140" t="str">
        <v>912828G3</v>
      </c>
      <c r="N2140">
        <v>0.46700000000000003</v>
      </c>
      <c r="O2140">
        <v>1.32769</v>
      </c>
      <c r="P2140">
        <v>0.80059999999999998</v>
      </c>
      <c r="Q2140">
        <v>121.484375</v>
      </c>
      <c r="R2140">
        <f>VLOOKUP(M2140,工作表1!$A$3:$B$1000,2,FALSE)</f>
        <v>2.25</v>
      </c>
      <c r="S2140" t="str">
        <f>VLOOKUP(M2140,工作表1!$A$3:$C$1000,3,FALSE)</f>
        <v>2024/11/15</v>
      </c>
      <c r="T2140">
        <f t="shared" si="1096"/>
        <v>1.528</v>
      </c>
      <c r="U2140">
        <f t="shared" si="1095"/>
        <v>0.72199999999999998</v>
      </c>
      <c r="V2140" s="43">
        <f t="shared" si="1107"/>
        <v>43235</v>
      </c>
      <c r="W2140" s="43">
        <f t="shared" si="1097"/>
        <v>43189</v>
      </c>
      <c r="X2140" s="45">
        <f t="shared" si="1108"/>
        <v>0.5220994475138121</v>
      </c>
      <c r="Y2140" s="45">
        <f t="shared" si="1109"/>
        <v>0.83648300915764773</v>
      </c>
      <c r="Z2140" s="47">
        <f t="shared" si="1110"/>
        <v>97.383402734472284</v>
      </c>
      <c r="AA2140" s="47">
        <f t="shared" si="1111"/>
        <v>121.11846297268733</v>
      </c>
      <c r="AB2140" s="45">
        <f t="shared" si="1112"/>
        <v>2.7101000000000002</v>
      </c>
      <c r="AC2140" s="2" t="str">
        <f t="shared" si="1098"/>
        <v>TY1</v>
      </c>
      <c r="AD2140">
        <f t="shared" si="1099"/>
        <v>121.484375</v>
      </c>
      <c r="AE2140">
        <f t="shared" si="1100"/>
        <v>120.96875</v>
      </c>
      <c r="AF2140" s="49">
        <f t="shared" si="1127"/>
        <v>0.515625</v>
      </c>
      <c r="AG2140" s="3">
        <f t="shared" si="1113"/>
        <v>121.11846297268733</v>
      </c>
      <c r="AH2140">
        <f t="shared" si="1114"/>
        <v>120.05989605657172</v>
      </c>
      <c r="AI2140" s="51">
        <f t="shared" si="1115"/>
        <v>1.058566916115609</v>
      </c>
      <c r="AJ2140" s="52">
        <f t="shared" si="1116"/>
        <v>0.54294191611560905</v>
      </c>
      <c r="AK2140" s="2">
        <v>43137</v>
      </c>
      <c r="AL2140" t="str">
        <v>9128283V</v>
      </c>
      <c r="AM2140">
        <v>0.43140000000000001</v>
      </c>
      <c r="AN2140">
        <v>1.40046</v>
      </c>
      <c r="AO2140">
        <v>0.81389999999999996</v>
      </c>
      <c r="AP2140">
        <v>120.96875</v>
      </c>
      <c r="AQ2140">
        <f>VLOOKUP(AL2140,工作表1!$F$3:$G$1000,2,FALSE)</f>
        <v>2.5</v>
      </c>
      <c r="AR2140" t="str">
        <f>VLOOKUP(AL2140,工作表1!$F$3:$H$1000,3,FALSE)</f>
        <v>2025/1/31</v>
      </c>
      <c r="AS2140">
        <f t="shared" si="1101"/>
        <v>1.528</v>
      </c>
      <c r="AT2140">
        <f t="shared" si="1102"/>
        <v>0.97199999999999998</v>
      </c>
      <c r="AU2140" s="43">
        <f t="shared" si="1117"/>
        <v>43312</v>
      </c>
      <c r="AV2140" s="43">
        <f t="shared" si="1103"/>
        <v>43280</v>
      </c>
      <c r="AW2140" s="45">
        <f t="shared" si="1118"/>
        <v>4.834254143646409E-2</v>
      </c>
      <c r="AX2140" s="45">
        <f t="shared" si="1119"/>
        <v>1.0209452811624915</v>
      </c>
      <c r="AY2140" s="47">
        <f t="shared" si="1120"/>
        <v>98.87491609755179</v>
      </c>
      <c r="AZ2140" s="47">
        <f t="shared" si="1121"/>
        <v>120.05989605657172</v>
      </c>
      <c r="BA2140" s="43"/>
      <c r="BC2140" s="2">
        <v>43136</v>
      </c>
      <c r="BD2140" t="str">
        <v>912828XB</v>
      </c>
      <c r="BE2140">
        <v>4.3696000000000002</v>
      </c>
      <c r="BF2140">
        <v>1.2460100000000001</v>
      </c>
      <c r="BG2140">
        <v>0.79390000000000005</v>
      </c>
      <c r="BH2140">
        <v>120.265625</v>
      </c>
      <c r="BI2140">
        <f>VLOOKUP(BD2140,工作表1!$K$3:$L$1000,2,FALSE)</f>
        <v>2.125</v>
      </c>
      <c r="BJ2140" t="str">
        <f>VLOOKUP(BD2140,工作表1!$K$3:$M$1000,3,FALSE)</f>
        <v>2025/5/15</v>
      </c>
      <c r="BK2140">
        <f t="shared" si="1104"/>
        <v>1.5190300000000001</v>
      </c>
      <c r="BL2140">
        <f t="shared" si="1105"/>
        <v>0.6059699999999999</v>
      </c>
      <c r="BM2140" s="43">
        <f t="shared" si="1122"/>
        <v>43235</v>
      </c>
      <c r="BN2140" s="43">
        <f t="shared" si="1106"/>
        <v>43371</v>
      </c>
      <c r="BO2140" s="45">
        <f t="shared" si="1123"/>
        <v>0.48722375690607733</v>
      </c>
      <c r="BP2140" s="45">
        <f t="shared" si="1124"/>
        <v>1.8495525240293651</v>
      </c>
      <c r="BQ2140" s="47">
        <f t="shared" si="1125"/>
        <v>96.046014882370287</v>
      </c>
      <c r="BR2140" s="47">
        <f t="shared" si="1126"/>
        <v>118.56865620757299</v>
      </c>
    </row>
    <row r="2141" spans="6:70" x14ac:dyDescent="0.25">
      <c r="F2141" s="2">
        <v>43202</v>
      </c>
      <c r="G2141">
        <v>1.7649999999999999</v>
      </c>
      <c r="H2141" s="43">
        <v>43238</v>
      </c>
      <c r="I2141">
        <v>3.0104000000000002</v>
      </c>
      <c r="L2141" s="2">
        <v>43136</v>
      </c>
      <c r="M2141" t="str">
        <v>912828G3</v>
      </c>
      <c r="N2141">
        <v>0.61950000000000005</v>
      </c>
      <c r="O2141">
        <v>1.32517</v>
      </c>
      <c r="P2141">
        <v>0.80059999999999998</v>
      </c>
      <c r="Q2141">
        <v>121.265625</v>
      </c>
      <c r="R2141">
        <f>VLOOKUP(M2141,工作表1!$A$3:$B$1000,2,FALSE)</f>
        <v>2.25</v>
      </c>
      <c r="S2141" t="str">
        <f>VLOOKUP(M2141,工作表1!$A$3:$C$1000,3,FALSE)</f>
        <v>2024/11/15</v>
      </c>
      <c r="T2141">
        <f t="shared" si="1096"/>
        <v>1.5190300000000001</v>
      </c>
      <c r="U2141">
        <f t="shared" si="1095"/>
        <v>0.7309699999999999</v>
      </c>
      <c r="V2141" s="43">
        <f t="shared" si="1107"/>
        <v>43235</v>
      </c>
      <c r="W2141" s="43">
        <f t="shared" si="1097"/>
        <v>43189</v>
      </c>
      <c r="X2141" s="45">
        <f t="shared" si="1108"/>
        <v>0.51588397790055252</v>
      </c>
      <c r="Y2141" s="45">
        <f t="shared" si="1109"/>
        <v>0.83643192310603198</v>
      </c>
      <c r="Z2141" s="47">
        <f t="shared" si="1110"/>
        <v>97.204369179064997</v>
      </c>
      <c r="AA2141" s="47">
        <f t="shared" si="1111"/>
        <v>120.88303288828224</v>
      </c>
      <c r="AB2141" s="45">
        <f t="shared" si="1112"/>
        <v>2.6132</v>
      </c>
      <c r="AC2141" s="2" t="str">
        <f t="shared" si="1098"/>
        <v>TY1</v>
      </c>
      <c r="AD2141">
        <f t="shared" si="1099"/>
        <v>121.265625</v>
      </c>
      <c r="AE2141">
        <f t="shared" si="1100"/>
        <v>120.734375</v>
      </c>
      <c r="AF2141" s="49">
        <f t="shared" si="1127"/>
        <v>0.53125</v>
      </c>
      <c r="AG2141" s="3">
        <f t="shared" si="1113"/>
        <v>120.88303288828224</v>
      </c>
      <c r="AH2141">
        <f t="shared" si="1114"/>
        <v>119.82541465452738</v>
      </c>
      <c r="AI2141" s="51">
        <f t="shared" si="1115"/>
        <v>1.0576182337548659</v>
      </c>
      <c r="AJ2141" s="52">
        <f t="shared" si="1116"/>
        <v>0.52636823375486586</v>
      </c>
      <c r="AK2141" s="2">
        <v>43136</v>
      </c>
      <c r="AL2141" t="str">
        <v>9128283V</v>
      </c>
      <c r="AM2141">
        <v>1.2854000000000001</v>
      </c>
      <c r="AN2141">
        <v>1.3626</v>
      </c>
      <c r="AO2141">
        <v>0.81389999999999996</v>
      </c>
      <c r="AP2141">
        <v>120.734375</v>
      </c>
      <c r="AQ2141">
        <f>VLOOKUP(AL2141,工作表1!$F$3:$G$1000,2,FALSE)</f>
        <v>2.5</v>
      </c>
      <c r="AR2141" t="str">
        <f>VLOOKUP(AL2141,工作表1!$F$3:$H$1000,3,FALSE)</f>
        <v>2025/1/31</v>
      </c>
      <c r="AS2141">
        <f t="shared" si="1101"/>
        <v>1.5190300000000001</v>
      </c>
      <c r="AT2141">
        <f t="shared" si="1102"/>
        <v>0.9809699999999999</v>
      </c>
      <c r="AU2141" s="43">
        <f t="shared" si="1117"/>
        <v>43312</v>
      </c>
      <c r="AV2141" s="43">
        <f t="shared" si="1103"/>
        <v>43280</v>
      </c>
      <c r="AW2141" s="45">
        <f t="shared" si="1118"/>
        <v>4.1436464088397788E-2</v>
      </c>
      <c r="AX2141" s="45">
        <f t="shared" si="1119"/>
        <v>1.0208885188829184</v>
      </c>
      <c r="AY2141" s="47">
        <f t="shared" si="1120"/>
        <v>98.695790871261991</v>
      </c>
      <c r="AZ2141" s="47">
        <f t="shared" si="1121"/>
        <v>119.82541465452738</v>
      </c>
      <c r="BA2141" s="43"/>
      <c r="BC2141" s="2">
        <v>43133</v>
      </c>
      <c r="BD2141" t="str">
        <v>912828XB</v>
      </c>
      <c r="BE2141">
        <v>4.1742999999999997</v>
      </c>
      <c r="BF2141">
        <v>1.2466999999999999</v>
      </c>
      <c r="BG2141">
        <v>0.79390000000000005</v>
      </c>
      <c r="BH2141">
        <v>119.6875</v>
      </c>
      <c r="BI2141">
        <f>VLOOKUP(BD2141,工作表1!$K$3:$L$1000,2,FALSE)</f>
        <v>2.125</v>
      </c>
      <c r="BJ2141" t="str">
        <f>VLOOKUP(BD2141,工作表1!$K$3:$M$1000,3,FALSE)</f>
        <v>2025/5/15</v>
      </c>
      <c r="BK2141">
        <f t="shared" si="1104"/>
        <v>1.5329999999999999</v>
      </c>
      <c r="BL2141">
        <f t="shared" si="1105"/>
        <v>0.59200000000000008</v>
      </c>
      <c r="BM2141" s="43">
        <f t="shared" si="1122"/>
        <v>43235</v>
      </c>
      <c r="BN2141" s="43">
        <f t="shared" si="1106"/>
        <v>43371</v>
      </c>
      <c r="BO2141" s="45">
        <f t="shared" si="1123"/>
        <v>0.48135359116022103</v>
      </c>
      <c r="BP2141" s="45">
        <f t="shared" si="1124"/>
        <v>1.8495042760917277</v>
      </c>
      <c r="BQ2141" s="47">
        <f t="shared" si="1125"/>
        <v>95.59287906662</v>
      </c>
      <c r="BR2141" s="47">
        <f t="shared" si="1126"/>
        <v>117.99906617058829</v>
      </c>
    </row>
    <row r="2142" spans="6:70" x14ac:dyDescent="0.25">
      <c r="F2142" s="2">
        <v>43201</v>
      </c>
      <c r="G2142">
        <v>1.7553099999999999</v>
      </c>
      <c r="H2142" s="43">
        <v>43237</v>
      </c>
      <c r="I2142">
        <v>3.0632999999999999</v>
      </c>
      <c r="L2142" s="2">
        <v>43133</v>
      </c>
      <c r="M2142" t="str">
        <v>912828G3</v>
      </c>
      <c r="N2142">
        <v>8.6400000000000005E-2</v>
      </c>
      <c r="O2142">
        <v>1.43679</v>
      </c>
      <c r="P2142">
        <v>0.80059999999999998</v>
      </c>
      <c r="Q2142">
        <v>120.734375</v>
      </c>
      <c r="R2142">
        <f>VLOOKUP(M2142,工作表1!$A$3:$B$1000,2,FALSE)</f>
        <v>2.25</v>
      </c>
      <c r="S2142" t="str">
        <f>VLOOKUP(M2142,工作表1!$A$3:$C$1000,3,FALSE)</f>
        <v>2024/11/15</v>
      </c>
      <c r="T2142">
        <f t="shared" si="1096"/>
        <v>1.5329999999999999</v>
      </c>
      <c r="U2142">
        <f t="shared" si="1095"/>
        <v>0.71700000000000008</v>
      </c>
      <c r="V2142" s="43">
        <f t="shared" si="1107"/>
        <v>43235</v>
      </c>
      <c r="W2142" s="43">
        <f t="shared" si="1097"/>
        <v>43189</v>
      </c>
      <c r="X2142" s="45">
        <f t="shared" si="1108"/>
        <v>0.50966850828729282</v>
      </c>
      <c r="Y2142" s="45">
        <f t="shared" si="1109"/>
        <v>0.83638083705441613</v>
      </c>
      <c r="Z2142" s="47">
        <f t="shared" si="1110"/>
        <v>96.765360288444441</v>
      </c>
      <c r="AA2142" s="47">
        <f t="shared" si="1111"/>
        <v>120.3270333674934</v>
      </c>
      <c r="AB2142" s="45">
        <f t="shared" si="1112"/>
        <v>2.7648000000000001</v>
      </c>
      <c r="AC2142" s="2" t="str">
        <f t="shared" si="1098"/>
        <v>TY1</v>
      </c>
      <c r="AD2142">
        <f t="shared" si="1099"/>
        <v>120.734375</v>
      </c>
      <c r="AE2142">
        <f t="shared" si="1100"/>
        <v>120.15625</v>
      </c>
      <c r="AF2142" s="49">
        <f t="shared" si="1127"/>
        <v>0.578125</v>
      </c>
      <c r="AG2142" s="3">
        <f t="shared" si="1113"/>
        <v>120.3270333674934</v>
      </c>
      <c r="AH2142">
        <f t="shared" si="1114"/>
        <v>119.26587963981515</v>
      </c>
      <c r="AI2142" s="51">
        <f t="shared" si="1115"/>
        <v>1.0611537276782457</v>
      </c>
      <c r="AJ2142" s="52">
        <f t="shared" si="1116"/>
        <v>0.48302872767824567</v>
      </c>
      <c r="AK2142" s="2">
        <v>43133</v>
      </c>
      <c r="AL2142" t="str">
        <v>9128283V</v>
      </c>
      <c r="AM2142">
        <v>1.5501</v>
      </c>
      <c r="AN2142">
        <v>1.3328100000000001</v>
      </c>
      <c r="AO2142">
        <v>0.81389999999999996</v>
      </c>
      <c r="AP2142">
        <v>120.15625</v>
      </c>
      <c r="AQ2142">
        <f>VLOOKUP(AL2142,工作表1!$F$3:$G$1000,2,FALSE)</f>
        <v>2.5</v>
      </c>
      <c r="AR2142" t="str">
        <f>VLOOKUP(AL2142,工作表1!$F$3:$H$1000,3,FALSE)</f>
        <v>2025/1/31</v>
      </c>
      <c r="AS2142">
        <f t="shared" si="1101"/>
        <v>1.5329999999999999</v>
      </c>
      <c r="AT2142">
        <f t="shared" si="1102"/>
        <v>0.96700000000000008</v>
      </c>
      <c r="AU2142" s="43">
        <f t="shared" si="1117"/>
        <v>43312</v>
      </c>
      <c r="AV2142" s="43">
        <f t="shared" si="1103"/>
        <v>43280</v>
      </c>
      <c r="AW2142" s="45">
        <f t="shared" si="1118"/>
        <v>3.4530386740331487E-2</v>
      </c>
      <c r="AX2142" s="45">
        <f t="shared" si="1119"/>
        <v>1.0208317566033451</v>
      </c>
      <c r="AY2142" s="47">
        <f t="shared" si="1120"/>
        <v>98.242978342955126</v>
      </c>
      <c r="AZ2142" s="47">
        <f t="shared" si="1121"/>
        <v>119.26587963981515</v>
      </c>
      <c r="BA2142" s="43"/>
      <c r="BC2142" s="2">
        <v>43132</v>
      </c>
      <c r="BD2142" t="str">
        <v>912828XB</v>
      </c>
      <c r="BE2142">
        <v>4.4519000000000002</v>
      </c>
      <c r="BF2142">
        <v>1.2675700000000001</v>
      </c>
      <c r="BG2142">
        <v>0.79390000000000005</v>
      </c>
      <c r="BH2142">
        <v>120.25</v>
      </c>
      <c r="BI2142">
        <f>VLOOKUP(BD2142,工作表1!$K$3:$L$1000,2,FALSE)</f>
        <v>2.125</v>
      </c>
      <c r="BJ2142" t="str">
        <f>VLOOKUP(BD2142,工作表1!$K$3:$M$1000,3,FALSE)</f>
        <v>2025/5/15</v>
      </c>
      <c r="BK2142">
        <f t="shared" si="1104"/>
        <v>1.53542</v>
      </c>
      <c r="BL2142">
        <f t="shared" si="1105"/>
        <v>0.58957999999999999</v>
      </c>
      <c r="BM2142" s="43">
        <f t="shared" si="1122"/>
        <v>43235</v>
      </c>
      <c r="BN2142" s="43">
        <f t="shared" si="1106"/>
        <v>43371</v>
      </c>
      <c r="BO2142" s="45">
        <f t="shared" si="1123"/>
        <v>0.46374309392265195</v>
      </c>
      <c r="BP2142" s="45">
        <f t="shared" si="1124"/>
        <v>1.8493595322788163</v>
      </c>
      <c r="BQ2142" s="47">
        <f t="shared" si="1125"/>
        <v>96.036618350647529</v>
      </c>
      <c r="BR2142" s="47">
        <f t="shared" si="1126"/>
        <v>118.52924947967104</v>
      </c>
    </row>
    <row r="2143" spans="6:70" x14ac:dyDescent="0.25">
      <c r="F2143" s="2">
        <v>43200</v>
      </c>
      <c r="G2143">
        <v>1.7529999999999999</v>
      </c>
      <c r="H2143" s="43">
        <v>43236</v>
      </c>
      <c r="I2143">
        <v>3.0607000000000002</v>
      </c>
      <c r="L2143" s="2">
        <v>43132</v>
      </c>
      <c r="M2143" t="str">
        <v>912828G3</v>
      </c>
      <c r="N2143">
        <v>0.63300000000000001</v>
      </c>
      <c r="O2143">
        <v>1.3544400000000001</v>
      </c>
      <c r="P2143">
        <v>0.80059999999999998</v>
      </c>
      <c r="Q2143">
        <v>121.21875</v>
      </c>
      <c r="R2143">
        <f>VLOOKUP(M2143,工作表1!$A$3:$B$1000,2,FALSE)</f>
        <v>2.25</v>
      </c>
      <c r="S2143" t="str">
        <f>VLOOKUP(M2143,工作表1!$A$3:$C$1000,3,FALSE)</f>
        <v>2024/11/15</v>
      </c>
      <c r="T2143">
        <f t="shared" si="1096"/>
        <v>1.53542</v>
      </c>
      <c r="U2143">
        <f t="shared" si="1095"/>
        <v>0.71457999999999999</v>
      </c>
      <c r="V2143" s="43">
        <f t="shared" si="1107"/>
        <v>43235</v>
      </c>
      <c r="W2143" s="43">
        <f t="shared" si="1097"/>
        <v>43189</v>
      </c>
      <c r="X2143" s="45">
        <f t="shared" si="1108"/>
        <v>0.49102209944751379</v>
      </c>
      <c r="Y2143" s="45">
        <f t="shared" si="1109"/>
        <v>0.83622757889956856</v>
      </c>
      <c r="Z2143" s="47">
        <f t="shared" si="1110"/>
        <v>97.179804010686397</v>
      </c>
      <c r="AA2143" s="47">
        <f t="shared" si="1111"/>
        <v>120.81465955141894</v>
      </c>
      <c r="AB2143" s="45">
        <f t="shared" si="1112"/>
        <v>2.7246000000000001</v>
      </c>
      <c r="AC2143" s="2" t="str">
        <f t="shared" si="1098"/>
        <v>TY1</v>
      </c>
      <c r="AD2143">
        <f t="shared" si="1099"/>
        <v>121.21875</v>
      </c>
      <c r="AE2143">
        <f t="shared" si="1100"/>
        <v>120.71875</v>
      </c>
      <c r="AF2143" s="49">
        <f t="shared" si="1127"/>
        <v>0.5</v>
      </c>
      <c r="AG2143" s="3">
        <f t="shared" si="1113"/>
        <v>120.81465955141894</v>
      </c>
      <c r="AH2143">
        <f t="shared" si="1114"/>
        <v>119.76335131408939</v>
      </c>
      <c r="AI2143" s="51">
        <f t="shared" si="1115"/>
        <v>1.0513082373295504</v>
      </c>
      <c r="AJ2143" s="52">
        <f t="shared" si="1116"/>
        <v>0.55130823732955037</v>
      </c>
      <c r="AK2143" s="2">
        <v>43132</v>
      </c>
      <c r="AL2143" t="str">
        <v>9128283V</v>
      </c>
      <c r="AM2143">
        <v>0.59450000000000003</v>
      </c>
      <c r="AN2143">
        <v>1.4409000000000001</v>
      </c>
      <c r="AO2143">
        <v>0.81389999999999996</v>
      </c>
      <c r="AP2143">
        <v>120.71875</v>
      </c>
      <c r="AQ2143">
        <f>VLOOKUP(AL2143,工作表1!$F$3:$G$1000,2,FALSE)</f>
        <v>2.5</v>
      </c>
      <c r="AR2143" t="str">
        <f>VLOOKUP(AL2143,工作表1!$F$3:$H$1000,3,FALSE)</f>
        <v>2025/1/31</v>
      </c>
      <c r="AS2143">
        <f t="shared" si="1101"/>
        <v>1.53542</v>
      </c>
      <c r="AT2143">
        <f t="shared" si="1102"/>
        <v>0.96457999999999999</v>
      </c>
      <c r="AU2143" s="43">
        <f t="shared" si="1117"/>
        <v>43312</v>
      </c>
      <c r="AV2143" s="43">
        <f t="shared" si="1103"/>
        <v>43280</v>
      </c>
      <c r="AW2143" s="45">
        <f t="shared" si="1118"/>
        <v>1.3812154696132596E-2</v>
      </c>
      <c r="AX2143" s="45">
        <f t="shared" si="1119"/>
        <v>1.0206614697646257</v>
      </c>
      <c r="AY2143" s="47">
        <f t="shared" si="1120"/>
        <v>98.671309015815879</v>
      </c>
      <c r="AZ2143" s="47">
        <f t="shared" si="1121"/>
        <v>119.76335131408939</v>
      </c>
      <c r="BA2143" s="43"/>
      <c r="BC2143" s="2">
        <v>43131</v>
      </c>
      <c r="BD2143" t="str">
        <v>912828XB</v>
      </c>
      <c r="BE2143">
        <v>4.5179</v>
      </c>
      <c r="BF2143">
        <v>1.2689299999999999</v>
      </c>
      <c r="BG2143">
        <v>0.79390000000000005</v>
      </c>
      <c r="BH2143">
        <v>120.625</v>
      </c>
      <c r="BI2143">
        <f>VLOOKUP(BD2143,工作表1!$K$3:$L$1000,2,FALSE)</f>
        <v>2.125</v>
      </c>
      <c r="BJ2143" t="str">
        <f>VLOOKUP(BD2143,工作表1!$K$3:$M$1000,3,FALSE)</f>
        <v>2025/5/15</v>
      </c>
      <c r="BK2143">
        <f t="shared" si="1104"/>
        <v>1.5255000000000001</v>
      </c>
      <c r="BL2143">
        <f t="shared" si="1105"/>
        <v>0.59949999999999992</v>
      </c>
      <c r="BM2143" s="43">
        <f t="shared" si="1122"/>
        <v>43235</v>
      </c>
      <c r="BN2143" s="43">
        <f t="shared" si="1106"/>
        <v>43371</v>
      </c>
      <c r="BO2143" s="45">
        <f t="shared" si="1123"/>
        <v>0.45787292817679559</v>
      </c>
      <c r="BP2143" s="45">
        <f t="shared" si="1124"/>
        <v>1.8493112843411792</v>
      </c>
      <c r="BQ2143" s="47">
        <f t="shared" si="1125"/>
        <v>96.333405108888357</v>
      </c>
      <c r="BR2143" s="47">
        <f t="shared" si="1126"/>
        <v>118.88454043328409</v>
      </c>
    </row>
    <row r="2144" spans="6:70" x14ac:dyDescent="0.25">
      <c r="F2144" s="2">
        <v>43199</v>
      </c>
      <c r="G2144">
        <v>1.7459100000000001</v>
      </c>
      <c r="H2144" s="43">
        <v>43235</v>
      </c>
      <c r="I2144">
        <v>3.0379</v>
      </c>
      <c r="L2144" s="2">
        <v>43131</v>
      </c>
      <c r="M2144" t="str">
        <v>912828G3</v>
      </c>
      <c r="N2144">
        <v>0.39329999999999998</v>
      </c>
      <c r="O2144">
        <v>1.40934</v>
      </c>
      <c r="P2144">
        <v>0.80059999999999998</v>
      </c>
      <c r="Q2144">
        <v>121.578125</v>
      </c>
      <c r="R2144">
        <f>VLOOKUP(M2144,工作表1!$A$3:$B$1000,2,FALSE)</f>
        <v>2.25</v>
      </c>
      <c r="S2144" t="str">
        <f>VLOOKUP(M2144,工作表1!$A$3:$C$1000,3,FALSE)</f>
        <v>2024/11/15</v>
      </c>
      <c r="T2144">
        <f t="shared" si="1096"/>
        <v>1.5255000000000001</v>
      </c>
      <c r="U2144">
        <f t="shared" si="1095"/>
        <v>0.72449999999999992</v>
      </c>
      <c r="V2144" s="43">
        <f t="shared" si="1107"/>
        <v>43235</v>
      </c>
      <c r="W2144" s="43">
        <f t="shared" si="1097"/>
        <v>43189</v>
      </c>
      <c r="X2144" s="45">
        <f t="shared" si="1108"/>
        <v>0.48480662983425415</v>
      </c>
      <c r="Y2144" s="45">
        <f t="shared" si="1109"/>
        <v>0.8361764928479527</v>
      </c>
      <c r="Z2144" s="47">
        <f t="shared" si="1110"/>
        <v>97.460587201369762</v>
      </c>
      <c r="AA2144" s="47">
        <f t="shared" si="1111"/>
        <v>121.1532518966938</v>
      </c>
      <c r="AB2144" s="45">
        <f t="shared" si="1112"/>
        <v>2.6476999999999999</v>
      </c>
      <c r="AC2144" s="2" t="str">
        <f t="shared" si="1098"/>
        <v>TY1</v>
      </c>
      <c r="AD2144">
        <f t="shared" si="1099"/>
        <v>121.578125</v>
      </c>
      <c r="AE2144">
        <f t="shared" si="1100"/>
        <v>121.09375</v>
      </c>
      <c r="AF2144" s="49">
        <f t="shared" si="1127"/>
        <v>0.484375</v>
      </c>
      <c r="AG2144" s="3">
        <f t="shared" si="1113"/>
        <v>121.1532518966938</v>
      </c>
      <c r="AH2144">
        <f t="shared" si="1114"/>
        <v>120.1128524850069</v>
      </c>
      <c r="AI2144" s="51">
        <f t="shared" si="1115"/>
        <v>1.0403994116869058</v>
      </c>
      <c r="AJ2144" s="52">
        <f t="shared" si="1116"/>
        <v>0.55602441168690575</v>
      </c>
      <c r="AK2144" s="2">
        <v>43131</v>
      </c>
      <c r="AL2144" t="str">
        <v>9128283V</v>
      </c>
      <c r="AM2144">
        <v>0.3332</v>
      </c>
      <c r="AN2144">
        <v>1.4644200000000001</v>
      </c>
      <c r="AO2144">
        <v>0.81389999999999996</v>
      </c>
      <c r="AP2144">
        <v>121.09375</v>
      </c>
      <c r="AQ2144">
        <f>VLOOKUP(AL2144,工作表1!$F$3:$G$1000,2,FALSE)</f>
        <v>2.5</v>
      </c>
      <c r="AR2144" t="str">
        <f>VLOOKUP(AL2144,工作表1!$F$3:$H$1000,3,FALSE)</f>
        <v>2025/1/31</v>
      </c>
      <c r="AS2144">
        <f t="shared" si="1101"/>
        <v>1.5255000000000001</v>
      </c>
      <c r="AT2144">
        <f t="shared" si="1102"/>
        <v>0.97449999999999992</v>
      </c>
      <c r="AU2144" s="43">
        <f t="shared" si="1117"/>
        <v>43312</v>
      </c>
      <c r="AV2144" s="43">
        <f t="shared" si="1103"/>
        <v>43280</v>
      </c>
      <c r="AW2144" s="45">
        <f t="shared" si="1118"/>
        <v>6.9060773480662981E-3</v>
      </c>
      <c r="AX2144" s="45">
        <f t="shared" si="1119"/>
        <v>1.0206047074850526</v>
      </c>
      <c r="AY2144" s="47">
        <f t="shared" si="1120"/>
        <v>98.967981733437512</v>
      </c>
      <c r="AZ2144" s="47">
        <f t="shared" si="1121"/>
        <v>120.1128524850069</v>
      </c>
      <c r="BA2144" s="43"/>
      <c r="BC2144" s="2">
        <v>43130</v>
      </c>
      <c r="BD2144" t="str">
        <v>912828XB</v>
      </c>
      <c r="BE2144">
        <v>4.8474000000000004</v>
      </c>
      <c r="BF2144">
        <v>1.2519400000000001</v>
      </c>
      <c r="BG2144">
        <v>0.79390000000000005</v>
      </c>
      <c r="BH2144">
        <v>120.6875</v>
      </c>
      <c r="BI2144">
        <f>VLOOKUP(BD2144,工作表1!$K$3:$L$1000,2,FALSE)</f>
        <v>2.125</v>
      </c>
      <c r="BJ2144" t="str">
        <f>VLOOKUP(BD2144,工作表1!$K$3:$M$1000,3,FALSE)</f>
        <v>2025/5/15</v>
      </c>
      <c r="BK2144">
        <f t="shared" si="1104"/>
        <v>1.524</v>
      </c>
      <c r="BL2144">
        <f t="shared" si="1105"/>
        <v>0.60099999999999998</v>
      </c>
      <c r="BM2144" s="43">
        <f t="shared" si="1122"/>
        <v>43235</v>
      </c>
      <c r="BN2144" s="43">
        <f t="shared" si="1106"/>
        <v>43371</v>
      </c>
      <c r="BO2144" s="45">
        <f t="shared" si="1123"/>
        <v>0.45200276243093923</v>
      </c>
      <c r="BP2144" s="45">
        <f t="shared" si="1124"/>
        <v>1.8492630364035418</v>
      </c>
      <c r="BQ2144" s="47">
        <f t="shared" si="1125"/>
        <v>96.396011178893815</v>
      </c>
      <c r="BR2144" s="47">
        <f t="shared" si="1126"/>
        <v>118.95185750351996</v>
      </c>
    </row>
    <row r="2145" spans="6:70" x14ac:dyDescent="0.25">
      <c r="F2145" s="2">
        <v>43196</v>
      </c>
      <c r="G2145">
        <v>1.7405999999999999</v>
      </c>
      <c r="H2145" s="43">
        <v>43234</v>
      </c>
      <c r="I2145">
        <v>2.9699</v>
      </c>
      <c r="L2145" s="2">
        <v>43130</v>
      </c>
      <c r="M2145" t="str">
        <v>912828G3</v>
      </c>
      <c r="N2145">
        <v>0.2162</v>
      </c>
      <c r="O2145">
        <v>1.44445</v>
      </c>
      <c r="P2145">
        <v>0.80059999999999998</v>
      </c>
      <c r="Q2145">
        <v>121.640625</v>
      </c>
      <c r="R2145">
        <f>VLOOKUP(M2145,工作表1!$A$3:$B$1000,2,FALSE)</f>
        <v>2.25</v>
      </c>
      <c r="S2145" t="str">
        <f>VLOOKUP(M2145,工作表1!$A$3:$C$1000,3,FALSE)</f>
        <v>2024/11/15</v>
      </c>
      <c r="T2145">
        <f t="shared" si="1096"/>
        <v>1.524</v>
      </c>
      <c r="U2145">
        <f t="shared" si="1095"/>
        <v>0.72599999999999998</v>
      </c>
      <c r="V2145" s="43">
        <f t="shared" si="1107"/>
        <v>43235</v>
      </c>
      <c r="W2145" s="43">
        <f t="shared" si="1097"/>
        <v>43189</v>
      </c>
      <c r="X2145" s="45">
        <f t="shared" si="1108"/>
        <v>0.47859116022099452</v>
      </c>
      <c r="Y2145" s="45">
        <f t="shared" si="1109"/>
        <v>0.83612540679633707</v>
      </c>
      <c r="Z2145" s="47">
        <f t="shared" si="1110"/>
        <v>97.507126172573081</v>
      </c>
      <c r="AA2145" s="47">
        <f t="shared" si="1111"/>
        <v>121.20088399336061</v>
      </c>
      <c r="AB2145" s="45">
        <f t="shared" si="1112"/>
        <v>2.6501000000000001</v>
      </c>
      <c r="AC2145" s="2" t="str">
        <f t="shared" si="1098"/>
        <v>TY1</v>
      </c>
      <c r="AD2145">
        <f t="shared" si="1099"/>
        <v>121.640625</v>
      </c>
      <c r="AE2145">
        <f t="shared" si="1100"/>
        <v>121.15625</v>
      </c>
      <c r="AF2145" s="49">
        <f t="shared" si="1127"/>
        <v>0.484375</v>
      </c>
      <c r="AG2145" s="3">
        <f t="shared" si="1113"/>
        <v>121.20088399336061</v>
      </c>
      <c r="AH2145">
        <f t="shared" si="1114"/>
        <v>120.15946703076324</v>
      </c>
      <c r="AI2145" s="51">
        <f t="shared" si="1115"/>
        <v>1.041416962597367</v>
      </c>
      <c r="AJ2145" s="52">
        <f t="shared" si="1116"/>
        <v>0.55704196259736705</v>
      </c>
      <c r="AK2145" s="2">
        <v>43130</v>
      </c>
      <c r="AL2145" t="str">
        <v>9128283V</v>
      </c>
      <c r="AM2145">
        <v>9.7000000000000003E-2</v>
      </c>
      <c r="AN2145">
        <v>1.48061</v>
      </c>
      <c r="AO2145">
        <v>0.81389999999999996</v>
      </c>
      <c r="AP2145">
        <v>121.15625</v>
      </c>
      <c r="AQ2145">
        <f>VLOOKUP(AL2145,工作表1!$F$3:$G$1000,2,FALSE)</f>
        <v>2.5</v>
      </c>
      <c r="AR2145" t="str">
        <f>VLOOKUP(AL2145,工作表1!$F$3:$H$1000,3,FALSE)</f>
        <v>2025/1/31</v>
      </c>
      <c r="AS2145">
        <f t="shared" si="1101"/>
        <v>1.524</v>
      </c>
      <c r="AT2145">
        <f t="shared" si="1102"/>
        <v>0.97599999999999998</v>
      </c>
      <c r="AU2145" s="43">
        <f t="shared" si="1117"/>
        <v>43312</v>
      </c>
      <c r="AV2145" s="43">
        <f t="shared" si="1103"/>
        <v>43280</v>
      </c>
      <c r="AW2145" s="45">
        <f t="shared" si="1118"/>
        <v>0</v>
      </c>
      <c r="AX2145" s="45">
        <f t="shared" si="1119"/>
        <v>1.0205479452054793</v>
      </c>
      <c r="AY2145" s="47">
        <f t="shared" si="1120"/>
        <v>99.01470519350714</v>
      </c>
      <c r="AZ2145" s="47">
        <f t="shared" si="1121"/>
        <v>120.15946703076324</v>
      </c>
      <c r="BA2145" s="43"/>
      <c r="BC2145" s="2">
        <v>43129</v>
      </c>
      <c r="BD2145" t="str">
        <v>912828XB</v>
      </c>
      <c r="BE2145">
        <v>5.0762</v>
      </c>
      <c r="BF2145">
        <v>1.22322</v>
      </c>
      <c r="BG2145">
        <v>0.79390000000000005</v>
      </c>
      <c r="BH2145">
        <v>120.859375</v>
      </c>
      <c r="BI2145">
        <f>VLOOKUP(BD2145,工作表1!$K$3:$L$1000,2,FALSE)</f>
        <v>2.125</v>
      </c>
      <c r="BJ2145" t="str">
        <f>VLOOKUP(BD2145,工作表1!$K$3:$M$1000,3,FALSE)</f>
        <v>2025/5/15</v>
      </c>
      <c r="BK2145">
        <f t="shared" si="1104"/>
        <v>1.52</v>
      </c>
      <c r="BL2145">
        <f t="shared" si="1105"/>
        <v>0.60499999999999998</v>
      </c>
      <c r="BM2145" s="43">
        <f t="shared" si="1122"/>
        <v>43235</v>
      </c>
      <c r="BN2145" s="43">
        <f t="shared" si="1106"/>
        <v>43371</v>
      </c>
      <c r="BO2145" s="45">
        <f t="shared" si="1123"/>
        <v>0.44613259668508287</v>
      </c>
      <c r="BP2145" s="45">
        <f t="shared" si="1124"/>
        <v>1.8492147884659047</v>
      </c>
      <c r="BQ2145" s="47">
        <f t="shared" si="1125"/>
        <v>96.545911146003107</v>
      </c>
      <c r="BR2145" s="47">
        <f t="shared" si="1126"/>
        <v>119.12701177322603</v>
      </c>
    </row>
    <row r="2146" spans="6:70" x14ac:dyDescent="0.25">
      <c r="F2146" s="2">
        <v>43195</v>
      </c>
      <c r="G2146">
        <v>1.7437499999999999</v>
      </c>
      <c r="H2146" s="43">
        <v>43231</v>
      </c>
      <c r="I2146">
        <v>2.9398</v>
      </c>
      <c r="L2146" s="2">
        <v>43129</v>
      </c>
      <c r="M2146" t="str">
        <v>912828G3</v>
      </c>
      <c r="N2146">
        <v>0.15709999999999999</v>
      </c>
      <c r="O2146">
        <v>1.4379500000000001</v>
      </c>
      <c r="P2146">
        <v>0.80059999999999998</v>
      </c>
      <c r="Q2146">
        <v>121.8125</v>
      </c>
      <c r="R2146">
        <f>VLOOKUP(M2146,工作表1!$A$3:$B$1000,2,FALSE)</f>
        <v>2.25</v>
      </c>
      <c r="S2146" t="str">
        <f>VLOOKUP(M2146,工作表1!$A$3:$C$1000,3,FALSE)</f>
        <v>2024/11/15</v>
      </c>
      <c r="T2146">
        <f t="shared" si="1096"/>
        <v>1.52</v>
      </c>
      <c r="U2146">
        <f t="shared" si="1095"/>
        <v>0.73</v>
      </c>
      <c r="V2146" s="43">
        <f t="shared" si="1107"/>
        <v>43235</v>
      </c>
      <c r="W2146" s="43">
        <f t="shared" si="1097"/>
        <v>43189</v>
      </c>
      <c r="X2146" s="45">
        <f t="shared" si="1108"/>
        <v>0.47237569060773477</v>
      </c>
      <c r="Y2146" s="45">
        <f t="shared" si="1109"/>
        <v>0.8360743207447211</v>
      </c>
      <c r="Z2146" s="47">
        <f t="shared" si="1110"/>
        <v>97.639895185301469</v>
      </c>
      <c r="AA2146" s="47">
        <f t="shared" si="1111"/>
        <v>121.3557006840438</v>
      </c>
      <c r="AB2146" s="45">
        <f t="shared" si="1112"/>
        <v>2.6254</v>
      </c>
      <c r="AC2146" s="2" t="str">
        <f t="shared" si="1098"/>
        <v>TY1</v>
      </c>
      <c r="AD2146">
        <f t="shared" si="1099"/>
        <v>121.8125</v>
      </c>
      <c r="AE2146">
        <f t="shared" si="1100"/>
        <v>121.328125</v>
      </c>
      <c r="AF2146" s="49">
        <f t="shared" si="1127"/>
        <v>0.484375</v>
      </c>
      <c r="AG2146" s="3">
        <f t="shared" si="1113"/>
        <v>121.3557006840438</v>
      </c>
      <c r="AH2146">
        <f t="shared" si="1114"/>
        <v>120.36330643789486</v>
      </c>
      <c r="AI2146" s="51">
        <f t="shared" si="1115"/>
        <v>0.99239424614893323</v>
      </c>
      <c r="AJ2146" s="52">
        <f t="shared" si="1116"/>
        <v>0.50801924614893323</v>
      </c>
      <c r="AK2146" s="2">
        <v>43129</v>
      </c>
      <c r="AL2146" t="str">
        <v>9128283P</v>
      </c>
      <c r="AM2146">
        <v>4.4919000000000002</v>
      </c>
      <c r="AN2146">
        <v>1.1245099999999999</v>
      </c>
      <c r="AO2146">
        <v>0.80059999999999998</v>
      </c>
      <c r="AP2146">
        <v>121.328125</v>
      </c>
      <c r="AQ2146">
        <f>VLOOKUP(AL2146,工作表1!$F$3:$G$1000,2,FALSE)</f>
        <v>2.25</v>
      </c>
      <c r="AR2146" t="str">
        <f>VLOOKUP(AL2146,工作表1!$F$3:$H$1000,3,FALSE)</f>
        <v>2024/12/31</v>
      </c>
      <c r="AS2146">
        <f t="shared" si="1101"/>
        <v>1.52</v>
      </c>
      <c r="AT2146">
        <f t="shared" si="1102"/>
        <v>0.73</v>
      </c>
      <c r="AU2146" s="43">
        <f t="shared" si="1117"/>
        <v>43281</v>
      </c>
      <c r="AV2146" s="43">
        <f t="shared" si="1103"/>
        <v>43280</v>
      </c>
      <c r="AW2146" s="45">
        <f t="shared" si="1118"/>
        <v>0.18646408839779005</v>
      </c>
      <c r="AX2146" s="45">
        <f t="shared" si="1119"/>
        <v>1.1111216226443652</v>
      </c>
      <c r="AY2146" s="47">
        <f t="shared" si="1120"/>
        <v>97.589611992626104</v>
      </c>
      <c r="AZ2146" s="47">
        <f t="shared" si="1121"/>
        <v>120.36330643789486</v>
      </c>
      <c r="BA2146" s="43"/>
      <c r="BC2146" s="2">
        <v>43126</v>
      </c>
      <c r="BD2146" t="str">
        <v>912828XB</v>
      </c>
      <c r="BE2146">
        <v>5.2500999999999998</v>
      </c>
      <c r="BF2146">
        <v>1.2314099999999999</v>
      </c>
      <c r="BG2146">
        <v>0.79390000000000005</v>
      </c>
      <c r="BH2146">
        <v>121.140625</v>
      </c>
      <c r="BI2146">
        <f>VLOOKUP(BD2146,工作表1!$K$3:$L$1000,2,FALSE)</f>
        <v>2.125</v>
      </c>
      <c r="BJ2146" t="str">
        <f>VLOOKUP(BD2146,工作表1!$K$3:$M$1000,3,FALSE)</f>
        <v>2025/5/15</v>
      </c>
      <c r="BK2146">
        <f t="shared" si="1104"/>
        <v>1.5204500000000001</v>
      </c>
      <c r="BL2146">
        <f t="shared" si="1105"/>
        <v>0.60454999999999992</v>
      </c>
      <c r="BM2146" s="43">
        <f t="shared" si="1122"/>
        <v>43235</v>
      </c>
      <c r="BN2146" s="43">
        <f t="shared" si="1106"/>
        <v>43371</v>
      </c>
      <c r="BO2146" s="45">
        <f t="shared" si="1123"/>
        <v>0.44026243093922651</v>
      </c>
      <c r="BP2146" s="45">
        <f t="shared" si="1124"/>
        <v>1.8491665405282676</v>
      </c>
      <c r="BQ2146" s="47">
        <f t="shared" si="1125"/>
        <v>96.764503670088516</v>
      </c>
      <c r="BR2146" s="47">
        <f t="shared" si="1126"/>
        <v>119.39243147137745</v>
      </c>
    </row>
    <row r="2147" spans="6:70" x14ac:dyDescent="0.25">
      <c r="F2147" s="2">
        <v>43194</v>
      </c>
      <c r="G2147">
        <v>1.73475</v>
      </c>
      <c r="H2147" s="43">
        <v>43230</v>
      </c>
      <c r="I2147">
        <v>2.9323000000000001</v>
      </c>
      <c r="L2147" s="2">
        <v>43126</v>
      </c>
      <c r="M2147" t="str">
        <v>912828G3</v>
      </c>
      <c r="N2147">
        <v>0.7752</v>
      </c>
      <c r="O2147">
        <v>1.33368</v>
      </c>
      <c r="P2147">
        <v>0.80059999999999998</v>
      </c>
      <c r="Q2147">
        <v>122.0625</v>
      </c>
      <c r="R2147">
        <f>VLOOKUP(M2147,工作表1!$A$3:$B$1000,2,FALSE)</f>
        <v>2.25</v>
      </c>
      <c r="S2147" t="str">
        <f>VLOOKUP(M2147,工作表1!$A$3:$C$1000,3,FALSE)</f>
        <v>2024/11/15</v>
      </c>
      <c r="T2147">
        <f t="shared" si="1096"/>
        <v>1.5204500000000001</v>
      </c>
      <c r="U2147">
        <f t="shared" si="1095"/>
        <v>0.72954999999999992</v>
      </c>
      <c r="V2147" s="43">
        <f t="shared" si="1107"/>
        <v>43235</v>
      </c>
      <c r="W2147" s="43">
        <f t="shared" si="1097"/>
        <v>43189</v>
      </c>
      <c r="X2147" s="45">
        <f t="shared" si="1108"/>
        <v>0.46616022099447513</v>
      </c>
      <c r="Y2147" s="45">
        <f t="shared" si="1109"/>
        <v>0.83602323469310524</v>
      </c>
      <c r="Z2147" s="47">
        <f t="shared" si="1110"/>
        <v>97.859970568611544</v>
      </c>
      <c r="AA2147" s="47">
        <f t="shared" si="1111"/>
        <v>121.62046718115484</v>
      </c>
      <c r="AB2147" s="45">
        <f t="shared" si="1112"/>
        <v>2.5958000000000001</v>
      </c>
      <c r="AC2147" s="2" t="str">
        <f t="shared" si="1098"/>
        <v>TY1</v>
      </c>
      <c r="AD2147">
        <f t="shared" si="1099"/>
        <v>122.0625</v>
      </c>
      <c r="AE2147">
        <f t="shared" si="1100"/>
        <v>121.609375</v>
      </c>
      <c r="AF2147" s="49">
        <f t="shared" si="1127"/>
        <v>0.453125</v>
      </c>
      <c r="AG2147" s="3">
        <f t="shared" si="1113"/>
        <v>121.62046718115484</v>
      </c>
      <c r="AH2147">
        <f t="shared" si="1114"/>
        <v>120.62613322539963</v>
      </c>
      <c r="AI2147" s="51">
        <f t="shared" si="1115"/>
        <v>0.99433395575520933</v>
      </c>
      <c r="AJ2147" s="52">
        <f t="shared" si="1116"/>
        <v>0.54120895575520933</v>
      </c>
      <c r="AK2147" s="2">
        <v>43126</v>
      </c>
      <c r="AL2147" t="str">
        <v>9128283P</v>
      </c>
      <c r="AM2147">
        <v>4.4534000000000002</v>
      </c>
      <c r="AN2147">
        <v>1.14547</v>
      </c>
      <c r="AO2147">
        <v>0.80059999999999998</v>
      </c>
      <c r="AP2147">
        <v>121.609375</v>
      </c>
      <c r="AQ2147">
        <f>VLOOKUP(AL2147,工作表1!$F$3:$G$1000,2,FALSE)</f>
        <v>2.25</v>
      </c>
      <c r="AR2147" t="str">
        <f>VLOOKUP(AL2147,工作表1!$F$3:$H$1000,3,FALSE)</f>
        <v>2024/12/31</v>
      </c>
      <c r="AS2147">
        <f t="shared" si="1101"/>
        <v>1.5204500000000001</v>
      </c>
      <c r="AT2147">
        <f t="shared" si="1102"/>
        <v>0.72954999999999992</v>
      </c>
      <c r="AU2147" s="43">
        <f t="shared" si="1117"/>
        <v>43281</v>
      </c>
      <c r="AV2147" s="43">
        <f t="shared" si="1103"/>
        <v>43280</v>
      </c>
      <c r="AW2147" s="45">
        <f t="shared" si="1118"/>
        <v>0.18024861878453038</v>
      </c>
      <c r="AX2147" s="45">
        <f t="shared" si="1119"/>
        <v>1.1110705365927496</v>
      </c>
      <c r="AY2147" s="47">
        <f t="shared" si="1120"/>
        <v>97.808020694425409</v>
      </c>
      <c r="AZ2147" s="47">
        <f t="shared" si="1121"/>
        <v>120.62613322539963</v>
      </c>
      <c r="BA2147" s="43"/>
      <c r="BC2147" s="2">
        <v>43125</v>
      </c>
      <c r="BD2147" t="str">
        <v>912828XB</v>
      </c>
      <c r="BE2147">
        <v>4.8395000000000001</v>
      </c>
      <c r="BF2147">
        <v>1.2406999999999999</v>
      </c>
      <c r="BG2147">
        <v>0.79390000000000005</v>
      </c>
      <c r="BH2147">
        <v>121.515625</v>
      </c>
      <c r="BI2147">
        <f>VLOOKUP(BD2147,工作表1!$K$3:$L$1000,2,FALSE)</f>
        <v>2.125</v>
      </c>
      <c r="BJ2147" t="str">
        <f>VLOOKUP(BD2147,工作表1!$K$3:$M$1000,3,FALSE)</f>
        <v>2025/5/15</v>
      </c>
      <c r="BK2147">
        <f t="shared" si="1104"/>
        <v>1.518</v>
      </c>
      <c r="BL2147">
        <f t="shared" si="1105"/>
        <v>0.60699999999999998</v>
      </c>
      <c r="BM2147" s="43">
        <f t="shared" si="1122"/>
        <v>43235</v>
      </c>
      <c r="BN2147" s="43">
        <f t="shared" si="1106"/>
        <v>43371</v>
      </c>
      <c r="BO2147" s="45">
        <f t="shared" si="1123"/>
        <v>0.42265193370165743</v>
      </c>
      <c r="BP2147" s="45">
        <f t="shared" si="1124"/>
        <v>1.8490217967153562</v>
      </c>
      <c r="BQ2147" s="47">
        <f t="shared" si="1125"/>
        <v>97.067729822422848</v>
      </c>
      <c r="BR2147" s="47">
        <f t="shared" si="1126"/>
        <v>119.74137663330499</v>
      </c>
    </row>
    <row r="2148" spans="6:70" x14ac:dyDescent="0.25">
      <c r="F2148" s="2">
        <v>43193</v>
      </c>
      <c r="G2148">
        <v>1.72854</v>
      </c>
      <c r="H2148" s="43">
        <v>43229</v>
      </c>
      <c r="I2148">
        <v>2.9573</v>
      </c>
      <c r="L2148" s="2">
        <v>43125</v>
      </c>
      <c r="M2148" t="str">
        <v>912828G3</v>
      </c>
      <c r="N2148">
        <v>0.40739999999999998</v>
      </c>
      <c r="O2148">
        <v>1.3950499999999999</v>
      </c>
      <c r="P2148">
        <v>0.80059999999999998</v>
      </c>
      <c r="Q2148">
        <v>122.4375</v>
      </c>
      <c r="R2148">
        <f>VLOOKUP(M2148,工作表1!$A$3:$B$1000,2,FALSE)</f>
        <v>2.25</v>
      </c>
      <c r="S2148" t="str">
        <f>VLOOKUP(M2148,工作表1!$A$3:$C$1000,3,FALSE)</f>
        <v>2024/11/15</v>
      </c>
      <c r="T2148">
        <f t="shared" si="1096"/>
        <v>1.518</v>
      </c>
      <c r="U2148">
        <f t="shared" si="1095"/>
        <v>0.73199999999999998</v>
      </c>
      <c r="V2148" s="43">
        <f t="shared" si="1107"/>
        <v>43235</v>
      </c>
      <c r="W2148" s="43">
        <f t="shared" si="1097"/>
        <v>43189</v>
      </c>
      <c r="X2148" s="45">
        <f t="shared" si="1108"/>
        <v>0.4475138121546961</v>
      </c>
      <c r="Y2148" s="45">
        <f t="shared" si="1109"/>
        <v>0.83586997653825779</v>
      </c>
      <c r="Z2148" s="47">
        <f t="shared" si="1110"/>
        <v>98.163433438618483</v>
      </c>
      <c r="AA2148" s="47">
        <f t="shared" si="1111"/>
        <v>121.96833489641587</v>
      </c>
      <c r="AB2148" s="45">
        <f t="shared" si="1112"/>
        <v>2.5468000000000002</v>
      </c>
      <c r="AC2148" s="2" t="str">
        <f t="shared" si="1098"/>
        <v>TY1</v>
      </c>
      <c r="AD2148">
        <f t="shared" si="1099"/>
        <v>122.4375</v>
      </c>
      <c r="AE2148">
        <f t="shared" si="1100"/>
        <v>121.984375</v>
      </c>
      <c r="AF2148" s="49">
        <f t="shared" si="1127"/>
        <v>0.453125</v>
      </c>
      <c r="AG2148" s="3">
        <f t="shared" si="1113"/>
        <v>121.96833489641587</v>
      </c>
      <c r="AH2148">
        <f t="shared" si="1114"/>
        <v>120.97235513876302</v>
      </c>
      <c r="AI2148" s="51">
        <f t="shared" si="1115"/>
        <v>0.9959797576528473</v>
      </c>
      <c r="AJ2148" s="52">
        <f t="shared" si="1116"/>
        <v>0.5428547576528473</v>
      </c>
      <c r="AK2148" s="2">
        <v>43125</v>
      </c>
      <c r="AL2148" t="str">
        <v>9128283P</v>
      </c>
      <c r="AM2148">
        <v>4.0053999999999998</v>
      </c>
      <c r="AN2148">
        <v>1.1722999999999999</v>
      </c>
      <c r="AO2148">
        <v>0.80059999999999998</v>
      </c>
      <c r="AP2148">
        <v>121.984375</v>
      </c>
      <c r="AQ2148">
        <f>VLOOKUP(AL2148,工作表1!$F$3:$G$1000,2,FALSE)</f>
        <v>2.25</v>
      </c>
      <c r="AR2148" t="str">
        <f>VLOOKUP(AL2148,工作表1!$F$3:$H$1000,3,FALSE)</f>
        <v>2024/12/31</v>
      </c>
      <c r="AS2148">
        <f t="shared" si="1101"/>
        <v>1.518</v>
      </c>
      <c r="AT2148">
        <f t="shared" si="1102"/>
        <v>0.73199999999999998</v>
      </c>
      <c r="AU2148" s="43">
        <f t="shared" si="1117"/>
        <v>43281</v>
      </c>
      <c r="AV2148" s="43">
        <f t="shared" si="1103"/>
        <v>43280</v>
      </c>
      <c r="AW2148" s="45">
        <f t="shared" si="1118"/>
        <v>0.16160220994475138</v>
      </c>
      <c r="AX2148" s="45">
        <f t="shared" si="1119"/>
        <v>1.110917278437902</v>
      </c>
      <c r="AY2148" s="47">
        <f t="shared" si="1120"/>
        <v>98.110785240988648</v>
      </c>
      <c r="AZ2148" s="47">
        <f t="shared" si="1121"/>
        <v>120.97235513876302</v>
      </c>
      <c r="BA2148" s="43"/>
      <c r="BC2148" s="2">
        <v>43124</v>
      </c>
      <c r="BD2148" t="str">
        <v>912828XB</v>
      </c>
      <c r="BE2148">
        <v>5.0045999999999999</v>
      </c>
      <c r="BF2148">
        <v>1.23037</v>
      </c>
      <c r="BG2148">
        <v>0.79390000000000005</v>
      </c>
      <c r="BH2148">
        <v>121.265625</v>
      </c>
      <c r="BI2148">
        <f>VLOOKUP(BD2148,工作表1!$K$3:$L$1000,2,FALSE)</f>
        <v>2.125</v>
      </c>
      <c r="BJ2148" t="str">
        <f>VLOOKUP(BD2148,工作表1!$K$3:$M$1000,3,FALSE)</f>
        <v>2025/5/15</v>
      </c>
      <c r="BK2148">
        <f t="shared" si="1104"/>
        <v>1.5049999999999999</v>
      </c>
      <c r="BL2148">
        <f t="shared" si="1105"/>
        <v>0.62000000000000011</v>
      </c>
      <c r="BM2148" s="43">
        <f t="shared" si="1122"/>
        <v>43235</v>
      </c>
      <c r="BN2148" s="43">
        <f t="shared" si="1106"/>
        <v>43371</v>
      </c>
      <c r="BO2148" s="45">
        <f t="shared" si="1123"/>
        <v>0.41678176795580113</v>
      </c>
      <c r="BP2148" s="45">
        <f t="shared" si="1124"/>
        <v>1.8489735487777188</v>
      </c>
      <c r="BQ2148" s="47">
        <f t="shared" si="1125"/>
        <v>96.88029292267737</v>
      </c>
      <c r="BR2148" s="47">
        <f t="shared" si="1126"/>
        <v>119.48378233382478</v>
      </c>
    </row>
    <row r="2149" spans="6:70" x14ac:dyDescent="0.25">
      <c r="F2149" s="2">
        <v>43192</v>
      </c>
      <c r="G2149">
        <v>1.726</v>
      </c>
      <c r="H2149" s="43">
        <v>43228</v>
      </c>
      <c r="I2149">
        <v>2.9298000000000002</v>
      </c>
      <c r="L2149" s="2">
        <v>43124</v>
      </c>
      <c r="M2149" t="str">
        <v>912828G3</v>
      </c>
      <c r="N2149">
        <v>0.30990000000000001</v>
      </c>
      <c r="O2149">
        <v>1.4107700000000001</v>
      </c>
      <c r="P2149">
        <v>0.80059999999999998</v>
      </c>
      <c r="Q2149">
        <v>122.203125</v>
      </c>
      <c r="R2149">
        <f>VLOOKUP(M2149,工作表1!$A$3:$B$1000,2,FALSE)</f>
        <v>2.25</v>
      </c>
      <c r="S2149" t="str">
        <f>VLOOKUP(M2149,工作表1!$A$3:$C$1000,3,FALSE)</f>
        <v>2024/11/15</v>
      </c>
      <c r="T2149">
        <f t="shared" si="1096"/>
        <v>1.5049999999999999</v>
      </c>
      <c r="U2149">
        <f t="shared" si="1095"/>
        <v>0.74500000000000011</v>
      </c>
      <c r="V2149" s="43">
        <f t="shared" si="1107"/>
        <v>43235</v>
      </c>
      <c r="W2149" s="43">
        <f t="shared" si="1097"/>
        <v>43189</v>
      </c>
      <c r="X2149" s="45">
        <f t="shared" si="1108"/>
        <v>0.44129834254143646</v>
      </c>
      <c r="Y2149" s="45">
        <f t="shared" si="1109"/>
        <v>0.83581889048664193</v>
      </c>
      <c r="Z2149" s="47">
        <f t="shared" si="1110"/>
        <v>97.975795303739034</v>
      </c>
      <c r="AA2149" s="47">
        <f t="shared" si="1111"/>
        <v>121.72085409792837</v>
      </c>
      <c r="AB2149" s="45">
        <f t="shared" si="1112"/>
        <v>2.5716999999999999</v>
      </c>
      <c r="AC2149" s="2" t="str">
        <f t="shared" si="1098"/>
        <v>TY1</v>
      </c>
      <c r="AD2149">
        <f t="shared" si="1099"/>
        <v>122.203125</v>
      </c>
      <c r="AE2149">
        <f t="shared" si="1100"/>
        <v>121.734375</v>
      </c>
      <c r="AF2149" s="49">
        <f t="shared" si="1127"/>
        <v>0.46875</v>
      </c>
      <c r="AG2149" s="3">
        <f t="shared" si="1113"/>
        <v>121.72085409792837</v>
      </c>
      <c r="AH2149">
        <f t="shared" si="1114"/>
        <v>120.72103321195934</v>
      </c>
      <c r="AI2149" s="51">
        <f t="shared" si="1115"/>
        <v>0.9998208859690294</v>
      </c>
      <c r="AJ2149" s="52">
        <f t="shared" si="1116"/>
        <v>0.5310708859690294</v>
      </c>
      <c r="AK2149" s="2">
        <v>43124</v>
      </c>
      <c r="AL2149" t="str">
        <v>9128283P</v>
      </c>
      <c r="AM2149">
        <v>4.2599</v>
      </c>
      <c r="AN2149">
        <v>1.1517999999999999</v>
      </c>
      <c r="AO2149">
        <v>0.80059999999999998</v>
      </c>
      <c r="AP2149">
        <v>121.734375</v>
      </c>
      <c r="AQ2149">
        <f>VLOOKUP(AL2149,工作表1!$F$3:$G$1000,2,FALSE)</f>
        <v>2.25</v>
      </c>
      <c r="AR2149" t="str">
        <f>VLOOKUP(AL2149,工作表1!$F$3:$H$1000,3,FALSE)</f>
        <v>2024/12/31</v>
      </c>
      <c r="AS2149">
        <f t="shared" si="1101"/>
        <v>1.5049999999999999</v>
      </c>
      <c r="AT2149">
        <f t="shared" si="1102"/>
        <v>0.74500000000000011</v>
      </c>
      <c r="AU2149" s="43">
        <f t="shared" si="1117"/>
        <v>43281</v>
      </c>
      <c r="AV2149" s="43">
        <f t="shared" si="1103"/>
        <v>43280</v>
      </c>
      <c r="AW2149" s="45">
        <f t="shared" si="1118"/>
        <v>0.15538674033149172</v>
      </c>
      <c r="AX2149" s="45">
        <f t="shared" si="1119"/>
        <v>1.1108661923862861</v>
      </c>
      <c r="AY2149" s="47">
        <f t="shared" si="1120"/>
        <v>97.923358009890379</v>
      </c>
      <c r="AZ2149" s="47">
        <f t="shared" si="1121"/>
        <v>120.72103321195934</v>
      </c>
      <c r="BA2149" s="43"/>
      <c r="BC2149" s="2">
        <v>43123</v>
      </c>
      <c r="BD2149" t="str">
        <v>912828XB</v>
      </c>
      <c r="BE2149">
        <v>5.4782000000000002</v>
      </c>
      <c r="BF2149">
        <v>1.19252</v>
      </c>
      <c r="BG2149">
        <v>0.79390000000000005</v>
      </c>
      <c r="BH2149">
        <v>121.46875</v>
      </c>
      <c r="BI2149">
        <f>VLOOKUP(BD2149,工作表1!$K$3:$L$1000,2,FALSE)</f>
        <v>2.125</v>
      </c>
      <c r="BJ2149" t="str">
        <f>VLOOKUP(BD2149,工作表1!$K$3:$M$1000,3,FALSE)</f>
        <v>2025/5/15</v>
      </c>
      <c r="BK2149">
        <f t="shared" si="1104"/>
        <v>1.4990000000000001</v>
      </c>
      <c r="BL2149">
        <f t="shared" si="1105"/>
        <v>0.62599999999999989</v>
      </c>
      <c r="BM2149" s="43">
        <f t="shared" si="1122"/>
        <v>43235</v>
      </c>
      <c r="BN2149" s="43">
        <f t="shared" si="1106"/>
        <v>43371</v>
      </c>
      <c r="BO2149" s="45">
        <f t="shared" si="1123"/>
        <v>0.41091160220994477</v>
      </c>
      <c r="BP2149" s="45">
        <f t="shared" si="1124"/>
        <v>1.8489253008400819</v>
      </c>
      <c r="BQ2149" s="47">
        <f t="shared" si="1125"/>
        <v>97.068022406473887</v>
      </c>
      <c r="BR2149" s="47">
        <f t="shared" si="1126"/>
        <v>119.70470792236263</v>
      </c>
    </row>
    <row r="2150" spans="6:70" x14ac:dyDescent="0.25">
      <c r="F2150" s="2">
        <v>43189</v>
      </c>
      <c r="G2150">
        <v>1.7230000000000001</v>
      </c>
      <c r="H2150" s="43">
        <v>43227</v>
      </c>
      <c r="I2150">
        <v>2.8997999999999999</v>
      </c>
      <c r="L2150" s="2">
        <v>43123</v>
      </c>
      <c r="M2150" t="str">
        <v>912828G3</v>
      </c>
      <c r="N2150">
        <v>0.55379999999999996</v>
      </c>
      <c r="O2150">
        <v>1.35128</v>
      </c>
      <c r="P2150">
        <v>0.80059999999999998</v>
      </c>
      <c r="Q2150">
        <v>122.421875</v>
      </c>
      <c r="R2150">
        <f>VLOOKUP(M2150,工作表1!$A$3:$B$1000,2,FALSE)</f>
        <v>2.25</v>
      </c>
      <c r="S2150" t="str">
        <f>VLOOKUP(M2150,工作表1!$A$3:$C$1000,3,FALSE)</f>
        <v>2024/11/15</v>
      </c>
      <c r="T2150">
        <f t="shared" si="1096"/>
        <v>1.4990000000000001</v>
      </c>
      <c r="U2150">
        <f t="shared" si="1095"/>
        <v>0.75099999999999989</v>
      </c>
      <c r="V2150" s="43">
        <f t="shared" si="1107"/>
        <v>43235</v>
      </c>
      <c r="W2150" s="43">
        <f t="shared" si="1097"/>
        <v>43189</v>
      </c>
      <c r="X2150" s="45">
        <f t="shared" si="1108"/>
        <v>0.43508287292817682</v>
      </c>
      <c r="Y2150" s="45">
        <f t="shared" si="1109"/>
        <v>0.83576780443502607</v>
      </c>
      <c r="Z2150" s="47">
        <f t="shared" si="1110"/>
        <v>98.163673796226362</v>
      </c>
      <c r="AA2150" s="47">
        <f t="shared" si="1111"/>
        <v>121.94390576763152</v>
      </c>
      <c r="AB2150" s="45">
        <f t="shared" si="1112"/>
        <v>2.5390999999999999</v>
      </c>
      <c r="AC2150" s="2" t="str">
        <f t="shared" si="1098"/>
        <v>TY1</v>
      </c>
      <c r="AD2150">
        <f t="shared" si="1099"/>
        <v>122.421875</v>
      </c>
      <c r="AE2150">
        <f t="shared" si="1100"/>
        <v>121.9375</v>
      </c>
      <c r="AF2150" s="49">
        <f t="shared" si="1127"/>
        <v>0.484375</v>
      </c>
      <c r="AG2150" s="3">
        <f t="shared" si="1113"/>
        <v>121.94390576763152</v>
      </c>
      <c r="AH2150">
        <f t="shared" si="1114"/>
        <v>120.94202038778371</v>
      </c>
      <c r="AI2150" s="51">
        <f t="shared" si="1115"/>
        <v>1.0018853798478062</v>
      </c>
      <c r="AJ2150" s="52">
        <f t="shared" si="1116"/>
        <v>0.51751037984780623</v>
      </c>
      <c r="AK2150" s="2">
        <v>43123</v>
      </c>
      <c r="AL2150" t="str">
        <v>9128283P</v>
      </c>
      <c r="AM2150">
        <v>4.7907999999999999</v>
      </c>
      <c r="AN2150">
        <v>1.0984400000000001</v>
      </c>
      <c r="AO2150">
        <v>0.80059999999999998</v>
      </c>
      <c r="AP2150">
        <v>121.9375</v>
      </c>
      <c r="AQ2150">
        <f>VLOOKUP(AL2150,工作表1!$F$3:$G$1000,2,FALSE)</f>
        <v>2.25</v>
      </c>
      <c r="AR2150" t="str">
        <f>VLOOKUP(AL2150,工作表1!$F$3:$H$1000,3,FALSE)</f>
        <v>2024/12/31</v>
      </c>
      <c r="AS2150">
        <f t="shared" si="1101"/>
        <v>1.4990000000000001</v>
      </c>
      <c r="AT2150">
        <f t="shared" si="1102"/>
        <v>0.75099999999999989</v>
      </c>
      <c r="AU2150" s="43">
        <f t="shared" si="1117"/>
        <v>43281</v>
      </c>
      <c r="AV2150" s="43">
        <f t="shared" si="1103"/>
        <v>43280</v>
      </c>
      <c r="AW2150" s="45">
        <f t="shared" si="1118"/>
        <v>0.14917127071823205</v>
      </c>
      <c r="AX2150" s="45">
        <f t="shared" si="1119"/>
        <v>1.1108151063346705</v>
      </c>
      <c r="AY2150" s="47">
        <f t="shared" si="1120"/>
        <v>98.111100335245013</v>
      </c>
      <c r="AZ2150" s="47">
        <f t="shared" si="1121"/>
        <v>120.94202038778371</v>
      </c>
      <c r="BA2150" s="43"/>
      <c r="BC2150" s="2">
        <v>43122</v>
      </c>
      <c r="BD2150" t="str">
        <v>912828XB</v>
      </c>
      <c r="BE2150">
        <v>4.1212999999999997</v>
      </c>
      <c r="BF2150">
        <v>1.2124999999999999</v>
      </c>
      <c r="BG2150">
        <v>0.79390000000000005</v>
      </c>
      <c r="BH2150">
        <v>121.125</v>
      </c>
      <c r="BI2150">
        <f>VLOOKUP(BD2150,工作表1!$K$3:$L$1000,2,FALSE)</f>
        <v>2.125</v>
      </c>
      <c r="BJ2150" t="str">
        <f>VLOOKUP(BD2150,工作表1!$K$3:$M$1000,3,FALSE)</f>
        <v>2025/5/15</v>
      </c>
      <c r="BK2150">
        <f t="shared" si="1104"/>
        <v>1.4970000000000001</v>
      </c>
      <c r="BL2150">
        <f t="shared" si="1105"/>
        <v>0.62799999999999989</v>
      </c>
      <c r="BM2150" s="43">
        <f t="shared" si="1122"/>
        <v>43235</v>
      </c>
      <c r="BN2150" s="43">
        <f t="shared" si="1106"/>
        <v>43371</v>
      </c>
      <c r="BO2150" s="45">
        <f t="shared" si="1123"/>
        <v>0.40504143646408841</v>
      </c>
      <c r="BP2150" s="45">
        <f t="shared" si="1124"/>
        <v>1.8488770529024445</v>
      </c>
      <c r="BQ2150" s="47">
        <f t="shared" si="1125"/>
        <v>96.780114108748364</v>
      </c>
      <c r="BR2150" s="47">
        <f t="shared" si="1126"/>
        <v>119.32994695176228</v>
      </c>
    </row>
    <row r="2151" spans="6:70" x14ac:dyDescent="0.25">
      <c r="F2151" s="2">
        <v>43188</v>
      </c>
      <c r="G2151">
        <v>1.7210000000000001</v>
      </c>
      <c r="H2151" s="43">
        <v>43224</v>
      </c>
      <c r="I2151">
        <v>2.8997999999999999</v>
      </c>
      <c r="L2151" s="2">
        <v>43122</v>
      </c>
      <c r="M2151" t="str">
        <v>912828G3</v>
      </c>
      <c r="N2151">
        <v>0.11459999999999999</v>
      </c>
      <c r="O2151">
        <v>1.38584</v>
      </c>
      <c r="P2151">
        <v>0.80059999999999998</v>
      </c>
      <c r="Q2151">
        <v>122.09375</v>
      </c>
      <c r="R2151">
        <f>VLOOKUP(M2151,工作表1!$A$3:$B$1000,2,FALSE)</f>
        <v>2.25</v>
      </c>
      <c r="S2151" t="str">
        <f>VLOOKUP(M2151,工作表1!$A$3:$C$1000,3,FALSE)</f>
        <v>2024/11/15</v>
      </c>
      <c r="T2151">
        <f t="shared" si="1096"/>
        <v>1.4970000000000001</v>
      </c>
      <c r="U2151">
        <f t="shared" si="1095"/>
        <v>0.75299999999999989</v>
      </c>
      <c r="V2151" s="43">
        <f t="shared" si="1107"/>
        <v>43235</v>
      </c>
      <c r="W2151" s="43">
        <f t="shared" si="1097"/>
        <v>43189</v>
      </c>
      <c r="X2151" s="45">
        <f t="shared" si="1108"/>
        <v>0.42886740331491713</v>
      </c>
      <c r="Y2151" s="45">
        <f t="shared" si="1109"/>
        <v>0.83571671838341022</v>
      </c>
      <c r="Z2151" s="47">
        <f t="shared" si="1110"/>
        <v>97.890166357227685</v>
      </c>
      <c r="AA2151" s="47">
        <f t="shared" si="1111"/>
        <v>121.59153159236089</v>
      </c>
      <c r="AB2151" s="45">
        <f t="shared" si="1112"/>
        <v>2.5790000000000002</v>
      </c>
      <c r="AC2151" s="2" t="str">
        <f t="shared" si="1098"/>
        <v>TY1</v>
      </c>
      <c r="AD2151">
        <f t="shared" si="1099"/>
        <v>122.09375</v>
      </c>
      <c r="AE2151">
        <f t="shared" si="1100"/>
        <v>121.59375</v>
      </c>
      <c r="AF2151" s="49">
        <f t="shared" si="1127"/>
        <v>0.5</v>
      </c>
      <c r="AG2151" s="3">
        <f t="shared" si="1113"/>
        <v>121.59153159236089</v>
      </c>
      <c r="AH2151">
        <f t="shared" si="1114"/>
        <v>120.57148465151896</v>
      </c>
      <c r="AI2151" s="51">
        <f t="shared" si="1115"/>
        <v>1.0200469408419366</v>
      </c>
      <c r="AJ2151" s="52">
        <f t="shared" si="1116"/>
        <v>0.52004694084193659</v>
      </c>
      <c r="AK2151" s="2">
        <v>43122</v>
      </c>
      <c r="AL2151" t="str">
        <v>9128283P</v>
      </c>
      <c r="AM2151">
        <v>3.8639999999999999</v>
      </c>
      <c r="AN2151">
        <v>1.1234299999999999</v>
      </c>
      <c r="AO2151">
        <v>0.80059999999999998</v>
      </c>
      <c r="AP2151">
        <v>121.59375</v>
      </c>
      <c r="AQ2151">
        <f>VLOOKUP(AL2151,工作表1!$F$3:$G$1000,2,FALSE)</f>
        <v>2.25</v>
      </c>
      <c r="AR2151" t="str">
        <f>VLOOKUP(AL2151,工作表1!$F$3:$H$1000,3,FALSE)</f>
        <v>2024/12/31</v>
      </c>
      <c r="AS2151">
        <f t="shared" si="1101"/>
        <v>1.4970000000000001</v>
      </c>
      <c r="AT2151">
        <f t="shared" si="1102"/>
        <v>0.75299999999999989</v>
      </c>
      <c r="AU2151" s="43">
        <f t="shared" si="1117"/>
        <v>43281</v>
      </c>
      <c r="AV2151" s="43">
        <f t="shared" si="1103"/>
        <v>43280</v>
      </c>
      <c r="AW2151" s="45">
        <f t="shared" si="1118"/>
        <v>0.14295580110497239</v>
      </c>
      <c r="AX2151" s="45">
        <f t="shared" si="1119"/>
        <v>1.1107640202830547</v>
      </c>
      <c r="AY2151" s="47">
        <f t="shared" si="1120"/>
        <v>97.823558306069998</v>
      </c>
      <c r="AZ2151" s="47">
        <f t="shared" si="1121"/>
        <v>120.57148465151896</v>
      </c>
      <c r="BA2151" s="43"/>
      <c r="BC2151" s="2">
        <v>43119</v>
      </c>
      <c r="BD2151" t="str">
        <v>912828XB</v>
      </c>
      <c r="BE2151">
        <v>5.2473999999999998</v>
      </c>
      <c r="BF2151">
        <v>1.21705</v>
      </c>
      <c r="BG2151">
        <v>0.79390000000000005</v>
      </c>
      <c r="BH2151">
        <v>121.34375</v>
      </c>
      <c r="BI2151">
        <f>VLOOKUP(BD2151,工作表1!$K$3:$L$1000,2,FALSE)</f>
        <v>2.125</v>
      </c>
      <c r="BJ2151" t="str">
        <f>VLOOKUP(BD2151,工作表1!$K$3:$M$1000,3,FALSE)</f>
        <v>2025/5/15</v>
      </c>
      <c r="BK2151">
        <f t="shared" si="1104"/>
        <v>1.4950000000000001</v>
      </c>
      <c r="BL2151">
        <f t="shared" si="1105"/>
        <v>0.62999999999999989</v>
      </c>
      <c r="BM2151" s="43">
        <f t="shared" si="1122"/>
        <v>43235</v>
      </c>
      <c r="BN2151" s="43">
        <f t="shared" si="1106"/>
        <v>43371</v>
      </c>
      <c r="BO2151" s="45">
        <f t="shared" si="1123"/>
        <v>0.39917127071823205</v>
      </c>
      <c r="BP2151" s="45">
        <f t="shared" si="1124"/>
        <v>1.8488288049648072</v>
      </c>
      <c r="BQ2151" s="47">
        <f t="shared" si="1125"/>
        <v>96.951802501875108</v>
      </c>
      <c r="BR2151" s="47">
        <f t="shared" si="1126"/>
        <v>119.53408203827385</v>
      </c>
    </row>
    <row r="2152" spans="6:70" x14ac:dyDescent="0.25">
      <c r="F2152" s="2">
        <v>43187</v>
      </c>
      <c r="G2152">
        <v>1.714</v>
      </c>
      <c r="H2152" s="43">
        <v>43223</v>
      </c>
      <c r="I2152">
        <v>2.8923999999999999</v>
      </c>
      <c r="L2152" s="2">
        <v>43119</v>
      </c>
      <c r="M2152" t="str">
        <v>912828G3</v>
      </c>
      <c r="N2152">
        <v>6.9699999999999998E-2</v>
      </c>
      <c r="O2152">
        <v>1.4499299999999999</v>
      </c>
      <c r="P2152">
        <v>0.80059999999999998</v>
      </c>
      <c r="Q2152">
        <v>122.28125</v>
      </c>
      <c r="R2152">
        <f>VLOOKUP(M2152,工作表1!$A$3:$B$1000,2,FALSE)</f>
        <v>2.25</v>
      </c>
      <c r="S2152" t="str">
        <f>VLOOKUP(M2152,工作表1!$A$3:$C$1000,3,FALSE)</f>
        <v>2024/11/15</v>
      </c>
      <c r="T2152">
        <f t="shared" si="1096"/>
        <v>1.4950000000000001</v>
      </c>
      <c r="U2152">
        <f t="shared" si="1095"/>
        <v>0.75499999999999989</v>
      </c>
      <c r="V2152" s="43">
        <f t="shared" si="1107"/>
        <v>43235</v>
      </c>
      <c r="W2152" s="43">
        <f t="shared" si="1097"/>
        <v>43189</v>
      </c>
      <c r="X2152" s="45">
        <f t="shared" si="1108"/>
        <v>0.42265193370165743</v>
      </c>
      <c r="Y2152" s="45">
        <f t="shared" si="1109"/>
        <v>0.83566563233179436</v>
      </c>
      <c r="Z2152" s="47">
        <f t="shared" si="1110"/>
        <v>98.029849235119045</v>
      </c>
      <c r="AA2152" s="47">
        <f t="shared" si="1111"/>
        <v>121.75524435910742</v>
      </c>
      <c r="AB2152" s="45">
        <f t="shared" si="1112"/>
        <v>2.5838999999999999</v>
      </c>
      <c r="AC2152" s="2" t="str">
        <f t="shared" si="1098"/>
        <v>TY1</v>
      </c>
      <c r="AD2152">
        <f t="shared" si="1099"/>
        <v>122.28125</v>
      </c>
      <c r="AE2152">
        <f t="shared" si="1100"/>
        <v>121.8125</v>
      </c>
      <c r="AF2152" s="49">
        <f t="shared" si="1127"/>
        <v>0.46875</v>
      </c>
      <c r="AG2152" s="3">
        <f t="shared" si="1113"/>
        <v>121.75524435910742</v>
      </c>
      <c r="AH2152">
        <f t="shared" si="1114"/>
        <v>120.75455894791796</v>
      </c>
      <c r="AI2152" s="51">
        <f t="shared" si="1115"/>
        <v>1.0006854111894654</v>
      </c>
      <c r="AJ2152" s="52">
        <f t="shared" si="1116"/>
        <v>0.53193541118946541</v>
      </c>
      <c r="AK2152" s="2">
        <v>43119</v>
      </c>
      <c r="AL2152" t="str">
        <v>9128283P</v>
      </c>
      <c r="AM2152">
        <v>3.9862000000000002</v>
      </c>
      <c r="AN2152">
        <v>1.17279</v>
      </c>
      <c r="AO2152">
        <v>0.80059999999999998</v>
      </c>
      <c r="AP2152">
        <v>121.8125</v>
      </c>
      <c r="AQ2152">
        <f>VLOOKUP(AL2152,工作表1!$F$3:$G$1000,2,FALSE)</f>
        <v>2.25</v>
      </c>
      <c r="AR2152" t="str">
        <f>VLOOKUP(AL2152,工作表1!$F$3:$H$1000,3,FALSE)</f>
        <v>2024/12/31</v>
      </c>
      <c r="AS2152">
        <f t="shared" si="1101"/>
        <v>1.4950000000000001</v>
      </c>
      <c r="AT2152">
        <f t="shared" si="1102"/>
        <v>0.75499999999999989</v>
      </c>
      <c r="AU2152" s="43">
        <f t="shared" si="1117"/>
        <v>43281</v>
      </c>
      <c r="AV2152" s="43">
        <f t="shared" si="1103"/>
        <v>43280</v>
      </c>
      <c r="AW2152" s="45">
        <f t="shared" si="1118"/>
        <v>0.13674033149171269</v>
      </c>
      <c r="AX2152" s="45">
        <f t="shared" si="1119"/>
        <v>1.1107129342314386</v>
      </c>
      <c r="AY2152" s="47">
        <f t="shared" si="1120"/>
        <v>97.979247580156681</v>
      </c>
      <c r="AZ2152" s="47">
        <f t="shared" si="1121"/>
        <v>120.75455894791796</v>
      </c>
      <c r="BA2152" s="43"/>
      <c r="BC2152" s="2">
        <v>43118</v>
      </c>
      <c r="BD2152" t="str">
        <v>912828XB</v>
      </c>
      <c r="BE2152">
        <v>6.1167999999999996</v>
      </c>
      <c r="BF2152">
        <v>1.1693800000000001</v>
      </c>
      <c r="BG2152">
        <v>0.79390000000000005</v>
      </c>
      <c r="BH2152">
        <v>121.53125</v>
      </c>
      <c r="BI2152">
        <f>VLOOKUP(BD2152,工作表1!$K$3:$L$1000,2,FALSE)</f>
        <v>2.125</v>
      </c>
      <c r="BJ2152" t="str">
        <f>VLOOKUP(BD2152,工作表1!$K$3:$M$1000,3,FALSE)</f>
        <v>2025/5/15</v>
      </c>
      <c r="BK2152">
        <f t="shared" si="1104"/>
        <v>1.4904999999999999</v>
      </c>
      <c r="BL2152">
        <f t="shared" si="1105"/>
        <v>0.63450000000000006</v>
      </c>
      <c r="BM2152" s="43">
        <f t="shared" si="1122"/>
        <v>43235</v>
      </c>
      <c r="BN2152" s="43">
        <f t="shared" si="1106"/>
        <v>43371</v>
      </c>
      <c r="BO2152" s="45">
        <f t="shared" si="1123"/>
        <v>0.38156077348066303</v>
      </c>
      <c r="BP2152" s="45">
        <f t="shared" si="1124"/>
        <v>1.848684061151896</v>
      </c>
      <c r="BQ2152" s="47">
        <f t="shared" si="1125"/>
        <v>97.146118301322659</v>
      </c>
      <c r="BR2152" s="47">
        <f t="shared" si="1126"/>
        <v>119.7437085516197</v>
      </c>
    </row>
    <row r="2153" spans="6:70" x14ac:dyDescent="0.25">
      <c r="F2153" s="2">
        <v>43186</v>
      </c>
      <c r="G2153">
        <v>1.7124999999999999</v>
      </c>
      <c r="H2153" s="43">
        <v>43222</v>
      </c>
      <c r="I2153">
        <v>2.9171999999999998</v>
      </c>
      <c r="L2153" s="2">
        <v>43118</v>
      </c>
      <c r="M2153" t="str">
        <v>912828G3</v>
      </c>
      <c r="N2153">
        <v>0.40139999999999998</v>
      </c>
      <c r="O2153">
        <v>1.38463</v>
      </c>
      <c r="P2153">
        <v>0.80059999999999998</v>
      </c>
      <c r="Q2153">
        <v>122.453125</v>
      </c>
      <c r="R2153">
        <f>VLOOKUP(M2153,工作表1!$A$3:$B$1000,2,FALSE)</f>
        <v>2.25</v>
      </c>
      <c r="S2153" t="str">
        <f>VLOOKUP(M2153,工作表1!$A$3:$C$1000,3,FALSE)</f>
        <v>2024/11/15</v>
      </c>
      <c r="T2153">
        <f t="shared" si="1096"/>
        <v>1.4904999999999999</v>
      </c>
      <c r="U2153">
        <f t="shared" si="1095"/>
        <v>0.75950000000000006</v>
      </c>
      <c r="V2153" s="43">
        <f t="shared" si="1107"/>
        <v>43235</v>
      </c>
      <c r="W2153" s="43">
        <f t="shared" si="1097"/>
        <v>43189</v>
      </c>
      <c r="X2153" s="45">
        <f t="shared" si="1108"/>
        <v>0.40400552486187846</v>
      </c>
      <c r="Y2153" s="45">
        <f t="shared" si="1109"/>
        <v>0.8355123741769469</v>
      </c>
      <c r="Z2153" s="47">
        <f t="shared" si="1110"/>
        <v>98.194434009649726</v>
      </c>
      <c r="AA2153" s="47">
        <f t="shared" si="1111"/>
        <v>121.92882225572046</v>
      </c>
      <c r="AB2153" s="45">
        <f t="shared" si="1112"/>
        <v>2.5535000000000001</v>
      </c>
      <c r="AC2153" s="2" t="str">
        <f t="shared" si="1098"/>
        <v>TY1</v>
      </c>
      <c r="AD2153">
        <f t="shared" si="1099"/>
        <v>122.453125</v>
      </c>
      <c r="AE2153">
        <f t="shared" si="1100"/>
        <v>122</v>
      </c>
      <c r="AF2153" s="49">
        <f t="shared" si="1127"/>
        <v>0.453125</v>
      </c>
      <c r="AG2153" s="3">
        <f t="shared" si="1113"/>
        <v>121.92882225572046</v>
      </c>
      <c r="AH2153">
        <f t="shared" si="1114"/>
        <v>120.94377804223639</v>
      </c>
      <c r="AI2153" s="51">
        <f t="shared" si="1115"/>
        <v>0.98504421348407334</v>
      </c>
      <c r="AJ2153" s="52">
        <f t="shared" si="1116"/>
        <v>0.53191921348407334</v>
      </c>
      <c r="AK2153" s="2">
        <v>43118</v>
      </c>
      <c r="AL2153" t="str">
        <v>9128283P</v>
      </c>
      <c r="AM2153">
        <v>4.3460000000000001</v>
      </c>
      <c r="AN2153">
        <v>1.1420399999999999</v>
      </c>
      <c r="AO2153">
        <v>0.80059999999999998</v>
      </c>
      <c r="AP2153">
        <v>122</v>
      </c>
      <c r="AQ2153">
        <f>VLOOKUP(AL2153,工作表1!$F$3:$G$1000,2,FALSE)</f>
        <v>2.25</v>
      </c>
      <c r="AR2153" t="str">
        <f>VLOOKUP(AL2153,工作表1!$F$3:$H$1000,3,FALSE)</f>
        <v>2024/12/31</v>
      </c>
      <c r="AS2153">
        <f t="shared" si="1101"/>
        <v>1.4904999999999999</v>
      </c>
      <c r="AT2153">
        <f t="shared" si="1102"/>
        <v>0.75950000000000006</v>
      </c>
      <c r="AU2153" s="43">
        <f t="shared" si="1117"/>
        <v>43281</v>
      </c>
      <c r="AV2153" s="43">
        <f t="shared" si="1103"/>
        <v>43280</v>
      </c>
      <c r="AW2153" s="45">
        <f t="shared" si="1118"/>
        <v>0.11809392265193369</v>
      </c>
      <c r="AX2153" s="45">
        <f t="shared" si="1119"/>
        <v>1.1105596760765912</v>
      </c>
      <c r="AY2153" s="47">
        <f t="shared" si="1120"/>
        <v>98.157492197570306</v>
      </c>
      <c r="AZ2153" s="47">
        <f t="shared" si="1121"/>
        <v>120.94377804223639</v>
      </c>
      <c r="BA2153" s="43"/>
      <c r="BC2153" s="2">
        <v>43117</v>
      </c>
      <c r="BD2153" t="str">
        <v>912828XB</v>
      </c>
      <c r="BE2153">
        <v>4.84</v>
      </c>
      <c r="BF2153">
        <v>1.23339</v>
      </c>
      <c r="BG2153">
        <v>0.79390000000000005</v>
      </c>
      <c r="BH2153">
        <v>121.78125</v>
      </c>
      <c r="BI2153">
        <f>VLOOKUP(BD2153,工作表1!$K$3:$L$1000,2,FALSE)</f>
        <v>2.125</v>
      </c>
      <c r="BJ2153" t="str">
        <f>VLOOKUP(BD2153,工作表1!$K$3:$M$1000,3,FALSE)</f>
        <v>2025/5/15</v>
      </c>
      <c r="BK2153">
        <f t="shared" si="1104"/>
        <v>1.4850099999999999</v>
      </c>
      <c r="BL2153">
        <f t="shared" si="1105"/>
        <v>0.63999000000000006</v>
      </c>
      <c r="BM2153" s="43">
        <f t="shared" si="1122"/>
        <v>43235</v>
      </c>
      <c r="BN2153" s="43">
        <f t="shared" si="1106"/>
        <v>43371</v>
      </c>
      <c r="BO2153" s="45">
        <f t="shared" si="1123"/>
        <v>0.37569060773480661</v>
      </c>
      <c r="BP2153" s="45">
        <f t="shared" si="1124"/>
        <v>1.8486358132142586</v>
      </c>
      <c r="BQ2153" s="47">
        <f t="shared" si="1125"/>
        <v>97.301719664666976</v>
      </c>
      <c r="BR2153" s="47">
        <f t="shared" si="1126"/>
        <v>119.92444018428992</v>
      </c>
    </row>
    <row r="2154" spans="6:70" x14ac:dyDescent="0.25">
      <c r="F2154" s="2">
        <v>43185</v>
      </c>
      <c r="G2154">
        <v>1.7159</v>
      </c>
      <c r="H2154" s="43">
        <v>43221</v>
      </c>
      <c r="I2154">
        <v>2.9247000000000001</v>
      </c>
      <c r="L2154" s="2">
        <v>43117</v>
      </c>
      <c r="M2154" t="str">
        <v>912828G3</v>
      </c>
      <c r="N2154">
        <v>0.66320000000000001</v>
      </c>
      <c r="O2154">
        <v>1.3470899999999999</v>
      </c>
      <c r="P2154">
        <v>0.80059999999999998</v>
      </c>
      <c r="Q2154">
        <v>122.65625</v>
      </c>
      <c r="R2154">
        <f>VLOOKUP(M2154,工作表1!$A$3:$B$1000,2,FALSE)</f>
        <v>2.25</v>
      </c>
      <c r="S2154" t="str">
        <f>VLOOKUP(M2154,工作表1!$A$3:$C$1000,3,FALSE)</f>
        <v>2024/11/15</v>
      </c>
      <c r="T2154">
        <f t="shared" si="1096"/>
        <v>1.4850099999999999</v>
      </c>
      <c r="U2154">
        <f t="shared" si="1095"/>
        <v>0.76499000000000006</v>
      </c>
      <c r="V2154" s="43">
        <f t="shared" si="1107"/>
        <v>43235</v>
      </c>
      <c r="W2154" s="43">
        <f t="shared" si="1097"/>
        <v>43189</v>
      </c>
      <c r="X2154" s="45">
        <f t="shared" si="1108"/>
        <v>0.39779005524861877</v>
      </c>
      <c r="Y2154" s="45">
        <f t="shared" si="1109"/>
        <v>0.83546128812533116</v>
      </c>
      <c r="Z2154" s="47">
        <f t="shared" si="1110"/>
        <v>98.366480583503446</v>
      </c>
      <c r="AA2154" s="47">
        <f t="shared" si="1111"/>
        <v>122.13204927756192</v>
      </c>
      <c r="AB2154" s="45">
        <f t="shared" si="1112"/>
        <v>2.5285000000000002</v>
      </c>
      <c r="AC2154" s="2" t="str">
        <f t="shared" si="1098"/>
        <v>TY1</v>
      </c>
      <c r="AD2154">
        <f t="shared" si="1099"/>
        <v>122.65625</v>
      </c>
      <c r="AE2154">
        <f t="shared" si="1100"/>
        <v>122.25</v>
      </c>
      <c r="AF2154" s="49">
        <f t="shared" si="1127"/>
        <v>0.40625</v>
      </c>
      <c r="AG2154" s="3">
        <f t="shared" si="1113"/>
        <v>122.13204927756192</v>
      </c>
      <c r="AH2154">
        <f t="shared" si="1114"/>
        <v>121.12476745000799</v>
      </c>
      <c r="AI2154" s="51">
        <f t="shared" si="1115"/>
        <v>1.0072818275539248</v>
      </c>
      <c r="AJ2154" s="52">
        <f t="shared" si="1116"/>
        <v>0.60103182755392481</v>
      </c>
      <c r="AK2154" s="2">
        <v>43117</v>
      </c>
      <c r="AL2154" t="str">
        <v>9128283P</v>
      </c>
      <c r="AM2154">
        <v>2.9571000000000001</v>
      </c>
      <c r="AN2154">
        <v>1.2463900000000001</v>
      </c>
      <c r="AO2154">
        <v>0.80059999999999998</v>
      </c>
      <c r="AP2154">
        <v>122.25</v>
      </c>
      <c r="AQ2154">
        <f>VLOOKUP(AL2154,工作表1!$F$3:$G$1000,2,FALSE)</f>
        <v>2.25</v>
      </c>
      <c r="AR2154" t="str">
        <f>VLOOKUP(AL2154,工作表1!$F$3:$H$1000,3,FALSE)</f>
        <v>2024/12/31</v>
      </c>
      <c r="AS2154">
        <f t="shared" si="1101"/>
        <v>1.4850099999999999</v>
      </c>
      <c r="AT2154">
        <f t="shared" si="1102"/>
        <v>0.76499000000000006</v>
      </c>
      <c r="AU2154" s="43">
        <f t="shared" si="1117"/>
        <v>43281</v>
      </c>
      <c r="AV2154" s="43">
        <f t="shared" si="1103"/>
        <v>43280</v>
      </c>
      <c r="AW2154" s="45">
        <f t="shared" si="1118"/>
        <v>0.11187845303867403</v>
      </c>
      <c r="AX2154" s="45">
        <f t="shared" si="1119"/>
        <v>1.1105085900249754</v>
      </c>
      <c r="AY2154" s="47">
        <f t="shared" si="1120"/>
        <v>98.313123087599678</v>
      </c>
      <c r="AZ2154" s="47">
        <f t="shared" si="1121"/>
        <v>121.12476745000799</v>
      </c>
      <c r="BA2154" s="43"/>
      <c r="BC2154" s="2">
        <v>43116</v>
      </c>
      <c r="BD2154" t="str">
        <v>912828XB</v>
      </c>
      <c r="BE2154">
        <v>4.0171999999999999</v>
      </c>
      <c r="BF2154">
        <v>1.26725</v>
      </c>
      <c r="BG2154">
        <v>0.79390000000000005</v>
      </c>
      <c r="BH2154">
        <v>122.125</v>
      </c>
      <c r="BI2154">
        <f>VLOOKUP(BD2154,工作表1!$K$3:$L$1000,2,FALSE)</f>
        <v>2.125</v>
      </c>
      <c r="BJ2154" t="str">
        <f>VLOOKUP(BD2154,工作表1!$K$3:$M$1000,3,FALSE)</f>
        <v>2025/5/15</v>
      </c>
      <c r="BK2154">
        <f t="shared" si="1104"/>
        <v>1.48366</v>
      </c>
      <c r="BL2154">
        <f t="shared" si="1105"/>
        <v>0.64134000000000002</v>
      </c>
      <c r="BM2154" s="43">
        <f t="shared" si="1122"/>
        <v>43235</v>
      </c>
      <c r="BN2154" s="43">
        <f t="shared" si="1106"/>
        <v>43371</v>
      </c>
      <c r="BO2154" s="45">
        <f t="shared" si="1123"/>
        <v>0.36982044198895025</v>
      </c>
      <c r="BP2154" s="45">
        <f t="shared" si="1124"/>
        <v>1.8485875652766217</v>
      </c>
      <c r="BQ2154" s="47">
        <f t="shared" si="1125"/>
        <v>97.541134805738793</v>
      </c>
      <c r="BR2154" s="47">
        <f t="shared" si="1126"/>
        <v>120.21438491398432</v>
      </c>
    </row>
    <row r="2155" spans="6:70" x14ac:dyDescent="0.25">
      <c r="F2155" s="2">
        <v>43182</v>
      </c>
      <c r="G2155">
        <v>1.71</v>
      </c>
      <c r="H2155" s="43">
        <v>43220</v>
      </c>
      <c r="I2155">
        <v>2.9123000000000001</v>
      </c>
      <c r="L2155" s="2">
        <v>43116</v>
      </c>
      <c r="M2155" t="str">
        <v>912828G3</v>
      </c>
      <c r="N2155">
        <v>0.1777</v>
      </c>
      <c r="O2155">
        <v>1.42157</v>
      </c>
      <c r="P2155">
        <v>0.80059999999999998</v>
      </c>
      <c r="Q2155">
        <v>122.984375</v>
      </c>
      <c r="R2155">
        <f>VLOOKUP(M2155,工作表1!$A$3:$B$1000,2,FALSE)</f>
        <v>2.25</v>
      </c>
      <c r="S2155" t="str">
        <f>VLOOKUP(M2155,工作表1!$A$3:$C$1000,3,FALSE)</f>
        <v>2024/11/15</v>
      </c>
      <c r="T2155">
        <f t="shared" si="1096"/>
        <v>1.48366</v>
      </c>
      <c r="U2155">
        <f t="shared" si="1095"/>
        <v>0.76634000000000002</v>
      </c>
      <c r="V2155" s="43">
        <f t="shared" si="1107"/>
        <v>43235</v>
      </c>
      <c r="W2155" s="43">
        <f t="shared" si="1097"/>
        <v>43189</v>
      </c>
      <c r="X2155" s="45">
        <f t="shared" si="1108"/>
        <v>0.39157458563535913</v>
      </c>
      <c r="Y2155" s="45">
        <f t="shared" si="1109"/>
        <v>0.8354102020737153</v>
      </c>
      <c r="Z2155" s="47">
        <f t="shared" si="1110"/>
        <v>98.604121879182571</v>
      </c>
      <c r="AA2155" s="47">
        <f t="shared" si="1111"/>
        <v>122.41820438062426</v>
      </c>
      <c r="AB2155" s="45">
        <f t="shared" si="1112"/>
        <v>2.4712999999999998</v>
      </c>
      <c r="AC2155" s="2" t="str">
        <f t="shared" si="1098"/>
        <v>TY1</v>
      </c>
      <c r="AD2155">
        <f t="shared" si="1099"/>
        <v>122.984375</v>
      </c>
      <c r="AE2155">
        <f t="shared" si="1100"/>
        <v>122.59375</v>
      </c>
      <c r="AF2155" s="49">
        <f t="shared" si="1127"/>
        <v>0.390625</v>
      </c>
      <c r="AG2155" s="3">
        <f t="shared" si="1113"/>
        <v>122.41820438062426</v>
      </c>
      <c r="AH2155">
        <f t="shared" si="1114"/>
        <v>121.41206346108051</v>
      </c>
      <c r="AI2155" s="51">
        <f t="shared" si="1115"/>
        <v>1.0061409195437534</v>
      </c>
      <c r="AJ2155" s="52">
        <f t="shared" si="1116"/>
        <v>0.6155159195437534</v>
      </c>
      <c r="AK2155" s="2">
        <v>43116</v>
      </c>
      <c r="AL2155" t="str">
        <v>9128283P</v>
      </c>
      <c r="AM2155">
        <v>2.0575000000000001</v>
      </c>
      <c r="AN2155">
        <v>1.3061</v>
      </c>
      <c r="AO2155">
        <v>0.80059999999999998</v>
      </c>
      <c r="AP2155">
        <v>122.59375</v>
      </c>
      <c r="AQ2155">
        <f>VLOOKUP(AL2155,工作表1!$F$3:$G$1000,2,FALSE)</f>
        <v>2.25</v>
      </c>
      <c r="AR2155" t="str">
        <f>VLOOKUP(AL2155,工作表1!$F$3:$H$1000,3,FALSE)</f>
        <v>2024/12/31</v>
      </c>
      <c r="AS2155">
        <f t="shared" si="1101"/>
        <v>1.48366</v>
      </c>
      <c r="AT2155">
        <f t="shared" si="1102"/>
        <v>0.76634000000000002</v>
      </c>
      <c r="AU2155" s="43">
        <f t="shared" si="1117"/>
        <v>43281</v>
      </c>
      <c r="AV2155" s="43">
        <f t="shared" si="1103"/>
        <v>43280</v>
      </c>
      <c r="AW2155" s="45">
        <f t="shared" si="1118"/>
        <v>0.10566298342541436</v>
      </c>
      <c r="AX2155" s="45">
        <f t="shared" si="1119"/>
        <v>1.1104575039733595</v>
      </c>
      <c r="AY2155" s="47">
        <f t="shared" si="1120"/>
        <v>98.552019044231784</v>
      </c>
      <c r="AZ2155" s="47">
        <f t="shared" si="1121"/>
        <v>121.41206346108051</v>
      </c>
      <c r="BA2155" s="43"/>
      <c r="BC2155" s="2">
        <v>43112</v>
      </c>
      <c r="BD2155" t="str">
        <v>912828XB</v>
      </c>
      <c r="BE2155">
        <v>3.5196000000000001</v>
      </c>
      <c r="BF2155">
        <v>1.2854399999999999</v>
      </c>
      <c r="BG2155">
        <v>0.79390000000000005</v>
      </c>
      <c r="BH2155">
        <v>122.078125</v>
      </c>
      <c r="BI2155">
        <f>VLOOKUP(BD2155,工作表1!$K$3:$L$1000,2,FALSE)</f>
        <v>2.125</v>
      </c>
      <c r="BJ2155" t="str">
        <f>VLOOKUP(BD2155,工作表1!$K$3:$M$1000,3,FALSE)</f>
        <v>2025/5/15</v>
      </c>
      <c r="BK2155">
        <f t="shared" si="1104"/>
        <v>1.47915</v>
      </c>
      <c r="BL2155">
        <f t="shared" si="1105"/>
        <v>0.64585000000000004</v>
      </c>
      <c r="BM2155" s="43">
        <f t="shared" si="1122"/>
        <v>43235</v>
      </c>
      <c r="BN2155" s="43">
        <f t="shared" si="1106"/>
        <v>43371</v>
      </c>
      <c r="BO2155" s="45">
        <f t="shared" si="1123"/>
        <v>0.36395027624309395</v>
      </c>
      <c r="BP2155" s="45">
        <f t="shared" si="1124"/>
        <v>1.8485393173389844</v>
      </c>
      <c r="BQ2155" s="47">
        <f t="shared" si="1125"/>
        <v>97.493926050214753</v>
      </c>
      <c r="BR2155" s="47">
        <f t="shared" si="1126"/>
        <v>120.1404680365126</v>
      </c>
    </row>
    <row r="2156" spans="6:70" x14ac:dyDescent="0.25">
      <c r="F2156" s="2">
        <v>43181</v>
      </c>
      <c r="G2156">
        <v>1.71313</v>
      </c>
      <c r="H2156" s="43">
        <v>43217</v>
      </c>
      <c r="I2156">
        <v>2.9197000000000002</v>
      </c>
      <c r="L2156" s="2">
        <v>43112</v>
      </c>
      <c r="M2156" t="str">
        <v>912828G3</v>
      </c>
      <c r="N2156">
        <v>0.2727</v>
      </c>
      <c r="O2156">
        <v>1.40194</v>
      </c>
      <c r="P2156">
        <v>0.80059999999999998</v>
      </c>
      <c r="Q2156">
        <v>122.9375</v>
      </c>
      <c r="R2156">
        <f>VLOOKUP(M2156,工作表1!$A$3:$B$1000,2,FALSE)</f>
        <v>2.25</v>
      </c>
      <c r="S2156" t="str">
        <f>VLOOKUP(M2156,工作表1!$A$3:$C$1000,3,FALSE)</f>
        <v>2024/11/15</v>
      </c>
      <c r="T2156">
        <f t="shared" si="1096"/>
        <v>1.47915</v>
      </c>
      <c r="U2156">
        <f t="shared" si="1095"/>
        <v>0.77085000000000004</v>
      </c>
      <c r="V2156" s="43">
        <f t="shared" si="1107"/>
        <v>43235</v>
      </c>
      <c r="W2156" s="43">
        <f t="shared" si="1097"/>
        <v>43189</v>
      </c>
      <c r="X2156" s="45">
        <f t="shared" si="1108"/>
        <v>0.38535911602209949</v>
      </c>
      <c r="Y2156" s="45">
        <f t="shared" si="1109"/>
        <v>0.83535911602209945</v>
      </c>
      <c r="Z2156" s="47">
        <f t="shared" si="1110"/>
        <v>98.573172332246401</v>
      </c>
      <c r="AA2156" s="47">
        <f t="shared" si="1111"/>
        <v>122.36806280570372</v>
      </c>
      <c r="AB2156" s="45">
        <f t="shared" si="1112"/>
        <v>2.4762</v>
      </c>
      <c r="AC2156" s="2" t="str">
        <f t="shared" si="1098"/>
        <v>TY1</v>
      </c>
      <c r="AD2156">
        <f t="shared" si="1099"/>
        <v>122.9375</v>
      </c>
      <c r="AE2156">
        <f t="shared" si="1100"/>
        <v>122.546875</v>
      </c>
      <c r="AF2156" s="49">
        <f t="shared" si="1127"/>
        <v>0.390625</v>
      </c>
      <c r="AG2156" s="3">
        <f t="shared" si="1113"/>
        <v>122.36806280570372</v>
      </c>
      <c r="AH2156">
        <f t="shared" si="1114"/>
        <v>121.36022561357143</v>
      </c>
      <c r="AI2156" s="51">
        <f t="shared" si="1115"/>
        <v>1.0078371921322855</v>
      </c>
      <c r="AJ2156" s="52">
        <f t="shared" si="1116"/>
        <v>0.61721219213228551</v>
      </c>
      <c r="AK2156" s="2">
        <v>43112</v>
      </c>
      <c r="AL2156" t="str">
        <v>9128283P</v>
      </c>
      <c r="AM2156">
        <v>2.1076000000000001</v>
      </c>
      <c r="AN2156">
        <v>1.29844</v>
      </c>
      <c r="AO2156">
        <v>0.80059999999999998</v>
      </c>
      <c r="AP2156">
        <v>122.546875</v>
      </c>
      <c r="AQ2156">
        <f>VLOOKUP(AL2156,工作表1!$F$3:$G$1000,2,FALSE)</f>
        <v>2.25</v>
      </c>
      <c r="AR2156" t="str">
        <f>VLOOKUP(AL2156,工作表1!$F$3:$H$1000,3,FALSE)</f>
        <v>2024/12/31</v>
      </c>
      <c r="AS2156">
        <f t="shared" si="1101"/>
        <v>1.47915</v>
      </c>
      <c r="AT2156">
        <f t="shared" si="1102"/>
        <v>0.77085000000000004</v>
      </c>
      <c r="AU2156" s="43">
        <f t="shared" si="1117"/>
        <v>43281</v>
      </c>
      <c r="AV2156" s="43">
        <f t="shared" si="1103"/>
        <v>43280</v>
      </c>
      <c r="AW2156" s="45">
        <f t="shared" si="1118"/>
        <v>9.9447513812154692E-2</v>
      </c>
      <c r="AX2156" s="45">
        <f t="shared" si="1119"/>
        <v>1.1104064179217437</v>
      </c>
      <c r="AY2156" s="47">
        <f t="shared" si="1120"/>
        <v>98.520851489238993</v>
      </c>
      <c r="AZ2156" s="47">
        <f t="shared" si="1121"/>
        <v>121.36022561357143</v>
      </c>
      <c r="BA2156" s="43"/>
      <c r="BC2156" s="2">
        <v>43111</v>
      </c>
      <c r="BD2156" t="str">
        <v>912828XB</v>
      </c>
      <c r="BE2156">
        <v>4.0568999999999997</v>
      </c>
      <c r="BF2156">
        <v>1.2642100000000001</v>
      </c>
      <c r="BG2156">
        <v>0.79390000000000005</v>
      </c>
      <c r="BH2156">
        <v>122.265625</v>
      </c>
      <c r="BI2156">
        <f>VLOOKUP(BD2156,工作表1!$K$3:$L$1000,2,FALSE)</f>
        <v>2.125</v>
      </c>
      <c r="BJ2156" t="str">
        <f>VLOOKUP(BD2156,工作表1!$K$3:$M$1000,3,FALSE)</f>
        <v>2025/5/15</v>
      </c>
      <c r="BK2156">
        <f t="shared" si="1104"/>
        <v>1.4710000000000001</v>
      </c>
      <c r="BL2156">
        <f t="shared" si="1105"/>
        <v>0.65399999999999991</v>
      </c>
      <c r="BM2156" s="43">
        <f t="shared" si="1122"/>
        <v>43235</v>
      </c>
      <c r="BN2156" s="43">
        <f t="shared" si="1106"/>
        <v>43371</v>
      </c>
      <c r="BO2156" s="45">
        <f t="shared" si="1123"/>
        <v>0.34046961325966851</v>
      </c>
      <c r="BP2156" s="45">
        <f t="shared" si="1124"/>
        <v>1.8483463255884356</v>
      </c>
      <c r="BQ2156" s="47">
        <f t="shared" si="1125"/>
        <v>97.676182568878716</v>
      </c>
      <c r="BR2156" s="47">
        <f t="shared" si="1126"/>
        <v>120.32087596529571</v>
      </c>
    </row>
    <row r="2157" spans="6:70" x14ac:dyDescent="0.25">
      <c r="F2157" s="2">
        <v>43180</v>
      </c>
      <c r="G2157">
        <v>1.71353</v>
      </c>
      <c r="H2157" s="43">
        <v>43216</v>
      </c>
      <c r="I2157">
        <v>2.9359999999999999</v>
      </c>
      <c r="L2157" s="2">
        <v>43111</v>
      </c>
      <c r="M2157" t="str">
        <v>912828G3</v>
      </c>
      <c r="N2157">
        <v>0.19489999999999999</v>
      </c>
      <c r="O2157">
        <v>1.4158900000000001</v>
      </c>
      <c r="P2157">
        <v>0.80059999999999998</v>
      </c>
      <c r="Q2157">
        <v>123.125</v>
      </c>
      <c r="R2157">
        <f>VLOOKUP(M2157,工作表1!$A$3:$B$1000,2,FALSE)</f>
        <v>2.25</v>
      </c>
      <c r="S2157" t="str">
        <f>VLOOKUP(M2157,工作表1!$A$3:$C$1000,3,FALSE)</f>
        <v>2024/11/15</v>
      </c>
      <c r="T2157">
        <f t="shared" si="1096"/>
        <v>1.4710000000000001</v>
      </c>
      <c r="U2157">
        <f t="shared" si="1095"/>
        <v>0.77899999999999991</v>
      </c>
      <c r="V2157" s="43">
        <f t="shared" si="1107"/>
        <v>43235</v>
      </c>
      <c r="W2157" s="43">
        <f t="shared" si="1097"/>
        <v>43189</v>
      </c>
      <c r="X2157" s="45">
        <f t="shared" si="1108"/>
        <v>0.36049723756906077</v>
      </c>
      <c r="Y2157" s="45">
        <f t="shared" si="1109"/>
        <v>0.83515477181563602</v>
      </c>
      <c r="Z2157" s="47">
        <f t="shared" si="1110"/>
        <v>98.740616262804082</v>
      </c>
      <c r="AA2157" s="47">
        <f t="shared" si="1111"/>
        <v>122.53360557903923</v>
      </c>
      <c r="AB2157" s="45">
        <f t="shared" si="1112"/>
        <v>2.4659</v>
      </c>
      <c r="AC2157" s="2" t="str">
        <f t="shared" si="1098"/>
        <v>TY1</v>
      </c>
      <c r="AD2157">
        <f t="shared" si="1099"/>
        <v>123.125</v>
      </c>
      <c r="AE2157">
        <f t="shared" si="1100"/>
        <v>122.734375</v>
      </c>
      <c r="AF2157" s="49">
        <f t="shared" si="1127"/>
        <v>0.390625</v>
      </c>
      <c r="AG2157" s="3">
        <f t="shared" si="1113"/>
        <v>122.53360557903923</v>
      </c>
      <c r="AH2157">
        <f t="shared" si="1114"/>
        <v>121.54188546373378</v>
      </c>
      <c r="AI2157" s="51">
        <f t="shared" si="1115"/>
        <v>0.9917201153054549</v>
      </c>
      <c r="AJ2157" s="52">
        <f t="shared" si="1116"/>
        <v>0.6010951153054549</v>
      </c>
      <c r="AK2157" s="2">
        <v>43111</v>
      </c>
      <c r="AL2157" t="str">
        <v>9128283P</v>
      </c>
      <c r="AM2157">
        <v>2.5468000000000002</v>
      </c>
      <c r="AN2157">
        <v>1.27237</v>
      </c>
      <c r="AO2157">
        <v>0.80059999999999998</v>
      </c>
      <c r="AP2157">
        <v>122.734375</v>
      </c>
      <c r="AQ2157">
        <f>VLOOKUP(AL2157,工作表1!$F$3:$G$1000,2,FALSE)</f>
        <v>2.25</v>
      </c>
      <c r="AR2157" t="str">
        <f>VLOOKUP(AL2157,工作表1!$F$3:$H$1000,3,FALSE)</f>
        <v>2024/12/31</v>
      </c>
      <c r="AS2157">
        <f t="shared" si="1101"/>
        <v>1.4710000000000001</v>
      </c>
      <c r="AT2157">
        <f t="shared" si="1102"/>
        <v>0.77899999999999991</v>
      </c>
      <c r="AU2157" s="43">
        <f t="shared" si="1117"/>
        <v>43281</v>
      </c>
      <c r="AV2157" s="43">
        <f t="shared" si="1103"/>
        <v>43280</v>
      </c>
      <c r="AW2157" s="45">
        <f t="shared" si="1118"/>
        <v>7.4585635359116026E-2</v>
      </c>
      <c r="AX2157" s="45">
        <f t="shared" si="1119"/>
        <v>1.1102020737152805</v>
      </c>
      <c r="AY2157" s="47">
        <f t="shared" si="1120"/>
        <v>98.70325889039313</v>
      </c>
      <c r="AZ2157" s="47">
        <f t="shared" si="1121"/>
        <v>121.54188546373378</v>
      </c>
      <c r="BA2157" s="43"/>
      <c r="BC2157" s="2">
        <v>43110</v>
      </c>
      <c r="BD2157" t="str">
        <v>912828XB</v>
      </c>
      <c r="BE2157">
        <v>4.1372999999999998</v>
      </c>
      <c r="BF2157">
        <v>1.26115</v>
      </c>
      <c r="BG2157">
        <v>0.79390000000000005</v>
      </c>
      <c r="BH2157">
        <v>122.140625</v>
      </c>
      <c r="BI2157">
        <f>VLOOKUP(BD2157,工作表1!$K$3:$L$1000,2,FALSE)</f>
        <v>2.125</v>
      </c>
      <c r="BJ2157" t="str">
        <f>VLOOKUP(BD2157,工作表1!$K$3:$M$1000,3,FALSE)</f>
        <v>2025/5/15</v>
      </c>
      <c r="BK2157">
        <f t="shared" si="1104"/>
        <v>1.4624200000000001</v>
      </c>
      <c r="BL2157">
        <f t="shared" si="1105"/>
        <v>0.66257999999999995</v>
      </c>
      <c r="BM2157" s="43">
        <f t="shared" si="1122"/>
        <v>43235</v>
      </c>
      <c r="BN2157" s="43">
        <f t="shared" si="1106"/>
        <v>43371</v>
      </c>
      <c r="BO2157" s="45">
        <f t="shared" si="1123"/>
        <v>0.3345994475138121</v>
      </c>
      <c r="BP2157" s="45">
        <f t="shared" si="1124"/>
        <v>1.8482980776507982</v>
      </c>
      <c r="BQ2157" s="47">
        <f t="shared" si="1125"/>
        <v>97.58242221789223</v>
      </c>
      <c r="BR2157" s="47">
        <f t="shared" si="1126"/>
        <v>120.18449675571358</v>
      </c>
    </row>
    <row r="2158" spans="6:70" x14ac:dyDescent="0.25">
      <c r="F2158" s="2">
        <v>43179</v>
      </c>
      <c r="G2158">
        <v>1.70197</v>
      </c>
      <c r="H2158" s="43">
        <v>43215</v>
      </c>
      <c r="I2158">
        <v>2.9714</v>
      </c>
      <c r="L2158" s="2">
        <v>43110</v>
      </c>
      <c r="M2158" t="str">
        <v>912828G3</v>
      </c>
      <c r="N2158">
        <v>0.8175</v>
      </c>
      <c r="O2158">
        <v>1.3243799999999999</v>
      </c>
      <c r="P2158">
        <v>0.80059999999999998</v>
      </c>
      <c r="Q2158">
        <v>123</v>
      </c>
      <c r="R2158">
        <f>VLOOKUP(M2158,工作表1!$A$3:$B$1000,2,FALSE)</f>
        <v>2.25</v>
      </c>
      <c r="S2158" t="str">
        <f>VLOOKUP(M2158,工作表1!$A$3:$C$1000,3,FALSE)</f>
        <v>2024/11/15</v>
      </c>
      <c r="T2158">
        <f t="shared" si="1096"/>
        <v>1.4624200000000001</v>
      </c>
      <c r="U2158">
        <f t="shared" si="1095"/>
        <v>0.78757999999999995</v>
      </c>
      <c r="V2158" s="43">
        <f t="shared" si="1107"/>
        <v>43235</v>
      </c>
      <c r="W2158" s="43">
        <f t="shared" si="1097"/>
        <v>43189</v>
      </c>
      <c r="X2158" s="45">
        <f t="shared" si="1108"/>
        <v>0.35428176795580107</v>
      </c>
      <c r="Y2158" s="45">
        <f t="shared" si="1109"/>
        <v>0.83510368576402028</v>
      </c>
      <c r="Z2158" s="47">
        <f t="shared" si="1110"/>
        <v>98.663206847646592</v>
      </c>
      <c r="AA2158" s="47">
        <f t="shared" si="1111"/>
        <v>122.42420906143795</v>
      </c>
      <c r="AB2158" s="45">
        <f t="shared" si="1112"/>
        <v>2.4708000000000001</v>
      </c>
      <c r="AC2158" s="2" t="str">
        <f t="shared" si="1098"/>
        <v>TY1</v>
      </c>
      <c r="AD2158">
        <f t="shared" si="1099"/>
        <v>123</v>
      </c>
      <c r="AE2158">
        <f t="shared" si="1100"/>
        <v>122.609375</v>
      </c>
      <c r="AF2158" s="49">
        <f t="shared" si="1127"/>
        <v>0.390625</v>
      </c>
      <c r="AG2158" s="3">
        <f t="shared" si="1113"/>
        <v>122.42420906143795</v>
      </c>
      <c r="AH2158">
        <f t="shared" si="1114"/>
        <v>121.40935671213266</v>
      </c>
      <c r="AI2158" s="51">
        <f t="shared" si="1115"/>
        <v>1.0148523493052863</v>
      </c>
      <c r="AJ2158" s="52">
        <f t="shared" si="1116"/>
        <v>0.62422734930528634</v>
      </c>
      <c r="AK2158" s="2">
        <v>43110</v>
      </c>
      <c r="AL2158" t="str">
        <v>9128283P</v>
      </c>
      <c r="AM2158">
        <v>2.6555</v>
      </c>
      <c r="AN2158">
        <v>1.26589</v>
      </c>
      <c r="AO2158">
        <v>0.80059999999999998</v>
      </c>
      <c r="AP2158">
        <v>122.609375</v>
      </c>
      <c r="AQ2158">
        <f>VLOOKUP(AL2158,工作表1!$F$3:$G$1000,2,FALSE)</f>
        <v>2.25</v>
      </c>
      <c r="AR2158" t="str">
        <f>VLOOKUP(AL2158,工作表1!$F$3:$H$1000,3,FALSE)</f>
        <v>2024/12/31</v>
      </c>
      <c r="AS2158">
        <f t="shared" si="1101"/>
        <v>1.4624200000000001</v>
      </c>
      <c r="AT2158">
        <f t="shared" si="1102"/>
        <v>0.78757999999999995</v>
      </c>
      <c r="AU2158" s="43">
        <f t="shared" si="1117"/>
        <v>43281</v>
      </c>
      <c r="AV2158" s="43">
        <f t="shared" si="1103"/>
        <v>43280</v>
      </c>
      <c r="AW2158" s="45">
        <f t="shared" si="1118"/>
        <v>6.8370165745856346E-2</v>
      </c>
      <c r="AX2158" s="45">
        <f t="shared" si="1119"/>
        <v>1.1101509876636646</v>
      </c>
      <c r="AY2158" s="47">
        <f t="shared" si="1120"/>
        <v>98.609498642028697</v>
      </c>
      <c r="AZ2158" s="47">
        <f t="shared" si="1121"/>
        <v>121.40935671213266</v>
      </c>
      <c r="BA2158" s="43"/>
      <c r="BC2158" s="2">
        <v>43109</v>
      </c>
      <c r="BD2158" t="str">
        <v>912828XB</v>
      </c>
      <c r="BE2158">
        <v>3.6025</v>
      </c>
      <c r="BF2158">
        <v>1.2856000000000001</v>
      </c>
      <c r="BG2158">
        <v>0.79390000000000005</v>
      </c>
      <c r="BH2158">
        <v>122.21875</v>
      </c>
      <c r="BI2158">
        <f>VLOOKUP(BD2158,工作表1!$K$3:$L$1000,2,FALSE)</f>
        <v>2.125</v>
      </c>
      <c r="BJ2158" t="str">
        <f>VLOOKUP(BD2158,工作表1!$K$3:$M$1000,3,FALSE)</f>
        <v>2025/5/15</v>
      </c>
      <c r="BK2158">
        <f t="shared" si="1104"/>
        <v>1.4593700000000001</v>
      </c>
      <c r="BL2158">
        <f t="shared" si="1105"/>
        <v>0.66562999999999994</v>
      </c>
      <c r="BM2158" s="43">
        <f t="shared" si="1122"/>
        <v>43235</v>
      </c>
      <c r="BN2158" s="43">
        <f t="shared" si="1106"/>
        <v>43371</v>
      </c>
      <c r="BO2158" s="45">
        <f t="shared" si="1123"/>
        <v>0.32872928176795579</v>
      </c>
      <c r="BP2158" s="45">
        <f t="shared" si="1124"/>
        <v>1.8482498297131613</v>
      </c>
      <c r="BQ2158" s="47">
        <f t="shared" si="1125"/>
        <v>97.628965328329514</v>
      </c>
      <c r="BR2158" s="47">
        <f t="shared" si="1126"/>
        <v>120.22983444341966</v>
      </c>
    </row>
    <row r="2159" spans="6:70" x14ac:dyDescent="0.25">
      <c r="F2159" s="2">
        <v>43178</v>
      </c>
      <c r="G2159">
        <v>1.6950000000000001</v>
      </c>
      <c r="H2159" s="43">
        <v>43214</v>
      </c>
      <c r="I2159">
        <v>2.9535</v>
      </c>
      <c r="L2159" s="2">
        <v>43109</v>
      </c>
      <c r="M2159" t="str">
        <v>912828G3</v>
      </c>
      <c r="N2159">
        <v>0.54690000000000005</v>
      </c>
      <c r="O2159">
        <v>1.36537</v>
      </c>
      <c r="P2159">
        <v>0.80059999999999998</v>
      </c>
      <c r="Q2159">
        <v>123.046875</v>
      </c>
      <c r="R2159">
        <f>VLOOKUP(M2159,工作表1!$A$3:$B$1000,2,FALSE)</f>
        <v>2.25</v>
      </c>
      <c r="S2159" t="str">
        <f>VLOOKUP(M2159,工作表1!$A$3:$C$1000,3,FALSE)</f>
        <v>2024/11/15</v>
      </c>
      <c r="T2159">
        <f t="shared" si="1096"/>
        <v>1.4593700000000001</v>
      </c>
      <c r="U2159">
        <f t="shared" si="1095"/>
        <v>0.79062999999999994</v>
      </c>
      <c r="V2159" s="43">
        <f t="shared" si="1107"/>
        <v>43235</v>
      </c>
      <c r="W2159" s="43">
        <f t="shared" si="1097"/>
        <v>43189</v>
      </c>
      <c r="X2159" s="45">
        <f t="shared" si="1108"/>
        <v>0.34806629834254144</v>
      </c>
      <c r="Y2159" s="45">
        <f t="shared" si="1109"/>
        <v>0.83505259971240442</v>
      </c>
      <c r="Z2159" s="47">
        <f t="shared" si="1110"/>
        <v>98.694048877574929</v>
      </c>
      <c r="AA2159" s="47">
        <f t="shared" si="1111"/>
        <v>122.45148167473468</v>
      </c>
      <c r="AB2159" s="45">
        <f t="shared" si="1112"/>
        <v>2.4658000000000002</v>
      </c>
      <c r="AC2159" s="2" t="str">
        <f t="shared" si="1098"/>
        <v>TY1</v>
      </c>
      <c r="AD2159">
        <f t="shared" si="1099"/>
        <v>123.046875</v>
      </c>
      <c r="AE2159">
        <f t="shared" si="1100"/>
        <v>122.6875</v>
      </c>
      <c r="AF2159" s="49">
        <f t="shared" si="1127"/>
        <v>0.359375</v>
      </c>
      <c r="AG2159" s="3">
        <f t="shared" si="1113"/>
        <v>122.45148167473468</v>
      </c>
      <c r="AH2159">
        <f t="shared" si="1114"/>
        <v>121.45539328815066</v>
      </c>
      <c r="AI2159" s="51">
        <f t="shared" si="1115"/>
        <v>0.99608838658402021</v>
      </c>
      <c r="AJ2159" s="52">
        <f t="shared" si="1116"/>
        <v>0.63671338658402021</v>
      </c>
      <c r="AK2159" s="2">
        <v>43109</v>
      </c>
      <c r="AL2159" t="str">
        <v>9128283P</v>
      </c>
      <c r="AM2159">
        <v>2.0914999999999999</v>
      </c>
      <c r="AN2159">
        <v>1.3048200000000001</v>
      </c>
      <c r="AO2159">
        <v>0.80059999999999998</v>
      </c>
      <c r="AP2159">
        <v>122.6875</v>
      </c>
      <c r="AQ2159">
        <f>VLOOKUP(AL2159,工作表1!$F$3:$G$1000,2,FALSE)</f>
        <v>2.25</v>
      </c>
      <c r="AR2159" t="str">
        <f>VLOOKUP(AL2159,工作表1!$F$3:$H$1000,3,FALSE)</f>
        <v>2024/12/31</v>
      </c>
      <c r="AS2159">
        <f t="shared" si="1101"/>
        <v>1.4593700000000001</v>
      </c>
      <c r="AT2159">
        <f t="shared" si="1102"/>
        <v>0.79062999999999994</v>
      </c>
      <c r="AU2159" s="43">
        <f t="shared" si="1117"/>
        <v>43281</v>
      </c>
      <c r="AV2159" s="43">
        <f t="shared" si="1103"/>
        <v>43280</v>
      </c>
      <c r="AW2159" s="45">
        <f t="shared" si="1118"/>
        <v>6.2154696132596679E-2</v>
      </c>
      <c r="AX2159" s="45">
        <f t="shared" si="1119"/>
        <v>1.1100999016120487</v>
      </c>
      <c r="AY2159" s="47">
        <f t="shared" si="1120"/>
        <v>98.656134072733906</v>
      </c>
      <c r="AZ2159" s="47">
        <f t="shared" si="1121"/>
        <v>121.45539328815066</v>
      </c>
      <c r="BA2159" s="43"/>
      <c r="BC2159" s="2">
        <v>43108</v>
      </c>
      <c r="BD2159" t="str">
        <v>912828XB</v>
      </c>
      <c r="BE2159">
        <v>3.7574999999999998</v>
      </c>
      <c r="BF2159">
        <v>1.2800100000000001</v>
      </c>
      <c r="BG2159">
        <v>0.79390000000000005</v>
      </c>
      <c r="BH2159">
        <v>122.6875</v>
      </c>
      <c r="BI2159">
        <f>VLOOKUP(BD2159,工作表1!$K$3:$L$1000,2,FALSE)</f>
        <v>2.125</v>
      </c>
      <c r="BJ2159" t="str">
        <f>VLOOKUP(BD2159,工作表1!$K$3:$M$1000,3,FALSE)</f>
        <v>2025/5/15</v>
      </c>
      <c r="BK2159">
        <f t="shared" si="1104"/>
        <v>1.4555100000000001</v>
      </c>
      <c r="BL2159">
        <f t="shared" si="1105"/>
        <v>0.66948999999999992</v>
      </c>
      <c r="BM2159" s="43">
        <f t="shared" si="1122"/>
        <v>43235</v>
      </c>
      <c r="BN2159" s="43">
        <f t="shared" si="1106"/>
        <v>43371</v>
      </c>
      <c r="BO2159" s="45">
        <f t="shared" si="1123"/>
        <v>0.32285911602209943</v>
      </c>
      <c r="BP2159" s="45">
        <f t="shared" si="1124"/>
        <v>1.8482015817755242</v>
      </c>
      <c r="BQ2159" s="47">
        <f t="shared" si="1125"/>
        <v>97.9970535657298</v>
      </c>
      <c r="BR2159" s="47">
        <f t="shared" si="1126"/>
        <v>120.67942793477677</v>
      </c>
    </row>
    <row r="2160" spans="6:70" x14ac:dyDescent="0.25">
      <c r="F2160" s="2">
        <v>43175</v>
      </c>
      <c r="G2160">
        <v>1.6890000000000001</v>
      </c>
      <c r="H2160" s="43">
        <v>43213</v>
      </c>
      <c r="I2160">
        <v>2.9357000000000002</v>
      </c>
      <c r="L2160" s="2">
        <v>43108</v>
      </c>
      <c r="M2160" t="str">
        <v>912828G3</v>
      </c>
      <c r="N2160">
        <v>0.30109999999999998</v>
      </c>
      <c r="O2160">
        <v>1.4018699999999999</v>
      </c>
      <c r="P2160">
        <v>0.80059999999999998</v>
      </c>
      <c r="Q2160">
        <v>123.484375</v>
      </c>
      <c r="R2160">
        <f>VLOOKUP(M2160,工作表1!$A$3:$B$1000,2,FALSE)</f>
        <v>2.25</v>
      </c>
      <c r="S2160" t="str">
        <f>VLOOKUP(M2160,工作表1!$A$3:$C$1000,3,FALSE)</f>
        <v>2024/11/15</v>
      </c>
      <c r="T2160">
        <f t="shared" si="1096"/>
        <v>1.4555100000000001</v>
      </c>
      <c r="U2160">
        <f t="shared" si="1095"/>
        <v>0.79448999999999992</v>
      </c>
      <c r="V2160" s="43">
        <f t="shared" si="1107"/>
        <v>43235</v>
      </c>
      <c r="W2160" s="43">
        <f t="shared" si="1097"/>
        <v>43189</v>
      </c>
      <c r="X2160" s="45">
        <f t="shared" si="1108"/>
        <v>0.34185082872928174</v>
      </c>
      <c r="Y2160" s="45">
        <f t="shared" si="1109"/>
        <v>0.83500151366078856</v>
      </c>
      <c r="Z2160" s="47">
        <f t="shared" si="1110"/>
        <v>99.029694005631953</v>
      </c>
      <c r="AA2160" s="47">
        <f t="shared" si="1111"/>
        <v>122.85922662588331</v>
      </c>
      <c r="AB2160" s="45">
        <f t="shared" si="1112"/>
        <v>2.4041000000000001</v>
      </c>
      <c r="AC2160" s="2" t="str">
        <f t="shared" si="1098"/>
        <v>TY1</v>
      </c>
      <c r="AD2160">
        <f t="shared" si="1099"/>
        <v>123.484375</v>
      </c>
      <c r="AE2160">
        <f t="shared" si="1100"/>
        <v>123.15625</v>
      </c>
      <c r="AF2160" s="49">
        <f t="shared" si="1127"/>
        <v>0.328125</v>
      </c>
      <c r="AG2160" s="3">
        <f t="shared" si="1113"/>
        <v>122.85922662588331</v>
      </c>
      <c r="AH2160">
        <f t="shared" si="1114"/>
        <v>121.86206305544802</v>
      </c>
      <c r="AI2160" s="51">
        <f t="shared" si="1115"/>
        <v>0.99716357043529058</v>
      </c>
      <c r="AJ2160" s="52">
        <f t="shared" si="1116"/>
        <v>0.66903857043529058</v>
      </c>
      <c r="AK2160" s="2">
        <v>43108</v>
      </c>
      <c r="AL2160" t="str">
        <v>9128283P</v>
      </c>
      <c r="AM2160">
        <v>1.0831999999999999</v>
      </c>
      <c r="AN2160">
        <v>1.37307</v>
      </c>
      <c r="AO2160">
        <v>0.80059999999999998</v>
      </c>
      <c r="AP2160">
        <v>123.15625</v>
      </c>
      <c r="AQ2160">
        <f>VLOOKUP(AL2160,工作表1!$F$3:$G$1000,2,FALSE)</f>
        <v>2.25</v>
      </c>
      <c r="AR2160" t="str">
        <f>VLOOKUP(AL2160,工作表1!$F$3:$H$1000,3,FALSE)</f>
        <v>2024/12/31</v>
      </c>
      <c r="AS2160">
        <f t="shared" si="1101"/>
        <v>1.4555100000000001</v>
      </c>
      <c r="AT2160">
        <f t="shared" si="1102"/>
        <v>0.79448999999999992</v>
      </c>
      <c r="AU2160" s="43">
        <f t="shared" si="1117"/>
        <v>43281</v>
      </c>
      <c r="AV2160" s="43">
        <f t="shared" si="1103"/>
        <v>43280</v>
      </c>
      <c r="AW2160" s="45">
        <f t="shared" si="1118"/>
        <v>5.5939226519337013E-2</v>
      </c>
      <c r="AX2160" s="45">
        <f t="shared" si="1119"/>
        <v>1.1100488155604329</v>
      </c>
      <c r="AY2160" s="47">
        <f t="shared" si="1120"/>
        <v>98.991894130821819</v>
      </c>
      <c r="AZ2160" s="47">
        <f t="shared" si="1121"/>
        <v>121.86206305544802</v>
      </c>
      <c r="BA2160" s="43"/>
      <c r="BC2160" s="2">
        <v>43105</v>
      </c>
      <c r="BD2160" t="str">
        <v>912828XB</v>
      </c>
      <c r="BE2160">
        <v>3.4039000000000001</v>
      </c>
      <c r="BF2160">
        <v>1.2961199999999999</v>
      </c>
      <c r="BG2160">
        <v>0.79390000000000005</v>
      </c>
      <c r="BH2160">
        <v>122.71875</v>
      </c>
      <c r="BI2160">
        <f>VLOOKUP(BD2160,工作表1!$K$3:$L$1000,2,FALSE)</f>
        <v>2.125</v>
      </c>
      <c r="BJ2160" t="str">
        <f>VLOOKUP(BD2160,工作表1!$K$3:$M$1000,3,FALSE)</f>
        <v>2025/5/15</v>
      </c>
      <c r="BK2160">
        <f t="shared" si="1104"/>
        <v>1.45427</v>
      </c>
      <c r="BL2160">
        <f t="shared" si="1105"/>
        <v>0.67073000000000005</v>
      </c>
      <c r="BM2160" s="43">
        <f t="shared" si="1122"/>
        <v>43235</v>
      </c>
      <c r="BN2160" s="43">
        <f t="shared" si="1106"/>
        <v>43371</v>
      </c>
      <c r="BO2160" s="45">
        <f t="shared" si="1123"/>
        <v>0.31698895027624313</v>
      </c>
      <c r="BP2160" s="45">
        <f t="shared" si="1124"/>
        <v>1.848153333837887</v>
      </c>
      <c r="BQ2160" s="47">
        <f t="shared" si="1125"/>
        <v>98.01235088099105</v>
      </c>
      <c r="BR2160" s="47">
        <f t="shared" si="1126"/>
        <v>120.68702834006774</v>
      </c>
    </row>
    <row r="2161" spans="6:70" x14ac:dyDescent="0.25">
      <c r="F2161" s="2">
        <v>43174</v>
      </c>
      <c r="G2161">
        <v>1.6813499999999999</v>
      </c>
      <c r="H2161" s="43">
        <v>43210</v>
      </c>
      <c r="I2161">
        <v>2.9127999999999998</v>
      </c>
      <c r="L2161" s="2">
        <v>43105</v>
      </c>
      <c r="M2161" t="str">
        <v>912828G3</v>
      </c>
      <c r="N2161">
        <v>-6.88E-2</v>
      </c>
      <c r="O2161">
        <v>1.4547300000000001</v>
      </c>
      <c r="P2161">
        <v>0.80059999999999998</v>
      </c>
      <c r="Q2161">
        <v>123.515625</v>
      </c>
      <c r="R2161">
        <f>VLOOKUP(M2161,工作表1!$A$3:$B$1000,2,FALSE)</f>
        <v>2.25</v>
      </c>
      <c r="S2161" t="str">
        <f>VLOOKUP(M2161,工作表1!$A$3:$C$1000,3,FALSE)</f>
        <v>2024/11/15</v>
      </c>
      <c r="T2161">
        <f t="shared" si="1096"/>
        <v>1.45427</v>
      </c>
      <c r="U2161">
        <f t="shared" si="1095"/>
        <v>0.79573000000000005</v>
      </c>
      <c r="V2161" s="43">
        <f t="shared" si="1107"/>
        <v>43235</v>
      </c>
      <c r="W2161" s="43">
        <f t="shared" si="1097"/>
        <v>43189</v>
      </c>
      <c r="X2161" s="45">
        <f t="shared" si="1108"/>
        <v>0.3356353591160221</v>
      </c>
      <c r="Y2161" s="45">
        <f t="shared" si="1109"/>
        <v>0.83495042760917282</v>
      </c>
      <c r="Z2161" s="47">
        <f t="shared" si="1110"/>
        <v>99.044575366115168</v>
      </c>
      <c r="AA2161" s="47">
        <f t="shared" si="1111"/>
        <v>122.86702689552027</v>
      </c>
      <c r="AB2161" s="45">
        <f t="shared" si="1112"/>
        <v>2.4064999999999999</v>
      </c>
      <c r="AC2161" s="2" t="str">
        <f t="shared" si="1098"/>
        <v>TY1</v>
      </c>
      <c r="AD2161">
        <f t="shared" si="1099"/>
        <v>123.515625</v>
      </c>
      <c r="AE2161">
        <f t="shared" si="1100"/>
        <v>123.1875</v>
      </c>
      <c r="AF2161" s="49">
        <f t="shared" si="1127"/>
        <v>0.328125</v>
      </c>
      <c r="AG2161" s="3">
        <f t="shared" si="1113"/>
        <v>122.86702689552027</v>
      </c>
      <c r="AH2161">
        <f t="shared" si="1114"/>
        <v>121.87004926733229</v>
      </c>
      <c r="AI2161" s="51">
        <f t="shared" si="1115"/>
        <v>0.99697762818797742</v>
      </c>
      <c r="AJ2161" s="52">
        <f t="shared" si="1116"/>
        <v>0.66885262818797742</v>
      </c>
      <c r="AK2161" s="2">
        <v>43105</v>
      </c>
      <c r="AL2161" t="str">
        <v>9128283P</v>
      </c>
      <c r="AM2161">
        <v>0.71430000000000005</v>
      </c>
      <c r="AN2161">
        <v>1.39785</v>
      </c>
      <c r="AO2161">
        <v>0.80059999999999998</v>
      </c>
      <c r="AP2161">
        <v>123.1875</v>
      </c>
      <c r="AQ2161">
        <f>VLOOKUP(AL2161,工作表1!$F$3:$G$1000,2,FALSE)</f>
        <v>2.25</v>
      </c>
      <c r="AR2161" t="str">
        <f>VLOOKUP(AL2161,工作表1!$F$3:$H$1000,3,FALSE)</f>
        <v>2024/12/31</v>
      </c>
      <c r="AS2161">
        <f t="shared" si="1101"/>
        <v>1.45427</v>
      </c>
      <c r="AT2161">
        <f t="shared" si="1102"/>
        <v>0.79573000000000005</v>
      </c>
      <c r="AU2161" s="43">
        <f t="shared" si="1117"/>
        <v>43281</v>
      </c>
      <c r="AV2161" s="43">
        <f t="shared" si="1103"/>
        <v>43280</v>
      </c>
      <c r="AW2161" s="45">
        <f t="shared" si="1118"/>
        <v>4.9723756906077346E-2</v>
      </c>
      <c r="AX2161" s="45">
        <f t="shared" si="1119"/>
        <v>1.109997729508817</v>
      </c>
      <c r="AY2161" s="47">
        <f t="shared" si="1120"/>
        <v>99.00723780111268</v>
      </c>
      <c r="AZ2161" s="47">
        <f t="shared" si="1121"/>
        <v>121.87004926733229</v>
      </c>
      <c r="BA2161" s="43"/>
      <c r="BC2161" s="2">
        <v>43104</v>
      </c>
      <c r="BD2161" t="str">
        <v>912828XB</v>
      </c>
      <c r="BE2161">
        <v>5.0178000000000003</v>
      </c>
      <c r="BF2161">
        <v>1.2982899999999999</v>
      </c>
      <c r="BG2161">
        <v>0.79390000000000005</v>
      </c>
      <c r="BH2161">
        <v>122.890625</v>
      </c>
      <c r="BI2161">
        <f>VLOOKUP(BD2161,工作表1!$K$3:$L$1000,2,FALSE)</f>
        <v>2.125</v>
      </c>
      <c r="BJ2161" t="str">
        <f>VLOOKUP(BD2161,工作表1!$K$3:$M$1000,3,FALSE)</f>
        <v>2025/5/15</v>
      </c>
      <c r="BK2161">
        <f t="shared" si="1104"/>
        <v>1.4542600000000001</v>
      </c>
      <c r="BL2161">
        <f t="shared" si="1105"/>
        <v>0.67073999999999989</v>
      </c>
      <c r="BM2161" s="43">
        <f t="shared" si="1122"/>
        <v>43235</v>
      </c>
      <c r="BN2161" s="43">
        <f t="shared" si="1106"/>
        <v>43371</v>
      </c>
      <c r="BO2161" s="45">
        <f t="shared" si="1123"/>
        <v>0.29937845303867405</v>
      </c>
      <c r="BP2161" s="45">
        <f t="shared" si="1124"/>
        <v>1.8480085900249754</v>
      </c>
      <c r="BQ2161" s="47">
        <f t="shared" si="1125"/>
        <v>98.159883850161123</v>
      </c>
      <c r="BR2161" s="47">
        <f t="shared" si="1126"/>
        <v>120.84125790690516</v>
      </c>
    </row>
    <row r="2162" spans="6:70" x14ac:dyDescent="0.25">
      <c r="F2162" s="2">
        <v>43173</v>
      </c>
      <c r="G2162">
        <v>1.667</v>
      </c>
      <c r="H2162" s="43">
        <v>43209</v>
      </c>
      <c r="I2162">
        <v>2.8645999999999998</v>
      </c>
      <c r="L2162" s="2">
        <v>43104</v>
      </c>
      <c r="M2162" t="str">
        <v>912828G3</v>
      </c>
      <c r="N2162">
        <v>0.74050000000000005</v>
      </c>
      <c r="O2162">
        <v>1.41415</v>
      </c>
      <c r="P2162">
        <v>0.80059999999999998</v>
      </c>
      <c r="Q2162">
        <v>123.671875</v>
      </c>
      <c r="R2162">
        <f>VLOOKUP(M2162,工作表1!$A$3:$B$1000,2,FALSE)</f>
        <v>2.25</v>
      </c>
      <c r="S2162" t="str">
        <f>VLOOKUP(M2162,工作表1!$A$3:$C$1000,3,FALSE)</f>
        <v>2024/11/15</v>
      </c>
      <c r="T2162">
        <f t="shared" si="1096"/>
        <v>1.4542600000000001</v>
      </c>
      <c r="U2162">
        <f t="shared" si="1095"/>
        <v>0.79573999999999989</v>
      </c>
      <c r="V2162" s="43">
        <f t="shared" si="1107"/>
        <v>43235</v>
      </c>
      <c r="W2162" s="43">
        <f t="shared" si="1097"/>
        <v>43189</v>
      </c>
      <c r="X2162" s="45">
        <f t="shared" si="1108"/>
        <v>0.31698895027624308</v>
      </c>
      <c r="Y2162" s="45">
        <f t="shared" si="1109"/>
        <v>0.83479716945432525</v>
      </c>
      <c r="Z2162" s="47">
        <f t="shared" si="1110"/>
        <v>99.193340848951422</v>
      </c>
      <c r="AA2162" s="47">
        <f t="shared" si="1111"/>
        <v>123.02151155993941</v>
      </c>
      <c r="AB2162" s="45">
        <f t="shared" si="1112"/>
        <v>2.3818000000000001</v>
      </c>
      <c r="AC2162" s="2" t="str">
        <f t="shared" si="1098"/>
        <v>TY1</v>
      </c>
      <c r="AD2162">
        <f t="shared" si="1099"/>
        <v>123.671875</v>
      </c>
      <c r="AE2162">
        <f t="shared" si="1100"/>
        <v>123.359375</v>
      </c>
      <c r="AF2162" s="49">
        <f t="shared" si="1127"/>
        <v>0.3125</v>
      </c>
      <c r="AG2162" s="3">
        <f t="shared" si="1113"/>
        <v>123.02151155993941</v>
      </c>
      <c r="AH2162">
        <f t="shared" si="1114"/>
        <v>122.02364839879255</v>
      </c>
      <c r="AI2162" s="51">
        <f t="shared" si="1115"/>
        <v>0.99786316114686713</v>
      </c>
      <c r="AJ2162" s="52">
        <f t="shared" si="1116"/>
        <v>0.68536316114686713</v>
      </c>
      <c r="AK2162" s="2">
        <v>43104</v>
      </c>
      <c r="AL2162" t="str">
        <v>9128283P</v>
      </c>
      <c r="AM2162">
        <v>1.7033</v>
      </c>
      <c r="AN2162">
        <v>1.40462</v>
      </c>
      <c r="AO2162">
        <v>0.80059999999999998</v>
      </c>
      <c r="AP2162">
        <v>123.359375</v>
      </c>
      <c r="AQ2162">
        <f>VLOOKUP(AL2162,工作表1!$F$3:$G$1000,2,FALSE)</f>
        <v>2.25</v>
      </c>
      <c r="AR2162" t="str">
        <f>VLOOKUP(AL2162,工作表1!$F$3:$H$1000,3,FALSE)</f>
        <v>2024/12/31</v>
      </c>
      <c r="AS2162">
        <f t="shared" si="1101"/>
        <v>1.4542600000000001</v>
      </c>
      <c r="AT2162">
        <f t="shared" si="1102"/>
        <v>0.79573999999999989</v>
      </c>
      <c r="AU2162" s="43">
        <f t="shared" si="1117"/>
        <v>43281</v>
      </c>
      <c r="AV2162" s="43">
        <f t="shared" si="1103"/>
        <v>43280</v>
      </c>
      <c r="AW2162" s="45">
        <f t="shared" si="1118"/>
        <v>3.107734806629834E-2</v>
      </c>
      <c r="AX2162" s="45">
        <f t="shared" si="1119"/>
        <v>1.1098444713539695</v>
      </c>
      <c r="AY2162" s="47">
        <f t="shared" si="1120"/>
        <v>99.155296854039818</v>
      </c>
      <c r="AZ2162" s="47">
        <f t="shared" si="1121"/>
        <v>122.02364839879255</v>
      </c>
      <c r="BA2162" s="43"/>
      <c r="BC2162" s="2">
        <v>43103</v>
      </c>
      <c r="BD2162" t="str">
        <v>912828XB</v>
      </c>
      <c r="BE2162">
        <v>5.2149000000000001</v>
      </c>
      <c r="BF2162">
        <v>1.2908299999999999</v>
      </c>
      <c r="BG2162">
        <v>0.79390000000000005</v>
      </c>
      <c r="BH2162">
        <v>123</v>
      </c>
      <c r="BI2162">
        <f>VLOOKUP(BD2162,工作表1!$K$3:$L$1000,2,FALSE)</f>
        <v>2.125</v>
      </c>
      <c r="BJ2162" t="str">
        <f>VLOOKUP(BD2162,工作表1!$K$3:$M$1000,3,FALSE)</f>
        <v>2025/5/15</v>
      </c>
      <c r="BK2162">
        <f t="shared" si="1104"/>
        <v>1.44201</v>
      </c>
      <c r="BL2162">
        <f t="shared" si="1105"/>
        <v>0.68298999999999999</v>
      </c>
      <c r="BM2162" s="43">
        <f t="shared" si="1122"/>
        <v>43235</v>
      </c>
      <c r="BN2162" s="43">
        <f t="shared" si="1106"/>
        <v>43371</v>
      </c>
      <c r="BO2162" s="45">
        <f t="shared" si="1123"/>
        <v>0.29350828729281769</v>
      </c>
      <c r="BP2162" s="45">
        <f t="shared" si="1124"/>
        <v>1.8479603420873381</v>
      </c>
      <c r="BQ2162" s="47">
        <f t="shared" si="1125"/>
        <v>98.25362859400478</v>
      </c>
      <c r="BR2162" s="47">
        <f t="shared" si="1126"/>
        <v>120.93736370151771</v>
      </c>
    </row>
    <row r="2163" spans="6:70" x14ac:dyDescent="0.25">
      <c r="F2163" s="2">
        <v>43172</v>
      </c>
      <c r="G2163">
        <v>1.65788</v>
      </c>
      <c r="H2163" s="43">
        <v>43208</v>
      </c>
      <c r="I2163">
        <v>2.8268</v>
      </c>
      <c r="L2163" s="2">
        <v>43103</v>
      </c>
      <c r="M2163" t="str">
        <v>912828G3</v>
      </c>
      <c r="N2163">
        <v>0.88260000000000005</v>
      </c>
      <c r="O2163">
        <v>1.3963300000000001</v>
      </c>
      <c r="P2163">
        <v>0.80059999999999998</v>
      </c>
      <c r="Q2163">
        <v>123.78125</v>
      </c>
      <c r="R2163">
        <f>VLOOKUP(M2163,工作表1!$A$3:$B$1000,2,FALSE)</f>
        <v>2.25</v>
      </c>
      <c r="S2163" t="str">
        <f>VLOOKUP(M2163,工作表1!$A$3:$C$1000,3,FALSE)</f>
        <v>2024/11/15</v>
      </c>
      <c r="T2163">
        <f t="shared" si="1096"/>
        <v>1.44201</v>
      </c>
      <c r="U2163">
        <f t="shared" si="1095"/>
        <v>0.80798999999999999</v>
      </c>
      <c r="V2163" s="43">
        <f t="shared" si="1107"/>
        <v>43235</v>
      </c>
      <c r="W2163" s="43">
        <f t="shared" si="1097"/>
        <v>43189</v>
      </c>
      <c r="X2163" s="45">
        <f t="shared" si="1108"/>
        <v>0.31077348066298344</v>
      </c>
      <c r="Y2163" s="45">
        <f t="shared" si="1109"/>
        <v>0.83474608340270939</v>
      </c>
      <c r="Z2163" s="47">
        <f t="shared" si="1110"/>
        <v>99.287151723065392</v>
      </c>
      <c r="AA2163" s="47">
        <f t="shared" si="1111"/>
        <v>123.12463119042751</v>
      </c>
      <c r="AB2163" s="45">
        <f t="shared" si="1112"/>
        <v>2.3645999999999998</v>
      </c>
      <c r="AC2163" s="2" t="str">
        <f t="shared" si="1098"/>
        <v>TY1</v>
      </c>
      <c r="AD2163">
        <f t="shared" si="1099"/>
        <v>123.78125</v>
      </c>
      <c r="AE2163">
        <f t="shared" si="1100"/>
        <v>123.46875</v>
      </c>
      <c r="AF2163" s="49">
        <f t="shared" si="1127"/>
        <v>0.3125</v>
      </c>
      <c r="AG2163" s="3">
        <f t="shared" si="1113"/>
        <v>123.12463119042751</v>
      </c>
      <c r="AH2163">
        <f t="shared" si="1114"/>
        <v>122.12277953263741</v>
      </c>
      <c r="AI2163" s="51">
        <f t="shared" si="1115"/>
        <v>1.0018516577900982</v>
      </c>
      <c r="AJ2163" s="52">
        <f t="shared" si="1116"/>
        <v>0.68935165779009822</v>
      </c>
      <c r="AK2163" s="2">
        <v>43103</v>
      </c>
      <c r="AL2163" t="str">
        <v>9128283P</v>
      </c>
      <c r="AM2163">
        <v>1.8557999999999999</v>
      </c>
      <c r="AN2163">
        <v>1.3955299999999999</v>
      </c>
      <c r="AO2163">
        <v>0.80059999999999998</v>
      </c>
      <c r="AP2163">
        <v>123.46875</v>
      </c>
      <c r="AQ2163">
        <f>VLOOKUP(AL2163,工作表1!$F$3:$G$1000,2,FALSE)</f>
        <v>2.25</v>
      </c>
      <c r="AR2163" t="str">
        <f>VLOOKUP(AL2163,工作表1!$F$3:$H$1000,3,FALSE)</f>
        <v>2024/12/31</v>
      </c>
      <c r="AS2163">
        <f t="shared" si="1101"/>
        <v>1.44201</v>
      </c>
      <c r="AT2163">
        <f t="shared" si="1102"/>
        <v>0.80798999999999999</v>
      </c>
      <c r="AU2163" s="43">
        <f t="shared" si="1117"/>
        <v>43281</v>
      </c>
      <c r="AV2163" s="43">
        <f t="shared" si="1103"/>
        <v>43280</v>
      </c>
      <c r="AW2163" s="45">
        <f t="shared" si="1118"/>
        <v>2.4861878453038673E-2</v>
      </c>
      <c r="AX2163" s="45">
        <f t="shared" si="1119"/>
        <v>1.1097933853023538</v>
      </c>
      <c r="AY2163" s="47">
        <f t="shared" si="1120"/>
        <v>99.249011065519014</v>
      </c>
      <c r="AZ2163" s="47">
        <f t="shared" si="1121"/>
        <v>122.12277953263741</v>
      </c>
      <c r="BA2163" s="43"/>
      <c r="BC2163" s="2">
        <v>43102</v>
      </c>
      <c r="BD2163" t="str">
        <v>912828XB</v>
      </c>
      <c r="BE2163">
        <v>4.5042</v>
      </c>
      <c r="BF2163">
        <v>1.3219099999999999</v>
      </c>
      <c r="BG2163">
        <v>0.79390000000000005</v>
      </c>
      <c r="BH2163">
        <v>122.90625</v>
      </c>
      <c r="BI2163">
        <f>VLOOKUP(BD2163,工作表1!$K$3:$L$1000,2,FALSE)</f>
        <v>2.125</v>
      </c>
      <c r="BJ2163" t="str">
        <f>VLOOKUP(BD2163,工作表1!$K$3:$M$1000,3,FALSE)</f>
        <v>2025/5/15</v>
      </c>
      <c r="BK2163">
        <f t="shared" si="1104"/>
        <v>1.4371799999999999</v>
      </c>
      <c r="BL2163">
        <f t="shared" si="1105"/>
        <v>0.6878200000000001</v>
      </c>
      <c r="BM2163" s="43">
        <f t="shared" si="1122"/>
        <v>43235</v>
      </c>
      <c r="BN2163" s="43">
        <f t="shared" si="1106"/>
        <v>43371</v>
      </c>
      <c r="BO2163" s="45">
        <f t="shared" si="1123"/>
        <v>0.28763812154696128</v>
      </c>
      <c r="BP2163" s="45">
        <f t="shared" si="1124"/>
        <v>1.8479120941497009</v>
      </c>
      <c r="BQ2163" s="47">
        <f t="shared" si="1125"/>
        <v>98.148771616757614</v>
      </c>
      <c r="BR2163" s="47">
        <f t="shared" si="1126"/>
        <v>120.79018192985163</v>
      </c>
    </row>
    <row r="2164" spans="6:70" x14ac:dyDescent="0.25">
      <c r="F2164" s="2">
        <v>43171</v>
      </c>
      <c r="G2164">
        <v>1.65184</v>
      </c>
      <c r="H2164" s="43">
        <v>43207</v>
      </c>
      <c r="I2164">
        <v>2.7841</v>
      </c>
      <c r="L2164" s="2">
        <v>43102</v>
      </c>
      <c r="M2164" t="str">
        <v>912828G3</v>
      </c>
      <c r="N2164">
        <v>0.71120000000000005</v>
      </c>
      <c r="O2164">
        <v>1.42042</v>
      </c>
      <c r="P2164">
        <v>0.80059999999999998</v>
      </c>
      <c r="Q2164">
        <v>123.6875</v>
      </c>
      <c r="R2164">
        <f>VLOOKUP(M2164,工作表1!$A$3:$B$1000,2,FALSE)</f>
        <v>2.25</v>
      </c>
      <c r="S2164" t="str">
        <f>VLOOKUP(M2164,工作表1!$A$3:$C$1000,3,FALSE)</f>
        <v>2024/11/15</v>
      </c>
      <c r="T2164">
        <f t="shared" si="1096"/>
        <v>1.4371799999999999</v>
      </c>
      <c r="U2164">
        <f t="shared" si="1095"/>
        <v>0.8128200000000001</v>
      </c>
      <c r="V2164" s="43">
        <f t="shared" si="1107"/>
        <v>43235</v>
      </c>
      <c r="W2164" s="43">
        <f t="shared" si="1097"/>
        <v>43189</v>
      </c>
      <c r="X2164" s="45">
        <f t="shared" si="1108"/>
        <v>0.30455801104972374</v>
      </c>
      <c r="Y2164" s="45">
        <f t="shared" si="1109"/>
        <v>0.83469499735109354</v>
      </c>
      <c r="Z2164" s="47">
        <f t="shared" si="1110"/>
        <v>99.197088217452333</v>
      </c>
      <c r="AA2164" s="47">
        <f t="shared" si="1111"/>
        <v>123.00020912752686</v>
      </c>
      <c r="AB2164" s="45">
        <f t="shared" si="1112"/>
        <v>2.3793000000000002</v>
      </c>
      <c r="AC2164" s="2" t="str">
        <f t="shared" si="1098"/>
        <v>TY1</v>
      </c>
      <c r="AD2164">
        <f t="shared" si="1099"/>
        <v>123.6875</v>
      </c>
      <c r="AE2164">
        <f t="shared" si="1100"/>
        <v>123.375</v>
      </c>
      <c r="AF2164" s="49">
        <f t="shared" si="1127"/>
        <v>0.3125</v>
      </c>
      <c r="AG2164" s="3">
        <f t="shared" si="1113"/>
        <v>123.00020912752686</v>
      </c>
      <c r="AH2164">
        <f t="shared" si="1114"/>
        <v>121.97717220548607</v>
      </c>
      <c r="AI2164" s="51">
        <f t="shared" si="1115"/>
        <v>1.023036922040788</v>
      </c>
      <c r="AJ2164" s="52">
        <f t="shared" si="1116"/>
        <v>0.710536922040788</v>
      </c>
      <c r="AK2164" s="2">
        <v>43102</v>
      </c>
      <c r="AL2164" t="str">
        <v>9128283P</v>
      </c>
      <c r="AM2164">
        <v>1.17</v>
      </c>
      <c r="AN2164">
        <v>1.4400299999999999</v>
      </c>
      <c r="AO2164">
        <v>0.80059999999999998</v>
      </c>
      <c r="AP2164">
        <v>123.375</v>
      </c>
      <c r="AQ2164">
        <f>VLOOKUP(AL2164,工作表1!$F$3:$G$1000,2,FALSE)</f>
        <v>2.25</v>
      </c>
      <c r="AR2164" t="str">
        <f>VLOOKUP(AL2164,工作表1!$F$3:$H$1000,3,FALSE)</f>
        <v>2024/12/31</v>
      </c>
      <c r="AS2164">
        <f t="shared" si="1101"/>
        <v>1.4371799999999999</v>
      </c>
      <c r="AT2164">
        <f t="shared" si="1102"/>
        <v>0.8128200000000001</v>
      </c>
      <c r="AU2164" s="43">
        <f t="shared" si="1117"/>
        <v>43281</v>
      </c>
      <c r="AV2164" s="43">
        <f t="shared" si="1103"/>
        <v>43280</v>
      </c>
      <c r="AW2164" s="45">
        <f t="shared" si="1118"/>
        <v>1.8646408839779006E-2</v>
      </c>
      <c r="AX2164" s="45">
        <f t="shared" si="1119"/>
        <v>1.109742299250738</v>
      </c>
      <c r="AY2164" s="47">
        <f t="shared" si="1120"/>
        <v>99.143207554013514</v>
      </c>
      <c r="AZ2164" s="47">
        <f t="shared" si="1121"/>
        <v>121.97717220548607</v>
      </c>
      <c r="BA2164" s="43"/>
      <c r="BC2164" s="2">
        <v>43098</v>
      </c>
      <c r="BD2164" t="str">
        <v>912828XB</v>
      </c>
      <c r="BE2164">
        <v>6.7598000000000003</v>
      </c>
      <c r="BF2164">
        <v>1.26224</v>
      </c>
      <c r="BG2164">
        <v>0.79390000000000005</v>
      </c>
      <c r="BH2164">
        <v>123.265625</v>
      </c>
      <c r="BI2164">
        <f>VLOOKUP(BD2164,工作表1!$K$3:$L$1000,2,FALSE)</f>
        <v>2.125</v>
      </c>
      <c r="BJ2164" t="str">
        <f>VLOOKUP(BD2164,工作表1!$K$3:$M$1000,3,FALSE)</f>
        <v>2025/5/15</v>
      </c>
      <c r="BK2164">
        <f t="shared" si="1104"/>
        <v>1.431</v>
      </c>
      <c r="BL2164">
        <f t="shared" si="1105"/>
        <v>0.69399999999999995</v>
      </c>
      <c r="BM2164" s="43">
        <f t="shared" si="1122"/>
        <v>43235</v>
      </c>
      <c r="BN2164" s="43">
        <f t="shared" si="1106"/>
        <v>43371</v>
      </c>
      <c r="BO2164" s="45">
        <f t="shared" si="1123"/>
        <v>0.28176795580110497</v>
      </c>
      <c r="BP2164" s="45">
        <f t="shared" si="1124"/>
        <v>1.8478638462120638</v>
      </c>
      <c r="BQ2164" s="47">
        <f t="shared" si="1125"/>
        <v>98.477886746932029</v>
      </c>
      <c r="BR2164" s="47">
        <f t="shared" si="1126"/>
        <v>121.18832894529758</v>
      </c>
    </row>
    <row r="2165" spans="6:70" x14ac:dyDescent="0.25">
      <c r="F2165" s="2">
        <v>43168</v>
      </c>
      <c r="G2165">
        <v>1.6474899999999999</v>
      </c>
      <c r="H2165" s="43">
        <v>43206</v>
      </c>
      <c r="I2165">
        <v>2.7816000000000001</v>
      </c>
      <c r="L2165" s="2">
        <v>43098</v>
      </c>
      <c r="M2165" t="str">
        <v>912828G3</v>
      </c>
      <c r="N2165">
        <v>1.2397</v>
      </c>
      <c r="O2165">
        <v>1.3875200000000001</v>
      </c>
      <c r="P2165">
        <v>0.80059999999999998</v>
      </c>
      <c r="Q2165">
        <v>124.046875</v>
      </c>
      <c r="R2165">
        <f>VLOOKUP(M2165,工作表1!$A$3:$B$1000,2,FALSE)</f>
        <v>2.25</v>
      </c>
      <c r="S2165" t="str">
        <f>VLOOKUP(M2165,工作表1!$A$3:$C$1000,3,FALSE)</f>
        <v>2024/11/15</v>
      </c>
      <c r="T2165">
        <f t="shared" si="1096"/>
        <v>1.431</v>
      </c>
      <c r="U2165">
        <f t="shared" si="1095"/>
        <v>0.81899999999999995</v>
      </c>
      <c r="V2165" s="43">
        <f t="shared" si="1107"/>
        <v>43235</v>
      </c>
      <c r="W2165" s="43">
        <f t="shared" si="1097"/>
        <v>43189</v>
      </c>
      <c r="X2165" s="45">
        <f t="shared" si="1108"/>
        <v>0.2983425414364641</v>
      </c>
      <c r="Y2165" s="45">
        <f t="shared" si="1109"/>
        <v>0.83464391129947779</v>
      </c>
      <c r="Z2165" s="47">
        <f t="shared" si="1110"/>
        <v>99.494376046353736</v>
      </c>
      <c r="AA2165" s="47">
        <f t="shared" si="1111"/>
        <v>123.35917233964635</v>
      </c>
      <c r="AB2165" s="45">
        <f t="shared" si="1112"/>
        <v>2.3327</v>
      </c>
      <c r="AC2165" s="2" t="str">
        <f t="shared" si="1098"/>
        <v>TY2</v>
      </c>
      <c r="AD2165">
        <f t="shared" si="1099"/>
        <v>123.734375</v>
      </c>
      <c r="AE2165">
        <f t="shared" si="1100"/>
        <v>123.0625</v>
      </c>
      <c r="AF2165" s="49">
        <f t="shared" si="1127"/>
        <v>0.671875</v>
      </c>
      <c r="AG2165" s="3">
        <f t="shared" si="1113"/>
        <v>122.33381342930961</v>
      </c>
      <c r="AH2165">
        <f t="shared" si="1114"/>
        <v>120.91991357051751</v>
      </c>
      <c r="AI2165" s="51">
        <f t="shared" si="1115"/>
        <v>1.4138998587921066</v>
      </c>
      <c r="AJ2165" s="52">
        <f t="shared" si="1116"/>
        <v>0.74202485879210656</v>
      </c>
      <c r="AK2165" s="2">
        <v>43098</v>
      </c>
      <c r="AL2165" t="str">
        <v>9128283P</v>
      </c>
      <c r="AM2165">
        <v>2.0175999999999998</v>
      </c>
      <c r="AN2165">
        <v>1.4218200000000001</v>
      </c>
      <c r="AO2165">
        <v>0.80059999999999998</v>
      </c>
      <c r="AP2165">
        <v>123.734375</v>
      </c>
      <c r="AQ2165">
        <f>VLOOKUP(AL2165,工作表1!$F$3:$G$1000,2,FALSE)</f>
        <v>2.25</v>
      </c>
      <c r="AR2165" t="str">
        <f>VLOOKUP(AL2165,工作表1!$F$3:$H$1000,3,FALSE)</f>
        <v>2024/12/31</v>
      </c>
      <c r="AS2165">
        <f t="shared" si="1101"/>
        <v>1.431</v>
      </c>
      <c r="AT2165">
        <f t="shared" si="1102"/>
        <v>0.81899999999999995</v>
      </c>
      <c r="AU2165" s="43">
        <f t="shared" si="1117"/>
        <v>43281</v>
      </c>
      <c r="AV2165" s="43">
        <f t="shared" si="1103"/>
        <v>43280</v>
      </c>
      <c r="AW2165" s="45">
        <f t="shared" si="1118"/>
        <v>1.2430939226519336E-2</v>
      </c>
      <c r="AX2165" s="45">
        <f t="shared" si="1119"/>
        <v>1.1096912131991221</v>
      </c>
      <c r="AY2165" s="47">
        <f t="shared" si="1120"/>
        <v>99.440198565751857</v>
      </c>
      <c r="AZ2165" s="47">
        <f t="shared" si="1121"/>
        <v>122.33381342930961</v>
      </c>
      <c r="BA2165" s="43"/>
      <c r="BC2165" s="2">
        <v>43097</v>
      </c>
      <c r="BD2165" t="str">
        <v>912828XB</v>
      </c>
      <c r="BE2165">
        <v>5.6332000000000004</v>
      </c>
      <c r="BF2165">
        <v>1.3132200000000001</v>
      </c>
      <c r="BG2165">
        <v>0.79390000000000005</v>
      </c>
      <c r="BH2165">
        <v>123.0625</v>
      </c>
      <c r="BI2165">
        <f>VLOOKUP(BD2165,工作表1!$K$3:$L$1000,2,FALSE)</f>
        <v>2.125</v>
      </c>
      <c r="BJ2165" t="str">
        <f>VLOOKUP(BD2165,工作表1!$K$3:$M$1000,3,FALSE)</f>
        <v>2025/5/15</v>
      </c>
      <c r="BK2165">
        <f t="shared" si="1104"/>
        <v>1.429</v>
      </c>
      <c r="BL2165">
        <f t="shared" si="1105"/>
        <v>0.69599999999999995</v>
      </c>
      <c r="BM2165" s="43">
        <f t="shared" si="1122"/>
        <v>43235</v>
      </c>
      <c r="BN2165" s="43">
        <f t="shared" si="1106"/>
        <v>43371</v>
      </c>
      <c r="BO2165" s="45">
        <f t="shared" si="1123"/>
        <v>0.25828729281767954</v>
      </c>
      <c r="BP2165" s="45">
        <f t="shared" si="1124"/>
        <v>1.8476708544615152</v>
      </c>
      <c r="BQ2165" s="47">
        <f t="shared" si="1125"/>
        <v>98.300010639341622</v>
      </c>
      <c r="BR2165" s="47">
        <f t="shared" si="1126"/>
        <v>120.91991357051751</v>
      </c>
    </row>
    <row r="2166" spans="6:70" x14ac:dyDescent="0.25">
      <c r="F2166" s="2">
        <v>43167</v>
      </c>
      <c r="G2166">
        <v>1.6423099999999999</v>
      </c>
      <c r="H2166" s="43">
        <v>43203</v>
      </c>
      <c r="I2166">
        <v>2.7765</v>
      </c>
      <c r="L2166" s="2">
        <v>43097</v>
      </c>
      <c r="M2166" t="str">
        <v>912828G3</v>
      </c>
      <c r="N2166">
        <v>0.67279999999999995</v>
      </c>
      <c r="O2166">
        <v>1.4655800000000001</v>
      </c>
      <c r="P2166">
        <v>0.80059999999999998</v>
      </c>
      <c r="Q2166">
        <v>123.84375</v>
      </c>
      <c r="R2166">
        <f>VLOOKUP(M2166,工作表1!$A$3:$B$1000,2,FALSE)</f>
        <v>2.25</v>
      </c>
      <c r="S2166" t="str">
        <f>VLOOKUP(M2166,工作表1!$A$3:$C$1000,3,FALSE)</f>
        <v>2024/11/15</v>
      </c>
      <c r="T2166">
        <f t="shared" si="1096"/>
        <v>1.429</v>
      </c>
      <c r="U2166">
        <f t="shared" si="1095"/>
        <v>0.82099999999999995</v>
      </c>
      <c r="V2166" s="43">
        <f t="shared" si="1107"/>
        <v>43235</v>
      </c>
      <c r="W2166" s="43">
        <f t="shared" si="1097"/>
        <v>43189</v>
      </c>
      <c r="X2166" s="45">
        <f t="shared" si="1108"/>
        <v>0.27348066298342538</v>
      </c>
      <c r="Y2166" s="45">
        <f t="shared" si="1109"/>
        <v>0.83443956709301448</v>
      </c>
      <c r="Z2166" s="47">
        <f t="shared" si="1110"/>
        <v>99.333146329773797</v>
      </c>
      <c r="AA2166" s="47">
        <f t="shared" si="1111"/>
        <v>123.11505859505938</v>
      </c>
      <c r="AB2166" s="45">
        <f t="shared" si="1112"/>
        <v>2.3586</v>
      </c>
      <c r="AC2166" s="2" t="str">
        <f t="shared" si="1098"/>
        <v>TY2</v>
      </c>
      <c r="AD2166">
        <f t="shared" si="1099"/>
        <v>123.53125</v>
      </c>
      <c r="AE2166">
        <f t="shared" si="1100"/>
        <v>123.1875</v>
      </c>
      <c r="AF2166" s="49">
        <f t="shared" si="1127"/>
        <v>0.34375</v>
      </c>
      <c r="AG2166" s="3">
        <f t="shared" si="1113"/>
        <v>122.01064171913482</v>
      </c>
      <c r="AH2166">
        <f t="shared" si="1114"/>
        <v>121.10020311182939</v>
      </c>
      <c r="AI2166" s="51">
        <f t="shared" si="1115"/>
        <v>0.91043860730543713</v>
      </c>
      <c r="AJ2166" s="52">
        <f t="shared" si="1116"/>
        <v>0.56668860730543713</v>
      </c>
      <c r="AK2166" s="2">
        <v>43097</v>
      </c>
      <c r="AL2166" t="str">
        <v>912828J2</v>
      </c>
      <c r="AM2166">
        <v>3.7403</v>
      </c>
      <c r="AN2166">
        <v>1.31315</v>
      </c>
      <c r="AO2166">
        <v>0.7873</v>
      </c>
      <c r="AP2166">
        <v>123.53125</v>
      </c>
      <c r="AQ2166">
        <f>VLOOKUP(AL2166,工作表1!$F$3:$G$1000,2,FALSE)</f>
        <v>2</v>
      </c>
      <c r="AR2166" t="str">
        <f>VLOOKUP(AL2166,工作表1!$F$3:$H$1000,3,FALSE)</f>
        <v>2025/2/15</v>
      </c>
      <c r="AS2166">
        <f t="shared" si="1101"/>
        <v>1.429</v>
      </c>
      <c r="AT2166">
        <f t="shared" si="1102"/>
        <v>0.57099999999999995</v>
      </c>
      <c r="AU2166" s="43">
        <f t="shared" si="1117"/>
        <v>43146</v>
      </c>
      <c r="AV2166" s="43">
        <f t="shared" si="1103"/>
        <v>43280</v>
      </c>
      <c r="AW2166" s="45">
        <f t="shared" si="1118"/>
        <v>0.73913043478260865</v>
      </c>
      <c r="AX2166" s="45">
        <f t="shared" si="1119"/>
        <v>1.7363907087552115</v>
      </c>
      <c r="AY2166" s="47">
        <f t="shared" si="1120"/>
        <v>97.593439062613356</v>
      </c>
      <c r="AZ2166" s="47">
        <f t="shared" si="1121"/>
        <v>122.01064171913482</v>
      </c>
      <c r="BA2166" s="43"/>
      <c r="BC2166" s="2">
        <v>43096</v>
      </c>
      <c r="BD2166" t="str">
        <v>912828XB</v>
      </c>
      <c r="BE2166">
        <v>7.4623999999999997</v>
      </c>
      <c r="BF2166">
        <v>1.23797</v>
      </c>
      <c r="BG2166">
        <v>0.79390000000000005</v>
      </c>
      <c r="BH2166">
        <v>123.1875</v>
      </c>
      <c r="BI2166">
        <f>VLOOKUP(BD2166,工作表1!$K$3:$L$1000,2,FALSE)</f>
        <v>2.125</v>
      </c>
      <c r="BJ2166" t="str">
        <f>VLOOKUP(BD2166,工作表1!$K$3:$M$1000,3,FALSE)</f>
        <v>2025/5/15</v>
      </c>
      <c r="BK2166">
        <f t="shared" si="1104"/>
        <v>1.4219999999999999</v>
      </c>
      <c r="BL2166">
        <f t="shared" si="1105"/>
        <v>0.70300000000000007</v>
      </c>
      <c r="BM2166" s="43">
        <f t="shared" si="1122"/>
        <v>43235</v>
      </c>
      <c r="BN2166" s="43">
        <f t="shared" si="1106"/>
        <v>43371</v>
      </c>
      <c r="BO2166" s="45">
        <f t="shared" si="1123"/>
        <v>0.25241712707182323</v>
      </c>
      <c r="BP2166" s="45">
        <f t="shared" si="1124"/>
        <v>1.8476226065238781</v>
      </c>
      <c r="BQ2166" s="47">
        <f t="shared" si="1125"/>
        <v>98.456901387467653</v>
      </c>
      <c r="BR2166" s="47">
        <f t="shared" si="1126"/>
        <v>121.10020311182939</v>
      </c>
    </row>
    <row r="2167" spans="6:70" x14ac:dyDescent="0.25">
      <c r="F2167" s="2">
        <v>43166</v>
      </c>
      <c r="G2167">
        <v>1.6350899999999999</v>
      </c>
      <c r="H2167" s="43">
        <v>43202</v>
      </c>
      <c r="I2167">
        <v>2.7814000000000001</v>
      </c>
      <c r="L2167" s="2">
        <v>43096</v>
      </c>
      <c r="M2167" t="str">
        <v>912828G3</v>
      </c>
      <c r="N2167">
        <v>1.0242</v>
      </c>
      <c r="O2167">
        <v>1.4230499999999999</v>
      </c>
      <c r="P2167">
        <v>0.80059999999999998</v>
      </c>
      <c r="Q2167">
        <v>123.984375</v>
      </c>
      <c r="R2167">
        <f>VLOOKUP(M2167,工作表1!$A$3:$B$1000,2,FALSE)</f>
        <v>2.25</v>
      </c>
      <c r="S2167" t="str">
        <f>VLOOKUP(M2167,工作表1!$A$3:$C$1000,3,FALSE)</f>
        <v>2024/11/15</v>
      </c>
      <c r="T2167">
        <f t="shared" si="1096"/>
        <v>1.4219999999999999</v>
      </c>
      <c r="U2167">
        <f t="shared" si="1095"/>
        <v>0.82800000000000007</v>
      </c>
      <c r="V2167" s="43">
        <f t="shared" si="1107"/>
        <v>43235</v>
      </c>
      <c r="W2167" s="43">
        <f t="shared" si="1097"/>
        <v>43189</v>
      </c>
      <c r="X2167" s="45">
        <f t="shared" si="1108"/>
        <v>0.26726519337016574</v>
      </c>
      <c r="Y2167" s="45">
        <f t="shared" si="1109"/>
        <v>0.83438848104139862</v>
      </c>
      <c r="Z2167" s="47">
        <f t="shared" si="1110"/>
        <v>99.45845888447667</v>
      </c>
      <c r="AA2167" s="47">
        <f t="shared" si="1111"/>
        <v>123.25881647953756</v>
      </c>
      <c r="AB2167" s="45">
        <f t="shared" si="1112"/>
        <v>2.3313000000000001</v>
      </c>
      <c r="AC2167" s="2" t="str">
        <f t="shared" si="1098"/>
        <v>TY2</v>
      </c>
      <c r="AD2167">
        <f t="shared" si="1099"/>
        <v>123.65625</v>
      </c>
      <c r="AE2167">
        <f t="shared" si="1100"/>
        <v>122.796875</v>
      </c>
      <c r="AF2167" s="49">
        <f t="shared" si="1127"/>
        <v>0.859375</v>
      </c>
      <c r="AG2167" s="3">
        <f t="shared" si="1113"/>
        <v>122.15482522986184</v>
      </c>
      <c r="AH2167">
        <f t="shared" si="1114"/>
        <v>120.66092939650221</v>
      </c>
      <c r="AI2167" s="51">
        <f t="shared" si="1115"/>
        <v>1.4938958333596304</v>
      </c>
      <c r="AJ2167" s="52">
        <f t="shared" si="1116"/>
        <v>0.63452083335963039</v>
      </c>
      <c r="AK2167" s="2">
        <v>43096</v>
      </c>
      <c r="AL2167" t="str">
        <v>912828J2</v>
      </c>
      <c r="AM2167">
        <v>4.5827999999999998</v>
      </c>
      <c r="AN2167">
        <v>1.2617400000000001</v>
      </c>
      <c r="AO2167">
        <v>0.7873</v>
      </c>
      <c r="AP2167">
        <v>123.65625</v>
      </c>
      <c r="AQ2167">
        <f>VLOOKUP(AL2167,工作表1!$F$3:$G$1000,2,FALSE)</f>
        <v>2</v>
      </c>
      <c r="AR2167" t="str">
        <f>VLOOKUP(AL2167,工作表1!$F$3:$H$1000,3,FALSE)</f>
        <v>2025/2/15</v>
      </c>
      <c r="AS2167">
        <f t="shared" si="1101"/>
        <v>1.4219999999999999</v>
      </c>
      <c r="AT2167">
        <f t="shared" si="1102"/>
        <v>0.57800000000000007</v>
      </c>
      <c r="AU2167" s="43">
        <f t="shared" si="1117"/>
        <v>43146</v>
      </c>
      <c r="AV2167" s="43">
        <f t="shared" si="1103"/>
        <v>43280</v>
      </c>
      <c r="AW2167" s="45">
        <f t="shared" si="1118"/>
        <v>0.73369565217391308</v>
      </c>
      <c r="AX2167" s="45">
        <f t="shared" si="1119"/>
        <v>1.7364353782013104</v>
      </c>
      <c r="AY2167" s="47">
        <f t="shared" si="1120"/>
        <v>97.718944177442836</v>
      </c>
      <c r="AZ2167" s="47">
        <f t="shared" si="1121"/>
        <v>122.15482522986184</v>
      </c>
      <c r="BA2167" s="43"/>
      <c r="BC2167" s="2">
        <v>43095</v>
      </c>
      <c r="BD2167" t="str">
        <v>912828XB</v>
      </c>
      <c r="BE2167">
        <v>6.7073</v>
      </c>
      <c r="BF2167">
        <v>1.2696099999999999</v>
      </c>
      <c r="BG2167">
        <v>0.79390000000000005</v>
      </c>
      <c r="BH2167">
        <v>122.796875</v>
      </c>
      <c r="BI2167">
        <f>VLOOKUP(BD2167,工作表1!$K$3:$L$1000,2,FALSE)</f>
        <v>2.125</v>
      </c>
      <c r="BJ2167" t="str">
        <f>VLOOKUP(BD2167,工作表1!$K$3:$M$1000,3,FALSE)</f>
        <v>2025/5/15</v>
      </c>
      <c r="BK2167">
        <f t="shared" si="1104"/>
        <v>1.42</v>
      </c>
      <c r="BL2167">
        <f t="shared" si="1105"/>
        <v>0.70500000000000007</v>
      </c>
      <c r="BM2167" s="43">
        <f t="shared" si="1122"/>
        <v>43235</v>
      </c>
      <c r="BN2167" s="43">
        <f t="shared" si="1106"/>
        <v>43371</v>
      </c>
      <c r="BO2167" s="45">
        <f t="shared" si="1123"/>
        <v>0.24654696132596685</v>
      </c>
      <c r="BP2167" s="45">
        <f t="shared" si="1124"/>
        <v>1.8475743585862408</v>
      </c>
      <c r="BQ2167" s="47">
        <f t="shared" si="1125"/>
        <v>98.118140310592395</v>
      </c>
      <c r="BR2167" s="47">
        <f t="shared" si="1126"/>
        <v>120.66092939650221</v>
      </c>
    </row>
    <row r="2168" spans="6:70" x14ac:dyDescent="0.25">
      <c r="F2168" s="2">
        <v>43165</v>
      </c>
      <c r="G2168">
        <v>1.6296299999999999</v>
      </c>
      <c r="H2168" s="43">
        <v>43201</v>
      </c>
      <c r="I2168">
        <v>2.7214999999999998</v>
      </c>
      <c r="L2168" s="2">
        <v>43095</v>
      </c>
      <c r="M2168" t="str">
        <v>912828G3</v>
      </c>
      <c r="N2168">
        <v>0.63190000000000002</v>
      </c>
      <c r="O2168">
        <v>1.4722900000000001</v>
      </c>
      <c r="P2168">
        <v>0.80059999999999998</v>
      </c>
      <c r="Q2168">
        <v>123.625</v>
      </c>
      <c r="R2168">
        <f>VLOOKUP(M2168,工作表1!$A$3:$B$1000,2,FALSE)</f>
        <v>2.25</v>
      </c>
      <c r="S2168" t="str">
        <f>VLOOKUP(M2168,工作表1!$A$3:$C$1000,3,FALSE)</f>
        <v>2024/11/15</v>
      </c>
      <c r="T2168">
        <f t="shared" si="1096"/>
        <v>1.42</v>
      </c>
      <c r="U2168">
        <f t="shared" si="1095"/>
        <v>0.83000000000000007</v>
      </c>
      <c r="V2168" s="43">
        <f t="shared" si="1107"/>
        <v>43235</v>
      </c>
      <c r="W2168" s="43">
        <f t="shared" si="1097"/>
        <v>43189</v>
      </c>
      <c r="X2168" s="45">
        <f t="shared" si="1108"/>
        <v>0.26104972375690605</v>
      </c>
      <c r="Y2168" s="45">
        <f t="shared" si="1109"/>
        <v>0.83433739498978277</v>
      </c>
      <c r="Z2168" s="47">
        <f t="shared" si="1110"/>
        <v>99.149036929706639</v>
      </c>
      <c r="AA2168" s="47">
        <f t="shared" si="1111"/>
        <v>122.86112828395686</v>
      </c>
      <c r="AB2168" s="45">
        <f t="shared" si="1112"/>
        <v>2.3833000000000002</v>
      </c>
      <c r="AC2168" s="2" t="str">
        <f t="shared" si="1098"/>
        <v>TY2</v>
      </c>
      <c r="AD2168">
        <f t="shared" si="1099"/>
        <v>123.265625</v>
      </c>
      <c r="AE2168">
        <f t="shared" si="1100"/>
        <v>122.625</v>
      </c>
      <c r="AF2168" s="49">
        <f t="shared" si="1127"/>
        <v>0.640625</v>
      </c>
      <c r="AG2168" s="3">
        <f t="shared" si="1113"/>
        <v>121.75313702423004</v>
      </c>
      <c r="AH2168">
        <f t="shared" si="1114"/>
        <v>120.5102722741763</v>
      </c>
      <c r="AI2168" s="51">
        <f t="shared" si="1115"/>
        <v>1.2428647500537409</v>
      </c>
      <c r="AJ2168" s="52">
        <f t="shared" si="1116"/>
        <v>0.60223975005374086</v>
      </c>
      <c r="AK2168" s="2">
        <v>43095</v>
      </c>
      <c r="AL2168" t="str">
        <v>912828J2</v>
      </c>
      <c r="AM2168">
        <v>4.8109000000000002</v>
      </c>
      <c r="AN2168">
        <v>1.2481199999999999</v>
      </c>
      <c r="AO2168">
        <v>0.7873</v>
      </c>
      <c r="AP2168">
        <v>123.265625</v>
      </c>
      <c r="AQ2168">
        <f>VLOOKUP(AL2168,工作表1!$F$3:$G$1000,2,FALSE)</f>
        <v>2</v>
      </c>
      <c r="AR2168" t="str">
        <f>VLOOKUP(AL2168,工作表1!$F$3:$H$1000,3,FALSE)</f>
        <v>2025/2/15</v>
      </c>
      <c r="AS2168">
        <f t="shared" si="1101"/>
        <v>1.42</v>
      </c>
      <c r="AT2168">
        <f t="shared" si="1102"/>
        <v>0.58000000000000007</v>
      </c>
      <c r="AU2168" s="43">
        <f t="shared" si="1117"/>
        <v>43146</v>
      </c>
      <c r="AV2168" s="43">
        <f t="shared" si="1103"/>
        <v>43280</v>
      </c>
      <c r="AW2168" s="45">
        <f t="shared" si="1118"/>
        <v>0.72826086956521741</v>
      </c>
      <c r="AX2168" s="45">
        <f t="shared" si="1119"/>
        <v>1.7364800476474094</v>
      </c>
      <c r="AY2168" s="47">
        <f t="shared" si="1120"/>
        <v>97.412167823316338</v>
      </c>
      <c r="AZ2168" s="47">
        <f t="shared" si="1121"/>
        <v>121.75313702423004</v>
      </c>
      <c r="BA2168" s="43"/>
      <c r="BC2168" s="2">
        <v>43091</v>
      </c>
      <c r="BD2168" t="str">
        <v>912828XB</v>
      </c>
      <c r="BE2168">
        <v>7.4781000000000004</v>
      </c>
      <c r="BF2168">
        <v>1.23817</v>
      </c>
      <c r="BG2168">
        <v>0.79390000000000005</v>
      </c>
      <c r="BH2168">
        <v>122.625</v>
      </c>
      <c r="BI2168">
        <f>VLOOKUP(BD2168,工作表1!$K$3:$L$1000,2,FALSE)</f>
        <v>2.125</v>
      </c>
      <c r="BJ2168" t="str">
        <f>VLOOKUP(BD2168,工作表1!$K$3:$M$1000,3,FALSE)</f>
        <v>2025/5/15</v>
      </c>
      <c r="BK2168">
        <f t="shared" si="1104"/>
        <v>1.417</v>
      </c>
      <c r="BL2168">
        <f t="shared" si="1105"/>
        <v>0.70799999999999996</v>
      </c>
      <c r="BM2168" s="43">
        <f t="shared" si="1122"/>
        <v>43235</v>
      </c>
      <c r="BN2168" s="43">
        <f t="shared" si="1106"/>
        <v>43371</v>
      </c>
      <c r="BO2168" s="45">
        <f t="shared" si="1123"/>
        <v>0.24067679558011051</v>
      </c>
      <c r="BP2168" s="45">
        <f t="shared" si="1124"/>
        <v>1.8475261106486036</v>
      </c>
      <c r="BQ2168" s="47">
        <f t="shared" si="1125"/>
        <v>98.009289724678624</v>
      </c>
      <c r="BR2168" s="47">
        <f t="shared" si="1126"/>
        <v>120.5102722741763</v>
      </c>
    </row>
    <row r="2169" spans="6:70" x14ac:dyDescent="0.25">
      <c r="F2169" s="2">
        <v>43164</v>
      </c>
      <c r="G2169">
        <v>1.6271199999999999</v>
      </c>
      <c r="H2169" s="43">
        <v>43200</v>
      </c>
      <c r="I2169">
        <v>2.7414000000000001</v>
      </c>
      <c r="L2169" s="2">
        <v>43091</v>
      </c>
      <c r="M2169" t="str">
        <v>912828G3</v>
      </c>
      <c r="N2169">
        <v>1.0566</v>
      </c>
      <c r="O2169">
        <v>1.4213</v>
      </c>
      <c r="P2169">
        <v>0.80059999999999998</v>
      </c>
      <c r="Q2169">
        <v>123.46875</v>
      </c>
      <c r="R2169">
        <f>VLOOKUP(M2169,工作表1!$A$3:$B$1000,2,FALSE)</f>
        <v>2.25</v>
      </c>
      <c r="S2169" t="str">
        <f>VLOOKUP(M2169,工作表1!$A$3:$C$1000,3,FALSE)</f>
        <v>2024/11/15</v>
      </c>
      <c r="T2169">
        <f t="shared" si="1096"/>
        <v>1.417</v>
      </c>
      <c r="U2169">
        <f t="shared" si="1095"/>
        <v>0.83299999999999996</v>
      </c>
      <c r="V2169" s="43">
        <f t="shared" si="1107"/>
        <v>43235</v>
      </c>
      <c r="W2169" s="43">
        <f t="shared" si="1097"/>
        <v>43189</v>
      </c>
      <c r="X2169" s="45">
        <f t="shared" si="1108"/>
        <v>0.25483425414364641</v>
      </c>
      <c r="Y2169" s="45">
        <f t="shared" si="1109"/>
        <v>0.83428630893816691</v>
      </c>
      <c r="Z2169" s="47">
        <f t="shared" si="1110"/>
        <v>99.04043031607695</v>
      </c>
      <c r="AA2169" s="47">
        <f t="shared" si="1111"/>
        <v>122.71393111875103</v>
      </c>
      <c r="AB2169" s="45">
        <f t="shared" si="1112"/>
        <v>2.3931</v>
      </c>
      <c r="AC2169" s="2" t="str">
        <f t="shared" si="1098"/>
        <v>TY2</v>
      </c>
      <c r="AD2169">
        <f t="shared" si="1099"/>
        <v>123.09375</v>
      </c>
      <c r="AE2169">
        <f t="shared" si="1100"/>
        <v>122.6875</v>
      </c>
      <c r="AF2169" s="49">
        <f t="shared" si="1127"/>
        <v>0.40625</v>
      </c>
      <c r="AG2169" s="3">
        <f t="shared" si="1113"/>
        <v>121.58200123569657</v>
      </c>
      <c r="AH2169">
        <f t="shared" si="1114"/>
        <v>120.4985635115877</v>
      </c>
      <c r="AI2169" s="51">
        <f t="shared" si="1115"/>
        <v>1.0834377241088617</v>
      </c>
      <c r="AJ2169" s="52">
        <f t="shared" si="1116"/>
        <v>0.67718772410886174</v>
      </c>
      <c r="AK2169" s="2">
        <v>43091</v>
      </c>
      <c r="AL2169" t="str">
        <v>912828J2</v>
      </c>
      <c r="AM2169">
        <v>5.0673000000000004</v>
      </c>
      <c r="AN2169">
        <v>1.2333400000000001</v>
      </c>
      <c r="AO2169">
        <v>0.7873</v>
      </c>
      <c r="AP2169">
        <v>123.09375</v>
      </c>
      <c r="AQ2169">
        <f>VLOOKUP(AL2169,工作表1!$F$3:$G$1000,2,FALSE)</f>
        <v>2</v>
      </c>
      <c r="AR2169" t="str">
        <f>VLOOKUP(AL2169,工作表1!$F$3:$H$1000,3,FALSE)</f>
        <v>2025/2/15</v>
      </c>
      <c r="AS2169">
        <f t="shared" si="1101"/>
        <v>1.417</v>
      </c>
      <c r="AT2169">
        <f t="shared" si="1102"/>
        <v>0.58299999999999996</v>
      </c>
      <c r="AU2169" s="43">
        <f t="shared" si="1117"/>
        <v>43146</v>
      </c>
      <c r="AV2169" s="43">
        <f t="shared" si="1103"/>
        <v>43280</v>
      </c>
      <c r="AW2169" s="45">
        <f t="shared" si="1118"/>
        <v>0.72282608695652173</v>
      </c>
      <c r="AX2169" s="45">
        <f t="shared" si="1119"/>
        <v>1.7365247170935081</v>
      </c>
      <c r="AY2169" s="47">
        <f t="shared" si="1120"/>
        <v>97.287430387171369</v>
      </c>
      <c r="AZ2169" s="47">
        <f t="shared" si="1121"/>
        <v>121.58200123569657</v>
      </c>
      <c r="BA2169" s="43"/>
      <c r="BC2169" s="2">
        <v>43090</v>
      </c>
      <c r="BD2169" t="str">
        <v>912828XB</v>
      </c>
      <c r="BE2169">
        <v>6.1776</v>
      </c>
      <c r="BF2169">
        <v>1.2960700000000001</v>
      </c>
      <c r="BG2169">
        <v>0.79390000000000005</v>
      </c>
      <c r="BH2169">
        <v>122.6875</v>
      </c>
      <c r="BI2169">
        <f>VLOOKUP(BD2169,工作表1!$K$3:$L$1000,2,FALSE)</f>
        <v>2.125</v>
      </c>
      <c r="BJ2169" t="str">
        <f>VLOOKUP(BD2169,工作表1!$K$3:$M$1000,3,FALSE)</f>
        <v>2025/5/15</v>
      </c>
      <c r="BK2169">
        <f t="shared" si="1104"/>
        <v>1.4165000000000001</v>
      </c>
      <c r="BL2169">
        <f t="shared" si="1105"/>
        <v>0.70849999999999991</v>
      </c>
      <c r="BM2169" s="43">
        <f t="shared" si="1122"/>
        <v>43235</v>
      </c>
      <c r="BN2169" s="43">
        <f t="shared" si="1106"/>
        <v>43371</v>
      </c>
      <c r="BO2169" s="45">
        <f t="shared" si="1123"/>
        <v>0.21719613259668508</v>
      </c>
      <c r="BP2169" s="45">
        <f t="shared" si="1124"/>
        <v>1.8473331188980548</v>
      </c>
      <c r="BQ2169" s="47">
        <f t="shared" si="1125"/>
        <v>98.034240774284797</v>
      </c>
      <c r="BR2169" s="47">
        <f t="shared" si="1126"/>
        <v>120.4985635115877</v>
      </c>
    </row>
    <row r="2170" spans="6:70" x14ac:dyDescent="0.25">
      <c r="F2170" s="2">
        <v>43161</v>
      </c>
      <c r="G2170">
        <v>1.617</v>
      </c>
      <c r="H2170" s="43">
        <v>43199</v>
      </c>
      <c r="I2170">
        <v>2.7164999999999999</v>
      </c>
      <c r="L2170" s="2">
        <v>43090</v>
      </c>
      <c r="M2170" t="str">
        <v>912828G3</v>
      </c>
      <c r="N2170">
        <v>1.1126</v>
      </c>
      <c r="O2170">
        <v>1.42011</v>
      </c>
      <c r="P2170">
        <v>0.80059999999999998</v>
      </c>
      <c r="Q2170">
        <v>123.515625</v>
      </c>
      <c r="R2170">
        <f>VLOOKUP(M2170,工作表1!$A$3:$B$1000,2,FALSE)</f>
        <v>2.25</v>
      </c>
      <c r="S2170" t="str">
        <f>VLOOKUP(M2170,工作表1!$A$3:$C$1000,3,FALSE)</f>
        <v>2024/11/15</v>
      </c>
      <c r="T2170">
        <f t="shared" si="1096"/>
        <v>1.4165000000000001</v>
      </c>
      <c r="U2170">
        <f t="shared" si="1095"/>
        <v>0.83349999999999991</v>
      </c>
      <c r="V2170" s="43">
        <f t="shared" si="1107"/>
        <v>43235</v>
      </c>
      <c r="W2170" s="43">
        <f t="shared" si="1097"/>
        <v>43189</v>
      </c>
      <c r="X2170" s="45">
        <f t="shared" si="1108"/>
        <v>0.22997237569060774</v>
      </c>
      <c r="Y2170" s="45">
        <f t="shared" si="1109"/>
        <v>0.83408196473170371</v>
      </c>
      <c r="Z2170" s="47">
        <f t="shared" si="1110"/>
        <v>99.098891428549308</v>
      </c>
      <c r="AA2170" s="47">
        <f t="shared" si="1111"/>
        <v>122.74449226542212</v>
      </c>
      <c r="AB2170" s="45">
        <f t="shared" si="1112"/>
        <v>2.3952</v>
      </c>
      <c r="AC2170" s="2" t="str">
        <f t="shared" si="1098"/>
        <v>TY2</v>
      </c>
      <c r="AD2170">
        <f t="shared" si="1099"/>
        <v>123.15625</v>
      </c>
      <c r="AE2170">
        <f t="shared" si="1100"/>
        <v>122.671875</v>
      </c>
      <c r="AF2170" s="49">
        <f t="shared" si="1127"/>
        <v>0.484375</v>
      </c>
      <c r="AG2170" s="3">
        <f t="shared" si="1113"/>
        <v>121.59070768819778</v>
      </c>
      <c r="AH2170">
        <f t="shared" si="1114"/>
        <v>120.42081742316799</v>
      </c>
      <c r="AI2170" s="51">
        <f t="shared" si="1115"/>
        <v>1.1698902650297924</v>
      </c>
      <c r="AJ2170" s="52">
        <f t="shared" si="1116"/>
        <v>0.68551526502979243</v>
      </c>
      <c r="AK2170" s="2">
        <v>43090</v>
      </c>
      <c r="AL2170" t="str">
        <v>912828J2</v>
      </c>
      <c r="AM2170">
        <v>4.3398000000000003</v>
      </c>
      <c r="AN2170">
        <v>1.28461</v>
      </c>
      <c r="AO2170">
        <v>0.7873</v>
      </c>
      <c r="AP2170">
        <v>123.15625</v>
      </c>
      <c r="AQ2170">
        <f>VLOOKUP(AL2170,工作表1!$F$3:$G$1000,2,FALSE)</f>
        <v>2</v>
      </c>
      <c r="AR2170" t="str">
        <f>VLOOKUP(AL2170,工作表1!$F$3:$H$1000,3,FALSE)</f>
        <v>2025/2/15</v>
      </c>
      <c r="AS2170">
        <f t="shared" si="1101"/>
        <v>1.4165000000000001</v>
      </c>
      <c r="AT2170">
        <f t="shared" si="1102"/>
        <v>0.58349999999999991</v>
      </c>
      <c r="AU2170" s="43">
        <f t="shared" si="1117"/>
        <v>43146</v>
      </c>
      <c r="AV2170" s="43">
        <f t="shared" si="1103"/>
        <v>43280</v>
      </c>
      <c r="AW2170" s="45">
        <f t="shared" si="1118"/>
        <v>0.70108695652173914</v>
      </c>
      <c r="AX2170" s="45">
        <f t="shared" si="1119"/>
        <v>1.7367033948779036</v>
      </c>
      <c r="AY2170" s="47">
        <f t="shared" si="1120"/>
        <v>97.328405224561948</v>
      </c>
      <c r="AZ2170" s="47">
        <f t="shared" si="1121"/>
        <v>121.59070768819778</v>
      </c>
      <c r="BA2170" s="43"/>
      <c r="BC2170" s="2">
        <v>43089</v>
      </c>
      <c r="BD2170" t="str">
        <v>912828XB</v>
      </c>
      <c r="BE2170">
        <v>3.4148000000000001</v>
      </c>
      <c r="BF2170">
        <v>1.34507</v>
      </c>
      <c r="BG2170">
        <v>0.79390000000000005</v>
      </c>
      <c r="BH2170">
        <v>122.671875</v>
      </c>
      <c r="BI2170">
        <f>VLOOKUP(BD2170,工作表1!$K$3:$L$1000,2,FALSE)</f>
        <v>2.125</v>
      </c>
      <c r="BJ2170" t="str">
        <f>VLOOKUP(BD2170,工作表1!$K$3:$M$1000,3,FALSE)</f>
        <v>2025/5/15</v>
      </c>
      <c r="BK2170">
        <f t="shared" si="1104"/>
        <v>1.409</v>
      </c>
      <c r="BL2170">
        <f t="shared" si="1105"/>
        <v>0.71599999999999997</v>
      </c>
      <c r="BM2170" s="43">
        <f t="shared" si="1122"/>
        <v>43235</v>
      </c>
      <c r="BN2170" s="43">
        <f t="shared" si="1106"/>
        <v>43371</v>
      </c>
      <c r="BO2170" s="45">
        <f t="shared" si="1123"/>
        <v>0.21132596685082872</v>
      </c>
      <c r="BP2170" s="45">
        <f t="shared" si="1124"/>
        <v>1.8472848709604177</v>
      </c>
      <c r="BQ2170" s="47">
        <f t="shared" si="1125"/>
        <v>97.986838147078032</v>
      </c>
      <c r="BR2170" s="47">
        <f t="shared" si="1126"/>
        <v>120.42081742316799</v>
      </c>
    </row>
    <row r="2171" spans="6:70" x14ac:dyDescent="0.25">
      <c r="F2171" s="2">
        <v>43160</v>
      </c>
      <c r="G2171">
        <v>1.613</v>
      </c>
      <c r="H2171" s="43">
        <v>43196</v>
      </c>
      <c r="I2171">
        <v>2.7065999999999999</v>
      </c>
      <c r="L2171" s="2">
        <v>43089</v>
      </c>
      <c r="M2171" t="str">
        <v>912828G3</v>
      </c>
      <c r="N2171">
        <v>8.0399999999999999E-2</v>
      </c>
      <c r="O2171">
        <v>1.4757100000000001</v>
      </c>
      <c r="P2171">
        <v>0.80059999999999998</v>
      </c>
      <c r="Q2171">
        <v>123.453125</v>
      </c>
      <c r="R2171">
        <f>VLOOKUP(M2171,工作表1!$A$3:$B$1000,2,FALSE)</f>
        <v>2.25</v>
      </c>
      <c r="S2171" t="str">
        <f>VLOOKUP(M2171,工作表1!$A$3:$C$1000,3,FALSE)</f>
        <v>2024/11/15</v>
      </c>
      <c r="T2171">
        <f t="shared" si="1096"/>
        <v>1.409</v>
      </c>
      <c r="U2171">
        <f t="shared" si="1095"/>
        <v>0.84099999999999997</v>
      </c>
      <c r="V2171" s="43">
        <f t="shared" si="1107"/>
        <v>43235</v>
      </c>
      <c r="W2171" s="43">
        <f t="shared" si="1097"/>
        <v>43189</v>
      </c>
      <c r="X2171" s="45">
        <f t="shared" si="1108"/>
        <v>0.22375690607734805</v>
      </c>
      <c r="Y2171" s="45">
        <f t="shared" si="1109"/>
        <v>0.83403087868008785</v>
      </c>
      <c r="Z2171" s="47">
        <f t="shared" si="1110"/>
        <v>99.035892398585702</v>
      </c>
      <c r="AA2171" s="47">
        <f t="shared" si="1111"/>
        <v>122.65265195104966</v>
      </c>
      <c r="AB2171" s="45">
        <f t="shared" si="1112"/>
        <v>2.3976000000000002</v>
      </c>
      <c r="AC2171" s="2" t="str">
        <f t="shared" si="1098"/>
        <v>TY2</v>
      </c>
      <c r="AD2171">
        <f t="shared" si="1099"/>
        <v>123.140625</v>
      </c>
      <c r="AE2171">
        <f t="shared" si="1100"/>
        <v>123.40625</v>
      </c>
      <c r="AF2171" s="49">
        <f t="shared" si="1127"/>
        <v>-0.265625</v>
      </c>
      <c r="AG2171" s="3">
        <f t="shared" si="1113"/>
        <v>121.51471014489664</v>
      </c>
      <c r="AH2171">
        <f t="shared" si="1114"/>
        <v>120.98059976552931</v>
      </c>
      <c r="AI2171" s="51">
        <f t="shared" si="1115"/>
        <v>0.53411037936733408</v>
      </c>
      <c r="AJ2171" s="52">
        <f t="shared" si="1116"/>
        <v>0.79973537936733408</v>
      </c>
      <c r="AK2171" s="2">
        <v>43089</v>
      </c>
      <c r="AL2171" t="str">
        <v>912828J2</v>
      </c>
      <c r="AM2171">
        <v>2.1150000000000002</v>
      </c>
      <c r="AN2171">
        <v>1.3562799999999999</v>
      </c>
      <c r="AO2171">
        <v>0.7873</v>
      </c>
      <c r="AP2171">
        <v>123.140625</v>
      </c>
      <c r="AQ2171">
        <f>VLOOKUP(AL2171,工作表1!$F$3:$G$1000,2,FALSE)</f>
        <v>2</v>
      </c>
      <c r="AR2171" t="str">
        <f>VLOOKUP(AL2171,工作表1!$F$3:$H$1000,3,FALSE)</f>
        <v>2025/2/15</v>
      </c>
      <c r="AS2171">
        <f t="shared" si="1101"/>
        <v>1.409</v>
      </c>
      <c r="AT2171">
        <f t="shared" si="1102"/>
        <v>0.59099999999999997</v>
      </c>
      <c r="AU2171" s="43">
        <f t="shared" si="1117"/>
        <v>43146</v>
      </c>
      <c r="AV2171" s="43">
        <f t="shared" si="1103"/>
        <v>43280</v>
      </c>
      <c r="AW2171" s="45">
        <f t="shared" si="1118"/>
        <v>0.69565217391304346</v>
      </c>
      <c r="AX2171" s="45">
        <f t="shared" si="1119"/>
        <v>1.7367480643240023</v>
      </c>
      <c r="AY2171" s="47">
        <f t="shared" si="1120"/>
        <v>97.280996517777268</v>
      </c>
      <c r="AZ2171" s="47">
        <f t="shared" si="1121"/>
        <v>121.51471014489664</v>
      </c>
      <c r="BA2171" s="43"/>
      <c r="BC2171" s="2">
        <v>43088</v>
      </c>
      <c r="BD2171" t="str">
        <v>912828J2</v>
      </c>
      <c r="BE2171">
        <v>1.9260999999999999</v>
      </c>
      <c r="BF2171">
        <v>1.36863</v>
      </c>
      <c r="BG2171">
        <v>0.7873</v>
      </c>
      <c r="BH2171">
        <v>123.40625</v>
      </c>
      <c r="BI2171">
        <f>VLOOKUP(BD2171,工作表1!$K$3:$L$1000,2,FALSE)</f>
        <v>2</v>
      </c>
      <c r="BJ2171" t="str">
        <f>VLOOKUP(BD2171,工作表1!$K$3:$M$1000,3,FALSE)</f>
        <v>2025/2/15</v>
      </c>
      <c r="BK2171">
        <f t="shared" si="1104"/>
        <v>1.409</v>
      </c>
      <c r="BL2171">
        <f t="shared" si="1105"/>
        <v>0.59099999999999997</v>
      </c>
      <c r="BM2171" s="43">
        <f t="shared" si="1122"/>
        <v>43146</v>
      </c>
      <c r="BN2171" s="43">
        <f t="shared" si="1106"/>
        <v>43371</v>
      </c>
      <c r="BO2171" s="45">
        <f t="shared" si="1123"/>
        <v>0.69021739130434778</v>
      </c>
      <c r="BP2171" s="45">
        <f t="shared" si="1124"/>
        <v>2.2354228707564028</v>
      </c>
      <c r="BQ2171" s="47">
        <f t="shared" si="1125"/>
        <v>97.641264049282498</v>
      </c>
      <c r="BR2171" s="47">
        <f t="shared" si="1126"/>
        <v>120.98059976552931</v>
      </c>
    </row>
    <row r="2172" spans="6:70" x14ac:dyDescent="0.25">
      <c r="F2172" s="2">
        <v>43159</v>
      </c>
      <c r="G2172">
        <v>1.613</v>
      </c>
      <c r="H2172" s="43">
        <v>43195</v>
      </c>
      <c r="I2172">
        <v>2.7660999999999998</v>
      </c>
      <c r="L2172" s="2">
        <v>43088</v>
      </c>
      <c r="M2172" t="str">
        <v>912828D5</v>
      </c>
      <c r="N2172">
        <v>2.1101000000000001</v>
      </c>
      <c r="O2172">
        <v>-1.1156200000000001</v>
      </c>
      <c r="P2172">
        <v>0.80720000000000003</v>
      </c>
      <c r="Q2172">
        <v>123.875</v>
      </c>
      <c r="R2172">
        <f>VLOOKUP(M2172,工作表1!$A$3:$B$1000,2,FALSE)</f>
        <v>2.375</v>
      </c>
      <c r="S2172" t="str">
        <f>VLOOKUP(M2172,工作表1!$A$3:$C$1000,3,FALSE)</f>
        <v>2024/8/15</v>
      </c>
      <c r="T2172">
        <f t="shared" si="1096"/>
        <v>1.409</v>
      </c>
      <c r="U2172">
        <f t="shared" si="1095"/>
        <v>0.96599999999999997</v>
      </c>
      <c r="V2172" s="43">
        <f t="shared" si="1107"/>
        <v>43146</v>
      </c>
      <c r="W2172" s="43">
        <f t="shared" si="1097"/>
        <v>43189</v>
      </c>
      <c r="X2172" s="45">
        <f t="shared" si="1108"/>
        <v>0.81963315217391297</v>
      </c>
      <c r="Y2172" s="45">
        <f t="shared" si="1109"/>
        <v>1.4703180836807621</v>
      </c>
      <c r="Z2172" s="47">
        <f t="shared" si="1110"/>
        <v>100.9643161919475</v>
      </c>
      <c r="AA2172" s="47">
        <f t="shared" si="1111"/>
        <v>124.02830808512864</v>
      </c>
      <c r="AB2172" s="45">
        <f t="shared" si="1112"/>
        <v>2.3702000000000001</v>
      </c>
      <c r="AC2172" s="2" t="str">
        <f t="shared" si="1098"/>
        <v>TY2</v>
      </c>
      <c r="AD2172">
        <f t="shared" si="1099"/>
        <v>123.6875</v>
      </c>
      <c r="AE2172">
        <f t="shared" si="1100"/>
        <v>123.96875</v>
      </c>
      <c r="AF2172" s="49">
        <f t="shared" si="1127"/>
        <v>-0.28125</v>
      </c>
      <c r="AG2172" s="3">
        <f t="shared" si="1113"/>
        <v>122.18309475619941</v>
      </c>
      <c r="AH2172">
        <f t="shared" si="1114"/>
        <v>121.50801366871271</v>
      </c>
      <c r="AI2172" s="51">
        <f t="shared" si="1115"/>
        <v>0.67508108748670281</v>
      </c>
      <c r="AJ2172" s="52">
        <f t="shared" si="1116"/>
        <v>0.95633108748670281</v>
      </c>
      <c r="AK2172" s="2">
        <v>43088</v>
      </c>
      <c r="AL2172" t="str">
        <v>912828G3</v>
      </c>
      <c r="AM2172">
        <v>0.53300000000000003</v>
      </c>
      <c r="AN2172">
        <v>1.42411</v>
      </c>
      <c r="AO2172">
        <v>0.80059999999999998</v>
      </c>
      <c r="AP2172">
        <v>123.6875</v>
      </c>
      <c r="AQ2172">
        <f>VLOOKUP(AL2172,工作表1!$F$3:$G$1000,2,FALSE)</f>
        <v>2.25</v>
      </c>
      <c r="AR2172" t="str">
        <f>VLOOKUP(AL2172,工作表1!$F$3:$H$1000,3,FALSE)</f>
        <v>2024/11/15</v>
      </c>
      <c r="AS2172">
        <f t="shared" si="1101"/>
        <v>1.409</v>
      </c>
      <c r="AT2172">
        <f t="shared" si="1102"/>
        <v>0.84099999999999997</v>
      </c>
      <c r="AU2172" s="43">
        <f t="shared" si="1117"/>
        <v>43235</v>
      </c>
      <c r="AV2172" s="43">
        <f t="shared" si="1103"/>
        <v>43280</v>
      </c>
      <c r="AW2172" s="45">
        <f t="shared" si="1118"/>
        <v>0.21754143646408841</v>
      </c>
      <c r="AX2172" s="45">
        <f t="shared" si="1119"/>
        <v>1.394938696738061</v>
      </c>
      <c r="AY2172" s="47">
        <f t="shared" si="1120"/>
        <v>99.440737541569703</v>
      </c>
      <c r="AZ2172" s="47">
        <f t="shared" si="1121"/>
        <v>122.18309475619941</v>
      </c>
      <c r="BA2172" s="43"/>
      <c r="BC2172" s="2">
        <v>43087</v>
      </c>
      <c r="BD2172" t="str">
        <v>912828J2</v>
      </c>
      <c r="BE2172">
        <v>0.90080000000000005</v>
      </c>
      <c r="BF2172">
        <v>1.3761000000000001</v>
      </c>
      <c r="BG2172">
        <v>0.7873</v>
      </c>
      <c r="BH2172">
        <v>123.96875</v>
      </c>
      <c r="BI2172">
        <f>VLOOKUP(BD2172,工作表1!$K$3:$L$1000,2,FALSE)</f>
        <v>2</v>
      </c>
      <c r="BJ2172" t="str">
        <f>VLOOKUP(BD2172,工作表1!$K$3:$M$1000,3,FALSE)</f>
        <v>2025/2/15</v>
      </c>
      <c r="BK2172">
        <f t="shared" si="1104"/>
        <v>1.4052800000000001</v>
      </c>
      <c r="BL2172">
        <f t="shared" si="1105"/>
        <v>0.59471999999999992</v>
      </c>
      <c r="BM2172" s="43">
        <f t="shared" si="1122"/>
        <v>43146</v>
      </c>
      <c r="BN2172" s="43">
        <f t="shared" si="1106"/>
        <v>43371</v>
      </c>
      <c r="BO2172" s="45">
        <f t="shared" si="1123"/>
        <v>0.68478260869565222</v>
      </c>
      <c r="BP2172" s="45">
        <f t="shared" si="1124"/>
        <v>2.2354675402025017</v>
      </c>
      <c r="BQ2172" s="47">
        <f t="shared" si="1125"/>
        <v>98.067908007648441</v>
      </c>
      <c r="BR2172" s="47">
        <f t="shared" si="1126"/>
        <v>121.50801366871271</v>
      </c>
    </row>
    <row r="2173" spans="6:70" x14ac:dyDescent="0.25">
      <c r="F2173" s="2">
        <v>43158</v>
      </c>
      <c r="G2173">
        <v>1.61076</v>
      </c>
      <c r="H2173" s="43">
        <v>43194</v>
      </c>
      <c r="I2173">
        <v>2.7437</v>
      </c>
      <c r="L2173" s="2">
        <v>43087</v>
      </c>
      <c r="M2173" t="str">
        <v>912828D5</v>
      </c>
      <c r="N2173">
        <v>0.59299999999999997</v>
      </c>
      <c r="O2173">
        <v>0.82018000000000002</v>
      </c>
      <c r="P2173">
        <v>0.80720000000000003</v>
      </c>
      <c r="Q2173">
        <v>124.453125</v>
      </c>
      <c r="R2173">
        <f>VLOOKUP(M2173,工作表1!$A$3:$B$1000,2,FALSE)</f>
        <v>2.375</v>
      </c>
      <c r="S2173" t="str">
        <f>VLOOKUP(M2173,工作表1!$A$3:$C$1000,3,FALSE)</f>
        <v>2024/8/15</v>
      </c>
      <c r="T2173">
        <f t="shared" si="1096"/>
        <v>1.4052800000000001</v>
      </c>
      <c r="U2173">
        <f t="shared" si="1095"/>
        <v>0.96971999999999992</v>
      </c>
      <c r="V2173" s="43">
        <f t="shared" si="1107"/>
        <v>43146</v>
      </c>
      <c r="W2173" s="43">
        <f t="shared" si="1097"/>
        <v>43189</v>
      </c>
      <c r="X2173" s="45">
        <f t="shared" si="1108"/>
        <v>0.81317934782608703</v>
      </c>
      <c r="Y2173" s="45">
        <f t="shared" si="1109"/>
        <v>1.4703711286480048</v>
      </c>
      <c r="Z2173" s="47">
        <f t="shared" si="1110"/>
        <v>100.87250263975191</v>
      </c>
      <c r="AA2173" s="47">
        <f t="shared" si="1111"/>
        <v>123.90275818681525</v>
      </c>
      <c r="AB2173" s="45">
        <f t="shared" si="1112"/>
        <v>2.3035000000000001</v>
      </c>
      <c r="AC2173" s="2" t="str">
        <f t="shared" si="1098"/>
        <v>TY2</v>
      </c>
      <c r="AD2173">
        <f t="shared" si="1099"/>
        <v>124.234375</v>
      </c>
      <c r="AE2173">
        <f t="shared" si="1100"/>
        <v>124.15625</v>
      </c>
      <c r="AF2173" s="49">
        <f t="shared" si="1127"/>
        <v>7.8125E-2</v>
      </c>
      <c r="AG2173" s="3">
        <f t="shared" si="1113"/>
        <v>122.70348266942641</v>
      </c>
      <c r="AH2173">
        <f t="shared" si="1114"/>
        <v>121.70009512325618</v>
      </c>
      <c r="AI2173" s="51">
        <f t="shared" si="1115"/>
        <v>1.0033875461702308</v>
      </c>
      <c r="AJ2173" s="52">
        <f t="shared" si="1116"/>
        <v>0.92526254617023085</v>
      </c>
      <c r="AK2173" s="2">
        <v>43087</v>
      </c>
      <c r="AL2173" t="str">
        <v>912828G3</v>
      </c>
      <c r="AM2173">
        <v>2.2800000000000001E-2</v>
      </c>
      <c r="AN2173">
        <v>1.42743</v>
      </c>
      <c r="AO2173">
        <v>0.80059999999999998</v>
      </c>
      <c r="AP2173">
        <v>124.234375</v>
      </c>
      <c r="AQ2173">
        <f>VLOOKUP(AL2173,工作表1!$F$3:$G$1000,2,FALSE)</f>
        <v>2.25</v>
      </c>
      <c r="AR2173" t="str">
        <f>VLOOKUP(AL2173,工作表1!$F$3:$H$1000,3,FALSE)</f>
        <v>2024/11/15</v>
      </c>
      <c r="AS2173">
        <f t="shared" si="1101"/>
        <v>1.4052800000000001</v>
      </c>
      <c r="AT2173">
        <f t="shared" si="1102"/>
        <v>0.84471999999999992</v>
      </c>
      <c r="AU2173" s="43">
        <f t="shared" si="1117"/>
        <v>43235</v>
      </c>
      <c r="AV2173" s="43">
        <f t="shared" si="1103"/>
        <v>43280</v>
      </c>
      <c r="AW2173" s="45">
        <f t="shared" si="1118"/>
        <v>0.21132596685082872</v>
      </c>
      <c r="AX2173" s="45">
        <f t="shared" si="1119"/>
        <v>1.394887610686445</v>
      </c>
      <c r="AY2173" s="47">
        <f t="shared" si="1120"/>
        <v>99.867830763955567</v>
      </c>
      <c r="AZ2173" s="47">
        <f t="shared" si="1121"/>
        <v>122.70348266942641</v>
      </c>
      <c r="BA2173" s="43"/>
      <c r="BC2173" s="2">
        <v>43084</v>
      </c>
      <c r="BD2173" t="str">
        <v>912828J2</v>
      </c>
      <c r="BE2173">
        <v>1.1654</v>
      </c>
      <c r="BF2173">
        <v>1.3607400000000001</v>
      </c>
      <c r="BG2173">
        <v>0.7873</v>
      </c>
      <c r="BH2173">
        <v>124.15625</v>
      </c>
      <c r="BI2173">
        <f>VLOOKUP(BD2173,工作表1!$K$3:$L$1000,2,FALSE)</f>
        <v>2</v>
      </c>
      <c r="BJ2173" t="str">
        <f>VLOOKUP(BD2173,工作表1!$K$3:$M$1000,3,FALSE)</f>
        <v>2025/2/15</v>
      </c>
      <c r="BK2173">
        <f t="shared" si="1104"/>
        <v>1.4052100000000001</v>
      </c>
      <c r="BL2173">
        <f t="shared" si="1105"/>
        <v>0.59478999999999993</v>
      </c>
      <c r="BM2173" s="43">
        <f t="shared" si="1122"/>
        <v>43146</v>
      </c>
      <c r="BN2173" s="43">
        <f t="shared" si="1106"/>
        <v>43371</v>
      </c>
      <c r="BO2173" s="45">
        <f t="shared" si="1123"/>
        <v>0.67934782608695654</v>
      </c>
      <c r="BP2173" s="45">
        <f t="shared" si="1124"/>
        <v>2.2355122096486006</v>
      </c>
      <c r="BQ2173" s="47">
        <f t="shared" si="1125"/>
        <v>98.227685951422387</v>
      </c>
      <c r="BR2173" s="47">
        <f t="shared" si="1126"/>
        <v>121.70009512325618</v>
      </c>
    </row>
    <row r="2174" spans="6:70" x14ac:dyDescent="0.25">
      <c r="F2174" s="2">
        <v>43157</v>
      </c>
      <c r="G2174">
        <v>1.6080000000000001</v>
      </c>
      <c r="H2174" s="43">
        <v>43193</v>
      </c>
      <c r="I2174">
        <v>2.7187999999999999</v>
      </c>
      <c r="L2174" s="2">
        <v>43084</v>
      </c>
      <c r="M2174" t="str">
        <v>912828D5</v>
      </c>
      <c r="N2174">
        <v>0.67959999999999998</v>
      </c>
      <c r="O2174">
        <v>0.79303000000000001</v>
      </c>
      <c r="P2174">
        <v>0.80720000000000003</v>
      </c>
      <c r="Q2174">
        <v>124.640625</v>
      </c>
      <c r="R2174">
        <f>VLOOKUP(M2174,工作表1!$A$3:$B$1000,2,FALSE)</f>
        <v>2.375</v>
      </c>
      <c r="S2174" t="str">
        <f>VLOOKUP(M2174,工作表1!$A$3:$C$1000,3,FALSE)</f>
        <v>2024/8/15</v>
      </c>
      <c r="T2174">
        <f t="shared" si="1096"/>
        <v>1.4052100000000001</v>
      </c>
      <c r="U2174">
        <f t="shared" si="1095"/>
        <v>0.96978999999999993</v>
      </c>
      <c r="V2174" s="43">
        <f t="shared" si="1107"/>
        <v>43146</v>
      </c>
      <c r="W2174" s="43">
        <f t="shared" si="1097"/>
        <v>43189</v>
      </c>
      <c r="X2174" s="45">
        <f t="shared" si="1108"/>
        <v>0.80672554347826086</v>
      </c>
      <c r="Y2174" s="45">
        <f t="shared" si="1109"/>
        <v>1.4704241736152472</v>
      </c>
      <c r="Z2174" s="47">
        <f t="shared" si="1110"/>
        <v>101.03580548202059</v>
      </c>
      <c r="AA2174" s="47">
        <f t="shared" si="1111"/>
        <v>124.09451489710477</v>
      </c>
      <c r="AB2174" s="45">
        <f t="shared" si="1112"/>
        <v>2.2764000000000002</v>
      </c>
      <c r="AC2174" s="2" t="str">
        <f t="shared" si="1098"/>
        <v>TY2</v>
      </c>
      <c r="AD2174">
        <f t="shared" si="1099"/>
        <v>124.421875</v>
      </c>
      <c r="AE2174">
        <f t="shared" si="1100"/>
        <v>124.296875</v>
      </c>
      <c r="AF2174" s="49">
        <f t="shared" si="1127"/>
        <v>0.125</v>
      </c>
      <c r="AG2174" s="3">
        <f t="shared" si="1113"/>
        <v>122.89251446614919</v>
      </c>
      <c r="AH2174">
        <f t="shared" si="1114"/>
        <v>121.81513260614389</v>
      </c>
      <c r="AI2174" s="51">
        <f t="shared" si="1115"/>
        <v>1.0773818600053033</v>
      </c>
      <c r="AJ2174" s="52">
        <f t="shared" si="1116"/>
        <v>0.95238186000530334</v>
      </c>
      <c r="AK2174" s="2">
        <v>43084</v>
      </c>
      <c r="AL2174" t="str">
        <v>912828G3</v>
      </c>
      <c r="AM2174">
        <v>0.1666</v>
      </c>
      <c r="AN2174">
        <v>1.4114500000000001</v>
      </c>
      <c r="AO2174">
        <v>0.80059999999999998</v>
      </c>
      <c r="AP2174">
        <v>124.421875</v>
      </c>
      <c r="AQ2174">
        <f>VLOOKUP(AL2174,工作表1!$F$3:$G$1000,2,FALSE)</f>
        <v>2.25</v>
      </c>
      <c r="AR2174" t="str">
        <f>VLOOKUP(AL2174,工作表1!$F$3:$H$1000,3,FALSE)</f>
        <v>2024/11/15</v>
      </c>
      <c r="AS2174">
        <f t="shared" si="1101"/>
        <v>1.4052100000000001</v>
      </c>
      <c r="AT2174">
        <f t="shared" si="1102"/>
        <v>0.84478999999999993</v>
      </c>
      <c r="AU2174" s="43">
        <f t="shared" si="1117"/>
        <v>43235</v>
      </c>
      <c r="AV2174" s="43">
        <f t="shared" si="1103"/>
        <v>43280</v>
      </c>
      <c r="AW2174" s="45">
        <f t="shared" si="1118"/>
        <v>0.20511049723756908</v>
      </c>
      <c r="AX2174" s="45">
        <f t="shared" si="1119"/>
        <v>1.3948365246348293</v>
      </c>
      <c r="AY2174" s="47">
        <f t="shared" si="1120"/>
        <v>100.02770414057926</v>
      </c>
      <c r="AZ2174" s="47">
        <f t="shared" si="1121"/>
        <v>122.89251446614919</v>
      </c>
      <c r="BA2174" s="43"/>
      <c r="BC2174" s="2">
        <v>43083</v>
      </c>
      <c r="BD2174" t="str">
        <v>912828J2</v>
      </c>
      <c r="BE2174">
        <v>1.0016</v>
      </c>
      <c r="BF2174">
        <v>1.3714500000000001</v>
      </c>
      <c r="BG2174">
        <v>0.7873</v>
      </c>
      <c r="BH2174">
        <v>124.296875</v>
      </c>
      <c r="BI2174">
        <f>VLOOKUP(BD2174,工作表1!$K$3:$L$1000,2,FALSE)</f>
        <v>2</v>
      </c>
      <c r="BJ2174" t="str">
        <f>VLOOKUP(BD2174,工作表1!$K$3:$M$1000,3,FALSE)</f>
        <v>2025/2/15</v>
      </c>
      <c r="BK2174">
        <f t="shared" si="1104"/>
        <v>1.4079999999999999</v>
      </c>
      <c r="BL2174">
        <f t="shared" si="1105"/>
        <v>0.59200000000000008</v>
      </c>
      <c r="BM2174" s="43">
        <f t="shared" si="1122"/>
        <v>43146</v>
      </c>
      <c r="BN2174" s="43">
        <f t="shared" si="1106"/>
        <v>43371</v>
      </c>
      <c r="BO2174" s="45">
        <f t="shared" si="1123"/>
        <v>0.66304347826086951</v>
      </c>
      <c r="BP2174" s="45">
        <f t="shared" si="1124"/>
        <v>2.235646217986897</v>
      </c>
      <c r="BQ2174" s="47">
        <f t="shared" si="1125"/>
        <v>98.341522272202155</v>
      </c>
      <c r="BR2174" s="47">
        <f t="shared" si="1126"/>
        <v>121.81513260614389</v>
      </c>
    </row>
    <row r="2175" spans="6:70" x14ac:dyDescent="0.25">
      <c r="F2175" s="2">
        <v>43154</v>
      </c>
      <c r="G2175">
        <v>1.6060000000000001</v>
      </c>
      <c r="H2175" s="43">
        <v>43192</v>
      </c>
      <c r="I2175">
        <v>2.6718000000000002</v>
      </c>
      <c r="L2175" s="2">
        <v>43083</v>
      </c>
      <c r="M2175" t="str">
        <v>912828D5</v>
      </c>
      <c r="N2175">
        <v>0.2641</v>
      </c>
      <c r="O2175">
        <v>1.22102</v>
      </c>
      <c r="P2175">
        <v>0.80720000000000003</v>
      </c>
      <c r="Q2175">
        <v>124.78125</v>
      </c>
      <c r="R2175">
        <f>VLOOKUP(M2175,工作表1!$A$3:$B$1000,2,FALSE)</f>
        <v>2.375</v>
      </c>
      <c r="S2175" t="str">
        <f>VLOOKUP(M2175,工作表1!$A$3:$C$1000,3,FALSE)</f>
        <v>2024/8/15</v>
      </c>
      <c r="T2175">
        <f t="shared" si="1096"/>
        <v>1.4079999999999999</v>
      </c>
      <c r="U2175">
        <f t="shared" si="1095"/>
        <v>0.96700000000000008</v>
      </c>
      <c r="V2175" s="43">
        <f t="shared" si="1107"/>
        <v>43146</v>
      </c>
      <c r="W2175" s="43">
        <f t="shared" si="1097"/>
        <v>43189</v>
      </c>
      <c r="X2175" s="45">
        <f t="shared" si="1108"/>
        <v>0.78736413043478259</v>
      </c>
      <c r="Y2175" s="45">
        <f t="shared" si="1109"/>
        <v>1.4705833085169744</v>
      </c>
      <c r="Z2175" s="47">
        <f t="shared" si="1110"/>
        <v>101.03710862816929</v>
      </c>
      <c r="AA2175" s="47">
        <f t="shared" si="1111"/>
        <v>124.06555718606218</v>
      </c>
      <c r="AB2175" s="45">
        <f t="shared" si="1112"/>
        <v>2.2664</v>
      </c>
      <c r="AC2175" s="2" t="str">
        <f t="shared" si="1098"/>
        <v>TY2</v>
      </c>
      <c r="AD2175">
        <f t="shared" si="1099"/>
        <v>124.5625</v>
      </c>
      <c r="AE2175">
        <f t="shared" si="1100"/>
        <v>124.34375</v>
      </c>
      <c r="AF2175" s="49">
        <f t="shared" si="1127"/>
        <v>0.21875</v>
      </c>
      <c r="AG2175" s="3">
        <f t="shared" si="1113"/>
        <v>122.99742565567388</v>
      </c>
      <c r="AH2175">
        <f t="shared" si="1114"/>
        <v>121.8655273391368</v>
      </c>
      <c r="AI2175" s="51">
        <f t="shared" si="1115"/>
        <v>1.1318983165370753</v>
      </c>
      <c r="AJ2175" s="52">
        <f t="shared" si="1116"/>
        <v>0.91314831653707529</v>
      </c>
      <c r="AK2175" s="2">
        <v>43083</v>
      </c>
      <c r="AL2175" t="str">
        <v>912828G3</v>
      </c>
      <c r="AM2175">
        <v>-0.13850000000000001</v>
      </c>
      <c r="AN2175">
        <v>1.44496</v>
      </c>
      <c r="AO2175">
        <v>0.80059999999999998</v>
      </c>
      <c r="AP2175">
        <v>124.5625</v>
      </c>
      <c r="AQ2175">
        <f>VLOOKUP(AL2175,工作表1!$F$3:$G$1000,2,FALSE)</f>
        <v>2.25</v>
      </c>
      <c r="AR2175" t="str">
        <f>VLOOKUP(AL2175,工作表1!$F$3:$H$1000,3,FALSE)</f>
        <v>2024/11/15</v>
      </c>
      <c r="AS2175">
        <f t="shared" si="1101"/>
        <v>1.4079999999999999</v>
      </c>
      <c r="AT2175">
        <f t="shared" si="1102"/>
        <v>0.84200000000000008</v>
      </c>
      <c r="AU2175" s="43">
        <f t="shared" si="1117"/>
        <v>43235</v>
      </c>
      <c r="AV2175" s="43">
        <f t="shared" si="1103"/>
        <v>43280</v>
      </c>
      <c r="AW2175" s="45">
        <f t="shared" si="1118"/>
        <v>0.18646408839779005</v>
      </c>
      <c r="AX2175" s="45">
        <f t="shared" si="1119"/>
        <v>1.3946832664799818</v>
      </c>
      <c r="AY2175" s="47">
        <f t="shared" si="1120"/>
        <v>100.135668599415</v>
      </c>
      <c r="AZ2175" s="47">
        <f t="shared" si="1121"/>
        <v>122.99742565567388</v>
      </c>
      <c r="BA2175" s="43"/>
      <c r="BC2175" s="2">
        <v>43082</v>
      </c>
      <c r="BD2175" t="str">
        <v>912828J2</v>
      </c>
      <c r="BE2175">
        <v>-0.78220000000000001</v>
      </c>
      <c r="BF2175">
        <v>1.35548</v>
      </c>
      <c r="BG2175">
        <v>0.7873</v>
      </c>
      <c r="BH2175">
        <v>124.34375</v>
      </c>
      <c r="BI2175">
        <f>VLOOKUP(BD2175,工作表1!$K$3:$L$1000,2,FALSE)</f>
        <v>2</v>
      </c>
      <c r="BJ2175" t="str">
        <f>VLOOKUP(BD2175,工作表1!$K$3:$M$1000,3,FALSE)</f>
        <v>2025/2/15</v>
      </c>
      <c r="BK2175">
        <f t="shared" si="1104"/>
        <v>1.4046400000000001</v>
      </c>
      <c r="BL2175">
        <f t="shared" si="1105"/>
        <v>0.59535999999999989</v>
      </c>
      <c r="BM2175" s="43">
        <f t="shared" si="1122"/>
        <v>43146</v>
      </c>
      <c r="BN2175" s="43">
        <f t="shared" si="1106"/>
        <v>43371</v>
      </c>
      <c r="BO2175" s="45">
        <f t="shared" si="1123"/>
        <v>0.65760869565217395</v>
      </c>
      <c r="BP2175" s="45">
        <f t="shared" si="1124"/>
        <v>2.2356908874329959</v>
      </c>
      <c r="BQ2175" s="47">
        <f t="shared" si="1125"/>
        <v>98.392375482321583</v>
      </c>
      <c r="BR2175" s="47">
        <f t="shared" si="1126"/>
        <v>121.8655273391368</v>
      </c>
    </row>
    <row r="2176" spans="6:70" x14ac:dyDescent="0.25">
      <c r="F2176" s="2">
        <v>43153</v>
      </c>
      <c r="G2176">
        <v>1.603</v>
      </c>
      <c r="H2176" s="43">
        <v>43189</v>
      </c>
      <c r="I2176">
        <v>2.6840999999999999</v>
      </c>
      <c r="L2176" s="2">
        <v>43082</v>
      </c>
      <c r="M2176" t="str">
        <v>912828D5</v>
      </c>
      <c r="N2176">
        <v>0.31690000000000002</v>
      </c>
      <c r="O2176">
        <v>1.0760799999999999</v>
      </c>
      <c r="P2176">
        <v>0.80720000000000003</v>
      </c>
      <c r="Q2176">
        <v>124.828125</v>
      </c>
      <c r="R2176">
        <f>VLOOKUP(M2176,工作表1!$A$3:$B$1000,2,FALSE)</f>
        <v>2.375</v>
      </c>
      <c r="S2176" t="str">
        <f>VLOOKUP(M2176,工作表1!$A$3:$C$1000,3,FALSE)</f>
        <v>2024/8/15</v>
      </c>
      <c r="T2176">
        <f t="shared" si="1096"/>
        <v>1.4046400000000001</v>
      </c>
      <c r="U2176">
        <f t="shared" si="1095"/>
        <v>0.97035999999999989</v>
      </c>
      <c r="V2176" s="43">
        <f t="shared" si="1107"/>
        <v>43146</v>
      </c>
      <c r="W2176" s="43">
        <f t="shared" si="1097"/>
        <v>43189</v>
      </c>
      <c r="X2176" s="45">
        <f t="shared" si="1108"/>
        <v>0.78091032608695654</v>
      </c>
      <c r="Y2176" s="45">
        <f t="shared" si="1109"/>
        <v>1.4706363534842168</v>
      </c>
      <c r="Z2176" s="47">
        <f t="shared" si="1110"/>
        <v>101.12202140705904</v>
      </c>
      <c r="AA2176" s="47">
        <f t="shared" si="1111"/>
        <v>124.15900863393422</v>
      </c>
      <c r="AB2176" s="45">
        <f t="shared" si="1112"/>
        <v>2.2467999999999999</v>
      </c>
      <c r="AC2176" s="2" t="str">
        <f t="shared" si="1098"/>
        <v>TY2</v>
      </c>
      <c r="AD2176">
        <f t="shared" si="1099"/>
        <v>124.609375</v>
      </c>
      <c r="AE2176">
        <f t="shared" si="1100"/>
        <v>123.859375</v>
      </c>
      <c r="AF2176" s="49">
        <f t="shared" si="1127"/>
        <v>0.75</v>
      </c>
      <c r="AG2176" s="3">
        <f t="shared" si="1113"/>
        <v>123.05091324116026</v>
      </c>
      <c r="AH2176">
        <f t="shared" si="1114"/>
        <v>121.35132990965914</v>
      </c>
      <c r="AI2176" s="51">
        <f t="shared" si="1115"/>
        <v>1.6995833315011168</v>
      </c>
      <c r="AJ2176" s="52">
        <f t="shared" si="1116"/>
        <v>0.94958333150111685</v>
      </c>
      <c r="AK2176" s="2">
        <v>43082</v>
      </c>
      <c r="AL2176" t="str">
        <v>912828G3</v>
      </c>
      <c r="AM2176">
        <v>-1.0284</v>
      </c>
      <c r="AN2176">
        <v>1.41998</v>
      </c>
      <c r="AO2176">
        <v>0.80059999999999998</v>
      </c>
      <c r="AP2176">
        <v>124.609375</v>
      </c>
      <c r="AQ2176">
        <f>VLOOKUP(AL2176,工作表1!$F$3:$G$1000,2,FALSE)</f>
        <v>2.25</v>
      </c>
      <c r="AR2176" t="str">
        <f>VLOOKUP(AL2176,工作表1!$F$3:$H$1000,3,FALSE)</f>
        <v>2024/11/15</v>
      </c>
      <c r="AS2176">
        <f t="shared" si="1101"/>
        <v>1.4046400000000001</v>
      </c>
      <c r="AT2176">
        <f t="shared" si="1102"/>
        <v>0.84535999999999989</v>
      </c>
      <c r="AU2176" s="43">
        <f t="shared" si="1117"/>
        <v>43235</v>
      </c>
      <c r="AV2176" s="43">
        <f t="shared" si="1103"/>
        <v>43280</v>
      </c>
      <c r="AW2176" s="45">
        <f t="shared" si="1118"/>
        <v>0.18024861878453038</v>
      </c>
      <c r="AX2176" s="45">
        <f t="shared" si="1119"/>
        <v>1.3946321804283661</v>
      </c>
      <c r="AY2176" s="47">
        <f t="shared" si="1120"/>
        <v>100.18881886385616</v>
      </c>
      <c r="AZ2176" s="47">
        <f t="shared" si="1121"/>
        <v>123.05091324116026</v>
      </c>
      <c r="BA2176" s="43"/>
      <c r="BC2176" s="2">
        <v>43081</v>
      </c>
      <c r="BD2176" t="str">
        <v>912828J2</v>
      </c>
      <c r="BE2176">
        <v>-1.2282</v>
      </c>
      <c r="BF2176">
        <v>1.3813299999999999</v>
      </c>
      <c r="BG2176">
        <v>0.7873</v>
      </c>
      <c r="BH2176">
        <v>123.859375</v>
      </c>
      <c r="BI2176">
        <f>VLOOKUP(BD2176,工作表1!$K$3:$L$1000,2,FALSE)</f>
        <v>2</v>
      </c>
      <c r="BJ2176" t="str">
        <f>VLOOKUP(BD2176,工作表1!$K$3:$M$1000,3,FALSE)</f>
        <v>2025/2/15</v>
      </c>
      <c r="BK2176">
        <f t="shared" si="1104"/>
        <v>1.4039999999999999</v>
      </c>
      <c r="BL2176">
        <f t="shared" si="1105"/>
        <v>0.59600000000000009</v>
      </c>
      <c r="BM2176" s="43">
        <f t="shared" si="1122"/>
        <v>43146</v>
      </c>
      <c r="BN2176" s="43">
        <f t="shared" si="1106"/>
        <v>43371</v>
      </c>
      <c r="BO2176" s="45">
        <f t="shared" si="1123"/>
        <v>0.65217391304347827</v>
      </c>
      <c r="BP2176" s="45">
        <f t="shared" si="1124"/>
        <v>2.2357355568790949</v>
      </c>
      <c r="BQ2176" s="47">
        <f t="shared" si="1125"/>
        <v>97.996560394039022</v>
      </c>
      <c r="BR2176" s="47">
        <f t="shared" si="1126"/>
        <v>121.35132990965914</v>
      </c>
    </row>
    <row r="2177" spans="6:70" x14ac:dyDescent="0.25">
      <c r="F2177" s="2">
        <v>43152</v>
      </c>
      <c r="G2177">
        <v>1.58911</v>
      </c>
      <c r="H2177" s="43">
        <v>43188</v>
      </c>
      <c r="I2177">
        <v>2.6840999999999999</v>
      </c>
      <c r="L2177" s="2">
        <v>43081</v>
      </c>
      <c r="M2177" t="str">
        <v>912828D5</v>
      </c>
      <c r="N2177">
        <v>0.32840000000000003</v>
      </c>
      <c r="O2177">
        <v>1.08189</v>
      </c>
      <c r="P2177">
        <v>0.80720000000000003</v>
      </c>
      <c r="Q2177">
        <v>124.359375</v>
      </c>
      <c r="R2177">
        <f>VLOOKUP(M2177,工作表1!$A$3:$B$1000,2,FALSE)</f>
        <v>2.375</v>
      </c>
      <c r="S2177" t="str">
        <f>VLOOKUP(M2177,工作表1!$A$3:$C$1000,3,FALSE)</f>
        <v>2024/8/15</v>
      </c>
      <c r="T2177">
        <f t="shared" si="1096"/>
        <v>1.4039999999999999</v>
      </c>
      <c r="U2177">
        <f t="shared" si="1095"/>
        <v>0.97100000000000009</v>
      </c>
      <c r="V2177" s="43">
        <f t="shared" si="1107"/>
        <v>43146</v>
      </c>
      <c r="W2177" s="43">
        <f t="shared" si="1097"/>
        <v>43189</v>
      </c>
      <c r="X2177" s="45">
        <f t="shared" si="1108"/>
        <v>0.77445652173913049</v>
      </c>
      <c r="Y2177" s="45">
        <f t="shared" si="1109"/>
        <v>1.4706893984514593</v>
      </c>
      <c r="Z2177" s="47">
        <f t="shared" si="1110"/>
        <v>100.7465656800629</v>
      </c>
      <c r="AA2177" s="47">
        <f t="shared" si="1111"/>
        <v>123.68311081507174</v>
      </c>
      <c r="AB2177" s="45">
        <f t="shared" si="1112"/>
        <v>2.3153999999999999</v>
      </c>
      <c r="AC2177" s="2" t="str">
        <f t="shared" si="1098"/>
        <v>TY2</v>
      </c>
      <c r="AD2177">
        <f t="shared" si="1099"/>
        <v>124.125</v>
      </c>
      <c r="AE2177">
        <f t="shared" si="1100"/>
        <v>124</v>
      </c>
      <c r="AF2177" s="49">
        <f t="shared" si="1127"/>
        <v>0.125</v>
      </c>
      <c r="AG2177" s="3">
        <f t="shared" si="1113"/>
        <v>122.54629306806059</v>
      </c>
      <c r="AH2177">
        <f t="shared" si="1114"/>
        <v>121.43502388630883</v>
      </c>
      <c r="AI2177" s="51">
        <f t="shared" si="1115"/>
        <v>1.1112691817517657</v>
      </c>
      <c r="AJ2177" s="52">
        <f t="shared" si="1116"/>
        <v>0.9862691817517657</v>
      </c>
      <c r="AK2177" s="2">
        <v>43081</v>
      </c>
      <c r="AL2177" t="str">
        <v>912828G3</v>
      </c>
      <c r="AM2177">
        <v>-1.2495000000000001</v>
      </c>
      <c r="AN2177">
        <v>1.4429000000000001</v>
      </c>
      <c r="AO2177">
        <v>0.80059999999999998</v>
      </c>
      <c r="AP2177">
        <v>124.125</v>
      </c>
      <c r="AQ2177">
        <f>VLOOKUP(AL2177,工作表1!$F$3:$G$1000,2,FALSE)</f>
        <v>2.25</v>
      </c>
      <c r="AR2177" t="str">
        <f>VLOOKUP(AL2177,工作表1!$F$3:$H$1000,3,FALSE)</f>
        <v>2024/11/15</v>
      </c>
      <c r="AS2177">
        <f t="shared" si="1101"/>
        <v>1.4039999999999999</v>
      </c>
      <c r="AT2177">
        <f t="shared" si="1102"/>
        <v>0.84600000000000009</v>
      </c>
      <c r="AU2177" s="43">
        <f t="shared" si="1117"/>
        <v>43235</v>
      </c>
      <c r="AV2177" s="43">
        <f t="shared" si="1103"/>
        <v>43280</v>
      </c>
      <c r="AW2177" s="45">
        <f t="shared" si="1118"/>
        <v>0.17403314917127072</v>
      </c>
      <c r="AX2177" s="45">
        <f t="shared" si="1119"/>
        <v>1.3945810943767503</v>
      </c>
      <c r="AY2177" s="47">
        <f t="shared" si="1120"/>
        <v>99.793670723439988</v>
      </c>
      <c r="AZ2177" s="47">
        <f t="shared" si="1121"/>
        <v>122.54629306806059</v>
      </c>
      <c r="BA2177" s="43"/>
      <c r="BC2177" s="2">
        <v>43080</v>
      </c>
      <c r="BD2177" t="str">
        <v>912828J2</v>
      </c>
      <c r="BE2177">
        <v>-1.8091999999999999</v>
      </c>
      <c r="BF2177">
        <v>1.41445</v>
      </c>
      <c r="BG2177">
        <v>0.7873</v>
      </c>
      <c r="BH2177">
        <v>124</v>
      </c>
      <c r="BI2177">
        <f>VLOOKUP(BD2177,工作表1!$K$3:$L$1000,2,FALSE)</f>
        <v>2</v>
      </c>
      <c r="BJ2177" t="str">
        <f>VLOOKUP(BD2177,工作表1!$K$3:$M$1000,3,FALSE)</f>
        <v>2025/2/15</v>
      </c>
      <c r="BK2177">
        <f t="shared" si="1104"/>
        <v>1.40036</v>
      </c>
      <c r="BL2177">
        <f t="shared" si="1105"/>
        <v>0.59963999999999995</v>
      </c>
      <c r="BM2177" s="43">
        <f t="shared" si="1122"/>
        <v>43146</v>
      </c>
      <c r="BN2177" s="43">
        <f t="shared" si="1106"/>
        <v>43371</v>
      </c>
      <c r="BO2177" s="45">
        <f t="shared" si="1123"/>
        <v>0.64673913043478259</v>
      </c>
      <c r="BP2177" s="45">
        <f t="shared" si="1124"/>
        <v>2.2357802263251934</v>
      </c>
      <c r="BQ2177" s="47">
        <f t="shared" si="1125"/>
        <v>98.073885432022749</v>
      </c>
      <c r="BR2177" s="47">
        <f t="shared" si="1126"/>
        <v>121.43502388630883</v>
      </c>
    </row>
    <row r="2178" spans="6:70" x14ac:dyDescent="0.25">
      <c r="F2178" s="2">
        <v>43151</v>
      </c>
      <c r="G2178">
        <v>1.58887</v>
      </c>
      <c r="H2178" s="43">
        <v>43187</v>
      </c>
      <c r="I2178">
        <v>2.7174</v>
      </c>
      <c r="L2178" s="2">
        <v>43080</v>
      </c>
      <c r="M2178" t="str">
        <v>912828D5</v>
      </c>
      <c r="N2178">
        <v>0.11070000000000001</v>
      </c>
      <c r="O2178">
        <v>1.2376799999999999</v>
      </c>
      <c r="P2178">
        <v>0.80720000000000003</v>
      </c>
      <c r="Q2178">
        <v>124.5</v>
      </c>
      <c r="R2178">
        <f>VLOOKUP(M2178,工作表1!$A$3:$B$1000,2,FALSE)</f>
        <v>2.375</v>
      </c>
      <c r="S2178" t="str">
        <f>VLOOKUP(M2178,工作表1!$A$3:$C$1000,3,FALSE)</f>
        <v>2024/8/15</v>
      </c>
      <c r="T2178">
        <f t="shared" si="1096"/>
        <v>1.40036</v>
      </c>
      <c r="U2178">
        <f t="shared" si="1095"/>
        <v>0.97463999999999995</v>
      </c>
      <c r="V2178" s="43">
        <f t="shared" si="1107"/>
        <v>43146</v>
      </c>
      <c r="W2178" s="43">
        <f t="shared" si="1097"/>
        <v>43189</v>
      </c>
      <c r="X2178" s="45">
        <f t="shared" si="1108"/>
        <v>0.76800271739130432</v>
      </c>
      <c r="Y2178" s="45">
        <f t="shared" si="1109"/>
        <v>1.4707424434187018</v>
      </c>
      <c r="Z2178" s="47">
        <f t="shared" si="1110"/>
        <v>100.80801517457333</v>
      </c>
      <c r="AA2178" s="47">
        <f t="shared" si="1111"/>
        <v>123.74735381131211</v>
      </c>
      <c r="AB2178" s="45">
        <f t="shared" si="1112"/>
        <v>2.3006000000000002</v>
      </c>
      <c r="AC2178" s="2" t="str">
        <f t="shared" si="1098"/>
        <v>TY2</v>
      </c>
      <c r="AD2178">
        <f t="shared" si="1099"/>
        <v>124.265625</v>
      </c>
      <c r="AE2178">
        <f t="shared" si="1100"/>
        <v>124</v>
      </c>
      <c r="AF2178" s="49">
        <f t="shared" si="1127"/>
        <v>0.265625</v>
      </c>
      <c r="AG2178" s="3">
        <f t="shared" si="1113"/>
        <v>122.65375729021474</v>
      </c>
      <c r="AH2178">
        <f t="shared" si="1114"/>
        <v>121.47580585929094</v>
      </c>
      <c r="AI2178" s="51">
        <f t="shared" si="1115"/>
        <v>1.1779514309237982</v>
      </c>
      <c r="AJ2178" s="52">
        <f t="shared" si="1116"/>
        <v>0.91232643092379817</v>
      </c>
      <c r="AK2178" s="2">
        <v>43080</v>
      </c>
      <c r="AL2178" t="str">
        <v>912828G3</v>
      </c>
      <c r="AM2178">
        <v>-1.4217</v>
      </c>
      <c r="AN2178">
        <v>1.45964</v>
      </c>
      <c r="AO2178">
        <v>0.80059999999999998</v>
      </c>
      <c r="AP2178">
        <v>124.265625</v>
      </c>
      <c r="AQ2178">
        <f>VLOOKUP(AL2178,工作表1!$F$3:$G$1000,2,FALSE)</f>
        <v>2.25</v>
      </c>
      <c r="AR2178" t="str">
        <f>VLOOKUP(AL2178,工作表1!$F$3:$H$1000,3,FALSE)</f>
        <v>2024/11/15</v>
      </c>
      <c r="AS2178">
        <f t="shared" si="1101"/>
        <v>1.40036</v>
      </c>
      <c r="AT2178">
        <f t="shared" si="1102"/>
        <v>0.84963999999999995</v>
      </c>
      <c r="AU2178" s="43">
        <f t="shared" si="1117"/>
        <v>43235</v>
      </c>
      <c r="AV2178" s="43">
        <f t="shared" si="1103"/>
        <v>43280</v>
      </c>
      <c r="AW2178" s="45">
        <f t="shared" si="1118"/>
        <v>0.16781767955801105</v>
      </c>
      <c r="AX2178" s="45">
        <f t="shared" si="1119"/>
        <v>1.3945300083251344</v>
      </c>
      <c r="AY2178" s="47">
        <f t="shared" si="1120"/>
        <v>99.89021923875292</v>
      </c>
      <c r="AZ2178" s="47">
        <f t="shared" si="1121"/>
        <v>122.65375729021474</v>
      </c>
      <c r="BA2178" s="43"/>
      <c r="BC2178" s="2">
        <v>43077</v>
      </c>
      <c r="BD2178" t="str">
        <v>912828J2</v>
      </c>
      <c r="BE2178">
        <v>-0.86229999999999996</v>
      </c>
      <c r="BF2178">
        <v>1.3595200000000001</v>
      </c>
      <c r="BG2178">
        <v>0.7873</v>
      </c>
      <c r="BH2178">
        <v>124</v>
      </c>
      <c r="BI2178">
        <f>VLOOKUP(BD2178,工作表1!$K$3:$L$1000,2,FALSE)</f>
        <v>2</v>
      </c>
      <c r="BJ2178" t="str">
        <f>VLOOKUP(BD2178,工作表1!$K$3:$M$1000,3,FALSE)</f>
        <v>2025/2/15</v>
      </c>
      <c r="BK2178">
        <f t="shared" si="1104"/>
        <v>1.3942099999999999</v>
      </c>
      <c r="BL2178">
        <f t="shared" si="1105"/>
        <v>0.60579000000000005</v>
      </c>
      <c r="BM2178" s="43">
        <f t="shared" si="1122"/>
        <v>43146</v>
      </c>
      <c r="BN2178" s="43">
        <f t="shared" si="1106"/>
        <v>43371</v>
      </c>
      <c r="BO2178" s="45">
        <f t="shared" si="1123"/>
        <v>0.64130434782608692</v>
      </c>
      <c r="BP2178" s="45">
        <f t="shared" si="1124"/>
        <v>2.2358248957712923</v>
      </c>
      <c r="BQ2178" s="47">
        <f t="shared" si="1125"/>
        <v>98.119474988407887</v>
      </c>
      <c r="BR2178" s="47">
        <f t="shared" si="1126"/>
        <v>121.47580585929094</v>
      </c>
    </row>
    <row r="2179" spans="6:70" x14ac:dyDescent="0.25">
      <c r="F2179" s="2">
        <v>43150</v>
      </c>
      <c r="G2179">
        <v>1.583</v>
      </c>
      <c r="H2179" s="43">
        <v>43186</v>
      </c>
      <c r="I2179">
        <v>2.7</v>
      </c>
      <c r="L2179" s="2">
        <v>43077</v>
      </c>
      <c r="M2179" t="str">
        <v>912828D5</v>
      </c>
      <c r="N2179">
        <v>0.1186</v>
      </c>
      <c r="O2179">
        <v>1.2368699999999999</v>
      </c>
      <c r="P2179">
        <v>0.80720000000000003</v>
      </c>
      <c r="Q2179">
        <v>124.515625</v>
      </c>
      <c r="R2179">
        <f>VLOOKUP(M2179,工作表1!$A$3:$B$1000,2,FALSE)</f>
        <v>2.375</v>
      </c>
      <c r="S2179" t="str">
        <f>VLOOKUP(M2179,工作表1!$A$3:$C$1000,3,FALSE)</f>
        <v>2024/8/15</v>
      </c>
      <c r="T2179">
        <f t="shared" si="1096"/>
        <v>1.3942099999999999</v>
      </c>
      <c r="U2179">
        <f t="shared" si="1095"/>
        <v>0.98079000000000005</v>
      </c>
      <c r="V2179" s="43">
        <f t="shared" si="1107"/>
        <v>43146</v>
      </c>
      <c r="W2179" s="43">
        <f t="shared" si="1097"/>
        <v>43189</v>
      </c>
      <c r="X2179" s="45">
        <f t="shared" si="1108"/>
        <v>0.76154891304347827</v>
      </c>
      <c r="Y2179" s="45">
        <f t="shared" si="1109"/>
        <v>1.470795488385944</v>
      </c>
      <c r="Z2179" s="47">
        <f t="shared" si="1110"/>
        <v>100.82386412173975</v>
      </c>
      <c r="AA2179" s="47">
        <f t="shared" si="1111"/>
        <v>123.75413800949939</v>
      </c>
      <c r="AB2179" s="45">
        <f t="shared" si="1112"/>
        <v>2.2883</v>
      </c>
      <c r="AC2179" s="2" t="str">
        <f t="shared" si="1098"/>
        <v>TY2</v>
      </c>
      <c r="AD2179">
        <f t="shared" si="1099"/>
        <v>124.265625</v>
      </c>
      <c r="AE2179">
        <f t="shared" si="1100"/>
        <v>124.015625</v>
      </c>
      <c r="AF2179" s="49">
        <f t="shared" si="1127"/>
        <v>0.25</v>
      </c>
      <c r="AG2179" s="3">
        <f t="shared" si="1113"/>
        <v>122.67319079805675</v>
      </c>
      <c r="AH2179">
        <f t="shared" si="1114"/>
        <v>121.46830069199275</v>
      </c>
      <c r="AI2179" s="51">
        <f t="shared" si="1115"/>
        <v>1.2048901060639992</v>
      </c>
      <c r="AJ2179" s="52">
        <f t="shared" si="1116"/>
        <v>0.95489010606399916</v>
      </c>
      <c r="AK2179" s="2">
        <v>43077</v>
      </c>
      <c r="AL2179" t="str">
        <v>912828G3</v>
      </c>
      <c r="AM2179">
        <v>-1.0028999999999999</v>
      </c>
      <c r="AN2179">
        <v>1.4145799999999999</v>
      </c>
      <c r="AO2179">
        <v>0.80059999999999998</v>
      </c>
      <c r="AP2179">
        <v>124.265625</v>
      </c>
      <c r="AQ2179">
        <f>VLOOKUP(AL2179,工作表1!$F$3:$G$1000,2,FALSE)</f>
        <v>2.25</v>
      </c>
      <c r="AR2179" t="str">
        <f>VLOOKUP(AL2179,工作表1!$F$3:$H$1000,3,FALSE)</f>
        <v>2024/11/15</v>
      </c>
      <c r="AS2179">
        <f t="shared" si="1101"/>
        <v>1.3942099999999999</v>
      </c>
      <c r="AT2179">
        <f t="shared" si="1102"/>
        <v>0.85579000000000005</v>
      </c>
      <c r="AU2179" s="43">
        <f t="shared" si="1117"/>
        <v>43235</v>
      </c>
      <c r="AV2179" s="43">
        <f t="shared" si="1103"/>
        <v>43280</v>
      </c>
      <c r="AW2179" s="45">
        <f t="shared" si="1118"/>
        <v>0.16160220994475138</v>
      </c>
      <c r="AX2179" s="45">
        <f t="shared" si="1119"/>
        <v>1.3944789222735186</v>
      </c>
      <c r="AY2179" s="47">
        <f t="shared" si="1120"/>
        <v>99.917705030854208</v>
      </c>
      <c r="AZ2179" s="47">
        <f t="shared" si="1121"/>
        <v>122.67319079805675</v>
      </c>
      <c r="BA2179" s="43"/>
      <c r="BC2179" s="2">
        <v>43076</v>
      </c>
      <c r="BD2179" t="str">
        <v>912828J2</v>
      </c>
      <c r="BE2179">
        <v>-0.93289999999999995</v>
      </c>
      <c r="BF2179">
        <v>1.3627800000000001</v>
      </c>
      <c r="BG2179">
        <v>0.7873</v>
      </c>
      <c r="BH2179">
        <v>124.015625</v>
      </c>
      <c r="BI2179">
        <f>VLOOKUP(BD2179,工作表1!$K$3:$L$1000,2,FALSE)</f>
        <v>2</v>
      </c>
      <c r="BJ2179" t="str">
        <f>VLOOKUP(BD2179,工作表1!$K$3:$M$1000,3,FALSE)</f>
        <v>2025/2/15</v>
      </c>
      <c r="BK2179">
        <f t="shared" si="1104"/>
        <v>1.391</v>
      </c>
      <c r="BL2179">
        <f t="shared" si="1105"/>
        <v>0.60899999999999999</v>
      </c>
      <c r="BM2179" s="43">
        <f t="shared" si="1122"/>
        <v>43146</v>
      </c>
      <c r="BN2179" s="43">
        <f t="shared" si="1106"/>
        <v>43371</v>
      </c>
      <c r="BO2179" s="45">
        <f t="shared" si="1123"/>
        <v>0.625</v>
      </c>
      <c r="BP2179" s="45">
        <f t="shared" si="1124"/>
        <v>2.2359589041095891</v>
      </c>
      <c r="BQ2179" s="47">
        <f t="shared" si="1125"/>
        <v>98.141770897362974</v>
      </c>
      <c r="BR2179" s="47">
        <f t="shared" si="1126"/>
        <v>121.46830069199275</v>
      </c>
    </row>
    <row r="2180" spans="6:70" x14ac:dyDescent="0.25">
      <c r="F2180" s="2">
        <v>43147</v>
      </c>
      <c r="G2180">
        <v>1.58447</v>
      </c>
      <c r="H2180" s="43">
        <v>43185</v>
      </c>
      <c r="I2180">
        <v>2.7747999999999999</v>
      </c>
      <c r="L2180" s="2">
        <v>43076</v>
      </c>
      <c r="M2180" t="str">
        <v>912828D5</v>
      </c>
      <c r="N2180">
        <v>-0.14749999999999999</v>
      </c>
      <c r="O2180">
        <v>1.38802</v>
      </c>
      <c r="P2180">
        <v>0.80720000000000003</v>
      </c>
      <c r="Q2180">
        <v>124.515625</v>
      </c>
      <c r="R2180">
        <f>VLOOKUP(M2180,工作表1!$A$3:$B$1000,2,FALSE)</f>
        <v>2.375</v>
      </c>
      <c r="S2180" t="str">
        <f>VLOOKUP(M2180,工作表1!$A$3:$C$1000,3,FALSE)</f>
        <v>2024/8/15</v>
      </c>
      <c r="T2180">
        <f t="shared" si="1096"/>
        <v>1.391</v>
      </c>
      <c r="U2180">
        <f t="shared" ref="U2180:U2243" si="1128">R2180-T2180</f>
        <v>0.98399999999999999</v>
      </c>
      <c r="V2180" s="43">
        <f t="shared" si="1107"/>
        <v>43146</v>
      </c>
      <c r="W2180" s="43">
        <f t="shared" si="1097"/>
        <v>43189</v>
      </c>
      <c r="X2180" s="45">
        <f t="shared" si="1108"/>
        <v>0.7421875</v>
      </c>
      <c r="Y2180" s="45">
        <f t="shared" si="1109"/>
        <v>1.4709546232876711</v>
      </c>
      <c r="Z2180" s="47">
        <f t="shared" si="1110"/>
        <v>100.79149879698352</v>
      </c>
      <c r="AA2180" s="47">
        <f t="shared" si="1111"/>
        <v>123.68111122729938</v>
      </c>
      <c r="AB2180" s="45">
        <f t="shared" si="1112"/>
        <v>2.2831999999999999</v>
      </c>
      <c r="AC2180" s="2" t="str">
        <f t="shared" si="1098"/>
        <v>TY2</v>
      </c>
      <c r="AD2180">
        <f t="shared" si="1099"/>
        <v>124.28125</v>
      </c>
      <c r="AE2180">
        <f t="shared" si="1100"/>
        <v>124.328125</v>
      </c>
      <c r="AF2180" s="49">
        <f t="shared" si="1127"/>
        <v>-4.6875E-2</v>
      </c>
      <c r="AG2180" s="3">
        <f t="shared" si="1113"/>
        <v>122.66391125310959</v>
      </c>
      <c r="AH2180">
        <f t="shared" si="1114"/>
        <v>121.76882303099723</v>
      </c>
      <c r="AI2180" s="51">
        <f t="shared" si="1115"/>
        <v>0.8950882221123635</v>
      </c>
      <c r="AJ2180" s="52">
        <f t="shared" si="1116"/>
        <v>0.9419632221123635</v>
      </c>
      <c r="AK2180" s="2">
        <v>43076</v>
      </c>
      <c r="AL2180" t="str">
        <v>912828G3</v>
      </c>
      <c r="AM2180">
        <v>-1.1534</v>
      </c>
      <c r="AN2180">
        <v>1.42703</v>
      </c>
      <c r="AO2180">
        <v>0.80059999999999998</v>
      </c>
      <c r="AP2180">
        <v>124.28125</v>
      </c>
      <c r="AQ2180">
        <f>VLOOKUP(AL2180,工作表1!$F$3:$G$1000,2,FALSE)</f>
        <v>2.25</v>
      </c>
      <c r="AR2180" t="str">
        <f>VLOOKUP(AL2180,工作表1!$F$3:$H$1000,3,FALSE)</f>
        <v>2024/11/15</v>
      </c>
      <c r="AS2180">
        <f t="shared" si="1101"/>
        <v>1.391</v>
      </c>
      <c r="AT2180">
        <f t="shared" si="1102"/>
        <v>0.85899999999999999</v>
      </c>
      <c r="AU2180" s="43">
        <f t="shared" si="1117"/>
        <v>43235</v>
      </c>
      <c r="AV2180" s="43">
        <f t="shared" si="1103"/>
        <v>43280</v>
      </c>
      <c r="AW2180" s="45">
        <f t="shared" si="1118"/>
        <v>0.14295580110497239</v>
      </c>
      <c r="AX2180" s="45">
        <f t="shared" si="1119"/>
        <v>1.394325664118671</v>
      </c>
      <c r="AY2180" s="47">
        <f t="shared" si="1120"/>
        <v>99.93766913767179</v>
      </c>
      <c r="AZ2180" s="47">
        <f t="shared" si="1121"/>
        <v>122.66391125310959</v>
      </c>
      <c r="BA2180" s="43"/>
      <c r="BC2180" s="2">
        <v>43075</v>
      </c>
      <c r="BD2180" t="str">
        <v>912828J2</v>
      </c>
      <c r="BE2180">
        <v>-2.7658999999999998</v>
      </c>
      <c r="BF2180">
        <v>1.35531</v>
      </c>
      <c r="BG2180">
        <v>0.7873</v>
      </c>
      <c r="BH2180">
        <v>124.328125</v>
      </c>
      <c r="BI2180">
        <f>VLOOKUP(BD2180,工作表1!$K$3:$L$1000,2,FALSE)</f>
        <v>2</v>
      </c>
      <c r="BJ2180" t="str">
        <f>VLOOKUP(BD2180,工作表1!$K$3:$M$1000,3,FALSE)</f>
        <v>2025/2/15</v>
      </c>
      <c r="BK2180">
        <f t="shared" si="1104"/>
        <v>1.38371</v>
      </c>
      <c r="BL2180">
        <f t="shared" si="1105"/>
        <v>0.61629</v>
      </c>
      <c r="BM2180" s="43">
        <f t="shared" si="1122"/>
        <v>43146</v>
      </c>
      <c r="BN2180" s="43">
        <f t="shared" si="1106"/>
        <v>43371</v>
      </c>
      <c r="BO2180" s="45">
        <f t="shared" si="1123"/>
        <v>0.61956521739130432</v>
      </c>
      <c r="BP2180" s="45">
        <f t="shared" si="1124"/>
        <v>2.236003573555688</v>
      </c>
      <c r="BQ2180" s="47">
        <f t="shared" si="1125"/>
        <v>98.392882543917509</v>
      </c>
      <c r="BR2180" s="47">
        <f t="shared" si="1126"/>
        <v>121.76882303099723</v>
      </c>
    </row>
    <row r="2181" spans="6:70" x14ac:dyDescent="0.25">
      <c r="F2181" s="2">
        <v>43146</v>
      </c>
      <c r="G2181">
        <v>1.5817699999999999</v>
      </c>
      <c r="H2181" s="43">
        <v>43182</v>
      </c>
      <c r="I2181">
        <v>2.7374000000000001</v>
      </c>
      <c r="L2181" s="2">
        <v>43075</v>
      </c>
      <c r="M2181" t="str">
        <v>912828D5</v>
      </c>
      <c r="N2181">
        <v>-0.52029999999999998</v>
      </c>
      <c r="O2181">
        <v>1.462</v>
      </c>
      <c r="P2181">
        <v>0.80720000000000003</v>
      </c>
      <c r="Q2181">
        <v>124.828125</v>
      </c>
      <c r="R2181">
        <f>VLOOKUP(M2181,工作表1!$A$3:$B$1000,2,FALSE)</f>
        <v>2.375</v>
      </c>
      <c r="S2181" t="str">
        <f>VLOOKUP(M2181,工作表1!$A$3:$C$1000,3,FALSE)</f>
        <v>2024/8/15</v>
      </c>
      <c r="T2181">
        <f t="shared" ref="T2181:T2244" si="1129">INDEX($G:$G,MATCH(L2181,$F:$F,0))</f>
        <v>1.38371</v>
      </c>
      <c r="U2181">
        <f t="shared" si="1128"/>
        <v>0.99129</v>
      </c>
      <c r="V2181" s="43">
        <f t="shared" si="1107"/>
        <v>43146</v>
      </c>
      <c r="W2181" s="43">
        <f t="shared" ref="W2181:W2244" si="1130">IF(WEEKDAY(DATE(YEAR(L2181),(INT(MONTH(L2181)/3)+1)*3+1,1)-1,2)=7,DATE(YEAR(L2181),(INT(MONTH(L2181)/3)+1)*3+1,1)-1-2,IF(WEEKDAY(DATE(YEAR(L2181),(INT(MONTH(L2181)/3)+1)*3+1,1)-1,2)=6,DATE(YEAR(L2181),(INT(MONTH(L2181)/3)+1)*3+1,1)-1-1,DATE(YEAR(L2181),(INT(MONTH(L2181)/3)+1)*3+1,1)-1))</f>
        <v>43189</v>
      </c>
      <c r="X2181" s="45">
        <f t="shared" si="1108"/>
        <v>0.73573369565217384</v>
      </c>
      <c r="Y2181" s="45">
        <f t="shared" si="1109"/>
        <v>1.4710076682549136</v>
      </c>
      <c r="Z2181" s="47">
        <f t="shared" si="1110"/>
        <v>101.02130284610922</v>
      </c>
      <c r="AA2181" s="47">
        <f t="shared" si="1111"/>
        <v>123.9523936109334</v>
      </c>
      <c r="AB2181" s="45">
        <f t="shared" si="1112"/>
        <v>2.2612000000000001</v>
      </c>
      <c r="AC2181" s="2" t="str">
        <f t="shared" ref="AC2181:AC2244" si="1131">IF(MOD(MONTH(L2181),3)=0,"TY2","TY1")</f>
        <v>TY2</v>
      </c>
      <c r="AD2181">
        <f t="shared" ref="AD2181:AD2244" si="1132">IF(AC2181="TY1",Q2181,AP2181)</f>
        <v>124.59375</v>
      </c>
      <c r="AE2181">
        <f t="shared" ref="AE2181:AE2244" si="1133">IF(AC2181="TY1",AP2181,BH2181)</f>
        <v>124.078125</v>
      </c>
      <c r="AF2181" s="49">
        <f t="shared" si="1127"/>
        <v>0.515625</v>
      </c>
      <c r="AG2181" s="3">
        <f t="shared" si="1113"/>
        <v>122.95774152521373</v>
      </c>
      <c r="AH2181">
        <f t="shared" si="1114"/>
        <v>121.49351927063933</v>
      </c>
      <c r="AI2181" s="51">
        <f t="shared" si="1115"/>
        <v>1.464222254574409</v>
      </c>
      <c r="AJ2181" s="52">
        <f t="shared" si="1116"/>
        <v>0.94859725457440902</v>
      </c>
      <c r="AK2181" s="2">
        <v>43075</v>
      </c>
      <c r="AL2181" t="str">
        <v>912828G3</v>
      </c>
      <c r="AM2181">
        <v>-2.3068</v>
      </c>
      <c r="AN2181">
        <v>1.4313899999999999</v>
      </c>
      <c r="AO2181">
        <v>0.80059999999999998</v>
      </c>
      <c r="AP2181">
        <v>124.59375</v>
      </c>
      <c r="AQ2181">
        <f>VLOOKUP(AL2181,工作表1!$F$3:$G$1000,2,FALSE)</f>
        <v>2.25</v>
      </c>
      <c r="AR2181" t="str">
        <f>VLOOKUP(AL2181,工作表1!$F$3:$H$1000,3,FALSE)</f>
        <v>2024/11/15</v>
      </c>
      <c r="AS2181">
        <f t="shared" ref="AS2181:AS2244" si="1134">INDEX($G:$G,MATCH(AK2181,$F:$F,0))</f>
        <v>1.38371</v>
      </c>
      <c r="AT2181">
        <f t="shared" ref="AT2181:AT2244" si="1135">AQ2181-AS2181</f>
        <v>0.86629</v>
      </c>
      <c r="AU2181" s="43">
        <f t="shared" si="1117"/>
        <v>43235</v>
      </c>
      <c r="AV2181" s="43">
        <f t="shared" ref="AV2181:AV2244" si="1136">IF(WEEKDAY(DATE(YEAR(AK2181),(INT(MONTH(AK2181)/3)+1)*3+4,1)-1,2)=7,DATE(YEAR(AK2181),(INT(MONTH(AK2181)/3)+1)*3+4,1)-1-2,IF(WEEKDAY(DATE(YEAR(AK2181),(INT(MONTH(AK2181)/3)+1)*3+4,1)-1,2)=6,DATE(YEAR(AK2181),(INT(MONTH(AK2181)/3)+1)*3+4,1)-1-1,DATE(YEAR(AK2181),(INT(MONTH(AK2181)/3)+1)*3+4,1)-1))</f>
        <v>43280</v>
      </c>
      <c r="AW2181" s="45">
        <f t="shared" si="1118"/>
        <v>0.13674033149171269</v>
      </c>
      <c r="AX2181" s="45">
        <f t="shared" si="1119"/>
        <v>1.3942745780670551</v>
      </c>
      <c r="AY2181" s="47">
        <f t="shared" si="1120"/>
        <v>100.18557731257469</v>
      </c>
      <c r="AZ2181" s="47">
        <f t="shared" si="1121"/>
        <v>122.95774152521373</v>
      </c>
      <c r="BA2181" s="43"/>
      <c r="BC2181" s="2">
        <v>43074</v>
      </c>
      <c r="BD2181" t="str">
        <v>912828J2</v>
      </c>
      <c r="BE2181">
        <v>-3.0813999999999999</v>
      </c>
      <c r="BF2181">
        <v>1.3725400000000001</v>
      </c>
      <c r="BG2181">
        <v>0.7873</v>
      </c>
      <c r="BH2181">
        <v>124.078125</v>
      </c>
      <c r="BI2181">
        <f>VLOOKUP(BD2181,工作表1!$K$3:$L$1000,2,FALSE)</f>
        <v>2</v>
      </c>
      <c r="BJ2181" t="str">
        <f>VLOOKUP(BD2181,工作表1!$K$3:$M$1000,3,FALSE)</f>
        <v>2025/2/15</v>
      </c>
      <c r="BK2181">
        <f t="shared" ref="BK2181:BK2244" si="1137">INDEX($G:$G,MATCH(BC2181,$F:$F,0))</f>
        <v>1.3819999999999999</v>
      </c>
      <c r="BL2181">
        <f t="shared" ref="BL2181:BL2244" si="1138">BI2181-BK2181</f>
        <v>0.6180000000000001</v>
      </c>
      <c r="BM2181" s="43">
        <f t="shared" si="1122"/>
        <v>43146</v>
      </c>
      <c r="BN2181" s="43">
        <f t="shared" ref="BN2181:BN2244" si="1139">IF(WEEKDAY(DATE(YEAR(BC2181),(INT(MONTH(BC2181)/3)+1)*3+7,1)-1,2)=7,DATE(YEAR(BC2181),(INT(MONTH(BC2181)/3)+1)*3+7,1)-1-2,IF(WEEKDAY(DATE(YEAR(BC2181),(INT(MONTH(BC2181)/3)+1)*3+7,1)-1,2)=6,DATE(YEAR(BC2181),(INT(MONTH(BC2181)/3)+1)*3+7,1)-1-1,DATE(YEAR(BC2181),(INT(MONTH(BC2181)/3)+1)*3+7,1)-1))</f>
        <v>43371</v>
      </c>
      <c r="BO2181" s="45">
        <f t="shared" si="1123"/>
        <v>0.61413043478260865</v>
      </c>
      <c r="BP2181" s="45">
        <f t="shared" si="1124"/>
        <v>2.236048243001787</v>
      </c>
      <c r="BQ2181" s="47">
        <f t="shared" si="1125"/>
        <v>98.18609880244405</v>
      </c>
      <c r="BR2181" s="47">
        <f t="shared" si="1126"/>
        <v>121.49351927063933</v>
      </c>
    </row>
    <row r="2182" spans="6:70" x14ac:dyDescent="0.25">
      <c r="F2182" s="2">
        <v>43145</v>
      </c>
      <c r="G2182">
        <v>1.5669999999999999</v>
      </c>
      <c r="H2182" s="43">
        <v>43181</v>
      </c>
      <c r="I2182">
        <v>2.7523</v>
      </c>
      <c r="L2182" s="2">
        <v>43074</v>
      </c>
      <c r="M2182" t="str">
        <v>912828D5</v>
      </c>
      <c r="N2182">
        <v>-0.57120000000000004</v>
      </c>
      <c r="O2182">
        <v>1.47567</v>
      </c>
      <c r="P2182">
        <v>0.80720000000000003</v>
      </c>
      <c r="Q2182">
        <v>124.59375</v>
      </c>
      <c r="R2182">
        <f>VLOOKUP(M2182,工作表1!$A$3:$B$1000,2,FALSE)</f>
        <v>2.375</v>
      </c>
      <c r="S2182" t="str">
        <f>VLOOKUP(M2182,工作表1!$A$3:$C$1000,3,FALSE)</f>
        <v>2024/8/15</v>
      </c>
      <c r="T2182">
        <f t="shared" si="1129"/>
        <v>1.3819999999999999</v>
      </c>
      <c r="U2182">
        <f t="shared" si="1128"/>
        <v>0.9930000000000001</v>
      </c>
      <c r="V2182" s="43">
        <f t="shared" ref="V2182:V2245" si="1140">COUPNCD(L2181,S2182,2,0)</f>
        <v>43146</v>
      </c>
      <c r="W2182" s="43">
        <f t="shared" si="1130"/>
        <v>43189</v>
      </c>
      <c r="X2182" s="45">
        <f t="shared" ref="X2182:X2245" si="1141">COUPDAYBS(L2181,S2182,2,1)/COUPDAYS(L2181,S2182,2,1)*R2182/2</f>
        <v>0.72927989130434778</v>
      </c>
      <c r="Y2182" s="45">
        <f t="shared" ref="Y2182:Y2245" si="1142">(W2182-L2181)/365*R2182+X2182</f>
        <v>1.471060713222156</v>
      </c>
      <c r="Z2182" s="47">
        <f t="shared" ref="Z2182:Z2245" si="1143">(Q2182*P2182+Y2182)/(1+(O2182/100)*(W2182-L2183)/360)-X2182</f>
        <v>100.83094339235151</v>
      </c>
      <c r="AA2182" s="47">
        <f t="shared" ref="AA2182:AA2245" si="1144">(Z2182-$AB$5*(W2182-L2181)/365+T2182*(W2182-L2181)/360)/P2182</f>
        <v>123.70529516839871</v>
      </c>
      <c r="AB2182" s="45">
        <f t="shared" ref="AB2182:AB2245" si="1145">INDEX(I:I,MATCH(L2182,H:H,0))</f>
        <v>2.2782</v>
      </c>
      <c r="AC2182" s="2" t="str">
        <f t="shared" si="1131"/>
        <v>TY2</v>
      </c>
      <c r="AD2182">
        <f t="shared" si="1132"/>
        <v>124.34375</v>
      </c>
      <c r="AE2182">
        <f t="shared" si="1133"/>
        <v>123.984375</v>
      </c>
      <c r="AF2182" s="49">
        <f t="shared" si="1127"/>
        <v>0.359375</v>
      </c>
      <c r="AG2182" s="3">
        <f t="shared" ref="AG2182:AG2245" si="1146">IF(AC2182="TY1",AA2182,AZ2182)</f>
        <v>122.68666640634642</v>
      </c>
      <c r="AH2182">
        <f t="shared" ref="AH2182:AH2245" si="1147">IF(AC2182="TY1",AZ2182,BR2182)</f>
        <v>121.39408136010415</v>
      </c>
      <c r="AI2182" s="51">
        <f t="shared" ref="AI2182:AI2245" si="1148">AG2182-AH2182</f>
        <v>1.2925850462422659</v>
      </c>
      <c r="AJ2182" s="52">
        <f t="shared" ref="AJ2182:AJ2245" si="1149">AI2182-AF2182</f>
        <v>0.93321004624226589</v>
      </c>
      <c r="AK2182" s="2">
        <v>43074</v>
      </c>
      <c r="AL2182" t="str">
        <v>912828G3</v>
      </c>
      <c r="AM2182">
        <v>-2.5192000000000001</v>
      </c>
      <c r="AN2182">
        <v>1.4509799999999999</v>
      </c>
      <c r="AO2182">
        <v>0.80059999999999998</v>
      </c>
      <c r="AP2182">
        <v>124.34375</v>
      </c>
      <c r="AQ2182">
        <f>VLOOKUP(AL2182,工作表1!$F$3:$G$1000,2,FALSE)</f>
        <v>2.25</v>
      </c>
      <c r="AR2182" t="str">
        <f>VLOOKUP(AL2182,工作表1!$F$3:$H$1000,3,FALSE)</f>
        <v>2024/11/15</v>
      </c>
      <c r="AS2182">
        <f t="shared" si="1134"/>
        <v>1.3819999999999999</v>
      </c>
      <c r="AT2182">
        <f t="shared" si="1135"/>
        <v>0.8680000000000001</v>
      </c>
      <c r="AU2182" s="43">
        <f t="shared" ref="AU2182:AU2245" si="1150">COUPNCD(AK2181,AR2182,2,0)</f>
        <v>43235</v>
      </c>
      <c r="AV2182" s="43">
        <f t="shared" si="1136"/>
        <v>43280</v>
      </c>
      <c r="AW2182" s="45">
        <f t="shared" ref="AW2182:AW2245" si="1151">COUPDAYBS(AK2181,AR2182,2,1)/COUPDAYS(AK2181,AR2182,2,1)*AQ2182/2</f>
        <v>0.13052486187845302</v>
      </c>
      <c r="AX2182" s="45">
        <f t="shared" ref="AX2182:AX2245" si="1152">(AV2182-AK2181)/365*AQ2182+AW2182</f>
        <v>1.3942234920154393</v>
      </c>
      <c r="AY2182" s="47">
        <f t="shared" ref="AY2182:AY2245" si="1153">(AP2182*AO2182+AX2182)/(1+(AN2182/100)*(AV2182-AK2183)/360)-AW2182</f>
        <v>99.97808523146584</v>
      </c>
      <c r="AZ2182" s="47">
        <f t="shared" ref="AZ2182:AZ2245" si="1154">(AY2182-$AB$5*(AV2182-AK2181)/365+AS2182*(AV2182-AK2181)/360)/AO2182</f>
        <v>122.68666640634642</v>
      </c>
      <c r="BA2182" s="43"/>
      <c r="BC2182" s="2">
        <v>43073</v>
      </c>
      <c r="BD2182" t="str">
        <v>912828J2</v>
      </c>
      <c r="BE2182">
        <v>-2.8043</v>
      </c>
      <c r="BF2182">
        <v>1.35636</v>
      </c>
      <c r="BG2182">
        <v>0.7873</v>
      </c>
      <c r="BH2182">
        <v>123.984375</v>
      </c>
      <c r="BI2182">
        <f>VLOOKUP(BD2182,工作表1!$K$3:$L$1000,2,FALSE)</f>
        <v>2</v>
      </c>
      <c r="BJ2182" t="str">
        <f>VLOOKUP(BD2182,工作表1!$K$3:$M$1000,3,FALSE)</f>
        <v>2025/2/15</v>
      </c>
      <c r="BK2182">
        <f t="shared" si="1137"/>
        <v>1.37683</v>
      </c>
      <c r="BL2182">
        <f t="shared" si="1138"/>
        <v>0.62317</v>
      </c>
      <c r="BM2182" s="43">
        <f t="shared" ref="BM2182:BM2245" si="1155">COUPNCD(BC2181,BJ2182,2,0)</f>
        <v>43146</v>
      </c>
      <c r="BN2182" s="43">
        <f t="shared" si="1139"/>
        <v>43371</v>
      </c>
      <c r="BO2182" s="45">
        <f t="shared" ref="BO2182:BO2245" si="1156">COUPDAYBS(BC2181,BJ2182,2,1)/COUPDAYS(BC2181,BJ2182,2,1)*BI2182/2</f>
        <v>0.60869565217391308</v>
      </c>
      <c r="BP2182" s="45">
        <f t="shared" ref="BP2182:BP2245" si="1157">(BN2182-BC2181)/365*BI2182+BO2182</f>
        <v>2.2360929124478854</v>
      </c>
      <c r="BQ2182" s="47">
        <f t="shared" ref="BQ2182:BQ2245" si="1158">(BH2182*BG2182+BP2182)/(1+(BF2182/100)*(BN2182-BC2183)/360)-BO2182</f>
        <v>98.120638244536025</v>
      </c>
      <c r="BR2182" s="47">
        <f t="shared" ref="BR2182:BR2245" si="1159">(BQ2182-$AB$5*(BN2182-BC2181)/365+BK2182*(BN2182-BC2181)/360)/BG2182</f>
        <v>121.39408136010415</v>
      </c>
    </row>
    <row r="2183" spans="6:70" x14ac:dyDescent="0.25">
      <c r="F2183" s="2">
        <v>43144</v>
      </c>
      <c r="G2183">
        <v>1.554</v>
      </c>
      <c r="H2183" s="43">
        <v>43180</v>
      </c>
      <c r="I2183">
        <v>2.8071999999999999</v>
      </c>
      <c r="L2183" s="2">
        <v>43073</v>
      </c>
      <c r="M2183" t="str">
        <v>912828D5</v>
      </c>
      <c r="N2183">
        <v>-0.24840000000000001</v>
      </c>
      <c r="O2183">
        <v>1.31497</v>
      </c>
      <c r="P2183">
        <v>0.80720000000000003</v>
      </c>
      <c r="Q2183">
        <v>124.5</v>
      </c>
      <c r="R2183">
        <f>VLOOKUP(M2183,工作表1!$A$3:$B$1000,2,FALSE)</f>
        <v>2.375</v>
      </c>
      <c r="S2183" t="str">
        <f>VLOOKUP(M2183,工作表1!$A$3:$C$1000,3,FALSE)</f>
        <v>2024/8/15</v>
      </c>
      <c r="T2183">
        <f t="shared" si="1129"/>
        <v>1.37683</v>
      </c>
      <c r="U2183">
        <f t="shared" si="1128"/>
        <v>0.99817</v>
      </c>
      <c r="V2183" s="43">
        <f t="shared" si="1140"/>
        <v>43146</v>
      </c>
      <c r="W2183" s="43">
        <f t="shared" si="1130"/>
        <v>43189</v>
      </c>
      <c r="X2183" s="45">
        <f t="shared" si="1141"/>
        <v>0.72282608695652173</v>
      </c>
      <c r="Y2183" s="45">
        <f t="shared" si="1142"/>
        <v>1.4711137581893983</v>
      </c>
      <c r="Z2183" s="47">
        <f t="shared" si="1143"/>
        <v>100.80338304934048</v>
      </c>
      <c r="AA2183" s="47">
        <f t="shared" si="1144"/>
        <v>123.65849941784725</v>
      </c>
      <c r="AB2183" s="45">
        <f t="shared" si="1145"/>
        <v>2.2879999999999998</v>
      </c>
      <c r="AC2183" s="2" t="str">
        <f t="shared" si="1131"/>
        <v>TY2</v>
      </c>
      <c r="AD2183">
        <f t="shared" si="1132"/>
        <v>124.25</v>
      </c>
      <c r="AE2183">
        <f t="shared" si="1133"/>
        <v>124.15625</v>
      </c>
      <c r="AF2183" s="49">
        <f t="shared" si="1127"/>
        <v>9.375E-2</v>
      </c>
      <c r="AG2183" s="3">
        <f t="shared" si="1146"/>
        <v>122.55920291224669</v>
      </c>
      <c r="AH2183">
        <f t="shared" si="1147"/>
        <v>121.61424564222106</v>
      </c>
      <c r="AI2183" s="51">
        <f t="shared" si="1148"/>
        <v>0.94495727002562546</v>
      </c>
      <c r="AJ2183" s="52">
        <f t="shared" si="1149"/>
        <v>0.85120727002562546</v>
      </c>
      <c r="AK2183" s="2">
        <v>43073</v>
      </c>
      <c r="AL2183" t="str">
        <v>912828G3</v>
      </c>
      <c r="AM2183">
        <v>-2.7187000000000001</v>
      </c>
      <c r="AN2183">
        <v>1.46872</v>
      </c>
      <c r="AO2183">
        <v>0.80059999999999998</v>
      </c>
      <c r="AP2183">
        <v>124.25</v>
      </c>
      <c r="AQ2183">
        <f>VLOOKUP(AL2183,工作表1!$F$3:$G$1000,2,FALSE)</f>
        <v>2.25</v>
      </c>
      <c r="AR2183" t="str">
        <f>VLOOKUP(AL2183,工作表1!$F$3:$H$1000,3,FALSE)</f>
        <v>2024/11/15</v>
      </c>
      <c r="AS2183">
        <f t="shared" si="1134"/>
        <v>1.37683</v>
      </c>
      <c r="AT2183">
        <f t="shared" si="1135"/>
        <v>0.87317</v>
      </c>
      <c r="AU2183" s="43">
        <f t="shared" si="1150"/>
        <v>43235</v>
      </c>
      <c r="AV2183" s="43">
        <f t="shared" si="1136"/>
        <v>43280</v>
      </c>
      <c r="AW2183" s="45">
        <f t="shared" si="1151"/>
        <v>0.12430939226519336</v>
      </c>
      <c r="AX2183" s="45">
        <f t="shared" si="1152"/>
        <v>1.3941724059638236</v>
      </c>
      <c r="AY2183" s="47">
        <f t="shared" si="1153"/>
        <v>99.887558006034794</v>
      </c>
      <c r="AZ2183" s="47">
        <f t="shared" si="1154"/>
        <v>122.55920291224669</v>
      </c>
      <c r="BA2183" s="43"/>
      <c r="BC2183" s="2">
        <v>43070</v>
      </c>
      <c r="BD2183" t="str">
        <v>912828J2</v>
      </c>
      <c r="BE2183">
        <v>-1.6673</v>
      </c>
      <c r="BF2183">
        <v>1.29236</v>
      </c>
      <c r="BG2183">
        <v>0.7873</v>
      </c>
      <c r="BH2183">
        <v>124.15625</v>
      </c>
      <c r="BI2183">
        <f>VLOOKUP(BD2183,工作表1!$K$3:$L$1000,2,FALSE)</f>
        <v>2</v>
      </c>
      <c r="BJ2183" t="str">
        <f>VLOOKUP(BD2183,工作表1!$K$3:$M$1000,3,FALSE)</f>
        <v>2025/2/15</v>
      </c>
      <c r="BK2183">
        <f t="shared" si="1137"/>
        <v>1.3693500000000001</v>
      </c>
      <c r="BL2183">
        <f t="shared" si="1138"/>
        <v>0.63064999999999993</v>
      </c>
      <c r="BM2183" s="43">
        <f t="shared" si="1155"/>
        <v>43146</v>
      </c>
      <c r="BN2183" s="43">
        <f t="shared" si="1139"/>
        <v>43371</v>
      </c>
      <c r="BO2183" s="45">
        <f t="shared" si="1156"/>
        <v>0.60326086956521741</v>
      </c>
      <c r="BP2183" s="45">
        <f t="shared" si="1157"/>
        <v>2.2361375818939844</v>
      </c>
      <c r="BQ2183" s="47">
        <f t="shared" si="1158"/>
        <v>98.308741381791876</v>
      </c>
      <c r="BR2183" s="47">
        <f t="shared" si="1159"/>
        <v>121.61424564222106</v>
      </c>
    </row>
    <row r="2184" spans="6:70" x14ac:dyDescent="0.25">
      <c r="F2184" s="2">
        <v>43143</v>
      </c>
      <c r="G2184">
        <v>1.5501</v>
      </c>
      <c r="H2184" s="43">
        <v>43179</v>
      </c>
      <c r="I2184">
        <v>2.8296999999999999</v>
      </c>
      <c r="L2184" s="2">
        <v>43070</v>
      </c>
      <c r="M2184" t="str">
        <v>912828D5</v>
      </c>
      <c r="N2184">
        <v>-0.2843</v>
      </c>
      <c r="O2184">
        <v>1.3261499999999999</v>
      </c>
      <c r="P2184">
        <v>0.80720000000000003</v>
      </c>
      <c r="Q2184">
        <v>124.671875</v>
      </c>
      <c r="R2184">
        <f>VLOOKUP(M2184,工作表1!$A$3:$B$1000,2,FALSE)</f>
        <v>2.375</v>
      </c>
      <c r="S2184" t="str">
        <f>VLOOKUP(M2184,工作表1!$A$3:$C$1000,3,FALSE)</f>
        <v>2024/8/15</v>
      </c>
      <c r="T2184">
        <f t="shared" si="1129"/>
        <v>1.3693500000000001</v>
      </c>
      <c r="U2184">
        <f t="shared" si="1128"/>
        <v>1.0056499999999999</v>
      </c>
      <c r="V2184" s="43">
        <f t="shared" si="1140"/>
        <v>43146</v>
      </c>
      <c r="W2184" s="43">
        <f t="shared" si="1130"/>
        <v>43189</v>
      </c>
      <c r="X2184" s="45">
        <f t="shared" si="1141"/>
        <v>0.71637228260869568</v>
      </c>
      <c r="Y2184" s="45">
        <f t="shared" si="1142"/>
        <v>1.4711668031566409</v>
      </c>
      <c r="Z2184" s="47">
        <f t="shared" si="1143"/>
        <v>100.9405575621691</v>
      </c>
      <c r="AA2184" s="47">
        <f t="shared" si="1144"/>
        <v>123.81482780045252</v>
      </c>
      <c r="AB2184" s="45">
        <f t="shared" si="1145"/>
        <v>2.2707999999999999</v>
      </c>
      <c r="AC2184" s="2" t="str">
        <f t="shared" si="1131"/>
        <v>TY2</v>
      </c>
      <c r="AD2184">
        <f t="shared" si="1132"/>
        <v>124.421875</v>
      </c>
      <c r="AE2184">
        <f t="shared" si="1133"/>
        <v>123.78125</v>
      </c>
      <c r="AF2184" s="49">
        <f t="shared" si="1127"/>
        <v>0.640625</v>
      </c>
      <c r="AG2184" s="3">
        <f t="shared" si="1146"/>
        <v>122.75530737532262</v>
      </c>
      <c r="AH2184">
        <f t="shared" si="1147"/>
        <v>121.96776268486629</v>
      </c>
      <c r="AI2184" s="51">
        <f t="shared" si="1148"/>
        <v>0.78754469045632902</v>
      </c>
      <c r="AJ2184" s="52">
        <f t="shared" si="1149"/>
        <v>0.14691969045632902</v>
      </c>
      <c r="AK2184" s="2">
        <v>43070</v>
      </c>
      <c r="AL2184" t="str">
        <v>912828G3</v>
      </c>
      <c r="AM2184">
        <v>-2.1966000000000001</v>
      </c>
      <c r="AN2184">
        <v>1.4149</v>
      </c>
      <c r="AO2184">
        <v>0.80059999999999998</v>
      </c>
      <c r="AP2184">
        <v>124.421875</v>
      </c>
      <c r="AQ2184">
        <f>VLOOKUP(AL2184,工作表1!$F$3:$G$1000,2,FALSE)</f>
        <v>2.25</v>
      </c>
      <c r="AR2184" t="str">
        <f>VLOOKUP(AL2184,工作表1!$F$3:$H$1000,3,FALSE)</f>
        <v>2024/11/15</v>
      </c>
      <c r="AS2184">
        <f t="shared" si="1134"/>
        <v>1.3693500000000001</v>
      </c>
      <c r="AT2184">
        <f t="shared" si="1135"/>
        <v>0.88064999999999993</v>
      </c>
      <c r="AU2184" s="43">
        <f t="shared" si="1150"/>
        <v>43235</v>
      </c>
      <c r="AV2184" s="43">
        <f t="shared" si="1136"/>
        <v>43280</v>
      </c>
      <c r="AW2184" s="45">
        <f t="shared" si="1151"/>
        <v>0.11809392265193369</v>
      </c>
      <c r="AX2184" s="45">
        <f t="shared" si="1152"/>
        <v>1.3941213199122078</v>
      </c>
      <c r="AY2184" s="47">
        <f t="shared" si="1153"/>
        <v>100.05743625934082</v>
      </c>
      <c r="AZ2184" s="47">
        <f t="shared" si="1154"/>
        <v>122.75530737532262</v>
      </c>
      <c r="BA2184" s="43"/>
      <c r="BC2184" s="2">
        <v>43069</v>
      </c>
      <c r="BD2184" t="str">
        <v>912828J2</v>
      </c>
      <c r="BE2184">
        <v>-2.4990999999999999</v>
      </c>
      <c r="BF2184">
        <v>1.3369</v>
      </c>
      <c r="BG2184">
        <v>0.7873</v>
      </c>
      <c r="BH2184">
        <v>123.78125</v>
      </c>
      <c r="BI2184">
        <f>VLOOKUP(BD2184,工作表1!$K$3:$L$1000,2,FALSE)</f>
        <v>2</v>
      </c>
      <c r="BJ2184" t="str">
        <f>VLOOKUP(BD2184,工作表1!$K$3:$M$1000,3,FALSE)</f>
        <v>2025/2/15</v>
      </c>
      <c r="BK2184">
        <f t="shared" si="1137"/>
        <v>1.37226</v>
      </c>
      <c r="BL2184">
        <f t="shared" si="1138"/>
        <v>0.62773999999999996</v>
      </c>
      <c r="BM2184" s="43">
        <f t="shared" si="1155"/>
        <v>43146</v>
      </c>
      <c r="BN2184" s="43">
        <f t="shared" si="1139"/>
        <v>43280</v>
      </c>
      <c r="BO2184" s="45">
        <f t="shared" si="1156"/>
        <v>0.58695652173913049</v>
      </c>
      <c r="BP2184" s="45">
        <f t="shared" si="1157"/>
        <v>1.7376414532459799</v>
      </c>
      <c r="BQ2184" s="47">
        <f t="shared" si="1158"/>
        <v>97.828849630288389</v>
      </c>
      <c r="BR2184" s="47">
        <f t="shared" si="1159"/>
        <v>121.96776268486629</v>
      </c>
    </row>
    <row r="2185" spans="6:70" x14ac:dyDescent="0.25">
      <c r="F2185" s="2">
        <v>43140</v>
      </c>
      <c r="G2185">
        <v>1.54701</v>
      </c>
      <c r="H2185" s="43">
        <v>43178</v>
      </c>
      <c r="I2185">
        <v>2.7896999999999998</v>
      </c>
      <c r="L2185" s="2">
        <v>43069</v>
      </c>
      <c r="M2185" t="str">
        <v>912828D5</v>
      </c>
      <c r="N2185">
        <v>0.19639999999999999</v>
      </c>
      <c r="O2185">
        <v>1.1220000000000001</v>
      </c>
      <c r="P2185">
        <v>0.80720000000000003</v>
      </c>
      <c r="Q2185">
        <v>124.3125</v>
      </c>
      <c r="R2185">
        <f>VLOOKUP(M2185,工作表1!$A$3:$B$1000,2,FALSE)</f>
        <v>2.375</v>
      </c>
      <c r="S2185" t="str">
        <f>VLOOKUP(M2185,工作表1!$A$3:$C$1000,3,FALSE)</f>
        <v>2024/8/15</v>
      </c>
      <c r="T2185">
        <f t="shared" si="1129"/>
        <v>1.37226</v>
      </c>
      <c r="U2185">
        <f t="shared" si="1128"/>
        <v>1.00274</v>
      </c>
      <c r="V2185" s="43">
        <f t="shared" si="1140"/>
        <v>43146</v>
      </c>
      <c r="W2185" s="43">
        <f t="shared" si="1130"/>
        <v>43098</v>
      </c>
      <c r="X2185" s="45">
        <f t="shared" si="1141"/>
        <v>0.69701086956521741</v>
      </c>
      <c r="Y2185" s="45">
        <f t="shared" si="1142"/>
        <v>0.87920265038713519</v>
      </c>
      <c r="Z2185" s="47">
        <f t="shared" si="1143"/>
        <v>100.43268551470263</v>
      </c>
      <c r="AA2185" s="47">
        <f t="shared" si="1144"/>
        <v>124.12314358965584</v>
      </c>
      <c r="AB2185" s="45">
        <f t="shared" si="1145"/>
        <v>2.3073000000000001</v>
      </c>
      <c r="AC2185" s="2" t="str">
        <f t="shared" si="1131"/>
        <v>TY1</v>
      </c>
      <c r="AD2185">
        <f t="shared" si="1132"/>
        <v>124.3125</v>
      </c>
      <c r="AE2185">
        <f t="shared" si="1133"/>
        <v>124.046875</v>
      </c>
      <c r="AF2185" s="49">
        <f t="shared" si="1127"/>
        <v>0.265625</v>
      </c>
      <c r="AG2185" s="3">
        <f t="shared" si="1146"/>
        <v>124.12314358965584</v>
      </c>
      <c r="AH2185">
        <f t="shared" si="1147"/>
        <v>123.10814561460781</v>
      </c>
      <c r="AI2185" s="51">
        <f t="shared" si="1148"/>
        <v>1.0149979750480327</v>
      </c>
      <c r="AJ2185" s="52">
        <f t="shared" si="1149"/>
        <v>0.74937297504803269</v>
      </c>
      <c r="AK2185" s="2">
        <v>43069</v>
      </c>
      <c r="AL2185" t="str">
        <v>912828G3</v>
      </c>
      <c r="AM2185">
        <v>-1.9037999999999999</v>
      </c>
      <c r="AN2185">
        <v>1.3820699999999999</v>
      </c>
      <c r="AO2185">
        <v>0.80059999999999998</v>
      </c>
      <c r="AP2185">
        <v>124.046875</v>
      </c>
      <c r="AQ2185">
        <f>VLOOKUP(AL2185,工作表1!$F$3:$G$1000,2,FALSE)</f>
        <v>2.25</v>
      </c>
      <c r="AR2185" t="str">
        <f>VLOOKUP(AL2185,工作表1!$F$3:$H$1000,3,FALSE)</f>
        <v>2024/11/15</v>
      </c>
      <c r="AS2185">
        <f t="shared" si="1134"/>
        <v>1.37226</v>
      </c>
      <c r="AT2185">
        <f t="shared" si="1135"/>
        <v>0.87773999999999996</v>
      </c>
      <c r="AU2185" s="43">
        <f t="shared" si="1150"/>
        <v>43235</v>
      </c>
      <c r="AV2185" s="43">
        <f t="shared" si="1136"/>
        <v>43189</v>
      </c>
      <c r="AW2185" s="45">
        <f t="shared" si="1151"/>
        <v>9.9447513812154692E-2</v>
      </c>
      <c r="AX2185" s="45">
        <f t="shared" si="1152"/>
        <v>0.83300915764777106</v>
      </c>
      <c r="AY2185" s="47">
        <f t="shared" si="1153"/>
        <v>99.582438417867792</v>
      </c>
      <c r="AZ2185" s="47">
        <f t="shared" si="1154"/>
        <v>123.10814561460781</v>
      </c>
      <c r="BA2185" s="43"/>
      <c r="BC2185" s="2">
        <v>43068</v>
      </c>
      <c r="BD2185" t="str">
        <v>912828J2</v>
      </c>
      <c r="BE2185">
        <v>-4.0888</v>
      </c>
      <c r="BF2185">
        <v>1.3972599999999999</v>
      </c>
      <c r="BG2185">
        <v>0.7873</v>
      </c>
      <c r="BH2185">
        <v>124.203125</v>
      </c>
      <c r="BI2185">
        <f>VLOOKUP(BD2185,工作表1!$K$3:$L$1000,2,FALSE)</f>
        <v>2</v>
      </c>
      <c r="BJ2185" t="str">
        <f>VLOOKUP(BD2185,工作表1!$K$3:$M$1000,3,FALSE)</f>
        <v>2025/2/15</v>
      </c>
      <c r="BK2185">
        <f t="shared" si="1137"/>
        <v>1.3607400000000001</v>
      </c>
      <c r="BL2185">
        <f t="shared" si="1138"/>
        <v>0.63925999999999994</v>
      </c>
      <c r="BM2185" s="43">
        <f t="shared" si="1155"/>
        <v>43146</v>
      </c>
      <c r="BN2185" s="43">
        <f t="shared" si="1139"/>
        <v>43280</v>
      </c>
      <c r="BO2185" s="45">
        <f t="shared" si="1156"/>
        <v>0.58152173913043481</v>
      </c>
      <c r="BP2185" s="45">
        <f t="shared" si="1157"/>
        <v>1.7376861226920786</v>
      </c>
      <c r="BQ2185" s="47">
        <f t="shared" si="1158"/>
        <v>98.125263691580386</v>
      </c>
      <c r="BR2185" s="47">
        <f t="shared" si="1159"/>
        <v>122.32477188933743</v>
      </c>
    </row>
    <row r="2186" spans="6:70" x14ac:dyDescent="0.25">
      <c r="F2186" s="2">
        <v>43139</v>
      </c>
      <c r="G2186">
        <v>1.542</v>
      </c>
      <c r="H2186" s="43">
        <v>43175</v>
      </c>
      <c r="I2186">
        <v>2.7772000000000001</v>
      </c>
      <c r="L2186" s="2">
        <v>43068</v>
      </c>
      <c r="M2186" t="str">
        <v>912828D5</v>
      </c>
      <c r="N2186">
        <v>-0.45319999999999999</v>
      </c>
      <c r="O2186">
        <v>1.3483099999999999</v>
      </c>
      <c r="P2186">
        <v>0.80720000000000003</v>
      </c>
      <c r="Q2186">
        <v>124.71875</v>
      </c>
      <c r="R2186">
        <f>VLOOKUP(M2186,工作表1!$A$3:$B$1000,2,FALSE)</f>
        <v>2.375</v>
      </c>
      <c r="S2186" t="str">
        <f>VLOOKUP(M2186,工作表1!$A$3:$C$1000,3,FALSE)</f>
        <v>2024/8/15</v>
      </c>
      <c r="T2186">
        <f t="shared" si="1129"/>
        <v>1.3607400000000001</v>
      </c>
      <c r="U2186">
        <f t="shared" si="1128"/>
        <v>1.0142599999999999</v>
      </c>
      <c r="V2186" s="43">
        <f t="shared" si="1140"/>
        <v>43146</v>
      </c>
      <c r="W2186" s="43">
        <f t="shared" si="1130"/>
        <v>43098</v>
      </c>
      <c r="X2186" s="45">
        <f t="shared" si="1141"/>
        <v>0.69055706521739135</v>
      </c>
      <c r="Y2186" s="45">
        <f t="shared" si="1142"/>
        <v>0.87925569535437764</v>
      </c>
      <c r="Z2186" s="47">
        <f t="shared" si="1143"/>
        <v>100.74390368483171</v>
      </c>
      <c r="AA2186" s="47">
        <f t="shared" si="1144"/>
        <v>124.49690654247696</v>
      </c>
      <c r="AB2186" s="45">
        <f t="shared" si="1145"/>
        <v>2.2827999999999999</v>
      </c>
      <c r="AC2186" s="2" t="str">
        <f t="shared" si="1131"/>
        <v>TY1</v>
      </c>
      <c r="AD2186">
        <f t="shared" si="1132"/>
        <v>124.71875</v>
      </c>
      <c r="AE2186">
        <f t="shared" si="1133"/>
        <v>124.46875</v>
      </c>
      <c r="AF2186" s="49">
        <f t="shared" si="1127"/>
        <v>0.25</v>
      </c>
      <c r="AG2186" s="3">
        <f t="shared" si="1146"/>
        <v>124.49690654247696</v>
      </c>
      <c r="AH2186">
        <f t="shared" si="1147"/>
        <v>123.5020060720926</v>
      </c>
      <c r="AI2186" s="51">
        <f t="shared" si="1148"/>
        <v>0.99490047038436558</v>
      </c>
      <c r="AJ2186" s="52">
        <f t="shared" si="1149"/>
        <v>0.74490047038436558</v>
      </c>
      <c r="AK2186" s="2">
        <v>43068</v>
      </c>
      <c r="AL2186" t="str">
        <v>912828G3</v>
      </c>
      <c r="AM2186">
        <v>-2.5287000000000002</v>
      </c>
      <c r="AN2186">
        <v>1.4140299999999999</v>
      </c>
      <c r="AO2186">
        <v>0.80059999999999998</v>
      </c>
      <c r="AP2186">
        <v>124.46875</v>
      </c>
      <c r="AQ2186">
        <f>VLOOKUP(AL2186,工作表1!$F$3:$G$1000,2,FALSE)</f>
        <v>2.25</v>
      </c>
      <c r="AR2186" t="str">
        <f>VLOOKUP(AL2186,工作表1!$F$3:$H$1000,3,FALSE)</f>
        <v>2024/11/15</v>
      </c>
      <c r="AS2186">
        <f t="shared" si="1134"/>
        <v>1.3607400000000001</v>
      </c>
      <c r="AT2186">
        <f t="shared" si="1135"/>
        <v>0.88925999999999994</v>
      </c>
      <c r="AU2186" s="43">
        <f t="shared" si="1150"/>
        <v>43235</v>
      </c>
      <c r="AV2186" s="43">
        <f t="shared" si="1136"/>
        <v>43189</v>
      </c>
      <c r="AW2186" s="45">
        <f t="shared" si="1151"/>
        <v>9.3232044198895025E-2</v>
      </c>
      <c r="AX2186" s="45">
        <f t="shared" si="1152"/>
        <v>0.83295807159615531</v>
      </c>
      <c r="AY2186" s="47">
        <f t="shared" si="1153"/>
        <v>99.910191814741992</v>
      </c>
      <c r="AZ2186" s="47">
        <f t="shared" si="1154"/>
        <v>123.5020060720926</v>
      </c>
      <c r="BA2186" s="43"/>
      <c r="BC2186" s="2">
        <v>43067</v>
      </c>
      <c r="BD2186" t="str">
        <v>912828J2</v>
      </c>
      <c r="BE2186">
        <v>-3.7948</v>
      </c>
      <c r="BF2186">
        <v>1.4349099999999999</v>
      </c>
      <c r="BG2186">
        <v>0.7873</v>
      </c>
      <c r="BH2186">
        <v>124.46875</v>
      </c>
      <c r="BI2186">
        <f>VLOOKUP(BD2186,工作表1!$K$3:$L$1000,2,FALSE)</f>
        <v>2</v>
      </c>
      <c r="BJ2186" t="str">
        <f>VLOOKUP(BD2186,工作表1!$K$3:$M$1000,3,FALSE)</f>
        <v>2025/2/15</v>
      </c>
      <c r="BK2186">
        <f t="shared" si="1137"/>
        <v>1.35791</v>
      </c>
      <c r="BL2186">
        <f t="shared" si="1138"/>
        <v>0.64209000000000005</v>
      </c>
      <c r="BM2186" s="43">
        <f t="shared" si="1155"/>
        <v>43146</v>
      </c>
      <c r="BN2186" s="43">
        <f t="shared" si="1139"/>
        <v>43280</v>
      </c>
      <c r="BO2186" s="45">
        <f t="shared" si="1156"/>
        <v>0.57608695652173914</v>
      </c>
      <c r="BP2186" s="45">
        <f t="shared" si="1157"/>
        <v>1.7377307921381773</v>
      </c>
      <c r="BQ2186" s="47">
        <f t="shared" si="1158"/>
        <v>98.312397375579323</v>
      </c>
      <c r="BR2186" s="47">
        <f t="shared" si="1159"/>
        <v>122.54939581138939</v>
      </c>
    </row>
    <row r="2187" spans="6:70" x14ac:dyDescent="0.25">
      <c r="F2187" s="2">
        <v>43138</v>
      </c>
      <c r="G2187">
        <v>1.536</v>
      </c>
      <c r="H2187" s="43">
        <v>43174</v>
      </c>
      <c r="I2187">
        <v>2.7623000000000002</v>
      </c>
      <c r="L2187" s="2">
        <v>43067</v>
      </c>
      <c r="M2187" t="str">
        <v>912828D5</v>
      </c>
      <c r="N2187">
        <v>-0.3569</v>
      </c>
      <c r="O2187">
        <v>1.3616900000000001</v>
      </c>
      <c r="P2187">
        <v>0.80720000000000003</v>
      </c>
      <c r="Q2187">
        <v>124.96875</v>
      </c>
      <c r="R2187">
        <f>VLOOKUP(M2187,工作表1!$A$3:$B$1000,2,FALSE)</f>
        <v>2.375</v>
      </c>
      <c r="S2187" t="str">
        <f>VLOOKUP(M2187,工作表1!$A$3:$C$1000,3,FALSE)</f>
        <v>2024/8/15</v>
      </c>
      <c r="T2187">
        <f t="shared" si="1129"/>
        <v>1.35791</v>
      </c>
      <c r="U2187">
        <f t="shared" si="1128"/>
        <v>1.01709</v>
      </c>
      <c r="V2187" s="43">
        <f t="shared" si="1140"/>
        <v>43146</v>
      </c>
      <c r="W2187" s="43">
        <f t="shared" si="1130"/>
        <v>43098</v>
      </c>
      <c r="X2187" s="45">
        <f t="shared" si="1141"/>
        <v>0.68410326086956519</v>
      </c>
      <c r="Y2187" s="45">
        <f t="shared" si="1142"/>
        <v>0.87930874032161999</v>
      </c>
      <c r="Z2187" s="47">
        <f t="shared" si="1143"/>
        <v>100.9469671352319</v>
      </c>
      <c r="AA2187" s="47">
        <f t="shared" si="1144"/>
        <v>124.73749983094945</v>
      </c>
      <c r="AB2187" s="45">
        <f t="shared" si="1145"/>
        <v>2.2204999999999999</v>
      </c>
      <c r="AC2187" s="2" t="str">
        <f t="shared" si="1131"/>
        <v>TY1</v>
      </c>
      <c r="AD2187">
        <f t="shared" si="1132"/>
        <v>124.96875</v>
      </c>
      <c r="AE2187">
        <f t="shared" si="1133"/>
        <v>124.734375</v>
      </c>
      <c r="AF2187" s="49">
        <f t="shared" si="1127"/>
        <v>0.234375</v>
      </c>
      <c r="AG2187" s="3">
        <f t="shared" si="1146"/>
        <v>124.73749983094945</v>
      </c>
      <c r="AH2187">
        <f t="shared" si="1147"/>
        <v>123.74336329832126</v>
      </c>
      <c r="AI2187" s="51">
        <f t="shared" si="1148"/>
        <v>0.99413653262818968</v>
      </c>
      <c r="AJ2187" s="52">
        <f t="shared" si="1149"/>
        <v>0.75976153262818968</v>
      </c>
      <c r="AK2187" s="2">
        <v>43067</v>
      </c>
      <c r="AL2187" t="str">
        <v>912828G3</v>
      </c>
      <c r="AM2187">
        <v>-2.3151000000000002</v>
      </c>
      <c r="AN2187">
        <v>1.44658</v>
      </c>
      <c r="AO2187">
        <v>0.80059999999999998</v>
      </c>
      <c r="AP2187">
        <v>124.734375</v>
      </c>
      <c r="AQ2187">
        <f>VLOOKUP(AL2187,工作表1!$F$3:$G$1000,2,FALSE)</f>
        <v>2.25</v>
      </c>
      <c r="AR2187" t="str">
        <f>VLOOKUP(AL2187,工作表1!$F$3:$H$1000,3,FALSE)</f>
        <v>2024/11/15</v>
      </c>
      <c r="AS2187">
        <f t="shared" si="1134"/>
        <v>1.35791</v>
      </c>
      <c r="AT2187">
        <f t="shared" si="1135"/>
        <v>0.89209000000000005</v>
      </c>
      <c r="AU2187" s="43">
        <f t="shared" si="1150"/>
        <v>43235</v>
      </c>
      <c r="AV2187" s="43">
        <f t="shared" si="1136"/>
        <v>43189</v>
      </c>
      <c r="AW2187" s="45">
        <f t="shared" si="1151"/>
        <v>8.7016574585635359E-2</v>
      </c>
      <c r="AX2187" s="45">
        <f t="shared" si="1152"/>
        <v>0.83290698554453957</v>
      </c>
      <c r="AY2187" s="47">
        <f t="shared" si="1153"/>
        <v>100.11299431911698</v>
      </c>
      <c r="AZ2187" s="47">
        <f t="shared" si="1154"/>
        <v>123.74336329832126</v>
      </c>
      <c r="BA2187" s="43"/>
      <c r="BC2187" s="2">
        <v>43066</v>
      </c>
      <c r="BD2187" t="str">
        <v>912828J2</v>
      </c>
      <c r="BE2187">
        <v>-3.7677999999999998</v>
      </c>
      <c r="BF2187">
        <v>1.43225</v>
      </c>
      <c r="BG2187">
        <v>0.7873</v>
      </c>
      <c r="BH2187">
        <v>124.625</v>
      </c>
      <c r="BI2187">
        <f>VLOOKUP(BD2187,工作表1!$K$3:$L$1000,2,FALSE)</f>
        <v>2</v>
      </c>
      <c r="BJ2187" t="str">
        <f>VLOOKUP(BD2187,工作表1!$K$3:$M$1000,3,FALSE)</f>
        <v>2025/2/15</v>
      </c>
      <c r="BK2187">
        <f t="shared" si="1137"/>
        <v>1.3554600000000001</v>
      </c>
      <c r="BL2187">
        <f t="shared" si="1138"/>
        <v>0.64453999999999989</v>
      </c>
      <c r="BM2187" s="43">
        <f t="shared" si="1155"/>
        <v>43146</v>
      </c>
      <c r="BN2187" s="43">
        <f t="shared" si="1139"/>
        <v>43280</v>
      </c>
      <c r="BO2187" s="45">
        <f t="shared" si="1156"/>
        <v>0.57065217391304346</v>
      </c>
      <c r="BP2187" s="45">
        <f t="shared" si="1157"/>
        <v>1.7377754615842764</v>
      </c>
      <c r="BQ2187" s="47">
        <f t="shared" si="1158"/>
        <v>98.429687666234486</v>
      </c>
      <c r="BR2187" s="47">
        <f t="shared" si="1159"/>
        <v>122.68557278534956</v>
      </c>
    </row>
    <row r="2188" spans="6:70" x14ac:dyDescent="0.25">
      <c r="F2188" s="2">
        <v>43137</v>
      </c>
      <c r="G2188">
        <v>1.528</v>
      </c>
      <c r="H2188" s="43">
        <v>43173</v>
      </c>
      <c r="I2188">
        <v>2.7498999999999998</v>
      </c>
      <c r="L2188" s="2">
        <v>43066</v>
      </c>
      <c r="M2188" t="str">
        <v>912828D5</v>
      </c>
      <c r="N2188">
        <v>-0.4829</v>
      </c>
      <c r="O2188">
        <v>1.4022300000000001</v>
      </c>
      <c r="P2188">
        <v>0.80720000000000003</v>
      </c>
      <c r="Q2188">
        <v>125.125</v>
      </c>
      <c r="R2188">
        <f>VLOOKUP(M2188,工作表1!$A$3:$B$1000,2,FALSE)</f>
        <v>2.375</v>
      </c>
      <c r="S2188" t="str">
        <f>VLOOKUP(M2188,工作表1!$A$3:$C$1000,3,FALSE)</f>
        <v>2024/8/15</v>
      </c>
      <c r="T2188">
        <f t="shared" si="1129"/>
        <v>1.3554600000000001</v>
      </c>
      <c r="U2188">
        <f t="shared" si="1128"/>
        <v>1.0195399999999999</v>
      </c>
      <c r="V2188" s="43">
        <f t="shared" si="1140"/>
        <v>43146</v>
      </c>
      <c r="W2188" s="43">
        <f t="shared" si="1130"/>
        <v>43098</v>
      </c>
      <c r="X2188" s="45">
        <f t="shared" si="1141"/>
        <v>0.67764945652173914</v>
      </c>
      <c r="Y2188" s="45">
        <f t="shared" si="1142"/>
        <v>0.87936178528886244</v>
      </c>
      <c r="Z2188" s="47">
        <f t="shared" si="1143"/>
        <v>101.06391018013031</v>
      </c>
      <c r="AA2188" s="47">
        <f t="shared" si="1144"/>
        <v>124.87142388564865</v>
      </c>
      <c r="AB2188" s="45">
        <f t="shared" si="1145"/>
        <v>2.2155999999999998</v>
      </c>
      <c r="AC2188" s="2" t="str">
        <f t="shared" si="1131"/>
        <v>TY1</v>
      </c>
      <c r="AD2188">
        <f t="shared" si="1132"/>
        <v>125.125</v>
      </c>
      <c r="AE2188">
        <f t="shared" si="1133"/>
        <v>124.890625</v>
      </c>
      <c r="AF2188" s="49">
        <f t="shared" si="1127"/>
        <v>0.234375</v>
      </c>
      <c r="AG2188" s="3">
        <f t="shared" si="1146"/>
        <v>124.87142388564865</v>
      </c>
      <c r="AH2188">
        <f t="shared" si="1147"/>
        <v>123.85725941367724</v>
      </c>
      <c r="AI2188" s="51">
        <f t="shared" si="1148"/>
        <v>1.0141644719714122</v>
      </c>
      <c r="AJ2188" s="52">
        <f t="shared" si="1149"/>
        <v>0.77978947197141224</v>
      </c>
      <c r="AK2188" s="2">
        <v>43066</v>
      </c>
      <c r="AL2188" t="str">
        <v>912828G3</v>
      </c>
      <c r="AM2188">
        <v>-2.8917999999999999</v>
      </c>
      <c r="AN2188">
        <v>1.4980199999999999</v>
      </c>
      <c r="AO2188">
        <v>0.80059999999999998</v>
      </c>
      <c r="AP2188">
        <v>124.890625</v>
      </c>
      <c r="AQ2188">
        <f>VLOOKUP(AL2188,工作表1!$F$3:$G$1000,2,FALSE)</f>
        <v>2.25</v>
      </c>
      <c r="AR2188" t="str">
        <f>VLOOKUP(AL2188,工作表1!$F$3:$H$1000,3,FALSE)</f>
        <v>2024/11/15</v>
      </c>
      <c r="AS2188">
        <f t="shared" si="1134"/>
        <v>1.3554600000000001</v>
      </c>
      <c r="AT2188">
        <f t="shared" si="1135"/>
        <v>0.89453999999999989</v>
      </c>
      <c r="AU2188" s="43">
        <f t="shared" si="1150"/>
        <v>43235</v>
      </c>
      <c r="AV2188" s="43">
        <f t="shared" si="1136"/>
        <v>43189</v>
      </c>
      <c r="AW2188" s="45">
        <f t="shared" si="1151"/>
        <v>8.0801104972375692E-2</v>
      </c>
      <c r="AX2188" s="45">
        <f t="shared" si="1152"/>
        <v>0.83285589949292371</v>
      </c>
      <c r="AY2188" s="47">
        <f t="shared" si="1153"/>
        <v>100.21363840257173</v>
      </c>
      <c r="AZ2188" s="47">
        <f t="shared" si="1154"/>
        <v>123.85725941367724</v>
      </c>
      <c r="BA2188" s="43"/>
      <c r="BC2188" s="2">
        <v>43063</v>
      </c>
      <c r="BD2188" t="str">
        <v>912828J2</v>
      </c>
      <c r="BE2188">
        <v>-4.3216999999999999</v>
      </c>
      <c r="BF2188">
        <v>1.4612000000000001</v>
      </c>
      <c r="BG2188">
        <v>0.7873</v>
      </c>
      <c r="BH2188">
        <v>124.484375</v>
      </c>
      <c r="BI2188">
        <f>VLOOKUP(BD2188,工作表1!$K$3:$L$1000,2,FALSE)</f>
        <v>2</v>
      </c>
      <c r="BJ2188" t="str">
        <f>VLOOKUP(BD2188,工作表1!$K$3:$M$1000,3,FALSE)</f>
        <v>2025/2/15</v>
      </c>
      <c r="BK2188">
        <f t="shared" si="1137"/>
        <v>1.353</v>
      </c>
      <c r="BL2188">
        <f t="shared" si="1138"/>
        <v>0.64700000000000002</v>
      </c>
      <c r="BM2188" s="43">
        <f t="shared" si="1155"/>
        <v>43146</v>
      </c>
      <c r="BN2188" s="43">
        <f t="shared" si="1139"/>
        <v>43280</v>
      </c>
      <c r="BO2188" s="45">
        <f t="shared" si="1156"/>
        <v>0.56521739130434778</v>
      </c>
      <c r="BP2188" s="45">
        <f t="shared" si="1157"/>
        <v>1.7378201310303751</v>
      </c>
      <c r="BQ2188" s="47">
        <f t="shared" si="1158"/>
        <v>98.300338546017699</v>
      </c>
      <c r="BR2188" s="47">
        <f t="shared" si="1159"/>
        <v>122.50845245659475</v>
      </c>
    </row>
    <row r="2189" spans="6:70" x14ac:dyDescent="0.25">
      <c r="F2189" s="2">
        <v>43136</v>
      </c>
      <c r="G2189">
        <v>1.5190300000000001</v>
      </c>
      <c r="H2189" s="43">
        <v>43172</v>
      </c>
      <c r="I2189">
        <v>2.7698</v>
      </c>
      <c r="L2189" s="2">
        <v>43063</v>
      </c>
      <c r="M2189" t="str">
        <v>912828D5</v>
      </c>
      <c r="N2189">
        <v>-4.5199999999999997E-2</v>
      </c>
      <c r="O2189">
        <v>1.2456400000000001</v>
      </c>
      <c r="P2189">
        <v>0.80720000000000003</v>
      </c>
      <c r="Q2189">
        <v>124.96875</v>
      </c>
      <c r="R2189">
        <f>VLOOKUP(M2189,工作表1!$A$3:$B$1000,2,FALSE)</f>
        <v>2.375</v>
      </c>
      <c r="S2189" t="str">
        <f>VLOOKUP(M2189,工作表1!$A$3:$C$1000,3,FALSE)</f>
        <v>2024/8/15</v>
      </c>
      <c r="T2189">
        <f t="shared" si="1129"/>
        <v>1.353</v>
      </c>
      <c r="U2189">
        <f t="shared" si="1128"/>
        <v>1.022</v>
      </c>
      <c r="V2189" s="43">
        <f t="shared" si="1140"/>
        <v>43146</v>
      </c>
      <c r="W2189" s="43">
        <f t="shared" si="1130"/>
        <v>43098</v>
      </c>
      <c r="X2189" s="45">
        <f t="shared" si="1141"/>
        <v>0.67119565217391297</v>
      </c>
      <c r="Y2189" s="45">
        <f t="shared" si="1142"/>
        <v>0.87941483025610478</v>
      </c>
      <c r="Z2189" s="47">
        <f t="shared" si="1143"/>
        <v>100.95289084466984</v>
      </c>
      <c r="AA2189" s="47">
        <f t="shared" si="1144"/>
        <v>124.72291870303509</v>
      </c>
      <c r="AB2189" s="45">
        <f t="shared" si="1145"/>
        <v>2.2303000000000002</v>
      </c>
      <c r="AC2189" s="2" t="str">
        <f t="shared" si="1131"/>
        <v>TY1</v>
      </c>
      <c r="AD2189">
        <f t="shared" si="1132"/>
        <v>124.96875</v>
      </c>
      <c r="AE2189">
        <f t="shared" si="1133"/>
        <v>124.71875</v>
      </c>
      <c r="AF2189" s="49">
        <f t="shared" si="1127"/>
        <v>0.25</v>
      </c>
      <c r="AG2189" s="3">
        <f t="shared" si="1146"/>
        <v>124.72291870303509</v>
      </c>
      <c r="AH2189">
        <f t="shared" si="1147"/>
        <v>123.70504069078039</v>
      </c>
      <c r="AI2189" s="51">
        <f t="shared" si="1148"/>
        <v>1.0178780122546982</v>
      </c>
      <c r="AJ2189" s="52">
        <f t="shared" si="1149"/>
        <v>0.76787801225469821</v>
      </c>
      <c r="AK2189" s="2">
        <v>43063</v>
      </c>
      <c r="AL2189" t="str">
        <v>912828G3</v>
      </c>
      <c r="AM2189">
        <v>-2.0958999999999999</v>
      </c>
      <c r="AN2189">
        <v>1.4228799999999999</v>
      </c>
      <c r="AO2189">
        <v>0.80059999999999998</v>
      </c>
      <c r="AP2189">
        <v>124.71875</v>
      </c>
      <c r="AQ2189">
        <f>VLOOKUP(AL2189,工作表1!$F$3:$G$1000,2,FALSE)</f>
        <v>2.25</v>
      </c>
      <c r="AR2189" t="str">
        <f>VLOOKUP(AL2189,工作表1!$F$3:$H$1000,3,FALSE)</f>
        <v>2024/11/15</v>
      </c>
      <c r="AS2189">
        <f t="shared" si="1134"/>
        <v>1.353</v>
      </c>
      <c r="AT2189">
        <f t="shared" si="1135"/>
        <v>0.89700000000000002</v>
      </c>
      <c r="AU2189" s="43">
        <f t="shared" si="1150"/>
        <v>43235</v>
      </c>
      <c r="AV2189" s="43">
        <f t="shared" si="1136"/>
        <v>43189</v>
      </c>
      <c r="AW2189" s="45">
        <f t="shared" si="1151"/>
        <v>7.4585635359116026E-2</v>
      </c>
      <c r="AX2189" s="45">
        <f t="shared" si="1152"/>
        <v>0.83280481344130775</v>
      </c>
      <c r="AY2189" s="47">
        <f t="shared" si="1153"/>
        <v>100.10124797429906</v>
      </c>
      <c r="AZ2189" s="47">
        <f t="shared" si="1154"/>
        <v>123.70504069078039</v>
      </c>
      <c r="BA2189" s="43"/>
      <c r="BC2189" s="2">
        <v>43061</v>
      </c>
      <c r="BD2189" t="str">
        <v>912828J2</v>
      </c>
      <c r="BE2189">
        <v>-4.0355999999999996</v>
      </c>
      <c r="BF2189">
        <v>1.44265</v>
      </c>
      <c r="BG2189">
        <v>0.7873</v>
      </c>
      <c r="BH2189">
        <v>124.625</v>
      </c>
      <c r="BI2189">
        <f>VLOOKUP(BD2189,工作表1!$K$3:$L$1000,2,FALSE)</f>
        <v>2</v>
      </c>
      <c r="BJ2189" t="str">
        <f>VLOOKUP(BD2189,工作表1!$K$3:$M$1000,3,FALSE)</f>
        <v>2025/2/15</v>
      </c>
      <c r="BK2189">
        <f t="shared" si="1137"/>
        <v>1.35015</v>
      </c>
      <c r="BL2189">
        <f t="shared" si="1138"/>
        <v>0.64985000000000004</v>
      </c>
      <c r="BM2189" s="43">
        <f t="shared" si="1155"/>
        <v>43146</v>
      </c>
      <c r="BN2189" s="43">
        <f t="shared" si="1139"/>
        <v>43280</v>
      </c>
      <c r="BO2189" s="45">
        <f t="shared" si="1156"/>
        <v>0.54891304347826086</v>
      </c>
      <c r="BP2189" s="45">
        <f t="shared" si="1157"/>
        <v>1.7379541393686719</v>
      </c>
      <c r="BQ2189" s="47">
        <f t="shared" si="1158"/>
        <v>98.433654037890776</v>
      </c>
      <c r="BR2189" s="47">
        <f t="shared" si="1159"/>
        <v>122.64267185373789</v>
      </c>
    </row>
    <row r="2190" spans="6:70" x14ac:dyDescent="0.25">
      <c r="F2190" s="2">
        <v>43133</v>
      </c>
      <c r="G2190">
        <v>1.5329999999999999</v>
      </c>
      <c r="H2190" s="43">
        <v>43171</v>
      </c>
      <c r="I2190">
        <v>2.7921</v>
      </c>
      <c r="L2190" s="2">
        <v>43061</v>
      </c>
      <c r="M2190" t="str">
        <v>912828D5</v>
      </c>
      <c r="N2190">
        <v>4.1000000000000002E-2</v>
      </c>
      <c r="O2190">
        <v>1.2170399999999999</v>
      </c>
      <c r="P2190">
        <v>0.80720000000000003</v>
      </c>
      <c r="Q2190">
        <v>125.109375</v>
      </c>
      <c r="R2190">
        <f>VLOOKUP(M2190,工作表1!$A$3:$B$1000,2,FALSE)</f>
        <v>2.375</v>
      </c>
      <c r="S2190" t="str">
        <f>VLOOKUP(M2190,工作表1!$A$3:$C$1000,3,FALSE)</f>
        <v>2024/8/15</v>
      </c>
      <c r="T2190">
        <f t="shared" si="1129"/>
        <v>1.35015</v>
      </c>
      <c r="U2190">
        <f t="shared" si="1128"/>
        <v>1.02485</v>
      </c>
      <c r="V2190" s="43">
        <f t="shared" si="1140"/>
        <v>43146</v>
      </c>
      <c r="W2190" s="43">
        <f t="shared" si="1130"/>
        <v>43098</v>
      </c>
      <c r="X2190" s="45">
        <f t="shared" si="1141"/>
        <v>0.65183423913043481</v>
      </c>
      <c r="Y2190" s="45">
        <f t="shared" si="1142"/>
        <v>0.87957396515783204</v>
      </c>
      <c r="Z2190" s="47">
        <f t="shared" si="1143"/>
        <v>101.08533023855726</v>
      </c>
      <c r="AA2190" s="47">
        <f t="shared" si="1144"/>
        <v>124.85452879560009</v>
      </c>
      <c r="AB2190" s="45">
        <f t="shared" si="1145"/>
        <v>2.2084000000000001</v>
      </c>
      <c r="AC2190" s="2" t="str">
        <f t="shared" si="1131"/>
        <v>TY1</v>
      </c>
      <c r="AD2190">
        <f t="shared" si="1132"/>
        <v>125.109375</v>
      </c>
      <c r="AE2190">
        <f t="shared" si="1133"/>
        <v>124.859375</v>
      </c>
      <c r="AF2190" s="49">
        <f t="shared" si="1127"/>
        <v>0.25</v>
      </c>
      <c r="AG2190" s="3">
        <f t="shared" si="1146"/>
        <v>124.85452879560009</v>
      </c>
      <c r="AH2190">
        <f t="shared" si="1147"/>
        <v>123.83745153494002</v>
      </c>
      <c r="AI2190" s="51">
        <f t="shared" si="1148"/>
        <v>1.0170772606600735</v>
      </c>
      <c r="AJ2190" s="52">
        <f t="shared" si="1149"/>
        <v>0.76707726066007353</v>
      </c>
      <c r="AK2190" s="2">
        <v>43061</v>
      </c>
      <c r="AL2190" t="str">
        <v>912828G3</v>
      </c>
      <c r="AM2190">
        <v>-1.9513</v>
      </c>
      <c r="AN2190">
        <v>1.4050800000000001</v>
      </c>
      <c r="AO2190">
        <v>0.80059999999999998</v>
      </c>
      <c r="AP2190">
        <v>124.859375</v>
      </c>
      <c r="AQ2190">
        <f>VLOOKUP(AL2190,工作表1!$F$3:$G$1000,2,FALSE)</f>
        <v>2.25</v>
      </c>
      <c r="AR2190" t="str">
        <f>VLOOKUP(AL2190,工作表1!$F$3:$H$1000,3,FALSE)</f>
        <v>2024/11/15</v>
      </c>
      <c r="AS2190">
        <f t="shared" si="1134"/>
        <v>1.35015</v>
      </c>
      <c r="AT2190">
        <f t="shared" si="1135"/>
        <v>0.89985000000000004</v>
      </c>
      <c r="AU2190" s="43">
        <f t="shared" si="1150"/>
        <v>43235</v>
      </c>
      <c r="AV2190" s="43">
        <f t="shared" si="1136"/>
        <v>43189</v>
      </c>
      <c r="AW2190" s="45">
        <f t="shared" si="1151"/>
        <v>5.5939226519337013E-2</v>
      </c>
      <c r="AX2190" s="45">
        <f t="shared" si="1152"/>
        <v>0.8326515552864604</v>
      </c>
      <c r="AY2190" s="47">
        <f t="shared" si="1153"/>
        <v>100.23418023996886</v>
      </c>
      <c r="AZ2190" s="47">
        <f t="shared" si="1154"/>
        <v>123.83745153494002</v>
      </c>
      <c r="BA2190" s="43"/>
      <c r="BC2190" s="2">
        <v>43060</v>
      </c>
      <c r="BD2190" t="str">
        <v>912828J2</v>
      </c>
      <c r="BE2190">
        <v>-4.2295999999999996</v>
      </c>
      <c r="BF2190">
        <v>1.45163</v>
      </c>
      <c r="BG2190">
        <v>0.7873</v>
      </c>
      <c r="BH2190">
        <v>124.1875</v>
      </c>
      <c r="BI2190">
        <f>VLOOKUP(BD2190,工作表1!$K$3:$L$1000,2,FALSE)</f>
        <v>2</v>
      </c>
      <c r="BJ2190" t="str">
        <f>VLOOKUP(BD2190,工作表1!$K$3:$M$1000,3,FALSE)</f>
        <v>2025/2/15</v>
      </c>
      <c r="BK2190">
        <f t="shared" si="1137"/>
        <v>1.3440000000000001</v>
      </c>
      <c r="BL2190">
        <f t="shared" si="1138"/>
        <v>0.65599999999999992</v>
      </c>
      <c r="BM2190" s="43">
        <f t="shared" si="1155"/>
        <v>43146</v>
      </c>
      <c r="BN2190" s="43">
        <f t="shared" si="1139"/>
        <v>43280</v>
      </c>
      <c r="BO2190" s="45">
        <f t="shared" si="1156"/>
        <v>0.53804347826086951</v>
      </c>
      <c r="BP2190" s="45">
        <f t="shared" si="1157"/>
        <v>1.7380434782608694</v>
      </c>
      <c r="BQ2190" s="47">
        <f t="shared" si="1158"/>
        <v>98.093870775084554</v>
      </c>
      <c r="BR2190" s="47">
        <f t="shared" si="1159"/>
        <v>122.18436526747688</v>
      </c>
    </row>
    <row r="2191" spans="6:70" x14ac:dyDescent="0.25">
      <c r="F2191" s="2">
        <v>43132</v>
      </c>
      <c r="G2191">
        <v>1.53542</v>
      </c>
      <c r="H2191" s="43">
        <v>43168</v>
      </c>
      <c r="I2191">
        <v>2.8094999999999999</v>
      </c>
      <c r="L2191" s="2">
        <v>43060</v>
      </c>
      <c r="M2191" t="str">
        <v>912828D5</v>
      </c>
      <c r="N2191">
        <v>-0.26779999999999998</v>
      </c>
      <c r="O2191">
        <v>1.3103100000000001</v>
      </c>
      <c r="P2191">
        <v>0.80720000000000003</v>
      </c>
      <c r="Q2191">
        <v>124.6875</v>
      </c>
      <c r="R2191">
        <f>VLOOKUP(M2191,工作表1!$A$3:$B$1000,2,FALSE)</f>
        <v>2.375</v>
      </c>
      <c r="S2191" t="str">
        <f>VLOOKUP(M2191,工作表1!$A$3:$C$1000,3,FALSE)</f>
        <v>2024/8/15</v>
      </c>
      <c r="T2191">
        <f t="shared" si="1129"/>
        <v>1.3440000000000001</v>
      </c>
      <c r="U2191">
        <f t="shared" si="1128"/>
        <v>1.0309999999999999</v>
      </c>
      <c r="V2191" s="43">
        <f t="shared" si="1140"/>
        <v>43146</v>
      </c>
      <c r="W2191" s="43">
        <f t="shared" si="1130"/>
        <v>43098</v>
      </c>
      <c r="X2191" s="45">
        <f t="shared" si="1141"/>
        <v>0.63892663043478259</v>
      </c>
      <c r="Y2191" s="45">
        <f t="shared" si="1142"/>
        <v>0.87968005509231684</v>
      </c>
      <c r="Z2191" s="47">
        <f t="shared" si="1143"/>
        <v>100.74458927037756</v>
      </c>
      <c r="AA2191" s="47">
        <f t="shared" si="1144"/>
        <v>124.41018623604842</v>
      </c>
      <c r="AB2191" s="45">
        <f t="shared" si="1145"/>
        <v>2.2572000000000001</v>
      </c>
      <c r="AC2191" s="2" t="str">
        <f t="shared" si="1131"/>
        <v>TY1</v>
      </c>
      <c r="AD2191">
        <f t="shared" si="1132"/>
        <v>124.6875</v>
      </c>
      <c r="AE2191">
        <f t="shared" si="1133"/>
        <v>124.421875</v>
      </c>
      <c r="AF2191" s="49">
        <f t="shared" si="1127"/>
        <v>0.265625</v>
      </c>
      <c r="AG2191" s="3">
        <f t="shared" si="1146"/>
        <v>124.41018623604842</v>
      </c>
      <c r="AH2191">
        <f t="shared" si="1147"/>
        <v>123.36857533145989</v>
      </c>
      <c r="AI2191" s="51">
        <f t="shared" si="1148"/>
        <v>1.0416109045885236</v>
      </c>
      <c r="AJ2191" s="52">
        <f t="shared" si="1149"/>
        <v>0.77598590458852357</v>
      </c>
      <c r="AK2191" s="2">
        <v>43060</v>
      </c>
      <c r="AL2191" t="str">
        <v>912828G3</v>
      </c>
      <c r="AM2191">
        <v>-2.4727999999999999</v>
      </c>
      <c r="AN2191">
        <v>1.44919</v>
      </c>
      <c r="AO2191">
        <v>0.80059999999999998</v>
      </c>
      <c r="AP2191">
        <v>124.421875</v>
      </c>
      <c r="AQ2191">
        <f>VLOOKUP(AL2191,工作表1!$F$3:$G$1000,2,FALSE)</f>
        <v>2.25</v>
      </c>
      <c r="AR2191" t="str">
        <f>VLOOKUP(AL2191,工作表1!$F$3:$H$1000,3,FALSE)</f>
        <v>2024/11/15</v>
      </c>
      <c r="AS2191">
        <f t="shared" si="1134"/>
        <v>1.3440000000000001</v>
      </c>
      <c r="AT2191">
        <f t="shared" si="1135"/>
        <v>0.90599999999999992</v>
      </c>
      <c r="AU2191" s="43">
        <f t="shared" si="1150"/>
        <v>43235</v>
      </c>
      <c r="AV2191" s="43">
        <f t="shared" si="1136"/>
        <v>43189</v>
      </c>
      <c r="AW2191" s="45">
        <f t="shared" si="1151"/>
        <v>4.3508287292817679E-2</v>
      </c>
      <c r="AX2191" s="45">
        <f t="shared" si="1152"/>
        <v>0.83254938318322858</v>
      </c>
      <c r="AY2191" s="47">
        <f t="shared" si="1153"/>
        <v>99.878284880686422</v>
      </c>
      <c r="AZ2191" s="47">
        <f t="shared" si="1154"/>
        <v>123.36857533145989</v>
      </c>
      <c r="BA2191" s="43"/>
      <c r="BC2191" s="2">
        <v>43059</v>
      </c>
      <c r="BD2191" t="str">
        <v>912828J2</v>
      </c>
      <c r="BE2191">
        <v>-4.8967000000000001</v>
      </c>
      <c r="BF2191">
        <v>1.48047</v>
      </c>
      <c r="BG2191">
        <v>0.7873</v>
      </c>
      <c r="BH2191">
        <v>124.1875</v>
      </c>
      <c r="BI2191">
        <f>VLOOKUP(BD2191,工作表1!$K$3:$L$1000,2,FALSE)</f>
        <v>2</v>
      </c>
      <c r="BJ2191" t="str">
        <f>VLOOKUP(BD2191,工作表1!$K$3:$M$1000,3,FALSE)</f>
        <v>2025/2/15</v>
      </c>
      <c r="BK2191">
        <f t="shared" si="1137"/>
        <v>1.3375699999999999</v>
      </c>
      <c r="BL2191">
        <f t="shared" si="1138"/>
        <v>0.66243000000000007</v>
      </c>
      <c r="BM2191" s="43">
        <f t="shared" si="1155"/>
        <v>43146</v>
      </c>
      <c r="BN2191" s="43">
        <f t="shared" si="1139"/>
        <v>43280</v>
      </c>
      <c r="BO2191" s="45">
        <f t="shared" si="1156"/>
        <v>0.53260869565217395</v>
      </c>
      <c r="BP2191" s="45">
        <f t="shared" si="1157"/>
        <v>1.7380881477069683</v>
      </c>
      <c r="BQ2191" s="47">
        <f t="shared" si="1158"/>
        <v>98.069989473538527</v>
      </c>
      <c r="BR2191" s="47">
        <f t="shared" si="1159"/>
        <v>122.1380322805566</v>
      </c>
    </row>
    <row r="2192" spans="6:70" x14ac:dyDescent="0.25">
      <c r="F2192" s="2">
        <v>43131</v>
      </c>
      <c r="G2192">
        <v>1.5255000000000001</v>
      </c>
      <c r="H2192" s="43">
        <v>43167</v>
      </c>
      <c r="I2192">
        <v>2.7822</v>
      </c>
      <c r="L2192" s="2">
        <v>43059</v>
      </c>
      <c r="M2192" t="str">
        <v>912828D5</v>
      </c>
      <c r="N2192">
        <v>0.11899999999999999</v>
      </c>
      <c r="O2192">
        <v>1.1902600000000001</v>
      </c>
      <c r="P2192">
        <v>0.80720000000000003</v>
      </c>
      <c r="Q2192">
        <v>124.6875</v>
      </c>
      <c r="R2192">
        <f>VLOOKUP(M2192,工作表1!$A$3:$B$1000,2,FALSE)</f>
        <v>2.375</v>
      </c>
      <c r="S2192" t="str">
        <f>VLOOKUP(M2192,工作表1!$A$3:$C$1000,3,FALSE)</f>
        <v>2024/8/15</v>
      </c>
      <c r="T2192">
        <f t="shared" si="1129"/>
        <v>1.3375699999999999</v>
      </c>
      <c r="U2192">
        <f t="shared" si="1128"/>
        <v>1.0374300000000001</v>
      </c>
      <c r="V2192" s="43">
        <f t="shared" si="1140"/>
        <v>43146</v>
      </c>
      <c r="W2192" s="43">
        <f t="shared" si="1130"/>
        <v>43098</v>
      </c>
      <c r="X2192" s="45">
        <f t="shared" si="1141"/>
        <v>0.63247282608695654</v>
      </c>
      <c r="Y2192" s="45">
        <f t="shared" si="1142"/>
        <v>0.87973310005955929</v>
      </c>
      <c r="Z2192" s="47">
        <f t="shared" si="1143"/>
        <v>100.75422099342272</v>
      </c>
      <c r="AA2192" s="47">
        <f t="shared" si="1144"/>
        <v>124.41054028239513</v>
      </c>
      <c r="AB2192" s="45">
        <f t="shared" si="1145"/>
        <v>2.2621000000000002</v>
      </c>
      <c r="AC2192" s="2" t="str">
        <f t="shared" si="1131"/>
        <v>TY1</v>
      </c>
      <c r="AD2192">
        <f t="shared" si="1132"/>
        <v>124.6875</v>
      </c>
      <c r="AE2192">
        <f t="shared" si="1133"/>
        <v>124.421875</v>
      </c>
      <c r="AF2192" s="49">
        <f t="shared" si="1127"/>
        <v>0.265625</v>
      </c>
      <c r="AG2192" s="3">
        <f t="shared" si="1146"/>
        <v>124.41054028239513</v>
      </c>
      <c r="AH2192">
        <f t="shared" si="1147"/>
        <v>123.34470848801885</v>
      </c>
      <c r="AI2192" s="51">
        <f t="shared" si="1148"/>
        <v>1.0658317943762796</v>
      </c>
      <c r="AJ2192" s="52">
        <f t="shared" si="1149"/>
        <v>0.80020679437627962</v>
      </c>
      <c r="AK2192" s="2">
        <v>43059</v>
      </c>
      <c r="AL2192" t="str">
        <v>912828G3</v>
      </c>
      <c r="AM2192">
        <v>-2.6202000000000001</v>
      </c>
      <c r="AN2192">
        <v>1.4554499999999999</v>
      </c>
      <c r="AO2192">
        <v>0.80059999999999998</v>
      </c>
      <c r="AP2192">
        <v>124.421875</v>
      </c>
      <c r="AQ2192">
        <f>VLOOKUP(AL2192,工作表1!$F$3:$G$1000,2,FALSE)</f>
        <v>2.25</v>
      </c>
      <c r="AR2192" t="str">
        <f>VLOOKUP(AL2192,工作表1!$F$3:$H$1000,3,FALSE)</f>
        <v>2024/11/15</v>
      </c>
      <c r="AS2192">
        <f t="shared" si="1134"/>
        <v>1.3375699999999999</v>
      </c>
      <c r="AT2192">
        <f t="shared" si="1135"/>
        <v>0.91243000000000007</v>
      </c>
      <c r="AU2192" s="43">
        <f t="shared" si="1150"/>
        <v>43235</v>
      </c>
      <c r="AV2192" s="43">
        <f t="shared" si="1136"/>
        <v>43189</v>
      </c>
      <c r="AW2192" s="45">
        <f t="shared" si="1151"/>
        <v>3.7292817679558013E-2</v>
      </c>
      <c r="AX2192" s="45">
        <f t="shared" si="1152"/>
        <v>0.83249829713161283</v>
      </c>
      <c r="AY2192" s="47">
        <f t="shared" si="1153"/>
        <v>99.87014838377273</v>
      </c>
      <c r="AZ2192" s="47">
        <f t="shared" si="1154"/>
        <v>123.34470848801885</v>
      </c>
      <c r="BA2192" s="43"/>
      <c r="BC2192" s="2">
        <v>43056</v>
      </c>
      <c r="BD2192" t="str">
        <v>912828J2</v>
      </c>
      <c r="BE2192">
        <v>-4.8292000000000002</v>
      </c>
      <c r="BF2192">
        <v>1.4603699999999999</v>
      </c>
      <c r="BG2192">
        <v>0.7873</v>
      </c>
      <c r="BH2192">
        <v>124.390625</v>
      </c>
      <c r="BI2192">
        <f>VLOOKUP(BD2192,工作表1!$K$3:$L$1000,2,FALSE)</f>
        <v>2</v>
      </c>
      <c r="BJ2192" t="str">
        <f>VLOOKUP(BD2192,工作表1!$K$3:$M$1000,3,FALSE)</f>
        <v>2025/2/15</v>
      </c>
      <c r="BK2192">
        <f t="shared" si="1137"/>
        <v>1.33358</v>
      </c>
      <c r="BL2192">
        <f t="shared" si="1138"/>
        <v>0.66642000000000001</v>
      </c>
      <c r="BM2192" s="43">
        <f t="shared" si="1155"/>
        <v>43146</v>
      </c>
      <c r="BN2192" s="43">
        <f t="shared" si="1139"/>
        <v>43280</v>
      </c>
      <c r="BO2192" s="45">
        <f t="shared" si="1156"/>
        <v>0.52717391304347827</v>
      </c>
      <c r="BP2192" s="45">
        <f t="shared" si="1157"/>
        <v>1.7381328171530672</v>
      </c>
      <c r="BQ2192" s="47">
        <f t="shared" si="1158"/>
        <v>98.242199034290238</v>
      </c>
      <c r="BR2192" s="47">
        <f t="shared" si="1159"/>
        <v>122.34262400970948</v>
      </c>
    </row>
    <row r="2193" spans="6:70" x14ac:dyDescent="0.25">
      <c r="F2193" s="2">
        <v>43130</v>
      </c>
      <c r="G2193">
        <v>1.524</v>
      </c>
      <c r="H2193" s="43">
        <v>43166</v>
      </c>
      <c r="I2193">
        <v>2.8094999999999999</v>
      </c>
      <c r="L2193" s="2">
        <v>43056</v>
      </c>
      <c r="M2193" t="str">
        <v>912828D5</v>
      </c>
      <c r="N2193">
        <v>-0.1739</v>
      </c>
      <c r="O2193">
        <v>1.2593799999999999</v>
      </c>
      <c r="P2193">
        <v>0.80720000000000003</v>
      </c>
      <c r="Q2193">
        <v>124.90625</v>
      </c>
      <c r="R2193">
        <f>VLOOKUP(M2193,工作表1!$A$3:$B$1000,2,FALSE)</f>
        <v>2.375</v>
      </c>
      <c r="S2193" t="str">
        <f>VLOOKUP(M2193,工作表1!$A$3:$C$1000,3,FALSE)</f>
        <v>2024/8/15</v>
      </c>
      <c r="T2193">
        <f t="shared" si="1129"/>
        <v>1.33358</v>
      </c>
      <c r="U2193">
        <f t="shared" si="1128"/>
        <v>1.04142</v>
      </c>
      <c r="V2193" s="43">
        <f t="shared" si="1140"/>
        <v>43146</v>
      </c>
      <c r="W2193" s="43">
        <f t="shared" si="1130"/>
        <v>43098</v>
      </c>
      <c r="X2193" s="45">
        <f t="shared" si="1141"/>
        <v>0.62601902173913049</v>
      </c>
      <c r="Y2193" s="45">
        <f t="shared" si="1142"/>
        <v>0.87978614502680175</v>
      </c>
      <c r="Z2193" s="47">
        <f t="shared" si="1143"/>
        <v>100.92533254359941</v>
      </c>
      <c r="AA2193" s="47">
        <f t="shared" si="1144"/>
        <v>124.61122688355185</v>
      </c>
      <c r="AB2193" s="45">
        <f t="shared" si="1145"/>
        <v>2.2303999999999999</v>
      </c>
      <c r="AC2193" s="2" t="str">
        <f t="shared" si="1131"/>
        <v>TY1</v>
      </c>
      <c r="AD2193">
        <f t="shared" si="1132"/>
        <v>124.90625</v>
      </c>
      <c r="AE2193">
        <f t="shared" si="1133"/>
        <v>124.625</v>
      </c>
      <c r="AF2193" s="49">
        <f t="shared" ref="AF2193:AF2256" si="1160">AD2193-AE2193</f>
        <v>0.28125</v>
      </c>
      <c r="AG2193" s="3">
        <f t="shared" si="1146"/>
        <v>124.61122688355185</v>
      </c>
      <c r="AH2193">
        <f t="shared" si="1147"/>
        <v>123.54703721867939</v>
      </c>
      <c r="AI2193" s="51">
        <f t="shared" si="1148"/>
        <v>1.0641896648724583</v>
      </c>
      <c r="AJ2193" s="52">
        <f t="shared" si="1149"/>
        <v>0.78293966487245825</v>
      </c>
      <c r="AK2193" s="2">
        <v>43056</v>
      </c>
      <c r="AL2193" t="str">
        <v>912828G3</v>
      </c>
      <c r="AM2193">
        <v>-2.5626000000000002</v>
      </c>
      <c r="AN2193">
        <v>1.43327</v>
      </c>
      <c r="AO2193">
        <v>0.80059999999999998</v>
      </c>
      <c r="AP2193">
        <v>124.625</v>
      </c>
      <c r="AQ2193">
        <f>VLOOKUP(AL2193,工作表1!$F$3:$G$1000,2,FALSE)</f>
        <v>2.25</v>
      </c>
      <c r="AR2193" t="str">
        <f>VLOOKUP(AL2193,工作表1!$F$3:$H$1000,3,FALSE)</f>
        <v>2024/11/15</v>
      </c>
      <c r="AS2193">
        <f t="shared" si="1134"/>
        <v>1.33358</v>
      </c>
      <c r="AT2193">
        <f t="shared" si="1135"/>
        <v>0.91642000000000001</v>
      </c>
      <c r="AU2193" s="43">
        <f t="shared" si="1150"/>
        <v>43235</v>
      </c>
      <c r="AV2193" s="43">
        <f t="shared" si="1136"/>
        <v>43189</v>
      </c>
      <c r="AW2193" s="45">
        <f t="shared" si="1151"/>
        <v>3.107734806629834E-2</v>
      </c>
      <c r="AX2193" s="45">
        <f t="shared" si="1152"/>
        <v>0.83244721107999697</v>
      </c>
      <c r="AY2193" s="47">
        <f t="shared" si="1153"/>
        <v>100.04225867459589</v>
      </c>
      <c r="AZ2193" s="47">
        <f t="shared" si="1154"/>
        <v>123.54703721867939</v>
      </c>
      <c r="BA2193" s="43"/>
      <c r="BC2193" s="2">
        <v>43055</v>
      </c>
      <c r="BD2193" t="str">
        <v>912828J2</v>
      </c>
      <c r="BE2193">
        <v>-4.8646000000000003</v>
      </c>
      <c r="BF2193">
        <v>1.4589300000000001</v>
      </c>
      <c r="BG2193">
        <v>0.7873</v>
      </c>
      <c r="BH2193">
        <v>124.34375</v>
      </c>
      <c r="BI2193">
        <f>VLOOKUP(BD2193,工作表1!$K$3:$L$1000,2,FALSE)</f>
        <v>2</v>
      </c>
      <c r="BJ2193" t="str">
        <f>VLOOKUP(BD2193,工作表1!$K$3:$M$1000,3,FALSE)</f>
        <v>2025/2/15</v>
      </c>
      <c r="BK2193">
        <f t="shared" si="1137"/>
        <v>1.331</v>
      </c>
      <c r="BL2193">
        <f t="shared" si="1138"/>
        <v>0.66900000000000004</v>
      </c>
      <c r="BM2193" s="43">
        <f t="shared" si="1155"/>
        <v>43146</v>
      </c>
      <c r="BN2193" s="43">
        <f t="shared" si="1139"/>
        <v>43280</v>
      </c>
      <c r="BO2193" s="45">
        <f t="shared" si="1156"/>
        <v>0.51086956521739135</v>
      </c>
      <c r="BP2193" s="45">
        <f t="shared" si="1157"/>
        <v>1.738266825491364</v>
      </c>
      <c r="BQ2193" s="47">
        <f t="shared" si="1158"/>
        <v>98.218980896223457</v>
      </c>
      <c r="BR2193" s="47">
        <f t="shared" si="1159"/>
        <v>122.27795749304612</v>
      </c>
    </row>
    <row r="2194" spans="6:70" x14ac:dyDescent="0.25">
      <c r="F2194" s="2">
        <v>43129</v>
      </c>
      <c r="G2194">
        <v>1.52</v>
      </c>
      <c r="H2194" s="43">
        <v>43165</v>
      </c>
      <c r="I2194">
        <v>2.8144</v>
      </c>
      <c r="L2194" s="2">
        <v>43055</v>
      </c>
      <c r="M2194" t="str">
        <v>912828D5</v>
      </c>
      <c r="N2194">
        <v>-0.25480000000000003</v>
      </c>
      <c r="O2194">
        <v>1.2772399999999999</v>
      </c>
      <c r="P2194">
        <v>0.80720000000000003</v>
      </c>
      <c r="Q2194">
        <v>124.859375</v>
      </c>
      <c r="R2194">
        <f>VLOOKUP(M2194,工作表1!$A$3:$B$1000,2,FALSE)</f>
        <v>2.375</v>
      </c>
      <c r="S2194" t="str">
        <f>VLOOKUP(M2194,工作表1!$A$3:$C$1000,3,FALSE)</f>
        <v>2024/8/15</v>
      </c>
      <c r="T2194">
        <f t="shared" si="1129"/>
        <v>1.331</v>
      </c>
      <c r="U2194">
        <f t="shared" si="1128"/>
        <v>1.044</v>
      </c>
      <c r="V2194" s="43">
        <f t="shared" si="1140"/>
        <v>43146</v>
      </c>
      <c r="W2194" s="43">
        <f t="shared" si="1130"/>
        <v>43098</v>
      </c>
      <c r="X2194" s="45">
        <f t="shared" si="1141"/>
        <v>0.60665760869565222</v>
      </c>
      <c r="Y2194" s="45">
        <f t="shared" si="1142"/>
        <v>0.879945279928529</v>
      </c>
      <c r="Z2194" s="47">
        <f t="shared" si="1143"/>
        <v>100.90131400919272</v>
      </c>
      <c r="AA2194" s="47">
        <f t="shared" si="1144"/>
        <v>124.54877890092592</v>
      </c>
      <c r="AB2194" s="45">
        <f t="shared" si="1145"/>
        <v>2.2524000000000002</v>
      </c>
      <c r="AC2194" s="2" t="str">
        <f t="shared" si="1131"/>
        <v>TY1</v>
      </c>
      <c r="AD2194">
        <f t="shared" si="1132"/>
        <v>124.859375</v>
      </c>
      <c r="AE2194">
        <f t="shared" si="1133"/>
        <v>124.578125</v>
      </c>
      <c r="AF2194" s="49">
        <f t="shared" si="1160"/>
        <v>0.28125</v>
      </c>
      <c r="AG2194" s="3">
        <f t="shared" si="1146"/>
        <v>124.54877890092592</v>
      </c>
      <c r="AH2194">
        <f t="shared" si="1147"/>
        <v>123.50393427382788</v>
      </c>
      <c r="AI2194" s="51">
        <f t="shared" si="1148"/>
        <v>1.044844627098044</v>
      </c>
      <c r="AJ2194" s="52">
        <f t="shared" si="1149"/>
        <v>0.76359462709804404</v>
      </c>
      <c r="AK2194" s="2">
        <v>43055</v>
      </c>
      <c r="AL2194" t="str">
        <v>912828G3</v>
      </c>
      <c r="AM2194">
        <v>-2.1389</v>
      </c>
      <c r="AN2194">
        <v>1.39219</v>
      </c>
      <c r="AO2194">
        <v>0.80059999999999998</v>
      </c>
      <c r="AP2194">
        <v>124.578125</v>
      </c>
      <c r="AQ2194">
        <f>VLOOKUP(AL2194,工作表1!$F$3:$G$1000,2,FALSE)</f>
        <v>2.25</v>
      </c>
      <c r="AR2194" t="str">
        <f>VLOOKUP(AL2194,工作表1!$F$3:$H$1000,3,FALSE)</f>
        <v>2024/11/15</v>
      </c>
      <c r="AS2194">
        <f t="shared" si="1134"/>
        <v>1.331</v>
      </c>
      <c r="AT2194">
        <f t="shared" si="1135"/>
        <v>0.91900000000000004</v>
      </c>
      <c r="AU2194" s="43">
        <f t="shared" si="1150"/>
        <v>43235</v>
      </c>
      <c r="AV2194" s="43">
        <f t="shared" si="1136"/>
        <v>43189</v>
      </c>
      <c r="AW2194" s="45">
        <f t="shared" si="1151"/>
        <v>1.2430939226519336E-2</v>
      </c>
      <c r="AX2194" s="45">
        <f t="shared" si="1152"/>
        <v>0.83229395292514952</v>
      </c>
      <c r="AY2194" s="47">
        <f t="shared" si="1153"/>
        <v>100.03479210078338</v>
      </c>
      <c r="AZ2194" s="47">
        <f t="shared" si="1154"/>
        <v>123.50393427382788</v>
      </c>
      <c r="BA2194" s="43"/>
      <c r="BC2194" s="2">
        <v>43054</v>
      </c>
      <c r="BD2194" t="str">
        <v>912828J2</v>
      </c>
      <c r="BE2194">
        <v>-4.6196000000000002</v>
      </c>
      <c r="BF2194">
        <v>1.4449799999999999</v>
      </c>
      <c r="BG2194">
        <v>0.7873</v>
      </c>
      <c r="BH2194">
        <v>124.53125</v>
      </c>
      <c r="BI2194">
        <f>VLOOKUP(BD2194,工作表1!$K$3:$L$1000,2,FALSE)</f>
        <v>2</v>
      </c>
      <c r="BJ2194" t="str">
        <f>VLOOKUP(BD2194,工作表1!$K$3:$M$1000,3,FALSE)</f>
        <v>2025/2/15</v>
      </c>
      <c r="BK2194">
        <f t="shared" si="1137"/>
        <v>1.323</v>
      </c>
      <c r="BL2194">
        <f t="shared" si="1138"/>
        <v>0.67700000000000005</v>
      </c>
      <c r="BM2194" s="43">
        <f t="shared" si="1155"/>
        <v>43146</v>
      </c>
      <c r="BN2194" s="43">
        <f t="shared" si="1139"/>
        <v>43280</v>
      </c>
      <c r="BO2194" s="45">
        <f t="shared" si="1156"/>
        <v>0.50543478260869568</v>
      </c>
      <c r="BP2194" s="45">
        <f t="shared" si="1157"/>
        <v>1.738311494937463</v>
      </c>
      <c r="BQ2194" s="47">
        <f t="shared" si="1158"/>
        <v>98.375386953362266</v>
      </c>
      <c r="BR2194" s="47">
        <f t="shared" si="1159"/>
        <v>122.45921334394897</v>
      </c>
    </row>
    <row r="2195" spans="6:70" x14ac:dyDescent="0.25">
      <c r="F2195" s="2">
        <v>43126</v>
      </c>
      <c r="G2195">
        <v>1.5204500000000001</v>
      </c>
      <c r="H2195" s="43">
        <v>43164</v>
      </c>
      <c r="I2195">
        <v>2.8069999999999999</v>
      </c>
      <c r="L2195" s="2">
        <v>43054</v>
      </c>
      <c r="M2195" t="str">
        <v>912828D5</v>
      </c>
      <c r="N2195">
        <v>0.30990000000000001</v>
      </c>
      <c r="O2195">
        <v>1.13026</v>
      </c>
      <c r="P2195">
        <v>0.80720000000000003</v>
      </c>
      <c r="Q2195">
        <v>125.046875</v>
      </c>
      <c r="R2195">
        <f>VLOOKUP(M2195,工作表1!$A$3:$B$1000,2,FALSE)</f>
        <v>2.375</v>
      </c>
      <c r="S2195" t="str">
        <f>VLOOKUP(M2195,工作表1!$A$3:$C$1000,3,FALSE)</f>
        <v>2024/8/15</v>
      </c>
      <c r="T2195">
        <f t="shared" si="1129"/>
        <v>1.323</v>
      </c>
      <c r="U2195">
        <f t="shared" si="1128"/>
        <v>1.052</v>
      </c>
      <c r="V2195" s="43">
        <f t="shared" si="1140"/>
        <v>43146</v>
      </c>
      <c r="W2195" s="43">
        <f t="shared" si="1130"/>
        <v>43098</v>
      </c>
      <c r="X2195" s="45">
        <f t="shared" si="1141"/>
        <v>0.60020380434782616</v>
      </c>
      <c r="Y2195" s="45">
        <f t="shared" si="1142"/>
        <v>0.87999832489577146</v>
      </c>
      <c r="Z2195" s="47">
        <f t="shared" si="1143"/>
        <v>101.07398418590061</v>
      </c>
      <c r="AA2195" s="47">
        <f t="shared" si="1144"/>
        <v>124.75072550081364</v>
      </c>
      <c r="AB2195" s="45">
        <f t="shared" si="1145"/>
        <v>2.2084999999999999</v>
      </c>
      <c r="AC2195" s="2" t="str">
        <f t="shared" si="1131"/>
        <v>TY1</v>
      </c>
      <c r="AD2195">
        <f t="shared" si="1132"/>
        <v>125.046875</v>
      </c>
      <c r="AE2195">
        <f t="shared" si="1133"/>
        <v>124.765625</v>
      </c>
      <c r="AF2195" s="49">
        <f t="shared" si="1160"/>
        <v>0.28125</v>
      </c>
      <c r="AG2195" s="3">
        <f t="shared" si="1146"/>
        <v>124.75072550081364</v>
      </c>
      <c r="AH2195">
        <f t="shared" si="1147"/>
        <v>123.68448879981499</v>
      </c>
      <c r="AI2195" s="51">
        <f t="shared" si="1148"/>
        <v>1.0662367009986582</v>
      </c>
      <c r="AJ2195" s="52">
        <f t="shared" si="1149"/>
        <v>0.78498670099865819</v>
      </c>
      <c r="AK2195" s="2">
        <v>43054</v>
      </c>
      <c r="AL2195" t="str">
        <v>912828G3</v>
      </c>
      <c r="AM2195">
        <v>-2.0139</v>
      </c>
      <c r="AN2195">
        <v>1.38</v>
      </c>
      <c r="AO2195">
        <v>0.80059999999999998</v>
      </c>
      <c r="AP2195">
        <v>124.765625</v>
      </c>
      <c r="AQ2195">
        <f>VLOOKUP(AL2195,工作表1!$F$3:$G$1000,2,FALSE)</f>
        <v>2.25</v>
      </c>
      <c r="AR2195" t="str">
        <f>VLOOKUP(AL2195,工作表1!$F$3:$H$1000,3,FALSE)</f>
        <v>2024/11/15</v>
      </c>
      <c r="AS2195">
        <f t="shared" si="1134"/>
        <v>1.323</v>
      </c>
      <c r="AT2195">
        <f t="shared" si="1135"/>
        <v>0.92700000000000005</v>
      </c>
      <c r="AU2195" s="43">
        <f t="shared" si="1150"/>
        <v>43235</v>
      </c>
      <c r="AV2195" s="43">
        <f t="shared" si="1136"/>
        <v>43189</v>
      </c>
      <c r="AW2195" s="45">
        <f t="shared" si="1151"/>
        <v>6.2154696132596682E-3</v>
      </c>
      <c r="AX2195" s="45">
        <f t="shared" si="1152"/>
        <v>0.83224286687353366</v>
      </c>
      <c r="AY2195" s="47">
        <f t="shared" si="1153"/>
        <v>100.19102515778941</v>
      </c>
      <c r="AZ2195" s="47">
        <f t="shared" si="1154"/>
        <v>123.68448879981499</v>
      </c>
      <c r="BA2195" s="43"/>
      <c r="BC2195" s="2">
        <v>43053</v>
      </c>
      <c r="BD2195" t="str">
        <v>912828J2</v>
      </c>
      <c r="BE2195">
        <v>-5.8708999999999998</v>
      </c>
      <c r="BF2195">
        <v>1.4631099999999999</v>
      </c>
      <c r="BG2195">
        <v>0.7873</v>
      </c>
      <c r="BH2195">
        <v>124.203125</v>
      </c>
      <c r="BI2195">
        <f>VLOOKUP(BD2195,工作表1!$K$3:$L$1000,2,FALSE)</f>
        <v>2</v>
      </c>
      <c r="BJ2195" t="str">
        <f>VLOOKUP(BD2195,工作表1!$K$3:$M$1000,3,FALSE)</f>
        <v>2025/2/15</v>
      </c>
      <c r="BK2195">
        <f t="shared" si="1137"/>
        <v>1.3145</v>
      </c>
      <c r="BL2195">
        <f t="shared" si="1138"/>
        <v>0.6855</v>
      </c>
      <c r="BM2195" s="43">
        <f t="shared" si="1155"/>
        <v>43146</v>
      </c>
      <c r="BN2195" s="43">
        <f t="shared" si="1139"/>
        <v>43280</v>
      </c>
      <c r="BO2195" s="45">
        <f t="shared" si="1156"/>
        <v>0.5</v>
      </c>
      <c r="BP2195" s="45">
        <f t="shared" si="1157"/>
        <v>1.7383561643835617</v>
      </c>
      <c r="BQ2195" s="47">
        <f t="shared" si="1158"/>
        <v>98.109722955775993</v>
      </c>
      <c r="BR2195" s="47">
        <f t="shared" si="1159"/>
        <v>122.10391592664605</v>
      </c>
    </row>
    <row r="2196" spans="6:70" x14ac:dyDescent="0.25">
      <c r="F2196" s="2">
        <v>43125</v>
      </c>
      <c r="G2196">
        <v>1.518</v>
      </c>
      <c r="H2196" s="43">
        <v>43161</v>
      </c>
      <c r="I2196">
        <v>2.7871000000000001</v>
      </c>
      <c r="L2196" s="2">
        <v>43053</v>
      </c>
      <c r="M2196" t="str">
        <v>912828D5</v>
      </c>
      <c r="N2196">
        <v>9.4100000000000003E-2</v>
      </c>
      <c r="O2196">
        <v>1.1412800000000001</v>
      </c>
      <c r="P2196">
        <v>0.80720000000000003</v>
      </c>
      <c r="Q2196">
        <v>124.734375</v>
      </c>
      <c r="R2196">
        <f>VLOOKUP(M2196,工作表1!$A$3:$B$1000,2,FALSE)</f>
        <v>2.375</v>
      </c>
      <c r="S2196" t="str">
        <f>VLOOKUP(M2196,工作表1!$A$3:$C$1000,3,FALSE)</f>
        <v>2024/8/15</v>
      </c>
      <c r="T2196">
        <f t="shared" si="1129"/>
        <v>1.3145</v>
      </c>
      <c r="U2196">
        <f t="shared" si="1128"/>
        <v>1.0605</v>
      </c>
      <c r="V2196" s="43">
        <f t="shared" si="1140"/>
        <v>43146</v>
      </c>
      <c r="W2196" s="43">
        <f t="shared" si="1130"/>
        <v>43098</v>
      </c>
      <c r="X2196" s="45">
        <f t="shared" si="1141"/>
        <v>0.59375</v>
      </c>
      <c r="Y2196" s="45">
        <f t="shared" si="1142"/>
        <v>0.88005136986301369</v>
      </c>
      <c r="Z2196" s="47">
        <f t="shared" si="1143"/>
        <v>100.82399115256744</v>
      </c>
      <c r="AA2196" s="47">
        <f t="shared" si="1144"/>
        <v>124.42892486879275</v>
      </c>
      <c r="AB2196" s="45">
        <f t="shared" si="1145"/>
        <v>2.2498999999999998</v>
      </c>
      <c r="AC2196" s="2" t="str">
        <f t="shared" si="1131"/>
        <v>TY1</v>
      </c>
      <c r="AD2196">
        <f t="shared" si="1132"/>
        <v>124.734375</v>
      </c>
      <c r="AE2196">
        <f t="shared" si="1133"/>
        <v>124.4375</v>
      </c>
      <c r="AF2196" s="49">
        <f t="shared" si="1160"/>
        <v>0.296875</v>
      </c>
      <c r="AG2196" s="3">
        <f t="shared" si="1146"/>
        <v>124.42892486879275</v>
      </c>
      <c r="AH2196">
        <f t="shared" si="1147"/>
        <v>123.3376298613473</v>
      </c>
      <c r="AI2196" s="51">
        <f t="shared" si="1148"/>
        <v>1.0912950074454528</v>
      </c>
      <c r="AJ2196" s="52">
        <f t="shared" si="1149"/>
        <v>0.79442000744545282</v>
      </c>
      <c r="AK2196" s="2">
        <v>43053</v>
      </c>
      <c r="AL2196" t="str">
        <v>912828G3</v>
      </c>
      <c r="AM2196">
        <v>-2.7734000000000001</v>
      </c>
      <c r="AN2196">
        <v>1.39798</v>
      </c>
      <c r="AO2196">
        <v>0.80059999999999998</v>
      </c>
      <c r="AP2196">
        <v>124.4375</v>
      </c>
      <c r="AQ2196">
        <f>VLOOKUP(AL2196,工作表1!$F$3:$G$1000,2,FALSE)</f>
        <v>2.25</v>
      </c>
      <c r="AR2196" t="str">
        <f>VLOOKUP(AL2196,工作表1!$F$3:$H$1000,3,FALSE)</f>
        <v>2024/11/15</v>
      </c>
      <c r="AS2196">
        <f t="shared" si="1134"/>
        <v>1.3145</v>
      </c>
      <c r="AT2196">
        <f t="shared" si="1135"/>
        <v>0.9355</v>
      </c>
      <c r="AU2196" s="43">
        <f t="shared" si="1150"/>
        <v>43235</v>
      </c>
      <c r="AV2196" s="43">
        <f t="shared" si="1136"/>
        <v>43189</v>
      </c>
      <c r="AW2196" s="45">
        <f t="shared" si="1151"/>
        <v>0</v>
      </c>
      <c r="AX2196" s="45">
        <f t="shared" si="1152"/>
        <v>0.8321917808219178</v>
      </c>
      <c r="AY2196" s="47">
        <f t="shared" si="1153"/>
        <v>99.925242939597382</v>
      </c>
      <c r="AZ2196" s="47">
        <f t="shared" si="1154"/>
        <v>123.3376298613473</v>
      </c>
      <c r="BA2196" s="43"/>
      <c r="BC2196" s="2">
        <v>43052</v>
      </c>
      <c r="BD2196" t="str">
        <v>912828J2</v>
      </c>
      <c r="BE2196">
        <v>-6.2123999999999997</v>
      </c>
      <c r="BF2196">
        <v>1.4793700000000001</v>
      </c>
      <c r="BG2196">
        <v>0.7873</v>
      </c>
      <c r="BH2196">
        <v>124.09375</v>
      </c>
      <c r="BI2196">
        <f>VLOOKUP(BD2196,工作表1!$K$3:$L$1000,2,FALSE)</f>
        <v>2</v>
      </c>
      <c r="BJ2196" t="str">
        <f>VLOOKUP(BD2196,工作表1!$K$3:$M$1000,3,FALSE)</f>
        <v>2025/2/15</v>
      </c>
      <c r="BK2196">
        <f t="shared" si="1137"/>
        <v>1.3149999999999999</v>
      </c>
      <c r="BL2196">
        <f t="shared" si="1138"/>
        <v>0.68500000000000005</v>
      </c>
      <c r="BM2196" s="43">
        <f t="shared" si="1155"/>
        <v>43146</v>
      </c>
      <c r="BN2196" s="43">
        <f t="shared" si="1139"/>
        <v>43280</v>
      </c>
      <c r="BO2196" s="45">
        <f t="shared" si="1156"/>
        <v>0.49456521739130432</v>
      </c>
      <c r="BP2196" s="45">
        <f t="shared" si="1157"/>
        <v>1.7384008338296604</v>
      </c>
      <c r="BQ2196" s="47">
        <f t="shared" si="1158"/>
        <v>98.007799067751421</v>
      </c>
      <c r="BR2196" s="47">
        <f t="shared" si="1159"/>
        <v>121.96374347738515</v>
      </c>
    </row>
    <row r="2197" spans="6:70" x14ac:dyDescent="0.25">
      <c r="F2197" s="2">
        <v>43124</v>
      </c>
      <c r="G2197">
        <v>1.5049999999999999</v>
      </c>
      <c r="H2197" s="43">
        <v>43160</v>
      </c>
      <c r="I2197">
        <v>2.7326999999999999</v>
      </c>
      <c r="L2197" s="2">
        <v>43052</v>
      </c>
      <c r="M2197" t="str">
        <v>912828D5</v>
      </c>
      <c r="N2197">
        <v>0.31519999999999998</v>
      </c>
      <c r="O2197">
        <v>1.0872299999999999</v>
      </c>
      <c r="P2197">
        <v>0.80720000000000003</v>
      </c>
      <c r="Q2197">
        <v>124.625</v>
      </c>
      <c r="R2197">
        <f>VLOOKUP(M2197,工作表1!$A$3:$B$1000,2,FALSE)</f>
        <v>2.375</v>
      </c>
      <c r="S2197" t="str">
        <f>VLOOKUP(M2197,工作表1!$A$3:$C$1000,3,FALSE)</f>
        <v>2024/8/15</v>
      </c>
      <c r="T2197">
        <f t="shared" si="1129"/>
        <v>1.3149999999999999</v>
      </c>
      <c r="U2197">
        <f t="shared" si="1128"/>
        <v>1.06</v>
      </c>
      <c r="V2197" s="43">
        <f t="shared" si="1140"/>
        <v>43146</v>
      </c>
      <c r="W2197" s="43">
        <f t="shared" si="1130"/>
        <v>43098</v>
      </c>
      <c r="X2197" s="45">
        <f t="shared" si="1141"/>
        <v>0.58729619565217384</v>
      </c>
      <c r="Y2197" s="45">
        <f t="shared" si="1142"/>
        <v>0.88010441483025603</v>
      </c>
      <c r="Z2197" s="47">
        <f t="shared" si="1143"/>
        <v>100.74015971238758</v>
      </c>
      <c r="AA2197" s="47">
        <f t="shared" si="1144"/>
        <v>124.31430878946152</v>
      </c>
      <c r="AB2197" s="45">
        <f t="shared" si="1145"/>
        <v>2.2743000000000002</v>
      </c>
      <c r="AC2197" s="2" t="str">
        <f t="shared" si="1131"/>
        <v>TY1</v>
      </c>
      <c r="AD2197">
        <f t="shared" si="1132"/>
        <v>124.625</v>
      </c>
      <c r="AE2197">
        <f t="shared" si="1133"/>
        <v>124.328125</v>
      </c>
      <c r="AF2197" s="49">
        <f t="shared" si="1160"/>
        <v>0.296875</v>
      </c>
      <c r="AG2197" s="3">
        <f t="shared" si="1146"/>
        <v>124.31430878946152</v>
      </c>
      <c r="AH2197">
        <f t="shared" si="1147"/>
        <v>123.19222637083153</v>
      </c>
      <c r="AI2197" s="51">
        <f t="shared" si="1148"/>
        <v>1.1220824186299865</v>
      </c>
      <c r="AJ2197" s="52">
        <f t="shared" si="1149"/>
        <v>0.82520741862998648</v>
      </c>
      <c r="AK2197" s="2">
        <v>43052</v>
      </c>
      <c r="AL2197" t="str">
        <v>912828G3</v>
      </c>
      <c r="AM2197">
        <v>-3.0756000000000001</v>
      </c>
      <c r="AN2197">
        <v>1.4217</v>
      </c>
      <c r="AO2197">
        <v>0.80059999999999998</v>
      </c>
      <c r="AP2197">
        <v>124.328125</v>
      </c>
      <c r="AQ2197">
        <f>VLOOKUP(AL2197,工作表1!$F$3:$G$1000,2,FALSE)</f>
        <v>2.25</v>
      </c>
      <c r="AR2197" t="str">
        <f>VLOOKUP(AL2197,工作表1!$F$3:$H$1000,3,FALSE)</f>
        <v>2024/11/15</v>
      </c>
      <c r="AS2197">
        <f t="shared" si="1134"/>
        <v>1.3149999999999999</v>
      </c>
      <c r="AT2197">
        <f t="shared" si="1135"/>
        <v>0.93500000000000005</v>
      </c>
      <c r="AU2197" s="43">
        <f t="shared" si="1150"/>
        <v>43054</v>
      </c>
      <c r="AV2197" s="43">
        <f t="shared" si="1136"/>
        <v>43189</v>
      </c>
      <c r="AW2197" s="45">
        <f t="shared" si="1151"/>
        <v>1.1188858695652173</v>
      </c>
      <c r="AX2197" s="45">
        <f t="shared" si="1152"/>
        <v>1.957242033948779</v>
      </c>
      <c r="AY2197" s="47">
        <f t="shared" si="1153"/>
        <v>99.817393175257891</v>
      </c>
      <c r="AZ2197" s="47">
        <f t="shared" si="1154"/>
        <v>123.19222637083153</v>
      </c>
      <c r="BA2197" s="43"/>
      <c r="BC2197" s="2">
        <v>43049</v>
      </c>
      <c r="BD2197" t="str">
        <v>912828J2</v>
      </c>
      <c r="BE2197">
        <v>-6.7417999999999996</v>
      </c>
      <c r="BF2197">
        <v>1.50451</v>
      </c>
      <c r="BG2197">
        <v>0.7873</v>
      </c>
      <c r="BH2197">
        <v>124.171875</v>
      </c>
      <c r="BI2197">
        <f>VLOOKUP(BD2197,工作表1!$K$3:$L$1000,2,FALSE)</f>
        <v>2</v>
      </c>
      <c r="BJ2197" t="str">
        <f>VLOOKUP(BD2197,工作表1!$K$3:$M$1000,3,FALSE)</f>
        <v>2025/2/15</v>
      </c>
      <c r="BK2197">
        <f t="shared" si="1137"/>
        <v>1.3120000000000001</v>
      </c>
      <c r="BL2197">
        <f t="shared" si="1138"/>
        <v>0.68799999999999994</v>
      </c>
      <c r="BM2197" s="43">
        <f t="shared" si="1155"/>
        <v>43146</v>
      </c>
      <c r="BN2197" s="43">
        <f t="shared" si="1139"/>
        <v>43280</v>
      </c>
      <c r="BO2197" s="45">
        <f t="shared" si="1156"/>
        <v>0.4891304347826087</v>
      </c>
      <c r="BP2197" s="45">
        <f t="shared" si="1157"/>
        <v>1.7384455032757593</v>
      </c>
      <c r="BQ2197" s="47">
        <f t="shared" si="1158"/>
        <v>98.054380867659916</v>
      </c>
      <c r="BR2197" s="47">
        <f t="shared" si="1159"/>
        <v>122.00938558298793</v>
      </c>
    </row>
    <row r="2198" spans="6:70" x14ac:dyDescent="0.25">
      <c r="F2198" s="2">
        <v>43123</v>
      </c>
      <c r="G2198">
        <v>1.4990000000000001</v>
      </c>
      <c r="H2198" s="43">
        <v>43159</v>
      </c>
      <c r="I2198">
        <v>2.7945000000000002</v>
      </c>
      <c r="L2198" s="2">
        <v>43049</v>
      </c>
      <c r="M2198" t="str">
        <v>912828D5</v>
      </c>
      <c r="N2198">
        <v>-0.30099999999999999</v>
      </c>
      <c r="O2198">
        <v>1.2376199999999999</v>
      </c>
      <c r="P2198">
        <v>0.80720000000000003</v>
      </c>
      <c r="Q2198">
        <v>124.703125</v>
      </c>
      <c r="R2198">
        <f>VLOOKUP(M2198,工作表1!$A$3:$B$1000,2,FALSE)</f>
        <v>2.375</v>
      </c>
      <c r="S2198" t="str">
        <f>VLOOKUP(M2198,工作表1!$A$3:$C$1000,3,FALSE)</f>
        <v>2024/8/15</v>
      </c>
      <c r="T2198">
        <f t="shared" si="1129"/>
        <v>1.3120000000000001</v>
      </c>
      <c r="U2198">
        <f t="shared" si="1128"/>
        <v>1.0629999999999999</v>
      </c>
      <c r="V2198" s="43">
        <f t="shared" si="1140"/>
        <v>43146</v>
      </c>
      <c r="W2198" s="43">
        <f t="shared" si="1130"/>
        <v>43098</v>
      </c>
      <c r="X2198" s="45">
        <f t="shared" si="1141"/>
        <v>0.58084239130434778</v>
      </c>
      <c r="Y2198" s="45">
        <f t="shared" si="1142"/>
        <v>0.88015745979749849</v>
      </c>
      <c r="Z2198" s="47">
        <f t="shared" si="1143"/>
        <v>100.78543738075497</v>
      </c>
      <c r="AA2198" s="47">
        <f t="shared" si="1144"/>
        <v>124.35908897388499</v>
      </c>
      <c r="AB2198" s="45">
        <f t="shared" si="1145"/>
        <v>2.2597</v>
      </c>
      <c r="AC2198" s="2" t="str">
        <f t="shared" si="1131"/>
        <v>TY1</v>
      </c>
      <c r="AD2198">
        <f t="shared" si="1132"/>
        <v>124.703125</v>
      </c>
      <c r="AE2198">
        <f t="shared" si="1133"/>
        <v>124.390625</v>
      </c>
      <c r="AF2198" s="49">
        <f t="shared" si="1160"/>
        <v>0.3125</v>
      </c>
      <c r="AG2198" s="3">
        <f t="shared" si="1146"/>
        <v>124.35908897388499</v>
      </c>
      <c r="AH2198">
        <f t="shared" si="1147"/>
        <v>123.25862658994755</v>
      </c>
      <c r="AI2198" s="51">
        <f t="shared" si="1148"/>
        <v>1.1004623839374403</v>
      </c>
      <c r="AJ2198" s="52">
        <f t="shared" si="1149"/>
        <v>0.78796238393744034</v>
      </c>
      <c r="AK2198" s="2">
        <v>43049</v>
      </c>
      <c r="AL2198" t="str">
        <v>912828G3</v>
      </c>
      <c r="AM2198">
        <v>-2.76</v>
      </c>
      <c r="AN2198">
        <v>1.39351</v>
      </c>
      <c r="AO2198">
        <v>0.80059999999999998</v>
      </c>
      <c r="AP2198">
        <v>124.390625</v>
      </c>
      <c r="AQ2198">
        <f>VLOOKUP(AL2198,工作表1!$F$3:$G$1000,2,FALSE)</f>
        <v>2.25</v>
      </c>
      <c r="AR2198" t="str">
        <f>VLOOKUP(AL2198,工作表1!$F$3:$H$1000,3,FALSE)</f>
        <v>2024/11/15</v>
      </c>
      <c r="AS2198">
        <f t="shared" si="1134"/>
        <v>1.3120000000000001</v>
      </c>
      <c r="AT2198">
        <f t="shared" si="1135"/>
        <v>0.93799999999999994</v>
      </c>
      <c r="AU2198" s="43">
        <f t="shared" si="1150"/>
        <v>43054</v>
      </c>
      <c r="AV2198" s="43">
        <f t="shared" si="1136"/>
        <v>43189</v>
      </c>
      <c r="AW2198" s="45">
        <f t="shared" si="1151"/>
        <v>1.1127717391304348</v>
      </c>
      <c r="AX2198" s="45">
        <f t="shared" si="1152"/>
        <v>1.9572922870756404</v>
      </c>
      <c r="AY2198" s="47">
        <f t="shared" si="1153"/>
        <v>99.880442627516274</v>
      </c>
      <c r="AZ2198" s="47">
        <f t="shared" si="1154"/>
        <v>123.25862658994755</v>
      </c>
      <c r="BA2198" s="43"/>
      <c r="BC2198" s="2">
        <v>43048</v>
      </c>
      <c r="BD2198" t="str">
        <v>912828J2</v>
      </c>
      <c r="BE2198">
        <v>-5.8464</v>
      </c>
      <c r="BF2198">
        <v>1.4543299999999999</v>
      </c>
      <c r="BG2198">
        <v>0.7873</v>
      </c>
      <c r="BH2198">
        <v>124.6875</v>
      </c>
      <c r="BI2198">
        <f>VLOOKUP(BD2198,工作表1!$K$3:$L$1000,2,FALSE)</f>
        <v>2</v>
      </c>
      <c r="BJ2198" t="str">
        <f>VLOOKUP(BD2198,工作表1!$K$3:$M$1000,3,FALSE)</f>
        <v>2025/2/15</v>
      </c>
      <c r="BK2198">
        <f t="shared" si="1137"/>
        <v>1.3080000000000001</v>
      </c>
      <c r="BL2198">
        <f t="shared" si="1138"/>
        <v>0.69199999999999995</v>
      </c>
      <c r="BM2198" s="43">
        <f t="shared" si="1155"/>
        <v>43146</v>
      </c>
      <c r="BN2198" s="43">
        <f t="shared" si="1139"/>
        <v>43280</v>
      </c>
      <c r="BO2198" s="45">
        <f t="shared" si="1156"/>
        <v>0.47282608695652173</v>
      </c>
      <c r="BP2198" s="45">
        <f t="shared" si="1157"/>
        <v>1.7385795116140559</v>
      </c>
      <c r="BQ2198" s="47">
        <f t="shared" si="1158"/>
        <v>98.500610264063326</v>
      </c>
      <c r="BR2198" s="47">
        <f t="shared" si="1159"/>
        <v>122.53954488596577</v>
      </c>
    </row>
    <row r="2199" spans="6:70" x14ac:dyDescent="0.25">
      <c r="F2199" s="2">
        <v>43122</v>
      </c>
      <c r="G2199">
        <v>1.4970000000000001</v>
      </c>
      <c r="H2199" s="43">
        <v>43158</v>
      </c>
      <c r="I2199">
        <v>2.8268</v>
      </c>
      <c r="L2199" s="2">
        <v>43048</v>
      </c>
      <c r="M2199" t="str">
        <v>912828D5</v>
      </c>
      <c r="N2199">
        <v>-9.98E-2</v>
      </c>
      <c r="O2199">
        <v>1.1875199999999999</v>
      </c>
      <c r="P2199">
        <v>0.80720000000000003</v>
      </c>
      <c r="Q2199">
        <v>125.1875</v>
      </c>
      <c r="R2199">
        <f>VLOOKUP(M2199,工作表1!$A$3:$B$1000,2,FALSE)</f>
        <v>2.375</v>
      </c>
      <c r="S2199" t="str">
        <f>VLOOKUP(M2199,工作表1!$A$3:$C$1000,3,FALSE)</f>
        <v>2024/8/15</v>
      </c>
      <c r="T2199">
        <f t="shared" si="1129"/>
        <v>1.3080000000000001</v>
      </c>
      <c r="U2199">
        <f t="shared" si="1128"/>
        <v>1.0669999999999999</v>
      </c>
      <c r="V2199" s="43">
        <f t="shared" si="1140"/>
        <v>43146</v>
      </c>
      <c r="W2199" s="43">
        <f t="shared" si="1130"/>
        <v>43098</v>
      </c>
      <c r="X2199" s="45">
        <f t="shared" si="1141"/>
        <v>0.56148097826086951</v>
      </c>
      <c r="Y2199" s="45">
        <f t="shared" si="1142"/>
        <v>0.88031659469922574</v>
      </c>
      <c r="Z2199" s="47">
        <f t="shared" si="1143"/>
        <v>101.19899193764246</v>
      </c>
      <c r="AA2199" s="47">
        <f t="shared" si="1144"/>
        <v>124.83820418937155</v>
      </c>
      <c r="AB2199" s="45">
        <f t="shared" si="1145"/>
        <v>2.2086000000000001</v>
      </c>
      <c r="AC2199" s="2" t="str">
        <f t="shared" si="1131"/>
        <v>TY1</v>
      </c>
      <c r="AD2199">
        <f t="shared" si="1132"/>
        <v>125.1875</v>
      </c>
      <c r="AE2199">
        <f t="shared" si="1133"/>
        <v>124.90625</v>
      </c>
      <c r="AF2199" s="49">
        <f t="shared" si="1160"/>
        <v>0.28125</v>
      </c>
      <c r="AG2199" s="3">
        <f t="shared" si="1146"/>
        <v>124.83820418937155</v>
      </c>
      <c r="AH2199">
        <f t="shared" si="1147"/>
        <v>123.74062808480794</v>
      </c>
      <c r="AI2199" s="51">
        <f t="shared" si="1148"/>
        <v>1.0975761045636148</v>
      </c>
      <c r="AJ2199" s="52">
        <f t="shared" si="1149"/>
        <v>0.81632610456361476</v>
      </c>
      <c r="AK2199" s="2">
        <v>43048</v>
      </c>
      <c r="AL2199" t="str">
        <v>912828G3</v>
      </c>
      <c r="AM2199">
        <v>-3.1890999999999998</v>
      </c>
      <c r="AN2199">
        <v>1.42228</v>
      </c>
      <c r="AO2199">
        <v>0.80059999999999998</v>
      </c>
      <c r="AP2199">
        <v>124.90625</v>
      </c>
      <c r="AQ2199">
        <f>VLOOKUP(AL2199,工作表1!$F$3:$G$1000,2,FALSE)</f>
        <v>2.25</v>
      </c>
      <c r="AR2199" t="str">
        <f>VLOOKUP(AL2199,工作表1!$F$3:$H$1000,3,FALSE)</f>
        <v>2024/11/15</v>
      </c>
      <c r="AS2199">
        <f t="shared" si="1134"/>
        <v>1.3080000000000001</v>
      </c>
      <c r="AT2199">
        <f t="shared" si="1135"/>
        <v>0.94199999999999995</v>
      </c>
      <c r="AU2199" s="43">
        <f t="shared" si="1150"/>
        <v>43054</v>
      </c>
      <c r="AV2199" s="43">
        <f t="shared" si="1136"/>
        <v>43189</v>
      </c>
      <c r="AW2199" s="45">
        <f t="shared" si="1151"/>
        <v>1.0944293478260869</v>
      </c>
      <c r="AX2199" s="45">
        <f t="shared" si="1152"/>
        <v>1.9574430464562238</v>
      </c>
      <c r="AY2199" s="47">
        <f t="shared" si="1153"/>
        <v>100.29415689035933</v>
      </c>
      <c r="AZ2199" s="47">
        <f t="shared" si="1154"/>
        <v>123.74062808480794</v>
      </c>
      <c r="BA2199" s="43"/>
      <c r="BC2199" s="2">
        <v>43047</v>
      </c>
      <c r="BD2199" t="str">
        <v>912828J2</v>
      </c>
      <c r="BE2199">
        <v>-5.4786999999999999</v>
      </c>
      <c r="BF2199">
        <v>1.4348000000000001</v>
      </c>
      <c r="BG2199">
        <v>0.7873</v>
      </c>
      <c r="BH2199">
        <v>124.75</v>
      </c>
      <c r="BI2199">
        <f>VLOOKUP(BD2199,工作表1!$K$3:$L$1000,2,FALSE)</f>
        <v>2</v>
      </c>
      <c r="BJ2199" t="str">
        <f>VLOOKUP(BD2199,工作表1!$K$3:$M$1000,3,FALSE)</f>
        <v>2025/2/15</v>
      </c>
      <c r="BK2199">
        <f t="shared" si="1137"/>
        <v>1.306</v>
      </c>
      <c r="BL2199">
        <f t="shared" si="1138"/>
        <v>0.69399999999999995</v>
      </c>
      <c r="BM2199" s="43">
        <f t="shared" si="1155"/>
        <v>43146</v>
      </c>
      <c r="BN2199" s="43">
        <f t="shared" si="1139"/>
        <v>43280</v>
      </c>
      <c r="BO2199" s="45">
        <f t="shared" si="1156"/>
        <v>0.46739130434782611</v>
      </c>
      <c r="BP2199" s="45">
        <f t="shared" si="1157"/>
        <v>1.738624181060155</v>
      </c>
      <c r="BQ2199" s="47">
        <f t="shared" si="1158"/>
        <v>98.563327586195342</v>
      </c>
      <c r="BR2199" s="47">
        <f t="shared" si="1159"/>
        <v>122.60643326222801</v>
      </c>
    </row>
    <row r="2200" spans="6:70" x14ac:dyDescent="0.25">
      <c r="F2200" s="2">
        <v>43119</v>
      </c>
      <c r="G2200">
        <v>1.4950000000000001</v>
      </c>
      <c r="H2200" s="43">
        <v>43157</v>
      </c>
      <c r="I2200">
        <v>2.7820999999999998</v>
      </c>
      <c r="L2200" s="2">
        <v>43047</v>
      </c>
      <c r="M2200" t="str">
        <v>912828D5</v>
      </c>
      <c r="N2200">
        <v>0.18759999999999999</v>
      </c>
      <c r="O2200">
        <v>1.12355</v>
      </c>
      <c r="P2200">
        <v>0.80720000000000003</v>
      </c>
      <c r="Q2200">
        <v>125.25</v>
      </c>
      <c r="R2200">
        <f>VLOOKUP(M2200,工作表1!$A$3:$B$1000,2,FALSE)</f>
        <v>2.375</v>
      </c>
      <c r="S2200" t="str">
        <f>VLOOKUP(M2200,工作表1!$A$3:$C$1000,3,FALSE)</f>
        <v>2024/8/15</v>
      </c>
      <c r="T2200">
        <f t="shared" si="1129"/>
        <v>1.306</v>
      </c>
      <c r="U2200">
        <f t="shared" si="1128"/>
        <v>1.069</v>
      </c>
      <c r="V2200" s="43">
        <f t="shared" si="1140"/>
        <v>43146</v>
      </c>
      <c r="W2200" s="43">
        <f t="shared" si="1130"/>
        <v>43098</v>
      </c>
      <c r="X2200" s="45">
        <f t="shared" si="1141"/>
        <v>0.55502717391304346</v>
      </c>
      <c r="Y2200" s="45">
        <f t="shared" si="1142"/>
        <v>0.88036963966646808</v>
      </c>
      <c r="Z2200" s="47">
        <f t="shared" si="1143"/>
        <v>101.26190320379382</v>
      </c>
      <c r="AA2200" s="47">
        <f t="shared" si="1144"/>
        <v>124.90493644130629</v>
      </c>
      <c r="AB2200" s="45">
        <f t="shared" si="1145"/>
        <v>2.1989999999999998</v>
      </c>
      <c r="AC2200" s="2" t="str">
        <f t="shared" si="1131"/>
        <v>TY1</v>
      </c>
      <c r="AD2200">
        <f t="shared" si="1132"/>
        <v>125.25</v>
      </c>
      <c r="AE2200">
        <f t="shared" si="1133"/>
        <v>124.96875</v>
      </c>
      <c r="AF2200" s="49">
        <f t="shared" si="1160"/>
        <v>0.28125</v>
      </c>
      <c r="AG2200" s="3">
        <f t="shared" si="1146"/>
        <v>124.90493644130629</v>
      </c>
      <c r="AH2200">
        <f t="shared" si="1147"/>
        <v>123.82735595053353</v>
      </c>
      <c r="AI2200" s="51">
        <f t="shared" si="1148"/>
        <v>1.0775804907727604</v>
      </c>
      <c r="AJ2200" s="52">
        <f t="shared" si="1149"/>
        <v>0.79633049077276041</v>
      </c>
      <c r="AK2200" s="2">
        <v>43047</v>
      </c>
      <c r="AL2200" t="str">
        <v>912828G3</v>
      </c>
      <c r="AM2200">
        <v>-2.3713000000000002</v>
      </c>
      <c r="AN2200">
        <v>1.3547899999999999</v>
      </c>
      <c r="AO2200">
        <v>0.80059999999999998</v>
      </c>
      <c r="AP2200">
        <v>124.96875</v>
      </c>
      <c r="AQ2200">
        <f>VLOOKUP(AL2200,工作表1!$F$3:$G$1000,2,FALSE)</f>
        <v>2.25</v>
      </c>
      <c r="AR2200" t="str">
        <f>VLOOKUP(AL2200,工作表1!$F$3:$H$1000,3,FALSE)</f>
        <v>2024/11/15</v>
      </c>
      <c r="AS2200">
        <f t="shared" si="1134"/>
        <v>1.306</v>
      </c>
      <c r="AT2200">
        <f t="shared" si="1135"/>
        <v>0.94399999999999995</v>
      </c>
      <c r="AU2200" s="43">
        <f t="shared" si="1150"/>
        <v>43054</v>
      </c>
      <c r="AV2200" s="43">
        <f t="shared" si="1136"/>
        <v>43189</v>
      </c>
      <c r="AW2200" s="45">
        <f t="shared" si="1151"/>
        <v>1.0883152173913042</v>
      </c>
      <c r="AX2200" s="45">
        <f t="shared" si="1152"/>
        <v>1.9574932995830849</v>
      </c>
      <c r="AY2200" s="47">
        <f t="shared" si="1153"/>
        <v>100.37314176760445</v>
      </c>
      <c r="AZ2200" s="47">
        <f t="shared" si="1154"/>
        <v>123.82735595053353</v>
      </c>
      <c r="BA2200" s="43"/>
      <c r="BC2200" s="2">
        <v>43046</v>
      </c>
      <c r="BD2200" t="str">
        <v>912828J2</v>
      </c>
      <c r="BE2200">
        <v>-5.3483000000000001</v>
      </c>
      <c r="BF2200">
        <v>1.42689</v>
      </c>
      <c r="BG2200">
        <v>0.7873</v>
      </c>
      <c r="BH2200">
        <v>124.921875</v>
      </c>
      <c r="BI2200">
        <f>VLOOKUP(BD2200,工作表1!$K$3:$L$1000,2,FALSE)</f>
        <v>2</v>
      </c>
      <c r="BJ2200" t="str">
        <f>VLOOKUP(BD2200,工作表1!$K$3:$M$1000,3,FALSE)</f>
        <v>2025/2/15</v>
      </c>
      <c r="BK2200">
        <f t="shared" si="1137"/>
        <v>1.298</v>
      </c>
      <c r="BL2200">
        <f t="shared" si="1138"/>
        <v>0.70199999999999996</v>
      </c>
      <c r="BM2200" s="43">
        <f t="shared" si="1155"/>
        <v>43146</v>
      </c>
      <c r="BN2200" s="43">
        <f t="shared" si="1139"/>
        <v>43280</v>
      </c>
      <c r="BO2200" s="45">
        <f t="shared" si="1156"/>
        <v>0.46195652173913043</v>
      </c>
      <c r="BP2200" s="45">
        <f t="shared" si="1157"/>
        <v>1.7386688505062537</v>
      </c>
      <c r="BQ2200" s="47">
        <f t="shared" si="1158"/>
        <v>98.70403077820248</v>
      </c>
      <c r="BR2200" s="47">
        <f t="shared" si="1159"/>
        <v>122.76742988875149</v>
      </c>
    </row>
    <row r="2201" spans="6:70" x14ac:dyDescent="0.25">
      <c r="F2201" s="2">
        <v>43118</v>
      </c>
      <c r="G2201">
        <v>1.4904999999999999</v>
      </c>
      <c r="H2201" s="43">
        <v>43154</v>
      </c>
      <c r="I2201">
        <v>2.7896000000000001</v>
      </c>
      <c r="L2201" s="2">
        <v>43046</v>
      </c>
      <c r="M2201" t="str">
        <v>912828D5</v>
      </c>
      <c r="N2201">
        <v>0.15579999999999999</v>
      </c>
      <c r="O2201">
        <v>1.1313</v>
      </c>
      <c r="P2201">
        <v>0.80720000000000003</v>
      </c>
      <c r="Q2201">
        <v>125.421875</v>
      </c>
      <c r="R2201">
        <f>VLOOKUP(M2201,工作表1!$A$3:$B$1000,2,FALSE)</f>
        <v>2.375</v>
      </c>
      <c r="S2201" t="str">
        <f>VLOOKUP(M2201,工作表1!$A$3:$C$1000,3,FALSE)</f>
        <v>2024/8/15</v>
      </c>
      <c r="T2201">
        <f t="shared" si="1129"/>
        <v>1.298</v>
      </c>
      <c r="U2201">
        <f t="shared" si="1128"/>
        <v>1.077</v>
      </c>
      <c r="V2201" s="43">
        <f t="shared" si="1140"/>
        <v>43146</v>
      </c>
      <c r="W2201" s="43">
        <f t="shared" si="1130"/>
        <v>43098</v>
      </c>
      <c r="X2201" s="45">
        <f t="shared" si="1141"/>
        <v>0.54857336956521741</v>
      </c>
      <c r="Y2201" s="45">
        <f t="shared" si="1142"/>
        <v>0.88042268463371065</v>
      </c>
      <c r="Z2201" s="47">
        <f t="shared" si="1143"/>
        <v>101.40258461267014</v>
      </c>
      <c r="AA2201" s="47">
        <f t="shared" si="1144"/>
        <v>125.06694747373388</v>
      </c>
      <c r="AB2201" s="45">
        <f t="shared" si="1145"/>
        <v>2.1747999999999998</v>
      </c>
      <c r="AC2201" s="2" t="str">
        <f t="shared" si="1131"/>
        <v>TY1</v>
      </c>
      <c r="AD2201">
        <f t="shared" si="1132"/>
        <v>125.421875</v>
      </c>
      <c r="AE2201">
        <f t="shared" si="1133"/>
        <v>125.140625</v>
      </c>
      <c r="AF2201" s="49">
        <f t="shared" si="1160"/>
        <v>0.28125</v>
      </c>
      <c r="AG2201" s="3">
        <f t="shared" si="1146"/>
        <v>125.06694747373388</v>
      </c>
      <c r="AH2201">
        <f t="shared" si="1147"/>
        <v>123.96814848913449</v>
      </c>
      <c r="AI2201" s="51">
        <f t="shared" si="1148"/>
        <v>1.0987989845993837</v>
      </c>
      <c r="AJ2201" s="52">
        <f t="shared" si="1149"/>
        <v>0.81754898459938374</v>
      </c>
      <c r="AK2201" s="2">
        <v>43046</v>
      </c>
      <c r="AL2201" t="str">
        <v>912828G3</v>
      </c>
      <c r="AM2201">
        <v>-2.8458999999999999</v>
      </c>
      <c r="AN2201">
        <v>1.3908700000000001</v>
      </c>
      <c r="AO2201">
        <v>0.80059999999999998</v>
      </c>
      <c r="AP2201">
        <v>125.140625</v>
      </c>
      <c r="AQ2201">
        <f>VLOOKUP(AL2201,工作表1!$F$3:$G$1000,2,FALSE)</f>
        <v>2.25</v>
      </c>
      <c r="AR2201" t="str">
        <f>VLOOKUP(AL2201,工作表1!$F$3:$H$1000,3,FALSE)</f>
        <v>2024/11/15</v>
      </c>
      <c r="AS2201">
        <f t="shared" si="1134"/>
        <v>1.298</v>
      </c>
      <c r="AT2201">
        <f t="shared" si="1135"/>
        <v>0.95199999999999996</v>
      </c>
      <c r="AU2201" s="43">
        <f t="shared" si="1150"/>
        <v>43054</v>
      </c>
      <c r="AV2201" s="43">
        <f t="shared" si="1136"/>
        <v>43189</v>
      </c>
      <c r="AW2201" s="45">
        <f t="shared" si="1151"/>
        <v>1.0822010869565217</v>
      </c>
      <c r="AX2201" s="45">
        <f t="shared" si="1152"/>
        <v>1.9575435527099465</v>
      </c>
      <c r="AY2201" s="47">
        <f t="shared" si="1153"/>
        <v>100.49778859973135</v>
      </c>
      <c r="AZ2201" s="47">
        <f t="shared" si="1154"/>
        <v>123.96814848913449</v>
      </c>
      <c r="BA2201" s="43"/>
      <c r="BC2201" s="2">
        <v>43045</v>
      </c>
      <c r="BD2201" t="str">
        <v>912828J2</v>
      </c>
      <c r="BE2201">
        <v>-5.3574000000000002</v>
      </c>
      <c r="BF2201">
        <v>1.4263399999999999</v>
      </c>
      <c r="BG2201">
        <v>0.7873</v>
      </c>
      <c r="BH2201">
        <v>124.859375</v>
      </c>
      <c r="BI2201">
        <f>VLOOKUP(BD2201,工作表1!$K$3:$L$1000,2,FALSE)</f>
        <v>2</v>
      </c>
      <c r="BJ2201" t="str">
        <f>VLOOKUP(BD2201,工作表1!$K$3:$M$1000,3,FALSE)</f>
        <v>2025/2/15</v>
      </c>
      <c r="BK2201">
        <f t="shared" si="1137"/>
        <v>1.2929999999999999</v>
      </c>
      <c r="BL2201">
        <f t="shared" si="1138"/>
        <v>0.70700000000000007</v>
      </c>
      <c r="BM2201" s="43">
        <f t="shared" si="1155"/>
        <v>43146</v>
      </c>
      <c r="BN2201" s="43">
        <f t="shared" si="1139"/>
        <v>43280</v>
      </c>
      <c r="BO2201" s="45">
        <f t="shared" si="1156"/>
        <v>0.45652173913043476</v>
      </c>
      <c r="BP2201" s="45">
        <f t="shared" si="1157"/>
        <v>1.7387135199523527</v>
      </c>
      <c r="BQ2201" s="47">
        <f t="shared" si="1158"/>
        <v>98.649439011059997</v>
      </c>
      <c r="BR2201" s="47">
        <f t="shared" si="1159"/>
        <v>122.68279028563688</v>
      </c>
    </row>
    <row r="2202" spans="6:70" x14ac:dyDescent="0.25">
      <c r="F2202" s="2">
        <v>43117</v>
      </c>
      <c r="G2202">
        <v>1.4850099999999999</v>
      </c>
      <c r="H2202" s="43">
        <v>43153</v>
      </c>
      <c r="I2202">
        <v>2.8344999999999998</v>
      </c>
      <c r="L2202" s="2">
        <v>43045</v>
      </c>
      <c r="M2202" t="str">
        <v>912828D5</v>
      </c>
      <c r="N2202">
        <v>-0.33450000000000002</v>
      </c>
      <c r="O2202">
        <v>1.2360199999999999</v>
      </c>
      <c r="P2202">
        <v>0.80720000000000003</v>
      </c>
      <c r="Q2202">
        <v>125.359375</v>
      </c>
      <c r="R2202">
        <f>VLOOKUP(M2202,工作表1!$A$3:$B$1000,2,FALSE)</f>
        <v>2.375</v>
      </c>
      <c r="S2202" t="str">
        <f>VLOOKUP(M2202,工作表1!$A$3:$C$1000,3,FALSE)</f>
        <v>2024/8/15</v>
      </c>
      <c r="T2202">
        <f t="shared" si="1129"/>
        <v>1.2929999999999999</v>
      </c>
      <c r="U2202">
        <f t="shared" si="1128"/>
        <v>1.0820000000000001</v>
      </c>
      <c r="V2202" s="43">
        <f t="shared" si="1140"/>
        <v>43146</v>
      </c>
      <c r="W2202" s="43">
        <f t="shared" si="1130"/>
        <v>43098</v>
      </c>
      <c r="X2202" s="45">
        <f t="shared" si="1141"/>
        <v>0.54211956521739124</v>
      </c>
      <c r="Y2202" s="45">
        <f t="shared" si="1142"/>
        <v>0.88047572960095288</v>
      </c>
      <c r="Z2202" s="47">
        <f t="shared" si="1143"/>
        <v>101.33256942624789</v>
      </c>
      <c r="AA2202" s="47">
        <f t="shared" si="1144"/>
        <v>124.96841873112471</v>
      </c>
      <c r="AB2202" s="45">
        <f t="shared" si="1145"/>
        <v>2.17</v>
      </c>
      <c r="AC2202" s="2" t="str">
        <f t="shared" si="1131"/>
        <v>TY1</v>
      </c>
      <c r="AD2202">
        <f t="shared" si="1132"/>
        <v>125.359375</v>
      </c>
      <c r="AE2202">
        <f t="shared" si="1133"/>
        <v>125.078125</v>
      </c>
      <c r="AF2202" s="49">
        <f t="shared" si="1160"/>
        <v>0.28125</v>
      </c>
      <c r="AG2202" s="3">
        <f t="shared" si="1146"/>
        <v>124.96841873112471</v>
      </c>
      <c r="AH2202">
        <f t="shared" si="1147"/>
        <v>123.90697125163615</v>
      </c>
      <c r="AI2202" s="51">
        <f t="shared" si="1148"/>
        <v>1.0614474794885638</v>
      </c>
      <c r="AJ2202" s="52">
        <f t="shared" si="1149"/>
        <v>0.78019747948856377</v>
      </c>
      <c r="AK2202" s="2">
        <v>43045</v>
      </c>
      <c r="AL2202" t="str">
        <v>912828G3</v>
      </c>
      <c r="AM2202">
        <v>-2.339</v>
      </c>
      <c r="AN2202">
        <v>1.3493900000000001</v>
      </c>
      <c r="AO2202">
        <v>0.80059999999999998</v>
      </c>
      <c r="AP2202">
        <v>125.078125</v>
      </c>
      <c r="AQ2202">
        <f>VLOOKUP(AL2202,工作表1!$F$3:$G$1000,2,FALSE)</f>
        <v>2.25</v>
      </c>
      <c r="AR2202" t="str">
        <f>VLOOKUP(AL2202,工作表1!$F$3:$H$1000,3,FALSE)</f>
        <v>2024/11/15</v>
      </c>
      <c r="AS2202">
        <f t="shared" si="1134"/>
        <v>1.2929999999999999</v>
      </c>
      <c r="AT2202">
        <f t="shared" si="1135"/>
        <v>0.95700000000000007</v>
      </c>
      <c r="AU2202" s="43">
        <f t="shared" si="1150"/>
        <v>43054</v>
      </c>
      <c r="AV2202" s="43">
        <f t="shared" si="1136"/>
        <v>43189</v>
      </c>
      <c r="AW2202" s="45">
        <f t="shared" si="1151"/>
        <v>1.0760869565217392</v>
      </c>
      <c r="AX2202" s="45">
        <f t="shared" si="1152"/>
        <v>1.9575938058368076</v>
      </c>
      <c r="AY2202" s="47">
        <f t="shared" si="1153"/>
        <v>100.45959120689095</v>
      </c>
      <c r="AZ2202" s="47">
        <f t="shared" si="1154"/>
        <v>123.90697125163615</v>
      </c>
      <c r="BA2202" s="43"/>
      <c r="BC2202" s="2">
        <v>43042</v>
      </c>
      <c r="BD2202" t="str">
        <v>912828J2</v>
      </c>
      <c r="BE2202">
        <v>-5.0667</v>
      </c>
      <c r="BF2202">
        <v>1.4115500000000001</v>
      </c>
      <c r="BG2202">
        <v>0.7873</v>
      </c>
      <c r="BH2202">
        <v>124.625</v>
      </c>
      <c r="BI2202">
        <f>VLOOKUP(BD2202,工作表1!$K$3:$L$1000,2,FALSE)</f>
        <v>2</v>
      </c>
      <c r="BJ2202" t="str">
        <f>VLOOKUP(BD2202,工作表1!$K$3:$M$1000,3,FALSE)</f>
        <v>2025/2/15</v>
      </c>
      <c r="BK2202">
        <f t="shared" si="1137"/>
        <v>1.29</v>
      </c>
      <c r="BL2202">
        <f t="shared" si="1138"/>
        <v>0.71</v>
      </c>
      <c r="BM2202" s="43">
        <f t="shared" si="1155"/>
        <v>43146</v>
      </c>
      <c r="BN2202" s="43">
        <f t="shared" si="1139"/>
        <v>43280</v>
      </c>
      <c r="BO2202" s="45">
        <f t="shared" si="1156"/>
        <v>0.45108695652173914</v>
      </c>
      <c r="BP2202" s="45">
        <f t="shared" si="1157"/>
        <v>1.7387581893984514</v>
      </c>
      <c r="BQ2202" s="47">
        <f t="shared" si="1158"/>
        <v>98.477858357621031</v>
      </c>
      <c r="BR2202" s="47">
        <f t="shared" si="1159"/>
        <v>122.45117861530684</v>
      </c>
    </row>
    <row r="2203" spans="6:70" x14ac:dyDescent="0.25">
      <c r="F2203" s="2">
        <v>43116</v>
      </c>
      <c r="G2203">
        <v>1.48366</v>
      </c>
      <c r="H2203" s="43">
        <v>43152</v>
      </c>
      <c r="I2203">
        <v>2.8672</v>
      </c>
      <c r="L2203" s="2">
        <v>43042</v>
      </c>
      <c r="M2203" t="str">
        <v>912828D5</v>
      </c>
      <c r="N2203">
        <v>0.3</v>
      </c>
      <c r="O2203">
        <v>1.1024</v>
      </c>
      <c r="P2203">
        <v>0.80720000000000003</v>
      </c>
      <c r="Q2203">
        <v>125.15625</v>
      </c>
      <c r="R2203">
        <f>VLOOKUP(M2203,工作表1!$A$3:$B$1000,2,FALSE)</f>
        <v>2.375</v>
      </c>
      <c r="S2203" t="str">
        <f>VLOOKUP(M2203,工作表1!$A$3:$C$1000,3,FALSE)</f>
        <v>2024/8/15</v>
      </c>
      <c r="T2203">
        <f t="shared" si="1129"/>
        <v>1.29</v>
      </c>
      <c r="U2203">
        <f t="shared" si="1128"/>
        <v>1.085</v>
      </c>
      <c r="V2203" s="43">
        <f t="shared" si="1140"/>
        <v>43146</v>
      </c>
      <c r="W2203" s="43">
        <f t="shared" si="1130"/>
        <v>43098</v>
      </c>
      <c r="X2203" s="45">
        <f t="shared" si="1141"/>
        <v>0.53566576086956519</v>
      </c>
      <c r="Y2203" s="45">
        <f t="shared" si="1142"/>
        <v>0.88052877456819534</v>
      </c>
      <c r="Z2203" s="47">
        <f t="shared" si="1143"/>
        <v>101.19342327974786</v>
      </c>
      <c r="AA2203" s="47">
        <f t="shared" si="1144"/>
        <v>124.78457743473567</v>
      </c>
      <c r="AB2203" s="45">
        <f t="shared" si="1145"/>
        <v>2.1821000000000002</v>
      </c>
      <c r="AC2203" s="2" t="str">
        <f t="shared" si="1131"/>
        <v>TY1</v>
      </c>
      <c r="AD2203">
        <f t="shared" si="1132"/>
        <v>125.15625</v>
      </c>
      <c r="AE2203">
        <f t="shared" si="1133"/>
        <v>124.84375</v>
      </c>
      <c r="AF2203" s="49">
        <f t="shared" si="1160"/>
        <v>0.3125</v>
      </c>
      <c r="AG2203" s="3">
        <f t="shared" si="1146"/>
        <v>124.78457743473567</v>
      </c>
      <c r="AH2203">
        <f t="shared" si="1147"/>
        <v>123.68048799653049</v>
      </c>
      <c r="AI2203" s="51">
        <f t="shared" si="1148"/>
        <v>1.1040894382051789</v>
      </c>
      <c r="AJ2203" s="52">
        <f t="shared" si="1149"/>
        <v>0.79158943820517891</v>
      </c>
      <c r="AK2203" s="2">
        <v>43042</v>
      </c>
      <c r="AL2203" t="str">
        <v>912828G3</v>
      </c>
      <c r="AM2203">
        <v>-1.9540999999999999</v>
      </c>
      <c r="AN2203">
        <v>1.31823</v>
      </c>
      <c r="AO2203">
        <v>0.80059999999999998</v>
      </c>
      <c r="AP2203">
        <v>124.84375</v>
      </c>
      <c r="AQ2203">
        <f>VLOOKUP(AL2203,工作表1!$F$3:$G$1000,2,FALSE)</f>
        <v>2.25</v>
      </c>
      <c r="AR2203" t="str">
        <f>VLOOKUP(AL2203,工作表1!$F$3:$H$1000,3,FALSE)</f>
        <v>2024/11/15</v>
      </c>
      <c r="AS2203">
        <f t="shared" si="1134"/>
        <v>1.29</v>
      </c>
      <c r="AT2203">
        <f t="shared" si="1135"/>
        <v>0.96</v>
      </c>
      <c r="AU2203" s="43">
        <f t="shared" si="1150"/>
        <v>43054</v>
      </c>
      <c r="AV2203" s="43">
        <f t="shared" si="1136"/>
        <v>43189</v>
      </c>
      <c r="AW2203" s="45">
        <f t="shared" si="1151"/>
        <v>1.0699728260869565</v>
      </c>
      <c r="AX2203" s="45">
        <f t="shared" si="1152"/>
        <v>1.9576440589636688</v>
      </c>
      <c r="AY2203" s="47">
        <f t="shared" si="1153"/>
        <v>100.28827759413188</v>
      </c>
      <c r="AZ2203" s="47">
        <f t="shared" si="1154"/>
        <v>123.68048799653049</v>
      </c>
      <c r="BA2203" s="43"/>
      <c r="BC2203" s="2">
        <v>43041</v>
      </c>
      <c r="BD2203" t="str">
        <v>912828J2</v>
      </c>
      <c r="BE2203">
        <v>-6.6858000000000004</v>
      </c>
      <c r="BF2203">
        <v>1.4863599999999999</v>
      </c>
      <c r="BG2203">
        <v>0.7873</v>
      </c>
      <c r="BH2203">
        <v>124.640625</v>
      </c>
      <c r="BI2203">
        <f>VLOOKUP(BD2203,工作表1!$K$3:$L$1000,2,FALSE)</f>
        <v>2</v>
      </c>
      <c r="BJ2203" t="str">
        <f>VLOOKUP(BD2203,工作表1!$K$3:$M$1000,3,FALSE)</f>
        <v>2025/2/15</v>
      </c>
      <c r="BK2203">
        <f t="shared" si="1137"/>
        <v>1.2849999999999999</v>
      </c>
      <c r="BL2203">
        <f t="shared" si="1138"/>
        <v>0.71500000000000008</v>
      </c>
      <c r="BM2203" s="43">
        <f t="shared" si="1155"/>
        <v>43146</v>
      </c>
      <c r="BN2203" s="43">
        <f t="shared" si="1139"/>
        <v>43280</v>
      </c>
      <c r="BO2203" s="45">
        <f t="shared" si="1156"/>
        <v>0.43478260869565216</v>
      </c>
      <c r="BP2203" s="45">
        <f t="shared" si="1157"/>
        <v>1.738892197736748</v>
      </c>
      <c r="BQ2203" s="47">
        <f t="shared" si="1158"/>
        <v>98.453780289214833</v>
      </c>
      <c r="BR2203" s="47">
        <f t="shared" si="1159"/>
        <v>122.38279900423436</v>
      </c>
    </row>
    <row r="2204" spans="6:70" x14ac:dyDescent="0.25">
      <c r="F2204" s="2">
        <v>43115</v>
      </c>
      <c r="G2204">
        <v>1.48</v>
      </c>
      <c r="H2204" s="43">
        <v>43151</v>
      </c>
      <c r="I2204">
        <v>2.8140000000000001</v>
      </c>
      <c r="L2204" s="2">
        <v>43041</v>
      </c>
      <c r="M2204" t="str">
        <v>912828D5</v>
      </c>
      <c r="N2204">
        <v>-9.9099999999999994E-2</v>
      </c>
      <c r="O2204">
        <v>1.18458</v>
      </c>
      <c r="P2204">
        <v>0.80720000000000003</v>
      </c>
      <c r="Q2204">
        <v>125.140625</v>
      </c>
      <c r="R2204">
        <f>VLOOKUP(M2204,工作表1!$A$3:$B$1000,2,FALSE)</f>
        <v>2.375</v>
      </c>
      <c r="S2204" t="str">
        <f>VLOOKUP(M2204,工作表1!$A$3:$C$1000,3,FALSE)</f>
        <v>2024/8/15</v>
      </c>
      <c r="T2204">
        <f t="shared" si="1129"/>
        <v>1.2849999999999999</v>
      </c>
      <c r="U2204">
        <f t="shared" si="1128"/>
        <v>1.0900000000000001</v>
      </c>
      <c r="V2204" s="43">
        <f t="shared" si="1140"/>
        <v>43146</v>
      </c>
      <c r="W2204" s="43">
        <f t="shared" si="1130"/>
        <v>43098</v>
      </c>
      <c r="X2204" s="45">
        <f t="shared" si="1141"/>
        <v>0.51630434782608692</v>
      </c>
      <c r="Y2204" s="45">
        <f t="shared" si="1142"/>
        <v>0.88068790946992248</v>
      </c>
      <c r="Z2204" s="47">
        <f t="shared" si="1143"/>
        <v>101.18380242486923</v>
      </c>
      <c r="AA2204" s="47">
        <f t="shared" si="1144"/>
        <v>124.73892545692098</v>
      </c>
      <c r="AB2204" s="45">
        <f t="shared" si="1145"/>
        <v>2.2014999999999998</v>
      </c>
      <c r="AC2204" s="2" t="str">
        <f t="shared" si="1131"/>
        <v>TY1</v>
      </c>
      <c r="AD2204">
        <f t="shared" si="1132"/>
        <v>125.140625</v>
      </c>
      <c r="AE2204">
        <f t="shared" si="1133"/>
        <v>124.828125</v>
      </c>
      <c r="AF2204" s="49">
        <f t="shared" si="1160"/>
        <v>0.3125</v>
      </c>
      <c r="AG2204" s="3">
        <f t="shared" si="1146"/>
        <v>124.73892545692098</v>
      </c>
      <c r="AH2204">
        <f t="shared" si="1147"/>
        <v>123.63450723058007</v>
      </c>
      <c r="AI2204" s="51">
        <f t="shared" si="1148"/>
        <v>1.1044182263409112</v>
      </c>
      <c r="AJ2204" s="52">
        <f t="shared" si="1149"/>
        <v>0.79191822634091125</v>
      </c>
      <c r="AK2204" s="2">
        <v>43041</v>
      </c>
      <c r="AL2204" t="str">
        <v>912828G3</v>
      </c>
      <c r="AM2204">
        <v>-2.3281999999999998</v>
      </c>
      <c r="AN2204">
        <v>1.3438300000000001</v>
      </c>
      <c r="AO2204">
        <v>0.80059999999999998</v>
      </c>
      <c r="AP2204">
        <v>124.828125</v>
      </c>
      <c r="AQ2204">
        <f>VLOOKUP(AL2204,工作表1!$F$3:$G$1000,2,FALSE)</f>
        <v>2.25</v>
      </c>
      <c r="AR2204" t="str">
        <f>VLOOKUP(AL2204,工作表1!$F$3:$H$1000,3,FALSE)</f>
        <v>2024/11/15</v>
      </c>
      <c r="AS2204">
        <f t="shared" si="1134"/>
        <v>1.2849999999999999</v>
      </c>
      <c r="AT2204">
        <f t="shared" si="1135"/>
        <v>0.96500000000000008</v>
      </c>
      <c r="AU2204" s="43">
        <f t="shared" si="1150"/>
        <v>43054</v>
      </c>
      <c r="AV2204" s="43">
        <f t="shared" si="1136"/>
        <v>43189</v>
      </c>
      <c r="AW2204" s="45">
        <f t="shared" si="1151"/>
        <v>1.0516304347826086</v>
      </c>
      <c r="AX2204" s="45">
        <f t="shared" si="1152"/>
        <v>1.9577948183442526</v>
      </c>
      <c r="AY2204" s="47">
        <f t="shared" si="1153"/>
        <v>100.27995870341427</v>
      </c>
      <c r="AZ2204" s="47">
        <f t="shared" si="1154"/>
        <v>123.63450723058007</v>
      </c>
      <c r="BA2204" s="43"/>
      <c r="BC2204" s="2">
        <v>43040</v>
      </c>
      <c r="BD2204" t="str">
        <v>912828J2</v>
      </c>
      <c r="BE2204">
        <v>-7.4061000000000003</v>
      </c>
      <c r="BF2204">
        <v>1.52024</v>
      </c>
      <c r="BG2204">
        <v>0.7873</v>
      </c>
      <c r="BH2204">
        <v>124.40625</v>
      </c>
      <c r="BI2204">
        <f>VLOOKUP(BD2204,工作表1!$K$3:$L$1000,2,FALSE)</f>
        <v>2</v>
      </c>
      <c r="BJ2204" t="str">
        <f>VLOOKUP(BD2204,工作表1!$K$3:$M$1000,3,FALSE)</f>
        <v>2025/2/15</v>
      </c>
      <c r="BK2204">
        <f t="shared" si="1137"/>
        <v>1.2789999999999999</v>
      </c>
      <c r="BL2204">
        <f t="shared" si="1138"/>
        <v>0.72100000000000009</v>
      </c>
      <c r="BM2204" s="43">
        <f t="shared" si="1155"/>
        <v>43146</v>
      </c>
      <c r="BN2204" s="43">
        <f t="shared" si="1139"/>
        <v>43280</v>
      </c>
      <c r="BO2204" s="45">
        <f t="shared" si="1156"/>
        <v>0.42934782608695654</v>
      </c>
      <c r="BP2204" s="45">
        <f t="shared" si="1157"/>
        <v>1.7389368671828469</v>
      </c>
      <c r="BQ2204" s="47">
        <f t="shared" si="1158"/>
        <v>98.250350369519282</v>
      </c>
      <c r="BR2204" s="47">
        <f t="shared" si="1159"/>
        <v>122.10813323955807</v>
      </c>
    </row>
    <row r="2205" spans="6:70" x14ac:dyDescent="0.25">
      <c r="F2205" s="2">
        <v>43112</v>
      </c>
      <c r="G2205">
        <v>1.47915</v>
      </c>
      <c r="H2205" s="43">
        <v>43150</v>
      </c>
      <c r="I2205">
        <v>2.8039000000000001</v>
      </c>
      <c r="L2205" s="2">
        <v>43040</v>
      </c>
      <c r="M2205" t="str">
        <v>912828D5</v>
      </c>
      <c r="N2205">
        <v>-0.15970000000000001</v>
      </c>
      <c r="O2205">
        <v>1.1960599999999999</v>
      </c>
      <c r="P2205">
        <v>0.80720000000000003</v>
      </c>
      <c r="Q2205">
        <v>124.90625</v>
      </c>
      <c r="R2205">
        <f>VLOOKUP(M2205,工作表1!$A$3:$B$1000,2,FALSE)</f>
        <v>2.375</v>
      </c>
      <c r="S2205" t="str">
        <f>VLOOKUP(M2205,工作表1!$A$3:$C$1000,3,FALSE)</f>
        <v>2024/8/15</v>
      </c>
      <c r="T2205">
        <f t="shared" si="1129"/>
        <v>1.2789999999999999</v>
      </c>
      <c r="U2205">
        <f t="shared" si="1128"/>
        <v>1.0960000000000001</v>
      </c>
      <c r="V2205" s="43">
        <f t="shared" si="1140"/>
        <v>43146</v>
      </c>
      <c r="W2205" s="43">
        <f t="shared" si="1130"/>
        <v>43098</v>
      </c>
      <c r="X2205" s="45">
        <f t="shared" si="1141"/>
        <v>0.50985054347826086</v>
      </c>
      <c r="Y2205" s="45">
        <f t="shared" si="1142"/>
        <v>0.88074095443716494</v>
      </c>
      <c r="Z2205" s="47">
        <f t="shared" si="1143"/>
        <v>100.99624220927629</v>
      </c>
      <c r="AA2205" s="47">
        <f t="shared" si="1144"/>
        <v>124.49444909530835</v>
      </c>
      <c r="AB2205" s="45">
        <f t="shared" si="1145"/>
        <v>2.2256999999999998</v>
      </c>
      <c r="AC2205" s="2" t="str">
        <f t="shared" si="1131"/>
        <v>TY1</v>
      </c>
      <c r="AD2205">
        <f t="shared" si="1132"/>
        <v>124.90625</v>
      </c>
      <c r="AE2205">
        <f t="shared" si="1133"/>
        <v>124.578125</v>
      </c>
      <c r="AF2205" s="49">
        <f t="shared" si="1160"/>
        <v>0.328125</v>
      </c>
      <c r="AG2205" s="3">
        <f t="shared" si="1146"/>
        <v>124.49444909530835</v>
      </c>
      <c r="AH2205">
        <f t="shared" si="1147"/>
        <v>123.36649348169543</v>
      </c>
      <c r="AI2205" s="51">
        <f t="shared" si="1148"/>
        <v>1.1279556136129258</v>
      </c>
      <c r="AJ2205" s="52">
        <f t="shared" si="1149"/>
        <v>0.79983061361292584</v>
      </c>
      <c r="AK2205" s="2">
        <v>43040</v>
      </c>
      <c r="AL2205" t="str">
        <v>912828G3</v>
      </c>
      <c r="AM2205">
        <v>-2.5468000000000002</v>
      </c>
      <c r="AN2205">
        <v>1.35968</v>
      </c>
      <c r="AO2205">
        <v>0.80059999999999998</v>
      </c>
      <c r="AP2205">
        <v>124.578125</v>
      </c>
      <c r="AQ2205">
        <f>VLOOKUP(AL2205,工作表1!$F$3:$G$1000,2,FALSE)</f>
        <v>2.25</v>
      </c>
      <c r="AR2205" t="str">
        <f>VLOOKUP(AL2205,工作表1!$F$3:$H$1000,3,FALSE)</f>
        <v>2024/11/15</v>
      </c>
      <c r="AS2205">
        <f t="shared" si="1134"/>
        <v>1.2789999999999999</v>
      </c>
      <c r="AT2205">
        <f t="shared" si="1135"/>
        <v>0.97100000000000009</v>
      </c>
      <c r="AU2205" s="43">
        <f t="shared" si="1150"/>
        <v>43054</v>
      </c>
      <c r="AV2205" s="43">
        <f t="shared" si="1136"/>
        <v>43189</v>
      </c>
      <c r="AW2205" s="45">
        <f t="shared" si="1151"/>
        <v>1.0455163043478262</v>
      </c>
      <c r="AX2205" s="45">
        <f t="shared" si="1152"/>
        <v>1.9578450714711138</v>
      </c>
      <c r="AY2205" s="47">
        <f t="shared" si="1153"/>
        <v>100.07668466622465</v>
      </c>
      <c r="AZ2205" s="47">
        <f t="shared" si="1154"/>
        <v>123.36649348169543</v>
      </c>
      <c r="BA2205" s="43"/>
      <c r="BC2205" s="2">
        <v>43039</v>
      </c>
      <c r="BD2205" t="str">
        <v>912828J2</v>
      </c>
      <c r="BE2205">
        <v>-7.2572999999999999</v>
      </c>
      <c r="BF2205">
        <v>1.51156</v>
      </c>
      <c r="BG2205">
        <v>0.7873</v>
      </c>
      <c r="BH2205">
        <v>124.4375</v>
      </c>
      <c r="BI2205">
        <f>VLOOKUP(BD2205,工作表1!$K$3:$L$1000,2,FALSE)</f>
        <v>2</v>
      </c>
      <c r="BJ2205" t="str">
        <f>VLOOKUP(BD2205,工作表1!$K$3:$M$1000,3,FALSE)</f>
        <v>2025/2/15</v>
      </c>
      <c r="BK2205">
        <f t="shared" si="1137"/>
        <v>1.2729999999999999</v>
      </c>
      <c r="BL2205">
        <f t="shared" si="1138"/>
        <v>0.72700000000000009</v>
      </c>
      <c r="BM2205" s="43">
        <f t="shared" si="1155"/>
        <v>43146</v>
      </c>
      <c r="BN2205" s="43">
        <f t="shared" si="1139"/>
        <v>43280</v>
      </c>
      <c r="BO2205" s="45">
        <f t="shared" si="1156"/>
        <v>0.42391304347826086</v>
      </c>
      <c r="BP2205" s="45">
        <f t="shared" si="1157"/>
        <v>1.7389815366289456</v>
      </c>
      <c r="BQ2205" s="47">
        <f t="shared" si="1158"/>
        <v>98.281759734480985</v>
      </c>
      <c r="BR2205" s="47">
        <f t="shared" si="1159"/>
        <v>122.1317095062852</v>
      </c>
    </row>
    <row r="2206" spans="6:70" x14ac:dyDescent="0.25">
      <c r="F2206" s="2">
        <v>43111</v>
      </c>
      <c r="G2206">
        <v>1.4710000000000001</v>
      </c>
      <c r="H2206" s="43">
        <v>43147</v>
      </c>
      <c r="I2206">
        <v>2.8039000000000001</v>
      </c>
      <c r="L2206" s="2">
        <v>43039</v>
      </c>
      <c r="M2206" t="str">
        <v>912828D5</v>
      </c>
      <c r="N2206">
        <v>-6.5500000000000003E-2</v>
      </c>
      <c r="O2206">
        <v>1.1775100000000001</v>
      </c>
      <c r="P2206">
        <v>0.80720000000000003</v>
      </c>
      <c r="Q2206">
        <v>124.9375</v>
      </c>
      <c r="R2206">
        <f>VLOOKUP(M2206,工作表1!$A$3:$B$1000,2,FALSE)</f>
        <v>2.375</v>
      </c>
      <c r="S2206" t="str">
        <f>VLOOKUP(M2206,工作表1!$A$3:$C$1000,3,FALSE)</f>
        <v>2024/8/15</v>
      </c>
      <c r="T2206">
        <f t="shared" si="1129"/>
        <v>1.2729999999999999</v>
      </c>
      <c r="U2206">
        <f t="shared" si="1128"/>
        <v>1.1020000000000001</v>
      </c>
      <c r="V2206" s="43">
        <f t="shared" si="1140"/>
        <v>43146</v>
      </c>
      <c r="W2206" s="43">
        <f t="shared" si="1130"/>
        <v>43098</v>
      </c>
      <c r="X2206" s="45">
        <f t="shared" si="1141"/>
        <v>0.50339673913043481</v>
      </c>
      <c r="Y2206" s="45">
        <f t="shared" si="1142"/>
        <v>0.88079399940440739</v>
      </c>
      <c r="Z2206" s="47">
        <f t="shared" si="1143"/>
        <v>101.02769080877643</v>
      </c>
      <c r="AA2206" s="47">
        <f t="shared" si="1144"/>
        <v>124.5212505852316</v>
      </c>
      <c r="AB2206" s="45">
        <f t="shared" si="1145"/>
        <v>2.2305999999999999</v>
      </c>
      <c r="AC2206" s="2" t="str">
        <f t="shared" si="1131"/>
        <v>TY1</v>
      </c>
      <c r="AD2206">
        <f t="shared" si="1132"/>
        <v>124.9375</v>
      </c>
      <c r="AE2206">
        <f t="shared" si="1133"/>
        <v>124.609375</v>
      </c>
      <c r="AF2206" s="49">
        <f t="shared" si="1160"/>
        <v>0.328125</v>
      </c>
      <c r="AG2206" s="3">
        <f t="shared" si="1146"/>
        <v>124.5212505852316</v>
      </c>
      <c r="AH2206">
        <f t="shared" si="1147"/>
        <v>123.39153797169315</v>
      </c>
      <c r="AI2206" s="51">
        <f t="shared" si="1148"/>
        <v>1.1297126135384445</v>
      </c>
      <c r="AJ2206" s="52">
        <f t="shared" si="1149"/>
        <v>0.80158761353844454</v>
      </c>
      <c r="AK2206" s="2">
        <v>43039</v>
      </c>
      <c r="AL2206" t="str">
        <v>912828G3</v>
      </c>
      <c r="AM2206">
        <v>-2.4356</v>
      </c>
      <c r="AN2206">
        <v>1.3498699999999999</v>
      </c>
      <c r="AO2206">
        <v>0.80059999999999998</v>
      </c>
      <c r="AP2206">
        <v>124.609375</v>
      </c>
      <c r="AQ2206">
        <f>VLOOKUP(AL2206,工作表1!$F$3:$G$1000,2,FALSE)</f>
        <v>2.25</v>
      </c>
      <c r="AR2206" t="str">
        <f>VLOOKUP(AL2206,工作表1!$F$3:$H$1000,3,FALSE)</f>
        <v>2024/11/15</v>
      </c>
      <c r="AS2206">
        <f t="shared" si="1134"/>
        <v>1.2729999999999999</v>
      </c>
      <c r="AT2206">
        <f t="shared" si="1135"/>
        <v>0.97700000000000009</v>
      </c>
      <c r="AU2206" s="43">
        <f t="shared" si="1150"/>
        <v>43054</v>
      </c>
      <c r="AV2206" s="43">
        <f t="shared" si="1136"/>
        <v>43189</v>
      </c>
      <c r="AW2206" s="45">
        <f t="shared" si="1151"/>
        <v>1.0394021739130435</v>
      </c>
      <c r="AX2206" s="45">
        <f t="shared" si="1152"/>
        <v>1.9578953245979749</v>
      </c>
      <c r="AY2206" s="47">
        <f t="shared" si="1153"/>
        <v>100.1080663884176</v>
      </c>
      <c r="AZ2206" s="47">
        <f t="shared" si="1154"/>
        <v>123.39153797169315</v>
      </c>
      <c r="BA2206" s="43"/>
      <c r="BC2206" s="2">
        <v>43038</v>
      </c>
      <c r="BD2206" t="str">
        <v>912828J2</v>
      </c>
      <c r="BE2206">
        <v>-7.0998000000000001</v>
      </c>
      <c r="BF2206">
        <v>1.4924200000000001</v>
      </c>
      <c r="BG2206">
        <v>0.7873</v>
      </c>
      <c r="BH2206">
        <v>124.5</v>
      </c>
      <c r="BI2206">
        <f>VLOOKUP(BD2206,工作表1!$K$3:$L$1000,2,FALSE)</f>
        <v>2</v>
      </c>
      <c r="BJ2206" t="str">
        <f>VLOOKUP(BD2206,工作表1!$K$3:$M$1000,3,FALSE)</f>
        <v>2025/2/15</v>
      </c>
      <c r="BK2206">
        <f t="shared" si="1137"/>
        <v>1.2689999999999999</v>
      </c>
      <c r="BL2206">
        <f t="shared" si="1138"/>
        <v>0.73100000000000009</v>
      </c>
      <c r="BM2206" s="43">
        <f t="shared" si="1155"/>
        <v>43146</v>
      </c>
      <c r="BN2206" s="43">
        <f t="shared" si="1139"/>
        <v>43280</v>
      </c>
      <c r="BO2206" s="45">
        <f t="shared" si="1156"/>
        <v>0.41847826086956524</v>
      </c>
      <c r="BP2206" s="45">
        <f t="shared" si="1157"/>
        <v>1.7390262060750445</v>
      </c>
      <c r="BQ2206" s="47">
        <f t="shared" si="1158"/>
        <v>98.336369915311082</v>
      </c>
      <c r="BR2206" s="47">
        <f t="shared" si="1159"/>
        <v>122.18641288011757</v>
      </c>
    </row>
    <row r="2207" spans="6:70" x14ac:dyDescent="0.25">
      <c r="F2207" s="2">
        <v>43110</v>
      </c>
      <c r="G2207">
        <v>1.4624200000000001</v>
      </c>
      <c r="H2207" s="43">
        <v>43146</v>
      </c>
      <c r="I2207">
        <v>2.8361999999999998</v>
      </c>
      <c r="L2207" s="2">
        <v>43038</v>
      </c>
      <c r="M2207" t="str">
        <v>912828D5</v>
      </c>
      <c r="N2207">
        <v>0.26679999999999998</v>
      </c>
      <c r="O2207">
        <v>1.1049199999999999</v>
      </c>
      <c r="P2207">
        <v>0.80720000000000003</v>
      </c>
      <c r="Q2207">
        <v>125.015625</v>
      </c>
      <c r="R2207">
        <f>VLOOKUP(M2207,工作表1!$A$3:$B$1000,2,FALSE)</f>
        <v>2.375</v>
      </c>
      <c r="S2207" t="str">
        <f>VLOOKUP(M2207,工作表1!$A$3:$C$1000,3,FALSE)</f>
        <v>2024/8/15</v>
      </c>
      <c r="T2207">
        <f t="shared" si="1129"/>
        <v>1.2689999999999999</v>
      </c>
      <c r="U2207">
        <f t="shared" si="1128"/>
        <v>1.1060000000000001</v>
      </c>
      <c r="V2207" s="43">
        <f t="shared" si="1140"/>
        <v>43146</v>
      </c>
      <c r="W2207" s="43">
        <f t="shared" si="1130"/>
        <v>43098</v>
      </c>
      <c r="X2207" s="45">
        <f t="shared" si="1141"/>
        <v>0.4969429347826087</v>
      </c>
      <c r="Y2207" s="45">
        <f t="shared" si="1142"/>
        <v>0.88084704437164985</v>
      </c>
      <c r="Z2207" s="47">
        <f t="shared" si="1143"/>
        <v>101.10006761402177</v>
      </c>
      <c r="AA2207" s="47">
        <f t="shared" si="1144"/>
        <v>124.59912076964154</v>
      </c>
      <c r="AB2207" s="45">
        <f t="shared" si="1145"/>
        <v>2.2161</v>
      </c>
      <c r="AC2207" s="2" t="str">
        <f t="shared" si="1131"/>
        <v>TY1</v>
      </c>
      <c r="AD2207">
        <f t="shared" si="1132"/>
        <v>125.015625</v>
      </c>
      <c r="AE2207">
        <f t="shared" si="1133"/>
        <v>124.671875</v>
      </c>
      <c r="AF2207" s="49">
        <f t="shared" si="1160"/>
        <v>0.34375</v>
      </c>
      <c r="AG2207" s="3">
        <f t="shared" si="1146"/>
        <v>124.59912076964154</v>
      </c>
      <c r="AH2207">
        <f t="shared" si="1147"/>
        <v>123.4680176302703</v>
      </c>
      <c r="AI2207" s="51">
        <f t="shared" si="1148"/>
        <v>1.1311031393712483</v>
      </c>
      <c r="AJ2207" s="52">
        <f t="shared" si="1149"/>
        <v>0.78735313937124829</v>
      </c>
      <c r="AK2207" s="2">
        <v>43038</v>
      </c>
      <c r="AL2207" t="str">
        <v>912828G3</v>
      </c>
      <c r="AM2207">
        <v>-1.7493000000000001</v>
      </c>
      <c r="AN2207">
        <v>1.28678</v>
      </c>
      <c r="AO2207">
        <v>0.80059999999999998</v>
      </c>
      <c r="AP2207">
        <v>124.671875</v>
      </c>
      <c r="AQ2207">
        <f>VLOOKUP(AL2207,工作表1!$F$3:$G$1000,2,FALSE)</f>
        <v>2.25</v>
      </c>
      <c r="AR2207" t="str">
        <f>VLOOKUP(AL2207,工作表1!$F$3:$H$1000,3,FALSE)</f>
        <v>2024/11/15</v>
      </c>
      <c r="AS2207">
        <f t="shared" si="1134"/>
        <v>1.2689999999999999</v>
      </c>
      <c r="AT2207">
        <f t="shared" si="1135"/>
        <v>0.98100000000000009</v>
      </c>
      <c r="AU2207" s="43">
        <f t="shared" si="1150"/>
        <v>43054</v>
      </c>
      <c r="AV2207" s="43">
        <f t="shared" si="1136"/>
        <v>43189</v>
      </c>
      <c r="AW2207" s="45">
        <f t="shared" si="1151"/>
        <v>1.0332880434782608</v>
      </c>
      <c r="AX2207" s="45">
        <f t="shared" si="1152"/>
        <v>1.957945577724836</v>
      </c>
      <c r="AY2207" s="47">
        <f t="shared" si="1153"/>
        <v>100.17982710657522</v>
      </c>
      <c r="AZ2207" s="47">
        <f t="shared" si="1154"/>
        <v>123.4680176302703</v>
      </c>
      <c r="BA2207" s="43"/>
      <c r="BC2207" s="2">
        <v>43035</v>
      </c>
      <c r="BD2207" t="str">
        <v>912828J2</v>
      </c>
      <c r="BE2207">
        <v>-8.2444000000000006</v>
      </c>
      <c r="BF2207">
        <v>1.54671</v>
      </c>
      <c r="BG2207">
        <v>0.7873</v>
      </c>
      <c r="BH2207">
        <v>124.0625</v>
      </c>
      <c r="BI2207">
        <f>VLOOKUP(BD2207,工作表1!$K$3:$L$1000,2,FALSE)</f>
        <v>2</v>
      </c>
      <c r="BJ2207" t="str">
        <f>VLOOKUP(BD2207,工作表1!$K$3:$M$1000,3,FALSE)</f>
        <v>2025/2/15</v>
      </c>
      <c r="BK2207">
        <f t="shared" si="1137"/>
        <v>1.2685</v>
      </c>
      <c r="BL2207">
        <f t="shared" si="1138"/>
        <v>0.73150000000000004</v>
      </c>
      <c r="BM2207" s="43">
        <f t="shared" si="1155"/>
        <v>43146</v>
      </c>
      <c r="BN2207" s="43">
        <f t="shared" si="1139"/>
        <v>43280</v>
      </c>
      <c r="BO2207" s="45">
        <f t="shared" si="1156"/>
        <v>0.41304347826086957</v>
      </c>
      <c r="BP2207" s="45">
        <f t="shared" si="1157"/>
        <v>1.7390708755211437</v>
      </c>
      <c r="BQ2207" s="47">
        <f t="shared" si="1158"/>
        <v>97.960703318225058</v>
      </c>
      <c r="BR2207" s="47">
        <f t="shared" si="1159"/>
        <v>121.697554432077</v>
      </c>
    </row>
    <row r="2208" spans="6:70" x14ac:dyDescent="0.25">
      <c r="F2208" s="2">
        <v>43109</v>
      </c>
      <c r="G2208">
        <v>1.4593700000000001</v>
      </c>
      <c r="H2208" s="43">
        <v>43145</v>
      </c>
      <c r="I2208">
        <v>2.8260000000000001</v>
      </c>
      <c r="L2208" s="2">
        <v>43035</v>
      </c>
      <c r="M2208" t="str">
        <v>912828D5</v>
      </c>
      <c r="N2208">
        <v>3.7499999999999999E-2</v>
      </c>
      <c r="O2208">
        <v>1.1480600000000001</v>
      </c>
      <c r="P2208">
        <v>0.80720000000000003</v>
      </c>
      <c r="Q2208">
        <v>124.59375</v>
      </c>
      <c r="R2208">
        <f>VLOOKUP(M2208,工作表1!$A$3:$B$1000,2,FALSE)</f>
        <v>2.375</v>
      </c>
      <c r="S2208" t="str">
        <f>VLOOKUP(M2208,工作表1!$A$3:$C$1000,3,FALSE)</f>
        <v>2024/8/15</v>
      </c>
      <c r="T2208">
        <f t="shared" si="1129"/>
        <v>1.2685</v>
      </c>
      <c r="U2208">
        <f t="shared" si="1128"/>
        <v>1.1065</v>
      </c>
      <c r="V2208" s="43">
        <f t="shared" si="1140"/>
        <v>43146</v>
      </c>
      <c r="W2208" s="43">
        <f t="shared" si="1130"/>
        <v>43098</v>
      </c>
      <c r="X2208" s="45">
        <f t="shared" si="1141"/>
        <v>0.49048913043478259</v>
      </c>
      <c r="Y2208" s="45">
        <f t="shared" si="1142"/>
        <v>0.88090008933889219</v>
      </c>
      <c r="Z2208" s="47">
        <f t="shared" si="1143"/>
        <v>100.75584264573264</v>
      </c>
      <c r="AA2208" s="47">
        <f t="shared" si="1144"/>
        <v>124.16157883509288</v>
      </c>
      <c r="AB2208" s="45">
        <f t="shared" si="1145"/>
        <v>2.2524000000000002</v>
      </c>
      <c r="AC2208" s="2" t="str">
        <f t="shared" si="1131"/>
        <v>TY1</v>
      </c>
      <c r="AD2208">
        <f t="shared" si="1132"/>
        <v>124.59375</v>
      </c>
      <c r="AE2208">
        <f t="shared" si="1133"/>
        <v>124.234375</v>
      </c>
      <c r="AF2208" s="49">
        <f t="shared" si="1160"/>
        <v>0.359375</v>
      </c>
      <c r="AG2208" s="3">
        <f t="shared" si="1146"/>
        <v>124.16157883509288</v>
      </c>
      <c r="AH2208">
        <f t="shared" si="1147"/>
        <v>123.00719704796619</v>
      </c>
      <c r="AI2208" s="51">
        <f t="shared" si="1148"/>
        <v>1.1543817871266953</v>
      </c>
      <c r="AJ2208" s="52">
        <f t="shared" si="1149"/>
        <v>0.79500678712669526</v>
      </c>
      <c r="AK2208" s="2">
        <v>43035</v>
      </c>
      <c r="AL2208" t="str">
        <v>912828G3</v>
      </c>
      <c r="AM2208">
        <v>-2.1888999999999998</v>
      </c>
      <c r="AN2208">
        <v>1.3193900000000001</v>
      </c>
      <c r="AO2208">
        <v>0.80059999999999998</v>
      </c>
      <c r="AP2208">
        <v>124.234375</v>
      </c>
      <c r="AQ2208">
        <f>VLOOKUP(AL2208,工作表1!$F$3:$G$1000,2,FALSE)</f>
        <v>2.25</v>
      </c>
      <c r="AR2208" t="str">
        <f>VLOOKUP(AL2208,工作表1!$F$3:$H$1000,3,FALSE)</f>
        <v>2024/11/15</v>
      </c>
      <c r="AS2208">
        <f t="shared" si="1134"/>
        <v>1.2685</v>
      </c>
      <c r="AT2208">
        <f t="shared" si="1135"/>
        <v>0.98150000000000004</v>
      </c>
      <c r="AU2208" s="43">
        <f t="shared" si="1150"/>
        <v>43054</v>
      </c>
      <c r="AV2208" s="43">
        <f t="shared" si="1136"/>
        <v>43189</v>
      </c>
      <c r="AW2208" s="45">
        <f t="shared" si="1151"/>
        <v>1.0271739130434783</v>
      </c>
      <c r="AX2208" s="45">
        <f t="shared" si="1152"/>
        <v>1.9579958308516976</v>
      </c>
      <c r="AY2208" s="47">
        <f t="shared" si="1153"/>
        <v>99.819979418549977</v>
      </c>
      <c r="AZ2208" s="47">
        <f t="shared" si="1154"/>
        <v>123.00719704796619</v>
      </c>
      <c r="BA2208" s="43"/>
      <c r="BC2208" s="2">
        <v>43034</v>
      </c>
      <c r="BD2208" t="str">
        <v>912828J2</v>
      </c>
      <c r="BE2208">
        <v>-8.6090999999999998</v>
      </c>
      <c r="BF2208">
        <v>1.5598399999999999</v>
      </c>
      <c r="BG2208">
        <v>0.7873</v>
      </c>
      <c r="BH2208">
        <v>123.828125</v>
      </c>
      <c r="BI2208">
        <f>VLOOKUP(BD2208,工作表1!$K$3:$L$1000,2,FALSE)</f>
        <v>2</v>
      </c>
      <c r="BJ2208" t="str">
        <f>VLOOKUP(BD2208,工作表1!$K$3:$M$1000,3,FALSE)</f>
        <v>2025/2/15</v>
      </c>
      <c r="BK2208">
        <f t="shared" si="1137"/>
        <v>1.266</v>
      </c>
      <c r="BL2208">
        <f t="shared" si="1138"/>
        <v>0.73399999999999999</v>
      </c>
      <c r="BM2208" s="43">
        <f t="shared" si="1155"/>
        <v>43146</v>
      </c>
      <c r="BN2208" s="43">
        <f t="shared" si="1139"/>
        <v>43280</v>
      </c>
      <c r="BO2208" s="45">
        <f t="shared" si="1156"/>
        <v>0.39673913043478259</v>
      </c>
      <c r="BP2208" s="45">
        <f t="shared" si="1157"/>
        <v>1.7392048838594403</v>
      </c>
      <c r="BQ2208" s="47">
        <f t="shared" si="1158"/>
        <v>97.781620633275367</v>
      </c>
      <c r="BR2208" s="47">
        <f t="shared" si="1159"/>
        <v>121.43410354379951</v>
      </c>
    </row>
    <row r="2209" spans="6:70" x14ac:dyDescent="0.25">
      <c r="F2209" s="2">
        <v>43108</v>
      </c>
      <c r="G2209">
        <v>1.4555100000000001</v>
      </c>
      <c r="H2209" s="43">
        <v>43144</v>
      </c>
      <c r="I2209">
        <v>2.7404999999999999</v>
      </c>
      <c r="L2209" s="2">
        <v>43034</v>
      </c>
      <c r="M2209" t="str">
        <v>912828D5</v>
      </c>
      <c r="N2209">
        <v>-0.12839999999999999</v>
      </c>
      <c r="O2209">
        <v>1.1776899999999999</v>
      </c>
      <c r="P2209">
        <v>0.80720000000000003</v>
      </c>
      <c r="Q2209">
        <v>124.375</v>
      </c>
      <c r="R2209">
        <f>VLOOKUP(M2209,工作表1!$A$3:$B$1000,2,FALSE)</f>
        <v>2.375</v>
      </c>
      <c r="S2209" t="str">
        <f>VLOOKUP(M2209,工作表1!$A$3:$C$1000,3,FALSE)</f>
        <v>2024/8/15</v>
      </c>
      <c r="T2209">
        <f t="shared" si="1129"/>
        <v>1.266</v>
      </c>
      <c r="U2209">
        <f t="shared" si="1128"/>
        <v>1.109</v>
      </c>
      <c r="V2209" s="43">
        <f t="shared" si="1140"/>
        <v>43146</v>
      </c>
      <c r="W2209" s="43">
        <f t="shared" si="1130"/>
        <v>43098</v>
      </c>
      <c r="X2209" s="45">
        <f t="shared" si="1141"/>
        <v>0.47112771739130432</v>
      </c>
      <c r="Y2209" s="45">
        <f t="shared" si="1142"/>
        <v>0.88105922424061944</v>
      </c>
      <c r="Z2209" s="47">
        <f t="shared" si="1143"/>
        <v>100.59053553011745</v>
      </c>
      <c r="AA2209" s="47">
        <f t="shared" si="1144"/>
        <v>123.92325447171643</v>
      </c>
      <c r="AB2209" s="45">
        <f t="shared" si="1145"/>
        <v>2.2991000000000001</v>
      </c>
      <c r="AC2209" s="2" t="str">
        <f t="shared" si="1131"/>
        <v>TY1</v>
      </c>
      <c r="AD2209">
        <f t="shared" si="1132"/>
        <v>124.375</v>
      </c>
      <c r="AE2209">
        <f t="shared" si="1133"/>
        <v>124</v>
      </c>
      <c r="AF2209" s="49">
        <f t="shared" si="1160"/>
        <v>0.375</v>
      </c>
      <c r="AG2209" s="3">
        <f t="shared" si="1146"/>
        <v>123.92325447171643</v>
      </c>
      <c r="AH2209">
        <f t="shared" si="1147"/>
        <v>122.76761403900747</v>
      </c>
      <c r="AI2209" s="51">
        <f t="shared" si="1148"/>
        <v>1.1556404327089638</v>
      </c>
      <c r="AJ2209" s="52">
        <f t="shared" si="1149"/>
        <v>0.78064043270896377</v>
      </c>
      <c r="AK2209" s="2">
        <v>43034</v>
      </c>
      <c r="AL2209" t="str">
        <v>912828G3</v>
      </c>
      <c r="AM2209">
        <v>-1.9898</v>
      </c>
      <c r="AN2209">
        <v>1.30176</v>
      </c>
      <c r="AO2209">
        <v>0.80059999999999998</v>
      </c>
      <c r="AP2209">
        <v>124</v>
      </c>
      <c r="AQ2209">
        <f>VLOOKUP(AL2209,工作表1!$F$3:$G$1000,2,FALSE)</f>
        <v>2.25</v>
      </c>
      <c r="AR2209" t="str">
        <f>VLOOKUP(AL2209,工作表1!$F$3:$H$1000,3,FALSE)</f>
        <v>2024/11/15</v>
      </c>
      <c r="AS2209">
        <f t="shared" si="1134"/>
        <v>1.266</v>
      </c>
      <c r="AT2209">
        <f t="shared" si="1135"/>
        <v>0.98399999999999999</v>
      </c>
      <c r="AU2209" s="43">
        <f t="shared" si="1150"/>
        <v>43054</v>
      </c>
      <c r="AV2209" s="43">
        <f t="shared" si="1136"/>
        <v>43189</v>
      </c>
      <c r="AW2209" s="45">
        <f t="shared" si="1151"/>
        <v>1.0088315217391304</v>
      </c>
      <c r="AX2209" s="45">
        <f t="shared" si="1152"/>
        <v>1.958146590232281</v>
      </c>
      <c r="AY2209" s="47">
        <f t="shared" si="1153"/>
        <v>99.655869516524348</v>
      </c>
      <c r="AZ2209" s="47">
        <f t="shared" si="1154"/>
        <v>122.76761403900747</v>
      </c>
      <c r="BA2209" s="43"/>
      <c r="BC2209" s="2">
        <v>43033</v>
      </c>
      <c r="BD2209" t="str">
        <v>912828J2</v>
      </c>
      <c r="BE2209">
        <v>-8.1341000000000001</v>
      </c>
      <c r="BF2209">
        <v>1.53566</v>
      </c>
      <c r="BG2209">
        <v>0.7873</v>
      </c>
      <c r="BH2209">
        <v>123.90625</v>
      </c>
      <c r="BI2209">
        <f>VLOOKUP(BD2209,工作表1!$K$3:$L$1000,2,FALSE)</f>
        <v>2</v>
      </c>
      <c r="BJ2209" t="str">
        <f>VLOOKUP(BD2209,工作表1!$K$3:$M$1000,3,FALSE)</f>
        <v>2025/2/15</v>
      </c>
      <c r="BK2209">
        <f t="shared" si="1137"/>
        <v>1.2609999999999999</v>
      </c>
      <c r="BL2209">
        <f t="shared" si="1138"/>
        <v>0.7390000000000001</v>
      </c>
      <c r="BM2209" s="43">
        <f t="shared" si="1155"/>
        <v>43146</v>
      </c>
      <c r="BN2209" s="43">
        <f t="shared" si="1139"/>
        <v>43280</v>
      </c>
      <c r="BO2209" s="45">
        <f t="shared" si="1156"/>
        <v>0.39130434782608697</v>
      </c>
      <c r="BP2209" s="45">
        <f t="shared" si="1157"/>
        <v>1.739249553305539</v>
      </c>
      <c r="BQ2209" s="47">
        <f t="shared" si="1158"/>
        <v>97.859936823472637</v>
      </c>
      <c r="BR2209" s="47">
        <f t="shared" si="1159"/>
        <v>121.51795422619767</v>
      </c>
    </row>
    <row r="2210" spans="6:70" x14ac:dyDescent="0.25">
      <c r="F2210" s="2">
        <v>43105</v>
      </c>
      <c r="G2210">
        <v>1.45427</v>
      </c>
      <c r="H2210" s="43">
        <v>43143</v>
      </c>
      <c r="I2210">
        <v>2.7654999999999998</v>
      </c>
      <c r="L2210" s="2">
        <v>43033</v>
      </c>
      <c r="M2210" t="str">
        <v>912828D5</v>
      </c>
      <c r="N2210">
        <v>-0.24490000000000001</v>
      </c>
      <c r="O2210">
        <v>1.19757</v>
      </c>
      <c r="P2210">
        <v>0.80720000000000003</v>
      </c>
      <c r="Q2210">
        <v>124.453125</v>
      </c>
      <c r="R2210">
        <f>VLOOKUP(M2210,工作表1!$A$3:$B$1000,2,FALSE)</f>
        <v>2.375</v>
      </c>
      <c r="S2210" t="str">
        <f>VLOOKUP(M2210,工作表1!$A$3:$C$1000,3,FALSE)</f>
        <v>2024/8/15</v>
      </c>
      <c r="T2210">
        <f t="shared" si="1129"/>
        <v>1.2609999999999999</v>
      </c>
      <c r="U2210">
        <f t="shared" si="1128"/>
        <v>1.1140000000000001</v>
      </c>
      <c r="V2210" s="43">
        <f t="shared" si="1140"/>
        <v>43146</v>
      </c>
      <c r="W2210" s="43">
        <f t="shared" si="1130"/>
        <v>43098</v>
      </c>
      <c r="X2210" s="45">
        <f t="shared" si="1141"/>
        <v>0.46467391304347827</v>
      </c>
      <c r="Y2210" s="45">
        <f t="shared" si="1142"/>
        <v>0.8811122692078619</v>
      </c>
      <c r="Z2210" s="47">
        <f t="shared" si="1143"/>
        <v>100.6529924693269</v>
      </c>
      <c r="AA2210" s="47">
        <f t="shared" si="1144"/>
        <v>123.98852227280913</v>
      </c>
      <c r="AB2210" s="45">
        <f t="shared" si="1145"/>
        <v>2.2669999999999999</v>
      </c>
      <c r="AC2210" s="2" t="str">
        <f t="shared" si="1131"/>
        <v>TY1</v>
      </c>
      <c r="AD2210">
        <f t="shared" si="1132"/>
        <v>124.453125</v>
      </c>
      <c r="AE2210">
        <f t="shared" si="1133"/>
        <v>124.078125</v>
      </c>
      <c r="AF2210" s="49">
        <f t="shared" si="1160"/>
        <v>0.375</v>
      </c>
      <c r="AG2210" s="3">
        <f t="shared" si="1146"/>
        <v>123.98852227280913</v>
      </c>
      <c r="AH2210">
        <f t="shared" si="1147"/>
        <v>122.83189764202334</v>
      </c>
      <c r="AI2210" s="51">
        <f t="shared" si="1148"/>
        <v>1.1566246307857995</v>
      </c>
      <c r="AJ2210" s="52">
        <f t="shared" si="1149"/>
        <v>0.78162463078579947</v>
      </c>
      <c r="AK2210" s="2">
        <v>43033</v>
      </c>
      <c r="AL2210" t="str">
        <v>912828G3</v>
      </c>
      <c r="AM2210">
        <v>-2.0741000000000001</v>
      </c>
      <c r="AN2210">
        <v>1.30688</v>
      </c>
      <c r="AO2210">
        <v>0.80059999999999998</v>
      </c>
      <c r="AP2210">
        <v>124.078125</v>
      </c>
      <c r="AQ2210">
        <f>VLOOKUP(AL2210,工作表1!$F$3:$G$1000,2,FALSE)</f>
        <v>2.25</v>
      </c>
      <c r="AR2210" t="str">
        <f>VLOOKUP(AL2210,工作表1!$F$3:$H$1000,3,FALSE)</f>
        <v>2024/11/15</v>
      </c>
      <c r="AS2210">
        <f t="shared" si="1134"/>
        <v>1.2609999999999999</v>
      </c>
      <c r="AT2210">
        <f t="shared" si="1135"/>
        <v>0.9890000000000001</v>
      </c>
      <c r="AU2210" s="43">
        <f t="shared" si="1150"/>
        <v>43054</v>
      </c>
      <c r="AV2210" s="43">
        <f t="shared" si="1136"/>
        <v>43189</v>
      </c>
      <c r="AW2210" s="45">
        <f t="shared" si="1151"/>
        <v>1.0027173913043477</v>
      </c>
      <c r="AX2210" s="45">
        <f t="shared" si="1152"/>
        <v>1.9581968433591421</v>
      </c>
      <c r="AY2210" s="47">
        <f t="shared" si="1153"/>
        <v>99.718371628155168</v>
      </c>
      <c r="AZ2210" s="47">
        <f t="shared" si="1154"/>
        <v>122.83189764202334</v>
      </c>
      <c r="BA2210" s="43"/>
      <c r="BC2210" s="2">
        <v>43032</v>
      </c>
      <c r="BD2210" t="str">
        <v>912828J2</v>
      </c>
      <c r="BE2210">
        <v>-8.5220000000000002</v>
      </c>
      <c r="BF2210">
        <v>1.5512600000000001</v>
      </c>
      <c r="BG2210">
        <v>0.7873</v>
      </c>
      <c r="BH2210">
        <v>124.21875</v>
      </c>
      <c r="BI2210">
        <f>VLOOKUP(BD2210,工作表1!$K$3:$L$1000,2,FALSE)</f>
        <v>2</v>
      </c>
      <c r="BJ2210" t="str">
        <f>VLOOKUP(BD2210,工作表1!$K$3:$M$1000,3,FALSE)</f>
        <v>2025/2/15</v>
      </c>
      <c r="BK2210">
        <f t="shared" si="1137"/>
        <v>1.2569999999999999</v>
      </c>
      <c r="BL2210">
        <f t="shared" si="1138"/>
        <v>0.7430000000000001</v>
      </c>
      <c r="BM2210" s="43">
        <f t="shared" si="1155"/>
        <v>43146</v>
      </c>
      <c r="BN2210" s="43">
        <f t="shared" si="1139"/>
        <v>43280</v>
      </c>
      <c r="BO2210" s="45">
        <f t="shared" si="1156"/>
        <v>0.3858695652173913</v>
      </c>
      <c r="BP2210" s="45">
        <f t="shared" si="1157"/>
        <v>1.7392942227516379</v>
      </c>
      <c r="BQ2210" s="47">
        <f t="shared" si="1158"/>
        <v>98.094199867683898</v>
      </c>
      <c r="BR2210" s="47">
        <f t="shared" si="1159"/>
        <v>121.80071915646491</v>
      </c>
    </row>
    <row r="2211" spans="6:70" x14ac:dyDescent="0.25">
      <c r="F2211" s="2">
        <v>43104</v>
      </c>
      <c r="G2211">
        <v>1.4542600000000001</v>
      </c>
      <c r="H2211" s="43">
        <v>43140</v>
      </c>
      <c r="I2211">
        <v>2.7479</v>
      </c>
      <c r="L2211" s="2">
        <v>43032</v>
      </c>
      <c r="M2211" t="str">
        <v>912828D5</v>
      </c>
      <c r="N2211">
        <v>0.4027</v>
      </c>
      <c r="O2211">
        <v>1.0862400000000001</v>
      </c>
      <c r="P2211">
        <v>0.80720000000000003</v>
      </c>
      <c r="Q2211">
        <v>124.734375</v>
      </c>
      <c r="R2211">
        <f>VLOOKUP(M2211,工作表1!$A$3:$B$1000,2,FALSE)</f>
        <v>2.375</v>
      </c>
      <c r="S2211" t="str">
        <f>VLOOKUP(M2211,工作表1!$A$3:$C$1000,3,FALSE)</f>
        <v>2024/8/15</v>
      </c>
      <c r="T2211">
        <f t="shared" si="1129"/>
        <v>1.2569999999999999</v>
      </c>
      <c r="U2211">
        <f t="shared" si="1128"/>
        <v>1.1180000000000001</v>
      </c>
      <c r="V2211" s="43">
        <f t="shared" si="1140"/>
        <v>43146</v>
      </c>
      <c r="W2211" s="43">
        <f t="shared" si="1130"/>
        <v>43098</v>
      </c>
      <c r="X2211" s="45">
        <f t="shared" si="1141"/>
        <v>0.45822010869565216</v>
      </c>
      <c r="Y2211" s="45">
        <f t="shared" si="1142"/>
        <v>0.88116531417510413</v>
      </c>
      <c r="Z2211" s="47">
        <f t="shared" si="1143"/>
        <v>100.90361826153901</v>
      </c>
      <c r="AA2211" s="47">
        <f t="shared" si="1144"/>
        <v>124.28709239151881</v>
      </c>
      <c r="AB2211" s="45">
        <f t="shared" si="1145"/>
        <v>2.2595000000000001</v>
      </c>
      <c r="AC2211" s="2" t="str">
        <f t="shared" si="1131"/>
        <v>TY1</v>
      </c>
      <c r="AD2211">
        <f t="shared" si="1132"/>
        <v>124.734375</v>
      </c>
      <c r="AE2211">
        <f t="shared" si="1133"/>
        <v>124.390625</v>
      </c>
      <c r="AF2211" s="49">
        <f t="shared" si="1160"/>
        <v>0.34375</v>
      </c>
      <c r="AG2211" s="3">
        <f t="shared" si="1146"/>
        <v>124.28709239151881</v>
      </c>
      <c r="AH2211">
        <f t="shared" si="1147"/>
        <v>123.11077664587154</v>
      </c>
      <c r="AI2211" s="51">
        <f t="shared" si="1148"/>
        <v>1.1763157456472726</v>
      </c>
      <c r="AJ2211" s="52">
        <f t="shared" si="1149"/>
        <v>0.83256574564727259</v>
      </c>
      <c r="AK2211" s="2">
        <v>43032</v>
      </c>
      <c r="AL2211" t="str">
        <v>912828G3</v>
      </c>
      <c r="AM2211">
        <v>-2.6362000000000001</v>
      </c>
      <c r="AN2211">
        <v>1.3463499999999999</v>
      </c>
      <c r="AO2211">
        <v>0.80059999999999998</v>
      </c>
      <c r="AP2211">
        <v>124.390625</v>
      </c>
      <c r="AQ2211">
        <f>VLOOKUP(AL2211,工作表1!$F$3:$G$1000,2,FALSE)</f>
        <v>2.25</v>
      </c>
      <c r="AR2211" t="str">
        <f>VLOOKUP(AL2211,工作表1!$F$3:$H$1000,3,FALSE)</f>
        <v>2024/11/15</v>
      </c>
      <c r="AS2211">
        <f t="shared" si="1134"/>
        <v>1.2569999999999999</v>
      </c>
      <c r="AT2211">
        <f t="shared" si="1135"/>
        <v>0.9930000000000001</v>
      </c>
      <c r="AU2211" s="43">
        <f t="shared" si="1150"/>
        <v>43054</v>
      </c>
      <c r="AV2211" s="43">
        <f t="shared" si="1136"/>
        <v>43189</v>
      </c>
      <c r="AW2211" s="45">
        <f t="shared" si="1151"/>
        <v>0.9966032608695653</v>
      </c>
      <c r="AX2211" s="45">
        <f t="shared" si="1152"/>
        <v>1.9582470964860037</v>
      </c>
      <c r="AY2211" s="47">
        <f t="shared" si="1153"/>
        <v>99.952273262136799</v>
      </c>
      <c r="AZ2211" s="47">
        <f t="shared" si="1154"/>
        <v>123.11077664587154</v>
      </c>
      <c r="BA2211" s="43"/>
      <c r="BC2211" s="2">
        <v>43031</v>
      </c>
      <c r="BD2211" t="str">
        <v>912828J2</v>
      </c>
      <c r="BE2211">
        <v>-8.7812000000000001</v>
      </c>
      <c r="BF2211">
        <v>1.55603</v>
      </c>
      <c r="BG2211">
        <v>0.7873</v>
      </c>
      <c r="BH2211">
        <v>124.421875</v>
      </c>
      <c r="BI2211">
        <f>VLOOKUP(BD2211,工作表1!$K$3:$L$1000,2,FALSE)</f>
        <v>2</v>
      </c>
      <c r="BJ2211" t="str">
        <f>VLOOKUP(BD2211,工作表1!$K$3:$M$1000,3,FALSE)</f>
        <v>2025/2/15</v>
      </c>
      <c r="BK2211">
        <f t="shared" si="1137"/>
        <v>1.2529999999999999</v>
      </c>
      <c r="BL2211">
        <f t="shared" si="1138"/>
        <v>0.74700000000000011</v>
      </c>
      <c r="BM2211" s="43">
        <f t="shared" si="1155"/>
        <v>43146</v>
      </c>
      <c r="BN2211" s="43">
        <f t="shared" si="1139"/>
        <v>43280</v>
      </c>
      <c r="BO2211" s="45">
        <f t="shared" si="1156"/>
        <v>0.38043478260869568</v>
      </c>
      <c r="BP2211" s="45">
        <f t="shared" si="1157"/>
        <v>1.7393388921977366</v>
      </c>
      <c r="BQ2211" s="47">
        <f t="shared" si="1158"/>
        <v>98.242029703192159</v>
      </c>
      <c r="BR2211" s="47">
        <f t="shared" si="1159"/>
        <v>121.97367152363645</v>
      </c>
    </row>
    <row r="2212" spans="6:70" x14ac:dyDescent="0.25">
      <c r="F2212" s="2">
        <v>43103</v>
      </c>
      <c r="G2212">
        <v>1.44201</v>
      </c>
      <c r="H2212" s="43">
        <v>43139</v>
      </c>
      <c r="I2212">
        <v>2.7301000000000002</v>
      </c>
      <c r="L2212" s="2">
        <v>43031</v>
      </c>
      <c r="M2212" t="str">
        <v>912828D5</v>
      </c>
      <c r="N2212">
        <v>-6.4399999999999999E-2</v>
      </c>
      <c r="O2212">
        <v>1.16082</v>
      </c>
      <c r="P2212">
        <v>0.80720000000000003</v>
      </c>
      <c r="Q2212">
        <v>124.921875</v>
      </c>
      <c r="R2212">
        <f>VLOOKUP(M2212,工作表1!$A$3:$B$1000,2,FALSE)</f>
        <v>2.375</v>
      </c>
      <c r="S2212" t="str">
        <f>VLOOKUP(M2212,工作表1!$A$3:$C$1000,3,FALSE)</f>
        <v>2024/8/15</v>
      </c>
      <c r="T2212">
        <f t="shared" si="1129"/>
        <v>1.2529999999999999</v>
      </c>
      <c r="U2212">
        <f t="shared" si="1128"/>
        <v>1.1220000000000001</v>
      </c>
      <c r="V2212" s="43">
        <f t="shared" si="1140"/>
        <v>43146</v>
      </c>
      <c r="W2212" s="43">
        <f t="shared" si="1130"/>
        <v>43098</v>
      </c>
      <c r="X2212" s="45">
        <f t="shared" si="1141"/>
        <v>0.45176630434782611</v>
      </c>
      <c r="Y2212" s="45">
        <f t="shared" si="1142"/>
        <v>0.8812183591423467</v>
      </c>
      <c r="Z2212" s="47">
        <f t="shared" si="1143"/>
        <v>101.03731347836299</v>
      </c>
      <c r="AA2212" s="47">
        <f t="shared" si="1144"/>
        <v>124.44077549634055</v>
      </c>
      <c r="AB2212" s="45">
        <f t="shared" si="1145"/>
        <v>2.2128000000000001</v>
      </c>
      <c r="AC2212" s="2" t="str">
        <f t="shared" si="1131"/>
        <v>TY1</v>
      </c>
      <c r="AD2212">
        <f t="shared" si="1132"/>
        <v>124.921875</v>
      </c>
      <c r="AE2212">
        <f t="shared" si="1133"/>
        <v>124.59375</v>
      </c>
      <c r="AF2212" s="49">
        <f t="shared" si="1160"/>
        <v>0.328125</v>
      </c>
      <c r="AG2212" s="3">
        <f t="shared" si="1146"/>
        <v>124.44077549634055</v>
      </c>
      <c r="AH2212">
        <f t="shared" si="1147"/>
        <v>123.28280580656116</v>
      </c>
      <c r="AI2212" s="51">
        <f t="shared" si="1148"/>
        <v>1.1579696897793923</v>
      </c>
      <c r="AJ2212" s="52">
        <f t="shared" si="1149"/>
        <v>0.8298446897793923</v>
      </c>
      <c r="AK2212" s="2">
        <v>43031</v>
      </c>
      <c r="AL2212" t="str">
        <v>912828G3</v>
      </c>
      <c r="AM2212">
        <v>-2.9794</v>
      </c>
      <c r="AN2212">
        <v>1.3645400000000001</v>
      </c>
      <c r="AO2212">
        <v>0.80059999999999998</v>
      </c>
      <c r="AP2212">
        <v>124.59375</v>
      </c>
      <c r="AQ2212">
        <f>VLOOKUP(AL2212,工作表1!$F$3:$G$1000,2,FALSE)</f>
        <v>2.25</v>
      </c>
      <c r="AR2212" t="str">
        <f>VLOOKUP(AL2212,工作表1!$F$3:$H$1000,3,FALSE)</f>
        <v>2024/11/15</v>
      </c>
      <c r="AS2212">
        <f t="shared" si="1134"/>
        <v>1.2529999999999999</v>
      </c>
      <c r="AT2212">
        <f t="shared" si="1135"/>
        <v>0.99700000000000011</v>
      </c>
      <c r="AU2212" s="43">
        <f t="shared" si="1150"/>
        <v>43054</v>
      </c>
      <c r="AV2212" s="43">
        <f t="shared" si="1136"/>
        <v>43189</v>
      </c>
      <c r="AW2212" s="45">
        <f t="shared" si="1151"/>
        <v>0.99048913043478259</v>
      </c>
      <c r="AX2212" s="45">
        <f t="shared" si="1152"/>
        <v>1.9582973496128648</v>
      </c>
      <c r="AY2212" s="47">
        <f t="shared" si="1153"/>
        <v>100.10065313390788</v>
      </c>
      <c r="AZ2212" s="47">
        <f t="shared" si="1154"/>
        <v>123.28280580656116</v>
      </c>
      <c r="BA2212" s="43"/>
      <c r="BC2212" s="2">
        <v>43028</v>
      </c>
      <c r="BD2212" t="str">
        <v>912828J2</v>
      </c>
      <c r="BE2212">
        <v>-8.1153999999999993</v>
      </c>
      <c r="BF2212">
        <v>1.52399</v>
      </c>
      <c r="BG2212">
        <v>0.7873</v>
      </c>
      <c r="BH2212">
        <v>124.3125</v>
      </c>
      <c r="BI2212">
        <f>VLOOKUP(BD2212,工作表1!$K$3:$L$1000,2,FALSE)</f>
        <v>2</v>
      </c>
      <c r="BJ2212" t="str">
        <f>VLOOKUP(BD2212,工作表1!$K$3:$M$1000,3,FALSE)</f>
        <v>2025/2/15</v>
      </c>
      <c r="BK2212">
        <f t="shared" si="1137"/>
        <v>1.25</v>
      </c>
      <c r="BL2212">
        <f t="shared" si="1138"/>
        <v>0.75</v>
      </c>
      <c r="BM2212" s="43">
        <f t="shared" si="1155"/>
        <v>43146</v>
      </c>
      <c r="BN2212" s="43">
        <f t="shared" si="1139"/>
        <v>43280</v>
      </c>
      <c r="BO2212" s="45">
        <f t="shared" si="1156"/>
        <v>0.375</v>
      </c>
      <c r="BP2212" s="45">
        <f t="shared" si="1157"/>
        <v>1.7393835616438356</v>
      </c>
      <c r="BQ2212" s="47">
        <f t="shared" si="1158"/>
        <v>98.180064149149288</v>
      </c>
      <c r="BR2212" s="47">
        <f t="shared" si="1159"/>
        <v>121.88099967499868</v>
      </c>
    </row>
    <row r="2213" spans="6:70" x14ac:dyDescent="0.25">
      <c r="F2213" s="2">
        <v>43102</v>
      </c>
      <c r="G2213">
        <v>1.4371799999999999</v>
      </c>
      <c r="H2213" s="43">
        <v>43138</v>
      </c>
      <c r="I2213">
        <v>2.7351000000000001</v>
      </c>
      <c r="L2213" s="2">
        <v>43028</v>
      </c>
      <c r="M2213" t="str">
        <v>912828D5</v>
      </c>
      <c r="N2213">
        <v>0.25080000000000002</v>
      </c>
      <c r="O2213">
        <v>1.1084799999999999</v>
      </c>
      <c r="P2213">
        <v>0.80720000000000003</v>
      </c>
      <c r="Q2213">
        <v>124.828125</v>
      </c>
      <c r="R2213">
        <f>VLOOKUP(M2213,工作表1!$A$3:$B$1000,2,FALSE)</f>
        <v>2.375</v>
      </c>
      <c r="S2213" t="str">
        <f>VLOOKUP(M2213,工作表1!$A$3:$C$1000,3,FALSE)</f>
        <v>2024/8/15</v>
      </c>
      <c r="T2213">
        <f t="shared" si="1129"/>
        <v>1.25</v>
      </c>
      <c r="U2213">
        <f t="shared" si="1128"/>
        <v>1.125</v>
      </c>
      <c r="V2213" s="43">
        <f t="shared" si="1140"/>
        <v>43146</v>
      </c>
      <c r="W2213" s="43">
        <f t="shared" si="1130"/>
        <v>43098</v>
      </c>
      <c r="X2213" s="45">
        <f t="shared" si="1141"/>
        <v>0.4453125</v>
      </c>
      <c r="Y2213" s="45">
        <f t="shared" si="1142"/>
        <v>0.88127140410958904</v>
      </c>
      <c r="Z2213" s="47">
        <f t="shared" si="1143"/>
        <v>100.975498382672</v>
      </c>
      <c r="AA2213" s="47">
        <f t="shared" si="1144"/>
        <v>124.35245361649173</v>
      </c>
      <c r="AB2213" s="45">
        <f t="shared" si="1145"/>
        <v>2.2324000000000002</v>
      </c>
      <c r="AC2213" s="2" t="str">
        <f t="shared" si="1131"/>
        <v>TY1</v>
      </c>
      <c r="AD2213">
        <f t="shared" si="1132"/>
        <v>124.828125</v>
      </c>
      <c r="AE2213">
        <f t="shared" si="1133"/>
        <v>124.484375</v>
      </c>
      <c r="AF2213" s="49">
        <f t="shared" si="1160"/>
        <v>0.34375</v>
      </c>
      <c r="AG2213" s="3">
        <f t="shared" si="1146"/>
        <v>124.35245361649173</v>
      </c>
      <c r="AH2213">
        <f t="shared" si="1147"/>
        <v>123.19321778718758</v>
      </c>
      <c r="AI2213" s="51">
        <f t="shared" si="1148"/>
        <v>1.1592358293041514</v>
      </c>
      <c r="AJ2213" s="52">
        <f t="shared" si="1149"/>
        <v>0.81548582930415137</v>
      </c>
      <c r="AK2213" s="2">
        <v>43028</v>
      </c>
      <c r="AL2213" t="str">
        <v>912828G3</v>
      </c>
      <c r="AM2213">
        <v>-2.2797999999999998</v>
      </c>
      <c r="AN2213">
        <v>1.3132200000000001</v>
      </c>
      <c r="AO2213">
        <v>0.80059999999999998</v>
      </c>
      <c r="AP2213">
        <v>124.484375</v>
      </c>
      <c r="AQ2213">
        <f>VLOOKUP(AL2213,工作表1!$F$3:$G$1000,2,FALSE)</f>
        <v>2.25</v>
      </c>
      <c r="AR2213" t="str">
        <f>VLOOKUP(AL2213,工作表1!$F$3:$H$1000,3,FALSE)</f>
        <v>2024/11/15</v>
      </c>
      <c r="AS2213">
        <f t="shared" si="1134"/>
        <v>1.25</v>
      </c>
      <c r="AT2213">
        <f t="shared" si="1135"/>
        <v>1</v>
      </c>
      <c r="AU2213" s="43">
        <f t="shared" si="1150"/>
        <v>43054</v>
      </c>
      <c r="AV2213" s="43">
        <f t="shared" si="1136"/>
        <v>43189</v>
      </c>
      <c r="AW2213" s="45">
        <f t="shared" si="1151"/>
        <v>0.984375</v>
      </c>
      <c r="AX2213" s="45">
        <f t="shared" si="1152"/>
        <v>1.958347602739726</v>
      </c>
      <c r="AY2213" s="47">
        <f t="shared" si="1153"/>
        <v>100.03916562465372</v>
      </c>
      <c r="AZ2213" s="47">
        <f t="shared" si="1154"/>
        <v>123.19321778718758</v>
      </c>
      <c r="BA2213" s="43"/>
      <c r="BC2213" s="2">
        <v>43027</v>
      </c>
      <c r="BD2213" t="str">
        <v>912828J2</v>
      </c>
      <c r="BE2213">
        <v>-7.6596000000000002</v>
      </c>
      <c r="BF2213">
        <v>1.49244</v>
      </c>
      <c r="BG2213">
        <v>0.7873</v>
      </c>
      <c r="BH2213">
        <v>124.78125</v>
      </c>
      <c r="BI2213">
        <f>VLOOKUP(BD2213,工作表1!$K$3:$L$1000,2,FALSE)</f>
        <v>2</v>
      </c>
      <c r="BJ2213" t="str">
        <f>VLOOKUP(BD2213,工作表1!$K$3:$M$1000,3,FALSE)</f>
        <v>2025/2/15</v>
      </c>
      <c r="BK2213">
        <f t="shared" si="1137"/>
        <v>1.242</v>
      </c>
      <c r="BL2213">
        <f t="shared" si="1138"/>
        <v>0.75800000000000001</v>
      </c>
      <c r="BM2213" s="43">
        <f t="shared" si="1155"/>
        <v>43146</v>
      </c>
      <c r="BN2213" s="43">
        <f t="shared" si="1139"/>
        <v>43280</v>
      </c>
      <c r="BO2213" s="45">
        <f t="shared" si="1156"/>
        <v>0.35869565217391303</v>
      </c>
      <c r="BP2213" s="45">
        <f t="shared" si="1157"/>
        <v>1.7395175699821324</v>
      </c>
      <c r="BQ2213" s="47">
        <f t="shared" si="1158"/>
        <v>98.579283778984646</v>
      </c>
      <c r="BR2213" s="47">
        <f t="shared" si="1159"/>
        <v>122.34693979015988</v>
      </c>
    </row>
    <row r="2214" spans="6:70" x14ac:dyDescent="0.25">
      <c r="F2214" s="2">
        <v>43101</v>
      </c>
      <c r="G2214">
        <v>1.431</v>
      </c>
      <c r="H2214" s="43">
        <v>43137</v>
      </c>
      <c r="I2214">
        <v>2.7101000000000002</v>
      </c>
      <c r="L2214" s="2">
        <v>43027</v>
      </c>
      <c r="M2214" t="str">
        <v>912828D5</v>
      </c>
      <c r="N2214">
        <v>0.13500000000000001</v>
      </c>
      <c r="O2214">
        <v>1.12368</v>
      </c>
      <c r="P2214">
        <v>0.80720000000000003</v>
      </c>
      <c r="Q2214">
        <v>125.265625</v>
      </c>
      <c r="R2214">
        <f>VLOOKUP(M2214,工作表1!$A$3:$B$1000,2,FALSE)</f>
        <v>2.375</v>
      </c>
      <c r="S2214" t="str">
        <f>VLOOKUP(M2214,工作表1!$A$3:$C$1000,3,FALSE)</f>
        <v>2024/8/15</v>
      </c>
      <c r="T2214">
        <f t="shared" si="1129"/>
        <v>1.242</v>
      </c>
      <c r="U2214">
        <f t="shared" si="1128"/>
        <v>1.133</v>
      </c>
      <c r="V2214" s="43">
        <f t="shared" si="1140"/>
        <v>43146</v>
      </c>
      <c r="W2214" s="43">
        <f t="shared" si="1130"/>
        <v>43098</v>
      </c>
      <c r="X2214" s="45">
        <f t="shared" si="1141"/>
        <v>0.42595108695652173</v>
      </c>
      <c r="Y2214" s="45">
        <f t="shared" si="1142"/>
        <v>0.88143053901131618</v>
      </c>
      <c r="Z2214" s="47">
        <f t="shared" si="1143"/>
        <v>101.34118456208259</v>
      </c>
      <c r="AA2214" s="47">
        <f t="shared" si="1144"/>
        <v>124.7703743879066</v>
      </c>
      <c r="AB2214" s="45">
        <f t="shared" si="1145"/>
        <v>2.1638999999999999</v>
      </c>
      <c r="AC2214" s="2" t="str">
        <f t="shared" si="1131"/>
        <v>TY1</v>
      </c>
      <c r="AD2214">
        <f t="shared" si="1132"/>
        <v>125.265625</v>
      </c>
      <c r="AE2214">
        <f t="shared" si="1133"/>
        <v>124.953125</v>
      </c>
      <c r="AF2214" s="49">
        <f t="shared" si="1160"/>
        <v>0.3125</v>
      </c>
      <c r="AG2214" s="3">
        <f t="shared" si="1146"/>
        <v>124.7703743879066</v>
      </c>
      <c r="AH2214">
        <f t="shared" si="1147"/>
        <v>123.63284021453202</v>
      </c>
      <c r="AI2214" s="51">
        <f t="shared" si="1148"/>
        <v>1.1375341733745756</v>
      </c>
      <c r="AJ2214" s="52">
        <f t="shared" si="1149"/>
        <v>0.82503417337457563</v>
      </c>
      <c r="AK2214" s="2">
        <v>43027</v>
      </c>
      <c r="AL2214" t="str">
        <v>912828G3</v>
      </c>
      <c r="AM2214">
        <v>-2.5777999999999999</v>
      </c>
      <c r="AN2214">
        <v>1.32542</v>
      </c>
      <c r="AO2214">
        <v>0.80059999999999998</v>
      </c>
      <c r="AP2214">
        <v>124.953125</v>
      </c>
      <c r="AQ2214">
        <f>VLOOKUP(AL2214,工作表1!$F$3:$G$1000,2,FALSE)</f>
        <v>2.25</v>
      </c>
      <c r="AR2214" t="str">
        <f>VLOOKUP(AL2214,工作表1!$F$3:$H$1000,3,FALSE)</f>
        <v>2024/11/15</v>
      </c>
      <c r="AS2214">
        <f t="shared" si="1134"/>
        <v>1.242</v>
      </c>
      <c r="AT2214">
        <f t="shared" si="1135"/>
        <v>1.008</v>
      </c>
      <c r="AU2214" s="43">
        <f t="shared" si="1150"/>
        <v>43054</v>
      </c>
      <c r="AV2214" s="43">
        <f t="shared" si="1136"/>
        <v>43189</v>
      </c>
      <c r="AW2214" s="45">
        <f t="shared" si="1151"/>
        <v>0.96603260869565222</v>
      </c>
      <c r="AX2214" s="45">
        <f t="shared" si="1152"/>
        <v>1.9584983621203098</v>
      </c>
      <c r="AY2214" s="47">
        <f t="shared" si="1153"/>
        <v>100.42149009493242</v>
      </c>
      <c r="AZ2214" s="47">
        <f t="shared" si="1154"/>
        <v>123.63284021453202</v>
      </c>
      <c r="BA2214" s="43"/>
      <c r="BC2214" s="2">
        <v>43026</v>
      </c>
      <c r="BD2214" t="str">
        <v>912828J2</v>
      </c>
      <c r="BE2214">
        <v>-9.1201000000000008</v>
      </c>
      <c r="BF2214">
        <v>1.54752</v>
      </c>
      <c r="BG2214">
        <v>0.7873</v>
      </c>
      <c r="BH2214">
        <v>124.6875</v>
      </c>
      <c r="BI2214">
        <f>VLOOKUP(BD2214,工作表1!$K$3:$L$1000,2,FALSE)</f>
        <v>2</v>
      </c>
      <c r="BJ2214" t="str">
        <f>VLOOKUP(BD2214,工作表1!$K$3:$M$1000,3,FALSE)</f>
        <v>2025/2/15</v>
      </c>
      <c r="BK2214">
        <f t="shared" si="1137"/>
        <v>1.24</v>
      </c>
      <c r="BL2214">
        <f t="shared" si="1138"/>
        <v>0.76</v>
      </c>
      <c r="BM2214" s="43">
        <f t="shared" si="1155"/>
        <v>43146</v>
      </c>
      <c r="BN2214" s="43">
        <f t="shared" si="1139"/>
        <v>43280</v>
      </c>
      <c r="BO2214" s="45">
        <f t="shared" si="1156"/>
        <v>0.35326086956521741</v>
      </c>
      <c r="BP2214" s="45">
        <f t="shared" si="1157"/>
        <v>1.7395622394282313</v>
      </c>
      <c r="BQ2214" s="47">
        <f t="shared" si="1158"/>
        <v>98.46951438661489</v>
      </c>
      <c r="BR2214" s="47">
        <f t="shared" si="1159"/>
        <v>122.19436072770527</v>
      </c>
    </row>
    <row r="2215" spans="6:70" x14ac:dyDescent="0.25">
      <c r="F2215" s="2">
        <v>43098</v>
      </c>
      <c r="G2215">
        <v>1.431</v>
      </c>
      <c r="H2215" s="43">
        <v>43136</v>
      </c>
      <c r="I2215">
        <v>2.6132</v>
      </c>
      <c r="L2215" s="2">
        <v>43026</v>
      </c>
      <c r="M2215" t="str">
        <v>912828D5</v>
      </c>
      <c r="N2215">
        <v>0.18779999999999999</v>
      </c>
      <c r="O2215">
        <v>1.10572</v>
      </c>
      <c r="P2215">
        <v>0.80720000000000003</v>
      </c>
      <c r="Q2215">
        <v>125.140625</v>
      </c>
      <c r="R2215">
        <f>VLOOKUP(M2215,工作表1!$A$3:$B$1000,2,FALSE)</f>
        <v>2.375</v>
      </c>
      <c r="S2215" t="str">
        <f>VLOOKUP(M2215,工作表1!$A$3:$C$1000,3,FALSE)</f>
        <v>2024/8/15</v>
      </c>
      <c r="T2215">
        <f t="shared" si="1129"/>
        <v>1.24</v>
      </c>
      <c r="U2215">
        <f t="shared" si="1128"/>
        <v>1.135</v>
      </c>
      <c r="V2215" s="43">
        <f t="shared" si="1140"/>
        <v>43146</v>
      </c>
      <c r="W2215" s="43">
        <f t="shared" si="1130"/>
        <v>43098</v>
      </c>
      <c r="X2215" s="45">
        <f t="shared" si="1141"/>
        <v>0.41949728260869568</v>
      </c>
      <c r="Y2215" s="45">
        <f t="shared" si="1142"/>
        <v>0.88148358397855864</v>
      </c>
      <c r="Z2215" s="47">
        <f t="shared" si="1143"/>
        <v>101.247545589341</v>
      </c>
      <c r="AA2215" s="47">
        <f t="shared" si="1144"/>
        <v>124.64279266698087</v>
      </c>
      <c r="AB2215" s="45">
        <f t="shared" si="1145"/>
        <v>2.1956000000000002</v>
      </c>
      <c r="AC2215" s="2" t="str">
        <f t="shared" si="1131"/>
        <v>TY1</v>
      </c>
      <c r="AD2215">
        <f t="shared" si="1132"/>
        <v>125.140625</v>
      </c>
      <c r="AE2215">
        <f t="shared" si="1133"/>
        <v>124.828125</v>
      </c>
      <c r="AF2215" s="49">
        <f t="shared" si="1160"/>
        <v>0.3125</v>
      </c>
      <c r="AG2215" s="3">
        <f t="shared" si="1146"/>
        <v>124.64279266698087</v>
      </c>
      <c r="AH2215">
        <f t="shared" si="1147"/>
        <v>123.50369376188223</v>
      </c>
      <c r="AI2215" s="51">
        <f t="shared" si="1148"/>
        <v>1.1390989050986349</v>
      </c>
      <c r="AJ2215" s="52">
        <f t="shared" si="1149"/>
        <v>0.82659890509863487</v>
      </c>
      <c r="AK2215" s="2">
        <v>43026</v>
      </c>
      <c r="AL2215" t="str">
        <v>912828G3</v>
      </c>
      <c r="AM2215">
        <v>-2.6263000000000001</v>
      </c>
      <c r="AN2215">
        <v>1.3178399999999999</v>
      </c>
      <c r="AO2215">
        <v>0.80059999999999998</v>
      </c>
      <c r="AP2215">
        <v>124.828125</v>
      </c>
      <c r="AQ2215">
        <f>VLOOKUP(AL2215,工作表1!$F$3:$G$1000,2,FALSE)</f>
        <v>2.25</v>
      </c>
      <c r="AR2215" t="str">
        <f>VLOOKUP(AL2215,工作表1!$F$3:$H$1000,3,FALSE)</f>
        <v>2024/11/15</v>
      </c>
      <c r="AS2215">
        <f t="shared" si="1134"/>
        <v>1.24</v>
      </c>
      <c r="AT2215">
        <f t="shared" si="1135"/>
        <v>1.01</v>
      </c>
      <c r="AU2215" s="43">
        <f t="shared" si="1150"/>
        <v>43054</v>
      </c>
      <c r="AV2215" s="43">
        <f t="shared" si="1136"/>
        <v>43189</v>
      </c>
      <c r="AW2215" s="45">
        <f t="shared" si="1151"/>
        <v>0.95991847826086962</v>
      </c>
      <c r="AX2215" s="45">
        <f t="shared" si="1152"/>
        <v>1.9585486152471709</v>
      </c>
      <c r="AY2215" s="47">
        <f t="shared" si="1153"/>
        <v>100.32794599288619</v>
      </c>
      <c r="AZ2215" s="47">
        <f t="shared" si="1154"/>
        <v>123.50369376188223</v>
      </c>
      <c r="BA2215" s="43"/>
      <c r="BC2215" s="2">
        <v>43025</v>
      </c>
      <c r="BD2215" t="str">
        <v>912828J2</v>
      </c>
      <c r="BE2215">
        <v>-8.6115999999999993</v>
      </c>
      <c r="BF2215">
        <v>1.5220100000000001</v>
      </c>
      <c r="BG2215">
        <v>0.7873</v>
      </c>
      <c r="BH2215">
        <v>124.984375</v>
      </c>
      <c r="BI2215">
        <f>VLOOKUP(BD2215,工作表1!$K$3:$L$1000,2,FALSE)</f>
        <v>2</v>
      </c>
      <c r="BJ2215" t="str">
        <f>VLOOKUP(BD2215,工作表1!$K$3:$M$1000,3,FALSE)</f>
        <v>2025/2/15</v>
      </c>
      <c r="BK2215">
        <f t="shared" si="1137"/>
        <v>1.236</v>
      </c>
      <c r="BL2215">
        <f t="shared" si="1138"/>
        <v>0.76400000000000001</v>
      </c>
      <c r="BM2215" s="43">
        <f t="shared" si="1155"/>
        <v>43146</v>
      </c>
      <c r="BN2215" s="43">
        <f t="shared" si="1139"/>
        <v>43280</v>
      </c>
      <c r="BO2215" s="45">
        <f t="shared" si="1156"/>
        <v>0.34782608695652173</v>
      </c>
      <c r="BP2215" s="45">
        <f t="shared" si="1157"/>
        <v>1.73960690887433</v>
      </c>
      <c r="BQ2215" s="47">
        <f t="shared" si="1158"/>
        <v>98.719752800801231</v>
      </c>
      <c r="BR2215" s="47">
        <f t="shared" si="1159"/>
        <v>122.49724411201031</v>
      </c>
    </row>
    <row r="2216" spans="6:70" x14ac:dyDescent="0.25">
      <c r="F2216" s="2">
        <v>43097</v>
      </c>
      <c r="G2216">
        <v>1.429</v>
      </c>
      <c r="H2216" s="43">
        <v>43133</v>
      </c>
      <c r="I2216">
        <v>2.7648000000000001</v>
      </c>
      <c r="L2216" s="2">
        <v>43025</v>
      </c>
      <c r="M2216" t="str">
        <v>912828D5</v>
      </c>
      <c r="N2216">
        <v>-6.7699999999999996E-2</v>
      </c>
      <c r="O2216">
        <v>1.1453899999999999</v>
      </c>
      <c r="P2216">
        <v>0.80720000000000003</v>
      </c>
      <c r="Q2216">
        <v>125.4375</v>
      </c>
      <c r="R2216">
        <f>VLOOKUP(M2216,工作表1!$A$3:$B$1000,2,FALSE)</f>
        <v>2.375</v>
      </c>
      <c r="S2216" t="str">
        <f>VLOOKUP(M2216,工作表1!$A$3:$C$1000,3,FALSE)</f>
        <v>2024/8/15</v>
      </c>
      <c r="T2216">
        <f t="shared" si="1129"/>
        <v>1.236</v>
      </c>
      <c r="U2216">
        <f t="shared" si="1128"/>
        <v>1.139</v>
      </c>
      <c r="V2216" s="43">
        <f t="shared" si="1140"/>
        <v>43146</v>
      </c>
      <c r="W2216" s="43">
        <f t="shared" si="1130"/>
        <v>43098</v>
      </c>
      <c r="X2216" s="45">
        <f t="shared" si="1141"/>
        <v>0.41304347826086957</v>
      </c>
      <c r="Y2216" s="45">
        <f t="shared" si="1142"/>
        <v>0.88153662894580109</v>
      </c>
      <c r="Z2216" s="47">
        <f t="shared" si="1143"/>
        <v>101.48174076866506</v>
      </c>
      <c r="AA2216" s="47">
        <f t="shared" si="1144"/>
        <v>124.92083909391758</v>
      </c>
      <c r="AB2216" s="45">
        <f t="shared" si="1145"/>
        <v>2.1516999999999999</v>
      </c>
      <c r="AC2216" s="2" t="str">
        <f t="shared" si="1131"/>
        <v>TY1</v>
      </c>
      <c r="AD2216">
        <f t="shared" si="1132"/>
        <v>125.4375</v>
      </c>
      <c r="AE2216">
        <f t="shared" si="1133"/>
        <v>125.125</v>
      </c>
      <c r="AF2216" s="49">
        <f t="shared" si="1160"/>
        <v>0.3125</v>
      </c>
      <c r="AG2216" s="3">
        <f t="shared" si="1146"/>
        <v>124.92083909391758</v>
      </c>
      <c r="AH2216">
        <f t="shared" si="1147"/>
        <v>123.78275472333696</v>
      </c>
      <c r="AI2216" s="51">
        <f t="shared" si="1148"/>
        <v>1.1380843705806143</v>
      </c>
      <c r="AJ2216" s="52">
        <f t="shared" si="1149"/>
        <v>0.82558437058061429</v>
      </c>
      <c r="AK2216" s="2">
        <v>43025</v>
      </c>
      <c r="AL2216" t="str">
        <v>912828G3</v>
      </c>
      <c r="AM2216">
        <v>-2.7911000000000001</v>
      </c>
      <c r="AN2216">
        <v>1.3276699999999999</v>
      </c>
      <c r="AO2216">
        <v>0.80059999999999998</v>
      </c>
      <c r="AP2216">
        <v>125.125</v>
      </c>
      <c r="AQ2216">
        <f>VLOOKUP(AL2216,工作表1!$F$3:$G$1000,2,FALSE)</f>
        <v>2.25</v>
      </c>
      <c r="AR2216" t="str">
        <f>VLOOKUP(AL2216,工作表1!$F$3:$H$1000,3,FALSE)</f>
        <v>2024/11/15</v>
      </c>
      <c r="AS2216">
        <f t="shared" si="1134"/>
        <v>1.236</v>
      </c>
      <c r="AT2216">
        <f t="shared" si="1135"/>
        <v>1.014</v>
      </c>
      <c r="AU2216" s="43">
        <f t="shared" si="1150"/>
        <v>43054</v>
      </c>
      <c r="AV2216" s="43">
        <f t="shared" si="1136"/>
        <v>43189</v>
      </c>
      <c r="AW2216" s="45">
        <f t="shared" si="1151"/>
        <v>0.95380434782608692</v>
      </c>
      <c r="AX2216" s="45">
        <f t="shared" si="1152"/>
        <v>1.9585988683740321</v>
      </c>
      <c r="AY2216" s="47">
        <f t="shared" si="1153"/>
        <v>100.56212941323872</v>
      </c>
      <c r="AZ2216" s="47">
        <f t="shared" si="1154"/>
        <v>123.78275472333696</v>
      </c>
      <c r="BA2216" s="43"/>
      <c r="BC2216" s="2">
        <v>43024</v>
      </c>
      <c r="BD2216" t="str">
        <v>912828J2</v>
      </c>
      <c r="BE2216">
        <v>-9.3019999999999996</v>
      </c>
      <c r="BF2216">
        <v>1.55155</v>
      </c>
      <c r="BG2216">
        <v>0.7873</v>
      </c>
      <c r="BH2216">
        <v>124.96875</v>
      </c>
      <c r="BI2216">
        <f>VLOOKUP(BD2216,工作表1!$K$3:$L$1000,2,FALSE)</f>
        <v>2</v>
      </c>
      <c r="BJ2216" t="str">
        <f>VLOOKUP(BD2216,工作表1!$K$3:$M$1000,3,FALSE)</f>
        <v>2025/2/15</v>
      </c>
      <c r="BK2216">
        <f t="shared" si="1137"/>
        <v>1.2315</v>
      </c>
      <c r="BL2216">
        <f t="shared" si="1138"/>
        <v>0.76849999999999996</v>
      </c>
      <c r="BM2216" s="43">
        <f t="shared" si="1155"/>
        <v>43146</v>
      </c>
      <c r="BN2216" s="43">
        <f t="shared" si="1139"/>
        <v>43280</v>
      </c>
      <c r="BO2216" s="45">
        <f t="shared" si="1156"/>
        <v>0.34239130434782611</v>
      </c>
      <c r="BP2216" s="45">
        <f t="shared" si="1157"/>
        <v>1.7396515783204289</v>
      </c>
      <c r="BQ2216" s="47">
        <f t="shared" si="1158"/>
        <v>98.679817751986732</v>
      </c>
      <c r="BR2216" s="47">
        <f t="shared" si="1159"/>
        <v>122.43108157749187</v>
      </c>
    </row>
    <row r="2217" spans="6:70" x14ac:dyDescent="0.25">
      <c r="F2217" s="2">
        <v>43096</v>
      </c>
      <c r="G2217">
        <v>1.4219999999999999</v>
      </c>
      <c r="H2217" s="43">
        <v>43132</v>
      </c>
      <c r="I2217">
        <v>2.7246000000000001</v>
      </c>
      <c r="L2217" s="2">
        <v>43024</v>
      </c>
      <c r="M2217" t="str">
        <v>912828D5</v>
      </c>
      <c r="N2217">
        <v>-0.26929999999999998</v>
      </c>
      <c r="O2217">
        <v>1.1757299999999999</v>
      </c>
      <c r="P2217">
        <v>0.80720000000000003</v>
      </c>
      <c r="Q2217">
        <v>125.421875</v>
      </c>
      <c r="R2217">
        <f>VLOOKUP(M2217,工作表1!$A$3:$B$1000,2,FALSE)</f>
        <v>2.375</v>
      </c>
      <c r="S2217" t="str">
        <f>VLOOKUP(M2217,工作表1!$A$3:$C$1000,3,FALSE)</f>
        <v>2024/8/15</v>
      </c>
      <c r="T2217">
        <f t="shared" si="1129"/>
        <v>1.2315</v>
      </c>
      <c r="U2217">
        <f t="shared" si="1128"/>
        <v>1.1435</v>
      </c>
      <c r="V2217" s="43">
        <f t="shared" si="1140"/>
        <v>43146</v>
      </c>
      <c r="W2217" s="43">
        <f t="shared" si="1130"/>
        <v>43098</v>
      </c>
      <c r="X2217" s="45">
        <f t="shared" si="1141"/>
        <v>0.40658967391304351</v>
      </c>
      <c r="Y2217" s="45">
        <f t="shared" si="1142"/>
        <v>0.88158967391304355</v>
      </c>
      <c r="Z2217" s="47">
        <f t="shared" si="1143"/>
        <v>101.45936948498705</v>
      </c>
      <c r="AA2217" s="47">
        <f t="shared" si="1144"/>
        <v>124.88088493349898</v>
      </c>
      <c r="AB2217" s="45">
        <f t="shared" si="1145"/>
        <v>2.1492</v>
      </c>
      <c r="AC2217" s="2" t="str">
        <f t="shared" si="1131"/>
        <v>TY1</v>
      </c>
      <c r="AD2217">
        <f t="shared" si="1132"/>
        <v>125.421875</v>
      </c>
      <c r="AE2217">
        <f t="shared" si="1133"/>
        <v>125.109375</v>
      </c>
      <c r="AF2217" s="49">
        <f t="shared" si="1160"/>
        <v>0.3125</v>
      </c>
      <c r="AG2217" s="3">
        <f t="shared" si="1146"/>
        <v>124.88088493349898</v>
      </c>
      <c r="AH2217">
        <f t="shared" si="1147"/>
        <v>123.71972296940667</v>
      </c>
      <c r="AI2217" s="51">
        <f t="shared" si="1148"/>
        <v>1.161161964092301</v>
      </c>
      <c r="AJ2217" s="52">
        <f t="shared" si="1149"/>
        <v>0.84866196409230099</v>
      </c>
      <c r="AK2217" s="2">
        <v>43024</v>
      </c>
      <c r="AL2217" t="str">
        <v>912828G3</v>
      </c>
      <c r="AM2217">
        <v>-3.4891999999999999</v>
      </c>
      <c r="AN2217">
        <v>1.3744499999999999</v>
      </c>
      <c r="AO2217">
        <v>0.80059999999999998</v>
      </c>
      <c r="AP2217">
        <v>125.109375</v>
      </c>
      <c r="AQ2217">
        <f>VLOOKUP(AL2217,工作表1!$F$3:$G$1000,2,FALSE)</f>
        <v>2.25</v>
      </c>
      <c r="AR2217" t="str">
        <f>VLOOKUP(AL2217,工作表1!$F$3:$H$1000,3,FALSE)</f>
        <v>2024/11/15</v>
      </c>
      <c r="AS2217">
        <f t="shared" si="1134"/>
        <v>1.2315</v>
      </c>
      <c r="AT2217">
        <f t="shared" si="1135"/>
        <v>1.0185</v>
      </c>
      <c r="AU2217" s="43">
        <f t="shared" si="1150"/>
        <v>43054</v>
      </c>
      <c r="AV2217" s="43">
        <f t="shared" si="1136"/>
        <v>43189</v>
      </c>
      <c r="AW2217" s="45">
        <f t="shared" si="1151"/>
        <v>0.94769021739130432</v>
      </c>
      <c r="AX2217" s="45">
        <f t="shared" si="1152"/>
        <v>1.9586491215008932</v>
      </c>
      <c r="AY2217" s="47">
        <f t="shared" si="1153"/>
        <v>100.52268340565402</v>
      </c>
      <c r="AZ2217" s="47">
        <f t="shared" si="1154"/>
        <v>123.71972296940667</v>
      </c>
      <c r="BA2217" s="43"/>
      <c r="BC2217" s="2">
        <v>43021</v>
      </c>
      <c r="BD2217" t="str">
        <v>912828J2</v>
      </c>
      <c r="BE2217">
        <v>-8.2835999999999999</v>
      </c>
      <c r="BF2217">
        <v>1.51363</v>
      </c>
      <c r="BG2217">
        <v>0.7873</v>
      </c>
      <c r="BH2217">
        <v>125.234375</v>
      </c>
      <c r="BI2217">
        <f>VLOOKUP(BD2217,工作表1!$K$3:$L$1000,2,FALSE)</f>
        <v>2</v>
      </c>
      <c r="BJ2217" t="str">
        <f>VLOOKUP(BD2217,工作表1!$K$3:$M$1000,3,FALSE)</f>
        <v>2025/2/15</v>
      </c>
      <c r="BK2217">
        <f t="shared" si="1137"/>
        <v>1.2230000000000001</v>
      </c>
      <c r="BL2217">
        <f t="shared" si="1138"/>
        <v>0.77699999999999991</v>
      </c>
      <c r="BM2217" s="43">
        <f t="shared" si="1155"/>
        <v>43146</v>
      </c>
      <c r="BN2217" s="43">
        <f t="shared" si="1139"/>
        <v>43280</v>
      </c>
      <c r="BO2217" s="45">
        <f t="shared" si="1156"/>
        <v>0.33695652173913043</v>
      </c>
      <c r="BP2217" s="45">
        <f t="shared" si="1157"/>
        <v>1.7396962477665276</v>
      </c>
      <c r="BQ2217" s="47">
        <f t="shared" si="1158"/>
        <v>98.914765940902598</v>
      </c>
      <c r="BR2217" s="47">
        <f t="shared" si="1159"/>
        <v>122.71042113021579</v>
      </c>
    </row>
    <row r="2218" spans="6:70" x14ac:dyDescent="0.25">
      <c r="F2218" s="2">
        <v>43095</v>
      </c>
      <c r="G2218">
        <v>1.42</v>
      </c>
      <c r="H2218" s="43">
        <v>43131</v>
      </c>
      <c r="I2218">
        <v>2.6476999999999999</v>
      </c>
      <c r="L2218" s="2">
        <v>43021</v>
      </c>
      <c r="M2218" t="str">
        <v>912828D5</v>
      </c>
      <c r="N2218">
        <v>-5.4800000000000001E-2</v>
      </c>
      <c r="O2218">
        <v>1.15317</v>
      </c>
      <c r="P2218">
        <v>0.80720000000000003</v>
      </c>
      <c r="Q2218">
        <v>125.703125</v>
      </c>
      <c r="R2218">
        <f>VLOOKUP(M2218,工作表1!$A$3:$B$1000,2,FALSE)</f>
        <v>2.375</v>
      </c>
      <c r="S2218" t="str">
        <f>VLOOKUP(M2218,工作表1!$A$3:$C$1000,3,FALSE)</f>
        <v>2024/8/15</v>
      </c>
      <c r="T2218">
        <f t="shared" si="1129"/>
        <v>1.2230000000000001</v>
      </c>
      <c r="U2218">
        <f t="shared" si="1128"/>
        <v>1.1519999999999999</v>
      </c>
      <c r="V2218" s="43">
        <f t="shared" si="1140"/>
        <v>43146</v>
      </c>
      <c r="W2218" s="43">
        <f t="shared" si="1130"/>
        <v>43098</v>
      </c>
      <c r="X2218" s="45">
        <f t="shared" si="1141"/>
        <v>0.40013586956521741</v>
      </c>
      <c r="Y2218" s="45">
        <f t="shared" si="1142"/>
        <v>0.88164271888028589</v>
      </c>
      <c r="Z2218" s="47">
        <f t="shared" si="1143"/>
        <v>101.69398361848</v>
      </c>
      <c r="AA2218" s="47">
        <f t="shared" si="1144"/>
        <v>125.15824766474137</v>
      </c>
      <c r="AB2218" s="45">
        <f t="shared" si="1145"/>
        <v>2.1078999999999999</v>
      </c>
      <c r="AC2218" s="2" t="str">
        <f t="shared" si="1131"/>
        <v>TY1</v>
      </c>
      <c r="AD2218">
        <f t="shared" si="1132"/>
        <v>125.703125</v>
      </c>
      <c r="AE2218">
        <f t="shared" si="1133"/>
        <v>125.375</v>
      </c>
      <c r="AF2218" s="49">
        <f t="shared" si="1160"/>
        <v>0.328125</v>
      </c>
      <c r="AG2218" s="3">
        <f t="shared" si="1146"/>
        <v>125.15824766474137</v>
      </c>
      <c r="AH2218">
        <f t="shared" si="1147"/>
        <v>124.01773784206129</v>
      </c>
      <c r="AI2218" s="51">
        <f t="shared" si="1148"/>
        <v>1.1405098226800732</v>
      </c>
      <c r="AJ2218" s="52">
        <f t="shared" si="1149"/>
        <v>0.81238482268007317</v>
      </c>
      <c r="AK2218" s="2">
        <v>43021</v>
      </c>
      <c r="AL2218" t="str">
        <v>912828G3</v>
      </c>
      <c r="AM2218">
        <v>-2.1996000000000002</v>
      </c>
      <c r="AN2218">
        <v>1.2946599999999999</v>
      </c>
      <c r="AO2218">
        <v>0.80059999999999998</v>
      </c>
      <c r="AP2218">
        <v>125.375</v>
      </c>
      <c r="AQ2218">
        <f>VLOOKUP(AL2218,工作表1!$F$3:$G$1000,2,FALSE)</f>
        <v>2.25</v>
      </c>
      <c r="AR2218" t="str">
        <f>VLOOKUP(AL2218,工作表1!$F$3:$H$1000,3,FALSE)</f>
        <v>2024/11/15</v>
      </c>
      <c r="AS2218">
        <f t="shared" si="1134"/>
        <v>1.2230000000000001</v>
      </c>
      <c r="AT2218">
        <f t="shared" si="1135"/>
        <v>1.0269999999999999</v>
      </c>
      <c r="AU2218" s="43">
        <f t="shared" si="1150"/>
        <v>43054</v>
      </c>
      <c r="AV2218" s="43">
        <f t="shared" si="1136"/>
        <v>43189</v>
      </c>
      <c r="AW2218" s="45">
        <f t="shared" si="1151"/>
        <v>0.94157608695652184</v>
      </c>
      <c r="AX2218" s="45">
        <f t="shared" si="1152"/>
        <v>1.9586993746277548</v>
      </c>
      <c r="AY2218" s="47">
        <f t="shared" si="1153"/>
        <v>100.77414966064651</v>
      </c>
      <c r="AZ2218" s="47">
        <f t="shared" si="1154"/>
        <v>124.01773784206129</v>
      </c>
      <c r="BA2218" s="43"/>
      <c r="BC2218" s="2">
        <v>43020</v>
      </c>
      <c r="BD2218" t="str">
        <v>912828J2</v>
      </c>
      <c r="BE2218">
        <v>-9.4300999999999995</v>
      </c>
      <c r="BF2218">
        <v>1.5509500000000001</v>
      </c>
      <c r="BG2218">
        <v>0.7873</v>
      </c>
      <c r="BH2218">
        <v>124.921875</v>
      </c>
      <c r="BI2218">
        <f>VLOOKUP(BD2218,工作表1!$K$3:$L$1000,2,FALSE)</f>
        <v>2</v>
      </c>
      <c r="BJ2218" t="str">
        <f>VLOOKUP(BD2218,工作表1!$K$3:$M$1000,3,FALSE)</f>
        <v>2025/2/15</v>
      </c>
      <c r="BK2218">
        <f t="shared" si="1137"/>
        <v>1.224</v>
      </c>
      <c r="BL2218">
        <f t="shared" si="1138"/>
        <v>0.77600000000000002</v>
      </c>
      <c r="BM2218" s="43">
        <f t="shared" si="1155"/>
        <v>43146</v>
      </c>
      <c r="BN2218" s="43">
        <f t="shared" si="1139"/>
        <v>43280</v>
      </c>
      <c r="BO2218" s="45">
        <f t="shared" si="1156"/>
        <v>0.32065217391304346</v>
      </c>
      <c r="BP2218" s="45">
        <f t="shared" si="1157"/>
        <v>1.7398302561048242</v>
      </c>
      <c r="BQ2218" s="47">
        <f t="shared" si="1158"/>
        <v>98.657224668547883</v>
      </c>
      <c r="BR2218" s="47">
        <f t="shared" si="1159"/>
        <v>122.34990823160125</v>
      </c>
    </row>
    <row r="2219" spans="6:70" x14ac:dyDescent="0.25">
      <c r="F2219" s="2">
        <v>43091</v>
      </c>
      <c r="G2219">
        <v>1.417</v>
      </c>
      <c r="H2219" s="43">
        <v>43130</v>
      </c>
      <c r="I2219">
        <v>2.6501000000000001</v>
      </c>
      <c r="L2219" s="2">
        <v>43020</v>
      </c>
      <c r="M2219" t="str">
        <v>912828D5</v>
      </c>
      <c r="N2219">
        <v>-0.38150000000000001</v>
      </c>
      <c r="O2219">
        <v>1.18973</v>
      </c>
      <c r="P2219">
        <v>0.80720000000000003</v>
      </c>
      <c r="Q2219">
        <v>125.390625</v>
      </c>
      <c r="R2219">
        <f>VLOOKUP(M2219,工作表1!$A$3:$B$1000,2,FALSE)</f>
        <v>2.375</v>
      </c>
      <c r="S2219" t="str">
        <f>VLOOKUP(M2219,工作表1!$A$3:$C$1000,3,FALSE)</f>
        <v>2024/8/15</v>
      </c>
      <c r="T2219">
        <f t="shared" si="1129"/>
        <v>1.224</v>
      </c>
      <c r="U2219">
        <f t="shared" si="1128"/>
        <v>1.151</v>
      </c>
      <c r="V2219" s="43">
        <f t="shared" si="1140"/>
        <v>43146</v>
      </c>
      <c r="W2219" s="43">
        <f t="shared" si="1130"/>
        <v>43098</v>
      </c>
      <c r="X2219" s="45">
        <f t="shared" si="1141"/>
        <v>0.38077445652173914</v>
      </c>
      <c r="Y2219" s="45">
        <f t="shared" si="1142"/>
        <v>0.88180185378201315</v>
      </c>
      <c r="Z2219" s="47">
        <f t="shared" si="1143"/>
        <v>101.45047922786506</v>
      </c>
      <c r="AA2219" s="47">
        <f t="shared" si="1144"/>
        <v>124.82338582270097</v>
      </c>
      <c r="AB2219" s="45">
        <f t="shared" si="1145"/>
        <v>2.1516000000000002</v>
      </c>
      <c r="AC2219" s="2" t="str">
        <f t="shared" si="1131"/>
        <v>TY1</v>
      </c>
      <c r="AD2219">
        <f t="shared" si="1132"/>
        <v>125.390625</v>
      </c>
      <c r="AE2219">
        <f t="shared" si="1133"/>
        <v>125.0625</v>
      </c>
      <c r="AF2219" s="49">
        <f t="shared" si="1160"/>
        <v>0.328125</v>
      </c>
      <c r="AG2219" s="3">
        <f t="shared" si="1146"/>
        <v>124.82338582270097</v>
      </c>
      <c r="AH2219">
        <f t="shared" si="1147"/>
        <v>123.66132415487813</v>
      </c>
      <c r="AI2219" s="51">
        <f t="shared" si="1148"/>
        <v>1.1620616678228401</v>
      </c>
      <c r="AJ2219" s="52">
        <f t="shared" si="1149"/>
        <v>0.83393666782284015</v>
      </c>
      <c r="AK2219" s="2">
        <v>43020</v>
      </c>
      <c r="AL2219" t="str">
        <v>912828G3</v>
      </c>
      <c r="AM2219">
        <v>-3.1665999999999999</v>
      </c>
      <c r="AN2219">
        <v>1.3471500000000001</v>
      </c>
      <c r="AO2219">
        <v>0.80059999999999998</v>
      </c>
      <c r="AP2219">
        <v>125.0625</v>
      </c>
      <c r="AQ2219">
        <f>VLOOKUP(AL2219,工作表1!$F$3:$G$1000,2,FALSE)</f>
        <v>2.25</v>
      </c>
      <c r="AR2219" t="str">
        <f>VLOOKUP(AL2219,工作表1!$F$3:$H$1000,3,FALSE)</f>
        <v>2024/11/15</v>
      </c>
      <c r="AS2219">
        <f t="shared" si="1134"/>
        <v>1.224</v>
      </c>
      <c r="AT2219">
        <f t="shared" si="1135"/>
        <v>1.026</v>
      </c>
      <c r="AU2219" s="43">
        <f t="shared" si="1150"/>
        <v>43054</v>
      </c>
      <c r="AV2219" s="43">
        <f t="shared" si="1136"/>
        <v>43189</v>
      </c>
      <c r="AW2219" s="45">
        <f t="shared" si="1151"/>
        <v>0.92323369565217384</v>
      </c>
      <c r="AX2219" s="45">
        <f t="shared" si="1152"/>
        <v>1.9588501340083382</v>
      </c>
      <c r="AY2219" s="47">
        <f t="shared" si="1153"/>
        <v>100.51534817318995</v>
      </c>
      <c r="AZ2219" s="47">
        <f t="shared" si="1154"/>
        <v>123.66132415487813</v>
      </c>
      <c r="BA2219" s="43"/>
      <c r="BC2219" s="2">
        <v>43019</v>
      </c>
      <c r="BD2219" t="str">
        <v>912828J2</v>
      </c>
      <c r="BE2219">
        <v>-9.2720000000000002</v>
      </c>
      <c r="BF2219">
        <v>1.5178700000000001</v>
      </c>
      <c r="BG2219">
        <v>0.7873</v>
      </c>
      <c r="BH2219">
        <v>124.75</v>
      </c>
      <c r="BI2219">
        <f>VLOOKUP(BD2219,工作表1!$K$3:$L$1000,2,FALSE)</f>
        <v>2</v>
      </c>
      <c r="BJ2219" t="str">
        <f>VLOOKUP(BD2219,工作表1!$K$3:$M$1000,3,FALSE)</f>
        <v>2025/2/15</v>
      </c>
      <c r="BK2219">
        <f t="shared" si="1137"/>
        <v>1.2230000000000001</v>
      </c>
      <c r="BL2219">
        <f t="shared" si="1138"/>
        <v>0.77699999999999991</v>
      </c>
      <c r="BM2219" s="43">
        <f t="shared" si="1155"/>
        <v>43146</v>
      </c>
      <c r="BN2219" s="43">
        <f t="shared" si="1139"/>
        <v>43280</v>
      </c>
      <c r="BO2219" s="45">
        <f t="shared" si="1156"/>
        <v>0.31521739130434784</v>
      </c>
      <c r="BP2219" s="45">
        <f t="shared" si="1157"/>
        <v>1.7398749255509232</v>
      </c>
      <c r="BQ2219" s="47">
        <f t="shared" si="1158"/>
        <v>98.548215814459681</v>
      </c>
      <c r="BR2219" s="47">
        <f t="shared" si="1159"/>
        <v>122.19909961448498</v>
      </c>
    </row>
    <row r="2220" spans="6:70" x14ac:dyDescent="0.25">
      <c r="F2220" s="2">
        <v>43090</v>
      </c>
      <c r="G2220">
        <v>1.4165000000000001</v>
      </c>
      <c r="H2220" s="43">
        <v>43129</v>
      </c>
      <c r="I2220">
        <v>2.6254</v>
      </c>
      <c r="L2220" s="2">
        <v>43019</v>
      </c>
      <c r="M2220" t="str">
        <v>912828D5</v>
      </c>
      <c r="N2220">
        <v>-0.1351</v>
      </c>
      <c r="O2220">
        <v>1.1291500000000001</v>
      </c>
      <c r="P2220">
        <v>0.80720000000000003</v>
      </c>
      <c r="Q2220">
        <v>125.234375</v>
      </c>
      <c r="R2220">
        <f>VLOOKUP(M2220,工作表1!$A$3:$B$1000,2,FALSE)</f>
        <v>2.375</v>
      </c>
      <c r="S2220" t="str">
        <f>VLOOKUP(M2220,工作表1!$A$3:$C$1000,3,FALSE)</f>
        <v>2024/8/15</v>
      </c>
      <c r="T2220">
        <f t="shared" si="1129"/>
        <v>1.2230000000000001</v>
      </c>
      <c r="U2220">
        <f t="shared" si="1128"/>
        <v>1.1519999999999999</v>
      </c>
      <c r="V2220" s="43">
        <f t="shared" si="1140"/>
        <v>43146</v>
      </c>
      <c r="W2220" s="43">
        <f t="shared" si="1130"/>
        <v>43098</v>
      </c>
      <c r="X2220" s="45">
        <f t="shared" si="1141"/>
        <v>0.37432065217391308</v>
      </c>
      <c r="Y2220" s="45">
        <f t="shared" si="1142"/>
        <v>0.8818548987492556</v>
      </c>
      <c r="Z2220" s="47">
        <f t="shared" si="1143"/>
        <v>101.34149416368795</v>
      </c>
      <c r="AA2220" s="47">
        <f t="shared" si="1144"/>
        <v>124.67695088862148</v>
      </c>
      <c r="AB2220" s="45">
        <f t="shared" si="1145"/>
        <v>2.1760000000000002</v>
      </c>
      <c r="AC2220" s="2" t="str">
        <f t="shared" si="1131"/>
        <v>TY1</v>
      </c>
      <c r="AD2220">
        <f t="shared" si="1132"/>
        <v>125.234375</v>
      </c>
      <c r="AE2220">
        <f t="shared" si="1133"/>
        <v>124.890625</v>
      </c>
      <c r="AF2220" s="49">
        <f t="shared" si="1160"/>
        <v>0.34375</v>
      </c>
      <c r="AG2220" s="3">
        <f t="shared" si="1146"/>
        <v>124.67695088862148</v>
      </c>
      <c r="AH2220">
        <f t="shared" si="1147"/>
        <v>123.49371799162408</v>
      </c>
      <c r="AI2220" s="51">
        <f t="shared" si="1148"/>
        <v>1.1832328969973958</v>
      </c>
      <c r="AJ2220" s="52">
        <f t="shared" si="1149"/>
        <v>0.83948289699739576</v>
      </c>
      <c r="AK2220" s="2">
        <v>43019</v>
      </c>
      <c r="AL2220" t="str">
        <v>912828G3</v>
      </c>
      <c r="AM2220">
        <v>-3.2547999999999999</v>
      </c>
      <c r="AN2220">
        <v>1.3270299999999999</v>
      </c>
      <c r="AO2220">
        <v>0.80059999999999998</v>
      </c>
      <c r="AP2220">
        <v>124.890625</v>
      </c>
      <c r="AQ2220">
        <f>VLOOKUP(AL2220,工作表1!$F$3:$G$1000,2,FALSE)</f>
        <v>2.25</v>
      </c>
      <c r="AR2220" t="str">
        <f>VLOOKUP(AL2220,工作表1!$F$3:$H$1000,3,FALSE)</f>
        <v>2024/11/15</v>
      </c>
      <c r="AS2220">
        <f t="shared" si="1134"/>
        <v>1.2230000000000001</v>
      </c>
      <c r="AT2220">
        <f t="shared" si="1135"/>
        <v>1.0269999999999999</v>
      </c>
      <c r="AU2220" s="43">
        <f t="shared" si="1150"/>
        <v>43054</v>
      </c>
      <c r="AV2220" s="43">
        <f t="shared" si="1136"/>
        <v>43189</v>
      </c>
      <c r="AW2220" s="45">
        <f t="shared" si="1151"/>
        <v>0.91711956521739124</v>
      </c>
      <c r="AX2220" s="45">
        <f t="shared" si="1152"/>
        <v>1.9589003871351993</v>
      </c>
      <c r="AY2220" s="47">
        <f t="shared" si="1153"/>
        <v>100.39063267127841</v>
      </c>
      <c r="AZ2220" s="47">
        <f t="shared" si="1154"/>
        <v>123.49371799162408</v>
      </c>
      <c r="BA2220" s="43"/>
      <c r="BC2220" s="2">
        <v>43018</v>
      </c>
      <c r="BD2220" t="str">
        <v>912828J2</v>
      </c>
      <c r="BE2220">
        <v>-9.6373999999999995</v>
      </c>
      <c r="BF2220">
        <v>1.5271999999999999</v>
      </c>
      <c r="BG2220">
        <v>0.7873</v>
      </c>
      <c r="BH2220">
        <v>124.796875</v>
      </c>
      <c r="BI2220">
        <f>VLOOKUP(BD2220,工作表1!$K$3:$L$1000,2,FALSE)</f>
        <v>2</v>
      </c>
      <c r="BJ2220" t="str">
        <f>VLOOKUP(BD2220,工作表1!$K$3:$M$1000,3,FALSE)</f>
        <v>2025/2/15</v>
      </c>
      <c r="BK2220">
        <f t="shared" si="1137"/>
        <v>1.2170000000000001</v>
      </c>
      <c r="BL2220">
        <f t="shared" si="1138"/>
        <v>0.78299999999999992</v>
      </c>
      <c r="BM2220" s="43">
        <f t="shared" si="1155"/>
        <v>43146</v>
      </c>
      <c r="BN2220" s="43">
        <f t="shared" si="1139"/>
        <v>43280</v>
      </c>
      <c r="BO2220" s="45">
        <f t="shared" si="1156"/>
        <v>0.30978260869565216</v>
      </c>
      <c r="BP2220" s="45">
        <f t="shared" si="1157"/>
        <v>1.7399195949970219</v>
      </c>
      <c r="BQ2220" s="47">
        <f t="shared" si="1158"/>
        <v>98.579405605817016</v>
      </c>
      <c r="BR2220" s="47">
        <f t="shared" si="1159"/>
        <v>122.22175484836578</v>
      </c>
    </row>
    <row r="2221" spans="6:70" x14ac:dyDescent="0.25">
      <c r="F2221" s="2">
        <v>43089</v>
      </c>
      <c r="G2221">
        <v>1.409</v>
      </c>
      <c r="H2221" s="43">
        <v>43126</v>
      </c>
      <c r="I2221">
        <v>2.5958000000000001</v>
      </c>
      <c r="L2221" s="2">
        <v>43018</v>
      </c>
      <c r="M2221" t="str">
        <v>912828D5</v>
      </c>
      <c r="N2221">
        <v>-0.58140000000000003</v>
      </c>
      <c r="O2221">
        <v>1.1863900000000001</v>
      </c>
      <c r="P2221">
        <v>0.80720000000000003</v>
      </c>
      <c r="Q2221">
        <v>125.265625</v>
      </c>
      <c r="R2221">
        <f>VLOOKUP(M2221,工作表1!$A$3:$B$1000,2,FALSE)</f>
        <v>2.375</v>
      </c>
      <c r="S2221" t="str">
        <f>VLOOKUP(M2221,工作表1!$A$3:$C$1000,3,FALSE)</f>
        <v>2024/8/15</v>
      </c>
      <c r="T2221">
        <f t="shared" si="1129"/>
        <v>1.2170000000000001</v>
      </c>
      <c r="U2221">
        <f t="shared" si="1128"/>
        <v>1.1579999999999999</v>
      </c>
      <c r="V2221" s="43">
        <f t="shared" si="1140"/>
        <v>43146</v>
      </c>
      <c r="W2221" s="43">
        <f t="shared" si="1130"/>
        <v>43098</v>
      </c>
      <c r="X2221" s="45">
        <f t="shared" si="1141"/>
        <v>0.36786684782608692</v>
      </c>
      <c r="Y2221" s="45">
        <f t="shared" si="1142"/>
        <v>0.88190794371649783</v>
      </c>
      <c r="Z2221" s="47">
        <f t="shared" si="1143"/>
        <v>101.35691176068038</v>
      </c>
      <c r="AA2221" s="47">
        <f t="shared" si="1144"/>
        <v>124.68326605785185</v>
      </c>
      <c r="AB2221" s="45">
        <f t="shared" si="1145"/>
        <v>2.1857000000000002</v>
      </c>
      <c r="AC2221" s="2" t="str">
        <f t="shared" si="1131"/>
        <v>TY1</v>
      </c>
      <c r="AD2221">
        <f t="shared" si="1132"/>
        <v>125.265625</v>
      </c>
      <c r="AE2221">
        <f t="shared" si="1133"/>
        <v>124.9375</v>
      </c>
      <c r="AF2221" s="49">
        <f t="shared" si="1160"/>
        <v>0.328125</v>
      </c>
      <c r="AG2221" s="3">
        <f t="shared" si="1146"/>
        <v>124.68326605785185</v>
      </c>
      <c r="AH2221">
        <f t="shared" si="1147"/>
        <v>123.51771853878836</v>
      </c>
      <c r="AI2221" s="51">
        <f t="shared" si="1148"/>
        <v>1.1655475190634945</v>
      </c>
      <c r="AJ2221" s="52">
        <f t="shared" si="1149"/>
        <v>0.83742251906349452</v>
      </c>
      <c r="AK2221" s="2">
        <v>43018</v>
      </c>
      <c r="AL2221" t="str">
        <v>912828G3</v>
      </c>
      <c r="AM2221">
        <v>-3.6232000000000002</v>
      </c>
      <c r="AN2221">
        <v>1.3451</v>
      </c>
      <c r="AO2221">
        <v>0.80059999999999998</v>
      </c>
      <c r="AP2221">
        <v>124.9375</v>
      </c>
      <c r="AQ2221">
        <f>VLOOKUP(AL2221,工作表1!$F$3:$G$1000,2,FALSE)</f>
        <v>2.25</v>
      </c>
      <c r="AR2221" t="str">
        <f>VLOOKUP(AL2221,工作表1!$F$3:$H$1000,3,FALSE)</f>
        <v>2024/11/15</v>
      </c>
      <c r="AS2221">
        <f t="shared" si="1134"/>
        <v>1.2170000000000001</v>
      </c>
      <c r="AT2221">
        <f t="shared" si="1135"/>
        <v>1.0329999999999999</v>
      </c>
      <c r="AU2221" s="43">
        <f t="shared" si="1150"/>
        <v>43054</v>
      </c>
      <c r="AV2221" s="43">
        <f t="shared" si="1136"/>
        <v>43189</v>
      </c>
      <c r="AW2221" s="45">
        <f t="shared" si="1151"/>
        <v>0.91100543478260876</v>
      </c>
      <c r="AX2221" s="45">
        <f t="shared" si="1152"/>
        <v>1.9589506402620609</v>
      </c>
      <c r="AY2221" s="47">
        <f t="shared" si="1153"/>
        <v>100.42168416839445</v>
      </c>
      <c r="AZ2221" s="47">
        <f t="shared" si="1154"/>
        <v>123.51771853878836</v>
      </c>
      <c r="BA2221" s="43"/>
      <c r="BC2221" s="2">
        <v>43017</v>
      </c>
      <c r="BD2221" t="str">
        <v>#N/A N/A</v>
      </c>
      <c r="BE2221" t="str">
        <v>#N/A N/A</v>
      </c>
      <c r="BF2221" t="str">
        <v>#N/A N/A</v>
      </c>
      <c r="BG2221" t="str">
        <v>#N/A N/A</v>
      </c>
      <c r="BH2221">
        <v>124.609375</v>
      </c>
      <c r="BI2221" t="e">
        <f>VLOOKUP(BD2221,工作表1!$K$3:$L$1000,2,FALSE)</f>
        <v>#N/A</v>
      </c>
      <c r="BJ2221" t="e">
        <f>VLOOKUP(BD2221,工作表1!$K$3:$M$1000,3,FALSE)</f>
        <v>#N/A</v>
      </c>
      <c r="BK2221">
        <f t="shared" si="1137"/>
        <v>1.216</v>
      </c>
      <c r="BL2221" t="e">
        <f t="shared" si="1138"/>
        <v>#N/A</v>
      </c>
      <c r="BM2221" s="43" t="e">
        <f t="shared" si="1155"/>
        <v>#N/A</v>
      </c>
      <c r="BN2221" s="43">
        <f t="shared" si="1139"/>
        <v>43280</v>
      </c>
      <c r="BO2221" s="45" t="e">
        <f t="shared" si="1156"/>
        <v>#N/A</v>
      </c>
      <c r="BP2221" s="45" t="e">
        <f t="shared" si="1157"/>
        <v>#N/A</v>
      </c>
      <c r="BQ2221" s="47" t="e">
        <f t="shared" si="1158"/>
        <v>#VALUE!</v>
      </c>
      <c r="BR2221" s="47" t="e">
        <f t="shared" si="1159"/>
        <v>#VALUE!</v>
      </c>
    </row>
    <row r="2222" spans="6:70" x14ac:dyDescent="0.25">
      <c r="F2222" s="2">
        <v>43088</v>
      </c>
      <c r="G2222">
        <v>1.409</v>
      </c>
      <c r="H2222" s="43">
        <v>43125</v>
      </c>
      <c r="I2222">
        <v>2.5468000000000002</v>
      </c>
      <c r="L2222" s="2">
        <v>43017</v>
      </c>
      <c r="M2222" t="str">
        <v>#N/A N/A</v>
      </c>
      <c r="N2222" t="str">
        <v>#N/A N/A</v>
      </c>
      <c r="O2222" t="str">
        <v>#N/A N/A</v>
      </c>
      <c r="P2222" t="str">
        <v>#N/A N/A</v>
      </c>
      <c r="Q2222">
        <v>125.09375</v>
      </c>
      <c r="R2222" t="e">
        <f>VLOOKUP(M2222,工作表1!$A$3:$B$1000,2,FALSE)</f>
        <v>#N/A</v>
      </c>
      <c r="S2222" t="e">
        <f>VLOOKUP(M2222,工作表1!$A$3:$C$1000,3,FALSE)</f>
        <v>#N/A</v>
      </c>
      <c r="T2222">
        <f t="shared" si="1129"/>
        <v>1.216</v>
      </c>
      <c r="U2222" t="e">
        <f t="shared" si="1128"/>
        <v>#N/A</v>
      </c>
      <c r="V2222" s="43" t="e">
        <f t="shared" si="1140"/>
        <v>#N/A</v>
      </c>
      <c r="W2222" s="43">
        <f t="shared" si="1130"/>
        <v>43098</v>
      </c>
      <c r="X2222" s="45" t="e">
        <f t="shared" si="1141"/>
        <v>#N/A</v>
      </c>
      <c r="Y2222" s="45" t="e">
        <f t="shared" si="1142"/>
        <v>#N/A</v>
      </c>
      <c r="Z2222" s="47" t="e">
        <f t="shared" si="1143"/>
        <v>#VALUE!</v>
      </c>
      <c r="AA2222" s="47" t="e">
        <f t="shared" si="1144"/>
        <v>#VALUE!</v>
      </c>
      <c r="AB2222" s="45">
        <f t="shared" si="1145"/>
        <v>2.1857000000000002</v>
      </c>
      <c r="AC2222" s="2" t="str">
        <f t="shared" si="1131"/>
        <v>TY1</v>
      </c>
      <c r="AD2222">
        <f t="shared" si="1132"/>
        <v>125.09375</v>
      </c>
      <c r="AE2222">
        <f t="shared" si="1133"/>
        <v>124.75</v>
      </c>
      <c r="AF2222" s="49">
        <f t="shared" si="1160"/>
        <v>0.34375</v>
      </c>
      <c r="AG2222" s="3" t="e">
        <f t="shared" si="1146"/>
        <v>#VALUE!</v>
      </c>
      <c r="AH2222" t="e">
        <f t="shared" si="1147"/>
        <v>#VALUE!</v>
      </c>
      <c r="AI2222" s="51" t="e">
        <f t="shared" si="1148"/>
        <v>#VALUE!</v>
      </c>
      <c r="AJ2222" s="52" t="e">
        <f t="shared" si="1149"/>
        <v>#VALUE!</v>
      </c>
      <c r="AK2222" s="2">
        <v>43017</v>
      </c>
      <c r="AL2222" t="str">
        <v>#N/A N/A</v>
      </c>
      <c r="AM2222" t="str">
        <v>#N/A N/A</v>
      </c>
      <c r="AN2222" t="str">
        <v>#N/A N/A</v>
      </c>
      <c r="AO2222" t="str">
        <v>#N/A N/A</v>
      </c>
      <c r="AP2222">
        <v>124.75</v>
      </c>
      <c r="AQ2222" t="e">
        <f>VLOOKUP(AL2222,工作表1!$F$3:$G$1000,2,FALSE)</f>
        <v>#N/A</v>
      </c>
      <c r="AR2222" t="e">
        <f>VLOOKUP(AL2222,工作表1!$F$3:$H$1000,3,FALSE)</f>
        <v>#N/A</v>
      </c>
      <c r="AS2222">
        <f t="shared" si="1134"/>
        <v>1.216</v>
      </c>
      <c r="AT2222" t="e">
        <f t="shared" si="1135"/>
        <v>#N/A</v>
      </c>
      <c r="AU2222" s="43" t="e">
        <f t="shared" si="1150"/>
        <v>#N/A</v>
      </c>
      <c r="AV2222" s="43">
        <f t="shared" si="1136"/>
        <v>43189</v>
      </c>
      <c r="AW2222" s="45" t="e">
        <f t="shared" si="1151"/>
        <v>#N/A</v>
      </c>
      <c r="AX2222" s="45" t="e">
        <f t="shared" si="1152"/>
        <v>#N/A</v>
      </c>
      <c r="AY2222" s="47" t="e">
        <f t="shared" si="1153"/>
        <v>#VALUE!</v>
      </c>
      <c r="AZ2222" s="47" t="e">
        <f t="shared" si="1154"/>
        <v>#VALUE!</v>
      </c>
      <c r="BA2222" s="43"/>
      <c r="BC2222" s="2">
        <v>43014</v>
      </c>
      <c r="BD2222" t="str">
        <v>912828J2</v>
      </c>
      <c r="BE2222">
        <v>-9.4654000000000007</v>
      </c>
      <c r="BF2222">
        <v>1.5188900000000001</v>
      </c>
      <c r="BG2222">
        <v>0.7873</v>
      </c>
      <c r="BH2222">
        <v>124.546875</v>
      </c>
      <c r="BI2222">
        <f>VLOOKUP(BD2222,工作表1!$K$3:$L$1000,2,FALSE)</f>
        <v>2</v>
      </c>
      <c r="BJ2222" t="str">
        <f>VLOOKUP(BD2222,工作表1!$K$3:$M$1000,3,FALSE)</f>
        <v>2025/2/15</v>
      </c>
      <c r="BK2222">
        <f t="shared" si="1137"/>
        <v>1.2150000000000001</v>
      </c>
      <c r="BL2222">
        <f t="shared" si="1138"/>
        <v>0.78499999999999992</v>
      </c>
      <c r="BM2222" s="43">
        <f t="shared" si="1155"/>
        <v>43146</v>
      </c>
      <c r="BN2222" s="43">
        <f t="shared" si="1139"/>
        <v>43280</v>
      </c>
      <c r="BO2222" s="45">
        <f t="shared" si="1156"/>
        <v>0.29891304347826086</v>
      </c>
      <c r="BP2222" s="45">
        <f t="shared" si="1157"/>
        <v>1.7400089338892197</v>
      </c>
      <c r="BQ2222" s="47">
        <f t="shared" si="1158"/>
        <v>98.385164493808929</v>
      </c>
      <c r="BR2222" s="47">
        <f t="shared" si="1159"/>
        <v>121.95026722243094</v>
      </c>
    </row>
    <row r="2223" spans="6:70" x14ac:dyDescent="0.25">
      <c r="F2223" s="2">
        <v>43087</v>
      </c>
      <c r="G2223">
        <v>1.4052800000000001</v>
      </c>
      <c r="H2223" s="43">
        <v>43124</v>
      </c>
      <c r="I2223">
        <v>2.5716999999999999</v>
      </c>
      <c r="L2223" s="2">
        <v>43014</v>
      </c>
      <c r="M2223" t="str">
        <v>912828D5</v>
      </c>
      <c r="N2223">
        <v>-0.65129999999999999</v>
      </c>
      <c r="O2223">
        <v>1.1952</v>
      </c>
      <c r="P2223">
        <v>0.80720000000000003</v>
      </c>
      <c r="Q2223">
        <v>125.03125</v>
      </c>
      <c r="R2223">
        <f>VLOOKUP(M2223,工作表1!$A$3:$B$1000,2,FALSE)</f>
        <v>2.375</v>
      </c>
      <c r="S2223" t="str">
        <f>VLOOKUP(M2223,工作表1!$A$3:$C$1000,3,FALSE)</f>
        <v>2024/8/15</v>
      </c>
      <c r="T2223">
        <f t="shared" si="1129"/>
        <v>1.2150000000000001</v>
      </c>
      <c r="U2223">
        <f t="shared" si="1128"/>
        <v>1.1599999999999999</v>
      </c>
      <c r="V2223" s="43">
        <f t="shared" si="1140"/>
        <v>43146</v>
      </c>
      <c r="W2223" s="43">
        <f t="shared" si="1130"/>
        <v>43098</v>
      </c>
      <c r="X2223" s="45">
        <f t="shared" si="1141"/>
        <v>0.35495923913043476</v>
      </c>
      <c r="Y2223" s="45">
        <f t="shared" si="1142"/>
        <v>0.88201403365098274</v>
      </c>
      <c r="Z2223" s="47">
        <f t="shared" si="1143"/>
        <v>101.16578824511998</v>
      </c>
      <c r="AA2223" s="47">
        <f t="shared" si="1144"/>
        <v>124.4235863002457</v>
      </c>
      <c r="AB2223" s="45">
        <f t="shared" si="1145"/>
        <v>2.1857000000000002</v>
      </c>
      <c r="AC2223" s="2" t="str">
        <f t="shared" si="1131"/>
        <v>TY1</v>
      </c>
      <c r="AD2223">
        <f t="shared" si="1132"/>
        <v>125.03125</v>
      </c>
      <c r="AE2223">
        <f t="shared" si="1133"/>
        <v>124.6875</v>
      </c>
      <c r="AF2223" s="49">
        <f t="shared" si="1160"/>
        <v>0.34375</v>
      </c>
      <c r="AG2223" s="3">
        <f t="shared" si="1146"/>
        <v>124.4235863002457</v>
      </c>
      <c r="AH2223">
        <f t="shared" si="1147"/>
        <v>123.25401612915556</v>
      </c>
      <c r="AI2223" s="51">
        <f t="shared" si="1148"/>
        <v>1.1695701710901432</v>
      </c>
      <c r="AJ2223" s="52">
        <f t="shared" si="1149"/>
        <v>0.82582017109014316</v>
      </c>
      <c r="AK2223" s="2">
        <v>43014</v>
      </c>
      <c r="AL2223" t="str">
        <v>912828G3</v>
      </c>
      <c r="AM2223">
        <v>-3.3468</v>
      </c>
      <c r="AN2223">
        <v>1.32589</v>
      </c>
      <c r="AO2223">
        <v>0.80059999999999998</v>
      </c>
      <c r="AP2223">
        <v>124.6875</v>
      </c>
      <c r="AQ2223">
        <f>VLOOKUP(AL2223,工作表1!$F$3:$G$1000,2,FALSE)</f>
        <v>2.25</v>
      </c>
      <c r="AR2223" t="str">
        <f>VLOOKUP(AL2223,工作表1!$F$3:$H$1000,3,FALSE)</f>
        <v>2024/11/15</v>
      </c>
      <c r="AS2223">
        <f t="shared" si="1134"/>
        <v>1.2150000000000001</v>
      </c>
      <c r="AT2223">
        <f t="shared" si="1135"/>
        <v>1.0349999999999999</v>
      </c>
      <c r="AU2223" s="43">
        <f t="shared" si="1150"/>
        <v>43054</v>
      </c>
      <c r="AV2223" s="43">
        <f t="shared" si="1136"/>
        <v>43189</v>
      </c>
      <c r="AW2223" s="45">
        <f t="shared" si="1151"/>
        <v>0.89877717391304346</v>
      </c>
      <c r="AX2223" s="45">
        <f t="shared" si="1152"/>
        <v>1.9590511465157832</v>
      </c>
      <c r="AY2223" s="47">
        <f t="shared" si="1153"/>
        <v>100.22955955957728</v>
      </c>
      <c r="AZ2223" s="47">
        <f t="shared" si="1154"/>
        <v>123.25401612915556</v>
      </c>
      <c r="BA2223" s="43"/>
      <c r="BC2223" s="2">
        <v>43013</v>
      </c>
      <c r="BD2223" t="str">
        <v>912828J2</v>
      </c>
      <c r="BE2223">
        <v>-9.3994</v>
      </c>
      <c r="BF2223">
        <v>1.50943</v>
      </c>
      <c r="BG2223">
        <v>0.7873</v>
      </c>
      <c r="BH2223">
        <v>124.671875</v>
      </c>
      <c r="BI2223">
        <f>VLOOKUP(BD2223,工作表1!$K$3:$L$1000,2,FALSE)</f>
        <v>2</v>
      </c>
      <c r="BJ2223" t="str">
        <f>VLOOKUP(BD2223,工作表1!$K$3:$M$1000,3,FALSE)</f>
        <v>2025/2/15</v>
      </c>
      <c r="BK2223">
        <f t="shared" si="1137"/>
        <v>1.21</v>
      </c>
      <c r="BL2223">
        <f t="shared" si="1138"/>
        <v>0.79</v>
      </c>
      <c r="BM2223" s="43">
        <f t="shared" si="1155"/>
        <v>43146</v>
      </c>
      <c r="BN2223" s="43">
        <f t="shared" si="1139"/>
        <v>43280</v>
      </c>
      <c r="BO2223" s="45">
        <f t="shared" si="1156"/>
        <v>0.28260869565217389</v>
      </c>
      <c r="BP2223" s="45">
        <f t="shared" si="1157"/>
        <v>1.7401429422275163</v>
      </c>
      <c r="BQ2223" s="47">
        <f t="shared" si="1158"/>
        <v>98.501675494112519</v>
      </c>
      <c r="BR2223" s="47">
        <f t="shared" si="1159"/>
        <v>122.05917095928288</v>
      </c>
    </row>
    <row r="2224" spans="6:70" x14ac:dyDescent="0.25">
      <c r="F2224" s="2">
        <v>43084</v>
      </c>
      <c r="G2224">
        <v>1.4052100000000001</v>
      </c>
      <c r="H2224" s="43">
        <v>43123</v>
      </c>
      <c r="I2224">
        <v>2.5390999999999999</v>
      </c>
      <c r="L2224" s="2">
        <v>43013</v>
      </c>
      <c r="M2224" t="str">
        <v>912828D5</v>
      </c>
      <c r="N2224">
        <v>-0.29899999999999999</v>
      </c>
      <c r="O2224">
        <v>1.1444099999999999</v>
      </c>
      <c r="P2224">
        <v>0.80720000000000003</v>
      </c>
      <c r="Q2224">
        <v>125.15625</v>
      </c>
      <c r="R2224">
        <f>VLOOKUP(M2224,工作表1!$A$3:$B$1000,2,FALSE)</f>
        <v>2.375</v>
      </c>
      <c r="S2224" t="str">
        <f>VLOOKUP(M2224,工作表1!$A$3:$C$1000,3,FALSE)</f>
        <v>2024/8/15</v>
      </c>
      <c r="T2224">
        <f t="shared" si="1129"/>
        <v>1.21</v>
      </c>
      <c r="U2224">
        <f t="shared" si="1128"/>
        <v>1.165</v>
      </c>
      <c r="V2224" s="43">
        <f t="shared" si="1140"/>
        <v>43146</v>
      </c>
      <c r="W2224" s="43">
        <f t="shared" si="1130"/>
        <v>43098</v>
      </c>
      <c r="X2224" s="45">
        <f t="shared" si="1141"/>
        <v>0.33559782608695649</v>
      </c>
      <c r="Y2224" s="45">
        <f t="shared" si="1142"/>
        <v>0.88217316855270989</v>
      </c>
      <c r="Z2224" s="47">
        <f t="shared" si="1143"/>
        <v>101.29485606287643</v>
      </c>
      <c r="AA2224" s="47">
        <f t="shared" si="1144"/>
        <v>124.54849277603134</v>
      </c>
      <c r="AB2224" s="45">
        <f t="shared" si="1145"/>
        <v>2.1783000000000001</v>
      </c>
      <c r="AC2224" s="2" t="str">
        <f t="shared" si="1131"/>
        <v>TY1</v>
      </c>
      <c r="AD2224">
        <f t="shared" si="1132"/>
        <v>125.15625</v>
      </c>
      <c r="AE2224">
        <f t="shared" si="1133"/>
        <v>124.8125</v>
      </c>
      <c r="AF2224" s="49">
        <f t="shared" si="1160"/>
        <v>0.34375</v>
      </c>
      <c r="AG2224" s="3">
        <f t="shared" si="1146"/>
        <v>124.54849277603134</v>
      </c>
      <c r="AH2224">
        <f t="shared" si="1147"/>
        <v>123.36022741483353</v>
      </c>
      <c r="AI2224" s="51">
        <f t="shared" si="1148"/>
        <v>1.1882653611978071</v>
      </c>
      <c r="AJ2224" s="52">
        <f t="shared" si="1149"/>
        <v>0.84451536119780712</v>
      </c>
      <c r="AK2224" s="2">
        <v>43013</v>
      </c>
      <c r="AL2224" t="str">
        <v>912828G3</v>
      </c>
      <c r="AM2224">
        <v>-3.4190999999999998</v>
      </c>
      <c r="AN2224">
        <v>1.32524</v>
      </c>
      <c r="AO2224">
        <v>0.80059999999999998</v>
      </c>
      <c r="AP2224">
        <v>124.8125</v>
      </c>
      <c r="AQ2224">
        <f>VLOOKUP(AL2224,工作表1!$F$3:$G$1000,2,FALSE)</f>
        <v>2.25</v>
      </c>
      <c r="AR2224" t="str">
        <f>VLOOKUP(AL2224,工作表1!$F$3:$H$1000,3,FALSE)</f>
        <v>2024/11/15</v>
      </c>
      <c r="AS2224">
        <f t="shared" si="1134"/>
        <v>1.21</v>
      </c>
      <c r="AT2224">
        <f t="shared" si="1135"/>
        <v>1.04</v>
      </c>
      <c r="AU2224" s="43">
        <f t="shared" si="1150"/>
        <v>43054</v>
      </c>
      <c r="AV2224" s="43">
        <f t="shared" si="1136"/>
        <v>43189</v>
      </c>
      <c r="AW2224" s="45">
        <f t="shared" si="1151"/>
        <v>0.88043478260869568</v>
      </c>
      <c r="AX2224" s="45">
        <f t="shared" si="1152"/>
        <v>1.959201905896367</v>
      </c>
      <c r="AY2224" s="47">
        <f t="shared" si="1153"/>
        <v>100.34409951428225</v>
      </c>
      <c r="AZ2224" s="47">
        <f t="shared" si="1154"/>
        <v>123.36022741483353</v>
      </c>
      <c r="BA2224" s="43"/>
      <c r="BC2224" s="2">
        <v>43012</v>
      </c>
      <c r="BD2224" t="str">
        <v>912828J2</v>
      </c>
      <c r="BE2224">
        <v>-9.1605000000000008</v>
      </c>
      <c r="BF2224">
        <v>1.4970600000000001</v>
      </c>
      <c r="BG2224">
        <v>0.7873</v>
      </c>
      <c r="BH2224">
        <v>124.859375</v>
      </c>
      <c r="BI2224">
        <f>VLOOKUP(BD2224,工作表1!$K$3:$L$1000,2,FALSE)</f>
        <v>2</v>
      </c>
      <c r="BJ2224" t="str">
        <f>VLOOKUP(BD2224,工作表1!$K$3:$M$1000,3,FALSE)</f>
        <v>2025/2/15</v>
      </c>
      <c r="BK2224">
        <f t="shared" si="1137"/>
        <v>1.2024999999999999</v>
      </c>
      <c r="BL2224">
        <f t="shared" si="1138"/>
        <v>0.7975000000000001</v>
      </c>
      <c r="BM2224" s="43">
        <f t="shared" si="1155"/>
        <v>43146</v>
      </c>
      <c r="BN2224" s="43">
        <f t="shared" si="1139"/>
        <v>43280</v>
      </c>
      <c r="BO2224" s="45">
        <f t="shared" si="1156"/>
        <v>0.27717391304347827</v>
      </c>
      <c r="BP2224" s="45">
        <f t="shared" si="1157"/>
        <v>1.7401876116736152</v>
      </c>
      <c r="BQ2224" s="47">
        <f t="shared" si="1158"/>
        <v>98.658073843361564</v>
      </c>
      <c r="BR2224" s="47">
        <f t="shared" si="1159"/>
        <v>122.23927563655323</v>
      </c>
    </row>
    <row r="2225" spans="6:70" x14ac:dyDescent="0.25">
      <c r="F2225" s="2">
        <v>43083</v>
      </c>
      <c r="G2225">
        <v>1.4079999999999999</v>
      </c>
      <c r="H2225" s="43">
        <v>43122</v>
      </c>
      <c r="I2225">
        <v>2.5790000000000002</v>
      </c>
      <c r="L2225" s="2">
        <v>43012</v>
      </c>
      <c r="M2225" t="str">
        <v>912828D5</v>
      </c>
      <c r="N2225">
        <v>-0.33300000000000002</v>
      </c>
      <c r="O2225">
        <v>1.1483000000000001</v>
      </c>
      <c r="P2225">
        <v>0.80720000000000003</v>
      </c>
      <c r="Q2225">
        <v>125.328125</v>
      </c>
      <c r="R2225">
        <f>VLOOKUP(M2225,工作表1!$A$3:$B$1000,2,FALSE)</f>
        <v>2.375</v>
      </c>
      <c r="S2225" t="str">
        <f>VLOOKUP(M2225,工作表1!$A$3:$C$1000,3,FALSE)</f>
        <v>2024/8/15</v>
      </c>
      <c r="T2225">
        <f t="shared" si="1129"/>
        <v>1.2024999999999999</v>
      </c>
      <c r="U2225">
        <f t="shared" si="1128"/>
        <v>1.1725000000000001</v>
      </c>
      <c r="V2225" s="43">
        <f t="shared" si="1140"/>
        <v>43146</v>
      </c>
      <c r="W2225" s="43">
        <f t="shared" si="1130"/>
        <v>43098</v>
      </c>
      <c r="X2225" s="45">
        <f t="shared" si="1141"/>
        <v>0.32914402173913043</v>
      </c>
      <c r="Y2225" s="45">
        <f t="shared" si="1142"/>
        <v>0.88222621351995234</v>
      </c>
      <c r="Z2225" s="47">
        <f t="shared" si="1143"/>
        <v>101.43554175248403</v>
      </c>
      <c r="AA2225" s="47">
        <f t="shared" si="1144"/>
        <v>124.70938898445573</v>
      </c>
      <c r="AB2225" s="45">
        <f t="shared" si="1145"/>
        <v>2.1492</v>
      </c>
      <c r="AC2225" s="2" t="str">
        <f t="shared" si="1131"/>
        <v>TY1</v>
      </c>
      <c r="AD2225">
        <f t="shared" si="1132"/>
        <v>125.328125</v>
      </c>
      <c r="AE2225">
        <f t="shared" si="1133"/>
        <v>125</v>
      </c>
      <c r="AF2225" s="49">
        <f t="shared" si="1160"/>
        <v>0.328125</v>
      </c>
      <c r="AG2225" s="3">
        <f t="shared" si="1146"/>
        <v>124.70938898445573</v>
      </c>
      <c r="AH2225">
        <f t="shared" si="1147"/>
        <v>123.5396514580315</v>
      </c>
      <c r="AI2225" s="51">
        <f t="shared" si="1148"/>
        <v>1.1697375264242282</v>
      </c>
      <c r="AJ2225" s="52">
        <f t="shared" si="1149"/>
        <v>0.84161252642422824</v>
      </c>
      <c r="AK2225" s="2">
        <v>43012</v>
      </c>
      <c r="AL2225" t="str">
        <v>912828G3</v>
      </c>
      <c r="AM2225">
        <v>-3.2948</v>
      </c>
      <c r="AN2225">
        <v>1.31569</v>
      </c>
      <c r="AO2225">
        <v>0.80059999999999998</v>
      </c>
      <c r="AP2225">
        <v>125</v>
      </c>
      <c r="AQ2225">
        <f>VLOOKUP(AL2225,工作表1!$F$3:$G$1000,2,FALSE)</f>
        <v>2.25</v>
      </c>
      <c r="AR2225" t="str">
        <f>VLOOKUP(AL2225,工作表1!$F$3:$H$1000,3,FALSE)</f>
        <v>2024/11/15</v>
      </c>
      <c r="AS2225">
        <f t="shared" si="1134"/>
        <v>1.2024999999999999</v>
      </c>
      <c r="AT2225">
        <f t="shared" si="1135"/>
        <v>1.0475000000000001</v>
      </c>
      <c r="AU2225" s="43">
        <f t="shared" si="1150"/>
        <v>43054</v>
      </c>
      <c r="AV2225" s="43">
        <f t="shared" si="1136"/>
        <v>43189</v>
      </c>
      <c r="AW2225" s="45">
        <f t="shared" si="1151"/>
        <v>0.87432065217391308</v>
      </c>
      <c r="AX2225" s="45">
        <f t="shared" si="1152"/>
        <v>1.9592521590232281</v>
      </c>
      <c r="AY2225" s="47">
        <f t="shared" si="1153"/>
        <v>100.5004525067673</v>
      </c>
      <c r="AZ2225" s="47">
        <f t="shared" si="1154"/>
        <v>123.5396514580315</v>
      </c>
      <c r="BA2225" s="43"/>
      <c r="BC2225" s="2">
        <v>43011</v>
      </c>
      <c r="BD2225" t="str">
        <v>912828J2</v>
      </c>
      <c r="BE2225">
        <v>-9.7429000000000006</v>
      </c>
      <c r="BF2225">
        <v>1.5205200000000001</v>
      </c>
      <c r="BG2225">
        <v>0.7873</v>
      </c>
      <c r="BH2225">
        <v>124.859375</v>
      </c>
      <c r="BI2225">
        <f>VLOOKUP(BD2225,工作表1!$K$3:$L$1000,2,FALSE)</f>
        <v>2</v>
      </c>
      <c r="BJ2225" t="str">
        <f>VLOOKUP(BD2225,工作表1!$K$3:$M$1000,3,FALSE)</f>
        <v>2025/2/15</v>
      </c>
      <c r="BK2225">
        <f t="shared" si="1137"/>
        <v>1.1964999999999999</v>
      </c>
      <c r="BL2225">
        <f t="shared" si="1138"/>
        <v>0.8035000000000001</v>
      </c>
      <c r="BM2225" s="43">
        <f t="shared" si="1155"/>
        <v>43146</v>
      </c>
      <c r="BN2225" s="43">
        <f t="shared" si="1139"/>
        <v>43280</v>
      </c>
      <c r="BO2225" s="45">
        <f t="shared" si="1156"/>
        <v>0.27173913043478259</v>
      </c>
      <c r="BP2225" s="45">
        <f t="shared" si="1157"/>
        <v>1.740232281119714</v>
      </c>
      <c r="BQ2225" s="47">
        <f t="shared" si="1158"/>
        <v>98.642273578651796</v>
      </c>
      <c r="BR2225" s="47">
        <f t="shared" si="1159"/>
        <v>122.20202528529722</v>
      </c>
    </row>
    <row r="2226" spans="6:70" x14ac:dyDescent="0.25">
      <c r="F2226" s="2">
        <v>43082</v>
      </c>
      <c r="G2226">
        <v>1.4046400000000001</v>
      </c>
      <c r="H2226" s="43">
        <v>43119</v>
      </c>
      <c r="I2226">
        <v>2.5838999999999999</v>
      </c>
      <c r="L2226" s="2">
        <v>43011</v>
      </c>
      <c r="M2226" t="str">
        <v>912828D5</v>
      </c>
      <c r="N2226">
        <v>-0.44009999999999999</v>
      </c>
      <c r="O2226">
        <v>1.16157</v>
      </c>
      <c r="P2226">
        <v>0.80720000000000003</v>
      </c>
      <c r="Q2226">
        <v>125.328125</v>
      </c>
      <c r="R2226">
        <f>VLOOKUP(M2226,工作表1!$A$3:$B$1000,2,FALSE)</f>
        <v>2.375</v>
      </c>
      <c r="S2226" t="str">
        <f>VLOOKUP(M2226,工作表1!$A$3:$C$1000,3,FALSE)</f>
        <v>2024/8/15</v>
      </c>
      <c r="T2226">
        <f t="shared" si="1129"/>
        <v>1.1964999999999999</v>
      </c>
      <c r="U2226">
        <f t="shared" si="1128"/>
        <v>1.1785000000000001</v>
      </c>
      <c r="V2226" s="43">
        <f t="shared" si="1140"/>
        <v>43146</v>
      </c>
      <c r="W2226" s="43">
        <f t="shared" si="1130"/>
        <v>43098</v>
      </c>
      <c r="X2226" s="45">
        <f t="shared" si="1141"/>
        <v>0.32269021739130432</v>
      </c>
      <c r="Y2226" s="45">
        <f t="shared" si="1142"/>
        <v>0.8822792584871948</v>
      </c>
      <c r="Z2226" s="47">
        <f t="shared" si="1143"/>
        <v>101.43551995751334</v>
      </c>
      <c r="AA2226" s="47">
        <f t="shared" si="1144"/>
        <v>124.6963619794118</v>
      </c>
      <c r="AB2226" s="45">
        <f t="shared" si="1145"/>
        <v>2.1516000000000002</v>
      </c>
      <c r="AC2226" s="2" t="str">
        <f t="shared" si="1131"/>
        <v>TY1</v>
      </c>
      <c r="AD2226">
        <f t="shared" si="1132"/>
        <v>125.328125</v>
      </c>
      <c r="AE2226">
        <f t="shared" si="1133"/>
        <v>125</v>
      </c>
      <c r="AF2226" s="49">
        <f t="shared" si="1160"/>
        <v>0.328125</v>
      </c>
      <c r="AG2226" s="3">
        <f t="shared" si="1146"/>
        <v>124.6963619794118</v>
      </c>
      <c r="AH2226">
        <f t="shared" si="1147"/>
        <v>123.5046565676824</v>
      </c>
      <c r="AI2226" s="51">
        <f t="shared" si="1148"/>
        <v>1.1917054117294015</v>
      </c>
      <c r="AJ2226" s="52">
        <f t="shared" si="1149"/>
        <v>0.86358041172940148</v>
      </c>
      <c r="AK2226" s="2">
        <v>43011</v>
      </c>
      <c r="AL2226" t="str">
        <v>912828G3</v>
      </c>
      <c r="AM2226">
        <v>-3.8938000000000001</v>
      </c>
      <c r="AN2226">
        <v>1.3526199999999999</v>
      </c>
      <c r="AO2226">
        <v>0.80059999999999998</v>
      </c>
      <c r="AP2226">
        <v>125</v>
      </c>
      <c r="AQ2226">
        <f>VLOOKUP(AL2226,工作表1!$F$3:$G$1000,2,FALSE)</f>
        <v>2.25</v>
      </c>
      <c r="AR2226" t="str">
        <f>VLOOKUP(AL2226,工作表1!$F$3:$H$1000,3,FALSE)</f>
        <v>2024/11/15</v>
      </c>
      <c r="AS2226">
        <f t="shared" si="1134"/>
        <v>1.1964999999999999</v>
      </c>
      <c r="AT2226">
        <f t="shared" si="1135"/>
        <v>1.0535000000000001</v>
      </c>
      <c r="AU2226" s="43">
        <f t="shared" si="1150"/>
        <v>43054</v>
      </c>
      <c r="AV2226" s="43">
        <f t="shared" si="1136"/>
        <v>43189</v>
      </c>
      <c r="AW2226" s="45">
        <f t="shared" si="1151"/>
        <v>0.86820652173913038</v>
      </c>
      <c r="AX2226" s="45">
        <f t="shared" si="1152"/>
        <v>1.9593024121500893</v>
      </c>
      <c r="AY2226" s="47">
        <f t="shared" si="1153"/>
        <v>100.48444586772123</v>
      </c>
      <c r="AZ2226" s="47">
        <f t="shared" si="1154"/>
        <v>123.5046565676824</v>
      </c>
      <c r="BA2226" s="43"/>
      <c r="BC2226" s="2">
        <v>43010</v>
      </c>
      <c r="BD2226" t="str">
        <v>912828J2</v>
      </c>
      <c r="BE2226">
        <v>-8.2647999999999993</v>
      </c>
      <c r="BF2226">
        <v>1.4863500000000001</v>
      </c>
      <c r="BG2226">
        <v>0.7873</v>
      </c>
      <c r="BH2226">
        <v>124.765625</v>
      </c>
      <c r="BI2226">
        <f>VLOOKUP(BD2226,工作表1!$K$3:$L$1000,2,FALSE)</f>
        <v>2</v>
      </c>
      <c r="BJ2226" t="str">
        <f>VLOOKUP(BD2226,工作表1!$K$3:$M$1000,3,FALSE)</f>
        <v>2025/2/15</v>
      </c>
      <c r="BK2226">
        <f t="shared" si="1137"/>
        <v>1.1950000000000001</v>
      </c>
      <c r="BL2226">
        <f t="shared" si="1138"/>
        <v>0.80499999999999994</v>
      </c>
      <c r="BM2226" s="43">
        <f t="shared" si="1155"/>
        <v>43146</v>
      </c>
      <c r="BN2226" s="43">
        <f t="shared" si="1139"/>
        <v>43280</v>
      </c>
      <c r="BO2226" s="45">
        <f t="shared" si="1156"/>
        <v>0.26630434782608697</v>
      </c>
      <c r="BP2226" s="45">
        <f t="shared" si="1157"/>
        <v>1.7402769505658129</v>
      </c>
      <c r="BQ2226" s="47">
        <f t="shared" si="1158"/>
        <v>98.587717295957091</v>
      </c>
      <c r="BR2226" s="47">
        <f t="shared" si="1159"/>
        <v>122.11977702813714</v>
      </c>
    </row>
    <row r="2227" spans="6:70" x14ac:dyDescent="0.25">
      <c r="F2227" s="2">
        <v>43081</v>
      </c>
      <c r="G2227">
        <v>1.4039999999999999</v>
      </c>
      <c r="H2227" s="43">
        <v>43118</v>
      </c>
      <c r="I2227">
        <v>2.5535000000000001</v>
      </c>
      <c r="L2227" s="2">
        <v>43010</v>
      </c>
      <c r="M2227" t="str">
        <v>912828D5</v>
      </c>
      <c r="N2227">
        <v>-0.29920000000000002</v>
      </c>
      <c r="O2227">
        <v>1.1730499999999999</v>
      </c>
      <c r="P2227">
        <v>0.80720000000000003</v>
      </c>
      <c r="Q2227">
        <v>125.25</v>
      </c>
      <c r="R2227">
        <f>VLOOKUP(M2227,工作表1!$A$3:$B$1000,2,FALSE)</f>
        <v>2.375</v>
      </c>
      <c r="S2227" t="str">
        <f>VLOOKUP(M2227,工作表1!$A$3:$C$1000,3,FALSE)</f>
        <v>2024/8/15</v>
      </c>
      <c r="T2227">
        <f t="shared" si="1129"/>
        <v>1.1950000000000001</v>
      </c>
      <c r="U2227">
        <f t="shared" si="1128"/>
        <v>1.18</v>
      </c>
      <c r="V2227" s="43">
        <f t="shared" si="1140"/>
        <v>43146</v>
      </c>
      <c r="W2227" s="43">
        <f t="shared" si="1130"/>
        <v>43098</v>
      </c>
      <c r="X2227" s="45">
        <f t="shared" si="1141"/>
        <v>0.31623641304347827</v>
      </c>
      <c r="Y2227" s="45">
        <f t="shared" si="1142"/>
        <v>0.88233230345443714</v>
      </c>
      <c r="Z2227" s="47">
        <f t="shared" si="1143"/>
        <v>101.36638559106333</v>
      </c>
      <c r="AA2227" s="47">
        <f t="shared" si="1144"/>
        <v>124.59902079595778</v>
      </c>
      <c r="AB2227" s="45">
        <f t="shared" si="1145"/>
        <v>2.1709999999999998</v>
      </c>
      <c r="AC2227" s="2" t="str">
        <f t="shared" si="1131"/>
        <v>TY1</v>
      </c>
      <c r="AD2227">
        <f t="shared" si="1132"/>
        <v>125.25</v>
      </c>
      <c r="AE2227">
        <f t="shared" si="1133"/>
        <v>124.90625</v>
      </c>
      <c r="AF2227" s="49">
        <f t="shared" si="1160"/>
        <v>0.34375</v>
      </c>
      <c r="AG2227" s="3">
        <f t="shared" si="1146"/>
        <v>124.59902079595778</v>
      </c>
      <c r="AH2227">
        <f t="shared" si="1147"/>
        <v>123.42557411119124</v>
      </c>
      <c r="AI2227" s="51">
        <f t="shared" si="1148"/>
        <v>1.1734466847665459</v>
      </c>
      <c r="AJ2227" s="52">
        <f t="shared" si="1149"/>
        <v>0.8296966847665459</v>
      </c>
      <c r="AK2227" s="2">
        <v>43010</v>
      </c>
      <c r="AL2227" t="str">
        <v>912828G3</v>
      </c>
      <c r="AM2227">
        <v>-2.6244000000000001</v>
      </c>
      <c r="AN2227">
        <v>1.30104</v>
      </c>
      <c r="AO2227">
        <v>0.80059999999999998</v>
      </c>
      <c r="AP2227">
        <v>124.90625</v>
      </c>
      <c r="AQ2227">
        <f>VLOOKUP(AL2227,工作表1!$F$3:$G$1000,2,FALSE)</f>
        <v>2.25</v>
      </c>
      <c r="AR2227" t="str">
        <f>VLOOKUP(AL2227,工作表1!$F$3:$H$1000,3,FALSE)</f>
        <v>2024/11/15</v>
      </c>
      <c r="AS2227">
        <f t="shared" si="1134"/>
        <v>1.1950000000000001</v>
      </c>
      <c r="AT2227">
        <f t="shared" si="1135"/>
        <v>1.0549999999999999</v>
      </c>
      <c r="AU2227" s="43">
        <f t="shared" si="1150"/>
        <v>43054</v>
      </c>
      <c r="AV2227" s="43">
        <f t="shared" si="1136"/>
        <v>43189</v>
      </c>
      <c r="AW2227" s="45">
        <f t="shared" si="1151"/>
        <v>0.86209239130434778</v>
      </c>
      <c r="AX2227" s="45">
        <f t="shared" si="1152"/>
        <v>1.9593526652769504</v>
      </c>
      <c r="AY2227" s="47">
        <f t="shared" si="1153"/>
        <v>100.43095105655517</v>
      </c>
      <c r="AZ2227" s="47">
        <f t="shared" si="1154"/>
        <v>123.42557411119124</v>
      </c>
      <c r="BA2227" s="43"/>
      <c r="BC2227" s="2">
        <v>43007</v>
      </c>
      <c r="BD2227" t="str">
        <v>912828J2</v>
      </c>
      <c r="BE2227">
        <v>-8.7978000000000005</v>
      </c>
      <c r="BF2227">
        <v>1.50746</v>
      </c>
      <c r="BG2227">
        <v>0.7873</v>
      </c>
      <c r="BH2227">
        <v>124.84375</v>
      </c>
      <c r="BI2227">
        <f>VLOOKUP(BD2227,工作表1!$K$3:$L$1000,2,FALSE)</f>
        <v>2</v>
      </c>
      <c r="BJ2227" t="str">
        <f>VLOOKUP(BD2227,工作表1!$K$3:$M$1000,3,FALSE)</f>
        <v>2025/2/15</v>
      </c>
      <c r="BK2227">
        <f t="shared" si="1137"/>
        <v>1.1930000000000001</v>
      </c>
      <c r="BL2227">
        <f t="shared" si="1138"/>
        <v>0.80699999999999994</v>
      </c>
      <c r="BM2227" s="43">
        <f t="shared" si="1155"/>
        <v>43146</v>
      </c>
      <c r="BN2227" s="43">
        <f t="shared" si="1139"/>
        <v>43280</v>
      </c>
      <c r="BO2227" s="45">
        <f t="shared" si="1156"/>
        <v>0.2608695652173913</v>
      </c>
      <c r="BP2227" s="45">
        <f t="shared" si="1157"/>
        <v>1.7403216200119118</v>
      </c>
      <c r="BQ2227" s="47">
        <f t="shared" si="1158"/>
        <v>98.634268448089685</v>
      </c>
      <c r="BR2227" s="47">
        <f t="shared" si="1159"/>
        <v>122.16546488363292</v>
      </c>
    </row>
    <row r="2228" spans="6:70" x14ac:dyDescent="0.25">
      <c r="F2228" s="2">
        <v>43080</v>
      </c>
      <c r="G2228">
        <v>1.40036</v>
      </c>
      <c r="H2228" s="43">
        <v>43117</v>
      </c>
      <c r="I2228">
        <v>2.5285000000000002</v>
      </c>
      <c r="L2228" s="2">
        <v>43007</v>
      </c>
      <c r="M2228" t="str">
        <v>912828D5</v>
      </c>
      <c r="N2228">
        <v>-1.26E-2</v>
      </c>
      <c r="O2228">
        <v>1.1365799999999999</v>
      </c>
      <c r="P2228">
        <v>0.80720000000000003</v>
      </c>
      <c r="Q2228">
        <v>125.3125</v>
      </c>
      <c r="R2228">
        <f>VLOOKUP(M2228,工作表1!$A$3:$B$1000,2,FALSE)</f>
        <v>2.375</v>
      </c>
      <c r="S2228" t="str">
        <f>VLOOKUP(M2228,工作表1!$A$3:$C$1000,3,FALSE)</f>
        <v>2024/8/15</v>
      </c>
      <c r="T2228">
        <f t="shared" si="1129"/>
        <v>1.1930000000000001</v>
      </c>
      <c r="U2228">
        <f t="shared" si="1128"/>
        <v>1.1819999999999999</v>
      </c>
      <c r="V2228" s="43">
        <f t="shared" si="1140"/>
        <v>43146</v>
      </c>
      <c r="W2228" s="43">
        <f t="shared" si="1130"/>
        <v>43098</v>
      </c>
      <c r="X2228" s="45">
        <f t="shared" si="1141"/>
        <v>0.30978260869565216</v>
      </c>
      <c r="Y2228" s="45">
        <f t="shared" si="1142"/>
        <v>0.88238534842167948</v>
      </c>
      <c r="Z2228" s="47">
        <f t="shared" si="1143"/>
        <v>101.429341956774</v>
      </c>
      <c r="AA2228" s="47">
        <f t="shared" si="1144"/>
        <v>124.66515852306507</v>
      </c>
      <c r="AB2228" s="45">
        <f t="shared" si="1145"/>
        <v>2.1684999999999999</v>
      </c>
      <c r="AC2228" s="2" t="str">
        <f t="shared" si="1131"/>
        <v>TY2</v>
      </c>
      <c r="AD2228">
        <f t="shared" si="1132"/>
        <v>124.984375</v>
      </c>
      <c r="AE2228">
        <f t="shared" si="1133"/>
        <v>125.09375</v>
      </c>
      <c r="AF2228" s="49">
        <f t="shared" si="1160"/>
        <v>-0.109375</v>
      </c>
      <c r="AG2228" s="3">
        <f t="shared" si="1146"/>
        <v>123.49100876559886</v>
      </c>
      <c r="AH2228">
        <f t="shared" si="1147"/>
        <v>122.37552567456879</v>
      </c>
      <c r="AI2228" s="51">
        <f t="shared" si="1148"/>
        <v>1.1154830910300717</v>
      </c>
      <c r="AJ2228" s="52">
        <f t="shared" si="1149"/>
        <v>1.2248580910300717</v>
      </c>
      <c r="AK2228" s="2">
        <v>43007</v>
      </c>
      <c r="AL2228" t="str">
        <v>912828G3</v>
      </c>
      <c r="AM2228">
        <v>-2.7092999999999998</v>
      </c>
      <c r="AN2228">
        <v>1.3053399999999999</v>
      </c>
      <c r="AO2228">
        <v>0.80059999999999998</v>
      </c>
      <c r="AP2228">
        <v>124.984375</v>
      </c>
      <c r="AQ2228">
        <f>VLOOKUP(AL2228,工作表1!$F$3:$G$1000,2,FALSE)</f>
        <v>2.25</v>
      </c>
      <c r="AR2228" t="str">
        <f>VLOOKUP(AL2228,工作表1!$F$3:$H$1000,3,FALSE)</f>
        <v>2024/11/15</v>
      </c>
      <c r="AS2228">
        <f t="shared" si="1134"/>
        <v>1.1930000000000001</v>
      </c>
      <c r="AT2228">
        <f t="shared" si="1135"/>
        <v>1.0569999999999999</v>
      </c>
      <c r="AU2228" s="43">
        <f t="shared" si="1150"/>
        <v>43054</v>
      </c>
      <c r="AV2228" s="43">
        <f t="shared" si="1136"/>
        <v>43189</v>
      </c>
      <c r="AW2228" s="45">
        <f t="shared" si="1151"/>
        <v>0.8559782608695653</v>
      </c>
      <c r="AX2228" s="45">
        <f t="shared" si="1152"/>
        <v>1.959402918403812</v>
      </c>
      <c r="AY2228" s="47">
        <f t="shared" si="1153"/>
        <v>100.49341358881912</v>
      </c>
      <c r="AZ2228" s="47">
        <f t="shared" si="1154"/>
        <v>123.49100876559886</v>
      </c>
      <c r="BA2228" s="43"/>
      <c r="BC2228" s="2">
        <v>43006</v>
      </c>
      <c r="BD2228" t="str">
        <v>912828J2</v>
      </c>
      <c r="BE2228">
        <v>-7.4768999999999997</v>
      </c>
      <c r="BF2228">
        <v>1.5225</v>
      </c>
      <c r="BG2228">
        <v>0.7873</v>
      </c>
      <c r="BH2228">
        <v>125.09375</v>
      </c>
      <c r="BI2228">
        <f>VLOOKUP(BD2228,工作表1!$K$3:$L$1000,2,FALSE)</f>
        <v>2</v>
      </c>
      <c r="BJ2228" t="str">
        <f>VLOOKUP(BD2228,工作表1!$K$3:$M$1000,3,FALSE)</f>
        <v>2025/2/15</v>
      </c>
      <c r="BK2228">
        <f t="shared" si="1137"/>
        <v>1.1890000000000001</v>
      </c>
      <c r="BL2228">
        <f t="shared" si="1138"/>
        <v>0.81099999999999994</v>
      </c>
      <c r="BM2228" s="43">
        <f t="shared" si="1155"/>
        <v>43146</v>
      </c>
      <c r="BN2228" s="43">
        <f t="shared" si="1139"/>
        <v>43280</v>
      </c>
      <c r="BO2228" s="45">
        <f t="shared" si="1156"/>
        <v>0.24456521739130435</v>
      </c>
      <c r="BP2228" s="45">
        <f t="shared" si="1157"/>
        <v>1.7404556283502086</v>
      </c>
      <c r="BQ2228" s="47">
        <f t="shared" si="1158"/>
        <v>98.829942619295778</v>
      </c>
      <c r="BR2228" s="47">
        <f t="shared" si="1159"/>
        <v>122.37552567456879</v>
      </c>
    </row>
    <row r="2229" spans="6:70" x14ac:dyDescent="0.25">
      <c r="F2229" s="2">
        <v>43077</v>
      </c>
      <c r="G2229">
        <v>1.3942099999999999</v>
      </c>
      <c r="H2229" s="43">
        <v>43116</v>
      </c>
      <c r="I2229">
        <v>2.4712999999999998</v>
      </c>
      <c r="L2229" s="2">
        <v>43006</v>
      </c>
      <c r="M2229" t="str">
        <v>912828D5</v>
      </c>
      <c r="N2229">
        <v>0.25490000000000002</v>
      </c>
      <c r="O2229">
        <v>1.1790700000000001</v>
      </c>
      <c r="P2229">
        <v>0.80720000000000003</v>
      </c>
      <c r="Q2229">
        <v>125.546875</v>
      </c>
      <c r="R2229">
        <f>VLOOKUP(M2229,工作表1!$A$3:$B$1000,2,FALSE)</f>
        <v>2.375</v>
      </c>
      <c r="S2229" t="str">
        <f>VLOOKUP(M2229,工作表1!$A$3:$C$1000,3,FALSE)</f>
        <v>2024/8/15</v>
      </c>
      <c r="T2229">
        <f t="shared" si="1129"/>
        <v>1.1890000000000001</v>
      </c>
      <c r="U2229">
        <f t="shared" si="1128"/>
        <v>1.1859999999999999</v>
      </c>
      <c r="V2229" s="43">
        <f t="shared" si="1140"/>
        <v>43146</v>
      </c>
      <c r="W2229" s="43">
        <f t="shared" si="1130"/>
        <v>43098</v>
      </c>
      <c r="X2229" s="45">
        <f t="shared" si="1141"/>
        <v>0.29042119565217389</v>
      </c>
      <c r="Y2229" s="45">
        <f t="shared" si="1142"/>
        <v>0.88254448332340685</v>
      </c>
      <c r="Z2229" s="47">
        <f t="shared" si="1143"/>
        <v>101.62313913193466</v>
      </c>
      <c r="AA2229" s="47">
        <f t="shared" si="1144"/>
        <v>124.8702205732145</v>
      </c>
      <c r="AB2229" s="45">
        <f t="shared" si="1145"/>
        <v>2.1238000000000001</v>
      </c>
      <c r="AC2229" s="2" t="str">
        <f t="shared" si="1131"/>
        <v>TY2</v>
      </c>
      <c r="AD2229">
        <f t="shared" si="1132"/>
        <v>125.234375</v>
      </c>
      <c r="AE2229">
        <f t="shared" si="1133"/>
        <v>124.96875</v>
      </c>
      <c r="AF2229" s="49">
        <f t="shared" si="1160"/>
        <v>0.265625</v>
      </c>
      <c r="AG2229" s="3">
        <f t="shared" si="1146"/>
        <v>123.71743165484756</v>
      </c>
      <c r="AH2229">
        <f t="shared" si="1147"/>
        <v>122.28323379726653</v>
      </c>
      <c r="AI2229" s="51">
        <f t="shared" si="1148"/>
        <v>1.4341978575810259</v>
      </c>
      <c r="AJ2229" s="52">
        <f t="shared" si="1149"/>
        <v>1.1685728575810259</v>
      </c>
      <c r="AK2229" s="2">
        <v>43006</v>
      </c>
      <c r="AL2229" t="str">
        <v>912828G3</v>
      </c>
      <c r="AM2229">
        <v>-1.6427</v>
      </c>
      <c r="AN2229">
        <v>1.3113699999999999</v>
      </c>
      <c r="AO2229">
        <v>0.80059999999999998</v>
      </c>
      <c r="AP2229">
        <v>125.234375</v>
      </c>
      <c r="AQ2229">
        <f>VLOOKUP(AL2229,工作表1!$F$3:$G$1000,2,FALSE)</f>
        <v>2.25</v>
      </c>
      <c r="AR2229" t="str">
        <f>VLOOKUP(AL2229,工作表1!$F$3:$H$1000,3,FALSE)</f>
        <v>2024/11/15</v>
      </c>
      <c r="AS2229">
        <f t="shared" si="1134"/>
        <v>1.1890000000000001</v>
      </c>
      <c r="AT2229">
        <f t="shared" si="1135"/>
        <v>1.0609999999999999</v>
      </c>
      <c r="AU2229" s="43">
        <f t="shared" si="1150"/>
        <v>43054</v>
      </c>
      <c r="AV2229" s="43">
        <f t="shared" si="1136"/>
        <v>43189</v>
      </c>
      <c r="AW2229" s="45">
        <f t="shared" si="1151"/>
        <v>0.83763586956521741</v>
      </c>
      <c r="AX2229" s="45">
        <f t="shared" si="1152"/>
        <v>1.9595536777843954</v>
      </c>
      <c r="AY2229" s="47">
        <f t="shared" si="1153"/>
        <v>100.70396995334281</v>
      </c>
      <c r="AZ2229" s="47">
        <f t="shared" si="1154"/>
        <v>123.71743165484756</v>
      </c>
      <c r="BA2229" s="43"/>
      <c r="BC2229" s="2">
        <v>43005</v>
      </c>
      <c r="BD2229" t="str">
        <v>912828J2</v>
      </c>
      <c r="BE2229">
        <v>-6.4150999999999998</v>
      </c>
      <c r="BF2229">
        <v>1.47732</v>
      </c>
      <c r="BG2229">
        <v>0.7873</v>
      </c>
      <c r="BH2229">
        <v>124.96875</v>
      </c>
      <c r="BI2229">
        <f>VLOOKUP(BD2229,工作表1!$K$3:$L$1000,2,FALSE)</f>
        <v>2</v>
      </c>
      <c r="BJ2229" t="str">
        <f>VLOOKUP(BD2229,工作表1!$K$3:$M$1000,3,FALSE)</f>
        <v>2025/2/15</v>
      </c>
      <c r="BK2229">
        <f t="shared" si="1137"/>
        <v>1.1870000000000001</v>
      </c>
      <c r="BL2229">
        <f t="shared" si="1138"/>
        <v>0.81299999999999994</v>
      </c>
      <c r="BM2229" s="43">
        <f t="shared" si="1155"/>
        <v>43146</v>
      </c>
      <c r="BN2229" s="43">
        <f t="shared" si="1139"/>
        <v>43280</v>
      </c>
      <c r="BO2229" s="45">
        <f t="shared" si="1156"/>
        <v>0.2391304347826087</v>
      </c>
      <c r="BP2229" s="45">
        <f t="shared" si="1157"/>
        <v>1.7405002977963073</v>
      </c>
      <c r="BQ2229" s="47">
        <f t="shared" si="1158"/>
        <v>98.76790121668536</v>
      </c>
      <c r="BR2229" s="47">
        <f t="shared" si="1159"/>
        <v>122.28323379726653</v>
      </c>
    </row>
    <row r="2230" spans="6:70" x14ac:dyDescent="0.25">
      <c r="F2230" s="2">
        <v>43076</v>
      </c>
      <c r="G2230">
        <v>1.391</v>
      </c>
      <c r="H2230" s="43">
        <v>43115</v>
      </c>
      <c r="I2230">
        <v>2.4762</v>
      </c>
      <c r="L2230" s="2">
        <v>43005</v>
      </c>
      <c r="M2230" t="str">
        <v>912828D5</v>
      </c>
      <c r="N2230">
        <v>0.47620000000000001</v>
      </c>
      <c r="O2230">
        <v>1.1528099999999999</v>
      </c>
      <c r="P2230">
        <v>0.80720000000000003</v>
      </c>
      <c r="Q2230">
        <v>125.4375</v>
      </c>
      <c r="R2230">
        <f>VLOOKUP(M2230,工作表1!$A$3:$B$1000,2,FALSE)</f>
        <v>2.375</v>
      </c>
      <c r="S2230" t="str">
        <f>VLOOKUP(M2230,工作表1!$A$3:$C$1000,3,FALSE)</f>
        <v>2024/8/15</v>
      </c>
      <c r="T2230">
        <f t="shared" si="1129"/>
        <v>1.1870000000000001</v>
      </c>
      <c r="U2230">
        <f t="shared" si="1128"/>
        <v>1.1879999999999999</v>
      </c>
      <c r="V2230" s="43">
        <f t="shared" si="1140"/>
        <v>43146</v>
      </c>
      <c r="W2230" s="43">
        <f t="shared" si="1130"/>
        <v>43098</v>
      </c>
      <c r="X2230" s="45">
        <f t="shared" si="1141"/>
        <v>0.28396739130434784</v>
      </c>
      <c r="Y2230" s="45">
        <f t="shared" si="1142"/>
        <v>0.8825975282906493</v>
      </c>
      <c r="Z2230" s="47">
        <f t="shared" si="1143"/>
        <v>101.54526244481815</v>
      </c>
      <c r="AA2230" s="47">
        <f t="shared" si="1144"/>
        <v>124.76183904646146</v>
      </c>
      <c r="AB2230" s="45">
        <f t="shared" si="1145"/>
        <v>2.1408999999999998</v>
      </c>
      <c r="AC2230" s="2" t="str">
        <f t="shared" si="1131"/>
        <v>TY2</v>
      </c>
      <c r="AD2230">
        <f t="shared" si="1132"/>
        <v>125.109375</v>
      </c>
      <c r="AE2230">
        <f t="shared" si="1133"/>
        <v>125.5625</v>
      </c>
      <c r="AF2230" s="49">
        <f t="shared" si="1160"/>
        <v>-0.453125</v>
      </c>
      <c r="AG2230" s="3">
        <f t="shared" si="1146"/>
        <v>123.60778291252568</v>
      </c>
      <c r="AH2230">
        <f t="shared" si="1147"/>
        <v>122.8633171889643</v>
      </c>
      <c r="AI2230" s="51">
        <f t="shared" si="1148"/>
        <v>0.74446572356137608</v>
      </c>
      <c r="AJ2230" s="52">
        <f t="shared" si="1149"/>
        <v>1.1975907235613761</v>
      </c>
      <c r="AK2230" s="2">
        <v>43005</v>
      </c>
      <c r="AL2230" t="str">
        <v>912828G3</v>
      </c>
      <c r="AM2230">
        <v>-1.0455000000000001</v>
      </c>
      <c r="AN2230">
        <v>1.2742100000000001</v>
      </c>
      <c r="AO2230">
        <v>0.80059999999999998</v>
      </c>
      <c r="AP2230">
        <v>125.109375</v>
      </c>
      <c r="AQ2230">
        <f>VLOOKUP(AL2230,工作表1!$F$3:$G$1000,2,FALSE)</f>
        <v>2.25</v>
      </c>
      <c r="AR2230" t="str">
        <f>VLOOKUP(AL2230,工作表1!$F$3:$H$1000,3,FALSE)</f>
        <v>2024/11/15</v>
      </c>
      <c r="AS2230">
        <f t="shared" si="1134"/>
        <v>1.1870000000000001</v>
      </c>
      <c r="AT2230">
        <f t="shared" si="1135"/>
        <v>1.0629999999999999</v>
      </c>
      <c r="AU2230" s="43">
        <f t="shared" si="1150"/>
        <v>43054</v>
      </c>
      <c r="AV2230" s="43">
        <f t="shared" si="1136"/>
        <v>43189</v>
      </c>
      <c r="AW2230" s="45">
        <f t="shared" si="1151"/>
        <v>0.8315217391304347</v>
      </c>
      <c r="AX2230" s="45">
        <f t="shared" si="1152"/>
        <v>1.9596039309112565</v>
      </c>
      <c r="AY2230" s="47">
        <f t="shared" si="1153"/>
        <v>100.62629960707399</v>
      </c>
      <c r="AZ2230" s="47">
        <f t="shared" si="1154"/>
        <v>123.60778291252568</v>
      </c>
      <c r="BA2230" s="43"/>
      <c r="BC2230" s="2">
        <v>43004</v>
      </c>
      <c r="BD2230" t="str">
        <v>912828J2</v>
      </c>
      <c r="BE2230">
        <v>-5.8188000000000004</v>
      </c>
      <c r="BF2230">
        <v>1.4704600000000001</v>
      </c>
      <c r="BG2230">
        <v>0.7873</v>
      </c>
      <c r="BH2230">
        <v>125.5625</v>
      </c>
      <c r="BI2230">
        <f>VLOOKUP(BD2230,工作表1!$K$3:$L$1000,2,FALSE)</f>
        <v>2</v>
      </c>
      <c r="BJ2230" t="str">
        <f>VLOOKUP(BD2230,工作表1!$K$3:$M$1000,3,FALSE)</f>
        <v>2025/2/15</v>
      </c>
      <c r="BK2230">
        <f t="shared" si="1137"/>
        <v>1.1830000000000001</v>
      </c>
      <c r="BL2230">
        <f t="shared" si="1138"/>
        <v>0.81699999999999995</v>
      </c>
      <c r="BM2230" s="43">
        <f t="shared" si="1155"/>
        <v>43146</v>
      </c>
      <c r="BN2230" s="43">
        <f t="shared" si="1139"/>
        <v>43280</v>
      </c>
      <c r="BO2230" s="45">
        <f t="shared" si="1156"/>
        <v>0.23369565217391305</v>
      </c>
      <c r="BP2230" s="45">
        <f t="shared" si="1157"/>
        <v>1.7405449672424063</v>
      </c>
      <c r="BQ2230" s="47">
        <f t="shared" si="1158"/>
        <v>99.236759752247551</v>
      </c>
      <c r="BR2230" s="47">
        <f t="shared" si="1159"/>
        <v>122.8633171889643</v>
      </c>
    </row>
    <row r="2231" spans="6:70" x14ac:dyDescent="0.25">
      <c r="F2231" s="2">
        <v>43075</v>
      </c>
      <c r="G2231">
        <v>1.38371</v>
      </c>
      <c r="H2231" s="43">
        <v>43112</v>
      </c>
      <c r="I2231">
        <v>2.4762</v>
      </c>
      <c r="L2231" s="2">
        <v>43004</v>
      </c>
      <c r="M2231" t="str">
        <v>912828D5</v>
      </c>
      <c r="N2231">
        <v>0.56269999999999998</v>
      </c>
      <c r="O2231">
        <v>1.1634500000000001</v>
      </c>
      <c r="P2231">
        <v>0.80720000000000003</v>
      </c>
      <c r="Q2231">
        <v>126</v>
      </c>
      <c r="R2231">
        <f>VLOOKUP(M2231,工作表1!$A$3:$B$1000,2,FALSE)</f>
        <v>2.375</v>
      </c>
      <c r="S2231" t="str">
        <f>VLOOKUP(M2231,工作表1!$A$3:$C$1000,3,FALSE)</f>
        <v>2024/8/15</v>
      </c>
      <c r="T2231">
        <f t="shared" si="1129"/>
        <v>1.1830000000000001</v>
      </c>
      <c r="U2231">
        <f t="shared" si="1128"/>
        <v>1.1919999999999999</v>
      </c>
      <c r="V2231" s="43">
        <f t="shared" si="1140"/>
        <v>43146</v>
      </c>
      <c r="W2231" s="43">
        <f t="shared" si="1130"/>
        <v>43098</v>
      </c>
      <c r="X2231" s="45">
        <f t="shared" si="1141"/>
        <v>0.27751358695652173</v>
      </c>
      <c r="Y2231" s="45">
        <f t="shared" si="1142"/>
        <v>0.88265057325789165</v>
      </c>
      <c r="Z2231" s="47">
        <f t="shared" si="1143"/>
        <v>101.99832813450058</v>
      </c>
      <c r="AA2231" s="47">
        <f t="shared" si="1144"/>
        <v>125.310561829695</v>
      </c>
      <c r="AB2231" s="45">
        <f t="shared" si="1145"/>
        <v>2.0769000000000002</v>
      </c>
      <c r="AC2231" s="2" t="str">
        <f t="shared" si="1131"/>
        <v>TY2</v>
      </c>
      <c r="AD2231">
        <f t="shared" si="1132"/>
        <v>125.703125</v>
      </c>
      <c r="AE2231">
        <f t="shared" si="1133"/>
        <v>125.625</v>
      </c>
      <c r="AF2231" s="49">
        <f t="shared" si="1160"/>
        <v>7.8125E-2</v>
      </c>
      <c r="AG2231" s="3">
        <f t="shared" si="1146"/>
        <v>124.15925386525331</v>
      </c>
      <c r="AH2231">
        <f t="shared" si="1147"/>
        <v>122.93907279196556</v>
      </c>
      <c r="AI2231" s="51">
        <f t="shared" si="1148"/>
        <v>1.2201810732877476</v>
      </c>
      <c r="AJ2231" s="52">
        <f t="shared" si="1149"/>
        <v>1.1420560732877476</v>
      </c>
      <c r="AK2231" s="2">
        <v>43004</v>
      </c>
      <c r="AL2231" t="str">
        <v>912828G3</v>
      </c>
      <c r="AM2231">
        <v>-1.4246000000000001</v>
      </c>
      <c r="AN2231">
        <v>1.31663</v>
      </c>
      <c r="AO2231">
        <v>0.80059999999999998</v>
      </c>
      <c r="AP2231">
        <v>125.703125</v>
      </c>
      <c r="AQ2231">
        <f>VLOOKUP(AL2231,工作表1!$F$3:$G$1000,2,FALSE)</f>
        <v>2.25</v>
      </c>
      <c r="AR2231" t="str">
        <f>VLOOKUP(AL2231,工作表1!$F$3:$H$1000,3,FALSE)</f>
        <v>2024/11/15</v>
      </c>
      <c r="AS2231">
        <f t="shared" si="1134"/>
        <v>1.1830000000000001</v>
      </c>
      <c r="AT2231">
        <f t="shared" si="1135"/>
        <v>1.0669999999999999</v>
      </c>
      <c r="AU2231" s="43">
        <f t="shared" si="1150"/>
        <v>43054</v>
      </c>
      <c r="AV2231" s="43">
        <f t="shared" si="1136"/>
        <v>43189</v>
      </c>
      <c r="AW2231" s="45">
        <f t="shared" si="1151"/>
        <v>0.82540760869565222</v>
      </c>
      <c r="AX2231" s="45">
        <f t="shared" si="1152"/>
        <v>1.9596541840381181</v>
      </c>
      <c r="AY2231" s="47">
        <f t="shared" si="1153"/>
        <v>101.07895502199516</v>
      </c>
      <c r="AZ2231" s="47">
        <f t="shared" si="1154"/>
        <v>124.15925386525331</v>
      </c>
      <c r="BA2231" s="43"/>
      <c r="BC2231" s="2">
        <v>43003</v>
      </c>
      <c r="BD2231" t="str">
        <v>912828J2</v>
      </c>
      <c r="BE2231">
        <v>-4.9363999999999999</v>
      </c>
      <c r="BF2231">
        <v>1.4331</v>
      </c>
      <c r="BG2231">
        <v>0.7873</v>
      </c>
      <c r="BH2231">
        <v>125.625</v>
      </c>
      <c r="BI2231">
        <f>VLOOKUP(BD2231,工作表1!$K$3:$L$1000,2,FALSE)</f>
        <v>2</v>
      </c>
      <c r="BJ2231" t="str">
        <f>VLOOKUP(BD2231,工作表1!$K$3:$M$1000,3,FALSE)</f>
        <v>2025/2/15</v>
      </c>
      <c r="BK2231">
        <f t="shared" si="1137"/>
        <v>1.1805000000000001</v>
      </c>
      <c r="BL2231">
        <f t="shared" si="1138"/>
        <v>0.8194999999999999</v>
      </c>
      <c r="BM2231" s="43">
        <f t="shared" si="1155"/>
        <v>43146</v>
      </c>
      <c r="BN2231" s="43">
        <f t="shared" si="1139"/>
        <v>43280</v>
      </c>
      <c r="BO2231" s="45">
        <f t="shared" si="1156"/>
        <v>0.22826086956521738</v>
      </c>
      <c r="BP2231" s="45">
        <f t="shared" si="1157"/>
        <v>1.740589636688505</v>
      </c>
      <c r="BQ2231" s="47">
        <f t="shared" si="1158"/>
        <v>99.307433241991191</v>
      </c>
      <c r="BR2231" s="47">
        <f t="shared" si="1159"/>
        <v>122.93907279196556</v>
      </c>
    </row>
    <row r="2232" spans="6:70" x14ac:dyDescent="0.25">
      <c r="F2232" s="2">
        <v>43074</v>
      </c>
      <c r="G2232">
        <v>1.3819999999999999</v>
      </c>
      <c r="H2232" s="43">
        <v>43111</v>
      </c>
      <c r="I2232">
        <v>2.4659</v>
      </c>
      <c r="L2232" s="2">
        <v>43003</v>
      </c>
      <c r="M2232" t="str">
        <v>912828D5</v>
      </c>
      <c r="N2232">
        <v>0.3584</v>
      </c>
      <c r="O2232">
        <v>1.18807</v>
      </c>
      <c r="P2232">
        <v>0.80720000000000003</v>
      </c>
      <c r="Q2232">
        <v>126.0625</v>
      </c>
      <c r="R2232">
        <f>VLOOKUP(M2232,工作表1!$A$3:$B$1000,2,FALSE)</f>
        <v>2.375</v>
      </c>
      <c r="S2232" t="str">
        <f>VLOOKUP(M2232,工作表1!$A$3:$C$1000,3,FALSE)</f>
        <v>2024/8/15</v>
      </c>
      <c r="T2232">
        <f t="shared" si="1129"/>
        <v>1.1805000000000001</v>
      </c>
      <c r="U2232">
        <f t="shared" si="1128"/>
        <v>1.1944999999999999</v>
      </c>
      <c r="V2232" s="43">
        <f t="shared" si="1140"/>
        <v>43146</v>
      </c>
      <c r="W2232" s="43">
        <f t="shared" si="1130"/>
        <v>43098</v>
      </c>
      <c r="X2232" s="45">
        <f t="shared" si="1141"/>
        <v>0.27105978260869562</v>
      </c>
      <c r="Y2232" s="45">
        <f t="shared" si="1142"/>
        <v>0.88270361822513399</v>
      </c>
      <c r="Z2232" s="47">
        <f t="shared" si="1143"/>
        <v>102.03840552916117</v>
      </c>
      <c r="AA2232" s="47">
        <f t="shared" si="1144"/>
        <v>125.34811160676227</v>
      </c>
      <c r="AB2232" s="45">
        <f t="shared" si="1145"/>
        <v>2.0596999999999999</v>
      </c>
      <c r="AC2232" s="2" t="str">
        <f t="shared" si="1131"/>
        <v>TY2</v>
      </c>
      <c r="AD2232">
        <f t="shared" si="1132"/>
        <v>125.765625</v>
      </c>
      <c r="AE2232">
        <f t="shared" si="1133"/>
        <v>125.28125</v>
      </c>
      <c r="AF2232" s="49">
        <f t="shared" si="1160"/>
        <v>0.484375</v>
      </c>
      <c r="AG2232" s="3">
        <f t="shared" si="1146"/>
        <v>124.21559083173291</v>
      </c>
      <c r="AH2232">
        <f t="shared" si="1147"/>
        <v>122.55118469508157</v>
      </c>
      <c r="AI2232" s="51">
        <f t="shared" si="1148"/>
        <v>1.664406136651337</v>
      </c>
      <c r="AJ2232" s="52">
        <f t="shared" si="1149"/>
        <v>1.180031136651337</v>
      </c>
      <c r="AK2232" s="2">
        <v>43003</v>
      </c>
      <c r="AL2232" t="str">
        <v>912828G3</v>
      </c>
      <c r="AM2232">
        <v>-1.0987</v>
      </c>
      <c r="AN2232">
        <v>1.2964100000000001</v>
      </c>
      <c r="AO2232">
        <v>0.80059999999999998</v>
      </c>
      <c r="AP2232">
        <v>125.765625</v>
      </c>
      <c r="AQ2232">
        <f>VLOOKUP(AL2232,工作表1!$F$3:$G$1000,2,FALSE)</f>
        <v>2.25</v>
      </c>
      <c r="AR2232" t="str">
        <f>VLOOKUP(AL2232,工作表1!$F$3:$H$1000,3,FALSE)</f>
        <v>2024/11/15</v>
      </c>
      <c r="AS2232">
        <f t="shared" si="1134"/>
        <v>1.1805000000000001</v>
      </c>
      <c r="AT2232">
        <f t="shared" si="1135"/>
        <v>1.0694999999999999</v>
      </c>
      <c r="AU2232" s="43">
        <f t="shared" si="1150"/>
        <v>43054</v>
      </c>
      <c r="AV2232" s="43">
        <f t="shared" si="1136"/>
        <v>43189</v>
      </c>
      <c r="AW2232" s="45">
        <f t="shared" si="1151"/>
        <v>0.81929347826086962</v>
      </c>
      <c r="AX2232" s="45">
        <f t="shared" si="1152"/>
        <v>1.9597044371649792</v>
      </c>
      <c r="AY2232" s="47">
        <f t="shared" si="1153"/>
        <v>101.13445755641504</v>
      </c>
      <c r="AZ2232" s="47">
        <f t="shared" si="1154"/>
        <v>124.21559083173291</v>
      </c>
      <c r="BA2232" s="43"/>
      <c r="BC2232" s="2">
        <v>43000</v>
      </c>
      <c r="BD2232" t="str">
        <v>912828J2</v>
      </c>
      <c r="BE2232">
        <v>-5.9343000000000004</v>
      </c>
      <c r="BF2232">
        <v>1.47401</v>
      </c>
      <c r="BG2232">
        <v>0.7873</v>
      </c>
      <c r="BH2232">
        <v>125.28125</v>
      </c>
      <c r="BI2232">
        <f>VLOOKUP(BD2232,工作表1!$K$3:$L$1000,2,FALSE)</f>
        <v>2</v>
      </c>
      <c r="BJ2232" t="str">
        <f>VLOOKUP(BD2232,工作表1!$K$3:$M$1000,3,FALSE)</f>
        <v>2025/2/15</v>
      </c>
      <c r="BK2232">
        <f t="shared" si="1137"/>
        <v>1.1819999999999999</v>
      </c>
      <c r="BL2232">
        <f t="shared" si="1138"/>
        <v>0.81800000000000006</v>
      </c>
      <c r="BM2232" s="43">
        <f t="shared" si="1155"/>
        <v>43146</v>
      </c>
      <c r="BN2232" s="43">
        <f t="shared" si="1139"/>
        <v>43280</v>
      </c>
      <c r="BO2232" s="45">
        <f t="shared" si="1156"/>
        <v>0.22282608695652173</v>
      </c>
      <c r="BP2232" s="45">
        <f t="shared" si="1157"/>
        <v>1.7406343061346039</v>
      </c>
      <c r="BQ2232" s="47">
        <f t="shared" si="1158"/>
        <v>99.010016157926316</v>
      </c>
      <c r="BR2232" s="47">
        <f t="shared" si="1159"/>
        <v>122.55118469508157</v>
      </c>
    </row>
    <row r="2233" spans="6:70" x14ac:dyDescent="0.25">
      <c r="F2233" s="2">
        <v>43073</v>
      </c>
      <c r="G2233">
        <v>1.37683</v>
      </c>
      <c r="H2233" s="43">
        <v>43110</v>
      </c>
      <c r="I2233">
        <v>2.4708000000000001</v>
      </c>
      <c r="L2233" s="2">
        <v>43000</v>
      </c>
      <c r="M2233" t="str">
        <v>912828D5</v>
      </c>
      <c r="N2233">
        <v>0.21149999999999999</v>
      </c>
      <c r="O2233">
        <v>1.2054499999999999</v>
      </c>
      <c r="P2233">
        <v>0.80720000000000003</v>
      </c>
      <c r="Q2233">
        <v>125.734375</v>
      </c>
      <c r="R2233">
        <f>VLOOKUP(M2233,工作表1!$A$3:$B$1000,2,FALSE)</f>
        <v>2.375</v>
      </c>
      <c r="S2233" t="str">
        <f>VLOOKUP(M2233,工作表1!$A$3:$C$1000,3,FALSE)</f>
        <v>2024/8/15</v>
      </c>
      <c r="T2233">
        <f t="shared" si="1129"/>
        <v>1.1819999999999999</v>
      </c>
      <c r="U2233">
        <f t="shared" si="1128"/>
        <v>1.1930000000000001</v>
      </c>
      <c r="V2233" s="43">
        <f t="shared" si="1140"/>
        <v>43146</v>
      </c>
      <c r="W2233" s="43">
        <f t="shared" si="1130"/>
        <v>43098</v>
      </c>
      <c r="X2233" s="45">
        <f t="shared" si="1141"/>
        <v>0.26460597826086957</v>
      </c>
      <c r="Y2233" s="45">
        <f t="shared" si="1142"/>
        <v>0.88275666319237645</v>
      </c>
      <c r="Z2233" s="47">
        <f t="shared" si="1143"/>
        <v>101.77268583802666</v>
      </c>
      <c r="AA2233" s="47">
        <f t="shared" si="1144"/>
        <v>125.00811502712934</v>
      </c>
      <c r="AB2233" s="45">
        <f t="shared" si="1145"/>
        <v>2.0865999999999998</v>
      </c>
      <c r="AC2233" s="2" t="str">
        <f t="shared" si="1131"/>
        <v>TY2</v>
      </c>
      <c r="AD2233">
        <f t="shared" si="1132"/>
        <v>125.421875</v>
      </c>
      <c r="AE2233">
        <f t="shared" si="1133"/>
        <v>125.15625</v>
      </c>
      <c r="AF2233" s="49">
        <f t="shared" si="1160"/>
        <v>0.265625</v>
      </c>
      <c r="AG2233" s="3">
        <f t="shared" si="1146"/>
        <v>123.85349652887041</v>
      </c>
      <c r="AH2233">
        <f t="shared" si="1147"/>
        <v>122.38716249684902</v>
      </c>
      <c r="AI2233" s="51">
        <f t="shared" si="1148"/>
        <v>1.4663340320213933</v>
      </c>
      <c r="AJ2233" s="52">
        <f t="shared" si="1149"/>
        <v>1.2007090320213933</v>
      </c>
      <c r="AK2233" s="2">
        <v>43000</v>
      </c>
      <c r="AL2233" t="str">
        <v>912828G3</v>
      </c>
      <c r="AM2233">
        <v>-1.4356</v>
      </c>
      <c r="AN2233">
        <v>1.31654</v>
      </c>
      <c r="AO2233">
        <v>0.80059999999999998</v>
      </c>
      <c r="AP2233">
        <v>125.421875</v>
      </c>
      <c r="AQ2233">
        <f>VLOOKUP(AL2233,工作表1!$F$3:$G$1000,2,FALSE)</f>
        <v>2.25</v>
      </c>
      <c r="AR2233" t="str">
        <f>VLOOKUP(AL2233,工作表1!$F$3:$H$1000,3,FALSE)</f>
        <v>2024/11/15</v>
      </c>
      <c r="AS2233">
        <f t="shared" si="1134"/>
        <v>1.1819999999999999</v>
      </c>
      <c r="AT2233">
        <f t="shared" si="1135"/>
        <v>1.0680000000000001</v>
      </c>
      <c r="AU2233" s="43">
        <f t="shared" si="1150"/>
        <v>43054</v>
      </c>
      <c r="AV2233" s="43">
        <f t="shared" si="1136"/>
        <v>43189</v>
      </c>
      <c r="AW2233" s="45">
        <f t="shared" si="1151"/>
        <v>0.81317934782608692</v>
      </c>
      <c r="AX2233" s="45">
        <f t="shared" si="1152"/>
        <v>1.9597546902918404</v>
      </c>
      <c r="AY2233" s="47">
        <f t="shared" si="1153"/>
        <v>100.85291123882187</v>
      </c>
      <c r="AZ2233" s="47">
        <f t="shared" si="1154"/>
        <v>123.85349652887041</v>
      </c>
      <c r="BA2233" s="43"/>
      <c r="BC2233" s="2">
        <v>42999</v>
      </c>
      <c r="BD2233" t="str">
        <v>912828J2</v>
      </c>
      <c r="BE2233">
        <v>-6.5197000000000003</v>
      </c>
      <c r="BF2233">
        <v>1.4955400000000001</v>
      </c>
      <c r="BG2233">
        <v>0.7873</v>
      </c>
      <c r="BH2233">
        <v>125.15625</v>
      </c>
      <c r="BI2233">
        <f>VLOOKUP(BD2233,工作表1!$K$3:$L$1000,2,FALSE)</f>
        <v>2</v>
      </c>
      <c r="BJ2233" t="str">
        <f>VLOOKUP(BD2233,工作表1!$K$3:$M$1000,3,FALSE)</f>
        <v>2025/2/15</v>
      </c>
      <c r="BK2233">
        <f t="shared" si="1137"/>
        <v>1.1815</v>
      </c>
      <c r="BL2233">
        <f t="shared" si="1138"/>
        <v>0.81850000000000001</v>
      </c>
      <c r="BM2233" s="43">
        <f t="shared" si="1155"/>
        <v>43146</v>
      </c>
      <c r="BN2233" s="43">
        <f t="shared" si="1139"/>
        <v>43280</v>
      </c>
      <c r="BO2233" s="45">
        <f t="shared" si="1156"/>
        <v>0.20652173913043478</v>
      </c>
      <c r="BP2233" s="45">
        <f t="shared" si="1157"/>
        <v>1.7407683144729005</v>
      </c>
      <c r="BQ2233" s="47">
        <f t="shared" si="1158"/>
        <v>98.90862201398231</v>
      </c>
      <c r="BR2233" s="47">
        <f t="shared" si="1159"/>
        <v>122.38716249684902</v>
      </c>
    </row>
    <row r="2234" spans="6:70" x14ac:dyDescent="0.25">
      <c r="F2234" s="2">
        <v>43070</v>
      </c>
      <c r="G2234">
        <v>1.3693500000000001</v>
      </c>
      <c r="H2234" s="43">
        <v>43109</v>
      </c>
      <c r="I2234">
        <v>2.4658000000000002</v>
      </c>
      <c r="L2234" s="2">
        <v>42999</v>
      </c>
      <c r="M2234" t="str">
        <v>912828D5</v>
      </c>
      <c r="N2234">
        <v>-0.26140000000000002</v>
      </c>
      <c r="O2234">
        <v>1.2594399999999999</v>
      </c>
      <c r="P2234">
        <v>0.80720000000000003</v>
      </c>
      <c r="Q2234">
        <v>125.625</v>
      </c>
      <c r="R2234">
        <f>VLOOKUP(M2234,工作表1!$A$3:$B$1000,2,FALSE)</f>
        <v>2.375</v>
      </c>
      <c r="S2234" t="str">
        <f>VLOOKUP(M2234,工作表1!$A$3:$C$1000,3,FALSE)</f>
        <v>2024/8/15</v>
      </c>
      <c r="T2234">
        <f t="shared" si="1129"/>
        <v>1.1815</v>
      </c>
      <c r="U2234">
        <f t="shared" si="1128"/>
        <v>1.1935</v>
      </c>
      <c r="V2234" s="43">
        <f t="shared" si="1140"/>
        <v>43146</v>
      </c>
      <c r="W2234" s="43">
        <f t="shared" si="1130"/>
        <v>43098</v>
      </c>
      <c r="X2234" s="45">
        <f t="shared" si="1141"/>
        <v>0.2452445652173913</v>
      </c>
      <c r="Y2234" s="45">
        <f t="shared" si="1142"/>
        <v>0.88291579809410359</v>
      </c>
      <c r="Z2234" s="47">
        <f t="shared" si="1143"/>
        <v>101.68557193417674</v>
      </c>
      <c r="AA2234" s="47">
        <f t="shared" si="1144"/>
        <v>124.8661407223763</v>
      </c>
      <c r="AB2234" s="45">
        <f t="shared" si="1145"/>
        <v>2.1158000000000001</v>
      </c>
      <c r="AC2234" s="2" t="str">
        <f t="shared" si="1131"/>
        <v>TY2</v>
      </c>
      <c r="AD2234">
        <f t="shared" si="1132"/>
        <v>125.296875</v>
      </c>
      <c r="AE2234">
        <f t="shared" si="1133"/>
        <v>125.296875</v>
      </c>
      <c r="AF2234" s="49">
        <f t="shared" si="1160"/>
        <v>0</v>
      </c>
      <c r="AG2234" s="3">
        <f t="shared" si="1146"/>
        <v>123.71128583738377</v>
      </c>
      <c r="AH2234">
        <f t="shared" si="1147"/>
        <v>122.98816244317641</v>
      </c>
      <c r="AI2234" s="51">
        <f t="shared" si="1148"/>
        <v>0.72312339420736294</v>
      </c>
      <c r="AJ2234" s="52">
        <f t="shared" si="1149"/>
        <v>0.72312339420736294</v>
      </c>
      <c r="AK2234" s="2">
        <v>42999</v>
      </c>
      <c r="AL2234" t="str">
        <v>912828G3</v>
      </c>
      <c r="AM2234">
        <v>-1.5096000000000001</v>
      </c>
      <c r="AN2234">
        <v>1.3196399999999999</v>
      </c>
      <c r="AO2234">
        <v>0.80059999999999998</v>
      </c>
      <c r="AP2234">
        <v>125.296875</v>
      </c>
      <c r="AQ2234">
        <f>VLOOKUP(AL2234,工作表1!$F$3:$G$1000,2,FALSE)</f>
        <v>2.25</v>
      </c>
      <c r="AR2234" t="str">
        <f>VLOOKUP(AL2234,工作表1!$F$3:$H$1000,3,FALSE)</f>
        <v>2024/11/15</v>
      </c>
      <c r="AS2234">
        <f t="shared" si="1134"/>
        <v>1.1815</v>
      </c>
      <c r="AT2234">
        <f t="shared" si="1135"/>
        <v>1.0685</v>
      </c>
      <c r="AU2234" s="43">
        <f t="shared" si="1150"/>
        <v>43054</v>
      </c>
      <c r="AV2234" s="43">
        <f t="shared" si="1136"/>
        <v>43189</v>
      </c>
      <c r="AW2234" s="45">
        <f t="shared" si="1151"/>
        <v>0.79483695652173914</v>
      </c>
      <c r="AX2234" s="45">
        <f t="shared" si="1152"/>
        <v>1.9599054496724242</v>
      </c>
      <c r="AY2234" s="47">
        <f t="shared" si="1153"/>
        <v>100.76667150305327</v>
      </c>
      <c r="AZ2234" s="47">
        <f t="shared" si="1154"/>
        <v>123.71128583738377</v>
      </c>
      <c r="BA2234" s="43"/>
      <c r="BC2234" s="2">
        <v>42998</v>
      </c>
      <c r="BD2234" t="str">
        <v>912828G3</v>
      </c>
      <c r="BE2234">
        <v>-0.58899999999999997</v>
      </c>
      <c r="BF2234">
        <v>1.26478</v>
      </c>
      <c r="BG2234">
        <v>0.80059999999999998</v>
      </c>
      <c r="BH2234">
        <v>125.296875</v>
      </c>
      <c r="BI2234">
        <f>VLOOKUP(BD2234,工作表1!$K$3:$L$1000,2,FALSE)</f>
        <v>2.25</v>
      </c>
      <c r="BJ2234" t="str">
        <f>VLOOKUP(BD2234,工作表1!$K$3:$M$1000,3,FALSE)</f>
        <v>2024/11/15</v>
      </c>
      <c r="BK2234">
        <f t="shared" si="1137"/>
        <v>1.1739999999999999</v>
      </c>
      <c r="BL2234">
        <f t="shared" si="1138"/>
        <v>1.0760000000000001</v>
      </c>
      <c r="BM2234" s="43">
        <f t="shared" si="1155"/>
        <v>43054</v>
      </c>
      <c r="BN2234" s="43">
        <f t="shared" si="1139"/>
        <v>43280</v>
      </c>
      <c r="BO2234" s="45">
        <f t="shared" si="1156"/>
        <v>0.78872282608695654</v>
      </c>
      <c r="BP2234" s="45">
        <f t="shared" si="1157"/>
        <v>2.5209146069088741</v>
      </c>
      <c r="BQ2234" s="47">
        <f t="shared" si="1158"/>
        <v>101.03250460238755</v>
      </c>
      <c r="BR2234" s="47">
        <f t="shared" si="1159"/>
        <v>122.98816244317641</v>
      </c>
    </row>
    <row r="2235" spans="6:70" x14ac:dyDescent="0.25">
      <c r="F2235" s="2">
        <v>43069</v>
      </c>
      <c r="G2235">
        <v>1.37226</v>
      </c>
      <c r="H2235" s="43">
        <v>43108</v>
      </c>
      <c r="I2235">
        <v>2.4041000000000001</v>
      </c>
      <c r="L2235" s="2">
        <v>42998</v>
      </c>
      <c r="M2235" t="str">
        <v>912828WJ</v>
      </c>
      <c r="N2235">
        <v>-9.5701999999999998</v>
      </c>
      <c r="O2235">
        <v>14.052910000000001</v>
      </c>
      <c r="P2235">
        <v>0.81389999999999996</v>
      </c>
      <c r="Q2235">
        <v>126.34375</v>
      </c>
      <c r="R2235">
        <f>VLOOKUP(M2235,工作表1!$A$3:$B$1000,2,FALSE)</f>
        <v>2.5</v>
      </c>
      <c r="S2235" t="str">
        <f>VLOOKUP(M2235,工作表1!$A$3:$C$1000,3,FALSE)</f>
        <v>2024/5/15</v>
      </c>
      <c r="T2235">
        <f t="shared" si="1129"/>
        <v>1.1739999999999999</v>
      </c>
      <c r="U2235">
        <f t="shared" si="1128"/>
        <v>1.3260000000000001</v>
      </c>
      <c r="V2235" s="43">
        <f t="shared" si="1140"/>
        <v>43054</v>
      </c>
      <c r="W2235" s="43">
        <f t="shared" si="1130"/>
        <v>43098</v>
      </c>
      <c r="X2235" s="45">
        <f t="shared" si="1141"/>
        <v>0.87635869565217395</v>
      </c>
      <c r="Y2235" s="45">
        <f t="shared" si="1142"/>
        <v>1.554440887432996</v>
      </c>
      <c r="Z2235" s="47">
        <f t="shared" si="1143"/>
        <v>99.549835133024914</v>
      </c>
      <c r="AA2235" s="47">
        <f t="shared" si="1144"/>
        <v>121.2004311173972</v>
      </c>
      <c r="AB2235" s="45">
        <f t="shared" si="1145"/>
        <v>2.1034000000000002</v>
      </c>
      <c r="AC2235" s="2" t="str">
        <f t="shared" si="1131"/>
        <v>TY2</v>
      </c>
      <c r="AD2235">
        <f t="shared" si="1132"/>
        <v>125.625</v>
      </c>
      <c r="AE2235">
        <f t="shared" si="1133"/>
        <v>125.671875</v>
      </c>
      <c r="AF2235" s="49">
        <f t="shared" si="1160"/>
        <v>-4.6875E-2</v>
      </c>
      <c r="AG2235" s="3">
        <f t="shared" si="1146"/>
        <v>124.1855079163248</v>
      </c>
      <c r="AH2235">
        <f t="shared" si="1147"/>
        <v>123.2842303740555</v>
      </c>
      <c r="AI2235" s="51">
        <f t="shared" si="1148"/>
        <v>0.90127754226929824</v>
      </c>
      <c r="AJ2235" s="52">
        <f t="shared" si="1149"/>
        <v>0.94815254226929824</v>
      </c>
      <c r="AK2235" s="2">
        <v>42998</v>
      </c>
      <c r="AL2235" t="str">
        <v>912828D5</v>
      </c>
      <c r="AM2235">
        <v>0.14449999999999999</v>
      </c>
      <c r="AN2235">
        <v>1.2138899999999999</v>
      </c>
      <c r="AO2235">
        <v>0.80720000000000003</v>
      </c>
      <c r="AP2235">
        <v>125.625</v>
      </c>
      <c r="AQ2235">
        <f>VLOOKUP(AL2235,工作表1!$F$3:$G$1000,2,FALSE)</f>
        <v>2.375</v>
      </c>
      <c r="AR2235" t="str">
        <f>VLOOKUP(AL2235,工作表1!$F$3:$H$1000,3,FALSE)</f>
        <v>2024/8/15</v>
      </c>
      <c r="AS2235">
        <f t="shared" si="1134"/>
        <v>1.1739999999999999</v>
      </c>
      <c r="AT2235">
        <f t="shared" si="1135"/>
        <v>1.2010000000000001</v>
      </c>
      <c r="AU2235" s="43">
        <f t="shared" si="1150"/>
        <v>43146</v>
      </c>
      <c r="AV2235" s="43">
        <f t="shared" si="1136"/>
        <v>43189</v>
      </c>
      <c r="AW2235" s="45">
        <f t="shared" si="1151"/>
        <v>0.23879076086956522</v>
      </c>
      <c r="AX2235" s="45">
        <f t="shared" si="1152"/>
        <v>1.4750921307325788</v>
      </c>
      <c r="AY2235" s="47">
        <f t="shared" si="1153"/>
        <v>101.9790349885353</v>
      </c>
      <c r="AZ2235" s="47">
        <f t="shared" si="1154"/>
        <v>124.1855079163248</v>
      </c>
      <c r="BA2235" s="43"/>
      <c r="BC2235" s="2">
        <v>42997</v>
      </c>
      <c r="BD2235" t="str">
        <v>912828G3</v>
      </c>
      <c r="BE2235">
        <v>-2.3243</v>
      </c>
      <c r="BF2235">
        <v>1.33117</v>
      </c>
      <c r="BG2235">
        <v>0.80059999999999998</v>
      </c>
      <c r="BH2235">
        <v>125.671875</v>
      </c>
      <c r="BI2235">
        <f>VLOOKUP(BD2235,工作表1!$K$3:$L$1000,2,FALSE)</f>
        <v>2.25</v>
      </c>
      <c r="BJ2235" t="str">
        <f>VLOOKUP(BD2235,工作表1!$K$3:$M$1000,3,FALSE)</f>
        <v>2024/11/15</v>
      </c>
      <c r="BK2235">
        <f t="shared" si="1137"/>
        <v>1.173</v>
      </c>
      <c r="BL2235">
        <f t="shared" si="1138"/>
        <v>1.077</v>
      </c>
      <c r="BM2235" s="43">
        <f t="shared" si="1155"/>
        <v>43054</v>
      </c>
      <c r="BN2235" s="43">
        <f t="shared" si="1139"/>
        <v>43280</v>
      </c>
      <c r="BO2235" s="45">
        <f t="shared" si="1156"/>
        <v>0.78260869565217384</v>
      </c>
      <c r="BP2235" s="45">
        <f t="shared" si="1157"/>
        <v>2.5209648600357353</v>
      </c>
      <c r="BQ2235" s="47">
        <f t="shared" si="1158"/>
        <v>101.27945935801677</v>
      </c>
      <c r="BR2235" s="47">
        <f t="shared" si="1159"/>
        <v>123.2842303740555</v>
      </c>
    </row>
    <row r="2236" spans="6:70" x14ac:dyDescent="0.25">
      <c r="F2236" s="2">
        <v>43068</v>
      </c>
      <c r="G2236">
        <v>1.3607400000000001</v>
      </c>
      <c r="H2236" s="43">
        <v>43105</v>
      </c>
      <c r="I2236">
        <v>2.4064999999999999</v>
      </c>
      <c r="L2236" s="2">
        <v>42997</v>
      </c>
      <c r="M2236" t="str">
        <v>912828WJ</v>
      </c>
      <c r="N2236">
        <v>0.47170000000000001</v>
      </c>
      <c r="O2236">
        <v>0.51570000000000005</v>
      </c>
      <c r="P2236">
        <v>0.81389999999999996</v>
      </c>
      <c r="Q2236">
        <v>126.28125</v>
      </c>
      <c r="R2236">
        <f>VLOOKUP(M2236,工作表1!$A$3:$B$1000,2,FALSE)</f>
        <v>2.5</v>
      </c>
      <c r="S2236" t="str">
        <f>VLOOKUP(M2236,工作表1!$A$3:$C$1000,3,FALSE)</f>
        <v>2024/5/15</v>
      </c>
      <c r="T2236">
        <f t="shared" si="1129"/>
        <v>1.173</v>
      </c>
      <c r="U2236">
        <f t="shared" si="1128"/>
        <v>1.327</v>
      </c>
      <c r="V2236" s="43">
        <f t="shared" si="1140"/>
        <v>43054</v>
      </c>
      <c r="W2236" s="43">
        <f t="shared" si="1130"/>
        <v>43098</v>
      </c>
      <c r="X2236" s="45">
        <f t="shared" si="1141"/>
        <v>0.86956521739130432</v>
      </c>
      <c r="Y2236" s="45">
        <f t="shared" si="1142"/>
        <v>1.5544967242406194</v>
      </c>
      <c r="Z2236" s="47">
        <f t="shared" si="1143"/>
        <v>103.31301450548725</v>
      </c>
      <c r="AA2236" s="47">
        <f t="shared" si="1144"/>
        <v>125.81249913294022</v>
      </c>
      <c r="AB2236" s="45">
        <f t="shared" si="1145"/>
        <v>2.0714999999999999</v>
      </c>
      <c r="AC2236" s="2" t="str">
        <f t="shared" si="1131"/>
        <v>TY2</v>
      </c>
      <c r="AD2236">
        <f t="shared" si="1132"/>
        <v>125.984375</v>
      </c>
      <c r="AE2236">
        <f t="shared" si="1133"/>
        <v>125.765625</v>
      </c>
      <c r="AF2236" s="49">
        <f t="shared" si="1160"/>
        <v>0.21875</v>
      </c>
      <c r="AG2236" s="3">
        <f t="shared" si="1146"/>
        <v>124.50832872378915</v>
      </c>
      <c r="AH2236">
        <f t="shared" si="1147"/>
        <v>123.35783041998617</v>
      </c>
      <c r="AI2236" s="51">
        <f t="shared" si="1148"/>
        <v>1.1504983038029764</v>
      </c>
      <c r="AJ2236" s="52">
        <f t="shared" si="1149"/>
        <v>0.93174830380297635</v>
      </c>
      <c r="AK2236" s="2">
        <v>42997</v>
      </c>
      <c r="AL2236" t="str">
        <v>912828D5</v>
      </c>
      <c r="AM2236">
        <v>-0.52190000000000003</v>
      </c>
      <c r="AN2236">
        <v>1.25244</v>
      </c>
      <c r="AO2236">
        <v>0.80720000000000003</v>
      </c>
      <c r="AP2236">
        <v>125.984375</v>
      </c>
      <c r="AQ2236">
        <f>VLOOKUP(AL2236,工作表1!$F$3:$G$1000,2,FALSE)</f>
        <v>2.375</v>
      </c>
      <c r="AR2236" t="str">
        <f>VLOOKUP(AL2236,工作表1!$F$3:$H$1000,3,FALSE)</f>
        <v>2024/8/15</v>
      </c>
      <c r="AS2236">
        <f t="shared" si="1134"/>
        <v>1.173</v>
      </c>
      <c r="AT2236">
        <f t="shared" si="1135"/>
        <v>1.202</v>
      </c>
      <c r="AU2236" s="43">
        <f t="shared" si="1150"/>
        <v>43146</v>
      </c>
      <c r="AV2236" s="43">
        <f t="shared" si="1136"/>
        <v>43189</v>
      </c>
      <c r="AW2236" s="45">
        <f t="shared" si="1151"/>
        <v>0.23233695652173914</v>
      </c>
      <c r="AX2236" s="45">
        <f t="shared" si="1152"/>
        <v>1.4751451756998213</v>
      </c>
      <c r="AY2236" s="47">
        <f t="shared" si="1153"/>
        <v>102.24928593671018</v>
      </c>
      <c r="AZ2236" s="47">
        <f t="shared" si="1154"/>
        <v>124.50832872378915</v>
      </c>
      <c r="BA2236" s="43"/>
      <c r="BC2236" s="2">
        <v>42996</v>
      </c>
      <c r="BD2236" t="str">
        <v>912828G3</v>
      </c>
      <c r="BE2236">
        <v>-2.6395</v>
      </c>
      <c r="BF2236">
        <v>1.3287100000000001</v>
      </c>
      <c r="BG2236">
        <v>0.80059999999999998</v>
      </c>
      <c r="BH2236">
        <v>125.765625</v>
      </c>
      <c r="BI2236">
        <f>VLOOKUP(BD2236,工作表1!$K$3:$L$1000,2,FALSE)</f>
        <v>2.25</v>
      </c>
      <c r="BJ2236" t="str">
        <f>VLOOKUP(BD2236,工作表1!$K$3:$M$1000,3,FALSE)</f>
        <v>2024/11/15</v>
      </c>
      <c r="BK2236">
        <f t="shared" si="1137"/>
        <v>1.169</v>
      </c>
      <c r="BL2236">
        <f t="shared" si="1138"/>
        <v>1.081</v>
      </c>
      <c r="BM2236" s="43">
        <f t="shared" si="1155"/>
        <v>43054</v>
      </c>
      <c r="BN2236" s="43">
        <f t="shared" si="1139"/>
        <v>43280</v>
      </c>
      <c r="BO2236" s="45">
        <f t="shared" si="1156"/>
        <v>0.77649456521739124</v>
      </c>
      <c r="BP2236" s="45">
        <f t="shared" si="1157"/>
        <v>2.5210151131625969</v>
      </c>
      <c r="BQ2236" s="47">
        <f t="shared" si="1158"/>
        <v>101.35067021384519</v>
      </c>
      <c r="BR2236" s="47">
        <f t="shared" si="1159"/>
        <v>123.35783041998617</v>
      </c>
    </row>
    <row r="2237" spans="6:70" x14ac:dyDescent="0.25">
      <c r="F2237" s="2">
        <v>43067</v>
      </c>
      <c r="G2237">
        <v>1.35791</v>
      </c>
      <c r="H2237" s="43">
        <v>43104</v>
      </c>
      <c r="I2237">
        <v>2.3818000000000001</v>
      </c>
      <c r="L2237" s="2">
        <v>42996</v>
      </c>
      <c r="M2237" t="str">
        <v>912828WJ</v>
      </c>
      <c r="N2237">
        <v>0.46839999999999998</v>
      </c>
      <c r="O2237">
        <v>0.63292000000000004</v>
      </c>
      <c r="P2237">
        <v>0.81389999999999996</v>
      </c>
      <c r="Q2237">
        <v>126.375</v>
      </c>
      <c r="R2237">
        <f>VLOOKUP(M2237,工作表1!$A$3:$B$1000,2,FALSE)</f>
        <v>2.5</v>
      </c>
      <c r="S2237" t="str">
        <f>VLOOKUP(M2237,工作表1!$A$3:$C$1000,3,FALSE)</f>
        <v>2024/5/15</v>
      </c>
      <c r="T2237">
        <f t="shared" si="1129"/>
        <v>1.169</v>
      </c>
      <c r="U2237">
        <f t="shared" si="1128"/>
        <v>1.331</v>
      </c>
      <c r="V2237" s="43">
        <f t="shared" si="1140"/>
        <v>43054</v>
      </c>
      <c r="W2237" s="43">
        <f t="shared" si="1130"/>
        <v>43098</v>
      </c>
      <c r="X2237" s="45">
        <f t="shared" si="1141"/>
        <v>0.8627717391304347</v>
      </c>
      <c r="Y2237" s="45">
        <f t="shared" si="1142"/>
        <v>1.5545525610482427</v>
      </c>
      <c r="Z2237" s="47">
        <f t="shared" si="1143"/>
        <v>103.35600372543063</v>
      </c>
      <c r="AA2237" s="47">
        <f t="shared" si="1144"/>
        <v>125.85270650867346</v>
      </c>
      <c r="AB2237" s="45">
        <f t="shared" si="1145"/>
        <v>2.0592000000000001</v>
      </c>
      <c r="AC2237" s="2" t="str">
        <f t="shared" si="1131"/>
        <v>TY2</v>
      </c>
      <c r="AD2237">
        <f t="shared" si="1132"/>
        <v>126.078125</v>
      </c>
      <c r="AE2237">
        <f t="shared" si="1133"/>
        <v>126</v>
      </c>
      <c r="AF2237" s="49">
        <f t="shared" si="1160"/>
        <v>7.8125E-2</v>
      </c>
      <c r="AG2237" s="3">
        <f t="shared" si="1146"/>
        <v>124.61948209616287</v>
      </c>
      <c r="AH2237">
        <f t="shared" si="1147"/>
        <v>123.54699725131307</v>
      </c>
      <c r="AI2237" s="51">
        <f t="shared" si="1148"/>
        <v>1.0724848448497966</v>
      </c>
      <c r="AJ2237" s="52">
        <f t="shared" si="1149"/>
        <v>0.99435984484979656</v>
      </c>
      <c r="AK2237" s="2">
        <v>42996</v>
      </c>
      <c r="AL2237" t="str">
        <v>912828D5</v>
      </c>
      <c r="AM2237">
        <v>-0.21529999999999999</v>
      </c>
      <c r="AN2237">
        <v>1.1984399999999999</v>
      </c>
      <c r="AO2237">
        <v>0.80720000000000003</v>
      </c>
      <c r="AP2237">
        <v>126.078125</v>
      </c>
      <c r="AQ2237">
        <f>VLOOKUP(AL2237,工作表1!$F$3:$G$1000,2,FALSE)</f>
        <v>2.375</v>
      </c>
      <c r="AR2237" t="str">
        <f>VLOOKUP(AL2237,工作表1!$F$3:$H$1000,3,FALSE)</f>
        <v>2024/8/15</v>
      </c>
      <c r="AS2237">
        <f t="shared" si="1134"/>
        <v>1.169</v>
      </c>
      <c r="AT2237">
        <f t="shared" si="1135"/>
        <v>1.206</v>
      </c>
      <c r="AU2237" s="43">
        <f t="shared" si="1150"/>
        <v>43146</v>
      </c>
      <c r="AV2237" s="43">
        <f t="shared" si="1136"/>
        <v>43189</v>
      </c>
      <c r="AW2237" s="45">
        <f t="shared" si="1151"/>
        <v>0.22588315217391305</v>
      </c>
      <c r="AX2237" s="45">
        <f t="shared" si="1152"/>
        <v>1.4751982206670637</v>
      </c>
      <c r="AY2237" s="47">
        <f t="shared" si="1153"/>
        <v>102.35028448683545</v>
      </c>
      <c r="AZ2237" s="47">
        <f t="shared" si="1154"/>
        <v>124.61948209616287</v>
      </c>
      <c r="BA2237" s="43"/>
      <c r="BC2237" s="2">
        <v>42993</v>
      </c>
      <c r="BD2237" t="str">
        <v>912828G3</v>
      </c>
      <c r="BE2237">
        <v>-3.2029999999999998</v>
      </c>
      <c r="BF2237">
        <v>1.3602399999999999</v>
      </c>
      <c r="BG2237">
        <v>0.80059999999999998</v>
      </c>
      <c r="BH2237">
        <v>126</v>
      </c>
      <c r="BI2237">
        <f>VLOOKUP(BD2237,工作表1!$K$3:$L$1000,2,FALSE)</f>
        <v>2.25</v>
      </c>
      <c r="BJ2237" t="str">
        <f>VLOOKUP(BD2237,工作表1!$K$3:$M$1000,3,FALSE)</f>
        <v>2024/11/15</v>
      </c>
      <c r="BK2237">
        <f t="shared" si="1137"/>
        <v>1.1665000000000001</v>
      </c>
      <c r="BL2237">
        <f t="shared" si="1138"/>
        <v>1.0834999999999999</v>
      </c>
      <c r="BM2237" s="43">
        <f t="shared" si="1155"/>
        <v>43054</v>
      </c>
      <c r="BN2237" s="43">
        <f t="shared" si="1139"/>
        <v>43280</v>
      </c>
      <c r="BO2237" s="45">
        <f t="shared" si="1156"/>
        <v>0.77038043478260876</v>
      </c>
      <c r="BP2237" s="45">
        <f t="shared" si="1157"/>
        <v>2.521065366289458</v>
      </c>
      <c r="BQ2237" s="47">
        <f t="shared" si="1158"/>
        <v>101.51324272695071</v>
      </c>
      <c r="BR2237" s="47">
        <f t="shared" si="1159"/>
        <v>123.54699725131307</v>
      </c>
    </row>
    <row r="2238" spans="6:70" x14ac:dyDescent="0.25">
      <c r="F2238" s="2">
        <v>43066</v>
      </c>
      <c r="G2238">
        <v>1.3554600000000001</v>
      </c>
      <c r="H2238" s="43">
        <v>43103</v>
      </c>
      <c r="I2238">
        <v>2.3645999999999998</v>
      </c>
      <c r="L2238" s="2">
        <v>42993</v>
      </c>
      <c r="M2238" t="str">
        <v>912828WJ</v>
      </c>
      <c r="N2238">
        <v>0.20269999999999999</v>
      </c>
      <c r="O2238">
        <v>0.98631000000000002</v>
      </c>
      <c r="P2238">
        <v>0.81389999999999996</v>
      </c>
      <c r="Q2238">
        <v>126.59375</v>
      </c>
      <c r="R2238">
        <f>VLOOKUP(M2238,工作表1!$A$3:$B$1000,2,FALSE)</f>
        <v>2.5</v>
      </c>
      <c r="S2238" t="str">
        <f>VLOOKUP(M2238,工作表1!$A$3:$C$1000,3,FALSE)</f>
        <v>2024/5/15</v>
      </c>
      <c r="T2238">
        <f t="shared" si="1129"/>
        <v>1.1665000000000001</v>
      </c>
      <c r="U2238">
        <f t="shared" si="1128"/>
        <v>1.3334999999999999</v>
      </c>
      <c r="V2238" s="43">
        <f t="shared" si="1140"/>
        <v>43054</v>
      </c>
      <c r="W2238" s="43">
        <f t="shared" si="1130"/>
        <v>43098</v>
      </c>
      <c r="X2238" s="45">
        <f t="shared" si="1141"/>
        <v>0.8559782608695653</v>
      </c>
      <c r="Y2238" s="45">
        <f t="shared" si="1142"/>
        <v>1.5546083978558667</v>
      </c>
      <c r="Z2238" s="47">
        <f t="shared" si="1143"/>
        <v>103.43042147847926</v>
      </c>
      <c r="AA2238" s="47">
        <f t="shared" si="1144"/>
        <v>125.93202349355158</v>
      </c>
      <c r="AB2238" s="45">
        <f t="shared" si="1145"/>
        <v>2.0324</v>
      </c>
      <c r="AC2238" s="2" t="str">
        <f t="shared" si="1131"/>
        <v>TY2</v>
      </c>
      <c r="AD2238">
        <f t="shared" si="1132"/>
        <v>126.3125</v>
      </c>
      <c r="AE2238">
        <f t="shared" si="1133"/>
        <v>126.09375</v>
      </c>
      <c r="AF2238" s="49">
        <f t="shared" si="1160"/>
        <v>0.21875</v>
      </c>
      <c r="AG2238" s="3">
        <f t="shared" si="1146"/>
        <v>124.79601767446792</v>
      </c>
      <c r="AH2238">
        <f t="shared" si="1147"/>
        <v>123.64427158880156</v>
      </c>
      <c r="AI2238" s="51">
        <f t="shared" si="1148"/>
        <v>1.1517460856663604</v>
      </c>
      <c r="AJ2238" s="52">
        <f t="shared" si="1149"/>
        <v>0.93299608566636039</v>
      </c>
      <c r="AK2238" s="2">
        <v>42993</v>
      </c>
      <c r="AL2238" t="str">
        <v>912828D5</v>
      </c>
      <c r="AM2238">
        <v>-0.85119999999999996</v>
      </c>
      <c r="AN2238">
        <v>1.2666200000000001</v>
      </c>
      <c r="AO2238">
        <v>0.80720000000000003</v>
      </c>
      <c r="AP2238">
        <v>126.3125</v>
      </c>
      <c r="AQ2238">
        <f>VLOOKUP(AL2238,工作表1!$F$3:$G$1000,2,FALSE)</f>
        <v>2.375</v>
      </c>
      <c r="AR2238" t="str">
        <f>VLOOKUP(AL2238,工作表1!$F$3:$H$1000,3,FALSE)</f>
        <v>2024/8/15</v>
      </c>
      <c r="AS2238">
        <f t="shared" si="1134"/>
        <v>1.1665000000000001</v>
      </c>
      <c r="AT2238">
        <f t="shared" si="1135"/>
        <v>1.2084999999999999</v>
      </c>
      <c r="AU2238" s="43">
        <f t="shared" si="1150"/>
        <v>43146</v>
      </c>
      <c r="AV2238" s="43">
        <f t="shared" si="1136"/>
        <v>43189</v>
      </c>
      <c r="AW2238" s="45">
        <f t="shared" si="1151"/>
        <v>0.21942934782608695</v>
      </c>
      <c r="AX2238" s="45">
        <f t="shared" si="1152"/>
        <v>1.4752512656343062</v>
      </c>
      <c r="AY2238" s="47">
        <f t="shared" si="1153"/>
        <v>102.50327760914405</v>
      </c>
      <c r="AZ2238" s="47">
        <f t="shared" si="1154"/>
        <v>124.79601767446792</v>
      </c>
      <c r="BA2238" s="43"/>
      <c r="BC2238" s="2">
        <v>42992</v>
      </c>
      <c r="BD2238" t="str">
        <v>912828G3</v>
      </c>
      <c r="BE2238">
        <v>-3.0329000000000002</v>
      </c>
      <c r="BF2238">
        <v>1.3375600000000001</v>
      </c>
      <c r="BG2238">
        <v>0.80059999999999998</v>
      </c>
      <c r="BH2238">
        <v>126.09375</v>
      </c>
      <c r="BI2238">
        <f>VLOOKUP(BD2238,工作表1!$K$3:$L$1000,2,FALSE)</f>
        <v>2.25</v>
      </c>
      <c r="BJ2238" t="str">
        <f>VLOOKUP(BD2238,工作表1!$K$3:$M$1000,3,FALSE)</f>
        <v>2024/11/15</v>
      </c>
      <c r="BK2238">
        <f t="shared" si="1137"/>
        <v>1.1639999999999999</v>
      </c>
      <c r="BL2238">
        <f t="shared" si="1138"/>
        <v>1.0860000000000001</v>
      </c>
      <c r="BM2238" s="43">
        <f t="shared" si="1155"/>
        <v>43054</v>
      </c>
      <c r="BN2238" s="43">
        <f t="shared" si="1139"/>
        <v>43280</v>
      </c>
      <c r="BO2238" s="45">
        <f t="shared" si="1156"/>
        <v>0.75203804347826086</v>
      </c>
      <c r="BP2238" s="45">
        <f t="shared" si="1157"/>
        <v>2.5212161256700418</v>
      </c>
      <c r="BQ2238" s="47">
        <f t="shared" si="1158"/>
        <v>101.62059442760183</v>
      </c>
      <c r="BR2238" s="47">
        <f t="shared" si="1159"/>
        <v>123.64427158880156</v>
      </c>
    </row>
    <row r="2239" spans="6:70" x14ac:dyDescent="0.25">
      <c r="F2239" s="2">
        <v>43063</v>
      </c>
      <c r="G2239">
        <v>1.353</v>
      </c>
      <c r="H2239" s="43">
        <v>43102</v>
      </c>
      <c r="I2239">
        <v>2.3793000000000002</v>
      </c>
      <c r="L2239" s="2">
        <v>42992</v>
      </c>
      <c r="M2239" t="str">
        <v>912828WJ</v>
      </c>
      <c r="N2239">
        <v>-8.6400000000000005E-2</v>
      </c>
      <c r="O2239">
        <v>1.2317800000000001</v>
      </c>
      <c r="P2239">
        <v>0.81389999999999996</v>
      </c>
      <c r="Q2239">
        <v>126.6875</v>
      </c>
      <c r="R2239">
        <f>VLOOKUP(M2239,工作表1!$A$3:$B$1000,2,FALSE)</f>
        <v>2.5</v>
      </c>
      <c r="S2239" t="str">
        <f>VLOOKUP(M2239,工作表1!$A$3:$C$1000,3,FALSE)</f>
        <v>2024/5/15</v>
      </c>
      <c r="T2239">
        <f t="shared" si="1129"/>
        <v>1.1639999999999999</v>
      </c>
      <c r="U2239">
        <f t="shared" si="1128"/>
        <v>1.3360000000000001</v>
      </c>
      <c r="V2239" s="43">
        <f t="shared" si="1140"/>
        <v>43054</v>
      </c>
      <c r="W2239" s="43">
        <f t="shared" si="1130"/>
        <v>43098</v>
      </c>
      <c r="X2239" s="45">
        <f t="shared" si="1141"/>
        <v>0.83559782608695654</v>
      </c>
      <c r="Y2239" s="45">
        <f t="shared" si="1142"/>
        <v>1.5547759082787374</v>
      </c>
      <c r="Z2239" s="47">
        <f t="shared" si="1143"/>
        <v>103.44833792379056</v>
      </c>
      <c r="AA2239" s="47">
        <f t="shared" si="1144"/>
        <v>125.91937632331243</v>
      </c>
      <c r="AB2239" s="45">
        <f t="shared" si="1145"/>
        <v>2.0055000000000001</v>
      </c>
      <c r="AC2239" s="2" t="str">
        <f t="shared" si="1131"/>
        <v>TY2</v>
      </c>
      <c r="AD2239">
        <f t="shared" si="1132"/>
        <v>126.40625</v>
      </c>
      <c r="AE2239">
        <f t="shared" si="1133"/>
        <v>126.140625</v>
      </c>
      <c r="AF2239" s="49">
        <f t="shared" si="1160"/>
        <v>0.265625</v>
      </c>
      <c r="AG2239" s="3">
        <f t="shared" si="1146"/>
        <v>124.85935283619018</v>
      </c>
      <c r="AH2239">
        <f t="shared" si="1147"/>
        <v>123.69034057183222</v>
      </c>
      <c r="AI2239" s="51">
        <f t="shared" si="1148"/>
        <v>1.1690122643579599</v>
      </c>
      <c r="AJ2239" s="52">
        <f t="shared" si="1149"/>
        <v>0.90338726435795991</v>
      </c>
      <c r="AK2239" s="2">
        <v>42992</v>
      </c>
      <c r="AL2239" t="str">
        <v>912828D5</v>
      </c>
      <c r="AM2239">
        <v>-1.1618999999999999</v>
      </c>
      <c r="AN2239">
        <v>1.2864199999999999</v>
      </c>
      <c r="AO2239">
        <v>0.80720000000000003</v>
      </c>
      <c r="AP2239">
        <v>126.40625</v>
      </c>
      <c r="AQ2239">
        <f>VLOOKUP(AL2239,工作表1!$F$3:$G$1000,2,FALSE)</f>
        <v>2.375</v>
      </c>
      <c r="AR2239" t="str">
        <f>VLOOKUP(AL2239,工作表1!$F$3:$H$1000,3,FALSE)</f>
        <v>2024/8/15</v>
      </c>
      <c r="AS2239">
        <f t="shared" si="1134"/>
        <v>1.1639999999999999</v>
      </c>
      <c r="AT2239">
        <f t="shared" si="1135"/>
        <v>1.2110000000000001</v>
      </c>
      <c r="AU2239" s="43">
        <f t="shared" si="1150"/>
        <v>43146</v>
      </c>
      <c r="AV2239" s="43">
        <f t="shared" si="1136"/>
        <v>43189</v>
      </c>
      <c r="AW2239" s="45">
        <f t="shared" si="1151"/>
        <v>0.2000679347826087</v>
      </c>
      <c r="AX2239" s="45">
        <f t="shared" si="1152"/>
        <v>1.4754104005360333</v>
      </c>
      <c r="AY2239" s="47">
        <f t="shared" si="1153"/>
        <v>102.58324367329965</v>
      </c>
      <c r="AZ2239" s="47">
        <f t="shared" si="1154"/>
        <v>124.85935283619018</v>
      </c>
      <c r="BA2239" s="43"/>
      <c r="BC2239" s="2">
        <v>42991</v>
      </c>
      <c r="BD2239" t="str">
        <v>912828G3</v>
      </c>
      <c r="BE2239">
        <v>-2.8134000000000001</v>
      </c>
      <c r="BF2239">
        <v>1.3241799999999999</v>
      </c>
      <c r="BG2239">
        <v>0.80059999999999998</v>
      </c>
      <c r="BH2239">
        <v>126.140625</v>
      </c>
      <c r="BI2239">
        <f>VLOOKUP(BD2239,工作表1!$K$3:$L$1000,2,FALSE)</f>
        <v>2.25</v>
      </c>
      <c r="BJ2239" t="str">
        <f>VLOOKUP(BD2239,工作表1!$K$3:$M$1000,3,FALSE)</f>
        <v>2024/11/15</v>
      </c>
      <c r="BK2239">
        <f t="shared" si="1137"/>
        <v>1.1585000000000001</v>
      </c>
      <c r="BL2239">
        <f t="shared" si="1138"/>
        <v>1.0914999999999999</v>
      </c>
      <c r="BM2239" s="43">
        <f t="shared" si="1155"/>
        <v>43054</v>
      </c>
      <c r="BN2239" s="43">
        <f t="shared" si="1139"/>
        <v>43280</v>
      </c>
      <c r="BO2239" s="45">
        <f t="shared" si="1156"/>
        <v>0.74592391304347816</v>
      </c>
      <c r="BP2239" s="45">
        <f t="shared" si="1157"/>
        <v>2.521266378796903</v>
      </c>
      <c r="BQ2239" s="47">
        <f t="shared" si="1158"/>
        <v>101.67104447002805</v>
      </c>
      <c r="BR2239" s="47">
        <f t="shared" si="1159"/>
        <v>123.69034057183222</v>
      </c>
    </row>
    <row r="2240" spans="6:70" x14ac:dyDescent="0.25">
      <c r="F2240" s="2">
        <v>43062</v>
      </c>
      <c r="G2240">
        <v>1.35</v>
      </c>
      <c r="H2240" s="43">
        <v>43101</v>
      </c>
      <c r="I2240">
        <v>2.3327</v>
      </c>
      <c r="L2240" s="2">
        <v>42991</v>
      </c>
      <c r="M2240" t="str">
        <v>912828WJ</v>
      </c>
      <c r="N2240">
        <v>0.48920000000000002</v>
      </c>
      <c r="O2240">
        <v>0.81232000000000004</v>
      </c>
      <c r="P2240">
        <v>0.81389999999999996</v>
      </c>
      <c r="Q2240">
        <v>126.71875</v>
      </c>
      <c r="R2240">
        <f>VLOOKUP(M2240,工作表1!$A$3:$B$1000,2,FALSE)</f>
        <v>2.5</v>
      </c>
      <c r="S2240" t="str">
        <f>VLOOKUP(M2240,工作表1!$A$3:$C$1000,3,FALSE)</f>
        <v>2024/5/15</v>
      </c>
      <c r="T2240">
        <f t="shared" si="1129"/>
        <v>1.1585000000000001</v>
      </c>
      <c r="U2240">
        <f t="shared" si="1128"/>
        <v>1.3414999999999999</v>
      </c>
      <c r="V2240" s="43">
        <f t="shared" si="1140"/>
        <v>43054</v>
      </c>
      <c r="W2240" s="43">
        <f t="shared" si="1130"/>
        <v>43098</v>
      </c>
      <c r="X2240" s="45">
        <f t="shared" si="1141"/>
        <v>0.82880434782608692</v>
      </c>
      <c r="Y2240" s="45">
        <f t="shared" si="1142"/>
        <v>1.5548317450863607</v>
      </c>
      <c r="Z2240" s="47">
        <f t="shared" si="1143"/>
        <v>103.60790992704098</v>
      </c>
      <c r="AA2240" s="47">
        <f t="shared" si="1144"/>
        <v>126.10218175910811</v>
      </c>
      <c r="AB2240" s="45">
        <f t="shared" si="1145"/>
        <v>2.0030000000000001</v>
      </c>
      <c r="AC2240" s="2" t="str">
        <f t="shared" si="1131"/>
        <v>TY2</v>
      </c>
      <c r="AD2240">
        <f t="shared" si="1132"/>
        <v>126.453125</v>
      </c>
      <c r="AE2240">
        <f t="shared" si="1133"/>
        <v>126.328125</v>
      </c>
      <c r="AF2240" s="49">
        <f t="shared" si="1160"/>
        <v>0.125</v>
      </c>
      <c r="AG2240" s="3">
        <f t="shared" si="1146"/>
        <v>124.90931018081584</v>
      </c>
      <c r="AH2240">
        <f t="shared" si="1147"/>
        <v>123.90386508209995</v>
      </c>
      <c r="AI2240" s="51">
        <f t="shared" si="1148"/>
        <v>1.0054450987158816</v>
      </c>
      <c r="AJ2240" s="52">
        <f t="shared" si="1149"/>
        <v>0.88044509871588161</v>
      </c>
      <c r="AK2240" s="2">
        <v>42991</v>
      </c>
      <c r="AL2240" t="str">
        <v>912828D5</v>
      </c>
      <c r="AM2240">
        <v>-0.9667</v>
      </c>
      <c r="AN2240">
        <v>1.2650300000000001</v>
      </c>
      <c r="AO2240">
        <v>0.80720000000000003</v>
      </c>
      <c r="AP2240">
        <v>126.453125</v>
      </c>
      <c r="AQ2240">
        <f>VLOOKUP(AL2240,工作表1!$F$3:$G$1000,2,FALSE)</f>
        <v>2.375</v>
      </c>
      <c r="AR2240" t="str">
        <f>VLOOKUP(AL2240,工作表1!$F$3:$H$1000,3,FALSE)</f>
        <v>2024/8/15</v>
      </c>
      <c r="AS2240">
        <f t="shared" si="1134"/>
        <v>1.1585000000000001</v>
      </c>
      <c r="AT2240">
        <f t="shared" si="1135"/>
        <v>1.2164999999999999</v>
      </c>
      <c r="AU2240" s="43">
        <f t="shared" si="1150"/>
        <v>43146</v>
      </c>
      <c r="AV2240" s="43">
        <f t="shared" si="1136"/>
        <v>43189</v>
      </c>
      <c r="AW2240" s="45">
        <f t="shared" si="1151"/>
        <v>0.19361413043478262</v>
      </c>
      <c r="AX2240" s="45">
        <f t="shared" si="1152"/>
        <v>1.4754634455032758</v>
      </c>
      <c r="AY2240" s="47">
        <f t="shared" si="1153"/>
        <v>102.63574617871558</v>
      </c>
      <c r="AZ2240" s="47">
        <f t="shared" si="1154"/>
        <v>124.90931018081584</v>
      </c>
      <c r="BA2240" s="43"/>
      <c r="BC2240" s="2">
        <v>42990</v>
      </c>
      <c r="BD2240" t="str">
        <v>912828G3</v>
      </c>
      <c r="BE2240">
        <v>-2.1737000000000002</v>
      </c>
      <c r="BF2240">
        <v>1.2871600000000001</v>
      </c>
      <c r="BG2240">
        <v>0.80059999999999998</v>
      </c>
      <c r="BH2240">
        <v>126.328125</v>
      </c>
      <c r="BI2240">
        <f>VLOOKUP(BD2240,工作表1!$K$3:$L$1000,2,FALSE)</f>
        <v>2.25</v>
      </c>
      <c r="BJ2240" t="str">
        <f>VLOOKUP(BD2240,工作表1!$K$3:$M$1000,3,FALSE)</f>
        <v>2024/11/15</v>
      </c>
      <c r="BK2240">
        <f t="shared" si="1137"/>
        <v>1.157</v>
      </c>
      <c r="BL2240">
        <f t="shared" si="1138"/>
        <v>1.093</v>
      </c>
      <c r="BM2240" s="43">
        <f t="shared" si="1155"/>
        <v>43054</v>
      </c>
      <c r="BN2240" s="43">
        <f t="shared" si="1139"/>
        <v>43280</v>
      </c>
      <c r="BO2240" s="45">
        <f t="shared" si="1156"/>
        <v>0.73980978260869568</v>
      </c>
      <c r="BP2240" s="45">
        <f t="shared" si="1157"/>
        <v>2.5213166319237641</v>
      </c>
      <c r="BQ2240" s="47">
        <f t="shared" si="1158"/>
        <v>101.85237885200472</v>
      </c>
      <c r="BR2240" s="47">
        <f t="shared" si="1159"/>
        <v>123.90386508209995</v>
      </c>
    </row>
    <row r="2241" spans="6:70" x14ac:dyDescent="0.25">
      <c r="F2241" s="2">
        <v>43061</v>
      </c>
      <c r="G2241">
        <v>1.35015</v>
      </c>
      <c r="H2241" s="43">
        <v>43098</v>
      </c>
      <c r="I2241">
        <v>2.3327</v>
      </c>
      <c r="L2241" s="2">
        <v>42990</v>
      </c>
      <c r="M2241" t="str">
        <v>912828WJ</v>
      </c>
      <c r="N2241">
        <v>0.49940000000000001</v>
      </c>
      <c r="O2241">
        <v>0.82799</v>
      </c>
      <c r="P2241">
        <v>0.81389999999999996</v>
      </c>
      <c r="Q2241">
        <v>126.90625</v>
      </c>
      <c r="R2241">
        <f>VLOOKUP(M2241,工作表1!$A$3:$B$1000,2,FALSE)</f>
        <v>2.5</v>
      </c>
      <c r="S2241" t="str">
        <f>VLOOKUP(M2241,工作表1!$A$3:$C$1000,3,FALSE)</f>
        <v>2024/5/15</v>
      </c>
      <c r="T2241">
        <f t="shared" si="1129"/>
        <v>1.157</v>
      </c>
      <c r="U2241">
        <f t="shared" si="1128"/>
        <v>1.343</v>
      </c>
      <c r="V2241" s="43">
        <f t="shared" si="1140"/>
        <v>43054</v>
      </c>
      <c r="W2241" s="43">
        <f t="shared" si="1130"/>
        <v>43098</v>
      </c>
      <c r="X2241" s="45">
        <f t="shared" si="1141"/>
        <v>0.82201086956521741</v>
      </c>
      <c r="Y2241" s="45">
        <f t="shared" si="1142"/>
        <v>1.5548875818939845</v>
      </c>
      <c r="Z2241" s="47">
        <f t="shared" si="1143"/>
        <v>103.75969042867558</v>
      </c>
      <c r="AA2241" s="47">
        <f t="shared" si="1144"/>
        <v>126.27683733830904</v>
      </c>
      <c r="AB2241" s="45">
        <f t="shared" si="1145"/>
        <v>1.9883999999999999</v>
      </c>
      <c r="AC2241" s="2" t="str">
        <f t="shared" si="1131"/>
        <v>TY2</v>
      </c>
      <c r="AD2241">
        <f t="shared" si="1132"/>
        <v>126.640625</v>
      </c>
      <c r="AE2241">
        <f t="shared" si="1133"/>
        <v>126.6875</v>
      </c>
      <c r="AF2241" s="49">
        <f t="shared" si="1160"/>
        <v>-4.6875E-2</v>
      </c>
      <c r="AG2241" s="3">
        <f t="shared" si="1146"/>
        <v>125.12896040255583</v>
      </c>
      <c r="AH2241">
        <f t="shared" si="1147"/>
        <v>124.22921797331952</v>
      </c>
      <c r="AI2241" s="51">
        <f t="shared" si="1148"/>
        <v>0.89974242923631209</v>
      </c>
      <c r="AJ2241" s="52">
        <f t="shared" si="1149"/>
        <v>0.94661742923631209</v>
      </c>
      <c r="AK2241" s="2">
        <v>42990</v>
      </c>
      <c r="AL2241" t="str">
        <v>912828D5</v>
      </c>
      <c r="AM2241">
        <v>-0.3911</v>
      </c>
      <c r="AN2241">
        <v>1.20503</v>
      </c>
      <c r="AO2241">
        <v>0.80720000000000003</v>
      </c>
      <c r="AP2241">
        <v>126.640625</v>
      </c>
      <c r="AQ2241">
        <f>VLOOKUP(AL2241,工作表1!$F$3:$G$1000,2,FALSE)</f>
        <v>2.375</v>
      </c>
      <c r="AR2241" t="str">
        <f>VLOOKUP(AL2241,工作表1!$F$3:$H$1000,3,FALSE)</f>
        <v>2024/8/15</v>
      </c>
      <c r="AS2241">
        <f t="shared" si="1134"/>
        <v>1.157</v>
      </c>
      <c r="AT2241">
        <f t="shared" si="1135"/>
        <v>1.218</v>
      </c>
      <c r="AU2241" s="43">
        <f t="shared" si="1150"/>
        <v>43146</v>
      </c>
      <c r="AV2241" s="43">
        <f t="shared" si="1136"/>
        <v>43189</v>
      </c>
      <c r="AW2241" s="45">
        <f t="shared" si="1151"/>
        <v>0.18716032608695654</v>
      </c>
      <c r="AX2241" s="45">
        <f t="shared" si="1152"/>
        <v>1.4755164904705182</v>
      </c>
      <c r="AY2241" s="47">
        <f t="shared" si="1153"/>
        <v>102.82305533009377</v>
      </c>
      <c r="AZ2241" s="47">
        <f t="shared" si="1154"/>
        <v>125.12896040255583</v>
      </c>
      <c r="BA2241" s="43"/>
      <c r="BC2241" s="2">
        <v>42989</v>
      </c>
      <c r="BD2241" t="str">
        <v>912828G3</v>
      </c>
      <c r="BE2241">
        <v>-2.4137</v>
      </c>
      <c r="BF2241">
        <v>1.29959</v>
      </c>
      <c r="BG2241">
        <v>0.80059999999999998</v>
      </c>
      <c r="BH2241">
        <v>126.6875</v>
      </c>
      <c r="BI2241">
        <f>VLOOKUP(BD2241,工作表1!$K$3:$L$1000,2,FALSE)</f>
        <v>2.25</v>
      </c>
      <c r="BJ2241" t="str">
        <f>VLOOKUP(BD2241,工作表1!$K$3:$M$1000,3,FALSE)</f>
        <v>2024/11/15</v>
      </c>
      <c r="BK2241">
        <f t="shared" si="1137"/>
        <v>1.157</v>
      </c>
      <c r="BL2241">
        <f t="shared" si="1138"/>
        <v>1.093</v>
      </c>
      <c r="BM2241" s="43">
        <f t="shared" si="1155"/>
        <v>43054</v>
      </c>
      <c r="BN2241" s="43">
        <f t="shared" si="1139"/>
        <v>43280</v>
      </c>
      <c r="BO2241" s="45">
        <f t="shared" si="1156"/>
        <v>0.73369565217391308</v>
      </c>
      <c r="BP2241" s="45">
        <f t="shared" si="1157"/>
        <v>2.5213668850506252</v>
      </c>
      <c r="BQ2241" s="47">
        <f t="shared" si="1158"/>
        <v>102.12204303577141</v>
      </c>
      <c r="BR2241" s="47">
        <f t="shared" si="1159"/>
        <v>124.22921797331952</v>
      </c>
    </row>
    <row r="2242" spans="6:70" x14ac:dyDescent="0.25">
      <c r="F2242" s="2">
        <v>43060</v>
      </c>
      <c r="G2242">
        <v>1.3440000000000001</v>
      </c>
      <c r="H2242" s="43">
        <v>43097</v>
      </c>
      <c r="I2242">
        <v>2.3586</v>
      </c>
      <c r="L2242" s="2">
        <v>42989</v>
      </c>
      <c r="M2242" t="str">
        <v>912828WJ</v>
      </c>
      <c r="N2242">
        <v>-5.79E-2</v>
      </c>
      <c r="O2242">
        <v>1.2016500000000001</v>
      </c>
      <c r="P2242">
        <v>0.81389999999999996</v>
      </c>
      <c r="Q2242">
        <v>127.25</v>
      </c>
      <c r="R2242">
        <f>VLOOKUP(M2242,工作表1!$A$3:$B$1000,2,FALSE)</f>
        <v>2.5</v>
      </c>
      <c r="S2242" t="str">
        <f>VLOOKUP(M2242,工作表1!$A$3:$C$1000,3,FALSE)</f>
        <v>2024/5/15</v>
      </c>
      <c r="T2242">
        <f t="shared" si="1129"/>
        <v>1.157</v>
      </c>
      <c r="U2242">
        <f t="shared" si="1128"/>
        <v>1.343</v>
      </c>
      <c r="V2242" s="43">
        <f t="shared" si="1140"/>
        <v>43054</v>
      </c>
      <c r="W2242" s="43">
        <f t="shared" si="1130"/>
        <v>43098</v>
      </c>
      <c r="X2242" s="45">
        <f t="shared" si="1141"/>
        <v>0.81521739130434789</v>
      </c>
      <c r="Y2242" s="45">
        <f t="shared" si="1142"/>
        <v>1.5549434187016082</v>
      </c>
      <c r="Z2242" s="47">
        <f t="shared" si="1143"/>
        <v>103.91696326110093</v>
      </c>
      <c r="AA2242" s="47">
        <f t="shared" si="1144"/>
        <v>126.45878373635428</v>
      </c>
      <c r="AB2242" s="45">
        <f t="shared" si="1145"/>
        <v>1.9544999999999999</v>
      </c>
      <c r="AC2242" s="2" t="str">
        <f t="shared" si="1131"/>
        <v>TY2</v>
      </c>
      <c r="AD2242">
        <f t="shared" si="1132"/>
        <v>127</v>
      </c>
      <c r="AE2242">
        <f t="shared" si="1133"/>
        <v>127.1875</v>
      </c>
      <c r="AF2242" s="49">
        <f t="shared" si="1160"/>
        <v>-0.1875</v>
      </c>
      <c r="AG2242" s="3">
        <f t="shared" si="1146"/>
        <v>125.44458906413317</v>
      </c>
      <c r="AH2242">
        <f t="shared" si="1147"/>
        <v>124.72336299342818</v>
      </c>
      <c r="AI2242" s="51">
        <f t="shared" si="1148"/>
        <v>0.72122607070498645</v>
      </c>
      <c r="AJ2242" s="52">
        <f t="shared" si="1149"/>
        <v>0.90872607070498645</v>
      </c>
      <c r="AK2242" s="2">
        <v>42989</v>
      </c>
      <c r="AL2242" t="str">
        <v>912828D5</v>
      </c>
      <c r="AM2242">
        <v>-0.74460000000000004</v>
      </c>
      <c r="AN2242">
        <v>1.2403</v>
      </c>
      <c r="AO2242">
        <v>0.80720000000000003</v>
      </c>
      <c r="AP2242">
        <v>127</v>
      </c>
      <c r="AQ2242">
        <f>VLOOKUP(AL2242,工作表1!$F$3:$G$1000,2,FALSE)</f>
        <v>2.375</v>
      </c>
      <c r="AR2242" t="str">
        <f>VLOOKUP(AL2242,工作表1!$F$3:$H$1000,3,FALSE)</f>
        <v>2024/8/15</v>
      </c>
      <c r="AS2242">
        <f t="shared" si="1134"/>
        <v>1.157</v>
      </c>
      <c r="AT2242">
        <f t="shared" si="1135"/>
        <v>1.218</v>
      </c>
      <c r="AU2242" s="43">
        <f t="shared" si="1150"/>
        <v>43146</v>
      </c>
      <c r="AV2242" s="43">
        <f t="shared" si="1136"/>
        <v>43189</v>
      </c>
      <c r="AW2242" s="45">
        <f t="shared" si="1151"/>
        <v>0.18070652173913043</v>
      </c>
      <c r="AX2242" s="45">
        <f t="shared" si="1152"/>
        <v>1.4755695354377605</v>
      </c>
      <c r="AY2242" s="47">
        <f t="shared" si="1153"/>
        <v>103.0870174447753</v>
      </c>
      <c r="AZ2242" s="47">
        <f t="shared" si="1154"/>
        <v>125.44458906413317</v>
      </c>
      <c r="BA2242" s="43"/>
      <c r="BC2242" s="2">
        <v>42986</v>
      </c>
      <c r="BD2242" t="str">
        <v>912828G3</v>
      </c>
      <c r="BE2242">
        <v>-2.2309000000000001</v>
      </c>
      <c r="BF2242">
        <v>1.2882899999999999</v>
      </c>
      <c r="BG2242">
        <v>0.80059999999999998</v>
      </c>
      <c r="BH2242">
        <v>127.1875</v>
      </c>
      <c r="BI2242">
        <f>VLOOKUP(BD2242,工作表1!$K$3:$L$1000,2,FALSE)</f>
        <v>2.25</v>
      </c>
      <c r="BJ2242" t="str">
        <f>VLOOKUP(BD2242,工作表1!$K$3:$M$1000,3,FALSE)</f>
        <v>2024/11/15</v>
      </c>
      <c r="BK2242">
        <f t="shared" si="1137"/>
        <v>1.153</v>
      </c>
      <c r="BL2242">
        <f t="shared" si="1138"/>
        <v>1.097</v>
      </c>
      <c r="BM2242" s="43">
        <f t="shared" si="1155"/>
        <v>43054</v>
      </c>
      <c r="BN2242" s="43">
        <f t="shared" si="1139"/>
        <v>43280</v>
      </c>
      <c r="BO2242" s="45">
        <f t="shared" si="1156"/>
        <v>0.72758152173913038</v>
      </c>
      <c r="BP2242" s="45">
        <f t="shared" si="1157"/>
        <v>2.5214171381774864</v>
      </c>
      <c r="BQ2242" s="47">
        <f t="shared" si="1158"/>
        <v>102.53007553126007</v>
      </c>
      <c r="BR2242" s="47">
        <f t="shared" si="1159"/>
        <v>124.72336299342818</v>
      </c>
    </row>
    <row r="2243" spans="6:70" x14ac:dyDescent="0.25">
      <c r="F2243" s="2">
        <v>43059</v>
      </c>
      <c r="G2243">
        <v>1.3375699999999999</v>
      </c>
      <c r="H2243" s="43">
        <v>43096</v>
      </c>
      <c r="I2243">
        <v>2.3313000000000001</v>
      </c>
      <c r="L2243" s="2">
        <v>42986</v>
      </c>
      <c r="M2243" t="str">
        <v>912828WJ</v>
      </c>
      <c r="N2243">
        <v>-0.18029999999999999</v>
      </c>
      <c r="O2243">
        <v>1.2725</v>
      </c>
      <c r="P2243">
        <v>0.81389999999999996</v>
      </c>
      <c r="Q2243">
        <v>127.75</v>
      </c>
      <c r="R2243">
        <f>VLOOKUP(M2243,工作表1!$A$3:$B$1000,2,FALSE)</f>
        <v>2.5</v>
      </c>
      <c r="S2243" t="str">
        <f>VLOOKUP(M2243,工作表1!$A$3:$C$1000,3,FALSE)</f>
        <v>2024/5/15</v>
      </c>
      <c r="T2243">
        <f t="shared" si="1129"/>
        <v>1.153</v>
      </c>
      <c r="U2243">
        <f t="shared" si="1128"/>
        <v>1.347</v>
      </c>
      <c r="V2243" s="43">
        <f t="shared" si="1140"/>
        <v>43054</v>
      </c>
      <c r="W2243" s="43">
        <f t="shared" si="1130"/>
        <v>43098</v>
      </c>
      <c r="X2243" s="45">
        <f t="shared" si="1141"/>
        <v>0.80842391304347827</v>
      </c>
      <c r="Y2243" s="45">
        <f t="shared" si="1142"/>
        <v>1.5549992555092316</v>
      </c>
      <c r="Z2243" s="47">
        <f t="shared" si="1143"/>
        <v>104.30246264370984</v>
      </c>
      <c r="AA2243" s="47">
        <f t="shared" si="1144"/>
        <v>126.91965314591502</v>
      </c>
      <c r="AB2243" s="45">
        <f t="shared" si="1145"/>
        <v>1.8797999999999999</v>
      </c>
      <c r="AC2243" s="2" t="str">
        <f t="shared" si="1131"/>
        <v>TY2</v>
      </c>
      <c r="AD2243">
        <f t="shared" si="1132"/>
        <v>127.5</v>
      </c>
      <c r="AE2243">
        <f t="shared" si="1133"/>
        <v>127.140625</v>
      </c>
      <c r="AF2243" s="49">
        <f t="shared" si="1160"/>
        <v>0.359375</v>
      </c>
      <c r="AG2243" s="3">
        <f t="shared" si="1146"/>
        <v>125.93357603143194</v>
      </c>
      <c r="AH2243">
        <f t="shared" si="1147"/>
        <v>124.7480207443775</v>
      </c>
      <c r="AI2243" s="51">
        <f t="shared" si="1148"/>
        <v>1.1855552870544415</v>
      </c>
      <c r="AJ2243" s="52">
        <f t="shared" si="1149"/>
        <v>0.82618028705444146</v>
      </c>
      <c r="AK2243" s="2">
        <v>42986</v>
      </c>
      <c r="AL2243" t="str">
        <v>912828D5</v>
      </c>
      <c r="AM2243">
        <v>-0.71379999999999999</v>
      </c>
      <c r="AN2243">
        <v>1.2362500000000001</v>
      </c>
      <c r="AO2243">
        <v>0.80720000000000003</v>
      </c>
      <c r="AP2243">
        <v>127.5</v>
      </c>
      <c r="AQ2243">
        <f>VLOOKUP(AL2243,工作表1!$F$3:$G$1000,2,FALSE)</f>
        <v>2.375</v>
      </c>
      <c r="AR2243" t="str">
        <f>VLOOKUP(AL2243,工作表1!$F$3:$H$1000,3,FALSE)</f>
        <v>2024/8/15</v>
      </c>
      <c r="AS2243">
        <f t="shared" si="1134"/>
        <v>1.153</v>
      </c>
      <c r="AT2243">
        <f t="shared" si="1135"/>
        <v>1.222</v>
      </c>
      <c r="AU2243" s="43">
        <f t="shared" si="1150"/>
        <v>43146</v>
      </c>
      <c r="AV2243" s="43">
        <f t="shared" si="1136"/>
        <v>43189</v>
      </c>
      <c r="AW2243" s="45">
        <f t="shared" si="1151"/>
        <v>0.17425271739130435</v>
      </c>
      <c r="AX2243" s="45">
        <f t="shared" si="1152"/>
        <v>1.4756225804050029</v>
      </c>
      <c r="AY2243" s="47">
        <f t="shared" si="1153"/>
        <v>103.4931366060574</v>
      </c>
      <c r="AZ2243" s="47">
        <f t="shared" si="1154"/>
        <v>125.93357603143194</v>
      </c>
      <c r="BA2243" s="43"/>
      <c r="BC2243" s="2">
        <v>42985</v>
      </c>
      <c r="BD2243" t="str">
        <v>912828G3</v>
      </c>
      <c r="BE2243">
        <v>-0.79610000000000003</v>
      </c>
      <c r="BF2243">
        <v>1.20834</v>
      </c>
      <c r="BG2243">
        <v>0.80059999999999998</v>
      </c>
      <c r="BH2243">
        <v>127.140625</v>
      </c>
      <c r="BI2243">
        <f>VLOOKUP(BD2243,工作表1!$K$3:$L$1000,2,FALSE)</f>
        <v>2.25</v>
      </c>
      <c r="BJ2243" t="str">
        <f>VLOOKUP(BD2243,工作表1!$K$3:$M$1000,3,FALSE)</f>
        <v>2024/11/15</v>
      </c>
      <c r="BK2243">
        <f t="shared" si="1137"/>
        <v>1.1559999999999999</v>
      </c>
      <c r="BL2243">
        <f t="shared" si="1138"/>
        <v>1.0940000000000001</v>
      </c>
      <c r="BM2243" s="43">
        <f t="shared" si="1155"/>
        <v>43054</v>
      </c>
      <c r="BN2243" s="43">
        <f t="shared" si="1139"/>
        <v>43280</v>
      </c>
      <c r="BO2243" s="45">
        <f t="shared" si="1156"/>
        <v>0.70923913043478259</v>
      </c>
      <c r="BP2243" s="45">
        <f t="shared" si="1157"/>
        <v>2.5215678975580702</v>
      </c>
      <c r="BQ2243" s="47">
        <f t="shared" si="1158"/>
        <v>102.57495983717236</v>
      </c>
      <c r="BR2243" s="47">
        <f t="shared" si="1159"/>
        <v>124.7480207443775</v>
      </c>
    </row>
    <row r="2244" spans="6:70" x14ac:dyDescent="0.25">
      <c r="F2244" s="2">
        <v>43056</v>
      </c>
      <c r="G2244">
        <v>1.33358</v>
      </c>
      <c r="H2244" s="43">
        <v>43095</v>
      </c>
      <c r="I2244">
        <v>2.3833000000000002</v>
      </c>
      <c r="L2244" s="2">
        <v>42985</v>
      </c>
      <c r="M2244" t="str">
        <v>912828WJ</v>
      </c>
      <c r="N2244">
        <v>-0.41499999999999998</v>
      </c>
      <c r="O2244">
        <v>1.3770500000000001</v>
      </c>
      <c r="P2244">
        <v>0.81389999999999996</v>
      </c>
      <c r="Q2244">
        <v>127.765625</v>
      </c>
      <c r="R2244">
        <f>VLOOKUP(M2244,工作表1!$A$3:$B$1000,2,FALSE)</f>
        <v>2.5</v>
      </c>
      <c r="S2244" t="str">
        <f>VLOOKUP(M2244,工作表1!$A$3:$C$1000,3,FALSE)</f>
        <v>2024/5/15</v>
      </c>
      <c r="T2244">
        <f t="shared" si="1129"/>
        <v>1.1559999999999999</v>
      </c>
      <c r="U2244">
        <f t="shared" ref="U2244:U2307" si="1161">R2244-T2244</f>
        <v>1.3440000000000001</v>
      </c>
      <c r="V2244" s="43">
        <f t="shared" si="1140"/>
        <v>43054</v>
      </c>
      <c r="W2244" s="43">
        <f t="shared" si="1130"/>
        <v>43098</v>
      </c>
      <c r="X2244" s="45">
        <f t="shared" si="1141"/>
        <v>0.78804347826086962</v>
      </c>
      <c r="Y2244" s="45">
        <f t="shared" si="1142"/>
        <v>1.5551667659321025</v>
      </c>
      <c r="Z2244" s="47">
        <f t="shared" si="1143"/>
        <v>104.29732409136733</v>
      </c>
      <c r="AA2244" s="47">
        <f t="shared" si="1144"/>
        <v>126.88058381367338</v>
      </c>
      <c r="AB2244" s="45">
        <f t="shared" si="1145"/>
        <v>1.8677999999999999</v>
      </c>
      <c r="AC2244" s="2" t="str">
        <f t="shared" si="1131"/>
        <v>TY2</v>
      </c>
      <c r="AD2244">
        <f t="shared" si="1132"/>
        <v>127.515625</v>
      </c>
      <c r="AE2244">
        <f t="shared" si="1133"/>
        <v>126.71875</v>
      </c>
      <c r="AF2244" s="49">
        <f t="shared" si="1160"/>
        <v>0.796875</v>
      </c>
      <c r="AG2244" s="3">
        <f t="shared" si="1146"/>
        <v>125.9239083298821</v>
      </c>
      <c r="AH2244">
        <f t="shared" si="1147"/>
        <v>124.30197438104383</v>
      </c>
      <c r="AI2244" s="51">
        <f t="shared" si="1148"/>
        <v>1.6219339488382616</v>
      </c>
      <c r="AJ2244" s="52">
        <f t="shared" si="1149"/>
        <v>0.82505894883826159</v>
      </c>
      <c r="AK2244" s="2">
        <v>42985</v>
      </c>
      <c r="AL2244" t="str">
        <v>912828D5</v>
      </c>
      <c r="AM2244">
        <v>-0.9163</v>
      </c>
      <c r="AN2244">
        <v>1.2540100000000001</v>
      </c>
      <c r="AO2244">
        <v>0.80720000000000003</v>
      </c>
      <c r="AP2244">
        <v>127.515625</v>
      </c>
      <c r="AQ2244">
        <f>VLOOKUP(AL2244,工作表1!$F$3:$G$1000,2,FALSE)</f>
        <v>2.375</v>
      </c>
      <c r="AR2244" t="str">
        <f>VLOOKUP(AL2244,工作表1!$F$3:$H$1000,3,FALSE)</f>
        <v>2024/8/15</v>
      </c>
      <c r="AS2244">
        <f t="shared" si="1134"/>
        <v>1.1559999999999999</v>
      </c>
      <c r="AT2244">
        <f t="shared" si="1135"/>
        <v>1.2190000000000001</v>
      </c>
      <c r="AU2244" s="43">
        <f t="shared" si="1150"/>
        <v>43146</v>
      </c>
      <c r="AV2244" s="43">
        <f t="shared" si="1136"/>
        <v>43189</v>
      </c>
      <c r="AW2244" s="45">
        <f t="shared" si="1151"/>
        <v>0.15489130434782608</v>
      </c>
      <c r="AX2244" s="45">
        <f t="shared" si="1152"/>
        <v>1.4757817153067303</v>
      </c>
      <c r="AY2244" s="47">
        <f t="shared" si="1153"/>
        <v>103.51123448120198</v>
      </c>
      <c r="AZ2244" s="47">
        <f t="shared" si="1154"/>
        <v>125.9239083298821</v>
      </c>
      <c r="BA2244" s="43"/>
      <c r="BC2244" s="2">
        <v>42984</v>
      </c>
      <c r="BD2244" t="str">
        <v>912828G3</v>
      </c>
      <c r="BE2244">
        <v>-1.1524000000000001</v>
      </c>
      <c r="BF2244">
        <v>1.2276400000000001</v>
      </c>
      <c r="BG2244">
        <v>0.80059999999999998</v>
      </c>
      <c r="BH2244">
        <v>126.71875</v>
      </c>
      <c r="BI2244">
        <f>VLOOKUP(BD2244,工作表1!$K$3:$L$1000,2,FALSE)</f>
        <v>2.25</v>
      </c>
      <c r="BJ2244" t="str">
        <f>VLOOKUP(BD2244,工作表1!$K$3:$M$1000,3,FALSE)</f>
        <v>2024/11/15</v>
      </c>
      <c r="BK2244">
        <f t="shared" si="1137"/>
        <v>1.1559999999999999</v>
      </c>
      <c r="BL2244">
        <f t="shared" si="1138"/>
        <v>1.0940000000000001</v>
      </c>
      <c r="BM2244" s="43">
        <f t="shared" si="1155"/>
        <v>43054</v>
      </c>
      <c r="BN2244" s="43">
        <f t="shared" si="1139"/>
        <v>43280</v>
      </c>
      <c r="BO2244" s="45">
        <f t="shared" si="1156"/>
        <v>0.703125</v>
      </c>
      <c r="BP2244" s="45">
        <f t="shared" si="1157"/>
        <v>2.5216181506849313</v>
      </c>
      <c r="BQ2244" s="47">
        <f t="shared" si="1158"/>
        <v>102.22704455552153</v>
      </c>
      <c r="BR2244" s="47">
        <f t="shared" si="1159"/>
        <v>124.30197438104383</v>
      </c>
    </row>
    <row r="2245" spans="6:70" x14ac:dyDescent="0.25">
      <c r="F2245" s="2">
        <v>43055</v>
      </c>
      <c r="G2245">
        <v>1.331</v>
      </c>
      <c r="H2245" s="43">
        <v>43094</v>
      </c>
      <c r="I2245">
        <v>2.3931</v>
      </c>
      <c r="L2245" s="2">
        <v>42984</v>
      </c>
      <c r="M2245" t="str">
        <v>912828WJ</v>
      </c>
      <c r="N2245">
        <v>-4.3999999999999997E-2</v>
      </c>
      <c r="O2245">
        <v>1.18655</v>
      </c>
      <c r="P2245">
        <v>0.81389999999999996</v>
      </c>
      <c r="Q2245">
        <v>127.34375</v>
      </c>
      <c r="R2245">
        <f>VLOOKUP(M2245,工作表1!$A$3:$B$1000,2,FALSE)</f>
        <v>2.5</v>
      </c>
      <c r="S2245" t="str">
        <f>VLOOKUP(M2245,工作表1!$A$3:$C$1000,3,FALSE)</f>
        <v>2024/5/15</v>
      </c>
      <c r="T2245">
        <f t="shared" ref="T2245:T2308" si="1162">INDEX($G:$G,MATCH(L2245,$F:$F,0))</f>
        <v>1.1559999999999999</v>
      </c>
      <c r="U2245">
        <f t="shared" si="1161"/>
        <v>1.3440000000000001</v>
      </c>
      <c r="V2245" s="43">
        <f t="shared" si="1140"/>
        <v>43054</v>
      </c>
      <c r="W2245" s="43">
        <f t="shared" ref="W2245:W2308" si="1163">IF(WEEKDAY(DATE(YEAR(L2245),(INT(MONTH(L2245)/3)+1)*3+1,1)-1,2)=7,DATE(YEAR(L2245),(INT(MONTH(L2245)/3)+1)*3+1,1)-1-2,IF(WEEKDAY(DATE(YEAR(L2245),(INT(MONTH(L2245)/3)+1)*3+1,1)-1,2)=6,DATE(YEAR(L2245),(INT(MONTH(L2245)/3)+1)*3+1,1)-1-1,DATE(YEAR(L2245),(INT(MONTH(L2245)/3)+1)*3+1,1)-1))</f>
        <v>43098</v>
      </c>
      <c r="X2245" s="45">
        <f t="shared" si="1141"/>
        <v>0.78125</v>
      </c>
      <c r="Y2245" s="45">
        <f t="shared" si="1142"/>
        <v>1.555222602739726</v>
      </c>
      <c r="Z2245" s="47">
        <f t="shared" si="1143"/>
        <v>104.02180856244014</v>
      </c>
      <c r="AA2245" s="47">
        <f t="shared" si="1144"/>
        <v>126.53078044008784</v>
      </c>
      <c r="AB2245" s="45">
        <f t="shared" si="1145"/>
        <v>1.9327000000000001</v>
      </c>
      <c r="AC2245" s="2" t="str">
        <f t="shared" ref="AC2245:AC2308" si="1164">IF(MOD(MONTH(L2245),3)=0,"TY2","TY1")</f>
        <v>TY2</v>
      </c>
      <c r="AD2245">
        <f t="shared" ref="AD2245:AD2308" si="1165">IF(AC2245="TY1",Q2245,AP2245)</f>
        <v>127.09375</v>
      </c>
      <c r="AE2245">
        <f t="shared" ref="AE2245:AE2308" si="1166">IF(AC2245="TY1",AP2245,BH2245)</f>
        <v>127.046875</v>
      </c>
      <c r="AF2245" s="49">
        <f t="shared" si="1160"/>
        <v>4.6875E-2</v>
      </c>
      <c r="AG2245" s="3">
        <f t="shared" si="1146"/>
        <v>125.48052723796185</v>
      </c>
      <c r="AH2245">
        <f t="shared" si="1147"/>
        <v>124.60954209630818</v>
      </c>
      <c r="AI2245" s="51">
        <f t="shared" si="1148"/>
        <v>0.87098514165367646</v>
      </c>
      <c r="AJ2245" s="52">
        <f t="shared" si="1149"/>
        <v>0.82411014165367646</v>
      </c>
      <c r="AK2245" s="2">
        <v>42984</v>
      </c>
      <c r="AL2245" t="str">
        <v>912828D5</v>
      </c>
      <c r="AM2245">
        <v>-1.1597999999999999</v>
      </c>
      <c r="AN2245">
        <v>1.27704</v>
      </c>
      <c r="AO2245">
        <v>0.80720000000000003</v>
      </c>
      <c r="AP2245">
        <v>127.09375</v>
      </c>
      <c r="AQ2245">
        <f>VLOOKUP(AL2245,工作表1!$F$3:$G$1000,2,FALSE)</f>
        <v>2.375</v>
      </c>
      <c r="AR2245" t="str">
        <f>VLOOKUP(AL2245,工作表1!$F$3:$H$1000,3,FALSE)</f>
        <v>2024/8/15</v>
      </c>
      <c r="AS2245">
        <f t="shared" ref="AS2245:AS2308" si="1167">INDEX($G:$G,MATCH(AK2245,$F:$F,0))</f>
        <v>1.1559999999999999</v>
      </c>
      <c r="AT2245">
        <f t="shared" ref="AT2245:AT2308" si="1168">AQ2245-AS2245</f>
        <v>1.2190000000000001</v>
      </c>
      <c r="AU2245" s="43">
        <f t="shared" si="1150"/>
        <v>43146</v>
      </c>
      <c r="AV2245" s="43">
        <f t="shared" ref="AV2245:AV2308" si="1169">IF(WEEKDAY(DATE(YEAR(AK2245),(INT(MONTH(AK2245)/3)+1)*3+4,1)-1,2)=7,DATE(YEAR(AK2245),(INT(MONTH(AK2245)/3)+1)*3+4,1)-1-2,IF(WEEKDAY(DATE(YEAR(AK2245),(INT(MONTH(AK2245)/3)+1)*3+4,1)-1,2)=6,DATE(YEAR(AK2245),(INT(MONTH(AK2245)/3)+1)*3+4,1)-1-1,DATE(YEAR(AK2245),(INT(MONTH(AK2245)/3)+1)*3+4,1)-1))</f>
        <v>43189</v>
      </c>
      <c r="AW2245" s="45">
        <f t="shared" si="1151"/>
        <v>0.1484375</v>
      </c>
      <c r="AX2245" s="45">
        <f t="shared" si="1152"/>
        <v>1.4758347602739728</v>
      </c>
      <c r="AY2245" s="47">
        <f t="shared" si="1153"/>
        <v>103.16252670063805</v>
      </c>
      <c r="AZ2245" s="47">
        <f t="shared" si="1154"/>
        <v>125.48052723796185</v>
      </c>
      <c r="BA2245" s="43"/>
      <c r="BC2245" s="2">
        <v>42983</v>
      </c>
      <c r="BD2245" t="str">
        <v>912828G3</v>
      </c>
      <c r="BE2245">
        <v>-1.0931</v>
      </c>
      <c r="BF2245">
        <v>1.22397</v>
      </c>
      <c r="BG2245">
        <v>0.80059999999999998</v>
      </c>
      <c r="BH2245">
        <v>127.046875</v>
      </c>
      <c r="BI2245">
        <f>VLOOKUP(BD2245,工作表1!$K$3:$L$1000,2,FALSE)</f>
        <v>2.25</v>
      </c>
      <c r="BJ2245" t="str">
        <f>VLOOKUP(BD2245,工作表1!$K$3:$M$1000,3,FALSE)</f>
        <v>2024/11/15</v>
      </c>
      <c r="BK2245">
        <f t="shared" ref="BK2245:BK2308" si="1170">INDEX($G:$G,MATCH(BC2245,$F:$F,0))</f>
        <v>1.1559999999999999</v>
      </c>
      <c r="BL2245">
        <f t="shared" ref="BL2245:BL2308" si="1171">BI2245-BK2245</f>
        <v>1.0940000000000001</v>
      </c>
      <c r="BM2245" s="43">
        <f t="shared" si="1155"/>
        <v>43054</v>
      </c>
      <c r="BN2245" s="43">
        <f t="shared" ref="BN2245:BN2308" si="1172">IF(WEEKDAY(DATE(YEAR(BC2245),(INT(MONTH(BC2245)/3)+1)*3+7,1)-1,2)=7,DATE(YEAR(BC2245),(INT(MONTH(BC2245)/3)+1)*3+7,1)-1-2,IF(WEEKDAY(DATE(YEAR(BC2245),(INT(MONTH(BC2245)/3)+1)*3+7,1)-1,2)=6,DATE(YEAR(BC2245),(INT(MONTH(BC2245)/3)+1)*3+7,1)-1-1,DATE(YEAR(BC2245),(INT(MONTH(BC2245)/3)+1)*3+7,1)-1))</f>
        <v>43280</v>
      </c>
      <c r="BO2245" s="45">
        <f t="shared" si="1156"/>
        <v>0.69701086956521741</v>
      </c>
      <c r="BP2245" s="45">
        <f t="shared" si="1157"/>
        <v>2.5216684038117929</v>
      </c>
      <c r="BQ2245" s="47">
        <f t="shared" si="1158"/>
        <v>102.48247270519626</v>
      </c>
      <c r="BR2245" s="47">
        <f t="shared" si="1159"/>
        <v>124.60954209630818</v>
      </c>
    </row>
    <row r="2246" spans="6:70" x14ac:dyDescent="0.25">
      <c r="F2246" s="2">
        <v>43054</v>
      </c>
      <c r="G2246">
        <v>1.323</v>
      </c>
      <c r="H2246" s="43">
        <v>43091</v>
      </c>
      <c r="I2246">
        <v>2.3931</v>
      </c>
      <c r="L2246" s="2">
        <v>42983</v>
      </c>
      <c r="M2246" t="str">
        <v>912828WJ</v>
      </c>
      <c r="N2246">
        <v>0.30649999999999999</v>
      </c>
      <c r="O2246">
        <v>1.0219400000000001</v>
      </c>
      <c r="P2246">
        <v>0.81389999999999996</v>
      </c>
      <c r="Q2246">
        <v>127.671875</v>
      </c>
      <c r="R2246">
        <f>VLOOKUP(M2246,工作表1!$A$3:$B$1000,2,FALSE)</f>
        <v>2.5</v>
      </c>
      <c r="S2246" t="str">
        <f>VLOOKUP(M2246,工作表1!$A$3:$C$1000,3,FALSE)</f>
        <v>2024/5/15</v>
      </c>
      <c r="T2246">
        <f t="shared" si="1162"/>
        <v>1.1559999999999999</v>
      </c>
      <c r="U2246">
        <f t="shared" si="1161"/>
        <v>1.3440000000000001</v>
      </c>
      <c r="V2246" s="43">
        <f t="shared" ref="V2246:V2309" si="1173">COUPNCD(L2245,S2246,2,0)</f>
        <v>43054</v>
      </c>
      <c r="W2246" s="43">
        <f t="shared" si="1163"/>
        <v>43098</v>
      </c>
      <c r="X2246" s="45">
        <f t="shared" ref="X2246:X2309" si="1174">COUPDAYBS(L2245,S2246,2,1)/COUPDAYS(L2245,S2246,2,1)*R2246/2</f>
        <v>0.77445652173913038</v>
      </c>
      <c r="Y2246" s="45">
        <f t="shared" ref="Y2246:Y2309" si="1175">(W2246-L2245)/365*R2246+X2246</f>
        <v>1.5552784395473496</v>
      </c>
      <c r="Z2246" s="47">
        <f t="shared" ref="Z2246:Z2309" si="1176">(Q2246*P2246+Y2246)/(1+(O2246/100)*(W2246-L2247)/360)-X2246</f>
        <v>104.33788314631809</v>
      </c>
      <c r="AA2246" s="47">
        <f t="shared" ref="AA2246:AA2309" si="1177">(Z2246-$AB$5*(W2246-L2245)/365+T2246*(W2246-L2245)/360)/P2246</f>
        <v>126.90783554150552</v>
      </c>
      <c r="AB2246" s="45">
        <f t="shared" ref="AB2246:AB2309" si="1178">INDEX(I:I,MATCH(L2246,H:H,0))</f>
        <v>1.8894</v>
      </c>
      <c r="AC2246" s="2" t="str">
        <f t="shared" si="1164"/>
        <v>TY2</v>
      </c>
      <c r="AD2246">
        <f t="shared" si="1165"/>
        <v>127.421875</v>
      </c>
      <c r="AE2246">
        <f t="shared" si="1166"/>
        <v>126.296875</v>
      </c>
      <c r="AF2246" s="49">
        <f t="shared" si="1160"/>
        <v>1.125</v>
      </c>
      <c r="AG2246" s="3">
        <f t="shared" ref="AG2246:AG2309" si="1179">IF(AC2246="TY1",AA2246,AZ2246)</f>
        <v>125.81819407055046</v>
      </c>
      <c r="AH2246">
        <f t="shared" ref="AH2246:AH2309" si="1180">IF(AC2246="TY1",AZ2246,BR2246)</f>
        <v>123.86411558907545</v>
      </c>
      <c r="AI2246" s="51">
        <f t="shared" ref="AI2246:AI2309" si="1181">AG2246-AH2246</f>
        <v>1.9540784814750083</v>
      </c>
      <c r="AJ2246" s="52">
        <f t="shared" ref="AJ2246:AJ2309" si="1182">AI2246-AF2246</f>
        <v>0.82907848147500829</v>
      </c>
      <c r="AK2246" s="2">
        <v>42983</v>
      </c>
      <c r="AL2246" t="str">
        <v>912828D5</v>
      </c>
      <c r="AM2246">
        <v>-0.70369999999999999</v>
      </c>
      <c r="AN2246">
        <v>1.2322</v>
      </c>
      <c r="AO2246">
        <v>0.80720000000000003</v>
      </c>
      <c r="AP2246">
        <v>127.421875</v>
      </c>
      <c r="AQ2246">
        <f>VLOOKUP(AL2246,工作表1!$F$3:$G$1000,2,FALSE)</f>
        <v>2.375</v>
      </c>
      <c r="AR2246" t="str">
        <f>VLOOKUP(AL2246,工作表1!$F$3:$H$1000,3,FALSE)</f>
        <v>2024/8/15</v>
      </c>
      <c r="AS2246">
        <f t="shared" si="1167"/>
        <v>1.1559999999999999</v>
      </c>
      <c r="AT2246">
        <f t="shared" si="1168"/>
        <v>1.2190000000000001</v>
      </c>
      <c r="AU2246" s="43">
        <f t="shared" ref="AU2246:AU2309" si="1183">COUPNCD(AK2245,AR2246,2,0)</f>
        <v>43146</v>
      </c>
      <c r="AV2246" s="43">
        <f t="shared" si="1169"/>
        <v>43189</v>
      </c>
      <c r="AW2246" s="45">
        <f t="shared" ref="AW2246:AW2309" si="1184">COUPDAYBS(AK2245,AR2246,2,1)/COUPDAYS(AK2245,AR2246,2,1)*AQ2246/2</f>
        <v>0.14198369565217392</v>
      </c>
      <c r="AX2246" s="45">
        <f t="shared" ref="AX2246:AX2309" si="1185">(AV2246-AK2245)/365*AQ2246+AW2246</f>
        <v>1.475887805241215</v>
      </c>
      <c r="AY2246" s="47">
        <f t="shared" ref="AY2246:AY2309" si="1186">(AP2246*AO2246+AX2246)/(1+(AN2246/100)*(AV2246-AK2247)/360)-AW2246</f>
        <v>103.44428080473767</v>
      </c>
      <c r="AZ2246" s="47">
        <f t="shared" ref="AZ2246:AZ2309" si="1187">(AY2246-$AB$5*(AV2246-AK2245)/365+AS2246*(AV2246-AK2245)/360)/AO2246</f>
        <v>125.81819407055046</v>
      </c>
      <c r="BA2246" s="43"/>
      <c r="BC2246" s="2">
        <v>42979</v>
      </c>
      <c r="BD2246" t="str">
        <v>912828G3</v>
      </c>
      <c r="BE2246">
        <v>-1.0935999999999999</v>
      </c>
      <c r="BF2246">
        <v>1.2240500000000001</v>
      </c>
      <c r="BG2246">
        <v>0.80059999999999998</v>
      </c>
      <c r="BH2246">
        <v>126.296875</v>
      </c>
      <c r="BI2246">
        <f>VLOOKUP(BD2246,工作表1!$K$3:$L$1000,2,FALSE)</f>
        <v>2.25</v>
      </c>
      <c r="BJ2246" t="str">
        <f>VLOOKUP(BD2246,工作表1!$K$3:$M$1000,3,FALSE)</f>
        <v>2024/11/15</v>
      </c>
      <c r="BK2246">
        <f t="shared" si="1170"/>
        <v>1.161</v>
      </c>
      <c r="BL2246">
        <f t="shared" si="1171"/>
        <v>1.089</v>
      </c>
      <c r="BM2246" s="43">
        <f t="shared" ref="BM2246:BM2309" si="1188">COUPNCD(BC2245,BJ2246,2,0)</f>
        <v>43054</v>
      </c>
      <c r="BN2246" s="43">
        <f t="shared" si="1172"/>
        <v>43280</v>
      </c>
      <c r="BO2246" s="45">
        <f t="shared" ref="BO2246:BO2309" si="1189">COUPDAYBS(BC2245,BJ2246,2,1)/COUPDAYS(BC2245,BJ2246,2,1)*BI2246/2</f>
        <v>0.6908967391304347</v>
      </c>
      <c r="BP2246" s="45">
        <f t="shared" ref="BP2246:BP2309" si="1190">(BN2246-BC2245)/365*BI2246+BO2246</f>
        <v>2.521718656938654</v>
      </c>
      <c r="BQ2246" s="47">
        <f t="shared" ref="BQ2246:BQ2309" si="1191">(BH2246*BG2246+BP2246)/(1+(BF2246/100)*(BN2246-BC2247)/360)-BO2246</f>
        <v>101.89074868033983</v>
      </c>
      <c r="BR2246" s="47">
        <f t="shared" ref="BR2246:BR2309" si="1192">(BQ2246-$AB$5*(BN2246-BC2245)/365+BK2246*(BN2246-BC2245)/360)/BG2246</f>
        <v>123.86411558907545</v>
      </c>
    </row>
    <row r="2247" spans="6:70" x14ac:dyDescent="0.25">
      <c r="F2247" s="2">
        <v>43053</v>
      </c>
      <c r="G2247">
        <v>1.3145</v>
      </c>
      <c r="H2247" s="43">
        <v>43090</v>
      </c>
      <c r="I2247">
        <v>2.3952</v>
      </c>
      <c r="L2247" s="2">
        <v>42979</v>
      </c>
      <c r="M2247" t="str">
        <v>912828WJ</v>
      </c>
      <c r="N2247">
        <v>0.40460000000000002</v>
      </c>
      <c r="O2247">
        <v>0.98294999999999999</v>
      </c>
      <c r="P2247">
        <v>0.81389999999999996</v>
      </c>
      <c r="Q2247">
        <v>126.953125</v>
      </c>
      <c r="R2247">
        <f>VLOOKUP(M2247,工作表1!$A$3:$B$1000,2,FALSE)</f>
        <v>2.5</v>
      </c>
      <c r="S2247" t="str">
        <f>VLOOKUP(M2247,工作表1!$A$3:$C$1000,3,FALSE)</f>
        <v>2024/5/15</v>
      </c>
      <c r="T2247">
        <f t="shared" si="1162"/>
        <v>1.161</v>
      </c>
      <c r="U2247">
        <f t="shared" si="1161"/>
        <v>1.339</v>
      </c>
      <c r="V2247" s="43">
        <f t="shared" si="1173"/>
        <v>43054</v>
      </c>
      <c r="W2247" s="43">
        <f t="shared" si="1163"/>
        <v>43098</v>
      </c>
      <c r="X2247" s="45">
        <f t="shared" si="1174"/>
        <v>0.76766304347826075</v>
      </c>
      <c r="Y2247" s="45">
        <f t="shared" si="1175"/>
        <v>1.5553342763549729</v>
      </c>
      <c r="Z2247" s="47">
        <f t="shared" si="1176"/>
        <v>103.77229449948719</v>
      </c>
      <c r="AA2247" s="47">
        <f t="shared" si="1177"/>
        <v>126.20359563311041</v>
      </c>
      <c r="AB2247" s="45">
        <f t="shared" si="1178"/>
        <v>1.9928999999999999</v>
      </c>
      <c r="AC2247" s="2" t="str">
        <f t="shared" si="1164"/>
        <v>TY2</v>
      </c>
      <c r="AD2247">
        <f t="shared" si="1165"/>
        <v>126.671875</v>
      </c>
      <c r="AE2247">
        <f t="shared" si="1166"/>
        <v>126.609375</v>
      </c>
      <c r="AF2247" s="49">
        <f t="shared" si="1160"/>
        <v>6.25E-2</v>
      </c>
      <c r="AG2247" s="3">
        <f t="shared" si="1179"/>
        <v>125.04829916365271</v>
      </c>
      <c r="AH2247">
        <f t="shared" si="1180"/>
        <v>124.9024259559277</v>
      </c>
      <c r="AI2247" s="51">
        <f t="shared" si="1181"/>
        <v>0.14587320772501755</v>
      </c>
      <c r="AJ2247" s="52">
        <f t="shared" si="1182"/>
        <v>8.3373207725017551E-2</v>
      </c>
      <c r="AK2247" s="2">
        <v>42979</v>
      </c>
      <c r="AL2247" t="str">
        <v>912828D5</v>
      </c>
      <c r="AM2247">
        <v>-1.0044999999999999</v>
      </c>
      <c r="AN2247">
        <v>1.26067</v>
      </c>
      <c r="AO2247">
        <v>0.80720000000000003</v>
      </c>
      <c r="AP2247">
        <v>126.671875</v>
      </c>
      <c r="AQ2247">
        <f>VLOOKUP(AL2247,工作表1!$F$3:$G$1000,2,FALSE)</f>
        <v>2.375</v>
      </c>
      <c r="AR2247" t="str">
        <f>VLOOKUP(AL2247,工作表1!$F$3:$H$1000,3,FALSE)</f>
        <v>2024/8/15</v>
      </c>
      <c r="AS2247">
        <f t="shared" si="1167"/>
        <v>1.161</v>
      </c>
      <c r="AT2247">
        <f t="shared" si="1168"/>
        <v>1.214</v>
      </c>
      <c r="AU2247" s="43">
        <f t="shared" si="1183"/>
        <v>43146</v>
      </c>
      <c r="AV2247" s="43">
        <f t="shared" si="1169"/>
        <v>43189</v>
      </c>
      <c r="AW2247" s="45">
        <f t="shared" si="1184"/>
        <v>0.13552989130434781</v>
      </c>
      <c r="AX2247" s="45">
        <f t="shared" si="1185"/>
        <v>1.4759408502084574</v>
      </c>
      <c r="AY2247" s="47">
        <f t="shared" si="1186"/>
        <v>102.8291499616128</v>
      </c>
      <c r="AZ2247" s="47">
        <f t="shared" si="1187"/>
        <v>125.04829916365271</v>
      </c>
      <c r="BA2247" s="43"/>
      <c r="BC2247" s="2">
        <v>42978</v>
      </c>
      <c r="BD2247" t="str">
        <v>912828G3</v>
      </c>
      <c r="BE2247">
        <v>-0.62280000000000002</v>
      </c>
      <c r="BF2247">
        <v>1.2129099999999999</v>
      </c>
      <c r="BG2247">
        <v>0.80059999999999998</v>
      </c>
      <c r="BH2247">
        <v>126.609375</v>
      </c>
      <c r="BI2247">
        <f>VLOOKUP(BD2247,工作表1!$K$3:$L$1000,2,FALSE)</f>
        <v>2.25</v>
      </c>
      <c r="BJ2247" t="str">
        <f>VLOOKUP(BD2247,工作表1!$K$3:$M$1000,3,FALSE)</f>
        <v>2024/11/15</v>
      </c>
      <c r="BK2247">
        <f t="shared" si="1170"/>
        <v>1.1585000000000001</v>
      </c>
      <c r="BL2247">
        <f t="shared" si="1171"/>
        <v>1.0914999999999999</v>
      </c>
      <c r="BM2247" s="43">
        <f t="shared" si="1188"/>
        <v>43054</v>
      </c>
      <c r="BN2247" s="43">
        <f t="shared" si="1172"/>
        <v>43189</v>
      </c>
      <c r="BO2247" s="45">
        <f t="shared" si="1189"/>
        <v>0.66644021739130432</v>
      </c>
      <c r="BP2247" s="45">
        <f t="shared" si="1190"/>
        <v>1.9609607653365098</v>
      </c>
      <c r="BQ2247" s="47">
        <f t="shared" si="1191"/>
        <v>101.9252056221422</v>
      </c>
      <c r="BR2247" s="47">
        <f t="shared" si="1192"/>
        <v>124.9024259559277</v>
      </c>
    </row>
    <row r="2248" spans="6:70" x14ac:dyDescent="0.25">
      <c r="F2248" s="2">
        <v>43052</v>
      </c>
      <c r="G2248">
        <v>1.3149999999999999</v>
      </c>
      <c r="H2248" s="43">
        <v>43089</v>
      </c>
      <c r="I2248">
        <v>2.3976000000000002</v>
      </c>
      <c r="L2248" s="2">
        <v>42978</v>
      </c>
      <c r="M2248" t="str">
        <v>912828WJ</v>
      </c>
      <c r="N2248">
        <v>0.2787</v>
      </c>
      <c r="O2248">
        <v>1.0727500000000001</v>
      </c>
      <c r="P2248">
        <v>0.81389999999999996</v>
      </c>
      <c r="Q2248">
        <v>127.25</v>
      </c>
      <c r="R2248">
        <f>VLOOKUP(M2248,工作表1!$A$3:$B$1000,2,FALSE)</f>
        <v>2.5</v>
      </c>
      <c r="S2248" t="str">
        <f>VLOOKUP(M2248,工作表1!$A$3:$C$1000,3,FALSE)</f>
        <v>2024/5/15</v>
      </c>
      <c r="T2248">
        <f t="shared" si="1162"/>
        <v>1.1585000000000001</v>
      </c>
      <c r="U2248">
        <f t="shared" si="1161"/>
        <v>1.3414999999999999</v>
      </c>
      <c r="V2248" s="43">
        <f t="shared" si="1173"/>
        <v>43054</v>
      </c>
      <c r="W2248" s="43">
        <f t="shared" si="1163"/>
        <v>43007</v>
      </c>
      <c r="X2248" s="45">
        <f t="shared" si="1174"/>
        <v>0.74048913043478259</v>
      </c>
      <c r="Y2248" s="45">
        <f t="shared" si="1175"/>
        <v>0.9322699523525908</v>
      </c>
      <c r="Z2248" s="47">
        <f t="shared" si="1176"/>
        <v>103.66721968056196</v>
      </c>
      <c r="AA2248" s="47">
        <f t="shared" si="1177"/>
        <v>127.05505577300868</v>
      </c>
      <c r="AB2248" s="45">
        <f t="shared" si="1178"/>
        <v>1.9421999999999999</v>
      </c>
      <c r="AC2248" s="2" t="str">
        <f t="shared" si="1164"/>
        <v>TY1</v>
      </c>
      <c r="AD2248">
        <f t="shared" si="1165"/>
        <v>127.25</v>
      </c>
      <c r="AE2248">
        <f t="shared" si="1166"/>
        <v>126.984375</v>
      </c>
      <c r="AF2248" s="49">
        <f t="shared" si="1160"/>
        <v>0.265625</v>
      </c>
      <c r="AG2248" s="3">
        <f t="shared" si="1179"/>
        <v>127.05505577300868</v>
      </c>
      <c r="AH2248">
        <f t="shared" si="1180"/>
        <v>126.05323432578213</v>
      </c>
      <c r="AI2248" s="51">
        <f t="shared" si="1181"/>
        <v>1.001821447226547</v>
      </c>
      <c r="AJ2248" s="52">
        <f t="shared" si="1182"/>
        <v>0.73619644722654698</v>
      </c>
      <c r="AK2248" s="2">
        <v>42978</v>
      </c>
      <c r="AL2248" t="str">
        <v>912828D5</v>
      </c>
      <c r="AM2248">
        <v>-0.78349999999999997</v>
      </c>
      <c r="AN2248">
        <v>1.2519400000000001</v>
      </c>
      <c r="AO2248">
        <v>0.80720000000000003</v>
      </c>
      <c r="AP2248">
        <v>126.984375</v>
      </c>
      <c r="AQ2248">
        <f>VLOOKUP(AL2248,工作表1!$F$3:$G$1000,2,FALSE)</f>
        <v>2.375</v>
      </c>
      <c r="AR2248" t="str">
        <f>VLOOKUP(AL2248,工作表1!$F$3:$H$1000,3,FALSE)</f>
        <v>2024/8/15</v>
      </c>
      <c r="AS2248">
        <f t="shared" si="1167"/>
        <v>1.1585000000000001</v>
      </c>
      <c r="AT2248">
        <f t="shared" si="1168"/>
        <v>1.2164999999999999</v>
      </c>
      <c r="AU2248" s="43">
        <f t="shared" si="1183"/>
        <v>43146</v>
      </c>
      <c r="AV2248" s="43">
        <f t="shared" si="1169"/>
        <v>43098</v>
      </c>
      <c r="AW2248" s="45">
        <f t="shared" si="1184"/>
        <v>0.10971467391304347</v>
      </c>
      <c r="AX2248" s="45">
        <f t="shared" si="1185"/>
        <v>0.88402974240619414</v>
      </c>
      <c r="AY2248" s="47">
        <f t="shared" si="1186"/>
        <v>102.84288734213968</v>
      </c>
      <c r="AZ2248" s="47">
        <f t="shared" si="1187"/>
        <v>126.05323432578213</v>
      </c>
      <c r="BA2248" s="43"/>
      <c r="BC2248" s="2">
        <v>42977</v>
      </c>
      <c r="BD2248" t="str">
        <v>912828G3</v>
      </c>
      <c r="BE2248">
        <v>-1.341</v>
      </c>
      <c r="BF2248">
        <v>1.2506200000000001</v>
      </c>
      <c r="BG2248">
        <v>0.80059999999999998</v>
      </c>
      <c r="BH2248">
        <v>126.4375</v>
      </c>
      <c r="BI2248">
        <f>VLOOKUP(BD2248,工作表1!$K$3:$L$1000,2,FALSE)</f>
        <v>2.25</v>
      </c>
      <c r="BJ2248" t="str">
        <f>VLOOKUP(BD2248,工作表1!$K$3:$M$1000,3,FALSE)</f>
        <v>2024/11/15</v>
      </c>
      <c r="BK2248">
        <f t="shared" si="1170"/>
        <v>1.1599999999999999</v>
      </c>
      <c r="BL2248">
        <f t="shared" si="1171"/>
        <v>1.0900000000000001</v>
      </c>
      <c r="BM2248" s="43">
        <f t="shared" si="1188"/>
        <v>43054</v>
      </c>
      <c r="BN2248" s="43">
        <f t="shared" si="1172"/>
        <v>43189</v>
      </c>
      <c r="BO2248" s="45">
        <f t="shared" si="1189"/>
        <v>0.66032608695652184</v>
      </c>
      <c r="BP2248" s="45">
        <f t="shared" si="1190"/>
        <v>1.9610110184633709</v>
      </c>
      <c r="BQ2248" s="47">
        <f t="shared" si="1191"/>
        <v>101.7686242428267</v>
      </c>
      <c r="BR2248" s="47">
        <f t="shared" si="1192"/>
        <v>124.69647453819289</v>
      </c>
    </row>
    <row r="2249" spans="6:70" x14ac:dyDescent="0.25">
      <c r="F2249" s="2">
        <v>43049</v>
      </c>
      <c r="G2249">
        <v>1.3120000000000001</v>
      </c>
      <c r="H2249" s="43">
        <v>43088</v>
      </c>
      <c r="I2249">
        <v>2.3702000000000001</v>
      </c>
      <c r="L2249" s="2">
        <v>42977</v>
      </c>
      <c r="M2249" t="str">
        <v>912828WJ</v>
      </c>
      <c r="N2249">
        <v>0.14510000000000001</v>
      </c>
      <c r="O2249">
        <v>1.12601</v>
      </c>
      <c r="P2249">
        <v>0.81389999999999996</v>
      </c>
      <c r="Q2249">
        <v>127.078125</v>
      </c>
      <c r="R2249">
        <f>VLOOKUP(M2249,工作表1!$A$3:$B$1000,2,FALSE)</f>
        <v>2.5</v>
      </c>
      <c r="S2249" t="str">
        <f>VLOOKUP(M2249,工作表1!$A$3:$C$1000,3,FALSE)</f>
        <v>2024/5/15</v>
      </c>
      <c r="T2249">
        <f t="shared" si="1162"/>
        <v>1.1599999999999999</v>
      </c>
      <c r="U2249">
        <f t="shared" si="1161"/>
        <v>1.34</v>
      </c>
      <c r="V2249" s="43">
        <f t="shared" si="1173"/>
        <v>43054</v>
      </c>
      <c r="W2249" s="43">
        <f t="shared" si="1163"/>
        <v>43007</v>
      </c>
      <c r="X2249" s="45">
        <f t="shared" si="1174"/>
        <v>0.73369565217391308</v>
      </c>
      <c r="Y2249" s="45">
        <f t="shared" si="1175"/>
        <v>0.93232578916021447</v>
      </c>
      <c r="Z2249" s="47">
        <f t="shared" si="1176"/>
        <v>103.52642340680549</v>
      </c>
      <c r="AA2249" s="47">
        <f t="shared" si="1177"/>
        <v>126.87093249888066</v>
      </c>
      <c r="AB2249" s="45">
        <f t="shared" si="1178"/>
        <v>1.9590000000000001</v>
      </c>
      <c r="AC2249" s="2" t="str">
        <f t="shared" si="1164"/>
        <v>TY1</v>
      </c>
      <c r="AD2249">
        <f t="shared" si="1165"/>
        <v>127.078125</v>
      </c>
      <c r="AE2249">
        <f t="shared" si="1166"/>
        <v>126.8125</v>
      </c>
      <c r="AF2249" s="49">
        <f t="shared" si="1160"/>
        <v>0.265625</v>
      </c>
      <c r="AG2249" s="3">
        <f t="shared" si="1179"/>
        <v>126.87093249888066</v>
      </c>
      <c r="AH2249">
        <f t="shared" si="1180"/>
        <v>125.86822551233381</v>
      </c>
      <c r="AI2249" s="51">
        <f t="shared" si="1181"/>
        <v>1.0027069865468548</v>
      </c>
      <c r="AJ2249" s="52">
        <f t="shared" si="1182"/>
        <v>0.73708198654685475</v>
      </c>
      <c r="AK2249" s="2">
        <v>42977</v>
      </c>
      <c r="AL2249" t="str">
        <v>912828D5</v>
      </c>
      <c r="AM2249">
        <v>-0.96109999999999995</v>
      </c>
      <c r="AN2249">
        <v>1.2676400000000001</v>
      </c>
      <c r="AO2249">
        <v>0.80720000000000003</v>
      </c>
      <c r="AP2249">
        <v>126.8125</v>
      </c>
      <c r="AQ2249">
        <f>VLOOKUP(AL2249,工作表1!$F$3:$G$1000,2,FALSE)</f>
        <v>2.375</v>
      </c>
      <c r="AR2249" t="str">
        <f>VLOOKUP(AL2249,工作表1!$F$3:$H$1000,3,FALSE)</f>
        <v>2024/8/15</v>
      </c>
      <c r="AS2249">
        <f t="shared" si="1167"/>
        <v>1.1599999999999999</v>
      </c>
      <c r="AT2249">
        <f t="shared" si="1168"/>
        <v>1.2150000000000001</v>
      </c>
      <c r="AU2249" s="43">
        <f t="shared" si="1183"/>
        <v>43146</v>
      </c>
      <c r="AV2249" s="43">
        <f t="shared" si="1169"/>
        <v>43098</v>
      </c>
      <c r="AW2249" s="45">
        <f t="shared" si="1184"/>
        <v>0.10326086956521739</v>
      </c>
      <c r="AX2249" s="45">
        <f t="shared" si="1185"/>
        <v>0.8840827873734366</v>
      </c>
      <c r="AY2249" s="47">
        <f t="shared" si="1186"/>
        <v>102.70223072031385</v>
      </c>
      <c r="AZ2249" s="47">
        <f t="shared" si="1187"/>
        <v>125.86822551233381</v>
      </c>
      <c r="BA2249" s="43"/>
      <c r="BC2249" s="2">
        <v>42976</v>
      </c>
      <c r="BD2249" t="str">
        <v>912828G3</v>
      </c>
      <c r="BE2249">
        <v>-1.6140000000000001</v>
      </c>
      <c r="BF2249">
        <v>1.2645200000000001</v>
      </c>
      <c r="BG2249">
        <v>0.80059999999999998</v>
      </c>
      <c r="BH2249">
        <v>126.5625</v>
      </c>
      <c r="BI2249">
        <f>VLOOKUP(BD2249,工作表1!$K$3:$L$1000,2,FALSE)</f>
        <v>2.25</v>
      </c>
      <c r="BJ2249" t="str">
        <f>VLOOKUP(BD2249,工作表1!$K$3:$M$1000,3,FALSE)</f>
        <v>2024/11/15</v>
      </c>
      <c r="BK2249">
        <f t="shared" si="1170"/>
        <v>1.1595</v>
      </c>
      <c r="BL2249">
        <f t="shared" si="1171"/>
        <v>1.0905</v>
      </c>
      <c r="BM2249" s="43">
        <f t="shared" si="1188"/>
        <v>43054</v>
      </c>
      <c r="BN2249" s="43">
        <f t="shared" si="1172"/>
        <v>43189</v>
      </c>
      <c r="BO2249" s="45">
        <f t="shared" si="1189"/>
        <v>0.65421195652173914</v>
      </c>
      <c r="BP2249" s="45">
        <f t="shared" si="1190"/>
        <v>1.961061271590232</v>
      </c>
      <c r="BQ2249" s="47">
        <f t="shared" si="1191"/>
        <v>101.86218450391404</v>
      </c>
      <c r="BR2249" s="47">
        <f t="shared" si="1192"/>
        <v>124.80150512889975</v>
      </c>
    </row>
    <row r="2250" spans="6:70" x14ac:dyDescent="0.25">
      <c r="F2250" s="2">
        <v>43048</v>
      </c>
      <c r="G2250">
        <v>1.3080000000000001</v>
      </c>
      <c r="H2250" s="43">
        <v>43087</v>
      </c>
      <c r="I2250">
        <v>2.3035000000000001</v>
      </c>
      <c r="L2250" s="2">
        <v>42976</v>
      </c>
      <c r="M2250" t="str">
        <v>912828WJ</v>
      </c>
      <c r="N2250">
        <v>-0.31090000000000001</v>
      </c>
      <c r="O2250">
        <v>1.2917400000000001</v>
      </c>
      <c r="P2250">
        <v>0.81389999999999996</v>
      </c>
      <c r="Q2250">
        <v>127.1875</v>
      </c>
      <c r="R2250">
        <f>VLOOKUP(M2250,工作表1!$A$3:$B$1000,2,FALSE)</f>
        <v>2.5</v>
      </c>
      <c r="S2250" t="str">
        <f>VLOOKUP(M2250,工作表1!$A$3:$C$1000,3,FALSE)</f>
        <v>2024/5/15</v>
      </c>
      <c r="T2250">
        <f t="shared" si="1162"/>
        <v>1.1595</v>
      </c>
      <c r="U2250">
        <f t="shared" si="1161"/>
        <v>1.3405</v>
      </c>
      <c r="V2250" s="43">
        <f t="shared" si="1173"/>
        <v>43054</v>
      </c>
      <c r="W2250" s="43">
        <f t="shared" si="1163"/>
        <v>43007</v>
      </c>
      <c r="X2250" s="45">
        <f t="shared" si="1174"/>
        <v>0.72690217391304346</v>
      </c>
      <c r="Y2250" s="45">
        <f t="shared" si="1175"/>
        <v>0.93238162596783791</v>
      </c>
      <c r="Z2250" s="47">
        <f t="shared" si="1176"/>
        <v>103.60359203752795</v>
      </c>
      <c r="AA2250" s="47">
        <f t="shared" si="1177"/>
        <v>126.95441774071972</v>
      </c>
      <c r="AB2250" s="45">
        <f t="shared" si="1178"/>
        <v>1.9455</v>
      </c>
      <c r="AC2250" s="2" t="str">
        <f t="shared" si="1164"/>
        <v>TY1</v>
      </c>
      <c r="AD2250">
        <f t="shared" si="1165"/>
        <v>127.1875</v>
      </c>
      <c r="AE2250">
        <f t="shared" si="1166"/>
        <v>126.9375</v>
      </c>
      <c r="AF2250" s="49">
        <f t="shared" si="1160"/>
        <v>0.25</v>
      </c>
      <c r="AG2250" s="3">
        <f t="shared" si="1179"/>
        <v>126.95441774071972</v>
      </c>
      <c r="AH2250">
        <f t="shared" si="1180"/>
        <v>125.97270863107404</v>
      </c>
      <c r="AI2250" s="51">
        <f t="shared" si="1181"/>
        <v>0.98170910964567781</v>
      </c>
      <c r="AJ2250" s="52">
        <f t="shared" si="1182"/>
        <v>0.73170910964567781</v>
      </c>
      <c r="AK2250" s="2">
        <v>42976</v>
      </c>
      <c r="AL2250" t="str">
        <v>912828D5</v>
      </c>
      <c r="AM2250">
        <v>-1.276</v>
      </c>
      <c r="AN2250">
        <v>1.2952999999999999</v>
      </c>
      <c r="AO2250">
        <v>0.80720000000000003</v>
      </c>
      <c r="AP2250">
        <v>126.9375</v>
      </c>
      <c r="AQ2250">
        <f>VLOOKUP(AL2250,工作表1!$F$3:$G$1000,2,FALSE)</f>
        <v>2.375</v>
      </c>
      <c r="AR2250" t="str">
        <f>VLOOKUP(AL2250,工作表1!$F$3:$H$1000,3,FALSE)</f>
        <v>2024/8/15</v>
      </c>
      <c r="AS2250">
        <f t="shared" si="1167"/>
        <v>1.1595</v>
      </c>
      <c r="AT2250">
        <f t="shared" si="1168"/>
        <v>1.2155</v>
      </c>
      <c r="AU2250" s="43">
        <f t="shared" si="1183"/>
        <v>43146</v>
      </c>
      <c r="AV2250" s="43">
        <f t="shared" si="1169"/>
        <v>43098</v>
      </c>
      <c r="AW2250" s="45">
        <f t="shared" si="1184"/>
        <v>9.6807065217391311E-2</v>
      </c>
      <c r="AX2250" s="45">
        <f t="shared" si="1185"/>
        <v>0.88413583234067905</v>
      </c>
      <c r="AY2250" s="47">
        <f t="shared" si="1186"/>
        <v>102.79591587503951</v>
      </c>
      <c r="AZ2250" s="47">
        <f t="shared" si="1187"/>
        <v>125.97270863107404</v>
      </c>
      <c r="BA2250" s="43"/>
      <c r="BC2250" s="2">
        <v>42975</v>
      </c>
      <c r="BD2250" t="str">
        <v>912828G3</v>
      </c>
      <c r="BE2250">
        <v>-2.0390999999999999</v>
      </c>
      <c r="BF2250">
        <v>1.2864599999999999</v>
      </c>
      <c r="BG2250">
        <v>0.80059999999999998</v>
      </c>
      <c r="BH2250">
        <v>126.359375</v>
      </c>
      <c r="BI2250">
        <f>VLOOKUP(BD2250,工作表1!$K$3:$L$1000,2,FALSE)</f>
        <v>2.25</v>
      </c>
      <c r="BJ2250" t="str">
        <f>VLOOKUP(BD2250,工作表1!$K$3:$M$1000,3,FALSE)</f>
        <v>2024/11/15</v>
      </c>
      <c r="BK2250">
        <f t="shared" si="1170"/>
        <v>1.1619999999999999</v>
      </c>
      <c r="BL2250">
        <f t="shared" si="1171"/>
        <v>1.0880000000000001</v>
      </c>
      <c r="BM2250" s="43">
        <f t="shared" si="1188"/>
        <v>43054</v>
      </c>
      <c r="BN2250" s="43">
        <f t="shared" si="1172"/>
        <v>43189</v>
      </c>
      <c r="BO2250" s="45">
        <f t="shared" si="1189"/>
        <v>0.64809782608695654</v>
      </c>
      <c r="BP2250" s="45">
        <f t="shared" si="1190"/>
        <v>1.9611115247170936</v>
      </c>
      <c r="BQ2250" s="47">
        <f t="shared" si="1191"/>
        <v>101.68280485047923</v>
      </c>
      <c r="BR2250" s="47">
        <f t="shared" si="1192"/>
        <v>124.56783013342134</v>
      </c>
    </row>
    <row r="2251" spans="6:70" x14ac:dyDescent="0.25">
      <c r="F2251" s="2">
        <v>43047</v>
      </c>
      <c r="G2251">
        <v>1.306</v>
      </c>
      <c r="H2251" s="43">
        <v>43084</v>
      </c>
      <c r="I2251">
        <v>2.2764000000000002</v>
      </c>
      <c r="L2251" s="2">
        <v>42975</v>
      </c>
      <c r="M2251" t="str">
        <v>912828WJ</v>
      </c>
      <c r="N2251">
        <v>-3.9300000000000002E-2</v>
      </c>
      <c r="O2251">
        <v>1.1936800000000001</v>
      </c>
      <c r="P2251">
        <v>0.81389999999999996</v>
      </c>
      <c r="Q2251">
        <v>127</v>
      </c>
      <c r="R2251">
        <f>VLOOKUP(M2251,工作表1!$A$3:$B$1000,2,FALSE)</f>
        <v>2.5</v>
      </c>
      <c r="S2251" t="str">
        <f>VLOOKUP(M2251,工作表1!$A$3:$C$1000,3,FALSE)</f>
        <v>2024/5/15</v>
      </c>
      <c r="T2251">
        <f t="shared" si="1162"/>
        <v>1.1619999999999999</v>
      </c>
      <c r="U2251">
        <f t="shared" si="1161"/>
        <v>1.3380000000000001</v>
      </c>
      <c r="V2251" s="43">
        <f t="shared" si="1173"/>
        <v>43054</v>
      </c>
      <c r="W2251" s="43">
        <f t="shared" si="1163"/>
        <v>43007</v>
      </c>
      <c r="X2251" s="45">
        <f t="shared" si="1174"/>
        <v>0.72010869565217395</v>
      </c>
      <c r="Y2251" s="45">
        <f t="shared" si="1175"/>
        <v>0.93243746277546158</v>
      </c>
      <c r="Z2251" s="47">
        <f t="shared" si="1176"/>
        <v>103.45672923166779</v>
      </c>
      <c r="AA2251" s="47">
        <f t="shared" si="1177"/>
        <v>126.762960261061</v>
      </c>
      <c r="AB2251" s="45">
        <f t="shared" si="1178"/>
        <v>1.9769000000000001</v>
      </c>
      <c r="AC2251" s="2" t="str">
        <f t="shared" si="1164"/>
        <v>TY1</v>
      </c>
      <c r="AD2251">
        <f t="shared" si="1165"/>
        <v>127</v>
      </c>
      <c r="AE2251">
        <f t="shared" si="1166"/>
        <v>126.734375</v>
      </c>
      <c r="AF2251" s="49">
        <f t="shared" si="1160"/>
        <v>0.265625</v>
      </c>
      <c r="AG2251" s="3">
        <f t="shared" si="1179"/>
        <v>126.762960261061</v>
      </c>
      <c r="AH2251">
        <f t="shared" si="1180"/>
        <v>125.75986642669351</v>
      </c>
      <c r="AI2251" s="51">
        <f t="shared" si="1181"/>
        <v>1.0030938343674904</v>
      </c>
      <c r="AJ2251" s="52">
        <f t="shared" si="1182"/>
        <v>0.73746883436749044</v>
      </c>
      <c r="AK2251" s="2">
        <v>42975</v>
      </c>
      <c r="AL2251" t="str">
        <v>912828D5</v>
      </c>
      <c r="AM2251">
        <v>-1.1507000000000001</v>
      </c>
      <c r="AN2251">
        <v>1.28329</v>
      </c>
      <c r="AO2251">
        <v>0.80720000000000003</v>
      </c>
      <c r="AP2251">
        <v>126.734375</v>
      </c>
      <c r="AQ2251">
        <f>VLOOKUP(AL2251,工作表1!$F$3:$G$1000,2,FALSE)</f>
        <v>2.375</v>
      </c>
      <c r="AR2251" t="str">
        <f>VLOOKUP(AL2251,工作表1!$F$3:$H$1000,3,FALSE)</f>
        <v>2024/8/15</v>
      </c>
      <c r="AS2251">
        <f t="shared" si="1167"/>
        <v>1.1619999999999999</v>
      </c>
      <c r="AT2251">
        <f t="shared" si="1168"/>
        <v>1.2130000000000001</v>
      </c>
      <c r="AU2251" s="43">
        <f t="shared" si="1183"/>
        <v>43146</v>
      </c>
      <c r="AV2251" s="43">
        <f t="shared" si="1169"/>
        <v>43098</v>
      </c>
      <c r="AW2251" s="45">
        <f t="shared" si="1184"/>
        <v>9.0353260869565216E-2</v>
      </c>
      <c r="AX2251" s="45">
        <f t="shared" si="1185"/>
        <v>0.88418887730792139</v>
      </c>
      <c r="AY2251" s="47">
        <f t="shared" si="1186"/>
        <v>102.63244214005319</v>
      </c>
      <c r="AZ2251" s="47">
        <f t="shared" si="1187"/>
        <v>125.75986642669351</v>
      </c>
      <c r="BA2251" s="43"/>
      <c r="BC2251" s="2">
        <v>42972</v>
      </c>
      <c r="BD2251" t="str">
        <v>912828G3</v>
      </c>
      <c r="BE2251">
        <v>-2.2342</v>
      </c>
      <c r="BF2251">
        <v>1.28121</v>
      </c>
      <c r="BG2251">
        <v>0.80059999999999998</v>
      </c>
      <c r="BH2251">
        <v>126.234375</v>
      </c>
      <c r="BI2251">
        <f>VLOOKUP(BD2251,工作表1!$K$3:$L$1000,2,FALSE)</f>
        <v>2.25</v>
      </c>
      <c r="BJ2251" t="str">
        <f>VLOOKUP(BD2251,工作表1!$K$3:$M$1000,3,FALSE)</f>
        <v>2024/11/15</v>
      </c>
      <c r="BK2251">
        <f t="shared" si="1170"/>
        <v>1.1619999999999999</v>
      </c>
      <c r="BL2251">
        <f t="shared" si="1171"/>
        <v>1.0880000000000001</v>
      </c>
      <c r="BM2251" s="43">
        <f t="shared" si="1188"/>
        <v>43054</v>
      </c>
      <c r="BN2251" s="43">
        <f t="shared" si="1172"/>
        <v>43189</v>
      </c>
      <c r="BO2251" s="45">
        <f t="shared" si="1189"/>
        <v>0.64198369565217384</v>
      </c>
      <c r="BP2251" s="45">
        <f t="shared" si="1190"/>
        <v>1.9611617778439547</v>
      </c>
      <c r="BQ2251" s="47">
        <f t="shared" si="1191"/>
        <v>101.58926387715839</v>
      </c>
      <c r="BR2251" s="47">
        <f t="shared" si="1192"/>
        <v>124.43953417602906</v>
      </c>
    </row>
    <row r="2252" spans="6:70" x14ac:dyDescent="0.25">
      <c r="F2252" s="2">
        <v>43046</v>
      </c>
      <c r="G2252">
        <v>1.298</v>
      </c>
      <c r="H2252" s="43">
        <v>43083</v>
      </c>
      <c r="I2252">
        <v>2.2664</v>
      </c>
      <c r="L2252" s="2">
        <v>42972</v>
      </c>
      <c r="M2252" t="str">
        <v>912828WJ</v>
      </c>
      <c r="N2252">
        <v>0.5585</v>
      </c>
      <c r="O2252">
        <v>0.97638999999999998</v>
      </c>
      <c r="P2252">
        <v>0.81389999999999996</v>
      </c>
      <c r="Q2252">
        <v>126.875</v>
      </c>
      <c r="R2252">
        <f>VLOOKUP(M2252,工作表1!$A$3:$B$1000,2,FALSE)</f>
        <v>2.5</v>
      </c>
      <c r="S2252" t="str">
        <f>VLOOKUP(M2252,工作表1!$A$3:$C$1000,3,FALSE)</f>
        <v>2024/5/15</v>
      </c>
      <c r="T2252">
        <f t="shared" si="1162"/>
        <v>1.1619999999999999</v>
      </c>
      <c r="U2252">
        <f t="shared" si="1161"/>
        <v>1.3380000000000001</v>
      </c>
      <c r="V2252" s="43">
        <f t="shared" si="1173"/>
        <v>43054</v>
      </c>
      <c r="W2252" s="43">
        <f t="shared" si="1163"/>
        <v>43007</v>
      </c>
      <c r="X2252" s="45">
        <f t="shared" si="1174"/>
        <v>0.71331521739130432</v>
      </c>
      <c r="Y2252" s="45">
        <f t="shared" si="1175"/>
        <v>0.93249329958308513</v>
      </c>
      <c r="Z2252" s="47">
        <f t="shared" si="1176"/>
        <v>103.38110383237579</v>
      </c>
      <c r="AA2252" s="47">
        <f t="shared" si="1177"/>
        <v>126.65877280626378</v>
      </c>
      <c r="AB2252" s="45">
        <f t="shared" si="1178"/>
        <v>1.9890000000000001</v>
      </c>
      <c r="AC2252" s="2" t="str">
        <f t="shared" si="1164"/>
        <v>TY1</v>
      </c>
      <c r="AD2252">
        <f t="shared" si="1165"/>
        <v>126.875</v>
      </c>
      <c r="AE2252">
        <f t="shared" si="1166"/>
        <v>126.609375</v>
      </c>
      <c r="AF2252" s="49">
        <f t="shared" si="1160"/>
        <v>0.265625</v>
      </c>
      <c r="AG2252" s="3">
        <f t="shared" si="1179"/>
        <v>126.65877280626378</v>
      </c>
      <c r="AH2252">
        <f t="shared" si="1180"/>
        <v>125.6326605709848</v>
      </c>
      <c r="AI2252" s="51">
        <f t="shared" si="1181"/>
        <v>1.0261122352789869</v>
      </c>
      <c r="AJ2252" s="52">
        <f t="shared" si="1182"/>
        <v>0.76048723527898687</v>
      </c>
      <c r="AK2252" s="2">
        <v>42972</v>
      </c>
      <c r="AL2252" t="str">
        <v>912828D5</v>
      </c>
      <c r="AM2252">
        <v>-1.2003999999999999</v>
      </c>
      <c r="AN2252">
        <v>1.2719800000000001</v>
      </c>
      <c r="AO2252">
        <v>0.80720000000000003</v>
      </c>
      <c r="AP2252">
        <v>126.609375</v>
      </c>
      <c r="AQ2252">
        <f>VLOOKUP(AL2252,工作表1!$F$3:$G$1000,2,FALSE)</f>
        <v>2.375</v>
      </c>
      <c r="AR2252" t="str">
        <f>VLOOKUP(AL2252,工作表1!$F$3:$H$1000,3,FALSE)</f>
        <v>2024/8/15</v>
      </c>
      <c r="AS2252">
        <f t="shared" si="1167"/>
        <v>1.1619999999999999</v>
      </c>
      <c r="AT2252">
        <f t="shared" si="1168"/>
        <v>1.2130000000000001</v>
      </c>
      <c r="AU2252" s="43">
        <f t="shared" si="1183"/>
        <v>43146</v>
      </c>
      <c r="AV2252" s="43">
        <f t="shared" si="1169"/>
        <v>43098</v>
      </c>
      <c r="AW2252" s="45">
        <f t="shared" si="1184"/>
        <v>8.3899456521739121E-2</v>
      </c>
      <c r="AX2252" s="45">
        <f t="shared" si="1185"/>
        <v>0.88424192227516385</v>
      </c>
      <c r="AY2252" s="47">
        <f t="shared" si="1186"/>
        <v>102.53893434349254</v>
      </c>
      <c r="AZ2252" s="47">
        <f t="shared" si="1187"/>
        <v>125.6326605709848</v>
      </c>
      <c r="BA2252" s="43"/>
      <c r="BC2252" s="2">
        <v>42971</v>
      </c>
      <c r="BD2252" t="str">
        <v>912828G3</v>
      </c>
      <c r="BE2252">
        <v>-2.8435999999999999</v>
      </c>
      <c r="BF2252">
        <v>1.3111200000000001</v>
      </c>
      <c r="BG2252">
        <v>0.80059999999999998</v>
      </c>
      <c r="BH2252">
        <v>126.03125</v>
      </c>
      <c r="BI2252">
        <f>VLOOKUP(BD2252,工作表1!$K$3:$L$1000,2,FALSE)</f>
        <v>2.25</v>
      </c>
      <c r="BJ2252" t="str">
        <f>VLOOKUP(BD2252,工作表1!$K$3:$M$1000,3,FALSE)</f>
        <v>2024/11/15</v>
      </c>
      <c r="BK2252">
        <f t="shared" si="1170"/>
        <v>1.1625000000000001</v>
      </c>
      <c r="BL2252">
        <f t="shared" si="1171"/>
        <v>1.0874999999999999</v>
      </c>
      <c r="BM2252" s="43">
        <f t="shared" si="1188"/>
        <v>43054</v>
      </c>
      <c r="BN2252" s="43">
        <f t="shared" si="1172"/>
        <v>43189</v>
      </c>
      <c r="BO2252" s="45">
        <f t="shared" si="1189"/>
        <v>0.62364130434782616</v>
      </c>
      <c r="BP2252" s="45">
        <f t="shared" si="1190"/>
        <v>1.9613125372245386</v>
      </c>
      <c r="BQ2252" s="47">
        <f t="shared" si="1191"/>
        <v>101.4243571878628</v>
      </c>
      <c r="BR2252" s="47">
        <f t="shared" si="1192"/>
        <v>124.19955964329236</v>
      </c>
    </row>
    <row r="2253" spans="6:70" x14ac:dyDescent="0.25">
      <c r="F2253" s="2">
        <v>43045</v>
      </c>
      <c r="G2253">
        <v>1.2929999999999999</v>
      </c>
      <c r="H2253" s="43">
        <v>43082</v>
      </c>
      <c r="I2253">
        <v>2.2467999999999999</v>
      </c>
      <c r="L2253" s="2">
        <v>42971</v>
      </c>
      <c r="M2253" t="str">
        <v>912828WJ</v>
      </c>
      <c r="N2253">
        <v>0.1082</v>
      </c>
      <c r="O2253">
        <v>1.1315299999999999</v>
      </c>
      <c r="P2253">
        <v>0.81389999999999996</v>
      </c>
      <c r="Q2253">
        <v>126.6875</v>
      </c>
      <c r="R2253">
        <f>VLOOKUP(M2253,工作表1!$A$3:$B$1000,2,FALSE)</f>
        <v>2.5</v>
      </c>
      <c r="S2253" t="str">
        <f>VLOOKUP(M2253,工作表1!$A$3:$C$1000,3,FALSE)</f>
        <v>2024/5/15</v>
      </c>
      <c r="T2253">
        <f t="shared" si="1162"/>
        <v>1.1625000000000001</v>
      </c>
      <c r="U2253">
        <f t="shared" si="1161"/>
        <v>1.3374999999999999</v>
      </c>
      <c r="V2253" s="43">
        <f t="shared" si="1173"/>
        <v>43054</v>
      </c>
      <c r="W2253" s="43">
        <f t="shared" si="1163"/>
        <v>43007</v>
      </c>
      <c r="X2253" s="45">
        <f t="shared" si="1174"/>
        <v>0.69293478260869568</v>
      </c>
      <c r="Y2253" s="45">
        <f t="shared" si="1175"/>
        <v>0.93266081000595591</v>
      </c>
      <c r="Z2253" s="47">
        <f t="shared" si="1176"/>
        <v>103.22982412136513</v>
      </c>
      <c r="AA2253" s="47">
        <f t="shared" si="1177"/>
        <v>126.43915195554278</v>
      </c>
      <c r="AB2253" s="45">
        <f t="shared" si="1178"/>
        <v>2.0133000000000001</v>
      </c>
      <c r="AC2253" s="2" t="str">
        <f t="shared" si="1164"/>
        <v>TY1</v>
      </c>
      <c r="AD2253">
        <f t="shared" si="1165"/>
        <v>126.6875</v>
      </c>
      <c r="AE2253">
        <f t="shared" si="1166"/>
        <v>126.40625</v>
      </c>
      <c r="AF2253" s="49">
        <f t="shared" si="1160"/>
        <v>0.28125</v>
      </c>
      <c r="AG2253" s="3">
        <f t="shared" si="1179"/>
        <v>126.43915195554278</v>
      </c>
      <c r="AH2253">
        <f t="shared" si="1180"/>
        <v>125.41425552738373</v>
      </c>
      <c r="AI2253" s="51">
        <f t="shared" si="1181"/>
        <v>1.0248964281590531</v>
      </c>
      <c r="AJ2253" s="52">
        <f t="shared" si="1182"/>
        <v>0.74364642815905313</v>
      </c>
      <c r="AK2253" s="2">
        <v>42971</v>
      </c>
      <c r="AL2253" t="str">
        <v>912828D5</v>
      </c>
      <c r="AM2253">
        <v>-1.2795000000000001</v>
      </c>
      <c r="AN2253">
        <v>1.2765</v>
      </c>
      <c r="AO2253">
        <v>0.80720000000000003</v>
      </c>
      <c r="AP2253">
        <v>126.40625</v>
      </c>
      <c r="AQ2253">
        <f>VLOOKUP(AL2253,工作表1!$F$3:$G$1000,2,FALSE)</f>
        <v>2.375</v>
      </c>
      <c r="AR2253" t="str">
        <f>VLOOKUP(AL2253,工作表1!$F$3:$H$1000,3,FALSE)</f>
        <v>2024/8/15</v>
      </c>
      <c r="AS2253">
        <f t="shared" si="1167"/>
        <v>1.1625000000000001</v>
      </c>
      <c r="AT2253">
        <f t="shared" si="1168"/>
        <v>1.2124999999999999</v>
      </c>
      <c r="AU2253" s="43">
        <f t="shared" si="1183"/>
        <v>43146</v>
      </c>
      <c r="AV2253" s="43">
        <f t="shared" si="1169"/>
        <v>43098</v>
      </c>
      <c r="AW2253" s="45">
        <f t="shared" si="1184"/>
        <v>6.4538043478260865E-2</v>
      </c>
      <c r="AX2253" s="45">
        <f t="shared" si="1185"/>
        <v>0.8844010571768911</v>
      </c>
      <c r="AY2253" s="47">
        <f t="shared" si="1186"/>
        <v>102.38998110280005</v>
      </c>
      <c r="AZ2253" s="47">
        <f t="shared" si="1187"/>
        <v>125.41425552738373</v>
      </c>
      <c r="BA2253" s="43"/>
      <c r="BC2253" s="2">
        <v>42970</v>
      </c>
      <c r="BD2253" t="str">
        <v>912828G3</v>
      </c>
      <c r="BE2253">
        <v>-3.7898999999999998</v>
      </c>
      <c r="BF2253">
        <v>1.3385100000000001</v>
      </c>
      <c r="BG2253">
        <v>0.80059999999999998</v>
      </c>
      <c r="BH2253">
        <v>126.265625</v>
      </c>
      <c r="BI2253">
        <f>VLOOKUP(BD2253,工作表1!$K$3:$L$1000,2,FALSE)</f>
        <v>2.25</v>
      </c>
      <c r="BJ2253" t="str">
        <f>VLOOKUP(BD2253,工作表1!$K$3:$M$1000,3,FALSE)</f>
        <v>2024/11/15</v>
      </c>
      <c r="BK2253">
        <f t="shared" si="1170"/>
        <v>1.1605000000000001</v>
      </c>
      <c r="BL2253">
        <f t="shared" si="1171"/>
        <v>1.0894999999999999</v>
      </c>
      <c r="BM2253" s="43">
        <f t="shared" si="1188"/>
        <v>43054</v>
      </c>
      <c r="BN2253" s="43">
        <f t="shared" si="1172"/>
        <v>43189</v>
      </c>
      <c r="BO2253" s="45">
        <f t="shared" si="1189"/>
        <v>0.61752717391304346</v>
      </c>
      <c r="BP2253" s="45">
        <f t="shared" si="1190"/>
        <v>1.9613627903513997</v>
      </c>
      <c r="BQ2253" s="47">
        <f t="shared" si="1191"/>
        <v>101.59601040034738</v>
      </c>
      <c r="BR2253" s="47">
        <f t="shared" si="1192"/>
        <v>124.40099696541945</v>
      </c>
    </row>
    <row r="2254" spans="6:70" x14ac:dyDescent="0.25">
      <c r="F2254" s="2">
        <v>43042</v>
      </c>
      <c r="G2254">
        <v>1.29</v>
      </c>
      <c r="H2254" s="43">
        <v>43081</v>
      </c>
      <c r="I2254">
        <v>2.3153999999999999</v>
      </c>
      <c r="L2254" s="2">
        <v>42970</v>
      </c>
      <c r="M2254" t="str">
        <v>912828WJ</v>
      </c>
      <c r="N2254">
        <v>-0.1663</v>
      </c>
      <c r="O2254">
        <v>1.1949099999999999</v>
      </c>
      <c r="P2254">
        <v>0.81389999999999996</v>
      </c>
      <c r="Q2254">
        <v>126.921875</v>
      </c>
      <c r="R2254">
        <f>VLOOKUP(M2254,工作表1!$A$3:$B$1000,2,FALSE)</f>
        <v>2.5</v>
      </c>
      <c r="S2254" t="str">
        <f>VLOOKUP(M2254,工作表1!$A$3:$C$1000,3,FALSE)</f>
        <v>2024/5/15</v>
      </c>
      <c r="T2254">
        <f t="shared" si="1162"/>
        <v>1.1605000000000001</v>
      </c>
      <c r="U2254">
        <f t="shared" si="1161"/>
        <v>1.3394999999999999</v>
      </c>
      <c r="V2254" s="43">
        <f t="shared" si="1173"/>
        <v>43054</v>
      </c>
      <c r="W2254" s="43">
        <f t="shared" si="1163"/>
        <v>43007</v>
      </c>
      <c r="X2254" s="45">
        <f t="shared" si="1174"/>
        <v>0.68614130434782605</v>
      </c>
      <c r="Y2254" s="45">
        <f t="shared" si="1175"/>
        <v>0.93271664681357946</v>
      </c>
      <c r="Z2254" s="47">
        <f t="shared" si="1176"/>
        <v>103.41698476823616</v>
      </c>
      <c r="AA2254" s="47">
        <f t="shared" si="1177"/>
        <v>126.65759312226166</v>
      </c>
      <c r="AB2254" s="45">
        <f t="shared" si="1178"/>
        <v>1.982</v>
      </c>
      <c r="AC2254" s="2" t="str">
        <f t="shared" si="1164"/>
        <v>TY1</v>
      </c>
      <c r="AD2254">
        <f t="shared" si="1165"/>
        <v>126.921875</v>
      </c>
      <c r="AE2254">
        <f t="shared" si="1166"/>
        <v>126.640625</v>
      </c>
      <c r="AF2254" s="49">
        <f t="shared" si="1160"/>
        <v>0.28125</v>
      </c>
      <c r="AG2254" s="3">
        <f t="shared" si="1179"/>
        <v>126.65759312226166</v>
      </c>
      <c r="AH2254">
        <f t="shared" si="1180"/>
        <v>125.63435885479828</v>
      </c>
      <c r="AI2254" s="51">
        <f t="shared" si="1181"/>
        <v>1.0232342674633799</v>
      </c>
      <c r="AJ2254" s="52">
        <f t="shared" si="1182"/>
        <v>0.74198426746337987</v>
      </c>
      <c r="AK2254" s="2">
        <v>42970</v>
      </c>
      <c r="AL2254" t="str">
        <v>912828D5</v>
      </c>
      <c r="AM2254">
        <v>-1.6398999999999999</v>
      </c>
      <c r="AN2254">
        <v>1.28653</v>
      </c>
      <c r="AO2254">
        <v>0.80720000000000003</v>
      </c>
      <c r="AP2254">
        <v>126.640625</v>
      </c>
      <c r="AQ2254">
        <f>VLOOKUP(AL2254,工作表1!$F$3:$G$1000,2,FALSE)</f>
        <v>2.375</v>
      </c>
      <c r="AR2254" t="str">
        <f>VLOOKUP(AL2254,工作表1!$F$3:$H$1000,3,FALSE)</f>
        <v>2024/8/15</v>
      </c>
      <c r="AS2254">
        <f t="shared" si="1167"/>
        <v>1.1605000000000001</v>
      </c>
      <c r="AT2254">
        <f t="shared" si="1168"/>
        <v>1.2144999999999999</v>
      </c>
      <c r="AU2254" s="43">
        <f t="shared" si="1183"/>
        <v>43146</v>
      </c>
      <c r="AV2254" s="43">
        <f t="shared" si="1169"/>
        <v>43098</v>
      </c>
      <c r="AW2254" s="45">
        <f t="shared" si="1184"/>
        <v>5.8084239130434784E-2</v>
      </c>
      <c r="AX2254" s="45">
        <f t="shared" si="1185"/>
        <v>0.88445410214413345</v>
      </c>
      <c r="AY2254" s="47">
        <f t="shared" si="1186"/>
        <v>102.57752544552316</v>
      </c>
      <c r="AZ2254" s="47">
        <f t="shared" si="1187"/>
        <v>125.63435885479828</v>
      </c>
      <c r="BA2254" s="43"/>
      <c r="BC2254" s="2">
        <v>42969</v>
      </c>
      <c r="BD2254" t="str">
        <v>912828G3</v>
      </c>
      <c r="BE2254">
        <v>-3.3395000000000001</v>
      </c>
      <c r="BF2254">
        <v>1.31521</v>
      </c>
      <c r="BG2254">
        <v>0.80059999999999998</v>
      </c>
      <c r="BH2254">
        <v>125.890625</v>
      </c>
      <c r="BI2254">
        <f>VLOOKUP(BD2254,工作表1!$K$3:$L$1000,2,FALSE)</f>
        <v>2.25</v>
      </c>
      <c r="BJ2254" t="str">
        <f>VLOOKUP(BD2254,工作表1!$K$3:$M$1000,3,FALSE)</f>
        <v>2024/11/15</v>
      </c>
      <c r="BK2254">
        <f t="shared" si="1170"/>
        <v>1.159</v>
      </c>
      <c r="BL2254">
        <f t="shared" si="1171"/>
        <v>1.091</v>
      </c>
      <c r="BM2254" s="43">
        <f t="shared" si="1188"/>
        <v>43054</v>
      </c>
      <c r="BN2254" s="43">
        <f t="shared" si="1172"/>
        <v>43189</v>
      </c>
      <c r="BO2254" s="45">
        <f t="shared" si="1189"/>
        <v>0.61141304347826086</v>
      </c>
      <c r="BP2254" s="45">
        <f t="shared" si="1190"/>
        <v>1.9614130434782608</v>
      </c>
      <c r="BQ2254" s="47">
        <f t="shared" si="1191"/>
        <v>101.31508714551946</v>
      </c>
      <c r="BR2254" s="47">
        <f t="shared" si="1192"/>
        <v>124.03750372077539</v>
      </c>
    </row>
    <row r="2255" spans="6:70" x14ac:dyDescent="0.25">
      <c r="F2255" s="2">
        <v>43041</v>
      </c>
      <c r="G2255">
        <v>1.2849999999999999</v>
      </c>
      <c r="H2255" s="43">
        <v>43080</v>
      </c>
      <c r="I2255">
        <v>2.3006000000000002</v>
      </c>
      <c r="L2255" s="2">
        <v>42969</v>
      </c>
      <c r="M2255" t="str">
        <v>912828WJ</v>
      </c>
      <c r="N2255">
        <v>7.0400000000000004E-2</v>
      </c>
      <c r="O2255">
        <v>1.1243799999999999</v>
      </c>
      <c r="P2255">
        <v>0.81389999999999996</v>
      </c>
      <c r="Q2255">
        <v>126.5625</v>
      </c>
      <c r="R2255">
        <f>VLOOKUP(M2255,工作表1!$A$3:$B$1000,2,FALSE)</f>
        <v>2.5</v>
      </c>
      <c r="S2255" t="str">
        <f>VLOOKUP(M2255,工作表1!$A$3:$C$1000,3,FALSE)</f>
        <v>2024/5/15</v>
      </c>
      <c r="T2255">
        <f t="shared" si="1162"/>
        <v>1.159</v>
      </c>
      <c r="U2255">
        <f t="shared" si="1161"/>
        <v>1.341</v>
      </c>
      <c r="V2255" s="43">
        <f t="shared" si="1173"/>
        <v>43054</v>
      </c>
      <c r="W2255" s="43">
        <f t="shared" si="1163"/>
        <v>43007</v>
      </c>
      <c r="X2255" s="45">
        <f t="shared" si="1174"/>
        <v>0.67934782608695654</v>
      </c>
      <c r="Y2255" s="45">
        <f t="shared" si="1175"/>
        <v>0.93277248362120313</v>
      </c>
      <c r="Z2255" s="47">
        <f t="shared" si="1176"/>
        <v>103.13618795273867</v>
      </c>
      <c r="AA2255" s="47">
        <f t="shared" si="1177"/>
        <v>126.30112682542145</v>
      </c>
      <c r="AB2255" s="45">
        <f t="shared" si="1178"/>
        <v>2.0278999999999998</v>
      </c>
      <c r="AC2255" s="2" t="str">
        <f t="shared" si="1164"/>
        <v>TY1</v>
      </c>
      <c r="AD2255">
        <f t="shared" si="1165"/>
        <v>126.5625</v>
      </c>
      <c r="AE2255">
        <f t="shared" si="1166"/>
        <v>126.265625</v>
      </c>
      <c r="AF2255" s="49">
        <f t="shared" si="1160"/>
        <v>0.296875</v>
      </c>
      <c r="AG2255" s="3">
        <f t="shared" si="1179"/>
        <v>126.30112682542145</v>
      </c>
      <c r="AH2255">
        <f t="shared" si="1180"/>
        <v>125.25476564684725</v>
      </c>
      <c r="AI2255" s="51">
        <f t="shared" si="1181"/>
        <v>1.0463611785742017</v>
      </c>
      <c r="AJ2255" s="52">
        <f t="shared" si="1182"/>
        <v>0.74948617857420174</v>
      </c>
      <c r="AK2255" s="2">
        <v>42969</v>
      </c>
      <c r="AL2255" t="str">
        <v>912828D5</v>
      </c>
      <c r="AM2255">
        <v>-1.5926</v>
      </c>
      <c r="AN2255">
        <v>1.2817799999999999</v>
      </c>
      <c r="AO2255">
        <v>0.80720000000000003</v>
      </c>
      <c r="AP2255">
        <v>126.265625</v>
      </c>
      <c r="AQ2255">
        <f>VLOOKUP(AL2255,工作表1!$F$3:$G$1000,2,FALSE)</f>
        <v>2.375</v>
      </c>
      <c r="AR2255" t="str">
        <f>VLOOKUP(AL2255,工作表1!$F$3:$H$1000,3,FALSE)</f>
        <v>2024/8/15</v>
      </c>
      <c r="AS2255">
        <f t="shared" si="1167"/>
        <v>1.159</v>
      </c>
      <c r="AT2255">
        <f t="shared" si="1168"/>
        <v>1.216</v>
      </c>
      <c r="AU2255" s="43">
        <f t="shared" si="1183"/>
        <v>43146</v>
      </c>
      <c r="AV2255" s="43">
        <f t="shared" si="1169"/>
        <v>43098</v>
      </c>
      <c r="AW2255" s="45">
        <f t="shared" si="1184"/>
        <v>5.1630434782608696E-2</v>
      </c>
      <c r="AX2255" s="45">
        <f t="shared" si="1185"/>
        <v>0.88450714711137579</v>
      </c>
      <c r="AY2255" s="47">
        <f t="shared" si="1186"/>
        <v>102.28082807823252</v>
      </c>
      <c r="AZ2255" s="47">
        <f t="shared" si="1187"/>
        <v>125.25476564684725</v>
      </c>
      <c r="BA2255" s="43"/>
      <c r="BC2255" s="2">
        <v>42968</v>
      </c>
      <c r="BD2255" t="str">
        <v>912828G3</v>
      </c>
      <c r="BE2255">
        <v>-3.0863999999999998</v>
      </c>
      <c r="BF2255">
        <v>1.3012300000000001</v>
      </c>
      <c r="BG2255">
        <v>0.80059999999999998</v>
      </c>
      <c r="BH2255">
        <v>126.171875</v>
      </c>
      <c r="BI2255">
        <f>VLOOKUP(BD2255,工作表1!$K$3:$L$1000,2,FALSE)</f>
        <v>2.25</v>
      </c>
      <c r="BJ2255" t="str">
        <f>VLOOKUP(BD2255,工作表1!$K$3:$M$1000,3,FALSE)</f>
        <v>2024/11/15</v>
      </c>
      <c r="BK2255">
        <f t="shared" si="1170"/>
        <v>1.1579999999999999</v>
      </c>
      <c r="BL2255">
        <f t="shared" si="1171"/>
        <v>1.0920000000000001</v>
      </c>
      <c r="BM2255" s="43">
        <f t="shared" si="1188"/>
        <v>43054</v>
      </c>
      <c r="BN2255" s="43">
        <f t="shared" si="1172"/>
        <v>43189</v>
      </c>
      <c r="BO2255" s="45">
        <f t="shared" si="1189"/>
        <v>0.60529891304347816</v>
      </c>
      <c r="BP2255" s="45">
        <f t="shared" si="1190"/>
        <v>1.961463296605122</v>
      </c>
      <c r="BQ2255" s="47">
        <f t="shared" si="1191"/>
        <v>101.54232495898212</v>
      </c>
      <c r="BR2255" s="47">
        <f t="shared" si="1192"/>
        <v>124.30910701686683</v>
      </c>
    </row>
    <row r="2256" spans="6:70" x14ac:dyDescent="0.25">
      <c r="F2256" s="2">
        <v>43040</v>
      </c>
      <c r="G2256">
        <v>1.2789999999999999</v>
      </c>
      <c r="H2256" s="43">
        <v>43077</v>
      </c>
      <c r="I2256">
        <v>2.2883</v>
      </c>
      <c r="L2256" s="2">
        <v>42968</v>
      </c>
      <c r="M2256" t="str">
        <v>912828WJ</v>
      </c>
      <c r="N2256">
        <v>0.14169999999999999</v>
      </c>
      <c r="O2256">
        <v>1.10467</v>
      </c>
      <c r="P2256">
        <v>0.81389999999999996</v>
      </c>
      <c r="Q2256">
        <v>126.84375</v>
      </c>
      <c r="R2256">
        <f>VLOOKUP(M2256,工作表1!$A$3:$B$1000,2,FALSE)</f>
        <v>2.5</v>
      </c>
      <c r="S2256" t="str">
        <f>VLOOKUP(M2256,工作表1!$A$3:$C$1000,3,FALSE)</f>
        <v>2024/5/15</v>
      </c>
      <c r="T2256">
        <f t="shared" si="1162"/>
        <v>1.1579999999999999</v>
      </c>
      <c r="U2256">
        <f t="shared" si="1161"/>
        <v>1.3420000000000001</v>
      </c>
      <c r="V2256" s="43">
        <f t="shared" si="1173"/>
        <v>43054</v>
      </c>
      <c r="W2256" s="43">
        <f t="shared" si="1163"/>
        <v>43007</v>
      </c>
      <c r="X2256" s="45">
        <f t="shared" si="1174"/>
        <v>0.67255434782608692</v>
      </c>
      <c r="Y2256" s="45">
        <f t="shared" si="1175"/>
        <v>0.93282832042882657</v>
      </c>
      <c r="Z2256" s="47">
        <f t="shared" si="1176"/>
        <v>103.36432127963677</v>
      </c>
      <c r="AA2256" s="47">
        <f t="shared" si="1177"/>
        <v>126.5700132584498</v>
      </c>
      <c r="AB2256" s="45">
        <f t="shared" si="1178"/>
        <v>1.9941</v>
      </c>
      <c r="AC2256" s="2" t="str">
        <f t="shared" si="1164"/>
        <v>TY1</v>
      </c>
      <c r="AD2256">
        <f t="shared" si="1165"/>
        <v>126.84375</v>
      </c>
      <c r="AE2256">
        <f t="shared" si="1166"/>
        <v>126.546875</v>
      </c>
      <c r="AF2256" s="49">
        <f t="shared" si="1160"/>
        <v>0.296875</v>
      </c>
      <c r="AG2256" s="3">
        <f t="shared" si="1179"/>
        <v>126.5700132584498</v>
      </c>
      <c r="AH2256">
        <f t="shared" si="1180"/>
        <v>125.52443927715326</v>
      </c>
      <c r="AI2256" s="51">
        <f t="shared" si="1181"/>
        <v>1.0455739812965419</v>
      </c>
      <c r="AJ2256" s="52">
        <f t="shared" si="1182"/>
        <v>0.74869898129654189</v>
      </c>
      <c r="AK2256" s="2">
        <v>42968</v>
      </c>
      <c r="AL2256" t="str">
        <v>912828D5</v>
      </c>
      <c r="AM2256">
        <v>-1.4327000000000001</v>
      </c>
      <c r="AN2256">
        <v>1.2668299999999999</v>
      </c>
      <c r="AO2256">
        <v>0.80720000000000003</v>
      </c>
      <c r="AP2256">
        <v>126.546875</v>
      </c>
      <c r="AQ2256">
        <f>VLOOKUP(AL2256,工作表1!$F$3:$G$1000,2,FALSE)</f>
        <v>2.375</v>
      </c>
      <c r="AR2256" t="str">
        <f>VLOOKUP(AL2256,工作表1!$F$3:$H$1000,3,FALSE)</f>
        <v>2024/8/15</v>
      </c>
      <c r="AS2256">
        <f t="shared" si="1167"/>
        <v>1.1579999999999999</v>
      </c>
      <c r="AT2256">
        <f t="shared" si="1168"/>
        <v>1.2170000000000001</v>
      </c>
      <c r="AU2256" s="43">
        <f t="shared" si="1183"/>
        <v>43146</v>
      </c>
      <c r="AV2256" s="43">
        <f t="shared" si="1169"/>
        <v>43098</v>
      </c>
      <c r="AW2256" s="45">
        <f t="shared" si="1184"/>
        <v>4.5176630434782608E-2</v>
      </c>
      <c r="AX2256" s="45">
        <f t="shared" si="1185"/>
        <v>0.88456019207861825</v>
      </c>
      <c r="AY2256" s="47">
        <f t="shared" si="1186"/>
        <v>102.50804806944963</v>
      </c>
      <c r="AZ2256" s="47">
        <f t="shared" si="1187"/>
        <v>125.52443927715326</v>
      </c>
      <c r="BA2256" s="43"/>
      <c r="BC2256" s="2">
        <v>42965</v>
      </c>
      <c r="BD2256" t="str">
        <v>912828G3</v>
      </c>
      <c r="BE2256">
        <v>-3.7957000000000001</v>
      </c>
      <c r="BF2256">
        <v>1.3364499999999999</v>
      </c>
      <c r="BG2256">
        <v>0.80059999999999998</v>
      </c>
      <c r="BH2256">
        <v>126.078125</v>
      </c>
      <c r="BI2256">
        <f>VLOOKUP(BD2256,工作表1!$K$3:$L$1000,2,FALSE)</f>
        <v>2.25</v>
      </c>
      <c r="BJ2256" t="str">
        <f>VLOOKUP(BD2256,工作表1!$K$3:$M$1000,3,FALSE)</f>
        <v>2024/11/15</v>
      </c>
      <c r="BK2256">
        <f t="shared" si="1170"/>
        <v>1.1579999999999999</v>
      </c>
      <c r="BL2256">
        <f t="shared" si="1171"/>
        <v>1.0920000000000001</v>
      </c>
      <c r="BM2256" s="43">
        <f t="shared" si="1188"/>
        <v>43054</v>
      </c>
      <c r="BN2256" s="43">
        <f t="shared" si="1172"/>
        <v>43189</v>
      </c>
      <c r="BO2256" s="45">
        <f t="shared" si="1189"/>
        <v>0.59918478260869568</v>
      </c>
      <c r="BP2256" s="45">
        <f t="shared" si="1190"/>
        <v>1.9615135497319831</v>
      </c>
      <c r="BQ2256" s="47">
        <f t="shared" si="1191"/>
        <v>101.44809385750713</v>
      </c>
      <c r="BR2256" s="47">
        <f t="shared" si="1192"/>
        <v>124.17993516731208</v>
      </c>
    </row>
    <row r="2257" spans="6:70" x14ac:dyDescent="0.25">
      <c r="F2257" s="2">
        <v>43039</v>
      </c>
      <c r="G2257">
        <v>1.2729999999999999</v>
      </c>
      <c r="H2257" s="43">
        <v>43076</v>
      </c>
      <c r="I2257">
        <v>2.2831999999999999</v>
      </c>
      <c r="L2257" s="2">
        <v>42965</v>
      </c>
      <c r="M2257" t="str">
        <v>912828WJ</v>
      </c>
      <c r="N2257">
        <v>-2.93E-2</v>
      </c>
      <c r="O2257">
        <v>1.15313</v>
      </c>
      <c r="P2257">
        <v>0.81389999999999996</v>
      </c>
      <c r="Q2257">
        <v>126.75</v>
      </c>
      <c r="R2257">
        <f>VLOOKUP(M2257,工作表1!$A$3:$B$1000,2,FALSE)</f>
        <v>2.5</v>
      </c>
      <c r="S2257" t="str">
        <f>VLOOKUP(M2257,工作表1!$A$3:$C$1000,3,FALSE)</f>
        <v>2024/5/15</v>
      </c>
      <c r="T2257">
        <f t="shared" si="1162"/>
        <v>1.1579999999999999</v>
      </c>
      <c r="U2257">
        <f t="shared" si="1161"/>
        <v>1.3420000000000001</v>
      </c>
      <c r="V2257" s="43">
        <f t="shared" si="1173"/>
        <v>43054</v>
      </c>
      <c r="W2257" s="43">
        <f t="shared" si="1163"/>
        <v>43007</v>
      </c>
      <c r="X2257" s="45">
        <f t="shared" si="1174"/>
        <v>0.66576086956521741</v>
      </c>
      <c r="Y2257" s="45">
        <f t="shared" si="1175"/>
        <v>0.93288415723645035</v>
      </c>
      <c r="Z2257" s="47">
        <f t="shared" si="1176"/>
        <v>103.28577067457432</v>
      </c>
      <c r="AA2257" s="47">
        <f t="shared" si="1177"/>
        <v>126.46221809154849</v>
      </c>
      <c r="AB2257" s="45">
        <f t="shared" si="1178"/>
        <v>2.0062000000000002</v>
      </c>
      <c r="AC2257" s="2" t="str">
        <f t="shared" si="1164"/>
        <v>TY1</v>
      </c>
      <c r="AD2257">
        <f t="shared" si="1165"/>
        <v>126.75</v>
      </c>
      <c r="AE2257">
        <f t="shared" si="1166"/>
        <v>126.453125</v>
      </c>
      <c r="AF2257" s="49">
        <f t="shared" ref="AF2257:AF2320" si="1193">AD2257-AE2257</f>
        <v>0.296875</v>
      </c>
      <c r="AG2257" s="3">
        <f t="shared" si="1179"/>
        <v>126.46221809154849</v>
      </c>
      <c r="AH2257">
        <f t="shared" si="1180"/>
        <v>125.39626867189038</v>
      </c>
      <c r="AI2257" s="51">
        <f t="shared" si="1181"/>
        <v>1.0659494196581107</v>
      </c>
      <c r="AJ2257" s="52">
        <f t="shared" si="1182"/>
        <v>0.76907441965811074</v>
      </c>
      <c r="AK2257" s="2">
        <v>42965</v>
      </c>
      <c r="AL2257" t="str">
        <v>912828D5</v>
      </c>
      <c r="AM2257">
        <v>-2.1246</v>
      </c>
      <c r="AN2257">
        <v>1.3244499999999999</v>
      </c>
      <c r="AO2257">
        <v>0.80720000000000003</v>
      </c>
      <c r="AP2257">
        <v>126.453125</v>
      </c>
      <c r="AQ2257">
        <f>VLOOKUP(AL2257,工作表1!$F$3:$G$1000,2,FALSE)</f>
        <v>2.375</v>
      </c>
      <c r="AR2257" t="str">
        <f>VLOOKUP(AL2257,工作表1!$F$3:$H$1000,3,FALSE)</f>
        <v>2024/8/15</v>
      </c>
      <c r="AS2257">
        <f t="shared" si="1167"/>
        <v>1.1579999999999999</v>
      </c>
      <c r="AT2257">
        <f t="shared" si="1168"/>
        <v>1.2170000000000001</v>
      </c>
      <c r="AU2257" s="43">
        <f t="shared" si="1183"/>
        <v>43146</v>
      </c>
      <c r="AV2257" s="43">
        <f t="shared" si="1169"/>
        <v>43098</v>
      </c>
      <c r="AW2257" s="45">
        <f t="shared" si="1184"/>
        <v>3.872282608695652E-2</v>
      </c>
      <c r="AX2257" s="45">
        <f t="shared" si="1185"/>
        <v>0.88461323704586059</v>
      </c>
      <c r="AY2257" s="47">
        <f t="shared" si="1186"/>
        <v>102.41377263815997</v>
      </c>
      <c r="AZ2257" s="47">
        <f t="shared" si="1187"/>
        <v>125.39626867189038</v>
      </c>
      <c r="BA2257" s="43"/>
      <c r="BC2257" s="2">
        <v>42964</v>
      </c>
      <c r="BD2257" t="str">
        <v>912828G3</v>
      </c>
      <c r="BE2257">
        <v>-3.7818000000000001</v>
      </c>
      <c r="BF2257">
        <v>1.3332299999999999</v>
      </c>
      <c r="BG2257">
        <v>0.80059999999999998</v>
      </c>
      <c r="BH2257">
        <v>126.046875</v>
      </c>
      <c r="BI2257">
        <f>VLOOKUP(BD2257,工作表1!$K$3:$L$1000,2,FALSE)</f>
        <v>2.25</v>
      </c>
      <c r="BJ2257" t="str">
        <f>VLOOKUP(BD2257,工作表1!$K$3:$M$1000,3,FALSE)</f>
        <v>2024/11/15</v>
      </c>
      <c r="BK2257">
        <f t="shared" si="1170"/>
        <v>1.159</v>
      </c>
      <c r="BL2257">
        <f t="shared" si="1171"/>
        <v>1.091</v>
      </c>
      <c r="BM2257" s="43">
        <f t="shared" si="1188"/>
        <v>43054</v>
      </c>
      <c r="BN2257" s="43">
        <f t="shared" si="1172"/>
        <v>43189</v>
      </c>
      <c r="BO2257" s="45">
        <f t="shared" si="1189"/>
        <v>0.58084239130434778</v>
      </c>
      <c r="BP2257" s="45">
        <f t="shared" si="1190"/>
        <v>1.961664309112567</v>
      </c>
      <c r="BQ2257" s="47">
        <f t="shared" si="1191"/>
        <v>101.44006345667938</v>
      </c>
      <c r="BR2257" s="47">
        <f t="shared" si="1192"/>
        <v>124.1362681395315</v>
      </c>
    </row>
    <row r="2258" spans="6:70" x14ac:dyDescent="0.25">
      <c r="F2258" s="2">
        <v>43038</v>
      </c>
      <c r="G2258">
        <v>1.2689999999999999</v>
      </c>
      <c r="H2258" s="43">
        <v>43075</v>
      </c>
      <c r="I2258">
        <v>2.2612000000000001</v>
      </c>
      <c r="L2258" s="2">
        <v>42964</v>
      </c>
      <c r="M2258" t="str">
        <v>912828WJ</v>
      </c>
      <c r="N2258">
        <v>-5.21E-2</v>
      </c>
      <c r="O2258">
        <v>1.1584300000000001</v>
      </c>
      <c r="P2258">
        <v>0.81389999999999996</v>
      </c>
      <c r="Q2258">
        <v>126.71875</v>
      </c>
      <c r="R2258">
        <f>VLOOKUP(M2258,工作表1!$A$3:$B$1000,2,FALSE)</f>
        <v>2.5</v>
      </c>
      <c r="S2258" t="str">
        <f>VLOOKUP(M2258,工作表1!$A$3:$C$1000,3,FALSE)</f>
        <v>2024/5/15</v>
      </c>
      <c r="T2258">
        <f t="shared" si="1162"/>
        <v>1.159</v>
      </c>
      <c r="U2258">
        <f t="shared" si="1161"/>
        <v>1.341</v>
      </c>
      <c r="V2258" s="43">
        <f t="shared" si="1173"/>
        <v>43054</v>
      </c>
      <c r="W2258" s="43">
        <f t="shared" si="1163"/>
        <v>43007</v>
      </c>
      <c r="X2258" s="45">
        <f t="shared" si="1174"/>
        <v>0.64538043478260865</v>
      </c>
      <c r="Y2258" s="45">
        <f t="shared" si="1175"/>
        <v>0.93305166765932102</v>
      </c>
      <c r="Z2258" s="47">
        <f t="shared" si="1176"/>
        <v>103.276922541454</v>
      </c>
      <c r="AA2258" s="47">
        <f t="shared" si="1177"/>
        <v>126.41763876940907</v>
      </c>
      <c r="AB2258" s="45">
        <f t="shared" si="1178"/>
        <v>1.9991000000000001</v>
      </c>
      <c r="AC2258" s="2" t="str">
        <f t="shared" si="1164"/>
        <v>TY1</v>
      </c>
      <c r="AD2258">
        <f t="shared" si="1165"/>
        <v>126.71875</v>
      </c>
      <c r="AE2258">
        <f t="shared" si="1166"/>
        <v>126.421875</v>
      </c>
      <c r="AF2258" s="49">
        <f t="shared" si="1193"/>
        <v>0.296875</v>
      </c>
      <c r="AG2258" s="3">
        <f t="shared" si="1179"/>
        <v>126.41763876940907</v>
      </c>
      <c r="AH2258">
        <f t="shared" si="1180"/>
        <v>125.33300657210928</v>
      </c>
      <c r="AI2258" s="51">
        <f t="shared" si="1181"/>
        <v>1.0846321972997828</v>
      </c>
      <c r="AJ2258" s="52">
        <f t="shared" si="1182"/>
        <v>0.78775719729978277</v>
      </c>
      <c r="AK2258" s="2">
        <v>42964</v>
      </c>
      <c r="AL2258" t="str">
        <v>912828D5</v>
      </c>
      <c r="AM2258">
        <v>-2.6335999999999999</v>
      </c>
      <c r="AN2258">
        <v>1.36253</v>
      </c>
      <c r="AO2258">
        <v>0.80720000000000003</v>
      </c>
      <c r="AP2258">
        <v>126.421875</v>
      </c>
      <c r="AQ2258">
        <f>VLOOKUP(AL2258,工作表1!$F$3:$G$1000,2,FALSE)</f>
        <v>2.375</v>
      </c>
      <c r="AR2258" t="str">
        <f>VLOOKUP(AL2258,工作表1!$F$3:$H$1000,3,FALSE)</f>
        <v>2024/8/15</v>
      </c>
      <c r="AS2258">
        <f t="shared" si="1167"/>
        <v>1.159</v>
      </c>
      <c r="AT2258">
        <f t="shared" si="1168"/>
        <v>1.216</v>
      </c>
      <c r="AU2258" s="43">
        <f t="shared" si="1183"/>
        <v>43146</v>
      </c>
      <c r="AV2258" s="43">
        <f t="shared" si="1169"/>
        <v>43098</v>
      </c>
      <c r="AW2258" s="45">
        <f t="shared" si="1184"/>
        <v>1.936141304347826E-2</v>
      </c>
      <c r="AX2258" s="45">
        <f t="shared" si="1185"/>
        <v>0.88477237194758784</v>
      </c>
      <c r="AY2258" s="47">
        <f t="shared" si="1186"/>
        <v>102.38988967060783</v>
      </c>
      <c r="AZ2258" s="47">
        <f t="shared" si="1187"/>
        <v>125.33300657210928</v>
      </c>
      <c r="BA2258" s="43"/>
      <c r="BC2258" s="2">
        <v>42963</v>
      </c>
      <c r="BD2258" t="str">
        <v>912828G3</v>
      </c>
      <c r="BE2258">
        <v>-3.8062999999999998</v>
      </c>
      <c r="BF2258">
        <v>1.3339300000000001</v>
      </c>
      <c r="BG2258">
        <v>0.80059999999999998</v>
      </c>
      <c r="BH2258">
        <v>125.828125</v>
      </c>
      <c r="BI2258">
        <f>VLOOKUP(BD2258,工作表1!$K$3:$L$1000,2,FALSE)</f>
        <v>2.25</v>
      </c>
      <c r="BJ2258" t="str">
        <f>VLOOKUP(BD2258,工作表1!$K$3:$M$1000,3,FALSE)</f>
        <v>2024/11/15</v>
      </c>
      <c r="BK2258">
        <f t="shared" si="1170"/>
        <v>1.1599999999999999</v>
      </c>
      <c r="BL2258">
        <f t="shared" si="1171"/>
        <v>1.0900000000000001</v>
      </c>
      <c r="BM2258" s="43">
        <f t="shared" si="1188"/>
        <v>43054</v>
      </c>
      <c r="BN2258" s="43">
        <f t="shared" si="1172"/>
        <v>43189</v>
      </c>
      <c r="BO2258" s="45">
        <f t="shared" si="1189"/>
        <v>0.5747282608695653</v>
      </c>
      <c r="BP2258" s="45">
        <f t="shared" si="1190"/>
        <v>1.9617145622394285</v>
      </c>
      <c r="BQ2258" s="47">
        <f t="shared" si="1191"/>
        <v>101.26836364531108</v>
      </c>
      <c r="BR2258" s="47">
        <f t="shared" si="1192"/>
        <v>123.9111171092179</v>
      </c>
    </row>
    <row r="2259" spans="6:70" x14ac:dyDescent="0.25">
      <c r="F2259" s="2">
        <v>43035</v>
      </c>
      <c r="G2259">
        <v>1.2685</v>
      </c>
      <c r="H2259" s="43">
        <v>43074</v>
      </c>
      <c r="I2259">
        <v>2.2782</v>
      </c>
      <c r="L2259" s="2">
        <v>42963</v>
      </c>
      <c r="M2259" t="str">
        <v>912828WJ</v>
      </c>
      <c r="N2259">
        <v>0.1198</v>
      </c>
      <c r="O2259">
        <v>1.1148</v>
      </c>
      <c r="P2259">
        <v>0.81389999999999996</v>
      </c>
      <c r="Q2259">
        <v>126.515625</v>
      </c>
      <c r="R2259">
        <f>VLOOKUP(M2259,工作表1!$A$3:$B$1000,2,FALSE)</f>
        <v>2.5</v>
      </c>
      <c r="S2259" t="str">
        <f>VLOOKUP(M2259,工作表1!$A$3:$C$1000,3,FALSE)</f>
        <v>2024/5/15</v>
      </c>
      <c r="T2259">
        <f t="shared" si="1162"/>
        <v>1.1599999999999999</v>
      </c>
      <c r="U2259">
        <f t="shared" si="1161"/>
        <v>1.34</v>
      </c>
      <c r="V2259" s="43">
        <f t="shared" si="1173"/>
        <v>43054</v>
      </c>
      <c r="W2259" s="43">
        <f t="shared" si="1163"/>
        <v>43007</v>
      </c>
      <c r="X2259" s="45">
        <f t="shared" si="1174"/>
        <v>0.63858695652173925</v>
      </c>
      <c r="Y2259" s="45">
        <f t="shared" si="1175"/>
        <v>0.93310750446694479</v>
      </c>
      <c r="Z2259" s="47">
        <f t="shared" si="1176"/>
        <v>103.12099875275932</v>
      </c>
      <c r="AA2259" s="47">
        <f t="shared" si="1177"/>
        <v>126.21492904124713</v>
      </c>
      <c r="AB2259" s="45">
        <f t="shared" si="1178"/>
        <v>2.0352999999999999</v>
      </c>
      <c r="AC2259" s="2" t="str">
        <f t="shared" si="1164"/>
        <v>TY1</v>
      </c>
      <c r="AD2259">
        <f t="shared" si="1165"/>
        <v>126.515625</v>
      </c>
      <c r="AE2259">
        <f t="shared" si="1166"/>
        <v>126.203125</v>
      </c>
      <c r="AF2259" s="49">
        <f t="shared" si="1193"/>
        <v>0.3125</v>
      </c>
      <c r="AG2259" s="3">
        <f t="shared" si="1179"/>
        <v>126.21492904124713</v>
      </c>
      <c r="AH2259">
        <f t="shared" si="1180"/>
        <v>125.12901844853059</v>
      </c>
      <c r="AI2259" s="51">
        <f t="shared" si="1181"/>
        <v>1.0859105927165444</v>
      </c>
      <c r="AJ2259" s="52">
        <f t="shared" si="1182"/>
        <v>0.77341059271654444</v>
      </c>
      <c r="AK2259" s="2">
        <v>42963</v>
      </c>
      <c r="AL2259" t="str">
        <v>912828D5</v>
      </c>
      <c r="AM2259">
        <v>-2.1051000000000002</v>
      </c>
      <c r="AN2259">
        <v>1.31785</v>
      </c>
      <c r="AO2259">
        <v>0.80720000000000003</v>
      </c>
      <c r="AP2259">
        <v>126.203125</v>
      </c>
      <c r="AQ2259">
        <f>VLOOKUP(AL2259,工作表1!$F$3:$G$1000,2,FALSE)</f>
        <v>2.375</v>
      </c>
      <c r="AR2259" t="str">
        <f>VLOOKUP(AL2259,工作表1!$F$3:$H$1000,3,FALSE)</f>
        <v>2024/8/15</v>
      </c>
      <c r="AS2259">
        <f t="shared" si="1167"/>
        <v>1.1599999999999999</v>
      </c>
      <c r="AT2259">
        <f t="shared" si="1168"/>
        <v>1.2150000000000001</v>
      </c>
      <c r="AU2259" s="43">
        <f t="shared" si="1183"/>
        <v>43146</v>
      </c>
      <c r="AV2259" s="43">
        <f t="shared" si="1169"/>
        <v>43098</v>
      </c>
      <c r="AW2259" s="45">
        <f t="shared" si="1184"/>
        <v>1.2907608695652174E-2</v>
      </c>
      <c r="AX2259" s="45">
        <f t="shared" si="1185"/>
        <v>0.8848254169148303</v>
      </c>
      <c r="AY2259" s="47">
        <f t="shared" si="1186"/>
        <v>102.23403933853365</v>
      </c>
      <c r="AZ2259" s="47">
        <f t="shared" si="1187"/>
        <v>125.12901844853059</v>
      </c>
      <c r="BA2259" s="43"/>
      <c r="BC2259" s="2">
        <v>42962</v>
      </c>
      <c r="BD2259" t="str">
        <v>912828G3</v>
      </c>
      <c r="BE2259">
        <v>-4.3639999999999999</v>
      </c>
      <c r="BF2259">
        <v>1.3613299999999999</v>
      </c>
      <c r="BG2259">
        <v>0.80059999999999998</v>
      </c>
      <c r="BH2259">
        <v>125.453125</v>
      </c>
      <c r="BI2259">
        <f>VLOOKUP(BD2259,工作表1!$K$3:$L$1000,2,FALSE)</f>
        <v>2.25</v>
      </c>
      <c r="BJ2259" t="str">
        <f>VLOOKUP(BD2259,工作表1!$K$3:$M$1000,3,FALSE)</f>
        <v>2024/11/15</v>
      </c>
      <c r="BK2259">
        <f t="shared" si="1170"/>
        <v>1.161</v>
      </c>
      <c r="BL2259">
        <f t="shared" si="1171"/>
        <v>1.089</v>
      </c>
      <c r="BM2259" s="43">
        <f t="shared" si="1188"/>
        <v>43054</v>
      </c>
      <c r="BN2259" s="43">
        <f t="shared" si="1172"/>
        <v>43189</v>
      </c>
      <c r="BO2259" s="45">
        <f t="shared" si="1189"/>
        <v>0.56861413043478259</v>
      </c>
      <c r="BP2259" s="45">
        <f t="shared" si="1190"/>
        <v>1.9617648153662897</v>
      </c>
      <c r="BQ2259" s="47">
        <f t="shared" si="1191"/>
        <v>100.95560544299614</v>
      </c>
      <c r="BR2259" s="47">
        <f t="shared" si="1192"/>
        <v>123.50978217259518</v>
      </c>
    </row>
    <row r="2260" spans="6:70" x14ac:dyDescent="0.25">
      <c r="F2260" s="2">
        <v>43034</v>
      </c>
      <c r="G2260">
        <v>1.266</v>
      </c>
      <c r="H2260" s="43">
        <v>43073</v>
      </c>
      <c r="I2260">
        <v>2.2879999999999998</v>
      </c>
      <c r="L2260" s="2">
        <v>42962</v>
      </c>
      <c r="M2260" t="str">
        <v>912828WJ</v>
      </c>
      <c r="N2260">
        <v>-0.14849999999999999</v>
      </c>
      <c r="O2260">
        <v>1.1816899999999999</v>
      </c>
      <c r="P2260">
        <v>0.81389999999999996</v>
      </c>
      <c r="Q2260">
        <v>126.15625</v>
      </c>
      <c r="R2260">
        <f>VLOOKUP(M2260,工作表1!$A$3:$B$1000,2,FALSE)</f>
        <v>2.5</v>
      </c>
      <c r="S2260" t="str">
        <f>VLOOKUP(M2260,工作表1!$A$3:$C$1000,3,FALSE)</f>
        <v>2024/5/15</v>
      </c>
      <c r="T2260">
        <f t="shared" si="1162"/>
        <v>1.161</v>
      </c>
      <c r="U2260">
        <f t="shared" si="1161"/>
        <v>1.339</v>
      </c>
      <c r="V2260" s="43">
        <f t="shared" si="1173"/>
        <v>43054</v>
      </c>
      <c r="W2260" s="43">
        <f t="shared" si="1163"/>
        <v>43007</v>
      </c>
      <c r="X2260" s="45">
        <f t="shared" si="1174"/>
        <v>0.63179347826086962</v>
      </c>
      <c r="Y2260" s="45">
        <f t="shared" si="1175"/>
        <v>0.93316334127456824</v>
      </c>
      <c r="Z2260" s="47">
        <f t="shared" si="1176"/>
        <v>102.82373039167796</v>
      </c>
      <c r="AA2260" s="47">
        <f t="shared" si="1177"/>
        <v>125.83856282355194</v>
      </c>
      <c r="AB2260" s="45">
        <f t="shared" si="1178"/>
        <v>2.0886</v>
      </c>
      <c r="AC2260" s="2" t="str">
        <f t="shared" si="1164"/>
        <v>TY1</v>
      </c>
      <c r="AD2260">
        <f t="shared" si="1165"/>
        <v>126.15625</v>
      </c>
      <c r="AE2260">
        <f t="shared" si="1166"/>
        <v>125.828125</v>
      </c>
      <c r="AF2260" s="49">
        <f t="shared" si="1193"/>
        <v>0.328125</v>
      </c>
      <c r="AG2260" s="3">
        <f t="shared" si="1179"/>
        <v>125.83856282355194</v>
      </c>
      <c r="AH2260">
        <f t="shared" si="1180"/>
        <v>124.75042477647204</v>
      </c>
      <c r="AI2260" s="51">
        <f t="shared" si="1181"/>
        <v>1.0881380470798945</v>
      </c>
      <c r="AJ2260" s="52">
        <f t="shared" si="1182"/>
        <v>0.76001304707989448</v>
      </c>
      <c r="AK2260" s="2">
        <v>42962</v>
      </c>
      <c r="AL2260" t="str">
        <v>912828D5</v>
      </c>
      <c r="AM2260">
        <v>-2.0636000000000001</v>
      </c>
      <c r="AN2260">
        <v>1.31368</v>
      </c>
      <c r="AO2260">
        <v>0.80720000000000003</v>
      </c>
      <c r="AP2260">
        <v>125.828125</v>
      </c>
      <c r="AQ2260">
        <f>VLOOKUP(AL2260,工作表1!$F$3:$G$1000,2,FALSE)</f>
        <v>2.375</v>
      </c>
      <c r="AR2260" t="str">
        <f>VLOOKUP(AL2260,工作表1!$F$3:$H$1000,3,FALSE)</f>
        <v>2024/8/15</v>
      </c>
      <c r="AS2260">
        <f t="shared" si="1167"/>
        <v>1.161</v>
      </c>
      <c r="AT2260">
        <f t="shared" si="1168"/>
        <v>1.214</v>
      </c>
      <c r="AU2260" s="43">
        <f t="shared" si="1183"/>
        <v>43146</v>
      </c>
      <c r="AV2260" s="43">
        <f t="shared" si="1169"/>
        <v>43098</v>
      </c>
      <c r="AW2260" s="45">
        <f t="shared" si="1184"/>
        <v>6.453804347826087E-3</v>
      </c>
      <c r="AX2260" s="45">
        <f t="shared" si="1185"/>
        <v>0.88487846188207253</v>
      </c>
      <c r="AY2260" s="47">
        <f t="shared" si="1186"/>
        <v>101.93724185217098</v>
      </c>
      <c r="AZ2260" s="47">
        <f t="shared" si="1187"/>
        <v>124.75042477647204</v>
      </c>
      <c r="BA2260" s="43"/>
      <c r="BC2260" s="2">
        <v>42961</v>
      </c>
      <c r="BD2260" t="str">
        <v>912828G3</v>
      </c>
      <c r="BE2260">
        <v>-3.7894000000000001</v>
      </c>
      <c r="BF2260">
        <v>1.33138</v>
      </c>
      <c r="BG2260">
        <v>0.80059999999999998</v>
      </c>
      <c r="BH2260">
        <v>125.859375</v>
      </c>
      <c r="BI2260">
        <f>VLOOKUP(BD2260,工作表1!$K$3:$L$1000,2,FALSE)</f>
        <v>2.25</v>
      </c>
      <c r="BJ2260" t="str">
        <f>VLOOKUP(BD2260,工作表1!$K$3:$M$1000,3,FALSE)</f>
        <v>2024/11/15</v>
      </c>
      <c r="BK2260">
        <f t="shared" si="1170"/>
        <v>1.1595</v>
      </c>
      <c r="BL2260">
        <f t="shared" si="1171"/>
        <v>1.0905</v>
      </c>
      <c r="BM2260" s="43">
        <f t="shared" si="1188"/>
        <v>43054</v>
      </c>
      <c r="BN2260" s="43">
        <f t="shared" si="1172"/>
        <v>43189</v>
      </c>
      <c r="BO2260" s="45">
        <f t="shared" si="1189"/>
        <v>0.5625</v>
      </c>
      <c r="BP2260" s="45">
        <f t="shared" si="1190"/>
        <v>1.9618150684931508</v>
      </c>
      <c r="BQ2260" s="47">
        <f t="shared" si="1191"/>
        <v>101.29218392189689</v>
      </c>
      <c r="BR2260" s="47">
        <f t="shared" si="1192"/>
        <v>123.91754772046204</v>
      </c>
    </row>
    <row r="2261" spans="6:70" x14ac:dyDescent="0.25">
      <c r="F2261" s="2">
        <v>43033</v>
      </c>
      <c r="G2261">
        <v>1.2609999999999999</v>
      </c>
      <c r="H2261" s="43">
        <v>43070</v>
      </c>
      <c r="I2261">
        <v>2.2707999999999999</v>
      </c>
      <c r="L2261" s="2">
        <v>42961</v>
      </c>
      <c r="M2261" t="str">
        <v>912828WJ</v>
      </c>
      <c r="N2261">
        <v>0.58340000000000003</v>
      </c>
      <c r="O2261">
        <v>1.0044900000000001</v>
      </c>
      <c r="P2261">
        <v>0.81389999999999996</v>
      </c>
      <c r="Q2261">
        <v>126.546875</v>
      </c>
      <c r="R2261">
        <f>VLOOKUP(M2261,工作表1!$A$3:$B$1000,2,FALSE)</f>
        <v>2.5</v>
      </c>
      <c r="S2261" t="str">
        <f>VLOOKUP(M2261,工作表1!$A$3:$C$1000,3,FALSE)</f>
        <v>2024/5/15</v>
      </c>
      <c r="T2261">
        <f t="shared" si="1162"/>
        <v>1.1595</v>
      </c>
      <c r="U2261">
        <f t="shared" si="1161"/>
        <v>1.3405</v>
      </c>
      <c r="V2261" s="43">
        <f t="shared" si="1173"/>
        <v>43054</v>
      </c>
      <c r="W2261" s="43">
        <f t="shared" si="1163"/>
        <v>43007</v>
      </c>
      <c r="X2261" s="45">
        <f t="shared" si="1174"/>
        <v>0.625</v>
      </c>
      <c r="Y2261" s="45">
        <f t="shared" si="1175"/>
        <v>0.93321917808219179</v>
      </c>
      <c r="Z2261" s="47">
        <f t="shared" si="1176"/>
        <v>103.16281969826478</v>
      </c>
      <c r="AA2261" s="47">
        <f t="shared" si="1177"/>
        <v>126.24368170626678</v>
      </c>
      <c r="AB2261" s="45">
        <f t="shared" si="1178"/>
        <v>2.0329999999999999</v>
      </c>
      <c r="AC2261" s="2" t="str">
        <f t="shared" si="1164"/>
        <v>TY1</v>
      </c>
      <c r="AD2261">
        <f t="shared" si="1165"/>
        <v>126.546875</v>
      </c>
      <c r="AE2261">
        <f t="shared" si="1166"/>
        <v>126.234375</v>
      </c>
      <c r="AF2261" s="49">
        <f t="shared" si="1193"/>
        <v>0.3125</v>
      </c>
      <c r="AG2261" s="3">
        <f t="shared" si="1179"/>
        <v>126.24368170626678</v>
      </c>
      <c r="AH2261">
        <f t="shared" si="1180"/>
        <v>125.15559714691862</v>
      </c>
      <c r="AI2261" s="51">
        <f t="shared" si="1181"/>
        <v>1.088084559348161</v>
      </c>
      <c r="AJ2261" s="52">
        <f t="shared" si="1182"/>
        <v>0.77558455934816095</v>
      </c>
      <c r="AK2261" s="2">
        <v>42961</v>
      </c>
      <c r="AL2261" t="str">
        <v>912828D5</v>
      </c>
      <c r="AM2261">
        <v>-1.6127</v>
      </c>
      <c r="AN2261">
        <v>1.2754300000000001</v>
      </c>
      <c r="AO2261">
        <v>0.80720000000000003</v>
      </c>
      <c r="AP2261">
        <v>126.234375</v>
      </c>
      <c r="AQ2261">
        <f>VLOOKUP(AL2261,工作表1!$F$3:$G$1000,2,FALSE)</f>
        <v>2.375</v>
      </c>
      <c r="AR2261" t="str">
        <f>VLOOKUP(AL2261,工作表1!$F$3:$H$1000,3,FALSE)</f>
        <v>2024/8/15</v>
      </c>
      <c r="AS2261">
        <f t="shared" si="1167"/>
        <v>1.1595</v>
      </c>
      <c r="AT2261">
        <f t="shared" si="1168"/>
        <v>1.2155</v>
      </c>
      <c r="AU2261" s="43">
        <f t="shared" si="1183"/>
        <v>43146</v>
      </c>
      <c r="AV2261" s="43">
        <f t="shared" si="1169"/>
        <v>43098</v>
      </c>
      <c r="AW2261" s="45">
        <f t="shared" si="1184"/>
        <v>0</v>
      </c>
      <c r="AX2261" s="45">
        <f t="shared" si="1185"/>
        <v>0.8849315068493151</v>
      </c>
      <c r="AY2261" s="47">
        <f t="shared" si="1186"/>
        <v>102.27403920420733</v>
      </c>
      <c r="AZ2261" s="47">
        <f t="shared" si="1187"/>
        <v>125.15559714691862</v>
      </c>
      <c r="BA2261" s="43"/>
      <c r="BC2261" s="2">
        <v>42958</v>
      </c>
      <c r="BD2261" t="str">
        <v>912828G3</v>
      </c>
      <c r="BE2261">
        <v>-3.1324000000000001</v>
      </c>
      <c r="BF2261">
        <v>1.2980400000000001</v>
      </c>
      <c r="BG2261">
        <v>0.80059999999999998</v>
      </c>
      <c r="BH2261">
        <v>126.125</v>
      </c>
      <c r="BI2261">
        <f>VLOOKUP(BD2261,工作表1!$K$3:$L$1000,2,FALSE)</f>
        <v>2.25</v>
      </c>
      <c r="BJ2261" t="str">
        <f>VLOOKUP(BD2261,工作表1!$K$3:$M$1000,3,FALSE)</f>
        <v>2024/11/15</v>
      </c>
      <c r="BK2261">
        <f t="shared" si="1170"/>
        <v>1.1599999999999999</v>
      </c>
      <c r="BL2261">
        <f t="shared" si="1171"/>
        <v>1.0900000000000001</v>
      </c>
      <c r="BM2261" s="43">
        <f t="shared" si="1188"/>
        <v>43054</v>
      </c>
      <c r="BN2261" s="43">
        <f t="shared" si="1172"/>
        <v>43189</v>
      </c>
      <c r="BO2261" s="45">
        <f t="shared" si="1189"/>
        <v>0.55638586956521741</v>
      </c>
      <c r="BP2261" s="45">
        <f t="shared" si="1190"/>
        <v>1.9618653216200119</v>
      </c>
      <c r="BQ2261" s="47">
        <f t="shared" si="1191"/>
        <v>101.52721019868312</v>
      </c>
      <c r="BR2261" s="47">
        <f t="shared" si="1192"/>
        <v>124.20003988738814</v>
      </c>
    </row>
    <row r="2262" spans="6:70" x14ac:dyDescent="0.25">
      <c r="F2262" s="2">
        <v>43032</v>
      </c>
      <c r="G2262">
        <v>1.2569999999999999</v>
      </c>
      <c r="H2262" s="43">
        <v>43069</v>
      </c>
      <c r="I2262">
        <v>2.3073000000000001</v>
      </c>
      <c r="L2262" s="2">
        <v>42958</v>
      </c>
      <c r="M2262" t="str">
        <v>912828WJ</v>
      </c>
      <c r="N2262">
        <v>6.25E-2</v>
      </c>
      <c r="O2262">
        <v>1.13029</v>
      </c>
      <c r="P2262">
        <v>0.81389999999999996</v>
      </c>
      <c r="Q2262">
        <v>126.8125</v>
      </c>
      <c r="R2262">
        <f>VLOOKUP(M2262,工作表1!$A$3:$B$1000,2,FALSE)</f>
        <v>2.5</v>
      </c>
      <c r="S2262" t="str">
        <f>VLOOKUP(M2262,工作表1!$A$3:$C$1000,3,FALSE)</f>
        <v>2024/5/15</v>
      </c>
      <c r="T2262">
        <f t="shared" si="1162"/>
        <v>1.1599999999999999</v>
      </c>
      <c r="U2262">
        <f t="shared" si="1161"/>
        <v>1.34</v>
      </c>
      <c r="V2262" s="43">
        <f t="shared" si="1173"/>
        <v>43054</v>
      </c>
      <c r="W2262" s="43">
        <f t="shared" si="1163"/>
        <v>43007</v>
      </c>
      <c r="X2262" s="45">
        <f t="shared" si="1174"/>
        <v>0.61820652173913038</v>
      </c>
      <c r="Y2262" s="45">
        <f t="shared" si="1175"/>
        <v>0.93327501488981535</v>
      </c>
      <c r="Z2262" s="47">
        <f t="shared" si="1176"/>
        <v>103.36452524053459</v>
      </c>
      <c r="AA2262" s="47">
        <f t="shared" si="1177"/>
        <v>126.48030747914653</v>
      </c>
      <c r="AB2262" s="45">
        <f t="shared" si="1178"/>
        <v>2.0017</v>
      </c>
      <c r="AC2262" s="2" t="str">
        <f t="shared" si="1164"/>
        <v>TY1</v>
      </c>
      <c r="AD2262">
        <f t="shared" si="1165"/>
        <v>126.8125</v>
      </c>
      <c r="AE2262">
        <f t="shared" si="1166"/>
        <v>126.5</v>
      </c>
      <c r="AF2262" s="49">
        <f t="shared" si="1193"/>
        <v>0.3125</v>
      </c>
      <c r="AG2262" s="3">
        <f t="shared" si="1179"/>
        <v>126.48030747914653</v>
      </c>
      <c r="AH2262">
        <f t="shared" si="1180"/>
        <v>125.38805784982657</v>
      </c>
      <c r="AI2262" s="51">
        <f t="shared" si="1181"/>
        <v>1.0922496293199657</v>
      </c>
      <c r="AJ2262" s="52">
        <f t="shared" si="1182"/>
        <v>0.77974962931996572</v>
      </c>
      <c r="AK2262" s="2">
        <v>42958</v>
      </c>
      <c r="AL2262" t="str">
        <v>912828D5</v>
      </c>
      <c r="AM2262">
        <v>-2.0514999999999999</v>
      </c>
      <c r="AN2262">
        <v>1.30938</v>
      </c>
      <c r="AO2262">
        <v>0.80720000000000003</v>
      </c>
      <c r="AP2262">
        <v>126.5</v>
      </c>
      <c r="AQ2262">
        <f>VLOOKUP(AL2262,工作表1!$F$3:$G$1000,2,FALSE)</f>
        <v>2.375</v>
      </c>
      <c r="AR2262" t="str">
        <f>VLOOKUP(AL2262,工作表1!$F$3:$H$1000,3,FALSE)</f>
        <v>2024/8/15</v>
      </c>
      <c r="AS2262">
        <f t="shared" si="1167"/>
        <v>1.1599999999999999</v>
      </c>
      <c r="AT2262">
        <f t="shared" si="1168"/>
        <v>1.2150000000000001</v>
      </c>
      <c r="AU2262" s="43">
        <f t="shared" si="1183"/>
        <v>42962</v>
      </c>
      <c r="AV2262" s="43">
        <f t="shared" si="1169"/>
        <v>43098</v>
      </c>
      <c r="AW2262" s="45">
        <f t="shared" si="1184"/>
        <v>1.180939226519337</v>
      </c>
      <c r="AX2262" s="45">
        <f t="shared" si="1185"/>
        <v>2.0723775826837207</v>
      </c>
      <c r="AY2262" s="47">
        <f t="shared" si="1186"/>
        <v>102.47067092042872</v>
      </c>
      <c r="AZ2262" s="47">
        <f t="shared" si="1187"/>
        <v>125.38805784982657</v>
      </c>
      <c r="BA2262" s="43"/>
      <c r="BC2262" s="2">
        <v>42957</v>
      </c>
      <c r="BD2262" t="str">
        <v>912828G3</v>
      </c>
      <c r="BE2262">
        <v>-4.1761999999999997</v>
      </c>
      <c r="BF2262">
        <v>1.3168</v>
      </c>
      <c r="BG2262">
        <v>0.80059999999999998</v>
      </c>
      <c r="BH2262">
        <v>125.875</v>
      </c>
      <c r="BI2262">
        <f>VLOOKUP(BD2262,工作表1!$K$3:$L$1000,2,FALSE)</f>
        <v>2.25</v>
      </c>
      <c r="BJ2262" t="str">
        <f>VLOOKUP(BD2262,工作表1!$K$3:$M$1000,3,FALSE)</f>
        <v>2024/11/15</v>
      </c>
      <c r="BK2262">
        <f t="shared" si="1170"/>
        <v>1.1605000000000001</v>
      </c>
      <c r="BL2262">
        <f t="shared" si="1171"/>
        <v>1.0894999999999999</v>
      </c>
      <c r="BM2262" s="43">
        <f t="shared" si="1188"/>
        <v>43054</v>
      </c>
      <c r="BN2262" s="43">
        <f t="shared" si="1172"/>
        <v>43189</v>
      </c>
      <c r="BO2262" s="45">
        <f t="shared" si="1189"/>
        <v>0.53804347826086962</v>
      </c>
      <c r="BP2262" s="45">
        <f t="shared" si="1190"/>
        <v>1.9620160810005955</v>
      </c>
      <c r="BQ2262" s="47">
        <f t="shared" si="1191"/>
        <v>101.331303641216</v>
      </c>
      <c r="BR2262" s="47">
        <f t="shared" si="1192"/>
        <v>123.921348029653</v>
      </c>
    </row>
    <row r="2263" spans="6:70" x14ac:dyDescent="0.25">
      <c r="F2263" s="2">
        <v>43031</v>
      </c>
      <c r="G2263">
        <v>1.2529999999999999</v>
      </c>
      <c r="H2263" s="43">
        <v>43068</v>
      </c>
      <c r="I2263">
        <v>2.2827999999999999</v>
      </c>
      <c r="L2263" s="2">
        <v>42957</v>
      </c>
      <c r="M2263" t="str">
        <v>912828WJ</v>
      </c>
      <c r="N2263">
        <v>9.3100000000000002E-2</v>
      </c>
      <c r="O2263">
        <v>1.0944</v>
      </c>
      <c r="P2263">
        <v>0.81389999999999996</v>
      </c>
      <c r="Q2263">
        <v>126.5625</v>
      </c>
      <c r="R2263">
        <f>VLOOKUP(M2263,工作表1!$A$3:$B$1000,2,FALSE)</f>
        <v>2.5</v>
      </c>
      <c r="S2263" t="str">
        <f>VLOOKUP(M2263,工作表1!$A$3:$C$1000,3,FALSE)</f>
        <v>2024/5/15</v>
      </c>
      <c r="T2263">
        <f t="shared" si="1162"/>
        <v>1.1605000000000001</v>
      </c>
      <c r="U2263">
        <f t="shared" si="1161"/>
        <v>1.3394999999999999</v>
      </c>
      <c r="V2263" s="43">
        <f t="shared" si="1173"/>
        <v>43054</v>
      </c>
      <c r="W2263" s="43">
        <f t="shared" si="1163"/>
        <v>43007</v>
      </c>
      <c r="X2263" s="45">
        <f t="shared" si="1174"/>
        <v>0.59782608695652173</v>
      </c>
      <c r="Y2263" s="45">
        <f t="shared" si="1175"/>
        <v>0.93344252531268612</v>
      </c>
      <c r="Z2263" s="47">
        <f t="shared" si="1176"/>
        <v>103.18393195069459</v>
      </c>
      <c r="AA2263" s="47">
        <f t="shared" si="1177"/>
        <v>126.22467384915097</v>
      </c>
      <c r="AB2263" s="45">
        <f t="shared" si="1178"/>
        <v>2.0139</v>
      </c>
      <c r="AC2263" s="2" t="str">
        <f t="shared" si="1164"/>
        <v>TY1</v>
      </c>
      <c r="AD2263">
        <f t="shared" si="1165"/>
        <v>126.5625</v>
      </c>
      <c r="AE2263">
        <f t="shared" si="1166"/>
        <v>126.25</v>
      </c>
      <c r="AF2263" s="49">
        <f t="shared" si="1193"/>
        <v>0.3125</v>
      </c>
      <c r="AG2263" s="3">
        <f t="shared" si="1179"/>
        <v>126.22467384915097</v>
      </c>
      <c r="AH2263">
        <f t="shared" si="1180"/>
        <v>125.13114492511674</v>
      </c>
      <c r="AI2263" s="51">
        <f t="shared" si="1181"/>
        <v>1.0935289240342314</v>
      </c>
      <c r="AJ2263" s="52">
        <f t="shared" si="1182"/>
        <v>0.78102892403423141</v>
      </c>
      <c r="AK2263" s="2">
        <v>42957</v>
      </c>
      <c r="AL2263" t="str">
        <v>912828D5</v>
      </c>
      <c r="AM2263">
        <v>-2.3193999999999999</v>
      </c>
      <c r="AN2263">
        <v>1.29718</v>
      </c>
      <c r="AO2263">
        <v>0.80720000000000003</v>
      </c>
      <c r="AP2263">
        <v>126.25</v>
      </c>
      <c r="AQ2263">
        <f>VLOOKUP(AL2263,工作表1!$F$3:$G$1000,2,FALSE)</f>
        <v>2.375</v>
      </c>
      <c r="AR2263" t="str">
        <f>VLOOKUP(AL2263,工作表1!$F$3:$H$1000,3,FALSE)</f>
        <v>2024/8/15</v>
      </c>
      <c r="AS2263">
        <f t="shared" si="1167"/>
        <v>1.1605000000000001</v>
      </c>
      <c r="AT2263">
        <f t="shared" si="1168"/>
        <v>1.2144999999999999</v>
      </c>
      <c r="AU2263" s="43">
        <f t="shared" si="1183"/>
        <v>42962</v>
      </c>
      <c r="AV2263" s="43">
        <f t="shared" si="1169"/>
        <v>43098</v>
      </c>
      <c r="AW2263" s="45">
        <f t="shared" si="1184"/>
        <v>1.1612569060773481</v>
      </c>
      <c r="AX2263" s="45">
        <f t="shared" si="1185"/>
        <v>2.072215810186937</v>
      </c>
      <c r="AY2263" s="47">
        <f t="shared" si="1186"/>
        <v>102.29063134032745</v>
      </c>
      <c r="AZ2263" s="47">
        <f t="shared" si="1187"/>
        <v>125.13114492511674</v>
      </c>
      <c r="BA2263" s="43"/>
      <c r="BC2263" s="2">
        <v>42956</v>
      </c>
      <c r="BD2263" t="str">
        <v>912828G3</v>
      </c>
      <c r="BE2263">
        <v>-4.5327999999999999</v>
      </c>
      <c r="BF2263">
        <v>1.2984599999999999</v>
      </c>
      <c r="BG2263">
        <v>0.80059999999999998</v>
      </c>
      <c r="BH2263">
        <v>125.640625</v>
      </c>
      <c r="BI2263">
        <f>VLOOKUP(BD2263,工作表1!$K$3:$L$1000,2,FALSE)</f>
        <v>2.25</v>
      </c>
      <c r="BJ2263" t="str">
        <f>VLOOKUP(BD2263,工作表1!$K$3:$M$1000,3,FALSE)</f>
        <v>2024/11/15</v>
      </c>
      <c r="BK2263">
        <f t="shared" si="1170"/>
        <v>1.1625000000000001</v>
      </c>
      <c r="BL2263">
        <f t="shared" si="1171"/>
        <v>1.0874999999999999</v>
      </c>
      <c r="BM2263" s="43">
        <f t="shared" si="1188"/>
        <v>43054</v>
      </c>
      <c r="BN2263" s="43">
        <f t="shared" si="1172"/>
        <v>43189</v>
      </c>
      <c r="BO2263" s="45">
        <f t="shared" si="1189"/>
        <v>0.53192934782608692</v>
      </c>
      <c r="BP2263" s="45">
        <f t="shared" si="1190"/>
        <v>1.9620663341274569</v>
      </c>
      <c r="BQ2263" s="47">
        <f t="shared" si="1191"/>
        <v>101.15974464967915</v>
      </c>
      <c r="BR2263" s="47">
        <f t="shared" si="1192"/>
        <v>123.69720733582082</v>
      </c>
    </row>
    <row r="2264" spans="6:70" x14ac:dyDescent="0.25">
      <c r="F2264" s="2">
        <v>43028</v>
      </c>
      <c r="G2264">
        <v>1.25</v>
      </c>
      <c r="H2264" s="43">
        <v>43067</v>
      </c>
      <c r="I2264">
        <v>2.2204999999999999</v>
      </c>
      <c r="L2264" s="2">
        <v>42956</v>
      </c>
      <c r="M2264" t="str">
        <v>912828WJ</v>
      </c>
      <c r="N2264">
        <v>4.4000000000000003E-3</v>
      </c>
      <c r="O2264">
        <v>1.0790299999999999</v>
      </c>
      <c r="P2264">
        <v>0.81389999999999996</v>
      </c>
      <c r="Q2264">
        <v>126.34375</v>
      </c>
      <c r="R2264">
        <f>VLOOKUP(M2264,工作表1!$A$3:$B$1000,2,FALSE)</f>
        <v>2.5</v>
      </c>
      <c r="S2264" t="str">
        <f>VLOOKUP(M2264,工作表1!$A$3:$C$1000,3,FALSE)</f>
        <v>2024/5/15</v>
      </c>
      <c r="T2264">
        <f t="shared" si="1162"/>
        <v>1.1625000000000001</v>
      </c>
      <c r="U2264">
        <f t="shared" si="1161"/>
        <v>1.3374999999999999</v>
      </c>
      <c r="V2264" s="43">
        <f t="shared" si="1173"/>
        <v>43054</v>
      </c>
      <c r="W2264" s="43">
        <f t="shared" si="1163"/>
        <v>43007</v>
      </c>
      <c r="X2264" s="45">
        <f t="shared" si="1174"/>
        <v>0.59103260869565211</v>
      </c>
      <c r="Y2264" s="45">
        <f t="shared" si="1175"/>
        <v>0.93349836212030968</v>
      </c>
      <c r="Z2264" s="47">
        <f t="shared" si="1176"/>
        <v>103.01216804500046</v>
      </c>
      <c r="AA2264" s="47">
        <f t="shared" si="1177"/>
        <v>126.00270178286463</v>
      </c>
      <c r="AB2264" s="45">
        <f t="shared" si="1178"/>
        <v>2.0621</v>
      </c>
      <c r="AC2264" s="2" t="str">
        <f t="shared" si="1164"/>
        <v>TY1</v>
      </c>
      <c r="AD2264">
        <f t="shared" si="1165"/>
        <v>126.34375</v>
      </c>
      <c r="AE2264">
        <f t="shared" si="1166"/>
        <v>126.015625</v>
      </c>
      <c r="AF2264" s="49">
        <f t="shared" si="1193"/>
        <v>0.328125</v>
      </c>
      <c r="AG2264" s="3">
        <f t="shared" si="1179"/>
        <v>126.00270178286463</v>
      </c>
      <c r="AH2264">
        <f t="shared" si="1180"/>
        <v>124.92806605242994</v>
      </c>
      <c r="AI2264" s="51">
        <f t="shared" si="1181"/>
        <v>1.074635730434693</v>
      </c>
      <c r="AJ2264" s="52">
        <f t="shared" si="1182"/>
        <v>0.74651073043469296</v>
      </c>
      <c r="AK2264" s="2">
        <v>42956</v>
      </c>
      <c r="AL2264" t="str">
        <v>912828D5</v>
      </c>
      <c r="AM2264">
        <v>-1.8431</v>
      </c>
      <c r="AN2264">
        <v>1.2239599999999999</v>
      </c>
      <c r="AO2264">
        <v>0.80720000000000003</v>
      </c>
      <c r="AP2264">
        <v>126.015625</v>
      </c>
      <c r="AQ2264">
        <f>VLOOKUP(AL2264,工作表1!$F$3:$G$1000,2,FALSE)</f>
        <v>2.375</v>
      </c>
      <c r="AR2264" t="str">
        <f>VLOOKUP(AL2264,工作表1!$F$3:$H$1000,3,FALSE)</f>
        <v>2024/8/15</v>
      </c>
      <c r="AS2264">
        <f t="shared" si="1167"/>
        <v>1.1625000000000001</v>
      </c>
      <c r="AT2264">
        <f t="shared" si="1168"/>
        <v>1.2124999999999999</v>
      </c>
      <c r="AU2264" s="43">
        <f t="shared" si="1183"/>
        <v>42962</v>
      </c>
      <c r="AV2264" s="43">
        <f t="shared" si="1169"/>
        <v>43098</v>
      </c>
      <c r="AW2264" s="45">
        <f t="shared" si="1184"/>
        <v>1.1546961325966851</v>
      </c>
      <c r="AX2264" s="45">
        <f t="shared" si="1185"/>
        <v>2.0721618860213429</v>
      </c>
      <c r="AY2264" s="47">
        <f t="shared" si="1186"/>
        <v>102.13509967779542</v>
      </c>
      <c r="AZ2264" s="47">
        <f t="shared" si="1187"/>
        <v>124.92806605242994</v>
      </c>
      <c r="BA2264" s="43"/>
      <c r="BC2264" s="2">
        <v>42955</v>
      </c>
      <c r="BD2264" t="str">
        <v>912828G3</v>
      </c>
      <c r="BE2264">
        <v>-4.8901000000000003</v>
      </c>
      <c r="BF2264">
        <v>1.3153300000000001</v>
      </c>
      <c r="BG2264">
        <v>0.80059999999999998</v>
      </c>
      <c r="BH2264">
        <v>125.296875</v>
      </c>
      <c r="BI2264">
        <f>VLOOKUP(BD2264,工作表1!$K$3:$L$1000,2,FALSE)</f>
        <v>2.25</v>
      </c>
      <c r="BJ2264" t="str">
        <f>VLOOKUP(BD2264,工作表1!$K$3:$M$1000,3,FALSE)</f>
        <v>2024/11/15</v>
      </c>
      <c r="BK2264">
        <f t="shared" si="1170"/>
        <v>1.163</v>
      </c>
      <c r="BL2264">
        <f t="shared" si="1171"/>
        <v>1.087</v>
      </c>
      <c r="BM2264" s="43">
        <f t="shared" si="1188"/>
        <v>43054</v>
      </c>
      <c r="BN2264" s="43">
        <f t="shared" si="1172"/>
        <v>43189</v>
      </c>
      <c r="BO2264" s="45">
        <f t="shared" si="1189"/>
        <v>0.52581521739130432</v>
      </c>
      <c r="BP2264" s="45">
        <f t="shared" si="1190"/>
        <v>1.962116587254318</v>
      </c>
      <c r="BQ2264" s="47">
        <f t="shared" si="1191"/>
        <v>100.8783052664722</v>
      </c>
      <c r="BR2264" s="47">
        <f t="shared" si="1192"/>
        <v>123.33462033435393</v>
      </c>
    </row>
    <row r="2265" spans="6:70" x14ac:dyDescent="0.25">
      <c r="F2265" s="2">
        <v>43027</v>
      </c>
      <c r="G2265">
        <v>1.242</v>
      </c>
      <c r="H2265" s="43">
        <v>43066</v>
      </c>
      <c r="I2265">
        <v>2.2155999999999998</v>
      </c>
      <c r="L2265" s="2">
        <v>42955</v>
      </c>
      <c r="M2265" t="str">
        <v>912828WJ</v>
      </c>
      <c r="N2265">
        <v>-7.8899999999999998E-2</v>
      </c>
      <c r="O2265">
        <v>1.09684</v>
      </c>
      <c r="P2265">
        <v>0.81389999999999996</v>
      </c>
      <c r="Q2265">
        <v>126.015625</v>
      </c>
      <c r="R2265">
        <f>VLOOKUP(M2265,工作表1!$A$3:$B$1000,2,FALSE)</f>
        <v>2.5</v>
      </c>
      <c r="S2265" t="str">
        <f>VLOOKUP(M2265,工作表1!$A$3:$C$1000,3,FALSE)</f>
        <v>2024/5/15</v>
      </c>
      <c r="T2265">
        <f t="shared" si="1162"/>
        <v>1.163</v>
      </c>
      <c r="U2265">
        <f t="shared" si="1161"/>
        <v>1.337</v>
      </c>
      <c r="V2265" s="43">
        <f t="shared" si="1173"/>
        <v>43054</v>
      </c>
      <c r="W2265" s="43">
        <f t="shared" si="1163"/>
        <v>43007</v>
      </c>
      <c r="X2265" s="45">
        <f t="shared" si="1174"/>
        <v>0.58423913043478259</v>
      </c>
      <c r="Y2265" s="45">
        <f t="shared" si="1175"/>
        <v>0.93355419892793323</v>
      </c>
      <c r="Z2265" s="47">
        <f t="shared" si="1176"/>
        <v>102.74657446188836</v>
      </c>
      <c r="AA2265" s="47">
        <f t="shared" si="1177"/>
        <v>125.66519824304733</v>
      </c>
      <c r="AB2265" s="45">
        <f t="shared" si="1178"/>
        <v>2.0766</v>
      </c>
      <c r="AC2265" s="2" t="str">
        <f t="shared" si="1164"/>
        <v>TY1</v>
      </c>
      <c r="AD2265">
        <f t="shared" si="1165"/>
        <v>126.015625</v>
      </c>
      <c r="AE2265">
        <f t="shared" si="1166"/>
        <v>125.671875</v>
      </c>
      <c r="AF2265" s="49">
        <f t="shared" si="1193"/>
        <v>0.34375</v>
      </c>
      <c r="AG2265" s="3">
        <f t="shared" si="1179"/>
        <v>125.66519824304733</v>
      </c>
      <c r="AH2265">
        <f t="shared" si="1180"/>
        <v>124.56820788352474</v>
      </c>
      <c r="AI2265" s="51">
        <f t="shared" si="1181"/>
        <v>1.0969903595225929</v>
      </c>
      <c r="AJ2265" s="52">
        <f t="shared" si="1182"/>
        <v>0.75324035952259294</v>
      </c>
      <c r="AK2265" s="2">
        <v>42955</v>
      </c>
      <c r="AL2265" t="str">
        <v>912828D5</v>
      </c>
      <c r="AM2265">
        <v>-2.1143000000000001</v>
      </c>
      <c r="AN2265">
        <v>1.2444299999999999</v>
      </c>
      <c r="AO2265">
        <v>0.80720000000000003</v>
      </c>
      <c r="AP2265">
        <v>125.671875</v>
      </c>
      <c r="AQ2265">
        <f>VLOOKUP(AL2265,工作表1!$F$3:$G$1000,2,FALSE)</f>
        <v>2.375</v>
      </c>
      <c r="AR2265" t="str">
        <f>VLOOKUP(AL2265,工作表1!$F$3:$H$1000,3,FALSE)</f>
        <v>2024/8/15</v>
      </c>
      <c r="AS2265">
        <f t="shared" si="1167"/>
        <v>1.163</v>
      </c>
      <c r="AT2265">
        <f t="shared" si="1168"/>
        <v>1.212</v>
      </c>
      <c r="AU2265" s="43">
        <f t="shared" si="1183"/>
        <v>42962</v>
      </c>
      <c r="AV2265" s="43">
        <f t="shared" si="1169"/>
        <v>43098</v>
      </c>
      <c r="AW2265" s="45">
        <f t="shared" si="1184"/>
        <v>1.1481353591160222</v>
      </c>
      <c r="AX2265" s="45">
        <f t="shared" si="1185"/>
        <v>2.0721079618557483</v>
      </c>
      <c r="AY2265" s="47">
        <f t="shared" si="1186"/>
        <v>101.85359632291146</v>
      </c>
      <c r="AZ2265" s="47">
        <f t="shared" si="1187"/>
        <v>124.56820788352474</v>
      </c>
      <c r="BA2265" s="43"/>
      <c r="BC2265" s="2">
        <v>42954</v>
      </c>
      <c r="BD2265" t="str">
        <v>912828G3</v>
      </c>
      <c r="BE2265">
        <v>-4.8598999999999997</v>
      </c>
      <c r="BF2265">
        <v>1.3125500000000001</v>
      </c>
      <c r="BG2265">
        <v>0.80059999999999998</v>
      </c>
      <c r="BH2265">
        <v>125.46875</v>
      </c>
      <c r="BI2265">
        <f>VLOOKUP(BD2265,工作表1!$K$3:$L$1000,2,FALSE)</f>
        <v>2.25</v>
      </c>
      <c r="BJ2265" t="str">
        <f>VLOOKUP(BD2265,工作表1!$K$3:$M$1000,3,FALSE)</f>
        <v>2024/11/15</v>
      </c>
      <c r="BK2265">
        <f t="shared" si="1170"/>
        <v>1.163</v>
      </c>
      <c r="BL2265">
        <f t="shared" si="1171"/>
        <v>1.087</v>
      </c>
      <c r="BM2265" s="43">
        <f t="shared" si="1188"/>
        <v>43054</v>
      </c>
      <c r="BN2265" s="43">
        <f t="shared" si="1172"/>
        <v>43189</v>
      </c>
      <c r="BO2265" s="45">
        <f t="shared" si="1189"/>
        <v>0.51970108695652173</v>
      </c>
      <c r="BP2265" s="45">
        <f t="shared" si="1190"/>
        <v>1.9621668403811794</v>
      </c>
      <c r="BQ2265" s="47">
        <f t="shared" si="1191"/>
        <v>101.01171686711143</v>
      </c>
      <c r="BR2265" s="47">
        <f t="shared" si="1192"/>
        <v>123.48980595545009</v>
      </c>
    </row>
    <row r="2266" spans="6:70" x14ac:dyDescent="0.25">
      <c r="F2266" s="2">
        <v>43026</v>
      </c>
      <c r="G2266">
        <v>1.24</v>
      </c>
      <c r="H2266" s="43">
        <v>43063</v>
      </c>
      <c r="I2266">
        <v>2.2303000000000002</v>
      </c>
      <c r="L2266" s="2">
        <v>42954</v>
      </c>
      <c r="M2266" t="str">
        <v>912828WJ</v>
      </c>
      <c r="N2266">
        <v>0.2382</v>
      </c>
      <c r="O2266">
        <v>1.0301899999999999</v>
      </c>
      <c r="P2266">
        <v>0.81389999999999996</v>
      </c>
      <c r="Q2266">
        <v>126.171875</v>
      </c>
      <c r="R2266">
        <f>VLOOKUP(M2266,工作表1!$A$3:$B$1000,2,FALSE)</f>
        <v>2.5</v>
      </c>
      <c r="S2266" t="str">
        <f>VLOOKUP(M2266,工作表1!$A$3:$C$1000,3,FALSE)</f>
        <v>2024/5/15</v>
      </c>
      <c r="T2266">
        <f t="shared" si="1162"/>
        <v>1.163</v>
      </c>
      <c r="U2266">
        <f t="shared" si="1161"/>
        <v>1.337</v>
      </c>
      <c r="V2266" s="43">
        <f t="shared" si="1173"/>
        <v>43054</v>
      </c>
      <c r="W2266" s="43">
        <f t="shared" si="1163"/>
        <v>43007</v>
      </c>
      <c r="X2266" s="45">
        <f t="shared" si="1174"/>
        <v>0.57744565217391308</v>
      </c>
      <c r="Y2266" s="45">
        <f t="shared" si="1175"/>
        <v>0.9336100357355569</v>
      </c>
      <c r="Z2266" s="47">
        <f t="shared" si="1176"/>
        <v>102.88165839255699</v>
      </c>
      <c r="AA2266" s="47">
        <f t="shared" si="1177"/>
        <v>125.81990267636711</v>
      </c>
      <c r="AB2266" s="45">
        <f t="shared" si="1178"/>
        <v>2.0693999999999999</v>
      </c>
      <c r="AC2266" s="2" t="str">
        <f t="shared" si="1164"/>
        <v>TY1</v>
      </c>
      <c r="AD2266">
        <f t="shared" si="1165"/>
        <v>126.171875</v>
      </c>
      <c r="AE2266">
        <f t="shared" si="1166"/>
        <v>125.84375</v>
      </c>
      <c r="AF2266" s="49">
        <f t="shared" si="1193"/>
        <v>0.328125</v>
      </c>
      <c r="AG2266" s="3">
        <f t="shared" si="1179"/>
        <v>125.81990267636711</v>
      </c>
      <c r="AH2266">
        <f t="shared" si="1180"/>
        <v>124.74219587733056</v>
      </c>
      <c r="AI2266" s="51">
        <f t="shared" si="1181"/>
        <v>1.0777067990365481</v>
      </c>
      <c r="AJ2266" s="52">
        <f t="shared" si="1182"/>
        <v>0.74958179903654809</v>
      </c>
      <c r="AK2266" s="2">
        <v>42954</v>
      </c>
      <c r="AL2266" t="str">
        <v>912828D5</v>
      </c>
      <c r="AM2266">
        <v>-1.6467000000000001</v>
      </c>
      <c r="AN2266">
        <v>1.2069700000000001</v>
      </c>
      <c r="AO2266">
        <v>0.80720000000000003</v>
      </c>
      <c r="AP2266">
        <v>125.84375</v>
      </c>
      <c r="AQ2266">
        <f>VLOOKUP(AL2266,工作表1!$F$3:$G$1000,2,FALSE)</f>
        <v>2.375</v>
      </c>
      <c r="AR2266" t="str">
        <f>VLOOKUP(AL2266,工作表1!$F$3:$H$1000,3,FALSE)</f>
        <v>2024/8/15</v>
      </c>
      <c r="AS2266">
        <f t="shared" si="1167"/>
        <v>1.163</v>
      </c>
      <c r="AT2266">
        <f t="shared" si="1168"/>
        <v>1.212</v>
      </c>
      <c r="AU2266" s="43">
        <f t="shared" si="1183"/>
        <v>42962</v>
      </c>
      <c r="AV2266" s="43">
        <f t="shared" si="1169"/>
        <v>43098</v>
      </c>
      <c r="AW2266" s="45">
        <f t="shared" si="1184"/>
        <v>1.1415745856353592</v>
      </c>
      <c r="AX2266" s="45">
        <f t="shared" si="1185"/>
        <v>2.0720540376901537</v>
      </c>
      <c r="AY2266" s="47">
        <f t="shared" si="1186"/>
        <v>102.00320942390117</v>
      </c>
      <c r="AZ2266" s="47">
        <f t="shared" si="1187"/>
        <v>124.74219587733056</v>
      </c>
      <c r="BA2266" s="43"/>
      <c r="BC2266" s="2">
        <v>42951</v>
      </c>
      <c r="BD2266" t="str">
        <v>912828G3</v>
      </c>
      <c r="BE2266">
        <v>-4.1326000000000001</v>
      </c>
      <c r="BF2266">
        <v>1.32206</v>
      </c>
      <c r="BG2266">
        <v>0.80059999999999998</v>
      </c>
      <c r="BH2266">
        <v>125.375</v>
      </c>
      <c r="BI2266">
        <f>VLOOKUP(BD2266,工作表1!$K$3:$L$1000,2,FALSE)</f>
        <v>2.25</v>
      </c>
      <c r="BJ2266" t="str">
        <f>VLOOKUP(BD2266,工作表1!$K$3:$M$1000,3,FALSE)</f>
        <v>2024/11/15</v>
      </c>
      <c r="BK2266">
        <f t="shared" si="1170"/>
        <v>1.161</v>
      </c>
      <c r="BL2266">
        <f t="shared" si="1171"/>
        <v>1.089</v>
      </c>
      <c r="BM2266" s="43">
        <f t="shared" si="1188"/>
        <v>43054</v>
      </c>
      <c r="BN2266" s="43">
        <f t="shared" si="1172"/>
        <v>43189</v>
      </c>
      <c r="BO2266" s="45">
        <f t="shared" si="1189"/>
        <v>0.51358695652173914</v>
      </c>
      <c r="BP2266" s="45">
        <f t="shared" si="1190"/>
        <v>1.9622170935080407</v>
      </c>
      <c r="BQ2266" s="47">
        <f t="shared" si="1191"/>
        <v>100.93345350474682</v>
      </c>
      <c r="BR2266" s="47">
        <f t="shared" si="1192"/>
        <v>123.37896544794346</v>
      </c>
    </row>
    <row r="2267" spans="6:70" x14ac:dyDescent="0.25">
      <c r="F2267" s="2">
        <v>43025</v>
      </c>
      <c r="G2267">
        <v>1.236</v>
      </c>
      <c r="H2267" s="43">
        <v>43062</v>
      </c>
      <c r="I2267">
        <v>2.2084000000000001</v>
      </c>
      <c r="L2267" s="2">
        <v>42951</v>
      </c>
      <c r="M2267" t="str">
        <v>912828WJ</v>
      </c>
      <c r="N2267">
        <v>-0.2215</v>
      </c>
      <c r="O2267">
        <v>1.17048</v>
      </c>
      <c r="P2267">
        <v>0.81389999999999996</v>
      </c>
      <c r="Q2267">
        <v>126.078125</v>
      </c>
      <c r="R2267">
        <f>VLOOKUP(M2267,工作表1!$A$3:$B$1000,2,FALSE)</f>
        <v>2.5</v>
      </c>
      <c r="S2267" t="str">
        <f>VLOOKUP(M2267,工作表1!$A$3:$C$1000,3,FALSE)</f>
        <v>2024/5/15</v>
      </c>
      <c r="T2267">
        <f t="shared" si="1162"/>
        <v>1.161</v>
      </c>
      <c r="U2267">
        <f t="shared" si="1161"/>
        <v>1.339</v>
      </c>
      <c r="V2267" s="43">
        <f t="shared" si="1173"/>
        <v>43054</v>
      </c>
      <c r="W2267" s="43">
        <f t="shared" si="1163"/>
        <v>43007</v>
      </c>
      <c r="X2267" s="45">
        <f t="shared" si="1174"/>
        <v>0.57065217391304346</v>
      </c>
      <c r="Y2267" s="45">
        <f t="shared" si="1175"/>
        <v>0.93366587254318034</v>
      </c>
      <c r="Z2267" s="47">
        <f t="shared" si="1176"/>
        <v>102.78645204915766</v>
      </c>
      <c r="AA2267" s="47">
        <f t="shared" si="1177"/>
        <v>125.6912986952473</v>
      </c>
      <c r="AB2267" s="45">
        <f t="shared" si="1178"/>
        <v>2.0766</v>
      </c>
      <c r="AC2267" s="2" t="str">
        <f t="shared" si="1164"/>
        <v>TY1</v>
      </c>
      <c r="AD2267">
        <f t="shared" si="1165"/>
        <v>126.078125</v>
      </c>
      <c r="AE2267">
        <f t="shared" si="1166"/>
        <v>125.75</v>
      </c>
      <c r="AF2267" s="49">
        <f t="shared" si="1193"/>
        <v>0.328125</v>
      </c>
      <c r="AG2267" s="3">
        <f t="shared" si="1179"/>
        <v>125.6912986952473</v>
      </c>
      <c r="AH2267">
        <f t="shared" si="1180"/>
        <v>124.61272540336505</v>
      </c>
      <c r="AI2267" s="51">
        <f t="shared" si="1181"/>
        <v>1.0785732918822504</v>
      </c>
      <c r="AJ2267" s="52">
        <f t="shared" si="1182"/>
        <v>0.75044829188225037</v>
      </c>
      <c r="AK2267" s="2">
        <v>42951</v>
      </c>
      <c r="AL2267" t="str">
        <v>912828D5</v>
      </c>
      <c r="AM2267">
        <v>-1.7599</v>
      </c>
      <c r="AN2267">
        <v>1.2598800000000001</v>
      </c>
      <c r="AO2267">
        <v>0.80720000000000003</v>
      </c>
      <c r="AP2267">
        <v>125.75</v>
      </c>
      <c r="AQ2267">
        <f>VLOOKUP(AL2267,工作表1!$F$3:$G$1000,2,FALSE)</f>
        <v>2.375</v>
      </c>
      <c r="AR2267" t="str">
        <f>VLOOKUP(AL2267,工作表1!$F$3:$H$1000,3,FALSE)</f>
        <v>2024/8/15</v>
      </c>
      <c r="AS2267">
        <f t="shared" si="1167"/>
        <v>1.161</v>
      </c>
      <c r="AT2267">
        <f t="shared" si="1168"/>
        <v>1.214</v>
      </c>
      <c r="AU2267" s="43">
        <f t="shared" si="1183"/>
        <v>42962</v>
      </c>
      <c r="AV2267" s="43">
        <f t="shared" si="1169"/>
        <v>43098</v>
      </c>
      <c r="AW2267" s="45">
        <f t="shared" si="1184"/>
        <v>1.1350138121546962</v>
      </c>
      <c r="AX2267" s="45">
        <f t="shared" si="1185"/>
        <v>2.0720001135245592</v>
      </c>
      <c r="AY2267" s="47">
        <f t="shared" si="1186"/>
        <v>101.90867084970586</v>
      </c>
      <c r="AZ2267" s="47">
        <f t="shared" si="1187"/>
        <v>124.61272540336505</v>
      </c>
      <c r="BA2267" s="43"/>
      <c r="BC2267" s="2">
        <v>42950</v>
      </c>
      <c r="BD2267" t="str">
        <v>912828G3</v>
      </c>
      <c r="BE2267">
        <v>-3.5663</v>
      </c>
      <c r="BF2267">
        <v>1.29251</v>
      </c>
      <c r="BG2267">
        <v>0.80059999999999998</v>
      </c>
      <c r="BH2267">
        <v>125.65625</v>
      </c>
      <c r="BI2267">
        <f>VLOOKUP(BD2267,工作表1!$K$3:$L$1000,2,FALSE)</f>
        <v>2.25</v>
      </c>
      <c r="BJ2267" t="str">
        <f>VLOOKUP(BD2267,工作表1!$K$3:$M$1000,3,FALSE)</f>
        <v>2024/11/15</v>
      </c>
      <c r="BK2267">
        <f t="shared" si="1170"/>
        <v>1.1615</v>
      </c>
      <c r="BL2267">
        <f t="shared" si="1171"/>
        <v>1.0885</v>
      </c>
      <c r="BM2267" s="43">
        <f t="shared" si="1188"/>
        <v>43054</v>
      </c>
      <c r="BN2267" s="43">
        <f t="shared" si="1172"/>
        <v>43189</v>
      </c>
      <c r="BO2267" s="45">
        <f t="shared" si="1189"/>
        <v>0.4952445652173913</v>
      </c>
      <c r="BP2267" s="45">
        <f t="shared" si="1190"/>
        <v>1.9623678528886241</v>
      </c>
      <c r="BQ2267" s="47">
        <f t="shared" si="1191"/>
        <v>101.19131110388541</v>
      </c>
      <c r="BR2267" s="47">
        <f t="shared" si="1192"/>
        <v>123.66707625341252</v>
      </c>
    </row>
    <row r="2268" spans="6:70" x14ac:dyDescent="0.25">
      <c r="F2268" s="2">
        <v>43024</v>
      </c>
      <c r="G2268">
        <v>1.2315</v>
      </c>
      <c r="H2268" s="43">
        <v>43061</v>
      </c>
      <c r="I2268">
        <v>2.2084000000000001</v>
      </c>
      <c r="L2268" s="2">
        <v>42950</v>
      </c>
      <c r="M2268" t="str">
        <v>912828WJ</v>
      </c>
      <c r="N2268">
        <v>0.12230000000000001</v>
      </c>
      <c r="O2268">
        <v>1.1012900000000001</v>
      </c>
      <c r="P2268">
        <v>0.81389999999999996</v>
      </c>
      <c r="Q2268">
        <v>126.359375</v>
      </c>
      <c r="R2268">
        <f>VLOOKUP(M2268,工作表1!$A$3:$B$1000,2,FALSE)</f>
        <v>2.5</v>
      </c>
      <c r="S2268" t="str">
        <f>VLOOKUP(M2268,工作表1!$A$3:$C$1000,3,FALSE)</f>
        <v>2024/5/15</v>
      </c>
      <c r="T2268">
        <f t="shared" si="1162"/>
        <v>1.1615</v>
      </c>
      <c r="U2268">
        <f t="shared" si="1161"/>
        <v>1.3385</v>
      </c>
      <c r="V2268" s="43">
        <f t="shared" si="1173"/>
        <v>43054</v>
      </c>
      <c r="W2268" s="43">
        <f t="shared" si="1163"/>
        <v>43007</v>
      </c>
      <c r="X2268" s="45">
        <f t="shared" si="1174"/>
        <v>0.55027173913043481</v>
      </c>
      <c r="Y2268" s="45">
        <f t="shared" si="1175"/>
        <v>0.93383338296605123</v>
      </c>
      <c r="Z2268" s="47">
        <f t="shared" si="1176"/>
        <v>103.04365020308137</v>
      </c>
      <c r="AA2268" s="47">
        <f t="shared" si="1177"/>
        <v>125.97358065601136</v>
      </c>
      <c r="AB2268" s="45">
        <f t="shared" si="1178"/>
        <v>2.0430000000000001</v>
      </c>
      <c r="AC2268" s="2" t="str">
        <f t="shared" si="1164"/>
        <v>TY1</v>
      </c>
      <c r="AD2268">
        <f t="shared" si="1165"/>
        <v>126.359375</v>
      </c>
      <c r="AE2268">
        <f t="shared" si="1166"/>
        <v>126.03125</v>
      </c>
      <c r="AF2268" s="49">
        <f t="shared" si="1193"/>
        <v>0.328125</v>
      </c>
      <c r="AG2268" s="3">
        <f t="shared" si="1179"/>
        <v>125.97358065601136</v>
      </c>
      <c r="AH2268">
        <f t="shared" si="1180"/>
        <v>124.91746721893951</v>
      </c>
      <c r="AI2268" s="51">
        <f t="shared" si="1181"/>
        <v>1.0561134370718577</v>
      </c>
      <c r="AJ2268" s="52">
        <f t="shared" si="1182"/>
        <v>0.72798843707185767</v>
      </c>
      <c r="AK2268" s="2">
        <v>42950</v>
      </c>
      <c r="AL2268" t="str">
        <v>912828D5</v>
      </c>
      <c r="AM2268">
        <v>-0.81130000000000002</v>
      </c>
      <c r="AN2268">
        <v>1.1857500000000001</v>
      </c>
      <c r="AO2268">
        <v>0.80720000000000003</v>
      </c>
      <c r="AP2268">
        <v>126.03125</v>
      </c>
      <c r="AQ2268">
        <f>VLOOKUP(AL2268,工作表1!$F$3:$G$1000,2,FALSE)</f>
        <v>2.375</v>
      </c>
      <c r="AR2268" t="str">
        <f>VLOOKUP(AL2268,工作表1!$F$3:$H$1000,3,FALSE)</f>
        <v>2024/8/15</v>
      </c>
      <c r="AS2268">
        <f t="shared" si="1167"/>
        <v>1.1615</v>
      </c>
      <c r="AT2268">
        <f t="shared" si="1168"/>
        <v>1.2135</v>
      </c>
      <c r="AU2268" s="43">
        <f t="shared" si="1183"/>
        <v>42962</v>
      </c>
      <c r="AV2268" s="43">
        <f t="shared" si="1169"/>
        <v>43098</v>
      </c>
      <c r="AW2268" s="45">
        <f t="shared" si="1184"/>
        <v>1.1153314917127073</v>
      </c>
      <c r="AX2268" s="45">
        <f t="shared" si="1185"/>
        <v>2.0718383410277759</v>
      </c>
      <c r="AY2268" s="47">
        <f t="shared" si="1186"/>
        <v>102.18198092040652</v>
      </c>
      <c r="AZ2268" s="47">
        <f t="shared" si="1187"/>
        <v>124.91746721893951</v>
      </c>
      <c r="BA2268" s="43"/>
      <c r="BC2268" s="2">
        <v>42949</v>
      </c>
      <c r="BD2268" t="str">
        <v>912828G3</v>
      </c>
      <c r="BE2268">
        <v>-4.3090000000000002</v>
      </c>
      <c r="BF2268">
        <v>1.32698</v>
      </c>
      <c r="BG2268">
        <v>0.80059999999999998</v>
      </c>
      <c r="BH2268">
        <v>125.40625</v>
      </c>
      <c r="BI2268">
        <f>VLOOKUP(BD2268,工作表1!$K$3:$L$1000,2,FALSE)</f>
        <v>2.25</v>
      </c>
      <c r="BJ2268" t="str">
        <f>VLOOKUP(BD2268,工作表1!$K$3:$M$1000,3,FALSE)</f>
        <v>2024/11/15</v>
      </c>
      <c r="BK2268">
        <f t="shared" si="1170"/>
        <v>1.1619999999999999</v>
      </c>
      <c r="BL2268">
        <f t="shared" si="1171"/>
        <v>1.0880000000000001</v>
      </c>
      <c r="BM2268" s="43">
        <f t="shared" si="1188"/>
        <v>43054</v>
      </c>
      <c r="BN2268" s="43">
        <f t="shared" si="1172"/>
        <v>43189</v>
      </c>
      <c r="BO2268" s="45">
        <f t="shared" si="1189"/>
        <v>0.4891304347826087</v>
      </c>
      <c r="BP2268" s="45">
        <f t="shared" si="1190"/>
        <v>1.9624181060154853</v>
      </c>
      <c r="BQ2268" s="47">
        <f t="shared" si="1191"/>
        <v>100.97221036640119</v>
      </c>
      <c r="BR2268" s="47">
        <f t="shared" si="1192"/>
        <v>123.38236109965773</v>
      </c>
    </row>
    <row r="2269" spans="6:70" x14ac:dyDescent="0.25">
      <c r="F2269" s="2">
        <v>43021</v>
      </c>
      <c r="G2269">
        <v>1.2230000000000001</v>
      </c>
      <c r="H2269" s="43">
        <v>43060</v>
      </c>
      <c r="I2269">
        <v>2.2572000000000001</v>
      </c>
      <c r="L2269" s="2">
        <v>42949</v>
      </c>
      <c r="M2269" t="str">
        <v>912828WJ</v>
      </c>
      <c r="N2269">
        <v>7.7000000000000002E-3</v>
      </c>
      <c r="O2269">
        <v>1.1235299999999999</v>
      </c>
      <c r="P2269">
        <v>0.81389999999999996</v>
      </c>
      <c r="Q2269">
        <v>126.109375</v>
      </c>
      <c r="R2269">
        <f>VLOOKUP(M2269,工作表1!$A$3:$B$1000,2,FALSE)</f>
        <v>2.5</v>
      </c>
      <c r="S2269" t="str">
        <f>VLOOKUP(M2269,工作表1!$A$3:$C$1000,3,FALSE)</f>
        <v>2024/5/15</v>
      </c>
      <c r="T2269">
        <f t="shared" si="1162"/>
        <v>1.1619999999999999</v>
      </c>
      <c r="U2269">
        <f t="shared" si="1161"/>
        <v>1.3380000000000001</v>
      </c>
      <c r="V2269" s="43">
        <f t="shared" si="1173"/>
        <v>43054</v>
      </c>
      <c r="W2269" s="43">
        <f t="shared" si="1163"/>
        <v>43007</v>
      </c>
      <c r="X2269" s="45">
        <f t="shared" si="1174"/>
        <v>0.54347826086956519</v>
      </c>
      <c r="Y2269" s="45">
        <f t="shared" si="1175"/>
        <v>0.93388921977367478</v>
      </c>
      <c r="Z2269" s="47">
        <f t="shared" si="1176"/>
        <v>102.8404661929702</v>
      </c>
      <c r="AA2269" s="47">
        <f t="shared" si="1177"/>
        <v>125.71276359924661</v>
      </c>
      <c r="AB2269" s="45">
        <f t="shared" si="1178"/>
        <v>2.0888</v>
      </c>
      <c r="AC2269" s="2" t="str">
        <f t="shared" si="1164"/>
        <v>TY1</v>
      </c>
      <c r="AD2269">
        <f t="shared" si="1165"/>
        <v>126.109375</v>
      </c>
      <c r="AE2269">
        <f t="shared" si="1166"/>
        <v>125.78125</v>
      </c>
      <c r="AF2269" s="49">
        <f t="shared" si="1193"/>
        <v>0.328125</v>
      </c>
      <c r="AG2269" s="3">
        <f t="shared" si="1179"/>
        <v>125.71276359924661</v>
      </c>
      <c r="AH2269">
        <f t="shared" si="1180"/>
        <v>124.63467421272388</v>
      </c>
      <c r="AI2269" s="51">
        <f t="shared" si="1181"/>
        <v>1.0780893865227341</v>
      </c>
      <c r="AJ2269" s="52">
        <f t="shared" si="1182"/>
        <v>0.74996438652273412</v>
      </c>
      <c r="AK2269" s="2">
        <v>42949</v>
      </c>
      <c r="AL2269" t="str">
        <v>912828D5</v>
      </c>
      <c r="AM2269">
        <v>-1.4937</v>
      </c>
      <c r="AN2269">
        <v>1.2363299999999999</v>
      </c>
      <c r="AO2269">
        <v>0.80720000000000003</v>
      </c>
      <c r="AP2269">
        <v>125.78125</v>
      </c>
      <c r="AQ2269">
        <f>VLOOKUP(AL2269,工作表1!$F$3:$G$1000,2,FALSE)</f>
        <v>2.375</v>
      </c>
      <c r="AR2269" t="str">
        <f>VLOOKUP(AL2269,工作表1!$F$3:$H$1000,3,FALSE)</f>
        <v>2024/8/15</v>
      </c>
      <c r="AS2269">
        <f t="shared" si="1167"/>
        <v>1.1619999999999999</v>
      </c>
      <c r="AT2269">
        <f t="shared" si="1168"/>
        <v>1.2130000000000001</v>
      </c>
      <c r="AU2269" s="43">
        <f t="shared" si="1183"/>
        <v>42962</v>
      </c>
      <c r="AV2269" s="43">
        <f t="shared" si="1169"/>
        <v>43098</v>
      </c>
      <c r="AW2269" s="45">
        <f t="shared" si="1184"/>
        <v>1.1087707182320441</v>
      </c>
      <c r="AX2269" s="45">
        <f t="shared" si="1185"/>
        <v>2.0717844168621813</v>
      </c>
      <c r="AY2269" s="47">
        <f t="shared" si="1186"/>
        <v>101.96267900929003</v>
      </c>
      <c r="AZ2269" s="47">
        <f t="shared" si="1187"/>
        <v>124.63467421272388</v>
      </c>
      <c r="BA2269" s="43"/>
      <c r="BC2269" s="2">
        <v>42948</v>
      </c>
      <c r="BD2269" t="str">
        <v>912828G3</v>
      </c>
      <c r="BE2269">
        <v>-4.5853000000000002</v>
      </c>
      <c r="BF2269">
        <v>1.3388500000000001</v>
      </c>
      <c r="BG2269">
        <v>0.80059999999999998</v>
      </c>
      <c r="BH2269">
        <v>125.53125</v>
      </c>
      <c r="BI2269">
        <f>VLOOKUP(BD2269,工作表1!$K$3:$L$1000,2,FALSE)</f>
        <v>2.25</v>
      </c>
      <c r="BJ2269" t="str">
        <f>VLOOKUP(BD2269,工作表1!$K$3:$M$1000,3,FALSE)</f>
        <v>2024/11/15</v>
      </c>
      <c r="BK2269">
        <f t="shared" si="1170"/>
        <v>1.1599999999999999</v>
      </c>
      <c r="BL2269">
        <f t="shared" si="1171"/>
        <v>1.0900000000000001</v>
      </c>
      <c r="BM2269" s="43">
        <f t="shared" si="1188"/>
        <v>43054</v>
      </c>
      <c r="BN2269" s="43">
        <f t="shared" si="1172"/>
        <v>43189</v>
      </c>
      <c r="BO2269" s="45">
        <f t="shared" si="1189"/>
        <v>0.48301630434782611</v>
      </c>
      <c r="BP2269" s="45">
        <f t="shared" si="1190"/>
        <v>1.9624683591423466</v>
      </c>
      <c r="BQ2269" s="47">
        <f t="shared" si="1191"/>
        <v>101.06582642486954</v>
      </c>
      <c r="BR2269" s="47">
        <f t="shared" si="1192"/>
        <v>123.48617068617732</v>
      </c>
    </row>
    <row r="2270" spans="6:70" x14ac:dyDescent="0.25">
      <c r="F2270" s="2">
        <v>43020</v>
      </c>
      <c r="G2270">
        <v>1.224</v>
      </c>
      <c r="H2270" s="43">
        <v>43059</v>
      </c>
      <c r="I2270">
        <v>2.2621000000000002</v>
      </c>
      <c r="L2270" s="2">
        <v>42948</v>
      </c>
      <c r="M2270" t="str">
        <v>912828WJ</v>
      </c>
      <c r="N2270">
        <v>0.14330000000000001</v>
      </c>
      <c r="O2270">
        <v>1.0981399999999999</v>
      </c>
      <c r="P2270">
        <v>0.81389999999999996</v>
      </c>
      <c r="Q2270">
        <v>126.234375</v>
      </c>
      <c r="R2270">
        <f>VLOOKUP(M2270,工作表1!$A$3:$B$1000,2,FALSE)</f>
        <v>2.5</v>
      </c>
      <c r="S2270" t="str">
        <f>VLOOKUP(M2270,工作表1!$A$3:$C$1000,3,FALSE)</f>
        <v>2024/5/15</v>
      </c>
      <c r="T2270">
        <f t="shared" si="1162"/>
        <v>1.1599999999999999</v>
      </c>
      <c r="U2270">
        <f t="shared" si="1161"/>
        <v>1.34</v>
      </c>
      <c r="V2270" s="43">
        <f t="shared" si="1173"/>
        <v>43054</v>
      </c>
      <c r="W2270" s="43">
        <f t="shared" si="1163"/>
        <v>43007</v>
      </c>
      <c r="X2270" s="45">
        <f t="shared" si="1174"/>
        <v>0.53668478260869568</v>
      </c>
      <c r="Y2270" s="45">
        <f t="shared" si="1175"/>
        <v>0.93394505658129845</v>
      </c>
      <c r="Z2270" s="47">
        <f t="shared" si="1176"/>
        <v>102.95001328211792</v>
      </c>
      <c r="AA2270" s="47">
        <f t="shared" si="1177"/>
        <v>125.83569282489852</v>
      </c>
      <c r="AB2270" s="45">
        <f t="shared" si="1178"/>
        <v>2.0670999999999999</v>
      </c>
      <c r="AC2270" s="2" t="str">
        <f t="shared" si="1164"/>
        <v>TY1</v>
      </c>
      <c r="AD2270">
        <f t="shared" si="1165"/>
        <v>126.234375</v>
      </c>
      <c r="AE2270">
        <f t="shared" si="1166"/>
        <v>125.90625</v>
      </c>
      <c r="AF2270" s="49">
        <f t="shared" si="1193"/>
        <v>0.328125</v>
      </c>
      <c r="AG2270" s="3">
        <f t="shared" si="1179"/>
        <v>125.83569282489852</v>
      </c>
      <c r="AH2270">
        <f t="shared" si="1180"/>
        <v>124.73806294876591</v>
      </c>
      <c r="AI2270" s="51">
        <f t="shared" si="1181"/>
        <v>1.0976298761326007</v>
      </c>
      <c r="AJ2270" s="52">
        <f t="shared" si="1182"/>
        <v>0.76950487613260066</v>
      </c>
      <c r="AK2270" s="2">
        <v>42948</v>
      </c>
      <c r="AL2270" t="str">
        <v>912828D5</v>
      </c>
      <c r="AM2270">
        <v>-1.8164</v>
      </c>
      <c r="AN2270">
        <v>1.25935</v>
      </c>
      <c r="AO2270">
        <v>0.80720000000000003</v>
      </c>
      <c r="AP2270">
        <v>125.90625</v>
      </c>
      <c r="AQ2270">
        <f>VLOOKUP(AL2270,工作表1!$F$3:$G$1000,2,FALSE)</f>
        <v>2.375</v>
      </c>
      <c r="AR2270" t="str">
        <f>VLOOKUP(AL2270,工作表1!$F$3:$H$1000,3,FALSE)</f>
        <v>2024/8/15</v>
      </c>
      <c r="AS2270">
        <f t="shared" si="1167"/>
        <v>1.1599999999999999</v>
      </c>
      <c r="AT2270">
        <f t="shared" si="1168"/>
        <v>1.2150000000000001</v>
      </c>
      <c r="AU2270" s="43">
        <f t="shared" si="1183"/>
        <v>42962</v>
      </c>
      <c r="AV2270" s="43">
        <f t="shared" si="1169"/>
        <v>43098</v>
      </c>
      <c r="AW2270" s="45">
        <f t="shared" si="1184"/>
        <v>1.1022099447513811</v>
      </c>
      <c r="AX2270" s="45">
        <f t="shared" si="1185"/>
        <v>2.0717304926965867</v>
      </c>
      <c r="AY2270" s="47">
        <f t="shared" si="1186"/>
        <v>102.05613494496835</v>
      </c>
      <c r="AZ2270" s="47">
        <f t="shared" si="1187"/>
        <v>124.73806294876591</v>
      </c>
      <c r="BA2270" s="43"/>
      <c r="BC2270" s="2">
        <v>42947</v>
      </c>
      <c r="BD2270" t="str">
        <v>912828G3</v>
      </c>
      <c r="BE2270">
        <v>-3.8214999999999999</v>
      </c>
      <c r="BF2270">
        <v>1.3129599999999999</v>
      </c>
      <c r="BG2270">
        <v>0.80059999999999998</v>
      </c>
      <c r="BH2270">
        <v>125.171875</v>
      </c>
      <c r="BI2270">
        <f>VLOOKUP(BD2270,工作表1!$K$3:$L$1000,2,FALSE)</f>
        <v>2.25</v>
      </c>
      <c r="BJ2270" t="str">
        <f>VLOOKUP(BD2270,工作表1!$K$3:$M$1000,3,FALSE)</f>
        <v>2024/11/15</v>
      </c>
      <c r="BK2270">
        <f t="shared" si="1170"/>
        <v>1.161</v>
      </c>
      <c r="BL2270">
        <f t="shared" si="1171"/>
        <v>1.089</v>
      </c>
      <c r="BM2270" s="43">
        <f t="shared" si="1188"/>
        <v>43054</v>
      </c>
      <c r="BN2270" s="43">
        <f t="shared" si="1172"/>
        <v>43189</v>
      </c>
      <c r="BO2270" s="45">
        <f t="shared" si="1189"/>
        <v>0.47690217391304346</v>
      </c>
      <c r="BP2270" s="45">
        <f t="shared" si="1190"/>
        <v>1.9625186122692078</v>
      </c>
      <c r="BQ2270" s="47">
        <f t="shared" si="1191"/>
        <v>100.79332730442587</v>
      </c>
      <c r="BR2270" s="47">
        <f t="shared" si="1192"/>
        <v>123.1351739315905</v>
      </c>
    </row>
    <row r="2271" spans="6:70" x14ac:dyDescent="0.25">
      <c r="F2271" s="2">
        <v>43019</v>
      </c>
      <c r="G2271">
        <v>1.2230000000000001</v>
      </c>
      <c r="H2271" s="43">
        <v>43056</v>
      </c>
      <c r="I2271">
        <v>2.2303999999999999</v>
      </c>
      <c r="L2271" s="2">
        <v>42947</v>
      </c>
      <c r="M2271" t="str">
        <v>912828WJ</v>
      </c>
      <c r="N2271">
        <v>0.52229999999999999</v>
      </c>
      <c r="O2271">
        <v>1.03851</v>
      </c>
      <c r="P2271">
        <v>0.81389999999999996</v>
      </c>
      <c r="Q2271">
        <v>125.890625</v>
      </c>
      <c r="R2271">
        <f>VLOOKUP(M2271,工作表1!$A$3:$B$1000,2,FALSE)</f>
        <v>2.5</v>
      </c>
      <c r="S2271" t="str">
        <f>VLOOKUP(M2271,工作表1!$A$3:$C$1000,3,FALSE)</f>
        <v>2024/5/15</v>
      </c>
      <c r="T2271">
        <f t="shared" si="1162"/>
        <v>1.161</v>
      </c>
      <c r="U2271">
        <f t="shared" si="1161"/>
        <v>1.339</v>
      </c>
      <c r="V2271" s="43">
        <f t="shared" si="1173"/>
        <v>43054</v>
      </c>
      <c r="W2271" s="43">
        <f t="shared" si="1163"/>
        <v>43007</v>
      </c>
      <c r="X2271" s="45">
        <f t="shared" si="1174"/>
        <v>0.52989130434782605</v>
      </c>
      <c r="Y2271" s="45">
        <f t="shared" si="1175"/>
        <v>0.93400089338892189</v>
      </c>
      <c r="Z2271" s="47">
        <f t="shared" si="1176"/>
        <v>102.67891835992332</v>
      </c>
      <c r="AA2271" s="47">
        <f t="shared" si="1177"/>
        <v>125.49153585349084</v>
      </c>
      <c r="AB2271" s="45">
        <f t="shared" si="1178"/>
        <v>2.1128999999999998</v>
      </c>
      <c r="AC2271" s="2" t="str">
        <f t="shared" si="1164"/>
        <v>TY1</v>
      </c>
      <c r="AD2271">
        <f t="shared" si="1165"/>
        <v>125.890625</v>
      </c>
      <c r="AE2271">
        <f t="shared" si="1166"/>
        <v>125.546875</v>
      </c>
      <c r="AF2271" s="49">
        <f t="shared" si="1193"/>
        <v>0.34375</v>
      </c>
      <c r="AG2271" s="3">
        <f t="shared" si="1179"/>
        <v>125.49153585349084</v>
      </c>
      <c r="AH2271">
        <f t="shared" si="1180"/>
        <v>124.39021239915768</v>
      </c>
      <c r="AI2271" s="51">
        <f t="shared" si="1181"/>
        <v>1.1013234543331691</v>
      </c>
      <c r="AJ2271" s="52">
        <f t="shared" si="1182"/>
        <v>0.75757345433316914</v>
      </c>
      <c r="AK2271" s="2">
        <v>42947</v>
      </c>
      <c r="AL2271" t="str">
        <v>912828D5</v>
      </c>
      <c r="AM2271">
        <v>-1.0439000000000001</v>
      </c>
      <c r="AN2271">
        <v>1.2119</v>
      </c>
      <c r="AO2271">
        <v>0.80720000000000003</v>
      </c>
      <c r="AP2271">
        <v>125.546875</v>
      </c>
      <c r="AQ2271">
        <f>VLOOKUP(AL2271,工作表1!$F$3:$G$1000,2,FALSE)</f>
        <v>2.375</v>
      </c>
      <c r="AR2271" t="str">
        <f>VLOOKUP(AL2271,工作表1!$F$3:$H$1000,3,FALSE)</f>
        <v>2024/8/15</v>
      </c>
      <c r="AS2271">
        <f t="shared" si="1167"/>
        <v>1.161</v>
      </c>
      <c r="AT2271">
        <f t="shared" si="1168"/>
        <v>1.214</v>
      </c>
      <c r="AU2271" s="43">
        <f t="shared" si="1183"/>
        <v>42962</v>
      </c>
      <c r="AV2271" s="43">
        <f t="shared" si="1169"/>
        <v>43098</v>
      </c>
      <c r="AW2271" s="45">
        <f t="shared" si="1184"/>
        <v>1.0956491712707181</v>
      </c>
      <c r="AX2271" s="45">
        <f t="shared" si="1185"/>
        <v>2.0716765685309921</v>
      </c>
      <c r="AY2271" s="47">
        <f t="shared" si="1186"/>
        <v>101.7841116403809</v>
      </c>
      <c r="AZ2271" s="47">
        <f t="shared" si="1187"/>
        <v>124.39021239915768</v>
      </c>
      <c r="BA2271" s="43"/>
      <c r="BC2271" s="2">
        <v>42944</v>
      </c>
      <c r="BD2271" t="str">
        <v>912828G3</v>
      </c>
      <c r="BE2271">
        <v>-4.5083000000000002</v>
      </c>
      <c r="BF2271">
        <v>1.3440099999999999</v>
      </c>
      <c r="BG2271">
        <v>0.80059999999999998</v>
      </c>
      <c r="BH2271">
        <v>125.234375</v>
      </c>
      <c r="BI2271">
        <f>VLOOKUP(BD2271,工作表1!$K$3:$L$1000,2,FALSE)</f>
        <v>2.25</v>
      </c>
      <c r="BJ2271" t="str">
        <f>VLOOKUP(BD2271,工作表1!$K$3:$M$1000,3,FALSE)</f>
        <v>2024/11/15</v>
      </c>
      <c r="BK2271">
        <f t="shared" si="1170"/>
        <v>1.1605000000000001</v>
      </c>
      <c r="BL2271">
        <f t="shared" si="1171"/>
        <v>1.0894999999999999</v>
      </c>
      <c r="BM2271" s="43">
        <f t="shared" si="1188"/>
        <v>43054</v>
      </c>
      <c r="BN2271" s="43">
        <f t="shared" si="1172"/>
        <v>43189</v>
      </c>
      <c r="BO2271" s="45">
        <f t="shared" si="1189"/>
        <v>0.47078804347826092</v>
      </c>
      <c r="BP2271" s="45">
        <f t="shared" si="1190"/>
        <v>1.9625688653960693</v>
      </c>
      <c r="BQ2271" s="47">
        <f t="shared" si="1191"/>
        <v>100.82412207061115</v>
      </c>
      <c r="BR2271" s="47">
        <f t="shared" si="1192"/>
        <v>123.16175787754224</v>
      </c>
    </row>
    <row r="2272" spans="6:70" x14ac:dyDescent="0.25">
      <c r="F2272" s="2">
        <v>43018</v>
      </c>
      <c r="G2272">
        <v>1.2170000000000001</v>
      </c>
      <c r="H2272" s="43">
        <v>43055</v>
      </c>
      <c r="I2272">
        <v>2.2524000000000002</v>
      </c>
      <c r="L2272" s="2">
        <v>42944</v>
      </c>
      <c r="M2272" t="str">
        <v>912828WJ</v>
      </c>
      <c r="N2272">
        <v>0.28439999999999999</v>
      </c>
      <c r="O2272">
        <v>1.08335</v>
      </c>
      <c r="P2272">
        <v>0.81389999999999996</v>
      </c>
      <c r="Q2272">
        <v>125.953125</v>
      </c>
      <c r="R2272">
        <f>VLOOKUP(M2272,工作表1!$A$3:$B$1000,2,FALSE)</f>
        <v>2.5</v>
      </c>
      <c r="S2272" t="str">
        <f>VLOOKUP(M2272,工作表1!$A$3:$C$1000,3,FALSE)</f>
        <v>2024/5/15</v>
      </c>
      <c r="T2272">
        <f t="shared" si="1162"/>
        <v>1.1605000000000001</v>
      </c>
      <c r="U2272">
        <f t="shared" si="1161"/>
        <v>1.3394999999999999</v>
      </c>
      <c r="V2272" s="43">
        <f t="shared" si="1173"/>
        <v>43054</v>
      </c>
      <c r="W2272" s="43">
        <f t="shared" si="1163"/>
        <v>43007</v>
      </c>
      <c r="X2272" s="45">
        <f t="shared" si="1174"/>
        <v>0.52309782608695654</v>
      </c>
      <c r="Y2272" s="45">
        <f t="shared" si="1175"/>
        <v>0.93405673019654556</v>
      </c>
      <c r="Z2272" s="47">
        <f t="shared" si="1176"/>
        <v>102.72535540949799</v>
      </c>
      <c r="AA2272" s="47">
        <f t="shared" si="1177"/>
        <v>125.5372148905914</v>
      </c>
      <c r="AB2272" s="45">
        <f t="shared" si="1178"/>
        <v>2.1009000000000002</v>
      </c>
      <c r="AC2272" s="2" t="str">
        <f t="shared" si="1164"/>
        <v>TY1</v>
      </c>
      <c r="AD2272">
        <f t="shared" si="1165"/>
        <v>125.953125</v>
      </c>
      <c r="AE2272">
        <f t="shared" si="1166"/>
        <v>125.609375</v>
      </c>
      <c r="AF2272" s="49">
        <f t="shared" si="1193"/>
        <v>0.34375</v>
      </c>
      <c r="AG2272" s="3">
        <f t="shared" si="1179"/>
        <v>125.5372148905914</v>
      </c>
      <c r="AH2272">
        <f t="shared" si="1180"/>
        <v>124.41615498379096</v>
      </c>
      <c r="AI2272" s="51">
        <f t="shared" si="1181"/>
        <v>1.1210599068004399</v>
      </c>
      <c r="AJ2272" s="52">
        <f t="shared" si="1182"/>
        <v>0.77730990680043988</v>
      </c>
      <c r="AK2272" s="2">
        <v>42944</v>
      </c>
      <c r="AL2272" t="str">
        <v>912828D5</v>
      </c>
      <c r="AM2272">
        <v>-1.7621</v>
      </c>
      <c r="AN2272">
        <v>1.2639100000000001</v>
      </c>
      <c r="AO2272">
        <v>0.80720000000000003</v>
      </c>
      <c r="AP2272">
        <v>125.609375</v>
      </c>
      <c r="AQ2272">
        <f>VLOOKUP(AL2272,工作表1!$F$3:$G$1000,2,FALSE)</f>
        <v>2.375</v>
      </c>
      <c r="AR2272" t="str">
        <f>VLOOKUP(AL2272,工作表1!$F$3:$H$1000,3,FALSE)</f>
        <v>2024/8/15</v>
      </c>
      <c r="AS2272">
        <f t="shared" si="1167"/>
        <v>1.1605000000000001</v>
      </c>
      <c r="AT2272">
        <f t="shared" si="1168"/>
        <v>1.2144999999999999</v>
      </c>
      <c r="AU2272" s="43">
        <f t="shared" si="1183"/>
        <v>42962</v>
      </c>
      <c r="AV2272" s="43">
        <f t="shared" si="1169"/>
        <v>43098</v>
      </c>
      <c r="AW2272" s="45">
        <f t="shared" si="1184"/>
        <v>1.0890883977900552</v>
      </c>
      <c r="AX2272" s="45">
        <f t="shared" si="1185"/>
        <v>2.0716226443653976</v>
      </c>
      <c r="AY2272" s="47">
        <f t="shared" si="1186"/>
        <v>101.81443776486431</v>
      </c>
      <c r="AZ2272" s="47">
        <f t="shared" si="1187"/>
        <v>124.41615498379096</v>
      </c>
      <c r="BA2272" s="43"/>
      <c r="BC2272" s="2">
        <v>42943</v>
      </c>
      <c r="BD2272" t="str">
        <v>912828G3</v>
      </c>
      <c r="BE2272">
        <v>-5.6215000000000002</v>
      </c>
      <c r="BF2272">
        <v>1.39276</v>
      </c>
      <c r="BG2272">
        <v>0.80059999999999998</v>
      </c>
      <c r="BH2272">
        <v>125.109375</v>
      </c>
      <c r="BI2272">
        <f>VLOOKUP(BD2272,工作表1!$K$3:$L$1000,2,FALSE)</f>
        <v>2.25</v>
      </c>
      <c r="BJ2272" t="str">
        <f>VLOOKUP(BD2272,工作表1!$K$3:$M$1000,3,FALSE)</f>
        <v>2024/11/15</v>
      </c>
      <c r="BK2272">
        <f t="shared" si="1170"/>
        <v>1.1619999999999999</v>
      </c>
      <c r="BL2272">
        <f t="shared" si="1171"/>
        <v>1.0880000000000001</v>
      </c>
      <c r="BM2272" s="43">
        <f t="shared" si="1188"/>
        <v>43054</v>
      </c>
      <c r="BN2272" s="43">
        <f t="shared" si="1172"/>
        <v>43189</v>
      </c>
      <c r="BO2272" s="45">
        <f t="shared" si="1189"/>
        <v>0.45244565217391308</v>
      </c>
      <c r="BP2272" s="45">
        <f t="shared" si="1190"/>
        <v>1.962719624776653</v>
      </c>
      <c r="BQ2272" s="47">
        <f t="shared" si="1191"/>
        <v>100.70617979942385</v>
      </c>
      <c r="BR2272" s="47">
        <f t="shared" si="1192"/>
        <v>122.98132788958789</v>
      </c>
    </row>
    <row r="2273" spans="6:70" x14ac:dyDescent="0.25">
      <c r="F2273" s="2">
        <v>43017</v>
      </c>
      <c r="G2273">
        <v>1.216</v>
      </c>
      <c r="H2273" s="43">
        <v>43054</v>
      </c>
      <c r="I2273">
        <v>2.2084999999999999</v>
      </c>
      <c r="L2273" s="2">
        <v>42943</v>
      </c>
      <c r="M2273" t="str">
        <v>912828WJ</v>
      </c>
      <c r="N2273">
        <v>-0.30859999999999999</v>
      </c>
      <c r="O2273">
        <v>1.1884399999999999</v>
      </c>
      <c r="P2273">
        <v>0.81389999999999996</v>
      </c>
      <c r="Q2273">
        <v>125.828125</v>
      </c>
      <c r="R2273">
        <f>VLOOKUP(M2273,工作表1!$A$3:$B$1000,2,FALSE)</f>
        <v>2.5</v>
      </c>
      <c r="S2273" t="str">
        <f>VLOOKUP(M2273,工作表1!$A$3:$C$1000,3,FALSE)</f>
        <v>2024/5/15</v>
      </c>
      <c r="T2273">
        <f t="shared" si="1162"/>
        <v>1.1619999999999999</v>
      </c>
      <c r="U2273">
        <f t="shared" si="1161"/>
        <v>1.3380000000000001</v>
      </c>
      <c r="V2273" s="43">
        <f t="shared" si="1173"/>
        <v>43054</v>
      </c>
      <c r="W2273" s="43">
        <f t="shared" si="1163"/>
        <v>43007</v>
      </c>
      <c r="X2273" s="45">
        <f t="shared" si="1174"/>
        <v>0.50271739130434789</v>
      </c>
      <c r="Y2273" s="45">
        <f t="shared" si="1175"/>
        <v>0.93422424061941645</v>
      </c>
      <c r="Z2273" s="47">
        <f t="shared" si="1176"/>
        <v>102.62173391212178</v>
      </c>
      <c r="AA2273" s="47">
        <f t="shared" si="1177"/>
        <v>125.37639684429764</v>
      </c>
      <c r="AB2273" s="45">
        <f t="shared" si="1178"/>
        <v>2.1168999999999998</v>
      </c>
      <c r="AC2273" s="2" t="str">
        <f t="shared" si="1164"/>
        <v>TY1</v>
      </c>
      <c r="AD2273">
        <f t="shared" si="1165"/>
        <v>125.828125</v>
      </c>
      <c r="AE2273">
        <f t="shared" si="1166"/>
        <v>125.484375</v>
      </c>
      <c r="AF2273" s="49">
        <f t="shared" si="1193"/>
        <v>0.34375</v>
      </c>
      <c r="AG2273" s="3">
        <f t="shared" si="1179"/>
        <v>125.37639684429764</v>
      </c>
      <c r="AH2273">
        <f t="shared" si="1180"/>
        <v>124.2556426421551</v>
      </c>
      <c r="AI2273" s="51">
        <f t="shared" si="1181"/>
        <v>1.1207542021425496</v>
      </c>
      <c r="AJ2273" s="52">
        <f t="shared" si="1182"/>
        <v>0.77700420214254962</v>
      </c>
      <c r="AK2273" s="2">
        <v>42943</v>
      </c>
      <c r="AL2273" t="str">
        <v>912828D5</v>
      </c>
      <c r="AM2273">
        <v>-2.3693</v>
      </c>
      <c r="AN2273">
        <v>1.3051200000000001</v>
      </c>
      <c r="AO2273">
        <v>0.80720000000000003</v>
      </c>
      <c r="AP2273">
        <v>125.484375</v>
      </c>
      <c r="AQ2273">
        <f>VLOOKUP(AL2273,工作表1!$F$3:$G$1000,2,FALSE)</f>
        <v>2.375</v>
      </c>
      <c r="AR2273" t="str">
        <f>VLOOKUP(AL2273,工作表1!$F$3:$H$1000,3,FALSE)</f>
        <v>2024/8/15</v>
      </c>
      <c r="AS2273">
        <f t="shared" si="1167"/>
        <v>1.1619999999999999</v>
      </c>
      <c r="AT2273">
        <f t="shared" si="1168"/>
        <v>1.2130000000000001</v>
      </c>
      <c r="AU2273" s="43">
        <f t="shared" si="1183"/>
        <v>42962</v>
      </c>
      <c r="AV2273" s="43">
        <f t="shared" si="1169"/>
        <v>43098</v>
      </c>
      <c r="AW2273" s="45">
        <f t="shared" si="1184"/>
        <v>1.0694060773480663</v>
      </c>
      <c r="AX2273" s="45">
        <f t="shared" si="1185"/>
        <v>2.0714608718686143</v>
      </c>
      <c r="AY2273" s="47">
        <f t="shared" si="1186"/>
        <v>101.71176134653146</v>
      </c>
      <c r="AZ2273" s="47">
        <f t="shared" si="1187"/>
        <v>124.2556426421551</v>
      </c>
      <c r="BA2273" s="43"/>
      <c r="BC2273" s="2">
        <v>42942</v>
      </c>
      <c r="BD2273" t="str">
        <v>912828G3</v>
      </c>
      <c r="BE2273">
        <v>-4.4739000000000004</v>
      </c>
      <c r="BF2273">
        <v>1.33893</v>
      </c>
      <c r="BG2273">
        <v>0.80059999999999998</v>
      </c>
      <c r="BH2273">
        <v>125.296875</v>
      </c>
      <c r="BI2273">
        <f>VLOOKUP(BD2273,工作表1!$K$3:$L$1000,2,FALSE)</f>
        <v>2.25</v>
      </c>
      <c r="BJ2273" t="str">
        <f>VLOOKUP(BD2273,工作表1!$K$3:$M$1000,3,FALSE)</f>
        <v>2024/11/15</v>
      </c>
      <c r="BK2273">
        <f t="shared" si="1170"/>
        <v>1.163</v>
      </c>
      <c r="BL2273">
        <f t="shared" si="1171"/>
        <v>1.087</v>
      </c>
      <c r="BM2273" s="43">
        <f t="shared" si="1188"/>
        <v>43054</v>
      </c>
      <c r="BN2273" s="43">
        <f t="shared" si="1172"/>
        <v>43189</v>
      </c>
      <c r="BO2273" s="45">
        <f t="shared" si="1189"/>
        <v>0.44633152173913043</v>
      </c>
      <c r="BP2273" s="45">
        <f t="shared" si="1190"/>
        <v>1.9627698779035139</v>
      </c>
      <c r="BQ2273" s="47">
        <f t="shared" si="1191"/>
        <v>100.89437614225569</v>
      </c>
      <c r="BR2273" s="47">
        <f t="shared" si="1192"/>
        <v>123.20579317312244</v>
      </c>
    </row>
    <row r="2274" spans="6:70" x14ac:dyDescent="0.25">
      <c r="F2274" s="2">
        <v>43014</v>
      </c>
      <c r="G2274">
        <v>1.2150000000000001</v>
      </c>
      <c r="H2274" s="43">
        <v>43053</v>
      </c>
      <c r="I2274">
        <v>2.2498999999999998</v>
      </c>
      <c r="L2274" s="2">
        <v>42942</v>
      </c>
      <c r="M2274" t="str">
        <v>912828WJ</v>
      </c>
      <c r="N2274">
        <v>-0.29399999999999998</v>
      </c>
      <c r="O2274">
        <v>1.1850400000000001</v>
      </c>
      <c r="P2274">
        <v>0.81389999999999996</v>
      </c>
      <c r="Q2274">
        <v>126.015625</v>
      </c>
      <c r="R2274">
        <f>VLOOKUP(M2274,工作表1!$A$3:$B$1000,2,FALSE)</f>
        <v>2.5</v>
      </c>
      <c r="S2274" t="str">
        <f>VLOOKUP(M2274,工作表1!$A$3:$C$1000,3,FALSE)</f>
        <v>2024/5/15</v>
      </c>
      <c r="T2274">
        <f t="shared" si="1162"/>
        <v>1.163</v>
      </c>
      <c r="U2274">
        <f t="shared" si="1161"/>
        <v>1.337</v>
      </c>
      <c r="V2274" s="43">
        <f t="shared" si="1173"/>
        <v>43054</v>
      </c>
      <c r="W2274" s="43">
        <f t="shared" si="1163"/>
        <v>43007</v>
      </c>
      <c r="X2274" s="45">
        <f t="shared" si="1174"/>
        <v>0.49592391304347827</v>
      </c>
      <c r="Y2274" s="45">
        <f t="shared" si="1175"/>
        <v>0.93428007742703989</v>
      </c>
      <c r="Z2274" s="47">
        <f t="shared" si="1176"/>
        <v>102.7781029550839</v>
      </c>
      <c r="AA2274" s="47">
        <f t="shared" si="1177"/>
        <v>125.55746829112461</v>
      </c>
      <c r="AB2274" s="45">
        <f t="shared" si="1178"/>
        <v>2.0924</v>
      </c>
      <c r="AC2274" s="2" t="str">
        <f t="shared" si="1164"/>
        <v>TY1</v>
      </c>
      <c r="AD2274">
        <f t="shared" si="1165"/>
        <v>126.015625</v>
      </c>
      <c r="AE2274">
        <f t="shared" si="1166"/>
        <v>125.671875</v>
      </c>
      <c r="AF2274" s="49">
        <f t="shared" si="1193"/>
        <v>0.34375</v>
      </c>
      <c r="AG2274" s="3">
        <f t="shared" si="1179"/>
        <v>125.55746829112461</v>
      </c>
      <c r="AH2274">
        <f t="shared" si="1180"/>
        <v>124.45809440228987</v>
      </c>
      <c r="AI2274" s="51">
        <f t="shared" si="1181"/>
        <v>1.0993738888347337</v>
      </c>
      <c r="AJ2274" s="52">
        <f t="shared" si="1182"/>
        <v>0.75562388883473375</v>
      </c>
      <c r="AK2274" s="2">
        <v>42942</v>
      </c>
      <c r="AL2274" t="str">
        <v>912828D5</v>
      </c>
      <c r="AM2274">
        <v>-1.7952999999999999</v>
      </c>
      <c r="AN2274">
        <v>1.2628600000000001</v>
      </c>
      <c r="AO2274">
        <v>0.80720000000000003</v>
      </c>
      <c r="AP2274">
        <v>125.671875</v>
      </c>
      <c r="AQ2274">
        <f>VLOOKUP(AL2274,工作表1!$F$3:$G$1000,2,FALSE)</f>
        <v>2.375</v>
      </c>
      <c r="AR2274" t="str">
        <f>VLOOKUP(AL2274,工作表1!$F$3:$H$1000,3,FALSE)</f>
        <v>2024/8/15</v>
      </c>
      <c r="AS2274">
        <f t="shared" si="1167"/>
        <v>1.163</v>
      </c>
      <c r="AT2274">
        <f t="shared" si="1168"/>
        <v>1.212</v>
      </c>
      <c r="AU2274" s="43">
        <f t="shared" si="1183"/>
        <v>42962</v>
      </c>
      <c r="AV2274" s="43">
        <f t="shared" si="1169"/>
        <v>43098</v>
      </c>
      <c r="AW2274" s="45">
        <f t="shared" si="1184"/>
        <v>1.0628453038674033</v>
      </c>
      <c r="AX2274" s="45">
        <f t="shared" si="1185"/>
        <v>2.0714069477030197</v>
      </c>
      <c r="AY2274" s="47">
        <f t="shared" si="1186"/>
        <v>101.88392262192413</v>
      </c>
      <c r="AZ2274" s="47">
        <f t="shared" si="1187"/>
        <v>124.45809440228987</v>
      </c>
      <c r="BA2274" s="43"/>
      <c r="BC2274" s="2">
        <v>42941</v>
      </c>
      <c r="BD2274" t="str">
        <v>912828G3</v>
      </c>
      <c r="BE2274">
        <v>-5.0556000000000001</v>
      </c>
      <c r="BF2274">
        <v>1.36538</v>
      </c>
      <c r="BG2274">
        <v>0.80059999999999998</v>
      </c>
      <c r="BH2274">
        <v>124.84375</v>
      </c>
      <c r="BI2274">
        <f>VLOOKUP(BD2274,工作表1!$K$3:$L$1000,2,FALSE)</f>
        <v>2.25</v>
      </c>
      <c r="BJ2274" t="str">
        <f>VLOOKUP(BD2274,工作表1!$K$3:$M$1000,3,FALSE)</f>
        <v>2024/11/15</v>
      </c>
      <c r="BK2274">
        <f t="shared" si="1170"/>
        <v>1.167</v>
      </c>
      <c r="BL2274">
        <f t="shared" si="1171"/>
        <v>1.083</v>
      </c>
      <c r="BM2274" s="43">
        <f t="shared" si="1188"/>
        <v>43054</v>
      </c>
      <c r="BN2274" s="43">
        <f t="shared" si="1172"/>
        <v>43189</v>
      </c>
      <c r="BO2274" s="45">
        <f t="shared" si="1189"/>
        <v>0.44021739130434784</v>
      </c>
      <c r="BP2274" s="45">
        <f t="shared" si="1190"/>
        <v>1.9628201310303752</v>
      </c>
      <c r="BQ2274" s="47">
        <f t="shared" si="1191"/>
        <v>100.51906184004415</v>
      </c>
      <c r="BR2274" s="47">
        <f t="shared" si="1192"/>
        <v>122.72897597332633</v>
      </c>
    </row>
    <row r="2275" spans="6:70" x14ac:dyDescent="0.25">
      <c r="F2275" s="2">
        <v>43013</v>
      </c>
      <c r="G2275">
        <v>1.21</v>
      </c>
      <c r="H2275" s="43">
        <v>43052</v>
      </c>
      <c r="I2275">
        <v>2.2743000000000002</v>
      </c>
      <c r="L2275" s="2">
        <v>42941</v>
      </c>
      <c r="M2275" t="str">
        <v>912828WJ</v>
      </c>
      <c r="N2275">
        <v>-3.73E-2</v>
      </c>
      <c r="O2275">
        <v>1.14127</v>
      </c>
      <c r="P2275">
        <v>0.81389999999999996</v>
      </c>
      <c r="Q2275">
        <v>125.578125</v>
      </c>
      <c r="R2275">
        <f>VLOOKUP(M2275,工作表1!$A$3:$B$1000,2,FALSE)</f>
        <v>2.5</v>
      </c>
      <c r="S2275" t="str">
        <f>VLOOKUP(M2275,工作表1!$A$3:$C$1000,3,FALSE)</f>
        <v>2024/5/15</v>
      </c>
      <c r="T2275">
        <f t="shared" si="1162"/>
        <v>1.167</v>
      </c>
      <c r="U2275">
        <f t="shared" si="1161"/>
        <v>1.333</v>
      </c>
      <c r="V2275" s="43">
        <f t="shared" si="1173"/>
        <v>43054</v>
      </c>
      <c r="W2275" s="43">
        <f t="shared" si="1163"/>
        <v>43007</v>
      </c>
      <c r="X2275" s="45">
        <f t="shared" si="1174"/>
        <v>0.4891304347826087</v>
      </c>
      <c r="Y2275" s="45">
        <f t="shared" si="1175"/>
        <v>0.93433591423466344</v>
      </c>
      <c r="Z2275" s="47">
        <f t="shared" si="1176"/>
        <v>102.43462823723</v>
      </c>
      <c r="AA2275" s="47">
        <f t="shared" si="1177"/>
        <v>125.12507796304827</v>
      </c>
      <c r="AB2275" s="45">
        <f t="shared" si="1178"/>
        <v>2.1486999999999998</v>
      </c>
      <c r="AC2275" s="2" t="str">
        <f t="shared" si="1164"/>
        <v>TY1</v>
      </c>
      <c r="AD2275">
        <f t="shared" si="1165"/>
        <v>125.578125</v>
      </c>
      <c r="AE2275">
        <f t="shared" si="1166"/>
        <v>125.21875</v>
      </c>
      <c r="AF2275" s="49">
        <f t="shared" si="1193"/>
        <v>0.359375</v>
      </c>
      <c r="AG2275" s="3">
        <f t="shared" si="1179"/>
        <v>125.12507796304827</v>
      </c>
      <c r="AH2275">
        <f t="shared" si="1180"/>
        <v>124.00367452489829</v>
      </c>
      <c r="AI2275" s="51">
        <f t="shared" si="1181"/>
        <v>1.1214034381499829</v>
      </c>
      <c r="AJ2275" s="52">
        <f t="shared" si="1182"/>
        <v>0.76202843814998289</v>
      </c>
      <c r="AK2275" s="2">
        <v>42941</v>
      </c>
      <c r="AL2275" t="str">
        <v>912828D5</v>
      </c>
      <c r="AM2275">
        <v>-1.7546999999999999</v>
      </c>
      <c r="AN2275">
        <v>1.2596000000000001</v>
      </c>
      <c r="AO2275">
        <v>0.80720000000000003</v>
      </c>
      <c r="AP2275">
        <v>125.21875</v>
      </c>
      <c r="AQ2275">
        <f>VLOOKUP(AL2275,工作表1!$F$3:$G$1000,2,FALSE)</f>
        <v>2.375</v>
      </c>
      <c r="AR2275" t="str">
        <f>VLOOKUP(AL2275,工作表1!$F$3:$H$1000,3,FALSE)</f>
        <v>2024/8/15</v>
      </c>
      <c r="AS2275">
        <f t="shared" si="1167"/>
        <v>1.167</v>
      </c>
      <c r="AT2275">
        <f t="shared" si="1168"/>
        <v>1.208</v>
      </c>
      <c r="AU2275" s="43">
        <f t="shared" si="1183"/>
        <v>42962</v>
      </c>
      <c r="AV2275" s="43">
        <f t="shared" si="1169"/>
        <v>43098</v>
      </c>
      <c r="AW2275" s="45">
        <f t="shared" si="1184"/>
        <v>1.0562845303867403</v>
      </c>
      <c r="AX2275" s="45">
        <f t="shared" si="1185"/>
        <v>2.0713530235374256</v>
      </c>
      <c r="AY2275" s="47">
        <f t="shared" si="1186"/>
        <v>101.52455155594994</v>
      </c>
      <c r="AZ2275" s="47">
        <f t="shared" si="1187"/>
        <v>124.00367452489829</v>
      </c>
      <c r="BA2275" s="43"/>
      <c r="BC2275" s="2">
        <v>42940</v>
      </c>
      <c r="BD2275" t="str">
        <v>912828G3</v>
      </c>
      <c r="BE2275">
        <v>-4.1315</v>
      </c>
      <c r="BF2275">
        <v>1.32155</v>
      </c>
      <c r="BG2275">
        <v>0.80059999999999998</v>
      </c>
      <c r="BH2275">
        <v>125.453125</v>
      </c>
      <c r="BI2275">
        <f>VLOOKUP(BD2275,工作表1!$K$3:$L$1000,2,FALSE)</f>
        <v>2.25</v>
      </c>
      <c r="BJ2275" t="str">
        <f>VLOOKUP(BD2275,工作表1!$K$3:$M$1000,3,FALSE)</f>
        <v>2024/11/15</v>
      </c>
      <c r="BK2275">
        <f t="shared" si="1170"/>
        <v>1.1665000000000001</v>
      </c>
      <c r="BL2275">
        <f t="shared" si="1171"/>
        <v>1.0834999999999999</v>
      </c>
      <c r="BM2275" s="43">
        <f t="shared" si="1188"/>
        <v>43054</v>
      </c>
      <c r="BN2275" s="43">
        <f t="shared" si="1172"/>
        <v>43189</v>
      </c>
      <c r="BO2275" s="45">
        <f t="shared" si="1189"/>
        <v>0.43410326086956519</v>
      </c>
      <c r="BP2275" s="45">
        <f t="shared" si="1190"/>
        <v>1.9628703841572364</v>
      </c>
      <c r="BQ2275" s="47">
        <f t="shared" si="1191"/>
        <v>101.02792895754001</v>
      </c>
      <c r="BR2275" s="47">
        <f t="shared" si="1192"/>
        <v>123.35271291033968</v>
      </c>
    </row>
    <row r="2276" spans="6:70" x14ac:dyDescent="0.25">
      <c r="F2276" s="2">
        <v>43012</v>
      </c>
      <c r="G2276">
        <v>1.2024999999999999</v>
      </c>
      <c r="H2276" s="43">
        <v>43049</v>
      </c>
      <c r="I2276">
        <v>2.2597</v>
      </c>
      <c r="L2276" s="2">
        <v>42940</v>
      </c>
      <c r="M2276" t="str">
        <v>912828WJ</v>
      </c>
      <c r="N2276">
        <v>-0.17749999999999999</v>
      </c>
      <c r="O2276">
        <v>1.1642699999999999</v>
      </c>
      <c r="P2276">
        <v>0.81389999999999996</v>
      </c>
      <c r="Q2276">
        <v>126.15625</v>
      </c>
      <c r="R2276">
        <f>VLOOKUP(M2276,工作表1!$A$3:$B$1000,2,FALSE)</f>
        <v>2.5</v>
      </c>
      <c r="S2276" t="str">
        <f>VLOOKUP(M2276,工作表1!$A$3:$C$1000,3,FALSE)</f>
        <v>2024/5/15</v>
      </c>
      <c r="T2276">
        <f t="shared" si="1162"/>
        <v>1.1665000000000001</v>
      </c>
      <c r="U2276">
        <f t="shared" si="1161"/>
        <v>1.3334999999999999</v>
      </c>
      <c r="V2276" s="43">
        <f t="shared" si="1173"/>
        <v>43054</v>
      </c>
      <c r="W2276" s="43">
        <f t="shared" si="1163"/>
        <v>43007</v>
      </c>
      <c r="X2276" s="45">
        <f t="shared" si="1174"/>
        <v>0.48233695652173914</v>
      </c>
      <c r="Y2276" s="45">
        <f t="shared" si="1175"/>
        <v>0.93439175104228711</v>
      </c>
      <c r="Z2276" s="47">
        <f t="shared" si="1176"/>
        <v>102.89659142102195</v>
      </c>
      <c r="AA2276" s="47">
        <f t="shared" si="1177"/>
        <v>125.68130432482091</v>
      </c>
      <c r="AB2276" s="45">
        <f t="shared" si="1178"/>
        <v>2.0680000000000001</v>
      </c>
      <c r="AC2276" s="2" t="str">
        <f t="shared" si="1164"/>
        <v>TY1</v>
      </c>
      <c r="AD2276">
        <f t="shared" si="1165"/>
        <v>126.15625</v>
      </c>
      <c r="AE2276">
        <f t="shared" si="1166"/>
        <v>125.828125</v>
      </c>
      <c r="AF2276" s="49">
        <f t="shared" si="1193"/>
        <v>0.328125</v>
      </c>
      <c r="AG2276" s="3">
        <f t="shared" si="1179"/>
        <v>125.68130432482091</v>
      </c>
      <c r="AH2276">
        <f t="shared" si="1180"/>
        <v>124.58283509174478</v>
      </c>
      <c r="AI2276" s="51">
        <f t="shared" si="1181"/>
        <v>1.0984692330761305</v>
      </c>
      <c r="AJ2276" s="52">
        <f t="shared" si="1182"/>
        <v>0.77034423307613054</v>
      </c>
      <c r="AK2276" s="2">
        <v>42940</v>
      </c>
      <c r="AL2276" t="str">
        <v>912828D5</v>
      </c>
      <c r="AM2276">
        <v>-2.0246</v>
      </c>
      <c r="AN2276">
        <v>1.27718</v>
      </c>
      <c r="AO2276">
        <v>0.80720000000000003</v>
      </c>
      <c r="AP2276">
        <v>125.828125</v>
      </c>
      <c r="AQ2276">
        <f>VLOOKUP(AL2276,工作表1!$F$3:$G$1000,2,FALSE)</f>
        <v>2.375</v>
      </c>
      <c r="AR2276" t="str">
        <f>VLOOKUP(AL2276,工作表1!$F$3:$H$1000,3,FALSE)</f>
        <v>2024/8/15</v>
      </c>
      <c r="AS2276">
        <f t="shared" si="1167"/>
        <v>1.1665000000000001</v>
      </c>
      <c r="AT2276">
        <f t="shared" si="1168"/>
        <v>1.2084999999999999</v>
      </c>
      <c r="AU2276" s="43">
        <f t="shared" si="1183"/>
        <v>42962</v>
      </c>
      <c r="AV2276" s="43">
        <f t="shared" si="1169"/>
        <v>43098</v>
      </c>
      <c r="AW2276" s="45">
        <f t="shared" si="1184"/>
        <v>1.0497237569060773</v>
      </c>
      <c r="AX2276" s="45">
        <f t="shared" si="1185"/>
        <v>2.0712990993718305</v>
      </c>
      <c r="AY2276" s="47">
        <f t="shared" si="1186"/>
        <v>102.00142690234254</v>
      </c>
      <c r="AZ2276" s="47">
        <f t="shared" si="1187"/>
        <v>124.58283509174478</v>
      </c>
      <c r="BA2276" s="43"/>
      <c r="BC2276" s="2">
        <v>42937</v>
      </c>
      <c r="BD2276" t="str">
        <v>912828G3</v>
      </c>
      <c r="BE2276">
        <v>-3.1928000000000001</v>
      </c>
      <c r="BF2276">
        <v>1.27837</v>
      </c>
      <c r="BG2276">
        <v>0.80059999999999998</v>
      </c>
      <c r="BH2276">
        <v>125.609375</v>
      </c>
      <c r="BI2276">
        <f>VLOOKUP(BD2276,工作表1!$K$3:$L$1000,2,FALSE)</f>
        <v>2.25</v>
      </c>
      <c r="BJ2276" t="str">
        <f>VLOOKUP(BD2276,工作表1!$K$3:$M$1000,3,FALSE)</f>
        <v>2024/11/15</v>
      </c>
      <c r="BK2276">
        <f t="shared" si="1170"/>
        <v>1.163</v>
      </c>
      <c r="BL2276">
        <f t="shared" si="1171"/>
        <v>1.087</v>
      </c>
      <c r="BM2276" s="43">
        <f t="shared" si="1188"/>
        <v>43054</v>
      </c>
      <c r="BN2276" s="43">
        <f t="shared" si="1172"/>
        <v>43189</v>
      </c>
      <c r="BO2276" s="45">
        <f t="shared" si="1189"/>
        <v>0.42798913043478265</v>
      </c>
      <c r="BP2276" s="45">
        <f t="shared" si="1190"/>
        <v>1.9629206372840977</v>
      </c>
      <c r="BQ2276" s="47">
        <f t="shared" si="1191"/>
        <v>101.18489677535729</v>
      </c>
      <c r="BR2276" s="47">
        <f t="shared" si="1192"/>
        <v>123.53431010533907</v>
      </c>
    </row>
    <row r="2277" spans="6:70" x14ac:dyDescent="0.25">
      <c r="F2277" s="2">
        <v>43011</v>
      </c>
      <c r="G2277">
        <v>1.1964999999999999</v>
      </c>
      <c r="H2277" s="43">
        <v>43048</v>
      </c>
      <c r="I2277">
        <v>2.2086000000000001</v>
      </c>
      <c r="L2277" s="2">
        <v>42937</v>
      </c>
      <c r="M2277" t="str">
        <v>912828WJ</v>
      </c>
      <c r="N2277">
        <v>0.14940000000000001</v>
      </c>
      <c r="O2277">
        <v>1.11077</v>
      </c>
      <c r="P2277">
        <v>0.81389999999999996</v>
      </c>
      <c r="Q2277">
        <v>126.3125</v>
      </c>
      <c r="R2277">
        <f>VLOOKUP(M2277,工作表1!$A$3:$B$1000,2,FALSE)</f>
        <v>2.5</v>
      </c>
      <c r="S2277" t="str">
        <f>VLOOKUP(M2277,工作表1!$A$3:$C$1000,3,FALSE)</f>
        <v>2024/5/15</v>
      </c>
      <c r="T2277">
        <f t="shared" si="1162"/>
        <v>1.163</v>
      </c>
      <c r="U2277">
        <f t="shared" si="1161"/>
        <v>1.337</v>
      </c>
      <c r="V2277" s="43">
        <f t="shared" si="1173"/>
        <v>43054</v>
      </c>
      <c r="W2277" s="43">
        <f t="shared" si="1163"/>
        <v>43007</v>
      </c>
      <c r="X2277" s="45">
        <f t="shared" si="1174"/>
        <v>0.47554347826086962</v>
      </c>
      <c r="Y2277" s="45">
        <f t="shared" si="1175"/>
        <v>0.93444758784991078</v>
      </c>
      <c r="Z2277" s="47">
        <f t="shared" si="1176"/>
        <v>103.03788252119968</v>
      </c>
      <c r="AA2277" s="47">
        <f t="shared" si="1177"/>
        <v>125.84284682527725</v>
      </c>
      <c r="AB2277" s="45">
        <f t="shared" si="1178"/>
        <v>2.0485000000000002</v>
      </c>
      <c r="AC2277" s="2" t="str">
        <f t="shared" si="1164"/>
        <v>TY1</v>
      </c>
      <c r="AD2277">
        <f t="shared" si="1165"/>
        <v>126.3125</v>
      </c>
      <c r="AE2277">
        <f t="shared" si="1166"/>
        <v>125.984375</v>
      </c>
      <c r="AF2277" s="49">
        <f t="shared" si="1193"/>
        <v>0.328125</v>
      </c>
      <c r="AG2277" s="3">
        <f t="shared" si="1179"/>
        <v>125.84284682527725</v>
      </c>
      <c r="AH2277">
        <f t="shared" si="1180"/>
        <v>124.74429645831577</v>
      </c>
      <c r="AI2277" s="51">
        <f t="shared" si="1181"/>
        <v>1.0985503669614758</v>
      </c>
      <c r="AJ2277" s="52">
        <f t="shared" si="1182"/>
        <v>0.77042536696147579</v>
      </c>
      <c r="AK2277" s="2">
        <v>42937</v>
      </c>
      <c r="AL2277" t="str">
        <v>912828D5</v>
      </c>
      <c r="AM2277">
        <v>-1.6438999999999999</v>
      </c>
      <c r="AN2277">
        <v>1.24956</v>
      </c>
      <c r="AO2277">
        <v>0.80720000000000003</v>
      </c>
      <c r="AP2277">
        <v>125.984375</v>
      </c>
      <c r="AQ2277">
        <f>VLOOKUP(AL2277,工作表1!$F$3:$G$1000,2,FALSE)</f>
        <v>2.375</v>
      </c>
      <c r="AR2277" t="str">
        <f>VLOOKUP(AL2277,工作表1!$F$3:$H$1000,3,FALSE)</f>
        <v>2024/8/15</v>
      </c>
      <c r="AS2277">
        <f t="shared" si="1167"/>
        <v>1.163</v>
      </c>
      <c r="AT2277">
        <f t="shared" si="1168"/>
        <v>1.212</v>
      </c>
      <c r="AU2277" s="43">
        <f t="shared" si="1183"/>
        <v>42962</v>
      </c>
      <c r="AV2277" s="43">
        <f t="shared" si="1169"/>
        <v>43098</v>
      </c>
      <c r="AW2277" s="45">
        <f t="shared" si="1184"/>
        <v>1.0431629834254144</v>
      </c>
      <c r="AX2277" s="45">
        <f t="shared" si="1185"/>
        <v>2.0712451752062364</v>
      </c>
      <c r="AY2277" s="47">
        <f t="shared" si="1186"/>
        <v>102.14245489871718</v>
      </c>
      <c r="AZ2277" s="47">
        <f t="shared" si="1187"/>
        <v>124.74429645831577</v>
      </c>
      <c r="BA2277" s="43"/>
      <c r="BC2277" s="2">
        <v>42936</v>
      </c>
      <c r="BD2277" t="str">
        <v>912828G3</v>
      </c>
      <c r="BE2277">
        <v>-4.5667</v>
      </c>
      <c r="BF2277">
        <v>1.3230999999999999</v>
      </c>
      <c r="BG2277">
        <v>0.80059999999999998</v>
      </c>
      <c r="BH2277">
        <v>125.34375</v>
      </c>
      <c r="BI2277">
        <f>VLOOKUP(BD2277,工作表1!$K$3:$L$1000,2,FALSE)</f>
        <v>2.25</v>
      </c>
      <c r="BJ2277" t="str">
        <f>VLOOKUP(BD2277,工作表1!$K$3:$M$1000,3,FALSE)</f>
        <v>2024/11/15</v>
      </c>
      <c r="BK2277">
        <f t="shared" si="1170"/>
        <v>1.1639999999999999</v>
      </c>
      <c r="BL2277">
        <f t="shared" si="1171"/>
        <v>1.0860000000000001</v>
      </c>
      <c r="BM2277" s="43">
        <f t="shared" si="1188"/>
        <v>43054</v>
      </c>
      <c r="BN2277" s="43">
        <f t="shared" si="1172"/>
        <v>43189</v>
      </c>
      <c r="BO2277" s="45">
        <f t="shared" si="1189"/>
        <v>0.40964673913043481</v>
      </c>
      <c r="BP2277" s="45">
        <f t="shared" si="1190"/>
        <v>1.9630713966646816</v>
      </c>
      <c r="BQ2277" s="47">
        <f t="shared" si="1191"/>
        <v>100.95734916422725</v>
      </c>
      <c r="BR2277" s="47">
        <f t="shared" si="1192"/>
        <v>123.21660140149324</v>
      </c>
    </row>
    <row r="2278" spans="6:70" x14ac:dyDescent="0.25">
      <c r="F2278" s="2">
        <v>43010</v>
      </c>
      <c r="G2278">
        <v>1.1950000000000001</v>
      </c>
      <c r="H2278" s="43">
        <v>43047</v>
      </c>
      <c r="I2278">
        <v>2.1989999999999998</v>
      </c>
      <c r="L2278" s="2">
        <v>42936</v>
      </c>
      <c r="M2278" t="str">
        <v>912828WJ</v>
      </c>
      <c r="N2278">
        <v>-0.28949999999999998</v>
      </c>
      <c r="O2278">
        <v>1.1650400000000001</v>
      </c>
      <c r="P2278">
        <v>0.81389999999999996</v>
      </c>
      <c r="Q2278">
        <v>126.0625</v>
      </c>
      <c r="R2278">
        <f>VLOOKUP(M2278,工作表1!$A$3:$B$1000,2,FALSE)</f>
        <v>2.5</v>
      </c>
      <c r="S2278" t="str">
        <f>VLOOKUP(M2278,工作表1!$A$3:$C$1000,3,FALSE)</f>
        <v>2024/5/15</v>
      </c>
      <c r="T2278">
        <f t="shared" si="1162"/>
        <v>1.1639999999999999</v>
      </c>
      <c r="U2278">
        <f t="shared" si="1161"/>
        <v>1.3360000000000001</v>
      </c>
      <c r="V2278" s="43">
        <f t="shared" si="1173"/>
        <v>43054</v>
      </c>
      <c r="W2278" s="43">
        <f t="shared" si="1163"/>
        <v>43007</v>
      </c>
      <c r="X2278" s="45">
        <f t="shared" si="1174"/>
        <v>0.45516304347826086</v>
      </c>
      <c r="Y2278" s="45">
        <f t="shared" si="1175"/>
        <v>0.93461509827278144</v>
      </c>
      <c r="Z2278" s="47">
        <f t="shared" si="1176"/>
        <v>102.84103240570229</v>
      </c>
      <c r="AA2278" s="47">
        <f t="shared" si="1177"/>
        <v>125.56742521547027</v>
      </c>
      <c r="AB2278" s="45">
        <f t="shared" si="1178"/>
        <v>2.0728</v>
      </c>
      <c r="AC2278" s="2" t="str">
        <f t="shared" si="1164"/>
        <v>TY1</v>
      </c>
      <c r="AD2278">
        <f t="shared" si="1165"/>
        <v>126.0625</v>
      </c>
      <c r="AE2278">
        <f t="shared" si="1166"/>
        <v>125.71875</v>
      </c>
      <c r="AF2278" s="49">
        <f t="shared" si="1193"/>
        <v>0.34375</v>
      </c>
      <c r="AG2278" s="3">
        <f t="shared" si="1179"/>
        <v>125.56742521547027</v>
      </c>
      <c r="AH2278">
        <f t="shared" si="1180"/>
        <v>124.44792059319592</v>
      </c>
      <c r="AI2278" s="51">
        <f t="shared" si="1181"/>
        <v>1.1195046222743485</v>
      </c>
      <c r="AJ2278" s="52">
        <f t="shared" si="1182"/>
        <v>0.77575462227434855</v>
      </c>
      <c r="AK2278" s="2">
        <v>42936</v>
      </c>
      <c r="AL2278" t="str">
        <v>912828D5</v>
      </c>
      <c r="AM2278">
        <v>-2.3603000000000001</v>
      </c>
      <c r="AN2278">
        <v>1.28176</v>
      </c>
      <c r="AO2278">
        <v>0.80720000000000003</v>
      </c>
      <c r="AP2278">
        <v>125.71875</v>
      </c>
      <c r="AQ2278">
        <f>VLOOKUP(AL2278,工作表1!$F$3:$G$1000,2,FALSE)</f>
        <v>2.375</v>
      </c>
      <c r="AR2278" t="str">
        <f>VLOOKUP(AL2278,工作表1!$F$3:$H$1000,3,FALSE)</f>
        <v>2024/8/15</v>
      </c>
      <c r="AS2278">
        <f t="shared" si="1167"/>
        <v>1.1639999999999999</v>
      </c>
      <c r="AT2278">
        <f t="shared" si="1168"/>
        <v>1.2110000000000001</v>
      </c>
      <c r="AU2278" s="43">
        <f t="shared" si="1183"/>
        <v>42962</v>
      </c>
      <c r="AV2278" s="43">
        <f t="shared" si="1169"/>
        <v>43098</v>
      </c>
      <c r="AW2278" s="45">
        <f t="shared" si="1184"/>
        <v>1.0234806629834254</v>
      </c>
      <c r="AX2278" s="45">
        <f t="shared" si="1185"/>
        <v>2.0710834027094531</v>
      </c>
      <c r="AY2278" s="47">
        <f t="shared" si="1186"/>
        <v>101.93028305533916</v>
      </c>
      <c r="AZ2278" s="47">
        <f t="shared" si="1187"/>
        <v>124.44792059319592</v>
      </c>
      <c r="BA2278" s="43"/>
      <c r="BC2278" s="2">
        <v>42935</v>
      </c>
      <c r="BD2278" t="str">
        <v>912828G3</v>
      </c>
      <c r="BE2278">
        <v>-4.601</v>
      </c>
      <c r="BF2278">
        <v>1.3088200000000001</v>
      </c>
      <c r="BG2278">
        <v>0.80059999999999998</v>
      </c>
      <c r="BH2278">
        <v>125.328125</v>
      </c>
      <c r="BI2278">
        <f>VLOOKUP(BD2278,工作表1!$K$3:$L$1000,2,FALSE)</f>
        <v>2.25</v>
      </c>
      <c r="BJ2278" t="str">
        <f>VLOOKUP(BD2278,工作表1!$K$3:$M$1000,3,FALSE)</f>
        <v>2024/11/15</v>
      </c>
      <c r="BK2278">
        <f t="shared" si="1170"/>
        <v>1.1659999999999999</v>
      </c>
      <c r="BL2278">
        <f t="shared" si="1171"/>
        <v>1.0840000000000001</v>
      </c>
      <c r="BM2278" s="43">
        <f t="shared" si="1188"/>
        <v>43054</v>
      </c>
      <c r="BN2278" s="43">
        <f t="shared" si="1172"/>
        <v>43189</v>
      </c>
      <c r="BO2278" s="45">
        <f t="shared" si="1189"/>
        <v>0.40353260869565216</v>
      </c>
      <c r="BP2278" s="45">
        <f t="shared" si="1190"/>
        <v>1.9631216497915427</v>
      </c>
      <c r="BQ2278" s="47">
        <f t="shared" si="1191"/>
        <v>100.95758640922853</v>
      </c>
      <c r="BR2278" s="47">
        <f t="shared" si="1192"/>
        <v>123.20720293277596</v>
      </c>
    </row>
    <row r="2279" spans="6:70" x14ac:dyDescent="0.25">
      <c r="F2279" s="2">
        <v>43007</v>
      </c>
      <c r="G2279">
        <v>1.1930000000000001</v>
      </c>
      <c r="H2279" s="43">
        <v>43046</v>
      </c>
      <c r="I2279">
        <v>2.1747999999999998</v>
      </c>
      <c r="L2279" s="2">
        <v>42935</v>
      </c>
      <c r="M2279" t="str">
        <v>912828WJ</v>
      </c>
      <c r="N2279">
        <v>-9.7699999999999995E-2</v>
      </c>
      <c r="O2279">
        <v>1.11998</v>
      </c>
      <c r="P2279">
        <v>0.81389999999999996</v>
      </c>
      <c r="Q2279">
        <v>126.046875</v>
      </c>
      <c r="R2279">
        <f>VLOOKUP(M2279,工作表1!$A$3:$B$1000,2,FALSE)</f>
        <v>2.5</v>
      </c>
      <c r="S2279" t="str">
        <f>VLOOKUP(M2279,工作表1!$A$3:$C$1000,3,FALSE)</f>
        <v>2024/5/15</v>
      </c>
      <c r="T2279">
        <f t="shared" si="1162"/>
        <v>1.1659999999999999</v>
      </c>
      <c r="U2279">
        <f t="shared" si="1161"/>
        <v>1.3340000000000001</v>
      </c>
      <c r="V2279" s="43">
        <f t="shared" si="1173"/>
        <v>43054</v>
      </c>
      <c r="W2279" s="43">
        <f t="shared" si="1163"/>
        <v>43007</v>
      </c>
      <c r="X2279" s="45">
        <f t="shared" si="1174"/>
        <v>0.4483695652173913</v>
      </c>
      <c r="Y2279" s="45">
        <f t="shared" si="1175"/>
        <v>0.934670935080405</v>
      </c>
      <c r="Z2279" s="47">
        <f t="shared" si="1176"/>
        <v>102.84127486221007</v>
      </c>
      <c r="AA2279" s="47">
        <f t="shared" si="1177"/>
        <v>125.55694442709374</v>
      </c>
      <c r="AB2279" s="45">
        <f t="shared" si="1178"/>
        <v>2.0825</v>
      </c>
      <c r="AC2279" s="2" t="str">
        <f t="shared" si="1164"/>
        <v>TY1</v>
      </c>
      <c r="AD2279">
        <f t="shared" si="1165"/>
        <v>126.046875</v>
      </c>
      <c r="AE2279">
        <f t="shared" si="1166"/>
        <v>125.703125</v>
      </c>
      <c r="AF2279" s="49">
        <f t="shared" si="1193"/>
        <v>0.34375</v>
      </c>
      <c r="AG2279" s="3">
        <f t="shared" si="1179"/>
        <v>125.55694442709374</v>
      </c>
      <c r="AH2279">
        <f t="shared" si="1180"/>
        <v>124.43795408876088</v>
      </c>
      <c r="AI2279" s="51">
        <f t="shared" si="1181"/>
        <v>1.1189903383328641</v>
      </c>
      <c r="AJ2279" s="52">
        <f t="shared" si="1182"/>
        <v>0.7752403383328641</v>
      </c>
      <c r="AK2279" s="2">
        <v>42935</v>
      </c>
      <c r="AL2279" t="str">
        <v>912828D5</v>
      </c>
      <c r="AM2279">
        <v>-2.2835000000000001</v>
      </c>
      <c r="AN2279">
        <v>1.2605299999999999</v>
      </c>
      <c r="AO2279">
        <v>0.80720000000000003</v>
      </c>
      <c r="AP2279">
        <v>125.703125</v>
      </c>
      <c r="AQ2279">
        <f>VLOOKUP(AL2279,工作表1!$F$3:$G$1000,2,FALSE)</f>
        <v>2.375</v>
      </c>
      <c r="AR2279" t="str">
        <f>VLOOKUP(AL2279,工作表1!$F$3:$H$1000,3,FALSE)</f>
        <v>2024/8/15</v>
      </c>
      <c r="AS2279">
        <f t="shared" si="1167"/>
        <v>1.1659999999999999</v>
      </c>
      <c r="AT2279">
        <f t="shared" si="1168"/>
        <v>1.2090000000000001</v>
      </c>
      <c r="AU2279" s="43">
        <f t="shared" si="1183"/>
        <v>42962</v>
      </c>
      <c r="AV2279" s="43">
        <f t="shared" si="1169"/>
        <v>43098</v>
      </c>
      <c r="AW2279" s="45">
        <f t="shared" si="1184"/>
        <v>1.0169198895027625</v>
      </c>
      <c r="AX2279" s="45">
        <f t="shared" si="1185"/>
        <v>2.0710294785438581</v>
      </c>
      <c r="AY2279" s="47">
        <f t="shared" si="1186"/>
        <v>101.93050530757107</v>
      </c>
      <c r="AZ2279" s="47">
        <f t="shared" si="1187"/>
        <v>124.43795408876088</v>
      </c>
      <c r="BA2279" s="43"/>
      <c r="BC2279" s="2">
        <v>42934</v>
      </c>
      <c r="BD2279" t="str">
        <v>912828G3</v>
      </c>
      <c r="BE2279">
        <v>-4.8387000000000002</v>
      </c>
      <c r="BF2279">
        <v>1.3384499999999999</v>
      </c>
      <c r="BG2279">
        <v>0.80059999999999998</v>
      </c>
      <c r="BH2279">
        <v>125.390625</v>
      </c>
      <c r="BI2279">
        <f>VLOOKUP(BD2279,工作表1!$K$3:$L$1000,2,FALSE)</f>
        <v>2.25</v>
      </c>
      <c r="BJ2279" t="str">
        <f>VLOOKUP(BD2279,工作表1!$K$3:$M$1000,3,FALSE)</f>
        <v>2024/11/15</v>
      </c>
      <c r="BK2279">
        <f t="shared" si="1170"/>
        <v>1.163</v>
      </c>
      <c r="BL2279">
        <f t="shared" si="1171"/>
        <v>1.087</v>
      </c>
      <c r="BM2279" s="43">
        <f t="shared" si="1188"/>
        <v>43054</v>
      </c>
      <c r="BN2279" s="43">
        <f t="shared" si="1172"/>
        <v>43189</v>
      </c>
      <c r="BO2279" s="45">
        <f t="shared" si="1189"/>
        <v>0.39741847826086957</v>
      </c>
      <c r="BP2279" s="45">
        <f t="shared" si="1190"/>
        <v>1.963171902918404</v>
      </c>
      <c r="BQ2279" s="47">
        <f t="shared" si="1191"/>
        <v>100.98851005004887</v>
      </c>
      <c r="BR2279" s="47">
        <f t="shared" si="1192"/>
        <v>123.23174117296753</v>
      </c>
    </row>
    <row r="2280" spans="6:70" x14ac:dyDescent="0.25">
      <c r="F2280" s="2">
        <v>43006</v>
      </c>
      <c r="G2280">
        <v>1.1890000000000001</v>
      </c>
      <c r="H2280" s="43">
        <v>43045</v>
      </c>
      <c r="I2280">
        <v>2.17</v>
      </c>
      <c r="L2280" s="2">
        <v>42934</v>
      </c>
      <c r="M2280" t="str">
        <v>912828WJ</v>
      </c>
      <c r="N2280">
        <v>-0.20630000000000001</v>
      </c>
      <c r="O2280">
        <v>1.1561999999999999</v>
      </c>
      <c r="P2280">
        <v>0.81389999999999996</v>
      </c>
      <c r="Q2280">
        <v>126.109375</v>
      </c>
      <c r="R2280">
        <f>VLOOKUP(M2280,工作表1!$A$3:$B$1000,2,FALSE)</f>
        <v>2.5</v>
      </c>
      <c r="S2280" t="str">
        <f>VLOOKUP(M2280,工作表1!$A$3:$C$1000,3,FALSE)</f>
        <v>2024/5/15</v>
      </c>
      <c r="T2280">
        <f t="shared" si="1162"/>
        <v>1.163</v>
      </c>
      <c r="U2280">
        <f t="shared" si="1161"/>
        <v>1.337</v>
      </c>
      <c r="V2280" s="43">
        <f t="shared" si="1173"/>
        <v>43054</v>
      </c>
      <c r="W2280" s="43">
        <f t="shared" si="1163"/>
        <v>43007</v>
      </c>
      <c r="X2280" s="45">
        <f t="shared" si="1174"/>
        <v>0.44157608695652173</v>
      </c>
      <c r="Y2280" s="45">
        <f t="shared" si="1175"/>
        <v>0.93472677188802855</v>
      </c>
      <c r="Z2280" s="47">
        <f t="shared" si="1176"/>
        <v>102.88799449566584</v>
      </c>
      <c r="AA2280" s="47">
        <f t="shared" si="1177"/>
        <v>125.60235292248562</v>
      </c>
      <c r="AB2280" s="45">
        <f t="shared" si="1178"/>
        <v>2.0678000000000001</v>
      </c>
      <c r="AC2280" s="2" t="str">
        <f t="shared" si="1164"/>
        <v>TY1</v>
      </c>
      <c r="AD2280">
        <f t="shared" si="1165"/>
        <v>126.109375</v>
      </c>
      <c r="AE2280">
        <f t="shared" si="1166"/>
        <v>125.765625</v>
      </c>
      <c r="AF2280" s="49">
        <f t="shared" si="1193"/>
        <v>0.34375</v>
      </c>
      <c r="AG2280" s="3">
        <f t="shared" si="1179"/>
        <v>125.60235292248562</v>
      </c>
      <c r="AH2280">
        <f t="shared" si="1180"/>
        <v>124.48275332827124</v>
      </c>
      <c r="AI2280" s="51">
        <f t="shared" si="1181"/>
        <v>1.1195995942143782</v>
      </c>
      <c r="AJ2280" s="52">
        <f t="shared" si="1182"/>
        <v>0.77584959421437816</v>
      </c>
      <c r="AK2280" s="2">
        <v>42934</v>
      </c>
      <c r="AL2280" t="str">
        <v>912828D5</v>
      </c>
      <c r="AM2280">
        <v>-2.2046000000000001</v>
      </c>
      <c r="AN2280">
        <v>1.27417</v>
      </c>
      <c r="AO2280">
        <v>0.80720000000000003</v>
      </c>
      <c r="AP2280">
        <v>125.765625</v>
      </c>
      <c r="AQ2280">
        <f>VLOOKUP(AL2280,工作表1!$F$3:$G$1000,2,FALSE)</f>
        <v>2.375</v>
      </c>
      <c r="AR2280" t="str">
        <f>VLOOKUP(AL2280,工作表1!$F$3:$H$1000,3,FALSE)</f>
        <v>2024/8/15</v>
      </c>
      <c r="AS2280">
        <f t="shared" si="1167"/>
        <v>1.163</v>
      </c>
      <c r="AT2280">
        <f t="shared" si="1168"/>
        <v>1.212</v>
      </c>
      <c r="AU2280" s="43">
        <f t="shared" si="1183"/>
        <v>42962</v>
      </c>
      <c r="AV2280" s="43">
        <f t="shared" si="1169"/>
        <v>43098</v>
      </c>
      <c r="AW2280" s="45">
        <f t="shared" si="1184"/>
        <v>1.0103591160220995</v>
      </c>
      <c r="AX2280" s="45">
        <f t="shared" si="1185"/>
        <v>2.070975554378264</v>
      </c>
      <c r="AY2280" s="47">
        <f t="shared" si="1186"/>
        <v>101.97718724609349</v>
      </c>
      <c r="AZ2280" s="47">
        <f t="shared" si="1187"/>
        <v>124.48275332827124</v>
      </c>
      <c r="BA2280" s="43"/>
      <c r="BC2280" s="2">
        <v>42933</v>
      </c>
      <c r="BD2280" t="str">
        <v>912828G3</v>
      </c>
      <c r="BE2280">
        <v>-3.9973000000000001</v>
      </c>
      <c r="BF2280">
        <v>1.3011299999999999</v>
      </c>
      <c r="BG2280">
        <v>0.80059999999999998</v>
      </c>
      <c r="BH2280">
        <v>125</v>
      </c>
      <c r="BI2280">
        <f>VLOOKUP(BD2280,工作表1!$K$3:$L$1000,2,FALSE)</f>
        <v>2.25</v>
      </c>
      <c r="BJ2280" t="str">
        <f>VLOOKUP(BD2280,工作表1!$K$3:$M$1000,3,FALSE)</f>
        <v>2024/11/15</v>
      </c>
      <c r="BK2280">
        <f t="shared" si="1170"/>
        <v>1.1635</v>
      </c>
      <c r="BL2280">
        <f t="shared" si="1171"/>
        <v>1.0865</v>
      </c>
      <c r="BM2280" s="43">
        <f t="shared" si="1188"/>
        <v>43054</v>
      </c>
      <c r="BN2280" s="43">
        <f t="shared" si="1172"/>
        <v>43189</v>
      </c>
      <c r="BO2280" s="45">
        <f t="shared" si="1189"/>
        <v>0.39130434782608692</v>
      </c>
      <c r="BP2280" s="45">
        <f t="shared" si="1190"/>
        <v>1.963222156045265</v>
      </c>
      <c r="BQ2280" s="47">
        <f t="shared" si="1191"/>
        <v>100.70060578843531</v>
      </c>
      <c r="BR2280" s="47">
        <f t="shared" si="1192"/>
        <v>122.86111903040377</v>
      </c>
    </row>
    <row r="2281" spans="6:70" x14ac:dyDescent="0.25">
      <c r="F2281" s="2">
        <v>43005</v>
      </c>
      <c r="G2281">
        <v>1.1870000000000001</v>
      </c>
      <c r="H2281" s="43">
        <v>43042</v>
      </c>
      <c r="I2281">
        <v>2.1821000000000002</v>
      </c>
      <c r="L2281" s="2">
        <v>42933</v>
      </c>
      <c r="M2281" t="str">
        <v>912828WJ</v>
      </c>
      <c r="N2281">
        <v>-0.48039999999999999</v>
      </c>
      <c r="O2281">
        <v>1.19685</v>
      </c>
      <c r="P2281">
        <v>0.81389999999999996</v>
      </c>
      <c r="Q2281">
        <v>125.75</v>
      </c>
      <c r="R2281">
        <f>VLOOKUP(M2281,工作表1!$A$3:$B$1000,2,FALSE)</f>
        <v>2.5</v>
      </c>
      <c r="S2281" t="str">
        <f>VLOOKUP(M2281,工作表1!$A$3:$C$1000,3,FALSE)</f>
        <v>2024/5/15</v>
      </c>
      <c r="T2281">
        <f t="shared" si="1162"/>
        <v>1.1635</v>
      </c>
      <c r="U2281">
        <f t="shared" si="1161"/>
        <v>1.3365</v>
      </c>
      <c r="V2281" s="43">
        <f t="shared" si="1173"/>
        <v>43054</v>
      </c>
      <c r="W2281" s="43">
        <f t="shared" si="1163"/>
        <v>43007</v>
      </c>
      <c r="X2281" s="45">
        <f t="shared" si="1174"/>
        <v>0.43478260869565216</v>
      </c>
      <c r="Y2281" s="45">
        <f t="shared" si="1175"/>
        <v>0.93478260869565211</v>
      </c>
      <c r="Z2281" s="47">
        <f t="shared" si="1176"/>
        <v>102.58420369224777</v>
      </c>
      <c r="AA2281" s="47">
        <f t="shared" si="1177"/>
        <v>125.21795753371694</v>
      </c>
      <c r="AB2281" s="45">
        <f t="shared" si="1178"/>
        <v>2.1214</v>
      </c>
      <c r="AC2281" s="2" t="str">
        <f t="shared" si="1164"/>
        <v>TY1</v>
      </c>
      <c r="AD2281">
        <f t="shared" si="1165"/>
        <v>125.75</v>
      </c>
      <c r="AE2281">
        <f t="shared" si="1166"/>
        <v>125.375</v>
      </c>
      <c r="AF2281" s="49">
        <f t="shared" si="1193"/>
        <v>0.375</v>
      </c>
      <c r="AG2281" s="3">
        <f t="shared" si="1179"/>
        <v>125.21795753371694</v>
      </c>
      <c r="AH2281">
        <f t="shared" si="1180"/>
        <v>124.09545587433701</v>
      </c>
      <c r="AI2281" s="51">
        <f t="shared" si="1181"/>
        <v>1.1225016593799353</v>
      </c>
      <c r="AJ2281" s="52">
        <f t="shared" si="1182"/>
        <v>0.74750165937993529</v>
      </c>
      <c r="AK2281" s="2">
        <v>42933</v>
      </c>
      <c r="AL2281" t="str">
        <v>912828D5</v>
      </c>
      <c r="AM2281">
        <v>-1.7719</v>
      </c>
      <c r="AN2281">
        <v>1.24451</v>
      </c>
      <c r="AO2281">
        <v>0.80720000000000003</v>
      </c>
      <c r="AP2281">
        <v>125.375</v>
      </c>
      <c r="AQ2281">
        <f>VLOOKUP(AL2281,工作表1!$F$3:$G$1000,2,FALSE)</f>
        <v>2.375</v>
      </c>
      <c r="AR2281" t="str">
        <f>VLOOKUP(AL2281,工作表1!$F$3:$H$1000,3,FALSE)</f>
        <v>2024/8/15</v>
      </c>
      <c r="AS2281">
        <f t="shared" si="1167"/>
        <v>1.1635</v>
      </c>
      <c r="AT2281">
        <f t="shared" si="1168"/>
        <v>1.2115</v>
      </c>
      <c r="AU2281" s="43">
        <f t="shared" si="1183"/>
        <v>42962</v>
      </c>
      <c r="AV2281" s="43">
        <f t="shared" si="1169"/>
        <v>43098</v>
      </c>
      <c r="AW2281" s="45">
        <f t="shared" si="1184"/>
        <v>1.0037983425414363</v>
      </c>
      <c r="AX2281" s="45">
        <f t="shared" si="1185"/>
        <v>2.070921630212669</v>
      </c>
      <c r="AY2281" s="47">
        <f t="shared" si="1186"/>
        <v>101.67350295588966</v>
      </c>
      <c r="AZ2281" s="47">
        <f t="shared" si="1187"/>
        <v>124.09545587433701</v>
      </c>
      <c r="BA2281" s="43"/>
      <c r="BC2281" s="2">
        <v>42930</v>
      </c>
      <c r="BD2281" t="str">
        <v>912828G3</v>
      </c>
      <c r="BE2281">
        <v>-4.6147999999999998</v>
      </c>
      <c r="BF2281">
        <v>1.32772</v>
      </c>
      <c r="BG2281">
        <v>0.80059999999999998</v>
      </c>
      <c r="BH2281">
        <v>124.921875</v>
      </c>
      <c r="BI2281">
        <f>VLOOKUP(BD2281,工作表1!$K$3:$L$1000,2,FALSE)</f>
        <v>2.25</v>
      </c>
      <c r="BJ2281" t="str">
        <f>VLOOKUP(BD2281,工作表1!$K$3:$M$1000,3,FALSE)</f>
        <v>2024/11/15</v>
      </c>
      <c r="BK2281">
        <f t="shared" si="1170"/>
        <v>1.1645000000000001</v>
      </c>
      <c r="BL2281">
        <f t="shared" si="1171"/>
        <v>1.0854999999999999</v>
      </c>
      <c r="BM2281" s="43">
        <f t="shared" si="1188"/>
        <v>43054</v>
      </c>
      <c r="BN2281" s="43">
        <f t="shared" si="1172"/>
        <v>43189</v>
      </c>
      <c r="BO2281" s="45">
        <f t="shared" si="1189"/>
        <v>0.38519021739130438</v>
      </c>
      <c r="BP2281" s="45">
        <f t="shared" si="1190"/>
        <v>1.9632724091721263</v>
      </c>
      <c r="BQ2281" s="47">
        <f t="shared" si="1191"/>
        <v>100.62196869158848</v>
      </c>
      <c r="BR2281" s="47">
        <f t="shared" si="1192"/>
        <v>122.75233238384308</v>
      </c>
    </row>
    <row r="2282" spans="6:70" x14ac:dyDescent="0.25">
      <c r="F2282" s="2">
        <v>43004</v>
      </c>
      <c r="G2282">
        <v>1.1830000000000001</v>
      </c>
      <c r="H2282" s="43">
        <v>43041</v>
      </c>
      <c r="I2282">
        <v>2.2014999999999998</v>
      </c>
      <c r="L2282" s="2">
        <v>42930</v>
      </c>
      <c r="M2282" t="str">
        <v>912828WJ</v>
      </c>
      <c r="N2282">
        <v>-6.5500000000000003E-2</v>
      </c>
      <c r="O2282">
        <v>1.1346700000000001</v>
      </c>
      <c r="P2282">
        <v>0.81389999999999996</v>
      </c>
      <c r="Q2282">
        <v>125.671875</v>
      </c>
      <c r="R2282">
        <f>VLOOKUP(M2282,工作表1!$A$3:$B$1000,2,FALSE)</f>
        <v>2.5</v>
      </c>
      <c r="S2282" t="str">
        <f>VLOOKUP(M2282,工作表1!$A$3:$C$1000,3,FALSE)</f>
        <v>2024/5/15</v>
      </c>
      <c r="T2282">
        <f t="shared" si="1162"/>
        <v>1.1645000000000001</v>
      </c>
      <c r="U2282">
        <f t="shared" si="1161"/>
        <v>1.3354999999999999</v>
      </c>
      <c r="V2282" s="43">
        <f t="shared" si="1173"/>
        <v>43054</v>
      </c>
      <c r="W2282" s="43">
        <f t="shared" si="1163"/>
        <v>43007</v>
      </c>
      <c r="X2282" s="45">
        <f t="shared" si="1174"/>
        <v>0.42798913043478265</v>
      </c>
      <c r="Y2282" s="45">
        <f t="shared" si="1175"/>
        <v>0.93483844550327588</v>
      </c>
      <c r="Z2282" s="47">
        <f t="shared" si="1176"/>
        <v>102.53805134375466</v>
      </c>
      <c r="AA2282" s="47">
        <f t="shared" si="1177"/>
        <v>125.15023988236135</v>
      </c>
      <c r="AB2282" s="45">
        <f t="shared" si="1178"/>
        <v>2.1360000000000001</v>
      </c>
      <c r="AC2282" s="2" t="str">
        <f t="shared" si="1164"/>
        <v>TY1</v>
      </c>
      <c r="AD2282">
        <f t="shared" si="1165"/>
        <v>125.671875</v>
      </c>
      <c r="AE2282">
        <f t="shared" si="1166"/>
        <v>125.296875</v>
      </c>
      <c r="AF2282" s="49">
        <f t="shared" si="1193"/>
        <v>0.375</v>
      </c>
      <c r="AG2282" s="3">
        <f t="shared" si="1179"/>
        <v>125.15023988236135</v>
      </c>
      <c r="AH2282">
        <f t="shared" si="1180"/>
        <v>124.00704084345649</v>
      </c>
      <c r="AI2282" s="51">
        <f t="shared" si="1181"/>
        <v>1.1431990389048536</v>
      </c>
      <c r="AJ2282" s="52">
        <f t="shared" si="1182"/>
        <v>0.76819903890485364</v>
      </c>
      <c r="AK2282" s="2">
        <v>42930</v>
      </c>
      <c r="AL2282" t="str">
        <v>912828D5</v>
      </c>
      <c r="AM2282">
        <v>-1.8732</v>
      </c>
      <c r="AN2282">
        <v>1.25065</v>
      </c>
      <c r="AO2282">
        <v>0.80720000000000003</v>
      </c>
      <c r="AP2282">
        <v>125.296875</v>
      </c>
      <c r="AQ2282">
        <f>VLOOKUP(AL2282,工作表1!$F$3:$G$1000,2,FALSE)</f>
        <v>2.375</v>
      </c>
      <c r="AR2282" t="str">
        <f>VLOOKUP(AL2282,工作表1!$F$3:$H$1000,3,FALSE)</f>
        <v>2024/8/15</v>
      </c>
      <c r="AS2282">
        <f t="shared" si="1167"/>
        <v>1.1645000000000001</v>
      </c>
      <c r="AT2282">
        <f t="shared" si="1168"/>
        <v>1.2104999999999999</v>
      </c>
      <c r="AU2282" s="43">
        <f t="shared" si="1183"/>
        <v>42962</v>
      </c>
      <c r="AV2282" s="43">
        <f t="shared" si="1169"/>
        <v>43098</v>
      </c>
      <c r="AW2282" s="45">
        <f t="shared" si="1184"/>
        <v>0.99723756906077343</v>
      </c>
      <c r="AX2282" s="45">
        <f t="shared" si="1185"/>
        <v>2.0708677060470748</v>
      </c>
      <c r="AY2282" s="47">
        <f t="shared" si="1186"/>
        <v>101.61084461313034</v>
      </c>
      <c r="AZ2282" s="47">
        <f t="shared" si="1187"/>
        <v>124.00704084345649</v>
      </c>
      <c r="BA2282" s="43"/>
      <c r="BC2282" s="2">
        <v>42929</v>
      </c>
      <c r="BD2282" t="str">
        <v>912828G3</v>
      </c>
      <c r="BE2282">
        <v>-5.1540999999999997</v>
      </c>
      <c r="BF2282">
        <v>1.34928</v>
      </c>
      <c r="BG2282">
        <v>0.80059999999999998</v>
      </c>
      <c r="BH2282">
        <v>124.65625</v>
      </c>
      <c r="BI2282">
        <f>VLOOKUP(BD2282,工作表1!$K$3:$L$1000,2,FALSE)</f>
        <v>2.25</v>
      </c>
      <c r="BJ2282" t="str">
        <f>VLOOKUP(BD2282,工作表1!$K$3:$M$1000,3,FALSE)</f>
        <v>2024/11/15</v>
      </c>
      <c r="BK2282">
        <f t="shared" si="1170"/>
        <v>1.1659999999999999</v>
      </c>
      <c r="BL2282">
        <f t="shared" si="1171"/>
        <v>1.0840000000000001</v>
      </c>
      <c r="BM2282" s="43">
        <f t="shared" si="1188"/>
        <v>43054</v>
      </c>
      <c r="BN2282" s="43">
        <f t="shared" si="1172"/>
        <v>43189</v>
      </c>
      <c r="BO2282" s="45">
        <f t="shared" si="1189"/>
        <v>0.36684782608695654</v>
      </c>
      <c r="BP2282" s="45">
        <f t="shared" si="1190"/>
        <v>1.9634231685527099</v>
      </c>
      <c r="BQ2282" s="47">
        <f t="shared" si="1191"/>
        <v>100.41053650130756</v>
      </c>
      <c r="BR2282" s="47">
        <f t="shared" si="1192"/>
        <v>122.45524207559525</v>
      </c>
    </row>
    <row r="2283" spans="6:70" x14ac:dyDescent="0.25">
      <c r="F2283" s="2">
        <v>43003</v>
      </c>
      <c r="G2283">
        <v>1.1805000000000001</v>
      </c>
      <c r="H2283" s="43">
        <v>43040</v>
      </c>
      <c r="I2283">
        <v>2.2256999999999998</v>
      </c>
      <c r="L2283" s="2">
        <v>42929</v>
      </c>
      <c r="M2283" t="str">
        <v>912828WJ</v>
      </c>
      <c r="N2283">
        <v>-7.6E-3</v>
      </c>
      <c r="O2283">
        <v>1.12609</v>
      </c>
      <c r="P2283">
        <v>0.81389999999999996</v>
      </c>
      <c r="Q2283">
        <v>125.40625</v>
      </c>
      <c r="R2283">
        <f>VLOOKUP(M2283,工作表1!$A$3:$B$1000,2,FALSE)</f>
        <v>2.5</v>
      </c>
      <c r="S2283" t="str">
        <f>VLOOKUP(M2283,工作表1!$A$3:$C$1000,3,FALSE)</f>
        <v>2024/5/15</v>
      </c>
      <c r="T2283">
        <f t="shared" si="1162"/>
        <v>1.1659999999999999</v>
      </c>
      <c r="U2283">
        <f t="shared" si="1161"/>
        <v>1.3340000000000001</v>
      </c>
      <c r="V2283" s="43">
        <f t="shared" si="1173"/>
        <v>43054</v>
      </c>
      <c r="W2283" s="43">
        <f t="shared" si="1163"/>
        <v>43007</v>
      </c>
      <c r="X2283" s="45">
        <f t="shared" si="1174"/>
        <v>0.40760869565217395</v>
      </c>
      <c r="Y2283" s="45">
        <f t="shared" si="1175"/>
        <v>0.93500595592614655</v>
      </c>
      <c r="Z2283" s="47">
        <f t="shared" si="1176"/>
        <v>102.34163616653501</v>
      </c>
      <c r="AA2283" s="47">
        <f t="shared" si="1177"/>
        <v>124.87552330654704</v>
      </c>
      <c r="AB2283" s="45">
        <f t="shared" si="1178"/>
        <v>2.1554000000000002</v>
      </c>
      <c r="AC2283" s="2" t="str">
        <f t="shared" si="1164"/>
        <v>TY1</v>
      </c>
      <c r="AD2283">
        <f t="shared" si="1165"/>
        <v>125.40625</v>
      </c>
      <c r="AE2283">
        <f t="shared" si="1166"/>
        <v>125.03125</v>
      </c>
      <c r="AF2283" s="49">
        <f t="shared" si="1193"/>
        <v>0.375</v>
      </c>
      <c r="AG2283" s="3">
        <f t="shared" si="1179"/>
        <v>124.87552330654704</v>
      </c>
      <c r="AH2283">
        <f t="shared" si="1180"/>
        <v>123.71109620275341</v>
      </c>
      <c r="AI2283" s="51">
        <f t="shared" si="1181"/>
        <v>1.1644271037936278</v>
      </c>
      <c r="AJ2283" s="52">
        <f t="shared" si="1182"/>
        <v>0.78942710379362779</v>
      </c>
      <c r="AK2283" s="2">
        <v>42929</v>
      </c>
      <c r="AL2283" t="str">
        <v>912828D5</v>
      </c>
      <c r="AM2283">
        <v>-2.3731</v>
      </c>
      <c r="AN2283">
        <v>1.2816799999999999</v>
      </c>
      <c r="AO2283">
        <v>0.80720000000000003</v>
      </c>
      <c r="AP2283">
        <v>125.03125</v>
      </c>
      <c r="AQ2283">
        <f>VLOOKUP(AL2283,工作表1!$F$3:$G$1000,2,FALSE)</f>
        <v>2.375</v>
      </c>
      <c r="AR2283" t="str">
        <f>VLOOKUP(AL2283,工作表1!$F$3:$H$1000,3,FALSE)</f>
        <v>2024/8/15</v>
      </c>
      <c r="AS2283">
        <f t="shared" si="1167"/>
        <v>1.1659999999999999</v>
      </c>
      <c r="AT2283">
        <f t="shared" si="1168"/>
        <v>1.2090000000000001</v>
      </c>
      <c r="AU2283" s="43">
        <f t="shared" si="1183"/>
        <v>42962</v>
      </c>
      <c r="AV2283" s="43">
        <f t="shared" si="1169"/>
        <v>43098</v>
      </c>
      <c r="AW2283" s="45">
        <f t="shared" si="1184"/>
        <v>0.97755524861878451</v>
      </c>
      <c r="AX2283" s="45">
        <f t="shared" si="1185"/>
        <v>2.0707059335502915</v>
      </c>
      <c r="AY2283" s="47">
        <f t="shared" si="1186"/>
        <v>101.39875557632375</v>
      </c>
      <c r="AZ2283" s="47">
        <f t="shared" si="1187"/>
        <v>123.71109620275341</v>
      </c>
      <c r="BA2283" s="43"/>
      <c r="BC2283" s="2">
        <v>42928</v>
      </c>
      <c r="BD2283" t="str">
        <v>912828G3</v>
      </c>
      <c r="BE2283">
        <v>-4.4076000000000004</v>
      </c>
      <c r="BF2283">
        <v>1.3208599999999999</v>
      </c>
      <c r="BG2283">
        <v>0.80059999999999998</v>
      </c>
      <c r="BH2283">
        <v>124.765625</v>
      </c>
      <c r="BI2283">
        <f>VLOOKUP(BD2283,工作表1!$K$3:$L$1000,2,FALSE)</f>
        <v>2.25</v>
      </c>
      <c r="BJ2283" t="str">
        <f>VLOOKUP(BD2283,工作表1!$K$3:$M$1000,3,FALSE)</f>
        <v>2024/11/15</v>
      </c>
      <c r="BK2283">
        <f t="shared" si="1170"/>
        <v>1.1655</v>
      </c>
      <c r="BL2283">
        <f t="shared" si="1171"/>
        <v>1.0845</v>
      </c>
      <c r="BM2283" s="43">
        <f t="shared" si="1188"/>
        <v>43054</v>
      </c>
      <c r="BN2283" s="43">
        <f t="shared" si="1172"/>
        <v>43189</v>
      </c>
      <c r="BO2283" s="45">
        <f t="shared" si="1189"/>
        <v>0.36073369565217389</v>
      </c>
      <c r="BP2283" s="45">
        <f t="shared" si="1190"/>
        <v>1.9634734216795711</v>
      </c>
      <c r="BQ2283" s="47">
        <f t="shared" si="1191"/>
        <v>100.52033687962255</v>
      </c>
      <c r="BR2283" s="47">
        <f t="shared" si="1192"/>
        <v>122.58049514597693</v>
      </c>
    </row>
    <row r="2284" spans="6:70" x14ac:dyDescent="0.25">
      <c r="F2284" s="2">
        <v>43000</v>
      </c>
      <c r="G2284">
        <v>1.1819999999999999</v>
      </c>
      <c r="H2284" s="43">
        <v>43039</v>
      </c>
      <c r="I2284">
        <v>2.2305999999999999</v>
      </c>
      <c r="L2284" s="2">
        <v>42928</v>
      </c>
      <c r="M2284" t="str">
        <v>912828WJ</v>
      </c>
      <c r="N2284">
        <v>7.1800000000000003E-2</v>
      </c>
      <c r="O2284">
        <v>1.1199300000000001</v>
      </c>
      <c r="P2284">
        <v>0.81389999999999996</v>
      </c>
      <c r="Q2284">
        <v>125.515625</v>
      </c>
      <c r="R2284">
        <f>VLOOKUP(M2284,工作表1!$A$3:$B$1000,2,FALSE)</f>
        <v>2.5</v>
      </c>
      <c r="S2284" t="str">
        <f>VLOOKUP(M2284,工作表1!$A$3:$C$1000,3,FALSE)</f>
        <v>2024/5/15</v>
      </c>
      <c r="T2284">
        <f t="shared" si="1162"/>
        <v>1.1655</v>
      </c>
      <c r="U2284">
        <f t="shared" si="1161"/>
        <v>1.3345</v>
      </c>
      <c r="V2284" s="43">
        <f t="shared" si="1173"/>
        <v>43054</v>
      </c>
      <c r="W2284" s="43">
        <f t="shared" si="1163"/>
        <v>43007</v>
      </c>
      <c r="X2284" s="45">
        <f t="shared" si="1174"/>
        <v>0.40081521739130432</v>
      </c>
      <c r="Y2284" s="45">
        <f t="shared" si="1175"/>
        <v>0.9350617927337701</v>
      </c>
      <c r="Z2284" s="47">
        <f t="shared" si="1176"/>
        <v>102.43548164296952</v>
      </c>
      <c r="AA2284" s="47">
        <f t="shared" si="1177"/>
        <v>124.97943715842671</v>
      </c>
      <c r="AB2284" s="45">
        <f t="shared" si="1178"/>
        <v>2.1334</v>
      </c>
      <c r="AC2284" s="2" t="str">
        <f t="shared" si="1164"/>
        <v>TY1</v>
      </c>
      <c r="AD2284">
        <f t="shared" si="1165"/>
        <v>125.515625</v>
      </c>
      <c r="AE2284">
        <f t="shared" si="1166"/>
        <v>125.140625</v>
      </c>
      <c r="AF2284" s="49">
        <f t="shared" si="1193"/>
        <v>0.375</v>
      </c>
      <c r="AG2284" s="3">
        <f t="shared" si="1179"/>
        <v>124.97943715842671</v>
      </c>
      <c r="AH2284">
        <f t="shared" si="1180"/>
        <v>123.81561348838895</v>
      </c>
      <c r="AI2284" s="51">
        <f t="shared" si="1181"/>
        <v>1.1638236700377576</v>
      </c>
      <c r="AJ2284" s="52">
        <f t="shared" si="1182"/>
        <v>0.78882367003775755</v>
      </c>
      <c r="AK2284" s="2">
        <v>42928</v>
      </c>
      <c r="AL2284" t="str">
        <v>912828D5</v>
      </c>
      <c r="AM2284">
        <v>-2.2145999999999999</v>
      </c>
      <c r="AN2284">
        <v>1.27522</v>
      </c>
      <c r="AO2284">
        <v>0.80720000000000003</v>
      </c>
      <c r="AP2284">
        <v>125.140625</v>
      </c>
      <c r="AQ2284">
        <f>VLOOKUP(AL2284,工作表1!$F$3:$G$1000,2,FALSE)</f>
        <v>2.375</v>
      </c>
      <c r="AR2284" t="str">
        <f>VLOOKUP(AL2284,工作表1!$F$3:$H$1000,3,FALSE)</f>
        <v>2024/8/15</v>
      </c>
      <c r="AS2284">
        <f t="shared" si="1167"/>
        <v>1.1655</v>
      </c>
      <c r="AT2284">
        <f t="shared" si="1168"/>
        <v>1.2095</v>
      </c>
      <c r="AU2284" s="43">
        <f t="shared" si="1183"/>
        <v>42962</v>
      </c>
      <c r="AV2284" s="43">
        <f t="shared" si="1169"/>
        <v>43098</v>
      </c>
      <c r="AW2284" s="45">
        <f t="shared" si="1184"/>
        <v>0.97099447513812154</v>
      </c>
      <c r="AX2284" s="45">
        <f t="shared" si="1185"/>
        <v>2.070652009384697</v>
      </c>
      <c r="AY2284" s="47">
        <f t="shared" si="1186"/>
        <v>101.49251831056729</v>
      </c>
      <c r="AZ2284" s="47">
        <f t="shared" si="1187"/>
        <v>123.81561348838895</v>
      </c>
      <c r="BA2284" s="43"/>
      <c r="BC2284" s="2">
        <v>42927</v>
      </c>
      <c r="BD2284" t="str">
        <v>912828G3</v>
      </c>
      <c r="BE2284">
        <v>-4.3719999999999999</v>
      </c>
      <c r="BF2284">
        <v>1.3191299999999999</v>
      </c>
      <c r="BG2284">
        <v>0.80059999999999998</v>
      </c>
      <c r="BH2284">
        <v>124.40625</v>
      </c>
      <c r="BI2284">
        <f>VLOOKUP(BD2284,工作表1!$K$3:$L$1000,2,FALSE)</f>
        <v>2.25</v>
      </c>
      <c r="BJ2284" t="str">
        <f>VLOOKUP(BD2284,工作表1!$K$3:$M$1000,3,FALSE)</f>
        <v>2024/11/15</v>
      </c>
      <c r="BK2284">
        <f t="shared" si="1170"/>
        <v>1.165</v>
      </c>
      <c r="BL2284">
        <f t="shared" si="1171"/>
        <v>1.085</v>
      </c>
      <c r="BM2284" s="43">
        <f t="shared" si="1188"/>
        <v>43054</v>
      </c>
      <c r="BN2284" s="43">
        <f t="shared" si="1172"/>
        <v>43189</v>
      </c>
      <c r="BO2284" s="45">
        <f t="shared" si="1189"/>
        <v>0.3546195652173913</v>
      </c>
      <c r="BP2284" s="45">
        <f t="shared" si="1190"/>
        <v>1.9635236748064324</v>
      </c>
      <c r="BQ2284" s="47">
        <f t="shared" si="1191"/>
        <v>100.23912817596658</v>
      </c>
      <c r="BR2284" s="47">
        <f t="shared" si="1192"/>
        <v>122.217349690567</v>
      </c>
    </row>
    <row r="2285" spans="6:70" x14ac:dyDescent="0.25">
      <c r="F2285" s="2">
        <v>42999</v>
      </c>
      <c r="G2285">
        <v>1.1815</v>
      </c>
      <c r="H2285" s="43">
        <v>43038</v>
      </c>
      <c r="I2285">
        <v>2.2161</v>
      </c>
      <c r="L2285" s="2">
        <v>42927</v>
      </c>
      <c r="M2285" t="str">
        <v>912828WJ</v>
      </c>
      <c r="N2285">
        <v>0.38850000000000001</v>
      </c>
      <c r="O2285">
        <v>1.07606</v>
      </c>
      <c r="P2285">
        <v>0.81389999999999996</v>
      </c>
      <c r="Q2285">
        <v>125.171875</v>
      </c>
      <c r="R2285">
        <f>VLOOKUP(M2285,工作表1!$A$3:$B$1000,2,FALSE)</f>
        <v>2.5</v>
      </c>
      <c r="S2285" t="str">
        <f>VLOOKUP(M2285,工作表1!$A$3:$C$1000,3,FALSE)</f>
        <v>2024/5/15</v>
      </c>
      <c r="T2285">
        <f t="shared" si="1162"/>
        <v>1.165</v>
      </c>
      <c r="U2285">
        <f t="shared" si="1161"/>
        <v>1.335</v>
      </c>
      <c r="V2285" s="43">
        <f t="shared" si="1173"/>
        <v>43054</v>
      </c>
      <c r="W2285" s="43">
        <f t="shared" si="1163"/>
        <v>43007</v>
      </c>
      <c r="X2285" s="45">
        <f t="shared" si="1174"/>
        <v>0.39402173913043481</v>
      </c>
      <c r="Y2285" s="45">
        <f t="shared" si="1175"/>
        <v>0.93511762954139366</v>
      </c>
      <c r="Z2285" s="47">
        <f t="shared" si="1176"/>
        <v>102.17016321497211</v>
      </c>
      <c r="AA2285" s="47">
        <f t="shared" si="1177"/>
        <v>124.64206008733095</v>
      </c>
      <c r="AB2285" s="45">
        <f t="shared" si="1178"/>
        <v>2.1821999999999999</v>
      </c>
      <c r="AC2285" s="2" t="str">
        <f t="shared" si="1164"/>
        <v>TY1</v>
      </c>
      <c r="AD2285">
        <f t="shared" si="1165"/>
        <v>125.171875</v>
      </c>
      <c r="AE2285">
        <f t="shared" si="1166"/>
        <v>124.78125</v>
      </c>
      <c r="AF2285" s="49">
        <f t="shared" si="1193"/>
        <v>0.390625</v>
      </c>
      <c r="AG2285" s="3">
        <f t="shared" si="1179"/>
        <v>124.64206008733095</v>
      </c>
      <c r="AH2285">
        <f t="shared" si="1180"/>
        <v>123.45559851092061</v>
      </c>
      <c r="AI2285" s="51">
        <f t="shared" si="1181"/>
        <v>1.1864615764103377</v>
      </c>
      <c r="AJ2285" s="52">
        <f t="shared" si="1182"/>
        <v>0.79583657641033767</v>
      </c>
      <c r="AK2285" s="2">
        <v>42927</v>
      </c>
      <c r="AL2285" t="str">
        <v>912828D5</v>
      </c>
      <c r="AM2285">
        <v>-2.0882000000000001</v>
      </c>
      <c r="AN2285">
        <v>1.26651</v>
      </c>
      <c r="AO2285">
        <v>0.80720000000000003</v>
      </c>
      <c r="AP2285">
        <v>124.78125</v>
      </c>
      <c r="AQ2285">
        <f>VLOOKUP(AL2285,工作表1!$F$3:$G$1000,2,FALSE)</f>
        <v>2.375</v>
      </c>
      <c r="AR2285" t="str">
        <f>VLOOKUP(AL2285,工作表1!$F$3:$H$1000,3,FALSE)</f>
        <v>2024/8/15</v>
      </c>
      <c r="AS2285">
        <f t="shared" si="1167"/>
        <v>1.165</v>
      </c>
      <c r="AT2285">
        <f t="shared" si="1168"/>
        <v>1.21</v>
      </c>
      <c r="AU2285" s="43">
        <f t="shared" si="1183"/>
        <v>42962</v>
      </c>
      <c r="AV2285" s="43">
        <f t="shared" si="1169"/>
        <v>43098</v>
      </c>
      <c r="AW2285" s="45">
        <f t="shared" si="1184"/>
        <v>0.96443370165745856</v>
      </c>
      <c r="AX2285" s="45">
        <f t="shared" si="1185"/>
        <v>2.0705980852191024</v>
      </c>
      <c r="AY2285" s="47">
        <f t="shared" si="1186"/>
        <v>101.21131337981116</v>
      </c>
      <c r="AZ2285" s="47">
        <f t="shared" si="1187"/>
        <v>123.45559851092061</v>
      </c>
      <c r="BA2285" s="43"/>
      <c r="BC2285" s="2">
        <v>42926</v>
      </c>
      <c r="BD2285" t="str">
        <v>912828G3</v>
      </c>
      <c r="BE2285">
        <v>-4.5856000000000003</v>
      </c>
      <c r="BF2285">
        <v>1.3277699999999999</v>
      </c>
      <c r="BG2285">
        <v>0.80059999999999998</v>
      </c>
      <c r="BH2285">
        <v>124.3125</v>
      </c>
      <c r="BI2285">
        <f>VLOOKUP(BD2285,工作表1!$K$3:$L$1000,2,FALSE)</f>
        <v>2.25</v>
      </c>
      <c r="BJ2285" t="str">
        <f>VLOOKUP(BD2285,工作表1!$K$3:$M$1000,3,FALSE)</f>
        <v>2024/11/15</v>
      </c>
      <c r="BK2285">
        <f t="shared" si="1170"/>
        <v>1.1665000000000001</v>
      </c>
      <c r="BL2285">
        <f t="shared" si="1171"/>
        <v>1.0834999999999999</v>
      </c>
      <c r="BM2285" s="43">
        <f t="shared" si="1188"/>
        <v>43054</v>
      </c>
      <c r="BN2285" s="43">
        <f t="shared" si="1172"/>
        <v>43189</v>
      </c>
      <c r="BO2285" s="45">
        <f t="shared" si="1189"/>
        <v>0.3485054347826087</v>
      </c>
      <c r="BP2285" s="45">
        <f t="shared" si="1190"/>
        <v>1.9635739279332938</v>
      </c>
      <c r="BQ2285" s="47">
        <f t="shared" si="1191"/>
        <v>100.15365492590288</v>
      </c>
      <c r="BR2285" s="47">
        <f t="shared" si="1192"/>
        <v>122.10050479894683</v>
      </c>
    </row>
    <row r="2286" spans="6:70" x14ac:dyDescent="0.25">
      <c r="F2286" s="2">
        <v>42998</v>
      </c>
      <c r="G2286">
        <v>1.1739999999999999</v>
      </c>
      <c r="H2286" s="43">
        <v>43035</v>
      </c>
      <c r="I2286">
        <v>2.2524000000000002</v>
      </c>
      <c r="L2286" s="2">
        <v>42926</v>
      </c>
      <c r="M2286" t="str">
        <v>912828WJ</v>
      </c>
      <c r="N2286">
        <v>-0.2918</v>
      </c>
      <c r="O2286">
        <v>1.17005</v>
      </c>
      <c r="P2286">
        <v>0.81389999999999996</v>
      </c>
      <c r="Q2286">
        <v>125.078125</v>
      </c>
      <c r="R2286">
        <f>VLOOKUP(M2286,工作表1!$A$3:$B$1000,2,FALSE)</f>
        <v>2.5</v>
      </c>
      <c r="S2286" t="str">
        <f>VLOOKUP(M2286,工作表1!$A$3:$C$1000,3,FALSE)</f>
        <v>2024/5/15</v>
      </c>
      <c r="T2286">
        <f t="shared" si="1162"/>
        <v>1.1665000000000001</v>
      </c>
      <c r="U2286">
        <f t="shared" si="1161"/>
        <v>1.3334999999999999</v>
      </c>
      <c r="V2286" s="43">
        <f t="shared" si="1173"/>
        <v>43054</v>
      </c>
      <c r="W2286" s="43">
        <f t="shared" si="1163"/>
        <v>43007</v>
      </c>
      <c r="X2286" s="45">
        <f t="shared" si="1174"/>
        <v>0.38722826086956519</v>
      </c>
      <c r="Y2286" s="45">
        <f t="shared" si="1175"/>
        <v>0.93517346634901721</v>
      </c>
      <c r="Z2286" s="47">
        <f t="shared" si="1176"/>
        <v>102.06931283253132</v>
      </c>
      <c r="AA2286" s="47">
        <f t="shared" si="1177"/>
        <v>124.50729969177677</v>
      </c>
      <c r="AB2286" s="45">
        <f t="shared" si="1178"/>
        <v>2.1968000000000001</v>
      </c>
      <c r="AC2286" s="2" t="str">
        <f t="shared" si="1164"/>
        <v>TY1</v>
      </c>
      <c r="AD2286">
        <f t="shared" si="1165"/>
        <v>125.078125</v>
      </c>
      <c r="AE2286">
        <f t="shared" si="1166"/>
        <v>124.6875</v>
      </c>
      <c r="AF2286" s="49">
        <f t="shared" si="1193"/>
        <v>0.390625</v>
      </c>
      <c r="AG2286" s="3">
        <f t="shared" si="1179"/>
        <v>124.50729969177677</v>
      </c>
      <c r="AH2286">
        <f t="shared" si="1180"/>
        <v>123.35917706709522</v>
      </c>
      <c r="AI2286" s="51">
        <f t="shared" si="1181"/>
        <v>1.1481226246815481</v>
      </c>
      <c r="AJ2286" s="52">
        <f t="shared" si="1182"/>
        <v>0.75749762468154813</v>
      </c>
      <c r="AK2286" s="2">
        <v>42926</v>
      </c>
      <c r="AL2286" t="str">
        <v>912828D5</v>
      </c>
      <c r="AM2286">
        <v>-1.7861</v>
      </c>
      <c r="AN2286">
        <v>1.2461500000000001</v>
      </c>
      <c r="AO2286">
        <v>0.80720000000000003</v>
      </c>
      <c r="AP2286">
        <v>124.6875</v>
      </c>
      <c r="AQ2286">
        <f>VLOOKUP(AL2286,工作表1!$F$3:$G$1000,2,FALSE)</f>
        <v>2.375</v>
      </c>
      <c r="AR2286" t="str">
        <f>VLOOKUP(AL2286,工作表1!$F$3:$H$1000,3,FALSE)</f>
        <v>2024/8/15</v>
      </c>
      <c r="AS2286">
        <f t="shared" si="1167"/>
        <v>1.1665000000000001</v>
      </c>
      <c r="AT2286">
        <f t="shared" si="1168"/>
        <v>1.2084999999999999</v>
      </c>
      <c r="AU2286" s="43">
        <f t="shared" si="1183"/>
        <v>42962</v>
      </c>
      <c r="AV2286" s="43">
        <f t="shared" si="1169"/>
        <v>43098</v>
      </c>
      <c r="AW2286" s="45">
        <f t="shared" si="1184"/>
        <v>0.95787292817679559</v>
      </c>
      <c r="AX2286" s="45">
        <f t="shared" si="1185"/>
        <v>2.0705441610535078</v>
      </c>
      <c r="AY2286" s="47">
        <f t="shared" si="1186"/>
        <v>101.14193392718941</v>
      </c>
      <c r="AZ2286" s="47">
        <f t="shared" si="1187"/>
        <v>123.35917706709522</v>
      </c>
      <c r="BA2286" s="43"/>
      <c r="BC2286" s="2">
        <v>42923</v>
      </c>
      <c r="BD2286" t="str">
        <v>912828G3</v>
      </c>
      <c r="BE2286">
        <v>-5.1280999999999999</v>
      </c>
      <c r="BF2286">
        <v>1.3507499999999999</v>
      </c>
      <c r="BG2286">
        <v>0.80059999999999998</v>
      </c>
      <c r="BH2286">
        <v>124.09375</v>
      </c>
      <c r="BI2286">
        <f>VLOOKUP(BD2286,工作表1!$K$3:$L$1000,2,FALSE)</f>
        <v>2.25</v>
      </c>
      <c r="BJ2286" t="str">
        <f>VLOOKUP(BD2286,工作表1!$K$3:$M$1000,3,FALSE)</f>
        <v>2024/11/15</v>
      </c>
      <c r="BK2286">
        <f t="shared" si="1170"/>
        <v>1.1659999999999999</v>
      </c>
      <c r="BL2286">
        <f t="shared" si="1171"/>
        <v>1.0840000000000001</v>
      </c>
      <c r="BM2286" s="43">
        <f t="shared" si="1188"/>
        <v>43054</v>
      </c>
      <c r="BN2286" s="43">
        <f t="shared" si="1172"/>
        <v>43189</v>
      </c>
      <c r="BO2286" s="45">
        <f t="shared" si="1189"/>
        <v>0.34239130434782611</v>
      </c>
      <c r="BP2286" s="45">
        <f t="shared" si="1190"/>
        <v>1.9636241810601551</v>
      </c>
      <c r="BQ2286" s="47">
        <f t="shared" si="1191"/>
        <v>99.965795442619552</v>
      </c>
      <c r="BR2286" s="47">
        <f t="shared" si="1192"/>
        <v>121.85395841969557</v>
      </c>
    </row>
    <row r="2287" spans="6:70" x14ac:dyDescent="0.25">
      <c r="F2287" s="2">
        <v>42997</v>
      </c>
      <c r="G2287">
        <v>1.173</v>
      </c>
      <c r="H2287" s="43">
        <v>43034</v>
      </c>
      <c r="I2287">
        <v>2.2991000000000001</v>
      </c>
      <c r="L2287" s="2">
        <v>42923</v>
      </c>
      <c r="M2287" t="str">
        <v>912828WJ</v>
      </c>
      <c r="N2287">
        <v>0.1832</v>
      </c>
      <c r="O2287">
        <v>1.1051299999999999</v>
      </c>
      <c r="P2287">
        <v>0.81389999999999996</v>
      </c>
      <c r="Q2287">
        <v>124.84375</v>
      </c>
      <c r="R2287">
        <f>VLOOKUP(M2287,工作表1!$A$3:$B$1000,2,FALSE)</f>
        <v>2.5</v>
      </c>
      <c r="S2287" t="str">
        <f>VLOOKUP(M2287,工作表1!$A$3:$C$1000,3,FALSE)</f>
        <v>2024/5/15</v>
      </c>
      <c r="T2287">
        <f t="shared" si="1162"/>
        <v>1.1659999999999999</v>
      </c>
      <c r="U2287">
        <f t="shared" si="1161"/>
        <v>1.3340000000000001</v>
      </c>
      <c r="V2287" s="43">
        <f t="shared" si="1173"/>
        <v>43054</v>
      </c>
      <c r="W2287" s="43">
        <f t="shared" si="1163"/>
        <v>43007</v>
      </c>
      <c r="X2287" s="45">
        <f t="shared" si="1174"/>
        <v>0.38043478260869568</v>
      </c>
      <c r="Y2287" s="45">
        <f t="shared" si="1175"/>
        <v>0.93522930315664088</v>
      </c>
      <c r="Z2287" s="47">
        <f t="shared" si="1176"/>
        <v>101.89824333938124</v>
      </c>
      <c r="AA2287" s="47">
        <f t="shared" si="1177"/>
        <v>124.28572177886669</v>
      </c>
      <c r="AB2287" s="45">
        <f t="shared" si="1178"/>
        <v>2.2162999999999999</v>
      </c>
      <c r="AC2287" s="2" t="str">
        <f t="shared" si="1164"/>
        <v>TY1</v>
      </c>
      <c r="AD2287">
        <f t="shared" si="1165"/>
        <v>124.84375</v>
      </c>
      <c r="AE2287">
        <f t="shared" si="1166"/>
        <v>124.46875</v>
      </c>
      <c r="AF2287" s="49">
        <f t="shared" si="1193"/>
        <v>0.375</v>
      </c>
      <c r="AG2287" s="3">
        <f t="shared" si="1179"/>
        <v>124.28572177886669</v>
      </c>
      <c r="AH2287">
        <f t="shared" si="1180"/>
        <v>123.11462187447854</v>
      </c>
      <c r="AI2287" s="51">
        <f t="shared" si="1181"/>
        <v>1.1710999043881429</v>
      </c>
      <c r="AJ2287" s="52">
        <f t="shared" si="1182"/>
        <v>0.79609990438814293</v>
      </c>
      <c r="AK2287" s="2">
        <v>42923</v>
      </c>
      <c r="AL2287" t="str">
        <v>912828D5</v>
      </c>
      <c r="AM2287">
        <v>-2.2763</v>
      </c>
      <c r="AN2287">
        <v>1.2774399999999999</v>
      </c>
      <c r="AO2287">
        <v>0.80720000000000003</v>
      </c>
      <c r="AP2287">
        <v>124.46875</v>
      </c>
      <c r="AQ2287">
        <f>VLOOKUP(AL2287,工作表1!$F$3:$G$1000,2,FALSE)</f>
        <v>2.375</v>
      </c>
      <c r="AR2287" t="str">
        <f>VLOOKUP(AL2287,工作表1!$F$3:$H$1000,3,FALSE)</f>
        <v>2024/8/15</v>
      </c>
      <c r="AS2287">
        <f t="shared" si="1167"/>
        <v>1.1659999999999999</v>
      </c>
      <c r="AT2287">
        <f t="shared" si="1168"/>
        <v>1.2090000000000001</v>
      </c>
      <c r="AU2287" s="43">
        <f t="shared" si="1183"/>
        <v>42962</v>
      </c>
      <c r="AV2287" s="43">
        <f t="shared" si="1169"/>
        <v>43098</v>
      </c>
      <c r="AW2287" s="45">
        <f t="shared" si="1184"/>
        <v>0.95131215469613251</v>
      </c>
      <c r="AX2287" s="45">
        <f t="shared" si="1185"/>
        <v>2.0704902368879132</v>
      </c>
      <c r="AY2287" s="47">
        <f t="shared" si="1186"/>
        <v>100.95392813476555</v>
      </c>
      <c r="AZ2287" s="47">
        <f t="shared" si="1187"/>
        <v>123.11462187447854</v>
      </c>
      <c r="BA2287" s="43"/>
      <c r="BC2287" s="2">
        <v>42922</v>
      </c>
      <c r="BD2287" t="str">
        <v>912828G3</v>
      </c>
      <c r="BE2287">
        <v>-4.2801</v>
      </c>
      <c r="BF2287">
        <v>1.34195</v>
      </c>
      <c r="BG2287">
        <v>0.80059999999999998</v>
      </c>
      <c r="BH2287">
        <v>124.234375</v>
      </c>
      <c r="BI2287">
        <f>VLOOKUP(BD2287,工作表1!$K$3:$L$1000,2,FALSE)</f>
        <v>2.25</v>
      </c>
      <c r="BJ2287" t="str">
        <f>VLOOKUP(BD2287,工作表1!$K$3:$M$1000,3,FALSE)</f>
        <v>2024/11/15</v>
      </c>
      <c r="BK2287">
        <f t="shared" si="1170"/>
        <v>1.167</v>
      </c>
      <c r="BL2287">
        <f t="shared" si="1171"/>
        <v>1.083</v>
      </c>
      <c r="BM2287" s="43">
        <f t="shared" si="1188"/>
        <v>43054</v>
      </c>
      <c r="BN2287" s="43">
        <f t="shared" si="1172"/>
        <v>43189</v>
      </c>
      <c r="BO2287" s="45">
        <f t="shared" si="1189"/>
        <v>0.32404891304347827</v>
      </c>
      <c r="BP2287" s="45">
        <f t="shared" si="1190"/>
        <v>1.9637749404407385</v>
      </c>
      <c r="BQ2287" s="47">
        <f t="shared" si="1191"/>
        <v>100.09853775880315</v>
      </c>
      <c r="BR2287" s="47">
        <f t="shared" si="1192"/>
        <v>121.98635440758409</v>
      </c>
    </row>
    <row r="2288" spans="6:70" x14ac:dyDescent="0.25">
      <c r="F2288" s="2">
        <v>42996</v>
      </c>
      <c r="G2288">
        <v>1.169</v>
      </c>
      <c r="H2288" s="43">
        <v>43033</v>
      </c>
      <c r="I2288">
        <v>2.2669999999999999</v>
      </c>
      <c r="L2288" s="2">
        <v>42922</v>
      </c>
      <c r="M2288" t="str">
        <v>912828WJ</v>
      </c>
      <c r="N2288">
        <v>-8.8200000000000001E-2</v>
      </c>
      <c r="O2288">
        <v>1.17153</v>
      </c>
      <c r="P2288">
        <v>0.81389999999999996</v>
      </c>
      <c r="Q2288">
        <v>124.984375</v>
      </c>
      <c r="R2288">
        <f>VLOOKUP(M2288,工作表1!$A$3:$B$1000,2,FALSE)</f>
        <v>2.5</v>
      </c>
      <c r="S2288" t="str">
        <f>VLOOKUP(M2288,工作表1!$A$3:$C$1000,3,FALSE)</f>
        <v>2024/5/15</v>
      </c>
      <c r="T2288">
        <f t="shared" si="1162"/>
        <v>1.167</v>
      </c>
      <c r="U2288">
        <f t="shared" si="1161"/>
        <v>1.333</v>
      </c>
      <c r="V2288" s="43">
        <f t="shared" si="1173"/>
        <v>43054</v>
      </c>
      <c r="W2288" s="43">
        <f t="shared" si="1163"/>
        <v>43007</v>
      </c>
      <c r="X2288" s="45">
        <f t="shared" si="1174"/>
        <v>0.36005434782608697</v>
      </c>
      <c r="Y2288" s="45">
        <f t="shared" si="1175"/>
        <v>0.93539681357951165</v>
      </c>
      <c r="Z2288" s="47">
        <f t="shared" si="1176"/>
        <v>102.01361669192964</v>
      </c>
      <c r="AA2288" s="47">
        <f t="shared" si="1177"/>
        <v>124.39399270737485</v>
      </c>
      <c r="AB2288" s="45">
        <f t="shared" si="1178"/>
        <v>2.1989999999999998</v>
      </c>
      <c r="AC2288" s="2" t="str">
        <f t="shared" si="1164"/>
        <v>TY1</v>
      </c>
      <c r="AD2288">
        <f t="shared" si="1165"/>
        <v>124.984375</v>
      </c>
      <c r="AE2288">
        <f t="shared" si="1166"/>
        <v>124.609375</v>
      </c>
      <c r="AF2288" s="49">
        <f t="shared" si="1193"/>
        <v>0.375</v>
      </c>
      <c r="AG2288" s="3">
        <f t="shared" si="1179"/>
        <v>124.39399270737485</v>
      </c>
      <c r="AH2288">
        <f t="shared" si="1180"/>
        <v>123.22499027088401</v>
      </c>
      <c r="AI2288" s="51">
        <f t="shared" si="1181"/>
        <v>1.1690024364908425</v>
      </c>
      <c r="AJ2288" s="52">
        <f t="shared" si="1182"/>
        <v>0.79400243649084246</v>
      </c>
      <c r="AK2288" s="2">
        <v>42922</v>
      </c>
      <c r="AL2288" t="str">
        <v>912828D5</v>
      </c>
      <c r="AM2288">
        <v>-2.2456</v>
      </c>
      <c r="AN2288">
        <v>1.30281</v>
      </c>
      <c r="AO2288">
        <v>0.80720000000000003</v>
      </c>
      <c r="AP2288">
        <v>124.609375</v>
      </c>
      <c r="AQ2288">
        <f>VLOOKUP(AL2288,工作表1!$F$3:$G$1000,2,FALSE)</f>
        <v>2.375</v>
      </c>
      <c r="AR2288" t="str">
        <f>VLOOKUP(AL2288,工作表1!$F$3:$H$1000,3,FALSE)</f>
        <v>2024/8/15</v>
      </c>
      <c r="AS2288">
        <f t="shared" si="1167"/>
        <v>1.167</v>
      </c>
      <c r="AT2288">
        <f t="shared" si="1168"/>
        <v>1.208</v>
      </c>
      <c r="AU2288" s="43">
        <f t="shared" si="1183"/>
        <v>42962</v>
      </c>
      <c r="AV2288" s="43">
        <f t="shared" si="1169"/>
        <v>43098</v>
      </c>
      <c r="AW2288" s="45">
        <f t="shared" si="1184"/>
        <v>0.93162983425414359</v>
      </c>
      <c r="AX2288" s="45">
        <f t="shared" si="1185"/>
        <v>2.0703284643911299</v>
      </c>
      <c r="AY2288" s="47">
        <f t="shared" si="1186"/>
        <v>101.07001637040187</v>
      </c>
      <c r="AZ2288" s="47">
        <f t="shared" si="1187"/>
        <v>123.22499027088401</v>
      </c>
      <c r="BA2288" s="43"/>
      <c r="BC2288" s="2">
        <v>42921</v>
      </c>
      <c r="BD2288" t="str">
        <v>912828G3</v>
      </c>
      <c r="BE2288">
        <v>-4.2237</v>
      </c>
      <c r="BF2288">
        <v>1.3385199999999999</v>
      </c>
      <c r="BG2288">
        <v>0.80059999999999998</v>
      </c>
      <c r="BH2288">
        <v>124.484375</v>
      </c>
      <c r="BI2288">
        <f>VLOOKUP(BD2288,工作表1!$K$3:$L$1000,2,FALSE)</f>
        <v>2.25</v>
      </c>
      <c r="BJ2288" t="str">
        <f>VLOOKUP(BD2288,工作表1!$K$3:$M$1000,3,FALSE)</f>
        <v>2024/11/15</v>
      </c>
      <c r="BK2288">
        <f t="shared" si="1170"/>
        <v>1.169</v>
      </c>
      <c r="BL2288">
        <f t="shared" si="1171"/>
        <v>1.081</v>
      </c>
      <c r="BM2288" s="43">
        <f t="shared" si="1188"/>
        <v>43054</v>
      </c>
      <c r="BN2288" s="43">
        <f t="shared" si="1172"/>
        <v>43189</v>
      </c>
      <c r="BO2288" s="45">
        <f t="shared" si="1189"/>
        <v>0.31793478260869562</v>
      </c>
      <c r="BP2288" s="45">
        <f t="shared" si="1190"/>
        <v>1.9638251935675997</v>
      </c>
      <c r="BQ2288" s="47">
        <f t="shared" si="1191"/>
        <v>100.29800765145754</v>
      </c>
      <c r="BR2288" s="47">
        <f t="shared" si="1192"/>
        <v>122.22591766602673</v>
      </c>
    </row>
    <row r="2289" spans="6:70" x14ac:dyDescent="0.25">
      <c r="F2289" s="2">
        <v>42993</v>
      </c>
      <c r="G2289">
        <v>1.1665000000000001</v>
      </c>
      <c r="H2289" s="43">
        <v>43032</v>
      </c>
      <c r="I2289">
        <v>2.2595000000000001</v>
      </c>
      <c r="L2289" s="2">
        <v>42921</v>
      </c>
      <c r="M2289" t="str">
        <v>912828WJ</v>
      </c>
      <c r="N2289">
        <v>0.21290000000000001</v>
      </c>
      <c r="O2289">
        <v>1.13253</v>
      </c>
      <c r="P2289">
        <v>0.81389999999999996</v>
      </c>
      <c r="Q2289">
        <v>125.21875</v>
      </c>
      <c r="R2289">
        <f>VLOOKUP(M2289,工作表1!$A$3:$B$1000,2,FALSE)</f>
        <v>2.5</v>
      </c>
      <c r="S2289" t="str">
        <f>VLOOKUP(M2289,工作表1!$A$3:$C$1000,3,FALSE)</f>
        <v>2024/5/15</v>
      </c>
      <c r="T2289">
        <f t="shared" si="1162"/>
        <v>1.169</v>
      </c>
      <c r="U2289">
        <f t="shared" si="1161"/>
        <v>1.331</v>
      </c>
      <c r="V2289" s="43">
        <f t="shared" si="1173"/>
        <v>43054</v>
      </c>
      <c r="W2289" s="43">
        <f t="shared" si="1163"/>
        <v>43007</v>
      </c>
      <c r="X2289" s="45">
        <f t="shared" si="1174"/>
        <v>0.35326086956521735</v>
      </c>
      <c r="Y2289" s="45">
        <f t="shared" si="1175"/>
        <v>0.93545265038713521</v>
      </c>
      <c r="Z2289" s="47">
        <f t="shared" si="1176"/>
        <v>102.21378511194638</v>
      </c>
      <c r="AA2289" s="47">
        <f t="shared" si="1177"/>
        <v>124.62925718822066</v>
      </c>
      <c r="AB2289" s="45">
        <f t="shared" si="1178"/>
        <v>2.1623000000000001</v>
      </c>
      <c r="AC2289" s="2" t="str">
        <f t="shared" si="1164"/>
        <v>TY1</v>
      </c>
      <c r="AD2289">
        <f t="shared" si="1165"/>
        <v>125.21875</v>
      </c>
      <c r="AE2289">
        <f t="shared" si="1166"/>
        <v>124.859375</v>
      </c>
      <c r="AF2289" s="49">
        <f t="shared" si="1193"/>
        <v>0.359375</v>
      </c>
      <c r="AG2289" s="3">
        <f t="shared" si="1179"/>
        <v>124.62925718822066</v>
      </c>
      <c r="AH2289">
        <f t="shared" si="1180"/>
        <v>123.46188255926143</v>
      </c>
      <c r="AI2289" s="51">
        <f t="shared" si="1181"/>
        <v>1.1673746289592373</v>
      </c>
      <c r="AJ2289" s="52">
        <f t="shared" si="1182"/>
        <v>0.80799962895923727</v>
      </c>
      <c r="AK2289" s="2">
        <v>42921</v>
      </c>
      <c r="AL2289" t="str">
        <v>912828D5</v>
      </c>
      <c r="AM2289">
        <v>-2.2715000000000001</v>
      </c>
      <c r="AN2289">
        <v>1.30335</v>
      </c>
      <c r="AO2289">
        <v>0.80720000000000003</v>
      </c>
      <c r="AP2289">
        <v>124.859375</v>
      </c>
      <c r="AQ2289">
        <f>VLOOKUP(AL2289,工作表1!$F$3:$G$1000,2,FALSE)</f>
        <v>2.375</v>
      </c>
      <c r="AR2289" t="str">
        <f>VLOOKUP(AL2289,工作表1!$F$3:$H$1000,3,FALSE)</f>
        <v>2024/8/15</v>
      </c>
      <c r="AS2289">
        <f t="shared" si="1167"/>
        <v>1.169</v>
      </c>
      <c r="AT2289">
        <f t="shared" si="1168"/>
        <v>1.206</v>
      </c>
      <c r="AU2289" s="43">
        <f t="shared" si="1183"/>
        <v>42962</v>
      </c>
      <c r="AV2289" s="43">
        <f t="shared" si="1169"/>
        <v>43098</v>
      </c>
      <c r="AW2289" s="45">
        <f t="shared" si="1184"/>
        <v>0.92506906077348072</v>
      </c>
      <c r="AX2289" s="45">
        <f t="shared" si="1185"/>
        <v>2.0702745402255354</v>
      </c>
      <c r="AY2289" s="47">
        <f t="shared" si="1186"/>
        <v>101.26941692908089</v>
      </c>
      <c r="AZ2289" s="47">
        <f t="shared" si="1187"/>
        <v>123.46188255926143</v>
      </c>
      <c r="BA2289" s="43"/>
      <c r="BC2289" s="2">
        <v>42919</v>
      </c>
      <c r="BD2289" t="str">
        <v>912828G3</v>
      </c>
      <c r="BE2289">
        <v>-3.4420999999999999</v>
      </c>
      <c r="BF2289">
        <v>1.33006</v>
      </c>
      <c r="BG2289">
        <v>0.80059999999999998</v>
      </c>
      <c r="BH2289">
        <v>124.375</v>
      </c>
      <c r="BI2289">
        <f>VLOOKUP(BD2289,工作表1!$K$3:$L$1000,2,FALSE)</f>
        <v>2.25</v>
      </c>
      <c r="BJ2289" t="str">
        <f>VLOOKUP(BD2289,工作表1!$K$3:$M$1000,3,FALSE)</f>
        <v>2024/11/15</v>
      </c>
      <c r="BK2289">
        <f t="shared" si="1170"/>
        <v>1.1665000000000001</v>
      </c>
      <c r="BL2289">
        <f t="shared" si="1171"/>
        <v>1.0834999999999999</v>
      </c>
      <c r="BM2289" s="43">
        <f t="shared" si="1188"/>
        <v>43054</v>
      </c>
      <c r="BN2289" s="43">
        <f t="shared" si="1172"/>
        <v>43189</v>
      </c>
      <c r="BO2289" s="45">
        <f t="shared" si="1189"/>
        <v>0.31182065217391308</v>
      </c>
      <c r="BP2289" s="45">
        <f t="shared" si="1190"/>
        <v>1.963875446694461</v>
      </c>
      <c r="BQ2289" s="47">
        <f t="shared" si="1191"/>
        <v>100.21275989057897</v>
      </c>
      <c r="BR2289" s="47">
        <f t="shared" si="1192"/>
        <v>122.10568009706263</v>
      </c>
    </row>
    <row r="2290" spans="6:70" x14ac:dyDescent="0.25">
      <c r="F2290" s="2">
        <v>42992</v>
      </c>
      <c r="G2290">
        <v>1.1639999999999999</v>
      </c>
      <c r="H2290" s="43">
        <v>43031</v>
      </c>
      <c r="I2290">
        <v>2.2128000000000001</v>
      </c>
      <c r="L2290" s="2">
        <v>42919</v>
      </c>
      <c r="M2290" t="str">
        <v>912828WJ</v>
      </c>
      <c r="N2290">
        <v>0.13769999999999999</v>
      </c>
      <c r="O2290">
        <v>1.16743</v>
      </c>
      <c r="P2290">
        <v>0.81389999999999996</v>
      </c>
      <c r="Q2290">
        <v>125.109375</v>
      </c>
      <c r="R2290">
        <f>VLOOKUP(M2290,工作表1!$A$3:$B$1000,2,FALSE)</f>
        <v>2.5</v>
      </c>
      <c r="S2290" t="str">
        <f>VLOOKUP(M2290,工作表1!$A$3:$C$1000,3,FALSE)</f>
        <v>2024/5/15</v>
      </c>
      <c r="T2290">
        <f t="shared" si="1162"/>
        <v>1.1665000000000001</v>
      </c>
      <c r="U2290">
        <f t="shared" si="1161"/>
        <v>1.3334999999999999</v>
      </c>
      <c r="V2290" s="43">
        <f t="shared" si="1173"/>
        <v>43054</v>
      </c>
      <c r="W2290" s="43">
        <f t="shared" si="1163"/>
        <v>43007</v>
      </c>
      <c r="X2290" s="45">
        <f t="shared" si="1174"/>
        <v>0.34646739130434784</v>
      </c>
      <c r="Y2290" s="45">
        <f t="shared" si="1175"/>
        <v>0.93550848719475876</v>
      </c>
      <c r="Z2290" s="47">
        <f t="shared" si="1176"/>
        <v>102.1132025523933</v>
      </c>
      <c r="AA2290" s="47">
        <f t="shared" si="1177"/>
        <v>124.49369617642772</v>
      </c>
      <c r="AB2290" s="45">
        <f t="shared" si="1178"/>
        <v>2.1890999999999998</v>
      </c>
      <c r="AC2290" s="2" t="str">
        <f t="shared" si="1164"/>
        <v>TY1</v>
      </c>
      <c r="AD2290">
        <f t="shared" si="1165"/>
        <v>125.109375</v>
      </c>
      <c r="AE2290">
        <f t="shared" si="1166"/>
        <v>124.75</v>
      </c>
      <c r="AF2290" s="49">
        <f t="shared" si="1193"/>
        <v>0.359375</v>
      </c>
      <c r="AG2290" s="3">
        <f t="shared" si="1179"/>
        <v>124.49369617642772</v>
      </c>
      <c r="AH2290">
        <f t="shared" si="1180"/>
        <v>123.36355786563414</v>
      </c>
      <c r="AI2290" s="51">
        <f t="shared" si="1181"/>
        <v>1.1301383107935834</v>
      </c>
      <c r="AJ2290" s="52">
        <f t="shared" si="1182"/>
        <v>0.7707633107935834</v>
      </c>
      <c r="AK2290" s="2">
        <v>42919</v>
      </c>
      <c r="AL2290" t="str">
        <v>912828D5</v>
      </c>
      <c r="AM2290">
        <v>-1.163</v>
      </c>
      <c r="AN2290">
        <v>1.25803</v>
      </c>
      <c r="AO2290">
        <v>0.80720000000000003</v>
      </c>
      <c r="AP2290">
        <v>124.75</v>
      </c>
      <c r="AQ2290">
        <f>VLOOKUP(AL2290,工作表1!$F$3:$G$1000,2,FALSE)</f>
        <v>2.375</v>
      </c>
      <c r="AR2290" t="str">
        <f>VLOOKUP(AL2290,工作表1!$F$3:$H$1000,3,FALSE)</f>
        <v>2024/8/15</v>
      </c>
      <c r="AS2290">
        <f t="shared" si="1167"/>
        <v>1.1665000000000001</v>
      </c>
      <c r="AT2290">
        <f t="shared" si="1168"/>
        <v>1.2084999999999999</v>
      </c>
      <c r="AU2290" s="43">
        <f t="shared" si="1183"/>
        <v>42962</v>
      </c>
      <c r="AV2290" s="43">
        <f t="shared" si="1169"/>
        <v>43098</v>
      </c>
      <c r="AW2290" s="45">
        <f t="shared" si="1184"/>
        <v>0.91850828729281775</v>
      </c>
      <c r="AX2290" s="45">
        <f t="shared" si="1185"/>
        <v>2.0702206160599412</v>
      </c>
      <c r="AY2290" s="47">
        <f t="shared" si="1186"/>
        <v>101.20043172877459</v>
      </c>
      <c r="AZ2290" s="47">
        <f t="shared" si="1187"/>
        <v>123.36355786563414</v>
      </c>
      <c r="BA2290" s="43"/>
      <c r="BC2290" s="2">
        <v>42916</v>
      </c>
      <c r="BD2290" t="str">
        <v>912828G3</v>
      </c>
      <c r="BE2290">
        <v>-1.5787</v>
      </c>
      <c r="BF2290">
        <v>1.3408199999999999</v>
      </c>
      <c r="BG2290">
        <v>0.80059999999999998</v>
      </c>
      <c r="BH2290">
        <v>124.8125</v>
      </c>
      <c r="BI2290">
        <f>VLOOKUP(BD2290,工作表1!$K$3:$L$1000,2,FALSE)</f>
        <v>2.25</v>
      </c>
      <c r="BJ2290" t="str">
        <f>VLOOKUP(BD2290,工作表1!$K$3:$M$1000,3,FALSE)</f>
        <v>2024/11/15</v>
      </c>
      <c r="BK2290">
        <f t="shared" si="1170"/>
        <v>1.163</v>
      </c>
      <c r="BL2290">
        <f t="shared" si="1171"/>
        <v>1.087</v>
      </c>
      <c r="BM2290" s="43">
        <f t="shared" si="1188"/>
        <v>43054</v>
      </c>
      <c r="BN2290" s="43">
        <f t="shared" si="1172"/>
        <v>43189</v>
      </c>
      <c r="BO2290" s="45">
        <f t="shared" si="1189"/>
        <v>0.29959239130434784</v>
      </c>
      <c r="BP2290" s="45">
        <f t="shared" si="1190"/>
        <v>1.9639759529481835</v>
      </c>
      <c r="BQ2290" s="47">
        <f t="shared" si="1191"/>
        <v>100.5599859528961</v>
      </c>
      <c r="BR2290" s="47">
        <f t="shared" si="1192"/>
        <v>122.51322509079517</v>
      </c>
    </row>
    <row r="2291" spans="6:70" x14ac:dyDescent="0.25">
      <c r="F2291" s="2">
        <v>42991</v>
      </c>
      <c r="G2291">
        <v>1.1585000000000001</v>
      </c>
      <c r="H2291" s="43">
        <v>43028</v>
      </c>
      <c r="I2291">
        <v>2.2324000000000002</v>
      </c>
      <c r="L2291" s="2">
        <v>42916</v>
      </c>
      <c r="M2291" t="str">
        <v>912828WJ</v>
      </c>
      <c r="N2291">
        <v>0.68630000000000002</v>
      </c>
      <c r="O2291">
        <v>1.1896500000000001</v>
      </c>
      <c r="P2291">
        <v>0.81389999999999996</v>
      </c>
      <c r="Q2291">
        <v>125.53125</v>
      </c>
      <c r="R2291">
        <f>VLOOKUP(M2291,工作表1!$A$3:$B$1000,2,FALSE)</f>
        <v>2.5</v>
      </c>
      <c r="S2291" t="str">
        <f>VLOOKUP(M2291,工作表1!$A$3:$C$1000,3,FALSE)</f>
        <v>2024/5/15</v>
      </c>
      <c r="T2291">
        <f t="shared" si="1162"/>
        <v>1.163</v>
      </c>
      <c r="U2291">
        <f t="shared" si="1161"/>
        <v>1.337</v>
      </c>
      <c r="V2291" s="43">
        <f t="shared" si="1173"/>
        <v>43054</v>
      </c>
      <c r="W2291" s="43">
        <f t="shared" si="1163"/>
        <v>43007</v>
      </c>
      <c r="X2291" s="45">
        <f t="shared" si="1174"/>
        <v>0.3328804347826087</v>
      </c>
      <c r="Y2291" s="45">
        <f t="shared" si="1175"/>
        <v>0.93562016081000587</v>
      </c>
      <c r="Z2291" s="47">
        <f t="shared" si="1176"/>
        <v>102.46011113484089</v>
      </c>
      <c r="AA2291" s="47">
        <f t="shared" si="1177"/>
        <v>124.89636540674739</v>
      </c>
      <c r="AB2291" s="45">
        <f t="shared" si="1178"/>
        <v>2.1402000000000001</v>
      </c>
      <c r="AC2291" s="2" t="str">
        <f t="shared" si="1164"/>
        <v>TY2</v>
      </c>
      <c r="AD2291">
        <f t="shared" si="1165"/>
        <v>125.1875</v>
      </c>
      <c r="AE2291">
        <f t="shared" si="1166"/>
        <v>125.109375</v>
      </c>
      <c r="AF2291" s="49">
        <f t="shared" si="1193"/>
        <v>7.8125E-2</v>
      </c>
      <c r="AG2291" s="3">
        <f t="shared" si="1179"/>
        <v>123.74825355388957</v>
      </c>
      <c r="AH2291">
        <f t="shared" si="1180"/>
        <v>122.81874854749222</v>
      </c>
      <c r="AI2291" s="51">
        <f t="shared" si="1181"/>
        <v>0.92950500639734912</v>
      </c>
      <c r="AJ2291" s="52">
        <f t="shared" si="1182"/>
        <v>0.85138000639734912</v>
      </c>
      <c r="AK2291" s="2">
        <v>42916</v>
      </c>
      <c r="AL2291" t="str">
        <v>912828D5</v>
      </c>
      <c r="AM2291">
        <v>-0.65590000000000004</v>
      </c>
      <c r="AN2291">
        <v>1.3156000000000001</v>
      </c>
      <c r="AO2291">
        <v>0.80720000000000003</v>
      </c>
      <c r="AP2291">
        <v>125.1875</v>
      </c>
      <c r="AQ2291">
        <f>VLOOKUP(AL2291,工作表1!$F$3:$G$1000,2,FALSE)</f>
        <v>2.375</v>
      </c>
      <c r="AR2291" t="str">
        <f>VLOOKUP(AL2291,工作表1!$F$3:$H$1000,3,FALSE)</f>
        <v>2024/8/15</v>
      </c>
      <c r="AS2291">
        <f t="shared" si="1167"/>
        <v>1.163</v>
      </c>
      <c r="AT2291">
        <f t="shared" si="1168"/>
        <v>1.212</v>
      </c>
      <c r="AU2291" s="43">
        <f t="shared" si="1183"/>
        <v>42962</v>
      </c>
      <c r="AV2291" s="43">
        <f t="shared" si="1169"/>
        <v>43098</v>
      </c>
      <c r="AW2291" s="45">
        <f t="shared" si="1184"/>
        <v>0.9053867403314918</v>
      </c>
      <c r="AX2291" s="45">
        <f t="shared" si="1185"/>
        <v>2.0701127677287521</v>
      </c>
      <c r="AY2291" s="47">
        <f t="shared" si="1186"/>
        <v>101.531018906447</v>
      </c>
      <c r="AZ2291" s="47">
        <f t="shared" si="1187"/>
        <v>123.74825355388957</v>
      </c>
      <c r="BA2291" s="43"/>
      <c r="BC2291" s="2">
        <v>42915</v>
      </c>
      <c r="BD2291" t="str">
        <v>912828G3</v>
      </c>
      <c r="BE2291">
        <v>-0.85029999999999994</v>
      </c>
      <c r="BF2291">
        <v>1.3099700000000001</v>
      </c>
      <c r="BG2291">
        <v>0.80059999999999998</v>
      </c>
      <c r="BH2291">
        <v>125.109375</v>
      </c>
      <c r="BI2291">
        <f>VLOOKUP(BD2291,工作表1!$K$3:$L$1000,2,FALSE)</f>
        <v>2.25</v>
      </c>
      <c r="BJ2291" t="str">
        <f>VLOOKUP(BD2291,工作表1!$K$3:$M$1000,3,FALSE)</f>
        <v>2024/11/15</v>
      </c>
      <c r="BK2291">
        <f t="shared" si="1170"/>
        <v>1.161</v>
      </c>
      <c r="BL2291">
        <f t="shared" si="1171"/>
        <v>1.089</v>
      </c>
      <c r="BM2291" s="43">
        <f t="shared" si="1188"/>
        <v>43054</v>
      </c>
      <c r="BN2291" s="43">
        <f t="shared" si="1172"/>
        <v>43189</v>
      </c>
      <c r="BO2291" s="45">
        <f t="shared" si="1189"/>
        <v>0.28125</v>
      </c>
      <c r="BP2291" s="45">
        <f t="shared" si="1190"/>
        <v>1.9641267123287671</v>
      </c>
      <c r="BQ2291" s="47">
        <f t="shared" si="1191"/>
        <v>100.83361467616336</v>
      </c>
      <c r="BR2291" s="47">
        <f t="shared" si="1192"/>
        <v>122.81874854749222</v>
      </c>
    </row>
    <row r="2292" spans="6:70" x14ac:dyDescent="0.25">
      <c r="F2292" s="2">
        <v>42990</v>
      </c>
      <c r="G2292">
        <v>1.157</v>
      </c>
      <c r="H2292" s="43">
        <v>43027</v>
      </c>
      <c r="I2292">
        <v>2.1638999999999999</v>
      </c>
      <c r="L2292" s="2">
        <v>42915</v>
      </c>
      <c r="M2292" t="str">
        <v>912828WJ</v>
      </c>
      <c r="N2292">
        <v>1.0835999999999999</v>
      </c>
      <c r="O2292">
        <v>1.14497</v>
      </c>
      <c r="P2292">
        <v>0.81389999999999996</v>
      </c>
      <c r="Q2292">
        <v>125.8125</v>
      </c>
      <c r="R2292">
        <f>VLOOKUP(M2292,工作表1!$A$3:$B$1000,2,FALSE)</f>
        <v>2.5</v>
      </c>
      <c r="S2292" t="str">
        <f>VLOOKUP(M2292,工作表1!$A$3:$C$1000,3,FALSE)</f>
        <v>2024/5/15</v>
      </c>
      <c r="T2292">
        <f t="shared" si="1162"/>
        <v>1.161</v>
      </c>
      <c r="U2292">
        <f t="shared" si="1161"/>
        <v>1.339</v>
      </c>
      <c r="V2292" s="43">
        <f t="shared" si="1173"/>
        <v>43054</v>
      </c>
      <c r="W2292" s="43">
        <f t="shared" si="1163"/>
        <v>43007</v>
      </c>
      <c r="X2292" s="45">
        <f t="shared" si="1174"/>
        <v>0.3125</v>
      </c>
      <c r="Y2292" s="45">
        <f t="shared" si="1175"/>
        <v>0.93578767123287676</v>
      </c>
      <c r="Z2292" s="47">
        <f t="shared" si="1176"/>
        <v>102.71733573775251</v>
      </c>
      <c r="AA2292" s="47">
        <f t="shared" si="1177"/>
        <v>125.17798362788895</v>
      </c>
      <c r="AB2292" s="45">
        <f t="shared" si="1178"/>
        <v>2.0989</v>
      </c>
      <c r="AC2292" s="2" t="str">
        <f t="shared" si="1164"/>
        <v>TY2</v>
      </c>
      <c r="AD2292">
        <f t="shared" si="1165"/>
        <v>125.484375</v>
      </c>
      <c r="AE2292">
        <f t="shared" si="1166"/>
        <v>125.515625</v>
      </c>
      <c r="AF2292" s="49">
        <f t="shared" si="1193"/>
        <v>-3.125E-2</v>
      </c>
      <c r="AG2292" s="3">
        <f t="shared" si="1179"/>
        <v>124.05139737093742</v>
      </c>
      <c r="AH2292">
        <f t="shared" si="1180"/>
        <v>123.2172346636128</v>
      </c>
      <c r="AI2292" s="51">
        <f t="shared" si="1181"/>
        <v>0.83416270732462294</v>
      </c>
      <c r="AJ2292" s="52">
        <f t="shared" si="1182"/>
        <v>0.86541270732462294</v>
      </c>
      <c r="AK2292" s="2">
        <v>42915</v>
      </c>
      <c r="AL2292" t="str">
        <v>912828D5</v>
      </c>
      <c r="AM2292">
        <v>-5.6399999999999999E-2</v>
      </c>
      <c r="AN2292">
        <v>1.27843</v>
      </c>
      <c r="AO2292">
        <v>0.80720000000000003</v>
      </c>
      <c r="AP2292">
        <v>125.484375</v>
      </c>
      <c r="AQ2292">
        <f>VLOOKUP(AL2292,工作表1!$F$3:$G$1000,2,FALSE)</f>
        <v>2.375</v>
      </c>
      <c r="AR2292" t="str">
        <f>VLOOKUP(AL2292,工作表1!$F$3:$H$1000,3,FALSE)</f>
        <v>2024/8/15</v>
      </c>
      <c r="AS2292">
        <f t="shared" si="1167"/>
        <v>1.161</v>
      </c>
      <c r="AT2292">
        <f t="shared" si="1168"/>
        <v>1.214</v>
      </c>
      <c r="AU2292" s="43">
        <f t="shared" si="1183"/>
        <v>42962</v>
      </c>
      <c r="AV2292" s="43">
        <f t="shared" si="1169"/>
        <v>43098</v>
      </c>
      <c r="AW2292" s="45">
        <f t="shared" si="1184"/>
        <v>0.88570441988950277</v>
      </c>
      <c r="AX2292" s="45">
        <f t="shared" si="1185"/>
        <v>2.0699509952319683</v>
      </c>
      <c r="AY2292" s="47">
        <f t="shared" si="1186"/>
        <v>101.80423768384809</v>
      </c>
      <c r="AZ2292" s="47">
        <f t="shared" si="1187"/>
        <v>124.05139737093742</v>
      </c>
      <c r="BA2292" s="43"/>
      <c r="BC2292" s="2">
        <v>42914</v>
      </c>
      <c r="BD2292" t="str">
        <v>912828G3</v>
      </c>
      <c r="BE2292">
        <v>-0.73929999999999996</v>
      </c>
      <c r="BF2292">
        <v>1.3051999999999999</v>
      </c>
      <c r="BG2292">
        <v>0.80059999999999998</v>
      </c>
      <c r="BH2292">
        <v>125.515625</v>
      </c>
      <c r="BI2292">
        <f>VLOOKUP(BD2292,工作表1!$K$3:$L$1000,2,FALSE)</f>
        <v>2.25</v>
      </c>
      <c r="BJ2292" t="str">
        <f>VLOOKUP(BD2292,工作表1!$K$3:$M$1000,3,FALSE)</f>
        <v>2024/11/15</v>
      </c>
      <c r="BK2292">
        <f t="shared" si="1170"/>
        <v>1.161</v>
      </c>
      <c r="BL2292">
        <f t="shared" si="1171"/>
        <v>1.089</v>
      </c>
      <c r="BM2292" s="43">
        <f t="shared" si="1188"/>
        <v>43054</v>
      </c>
      <c r="BN2292" s="43">
        <f t="shared" si="1172"/>
        <v>43189</v>
      </c>
      <c r="BO2292" s="45">
        <f t="shared" si="1189"/>
        <v>0.27513586956521741</v>
      </c>
      <c r="BP2292" s="45">
        <f t="shared" si="1190"/>
        <v>1.9641769654556285</v>
      </c>
      <c r="BQ2292" s="47">
        <f t="shared" si="1191"/>
        <v>101.1618182086747</v>
      </c>
      <c r="BR2292" s="47">
        <f t="shared" si="1192"/>
        <v>123.2172346636128</v>
      </c>
    </row>
    <row r="2293" spans="6:70" x14ac:dyDescent="0.25">
      <c r="F2293" s="2">
        <v>42989</v>
      </c>
      <c r="G2293">
        <v>1.157</v>
      </c>
      <c r="H2293" s="43">
        <v>43026</v>
      </c>
      <c r="I2293">
        <v>2.1956000000000002</v>
      </c>
      <c r="L2293" s="2">
        <v>42914</v>
      </c>
      <c r="M2293" t="str">
        <v>912828WJ</v>
      </c>
      <c r="N2293">
        <v>0.84179999999999999</v>
      </c>
      <c r="O2293">
        <v>1.1753899999999999</v>
      </c>
      <c r="P2293">
        <v>0.81389999999999996</v>
      </c>
      <c r="Q2293">
        <v>126.203125</v>
      </c>
      <c r="R2293">
        <f>VLOOKUP(M2293,工作表1!$A$3:$B$1000,2,FALSE)</f>
        <v>2.5</v>
      </c>
      <c r="S2293" t="str">
        <f>VLOOKUP(M2293,工作表1!$A$3:$C$1000,3,FALSE)</f>
        <v>2024/5/15</v>
      </c>
      <c r="T2293">
        <f t="shared" si="1162"/>
        <v>1.161</v>
      </c>
      <c r="U2293">
        <f t="shared" si="1161"/>
        <v>1.339</v>
      </c>
      <c r="V2293" s="43">
        <f t="shared" si="1173"/>
        <v>43054</v>
      </c>
      <c r="W2293" s="43">
        <f t="shared" si="1163"/>
        <v>43007</v>
      </c>
      <c r="X2293" s="45">
        <f t="shared" si="1174"/>
        <v>0.30570652173913043</v>
      </c>
      <c r="Y2293" s="45">
        <f t="shared" si="1175"/>
        <v>0.93584350804050032</v>
      </c>
      <c r="Z2293" s="47">
        <f t="shared" si="1176"/>
        <v>103.02971637558989</v>
      </c>
      <c r="AA2293" s="47">
        <f t="shared" si="1177"/>
        <v>125.55051721910675</v>
      </c>
      <c r="AB2293" s="45">
        <f t="shared" si="1178"/>
        <v>2.0461</v>
      </c>
      <c r="AC2293" s="2" t="str">
        <f t="shared" si="1164"/>
        <v>TY2</v>
      </c>
      <c r="AD2293">
        <f t="shared" si="1165"/>
        <v>125.890625</v>
      </c>
      <c r="AE2293">
        <f t="shared" si="1166"/>
        <v>125.578125</v>
      </c>
      <c r="AF2293" s="49">
        <f t="shared" si="1193"/>
        <v>0.3125</v>
      </c>
      <c r="AG2293" s="3">
        <f t="shared" si="1179"/>
        <v>124.44643962894655</v>
      </c>
      <c r="AH2293">
        <f t="shared" si="1180"/>
        <v>123.32276916648526</v>
      </c>
      <c r="AI2293" s="51">
        <f t="shared" si="1181"/>
        <v>1.1236704624612912</v>
      </c>
      <c r="AJ2293" s="52">
        <f t="shared" si="1182"/>
        <v>0.81117046246129121</v>
      </c>
      <c r="AK2293" s="2">
        <v>42914</v>
      </c>
      <c r="AL2293" t="str">
        <v>912828D5</v>
      </c>
      <c r="AM2293">
        <v>-7.6399999999999996E-2</v>
      </c>
      <c r="AN2293">
        <v>1.2796000000000001</v>
      </c>
      <c r="AO2293">
        <v>0.80720000000000003</v>
      </c>
      <c r="AP2293">
        <v>125.890625</v>
      </c>
      <c r="AQ2293">
        <f>VLOOKUP(AL2293,工作表1!$F$3:$G$1000,2,FALSE)</f>
        <v>2.375</v>
      </c>
      <c r="AR2293" t="str">
        <f>VLOOKUP(AL2293,工作表1!$F$3:$H$1000,3,FALSE)</f>
        <v>2024/8/15</v>
      </c>
      <c r="AS2293">
        <f t="shared" si="1167"/>
        <v>1.161</v>
      </c>
      <c r="AT2293">
        <f t="shared" si="1168"/>
        <v>1.214</v>
      </c>
      <c r="AU2293" s="43">
        <f t="shared" si="1183"/>
        <v>42962</v>
      </c>
      <c r="AV2293" s="43">
        <f t="shared" si="1169"/>
        <v>43098</v>
      </c>
      <c r="AW2293" s="45">
        <f t="shared" si="1184"/>
        <v>0.8791436464088398</v>
      </c>
      <c r="AX2293" s="45">
        <f t="shared" si="1185"/>
        <v>2.0698970710663742</v>
      </c>
      <c r="AY2293" s="47">
        <f t="shared" si="1186"/>
        <v>102.13229134245826</v>
      </c>
      <c r="AZ2293" s="47">
        <f t="shared" si="1187"/>
        <v>124.44643962894655</v>
      </c>
      <c r="BA2293" s="43"/>
      <c r="BC2293" s="2">
        <v>42913</v>
      </c>
      <c r="BD2293" t="str">
        <v>912828G3</v>
      </c>
      <c r="BE2293">
        <v>0.60450000000000004</v>
      </c>
      <c r="BF2293">
        <v>1.2504200000000001</v>
      </c>
      <c r="BG2293">
        <v>0.80059999999999998</v>
      </c>
      <c r="BH2293">
        <v>125.578125</v>
      </c>
      <c r="BI2293">
        <f>VLOOKUP(BD2293,工作表1!$K$3:$L$1000,2,FALSE)</f>
        <v>2.25</v>
      </c>
      <c r="BJ2293" t="str">
        <f>VLOOKUP(BD2293,工作表1!$K$3:$M$1000,3,FALSE)</f>
        <v>2024/11/15</v>
      </c>
      <c r="BK2293">
        <f t="shared" si="1170"/>
        <v>1.1599999999999999</v>
      </c>
      <c r="BL2293">
        <f t="shared" si="1171"/>
        <v>1.0900000000000001</v>
      </c>
      <c r="BM2293" s="43">
        <f t="shared" si="1188"/>
        <v>43054</v>
      </c>
      <c r="BN2293" s="43">
        <f t="shared" si="1172"/>
        <v>43189</v>
      </c>
      <c r="BO2293" s="45">
        <f t="shared" si="1189"/>
        <v>0.26902173913043481</v>
      </c>
      <c r="BP2293" s="45">
        <f t="shared" si="1190"/>
        <v>1.9642272185824896</v>
      </c>
      <c r="BQ2293" s="47">
        <f t="shared" si="1191"/>
        <v>101.2562485685085</v>
      </c>
      <c r="BR2293" s="47">
        <f t="shared" si="1192"/>
        <v>123.32276916648526</v>
      </c>
    </row>
    <row r="2294" spans="6:70" x14ac:dyDescent="0.25">
      <c r="F2294" s="2">
        <v>42986</v>
      </c>
      <c r="G2294">
        <v>1.153</v>
      </c>
      <c r="H2294" s="43">
        <v>43025</v>
      </c>
      <c r="I2294">
        <v>2.1516999999999999</v>
      </c>
      <c r="L2294" s="2">
        <v>42913</v>
      </c>
      <c r="M2294" t="str">
        <v>912828WJ</v>
      </c>
      <c r="N2294">
        <v>0.71060000000000001</v>
      </c>
      <c r="O2294">
        <v>1.1918599999999999</v>
      </c>
      <c r="P2294">
        <v>0.81389999999999996</v>
      </c>
      <c r="Q2294">
        <v>126.28125</v>
      </c>
      <c r="R2294">
        <f>VLOOKUP(M2294,工作表1!$A$3:$B$1000,2,FALSE)</f>
        <v>2.5</v>
      </c>
      <c r="S2294" t="str">
        <f>VLOOKUP(M2294,工作表1!$A$3:$C$1000,3,FALSE)</f>
        <v>2024/5/15</v>
      </c>
      <c r="T2294">
        <f t="shared" si="1162"/>
        <v>1.1599999999999999</v>
      </c>
      <c r="U2294">
        <f t="shared" si="1161"/>
        <v>1.34</v>
      </c>
      <c r="V2294" s="43">
        <f t="shared" si="1173"/>
        <v>43054</v>
      </c>
      <c r="W2294" s="43">
        <f t="shared" si="1163"/>
        <v>43007</v>
      </c>
      <c r="X2294" s="45">
        <f t="shared" si="1174"/>
        <v>0.29891304347826086</v>
      </c>
      <c r="Y2294" s="45">
        <f t="shared" si="1175"/>
        <v>0.93589934484812387</v>
      </c>
      <c r="Z2294" s="47">
        <f t="shared" si="1176"/>
        <v>103.09211166145435</v>
      </c>
      <c r="AA2294" s="47">
        <f t="shared" si="1177"/>
        <v>125.61558836370183</v>
      </c>
      <c r="AB2294" s="45">
        <f t="shared" si="1178"/>
        <v>2.0388000000000002</v>
      </c>
      <c r="AC2294" s="2" t="str">
        <f t="shared" si="1164"/>
        <v>TY2</v>
      </c>
      <c r="AD2294">
        <f t="shared" si="1165"/>
        <v>125.953125</v>
      </c>
      <c r="AE2294">
        <f t="shared" si="1166"/>
        <v>126.109375</v>
      </c>
      <c r="AF2294" s="49">
        <f t="shared" si="1193"/>
        <v>-0.15625</v>
      </c>
      <c r="AG2294" s="3">
        <f t="shared" si="1179"/>
        <v>124.51202494539578</v>
      </c>
      <c r="AH2294">
        <f t="shared" si="1180"/>
        <v>123.82846435482172</v>
      </c>
      <c r="AI2294" s="51">
        <f t="shared" si="1181"/>
        <v>0.68356059057406071</v>
      </c>
      <c r="AJ2294" s="52">
        <f t="shared" si="1182"/>
        <v>0.83981059057406071</v>
      </c>
      <c r="AK2294" s="2">
        <v>42913</v>
      </c>
      <c r="AL2294" t="str">
        <v>912828D5</v>
      </c>
      <c r="AM2294">
        <v>0.2276</v>
      </c>
      <c r="AN2294">
        <v>1.2613799999999999</v>
      </c>
      <c r="AO2294">
        <v>0.80720000000000003</v>
      </c>
      <c r="AP2294">
        <v>125.953125</v>
      </c>
      <c r="AQ2294">
        <f>VLOOKUP(AL2294,工作表1!$F$3:$G$1000,2,FALSE)</f>
        <v>2.375</v>
      </c>
      <c r="AR2294" t="str">
        <f>VLOOKUP(AL2294,工作表1!$F$3:$H$1000,3,FALSE)</f>
        <v>2024/8/15</v>
      </c>
      <c r="AS2294">
        <f t="shared" si="1167"/>
        <v>1.1599999999999999</v>
      </c>
      <c r="AT2294">
        <f t="shared" si="1168"/>
        <v>1.2150000000000001</v>
      </c>
      <c r="AU2294" s="43">
        <f t="shared" si="1183"/>
        <v>42962</v>
      </c>
      <c r="AV2294" s="43">
        <f t="shared" si="1169"/>
        <v>43098</v>
      </c>
      <c r="AW2294" s="45">
        <f t="shared" si="1184"/>
        <v>0.87258287292817682</v>
      </c>
      <c r="AX2294" s="45">
        <f t="shared" si="1185"/>
        <v>2.0698431469007796</v>
      </c>
      <c r="AY2294" s="47">
        <f t="shared" si="1186"/>
        <v>102.19491846895239</v>
      </c>
      <c r="AZ2294" s="47">
        <f t="shared" si="1187"/>
        <v>124.51202494539578</v>
      </c>
      <c r="BA2294" s="43"/>
      <c r="BC2294" s="2">
        <v>42912</v>
      </c>
      <c r="BD2294" t="str">
        <v>912828G3</v>
      </c>
      <c r="BE2294">
        <v>0.54290000000000005</v>
      </c>
      <c r="BF2294">
        <v>1.2531000000000001</v>
      </c>
      <c r="BG2294">
        <v>0.80059999999999998</v>
      </c>
      <c r="BH2294">
        <v>126.109375</v>
      </c>
      <c r="BI2294">
        <f>VLOOKUP(BD2294,工作表1!$K$3:$L$1000,2,FALSE)</f>
        <v>2.25</v>
      </c>
      <c r="BJ2294" t="str">
        <f>VLOOKUP(BD2294,工作表1!$K$3:$M$1000,3,FALSE)</f>
        <v>2024/11/15</v>
      </c>
      <c r="BK2294">
        <f t="shared" si="1170"/>
        <v>1.159</v>
      </c>
      <c r="BL2294">
        <f t="shared" si="1171"/>
        <v>1.091</v>
      </c>
      <c r="BM2294" s="43">
        <f t="shared" si="1188"/>
        <v>43054</v>
      </c>
      <c r="BN2294" s="43">
        <f t="shared" si="1172"/>
        <v>43189</v>
      </c>
      <c r="BO2294" s="45">
        <f t="shared" si="1189"/>
        <v>0.26290760869565216</v>
      </c>
      <c r="BP2294" s="45">
        <f t="shared" si="1190"/>
        <v>1.9642774717093507</v>
      </c>
      <c r="BQ2294" s="47">
        <f t="shared" si="1191"/>
        <v>101.67105312868031</v>
      </c>
      <c r="BR2294" s="47">
        <f t="shared" si="1192"/>
        <v>123.82846435482172</v>
      </c>
    </row>
    <row r="2295" spans="6:70" x14ac:dyDescent="0.25">
      <c r="F2295" s="2">
        <v>42985</v>
      </c>
      <c r="G2295">
        <v>1.1559999999999999</v>
      </c>
      <c r="H2295" s="43">
        <v>43024</v>
      </c>
      <c r="I2295">
        <v>2.1492</v>
      </c>
      <c r="L2295" s="2">
        <v>42912</v>
      </c>
      <c r="M2295" t="str">
        <v>912828WJ</v>
      </c>
      <c r="N2295">
        <v>0.62880000000000003</v>
      </c>
      <c r="O2295">
        <v>1.2024900000000001</v>
      </c>
      <c r="P2295">
        <v>0.81389999999999996</v>
      </c>
      <c r="Q2295">
        <v>126.78125</v>
      </c>
      <c r="R2295">
        <f>VLOOKUP(M2295,工作表1!$A$3:$B$1000,2,FALSE)</f>
        <v>2.5</v>
      </c>
      <c r="S2295" t="str">
        <f>VLOOKUP(M2295,工作表1!$A$3:$C$1000,3,FALSE)</f>
        <v>2024/5/15</v>
      </c>
      <c r="T2295">
        <f t="shared" si="1162"/>
        <v>1.159</v>
      </c>
      <c r="U2295">
        <f t="shared" si="1161"/>
        <v>1.341</v>
      </c>
      <c r="V2295" s="43">
        <f t="shared" si="1173"/>
        <v>43054</v>
      </c>
      <c r="W2295" s="43">
        <f t="shared" si="1163"/>
        <v>43007</v>
      </c>
      <c r="X2295" s="45">
        <f t="shared" si="1174"/>
        <v>0.2921195652173913</v>
      </c>
      <c r="Y2295" s="45">
        <f t="shared" si="1175"/>
        <v>0.93595518165574743</v>
      </c>
      <c r="Z2295" s="47">
        <f t="shared" si="1176"/>
        <v>103.49136546129573</v>
      </c>
      <c r="AA2295" s="47">
        <f t="shared" si="1177"/>
        <v>126.09453462615087</v>
      </c>
      <c r="AB2295" s="45">
        <f t="shared" si="1178"/>
        <v>1.9683999999999999</v>
      </c>
      <c r="AC2295" s="2" t="str">
        <f t="shared" si="1164"/>
        <v>TY2</v>
      </c>
      <c r="AD2295">
        <f t="shared" si="1165"/>
        <v>126.484375</v>
      </c>
      <c r="AE2295">
        <f t="shared" si="1166"/>
        <v>126.0625</v>
      </c>
      <c r="AF2295" s="49">
        <f t="shared" si="1193"/>
        <v>0.421875</v>
      </c>
      <c r="AG2295" s="3">
        <f t="shared" si="1179"/>
        <v>125.0133481826974</v>
      </c>
      <c r="AH2295">
        <f t="shared" si="1180"/>
        <v>123.77630232209833</v>
      </c>
      <c r="AI2295" s="51">
        <f t="shared" si="1181"/>
        <v>1.2370458605990677</v>
      </c>
      <c r="AJ2295" s="52">
        <f t="shared" si="1182"/>
        <v>0.81517086059906774</v>
      </c>
      <c r="AK2295" s="2">
        <v>42912</v>
      </c>
      <c r="AL2295" t="str">
        <v>912828D5</v>
      </c>
      <c r="AM2295">
        <v>-1.1999999999999999E-3</v>
      </c>
      <c r="AN2295">
        <v>1.2750699999999999</v>
      </c>
      <c r="AO2295">
        <v>0.80720000000000003</v>
      </c>
      <c r="AP2295">
        <v>126.484375</v>
      </c>
      <c r="AQ2295">
        <f>VLOOKUP(AL2295,工作表1!$F$3:$G$1000,2,FALSE)</f>
        <v>2.375</v>
      </c>
      <c r="AR2295" t="str">
        <f>VLOOKUP(AL2295,工作表1!$F$3:$H$1000,3,FALSE)</f>
        <v>2024/8/15</v>
      </c>
      <c r="AS2295">
        <f t="shared" si="1167"/>
        <v>1.159</v>
      </c>
      <c r="AT2295">
        <f t="shared" si="1168"/>
        <v>1.216</v>
      </c>
      <c r="AU2295" s="43">
        <f t="shared" si="1183"/>
        <v>42962</v>
      </c>
      <c r="AV2295" s="43">
        <f t="shared" si="1169"/>
        <v>43098</v>
      </c>
      <c r="AW2295" s="45">
        <f t="shared" si="1184"/>
        <v>0.86602209944751385</v>
      </c>
      <c r="AX2295" s="45">
        <f t="shared" si="1185"/>
        <v>2.0697892227351851</v>
      </c>
      <c r="AY2295" s="47">
        <f t="shared" si="1186"/>
        <v>102.60927880071414</v>
      </c>
      <c r="AZ2295" s="47">
        <f t="shared" si="1187"/>
        <v>125.0133481826974</v>
      </c>
      <c r="BA2295" s="43"/>
      <c r="BC2295" s="2">
        <v>42909</v>
      </c>
      <c r="BD2295" t="str">
        <v>912828G3</v>
      </c>
      <c r="BE2295">
        <v>0.65429999999999999</v>
      </c>
      <c r="BF2295">
        <v>1.2486900000000001</v>
      </c>
      <c r="BG2295">
        <v>0.80059999999999998</v>
      </c>
      <c r="BH2295">
        <v>126.0625</v>
      </c>
      <c r="BI2295">
        <f>VLOOKUP(BD2295,工作表1!$K$3:$L$1000,2,FALSE)</f>
        <v>2.25</v>
      </c>
      <c r="BJ2295" t="str">
        <f>VLOOKUP(BD2295,工作表1!$K$3:$M$1000,3,FALSE)</f>
        <v>2024/11/15</v>
      </c>
      <c r="BK2295">
        <f t="shared" si="1170"/>
        <v>1.157</v>
      </c>
      <c r="BL2295">
        <f t="shared" si="1171"/>
        <v>1.093</v>
      </c>
      <c r="BM2295" s="43">
        <f t="shared" si="1188"/>
        <v>43054</v>
      </c>
      <c r="BN2295" s="43">
        <f t="shared" si="1172"/>
        <v>43189</v>
      </c>
      <c r="BO2295" s="45">
        <f t="shared" si="1189"/>
        <v>0.25679347826086957</v>
      </c>
      <c r="BP2295" s="45">
        <f t="shared" si="1190"/>
        <v>1.9643277248362121</v>
      </c>
      <c r="BQ2295" s="47">
        <f t="shared" si="1191"/>
        <v>101.64001219767161</v>
      </c>
      <c r="BR2295" s="47">
        <f t="shared" si="1192"/>
        <v>123.77630232209833</v>
      </c>
    </row>
    <row r="2296" spans="6:70" x14ac:dyDescent="0.25">
      <c r="F2296" s="2">
        <v>42984</v>
      </c>
      <c r="G2296">
        <v>1.1559999999999999</v>
      </c>
      <c r="H2296" s="43">
        <v>43021</v>
      </c>
      <c r="I2296">
        <v>2.1078999999999999</v>
      </c>
      <c r="L2296" s="2">
        <v>42909</v>
      </c>
      <c r="M2296" t="str">
        <v>912828WJ</v>
      </c>
      <c r="N2296">
        <v>0.74839999999999995</v>
      </c>
      <c r="O2296">
        <v>1.1895899999999999</v>
      </c>
      <c r="P2296">
        <v>0.81389999999999996</v>
      </c>
      <c r="Q2296">
        <v>126.734375</v>
      </c>
      <c r="R2296">
        <f>VLOOKUP(M2296,工作表1!$A$3:$B$1000,2,FALSE)</f>
        <v>2.5</v>
      </c>
      <c r="S2296" t="str">
        <f>VLOOKUP(M2296,工作表1!$A$3:$C$1000,3,FALSE)</f>
        <v>2024/5/15</v>
      </c>
      <c r="T2296">
        <f t="shared" si="1162"/>
        <v>1.157</v>
      </c>
      <c r="U2296">
        <f t="shared" si="1161"/>
        <v>1.343</v>
      </c>
      <c r="V2296" s="43">
        <f t="shared" si="1173"/>
        <v>43054</v>
      </c>
      <c r="W2296" s="43">
        <f t="shared" si="1163"/>
        <v>43007</v>
      </c>
      <c r="X2296" s="45">
        <f t="shared" si="1174"/>
        <v>0.28532608695652173</v>
      </c>
      <c r="Y2296" s="45">
        <f t="shared" si="1175"/>
        <v>0.93601101846337098</v>
      </c>
      <c r="Z2296" s="47">
        <f t="shared" si="1176"/>
        <v>103.46040182273062</v>
      </c>
      <c r="AA2296" s="47">
        <f t="shared" si="1177"/>
        <v>126.04456224644373</v>
      </c>
      <c r="AB2296" s="45">
        <f t="shared" si="1178"/>
        <v>1.9732000000000001</v>
      </c>
      <c r="AC2296" s="2" t="str">
        <f t="shared" si="1164"/>
        <v>TY2</v>
      </c>
      <c r="AD2296">
        <f t="shared" si="1165"/>
        <v>126.4375</v>
      </c>
      <c r="AE2296">
        <f t="shared" si="1166"/>
        <v>126</v>
      </c>
      <c r="AF2296" s="49">
        <f t="shared" si="1193"/>
        <v>0.4375</v>
      </c>
      <c r="AG2296" s="3">
        <f t="shared" si="1179"/>
        <v>124.96213783458202</v>
      </c>
      <c r="AH2296">
        <f t="shared" si="1180"/>
        <v>123.67282245113591</v>
      </c>
      <c r="AI2296" s="51">
        <f t="shared" si="1181"/>
        <v>1.2893153834461089</v>
      </c>
      <c r="AJ2296" s="52">
        <f t="shared" si="1182"/>
        <v>0.85181538344610885</v>
      </c>
      <c r="AK2296" s="2">
        <v>42909</v>
      </c>
      <c r="AL2296" t="str">
        <v>912828D5</v>
      </c>
      <c r="AM2296">
        <v>0.11119999999999999</v>
      </c>
      <c r="AN2296">
        <v>1.26844</v>
      </c>
      <c r="AO2296">
        <v>0.80720000000000003</v>
      </c>
      <c r="AP2296">
        <v>126.4375</v>
      </c>
      <c r="AQ2296">
        <f>VLOOKUP(AL2296,工作表1!$F$3:$G$1000,2,FALSE)</f>
        <v>2.375</v>
      </c>
      <c r="AR2296" t="str">
        <f>VLOOKUP(AL2296,工作表1!$F$3:$H$1000,3,FALSE)</f>
        <v>2024/8/15</v>
      </c>
      <c r="AS2296">
        <f t="shared" si="1167"/>
        <v>1.157</v>
      </c>
      <c r="AT2296">
        <f t="shared" si="1168"/>
        <v>1.218</v>
      </c>
      <c r="AU2296" s="43">
        <f t="shared" si="1183"/>
        <v>42962</v>
      </c>
      <c r="AV2296" s="43">
        <f t="shared" si="1169"/>
        <v>43098</v>
      </c>
      <c r="AW2296" s="45">
        <f t="shared" si="1184"/>
        <v>0.85946132596685088</v>
      </c>
      <c r="AX2296" s="45">
        <f t="shared" si="1185"/>
        <v>2.0697352985695909</v>
      </c>
      <c r="AY2296" s="47">
        <f t="shared" si="1186"/>
        <v>102.57815624454949</v>
      </c>
      <c r="AZ2296" s="47">
        <f t="shared" si="1187"/>
        <v>124.96213783458202</v>
      </c>
      <c r="BA2296" s="43"/>
      <c r="BC2296" s="2">
        <v>42908</v>
      </c>
      <c r="BD2296" t="str">
        <v>912828G3</v>
      </c>
      <c r="BE2296">
        <v>-1.0500000000000001E-2</v>
      </c>
      <c r="BF2296">
        <v>1.27542</v>
      </c>
      <c r="BG2296">
        <v>0.80059999999999998</v>
      </c>
      <c r="BH2296">
        <v>126</v>
      </c>
      <c r="BI2296">
        <f>VLOOKUP(BD2296,工作表1!$K$3:$L$1000,2,FALSE)</f>
        <v>2.25</v>
      </c>
      <c r="BJ2296" t="str">
        <f>VLOOKUP(BD2296,工作表1!$K$3:$M$1000,3,FALSE)</f>
        <v>2024/11/15</v>
      </c>
      <c r="BK2296">
        <f t="shared" si="1170"/>
        <v>1.1575</v>
      </c>
      <c r="BL2296">
        <f t="shared" si="1171"/>
        <v>1.0925</v>
      </c>
      <c r="BM2296" s="43">
        <f t="shared" si="1188"/>
        <v>43054</v>
      </c>
      <c r="BN2296" s="43">
        <f t="shared" si="1172"/>
        <v>43189</v>
      </c>
      <c r="BO2296" s="45">
        <f t="shared" si="1189"/>
        <v>0.23845108695652173</v>
      </c>
      <c r="BP2296" s="45">
        <f t="shared" si="1190"/>
        <v>1.9644784842167955</v>
      </c>
      <c r="BQ2296" s="47">
        <f t="shared" si="1191"/>
        <v>101.58433730125917</v>
      </c>
      <c r="BR2296" s="47">
        <f t="shared" si="1192"/>
        <v>123.67282245113591</v>
      </c>
    </row>
    <row r="2297" spans="6:70" x14ac:dyDescent="0.25">
      <c r="F2297" s="2">
        <v>42983</v>
      </c>
      <c r="G2297">
        <v>1.1559999999999999</v>
      </c>
      <c r="H2297" s="43">
        <v>43020</v>
      </c>
      <c r="I2297">
        <v>2.1516000000000002</v>
      </c>
      <c r="L2297" s="2">
        <v>42908</v>
      </c>
      <c r="M2297" t="str">
        <v>912828WJ</v>
      </c>
      <c r="N2297">
        <v>0.56830000000000003</v>
      </c>
      <c r="O2297">
        <v>1.21208</v>
      </c>
      <c r="P2297">
        <v>0.81389999999999996</v>
      </c>
      <c r="Q2297">
        <v>126.671875</v>
      </c>
      <c r="R2297">
        <f>VLOOKUP(M2297,工作表1!$A$3:$B$1000,2,FALSE)</f>
        <v>2.5</v>
      </c>
      <c r="S2297" t="str">
        <f>VLOOKUP(M2297,工作表1!$A$3:$C$1000,3,FALSE)</f>
        <v>2024/5/15</v>
      </c>
      <c r="T2297">
        <f t="shared" si="1162"/>
        <v>1.1575</v>
      </c>
      <c r="U2297">
        <f t="shared" si="1161"/>
        <v>1.3425</v>
      </c>
      <c r="V2297" s="43">
        <f t="shared" si="1173"/>
        <v>43054</v>
      </c>
      <c r="W2297" s="43">
        <f t="shared" si="1163"/>
        <v>43007</v>
      </c>
      <c r="X2297" s="45">
        <f t="shared" si="1174"/>
        <v>0.26494565217391303</v>
      </c>
      <c r="Y2297" s="45">
        <f t="shared" si="1175"/>
        <v>0.93617852888624187</v>
      </c>
      <c r="Z2297" s="47">
        <f t="shared" si="1176"/>
        <v>103.42037498521742</v>
      </c>
      <c r="AA2297" s="47">
        <f t="shared" si="1177"/>
        <v>125.96168879322953</v>
      </c>
      <c r="AB2297" s="45">
        <f t="shared" si="1178"/>
        <v>1.9781</v>
      </c>
      <c r="AC2297" s="2" t="str">
        <f t="shared" si="1164"/>
        <v>TY2</v>
      </c>
      <c r="AD2297">
        <f t="shared" si="1165"/>
        <v>126.375</v>
      </c>
      <c r="AE2297">
        <f t="shared" si="1166"/>
        <v>126.375</v>
      </c>
      <c r="AF2297" s="49">
        <f t="shared" si="1193"/>
        <v>0</v>
      </c>
      <c r="AG2297" s="3">
        <f t="shared" si="1179"/>
        <v>124.87885751431229</v>
      </c>
      <c r="AH2297">
        <f t="shared" si="1180"/>
        <v>124.11795252610496</v>
      </c>
      <c r="AI2297" s="51">
        <f t="shared" si="1181"/>
        <v>0.76090498820732932</v>
      </c>
      <c r="AJ2297" s="52">
        <f t="shared" si="1182"/>
        <v>0.76090498820732932</v>
      </c>
      <c r="AK2297" s="2">
        <v>42908</v>
      </c>
      <c r="AL2297" t="str">
        <v>912828D5</v>
      </c>
      <c r="AM2297">
        <v>-6.7699999999999996E-2</v>
      </c>
      <c r="AN2297">
        <v>1.2789299999999999</v>
      </c>
      <c r="AO2297">
        <v>0.80720000000000003</v>
      </c>
      <c r="AP2297">
        <v>126.375</v>
      </c>
      <c r="AQ2297">
        <f>VLOOKUP(AL2297,工作表1!$F$3:$G$1000,2,FALSE)</f>
        <v>2.375</v>
      </c>
      <c r="AR2297" t="str">
        <f>VLOOKUP(AL2297,工作表1!$F$3:$H$1000,3,FALSE)</f>
        <v>2024/8/15</v>
      </c>
      <c r="AS2297">
        <f t="shared" si="1167"/>
        <v>1.1575</v>
      </c>
      <c r="AT2297">
        <f t="shared" si="1168"/>
        <v>1.2175</v>
      </c>
      <c r="AU2297" s="43">
        <f t="shared" si="1183"/>
        <v>42962</v>
      </c>
      <c r="AV2297" s="43">
        <f t="shared" si="1169"/>
        <v>43098</v>
      </c>
      <c r="AW2297" s="45">
        <f t="shared" si="1184"/>
        <v>0.83977900552486184</v>
      </c>
      <c r="AX2297" s="45">
        <f t="shared" si="1185"/>
        <v>2.0695735260728072</v>
      </c>
      <c r="AY2297" s="47">
        <f t="shared" si="1186"/>
        <v>102.53822984719672</v>
      </c>
      <c r="AZ2297" s="47">
        <f t="shared" si="1187"/>
        <v>124.87885751431229</v>
      </c>
      <c r="BA2297" s="43"/>
      <c r="BC2297" s="2">
        <v>42907</v>
      </c>
      <c r="BD2297" t="str">
        <v>912828D5</v>
      </c>
      <c r="BE2297">
        <v>-0.6643</v>
      </c>
      <c r="BF2297">
        <v>1.3133699999999999</v>
      </c>
      <c r="BG2297">
        <v>0.80720000000000003</v>
      </c>
      <c r="BH2297">
        <v>126.375</v>
      </c>
      <c r="BI2297">
        <f>VLOOKUP(BD2297,工作表1!$K$3:$L$1000,2,FALSE)</f>
        <v>2.375</v>
      </c>
      <c r="BJ2297" t="str">
        <f>VLOOKUP(BD2297,工作表1!$K$3:$M$1000,3,FALSE)</f>
        <v>2024/8/15</v>
      </c>
      <c r="BK2297">
        <f t="shared" si="1170"/>
        <v>1.1579999999999999</v>
      </c>
      <c r="BL2297">
        <f t="shared" si="1171"/>
        <v>1.2170000000000001</v>
      </c>
      <c r="BM2297" s="43">
        <f t="shared" si="1188"/>
        <v>42962</v>
      </c>
      <c r="BN2297" s="43">
        <f t="shared" si="1172"/>
        <v>43189</v>
      </c>
      <c r="BO2297" s="45">
        <f t="shared" si="1189"/>
        <v>0.83321823204419887</v>
      </c>
      <c r="BP2297" s="45">
        <f t="shared" si="1190"/>
        <v>2.6616428895784452</v>
      </c>
      <c r="BQ2297" s="47">
        <f t="shared" si="1191"/>
        <v>102.76868191834133</v>
      </c>
      <c r="BR2297" s="47">
        <f t="shared" si="1192"/>
        <v>124.11795252610496</v>
      </c>
    </row>
    <row r="2298" spans="6:70" x14ac:dyDescent="0.25">
      <c r="F2298" s="2">
        <v>42982</v>
      </c>
      <c r="G2298">
        <v>1.1599999999999999</v>
      </c>
      <c r="H2298" s="43">
        <v>43019</v>
      </c>
      <c r="I2298">
        <v>2.1760000000000002</v>
      </c>
      <c r="L2298" s="2">
        <v>42907</v>
      </c>
      <c r="M2298" t="str">
        <v>912828B6</v>
      </c>
      <c r="N2298">
        <v>0.36570000000000003</v>
      </c>
      <c r="O2298">
        <v>0.72951999999999995</v>
      </c>
      <c r="P2298">
        <v>0.82720000000000005</v>
      </c>
      <c r="Q2298">
        <v>126.84375</v>
      </c>
      <c r="R2298">
        <f>VLOOKUP(M2298,工作表1!$A$3:$B$1000,2,FALSE)</f>
        <v>2.75</v>
      </c>
      <c r="S2298" t="str">
        <f>VLOOKUP(M2298,工作表1!$A$3:$C$1000,3,FALSE)</f>
        <v>2024/2/15</v>
      </c>
      <c r="T2298">
        <f t="shared" si="1162"/>
        <v>1.1579999999999999</v>
      </c>
      <c r="U2298">
        <f t="shared" si="1161"/>
        <v>1.5920000000000001</v>
      </c>
      <c r="V2298" s="43">
        <f t="shared" si="1173"/>
        <v>42962</v>
      </c>
      <c r="W2298" s="43">
        <f t="shared" si="1163"/>
        <v>43007</v>
      </c>
      <c r="X2298" s="45">
        <f t="shared" si="1174"/>
        <v>0.96477900552486184</v>
      </c>
      <c r="Y2298" s="45">
        <f t="shared" si="1175"/>
        <v>1.7106694164837659</v>
      </c>
      <c r="Z2298" s="47">
        <f t="shared" si="1176"/>
        <v>105.453233718379</v>
      </c>
      <c r="AA2298" s="47">
        <f t="shared" si="1177"/>
        <v>126.38301435179358</v>
      </c>
      <c r="AB2298" s="45">
        <f t="shared" si="1178"/>
        <v>1.9926999999999999</v>
      </c>
      <c r="AC2298" s="2" t="str">
        <f t="shared" si="1164"/>
        <v>TY2</v>
      </c>
      <c r="AD2298">
        <f t="shared" si="1165"/>
        <v>126.671875</v>
      </c>
      <c r="AE2298">
        <f t="shared" si="1166"/>
        <v>126.4375</v>
      </c>
      <c r="AF2298" s="49">
        <f t="shared" si="1193"/>
        <v>0.234375</v>
      </c>
      <c r="AG2298" s="3">
        <f t="shared" si="1179"/>
        <v>125.29308257702021</v>
      </c>
      <c r="AH2298">
        <f t="shared" si="1180"/>
        <v>124.18857895492343</v>
      </c>
      <c r="AI2298" s="51">
        <f t="shared" si="1181"/>
        <v>1.1045036220967859</v>
      </c>
      <c r="AJ2298" s="52">
        <f t="shared" si="1182"/>
        <v>0.87012862209678588</v>
      </c>
      <c r="AK2298" s="2">
        <v>42907</v>
      </c>
      <c r="AL2298" t="str">
        <v>912828WJ</v>
      </c>
      <c r="AM2298">
        <v>0.46760000000000002</v>
      </c>
      <c r="AN2298">
        <v>1.22374</v>
      </c>
      <c r="AO2298">
        <v>0.81389999999999996</v>
      </c>
      <c r="AP2298">
        <v>126.671875</v>
      </c>
      <c r="AQ2298">
        <f>VLOOKUP(AL2298,工作表1!$F$3:$G$1000,2,FALSE)</f>
        <v>2.5</v>
      </c>
      <c r="AR2298" t="str">
        <f>VLOOKUP(AL2298,工作表1!$F$3:$H$1000,3,FALSE)</f>
        <v>2024/5/15</v>
      </c>
      <c r="AS2298">
        <f t="shared" si="1167"/>
        <v>1.1579999999999999</v>
      </c>
      <c r="AT2298">
        <f t="shared" si="1168"/>
        <v>1.3420000000000001</v>
      </c>
      <c r="AU2298" s="43">
        <f t="shared" si="1183"/>
        <v>43054</v>
      </c>
      <c r="AV2298" s="43">
        <f t="shared" si="1169"/>
        <v>43098</v>
      </c>
      <c r="AW2298" s="45">
        <f t="shared" si="1184"/>
        <v>0.25815217391304346</v>
      </c>
      <c r="AX2298" s="45">
        <f t="shared" si="1185"/>
        <v>1.559522036926742</v>
      </c>
      <c r="AY2298" s="47">
        <f t="shared" si="1186"/>
        <v>103.72097735235913</v>
      </c>
      <c r="AZ2298" s="47">
        <f t="shared" si="1187"/>
        <v>125.29308257702021</v>
      </c>
      <c r="BA2298" s="43"/>
      <c r="BC2298" s="2">
        <v>42906</v>
      </c>
      <c r="BD2298" t="str">
        <v>912828D5</v>
      </c>
      <c r="BE2298">
        <v>-0.36109999999999998</v>
      </c>
      <c r="BF2298">
        <v>1.29573</v>
      </c>
      <c r="BG2298">
        <v>0.80720000000000003</v>
      </c>
      <c r="BH2298">
        <v>126.4375</v>
      </c>
      <c r="BI2298">
        <f>VLOOKUP(BD2298,工作表1!$K$3:$L$1000,2,FALSE)</f>
        <v>2.375</v>
      </c>
      <c r="BJ2298" t="str">
        <f>VLOOKUP(BD2298,工作表1!$K$3:$M$1000,3,FALSE)</f>
        <v>2024/8/15</v>
      </c>
      <c r="BK2298">
        <f t="shared" si="1170"/>
        <v>1.157</v>
      </c>
      <c r="BL2298">
        <f t="shared" si="1171"/>
        <v>1.218</v>
      </c>
      <c r="BM2298" s="43">
        <f t="shared" si="1188"/>
        <v>42962</v>
      </c>
      <c r="BN2298" s="43">
        <f t="shared" si="1172"/>
        <v>43189</v>
      </c>
      <c r="BO2298" s="45">
        <f t="shared" si="1189"/>
        <v>0.8266574585635359</v>
      </c>
      <c r="BP2298" s="45">
        <f t="shared" si="1190"/>
        <v>2.6615889654128511</v>
      </c>
      <c r="BQ2298" s="47">
        <f t="shared" si="1191"/>
        <v>102.83565878629547</v>
      </c>
      <c r="BR2298" s="47">
        <f t="shared" si="1192"/>
        <v>124.18857895492343</v>
      </c>
    </row>
    <row r="2299" spans="6:70" x14ac:dyDescent="0.25">
      <c r="F2299" s="2">
        <v>42979</v>
      </c>
      <c r="G2299">
        <v>1.161</v>
      </c>
      <c r="H2299" s="43">
        <v>43018</v>
      </c>
      <c r="I2299">
        <v>2.1857000000000002</v>
      </c>
      <c r="L2299" s="2">
        <v>42906</v>
      </c>
      <c r="M2299" t="str">
        <v>912828B6</v>
      </c>
      <c r="N2299">
        <v>0.17560000000000001</v>
      </c>
      <c r="O2299">
        <v>1.0157400000000001</v>
      </c>
      <c r="P2299">
        <v>0.82720000000000005</v>
      </c>
      <c r="Q2299">
        <v>126.921875</v>
      </c>
      <c r="R2299">
        <f>VLOOKUP(M2299,工作表1!$A$3:$B$1000,2,FALSE)</f>
        <v>2.75</v>
      </c>
      <c r="S2299" t="str">
        <f>VLOOKUP(M2299,工作表1!$A$3:$C$1000,3,FALSE)</f>
        <v>2024/2/15</v>
      </c>
      <c r="T2299">
        <f t="shared" si="1162"/>
        <v>1.157</v>
      </c>
      <c r="U2299">
        <f t="shared" si="1161"/>
        <v>1.593</v>
      </c>
      <c r="V2299" s="43">
        <f t="shared" si="1173"/>
        <v>42962</v>
      </c>
      <c r="W2299" s="43">
        <f t="shared" si="1163"/>
        <v>43007</v>
      </c>
      <c r="X2299" s="45">
        <f t="shared" si="1174"/>
        <v>0.95718232044198892</v>
      </c>
      <c r="Y2299" s="45">
        <f t="shared" si="1175"/>
        <v>1.7106069779762354</v>
      </c>
      <c r="Z2299" s="47">
        <f t="shared" si="1176"/>
        <v>105.4370046350694</v>
      </c>
      <c r="AA2299" s="47">
        <f t="shared" si="1177"/>
        <v>126.35195687794698</v>
      </c>
      <c r="AB2299" s="45">
        <f t="shared" si="1178"/>
        <v>1.9805999999999999</v>
      </c>
      <c r="AC2299" s="2" t="str">
        <f t="shared" si="1164"/>
        <v>TY2</v>
      </c>
      <c r="AD2299">
        <f t="shared" si="1165"/>
        <v>126.75</v>
      </c>
      <c r="AE2299">
        <f t="shared" si="1166"/>
        <v>126.140625</v>
      </c>
      <c r="AF2299" s="49">
        <f t="shared" si="1193"/>
        <v>0.609375</v>
      </c>
      <c r="AG2299" s="3">
        <f t="shared" si="1179"/>
        <v>125.35300559745332</v>
      </c>
      <c r="AH2299">
        <f t="shared" si="1180"/>
        <v>123.84901810729254</v>
      </c>
      <c r="AI2299" s="51">
        <f t="shared" si="1181"/>
        <v>1.5039874901607817</v>
      </c>
      <c r="AJ2299" s="52">
        <f t="shared" si="1182"/>
        <v>0.8946124901607817</v>
      </c>
      <c r="AK2299" s="2">
        <v>42906</v>
      </c>
      <c r="AL2299" t="str">
        <v>912828WJ</v>
      </c>
      <c r="AM2299">
        <v>0.3392</v>
      </c>
      <c r="AN2299">
        <v>1.2382200000000001</v>
      </c>
      <c r="AO2299">
        <v>0.81389999999999996</v>
      </c>
      <c r="AP2299">
        <v>126.75</v>
      </c>
      <c r="AQ2299">
        <f>VLOOKUP(AL2299,工作表1!$F$3:$G$1000,2,FALSE)</f>
        <v>2.5</v>
      </c>
      <c r="AR2299" t="str">
        <f>VLOOKUP(AL2299,工作表1!$F$3:$H$1000,3,FALSE)</f>
        <v>2024/5/15</v>
      </c>
      <c r="AS2299">
        <f t="shared" si="1167"/>
        <v>1.157</v>
      </c>
      <c r="AT2299">
        <f t="shared" si="1168"/>
        <v>1.343</v>
      </c>
      <c r="AU2299" s="43">
        <f t="shared" si="1183"/>
        <v>43054</v>
      </c>
      <c r="AV2299" s="43">
        <f t="shared" si="1169"/>
        <v>43098</v>
      </c>
      <c r="AW2299" s="45">
        <f t="shared" si="1184"/>
        <v>0.25135869565217395</v>
      </c>
      <c r="AX2299" s="45">
        <f t="shared" si="1185"/>
        <v>1.5595778737343657</v>
      </c>
      <c r="AY2299" s="47">
        <f t="shared" si="1186"/>
        <v>103.77946313552371</v>
      </c>
      <c r="AZ2299" s="47">
        <f t="shared" si="1187"/>
        <v>125.35300559745332</v>
      </c>
      <c r="BA2299" s="43"/>
      <c r="BC2299" s="2">
        <v>42905</v>
      </c>
      <c r="BD2299" t="str">
        <v>912828D5</v>
      </c>
      <c r="BE2299">
        <v>-0.84060000000000001</v>
      </c>
      <c r="BF2299">
        <v>1.32314</v>
      </c>
      <c r="BG2299">
        <v>0.80720000000000003</v>
      </c>
      <c r="BH2299">
        <v>126.140625</v>
      </c>
      <c r="BI2299">
        <f>VLOOKUP(BD2299,工作表1!$K$3:$L$1000,2,FALSE)</f>
        <v>2.375</v>
      </c>
      <c r="BJ2299" t="str">
        <f>VLOOKUP(BD2299,工作表1!$K$3:$M$1000,3,FALSE)</f>
        <v>2024/8/15</v>
      </c>
      <c r="BK2299">
        <f t="shared" si="1170"/>
        <v>1.1559999999999999</v>
      </c>
      <c r="BL2299">
        <f t="shared" si="1171"/>
        <v>1.2190000000000001</v>
      </c>
      <c r="BM2299" s="43">
        <f t="shared" si="1188"/>
        <v>42962</v>
      </c>
      <c r="BN2299" s="43">
        <f t="shared" si="1172"/>
        <v>43189</v>
      </c>
      <c r="BO2299" s="45">
        <f t="shared" si="1189"/>
        <v>0.82009668508287292</v>
      </c>
      <c r="BP2299" s="45">
        <f t="shared" si="1190"/>
        <v>2.6615350412472565</v>
      </c>
      <c r="BQ2299" s="47">
        <f t="shared" si="1191"/>
        <v>102.57153804025525</v>
      </c>
      <c r="BR2299" s="47">
        <f t="shared" si="1192"/>
        <v>123.84901810729254</v>
      </c>
    </row>
    <row r="2300" spans="6:70" x14ac:dyDescent="0.25">
      <c r="F2300" s="2">
        <v>42978</v>
      </c>
      <c r="G2300">
        <v>1.1585000000000001</v>
      </c>
      <c r="H2300" s="43">
        <v>43017</v>
      </c>
      <c r="I2300">
        <v>2.1857000000000002</v>
      </c>
      <c r="L2300" s="2">
        <v>42905</v>
      </c>
      <c r="M2300" t="str">
        <v>912828B6</v>
      </c>
      <c r="N2300">
        <v>6.4199999999999993E-2</v>
      </c>
      <c r="O2300">
        <v>1.1423700000000001</v>
      </c>
      <c r="P2300">
        <v>0.82720000000000005</v>
      </c>
      <c r="Q2300">
        <v>126.65625</v>
      </c>
      <c r="R2300">
        <f>VLOOKUP(M2300,工作表1!$A$3:$B$1000,2,FALSE)</f>
        <v>2.75</v>
      </c>
      <c r="S2300" t="str">
        <f>VLOOKUP(M2300,工作表1!$A$3:$C$1000,3,FALSE)</f>
        <v>2024/2/15</v>
      </c>
      <c r="T2300">
        <f t="shared" si="1162"/>
        <v>1.1559999999999999</v>
      </c>
      <c r="U2300">
        <f t="shared" si="1161"/>
        <v>1.5940000000000001</v>
      </c>
      <c r="V2300" s="43">
        <f t="shared" si="1173"/>
        <v>42962</v>
      </c>
      <c r="W2300" s="43">
        <f t="shared" si="1163"/>
        <v>43007</v>
      </c>
      <c r="X2300" s="45">
        <f t="shared" si="1174"/>
        <v>0.949585635359116</v>
      </c>
      <c r="Y2300" s="45">
        <f t="shared" si="1175"/>
        <v>1.7105445394687049</v>
      </c>
      <c r="Z2300" s="47">
        <f t="shared" si="1176"/>
        <v>105.17740306387526</v>
      </c>
      <c r="AA2300" s="47">
        <f t="shared" si="1177"/>
        <v>126.02668029936137</v>
      </c>
      <c r="AB2300" s="45">
        <f t="shared" si="1178"/>
        <v>2.012</v>
      </c>
      <c r="AC2300" s="2" t="str">
        <f t="shared" si="1164"/>
        <v>TY2</v>
      </c>
      <c r="AD2300">
        <f t="shared" si="1165"/>
        <v>126.453125</v>
      </c>
      <c r="AE2300">
        <f t="shared" si="1166"/>
        <v>126.4375</v>
      </c>
      <c r="AF2300" s="49">
        <f t="shared" si="1193"/>
        <v>1.5625E-2</v>
      </c>
      <c r="AG2300" s="3">
        <f t="shared" si="1179"/>
        <v>125.04911069615876</v>
      </c>
      <c r="AH2300">
        <f t="shared" si="1180"/>
        <v>124.15209129148475</v>
      </c>
      <c r="AI2300" s="51">
        <f t="shared" si="1181"/>
        <v>0.89701940467401187</v>
      </c>
      <c r="AJ2300" s="52">
        <f t="shared" si="1182"/>
        <v>0.88139440467401187</v>
      </c>
      <c r="AK2300" s="2">
        <v>42905</v>
      </c>
      <c r="AL2300" t="str">
        <v>912828WJ</v>
      </c>
      <c r="AM2300">
        <v>0.44440000000000002</v>
      </c>
      <c r="AN2300">
        <v>1.2271700000000001</v>
      </c>
      <c r="AO2300">
        <v>0.81389999999999996</v>
      </c>
      <c r="AP2300">
        <v>126.453125</v>
      </c>
      <c r="AQ2300">
        <f>VLOOKUP(AL2300,工作表1!$F$3:$G$1000,2,FALSE)</f>
        <v>2.5</v>
      </c>
      <c r="AR2300" t="str">
        <f>VLOOKUP(AL2300,工作表1!$F$3:$H$1000,3,FALSE)</f>
        <v>2024/5/15</v>
      </c>
      <c r="AS2300">
        <f t="shared" si="1167"/>
        <v>1.1559999999999999</v>
      </c>
      <c r="AT2300">
        <f t="shared" si="1168"/>
        <v>1.3440000000000001</v>
      </c>
      <c r="AU2300" s="43">
        <f t="shared" si="1183"/>
        <v>43054</v>
      </c>
      <c r="AV2300" s="43">
        <f t="shared" si="1169"/>
        <v>43098</v>
      </c>
      <c r="AW2300" s="45">
        <f t="shared" si="1184"/>
        <v>0.24456521739130435</v>
      </c>
      <c r="AX2300" s="45">
        <f t="shared" si="1185"/>
        <v>1.5596337105419893</v>
      </c>
      <c r="AY2300" s="47">
        <f t="shared" si="1186"/>
        <v>103.54184306774972</v>
      </c>
      <c r="AZ2300" s="47">
        <f t="shared" si="1187"/>
        <v>125.04911069615876</v>
      </c>
      <c r="BA2300" s="43"/>
      <c r="BC2300" s="2">
        <v>42902</v>
      </c>
      <c r="BD2300" t="str">
        <v>912828D5</v>
      </c>
      <c r="BE2300">
        <v>-1.4275</v>
      </c>
      <c r="BF2300">
        <v>1.30613</v>
      </c>
      <c r="BG2300">
        <v>0.80720000000000003</v>
      </c>
      <c r="BH2300">
        <v>126.4375</v>
      </c>
      <c r="BI2300">
        <f>VLOOKUP(BD2300,工作表1!$K$3:$L$1000,2,FALSE)</f>
        <v>2.375</v>
      </c>
      <c r="BJ2300" t="str">
        <f>VLOOKUP(BD2300,工作表1!$K$3:$M$1000,3,FALSE)</f>
        <v>2024/8/15</v>
      </c>
      <c r="BK2300">
        <f t="shared" si="1170"/>
        <v>1.1559999999999999</v>
      </c>
      <c r="BL2300">
        <f t="shared" si="1171"/>
        <v>1.2190000000000001</v>
      </c>
      <c r="BM2300" s="43">
        <f t="shared" si="1188"/>
        <v>42962</v>
      </c>
      <c r="BN2300" s="43">
        <f t="shared" si="1172"/>
        <v>43189</v>
      </c>
      <c r="BO2300" s="45">
        <f t="shared" si="1189"/>
        <v>0.81353591160220995</v>
      </c>
      <c r="BP2300" s="45">
        <f t="shared" si="1190"/>
        <v>2.6614811170816619</v>
      </c>
      <c r="BQ2300" s="47">
        <f t="shared" si="1191"/>
        <v>102.8253681513693</v>
      </c>
      <c r="BR2300" s="47">
        <f t="shared" si="1192"/>
        <v>124.15209129148475</v>
      </c>
    </row>
    <row r="2301" spans="6:70" x14ac:dyDescent="0.25">
      <c r="F2301" s="2">
        <v>42977</v>
      </c>
      <c r="G2301">
        <v>1.1599999999999999</v>
      </c>
      <c r="H2301" s="43">
        <v>43014</v>
      </c>
      <c r="I2301">
        <v>2.1857000000000002</v>
      </c>
      <c r="L2301" s="2">
        <v>42902</v>
      </c>
      <c r="M2301" t="str">
        <v>912828B6</v>
      </c>
      <c r="N2301">
        <v>0.92669999999999997</v>
      </c>
      <c r="O2301">
        <v>0.33521000000000001</v>
      </c>
      <c r="P2301">
        <v>0.82720000000000005</v>
      </c>
      <c r="Q2301">
        <v>126.921875</v>
      </c>
      <c r="R2301">
        <f>VLOOKUP(M2301,工作表1!$A$3:$B$1000,2,FALSE)</f>
        <v>2.75</v>
      </c>
      <c r="S2301" t="str">
        <f>VLOOKUP(M2301,工作表1!$A$3:$C$1000,3,FALSE)</f>
        <v>2024/2/15</v>
      </c>
      <c r="T2301">
        <f t="shared" si="1162"/>
        <v>1.1559999999999999</v>
      </c>
      <c r="U2301">
        <f t="shared" si="1161"/>
        <v>1.5940000000000001</v>
      </c>
      <c r="V2301" s="43">
        <f t="shared" si="1173"/>
        <v>42962</v>
      </c>
      <c r="W2301" s="43">
        <f t="shared" si="1163"/>
        <v>43007</v>
      </c>
      <c r="X2301" s="45">
        <f t="shared" si="1174"/>
        <v>0.94198895027624308</v>
      </c>
      <c r="Y2301" s="45">
        <f t="shared" si="1175"/>
        <v>1.7104821009611746</v>
      </c>
      <c r="Z2301" s="47">
        <f t="shared" si="1176"/>
        <v>105.65305806942338</v>
      </c>
      <c r="AA2301" s="47">
        <f t="shared" si="1177"/>
        <v>126.59058935244893</v>
      </c>
      <c r="AB2301" s="45">
        <f t="shared" si="1178"/>
        <v>1.9684999999999999</v>
      </c>
      <c r="AC2301" s="2" t="str">
        <f t="shared" si="1164"/>
        <v>TY2</v>
      </c>
      <c r="AD2301">
        <f t="shared" si="1165"/>
        <v>126.75</v>
      </c>
      <c r="AE2301">
        <f t="shared" si="1166"/>
        <v>126.3125</v>
      </c>
      <c r="AF2301" s="49">
        <f t="shared" si="1193"/>
        <v>0.4375</v>
      </c>
      <c r="AG2301" s="3">
        <f t="shared" si="1179"/>
        <v>125.35084000949652</v>
      </c>
      <c r="AH2301">
        <f t="shared" si="1180"/>
        <v>124.0679972761792</v>
      </c>
      <c r="AI2301" s="51">
        <f t="shared" si="1181"/>
        <v>1.2828427333173238</v>
      </c>
      <c r="AJ2301" s="52">
        <f t="shared" si="1182"/>
        <v>0.84534273331732379</v>
      </c>
      <c r="AK2301" s="2">
        <v>42902</v>
      </c>
      <c r="AL2301" t="str">
        <v>912828WJ</v>
      </c>
      <c r="AM2301">
        <v>0.16950000000000001</v>
      </c>
      <c r="AN2301">
        <v>1.2069799999999999</v>
      </c>
      <c r="AO2301">
        <v>0.81389999999999996</v>
      </c>
      <c r="AP2301">
        <v>126.75</v>
      </c>
      <c r="AQ2301">
        <f>VLOOKUP(AL2301,工作表1!$F$3:$G$1000,2,FALSE)</f>
        <v>2.5</v>
      </c>
      <c r="AR2301" t="str">
        <f>VLOOKUP(AL2301,工作表1!$F$3:$H$1000,3,FALSE)</f>
        <v>2024/5/15</v>
      </c>
      <c r="AS2301">
        <f t="shared" si="1167"/>
        <v>1.1559999999999999</v>
      </c>
      <c r="AT2301">
        <f t="shared" si="1168"/>
        <v>1.3440000000000001</v>
      </c>
      <c r="AU2301" s="43">
        <f t="shared" si="1183"/>
        <v>43054</v>
      </c>
      <c r="AV2301" s="43">
        <f t="shared" si="1169"/>
        <v>43098</v>
      </c>
      <c r="AW2301" s="45">
        <f t="shared" si="1184"/>
        <v>0.23777173913043481</v>
      </c>
      <c r="AX2301" s="45">
        <f t="shared" si="1185"/>
        <v>1.5596895473496131</v>
      </c>
      <c r="AY2301" s="47">
        <f t="shared" si="1186"/>
        <v>103.79660999270942</v>
      </c>
      <c r="AZ2301" s="47">
        <f t="shared" si="1187"/>
        <v>125.35084000949652</v>
      </c>
      <c r="BA2301" s="43"/>
      <c r="BC2301" s="2">
        <v>42901</v>
      </c>
      <c r="BD2301" t="str">
        <v>912828D5</v>
      </c>
      <c r="BE2301">
        <v>-0.68689999999999996</v>
      </c>
      <c r="BF2301">
        <v>1.25346</v>
      </c>
      <c r="BG2301">
        <v>0.80720000000000003</v>
      </c>
      <c r="BH2301">
        <v>126.3125</v>
      </c>
      <c r="BI2301">
        <f>VLOOKUP(BD2301,工作表1!$K$3:$L$1000,2,FALSE)</f>
        <v>2.375</v>
      </c>
      <c r="BJ2301" t="str">
        <f>VLOOKUP(BD2301,工作表1!$K$3:$M$1000,3,FALSE)</f>
        <v>2024/8/15</v>
      </c>
      <c r="BK2301">
        <f t="shared" si="1170"/>
        <v>1.1565000000000001</v>
      </c>
      <c r="BL2301">
        <f t="shared" si="1171"/>
        <v>1.2184999999999999</v>
      </c>
      <c r="BM2301" s="43">
        <f t="shared" si="1188"/>
        <v>42962</v>
      </c>
      <c r="BN2301" s="43">
        <f t="shared" si="1172"/>
        <v>43189</v>
      </c>
      <c r="BO2301" s="45">
        <f t="shared" si="1189"/>
        <v>0.79385359116022092</v>
      </c>
      <c r="BP2301" s="45">
        <f t="shared" si="1190"/>
        <v>2.6613193445848786</v>
      </c>
      <c r="BQ2301" s="47">
        <f t="shared" si="1191"/>
        <v>102.78465716160582</v>
      </c>
      <c r="BR2301" s="47">
        <f t="shared" si="1192"/>
        <v>124.0679972761792</v>
      </c>
    </row>
    <row r="2302" spans="6:70" x14ac:dyDescent="0.25">
      <c r="F2302" s="2">
        <v>42976</v>
      </c>
      <c r="G2302">
        <v>1.1595</v>
      </c>
      <c r="H2302" s="43">
        <v>43013</v>
      </c>
      <c r="I2302">
        <v>2.1783000000000001</v>
      </c>
      <c r="L2302" s="2">
        <v>42901</v>
      </c>
      <c r="M2302" t="str">
        <v>912828B6</v>
      </c>
      <c r="N2302">
        <v>0.59199999999999997</v>
      </c>
      <c r="O2302">
        <v>0.76588999999999996</v>
      </c>
      <c r="P2302">
        <v>0.82720000000000005</v>
      </c>
      <c r="Q2302">
        <v>126.84375</v>
      </c>
      <c r="R2302">
        <f>VLOOKUP(M2302,工作表1!$A$3:$B$1000,2,FALSE)</f>
        <v>2.75</v>
      </c>
      <c r="S2302" t="str">
        <f>VLOOKUP(M2302,工作表1!$A$3:$C$1000,3,FALSE)</f>
        <v>2024/2/15</v>
      </c>
      <c r="T2302">
        <f t="shared" si="1162"/>
        <v>1.1565000000000001</v>
      </c>
      <c r="U2302">
        <f t="shared" si="1161"/>
        <v>1.5934999999999999</v>
      </c>
      <c r="V2302" s="43">
        <f t="shared" si="1173"/>
        <v>42962</v>
      </c>
      <c r="W2302" s="43">
        <f t="shared" si="1163"/>
        <v>43007</v>
      </c>
      <c r="X2302" s="45">
        <f t="shared" si="1174"/>
        <v>0.9191988950276242</v>
      </c>
      <c r="Y2302" s="45">
        <f t="shared" si="1175"/>
        <v>1.710294785438583</v>
      </c>
      <c r="Z2302" s="47">
        <f t="shared" si="1176"/>
        <v>105.47405279467709</v>
      </c>
      <c r="AA2302" s="47">
        <f t="shared" si="1177"/>
        <v>126.34103936222257</v>
      </c>
      <c r="AB2302" s="45">
        <f t="shared" si="1178"/>
        <v>1.9854000000000001</v>
      </c>
      <c r="AC2302" s="2" t="str">
        <f t="shared" si="1164"/>
        <v>TY2</v>
      </c>
      <c r="AD2302">
        <f t="shared" si="1165"/>
        <v>126.640625</v>
      </c>
      <c r="AE2302">
        <f t="shared" si="1166"/>
        <v>126.546875</v>
      </c>
      <c r="AF2302" s="49">
        <f t="shared" si="1193"/>
        <v>9.375E-2</v>
      </c>
      <c r="AG2302" s="3">
        <f t="shared" si="1179"/>
        <v>125.2311228259622</v>
      </c>
      <c r="AH2302">
        <f t="shared" si="1180"/>
        <v>124.33937351622873</v>
      </c>
      <c r="AI2302" s="51">
        <f t="shared" si="1181"/>
        <v>0.89174930973346989</v>
      </c>
      <c r="AJ2302" s="52">
        <f t="shared" si="1182"/>
        <v>0.79799930973346989</v>
      </c>
      <c r="AK2302" s="2">
        <v>42901</v>
      </c>
      <c r="AL2302" t="str">
        <v>912828WJ</v>
      </c>
      <c r="AM2302">
        <v>9.8199999999999996E-2</v>
      </c>
      <c r="AN2302">
        <v>1.20485</v>
      </c>
      <c r="AO2302">
        <v>0.81389999999999996</v>
      </c>
      <c r="AP2302">
        <v>126.640625</v>
      </c>
      <c r="AQ2302">
        <f>VLOOKUP(AL2302,工作表1!$F$3:$G$1000,2,FALSE)</f>
        <v>2.5</v>
      </c>
      <c r="AR2302" t="str">
        <f>VLOOKUP(AL2302,工作表1!$F$3:$H$1000,3,FALSE)</f>
        <v>2024/5/15</v>
      </c>
      <c r="AS2302">
        <f t="shared" si="1167"/>
        <v>1.1565000000000001</v>
      </c>
      <c r="AT2302">
        <f t="shared" si="1168"/>
        <v>1.3434999999999999</v>
      </c>
      <c r="AU2302" s="43">
        <f t="shared" si="1183"/>
        <v>43054</v>
      </c>
      <c r="AV2302" s="43">
        <f t="shared" si="1169"/>
        <v>43098</v>
      </c>
      <c r="AW2302" s="45">
        <f t="shared" si="1184"/>
        <v>0.21739130434782608</v>
      </c>
      <c r="AX2302" s="45">
        <f t="shared" si="1185"/>
        <v>1.5598570577724837</v>
      </c>
      <c r="AY2302" s="47">
        <f t="shared" si="1186"/>
        <v>103.7264682653109</v>
      </c>
      <c r="AZ2302" s="47">
        <f t="shared" si="1187"/>
        <v>125.2311228259622</v>
      </c>
      <c r="BA2302" s="43"/>
      <c r="BC2302" s="2">
        <v>42900</v>
      </c>
      <c r="BD2302" t="str">
        <v>912828D5</v>
      </c>
      <c r="BE2302">
        <v>-1.4152</v>
      </c>
      <c r="BF2302">
        <v>1.2036800000000001</v>
      </c>
      <c r="BG2302">
        <v>0.80720000000000003</v>
      </c>
      <c r="BH2302">
        <v>126.546875</v>
      </c>
      <c r="BI2302">
        <f>VLOOKUP(BD2302,工作表1!$K$3:$L$1000,2,FALSE)</f>
        <v>2.375</v>
      </c>
      <c r="BJ2302" t="str">
        <f>VLOOKUP(BD2302,工作表1!$K$3:$M$1000,3,FALSE)</f>
        <v>2024/8/15</v>
      </c>
      <c r="BK2302">
        <f t="shared" si="1170"/>
        <v>1.1525000000000001</v>
      </c>
      <c r="BL2302">
        <f t="shared" si="1171"/>
        <v>1.2224999999999999</v>
      </c>
      <c r="BM2302" s="43">
        <f t="shared" si="1188"/>
        <v>42962</v>
      </c>
      <c r="BN2302" s="43">
        <f t="shared" si="1172"/>
        <v>43189</v>
      </c>
      <c r="BO2302" s="45">
        <f t="shared" si="1189"/>
        <v>0.78729281767955794</v>
      </c>
      <c r="BP2302" s="45">
        <f t="shared" si="1190"/>
        <v>2.6612654204192836</v>
      </c>
      <c r="BQ2302" s="47">
        <f t="shared" si="1191"/>
        <v>103.01610011051902</v>
      </c>
      <c r="BR2302" s="47">
        <f t="shared" si="1192"/>
        <v>124.33937351622873</v>
      </c>
    </row>
    <row r="2303" spans="6:70" x14ac:dyDescent="0.25">
      <c r="F2303" s="2">
        <v>42975</v>
      </c>
      <c r="G2303">
        <v>1.1619999999999999</v>
      </c>
      <c r="H2303" s="43">
        <v>43012</v>
      </c>
      <c r="I2303">
        <v>2.1492</v>
      </c>
      <c r="L2303" s="2">
        <v>42900</v>
      </c>
      <c r="M2303" t="str">
        <v>912828B6</v>
      </c>
      <c r="N2303">
        <v>0.80989999999999995</v>
      </c>
      <c r="O2303">
        <v>0.55274000000000001</v>
      </c>
      <c r="P2303">
        <v>0.82720000000000005</v>
      </c>
      <c r="Q2303">
        <v>127.109375</v>
      </c>
      <c r="R2303">
        <f>VLOOKUP(M2303,工作表1!$A$3:$B$1000,2,FALSE)</f>
        <v>2.75</v>
      </c>
      <c r="S2303" t="str">
        <f>VLOOKUP(M2303,工作表1!$A$3:$C$1000,3,FALSE)</f>
        <v>2024/2/15</v>
      </c>
      <c r="T2303">
        <f t="shared" si="1162"/>
        <v>1.1525000000000001</v>
      </c>
      <c r="U2303">
        <f t="shared" si="1161"/>
        <v>1.5974999999999999</v>
      </c>
      <c r="V2303" s="43">
        <f t="shared" si="1173"/>
        <v>42962</v>
      </c>
      <c r="W2303" s="43">
        <f t="shared" si="1163"/>
        <v>43007</v>
      </c>
      <c r="X2303" s="45">
        <f t="shared" si="1174"/>
        <v>0.91160220994475138</v>
      </c>
      <c r="Y2303" s="45">
        <f t="shared" si="1175"/>
        <v>1.7102323469310527</v>
      </c>
      <c r="Z2303" s="47">
        <f t="shared" si="1176"/>
        <v>105.76660919327327</v>
      </c>
      <c r="AA2303" s="47">
        <f t="shared" si="1177"/>
        <v>126.68217883619886</v>
      </c>
      <c r="AB2303" s="45">
        <f t="shared" si="1178"/>
        <v>1.9420999999999999</v>
      </c>
      <c r="AC2303" s="2" t="str">
        <f t="shared" si="1164"/>
        <v>TY2</v>
      </c>
      <c r="AD2303">
        <f t="shared" si="1165"/>
        <v>126.921875</v>
      </c>
      <c r="AE2303">
        <f t="shared" si="1166"/>
        <v>126</v>
      </c>
      <c r="AF2303" s="49">
        <f t="shared" si="1193"/>
        <v>0.921875</v>
      </c>
      <c r="AG2303" s="3">
        <f t="shared" si="1179"/>
        <v>125.50746404410083</v>
      </c>
      <c r="AH2303">
        <f t="shared" si="1180"/>
        <v>123.69489745522395</v>
      </c>
      <c r="AI2303" s="51">
        <f t="shared" si="1181"/>
        <v>1.8125665888768765</v>
      </c>
      <c r="AJ2303" s="52">
        <f t="shared" si="1182"/>
        <v>0.89069158887687649</v>
      </c>
      <c r="AK2303" s="2">
        <v>42900</v>
      </c>
      <c r="AL2303" t="str">
        <v>912828WJ</v>
      </c>
      <c r="AM2303">
        <v>-0.68730000000000002</v>
      </c>
      <c r="AN2303">
        <v>1.19523</v>
      </c>
      <c r="AO2303">
        <v>0.81389999999999996</v>
      </c>
      <c r="AP2303">
        <v>126.921875</v>
      </c>
      <c r="AQ2303">
        <f>VLOOKUP(AL2303,工作表1!$F$3:$G$1000,2,FALSE)</f>
        <v>2.5</v>
      </c>
      <c r="AR2303" t="str">
        <f>VLOOKUP(AL2303,工作表1!$F$3:$H$1000,3,FALSE)</f>
        <v>2024/5/15</v>
      </c>
      <c r="AS2303">
        <f t="shared" si="1167"/>
        <v>1.1525000000000001</v>
      </c>
      <c r="AT2303">
        <f t="shared" si="1168"/>
        <v>1.3474999999999999</v>
      </c>
      <c r="AU2303" s="43">
        <f t="shared" si="1183"/>
        <v>43054</v>
      </c>
      <c r="AV2303" s="43">
        <f t="shared" si="1169"/>
        <v>43098</v>
      </c>
      <c r="AW2303" s="45">
        <f t="shared" si="1184"/>
        <v>0.21059782608695651</v>
      </c>
      <c r="AX2303" s="45">
        <f t="shared" si="1185"/>
        <v>1.5599128945801073</v>
      </c>
      <c r="AY2303" s="47">
        <f t="shared" si="1186"/>
        <v>103.96275931958803</v>
      </c>
      <c r="AZ2303" s="47">
        <f t="shared" si="1187"/>
        <v>125.50746404410083</v>
      </c>
      <c r="BA2303" s="43"/>
      <c r="BC2303" s="2">
        <v>42899</v>
      </c>
      <c r="BD2303" t="str">
        <v>912828D5</v>
      </c>
      <c r="BE2303">
        <v>-2.9929999999999999</v>
      </c>
      <c r="BF2303">
        <v>1.29135</v>
      </c>
      <c r="BG2303">
        <v>0.80720000000000003</v>
      </c>
      <c r="BH2303">
        <v>126</v>
      </c>
      <c r="BI2303">
        <f>VLOOKUP(BD2303,工作表1!$K$3:$L$1000,2,FALSE)</f>
        <v>2.375</v>
      </c>
      <c r="BJ2303" t="str">
        <f>VLOOKUP(BD2303,工作表1!$K$3:$M$1000,3,FALSE)</f>
        <v>2024/8/15</v>
      </c>
      <c r="BK2303">
        <f t="shared" si="1170"/>
        <v>1.147</v>
      </c>
      <c r="BL2303">
        <f t="shared" si="1171"/>
        <v>1.228</v>
      </c>
      <c r="BM2303" s="43">
        <f t="shared" si="1188"/>
        <v>42962</v>
      </c>
      <c r="BN2303" s="43">
        <f t="shared" si="1172"/>
        <v>43189</v>
      </c>
      <c r="BO2303" s="45">
        <f t="shared" si="1189"/>
        <v>0.78073204419889497</v>
      </c>
      <c r="BP2303" s="45">
        <f t="shared" si="1190"/>
        <v>2.6612114962536895</v>
      </c>
      <c r="BQ2303" s="47">
        <f t="shared" si="1191"/>
        <v>102.50949347091004</v>
      </c>
      <c r="BR2303" s="47">
        <f t="shared" si="1192"/>
        <v>123.69489745522395</v>
      </c>
    </row>
    <row r="2304" spans="6:70" x14ac:dyDescent="0.25">
      <c r="F2304" s="2">
        <v>42972</v>
      </c>
      <c r="G2304">
        <v>1.1619999999999999</v>
      </c>
      <c r="H2304" s="43">
        <v>43011</v>
      </c>
      <c r="I2304">
        <v>2.1516000000000002</v>
      </c>
      <c r="L2304" s="2">
        <v>42899</v>
      </c>
      <c r="M2304" t="str">
        <v>912828B6</v>
      </c>
      <c r="N2304">
        <v>0.40050000000000002</v>
      </c>
      <c r="O2304">
        <v>0.85858999999999996</v>
      </c>
      <c r="P2304">
        <v>0.82720000000000005</v>
      </c>
      <c r="Q2304">
        <v>126.609375</v>
      </c>
      <c r="R2304">
        <f>VLOOKUP(M2304,工作表1!$A$3:$B$1000,2,FALSE)</f>
        <v>2.75</v>
      </c>
      <c r="S2304" t="str">
        <f>VLOOKUP(M2304,工作表1!$A$3:$C$1000,3,FALSE)</f>
        <v>2024/2/15</v>
      </c>
      <c r="T2304">
        <f t="shared" si="1162"/>
        <v>1.147</v>
      </c>
      <c r="U2304">
        <f t="shared" si="1161"/>
        <v>1.603</v>
      </c>
      <c r="V2304" s="43">
        <f t="shared" si="1173"/>
        <v>42962</v>
      </c>
      <c r="W2304" s="43">
        <f t="shared" si="1163"/>
        <v>43007</v>
      </c>
      <c r="X2304" s="45">
        <f t="shared" si="1174"/>
        <v>0.90400552486187846</v>
      </c>
      <c r="Y2304" s="45">
        <f t="shared" si="1175"/>
        <v>1.7101699084235222</v>
      </c>
      <c r="Z2304" s="47">
        <f t="shared" si="1176"/>
        <v>105.26144957267141</v>
      </c>
      <c r="AA2304" s="47">
        <f t="shared" si="1177"/>
        <v>126.05839558924482</v>
      </c>
      <c r="AB2304" s="45">
        <f t="shared" si="1178"/>
        <v>2.0192999999999999</v>
      </c>
      <c r="AC2304" s="2" t="str">
        <f t="shared" si="1164"/>
        <v>TY2</v>
      </c>
      <c r="AD2304">
        <f t="shared" si="1165"/>
        <v>126.375</v>
      </c>
      <c r="AE2304">
        <f t="shared" si="1166"/>
        <v>125.953125</v>
      </c>
      <c r="AF2304" s="49">
        <f t="shared" si="1193"/>
        <v>0.421875</v>
      </c>
      <c r="AG2304" s="3">
        <f t="shared" si="1179"/>
        <v>124.92348495586606</v>
      </c>
      <c r="AH2304">
        <f t="shared" si="1180"/>
        <v>123.63497744823152</v>
      </c>
      <c r="AI2304" s="51">
        <f t="shared" si="1181"/>
        <v>1.2885075076345345</v>
      </c>
      <c r="AJ2304" s="52">
        <f t="shared" si="1182"/>
        <v>0.86663250763453448</v>
      </c>
      <c r="AK2304" s="2">
        <v>42899</v>
      </c>
      <c r="AL2304" t="str">
        <v>912828WJ</v>
      </c>
      <c r="AM2304">
        <v>-1.1087</v>
      </c>
      <c r="AN2304">
        <v>1.23773</v>
      </c>
      <c r="AO2304">
        <v>0.81389999999999996</v>
      </c>
      <c r="AP2304">
        <v>126.375</v>
      </c>
      <c r="AQ2304">
        <f>VLOOKUP(AL2304,工作表1!$F$3:$G$1000,2,FALSE)</f>
        <v>2.5</v>
      </c>
      <c r="AR2304" t="str">
        <f>VLOOKUP(AL2304,工作表1!$F$3:$H$1000,3,FALSE)</f>
        <v>2024/5/15</v>
      </c>
      <c r="AS2304">
        <f t="shared" si="1167"/>
        <v>1.147</v>
      </c>
      <c r="AT2304">
        <f t="shared" si="1168"/>
        <v>1.353</v>
      </c>
      <c r="AU2304" s="43">
        <f t="shared" si="1183"/>
        <v>43054</v>
      </c>
      <c r="AV2304" s="43">
        <f t="shared" si="1169"/>
        <v>43098</v>
      </c>
      <c r="AW2304" s="45">
        <f t="shared" si="1184"/>
        <v>0.20380434782608697</v>
      </c>
      <c r="AX2304" s="45">
        <f t="shared" si="1185"/>
        <v>1.5599687313877308</v>
      </c>
      <c r="AY2304" s="47">
        <f t="shared" si="1186"/>
        <v>103.49968289873007</v>
      </c>
      <c r="AZ2304" s="47">
        <f t="shared" si="1187"/>
        <v>124.92348495586606</v>
      </c>
      <c r="BA2304" s="43"/>
      <c r="BC2304" s="2">
        <v>42898</v>
      </c>
      <c r="BD2304" t="str">
        <v>912828D5</v>
      </c>
      <c r="BE2304">
        <v>-2.8946000000000001</v>
      </c>
      <c r="BF2304">
        <v>1.28512</v>
      </c>
      <c r="BG2304">
        <v>0.80720000000000003</v>
      </c>
      <c r="BH2304">
        <v>125.953125</v>
      </c>
      <c r="BI2304">
        <f>VLOOKUP(BD2304,工作表1!$K$3:$L$1000,2,FALSE)</f>
        <v>2.375</v>
      </c>
      <c r="BJ2304" t="str">
        <f>VLOOKUP(BD2304,工作表1!$K$3:$M$1000,3,FALSE)</f>
        <v>2024/8/15</v>
      </c>
      <c r="BK2304">
        <f t="shared" si="1170"/>
        <v>1.1439999999999999</v>
      </c>
      <c r="BL2304">
        <f t="shared" si="1171"/>
        <v>1.2310000000000001</v>
      </c>
      <c r="BM2304" s="43">
        <f t="shared" si="1188"/>
        <v>42962</v>
      </c>
      <c r="BN2304" s="43">
        <f t="shared" si="1172"/>
        <v>43189</v>
      </c>
      <c r="BO2304" s="45">
        <f t="shared" si="1189"/>
        <v>0.774171270718232</v>
      </c>
      <c r="BP2304" s="45">
        <f t="shared" si="1190"/>
        <v>2.6611575720880949</v>
      </c>
      <c r="BQ2304" s="47">
        <f t="shared" si="1191"/>
        <v>102.47275714476652</v>
      </c>
      <c r="BR2304" s="47">
        <f t="shared" si="1192"/>
        <v>123.63497744823152</v>
      </c>
    </row>
    <row r="2305" spans="6:70" x14ac:dyDescent="0.25">
      <c r="F2305" s="2">
        <v>42971</v>
      </c>
      <c r="G2305">
        <v>1.1625000000000001</v>
      </c>
      <c r="H2305" s="43">
        <v>43010</v>
      </c>
      <c r="I2305">
        <v>2.1709999999999998</v>
      </c>
      <c r="L2305" s="2">
        <v>42898</v>
      </c>
      <c r="M2305" t="str">
        <v>912828B6</v>
      </c>
      <c r="N2305">
        <v>2.8999999999999998E-3</v>
      </c>
      <c r="O2305">
        <v>1.12317</v>
      </c>
      <c r="P2305">
        <v>0.82720000000000005</v>
      </c>
      <c r="Q2305">
        <v>126.5625</v>
      </c>
      <c r="R2305">
        <f>VLOOKUP(M2305,工作表1!$A$3:$B$1000,2,FALSE)</f>
        <v>2.75</v>
      </c>
      <c r="S2305" t="str">
        <f>VLOOKUP(M2305,工作表1!$A$3:$C$1000,3,FALSE)</f>
        <v>2024/2/15</v>
      </c>
      <c r="T2305">
        <f t="shared" si="1162"/>
        <v>1.1439999999999999</v>
      </c>
      <c r="U2305">
        <f t="shared" si="1161"/>
        <v>1.6060000000000001</v>
      </c>
      <c r="V2305" s="43">
        <f t="shared" si="1173"/>
        <v>42962</v>
      </c>
      <c r="W2305" s="43">
        <f t="shared" si="1163"/>
        <v>43007</v>
      </c>
      <c r="X2305" s="45">
        <f t="shared" si="1174"/>
        <v>0.89640883977900554</v>
      </c>
      <c r="Y2305" s="45">
        <f t="shared" si="1175"/>
        <v>1.7101074699159917</v>
      </c>
      <c r="Z2305" s="47">
        <f t="shared" si="1176"/>
        <v>105.13568996041882</v>
      </c>
      <c r="AA2305" s="47">
        <f t="shared" si="1177"/>
        <v>125.89413779296012</v>
      </c>
      <c r="AB2305" s="45">
        <f t="shared" si="1178"/>
        <v>2.0217000000000001</v>
      </c>
      <c r="AC2305" s="2" t="str">
        <f t="shared" si="1164"/>
        <v>TY2</v>
      </c>
      <c r="AD2305">
        <f t="shared" si="1165"/>
        <v>126.328125</v>
      </c>
      <c r="AE2305">
        <f t="shared" si="1166"/>
        <v>126.046875</v>
      </c>
      <c r="AF2305" s="49">
        <f t="shared" si="1193"/>
        <v>0.28125</v>
      </c>
      <c r="AG2305" s="3">
        <f t="shared" si="1179"/>
        <v>124.83119651822773</v>
      </c>
      <c r="AH2305">
        <f t="shared" si="1180"/>
        <v>123.77449458376013</v>
      </c>
      <c r="AI2305" s="51">
        <f t="shared" si="1181"/>
        <v>1.056701934467597</v>
      </c>
      <c r="AJ2305" s="52">
        <f t="shared" si="1182"/>
        <v>0.77545193446759697</v>
      </c>
      <c r="AK2305" s="2">
        <v>42898</v>
      </c>
      <c r="AL2305" t="str">
        <v>912828WJ</v>
      </c>
      <c r="AM2305">
        <v>-1.5044999999999999</v>
      </c>
      <c r="AN2305">
        <v>1.27664</v>
      </c>
      <c r="AO2305">
        <v>0.81389999999999996</v>
      </c>
      <c r="AP2305">
        <v>126.328125</v>
      </c>
      <c r="AQ2305">
        <f>VLOOKUP(AL2305,工作表1!$F$3:$G$1000,2,FALSE)</f>
        <v>2.5</v>
      </c>
      <c r="AR2305" t="str">
        <f>VLOOKUP(AL2305,工作表1!$F$3:$H$1000,3,FALSE)</f>
        <v>2024/5/15</v>
      </c>
      <c r="AS2305">
        <f t="shared" si="1167"/>
        <v>1.1439999999999999</v>
      </c>
      <c r="AT2305">
        <f t="shared" si="1168"/>
        <v>1.3560000000000001</v>
      </c>
      <c r="AU2305" s="43">
        <f t="shared" si="1183"/>
        <v>43054</v>
      </c>
      <c r="AV2305" s="43">
        <f t="shared" si="1169"/>
        <v>43098</v>
      </c>
      <c r="AW2305" s="45">
        <f t="shared" si="1184"/>
        <v>0.19701086956521741</v>
      </c>
      <c r="AX2305" s="45">
        <f t="shared" si="1185"/>
        <v>1.5600245681953542</v>
      </c>
      <c r="AY2305" s="47">
        <f t="shared" si="1186"/>
        <v>103.43544210950365</v>
      </c>
      <c r="AZ2305" s="47">
        <f t="shared" si="1187"/>
        <v>124.83119651822773</v>
      </c>
      <c r="BA2305" s="43"/>
      <c r="BC2305" s="2">
        <v>42895</v>
      </c>
      <c r="BD2305" t="str">
        <v>912828D5</v>
      </c>
      <c r="BE2305">
        <v>-3.0849000000000002</v>
      </c>
      <c r="BF2305">
        <v>1.2296199999999999</v>
      </c>
      <c r="BG2305">
        <v>0.80720000000000003</v>
      </c>
      <c r="BH2305">
        <v>126.046875</v>
      </c>
      <c r="BI2305">
        <f>VLOOKUP(BD2305,工作表1!$K$3:$L$1000,2,FALSE)</f>
        <v>2.375</v>
      </c>
      <c r="BJ2305" t="str">
        <f>VLOOKUP(BD2305,工作表1!$K$3:$M$1000,3,FALSE)</f>
        <v>2024/8/15</v>
      </c>
      <c r="BK2305">
        <f t="shared" si="1170"/>
        <v>1.141</v>
      </c>
      <c r="BL2305">
        <f t="shared" si="1171"/>
        <v>1.234</v>
      </c>
      <c r="BM2305" s="43">
        <f t="shared" si="1188"/>
        <v>42962</v>
      </c>
      <c r="BN2305" s="43">
        <f t="shared" si="1172"/>
        <v>43189</v>
      </c>
      <c r="BO2305" s="45">
        <f t="shared" si="1189"/>
        <v>0.76761049723756902</v>
      </c>
      <c r="BP2305" s="45">
        <f t="shared" si="1190"/>
        <v>2.6611036479225003</v>
      </c>
      <c r="BQ2305" s="47">
        <f t="shared" si="1191"/>
        <v>102.59702314673264</v>
      </c>
      <c r="BR2305" s="47">
        <f t="shared" si="1192"/>
        <v>123.77449458376013</v>
      </c>
    </row>
    <row r="2306" spans="6:70" x14ac:dyDescent="0.25">
      <c r="F2306" s="2">
        <v>42970</v>
      </c>
      <c r="G2306">
        <v>1.1605000000000001</v>
      </c>
      <c r="H2306" s="43">
        <v>43007</v>
      </c>
      <c r="I2306">
        <v>2.1684999999999999</v>
      </c>
      <c r="L2306" s="2">
        <v>42895</v>
      </c>
      <c r="M2306" t="str">
        <v>912828B6</v>
      </c>
      <c r="N2306">
        <v>0.77500000000000002</v>
      </c>
      <c r="O2306">
        <v>0.60199000000000003</v>
      </c>
      <c r="P2306">
        <v>0.82720000000000005</v>
      </c>
      <c r="Q2306">
        <v>126.65625</v>
      </c>
      <c r="R2306">
        <f>VLOOKUP(M2306,工作表1!$A$3:$B$1000,2,FALSE)</f>
        <v>2.75</v>
      </c>
      <c r="S2306" t="str">
        <f>VLOOKUP(M2306,工作表1!$A$3:$C$1000,3,FALSE)</f>
        <v>2024/2/15</v>
      </c>
      <c r="T2306">
        <f t="shared" si="1162"/>
        <v>1.141</v>
      </c>
      <c r="U2306">
        <f t="shared" si="1161"/>
        <v>1.609</v>
      </c>
      <c r="V2306" s="43">
        <f t="shared" si="1173"/>
        <v>42962</v>
      </c>
      <c r="W2306" s="43">
        <f t="shared" si="1163"/>
        <v>43007</v>
      </c>
      <c r="X2306" s="45">
        <f t="shared" si="1174"/>
        <v>0.88881215469613262</v>
      </c>
      <c r="Y2306" s="45">
        <f t="shared" si="1175"/>
        <v>1.7100450314084612</v>
      </c>
      <c r="Z2306" s="47">
        <f t="shared" si="1176"/>
        <v>105.39045971968596</v>
      </c>
      <c r="AA2306" s="47">
        <f t="shared" si="1177"/>
        <v>126.18988084877057</v>
      </c>
      <c r="AB2306" s="45">
        <f t="shared" si="1178"/>
        <v>2.0095999999999998</v>
      </c>
      <c r="AC2306" s="2" t="str">
        <f t="shared" si="1164"/>
        <v>TY2</v>
      </c>
      <c r="AD2306">
        <f t="shared" si="1165"/>
        <v>126.421875</v>
      </c>
      <c r="AE2306">
        <f t="shared" si="1166"/>
        <v>126.078125</v>
      </c>
      <c r="AF2306" s="49">
        <f t="shared" si="1193"/>
        <v>0.34375</v>
      </c>
      <c r="AG2306" s="3">
        <f t="shared" si="1179"/>
        <v>125.02013825642729</v>
      </c>
      <c r="AH2306">
        <f t="shared" si="1180"/>
        <v>123.77842365490081</v>
      </c>
      <c r="AI2306" s="51">
        <f t="shared" si="1181"/>
        <v>1.2417146015264819</v>
      </c>
      <c r="AJ2306" s="52">
        <f t="shared" si="1182"/>
        <v>0.89796460152648194</v>
      </c>
      <c r="AK2306" s="2">
        <v>42895</v>
      </c>
      <c r="AL2306" t="str">
        <v>912828WJ</v>
      </c>
      <c r="AM2306">
        <v>-0.70020000000000004</v>
      </c>
      <c r="AN2306">
        <v>1.12985</v>
      </c>
      <c r="AO2306">
        <v>0.81389999999999996</v>
      </c>
      <c r="AP2306">
        <v>126.421875</v>
      </c>
      <c r="AQ2306">
        <f>VLOOKUP(AL2306,工作表1!$F$3:$G$1000,2,FALSE)</f>
        <v>2.5</v>
      </c>
      <c r="AR2306" t="str">
        <f>VLOOKUP(AL2306,工作表1!$F$3:$H$1000,3,FALSE)</f>
        <v>2024/5/15</v>
      </c>
      <c r="AS2306">
        <f t="shared" si="1167"/>
        <v>1.141</v>
      </c>
      <c r="AT2306">
        <f t="shared" si="1168"/>
        <v>1.359</v>
      </c>
      <c r="AU2306" s="43">
        <f t="shared" si="1183"/>
        <v>43054</v>
      </c>
      <c r="AV2306" s="43">
        <f t="shared" si="1169"/>
        <v>43098</v>
      </c>
      <c r="AW2306" s="45">
        <f t="shared" si="1184"/>
        <v>0.19021739130434784</v>
      </c>
      <c r="AX2306" s="45">
        <f t="shared" si="1185"/>
        <v>1.560080405002978</v>
      </c>
      <c r="AY2306" s="47">
        <f t="shared" si="1186"/>
        <v>103.60011122705836</v>
      </c>
      <c r="AZ2306" s="47">
        <f t="shared" si="1187"/>
        <v>125.02013825642729</v>
      </c>
      <c r="BA2306" s="43"/>
      <c r="BC2306" s="2">
        <v>42894</v>
      </c>
      <c r="BD2306" t="str">
        <v>912828D5</v>
      </c>
      <c r="BE2306">
        <v>-3.2288000000000001</v>
      </c>
      <c r="BF2306">
        <v>1.2348699999999999</v>
      </c>
      <c r="BG2306">
        <v>0.80720000000000003</v>
      </c>
      <c r="BH2306">
        <v>126.078125</v>
      </c>
      <c r="BI2306">
        <f>VLOOKUP(BD2306,工作表1!$K$3:$L$1000,2,FALSE)</f>
        <v>2.375</v>
      </c>
      <c r="BJ2306" t="str">
        <f>VLOOKUP(BD2306,工作表1!$K$3:$M$1000,3,FALSE)</f>
        <v>2024/8/15</v>
      </c>
      <c r="BK2306">
        <f t="shared" si="1170"/>
        <v>1.1339999999999999</v>
      </c>
      <c r="BL2306">
        <f t="shared" si="1171"/>
        <v>1.2410000000000001</v>
      </c>
      <c r="BM2306" s="43">
        <f t="shared" si="1188"/>
        <v>42962</v>
      </c>
      <c r="BN2306" s="43">
        <f t="shared" si="1172"/>
        <v>43189</v>
      </c>
      <c r="BO2306" s="45">
        <f t="shared" si="1189"/>
        <v>0.7479281767955801</v>
      </c>
      <c r="BP2306" s="45">
        <f t="shared" si="1190"/>
        <v>2.660941875425717</v>
      </c>
      <c r="BQ2306" s="47">
        <f t="shared" si="1191"/>
        <v>102.63360467012633</v>
      </c>
      <c r="BR2306" s="47">
        <f t="shared" si="1192"/>
        <v>123.77842365490081</v>
      </c>
    </row>
    <row r="2307" spans="6:70" x14ac:dyDescent="0.25">
      <c r="F2307" s="2">
        <v>42969</v>
      </c>
      <c r="G2307">
        <v>1.159</v>
      </c>
      <c r="H2307" s="43">
        <v>43006</v>
      </c>
      <c r="I2307">
        <v>2.1238000000000001</v>
      </c>
      <c r="L2307" s="2">
        <v>42894</v>
      </c>
      <c r="M2307" t="str">
        <v>912828B6</v>
      </c>
      <c r="N2307">
        <v>0.10780000000000001</v>
      </c>
      <c r="O2307">
        <v>1.00539</v>
      </c>
      <c r="P2307">
        <v>0.82720000000000005</v>
      </c>
      <c r="Q2307">
        <v>126.703125</v>
      </c>
      <c r="R2307">
        <f>VLOOKUP(M2307,工作表1!$A$3:$B$1000,2,FALSE)</f>
        <v>2.75</v>
      </c>
      <c r="S2307" t="str">
        <f>VLOOKUP(M2307,工作表1!$A$3:$C$1000,3,FALSE)</f>
        <v>2024/2/15</v>
      </c>
      <c r="T2307">
        <f t="shared" si="1162"/>
        <v>1.1339999999999999</v>
      </c>
      <c r="U2307">
        <f t="shared" si="1161"/>
        <v>1.6160000000000001</v>
      </c>
      <c r="V2307" s="43">
        <f t="shared" si="1173"/>
        <v>42962</v>
      </c>
      <c r="W2307" s="43">
        <f t="shared" si="1163"/>
        <v>43007</v>
      </c>
      <c r="X2307" s="45">
        <f t="shared" si="1174"/>
        <v>0.86602209944751374</v>
      </c>
      <c r="Y2307" s="45">
        <f t="shared" si="1175"/>
        <v>1.7098577158858701</v>
      </c>
      <c r="Z2307" s="47">
        <f t="shared" si="1176"/>
        <v>105.31460962290181</v>
      </c>
      <c r="AA2307" s="47">
        <f t="shared" si="1177"/>
        <v>126.06207477398307</v>
      </c>
      <c r="AB2307" s="45">
        <f t="shared" si="1178"/>
        <v>1.9951000000000001</v>
      </c>
      <c r="AC2307" s="2" t="str">
        <f t="shared" si="1164"/>
        <v>TY2</v>
      </c>
      <c r="AD2307">
        <f t="shared" si="1165"/>
        <v>126.453125</v>
      </c>
      <c r="AE2307">
        <f t="shared" si="1166"/>
        <v>126.15625</v>
      </c>
      <c r="AF2307" s="49">
        <f t="shared" si="1193"/>
        <v>0.296875</v>
      </c>
      <c r="AG2307" s="3">
        <f t="shared" si="1179"/>
        <v>124.98773527445144</v>
      </c>
      <c r="AH2307">
        <f t="shared" si="1180"/>
        <v>123.89190518275558</v>
      </c>
      <c r="AI2307" s="51">
        <f t="shared" si="1181"/>
        <v>1.0958300916958592</v>
      </c>
      <c r="AJ2307" s="52">
        <f t="shared" si="1182"/>
        <v>0.79895509169585921</v>
      </c>
      <c r="AK2307" s="2">
        <v>42894</v>
      </c>
      <c r="AL2307" t="str">
        <v>912828WJ</v>
      </c>
      <c r="AM2307">
        <v>-1.3741000000000001</v>
      </c>
      <c r="AN2307">
        <v>1.1934</v>
      </c>
      <c r="AO2307">
        <v>0.81389999999999996</v>
      </c>
      <c r="AP2307">
        <v>126.453125</v>
      </c>
      <c r="AQ2307">
        <f>VLOOKUP(AL2307,工作表1!$F$3:$G$1000,2,FALSE)</f>
        <v>2.5</v>
      </c>
      <c r="AR2307" t="str">
        <f>VLOOKUP(AL2307,工作表1!$F$3:$H$1000,3,FALSE)</f>
        <v>2024/5/15</v>
      </c>
      <c r="AS2307">
        <f t="shared" si="1167"/>
        <v>1.1339999999999999</v>
      </c>
      <c r="AT2307">
        <f t="shared" si="1168"/>
        <v>1.3660000000000001</v>
      </c>
      <c r="AU2307" s="43">
        <f t="shared" si="1183"/>
        <v>43054</v>
      </c>
      <c r="AV2307" s="43">
        <f t="shared" si="1169"/>
        <v>43098</v>
      </c>
      <c r="AW2307" s="45">
        <f t="shared" si="1184"/>
        <v>0.16983695652173914</v>
      </c>
      <c r="AX2307" s="45">
        <f t="shared" si="1185"/>
        <v>1.5602479154258488</v>
      </c>
      <c r="AY2307" s="47">
        <f t="shared" si="1186"/>
        <v>103.60537897275273</v>
      </c>
      <c r="AZ2307" s="47">
        <f t="shared" si="1187"/>
        <v>124.98773527445144</v>
      </c>
      <c r="BA2307" s="43"/>
      <c r="BC2307" s="2">
        <v>42893</v>
      </c>
      <c r="BD2307" t="str">
        <v>912828D5</v>
      </c>
      <c r="BE2307">
        <v>-4.6645000000000003</v>
      </c>
      <c r="BF2307">
        <v>1.1861600000000001</v>
      </c>
      <c r="BG2307">
        <v>0.80720000000000003</v>
      </c>
      <c r="BH2307">
        <v>126.15625</v>
      </c>
      <c r="BI2307">
        <f>VLOOKUP(BD2307,工作表1!$K$3:$L$1000,2,FALSE)</f>
        <v>2.375</v>
      </c>
      <c r="BJ2307" t="str">
        <f>VLOOKUP(BD2307,工作表1!$K$3:$M$1000,3,FALSE)</f>
        <v>2024/8/15</v>
      </c>
      <c r="BK2307">
        <f t="shared" si="1170"/>
        <v>1.127</v>
      </c>
      <c r="BL2307">
        <f t="shared" si="1171"/>
        <v>1.248</v>
      </c>
      <c r="BM2307" s="43">
        <f t="shared" si="1188"/>
        <v>42962</v>
      </c>
      <c r="BN2307" s="43">
        <f t="shared" si="1172"/>
        <v>43189</v>
      </c>
      <c r="BO2307" s="45">
        <f t="shared" si="1189"/>
        <v>0.74136740331491713</v>
      </c>
      <c r="BP2307" s="45">
        <f t="shared" si="1190"/>
        <v>2.6608879512601229</v>
      </c>
      <c r="BQ2307" s="47">
        <f t="shared" si="1191"/>
        <v>102.74019361846703</v>
      </c>
      <c r="BR2307" s="47">
        <f t="shared" si="1192"/>
        <v>123.89190518275558</v>
      </c>
    </row>
    <row r="2308" spans="6:70" x14ac:dyDescent="0.25">
      <c r="F2308" s="2">
        <v>42968</v>
      </c>
      <c r="G2308">
        <v>1.1579999999999999</v>
      </c>
      <c r="H2308" s="43">
        <v>43005</v>
      </c>
      <c r="I2308">
        <v>2.1408999999999998</v>
      </c>
      <c r="L2308" s="2">
        <v>42893</v>
      </c>
      <c r="M2308" t="str">
        <v>912828B6</v>
      </c>
      <c r="N2308">
        <v>0.63570000000000004</v>
      </c>
      <c r="O2308">
        <v>0.62792000000000003</v>
      </c>
      <c r="P2308">
        <v>0.82720000000000005</v>
      </c>
      <c r="Q2308">
        <v>126.78125</v>
      </c>
      <c r="R2308">
        <f>VLOOKUP(M2308,工作表1!$A$3:$B$1000,2,FALSE)</f>
        <v>2.75</v>
      </c>
      <c r="S2308" t="str">
        <f>VLOOKUP(M2308,工作表1!$A$3:$C$1000,3,FALSE)</f>
        <v>2024/2/15</v>
      </c>
      <c r="T2308">
        <f t="shared" si="1162"/>
        <v>1.127</v>
      </c>
      <c r="U2308">
        <f t="shared" ref="U2308:U2371" si="1194">R2308-T2308</f>
        <v>1.623</v>
      </c>
      <c r="V2308" s="43">
        <f t="shared" si="1173"/>
        <v>42962</v>
      </c>
      <c r="W2308" s="43">
        <f t="shared" si="1163"/>
        <v>43007</v>
      </c>
      <c r="X2308" s="45">
        <f t="shared" si="1174"/>
        <v>0.85842541436464082</v>
      </c>
      <c r="Y2308" s="45">
        <f t="shared" si="1175"/>
        <v>1.7097952773783396</v>
      </c>
      <c r="Z2308" s="47">
        <f t="shared" si="1176"/>
        <v>105.51145724294174</v>
      </c>
      <c r="AA2308" s="47">
        <f t="shared" si="1177"/>
        <v>126.28620418630476</v>
      </c>
      <c r="AB2308" s="45">
        <f t="shared" si="1178"/>
        <v>1.9831000000000001</v>
      </c>
      <c r="AC2308" s="2" t="str">
        <f t="shared" si="1164"/>
        <v>TY2</v>
      </c>
      <c r="AD2308">
        <f t="shared" si="1165"/>
        <v>126.53125</v>
      </c>
      <c r="AE2308">
        <f t="shared" si="1166"/>
        <v>126.453125</v>
      </c>
      <c r="AF2308" s="49">
        <f t="shared" si="1193"/>
        <v>7.8125E-2</v>
      </c>
      <c r="AG2308" s="3">
        <f t="shared" si="1179"/>
        <v>125.07865424889955</v>
      </c>
      <c r="AH2308">
        <f t="shared" si="1180"/>
        <v>124.10412837622742</v>
      </c>
      <c r="AI2308" s="51">
        <f t="shared" si="1181"/>
        <v>0.97452587267213175</v>
      </c>
      <c r="AJ2308" s="52">
        <f t="shared" si="1182"/>
        <v>0.89640087267213175</v>
      </c>
      <c r="AK2308" s="2">
        <v>42893</v>
      </c>
      <c r="AL2308" t="str">
        <v>912828WJ</v>
      </c>
      <c r="AM2308">
        <v>-2.3239000000000001</v>
      </c>
      <c r="AN2308">
        <v>1.15845</v>
      </c>
      <c r="AO2308">
        <v>0.81389999999999996</v>
      </c>
      <c r="AP2308">
        <v>126.53125</v>
      </c>
      <c r="AQ2308">
        <f>VLOOKUP(AL2308,工作表1!$F$3:$G$1000,2,FALSE)</f>
        <v>2.5</v>
      </c>
      <c r="AR2308" t="str">
        <f>VLOOKUP(AL2308,工作表1!$F$3:$H$1000,3,FALSE)</f>
        <v>2024/5/15</v>
      </c>
      <c r="AS2308">
        <f t="shared" si="1167"/>
        <v>1.127</v>
      </c>
      <c r="AT2308">
        <f t="shared" si="1168"/>
        <v>1.373</v>
      </c>
      <c r="AU2308" s="43">
        <f t="shared" si="1183"/>
        <v>43054</v>
      </c>
      <c r="AV2308" s="43">
        <f t="shared" si="1169"/>
        <v>43098</v>
      </c>
      <c r="AW2308" s="45">
        <f t="shared" si="1184"/>
        <v>0.16304347826086957</v>
      </c>
      <c r="AX2308" s="45">
        <f t="shared" si="1185"/>
        <v>1.5603037522334724</v>
      </c>
      <c r="AY2308" s="47">
        <f t="shared" si="1186"/>
        <v>103.69259514066792</v>
      </c>
      <c r="AZ2308" s="47">
        <f t="shared" si="1187"/>
        <v>125.07865424889955</v>
      </c>
      <c r="BA2308" s="43"/>
      <c r="BC2308" s="2">
        <v>42892</v>
      </c>
      <c r="BD2308" t="str">
        <v>912828D5</v>
      </c>
      <c r="BE2308">
        <v>-5.9234</v>
      </c>
      <c r="BF2308">
        <v>1.25177</v>
      </c>
      <c r="BG2308">
        <v>0.80720000000000003</v>
      </c>
      <c r="BH2308">
        <v>126.453125</v>
      </c>
      <c r="BI2308">
        <f>VLOOKUP(BD2308,工作表1!$K$3:$L$1000,2,FALSE)</f>
        <v>2.375</v>
      </c>
      <c r="BJ2308" t="str">
        <f>VLOOKUP(BD2308,工作表1!$K$3:$M$1000,3,FALSE)</f>
        <v>2024/8/15</v>
      </c>
      <c r="BK2308">
        <f t="shared" si="1170"/>
        <v>1.1220000000000001</v>
      </c>
      <c r="BL2308">
        <f t="shared" si="1171"/>
        <v>1.2529999999999999</v>
      </c>
      <c r="BM2308" s="43">
        <f t="shared" si="1188"/>
        <v>42962</v>
      </c>
      <c r="BN2308" s="43">
        <f t="shared" si="1172"/>
        <v>43189</v>
      </c>
      <c r="BO2308" s="45">
        <f t="shared" si="1189"/>
        <v>0.73480662983425415</v>
      </c>
      <c r="BP2308" s="45">
        <f t="shared" si="1190"/>
        <v>2.6608340270945279</v>
      </c>
      <c r="BQ2308" s="47">
        <f t="shared" si="1191"/>
        <v>102.92488128373826</v>
      </c>
      <c r="BR2308" s="47">
        <f t="shared" si="1192"/>
        <v>124.10412837622742</v>
      </c>
    </row>
    <row r="2309" spans="6:70" x14ac:dyDescent="0.25">
      <c r="F2309" s="2">
        <v>42965</v>
      </c>
      <c r="G2309">
        <v>1.1579999999999999</v>
      </c>
      <c r="H2309" s="43">
        <v>43004</v>
      </c>
      <c r="I2309">
        <v>2.0769000000000002</v>
      </c>
      <c r="L2309" s="2">
        <v>42892</v>
      </c>
      <c r="M2309" t="str">
        <v>912828B6</v>
      </c>
      <c r="N2309">
        <v>0.28199999999999997</v>
      </c>
      <c r="O2309">
        <v>0.80491000000000001</v>
      </c>
      <c r="P2309">
        <v>0.82720000000000005</v>
      </c>
      <c r="Q2309">
        <v>127.015625</v>
      </c>
      <c r="R2309">
        <f>VLOOKUP(M2309,工作表1!$A$3:$B$1000,2,FALSE)</f>
        <v>2.75</v>
      </c>
      <c r="S2309" t="str">
        <f>VLOOKUP(M2309,工作表1!$A$3:$C$1000,3,FALSE)</f>
        <v>2024/2/15</v>
      </c>
      <c r="T2309">
        <f t="shared" ref="T2309:T2372" si="1195">INDEX($G:$G,MATCH(L2309,$F:$F,0))</f>
        <v>1.1220000000000001</v>
      </c>
      <c r="U2309">
        <f t="shared" si="1194"/>
        <v>1.6279999999999999</v>
      </c>
      <c r="V2309" s="43">
        <f t="shared" si="1173"/>
        <v>42962</v>
      </c>
      <c r="W2309" s="43">
        <f t="shared" ref="W2309:W2372" si="1196">IF(WEEKDAY(DATE(YEAR(L2309),(INT(MONTH(L2309)/3)+1)*3+1,1)-1,2)=7,DATE(YEAR(L2309),(INT(MONTH(L2309)/3)+1)*3+1,1)-1-2,IF(WEEKDAY(DATE(YEAR(L2309),(INT(MONTH(L2309)/3)+1)*3+1,1)-1,2)=6,DATE(YEAR(L2309),(INT(MONTH(L2309)/3)+1)*3+1,1)-1-1,DATE(YEAR(L2309),(INT(MONTH(L2309)/3)+1)*3+1,1)-1))</f>
        <v>43007</v>
      </c>
      <c r="X2309" s="45">
        <f t="shared" si="1174"/>
        <v>0.85082872928176789</v>
      </c>
      <c r="Y2309" s="45">
        <f t="shared" si="1175"/>
        <v>1.7097328388708091</v>
      </c>
      <c r="Z2309" s="47">
        <f t="shared" si="1176"/>
        <v>105.65000865608062</v>
      </c>
      <c r="AA2309" s="47">
        <f t="shared" si="1177"/>
        <v>126.44057808308413</v>
      </c>
      <c r="AB2309" s="45">
        <f t="shared" si="1178"/>
        <v>1.9567000000000001</v>
      </c>
      <c r="AC2309" s="2" t="str">
        <f t="shared" ref="AC2309:AC2372" si="1197">IF(MOD(MONTH(L2309),3)=0,"TY2","TY1")</f>
        <v>TY2</v>
      </c>
      <c r="AD2309">
        <f t="shared" ref="AD2309:AD2372" si="1198">IF(AC2309="TY1",Q2309,AP2309)</f>
        <v>126.765625</v>
      </c>
      <c r="AE2309">
        <f t="shared" ref="AE2309:AE2372" si="1199">IF(AC2309="TY1",AP2309,BH2309)</f>
        <v>126.15625</v>
      </c>
      <c r="AF2309" s="49">
        <f t="shared" si="1193"/>
        <v>0.609375</v>
      </c>
      <c r="AG2309" s="3">
        <f t="shared" si="1179"/>
        <v>125.28760240418178</v>
      </c>
      <c r="AH2309">
        <f t="shared" si="1180"/>
        <v>123.76408476163205</v>
      </c>
      <c r="AI2309" s="51">
        <f t="shared" si="1181"/>
        <v>1.5235176425497343</v>
      </c>
      <c r="AJ2309" s="52">
        <f t="shared" si="1182"/>
        <v>0.91414264254973432</v>
      </c>
      <c r="AK2309" s="2">
        <v>42892</v>
      </c>
      <c r="AL2309" t="str">
        <v>912828WJ</v>
      </c>
      <c r="AM2309">
        <v>-2.5404</v>
      </c>
      <c r="AN2309">
        <v>1.1767000000000001</v>
      </c>
      <c r="AO2309">
        <v>0.81389999999999996</v>
      </c>
      <c r="AP2309">
        <v>126.765625</v>
      </c>
      <c r="AQ2309">
        <f>VLOOKUP(AL2309,工作表1!$F$3:$G$1000,2,FALSE)</f>
        <v>2.5</v>
      </c>
      <c r="AR2309" t="str">
        <f>VLOOKUP(AL2309,工作表1!$F$3:$H$1000,3,FALSE)</f>
        <v>2024/5/15</v>
      </c>
      <c r="AS2309">
        <f t="shared" ref="AS2309:AS2372" si="1200">INDEX($G:$G,MATCH(AK2309,$F:$F,0))</f>
        <v>1.1220000000000001</v>
      </c>
      <c r="AT2309">
        <f t="shared" ref="AT2309:AT2372" si="1201">AQ2309-AS2309</f>
        <v>1.3779999999999999</v>
      </c>
      <c r="AU2309" s="43">
        <f t="shared" si="1183"/>
        <v>43054</v>
      </c>
      <c r="AV2309" s="43">
        <f t="shared" ref="AV2309:AV2372" si="1202">IF(WEEKDAY(DATE(YEAR(AK2309),(INT(MONTH(AK2309)/3)+1)*3+4,1)-1,2)=7,DATE(YEAR(AK2309),(INT(MONTH(AK2309)/3)+1)*3+4,1)-1-2,IF(WEEKDAY(DATE(YEAR(AK2309),(INT(MONTH(AK2309)/3)+1)*3+4,1)-1,2)=6,DATE(YEAR(AK2309),(INT(MONTH(AK2309)/3)+1)*3+4,1)-1-1,DATE(YEAR(AK2309),(INT(MONTH(AK2309)/3)+1)*3+4,1)-1))</f>
        <v>43098</v>
      </c>
      <c r="AW2309" s="45">
        <f t="shared" si="1184"/>
        <v>0.15625</v>
      </c>
      <c r="AX2309" s="45">
        <f t="shared" si="1185"/>
        <v>1.560359589041096</v>
      </c>
      <c r="AY2309" s="47">
        <f t="shared" si="1186"/>
        <v>103.87477525886401</v>
      </c>
      <c r="AZ2309" s="47">
        <f t="shared" si="1187"/>
        <v>125.28760240418178</v>
      </c>
      <c r="BA2309" s="43"/>
      <c r="BC2309" s="2">
        <v>42891</v>
      </c>
      <c r="BD2309" t="str">
        <v>912828D5</v>
      </c>
      <c r="BE2309">
        <v>-6.4241000000000001</v>
      </c>
      <c r="BF2309">
        <v>1.27772</v>
      </c>
      <c r="BG2309">
        <v>0.80720000000000003</v>
      </c>
      <c r="BH2309">
        <v>126.15625</v>
      </c>
      <c r="BI2309">
        <f>VLOOKUP(BD2309,工作表1!$K$3:$L$1000,2,FALSE)</f>
        <v>2.375</v>
      </c>
      <c r="BJ2309" t="str">
        <f>VLOOKUP(BD2309,工作表1!$K$3:$M$1000,3,FALSE)</f>
        <v>2024/8/15</v>
      </c>
      <c r="BK2309">
        <f t="shared" ref="BK2309:BK2372" si="1203">INDEX($G:$G,MATCH(BC2309,$F:$F,0))</f>
        <v>1.1200000000000001</v>
      </c>
      <c r="BL2309">
        <f t="shared" ref="BL2309:BL2372" si="1204">BI2309-BK2309</f>
        <v>1.2549999999999999</v>
      </c>
      <c r="BM2309" s="43">
        <f t="shared" si="1188"/>
        <v>42962</v>
      </c>
      <c r="BN2309" s="43">
        <f t="shared" ref="BN2309:BN2372" si="1205">IF(WEEKDAY(DATE(YEAR(BC2309),(INT(MONTH(BC2309)/3)+1)*3+7,1)-1,2)=7,DATE(YEAR(BC2309),(INT(MONTH(BC2309)/3)+1)*3+7,1)-1-2,IF(WEEKDAY(DATE(YEAR(BC2309),(INT(MONTH(BC2309)/3)+1)*3+7,1)-1,2)=6,DATE(YEAR(BC2309),(INT(MONTH(BC2309)/3)+1)*3+7,1)-1-1,DATE(YEAR(BC2309),(INT(MONTH(BC2309)/3)+1)*3+7,1)-1))</f>
        <v>43189</v>
      </c>
      <c r="BO2309" s="45">
        <f t="shared" si="1189"/>
        <v>0.72824585635359118</v>
      </c>
      <c r="BP2309" s="45">
        <f t="shared" si="1190"/>
        <v>2.6607801029289337</v>
      </c>
      <c r="BQ2309" s="47">
        <f t="shared" si="1191"/>
        <v>102.6613319593154</v>
      </c>
      <c r="BR2309" s="47">
        <f t="shared" si="1192"/>
        <v>123.76408476163205</v>
      </c>
    </row>
    <row r="2310" spans="6:70" x14ac:dyDescent="0.25">
      <c r="F2310" s="2">
        <v>42964</v>
      </c>
      <c r="G2310">
        <v>1.159</v>
      </c>
      <c r="H2310" s="43">
        <v>43003</v>
      </c>
      <c r="I2310">
        <v>2.0596999999999999</v>
      </c>
      <c r="L2310" s="2">
        <v>42891</v>
      </c>
      <c r="M2310" t="str">
        <v>912828B6</v>
      </c>
      <c r="N2310">
        <v>6.5100000000000005E-2</v>
      </c>
      <c r="O2310">
        <v>0.90615999999999997</v>
      </c>
      <c r="P2310">
        <v>0.82720000000000005</v>
      </c>
      <c r="Q2310">
        <v>126.734375</v>
      </c>
      <c r="R2310">
        <f>VLOOKUP(M2310,工作表1!$A$3:$B$1000,2,FALSE)</f>
        <v>2.75</v>
      </c>
      <c r="S2310" t="str">
        <f>VLOOKUP(M2310,工作表1!$A$3:$C$1000,3,FALSE)</f>
        <v>2024/2/15</v>
      </c>
      <c r="T2310">
        <f t="shared" si="1195"/>
        <v>1.1200000000000001</v>
      </c>
      <c r="U2310">
        <f t="shared" si="1194"/>
        <v>1.63</v>
      </c>
      <c r="V2310" s="43">
        <f t="shared" ref="V2310:V2373" si="1206">COUPNCD(L2309,S2310,2,0)</f>
        <v>42962</v>
      </c>
      <c r="W2310" s="43">
        <f t="shared" si="1196"/>
        <v>43007</v>
      </c>
      <c r="X2310" s="45">
        <f t="shared" ref="X2310:X2373" si="1207">COUPDAYBS(L2309,S2310,2,1)/COUPDAYS(L2309,S2310,2,1)*R2310/2</f>
        <v>0.84323204419889497</v>
      </c>
      <c r="Y2310" s="45">
        <f t="shared" ref="Y2310:Y2373" si="1208">(W2310-L2309)/365*R2310+X2310</f>
        <v>1.7096704003632786</v>
      </c>
      <c r="Z2310" s="47">
        <f t="shared" ref="Z2310:Z2373" si="1209">(Q2310*P2310+Y2310)/(1+(O2310/100)*(W2310-L2311)/360)-X2310</f>
        <v>105.38292753076179</v>
      </c>
      <c r="AA2310" s="47">
        <f t="shared" ref="AA2310:AA2373" si="1210">(Z2310-$AB$5*(W2310-L2309)/365+T2310*(W2310-L2309)/360)/P2310</f>
        <v>126.10570877035897</v>
      </c>
      <c r="AB2310" s="45">
        <f t="shared" ref="AB2310:AB2373" si="1211">INDEX(I:I,MATCH(L2310,H:H,0))</f>
        <v>1.9952000000000001</v>
      </c>
      <c r="AC2310" s="2" t="str">
        <f t="shared" si="1197"/>
        <v>TY2</v>
      </c>
      <c r="AD2310">
        <f t="shared" si="1198"/>
        <v>126.46875</v>
      </c>
      <c r="AE2310">
        <f t="shared" si="1199"/>
        <v>126.328125</v>
      </c>
      <c r="AF2310" s="49">
        <f t="shared" si="1193"/>
        <v>0.140625</v>
      </c>
      <c r="AG2310" s="3">
        <f t="shared" ref="AG2310:AG2373" si="1212">IF(AC2310="TY1",AA2310,AZ2310)</f>
        <v>124.98228833846322</v>
      </c>
      <c r="AH2310">
        <f t="shared" ref="AH2310:AH2373" si="1213">IF(AC2310="TY1",AZ2310,BR2310)</f>
        <v>123.95050758508241</v>
      </c>
      <c r="AI2310" s="51">
        <f t="shared" ref="AI2310:AI2373" si="1214">AG2310-AH2310</f>
        <v>1.031780753380815</v>
      </c>
      <c r="AJ2310" s="52">
        <f t="shared" ref="AJ2310:AJ2373" si="1215">AI2310-AF2310</f>
        <v>0.89115575338081499</v>
      </c>
      <c r="AK2310" s="2">
        <v>42891</v>
      </c>
      <c r="AL2310" t="str">
        <v>912828WJ</v>
      </c>
      <c r="AM2310">
        <v>-2.4653</v>
      </c>
      <c r="AN2310">
        <v>1.1680600000000001</v>
      </c>
      <c r="AO2310">
        <v>0.81389999999999996</v>
      </c>
      <c r="AP2310">
        <v>126.46875</v>
      </c>
      <c r="AQ2310">
        <f>VLOOKUP(AL2310,工作表1!$F$3:$G$1000,2,FALSE)</f>
        <v>2.5</v>
      </c>
      <c r="AR2310" t="str">
        <f>VLOOKUP(AL2310,工作表1!$F$3:$H$1000,3,FALSE)</f>
        <v>2024/5/15</v>
      </c>
      <c r="AS2310">
        <f t="shared" si="1200"/>
        <v>1.1200000000000001</v>
      </c>
      <c r="AT2310">
        <f t="shared" si="1201"/>
        <v>1.38</v>
      </c>
      <c r="AU2310" s="43">
        <f t="shared" ref="AU2310:AU2373" si="1216">COUPNCD(AK2309,AR2310,2,0)</f>
        <v>43054</v>
      </c>
      <c r="AV2310" s="43">
        <f t="shared" si="1202"/>
        <v>43098</v>
      </c>
      <c r="AW2310" s="45">
        <f t="shared" ref="AW2310:AW2373" si="1217">COUPDAYBS(AK2309,AR2310,2,1)/COUPDAYS(AK2309,AR2310,2,1)*AQ2310/2</f>
        <v>0.14945652173913043</v>
      </c>
      <c r="AX2310" s="45">
        <f t="shared" ref="AX2310:AX2373" si="1218">(AV2310-AK2309)/365*AQ2310+AW2310</f>
        <v>1.5604154258487195</v>
      </c>
      <c r="AY2310" s="47">
        <f t="shared" ref="AY2310:AY2373" si="1219">(AP2310*AO2310+AX2310)/(1+(AN2310/100)*(AV2310-AK2311)/360)-AW2310</f>
        <v>103.63670846649863</v>
      </c>
      <c r="AZ2310" s="47">
        <f t="shared" ref="AZ2310:AZ2373" si="1220">(AY2310-$AB$5*(AV2310-AK2309)/365+AS2310*(AV2310-AK2309)/360)/AO2310</f>
        <v>124.98228833846322</v>
      </c>
      <c r="BA2310" s="43"/>
      <c r="BC2310" s="2">
        <v>42888</v>
      </c>
      <c r="BD2310" t="str">
        <v>912828D5</v>
      </c>
      <c r="BE2310">
        <v>-5.9615999999999998</v>
      </c>
      <c r="BF2310">
        <v>1.2510300000000001</v>
      </c>
      <c r="BG2310">
        <v>0.80720000000000003</v>
      </c>
      <c r="BH2310">
        <v>126.328125</v>
      </c>
      <c r="BI2310">
        <f>VLOOKUP(BD2310,工作表1!$K$3:$L$1000,2,FALSE)</f>
        <v>2.375</v>
      </c>
      <c r="BJ2310" t="str">
        <f>VLOOKUP(BD2310,工作表1!$K$3:$M$1000,3,FALSE)</f>
        <v>2024/8/15</v>
      </c>
      <c r="BK2310">
        <f t="shared" si="1203"/>
        <v>1.1160000000000001</v>
      </c>
      <c r="BL2310">
        <f t="shared" si="1204"/>
        <v>1.2589999999999999</v>
      </c>
      <c r="BM2310" s="43">
        <f t="shared" ref="BM2310:BM2373" si="1221">COUPNCD(BC2309,BJ2310,2,0)</f>
        <v>42962</v>
      </c>
      <c r="BN2310" s="43">
        <f t="shared" si="1205"/>
        <v>43189</v>
      </c>
      <c r="BO2310" s="45">
        <f t="shared" ref="BO2310:BO2373" si="1222">COUPDAYBS(BC2309,BJ2310,2,1)/COUPDAYS(BC2309,BJ2310,2,1)*BI2310/2</f>
        <v>0.72168508287292821</v>
      </c>
      <c r="BP2310" s="45">
        <f t="shared" ref="BP2310:BP2373" si="1223">(BN2310-BC2309)/365*BI2310+BO2310</f>
        <v>2.6607261787633392</v>
      </c>
      <c r="BQ2310" s="47">
        <f t="shared" ref="BQ2310:BQ2373" si="1224">(BH2310*BG2310+BP2310)/(1+(BF2310/100)*(BN2310-BC2311)/360)-BO2310</f>
        <v>102.82441301034974</v>
      </c>
      <c r="BR2310" s="47">
        <f t="shared" ref="BR2310:BR2373" si="1225">(BQ2310-$AB$5*(BN2310-BC2309)/365+BK2310*(BN2310-BC2309)/360)/BG2310</f>
        <v>123.95050758508241</v>
      </c>
    </row>
    <row r="2311" spans="6:70" x14ac:dyDescent="0.25">
      <c r="F2311" s="2">
        <v>42963</v>
      </c>
      <c r="G2311">
        <v>1.1599999999999999</v>
      </c>
      <c r="H2311" s="43">
        <v>43000</v>
      </c>
      <c r="I2311">
        <v>2.0865999999999998</v>
      </c>
      <c r="L2311" s="2">
        <v>42888</v>
      </c>
      <c r="M2311" t="str">
        <v>912828B6</v>
      </c>
      <c r="N2311">
        <v>0.27800000000000002</v>
      </c>
      <c r="O2311">
        <v>0.81689000000000001</v>
      </c>
      <c r="P2311">
        <v>0.82720000000000005</v>
      </c>
      <c r="Q2311">
        <v>126.890625</v>
      </c>
      <c r="R2311">
        <f>VLOOKUP(M2311,工作表1!$A$3:$B$1000,2,FALSE)</f>
        <v>2.75</v>
      </c>
      <c r="S2311" t="str">
        <f>VLOOKUP(M2311,工作表1!$A$3:$C$1000,3,FALSE)</f>
        <v>2024/2/15</v>
      </c>
      <c r="T2311">
        <f t="shared" si="1195"/>
        <v>1.1160000000000001</v>
      </c>
      <c r="U2311">
        <f t="shared" si="1194"/>
        <v>1.6339999999999999</v>
      </c>
      <c r="V2311" s="43">
        <f t="shared" si="1206"/>
        <v>42962</v>
      </c>
      <c r="W2311" s="43">
        <f t="shared" si="1196"/>
        <v>43007</v>
      </c>
      <c r="X2311" s="45">
        <f t="shared" si="1207"/>
        <v>0.83563535911602216</v>
      </c>
      <c r="Y2311" s="45">
        <f t="shared" si="1208"/>
        <v>1.7096079618557483</v>
      </c>
      <c r="Z2311" s="47">
        <f t="shared" si="1209"/>
        <v>105.54821791639895</v>
      </c>
      <c r="AA2311" s="47">
        <f t="shared" si="1210"/>
        <v>126.2927397905647</v>
      </c>
      <c r="AB2311" s="45">
        <f t="shared" si="1211"/>
        <v>1.9711000000000001</v>
      </c>
      <c r="AC2311" s="2" t="str">
        <f t="shared" si="1197"/>
        <v>TY2</v>
      </c>
      <c r="AD2311">
        <f t="shared" si="1198"/>
        <v>126.640625</v>
      </c>
      <c r="AE2311">
        <f t="shared" si="1199"/>
        <v>125.875</v>
      </c>
      <c r="AF2311" s="49">
        <f t="shared" si="1193"/>
        <v>0.765625</v>
      </c>
      <c r="AG2311" s="3">
        <f t="shared" si="1212"/>
        <v>125.13831898136534</v>
      </c>
      <c r="AH2311">
        <f t="shared" si="1213"/>
        <v>123.44451911345448</v>
      </c>
      <c r="AI2311" s="51">
        <f t="shared" si="1214"/>
        <v>1.6937998679108688</v>
      </c>
      <c r="AJ2311" s="52">
        <f t="shared" si="1215"/>
        <v>0.92817486791086878</v>
      </c>
      <c r="AK2311" s="2">
        <v>42888</v>
      </c>
      <c r="AL2311" t="str">
        <v>912828WJ</v>
      </c>
      <c r="AM2311">
        <v>-2.5581</v>
      </c>
      <c r="AN2311">
        <v>1.1744399999999999</v>
      </c>
      <c r="AO2311">
        <v>0.81389999999999996</v>
      </c>
      <c r="AP2311">
        <v>126.640625</v>
      </c>
      <c r="AQ2311">
        <f>VLOOKUP(AL2311,工作表1!$F$3:$G$1000,2,FALSE)</f>
        <v>2.5</v>
      </c>
      <c r="AR2311" t="str">
        <f>VLOOKUP(AL2311,工作表1!$F$3:$H$1000,3,FALSE)</f>
        <v>2024/5/15</v>
      </c>
      <c r="AS2311">
        <f t="shared" si="1200"/>
        <v>1.1160000000000001</v>
      </c>
      <c r="AT2311">
        <f t="shared" si="1201"/>
        <v>1.3839999999999999</v>
      </c>
      <c r="AU2311" s="43">
        <f t="shared" si="1216"/>
        <v>43054</v>
      </c>
      <c r="AV2311" s="43">
        <f t="shared" si="1202"/>
        <v>43098</v>
      </c>
      <c r="AW2311" s="45">
        <f t="shared" si="1217"/>
        <v>0.14266304347826086</v>
      </c>
      <c r="AX2311" s="45">
        <f t="shared" si="1218"/>
        <v>1.5604712626563431</v>
      </c>
      <c r="AY2311" s="47">
        <f t="shared" si="1219"/>
        <v>103.77529124359077</v>
      </c>
      <c r="AZ2311" s="47">
        <f t="shared" si="1220"/>
        <v>125.13831898136534</v>
      </c>
      <c r="BA2311" s="43"/>
      <c r="BC2311" s="2">
        <v>42887</v>
      </c>
      <c r="BD2311" t="str">
        <v>912828D5</v>
      </c>
      <c r="BE2311">
        <v>-6.6989999999999998</v>
      </c>
      <c r="BF2311">
        <v>1.28637</v>
      </c>
      <c r="BG2311">
        <v>0.80720000000000003</v>
      </c>
      <c r="BH2311">
        <v>125.875</v>
      </c>
      <c r="BI2311">
        <f>VLOOKUP(BD2311,工作表1!$K$3:$L$1000,2,FALSE)</f>
        <v>2.375</v>
      </c>
      <c r="BJ2311" t="str">
        <f>VLOOKUP(BD2311,工作表1!$K$3:$M$1000,3,FALSE)</f>
        <v>2024/8/15</v>
      </c>
      <c r="BK2311">
        <f t="shared" si="1203"/>
        <v>1.111</v>
      </c>
      <c r="BL2311">
        <f t="shared" si="1204"/>
        <v>1.264</v>
      </c>
      <c r="BM2311" s="43">
        <f t="shared" si="1221"/>
        <v>42962</v>
      </c>
      <c r="BN2311" s="43">
        <f t="shared" si="1205"/>
        <v>43189</v>
      </c>
      <c r="BO2311" s="45">
        <f t="shared" si="1222"/>
        <v>0.70200276243093929</v>
      </c>
      <c r="BP2311" s="45">
        <f t="shared" si="1223"/>
        <v>2.6605644062665559</v>
      </c>
      <c r="BQ2311" s="47">
        <f t="shared" si="1224"/>
        <v>102.44806131544286</v>
      </c>
      <c r="BR2311" s="47">
        <f t="shared" si="1225"/>
        <v>123.44451911345448</v>
      </c>
    </row>
    <row r="2312" spans="6:70" x14ac:dyDescent="0.25">
      <c r="F2312" s="2">
        <v>42962</v>
      </c>
      <c r="G2312">
        <v>1.161</v>
      </c>
      <c r="H2312" s="43">
        <v>42999</v>
      </c>
      <c r="I2312">
        <v>2.1158000000000001</v>
      </c>
      <c r="L2312" s="2">
        <v>42887</v>
      </c>
      <c r="M2312" t="str">
        <v>912828B6</v>
      </c>
      <c r="N2312">
        <v>-0.1139</v>
      </c>
      <c r="O2312">
        <v>0.97835000000000005</v>
      </c>
      <c r="P2312">
        <v>0.82720000000000005</v>
      </c>
      <c r="Q2312">
        <v>126.453125</v>
      </c>
      <c r="R2312">
        <f>VLOOKUP(M2312,工作表1!$A$3:$B$1000,2,FALSE)</f>
        <v>2.75</v>
      </c>
      <c r="S2312" t="str">
        <f>VLOOKUP(M2312,工作表1!$A$3:$C$1000,3,FALSE)</f>
        <v>2024/2/15</v>
      </c>
      <c r="T2312">
        <f t="shared" si="1195"/>
        <v>1.111</v>
      </c>
      <c r="U2312">
        <f t="shared" si="1194"/>
        <v>1.639</v>
      </c>
      <c r="V2312" s="43">
        <f t="shared" si="1206"/>
        <v>42962</v>
      </c>
      <c r="W2312" s="43">
        <f t="shared" si="1196"/>
        <v>43007</v>
      </c>
      <c r="X2312" s="45">
        <f t="shared" si="1207"/>
        <v>0.81284530386740339</v>
      </c>
      <c r="Y2312" s="45">
        <f t="shared" si="1208"/>
        <v>1.7094206463331569</v>
      </c>
      <c r="Z2312" s="47">
        <f t="shared" si="1209"/>
        <v>105.15015763759739</v>
      </c>
      <c r="AA2312" s="47">
        <f t="shared" si="1210"/>
        <v>125.77579745447309</v>
      </c>
      <c r="AB2312" s="45">
        <f t="shared" si="1211"/>
        <v>2.0192000000000001</v>
      </c>
      <c r="AC2312" s="2" t="str">
        <f t="shared" si="1197"/>
        <v>TY2</v>
      </c>
      <c r="AD2312">
        <f t="shared" si="1198"/>
        <v>126.1875</v>
      </c>
      <c r="AE2312">
        <f t="shared" si="1199"/>
        <v>125.984375</v>
      </c>
      <c r="AF2312" s="49">
        <f t="shared" si="1193"/>
        <v>0.203125</v>
      </c>
      <c r="AG2312" s="3">
        <f t="shared" si="1212"/>
        <v>124.66660164802477</v>
      </c>
      <c r="AH2312">
        <f t="shared" si="1213"/>
        <v>124.29415676097103</v>
      </c>
      <c r="AI2312" s="51">
        <f t="shared" si="1214"/>
        <v>0.37244488705373158</v>
      </c>
      <c r="AJ2312" s="52">
        <f t="shared" si="1215"/>
        <v>0.16931988705373158</v>
      </c>
      <c r="AK2312" s="2">
        <v>42887</v>
      </c>
      <c r="AL2312" t="str">
        <v>912828WJ</v>
      </c>
      <c r="AM2312">
        <v>-2.6871999999999998</v>
      </c>
      <c r="AN2312">
        <v>1.18109</v>
      </c>
      <c r="AO2312">
        <v>0.81389999999999996</v>
      </c>
      <c r="AP2312">
        <v>126.1875</v>
      </c>
      <c r="AQ2312">
        <f>VLOOKUP(AL2312,工作表1!$F$3:$G$1000,2,FALSE)</f>
        <v>2.5</v>
      </c>
      <c r="AR2312" t="str">
        <f>VLOOKUP(AL2312,工作表1!$F$3:$H$1000,3,FALSE)</f>
        <v>2024/5/15</v>
      </c>
      <c r="AS2312">
        <f t="shared" si="1200"/>
        <v>1.111</v>
      </c>
      <c r="AT2312">
        <f t="shared" si="1201"/>
        <v>1.389</v>
      </c>
      <c r="AU2312" s="43">
        <f t="shared" si="1216"/>
        <v>43054</v>
      </c>
      <c r="AV2312" s="43">
        <f t="shared" si="1202"/>
        <v>43098</v>
      </c>
      <c r="AW2312" s="45">
        <f t="shared" si="1217"/>
        <v>0.12228260869565218</v>
      </c>
      <c r="AX2312" s="45">
        <f t="shared" si="1218"/>
        <v>1.5606387730792137</v>
      </c>
      <c r="AY2312" s="47">
        <f t="shared" si="1219"/>
        <v>103.42217881648718</v>
      </c>
      <c r="AZ2312" s="47">
        <f t="shared" si="1220"/>
        <v>124.66660164802477</v>
      </c>
      <c r="BA2312" s="43"/>
      <c r="BC2312" s="2">
        <v>42886</v>
      </c>
      <c r="BD2312" t="str">
        <v>912828D5</v>
      </c>
      <c r="BE2312">
        <v>-5.7469999999999999</v>
      </c>
      <c r="BF2312">
        <v>1.2546900000000001</v>
      </c>
      <c r="BG2312">
        <v>0.80720000000000003</v>
      </c>
      <c r="BH2312">
        <v>125.984375</v>
      </c>
      <c r="BI2312">
        <f>VLOOKUP(BD2312,工作表1!$K$3:$L$1000,2,FALSE)</f>
        <v>2.375</v>
      </c>
      <c r="BJ2312" t="str">
        <f>VLOOKUP(BD2312,工作表1!$K$3:$M$1000,3,FALSE)</f>
        <v>2024/8/15</v>
      </c>
      <c r="BK2312">
        <f t="shared" si="1203"/>
        <v>1.0985</v>
      </c>
      <c r="BL2312">
        <f t="shared" si="1204"/>
        <v>1.2765</v>
      </c>
      <c r="BM2312" s="43">
        <f t="shared" si="1221"/>
        <v>42962</v>
      </c>
      <c r="BN2312" s="43">
        <f t="shared" si="1205"/>
        <v>43098</v>
      </c>
      <c r="BO2312" s="45">
        <f t="shared" si="1222"/>
        <v>0.6954419889502762</v>
      </c>
      <c r="BP2312" s="45">
        <f t="shared" si="1223"/>
        <v>2.0683871944297283</v>
      </c>
      <c r="BQ2312" s="47">
        <f t="shared" si="1224"/>
        <v>102.30291589833864</v>
      </c>
      <c r="BR2312" s="47">
        <f t="shared" si="1225"/>
        <v>124.29415676097103</v>
      </c>
    </row>
    <row r="2313" spans="6:70" x14ac:dyDescent="0.25">
      <c r="F2313" s="2">
        <v>42961</v>
      </c>
      <c r="G2313">
        <v>1.1595</v>
      </c>
      <c r="H2313" s="43">
        <v>42998</v>
      </c>
      <c r="I2313">
        <v>2.1034000000000002</v>
      </c>
      <c r="L2313" s="2">
        <v>42886</v>
      </c>
      <c r="M2313" t="str">
        <v>912828B6</v>
      </c>
      <c r="N2313">
        <v>-0.11</v>
      </c>
      <c r="O2313">
        <v>0.99539999999999995</v>
      </c>
      <c r="P2313">
        <v>0.82720000000000005</v>
      </c>
      <c r="Q2313">
        <v>126.5625</v>
      </c>
      <c r="R2313">
        <f>VLOOKUP(M2313,工作表1!$A$3:$B$1000,2,FALSE)</f>
        <v>2.75</v>
      </c>
      <c r="S2313" t="str">
        <f>VLOOKUP(M2313,工作表1!$A$3:$C$1000,3,FALSE)</f>
        <v>2024/2/15</v>
      </c>
      <c r="T2313">
        <f t="shared" si="1195"/>
        <v>1.0985</v>
      </c>
      <c r="U2313">
        <f t="shared" si="1194"/>
        <v>1.6515</v>
      </c>
      <c r="V2313" s="43">
        <f t="shared" si="1206"/>
        <v>42962</v>
      </c>
      <c r="W2313" s="43">
        <f t="shared" si="1196"/>
        <v>42916</v>
      </c>
      <c r="X2313" s="45">
        <f t="shared" si="1207"/>
        <v>0.80524861878453036</v>
      </c>
      <c r="Y2313" s="45">
        <f t="shared" si="1208"/>
        <v>1.0237417694694619</v>
      </c>
      <c r="Z2313" s="47">
        <f t="shared" si="1209"/>
        <v>104.82045607790417</v>
      </c>
      <c r="AA2313" s="47">
        <f t="shared" si="1210"/>
        <v>126.38942270946686</v>
      </c>
      <c r="AB2313" s="45">
        <f t="shared" si="1211"/>
        <v>2.0167999999999999</v>
      </c>
      <c r="AC2313" s="2" t="str">
        <f t="shared" si="1197"/>
        <v>TY1</v>
      </c>
      <c r="AD2313">
        <f t="shared" si="1198"/>
        <v>126.5625</v>
      </c>
      <c r="AE2313">
        <f t="shared" si="1199"/>
        <v>126.296875</v>
      </c>
      <c r="AF2313" s="49">
        <f t="shared" si="1193"/>
        <v>0.265625</v>
      </c>
      <c r="AG2313" s="3">
        <f t="shared" si="1212"/>
        <v>126.38942270946686</v>
      </c>
      <c r="AH2313">
        <f t="shared" si="1213"/>
        <v>125.44181533169102</v>
      </c>
      <c r="AI2313" s="51">
        <f t="shared" si="1214"/>
        <v>0.9476073777758387</v>
      </c>
      <c r="AJ2313" s="52">
        <f t="shared" si="1215"/>
        <v>0.6819823777758387</v>
      </c>
      <c r="AK2313" s="2">
        <v>42886</v>
      </c>
      <c r="AL2313" t="str">
        <v>912828WJ</v>
      </c>
      <c r="AM2313">
        <v>-1.9363999999999999</v>
      </c>
      <c r="AN2313">
        <v>1.1306799999999999</v>
      </c>
      <c r="AO2313">
        <v>0.81389999999999996</v>
      </c>
      <c r="AP2313">
        <v>126.296875</v>
      </c>
      <c r="AQ2313">
        <f>VLOOKUP(AL2313,工作表1!$F$3:$G$1000,2,FALSE)</f>
        <v>2.5</v>
      </c>
      <c r="AR2313" t="str">
        <f>VLOOKUP(AL2313,工作表1!$F$3:$H$1000,3,FALSE)</f>
        <v>2024/5/15</v>
      </c>
      <c r="AS2313">
        <f t="shared" si="1200"/>
        <v>1.0985</v>
      </c>
      <c r="AT2313">
        <f t="shared" si="1201"/>
        <v>1.4015</v>
      </c>
      <c r="AU2313" s="43">
        <f t="shared" si="1216"/>
        <v>43054</v>
      </c>
      <c r="AV2313" s="43">
        <f t="shared" si="1202"/>
        <v>43007</v>
      </c>
      <c r="AW2313" s="45">
        <f t="shared" si="1217"/>
        <v>0.11548913043478259</v>
      </c>
      <c r="AX2313" s="45">
        <f t="shared" si="1218"/>
        <v>0.93740693865396063</v>
      </c>
      <c r="AY2313" s="47">
        <f t="shared" si="1219"/>
        <v>103.2189925852213</v>
      </c>
      <c r="AZ2313" s="47">
        <f t="shared" si="1220"/>
        <v>125.44181533169102</v>
      </c>
      <c r="BA2313" s="43"/>
      <c r="BC2313" s="2">
        <v>42885</v>
      </c>
      <c r="BD2313" t="str">
        <v>912828D5</v>
      </c>
      <c r="BE2313">
        <v>-6.2405999999999997</v>
      </c>
      <c r="BF2313">
        <v>1.2542599999999999</v>
      </c>
      <c r="BG2313">
        <v>0.80720000000000003</v>
      </c>
      <c r="BH2313">
        <v>125.84375</v>
      </c>
      <c r="BI2313">
        <f>VLOOKUP(BD2313,工作表1!$K$3:$L$1000,2,FALSE)</f>
        <v>2.375</v>
      </c>
      <c r="BJ2313" t="str">
        <f>VLOOKUP(BD2313,工作表1!$K$3:$M$1000,3,FALSE)</f>
        <v>2024/8/15</v>
      </c>
      <c r="BK2313">
        <f t="shared" si="1203"/>
        <v>1.0908800000000001</v>
      </c>
      <c r="BL2313">
        <f t="shared" si="1204"/>
        <v>1.2841199999999999</v>
      </c>
      <c r="BM2313" s="43">
        <f t="shared" si="1221"/>
        <v>42962</v>
      </c>
      <c r="BN2313" s="43">
        <f t="shared" si="1205"/>
        <v>43098</v>
      </c>
      <c r="BO2313" s="45">
        <f t="shared" si="1222"/>
        <v>0.68888121546961323</v>
      </c>
      <c r="BP2313" s="45">
        <f t="shared" si="1223"/>
        <v>2.0683332702641337</v>
      </c>
      <c r="BQ2313" s="47">
        <f t="shared" si="1224"/>
        <v>102.18277611952809</v>
      </c>
      <c r="BR2313" s="47">
        <f t="shared" si="1225"/>
        <v>124.12818021092124</v>
      </c>
    </row>
    <row r="2314" spans="6:70" x14ac:dyDescent="0.25">
      <c r="F2314" s="2">
        <v>42958</v>
      </c>
      <c r="G2314">
        <v>1.1599999999999999</v>
      </c>
      <c r="H2314" s="43">
        <v>42997</v>
      </c>
      <c r="I2314">
        <v>2.0714999999999999</v>
      </c>
      <c r="L2314" s="2">
        <v>42885</v>
      </c>
      <c r="M2314" t="str">
        <v>912828B6</v>
      </c>
      <c r="N2314">
        <v>0.47360000000000002</v>
      </c>
      <c r="O2314">
        <v>0.76175000000000004</v>
      </c>
      <c r="P2314">
        <v>0.82720000000000005</v>
      </c>
      <c r="Q2314">
        <v>126.4375</v>
      </c>
      <c r="R2314">
        <f>VLOOKUP(M2314,工作表1!$A$3:$B$1000,2,FALSE)</f>
        <v>2.75</v>
      </c>
      <c r="S2314" t="str">
        <f>VLOOKUP(M2314,工作表1!$A$3:$C$1000,3,FALSE)</f>
        <v>2024/2/15</v>
      </c>
      <c r="T2314">
        <f t="shared" si="1195"/>
        <v>1.0908800000000001</v>
      </c>
      <c r="U2314">
        <f t="shared" si="1194"/>
        <v>1.6591199999999999</v>
      </c>
      <c r="V2314" s="43">
        <f t="shared" si="1206"/>
        <v>42962</v>
      </c>
      <c r="W2314" s="43">
        <f t="shared" si="1196"/>
        <v>42916</v>
      </c>
      <c r="X2314" s="45">
        <f t="shared" si="1207"/>
        <v>0.79765193370165743</v>
      </c>
      <c r="Y2314" s="45">
        <f t="shared" si="1208"/>
        <v>1.0236793309619314</v>
      </c>
      <c r="Z2314" s="47">
        <f t="shared" si="1209"/>
        <v>104.73696948267035</v>
      </c>
      <c r="AA2314" s="47">
        <f t="shared" si="1210"/>
        <v>126.27642614963834</v>
      </c>
      <c r="AB2314" s="45">
        <f t="shared" si="1211"/>
        <v>2.0240999999999998</v>
      </c>
      <c r="AC2314" s="2" t="str">
        <f t="shared" si="1197"/>
        <v>TY1</v>
      </c>
      <c r="AD2314">
        <f t="shared" si="1198"/>
        <v>126.4375</v>
      </c>
      <c r="AE2314">
        <f t="shared" si="1199"/>
        <v>126.15625</v>
      </c>
      <c r="AF2314" s="49">
        <f t="shared" si="1193"/>
        <v>0.28125</v>
      </c>
      <c r="AG2314" s="3">
        <f t="shared" si="1212"/>
        <v>126.27642614963834</v>
      </c>
      <c r="AH2314">
        <f t="shared" si="1213"/>
        <v>125.30091472489674</v>
      </c>
      <c r="AI2314" s="51">
        <f t="shared" si="1214"/>
        <v>0.97551142474159747</v>
      </c>
      <c r="AJ2314" s="52">
        <f t="shared" si="1215"/>
        <v>0.69426142474159747</v>
      </c>
      <c r="AK2314" s="2">
        <v>42885</v>
      </c>
      <c r="AL2314" t="str">
        <v>912828WJ</v>
      </c>
      <c r="AM2314">
        <v>-1.6939</v>
      </c>
      <c r="AN2314">
        <v>1.08256</v>
      </c>
      <c r="AO2314">
        <v>0.81389999999999996</v>
      </c>
      <c r="AP2314">
        <v>126.15625</v>
      </c>
      <c r="AQ2314">
        <f>VLOOKUP(AL2314,工作表1!$F$3:$G$1000,2,FALSE)</f>
        <v>2.5</v>
      </c>
      <c r="AR2314" t="str">
        <f>VLOOKUP(AL2314,工作表1!$F$3:$H$1000,3,FALSE)</f>
        <v>2024/5/15</v>
      </c>
      <c r="AS2314">
        <f t="shared" si="1200"/>
        <v>1.0908800000000001</v>
      </c>
      <c r="AT2314">
        <f t="shared" si="1201"/>
        <v>1.4091199999999999</v>
      </c>
      <c r="AU2314" s="43">
        <f t="shared" si="1216"/>
        <v>43054</v>
      </c>
      <c r="AV2314" s="43">
        <f t="shared" si="1202"/>
        <v>43007</v>
      </c>
      <c r="AW2314" s="45">
        <f t="shared" si="1217"/>
        <v>0.10869565217391304</v>
      </c>
      <c r="AX2314" s="45">
        <f t="shared" si="1218"/>
        <v>0.93746277546158441</v>
      </c>
      <c r="AY2314" s="47">
        <f t="shared" si="1219"/>
        <v>103.11622390707444</v>
      </c>
      <c r="AZ2314" s="47">
        <f t="shared" si="1220"/>
        <v>125.30091472489674</v>
      </c>
      <c r="BA2314" s="43"/>
      <c r="BC2314" s="2">
        <v>42881</v>
      </c>
      <c r="BD2314" t="str">
        <v>912828D5</v>
      </c>
      <c r="BE2314">
        <v>-7.5475000000000003</v>
      </c>
      <c r="BF2314">
        <v>1.3212900000000001</v>
      </c>
      <c r="BG2314">
        <v>0.80720000000000003</v>
      </c>
      <c r="BH2314">
        <v>125.578125</v>
      </c>
      <c r="BI2314">
        <f>VLOOKUP(BD2314,工作表1!$K$3:$L$1000,2,FALSE)</f>
        <v>2.375</v>
      </c>
      <c r="BJ2314" t="str">
        <f>VLOOKUP(BD2314,工作表1!$K$3:$M$1000,3,FALSE)</f>
        <v>2024/8/15</v>
      </c>
      <c r="BK2314">
        <f t="shared" si="1203"/>
        <v>1.08</v>
      </c>
      <c r="BL2314">
        <f t="shared" si="1204"/>
        <v>1.2949999999999999</v>
      </c>
      <c r="BM2314" s="43">
        <f t="shared" si="1221"/>
        <v>42962</v>
      </c>
      <c r="BN2314" s="43">
        <f t="shared" si="1205"/>
        <v>43098</v>
      </c>
      <c r="BO2314" s="45">
        <f t="shared" si="1222"/>
        <v>0.68232044198895025</v>
      </c>
      <c r="BP2314" s="45">
        <f t="shared" si="1223"/>
        <v>2.0682793460985396</v>
      </c>
      <c r="BQ2314" s="47">
        <f t="shared" si="1224"/>
        <v>101.93159260678894</v>
      </c>
      <c r="BR2314" s="47">
        <f t="shared" si="1225"/>
        <v>123.79741810512904</v>
      </c>
    </row>
    <row r="2315" spans="6:70" x14ac:dyDescent="0.25">
      <c r="F2315" s="2">
        <v>42957</v>
      </c>
      <c r="G2315">
        <v>1.1605000000000001</v>
      </c>
      <c r="H2315" s="43">
        <v>42996</v>
      </c>
      <c r="I2315">
        <v>2.0592000000000001</v>
      </c>
      <c r="L2315" s="2">
        <v>42881</v>
      </c>
      <c r="M2315" t="str">
        <v>912828B6</v>
      </c>
      <c r="N2315">
        <v>0.43070000000000003</v>
      </c>
      <c r="O2315">
        <v>0.78163000000000005</v>
      </c>
      <c r="P2315">
        <v>0.82720000000000005</v>
      </c>
      <c r="Q2315">
        <v>126.1875</v>
      </c>
      <c r="R2315">
        <f>VLOOKUP(M2315,工作表1!$A$3:$B$1000,2,FALSE)</f>
        <v>2.75</v>
      </c>
      <c r="S2315" t="str">
        <f>VLOOKUP(M2315,工作表1!$A$3:$C$1000,3,FALSE)</f>
        <v>2024/2/15</v>
      </c>
      <c r="T2315">
        <f t="shared" si="1195"/>
        <v>1.08</v>
      </c>
      <c r="U2315">
        <f t="shared" si="1194"/>
        <v>1.67</v>
      </c>
      <c r="V2315" s="43">
        <f t="shared" si="1206"/>
        <v>42962</v>
      </c>
      <c r="W2315" s="43">
        <f t="shared" si="1196"/>
        <v>42916</v>
      </c>
      <c r="X2315" s="45">
        <f t="shared" si="1207"/>
        <v>0.79005524861878451</v>
      </c>
      <c r="Y2315" s="45">
        <f t="shared" si="1208"/>
        <v>1.0236168924544009</v>
      </c>
      <c r="Z2315" s="47">
        <f t="shared" si="1209"/>
        <v>104.53353756398549</v>
      </c>
      <c r="AA2315" s="47">
        <f t="shared" si="1210"/>
        <v>126.01803744884442</v>
      </c>
      <c r="AB2315" s="45">
        <f t="shared" si="1211"/>
        <v>2.0602</v>
      </c>
      <c r="AC2315" s="2" t="str">
        <f t="shared" si="1197"/>
        <v>TY1</v>
      </c>
      <c r="AD2315">
        <f t="shared" si="1198"/>
        <v>126.1875</v>
      </c>
      <c r="AE2315">
        <f t="shared" si="1199"/>
        <v>125.890625</v>
      </c>
      <c r="AF2315" s="49">
        <f t="shared" si="1193"/>
        <v>0.296875</v>
      </c>
      <c r="AG2315" s="3">
        <f t="shared" si="1212"/>
        <v>126.01803744884442</v>
      </c>
      <c r="AH2315">
        <f t="shared" si="1213"/>
        <v>124.99592935610636</v>
      </c>
      <c r="AI2315" s="51">
        <f t="shared" si="1214"/>
        <v>1.0221080927380655</v>
      </c>
      <c r="AJ2315" s="52">
        <f t="shared" si="1215"/>
        <v>0.72523309273806547</v>
      </c>
      <c r="AK2315" s="2">
        <v>42881</v>
      </c>
      <c r="AL2315" t="str">
        <v>912828WJ</v>
      </c>
      <c r="AM2315">
        <v>-2.4308999999999998</v>
      </c>
      <c r="AN2315">
        <v>1.1476500000000001</v>
      </c>
      <c r="AO2315">
        <v>0.81389999999999996</v>
      </c>
      <c r="AP2315">
        <v>125.890625</v>
      </c>
      <c r="AQ2315">
        <f>VLOOKUP(AL2315,工作表1!$F$3:$G$1000,2,FALSE)</f>
        <v>2.5</v>
      </c>
      <c r="AR2315" t="str">
        <f>VLOOKUP(AL2315,工作表1!$F$3:$H$1000,3,FALSE)</f>
        <v>2024/5/15</v>
      </c>
      <c r="AS2315">
        <f t="shared" si="1200"/>
        <v>1.08</v>
      </c>
      <c r="AT2315">
        <f t="shared" si="1201"/>
        <v>1.42</v>
      </c>
      <c r="AU2315" s="43">
        <f t="shared" si="1216"/>
        <v>43054</v>
      </c>
      <c r="AV2315" s="43">
        <f t="shared" si="1202"/>
        <v>43007</v>
      </c>
      <c r="AW2315" s="45">
        <f t="shared" si="1217"/>
        <v>0.10190217391304349</v>
      </c>
      <c r="AX2315" s="45">
        <f t="shared" si="1218"/>
        <v>0.93751861226920785</v>
      </c>
      <c r="AY2315" s="47">
        <f t="shared" si="1219"/>
        <v>102.88105375225004</v>
      </c>
      <c r="AZ2315" s="47">
        <f t="shared" si="1220"/>
        <v>124.99592935610636</v>
      </c>
      <c r="BA2315" s="43"/>
      <c r="BC2315" s="2">
        <v>42880</v>
      </c>
      <c r="BD2315" t="str">
        <v>912828D5</v>
      </c>
      <c r="BE2315">
        <v>-7.2465999999999999</v>
      </c>
      <c r="BF2315">
        <v>1.29881</v>
      </c>
      <c r="BG2315">
        <v>0.80720000000000003</v>
      </c>
      <c r="BH2315">
        <v>125.546875</v>
      </c>
      <c r="BI2315">
        <f>VLOOKUP(BD2315,工作表1!$K$3:$L$1000,2,FALSE)</f>
        <v>2.375</v>
      </c>
      <c r="BJ2315" t="str">
        <f>VLOOKUP(BD2315,工作表1!$K$3:$M$1000,3,FALSE)</f>
        <v>2024/8/15</v>
      </c>
      <c r="BK2315">
        <f t="shared" si="1203"/>
        <v>1.0820000000000001</v>
      </c>
      <c r="BL2315">
        <f t="shared" si="1204"/>
        <v>1.2929999999999999</v>
      </c>
      <c r="BM2315" s="43">
        <f t="shared" si="1221"/>
        <v>42962</v>
      </c>
      <c r="BN2315" s="43">
        <f t="shared" si="1205"/>
        <v>43098</v>
      </c>
      <c r="BO2315" s="45">
        <f t="shared" si="1222"/>
        <v>0.65607734806629836</v>
      </c>
      <c r="BP2315" s="45">
        <f t="shared" si="1223"/>
        <v>2.0680636494361613</v>
      </c>
      <c r="BQ2315" s="47">
        <f t="shared" si="1224"/>
        <v>101.94278056361719</v>
      </c>
      <c r="BR2315" s="47">
        <f t="shared" si="1225"/>
        <v>123.76618832391371</v>
      </c>
    </row>
    <row r="2316" spans="6:70" x14ac:dyDescent="0.25">
      <c r="F2316" s="2">
        <v>42956</v>
      </c>
      <c r="G2316">
        <v>1.1625000000000001</v>
      </c>
      <c r="H2316" s="43">
        <v>42993</v>
      </c>
      <c r="I2316">
        <v>2.0324</v>
      </c>
      <c r="L2316" s="2">
        <v>42880</v>
      </c>
      <c r="M2316" t="str">
        <v>912828B6</v>
      </c>
      <c r="N2316">
        <v>0.21870000000000001</v>
      </c>
      <c r="O2316">
        <v>0.86324000000000001</v>
      </c>
      <c r="P2316">
        <v>0.82720000000000005</v>
      </c>
      <c r="Q2316">
        <v>126.171875</v>
      </c>
      <c r="R2316">
        <f>VLOOKUP(M2316,工作表1!$A$3:$B$1000,2,FALSE)</f>
        <v>2.75</v>
      </c>
      <c r="S2316" t="str">
        <f>VLOOKUP(M2316,工作表1!$A$3:$C$1000,3,FALSE)</f>
        <v>2024/2/15</v>
      </c>
      <c r="T2316">
        <f t="shared" si="1195"/>
        <v>1.0820000000000001</v>
      </c>
      <c r="U2316">
        <f t="shared" si="1194"/>
        <v>1.6679999999999999</v>
      </c>
      <c r="V2316" s="43">
        <f t="shared" si="1206"/>
        <v>42962</v>
      </c>
      <c r="W2316" s="43">
        <f t="shared" si="1196"/>
        <v>42916</v>
      </c>
      <c r="X2316" s="45">
        <f t="shared" si="1207"/>
        <v>0.75966850828729282</v>
      </c>
      <c r="Y2316" s="45">
        <f t="shared" si="1208"/>
        <v>1.0233671384242791</v>
      </c>
      <c r="Z2316" s="47">
        <f t="shared" si="1209"/>
        <v>104.53965008569328</v>
      </c>
      <c r="AA2316" s="47">
        <f t="shared" si="1210"/>
        <v>125.98020472927409</v>
      </c>
      <c r="AB2316" s="45">
        <f t="shared" si="1211"/>
        <v>2.0630999999999999</v>
      </c>
      <c r="AC2316" s="2" t="str">
        <f t="shared" si="1197"/>
        <v>TY1</v>
      </c>
      <c r="AD2316">
        <f t="shared" si="1198"/>
        <v>126.171875</v>
      </c>
      <c r="AE2316">
        <f t="shared" si="1199"/>
        <v>125.859375</v>
      </c>
      <c r="AF2316" s="49">
        <f t="shared" si="1193"/>
        <v>0.3125</v>
      </c>
      <c r="AG2316" s="3">
        <f t="shared" si="1212"/>
        <v>125.98020472927409</v>
      </c>
      <c r="AH2316">
        <f t="shared" si="1213"/>
        <v>124.9630912483977</v>
      </c>
      <c r="AI2316" s="51">
        <f t="shared" si="1214"/>
        <v>1.0171134808763895</v>
      </c>
      <c r="AJ2316" s="52">
        <f t="shared" si="1215"/>
        <v>0.70461348087638953</v>
      </c>
      <c r="AK2316" s="2">
        <v>42880</v>
      </c>
      <c r="AL2316" t="str">
        <v>912828WJ</v>
      </c>
      <c r="AM2316">
        <v>-2.15</v>
      </c>
      <c r="AN2316">
        <v>1.1164400000000001</v>
      </c>
      <c r="AO2316">
        <v>0.81389999999999996</v>
      </c>
      <c r="AP2316">
        <v>125.859375</v>
      </c>
      <c r="AQ2316">
        <f>VLOOKUP(AL2316,工作表1!$F$3:$G$1000,2,FALSE)</f>
        <v>2.5</v>
      </c>
      <c r="AR2316" t="str">
        <f>VLOOKUP(AL2316,工作表1!$F$3:$H$1000,3,FALSE)</f>
        <v>2024/5/15</v>
      </c>
      <c r="AS2316">
        <f t="shared" si="1200"/>
        <v>1.0820000000000001</v>
      </c>
      <c r="AT2316">
        <f t="shared" si="1201"/>
        <v>1.4179999999999999</v>
      </c>
      <c r="AU2316" s="43">
        <f t="shared" si="1216"/>
        <v>43054</v>
      </c>
      <c r="AV2316" s="43">
        <f t="shared" si="1202"/>
        <v>43007</v>
      </c>
      <c r="AW2316" s="45">
        <f t="shared" si="1217"/>
        <v>7.4728260869565216E-2</v>
      </c>
      <c r="AX2316" s="45">
        <f t="shared" si="1218"/>
        <v>0.93774195949970229</v>
      </c>
      <c r="AY2316" s="47">
        <f t="shared" si="1219"/>
        <v>102.89122900816679</v>
      </c>
      <c r="AZ2316" s="47">
        <f t="shared" si="1220"/>
        <v>124.9630912483977</v>
      </c>
      <c r="BA2316" s="43"/>
      <c r="BC2316" s="2">
        <v>42879</v>
      </c>
      <c r="BD2316" t="str">
        <v>912828D5</v>
      </c>
      <c r="BE2316">
        <v>-8.5482999999999993</v>
      </c>
      <c r="BF2316">
        <v>1.3084100000000001</v>
      </c>
      <c r="BG2316">
        <v>0.80720000000000003</v>
      </c>
      <c r="BH2316">
        <v>125.453125</v>
      </c>
      <c r="BI2316">
        <f>VLOOKUP(BD2316,工作表1!$K$3:$L$1000,2,FALSE)</f>
        <v>2.375</v>
      </c>
      <c r="BJ2316" t="str">
        <f>VLOOKUP(BD2316,工作表1!$K$3:$M$1000,3,FALSE)</f>
        <v>2024/8/15</v>
      </c>
      <c r="BK2316">
        <f t="shared" si="1203"/>
        <v>1.0629999999999999</v>
      </c>
      <c r="BL2316">
        <f t="shared" si="1204"/>
        <v>1.3120000000000001</v>
      </c>
      <c r="BM2316" s="43">
        <f t="shared" si="1221"/>
        <v>42962</v>
      </c>
      <c r="BN2316" s="43">
        <f t="shared" si="1205"/>
        <v>43098</v>
      </c>
      <c r="BO2316" s="45">
        <f t="shared" si="1222"/>
        <v>0.64951657458563539</v>
      </c>
      <c r="BP2316" s="45">
        <f t="shared" si="1223"/>
        <v>2.0680097252705667</v>
      </c>
      <c r="BQ2316" s="47">
        <f t="shared" si="1224"/>
        <v>101.86456953431647</v>
      </c>
      <c r="BR2316" s="47">
        <f t="shared" si="1225"/>
        <v>123.64340391206296</v>
      </c>
    </row>
    <row r="2317" spans="6:70" x14ac:dyDescent="0.25">
      <c r="F2317" s="2">
        <v>42955</v>
      </c>
      <c r="G2317">
        <v>1.163</v>
      </c>
      <c r="H2317" s="43">
        <v>42992</v>
      </c>
      <c r="I2317">
        <v>2.0055000000000001</v>
      </c>
      <c r="L2317" s="2">
        <v>42879</v>
      </c>
      <c r="M2317" t="str">
        <v>912828B6</v>
      </c>
      <c r="N2317">
        <v>-0.73089999999999999</v>
      </c>
      <c r="O2317">
        <v>1.09213</v>
      </c>
      <c r="P2317">
        <v>0.82720000000000005</v>
      </c>
      <c r="Q2317">
        <v>126.0625</v>
      </c>
      <c r="R2317">
        <f>VLOOKUP(M2317,工作表1!$A$3:$B$1000,2,FALSE)</f>
        <v>2.75</v>
      </c>
      <c r="S2317" t="str">
        <f>VLOOKUP(M2317,工作表1!$A$3:$C$1000,3,FALSE)</f>
        <v>2024/2/15</v>
      </c>
      <c r="T2317">
        <f t="shared" si="1195"/>
        <v>1.0629999999999999</v>
      </c>
      <c r="U2317">
        <f t="shared" si="1194"/>
        <v>1.6870000000000001</v>
      </c>
      <c r="V2317" s="43">
        <f t="shared" si="1206"/>
        <v>42962</v>
      </c>
      <c r="W2317" s="43">
        <f t="shared" si="1196"/>
        <v>42916</v>
      </c>
      <c r="X2317" s="45">
        <f t="shared" si="1207"/>
        <v>0.7520718232044199</v>
      </c>
      <c r="Y2317" s="45">
        <f t="shared" si="1208"/>
        <v>1.0233046999167486</v>
      </c>
      <c r="Z2317" s="47">
        <f t="shared" si="1209"/>
        <v>104.42887986656734</v>
      </c>
      <c r="AA2317" s="47">
        <f t="shared" si="1210"/>
        <v>125.8326404020067</v>
      </c>
      <c r="AB2317" s="45">
        <f t="shared" si="1211"/>
        <v>2.0508999999999999</v>
      </c>
      <c r="AC2317" s="2" t="str">
        <f t="shared" si="1197"/>
        <v>TY1</v>
      </c>
      <c r="AD2317">
        <f t="shared" si="1198"/>
        <v>126.0625</v>
      </c>
      <c r="AE2317">
        <f t="shared" si="1199"/>
        <v>125.765625</v>
      </c>
      <c r="AF2317" s="49">
        <f t="shared" si="1193"/>
        <v>0.296875</v>
      </c>
      <c r="AG2317" s="3">
        <f t="shared" si="1212"/>
        <v>125.8326404020067</v>
      </c>
      <c r="AH2317">
        <f t="shared" si="1213"/>
        <v>124.84736520730776</v>
      </c>
      <c r="AI2317" s="51">
        <f t="shared" si="1214"/>
        <v>0.98527519469894287</v>
      </c>
      <c r="AJ2317" s="52">
        <f t="shared" si="1215"/>
        <v>0.68840019469894287</v>
      </c>
      <c r="AK2317" s="2">
        <v>42879</v>
      </c>
      <c r="AL2317" t="str">
        <v>912828WJ</v>
      </c>
      <c r="AM2317">
        <v>-2.9863</v>
      </c>
      <c r="AN2317">
        <v>1.1321300000000001</v>
      </c>
      <c r="AO2317">
        <v>0.81389999999999996</v>
      </c>
      <c r="AP2317">
        <v>125.765625</v>
      </c>
      <c r="AQ2317">
        <f>VLOOKUP(AL2317,工作表1!$F$3:$G$1000,2,FALSE)</f>
        <v>2.5</v>
      </c>
      <c r="AR2317" t="str">
        <f>VLOOKUP(AL2317,工作表1!$F$3:$H$1000,3,FALSE)</f>
        <v>2024/5/15</v>
      </c>
      <c r="AS2317">
        <f t="shared" si="1200"/>
        <v>1.0629999999999999</v>
      </c>
      <c r="AT2317">
        <f t="shared" si="1201"/>
        <v>1.4370000000000001</v>
      </c>
      <c r="AU2317" s="43">
        <f t="shared" si="1216"/>
        <v>43054</v>
      </c>
      <c r="AV2317" s="43">
        <f t="shared" si="1202"/>
        <v>43007</v>
      </c>
      <c r="AW2317" s="45">
        <f t="shared" si="1217"/>
        <v>6.7934782608695649E-2</v>
      </c>
      <c r="AX2317" s="45">
        <f t="shared" si="1218"/>
        <v>0.93779779630732585</v>
      </c>
      <c r="AY2317" s="47">
        <f t="shared" si="1219"/>
        <v>102.8131373534911</v>
      </c>
      <c r="AZ2317" s="47">
        <f t="shared" si="1220"/>
        <v>124.84736520730776</v>
      </c>
      <c r="BA2317" s="43"/>
      <c r="BC2317" s="2">
        <v>42878</v>
      </c>
      <c r="BD2317" t="str">
        <v>912828D5</v>
      </c>
      <c r="BE2317">
        <v>-9.3582000000000001</v>
      </c>
      <c r="BF2317">
        <v>1.32812</v>
      </c>
      <c r="BG2317">
        <v>0.80720000000000003</v>
      </c>
      <c r="BH2317">
        <v>125.25</v>
      </c>
      <c r="BI2317">
        <f>VLOOKUP(BD2317,工作表1!$K$3:$L$1000,2,FALSE)</f>
        <v>2.375</v>
      </c>
      <c r="BJ2317" t="str">
        <f>VLOOKUP(BD2317,工作表1!$K$3:$M$1000,3,FALSE)</f>
        <v>2024/8/15</v>
      </c>
      <c r="BK2317">
        <f t="shared" si="1203"/>
        <v>1.0669999999999999</v>
      </c>
      <c r="BL2317">
        <f t="shared" si="1204"/>
        <v>1.3080000000000001</v>
      </c>
      <c r="BM2317" s="43">
        <f t="shared" si="1221"/>
        <v>42962</v>
      </c>
      <c r="BN2317" s="43">
        <f t="shared" si="1205"/>
        <v>43098</v>
      </c>
      <c r="BO2317" s="45">
        <f t="shared" si="1222"/>
        <v>0.6429558011049723</v>
      </c>
      <c r="BP2317" s="45">
        <f t="shared" si="1223"/>
        <v>2.0679558011049721</v>
      </c>
      <c r="BQ2317" s="47">
        <f t="shared" si="1224"/>
        <v>101.69244097599885</v>
      </c>
      <c r="BR2317" s="47">
        <f t="shared" si="1225"/>
        <v>123.42147255037847</v>
      </c>
    </row>
    <row r="2318" spans="6:70" x14ac:dyDescent="0.25">
      <c r="F2318" s="2">
        <v>42954</v>
      </c>
      <c r="G2318">
        <v>1.163</v>
      </c>
      <c r="H2318" s="43">
        <v>42991</v>
      </c>
      <c r="I2318">
        <v>2.0030000000000001</v>
      </c>
      <c r="L2318" s="2">
        <v>42878</v>
      </c>
      <c r="M2318" t="str">
        <v>912828B6</v>
      </c>
      <c r="N2318">
        <v>-8.9300000000000004E-2</v>
      </c>
      <c r="O2318">
        <v>0.88085000000000002</v>
      </c>
      <c r="P2318">
        <v>0.82720000000000005</v>
      </c>
      <c r="Q2318">
        <v>125.859375</v>
      </c>
      <c r="R2318">
        <f>VLOOKUP(M2318,工作表1!$A$3:$B$1000,2,FALSE)</f>
        <v>2.75</v>
      </c>
      <c r="S2318" t="str">
        <f>VLOOKUP(M2318,工作表1!$A$3:$C$1000,3,FALSE)</f>
        <v>2024/2/15</v>
      </c>
      <c r="T2318">
        <f t="shared" si="1195"/>
        <v>1.0669999999999999</v>
      </c>
      <c r="U2318">
        <f t="shared" si="1194"/>
        <v>1.6830000000000001</v>
      </c>
      <c r="V2318" s="43">
        <f t="shared" si="1206"/>
        <v>42962</v>
      </c>
      <c r="W2318" s="43">
        <f t="shared" si="1196"/>
        <v>42916</v>
      </c>
      <c r="X2318" s="45">
        <f t="shared" si="1207"/>
        <v>0.74447513812154686</v>
      </c>
      <c r="Y2318" s="45">
        <f t="shared" si="1208"/>
        <v>1.023242261409218</v>
      </c>
      <c r="Z2318" s="47">
        <f t="shared" si="1209"/>
        <v>104.28941309779735</v>
      </c>
      <c r="AA2318" s="47">
        <f t="shared" si="1210"/>
        <v>125.65311498152035</v>
      </c>
      <c r="AB2318" s="45">
        <f t="shared" si="1211"/>
        <v>2.0899000000000001</v>
      </c>
      <c r="AC2318" s="2" t="str">
        <f t="shared" si="1197"/>
        <v>TY1</v>
      </c>
      <c r="AD2318">
        <f t="shared" si="1198"/>
        <v>125.859375</v>
      </c>
      <c r="AE2318">
        <f t="shared" si="1199"/>
        <v>125.5625</v>
      </c>
      <c r="AF2318" s="49">
        <f t="shared" si="1193"/>
        <v>0.296875</v>
      </c>
      <c r="AG2318" s="3">
        <f t="shared" si="1212"/>
        <v>125.65311498152035</v>
      </c>
      <c r="AH2318">
        <f t="shared" si="1213"/>
        <v>124.64567674950227</v>
      </c>
      <c r="AI2318" s="51">
        <f t="shared" si="1214"/>
        <v>1.0074382320180746</v>
      </c>
      <c r="AJ2318" s="52">
        <f t="shared" si="1215"/>
        <v>0.71056323201807459</v>
      </c>
      <c r="AK2318" s="2">
        <v>42878</v>
      </c>
      <c r="AL2318" t="str">
        <v>912828WJ</v>
      </c>
      <c r="AM2318">
        <v>-3.0838999999999999</v>
      </c>
      <c r="AN2318">
        <v>1.1188800000000001</v>
      </c>
      <c r="AO2318">
        <v>0.81389999999999996</v>
      </c>
      <c r="AP2318">
        <v>125.5625</v>
      </c>
      <c r="AQ2318">
        <f>VLOOKUP(AL2318,工作表1!$F$3:$G$1000,2,FALSE)</f>
        <v>2.5</v>
      </c>
      <c r="AR2318" t="str">
        <f>VLOOKUP(AL2318,工作表1!$F$3:$H$1000,3,FALSE)</f>
        <v>2024/5/15</v>
      </c>
      <c r="AS2318">
        <f t="shared" si="1200"/>
        <v>1.0669999999999999</v>
      </c>
      <c r="AT2318">
        <f t="shared" si="1201"/>
        <v>1.4330000000000001</v>
      </c>
      <c r="AU2318" s="43">
        <f t="shared" si="1216"/>
        <v>43054</v>
      </c>
      <c r="AV2318" s="43">
        <f t="shared" si="1202"/>
        <v>43007</v>
      </c>
      <c r="AW2318" s="45">
        <f t="shared" si="1217"/>
        <v>6.1141304347826088E-2</v>
      </c>
      <c r="AX2318" s="45">
        <f t="shared" si="1218"/>
        <v>0.93785363311494929</v>
      </c>
      <c r="AY2318" s="47">
        <f t="shared" si="1219"/>
        <v>102.65700866562842</v>
      </c>
      <c r="AZ2318" s="47">
        <f t="shared" si="1220"/>
        <v>124.64567674950227</v>
      </c>
      <c r="BA2318" s="43"/>
      <c r="BC2318" s="2">
        <v>42877</v>
      </c>
      <c r="BD2318" t="str">
        <v>912828D5</v>
      </c>
      <c r="BE2318">
        <v>-8.8129000000000008</v>
      </c>
      <c r="BF2318">
        <v>1.29752</v>
      </c>
      <c r="BG2318">
        <v>0.80720000000000003</v>
      </c>
      <c r="BH2318">
        <v>125.515625</v>
      </c>
      <c r="BI2318">
        <f>VLOOKUP(BD2318,工作表1!$K$3:$L$1000,2,FALSE)</f>
        <v>2.375</v>
      </c>
      <c r="BJ2318" t="str">
        <f>VLOOKUP(BD2318,工作表1!$K$3:$M$1000,3,FALSE)</f>
        <v>2024/8/15</v>
      </c>
      <c r="BK2318">
        <f t="shared" si="1203"/>
        <v>1.056</v>
      </c>
      <c r="BL2318">
        <f t="shared" si="1204"/>
        <v>1.319</v>
      </c>
      <c r="BM2318" s="43">
        <f t="shared" si="1221"/>
        <v>42962</v>
      </c>
      <c r="BN2318" s="43">
        <f t="shared" si="1205"/>
        <v>43098</v>
      </c>
      <c r="BO2318" s="45">
        <f t="shared" si="1222"/>
        <v>0.63639502762430933</v>
      </c>
      <c r="BP2318" s="45">
        <f t="shared" si="1223"/>
        <v>2.067901876939378</v>
      </c>
      <c r="BQ2318" s="47">
        <f t="shared" si="1224"/>
        <v>101.91973674955977</v>
      </c>
      <c r="BR2318" s="47">
        <f t="shared" si="1225"/>
        <v>123.68303956262129</v>
      </c>
    </row>
    <row r="2319" spans="6:70" x14ac:dyDescent="0.25">
      <c r="F2319" s="2">
        <v>42951</v>
      </c>
      <c r="G2319">
        <v>1.161</v>
      </c>
      <c r="H2319" s="43">
        <v>42990</v>
      </c>
      <c r="I2319">
        <v>1.9883999999999999</v>
      </c>
      <c r="L2319" s="2">
        <v>42877</v>
      </c>
      <c r="M2319" t="str">
        <v>912828B6</v>
      </c>
      <c r="N2319">
        <v>-0.77749999999999997</v>
      </c>
      <c r="O2319">
        <v>1.0737300000000001</v>
      </c>
      <c r="P2319">
        <v>0.82720000000000005</v>
      </c>
      <c r="Q2319">
        <v>126.125</v>
      </c>
      <c r="R2319">
        <f>VLOOKUP(M2319,工作表1!$A$3:$B$1000,2,FALSE)</f>
        <v>2.75</v>
      </c>
      <c r="S2319" t="str">
        <f>VLOOKUP(M2319,工作表1!$A$3:$C$1000,3,FALSE)</f>
        <v>2024/2/15</v>
      </c>
      <c r="T2319">
        <f t="shared" si="1195"/>
        <v>1.056</v>
      </c>
      <c r="U2319">
        <f t="shared" si="1194"/>
        <v>1.694</v>
      </c>
      <c r="V2319" s="43">
        <f t="shared" si="1206"/>
        <v>42962</v>
      </c>
      <c r="W2319" s="43">
        <f t="shared" si="1196"/>
        <v>42916</v>
      </c>
      <c r="X2319" s="45">
        <f t="shared" si="1207"/>
        <v>0.73687845303867394</v>
      </c>
      <c r="Y2319" s="45">
        <f t="shared" si="1208"/>
        <v>1.0231798229016875</v>
      </c>
      <c r="Z2319" s="47">
        <f t="shared" si="1209"/>
        <v>104.48509138657447</v>
      </c>
      <c r="AA2319" s="47">
        <f t="shared" si="1210"/>
        <v>125.87685835508138</v>
      </c>
      <c r="AB2319" s="45">
        <f t="shared" si="1211"/>
        <v>2.0630999999999999</v>
      </c>
      <c r="AC2319" s="2" t="str">
        <f t="shared" si="1197"/>
        <v>TY1</v>
      </c>
      <c r="AD2319">
        <f t="shared" si="1198"/>
        <v>126.125</v>
      </c>
      <c r="AE2319">
        <f t="shared" si="1199"/>
        <v>125.828125</v>
      </c>
      <c r="AF2319" s="49">
        <f t="shared" si="1193"/>
        <v>0.296875</v>
      </c>
      <c r="AG2319" s="3">
        <f t="shared" si="1212"/>
        <v>125.87685835508138</v>
      </c>
      <c r="AH2319">
        <f t="shared" si="1213"/>
        <v>124.89024852928486</v>
      </c>
      <c r="AI2319" s="51">
        <f t="shared" si="1214"/>
        <v>0.98660982579652057</v>
      </c>
      <c r="AJ2319" s="52">
        <f t="shared" si="1215"/>
        <v>0.68973482579652057</v>
      </c>
      <c r="AK2319" s="2">
        <v>42877</v>
      </c>
      <c r="AL2319" t="str">
        <v>912828WJ</v>
      </c>
      <c r="AM2319">
        <v>-3.12</v>
      </c>
      <c r="AN2319">
        <v>1.1193500000000001</v>
      </c>
      <c r="AO2319">
        <v>0.81389999999999996</v>
      </c>
      <c r="AP2319">
        <v>125.828125</v>
      </c>
      <c r="AQ2319">
        <f>VLOOKUP(AL2319,工作表1!$F$3:$G$1000,2,FALSE)</f>
        <v>2.5</v>
      </c>
      <c r="AR2319" t="str">
        <f>VLOOKUP(AL2319,工作表1!$F$3:$H$1000,3,FALSE)</f>
        <v>2024/5/15</v>
      </c>
      <c r="AS2319">
        <f t="shared" si="1200"/>
        <v>1.056</v>
      </c>
      <c r="AT2319">
        <f t="shared" si="1201"/>
        <v>1.444</v>
      </c>
      <c r="AU2319" s="43">
        <f t="shared" si="1216"/>
        <v>43054</v>
      </c>
      <c r="AV2319" s="43">
        <f t="shared" si="1202"/>
        <v>43007</v>
      </c>
      <c r="AW2319" s="45">
        <f t="shared" si="1217"/>
        <v>5.434782608695652E-2</v>
      </c>
      <c r="AX2319" s="45">
        <f t="shared" si="1218"/>
        <v>0.93790946992257296</v>
      </c>
      <c r="AY2319" s="47">
        <f t="shared" si="1219"/>
        <v>102.86944396291645</v>
      </c>
      <c r="AZ2319" s="47">
        <f t="shared" si="1220"/>
        <v>124.89024852928486</v>
      </c>
      <c r="BA2319" s="43"/>
      <c r="BC2319" s="2">
        <v>42874</v>
      </c>
      <c r="BD2319" t="str">
        <v>912828D5</v>
      </c>
      <c r="BE2319">
        <v>-9.0518000000000001</v>
      </c>
      <c r="BF2319">
        <v>1.3072600000000001</v>
      </c>
      <c r="BG2319">
        <v>0.80720000000000003</v>
      </c>
      <c r="BH2319">
        <v>125.578125</v>
      </c>
      <c r="BI2319">
        <f>VLOOKUP(BD2319,工作表1!$K$3:$L$1000,2,FALSE)</f>
        <v>2.375</v>
      </c>
      <c r="BJ2319" t="str">
        <f>VLOOKUP(BD2319,工作表1!$K$3:$M$1000,3,FALSE)</f>
        <v>2024/8/15</v>
      </c>
      <c r="BK2319">
        <f t="shared" si="1203"/>
        <v>1.0469999999999999</v>
      </c>
      <c r="BL2319">
        <f t="shared" si="1204"/>
        <v>1.3280000000000001</v>
      </c>
      <c r="BM2319" s="43">
        <f t="shared" si="1221"/>
        <v>42962</v>
      </c>
      <c r="BN2319" s="43">
        <f t="shared" si="1205"/>
        <v>43098</v>
      </c>
      <c r="BO2319" s="45">
        <f t="shared" si="1222"/>
        <v>0.62983425414364635</v>
      </c>
      <c r="BP2319" s="45">
        <f t="shared" si="1223"/>
        <v>2.067847952773783</v>
      </c>
      <c r="BQ2319" s="47">
        <f t="shared" si="1224"/>
        <v>101.96642627649712</v>
      </c>
      <c r="BR2319" s="47">
        <f t="shared" si="1225"/>
        <v>123.72230778899079</v>
      </c>
    </row>
    <row r="2320" spans="6:70" x14ac:dyDescent="0.25">
      <c r="F2320" s="2">
        <v>42950</v>
      </c>
      <c r="G2320">
        <v>1.1615</v>
      </c>
      <c r="H2320" s="43">
        <v>42989</v>
      </c>
      <c r="I2320">
        <v>1.9544999999999999</v>
      </c>
      <c r="L2320" s="2">
        <v>42874</v>
      </c>
      <c r="M2320" t="str">
        <v>912828B6</v>
      </c>
      <c r="N2320">
        <v>-0.59340000000000004</v>
      </c>
      <c r="O2320">
        <v>1.0175700000000001</v>
      </c>
      <c r="P2320">
        <v>0.82720000000000005</v>
      </c>
      <c r="Q2320">
        <v>126.1875</v>
      </c>
      <c r="R2320">
        <f>VLOOKUP(M2320,工作表1!$A$3:$B$1000,2,FALSE)</f>
        <v>2.75</v>
      </c>
      <c r="S2320" t="str">
        <f>VLOOKUP(M2320,工作表1!$A$3:$C$1000,3,FALSE)</f>
        <v>2024/2/15</v>
      </c>
      <c r="T2320">
        <f t="shared" si="1195"/>
        <v>1.0469999999999999</v>
      </c>
      <c r="U2320">
        <f t="shared" si="1194"/>
        <v>1.7030000000000001</v>
      </c>
      <c r="V2320" s="43">
        <f t="shared" si="1206"/>
        <v>42962</v>
      </c>
      <c r="W2320" s="43">
        <f t="shared" si="1196"/>
        <v>42916</v>
      </c>
      <c r="X2320" s="45">
        <f t="shared" si="1207"/>
        <v>0.72928176795580102</v>
      </c>
      <c r="Y2320" s="45">
        <f t="shared" si="1208"/>
        <v>1.0231173843941572</v>
      </c>
      <c r="Z2320" s="47">
        <f t="shared" si="1209"/>
        <v>104.5481781456044</v>
      </c>
      <c r="AA2320" s="47">
        <f t="shared" si="1210"/>
        <v>125.94050021245332</v>
      </c>
      <c r="AB2320" s="45">
        <f t="shared" si="1211"/>
        <v>2.0436000000000001</v>
      </c>
      <c r="AC2320" s="2" t="str">
        <f t="shared" si="1197"/>
        <v>TY1</v>
      </c>
      <c r="AD2320">
        <f t="shared" si="1198"/>
        <v>126.1875</v>
      </c>
      <c r="AE2320">
        <f t="shared" si="1199"/>
        <v>125.890625</v>
      </c>
      <c r="AF2320" s="49">
        <f t="shared" si="1193"/>
        <v>0.296875</v>
      </c>
      <c r="AG2320" s="3">
        <f t="shared" si="1212"/>
        <v>125.94050021245332</v>
      </c>
      <c r="AH2320">
        <f t="shared" si="1213"/>
        <v>124.93202724267616</v>
      </c>
      <c r="AI2320" s="51">
        <f t="shared" si="1214"/>
        <v>1.0084729697771593</v>
      </c>
      <c r="AJ2320" s="52">
        <f t="shared" si="1215"/>
        <v>0.71159796977715928</v>
      </c>
      <c r="AK2320" s="2">
        <v>42874</v>
      </c>
      <c r="AL2320" t="str">
        <v>912828WJ</v>
      </c>
      <c r="AM2320">
        <v>-3.3822999999999999</v>
      </c>
      <c r="AN2320">
        <v>1.1392599999999999</v>
      </c>
      <c r="AO2320">
        <v>0.81389999999999996</v>
      </c>
      <c r="AP2320">
        <v>125.890625</v>
      </c>
      <c r="AQ2320">
        <f>VLOOKUP(AL2320,工作表1!$F$3:$G$1000,2,FALSE)</f>
        <v>2.5</v>
      </c>
      <c r="AR2320" t="str">
        <f>VLOOKUP(AL2320,工作表1!$F$3:$H$1000,3,FALSE)</f>
        <v>2024/5/15</v>
      </c>
      <c r="AS2320">
        <f t="shared" si="1200"/>
        <v>1.0469999999999999</v>
      </c>
      <c r="AT2320">
        <f t="shared" si="1201"/>
        <v>1.4530000000000001</v>
      </c>
      <c r="AU2320" s="43">
        <f t="shared" si="1216"/>
        <v>43054</v>
      </c>
      <c r="AV2320" s="43">
        <f t="shared" si="1202"/>
        <v>43007</v>
      </c>
      <c r="AW2320" s="45">
        <f t="shared" si="1217"/>
        <v>4.755434782608696E-2</v>
      </c>
      <c r="AX2320" s="45">
        <f t="shared" si="1218"/>
        <v>0.93796530673019651</v>
      </c>
      <c r="AY2320" s="47">
        <f t="shared" si="1219"/>
        <v>102.9161648723575</v>
      </c>
      <c r="AZ2320" s="47">
        <f t="shared" si="1220"/>
        <v>124.93202724267616</v>
      </c>
      <c r="BA2320" s="43"/>
      <c r="BC2320" s="2">
        <v>42873</v>
      </c>
      <c r="BD2320" t="str">
        <v>912828D5</v>
      </c>
      <c r="BE2320">
        <v>-9.0616000000000003</v>
      </c>
      <c r="BF2320">
        <v>1.29132</v>
      </c>
      <c r="BG2320">
        <v>0.80720000000000003</v>
      </c>
      <c r="BH2320">
        <v>125.671875</v>
      </c>
      <c r="BI2320">
        <f>VLOOKUP(BD2320,工作表1!$K$3:$L$1000,2,FALSE)</f>
        <v>2.375</v>
      </c>
      <c r="BJ2320" t="str">
        <f>VLOOKUP(BD2320,工作表1!$K$3:$M$1000,3,FALSE)</f>
        <v>2024/8/15</v>
      </c>
      <c r="BK2320">
        <f t="shared" si="1203"/>
        <v>1.0415000000000001</v>
      </c>
      <c r="BL2320">
        <f t="shared" si="1204"/>
        <v>1.3334999999999999</v>
      </c>
      <c r="BM2320" s="43">
        <f t="shared" si="1221"/>
        <v>42962</v>
      </c>
      <c r="BN2320" s="43">
        <f t="shared" si="1205"/>
        <v>43098</v>
      </c>
      <c r="BO2320" s="45">
        <f t="shared" si="1222"/>
        <v>0.61015193370165743</v>
      </c>
      <c r="BP2320" s="45">
        <f t="shared" si="1223"/>
        <v>2.0676861802769997</v>
      </c>
      <c r="BQ2320" s="47">
        <f t="shared" si="1224"/>
        <v>102.06750301541176</v>
      </c>
      <c r="BR2320" s="47">
        <f t="shared" si="1225"/>
        <v>123.80800882077574</v>
      </c>
    </row>
    <row r="2321" spans="6:70" x14ac:dyDescent="0.25">
      <c r="F2321" s="2">
        <v>42949</v>
      </c>
      <c r="G2321">
        <v>1.1619999999999999</v>
      </c>
      <c r="H2321" s="43">
        <v>42986</v>
      </c>
      <c r="I2321">
        <v>1.8797999999999999</v>
      </c>
      <c r="L2321" s="2">
        <v>42873</v>
      </c>
      <c r="M2321" t="str">
        <v>912828B6</v>
      </c>
      <c r="N2321">
        <v>-1.1032</v>
      </c>
      <c r="O2321">
        <v>1.1254999999999999</v>
      </c>
      <c r="P2321">
        <v>0.82720000000000005</v>
      </c>
      <c r="Q2321">
        <v>126.28125</v>
      </c>
      <c r="R2321">
        <f>VLOOKUP(M2321,工作表1!$A$3:$B$1000,2,FALSE)</f>
        <v>2.75</v>
      </c>
      <c r="S2321" t="str">
        <f>VLOOKUP(M2321,工作表1!$A$3:$C$1000,3,FALSE)</f>
        <v>2024/2/15</v>
      </c>
      <c r="T2321">
        <f t="shared" si="1195"/>
        <v>1.0415000000000001</v>
      </c>
      <c r="U2321">
        <f t="shared" si="1194"/>
        <v>1.7084999999999999</v>
      </c>
      <c r="V2321" s="43">
        <f t="shared" si="1206"/>
        <v>42962</v>
      </c>
      <c r="W2321" s="43">
        <f t="shared" si="1196"/>
        <v>42916</v>
      </c>
      <c r="X2321" s="45">
        <f t="shared" si="1207"/>
        <v>0.70649171270718236</v>
      </c>
      <c r="Y2321" s="45">
        <f t="shared" si="1208"/>
        <v>1.0229300688715659</v>
      </c>
      <c r="Z2321" s="47">
        <f t="shared" si="1209"/>
        <v>104.63138440335827</v>
      </c>
      <c r="AA2321" s="47">
        <f t="shared" si="1210"/>
        <v>126.00588699588126</v>
      </c>
      <c r="AB2321" s="45">
        <f t="shared" si="1211"/>
        <v>2.0363000000000002</v>
      </c>
      <c r="AC2321" s="2" t="str">
        <f t="shared" si="1197"/>
        <v>TY1</v>
      </c>
      <c r="AD2321">
        <f t="shared" si="1198"/>
        <v>126.28125</v>
      </c>
      <c r="AE2321">
        <f t="shared" si="1199"/>
        <v>125.984375</v>
      </c>
      <c r="AF2321" s="49">
        <f t="shared" ref="AF2321:AF2384" si="1226">AD2321-AE2321</f>
        <v>0.296875</v>
      </c>
      <c r="AG2321" s="3">
        <f t="shared" si="1212"/>
        <v>126.00588699588126</v>
      </c>
      <c r="AH2321">
        <f t="shared" si="1213"/>
        <v>125.01796028636073</v>
      </c>
      <c r="AI2321" s="51">
        <f t="shared" si="1214"/>
        <v>0.98792670952052219</v>
      </c>
      <c r="AJ2321" s="52">
        <f t="shared" si="1215"/>
        <v>0.69105170952052219</v>
      </c>
      <c r="AK2321" s="2">
        <v>42873</v>
      </c>
      <c r="AL2321" t="str">
        <v>912828WJ</v>
      </c>
      <c r="AM2321">
        <v>-3.3576999999999999</v>
      </c>
      <c r="AN2321">
        <v>1.12063</v>
      </c>
      <c r="AO2321">
        <v>0.81389999999999996</v>
      </c>
      <c r="AP2321">
        <v>125.984375</v>
      </c>
      <c r="AQ2321">
        <f>VLOOKUP(AL2321,工作表1!$F$3:$G$1000,2,FALSE)</f>
        <v>2.5</v>
      </c>
      <c r="AR2321" t="str">
        <f>VLOOKUP(AL2321,工作表1!$F$3:$H$1000,3,FALSE)</f>
        <v>2024/5/15</v>
      </c>
      <c r="AS2321">
        <f t="shared" si="1200"/>
        <v>1.0415000000000001</v>
      </c>
      <c r="AT2321">
        <f t="shared" si="1201"/>
        <v>1.4584999999999999</v>
      </c>
      <c r="AU2321" s="43">
        <f t="shared" si="1216"/>
        <v>43054</v>
      </c>
      <c r="AV2321" s="43">
        <f t="shared" si="1202"/>
        <v>43007</v>
      </c>
      <c r="AW2321" s="45">
        <f t="shared" si="1217"/>
        <v>2.717391304347826E-2</v>
      </c>
      <c r="AX2321" s="45">
        <f t="shared" si="1218"/>
        <v>0.93813281715306729</v>
      </c>
      <c r="AY2321" s="47">
        <f t="shared" si="1219"/>
        <v>103.01661436489243</v>
      </c>
      <c r="AZ2321" s="47">
        <f t="shared" si="1220"/>
        <v>125.01796028636073</v>
      </c>
      <c r="BA2321" s="43"/>
      <c r="BC2321" s="2">
        <v>42872</v>
      </c>
      <c r="BD2321" t="str">
        <v>912828D5</v>
      </c>
      <c r="BE2321">
        <v>-8.8069000000000006</v>
      </c>
      <c r="BF2321">
        <v>1.27634</v>
      </c>
      <c r="BG2321">
        <v>0.80720000000000003</v>
      </c>
      <c r="BH2321">
        <v>125.8125</v>
      </c>
      <c r="BI2321">
        <f>VLOOKUP(BD2321,工作表1!$K$3:$L$1000,2,FALSE)</f>
        <v>2.375</v>
      </c>
      <c r="BJ2321" t="str">
        <f>VLOOKUP(BD2321,工作表1!$K$3:$M$1000,3,FALSE)</f>
        <v>2024/8/15</v>
      </c>
      <c r="BK2321">
        <f t="shared" si="1203"/>
        <v>1.0149999999999999</v>
      </c>
      <c r="BL2321">
        <f t="shared" si="1204"/>
        <v>1.36</v>
      </c>
      <c r="BM2321" s="43">
        <f t="shared" si="1221"/>
        <v>42962</v>
      </c>
      <c r="BN2321" s="43">
        <f t="shared" si="1205"/>
        <v>43098</v>
      </c>
      <c r="BO2321" s="45">
        <f t="shared" si="1222"/>
        <v>0.60359116022099446</v>
      </c>
      <c r="BP2321" s="45">
        <f t="shared" si="1223"/>
        <v>2.0676322561114056</v>
      </c>
      <c r="BQ2321" s="47">
        <f t="shared" si="1224"/>
        <v>102.19258410790236</v>
      </c>
      <c r="BR2321" s="47">
        <f t="shared" si="1225"/>
        <v>123.93066875648059</v>
      </c>
    </row>
    <row r="2322" spans="6:70" x14ac:dyDescent="0.25">
      <c r="F2322" s="2">
        <v>42948</v>
      </c>
      <c r="G2322">
        <v>1.1599999999999999</v>
      </c>
      <c r="H2322" s="43">
        <v>42985</v>
      </c>
      <c r="I2322">
        <v>1.8677999999999999</v>
      </c>
      <c r="L2322" s="2">
        <v>42872</v>
      </c>
      <c r="M2322" t="str">
        <v>912828B6</v>
      </c>
      <c r="N2322">
        <v>-0.98570000000000002</v>
      </c>
      <c r="O2322">
        <v>1.0895300000000001</v>
      </c>
      <c r="P2322">
        <v>0.82720000000000005</v>
      </c>
      <c r="Q2322">
        <v>126.421875</v>
      </c>
      <c r="R2322">
        <f>VLOOKUP(M2322,工作表1!$A$3:$B$1000,2,FALSE)</f>
        <v>2.75</v>
      </c>
      <c r="S2322" t="str">
        <f>VLOOKUP(M2322,工作表1!$A$3:$C$1000,3,FALSE)</f>
        <v>2024/2/15</v>
      </c>
      <c r="T2322">
        <f t="shared" si="1195"/>
        <v>1.0149999999999999</v>
      </c>
      <c r="U2322">
        <f t="shared" si="1194"/>
        <v>1.7350000000000001</v>
      </c>
      <c r="V2322" s="43">
        <f t="shared" si="1206"/>
        <v>42962</v>
      </c>
      <c r="W2322" s="43">
        <f t="shared" si="1196"/>
        <v>42916</v>
      </c>
      <c r="X2322" s="45">
        <f t="shared" si="1207"/>
        <v>0.69889502762430944</v>
      </c>
      <c r="Y2322" s="45">
        <f t="shared" si="1208"/>
        <v>1.0228676303640354</v>
      </c>
      <c r="Z2322" s="47">
        <f t="shared" si="1209"/>
        <v>104.75652654590598</v>
      </c>
      <c r="AA2322" s="47">
        <f t="shared" si="1210"/>
        <v>126.14185093734679</v>
      </c>
      <c r="AB2322" s="45">
        <f t="shared" si="1211"/>
        <v>2.0240999999999998</v>
      </c>
      <c r="AC2322" s="2" t="str">
        <f t="shared" si="1197"/>
        <v>TY1</v>
      </c>
      <c r="AD2322">
        <f t="shared" si="1198"/>
        <v>126.421875</v>
      </c>
      <c r="AE2322">
        <f t="shared" si="1199"/>
        <v>126.125</v>
      </c>
      <c r="AF2322" s="49">
        <f t="shared" si="1226"/>
        <v>0.296875</v>
      </c>
      <c r="AG2322" s="3">
        <f t="shared" si="1212"/>
        <v>126.14185093734679</v>
      </c>
      <c r="AH2322">
        <f t="shared" si="1213"/>
        <v>125.12847541663706</v>
      </c>
      <c r="AI2322" s="51">
        <f t="shared" si="1214"/>
        <v>1.0133755207097295</v>
      </c>
      <c r="AJ2322" s="52">
        <f t="shared" si="1215"/>
        <v>0.71650052070972947</v>
      </c>
      <c r="AK2322" s="2">
        <v>42872</v>
      </c>
      <c r="AL2322" t="str">
        <v>912828WJ</v>
      </c>
      <c r="AM2322">
        <v>-3.6494</v>
      </c>
      <c r="AN2322">
        <v>1.1420399999999999</v>
      </c>
      <c r="AO2322">
        <v>0.81389999999999996</v>
      </c>
      <c r="AP2322">
        <v>126.125</v>
      </c>
      <c r="AQ2322">
        <f>VLOOKUP(AL2322,工作表1!$F$3:$G$1000,2,FALSE)</f>
        <v>2.5</v>
      </c>
      <c r="AR2322" t="str">
        <f>VLOOKUP(AL2322,工作表1!$F$3:$H$1000,3,FALSE)</f>
        <v>2024/5/15</v>
      </c>
      <c r="AS2322">
        <f t="shared" si="1200"/>
        <v>1.0149999999999999</v>
      </c>
      <c r="AT2322">
        <f t="shared" si="1201"/>
        <v>1.4850000000000001</v>
      </c>
      <c r="AU2322" s="43">
        <f t="shared" si="1216"/>
        <v>43054</v>
      </c>
      <c r="AV2322" s="43">
        <f t="shared" si="1202"/>
        <v>43007</v>
      </c>
      <c r="AW2322" s="45">
        <f t="shared" si="1217"/>
        <v>2.0380434782608696E-2</v>
      </c>
      <c r="AX2322" s="45">
        <f t="shared" si="1218"/>
        <v>0.93818865396069084</v>
      </c>
      <c r="AY2322" s="47">
        <f t="shared" si="1219"/>
        <v>103.12593401070288</v>
      </c>
      <c r="AZ2322" s="47">
        <f t="shared" si="1220"/>
        <v>125.12847541663706</v>
      </c>
      <c r="BA2322" s="43"/>
      <c r="BC2322" s="2">
        <v>42871</v>
      </c>
      <c r="BD2322" t="str">
        <v>912828D5</v>
      </c>
      <c r="BE2322">
        <v>-9.5588999999999995</v>
      </c>
      <c r="BF2322">
        <v>1.3195600000000001</v>
      </c>
      <c r="BG2322">
        <v>0.80720000000000003</v>
      </c>
      <c r="BH2322">
        <v>124.90625</v>
      </c>
      <c r="BI2322">
        <f>VLOOKUP(BD2322,工作表1!$K$3:$L$1000,2,FALSE)</f>
        <v>2.375</v>
      </c>
      <c r="BJ2322" t="str">
        <f>VLOOKUP(BD2322,工作表1!$K$3:$M$1000,3,FALSE)</f>
        <v>2024/8/15</v>
      </c>
      <c r="BK2322">
        <f t="shared" si="1203"/>
        <v>1.03562</v>
      </c>
      <c r="BL2322">
        <f t="shared" si="1204"/>
        <v>1.33938</v>
      </c>
      <c r="BM2322" s="43">
        <f t="shared" si="1221"/>
        <v>42962</v>
      </c>
      <c r="BN2322" s="43">
        <f t="shared" si="1205"/>
        <v>43098</v>
      </c>
      <c r="BO2322" s="45">
        <f t="shared" si="1222"/>
        <v>0.5970303867403316</v>
      </c>
      <c r="BP2322" s="45">
        <f t="shared" si="1223"/>
        <v>2.067578331945811</v>
      </c>
      <c r="BQ2322" s="47">
        <f t="shared" si="1224"/>
        <v>101.44211007997517</v>
      </c>
      <c r="BR2322" s="47">
        <f t="shared" si="1225"/>
        <v>123.00511083570484</v>
      </c>
    </row>
    <row r="2323" spans="6:70" x14ac:dyDescent="0.25">
      <c r="F2323" s="2">
        <v>42947</v>
      </c>
      <c r="G2323">
        <v>1.161</v>
      </c>
      <c r="H2323" s="43">
        <v>42984</v>
      </c>
      <c r="I2323">
        <v>1.9327000000000001</v>
      </c>
      <c r="L2323" s="2">
        <v>42871</v>
      </c>
      <c r="M2323" t="str">
        <v>912828B6</v>
      </c>
      <c r="N2323">
        <v>-0.49030000000000001</v>
      </c>
      <c r="O2323">
        <v>0.96965999999999997</v>
      </c>
      <c r="P2323">
        <v>0.82720000000000005</v>
      </c>
      <c r="Q2323">
        <v>125.546875</v>
      </c>
      <c r="R2323">
        <f>VLOOKUP(M2323,工作表1!$A$3:$B$1000,2,FALSE)</f>
        <v>2.75</v>
      </c>
      <c r="S2323" t="str">
        <f>VLOOKUP(M2323,工作表1!$A$3:$C$1000,3,FALSE)</f>
        <v>2024/2/15</v>
      </c>
      <c r="T2323">
        <f t="shared" si="1195"/>
        <v>1.03562</v>
      </c>
      <c r="U2323">
        <f t="shared" si="1194"/>
        <v>1.71438</v>
      </c>
      <c r="V2323" s="43">
        <f t="shared" si="1206"/>
        <v>42962</v>
      </c>
      <c r="W2323" s="43">
        <f t="shared" si="1196"/>
        <v>42916</v>
      </c>
      <c r="X2323" s="45">
        <f t="shared" si="1207"/>
        <v>0.69129834254143652</v>
      </c>
      <c r="Y2323" s="45">
        <f t="shared" si="1208"/>
        <v>1.0228051918565051</v>
      </c>
      <c r="Z2323" s="47">
        <f t="shared" si="1209"/>
        <v>104.05410125176375</v>
      </c>
      <c r="AA2323" s="47">
        <f t="shared" si="1210"/>
        <v>125.28415488388839</v>
      </c>
      <c r="AB2323" s="45">
        <f t="shared" si="1211"/>
        <v>2.1286999999999998</v>
      </c>
      <c r="AC2323" s="2" t="str">
        <f t="shared" si="1197"/>
        <v>TY1</v>
      </c>
      <c r="AD2323">
        <f t="shared" si="1198"/>
        <v>125.546875</v>
      </c>
      <c r="AE2323">
        <f t="shared" si="1199"/>
        <v>125.21875</v>
      </c>
      <c r="AF2323" s="49">
        <f t="shared" si="1226"/>
        <v>0.328125</v>
      </c>
      <c r="AG2323" s="3">
        <f t="shared" si="1212"/>
        <v>125.28415488388839</v>
      </c>
      <c r="AH2323">
        <f t="shared" si="1213"/>
        <v>124.24346982473384</v>
      </c>
      <c r="AI2323" s="51">
        <f t="shared" si="1214"/>
        <v>1.0406850591545549</v>
      </c>
      <c r="AJ2323" s="52">
        <f t="shared" si="1215"/>
        <v>0.71256005915455489</v>
      </c>
      <c r="AK2323" s="2">
        <v>42871</v>
      </c>
      <c r="AL2323" t="str">
        <v>912828WJ</v>
      </c>
      <c r="AM2323">
        <v>-3.198</v>
      </c>
      <c r="AN2323">
        <v>1.1102000000000001</v>
      </c>
      <c r="AO2323">
        <v>0.81389999999999996</v>
      </c>
      <c r="AP2323">
        <v>125.21875</v>
      </c>
      <c r="AQ2323">
        <f>VLOOKUP(AL2323,工作表1!$F$3:$G$1000,2,FALSE)</f>
        <v>2.5</v>
      </c>
      <c r="AR2323" t="str">
        <f>VLOOKUP(AL2323,工作表1!$F$3:$H$1000,3,FALSE)</f>
        <v>2024/5/15</v>
      </c>
      <c r="AS2323">
        <f t="shared" si="1200"/>
        <v>1.03562</v>
      </c>
      <c r="AT2323">
        <f t="shared" si="1201"/>
        <v>1.46438</v>
      </c>
      <c r="AU2323" s="43">
        <f t="shared" si="1216"/>
        <v>43054</v>
      </c>
      <c r="AV2323" s="43">
        <f t="shared" si="1202"/>
        <v>43007</v>
      </c>
      <c r="AW2323" s="45">
        <f t="shared" si="1217"/>
        <v>1.358695652173913E-2</v>
      </c>
      <c r="AX2323" s="45">
        <f t="shared" si="1218"/>
        <v>0.9382444907683144</v>
      </c>
      <c r="AY2323" s="47">
        <f t="shared" si="1219"/>
        <v>102.4074765629536</v>
      </c>
      <c r="AZ2323" s="47">
        <f t="shared" si="1220"/>
        <v>124.24346982473384</v>
      </c>
      <c r="BA2323" s="43"/>
      <c r="BC2323" s="2">
        <v>42870</v>
      </c>
      <c r="BD2323" t="str">
        <v>912828D5</v>
      </c>
      <c r="BE2323">
        <v>-9.1807999999999996</v>
      </c>
      <c r="BF2323">
        <v>1.29922</v>
      </c>
      <c r="BG2323">
        <v>0.80720000000000003</v>
      </c>
      <c r="BH2323">
        <v>124.828125</v>
      </c>
      <c r="BI2323">
        <f>VLOOKUP(BD2323,工作表1!$K$3:$L$1000,2,FALSE)</f>
        <v>2.375</v>
      </c>
      <c r="BJ2323" t="str">
        <f>VLOOKUP(BD2323,工作表1!$K$3:$M$1000,3,FALSE)</f>
        <v>2024/8/15</v>
      </c>
      <c r="BK2323">
        <f t="shared" si="1203"/>
        <v>1.034</v>
      </c>
      <c r="BL2323">
        <f t="shared" si="1204"/>
        <v>1.341</v>
      </c>
      <c r="BM2323" s="43">
        <f t="shared" si="1221"/>
        <v>42962</v>
      </c>
      <c r="BN2323" s="43">
        <f t="shared" si="1205"/>
        <v>43098</v>
      </c>
      <c r="BO2323" s="45">
        <f t="shared" si="1222"/>
        <v>0.59046961325966851</v>
      </c>
      <c r="BP2323" s="45">
        <f t="shared" si="1223"/>
        <v>2.0675244077802164</v>
      </c>
      <c r="BQ2323" s="47">
        <f t="shared" si="1224"/>
        <v>101.38815599558791</v>
      </c>
      <c r="BR2323" s="47">
        <f t="shared" si="1225"/>
        <v>122.92520571911632</v>
      </c>
    </row>
    <row r="2324" spans="6:70" x14ac:dyDescent="0.25">
      <c r="F2324" s="2">
        <v>42944</v>
      </c>
      <c r="G2324">
        <v>1.1605000000000001</v>
      </c>
      <c r="H2324" s="43">
        <v>42983</v>
      </c>
      <c r="I2324">
        <v>1.8894</v>
      </c>
      <c r="L2324" s="2">
        <v>42870</v>
      </c>
      <c r="M2324" t="str">
        <v>912828B6</v>
      </c>
      <c r="N2324">
        <v>-0.67490000000000006</v>
      </c>
      <c r="O2324">
        <v>1.0112000000000001</v>
      </c>
      <c r="P2324">
        <v>0.82720000000000005</v>
      </c>
      <c r="Q2324">
        <v>125.453125</v>
      </c>
      <c r="R2324">
        <f>VLOOKUP(M2324,工作表1!$A$3:$B$1000,2,FALSE)</f>
        <v>2.75</v>
      </c>
      <c r="S2324" t="str">
        <f>VLOOKUP(M2324,工作表1!$A$3:$C$1000,3,FALSE)</f>
        <v>2024/2/15</v>
      </c>
      <c r="T2324">
        <f t="shared" si="1195"/>
        <v>1.034</v>
      </c>
      <c r="U2324">
        <f t="shared" si="1194"/>
        <v>1.716</v>
      </c>
      <c r="V2324" s="43">
        <f t="shared" si="1206"/>
        <v>42962</v>
      </c>
      <c r="W2324" s="43">
        <f t="shared" si="1196"/>
        <v>42916</v>
      </c>
      <c r="X2324" s="45">
        <f t="shared" si="1207"/>
        <v>0.68370165745856359</v>
      </c>
      <c r="Y2324" s="45">
        <f t="shared" si="1208"/>
        <v>1.0227427533489746</v>
      </c>
      <c r="Z2324" s="47">
        <f t="shared" si="1209"/>
        <v>103.96982563219682</v>
      </c>
      <c r="AA2324" s="47">
        <f t="shared" si="1210"/>
        <v>125.17051616859594</v>
      </c>
      <c r="AB2324" s="45">
        <f t="shared" si="1211"/>
        <v>2.1457000000000002</v>
      </c>
      <c r="AC2324" s="2" t="str">
        <f t="shared" si="1197"/>
        <v>TY1</v>
      </c>
      <c r="AD2324">
        <f t="shared" si="1198"/>
        <v>125.453125</v>
      </c>
      <c r="AE2324">
        <f t="shared" si="1199"/>
        <v>125.140625</v>
      </c>
      <c r="AF2324" s="49">
        <f t="shared" si="1226"/>
        <v>0.3125</v>
      </c>
      <c r="AG2324" s="3">
        <f t="shared" si="1212"/>
        <v>125.17051616859594</v>
      </c>
      <c r="AH2324">
        <f t="shared" si="1213"/>
        <v>124.16621824176653</v>
      </c>
      <c r="AI2324" s="51">
        <f t="shared" si="1214"/>
        <v>1.004297926829409</v>
      </c>
      <c r="AJ2324" s="52">
        <f t="shared" si="1215"/>
        <v>0.69179792682940899</v>
      </c>
      <c r="AK2324" s="2">
        <v>42870</v>
      </c>
      <c r="AL2324" t="str">
        <v>912828WJ</v>
      </c>
      <c r="AM2324">
        <v>-2.8090999999999999</v>
      </c>
      <c r="AN2324">
        <v>1.077</v>
      </c>
      <c r="AO2324">
        <v>0.81389999999999996</v>
      </c>
      <c r="AP2324">
        <v>125.140625</v>
      </c>
      <c r="AQ2324">
        <f>VLOOKUP(AL2324,工作表1!$F$3:$G$1000,2,FALSE)</f>
        <v>2.5</v>
      </c>
      <c r="AR2324" t="str">
        <f>VLOOKUP(AL2324,工作表1!$F$3:$H$1000,3,FALSE)</f>
        <v>2024/5/15</v>
      </c>
      <c r="AS2324">
        <f t="shared" si="1200"/>
        <v>1.034</v>
      </c>
      <c r="AT2324">
        <f t="shared" si="1201"/>
        <v>1.466</v>
      </c>
      <c r="AU2324" s="43">
        <f t="shared" si="1216"/>
        <v>43054</v>
      </c>
      <c r="AV2324" s="43">
        <f t="shared" si="1202"/>
        <v>43007</v>
      </c>
      <c r="AW2324" s="45">
        <f t="shared" si="1217"/>
        <v>6.793478260869565E-3</v>
      </c>
      <c r="AX2324" s="45">
        <f t="shared" si="1218"/>
        <v>0.93830032757593806</v>
      </c>
      <c r="AY2324" s="47">
        <f t="shared" si="1219"/>
        <v>102.3547373252995</v>
      </c>
      <c r="AZ2324" s="47">
        <f t="shared" si="1220"/>
        <v>124.16621824176653</v>
      </c>
      <c r="BA2324" s="43"/>
      <c r="BC2324" s="2">
        <v>42867</v>
      </c>
      <c r="BD2324" t="str">
        <v>912828D5</v>
      </c>
      <c r="BE2324">
        <v>-8.8120999999999992</v>
      </c>
      <c r="BF2324">
        <v>1.2792399999999999</v>
      </c>
      <c r="BG2324">
        <v>0.80720000000000003</v>
      </c>
      <c r="BH2324">
        <v>124.828125</v>
      </c>
      <c r="BI2324">
        <f>VLOOKUP(BD2324,工作表1!$K$3:$L$1000,2,FALSE)</f>
        <v>2.375</v>
      </c>
      <c r="BJ2324" t="str">
        <f>VLOOKUP(BD2324,工作表1!$K$3:$M$1000,3,FALSE)</f>
        <v>2024/8/15</v>
      </c>
      <c r="BK2324">
        <f t="shared" si="1203"/>
        <v>1.032</v>
      </c>
      <c r="BL2324">
        <f t="shared" si="1204"/>
        <v>1.343</v>
      </c>
      <c r="BM2324" s="43">
        <f t="shared" si="1221"/>
        <v>42962</v>
      </c>
      <c r="BN2324" s="43">
        <f t="shared" si="1205"/>
        <v>43098</v>
      </c>
      <c r="BO2324" s="45">
        <f t="shared" si="1222"/>
        <v>0.58390883977900554</v>
      </c>
      <c r="BP2324" s="45">
        <f t="shared" si="1223"/>
        <v>2.0674704836146223</v>
      </c>
      <c r="BQ2324" s="47">
        <f t="shared" si="1224"/>
        <v>101.40403642959443</v>
      </c>
      <c r="BR2324" s="47">
        <f t="shared" si="1225"/>
        <v>122.93150582022741</v>
      </c>
    </row>
    <row r="2325" spans="6:70" x14ac:dyDescent="0.25">
      <c r="F2325" s="2">
        <v>42943</v>
      </c>
      <c r="G2325">
        <v>1.1619999999999999</v>
      </c>
      <c r="H2325" s="43">
        <v>42982</v>
      </c>
      <c r="I2325">
        <v>1.9928999999999999</v>
      </c>
      <c r="L2325" s="2">
        <v>42867</v>
      </c>
      <c r="M2325" t="str">
        <v>912828B6</v>
      </c>
      <c r="N2325">
        <v>0.24879999999999999</v>
      </c>
      <c r="O2325">
        <v>0.79188000000000003</v>
      </c>
      <c r="P2325">
        <v>0.82720000000000005</v>
      </c>
      <c r="Q2325">
        <v>125.46875</v>
      </c>
      <c r="R2325">
        <f>VLOOKUP(M2325,工作表1!$A$3:$B$1000,2,FALSE)</f>
        <v>2.75</v>
      </c>
      <c r="S2325" t="str">
        <f>VLOOKUP(M2325,工作表1!$A$3:$C$1000,3,FALSE)</f>
        <v>2024/2/15</v>
      </c>
      <c r="T2325">
        <f t="shared" si="1195"/>
        <v>1.032</v>
      </c>
      <c r="U2325">
        <f t="shared" si="1194"/>
        <v>1.718</v>
      </c>
      <c r="V2325" s="43">
        <f t="shared" si="1206"/>
        <v>42962</v>
      </c>
      <c r="W2325" s="43">
        <f t="shared" si="1196"/>
        <v>42916</v>
      </c>
      <c r="X2325" s="45">
        <f t="shared" si="1207"/>
        <v>0.67610497237569067</v>
      </c>
      <c r="Y2325" s="45">
        <f t="shared" si="1208"/>
        <v>1.0226803148414441</v>
      </c>
      <c r="Z2325" s="47">
        <f t="shared" si="1209"/>
        <v>104.01917798043148</v>
      </c>
      <c r="AA2325" s="47">
        <f t="shared" si="1210"/>
        <v>125.21835038880403</v>
      </c>
      <c r="AB2325" s="45">
        <f t="shared" si="1211"/>
        <v>2.1309999999999998</v>
      </c>
      <c r="AC2325" s="2" t="str">
        <f t="shared" si="1197"/>
        <v>TY1</v>
      </c>
      <c r="AD2325">
        <f t="shared" si="1198"/>
        <v>125.46875</v>
      </c>
      <c r="AE2325">
        <f t="shared" si="1199"/>
        <v>125.140625</v>
      </c>
      <c r="AF2325" s="49">
        <f t="shared" si="1226"/>
        <v>0.328125</v>
      </c>
      <c r="AG2325" s="3">
        <f t="shared" si="1212"/>
        <v>125.21835038880403</v>
      </c>
      <c r="AH2325">
        <f t="shared" si="1213"/>
        <v>124.1535113499354</v>
      </c>
      <c r="AI2325" s="51">
        <f t="shared" si="1214"/>
        <v>1.0648390388686266</v>
      </c>
      <c r="AJ2325" s="52">
        <f t="shared" si="1215"/>
        <v>0.73671403886862663</v>
      </c>
      <c r="AK2325" s="2">
        <v>42867</v>
      </c>
      <c r="AL2325" t="str">
        <v>912828WJ</v>
      </c>
      <c r="AM2325">
        <v>-2.9498000000000002</v>
      </c>
      <c r="AN2325">
        <v>1.0866499999999999</v>
      </c>
      <c r="AO2325">
        <v>0.81389999999999996</v>
      </c>
      <c r="AP2325">
        <v>125.140625</v>
      </c>
      <c r="AQ2325">
        <f>VLOOKUP(AL2325,工作表1!$F$3:$G$1000,2,FALSE)</f>
        <v>2.5</v>
      </c>
      <c r="AR2325" t="str">
        <f>VLOOKUP(AL2325,工作表1!$F$3:$H$1000,3,FALSE)</f>
        <v>2024/5/15</v>
      </c>
      <c r="AS2325">
        <f t="shared" si="1200"/>
        <v>1.032</v>
      </c>
      <c r="AT2325">
        <f t="shared" si="1201"/>
        <v>1.468</v>
      </c>
      <c r="AU2325" s="43">
        <f t="shared" si="1216"/>
        <v>43054</v>
      </c>
      <c r="AV2325" s="43">
        <f t="shared" si="1202"/>
        <v>43007</v>
      </c>
      <c r="AW2325" s="45">
        <f t="shared" si="1217"/>
        <v>0</v>
      </c>
      <c r="AX2325" s="45">
        <f t="shared" si="1218"/>
        <v>0.93835616438356162</v>
      </c>
      <c r="AY2325" s="47">
        <f t="shared" si="1219"/>
        <v>102.35468462287223</v>
      </c>
      <c r="AZ2325" s="47">
        <f t="shared" si="1220"/>
        <v>124.1535113499354</v>
      </c>
      <c r="BA2325" s="43"/>
      <c r="BC2325" s="2">
        <v>42866</v>
      </c>
      <c r="BD2325" t="str">
        <v>912828D5</v>
      </c>
      <c r="BE2325">
        <v>-10.2691</v>
      </c>
      <c r="BF2325">
        <v>1.3461399999999999</v>
      </c>
      <c r="BG2325">
        <v>0.80720000000000003</v>
      </c>
      <c r="BH2325">
        <v>124.265625</v>
      </c>
      <c r="BI2325">
        <f>VLOOKUP(BD2325,工作表1!$K$3:$L$1000,2,FALSE)</f>
        <v>2.375</v>
      </c>
      <c r="BJ2325" t="str">
        <f>VLOOKUP(BD2325,工作表1!$K$3:$M$1000,3,FALSE)</f>
        <v>2024/8/15</v>
      </c>
      <c r="BK2325">
        <f t="shared" si="1203"/>
        <v>1.042</v>
      </c>
      <c r="BL2325">
        <f t="shared" si="1204"/>
        <v>1.333</v>
      </c>
      <c r="BM2325" s="43">
        <f t="shared" si="1221"/>
        <v>42962</v>
      </c>
      <c r="BN2325" s="43">
        <f t="shared" si="1205"/>
        <v>43098</v>
      </c>
      <c r="BO2325" s="45">
        <f t="shared" si="1222"/>
        <v>0.56422651933701662</v>
      </c>
      <c r="BP2325" s="45">
        <f t="shared" si="1223"/>
        <v>2.0673087111178385</v>
      </c>
      <c r="BQ2325" s="47">
        <f t="shared" si="1224"/>
        <v>100.92605883276241</v>
      </c>
      <c r="BR2325" s="47">
        <f t="shared" si="1225"/>
        <v>122.31187924193088</v>
      </c>
    </row>
    <row r="2326" spans="6:70" x14ac:dyDescent="0.25">
      <c r="F2326" s="2">
        <v>42942</v>
      </c>
      <c r="G2326">
        <v>1.163</v>
      </c>
      <c r="H2326" s="43">
        <v>42979</v>
      </c>
      <c r="I2326">
        <v>1.9928999999999999</v>
      </c>
      <c r="L2326" s="2">
        <v>42866</v>
      </c>
      <c r="M2326" t="str">
        <v>912828B6</v>
      </c>
      <c r="N2326">
        <v>0.21579999999999999</v>
      </c>
      <c r="O2326">
        <v>0.80245999999999995</v>
      </c>
      <c r="P2326">
        <v>0.82720000000000005</v>
      </c>
      <c r="Q2326">
        <v>124.921875</v>
      </c>
      <c r="R2326">
        <f>VLOOKUP(M2326,工作表1!$A$3:$B$1000,2,FALSE)</f>
        <v>2.75</v>
      </c>
      <c r="S2326" t="str">
        <f>VLOOKUP(M2326,工作表1!$A$3:$C$1000,3,FALSE)</f>
        <v>2024/2/15</v>
      </c>
      <c r="T2326">
        <f t="shared" si="1195"/>
        <v>1.042</v>
      </c>
      <c r="U2326">
        <f t="shared" si="1194"/>
        <v>1.708</v>
      </c>
      <c r="V2326" s="43">
        <f t="shared" si="1206"/>
        <v>42962</v>
      </c>
      <c r="W2326" s="43">
        <f t="shared" si="1196"/>
        <v>42916</v>
      </c>
      <c r="X2326" s="45">
        <f t="shared" si="1207"/>
        <v>0.65331491712707179</v>
      </c>
      <c r="Y2326" s="45">
        <f t="shared" si="1208"/>
        <v>1.0224929993188527</v>
      </c>
      <c r="Z2326" s="47">
        <f t="shared" si="1209"/>
        <v>103.58605185898564</v>
      </c>
      <c r="AA2326" s="47">
        <f t="shared" si="1210"/>
        <v>124.66181429817256</v>
      </c>
      <c r="AB2326" s="45">
        <f t="shared" si="1211"/>
        <v>2.1943999999999999</v>
      </c>
      <c r="AC2326" s="2" t="str">
        <f t="shared" si="1197"/>
        <v>TY1</v>
      </c>
      <c r="AD2326">
        <f t="shared" si="1198"/>
        <v>124.921875</v>
      </c>
      <c r="AE2326">
        <f t="shared" si="1199"/>
        <v>124.578125</v>
      </c>
      <c r="AF2326" s="49">
        <f t="shared" si="1226"/>
        <v>0.34375</v>
      </c>
      <c r="AG2326" s="3">
        <f t="shared" si="1212"/>
        <v>124.66181429817256</v>
      </c>
      <c r="AH2326">
        <f t="shared" si="1213"/>
        <v>123.56710696207541</v>
      </c>
      <c r="AI2326" s="51">
        <f t="shared" si="1214"/>
        <v>1.0947073360971444</v>
      </c>
      <c r="AJ2326" s="52">
        <f t="shared" si="1215"/>
        <v>0.75095733609714443</v>
      </c>
      <c r="AK2326" s="2">
        <v>42866</v>
      </c>
      <c r="AL2326" t="str">
        <v>912828WJ</v>
      </c>
      <c r="AM2326">
        <v>-3.2778999999999998</v>
      </c>
      <c r="AN2326">
        <v>1.10846</v>
      </c>
      <c r="AO2326">
        <v>0.81389999999999996</v>
      </c>
      <c r="AP2326">
        <v>124.578125</v>
      </c>
      <c r="AQ2326">
        <f>VLOOKUP(AL2326,工作表1!$F$3:$G$1000,2,FALSE)</f>
        <v>2.5</v>
      </c>
      <c r="AR2326" t="str">
        <f>VLOOKUP(AL2326,工作表1!$F$3:$H$1000,3,FALSE)</f>
        <v>2024/5/15</v>
      </c>
      <c r="AS2326">
        <f t="shared" si="1200"/>
        <v>1.042</v>
      </c>
      <c r="AT2326">
        <f t="shared" si="1201"/>
        <v>1.458</v>
      </c>
      <c r="AU2326" s="43">
        <f t="shared" si="1216"/>
        <v>42870</v>
      </c>
      <c r="AV2326" s="43">
        <f t="shared" si="1202"/>
        <v>43007</v>
      </c>
      <c r="AW2326" s="45">
        <f t="shared" si="1217"/>
        <v>1.2292817679558012</v>
      </c>
      <c r="AX2326" s="45">
        <f t="shared" si="1218"/>
        <v>2.1881858775448424</v>
      </c>
      <c r="AY2326" s="47">
        <f t="shared" si="1219"/>
        <v>101.90212284653973</v>
      </c>
      <c r="AZ2326" s="47">
        <f t="shared" si="1220"/>
        <v>123.56710696207541</v>
      </c>
      <c r="BA2326" s="43"/>
      <c r="BC2326" s="2">
        <v>42865</v>
      </c>
      <c r="BD2326" t="str">
        <v>912828D5</v>
      </c>
      <c r="BE2326">
        <v>-11.0975</v>
      </c>
      <c r="BF2326">
        <v>1.38445</v>
      </c>
      <c r="BG2326">
        <v>0.80720000000000003</v>
      </c>
      <c r="BH2326">
        <v>124.15625</v>
      </c>
      <c r="BI2326">
        <f>VLOOKUP(BD2326,工作表1!$K$3:$L$1000,2,FALSE)</f>
        <v>2.375</v>
      </c>
      <c r="BJ2326" t="str">
        <f>VLOOKUP(BD2326,工作表1!$K$3:$M$1000,3,FALSE)</f>
        <v>2024/8/15</v>
      </c>
      <c r="BK2326">
        <f t="shared" si="1203"/>
        <v>1.04</v>
      </c>
      <c r="BL2326">
        <f t="shared" si="1204"/>
        <v>1.335</v>
      </c>
      <c r="BM2326" s="43">
        <f t="shared" si="1221"/>
        <v>42962</v>
      </c>
      <c r="BN2326" s="43">
        <f t="shared" si="1205"/>
        <v>43098</v>
      </c>
      <c r="BO2326" s="45">
        <f t="shared" si="1222"/>
        <v>0.55766574585635365</v>
      </c>
      <c r="BP2326" s="45">
        <f t="shared" si="1223"/>
        <v>2.067254786952244</v>
      </c>
      <c r="BQ2326" s="47">
        <f t="shared" si="1224"/>
        <v>100.81625770698801</v>
      </c>
      <c r="BR2326" s="47">
        <f t="shared" si="1225"/>
        <v>122.16247869911119</v>
      </c>
    </row>
    <row r="2327" spans="6:70" x14ac:dyDescent="0.25">
      <c r="F2327" s="2">
        <v>42941</v>
      </c>
      <c r="G2327">
        <v>1.167</v>
      </c>
      <c r="H2327" s="43">
        <v>42978</v>
      </c>
      <c r="I2327">
        <v>1.9421999999999999</v>
      </c>
      <c r="L2327" s="2">
        <v>42865</v>
      </c>
      <c r="M2327" t="str">
        <v>912828B6</v>
      </c>
      <c r="N2327">
        <v>-0.55769999999999997</v>
      </c>
      <c r="O2327">
        <v>0.97050000000000003</v>
      </c>
      <c r="P2327">
        <v>0.82720000000000005</v>
      </c>
      <c r="Q2327">
        <v>124.8125</v>
      </c>
      <c r="R2327">
        <f>VLOOKUP(M2327,工作表1!$A$3:$B$1000,2,FALSE)</f>
        <v>2.75</v>
      </c>
      <c r="S2327" t="str">
        <f>VLOOKUP(M2327,工作表1!$A$3:$C$1000,3,FALSE)</f>
        <v>2024/2/15</v>
      </c>
      <c r="T2327">
        <f t="shared" si="1195"/>
        <v>1.04</v>
      </c>
      <c r="U2327">
        <f t="shared" si="1194"/>
        <v>1.71</v>
      </c>
      <c r="V2327" s="43">
        <f t="shared" si="1206"/>
        <v>42962</v>
      </c>
      <c r="W2327" s="43">
        <f t="shared" si="1196"/>
        <v>42916</v>
      </c>
      <c r="X2327" s="45">
        <f t="shared" si="1207"/>
        <v>0.64571823204419898</v>
      </c>
      <c r="Y2327" s="45">
        <f t="shared" si="1208"/>
        <v>1.0224305608113222</v>
      </c>
      <c r="Z2327" s="47">
        <f t="shared" si="1209"/>
        <v>103.47565152193366</v>
      </c>
      <c r="AA2327" s="47">
        <f t="shared" si="1210"/>
        <v>124.51652389883682</v>
      </c>
      <c r="AB2327" s="45">
        <f t="shared" si="1211"/>
        <v>2.2212999999999998</v>
      </c>
      <c r="AC2327" s="2" t="str">
        <f t="shared" si="1197"/>
        <v>TY1</v>
      </c>
      <c r="AD2327">
        <f t="shared" si="1198"/>
        <v>124.8125</v>
      </c>
      <c r="AE2327">
        <f t="shared" si="1199"/>
        <v>124.46875</v>
      </c>
      <c r="AF2327" s="49">
        <f t="shared" si="1226"/>
        <v>0.34375</v>
      </c>
      <c r="AG2327" s="3">
        <f t="shared" si="1212"/>
        <v>124.51652389883682</v>
      </c>
      <c r="AH2327">
        <f t="shared" si="1213"/>
        <v>123.41923129944487</v>
      </c>
      <c r="AI2327" s="51">
        <f t="shared" si="1214"/>
        <v>1.0972925993919489</v>
      </c>
      <c r="AJ2327" s="52">
        <f t="shared" si="1215"/>
        <v>0.7535425993919489</v>
      </c>
      <c r="AK2327" s="2">
        <v>42865</v>
      </c>
      <c r="AL2327" t="str">
        <v>912828WJ</v>
      </c>
      <c r="AM2327">
        <v>-4.0846999999999998</v>
      </c>
      <c r="AN2327">
        <v>1.1701299999999999</v>
      </c>
      <c r="AO2327">
        <v>0.81389999999999996</v>
      </c>
      <c r="AP2327">
        <v>124.46875</v>
      </c>
      <c r="AQ2327">
        <f>VLOOKUP(AL2327,工作表1!$F$3:$G$1000,2,FALSE)</f>
        <v>2.5</v>
      </c>
      <c r="AR2327" t="str">
        <f>VLOOKUP(AL2327,工作表1!$F$3:$H$1000,3,FALSE)</f>
        <v>2024/5/15</v>
      </c>
      <c r="AS2327">
        <f t="shared" si="1200"/>
        <v>1.04</v>
      </c>
      <c r="AT2327">
        <f t="shared" si="1201"/>
        <v>1.46</v>
      </c>
      <c r="AU2327" s="43">
        <f t="shared" si="1216"/>
        <v>42870</v>
      </c>
      <c r="AV2327" s="43">
        <f t="shared" si="1202"/>
        <v>43007</v>
      </c>
      <c r="AW2327" s="45">
        <f t="shared" si="1217"/>
        <v>1.2223756906077348</v>
      </c>
      <c r="AX2327" s="45">
        <f t="shared" si="1218"/>
        <v>2.1881291152652693</v>
      </c>
      <c r="AY2327" s="47">
        <f t="shared" si="1219"/>
        <v>101.79205628155883</v>
      </c>
      <c r="AZ2327" s="47">
        <f t="shared" si="1220"/>
        <v>123.41923129944487</v>
      </c>
      <c r="BA2327" s="43"/>
      <c r="BC2327" s="2">
        <v>42864</v>
      </c>
      <c r="BD2327" t="str">
        <v>912828D5</v>
      </c>
      <c r="BE2327">
        <v>-9.6245999999999992</v>
      </c>
      <c r="BF2327">
        <v>1.31125</v>
      </c>
      <c r="BG2327">
        <v>0.80720000000000003</v>
      </c>
      <c r="BH2327">
        <v>124.171875</v>
      </c>
      <c r="BI2327">
        <f>VLOOKUP(BD2327,工作表1!$K$3:$L$1000,2,FALSE)</f>
        <v>2.375</v>
      </c>
      <c r="BJ2327" t="str">
        <f>VLOOKUP(BD2327,工作表1!$K$3:$M$1000,3,FALSE)</f>
        <v>2024/8/15</v>
      </c>
      <c r="BK2327">
        <f t="shared" si="1203"/>
        <v>1.0345</v>
      </c>
      <c r="BL2327">
        <f t="shared" si="1204"/>
        <v>1.3405</v>
      </c>
      <c r="BM2327" s="43">
        <f t="shared" si="1221"/>
        <v>42962</v>
      </c>
      <c r="BN2327" s="43">
        <f t="shared" si="1205"/>
        <v>43098</v>
      </c>
      <c r="BO2327" s="45">
        <f t="shared" si="1222"/>
        <v>0.55110497237569056</v>
      </c>
      <c r="BP2327" s="45">
        <f t="shared" si="1223"/>
        <v>2.0672008627866494</v>
      </c>
      <c r="BQ2327" s="47">
        <f t="shared" si="1224"/>
        <v>100.87943376345045</v>
      </c>
      <c r="BR2327" s="47">
        <f t="shared" si="1225"/>
        <v>122.22455089334299</v>
      </c>
    </row>
    <row r="2328" spans="6:70" x14ac:dyDescent="0.25">
      <c r="F2328" s="2">
        <v>42940</v>
      </c>
      <c r="G2328">
        <v>1.1665000000000001</v>
      </c>
      <c r="H2328" s="43">
        <v>42977</v>
      </c>
      <c r="I2328">
        <v>1.9590000000000001</v>
      </c>
      <c r="L2328" s="2">
        <v>42864</v>
      </c>
      <c r="M2328" t="str">
        <v>912828B6</v>
      </c>
      <c r="N2328">
        <v>-0.63539999999999996</v>
      </c>
      <c r="O2328">
        <v>0.98458999999999997</v>
      </c>
      <c r="P2328">
        <v>0.82720000000000005</v>
      </c>
      <c r="Q2328">
        <v>124.828125</v>
      </c>
      <c r="R2328">
        <f>VLOOKUP(M2328,工作表1!$A$3:$B$1000,2,FALSE)</f>
        <v>2.75</v>
      </c>
      <c r="S2328" t="str">
        <f>VLOOKUP(M2328,工作表1!$A$3:$C$1000,3,FALSE)</f>
        <v>2024/2/15</v>
      </c>
      <c r="T2328">
        <f t="shared" si="1195"/>
        <v>1.0345</v>
      </c>
      <c r="U2328">
        <f t="shared" si="1194"/>
        <v>1.7155</v>
      </c>
      <c r="V2328" s="43">
        <f t="shared" si="1206"/>
        <v>42962</v>
      </c>
      <c r="W2328" s="43">
        <f t="shared" si="1196"/>
        <v>42916</v>
      </c>
      <c r="X2328" s="45">
        <f t="shared" si="1207"/>
        <v>0.63812154696132595</v>
      </c>
      <c r="Y2328" s="45">
        <f t="shared" si="1208"/>
        <v>1.0223681223037917</v>
      </c>
      <c r="Z2328" s="47">
        <f t="shared" si="1209"/>
        <v>103.49113254808303</v>
      </c>
      <c r="AA2328" s="47">
        <f t="shared" si="1210"/>
        <v>124.52279831908149</v>
      </c>
      <c r="AB2328" s="45">
        <f t="shared" si="1211"/>
        <v>2.2090000000000001</v>
      </c>
      <c r="AC2328" s="2" t="str">
        <f t="shared" si="1197"/>
        <v>TY1</v>
      </c>
      <c r="AD2328">
        <f t="shared" si="1198"/>
        <v>124.828125</v>
      </c>
      <c r="AE2328">
        <f t="shared" si="1199"/>
        <v>124.484375</v>
      </c>
      <c r="AF2328" s="49">
        <f t="shared" si="1226"/>
        <v>0.34375</v>
      </c>
      <c r="AG2328" s="3">
        <f t="shared" si="1212"/>
        <v>124.52279831908149</v>
      </c>
      <c r="AH2328">
        <f t="shared" si="1213"/>
        <v>123.44368412137142</v>
      </c>
      <c r="AI2328" s="51">
        <f t="shared" si="1214"/>
        <v>1.0791141977100693</v>
      </c>
      <c r="AJ2328" s="52">
        <f t="shared" si="1215"/>
        <v>0.73536419771006933</v>
      </c>
      <c r="AK2328" s="2">
        <v>42864</v>
      </c>
      <c r="AL2328" t="str">
        <v>912828WJ</v>
      </c>
      <c r="AM2328">
        <v>-3.6322000000000001</v>
      </c>
      <c r="AN2328">
        <v>1.1325700000000001</v>
      </c>
      <c r="AO2328">
        <v>0.81389999999999996</v>
      </c>
      <c r="AP2328">
        <v>124.484375</v>
      </c>
      <c r="AQ2328">
        <f>VLOOKUP(AL2328,工作表1!$F$3:$G$1000,2,FALSE)</f>
        <v>2.5</v>
      </c>
      <c r="AR2328" t="str">
        <f>VLOOKUP(AL2328,工作表1!$F$3:$H$1000,3,FALSE)</f>
        <v>2024/5/15</v>
      </c>
      <c r="AS2328">
        <f t="shared" si="1200"/>
        <v>1.0345</v>
      </c>
      <c r="AT2328">
        <f t="shared" si="1201"/>
        <v>1.4655</v>
      </c>
      <c r="AU2328" s="43">
        <f t="shared" si="1216"/>
        <v>42870</v>
      </c>
      <c r="AV2328" s="43">
        <f t="shared" si="1202"/>
        <v>43007</v>
      </c>
      <c r="AW2328" s="45">
        <f t="shared" si="1217"/>
        <v>1.2154696132596685</v>
      </c>
      <c r="AX2328" s="45">
        <f t="shared" si="1218"/>
        <v>2.1880723529856958</v>
      </c>
      <c r="AY2328" s="47">
        <f t="shared" si="1219"/>
        <v>101.82363953682558</v>
      </c>
      <c r="AZ2328" s="47">
        <f t="shared" si="1220"/>
        <v>123.44368412137142</v>
      </c>
      <c r="BA2328" s="43"/>
      <c r="BC2328" s="2">
        <v>42863</v>
      </c>
      <c r="BD2328" t="str">
        <v>912828D5</v>
      </c>
      <c r="BE2328">
        <v>-9.1780000000000008</v>
      </c>
      <c r="BF2328">
        <v>1.28704</v>
      </c>
      <c r="BG2328">
        <v>0.80720000000000003</v>
      </c>
      <c r="BH2328">
        <v>124.421875</v>
      </c>
      <c r="BI2328">
        <f>VLOOKUP(BD2328,工作表1!$K$3:$L$1000,2,FALSE)</f>
        <v>2.375</v>
      </c>
      <c r="BJ2328" t="str">
        <f>VLOOKUP(BD2328,工作表1!$K$3:$M$1000,3,FALSE)</f>
        <v>2024/8/15</v>
      </c>
      <c r="BK2328">
        <f t="shared" si="1203"/>
        <v>1.0349999999999999</v>
      </c>
      <c r="BL2328">
        <f t="shared" si="1204"/>
        <v>1.34</v>
      </c>
      <c r="BM2328" s="43">
        <f t="shared" si="1221"/>
        <v>42962</v>
      </c>
      <c r="BN2328" s="43">
        <f t="shared" si="1205"/>
        <v>43098</v>
      </c>
      <c r="BO2328" s="45">
        <f t="shared" si="1222"/>
        <v>0.54454419889502759</v>
      </c>
      <c r="BP2328" s="45">
        <f t="shared" si="1223"/>
        <v>2.0671469386210553</v>
      </c>
      <c r="BQ2328" s="47">
        <f t="shared" si="1224"/>
        <v>101.09114609189321</v>
      </c>
      <c r="BR2328" s="47">
        <f t="shared" si="1225"/>
        <v>122.47543096223379</v>
      </c>
    </row>
    <row r="2329" spans="6:70" x14ac:dyDescent="0.25">
      <c r="F2329" s="2">
        <v>42937</v>
      </c>
      <c r="G2329">
        <v>1.163</v>
      </c>
      <c r="H2329" s="43">
        <v>42976</v>
      </c>
      <c r="I2329">
        <v>1.9455</v>
      </c>
      <c r="L2329" s="2">
        <v>42863</v>
      </c>
      <c r="M2329" t="str">
        <v>912828B6</v>
      </c>
      <c r="N2329">
        <v>-0.49609999999999999</v>
      </c>
      <c r="O2329">
        <v>0.95287999999999995</v>
      </c>
      <c r="P2329">
        <v>0.82720000000000005</v>
      </c>
      <c r="Q2329">
        <v>125.0625</v>
      </c>
      <c r="R2329">
        <f>VLOOKUP(M2329,工作表1!$A$3:$B$1000,2,FALSE)</f>
        <v>2.75</v>
      </c>
      <c r="S2329" t="str">
        <f>VLOOKUP(M2329,工作表1!$A$3:$C$1000,3,FALSE)</f>
        <v>2024/2/15</v>
      </c>
      <c r="T2329">
        <f t="shared" si="1195"/>
        <v>1.0349999999999999</v>
      </c>
      <c r="U2329">
        <f t="shared" si="1194"/>
        <v>1.7150000000000001</v>
      </c>
      <c r="V2329" s="43">
        <f t="shared" si="1206"/>
        <v>42962</v>
      </c>
      <c r="W2329" s="43">
        <f t="shared" si="1196"/>
        <v>42916</v>
      </c>
      <c r="X2329" s="45">
        <f t="shared" si="1207"/>
        <v>0.63052486187845302</v>
      </c>
      <c r="Y2329" s="45">
        <f t="shared" si="1208"/>
        <v>1.0223056837962612</v>
      </c>
      <c r="Z2329" s="47">
        <f t="shared" si="1209"/>
        <v>103.68885261328232</v>
      </c>
      <c r="AA2329" s="47">
        <f t="shared" si="1210"/>
        <v>124.75039182801213</v>
      </c>
      <c r="AB2329" s="45">
        <f t="shared" si="1211"/>
        <v>2.1966000000000001</v>
      </c>
      <c r="AC2329" s="2" t="str">
        <f t="shared" si="1197"/>
        <v>TY1</v>
      </c>
      <c r="AD2329">
        <f t="shared" si="1198"/>
        <v>125.0625</v>
      </c>
      <c r="AE2329">
        <f t="shared" si="1199"/>
        <v>124.734375</v>
      </c>
      <c r="AF2329" s="49">
        <f t="shared" si="1226"/>
        <v>0.328125</v>
      </c>
      <c r="AG2329" s="3">
        <f t="shared" si="1212"/>
        <v>124.75039182801213</v>
      </c>
      <c r="AH2329">
        <f t="shared" si="1213"/>
        <v>123.71353684220142</v>
      </c>
      <c r="AI2329" s="51">
        <f t="shared" si="1214"/>
        <v>1.0368549858107059</v>
      </c>
      <c r="AJ2329" s="52">
        <f t="shared" si="1215"/>
        <v>0.7087299858107059</v>
      </c>
      <c r="AK2329" s="2">
        <v>42863</v>
      </c>
      <c r="AL2329" t="str">
        <v>912828WJ</v>
      </c>
      <c r="AM2329">
        <v>-2.762</v>
      </c>
      <c r="AN2329">
        <v>1.06287</v>
      </c>
      <c r="AO2329">
        <v>0.81389999999999996</v>
      </c>
      <c r="AP2329">
        <v>124.734375</v>
      </c>
      <c r="AQ2329">
        <f>VLOOKUP(AL2329,工作表1!$F$3:$G$1000,2,FALSE)</f>
        <v>2.5</v>
      </c>
      <c r="AR2329" t="str">
        <f>VLOOKUP(AL2329,工作表1!$F$3:$H$1000,3,FALSE)</f>
        <v>2024/5/15</v>
      </c>
      <c r="AS2329">
        <f t="shared" si="1200"/>
        <v>1.0349999999999999</v>
      </c>
      <c r="AT2329">
        <f t="shared" si="1201"/>
        <v>1.4650000000000001</v>
      </c>
      <c r="AU2329" s="43">
        <f t="shared" si="1216"/>
        <v>42870</v>
      </c>
      <c r="AV2329" s="43">
        <f t="shared" si="1202"/>
        <v>43007</v>
      </c>
      <c r="AW2329" s="45">
        <f t="shared" si="1217"/>
        <v>1.2085635359116023</v>
      </c>
      <c r="AX2329" s="45">
        <f t="shared" si="1218"/>
        <v>2.1880155907061227</v>
      </c>
      <c r="AY2329" s="47">
        <f t="shared" si="1219"/>
        <v>102.05260099203211</v>
      </c>
      <c r="AZ2329" s="47">
        <f t="shared" si="1220"/>
        <v>123.71353684220142</v>
      </c>
      <c r="BA2329" s="43"/>
      <c r="BC2329" s="2">
        <v>42860</v>
      </c>
      <c r="BD2329" t="str">
        <v>912828D5</v>
      </c>
      <c r="BE2329">
        <v>-9.3260000000000005</v>
      </c>
      <c r="BF2329">
        <v>1.2916700000000001</v>
      </c>
      <c r="BG2329">
        <v>0.80720000000000003</v>
      </c>
      <c r="BH2329">
        <v>124.578125</v>
      </c>
      <c r="BI2329">
        <f>VLOOKUP(BD2329,工作表1!$K$3:$L$1000,2,FALSE)</f>
        <v>2.375</v>
      </c>
      <c r="BJ2329" t="str">
        <f>VLOOKUP(BD2329,工作表1!$K$3:$M$1000,3,FALSE)</f>
        <v>2024/8/15</v>
      </c>
      <c r="BK2329">
        <f t="shared" si="1203"/>
        <v>1.024</v>
      </c>
      <c r="BL2329">
        <f t="shared" si="1204"/>
        <v>1.351</v>
      </c>
      <c r="BM2329" s="43">
        <f t="shared" si="1221"/>
        <v>42962</v>
      </c>
      <c r="BN2329" s="43">
        <f t="shared" si="1205"/>
        <v>43098</v>
      </c>
      <c r="BO2329" s="45">
        <f t="shared" si="1222"/>
        <v>0.53798342541436461</v>
      </c>
      <c r="BP2329" s="45">
        <f t="shared" si="1223"/>
        <v>2.0670930144554607</v>
      </c>
      <c r="BQ2329" s="47">
        <f t="shared" si="1224"/>
        <v>101.21600582527417</v>
      </c>
      <c r="BR2329" s="47">
        <f t="shared" si="1225"/>
        <v>122.60941712412701</v>
      </c>
    </row>
    <row r="2330" spans="6:70" x14ac:dyDescent="0.25">
      <c r="F2330" s="2">
        <v>42936</v>
      </c>
      <c r="G2330">
        <v>1.1639999999999999</v>
      </c>
      <c r="H2330" s="43">
        <v>42975</v>
      </c>
      <c r="I2330">
        <v>1.9769000000000001</v>
      </c>
      <c r="L2330" s="2">
        <v>42860</v>
      </c>
      <c r="M2330" t="str">
        <v>912828B6</v>
      </c>
      <c r="N2330">
        <v>-0.29110000000000003</v>
      </c>
      <c r="O2330">
        <v>0.90913999999999995</v>
      </c>
      <c r="P2330">
        <v>0.82720000000000005</v>
      </c>
      <c r="Q2330">
        <v>125.21875</v>
      </c>
      <c r="R2330">
        <f>VLOOKUP(M2330,工作表1!$A$3:$B$1000,2,FALSE)</f>
        <v>2.75</v>
      </c>
      <c r="S2330" t="str">
        <f>VLOOKUP(M2330,工作表1!$A$3:$C$1000,3,FALSE)</f>
        <v>2024/2/15</v>
      </c>
      <c r="T2330">
        <f t="shared" si="1195"/>
        <v>1.024</v>
      </c>
      <c r="U2330">
        <f t="shared" si="1194"/>
        <v>1.726</v>
      </c>
      <c r="V2330" s="43">
        <f t="shared" si="1206"/>
        <v>42962</v>
      </c>
      <c r="W2330" s="43">
        <f t="shared" si="1196"/>
        <v>42916</v>
      </c>
      <c r="X2330" s="45">
        <f t="shared" si="1207"/>
        <v>0.6229281767955801</v>
      </c>
      <c r="Y2330" s="45">
        <f t="shared" si="1208"/>
        <v>1.0222432452887307</v>
      </c>
      <c r="Z2330" s="47">
        <f t="shared" si="1209"/>
        <v>103.82990817006888</v>
      </c>
      <c r="AA2330" s="47">
        <f t="shared" si="1210"/>
        <v>124.90744038265056</v>
      </c>
      <c r="AB2330" s="45">
        <f t="shared" si="1211"/>
        <v>2.1623999999999999</v>
      </c>
      <c r="AC2330" s="2" t="str">
        <f t="shared" si="1197"/>
        <v>TY1</v>
      </c>
      <c r="AD2330">
        <f t="shared" si="1198"/>
        <v>125.21875</v>
      </c>
      <c r="AE2330">
        <f t="shared" si="1199"/>
        <v>124.890625</v>
      </c>
      <c r="AF2330" s="49">
        <f t="shared" si="1226"/>
        <v>0.328125</v>
      </c>
      <c r="AG2330" s="3">
        <f t="shared" si="1212"/>
        <v>124.90744038265056</v>
      </c>
      <c r="AH2330">
        <f t="shared" si="1213"/>
        <v>123.86961059842385</v>
      </c>
      <c r="AI2330" s="51">
        <f t="shared" si="1214"/>
        <v>1.0378297842267159</v>
      </c>
      <c r="AJ2330" s="52">
        <f t="shared" si="1215"/>
        <v>0.7097047842267159</v>
      </c>
      <c r="AK2330" s="2">
        <v>42860</v>
      </c>
      <c r="AL2330" t="str">
        <v>912828WJ</v>
      </c>
      <c r="AM2330">
        <v>-2.4599000000000002</v>
      </c>
      <c r="AN2330">
        <v>1.0380100000000001</v>
      </c>
      <c r="AO2330">
        <v>0.81389999999999996</v>
      </c>
      <c r="AP2330">
        <v>124.890625</v>
      </c>
      <c r="AQ2330">
        <f>VLOOKUP(AL2330,工作表1!$F$3:$G$1000,2,FALSE)</f>
        <v>2.5</v>
      </c>
      <c r="AR2330" t="str">
        <f>VLOOKUP(AL2330,工作表1!$F$3:$H$1000,3,FALSE)</f>
        <v>2024/5/15</v>
      </c>
      <c r="AS2330">
        <f t="shared" si="1200"/>
        <v>1.024</v>
      </c>
      <c r="AT2330">
        <f t="shared" si="1201"/>
        <v>1.476</v>
      </c>
      <c r="AU2330" s="43">
        <f t="shared" si="1216"/>
        <v>42870</v>
      </c>
      <c r="AV2330" s="43">
        <f t="shared" si="1202"/>
        <v>43007</v>
      </c>
      <c r="AW2330" s="45">
        <f t="shared" si="1217"/>
        <v>1.201657458563536</v>
      </c>
      <c r="AX2330" s="45">
        <f t="shared" si="1218"/>
        <v>2.1879588284265497</v>
      </c>
      <c r="AY2330" s="47">
        <f t="shared" si="1219"/>
        <v>102.19355497016676</v>
      </c>
      <c r="AZ2330" s="47">
        <f t="shared" si="1220"/>
        <v>123.86961059842385</v>
      </c>
      <c r="BA2330" s="43"/>
      <c r="BC2330" s="2">
        <v>42859</v>
      </c>
      <c r="BD2330" t="str">
        <v>912828D5</v>
      </c>
      <c r="BE2330">
        <v>-9.5236000000000001</v>
      </c>
      <c r="BF2330">
        <v>1.29552</v>
      </c>
      <c r="BG2330">
        <v>0.80720000000000003</v>
      </c>
      <c r="BH2330">
        <v>124.53125</v>
      </c>
      <c r="BI2330">
        <f>VLOOKUP(BD2330,工作表1!$K$3:$L$1000,2,FALSE)</f>
        <v>2.375</v>
      </c>
      <c r="BJ2330" t="str">
        <f>VLOOKUP(BD2330,工作表1!$K$3:$M$1000,3,FALSE)</f>
        <v>2024/8/15</v>
      </c>
      <c r="BK2330">
        <f t="shared" si="1203"/>
        <v>1.014</v>
      </c>
      <c r="BL2330">
        <f t="shared" si="1204"/>
        <v>1.361</v>
      </c>
      <c r="BM2330" s="43">
        <f t="shared" si="1221"/>
        <v>42962</v>
      </c>
      <c r="BN2330" s="43">
        <f t="shared" si="1205"/>
        <v>43098</v>
      </c>
      <c r="BO2330" s="45">
        <f t="shared" si="1222"/>
        <v>0.51830110497237569</v>
      </c>
      <c r="BP2330" s="45">
        <f t="shared" si="1223"/>
        <v>2.0669312419586769</v>
      </c>
      <c r="BQ2330" s="47">
        <f t="shared" si="1224"/>
        <v>101.19180529007355</v>
      </c>
      <c r="BR2330" s="47">
        <f t="shared" si="1225"/>
        <v>122.53573035899566</v>
      </c>
    </row>
    <row r="2331" spans="6:70" x14ac:dyDescent="0.25">
      <c r="F2331" s="2">
        <v>42935</v>
      </c>
      <c r="G2331">
        <v>1.1659999999999999</v>
      </c>
      <c r="H2331" s="43">
        <v>42972</v>
      </c>
      <c r="I2331">
        <v>1.9890000000000001</v>
      </c>
      <c r="L2331" s="2">
        <v>42859</v>
      </c>
      <c r="M2331" t="str">
        <v>912828B6</v>
      </c>
      <c r="N2331">
        <v>-4.4400000000000002E-2</v>
      </c>
      <c r="O2331">
        <v>0.85853999999999997</v>
      </c>
      <c r="P2331">
        <v>0.82720000000000005</v>
      </c>
      <c r="Q2331">
        <v>125.171875</v>
      </c>
      <c r="R2331">
        <f>VLOOKUP(M2331,工作表1!$A$3:$B$1000,2,FALSE)</f>
        <v>2.75</v>
      </c>
      <c r="S2331" t="str">
        <f>VLOOKUP(M2331,工作表1!$A$3:$C$1000,3,FALSE)</f>
        <v>2024/2/15</v>
      </c>
      <c r="T2331">
        <f t="shared" si="1195"/>
        <v>1.014</v>
      </c>
      <c r="U2331">
        <f t="shared" si="1194"/>
        <v>1.736</v>
      </c>
      <c r="V2331" s="43">
        <f t="shared" si="1206"/>
        <v>42962</v>
      </c>
      <c r="W2331" s="43">
        <f t="shared" si="1196"/>
        <v>42916</v>
      </c>
      <c r="X2331" s="45">
        <f t="shared" si="1207"/>
        <v>0.60013812154696133</v>
      </c>
      <c r="Y2331" s="45">
        <f t="shared" si="1208"/>
        <v>1.0220559297661396</v>
      </c>
      <c r="Z2331" s="47">
        <f t="shared" si="1209"/>
        <v>103.81965899677911</v>
      </c>
      <c r="AA2331" s="47">
        <f t="shared" si="1210"/>
        <v>124.85851262715298</v>
      </c>
      <c r="AB2331" s="45">
        <f t="shared" si="1211"/>
        <v>2.1695000000000002</v>
      </c>
      <c r="AC2331" s="2" t="str">
        <f t="shared" si="1197"/>
        <v>TY1</v>
      </c>
      <c r="AD2331">
        <f t="shared" si="1198"/>
        <v>125.171875</v>
      </c>
      <c r="AE2331">
        <f t="shared" si="1199"/>
        <v>124.84375</v>
      </c>
      <c r="AF2331" s="49">
        <f t="shared" si="1226"/>
        <v>0.328125</v>
      </c>
      <c r="AG2331" s="3">
        <f t="shared" si="1212"/>
        <v>124.85851262715298</v>
      </c>
      <c r="AH2331">
        <f t="shared" si="1213"/>
        <v>123.77822853340545</v>
      </c>
      <c r="AI2331" s="51">
        <f t="shared" si="1214"/>
        <v>1.0802840937475224</v>
      </c>
      <c r="AJ2331" s="52">
        <f t="shared" si="1215"/>
        <v>0.75215909374752243</v>
      </c>
      <c r="AK2331" s="2">
        <v>42859</v>
      </c>
      <c r="AL2331" t="str">
        <v>912828WJ</v>
      </c>
      <c r="AM2331">
        <v>-3.1751</v>
      </c>
      <c r="AN2331">
        <v>1.0878300000000001</v>
      </c>
      <c r="AO2331">
        <v>0.81389999999999996</v>
      </c>
      <c r="AP2331">
        <v>124.84375</v>
      </c>
      <c r="AQ2331">
        <f>VLOOKUP(AL2331,工作表1!$F$3:$G$1000,2,FALSE)</f>
        <v>2.5</v>
      </c>
      <c r="AR2331" t="str">
        <f>VLOOKUP(AL2331,工作表1!$F$3:$H$1000,3,FALSE)</f>
        <v>2024/5/15</v>
      </c>
      <c r="AS2331">
        <f t="shared" si="1200"/>
        <v>1.014</v>
      </c>
      <c r="AT2331">
        <f t="shared" si="1201"/>
        <v>1.486</v>
      </c>
      <c r="AU2331" s="43">
        <f t="shared" si="1216"/>
        <v>42870</v>
      </c>
      <c r="AV2331" s="43">
        <f t="shared" si="1202"/>
        <v>43007</v>
      </c>
      <c r="AW2331" s="45">
        <f t="shared" si="1217"/>
        <v>1.180939226519337</v>
      </c>
      <c r="AX2331" s="45">
        <f t="shared" si="1218"/>
        <v>2.18778854158783</v>
      </c>
      <c r="AY2331" s="47">
        <f t="shared" si="1219"/>
        <v>102.1519307512839</v>
      </c>
      <c r="AZ2331" s="47">
        <f t="shared" si="1220"/>
        <v>123.77822853340545</v>
      </c>
      <c r="BA2331" s="43"/>
      <c r="BC2331" s="2">
        <v>42858</v>
      </c>
      <c r="BD2331" t="str">
        <v>912828D5</v>
      </c>
      <c r="BE2331">
        <v>-17.3598</v>
      </c>
      <c r="BF2331">
        <v>1.65625</v>
      </c>
      <c r="BG2331">
        <v>0.80720000000000003</v>
      </c>
      <c r="BH2331">
        <v>125.21875</v>
      </c>
      <c r="BI2331">
        <f>VLOOKUP(BD2331,工作表1!$K$3:$L$1000,2,FALSE)</f>
        <v>2.375</v>
      </c>
      <c r="BJ2331" t="str">
        <f>VLOOKUP(BD2331,工作表1!$K$3:$M$1000,3,FALSE)</f>
        <v>2024/8/15</v>
      </c>
      <c r="BK2331">
        <f t="shared" si="1203"/>
        <v>1.006</v>
      </c>
      <c r="BL2331">
        <f t="shared" si="1204"/>
        <v>1.369</v>
      </c>
      <c r="BM2331" s="43">
        <f t="shared" si="1221"/>
        <v>42962</v>
      </c>
      <c r="BN2331" s="43">
        <f t="shared" si="1205"/>
        <v>43098</v>
      </c>
      <c r="BO2331" s="45">
        <f t="shared" si="1222"/>
        <v>0.51174033149171272</v>
      </c>
      <c r="BP2331" s="45">
        <f t="shared" si="1223"/>
        <v>2.0668773177930824</v>
      </c>
      <c r="BQ2331" s="47">
        <f t="shared" si="1224"/>
        <v>101.50063209652443</v>
      </c>
      <c r="BR2331" s="47">
        <f t="shared" si="1225"/>
        <v>122.89986788880394</v>
      </c>
    </row>
    <row r="2332" spans="6:70" x14ac:dyDescent="0.25">
      <c r="F2332" s="2">
        <v>42934</v>
      </c>
      <c r="G2332">
        <v>1.163</v>
      </c>
      <c r="H2332" s="43">
        <v>42971</v>
      </c>
      <c r="I2332">
        <v>2.0133000000000001</v>
      </c>
      <c r="L2332" s="2">
        <v>42858</v>
      </c>
      <c r="M2332" t="str">
        <v>912828B6</v>
      </c>
      <c r="N2332">
        <v>-0.62250000000000005</v>
      </c>
      <c r="O2332">
        <v>0.96733000000000002</v>
      </c>
      <c r="P2332">
        <v>0.82720000000000005</v>
      </c>
      <c r="Q2332">
        <v>125.546875</v>
      </c>
      <c r="R2332">
        <f>VLOOKUP(M2332,工作表1!$A$3:$B$1000,2,FALSE)</f>
        <v>2.75</v>
      </c>
      <c r="S2332" t="str">
        <f>VLOOKUP(M2332,工作表1!$A$3:$C$1000,3,FALSE)</f>
        <v>2024/2/15</v>
      </c>
      <c r="T2332">
        <f t="shared" si="1195"/>
        <v>1.006</v>
      </c>
      <c r="U2332">
        <f t="shared" si="1194"/>
        <v>1.744</v>
      </c>
      <c r="V2332" s="43">
        <f t="shared" si="1206"/>
        <v>42962</v>
      </c>
      <c r="W2332" s="43">
        <f t="shared" si="1196"/>
        <v>42916</v>
      </c>
      <c r="X2332" s="45">
        <f t="shared" si="1207"/>
        <v>0.59254143646408841</v>
      </c>
      <c r="Y2332" s="45">
        <f t="shared" si="1208"/>
        <v>1.0219934912586091</v>
      </c>
      <c r="Z2332" s="47">
        <f t="shared" si="1209"/>
        <v>104.11582801939126</v>
      </c>
      <c r="AA2332" s="47">
        <f t="shared" si="1210"/>
        <v>125.2034334137426</v>
      </c>
      <c r="AB2332" s="45">
        <f t="shared" si="1211"/>
        <v>2.133</v>
      </c>
      <c r="AC2332" s="2" t="str">
        <f t="shared" si="1197"/>
        <v>TY1</v>
      </c>
      <c r="AD2332">
        <f t="shared" si="1198"/>
        <v>125.546875</v>
      </c>
      <c r="AE2332">
        <f t="shared" si="1199"/>
        <v>125.21875</v>
      </c>
      <c r="AF2332" s="49">
        <f t="shared" si="1226"/>
        <v>0.328125</v>
      </c>
      <c r="AG2332" s="3">
        <f t="shared" si="1212"/>
        <v>125.2034334137426</v>
      </c>
      <c r="AH2332">
        <f t="shared" si="1213"/>
        <v>124.14642260472314</v>
      </c>
      <c r="AI2332" s="51">
        <f t="shared" si="1214"/>
        <v>1.0570108090194594</v>
      </c>
      <c r="AJ2332" s="52">
        <f t="shared" si="1215"/>
        <v>0.72888580901945943</v>
      </c>
      <c r="AK2332" s="2">
        <v>42858</v>
      </c>
      <c r="AL2332" t="str">
        <v>912828WJ</v>
      </c>
      <c r="AM2332">
        <v>-3.0507</v>
      </c>
      <c r="AN2332">
        <v>1.0762700000000001</v>
      </c>
      <c r="AO2332">
        <v>0.81389999999999996</v>
      </c>
      <c r="AP2332">
        <v>125.21875</v>
      </c>
      <c r="AQ2332">
        <f>VLOOKUP(AL2332,工作表1!$F$3:$G$1000,2,FALSE)</f>
        <v>2.5</v>
      </c>
      <c r="AR2332" t="str">
        <f>VLOOKUP(AL2332,工作表1!$F$3:$H$1000,3,FALSE)</f>
        <v>2024/5/15</v>
      </c>
      <c r="AS2332">
        <f t="shared" si="1200"/>
        <v>1.006</v>
      </c>
      <c r="AT2332">
        <f t="shared" si="1201"/>
        <v>1.494</v>
      </c>
      <c r="AU2332" s="43">
        <f t="shared" si="1216"/>
        <v>42870</v>
      </c>
      <c r="AV2332" s="43">
        <f t="shared" si="1202"/>
        <v>43007</v>
      </c>
      <c r="AW2332" s="45">
        <f t="shared" si="1217"/>
        <v>1.1740331491712708</v>
      </c>
      <c r="AX2332" s="45">
        <f t="shared" si="1218"/>
        <v>2.1877317793082574</v>
      </c>
      <c r="AY2332" s="47">
        <f t="shared" si="1219"/>
        <v>102.46447667609679</v>
      </c>
      <c r="AZ2332" s="47">
        <f t="shared" si="1220"/>
        <v>124.14642260472314</v>
      </c>
      <c r="BA2332" s="43"/>
      <c r="BC2332" s="2">
        <v>42857</v>
      </c>
      <c r="BD2332" t="str">
        <v>912828D5</v>
      </c>
      <c r="BE2332">
        <v>-16.6008</v>
      </c>
      <c r="BF2332">
        <v>1.6167499999999999</v>
      </c>
      <c r="BG2332">
        <v>0.80720000000000003</v>
      </c>
      <c r="BH2332">
        <v>125.359375</v>
      </c>
      <c r="BI2332">
        <f>VLOOKUP(BD2332,工作表1!$K$3:$L$1000,2,FALSE)</f>
        <v>2.375</v>
      </c>
      <c r="BJ2332" t="str">
        <f>VLOOKUP(BD2332,工作表1!$K$3:$M$1000,3,FALSE)</f>
        <v>2024/8/15</v>
      </c>
      <c r="BK2332">
        <f t="shared" si="1203"/>
        <v>0.99199999999999999</v>
      </c>
      <c r="BL2332">
        <f t="shared" si="1204"/>
        <v>1.383</v>
      </c>
      <c r="BM2332" s="43">
        <f t="shared" si="1221"/>
        <v>42962</v>
      </c>
      <c r="BN2332" s="43">
        <f t="shared" si="1205"/>
        <v>43098</v>
      </c>
      <c r="BO2332" s="45">
        <f t="shared" si="1222"/>
        <v>0.50517955801104975</v>
      </c>
      <c r="BP2332" s="45">
        <f t="shared" si="1223"/>
        <v>2.0668233936274882</v>
      </c>
      <c r="BQ2332" s="47">
        <f t="shared" si="1224"/>
        <v>101.64158469594875</v>
      </c>
      <c r="BR2332" s="47">
        <f t="shared" si="1225"/>
        <v>123.05102393760254</v>
      </c>
    </row>
    <row r="2333" spans="6:70" x14ac:dyDescent="0.25">
      <c r="F2333" s="2">
        <v>42933</v>
      </c>
      <c r="G2333">
        <v>1.1635</v>
      </c>
      <c r="H2333" s="43">
        <v>42970</v>
      </c>
      <c r="I2333">
        <v>1.982</v>
      </c>
      <c r="L2333" s="2">
        <v>42857</v>
      </c>
      <c r="M2333" t="str">
        <v>912828B6</v>
      </c>
      <c r="N2333">
        <v>8.4000000000000005E-2</v>
      </c>
      <c r="O2333">
        <v>0.83445999999999998</v>
      </c>
      <c r="P2333">
        <v>0.82720000000000005</v>
      </c>
      <c r="Q2333">
        <v>125.703125</v>
      </c>
      <c r="R2333">
        <f>VLOOKUP(M2333,工作表1!$A$3:$B$1000,2,FALSE)</f>
        <v>2.75</v>
      </c>
      <c r="S2333" t="str">
        <f>VLOOKUP(M2333,工作表1!$A$3:$C$1000,3,FALSE)</f>
        <v>2024/2/15</v>
      </c>
      <c r="T2333">
        <f t="shared" si="1195"/>
        <v>0.99199999999999999</v>
      </c>
      <c r="U2333">
        <f t="shared" si="1194"/>
        <v>1.758</v>
      </c>
      <c r="V2333" s="43">
        <f t="shared" si="1206"/>
        <v>42962</v>
      </c>
      <c r="W2333" s="43">
        <f t="shared" si="1196"/>
        <v>42916</v>
      </c>
      <c r="X2333" s="45">
        <f t="shared" si="1207"/>
        <v>0.58494475138121549</v>
      </c>
      <c r="Y2333" s="45">
        <f t="shared" si="1208"/>
        <v>1.0219310527510785</v>
      </c>
      <c r="Z2333" s="47">
        <f t="shared" si="1209"/>
        <v>104.27277867488608</v>
      </c>
      <c r="AA2333" s="47">
        <f t="shared" si="1210"/>
        <v>125.37883113670985</v>
      </c>
      <c r="AB2333" s="45">
        <f t="shared" si="1211"/>
        <v>2.0893000000000002</v>
      </c>
      <c r="AC2333" s="2" t="str">
        <f t="shared" si="1197"/>
        <v>TY1</v>
      </c>
      <c r="AD2333">
        <f t="shared" si="1198"/>
        <v>125.703125</v>
      </c>
      <c r="AE2333">
        <f t="shared" si="1199"/>
        <v>125.359375</v>
      </c>
      <c r="AF2333" s="49">
        <f t="shared" si="1226"/>
        <v>0.34375</v>
      </c>
      <c r="AG2333" s="3">
        <f t="shared" si="1212"/>
        <v>125.37883113670985</v>
      </c>
      <c r="AH2333">
        <f t="shared" si="1213"/>
        <v>124.32056938867316</v>
      </c>
      <c r="AI2333" s="51">
        <f t="shared" si="1214"/>
        <v>1.0582617480366849</v>
      </c>
      <c r="AJ2333" s="52">
        <f t="shared" si="1215"/>
        <v>0.71451174803668493</v>
      </c>
      <c r="AK2333" s="2">
        <v>42857</v>
      </c>
      <c r="AL2333" t="str">
        <v>912828WJ</v>
      </c>
      <c r="AM2333">
        <v>-1.8391</v>
      </c>
      <c r="AN2333">
        <v>0.98528000000000004</v>
      </c>
      <c r="AO2333">
        <v>0.81389999999999996</v>
      </c>
      <c r="AP2333">
        <v>125.359375</v>
      </c>
      <c r="AQ2333">
        <f>VLOOKUP(AL2333,工作表1!$F$3:$G$1000,2,FALSE)</f>
        <v>2.5</v>
      </c>
      <c r="AR2333" t="str">
        <f>VLOOKUP(AL2333,工作表1!$F$3:$H$1000,3,FALSE)</f>
        <v>2024/5/15</v>
      </c>
      <c r="AS2333">
        <f t="shared" si="1200"/>
        <v>0.99199999999999999</v>
      </c>
      <c r="AT2333">
        <f t="shared" si="1201"/>
        <v>1.508</v>
      </c>
      <c r="AU2333" s="43">
        <f t="shared" si="1216"/>
        <v>42870</v>
      </c>
      <c r="AV2333" s="43">
        <f t="shared" si="1202"/>
        <v>43007</v>
      </c>
      <c r="AW2333" s="45">
        <f t="shared" si="1217"/>
        <v>1.1671270718232043</v>
      </c>
      <c r="AX2333" s="45">
        <f t="shared" si="1218"/>
        <v>2.1876750170286838</v>
      </c>
      <c r="AY2333" s="47">
        <f t="shared" si="1219"/>
        <v>102.62161529149893</v>
      </c>
      <c r="AZ2333" s="47">
        <f t="shared" si="1220"/>
        <v>124.32056938867316</v>
      </c>
      <c r="BA2333" s="43"/>
      <c r="BC2333" s="2">
        <v>42856</v>
      </c>
      <c r="BD2333" t="str">
        <v>912828D5</v>
      </c>
      <c r="BE2333">
        <v>-17.581800000000001</v>
      </c>
      <c r="BF2333">
        <v>1.68547</v>
      </c>
      <c r="BG2333">
        <v>0.80720000000000003</v>
      </c>
      <c r="BH2333">
        <v>125.140625</v>
      </c>
      <c r="BI2333">
        <f>VLOOKUP(BD2333,工作表1!$K$3:$L$1000,2,FALSE)</f>
        <v>2.375</v>
      </c>
      <c r="BJ2333" t="str">
        <f>VLOOKUP(BD2333,工作表1!$K$3:$M$1000,3,FALSE)</f>
        <v>2024/8/15</v>
      </c>
      <c r="BK2333">
        <f t="shared" si="1203"/>
        <v>0.99299999999999999</v>
      </c>
      <c r="BL2333">
        <f t="shared" si="1204"/>
        <v>1.3820000000000001</v>
      </c>
      <c r="BM2333" s="43">
        <f t="shared" si="1221"/>
        <v>42962</v>
      </c>
      <c r="BN2333" s="43">
        <f t="shared" si="1205"/>
        <v>43098</v>
      </c>
      <c r="BO2333" s="45">
        <f t="shared" si="1222"/>
        <v>0.49861878453038672</v>
      </c>
      <c r="BP2333" s="45">
        <f t="shared" si="1223"/>
        <v>2.0667694694618937</v>
      </c>
      <c r="BQ2333" s="47">
        <f t="shared" si="1224"/>
        <v>101.41268350564263</v>
      </c>
      <c r="BR2333" s="47">
        <f t="shared" si="1225"/>
        <v>122.75633025790566</v>
      </c>
    </row>
    <row r="2334" spans="6:70" x14ac:dyDescent="0.25">
      <c r="F2334" s="2">
        <v>42930</v>
      </c>
      <c r="G2334">
        <v>1.1645000000000001</v>
      </c>
      <c r="H2334" s="43">
        <v>42969</v>
      </c>
      <c r="I2334">
        <v>2.0278999999999998</v>
      </c>
      <c r="L2334" s="2">
        <v>42856</v>
      </c>
      <c r="M2334" t="str">
        <v>912828B6</v>
      </c>
      <c r="N2334">
        <v>-0.248</v>
      </c>
      <c r="O2334">
        <v>0.92018999999999995</v>
      </c>
      <c r="P2334">
        <v>0.82720000000000005</v>
      </c>
      <c r="Q2334">
        <v>125.46875</v>
      </c>
      <c r="R2334">
        <f>VLOOKUP(M2334,工作表1!$A$3:$B$1000,2,FALSE)</f>
        <v>2.75</v>
      </c>
      <c r="S2334" t="str">
        <f>VLOOKUP(M2334,工作表1!$A$3:$C$1000,3,FALSE)</f>
        <v>2024/2/15</v>
      </c>
      <c r="T2334">
        <f t="shared" si="1195"/>
        <v>0.99299999999999999</v>
      </c>
      <c r="U2334">
        <f t="shared" si="1194"/>
        <v>1.7570000000000001</v>
      </c>
      <c r="V2334" s="43">
        <f t="shared" si="1206"/>
        <v>42962</v>
      </c>
      <c r="W2334" s="43">
        <f t="shared" si="1196"/>
        <v>42916</v>
      </c>
      <c r="X2334" s="45">
        <f t="shared" si="1207"/>
        <v>0.57734806629834257</v>
      </c>
      <c r="Y2334" s="45">
        <f t="shared" si="1208"/>
        <v>1.021868614243548</v>
      </c>
      <c r="Z2334" s="47">
        <f t="shared" si="1209"/>
        <v>104.06376356504911</v>
      </c>
      <c r="AA2334" s="47">
        <f t="shared" si="1210"/>
        <v>125.11469161381606</v>
      </c>
      <c r="AB2334" s="45">
        <f t="shared" si="1211"/>
        <v>2.1255999999999999</v>
      </c>
      <c r="AC2334" s="2" t="str">
        <f t="shared" si="1197"/>
        <v>TY1</v>
      </c>
      <c r="AD2334">
        <f t="shared" si="1198"/>
        <v>125.46875</v>
      </c>
      <c r="AE2334">
        <f t="shared" si="1199"/>
        <v>125.140625</v>
      </c>
      <c r="AF2334" s="49">
        <f t="shared" si="1226"/>
        <v>0.328125</v>
      </c>
      <c r="AG2334" s="3">
        <f t="shared" si="1212"/>
        <v>125.11469161381606</v>
      </c>
      <c r="AH2334">
        <f t="shared" si="1213"/>
        <v>124.03134637662447</v>
      </c>
      <c r="AI2334" s="51">
        <f t="shared" si="1214"/>
        <v>1.0833452371915939</v>
      </c>
      <c r="AJ2334" s="52">
        <f t="shared" si="1215"/>
        <v>0.75522023719159392</v>
      </c>
      <c r="AK2334" s="2">
        <v>42856</v>
      </c>
      <c r="AL2334" t="str">
        <v>912828WJ</v>
      </c>
      <c r="AM2334">
        <v>-2.9685000000000001</v>
      </c>
      <c r="AN2334">
        <v>1.0923700000000001</v>
      </c>
      <c r="AO2334">
        <v>0.81389999999999996</v>
      </c>
      <c r="AP2334">
        <v>125.140625</v>
      </c>
      <c r="AQ2334">
        <f>VLOOKUP(AL2334,工作表1!$F$3:$G$1000,2,FALSE)</f>
        <v>2.5</v>
      </c>
      <c r="AR2334" t="str">
        <f>VLOOKUP(AL2334,工作表1!$F$3:$H$1000,3,FALSE)</f>
        <v>2024/5/15</v>
      </c>
      <c r="AS2334">
        <f t="shared" si="1200"/>
        <v>0.99299999999999999</v>
      </c>
      <c r="AT2334">
        <f t="shared" si="1201"/>
        <v>1.5070000000000001</v>
      </c>
      <c r="AU2334" s="43">
        <f t="shared" si="1216"/>
        <v>42870</v>
      </c>
      <c r="AV2334" s="43">
        <f t="shared" si="1202"/>
        <v>43007</v>
      </c>
      <c r="AW2334" s="45">
        <f t="shared" si="1217"/>
        <v>1.160220994475138</v>
      </c>
      <c r="AX2334" s="45">
        <f t="shared" si="1218"/>
        <v>2.1876182547491103</v>
      </c>
      <c r="AY2334" s="47">
        <f t="shared" si="1219"/>
        <v>102.39544500771548</v>
      </c>
      <c r="AZ2334" s="47">
        <f t="shared" si="1220"/>
        <v>124.03134637662447</v>
      </c>
      <c r="BA2334" s="43"/>
      <c r="BC2334" s="2">
        <v>42853</v>
      </c>
      <c r="BD2334" t="str">
        <v>912828D5</v>
      </c>
      <c r="BE2334">
        <v>-16.124300000000002</v>
      </c>
      <c r="BF2334">
        <v>1.61341</v>
      </c>
      <c r="BG2334">
        <v>0.80720000000000003</v>
      </c>
      <c r="BH2334">
        <v>125.390625</v>
      </c>
      <c r="BI2334">
        <f>VLOOKUP(BD2334,工作表1!$K$3:$L$1000,2,FALSE)</f>
        <v>2.375</v>
      </c>
      <c r="BJ2334" t="str">
        <f>VLOOKUP(BD2334,工作表1!$K$3:$M$1000,3,FALSE)</f>
        <v>2024/8/15</v>
      </c>
      <c r="BK2334">
        <f t="shared" si="1203"/>
        <v>0.99350000000000005</v>
      </c>
      <c r="BL2334">
        <f t="shared" si="1204"/>
        <v>1.3815</v>
      </c>
      <c r="BM2334" s="43">
        <f t="shared" si="1221"/>
        <v>42962</v>
      </c>
      <c r="BN2334" s="43">
        <f t="shared" si="1205"/>
        <v>43098</v>
      </c>
      <c r="BO2334" s="45">
        <f t="shared" si="1222"/>
        <v>0.49205801104972374</v>
      </c>
      <c r="BP2334" s="45">
        <f t="shared" si="1223"/>
        <v>2.0667155452962991</v>
      </c>
      <c r="BQ2334" s="47">
        <f t="shared" si="1224"/>
        <v>101.66370597127398</v>
      </c>
      <c r="BR2334" s="47">
        <f t="shared" si="1225"/>
        <v>123.05578065697725</v>
      </c>
    </row>
    <row r="2335" spans="6:70" x14ac:dyDescent="0.25">
      <c r="F2335" s="2">
        <v>42929</v>
      </c>
      <c r="G2335">
        <v>1.1659999999999999</v>
      </c>
      <c r="H2335" s="43">
        <v>42968</v>
      </c>
      <c r="I2335">
        <v>1.9941</v>
      </c>
      <c r="L2335" s="2">
        <v>42853</v>
      </c>
      <c r="M2335" t="str">
        <v>912828B6</v>
      </c>
      <c r="N2335">
        <v>-1.7500000000000002E-2</v>
      </c>
      <c r="O2335">
        <v>0.87812000000000001</v>
      </c>
      <c r="P2335">
        <v>0.82720000000000005</v>
      </c>
      <c r="Q2335">
        <v>125.71875</v>
      </c>
      <c r="R2335">
        <f>VLOOKUP(M2335,工作表1!$A$3:$B$1000,2,FALSE)</f>
        <v>2.75</v>
      </c>
      <c r="S2335" t="str">
        <f>VLOOKUP(M2335,工作表1!$A$3:$C$1000,3,FALSE)</f>
        <v>2024/2/15</v>
      </c>
      <c r="T2335">
        <f t="shared" si="1195"/>
        <v>0.99350000000000005</v>
      </c>
      <c r="U2335">
        <f t="shared" si="1194"/>
        <v>1.7565</v>
      </c>
      <c r="V2335" s="43">
        <f t="shared" si="1206"/>
        <v>42962</v>
      </c>
      <c r="W2335" s="43">
        <f t="shared" si="1196"/>
        <v>42916</v>
      </c>
      <c r="X2335" s="45">
        <f t="shared" si="1207"/>
        <v>0.56975138121546964</v>
      </c>
      <c r="Y2335" s="45">
        <f t="shared" si="1208"/>
        <v>1.0218061757360175</v>
      </c>
      <c r="Z2335" s="47">
        <f t="shared" si="1209"/>
        <v>104.28291905769244</v>
      </c>
      <c r="AA2335" s="47">
        <f t="shared" si="1210"/>
        <v>125.36807243026286</v>
      </c>
      <c r="AB2335" s="45">
        <f t="shared" si="1211"/>
        <v>2.0941000000000001</v>
      </c>
      <c r="AC2335" s="2" t="str">
        <f t="shared" si="1197"/>
        <v>TY1</v>
      </c>
      <c r="AD2335">
        <f t="shared" si="1198"/>
        <v>125.71875</v>
      </c>
      <c r="AE2335">
        <f t="shared" si="1199"/>
        <v>125.390625</v>
      </c>
      <c r="AF2335" s="49">
        <f t="shared" si="1226"/>
        <v>0.328125</v>
      </c>
      <c r="AG2335" s="3">
        <f t="shared" si="1212"/>
        <v>125.36807243026286</v>
      </c>
      <c r="AH2335">
        <f t="shared" si="1213"/>
        <v>124.30891965466503</v>
      </c>
      <c r="AI2335" s="51">
        <f t="shared" si="1214"/>
        <v>1.0591527755978234</v>
      </c>
      <c r="AJ2335" s="52">
        <f t="shared" si="1215"/>
        <v>0.73102777559782339</v>
      </c>
      <c r="AK2335" s="2">
        <v>42853</v>
      </c>
      <c r="AL2335" t="str">
        <v>912828WJ</v>
      </c>
      <c r="AM2335">
        <v>-2.0933999999999999</v>
      </c>
      <c r="AN2335">
        <v>1.0269299999999999</v>
      </c>
      <c r="AO2335">
        <v>0.81389999999999996</v>
      </c>
      <c r="AP2335">
        <v>125.390625</v>
      </c>
      <c r="AQ2335">
        <f>VLOOKUP(AL2335,工作表1!$F$3:$G$1000,2,FALSE)</f>
        <v>2.5</v>
      </c>
      <c r="AR2335" t="str">
        <f>VLOOKUP(AL2335,工作表1!$F$3:$H$1000,3,FALSE)</f>
        <v>2024/5/15</v>
      </c>
      <c r="AS2335">
        <f t="shared" si="1200"/>
        <v>0.99350000000000005</v>
      </c>
      <c r="AT2335">
        <f t="shared" si="1201"/>
        <v>1.5065</v>
      </c>
      <c r="AU2335" s="43">
        <f t="shared" si="1216"/>
        <v>42870</v>
      </c>
      <c r="AV2335" s="43">
        <f t="shared" si="1202"/>
        <v>43007</v>
      </c>
      <c r="AW2335" s="45">
        <f t="shared" si="1217"/>
        <v>1.1533149171270718</v>
      </c>
      <c r="AX2335" s="45">
        <f t="shared" si="1218"/>
        <v>2.1875614924695377</v>
      </c>
      <c r="AY2335" s="47">
        <f t="shared" si="1219"/>
        <v>102.63079439110234</v>
      </c>
      <c r="AZ2335" s="47">
        <f t="shared" si="1220"/>
        <v>124.30891965466503</v>
      </c>
      <c r="BA2335" s="43"/>
      <c r="BC2335" s="2">
        <v>42852</v>
      </c>
      <c r="BD2335" t="str">
        <v>912828D5</v>
      </c>
      <c r="BE2335">
        <v>-15.838800000000001</v>
      </c>
      <c r="BF2335">
        <v>1.5767599999999999</v>
      </c>
      <c r="BG2335">
        <v>0.80720000000000003</v>
      </c>
      <c r="BH2335">
        <v>125.3125</v>
      </c>
      <c r="BI2335">
        <f>VLOOKUP(BD2335,工作表1!$K$3:$L$1000,2,FALSE)</f>
        <v>2.375</v>
      </c>
      <c r="BJ2335" t="str">
        <f>VLOOKUP(BD2335,工作表1!$K$3:$M$1000,3,FALSE)</f>
        <v>2024/8/15</v>
      </c>
      <c r="BK2335">
        <f t="shared" si="1203"/>
        <v>0.98950000000000005</v>
      </c>
      <c r="BL2335">
        <f t="shared" si="1204"/>
        <v>1.3855</v>
      </c>
      <c r="BM2335" s="43">
        <f t="shared" si="1221"/>
        <v>42962</v>
      </c>
      <c r="BN2335" s="43">
        <f t="shared" si="1205"/>
        <v>43098</v>
      </c>
      <c r="BO2335" s="45">
        <f t="shared" si="1222"/>
        <v>0.47237569060773477</v>
      </c>
      <c r="BP2335" s="45">
        <f t="shared" si="1223"/>
        <v>2.0665537727995158</v>
      </c>
      <c r="BQ2335" s="47">
        <f t="shared" si="1224"/>
        <v>101.64172450249023</v>
      </c>
      <c r="BR2335" s="47">
        <f t="shared" si="1225"/>
        <v>122.989345859932</v>
      </c>
    </row>
    <row r="2336" spans="6:70" x14ac:dyDescent="0.25">
      <c r="F2336" s="2">
        <v>42928</v>
      </c>
      <c r="G2336">
        <v>1.1655</v>
      </c>
      <c r="H2336" s="43">
        <v>42965</v>
      </c>
      <c r="I2336">
        <v>2.0062000000000002</v>
      </c>
      <c r="L2336" s="2">
        <v>42852</v>
      </c>
      <c r="M2336" t="str">
        <v>912828B6</v>
      </c>
      <c r="N2336">
        <v>0.4753</v>
      </c>
      <c r="O2336">
        <v>0.77903</v>
      </c>
      <c r="P2336">
        <v>0.82720000000000005</v>
      </c>
      <c r="Q2336">
        <v>125.640625</v>
      </c>
      <c r="R2336">
        <f>VLOOKUP(M2336,工作表1!$A$3:$B$1000,2,FALSE)</f>
        <v>2.75</v>
      </c>
      <c r="S2336" t="str">
        <f>VLOOKUP(M2336,工作表1!$A$3:$C$1000,3,FALSE)</f>
        <v>2024/2/15</v>
      </c>
      <c r="T2336">
        <f t="shared" si="1195"/>
        <v>0.98950000000000005</v>
      </c>
      <c r="U2336">
        <f t="shared" si="1194"/>
        <v>1.7605</v>
      </c>
      <c r="V2336" s="43">
        <f t="shared" si="1206"/>
        <v>42962</v>
      </c>
      <c r="W2336" s="43">
        <f t="shared" si="1196"/>
        <v>42916</v>
      </c>
      <c r="X2336" s="45">
        <f t="shared" si="1207"/>
        <v>0.54696132596685076</v>
      </c>
      <c r="Y2336" s="45">
        <f t="shared" si="1208"/>
        <v>1.0216188602134262</v>
      </c>
      <c r="Z2336" s="47">
        <f t="shared" si="1209"/>
        <v>104.25716693972483</v>
      </c>
      <c r="AA2336" s="47">
        <f t="shared" si="1210"/>
        <v>125.30113022144208</v>
      </c>
      <c r="AB2336" s="45">
        <f t="shared" si="1211"/>
        <v>2.1004999999999998</v>
      </c>
      <c r="AC2336" s="2" t="str">
        <f t="shared" si="1197"/>
        <v>TY1</v>
      </c>
      <c r="AD2336">
        <f t="shared" si="1198"/>
        <v>125.640625</v>
      </c>
      <c r="AE2336">
        <f t="shared" si="1199"/>
        <v>125.3125</v>
      </c>
      <c r="AF2336" s="49">
        <f t="shared" si="1226"/>
        <v>0.328125</v>
      </c>
      <c r="AG2336" s="3">
        <f t="shared" si="1212"/>
        <v>125.30113022144208</v>
      </c>
      <c r="AH2336">
        <f t="shared" si="1213"/>
        <v>124.22086289495302</v>
      </c>
      <c r="AI2336" s="51">
        <f t="shared" si="1214"/>
        <v>1.0802673264890643</v>
      </c>
      <c r="AJ2336" s="52">
        <f t="shared" si="1215"/>
        <v>0.75214232648906432</v>
      </c>
      <c r="AK2336" s="2">
        <v>42852</v>
      </c>
      <c r="AL2336" t="str">
        <v>912828WJ</v>
      </c>
      <c r="AM2336">
        <v>-2.1983000000000001</v>
      </c>
      <c r="AN2336">
        <v>1.0165</v>
      </c>
      <c r="AO2336">
        <v>0.81389999999999996</v>
      </c>
      <c r="AP2336">
        <v>125.3125</v>
      </c>
      <c r="AQ2336">
        <f>VLOOKUP(AL2336,工作表1!$F$3:$G$1000,2,FALSE)</f>
        <v>2.5</v>
      </c>
      <c r="AR2336" t="str">
        <f>VLOOKUP(AL2336,工作表1!$F$3:$H$1000,3,FALSE)</f>
        <v>2024/5/15</v>
      </c>
      <c r="AS2336">
        <f t="shared" si="1200"/>
        <v>0.98950000000000005</v>
      </c>
      <c r="AT2336">
        <f t="shared" si="1201"/>
        <v>1.5105</v>
      </c>
      <c r="AU2336" s="43">
        <f t="shared" si="1216"/>
        <v>42870</v>
      </c>
      <c r="AV2336" s="43">
        <f t="shared" si="1202"/>
        <v>43007</v>
      </c>
      <c r="AW2336" s="45">
        <f t="shared" si="1217"/>
        <v>1.132596685082873</v>
      </c>
      <c r="AX2336" s="45">
        <f t="shared" si="1218"/>
        <v>2.187391205630818</v>
      </c>
      <c r="AY2336" s="47">
        <f t="shared" si="1219"/>
        <v>102.58975858265278</v>
      </c>
      <c r="AZ2336" s="47">
        <f t="shared" si="1220"/>
        <v>124.22086289495302</v>
      </c>
      <c r="BA2336" s="43"/>
      <c r="BC2336" s="2">
        <v>42851</v>
      </c>
      <c r="BD2336" t="str">
        <v>912828D5</v>
      </c>
      <c r="BE2336">
        <v>-17.474499999999999</v>
      </c>
      <c r="BF2336">
        <v>1.64845</v>
      </c>
      <c r="BG2336">
        <v>0.80720000000000003</v>
      </c>
      <c r="BH2336">
        <v>125.234375</v>
      </c>
      <c r="BI2336">
        <f>VLOOKUP(BD2336,工作表1!$K$3:$L$1000,2,FALSE)</f>
        <v>2.375</v>
      </c>
      <c r="BJ2336" t="str">
        <f>VLOOKUP(BD2336,工作表1!$K$3:$M$1000,3,FALSE)</f>
        <v>2024/8/15</v>
      </c>
      <c r="BK2336">
        <f t="shared" si="1203"/>
        <v>0.98299999999999998</v>
      </c>
      <c r="BL2336">
        <f t="shared" si="1204"/>
        <v>1.3919999999999999</v>
      </c>
      <c r="BM2336" s="43">
        <f t="shared" si="1221"/>
        <v>42962</v>
      </c>
      <c r="BN2336" s="43">
        <f t="shared" si="1205"/>
        <v>43098</v>
      </c>
      <c r="BO2336" s="45">
        <f t="shared" si="1222"/>
        <v>0.46581491712707179</v>
      </c>
      <c r="BP2336" s="45">
        <f t="shared" si="1223"/>
        <v>2.0664998486339212</v>
      </c>
      <c r="BQ2336" s="47">
        <f t="shared" si="1224"/>
        <v>101.53159102295579</v>
      </c>
      <c r="BR2336" s="47">
        <f t="shared" si="1225"/>
        <v>122.83544709502219</v>
      </c>
    </row>
    <row r="2337" spans="6:70" x14ac:dyDescent="0.25">
      <c r="F2337" s="2">
        <v>42927</v>
      </c>
      <c r="G2337">
        <v>1.165</v>
      </c>
      <c r="H2337" s="43">
        <v>42964</v>
      </c>
      <c r="I2337">
        <v>1.9991000000000001</v>
      </c>
      <c r="L2337" s="2">
        <v>42851</v>
      </c>
      <c r="M2337" t="str">
        <v>912828B6</v>
      </c>
      <c r="N2337">
        <v>-0.62470000000000003</v>
      </c>
      <c r="O2337">
        <v>0.96487000000000001</v>
      </c>
      <c r="P2337">
        <v>0.82720000000000005</v>
      </c>
      <c r="Q2337">
        <v>125.5625</v>
      </c>
      <c r="R2337">
        <f>VLOOKUP(M2337,工作表1!$A$3:$B$1000,2,FALSE)</f>
        <v>2.75</v>
      </c>
      <c r="S2337" t="str">
        <f>VLOOKUP(M2337,工作表1!$A$3:$C$1000,3,FALSE)</f>
        <v>2024/2/15</v>
      </c>
      <c r="T2337">
        <f t="shared" si="1195"/>
        <v>0.98299999999999998</v>
      </c>
      <c r="U2337">
        <f t="shared" si="1194"/>
        <v>1.7669999999999999</v>
      </c>
      <c r="V2337" s="43">
        <f t="shared" si="1206"/>
        <v>42962</v>
      </c>
      <c r="W2337" s="43">
        <f t="shared" si="1196"/>
        <v>42916</v>
      </c>
      <c r="X2337" s="45">
        <f t="shared" si="1207"/>
        <v>0.53936464088397784</v>
      </c>
      <c r="Y2337" s="45">
        <f t="shared" si="1208"/>
        <v>1.0215564217058957</v>
      </c>
      <c r="Z2337" s="47">
        <f t="shared" si="1209"/>
        <v>104.1622820714059</v>
      </c>
      <c r="AA2337" s="47">
        <f t="shared" si="1210"/>
        <v>125.17335899234561</v>
      </c>
      <c r="AB2337" s="45">
        <f t="shared" si="1211"/>
        <v>2.1078000000000001</v>
      </c>
      <c r="AC2337" s="2" t="str">
        <f t="shared" si="1197"/>
        <v>TY1</v>
      </c>
      <c r="AD2337">
        <f t="shared" si="1198"/>
        <v>125.5625</v>
      </c>
      <c r="AE2337">
        <f t="shared" si="1199"/>
        <v>125.234375</v>
      </c>
      <c r="AF2337" s="49">
        <f t="shared" si="1226"/>
        <v>0.328125</v>
      </c>
      <c r="AG2337" s="3">
        <f t="shared" si="1212"/>
        <v>125.17335899234561</v>
      </c>
      <c r="AH2337">
        <f t="shared" si="1213"/>
        <v>124.08931377848138</v>
      </c>
      <c r="AI2337" s="51">
        <f t="shared" si="1214"/>
        <v>1.0840452138642291</v>
      </c>
      <c r="AJ2337" s="52">
        <f t="shared" si="1215"/>
        <v>0.75592021386422914</v>
      </c>
      <c r="AK2337" s="2">
        <v>42851</v>
      </c>
      <c r="AL2337" t="str">
        <v>912828WJ</v>
      </c>
      <c r="AM2337">
        <v>-3.3172000000000001</v>
      </c>
      <c r="AN2337">
        <v>1.09484</v>
      </c>
      <c r="AO2337">
        <v>0.81389999999999996</v>
      </c>
      <c r="AP2337">
        <v>125.234375</v>
      </c>
      <c r="AQ2337">
        <f>VLOOKUP(AL2337,工作表1!$F$3:$G$1000,2,FALSE)</f>
        <v>2.5</v>
      </c>
      <c r="AR2337" t="str">
        <f>VLOOKUP(AL2337,工作表1!$F$3:$H$1000,3,FALSE)</f>
        <v>2024/5/15</v>
      </c>
      <c r="AS2337">
        <f t="shared" si="1200"/>
        <v>0.98299999999999998</v>
      </c>
      <c r="AT2337">
        <f t="shared" si="1201"/>
        <v>1.5169999999999999</v>
      </c>
      <c r="AU2337" s="43">
        <f t="shared" si="1216"/>
        <v>42870</v>
      </c>
      <c r="AV2337" s="43">
        <f t="shared" si="1202"/>
        <v>43007</v>
      </c>
      <c r="AW2337" s="45">
        <f t="shared" si="1217"/>
        <v>1.1256906077348066</v>
      </c>
      <c r="AX2337" s="45">
        <f t="shared" si="1218"/>
        <v>2.1873344433512449</v>
      </c>
      <c r="AY2337" s="47">
        <f t="shared" si="1219"/>
        <v>102.49514130470173</v>
      </c>
      <c r="AZ2337" s="47">
        <f t="shared" si="1220"/>
        <v>124.08931377848138</v>
      </c>
      <c r="BA2337" s="43"/>
      <c r="BC2337" s="2">
        <v>42850</v>
      </c>
      <c r="BD2337" t="str">
        <v>912828D5</v>
      </c>
      <c r="BE2337">
        <v>-17.092400000000001</v>
      </c>
      <c r="BF2337">
        <v>1.6289400000000001</v>
      </c>
      <c r="BG2337">
        <v>0.80720000000000003</v>
      </c>
      <c r="BH2337">
        <v>125.078125</v>
      </c>
      <c r="BI2337">
        <f>VLOOKUP(BD2337,工作表1!$K$3:$L$1000,2,FALSE)</f>
        <v>2.375</v>
      </c>
      <c r="BJ2337" t="str">
        <f>VLOOKUP(BD2337,工作表1!$K$3:$M$1000,3,FALSE)</f>
        <v>2024/8/15</v>
      </c>
      <c r="BK2337">
        <f t="shared" si="1203"/>
        <v>0.98099999999999998</v>
      </c>
      <c r="BL2337">
        <f t="shared" si="1204"/>
        <v>1.3940000000000001</v>
      </c>
      <c r="BM2337" s="43">
        <f t="shared" si="1221"/>
        <v>42962</v>
      </c>
      <c r="BN2337" s="43">
        <f t="shared" si="1205"/>
        <v>43098</v>
      </c>
      <c r="BO2337" s="45">
        <f t="shared" si="1222"/>
        <v>0.45925414364640887</v>
      </c>
      <c r="BP2337" s="45">
        <f t="shared" si="1223"/>
        <v>2.0664459244683266</v>
      </c>
      <c r="BQ2337" s="47">
        <f t="shared" si="1224"/>
        <v>101.42237082279317</v>
      </c>
      <c r="BR2337" s="47">
        <f t="shared" si="1225"/>
        <v>122.68645996076241</v>
      </c>
    </row>
    <row r="2338" spans="6:70" x14ac:dyDescent="0.25">
      <c r="F2338" s="2">
        <v>42926</v>
      </c>
      <c r="G2338">
        <v>1.1665000000000001</v>
      </c>
      <c r="H2338" s="43">
        <v>42963</v>
      </c>
      <c r="I2338">
        <v>2.0352999999999999</v>
      </c>
      <c r="L2338" s="2">
        <v>42850</v>
      </c>
      <c r="M2338" t="str">
        <v>912828B6</v>
      </c>
      <c r="N2338">
        <v>-0.1575</v>
      </c>
      <c r="O2338">
        <v>0.88607000000000002</v>
      </c>
      <c r="P2338">
        <v>0.82720000000000005</v>
      </c>
      <c r="Q2338">
        <v>125.40625</v>
      </c>
      <c r="R2338">
        <f>VLOOKUP(M2338,工作表1!$A$3:$B$1000,2,FALSE)</f>
        <v>2.75</v>
      </c>
      <c r="S2338" t="str">
        <f>VLOOKUP(M2338,工作表1!$A$3:$C$1000,3,FALSE)</f>
        <v>2024/2/15</v>
      </c>
      <c r="T2338">
        <f t="shared" si="1195"/>
        <v>0.98099999999999998</v>
      </c>
      <c r="U2338">
        <f t="shared" si="1194"/>
        <v>1.7690000000000001</v>
      </c>
      <c r="V2338" s="43">
        <f t="shared" si="1206"/>
        <v>42962</v>
      </c>
      <c r="W2338" s="43">
        <f t="shared" si="1196"/>
        <v>42916</v>
      </c>
      <c r="X2338" s="45">
        <f t="shared" si="1207"/>
        <v>0.53176795580110503</v>
      </c>
      <c r="Y2338" s="45">
        <f t="shared" si="1208"/>
        <v>1.0214939831983654</v>
      </c>
      <c r="Z2338" s="47">
        <f t="shared" si="1209"/>
        <v>104.05330742326795</v>
      </c>
      <c r="AA2338" s="47">
        <f t="shared" si="1210"/>
        <v>125.02949323843036</v>
      </c>
      <c r="AB2338" s="45">
        <f t="shared" si="1211"/>
        <v>2.1395</v>
      </c>
      <c r="AC2338" s="2" t="str">
        <f t="shared" si="1197"/>
        <v>TY1</v>
      </c>
      <c r="AD2338">
        <f t="shared" si="1198"/>
        <v>125.40625</v>
      </c>
      <c r="AE2338">
        <f t="shared" si="1199"/>
        <v>125.078125</v>
      </c>
      <c r="AF2338" s="49">
        <f t="shared" si="1226"/>
        <v>0.328125</v>
      </c>
      <c r="AG2338" s="3">
        <f t="shared" si="1212"/>
        <v>125.02949323843036</v>
      </c>
      <c r="AH2338">
        <f t="shared" si="1213"/>
        <v>123.96196096549801</v>
      </c>
      <c r="AI2338" s="51">
        <f t="shared" si="1214"/>
        <v>1.067532272932354</v>
      </c>
      <c r="AJ2338" s="52">
        <f t="shared" si="1215"/>
        <v>0.73940727293235398</v>
      </c>
      <c r="AK2338" s="2">
        <v>42850</v>
      </c>
      <c r="AL2338" t="str">
        <v>912828WJ</v>
      </c>
      <c r="AM2338">
        <v>-2.4015</v>
      </c>
      <c r="AN2338">
        <v>1.02908</v>
      </c>
      <c r="AO2338">
        <v>0.81389999999999996</v>
      </c>
      <c r="AP2338">
        <v>125.078125</v>
      </c>
      <c r="AQ2338">
        <f>VLOOKUP(AL2338,工作表1!$F$3:$G$1000,2,FALSE)</f>
        <v>2.5</v>
      </c>
      <c r="AR2338" t="str">
        <f>VLOOKUP(AL2338,工作表1!$F$3:$H$1000,3,FALSE)</f>
        <v>2024/5/15</v>
      </c>
      <c r="AS2338">
        <f t="shared" si="1200"/>
        <v>0.98099999999999998</v>
      </c>
      <c r="AT2338">
        <f t="shared" si="1201"/>
        <v>1.5190000000000001</v>
      </c>
      <c r="AU2338" s="43">
        <f t="shared" si="1216"/>
        <v>42870</v>
      </c>
      <c r="AV2338" s="43">
        <f t="shared" si="1202"/>
        <v>43007</v>
      </c>
      <c r="AW2338" s="45">
        <f t="shared" si="1217"/>
        <v>1.1187845303867403</v>
      </c>
      <c r="AX2338" s="45">
        <f t="shared" si="1218"/>
        <v>2.1872776810716719</v>
      </c>
      <c r="AY2338" s="47">
        <f t="shared" si="1219"/>
        <v>102.40202550927087</v>
      </c>
      <c r="AZ2338" s="47">
        <f t="shared" si="1220"/>
        <v>123.96196096549801</v>
      </c>
      <c r="BA2338" s="43"/>
      <c r="BC2338" s="2">
        <v>42849</v>
      </c>
      <c r="BD2338" t="str">
        <v>912828D5</v>
      </c>
      <c r="BE2338">
        <v>-17.1571</v>
      </c>
      <c r="BF2338">
        <v>1.62629</v>
      </c>
      <c r="BG2338">
        <v>0.80720000000000003</v>
      </c>
      <c r="BH2338">
        <v>125.484375</v>
      </c>
      <c r="BI2338">
        <f>VLOOKUP(BD2338,工作表1!$K$3:$L$1000,2,FALSE)</f>
        <v>2.375</v>
      </c>
      <c r="BJ2338" t="str">
        <f>VLOOKUP(BD2338,工作表1!$K$3:$M$1000,3,FALSE)</f>
        <v>2024/8/15</v>
      </c>
      <c r="BK2338">
        <f t="shared" si="1203"/>
        <v>0.97350000000000003</v>
      </c>
      <c r="BL2338">
        <f t="shared" si="1204"/>
        <v>1.4015</v>
      </c>
      <c r="BM2338" s="43">
        <f t="shared" si="1221"/>
        <v>42962</v>
      </c>
      <c r="BN2338" s="43">
        <f t="shared" si="1205"/>
        <v>43098</v>
      </c>
      <c r="BO2338" s="45">
        <f t="shared" si="1222"/>
        <v>0.4526933701657459</v>
      </c>
      <c r="BP2338" s="45">
        <f t="shared" si="1223"/>
        <v>2.0663920003027321</v>
      </c>
      <c r="BQ2338" s="47">
        <f t="shared" si="1224"/>
        <v>101.7413065690094</v>
      </c>
      <c r="BR2338" s="47">
        <f t="shared" si="1225"/>
        <v>123.06318633787384</v>
      </c>
    </row>
    <row r="2339" spans="6:70" x14ac:dyDescent="0.25">
      <c r="F2339" s="2">
        <v>42923</v>
      </c>
      <c r="G2339">
        <v>1.1659999999999999</v>
      </c>
      <c r="H2339" s="43">
        <v>42962</v>
      </c>
      <c r="I2339">
        <v>2.0886</v>
      </c>
      <c r="L2339" s="2">
        <v>42849</v>
      </c>
      <c r="M2339" t="str">
        <v>912828B6</v>
      </c>
      <c r="N2339">
        <v>0.35630000000000001</v>
      </c>
      <c r="O2339">
        <v>0.80212000000000006</v>
      </c>
      <c r="P2339">
        <v>0.82720000000000005</v>
      </c>
      <c r="Q2339">
        <v>125.796875</v>
      </c>
      <c r="R2339">
        <f>VLOOKUP(M2339,工作表1!$A$3:$B$1000,2,FALSE)</f>
        <v>2.75</v>
      </c>
      <c r="S2339" t="str">
        <f>VLOOKUP(M2339,工作表1!$A$3:$C$1000,3,FALSE)</f>
        <v>2024/2/15</v>
      </c>
      <c r="T2339">
        <f t="shared" si="1195"/>
        <v>0.97350000000000003</v>
      </c>
      <c r="U2339">
        <f t="shared" si="1194"/>
        <v>1.7765</v>
      </c>
      <c r="V2339" s="43">
        <f t="shared" si="1206"/>
        <v>42962</v>
      </c>
      <c r="W2339" s="43">
        <f t="shared" si="1196"/>
        <v>42916</v>
      </c>
      <c r="X2339" s="45">
        <f t="shared" si="1207"/>
        <v>0.52417127071823211</v>
      </c>
      <c r="Y2339" s="45">
        <f t="shared" si="1208"/>
        <v>1.0214315446908349</v>
      </c>
      <c r="Z2339" s="47">
        <f t="shared" si="1209"/>
        <v>104.39279860754172</v>
      </c>
      <c r="AA2339" s="47">
        <f t="shared" si="1210"/>
        <v>125.42654429782176</v>
      </c>
      <c r="AB2339" s="45">
        <f t="shared" si="1211"/>
        <v>2.0787</v>
      </c>
      <c r="AC2339" s="2" t="str">
        <f t="shared" si="1197"/>
        <v>TY1</v>
      </c>
      <c r="AD2339">
        <f t="shared" si="1198"/>
        <v>125.796875</v>
      </c>
      <c r="AE2339">
        <f t="shared" si="1199"/>
        <v>125.484375</v>
      </c>
      <c r="AF2339" s="49">
        <f t="shared" si="1226"/>
        <v>0.3125</v>
      </c>
      <c r="AG2339" s="3">
        <f t="shared" si="1212"/>
        <v>125.42654429782176</v>
      </c>
      <c r="AH2339">
        <f t="shared" si="1213"/>
        <v>124.34162915788218</v>
      </c>
      <c r="AI2339" s="51">
        <f t="shared" si="1214"/>
        <v>1.0849151399395822</v>
      </c>
      <c r="AJ2339" s="52">
        <f t="shared" si="1215"/>
        <v>0.77241513993958222</v>
      </c>
      <c r="AK2339" s="2">
        <v>42849</v>
      </c>
      <c r="AL2339" t="str">
        <v>912828WJ</v>
      </c>
      <c r="AM2339">
        <v>-2.5855000000000001</v>
      </c>
      <c r="AN2339">
        <v>1.0403</v>
      </c>
      <c r="AO2339">
        <v>0.81389999999999996</v>
      </c>
      <c r="AP2339">
        <v>125.484375</v>
      </c>
      <c r="AQ2339">
        <f>VLOOKUP(AL2339,工作表1!$F$3:$G$1000,2,FALSE)</f>
        <v>2.5</v>
      </c>
      <c r="AR2339" t="str">
        <f>VLOOKUP(AL2339,工作表1!$F$3:$H$1000,3,FALSE)</f>
        <v>2024/5/15</v>
      </c>
      <c r="AS2339">
        <f t="shared" si="1200"/>
        <v>0.97350000000000003</v>
      </c>
      <c r="AT2339">
        <f t="shared" si="1201"/>
        <v>1.5265</v>
      </c>
      <c r="AU2339" s="43">
        <f t="shared" si="1216"/>
        <v>42870</v>
      </c>
      <c r="AV2339" s="43">
        <f t="shared" si="1202"/>
        <v>43007</v>
      </c>
      <c r="AW2339" s="45">
        <f t="shared" si="1217"/>
        <v>1.1118784530386741</v>
      </c>
      <c r="AX2339" s="45">
        <f t="shared" si="1218"/>
        <v>2.1872209187920988</v>
      </c>
      <c r="AY2339" s="47">
        <f t="shared" si="1219"/>
        <v>102.72398383233089</v>
      </c>
      <c r="AZ2339" s="47">
        <f t="shared" si="1220"/>
        <v>124.34162915788218</v>
      </c>
      <c r="BA2339" s="43"/>
      <c r="BC2339" s="2">
        <v>42846</v>
      </c>
      <c r="BD2339" t="str">
        <v>912828D5</v>
      </c>
      <c r="BE2339">
        <v>-16.944700000000001</v>
      </c>
      <c r="BF2339">
        <v>1.5970500000000001</v>
      </c>
      <c r="BG2339">
        <v>0.80720000000000003</v>
      </c>
      <c r="BH2339">
        <v>125.75</v>
      </c>
      <c r="BI2339">
        <f>VLOOKUP(BD2339,工作表1!$K$3:$L$1000,2,FALSE)</f>
        <v>2.375</v>
      </c>
      <c r="BJ2339" t="str">
        <f>VLOOKUP(BD2339,工作表1!$K$3:$M$1000,3,FALSE)</f>
        <v>2024/8/15</v>
      </c>
      <c r="BK2339">
        <f t="shared" si="1203"/>
        <v>0.95299999999999996</v>
      </c>
      <c r="BL2339">
        <f t="shared" si="1204"/>
        <v>1.4220000000000002</v>
      </c>
      <c r="BM2339" s="43">
        <f t="shared" si="1221"/>
        <v>42962</v>
      </c>
      <c r="BN2339" s="43">
        <f t="shared" si="1205"/>
        <v>43098</v>
      </c>
      <c r="BO2339" s="45">
        <f t="shared" si="1222"/>
        <v>0.44613259668508287</v>
      </c>
      <c r="BP2339" s="45">
        <f t="shared" si="1223"/>
        <v>2.0663380761371375</v>
      </c>
      <c r="BQ2339" s="47">
        <f t="shared" si="1224"/>
        <v>101.97604836669609</v>
      </c>
      <c r="BR2339" s="47">
        <f t="shared" si="1225"/>
        <v>123.32441806451098</v>
      </c>
    </row>
    <row r="2340" spans="6:70" x14ac:dyDescent="0.25">
      <c r="F2340" s="2">
        <v>42922</v>
      </c>
      <c r="G2340">
        <v>1.167</v>
      </c>
      <c r="H2340" s="43">
        <v>42961</v>
      </c>
      <c r="I2340">
        <v>2.0329999999999999</v>
      </c>
      <c r="L2340" s="2">
        <v>42846</v>
      </c>
      <c r="M2340" t="str">
        <v>912828B6</v>
      </c>
      <c r="N2340">
        <v>7.9100000000000004E-2</v>
      </c>
      <c r="O2340">
        <v>0.83237000000000005</v>
      </c>
      <c r="P2340">
        <v>0.82720000000000005</v>
      </c>
      <c r="Q2340">
        <v>126.0625</v>
      </c>
      <c r="R2340">
        <f>VLOOKUP(M2340,工作表1!$A$3:$B$1000,2,FALSE)</f>
        <v>2.75</v>
      </c>
      <c r="S2340" t="str">
        <f>VLOOKUP(M2340,工作表1!$A$3:$C$1000,3,FALSE)</f>
        <v>2024/2/15</v>
      </c>
      <c r="T2340">
        <f t="shared" si="1195"/>
        <v>0.95299999999999996</v>
      </c>
      <c r="U2340">
        <f t="shared" si="1194"/>
        <v>1.7970000000000002</v>
      </c>
      <c r="V2340" s="43">
        <f t="shared" si="1206"/>
        <v>42962</v>
      </c>
      <c r="W2340" s="43">
        <f t="shared" si="1196"/>
        <v>42916</v>
      </c>
      <c r="X2340" s="45">
        <f t="shared" si="1207"/>
        <v>0.51657458563535907</v>
      </c>
      <c r="Y2340" s="45">
        <f t="shared" si="1208"/>
        <v>1.0213691061833043</v>
      </c>
      <c r="Z2340" s="47">
        <f t="shared" si="1209"/>
        <v>104.61111494886502</v>
      </c>
      <c r="AA2340" s="47">
        <f t="shared" si="1210"/>
        <v>125.67413216323156</v>
      </c>
      <c r="AB2340" s="45">
        <f t="shared" si="1211"/>
        <v>2.0569000000000002</v>
      </c>
      <c r="AC2340" s="2" t="str">
        <f t="shared" si="1197"/>
        <v>TY1</v>
      </c>
      <c r="AD2340">
        <f t="shared" si="1198"/>
        <v>126.0625</v>
      </c>
      <c r="AE2340">
        <f t="shared" si="1199"/>
        <v>125.75</v>
      </c>
      <c r="AF2340" s="49">
        <f t="shared" si="1226"/>
        <v>0.3125</v>
      </c>
      <c r="AG2340" s="3">
        <f t="shared" si="1212"/>
        <v>125.67413216323156</v>
      </c>
      <c r="AH2340">
        <f t="shared" si="1213"/>
        <v>124.58731382913352</v>
      </c>
      <c r="AI2340" s="51">
        <f t="shared" si="1214"/>
        <v>1.0868183340980409</v>
      </c>
      <c r="AJ2340" s="52">
        <f t="shared" si="1215"/>
        <v>0.77431833409804085</v>
      </c>
      <c r="AK2340" s="2">
        <v>42846</v>
      </c>
      <c r="AL2340" t="str">
        <v>912828WJ</v>
      </c>
      <c r="AM2340">
        <v>-2.8365999999999998</v>
      </c>
      <c r="AN2340">
        <v>1.04114</v>
      </c>
      <c r="AO2340">
        <v>0.81389999999999996</v>
      </c>
      <c r="AP2340">
        <v>125.75</v>
      </c>
      <c r="AQ2340">
        <f>VLOOKUP(AL2340,工作表1!$F$3:$G$1000,2,FALSE)</f>
        <v>2.5</v>
      </c>
      <c r="AR2340" t="str">
        <f>VLOOKUP(AL2340,工作表1!$F$3:$H$1000,3,FALSE)</f>
        <v>2024/5/15</v>
      </c>
      <c r="AS2340">
        <f t="shared" si="1200"/>
        <v>0.95299999999999996</v>
      </c>
      <c r="AT2340">
        <f t="shared" si="1201"/>
        <v>1.5470000000000002</v>
      </c>
      <c r="AU2340" s="43">
        <f t="shared" si="1216"/>
        <v>42870</v>
      </c>
      <c r="AV2340" s="43">
        <f t="shared" si="1202"/>
        <v>43007</v>
      </c>
      <c r="AW2340" s="45">
        <f t="shared" si="1217"/>
        <v>1.1049723756906076</v>
      </c>
      <c r="AX2340" s="45">
        <f t="shared" si="1218"/>
        <v>2.1871641565125253</v>
      </c>
      <c r="AY2340" s="47">
        <f t="shared" si="1219"/>
        <v>102.94264018976313</v>
      </c>
      <c r="AZ2340" s="47">
        <f t="shared" si="1220"/>
        <v>124.58731382913352</v>
      </c>
      <c r="BA2340" s="43"/>
      <c r="BC2340" s="2">
        <v>42845</v>
      </c>
      <c r="BD2340" t="str">
        <v>912828D5</v>
      </c>
      <c r="BE2340">
        <v>-17.036999999999999</v>
      </c>
      <c r="BF2340">
        <v>1.5928100000000001</v>
      </c>
      <c r="BG2340">
        <v>0.80720000000000003</v>
      </c>
      <c r="BH2340">
        <v>125.640625</v>
      </c>
      <c r="BI2340">
        <f>VLOOKUP(BD2340,工作表1!$K$3:$L$1000,2,FALSE)</f>
        <v>2.375</v>
      </c>
      <c r="BJ2340" t="str">
        <f>VLOOKUP(BD2340,工作表1!$K$3:$M$1000,3,FALSE)</f>
        <v>2024/8/15</v>
      </c>
      <c r="BK2340">
        <f t="shared" si="1203"/>
        <v>0.95891999999999999</v>
      </c>
      <c r="BL2340">
        <f t="shared" si="1204"/>
        <v>1.41608</v>
      </c>
      <c r="BM2340" s="43">
        <f t="shared" si="1221"/>
        <v>42962</v>
      </c>
      <c r="BN2340" s="43">
        <f t="shared" si="1205"/>
        <v>43098</v>
      </c>
      <c r="BO2340" s="45">
        <f t="shared" si="1222"/>
        <v>0.42645027624309395</v>
      </c>
      <c r="BP2340" s="45">
        <f t="shared" si="1223"/>
        <v>2.0661763036403542</v>
      </c>
      <c r="BQ2340" s="47">
        <f t="shared" si="1224"/>
        <v>101.90680113160744</v>
      </c>
      <c r="BR2340" s="47">
        <f t="shared" si="1225"/>
        <v>123.20751616627312</v>
      </c>
    </row>
    <row r="2341" spans="6:70" x14ac:dyDescent="0.25">
      <c r="F2341" s="2">
        <v>42921</v>
      </c>
      <c r="G2341">
        <v>1.169</v>
      </c>
      <c r="H2341" s="43">
        <v>42958</v>
      </c>
      <c r="I2341">
        <v>2.0017</v>
      </c>
      <c r="L2341" s="2">
        <v>42845</v>
      </c>
      <c r="M2341" t="str">
        <v>912828B6</v>
      </c>
      <c r="N2341">
        <v>0.47739999999999999</v>
      </c>
      <c r="O2341">
        <v>0.77195999999999998</v>
      </c>
      <c r="P2341">
        <v>0.82720000000000005</v>
      </c>
      <c r="Q2341">
        <v>125.953125</v>
      </c>
      <c r="R2341">
        <f>VLOOKUP(M2341,工作表1!$A$3:$B$1000,2,FALSE)</f>
        <v>2.75</v>
      </c>
      <c r="S2341" t="str">
        <f>VLOOKUP(M2341,工作表1!$A$3:$C$1000,3,FALSE)</f>
        <v>2024/2/15</v>
      </c>
      <c r="T2341">
        <f t="shared" si="1195"/>
        <v>0.95891999999999999</v>
      </c>
      <c r="U2341">
        <f t="shared" si="1194"/>
        <v>1.79108</v>
      </c>
      <c r="V2341" s="43">
        <f t="shared" si="1206"/>
        <v>42962</v>
      </c>
      <c r="W2341" s="43">
        <f t="shared" si="1196"/>
        <v>42916</v>
      </c>
      <c r="X2341" s="45">
        <f t="shared" si="1207"/>
        <v>0.49378453038674036</v>
      </c>
      <c r="Y2341" s="45">
        <f t="shared" si="1208"/>
        <v>1.021181790660713</v>
      </c>
      <c r="Z2341" s="47">
        <f t="shared" si="1209"/>
        <v>104.55363744453847</v>
      </c>
      <c r="AA2341" s="47">
        <f t="shared" si="1210"/>
        <v>125.57066701528137</v>
      </c>
      <c r="AB2341" s="45">
        <f t="shared" si="1211"/>
        <v>2.0449000000000002</v>
      </c>
      <c r="AC2341" s="2" t="str">
        <f t="shared" si="1197"/>
        <v>TY1</v>
      </c>
      <c r="AD2341">
        <f t="shared" si="1198"/>
        <v>125.953125</v>
      </c>
      <c r="AE2341">
        <f t="shared" si="1199"/>
        <v>125.640625</v>
      </c>
      <c r="AF2341" s="49">
        <f t="shared" si="1226"/>
        <v>0.3125</v>
      </c>
      <c r="AG2341" s="3">
        <f t="shared" si="1212"/>
        <v>125.57066701528137</v>
      </c>
      <c r="AH2341">
        <f t="shared" si="1213"/>
        <v>124.46575643849677</v>
      </c>
      <c r="AI2341" s="51">
        <f t="shared" si="1214"/>
        <v>1.1049105767846044</v>
      </c>
      <c r="AJ2341" s="52">
        <f t="shared" si="1215"/>
        <v>0.79241057678460436</v>
      </c>
      <c r="AK2341" s="2">
        <v>42845</v>
      </c>
      <c r="AL2341" t="str">
        <v>912828WJ</v>
      </c>
      <c r="AM2341">
        <v>-2.9283999999999999</v>
      </c>
      <c r="AN2341">
        <v>1.04386</v>
      </c>
      <c r="AO2341">
        <v>0.81389999999999996</v>
      </c>
      <c r="AP2341">
        <v>125.640625</v>
      </c>
      <c r="AQ2341">
        <f>VLOOKUP(AL2341,工作表1!$F$3:$G$1000,2,FALSE)</f>
        <v>2.5</v>
      </c>
      <c r="AR2341" t="str">
        <f>VLOOKUP(AL2341,工作表1!$F$3:$H$1000,3,FALSE)</f>
        <v>2024/5/15</v>
      </c>
      <c r="AS2341">
        <f t="shared" si="1200"/>
        <v>0.95891999999999999</v>
      </c>
      <c r="AT2341">
        <f t="shared" si="1201"/>
        <v>1.54108</v>
      </c>
      <c r="AU2341" s="43">
        <f t="shared" si="1216"/>
        <v>42870</v>
      </c>
      <c r="AV2341" s="43">
        <f t="shared" si="1202"/>
        <v>43007</v>
      </c>
      <c r="AW2341" s="45">
        <f t="shared" si="1217"/>
        <v>1.0842541436464088</v>
      </c>
      <c r="AX2341" s="45">
        <f t="shared" si="1218"/>
        <v>2.186993869673806</v>
      </c>
      <c r="AY2341" s="47">
        <f t="shared" si="1219"/>
        <v>102.87031705113726</v>
      </c>
      <c r="AZ2341" s="47">
        <f t="shared" si="1220"/>
        <v>124.46575643849677</v>
      </c>
      <c r="BA2341" s="43"/>
      <c r="BC2341" s="2">
        <v>42844</v>
      </c>
      <c r="BD2341" t="str">
        <v>912828D5</v>
      </c>
      <c r="BE2341">
        <v>-15.2281</v>
      </c>
      <c r="BF2341">
        <v>1.5288600000000001</v>
      </c>
      <c r="BG2341">
        <v>0.80720000000000003</v>
      </c>
      <c r="BH2341">
        <v>125.953125</v>
      </c>
      <c r="BI2341">
        <f>VLOOKUP(BD2341,工作表1!$K$3:$L$1000,2,FALSE)</f>
        <v>2.375</v>
      </c>
      <c r="BJ2341" t="str">
        <f>VLOOKUP(BD2341,工作表1!$K$3:$M$1000,3,FALSE)</f>
        <v>2024/8/15</v>
      </c>
      <c r="BK2341">
        <f t="shared" si="1203"/>
        <v>0.94503000000000004</v>
      </c>
      <c r="BL2341">
        <f t="shared" si="1204"/>
        <v>1.42997</v>
      </c>
      <c r="BM2341" s="43">
        <f t="shared" si="1221"/>
        <v>42962</v>
      </c>
      <c r="BN2341" s="43">
        <f t="shared" si="1205"/>
        <v>43098</v>
      </c>
      <c r="BO2341" s="45">
        <f t="shared" si="1222"/>
        <v>0.41988950276243092</v>
      </c>
      <c r="BP2341" s="45">
        <f t="shared" si="1223"/>
        <v>2.0661223794747596</v>
      </c>
      <c r="BQ2341" s="47">
        <f t="shared" si="1224"/>
        <v>102.20423511596319</v>
      </c>
      <c r="BR2341" s="47">
        <f t="shared" si="1225"/>
        <v>123.55183668131757</v>
      </c>
    </row>
    <row r="2342" spans="6:70" x14ac:dyDescent="0.25">
      <c r="F2342" s="2">
        <v>42920</v>
      </c>
      <c r="G2342">
        <v>1.1659999999999999</v>
      </c>
      <c r="H2342" s="43">
        <v>42957</v>
      </c>
      <c r="I2342">
        <v>2.0139</v>
      </c>
      <c r="L2342" s="2">
        <v>42844</v>
      </c>
      <c r="M2342" t="str">
        <v>912828B6</v>
      </c>
      <c r="N2342">
        <v>0.27439999999999998</v>
      </c>
      <c r="O2342">
        <v>0.82372000000000001</v>
      </c>
      <c r="P2342">
        <v>0.82720000000000005</v>
      </c>
      <c r="Q2342">
        <v>126.28125</v>
      </c>
      <c r="R2342">
        <f>VLOOKUP(M2342,工作表1!$A$3:$B$1000,2,FALSE)</f>
        <v>2.75</v>
      </c>
      <c r="S2342" t="str">
        <f>VLOOKUP(M2342,工作表1!$A$3:$C$1000,3,FALSE)</f>
        <v>2024/2/15</v>
      </c>
      <c r="T2342">
        <f t="shared" si="1195"/>
        <v>0.94503000000000004</v>
      </c>
      <c r="U2342">
        <f t="shared" si="1194"/>
        <v>1.80497</v>
      </c>
      <c r="V2342" s="43">
        <f t="shared" si="1206"/>
        <v>42962</v>
      </c>
      <c r="W2342" s="43">
        <f t="shared" si="1196"/>
        <v>42916</v>
      </c>
      <c r="X2342" s="45">
        <f t="shared" si="1207"/>
        <v>0.48618784530386738</v>
      </c>
      <c r="Y2342" s="45">
        <f t="shared" si="1208"/>
        <v>1.0211193521531825</v>
      </c>
      <c r="Z2342" s="47">
        <f t="shared" si="1209"/>
        <v>104.81888821519829</v>
      </c>
      <c r="AA2342" s="47">
        <f t="shared" si="1210"/>
        <v>125.87624543974293</v>
      </c>
      <c r="AB2342" s="45">
        <f t="shared" si="1211"/>
        <v>2.0207000000000002</v>
      </c>
      <c r="AC2342" s="2" t="str">
        <f t="shared" si="1197"/>
        <v>TY1</v>
      </c>
      <c r="AD2342">
        <f t="shared" si="1198"/>
        <v>126.28125</v>
      </c>
      <c r="AE2342">
        <f t="shared" si="1199"/>
        <v>125.953125</v>
      </c>
      <c r="AF2342" s="49">
        <f t="shared" si="1226"/>
        <v>0.328125</v>
      </c>
      <c r="AG2342" s="3">
        <f t="shared" si="1212"/>
        <v>125.87624543974293</v>
      </c>
      <c r="AH2342">
        <f t="shared" si="1213"/>
        <v>124.79225449718072</v>
      </c>
      <c r="AI2342" s="51">
        <f t="shared" si="1214"/>
        <v>1.0839909425622096</v>
      </c>
      <c r="AJ2342" s="52">
        <f t="shared" si="1215"/>
        <v>0.75586594256220963</v>
      </c>
      <c r="AK2342" s="2">
        <v>42844</v>
      </c>
      <c r="AL2342" t="str">
        <v>912828WJ</v>
      </c>
      <c r="AM2342">
        <v>-1.8796999999999999</v>
      </c>
      <c r="AN2342">
        <v>0.99151999999999996</v>
      </c>
      <c r="AO2342">
        <v>0.81389999999999996</v>
      </c>
      <c r="AP2342">
        <v>125.953125</v>
      </c>
      <c r="AQ2342">
        <f>VLOOKUP(AL2342,工作表1!$F$3:$G$1000,2,FALSE)</f>
        <v>2.5</v>
      </c>
      <c r="AR2342" t="str">
        <f>VLOOKUP(AL2342,工作表1!$F$3:$H$1000,3,FALSE)</f>
        <v>2024/5/15</v>
      </c>
      <c r="AS2342">
        <f t="shared" si="1200"/>
        <v>0.94503000000000004</v>
      </c>
      <c r="AT2342">
        <f t="shared" si="1201"/>
        <v>1.55497</v>
      </c>
      <c r="AU2342" s="43">
        <f t="shared" si="1216"/>
        <v>42870</v>
      </c>
      <c r="AV2342" s="43">
        <f t="shared" si="1202"/>
        <v>43007</v>
      </c>
      <c r="AW2342" s="45">
        <f t="shared" si="1217"/>
        <v>1.0773480662983426</v>
      </c>
      <c r="AX2342" s="45">
        <f t="shared" si="1218"/>
        <v>2.186937107394233</v>
      </c>
      <c r="AY2342" s="47">
        <f t="shared" si="1219"/>
        <v>103.15204120237867</v>
      </c>
      <c r="AZ2342" s="47">
        <f t="shared" si="1220"/>
        <v>124.79225449718072</v>
      </c>
      <c r="BA2342" s="43"/>
      <c r="BC2342" s="2">
        <v>42843</v>
      </c>
      <c r="BD2342" t="str">
        <v>912828D5</v>
      </c>
      <c r="BE2342">
        <v>-15.7814</v>
      </c>
      <c r="BF2342">
        <v>1.54904</v>
      </c>
      <c r="BG2342">
        <v>0.80720000000000003</v>
      </c>
      <c r="BH2342">
        <v>126.203125</v>
      </c>
      <c r="BI2342">
        <f>VLOOKUP(BD2342,工作表1!$K$3:$L$1000,2,FALSE)</f>
        <v>2.375</v>
      </c>
      <c r="BJ2342" t="str">
        <f>VLOOKUP(BD2342,工作表1!$K$3:$M$1000,3,FALSE)</f>
        <v>2024/8/15</v>
      </c>
      <c r="BK2342">
        <f t="shared" si="1203"/>
        <v>0.9355</v>
      </c>
      <c r="BL2342">
        <f t="shared" si="1204"/>
        <v>1.4395</v>
      </c>
      <c r="BM2342" s="43">
        <f t="shared" si="1221"/>
        <v>42962</v>
      </c>
      <c r="BN2342" s="43">
        <f t="shared" si="1205"/>
        <v>43098</v>
      </c>
      <c r="BO2342" s="45">
        <f t="shared" si="1222"/>
        <v>0.41332872928176795</v>
      </c>
      <c r="BP2342" s="45">
        <f t="shared" si="1223"/>
        <v>2.0660684553091651</v>
      </c>
      <c r="BQ2342" s="47">
        <f t="shared" si="1224"/>
        <v>102.39146673893697</v>
      </c>
      <c r="BR2342" s="47">
        <f t="shared" si="1225"/>
        <v>123.76334834375247</v>
      </c>
    </row>
    <row r="2343" spans="6:70" x14ac:dyDescent="0.25">
      <c r="F2343" s="2">
        <v>42919</v>
      </c>
      <c r="G2343">
        <v>1.1665000000000001</v>
      </c>
      <c r="H2343" s="43">
        <v>42956</v>
      </c>
      <c r="I2343">
        <v>2.0621</v>
      </c>
      <c r="L2343" s="2">
        <v>42843</v>
      </c>
      <c r="M2343" t="str">
        <v>912828B6</v>
      </c>
      <c r="N2343">
        <v>-8.1799999999999998E-2</v>
      </c>
      <c r="O2343">
        <v>0.87712000000000001</v>
      </c>
      <c r="P2343">
        <v>0.82720000000000005</v>
      </c>
      <c r="Q2343">
        <v>126.515625</v>
      </c>
      <c r="R2343">
        <f>VLOOKUP(M2343,工作表1!$A$3:$B$1000,2,FALSE)</f>
        <v>2.75</v>
      </c>
      <c r="S2343" t="str">
        <f>VLOOKUP(M2343,工作表1!$A$3:$C$1000,3,FALSE)</f>
        <v>2024/2/15</v>
      </c>
      <c r="T2343">
        <f t="shared" si="1195"/>
        <v>0.9355</v>
      </c>
      <c r="U2343">
        <f t="shared" si="1194"/>
        <v>1.8145</v>
      </c>
      <c r="V2343" s="43">
        <f t="shared" si="1206"/>
        <v>42962</v>
      </c>
      <c r="W2343" s="43">
        <f t="shared" si="1196"/>
        <v>42916</v>
      </c>
      <c r="X2343" s="45">
        <f t="shared" si="1207"/>
        <v>0.47859116022099446</v>
      </c>
      <c r="Y2343" s="45">
        <f t="shared" si="1208"/>
        <v>1.021056913645652</v>
      </c>
      <c r="Z2343" s="47">
        <f t="shared" si="1209"/>
        <v>105.00600530773592</v>
      </c>
      <c r="AA2343" s="47">
        <f t="shared" si="1210"/>
        <v>126.0883291292083</v>
      </c>
      <c r="AB2343" s="45">
        <f t="shared" si="1211"/>
        <v>1.9774</v>
      </c>
      <c r="AC2343" s="2" t="str">
        <f t="shared" si="1197"/>
        <v>TY1</v>
      </c>
      <c r="AD2343">
        <f t="shared" si="1198"/>
        <v>126.515625</v>
      </c>
      <c r="AE2343">
        <f t="shared" si="1199"/>
        <v>126.203125</v>
      </c>
      <c r="AF2343" s="49">
        <f t="shared" si="1226"/>
        <v>0.3125</v>
      </c>
      <c r="AG2343" s="3">
        <f t="shared" si="1212"/>
        <v>126.0883291292083</v>
      </c>
      <c r="AH2343">
        <f t="shared" si="1213"/>
        <v>125.00470671540977</v>
      </c>
      <c r="AI2343" s="51">
        <f t="shared" si="1214"/>
        <v>1.0836224137985369</v>
      </c>
      <c r="AJ2343" s="52">
        <f t="shared" si="1215"/>
        <v>0.77112241379853685</v>
      </c>
      <c r="AK2343" s="2">
        <v>42843</v>
      </c>
      <c r="AL2343" t="str">
        <v>912828WJ</v>
      </c>
      <c r="AM2343">
        <v>-2.5091999999999999</v>
      </c>
      <c r="AN2343">
        <v>1.03254</v>
      </c>
      <c r="AO2343">
        <v>0.81389999999999996</v>
      </c>
      <c r="AP2343">
        <v>126.203125</v>
      </c>
      <c r="AQ2343">
        <f>VLOOKUP(AL2343,工作表1!$F$3:$G$1000,2,FALSE)</f>
        <v>2.5</v>
      </c>
      <c r="AR2343" t="str">
        <f>VLOOKUP(AL2343,工作表1!$F$3:$H$1000,3,FALSE)</f>
        <v>2024/5/15</v>
      </c>
      <c r="AS2343">
        <f t="shared" si="1200"/>
        <v>0.9355</v>
      </c>
      <c r="AT2343">
        <f t="shared" si="1201"/>
        <v>1.5645</v>
      </c>
      <c r="AU2343" s="43">
        <f t="shared" si="1216"/>
        <v>42870</v>
      </c>
      <c r="AV2343" s="43">
        <f t="shared" si="1202"/>
        <v>43007</v>
      </c>
      <c r="AW2343" s="45">
        <f t="shared" si="1217"/>
        <v>1.0704419889502763</v>
      </c>
      <c r="AX2343" s="45">
        <f t="shared" si="1218"/>
        <v>2.1868803451146599</v>
      </c>
      <c r="AY2343" s="47">
        <f t="shared" si="1219"/>
        <v>103.33904649962939</v>
      </c>
      <c r="AZ2343" s="47">
        <f t="shared" si="1220"/>
        <v>125.00470671540977</v>
      </c>
      <c r="BA2343" s="43"/>
      <c r="BC2343" s="2">
        <v>42842</v>
      </c>
      <c r="BD2343" t="str">
        <v>912828D5</v>
      </c>
      <c r="BE2343">
        <v>-15.6793</v>
      </c>
      <c r="BF2343">
        <v>1.57541</v>
      </c>
      <c r="BG2343">
        <v>0.80720000000000003</v>
      </c>
      <c r="BH2343">
        <v>125.578125</v>
      </c>
      <c r="BI2343">
        <f>VLOOKUP(BD2343,工作表1!$K$3:$L$1000,2,FALSE)</f>
        <v>2.375</v>
      </c>
      <c r="BJ2343" t="str">
        <f>VLOOKUP(BD2343,工作表1!$K$3:$M$1000,3,FALSE)</f>
        <v>2024/8/15</v>
      </c>
      <c r="BK2343">
        <f t="shared" si="1203"/>
        <v>0.94299999999999995</v>
      </c>
      <c r="BL2343">
        <f t="shared" si="1204"/>
        <v>1.4319999999999999</v>
      </c>
      <c r="BM2343" s="43">
        <f t="shared" si="1221"/>
        <v>42962</v>
      </c>
      <c r="BN2343" s="43">
        <f t="shared" si="1205"/>
        <v>43098</v>
      </c>
      <c r="BO2343" s="45">
        <f t="shared" si="1222"/>
        <v>0.40676795580110497</v>
      </c>
      <c r="BP2343" s="45">
        <f t="shared" si="1223"/>
        <v>2.0660145311435709</v>
      </c>
      <c r="BQ2343" s="47">
        <f t="shared" si="1224"/>
        <v>101.86229564680229</v>
      </c>
      <c r="BR2343" s="47">
        <f t="shared" si="1225"/>
        <v>123.10222281232437</v>
      </c>
    </row>
    <row r="2344" spans="6:70" x14ac:dyDescent="0.25">
      <c r="F2344" s="2">
        <v>42916</v>
      </c>
      <c r="G2344">
        <v>1.163</v>
      </c>
      <c r="H2344" s="43">
        <v>42955</v>
      </c>
      <c r="I2344">
        <v>2.0766</v>
      </c>
      <c r="L2344" s="2">
        <v>42842</v>
      </c>
      <c r="M2344" t="str">
        <v>912828B6</v>
      </c>
      <c r="N2344">
        <v>0.56340000000000001</v>
      </c>
      <c r="O2344">
        <v>0.81230999999999998</v>
      </c>
      <c r="P2344">
        <v>0.82720000000000005</v>
      </c>
      <c r="Q2344">
        <v>125.90625</v>
      </c>
      <c r="R2344">
        <f>VLOOKUP(M2344,工作表1!$A$3:$B$1000,2,FALSE)</f>
        <v>2.75</v>
      </c>
      <c r="S2344" t="str">
        <f>VLOOKUP(M2344,工作表1!$A$3:$C$1000,3,FALSE)</f>
        <v>2024/2/15</v>
      </c>
      <c r="T2344">
        <f t="shared" si="1195"/>
        <v>0.94299999999999995</v>
      </c>
      <c r="U2344">
        <f t="shared" si="1194"/>
        <v>1.8069999999999999</v>
      </c>
      <c r="V2344" s="43">
        <f t="shared" si="1206"/>
        <v>42962</v>
      </c>
      <c r="W2344" s="43">
        <f t="shared" si="1196"/>
        <v>42916</v>
      </c>
      <c r="X2344" s="45">
        <f t="shared" si="1207"/>
        <v>0.47099447513812154</v>
      </c>
      <c r="Y2344" s="45">
        <f t="shared" si="1208"/>
        <v>1.0209944751381217</v>
      </c>
      <c r="Z2344" s="47">
        <f t="shared" si="1209"/>
        <v>104.51487434594556</v>
      </c>
      <c r="AA2344" s="47">
        <f t="shared" si="1210"/>
        <v>125.48459113925288</v>
      </c>
      <c r="AB2344" s="45">
        <f t="shared" si="1211"/>
        <v>2.0594999999999999</v>
      </c>
      <c r="AC2344" s="2" t="str">
        <f t="shared" si="1197"/>
        <v>TY1</v>
      </c>
      <c r="AD2344">
        <f t="shared" si="1198"/>
        <v>125.90625</v>
      </c>
      <c r="AE2344">
        <f t="shared" si="1199"/>
        <v>125.578125</v>
      </c>
      <c r="AF2344" s="49">
        <f t="shared" si="1226"/>
        <v>0.328125</v>
      </c>
      <c r="AG2344" s="3">
        <f t="shared" si="1212"/>
        <v>125.48459113925288</v>
      </c>
      <c r="AH2344">
        <f t="shared" si="1213"/>
        <v>124.37168700308949</v>
      </c>
      <c r="AI2344" s="51">
        <f t="shared" si="1214"/>
        <v>1.1129041361633938</v>
      </c>
      <c r="AJ2344" s="52">
        <f t="shared" si="1215"/>
        <v>0.78477913616339379</v>
      </c>
      <c r="AK2344" s="2">
        <v>42842</v>
      </c>
      <c r="AL2344" t="str">
        <v>912828WJ</v>
      </c>
      <c r="AM2344">
        <v>-1.986</v>
      </c>
      <c r="AN2344">
        <v>1.0274399999999999</v>
      </c>
      <c r="AO2344">
        <v>0.81389999999999996</v>
      </c>
      <c r="AP2344">
        <v>125.578125</v>
      </c>
      <c r="AQ2344">
        <f>VLOOKUP(AL2344,工作表1!$F$3:$G$1000,2,FALSE)</f>
        <v>2.5</v>
      </c>
      <c r="AR2344" t="str">
        <f>VLOOKUP(AL2344,工作表1!$F$3:$H$1000,3,FALSE)</f>
        <v>2024/5/15</v>
      </c>
      <c r="AS2344">
        <f t="shared" si="1200"/>
        <v>0.94299999999999995</v>
      </c>
      <c r="AT2344">
        <f t="shared" si="1201"/>
        <v>1.5569999999999999</v>
      </c>
      <c r="AU2344" s="43">
        <f t="shared" si="1216"/>
        <v>42870</v>
      </c>
      <c r="AV2344" s="43">
        <f t="shared" si="1202"/>
        <v>43007</v>
      </c>
      <c r="AW2344" s="45">
        <f t="shared" si="1217"/>
        <v>1.0635359116022101</v>
      </c>
      <c r="AX2344" s="45">
        <f t="shared" si="1218"/>
        <v>2.1868235828350868</v>
      </c>
      <c r="AY2344" s="47">
        <f t="shared" si="1219"/>
        <v>102.83021702593935</v>
      </c>
      <c r="AZ2344" s="47">
        <f t="shared" si="1220"/>
        <v>124.37168700308949</v>
      </c>
      <c r="BA2344" s="43"/>
      <c r="BC2344" s="2">
        <v>42838</v>
      </c>
      <c r="BD2344" t="str">
        <v>912828D5</v>
      </c>
      <c r="BE2344">
        <v>-15.680400000000001</v>
      </c>
      <c r="BF2344">
        <v>1.55179</v>
      </c>
      <c r="BG2344">
        <v>0.80720000000000003</v>
      </c>
      <c r="BH2344">
        <v>125.75</v>
      </c>
      <c r="BI2344">
        <f>VLOOKUP(BD2344,工作表1!$K$3:$L$1000,2,FALSE)</f>
        <v>2.375</v>
      </c>
      <c r="BJ2344" t="str">
        <f>VLOOKUP(BD2344,工作表1!$K$3:$M$1000,3,FALSE)</f>
        <v>2024/8/15</v>
      </c>
      <c r="BK2344">
        <f t="shared" si="1203"/>
        <v>0.94599999999999995</v>
      </c>
      <c r="BL2344">
        <f t="shared" si="1204"/>
        <v>1.429</v>
      </c>
      <c r="BM2344" s="43">
        <f t="shared" si="1221"/>
        <v>42962</v>
      </c>
      <c r="BN2344" s="43">
        <f t="shared" si="1205"/>
        <v>43098</v>
      </c>
      <c r="BO2344" s="45">
        <f t="shared" si="1222"/>
        <v>0.400207182320442</v>
      </c>
      <c r="BP2344" s="45">
        <f t="shared" si="1223"/>
        <v>2.0659606069779763</v>
      </c>
      <c r="BQ2344" s="47">
        <f t="shared" si="1224"/>
        <v>102.0188896798395</v>
      </c>
      <c r="BR2344" s="47">
        <f t="shared" si="1225"/>
        <v>123.2867449417468</v>
      </c>
    </row>
    <row r="2345" spans="6:70" x14ac:dyDescent="0.25">
      <c r="F2345" s="2">
        <v>42915</v>
      </c>
      <c r="G2345">
        <v>1.161</v>
      </c>
      <c r="H2345" s="43">
        <v>42954</v>
      </c>
      <c r="I2345">
        <v>2.0693999999999999</v>
      </c>
      <c r="L2345" s="2">
        <v>42838</v>
      </c>
      <c r="M2345" t="str">
        <v>912828B6</v>
      </c>
      <c r="N2345">
        <v>1.2256</v>
      </c>
      <c r="O2345">
        <v>0.69782999999999995</v>
      </c>
      <c r="P2345">
        <v>0.82720000000000005</v>
      </c>
      <c r="Q2345">
        <v>126.078125</v>
      </c>
      <c r="R2345">
        <f>VLOOKUP(M2345,工作表1!$A$3:$B$1000,2,FALSE)</f>
        <v>2.75</v>
      </c>
      <c r="S2345" t="str">
        <f>VLOOKUP(M2345,工作表1!$A$3:$C$1000,3,FALSE)</f>
        <v>2024/2/15</v>
      </c>
      <c r="T2345">
        <f t="shared" si="1195"/>
        <v>0.94599999999999995</v>
      </c>
      <c r="U2345">
        <f t="shared" si="1194"/>
        <v>1.804</v>
      </c>
      <c r="V2345" s="43">
        <f t="shared" si="1206"/>
        <v>42962</v>
      </c>
      <c r="W2345" s="43">
        <f t="shared" si="1196"/>
        <v>42916</v>
      </c>
      <c r="X2345" s="45">
        <f t="shared" si="1207"/>
        <v>0.46339779005524867</v>
      </c>
      <c r="Y2345" s="45">
        <f t="shared" si="1208"/>
        <v>1.0209320366305912</v>
      </c>
      <c r="Z2345" s="47">
        <f t="shared" si="1209"/>
        <v>104.68833522784483</v>
      </c>
      <c r="AA2345" s="47">
        <f t="shared" si="1210"/>
        <v>125.68320869856765</v>
      </c>
      <c r="AB2345" s="45">
        <f t="shared" si="1211"/>
        <v>2.0449999999999999</v>
      </c>
      <c r="AC2345" s="2" t="str">
        <f t="shared" si="1197"/>
        <v>TY1</v>
      </c>
      <c r="AD2345">
        <f t="shared" si="1198"/>
        <v>126.078125</v>
      </c>
      <c r="AE2345">
        <f t="shared" si="1199"/>
        <v>125.75</v>
      </c>
      <c r="AF2345" s="49">
        <f t="shared" si="1226"/>
        <v>0.328125</v>
      </c>
      <c r="AG2345" s="3">
        <f t="shared" si="1212"/>
        <v>125.68320869856765</v>
      </c>
      <c r="AH2345">
        <f t="shared" si="1213"/>
        <v>124.55388883114271</v>
      </c>
      <c r="AI2345" s="51">
        <f t="shared" si="1214"/>
        <v>1.1293198674249396</v>
      </c>
      <c r="AJ2345" s="52">
        <f t="shared" si="1215"/>
        <v>0.80119486742493962</v>
      </c>
      <c r="AK2345" s="2">
        <v>42838</v>
      </c>
      <c r="AL2345" t="str">
        <v>912828WJ</v>
      </c>
      <c r="AM2345">
        <v>-1.8833</v>
      </c>
      <c r="AN2345">
        <v>0.99965000000000004</v>
      </c>
      <c r="AO2345">
        <v>0.81389999999999996</v>
      </c>
      <c r="AP2345">
        <v>125.75</v>
      </c>
      <c r="AQ2345">
        <f>VLOOKUP(AL2345,工作表1!$F$3:$G$1000,2,FALSE)</f>
        <v>2.5</v>
      </c>
      <c r="AR2345" t="str">
        <f>VLOOKUP(AL2345,工作表1!$F$3:$H$1000,3,FALSE)</f>
        <v>2024/5/15</v>
      </c>
      <c r="AS2345">
        <f t="shared" si="1200"/>
        <v>0.94599999999999995</v>
      </c>
      <c r="AT2345">
        <f t="shared" si="1201"/>
        <v>1.554</v>
      </c>
      <c r="AU2345" s="43">
        <f t="shared" si="1216"/>
        <v>42870</v>
      </c>
      <c r="AV2345" s="43">
        <f t="shared" si="1202"/>
        <v>43007</v>
      </c>
      <c r="AW2345" s="45">
        <f t="shared" si="1217"/>
        <v>1.0566298342541436</v>
      </c>
      <c r="AX2345" s="45">
        <f t="shared" si="1218"/>
        <v>2.1867668205555133</v>
      </c>
      <c r="AY2345" s="47">
        <f t="shared" si="1219"/>
        <v>102.98691719729263</v>
      </c>
      <c r="AZ2345" s="47">
        <f t="shared" si="1220"/>
        <v>124.55388883114271</v>
      </c>
      <c r="BA2345" s="43"/>
      <c r="BC2345" s="2">
        <v>42837</v>
      </c>
      <c r="BD2345" t="str">
        <v>912828D5</v>
      </c>
      <c r="BE2345">
        <v>-16.749199999999998</v>
      </c>
      <c r="BF2345">
        <v>1.56542</v>
      </c>
      <c r="BG2345">
        <v>0.80720000000000003</v>
      </c>
      <c r="BH2345">
        <v>125.125</v>
      </c>
      <c r="BI2345">
        <f>VLOOKUP(BD2345,工作表1!$K$3:$L$1000,2,FALSE)</f>
        <v>2.375</v>
      </c>
      <c r="BJ2345" t="str">
        <f>VLOOKUP(BD2345,工作表1!$K$3:$M$1000,3,FALSE)</f>
        <v>2024/8/15</v>
      </c>
      <c r="BK2345">
        <f t="shared" si="1203"/>
        <v>0.94399999999999995</v>
      </c>
      <c r="BL2345">
        <f t="shared" si="1204"/>
        <v>1.431</v>
      </c>
      <c r="BM2345" s="43">
        <f t="shared" si="1221"/>
        <v>42962</v>
      </c>
      <c r="BN2345" s="43">
        <f t="shared" si="1205"/>
        <v>43098</v>
      </c>
      <c r="BO2345" s="45">
        <f t="shared" si="1222"/>
        <v>0.37396408839779005</v>
      </c>
      <c r="BP2345" s="45">
        <f t="shared" si="1223"/>
        <v>2.065744910315598</v>
      </c>
      <c r="BQ2345" s="47">
        <f t="shared" si="1224"/>
        <v>101.53169221215849</v>
      </c>
      <c r="BR2345" s="47">
        <f t="shared" si="1225"/>
        <v>122.63296274056347</v>
      </c>
    </row>
    <row r="2346" spans="6:70" x14ac:dyDescent="0.25">
      <c r="F2346" s="2">
        <v>42914</v>
      </c>
      <c r="G2346">
        <v>1.161</v>
      </c>
      <c r="H2346" s="43">
        <v>42951</v>
      </c>
      <c r="I2346">
        <v>2.0766</v>
      </c>
      <c r="L2346" s="2">
        <v>42837</v>
      </c>
      <c r="M2346" t="str">
        <v>912828B6</v>
      </c>
      <c r="N2346">
        <v>0.49719999999999998</v>
      </c>
      <c r="O2346">
        <v>0.78146000000000004</v>
      </c>
      <c r="P2346">
        <v>0.82720000000000005</v>
      </c>
      <c r="Q2346">
        <v>125.46875</v>
      </c>
      <c r="R2346">
        <f>VLOOKUP(M2346,工作表1!$A$3:$B$1000,2,FALSE)</f>
        <v>2.75</v>
      </c>
      <c r="S2346" t="str">
        <f>VLOOKUP(M2346,工作表1!$A$3:$C$1000,3,FALSE)</f>
        <v>2024/2/15</v>
      </c>
      <c r="T2346">
        <f t="shared" si="1195"/>
        <v>0.94399999999999995</v>
      </c>
      <c r="U2346">
        <f t="shared" si="1194"/>
        <v>1.806</v>
      </c>
      <c r="V2346" s="43">
        <f t="shared" si="1206"/>
        <v>42962</v>
      </c>
      <c r="W2346" s="43">
        <f t="shared" si="1196"/>
        <v>42916</v>
      </c>
      <c r="X2346" s="45">
        <f t="shared" si="1207"/>
        <v>0.43301104972375687</v>
      </c>
      <c r="Y2346" s="45">
        <f t="shared" si="1208"/>
        <v>1.0206822826004693</v>
      </c>
      <c r="Z2346" s="47">
        <f t="shared" si="1209"/>
        <v>104.1937287615591</v>
      </c>
      <c r="AA2346" s="47">
        <f t="shared" si="1210"/>
        <v>125.03749922046228</v>
      </c>
      <c r="AB2346" s="45">
        <f t="shared" si="1211"/>
        <v>2.0451000000000001</v>
      </c>
      <c r="AC2346" s="2" t="str">
        <f t="shared" si="1197"/>
        <v>TY1</v>
      </c>
      <c r="AD2346">
        <f t="shared" si="1198"/>
        <v>125.46875</v>
      </c>
      <c r="AE2346">
        <f t="shared" si="1199"/>
        <v>125.125</v>
      </c>
      <c r="AF2346" s="49">
        <f t="shared" si="1226"/>
        <v>0.34375</v>
      </c>
      <c r="AG2346" s="3">
        <f t="shared" si="1212"/>
        <v>125.03749922046228</v>
      </c>
      <c r="AH2346">
        <f t="shared" si="1213"/>
        <v>123.92009089363508</v>
      </c>
      <c r="AI2346" s="51">
        <f t="shared" si="1214"/>
        <v>1.1174083268272028</v>
      </c>
      <c r="AJ2346" s="52">
        <f t="shared" si="1215"/>
        <v>0.77365832682720281</v>
      </c>
      <c r="AK2346" s="2">
        <v>42837</v>
      </c>
      <c r="AL2346" t="str">
        <v>912828WJ</v>
      </c>
      <c r="AM2346">
        <v>-2.1179000000000001</v>
      </c>
      <c r="AN2346">
        <v>0.98751</v>
      </c>
      <c r="AO2346">
        <v>0.81389999999999996</v>
      </c>
      <c r="AP2346">
        <v>125.125</v>
      </c>
      <c r="AQ2346">
        <f>VLOOKUP(AL2346,工作表1!$F$3:$G$1000,2,FALSE)</f>
        <v>2.5</v>
      </c>
      <c r="AR2346" t="str">
        <f>VLOOKUP(AL2346,工作表1!$F$3:$H$1000,3,FALSE)</f>
        <v>2024/5/15</v>
      </c>
      <c r="AS2346">
        <f t="shared" si="1200"/>
        <v>0.94399999999999995</v>
      </c>
      <c r="AT2346">
        <f t="shared" si="1201"/>
        <v>1.556</v>
      </c>
      <c r="AU2346" s="43">
        <f t="shared" si="1216"/>
        <v>42870</v>
      </c>
      <c r="AV2346" s="43">
        <f t="shared" si="1202"/>
        <v>43007</v>
      </c>
      <c r="AW2346" s="45">
        <f t="shared" si="1217"/>
        <v>1.0290055248618786</v>
      </c>
      <c r="AX2346" s="45">
        <f t="shared" si="1218"/>
        <v>2.186539771437221</v>
      </c>
      <c r="AY2346" s="47">
        <f t="shared" si="1219"/>
        <v>102.51109902551377</v>
      </c>
      <c r="AZ2346" s="47">
        <f t="shared" si="1220"/>
        <v>123.92009089363508</v>
      </c>
      <c r="BA2346" s="43"/>
      <c r="BC2346" s="2">
        <v>42836</v>
      </c>
      <c r="BD2346" t="str">
        <v>912828D5</v>
      </c>
      <c r="BE2346">
        <v>-17.386500000000002</v>
      </c>
      <c r="BF2346">
        <v>1.58995</v>
      </c>
      <c r="BG2346">
        <v>0.80720000000000003</v>
      </c>
      <c r="BH2346">
        <v>125.125</v>
      </c>
      <c r="BI2346">
        <f>VLOOKUP(BD2346,工作表1!$K$3:$L$1000,2,FALSE)</f>
        <v>2.375</v>
      </c>
      <c r="BJ2346" t="str">
        <f>VLOOKUP(BD2346,工作表1!$K$3:$M$1000,3,FALSE)</f>
        <v>2024/8/15</v>
      </c>
      <c r="BK2346">
        <f t="shared" si="1203"/>
        <v>0.94499999999999995</v>
      </c>
      <c r="BL2346">
        <f t="shared" si="1204"/>
        <v>1.4300000000000002</v>
      </c>
      <c r="BM2346" s="43">
        <f t="shared" si="1221"/>
        <v>42962</v>
      </c>
      <c r="BN2346" s="43">
        <f t="shared" si="1205"/>
        <v>43098</v>
      </c>
      <c r="BO2346" s="45">
        <f t="shared" si="1222"/>
        <v>0.36740331491712708</v>
      </c>
      <c r="BP2346" s="45">
        <f t="shared" si="1223"/>
        <v>2.0656909861500035</v>
      </c>
      <c r="BQ2346" s="47">
        <f t="shared" si="1224"/>
        <v>101.51576696148855</v>
      </c>
      <c r="BR2346" s="47">
        <f t="shared" si="1225"/>
        <v>122.60201802253458</v>
      </c>
    </row>
    <row r="2347" spans="6:70" x14ac:dyDescent="0.25">
      <c r="F2347" s="2">
        <v>42913</v>
      </c>
      <c r="G2347">
        <v>1.1599999999999999</v>
      </c>
      <c r="H2347" s="43">
        <v>42950</v>
      </c>
      <c r="I2347">
        <v>2.0430000000000001</v>
      </c>
      <c r="L2347" s="2">
        <v>42836</v>
      </c>
      <c r="M2347" t="str">
        <v>912828B6</v>
      </c>
      <c r="N2347">
        <v>0.42009999999999997</v>
      </c>
      <c r="O2347">
        <v>0.79283000000000003</v>
      </c>
      <c r="P2347">
        <v>0.82720000000000005</v>
      </c>
      <c r="Q2347">
        <v>125.484375</v>
      </c>
      <c r="R2347">
        <f>VLOOKUP(M2347,工作表1!$A$3:$B$1000,2,FALSE)</f>
        <v>2.75</v>
      </c>
      <c r="S2347" t="str">
        <f>VLOOKUP(M2347,工作表1!$A$3:$C$1000,3,FALSE)</f>
        <v>2024/2/15</v>
      </c>
      <c r="T2347">
        <f t="shared" si="1195"/>
        <v>0.94499999999999995</v>
      </c>
      <c r="U2347">
        <f t="shared" si="1194"/>
        <v>1.8050000000000002</v>
      </c>
      <c r="V2347" s="43">
        <f t="shared" si="1206"/>
        <v>42962</v>
      </c>
      <c r="W2347" s="43">
        <f t="shared" si="1196"/>
        <v>42916</v>
      </c>
      <c r="X2347" s="45">
        <f t="shared" si="1207"/>
        <v>0.42541436464088395</v>
      </c>
      <c r="Y2347" s="45">
        <f t="shared" si="1208"/>
        <v>1.0206198440929388</v>
      </c>
      <c r="Z2347" s="47">
        <f t="shared" si="1209"/>
        <v>104.20922614487296</v>
      </c>
      <c r="AA2347" s="47">
        <f t="shared" si="1210"/>
        <v>125.04467826064037</v>
      </c>
      <c r="AB2347" s="45">
        <f t="shared" si="1211"/>
        <v>2.1080000000000001</v>
      </c>
      <c r="AC2347" s="2" t="str">
        <f t="shared" si="1197"/>
        <v>TY1</v>
      </c>
      <c r="AD2347">
        <f t="shared" si="1198"/>
        <v>125.484375</v>
      </c>
      <c r="AE2347">
        <f t="shared" si="1199"/>
        <v>125.125</v>
      </c>
      <c r="AF2347" s="49">
        <f t="shared" si="1226"/>
        <v>0.359375</v>
      </c>
      <c r="AG2347" s="3">
        <f t="shared" si="1212"/>
        <v>125.04467826064037</v>
      </c>
      <c r="AH2347">
        <f t="shared" si="1213"/>
        <v>123.88886856668661</v>
      </c>
      <c r="AI2347" s="51">
        <f t="shared" si="1214"/>
        <v>1.1558096939537563</v>
      </c>
      <c r="AJ2347" s="52">
        <f t="shared" si="1215"/>
        <v>0.79643469395375632</v>
      </c>
      <c r="AK2347" s="2">
        <v>42836</v>
      </c>
      <c r="AL2347" t="str">
        <v>912828WJ</v>
      </c>
      <c r="AM2347">
        <v>-2.7635999999999998</v>
      </c>
      <c r="AN2347">
        <v>1.0284</v>
      </c>
      <c r="AO2347">
        <v>0.81389999999999996</v>
      </c>
      <c r="AP2347">
        <v>125.125</v>
      </c>
      <c r="AQ2347">
        <f>VLOOKUP(AL2347,工作表1!$F$3:$G$1000,2,FALSE)</f>
        <v>2.5</v>
      </c>
      <c r="AR2347" t="str">
        <f>VLOOKUP(AL2347,工作表1!$F$3:$H$1000,3,FALSE)</f>
        <v>2024/5/15</v>
      </c>
      <c r="AS2347">
        <f t="shared" si="1200"/>
        <v>0.94499999999999995</v>
      </c>
      <c r="AT2347">
        <f t="shared" si="1201"/>
        <v>1.5550000000000002</v>
      </c>
      <c r="AU2347" s="43">
        <f t="shared" si="1216"/>
        <v>42870</v>
      </c>
      <c r="AV2347" s="43">
        <f t="shared" si="1202"/>
        <v>43007</v>
      </c>
      <c r="AW2347" s="45">
        <f t="shared" si="1217"/>
        <v>1.0220994475138121</v>
      </c>
      <c r="AX2347" s="45">
        <f t="shared" si="1218"/>
        <v>2.1864830091576479</v>
      </c>
      <c r="AY2347" s="47">
        <f t="shared" si="1219"/>
        <v>102.49499327711116</v>
      </c>
      <c r="AZ2347" s="47">
        <f t="shared" si="1220"/>
        <v>123.88886856668661</v>
      </c>
      <c r="BA2347" s="43"/>
      <c r="BC2347" s="2">
        <v>42835</v>
      </c>
      <c r="BD2347" t="str">
        <v>912828D5</v>
      </c>
      <c r="BE2347">
        <v>-16.773599999999998</v>
      </c>
      <c r="BF2347">
        <v>1.56437</v>
      </c>
      <c r="BG2347">
        <v>0.80720000000000003</v>
      </c>
      <c r="BH2347">
        <v>124.53125</v>
      </c>
      <c r="BI2347">
        <f>VLOOKUP(BD2347,工作表1!$K$3:$L$1000,2,FALSE)</f>
        <v>2.375</v>
      </c>
      <c r="BJ2347" t="str">
        <f>VLOOKUP(BD2347,工作表1!$K$3:$M$1000,3,FALSE)</f>
        <v>2024/8/15</v>
      </c>
      <c r="BK2347">
        <f t="shared" si="1203"/>
        <v>0.94850000000000001</v>
      </c>
      <c r="BL2347">
        <f t="shared" si="1204"/>
        <v>1.4264999999999999</v>
      </c>
      <c r="BM2347" s="43">
        <f t="shared" si="1221"/>
        <v>42962</v>
      </c>
      <c r="BN2347" s="43">
        <f t="shared" si="1205"/>
        <v>43098</v>
      </c>
      <c r="BO2347" s="45">
        <f t="shared" si="1222"/>
        <v>0.3608425414364641</v>
      </c>
      <c r="BP2347" s="45">
        <f t="shared" si="1223"/>
        <v>2.0656370619844093</v>
      </c>
      <c r="BQ2347" s="47">
        <f t="shared" si="1224"/>
        <v>101.05416786623775</v>
      </c>
      <c r="BR2347" s="47">
        <f t="shared" si="1225"/>
        <v>122.02121100943525</v>
      </c>
    </row>
    <row r="2348" spans="6:70" x14ac:dyDescent="0.25">
      <c r="F2348" s="2">
        <v>42912</v>
      </c>
      <c r="G2348">
        <v>1.159</v>
      </c>
      <c r="H2348" s="43">
        <v>42949</v>
      </c>
      <c r="I2348">
        <v>2.0888</v>
      </c>
      <c r="L2348" s="2">
        <v>42835</v>
      </c>
      <c r="M2348" t="str">
        <v>912828B6</v>
      </c>
      <c r="N2348">
        <v>1.0314000000000001</v>
      </c>
      <c r="O2348">
        <v>0.71077999999999997</v>
      </c>
      <c r="P2348">
        <v>0.82720000000000005</v>
      </c>
      <c r="Q2348">
        <v>124.90625</v>
      </c>
      <c r="R2348">
        <f>VLOOKUP(M2348,工作表1!$A$3:$B$1000,2,FALSE)</f>
        <v>2.75</v>
      </c>
      <c r="S2348" t="str">
        <f>VLOOKUP(M2348,工作表1!$A$3:$C$1000,3,FALSE)</f>
        <v>2024/2/15</v>
      </c>
      <c r="T2348">
        <f t="shared" si="1195"/>
        <v>0.94850000000000001</v>
      </c>
      <c r="U2348">
        <f t="shared" si="1194"/>
        <v>1.8014999999999999</v>
      </c>
      <c r="V2348" s="43">
        <f t="shared" si="1206"/>
        <v>42962</v>
      </c>
      <c r="W2348" s="43">
        <f t="shared" si="1196"/>
        <v>42916</v>
      </c>
      <c r="X2348" s="45">
        <f t="shared" si="1207"/>
        <v>0.41781767955801108</v>
      </c>
      <c r="Y2348" s="45">
        <f t="shared" si="1208"/>
        <v>1.0205574055854083</v>
      </c>
      <c r="Z2348" s="47">
        <f t="shared" si="1209"/>
        <v>103.75242476786491</v>
      </c>
      <c r="AA2348" s="47">
        <f t="shared" si="1210"/>
        <v>124.48157484287505</v>
      </c>
      <c r="AB2348" s="45">
        <f t="shared" si="1211"/>
        <v>2.1808000000000001</v>
      </c>
      <c r="AC2348" s="2" t="str">
        <f t="shared" si="1197"/>
        <v>TY1</v>
      </c>
      <c r="AD2348">
        <f t="shared" si="1198"/>
        <v>124.90625</v>
      </c>
      <c r="AE2348">
        <f t="shared" si="1199"/>
        <v>124.53125</v>
      </c>
      <c r="AF2348" s="49">
        <f t="shared" si="1226"/>
        <v>0.375</v>
      </c>
      <c r="AG2348" s="3">
        <f t="shared" si="1212"/>
        <v>124.48157484287505</v>
      </c>
      <c r="AH2348">
        <f t="shared" si="1213"/>
        <v>123.31590962579784</v>
      </c>
      <c r="AI2348" s="51">
        <f t="shared" si="1214"/>
        <v>1.1656652170772048</v>
      </c>
      <c r="AJ2348" s="52">
        <f t="shared" si="1215"/>
        <v>0.79066521707720483</v>
      </c>
      <c r="AK2348" s="2">
        <v>42835</v>
      </c>
      <c r="AL2348" t="str">
        <v>912828WJ</v>
      </c>
      <c r="AM2348">
        <v>-2.0017</v>
      </c>
      <c r="AN2348">
        <v>0.97902999999999996</v>
      </c>
      <c r="AO2348">
        <v>0.81389999999999996</v>
      </c>
      <c r="AP2348">
        <v>124.53125</v>
      </c>
      <c r="AQ2348">
        <f>VLOOKUP(AL2348,工作表1!$F$3:$G$1000,2,FALSE)</f>
        <v>2.5</v>
      </c>
      <c r="AR2348" t="str">
        <f>VLOOKUP(AL2348,工作表1!$F$3:$H$1000,3,FALSE)</f>
        <v>2024/5/15</v>
      </c>
      <c r="AS2348">
        <f t="shared" si="1200"/>
        <v>0.94850000000000001</v>
      </c>
      <c r="AT2348">
        <f t="shared" si="1201"/>
        <v>1.5514999999999999</v>
      </c>
      <c r="AU2348" s="43">
        <f t="shared" si="1216"/>
        <v>42870</v>
      </c>
      <c r="AV2348" s="43">
        <f t="shared" si="1202"/>
        <v>43007</v>
      </c>
      <c r="AW2348" s="45">
        <f t="shared" si="1217"/>
        <v>1.0151933701657458</v>
      </c>
      <c r="AX2348" s="45">
        <f t="shared" si="1218"/>
        <v>2.1864262468780744</v>
      </c>
      <c r="AY2348" s="47">
        <f t="shared" si="1219"/>
        <v>102.03677504306701</v>
      </c>
      <c r="AZ2348" s="47">
        <f t="shared" si="1220"/>
        <v>123.31590962579784</v>
      </c>
      <c r="BA2348" s="43"/>
      <c r="BC2348" s="2">
        <v>42832</v>
      </c>
      <c r="BD2348" t="str">
        <v>912828D5</v>
      </c>
      <c r="BE2348">
        <v>-17.101600000000001</v>
      </c>
      <c r="BF2348">
        <v>1.5762700000000001</v>
      </c>
      <c r="BG2348">
        <v>0.80720000000000003</v>
      </c>
      <c r="BH2348">
        <v>124.421875</v>
      </c>
      <c r="BI2348">
        <f>VLOOKUP(BD2348,工作表1!$K$3:$L$1000,2,FALSE)</f>
        <v>2.375</v>
      </c>
      <c r="BJ2348" t="str">
        <f>VLOOKUP(BD2348,工作表1!$K$3:$M$1000,3,FALSE)</f>
        <v>2024/8/15</v>
      </c>
      <c r="BK2348">
        <f t="shared" si="1203"/>
        <v>0.94850000000000001</v>
      </c>
      <c r="BL2348">
        <f t="shared" si="1204"/>
        <v>1.4264999999999999</v>
      </c>
      <c r="BM2348" s="43">
        <f t="shared" si="1221"/>
        <v>42962</v>
      </c>
      <c r="BN2348" s="43">
        <f t="shared" si="1205"/>
        <v>43098</v>
      </c>
      <c r="BO2348" s="45">
        <f t="shared" si="1222"/>
        <v>0.35428176795580113</v>
      </c>
      <c r="BP2348" s="45">
        <f t="shared" si="1223"/>
        <v>2.0655831378188148</v>
      </c>
      <c r="BQ2348" s="47">
        <f t="shared" si="1224"/>
        <v>100.96020472646602</v>
      </c>
      <c r="BR2348" s="47">
        <f t="shared" si="1225"/>
        <v>121.8927063445508</v>
      </c>
    </row>
    <row r="2349" spans="6:70" x14ac:dyDescent="0.25">
      <c r="F2349" s="2">
        <v>42909</v>
      </c>
      <c r="G2349">
        <v>1.157</v>
      </c>
      <c r="H2349" s="43">
        <v>42948</v>
      </c>
      <c r="I2349">
        <v>2.0670999999999999</v>
      </c>
      <c r="L2349" s="2">
        <v>42832</v>
      </c>
      <c r="M2349" t="str">
        <v>912828B6</v>
      </c>
      <c r="N2349">
        <v>0.34239999999999998</v>
      </c>
      <c r="O2349">
        <v>0.80430999999999997</v>
      </c>
      <c r="P2349">
        <v>0.82720000000000005</v>
      </c>
      <c r="Q2349">
        <v>124.8125</v>
      </c>
      <c r="R2349">
        <f>VLOOKUP(M2349,工作表1!$A$3:$B$1000,2,FALSE)</f>
        <v>2.75</v>
      </c>
      <c r="S2349" t="str">
        <f>VLOOKUP(M2349,工作表1!$A$3:$C$1000,3,FALSE)</f>
        <v>2024/2/15</v>
      </c>
      <c r="T2349">
        <f t="shared" si="1195"/>
        <v>0.94850000000000001</v>
      </c>
      <c r="U2349">
        <f t="shared" si="1194"/>
        <v>1.8014999999999999</v>
      </c>
      <c r="V2349" s="43">
        <f t="shared" si="1206"/>
        <v>42962</v>
      </c>
      <c r="W2349" s="43">
        <f t="shared" si="1196"/>
        <v>42916</v>
      </c>
      <c r="X2349" s="45">
        <f t="shared" si="1207"/>
        <v>0.41022099447513816</v>
      </c>
      <c r="Y2349" s="45">
        <f t="shared" si="1208"/>
        <v>1.020494967077878</v>
      </c>
      <c r="Z2349" s="47">
        <f t="shared" si="1209"/>
        <v>103.6575424964212</v>
      </c>
      <c r="AA2349" s="47">
        <f t="shared" si="1210"/>
        <v>124.35506602134859</v>
      </c>
      <c r="AB2349" s="45">
        <f t="shared" si="1211"/>
        <v>2.2002999999999999</v>
      </c>
      <c r="AC2349" s="2" t="str">
        <f t="shared" si="1197"/>
        <v>TY1</v>
      </c>
      <c r="AD2349">
        <f t="shared" si="1198"/>
        <v>124.8125</v>
      </c>
      <c r="AE2349">
        <f t="shared" si="1199"/>
        <v>124.421875</v>
      </c>
      <c r="AF2349" s="49">
        <f t="shared" si="1226"/>
        <v>0.390625</v>
      </c>
      <c r="AG2349" s="3">
        <f t="shared" si="1212"/>
        <v>124.35506602134859</v>
      </c>
      <c r="AH2349">
        <f t="shared" si="1213"/>
        <v>123.20812169379339</v>
      </c>
      <c r="AI2349" s="51">
        <f t="shared" si="1214"/>
        <v>1.1469443275552038</v>
      </c>
      <c r="AJ2349" s="52">
        <f t="shared" si="1215"/>
        <v>0.75631932755520381</v>
      </c>
      <c r="AK2349" s="2">
        <v>42832</v>
      </c>
      <c r="AL2349" t="str">
        <v>912828WJ</v>
      </c>
      <c r="AM2349">
        <v>-1.8071999999999999</v>
      </c>
      <c r="AN2349">
        <v>0.96591000000000005</v>
      </c>
      <c r="AO2349">
        <v>0.81389999999999996</v>
      </c>
      <c r="AP2349">
        <v>124.421875</v>
      </c>
      <c r="AQ2349">
        <f>VLOOKUP(AL2349,工作表1!$F$3:$G$1000,2,FALSE)</f>
        <v>2.5</v>
      </c>
      <c r="AR2349" t="str">
        <f>VLOOKUP(AL2349,工作表1!$F$3:$H$1000,3,FALSE)</f>
        <v>2024/5/15</v>
      </c>
      <c r="AS2349">
        <f t="shared" si="1200"/>
        <v>0.94850000000000001</v>
      </c>
      <c r="AT2349">
        <f t="shared" si="1201"/>
        <v>1.5514999999999999</v>
      </c>
      <c r="AU2349" s="43">
        <f t="shared" si="1216"/>
        <v>42870</v>
      </c>
      <c r="AV2349" s="43">
        <f t="shared" si="1202"/>
        <v>43007</v>
      </c>
      <c r="AW2349" s="45">
        <f t="shared" si="1217"/>
        <v>1.0082872928176796</v>
      </c>
      <c r="AX2349" s="45">
        <f t="shared" si="1218"/>
        <v>2.1863694845985018</v>
      </c>
      <c r="AY2349" s="47">
        <f t="shared" si="1219"/>
        <v>101.95881227093156</v>
      </c>
      <c r="AZ2349" s="47">
        <f t="shared" si="1220"/>
        <v>123.20812169379339</v>
      </c>
      <c r="BA2349" s="43"/>
      <c r="BC2349" s="2">
        <v>42831</v>
      </c>
      <c r="BD2349" t="str">
        <v>912828D5</v>
      </c>
      <c r="BE2349">
        <v>-16.924800000000001</v>
      </c>
      <c r="BF2349">
        <v>1.55877</v>
      </c>
      <c r="BG2349">
        <v>0.80720000000000003</v>
      </c>
      <c r="BH2349">
        <v>124.75</v>
      </c>
      <c r="BI2349">
        <f>VLOOKUP(BD2349,工作表1!$K$3:$L$1000,2,FALSE)</f>
        <v>2.375</v>
      </c>
      <c r="BJ2349" t="str">
        <f>VLOOKUP(BD2349,工作表1!$K$3:$M$1000,3,FALSE)</f>
        <v>2024/8/15</v>
      </c>
      <c r="BK2349">
        <f t="shared" si="1203"/>
        <v>0.94738999999999995</v>
      </c>
      <c r="BL2349">
        <f t="shared" si="1204"/>
        <v>1.42761</v>
      </c>
      <c r="BM2349" s="43">
        <f t="shared" si="1221"/>
        <v>42962</v>
      </c>
      <c r="BN2349" s="43">
        <f t="shared" si="1205"/>
        <v>43098</v>
      </c>
      <c r="BO2349" s="45">
        <f t="shared" si="1222"/>
        <v>0.33459944751381215</v>
      </c>
      <c r="BP2349" s="45">
        <f t="shared" si="1223"/>
        <v>2.0654213653220315</v>
      </c>
      <c r="BQ2349" s="47">
        <f t="shared" si="1224"/>
        <v>101.25021379825401</v>
      </c>
      <c r="BR2349" s="47">
        <f t="shared" si="1225"/>
        <v>122.21467293022026</v>
      </c>
    </row>
    <row r="2350" spans="6:70" x14ac:dyDescent="0.25">
      <c r="F2350" s="2">
        <v>42908</v>
      </c>
      <c r="G2350">
        <v>1.1575</v>
      </c>
      <c r="H2350" s="43">
        <v>42947</v>
      </c>
      <c r="I2350">
        <v>2.1128999999999998</v>
      </c>
      <c r="L2350" s="2">
        <v>42831</v>
      </c>
      <c r="M2350" t="str">
        <v>912828B6</v>
      </c>
      <c r="N2350">
        <v>0.59350000000000003</v>
      </c>
      <c r="O2350">
        <v>0.77383000000000002</v>
      </c>
      <c r="P2350">
        <v>0.82720000000000005</v>
      </c>
      <c r="Q2350">
        <v>125.125</v>
      </c>
      <c r="R2350">
        <f>VLOOKUP(M2350,工作表1!$A$3:$B$1000,2,FALSE)</f>
        <v>2.75</v>
      </c>
      <c r="S2350" t="str">
        <f>VLOOKUP(M2350,工作表1!$A$3:$C$1000,3,FALSE)</f>
        <v>2024/2/15</v>
      </c>
      <c r="T2350">
        <f t="shared" si="1195"/>
        <v>0.94738999999999995</v>
      </c>
      <c r="U2350">
        <f t="shared" si="1194"/>
        <v>1.80261</v>
      </c>
      <c r="V2350" s="43">
        <f t="shared" si="1206"/>
        <v>42962</v>
      </c>
      <c r="W2350" s="43">
        <f t="shared" si="1196"/>
        <v>42916</v>
      </c>
      <c r="X2350" s="45">
        <f t="shared" si="1207"/>
        <v>0.38743093922651933</v>
      </c>
      <c r="Y2350" s="45">
        <f t="shared" si="1208"/>
        <v>1.0203076515552865</v>
      </c>
      <c r="Z2350" s="47">
        <f t="shared" si="1209"/>
        <v>103.94341135484133</v>
      </c>
      <c r="AA2350" s="47">
        <f t="shared" si="1210"/>
        <v>124.66492141454391</v>
      </c>
      <c r="AB2350" s="45">
        <f t="shared" si="1211"/>
        <v>2.1442999999999999</v>
      </c>
      <c r="AC2350" s="2" t="str">
        <f t="shared" si="1197"/>
        <v>TY1</v>
      </c>
      <c r="AD2350">
        <f t="shared" si="1198"/>
        <v>125.125</v>
      </c>
      <c r="AE2350">
        <f t="shared" si="1199"/>
        <v>124.75</v>
      </c>
      <c r="AF2350" s="49">
        <f t="shared" si="1226"/>
        <v>0.375</v>
      </c>
      <c r="AG2350" s="3">
        <f t="shared" si="1212"/>
        <v>124.66492141454391</v>
      </c>
      <c r="AH2350">
        <f t="shared" si="1213"/>
        <v>123.52362934660708</v>
      </c>
      <c r="AI2350" s="51">
        <f t="shared" si="1214"/>
        <v>1.1412920679368312</v>
      </c>
      <c r="AJ2350" s="52">
        <f t="shared" si="1215"/>
        <v>0.76629206793683124</v>
      </c>
      <c r="AK2350" s="2">
        <v>42831</v>
      </c>
      <c r="AL2350" t="str">
        <v>912828WJ</v>
      </c>
      <c r="AM2350">
        <v>-1.7483</v>
      </c>
      <c r="AN2350">
        <v>0.95991000000000004</v>
      </c>
      <c r="AO2350">
        <v>0.81389999999999996</v>
      </c>
      <c r="AP2350">
        <v>124.75</v>
      </c>
      <c r="AQ2350">
        <f>VLOOKUP(AL2350,工作表1!$F$3:$G$1000,2,FALSE)</f>
        <v>2.5</v>
      </c>
      <c r="AR2350" t="str">
        <f>VLOOKUP(AL2350,工作表1!$F$3:$H$1000,3,FALSE)</f>
        <v>2024/5/15</v>
      </c>
      <c r="AS2350">
        <f t="shared" si="1200"/>
        <v>0.94738999999999995</v>
      </c>
      <c r="AT2350">
        <f t="shared" si="1201"/>
        <v>1.55261</v>
      </c>
      <c r="AU2350" s="43">
        <f t="shared" si="1216"/>
        <v>42870</v>
      </c>
      <c r="AV2350" s="43">
        <f t="shared" si="1202"/>
        <v>43007</v>
      </c>
      <c r="AW2350" s="45">
        <f t="shared" si="1217"/>
        <v>0.98756906077348061</v>
      </c>
      <c r="AX2350" s="45">
        <f t="shared" si="1218"/>
        <v>2.1861991977597821</v>
      </c>
      <c r="AY2350" s="47">
        <f t="shared" si="1219"/>
        <v>102.24544101005891</v>
      </c>
      <c r="AZ2350" s="47">
        <f t="shared" si="1220"/>
        <v>123.52362934660708</v>
      </c>
      <c r="BA2350" s="43"/>
      <c r="BC2350" s="2">
        <v>42830</v>
      </c>
      <c r="BD2350" t="str">
        <v>912828D5</v>
      </c>
      <c r="BE2350">
        <v>-17.4132</v>
      </c>
      <c r="BF2350">
        <v>1.5619700000000001</v>
      </c>
      <c r="BG2350">
        <v>0.80720000000000003</v>
      </c>
      <c r="BH2350">
        <v>124.671875</v>
      </c>
      <c r="BI2350">
        <f>VLOOKUP(BD2350,工作表1!$K$3:$L$1000,2,FALSE)</f>
        <v>2.375</v>
      </c>
      <c r="BJ2350" t="str">
        <f>VLOOKUP(BD2350,工作表1!$K$3:$M$1000,3,FALSE)</f>
        <v>2024/8/15</v>
      </c>
      <c r="BK2350">
        <f t="shared" si="1203"/>
        <v>0.93899999999999995</v>
      </c>
      <c r="BL2350">
        <f t="shared" si="1204"/>
        <v>1.4359999999999999</v>
      </c>
      <c r="BM2350" s="43">
        <f t="shared" si="1221"/>
        <v>42962</v>
      </c>
      <c r="BN2350" s="43">
        <f t="shared" si="1205"/>
        <v>43098</v>
      </c>
      <c r="BO2350" s="45">
        <f t="shared" si="1222"/>
        <v>0.32803867403314918</v>
      </c>
      <c r="BP2350" s="45">
        <f t="shared" si="1223"/>
        <v>2.0653674411564369</v>
      </c>
      <c r="BQ2350" s="47">
        <f t="shared" si="1224"/>
        <v>101.18763752922808</v>
      </c>
      <c r="BR2350" s="47">
        <f t="shared" si="1225"/>
        <v>122.11733923173713</v>
      </c>
    </row>
    <row r="2351" spans="6:70" x14ac:dyDescent="0.25">
      <c r="F2351" s="2">
        <v>42907</v>
      </c>
      <c r="G2351">
        <v>1.1579999999999999</v>
      </c>
      <c r="H2351" s="43">
        <v>42944</v>
      </c>
      <c r="I2351">
        <v>2.1009000000000002</v>
      </c>
      <c r="L2351" s="2">
        <v>42830</v>
      </c>
      <c r="M2351" t="str">
        <v>912828B6</v>
      </c>
      <c r="N2351">
        <v>0.3745</v>
      </c>
      <c r="O2351">
        <v>0.78746000000000005</v>
      </c>
      <c r="P2351">
        <v>0.82720000000000005</v>
      </c>
      <c r="Q2351">
        <v>125.046875</v>
      </c>
      <c r="R2351">
        <f>VLOOKUP(M2351,工作表1!$A$3:$B$1000,2,FALSE)</f>
        <v>2.75</v>
      </c>
      <c r="S2351" t="str">
        <f>VLOOKUP(M2351,工作表1!$A$3:$C$1000,3,FALSE)</f>
        <v>2024/2/15</v>
      </c>
      <c r="T2351">
        <f t="shared" si="1195"/>
        <v>0.93899999999999995</v>
      </c>
      <c r="U2351">
        <f t="shared" si="1194"/>
        <v>1.8109999999999999</v>
      </c>
      <c r="V2351" s="43">
        <f t="shared" si="1206"/>
        <v>42962</v>
      </c>
      <c r="W2351" s="43">
        <f t="shared" si="1196"/>
        <v>42916</v>
      </c>
      <c r="X2351" s="45">
        <f t="shared" si="1207"/>
        <v>0.37983425414364641</v>
      </c>
      <c r="Y2351" s="45">
        <f t="shared" si="1208"/>
        <v>1.0202452130477559</v>
      </c>
      <c r="Z2351" s="47">
        <f t="shared" si="1209"/>
        <v>103.8807750653186</v>
      </c>
      <c r="AA2351" s="47">
        <f t="shared" si="1210"/>
        <v>124.5749961597068</v>
      </c>
      <c r="AB2351" s="45">
        <f t="shared" si="1211"/>
        <v>2.1395</v>
      </c>
      <c r="AC2351" s="2" t="str">
        <f t="shared" si="1197"/>
        <v>TY1</v>
      </c>
      <c r="AD2351">
        <f t="shared" si="1198"/>
        <v>125.046875</v>
      </c>
      <c r="AE2351">
        <f t="shared" si="1199"/>
        <v>124.671875</v>
      </c>
      <c r="AF2351" s="49">
        <f t="shared" si="1226"/>
        <v>0.375</v>
      </c>
      <c r="AG2351" s="3">
        <f t="shared" si="1212"/>
        <v>124.5749961597068</v>
      </c>
      <c r="AH2351">
        <f t="shared" si="1213"/>
        <v>123.41004451977246</v>
      </c>
      <c r="AI2351" s="51">
        <f t="shared" si="1214"/>
        <v>1.164951639934344</v>
      </c>
      <c r="AJ2351" s="52">
        <f t="shared" si="1215"/>
        <v>0.78995163993434403</v>
      </c>
      <c r="AK2351" s="2">
        <v>42830</v>
      </c>
      <c r="AL2351" t="str">
        <v>912828WJ</v>
      </c>
      <c r="AM2351">
        <v>-2.6076000000000001</v>
      </c>
      <c r="AN2351">
        <v>0.99812999999999996</v>
      </c>
      <c r="AO2351">
        <v>0.81389999999999996</v>
      </c>
      <c r="AP2351">
        <v>124.671875</v>
      </c>
      <c r="AQ2351">
        <f>VLOOKUP(AL2351,工作表1!$F$3:$G$1000,2,FALSE)</f>
        <v>2.5</v>
      </c>
      <c r="AR2351" t="str">
        <f>VLOOKUP(AL2351,工作表1!$F$3:$H$1000,3,FALSE)</f>
        <v>2024/5/15</v>
      </c>
      <c r="AS2351">
        <f t="shared" si="1200"/>
        <v>0.93899999999999995</v>
      </c>
      <c r="AT2351">
        <f t="shared" si="1201"/>
        <v>1.5609999999999999</v>
      </c>
      <c r="AU2351" s="43">
        <f t="shared" si="1216"/>
        <v>42870</v>
      </c>
      <c r="AV2351" s="43">
        <f t="shared" si="1202"/>
        <v>43007</v>
      </c>
      <c r="AW2351" s="45">
        <f t="shared" si="1217"/>
        <v>0.98066298342541436</v>
      </c>
      <c r="AX2351" s="45">
        <f t="shared" si="1218"/>
        <v>2.1861424354802086</v>
      </c>
      <c r="AY2351" s="47">
        <f t="shared" si="1219"/>
        <v>102.16686500633229</v>
      </c>
      <c r="AZ2351" s="47">
        <f t="shared" si="1220"/>
        <v>123.41004451977246</v>
      </c>
      <c r="BA2351" s="43"/>
      <c r="BC2351" s="2">
        <v>42829</v>
      </c>
      <c r="BD2351" t="str">
        <v>912828D5</v>
      </c>
      <c r="BE2351">
        <v>-17.102499999999999</v>
      </c>
      <c r="BF2351">
        <v>1.5313699999999999</v>
      </c>
      <c r="BG2351">
        <v>0.80720000000000003</v>
      </c>
      <c r="BH2351">
        <v>124.640625</v>
      </c>
      <c r="BI2351">
        <f>VLOOKUP(BD2351,工作表1!$K$3:$L$1000,2,FALSE)</f>
        <v>2.375</v>
      </c>
      <c r="BJ2351" t="str">
        <f>VLOOKUP(BD2351,工作表1!$K$3:$M$1000,3,FALSE)</f>
        <v>2024/8/15</v>
      </c>
      <c r="BK2351">
        <f t="shared" si="1203"/>
        <v>0.93500000000000005</v>
      </c>
      <c r="BL2351">
        <f t="shared" si="1204"/>
        <v>1.44</v>
      </c>
      <c r="BM2351" s="43">
        <f t="shared" si="1221"/>
        <v>42962</v>
      </c>
      <c r="BN2351" s="43">
        <f t="shared" si="1205"/>
        <v>43098</v>
      </c>
      <c r="BO2351" s="45">
        <f t="shared" si="1222"/>
        <v>0.32147790055248615</v>
      </c>
      <c r="BP2351" s="45">
        <f t="shared" si="1223"/>
        <v>2.0653135169908423</v>
      </c>
      <c r="BQ2351" s="47">
        <f t="shared" si="1224"/>
        <v>101.18788516653798</v>
      </c>
      <c r="BR2351" s="47">
        <f t="shared" si="1225"/>
        <v>122.10182590780286</v>
      </c>
    </row>
    <row r="2352" spans="6:70" x14ac:dyDescent="0.25">
      <c r="F2352" s="2">
        <v>42906</v>
      </c>
      <c r="G2352">
        <v>1.157</v>
      </c>
      <c r="H2352" s="43">
        <v>42943</v>
      </c>
      <c r="I2352">
        <v>2.1168999999999998</v>
      </c>
      <c r="L2352" s="2">
        <v>42829</v>
      </c>
      <c r="M2352" t="str">
        <v>912828B6</v>
      </c>
      <c r="N2352">
        <v>1.4E-3</v>
      </c>
      <c r="O2352">
        <v>0.81981999999999999</v>
      </c>
      <c r="P2352">
        <v>0.82720000000000005</v>
      </c>
      <c r="Q2352">
        <v>125.03125</v>
      </c>
      <c r="R2352">
        <f>VLOOKUP(M2352,工作表1!$A$3:$B$1000,2,FALSE)</f>
        <v>2.75</v>
      </c>
      <c r="S2352" t="str">
        <f>VLOOKUP(M2352,工作表1!$A$3:$C$1000,3,FALSE)</f>
        <v>2024/2/15</v>
      </c>
      <c r="T2352">
        <f t="shared" si="1195"/>
        <v>0.93500000000000005</v>
      </c>
      <c r="U2352">
        <f t="shared" si="1194"/>
        <v>1.8149999999999999</v>
      </c>
      <c r="V2352" s="43">
        <f t="shared" si="1206"/>
        <v>42962</v>
      </c>
      <c r="W2352" s="43">
        <f t="shared" si="1196"/>
        <v>42916</v>
      </c>
      <c r="X2352" s="45">
        <f t="shared" si="1207"/>
        <v>0.37223756906077343</v>
      </c>
      <c r="Y2352" s="45">
        <f t="shared" si="1208"/>
        <v>1.0201827745402254</v>
      </c>
      <c r="Z2352" s="47">
        <f t="shared" si="1209"/>
        <v>103.86490351147789</v>
      </c>
      <c r="AA2352" s="47">
        <f t="shared" si="1210"/>
        <v>124.54281612584784</v>
      </c>
      <c r="AB2352" s="45">
        <f t="shared" si="1211"/>
        <v>2.1758999999999999</v>
      </c>
      <c r="AC2352" s="2" t="str">
        <f t="shared" si="1197"/>
        <v>TY1</v>
      </c>
      <c r="AD2352">
        <f t="shared" si="1198"/>
        <v>125.03125</v>
      </c>
      <c r="AE2352">
        <f t="shared" si="1199"/>
        <v>124.640625</v>
      </c>
      <c r="AF2352" s="49">
        <f t="shared" si="1226"/>
        <v>0.390625</v>
      </c>
      <c r="AG2352" s="3">
        <f t="shared" si="1212"/>
        <v>124.54281612584784</v>
      </c>
      <c r="AH2352">
        <f t="shared" si="1213"/>
        <v>123.39607398825227</v>
      </c>
      <c r="AI2352" s="51">
        <f t="shared" si="1214"/>
        <v>1.1467421375955666</v>
      </c>
      <c r="AJ2352" s="52">
        <f t="shared" si="1215"/>
        <v>0.75611713759556665</v>
      </c>
      <c r="AK2352" s="2">
        <v>42829</v>
      </c>
      <c r="AL2352" t="str">
        <v>912828WJ</v>
      </c>
      <c r="AM2352">
        <v>-2.1802000000000001</v>
      </c>
      <c r="AN2352">
        <v>0.95562000000000002</v>
      </c>
      <c r="AO2352">
        <v>0.81389999999999996</v>
      </c>
      <c r="AP2352">
        <v>124.640625</v>
      </c>
      <c r="AQ2352">
        <f>VLOOKUP(AL2352,工作表1!$F$3:$G$1000,2,FALSE)</f>
        <v>2.5</v>
      </c>
      <c r="AR2352" t="str">
        <f>VLOOKUP(AL2352,工作表1!$F$3:$H$1000,3,FALSE)</f>
        <v>2024/5/15</v>
      </c>
      <c r="AS2352">
        <f t="shared" si="1200"/>
        <v>0.93500000000000005</v>
      </c>
      <c r="AT2352">
        <f t="shared" si="1201"/>
        <v>1.5649999999999999</v>
      </c>
      <c r="AU2352" s="43">
        <f t="shared" si="1216"/>
        <v>42870</v>
      </c>
      <c r="AV2352" s="43">
        <f t="shared" si="1202"/>
        <v>43007</v>
      </c>
      <c r="AW2352" s="45">
        <f t="shared" si="1217"/>
        <v>0.97375690607734811</v>
      </c>
      <c r="AX2352" s="45">
        <f t="shared" si="1218"/>
        <v>2.186085673200636</v>
      </c>
      <c r="AY2352" s="47">
        <f t="shared" si="1219"/>
        <v>102.16725327200655</v>
      </c>
      <c r="AZ2352" s="47">
        <f t="shared" si="1220"/>
        <v>123.39607398825227</v>
      </c>
      <c r="BA2352" s="43"/>
      <c r="BC2352" s="2">
        <v>42828</v>
      </c>
      <c r="BD2352" t="str">
        <v>912828D5</v>
      </c>
      <c r="BE2352">
        <v>-16.4114</v>
      </c>
      <c r="BF2352">
        <v>1.5052099999999999</v>
      </c>
      <c r="BG2352">
        <v>0.80720000000000003</v>
      </c>
      <c r="BH2352">
        <v>124.59375</v>
      </c>
      <c r="BI2352">
        <f>VLOOKUP(BD2352,工作表1!$K$3:$L$1000,2,FALSE)</f>
        <v>2.375</v>
      </c>
      <c r="BJ2352" t="str">
        <f>VLOOKUP(BD2352,工作表1!$K$3:$M$1000,3,FALSE)</f>
        <v>2024/8/15</v>
      </c>
      <c r="BK2352">
        <f t="shared" si="1203"/>
        <v>0.93100000000000005</v>
      </c>
      <c r="BL2352">
        <f t="shared" si="1204"/>
        <v>1.444</v>
      </c>
      <c r="BM2352" s="43">
        <f t="shared" si="1221"/>
        <v>42962</v>
      </c>
      <c r="BN2352" s="43">
        <f t="shared" si="1205"/>
        <v>43098</v>
      </c>
      <c r="BO2352" s="45">
        <f t="shared" si="1222"/>
        <v>0.31491712707182318</v>
      </c>
      <c r="BP2352" s="45">
        <f t="shared" si="1223"/>
        <v>2.0652595928252477</v>
      </c>
      <c r="BQ2352" s="47">
        <f t="shared" si="1224"/>
        <v>101.16408447177915</v>
      </c>
      <c r="BR2352" s="47">
        <f t="shared" si="1225"/>
        <v>122.05649276933568</v>
      </c>
    </row>
    <row r="2353" spans="6:70" x14ac:dyDescent="0.25">
      <c r="F2353" s="2">
        <v>42905</v>
      </c>
      <c r="G2353">
        <v>1.1559999999999999</v>
      </c>
      <c r="H2353" s="43">
        <v>42942</v>
      </c>
      <c r="I2353">
        <v>2.0924</v>
      </c>
      <c r="L2353" s="2">
        <v>42828</v>
      </c>
      <c r="M2353" t="str">
        <v>912828B6</v>
      </c>
      <c r="N2353">
        <v>-0.12590000000000001</v>
      </c>
      <c r="O2353">
        <v>0.84062000000000003</v>
      </c>
      <c r="P2353">
        <v>0.82720000000000005</v>
      </c>
      <c r="Q2353">
        <v>125.03125</v>
      </c>
      <c r="R2353">
        <f>VLOOKUP(M2353,工作表1!$A$3:$B$1000,2,FALSE)</f>
        <v>2.75</v>
      </c>
      <c r="S2353" t="str">
        <f>VLOOKUP(M2353,工作表1!$A$3:$C$1000,3,FALSE)</f>
        <v>2024/2/15</v>
      </c>
      <c r="T2353">
        <f t="shared" si="1195"/>
        <v>0.93100000000000005</v>
      </c>
      <c r="U2353">
        <f t="shared" si="1194"/>
        <v>1.819</v>
      </c>
      <c r="V2353" s="43">
        <f t="shared" si="1206"/>
        <v>42962</v>
      </c>
      <c r="W2353" s="43">
        <f t="shared" si="1196"/>
        <v>42916</v>
      </c>
      <c r="X2353" s="45">
        <f t="shared" si="1207"/>
        <v>0.36464088397790051</v>
      </c>
      <c r="Y2353" s="45">
        <f t="shared" si="1208"/>
        <v>1.0201203360326949</v>
      </c>
      <c r="Z2353" s="47">
        <f t="shared" si="1209"/>
        <v>103.85986274638815</v>
      </c>
      <c r="AA2353" s="47">
        <f t="shared" si="1210"/>
        <v>124.52370254088724</v>
      </c>
      <c r="AB2353" s="45">
        <f t="shared" si="1211"/>
        <v>2.1347</v>
      </c>
      <c r="AC2353" s="2" t="str">
        <f t="shared" si="1197"/>
        <v>TY1</v>
      </c>
      <c r="AD2353">
        <f t="shared" si="1198"/>
        <v>125.03125</v>
      </c>
      <c r="AE2353">
        <f t="shared" si="1199"/>
        <v>124.59375</v>
      </c>
      <c r="AF2353" s="49">
        <f t="shared" si="1226"/>
        <v>0.4375</v>
      </c>
      <c r="AG2353" s="3">
        <f t="shared" si="1212"/>
        <v>124.52370254088724</v>
      </c>
      <c r="AH2353">
        <f t="shared" si="1213"/>
        <v>123.37616287502227</v>
      </c>
      <c r="AI2353" s="51">
        <f t="shared" si="1214"/>
        <v>1.1475396658649686</v>
      </c>
      <c r="AJ2353" s="52">
        <f t="shared" si="1215"/>
        <v>0.71003966586496858</v>
      </c>
      <c r="AK2353" s="2">
        <v>42828</v>
      </c>
      <c r="AL2353" t="str">
        <v>912828WJ</v>
      </c>
      <c r="AM2353">
        <v>-1.0251999999999999</v>
      </c>
      <c r="AN2353">
        <v>0.88841999999999999</v>
      </c>
      <c r="AO2353">
        <v>0.81389999999999996</v>
      </c>
      <c r="AP2353">
        <v>124.59375</v>
      </c>
      <c r="AQ2353">
        <f>VLOOKUP(AL2353,工作表1!$F$3:$G$1000,2,FALSE)</f>
        <v>2.5</v>
      </c>
      <c r="AR2353" t="str">
        <f>VLOOKUP(AL2353,工作表1!$F$3:$H$1000,3,FALSE)</f>
        <v>2024/5/15</v>
      </c>
      <c r="AS2353">
        <f t="shared" si="1200"/>
        <v>0.93100000000000005</v>
      </c>
      <c r="AT2353">
        <f t="shared" si="1201"/>
        <v>1.569</v>
      </c>
      <c r="AU2353" s="43">
        <f t="shared" si="1216"/>
        <v>42870</v>
      </c>
      <c r="AV2353" s="43">
        <f t="shared" si="1202"/>
        <v>43007</v>
      </c>
      <c r="AW2353" s="45">
        <f t="shared" si="1217"/>
        <v>0.96685082872928185</v>
      </c>
      <c r="AX2353" s="45">
        <f t="shared" si="1218"/>
        <v>2.1860289109210624</v>
      </c>
      <c r="AY2353" s="47">
        <f t="shared" si="1219"/>
        <v>102.16282872044943</v>
      </c>
      <c r="AZ2353" s="47">
        <f t="shared" si="1220"/>
        <v>123.37616287502227</v>
      </c>
      <c r="BA2353" s="43"/>
      <c r="BC2353" s="2">
        <v>42825</v>
      </c>
      <c r="BD2353" t="str">
        <v>912828D5</v>
      </c>
      <c r="BE2353">
        <v>-13.5314</v>
      </c>
      <c r="BF2353">
        <v>1.42588</v>
      </c>
      <c r="BG2353">
        <v>0.80720000000000003</v>
      </c>
      <c r="BH2353">
        <v>124.046875</v>
      </c>
      <c r="BI2353">
        <f>VLOOKUP(BD2353,工作表1!$K$3:$L$1000,2,FALSE)</f>
        <v>2.375</v>
      </c>
      <c r="BJ2353" t="str">
        <f>VLOOKUP(BD2353,工作表1!$K$3:$M$1000,3,FALSE)</f>
        <v>2024/8/15</v>
      </c>
      <c r="BK2353">
        <f t="shared" si="1203"/>
        <v>0.93100000000000005</v>
      </c>
      <c r="BL2353">
        <f t="shared" si="1204"/>
        <v>1.444</v>
      </c>
      <c r="BM2353" s="43">
        <f t="shared" si="1221"/>
        <v>42962</v>
      </c>
      <c r="BN2353" s="43">
        <f t="shared" si="1205"/>
        <v>43098</v>
      </c>
      <c r="BO2353" s="45">
        <f t="shared" si="1222"/>
        <v>0.3083563535911602</v>
      </c>
      <c r="BP2353" s="45">
        <f t="shared" si="1223"/>
        <v>2.0652056686596532</v>
      </c>
      <c r="BQ2353" s="47">
        <f t="shared" si="1224"/>
        <v>100.79031038895317</v>
      </c>
      <c r="BR2353" s="47">
        <f t="shared" si="1225"/>
        <v>121.58128399869635</v>
      </c>
    </row>
    <row r="2354" spans="6:70" x14ac:dyDescent="0.25">
      <c r="F2354" s="2">
        <v>42902</v>
      </c>
      <c r="G2354">
        <v>1.1559999999999999</v>
      </c>
      <c r="H2354" s="43">
        <v>42941</v>
      </c>
      <c r="I2354">
        <v>2.1486999999999998</v>
      </c>
      <c r="L2354" s="2">
        <v>42825</v>
      </c>
      <c r="M2354" t="str">
        <v>912828B6</v>
      </c>
      <c r="N2354">
        <v>-8.5300000000000001E-2</v>
      </c>
      <c r="O2354">
        <v>0.87549999999999994</v>
      </c>
      <c r="P2354">
        <v>0.82720000000000005</v>
      </c>
      <c r="Q2354">
        <v>124.5625</v>
      </c>
      <c r="R2354">
        <f>VLOOKUP(M2354,工作表1!$A$3:$B$1000,2,FALSE)</f>
        <v>2.75</v>
      </c>
      <c r="S2354" t="str">
        <f>VLOOKUP(M2354,工作表1!$A$3:$C$1000,3,FALSE)</f>
        <v>2024/2/15</v>
      </c>
      <c r="T2354">
        <f t="shared" si="1195"/>
        <v>0.93100000000000005</v>
      </c>
      <c r="U2354">
        <f t="shared" si="1194"/>
        <v>1.819</v>
      </c>
      <c r="V2354" s="43">
        <f t="shared" si="1206"/>
        <v>42962</v>
      </c>
      <c r="W2354" s="43">
        <f t="shared" si="1196"/>
        <v>42916</v>
      </c>
      <c r="X2354" s="45">
        <f t="shared" si="1207"/>
        <v>0.35704419889502764</v>
      </c>
      <c r="Y2354" s="45">
        <f t="shared" si="1208"/>
        <v>1.0200578975251646</v>
      </c>
      <c r="Z2354" s="47">
        <f t="shared" si="1209"/>
        <v>103.4688148751585</v>
      </c>
      <c r="AA2354" s="47">
        <f t="shared" si="1210"/>
        <v>124.03910110463998</v>
      </c>
      <c r="AB2354" s="45">
        <f t="shared" si="1211"/>
        <v>2.2098</v>
      </c>
      <c r="AC2354" s="2" t="str">
        <f t="shared" si="1197"/>
        <v>TY2</v>
      </c>
      <c r="AD2354">
        <f t="shared" si="1198"/>
        <v>124.046875</v>
      </c>
      <c r="AE2354">
        <f t="shared" si="1199"/>
        <v>123.828125</v>
      </c>
      <c r="AF2354" s="49">
        <f t="shared" si="1226"/>
        <v>0.21875</v>
      </c>
      <c r="AG2354" s="3">
        <f t="shared" si="1212"/>
        <v>122.92564524635736</v>
      </c>
      <c r="AH2354">
        <f t="shared" si="1213"/>
        <v>121.33867704646613</v>
      </c>
      <c r="AI2354" s="51">
        <f t="shared" si="1214"/>
        <v>1.5869681998912313</v>
      </c>
      <c r="AJ2354" s="52">
        <f t="shared" si="1215"/>
        <v>1.3682181998912313</v>
      </c>
      <c r="AK2354" s="2">
        <v>42825</v>
      </c>
      <c r="AL2354" t="str">
        <v>912828WJ</v>
      </c>
      <c r="AM2354">
        <v>2.1726000000000001</v>
      </c>
      <c r="AN2354">
        <v>0.73089000000000004</v>
      </c>
      <c r="AO2354">
        <v>0.81389999999999996</v>
      </c>
      <c r="AP2354">
        <v>124.046875</v>
      </c>
      <c r="AQ2354">
        <f>VLOOKUP(AL2354,工作表1!$F$3:$G$1000,2,FALSE)</f>
        <v>2.5</v>
      </c>
      <c r="AR2354" t="str">
        <f>VLOOKUP(AL2354,工作表1!$F$3:$H$1000,3,FALSE)</f>
        <v>2024/5/15</v>
      </c>
      <c r="AS2354">
        <f t="shared" si="1200"/>
        <v>0.93100000000000005</v>
      </c>
      <c r="AT2354">
        <f t="shared" si="1201"/>
        <v>1.569</v>
      </c>
      <c r="AU2354" s="43">
        <f t="shared" si="1216"/>
        <v>42870</v>
      </c>
      <c r="AV2354" s="43">
        <f t="shared" si="1202"/>
        <v>43007</v>
      </c>
      <c r="AW2354" s="45">
        <f t="shared" si="1217"/>
        <v>0.95994475138121549</v>
      </c>
      <c r="AX2354" s="45">
        <f t="shared" si="1218"/>
        <v>2.1859721486414894</v>
      </c>
      <c r="AY2354" s="47">
        <f t="shared" si="1219"/>
        <v>101.80596685931314</v>
      </c>
      <c r="AZ2354" s="47">
        <f t="shared" si="1220"/>
        <v>122.92564524635736</v>
      </c>
      <c r="BA2354" s="43"/>
      <c r="BC2354" s="2">
        <v>42824</v>
      </c>
      <c r="BD2354" t="str">
        <v>912828D5</v>
      </c>
      <c r="BE2354">
        <v>-13.8178</v>
      </c>
      <c r="BF2354">
        <v>1.4325000000000001</v>
      </c>
      <c r="BG2354">
        <v>0.80720000000000003</v>
      </c>
      <c r="BH2354">
        <v>123.828125</v>
      </c>
      <c r="BI2354">
        <f>VLOOKUP(BD2354,工作表1!$K$3:$L$1000,2,FALSE)</f>
        <v>2.375</v>
      </c>
      <c r="BJ2354" t="str">
        <f>VLOOKUP(BD2354,工作表1!$K$3:$M$1000,3,FALSE)</f>
        <v>2024/8/15</v>
      </c>
      <c r="BK2354">
        <f t="shared" si="1203"/>
        <v>0.92806</v>
      </c>
      <c r="BL2354">
        <f t="shared" si="1204"/>
        <v>1.4469400000000001</v>
      </c>
      <c r="BM2354" s="43">
        <f t="shared" si="1221"/>
        <v>42962</v>
      </c>
      <c r="BN2354" s="43">
        <f t="shared" si="1205"/>
        <v>43098</v>
      </c>
      <c r="BO2354" s="45">
        <f t="shared" si="1222"/>
        <v>0.28867403314917128</v>
      </c>
      <c r="BP2354" s="45">
        <f t="shared" si="1223"/>
        <v>2.0650438961628703</v>
      </c>
      <c r="BQ2354" s="47">
        <f t="shared" si="1224"/>
        <v>100.62615086761524</v>
      </c>
      <c r="BR2354" s="47">
        <f t="shared" si="1225"/>
        <v>121.33867704646613</v>
      </c>
    </row>
    <row r="2355" spans="6:70" x14ac:dyDescent="0.25">
      <c r="F2355" s="2">
        <v>42901</v>
      </c>
      <c r="G2355">
        <v>1.1565000000000001</v>
      </c>
      <c r="H2355" s="43">
        <v>42940</v>
      </c>
      <c r="I2355">
        <v>2.0680000000000001</v>
      </c>
      <c r="L2355" s="2">
        <v>42824</v>
      </c>
      <c r="M2355" t="str">
        <v>912828B6</v>
      </c>
      <c r="N2355">
        <v>-0.29830000000000001</v>
      </c>
      <c r="O2355">
        <v>0.90058000000000005</v>
      </c>
      <c r="P2355">
        <v>0.82720000000000005</v>
      </c>
      <c r="Q2355">
        <v>124.34375</v>
      </c>
      <c r="R2355">
        <f>VLOOKUP(M2355,工作表1!$A$3:$B$1000,2,FALSE)</f>
        <v>2.75</v>
      </c>
      <c r="S2355" t="str">
        <f>VLOOKUP(M2355,工作表1!$A$3:$C$1000,3,FALSE)</f>
        <v>2024/2/15</v>
      </c>
      <c r="T2355">
        <f t="shared" si="1195"/>
        <v>0.92806</v>
      </c>
      <c r="U2355">
        <f t="shared" si="1194"/>
        <v>1.8219400000000001</v>
      </c>
      <c r="V2355" s="43">
        <f t="shared" si="1206"/>
        <v>42962</v>
      </c>
      <c r="W2355" s="43">
        <f t="shared" si="1196"/>
        <v>42916</v>
      </c>
      <c r="X2355" s="45">
        <f t="shared" si="1207"/>
        <v>0.33425414364640882</v>
      </c>
      <c r="Y2355" s="45">
        <f t="shared" si="1208"/>
        <v>1.0198705820025733</v>
      </c>
      <c r="Z2355" s="47">
        <f t="shared" si="1209"/>
        <v>103.30165766226624</v>
      </c>
      <c r="AA2355" s="47">
        <f t="shared" si="1210"/>
        <v>123.80053281394702</v>
      </c>
      <c r="AB2355" s="45">
        <f t="shared" si="1211"/>
        <v>2.2486999999999999</v>
      </c>
      <c r="AC2355" s="2" t="str">
        <f t="shared" si="1197"/>
        <v>TY2</v>
      </c>
      <c r="AD2355">
        <f t="shared" si="1198"/>
        <v>123.828125</v>
      </c>
      <c r="AE2355">
        <f t="shared" si="1199"/>
        <v>124.0625</v>
      </c>
      <c r="AF2355" s="49">
        <f t="shared" si="1226"/>
        <v>-0.234375</v>
      </c>
      <c r="AG2355" s="3">
        <f t="shared" si="1212"/>
        <v>122.64198016774361</v>
      </c>
      <c r="AH2355">
        <f t="shared" si="1213"/>
        <v>121.57209680011283</v>
      </c>
      <c r="AI2355" s="51">
        <f t="shared" si="1214"/>
        <v>1.06988336763078</v>
      </c>
      <c r="AJ2355" s="52">
        <f t="shared" si="1215"/>
        <v>1.30425836763078</v>
      </c>
      <c r="AK2355" s="2">
        <v>42824</v>
      </c>
      <c r="AL2355" t="str">
        <v>912828WJ</v>
      </c>
      <c r="AM2355">
        <v>0.91259999999999997</v>
      </c>
      <c r="AN2355">
        <v>0.80947999999999998</v>
      </c>
      <c r="AO2355">
        <v>0.81389999999999996</v>
      </c>
      <c r="AP2355">
        <v>123.828125</v>
      </c>
      <c r="AQ2355">
        <f>VLOOKUP(AL2355,工作表1!$F$3:$G$1000,2,FALSE)</f>
        <v>2.5</v>
      </c>
      <c r="AR2355" t="str">
        <f>VLOOKUP(AL2355,工作表1!$F$3:$H$1000,3,FALSE)</f>
        <v>2024/5/15</v>
      </c>
      <c r="AS2355">
        <f t="shared" si="1200"/>
        <v>0.92806</v>
      </c>
      <c r="AT2355">
        <f t="shared" si="1201"/>
        <v>1.5719400000000001</v>
      </c>
      <c r="AU2355" s="43">
        <f t="shared" si="1216"/>
        <v>42870</v>
      </c>
      <c r="AV2355" s="43">
        <f t="shared" si="1202"/>
        <v>43007</v>
      </c>
      <c r="AW2355" s="45">
        <f t="shared" si="1217"/>
        <v>0.93922651933701651</v>
      </c>
      <c r="AX2355" s="45">
        <f t="shared" si="1218"/>
        <v>2.1858018618027701</v>
      </c>
      <c r="AY2355" s="47">
        <f t="shared" si="1219"/>
        <v>101.60602149566503</v>
      </c>
      <c r="AZ2355" s="47">
        <f t="shared" si="1220"/>
        <v>122.64198016774361</v>
      </c>
      <c r="BA2355" s="43"/>
      <c r="BC2355" s="2">
        <v>42823</v>
      </c>
      <c r="BD2355" t="str">
        <v>912828D5</v>
      </c>
      <c r="BE2355">
        <v>-13.4628</v>
      </c>
      <c r="BF2355">
        <v>1.4148099999999999</v>
      </c>
      <c r="BG2355">
        <v>0.80720000000000003</v>
      </c>
      <c r="BH2355">
        <v>124.0625</v>
      </c>
      <c r="BI2355">
        <f>VLOOKUP(BD2355,工作表1!$K$3:$L$1000,2,FALSE)</f>
        <v>2.375</v>
      </c>
      <c r="BJ2355" t="str">
        <f>VLOOKUP(BD2355,工作表1!$K$3:$M$1000,3,FALSE)</f>
        <v>2024/8/15</v>
      </c>
      <c r="BK2355">
        <f t="shared" si="1203"/>
        <v>0.92149999999999999</v>
      </c>
      <c r="BL2355">
        <f t="shared" si="1204"/>
        <v>1.4535</v>
      </c>
      <c r="BM2355" s="43">
        <f t="shared" si="1221"/>
        <v>42962</v>
      </c>
      <c r="BN2355" s="43">
        <f t="shared" si="1205"/>
        <v>43098</v>
      </c>
      <c r="BO2355" s="45">
        <f t="shared" si="1222"/>
        <v>0.28211325966850831</v>
      </c>
      <c r="BP2355" s="45">
        <f t="shared" si="1223"/>
        <v>2.0649899719972753</v>
      </c>
      <c r="BQ2355" s="47">
        <f t="shared" si="1224"/>
        <v>100.8293827851485</v>
      </c>
      <c r="BR2355" s="47">
        <f t="shared" si="1225"/>
        <v>121.57209680011283</v>
      </c>
    </row>
    <row r="2356" spans="6:70" x14ac:dyDescent="0.25">
      <c r="F2356" s="2">
        <v>42900</v>
      </c>
      <c r="G2356">
        <v>1.1525000000000001</v>
      </c>
      <c r="H2356" s="43">
        <v>42937</v>
      </c>
      <c r="I2356">
        <v>2.0485000000000002</v>
      </c>
      <c r="L2356" s="2">
        <v>42823</v>
      </c>
      <c r="M2356" t="str">
        <v>912828B6</v>
      </c>
      <c r="N2356">
        <v>-0.15190000000000001</v>
      </c>
      <c r="O2356">
        <v>0.88288</v>
      </c>
      <c r="P2356">
        <v>0.82720000000000005</v>
      </c>
      <c r="Q2356">
        <v>124.578125</v>
      </c>
      <c r="R2356">
        <f>VLOOKUP(M2356,工作表1!$A$3:$B$1000,2,FALSE)</f>
        <v>2.75</v>
      </c>
      <c r="S2356" t="str">
        <f>VLOOKUP(M2356,工作表1!$A$3:$C$1000,3,FALSE)</f>
        <v>2024/2/15</v>
      </c>
      <c r="T2356">
        <f t="shared" si="1195"/>
        <v>0.92149999999999999</v>
      </c>
      <c r="U2356">
        <f t="shared" si="1194"/>
        <v>1.8285</v>
      </c>
      <c r="V2356" s="43">
        <f t="shared" si="1206"/>
        <v>42962</v>
      </c>
      <c r="W2356" s="43">
        <f t="shared" si="1196"/>
        <v>42916</v>
      </c>
      <c r="X2356" s="45">
        <f t="shared" si="1207"/>
        <v>0.3266574585635359</v>
      </c>
      <c r="Y2356" s="45">
        <f t="shared" si="1208"/>
        <v>1.0198081434950428</v>
      </c>
      <c r="Z2356" s="47">
        <f t="shared" si="1209"/>
        <v>103.50481322629831</v>
      </c>
      <c r="AA2356" s="47">
        <f t="shared" si="1210"/>
        <v>124.03222589432282</v>
      </c>
      <c r="AB2356" s="45">
        <f t="shared" si="1211"/>
        <v>2.1958000000000002</v>
      </c>
      <c r="AC2356" s="2" t="str">
        <f t="shared" si="1197"/>
        <v>TY2</v>
      </c>
      <c r="AD2356">
        <f t="shared" si="1198"/>
        <v>124.0625</v>
      </c>
      <c r="AE2356">
        <f t="shared" si="1199"/>
        <v>123.84375</v>
      </c>
      <c r="AF2356" s="49">
        <f t="shared" si="1226"/>
        <v>0.21875</v>
      </c>
      <c r="AG2356" s="3">
        <f t="shared" si="1212"/>
        <v>122.85593167248288</v>
      </c>
      <c r="AH2356">
        <f t="shared" si="1213"/>
        <v>121.34835104835572</v>
      </c>
      <c r="AI2356" s="51">
        <f t="shared" si="1214"/>
        <v>1.5075806241271579</v>
      </c>
      <c r="AJ2356" s="52">
        <f t="shared" si="1215"/>
        <v>1.2888306241271579</v>
      </c>
      <c r="AK2356" s="2">
        <v>42823</v>
      </c>
      <c r="AL2356" t="str">
        <v>912828WJ</v>
      </c>
      <c r="AM2356">
        <v>0.69159999999999999</v>
      </c>
      <c r="AN2356">
        <v>0.82323000000000002</v>
      </c>
      <c r="AO2356">
        <v>0.81389999999999996</v>
      </c>
      <c r="AP2356">
        <v>124.0625</v>
      </c>
      <c r="AQ2356">
        <f>VLOOKUP(AL2356,工作表1!$F$3:$G$1000,2,FALSE)</f>
        <v>2.5</v>
      </c>
      <c r="AR2356" t="str">
        <f>VLOOKUP(AL2356,工作表1!$F$3:$H$1000,3,FALSE)</f>
        <v>2024/5/15</v>
      </c>
      <c r="AS2356">
        <f t="shared" si="1200"/>
        <v>0.92149999999999999</v>
      </c>
      <c r="AT2356">
        <f t="shared" si="1201"/>
        <v>1.5785</v>
      </c>
      <c r="AU2356" s="43">
        <f t="shared" si="1216"/>
        <v>42870</v>
      </c>
      <c r="AV2356" s="43">
        <f t="shared" si="1202"/>
        <v>43007</v>
      </c>
      <c r="AW2356" s="45">
        <f t="shared" si="1217"/>
        <v>0.93232044198895025</v>
      </c>
      <c r="AX2356" s="45">
        <f t="shared" si="1218"/>
        <v>2.1857450995231971</v>
      </c>
      <c r="AY2356" s="47">
        <f t="shared" si="1219"/>
        <v>101.79331389553975</v>
      </c>
      <c r="AZ2356" s="47">
        <f t="shared" si="1220"/>
        <v>122.85593167248288</v>
      </c>
      <c r="BA2356" s="43"/>
      <c r="BC2356" s="2">
        <v>42822</v>
      </c>
      <c r="BD2356" t="str">
        <v>912828D5</v>
      </c>
      <c r="BE2356">
        <v>-13.4823</v>
      </c>
      <c r="BF2356">
        <v>1.4145700000000001</v>
      </c>
      <c r="BG2356">
        <v>0.80720000000000003</v>
      </c>
      <c r="BH2356">
        <v>123.84375</v>
      </c>
      <c r="BI2356">
        <f>VLOOKUP(BD2356,工作表1!$K$3:$L$1000,2,FALSE)</f>
        <v>2.375</v>
      </c>
      <c r="BJ2356" t="str">
        <f>VLOOKUP(BD2356,工作表1!$K$3:$M$1000,3,FALSE)</f>
        <v>2024/8/15</v>
      </c>
      <c r="BK2356">
        <f t="shared" si="1203"/>
        <v>0.92300000000000004</v>
      </c>
      <c r="BL2356">
        <f t="shared" si="1204"/>
        <v>1.452</v>
      </c>
      <c r="BM2356" s="43">
        <f t="shared" si="1221"/>
        <v>42962</v>
      </c>
      <c r="BN2356" s="43">
        <f t="shared" si="1205"/>
        <v>43098</v>
      </c>
      <c r="BO2356" s="45">
        <f t="shared" si="1222"/>
        <v>0.27555248618784528</v>
      </c>
      <c r="BP2356" s="45">
        <f t="shared" si="1223"/>
        <v>2.0649360478316807</v>
      </c>
      <c r="BQ2356" s="47">
        <f t="shared" si="1224"/>
        <v>100.65747020671981</v>
      </c>
      <c r="BR2356" s="47">
        <f t="shared" si="1225"/>
        <v>121.34835104835572</v>
      </c>
    </row>
    <row r="2357" spans="6:70" x14ac:dyDescent="0.25">
      <c r="F2357" s="2">
        <v>42899</v>
      </c>
      <c r="G2357">
        <v>1.147</v>
      </c>
      <c r="H2357" s="43">
        <v>42936</v>
      </c>
      <c r="I2357">
        <v>2.0728</v>
      </c>
      <c r="L2357" s="2">
        <v>42822</v>
      </c>
      <c r="M2357" t="str">
        <v>912828B6</v>
      </c>
      <c r="N2357">
        <v>-3.7600000000000001E-2</v>
      </c>
      <c r="O2357">
        <v>0.86938000000000004</v>
      </c>
      <c r="P2357">
        <v>0.82720000000000005</v>
      </c>
      <c r="Q2357">
        <v>124.359375</v>
      </c>
      <c r="R2357">
        <f>VLOOKUP(M2357,工作表1!$A$3:$B$1000,2,FALSE)</f>
        <v>2.75</v>
      </c>
      <c r="S2357" t="str">
        <f>VLOOKUP(M2357,工作表1!$A$3:$C$1000,3,FALSE)</f>
        <v>2024/2/15</v>
      </c>
      <c r="T2357">
        <f t="shared" si="1195"/>
        <v>0.92300000000000004</v>
      </c>
      <c r="U2357">
        <f t="shared" si="1194"/>
        <v>1.827</v>
      </c>
      <c r="V2357" s="43">
        <f t="shared" si="1206"/>
        <v>42962</v>
      </c>
      <c r="W2357" s="43">
        <f t="shared" si="1196"/>
        <v>42916</v>
      </c>
      <c r="X2357" s="45">
        <f t="shared" si="1207"/>
        <v>0.31906077348066297</v>
      </c>
      <c r="Y2357" s="45">
        <f t="shared" si="1208"/>
        <v>1.0197457049875123</v>
      </c>
      <c r="Z2357" s="47">
        <f t="shared" si="1209"/>
        <v>103.33296174935725</v>
      </c>
      <c r="AA2357" s="47">
        <f t="shared" si="1210"/>
        <v>123.81304697427443</v>
      </c>
      <c r="AB2357" s="45">
        <f t="shared" si="1211"/>
        <v>2.2425000000000002</v>
      </c>
      <c r="AC2357" s="2" t="str">
        <f t="shared" si="1197"/>
        <v>TY2</v>
      </c>
      <c r="AD2357">
        <f t="shared" si="1198"/>
        <v>123.84375</v>
      </c>
      <c r="AE2357">
        <f t="shared" si="1199"/>
        <v>124.15625</v>
      </c>
      <c r="AF2357" s="49">
        <f t="shared" si="1226"/>
        <v>-0.3125</v>
      </c>
      <c r="AG2357" s="3">
        <f t="shared" si="1212"/>
        <v>122.65314973263881</v>
      </c>
      <c r="AH2357">
        <f t="shared" si="1213"/>
        <v>121.65193909918999</v>
      </c>
      <c r="AI2357" s="51">
        <f t="shared" si="1214"/>
        <v>1.0012106334488209</v>
      </c>
      <c r="AJ2357" s="52">
        <f t="shared" si="1215"/>
        <v>1.3137106334488209</v>
      </c>
      <c r="AK2357" s="2">
        <v>42822</v>
      </c>
      <c r="AL2357" t="str">
        <v>912828WJ</v>
      </c>
      <c r="AM2357">
        <v>1.2239</v>
      </c>
      <c r="AN2357">
        <v>0.79137999999999997</v>
      </c>
      <c r="AO2357">
        <v>0.81389999999999996</v>
      </c>
      <c r="AP2357">
        <v>123.84375</v>
      </c>
      <c r="AQ2357">
        <f>VLOOKUP(AL2357,工作表1!$F$3:$G$1000,2,FALSE)</f>
        <v>2.5</v>
      </c>
      <c r="AR2357" t="str">
        <f>VLOOKUP(AL2357,工作表1!$F$3:$H$1000,3,FALSE)</f>
        <v>2024/5/15</v>
      </c>
      <c r="AS2357">
        <f t="shared" si="1200"/>
        <v>0.92300000000000004</v>
      </c>
      <c r="AT2357">
        <f t="shared" si="1201"/>
        <v>1.577</v>
      </c>
      <c r="AU2357" s="43">
        <f t="shared" si="1216"/>
        <v>42870</v>
      </c>
      <c r="AV2357" s="43">
        <f t="shared" si="1202"/>
        <v>43007</v>
      </c>
      <c r="AW2357" s="45">
        <f t="shared" si="1217"/>
        <v>0.925414364640884</v>
      </c>
      <c r="AX2357" s="45">
        <f t="shared" si="1218"/>
        <v>2.185688337243624</v>
      </c>
      <c r="AY2357" s="47">
        <f t="shared" si="1219"/>
        <v>101.63734383375697</v>
      </c>
      <c r="AZ2357" s="47">
        <f t="shared" si="1220"/>
        <v>122.65314973263881</v>
      </c>
      <c r="BA2357" s="43"/>
      <c r="BC2357" s="2">
        <v>42821</v>
      </c>
      <c r="BD2357" t="str">
        <v>912828D5</v>
      </c>
      <c r="BE2357">
        <v>-13.131600000000001</v>
      </c>
      <c r="BF2357">
        <v>1.3969499999999999</v>
      </c>
      <c r="BG2357">
        <v>0.80720000000000003</v>
      </c>
      <c r="BH2357">
        <v>124.15625</v>
      </c>
      <c r="BI2357">
        <f>VLOOKUP(BD2357,工作表1!$K$3:$L$1000,2,FALSE)</f>
        <v>2.375</v>
      </c>
      <c r="BJ2357" t="str">
        <f>VLOOKUP(BD2357,工作表1!$K$3:$M$1000,3,FALSE)</f>
        <v>2024/8/15</v>
      </c>
      <c r="BK2357">
        <f t="shared" si="1203"/>
        <v>0.91900000000000004</v>
      </c>
      <c r="BL2357">
        <f t="shared" si="1204"/>
        <v>1.456</v>
      </c>
      <c r="BM2357" s="43">
        <f t="shared" si="1221"/>
        <v>42962</v>
      </c>
      <c r="BN2357" s="43">
        <f t="shared" si="1205"/>
        <v>43098</v>
      </c>
      <c r="BO2357" s="45">
        <f t="shared" si="1222"/>
        <v>0.26899171270718231</v>
      </c>
      <c r="BP2357" s="45">
        <f t="shared" si="1223"/>
        <v>2.0648821236660866</v>
      </c>
      <c r="BQ2357" s="47">
        <f t="shared" si="1224"/>
        <v>100.91542980707621</v>
      </c>
      <c r="BR2357" s="47">
        <f t="shared" si="1225"/>
        <v>121.65193909918999</v>
      </c>
    </row>
    <row r="2358" spans="6:70" x14ac:dyDescent="0.25">
      <c r="F2358" s="2">
        <v>42898</v>
      </c>
      <c r="G2358">
        <v>1.1439999999999999</v>
      </c>
      <c r="H2358" s="43">
        <v>42935</v>
      </c>
      <c r="I2358">
        <v>2.0825</v>
      </c>
      <c r="L2358" s="2">
        <v>42821</v>
      </c>
      <c r="M2358" t="str">
        <v>912828B6</v>
      </c>
      <c r="N2358">
        <v>-0.45540000000000003</v>
      </c>
      <c r="O2358">
        <v>0.91746000000000005</v>
      </c>
      <c r="P2358">
        <v>0.82720000000000005</v>
      </c>
      <c r="Q2358">
        <v>124.671875</v>
      </c>
      <c r="R2358">
        <f>VLOOKUP(M2358,工作表1!$A$3:$B$1000,2,FALSE)</f>
        <v>2.75</v>
      </c>
      <c r="S2358" t="str">
        <f>VLOOKUP(M2358,工作表1!$A$3:$C$1000,3,FALSE)</f>
        <v>2024/2/15</v>
      </c>
      <c r="T2358">
        <f t="shared" si="1195"/>
        <v>0.91900000000000004</v>
      </c>
      <c r="U2358">
        <f t="shared" si="1194"/>
        <v>1.831</v>
      </c>
      <c r="V2358" s="43">
        <f t="shared" si="1206"/>
        <v>42962</v>
      </c>
      <c r="W2358" s="43">
        <f t="shared" si="1196"/>
        <v>42916</v>
      </c>
      <c r="X2358" s="45">
        <f t="shared" si="1207"/>
        <v>0.31146408839779005</v>
      </c>
      <c r="Y2358" s="45">
        <f t="shared" si="1208"/>
        <v>1.0196832664799818</v>
      </c>
      <c r="Z2358" s="47">
        <f t="shared" si="1209"/>
        <v>103.57732880117671</v>
      </c>
      <c r="AA2358" s="47">
        <f t="shared" si="1210"/>
        <v>124.0953075500949</v>
      </c>
      <c r="AB2358" s="45">
        <f t="shared" si="1211"/>
        <v>2.1981999999999999</v>
      </c>
      <c r="AC2358" s="2" t="str">
        <f t="shared" si="1197"/>
        <v>TY2</v>
      </c>
      <c r="AD2358">
        <f t="shared" si="1198"/>
        <v>124.15625</v>
      </c>
      <c r="AE2358">
        <f t="shared" si="1199"/>
        <v>124</v>
      </c>
      <c r="AF2358" s="49">
        <f t="shared" si="1226"/>
        <v>0.15625</v>
      </c>
      <c r="AG2358" s="3">
        <f t="shared" si="1212"/>
        <v>122.9793664379773</v>
      </c>
      <c r="AH2358">
        <f t="shared" si="1213"/>
        <v>121.48477069283271</v>
      </c>
      <c r="AI2358" s="51">
        <f t="shared" si="1214"/>
        <v>1.4945957451445935</v>
      </c>
      <c r="AJ2358" s="52">
        <f t="shared" si="1215"/>
        <v>1.3383457451445935</v>
      </c>
      <c r="AK2358" s="2">
        <v>42821</v>
      </c>
      <c r="AL2358" t="str">
        <v>912828WJ</v>
      </c>
      <c r="AM2358">
        <v>1.9818</v>
      </c>
      <c r="AN2358">
        <v>0.74675000000000002</v>
      </c>
      <c r="AO2358">
        <v>0.81389999999999996</v>
      </c>
      <c r="AP2358">
        <v>124.15625</v>
      </c>
      <c r="AQ2358">
        <f>VLOOKUP(AL2358,工作表1!$F$3:$G$1000,2,FALSE)</f>
        <v>2.5</v>
      </c>
      <c r="AR2358" t="str">
        <f>VLOOKUP(AL2358,工作表1!$F$3:$H$1000,3,FALSE)</f>
        <v>2024/5/15</v>
      </c>
      <c r="AS2358">
        <f t="shared" si="1200"/>
        <v>0.91900000000000004</v>
      </c>
      <c r="AT2358">
        <f t="shared" si="1201"/>
        <v>1.581</v>
      </c>
      <c r="AU2358" s="43">
        <f t="shared" si="1216"/>
        <v>42870</v>
      </c>
      <c r="AV2358" s="43">
        <f t="shared" si="1202"/>
        <v>43007</v>
      </c>
      <c r="AW2358" s="45">
        <f t="shared" si="1217"/>
        <v>0.91850828729281764</v>
      </c>
      <c r="AX2358" s="45">
        <f t="shared" si="1218"/>
        <v>2.1856315749640505</v>
      </c>
      <c r="AY2358" s="47">
        <f t="shared" si="1219"/>
        <v>101.91474382484385</v>
      </c>
      <c r="AZ2358" s="47">
        <f t="shared" si="1220"/>
        <v>122.9793664379773</v>
      </c>
      <c r="BA2358" s="43"/>
      <c r="BC2358" s="2">
        <v>42818</v>
      </c>
      <c r="BD2358" t="str">
        <v>912828D5</v>
      </c>
      <c r="BE2358">
        <v>-11.7712</v>
      </c>
      <c r="BF2358">
        <v>1.40073</v>
      </c>
      <c r="BG2358">
        <v>0.80720000000000003</v>
      </c>
      <c r="BH2358">
        <v>124</v>
      </c>
      <c r="BI2358">
        <f>VLOOKUP(BD2358,工作表1!$K$3:$L$1000,2,FALSE)</f>
        <v>2.375</v>
      </c>
      <c r="BJ2358" t="str">
        <f>VLOOKUP(BD2358,工作表1!$K$3:$M$1000,3,FALSE)</f>
        <v>2024/8/15</v>
      </c>
      <c r="BK2358">
        <f t="shared" si="1203"/>
        <v>0.91900000000000004</v>
      </c>
      <c r="BL2358">
        <f t="shared" si="1204"/>
        <v>1.456</v>
      </c>
      <c r="BM2358" s="43">
        <f t="shared" si="1221"/>
        <v>42962</v>
      </c>
      <c r="BN2358" s="43">
        <f t="shared" si="1205"/>
        <v>43098</v>
      </c>
      <c r="BO2358" s="45">
        <f t="shared" si="1222"/>
        <v>0.26243093922651933</v>
      </c>
      <c r="BP2358" s="45">
        <f t="shared" si="1223"/>
        <v>2.064828199500492</v>
      </c>
      <c r="BQ2358" s="47">
        <f t="shared" si="1224"/>
        <v>100.79033923963205</v>
      </c>
      <c r="BR2358" s="47">
        <f t="shared" si="1225"/>
        <v>121.48477069283271</v>
      </c>
    </row>
    <row r="2359" spans="6:70" x14ac:dyDescent="0.25">
      <c r="F2359" s="2">
        <v>42895</v>
      </c>
      <c r="G2359">
        <v>1.141</v>
      </c>
      <c r="H2359" s="43">
        <v>42934</v>
      </c>
      <c r="I2359">
        <v>2.0678000000000001</v>
      </c>
      <c r="L2359" s="2">
        <v>42818</v>
      </c>
      <c r="M2359" t="str">
        <v>912828B6</v>
      </c>
      <c r="N2359">
        <v>0.1211</v>
      </c>
      <c r="O2359">
        <v>0.91117999999999999</v>
      </c>
      <c r="P2359">
        <v>0.82720000000000005</v>
      </c>
      <c r="Q2359">
        <v>124.53125</v>
      </c>
      <c r="R2359">
        <f>VLOOKUP(M2359,工作表1!$A$3:$B$1000,2,FALSE)</f>
        <v>2.75</v>
      </c>
      <c r="S2359" t="str">
        <f>VLOOKUP(M2359,工作表1!$A$3:$C$1000,3,FALSE)</f>
        <v>2024/2/15</v>
      </c>
      <c r="T2359">
        <f t="shared" si="1195"/>
        <v>0.91900000000000004</v>
      </c>
      <c r="U2359">
        <f t="shared" si="1194"/>
        <v>1.831</v>
      </c>
      <c r="V2359" s="43">
        <f t="shared" si="1206"/>
        <v>42962</v>
      </c>
      <c r="W2359" s="43">
        <f t="shared" si="1196"/>
        <v>42916</v>
      </c>
      <c r="X2359" s="45">
        <f t="shared" si="1207"/>
        <v>0.30386740331491713</v>
      </c>
      <c r="Y2359" s="45">
        <f t="shared" si="1208"/>
        <v>1.0196208279724512</v>
      </c>
      <c r="Z2359" s="47">
        <f t="shared" si="1209"/>
        <v>103.46797764279249</v>
      </c>
      <c r="AA2359" s="47">
        <f t="shared" si="1210"/>
        <v>123.95120826509533</v>
      </c>
      <c r="AB2359" s="45">
        <f t="shared" si="1211"/>
        <v>2.2301000000000002</v>
      </c>
      <c r="AC2359" s="2" t="str">
        <f t="shared" si="1197"/>
        <v>TY2</v>
      </c>
      <c r="AD2359">
        <f t="shared" si="1198"/>
        <v>124</v>
      </c>
      <c r="AE2359">
        <f t="shared" si="1199"/>
        <v>123.890625</v>
      </c>
      <c r="AF2359" s="49">
        <f t="shared" si="1226"/>
        <v>0.109375</v>
      </c>
      <c r="AG2359" s="3">
        <f t="shared" si="1212"/>
        <v>122.81350845224425</v>
      </c>
      <c r="AH2359">
        <f t="shared" si="1213"/>
        <v>121.32161412391608</v>
      </c>
      <c r="AI2359" s="51">
        <f t="shared" si="1214"/>
        <v>1.491894328328172</v>
      </c>
      <c r="AJ2359" s="52">
        <f t="shared" si="1215"/>
        <v>1.382519328328172</v>
      </c>
      <c r="AK2359" s="2">
        <v>42818</v>
      </c>
      <c r="AL2359" t="str">
        <v>912828WJ</v>
      </c>
      <c r="AM2359">
        <v>2.9001999999999999</v>
      </c>
      <c r="AN2359">
        <v>0.75266999999999995</v>
      </c>
      <c r="AO2359">
        <v>0.81389999999999996</v>
      </c>
      <c r="AP2359">
        <v>124</v>
      </c>
      <c r="AQ2359">
        <f>VLOOKUP(AL2359,工作表1!$F$3:$G$1000,2,FALSE)</f>
        <v>2.5</v>
      </c>
      <c r="AR2359" t="str">
        <f>VLOOKUP(AL2359,工作表1!$F$3:$H$1000,3,FALSE)</f>
        <v>2024/5/15</v>
      </c>
      <c r="AS2359">
        <f t="shared" si="1200"/>
        <v>0.91900000000000004</v>
      </c>
      <c r="AT2359">
        <f t="shared" si="1201"/>
        <v>1.581</v>
      </c>
      <c r="AU2359" s="43">
        <f t="shared" si="1216"/>
        <v>42870</v>
      </c>
      <c r="AV2359" s="43">
        <f t="shared" si="1202"/>
        <v>43007</v>
      </c>
      <c r="AW2359" s="45">
        <f t="shared" si="1217"/>
        <v>0.91160220994475138</v>
      </c>
      <c r="AX2359" s="45">
        <f t="shared" si="1218"/>
        <v>2.1855748126844774</v>
      </c>
      <c r="AY2359" s="47">
        <f t="shared" si="1219"/>
        <v>101.78959978042315</v>
      </c>
      <c r="AZ2359" s="47">
        <f t="shared" si="1220"/>
        <v>122.81350845224425</v>
      </c>
      <c r="BA2359" s="43"/>
      <c r="BC2359" s="2">
        <v>42817</v>
      </c>
      <c r="BD2359" t="str">
        <v>912828D5</v>
      </c>
      <c r="BE2359">
        <v>-12.856199999999999</v>
      </c>
      <c r="BF2359">
        <v>1.43964</v>
      </c>
      <c r="BG2359">
        <v>0.80720000000000003</v>
      </c>
      <c r="BH2359">
        <v>123.890625</v>
      </c>
      <c r="BI2359">
        <f>VLOOKUP(BD2359,工作表1!$K$3:$L$1000,2,FALSE)</f>
        <v>2.375</v>
      </c>
      <c r="BJ2359" t="str">
        <f>VLOOKUP(BD2359,工作表1!$K$3:$M$1000,3,FALSE)</f>
        <v>2024/8/15</v>
      </c>
      <c r="BK2359">
        <f t="shared" si="1203"/>
        <v>0.91896</v>
      </c>
      <c r="BL2359">
        <f t="shared" si="1204"/>
        <v>1.45604</v>
      </c>
      <c r="BM2359" s="43">
        <f t="shared" si="1221"/>
        <v>42962</v>
      </c>
      <c r="BN2359" s="43">
        <f t="shared" si="1205"/>
        <v>43098</v>
      </c>
      <c r="BO2359" s="45">
        <f t="shared" si="1222"/>
        <v>0.24274861878453038</v>
      </c>
      <c r="BP2359" s="45">
        <f t="shared" si="1223"/>
        <v>2.0646664270037083</v>
      </c>
      <c r="BQ2359" s="47">
        <f t="shared" si="1224"/>
        <v>100.68821367881593</v>
      </c>
      <c r="BR2359" s="47">
        <f t="shared" si="1225"/>
        <v>121.32161412391608</v>
      </c>
    </row>
    <row r="2360" spans="6:70" x14ac:dyDescent="0.25">
      <c r="F2360" s="2">
        <v>42894</v>
      </c>
      <c r="G2360">
        <v>1.1339999999999999</v>
      </c>
      <c r="H2360" s="43">
        <v>42933</v>
      </c>
      <c r="I2360">
        <v>2.1214</v>
      </c>
      <c r="L2360" s="2">
        <v>42817</v>
      </c>
      <c r="M2360" t="str">
        <v>912828B6</v>
      </c>
      <c r="N2360">
        <v>0.44850000000000001</v>
      </c>
      <c r="O2360">
        <v>0.87534999999999996</v>
      </c>
      <c r="P2360">
        <v>0.82720000000000005</v>
      </c>
      <c r="Q2360">
        <v>124.40625</v>
      </c>
      <c r="R2360">
        <f>VLOOKUP(M2360,工作表1!$A$3:$B$1000,2,FALSE)</f>
        <v>2.75</v>
      </c>
      <c r="S2360" t="str">
        <f>VLOOKUP(M2360,工作表1!$A$3:$C$1000,3,FALSE)</f>
        <v>2024/2/15</v>
      </c>
      <c r="T2360">
        <f t="shared" si="1195"/>
        <v>0.91896</v>
      </c>
      <c r="U2360">
        <f t="shared" si="1194"/>
        <v>1.83104</v>
      </c>
      <c r="V2360" s="43">
        <f t="shared" si="1206"/>
        <v>42962</v>
      </c>
      <c r="W2360" s="43">
        <f t="shared" si="1196"/>
        <v>42916</v>
      </c>
      <c r="X2360" s="45">
        <f t="shared" si="1207"/>
        <v>0.28107734806629836</v>
      </c>
      <c r="Y2360" s="45">
        <f t="shared" si="1208"/>
        <v>1.0194335124498601</v>
      </c>
      <c r="Z2360" s="47">
        <f t="shared" si="1209"/>
        <v>103.39511462370997</v>
      </c>
      <c r="AA2360" s="47">
        <f t="shared" si="1210"/>
        <v>123.82739634721128</v>
      </c>
      <c r="AB2360" s="45">
        <f t="shared" si="1211"/>
        <v>2.2349000000000001</v>
      </c>
      <c r="AC2360" s="2" t="str">
        <f t="shared" si="1197"/>
        <v>TY2</v>
      </c>
      <c r="AD2360">
        <f t="shared" si="1198"/>
        <v>123.890625</v>
      </c>
      <c r="AE2360">
        <f t="shared" si="1199"/>
        <v>124</v>
      </c>
      <c r="AF2360" s="49">
        <f t="shared" si="1226"/>
        <v>-0.109375</v>
      </c>
      <c r="AG2360" s="3">
        <f t="shared" si="1212"/>
        <v>122.66659114823644</v>
      </c>
      <c r="AH2360">
        <f t="shared" si="1213"/>
        <v>122.17695494633159</v>
      </c>
      <c r="AI2360" s="51">
        <f t="shared" si="1214"/>
        <v>0.48963620190484392</v>
      </c>
      <c r="AJ2360" s="52">
        <f t="shared" si="1215"/>
        <v>0.59901120190484392</v>
      </c>
      <c r="AK2360" s="2">
        <v>42817</v>
      </c>
      <c r="AL2360" t="str">
        <v>912828WJ</v>
      </c>
      <c r="AM2360">
        <v>2.3214000000000001</v>
      </c>
      <c r="AN2360">
        <v>0.78910999999999998</v>
      </c>
      <c r="AO2360">
        <v>0.81389999999999996</v>
      </c>
      <c r="AP2360">
        <v>123.890625</v>
      </c>
      <c r="AQ2360">
        <f>VLOOKUP(AL2360,工作表1!$F$3:$G$1000,2,FALSE)</f>
        <v>2.5</v>
      </c>
      <c r="AR2360" t="str">
        <f>VLOOKUP(AL2360,工作表1!$F$3:$H$1000,3,FALSE)</f>
        <v>2024/5/15</v>
      </c>
      <c r="AS2360">
        <f t="shared" si="1200"/>
        <v>0.91896</v>
      </c>
      <c r="AT2360">
        <f t="shared" si="1201"/>
        <v>1.58104</v>
      </c>
      <c r="AU2360" s="43">
        <f t="shared" si="1216"/>
        <v>42870</v>
      </c>
      <c r="AV2360" s="43">
        <f t="shared" si="1202"/>
        <v>43007</v>
      </c>
      <c r="AW2360" s="45">
        <f t="shared" si="1217"/>
        <v>0.8908839779005524</v>
      </c>
      <c r="AX2360" s="45">
        <f t="shared" si="1218"/>
        <v>2.1854045258457582</v>
      </c>
      <c r="AY2360" s="47">
        <f t="shared" si="1219"/>
        <v>101.69958809719346</v>
      </c>
      <c r="AZ2360" s="47">
        <f t="shared" si="1220"/>
        <v>122.66659114823644</v>
      </c>
      <c r="BA2360" s="43"/>
      <c r="BC2360" s="2">
        <v>42816</v>
      </c>
      <c r="BD2360" t="str">
        <v>912828WJ</v>
      </c>
      <c r="BE2360">
        <v>2.3496999999999999</v>
      </c>
      <c r="BF2360">
        <v>0.78830999999999996</v>
      </c>
      <c r="BG2360">
        <v>0.81389999999999996</v>
      </c>
      <c r="BH2360">
        <v>124</v>
      </c>
      <c r="BI2360">
        <f>VLOOKUP(BD2360,工作表1!$K$3:$L$1000,2,FALSE)</f>
        <v>2.5</v>
      </c>
      <c r="BJ2360" t="str">
        <f>VLOOKUP(BD2360,工作表1!$K$3:$M$1000,3,FALSE)</f>
        <v>2024/5/15</v>
      </c>
      <c r="BK2360">
        <f t="shared" si="1203"/>
        <v>0.91600000000000004</v>
      </c>
      <c r="BL2360">
        <f t="shared" si="1204"/>
        <v>1.5840000000000001</v>
      </c>
      <c r="BM2360" s="43">
        <f t="shared" si="1221"/>
        <v>42870</v>
      </c>
      <c r="BN2360" s="43">
        <f t="shared" si="1205"/>
        <v>43098</v>
      </c>
      <c r="BO2360" s="45">
        <f t="shared" si="1222"/>
        <v>0.88397790055248615</v>
      </c>
      <c r="BP2360" s="45">
        <f t="shared" si="1223"/>
        <v>2.8086354347990614</v>
      </c>
      <c r="BQ2360" s="47">
        <f t="shared" si="1224"/>
        <v>102.20938871453313</v>
      </c>
      <c r="BR2360" s="47">
        <f t="shared" si="1225"/>
        <v>122.17695494633159</v>
      </c>
    </row>
    <row r="2361" spans="6:70" x14ac:dyDescent="0.25">
      <c r="F2361" s="2">
        <v>42893</v>
      </c>
      <c r="G2361">
        <v>1.127</v>
      </c>
      <c r="H2361" s="43">
        <v>42930</v>
      </c>
      <c r="I2361">
        <v>2.1360000000000001</v>
      </c>
      <c r="L2361" s="2">
        <v>42816</v>
      </c>
      <c r="M2361" t="str">
        <v>912828WE</v>
      </c>
      <c r="N2361">
        <v>0.80620000000000003</v>
      </c>
      <c r="O2361">
        <v>-0.25412000000000001</v>
      </c>
      <c r="P2361">
        <v>0.82720000000000005</v>
      </c>
      <c r="Q2361">
        <v>125.078125</v>
      </c>
      <c r="R2361">
        <f>VLOOKUP(M2361,工作表1!$A$3:$B$1000,2,FALSE)</f>
        <v>2.75</v>
      </c>
      <c r="S2361" t="str">
        <f>VLOOKUP(M2361,工作表1!$A$3:$C$1000,3,FALSE)</f>
        <v>2023/11/15</v>
      </c>
      <c r="T2361">
        <f t="shared" si="1195"/>
        <v>0.91600000000000004</v>
      </c>
      <c r="U2361">
        <f t="shared" si="1194"/>
        <v>1.8340000000000001</v>
      </c>
      <c r="V2361" s="43">
        <f t="shared" si="1206"/>
        <v>42870</v>
      </c>
      <c r="W2361" s="43">
        <f t="shared" si="1196"/>
        <v>42916</v>
      </c>
      <c r="X2361" s="45">
        <f t="shared" si="1207"/>
        <v>0.97237569060773477</v>
      </c>
      <c r="Y2361" s="45">
        <f t="shared" si="1208"/>
        <v>1.7182661015666389</v>
      </c>
      <c r="Z2361" s="47">
        <f t="shared" si="1209"/>
        <v>104.28555882146277</v>
      </c>
      <c r="AA2361" s="47">
        <f t="shared" si="1210"/>
        <v>124.89096297737842</v>
      </c>
      <c r="AB2361" s="45">
        <f t="shared" si="1211"/>
        <v>2.2202000000000002</v>
      </c>
      <c r="AC2361" s="2" t="str">
        <f t="shared" si="1197"/>
        <v>TY2</v>
      </c>
      <c r="AD2361">
        <f t="shared" si="1198"/>
        <v>124.53125</v>
      </c>
      <c r="AE2361">
        <f t="shared" si="1199"/>
        <v>123.734375</v>
      </c>
      <c r="AF2361" s="49">
        <f t="shared" si="1226"/>
        <v>0.796875</v>
      </c>
      <c r="AG2361" s="3">
        <f t="shared" si="1212"/>
        <v>123.41236923681593</v>
      </c>
      <c r="AH2361">
        <f t="shared" si="1213"/>
        <v>121.88863216786881</v>
      </c>
      <c r="AI2361" s="51">
        <f t="shared" si="1214"/>
        <v>1.5237370689471277</v>
      </c>
      <c r="AJ2361" s="52">
        <f t="shared" si="1215"/>
        <v>0.72686206894712768</v>
      </c>
      <c r="AK2361" s="2">
        <v>42816</v>
      </c>
      <c r="AL2361" t="str">
        <v>912828B6</v>
      </c>
      <c r="AM2361">
        <v>0.49009999999999998</v>
      </c>
      <c r="AN2361">
        <v>0.87134</v>
      </c>
      <c r="AO2361">
        <v>0.82720000000000005</v>
      </c>
      <c r="AP2361">
        <v>124.53125</v>
      </c>
      <c r="AQ2361">
        <f>VLOOKUP(AL2361,工作表1!$F$3:$G$1000,2,FALSE)</f>
        <v>2.75</v>
      </c>
      <c r="AR2361" t="str">
        <f>VLOOKUP(AL2361,工作表1!$F$3:$H$1000,3,FALSE)</f>
        <v>2024/2/15</v>
      </c>
      <c r="AS2361">
        <f t="shared" si="1200"/>
        <v>0.91600000000000004</v>
      </c>
      <c r="AT2361">
        <f t="shared" si="1201"/>
        <v>1.8340000000000001</v>
      </c>
      <c r="AU2361" s="43">
        <f t="shared" si="1216"/>
        <v>42962</v>
      </c>
      <c r="AV2361" s="43">
        <f t="shared" si="1202"/>
        <v>43007</v>
      </c>
      <c r="AW2361" s="45">
        <f t="shared" si="1217"/>
        <v>0.27348066298342538</v>
      </c>
      <c r="AX2361" s="45">
        <f t="shared" si="1218"/>
        <v>1.7049875122984939</v>
      </c>
      <c r="AY2361" s="47">
        <f t="shared" si="1219"/>
        <v>103.95937149783875</v>
      </c>
      <c r="AZ2361" s="47">
        <f t="shared" si="1220"/>
        <v>123.41236923681593</v>
      </c>
      <c r="BA2361" s="43"/>
      <c r="BC2361" s="2">
        <v>42815</v>
      </c>
      <c r="BD2361" t="str">
        <v>912828WJ</v>
      </c>
      <c r="BE2361">
        <v>2.0958000000000001</v>
      </c>
      <c r="BF2361">
        <v>0.80345</v>
      </c>
      <c r="BG2361">
        <v>0.81389999999999996</v>
      </c>
      <c r="BH2361">
        <v>123.734375</v>
      </c>
      <c r="BI2361">
        <f>VLOOKUP(BD2361,工作表1!$K$3:$L$1000,2,FALSE)</f>
        <v>2.5</v>
      </c>
      <c r="BJ2361" t="str">
        <f>VLOOKUP(BD2361,工作表1!$K$3:$M$1000,3,FALSE)</f>
        <v>2024/5/15</v>
      </c>
      <c r="BK2361">
        <f t="shared" si="1203"/>
        <v>0.91300000000000003</v>
      </c>
      <c r="BL2361">
        <f t="shared" si="1204"/>
        <v>1.587</v>
      </c>
      <c r="BM2361" s="43">
        <f t="shared" si="1221"/>
        <v>42870</v>
      </c>
      <c r="BN2361" s="43">
        <f t="shared" si="1205"/>
        <v>43098</v>
      </c>
      <c r="BO2361" s="45">
        <f t="shared" si="1222"/>
        <v>0.8770718232044199</v>
      </c>
      <c r="BP2361" s="45">
        <f t="shared" si="1223"/>
        <v>2.8085786725194888</v>
      </c>
      <c r="BQ2361" s="47">
        <f t="shared" si="1224"/>
        <v>101.98692890864304</v>
      </c>
      <c r="BR2361" s="47">
        <f t="shared" si="1225"/>
        <v>121.88863216786881</v>
      </c>
    </row>
    <row r="2362" spans="6:70" x14ac:dyDescent="0.25">
      <c r="F2362" s="2">
        <v>42892</v>
      </c>
      <c r="G2362">
        <v>1.1220000000000001</v>
      </c>
      <c r="H2362" s="43">
        <v>42929</v>
      </c>
      <c r="I2362">
        <v>2.1554000000000002</v>
      </c>
      <c r="L2362" s="2">
        <v>42815</v>
      </c>
      <c r="M2362" t="str">
        <v>912828WE</v>
      </c>
      <c r="N2362">
        <v>-0.31630000000000003</v>
      </c>
      <c r="O2362">
        <v>1.2047099999999999</v>
      </c>
      <c r="P2362">
        <v>0.82720000000000005</v>
      </c>
      <c r="Q2362">
        <v>124.90625</v>
      </c>
      <c r="R2362">
        <f>VLOOKUP(M2362,工作表1!$A$3:$B$1000,2,FALSE)</f>
        <v>2.75</v>
      </c>
      <c r="S2362" t="str">
        <f>VLOOKUP(M2362,工作表1!$A$3:$C$1000,3,FALSE)</f>
        <v>2023/11/15</v>
      </c>
      <c r="T2362">
        <f t="shared" si="1195"/>
        <v>0.91300000000000003</v>
      </c>
      <c r="U2362">
        <f t="shared" si="1194"/>
        <v>1.837</v>
      </c>
      <c r="V2362" s="43">
        <f t="shared" si="1206"/>
        <v>42870</v>
      </c>
      <c r="W2362" s="43">
        <f t="shared" si="1196"/>
        <v>42916</v>
      </c>
      <c r="X2362" s="45">
        <f t="shared" si="1207"/>
        <v>0.96477900552486184</v>
      </c>
      <c r="Y2362" s="45">
        <f t="shared" si="1208"/>
        <v>1.7182036630591084</v>
      </c>
      <c r="Z2362" s="47">
        <f t="shared" si="1209"/>
        <v>103.71855432512675</v>
      </c>
      <c r="AA2362" s="47">
        <f t="shared" si="1210"/>
        <v>124.19259023418437</v>
      </c>
      <c r="AB2362" s="45">
        <f t="shared" si="1211"/>
        <v>2.2299000000000002</v>
      </c>
      <c r="AC2362" s="2" t="str">
        <f t="shared" si="1197"/>
        <v>TY2</v>
      </c>
      <c r="AD2362">
        <f t="shared" si="1198"/>
        <v>124.28125</v>
      </c>
      <c r="AE2362">
        <f t="shared" si="1199"/>
        <v>123.40625</v>
      </c>
      <c r="AF2362" s="49">
        <f t="shared" si="1226"/>
        <v>0.875</v>
      </c>
      <c r="AG2362" s="3">
        <f t="shared" si="1212"/>
        <v>123.15128951973637</v>
      </c>
      <c r="AH2362">
        <f t="shared" si="1213"/>
        <v>121.59949222451297</v>
      </c>
      <c r="AI2362" s="51">
        <f t="shared" si="1214"/>
        <v>1.5517972952233947</v>
      </c>
      <c r="AJ2362" s="52">
        <f t="shared" si="1215"/>
        <v>0.67679729522339471</v>
      </c>
      <c r="AK2362" s="2">
        <v>42815</v>
      </c>
      <c r="AL2362" t="str">
        <v>912828B6</v>
      </c>
      <c r="AM2362">
        <v>0.43259999999999998</v>
      </c>
      <c r="AN2362">
        <v>0.87800999999999996</v>
      </c>
      <c r="AO2362">
        <v>0.82720000000000005</v>
      </c>
      <c r="AP2362">
        <v>124.28125</v>
      </c>
      <c r="AQ2362">
        <f>VLOOKUP(AL2362,工作表1!$F$3:$G$1000,2,FALSE)</f>
        <v>2.75</v>
      </c>
      <c r="AR2362" t="str">
        <f>VLOOKUP(AL2362,工作表1!$F$3:$H$1000,3,FALSE)</f>
        <v>2024/2/15</v>
      </c>
      <c r="AS2362">
        <f t="shared" si="1200"/>
        <v>0.91300000000000003</v>
      </c>
      <c r="AT2362">
        <f t="shared" si="1201"/>
        <v>1.837</v>
      </c>
      <c r="AU2362" s="43">
        <f t="shared" si="1216"/>
        <v>42962</v>
      </c>
      <c r="AV2362" s="43">
        <f t="shared" si="1202"/>
        <v>43007</v>
      </c>
      <c r="AW2362" s="45">
        <f t="shared" si="1217"/>
        <v>0.26588397790055252</v>
      </c>
      <c r="AX2362" s="45">
        <f t="shared" si="1218"/>
        <v>1.7049250737909634</v>
      </c>
      <c r="AY2362" s="47">
        <f t="shared" si="1219"/>
        <v>103.75485412603794</v>
      </c>
      <c r="AZ2362" s="47">
        <f t="shared" si="1220"/>
        <v>123.15128951973637</v>
      </c>
      <c r="BA2362" s="43"/>
      <c r="BC2362" s="2">
        <v>42814</v>
      </c>
      <c r="BD2362" t="str">
        <v>912828WJ</v>
      </c>
      <c r="BE2362">
        <v>2.9668999999999999</v>
      </c>
      <c r="BF2362">
        <v>0.75341999999999998</v>
      </c>
      <c r="BG2362">
        <v>0.81389999999999996</v>
      </c>
      <c r="BH2362">
        <v>123.40625</v>
      </c>
      <c r="BI2362">
        <f>VLOOKUP(BD2362,工作表1!$K$3:$L$1000,2,FALSE)</f>
        <v>2.5</v>
      </c>
      <c r="BJ2362" t="str">
        <f>VLOOKUP(BD2362,工作表1!$K$3:$M$1000,3,FALSE)</f>
        <v>2024/5/15</v>
      </c>
      <c r="BK2362">
        <f t="shared" si="1203"/>
        <v>0.91200000000000003</v>
      </c>
      <c r="BL2362">
        <f t="shared" si="1204"/>
        <v>1.5880000000000001</v>
      </c>
      <c r="BM2362" s="43">
        <f t="shared" si="1221"/>
        <v>42870</v>
      </c>
      <c r="BN2362" s="43">
        <f t="shared" si="1205"/>
        <v>43098</v>
      </c>
      <c r="BO2362" s="45">
        <f t="shared" si="1222"/>
        <v>0.87016574585635365</v>
      </c>
      <c r="BP2362" s="45">
        <f t="shared" si="1223"/>
        <v>2.8085219102399153</v>
      </c>
      <c r="BQ2362" s="47">
        <f t="shared" si="1224"/>
        <v>101.76224845669093</v>
      </c>
      <c r="BR2362" s="47">
        <f t="shared" si="1225"/>
        <v>121.59949222451297</v>
      </c>
    </row>
    <row r="2363" spans="6:70" x14ac:dyDescent="0.25">
      <c r="F2363" s="2">
        <v>42891</v>
      </c>
      <c r="G2363">
        <v>1.1200000000000001</v>
      </c>
      <c r="H2363" s="43">
        <v>42928</v>
      </c>
      <c r="I2363">
        <v>2.1334</v>
      </c>
      <c r="L2363" s="2">
        <v>42814</v>
      </c>
      <c r="M2363" t="str">
        <v>912828WE</v>
      </c>
      <c r="N2363">
        <v>-0.75639999999999996</v>
      </c>
      <c r="O2363">
        <v>1.6680900000000001</v>
      </c>
      <c r="P2363">
        <v>0.82720000000000005</v>
      </c>
      <c r="Q2363">
        <v>124.671875</v>
      </c>
      <c r="R2363">
        <f>VLOOKUP(M2363,工作表1!$A$3:$B$1000,2,FALSE)</f>
        <v>2.75</v>
      </c>
      <c r="S2363" t="str">
        <f>VLOOKUP(M2363,工作表1!$A$3:$C$1000,3,FALSE)</f>
        <v>2023/11/15</v>
      </c>
      <c r="T2363">
        <f t="shared" si="1195"/>
        <v>0.91200000000000003</v>
      </c>
      <c r="U2363">
        <f t="shared" si="1194"/>
        <v>1.8380000000000001</v>
      </c>
      <c r="V2363" s="43">
        <f t="shared" si="1206"/>
        <v>42870</v>
      </c>
      <c r="W2363" s="43">
        <f t="shared" si="1196"/>
        <v>42916</v>
      </c>
      <c r="X2363" s="45">
        <f t="shared" si="1207"/>
        <v>0.95718232044198892</v>
      </c>
      <c r="Y2363" s="45">
        <f t="shared" si="1208"/>
        <v>1.7181412245515779</v>
      </c>
      <c r="Z2363" s="47">
        <f t="shared" si="1209"/>
        <v>103.38189689471953</v>
      </c>
      <c r="AA2363" s="47">
        <f t="shared" si="1210"/>
        <v>123.77334165730227</v>
      </c>
      <c r="AB2363" s="45">
        <f t="shared" si="1211"/>
        <v>2.2715999999999998</v>
      </c>
      <c r="AC2363" s="2" t="str">
        <f t="shared" si="1197"/>
        <v>TY2</v>
      </c>
      <c r="AD2363">
        <f t="shared" si="1198"/>
        <v>124</v>
      </c>
      <c r="AE2363">
        <f t="shared" si="1199"/>
        <v>123.140625</v>
      </c>
      <c r="AF2363" s="49">
        <f t="shared" si="1226"/>
        <v>0.859375</v>
      </c>
      <c r="AG2363" s="3">
        <f t="shared" si="1212"/>
        <v>122.84143301257942</v>
      </c>
      <c r="AH2363">
        <f t="shared" si="1213"/>
        <v>121.34190878380959</v>
      </c>
      <c r="AI2363" s="51">
        <f t="shared" si="1214"/>
        <v>1.4995242287698289</v>
      </c>
      <c r="AJ2363" s="52">
        <f t="shared" si="1215"/>
        <v>0.64014922876982894</v>
      </c>
      <c r="AK2363" s="2">
        <v>42814</v>
      </c>
      <c r="AL2363" t="str">
        <v>912828B6</v>
      </c>
      <c r="AM2363">
        <v>0.19939999999999999</v>
      </c>
      <c r="AN2363">
        <v>0.90349999999999997</v>
      </c>
      <c r="AO2363">
        <v>0.82720000000000005</v>
      </c>
      <c r="AP2363">
        <v>124</v>
      </c>
      <c r="AQ2363">
        <f>VLOOKUP(AL2363,工作表1!$F$3:$G$1000,2,FALSE)</f>
        <v>2.75</v>
      </c>
      <c r="AR2363" t="str">
        <f>VLOOKUP(AL2363,工作表1!$F$3:$H$1000,3,FALSE)</f>
        <v>2024/2/15</v>
      </c>
      <c r="AS2363">
        <f t="shared" si="1200"/>
        <v>0.91200000000000003</v>
      </c>
      <c r="AT2363">
        <f t="shared" si="1201"/>
        <v>1.8380000000000001</v>
      </c>
      <c r="AU2363" s="43">
        <f t="shared" si="1216"/>
        <v>42962</v>
      </c>
      <c r="AV2363" s="43">
        <f t="shared" si="1202"/>
        <v>43007</v>
      </c>
      <c r="AW2363" s="45">
        <f t="shared" si="1217"/>
        <v>0.25828729281767954</v>
      </c>
      <c r="AX2363" s="45">
        <f t="shared" si="1218"/>
        <v>1.7048626352834328</v>
      </c>
      <c r="AY2363" s="47">
        <f t="shared" si="1219"/>
        <v>103.50893859348514</v>
      </c>
      <c r="AZ2363" s="47">
        <f t="shared" si="1220"/>
        <v>122.84143301257942</v>
      </c>
      <c r="BA2363" s="43"/>
      <c r="BC2363" s="2">
        <v>42811</v>
      </c>
      <c r="BD2363" t="str">
        <v>912828WJ</v>
      </c>
      <c r="BE2363">
        <v>1.4801</v>
      </c>
      <c r="BF2363">
        <v>0.73968</v>
      </c>
      <c r="BG2363">
        <v>0.81389999999999996</v>
      </c>
      <c r="BH2363">
        <v>123.140625</v>
      </c>
      <c r="BI2363">
        <f>VLOOKUP(BD2363,工作表1!$K$3:$L$1000,2,FALSE)</f>
        <v>2.5</v>
      </c>
      <c r="BJ2363" t="str">
        <f>VLOOKUP(BD2363,工作表1!$K$3:$M$1000,3,FALSE)</f>
        <v>2024/5/15</v>
      </c>
      <c r="BK2363">
        <f t="shared" si="1203"/>
        <v>0.91100000000000003</v>
      </c>
      <c r="BL2363">
        <f t="shared" si="1204"/>
        <v>1.589</v>
      </c>
      <c r="BM2363" s="43">
        <f t="shared" si="1221"/>
        <v>42870</v>
      </c>
      <c r="BN2363" s="43">
        <f t="shared" si="1205"/>
        <v>43098</v>
      </c>
      <c r="BO2363" s="45">
        <f t="shared" si="1222"/>
        <v>0.86325966850828728</v>
      </c>
      <c r="BP2363" s="45">
        <f t="shared" si="1223"/>
        <v>2.8084651479603422</v>
      </c>
      <c r="BQ2363" s="47">
        <f t="shared" si="1224"/>
        <v>101.56325739780318</v>
      </c>
      <c r="BR2363" s="47">
        <f t="shared" si="1225"/>
        <v>121.34190878380959</v>
      </c>
    </row>
    <row r="2364" spans="6:70" x14ac:dyDescent="0.25">
      <c r="F2364" s="2">
        <v>42888</v>
      </c>
      <c r="G2364">
        <v>1.1160000000000001</v>
      </c>
      <c r="H2364" s="43">
        <v>42927</v>
      </c>
      <c r="I2364">
        <v>2.1821999999999999</v>
      </c>
      <c r="L2364" s="2">
        <v>42811</v>
      </c>
      <c r="M2364" t="str">
        <v>912828WE</v>
      </c>
      <c r="N2364">
        <v>-0.50739999999999996</v>
      </c>
      <c r="O2364">
        <v>1.3227500000000001</v>
      </c>
      <c r="P2364">
        <v>0.82720000000000005</v>
      </c>
      <c r="Q2364">
        <v>124.390625</v>
      </c>
      <c r="R2364">
        <f>VLOOKUP(M2364,工作表1!$A$3:$B$1000,2,FALSE)</f>
        <v>2.75</v>
      </c>
      <c r="S2364" t="str">
        <f>VLOOKUP(M2364,工作表1!$A$3:$C$1000,3,FALSE)</f>
        <v>2023/11/15</v>
      </c>
      <c r="T2364">
        <f t="shared" si="1195"/>
        <v>0.91100000000000003</v>
      </c>
      <c r="U2364">
        <f t="shared" si="1194"/>
        <v>1.839</v>
      </c>
      <c r="V2364" s="43">
        <f t="shared" si="1206"/>
        <v>42870</v>
      </c>
      <c r="W2364" s="43">
        <f t="shared" si="1196"/>
        <v>42916</v>
      </c>
      <c r="X2364" s="45">
        <f t="shared" si="1207"/>
        <v>0.949585635359116</v>
      </c>
      <c r="Y2364" s="45">
        <f t="shared" si="1208"/>
        <v>1.7180787860440474</v>
      </c>
      <c r="Z2364" s="47">
        <f t="shared" si="1209"/>
        <v>103.25855205906434</v>
      </c>
      <c r="AA2364" s="47">
        <f t="shared" si="1210"/>
        <v>123.6119594237428</v>
      </c>
      <c r="AB2364" s="45">
        <f t="shared" si="1211"/>
        <v>2.306</v>
      </c>
      <c r="AC2364" s="2" t="str">
        <f t="shared" si="1197"/>
        <v>TY2</v>
      </c>
      <c r="AD2364">
        <f t="shared" si="1198"/>
        <v>123.75</v>
      </c>
      <c r="AE2364">
        <f t="shared" si="1199"/>
        <v>122.984375</v>
      </c>
      <c r="AF2364" s="49">
        <f t="shared" si="1226"/>
        <v>0.765625</v>
      </c>
      <c r="AG2364" s="3">
        <f t="shared" si="1212"/>
        <v>122.58169933550906</v>
      </c>
      <c r="AH2364">
        <f t="shared" si="1213"/>
        <v>121.14847157860719</v>
      </c>
      <c r="AI2364" s="51">
        <f t="shared" si="1214"/>
        <v>1.4332277569018714</v>
      </c>
      <c r="AJ2364" s="52">
        <f t="shared" si="1215"/>
        <v>0.66760275690187143</v>
      </c>
      <c r="AK2364" s="2">
        <v>42811</v>
      </c>
      <c r="AL2364" t="str">
        <v>912828B6</v>
      </c>
      <c r="AM2364">
        <v>-0.79379999999999995</v>
      </c>
      <c r="AN2364">
        <v>0.90990000000000004</v>
      </c>
      <c r="AO2364">
        <v>0.82720000000000005</v>
      </c>
      <c r="AP2364">
        <v>123.75</v>
      </c>
      <c r="AQ2364">
        <f>VLOOKUP(AL2364,工作表1!$F$3:$G$1000,2,FALSE)</f>
        <v>2.75</v>
      </c>
      <c r="AR2364" t="str">
        <f>VLOOKUP(AL2364,工作表1!$F$3:$H$1000,3,FALSE)</f>
        <v>2024/2/15</v>
      </c>
      <c r="AS2364">
        <f t="shared" si="1200"/>
        <v>0.91100000000000003</v>
      </c>
      <c r="AT2364">
        <f t="shared" si="1201"/>
        <v>1.839</v>
      </c>
      <c r="AU2364" s="43">
        <f t="shared" si="1216"/>
        <v>42962</v>
      </c>
      <c r="AV2364" s="43">
        <f t="shared" si="1202"/>
        <v>43007</v>
      </c>
      <c r="AW2364" s="45">
        <f t="shared" si="1217"/>
        <v>0.25069060773480661</v>
      </c>
      <c r="AX2364" s="45">
        <f t="shared" si="1218"/>
        <v>1.7048001967759026</v>
      </c>
      <c r="AY2364" s="47">
        <f t="shared" si="1219"/>
        <v>103.30449022153553</v>
      </c>
      <c r="AZ2364" s="47">
        <f t="shared" si="1220"/>
        <v>122.58169933550906</v>
      </c>
      <c r="BA2364" s="43"/>
      <c r="BC2364" s="2">
        <v>42810</v>
      </c>
      <c r="BD2364" t="str">
        <v>912828WJ</v>
      </c>
      <c r="BE2364">
        <v>1.0901000000000001</v>
      </c>
      <c r="BF2364">
        <v>0.76304000000000005</v>
      </c>
      <c r="BG2364">
        <v>0.81389999999999996</v>
      </c>
      <c r="BH2364">
        <v>122.984375</v>
      </c>
      <c r="BI2364">
        <f>VLOOKUP(BD2364,工作表1!$K$3:$L$1000,2,FALSE)</f>
        <v>2.5</v>
      </c>
      <c r="BJ2364" t="str">
        <f>VLOOKUP(BD2364,工作表1!$K$3:$M$1000,3,FALSE)</f>
        <v>2024/5/15</v>
      </c>
      <c r="BK2364">
        <f t="shared" si="1203"/>
        <v>0.91</v>
      </c>
      <c r="BL2364">
        <f t="shared" si="1204"/>
        <v>1.5899999999999999</v>
      </c>
      <c r="BM2364" s="43">
        <f t="shared" si="1221"/>
        <v>42870</v>
      </c>
      <c r="BN2364" s="43">
        <f t="shared" si="1205"/>
        <v>43098</v>
      </c>
      <c r="BO2364" s="45">
        <f t="shared" si="1222"/>
        <v>0.84254143646408841</v>
      </c>
      <c r="BP2364" s="45">
        <f t="shared" si="1223"/>
        <v>2.808294861121623</v>
      </c>
      <c r="BQ2364" s="47">
        <f t="shared" si="1224"/>
        <v>101.43622605588013</v>
      </c>
      <c r="BR2364" s="47">
        <f t="shared" si="1225"/>
        <v>121.14847157860719</v>
      </c>
    </row>
    <row r="2365" spans="6:70" x14ac:dyDescent="0.25">
      <c r="F2365" s="2">
        <v>42887</v>
      </c>
      <c r="G2365">
        <v>1.111</v>
      </c>
      <c r="H2365" s="43">
        <v>42926</v>
      </c>
      <c r="I2365">
        <v>2.1968000000000001</v>
      </c>
      <c r="L2365" s="2">
        <v>42810</v>
      </c>
      <c r="M2365" t="str">
        <v>912828WE</v>
      </c>
      <c r="N2365">
        <v>0.13009999999999999</v>
      </c>
      <c r="O2365">
        <v>0.72428000000000003</v>
      </c>
      <c r="P2365">
        <v>0.82720000000000005</v>
      </c>
      <c r="Q2365">
        <v>124.234375</v>
      </c>
      <c r="R2365">
        <f>VLOOKUP(M2365,工作表1!$A$3:$B$1000,2,FALSE)</f>
        <v>2.75</v>
      </c>
      <c r="S2365" t="str">
        <f>VLOOKUP(M2365,工作表1!$A$3:$C$1000,3,FALSE)</f>
        <v>2023/11/15</v>
      </c>
      <c r="T2365">
        <f t="shared" si="1195"/>
        <v>0.91</v>
      </c>
      <c r="U2365">
        <f t="shared" si="1194"/>
        <v>1.8399999999999999</v>
      </c>
      <c r="V2365" s="43">
        <f t="shared" si="1206"/>
        <v>42870</v>
      </c>
      <c r="W2365" s="43">
        <f t="shared" si="1196"/>
        <v>42916</v>
      </c>
      <c r="X2365" s="45">
        <f t="shared" si="1207"/>
        <v>0.92679558011049734</v>
      </c>
      <c r="Y2365" s="45">
        <f t="shared" si="1208"/>
        <v>1.7178914705214563</v>
      </c>
      <c r="Z2365" s="47">
        <f t="shared" si="1209"/>
        <v>103.33332792150198</v>
      </c>
      <c r="AA2365" s="47">
        <f t="shared" si="1210"/>
        <v>123.66620775377426</v>
      </c>
      <c r="AB2365" s="45">
        <f t="shared" si="1211"/>
        <v>2.3477000000000001</v>
      </c>
      <c r="AC2365" s="2" t="str">
        <f t="shared" si="1197"/>
        <v>TY2</v>
      </c>
      <c r="AD2365">
        <f t="shared" si="1198"/>
        <v>123.59375</v>
      </c>
      <c r="AE2365">
        <f t="shared" si="1199"/>
        <v>123.109375</v>
      </c>
      <c r="AF2365" s="49">
        <f t="shared" si="1226"/>
        <v>0.484375</v>
      </c>
      <c r="AG2365" s="3">
        <f t="shared" si="1212"/>
        <v>122.46001685407049</v>
      </c>
      <c r="AH2365">
        <f t="shared" si="1213"/>
        <v>121.29603477452686</v>
      </c>
      <c r="AI2365" s="51">
        <f t="shared" si="1214"/>
        <v>1.1639820795436293</v>
      </c>
      <c r="AJ2365" s="52">
        <f t="shared" si="1215"/>
        <v>0.67960707954362931</v>
      </c>
      <c r="AK2365" s="2">
        <v>42810</v>
      </c>
      <c r="AL2365" t="str">
        <v>912828B6</v>
      </c>
      <c r="AM2365">
        <v>-0.16919999999999999</v>
      </c>
      <c r="AN2365">
        <v>0.84260000000000002</v>
      </c>
      <c r="AO2365">
        <v>0.82720000000000005</v>
      </c>
      <c r="AP2365">
        <v>123.59375</v>
      </c>
      <c r="AQ2365">
        <f>VLOOKUP(AL2365,工作表1!$F$3:$G$1000,2,FALSE)</f>
        <v>2.75</v>
      </c>
      <c r="AR2365" t="str">
        <f>VLOOKUP(AL2365,工作表1!$F$3:$H$1000,3,FALSE)</f>
        <v>2024/2/15</v>
      </c>
      <c r="AS2365">
        <f t="shared" si="1200"/>
        <v>0.91</v>
      </c>
      <c r="AT2365">
        <f t="shared" si="1201"/>
        <v>1.8399999999999999</v>
      </c>
      <c r="AU2365" s="43">
        <f t="shared" si="1216"/>
        <v>42962</v>
      </c>
      <c r="AV2365" s="43">
        <f t="shared" si="1202"/>
        <v>43007</v>
      </c>
      <c r="AW2365" s="45">
        <f t="shared" si="1217"/>
        <v>0.22790055248618785</v>
      </c>
      <c r="AX2365" s="45">
        <f t="shared" si="1218"/>
        <v>1.7046128812533112</v>
      </c>
      <c r="AY2365" s="47">
        <f t="shared" si="1219"/>
        <v>103.23398889450294</v>
      </c>
      <c r="AZ2365" s="47">
        <f t="shared" si="1220"/>
        <v>122.46001685407049</v>
      </c>
      <c r="BA2365" s="43"/>
      <c r="BC2365" s="2">
        <v>42809</v>
      </c>
      <c r="BD2365" t="str">
        <v>912828WJ</v>
      </c>
      <c r="BE2365">
        <v>-6.5199999999999994E-2</v>
      </c>
      <c r="BF2365">
        <v>0.72868999999999995</v>
      </c>
      <c r="BG2365">
        <v>0.81389999999999996</v>
      </c>
      <c r="BH2365">
        <v>123.109375</v>
      </c>
      <c r="BI2365">
        <f>VLOOKUP(BD2365,工作表1!$K$3:$L$1000,2,FALSE)</f>
        <v>2.5</v>
      </c>
      <c r="BJ2365" t="str">
        <f>VLOOKUP(BD2365,工作表1!$K$3:$M$1000,3,FALSE)</f>
        <v>2024/5/15</v>
      </c>
      <c r="BK2365">
        <f t="shared" si="1203"/>
        <v>0.90500000000000003</v>
      </c>
      <c r="BL2365">
        <f t="shared" si="1204"/>
        <v>1.595</v>
      </c>
      <c r="BM2365" s="43">
        <f t="shared" si="1221"/>
        <v>42870</v>
      </c>
      <c r="BN2365" s="43">
        <f t="shared" si="1205"/>
        <v>43098</v>
      </c>
      <c r="BO2365" s="45">
        <f t="shared" si="1222"/>
        <v>0.83563535911602205</v>
      </c>
      <c r="BP2365" s="45">
        <f t="shared" si="1223"/>
        <v>2.8082380988420494</v>
      </c>
      <c r="BQ2365" s="47">
        <f t="shared" si="1224"/>
        <v>101.57020051120658</v>
      </c>
      <c r="BR2365" s="47">
        <f t="shared" si="1225"/>
        <v>121.29603477452686</v>
      </c>
    </row>
    <row r="2366" spans="6:70" x14ac:dyDescent="0.25">
      <c r="F2366" s="2">
        <v>42886</v>
      </c>
      <c r="G2366">
        <v>1.0985</v>
      </c>
      <c r="H2366" s="43">
        <v>42923</v>
      </c>
      <c r="I2366">
        <v>2.2162999999999999</v>
      </c>
      <c r="L2366" s="2">
        <v>42809</v>
      </c>
      <c r="M2366" t="str">
        <v>912828WE</v>
      </c>
      <c r="N2366">
        <v>-0.31019999999999998</v>
      </c>
      <c r="O2366">
        <v>0.94891000000000003</v>
      </c>
      <c r="P2366">
        <v>0.82720000000000005</v>
      </c>
      <c r="Q2366">
        <v>124.390625</v>
      </c>
      <c r="R2366">
        <f>VLOOKUP(M2366,工作表1!$A$3:$B$1000,2,FALSE)</f>
        <v>2.75</v>
      </c>
      <c r="S2366" t="str">
        <f>VLOOKUP(M2366,工作表1!$A$3:$C$1000,3,FALSE)</f>
        <v>2023/11/15</v>
      </c>
      <c r="T2366">
        <f t="shared" si="1195"/>
        <v>0.90500000000000003</v>
      </c>
      <c r="U2366">
        <f t="shared" si="1194"/>
        <v>1.845</v>
      </c>
      <c r="V2366" s="43">
        <f t="shared" si="1206"/>
        <v>42870</v>
      </c>
      <c r="W2366" s="43">
        <f t="shared" si="1196"/>
        <v>42916</v>
      </c>
      <c r="X2366" s="45">
        <f t="shared" si="1207"/>
        <v>0.9191988950276242</v>
      </c>
      <c r="Y2366" s="45">
        <f t="shared" si="1208"/>
        <v>1.7178290320139253</v>
      </c>
      <c r="Z2366" s="47">
        <f t="shared" si="1209"/>
        <v>103.3975933948709</v>
      </c>
      <c r="AA2366" s="47">
        <f t="shared" si="1210"/>
        <v>123.73018319016118</v>
      </c>
      <c r="AB2366" s="45">
        <f t="shared" si="1211"/>
        <v>2.2984</v>
      </c>
      <c r="AC2366" s="2" t="str">
        <f t="shared" si="1197"/>
        <v>TY2</v>
      </c>
      <c r="AD2366">
        <f t="shared" si="1198"/>
        <v>123.734375</v>
      </c>
      <c r="AE2366">
        <f t="shared" si="1199"/>
        <v>122.234375</v>
      </c>
      <c r="AF2366" s="49">
        <f t="shared" si="1226"/>
        <v>1.5</v>
      </c>
      <c r="AG2366" s="3">
        <f t="shared" si="1212"/>
        <v>122.59952637223424</v>
      </c>
      <c r="AH2366">
        <f t="shared" si="1213"/>
        <v>120.41643730025903</v>
      </c>
      <c r="AI2366" s="51">
        <f t="shared" si="1214"/>
        <v>2.1830890719752034</v>
      </c>
      <c r="AJ2366" s="52">
        <f t="shared" si="1215"/>
        <v>0.68308907197520341</v>
      </c>
      <c r="AK2366" s="2">
        <v>42809</v>
      </c>
      <c r="AL2366" t="str">
        <v>912828B6</v>
      </c>
      <c r="AM2366">
        <v>-1.0217000000000001</v>
      </c>
      <c r="AN2366">
        <v>0.83013999999999999</v>
      </c>
      <c r="AO2366">
        <v>0.82720000000000005</v>
      </c>
      <c r="AP2366">
        <v>123.734375</v>
      </c>
      <c r="AQ2366">
        <f>VLOOKUP(AL2366,工作表1!$F$3:$G$1000,2,FALSE)</f>
        <v>2.75</v>
      </c>
      <c r="AR2366" t="str">
        <f>VLOOKUP(AL2366,工作表1!$F$3:$H$1000,3,FALSE)</f>
        <v>2024/2/15</v>
      </c>
      <c r="AS2366">
        <f t="shared" si="1200"/>
        <v>0.90500000000000003</v>
      </c>
      <c r="AT2366">
        <f t="shared" si="1201"/>
        <v>1.845</v>
      </c>
      <c r="AU2366" s="43">
        <f t="shared" si="1216"/>
        <v>42962</v>
      </c>
      <c r="AV2366" s="43">
        <f t="shared" si="1202"/>
        <v>43007</v>
      </c>
      <c r="AW2366" s="45">
        <f t="shared" si="1217"/>
        <v>0.22030386740331492</v>
      </c>
      <c r="AX2366" s="45">
        <f t="shared" si="1218"/>
        <v>1.7045504427457807</v>
      </c>
      <c r="AY2366" s="47">
        <f t="shared" si="1219"/>
        <v>103.36200004920653</v>
      </c>
      <c r="AZ2366" s="47">
        <f t="shared" si="1220"/>
        <v>122.59952637223424</v>
      </c>
      <c r="BA2366" s="43"/>
      <c r="BC2366" s="2">
        <v>42808</v>
      </c>
      <c r="BD2366" t="str">
        <v>912828WJ</v>
      </c>
      <c r="BE2366">
        <v>-2.1899999999999999E-2</v>
      </c>
      <c r="BF2366">
        <v>0.72624</v>
      </c>
      <c r="BG2366">
        <v>0.81389999999999996</v>
      </c>
      <c r="BH2366">
        <v>122.234375</v>
      </c>
      <c r="BI2366">
        <f>VLOOKUP(BD2366,工作表1!$K$3:$L$1000,2,FALSE)</f>
        <v>2.5</v>
      </c>
      <c r="BJ2366" t="str">
        <f>VLOOKUP(BD2366,工作表1!$K$3:$M$1000,3,FALSE)</f>
        <v>2024/5/15</v>
      </c>
      <c r="BK2366">
        <f t="shared" si="1203"/>
        <v>0.89900000000000002</v>
      </c>
      <c r="BL2366">
        <f t="shared" si="1204"/>
        <v>1.601</v>
      </c>
      <c r="BM2366" s="43">
        <f t="shared" si="1221"/>
        <v>42870</v>
      </c>
      <c r="BN2366" s="43">
        <f t="shared" si="1205"/>
        <v>43098</v>
      </c>
      <c r="BO2366" s="45">
        <f t="shared" si="1222"/>
        <v>0.82872928176795579</v>
      </c>
      <c r="BP2366" s="45">
        <f t="shared" si="1223"/>
        <v>2.8081813365624764</v>
      </c>
      <c r="BQ2366" s="47">
        <f t="shared" si="1224"/>
        <v>100.86899945262299</v>
      </c>
      <c r="BR2366" s="47">
        <f t="shared" si="1225"/>
        <v>120.41643730025903</v>
      </c>
    </row>
    <row r="2367" spans="6:70" x14ac:dyDescent="0.25">
      <c r="F2367" s="2">
        <v>42885</v>
      </c>
      <c r="G2367">
        <v>1.0908800000000001</v>
      </c>
      <c r="H2367" s="43">
        <v>42922</v>
      </c>
      <c r="I2367">
        <v>2.1989999999999998</v>
      </c>
      <c r="L2367" s="2">
        <v>42808</v>
      </c>
      <c r="M2367" t="str">
        <v>912828WE</v>
      </c>
      <c r="N2367">
        <v>-0.57269999999999999</v>
      </c>
      <c r="O2367">
        <v>1.1152</v>
      </c>
      <c r="P2367">
        <v>0.82720000000000005</v>
      </c>
      <c r="Q2367">
        <v>123.5625</v>
      </c>
      <c r="R2367">
        <f>VLOOKUP(M2367,工作表1!$A$3:$B$1000,2,FALSE)</f>
        <v>2.75</v>
      </c>
      <c r="S2367" t="str">
        <f>VLOOKUP(M2367,工作表1!$A$3:$C$1000,3,FALSE)</f>
        <v>2023/11/15</v>
      </c>
      <c r="T2367">
        <f t="shared" si="1195"/>
        <v>0.89900000000000002</v>
      </c>
      <c r="U2367">
        <f t="shared" si="1194"/>
        <v>1.851</v>
      </c>
      <c r="V2367" s="43">
        <f t="shared" si="1206"/>
        <v>42870</v>
      </c>
      <c r="W2367" s="43">
        <f t="shared" si="1196"/>
        <v>42916</v>
      </c>
      <c r="X2367" s="45">
        <f t="shared" si="1207"/>
        <v>0.91160220994475138</v>
      </c>
      <c r="Y2367" s="45">
        <f t="shared" si="1208"/>
        <v>1.7177665935063953</v>
      </c>
      <c r="Z2367" s="47">
        <f t="shared" si="1209"/>
        <v>102.66732208952595</v>
      </c>
      <c r="AA2367" s="47">
        <f t="shared" si="1210"/>
        <v>122.83325222094626</v>
      </c>
      <c r="AB2367" s="45">
        <f t="shared" si="1211"/>
        <v>2.4192999999999998</v>
      </c>
      <c r="AC2367" s="2" t="str">
        <f t="shared" si="1197"/>
        <v>TY2</v>
      </c>
      <c r="AD2367">
        <f t="shared" si="1198"/>
        <v>122.875</v>
      </c>
      <c r="AE2367">
        <f t="shared" si="1199"/>
        <v>122.21875</v>
      </c>
      <c r="AF2367" s="49">
        <f t="shared" si="1226"/>
        <v>0.65625</v>
      </c>
      <c r="AG2367" s="3">
        <f t="shared" si="1212"/>
        <v>121.73614315408216</v>
      </c>
      <c r="AH2367">
        <f t="shared" si="1213"/>
        <v>120.28531755133045</v>
      </c>
      <c r="AI2367" s="51">
        <f t="shared" si="1214"/>
        <v>1.4508256027517064</v>
      </c>
      <c r="AJ2367" s="52">
        <f t="shared" si="1215"/>
        <v>0.79457560275170636</v>
      </c>
      <c r="AK2367" s="2">
        <v>42808</v>
      </c>
      <c r="AL2367" t="str">
        <v>912828B6</v>
      </c>
      <c r="AM2367">
        <v>-0.99929999999999997</v>
      </c>
      <c r="AN2367">
        <v>0.82759000000000005</v>
      </c>
      <c r="AO2367">
        <v>0.82720000000000005</v>
      </c>
      <c r="AP2367">
        <v>122.875</v>
      </c>
      <c r="AQ2367">
        <f>VLOOKUP(AL2367,工作表1!$F$3:$G$1000,2,FALSE)</f>
        <v>2.75</v>
      </c>
      <c r="AR2367" t="str">
        <f>VLOOKUP(AL2367,工作表1!$F$3:$H$1000,3,FALSE)</f>
        <v>2024/2/15</v>
      </c>
      <c r="AS2367">
        <f t="shared" si="1200"/>
        <v>0.89900000000000002</v>
      </c>
      <c r="AT2367">
        <f t="shared" si="1201"/>
        <v>1.851</v>
      </c>
      <c r="AU2367" s="43">
        <f t="shared" si="1216"/>
        <v>42962</v>
      </c>
      <c r="AV2367" s="43">
        <f t="shared" si="1202"/>
        <v>43007</v>
      </c>
      <c r="AW2367" s="45">
        <f t="shared" si="1217"/>
        <v>0.21270718232044197</v>
      </c>
      <c r="AX2367" s="45">
        <f t="shared" si="1218"/>
        <v>1.7044880042382502</v>
      </c>
      <c r="AY2367" s="47">
        <f t="shared" si="1219"/>
        <v>102.66099611020745</v>
      </c>
      <c r="AZ2367" s="47">
        <f t="shared" si="1220"/>
        <v>121.73614315408216</v>
      </c>
      <c r="BA2367" s="43"/>
      <c r="BC2367" s="2">
        <v>42807</v>
      </c>
      <c r="BD2367" t="str">
        <v>912828WJ</v>
      </c>
      <c r="BE2367">
        <v>-1.7796000000000001</v>
      </c>
      <c r="BF2367">
        <v>0.82526999999999995</v>
      </c>
      <c r="BG2367">
        <v>0.81389999999999996</v>
      </c>
      <c r="BH2367">
        <v>122.21875</v>
      </c>
      <c r="BI2367">
        <f>VLOOKUP(BD2367,工作表1!$K$3:$L$1000,2,FALSE)</f>
        <v>2.5</v>
      </c>
      <c r="BJ2367" t="str">
        <f>VLOOKUP(BD2367,工作表1!$K$3:$M$1000,3,FALSE)</f>
        <v>2024/5/15</v>
      </c>
      <c r="BK2367">
        <f t="shared" si="1203"/>
        <v>0.89500000000000002</v>
      </c>
      <c r="BL2367">
        <f t="shared" si="1204"/>
        <v>1.605</v>
      </c>
      <c r="BM2367" s="43">
        <f t="shared" si="1221"/>
        <v>42870</v>
      </c>
      <c r="BN2367" s="43">
        <f t="shared" si="1205"/>
        <v>43098</v>
      </c>
      <c r="BO2367" s="45">
        <f t="shared" si="1222"/>
        <v>0.82182320441988943</v>
      </c>
      <c r="BP2367" s="45">
        <f t="shared" si="1223"/>
        <v>2.8081245742829033</v>
      </c>
      <c r="BQ2367" s="47">
        <f t="shared" si="1224"/>
        <v>100.77540663691522</v>
      </c>
      <c r="BR2367" s="47">
        <f t="shared" si="1225"/>
        <v>120.28531755133045</v>
      </c>
    </row>
    <row r="2368" spans="6:70" x14ac:dyDescent="0.25">
      <c r="F2368" s="2">
        <v>42884</v>
      </c>
      <c r="G2368">
        <v>1.0880000000000001</v>
      </c>
      <c r="H2368" s="43">
        <v>42921</v>
      </c>
      <c r="I2368">
        <v>2.1623000000000001</v>
      </c>
      <c r="L2368" s="2">
        <v>42807</v>
      </c>
      <c r="M2368" t="str">
        <v>912828WE</v>
      </c>
      <c r="N2368">
        <v>-0.26840000000000003</v>
      </c>
      <c r="O2368">
        <v>0.89725999999999995</v>
      </c>
      <c r="P2368">
        <v>0.82720000000000005</v>
      </c>
      <c r="Q2368">
        <v>123.46875</v>
      </c>
      <c r="R2368">
        <f>VLOOKUP(M2368,工作表1!$A$3:$B$1000,2,FALSE)</f>
        <v>2.75</v>
      </c>
      <c r="S2368" t="str">
        <f>VLOOKUP(M2368,工作表1!$A$3:$C$1000,3,FALSE)</f>
        <v>2023/11/15</v>
      </c>
      <c r="T2368">
        <f t="shared" si="1195"/>
        <v>0.89500000000000002</v>
      </c>
      <c r="U2368">
        <f t="shared" si="1194"/>
        <v>1.855</v>
      </c>
      <c r="V2368" s="43">
        <f t="shared" si="1206"/>
        <v>42870</v>
      </c>
      <c r="W2368" s="43">
        <f t="shared" si="1196"/>
        <v>42916</v>
      </c>
      <c r="X2368" s="45">
        <f t="shared" si="1207"/>
        <v>0.90400552486187846</v>
      </c>
      <c r="Y2368" s="45">
        <f t="shared" si="1208"/>
        <v>1.7177041549988648</v>
      </c>
      <c r="Z2368" s="47">
        <f t="shared" si="1209"/>
        <v>102.65795794063771</v>
      </c>
      <c r="AA2368" s="47">
        <f t="shared" si="1210"/>
        <v>122.80850914235435</v>
      </c>
      <c r="AB2368" s="45">
        <f t="shared" si="1211"/>
        <v>2.4365000000000001</v>
      </c>
      <c r="AC2368" s="2" t="str">
        <f t="shared" si="1197"/>
        <v>TY2</v>
      </c>
      <c r="AD2368">
        <f t="shared" si="1198"/>
        <v>122.796875</v>
      </c>
      <c r="AE2368">
        <f t="shared" si="1199"/>
        <v>122.578125</v>
      </c>
      <c r="AF2368" s="49">
        <f t="shared" si="1226"/>
        <v>0.21875</v>
      </c>
      <c r="AG2368" s="3">
        <f t="shared" si="1212"/>
        <v>121.63683032009489</v>
      </c>
      <c r="AH2368">
        <f t="shared" si="1213"/>
        <v>120.37461670653913</v>
      </c>
      <c r="AI2368" s="51">
        <f t="shared" si="1214"/>
        <v>1.2622136135557582</v>
      </c>
      <c r="AJ2368" s="52">
        <f t="shared" si="1215"/>
        <v>1.0434636135557582</v>
      </c>
      <c r="AK2368" s="2">
        <v>42807</v>
      </c>
      <c r="AL2368" t="str">
        <v>912828B6</v>
      </c>
      <c r="AM2368">
        <v>-1.1133</v>
      </c>
      <c r="AN2368">
        <v>0.83831</v>
      </c>
      <c r="AO2368">
        <v>0.82720000000000005</v>
      </c>
      <c r="AP2368">
        <v>122.796875</v>
      </c>
      <c r="AQ2368">
        <f>VLOOKUP(AL2368,工作表1!$F$3:$G$1000,2,FALSE)</f>
        <v>2.75</v>
      </c>
      <c r="AR2368" t="str">
        <f>VLOOKUP(AL2368,工作表1!$F$3:$H$1000,3,FALSE)</f>
        <v>2024/2/15</v>
      </c>
      <c r="AS2368">
        <f t="shared" si="1200"/>
        <v>0.89500000000000002</v>
      </c>
      <c r="AT2368">
        <f t="shared" si="1201"/>
        <v>1.855</v>
      </c>
      <c r="AU2368" s="43">
        <f t="shared" si="1216"/>
        <v>42962</v>
      </c>
      <c r="AV2368" s="43">
        <f t="shared" si="1202"/>
        <v>43007</v>
      </c>
      <c r="AW2368" s="45">
        <f t="shared" si="1217"/>
        <v>0.20511049723756908</v>
      </c>
      <c r="AX2368" s="45">
        <f t="shared" si="1218"/>
        <v>1.7044255657307197</v>
      </c>
      <c r="AY2368" s="47">
        <f t="shared" si="1219"/>
        <v>102.59095897076728</v>
      </c>
      <c r="AZ2368" s="47">
        <f t="shared" si="1220"/>
        <v>121.63683032009489</v>
      </c>
      <c r="BA2368" s="43"/>
      <c r="BC2368" s="2">
        <v>42804</v>
      </c>
      <c r="BD2368" t="str">
        <v>912828WJ</v>
      </c>
      <c r="BE2368">
        <v>-7.5265000000000004</v>
      </c>
      <c r="BF2368">
        <v>1.0763</v>
      </c>
      <c r="BG2368">
        <v>0.81389999999999996</v>
      </c>
      <c r="BH2368">
        <v>122.578125</v>
      </c>
      <c r="BI2368">
        <f>VLOOKUP(BD2368,工作表1!$K$3:$L$1000,2,FALSE)</f>
        <v>2.5</v>
      </c>
      <c r="BJ2368" t="str">
        <f>VLOOKUP(BD2368,工作表1!$K$3:$M$1000,3,FALSE)</f>
        <v>2024/5/15</v>
      </c>
      <c r="BK2368">
        <f t="shared" si="1203"/>
        <v>0.88915999999999995</v>
      </c>
      <c r="BL2368">
        <f t="shared" si="1204"/>
        <v>1.61084</v>
      </c>
      <c r="BM2368" s="43">
        <f t="shared" si="1221"/>
        <v>42870</v>
      </c>
      <c r="BN2368" s="43">
        <f t="shared" si="1205"/>
        <v>43098</v>
      </c>
      <c r="BO2368" s="45">
        <f t="shared" si="1222"/>
        <v>0.81491712707182318</v>
      </c>
      <c r="BP2368" s="45">
        <f t="shared" si="1223"/>
        <v>2.8080678120033298</v>
      </c>
      <c r="BQ2368" s="47">
        <f t="shared" si="1224"/>
        <v>100.86272232284031</v>
      </c>
      <c r="BR2368" s="47">
        <f t="shared" si="1225"/>
        <v>120.37461670653913</v>
      </c>
    </row>
    <row r="2369" spans="6:70" x14ac:dyDescent="0.25">
      <c r="F2369" s="2">
        <v>42881</v>
      </c>
      <c r="G2369">
        <v>1.08</v>
      </c>
      <c r="H2369" s="43">
        <v>42920</v>
      </c>
      <c r="I2369">
        <v>2.1890999999999998</v>
      </c>
      <c r="L2369" s="2">
        <v>42804</v>
      </c>
      <c r="M2369" t="str">
        <v>912828WE</v>
      </c>
      <c r="N2369">
        <v>0.47810000000000002</v>
      </c>
      <c r="O2369">
        <v>0.36573</v>
      </c>
      <c r="P2369">
        <v>0.82720000000000005</v>
      </c>
      <c r="Q2369">
        <v>123.65625</v>
      </c>
      <c r="R2369">
        <f>VLOOKUP(M2369,工作表1!$A$3:$B$1000,2,FALSE)</f>
        <v>2.75</v>
      </c>
      <c r="S2369" t="str">
        <f>VLOOKUP(M2369,工作表1!$A$3:$C$1000,3,FALSE)</f>
        <v>2023/11/15</v>
      </c>
      <c r="T2369">
        <f t="shared" si="1195"/>
        <v>0.88915999999999995</v>
      </c>
      <c r="U2369">
        <f t="shared" si="1194"/>
        <v>1.86084</v>
      </c>
      <c r="V2369" s="43">
        <f t="shared" si="1206"/>
        <v>42870</v>
      </c>
      <c r="W2369" s="43">
        <f t="shared" si="1196"/>
        <v>42916</v>
      </c>
      <c r="X2369" s="45">
        <f t="shared" si="1207"/>
        <v>0.89640883977900554</v>
      </c>
      <c r="Y2369" s="45">
        <f t="shared" si="1208"/>
        <v>1.7176417164913342</v>
      </c>
      <c r="Z2369" s="47">
        <f t="shared" si="1209"/>
        <v>102.99042226633263</v>
      </c>
      <c r="AA2369" s="47">
        <f t="shared" si="1210"/>
        <v>123.19630129254608</v>
      </c>
      <c r="AB2369" s="45">
        <f t="shared" si="1211"/>
        <v>2.3942999999999999</v>
      </c>
      <c r="AC2369" s="2" t="str">
        <f t="shared" si="1197"/>
        <v>TY2</v>
      </c>
      <c r="AD2369">
        <f t="shared" si="1198"/>
        <v>123.015625</v>
      </c>
      <c r="AE2369">
        <f t="shared" si="1199"/>
        <v>122.46875</v>
      </c>
      <c r="AF2369" s="49">
        <f t="shared" si="1226"/>
        <v>0.546875</v>
      </c>
      <c r="AG2369" s="3">
        <f t="shared" si="1212"/>
        <v>121.81349875444447</v>
      </c>
      <c r="AH2369">
        <f t="shared" si="1213"/>
        <v>120.10290568905833</v>
      </c>
      <c r="AI2369" s="51">
        <f t="shared" si="1214"/>
        <v>1.710593065386135</v>
      </c>
      <c r="AJ2369" s="52">
        <f t="shared" si="1215"/>
        <v>1.163718065386135</v>
      </c>
      <c r="AK2369" s="2">
        <v>42804</v>
      </c>
      <c r="AL2369" t="str">
        <v>912828B6</v>
      </c>
      <c r="AM2369">
        <v>-2.2645</v>
      </c>
      <c r="AN2369">
        <v>0.88300000000000001</v>
      </c>
      <c r="AO2369">
        <v>0.82720000000000005</v>
      </c>
      <c r="AP2369">
        <v>123.015625</v>
      </c>
      <c r="AQ2369">
        <f>VLOOKUP(AL2369,工作表1!$F$3:$G$1000,2,FALSE)</f>
        <v>2.75</v>
      </c>
      <c r="AR2369" t="str">
        <f>VLOOKUP(AL2369,工作表1!$F$3:$H$1000,3,FALSE)</f>
        <v>2024/2/15</v>
      </c>
      <c r="AS2369">
        <f t="shared" si="1200"/>
        <v>0.88915999999999995</v>
      </c>
      <c r="AT2369">
        <f t="shared" si="1201"/>
        <v>1.86084</v>
      </c>
      <c r="AU2369" s="43">
        <f t="shared" si="1216"/>
        <v>42962</v>
      </c>
      <c r="AV2369" s="43">
        <f t="shared" si="1202"/>
        <v>43007</v>
      </c>
      <c r="AW2369" s="45">
        <f t="shared" si="1217"/>
        <v>0.19751381215469613</v>
      </c>
      <c r="AX2369" s="45">
        <f t="shared" si="1218"/>
        <v>1.7043631272231892</v>
      </c>
      <c r="AY2369" s="47">
        <f t="shared" si="1219"/>
        <v>102.75025798093979</v>
      </c>
      <c r="AZ2369" s="47">
        <f t="shared" si="1220"/>
        <v>121.81349875444447</v>
      </c>
      <c r="BA2369" s="43"/>
      <c r="BC2369" s="2">
        <v>42803</v>
      </c>
      <c r="BD2369" t="str">
        <v>912828WJ</v>
      </c>
      <c r="BE2369">
        <v>-11.361499999999999</v>
      </c>
      <c r="BF2369">
        <v>1.21759</v>
      </c>
      <c r="BG2369">
        <v>0.81389999999999996</v>
      </c>
      <c r="BH2369">
        <v>122.46875</v>
      </c>
      <c r="BI2369">
        <f>VLOOKUP(BD2369,工作表1!$K$3:$L$1000,2,FALSE)</f>
        <v>2.5</v>
      </c>
      <c r="BJ2369" t="str">
        <f>VLOOKUP(BD2369,工作表1!$K$3:$M$1000,3,FALSE)</f>
        <v>2024/5/15</v>
      </c>
      <c r="BK2369">
        <f t="shared" si="1203"/>
        <v>0.88449999999999995</v>
      </c>
      <c r="BL2369">
        <f t="shared" si="1204"/>
        <v>1.6154999999999999</v>
      </c>
      <c r="BM2369" s="43">
        <f t="shared" si="1221"/>
        <v>42870</v>
      </c>
      <c r="BN2369" s="43">
        <f t="shared" si="1205"/>
        <v>43098</v>
      </c>
      <c r="BO2369" s="45">
        <f t="shared" si="1222"/>
        <v>0.79419889502762442</v>
      </c>
      <c r="BP2369" s="45">
        <f t="shared" si="1223"/>
        <v>2.807897525164611</v>
      </c>
      <c r="BQ2369" s="47">
        <f t="shared" si="1224"/>
        <v>100.67517436954832</v>
      </c>
      <c r="BR2369" s="47">
        <f t="shared" si="1225"/>
        <v>120.10290568905833</v>
      </c>
    </row>
    <row r="2370" spans="6:70" x14ac:dyDescent="0.25">
      <c r="F2370" s="2">
        <v>42880</v>
      </c>
      <c r="G2370">
        <v>1.0820000000000001</v>
      </c>
      <c r="H2370" s="43">
        <v>42919</v>
      </c>
      <c r="I2370">
        <v>2.1890999999999998</v>
      </c>
      <c r="L2370" s="2">
        <v>42803</v>
      </c>
      <c r="M2370" t="str">
        <v>912828WE</v>
      </c>
      <c r="N2370">
        <v>-0.2364</v>
      </c>
      <c r="O2370">
        <v>0.71282999999999996</v>
      </c>
      <c r="P2370">
        <v>0.82720000000000005</v>
      </c>
      <c r="Q2370">
        <v>123.46875</v>
      </c>
      <c r="R2370">
        <f>VLOOKUP(M2370,工作表1!$A$3:$B$1000,2,FALSE)</f>
        <v>2.75</v>
      </c>
      <c r="S2370" t="str">
        <f>VLOOKUP(M2370,工作表1!$A$3:$C$1000,3,FALSE)</f>
        <v>2023/11/15</v>
      </c>
      <c r="T2370">
        <f t="shared" si="1195"/>
        <v>0.88449999999999995</v>
      </c>
      <c r="U2370">
        <f t="shared" si="1194"/>
        <v>1.8654999999999999</v>
      </c>
      <c r="V2370" s="43">
        <f t="shared" si="1206"/>
        <v>42870</v>
      </c>
      <c r="W2370" s="43">
        <f t="shared" si="1196"/>
        <v>42916</v>
      </c>
      <c r="X2370" s="45">
        <f t="shared" si="1207"/>
        <v>0.87361878453038677</v>
      </c>
      <c r="Y2370" s="45">
        <f t="shared" si="1208"/>
        <v>1.7174544009687431</v>
      </c>
      <c r="Z2370" s="47">
        <f t="shared" si="1209"/>
        <v>102.74329168252564</v>
      </c>
      <c r="AA2370" s="47">
        <f t="shared" si="1210"/>
        <v>122.85977767219585</v>
      </c>
      <c r="AB2370" s="45">
        <f t="shared" si="1211"/>
        <v>2.4336000000000002</v>
      </c>
      <c r="AC2370" s="2" t="str">
        <f t="shared" si="1197"/>
        <v>TY2</v>
      </c>
      <c r="AD2370">
        <f t="shared" si="1198"/>
        <v>122.828125</v>
      </c>
      <c r="AE2370">
        <f t="shared" si="1199"/>
        <v>122.78125</v>
      </c>
      <c r="AF2370" s="49">
        <f t="shared" si="1226"/>
        <v>4.6875E-2</v>
      </c>
      <c r="AG2370" s="3">
        <f t="shared" si="1212"/>
        <v>121.60932939347619</v>
      </c>
      <c r="AH2370">
        <f t="shared" si="1213"/>
        <v>120.46677741206263</v>
      </c>
      <c r="AI2370" s="51">
        <f t="shared" si="1214"/>
        <v>1.1425519814135612</v>
      </c>
      <c r="AJ2370" s="52">
        <f t="shared" si="1215"/>
        <v>1.0956769814135612</v>
      </c>
      <c r="AK2370" s="2">
        <v>42803</v>
      </c>
      <c r="AL2370" t="str">
        <v>912828B6</v>
      </c>
      <c r="AM2370">
        <v>-3.0245000000000002</v>
      </c>
      <c r="AN2370">
        <v>0.88683999999999996</v>
      </c>
      <c r="AO2370">
        <v>0.82720000000000005</v>
      </c>
      <c r="AP2370">
        <v>122.828125</v>
      </c>
      <c r="AQ2370">
        <f>VLOOKUP(AL2370,工作表1!$F$3:$G$1000,2,FALSE)</f>
        <v>2.75</v>
      </c>
      <c r="AR2370" t="str">
        <f>VLOOKUP(AL2370,工作表1!$F$3:$H$1000,3,FALSE)</f>
        <v>2024/2/15</v>
      </c>
      <c r="AS2370">
        <f t="shared" si="1200"/>
        <v>0.88449999999999995</v>
      </c>
      <c r="AT2370">
        <f t="shared" si="1201"/>
        <v>1.8654999999999999</v>
      </c>
      <c r="AU2370" s="43">
        <f t="shared" si="1216"/>
        <v>42962</v>
      </c>
      <c r="AV2370" s="43">
        <f t="shared" si="1202"/>
        <v>43007</v>
      </c>
      <c r="AW2370" s="45">
        <f t="shared" si="1217"/>
        <v>0.17472375690607736</v>
      </c>
      <c r="AX2370" s="45">
        <f t="shared" si="1218"/>
        <v>1.7041758117005981</v>
      </c>
      <c r="AY2370" s="47">
        <f t="shared" si="1219"/>
        <v>102.613788784938</v>
      </c>
      <c r="AZ2370" s="47">
        <f t="shared" si="1220"/>
        <v>121.60932939347619</v>
      </c>
      <c r="BA2370" s="43"/>
      <c r="BC2370" s="2">
        <v>42802</v>
      </c>
      <c r="BD2370" t="str">
        <v>912828WJ</v>
      </c>
      <c r="BE2370">
        <v>-10.1374</v>
      </c>
      <c r="BF2370">
        <v>1.1456</v>
      </c>
      <c r="BG2370">
        <v>0.81389999999999996</v>
      </c>
      <c r="BH2370">
        <v>122.78125</v>
      </c>
      <c r="BI2370">
        <f>VLOOKUP(BD2370,工作表1!$K$3:$L$1000,2,FALSE)</f>
        <v>2.5</v>
      </c>
      <c r="BJ2370" t="str">
        <f>VLOOKUP(BD2370,工作表1!$K$3:$M$1000,3,FALSE)</f>
        <v>2024/5/15</v>
      </c>
      <c r="BK2370">
        <f t="shared" si="1203"/>
        <v>0.87350000000000005</v>
      </c>
      <c r="BL2370">
        <f t="shared" si="1204"/>
        <v>1.6265000000000001</v>
      </c>
      <c r="BM2370" s="43">
        <f t="shared" si="1221"/>
        <v>42870</v>
      </c>
      <c r="BN2370" s="43">
        <f t="shared" si="1205"/>
        <v>43098</v>
      </c>
      <c r="BO2370" s="45">
        <f t="shared" si="1222"/>
        <v>0.78729281767955794</v>
      </c>
      <c r="BP2370" s="45">
        <f t="shared" si="1223"/>
        <v>2.8078407628850375</v>
      </c>
      <c r="BQ2370" s="47">
        <f t="shared" si="1224"/>
        <v>100.99028705729116</v>
      </c>
      <c r="BR2370" s="47">
        <f t="shared" si="1225"/>
        <v>120.46677741206263</v>
      </c>
    </row>
    <row r="2371" spans="6:70" x14ac:dyDescent="0.25">
      <c r="F2371" s="2">
        <v>42879</v>
      </c>
      <c r="G2371">
        <v>1.0629999999999999</v>
      </c>
      <c r="H2371" s="43">
        <v>42916</v>
      </c>
      <c r="I2371">
        <v>2.1402000000000001</v>
      </c>
      <c r="L2371" s="2">
        <v>42802</v>
      </c>
      <c r="M2371" t="str">
        <v>912828WE</v>
      </c>
      <c r="N2371">
        <v>0.21829999999999999</v>
      </c>
      <c r="O2371">
        <v>0.48200999999999999</v>
      </c>
      <c r="P2371">
        <v>0.82720000000000005</v>
      </c>
      <c r="Q2371">
        <v>123.765625</v>
      </c>
      <c r="R2371">
        <f>VLOOKUP(M2371,工作表1!$A$3:$B$1000,2,FALSE)</f>
        <v>2.75</v>
      </c>
      <c r="S2371" t="str">
        <f>VLOOKUP(M2371,工作表1!$A$3:$C$1000,3,FALSE)</f>
        <v>2023/11/15</v>
      </c>
      <c r="T2371">
        <f t="shared" si="1195"/>
        <v>0.87350000000000005</v>
      </c>
      <c r="U2371">
        <f t="shared" si="1194"/>
        <v>1.8765000000000001</v>
      </c>
      <c r="V2371" s="43">
        <f t="shared" si="1206"/>
        <v>42870</v>
      </c>
      <c r="W2371" s="43">
        <f t="shared" si="1196"/>
        <v>42916</v>
      </c>
      <c r="X2371" s="45">
        <f t="shared" si="1207"/>
        <v>0.86602209944751374</v>
      </c>
      <c r="Y2371" s="45">
        <f t="shared" si="1208"/>
        <v>1.7173919624612124</v>
      </c>
      <c r="Z2371" s="47">
        <f t="shared" si="1209"/>
        <v>103.07025854182847</v>
      </c>
      <c r="AA2371" s="47">
        <f t="shared" si="1210"/>
        <v>123.23885223460432</v>
      </c>
      <c r="AB2371" s="45">
        <f t="shared" si="1211"/>
        <v>2.3866000000000001</v>
      </c>
      <c r="AC2371" s="2" t="str">
        <f t="shared" si="1197"/>
        <v>TY2</v>
      </c>
      <c r="AD2371">
        <f t="shared" si="1198"/>
        <v>123.140625</v>
      </c>
      <c r="AE2371">
        <f t="shared" si="1199"/>
        <v>123.09375</v>
      </c>
      <c r="AF2371" s="49">
        <f t="shared" si="1226"/>
        <v>4.6875E-2</v>
      </c>
      <c r="AG2371" s="3">
        <f t="shared" si="1212"/>
        <v>121.91285767834644</v>
      </c>
      <c r="AH2371">
        <f t="shared" si="1213"/>
        <v>120.80373526229542</v>
      </c>
      <c r="AI2371" s="51">
        <f t="shared" si="1214"/>
        <v>1.1091224160510222</v>
      </c>
      <c r="AJ2371" s="52">
        <f t="shared" si="1215"/>
        <v>1.0622474160510222</v>
      </c>
      <c r="AK2371" s="2">
        <v>42802</v>
      </c>
      <c r="AL2371" t="str">
        <v>912828B6</v>
      </c>
      <c r="AM2371">
        <v>-2.9706000000000001</v>
      </c>
      <c r="AN2371">
        <v>0.87824000000000002</v>
      </c>
      <c r="AO2371">
        <v>0.82720000000000005</v>
      </c>
      <c r="AP2371">
        <v>123.140625</v>
      </c>
      <c r="AQ2371">
        <f>VLOOKUP(AL2371,工作表1!$F$3:$G$1000,2,FALSE)</f>
        <v>2.75</v>
      </c>
      <c r="AR2371" t="str">
        <f>VLOOKUP(AL2371,工作表1!$F$3:$H$1000,3,FALSE)</f>
        <v>2024/2/15</v>
      </c>
      <c r="AS2371">
        <f t="shared" si="1200"/>
        <v>0.87350000000000005</v>
      </c>
      <c r="AT2371">
        <f t="shared" si="1201"/>
        <v>1.8765000000000001</v>
      </c>
      <c r="AU2371" s="43">
        <f t="shared" si="1216"/>
        <v>42962</v>
      </c>
      <c r="AV2371" s="43">
        <f t="shared" si="1202"/>
        <v>43007</v>
      </c>
      <c r="AW2371" s="45">
        <f t="shared" si="1217"/>
        <v>0.16712707182320441</v>
      </c>
      <c r="AX2371" s="45">
        <f t="shared" si="1218"/>
        <v>1.7041133731930675</v>
      </c>
      <c r="AY2371" s="47">
        <f t="shared" si="1219"/>
        <v>102.88104431901675</v>
      </c>
      <c r="AZ2371" s="47">
        <f t="shared" si="1220"/>
        <v>121.91285767834644</v>
      </c>
      <c r="BA2371" s="43"/>
      <c r="BC2371" s="2">
        <v>42801</v>
      </c>
      <c r="BD2371" t="str">
        <v>912828WJ</v>
      </c>
      <c r="BE2371">
        <v>-9.4146999999999998</v>
      </c>
      <c r="BF2371">
        <v>1.10206</v>
      </c>
      <c r="BG2371">
        <v>0.81389999999999996</v>
      </c>
      <c r="BH2371">
        <v>123.09375</v>
      </c>
      <c r="BI2371">
        <f>VLOOKUP(BD2371,工作表1!$K$3:$L$1000,2,FALSE)</f>
        <v>2.5</v>
      </c>
      <c r="BJ2371" t="str">
        <f>VLOOKUP(BD2371,工作表1!$K$3:$M$1000,3,FALSE)</f>
        <v>2024/5/15</v>
      </c>
      <c r="BK2371">
        <f t="shared" si="1203"/>
        <v>0.86399999999999999</v>
      </c>
      <c r="BL2371">
        <f t="shared" si="1204"/>
        <v>1.6360000000000001</v>
      </c>
      <c r="BM2371" s="43">
        <f t="shared" si="1221"/>
        <v>42870</v>
      </c>
      <c r="BN2371" s="43">
        <f t="shared" si="1205"/>
        <v>43098</v>
      </c>
      <c r="BO2371" s="45">
        <f t="shared" si="1222"/>
        <v>0.78038674033149169</v>
      </c>
      <c r="BP2371" s="45">
        <f t="shared" si="1223"/>
        <v>2.8077840006054644</v>
      </c>
      <c r="BQ2371" s="47">
        <f t="shared" si="1224"/>
        <v>101.28232232176305</v>
      </c>
      <c r="BR2371" s="47">
        <f t="shared" si="1225"/>
        <v>120.80373526229542</v>
      </c>
    </row>
    <row r="2372" spans="6:70" x14ac:dyDescent="0.25">
      <c r="F2372" s="2">
        <v>42878</v>
      </c>
      <c r="G2372">
        <v>1.0669999999999999</v>
      </c>
      <c r="H2372" s="43">
        <v>42915</v>
      </c>
      <c r="I2372">
        <v>2.0989</v>
      </c>
      <c r="L2372" s="2">
        <v>42801</v>
      </c>
      <c r="M2372" t="str">
        <v>912828WE</v>
      </c>
      <c r="N2372">
        <v>0.58760000000000001</v>
      </c>
      <c r="O2372">
        <v>0.31264999999999998</v>
      </c>
      <c r="P2372">
        <v>0.82720000000000005</v>
      </c>
      <c r="Q2372">
        <v>124.046875</v>
      </c>
      <c r="R2372">
        <f>VLOOKUP(M2372,工作表1!$A$3:$B$1000,2,FALSE)</f>
        <v>2.75</v>
      </c>
      <c r="S2372" t="str">
        <f>VLOOKUP(M2372,工作表1!$A$3:$C$1000,3,FALSE)</f>
        <v>2023/11/15</v>
      </c>
      <c r="T2372">
        <f t="shared" si="1195"/>
        <v>0.86399999999999999</v>
      </c>
      <c r="U2372">
        <f t="shared" ref="U2372:U2435" si="1227">R2372-T2372</f>
        <v>1.8860000000000001</v>
      </c>
      <c r="V2372" s="43">
        <f t="shared" si="1206"/>
        <v>42870</v>
      </c>
      <c r="W2372" s="43">
        <f t="shared" si="1196"/>
        <v>42916</v>
      </c>
      <c r="X2372" s="45">
        <f t="shared" si="1207"/>
        <v>0.85842541436464082</v>
      </c>
      <c r="Y2372" s="45">
        <f t="shared" si="1208"/>
        <v>1.7173295239536819</v>
      </c>
      <c r="Z2372" s="47">
        <f t="shared" si="1209"/>
        <v>103.3654810511072</v>
      </c>
      <c r="AA2372" s="47">
        <f t="shared" si="1210"/>
        <v>123.58005148132709</v>
      </c>
      <c r="AB2372" s="45">
        <f t="shared" si="1211"/>
        <v>2.3420999999999998</v>
      </c>
      <c r="AC2372" s="2" t="str">
        <f t="shared" si="1197"/>
        <v>TY2</v>
      </c>
      <c r="AD2372">
        <f t="shared" si="1198"/>
        <v>123.453125</v>
      </c>
      <c r="AE2372">
        <f t="shared" si="1199"/>
        <v>123.234375</v>
      </c>
      <c r="AF2372" s="49">
        <f t="shared" si="1226"/>
        <v>0.21875</v>
      </c>
      <c r="AG2372" s="3">
        <f t="shared" si="1212"/>
        <v>122.2173050849163</v>
      </c>
      <c r="AH2372">
        <f t="shared" si="1213"/>
        <v>120.96654227163737</v>
      </c>
      <c r="AI2372" s="51">
        <f t="shared" si="1214"/>
        <v>1.2507628132789392</v>
      </c>
      <c r="AJ2372" s="52">
        <f t="shared" si="1215"/>
        <v>1.0320128132789392</v>
      </c>
      <c r="AK2372" s="2">
        <v>42801</v>
      </c>
      <c r="AL2372" t="str">
        <v>912828B6</v>
      </c>
      <c r="AM2372">
        <v>-2.9165000000000001</v>
      </c>
      <c r="AN2372">
        <v>0.86980000000000002</v>
      </c>
      <c r="AO2372">
        <v>0.82720000000000005</v>
      </c>
      <c r="AP2372">
        <v>123.453125</v>
      </c>
      <c r="AQ2372">
        <f>VLOOKUP(AL2372,工作表1!$F$3:$G$1000,2,FALSE)</f>
        <v>2.75</v>
      </c>
      <c r="AR2372" t="str">
        <f>VLOOKUP(AL2372,工作表1!$F$3:$H$1000,3,FALSE)</f>
        <v>2024/2/15</v>
      </c>
      <c r="AS2372">
        <f t="shared" si="1200"/>
        <v>0.86399999999999999</v>
      </c>
      <c r="AT2372">
        <f t="shared" si="1201"/>
        <v>1.8860000000000001</v>
      </c>
      <c r="AU2372" s="43">
        <f t="shared" si="1216"/>
        <v>42962</v>
      </c>
      <c r="AV2372" s="43">
        <f t="shared" si="1202"/>
        <v>43007</v>
      </c>
      <c r="AW2372" s="45">
        <f t="shared" si="1217"/>
        <v>0.15953038674033149</v>
      </c>
      <c r="AX2372" s="45">
        <f t="shared" si="1218"/>
        <v>1.704050934685537</v>
      </c>
      <c r="AY2372" s="47">
        <f t="shared" si="1219"/>
        <v>103.14826709500988</v>
      </c>
      <c r="AZ2372" s="47">
        <f t="shared" si="1220"/>
        <v>122.2173050849163</v>
      </c>
      <c r="BA2372" s="43"/>
      <c r="BC2372" s="2">
        <v>42800</v>
      </c>
      <c r="BD2372" t="str">
        <v>912828WJ</v>
      </c>
      <c r="BE2372">
        <v>-8.7303999999999995</v>
      </c>
      <c r="BF2372">
        <v>1.06189</v>
      </c>
      <c r="BG2372">
        <v>0.81389999999999996</v>
      </c>
      <c r="BH2372">
        <v>123.234375</v>
      </c>
      <c r="BI2372">
        <f>VLOOKUP(BD2372,工作表1!$K$3:$L$1000,2,FALSE)</f>
        <v>2.5</v>
      </c>
      <c r="BJ2372" t="str">
        <f>VLOOKUP(BD2372,工作表1!$K$3:$M$1000,3,FALSE)</f>
        <v>2024/5/15</v>
      </c>
      <c r="BK2372">
        <f t="shared" si="1203"/>
        <v>0.86099999999999999</v>
      </c>
      <c r="BL2372">
        <f t="shared" si="1204"/>
        <v>1.639</v>
      </c>
      <c r="BM2372" s="43">
        <f t="shared" si="1221"/>
        <v>42870</v>
      </c>
      <c r="BN2372" s="43">
        <f t="shared" si="1205"/>
        <v>43098</v>
      </c>
      <c r="BO2372" s="45">
        <f t="shared" si="1222"/>
        <v>0.77348066298342544</v>
      </c>
      <c r="BP2372" s="45">
        <f t="shared" si="1223"/>
        <v>2.8077272383258913</v>
      </c>
      <c r="BQ2372" s="47">
        <f t="shared" si="1224"/>
        <v>101.42730649461167</v>
      </c>
      <c r="BR2372" s="47">
        <f t="shared" si="1225"/>
        <v>120.96654227163737</v>
      </c>
    </row>
    <row r="2373" spans="6:70" x14ac:dyDescent="0.25">
      <c r="F2373" s="2">
        <v>42877</v>
      </c>
      <c r="G2373">
        <v>1.056</v>
      </c>
      <c r="H2373" s="43">
        <v>42914</v>
      </c>
      <c r="I2373">
        <v>2.0461</v>
      </c>
      <c r="L2373" s="2">
        <v>42800</v>
      </c>
      <c r="M2373" t="str">
        <v>912828WE</v>
      </c>
      <c r="N2373">
        <v>1.1805000000000001</v>
      </c>
      <c r="O2373">
        <v>5.6680000000000001E-2</v>
      </c>
      <c r="P2373">
        <v>0.82720000000000005</v>
      </c>
      <c r="Q2373">
        <v>124.1875</v>
      </c>
      <c r="R2373">
        <f>VLOOKUP(M2373,工作表1!$A$3:$B$1000,2,FALSE)</f>
        <v>2.75</v>
      </c>
      <c r="S2373" t="str">
        <f>VLOOKUP(M2373,工作表1!$A$3:$C$1000,3,FALSE)</f>
        <v>2023/11/15</v>
      </c>
      <c r="T2373">
        <f t="shared" ref="T2373:T2436" si="1228">INDEX($G:$G,MATCH(L2373,$F:$F,0))</f>
        <v>0.86099999999999999</v>
      </c>
      <c r="U2373">
        <f t="shared" si="1227"/>
        <v>1.889</v>
      </c>
      <c r="V2373" s="43">
        <f t="shared" si="1206"/>
        <v>42870</v>
      </c>
      <c r="W2373" s="43">
        <f t="shared" ref="W2373:W2436" si="1229">IF(WEEKDAY(DATE(YEAR(L2373),(INT(MONTH(L2373)/3)+1)*3+1,1)-1,2)=7,DATE(YEAR(L2373),(INT(MONTH(L2373)/3)+1)*3+1,1)-1-2,IF(WEEKDAY(DATE(YEAR(L2373),(INT(MONTH(L2373)/3)+1)*3+1,1)-1,2)=6,DATE(YEAR(L2373),(INT(MONTH(L2373)/3)+1)*3+1,1)-1-1,DATE(YEAR(L2373),(INT(MONTH(L2373)/3)+1)*3+1,1)-1))</f>
        <v>42916</v>
      </c>
      <c r="X2373" s="45">
        <f t="shared" si="1207"/>
        <v>0.85082872928176789</v>
      </c>
      <c r="Y2373" s="45">
        <f t="shared" si="1208"/>
        <v>1.7172670854461514</v>
      </c>
      <c r="Z2373" s="47">
        <f t="shared" si="1209"/>
        <v>103.57477329139823</v>
      </c>
      <c r="AA2373" s="47">
        <f t="shared" si="1210"/>
        <v>123.81981618032673</v>
      </c>
      <c r="AB2373" s="45">
        <f t="shared" si="1211"/>
        <v>2.3174999999999999</v>
      </c>
      <c r="AC2373" s="2" t="str">
        <f t="shared" ref="AC2373:AC2436" si="1230">IF(MOD(MONTH(L2373),3)=0,"TY2","TY1")</f>
        <v>TY2</v>
      </c>
      <c r="AD2373">
        <f t="shared" ref="AD2373:AD2436" si="1231">IF(AC2373="TY1",Q2373,AP2373)</f>
        <v>123.59375</v>
      </c>
      <c r="AE2373">
        <f t="shared" ref="AE2373:AE2436" si="1232">IF(AC2373="TY1",AP2373,BH2373)</f>
        <v>123.21875</v>
      </c>
      <c r="AF2373" s="49">
        <f t="shared" si="1226"/>
        <v>0.375</v>
      </c>
      <c r="AG2373" s="3">
        <f t="shared" si="1212"/>
        <v>122.38630157613323</v>
      </c>
      <c r="AH2373">
        <f t="shared" si="1213"/>
        <v>120.92237359302466</v>
      </c>
      <c r="AI2373" s="51">
        <f t="shared" si="1214"/>
        <v>1.4639279831085759</v>
      </c>
      <c r="AJ2373" s="52">
        <f t="shared" si="1215"/>
        <v>1.0889279831085759</v>
      </c>
      <c r="AK2373" s="2">
        <v>42800</v>
      </c>
      <c r="AL2373" t="str">
        <v>912828B6</v>
      </c>
      <c r="AM2373">
        <v>-2.3199999999999998</v>
      </c>
      <c r="AN2373">
        <v>0.81035999999999997</v>
      </c>
      <c r="AO2373">
        <v>0.82720000000000005</v>
      </c>
      <c r="AP2373">
        <v>123.59375</v>
      </c>
      <c r="AQ2373">
        <f>VLOOKUP(AL2373,工作表1!$F$3:$G$1000,2,FALSE)</f>
        <v>2.75</v>
      </c>
      <c r="AR2373" t="str">
        <f>VLOOKUP(AL2373,工作表1!$F$3:$H$1000,3,FALSE)</f>
        <v>2024/2/15</v>
      </c>
      <c r="AS2373">
        <f t="shared" ref="AS2373:AS2436" si="1233">INDEX($G:$G,MATCH(AK2373,$F:$F,0))</f>
        <v>0.86099999999999999</v>
      </c>
      <c r="AT2373">
        <f t="shared" ref="AT2373:AT2436" si="1234">AQ2373-AS2373</f>
        <v>1.889</v>
      </c>
      <c r="AU2373" s="43">
        <f t="shared" si="1216"/>
        <v>42962</v>
      </c>
      <c r="AV2373" s="43">
        <f t="shared" ref="AV2373:AV2436" si="1235">IF(WEEKDAY(DATE(YEAR(AK2373),(INT(MONTH(AK2373)/3)+1)*3+4,1)-1,2)=7,DATE(YEAR(AK2373),(INT(MONTH(AK2373)/3)+1)*3+4,1)-1-2,IF(WEEKDAY(DATE(YEAR(AK2373),(INT(MONTH(AK2373)/3)+1)*3+4,1)-1,2)=6,DATE(YEAR(AK2373),(INT(MONTH(AK2373)/3)+1)*3+4,1)-1-1,DATE(YEAR(AK2373),(INT(MONTH(AK2373)/3)+1)*3+4,1)-1))</f>
        <v>43007</v>
      </c>
      <c r="AW2373" s="45">
        <f t="shared" si="1217"/>
        <v>0.15193370165745856</v>
      </c>
      <c r="AX2373" s="45">
        <f t="shared" si="1218"/>
        <v>1.7039884961780065</v>
      </c>
      <c r="AY2373" s="47">
        <f t="shared" si="1219"/>
        <v>103.29977820715641</v>
      </c>
      <c r="AZ2373" s="47">
        <f t="shared" si="1220"/>
        <v>122.38630157613323</v>
      </c>
      <c r="BA2373" s="43"/>
      <c r="BC2373" s="2">
        <v>42797</v>
      </c>
      <c r="BD2373" t="str">
        <v>912828WJ</v>
      </c>
      <c r="BE2373">
        <v>-8.9934999999999992</v>
      </c>
      <c r="BF2373">
        <v>1.07385</v>
      </c>
      <c r="BG2373">
        <v>0.81389999999999996</v>
      </c>
      <c r="BH2373">
        <v>123.21875</v>
      </c>
      <c r="BI2373">
        <f>VLOOKUP(BD2373,工作表1!$K$3:$L$1000,2,FALSE)</f>
        <v>2.5</v>
      </c>
      <c r="BJ2373" t="str">
        <f>VLOOKUP(BD2373,工作表1!$K$3:$M$1000,3,FALSE)</f>
        <v>2024/5/15</v>
      </c>
      <c r="BK2373">
        <f t="shared" ref="BK2373:BK2436" si="1236">INDEX($G:$G,MATCH(BC2373,$F:$F,0))</f>
        <v>0.85250000000000004</v>
      </c>
      <c r="BL2373">
        <f t="shared" ref="BL2373:BL2436" si="1237">BI2373-BK2373</f>
        <v>1.6475</v>
      </c>
      <c r="BM2373" s="43">
        <f t="shared" si="1221"/>
        <v>42870</v>
      </c>
      <c r="BN2373" s="43">
        <f t="shared" ref="BN2373:BN2436" si="1238">IF(WEEKDAY(DATE(YEAR(BC2373),(INT(MONTH(BC2373)/3)+1)*3+7,1)-1,2)=7,DATE(YEAR(BC2373),(INT(MONTH(BC2373)/3)+1)*3+7,1)-1-2,IF(WEEKDAY(DATE(YEAR(BC2373),(INT(MONTH(BC2373)/3)+1)*3+7,1)-1,2)=6,DATE(YEAR(BC2373),(INT(MONTH(BC2373)/3)+1)*3+7,1)-1-1,DATE(YEAR(BC2373),(INT(MONTH(BC2373)/3)+1)*3+7,1)-1))</f>
        <v>43098</v>
      </c>
      <c r="BO2373" s="45">
        <f t="shared" si="1222"/>
        <v>0.76657458563535907</v>
      </c>
      <c r="BP2373" s="45">
        <f t="shared" si="1223"/>
        <v>2.8076704760463178</v>
      </c>
      <c r="BQ2373" s="47">
        <f t="shared" si="1224"/>
        <v>101.40840259947844</v>
      </c>
      <c r="BR2373" s="47">
        <f t="shared" si="1225"/>
        <v>120.92237359302466</v>
      </c>
    </row>
    <row r="2374" spans="6:70" x14ac:dyDescent="0.25">
      <c r="F2374" s="2">
        <v>42874</v>
      </c>
      <c r="G2374">
        <v>1.0469999999999999</v>
      </c>
      <c r="H2374" s="43">
        <v>42913</v>
      </c>
      <c r="I2374">
        <v>2.0388000000000002</v>
      </c>
      <c r="L2374" s="2">
        <v>42797</v>
      </c>
      <c r="M2374" t="str">
        <v>912828WE</v>
      </c>
      <c r="N2374">
        <v>0.90269999999999995</v>
      </c>
      <c r="O2374">
        <v>0.19839999999999999</v>
      </c>
      <c r="P2374">
        <v>0.82720000000000005</v>
      </c>
      <c r="Q2374">
        <v>124.171875</v>
      </c>
      <c r="R2374">
        <f>VLOOKUP(M2374,工作表1!$A$3:$B$1000,2,FALSE)</f>
        <v>2.75</v>
      </c>
      <c r="S2374" t="str">
        <f>VLOOKUP(M2374,工作表1!$A$3:$C$1000,3,FALSE)</f>
        <v>2023/11/15</v>
      </c>
      <c r="T2374">
        <f t="shared" si="1228"/>
        <v>0.85250000000000004</v>
      </c>
      <c r="U2374">
        <f t="shared" si="1227"/>
        <v>1.8975</v>
      </c>
      <c r="V2374" s="43">
        <f t="shared" ref="V2374:V2437" si="1239">COUPNCD(L2373,S2374,2,0)</f>
        <v>42870</v>
      </c>
      <c r="W2374" s="43">
        <f t="shared" si="1229"/>
        <v>42916</v>
      </c>
      <c r="X2374" s="45">
        <f t="shared" ref="X2374:X2437" si="1240">COUPDAYBS(L2373,S2374,2,1)/COUPDAYS(L2373,S2374,2,1)*R2374/2</f>
        <v>0.84323204419889497</v>
      </c>
      <c r="Y2374" s="45">
        <f t="shared" ref="Y2374:Y2437" si="1241">(W2374-L2373)/365*R2374+X2374</f>
        <v>1.7172046469386211</v>
      </c>
      <c r="Z2374" s="47">
        <f t="shared" ref="Z2374:Z2437" si="1242">(Q2374*P2374+Y2374)/(1+(O2374/100)*(W2374-L2375)/360)-X2374</f>
        <v>103.5199287657241</v>
      </c>
      <c r="AA2374" s="47">
        <f t="shared" ref="AA2374:AA2437" si="1243">(Z2374-$AB$5*(W2374-L2373)/365+T2374*(W2374-L2373)/360)/P2374</f>
        <v>123.73810402384517</v>
      </c>
      <c r="AB2374" s="45">
        <f t="shared" ref="AB2374:AB2437" si="1244">INDEX(I:I,MATCH(L2374,H:H,0))</f>
        <v>2.3052000000000001</v>
      </c>
      <c r="AC2374" s="2" t="str">
        <f t="shared" si="1230"/>
        <v>TY2</v>
      </c>
      <c r="AD2374">
        <f t="shared" si="1231"/>
        <v>123.578125</v>
      </c>
      <c r="AE2374">
        <f t="shared" si="1232"/>
        <v>123.140625</v>
      </c>
      <c r="AF2374" s="49">
        <f t="shared" si="1226"/>
        <v>0.4375</v>
      </c>
      <c r="AG2374" s="3">
        <f t="shared" ref="AG2374:AG2437" si="1245">IF(AC2374="TY1",AA2374,AZ2374)</f>
        <v>122.30695262183285</v>
      </c>
      <c r="AH2374">
        <f t="shared" ref="AH2374:AH2437" si="1246">IF(AC2374="TY1",AZ2374,BR2374)</f>
        <v>120.77356913554803</v>
      </c>
      <c r="AI2374" s="51">
        <f t="shared" ref="AI2374:AI2437" si="1247">AG2374-AH2374</f>
        <v>1.5333834862848192</v>
      </c>
      <c r="AJ2374" s="52">
        <f t="shared" ref="AJ2374:AJ2437" si="1248">AI2374-AF2374</f>
        <v>1.0958834862848192</v>
      </c>
      <c r="AK2374" s="2">
        <v>42797</v>
      </c>
      <c r="AL2374" t="str">
        <v>912828B6</v>
      </c>
      <c r="AM2374">
        <v>-3.0979000000000001</v>
      </c>
      <c r="AN2374">
        <v>0.88180999999999998</v>
      </c>
      <c r="AO2374">
        <v>0.82720000000000005</v>
      </c>
      <c r="AP2374">
        <v>123.578125</v>
      </c>
      <c r="AQ2374">
        <f>VLOOKUP(AL2374,工作表1!$F$3:$G$1000,2,FALSE)</f>
        <v>2.75</v>
      </c>
      <c r="AR2374" t="str">
        <f>VLOOKUP(AL2374,工作表1!$F$3:$H$1000,3,FALSE)</f>
        <v>2024/2/15</v>
      </c>
      <c r="AS2374">
        <f t="shared" si="1233"/>
        <v>0.85250000000000004</v>
      </c>
      <c r="AT2374">
        <f t="shared" si="1234"/>
        <v>1.8975</v>
      </c>
      <c r="AU2374" s="43">
        <f t="shared" ref="AU2374:AU2437" si="1249">COUPNCD(AK2373,AR2374,2,0)</f>
        <v>42962</v>
      </c>
      <c r="AV2374" s="43">
        <f t="shared" si="1235"/>
        <v>43007</v>
      </c>
      <c r="AW2374" s="45">
        <f t="shared" ref="AW2374:AW2437" si="1250">COUPDAYBS(AK2373,AR2374,2,1)/COUPDAYS(AK2373,AR2374,2,1)*AQ2374/2</f>
        <v>0.14433701657458564</v>
      </c>
      <c r="AX2374" s="45">
        <f t="shared" ref="AX2374:AX2437" si="1251">(AV2374-AK2373)/365*AQ2374+AW2374</f>
        <v>1.703926057670476</v>
      </c>
      <c r="AY2374" s="47">
        <f t="shared" ref="AY2374:AY2437" si="1252">(AP2374*AO2374+AX2374)/(1+(AN2374/100)*(AV2374-AK2375)/360)-AW2374</f>
        <v>103.24903713343767</v>
      </c>
      <c r="AZ2374" s="47">
        <f t="shared" ref="AZ2374:AZ2437" si="1253">(AY2374-$AB$5*(AV2374-AK2373)/365+AS2374*(AV2374-AK2373)/360)/AO2374</f>
        <v>122.30695262183285</v>
      </c>
      <c r="BA2374" s="43"/>
      <c r="BC2374" s="2">
        <v>42796</v>
      </c>
      <c r="BD2374" t="str">
        <v>912828WJ</v>
      </c>
      <c r="BE2374">
        <v>-9.9724000000000004</v>
      </c>
      <c r="BF2374">
        <v>1.11931</v>
      </c>
      <c r="BG2374">
        <v>0.81389999999999996</v>
      </c>
      <c r="BH2374">
        <v>123.140625</v>
      </c>
      <c r="BI2374">
        <f>VLOOKUP(BD2374,工作表1!$K$3:$L$1000,2,FALSE)</f>
        <v>2.5</v>
      </c>
      <c r="BJ2374" t="str">
        <f>VLOOKUP(BD2374,工作表1!$K$3:$M$1000,3,FALSE)</f>
        <v>2024/5/15</v>
      </c>
      <c r="BK2374">
        <f t="shared" si="1236"/>
        <v>0.84433999999999998</v>
      </c>
      <c r="BL2374">
        <f t="shared" si="1237"/>
        <v>1.6556600000000001</v>
      </c>
      <c r="BM2374" s="43">
        <f t="shared" ref="BM2374:BM2437" si="1254">COUPNCD(BC2373,BJ2374,2,0)</f>
        <v>42870</v>
      </c>
      <c r="BN2374" s="43">
        <f t="shared" si="1238"/>
        <v>43098</v>
      </c>
      <c r="BO2374" s="45">
        <f t="shared" ref="BO2374:BO2437" si="1255">COUPDAYBS(BC2373,BJ2374,2,1)/COUPDAYS(BC2373,BJ2374,2,1)*BI2374/2</f>
        <v>0.7458563535911602</v>
      </c>
      <c r="BP2374" s="45">
        <f t="shared" ref="BP2374:BP2437" si="1256">(BN2374-BC2373)/365*BI2374+BO2374</f>
        <v>2.8075001892075986</v>
      </c>
      <c r="BQ2374" s="47">
        <f t="shared" ref="BQ2374:BQ2437" si="1257">(BH2374*BG2374+BP2374)/(1+(BF2374/100)*(BN2374-BC2375)/360)-BO2374</f>
        <v>101.32421079537382</v>
      </c>
      <c r="BR2374" s="47">
        <f t="shared" ref="BR2374:BR2437" si="1258">(BQ2374-$AB$5*(BN2374-BC2373)/365+BK2374*(BN2374-BC2373)/360)/BG2374</f>
        <v>120.77356913554803</v>
      </c>
    </row>
    <row r="2375" spans="6:70" x14ac:dyDescent="0.25">
      <c r="F2375" s="2">
        <v>42873</v>
      </c>
      <c r="G2375">
        <v>1.0415000000000001</v>
      </c>
      <c r="H2375" s="43">
        <v>42912</v>
      </c>
      <c r="I2375">
        <v>1.9683999999999999</v>
      </c>
      <c r="L2375" s="2">
        <v>42796</v>
      </c>
      <c r="M2375" t="str">
        <v>912828WE</v>
      </c>
      <c r="N2375">
        <v>0.31759999999999999</v>
      </c>
      <c r="O2375">
        <v>0.46688000000000002</v>
      </c>
      <c r="P2375">
        <v>0.82720000000000005</v>
      </c>
      <c r="Q2375">
        <v>124.078125</v>
      </c>
      <c r="R2375">
        <f>VLOOKUP(M2375,工作表1!$A$3:$B$1000,2,FALSE)</f>
        <v>2.75</v>
      </c>
      <c r="S2375" t="str">
        <f>VLOOKUP(M2375,工作表1!$A$3:$C$1000,3,FALSE)</f>
        <v>2023/11/15</v>
      </c>
      <c r="T2375">
        <f t="shared" si="1228"/>
        <v>0.84433999999999998</v>
      </c>
      <c r="U2375">
        <f t="shared" si="1227"/>
        <v>1.9056600000000001</v>
      </c>
      <c r="V2375" s="43">
        <f t="shared" si="1239"/>
        <v>42870</v>
      </c>
      <c r="W2375" s="43">
        <f t="shared" si="1229"/>
        <v>42916</v>
      </c>
      <c r="X2375" s="45">
        <f t="shared" si="1240"/>
        <v>0.82044198895027631</v>
      </c>
      <c r="Y2375" s="45">
        <f t="shared" si="1241"/>
        <v>1.7170173314160297</v>
      </c>
      <c r="Z2375" s="47">
        <f t="shared" si="1242"/>
        <v>103.37050021139812</v>
      </c>
      <c r="AA2375" s="47">
        <f t="shared" si="1243"/>
        <v>123.51781465630614</v>
      </c>
      <c r="AB2375" s="45">
        <f t="shared" si="1244"/>
        <v>2.3123</v>
      </c>
      <c r="AC2375" s="2" t="str">
        <f t="shared" si="1230"/>
        <v>TY2</v>
      </c>
      <c r="AD2375">
        <f t="shared" si="1231"/>
        <v>123.5</v>
      </c>
      <c r="AE2375">
        <f t="shared" si="1232"/>
        <v>123.359375</v>
      </c>
      <c r="AF2375" s="49">
        <f t="shared" si="1226"/>
        <v>0.140625</v>
      </c>
      <c r="AG2375" s="3">
        <f t="shared" si="1245"/>
        <v>122.1826558080851</v>
      </c>
      <c r="AH2375">
        <f t="shared" si="1246"/>
        <v>121.02438008197001</v>
      </c>
      <c r="AI2375" s="51">
        <f t="shared" si="1247"/>
        <v>1.1582757261150931</v>
      </c>
      <c r="AJ2375" s="52">
        <f t="shared" si="1248"/>
        <v>1.0176507261150931</v>
      </c>
      <c r="AK2375" s="2">
        <v>42796</v>
      </c>
      <c r="AL2375" t="str">
        <v>912828B6</v>
      </c>
      <c r="AM2375">
        <v>-3.6025</v>
      </c>
      <c r="AN2375">
        <v>0.92105999999999999</v>
      </c>
      <c r="AO2375">
        <v>0.82720000000000005</v>
      </c>
      <c r="AP2375">
        <v>123.5</v>
      </c>
      <c r="AQ2375">
        <f>VLOOKUP(AL2375,工作表1!$F$3:$G$1000,2,FALSE)</f>
        <v>2.75</v>
      </c>
      <c r="AR2375" t="str">
        <f>VLOOKUP(AL2375,工作表1!$F$3:$H$1000,3,FALSE)</f>
        <v>2024/2/15</v>
      </c>
      <c r="AS2375">
        <f t="shared" si="1233"/>
        <v>0.84433999999999998</v>
      </c>
      <c r="AT2375">
        <f t="shared" si="1234"/>
        <v>1.9056600000000001</v>
      </c>
      <c r="AU2375" s="43">
        <f t="shared" si="1249"/>
        <v>42962</v>
      </c>
      <c r="AV2375" s="43">
        <f t="shared" si="1235"/>
        <v>43007</v>
      </c>
      <c r="AW2375" s="45">
        <f t="shared" si="1250"/>
        <v>0.12154696132596685</v>
      </c>
      <c r="AX2375" s="45">
        <f t="shared" si="1251"/>
        <v>1.7037387421478845</v>
      </c>
      <c r="AY2375" s="47">
        <f t="shared" si="1252"/>
        <v>103.18107628627449</v>
      </c>
      <c r="AZ2375" s="47">
        <f t="shared" si="1253"/>
        <v>122.1826558080851</v>
      </c>
      <c r="BA2375" s="43"/>
      <c r="BC2375" s="2">
        <v>42795</v>
      </c>
      <c r="BD2375" t="str">
        <v>912828WJ</v>
      </c>
      <c r="BE2375">
        <v>-8.8139000000000003</v>
      </c>
      <c r="BF2375">
        <v>1.05461</v>
      </c>
      <c r="BG2375">
        <v>0.81389999999999996</v>
      </c>
      <c r="BH2375">
        <v>123.359375</v>
      </c>
      <c r="BI2375">
        <f>VLOOKUP(BD2375,工作表1!$K$3:$L$1000,2,FALSE)</f>
        <v>2.5</v>
      </c>
      <c r="BJ2375" t="str">
        <f>VLOOKUP(BD2375,工作表1!$K$3:$M$1000,3,FALSE)</f>
        <v>2024/5/15</v>
      </c>
      <c r="BK2375">
        <f t="shared" si="1236"/>
        <v>0.81899999999999995</v>
      </c>
      <c r="BL2375">
        <f t="shared" si="1237"/>
        <v>1.681</v>
      </c>
      <c r="BM2375" s="43">
        <f t="shared" si="1254"/>
        <v>42870</v>
      </c>
      <c r="BN2375" s="43">
        <f t="shared" si="1238"/>
        <v>43098</v>
      </c>
      <c r="BO2375" s="45">
        <f t="shared" si="1255"/>
        <v>0.73895027624309395</v>
      </c>
      <c r="BP2375" s="45">
        <f t="shared" si="1256"/>
        <v>2.8074434269280255</v>
      </c>
      <c r="BQ2375" s="47">
        <f t="shared" si="1257"/>
        <v>101.55965842816744</v>
      </c>
      <c r="BR2375" s="47">
        <f t="shared" si="1258"/>
        <v>121.02438008197001</v>
      </c>
    </row>
    <row r="2376" spans="6:70" x14ac:dyDescent="0.25">
      <c r="F2376" s="2">
        <v>42872</v>
      </c>
      <c r="G2376">
        <v>1.0149999999999999</v>
      </c>
      <c r="H2376" s="43">
        <v>42909</v>
      </c>
      <c r="I2376">
        <v>1.9732000000000001</v>
      </c>
      <c r="L2376" s="2">
        <v>42795</v>
      </c>
      <c r="M2376" t="str">
        <v>912828WE</v>
      </c>
      <c r="N2376">
        <v>1.2542</v>
      </c>
      <c r="O2376">
        <v>0.12139999999999999</v>
      </c>
      <c r="P2376">
        <v>0.82720000000000005</v>
      </c>
      <c r="Q2376">
        <v>124.28125</v>
      </c>
      <c r="R2376">
        <f>VLOOKUP(M2376,工作表1!$A$3:$B$1000,2,FALSE)</f>
        <v>2.75</v>
      </c>
      <c r="S2376" t="str">
        <f>VLOOKUP(M2376,工作表1!$A$3:$C$1000,3,FALSE)</f>
        <v>2023/11/15</v>
      </c>
      <c r="T2376">
        <f t="shared" si="1228"/>
        <v>0.81899999999999995</v>
      </c>
      <c r="U2376">
        <f t="shared" si="1227"/>
        <v>1.931</v>
      </c>
      <c r="V2376" s="43">
        <f t="shared" si="1239"/>
        <v>42870</v>
      </c>
      <c r="W2376" s="43">
        <f t="shared" si="1229"/>
        <v>42916</v>
      </c>
      <c r="X2376" s="45">
        <f t="shared" si="1240"/>
        <v>0.81284530386740339</v>
      </c>
      <c r="Y2376" s="45">
        <f t="shared" si="1241"/>
        <v>1.7169548929084992</v>
      </c>
      <c r="Z2376" s="47">
        <f t="shared" si="1242"/>
        <v>103.66657559440111</v>
      </c>
      <c r="AA2376" s="47">
        <f t="shared" si="1243"/>
        <v>123.85337263174134</v>
      </c>
      <c r="AB2376" s="45">
        <f t="shared" si="1244"/>
        <v>2.2877999999999998</v>
      </c>
      <c r="AC2376" s="2" t="str">
        <f t="shared" si="1230"/>
        <v>TY2</v>
      </c>
      <c r="AD2376">
        <f t="shared" si="1231"/>
        <v>123.71875</v>
      </c>
      <c r="AE2376">
        <f t="shared" si="1232"/>
        <v>124.21875</v>
      </c>
      <c r="AF2376" s="49">
        <f t="shared" si="1226"/>
        <v>-0.5</v>
      </c>
      <c r="AG2376" s="3">
        <f t="shared" si="1245"/>
        <v>122.41421395063531</v>
      </c>
      <c r="AH2376">
        <f t="shared" si="1246"/>
        <v>122.63198088652018</v>
      </c>
      <c r="AI2376" s="51">
        <f t="shared" si="1247"/>
        <v>-0.21776693588486751</v>
      </c>
      <c r="AJ2376" s="52">
        <f t="shared" si="1248"/>
        <v>0.28223306411513249</v>
      </c>
      <c r="AK2376" s="2">
        <v>42795</v>
      </c>
      <c r="AL2376" t="str">
        <v>912828B6</v>
      </c>
      <c r="AM2376">
        <v>-3.0697000000000001</v>
      </c>
      <c r="AN2376">
        <v>0.86921999999999999</v>
      </c>
      <c r="AO2376">
        <v>0.82720000000000005</v>
      </c>
      <c r="AP2376">
        <v>123.71875</v>
      </c>
      <c r="AQ2376">
        <f>VLOOKUP(AL2376,工作表1!$F$3:$G$1000,2,FALSE)</f>
        <v>2.75</v>
      </c>
      <c r="AR2376" t="str">
        <f>VLOOKUP(AL2376,工作表1!$F$3:$H$1000,3,FALSE)</f>
        <v>2024/2/15</v>
      </c>
      <c r="AS2376">
        <f t="shared" si="1233"/>
        <v>0.81899999999999995</v>
      </c>
      <c r="AT2376">
        <f t="shared" si="1234"/>
        <v>1.931</v>
      </c>
      <c r="AU2376" s="43">
        <f t="shared" si="1249"/>
        <v>42962</v>
      </c>
      <c r="AV2376" s="43">
        <f t="shared" si="1235"/>
        <v>43007</v>
      </c>
      <c r="AW2376" s="45">
        <f t="shared" si="1250"/>
        <v>0.11395027624309392</v>
      </c>
      <c r="AX2376" s="45">
        <f t="shared" si="1251"/>
        <v>1.7036763036403542</v>
      </c>
      <c r="AY2376" s="47">
        <f t="shared" si="1252"/>
        <v>103.3975283964039</v>
      </c>
      <c r="AZ2376" s="47">
        <f t="shared" si="1253"/>
        <v>122.41421395063531</v>
      </c>
      <c r="BA2376" s="43"/>
      <c r="BC2376" s="2">
        <v>42794</v>
      </c>
      <c r="BD2376" t="str">
        <v>912828WJ</v>
      </c>
      <c r="BE2376">
        <v>-7.2809999999999997</v>
      </c>
      <c r="BF2376">
        <v>0.96919999999999995</v>
      </c>
      <c r="BG2376">
        <v>0.81389999999999996</v>
      </c>
      <c r="BH2376">
        <v>124.21875</v>
      </c>
      <c r="BI2376">
        <f>VLOOKUP(BD2376,工作表1!$K$3:$L$1000,2,FALSE)</f>
        <v>2.5</v>
      </c>
      <c r="BJ2376" t="str">
        <f>VLOOKUP(BD2376,工作表1!$K$3:$M$1000,3,FALSE)</f>
        <v>2024/5/15</v>
      </c>
      <c r="BK2376">
        <f t="shared" si="1236"/>
        <v>0.81008000000000002</v>
      </c>
      <c r="BL2376">
        <f t="shared" si="1237"/>
        <v>1.6899199999999999</v>
      </c>
      <c r="BM2376" s="43">
        <f t="shared" si="1254"/>
        <v>42870</v>
      </c>
      <c r="BN2376" s="43">
        <f t="shared" si="1238"/>
        <v>43007</v>
      </c>
      <c r="BO2376" s="45">
        <f t="shared" si="1255"/>
        <v>0.73204419889502759</v>
      </c>
      <c r="BP2376" s="45">
        <f t="shared" si="1256"/>
        <v>2.1840989934155752</v>
      </c>
      <c r="BQ2376" s="47">
        <f t="shared" si="1257"/>
        <v>101.96203829681123</v>
      </c>
      <c r="BR2376" s="47">
        <f t="shared" si="1258"/>
        <v>122.63198088652018</v>
      </c>
    </row>
    <row r="2377" spans="6:70" x14ac:dyDescent="0.25">
      <c r="F2377" s="2">
        <v>42871</v>
      </c>
      <c r="G2377">
        <v>1.03562</v>
      </c>
      <c r="H2377" s="43">
        <v>42908</v>
      </c>
      <c r="I2377">
        <v>1.9781</v>
      </c>
      <c r="L2377" s="2">
        <v>42794</v>
      </c>
      <c r="M2377" t="str">
        <v>912828WE</v>
      </c>
      <c r="N2377">
        <v>0.65600000000000003</v>
      </c>
      <c r="O2377">
        <v>0.35458000000000001</v>
      </c>
      <c r="P2377">
        <v>0.82720000000000005</v>
      </c>
      <c r="Q2377">
        <v>125.109375</v>
      </c>
      <c r="R2377">
        <f>VLOOKUP(M2377,工作表1!$A$3:$B$1000,2,FALSE)</f>
        <v>2.75</v>
      </c>
      <c r="S2377" t="str">
        <f>VLOOKUP(M2377,工作表1!$A$3:$C$1000,3,FALSE)</f>
        <v>2023/11/15</v>
      </c>
      <c r="T2377">
        <f t="shared" si="1228"/>
        <v>0.81008000000000002</v>
      </c>
      <c r="U2377">
        <f t="shared" si="1227"/>
        <v>1.9399199999999999</v>
      </c>
      <c r="V2377" s="43">
        <f t="shared" si="1239"/>
        <v>42870</v>
      </c>
      <c r="W2377" s="43">
        <f t="shared" si="1229"/>
        <v>42825</v>
      </c>
      <c r="X2377" s="45">
        <f t="shared" si="1240"/>
        <v>0.80524861878453036</v>
      </c>
      <c r="Y2377" s="45">
        <f t="shared" si="1241"/>
        <v>1.0312760160448042</v>
      </c>
      <c r="Z2377" s="47">
        <f t="shared" si="1242"/>
        <v>103.68356937940622</v>
      </c>
      <c r="AA2377" s="47">
        <f t="shared" si="1243"/>
        <v>124.97468521242349</v>
      </c>
      <c r="AB2377" s="45">
        <f t="shared" si="1244"/>
        <v>2.2219000000000002</v>
      </c>
      <c r="AC2377" s="2" t="str">
        <f t="shared" si="1230"/>
        <v>TY1</v>
      </c>
      <c r="AD2377">
        <f t="shared" si="1231"/>
        <v>125.109375</v>
      </c>
      <c r="AE2377">
        <f t="shared" si="1232"/>
        <v>124.578125</v>
      </c>
      <c r="AF2377" s="49">
        <f t="shared" si="1226"/>
        <v>0.53125</v>
      </c>
      <c r="AG2377" s="3">
        <f t="shared" si="1245"/>
        <v>124.97468521242349</v>
      </c>
      <c r="AH2377">
        <f t="shared" si="1246"/>
        <v>123.84805942770741</v>
      </c>
      <c r="AI2377" s="51">
        <f t="shared" si="1247"/>
        <v>1.126625784716083</v>
      </c>
      <c r="AJ2377" s="52">
        <f t="shared" si="1248"/>
        <v>0.59537578471608299</v>
      </c>
      <c r="AK2377" s="2">
        <v>42794</v>
      </c>
      <c r="AL2377" t="str">
        <v>912828B6</v>
      </c>
      <c r="AM2377">
        <v>-2.4605999999999999</v>
      </c>
      <c r="AN2377">
        <v>0.81042000000000003</v>
      </c>
      <c r="AO2377">
        <v>0.82720000000000005</v>
      </c>
      <c r="AP2377">
        <v>124.578125</v>
      </c>
      <c r="AQ2377">
        <f>VLOOKUP(AL2377,工作表1!$F$3:$G$1000,2,FALSE)</f>
        <v>2.75</v>
      </c>
      <c r="AR2377" t="str">
        <f>VLOOKUP(AL2377,工作表1!$F$3:$H$1000,3,FALSE)</f>
        <v>2024/2/15</v>
      </c>
      <c r="AS2377">
        <f t="shared" si="1233"/>
        <v>0.81008000000000002</v>
      </c>
      <c r="AT2377">
        <f t="shared" si="1234"/>
        <v>1.9399199999999999</v>
      </c>
      <c r="AU2377" s="43">
        <f t="shared" si="1249"/>
        <v>42962</v>
      </c>
      <c r="AV2377" s="43">
        <f t="shared" si="1235"/>
        <v>42916</v>
      </c>
      <c r="AW2377" s="45">
        <f t="shared" si="1250"/>
        <v>0.10635359116022099</v>
      </c>
      <c r="AX2377" s="45">
        <f t="shared" si="1251"/>
        <v>1.0179974267766594</v>
      </c>
      <c r="AY2377" s="47">
        <f t="shared" si="1252"/>
        <v>103.67530417108057</v>
      </c>
      <c r="AZ2377" s="47">
        <f t="shared" si="1253"/>
        <v>123.84805942770741</v>
      </c>
      <c r="BA2377" s="43"/>
      <c r="BC2377" s="2">
        <v>42793</v>
      </c>
      <c r="BD2377" t="str">
        <v>912828WJ</v>
      </c>
      <c r="BE2377">
        <v>-6.8524000000000003</v>
      </c>
      <c r="BF2377">
        <v>0.94510000000000005</v>
      </c>
      <c r="BG2377">
        <v>0.81389999999999996</v>
      </c>
      <c r="BH2377">
        <v>124.234375</v>
      </c>
      <c r="BI2377">
        <f>VLOOKUP(BD2377,工作表1!$K$3:$L$1000,2,FALSE)</f>
        <v>2.5</v>
      </c>
      <c r="BJ2377" t="str">
        <f>VLOOKUP(BD2377,工作表1!$K$3:$M$1000,3,FALSE)</f>
        <v>2024/5/15</v>
      </c>
      <c r="BK2377">
        <f t="shared" si="1236"/>
        <v>0.76</v>
      </c>
      <c r="BL2377">
        <f t="shared" si="1237"/>
        <v>1.74</v>
      </c>
      <c r="BM2377" s="43">
        <f t="shared" si="1254"/>
        <v>42870</v>
      </c>
      <c r="BN2377" s="43">
        <f t="shared" si="1238"/>
        <v>43007</v>
      </c>
      <c r="BO2377" s="45">
        <f t="shared" si="1255"/>
        <v>0.72513812154696122</v>
      </c>
      <c r="BP2377" s="45">
        <f t="shared" si="1256"/>
        <v>2.1840422311360026</v>
      </c>
      <c r="BQ2377" s="47">
        <f t="shared" si="1257"/>
        <v>101.98811961444115</v>
      </c>
      <c r="BR2377" s="47">
        <f t="shared" si="1258"/>
        <v>122.61514875141793</v>
      </c>
    </row>
    <row r="2378" spans="6:70" x14ac:dyDescent="0.25">
      <c r="F2378" s="2">
        <v>42870</v>
      </c>
      <c r="G2378">
        <v>1.034</v>
      </c>
      <c r="H2378" s="43">
        <v>42907</v>
      </c>
      <c r="I2378">
        <v>1.9926999999999999</v>
      </c>
      <c r="L2378" s="2">
        <v>42793</v>
      </c>
      <c r="M2378" t="str">
        <v>912828WE</v>
      </c>
      <c r="N2378">
        <v>1.1412</v>
      </c>
      <c r="O2378">
        <v>0.19383</v>
      </c>
      <c r="P2378">
        <v>0.82720000000000005</v>
      </c>
      <c r="Q2378">
        <v>125.140625</v>
      </c>
      <c r="R2378">
        <f>VLOOKUP(M2378,工作表1!$A$3:$B$1000,2,FALSE)</f>
        <v>2.75</v>
      </c>
      <c r="S2378" t="str">
        <f>VLOOKUP(M2378,工作表1!$A$3:$C$1000,3,FALSE)</f>
        <v>2023/11/15</v>
      </c>
      <c r="T2378">
        <f t="shared" si="1228"/>
        <v>0.76</v>
      </c>
      <c r="U2378">
        <f t="shared" si="1227"/>
        <v>1.99</v>
      </c>
      <c r="V2378" s="43">
        <f t="shared" si="1239"/>
        <v>42870</v>
      </c>
      <c r="W2378" s="43">
        <f t="shared" si="1229"/>
        <v>42825</v>
      </c>
      <c r="X2378" s="45">
        <f t="shared" si="1240"/>
        <v>0.79765193370165743</v>
      </c>
      <c r="Y2378" s="45">
        <f t="shared" si="1241"/>
        <v>1.0312135775372739</v>
      </c>
      <c r="Z2378" s="47">
        <f t="shared" si="1242"/>
        <v>103.73018880778055</v>
      </c>
      <c r="AA2378" s="47">
        <f t="shared" si="1243"/>
        <v>125.01355931567167</v>
      </c>
      <c r="AB2378" s="45">
        <f t="shared" si="1244"/>
        <v>2.1781999999999999</v>
      </c>
      <c r="AC2378" s="2" t="str">
        <f t="shared" si="1230"/>
        <v>TY1</v>
      </c>
      <c r="AD2378">
        <f t="shared" si="1231"/>
        <v>125.140625</v>
      </c>
      <c r="AE2378">
        <f t="shared" si="1232"/>
        <v>124.59375</v>
      </c>
      <c r="AF2378" s="49">
        <f t="shared" si="1226"/>
        <v>0.546875</v>
      </c>
      <c r="AG2378" s="3">
        <f t="shared" si="1245"/>
        <v>125.01355931567167</v>
      </c>
      <c r="AH2378">
        <f t="shared" si="1246"/>
        <v>123.8283547740054</v>
      </c>
      <c r="AI2378" s="51">
        <f t="shared" si="1247"/>
        <v>1.1852045416662662</v>
      </c>
      <c r="AJ2378" s="52">
        <f t="shared" si="1248"/>
        <v>0.63832954166626621</v>
      </c>
      <c r="AK2378" s="2">
        <v>42793</v>
      </c>
      <c r="AL2378" t="str">
        <v>912828B6</v>
      </c>
      <c r="AM2378">
        <v>-2.5623999999999998</v>
      </c>
      <c r="AN2378">
        <v>0.81762999999999997</v>
      </c>
      <c r="AO2378">
        <v>0.82720000000000005</v>
      </c>
      <c r="AP2378">
        <v>124.59375</v>
      </c>
      <c r="AQ2378">
        <f>VLOOKUP(AL2378,工作表1!$F$3:$G$1000,2,FALSE)</f>
        <v>2.75</v>
      </c>
      <c r="AR2378" t="str">
        <f>VLOOKUP(AL2378,工作表1!$F$3:$H$1000,3,FALSE)</f>
        <v>2024/2/15</v>
      </c>
      <c r="AS2378">
        <f t="shared" si="1233"/>
        <v>0.76</v>
      </c>
      <c r="AT2378">
        <f t="shared" si="1234"/>
        <v>1.99</v>
      </c>
      <c r="AU2378" s="43">
        <f t="shared" si="1249"/>
        <v>42962</v>
      </c>
      <c r="AV2378" s="43">
        <f t="shared" si="1235"/>
        <v>42916</v>
      </c>
      <c r="AW2378" s="45">
        <f t="shared" si="1250"/>
        <v>9.8756906077348064E-2</v>
      </c>
      <c r="AX2378" s="45">
        <f t="shared" si="1251"/>
        <v>1.0179349882691289</v>
      </c>
      <c r="AY2378" s="47">
        <f t="shared" si="1252"/>
        <v>103.68612636281679</v>
      </c>
      <c r="AZ2378" s="47">
        <f t="shared" si="1253"/>
        <v>123.8283547740054</v>
      </c>
      <c r="BA2378" s="43"/>
      <c r="BC2378" s="2">
        <v>42790</v>
      </c>
      <c r="BD2378" t="str">
        <v>912828WJ</v>
      </c>
      <c r="BE2378">
        <v>-6.4953000000000003</v>
      </c>
      <c r="BF2378">
        <v>0.92364999999999997</v>
      </c>
      <c r="BG2378">
        <v>0.81389999999999996</v>
      </c>
      <c r="BH2378">
        <v>124.734375</v>
      </c>
      <c r="BI2378">
        <f>VLOOKUP(BD2378,工作表1!$K$3:$L$1000,2,FALSE)</f>
        <v>2.5</v>
      </c>
      <c r="BJ2378" t="str">
        <f>VLOOKUP(BD2378,工作表1!$K$3:$M$1000,3,FALSE)</f>
        <v>2024/5/15</v>
      </c>
      <c r="BK2378">
        <f t="shared" si="1236"/>
        <v>0.74</v>
      </c>
      <c r="BL2378">
        <f t="shared" si="1237"/>
        <v>1.76</v>
      </c>
      <c r="BM2378" s="43">
        <f t="shared" si="1254"/>
        <v>42870</v>
      </c>
      <c r="BN2378" s="43">
        <f t="shared" si="1238"/>
        <v>43007</v>
      </c>
      <c r="BO2378" s="45">
        <f t="shared" si="1255"/>
        <v>0.71823204419889497</v>
      </c>
      <c r="BP2378" s="45">
        <f t="shared" si="1256"/>
        <v>2.1839854688564291</v>
      </c>
      <c r="BQ2378" s="47">
        <f t="shared" si="1257"/>
        <v>102.41024162588612</v>
      </c>
      <c r="BR2378" s="47">
        <f t="shared" si="1258"/>
        <v>123.10654042818655</v>
      </c>
    </row>
    <row r="2379" spans="6:70" x14ac:dyDescent="0.25">
      <c r="F2379" s="2">
        <v>42867</v>
      </c>
      <c r="G2379">
        <v>1.032</v>
      </c>
      <c r="H2379" s="43">
        <v>42906</v>
      </c>
      <c r="I2379">
        <v>1.9805999999999999</v>
      </c>
      <c r="L2379" s="2">
        <v>42790</v>
      </c>
      <c r="M2379" t="str">
        <v>912828WE</v>
      </c>
      <c r="N2379">
        <v>1.0512999999999999</v>
      </c>
      <c r="O2379">
        <v>0.23771999999999999</v>
      </c>
      <c r="P2379">
        <v>0.82720000000000005</v>
      </c>
      <c r="Q2379">
        <v>125.609375</v>
      </c>
      <c r="R2379">
        <f>VLOOKUP(M2379,工作表1!$A$3:$B$1000,2,FALSE)</f>
        <v>2.75</v>
      </c>
      <c r="S2379" t="str">
        <f>VLOOKUP(M2379,工作表1!$A$3:$C$1000,3,FALSE)</f>
        <v>2023/11/15</v>
      </c>
      <c r="T2379">
        <f t="shared" si="1228"/>
        <v>0.74</v>
      </c>
      <c r="U2379">
        <f t="shared" si="1227"/>
        <v>2.0099999999999998</v>
      </c>
      <c r="V2379" s="43">
        <f t="shared" si="1239"/>
        <v>42870</v>
      </c>
      <c r="W2379" s="43">
        <f t="shared" si="1229"/>
        <v>42825</v>
      </c>
      <c r="X2379" s="45">
        <f t="shared" si="1240"/>
        <v>0.79005524861878451</v>
      </c>
      <c r="Y2379" s="45">
        <f t="shared" si="1241"/>
        <v>1.0311511390297434</v>
      </c>
      <c r="Z2379" s="47">
        <f t="shared" si="1242"/>
        <v>104.12023161701725</v>
      </c>
      <c r="AA2379" s="47">
        <f t="shared" si="1243"/>
        <v>125.47049306159145</v>
      </c>
      <c r="AB2379" s="45">
        <f t="shared" si="1244"/>
        <v>2.1202000000000001</v>
      </c>
      <c r="AC2379" s="2" t="str">
        <f t="shared" si="1230"/>
        <v>TY1</v>
      </c>
      <c r="AD2379">
        <f t="shared" si="1231"/>
        <v>125.609375</v>
      </c>
      <c r="AE2379">
        <f t="shared" si="1232"/>
        <v>125.09375</v>
      </c>
      <c r="AF2379" s="49">
        <f t="shared" si="1226"/>
        <v>0.515625</v>
      </c>
      <c r="AG2379" s="3">
        <f t="shared" si="1245"/>
        <v>125.47049306159145</v>
      </c>
      <c r="AH2379">
        <f t="shared" si="1246"/>
        <v>124.33719967421575</v>
      </c>
      <c r="AI2379" s="51">
        <f t="shared" si="1247"/>
        <v>1.1332933873757014</v>
      </c>
      <c r="AJ2379" s="52">
        <f t="shared" si="1248"/>
        <v>0.6176683873757014</v>
      </c>
      <c r="AK2379" s="2">
        <v>42790</v>
      </c>
      <c r="AL2379" t="str">
        <v>912828B6</v>
      </c>
      <c r="AM2379">
        <v>-1.9584999999999999</v>
      </c>
      <c r="AN2379">
        <v>0.76185999999999998</v>
      </c>
      <c r="AO2379">
        <v>0.82720000000000005</v>
      </c>
      <c r="AP2379">
        <v>125.09375</v>
      </c>
      <c r="AQ2379">
        <f>VLOOKUP(AL2379,工作表1!$F$3:$G$1000,2,FALSE)</f>
        <v>2.75</v>
      </c>
      <c r="AR2379" t="str">
        <f>VLOOKUP(AL2379,工作表1!$F$3:$H$1000,3,FALSE)</f>
        <v>2024/2/15</v>
      </c>
      <c r="AS2379">
        <f t="shared" si="1233"/>
        <v>0.74</v>
      </c>
      <c r="AT2379">
        <f t="shared" si="1234"/>
        <v>2.0099999999999998</v>
      </c>
      <c r="AU2379" s="43">
        <f t="shared" si="1249"/>
        <v>42962</v>
      </c>
      <c r="AV2379" s="43">
        <f t="shared" si="1235"/>
        <v>42916</v>
      </c>
      <c r="AW2379" s="45">
        <f t="shared" si="1250"/>
        <v>9.1160220994475127E-2</v>
      </c>
      <c r="AX2379" s="45">
        <f t="shared" si="1251"/>
        <v>1.0178725497615984</v>
      </c>
      <c r="AY2379" s="47">
        <f t="shared" si="1252"/>
        <v>104.12416563443823</v>
      </c>
      <c r="AZ2379" s="47">
        <f t="shared" si="1253"/>
        <v>124.33719967421575</v>
      </c>
      <c r="BA2379" s="43"/>
      <c r="BC2379" s="2">
        <v>42789</v>
      </c>
      <c r="BD2379" t="str">
        <v>912828WJ</v>
      </c>
      <c r="BE2379">
        <v>-7.6859999999999999</v>
      </c>
      <c r="BF2379">
        <v>0.98136999999999996</v>
      </c>
      <c r="BG2379">
        <v>0.81389999999999996</v>
      </c>
      <c r="BH2379">
        <v>124.125</v>
      </c>
      <c r="BI2379">
        <f>VLOOKUP(BD2379,工作表1!$K$3:$L$1000,2,FALSE)</f>
        <v>2.5</v>
      </c>
      <c r="BJ2379" t="str">
        <f>VLOOKUP(BD2379,工作表1!$K$3:$M$1000,3,FALSE)</f>
        <v>2024/5/15</v>
      </c>
      <c r="BK2379">
        <f t="shared" si="1236"/>
        <v>0.73599999999999999</v>
      </c>
      <c r="BL2379">
        <f t="shared" si="1237"/>
        <v>1.764</v>
      </c>
      <c r="BM2379" s="43">
        <f t="shared" si="1254"/>
        <v>42870</v>
      </c>
      <c r="BN2379" s="43">
        <f t="shared" si="1238"/>
        <v>43007</v>
      </c>
      <c r="BO2379" s="45">
        <f t="shared" si="1255"/>
        <v>0.69751381215469621</v>
      </c>
      <c r="BP2379" s="45">
        <f t="shared" si="1256"/>
        <v>2.1838151820177099</v>
      </c>
      <c r="BQ2379" s="47">
        <f t="shared" si="1257"/>
        <v>101.89913678032866</v>
      </c>
      <c r="BR2379" s="47">
        <f t="shared" si="1258"/>
        <v>122.43747674242968</v>
      </c>
    </row>
    <row r="2380" spans="6:70" x14ac:dyDescent="0.25">
      <c r="F2380" s="2">
        <v>42866</v>
      </c>
      <c r="G2380">
        <v>1.042</v>
      </c>
      <c r="H2380" s="43">
        <v>42905</v>
      </c>
      <c r="I2380">
        <v>2.012</v>
      </c>
      <c r="L2380" s="2">
        <v>42789</v>
      </c>
      <c r="M2380" t="str">
        <v>912828WE</v>
      </c>
      <c r="N2380">
        <v>0.36770000000000003</v>
      </c>
      <c r="O2380">
        <v>0.47682999999999998</v>
      </c>
      <c r="P2380">
        <v>0.82720000000000005</v>
      </c>
      <c r="Q2380">
        <v>125.046875</v>
      </c>
      <c r="R2380">
        <f>VLOOKUP(M2380,工作表1!$A$3:$B$1000,2,FALSE)</f>
        <v>2.75</v>
      </c>
      <c r="S2380" t="str">
        <f>VLOOKUP(M2380,工作表1!$A$3:$C$1000,3,FALSE)</f>
        <v>2023/11/15</v>
      </c>
      <c r="T2380">
        <f t="shared" si="1228"/>
        <v>0.73599999999999999</v>
      </c>
      <c r="U2380">
        <f t="shared" si="1227"/>
        <v>2.0140000000000002</v>
      </c>
      <c r="V2380" s="43">
        <f t="shared" si="1239"/>
        <v>42870</v>
      </c>
      <c r="W2380" s="43">
        <f t="shared" si="1229"/>
        <v>42825</v>
      </c>
      <c r="X2380" s="45">
        <f t="shared" si="1240"/>
        <v>0.76726519337016574</v>
      </c>
      <c r="Y2380" s="45">
        <f t="shared" si="1241"/>
        <v>1.0309638235071521</v>
      </c>
      <c r="Z2380" s="47">
        <f t="shared" si="1242"/>
        <v>103.65130067246515</v>
      </c>
      <c r="AA2380" s="47">
        <f t="shared" si="1243"/>
        <v>124.86561538919067</v>
      </c>
      <c r="AB2380" s="45">
        <f t="shared" si="1244"/>
        <v>2.1718000000000002</v>
      </c>
      <c r="AC2380" s="2" t="str">
        <f t="shared" si="1230"/>
        <v>TY1</v>
      </c>
      <c r="AD2380">
        <f t="shared" si="1231"/>
        <v>125.046875</v>
      </c>
      <c r="AE2380">
        <f t="shared" si="1232"/>
        <v>124.484375</v>
      </c>
      <c r="AF2380" s="49">
        <f t="shared" si="1226"/>
        <v>0.5625</v>
      </c>
      <c r="AG2380" s="3">
        <f t="shared" si="1245"/>
        <v>124.86561538919067</v>
      </c>
      <c r="AH2380">
        <f t="shared" si="1246"/>
        <v>123.69840372920771</v>
      </c>
      <c r="AI2380" s="51">
        <f t="shared" si="1247"/>
        <v>1.1672116599829536</v>
      </c>
      <c r="AJ2380" s="52">
        <f t="shared" si="1248"/>
        <v>0.60471165998295362</v>
      </c>
      <c r="AK2380" s="2">
        <v>42789</v>
      </c>
      <c r="AL2380" t="str">
        <v>912828B6</v>
      </c>
      <c r="AM2380">
        <v>-2.4279000000000002</v>
      </c>
      <c r="AN2380">
        <v>0.79903000000000002</v>
      </c>
      <c r="AO2380">
        <v>0.82720000000000005</v>
      </c>
      <c r="AP2380">
        <v>124.484375</v>
      </c>
      <c r="AQ2380">
        <f>VLOOKUP(AL2380,工作表1!$F$3:$G$1000,2,FALSE)</f>
        <v>2.75</v>
      </c>
      <c r="AR2380" t="str">
        <f>VLOOKUP(AL2380,工作表1!$F$3:$H$1000,3,FALSE)</f>
        <v>2024/2/15</v>
      </c>
      <c r="AS2380">
        <f t="shared" si="1233"/>
        <v>0.73599999999999999</v>
      </c>
      <c r="AT2380">
        <f t="shared" si="1234"/>
        <v>2.0140000000000002</v>
      </c>
      <c r="AU2380" s="43">
        <f t="shared" si="1249"/>
        <v>42962</v>
      </c>
      <c r="AV2380" s="43">
        <f t="shared" si="1235"/>
        <v>42916</v>
      </c>
      <c r="AW2380" s="45">
        <f t="shared" si="1250"/>
        <v>6.8370165745856346E-2</v>
      </c>
      <c r="AX2380" s="45">
        <f t="shared" si="1251"/>
        <v>1.017685234239007</v>
      </c>
      <c r="AY2380" s="47">
        <f t="shared" si="1252"/>
        <v>103.62818860589653</v>
      </c>
      <c r="AZ2380" s="47">
        <f t="shared" si="1253"/>
        <v>123.69840372920771</v>
      </c>
      <c r="BA2380" s="43"/>
      <c r="BC2380" s="2">
        <v>42788</v>
      </c>
      <c r="BD2380" t="str">
        <v>912828WJ</v>
      </c>
      <c r="BE2380">
        <v>-7.9607999999999999</v>
      </c>
      <c r="BF2380">
        <v>0.99438000000000004</v>
      </c>
      <c r="BG2380">
        <v>0.81389999999999996</v>
      </c>
      <c r="BH2380">
        <v>123.859375</v>
      </c>
      <c r="BI2380">
        <f>VLOOKUP(BD2380,工作表1!$K$3:$L$1000,2,FALSE)</f>
        <v>2.5</v>
      </c>
      <c r="BJ2380" t="str">
        <f>VLOOKUP(BD2380,工作表1!$K$3:$M$1000,3,FALSE)</f>
        <v>2024/5/15</v>
      </c>
      <c r="BK2380">
        <f t="shared" si="1236"/>
        <v>0.72399999999999998</v>
      </c>
      <c r="BL2380">
        <f t="shared" si="1237"/>
        <v>1.776</v>
      </c>
      <c r="BM2380" s="43">
        <f t="shared" si="1254"/>
        <v>42870</v>
      </c>
      <c r="BN2380" s="43">
        <f t="shared" si="1238"/>
        <v>43007</v>
      </c>
      <c r="BO2380" s="45">
        <f t="shared" si="1255"/>
        <v>0.69060773480662985</v>
      </c>
      <c r="BP2380" s="45">
        <f t="shared" si="1256"/>
        <v>2.1837584197381368</v>
      </c>
      <c r="BQ2380" s="47">
        <f t="shared" si="1257"/>
        <v>101.6802124099366</v>
      </c>
      <c r="BR2380" s="47">
        <f t="shared" si="1258"/>
        <v>122.14684258521199</v>
      </c>
    </row>
    <row r="2381" spans="6:70" x14ac:dyDescent="0.25">
      <c r="F2381" s="2">
        <v>42865</v>
      </c>
      <c r="G2381">
        <v>1.04</v>
      </c>
      <c r="H2381" s="43">
        <v>42902</v>
      </c>
      <c r="I2381">
        <v>1.9684999999999999</v>
      </c>
      <c r="L2381" s="2">
        <v>42788</v>
      </c>
      <c r="M2381" t="str">
        <v>912828WE</v>
      </c>
      <c r="N2381">
        <v>1.1202000000000001</v>
      </c>
      <c r="O2381">
        <v>0.25409999999999999</v>
      </c>
      <c r="P2381">
        <v>0.82720000000000005</v>
      </c>
      <c r="Q2381">
        <v>124.765625</v>
      </c>
      <c r="R2381">
        <f>VLOOKUP(M2381,工作表1!$A$3:$B$1000,2,FALSE)</f>
        <v>2.75</v>
      </c>
      <c r="S2381" t="str">
        <f>VLOOKUP(M2381,工作表1!$A$3:$C$1000,3,FALSE)</f>
        <v>2023/11/15</v>
      </c>
      <c r="T2381">
        <f t="shared" si="1228"/>
        <v>0.72399999999999998</v>
      </c>
      <c r="U2381">
        <f t="shared" si="1227"/>
        <v>2.0259999999999998</v>
      </c>
      <c r="V2381" s="43">
        <f t="shared" si="1239"/>
        <v>42870</v>
      </c>
      <c r="W2381" s="43">
        <f t="shared" si="1229"/>
        <v>42825</v>
      </c>
      <c r="X2381" s="45">
        <f t="shared" si="1240"/>
        <v>0.75966850828729282</v>
      </c>
      <c r="Y2381" s="45">
        <f t="shared" si="1241"/>
        <v>1.0309013849996216</v>
      </c>
      <c r="Z2381" s="47">
        <f t="shared" si="1242"/>
        <v>103.4494072657718</v>
      </c>
      <c r="AA2381" s="47">
        <f t="shared" si="1243"/>
        <v>124.60757681303723</v>
      </c>
      <c r="AB2381" s="45">
        <f t="shared" si="1244"/>
        <v>2.2181000000000002</v>
      </c>
      <c r="AC2381" s="2" t="str">
        <f t="shared" si="1230"/>
        <v>TY1</v>
      </c>
      <c r="AD2381">
        <f t="shared" si="1231"/>
        <v>124.765625</v>
      </c>
      <c r="AE2381">
        <f t="shared" si="1232"/>
        <v>124.21875</v>
      </c>
      <c r="AF2381" s="49">
        <f t="shared" si="1226"/>
        <v>0.546875</v>
      </c>
      <c r="AG2381" s="3">
        <f t="shared" si="1245"/>
        <v>124.60757681303723</v>
      </c>
      <c r="AH2381">
        <f t="shared" si="1246"/>
        <v>123.43534913135952</v>
      </c>
      <c r="AI2381" s="51">
        <f t="shared" si="1247"/>
        <v>1.1722276816777111</v>
      </c>
      <c r="AJ2381" s="52">
        <f t="shared" si="1248"/>
        <v>0.62535268167771108</v>
      </c>
      <c r="AK2381" s="2">
        <v>42788</v>
      </c>
      <c r="AL2381" t="str">
        <v>912828B6</v>
      </c>
      <c r="AM2381">
        <v>-2.0994999999999999</v>
      </c>
      <c r="AN2381">
        <v>0.76968999999999999</v>
      </c>
      <c r="AO2381">
        <v>0.82720000000000005</v>
      </c>
      <c r="AP2381">
        <v>124.21875</v>
      </c>
      <c r="AQ2381">
        <f>VLOOKUP(AL2381,工作表1!$F$3:$G$1000,2,FALSE)</f>
        <v>2.75</v>
      </c>
      <c r="AR2381" t="str">
        <f>VLOOKUP(AL2381,工作表1!$F$3:$H$1000,3,FALSE)</f>
        <v>2024/2/15</v>
      </c>
      <c r="AS2381">
        <f t="shared" si="1233"/>
        <v>0.72399999999999998</v>
      </c>
      <c r="AT2381">
        <f t="shared" si="1234"/>
        <v>2.0259999999999998</v>
      </c>
      <c r="AU2381" s="43">
        <f t="shared" si="1249"/>
        <v>42962</v>
      </c>
      <c r="AV2381" s="43">
        <f t="shared" si="1235"/>
        <v>42916</v>
      </c>
      <c r="AW2381" s="45">
        <f t="shared" si="1250"/>
        <v>6.0773480662983423E-2</v>
      </c>
      <c r="AX2381" s="45">
        <f t="shared" si="1251"/>
        <v>1.0176227957314765</v>
      </c>
      <c r="AY2381" s="47">
        <f t="shared" si="1252"/>
        <v>103.42517927939058</v>
      </c>
      <c r="AZ2381" s="47">
        <f t="shared" si="1253"/>
        <v>123.43534913135952</v>
      </c>
      <c r="BA2381" s="43"/>
      <c r="BC2381" s="2">
        <v>42787</v>
      </c>
      <c r="BD2381" t="str">
        <v>912828WJ</v>
      </c>
      <c r="BE2381">
        <v>-7.5046999999999997</v>
      </c>
      <c r="BF2381">
        <v>0.96960000000000002</v>
      </c>
      <c r="BG2381">
        <v>0.81389999999999996</v>
      </c>
      <c r="BH2381">
        <v>123.796875</v>
      </c>
      <c r="BI2381">
        <f>VLOOKUP(BD2381,工作表1!$K$3:$L$1000,2,FALSE)</f>
        <v>2.5</v>
      </c>
      <c r="BJ2381" t="str">
        <f>VLOOKUP(BD2381,工作表1!$K$3:$M$1000,3,FALSE)</f>
        <v>2024/5/15</v>
      </c>
      <c r="BK2381">
        <f t="shared" si="1236"/>
        <v>0.72399999999999998</v>
      </c>
      <c r="BL2381">
        <f t="shared" si="1237"/>
        <v>1.776</v>
      </c>
      <c r="BM2381" s="43">
        <f t="shared" si="1254"/>
        <v>42870</v>
      </c>
      <c r="BN2381" s="43">
        <f t="shared" si="1238"/>
        <v>43007</v>
      </c>
      <c r="BO2381" s="45">
        <f t="shared" si="1255"/>
        <v>0.68370165745856359</v>
      </c>
      <c r="BP2381" s="45">
        <f t="shared" si="1256"/>
        <v>2.1837016574585637</v>
      </c>
      <c r="BQ2381" s="47">
        <f t="shared" si="1257"/>
        <v>101.64094514668747</v>
      </c>
      <c r="BR2381" s="47">
        <f t="shared" si="1258"/>
        <v>122.08583177297064</v>
      </c>
    </row>
    <row r="2382" spans="6:70" x14ac:dyDescent="0.25">
      <c r="F2382" s="2">
        <v>42864</v>
      </c>
      <c r="G2382">
        <v>1.0345</v>
      </c>
      <c r="H2382" s="43">
        <v>42901</v>
      </c>
      <c r="I2382">
        <v>1.9854000000000001</v>
      </c>
      <c r="L2382" s="2">
        <v>42787</v>
      </c>
      <c r="M2382" t="str">
        <v>912828WE</v>
      </c>
      <c r="N2382">
        <v>0.58479999999999999</v>
      </c>
      <c r="O2382">
        <v>0.41927999999999999</v>
      </c>
      <c r="P2382">
        <v>0.82720000000000005</v>
      </c>
      <c r="Q2382">
        <v>124.703125</v>
      </c>
      <c r="R2382">
        <f>VLOOKUP(M2382,工作表1!$A$3:$B$1000,2,FALSE)</f>
        <v>2.75</v>
      </c>
      <c r="S2382" t="str">
        <f>VLOOKUP(M2382,工作表1!$A$3:$C$1000,3,FALSE)</f>
        <v>2023/11/15</v>
      </c>
      <c r="T2382">
        <f t="shared" si="1228"/>
        <v>0.72399999999999998</v>
      </c>
      <c r="U2382">
        <f t="shared" si="1227"/>
        <v>2.0259999999999998</v>
      </c>
      <c r="V2382" s="43">
        <f t="shared" si="1239"/>
        <v>42870</v>
      </c>
      <c r="W2382" s="43">
        <f t="shared" si="1229"/>
        <v>42825</v>
      </c>
      <c r="X2382" s="45">
        <f t="shared" si="1240"/>
        <v>0.7520718232044199</v>
      </c>
      <c r="Y2382" s="45">
        <f t="shared" si="1241"/>
        <v>1.0308389464920911</v>
      </c>
      <c r="Z2382" s="47">
        <f t="shared" si="1242"/>
        <v>103.38225377657729</v>
      </c>
      <c r="AA2382" s="47">
        <f t="shared" si="1243"/>
        <v>124.51383536474346</v>
      </c>
      <c r="AB2382" s="45">
        <f t="shared" si="1244"/>
        <v>2.2328000000000001</v>
      </c>
      <c r="AC2382" s="2" t="str">
        <f t="shared" si="1230"/>
        <v>TY1</v>
      </c>
      <c r="AD2382">
        <f t="shared" si="1231"/>
        <v>124.703125</v>
      </c>
      <c r="AE2382">
        <f t="shared" si="1232"/>
        <v>124.15625</v>
      </c>
      <c r="AF2382" s="49">
        <f t="shared" si="1226"/>
        <v>0.546875</v>
      </c>
      <c r="AG2382" s="3">
        <f t="shared" si="1245"/>
        <v>124.51383536474346</v>
      </c>
      <c r="AH2382">
        <f t="shared" si="1246"/>
        <v>123.33839865816661</v>
      </c>
      <c r="AI2382" s="51">
        <f t="shared" si="1247"/>
        <v>1.1754367065768463</v>
      </c>
      <c r="AJ2382" s="52">
        <f t="shared" si="1248"/>
        <v>0.62856170657684629</v>
      </c>
      <c r="AK2382" s="2">
        <v>42787</v>
      </c>
      <c r="AL2382" t="str">
        <v>912828B6</v>
      </c>
      <c r="AM2382">
        <v>-2.6385999999999998</v>
      </c>
      <c r="AN2382">
        <v>0.81422000000000005</v>
      </c>
      <c r="AO2382">
        <v>0.82720000000000005</v>
      </c>
      <c r="AP2382">
        <v>124.15625</v>
      </c>
      <c r="AQ2382">
        <f>VLOOKUP(AL2382,工作表1!$F$3:$G$1000,2,FALSE)</f>
        <v>2.75</v>
      </c>
      <c r="AR2382" t="str">
        <f>VLOOKUP(AL2382,工作表1!$F$3:$H$1000,3,FALSE)</f>
        <v>2024/2/15</v>
      </c>
      <c r="AS2382">
        <f t="shared" si="1233"/>
        <v>0.72399999999999998</v>
      </c>
      <c r="AT2382">
        <f t="shared" si="1234"/>
        <v>2.0259999999999998</v>
      </c>
      <c r="AU2382" s="43">
        <f t="shared" si="1249"/>
        <v>42962</v>
      </c>
      <c r="AV2382" s="43">
        <f t="shared" si="1235"/>
        <v>42916</v>
      </c>
      <c r="AW2382" s="45">
        <f t="shared" si="1250"/>
        <v>5.3176795580110493E-2</v>
      </c>
      <c r="AX2382" s="45">
        <f t="shared" si="1251"/>
        <v>1.0175603572239462</v>
      </c>
      <c r="AY2382" s="47">
        <f t="shared" si="1252"/>
        <v>103.35537128479952</v>
      </c>
      <c r="AZ2382" s="47">
        <f t="shared" si="1253"/>
        <v>123.33839865816661</v>
      </c>
      <c r="BA2382" s="43"/>
      <c r="BC2382" s="2">
        <v>42783</v>
      </c>
      <c r="BD2382" t="str">
        <v>912828WJ</v>
      </c>
      <c r="BE2382">
        <v>-7.1710000000000003</v>
      </c>
      <c r="BF2382">
        <v>0.95103000000000004</v>
      </c>
      <c r="BG2382">
        <v>0.81389999999999996</v>
      </c>
      <c r="BH2382">
        <v>123.796875</v>
      </c>
      <c r="BI2382">
        <f>VLOOKUP(BD2382,工作表1!$K$3:$L$1000,2,FALSE)</f>
        <v>2.5</v>
      </c>
      <c r="BJ2382" t="str">
        <f>VLOOKUP(BD2382,工作表1!$K$3:$M$1000,3,FALSE)</f>
        <v>2024/5/15</v>
      </c>
      <c r="BK2382">
        <f t="shared" si="1236"/>
        <v>0.71450000000000002</v>
      </c>
      <c r="BL2382">
        <f t="shared" si="1237"/>
        <v>1.7854999999999999</v>
      </c>
      <c r="BM2382" s="43">
        <f t="shared" si="1254"/>
        <v>42870</v>
      </c>
      <c r="BN2382" s="43">
        <f t="shared" si="1238"/>
        <v>43007</v>
      </c>
      <c r="BO2382" s="45">
        <f t="shared" si="1255"/>
        <v>0.67679558011049723</v>
      </c>
      <c r="BP2382" s="45">
        <f t="shared" si="1256"/>
        <v>2.1836448951789902</v>
      </c>
      <c r="BQ2382" s="47">
        <f t="shared" si="1257"/>
        <v>101.65686101859929</v>
      </c>
      <c r="BR2382" s="47">
        <f t="shared" si="1258"/>
        <v>122.08548883099026</v>
      </c>
    </row>
    <row r="2383" spans="6:70" x14ac:dyDescent="0.25">
      <c r="F2383" s="2">
        <v>42863</v>
      </c>
      <c r="G2383">
        <v>1.0349999999999999</v>
      </c>
      <c r="H2383" s="43">
        <v>42900</v>
      </c>
      <c r="I2383">
        <v>1.9420999999999999</v>
      </c>
      <c r="L2383" s="2">
        <v>42783</v>
      </c>
      <c r="M2383" t="str">
        <v>912828WE</v>
      </c>
      <c r="N2383">
        <v>0.39610000000000001</v>
      </c>
      <c r="O2383">
        <v>0.47738000000000003</v>
      </c>
      <c r="P2383">
        <v>0.82720000000000005</v>
      </c>
      <c r="Q2383">
        <v>124.703125</v>
      </c>
      <c r="R2383">
        <f>VLOOKUP(M2383,工作表1!$A$3:$B$1000,2,FALSE)</f>
        <v>2.75</v>
      </c>
      <c r="S2383" t="str">
        <f>VLOOKUP(M2383,工作表1!$A$3:$C$1000,3,FALSE)</f>
        <v>2023/11/15</v>
      </c>
      <c r="T2383">
        <f t="shared" si="1228"/>
        <v>0.71450000000000002</v>
      </c>
      <c r="U2383">
        <f t="shared" si="1227"/>
        <v>2.0354999999999999</v>
      </c>
      <c r="V2383" s="43">
        <f t="shared" si="1239"/>
        <v>42870</v>
      </c>
      <c r="W2383" s="43">
        <f t="shared" si="1229"/>
        <v>42825</v>
      </c>
      <c r="X2383" s="45">
        <f t="shared" si="1240"/>
        <v>0.74447513812154686</v>
      </c>
      <c r="Y2383" s="45">
        <f t="shared" si="1241"/>
        <v>1.0307765079845606</v>
      </c>
      <c r="Z2383" s="47">
        <f t="shared" si="1242"/>
        <v>103.38135341748684</v>
      </c>
      <c r="AA2383" s="47">
        <f t="shared" si="1243"/>
        <v>124.49897490330449</v>
      </c>
      <c r="AB2383" s="45">
        <f t="shared" si="1244"/>
        <v>2.2181999999999999</v>
      </c>
      <c r="AC2383" s="2" t="str">
        <f t="shared" si="1230"/>
        <v>TY1</v>
      </c>
      <c r="AD2383">
        <f t="shared" si="1231"/>
        <v>124.703125</v>
      </c>
      <c r="AE2383">
        <f t="shared" si="1232"/>
        <v>124.15625</v>
      </c>
      <c r="AF2383" s="49">
        <f t="shared" si="1226"/>
        <v>0.546875</v>
      </c>
      <c r="AG2383" s="3">
        <f t="shared" si="1245"/>
        <v>124.49897490330449</v>
      </c>
      <c r="AH2383">
        <f t="shared" si="1246"/>
        <v>123.34101757840033</v>
      </c>
      <c r="AI2383" s="51">
        <f t="shared" si="1247"/>
        <v>1.1579573249041601</v>
      </c>
      <c r="AJ2383" s="52">
        <f t="shared" si="1248"/>
        <v>0.61108232490416015</v>
      </c>
      <c r="AK2383" s="2">
        <v>42783</v>
      </c>
      <c r="AL2383" t="str">
        <v>912828B6</v>
      </c>
      <c r="AM2383">
        <v>-2.3269000000000002</v>
      </c>
      <c r="AN2383">
        <v>0.78619000000000006</v>
      </c>
      <c r="AO2383">
        <v>0.82720000000000005</v>
      </c>
      <c r="AP2383">
        <v>124.15625</v>
      </c>
      <c r="AQ2383">
        <f>VLOOKUP(AL2383,工作表1!$F$3:$G$1000,2,FALSE)</f>
        <v>2.75</v>
      </c>
      <c r="AR2383" t="str">
        <f>VLOOKUP(AL2383,工作表1!$F$3:$H$1000,3,FALSE)</f>
        <v>2024/2/15</v>
      </c>
      <c r="AS2383">
        <f t="shared" si="1233"/>
        <v>0.71450000000000002</v>
      </c>
      <c r="AT2383">
        <f t="shared" si="1234"/>
        <v>2.0354999999999999</v>
      </c>
      <c r="AU2383" s="43">
        <f t="shared" si="1249"/>
        <v>42962</v>
      </c>
      <c r="AV2383" s="43">
        <f t="shared" si="1235"/>
        <v>42916</v>
      </c>
      <c r="AW2383" s="45">
        <f t="shared" si="1250"/>
        <v>4.5580110497237564E-2</v>
      </c>
      <c r="AX2383" s="45">
        <f t="shared" si="1251"/>
        <v>1.0174979187164157</v>
      </c>
      <c r="AY2383" s="47">
        <f t="shared" si="1252"/>
        <v>103.3713312591176</v>
      </c>
      <c r="AZ2383" s="47">
        <f t="shared" si="1253"/>
        <v>123.34101757840033</v>
      </c>
      <c r="BA2383" s="43"/>
      <c r="BC2383" s="2">
        <v>42782</v>
      </c>
      <c r="BD2383" t="str">
        <v>912828WJ</v>
      </c>
      <c r="BE2383">
        <v>-7.4466999999999999</v>
      </c>
      <c r="BF2383">
        <v>0.98406000000000005</v>
      </c>
      <c r="BG2383">
        <v>0.81389999999999996</v>
      </c>
      <c r="BH2383">
        <v>123.53125</v>
      </c>
      <c r="BI2383">
        <f>VLOOKUP(BD2383,工作表1!$K$3:$L$1000,2,FALSE)</f>
        <v>2.5</v>
      </c>
      <c r="BJ2383" t="str">
        <f>VLOOKUP(BD2383,工作表1!$K$3:$M$1000,3,FALSE)</f>
        <v>2024/5/15</v>
      </c>
      <c r="BK2383">
        <f t="shared" si="1236"/>
        <v>0.71899999999999997</v>
      </c>
      <c r="BL2383">
        <f t="shared" si="1237"/>
        <v>1.7810000000000001</v>
      </c>
      <c r="BM2383" s="43">
        <f t="shared" si="1254"/>
        <v>42870</v>
      </c>
      <c r="BN2383" s="43">
        <f t="shared" si="1238"/>
        <v>43007</v>
      </c>
      <c r="BO2383" s="45">
        <f t="shared" si="1255"/>
        <v>0.649171270718232</v>
      </c>
      <c r="BP2383" s="45">
        <f t="shared" si="1256"/>
        <v>2.1834178460606979</v>
      </c>
      <c r="BQ2383" s="47">
        <f t="shared" si="1257"/>
        <v>101.4456189438858</v>
      </c>
      <c r="BR2383" s="47">
        <f t="shared" si="1258"/>
        <v>121.77819631642407</v>
      </c>
    </row>
    <row r="2384" spans="6:70" x14ac:dyDescent="0.25">
      <c r="F2384" s="2">
        <v>42860</v>
      </c>
      <c r="G2384">
        <v>1.024</v>
      </c>
      <c r="H2384" s="43">
        <v>42899</v>
      </c>
      <c r="I2384">
        <v>2.0192999999999999</v>
      </c>
      <c r="L2384" s="2">
        <v>42782</v>
      </c>
      <c r="M2384" t="str">
        <v>912828WE</v>
      </c>
      <c r="N2384">
        <v>0.35199999999999998</v>
      </c>
      <c r="O2384">
        <v>0.52427000000000001</v>
      </c>
      <c r="P2384">
        <v>0.82720000000000005</v>
      </c>
      <c r="Q2384">
        <v>124.453125</v>
      </c>
      <c r="R2384">
        <f>VLOOKUP(M2384,工作表1!$A$3:$B$1000,2,FALSE)</f>
        <v>2.75</v>
      </c>
      <c r="S2384" t="str">
        <f>VLOOKUP(M2384,工作表1!$A$3:$C$1000,3,FALSE)</f>
        <v>2023/11/15</v>
      </c>
      <c r="T2384">
        <f t="shared" si="1228"/>
        <v>0.71899999999999997</v>
      </c>
      <c r="U2384">
        <f t="shared" si="1227"/>
        <v>2.0310000000000001</v>
      </c>
      <c r="V2384" s="43">
        <f t="shared" si="1239"/>
        <v>42870</v>
      </c>
      <c r="W2384" s="43">
        <f t="shared" si="1229"/>
        <v>42825</v>
      </c>
      <c r="X2384" s="45">
        <f t="shared" si="1240"/>
        <v>0.71408839779005528</v>
      </c>
      <c r="Y2384" s="45">
        <f t="shared" si="1241"/>
        <v>1.0305267539544389</v>
      </c>
      <c r="Z2384" s="47">
        <f t="shared" si="1242"/>
        <v>103.19747947898678</v>
      </c>
      <c r="AA2384" s="47">
        <f t="shared" si="1243"/>
        <v>124.2269581704805</v>
      </c>
      <c r="AB2384" s="45">
        <f t="shared" si="1244"/>
        <v>2.2547999999999999</v>
      </c>
      <c r="AC2384" s="2" t="str">
        <f t="shared" si="1230"/>
        <v>TY1</v>
      </c>
      <c r="AD2384">
        <f t="shared" si="1231"/>
        <v>124.453125</v>
      </c>
      <c r="AE2384">
        <f t="shared" si="1232"/>
        <v>123.890625</v>
      </c>
      <c r="AF2384" s="49">
        <f t="shared" si="1226"/>
        <v>0.5625</v>
      </c>
      <c r="AG2384" s="3">
        <f t="shared" si="1245"/>
        <v>124.2269581704805</v>
      </c>
      <c r="AH2384">
        <f t="shared" si="1246"/>
        <v>123.07405771688418</v>
      </c>
      <c r="AI2384" s="51">
        <f t="shared" si="1247"/>
        <v>1.1529004535963168</v>
      </c>
      <c r="AJ2384" s="52">
        <f t="shared" si="1248"/>
        <v>0.59040045359631677</v>
      </c>
      <c r="AK2384" s="2">
        <v>42782</v>
      </c>
      <c r="AL2384" t="str">
        <v>912828B6</v>
      </c>
      <c r="AM2384">
        <v>-1.7612000000000001</v>
      </c>
      <c r="AN2384">
        <v>0.75932999999999995</v>
      </c>
      <c r="AO2384">
        <v>0.82720000000000005</v>
      </c>
      <c r="AP2384">
        <v>123.890625</v>
      </c>
      <c r="AQ2384">
        <f>VLOOKUP(AL2384,工作表1!$F$3:$G$1000,2,FALSE)</f>
        <v>2.75</v>
      </c>
      <c r="AR2384" t="str">
        <f>VLOOKUP(AL2384,工作表1!$F$3:$H$1000,3,FALSE)</f>
        <v>2024/2/15</v>
      </c>
      <c r="AS2384">
        <f t="shared" si="1233"/>
        <v>0.71899999999999997</v>
      </c>
      <c r="AT2384">
        <f t="shared" si="1234"/>
        <v>2.0310000000000001</v>
      </c>
      <c r="AU2384" s="43">
        <f t="shared" si="1249"/>
        <v>42962</v>
      </c>
      <c r="AV2384" s="43">
        <f t="shared" si="1235"/>
        <v>42916</v>
      </c>
      <c r="AW2384" s="45">
        <f t="shared" si="1250"/>
        <v>1.5193370165745856E-2</v>
      </c>
      <c r="AX2384" s="45">
        <f t="shared" si="1251"/>
        <v>1.0172481646862939</v>
      </c>
      <c r="AY2384" s="47">
        <f t="shared" si="1252"/>
        <v>103.19050286456337</v>
      </c>
      <c r="AZ2384" s="47">
        <f t="shared" si="1253"/>
        <v>123.07405771688418</v>
      </c>
      <c r="BA2384" s="43"/>
      <c r="BC2384" s="2">
        <v>42781</v>
      </c>
      <c r="BD2384" t="str">
        <v>912828WJ</v>
      </c>
      <c r="BE2384">
        <v>-8.1422000000000008</v>
      </c>
      <c r="BF2384">
        <v>1.0184299999999999</v>
      </c>
      <c r="BG2384">
        <v>0.81389999999999996</v>
      </c>
      <c r="BH2384">
        <v>123.03125</v>
      </c>
      <c r="BI2384">
        <f>VLOOKUP(BD2384,工作表1!$K$3:$L$1000,2,FALSE)</f>
        <v>2.5</v>
      </c>
      <c r="BJ2384" t="str">
        <f>VLOOKUP(BD2384,工作表1!$K$3:$M$1000,3,FALSE)</f>
        <v>2024/5/15</v>
      </c>
      <c r="BK2384">
        <f t="shared" si="1236"/>
        <v>0.72599999999999998</v>
      </c>
      <c r="BL2384">
        <f t="shared" si="1237"/>
        <v>1.774</v>
      </c>
      <c r="BM2384" s="43">
        <f t="shared" si="1254"/>
        <v>42870</v>
      </c>
      <c r="BN2384" s="43">
        <f t="shared" si="1238"/>
        <v>43007</v>
      </c>
      <c r="BO2384" s="45">
        <f t="shared" si="1255"/>
        <v>0.64226519337016574</v>
      </c>
      <c r="BP2384" s="45">
        <f t="shared" si="1256"/>
        <v>2.1833610837811248</v>
      </c>
      <c r="BQ2384" s="47">
        <f t="shared" si="1257"/>
        <v>101.02335733129568</v>
      </c>
      <c r="BR2384" s="47">
        <f t="shared" si="1258"/>
        <v>121.25197695493851</v>
      </c>
    </row>
    <row r="2385" spans="6:70" x14ac:dyDescent="0.25">
      <c r="F2385" s="2">
        <v>42859</v>
      </c>
      <c r="G2385">
        <v>1.014</v>
      </c>
      <c r="H2385" s="43">
        <v>42898</v>
      </c>
      <c r="I2385">
        <v>2.0217000000000001</v>
      </c>
      <c r="L2385" s="2">
        <v>42781</v>
      </c>
      <c r="M2385" t="str">
        <v>912828WE</v>
      </c>
      <c r="N2385">
        <v>-2.24E-2</v>
      </c>
      <c r="O2385">
        <v>0.62067000000000005</v>
      </c>
      <c r="P2385">
        <v>0.82720000000000005</v>
      </c>
      <c r="Q2385">
        <v>123.96875</v>
      </c>
      <c r="R2385">
        <f>VLOOKUP(M2385,工作表1!$A$3:$B$1000,2,FALSE)</f>
        <v>2.75</v>
      </c>
      <c r="S2385" t="str">
        <f>VLOOKUP(M2385,工作表1!$A$3:$C$1000,3,FALSE)</f>
        <v>2023/11/15</v>
      </c>
      <c r="T2385">
        <f t="shared" si="1228"/>
        <v>0.72599999999999998</v>
      </c>
      <c r="U2385">
        <f t="shared" si="1227"/>
        <v>2.024</v>
      </c>
      <c r="V2385" s="43">
        <f t="shared" si="1239"/>
        <v>42870</v>
      </c>
      <c r="W2385" s="43">
        <f t="shared" si="1229"/>
        <v>42825</v>
      </c>
      <c r="X2385" s="45">
        <f t="shared" si="1240"/>
        <v>0.70649171270718236</v>
      </c>
      <c r="Y2385" s="45">
        <f t="shared" si="1241"/>
        <v>1.0304643154469084</v>
      </c>
      <c r="Z2385" s="47">
        <f t="shared" si="1242"/>
        <v>102.79062565794169</v>
      </c>
      <c r="AA2385" s="47">
        <f t="shared" si="1243"/>
        <v>123.72354782756831</v>
      </c>
      <c r="AB2385" s="45">
        <f t="shared" si="1244"/>
        <v>2.3109999999999999</v>
      </c>
      <c r="AC2385" s="2" t="str">
        <f t="shared" si="1230"/>
        <v>TY1</v>
      </c>
      <c r="AD2385">
        <f t="shared" si="1231"/>
        <v>123.96875</v>
      </c>
      <c r="AE2385">
        <f t="shared" si="1232"/>
        <v>123.390625</v>
      </c>
      <c r="AF2385" s="49">
        <f t="shared" ref="AF2385:AF2448" si="1259">AD2385-AE2385</f>
        <v>0.578125</v>
      </c>
      <c r="AG2385" s="3">
        <f t="shared" si="1245"/>
        <v>123.72354782756831</v>
      </c>
      <c r="AH2385">
        <f t="shared" si="1246"/>
        <v>122.55430634991838</v>
      </c>
      <c r="AI2385" s="51">
        <f t="shared" si="1247"/>
        <v>1.1692414776499334</v>
      </c>
      <c r="AJ2385" s="52">
        <f t="shared" si="1248"/>
        <v>0.59111647764993336</v>
      </c>
      <c r="AK2385" s="2">
        <v>42781</v>
      </c>
      <c r="AL2385" t="str">
        <v>912828B6</v>
      </c>
      <c r="AM2385">
        <v>-2.2442000000000002</v>
      </c>
      <c r="AN2385">
        <v>0.79830000000000001</v>
      </c>
      <c r="AO2385">
        <v>0.82720000000000005</v>
      </c>
      <c r="AP2385">
        <v>123.390625</v>
      </c>
      <c r="AQ2385">
        <f>VLOOKUP(AL2385,工作表1!$F$3:$G$1000,2,FALSE)</f>
        <v>2.75</v>
      </c>
      <c r="AR2385" t="str">
        <f>VLOOKUP(AL2385,工作表1!$F$3:$H$1000,3,FALSE)</f>
        <v>2024/2/15</v>
      </c>
      <c r="AS2385">
        <f t="shared" si="1233"/>
        <v>0.72599999999999998</v>
      </c>
      <c r="AT2385">
        <f t="shared" si="1234"/>
        <v>2.024</v>
      </c>
      <c r="AU2385" s="43">
        <f t="shared" si="1249"/>
        <v>42962</v>
      </c>
      <c r="AV2385" s="43">
        <f t="shared" si="1235"/>
        <v>42916</v>
      </c>
      <c r="AW2385" s="45">
        <f t="shared" si="1250"/>
        <v>7.5966850828729279E-3</v>
      </c>
      <c r="AX2385" s="45">
        <f t="shared" si="1251"/>
        <v>1.0171857261787633</v>
      </c>
      <c r="AY2385" s="47">
        <f t="shared" si="1252"/>
        <v>102.76836230397669</v>
      </c>
      <c r="AZ2385" s="47">
        <f t="shared" si="1253"/>
        <v>122.55430634991838</v>
      </c>
      <c r="BA2385" s="43"/>
      <c r="BC2385" s="2">
        <v>42780</v>
      </c>
      <c r="BD2385" t="str">
        <v>912828WJ</v>
      </c>
      <c r="BE2385">
        <v>-8.5115999999999996</v>
      </c>
      <c r="BF2385">
        <v>1.0339100000000001</v>
      </c>
      <c r="BG2385">
        <v>0.81389999999999996</v>
      </c>
      <c r="BH2385">
        <v>123.328125</v>
      </c>
      <c r="BI2385">
        <f>VLOOKUP(BD2385,工作表1!$K$3:$L$1000,2,FALSE)</f>
        <v>2.5</v>
      </c>
      <c r="BJ2385" t="str">
        <f>VLOOKUP(BD2385,工作表1!$K$3:$M$1000,3,FALSE)</f>
        <v>2024/5/15</v>
      </c>
      <c r="BK2385">
        <f t="shared" si="1236"/>
        <v>0.70599999999999996</v>
      </c>
      <c r="BL2385">
        <f t="shared" si="1237"/>
        <v>1.794</v>
      </c>
      <c r="BM2385" s="43">
        <f t="shared" si="1254"/>
        <v>42870</v>
      </c>
      <c r="BN2385" s="43">
        <f t="shared" si="1238"/>
        <v>43007</v>
      </c>
      <c r="BO2385" s="45">
        <f t="shared" si="1255"/>
        <v>0.63535911602209949</v>
      </c>
      <c r="BP2385" s="45">
        <f t="shared" si="1256"/>
        <v>2.1833043215015513</v>
      </c>
      <c r="BQ2385" s="47">
        <f t="shared" si="1257"/>
        <v>101.25750183979751</v>
      </c>
      <c r="BR2385" s="47">
        <f t="shared" si="1258"/>
        <v>121.51147452425629</v>
      </c>
    </row>
    <row r="2386" spans="6:70" x14ac:dyDescent="0.25">
      <c r="F2386" s="2">
        <v>42858</v>
      </c>
      <c r="G2386">
        <v>1.006</v>
      </c>
      <c r="H2386" s="43">
        <v>42895</v>
      </c>
      <c r="I2386">
        <v>2.0095999999999998</v>
      </c>
      <c r="L2386" s="2">
        <v>42780</v>
      </c>
      <c r="M2386" t="str">
        <v>912828WE</v>
      </c>
      <c r="N2386">
        <v>0.26529999999999998</v>
      </c>
      <c r="O2386">
        <v>0.54959999999999998</v>
      </c>
      <c r="P2386">
        <v>0.82720000000000005</v>
      </c>
      <c r="Q2386">
        <v>124.234375</v>
      </c>
      <c r="R2386">
        <f>VLOOKUP(M2386,工作表1!$A$3:$B$1000,2,FALSE)</f>
        <v>2.75</v>
      </c>
      <c r="S2386" t="str">
        <f>VLOOKUP(M2386,工作表1!$A$3:$C$1000,3,FALSE)</f>
        <v>2023/11/15</v>
      </c>
      <c r="T2386">
        <f t="shared" si="1228"/>
        <v>0.70599999999999996</v>
      </c>
      <c r="U2386">
        <f t="shared" si="1227"/>
        <v>2.044</v>
      </c>
      <c r="V2386" s="43">
        <f t="shared" si="1239"/>
        <v>42870</v>
      </c>
      <c r="W2386" s="43">
        <f t="shared" si="1229"/>
        <v>42825</v>
      </c>
      <c r="X2386" s="45">
        <f t="shared" si="1240"/>
        <v>0.69889502762430944</v>
      </c>
      <c r="Y2386" s="45">
        <f t="shared" si="1241"/>
        <v>1.0304018769393779</v>
      </c>
      <c r="Z2386" s="47">
        <f t="shared" si="1242"/>
        <v>103.02533977668651</v>
      </c>
      <c r="AA2386" s="47">
        <f t="shared" si="1243"/>
        <v>123.99178500481908</v>
      </c>
      <c r="AB2386" s="45">
        <f t="shared" si="1244"/>
        <v>2.2865000000000002</v>
      </c>
      <c r="AC2386" s="2" t="str">
        <f t="shared" si="1230"/>
        <v>TY1</v>
      </c>
      <c r="AD2386">
        <f t="shared" si="1231"/>
        <v>124.234375</v>
      </c>
      <c r="AE2386">
        <f t="shared" si="1232"/>
        <v>123.6875</v>
      </c>
      <c r="AF2386" s="49">
        <f t="shared" si="1259"/>
        <v>0.546875</v>
      </c>
      <c r="AG2386" s="3">
        <f t="shared" si="1245"/>
        <v>123.99178500481908</v>
      </c>
      <c r="AH2386">
        <f t="shared" si="1246"/>
        <v>122.8348207863027</v>
      </c>
      <c r="AI2386" s="51">
        <f t="shared" si="1247"/>
        <v>1.1569642185163787</v>
      </c>
      <c r="AJ2386" s="52">
        <f t="shared" si="1248"/>
        <v>0.61008921851637865</v>
      </c>
      <c r="AK2386" s="2">
        <v>42780</v>
      </c>
      <c r="AL2386" t="str">
        <v>912828B6</v>
      </c>
      <c r="AM2386">
        <v>-2.2715999999999998</v>
      </c>
      <c r="AN2386">
        <v>0.79873000000000005</v>
      </c>
      <c r="AO2386">
        <v>0.82720000000000005</v>
      </c>
      <c r="AP2386">
        <v>123.6875</v>
      </c>
      <c r="AQ2386">
        <f>VLOOKUP(AL2386,工作表1!$F$3:$G$1000,2,FALSE)</f>
        <v>2.75</v>
      </c>
      <c r="AR2386" t="str">
        <f>VLOOKUP(AL2386,工作表1!$F$3:$H$1000,3,FALSE)</f>
        <v>2024/2/15</v>
      </c>
      <c r="AS2386">
        <f t="shared" si="1233"/>
        <v>0.70599999999999996</v>
      </c>
      <c r="AT2386">
        <f t="shared" si="1234"/>
        <v>2.044</v>
      </c>
      <c r="AU2386" s="43">
        <f t="shared" si="1249"/>
        <v>42962</v>
      </c>
      <c r="AV2386" s="43">
        <f t="shared" si="1235"/>
        <v>42916</v>
      </c>
      <c r="AW2386" s="45">
        <f t="shared" si="1250"/>
        <v>0</v>
      </c>
      <c r="AX2386" s="45">
        <f t="shared" si="1251"/>
        <v>1.0171232876712328</v>
      </c>
      <c r="AY2386" s="47">
        <f t="shared" si="1252"/>
        <v>103.01828772703233</v>
      </c>
      <c r="AZ2386" s="47">
        <f t="shared" si="1253"/>
        <v>122.8348207863027</v>
      </c>
      <c r="BA2386" s="43"/>
      <c r="BC2386" s="2">
        <v>42779</v>
      </c>
      <c r="BD2386" t="str">
        <v>912828WJ</v>
      </c>
      <c r="BE2386">
        <v>-8.5007000000000001</v>
      </c>
      <c r="BF2386">
        <v>1.0303199999999999</v>
      </c>
      <c r="BG2386">
        <v>0.81389999999999996</v>
      </c>
      <c r="BH2386">
        <v>123.6875</v>
      </c>
      <c r="BI2386">
        <f>VLOOKUP(BD2386,工作表1!$K$3:$L$1000,2,FALSE)</f>
        <v>2.5</v>
      </c>
      <c r="BJ2386" t="str">
        <f>VLOOKUP(BD2386,工作表1!$K$3:$M$1000,3,FALSE)</f>
        <v>2024/5/15</v>
      </c>
      <c r="BK2386">
        <f t="shared" si="1236"/>
        <v>0.69650000000000001</v>
      </c>
      <c r="BL2386">
        <f t="shared" si="1237"/>
        <v>1.8035000000000001</v>
      </c>
      <c r="BM2386" s="43">
        <f t="shared" si="1254"/>
        <v>42870</v>
      </c>
      <c r="BN2386" s="43">
        <f t="shared" si="1238"/>
        <v>43007</v>
      </c>
      <c r="BO2386" s="45">
        <f t="shared" si="1255"/>
        <v>0.62845303867403324</v>
      </c>
      <c r="BP2386" s="45">
        <f t="shared" si="1256"/>
        <v>2.1832475592219787</v>
      </c>
      <c r="BQ2386" s="47">
        <f t="shared" si="1257"/>
        <v>101.54853621564997</v>
      </c>
      <c r="BR2386" s="47">
        <f t="shared" si="1258"/>
        <v>121.84886813678926</v>
      </c>
    </row>
    <row r="2387" spans="6:70" x14ac:dyDescent="0.25">
      <c r="F2387" s="2">
        <v>42857</v>
      </c>
      <c r="G2387">
        <v>0.99199999999999999</v>
      </c>
      <c r="H2387" s="43">
        <v>42894</v>
      </c>
      <c r="I2387">
        <v>1.9951000000000001</v>
      </c>
      <c r="L2387" s="2">
        <v>42779</v>
      </c>
      <c r="M2387" t="str">
        <v>912828WE</v>
      </c>
      <c r="N2387">
        <v>7.3200000000000001E-2</v>
      </c>
      <c r="O2387">
        <v>0.59740000000000004</v>
      </c>
      <c r="P2387">
        <v>0.82720000000000005</v>
      </c>
      <c r="Q2387">
        <v>124.59375</v>
      </c>
      <c r="R2387">
        <f>VLOOKUP(M2387,工作表1!$A$3:$B$1000,2,FALSE)</f>
        <v>2.75</v>
      </c>
      <c r="S2387" t="str">
        <f>VLOOKUP(M2387,工作表1!$A$3:$C$1000,3,FALSE)</f>
        <v>2023/11/15</v>
      </c>
      <c r="T2387">
        <f t="shared" si="1228"/>
        <v>0.69650000000000001</v>
      </c>
      <c r="U2387">
        <f t="shared" si="1227"/>
        <v>2.0535000000000001</v>
      </c>
      <c r="V2387" s="43">
        <f t="shared" si="1239"/>
        <v>42870</v>
      </c>
      <c r="W2387" s="43">
        <f t="shared" si="1229"/>
        <v>42825</v>
      </c>
      <c r="X2387" s="45">
        <f t="shared" si="1240"/>
        <v>0.69129834254143652</v>
      </c>
      <c r="Y2387" s="45">
        <f t="shared" si="1241"/>
        <v>1.0303394384318474</v>
      </c>
      <c r="Z2387" s="47">
        <f t="shared" si="1242"/>
        <v>103.31841790644958</v>
      </c>
      <c r="AA2387" s="47">
        <f t="shared" si="1243"/>
        <v>124.33203064424001</v>
      </c>
      <c r="AB2387" s="45">
        <f t="shared" si="1244"/>
        <v>2.2402000000000002</v>
      </c>
      <c r="AC2387" s="2" t="str">
        <f t="shared" si="1230"/>
        <v>TY1</v>
      </c>
      <c r="AD2387">
        <f t="shared" si="1231"/>
        <v>124.59375</v>
      </c>
      <c r="AE2387">
        <f t="shared" si="1232"/>
        <v>124.046875</v>
      </c>
      <c r="AF2387" s="49">
        <f t="shared" si="1259"/>
        <v>0.546875</v>
      </c>
      <c r="AG2387" s="3">
        <f t="shared" si="1245"/>
        <v>124.33203064424001</v>
      </c>
      <c r="AH2387">
        <f t="shared" si="1246"/>
        <v>123.18563298814858</v>
      </c>
      <c r="AI2387" s="51">
        <f t="shared" si="1247"/>
        <v>1.1463976560914233</v>
      </c>
      <c r="AJ2387" s="52">
        <f t="shared" si="1248"/>
        <v>0.5995226560914233</v>
      </c>
      <c r="AK2387" s="2">
        <v>42779</v>
      </c>
      <c r="AL2387" t="str">
        <v>912828B6</v>
      </c>
      <c r="AM2387">
        <v>-1.9437</v>
      </c>
      <c r="AN2387">
        <v>0.77058000000000004</v>
      </c>
      <c r="AO2387">
        <v>0.82720000000000005</v>
      </c>
      <c r="AP2387">
        <v>124.046875</v>
      </c>
      <c r="AQ2387">
        <f>VLOOKUP(AL2387,工作表1!$F$3:$G$1000,2,FALSE)</f>
        <v>2.75</v>
      </c>
      <c r="AR2387" t="str">
        <f>VLOOKUP(AL2387,工作表1!$F$3:$H$1000,3,FALSE)</f>
        <v>2024/2/15</v>
      </c>
      <c r="AS2387">
        <f t="shared" si="1233"/>
        <v>0.69650000000000001</v>
      </c>
      <c r="AT2387">
        <f t="shared" si="1234"/>
        <v>2.0535000000000001</v>
      </c>
      <c r="AU2387" s="43">
        <f t="shared" si="1249"/>
        <v>42781</v>
      </c>
      <c r="AV2387" s="43">
        <f t="shared" si="1235"/>
        <v>42916</v>
      </c>
      <c r="AW2387" s="45">
        <f t="shared" si="1250"/>
        <v>1.3675271739130435</v>
      </c>
      <c r="AX2387" s="45">
        <f t="shared" si="1251"/>
        <v>2.3921847081596188</v>
      </c>
      <c r="AY2387" s="47">
        <f t="shared" si="1252"/>
        <v>103.32250790612224</v>
      </c>
      <c r="AZ2387" s="47">
        <f t="shared" si="1253"/>
        <v>123.18563298814858</v>
      </c>
      <c r="BA2387" s="43"/>
      <c r="BC2387" s="2">
        <v>42776</v>
      </c>
      <c r="BD2387" t="str">
        <v>912828WJ</v>
      </c>
      <c r="BE2387">
        <v>-7.5266999999999999</v>
      </c>
      <c r="BF2387">
        <v>0.98046</v>
      </c>
      <c r="BG2387">
        <v>0.81389999999999996</v>
      </c>
      <c r="BH2387">
        <v>123.875</v>
      </c>
      <c r="BI2387">
        <f>VLOOKUP(BD2387,工作表1!$K$3:$L$1000,2,FALSE)</f>
        <v>2.5</v>
      </c>
      <c r="BJ2387" t="str">
        <f>VLOOKUP(BD2387,工作表1!$K$3:$M$1000,3,FALSE)</f>
        <v>2024/5/15</v>
      </c>
      <c r="BK2387">
        <f t="shared" si="1236"/>
        <v>0.69499999999999995</v>
      </c>
      <c r="BL2387">
        <f t="shared" si="1237"/>
        <v>1.8050000000000002</v>
      </c>
      <c r="BM2387" s="43">
        <f t="shared" si="1254"/>
        <v>42870</v>
      </c>
      <c r="BN2387" s="43">
        <f t="shared" si="1238"/>
        <v>43007</v>
      </c>
      <c r="BO2387" s="45">
        <f t="shared" si="1255"/>
        <v>0.62154696132596687</v>
      </c>
      <c r="BP2387" s="45">
        <f t="shared" si="1256"/>
        <v>2.1831907969424051</v>
      </c>
      <c r="BQ2387" s="47">
        <f t="shared" si="1257"/>
        <v>101.73675336782073</v>
      </c>
      <c r="BR2387" s="47">
        <f t="shared" si="1258"/>
        <v>122.06609546993556</v>
      </c>
    </row>
    <row r="2388" spans="6:70" x14ac:dyDescent="0.25">
      <c r="F2388" s="2">
        <v>42856</v>
      </c>
      <c r="G2388">
        <v>0.99299999999999999</v>
      </c>
      <c r="H2388" s="43">
        <v>42893</v>
      </c>
      <c r="I2388">
        <v>1.9831000000000001</v>
      </c>
      <c r="L2388" s="2">
        <v>42776</v>
      </c>
      <c r="M2388" t="str">
        <v>912828WE</v>
      </c>
      <c r="N2388">
        <v>0.42799999999999999</v>
      </c>
      <c r="O2388">
        <v>0.51454</v>
      </c>
      <c r="P2388">
        <v>0.82720000000000005</v>
      </c>
      <c r="Q2388">
        <v>124.78125</v>
      </c>
      <c r="R2388">
        <f>VLOOKUP(M2388,工作表1!$A$3:$B$1000,2,FALSE)</f>
        <v>2.75</v>
      </c>
      <c r="S2388" t="str">
        <f>VLOOKUP(M2388,工作表1!$A$3:$C$1000,3,FALSE)</f>
        <v>2023/11/15</v>
      </c>
      <c r="T2388">
        <f t="shared" si="1228"/>
        <v>0.69499999999999995</v>
      </c>
      <c r="U2388">
        <f t="shared" si="1227"/>
        <v>2.0550000000000002</v>
      </c>
      <c r="V2388" s="43">
        <f t="shared" si="1239"/>
        <v>42870</v>
      </c>
      <c r="W2388" s="43">
        <f t="shared" si="1229"/>
        <v>42825</v>
      </c>
      <c r="X2388" s="45">
        <f t="shared" si="1240"/>
        <v>0.68370165745856359</v>
      </c>
      <c r="Y2388" s="45">
        <f t="shared" si="1241"/>
        <v>1.0302769999243171</v>
      </c>
      <c r="Z2388" s="47">
        <f t="shared" si="1242"/>
        <v>103.49117792227277</v>
      </c>
      <c r="AA2388" s="47">
        <f t="shared" si="1243"/>
        <v>124.52799597721091</v>
      </c>
      <c r="AB2388" s="45">
        <f t="shared" si="1244"/>
        <v>2.2134</v>
      </c>
      <c r="AC2388" s="2" t="str">
        <f t="shared" si="1230"/>
        <v>TY1</v>
      </c>
      <c r="AD2388">
        <f t="shared" si="1231"/>
        <v>124.78125</v>
      </c>
      <c r="AE2388">
        <f t="shared" si="1232"/>
        <v>124.234375</v>
      </c>
      <c r="AF2388" s="49">
        <f t="shared" si="1259"/>
        <v>0.546875</v>
      </c>
      <c r="AG2388" s="3">
        <f t="shared" si="1245"/>
        <v>124.52799597721091</v>
      </c>
      <c r="AH2388">
        <f t="shared" si="1246"/>
        <v>123.38074040704024</v>
      </c>
      <c r="AI2388" s="51">
        <f t="shared" si="1247"/>
        <v>1.147255570170671</v>
      </c>
      <c r="AJ2388" s="52">
        <f t="shared" si="1248"/>
        <v>0.60038057017067104</v>
      </c>
      <c r="AK2388" s="2">
        <v>42776</v>
      </c>
      <c r="AL2388" t="str">
        <v>912828B6</v>
      </c>
      <c r="AM2388">
        <v>-1.5765</v>
      </c>
      <c r="AN2388">
        <v>0.74006000000000005</v>
      </c>
      <c r="AO2388">
        <v>0.82720000000000005</v>
      </c>
      <c r="AP2388">
        <v>124.234375</v>
      </c>
      <c r="AQ2388">
        <f>VLOOKUP(AL2388,工作表1!$F$3:$G$1000,2,FALSE)</f>
        <v>2.75</v>
      </c>
      <c r="AR2388" t="str">
        <f>VLOOKUP(AL2388,工作表1!$F$3:$H$1000,3,FALSE)</f>
        <v>2024/2/15</v>
      </c>
      <c r="AS2388">
        <f t="shared" si="1233"/>
        <v>0.69499999999999995</v>
      </c>
      <c r="AT2388">
        <f t="shared" si="1234"/>
        <v>2.0550000000000002</v>
      </c>
      <c r="AU2388" s="43">
        <f t="shared" si="1249"/>
        <v>42781</v>
      </c>
      <c r="AV2388" s="43">
        <f t="shared" si="1235"/>
        <v>42916</v>
      </c>
      <c r="AW2388" s="45">
        <f t="shared" si="1250"/>
        <v>1.3600543478260869</v>
      </c>
      <c r="AX2388" s="45">
        <f t="shared" si="1251"/>
        <v>2.3922461286480048</v>
      </c>
      <c r="AY2388" s="47">
        <f t="shared" si="1252"/>
        <v>103.49493742208573</v>
      </c>
      <c r="AZ2388" s="47">
        <f t="shared" si="1253"/>
        <v>123.38074040704024</v>
      </c>
      <c r="BA2388" s="43"/>
      <c r="BC2388" s="2">
        <v>42775</v>
      </c>
      <c r="BD2388" t="str">
        <v>912828WJ</v>
      </c>
      <c r="BE2388">
        <v>-8.1731999999999996</v>
      </c>
      <c r="BF2388">
        <v>1.0063200000000001</v>
      </c>
      <c r="BG2388">
        <v>0.81389999999999996</v>
      </c>
      <c r="BH2388">
        <v>124.015625</v>
      </c>
      <c r="BI2388">
        <f>VLOOKUP(BD2388,工作表1!$K$3:$L$1000,2,FALSE)</f>
        <v>2.5</v>
      </c>
      <c r="BJ2388" t="str">
        <f>VLOOKUP(BD2388,工作表1!$K$3:$M$1000,3,FALSE)</f>
        <v>2024/5/15</v>
      </c>
      <c r="BK2388">
        <f t="shared" si="1236"/>
        <v>0.68976000000000004</v>
      </c>
      <c r="BL2388">
        <f t="shared" si="1237"/>
        <v>1.8102399999999998</v>
      </c>
      <c r="BM2388" s="43">
        <f t="shared" si="1254"/>
        <v>42870</v>
      </c>
      <c r="BN2388" s="43">
        <f t="shared" si="1238"/>
        <v>43007</v>
      </c>
      <c r="BO2388" s="45">
        <f t="shared" si="1255"/>
        <v>0.600828729281768</v>
      </c>
      <c r="BP2388" s="45">
        <f t="shared" si="1256"/>
        <v>2.1830205101036855</v>
      </c>
      <c r="BQ2388" s="47">
        <f t="shared" si="1257"/>
        <v>101.85122576017186</v>
      </c>
      <c r="BR2388" s="47">
        <f t="shared" si="1258"/>
        <v>122.16401914833443</v>
      </c>
    </row>
    <row r="2389" spans="6:70" x14ac:dyDescent="0.25">
      <c r="F2389" s="2">
        <v>42853</v>
      </c>
      <c r="G2389">
        <v>0.99350000000000005</v>
      </c>
      <c r="H2389" s="43">
        <v>42892</v>
      </c>
      <c r="I2389">
        <v>1.9567000000000001</v>
      </c>
      <c r="L2389" s="2">
        <v>42775</v>
      </c>
      <c r="M2389" t="str">
        <v>912828WE</v>
      </c>
      <c r="N2389">
        <v>0.14990000000000001</v>
      </c>
      <c r="O2389">
        <v>0.58201000000000003</v>
      </c>
      <c r="P2389">
        <v>0.82720000000000005</v>
      </c>
      <c r="Q2389">
        <v>124.921875</v>
      </c>
      <c r="R2389">
        <f>VLOOKUP(M2389,工作表1!$A$3:$B$1000,2,FALSE)</f>
        <v>2.75</v>
      </c>
      <c r="S2389" t="str">
        <f>VLOOKUP(M2389,工作表1!$A$3:$C$1000,3,FALSE)</f>
        <v>2023/11/15</v>
      </c>
      <c r="T2389">
        <f t="shared" si="1228"/>
        <v>0.68976000000000004</v>
      </c>
      <c r="U2389">
        <f t="shared" si="1227"/>
        <v>2.0602399999999998</v>
      </c>
      <c r="V2389" s="43">
        <f t="shared" si="1239"/>
        <v>42870</v>
      </c>
      <c r="W2389" s="43">
        <f t="shared" si="1229"/>
        <v>42825</v>
      </c>
      <c r="X2389" s="45">
        <f t="shared" si="1240"/>
        <v>0.66091160220994472</v>
      </c>
      <c r="Y2389" s="45">
        <f t="shared" si="1241"/>
        <v>1.0300896844017255</v>
      </c>
      <c r="Z2389" s="47">
        <f t="shared" si="1242"/>
        <v>103.61857316970463</v>
      </c>
      <c r="AA2389" s="47">
        <f t="shared" si="1243"/>
        <v>124.6431701165251</v>
      </c>
      <c r="AB2389" s="45">
        <f t="shared" si="1244"/>
        <v>2.1941000000000002</v>
      </c>
      <c r="AC2389" s="2" t="str">
        <f t="shared" si="1230"/>
        <v>TY1</v>
      </c>
      <c r="AD2389">
        <f t="shared" si="1231"/>
        <v>124.921875</v>
      </c>
      <c r="AE2389">
        <f t="shared" si="1232"/>
        <v>124.375</v>
      </c>
      <c r="AF2389" s="49">
        <f t="shared" si="1259"/>
        <v>0.546875</v>
      </c>
      <c r="AG2389" s="3">
        <f t="shared" si="1245"/>
        <v>124.6431701165251</v>
      </c>
      <c r="AH2389">
        <f t="shared" si="1246"/>
        <v>123.47720459237645</v>
      </c>
      <c r="AI2389" s="51">
        <f t="shared" si="1247"/>
        <v>1.1659655241486462</v>
      </c>
      <c r="AJ2389" s="52">
        <f t="shared" si="1248"/>
        <v>0.61909052414864618</v>
      </c>
      <c r="AK2389" s="2">
        <v>42775</v>
      </c>
      <c r="AL2389" t="str">
        <v>912828B6</v>
      </c>
      <c r="AM2389">
        <v>-2.3376999999999999</v>
      </c>
      <c r="AN2389">
        <v>0.79625999999999997</v>
      </c>
      <c r="AO2389">
        <v>0.82720000000000005</v>
      </c>
      <c r="AP2389">
        <v>124.375</v>
      </c>
      <c r="AQ2389">
        <f>VLOOKUP(AL2389,工作表1!$F$3:$G$1000,2,FALSE)</f>
        <v>2.75</v>
      </c>
      <c r="AR2389" t="str">
        <f>VLOOKUP(AL2389,工作表1!$F$3:$H$1000,3,FALSE)</f>
        <v>2024/2/15</v>
      </c>
      <c r="AS2389">
        <f t="shared" si="1233"/>
        <v>0.68976000000000004</v>
      </c>
      <c r="AT2389">
        <f t="shared" si="1234"/>
        <v>2.0602399999999998</v>
      </c>
      <c r="AU2389" s="43">
        <f t="shared" si="1249"/>
        <v>42781</v>
      </c>
      <c r="AV2389" s="43">
        <f t="shared" si="1235"/>
        <v>42916</v>
      </c>
      <c r="AW2389" s="45">
        <f t="shared" si="1250"/>
        <v>1.3376358695652173</v>
      </c>
      <c r="AX2389" s="45">
        <f t="shared" si="1251"/>
        <v>2.3924303901131623</v>
      </c>
      <c r="AY2389" s="47">
        <f t="shared" si="1252"/>
        <v>103.60818035114256</v>
      </c>
      <c r="AZ2389" s="47">
        <f t="shared" si="1253"/>
        <v>123.47720459237645</v>
      </c>
      <c r="BA2389" s="43"/>
      <c r="BC2389" s="2">
        <v>42774</v>
      </c>
      <c r="BD2389" t="str">
        <v>912828WJ</v>
      </c>
      <c r="BE2389">
        <v>-7.0891000000000002</v>
      </c>
      <c r="BF2389">
        <v>0.95162000000000002</v>
      </c>
      <c r="BG2389">
        <v>0.81389999999999996</v>
      </c>
      <c r="BH2389">
        <v>124.46875</v>
      </c>
      <c r="BI2389">
        <f>VLOOKUP(BD2389,工作表1!$K$3:$L$1000,2,FALSE)</f>
        <v>2.5</v>
      </c>
      <c r="BJ2389" t="str">
        <f>VLOOKUP(BD2389,工作表1!$K$3:$M$1000,3,FALSE)</f>
        <v>2024/5/15</v>
      </c>
      <c r="BK2389">
        <f t="shared" si="1236"/>
        <v>0.68018000000000001</v>
      </c>
      <c r="BL2389">
        <f t="shared" si="1237"/>
        <v>1.81982</v>
      </c>
      <c r="BM2389" s="43">
        <f t="shared" si="1254"/>
        <v>42870</v>
      </c>
      <c r="BN2389" s="43">
        <f t="shared" si="1238"/>
        <v>43007</v>
      </c>
      <c r="BO2389" s="45">
        <f t="shared" si="1255"/>
        <v>0.59392265193370164</v>
      </c>
      <c r="BP2389" s="45">
        <f t="shared" si="1256"/>
        <v>2.1829637478241128</v>
      </c>
      <c r="BQ2389" s="47">
        <f t="shared" si="1257"/>
        <v>102.25796329481025</v>
      </c>
      <c r="BR2389" s="47">
        <f t="shared" si="1258"/>
        <v>122.64329081428285</v>
      </c>
    </row>
    <row r="2390" spans="6:70" x14ac:dyDescent="0.25">
      <c r="F2390" s="2">
        <v>42852</v>
      </c>
      <c r="G2390">
        <v>0.98950000000000005</v>
      </c>
      <c r="H2390" s="43">
        <v>42891</v>
      </c>
      <c r="I2390">
        <v>1.9952000000000001</v>
      </c>
      <c r="L2390" s="2">
        <v>42774</v>
      </c>
      <c r="M2390" t="str">
        <v>912828WE</v>
      </c>
      <c r="N2390">
        <v>0.89339999999999997</v>
      </c>
      <c r="O2390">
        <v>0.42293999999999998</v>
      </c>
      <c r="P2390">
        <v>0.82720000000000005</v>
      </c>
      <c r="Q2390">
        <v>125.359375</v>
      </c>
      <c r="R2390">
        <f>VLOOKUP(M2390,工作表1!$A$3:$B$1000,2,FALSE)</f>
        <v>2.75</v>
      </c>
      <c r="S2390" t="str">
        <f>VLOOKUP(M2390,工作表1!$A$3:$C$1000,3,FALSE)</f>
        <v>2023/11/15</v>
      </c>
      <c r="T2390">
        <f t="shared" si="1228"/>
        <v>0.68018000000000001</v>
      </c>
      <c r="U2390">
        <f t="shared" si="1227"/>
        <v>2.06982</v>
      </c>
      <c r="V2390" s="43">
        <f t="shared" si="1239"/>
        <v>42870</v>
      </c>
      <c r="W2390" s="43">
        <f t="shared" si="1229"/>
        <v>42825</v>
      </c>
      <c r="X2390" s="45">
        <f t="shared" si="1240"/>
        <v>0.65331491712707179</v>
      </c>
      <c r="Y2390" s="45">
        <f t="shared" si="1241"/>
        <v>1.030027245894195</v>
      </c>
      <c r="Z2390" s="47">
        <f t="shared" si="1242"/>
        <v>104.01004708540827</v>
      </c>
      <c r="AA2390" s="47">
        <f t="shared" si="1243"/>
        <v>125.1021386999425</v>
      </c>
      <c r="AB2390" s="45">
        <f t="shared" si="1244"/>
        <v>2.1215999999999999</v>
      </c>
      <c r="AC2390" s="2" t="str">
        <f t="shared" si="1230"/>
        <v>TY1</v>
      </c>
      <c r="AD2390">
        <f t="shared" si="1231"/>
        <v>125.359375</v>
      </c>
      <c r="AE2390">
        <f t="shared" si="1232"/>
        <v>124.828125</v>
      </c>
      <c r="AF2390" s="49">
        <f t="shared" si="1259"/>
        <v>0.53125</v>
      </c>
      <c r="AG2390" s="3">
        <f t="shared" si="1245"/>
        <v>125.1021386999425</v>
      </c>
      <c r="AH2390">
        <f t="shared" si="1246"/>
        <v>123.93265783137593</v>
      </c>
      <c r="AI2390" s="51">
        <f t="shared" si="1247"/>
        <v>1.1694808685665663</v>
      </c>
      <c r="AJ2390" s="52">
        <f t="shared" si="1248"/>
        <v>0.6382308685665663</v>
      </c>
      <c r="AK2390" s="2">
        <v>42774</v>
      </c>
      <c r="AL2390" t="str">
        <v>912828B6</v>
      </c>
      <c r="AM2390">
        <v>-1.9843</v>
      </c>
      <c r="AN2390">
        <v>0.76719000000000004</v>
      </c>
      <c r="AO2390">
        <v>0.82720000000000005</v>
      </c>
      <c r="AP2390">
        <v>124.828125</v>
      </c>
      <c r="AQ2390">
        <f>VLOOKUP(AL2390,工作表1!$F$3:$G$1000,2,FALSE)</f>
        <v>2.75</v>
      </c>
      <c r="AR2390" t="str">
        <f>VLOOKUP(AL2390,工作表1!$F$3:$H$1000,3,FALSE)</f>
        <v>2024/2/15</v>
      </c>
      <c r="AS2390">
        <f t="shared" si="1233"/>
        <v>0.68018000000000001</v>
      </c>
      <c r="AT2390">
        <f t="shared" si="1234"/>
        <v>2.06982</v>
      </c>
      <c r="AU2390" s="43">
        <f t="shared" si="1249"/>
        <v>42781</v>
      </c>
      <c r="AV2390" s="43">
        <f t="shared" si="1235"/>
        <v>42916</v>
      </c>
      <c r="AW2390" s="45">
        <f t="shared" si="1250"/>
        <v>1.3301630434782608</v>
      </c>
      <c r="AX2390" s="45">
        <f t="shared" si="1251"/>
        <v>2.3924918106015483</v>
      </c>
      <c r="AY2390" s="47">
        <f t="shared" si="1252"/>
        <v>103.99916798505483</v>
      </c>
      <c r="AZ2390" s="47">
        <f t="shared" si="1253"/>
        <v>123.93265783137593</v>
      </c>
      <c r="BA2390" s="43"/>
      <c r="BC2390" s="2">
        <v>42773</v>
      </c>
      <c r="BD2390" t="str">
        <v>912828WJ</v>
      </c>
      <c r="BE2390">
        <v>-7.3643999999999998</v>
      </c>
      <c r="BF2390">
        <v>0.96394999999999997</v>
      </c>
      <c r="BG2390">
        <v>0.81389999999999996</v>
      </c>
      <c r="BH2390">
        <v>124.203125</v>
      </c>
      <c r="BI2390">
        <f>VLOOKUP(BD2390,工作表1!$K$3:$L$1000,2,FALSE)</f>
        <v>2.5</v>
      </c>
      <c r="BJ2390" t="str">
        <f>VLOOKUP(BD2390,工作表1!$K$3:$M$1000,3,FALSE)</f>
        <v>2024/5/15</v>
      </c>
      <c r="BK2390">
        <f t="shared" si="1236"/>
        <v>0.68203000000000003</v>
      </c>
      <c r="BL2390">
        <f t="shared" si="1237"/>
        <v>1.8179699999999999</v>
      </c>
      <c r="BM2390" s="43">
        <f t="shared" si="1254"/>
        <v>42870</v>
      </c>
      <c r="BN2390" s="43">
        <f t="shared" si="1238"/>
        <v>43007</v>
      </c>
      <c r="BO2390" s="45">
        <f t="shared" si="1255"/>
        <v>0.58701657458563539</v>
      </c>
      <c r="BP2390" s="45">
        <f t="shared" si="1256"/>
        <v>2.1829069855445398</v>
      </c>
      <c r="BQ2390" s="47">
        <f t="shared" si="1257"/>
        <v>102.03904434886493</v>
      </c>
      <c r="BR2390" s="47">
        <f t="shared" si="1258"/>
        <v>122.36287215856282</v>
      </c>
    </row>
    <row r="2391" spans="6:70" x14ac:dyDescent="0.25">
      <c r="F2391" s="2">
        <v>42851</v>
      </c>
      <c r="G2391">
        <v>0.98299999999999998</v>
      </c>
      <c r="H2391" s="43">
        <v>42888</v>
      </c>
      <c r="I2391">
        <v>1.9711000000000001</v>
      </c>
      <c r="L2391" s="2">
        <v>42773</v>
      </c>
      <c r="M2391" t="str">
        <v>912828WE</v>
      </c>
      <c r="N2391">
        <v>0.31890000000000002</v>
      </c>
      <c r="O2391">
        <v>0.54764999999999997</v>
      </c>
      <c r="P2391">
        <v>0.82720000000000005</v>
      </c>
      <c r="Q2391">
        <v>125.109375</v>
      </c>
      <c r="R2391">
        <f>VLOOKUP(M2391,工作表1!$A$3:$B$1000,2,FALSE)</f>
        <v>2.75</v>
      </c>
      <c r="S2391" t="str">
        <f>VLOOKUP(M2391,工作表1!$A$3:$C$1000,3,FALSE)</f>
        <v>2023/11/15</v>
      </c>
      <c r="T2391">
        <f t="shared" si="1228"/>
        <v>0.68203000000000003</v>
      </c>
      <c r="U2391">
        <f t="shared" si="1227"/>
        <v>2.0679699999999999</v>
      </c>
      <c r="V2391" s="43">
        <f t="shared" si="1239"/>
        <v>42870</v>
      </c>
      <c r="W2391" s="43">
        <f t="shared" si="1229"/>
        <v>42825</v>
      </c>
      <c r="X2391" s="45">
        <f t="shared" si="1240"/>
        <v>0.64571823204419898</v>
      </c>
      <c r="Y2391" s="45">
        <f t="shared" si="1241"/>
        <v>1.0299648073866647</v>
      </c>
      <c r="Z2391" s="47">
        <f t="shared" si="1242"/>
        <v>103.79051855398076</v>
      </c>
      <c r="AA2391" s="47">
        <f t="shared" si="1243"/>
        <v>124.82436112843561</v>
      </c>
      <c r="AB2391" s="45">
        <f t="shared" si="1244"/>
        <v>2.1747999999999998</v>
      </c>
      <c r="AC2391" s="2" t="str">
        <f t="shared" si="1230"/>
        <v>TY1</v>
      </c>
      <c r="AD2391">
        <f t="shared" si="1231"/>
        <v>125.109375</v>
      </c>
      <c r="AE2391">
        <f t="shared" si="1232"/>
        <v>124.5625</v>
      </c>
      <c r="AF2391" s="49">
        <f t="shared" si="1259"/>
        <v>0.546875</v>
      </c>
      <c r="AG2391" s="3">
        <f t="shared" si="1245"/>
        <v>124.82436112843561</v>
      </c>
      <c r="AH2391">
        <f t="shared" si="1246"/>
        <v>123.65631280502963</v>
      </c>
      <c r="AI2391" s="51">
        <f t="shared" si="1247"/>
        <v>1.1680483234059835</v>
      </c>
      <c r="AJ2391" s="52">
        <f t="shared" si="1248"/>
        <v>0.62117332340598352</v>
      </c>
      <c r="AK2391" s="2">
        <v>42773</v>
      </c>
      <c r="AL2391" t="str">
        <v>912828B6</v>
      </c>
      <c r="AM2391">
        <v>-2.1522000000000001</v>
      </c>
      <c r="AN2391">
        <v>0.77925</v>
      </c>
      <c r="AO2391">
        <v>0.82720000000000005</v>
      </c>
      <c r="AP2391">
        <v>124.5625</v>
      </c>
      <c r="AQ2391">
        <f>VLOOKUP(AL2391,工作表1!$F$3:$G$1000,2,FALSE)</f>
        <v>2.75</v>
      </c>
      <c r="AR2391" t="str">
        <f>VLOOKUP(AL2391,工作表1!$F$3:$H$1000,3,FALSE)</f>
        <v>2024/2/15</v>
      </c>
      <c r="AS2391">
        <f t="shared" si="1233"/>
        <v>0.68203000000000003</v>
      </c>
      <c r="AT2391">
        <f t="shared" si="1234"/>
        <v>2.0679699999999999</v>
      </c>
      <c r="AU2391" s="43">
        <f t="shared" si="1249"/>
        <v>42781</v>
      </c>
      <c r="AV2391" s="43">
        <f t="shared" si="1235"/>
        <v>42916</v>
      </c>
      <c r="AW2391" s="45">
        <f t="shared" si="1250"/>
        <v>1.3226902173913044</v>
      </c>
      <c r="AX2391" s="45">
        <f t="shared" si="1251"/>
        <v>2.3925532310899347</v>
      </c>
      <c r="AY2391" s="47">
        <f t="shared" si="1252"/>
        <v>103.78035681609525</v>
      </c>
      <c r="AZ2391" s="47">
        <f t="shared" si="1253"/>
        <v>123.65631280502963</v>
      </c>
      <c r="BA2391" s="43"/>
      <c r="BC2391" s="2">
        <v>42772</v>
      </c>
      <c r="BD2391" t="str">
        <v>912828WJ</v>
      </c>
      <c r="BE2391">
        <v>-7.0697000000000001</v>
      </c>
      <c r="BF2391">
        <v>0.94898000000000005</v>
      </c>
      <c r="BG2391">
        <v>0.81389999999999996</v>
      </c>
      <c r="BH2391">
        <v>124.03125</v>
      </c>
      <c r="BI2391">
        <f>VLOOKUP(BD2391,工作表1!$K$3:$L$1000,2,FALSE)</f>
        <v>2.5</v>
      </c>
      <c r="BJ2391" t="str">
        <f>VLOOKUP(BD2391,工作表1!$K$3:$M$1000,3,FALSE)</f>
        <v>2024/5/15</v>
      </c>
      <c r="BK2391">
        <f t="shared" si="1236"/>
        <v>0.67727999999999999</v>
      </c>
      <c r="BL2391">
        <f t="shared" si="1237"/>
        <v>1.8227199999999999</v>
      </c>
      <c r="BM2391" s="43">
        <f t="shared" si="1254"/>
        <v>42870</v>
      </c>
      <c r="BN2391" s="43">
        <f t="shared" si="1238"/>
        <v>43007</v>
      </c>
      <c r="BO2391" s="45">
        <f t="shared" si="1255"/>
        <v>0.58011049723756902</v>
      </c>
      <c r="BP2391" s="45">
        <f t="shared" si="1256"/>
        <v>2.1828502232649667</v>
      </c>
      <c r="BQ2391" s="47">
        <f t="shared" si="1257"/>
        <v>101.90877805935905</v>
      </c>
      <c r="BR2391" s="47">
        <f t="shared" si="1258"/>
        <v>122.18611849143748</v>
      </c>
    </row>
    <row r="2392" spans="6:70" x14ac:dyDescent="0.25">
      <c r="F2392" s="2">
        <v>42850</v>
      </c>
      <c r="G2392">
        <v>0.98099999999999998</v>
      </c>
      <c r="H2392" s="43">
        <v>42887</v>
      </c>
      <c r="I2392">
        <v>2.0192000000000001</v>
      </c>
      <c r="L2392" s="2">
        <v>42772</v>
      </c>
      <c r="M2392" t="str">
        <v>912828WE</v>
      </c>
      <c r="N2392">
        <v>1.1791</v>
      </c>
      <c r="O2392">
        <v>0.37047000000000002</v>
      </c>
      <c r="P2392">
        <v>0.82720000000000005</v>
      </c>
      <c r="Q2392">
        <v>124.9375</v>
      </c>
      <c r="R2392">
        <f>VLOOKUP(M2392,工作表1!$A$3:$B$1000,2,FALSE)</f>
        <v>2.75</v>
      </c>
      <c r="S2392" t="str">
        <f>VLOOKUP(M2392,工作表1!$A$3:$C$1000,3,FALSE)</f>
        <v>2023/11/15</v>
      </c>
      <c r="T2392">
        <f t="shared" si="1228"/>
        <v>0.67727999999999999</v>
      </c>
      <c r="U2392">
        <f t="shared" si="1227"/>
        <v>2.0727199999999999</v>
      </c>
      <c r="V2392" s="43">
        <f t="shared" si="1239"/>
        <v>42870</v>
      </c>
      <c r="W2392" s="43">
        <f t="shared" si="1229"/>
        <v>42825</v>
      </c>
      <c r="X2392" s="45">
        <f t="shared" si="1240"/>
        <v>0.63812154696132595</v>
      </c>
      <c r="Y2392" s="45">
        <f t="shared" si="1241"/>
        <v>1.0299023688791342</v>
      </c>
      <c r="Z2392" s="47">
        <f t="shared" si="1242"/>
        <v>103.67996370029762</v>
      </c>
      <c r="AA2392" s="47">
        <f t="shared" si="1243"/>
        <v>124.67718150444907</v>
      </c>
      <c r="AB2392" s="45">
        <f t="shared" si="1244"/>
        <v>2.1821000000000002</v>
      </c>
      <c r="AC2392" s="2" t="str">
        <f t="shared" si="1230"/>
        <v>TY1</v>
      </c>
      <c r="AD2392">
        <f t="shared" si="1231"/>
        <v>124.9375</v>
      </c>
      <c r="AE2392">
        <f t="shared" si="1232"/>
        <v>124.390625</v>
      </c>
      <c r="AF2392" s="49">
        <f t="shared" si="1259"/>
        <v>0.546875</v>
      </c>
      <c r="AG2392" s="3">
        <f t="shared" si="1245"/>
        <v>124.67718150444907</v>
      </c>
      <c r="AH2392">
        <f t="shared" si="1246"/>
        <v>123.4657357248018</v>
      </c>
      <c r="AI2392" s="51">
        <f t="shared" si="1247"/>
        <v>1.2114457796472635</v>
      </c>
      <c r="AJ2392" s="52">
        <f t="shared" si="1248"/>
        <v>0.66457077964726352</v>
      </c>
      <c r="AK2392" s="2">
        <v>42772</v>
      </c>
      <c r="AL2392" t="str">
        <v>912828B6</v>
      </c>
      <c r="AM2392">
        <v>-2.2957999999999998</v>
      </c>
      <c r="AN2392">
        <v>0.78922000000000003</v>
      </c>
      <c r="AO2392">
        <v>0.82720000000000005</v>
      </c>
      <c r="AP2392">
        <v>124.390625</v>
      </c>
      <c r="AQ2392">
        <f>VLOOKUP(AL2392,工作表1!$F$3:$G$1000,2,FALSE)</f>
        <v>2.75</v>
      </c>
      <c r="AR2392" t="str">
        <f>VLOOKUP(AL2392,工作表1!$F$3:$H$1000,3,FALSE)</f>
        <v>2024/2/15</v>
      </c>
      <c r="AS2392">
        <f t="shared" si="1233"/>
        <v>0.67727999999999999</v>
      </c>
      <c r="AT2392">
        <f t="shared" si="1234"/>
        <v>2.0727199999999999</v>
      </c>
      <c r="AU2392" s="43">
        <f t="shared" si="1249"/>
        <v>42781</v>
      </c>
      <c r="AV2392" s="43">
        <f t="shared" si="1235"/>
        <v>42916</v>
      </c>
      <c r="AW2392" s="45">
        <f t="shared" si="1250"/>
        <v>1.3152173913043479</v>
      </c>
      <c r="AX2392" s="45">
        <f t="shared" si="1251"/>
        <v>2.3926146515783202</v>
      </c>
      <c r="AY2392" s="47">
        <f t="shared" si="1252"/>
        <v>103.63510428105377</v>
      </c>
      <c r="AZ2392" s="47">
        <f t="shared" si="1253"/>
        <v>123.4657357248018</v>
      </c>
      <c r="BA2392" s="43"/>
      <c r="BC2392" s="2">
        <v>42769</v>
      </c>
      <c r="BD2392" t="str">
        <v>912828WJ</v>
      </c>
      <c r="BE2392">
        <v>-7.3070000000000004</v>
      </c>
      <c r="BF2392">
        <v>0.96059000000000005</v>
      </c>
      <c r="BG2392">
        <v>0.81389999999999996</v>
      </c>
      <c r="BH2392">
        <v>123.359375</v>
      </c>
      <c r="BI2392">
        <f>VLOOKUP(BD2392,工作表1!$K$3:$L$1000,2,FALSE)</f>
        <v>2.5</v>
      </c>
      <c r="BJ2392" t="str">
        <f>VLOOKUP(BD2392,工作表1!$K$3:$M$1000,3,FALSE)</f>
        <v>2024/5/15</v>
      </c>
      <c r="BK2392">
        <f t="shared" si="1236"/>
        <v>0.6845</v>
      </c>
      <c r="BL2392">
        <f t="shared" si="1237"/>
        <v>1.8155000000000001</v>
      </c>
      <c r="BM2392" s="43">
        <f t="shared" si="1254"/>
        <v>42870</v>
      </c>
      <c r="BN2392" s="43">
        <f t="shared" si="1238"/>
        <v>43007</v>
      </c>
      <c r="BO2392" s="45">
        <f t="shared" si="1255"/>
        <v>0.57320441988950277</v>
      </c>
      <c r="BP2392" s="45">
        <f t="shared" si="1256"/>
        <v>2.1827934609853932</v>
      </c>
      <c r="BQ2392" s="47">
        <f t="shared" si="1257"/>
        <v>101.36171982961051</v>
      </c>
      <c r="BR2392" s="47">
        <f t="shared" si="1258"/>
        <v>121.50684046120668</v>
      </c>
    </row>
    <row r="2393" spans="6:70" x14ac:dyDescent="0.25">
      <c r="F2393" s="2">
        <v>42849</v>
      </c>
      <c r="G2393">
        <v>0.97350000000000003</v>
      </c>
      <c r="H2393" s="43">
        <v>42886</v>
      </c>
      <c r="I2393">
        <v>2.0167999999999999</v>
      </c>
      <c r="L2393" s="2">
        <v>42769</v>
      </c>
      <c r="M2393" t="str">
        <v>912828WE</v>
      </c>
      <c r="N2393">
        <v>0.3478</v>
      </c>
      <c r="O2393">
        <v>0.54384999999999994</v>
      </c>
      <c r="P2393">
        <v>0.82720000000000005</v>
      </c>
      <c r="Q2393">
        <v>124.28125</v>
      </c>
      <c r="R2393">
        <f>VLOOKUP(M2393,工作表1!$A$3:$B$1000,2,FALSE)</f>
        <v>2.75</v>
      </c>
      <c r="S2393" t="str">
        <f>VLOOKUP(M2393,工作表1!$A$3:$C$1000,3,FALSE)</f>
        <v>2023/11/15</v>
      </c>
      <c r="T2393">
        <f t="shared" si="1228"/>
        <v>0.6845</v>
      </c>
      <c r="U2393">
        <f t="shared" si="1227"/>
        <v>2.0655000000000001</v>
      </c>
      <c r="V2393" s="43">
        <f t="shared" si="1239"/>
        <v>42870</v>
      </c>
      <c r="W2393" s="43">
        <f t="shared" si="1229"/>
        <v>42825</v>
      </c>
      <c r="X2393" s="45">
        <f t="shared" si="1240"/>
        <v>0.63052486187845302</v>
      </c>
      <c r="Y2393" s="45">
        <f t="shared" si="1241"/>
        <v>1.0298399303716037</v>
      </c>
      <c r="Z2393" s="47">
        <f t="shared" si="1242"/>
        <v>103.1154298591577</v>
      </c>
      <c r="AA2393" s="47">
        <f t="shared" si="1243"/>
        <v>123.98328630219163</v>
      </c>
      <c r="AB2393" s="45">
        <f t="shared" si="1244"/>
        <v>2.2475000000000001</v>
      </c>
      <c r="AC2393" s="2" t="str">
        <f t="shared" si="1230"/>
        <v>TY1</v>
      </c>
      <c r="AD2393">
        <f t="shared" si="1231"/>
        <v>124.28125</v>
      </c>
      <c r="AE2393">
        <f t="shared" si="1232"/>
        <v>123.71875</v>
      </c>
      <c r="AF2393" s="49">
        <f t="shared" si="1259"/>
        <v>0.5625</v>
      </c>
      <c r="AG2393" s="3">
        <f t="shared" si="1245"/>
        <v>123.98328630219163</v>
      </c>
      <c r="AH2393">
        <f t="shared" si="1246"/>
        <v>122.7956260937937</v>
      </c>
      <c r="AI2393" s="51">
        <f t="shared" si="1247"/>
        <v>1.1876602083979293</v>
      </c>
      <c r="AJ2393" s="52">
        <f t="shared" si="1248"/>
        <v>0.6251602083979293</v>
      </c>
      <c r="AK2393" s="2">
        <v>42769</v>
      </c>
      <c r="AL2393" t="str">
        <v>912828B6</v>
      </c>
      <c r="AM2393">
        <v>-2.2364000000000002</v>
      </c>
      <c r="AN2393">
        <v>0.78442000000000001</v>
      </c>
      <c r="AO2393">
        <v>0.82720000000000005</v>
      </c>
      <c r="AP2393">
        <v>123.71875</v>
      </c>
      <c r="AQ2393">
        <f>VLOOKUP(AL2393,工作表1!$F$3:$G$1000,2,FALSE)</f>
        <v>2.75</v>
      </c>
      <c r="AR2393" t="str">
        <f>VLOOKUP(AL2393,工作表1!$F$3:$H$1000,3,FALSE)</f>
        <v>2024/2/15</v>
      </c>
      <c r="AS2393">
        <f t="shared" si="1233"/>
        <v>0.6845</v>
      </c>
      <c r="AT2393">
        <f t="shared" si="1234"/>
        <v>2.0655000000000001</v>
      </c>
      <c r="AU2393" s="43">
        <f t="shared" si="1249"/>
        <v>42781</v>
      </c>
      <c r="AV2393" s="43">
        <f t="shared" si="1235"/>
        <v>42916</v>
      </c>
      <c r="AW2393" s="45">
        <f t="shared" si="1250"/>
        <v>1.3077445652173914</v>
      </c>
      <c r="AX2393" s="45">
        <f t="shared" si="1251"/>
        <v>2.3926760720667062</v>
      </c>
      <c r="AY2393" s="47">
        <f t="shared" si="1252"/>
        <v>103.08842080889575</v>
      </c>
      <c r="AZ2393" s="47">
        <f t="shared" si="1253"/>
        <v>122.7956260937937</v>
      </c>
      <c r="BA2393" s="43"/>
      <c r="BC2393" s="2">
        <v>42768</v>
      </c>
      <c r="BD2393" t="str">
        <v>912828WJ</v>
      </c>
      <c r="BE2393">
        <v>-7.7370000000000001</v>
      </c>
      <c r="BF2393">
        <v>0.97607999999999995</v>
      </c>
      <c r="BG2393">
        <v>0.81389999999999996</v>
      </c>
      <c r="BH2393">
        <v>123.453125</v>
      </c>
      <c r="BI2393">
        <f>VLOOKUP(BD2393,工作表1!$K$3:$L$1000,2,FALSE)</f>
        <v>2.5</v>
      </c>
      <c r="BJ2393" t="str">
        <f>VLOOKUP(BD2393,工作表1!$K$3:$M$1000,3,FALSE)</f>
        <v>2024/5/15</v>
      </c>
      <c r="BK2393">
        <f t="shared" si="1236"/>
        <v>0.68986000000000003</v>
      </c>
      <c r="BL2393">
        <f t="shared" si="1237"/>
        <v>1.8101400000000001</v>
      </c>
      <c r="BM2393" s="43">
        <f t="shared" si="1254"/>
        <v>42870</v>
      </c>
      <c r="BN2393" s="43">
        <f t="shared" si="1238"/>
        <v>43007</v>
      </c>
      <c r="BO2393" s="45">
        <f t="shared" si="1255"/>
        <v>0.55248618784530379</v>
      </c>
      <c r="BP2393" s="45">
        <f t="shared" si="1256"/>
        <v>2.1826231741466735</v>
      </c>
      <c r="BQ2393" s="47">
        <f t="shared" si="1257"/>
        <v>101.44491791581801</v>
      </c>
      <c r="BR2393" s="47">
        <f t="shared" si="1258"/>
        <v>121.57471632383613</v>
      </c>
    </row>
    <row r="2394" spans="6:70" x14ac:dyDescent="0.25">
      <c r="F2394" s="2">
        <v>42846</v>
      </c>
      <c r="G2394">
        <v>0.95299999999999996</v>
      </c>
      <c r="H2394" s="43">
        <v>42885</v>
      </c>
      <c r="I2394">
        <v>2.0240999999999998</v>
      </c>
      <c r="L2394" s="2">
        <v>42768</v>
      </c>
      <c r="M2394" t="str">
        <v>912828WE</v>
      </c>
      <c r="N2394">
        <v>0.30919999999999997</v>
      </c>
      <c r="O2394">
        <v>0.55517000000000005</v>
      </c>
      <c r="P2394">
        <v>0.82720000000000005</v>
      </c>
      <c r="Q2394">
        <v>124.375</v>
      </c>
      <c r="R2394">
        <f>VLOOKUP(M2394,工作表1!$A$3:$B$1000,2,FALSE)</f>
        <v>2.75</v>
      </c>
      <c r="S2394" t="str">
        <f>VLOOKUP(M2394,工作表1!$A$3:$C$1000,3,FALSE)</f>
        <v>2023/11/15</v>
      </c>
      <c r="T2394">
        <f t="shared" si="1228"/>
        <v>0.68986000000000003</v>
      </c>
      <c r="U2394">
        <f t="shared" si="1227"/>
        <v>2.0601400000000001</v>
      </c>
      <c r="V2394" s="43">
        <f t="shared" si="1239"/>
        <v>42870</v>
      </c>
      <c r="W2394" s="43">
        <f t="shared" si="1229"/>
        <v>42825</v>
      </c>
      <c r="X2394" s="45">
        <f t="shared" si="1240"/>
        <v>0.60773480662983426</v>
      </c>
      <c r="Y2394" s="45">
        <f t="shared" si="1241"/>
        <v>1.0296526148490124</v>
      </c>
      <c r="Z2394" s="47">
        <f t="shared" si="1242"/>
        <v>103.21205717580077</v>
      </c>
      <c r="AA2394" s="47">
        <f t="shared" si="1243"/>
        <v>124.06302955322148</v>
      </c>
      <c r="AB2394" s="45">
        <f t="shared" si="1244"/>
        <v>2.2597</v>
      </c>
      <c r="AC2394" s="2" t="str">
        <f t="shared" si="1230"/>
        <v>TY1</v>
      </c>
      <c r="AD2394">
        <f t="shared" si="1231"/>
        <v>124.375</v>
      </c>
      <c r="AE2394">
        <f t="shared" si="1232"/>
        <v>123.8125</v>
      </c>
      <c r="AF2394" s="49">
        <f t="shared" si="1259"/>
        <v>0.5625</v>
      </c>
      <c r="AG2394" s="3">
        <f t="shared" si="1245"/>
        <v>124.06302955322148</v>
      </c>
      <c r="AH2394">
        <f t="shared" si="1246"/>
        <v>122.87925566099756</v>
      </c>
      <c r="AI2394" s="51">
        <f t="shared" si="1247"/>
        <v>1.1837738922239254</v>
      </c>
      <c r="AJ2394" s="52">
        <f t="shared" si="1248"/>
        <v>0.62127389222392537</v>
      </c>
      <c r="AK2394" s="2">
        <v>42768</v>
      </c>
      <c r="AL2394" t="str">
        <v>912828B6</v>
      </c>
      <c r="AM2394">
        <v>-2.2584</v>
      </c>
      <c r="AN2394">
        <v>0.78244000000000002</v>
      </c>
      <c r="AO2394">
        <v>0.82720000000000005</v>
      </c>
      <c r="AP2394">
        <v>123.8125</v>
      </c>
      <c r="AQ2394">
        <f>VLOOKUP(AL2394,工作表1!$F$3:$G$1000,2,FALSE)</f>
        <v>2.75</v>
      </c>
      <c r="AR2394" t="str">
        <f>VLOOKUP(AL2394,工作表1!$F$3:$H$1000,3,FALSE)</f>
        <v>2024/2/15</v>
      </c>
      <c r="AS2394">
        <f t="shared" si="1233"/>
        <v>0.68986000000000003</v>
      </c>
      <c r="AT2394">
        <f t="shared" si="1234"/>
        <v>2.0601400000000001</v>
      </c>
      <c r="AU2394" s="43">
        <f t="shared" si="1249"/>
        <v>42781</v>
      </c>
      <c r="AV2394" s="43">
        <f t="shared" si="1235"/>
        <v>42916</v>
      </c>
      <c r="AW2394" s="45">
        <f t="shared" si="1250"/>
        <v>1.2853260869565217</v>
      </c>
      <c r="AX2394" s="45">
        <f t="shared" si="1251"/>
        <v>2.3928603335318641</v>
      </c>
      <c r="AY2394" s="47">
        <f t="shared" si="1252"/>
        <v>103.18690799738906</v>
      </c>
      <c r="AZ2394" s="47">
        <f t="shared" si="1253"/>
        <v>122.87925566099756</v>
      </c>
      <c r="BA2394" s="43"/>
      <c r="BC2394" s="2">
        <v>42767</v>
      </c>
      <c r="BD2394" t="str">
        <v>912828WJ</v>
      </c>
      <c r="BE2394">
        <v>-7.6863999999999999</v>
      </c>
      <c r="BF2394">
        <v>0.97233999999999998</v>
      </c>
      <c r="BG2394">
        <v>0.81389999999999996</v>
      </c>
      <c r="BH2394">
        <v>123.40625</v>
      </c>
      <c r="BI2394">
        <f>VLOOKUP(BD2394,工作表1!$K$3:$L$1000,2,FALSE)</f>
        <v>2.5</v>
      </c>
      <c r="BJ2394" t="str">
        <f>VLOOKUP(BD2394,工作表1!$K$3:$M$1000,3,FALSE)</f>
        <v>2024/5/15</v>
      </c>
      <c r="BK2394">
        <f t="shared" si="1236"/>
        <v>0.68600000000000005</v>
      </c>
      <c r="BL2394">
        <f t="shared" si="1237"/>
        <v>1.8140000000000001</v>
      </c>
      <c r="BM2394" s="43">
        <f t="shared" si="1254"/>
        <v>42870</v>
      </c>
      <c r="BN2394" s="43">
        <f t="shared" si="1238"/>
        <v>43007</v>
      </c>
      <c r="BO2394" s="45">
        <f t="shared" si="1255"/>
        <v>0.54558011049723754</v>
      </c>
      <c r="BP2394" s="45">
        <f t="shared" si="1256"/>
        <v>2.1825664118671004</v>
      </c>
      <c r="BQ2394" s="47">
        <f t="shared" si="1257"/>
        <v>101.41365238001214</v>
      </c>
      <c r="BR2394" s="47">
        <f t="shared" si="1258"/>
        <v>121.52027177649073</v>
      </c>
    </row>
    <row r="2395" spans="6:70" x14ac:dyDescent="0.25">
      <c r="F2395" s="2">
        <v>42845</v>
      </c>
      <c r="G2395">
        <v>0.95891999999999999</v>
      </c>
      <c r="H2395" s="43">
        <v>42884</v>
      </c>
      <c r="I2395">
        <v>2.0602</v>
      </c>
      <c r="L2395" s="2">
        <v>42767</v>
      </c>
      <c r="M2395" t="str">
        <v>912828WE</v>
      </c>
      <c r="N2395">
        <v>0.8629</v>
      </c>
      <c r="O2395">
        <v>0.45091999999999999</v>
      </c>
      <c r="P2395">
        <v>0.82720000000000005</v>
      </c>
      <c r="Q2395">
        <v>124.328125</v>
      </c>
      <c r="R2395">
        <f>VLOOKUP(M2395,工作表1!$A$3:$B$1000,2,FALSE)</f>
        <v>2.75</v>
      </c>
      <c r="S2395" t="str">
        <f>VLOOKUP(M2395,工作表1!$A$3:$C$1000,3,FALSE)</f>
        <v>2023/11/15</v>
      </c>
      <c r="T2395">
        <f t="shared" si="1228"/>
        <v>0.68600000000000005</v>
      </c>
      <c r="U2395">
        <f t="shared" si="1227"/>
        <v>2.0640000000000001</v>
      </c>
      <c r="V2395" s="43">
        <f t="shared" si="1239"/>
        <v>42870</v>
      </c>
      <c r="W2395" s="43">
        <f t="shared" si="1229"/>
        <v>42825</v>
      </c>
      <c r="X2395" s="45">
        <f t="shared" si="1240"/>
        <v>0.60013812154696133</v>
      </c>
      <c r="Y2395" s="45">
        <f t="shared" si="1241"/>
        <v>1.0295901763414819</v>
      </c>
      <c r="Z2395" s="47">
        <f t="shared" si="1242"/>
        <v>103.19697018444556</v>
      </c>
      <c r="AA2395" s="47">
        <f t="shared" si="1243"/>
        <v>124.03137768161933</v>
      </c>
      <c r="AB2395" s="45">
        <f t="shared" si="1244"/>
        <v>2.2621000000000002</v>
      </c>
      <c r="AC2395" s="2" t="str">
        <f t="shared" si="1230"/>
        <v>TY1</v>
      </c>
      <c r="AD2395">
        <f t="shared" si="1231"/>
        <v>124.328125</v>
      </c>
      <c r="AE2395">
        <f t="shared" si="1232"/>
        <v>123.765625</v>
      </c>
      <c r="AF2395" s="49">
        <f t="shared" si="1259"/>
        <v>0.5625</v>
      </c>
      <c r="AG2395" s="3">
        <f t="shared" si="1245"/>
        <v>124.03137768161933</v>
      </c>
      <c r="AH2395">
        <f t="shared" si="1246"/>
        <v>122.84640545325972</v>
      </c>
      <c r="AI2395" s="51">
        <f t="shared" si="1247"/>
        <v>1.1849722283596122</v>
      </c>
      <c r="AJ2395" s="52">
        <f t="shared" si="1248"/>
        <v>0.62247222835961225</v>
      </c>
      <c r="AK2395" s="2">
        <v>42767</v>
      </c>
      <c r="AL2395" t="str">
        <v>912828B6</v>
      </c>
      <c r="AM2395">
        <v>-1.7015</v>
      </c>
      <c r="AN2395">
        <v>0.74031000000000002</v>
      </c>
      <c r="AO2395">
        <v>0.82720000000000005</v>
      </c>
      <c r="AP2395">
        <v>123.765625</v>
      </c>
      <c r="AQ2395">
        <f>VLOOKUP(AL2395,工作表1!$F$3:$G$1000,2,FALSE)</f>
        <v>2.75</v>
      </c>
      <c r="AR2395" t="str">
        <f>VLOOKUP(AL2395,工作表1!$F$3:$H$1000,3,FALSE)</f>
        <v>2024/2/15</v>
      </c>
      <c r="AS2395">
        <f t="shared" si="1233"/>
        <v>0.68600000000000005</v>
      </c>
      <c r="AT2395">
        <f t="shared" si="1234"/>
        <v>2.0640000000000001</v>
      </c>
      <c r="AU2395" s="43">
        <f t="shared" si="1249"/>
        <v>42781</v>
      </c>
      <c r="AV2395" s="43">
        <f t="shared" si="1235"/>
        <v>42916</v>
      </c>
      <c r="AW2395" s="45">
        <f t="shared" si="1250"/>
        <v>1.2778532608695652</v>
      </c>
      <c r="AX2395" s="45">
        <f t="shared" si="1251"/>
        <v>2.3929217540202501</v>
      </c>
      <c r="AY2395" s="47">
        <f t="shared" si="1252"/>
        <v>103.17180546460463</v>
      </c>
      <c r="AZ2395" s="47">
        <f t="shared" si="1253"/>
        <v>122.84640545325972</v>
      </c>
      <c r="BA2395" s="43"/>
      <c r="BC2395" s="2">
        <v>42766</v>
      </c>
      <c r="BD2395" t="str">
        <v>912828WJ</v>
      </c>
      <c r="BE2395">
        <v>-8.0007000000000001</v>
      </c>
      <c r="BF2395">
        <v>0.98502000000000001</v>
      </c>
      <c r="BG2395">
        <v>0.81389999999999996</v>
      </c>
      <c r="BH2395">
        <v>123.546875</v>
      </c>
      <c r="BI2395">
        <f>VLOOKUP(BD2395,工作表1!$K$3:$L$1000,2,FALSE)</f>
        <v>2.5</v>
      </c>
      <c r="BJ2395" t="str">
        <f>VLOOKUP(BD2395,工作表1!$K$3:$M$1000,3,FALSE)</f>
        <v>2024/5/15</v>
      </c>
      <c r="BK2395">
        <f t="shared" si="1236"/>
        <v>0.69199999999999995</v>
      </c>
      <c r="BL2395">
        <f t="shared" si="1237"/>
        <v>1.8080000000000001</v>
      </c>
      <c r="BM2395" s="43">
        <f t="shared" si="1254"/>
        <v>42870</v>
      </c>
      <c r="BN2395" s="43">
        <f t="shared" si="1238"/>
        <v>43007</v>
      </c>
      <c r="BO2395" s="45">
        <f t="shared" si="1255"/>
        <v>0.53867403314917128</v>
      </c>
      <c r="BP2395" s="45">
        <f t="shared" si="1256"/>
        <v>2.1825096495875274</v>
      </c>
      <c r="BQ2395" s="47">
        <f t="shared" si="1257"/>
        <v>101.52283451862755</v>
      </c>
      <c r="BR2395" s="47">
        <f t="shared" si="1258"/>
        <v>121.64643856138539</v>
      </c>
    </row>
    <row r="2396" spans="6:70" x14ac:dyDescent="0.25">
      <c r="F2396" s="2">
        <v>42844</v>
      </c>
      <c r="G2396">
        <v>0.94503000000000004</v>
      </c>
      <c r="H2396" s="43">
        <v>42881</v>
      </c>
      <c r="I2396">
        <v>2.0602</v>
      </c>
      <c r="L2396" s="2">
        <v>42766</v>
      </c>
      <c r="M2396" t="str">
        <v>912828WE</v>
      </c>
      <c r="N2396">
        <v>0.95789999999999997</v>
      </c>
      <c r="O2396">
        <v>0.43620999999999999</v>
      </c>
      <c r="P2396">
        <v>0.82720000000000005</v>
      </c>
      <c r="Q2396">
        <v>124.46875</v>
      </c>
      <c r="R2396">
        <f>VLOOKUP(M2396,工作表1!$A$3:$B$1000,2,FALSE)</f>
        <v>2.75</v>
      </c>
      <c r="S2396" t="str">
        <f>VLOOKUP(M2396,工作表1!$A$3:$C$1000,3,FALSE)</f>
        <v>2023/11/15</v>
      </c>
      <c r="T2396">
        <f t="shared" si="1228"/>
        <v>0.69199999999999995</v>
      </c>
      <c r="U2396">
        <f t="shared" si="1227"/>
        <v>2.0579999999999998</v>
      </c>
      <c r="V2396" s="43">
        <f t="shared" si="1239"/>
        <v>42870</v>
      </c>
      <c r="W2396" s="43">
        <f t="shared" si="1229"/>
        <v>42825</v>
      </c>
      <c r="X2396" s="45">
        <f t="shared" si="1240"/>
        <v>0.59254143646408841</v>
      </c>
      <c r="Y2396" s="45">
        <f t="shared" si="1241"/>
        <v>1.0295277378339516</v>
      </c>
      <c r="Z2396" s="47">
        <f t="shared" si="1242"/>
        <v>103.32198870604743</v>
      </c>
      <c r="AA2396" s="47">
        <f t="shared" si="1243"/>
        <v>124.17099348901644</v>
      </c>
      <c r="AB2396" s="45">
        <f t="shared" si="1244"/>
        <v>2.2475999999999998</v>
      </c>
      <c r="AC2396" s="2" t="str">
        <f t="shared" si="1230"/>
        <v>TY1</v>
      </c>
      <c r="AD2396">
        <f t="shared" si="1231"/>
        <v>124.46875</v>
      </c>
      <c r="AE2396">
        <f t="shared" si="1232"/>
        <v>123.90625</v>
      </c>
      <c r="AF2396" s="49">
        <f t="shared" si="1259"/>
        <v>0.5625</v>
      </c>
      <c r="AG2396" s="3">
        <f t="shared" si="1245"/>
        <v>124.17099348901644</v>
      </c>
      <c r="AH2396">
        <f t="shared" si="1246"/>
        <v>122.9686416919388</v>
      </c>
      <c r="AI2396" s="51">
        <f t="shared" si="1247"/>
        <v>1.2023517970776396</v>
      </c>
      <c r="AJ2396" s="52">
        <f t="shared" si="1248"/>
        <v>0.63985179707763962</v>
      </c>
      <c r="AK2396" s="2">
        <v>42766</v>
      </c>
      <c r="AL2396" t="str">
        <v>912828B6</v>
      </c>
      <c r="AM2396">
        <v>-2.0975999999999999</v>
      </c>
      <c r="AN2396">
        <v>0.76829000000000003</v>
      </c>
      <c r="AO2396">
        <v>0.82720000000000005</v>
      </c>
      <c r="AP2396">
        <v>123.90625</v>
      </c>
      <c r="AQ2396">
        <f>VLOOKUP(AL2396,工作表1!$F$3:$G$1000,2,FALSE)</f>
        <v>2.75</v>
      </c>
      <c r="AR2396" t="str">
        <f>VLOOKUP(AL2396,工作表1!$F$3:$H$1000,3,FALSE)</f>
        <v>2024/2/15</v>
      </c>
      <c r="AS2396">
        <f t="shared" si="1233"/>
        <v>0.69199999999999995</v>
      </c>
      <c r="AT2396">
        <f t="shared" si="1234"/>
        <v>2.0579999999999998</v>
      </c>
      <c r="AU2396" s="43">
        <f t="shared" si="1249"/>
        <v>42781</v>
      </c>
      <c r="AV2396" s="43">
        <f t="shared" si="1235"/>
        <v>42916</v>
      </c>
      <c r="AW2396" s="45">
        <f t="shared" si="1250"/>
        <v>1.2703804347826086</v>
      </c>
      <c r="AX2396" s="45">
        <f t="shared" si="1251"/>
        <v>2.3929831745086361</v>
      </c>
      <c r="AY2396" s="47">
        <f t="shared" si="1252"/>
        <v>103.28093094029629</v>
      </c>
      <c r="AZ2396" s="47">
        <f t="shared" si="1253"/>
        <v>122.9686416919388</v>
      </c>
      <c r="BA2396" s="43"/>
      <c r="BC2396" s="2">
        <v>42765</v>
      </c>
      <c r="BD2396" t="str">
        <v>912828WJ</v>
      </c>
      <c r="BE2396">
        <v>-8.3991000000000007</v>
      </c>
      <c r="BF2396">
        <v>0.99261999999999995</v>
      </c>
      <c r="BG2396">
        <v>0.81389999999999996</v>
      </c>
      <c r="BH2396">
        <v>123.296875</v>
      </c>
      <c r="BI2396">
        <f>VLOOKUP(BD2396,工作表1!$K$3:$L$1000,2,FALSE)</f>
        <v>2.5</v>
      </c>
      <c r="BJ2396" t="str">
        <f>VLOOKUP(BD2396,工作表1!$K$3:$M$1000,3,FALSE)</f>
        <v>2024/5/15</v>
      </c>
      <c r="BK2396">
        <f t="shared" si="1236"/>
        <v>0.69</v>
      </c>
      <c r="BL2396">
        <f t="shared" si="1237"/>
        <v>1.81</v>
      </c>
      <c r="BM2396" s="43">
        <f t="shared" si="1254"/>
        <v>42870</v>
      </c>
      <c r="BN2396" s="43">
        <f t="shared" si="1238"/>
        <v>43007</v>
      </c>
      <c r="BO2396" s="45">
        <f t="shared" si="1255"/>
        <v>0.53176795580110503</v>
      </c>
      <c r="BP2396" s="45">
        <f t="shared" si="1256"/>
        <v>2.1824528873079543</v>
      </c>
      <c r="BQ2396" s="47">
        <f t="shared" si="1257"/>
        <v>101.31400960092358</v>
      </c>
      <c r="BR2396" s="47">
        <f t="shared" si="1258"/>
        <v>121.3753461270374</v>
      </c>
    </row>
    <row r="2397" spans="6:70" x14ac:dyDescent="0.25">
      <c r="F2397" s="2">
        <v>42843</v>
      </c>
      <c r="G2397">
        <v>0.9355</v>
      </c>
      <c r="H2397" s="43">
        <v>42880</v>
      </c>
      <c r="I2397">
        <v>2.0630999999999999</v>
      </c>
      <c r="L2397" s="2">
        <v>42765</v>
      </c>
      <c r="M2397" t="str">
        <v>912828WE</v>
      </c>
      <c r="N2397">
        <v>0.3276</v>
      </c>
      <c r="O2397">
        <v>0.54476999999999998</v>
      </c>
      <c r="P2397">
        <v>0.82720000000000005</v>
      </c>
      <c r="Q2397">
        <v>124.21875</v>
      </c>
      <c r="R2397">
        <f>VLOOKUP(M2397,工作表1!$A$3:$B$1000,2,FALSE)</f>
        <v>2.75</v>
      </c>
      <c r="S2397" t="str">
        <f>VLOOKUP(M2397,工作表1!$A$3:$C$1000,3,FALSE)</f>
        <v>2023/11/15</v>
      </c>
      <c r="T2397">
        <f t="shared" si="1228"/>
        <v>0.69</v>
      </c>
      <c r="U2397">
        <f t="shared" si="1227"/>
        <v>2.06</v>
      </c>
      <c r="V2397" s="43">
        <f t="shared" si="1239"/>
        <v>42870</v>
      </c>
      <c r="W2397" s="43">
        <f t="shared" si="1229"/>
        <v>42825</v>
      </c>
      <c r="X2397" s="45">
        <f t="shared" si="1240"/>
        <v>0.58494475138121549</v>
      </c>
      <c r="Y2397" s="45">
        <f t="shared" si="1241"/>
        <v>1.0294652993264211</v>
      </c>
      <c r="Z2397" s="47">
        <f t="shared" si="1242"/>
        <v>103.09942331486018</v>
      </c>
      <c r="AA2397" s="47">
        <f t="shared" si="1243"/>
        <v>123.8888712759023</v>
      </c>
      <c r="AB2397" s="45">
        <f t="shared" si="1244"/>
        <v>2.2888999999999999</v>
      </c>
      <c r="AC2397" s="2" t="str">
        <f t="shared" si="1230"/>
        <v>TY1</v>
      </c>
      <c r="AD2397">
        <f t="shared" si="1231"/>
        <v>124.21875</v>
      </c>
      <c r="AE2397">
        <f t="shared" si="1232"/>
        <v>123.65625</v>
      </c>
      <c r="AF2397" s="49">
        <f t="shared" si="1259"/>
        <v>0.5625</v>
      </c>
      <c r="AG2397" s="3">
        <f t="shared" si="1245"/>
        <v>123.8888712759023</v>
      </c>
      <c r="AH2397">
        <f t="shared" si="1246"/>
        <v>122.68440564871752</v>
      </c>
      <c r="AI2397" s="51">
        <f t="shared" si="1247"/>
        <v>1.2044656271847884</v>
      </c>
      <c r="AJ2397" s="52">
        <f t="shared" si="1248"/>
        <v>0.64196562718478845</v>
      </c>
      <c r="AK2397" s="2">
        <v>42765</v>
      </c>
      <c r="AL2397" t="str">
        <v>912828B6</v>
      </c>
      <c r="AM2397">
        <v>-2.8180000000000001</v>
      </c>
      <c r="AN2397">
        <v>0.80998999999999999</v>
      </c>
      <c r="AO2397">
        <v>0.82720000000000005</v>
      </c>
      <c r="AP2397">
        <v>123.65625</v>
      </c>
      <c r="AQ2397">
        <f>VLOOKUP(AL2397,工作表1!$F$3:$G$1000,2,FALSE)</f>
        <v>2.75</v>
      </c>
      <c r="AR2397" t="str">
        <f>VLOOKUP(AL2397,工作表1!$F$3:$H$1000,3,FALSE)</f>
        <v>2024/2/15</v>
      </c>
      <c r="AS2397">
        <f t="shared" si="1233"/>
        <v>0.69</v>
      </c>
      <c r="AT2397">
        <f t="shared" si="1234"/>
        <v>2.06</v>
      </c>
      <c r="AU2397" s="43">
        <f t="shared" si="1249"/>
        <v>42781</v>
      </c>
      <c r="AV2397" s="43">
        <f t="shared" si="1235"/>
        <v>42916</v>
      </c>
      <c r="AW2397" s="45">
        <f t="shared" si="1250"/>
        <v>1.2629076086956521</v>
      </c>
      <c r="AX2397" s="45">
        <f t="shared" si="1251"/>
        <v>2.393044594997022</v>
      </c>
      <c r="AY2397" s="47">
        <f t="shared" si="1252"/>
        <v>103.05712254439996</v>
      </c>
      <c r="AZ2397" s="47">
        <f t="shared" si="1253"/>
        <v>122.68440564871752</v>
      </c>
      <c r="BA2397" s="43"/>
      <c r="BC2397" s="2">
        <v>42762</v>
      </c>
      <c r="BD2397" t="str">
        <v>912828WJ</v>
      </c>
      <c r="BE2397">
        <v>-8.3493999999999993</v>
      </c>
      <c r="BF2397">
        <v>0.98887000000000003</v>
      </c>
      <c r="BG2397">
        <v>0.81389999999999996</v>
      </c>
      <c r="BH2397">
        <v>123.25</v>
      </c>
      <c r="BI2397">
        <f>VLOOKUP(BD2397,工作表1!$K$3:$L$1000,2,FALSE)</f>
        <v>2.5</v>
      </c>
      <c r="BJ2397" t="str">
        <f>VLOOKUP(BD2397,工作表1!$K$3:$M$1000,3,FALSE)</f>
        <v>2024/5/15</v>
      </c>
      <c r="BK2397">
        <f t="shared" si="1236"/>
        <v>0.69199999999999995</v>
      </c>
      <c r="BL2397">
        <f t="shared" si="1237"/>
        <v>1.8080000000000001</v>
      </c>
      <c r="BM2397" s="43">
        <f t="shared" si="1254"/>
        <v>42870</v>
      </c>
      <c r="BN2397" s="43">
        <f t="shared" si="1238"/>
        <v>43007</v>
      </c>
      <c r="BO2397" s="45">
        <f t="shared" si="1255"/>
        <v>0.52486187845303867</v>
      </c>
      <c r="BP2397" s="45">
        <f t="shared" si="1256"/>
        <v>2.1823961250283812</v>
      </c>
      <c r="BQ2397" s="47">
        <f t="shared" si="1257"/>
        <v>101.28276676338579</v>
      </c>
      <c r="BR2397" s="47">
        <f t="shared" si="1258"/>
        <v>121.32573035805855</v>
      </c>
    </row>
    <row r="2398" spans="6:70" x14ac:dyDescent="0.25">
      <c r="F2398" s="2">
        <v>42842</v>
      </c>
      <c r="G2398">
        <v>0.94299999999999995</v>
      </c>
      <c r="H2398" s="43">
        <v>42879</v>
      </c>
      <c r="I2398">
        <v>2.0508999999999999</v>
      </c>
      <c r="L2398" s="2">
        <v>42762</v>
      </c>
      <c r="M2398" t="str">
        <v>912828WE</v>
      </c>
      <c r="N2398">
        <v>0.37980000000000003</v>
      </c>
      <c r="O2398">
        <v>0.5363</v>
      </c>
      <c r="P2398">
        <v>0.82720000000000005</v>
      </c>
      <c r="Q2398">
        <v>124.171875</v>
      </c>
      <c r="R2398">
        <f>VLOOKUP(M2398,工作表1!$A$3:$B$1000,2,FALSE)</f>
        <v>2.75</v>
      </c>
      <c r="S2398" t="str">
        <f>VLOOKUP(M2398,工作表1!$A$3:$C$1000,3,FALSE)</f>
        <v>2023/11/15</v>
      </c>
      <c r="T2398">
        <f t="shared" si="1228"/>
        <v>0.69199999999999995</v>
      </c>
      <c r="U2398">
        <f t="shared" si="1227"/>
        <v>2.0579999999999998</v>
      </c>
      <c r="V2398" s="43">
        <f t="shared" si="1239"/>
        <v>42870</v>
      </c>
      <c r="W2398" s="43">
        <f t="shared" si="1229"/>
        <v>42825</v>
      </c>
      <c r="X2398" s="45">
        <f t="shared" si="1240"/>
        <v>0.57734806629834257</v>
      </c>
      <c r="Y2398" s="45">
        <f t="shared" si="1241"/>
        <v>1.0294028608188905</v>
      </c>
      <c r="Z2398" s="47">
        <f t="shared" si="1242"/>
        <v>103.06821181449554</v>
      </c>
      <c r="AA2398" s="47">
        <f t="shared" si="1243"/>
        <v>123.83886879970569</v>
      </c>
      <c r="AB2398" s="45">
        <f t="shared" si="1244"/>
        <v>2.2864</v>
      </c>
      <c r="AC2398" s="2" t="str">
        <f t="shared" si="1230"/>
        <v>TY1</v>
      </c>
      <c r="AD2398">
        <f t="shared" si="1231"/>
        <v>124.171875</v>
      </c>
      <c r="AE2398">
        <f t="shared" si="1232"/>
        <v>123.609375</v>
      </c>
      <c r="AF2398" s="49">
        <f t="shared" si="1259"/>
        <v>0.5625</v>
      </c>
      <c r="AG2398" s="3">
        <f t="shared" si="1245"/>
        <v>123.83886879970569</v>
      </c>
      <c r="AH2398">
        <f t="shared" si="1246"/>
        <v>122.63515369744293</v>
      </c>
      <c r="AI2398" s="51">
        <f t="shared" si="1247"/>
        <v>1.2037151022627626</v>
      </c>
      <c r="AJ2398" s="52">
        <f t="shared" si="1248"/>
        <v>0.64121510226276257</v>
      </c>
      <c r="AK2398" s="2">
        <v>42762</v>
      </c>
      <c r="AL2398" t="str">
        <v>912828B6</v>
      </c>
      <c r="AM2398">
        <v>-2.7633999999999999</v>
      </c>
      <c r="AN2398">
        <v>0.80474000000000001</v>
      </c>
      <c r="AO2398">
        <v>0.82720000000000005</v>
      </c>
      <c r="AP2398">
        <v>123.609375</v>
      </c>
      <c r="AQ2398">
        <f>VLOOKUP(AL2398,工作表1!$F$3:$G$1000,2,FALSE)</f>
        <v>2.75</v>
      </c>
      <c r="AR2398" t="str">
        <f>VLOOKUP(AL2398,工作表1!$F$3:$H$1000,3,FALSE)</f>
        <v>2024/2/15</v>
      </c>
      <c r="AS2398">
        <f t="shared" si="1233"/>
        <v>0.69199999999999995</v>
      </c>
      <c r="AT2398">
        <f t="shared" si="1234"/>
        <v>2.0579999999999998</v>
      </c>
      <c r="AU2398" s="43">
        <f t="shared" si="1249"/>
        <v>42781</v>
      </c>
      <c r="AV2398" s="43">
        <f t="shared" si="1235"/>
        <v>42916</v>
      </c>
      <c r="AW2398" s="45">
        <f t="shared" si="1250"/>
        <v>1.2554347826086956</v>
      </c>
      <c r="AX2398" s="45">
        <f t="shared" si="1251"/>
        <v>2.393106015485408</v>
      </c>
      <c r="AY2398" s="47">
        <f t="shared" si="1252"/>
        <v>103.02602632269526</v>
      </c>
      <c r="AZ2398" s="47">
        <f t="shared" si="1253"/>
        <v>122.63515369744293</v>
      </c>
      <c r="BA2398" s="43"/>
      <c r="BC2398" s="2">
        <v>42761</v>
      </c>
      <c r="BD2398" t="str">
        <v>912828WJ</v>
      </c>
      <c r="BE2398">
        <v>-8.1740999999999993</v>
      </c>
      <c r="BF2398">
        <v>0.97682999999999998</v>
      </c>
      <c r="BG2398">
        <v>0.81389999999999996</v>
      </c>
      <c r="BH2398">
        <v>123.03125</v>
      </c>
      <c r="BI2398">
        <f>VLOOKUP(BD2398,工作表1!$K$3:$L$1000,2,FALSE)</f>
        <v>2.5</v>
      </c>
      <c r="BJ2398" t="str">
        <f>VLOOKUP(BD2398,工作表1!$K$3:$M$1000,3,FALSE)</f>
        <v>2024/5/15</v>
      </c>
      <c r="BK2398">
        <f t="shared" si="1236"/>
        <v>0.69499999999999995</v>
      </c>
      <c r="BL2398">
        <f t="shared" si="1237"/>
        <v>1.8050000000000002</v>
      </c>
      <c r="BM2398" s="43">
        <f t="shared" si="1254"/>
        <v>42870</v>
      </c>
      <c r="BN2398" s="43">
        <f t="shared" si="1238"/>
        <v>43007</v>
      </c>
      <c r="BO2398" s="45">
        <f t="shared" si="1255"/>
        <v>0.5041436464088398</v>
      </c>
      <c r="BP2398" s="45">
        <f t="shared" si="1256"/>
        <v>2.1822258381896615</v>
      </c>
      <c r="BQ2398" s="47">
        <f t="shared" si="1257"/>
        <v>101.13203674145294</v>
      </c>
      <c r="BR2398" s="47">
        <f t="shared" si="1258"/>
        <v>121.10442143505186</v>
      </c>
    </row>
    <row r="2399" spans="6:70" x14ac:dyDescent="0.25">
      <c r="F2399" s="2">
        <v>42839</v>
      </c>
      <c r="G2399">
        <v>0.94799999999999995</v>
      </c>
      <c r="H2399" s="43">
        <v>42878</v>
      </c>
      <c r="I2399">
        <v>2.0899000000000001</v>
      </c>
      <c r="L2399" s="2">
        <v>42761</v>
      </c>
      <c r="M2399" t="str">
        <v>912828WE</v>
      </c>
      <c r="N2399">
        <v>0.1885</v>
      </c>
      <c r="O2399">
        <v>0.57247999999999999</v>
      </c>
      <c r="P2399">
        <v>0.82720000000000005</v>
      </c>
      <c r="Q2399">
        <v>123.96875</v>
      </c>
      <c r="R2399">
        <f>VLOOKUP(M2399,工作表1!$A$3:$B$1000,2,FALSE)</f>
        <v>2.75</v>
      </c>
      <c r="S2399" t="str">
        <f>VLOOKUP(M2399,工作表1!$A$3:$C$1000,3,FALSE)</f>
        <v>2023/11/15</v>
      </c>
      <c r="T2399">
        <f t="shared" si="1228"/>
        <v>0.69499999999999995</v>
      </c>
      <c r="U2399">
        <f t="shared" si="1227"/>
        <v>2.0550000000000002</v>
      </c>
      <c r="V2399" s="43">
        <f t="shared" si="1239"/>
        <v>42870</v>
      </c>
      <c r="W2399" s="43">
        <f t="shared" si="1229"/>
        <v>42825</v>
      </c>
      <c r="X2399" s="45">
        <f t="shared" si="1240"/>
        <v>0.5545580110497238</v>
      </c>
      <c r="Y2399" s="45">
        <f t="shared" si="1241"/>
        <v>1.0292155452962992</v>
      </c>
      <c r="Z2399" s="47">
        <f t="shared" si="1242"/>
        <v>102.91465715481935</v>
      </c>
      <c r="AA2399" s="47">
        <f t="shared" si="1243"/>
        <v>123.61586996406118</v>
      </c>
      <c r="AB2399" s="45">
        <f t="shared" si="1244"/>
        <v>2.2989000000000002</v>
      </c>
      <c r="AC2399" s="2" t="str">
        <f t="shared" si="1230"/>
        <v>TY1</v>
      </c>
      <c r="AD2399">
        <f t="shared" si="1231"/>
        <v>123.96875</v>
      </c>
      <c r="AE2399">
        <f t="shared" si="1232"/>
        <v>123.390625</v>
      </c>
      <c r="AF2399" s="49">
        <f t="shared" si="1259"/>
        <v>0.578125</v>
      </c>
      <c r="AG2399" s="3">
        <f t="shared" si="1245"/>
        <v>123.61586996406118</v>
      </c>
      <c r="AH2399">
        <f t="shared" si="1246"/>
        <v>122.41591922653369</v>
      </c>
      <c r="AI2399" s="51">
        <f t="shared" si="1247"/>
        <v>1.1999507375274874</v>
      </c>
      <c r="AJ2399" s="52">
        <f t="shared" si="1248"/>
        <v>0.62182573752748738</v>
      </c>
      <c r="AK2399" s="2">
        <v>42761</v>
      </c>
      <c r="AL2399" t="str">
        <v>912828B6</v>
      </c>
      <c r="AM2399">
        <v>-2.5369000000000002</v>
      </c>
      <c r="AN2399">
        <v>0.78507000000000005</v>
      </c>
      <c r="AO2399">
        <v>0.82720000000000005</v>
      </c>
      <c r="AP2399">
        <v>123.390625</v>
      </c>
      <c r="AQ2399">
        <f>VLOOKUP(AL2399,工作表1!$F$3:$G$1000,2,FALSE)</f>
        <v>2.75</v>
      </c>
      <c r="AR2399" t="str">
        <f>VLOOKUP(AL2399,工作表1!$F$3:$H$1000,3,FALSE)</f>
        <v>2024/2/15</v>
      </c>
      <c r="AS2399">
        <f t="shared" si="1233"/>
        <v>0.69499999999999995</v>
      </c>
      <c r="AT2399">
        <f t="shared" si="1234"/>
        <v>2.0550000000000002</v>
      </c>
      <c r="AU2399" s="43">
        <f t="shared" si="1249"/>
        <v>42781</v>
      </c>
      <c r="AV2399" s="43">
        <f t="shared" si="1235"/>
        <v>42916</v>
      </c>
      <c r="AW2399" s="45">
        <f t="shared" si="1250"/>
        <v>1.2330163043478262</v>
      </c>
      <c r="AX2399" s="45">
        <f t="shared" si="1251"/>
        <v>2.393290276950566</v>
      </c>
      <c r="AY2399" s="47">
        <f t="shared" si="1252"/>
        <v>102.87482721219476</v>
      </c>
      <c r="AZ2399" s="47">
        <f t="shared" si="1253"/>
        <v>122.41591922653369</v>
      </c>
      <c r="BA2399" s="43"/>
      <c r="BC2399" s="2">
        <v>42760</v>
      </c>
      <c r="BD2399" t="str">
        <v>912828WJ</v>
      </c>
      <c r="BE2399">
        <v>-33.614400000000003</v>
      </c>
      <c r="BF2399">
        <v>2.1300300000000001</v>
      </c>
      <c r="BG2399">
        <v>0.81389999999999996</v>
      </c>
      <c r="BH2399">
        <v>123.828125</v>
      </c>
      <c r="BI2399">
        <f>VLOOKUP(BD2399,工作表1!$K$3:$L$1000,2,FALSE)</f>
        <v>2.5</v>
      </c>
      <c r="BJ2399" t="str">
        <f>VLOOKUP(BD2399,工作表1!$K$3:$M$1000,3,FALSE)</f>
        <v>2024/5/15</v>
      </c>
      <c r="BK2399">
        <f t="shared" si="1236"/>
        <v>0.69199999999999995</v>
      </c>
      <c r="BL2399">
        <f t="shared" si="1237"/>
        <v>1.8080000000000001</v>
      </c>
      <c r="BM2399" s="43">
        <f t="shared" si="1254"/>
        <v>42870</v>
      </c>
      <c r="BN2399" s="43">
        <f t="shared" si="1238"/>
        <v>43007</v>
      </c>
      <c r="BO2399" s="45">
        <f t="shared" si="1255"/>
        <v>0.49723756906077343</v>
      </c>
      <c r="BP2399" s="45">
        <f t="shared" si="1256"/>
        <v>2.1821690759100885</v>
      </c>
      <c r="BQ2399" s="47">
        <f t="shared" si="1257"/>
        <v>100.97961774876892</v>
      </c>
      <c r="BR2399" s="47">
        <f t="shared" si="1258"/>
        <v>120.90176879335918</v>
      </c>
    </row>
    <row r="2400" spans="6:70" x14ac:dyDescent="0.25">
      <c r="F2400" s="2">
        <v>42838</v>
      </c>
      <c r="G2400">
        <v>0.94599999999999995</v>
      </c>
      <c r="H2400" s="43">
        <v>42877</v>
      </c>
      <c r="I2400">
        <v>2.0630999999999999</v>
      </c>
      <c r="L2400" s="2">
        <v>42760</v>
      </c>
      <c r="M2400" t="str">
        <v>912828WE</v>
      </c>
      <c r="N2400">
        <v>0.13239999999999999</v>
      </c>
      <c r="O2400">
        <v>0.58247000000000004</v>
      </c>
      <c r="P2400">
        <v>0.82720000000000005</v>
      </c>
      <c r="Q2400">
        <v>123.8125</v>
      </c>
      <c r="R2400">
        <f>VLOOKUP(M2400,工作表1!$A$3:$B$1000,2,FALSE)</f>
        <v>2.75</v>
      </c>
      <c r="S2400" t="str">
        <f>VLOOKUP(M2400,工作表1!$A$3:$C$1000,3,FALSE)</f>
        <v>2023/11/15</v>
      </c>
      <c r="T2400">
        <f t="shared" si="1228"/>
        <v>0.69199999999999995</v>
      </c>
      <c r="U2400">
        <f t="shared" si="1227"/>
        <v>2.0579999999999998</v>
      </c>
      <c r="V2400" s="43">
        <f t="shared" si="1239"/>
        <v>42870</v>
      </c>
      <c r="W2400" s="43">
        <f t="shared" si="1229"/>
        <v>42825</v>
      </c>
      <c r="X2400" s="45">
        <f t="shared" si="1240"/>
        <v>0.54696132596685076</v>
      </c>
      <c r="Y2400" s="45">
        <f t="shared" si="1241"/>
        <v>1.0291531067887685</v>
      </c>
      <c r="Z2400" s="47">
        <f t="shared" si="1242"/>
        <v>102.78954268941656</v>
      </c>
      <c r="AA2400" s="47">
        <f t="shared" si="1243"/>
        <v>123.45131750863834</v>
      </c>
      <c r="AB2400" s="45">
        <f t="shared" si="1244"/>
        <v>2.3088000000000002</v>
      </c>
      <c r="AC2400" s="2" t="str">
        <f t="shared" si="1230"/>
        <v>TY1</v>
      </c>
      <c r="AD2400">
        <f t="shared" si="1231"/>
        <v>123.8125</v>
      </c>
      <c r="AE2400">
        <f t="shared" si="1232"/>
        <v>123.234375</v>
      </c>
      <c r="AF2400" s="49">
        <f t="shared" si="1259"/>
        <v>0.578125</v>
      </c>
      <c r="AG2400" s="3">
        <f t="shared" si="1245"/>
        <v>123.45131750863834</v>
      </c>
      <c r="AH2400">
        <f t="shared" si="1246"/>
        <v>122.26997732529129</v>
      </c>
      <c r="AI2400" s="51">
        <f t="shared" si="1247"/>
        <v>1.1813401833470465</v>
      </c>
      <c r="AJ2400" s="52">
        <f t="shared" si="1248"/>
        <v>0.60321518334704649</v>
      </c>
      <c r="AK2400" s="2">
        <v>42760</v>
      </c>
      <c r="AL2400" t="str">
        <v>912828B6</v>
      </c>
      <c r="AM2400">
        <v>-2.0937999999999999</v>
      </c>
      <c r="AN2400">
        <v>0.75282000000000004</v>
      </c>
      <c r="AO2400">
        <v>0.82720000000000005</v>
      </c>
      <c r="AP2400">
        <v>123.234375</v>
      </c>
      <c r="AQ2400">
        <f>VLOOKUP(AL2400,工作表1!$F$3:$G$1000,2,FALSE)</f>
        <v>2.75</v>
      </c>
      <c r="AR2400" t="str">
        <f>VLOOKUP(AL2400,工作表1!$F$3:$H$1000,3,FALSE)</f>
        <v>2024/2/15</v>
      </c>
      <c r="AS2400">
        <f t="shared" si="1233"/>
        <v>0.69199999999999995</v>
      </c>
      <c r="AT2400">
        <f t="shared" si="1234"/>
        <v>2.0579999999999998</v>
      </c>
      <c r="AU2400" s="43">
        <f t="shared" si="1249"/>
        <v>42781</v>
      </c>
      <c r="AV2400" s="43">
        <f t="shared" si="1235"/>
        <v>42916</v>
      </c>
      <c r="AW2400" s="45">
        <f t="shared" si="1250"/>
        <v>1.2255434782608696</v>
      </c>
      <c r="AX2400" s="45">
        <f t="shared" si="1251"/>
        <v>2.3933516974389519</v>
      </c>
      <c r="AY2400" s="47">
        <f t="shared" si="1252"/>
        <v>102.76586573054337</v>
      </c>
      <c r="AZ2400" s="47">
        <f t="shared" si="1253"/>
        <v>122.26997732529129</v>
      </c>
      <c r="BA2400" s="43"/>
      <c r="BC2400" s="2">
        <v>42759</v>
      </c>
      <c r="BD2400" t="str">
        <v>912828WJ</v>
      </c>
      <c r="BE2400">
        <v>-31.868400000000001</v>
      </c>
      <c r="BF2400">
        <v>2.0596800000000002</v>
      </c>
      <c r="BG2400">
        <v>0.81389999999999996</v>
      </c>
      <c r="BH2400">
        <v>124.234375</v>
      </c>
      <c r="BI2400">
        <f>VLOOKUP(BD2400,工作表1!$K$3:$L$1000,2,FALSE)</f>
        <v>2.5</v>
      </c>
      <c r="BJ2400" t="str">
        <f>VLOOKUP(BD2400,工作表1!$K$3:$M$1000,3,FALSE)</f>
        <v>2024/5/15</v>
      </c>
      <c r="BK2400">
        <f t="shared" si="1236"/>
        <v>0.68799999999999994</v>
      </c>
      <c r="BL2400">
        <f t="shared" si="1237"/>
        <v>1.8120000000000001</v>
      </c>
      <c r="BM2400" s="43">
        <f t="shared" si="1254"/>
        <v>42870</v>
      </c>
      <c r="BN2400" s="43">
        <f t="shared" si="1238"/>
        <v>43007</v>
      </c>
      <c r="BO2400" s="45">
        <f t="shared" si="1255"/>
        <v>0.49033149171270718</v>
      </c>
      <c r="BP2400" s="45">
        <f t="shared" si="1256"/>
        <v>2.1821123136305154</v>
      </c>
      <c r="BQ2400" s="47">
        <f t="shared" si="1257"/>
        <v>101.35523448011523</v>
      </c>
      <c r="BR2400" s="47">
        <f t="shared" si="1258"/>
        <v>121.3470249196387</v>
      </c>
    </row>
    <row r="2401" spans="6:70" x14ac:dyDescent="0.25">
      <c r="F2401" s="2">
        <v>42837</v>
      </c>
      <c r="G2401">
        <v>0.94399999999999995</v>
      </c>
      <c r="H2401" s="43">
        <v>42874</v>
      </c>
      <c r="I2401">
        <v>2.0436000000000001</v>
      </c>
      <c r="L2401" s="2">
        <v>42759</v>
      </c>
      <c r="M2401" t="str">
        <v>912828WE</v>
      </c>
      <c r="N2401">
        <v>0.32290000000000002</v>
      </c>
      <c r="O2401">
        <v>0.57110000000000005</v>
      </c>
      <c r="P2401">
        <v>0.82720000000000005</v>
      </c>
      <c r="Q2401">
        <v>124.21875</v>
      </c>
      <c r="R2401">
        <f>VLOOKUP(M2401,工作表1!$A$3:$B$1000,2,FALSE)</f>
        <v>2.75</v>
      </c>
      <c r="S2401" t="str">
        <f>VLOOKUP(M2401,工作表1!$A$3:$C$1000,3,FALSE)</f>
        <v>2023/11/15</v>
      </c>
      <c r="T2401">
        <f t="shared" si="1228"/>
        <v>0.68799999999999994</v>
      </c>
      <c r="U2401">
        <f t="shared" si="1227"/>
        <v>2.0620000000000003</v>
      </c>
      <c r="V2401" s="43">
        <f t="shared" si="1239"/>
        <v>42870</v>
      </c>
      <c r="W2401" s="43">
        <f t="shared" si="1229"/>
        <v>42825</v>
      </c>
      <c r="X2401" s="45">
        <f t="shared" si="1240"/>
        <v>0.53936464088397784</v>
      </c>
      <c r="Y2401" s="45">
        <f t="shared" si="1241"/>
        <v>1.029090668281238</v>
      </c>
      <c r="Z2401" s="47">
        <f t="shared" si="1242"/>
        <v>103.13328438460516</v>
      </c>
      <c r="AA2401" s="47">
        <f t="shared" si="1243"/>
        <v>123.8533256653639</v>
      </c>
      <c r="AB2401" s="45">
        <f t="shared" si="1244"/>
        <v>2.2597</v>
      </c>
      <c r="AC2401" s="2" t="str">
        <f t="shared" si="1230"/>
        <v>TY1</v>
      </c>
      <c r="AD2401">
        <f t="shared" si="1231"/>
        <v>124.21875</v>
      </c>
      <c r="AE2401">
        <f t="shared" si="1232"/>
        <v>123.640625</v>
      </c>
      <c r="AF2401" s="49">
        <f t="shared" si="1259"/>
        <v>0.578125</v>
      </c>
      <c r="AG2401" s="3">
        <f t="shared" si="1245"/>
        <v>123.8533256653639</v>
      </c>
      <c r="AH2401">
        <f t="shared" si="1246"/>
        <v>122.67093436651018</v>
      </c>
      <c r="AI2401" s="51">
        <f t="shared" si="1247"/>
        <v>1.182391298853716</v>
      </c>
      <c r="AJ2401" s="52">
        <f t="shared" si="1248"/>
        <v>0.60426629885371597</v>
      </c>
      <c r="AK2401" s="2">
        <v>42759</v>
      </c>
      <c r="AL2401" t="str">
        <v>912828B6</v>
      </c>
      <c r="AM2401">
        <v>-1.7162999999999999</v>
      </c>
      <c r="AN2401">
        <v>0.74499000000000004</v>
      </c>
      <c r="AO2401">
        <v>0.82720000000000005</v>
      </c>
      <c r="AP2401">
        <v>123.640625</v>
      </c>
      <c r="AQ2401">
        <f>VLOOKUP(AL2401,工作表1!$F$3:$G$1000,2,FALSE)</f>
        <v>2.75</v>
      </c>
      <c r="AR2401" t="str">
        <f>VLOOKUP(AL2401,工作表1!$F$3:$H$1000,3,FALSE)</f>
        <v>2024/2/15</v>
      </c>
      <c r="AS2401">
        <f t="shared" si="1233"/>
        <v>0.68799999999999994</v>
      </c>
      <c r="AT2401">
        <f t="shared" si="1234"/>
        <v>2.0620000000000003</v>
      </c>
      <c r="AU2401" s="43">
        <f t="shared" si="1249"/>
        <v>42781</v>
      </c>
      <c r="AV2401" s="43">
        <f t="shared" si="1235"/>
        <v>42916</v>
      </c>
      <c r="AW2401" s="45">
        <f t="shared" si="1250"/>
        <v>1.2180706521739131</v>
      </c>
      <c r="AX2401" s="45">
        <f t="shared" si="1251"/>
        <v>2.3934131179273379</v>
      </c>
      <c r="AY2401" s="47">
        <f t="shared" si="1252"/>
        <v>103.10974905409594</v>
      </c>
      <c r="AZ2401" s="47">
        <f t="shared" si="1253"/>
        <v>122.67093436651018</v>
      </c>
      <c r="BA2401" s="43"/>
      <c r="BC2401" s="2">
        <v>42758</v>
      </c>
      <c r="BD2401" t="str">
        <v>912828WJ</v>
      </c>
      <c r="BE2401">
        <v>-32.242899999999999</v>
      </c>
      <c r="BF2401">
        <v>2.0636399999999999</v>
      </c>
      <c r="BG2401">
        <v>0.81389999999999996</v>
      </c>
      <c r="BH2401">
        <v>124.859375</v>
      </c>
      <c r="BI2401">
        <f>VLOOKUP(BD2401,工作表1!$K$3:$L$1000,2,FALSE)</f>
        <v>2.5</v>
      </c>
      <c r="BJ2401" t="str">
        <f>VLOOKUP(BD2401,工作表1!$K$3:$M$1000,3,FALSE)</f>
        <v>2024/5/15</v>
      </c>
      <c r="BK2401">
        <f t="shared" si="1236"/>
        <v>0.68100000000000005</v>
      </c>
      <c r="BL2401">
        <f t="shared" si="1237"/>
        <v>1.819</v>
      </c>
      <c r="BM2401" s="43">
        <f t="shared" si="1254"/>
        <v>42870</v>
      </c>
      <c r="BN2401" s="43">
        <f t="shared" si="1238"/>
        <v>43007</v>
      </c>
      <c r="BO2401" s="45">
        <f t="shared" si="1255"/>
        <v>0.48342541436464093</v>
      </c>
      <c r="BP2401" s="45">
        <f t="shared" si="1256"/>
        <v>2.1820555513509423</v>
      </c>
      <c r="BQ2401" s="47">
        <f t="shared" si="1257"/>
        <v>101.84351369709054</v>
      </c>
      <c r="BR2401" s="47">
        <f t="shared" si="1258"/>
        <v>121.92813753533963</v>
      </c>
    </row>
    <row r="2402" spans="6:70" x14ac:dyDescent="0.25">
      <c r="F2402" s="2">
        <v>42836</v>
      </c>
      <c r="G2402">
        <v>0.94499999999999995</v>
      </c>
      <c r="H2402" s="43">
        <v>42873</v>
      </c>
      <c r="I2402">
        <v>2.0363000000000002</v>
      </c>
      <c r="L2402" s="2">
        <v>42758</v>
      </c>
      <c r="M2402" t="str">
        <v>912828WE</v>
      </c>
      <c r="N2402">
        <v>0.43869999999999998</v>
      </c>
      <c r="O2402">
        <v>0.55322000000000005</v>
      </c>
      <c r="P2402">
        <v>0.82720000000000005</v>
      </c>
      <c r="Q2402">
        <v>124.8125</v>
      </c>
      <c r="R2402">
        <f>VLOOKUP(M2402,工作表1!$A$3:$B$1000,2,FALSE)</f>
        <v>2.75</v>
      </c>
      <c r="S2402" t="str">
        <f>VLOOKUP(M2402,工作表1!$A$3:$C$1000,3,FALSE)</f>
        <v>2023/11/15</v>
      </c>
      <c r="T2402">
        <f t="shared" si="1228"/>
        <v>0.68100000000000005</v>
      </c>
      <c r="U2402">
        <f t="shared" si="1227"/>
        <v>2.069</v>
      </c>
      <c r="V2402" s="43">
        <f t="shared" si="1239"/>
        <v>42870</v>
      </c>
      <c r="W2402" s="43">
        <f t="shared" si="1229"/>
        <v>42825</v>
      </c>
      <c r="X2402" s="45">
        <f t="shared" si="1240"/>
        <v>0.53176795580110503</v>
      </c>
      <c r="Y2402" s="45">
        <f t="shared" si="1241"/>
        <v>1.0290282297737079</v>
      </c>
      <c r="Z2402" s="47">
        <f t="shared" si="1242"/>
        <v>103.63011276020929</v>
      </c>
      <c r="AA2402" s="47">
        <f t="shared" si="1243"/>
        <v>124.43970816710072</v>
      </c>
      <c r="AB2402" s="45">
        <f t="shared" si="1244"/>
        <v>2.1863999999999999</v>
      </c>
      <c r="AC2402" s="2" t="str">
        <f t="shared" si="1230"/>
        <v>TY1</v>
      </c>
      <c r="AD2402">
        <f t="shared" si="1231"/>
        <v>124.8125</v>
      </c>
      <c r="AE2402">
        <f t="shared" si="1232"/>
        <v>124.265625</v>
      </c>
      <c r="AF2402" s="49">
        <f t="shared" si="1259"/>
        <v>0.546875</v>
      </c>
      <c r="AG2402" s="3">
        <f t="shared" si="1245"/>
        <v>124.43970816710072</v>
      </c>
      <c r="AH2402">
        <f t="shared" si="1246"/>
        <v>123.25291268699131</v>
      </c>
      <c r="AI2402" s="51">
        <f t="shared" si="1247"/>
        <v>1.1867954801094101</v>
      </c>
      <c r="AJ2402" s="52">
        <f t="shared" si="1248"/>
        <v>0.63992048010941005</v>
      </c>
      <c r="AK2402" s="2">
        <v>42758</v>
      </c>
      <c r="AL2402" t="str">
        <v>912828B6</v>
      </c>
      <c r="AM2402">
        <v>-2.3984999999999999</v>
      </c>
      <c r="AN2402">
        <v>0.79081000000000001</v>
      </c>
      <c r="AO2402">
        <v>0.82720000000000005</v>
      </c>
      <c r="AP2402">
        <v>124.265625</v>
      </c>
      <c r="AQ2402">
        <f>VLOOKUP(AL2402,工作表1!$F$3:$G$1000,2,FALSE)</f>
        <v>2.75</v>
      </c>
      <c r="AR2402" t="str">
        <f>VLOOKUP(AL2402,工作表1!$F$3:$H$1000,3,FALSE)</f>
        <v>2024/2/15</v>
      </c>
      <c r="AS2402">
        <f t="shared" si="1233"/>
        <v>0.68100000000000005</v>
      </c>
      <c r="AT2402">
        <f t="shared" si="1234"/>
        <v>2.069</v>
      </c>
      <c r="AU2402" s="43">
        <f t="shared" si="1249"/>
        <v>42781</v>
      </c>
      <c r="AV2402" s="43">
        <f t="shared" si="1235"/>
        <v>42916</v>
      </c>
      <c r="AW2402" s="45">
        <f t="shared" si="1250"/>
        <v>1.2105978260869565</v>
      </c>
      <c r="AX2402" s="45">
        <f t="shared" si="1251"/>
        <v>2.3934745384157239</v>
      </c>
      <c r="AY2402" s="47">
        <f t="shared" si="1252"/>
        <v>103.6047037354098</v>
      </c>
      <c r="AZ2402" s="47">
        <f t="shared" si="1253"/>
        <v>123.25291268699131</v>
      </c>
      <c r="BA2402" s="43"/>
      <c r="BC2402" s="2">
        <v>42755</v>
      </c>
      <c r="BD2402" t="str">
        <v>912828WJ</v>
      </c>
      <c r="BE2402">
        <v>-32.701300000000003</v>
      </c>
      <c r="BF2402">
        <v>2.0857000000000001</v>
      </c>
      <c r="BG2402">
        <v>0.81389999999999996</v>
      </c>
      <c r="BH2402">
        <v>124.234375</v>
      </c>
      <c r="BI2402">
        <f>VLOOKUP(BD2402,工作表1!$K$3:$L$1000,2,FALSE)</f>
        <v>2.5</v>
      </c>
      <c r="BJ2402" t="str">
        <f>VLOOKUP(BD2402,工作表1!$K$3:$M$1000,3,FALSE)</f>
        <v>2024/5/15</v>
      </c>
      <c r="BK2402">
        <f t="shared" si="1236"/>
        <v>0.6825</v>
      </c>
      <c r="BL2402">
        <f t="shared" si="1237"/>
        <v>1.8174999999999999</v>
      </c>
      <c r="BM2402" s="43">
        <f t="shared" si="1254"/>
        <v>42870</v>
      </c>
      <c r="BN2402" s="43">
        <f t="shared" si="1238"/>
        <v>43007</v>
      </c>
      <c r="BO2402" s="45">
        <f t="shared" si="1255"/>
        <v>0.47651933701657462</v>
      </c>
      <c r="BP2402" s="45">
        <f t="shared" si="1256"/>
        <v>2.1819987890713692</v>
      </c>
      <c r="BQ2402" s="47">
        <f t="shared" si="1257"/>
        <v>101.32760903543685</v>
      </c>
      <c r="BR2402" s="47">
        <f t="shared" si="1258"/>
        <v>121.28263312087566</v>
      </c>
    </row>
    <row r="2403" spans="6:70" x14ac:dyDescent="0.25">
      <c r="F2403" s="2">
        <v>42835</v>
      </c>
      <c r="G2403">
        <v>0.94850000000000001</v>
      </c>
      <c r="H2403" s="43">
        <v>42872</v>
      </c>
      <c r="I2403">
        <v>2.0240999999999998</v>
      </c>
      <c r="L2403" s="2">
        <v>42755</v>
      </c>
      <c r="M2403" t="str">
        <v>912828WE</v>
      </c>
      <c r="N2403">
        <v>-4.87E-2</v>
      </c>
      <c r="O2403">
        <v>0.63288</v>
      </c>
      <c r="P2403">
        <v>0.82720000000000005</v>
      </c>
      <c r="Q2403">
        <v>124.21875</v>
      </c>
      <c r="R2403">
        <f>VLOOKUP(M2403,工作表1!$A$3:$B$1000,2,FALSE)</f>
        <v>2.75</v>
      </c>
      <c r="S2403" t="str">
        <f>VLOOKUP(M2403,工作表1!$A$3:$C$1000,3,FALSE)</f>
        <v>2023/11/15</v>
      </c>
      <c r="T2403">
        <f t="shared" si="1228"/>
        <v>0.6825</v>
      </c>
      <c r="U2403">
        <f t="shared" si="1227"/>
        <v>2.0674999999999999</v>
      </c>
      <c r="V2403" s="43">
        <f t="shared" si="1239"/>
        <v>42870</v>
      </c>
      <c r="W2403" s="43">
        <f t="shared" si="1229"/>
        <v>42825</v>
      </c>
      <c r="X2403" s="45">
        <f t="shared" si="1240"/>
        <v>0.52417127071823211</v>
      </c>
      <c r="Y2403" s="45">
        <f t="shared" si="1241"/>
        <v>1.0289657912661774</v>
      </c>
      <c r="Z2403" s="47">
        <f t="shared" si="1242"/>
        <v>103.12916649741254</v>
      </c>
      <c r="AA2403" s="47">
        <f t="shared" si="1243"/>
        <v>123.82174881336691</v>
      </c>
      <c r="AB2403" s="45">
        <f t="shared" si="1244"/>
        <v>2.2669999999999999</v>
      </c>
      <c r="AC2403" s="2" t="str">
        <f t="shared" si="1230"/>
        <v>TY1</v>
      </c>
      <c r="AD2403">
        <f t="shared" si="1231"/>
        <v>124.21875</v>
      </c>
      <c r="AE2403">
        <f t="shared" si="1232"/>
        <v>123.640625</v>
      </c>
      <c r="AF2403" s="49">
        <f t="shared" si="1259"/>
        <v>0.578125</v>
      </c>
      <c r="AG2403" s="3">
        <f t="shared" si="1245"/>
        <v>123.82174881336691</v>
      </c>
      <c r="AH2403">
        <f t="shared" si="1246"/>
        <v>122.63713007871921</v>
      </c>
      <c r="AI2403" s="51">
        <f t="shared" si="1247"/>
        <v>1.1846187346476995</v>
      </c>
      <c r="AJ2403" s="52">
        <f t="shared" si="1248"/>
        <v>0.60649373464769951</v>
      </c>
      <c r="AK2403" s="2">
        <v>42755</v>
      </c>
      <c r="AL2403" t="str">
        <v>912828B6</v>
      </c>
      <c r="AM2403">
        <v>-2.0798999999999999</v>
      </c>
      <c r="AN2403">
        <v>0.76856999999999998</v>
      </c>
      <c r="AO2403">
        <v>0.82720000000000005</v>
      </c>
      <c r="AP2403">
        <v>123.640625</v>
      </c>
      <c r="AQ2403">
        <f>VLOOKUP(AL2403,工作表1!$F$3:$G$1000,2,FALSE)</f>
        <v>2.75</v>
      </c>
      <c r="AR2403" t="str">
        <f>VLOOKUP(AL2403,工作表1!$F$3:$H$1000,3,FALSE)</f>
        <v>2024/2/15</v>
      </c>
      <c r="AS2403">
        <f t="shared" si="1233"/>
        <v>0.6825</v>
      </c>
      <c r="AT2403">
        <f t="shared" si="1234"/>
        <v>2.0674999999999999</v>
      </c>
      <c r="AU2403" s="43">
        <f t="shared" si="1249"/>
        <v>42781</v>
      </c>
      <c r="AV2403" s="43">
        <f t="shared" si="1235"/>
        <v>42916</v>
      </c>
      <c r="AW2403" s="45">
        <f t="shared" si="1250"/>
        <v>1.203125</v>
      </c>
      <c r="AX2403" s="45">
        <f t="shared" si="1251"/>
        <v>2.3935359589041099</v>
      </c>
      <c r="AY2403" s="47">
        <f t="shared" si="1252"/>
        <v>103.10517890979233</v>
      </c>
      <c r="AZ2403" s="47">
        <f t="shared" si="1253"/>
        <v>122.63713007871921</v>
      </c>
      <c r="BA2403" s="43"/>
      <c r="BC2403" s="2">
        <v>42754</v>
      </c>
      <c r="BD2403" t="str">
        <v>912828WJ</v>
      </c>
      <c r="BE2403">
        <v>-32.4788</v>
      </c>
      <c r="BF2403">
        <v>2.0588899999999999</v>
      </c>
      <c r="BG2403">
        <v>0.81389999999999996</v>
      </c>
      <c r="BH2403">
        <v>124.1875</v>
      </c>
      <c r="BI2403">
        <f>VLOOKUP(BD2403,工作表1!$K$3:$L$1000,2,FALSE)</f>
        <v>2.5</v>
      </c>
      <c r="BJ2403" t="str">
        <f>VLOOKUP(BD2403,工作表1!$K$3:$M$1000,3,FALSE)</f>
        <v>2024/5/15</v>
      </c>
      <c r="BK2403">
        <f t="shared" si="1236"/>
        <v>0.6895</v>
      </c>
      <c r="BL2403">
        <f t="shared" si="1237"/>
        <v>1.8105</v>
      </c>
      <c r="BM2403" s="43">
        <f t="shared" si="1254"/>
        <v>42870</v>
      </c>
      <c r="BN2403" s="43">
        <f t="shared" si="1238"/>
        <v>43007</v>
      </c>
      <c r="BO2403" s="45">
        <f t="shared" si="1255"/>
        <v>0.45580110497237569</v>
      </c>
      <c r="BP2403" s="45">
        <f t="shared" si="1256"/>
        <v>2.18182850223265</v>
      </c>
      <c r="BQ2403" s="47">
        <f t="shared" si="1257"/>
        <v>101.32372192746119</v>
      </c>
      <c r="BR2403" s="47">
        <f t="shared" si="1258"/>
        <v>121.24515769169361</v>
      </c>
    </row>
    <row r="2404" spans="6:70" x14ac:dyDescent="0.25">
      <c r="F2404" s="2">
        <v>42832</v>
      </c>
      <c r="G2404">
        <v>0.94850000000000001</v>
      </c>
      <c r="H2404" s="43">
        <v>42871</v>
      </c>
      <c r="I2404">
        <v>2.1286999999999998</v>
      </c>
      <c r="L2404" s="2">
        <v>42754</v>
      </c>
      <c r="M2404" t="str">
        <v>912828WE</v>
      </c>
      <c r="N2404">
        <v>0.1341</v>
      </c>
      <c r="O2404">
        <v>0.60419999999999996</v>
      </c>
      <c r="P2404">
        <v>0.82720000000000005</v>
      </c>
      <c r="Q2404">
        <v>124.171875</v>
      </c>
      <c r="R2404">
        <f>VLOOKUP(M2404,工作表1!$A$3:$B$1000,2,FALSE)</f>
        <v>2.75</v>
      </c>
      <c r="S2404" t="str">
        <f>VLOOKUP(M2404,工作表1!$A$3:$C$1000,3,FALSE)</f>
        <v>2023/11/15</v>
      </c>
      <c r="T2404">
        <f t="shared" si="1228"/>
        <v>0.6895</v>
      </c>
      <c r="U2404">
        <f t="shared" si="1227"/>
        <v>2.0605000000000002</v>
      </c>
      <c r="V2404" s="43">
        <f t="shared" si="1239"/>
        <v>42870</v>
      </c>
      <c r="W2404" s="43">
        <f t="shared" si="1229"/>
        <v>42825</v>
      </c>
      <c r="X2404" s="45">
        <f t="shared" si="1240"/>
        <v>0.50138121546961323</v>
      </c>
      <c r="Y2404" s="45">
        <f t="shared" si="1241"/>
        <v>1.0287784757435858</v>
      </c>
      <c r="Z2404" s="47">
        <f t="shared" si="1242"/>
        <v>103.11715961553379</v>
      </c>
      <c r="AA2404" s="47">
        <f t="shared" si="1243"/>
        <v>123.77078179861444</v>
      </c>
      <c r="AB2404" s="45">
        <f t="shared" si="1244"/>
        <v>2.2841</v>
      </c>
      <c r="AC2404" s="2" t="str">
        <f t="shared" si="1230"/>
        <v>TY1</v>
      </c>
      <c r="AD2404">
        <f t="shared" si="1231"/>
        <v>124.171875</v>
      </c>
      <c r="AE2404">
        <f t="shared" si="1232"/>
        <v>123.59375</v>
      </c>
      <c r="AF2404" s="49">
        <f t="shared" si="1259"/>
        <v>0.578125</v>
      </c>
      <c r="AG2404" s="3">
        <f t="shared" si="1245"/>
        <v>123.77078179861444</v>
      </c>
      <c r="AH2404">
        <f t="shared" si="1246"/>
        <v>122.57039539931176</v>
      </c>
      <c r="AI2404" s="51">
        <f t="shared" si="1247"/>
        <v>1.2003863993026727</v>
      </c>
      <c r="AJ2404" s="52">
        <f t="shared" si="1248"/>
        <v>0.62226139930267266</v>
      </c>
      <c r="AK2404" s="2">
        <v>42754</v>
      </c>
      <c r="AL2404" t="str">
        <v>912828B6</v>
      </c>
      <c r="AM2404">
        <v>-2.3874</v>
      </c>
      <c r="AN2404">
        <v>0.78676999999999997</v>
      </c>
      <c r="AO2404">
        <v>0.82720000000000005</v>
      </c>
      <c r="AP2404">
        <v>123.59375</v>
      </c>
      <c r="AQ2404">
        <f>VLOOKUP(AL2404,工作表1!$F$3:$G$1000,2,FALSE)</f>
        <v>2.75</v>
      </c>
      <c r="AR2404" t="str">
        <f>VLOOKUP(AL2404,工作表1!$F$3:$H$1000,3,FALSE)</f>
        <v>2024/2/15</v>
      </c>
      <c r="AS2404">
        <f t="shared" si="1233"/>
        <v>0.6895</v>
      </c>
      <c r="AT2404">
        <f t="shared" si="1234"/>
        <v>2.0605000000000002</v>
      </c>
      <c r="AU2404" s="43">
        <f t="shared" si="1249"/>
        <v>42781</v>
      </c>
      <c r="AV2404" s="43">
        <f t="shared" si="1235"/>
        <v>42916</v>
      </c>
      <c r="AW2404" s="45">
        <f t="shared" si="1250"/>
        <v>1.1807065217391304</v>
      </c>
      <c r="AX2404" s="45">
        <f t="shared" si="1251"/>
        <v>2.3937202203692673</v>
      </c>
      <c r="AY2404" s="47">
        <f t="shared" si="1252"/>
        <v>103.07835957126655</v>
      </c>
      <c r="AZ2404" s="47">
        <f t="shared" si="1253"/>
        <v>122.57039539931176</v>
      </c>
      <c r="BA2404" s="43"/>
      <c r="BC2404" s="2">
        <v>42753</v>
      </c>
      <c r="BD2404" t="str">
        <v>912828WJ</v>
      </c>
      <c r="BE2404">
        <v>-15.76</v>
      </c>
      <c r="BF2404">
        <v>1.3146500000000001</v>
      </c>
      <c r="BG2404">
        <v>0.81389999999999996</v>
      </c>
      <c r="BH2404">
        <v>124.15625</v>
      </c>
      <c r="BI2404">
        <f>VLOOKUP(BD2404,工作表1!$K$3:$L$1000,2,FALSE)</f>
        <v>2.5</v>
      </c>
      <c r="BJ2404" t="str">
        <f>VLOOKUP(BD2404,工作表1!$K$3:$M$1000,3,FALSE)</f>
        <v>2024/5/15</v>
      </c>
      <c r="BK2404">
        <f t="shared" si="1236"/>
        <v>0.68259999999999998</v>
      </c>
      <c r="BL2404">
        <f t="shared" si="1237"/>
        <v>1.8174000000000001</v>
      </c>
      <c r="BM2404" s="43">
        <f t="shared" si="1254"/>
        <v>42870</v>
      </c>
      <c r="BN2404" s="43">
        <f t="shared" si="1238"/>
        <v>43007</v>
      </c>
      <c r="BO2404" s="45">
        <f t="shared" si="1255"/>
        <v>0.44889502762430944</v>
      </c>
      <c r="BP2404" s="45">
        <f t="shared" si="1256"/>
        <v>2.1817717399530765</v>
      </c>
      <c r="BQ2404" s="47">
        <f t="shared" si="1257"/>
        <v>101.83120563577405</v>
      </c>
      <c r="BR2404" s="47">
        <f t="shared" si="1258"/>
        <v>121.84983796135667</v>
      </c>
    </row>
    <row r="2405" spans="6:70" x14ac:dyDescent="0.25">
      <c r="F2405" s="2">
        <v>42831</v>
      </c>
      <c r="G2405">
        <v>0.94738999999999995</v>
      </c>
      <c r="H2405" s="43">
        <v>42870</v>
      </c>
      <c r="I2405">
        <v>2.1457000000000002</v>
      </c>
      <c r="L2405" s="2">
        <v>42753</v>
      </c>
      <c r="M2405" t="str">
        <v>912828WE</v>
      </c>
      <c r="N2405">
        <v>0.99139999999999995</v>
      </c>
      <c r="O2405">
        <v>0.47410000000000002</v>
      </c>
      <c r="P2405">
        <v>0.82720000000000005</v>
      </c>
      <c r="Q2405">
        <v>124.71875</v>
      </c>
      <c r="R2405">
        <f>VLOOKUP(M2405,工作表1!$A$3:$B$1000,2,FALSE)</f>
        <v>2.75</v>
      </c>
      <c r="S2405" t="str">
        <f>VLOOKUP(M2405,工作表1!$A$3:$C$1000,3,FALSE)</f>
        <v>2023/11/15</v>
      </c>
      <c r="T2405">
        <f t="shared" si="1228"/>
        <v>0.68259999999999998</v>
      </c>
      <c r="U2405">
        <f t="shared" si="1227"/>
        <v>2.0674000000000001</v>
      </c>
      <c r="V2405" s="43">
        <f t="shared" si="1239"/>
        <v>42870</v>
      </c>
      <c r="W2405" s="43">
        <f t="shared" si="1229"/>
        <v>42825</v>
      </c>
      <c r="X2405" s="45">
        <f t="shared" si="1240"/>
        <v>0.49378453038674036</v>
      </c>
      <c r="Y2405" s="45">
        <f t="shared" si="1241"/>
        <v>1.0287160372360555</v>
      </c>
      <c r="Z2405" s="47">
        <f t="shared" si="1242"/>
        <v>103.60220680149371</v>
      </c>
      <c r="AA2405" s="47">
        <f t="shared" si="1243"/>
        <v>124.34283339733194</v>
      </c>
      <c r="AB2405" s="45">
        <f t="shared" si="1244"/>
        <v>2.2475000000000001</v>
      </c>
      <c r="AC2405" s="2" t="str">
        <f t="shared" si="1230"/>
        <v>TY1</v>
      </c>
      <c r="AD2405">
        <f t="shared" si="1231"/>
        <v>124.71875</v>
      </c>
      <c r="AE2405">
        <f t="shared" si="1232"/>
        <v>124.15625</v>
      </c>
      <c r="AF2405" s="49">
        <f t="shared" si="1259"/>
        <v>0.5625</v>
      </c>
      <c r="AG2405" s="3">
        <f t="shared" si="1245"/>
        <v>124.34283339733194</v>
      </c>
      <c r="AH2405">
        <f t="shared" si="1246"/>
        <v>123.14001113116051</v>
      </c>
      <c r="AI2405" s="51">
        <f t="shared" si="1247"/>
        <v>1.2028222661714381</v>
      </c>
      <c r="AJ2405" s="52">
        <f t="shared" si="1248"/>
        <v>0.64032226617143806</v>
      </c>
      <c r="AK2405" s="2">
        <v>42753</v>
      </c>
      <c r="AL2405" t="str">
        <v>912828B6</v>
      </c>
      <c r="AM2405">
        <v>-1.9153</v>
      </c>
      <c r="AN2405">
        <v>0.75338000000000005</v>
      </c>
      <c r="AO2405">
        <v>0.82720000000000005</v>
      </c>
      <c r="AP2405">
        <v>124.15625</v>
      </c>
      <c r="AQ2405">
        <f>VLOOKUP(AL2405,工作表1!$F$3:$G$1000,2,FALSE)</f>
        <v>2.75</v>
      </c>
      <c r="AR2405" t="str">
        <f>VLOOKUP(AL2405,工作表1!$F$3:$H$1000,3,FALSE)</f>
        <v>2024/2/15</v>
      </c>
      <c r="AS2405">
        <f t="shared" si="1233"/>
        <v>0.68259999999999998</v>
      </c>
      <c r="AT2405">
        <f t="shared" si="1234"/>
        <v>2.0674000000000001</v>
      </c>
      <c r="AU2405" s="43">
        <f t="shared" si="1249"/>
        <v>42781</v>
      </c>
      <c r="AV2405" s="43">
        <f t="shared" si="1235"/>
        <v>42916</v>
      </c>
      <c r="AW2405" s="45">
        <f t="shared" si="1250"/>
        <v>1.1732336956521738</v>
      </c>
      <c r="AX2405" s="45">
        <f t="shared" si="1251"/>
        <v>2.3937816408576533</v>
      </c>
      <c r="AY2405" s="47">
        <f t="shared" si="1252"/>
        <v>103.56313597481926</v>
      </c>
      <c r="AZ2405" s="47">
        <f t="shared" si="1253"/>
        <v>123.14001113116051</v>
      </c>
      <c r="BA2405" s="43"/>
      <c r="BC2405" s="2">
        <v>42752</v>
      </c>
      <c r="BD2405" t="str">
        <v>912828WJ</v>
      </c>
      <c r="BE2405">
        <v>-14.6431</v>
      </c>
      <c r="BF2405">
        <v>1.31064</v>
      </c>
      <c r="BG2405">
        <v>0.81389999999999996</v>
      </c>
      <c r="BH2405">
        <v>124.671875</v>
      </c>
      <c r="BI2405">
        <f>VLOOKUP(BD2405,工作表1!$K$3:$L$1000,2,FALSE)</f>
        <v>2.5</v>
      </c>
      <c r="BJ2405" t="str">
        <f>VLOOKUP(BD2405,工作表1!$K$3:$M$1000,3,FALSE)</f>
        <v>2024/5/15</v>
      </c>
      <c r="BK2405">
        <f t="shared" si="1236"/>
        <v>0.67349000000000003</v>
      </c>
      <c r="BL2405">
        <f t="shared" si="1237"/>
        <v>1.8265099999999999</v>
      </c>
      <c r="BM2405" s="43">
        <f t="shared" si="1254"/>
        <v>42870</v>
      </c>
      <c r="BN2405" s="43">
        <f t="shared" si="1238"/>
        <v>43007</v>
      </c>
      <c r="BO2405" s="45">
        <f t="shared" si="1255"/>
        <v>0.44198895027624308</v>
      </c>
      <c r="BP2405" s="45">
        <f t="shared" si="1256"/>
        <v>2.1817149776735034</v>
      </c>
      <c r="BQ2405" s="47">
        <f t="shared" si="1257"/>
        <v>102.24192492257824</v>
      </c>
      <c r="BR2405" s="47">
        <f t="shared" si="1258"/>
        <v>122.33366550633637</v>
      </c>
    </row>
    <row r="2406" spans="6:70" x14ac:dyDescent="0.25">
      <c r="F2406" s="2">
        <v>42830</v>
      </c>
      <c r="G2406">
        <v>0.93899999999999995</v>
      </c>
      <c r="H2406" s="43">
        <v>42867</v>
      </c>
      <c r="I2406">
        <v>2.1309999999999998</v>
      </c>
      <c r="L2406" s="2">
        <v>42752</v>
      </c>
      <c r="M2406" t="str">
        <v>912828WE</v>
      </c>
      <c r="N2406">
        <v>1.0084</v>
      </c>
      <c r="O2406">
        <v>0.52424999999999999</v>
      </c>
      <c r="P2406">
        <v>0.82720000000000005</v>
      </c>
      <c r="Q2406">
        <v>125.234375</v>
      </c>
      <c r="R2406">
        <f>VLOOKUP(M2406,工作表1!$A$3:$B$1000,2,FALSE)</f>
        <v>2.75</v>
      </c>
      <c r="S2406" t="str">
        <f>VLOOKUP(M2406,工作表1!$A$3:$C$1000,3,FALSE)</f>
        <v>2023/11/15</v>
      </c>
      <c r="T2406">
        <f t="shared" si="1228"/>
        <v>0.67349000000000003</v>
      </c>
      <c r="U2406">
        <f t="shared" si="1227"/>
        <v>2.0765099999999999</v>
      </c>
      <c r="V2406" s="43">
        <f t="shared" si="1239"/>
        <v>42870</v>
      </c>
      <c r="W2406" s="43">
        <f t="shared" si="1229"/>
        <v>42825</v>
      </c>
      <c r="X2406" s="45">
        <f t="shared" si="1240"/>
        <v>0.48618784530386738</v>
      </c>
      <c r="Y2406" s="45">
        <f t="shared" si="1241"/>
        <v>1.0286535987285248</v>
      </c>
      <c r="Z2406" s="47">
        <f t="shared" si="1242"/>
        <v>104.01915760325637</v>
      </c>
      <c r="AA2406" s="47">
        <f t="shared" si="1243"/>
        <v>124.8319827746634</v>
      </c>
      <c r="AB2406" s="45">
        <f t="shared" si="1244"/>
        <v>2.1284000000000001</v>
      </c>
      <c r="AC2406" s="2" t="str">
        <f t="shared" si="1230"/>
        <v>TY1</v>
      </c>
      <c r="AD2406">
        <f t="shared" si="1231"/>
        <v>125.234375</v>
      </c>
      <c r="AE2406">
        <f t="shared" si="1232"/>
        <v>124.671875</v>
      </c>
      <c r="AF2406" s="49">
        <f t="shared" si="1259"/>
        <v>0.5625</v>
      </c>
      <c r="AG2406" s="3">
        <f t="shared" si="1245"/>
        <v>124.8319827746634</v>
      </c>
      <c r="AH2406">
        <f t="shared" si="1246"/>
        <v>123.64367657530634</v>
      </c>
      <c r="AI2406" s="51">
        <f t="shared" si="1247"/>
        <v>1.1883061993570578</v>
      </c>
      <c r="AJ2406" s="52">
        <f t="shared" si="1248"/>
        <v>0.62580619935705784</v>
      </c>
      <c r="AK2406" s="2">
        <v>42752</v>
      </c>
      <c r="AL2406" t="str">
        <v>912828B6</v>
      </c>
      <c r="AM2406">
        <v>-0.95240000000000002</v>
      </c>
      <c r="AN2406">
        <v>0.73817999999999995</v>
      </c>
      <c r="AO2406">
        <v>0.82720000000000005</v>
      </c>
      <c r="AP2406">
        <v>124.671875</v>
      </c>
      <c r="AQ2406">
        <f>VLOOKUP(AL2406,工作表1!$F$3:$G$1000,2,FALSE)</f>
        <v>2.75</v>
      </c>
      <c r="AR2406" t="str">
        <f>VLOOKUP(AL2406,工作表1!$F$3:$H$1000,3,FALSE)</f>
        <v>2024/2/15</v>
      </c>
      <c r="AS2406">
        <f t="shared" si="1233"/>
        <v>0.67349000000000003</v>
      </c>
      <c r="AT2406">
        <f t="shared" si="1234"/>
        <v>2.0765099999999999</v>
      </c>
      <c r="AU2406" s="43">
        <f t="shared" si="1249"/>
        <v>42781</v>
      </c>
      <c r="AV2406" s="43">
        <f t="shared" si="1235"/>
        <v>42916</v>
      </c>
      <c r="AW2406" s="45">
        <f t="shared" si="1250"/>
        <v>1.1657608695652173</v>
      </c>
      <c r="AX2406" s="45">
        <f t="shared" si="1251"/>
        <v>2.3938430613460393</v>
      </c>
      <c r="AY2406" s="47">
        <f t="shared" si="1252"/>
        <v>103.99439727260635</v>
      </c>
      <c r="AZ2406" s="47">
        <f t="shared" si="1253"/>
        <v>123.64367657530634</v>
      </c>
      <c r="BA2406" s="43"/>
      <c r="BC2406" s="2">
        <v>42748</v>
      </c>
      <c r="BD2406" t="str">
        <v>912828WJ</v>
      </c>
      <c r="BE2406">
        <v>-15.8245</v>
      </c>
      <c r="BF2406">
        <v>1.30667</v>
      </c>
      <c r="BG2406">
        <v>0.81389999999999996</v>
      </c>
      <c r="BH2406">
        <v>124.21875</v>
      </c>
      <c r="BI2406">
        <f>VLOOKUP(BD2406,工作表1!$K$3:$L$1000,2,FALSE)</f>
        <v>2.5</v>
      </c>
      <c r="BJ2406" t="str">
        <f>VLOOKUP(BD2406,工作表1!$K$3:$M$1000,3,FALSE)</f>
        <v>2024/5/15</v>
      </c>
      <c r="BK2406">
        <f t="shared" si="1236"/>
        <v>0.67649999999999999</v>
      </c>
      <c r="BL2406">
        <f t="shared" si="1237"/>
        <v>1.8235000000000001</v>
      </c>
      <c r="BM2406" s="43">
        <f t="shared" si="1254"/>
        <v>42870</v>
      </c>
      <c r="BN2406" s="43">
        <f t="shared" si="1238"/>
        <v>43007</v>
      </c>
      <c r="BO2406" s="45">
        <f t="shared" si="1255"/>
        <v>0.43508287292817682</v>
      </c>
      <c r="BP2406" s="45">
        <f t="shared" si="1256"/>
        <v>2.1816582153939303</v>
      </c>
      <c r="BQ2406" s="47">
        <f t="shared" si="1257"/>
        <v>101.88263738860805</v>
      </c>
      <c r="BR2406" s="47">
        <f t="shared" si="1258"/>
        <v>121.88190829657286</v>
      </c>
    </row>
    <row r="2407" spans="6:70" x14ac:dyDescent="0.25">
      <c r="F2407" s="2">
        <v>42829</v>
      </c>
      <c r="G2407">
        <v>0.93500000000000005</v>
      </c>
      <c r="H2407" s="43">
        <v>42866</v>
      </c>
      <c r="I2407">
        <v>2.1943999999999999</v>
      </c>
      <c r="L2407" s="2">
        <v>42748</v>
      </c>
      <c r="M2407" t="str">
        <v>912828WE</v>
      </c>
      <c r="N2407">
        <v>0.93459999999999999</v>
      </c>
      <c r="O2407">
        <v>0.48170000000000002</v>
      </c>
      <c r="P2407">
        <v>0.82720000000000005</v>
      </c>
      <c r="Q2407">
        <v>124.78125</v>
      </c>
      <c r="R2407">
        <f>VLOOKUP(M2407,工作表1!$A$3:$B$1000,2,FALSE)</f>
        <v>2.75</v>
      </c>
      <c r="S2407" t="str">
        <f>VLOOKUP(M2407,工作表1!$A$3:$C$1000,3,FALSE)</f>
        <v>2023/11/15</v>
      </c>
      <c r="T2407">
        <f t="shared" si="1228"/>
        <v>0.67649999999999999</v>
      </c>
      <c r="U2407">
        <f t="shared" si="1227"/>
        <v>2.0735000000000001</v>
      </c>
      <c r="V2407" s="43">
        <f t="shared" si="1239"/>
        <v>42870</v>
      </c>
      <c r="W2407" s="43">
        <f t="shared" si="1229"/>
        <v>42825</v>
      </c>
      <c r="X2407" s="45">
        <f t="shared" si="1240"/>
        <v>0.47859116022099446</v>
      </c>
      <c r="Y2407" s="45">
        <f t="shared" si="1241"/>
        <v>1.0285911602209945</v>
      </c>
      <c r="Z2407" s="47">
        <f t="shared" si="1242"/>
        <v>103.66036191032948</v>
      </c>
      <c r="AA2407" s="47">
        <f t="shared" si="1243"/>
        <v>124.38624404859301</v>
      </c>
      <c r="AB2407" s="45">
        <f t="shared" si="1244"/>
        <v>2.2012</v>
      </c>
      <c r="AC2407" s="2" t="str">
        <f t="shared" si="1230"/>
        <v>TY1</v>
      </c>
      <c r="AD2407">
        <f t="shared" si="1231"/>
        <v>124.78125</v>
      </c>
      <c r="AE2407">
        <f t="shared" si="1232"/>
        <v>124.21875</v>
      </c>
      <c r="AF2407" s="49">
        <f t="shared" si="1259"/>
        <v>0.5625</v>
      </c>
      <c r="AG2407" s="3">
        <f t="shared" si="1245"/>
        <v>124.38624404859301</v>
      </c>
      <c r="AH2407">
        <f t="shared" si="1246"/>
        <v>123.19872646770342</v>
      </c>
      <c r="AI2407" s="51">
        <f t="shared" si="1247"/>
        <v>1.1875175808895904</v>
      </c>
      <c r="AJ2407" s="52">
        <f t="shared" si="1248"/>
        <v>0.62501758088959036</v>
      </c>
      <c r="AK2407" s="2">
        <v>42748</v>
      </c>
      <c r="AL2407" t="str">
        <v>912828B6</v>
      </c>
      <c r="AM2407">
        <v>-1.5014000000000001</v>
      </c>
      <c r="AN2407">
        <v>0.71933000000000002</v>
      </c>
      <c r="AO2407">
        <v>0.82720000000000005</v>
      </c>
      <c r="AP2407">
        <v>124.21875</v>
      </c>
      <c r="AQ2407">
        <f>VLOOKUP(AL2407,工作表1!$F$3:$G$1000,2,FALSE)</f>
        <v>2.75</v>
      </c>
      <c r="AR2407" t="str">
        <f>VLOOKUP(AL2407,工作表1!$F$3:$H$1000,3,FALSE)</f>
        <v>2024/2/15</v>
      </c>
      <c r="AS2407">
        <f t="shared" si="1233"/>
        <v>0.67649999999999999</v>
      </c>
      <c r="AT2407">
        <f t="shared" si="1234"/>
        <v>2.0735000000000001</v>
      </c>
      <c r="AU2407" s="43">
        <f t="shared" si="1249"/>
        <v>42781</v>
      </c>
      <c r="AV2407" s="43">
        <f t="shared" si="1235"/>
        <v>42916</v>
      </c>
      <c r="AW2407" s="45">
        <f t="shared" si="1250"/>
        <v>1.1582880434782608</v>
      </c>
      <c r="AX2407" s="45">
        <f t="shared" si="1251"/>
        <v>2.3939044818344248</v>
      </c>
      <c r="AY2407" s="47">
        <f t="shared" si="1252"/>
        <v>103.63549306376466</v>
      </c>
      <c r="AZ2407" s="47">
        <f t="shared" si="1253"/>
        <v>123.19872646770342</v>
      </c>
      <c r="BA2407" s="43"/>
      <c r="BC2407" s="2">
        <v>42747</v>
      </c>
      <c r="BD2407" t="str">
        <v>912828WJ</v>
      </c>
      <c r="BE2407">
        <v>-16.874099999999999</v>
      </c>
      <c r="BF2407">
        <v>1.2952600000000001</v>
      </c>
      <c r="BG2407">
        <v>0.81389999999999996</v>
      </c>
      <c r="BH2407">
        <v>124.328125</v>
      </c>
      <c r="BI2407">
        <f>VLOOKUP(BD2407,工作表1!$K$3:$L$1000,2,FALSE)</f>
        <v>2.5</v>
      </c>
      <c r="BJ2407" t="str">
        <f>VLOOKUP(BD2407,工作表1!$K$3:$M$1000,3,FALSE)</f>
        <v>2024/5/15</v>
      </c>
      <c r="BK2407">
        <f t="shared" si="1236"/>
        <v>0.67400000000000004</v>
      </c>
      <c r="BL2407">
        <f t="shared" si="1237"/>
        <v>1.8260000000000001</v>
      </c>
      <c r="BM2407" s="43">
        <f t="shared" si="1254"/>
        <v>42870</v>
      </c>
      <c r="BN2407" s="43">
        <f t="shared" si="1238"/>
        <v>43007</v>
      </c>
      <c r="BO2407" s="45">
        <f t="shared" si="1255"/>
        <v>0.40745856353591159</v>
      </c>
      <c r="BP2407" s="45">
        <f t="shared" si="1256"/>
        <v>2.1814311662756376</v>
      </c>
      <c r="BQ2407" s="47">
        <f t="shared" si="1257"/>
        <v>102.00293491487757</v>
      </c>
      <c r="BR2407" s="47">
        <f t="shared" si="1258"/>
        <v>121.9757937739586</v>
      </c>
    </row>
    <row r="2408" spans="6:70" x14ac:dyDescent="0.25">
      <c r="F2408" s="2">
        <v>42828</v>
      </c>
      <c r="G2408">
        <v>0.93100000000000005</v>
      </c>
      <c r="H2408" s="43">
        <v>42865</v>
      </c>
      <c r="I2408">
        <v>2.2212999999999998</v>
      </c>
      <c r="L2408" s="2">
        <v>42747</v>
      </c>
      <c r="M2408" t="str">
        <v>912828WE</v>
      </c>
      <c r="N2408">
        <v>0.47899999999999998</v>
      </c>
      <c r="O2408">
        <v>0.50785999999999998</v>
      </c>
      <c r="P2408">
        <v>0.82720000000000005</v>
      </c>
      <c r="Q2408">
        <v>124.890625</v>
      </c>
      <c r="R2408">
        <f>VLOOKUP(M2408,工作表1!$A$3:$B$1000,2,FALSE)</f>
        <v>2.75</v>
      </c>
      <c r="S2408" t="str">
        <f>VLOOKUP(M2408,工作表1!$A$3:$C$1000,3,FALSE)</f>
        <v>2023/11/15</v>
      </c>
      <c r="T2408">
        <f t="shared" si="1228"/>
        <v>0.67400000000000004</v>
      </c>
      <c r="U2408">
        <f t="shared" si="1227"/>
        <v>2.0760000000000001</v>
      </c>
      <c r="V2408" s="43">
        <f t="shared" si="1239"/>
        <v>42870</v>
      </c>
      <c r="W2408" s="43">
        <f t="shared" si="1229"/>
        <v>42825</v>
      </c>
      <c r="X2408" s="45">
        <f t="shared" si="1240"/>
        <v>0.44820441988950277</v>
      </c>
      <c r="Y2408" s="45">
        <f t="shared" si="1241"/>
        <v>1.0283414061908727</v>
      </c>
      <c r="Z2408" s="47">
        <f t="shared" si="1242"/>
        <v>103.77350995438174</v>
      </c>
      <c r="AA2408" s="47">
        <f t="shared" si="1243"/>
        <v>124.47150492470021</v>
      </c>
      <c r="AB2408" s="45">
        <f t="shared" si="1244"/>
        <v>2.1698</v>
      </c>
      <c r="AC2408" s="2" t="str">
        <f t="shared" si="1230"/>
        <v>TY1</v>
      </c>
      <c r="AD2408">
        <f t="shared" si="1231"/>
        <v>124.890625</v>
      </c>
      <c r="AE2408">
        <f t="shared" si="1232"/>
        <v>124.328125</v>
      </c>
      <c r="AF2408" s="49">
        <f t="shared" si="1259"/>
        <v>0.5625</v>
      </c>
      <c r="AG2408" s="3">
        <f t="shared" si="1245"/>
        <v>124.47150492470021</v>
      </c>
      <c r="AH2408">
        <f t="shared" si="1246"/>
        <v>123.28645849470894</v>
      </c>
      <c r="AI2408" s="51">
        <f t="shared" si="1247"/>
        <v>1.1850464299912744</v>
      </c>
      <c r="AJ2408" s="52">
        <f t="shared" si="1248"/>
        <v>0.62254642999127441</v>
      </c>
      <c r="AK2408" s="2">
        <v>42747</v>
      </c>
      <c r="AL2408" t="str">
        <v>912828B6</v>
      </c>
      <c r="AM2408">
        <v>-2.3121999999999998</v>
      </c>
      <c r="AN2408">
        <v>0.72418000000000005</v>
      </c>
      <c r="AO2408">
        <v>0.82720000000000005</v>
      </c>
      <c r="AP2408">
        <v>124.328125</v>
      </c>
      <c r="AQ2408">
        <f>VLOOKUP(AL2408,工作表1!$F$3:$G$1000,2,FALSE)</f>
        <v>2.75</v>
      </c>
      <c r="AR2408" t="str">
        <f>VLOOKUP(AL2408,工作表1!$F$3:$H$1000,3,FALSE)</f>
        <v>2024/2/15</v>
      </c>
      <c r="AS2408">
        <f t="shared" si="1233"/>
        <v>0.67400000000000004</v>
      </c>
      <c r="AT2408">
        <f t="shared" si="1234"/>
        <v>2.0760000000000001</v>
      </c>
      <c r="AU2408" s="43">
        <f t="shared" si="1249"/>
        <v>42781</v>
      </c>
      <c r="AV2408" s="43">
        <f t="shared" si="1235"/>
        <v>42916</v>
      </c>
      <c r="AW2408" s="45">
        <f t="shared" si="1250"/>
        <v>1.1283967391304348</v>
      </c>
      <c r="AX2408" s="45">
        <f t="shared" si="1251"/>
        <v>2.3941501637879687</v>
      </c>
      <c r="AY2408" s="47">
        <f t="shared" si="1252"/>
        <v>103.75131718828443</v>
      </c>
      <c r="AZ2408" s="47">
        <f t="shared" si="1253"/>
        <v>123.28645849470894</v>
      </c>
      <c r="BA2408" s="43"/>
      <c r="BC2408" s="2">
        <v>42746</v>
      </c>
      <c r="BD2408" t="str">
        <v>912828WJ</v>
      </c>
      <c r="BE2408">
        <v>-16.5151</v>
      </c>
      <c r="BF2408">
        <v>1.2775799999999999</v>
      </c>
      <c r="BG2408">
        <v>0.81389999999999996</v>
      </c>
      <c r="BH2408">
        <v>124.25</v>
      </c>
      <c r="BI2408">
        <f>VLOOKUP(BD2408,工作表1!$K$3:$L$1000,2,FALSE)</f>
        <v>2.5</v>
      </c>
      <c r="BJ2408" t="str">
        <f>VLOOKUP(BD2408,工作表1!$K$3:$M$1000,3,FALSE)</f>
        <v>2024/5/15</v>
      </c>
      <c r="BK2408">
        <f t="shared" si="1236"/>
        <v>0.67300000000000004</v>
      </c>
      <c r="BL2408">
        <f t="shared" si="1237"/>
        <v>1.827</v>
      </c>
      <c r="BM2408" s="43">
        <f t="shared" si="1254"/>
        <v>42870</v>
      </c>
      <c r="BN2408" s="43">
        <f t="shared" si="1238"/>
        <v>43007</v>
      </c>
      <c r="BO2408" s="45">
        <f t="shared" si="1255"/>
        <v>0.40055248618784534</v>
      </c>
      <c r="BP2408" s="45">
        <f t="shared" si="1256"/>
        <v>2.1813744039960645</v>
      </c>
      <c r="BQ2408" s="47">
        <f t="shared" si="1257"/>
        <v>101.95618972890763</v>
      </c>
      <c r="BR2408" s="47">
        <f t="shared" si="1258"/>
        <v>121.90453718971588</v>
      </c>
    </row>
    <row r="2409" spans="6:70" x14ac:dyDescent="0.25">
      <c r="F2409" s="2">
        <v>42825</v>
      </c>
      <c r="G2409">
        <v>0.93100000000000005</v>
      </c>
      <c r="H2409" s="43">
        <v>42864</v>
      </c>
      <c r="I2409">
        <v>2.2090000000000001</v>
      </c>
      <c r="L2409" s="2">
        <v>42746</v>
      </c>
      <c r="M2409" t="str">
        <v>912828WE</v>
      </c>
      <c r="N2409">
        <v>0.85499999999999998</v>
      </c>
      <c r="O2409">
        <v>0.45662999999999998</v>
      </c>
      <c r="P2409">
        <v>0.82720000000000005</v>
      </c>
      <c r="Q2409">
        <v>124.8125</v>
      </c>
      <c r="R2409">
        <f>VLOOKUP(M2409,工作表1!$A$3:$B$1000,2,FALSE)</f>
        <v>2.75</v>
      </c>
      <c r="S2409" t="str">
        <f>VLOOKUP(M2409,工作表1!$A$3:$C$1000,3,FALSE)</f>
        <v>2023/11/15</v>
      </c>
      <c r="T2409">
        <f t="shared" si="1228"/>
        <v>0.67300000000000004</v>
      </c>
      <c r="U2409">
        <f t="shared" si="1227"/>
        <v>2.077</v>
      </c>
      <c r="V2409" s="43">
        <f t="shared" si="1239"/>
        <v>42870</v>
      </c>
      <c r="W2409" s="43">
        <f t="shared" si="1229"/>
        <v>42825</v>
      </c>
      <c r="X2409" s="45">
        <f t="shared" si="1240"/>
        <v>0.44060773480662985</v>
      </c>
      <c r="Y2409" s="45">
        <f t="shared" si="1241"/>
        <v>1.0282789676833421</v>
      </c>
      <c r="Z2409" s="47">
        <f t="shared" si="1242"/>
        <v>103.72686902196241</v>
      </c>
      <c r="AA2409" s="47">
        <f t="shared" si="1243"/>
        <v>124.40213122449593</v>
      </c>
      <c r="AB2409" s="45">
        <f t="shared" si="1244"/>
        <v>2.1842999999999999</v>
      </c>
      <c r="AC2409" s="2" t="str">
        <f t="shared" si="1230"/>
        <v>TY1</v>
      </c>
      <c r="AD2409">
        <f t="shared" si="1231"/>
        <v>124.8125</v>
      </c>
      <c r="AE2409">
        <f t="shared" si="1232"/>
        <v>124.25</v>
      </c>
      <c r="AF2409" s="49">
        <f t="shared" si="1259"/>
        <v>0.5625</v>
      </c>
      <c r="AG2409" s="3">
        <f t="shared" si="1245"/>
        <v>124.40213122449593</v>
      </c>
      <c r="AH2409">
        <f t="shared" si="1246"/>
        <v>123.23621423705538</v>
      </c>
      <c r="AI2409" s="51">
        <f t="shared" si="1247"/>
        <v>1.1659169874405535</v>
      </c>
      <c r="AJ2409" s="52">
        <f t="shared" si="1248"/>
        <v>0.6034169874405535</v>
      </c>
      <c r="AK2409" s="2">
        <v>42746</v>
      </c>
      <c r="AL2409" t="str">
        <v>912828B6</v>
      </c>
      <c r="AM2409">
        <v>-1.4330000000000001</v>
      </c>
      <c r="AN2409">
        <v>0.66693999999999998</v>
      </c>
      <c r="AO2409">
        <v>0.82720000000000005</v>
      </c>
      <c r="AP2409">
        <v>124.25</v>
      </c>
      <c r="AQ2409">
        <f>VLOOKUP(AL2409,工作表1!$F$3:$G$1000,2,FALSE)</f>
        <v>2.75</v>
      </c>
      <c r="AR2409" t="str">
        <f>VLOOKUP(AL2409,工作表1!$F$3:$H$1000,3,FALSE)</f>
        <v>2024/2/15</v>
      </c>
      <c r="AS2409">
        <f t="shared" si="1233"/>
        <v>0.67300000000000004</v>
      </c>
      <c r="AT2409">
        <f t="shared" si="1234"/>
        <v>2.077</v>
      </c>
      <c r="AU2409" s="43">
        <f t="shared" si="1249"/>
        <v>42781</v>
      </c>
      <c r="AV2409" s="43">
        <f t="shared" si="1235"/>
        <v>42916</v>
      </c>
      <c r="AW2409" s="45">
        <f t="shared" si="1250"/>
        <v>1.1209239130434783</v>
      </c>
      <c r="AX2409" s="45">
        <f t="shared" si="1251"/>
        <v>2.3942115842763547</v>
      </c>
      <c r="AY2409" s="47">
        <f t="shared" si="1252"/>
        <v>103.72075290852084</v>
      </c>
      <c r="AZ2409" s="47">
        <f t="shared" si="1253"/>
        <v>123.23621423705538</v>
      </c>
      <c r="BA2409" s="43"/>
      <c r="BC2409" s="2">
        <v>42745</v>
      </c>
      <c r="BD2409" t="str">
        <v>912828WJ</v>
      </c>
      <c r="BE2409">
        <v>-16.0915</v>
      </c>
      <c r="BF2409">
        <v>1.27728</v>
      </c>
      <c r="BG2409">
        <v>0.81389999999999996</v>
      </c>
      <c r="BH2409">
        <v>124.1875</v>
      </c>
      <c r="BI2409">
        <f>VLOOKUP(BD2409,工作表1!$K$3:$L$1000,2,FALSE)</f>
        <v>2.5</v>
      </c>
      <c r="BJ2409" t="str">
        <f>VLOOKUP(BD2409,工作表1!$K$3:$M$1000,3,FALSE)</f>
        <v>2024/5/15</v>
      </c>
      <c r="BK2409">
        <f t="shared" si="1236"/>
        <v>0.67300000000000004</v>
      </c>
      <c r="BL2409">
        <f t="shared" si="1237"/>
        <v>1.827</v>
      </c>
      <c r="BM2409" s="43">
        <f t="shared" si="1254"/>
        <v>42870</v>
      </c>
      <c r="BN2409" s="43">
        <f t="shared" si="1238"/>
        <v>43007</v>
      </c>
      <c r="BO2409" s="45">
        <f t="shared" si="1255"/>
        <v>0.39364640883977897</v>
      </c>
      <c r="BP2409" s="45">
        <f t="shared" si="1256"/>
        <v>2.181317641716491</v>
      </c>
      <c r="BQ2409" s="47">
        <f t="shared" si="1257"/>
        <v>101.90926446877903</v>
      </c>
      <c r="BR2409" s="47">
        <f t="shared" si="1258"/>
        <v>121.83394330394447</v>
      </c>
    </row>
    <row r="2410" spans="6:70" x14ac:dyDescent="0.25">
      <c r="F2410" s="2">
        <v>42824</v>
      </c>
      <c r="G2410">
        <v>0.92806</v>
      </c>
      <c r="H2410" s="43">
        <v>42863</v>
      </c>
      <c r="I2410">
        <v>2.1966000000000001</v>
      </c>
      <c r="L2410" s="2">
        <v>42745</v>
      </c>
      <c r="M2410" t="str">
        <v>912828WE</v>
      </c>
      <c r="N2410">
        <v>0.55000000000000004</v>
      </c>
      <c r="O2410">
        <v>0.51978000000000002</v>
      </c>
      <c r="P2410">
        <v>0.82720000000000005</v>
      </c>
      <c r="Q2410">
        <v>124.765625</v>
      </c>
      <c r="R2410">
        <f>VLOOKUP(M2410,工作表1!$A$3:$B$1000,2,FALSE)</f>
        <v>2.75</v>
      </c>
      <c r="S2410" t="str">
        <f>VLOOKUP(M2410,工作表1!$A$3:$C$1000,3,FALSE)</f>
        <v>2023/11/15</v>
      </c>
      <c r="T2410">
        <f t="shared" si="1228"/>
        <v>0.67300000000000004</v>
      </c>
      <c r="U2410">
        <f t="shared" si="1227"/>
        <v>2.077</v>
      </c>
      <c r="V2410" s="43">
        <f t="shared" si="1239"/>
        <v>42870</v>
      </c>
      <c r="W2410" s="43">
        <f t="shared" si="1229"/>
        <v>42825</v>
      </c>
      <c r="X2410" s="45">
        <f t="shared" si="1240"/>
        <v>0.43301104972375687</v>
      </c>
      <c r="Y2410" s="45">
        <f t="shared" si="1241"/>
        <v>1.0282165291758116</v>
      </c>
      <c r="Z2410" s="47">
        <f t="shared" si="1242"/>
        <v>103.67957029500647</v>
      </c>
      <c r="AA2410" s="47">
        <f t="shared" si="1243"/>
        <v>124.33222088787033</v>
      </c>
      <c r="AB2410" s="45">
        <f t="shared" si="1244"/>
        <v>2.1795</v>
      </c>
      <c r="AC2410" s="2" t="str">
        <f t="shared" si="1230"/>
        <v>TY1</v>
      </c>
      <c r="AD2410">
        <f t="shared" si="1231"/>
        <v>124.765625</v>
      </c>
      <c r="AE2410">
        <f t="shared" si="1232"/>
        <v>124.1875</v>
      </c>
      <c r="AF2410" s="49">
        <f t="shared" si="1259"/>
        <v>0.578125</v>
      </c>
      <c r="AG2410" s="3">
        <f t="shared" si="1245"/>
        <v>124.33222088787033</v>
      </c>
      <c r="AH2410">
        <f t="shared" si="1246"/>
        <v>123.16686910755752</v>
      </c>
      <c r="AI2410" s="51">
        <f t="shared" si="1247"/>
        <v>1.1653517803128182</v>
      </c>
      <c r="AJ2410" s="52">
        <f t="shared" si="1248"/>
        <v>0.58722678031281816</v>
      </c>
      <c r="AK2410" s="2">
        <v>42745</v>
      </c>
      <c r="AL2410" t="str">
        <v>912828B6</v>
      </c>
      <c r="AM2410">
        <v>-1.1555</v>
      </c>
      <c r="AN2410">
        <v>0.66873000000000005</v>
      </c>
      <c r="AO2410">
        <v>0.82720000000000005</v>
      </c>
      <c r="AP2410">
        <v>124.1875</v>
      </c>
      <c r="AQ2410">
        <f>VLOOKUP(AL2410,工作表1!$F$3:$G$1000,2,FALSE)</f>
        <v>2.75</v>
      </c>
      <c r="AR2410" t="str">
        <f>VLOOKUP(AL2410,工作表1!$F$3:$H$1000,3,FALSE)</f>
        <v>2024/2/15</v>
      </c>
      <c r="AS2410">
        <f t="shared" si="1233"/>
        <v>0.67300000000000004</v>
      </c>
      <c r="AT2410">
        <f t="shared" si="1234"/>
        <v>2.077</v>
      </c>
      <c r="AU2410" s="43">
        <f t="shared" si="1249"/>
        <v>42781</v>
      </c>
      <c r="AV2410" s="43">
        <f t="shared" si="1235"/>
        <v>42916</v>
      </c>
      <c r="AW2410" s="45">
        <f t="shared" si="1250"/>
        <v>1.1134510869565217</v>
      </c>
      <c r="AX2410" s="45">
        <f t="shared" si="1251"/>
        <v>2.3942730047647407</v>
      </c>
      <c r="AY2410" s="47">
        <f t="shared" si="1252"/>
        <v>103.67392172090096</v>
      </c>
      <c r="AZ2410" s="47">
        <f t="shared" si="1253"/>
        <v>123.16686910755752</v>
      </c>
      <c r="BA2410" s="43"/>
      <c r="BC2410" s="2">
        <v>42744</v>
      </c>
      <c r="BD2410" t="str">
        <v>912828WJ</v>
      </c>
      <c r="BE2410">
        <v>-14.951499999999999</v>
      </c>
      <c r="BF2410">
        <v>1.2563500000000001</v>
      </c>
      <c r="BG2410">
        <v>0.81389999999999996</v>
      </c>
      <c r="BH2410">
        <v>124.203125</v>
      </c>
      <c r="BI2410">
        <f>VLOOKUP(BD2410,工作表1!$K$3:$L$1000,2,FALSE)</f>
        <v>2.5</v>
      </c>
      <c r="BJ2410" t="str">
        <f>VLOOKUP(BD2410,工作表1!$K$3:$M$1000,3,FALSE)</f>
        <v>2024/5/15</v>
      </c>
      <c r="BK2410">
        <f t="shared" si="1236"/>
        <v>0.67300000000000004</v>
      </c>
      <c r="BL2410">
        <f t="shared" si="1237"/>
        <v>1.827</v>
      </c>
      <c r="BM2410" s="43">
        <f t="shared" si="1254"/>
        <v>42870</v>
      </c>
      <c r="BN2410" s="43">
        <f t="shared" si="1238"/>
        <v>43007</v>
      </c>
      <c r="BO2410" s="45">
        <f t="shared" si="1255"/>
        <v>0.38674033149171272</v>
      </c>
      <c r="BP2410" s="45">
        <f t="shared" si="1256"/>
        <v>2.1812608794369184</v>
      </c>
      <c r="BQ2410" s="47">
        <f t="shared" si="1257"/>
        <v>101.93360112921063</v>
      </c>
      <c r="BR2410" s="47">
        <f t="shared" si="1258"/>
        <v>121.85090553140587</v>
      </c>
    </row>
    <row r="2411" spans="6:70" x14ac:dyDescent="0.25">
      <c r="F2411" s="2">
        <v>42823</v>
      </c>
      <c r="G2411">
        <v>0.92149999999999999</v>
      </c>
      <c r="H2411" s="43">
        <v>42860</v>
      </c>
      <c r="I2411">
        <v>2.1623999999999999</v>
      </c>
      <c r="L2411" s="2">
        <v>42744</v>
      </c>
      <c r="M2411" t="str">
        <v>912828WE</v>
      </c>
      <c r="N2411">
        <v>0.67079999999999995</v>
      </c>
      <c r="O2411">
        <v>0.53441000000000005</v>
      </c>
      <c r="P2411">
        <v>0.82720000000000005</v>
      </c>
      <c r="Q2411">
        <v>124.78125</v>
      </c>
      <c r="R2411">
        <f>VLOOKUP(M2411,工作表1!$A$3:$B$1000,2,FALSE)</f>
        <v>2.75</v>
      </c>
      <c r="S2411" t="str">
        <f>VLOOKUP(M2411,工作表1!$A$3:$C$1000,3,FALSE)</f>
        <v>2023/11/15</v>
      </c>
      <c r="T2411">
        <f t="shared" si="1228"/>
        <v>0.67300000000000004</v>
      </c>
      <c r="U2411">
        <f t="shared" si="1227"/>
        <v>2.077</v>
      </c>
      <c r="V2411" s="43">
        <f t="shared" si="1239"/>
        <v>42870</v>
      </c>
      <c r="W2411" s="43">
        <f t="shared" si="1229"/>
        <v>42825</v>
      </c>
      <c r="X2411" s="45">
        <f t="shared" si="1240"/>
        <v>0.42541436464088395</v>
      </c>
      <c r="Y2411" s="45">
        <f t="shared" si="1241"/>
        <v>1.0281540906682811</v>
      </c>
      <c r="Z2411" s="47">
        <f t="shared" si="1242"/>
        <v>103.69195987210706</v>
      </c>
      <c r="AA2411" s="47">
        <f t="shared" si="1243"/>
        <v>124.33446759193203</v>
      </c>
      <c r="AB2411" s="45">
        <f t="shared" si="1244"/>
        <v>2.1722999999999999</v>
      </c>
      <c r="AC2411" s="2" t="str">
        <f t="shared" si="1230"/>
        <v>TY1</v>
      </c>
      <c r="AD2411">
        <f t="shared" si="1231"/>
        <v>124.78125</v>
      </c>
      <c r="AE2411">
        <f t="shared" si="1232"/>
        <v>124.203125</v>
      </c>
      <c r="AF2411" s="49">
        <f t="shared" si="1259"/>
        <v>0.578125</v>
      </c>
      <c r="AG2411" s="3">
        <f t="shared" si="1245"/>
        <v>124.33446759193203</v>
      </c>
      <c r="AH2411">
        <f t="shared" si="1246"/>
        <v>123.16829731071186</v>
      </c>
      <c r="AI2411" s="51">
        <f t="shared" si="1247"/>
        <v>1.1661702812201611</v>
      </c>
      <c r="AJ2411" s="52">
        <f t="shared" si="1248"/>
        <v>0.58804528122016109</v>
      </c>
      <c r="AK2411" s="2">
        <v>42744</v>
      </c>
      <c r="AL2411" t="str">
        <v>912828B6</v>
      </c>
      <c r="AM2411">
        <v>-0.77900000000000003</v>
      </c>
      <c r="AN2411">
        <v>0.67440999999999995</v>
      </c>
      <c r="AO2411">
        <v>0.82720000000000005</v>
      </c>
      <c r="AP2411">
        <v>124.203125</v>
      </c>
      <c r="AQ2411">
        <f>VLOOKUP(AL2411,工作表1!$F$3:$G$1000,2,FALSE)</f>
        <v>2.75</v>
      </c>
      <c r="AR2411" t="str">
        <f>VLOOKUP(AL2411,工作表1!$F$3:$H$1000,3,FALSE)</f>
        <v>2024/2/15</v>
      </c>
      <c r="AS2411">
        <f t="shared" si="1233"/>
        <v>0.67300000000000004</v>
      </c>
      <c r="AT2411">
        <f t="shared" si="1234"/>
        <v>2.077</v>
      </c>
      <c r="AU2411" s="43">
        <f t="shared" si="1249"/>
        <v>42781</v>
      </c>
      <c r="AV2411" s="43">
        <f t="shared" si="1235"/>
        <v>42916</v>
      </c>
      <c r="AW2411" s="45">
        <f t="shared" si="1250"/>
        <v>1.1059782608695652</v>
      </c>
      <c r="AX2411" s="45">
        <f t="shared" si="1251"/>
        <v>2.3943344252531267</v>
      </c>
      <c r="AY2411" s="47">
        <f t="shared" si="1252"/>
        <v>103.68563423405099</v>
      </c>
      <c r="AZ2411" s="47">
        <f t="shared" si="1253"/>
        <v>123.16829731071186</v>
      </c>
      <c r="BA2411" s="43"/>
      <c r="BC2411" s="2">
        <v>42741</v>
      </c>
      <c r="BD2411" t="str">
        <v>912828WJ</v>
      </c>
      <c r="BE2411">
        <v>-14.9885</v>
      </c>
      <c r="BF2411">
        <v>1.2574799999999999</v>
      </c>
      <c r="BG2411">
        <v>0.81389999999999996</v>
      </c>
      <c r="BH2411">
        <v>123.8125</v>
      </c>
      <c r="BI2411">
        <f>VLOOKUP(BD2411,工作表1!$K$3:$L$1000,2,FALSE)</f>
        <v>2.5</v>
      </c>
      <c r="BJ2411" t="str">
        <f>VLOOKUP(BD2411,工作表1!$K$3:$M$1000,3,FALSE)</f>
        <v>2024/5/15</v>
      </c>
      <c r="BK2411">
        <f t="shared" si="1236"/>
        <v>0.67400000000000004</v>
      </c>
      <c r="BL2411">
        <f t="shared" si="1237"/>
        <v>1.8260000000000001</v>
      </c>
      <c r="BM2411" s="43">
        <f t="shared" si="1254"/>
        <v>42870</v>
      </c>
      <c r="BN2411" s="43">
        <f t="shared" si="1238"/>
        <v>43007</v>
      </c>
      <c r="BO2411" s="45">
        <f t="shared" si="1255"/>
        <v>0.37983425414364641</v>
      </c>
      <c r="BP2411" s="45">
        <f t="shared" si="1256"/>
        <v>2.1812041171573453</v>
      </c>
      <c r="BQ2411" s="47">
        <f t="shared" si="1257"/>
        <v>101.62107154524776</v>
      </c>
      <c r="BR2411" s="47">
        <f t="shared" si="1258"/>
        <v>121.4548739158412</v>
      </c>
    </row>
    <row r="2412" spans="6:70" x14ac:dyDescent="0.25">
      <c r="F2412" s="2">
        <v>42822</v>
      </c>
      <c r="G2412">
        <v>0.92300000000000004</v>
      </c>
      <c r="H2412" s="43">
        <v>42859</v>
      </c>
      <c r="I2412">
        <v>2.1695000000000002</v>
      </c>
      <c r="L2412" s="2">
        <v>42741</v>
      </c>
      <c r="M2412" t="str">
        <v>912828WE</v>
      </c>
      <c r="N2412">
        <v>0.89829999999999999</v>
      </c>
      <c r="O2412">
        <v>0.50483999999999996</v>
      </c>
      <c r="P2412">
        <v>0.82720000000000005</v>
      </c>
      <c r="Q2412">
        <v>124.40625</v>
      </c>
      <c r="R2412">
        <f>VLOOKUP(M2412,工作表1!$A$3:$B$1000,2,FALSE)</f>
        <v>2.75</v>
      </c>
      <c r="S2412" t="str">
        <f>VLOOKUP(M2412,工作表1!$A$3:$C$1000,3,FALSE)</f>
        <v>2023/11/15</v>
      </c>
      <c r="T2412">
        <f t="shared" si="1228"/>
        <v>0.67400000000000004</v>
      </c>
      <c r="U2412">
        <f t="shared" si="1227"/>
        <v>2.0760000000000001</v>
      </c>
      <c r="V2412" s="43">
        <f t="shared" si="1239"/>
        <v>42870</v>
      </c>
      <c r="W2412" s="43">
        <f t="shared" si="1229"/>
        <v>42825</v>
      </c>
      <c r="X2412" s="45">
        <f t="shared" si="1240"/>
        <v>0.41781767955801108</v>
      </c>
      <c r="Y2412" s="45">
        <f t="shared" si="1241"/>
        <v>1.0280916521607508</v>
      </c>
      <c r="Z2412" s="47">
        <f t="shared" si="1242"/>
        <v>103.39538037074674</v>
      </c>
      <c r="AA2412" s="47">
        <f t="shared" si="1243"/>
        <v>123.96347435588139</v>
      </c>
      <c r="AB2412" s="45">
        <f t="shared" si="1244"/>
        <v>2.2281</v>
      </c>
      <c r="AC2412" s="2" t="str">
        <f t="shared" si="1230"/>
        <v>TY1</v>
      </c>
      <c r="AD2412">
        <f t="shared" si="1231"/>
        <v>124.40625</v>
      </c>
      <c r="AE2412">
        <f t="shared" si="1232"/>
        <v>123.8125</v>
      </c>
      <c r="AF2412" s="49">
        <f t="shared" si="1259"/>
        <v>0.59375</v>
      </c>
      <c r="AG2412" s="3">
        <f t="shared" si="1245"/>
        <v>123.96347435588139</v>
      </c>
      <c r="AH2412">
        <f t="shared" si="1246"/>
        <v>122.7981593699718</v>
      </c>
      <c r="AI2412" s="51">
        <f t="shared" si="1247"/>
        <v>1.165314985909589</v>
      </c>
      <c r="AJ2412" s="52">
        <f t="shared" si="1248"/>
        <v>0.57156498590958904</v>
      </c>
      <c r="AK2412" s="2">
        <v>42741</v>
      </c>
      <c r="AL2412" t="str">
        <v>912828B6</v>
      </c>
      <c r="AM2412">
        <v>-0.14899999999999999</v>
      </c>
      <c r="AN2412">
        <v>0.63441999999999998</v>
      </c>
      <c r="AO2412">
        <v>0.82720000000000005</v>
      </c>
      <c r="AP2412">
        <v>123.8125</v>
      </c>
      <c r="AQ2412">
        <f>VLOOKUP(AL2412,工作表1!$F$3:$G$1000,2,FALSE)</f>
        <v>2.75</v>
      </c>
      <c r="AR2412" t="str">
        <f>VLOOKUP(AL2412,工作表1!$F$3:$H$1000,3,FALSE)</f>
        <v>2024/2/15</v>
      </c>
      <c r="AS2412">
        <f t="shared" si="1233"/>
        <v>0.67400000000000004</v>
      </c>
      <c r="AT2412">
        <f t="shared" si="1234"/>
        <v>2.0760000000000001</v>
      </c>
      <c r="AU2412" s="43">
        <f t="shared" si="1249"/>
        <v>42781</v>
      </c>
      <c r="AV2412" s="43">
        <f t="shared" si="1235"/>
        <v>42916</v>
      </c>
      <c r="AW2412" s="45">
        <f t="shared" si="1250"/>
        <v>1.0985054347826086</v>
      </c>
      <c r="AX2412" s="45">
        <f t="shared" si="1251"/>
        <v>2.3943958457415127</v>
      </c>
      <c r="AY2412" s="47">
        <f t="shared" si="1252"/>
        <v>103.3895094551938</v>
      </c>
      <c r="AZ2412" s="47">
        <f t="shared" si="1253"/>
        <v>122.7981593699718</v>
      </c>
      <c r="BA2412" s="43"/>
      <c r="BC2412" s="2">
        <v>42740</v>
      </c>
      <c r="BD2412" t="str">
        <v>912828WJ</v>
      </c>
      <c r="BE2412">
        <v>-14.4168</v>
      </c>
      <c r="BF2412">
        <v>1.2243599999999999</v>
      </c>
      <c r="BG2412">
        <v>0.81389999999999996</v>
      </c>
      <c r="BH2412">
        <v>124.234375</v>
      </c>
      <c r="BI2412">
        <f>VLOOKUP(BD2412,工作表1!$K$3:$L$1000,2,FALSE)</f>
        <v>2.5</v>
      </c>
      <c r="BJ2412" t="str">
        <f>VLOOKUP(BD2412,工作表1!$K$3:$M$1000,3,FALSE)</f>
        <v>2024/5/15</v>
      </c>
      <c r="BK2412">
        <f t="shared" si="1236"/>
        <v>0.67049999999999998</v>
      </c>
      <c r="BL2412">
        <f t="shared" si="1237"/>
        <v>1.8294999999999999</v>
      </c>
      <c r="BM2412" s="43">
        <f t="shared" si="1254"/>
        <v>42870</v>
      </c>
      <c r="BN2412" s="43">
        <f t="shared" si="1238"/>
        <v>43007</v>
      </c>
      <c r="BO2412" s="45">
        <f t="shared" si="1255"/>
        <v>0.35911602209944748</v>
      </c>
      <c r="BP2412" s="45">
        <f t="shared" si="1256"/>
        <v>2.1810338303186256</v>
      </c>
      <c r="BQ2412" s="47">
        <f t="shared" si="1257"/>
        <v>102.00327518086931</v>
      </c>
      <c r="BR2412" s="47">
        <f t="shared" si="1258"/>
        <v>121.88248485986564</v>
      </c>
    </row>
    <row r="2413" spans="6:70" x14ac:dyDescent="0.25">
      <c r="F2413" s="2">
        <v>42821</v>
      </c>
      <c r="G2413">
        <v>0.91900000000000004</v>
      </c>
      <c r="H2413" s="43">
        <v>42858</v>
      </c>
      <c r="I2413">
        <v>2.133</v>
      </c>
      <c r="L2413" s="2">
        <v>42740</v>
      </c>
      <c r="M2413" t="str">
        <v>912828WE</v>
      </c>
      <c r="N2413">
        <v>1.1913</v>
      </c>
      <c r="O2413">
        <v>0.47184999999999999</v>
      </c>
      <c r="P2413">
        <v>0.82720000000000005</v>
      </c>
      <c r="Q2413">
        <v>124.828125</v>
      </c>
      <c r="R2413">
        <f>VLOOKUP(M2413,工作表1!$A$3:$B$1000,2,FALSE)</f>
        <v>2.75</v>
      </c>
      <c r="S2413" t="str">
        <f>VLOOKUP(M2413,工作表1!$A$3:$C$1000,3,FALSE)</f>
        <v>2023/11/15</v>
      </c>
      <c r="T2413">
        <f t="shared" si="1228"/>
        <v>0.67049999999999998</v>
      </c>
      <c r="U2413">
        <f t="shared" si="1227"/>
        <v>2.0794999999999999</v>
      </c>
      <c r="V2413" s="43">
        <f t="shared" si="1239"/>
        <v>42870</v>
      </c>
      <c r="W2413" s="43">
        <f t="shared" si="1229"/>
        <v>42825</v>
      </c>
      <c r="X2413" s="45">
        <f t="shared" si="1240"/>
        <v>0.39502762430939226</v>
      </c>
      <c r="Y2413" s="45">
        <f t="shared" si="1241"/>
        <v>1.0279043366381593</v>
      </c>
      <c r="Z2413" s="47">
        <f t="shared" si="1242"/>
        <v>103.77328348140684</v>
      </c>
      <c r="AA2413" s="47">
        <f t="shared" si="1243"/>
        <v>124.38115021035973</v>
      </c>
      <c r="AB2413" s="45">
        <f t="shared" si="1244"/>
        <v>2.1530999999999998</v>
      </c>
      <c r="AC2413" s="2" t="str">
        <f t="shared" si="1230"/>
        <v>TY1</v>
      </c>
      <c r="AD2413">
        <f t="shared" si="1231"/>
        <v>124.828125</v>
      </c>
      <c r="AE2413">
        <f t="shared" si="1232"/>
        <v>124.234375</v>
      </c>
      <c r="AF2413" s="49">
        <f t="shared" si="1259"/>
        <v>0.59375</v>
      </c>
      <c r="AG2413" s="3">
        <f t="shared" si="1245"/>
        <v>124.38115021035973</v>
      </c>
      <c r="AH2413">
        <f t="shared" si="1246"/>
        <v>123.21616728292237</v>
      </c>
      <c r="AI2413" s="51">
        <f t="shared" si="1247"/>
        <v>1.1649829274373644</v>
      </c>
      <c r="AJ2413" s="52">
        <f t="shared" si="1248"/>
        <v>0.57123292743736442</v>
      </c>
      <c r="AK2413" s="2">
        <v>42740</v>
      </c>
      <c r="AL2413" t="str">
        <v>912828B6</v>
      </c>
      <c r="AM2413">
        <v>0.17480000000000001</v>
      </c>
      <c r="AN2413">
        <v>0.61416999999999999</v>
      </c>
      <c r="AO2413">
        <v>0.82720000000000005</v>
      </c>
      <c r="AP2413">
        <v>124.234375</v>
      </c>
      <c r="AQ2413">
        <f>VLOOKUP(AL2413,工作表1!$F$3:$G$1000,2,FALSE)</f>
        <v>2.75</v>
      </c>
      <c r="AR2413" t="str">
        <f>VLOOKUP(AL2413,工作表1!$F$3:$H$1000,3,FALSE)</f>
        <v>2024/2/15</v>
      </c>
      <c r="AS2413">
        <f t="shared" si="1233"/>
        <v>0.67049999999999998</v>
      </c>
      <c r="AT2413">
        <f t="shared" si="1234"/>
        <v>2.0794999999999999</v>
      </c>
      <c r="AU2413" s="43">
        <f t="shared" si="1249"/>
        <v>42781</v>
      </c>
      <c r="AV2413" s="43">
        <f t="shared" si="1235"/>
        <v>42916</v>
      </c>
      <c r="AW2413" s="45">
        <f t="shared" si="1250"/>
        <v>1.0760869565217392</v>
      </c>
      <c r="AX2413" s="45">
        <f t="shared" si="1251"/>
        <v>2.3945801072066706</v>
      </c>
      <c r="AY2413" s="47">
        <f t="shared" si="1252"/>
        <v>103.76857196684436</v>
      </c>
      <c r="AZ2413" s="47">
        <f t="shared" si="1253"/>
        <v>123.21616728292237</v>
      </c>
      <c r="BA2413" s="43"/>
      <c r="BC2413" s="2">
        <v>42739</v>
      </c>
      <c r="BD2413" t="str">
        <v>912828WJ</v>
      </c>
      <c r="BE2413">
        <v>-16.0503</v>
      </c>
      <c r="BF2413">
        <v>1.2940100000000001</v>
      </c>
      <c r="BG2413">
        <v>0.81389999999999996</v>
      </c>
      <c r="BH2413">
        <v>123.5</v>
      </c>
      <c r="BI2413">
        <f>VLOOKUP(BD2413,工作表1!$K$3:$L$1000,2,FALSE)</f>
        <v>2.5</v>
      </c>
      <c r="BJ2413" t="str">
        <f>VLOOKUP(BD2413,工作表1!$K$3:$M$1000,3,FALSE)</f>
        <v>2024/5/15</v>
      </c>
      <c r="BK2413">
        <f t="shared" si="1236"/>
        <v>0.67149999999999999</v>
      </c>
      <c r="BL2413">
        <f t="shared" si="1237"/>
        <v>1.8285</v>
      </c>
      <c r="BM2413" s="43">
        <f t="shared" si="1254"/>
        <v>42870</v>
      </c>
      <c r="BN2413" s="43">
        <f t="shared" si="1238"/>
        <v>43007</v>
      </c>
      <c r="BO2413" s="45">
        <f t="shared" si="1255"/>
        <v>0.35220994475138123</v>
      </c>
      <c r="BP2413" s="45">
        <f t="shared" si="1256"/>
        <v>2.1809770680390526</v>
      </c>
      <c r="BQ2413" s="47">
        <f t="shared" si="1257"/>
        <v>101.36192985447683</v>
      </c>
      <c r="BR2413" s="47">
        <f t="shared" si="1258"/>
        <v>121.08245818868858</v>
      </c>
    </row>
    <row r="2414" spans="6:70" x14ac:dyDescent="0.25">
      <c r="F2414" s="2">
        <v>42818</v>
      </c>
      <c r="G2414">
        <v>0.91900000000000004</v>
      </c>
      <c r="H2414" s="43">
        <v>42857</v>
      </c>
      <c r="I2414">
        <v>2.0893000000000002</v>
      </c>
      <c r="L2414" s="2">
        <v>42739</v>
      </c>
      <c r="M2414" t="str">
        <v>912828WE</v>
      </c>
      <c r="N2414">
        <v>0.50249999999999995</v>
      </c>
      <c r="O2414">
        <v>0.56077999999999995</v>
      </c>
      <c r="P2414">
        <v>0.82720000000000005</v>
      </c>
      <c r="Q2414">
        <v>124.109375</v>
      </c>
      <c r="R2414">
        <f>VLOOKUP(M2414,工作表1!$A$3:$B$1000,2,FALSE)</f>
        <v>2.75</v>
      </c>
      <c r="S2414" t="str">
        <f>VLOOKUP(M2414,工作表1!$A$3:$C$1000,3,FALSE)</f>
        <v>2023/11/15</v>
      </c>
      <c r="T2414">
        <f t="shared" si="1228"/>
        <v>0.67149999999999999</v>
      </c>
      <c r="U2414">
        <f t="shared" si="1227"/>
        <v>2.0785</v>
      </c>
      <c r="V2414" s="43">
        <f t="shared" si="1239"/>
        <v>42870</v>
      </c>
      <c r="W2414" s="43">
        <f t="shared" si="1229"/>
        <v>42825</v>
      </c>
      <c r="X2414" s="45">
        <f t="shared" si="1240"/>
        <v>0.38743093922651933</v>
      </c>
      <c r="Y2414" s="45">
        <f t="shared" si="1241"/>
        <v>1.027841898130629</v>
      </c>
      <c r="Z2414" s="47">
        <f t="shared" si="1242"/>
        <v>103.16335203938047</v>
      </c>
      <c r="AA2414" s="47">
        <f t="shared" si="1243"/>
        <v>123.63135163823635</v>
      </c>
      <c r="AB2414" s="45">
        <f t="shared" si="1244"/>
        <v>2.25</v>
      </c>
      <c r="AC2414" s="2" t="str">
        <f t="shared" si="1230"/>
        <v>TY1</v>
      </c>
      <c r="AD2414">
        <f t="shared" si="1231"/>
        <v>124.109375</v>
      </c>
      <c r="AE2414">
        <f t="shared" si="1232"/>
        <v>123.5</v>
      </c>
      <c r="AF2414" s="49">
        <f t="shared" si="1259"/>
        <v>0.609375</v>
      </c>
      <c r="AG2414" s="3">
        <f t="shared" si="1245"/>
        <v>123.63135163823635</v>
      </c>
      <c r="AH2414">
        <f t="shared" si="1246"/>
        <v>122.44790489258973</v>
      </c>
      <c r="AI2414" s="51">
        <f t="shared" si="1247"/>
        <v>1.18344674564662</v>
      </c>
      <c r="AJ2414" s="52">
        <f t="shared" si="1248"/>
        <v>0.57407174564662</v>
      </c>
      <c r="AK2414" s="2">
        <v>42739</v>
      </c>
      <c r="AL2414" t="str">
        <v>912828B6</v>
      </c>
      <c r="AM2414">
        <v>-0.62870000000000004</v>
      </c>
      <c r="AN2414">
        <v>0.66395000000000004</v>
      </c>
      <c r="AO2414">
        <v>0.82720000000000005</v>
      </c>
      <c r="AP2414">
        <v>123.5</v>
      </c>
      <c r="AQ2414">
        <f>VLOOKUP(AL2414,工作表1!$F$3:$G$1000,2,FALSE)</f>
        <v>2.75</v>
      </c>
      <c r="AR2414" t="str">
        <f>VLOOKUP(AL2414,工作表1!$F$3:$H$1000,3,FALSE)</f>
        <v>2024/2/15</v>
      </c>
      <c r="AS2414">
        <f t="shared" si="1233"/>
        <v>0.67149999999999999</v>
      </c>
      <c r="AT2414">
        <f t="shared" si="1234"/>
        <v>2.0785</v>
      </c>
      <c r="AU2414" s="43">
        <f t="shared" si="1249"/>
        <v>42781</v>
      </c>
      <c r="AV2414" s="43">
        <f t="shared" si="1235"/>
        <v>42916</v>
      </c>
      <c r="AW2414" s="45">
        <f t="shared" si="1250"/>
        <v>1.0686141304347827</v>
      </c>
      <c r="AX2414" s="45">
        <f t="shared" si="1251"/>
        <v>2.3946415276950566</v>
      </c>
      <c r="AY2414" s="47">
        <f t="shared" si="1252"/>
        <v>103.14311447661751</v>
      </c>
      <c r="AZ2414" s="47">
        <f t="shared" si="1253"/>
        <v>122.44790489258973</v>
      </c>
      <c r="BA2414" s="43"/>
      <c r="BC2414" s="2">
        <v>42738</v>
      </c>
      <c r="BD2414" t="str">
        <v>912828WJ</v>
      </c>
      <c r="BE2414">
        <v>-17.3246</v>
      </c>
      <c r="BF2414">
        <v>1.2943499999999999</v>
      </c>
      <c r="BG2414">
        <v>0.81389999999999996</v>
      </c>
      <c r="BH2414">
        <v>123.515625</v>
      </c>
      <c r="BI2414">
        <f>VLOOKUP(BD2414,工作表1!$K$3:$L$1000,2,FALSE)</f>
        <v>2.5</v>
      </c>
      <c r="BJ2414" t="str">
        <f>VLOOKUP(BD2414,工作表1!$K$3:$M$1000,3,FALSE)</f>
        <v>2024/5/15</v>
      </c>
      <c r="BK2414">
        <f t="shared" si="1236"/>
        <v>0.67100000000000004</v>
      </c>
      <c r="BL2414">
        <f t="shared" si="1237"/>
        <v>1.829</v>
      </c>
      <c r="BM2414" s="43">
        <f t="shared" si="1254"/>
        <v>42870</v>
      </c>
      <c r="BN2414" s="43">
        <f t="shared" si="1238"/>
        <v>43007</v>
      </c>
      <c r="BO2414" s="45">
        <f t="shared" si="1255"/>
        <v>0.34530386740331492</v>
      </c>
      <c r="BP2414" s="45">
        <f t="shared" si="1256"/>
        <v>2.1809203057594795</v>
      </c>
      <c r="BQ2414" s="47">
        <f t="shared" si="1257"/>
        <v>101.36663139667084</v>
      </c>
      <c r="BR2414" s="47">
        <f t="shared" si="1258"/>
        <v>121.07483323452267</v>
      </c>
    </row>
    <row r="2415" spans="6:70" x14ac:dyDescent="0.25">
      <c r="F2415" s="2">
        <v>42817</v>
      </c>
      <c r="G2415">
        <v>0.91896</v>
      </c>
      <c r="H2415" s="43">
        <v>42856</v>
      </c>
      <c r="I2415">
        <v>2.1255999999999999</v>
      </c>
      <c r="L2415" s="2">
        <v>42738</v>
      </c>
      <c r="M2415" t="str">
        <v>912828WE</v>
      </c>
      <c r="N2415">
        <v>-7.9200000000000007E-2</v>
      </c>
      <c r="O2415">
        <v>0.58501000000000003</v>
      </c>
      <c r="P2415">
        <v>0.82720000000000005</v>
      </c>
      <c r="Q2415">
        <v>124.109375</v>
      </c>
      <c r="R2415">
        <f>VLOOKUP(M2415,工作表1!$A$3:$B$1000,2,FALSE)</f>
        <v>2.75</v>
      </c>
      <c r="S2415" t="str">
        <f>VLOOKUP(M2415,工作表1!$A$3:$C$1000,3,FALSE)</f>
        <v>2023/11/15</v>
      </c>
      <c r="T2415">
        <f t="shared" si="1228"/>
        <v>0.67100000000000004</v>
      </c>
      <c r="U2415">
        <f t="shared" si="1227"/>
        <v>2.0789999999999997</v>
      </c>
      <c r="V2415" s="43">
        <f t="shared" si="1239"/>
        <v>42870</v>
      </c>
      <c r="W2415" s="43">
        <f t="shared" si="1229"/>
        <v>42825</v>
      </c>
      <c r="X2415" s="45">
        <f t="shared" si="1240"/>
        <v>0.37983425414364641</v>
      </c>
      <c r="Y2415" s="45">
        <f t="shared" si="1241"/>
        <v>1.0277794596230985</v>
      </c>
      <c r="Z2415" s="47">
        <f t="shared" si="1242"/>
        <v>103.15811085194466</v>
      </c>
      <c r="AA2415" s="47">
        <f t="shared" si="1243"/>
        <v>123.61213512222126</v>
      </c>
      <c r="AB2415" s="45">
        <f t="shared" si="1244"/>
        <v>2.2572999999999999</v>
      </c>
      <c r="AC2415" s="2" t="str">
        <f t="shared" si="1230"/>
        <v>TY1</v>
      </c>
      <c r="AD2415">
        <f t="shared" si="1231"/>
        <v>124.109375</v>
      </c>
      <c r="AE2415">
        <f t="shared" si="1232"/>
        <v>123.515625</v>
      </c>
      <c r="AF2415" s="49">
        <f t="shared" si="1259"/>
        <v>0.59375</v>
      </c>
      <c r="AG2415" s="3">
        <f t="shared" si="1245"/>
        <v>123.61213512222126</v>
      </c>
      <c r="AH2415">
        <f t="shared" si="1246"/>
        <v>122.44675365154991</v>
      </c>
      <c r="AI2415" s="51">
        <f t="shared" si="1247"/>
        <v>1.165381470671349</v>
      </c>
      <c r="AJ2415" s="52">
        <f t="shared" si="1248"/>
        <v>0.57163147067134901</v>
      </c>
      <c r="AK2415" s="2">
        <v>42738</v>
      </c>
      <c r="AL2415" t="str">
        <v>912828B6</v>
      </c>
      <c r="AM2415">
        <v>-1.5344</v>
      </c>
      <c r="AN2415">
        <v>0.66952</v>
      </c>
      <c r="AO2415">
        <v>0.82720000000000005</v>
      </c>
      <c r="AP2415">
        <v>123.515625</v>
      </c>
      <c r="AQ2415">
        <f>VLOOKUP(AL2415,工作表1!$F$3:$G$1000,2,FALSE)</f>
        <v>2.75</v>
      </c>
      <c r="AR2415" t="str">
        <f>VLOOKUP(AL2415,工作表1!$F$3:$H$1000,3,FALSE)</f>
        <v>2024/2/15</v>
      </c>
      <c r="AS2415">
        <f t="shared" si="1233"/>
        <v>0.67100000000000004</v>
      </c>
      <c r="AT2415">
        <f t="shared" si="1234"/>
        <v>2.0789999999999997</v>
      </c>
      <c r="AU2415" s="43">
        <f t="shared" si="1249"/>
        <v>42781</v>
      </c>
      <c r="AV2415" s="43">
        <f t="shared" si="1235"/>
        <v>42916</v>
      </c>
      <c r="AW2415" s="45">
        <f t="shared" si="1250"/>
        <v>1.0611413043478262</v>
      </c>
      <c r="AX2415" s="45">
        <f t="shared" si="1251"/>
        <v>2.3947029481834425</v>
      </c>
      <c r="AY2415" s="47">
        <f t="shared" si="1252"/>
        <v>103.15294327353013</v>
      </c>
      <c r="AZ2415" s="47">
        <f t="shared" si="1253"/>
        <v>122.44675365154991</v>
      </c>
      <c r="BA2415" s="43"/>
      <c r="BC2415" s="2">
        <v>42734</v>
      </c>
      <c r="BD2415" t="str">
        <v>912828WJ</v>
      </c>
      <c r="BE2415">
        <v>-13.506</v>
      </c>
      <c r="BF2415">
        <v>1.2078800000000001</v>
      </c>
      <c r="BG2415">
        <v>0.81389999999999996</v>
      </c>
      <c r="BH2415">
        <v>123.625</v>
      </c>
      <c r="BI2415">
        <f>VLOOKUP(BD2415,工作表1!$K$3:$L$1000,2,FALSE)</f>
        <v>2.5</v>
      </c>
      <c r="BJ2415" t="str">
        <f>VLOOKUP(BD2415,工作表1!$K$3:$M$1000,3,FALSE)</f>
        <v>2024/5/15</v>
      </c>
      <c r="BK2415">
        <f t="shared" si="1236"/>
        <v>0.66500000000000004</v>
      </c>
      <c r="BL2415">
        <f t="shared" si="1237"/>
        <v>1.835</v>
      </c>
      <c r="BM2415" s="43">
        <f t="shared" si="1254"/>
        <v>42870</v>
      </c>
      <c r="BN2415" s="43">
        <f t="shared" si="1238"/>
        <v>43007</v>
      </c>
      <c r="BO2415" s="45">
        <f t="shared" si="1255"/>
        <v>0.33839779005524862</v>
      </c>
      <c r="BP2415" s="45">
        <f t="shared" si="1256"/>
        <v>2.180863543479906</v>
      </c>
      <c r="BQ2415" s="47">
        <f t="shared" si="1257"/>
        <v>101.52439711557167</v>
      </c>
      <c r="BR2415" s="47">
        <f t="shared" si="1258"/>
        <v>121.25021808095488</v>
      </c>
    </row>
    <row r="2416" spans="6:70" x14ac:dyDescent="0.25">
      <c r="F2416" s="2">
        <v>42816</v>
      </c>
      <c r="G2416">
        <v>0.91600000000000004</v>
      </c>
      <c r="H2416" s="43">
        <v>42853</v>
      </c>
      <c r="I2416">
        <v>2.0941000000000001</v>
      </c>
      <c r="L2416" s="2">
        <v>42734</v>
      </c>
      <c r="M2416" t="str">
        <v>912828WE</v>
      </c>
      <c r="N2416">
        <v>0.78910000000000002</v>
      </c>
      <c r="O2416">
        <v>0.55159999999999998</v>
      </c>
      <c r="P2416">
        <v>0.82720000000000005</v>
      </c>
      <c r="Q2416">
        <v>124.28125</v>
      </c>
      <c r="R2416">
        <f>VLOOKUP(M2416,工作表1!$A$3:$B$1000,2,FALSE)</f>
        <v>2.75</v>
      </c>
      <c r="S2416" t="str">
        <f>VLOOKUP(M2416,工作表1!$A$3:$C$1000,3,FALSE)</f>
        <v>2023/11/15</v>
      </c>
      <c r="T2416">
        <f t="shared" si="1228"/>
        <v>0.66500000000000004</v>
      </c>
      <c r="U2416">
        <f t="shared" si="1227"/>
        <v>2.085</v>
      </c>
      <c r="V2416" s="43">
        <f t="shared" si="1239"/>
        <v>42870</v>
      </c>
      <c r="W2416" s="43">
        <f t="shared" si="1229"/>
        <v>42825</v>
      </c>
      <c r="X2416" s="45">
        <f t="shared" si="1240"/>
        <v>0.37223756906077343</v>
      </c>
      <c r="Y2416" s="45">
        <f t="shared" si="1241"/>
        <v>1.027717021115568</v>
      </c>
      <c r="Z2416" s="47">
        <f t="shared" si="1242"/>
        <v>103.31476764119907</v>
      </c>
      <c r="AA2416" s="47">
        <f t="shared" si="1243"/>
        <v>123.78702647884371</v>
      </c>
      <c r="AB2416" s="45">
        <f t="shared" si="1244"/>
        <v>2.2450999999999999</v>
      </c>
      <c r="AC2416" s="2" t="str">
        <f t="shared" si="1230"/>
        <v>TY2</v>
      </c>
      <c r="AD2416">
        <f t="shared" si="1231"/>
        <v>123.625</v>
      </c>
      <c r="AE2416">
        <f t="shared" si="1232"/>
        <v>123.296875</v>
      </c>
      <c r="AF2416" s="49">
        <f t="shared" si="1259"/>
        <v>0.328125</v>
      </c>
      <c r="AG2416" s="3">
        <f t="shared" si="1245"/>
        <v>122.64179031325978</v>
      </c>
      <c r="AH2416">
        <f t="shared" si="1246"/>
        <v>120.80476432753366</v>
      </c>
      <c r="AI2416" s="51">
        <f t="shared" si="1247"/>
        <v>1.8370259857261146</v>
      </c>
      <c r="AJ2416" s="52">
        <f t="shared" si="1248"/>
        <v>1.5089009857261146</v>
      </c>
      <c r="AK2416" s="2">
        <v>42734</v>
      </c>
      <c r="AL2416" t="str">
        <v>912828B6</v>
      </c>
      <c r="AM2416">
        <v>2.1259999999999999</v>
      </c>
      <c r="AN2416">
        <v>0.52</v>
      </c>
      <c r="AO2416">
        <v>0.82720000000000005</v>
      </c>
      <c r="AP2416">
        <v>123.625</v>
      </c>
      <c r="AQ2416">
        <f>VLOOKUP(AL2416,工作表1!$F$3:$G$1000,2,FALSE)</f>
        <v>2.75</v>
      </c>
      <c r="AR2416" t="str">
        <f>VLOOKUP(AL2416,工作表1!$F$3:$H$1000,3,FALSE)</f>
        <v>2024/2/15</v>
      </c>
      <c r="AS2416">
        <f t="shared" si="1233"/>
        <v>0.66500000000000004</v>
      </c>
      <c r="AT2416">
        <f t="shared" si="1234"/>
        <v>2.085</v>
      </c>
      <c r="AU2416" s="43">
        <f t="shared" si="1249"/>
        <v>42781</v>
      </c>
      <c r="AV2416" s="43">
        <f t="shared" si="1235"/>
        <v>42916</v>
      </c>
      <c r="AW2416" s="45">
        <f t="shared" si="1250"/>
        <v>1.0536684782608696</v>
      </c>
      <c r="AX2416" s="45">
        <f t="shared" si="1251"/>
        <v>2.3947643686718285</v>
      </c>
      <c r="AY2416" s="47">
        <f t="shared" si="1252"/>
        <v>103.32778092581951</v>
      </c>
      <c r="AZ2416" s="47">
        <f t="shared" si="1253"/>
        <v>122.64179031325978</v>
      </c>
      <c r="BA2416" s="43"/>
      <c r="BC2416" s="2">
        <v>42733</v>
      </c>
      <c r="BD2416" t="str">
        <v>912828WJ</v>
      </c>
      <c r="BE2416">
        <v>-15.5525</v>
      </c>
      <c r="BF2416">
        <v>1.3101700000000001</v>
      </c>
      <c r="BG2416">
        <v>0.81389999999999996</v>
      </c>
      <c r="BH2416">
        <v>123.296875</v>
      </c>
      <c r="BI2416">
        <f>VLOOKUP(BD2416,工作表1!$K$3:$L$1000,2,FALSE)</f>
        <v>2.5</v>
      </c>
      <c r="BJ2416" t="str">
        <f>VLOOKUP(BD2416,工作表1!$K$3:$M$1000,3,FALSE)</f>
        <v>2024/5/15</v>
      </c>
      <c r="BK2416">
        <f t="shared" si="1236"/>
        <v>0.66349999999999998</v>
      </c>
      <c r="BL2416">
        <f t="shared" si="1237"/>
        <v>1.8365</v>
      </c>
      <c r="BM2416" s="43">
        <f t="shared" si="1254"/>
        <v>42870</v>
      </c>
      <c r="BN2416" s="43">
        <f t="shared" si="1238"/>
        <v>43007</v>
      </c>
      <c r="BO2416" s="45">
        <f t="shared" si="1255"/>
        <v>0.31077348066298344</v>
      </c>
      <c r="BP2416" s="45">
        <f t="shared" si="1256"/>
        <v>2.1806364943616137</v>
      </c>
      <c r="BQ2416" s="47">
        <f t="shared" si="1257"/>
        <v>101.20519310855408</v>
      </c>
      <c r="BR2416" s="47">
        <f t="shared" si="1258"/>
        <v>120.80476432753366</v>
      </c>
    </row>
    <row r="2417" spans="6:70" x14ac:dyDescent="0.25">
      <c r="F2417" s="2">
        <v>42815</v>
      </c>
      <c r="G2417">
        <v>0.91300000000000003</v>
      </c>
      <c r="H2417" s="43">
        <v>42852</v>
      </c>
      <c r="I2417">
        <v>2.1004999999999998</v>
      </c>
      <c r="L2417" s="2">
        <v>42733</v>
      </c>
      <c r="M2417" t="str">
        <v>912828WE</v>
      </c>
      <c r="N2417">
        <v>0.84909999999999997</v>
      </c>
      <c r="O2417">
        <v>0.57347999999999999</v>
      </c>
      <c r="P2417">
        <v>0.82720000000000005</v>
      </c>
      <c r="Q2417">
        <v>123.9375</v>
      </c>
      <c r="R2417">
        <f>VLOOKUP(M2417,工作表1!$A$3:$B$1000,2,FALSE)</f>
        <v>2.75</v>
      </c>
      <c r="S2417" t="str">
        <f>VLOOKUP(M2417,工作表1!$A$3:$C$1000,3,FALSE)</f>
        <v>2023/11/15</v>
      </c>
      <c r="T2417">
        <f t="shared" si="1228"/>
        <v>0.66349999999999998</v>
      </c>
      <c r="U2417">
        <f t="shared" si="1227"/>
        <v>2.0865</v>
      </c>
      <c r="V2417" s="43">
        <f t="shared" si="1239"/>
        <v>42870</v>
      </c>
      <c r="W2417" s="43">
        <f t="shared" si="1229"/>
        <v>42825</v>
      </c>
      <c r="X2417" s="45">
        <f t="shared" si="1240"/>
        <v>0.3418508287292818</v>
      </c>
      <c r="Y2417" s="45">
        <f t="shared" si="1241"/>
        <v>1.0274672670854461</v>
      </c>
      <c r="Z2417" s="47">
        <f t="shared" si="1242"/>
        <v>103.05353720493817</v>
      </c>
      <c r="AA2417" s="47">
        <f t="shared" si="1243"/>
        <v>123.41973573196327</v>
      </c>
      <c r="AB2417" s="45">
        <f t="shared" si="1244"/>
        <v>2.2721</v>
      </c>
      <c r="AC2417" s="2" t="str">
        <f t="shared" si="1230"/>
        <v>TY2</v>
      </c>
      <c r="AD2417">
        <f t="shared" si="1231"/>
        <v>123.296875</v>
      </c>
      <c r="AE2417">
        <f t="shared" si="1232"/>
        <v>123</v>
      </c>
      <c r="AF2417" s="49">
        <f t="shared" si="1259"/>
        <v>0.296875</v>
      </c>
      <c r="AG2417" s="3">
        <f t="shared" si="1245"/>
        <v>122.19688819022139</v>
      </c>
      <c r="AH2417">
        <f t="shared" si="1246"/>
        <v>120.44090675964357</v>
      </c>
      <c r="AI2417" s="51">
        <f t="shared" si="1247"/>
        <v>1.755981430577819</v>
      </c>
      <c r="AJ2417" s="52">
        <f t="shared" si="1248"/>
        <v>1.459106430577819</v>
      </c>
      <c r="AK2417" s="2">
        <v>42733</v>
      </c>
      <c r="AL2417" t="str">
        <v>912828B6</v>
      </c>
      <c r="AM2417">
        <v>-2.47E-2</v>
      </c>
      <c r="AN2417">
        <v>0.67647999999999997</v>
      </c>
      <c r="AO2417">
        <v>0.82720000000000005</v>
      </c>
      <c r="AP2417">
        <v>123.296875</v>
      </c>
      <c r="AQ2417">
        <f>VLOOKUP(AL2417,工作表1!$F$3:$G$1000,2,FALSE)</f>
        <v>2.75</v>
      </c>
      <c r="AR2417" t="str">
        <f>VLOOKUP(AL2417,工作表1!$F$3:$H$1000,3,FALSE)</f>
        <v>2024/2/15</v>
      </c>
      <c r="AS2417">
        <f t="shared" si="1233"/>
        <v>0.66349999999999998</v>
      </c>
      <c r="AT2417">
        <f t="shared" si="1234"/>
        <v>2.0865</v>
      </c>
      <c r="AU2417" s="43">
        <f t="shared" si="1249"/>
        <v>42781</v>
      </c>
      <c r="AV2417" s="43">
        <f t="shared" si="1235"/>
        <v>42916</v>
      </c>
      <c r="AW2417" s="45">
        <f t="shared" si="1250"/>
        <v>1.0237771739130435</v>
      </c>
      <c r="AX2417" s="45">
        <f t="shared" si="1251"/>
        <v>2.3950100506253724</v>
      </c>
      <c r="AY2417" s="47">
        <f t="shared" si="1252"/>
        <v>103.00272952586742</v>
      </c>
      <c r="AZ2417" s="47">
        <f t="shared" si="1253"/>
        <v>122.19688819022139</v>
      </c>
      <c r="BA2417" s="43"/>
      <c r="BC2417" s="2">
        <v>42732</v>
      </c>
      <c r="BD2417" t="str">
        <v>912828WJ</v>
      </c>
      <c r="BE2417">
        <v>-16.415299999999998</v>
      </c>
      <c r="BF2417">
        <v>1.3698600000000001</v>
      </c>
      <c r="BG2417">
        <v>0.81389999999999996</v>
      </c>
      <c r="BH2417">
        <v>123</v>
      </c>
      <c r="BI2417">
        <f>VLOOKUP(BD2417,工作表1!$K$3:$L$1000,2,FALSE)</f>
        <v>2.5</v>
      </c>
      <c r="BJ2417" t="str">
        <f>VLOOKUP(BD2417,工作表1!$K$3:$M$1000,3,FALSE)</f>
        <v>2024/5/15</v>
      </c>
      <c r="BK2417">
        <f t="shared" si="1236"/>
        <v>0.65864999999999996</v>
      </c>
      <c r="BL2417">
        <f t="shared" si="1237"/>
        <v>1.84135</v>
      </c>
      <c r="BM2417" s="43">
        <f t="shared" si="1254"/>
        <v>42870</v>
      </c>
      <c r="BN2417" s="43">
        <f t="shared" si="1238"/>
        <v>43007</v>
      </c>
      <c r="BO2417" s="45">
        <f t="shared" si="1255"/>
        <v>0.30386740331491713</v>
      </c>
      <c r="BP2417" s="45">
        <f t="shared" si="1256"/>
        <v>2.1805797320820401</v>
      </c>
      <c r="BQ2417" s="47">
        <f t="shared" si="1257"/>
        <v>100.92329831532686</v>
      </c>
      <c r="BR2417" s="47">
        <f t="shared" si="1258"/>
        <v>120.44090675964357</v>
      </c>
    </row>
    <row r="2418" spans="6:70" x14ac:dyDescent="0.25">
      <c r="F2418" s="2">
        <v>42814</v>
      </c>
      <c r="G2418">
        <v>0.91200000000000003</v>
      </c>
      <c r="H2418" s="43">
        <v>42851</v>
      </c>
      <c r="I2418">
        <v>2.1078000000000001</v>
      </c>
      <c r="L2418" s="2">
        <v>42732</v>
      </c>
      <c r="M2418" t="str">
        <v>912828WE</v>
      </c>
      <c r="N2418">
        <v>0.72309999999999997</v>
      </c>
      <c r="O2418">
        <v>0.61426999999999998</v>
      </c>
      <c r="P2418">
        <v>0.82720000000000005</v>
      </c>
      <c r="Q2418">
        <v>123.640625</v>
      </c>
      <c r="R2418">
        <f>VLOOKUP(M2418,工作表1!$A$3:$B$1000,2,FALSE)</f>
        <v>2.75</v>
      </c>
      <c r="S2418" t="str">
        <f>VLOOKUP(M2418,工作表1!$A$3:$C$1000,3,FALSE)</f>
        <v>2023/11/15</v>
      </c>
      <c r="T2418">
        <f t="shared" si="1228"/>
        <v>0.65864999999999996</v>
      </c>
      <c r="U2418">
        <f t="shared" si="1227"/>
        <v>2.0913500000000003</v>
      </c>
      <c r="V2418" s="43">
        <f t="shared" si="1239"/>
        <v>42870</v>
      </c>
      <c r="W2418" s="43">
        <f t="shared" si="1229"/>
        <v>42825</v>
      </c>
      <c r="X2418" s="45">
        <f t="shared" si="1240"/>
        <v>0.33425414364640882</v>
      </c>
      <c r="Y2418" s="45">
        <f t="shared" si="1241"/>
        <v>1.0274048285779158</v>
      </c>
      <c r="Z2418" s="47">
        <f t="shared" si="1242"/>
        <v>102.80325063338756</v>
      </c>
      <c r="AA2418" s="47">
        <f t="shared" si="1243"/>
        <v>123.10290363768777</v>
      </c>
      <c r="AB2418" s="45">
        <f t="shared" si="1244"/>
        <v>2.3115000000000001</v>
      </c>
      <c r="AC2418" s="2" t="str">
        <f t="shared" si="1230"/>
        <v>TY2</v>
      </c>
      <c r="AD2418">
        <f t="shared" si="1231"/>
        <v>123</v>
      </c>
      <c r="AE2418">
        <f t="shared" si="1232"/>
        <v>122.5625</v>
      </c>
      <c r="AF2418" s="49">
        <f t="shared" si="1259"/>
        <v>0.4375</v>
      </c>
      <c r="AG2418" s="3">
        <f t="shared" si="1245"/>
        <v>121.84017254453663</v>
      </c>
      <c r="AH2418">
        <f t="shared" si="1246"/>
        <v>119.95177562204347</v>
      </c>
      <c r="AI2418" s="51">
        <f t="shared" si="1247"/>
        <v>1.8883969224931576</v>
      </c>
      <c r="AJ2418" s="52">
        <f t="shared" si="1248"/>
        <v>1.4508969224931576</v>
      </c>
      <c r="AK2418" s="2">
        <v>42732</v>
      </c>
      <c r="AL2418" t="str">
        <v>912828B6</v>
      </c>
      <c r="AM2418">
        <v>-0.95689999999999997</v>
      </c>
      <c r="AN2418">
        <v>0.75726000000000004</v>
      </c>
      <c r="AO2418">
        <v>0.82720000000000005</v>
      </c>
      <c r="AP2418">
        <v>123</v>
      </c>
      <c r="AQ2418">
        <f>VLOOKUP(AL2418,工作表1!$F$3:$G$1000,2,FALSE)</f>
        <v>2.75</v>
      </c>
      <c r="AR2418" t="str">
        <f>VLOOKUP(AL2418,工作表1!$F$3:$H$1000,3,FALSE)</f>
        <v>2024/2/15</v>
      </c>
      <c r="AS2418">
        <f t="shared" si="1233"/>
        <v>0.65864999999999996</v>
      </c>
      <c r="AT2418">
        <f t="shared" si="1234"/>
        <v>2.0913500000000003</v>
      </c>
      <c r="AU2418" s="43">
        <f t="shared" si="1249"/>
        <v>42781</v>
      </c>
      <c r="AV2418" s="43">
        <f t="shared" si="1235"/>
        <v>42916</v>
      </c>
      <c r="AW2418" s="45">
        <f t="shared" si="1250"/>
        <v>1.0163043478260869</v>
      </c>
      <c r="AX2418" s="45">
        <f t="shared" si="1251"/>
        <v>2.3950714711137584</v>
      </c>
      <c r="AY2418" s="47">
        <f t="shared" si="1252"/>
        <v>102.72067725281332</v>
      </c>
      <c r="AZ2418" s="47">
        <f t="shared" si="1253"/>
        <v>121.84017254453663</v>
      </c>
      <c r="BA2418" s="43"/>
      <c r="BC2418" s="2">
        <v>42731</v>
      </c>
      <c r="BD2418" t="str">
        <v>912828WJ</v>
      </c>
      <c r="BE2418">
        <v>-14.793799999999999</v>
      </c>
      <c r="BF2418">
        <v>1.40377</v>
      </c>
      <c r="BG2418">
        <v>0.81389999999999996</v>
      </c>
      <c r="BH2418">
        <v>122.5625</v>
      </c>
      <c r="BI2418">
        <f>VLOOKUP(BD2418,工作表1!$K$3:$L$1000,2,FALSE)</f>
        <v>2.5</v>
      </c>
      <c r="BJ2418" t="str">
        <f>VLOOKUP(BD2418,工作表1!$K$3:$M$1000,3,FALSE)</f>
        <v>2024/5/15</v>
      </c>
      <c r="BK2418">
        <f t="shared" si="1236"/>
        <v>0.65800000000000003</v>
      </c>
      <c r="BL2418">
        <f t="shared" si="1237"/>
        <v>1.8420000000000001</v>
      </c>
      <c r="BM2418" s="43">
        <f t="shared" si="1254"/>
        <v>42870</v>
      </c>
      <c r="BN2418" s="43">
        <f t="shared" si="1238"/>
        <v>43007</v>
      </c>
      <c r="BO2418" s="45">
        <f t="shared" si="1255"/>
        <v>0.29696132596685082</v>
      </c>
      <c r="BP2418" s="45">
        <f t="shared" si="1256"/>
        <v>2.1805229698024671</v>
      </c>
      <c r="BQ2418" s="47">
        <f t="shared" si="1257"/>
        <v>100.53626197482379</v>
      </c>
      <c r="BR2418" s="47">
        <f t="shared" si="1258"/>
        <v>119.95177562204347</v>
      </c>
    </row>
    <row r="2419" spans="6:70" x14ac:dyDescent="0.25">
      <c r="F2419" s="2">
        <v>42811</v>
      </c>
      <c r="G2419">
        <v>0.91100000000000003</v>
      </c>
      <c r="H2419" s="43">
        <v>42850</v>
      </c>
      <c r="I2419">
        <v>2.1395</v>
      </c>
      <c r="L2419" s="2">
        <v>42731</v>
      </c>
      <c r="M2419" t="str">
        <v>912828WE</v>
      </c>
      <c r="N2419">
        <v>1.4534</v>
      </c>
      <c r="O2419">
        <v>0.62894000000000005</v>
      </c>
      <c r="P2419">
        <v>0.82720000000000005</v>
      </c>
      <c r="Q2419">
        <v>123.203125</v>
      </c>
      <c r="R2419">
        <f>VLOOKUP(M2419,工作表1!$A$3:$B$1000,2,FALSE)</f>
        <v>2.75</v>
      </c>
      <c r="S2419" t="str">
        <f>VLOOKUP(M2419,工作表1!$A$3:$C$1000,3,FALSE)</f>
        <v>2023/11/15</v>
      </c>
      <c r="T2419">
        <f t="shared" si="1228"/>
        <v>0.65800000000000003</v>
      </c>
      <c r="U2419">
        <f t="shared" si="1227"/>
        <v>2.0920000000000001</v>
      </c>
      <c r="V2419" s="43">
        <f t="shared" si="1239"/>
        <v>42870</v>
      </c>
      <c r="W2419" s="43">
        <f t="shared" si="1229"/>
        <v>42825</v>
      </c>
      <c r="X2419" s="45">
        <f t="shared" si="1240"/>
        <v>0.3266574585635359</v>
      </c>
      <c r="Y2419" s="45">
        <f t="shared" si="1241"/>
        <v>1.0273423900703853</v>
      </c>
      <c r="Z2419" s="47">
        <f t="shared" si="1242"/>
        <v>102.43836445310824</v>
      </c>
      <c r="AA2419" s="47">
        <f t="shared" si="1243"/>
        <v>122.64881144528222</v>
      </c>
      <c r="AB2419" s="45">
        <f t="shared" si="1244"/>
        <v>2.3635000000000002</v>
      </c>
      <c r="AC2419" s="2" t="str">
        <f t="shared" si="1230"/>
        <v>TY2</v>
      </c>
      <c r="AD2419">
        <f t="shared" si="1231"/>
        <v>122.5625</v>
      </c>
      <c r="AE2419">
        <f t="shared" si="1232"/>
        <v>122.71875</v>
      </c>
      <c r="AF2419" s="49">
        <f t="shared" si="1259"/>
        <v>-0.15625</v>
      </c>
      <c r="AG2419" s="3">
        <f t="shared" si="1245"/>
        <v>121.38459463048861</v>
      </c>
      <c r="AH2419">
        <f t="shared" si="1246"/>
        <v>120.12964820400856</v>
      </c>
      <c r="AI2419" s="51">
        <f t="shared" si="1247"/>
        <v>1.2549464264800463</v>
      </c>
      <c r="AJ2419" s="52">
        <f t="shared" si="1248"/>
        <v>1.4111964264800463</v>
      </c>
      <c r="AK2419" s="2">
        <v>42731</v>
      </c>
      <c r="AL2419" t="str">
        <v>912828B6</v>
      </c>
      <c r="AM2419">
        <v>0.58169999999999999</v>
      </c>
      <c r="AN2419">
        <v>0.76526000000000005</v>
      </c>
      <c r="AO2419">
        <v>0.82720000000000005</v>
      </c>
      <c r="AP2419">
        <v>122.5625</v>
      </c>
      <c r="AQ2419">
        <f>VLOOKUP(AL2419,工作表1!$F$3:$G$1000,2,FALSE)</f>
        <v>2.75</v>
      </c>
      <c r="AR2419" t="str">
        <f>VLOOKUP(AL2419,工作表1!$F$3:$H$1000,3,FALSE)</f>
        <v>2024/2/15</v>
      </c>
      <c r="AS2419">
        <f t="shared" si="1233"/>
        <v>0.65800000000000003</v>
      </c>
      <c r="AT2419">
        <f t="shared" si="1234"/>
        <v>2.0920000000000001</v>
      </c>
      <c r="AU2419" s="43">
        <f t="shared" si="1249"/>
        <v>42781</v>
      </c>
      <c r="AV2419" s="43">
        <f t="shared" si="1235"/>
        <v>42916</v>
      </c>
      <c r="AW2419" s="45">
        <f t="shared" si="1250"/>
        <v>1.0088315217391304</v>
      </c>
      <c r="AX2419" s="45">
        <f t="shared" si="1251"/>
        <v>2.3951328916021444</v>
      </c>
      <c r="AY2419" s="47">
        <f t="shared" si="1252"/>
        <v>102.35472638914688</v>
      </c>
      <c r="AZ2419" s="47">
        <f t="shared" si="1253"/>
        <v>121.38459463048861</v>
      </c>
      <c r="BA2419" s="43"/>
      <c r="BC2419" s="2">
        <v>42727</v>
      </c>
      <c r="BD2419" t="str">
        <v>912828WJ</v>
      </c>
      <c r="BE2419">
        <v>-13.9833</v>
      </c>
      <c r="BF2419">
        <v>1.3677699999999999</v>
      </c>
      <c r="BG2419">
        <v>0.81389999999999996</v>
      </c>
      <c r="BH2419">
        <v>122.71875</v>
      </c>
      <c r="BI2419">
        <f>VLOOKUP(BD2419,工作表1!$K$3:$L$1000,2,FALSE)</f>
        <v>2.5</v>
      </c>
      <c r="BJ2419" t="str">
        <f>VLOOKUP(BD2419,工作表1!$K$3:$M$1000,3,FALSE)</f>
        <v>2024/5/15</v>
      </c>
      <c r="BK2419">
        <f t="shared" si="1236"/>
        <v>0.65607000000000004</v>
      </c>
      <c r="BL2419">
        <f t="shared" si="1237"/>
        <v>1.8439299999999998</v>
      </c>
      <c r="BM2419" s="43">
        <f t="shared" si="1254"/>
        <v>42870</v>
      </c>
      <c r="BN2419" s="43">
        <f t="shared" si="1238"/>
        <v>43007</v>
      </c>
      <c r="BO2419" s="45">
        <f t="shared" si="1255"/>
        <v>0.29005524861878451</v>
      </c>
      <c r="BP2419" s="45">
        <f t="shared" si="1256"/>
        <v>2.180466207522894</v>
      </c>
      <c r="BQ2419" s="47">
        <f t="shared" si="1257"/>
        <v>100.69308490611927</v>
      </c>
      <c r="BR2419" s="47">
        <f t="shared" si="1258"/>
        <v>120.12964820400856</v>
      </c>
    </row>
    <row r="2420" spans="6:70" x14ac:dyDescent="0.25">
      <c r="F2420" s="2">
        <v>42810</v>
      </c>
      <c r="G2420">
        <v>0.91</v>
      </c>
      <c r="H2420" s="43">
        <v>42849</v>
      </c>
      <c r="I2420">
        <v>2.0787</v>
      </c>
      <c r="L2420" s="2">
        <v>42727</v>
      </c>
      <c r="M2420" t="str">
        <v>912828WE</v>
      </c>
      <c r="N2420">
        <v>1.6563000000000001</v>
      </c>
      <c r="O2420">
        <v>0.60738000000000003</v>
      </c>
      <c r="P2420">
        <v>0.82720000000000005</v>
      </c>
      <c r="Q2420">
        <v>123.359375</v>
      </c>
      <c r="R2420">
        <f>VLOOKUP(M2420,工作表1!$A$3:$B$1000,2,FALSE)</f>
        <v>2.75</v>
      </c>
      <c r="S2420" t="str">
        <f>VLOOKUP(M2420,工作表1!$A$3:$C$1000,3,FALSE)</f>
        <v>2023/11/15</v>
      </c>
      <c r="T2420">
        <f t="shared" si="1228"/>
        <v>0.65607000000000004</v>
      </c>
      <c r="U2420">
        <f t="shared" si="1227"/>
        <v>2.0939299999999998</v>
      </c>
      <c r="V2420" s="43">
        <f t="shared" si="1239"/>
        <v>42870</v>
      </c>
      <c r="W2420" s="43">
        <f t="shared" si="1229"/>
        <v>42825</v>
      </c>
      <c r="X2420" s="45">
        <f t="shared" si="1240"/>
        <v>0.31906077348066297</v>
      </c>
      <c r="Y2420" s="45">
        <f t="shared" si="1241"/>
        <v>1.0272799515628548</v>
      </c>
      <c r="Z2420" s="47">
        <f t="shared" si="1242"/>
        <v>102.57922368803756</v>
      </c>
      <c r="AA2420" s="47">
        <f t="shared" si="1243"/>
        <v>122.80570520775495</v>
      </c>
      <c r="AB2420" s="45">
        <f t="shared" si="1244"/>
        <v>2.3386</v>
      </c>
      <c r="AC2420" s="2" t="str">
        <f t="shared" si="1230"/>
        <v>TY2</v>
      </c>
      <c r="AD2420">
        <f t="shared" si="1231"/>
        <v>122.71875</v>
      </c>
      <c r="AE2420">
        <f t="shared" si="1232"/>
        <v>122.625</v>
      </c>
      <c r="AF2420" s="49">
        <f t="shared" si="1259"/>
        <v>9.375E-2</v>
      </c>
      <c r="AG2420" s="3">
        <f t="shared" si="1245"/>
        <v>121.54096510844066</v>
      </c>
      <c r="AH2420">
        <f t="shared" si="1246"/>
        <v>120.01488388451753</v>
      </c>
      <c r="AI2420" s="51">
        <f t="shared" si="1247"/>
        <v>1.5260812239231285</v>
      </c>
      <c r="AJ2420" s="52">
        <f t="shared" si="1248"/>
        <v>1.4323312239231285</v>
      </c>
      <c r="AK2420" s="2">
        <v>42727</v>
      </c>
      <c r="AL2420" t="str">
        <v>912828B6</v>
      </c>
      <c r="AM2420">
        <v>0.79759999999999998</v>
      </c>
      <c r="AN2420">
        <v>0.75268999999999997</v>
      </c>
      <c r="AO2420">
        <v>0.82720000000000005</v>
      </c>
      <c r="AP2420">
        <v>122.71875</v>
      </c>
      <c r="AQ2420">
        <f>VLOOKUP(AL2420,工作表1!$F$3:$G$1000,2,FALSE)</f>
        <v>2.75</v>
      </c>
      <c r="AR2420" t="str">
        <f>VLOOKUP(AL2420,工作表1!$F$3:$H$1000,3,FALSE)</f>
        <v>2024/2/15</v>
      </c>
      <c r="AS2420">
        <f t="shared" si="1233"/>
        <v>0.65607000000000004</v>
      </c>
      <c r="AT2420">
        <f t="shared" si="1234"/>
        <v>2.0939299999999998</v>
      </c>
      <c r="AU2420" s="43">
        <f t="shared" si="1249"/>
        <v>42781</v>
      </c>
      <c r="AV2420" s="43">
        <f t="shared" si="1235"/>
        <v>42916</v>
      </c>
      <c r="AW2420" s="45">
        <f t="shared" si="1250"/>
        <v>1.0013586956521738</v>
      </c>
      <c r="AX2420" s="45">
        <f t="shared" si="1251"/>
        <v>2.3951943120905304</v>
      </c>
      <c r="AY2420" s="47">
        <f t="shared" si="1252"/>
        <v>102.4956406242318</v>
      </c>
      <c r="AZ2420" s="47">
        <f t="shared" si="1253"/>
        <v>121.54096510844066</v>
      </c>
      <c r="BA2420" s="43"/>
      <c r="BC2420" s="2">
        <v>42726</v>
      </c>
      <c r="BD2420" t="str">
        <v>912828WJ</v>
      </c>
      <c r="BE2420">
        <v>-14.1562</v>
      </c>
      <c r="BF2420">
        <v>1.36703</v>
      </c>
      <c r="BG2420">
        <v>0.81389999999999996</v>
      </c>
      <c r="BH2420">
        <v>122.625</v>
      </c>
      <c r="BI2420">
        <f>VLOOKUP(BD2420,工作表1!$K$3:$L$1000,2,FALSE)</f>
        <v>2.5</v>
      </c>
      <c r="BJ2420" t="str">
        <f>VLOOKUP(BD2420,工作表1!$K$3:$M$1000,3,FALSE)</f>
        <v>2024/5/15</v>
      </c>
      <c r="BK2420">
        <f t="shared" si="1236"/>
        <v>0.65634999999999999</v>
      </c>
      <c r="BL2420">
        <f t="shared" si="1237"/>
        <v>1.84365</v>
      </c>
      <c r="BM2420" s="43">
        <f t="shared" si="1254"/>
        <v>42870</v>
      </c>
      <c r="BN2420" s="43">
        <f t="shared" si="1238"/>
        <v>43007</v>
      </c>
      <c r="BO2420" s="45">
        <f t="shared" si="1255"/>
        <v>0.26243093922651933</v>
      </c>
      <c r="BP2420" s="45">
        <f t="shared" si="1256"/>
        <v>2.1802391584046013</v>
      </c>
      <c r="BQ2420" s="47">
        <f t="shared" si="1257"/>
        <v>100.6417729738219</v>
      </c>
      <c r="BR2420" s="47">
        <f t="shared" si="1258"/>
        <v>120.01488388451753</v>
      </c>
    </row>
    <row r="2421" spans="6:70" x14ac:dyDescent="0.25">
      <c r="F2421" s="2">
        <v>42809</v>
      </c>
      <c r="G2421">
        <v>0.90500000000000003</v>
      </c>
      <c r="H2421" s="43">
        <v>42846</v>
      </c>
      <c r="I2421">
        <v>2.0569000000000002</v>
      </c>
      <c r="L2421" s="2">
        <v>42726</v>
      </c>
      <c r="M2421" t="str">
        <v>912828WE</v>
      </c>
      <c r="N2421">
        <v>1.4518</v>
      </c>
      <c r="O2421">
        <v>0.63790999999999998</v>
      </c>
      <c r="P2421">
        <v>0.82720000000000005</v>
      </c>
      <c r="Q2421">
        <v>123.265625</v>
      </c>
      <c r="R2421">
        <f>VLOOKUP(M2421,工作表1!$A$3:$B$1000,2,FALSE)</f>
        <v>2.75</v>
      </c>
      <c r="S2421" t="str">
        <f>VLOOKUP(M2421,工作表1!$A$3:$C$1000,3,FALSE)</f>
        <v>2023/11/15</v>
      </c>
      <c r="T2421">
        <f t="shared" si="1228"/>
        <v>0.65634999999999999</v>
      </c>
      <c r="U2421">
        <f t="shared" si="1227"/>
        <v>2.0936500000000002</v>
      </c>
      <c r="V2421" s="43">
        <f t="shared" si="1239"/>
        <v>42870</v>
      </c>
      <c r="W2421" s="43">
        <f t="shared" si="1229"/>
        <v>42825</v>
      </c>
      <c r="X2421" s="45">
        <f t="shared" si="1240"/>
        <v>0.28867403314917128</v>
      </c>
      <c r="Y2421" s="45">
        <f t="shared" si="1241"/>
        <v>1.0270301975327329</v>
      </c>
      <c r="Z2421" s="47">
        <f t="shared" si="1242"/>
        <v>102.52150438406655</v>
      </c>
      <c r="AA2421" s="47">
        <f t="shared" si="1243"/>
        <v>122.68486912595739</v>
      </c>
      <c r="AB2421" s="45">
        <f t="shared" si="1244"/>
        <v>2.3532000000000002</v>
      </c>
      <c r="AC2421" s="2" t="str">
        <f t="shared" si="1230"/>
        <v>TY2</v>
      </c>
      <c r="AD2421">
        <f t="shared" si="1231"/>
        <v>122.625</v>
      </c>
      <c r="AE2421">
        <f t="shared" si="1232"/>
        <v>122.765625</v>
      </c>
      <c r="AF2421" s="49">
        <f t="shared" si="1259"/>
        <v>-0.140625</v>
      </c>
      <c r="AG2421" s="3">
        <f t="shared" si="1245"/>
        <v>121.44166579975736</v>
      </c>
      <c r="AH2421">
        <f t="shared" si="1246"/>
        <v>120.03562839073847</v>
      </c>
      <c r="AI2421" s="51">
        <f t="shared" si="1247"/>
        <v>1.406037409018893</v>
      </c>
      <c r="AJ2421" s="52">
        <f t="shared" si="1248"/>
        <v>1.546662409018893</v>
      </c>
      <c r="AK2421" s="2">
        <v>42726</v>
      </c>
      <c r="AL2421" t="str">
        <v>912828B6</v>
      </c>
      <c r="AM2421">
        <v>1.1068</v>
      </c>
      <c r="AN2421">
        <v>0.73570000000000002</v>
      </c>
      <c r="AO2421">
        <v>0.82720000000000005</v>
      </c>
      <c r="AP2421">
        <v>122.625</v>
      </c>
      <c r="AQ2421">
        <f>VLOOKUP(AL2421,工作表1!$F$3:$G$1000,2,FALSE)</f>
        <v>2.75</v>
      </c>
      <c r="AR2421" t="str">
        <f>VLOOKUP(AL2421,工作表1!$F$3:$H$1000,3,FALSE)</f>
        <v>2024/2/15</v>
      </c>
      <c r="AS2421">
        <f t="shared" si="1233"/>
        <v>0.65634999999999999</v>
      </c>
      <c r="AT2421">
        <f t="shared" si="1234"/>
        <v>2.0936500000000002</v>
      </c>
      <c r="AU2421" s="43">
        <f t="shared" si="1249"/>
        <v>42781</v>
      </c>
      <c r="AV2421" s="43">
        <f t="shared" si="1235"/>
        <v>42916</v>
      </c>
      <c r="AW2421" s="45">
        <f t="shared" si="1250"/>
        <v>0.97146739130434789</v>
      </c>
      <c r="AX2421" s="45">
        <f t="shared" si="1251"/>
        <v>2.3954399940440738</v>
      </c>
      <c r="AY2421" s="47">
        <f t="shared" si="1252"/>
        <v>102.45566576120314</v>
      </c>
      <c r="AZ2421" s="47">
        <f t="shared" si="1253"/>
        <v>121.44166579975736</v>
      </c>
      <c r="BA2421" s="43"/>
      <c r="BC2421" s="2">
        <v>42725</v>
      </c>
      <c r="BD2421" t="str">
        <v>912828WJ</v>
      </c>
      <c r="BE2421">
        <v>-16.963100000000001</v>
      </c>
      <c r="BF2421">
        <v>1.4768699999999999</v>
      </c>
      <c r="BG2421">
        <v>0.81389999999999996</v>
      </c>
      <c r="BH2421">
        <v>122.765625</v>
      </c>
      <c r="BI2421">
        <f>VLOOKUP(BD2421,工作表1!$K$3:$L$1000,2,FALSE)</f>
        <v>2.5</v>
      </c>
      <c r="BJ2421" t="str">
        <f>VLOOKUP(BD2421,工作表1!$K$3:$M$1000,3,FALSE)</f>
        <v>2024/5/15</v>
      </c>
      <c r="BK2421">
        <f t="shared" si="1236"/>
        <v>0.65300000000000002</v>
      </c>
      <c r="BL2421">
        <f t="shared" si="1237"/>
        <v>1.847</v>
      </c>
      <c r="BM2421" s="43">
        <f t="shared" si="1254"/>
        <v>42870</v>
      </c>
      <c r="BN2421" s="43">
        <f t="shared" si="1238"/>
        <v>43007</v>
      </c>
      <c r="BO2421" s="45">
        <f t="shared" si="1255"/>
        <v>0.25552486187845302</v>
      </c>
      <c r="BP2421" s="45">
        <f t="shared" si="1256"/>
        <v>2.1801823961250282</v>
      </c>
      <c r="BQ2421" s="47">
        <f t="shared" si="1257"/>
        <v>100.67184914204699</v>
      </c>
      <c r="BR2421" s="47">
        <f t="shared" si="1258"/>
        <v>120.03562839073847</v>
      </c>
    </row>
    <row r="2422" spans="6:70" x14ac:dyDescent="0.25">
      <c r="F2422" s="2">
        <v>42808</v>
      </c>
      <c r="G2422">
        <v>0.89900000000000002</v>
      </c>
      <c r="H2422" s="43">
        <v>42845</v>
      </c>
      <c r="I2422">
        <v>2.0449000000000002</v>
      </c>
      <c r="L2422" s="2">
        <v>42725</v>
      </c>
      <c r="M2422" t="str">
        <v>912828WE</v>
      </c>
      <c r="N2422">
        <v>0.95520000000000005</v>
      </c>
      <c r="O2422">
        <v>0.69443999999999995</v>
      </c>
      <c r="P2422">
        <v>0.82720000000000005</v>
      </c>
      <c r="Q2422">
        <v>123.296875</v>
      </c>
      <c r="R2422">
        <f>VLOOKUP(M2422,工作表1!$A$3:$B$1000,2,FALSE)</f>
        <v>2.75</v>
      </c>
      <c r="S2422" t="str">
        <f>VLOOKUP(M2422,工作表1!$A$3:$C$1000,3,FALSE)</f>
        <v>2023/11/15</v>
      </c>
      <c r="T2422">
        <f t="shared" si="1228"/>
        <v>0.65300000000000002</v>
      </c>
      <c r="U2422">
        <f t="shared" si="1227"/>
        <v>2.097</v>
      </c>
      <c r="V2422" s="43">
        <f t="shared" si="1239"/>
        <v>42870</v>
      </c>
      <c r="W2422" s="43">
        <f t="shared" si="1229"/>
        <v>42825</v>
      </c>
      <c r="X2422" s="45">
        <f t="shared" si="1240"/>
        <v>0.28107734806629836</v>
      </c>
      <c r="Y2422" s="45">
        <f t="shared" si="1241"/>
        <v>1.0269677590252024</v>
      </c>
      <c r="Z2422" s="47">
        <f t="shared" si="1242"/>
        <v>102.53674647298658</v>
      </c>
      <c r="AA2422" s="47">
        <f t="shared" si="1243"/>
        <v>122.68939461606773</v>
      </c>
      <c r="AB2422" s="45">
        <f t="shared" si="1244"/>
        <v>2.3407</v>
      </c>
      <c r="AC2422" s="2" t="str">
        <f t="shared" si="1230"/>
        <v>TY2</v>
      </c>
      <c r="AD2422">
        <f t="shared" si="1231"/>
        <v>122.765625</v>
      </c>
      <c r="AE2422">
        <f t="shared" si="1232"/>
        <v>122.625</v>
      </c>
      <c r="AF2422" s="49">
        <f t="shared" si="1259"/>
        <v>0.140625</v>
      </c>
      <c r="AG2422" s="3">
        <f t="shared" si="1245"/>
        <v>121.44314847683687</v>
      </c>
      <c r="AH2422">
        <f t="shared" si="1246"/>
        <v>120.58106907616309</v>
      </c>
      <c r="AI2422" s="51">
        <f t="shared" si="1247"/>
        <v>0.8620794006737782</v>
      </c>
      <c r="AJ2422" s="52">
        <f t="shared" si="1248"/>
        <v>0.7214544006737782</v>
      </c>
      <c r="AK2422" s="2">
        <v>42725</v>
      </c>
      <c r="AL2422" t="str">
        <v>912828B6</v>
      </c>
      <c r="AM2422">
        <v>-2.2799999999999998</v>
      </c>
      <c r="AN2422">
        <v>0.93174999999999997</v>
      </c>
      <c r="AO2422">
        <v>0.82720000000000005</v>
      </c>
      <c r="AP2422">
        <v>122.765625</v>
      </c>
      <c r="AQ2422">
        <f>VLOOKUP(AL2422,工作表1!$F$3:$G$1000,2,FALSE)</f>
        <v>2.75</v>
      </c>
      <c r="AR2422" t="str">
        <f>VLOOKUP(AL2422,工作表1!$F$3:$H$1000,3,FALSE)</f>
        <v>2024/2/15</v>
      </c>
      <c r="AS2422">
        <f t="shared" si="1233"/>
        <v>0.65300000000000002</v>
      </c>
      <c r="AT2422">
        <f t="shared" si="1234"/>
        <v>2.097</v>
      </c>
      <c r="AU2422" s="43">
        <f t="shared" si="1249"/>
        <v>42781</v>
      </c>
      <c r="AV2422" s="43">
        <f t="shared" si="1235"/>
        <v>42916</v>
      </c>
      <c r="AW2422" s="45">
        <f t="shared" si="1250"/>
        <v>0.96399456521739135</v>
      </c>
      <c r="AX2422" s="45">
        <f t="shared" si="1251"/>
        <v>2.3955014145324598</v>
      </c>
      <c r="AY2422" s="47">
        <f t="shared" si="1252"/>
        <v>102.46923764073961</v>
      </c>
      <c r="AZ2422" s="47">
        <f t="shared" si="1253"/>
        <v>121.44314847683687</v>
      </c>
      <c r="BA2422" s="43"/>
      <c r="BC2422" s="2">
        <v>42724</v>
      </c>
      <c r="BD2422" t="str">
        <v>912828B6</v>
      </c>
      <c r="BE2422">
        <v>-3.7454000000000001</v>
      </c>
      <c r="BF2422">
        <v>1.01562</v>
      </c>
      <c r="BG2422">
        <v>0.82720000000000005</v>
      </c>
      <c r="BH2422">
        <v>122.625</v>
      </c>
      <c r="BI2422">
        <f>VLOOKUP(BD2422,工作表1!$K$3:$L$1000,2,FALSE)</f>
        <v>2.75</v>
      </c>
      <c r="BJ2422" t="str">
        <f>VLOOKUP(BD2422,工作表1!$K$3:$M$1000,3,FALSE)</f>
        <v>2024/2/15</v>
      </c>
      <c r="BK2422">
        <f t="shared" si="1236"/>
        <v>0.65400000000000003</v>
      </c>
      <c r="BL2422">
        <f t="shared" si="1237"/>
        <v>2.0960000000000001</v>
      </c>
      <c r="BM2422" s="43">
        <f t="shared" si="1254"/>
        <v>42781</v>
      </c>
      <c r="BN2422" s="43">
        <f t="shared" si="1238"/>
        <v>43007</v>
      </c>
      <c r="BO2422" s="45">
        <f t="shared" si="1255"/>
        <v>0.95652173913043481</v>
      </c>
      <c r="BP2422" s="45">
        <f t="shared" si="1256"/>
        <v>3.0811792733770105</v>
      </c>
      <c r="BQ2422" s="47">
        <f t="shared" si="1257"/>
        <v>102.72931486035006</v>
      </c>
      <c r="BR2422" s="47">
        <f t="shared" si="1258"/>
        <v>120.58106907616309</v>
      </c>
    </row>
    <row r="2423" spans="6:70" x14ac:dyDescent="0.25">
      <c r="F2423" s="2">
        <v>42807</v>
      </c>
      <c r="G2423">
        <v>0.89500000000000002</v>
      </c>
      <c r="H2423" s="43">
        <v>42844</v>
      </c>
      <c r="I2423">
        <v>2.0207000000000002</v>
      </c>
      <c r="L2423" s="2">
        <v>42724</v>
      </c>
      <c r="M2423" t="str">
        <v>912828VS</v>
      </c>
      <c r="N2423">
        <v>-1.8751</v>
      </c>
      <c r="O2423">
        <v>2.9282699999999999</v>
      </c>
      <c r="P2423">
        <v>0.81389999999999996</v>
      </c>
      <c r="Q2423">
        <v>123.9375</v>
      </c>
      <c r="R2423">
        <f>VLOOKUP(M2423,工作表1!$A$3:$B$1000,2,FALSE)</f>
        <v>2.5</v>
      </c>
      <c r="S2423" t="str">
        <f>VLOOKUP(M2423,工作表1!$A$3:$C$1000,3,FALSE)</f>
        <v>2023/8/15</v>
      </c>
      <c r="T2423">
        <f t="shared" si="1228"/>
        <v>0.65400000000000003</v>
      </c>
      <c r="U2423">
        <f t="shared" si="1227"/>
        <v>1.8460000000000001</v>
      </c>
      <c r="V2423" s="43">
        <f t="shared" si="1239"/>
        <v>42781</v>
      </c>
      <c r="W2423" s="43">
        <f t="shared" si="1229"/>
        <v>42825</v>
      </c>
      <c r="X2423" s="45">
        <f t="shared" si="1240"/>
        <v>0.86956521739130432</v>
      </c>
      <c r="Y2423" s="45">
        <f t="shared" si="1241"/>
        <v>1.5544967242406194</v>
      </c>
      <c r="Z2423" s="47">
        <f t="shared" si="1242"/>
        <v>100.71484081235592</v>
      </c>
      <c r="AA2423" s="47">
        <f t="shared" si="1243"/>
        <v>122.44311670291442</v>
      </c>
      <c r="AB2423" s="45">
        <f t="shared" si="1244"/>
        <v>2.3628999999999998</v>
      </c>
      <c r="AC2423" s="2" t="str">
        <f t="shared" si="1230"/>
        <v>TY2</v>
      </c>
      <c r="AD2423">
        <f t="shared" si="1231"/>
        <v>123.125</v>
      </c>
      <c r="AE2423">
        <f t="shared" si="1232"/>
        <v>122.765625</v>
      </c>
      <c r="AF2423" s="49">
        <f t="shared" si="1259"/>
        <v>0.359375</v>
      </c>
      <c r="AG2423" s="3">
        <f t="shared" si="1245"/>
        <v>121.90975420120782</v>
      </c>
      <c r="AH2423">
        <f t="shared" si="1246"/>
        <v>120.74067471262316</v>
      </c>
      <c r="AI2423" s="51">
        <f t="shared" si="1247"/>
        <v>1.1690794885846572</v>
      </c>
      <c r="AJ2423" s="52">
        <f t="shared" si="1248"/>
        <v>0.80970448858465716</v>
      </c>
      <c r="AK2423" s="2">
        <v>42724</v>
      </c>
      <c r="AL2423" t="str">
        <v>912828WE</v>
      </c>
      <c r="AM2423">
        <v>0.32319999999999999</v>
      </c>
      <c r="AN2423">
        <v>0.76458999999999999</v>
      </c>
      <c r="AO2423">
        <v>0.82720000000000005</v>
      </c>
      <c r="AP2423">
        <v>123.125</v>
      </c>
      <c r="AQ2423">
        <f>VLOOKUP(AL2423,工作表1!$F$3:$G$1000,2,FALSE)</f>
        <v>2.75</v>
      </c>
      <c r="AR2423" t="str">
        <f>VLOOKUP(AL2423,工作表1!$F$3:$H$1000,3,FALSE)</f>
        <v>2023/11/15</v>
      </c>
      <c r="AS2423">
        <f t="shared" si="1233"/>
        <v>0.65400000000000003</v>
      </c>
      <c r="AT2423">
        <f t="shared" si="1234"/>
        <v>2.0960000000000001</v>
      </c>
      <c r="AU2423" s="43">
        <f t="shared" si="1249"/>
        <v>42870</v>
      </c>
      <c r="AV2423" s="43">
        <f t="shared" si="1235"/>
        <v>42916</v>
      </c>
      <c r="AW2423" s="45">
        <f t="shared" si="1250"/>
        <v>0.27348066298342538</v>
      </c>
      <c r="AX2423" s="45">
        <f t="shared" si="1251"/>
        <v>1.7125217588738362</v>
      </c>
      <c r="AY2423" s="47">
        <f t="shared" si="1252"/>
        <v>102.86526999944003</v>
      </c>
      <c r="AZ2423" s="47">
        <f t="shared" si="1253"/>
        <v>121.90975420120782</v>
      </c>
      <c r="BA2423" s="43"/>
      <c r="BC2423" s="2">
        <v>42723</v>
      </c>
      <c r="BD2423" t="str">
        <v>912828B6</v>
      </c>
      <c r="BE2423">
        <v>-6.1752000000000002</v>
      </c>
      <c r="BF2423">
        <v>0.97816999999999998</v>
      </c>
      <c r="BG2423">
        <v>0.82720000000000005</v>
      </c>
      <c r="BH2423">
        <v>122.765625</v>
      </c>
      <c r="BI2423">
        <f>VLOOKUP(BD2423,工作表1!$K$3:$L$1000,2,FALSE)</f>
        <v>2.75</v>
      </c>
      <c r="BJ2423" t="str">
        <f>VLOOKUP(BD2423,工作表1!$K$3:$M$1000,3,FALSE)</f>
        <v>2024/2/15</v>
      </c>
      <c r="BK2423">
        <f t="shared" si="1236"/>
        <v>0.65100000000000002</v>
      </c>
      <c r="BL2423">
        <f t="shared" si="1237"/>
        <v>2.0990000000000002</v>
      </c>
      <c r="BM2423" s="43">
        <f t="shared" si="1254"/>
        <v>42781</v>
      </c>
      <c r="BN2423" s="43">
        <f t="shared" si="1238"/>
        <v>43007</v>
      </c>
      <c r="BO2423" s="45">
        <f t="shared" si="1255"/>
        <v>0.94904891304347816</v>
      </c>
      <c r="BP2423" s="45">
        <f t="shared" si="1256"/>
        <v>3.081240693865396</v>
      </c>
      <c r="BQ2423" s="47">
        <f t="shared" si="1257"/>
        <v>102.8742828574417</v>
      </c>
      <c r="BR2423" s="47">
        <f t="shared" si="1258"/>
        <v>120.74067471262316</v>
      </c>
    </row>
    <row r="2424" spans="6:70" x14ac:dyDescent="0.25">
      <c r="F2424" s="2">
        <v>42804</v>
      </c>
      <c r="G2424">
        <v>0.88915999999999995</v>
      </c>
      <c r="H2424" s="43">
        <v>42843</v>
      </c>
      <c r="I2424">
        <v>1.9774</v>
      </c>
      <c r="L2424" s="2">
        <v>42723</v>
      </c>
      <c r="M2424" t="str">
        <v>912828VS</v>
      </c>
      <c r="N2424">
        <v>-0.51390000000000002</v>
      </c>
      <c r="O2424">
        <v>1.15266</v>
      </c>
      <c r="P2424">
        <v>0.81389999999999996</v>
      </c>
      <c r="Q2424">
        <v>124.03125</v>
      </c>
      <c r="R2424">
        <f>VLOOKUP(M2424,工作表1!$A$3:$B$1000,2,FALSE)</f>
        <v>2.5</v>
      </c>
      <c r="S2424" t="str">
        <f>VLOOKUP(M2424,工作表1!$A$3:$C$1000,3,FALSE)</f>
        <v>2023/8/15</v>
      </c>
      <c r="T2424">
        <f t="shared" si="1228"/>
        <v>0.65100000000000002</v>
      </c>
      <c r="U2424">
        <f t="shared" si="1227"/>
        <v>1.849</v>
      </c>
      <c r="V2424" s="43">
        <f t="shared" si="1239"/>
        <v>42781</v>
      </c>
      <c r="W2424" s="43">
        <f t="shared" si="1229"/>
        <v>42825</v>
      </c>
      <c r="X2424" s="45">
        <f t="shared" si="1240"/>
        <v>0.8627717391304347</v>
      </c>
      <c r="Y2424" s="45">
        <f t="shared" si="1241"/>
        <v>1.5545525610482427</v>
      </c>
      <c r="Z2424" s="47">
        <f t="shared" si="1242"/>
        <v>101.29736049435871</v>
      </c>
      <c r="AA2424" s="47">
        <f t="shared" si="1243"/>
        <v>123.1447927491825</v>
      </c>
      <c r="AB2424" s="45">
        <f t="shared" si="1244"/>
        <v>2.3479999999999999</v>
      </c>
      <c r="AC2424" s="2" t="str">
        <f t="shared" si="1230"/>
        <v>TY2</v>
      </c>
      <c r="AD2424">
        <f t="shared" si="1231"/>
        <v>123.265625</v>
      </c>
      <c r="AE2424">
        <f t="shared" si="1232"/>
        <v>122.328125</v>
      </c>
      <c r="AF2424" s="49">
        <f t="shared" si="1259"/>
        <v>0.9375</v>
      </c>
      <c r="AG2424" s="3">
        <f t="shared" si="1245"/>
        <v>122.08126318508762</v>
      </c>
      <c r="AH2424">
        <f t="shared" si="1246"/>
        <v>120.3491117745873</v>
      </c>
      <c r="AI2424" s="51">
        <f t="shared" si="1247"/>
        <v>1.7321514105003217</v>
      </c>
      <c r="AJ2424" s="52">
        <f t="shared" si="1248"/>
        <v>0.79465141050032173</v>
      </c>
      <c r="AK2424" s="2">
        <v>42723</v>
      </c>
      <c r="AL2424" t="str">
        <v>912828WE</v>
      </c>
      <c r="AM2424">
        <v>-0.67479999999999996</v>
      </c>
      <c r="AN2424">
        <v>0.69811999999999996</v>
      </c>
      <c r="AO2424">
        <v>0.82720000000000005</v>
      </c>
      <c r="AP2424">
        <v>123.265625</v>
      </c>
      <c r="AQ2424">
        <f>VLOOKUP(AL2424,工作表1!$F$3:$G$1000,2,FALSE)</f>
        <v>2.75</v>
      </c>
      <c r="AR2424" t="str">
        <f>VLOOKUP(AL2424,工作表1!$F$3:$H$1000,3,FALSE)</f>
        <v>2023/11/15</v>
      </c>
      <c r="AS2424">
        <f t="shared" si="1233"/>
        <v>0.65100000000000002</v>
      </c>
      <c r="AT2424">
        <f t="shared" si="1234"/>
        <v>2.0990000000000002</v>
      </c>
      <c r="AU2424" s="43">
        <f t="shared" si="1249"/>
        <v>42870</v>
      </c>
      <c r="AV2424" s="43">
        <f t="shared" si="1235"/>
        <v>42916</v>
      </c>
      <c r="AW2424" s="45">
        <f t="shared" si="1250"/>
        <v>0.26588397790055252</v>
      </c>
      <c r="AX2424" s="45">
        <f t="shared" si="1251"/>
        <v>1.7124593203663059</v>
      </c>
      <c r="AY2424" s="47">
        <f t="shared" si="1252"/>
        <v>103.01932611218393</v>
      </c>
      <c r="AZ2424" s="47">
        <f t="shared" si="1253"/>
        <v>122.08126318508762</v>
      </c>
      <c r="BA2424" s="43"/>
      <c r="BC2424" s="2">
        <v>42720</v>
      </c>
      <c r="BD2424" t="str">
        <v>912828B6</v>
      </c>
      <c r="BE2424">
        <v>-5.3121</v>
      </c>
      <c r="BF2424">
        <v>0.92820999999999998</v>
      </c>
      <c r="BG2424">
        <v>0.82720000000000005</v>
      </c>
      <c r="BH2424">
        <v>122.328125</v>
      </c>
      <c r="BI2424">
        <f>VLOOKUP(BD2424,工作表1!$K$3:$L$1000,2,FALSE)</f>
        <v>2.75</v>
      </c>
      <c r="BJ2424" t="str">
        <f>VLOOKUP(BD2424,工作表1!$K$3:$M$1000,3,FALSE)</f>
        <v>2024/2/15</v>
      </c>
      <c r="BK2424">
        <f t="shared" si="1236"/>
        <v>0.65100000000000002</v>
      </c>
      <c r="BL2424">
        <f t="shared" si="1237"/>
        <v>2.0990000000000002</v>
      </c>
      <c r="BM2424" s="43">
        <f t="shared" si="1254"/>
        <v>42781</v>
      </c>
      <c r="BN2424" s="43">
        <f t="shared" si="1238"/>
        <v>43007</v>
      </c>
      <c r="BO2424" s="45">
        <f t="shared" si="1255"/>
        <v>0.94157608695652184</v>
      </c>
      <c r="BP2424" s="45">
        <f t="shared" si="1256"/>
        <v>3.0813021143537824</v>
      </c>
      <c r="BQ2424" s="47">
        <f t="shared" si="1257"/>
        <v>102.56097420971031</v>
      </c>
      <c r="BR2424" s="47">
        <f t="shared" si="1258"/>
        <v>120.3491117745873</v>
      </c>
    </row>
    <row r="2425" spans="6:70" x14ac:dyDescent="0.25">
      <c r="F2425" s="2">
        <v>42803</v>
      </c>
      <c r="G2425">
        <v>0.88449999999999995</v>
      </c>
      <c r="H2425" s="43">
        <v>42842</v>
      </c>
      <c r="I2425">
        <v>2.0594999999999999</v>
      </c>
      <c r="L2425" s="2">
        <v>42720</v>
      </c>
      <c r="M2425" t="str">
        <v>912828VS</v>
      </c>
      <c r="N2425">
        <v>0.29420000000000002</v>
      </c>
      <c r="O2425">
        <v>0.27461000000000002</v>
      </c>
      <c r="P2425">
        <v>0.81389999999999996</v>
      </c>
      <c r="Q2425">
        <v>123.609375</v>
      </c>
      <c r="R2425">
        <f>VLOOKUP(M2425,工作表1!$A$3:$B$1000,2,FALSE)</f>
        <v>2.5</v>
      </c>
      <c r="S2425" t="str">
        <f>VLOOKUP(M2425,工作表1!$A$3:$C$1000,3,FALSE)</f>
        <v>2023/8/15</v>
      </c>
      <c r="T2425">
        <f t="shared" si="1228"/>
        <v>0.65100000000000002</v>
      </c>
      <c r="U2425">
        <f t="shared" si="1227"/>
        <v>1.849</v>
      </c>
      <c r="V2425" s="43">
        <f t="shared" si="1239"/>
        <v>42781</v>
      </c>
      <c r="W2425" s="43">
        <f t="shared" si="1229"/>
        <v>42825</v>
      </c>
      <c r="X2425" s="45">
        <f t="shared" si="1240"/>
        <v>0.8559782608695653</v>
      </c>
      <c r="Y2425" s="45">
        <f t="shared" si="1241"/>
        <v>1.5546083978558667</v>
      </c>
      <c r="Z2425" s="47">
        <f t="shared" si="1242"/>
        <v>101.22176305322296</v>
      </c>
      <c r="AA2425" s="47">
        <f t="shared" si="1243"/>
        <v>123.03889564173977</v>
      </c>
      <c r="AB2425" s="45">
        <f t="shared" si="1244"/>
        <v>2.4024000000000001</v>
      </c>
      <c r="AC2425" s="2" t="str">
        <f t="shared" si="1230"/>
        <v>TY2</v>
      </c>
      <c r="AD2425">
        <f t="shared" si="1231"/>
        <v>122.828125</v>
      </c>
      <c r="AE2425">
        <f t="shared" si="1232"/>
        <v>122.421875</v>
      </c>
      <c r="AF2425" s="49">
        <f t="shared" si="1259"/>
        <v>0.40625</v>
      </c>
      <c r="AG2425" s="3">
        <f t="shared" si="1245"/>
        <v>121.63042799011384</v>
      </c>
      <c r="AH2425">
        <f t="shared" si="1246"/>
        <v>120.40735873287237</v>
      </c>
      <c r="AI2425" s="51">
        <f t="shared" si="1247"/>
        <v>1.2230692572414767</v>
      </c>
      <c r="AJ2425" s="52">
        <f t="shared" si="1248"/>
        <v>0.81681925724147675</v>
      </c>
      <c r="AK2425" s="2">
        <v>42720</v>
      </c>
      <c r="AL2425" t="str">
        <v>912828WE</v>
      </c>
      <c r="AM2425">
        <v>-0.80079999999999996</v>
      </c>
      <c r="AN2425">
        <v>0.71123000000000003</v>
      </c>
      <c r="AO2425">
        <v>0.82720000000000005</v>
      </c>
      <c r="AP2425">
        <v>122.828125</v>
      </c>
      <c r="AQ2425">
        <f>VLOOKUP(AL2425,工作表1!$F$3:$G$1000,2,FALSE)</f>
        <v>2.75</v>
      </c>
      <c r="AR2425" t="str">
        <f>VLOOKUP(AL2425,工作表1!$F$3:$H$1000,3,FALSE)</f>
        <v>2023/11/15</v>
      </c>
      <c r="AS2425">
        <f t="shared" si="1233"/>
        <v>0.65100000000000002</v>
      </c>
      <c r="AT2425">
        <f t="shared" si="1234"/>
        <v>2.0990000000000002</v>
      </c>
      <c r="AU2425" s="43">
        <f t="shared" si="1249"/>
        <v>42870</v>
      </c>
      <c r="AV2425" s="43">
        <f t="shared" si="1235"/>
        <v>42916</v>
      </c>
      <c r="AW2425" s="45">
        <f t="shared" si="1250"/>
        <v>0.25828729281767954</v>
      </c>
      <c r="AX2425" s="45">
        <f t="shared" si="1251"/>
        <v>1.7123968818587756</v>
      </c>
      <c r="AY2425" s="47">
        <f t="shared" si="1252"/>
        <v>102.65698745351351</v>
      </c>
      <c r="AZ2425" s="47">
        <f t="shared" si="1253"/>
        <v>121.63042799011384</v>
      </c>
      <c r="BA2425" s="43"/>
      <c r="BC2425" s="2">
        <v>42719</v>
      </c>
      <c r="BD2425" t="str">
        <v>912828B6</v>
      </c>
      <c r="BE2425">
        <v>-5.8331999999999997</v>
      </c>
      <c r="BF2425">
        <v>0.95264000000000004</v>
      </c>
      <c r="BG2425">
        <v>0.82720000000000005</v>
      </c>
      <c r="BH2425">
        <v>122.421875</v>
      </c>
      <c r="BI2425">
        <f>VLOOKUP(BD2425,工作表1!$K$3:$L$1000,2,FALSE)</f>
        <v>2.75</v>
      </c>
      <c r="BJ2425" t="str">
        <f>VLOOKUP(BD2425,工作表1!$K$3:$M$1000,3,FALSE)</f>
        <v>2024/2/15</v>
      </c>
      <c r="BK2425">
        <f t="shared" si="1236"/>
        <v>0.65500000000000003</v>
      </c>
      <c r="BL2425">
        <f t="shared" si="1237"/>
        <v>2.0949999999999998</v>
      </c>
      <c r="BM2425" s="43">
        <f t="shared" si="1254"/>
        <v>42781</v>
      </c>
      <c r="BN2425" s="43">
        <f t="shared" si="1238"/>
        <v>43007</v>
      </c>
      <c r="BO2425" s="45">
        <f t="shared" si="1255"/>
        <v>0.91915760869565211</v>
      </c>
      <c r="BP2425" s="45">
        <f t="shared" si="1256"/>
        <v>3.0814863758189395</v>
      </c>
      <c r="BQ2425" s="47">
        <f t="shared" si="1257"/>
        <v>102.63774384855044</v>
      </c>
      <c r="BR2425" s="47">
        <f t="shared" si="1258"/>
        <v>120.40735873287237</v>
      </c>
    </row>
    <row r="2426" spans="6:70" x14ac:dyDescent="0.25">
      <c r="F2426" s="2">
        <v>42802</v>
      </c>
      <c r="G2426">
        <v>0.87350000000000005</v>
      </c>
      <c r="H2426" s="43">
        <v>42839</v>
      </c>
      <c r="I2426">
        <v>2.0449999999999999</v>
      </c>
      <c r="L2426" s="2">
        <v>42719</v>
      </c>
      <c r="M2426" t="str">
        <v>912828VS</v>
      </c>
      <c r="N2426">
        <v>0.42349999999999999</v>
      </c>
      <c r="O2426">
        <v>0.29009000000000001</v>
      </c>
      <c r="P2426">
        <v>0.81389999999999996</v>
      </c>
      <c r="Q2426">
        <v>123.703125</v>
      </c>
      <c r="R2426">
        <f>VLOOKUP(M2426,工作表1!$A$3:$B$1000,2,FALSE)</f>
        <v>2.5</v>
      </c>
      <c r="S2426" t="str">
        <f>VLOOKUP(M2426,工作表1!$A$3:$C$1000,3,FALSE)</f>
        <v>2023/8/15</v>
      </c>
      <c r="T2426">
        <f t="shared" si="1228"/>
        <v>0.65500000000000003</v>
      </c>
      <c r="U2426">
        <f t="shared" si="1227"/>
        <v>1.845</v>
      </c>
      <c r="V2426" s="43">
        <f t="shared" si="1239"/>
        <v>42781</v>
      </c>
      <c r="W2426" s="43">
        <f t="shared" si="1229"/>
        <v>42825</v>
      </c>
      <c r="X2426" s="45">
        <f t="shared" si="1240"/>
        <v>0.83559782608695654</v>
      </c>
      <c r="Y2426" s="45">
        <f t="shared" si="1241"/>
        <v>1.5547759082787374</v>
      </c>
      <c r="Z2426" s="47">
        <f t="shared" si="1242"/>
        <v>101.31307771153408</v>
      </c>
      <c r="AA2426" s="47">
        <f t="shared" si="1243"/>
        <v>123.11348057986751</v>
      </c>
      <c r="AB2426" s="45">
        <f t="shared" si="1244"/>
        <v>2.4144999999999999</v>
      </c>
      <c r="AC2426" s="2" t="str">
        <f t="shared" si="1230"/>
        <v>TY2</v>
      </c>
      <c r="AD2426">
        <f t="shared" si="1231"/>
        <v>122.921875</v>
      </c>
      <c r="AE2426">
        <f t="shared" si="1232"/>
        <v>122.90625</v>
      </c>
      <c r="AF2426" s="49">
        <f t="shared" si="1259"/>
        <v>1.5625E-2</v>
      </c>
      <c r="AG2426" s="3">
        <f t="shared" si="1245"/>
        <v>121.7120617718974</v>
      </c>
      <c r="AH2426">
        <f t="shared" si="1246"/>
        <v>120.9407837202553</v>
      </c>
      <c r="AI2426" s="51">
        <f t="shared" si="1247"/>
        <v>0.77127805164209917</v>
      </c>
      <c r="AJ2426" s="52">
        <f t="shared" si="1248"/>
        <v>0.75565305164209917</v>
      </c>
      <c r="AK2426" s="2">
        <v>42719</v>
      </c>
      <c r="AL2426" t="str">
        <v>912828WE</v>
      </c>
      <c r="AM2426">
        <v>-0.83679999999999999</v>
      </c>
      <c r="AN2426">
        <v>0.71247000000000005</v>
      </c>
      <c r="AO2426">
        <v>0.82720000000000005</v>
      </c>
      <c r="AP2426">
        <v>122.921875</v>
      </c>
      <c r="AQ2426">
        <f>VLOOKUP(AL2426,工作表1!$F$3:$G$1000,2,FALSE)</f>
        <v>2.75</v>
      </c>
      <c r="AR2426" t="str">
        <f>VLOOKUP(AL2426,工作表1!$F$3:$H$1000,3,FALSE)</f>
        <v>2023/11/15</v>
      </c>
      <c r="AS2426">
        <f t="shared" si="1233"/>
        <v>0.65500000000000003</v>
      </c>
      <c r="AT2426">
        <f t="shared" si="1234"/>
        <v>2.0949999999999998</v>
      </c>
      <c r="AU2426" s="43">
        <f t="shared" si="1249"/>
        <v>42870</v>
      </c>
      <c r="AV2426" s="43">
        <f t="shared" si="1235"/>
        <v>42916</v>
      </c>
      <c r="AW2426" s="45">
        <f t="shared" si="1250"/>
        <v>0.23549723756906077</v>
      </c>
      <c r="AX2426" s="45">
        <f t="shared" si="1251"/>
        <v>1.712209566336184</v>
      </c>
      <c r="AY2426" s="47">
        <f t="shared" si="1252"/>
        <v>102.75411378386269</v>
      </c>
      <c r="AZ2426" s="47">
        <f t="shared" si="1253"/>
        <v>121.7120617718974</v>
      </c>
      <c r="BA2426" s="43"/>
      <c r="BC2426" s="2">
        <v>42718</v>
      </c>
      <c r="BD2426" t="str">
        <v>912828B6</v>
      </c>
      <c r="BE2426">
        <v>-4.7896000000000001</v>
      </c>
      <c r="BF2426">
        <v>0.89151999999999998</v>
      </c>
      <c r="BG2426">
        <v>0.82720000000000005</v>
      </c>
      <c r="BH2426">
        <v>122.90625</v>
      </c>
      <c r="BI2426">
        <f>VLOOKUP(BD2426,工作表1!$K$3:$L$1000,2,FALSE)</f>
        <v>2.75</v>
      </c>
      <c r="BJ2426" t="str">
        <f>VLOOKUP(BD2426,工作表1!$K$3:$M$1000,3,FALSE)</f>
        <v>2024/2/15</v>
      </c>
      <c r="BK2426">
        <f t="shared" si="1236"/>
        <v>0.65322000000000002</v>
      </c>
      <c r="BL2426">
        <f t="shared" si="1237"/>
        <v>2.0967799999999999</v>
      </c>
      <c r="BM2426" s="43">
        <f t="shared" si="1254"/>
        <v>42781</v>
      </c>
      <c r="BN2426" s="43">
        <f t="shared" si="1238"/>
        <v>43007</v>
      </c>
      <c r="BO2426" s="45">
        <f t="shared" si="1255"/>
        <v>0.91168478260869557</v>
      </c>
      <c r="BP2426" s="45">
        <f t="shared" si="1256"/>
        <v>3.0815477963073254</v>
      </c>
      <c r="BQ2426" s="47">
        <f t="shared" si="1257"/>
        <v>103.09099810161436</v>
      </c>
      <c r="BR2426" s="47">
        <f t="shared" si="1258"/>
        <v>120.9407837202553</v>
      </c>
    </row>
    <row r="2427" spans="6:70" x14ac:dyDescent="0.25">
      <c r="F2427" s="2">
        <v>42801</v>
      </c>
      <c r="G2427">
        <v>0.86399999999999999</v>
      </c>
      <c r="H2427" s="43">
        <v>42838</v>
      </c>
      <c r="I2427">
        <v>2.0449999999999999</v>
      </c>
      <c r="L2427" s="2">
        <v>42718</v>
      </c>
      <c r="M2427" t="str">
        <v>912828VS</v>
      </c>
      <c r="N2427">
        <v>-3.73E-2</v>
      </c>
      <c r="O2427">
        <v>0.65241000000000005</v>
      </c>
      <c r="P2427">
        <v>0.81389999999999996</v>
      </c>
      <c r="Q2427">
        <v>124.15625</v>
      </c>
      <c r="R2427">
        <f>VLOOKUP(M2427,工作表1!$A$3:$B$1000,2,FALSE)</f>
        <v>2.5</v>
      </c>
      <c r="S2427" t="str">
        <f>VLOOKUP(M2427,工作表1!$A$3:$C$1000,3,FALSE)</f>
        <v>2023/8/15</v>
      </c>
      <c r="T2427">
        <f t="shared" si="1228"/>
        <v>0.65322000000000002</v>
      </c>
      <c r="U2427">
        <f t="shared" si="1227"/>
        <v>1.8467799999999999</v>
      </c>
      <c r="V2427" s="43">
        <f t="shared" si="1239"/>
        <v>42781</v>
      </c>
      <c r="W2427" s="43">
        <f t="shared" si="1229"/>
        <v>42825</v>
      </c>
      <c r="X2427" s="45">
        <f t="shared" si="1240"/>
        <v>0.82880434782608692</v>
      </c>
      <c r="Y2427" s="45">
        <f t="shared" si="1241"/>
        <v>1.5548317450863607</v>
      </c>
      <c r="Z2427" s="47">
        <f t="shared" si="1242"/>
        <v>101.57636879522948</v>
      </c>
      <c r="AA2427" s="47">
        <f t="shared" si="1243"/>
        <v>123.42332929479998</v>
      </c>
      <c r="AB2427" s="45">
        <f t="shared" si="1244"/>
        <v>2.3748</v>
      </c>
      <c r="AC2427" s="2" t="str">
        <f t="shared" si="1230"/>
        <v>TY2</v>
      </c>
      <c r="AD2427">
        <f t="shared" si="1231"/>
        <v>123.40625</v>
      </c>
      <c r="AE2427">
        <f t="shared" si="1232"/>
        <v>123.421875</v>
      </c>
      <c r="AF2427" s="49">
        <f t="shared" si="1259"/>
        <v>-1.5625E-2</v>
      </c>
      <c r="AG2427" s="3">
        <f t="shared" si="1245"/>
        <v>122.18913480939749</v>
      </c>
      <c r="AH2427">
        <f t="shared" si="1246"/>
        <v>121.42984583313869</v>
      </c>
      <c r="AI2427" s="51">
        <f t="shared" si="1247"/>
        <v>0.75928897625880154</v>
      </c>
      <c r="AJ2427" s="52">
        <f t="shared" si="1248"/>
        <v>0.77491397625880154</v>
      </c>
      <c r="AK2427" s="2">
        <v>42718</v>
      </c>
      <c r="AL2427" t="str">
        <v>912828WE</v>
      </c>
      <c r="AM2427">
        <v>-0.82110000000000005</v>
      </c>
      <c r="AN2427">
        <v>0.70969000000000004</v>
      </c>
      <c r="AO2427">
        <v>0.82720000000000005</v>
      </c>
      <c r="AP2427">
        <v>123.40625</v>
      </c>
      <c r="AQ2427">
        <f>VLOOKUP(AL2427,工作表1!$F$3:$G$1000,2,FALSE)</f>
        <v>2.75</v>
      </c>
      <c r="AR2427" t="str">
        <f>VLOOKUP(AL2427,工作表1!$F$3:$H$1000,3,FALSE)</f>
        <v>2023/11/15</v>
      </c>
      <c r="AS2427">
        <f t="shared" si="1233"/>
        <v>0.65322000000000002</v>
      </c>
      <c r="AT2427">
        <f t="shared" si="1234"/>
        <v>2.0967799999999999</v>
      </c>
      <c r="AU2427" s="43">
        <f t="shared" si="1249"/>
        <v>42870</v>
      </c>
      <c r="AV2427" s="43">
        <f t="shared" si="1235"/>
        <v>42916</v>
      </c>
      <c r="AW2427" s="45">
        <f t="shared" si="1250"/>
        <v>0.22790055248618785</v>
      </c>
      <c r="AX2427" s="45">
        <f t="shared" si="1251"/>
        <v>1.7121471278286537</v>
      </c>
      <c r="AY2427" s="47">
        <f t="shared" si="1252"/>
        <v>103.16030375953909</v>
      </c>
      <c r="AZ2427" s="47">
        <f t="shared" si="1253"/>
        <v>122.18913480939749</v>
      </c>
      <c r="BA2427" s="43"/>
      <c r="BC2427" s="2">
        <v>42717</v>
      </c>
      <c r="BD2427" t="str">
        <v>912828B6</v>
      </c>
      <c r="BE2427">
        <v>-5.0743999999999998</v>
      </c>
      <c r="BF2427">
        <v>0.90480000000000005</v>
      </c>
      <c r="BG2427">
        <v>0.82720000000000005</v>
      </c>
      <c r="BH2427">
        <v>123.421875</v>
      </c>
      <c r="BI2427">
        <f>VLOOKUP(BD2427,工作表1!$K$3:$L$1000,2,FALSE)</f>
        <v>2.75</v>
      </c>
      <c r="BJ2427" t="str">
        <f>VLOOKUP(BD2427,工作表1!$K$3:$M$1000,3,FALSE)</f>
        <v>2024/2/15</v>
      </c>
      <c r="BK2427">
        <f t="shared" si="1236"/>
        <v>0.65049999999999997</v>
      </c>
      <c r="BL2427">
        <f t="shared" si="1237"/>
        <v>2.0994999999999999</v>
      </c>
      <c r="BM2427" s="43">
        <f t="shared" si="1254"/>
        <v>42781</v>
      </c>
      <c r="BN2427" s="43">
        <f t="shared" si="1238"/>
        <v>43007</v>
      </c>
      <c r="BO2427" s="45">
        <f t="shared" si="1255"/>
        <v>0.90421195652173914</v>
      </c>
      <c r="BP2427" s="45">
        <f t="shared" si="1256"/>
        <v>3.0816092167957119</v>
      </c>
      <c r="BQ2427" s="47">
        <f t="shared" si="1257"/>
        <v>103.50831988489226</v>
      </c>
      <c r="BR2427" s="47">
        <f t="shared" si="1258"/>
        <v>121.42984583313869</v>
      </c>
    </row>
    <row r="2428" spans="6:70" x14ac:dyDescent="0.25">
      <c r="F2428" s="2">
        <v>42800</v>
      </c>
      <c r="G2428">
        <v>0.86099999999999999</v>
      </c>
      <c r="H2428" s="43">
        <v>42837</v>
      </c>
      <c r="I2428">
        <v>2.0451000000000001</v>
      </c>
      <c r="L2428" s="2">
        <v>42717</v>
      </c>
      <c r="M2428" t="str">
        <v>912828VS</v>
      </c>
      <c r="N2428">
        <v>-0.1222</v>
      </c>
      <c r="O2428">
        <v>0.70894000000000001</v>
      </c>
      <c r="P2428">
        <v>0.81389999999999996</v>
      </c>
      <c r="Q2428">
        <v>124.671875</v>
      </c>
      <c r="R2428">
        <f>VLOOKUP(M2428,工作表1!$A$3:$B$1000,2,FALSE)</f>
        <v>2.5</v>
      </c>
      <c r="S2428" t="str">
        <f>VLOOKUP(M2428,工作表1!$A$3:$C$1000,3,FALSE)</f>
        <v>2023/8/15</v>
      </c>
      <c r="T2428">
        <f t="shared" si="1228"/>
        <v>0.65049999999999997</v>
      </c>
      <c r="U2428">
        <f t="shared" si="1227"/>
        <v>1.8494999999999999</v>
      </c>
      <c r="V2428" s="43">
        <f t="shared" si="1239"/>
        <v>42781</v>
      </c>
      <c r="W2428" s="43">
        <f t="shared" si="1229"/>
        <v>42825</v>
      </c>
      <c r="X2428" s="45">
        <f t="shared" si="1240"/>
        <v>0.82201086956521741</v>
      </c>
      <c r="Y2428" s="45">
        <f t="shared" si="1241"/>
        <v>1.5548875818939845</v>
      </c>
      <c r="Z2428" s="47">
        <f t="shared" si="1242"/>
        <v>101.98264426895888</v>
      </c>
      <c r="AA2428" s="47">
        <f t="shared" si="1243"/>
        <v>123.90850066885055</v>
      </c>
      <c r="AB2428" s="45">
        <f t="shared" si="1244"/>
        <v>2.2541000000000002</v>
      </c>
      <c r="AC2428" s="2" t="str">
        <f t="shared" si="1230"/>
        <v>TY2</v>
      </c>
      <c r="AD2428">
        <f t="shared" si="1231"/>
        <v>123.921875</v>
      </c>
      <c r="AE2428">
        <f t="shared" si="1232"/>
        <v>123.5</v>
      </c>
      <c r="AF2428" s="49">
        <f t="shared" si="1259"/>
        <v>0.421875</v>
      </c>
      <c r="AG2428" s="3">
        <f t="shared" si="1245"/>
        <v>122.67365399902005</v>
      </c>
      <c r="AH2428">
        <f t="shared" si="1246"/>
        <v>121.44864116478755</v>
      </c>
      <c r="AI2428" s="51">
        <f t="shared" si="1247"/>
        <v>1.2250128342325013</v>
      </c>
      <c r="AJ2428" s="52">
        <f t="shared" si="1248"/>
        <v>0.80313783423250129</v>
      </c>
      <c r="AK2428" s="2">
        <v>42717</v>
      </c>
      <c r="AL2428" t="str">
        <v>912828WE</v>
      </c>
      <c r="AM2428">
        <v>-1.1312</v>
      </c>
      <c r="AN2428">
        <v>0.74012</v>
      </c>
      <c r="AO2428">
        <v>0.82720000000000005</v>
      </c>
      <c r="AP2428">
        <v>123.921875</v>
      </c>
      <c r="AQ2428">
        <f>VLOOKUP(AL2428,工作表1!$F$3:$G$1000,2,FALSE)</f>
        <v>2.75</v>
      </c>
      <c r="AR2428" t="str">
        <f>VLOOKUP(AL2428,工作表1!$F$3:$H$1000,3,FALSE)</f>
        <v>2023/11/15</v>
      </c>
      <c r="AS2428">
        <f t="shared" si="1233"/>
        <v>0.65049999999999997</v>
      </c>
      <c r="AT2428">
        <f t="shared" si="1234"/>
        <v>2.0994999999999999</v>
      </c>
      <c r="AU2428" s="43">
        <f t="shared" si="1249"/>
        <v>42870</v>
      </c>
      <c r="AV2428" s="43">
        <f t="shared" si="1235"/>
        <v>42916</v>
      </c>
      <c r="AW2428" s="45">
        <f t="shared" si="1250"/>
        <v>0.22030386740331492</v>
      </c>
      <c r="AX2428" s="45">
        <f t="shared" si="1251"/>
        <v>1.712084689321123</v>
      </c>
      <c r="AY2428" s="47">
        <f t="shared" si="1252"/>
        <v>103.57318008114007</v>
      </c>
      <c r="AZ2428" s="47">
        <f t="shared" si="1253"/>
        <v>122.67365399902005</v>
      </c>
      <c r="BA2428" s="43"/>
      <c r="BC2428" s="2">
        <v>42716</v>
      </c>
      <c r="BD2428" t="str">
        <v>912828B6</v>
      </c>
      <c r="BE2428">
        <v>-9.9222999999999999</v>
      </c>
      <c r="BF2428">
        <v>0.94413000000000002</v>
      </c>
      <c r="BG2428">
        <v>0.82720000000000005</v>
      </c>
      <c r="BH2428">
        <v>123.5</v>
      </c>
      <c r="BI2428">
        <f>VLOOKUP(BD2428,工作表1!$K$3:$L$1000,2,FALSE)</f>
        <v>2.75</v>
      </c>
      <c r="BJ2428" t="str">
        <f>VLOOKUP(BD2428,工作表1!$K$3:$M$1000,3,FALSE)</f>
        <v>2024/2/15</v>
      </c>
      <c r="BK2428">
        <f t="shared" si="1236"/>
        <v>0.64500000000000002</v>
      </c>
      <c r="BL2428">
        <f t="shared" si="1237"/>
        <v>2.105</v>
      </c>
      <c r="BM2428" s="43">
        <f t="shared" si="1254"/>
        <v>42781</v>
      </c>
      <c r="BN2428" s="43">
        <f t="shared" si="1238"/>
        <v>43007</v>
      </c>
      <c r="BO2428" s="45">
        <f t="shared" si="1255"/>
        <v>0.89673913043478259</v>
      </c>
      <c r="BP2428" s="45">
        <f t="shared" si="1256"/>
        <v>3.0816706372840978</v>
      </c>
      <c r="BQ2428" s="47">
        <f t="shared" si="1257"/>
        <v>103.53889154228852</v>
      </c>
      <c r="BR2428" s="47">
        <f t="shared" si="1258"/>
        <v>121.44864116478755</v>
      </c>
    </row>
    <row r="2429" spans="6:70" x14ac:dyDescent="0.25">
      <c r="F2429" s="2">
        <v>42797</v>
      </c>
      <c r="G2429">
        <v>0.85250000000000004</v>
      </c>
      <c r="H2429" s="43">
        <v>42836</v>
      </c>
      <c r="I2429">
        <v>2.1080000000000001</v>
      </c>
      <c r="L2429" s="2">
        <v>42716</v>
      </c>
      <c r="M2429" t="str">
        <v>912828VS</v>
      </c>
      <c r="N2429">
        <v>-1.0709</v>
      </c>
      <c r="O2429">
        <v>1.09188</v>
      </c>
      <c r="P2429">
        <v>0.81389999999999996</v>
      </c>
      <c r="Q2429">
        <v>124.765625</v>
      </c>
      <c r="R2429">
        <f>VLOOKUP(M2429,工作表1!$A$3:$B$1000,2,FALSE)</f>
        <v>2.5</v>
      </c>
      <c r="S2429" t="str">
        <f>VLOOKUP(M2429,工作表1!$A$3:$C$1000,3,FALSE)</f>
        <v>2023/8/15</v>
      </c>
      <c r="T2429">
        <f t="shared" si="1228"/>
        <v>0.64500000000000002</v>
      </c>
      <c r="U2429">
        <f t="shared" si="1227"/>
        <v>1.855</v>
      </c>
      <c r="V2429" s="43">
        <f t="shared" si="1239"/>
        <v>42781</v>
      </c>
      <c r="W2429" s="43">
        <f t="shared" si="1229"/>
        <v>42825</v>
      </c>
      <c r="X2429" s="45">
        <f t="shared" si="1240"/>
        <v>0.81521739130434789</v>
      </c>
      <c r="Y2429" s="45">
        <f t="shared" si="1241"/>
        <v>1.5549434187016082</v>
      </c>
      <c r="Z2429" s="47">
        <f t="shared" si="1242"/>
        <v>101.93742161031435</v>
      </c>
      <c r="AA2429" s="47">
        <f t="shared" si="1243"/>
        <v>123.83789462124605</v>
      </c>
      <c r="AB2429" s="45">
        <f t="shared" si="1244"/>
        <v>2.2467999999999999</v>
      </c>
      <c r="AC2429" s="2" t="str">
        <f t="shared" si="1230"/>
        <v>TY2</v>
      </c>
      <c r="AD2429">
        <f t="shared" si="1231"/>
        <v>124</v>
      </c>
      <c r="AE2429">
        <f t="shared" si="1232"/>
        <v>123.53125</v>
      </c>
      <c r="AF2429" s="49">
        <f t="shared" si="1259"/>
        <v>0.46875</v>
      </c>
      <c r="AG2429" s="3">
        <f t="shared" si="1245"/>
        <v>122.71937887340921</v>
      </c>
      <c r="AH2429">
        <f t="shared" si="1246"/>
        <v>121.47209026467493</v>
      </c>
      <c r="AI2429" s="51">
        <f t="shared" si="1247"/>
        <v>1.24728860873428</v>
      </c>
      <c r="AJ2429" s="52">
        <f t="shared" si="1248"/>
        <v>0.77853860873428005</v>
      </c>
      <c r="AK2429" s="2">
        <v>42716</v>
      </c>
      <c r="AL2429" t="str">
        <v>912828WE</v>
      </c>
      <c r="AM2429">
        <v>-3.6143999999999998</v>
      </c>
      <c r="AN2429">
        <v>0.76422999999999996</v>
      </c>
      <c r="AO2429">
        <v>0.82720000000000005</v>
      </c>
      <c r="AP2429">
        <v>124</v>
      </c>
      <c r="AQ2429">
        <f>VLOOKUP(AL2429,工作表1!$F$3:$G$1000,2,FALSE)</f>
        <v>2.75</v>
      </c>
      <c r="AR2429" t="str">
        <f>VLOOKUP(AL2429,工作表1!$F$3:$H$1000,3,FALSE)</f>
        <v>2023/11/15</v>
      </c>
      <c r="AS2429">
        <f t="shared" si="1233"/>
        <v>0.64500000000000002</v>
      </c>
      <c r="AT2429">
        <f t="shared" si="1234"/>
        <v>2.105</v>
      </c>
      <c r="AU2429" s="43">
        <f t="shared" si="1249"/>
        <v>42870</v>
      </c>
      <c r="AV2429" s="43">
        <f t="shared" si="1235"/>
        <v>42916</v>
      </c>
      <c r="AW2429" s="45">
        <f t="shared" si="1250"/>
        <v>0.21270718232044197</v>
      </c>
      <c r="AX2429" s="45">
        <f t="shared" si="1251"/>
        <v>1.7120222508135927</v>
      </c>
      <c r="AY2429" s="47">
        <f t="shared" si="1252"/>
        <v>103.62463757851332</v>
      </c>
      <c r="AZ2429" s="47">
        <f t="shared" si="1253"/>
        <v>122.71937887340921</v>
      </c>
      <c r="BA2429" s="43"/>
      <c r="BC2429" s="2">
        <v>42713</v>
      </c>
      <c r="BD2429" t="str">
        <v>912828B6</v>
      </c>
      <c r="BE2429">
        <v>-9.9499999999999993</v>
      </c>
      <c r="BF2429">
        <v>0.94277</v>
      </c>
      <c r="BG2429">
        <v>0.82720000000000005</v>
      </c>
      <c r="BH2429">
        <v>123.53125</v>
      </c>
      <c r="BI2429">
        <f>VLOOKUP(BD2429,工作表1!$K$3:$L$1000,2,FALSE)</f>
        <v>2.75</v>
      </c>
      <c r="BJ2429" t="str">
        <f>VLOOKUP(BD2429,工作表1!$K$3:$M$1000,3,FALSE)</f>
        <v>2024/2/15</v>
      </c>
      <c r="BK2429">
        <f t="shared" si="1236"/>
        <v>0.64300000000000002</v>
      </c>
      <c r="BL2429">
        <f t="shared" si="1237"/>
        <v>2.1070000000000002</v>
      </c>
      <c r="BM2429" s="43">
        <f t="shared" si="1254"/>
        <v>42781</v>
      </c>
      <c r="BN2429" s="43">
        <f t="shared" si="1238"/>
        <v>43007</v>
      </c>
      <c r="BO2429" s="45">
        <f t="shared" si="1255"/>
        <v>0.88926630434782605</v>
      </c>
      <c r="BP2429" s="45">
        <f t="shared" si="1256"/>
        <v>3.0817320577724834</v>
      </c>
      <c r="BQ2429" s="47">
        <f t="shared" si="1257"/>
        <v>103.57051418566057</v>
      </c>
      <c r="BR2429" s="47">
        <f t="shared" si="1258"/>
        <v>121.47209026467493</v>
      </c>
    </row>
    <row r="2430" spans="6:70" x14ac:dyDescent="0.25">
      <c r="F2430" s="2">
        <v>42796</v>
      </c>
      <c r="G2430">
        <v>0.84433999999999998</v>
      </c>
      <c r="H2430" s="43">
        <v>42835</v>
      </c>
      <c r="I2430">
        <v>2.1808000000000001</v>
      </c>
      <c r="L2430" s="2">
        <v>42713</v>
      </c>
      <c r="M2430" t="str">
        <v>912828VS</v>
      </c>
      <c r="N2430">
        <v>-0.56599999999999995</v>
      </c>
      <c r="O2430">
        <v>0.74521999999999999</v>
      </c>
      <c r="P2430">
        <v>0.81389999999999996</v>
      </c>
      <c r="Q2430">
        <v>124.796875</v>
      </c>
      <c r="R2430">
        <f>VLOOKUP(M2430,工作表1!$A$3:$B$1000,2,FALSE)</f>
        <v>2.5</v>
      </c>
      <c r="S2430" t="str">
        <f>VLOOKUP(M2430,工作表1!$A$3:$C$1000,3,FALSE)</f>
        <v>2023/8/15</v>
      </c>
      <c r="T2430">
        <f t="shared" si="1228"/>
        <v>0.64300000000000002</v>
      </c>
      <c r="U2430">
        <f t="shared" si="1227"/>
        <v>1.857</v>
      </c>
      <c r="V2430" s="43">
        <f t="shared" si="1239"/>
        <v>42781</v>
      </c>
      <c r="W2430" s="43">
        <f t="shared" si="1229"/>
        <v>42825</v>
      </c>
      <c r="X2430" s="45">
        <f t="shared" si="1240"/>
        <v>0.80842391304347827</v>
      </c>
      <c r="Y2430" s="45">
        <f t="shared" si="1241"/>
        <v>1.5549992555092316</v>
      </c>
      <c r="Z2430" s="47">
        <f t="shared" si="1242"/>
        <v>102.07808361621774</v>
      </c>
      <c r="AA2430" s="47">
        <f t="shared" si="1243"/>
        <v>123.9969406576993</v>
      </c>
      <c r="AB2430" s="45">
        <f t="shared" si="1244"/>
        <v>2.2541000000000002</v>
      </c>
      <c r="AC2430" s="2" t="str">
        <f t="shared" si="1230"/>
        <v>TY2</v>
      </c>
      <c r="AD2430">
        <f t="shared" si="1231"/>
        <v>124.03125</v>
      </c>
      <c r="AE2430">
        <f t="shared" si="1232"/>
        <v>124.03125</v>
      </c>
      <c r="AF2430" s="49">
        <f t="shared" si="1259"/>
        <v>0</v>
      </c>
      <c r="AG2430" s="3">
        <f t="shared" si="1245"/>
        <v>122.81380506765487</v>
      </c>
      <c r="AH2430">
        <f t="shared" si="1246"/>
        <v>122.02748028837364</v>
      </c>
      <c r="AI2430" s="51">
        <f t="shared" si="1247"/>
        <v>0.78632477928123024</v>
      </c>
      <c r="AJ2430" s="52">
        <f t="shared" si="1248"/>
        <v>0.78632477928123024</v>
      </c>
      <c r="AK2430" s="2">
        <v>42713</v>
      </c>
      <c r="AL2430" t="str">
        <v>912828WE</v>
      </c>
      <c r="AM2430">
        <v>-2.6457999999999999</v>
      </c>
      <c r="AN2430">
        <v>0.66403000000000001</v>
      </c>
      <c r="AO2430">
        <v>0.82720000000000005</v>
      </c>
      <c r="AP2430">
        <v>124.03125</v>
      </c>
      <c r="AQ2430">
        <f>VLOOKUP(AL2430,工作表1!$F$3:$G$1000,2,FALSE)</f>
        <v>2.75</v>
      </c>
      <c r="AR2430" t="str">
        <f>VLOOKUP(AL2430,工作表1!$F$3:$H$1000,3,FALSE)</f>
        <v>2023/11/15</v>
      </c>
      <c r="AS2430">
        <f t="shared" si="1233"/>
        <v>0.64300000000000002</v>
      </c>
      <c r="AT2430">
        <f t="shared" si="1234"/>
        <v>2.1070000000000002</v>
      </c>
      <c r="AU2430" s="43">
        <f t="shared" si="1249"/>
        <v>42870</v>
      </c>
      <c r="AV2430" s="43">
        <f t="shared" si="1235"/>
        <v>42916</v>
      </c>
      <c r="AW2430" s="45">
        <f t="shared" si="1250"/>
        <v>0.20511049723756908</v>
      </c>
      <c r="AX2430" s="45">
        <f t="shared" si="1251"/>
        <v>1.711959812306062</v>
      </c>
      <c r="AY2430" s="47">
        <f t="shared" si="1252"/>
        <v>103.71446691878299</v>
      </c>
      <c r="AZ2430" s="47">
        <f t="shared" si="1253"/>
        <v>122.81380506765487</v>
      </c>
      <c r="BA2430" s="43"/>
      <c r="BC2430" s="2">
        <v>42712</v>
      </c>
      <c r="BD2430" t="str">
        <v>912828B6</v>
      </c>
      <c r="BE2430">
        <v>-10.2546</v>
      </c>
      <c r="BF2430">
        <v>0.86867000000000005</v>
      </c>
      <c r="BG2430">
        <v>0.82720000000000005</v>
      </c>
      <c r="BH2430">
        <v>124.03125</v>
      </c>
      <c r="BI2430">
        <f>VLOOKUP(BD2430,工作表1!$K$3:$L$1000,2,FALSE)</f>
        <v>2.75</v>
      </c>
      <c r="BJ2430" t="str">
        <f>VLOOKUP(BD2430,工作表1!$K$3:$M$1000,3,FALSE)</f>
        <v>2024/2/15</v>
      </c>
      <c r="BK2430">
        <f t="shared" si="1236"/>
        <v>0.63995999999999997</v>
      </c>
      <c r="BL2430">
        <f t="shared" si="1237"/>
        <v>2.1100400000000001</v>
      </c>
      <c r="BM2430" s="43">
        <f t="shared" si="1254"/>
        <v>42781</v>
      </c>
      <c r="BN2430" s="43">
        <f t="shared" si="1238"/>
        <v>43007</v>
      </c>
      <c r="BO2430" s="45">
        <f t="shared" si="1255"/>
        <v>0.86684782608695654</v>
      </c>
      <c r="BP2430" s="45">
        <f t="shared" si="1256"/>
        <v>3.0819163192376418</v>
      </c>
      <c r="BQ2430" s="47">
        <f t="shared" si="1257"/>
        <v>104.06425879043309</v>
      </c>
      <c r="BR2430" s="47">
        <f t="shared" si="1258"/>
        <v>122.02748028837364</v>
      </c>
    </row>
    <row r="2431" spans="6:70" x14ac:dyDescent="0.25">
      <c r="F2431" s="2">
        <v>42795</v>
      </c>
      <c r="G2431">
        <v>0.81899999999999995</v>
      </c>
      <c r="H2431" s="43">
        <v>42832</v>
      </c>
      <c r="I2431">
        <v>2.2002999999999999</v>
      </c>
      <c r="L2431" s="2">
        <v>42712</v>
      </c>
      <c r="M2431" t="str">
        <v>912828VS</v>
      </c>
      <c r="N2431">
        <v>-0.378</v>
      </c>
      <c r="O2431">
        <v>0.51683999999999997</v>
      </c>
      <c r="P2431">
        <v>0.81389999999999996</v>
      </c>
      <c r="Q2431">
        <v>125.28125</v>
      </c>
      <c r="R2431">
        <f>VLOOKUP(M2431,工作表1!$A$3:$B$1000,2,FALSE)</f>
        <v>2.5</v>
      </c>
      <c r="S2431" t="str">
        <f>VLOOKUP(M2431,工作表1!$A$3:$C$1000,3,FALSE)</f>
        <v>2023/8/15</v>
      </c>
      <c r="T2431">
        <f t="shared" si="1228"/>
        <v>0.63995999999999997</v>
      </c>
      <c r="U2431">
        <f t="shared" si="1227"/>
        <v>1.8600400000000001</v>
      </c>
      <c r="V2431" s="43">
        <f t="shared" si="1239"/>
        <v>42781</v>
      </c>
      <c r="W2431" s="43">
        <f t="shared" si="1229"/>
        <v>42825</v>
      </c>
      <c r="X2431" s="45">
        <f t="shared" si="1240"/>
        <v>0.78804347826086962</v>
      </c>
      <c r="Y2431" s="45">
        <f t="shared" si="1241"/>
        <v>1.5551667659321025</v>
      </c>
      <c r="Z2431" s="47">
        <f t="shared" si="1242"/>
        <v>102.56437988544877</v>
      </c>
      <c r="AA2431" s="47">
        <f t="shared" si="1243"/>
        <v>124.55414323903727</v>
      </c>
      <c r="AB2431" s="45">
        <f t="shared" si="1244"/>
        <v>2.1978</v>
      </c>
      <c r="AC2431" s="2" t="str">
        <f t="shared" si="1230"/>
        <v>TY2</v>
      </c>
      <c r="AD2431">
        <f t="shared" si="1231"/>
        <v>124.53125</v>
      </c>
      <c r="AE2431">
        <f t="shared" si="1232"/>
        <v>124.3125</v>
      </c>
      <c r="AF2431" s="49">
        <f t="shared" si="1259"/>
        <v>0.21875</v>
      </c>
      <c r="AG2431" s="3">
        <f t="shared" si="1245"/>
        <v>123.31340183684691</v>
      </c>
      <c r="AH2431">
        <f t="shared" si="1246"/>
        <v>122.28441945616861</v>
      </c>
      <c r="AI2431" s="51">
        <f t="shared" si="1247"/>
        <v>1.0289823806783005</v>
      </c>
      <c r="AJ2431" s="52">
        <f t="shared" si="1248"/>
        <v>0.8102323806783005</v>
      </c>
      <c r="AK2431" s="2">
        <v>42712</v>
      </c>
      <c r="AL2431" t="str">
        <v>912828WE</v>
      </c>
      <c r="AM2431">
        <v>-3.3105000000000002</v>
      </c>
      <c r="AN2431">
        <v>0.64022999999999997</v>
      </c>
      <c r="AO2431">
        <v>0.82720000000000005</v>
      </c>
      <c r="AP2431">
        <v>124.53125</v>
      </c>
      <c r="AQ2431">
        <f>VLOOKUP(AL2431,工作表1!$F$3:$G$1000,2,FALSE)</f>
        <v>2.75</v>
      </c>
      <c r="AR2431" t="str">
        <f>VLOOKUP(AL2431,工作表1!$F$3:$H$1000,3,FALSE)</f>
        <v>2023/11/15</v>
      </c>
      <c r="AS2431">
        <f t="shared" si="1233"/>
        <v>0.63995999999999997</v>
      </c>
      <c r="AT2431">
        <f t="shared" si="1234"/>
        <v>2.1100400000000001</v>
      </c>
      <c r="AU2431" s="43">
        <f t="shared" si="1249"/>
        <v>42870</v>
      </c>
      <c r="AV2431" s="43">
        <f t="shared" si="1235"/>
        <v>42916</v>
      </c>
      <c r="AW2431" s="45">
        <f t="shared" si="1250"/>
        <v>0.18232044198895025</v>
      </c>
      <c r="AX2431" s="45">
        <f t="shared" si="1251"/>
        <v>1.7117724967834711</v>
      </c>
      <c r="AY2431" s="47">
        <f t="shared" si="1252"/>
        <v>104.16129089898314</v>
      </c>
      <c r="AZ2431" s="47">
        <f t="shared" si="1253"/>
        <v>123.31340183684691</v>
      </c>
      <c r="BA2431" s="43"/>
      <c r="BC2431" s="2">
        <v>42711</v>
      </c>
      <c r="BD2431" t="str">
        <v>912828B6</v>
      </c>
      <c r="BE2431">
        <v>-10.3956</v>
      </c>
      <c r="BF2431">
        <v>0.87224999999999997</v>
      </c>
      <c r="BG2431">
        <v>0.82720000000000005</v>
      </c>
      <c r="BH2431">
        <v>124.3125</v>
      </c>
      <c r="BI2431">
        <f>VLOOKUP(BD2431,工作表1!$K$3:$L$1000,2,FALSE)</f>
        <v>2.75</v>
      </c>
      <c r="BJ2431" t="str">
        <f>VLOOKUP(BD2431,工作表1!$K$3:$M$1000,3,FALSE)</f>
        <v>2024/2/15</v>
      </c>
      <c r="BK2431">
        <f t="shared" si="1236"/>
        <v>0.62804000000000004</v>
      </c>
      <c r="BL2431">
        <f t="shared" si="1237"/>
        <v>2.1219600000000001</v>
      </c>
      <c r="BM2431" s="43">
        <f t="shared" si="1254"/>
        <v>42781</v>
      </c>
      <c r="BN2431" s="43">
        <f t="shared" si="1238"/>
        <v>43007</v>
      </c>
      <c r="BO2431" s="45">
        <f t="shared" si="1255"/>
        <v>0.859375</v>
      </c>
      <c r="BP2431" s="45">
        <f t="shared" si="1256"/>
        <v>3.0819777397260273</v>
      </c>
      <c r="BQ2431" s="47">
        <f t="shared" si="1257"/>
        <v>104.29718952908941</v>
      </c>
      <c r="BR2431" s="47">
        <f t="shared" si="1258"/>
        <v>122.28441945616861</v>
      </c>
    </row>
    <row r="2432" spans="6:70" x14ac:dyDescent="0.25">
      <c r="F2432" s="2">
        <v>42794</v>
      </c>
      <c r="G2432">
        <v>0.81008000000000002</v>
      </c>
      <c r="H2432" s="43">
        <v>42831</v>
      </c>
      <c r="I2432">
        <v>2.1442999999999999</v>
      </c>
      <c r="L2432" s="2">
        <v>42711</v>
      </c>
      <c r="M2432" t="str">
        <v>912828VS</v>
      </c>
      <c r="N2432">
        <v>-0.48070000000000002</v>
      </c>
      <c r="O2432">
        <v>0.55845999999999996</v>
      </c>
      <c r="P2432">
        <v>0.81389999999999996</v>
      </c>
      <c r="Q2432">
        <v>125.546875</v>
      </c>
      <c r="R2432">
        <f>VLOOKUP(M2432,工作表1!$A$3:$B$1000,2,FALSE)</f>
        <v>2.5</v>
      </c>
      <c r="S2432" t="str">
        <f>VLOOKUP(M2432,工作表1!$A$3:$C$1000,3,FALSE)</f>
        <v>2023/8/15</v>
      </c>
      <c r="T2432">
        <f t="shared" si="1228"/>
        <v>0.62804000000000004</v>
      </c>
      <c r="U2432">
        <f t="shared" si="1227"/>
        <v>1.8719600000000001</v>
      </c>
      <c r="V2432" s="43">
        <f t="shared" si="1239"/>
        <v>42781</v>
      </c>
      <c r="W2432" s="43">
        <f t="shared" si="1229"/>
        <v>42825</v>
      </c>
      <c r="X2432" s="45">
        <f t="shared" si="1240"/>
        <v>0.78125</v>
      </c>
      <c r="Y2432" s="45">
        <f t="shared" si="1241"/>
        <v>1.555222602739726</v>
      </c>
      <c r="Z2432" s="47">
        <f t="shared" si="1242"/>
        <v>102.77183861926513</v>
      </c>
      <c r="AA2432" s="47">
        <f t="shared" si="1243"/>
        <v>124.79138896576323</v>
      </c>
      <c r="AB2432" s="45">
        <f t="shared" si="1244"/>
        <v>2.1371000000000002</v>
      </c>
      <c r="AC2432" s="2" t="str">
        <f t="shared" si="1230"/>
        <v>TY2</v>
      </c>
      <c r="AD2432">
        <f t="shared" si="1231"/>
        <v>124.8125</v>
      </c>
      <c r="AE2432">
        <f t="shared" si="1232"/>
        <v>123.96875</v>
      </c>
      <c r="AF2432" s="49">
        <f t="shared" si="1259"/>
        <v>0.84375</v>
      </c>
      <c r="AG2432" s="3">
        <f t="shared" si="1245"/>
        <v>123.50254664735935</v>
      </c>
      <c r="AH2432">
        <f t="shared" si="1246"/>
        <v>121.87351299452428</v>
      </c>
      <c r="AI2432" s="51">
        <f t="shared" si="1247"/>
        <v>1.6290336528350764</v>
      </c>
      <c r="AJ2432" s="52">
        <f t="shared" si="1248"/>
        <v>0.7852836528350764</v>
      </c>
      <c r="AK2432" s="2">
        <v>42711</v>
      </c>
      <c r="AL2432" t="str">
        <v>912828WE</v>
      </c>
      <c r="AM2432">
        <v>-4.4625000000000004</v>
      </c>
      <c r="AN2432">
        <v>0.74704999999999999</v>
      </c>
      <c r="AO2432">
        <v>0.82720000000000005</v>
      </c>
      <c r="AP2432">
        <v>124.8125</v>
      </c>
      <c r="AQ2432">
        <f>VLOOKUP(AL2432,工作表1!$F$3:$G$1000,2,FALSE)</f>
        <v>2.75</v>
      </c>
      <c r="AR2432" t="str">
        <f>VLOOKUP(AL2432,工作表1!$F$3:$H$1000,3,FALSE)</f>
        <v>2023/11/15</v>
      </c>
      <c r="AS2432">
        <f t="shared" si="1233"/>
        <v>0.62804000000000004</v>
      </c>
      <c r="AT2432">
        <f t="shared" si="1234"/>
        <v>2.1219600000000001</v>
      </c>
      <c r="AU2432" s="43">
        <f t="shared" si="1249"/>
        <v>42870</v>
      </c>
      <c r="AV2432" s="43">
        <f t="shared" si="1235"/>
        <v>42916</v>
      </c>
      <c r="AW2432" s="45">
        <f t="shared" si="1250"/>
        <v>0.17472375690607736</v>
      </c>
      <c r="AX2432" s="45">
        <f t="shared" si="1251"/>
        <v>1.7117100582759404</v>
      </c>
      <c r="AY2432" s="47">
        <f t="shared" si="1252"/>
        <v>104.33512903418423</v>
      </c>
      <c r="AZ2432" s="47">
        <f t="shared" si="1253"/>
        <v>123.50254664735935</v>
      </c>
      <c r="BA2432" s="43"/>
      <c r="BC2432" s="2">
        <v>42710</v>
      </c>
      <c r="BD2432" t="str">
        <v>912828B6</v>
      </c>
      <c r="BE2432">
        <v>-11.5244</v>
      </c>
      <c r="BF2432">
        <v>0.93108999999999997</v>
      </c>
      <c r="BG2432">
        <v>0.82720000000000005</v>
      </c>
      <c r="BH2432">
        <v>123.96875</v>
      </c>
      <c r="BI2432">
        <f>VLOOKUP(BD2432,工作表1!$K$3:$L$1000,2,FALSE)</f>
        <v>2.75</v>
      </c>
      <c r="BJ2432" t="str">
        <f>VLOOKUP(BD2432,工作表1!$K$3:$M$1000,3,FALSE)</f>
        <v>2024/2/15</v>
      </c>
      <c r="BK2432">
        <f t="shared" si="1236"/>
        <v>0.62651999999999997</v>
      </c>
      <c r="BL2432">
        <f t="shared" si="1237"/>
        <v>2.1234799999999998</v>
      </c>
      <c r="BM2432" s="43">
        <f t="shared" si="1254"/>
        <v>42781</v>
      </c>
      <c r="BN2432" s="43">
        <f t="shared" si="1238"/>
        <v>43007</v>
      </c>
      <c r="BO2432" s="45">
        <f t="shared" si="1255"/>
        <v>0.85190217391304346</v>
      </c>
      <c r="BP2432" s="45">
        <f t="shared" si="1256"/>
        <v>3.0820391602144133</v>
      </c>
      <c r="BQ2432" s="47">
        <f t="shared" si="1257"/>
        <v>103.96919347418464</v>
      </c>
      <c r="BR2432" s="47">
        <f t="shared" si="1258"/>
        <v>121.87351299452428</v>
      </c>
    </row>
    <row r="2433" spans="6:70" x14ac:dyDescent="0.25">
      <c r="F2433" s="2">
        <v>42793</v>
      </c>
      <c r="G2433">
        <v>0.76</v>
      </c>
      <c r="H2433" s="43">
        <v>42830</v>
      </c>
      <c r="I2433">
        <v>2.1395</v>
      </c>
      <c r="L2433" s="2">
        <v>42710</v>
      </c>
      <c r="M2433" t="str">
        <v>912828VS</v>
      </c>
      <c r="N2433">
        <v>-0.71799999999999997</v>
      </c>
      <c r="O2433">
        <v>0.66166999999999998</v>
      </c>
      <c r="P2433">
        <v>0.81389999999999996</v>
      </c>
      <c r="Q2433">
        <v>125.203125</v>
      </c>
      <c r="R2433">
        <f>VLOOKUP(M2433,工作表1!$A$3:$B$1000,2,FALSE)</f>
        <v>2.5</v>
      </c>
      <c r="S2433" t="str">
        <f>VLOOKUP(M2433,工作表1!$A$3:$C$1000,3,FALSE)</f>
        <v>2023/8/15</v>
      </c>
      <c r="T2433">
        <f t="shared" si="1228"/>
        <v>0.62651999999999997</v>
      </c>
      <c r="U2433">
        <f t="shared" si="1227"/>
        <v>1.87348</v>
      </c>
      <c r="V2433" s="43">
        <f t="shared" si="1239"/>
        <v>42781</v>
      </c>
      <c r="W2433" s="43">
        <f t="shared" si="1229"/>
        <v>42825</v>
      </c>
      <c r="X2433" s="45">
        <f t="shared" si="1240"/>
        <v>0.77445652173913038</v>
      </c>
      <c r="Y2433" s="45">
        <f t="shared" si="1241"/>
        <v>1.5552784395473496</v>
      </c>
      <c r="Z2433" s="47">
        <f t="shared" si="1242"/>
        <v>102.46353702059405</v>
      </c>
      <c r="AA2433" s="47">
        <f t="shared" si="1243"/>
        <v>124.39890963858045</v>
      </c>
      <c r="AB2433" s="45">
        <f t="shared" si="1244"/>
        <v>2.1831999999999998</v>
      </c>
      <c r="AC2433" s="2" t="str">
        <f t="shared" si="1230"/>
        <v>TY2</v>
      </c>
      <c r="AD2433">
        <f t="shared" si="1231"/>
        <v>124.46875</v>
      </c>
      <c r="AE2433">
        <f t="shared" si="1232"/>
        <v>124.21875</v>
      </c>
      <c r="AF2433" s="49">
        <f t="shared" si="1259"/>
        <v>0.25</v>
      </c>
      <c r="AG2433" s="3">
        <f t="shared" si="1245"/>
        <v>123.14620008568208</v>
      </c>
      <c r="AH2433">
        <f t="shared" si="1246"/>
        <v>121.73030031787265</v>
      </c>
      <c r="AI2433" s="51">
        <f t="shared" si="1247"/>
        <v>1.4158997678094352</v>
      </c>
      <c r="AJ2433" s="52">
        <f t="shared" si="1248"/>
        <v>1.1658997678094352</v>
      </c>
      <c r="AK2433" s="2">
        <v>42710</v>
      </c>
      <c r="AL2433" t="str">
        <v>912828WE</v>
      </c>
      <c r="AM2433">
        <v>-4.5861999999999998</v>
      </c>
      <c r="AN2433">
        <v>0.75624999999999998</v>
      </c>
      <c r="AO2433">
        <v>0.82720000000000005</v>
      </c>
      <c r="AP2433">
        <v>124.46875</v>
      </c>
      <c r="AQ2433">
        <f>VLOOKUP(AL2433,工作表1!$F$3:$G$1000,2,FALSE)</f>
        <v>2.75</v>
      </c>
      <c r="AR2433" t="str">
        <f>VLOOKUP(AL2433,工作表1!$F$3:$H$1000,3,FALSE)</f>
        <v>2023/11/15</v>
      </c>
      <c r="AS2433">
        <f t="shared" si="1233"/>
        <v>0.62651999999999997</v>
      </c>
      <c r="AT2433">
        <f t="shared" si="1234"/>
        <v>2.1234799999999998</v>
      </c>
      <c r="AU2433" s="43">
        <f t="shared" si="1249"/>
        <v>42870</v>
      </c>
      <c r="AV2433" s="43">
        <f t="shared" si="1235"/>
        <v>42916</v>
      </c>
      <c r="AW2433" s="45">
        <f t="shared" si="1250"/>
        <v>0.16712707182320441</v>
      </c>
      <c r="AX2433" s="45">
        <f t="shared" si="1251"/>
        <v>1.7116476197684101</v>
      </c>
      <c r="AY2433" s="47">
        <f t="shared" si="1252"/>
        <v>104.05188070631</v>
      </c>
      <c r="AZ2433" s="47">
        <f t="shared" si="1253"/>
        <v>123.14620008568208</v>
      </c>
      <c r="BA2433" s="43"/>
      <c r="BC2433" s="2">
        <v>42709</v>
      </c>
      <c r="BD2433" t="str">
        <v>912828B6</v>
      </c>
      <c r="BE2433">
        <v>-18.351900000000001</v>
      </c>
      <c r="BF2433">
        <v>1.28843</v>
      </c>
      <c r="BG2433">
        <v>0.82720000000000005</v>
      </c>
      <c r="BH2433">
        <v>124.21875</v>
      </c>
      <c r="BI2433">
        <f>VLOOKUP(BD2433,工作表1!$K$3:$L$1000,2,FALSE)</f>
        <v>2.75</v>
      </c>
      <c r="BJ2433" t="str">
        <f>VLOOKUP(BD2433,工作表1!$K$3:$M$1000,3,FALSE)</f>
        <v>2024/2/15</v>
      </c>
      <c r="BK2433">
        <f t="shared" si="1236"/>
        <v>0.62404000000000004</v>
      </c>
      <c r="BL2433">
        <f t="shared" si="1237"/>
        <v>2.1259600000000001</v>
      </c>
      <c r="BM2433" s="43">
        <f t="shared" si="1254"/>
        <v>42781</v>
      </c>
      <c r="BN2433" s="43">
        <f t="shared" si="1238"/>
        <v>43007</v>
      </c>
      <c r="BO2433" s="45">
        <f t="shared" si="1255"/>
        <v>0.84442934782608692</v>
      </c>
      <c r="BP2433" s="45">
        <f t="shared" si="1256"/>
        <v>3.0821005807027992</v>
      </c>
      <c r="BQ2433" s="47">
        <f t="shared" si="1257"/>
        <v>103.86343416267029</v>
      </c>
      <c r="BR2433" s="47">
        <f t="shared" si="1258"/>
        <v>121.73030031787265</v>
      </c>
    </row>
    <row r="2434" spans="6:70" x14ac:dyDescent="0.25">
      <c r="F2434" s="2">
        <v>42790</v>
      </c>
      <c r="G2434">
        <v>0.74</v>
      </c>
      <c r="H2434" s="43">
        <v>42829</v>
      </c>
      <c r="I2434">
        <v>2.1758999999999999</v>
      </c>
      <c r="L2434" s="2">
        <v>42709</v>
      </c>
      <c r="M2434" t="str">
        <v>912828VS</v>
      </c>
      <c r="N2434">
        <v>2.5999999999999999E-3</v>
      </c>
      <c r="O2434">
        <v>0.31881999999999999</v>
      </c>
      <c r="P2434">
        <v>0.81389999999999996</v>
      </c>
      <c r="Q2434">
        <v>125.1875</v>
      </c>
      <c r="R2434">
        <f>VLOOKUP(M2434,工作表1!$A$3:$B$1000,2,FALSE)</f>
        <v>2.5</v>
      </c>
      <c r="S2434" t="str">
        <f>VLOOKUP(M2434,工作表1!$A$3:$C$1000,3,FALSE)</f>
        <v>2023/8/15</v>
      </c>
      <c r="T2434">
        <f t="shared" si="1228"/>
        <v>0.62404000000000004</v>
      </c>
      <c r="U2434">
        <f t="shared" si="1227"/>
        <v>1.8759600000000001</v>
      </c>
      <c r="V2434" s="43">
        <f t="shared" si="1239"/>
        <v>42781</v>
      </c>
      <c r="W2434" s="43">
        <f t="shared" si="1229"/>
        <v>42825</v>
      </c>
      <c r="X2434" s="45">
        <f t="shared" si="1240"/>
        <v>0.76766304347826075</v>
      </c>
      <c r="Y2434" s="45">
        <f t="shared" si="1241"/>
        <v>1.5553342763549729</v>
      </c>
      <c r="Z2434" s="47">
        <f t="shared" si="1242"/>
        <v>102.56887346083147</v>
      </c>
      <c r="AA2434" s="47">
        <f t="shared" si="1243"/>
        <v>124.51426042295608</v>
      </c>
      <c r="AB2434" s="45">
        <f t="shared" si="1244"/>
        <v>2.1928999999999998</v>
      </c>
      <c r="AC2434" s="2" t="str">
        <f t="shared" si="1230"/>
        <v>TY2</v>
      </c>
      <c r="AD2434">
        <f t="shared" si="1231"/>
        <v>124.46875</v>
      </c>
      <c r="AE2434">
        <f t="shared" si="1232"/>
        <v>124.21875</v>
      </c>
      <c r="AF2434" s="49">
        <f t="shared" si="1259"/>
        <v>0.25</v>
      </c>
      <c r="AG2434" s="3">
        <f t="shared" si="1245"/>
        <v>123.15538407533117</v>
      </c>
      <c r="AH2434">
        <f t="shared" si="1246"/>
        <v>121.70829421881318</v>
      </c>
      <c r="AI2434" s="51">
        <f t="shared" si="1247"/>
        <v>1.4470898565179908</v>
      </c>
      <c r="AJ2434" s="52">
        <f t="shared" si="1248"/>
        <v>1.1970898565179908</v>
      </c>
      <c r="AK2434" s="2">
        <v>42709</v>
      </c>
      <c r="AL2434" t="str">
        <v>912828WE</v>
      </c>
      <c r="AM2434">
        <v>-4.2995000000000001</v>
      </c>
      <c r="AN2434">
        <v>0.72538999999999998</v>
      </c>
      <c r="AO2434">
        <v>0.82720000000000005</v>
      </c>
      <c r="AP2434">
        <v>124.46875</v>
      </c>
      <c r="AQ2434">
        <f>VLOOKUP(AL2434,工作表1!$F$3:$G$1000,2,FALSE)</f>
        <v>2.75</v>
      </c>
      <c r="AR2434" t="str">
        <f>VLOOKUP(AL2434,工作表1!$F$3:$H$1000,3,FALSE)</f>
        <v>2023/11/15</v>
      </c>
      <c r="AS2434">
        <f t="shared" si="1233"/>
        <v>0.62404000000000004</v>
      </c>
      <c r="AT2434">
        <f t="shared" si="1234"/>
        <v>2.1259600000000001</v>
      </c>
      <c r="AU2434" s="43">
        <f t="shared" si="1249"/>
        <v>42870</v>
      </c>
      <c r="AV2434" s="43">
        <f t="shared" si="1235"/>
        <v>42916</v>
      </c>
      <c r="AW2434" s="45">
        <f t="shared" si="1250"/>
        <v>0.15953038674033149</v>
      </c>
      <c r="AX2434" s="45">
        <f t="shared" si="1251"/>
        <v>1.7115851812608796</v>
      </c>
      <c r="AY2434" s="47">
        <f t="shared" si="1252"/>
        <v>104.07155702827072</v>
      </c>
      <c r="AZ2434" s="47">
        <f t="shared" si="1253"/>
        <v>123.15538407533117</v>
      </c>
      <c r="BA2434" s="43"/>
      <c r="BC2434" s="2">
        <v>42706</v>
      </c>
      <c r="BD2434" t="str">
        <v>912828B6</v>
      </c>
      <c r="BE2434">
        <v>-18.561800000000002</v>
      </c>
      <c r="BF2434">
        <v>1.2948</v>
      </c>
      <c r="BG2434">
        <v>0.82720000000000005</v>
      </c>
      <c r="BH2434">
        <v>124.21875</v>
      </c>
      <c r="BI2434">
        <f>VLOOKUP(BD2434,工作表1!$K$3:$L$1000,2,FALSE)</f>
        <v>2.75</v>
      </c>
      <c r="BJ2434" t="str">
        <f>VLOOKUP(BD2434,工作表1!$K$3:$M$1000,3,FALSE)</f>
        <v>2024/2/15</v>
      </c>
      <c r="BK2434">
        <f t="shared" si="1236"/>
        <v>0.61699999999999999</v>
      </c>
      <c r="BL2434">
        <f t="shared" si="1237"/>
        <v>2.133</v>
      </c>
      <c r="BM2434" s="43">
        <f t="shared" si="1254"/>
        <v>42781</v>
      </c>
      <c r="BN2434" s="43">
        <f t="shared" si="1238"/>
        <v>43007</v>
      </c>
      <c r="BO2434" s="45">
        <f t="shared" si="1255"/>
        <v>0.83695652173913049</v>
      </c>
      <c r="BP2434" s="45">
        <f t="shared" si="1256"/>
        <v>3.0821620011911852</v>
      </c>
      <c r="BQ2434" s="47">
        <f t="shared" si="1257"/>
        <v>103.8617253765846</v>
      </c>
      <c r="BR2434" s="47">
        <f t="shared" si="1258"/>
        <v>121.70829421881318</v>
      </c>
    </row>
    <row r="2435" spans="6:70" x14ac:dyDescent="0.25">
      <c r="F2435" s="2">
        <v>42789</v>
      </c>
      <c r="G2435">
        <v>0.73599999999999999</v>
      </c>
      <c r="H2435" s="43">
        <v>42828</v>
      </c>
      <c r="I2435">
        <v>2.1347</v>
      </c>
      <c r="L2435" s="2">
        <v>42706</v>
      </c>
      <c r="M2435" t="str">
        <v>912828VS</v>
      </c>
      <c r="N2435">
        <v>-0.40849999999999997</v>
      </c>
      <c r="O2435">
        <v>0.49878</v>
      </c>
      <c r="P2435">
        <v>0.81389999999999996</v>
      </c>
      <c r="Q2435">
        <v>125.234375</v>
      </c>
      <c r="R2435">
        <f>VLOOKUP(M2435,工作表1!$A$3:$B$1000,2,FALSE)</f>
        <v>2.5</v>
      </c>
      <c r="S2435" t="str">
        <f>VLOOKUP(M2435,工作表1!$A$3:$C$1000,3,FALSE)</f>
        <v>2023/8/15</v>
      </c>
      <c r="T2435">
        <f t="shared" si="1228"/>
        <v>0.61699999999999999</v>
      </c>
      <c r="U2435">
        <f t="shared" si="1227"/>
        <v>1.883</v>
      </c>
      <c r="V2435" s="43">
        <f t="shared" si="1239"/>
        <v>42781</v>
      </c>
      <c r="W2435" s="43">
        <f t="shared" si="1229"/>
        <v>42825</v>
      </c>
      <c r="X2435" s="45">
        <f t="shared" si="1240"/>
        <v>0.76086956521739135</v>
      </c>
      <c r="Y2435" s="45">
        <f t="shared" si="1241"/>
        <v>1.5553901131625969</v>
      </c>
      <c r="Z2435" s="47">
        <f t="shared" si="1242"/>
        <v>102.55101202611147</v>
      </c>
      <c r="AA2435" s="47">
        <f t="shared" si="1243"/>
        <v>124.47642164341903</v>
      </c>
      <c r="AB2435" s="45">
        <f t="shared" si="1244"/>
        <v>2.1783000000000001</v>
      </c>
      <c r="AC2435" s="2" t="str">
        <f t="shared" si="1230"/>
        <v>TY2</v>
      </c>
      <c r="AD2435">
        <f t="shared" si="1231"/>
        <v>124.46875</v>
      </c>
      <c r="AE2435">
        <f t="shared" si="1232"/>
        <v>123.734375</v>
      </c>
      <c r="AF2435" s="49">
        <f t="shared" si="1259"/>
        <v>0.734375</v>
      </c>
      <c r="AG2435" s="3">
        <f t="shared" si="1245"/>
        <v>123.13202786324206</v>
      </c>
      <c r="AH2435">
        <f t="shared" si="1246"/>
        <v>121.15188672389252</v>
      </c>
      <c r="AI2435" s="51">
        <f t="shared" si="1247"/>
        <v>1.9801411393495414</v>
      </c>
      <c r="AJ2435" s="52">
        <f t="shared" si="1248"/>
        <v>1.2457661393495414</v>
      </c>
      <c r="AK2435" s="2">
        <v>42706</v>
      </c>
      <c r="AL2435" t="str">
        <v>912828WE</v>
      </c>
      <c r="AM2435">
        <v>-4.5133000000000001</v>
      </c>
      <c r="AN2435">
        <v>0.74190999999999996</v>
      </c>
      <c r="AO2435">
        <v>0.82720000000000005</v>
      </c>
      <c r="AP2435">
        <v>124.46875</v>
      </c>
      <c r="AQ2435">
        <f>VLOOKUP(AL2435,工作表1!$F$3:$G$1000,2,FALSE)</f>
        <v>2.75</v>
      </c>
      <c r="AR2435" t="str">
        <f>VLOOKUP(AL2435,工作表1!$F$3:$H$1000,3,FALSE)</f>
        <v>2023/11/15</v>
      </c>
      <c r="AS2435">
        <f t="shared" si="1233"/>
        <v>0.61699999999999999</v>
      </c>
      <c r="AT2435">
        <f t="shared" si="1234"/>
        <v>2.133</v>
      </c>
      <c r="AU2435" s="43">
        <f t="shared" si="1249"/>
        <v>42870</v>
      </c>
      <c r="AV2435" s="43">
        <f t="shared" si="1235"/>
        <v>42916</v>
      </c>
      <c r="AW2435" s="45">
        <f t="shared" si="1250"/>
        <v>0.15193370165745856</v>
      </c>
      <c r="AX2435" s="45">
        <f t="shared" si="1251"/>
        <v>1.711522742753349</v>
      </c>
      <c r="AY2435" s="47">
        <f t="shared" si="1252"/>
        <v>104.06695187313136</v>
      </c>
      <c r="AZ2435" s="47">
        <f t="shared" si="1253"/>
        <v>123.13202786324206</v>
      </c>
      <c r="BA2435" s="43"/>
      <c r="BC2435" s="2">
        <v>42705</v>
      </c>
      <c r="BD2435" t="str">
        <v>912828B6</v>
      </c>
      <c r="BE2435">
        <v>-19.029299999999999</v>
      </c>
      <c r="BF2435">
        <v>1.3542000000000001</v>
      </c>
      <c r="BG2435">
        <v>0.82720000000000005</v>
      </c>
      <c r="BH2435">
        <v>123.734375</v>
      </c>
      <c r="BI2435">
        <f>VLOOKUP(BD2435,工作表1!$K$3:$L$1000,2,FALSE)</f>
        <v>2.75</v>
      </c>
      <c r="BJ2435" t="str">
        <f>VLOOKUP(BD2435,工作表1!$K$3:$M$1000,3,FALSE)</f>
        <v>2024/2/15</v>
      </c>
      <c r="BK2435">
        <f t="shared" si="1236"/>
        <v>0.61799999999999999</v>
      </c>
      <c r="BL2435">
        <f t="shared" si="1237"/>
        <v>2.1320000000000001</v>
      </c>
      <c r="BM2435" s="43">
        <f t="shared" si="1254"/>
        <v>42781</v>
      </c>
      <c r="BN2435" s="43">
        <f t="shared" si="1238"/>
        <v>43007</v>
      </c>
      <c r="BO2435" s="45">
        <f t="shared" si="1255"/>
        <v>0.81453804347826086</v>
      </c>
      <c r="BP2435" s="45">
        <f t="shared" si="1256"/>
        <v>3.0823462626563431</v>
      </c>
      <c r="BQ2435" s="47">
        <f t="shared" si="1257"/>
        <v>103.43268896284407</v>
      </c>
      <c r="BR2435" s="47">
        <f t="shared" si="1258"/>
        <v>121.15188672389252</v>
      </c>
    </row>
    <row r="2436" spans="6:70" x14ac:dyDescent="0.25">
      <c r="F2436" s="2">
        <v>42788</v>
      </c>
      <c r="G2436">
        <v>0.72399999999999998</v>
      </c>
      <c r="H2436" s="43">
        <v>42825</v>
      </c>
      <c r="I2436">
        <v>2.2098</v>
      </c>
      <c r="L2436" s="2">
        <v>42705</v>
      </c>
      <c r="M2436" t="str">
        <v>912828VS</v>
      </c>
      <c r="N2436">
        <v>-0.83760000000000001</v>
      </c>
      <c r="O2436">
        <v>0.69367000000000001</v>
      </c>
      <c r="P2436">
        <v>0.81389999999999996</v>
      </c>
      <c r="Q2436">
        <v>124.734375</v>
      </c>
      <c r="R2436">
        <f>VLOOKUP(M2436,工作表1!$A$3:$B$1000,2,FALSE)</f>
        <v>2.5</v>
      </c>
      <c r="S2436" t="str">
        <f>VLOOKUP(M2436,工作表1!$A$3:$C$1000,3,FALSE)</f>
        <v>2023/8/15</v>
      </c>
      <c r="T2436">
        <f t="shared" si="1228"/>
        <v>0.61799999999999999</v>
      </c>
      <c r="U2436">
        <f t="shared" ref="U2436:U2499" si="1260">R2436-T2436</f>
        <v>1.8820000000000001</v>
      </c>
      <c r="V2436" s="43">
        <f t="shared" si="1239"/>
        <v>42781</v>
      </c>
      <c r="W2436" s="43">
        <f t="shared" si="1229"/>
        <v>42825</v>
      </c>
      <c r="X2436" s="45">
        <f t="shared" si="1240"/>
        <v>0.74048913043478259</v>
      </c>
      <c r="Y2436" s="45">
        <f t="shared" si="1241"/>
        <v>1.5555576235854676</v>
      </c>
      <c r="Z2436" s="47">
        <f t="shared" si="1242"/>
        <v>102.09661140578945</v>
      </c>
      <c r="AA2436" s="47">
        <f t="shared" si="1243"/>
        <v>123.87913691318752</v>
      </c>
      <c r="AB2436" s="45">
        <f t="shared" si="1244"/>
        <v>2.2488000000000001</v>
      </c>
      <c r="AC2436" s="2" t="str">
        <f t="shared" si="1230"/>
        <v>TY2</v>
      </c>
      <c r="AD2436">
        <f t="shared" si="1231"/>
        <v>123.984375</v>
      </c>
      <c r="AE2436">
        <f t="shared" si="1232"/>
        <v>124.265625</v>
      </c>
      <c r="AF2436" s="49">
        <f t="shared" si="1259"/>
        <v>-0.28125</v>
      </c>
      <c r="AG2436" s="3">
        <f t="shared" si="1245"/>
        <v>122.62063622896083</v>
      </c>
      <c r="AH2436">
        <f t="shared" si="1246"/>
        <v>122.51798883251026</v>
      </c>
      <c r="AI2436" s="51">
        <f t="shared" si="1247"/>
        <v>0.1026473964505783</v>
      </c>
      <c r="AJ2436" s="52">
        <f t="shared" si="1248"/>
        <v>0.3838973964505783</v>
      </c>
      <c r="AK2436" s="2">
        <v>42705</v>
      </c>
      <c r="AL2436" t="str">
        <v>912828WE</v>
      </c>
      <c r="AM2436">
        <v>-4.3545999999999996</v>
      </c>
      <c r="AN2436">
        <v>0.76339999999999997</v>
      </c>
      <c r="AO2436">
        <v>0.82720000000000005</v>
      </c>
      <c r="AP2436">
        <v>123.984375</v>
      </c>
      <c r="AQ2436">
        <f>VLOOKUP(AL2436,工作表1!$F$3:$G$1000,2,FALSE)</f>
        <v>2.75</v>
      </c>
      <c r="AR2436" t="str">
        <f>VLOOKUP(AL2436,工作表1!$F$3:$H$1000,3,FALSE)</f>
        <v>2023/11/15</v>
      </c>
      <c r="AS2436">
        <f t="shared" si="1233"/>
        <v>0.61799999999999999</v>
      </c>
      <c r="AT2436">
        <f t="shared" si="1234"/>
        <v>2.1320000000000001</v>
      </c>
      <c r="AU2436" s="43">
        <f t="shared" si="1249"/>
        <v>42870</v>
      </c>
      <c r="AV2436" s="43">
        <f t="shared" si="1235"/>
        <v>42916</v>
      </c>
      <c r="AW2436" s="45">
        <f t="shared" si="1250"/>
        <v>0.12914364640883977</v>
      </c>
      <c r="AX2436" s="45">
        <f t="shared" si="1251"/>
        <v>1.7113354272307575</v>
      </c>
      <c r="AY2436" s="47">
        <f t="shared" si="1252"/>
        <v>103.67540535708955</v>
      </c>
      <c r="AZ2436" s="47">
        <f t="shared" si="1253"/>
        <v>122.62063622896083</v>
      </c>
      <c r="BA2436" s="43"/>
      <c r="BC2436" s="2">
        <v>42704</v>
      </c>
      <c r="BD2436" t="str">
        <v>912828B6</v>
      </c>
      <c r="BE2436">
        <v>-16.098099999999999</v>
      </c>
      <c r="BF2436">
        <v>1.25387</v>
      </c>
      <c r="BG2436">
        <v>0.82720000000000005</v>
      </c>
      <c r="BH2436">
        <v>124.265625</v>
      </c>
      <c r="BI2436">
        <f>VLOOKUP(BD2436,工作表1!$K$3:$L$1000,2,FALSE)</f>
        <v>2.75</v>
      </c>
      <c r="BJ2436" t="str">
        <f>VLOOKUP(BD2436,工作表1!$K$3:$M$1000,3,FALSE)</f>
        <v>2024/2/15</v>
      </c>
      <c r="BK2436">
        <f t="shared" si="1236"/>
        <v>0.60699999999999998</v>
      </c>
      <c r="BL2436">
        <f t="shared" si="1237"/>
        <v>2.1429999999999998</v>
      </c>
      <c r="BM2436" s="43">
        <f t="shared" si="1254"/>
        <v>42781</v>
      </c>
      <c r="BN2436" s="43">
        <f t="shared" si="1238"/>
        <v>42916</v>
      </c>
      <c r="BO2436" s="45">
        <f t="shared" si="1255"/>
        <v>0.80706521739130443</v>
      </c>
      <c r="BP2436" s="45">
        <f t="shared" si="1256"/>
        <v>2.3967912447885649</v>
      </c>
      <c r="BQ2436" s="47">
        <f t="shared" si="1257"/>
        <v>103.60762653424641</v>
      </c>
      <c r="BR2436" s="47">
        <f t="shared" si="1258"/>
        <v>122.51798883251026</v>
      </c>
    </row>
    <row r="2437" spans="6:70" x14ac:dyDescent="0.25">
      <c r="F2437" s="2">
        <v>42787</v>
      </c>
      <c r="G2437">
        <v>0.72399999999999998</v>
      </c>
      <c r="H2437" s="43">
        <v>42824</v>
      </c>
      <c r="I2437">
        <v>2.2486999999999999</v>
      </c>
      <c r="L2437" s="2">
        <v>42704</v>
      </c>
      <c r="M2437" t="str">
        <v>912828VS</v>
      </c>
      <c r="N2437">
        <v>-0.88239999999999996</v>
      </c>
      <c r="O2437">
        <v>0.75800000000000001</v>
      </c>
      <c r="P2437">
        <v>0.81389999999999996</v>
      </c>
      <c r="Q2437">
        <v>125.234375</v>
      </c>
      <c r="R2437">
        <f>VLOOKUP(M2437,工作表1!$A$3:$B$1000,2,FALSE)</f>
        <v>2.5</v>
      </c>
      <c r="S2437" t="str">
        <f>VLOOKUP(M2437,工作表1!$A$3:$C$1000,3,FALSE)</f>
        <v>2023/8/15</v>
      </c>
      <c r="T2437">
        <f t="shared" ref="T2437:T2500" si="1261">INDEX($G:$G,MATCH(L2437,$F:$F,0))</f>
        <v>0.60699999999999998</v>
      </c>
      <c r="U2437">
        <f t="shared" si="1260"/>
        <v>1.893</v>
      </c>
      <c r="V2437" s="43">
        <f t="shared" si="1239"/>
        <v>42781</v>
      </c>
      <c r="W2437" s="43">
        <f t="shared" ref="W2437:W2500" si="1262">IF(WEEKDAY(DATE(YEAR(L2437),(INT(MONTH(L2437)/3)+1)*3+1,1)-1,2)=7,DATE(YEAR(L2437),(INT(MONTH(L2437)/3)+1)*3+1,1)-1-2,IF(WEEKDAY(DATE(YEAR(L2437),(INT(MONTH(L2437)/3)+1)*3+1,1)-1,2)=6,DATE(YEAR(L2437),(INT(MONTH(L2437)/3)+1)*3+1,1)-1-1,DATE(YEAR(L2437),(INT(MONTH(L2437)/3)+1)*3+1,1)-1))</f>
        <v>42734</v>
      </c>
      <c r="X2437" s="45">
        <f t="shared" si="1240"/>
        <v>0.73369565217391308</v>
      </c>
      <c r="Y2437" s="45">
        <f t="shared" si="1241"/>
        <v>0.93232578916021447</v>
      </c>
      <c r="Z2437" s="47">
        <f t="shared" si="1242"/>
        <v>102.05979235556393</v>
      </c>
      <c r="AA2437" s="47">
        <f t="shared" si="1243"/>
        <v>125.0142200360919</v>
      </c>
      <c r="AB2437" s="45">
        <f t="shared" si="1244"/>
        <v>2.1903999999999999</v>
      </c>
      <c r="AC2437" s="2" t="str">
        <f t="shared" ref="AC2437:AC2500" si="1263">IF(MOD(MONTH(L2437),3)=0,"TY2","TY1")</f>
        <v>TY1</v>
      </c>
      <c r="AD2437">
        <f t="shared" ref="AD2437:AD2500" si="1264">IF(AC2437="TY1",Q2437,AP2437)</f>
        <v>125.234375</v>
      </c>
      <c r="AE2437">
        <f t="shared" ref="AE2437:AE2500" si="1265">IF(AC2437="TY1",AP2437,BH2437)</f>
        <v>124.515625</v>
      </c>
      <c r="AF2437" s="49">
        <f t="shared" si="1259"/>
        <v>0.71875</v>
      </c>
      <c r="AG2437" s="3">
        <f t="shared" si="1245"/>
        <v>125.0142200360919</v>
      </c>
      <c r="AH2437">
        <f t="shared" si="1246"/>
        <v>123.70290377250704</v>
      </c>
      <c r="AI2437" s="51">
        <f t="shared" si="1247"/>
        <v>1.3113162635848568</v>
      </c>
      <c r="AJ2437" s="52">
        <f t="shared" si="1248"/>
        <v>0.59256626358485676</v>
      </c>
      <c r="AK2437" s="2">
        <v>42704</v>
      </c>
      <c r="AL2437" t="str">
        <v>912828WE</v>
      </c>
      <c r="AM2437">
        <v>-4.4465000000000003</v>
      </c>
      <c r="AN2437">
        <v>0.82681000000000004</v>
      </c>
      <c r="AO2437">
        <v>0.82720000000000005</v>
      </c>
      <c r="AP2437">
        <v>124.515625</v>
      </c>
      <c r="AQ2437">
        <f>VLOOKUP(AL2437,工作表1!$F$3:$G$1000,2,FALSE)</f>
        <v>2.75</v>
      </c>
      <c r="AR2437" t="str">
        <f>VLOOKUP(AL2437,工作表1!$F$3:$H$1000,3,FALSE)</f>
        <v>2023/11/15</v>
      </c>
      <c r="AS2437">
        <f t="shared" ref="AS2437:AS2500" si="1266">INDEX($G:$G,MATCH(AK2437,$F:$F,0))</f>
        <v>0.60699999999999998</v>
      </c>
      <c r="AT2437">
        <f t="shared" ref="AT2437:AT2500" si="1267">AQ2437-AS2437</f>
        <v>2.1429999999999998</v>
      </c>
      <c r="AU2437" s="43">
        <f t="shared" si="1249"/>
        <v>42870</v>
      </c>
      <c r="AV2437" s="43">
        <f t="shared" ref="AV2437:AV2500" si="1268">IF(WEEKDAY(DATE(YEAR(AK2437),(INT(MONTH(AK2437)/3)+1)*3+4,1)-1,2)=7,DATE(YEAR(AK2437),(INT(MONTH(AK2437)/3)+1)*3+4,1)-1-2,IF(WEEKDAY(DATE(YEAR(AK2437),(INT(MONTH(AK2437)/3)+1)*3+4,1)-1,2)=6,DATE(YEAR(AK2437),(INT(MONTH(AK2437)/3)+1)*3+4,1)-1-1,DATE(YEAR(AK2437),(INT(MONTH(AK2437)/3)+1)*3+4,1)-1))</f>
        <v>42825</v>
      </c>
      <c r="AW2437" s="45">
        <f t="shared" si="1250"/>
        <v>0.12154696132596685</v>
      </c>
      <c r="AX2437" s="45">
        <f t="shared" si="1251"/>
        <v>1.0256565503670627</v>
      </c>
      <c r="AY2437" s="47">
        <f t="shared" si="1252"/>
        <v>103.61277442070917</v>
      </c>
      <c r="AZ2437" s="47">
        <f t="shared" si="1253"/>
        <v>123.70290377250704</v>
      </c>
      <c r="BA2437" s="43"/>
      <c r="BC2437" s="2">
        <v>42703</v>
      </c>
      <c r="BD2437" t="str">
        <v>912828B6</v>
      </c>
      <c r="BE2437">
        <v>-15.975199999999999</v>
      </c>
      <c r="BF2437">
        <v>1.2397499999999999</v>
      </c>
      <c r="BG2437">
        <v>0.82720000000000005</v>
      </c>
      <c r="BH2437">
        <v>124.859375</v>
      </c>
      <c r="BI2437">
        <f>VLOOKUP(BD2437,工作表1!$K$3:$L$1000,2,FALSE)</f>
        <v>2.75</v>
      </c>
      <c r="BJ2437" t="str">
        <f>VLOOKUP(BD2437,工作表1!$K$3:$M$1000,3,FALSE)</f>
        <v>2024/2/15</v>
      </c>
      <c r="BK2437">
        <f t="shared" ref="BK2437:BK2500" si="1269">INDEX($G:$G,MATCH(BC2437,$F:$F,0))</f>
        <v>0.6</v>
      </c>
      <c r="BL2437">
        <f t="shared" ref="BL2437:BL2500" si="1270">BI2437-BK2437</f>
        <v>2.15</v>
      </c>
      <c r="BM2437" s="43">
        <f t="shared" si="1254"/>
        <v>42781</v>
      </c>
      <c r="BN2437" s="43">
        <f t="shared" ref="BN2437:BN2500" si="1271">IF(WEEKDAY(DATE(YEAR(BC2437),(INT(MONTH(BC2437)/3)+1)*3+7,1)-1,2)=7,DATE(YEAR(BC2437),(INT(MONTH(BC2437)/3)+1)*3+7,1)-1-2,IF(WEEKDAY(DATE(YEAR(BC2437),(INT(MONTH(BC2437)/3)+1)*3+7,1)-1,2)=6,DATE(YEAR(BC2437),(INT(MONTH(BC2437)/3)+1)*3+7,1)-1-1,DATE(YEAR(BC2437),(INT(MONTH(BC2437)/3)+1)*3+7,1)-1))</f>
        <v>42916</v>
      </c>
      <c r="BO2437" s="45">
        <f t="shared" si="1255"/>
        <v>0.79959239130434789</v>
      </c>
      <c r="BP2437" s="45">
        <f t="shared" si="1256"/>
        <v>2.3968526652769504</v>
      </c>
      <c r="BQ2437" s="47">
        <f t="shared" si="1257"/>
        <v>104.10780708014285</v>
      </c>
      <c r="BR2437" s="47">
        <f t="shared" si="1258"/>
        <v>123.1047198369108</v>
      </c>
    </row>
    <row r="2438" spans="6:70" x14ac:dyDescent="0.25">
      <c r="F2438" s="2">
        <v>42786</v>
      </c>
      <c r="G2438">
        <v>0.71399999999999997</v>
      </c>
      <c r="H2438" s="43">
        <v>42823</v>
      </c>
      <c r="I2438">
        <v>2.1958000000000002</v>
      </c>
      <c r="L2438" s="2">
        <v>42703</v>
      </c>
      <c r="M2438" t="str">
        <v>912828VS</v>
      </c>
      <c r="N2438">
        <v>-0.39219999999999999</v>
      </c>
      <c r="O2438">
        <v>0.56745999999999996</v>
      </c>
      <c r="P2438">
        <v>0.81389999999999996</v>
      </c>
      <c r="Q2438">
        <v>125.765625</v>
      </c>
      <c r="R2438">
        <f>VLOOKUP(M2438,工作表1!$A$3:$B$1000,2,FALSE)</f>
        <v>2.5</v>
      </c>
      <c r="S2438" t="str">
        <f>VLOOKUP(M2438,工作表1!$A$3:$C$1000,3,FALSE)</f>
        <v>2023/8/15</v>
      </c>
      <c r="T2438">
        <f t="shared" si="1261"/>
        <v>0.6</v>
      </c>
      <c r="U2438">
        <f t="shared" si="1260"/>
        <v>1.9</v>
      </c>
      <c r="V2438" s="43">
        <f t="shared" ref="V2438:V2501" si="1272">COUPNCD(L2437,S2438,2,0)</f>
        <v>42781</v>
      </c>
      <c r="W2438" s="43">
        <f t="shared" si="1262"/>
        <v>42734</v>
      </c>
      <c r="X2438" s="45">
        <f t="shared" ref="X2438:X2501" si="1273">COUPDAYBS(L2437,S2438,2,1)/COUPDAYS(L2437,S2438,2,1)*R2438/2</f>
        <v>0.72690217391304346</v>
      </c>
      <c r="Y2438" s="45">
        <f t="shared" ref="Y2438:Y2501" si="1274">(W2438-L2437)/365*R2438+X2438</f>
        <v>0.93238162596783791</v>
      </c>
      <c r="Z2438" s="47">
        <f t="shared" ref="Z2438:Z2501" si="1275">(Q2438*P2438+Y2438)/(1+(O2438/100)*(W2438-L2439)/360)-X2438</f>
        <v>102.5140459876048</v>
      </c>
      <c r="AA2438" s="47">
        <f t="shared" ref="AA2438:AA2501" si="1276">(Z2438-$AB$5*(W2438-L2437)/365+T2438*(W2438-L2437)/360)/P2438</f>
        <v>125.55845871636397</v>
      </c>
      <c r="AB2438" s="45">
        <f t="shared" ref="AB2438:AB2501" si="1277">INDEX(I:I,MATCH(L2438,H:H,0))</f>
        <v>2.1032999999999999</v>
      </c>
      <c r="AC2438" s="2" t="str">
        <f t="shared" si="1263"/>
        <v>TY1</v>
      </c>
      <c r="AD2438">
        <f t="shared" si="1264"/>
        <v>125.765625</v>
      </c>
      <c r="AE2438">
        <f t="shared" si="1265"/>
        <v>125.109375</v>
      </c>
      <c r="AF2438" s="49">
        <f t="shared" si="1259"/>
        <v>0.65625</v>
      </c>
      <c r="AG2438" s="3">
        <f t="shared" ref="AG2438:AG2501" si="1278">IF(AC2438="TY1",AA2438,AZ2438)</f>
        <v>125.55845871636397</v>
      </c>
      <c r="AH2438">
        <f t="shared" ref="AH2438:AH2501" si="1279">IF(AC2438="TY1",AZ2438,BR2438)</f>
        <v>124.29155506458748</v>
      </c>
      <c r="AI2438" s="51">
        <f t="shared" ref="AI2438:AI2501" si="1280">AG2438-AH2438</f>
        <v>1.266903651776488</v>
      </c>
      <c r="AJ2438" s="52">
        <f t="shared" ref="AJ2438:AJ2501" si="1281">AI2438-AF2438</f>
        <v>0.610653651776488</v>
      </c>
      <c r="AK2438" s="2">
        <v>42703</v>
      </c>
      <c r="AL2438" t="str">
        <v>912828WE</v>
      </c>
      <c r="AM2438">
        <v>-4.3446999999999996</v>
      </c>
      <c r="AN2438">
        <v>0.81252000000000002</v>
      </c>
      <c r="AO2438">
        <v>0.82720000000000005</v>
      </c>
      <c r="AP2438">
        <v>125.109375</v>
      </c>
      <c r="AQ2438">
        <f>VLOOKUP(AL2438,工作表1!$F$3:$G$1000,2,FALSE)</f>
        <v>2.75</v>
      </c>
      <c r="AR2438" t="str">
        <f>VLOOKUP(AL2438,工作表1!$F$3:$H$1000,3,FALSE)</f>
        <v>2023/11/15</v>
      </c>
      <c r="AS2438">
        <f t="shared" si="1266"/>
        <v>0.6</v>
      </c>
      <c r="AT2438">
        <f t="shared" si="1267"/>
        <v>2.15</v>
      </c>
      <c r="AU2438" s="43">
        <f t="shared" ref="AU2438:AU2501" si="1282">COUPNCD(AK2437,AR2438,2,0)</f>
        <v>42870</v>
      </c>
      <c r="AV2438" s="43">
        <f t="shared" si="1268"/>
        <v>42825</v>
      </c>
      <c r="AW2438" s="45">
        <f t="shared" ref="AW2438:AW2501" si="1283">COUPDAYBS(AK2437,AR2438,2,1)/COUPDAYS(AK2437,AR2438,2,1)*AQ2438/2</f>
        <v>0.11395027624309392</v>
      </c>
      <c r="AX2438" s="45">
        <f t="shared" ref="AX2438:AX2501" si="1284">(AV2438-AK2437)/365*AQ2438+AW2438</f>
        <v>1.0255941118595324</v>
      </c>
      <c r="AY2438" s="47">
        <f t="shared" ref="AY2438:AY2501" si="1285">(AP2438*AO2438+AX2438)/(1+(AN2438/100)*(AV2438-AK2439)/360)-AW2438</f>
        <v>104.11277398412997</v>
      </c>
      <c r="AZ2438" s="47">
        <f t="shared" ref="AZ2438:AZ2501" si="1286">(AY2438-$AB$5*(AV2438-AK2437)/365+AS2438*(AV2438-AK2437)/360)/AO2438</f>
        <v>124.29155506458748</v>
      </c>
      <c r="BA2438" s="43"/>
      <c r="BC2438" s="2">
        <v>42702</v>
      </c>
      <c r="BD2438" t="str">
        <v>912828B6</v>
      </c>
      <c r="BE2438">
        <v>-16.375299999999999</v>
      </c>
      <c r="BF2438">
        <v>1.2571300000000001</v>
      </c>
      <c r="BG2438">
        <v>0.82720000000000005</v>
      </c>
      <c r="BH2438">
        <v>124.734375</v>
      </c>
      <c r="BI2438">
        <f>VLOOKUP(BD2438,工作表1!$K$3:$L$1000,2,FALSE)</f>
        <v>2.75</v>
      </c>
      <c r="BJ2438" t="str">
        <f>VLOOKUP(BD2438,工作表1!$K$3:$M$1000,3,FALSE)</f>
        <v>2024/2/15</v>
      </c>
      <c r="BK2438">
        <f t="shared" si="1269"/>
        <v>0.59750000000000003</v>
      </c>
      <c r="BL2438">
        <f t="shared" si="1270"/>
        <v>2.1524999999999999</v>
      </c>
      <c r="BM2438" s="43">
        <f t="shared" ref="BM2438:BM2501" si="1287">COUPNCD(BC2437,BJ2438,2,0)</f>
        <v>42781</v>
      </c>
      <c r="BN2438" s="43">
        <f t="shared" si="1271"/>
        <v>42916</v>
      </c>
      <c r="BO2438" s="45">
        <f t="shared" ref="BO2438:BO2501" si="1288">COUPDAYBS(BC2437,BJ2438,2,1)/COUPDAYS(BC2437,BJ2438,2,1)*BI2438/2</f>
        <v>0.79211956521739135</v>
      </c>
      <c r="BP2438" s="45">
        <f t="shared" ref="BP2438:BP2501" si="1289">(BN2438-BC2437)/365*BI2438+BO2438</f>
        <v>2.3969140857653368</v>
      </c>
      <c r="BQ2438" s="47">
        <f t="shared" ref="BQ2438:BQ2501" si="1290">(BH2438*BG2438+BP2438)/(1+(BF2438/100)*(BN2438-BC2439)/360)-BO2438</f>
        <v>103.99105403683723</v>
      </c>
      <c r="BR2438" s="47">
        <f t="shared" ref="BR2438:BR2501" si="1291">(BQ2438-$AB$5*(BN2438-BC2437)/365+BK2438*(BN2438-BC2437)/360)/BG2438</f>
        <v>122.94881305348378</v>
      </c>
    </row>
    <row r="2439" spans="6:70" x14ac:dyDescent="0.25">
      <c r="F2439" s="2">
        <v>42783</v>
      </c>
      <c r="G2439">
        <v>0.71450000000000002</v>
      </c>
      <c r="H2439" s="43">
        <v>42822</v>
      </c>
      <c r="I2439">
        <v>2.2425000000000002</v>
      </c>
      <c r="L2439" s="2">
        <v>42702</v>
      </c>
      <c r="M2439" t="str">
        <v>912828VS</v>
      </c>
      <c r="N2439">
        <v>-0.31619999999999998</v>
      </c>
      <c r="O2439">
        <v>0.53625</v>
      </c>
      <c r="P2439">
        <v>0.81389999999999996</v>
      </c>
      <c r="Q2439">
        <v>125.640625</v>
      </c>
      <c r="R2439">
        <f>VLOOKUP(M2439,工作表1!$A$3:$B$1000,2,FALSE)</f>
        <v>2.5</v>
      </c>
      <c r="S2439" t="str">
        <f>VLOOKUP(M2439,工作表1!$A$3:$C$1000,3,FALSE)</f>
        <v>2023/8/15</v>
      </c>
      <c r="T2439">
        <f t="shared" si="1261"/>
        <v>0.59750000000000003</v>
      </c>
      <c r="U2439">
        <f t="shared" si="1260"/>
        <v>1.9024999999999999</v>
      </c>
      <c r="V2439" s="43">
        <f t="shared" si="1272"/>
        <v>42781</v>
      </c>
      <c r="W2439" s="43">
        <f t="shared" si="1262"/>
        <v>42734</v>
      </c>
      <c r="X2439" s="45">
        <f t="shared" si="1273"/>
        <v>0.72010869565217395</v>
      </c>
      <c r="Y2439" s="45">
        <f t="shared" si="1274"/>
        <v>0.93243746277546158</v>
      </c>
      <c r="Z2439" s="47">
        <f t="shared" si="1275"/>
        <v>102.41746225226971</v>
      </c>
      <c r="AA2439" s="47">
        <f t="shared" si="1276"/>
        <v>125.42633819247726</v>
      </c>
      <c r="AB2439" s="45">
        <f t="shared" si="1277"/>
        <v>2.1202000000000001</v>
      </c>
      <c r="AC2439" s="2" t="str">
        <f t="shared" si="1263"/>
        <v>TY1</v>
      </c>
      <c r="AD2439">
        <f t="shared" si="1264"/>
        <v>125.640625</v>
      </c>
      <c r="AE2439">
        <f t="shared" si="1265"/>
        <v>124.984375</v>
      </c>
      <c r="AF2439" s="49">
        <f t="shared" si="1259"/>
        <v>0.65625</v>
      </c>
      <c r="AG2439" s="3">
        <f t="shared" si="1278"/>
        <v>125.42633819247726</v>
      </c>
      <c r="AH2439">
        <f t="shared" si="1279"/>
        <v>124.15864570623943</v>
      </c>
      <c r="AI2439" s="51">
        <f t="shared" si="1280"/>
        <v>1.2676924862378343</v>
      </c>
      <c r="AJ2439" s="52">
        <f t="shared" si="1281"/>
        <v>0.61144248623783426</v>
      </c>
      <c r="AK2439" s="2">
        <v>42702</v>
      </c>
      <c r="AL2439" t="str">
        <v>912828WE</v>
      </c>
      <c r="AM2439">
        <v>-4.2443</v>
      </c>
      <c r="AN2439">
        <v>0.80083000000000004</v>
      </c>
      <c r="AO2439">
        <v>0.82720000000000005</v>
      </c>
      <c r="AP2439">
        <v>124.984375</v>
      </c>
      <c r="AQ2439">
        <f>VLOOKUP(AL2439,工作表1!$F$3:$G$1000,2,FALSE)</f>
        <v>2.75</v>
      </c>
      <c r="AR2439" t="str">
        <f>VLOOKUP(AL2439,工作表1!$F$3:$H$1000,3,FALSE)</f>
        <v>2023/11/15</v>
      </c>
      <c r="AS2439">
        <f t="shared" si="1266"/>
        <v>0.59750000000000003</v>
      </c>
      <c r="AT2439">
        <f t="shared" si="1267"/>
        <v>2.1524999999999999</v>
      </c>
      <c r="AU2439" s="43">
        <f t="shared" si="1282"/>
        <v>42870</v>
      </c>
      <c r="AV2439" s="43">
        <f t="shared" si="1268"/>
        <v>42825</v>
      </c>
      <c r="AW2439" s="45">
        <f t="shared" si="1283"/>
        <v>0.10635359116022099</v>
      </c>
      <c r="AX2439" s="45">
        <f t="shared" si="1284"/>
        <v>1.0255316733520019</v>
      </c>
      <c r="AY2439" s="47">
        <f t="shared" si="1285"/>
        <v>104.01441246640522</v>
      </c>
      <c r="AZ2439" s="47">
        <f t="shared" si="1286"/>
        <v>124.15864570623943</v>
      </c>
      <c r="BA2439" s="43"/>
      <c r="BC2439" s="2">
        <v>42699</v>
      </c>
      <c r="BD2439" t="str">
        <v>912828B6</v>
      </c>
      <c r="BE2439">
        <v>-16.849599999999999</v>
      </c>
      <c r="BF2439">
        <v>1.28009</v>
      </c>
      <c r="BG2439">
        <v>0.82720000000000005</v>
      </c>
      <c r="BH2439">
        <v>124.328125</v>
      </c>
      <c r="BI2439">
        <f>VLOOKUP(BD2439,工作表1!$K$3:$L$1000,2,FALSE)</f>
        <v>2.75</v>
      </c>
      <c r="BJ2439" t="str">
        <f>VLOOKUP(BD2439,工作表1!$K$3:$M$1000,3,FALSE)</f>
        <v>2024/2/15</v>
      </c>
      <c r="BK2439">
        <f t="shared" si="1269"/>
        <v>0.59899999999999998</v>
      </c>
      <c r="BL2439">
        <f t="shared" si="1270"/>
        <v>2.1509999999999998</v>
      </c>
      <c r="BM2439" s="43">
        <f t="shared" si="1287"/>
        <v>42781</v>
      </c>
      <c r="BN2439" s="43">
        <f t="shared" si="1271"/>
        <v>42916</v>
      </c>
      <c r="BO2439" s="45">
        <f t="shared" si="1288"/>
        <v>0.78464673913043481</v>
      </c>
      <c r="BP2439" s="45">
        <f t="shared" si="1289"/>
        <v>2.3969755062537228</v>
      </c>
      <c r="BQ2439" s="47">
        <f t="shared" si="1290"/>
        <v>103.64335058694903</v>
      </c>
      <c r="BR2439" s="47">
        <f t="shared" si="1291"/>
        <v>122.51656860359921</v>
      </c>
    </row>
    <row r="2440" spans="6:70" x14ac:dyDescent="0.25">
      <c r="F2440" s="2">
        <v>42782</v>
      </c>
      <c r="G2440">
        <v>0.71899999999999997</v>
      </c>
      <c r="H2440" s="43">
        <v>42821</v>
      </c>
      <c r="I2440">
        <v>2.1981999999999999</v>
      </c>
      <c r="L2440" s="2">
        <v>42699</v>
      </c>
      <c r="M2440" t="str">
        <v>912828VS</v>
      </c>
      <c r="N2440">
        <v>0.39589999999999997</v>
      </c>
      <c r="O2440">
        <v>0.28960000000000002</v>
      </c>
      <c r="P2440">
        <v>0.81389999999999996</v>
      </c>
      <c r="Q2440">
        <v>125.203125</v>
      </c>
      <c r="R2440">
        <f>VLOOKUP(M2440,工作表1!$A$3:$B$1000,2,FALSE)</f>
        <v>2.5</v>
      </c>
      <c r="S2440" t="str">
        <f>VLOOKUP(M2440,工作表1!$A$3:$C$1000,3,FALSE)</f>
        <v>2023/8/15</v>
      </c>
      <c r="T2440">
        <f t="shared" si="1261"/>
        <v>0.59899999999999998</v>
      </c>
      <c r="U2440">
        <f t="shared" si="1260"/>
        <v>1.901</v>
      </c>
      <c r="V2440" s="43">
        <f t="shared" si="1272"/>
        <v>42781</v>
      </c>
      <c r="W2440" s="43">
        <f t="shared" si="1262"/>
        <v>42734</v>
      </c>
      <c r="X2440" s="45">
        <f t="shared" si="1273"/>
        <v>0.71331521739130432</v>
      </c>
      <c r="Y2440" s="45">
        <f t="shared" si="1274"/>
        <v>0.93249329958308513</v>
      </c>
      <c r="Z2440" s="47">
        <f t="shared" si="1275"/>
        <v>102.09140226666996</v>
      </c>
      <c r="AA2440" s="47">
        <f t="shared" si="1276"/>
        <v>125.01269096555821</v>
      </c>
      <c r="AB2440" s="45">
        <f t="shared" si="1277"/>
        <v>2.1758000000000002</v>
      </c>
      <c r="AC2440" s="2" t="str">
        <f t="shared" si="1263"/>
        <v>TY1</v>
      </c>
      <c r="AD2440">
        <f t="shared" si="1264"/>
        <v>125.203125</v>
      </c>
      <c r="AE2440">
        <f t="shared" si="1265"/>
        <v>124.578125</v>
      </c>
      <c r="AF2440" s="49">
        <f t="shared" si="1259"/>
        <v>0.625</v>
      </c>
      <c r="AG2440" s="3">
        <f t="shared" si="1278"/>
        <v>125.01269096555821</v>
      </c>
      <c r="AH2440">
        <f t="shared" si="1279"/>
        <v>123.72722508001455</v>
      </c>
      <c r="AI2440" s="51">
        <f t="shared" si="1280"/>
        <v>1.2854658855436583</v>
      </c>
      <c r="AJ2440" s="52">
        <f t="shared" si="1281"/>
        <v>0.66046588554365826</v>
      </c>
      <c r="AK2440" s="2">
        <v>42699</v>
      </c>
      <c r="AL2440" t="str">
        <v>912828WE</v>
      </c>
      <c r="AM2440">
        <v>-4.7107999999999999</v>
      </c>
      <c r="AN2440">
        <v>0.84014</v>
      </c>
      <c r="AO2440">
        <v>0.82720000000000005</v>
      </c>
      <c r="AP2440">
        <v>124.578125</v>
      </c>
      <c r="AQ2440">
        <f>VLOOKUP(AL2440,工作表1!$F$3:$G$1000,2,FALSE)</f>
        <v>2.75</v>
      </c>
      <c r="AR2440" t="str">
        <f>VLOOKUP(AL2440,工作表1!$F$3:$H$1000,3,FALSE)</f>
        <v>2023/11/15</v>
      </c>
      <c r="AS2440">
        <f t="shared" si="1266"/>
        <v>0.59899999999999998</v>
      </c>
      <c r="AT2440">
        <f t="shared" si="1267"/>
        <v>2.1509999999999998</v>
      </c>
      <c r="AU2440" s="43">
        <f t="shared" si="1282"/>
        <v>42870</v>
      </c>
      <c r="AV2440" s="43">
        <f t="shared" si="1268"/>
        <v>42825</v>
      </c>
      <c r="AW2440" s="45">
        <f t="shared" si="1283"/>
        <v>9.8756906077348064E-2</v>
      </c>
      <c r="AX2440" s="45">
        <f t="shared" si="1284"/>
        <v>1.0254692348444714</v>
      </c>
      <c r="AY2440" s="47">
        <f t="shared" si="1285"/>
        <v>103.66776965011499</v>
      </c>
      <c r="AZ2440" s="47">
        <f t="shared" si="1286"/>
        <v>123.72722508001455</v>
      </c>
      <c r="BA2440" s="43"/>
      <c r="BC2440" s="2">
        <v>42697</v>
      </c>
      <c r="BD2440" t="str">
        <v>912828B6</v>
      </c>
      <c r="BE2440">
        <v>-19.1663</v>
      </c>
      <c r="BF2440">
        <v>1.35859</v>
      </c>
      <c r="BG2440">
        <v>0.82720000000000005</v>
      </c>
      <c r="BH2440">
        <v>124.46875</v>
      </c>
      <c r="BI2440">
        <f>VLOOKUP(BD2440,工作表1!$K$3:$L$1000,2,FALSE)</f>
        <v>2.75</v>
      </c>
      <c r="BJ2440" t="str">
        <f>VLOOKUP(BD2440,工作表1!$K$3:$M$1000,3,FALSE)</f>
        <v>2024/2/15</v>
      </c>
      <c r="BK2440">
        <f t="shared" si="1269"/>
        <v>0.59499999999999997</v>
      </c>
      <c r="BL2440">
        <f t="shared" si="1270"/>
        <v>2.1550000000000002</v>
      </c>
      <c r="BM2440" s="43">
        <f t="shared" si="1287"/>
        <v>42781</v>
      </c>
      <c r="BN2440" s="43">
        <f t="shared" si="1271"/>
        <v>42916</v>
      </c>
      <c r="BO2440" s="45">
        <f t="shared" si="1288"/>
        <v>0.76222826086956519</v>
      </c>
      <c r="BP2440" s="45">
        <f t="shared" si="1289"/>
        <v>2.3971597677188803</v>
      </c>
      <c r="BQ2440" s="47">
        <f t="shared" si="1290"/>
        <v>103.72795236272295</v>
      </c>
      <c r="BR2440" s="47">
        <f t="shared" si="1291"/>
        <v>122.57699013103375</v>
      </c>
    </row>
    <row r="2441" spans="6:70" x14ac:dyDescent="0.25">
      <c r="F2441" s="2">
        <v>42781</v>
      </c>
      <c r="G2441">
        <v>0.72599999999999998</v>
      </c>
      <c r="H2441" s="43">
        <v>42818</v>
      </c>
      <c r="I2441">
        <v>2.2301000000000002</v>
      </c>
      <c r="L2441" s="2">
        <v>42697</v>
      </c>
      <c r="M2441" t="str">
        <v>912828VS</v>
      </c>
      <c r="N2441">
        <v>-0.28789999999999999</v>
      </c>
      <c r="O2441">
        <v>0.48991000000000001</v>
      </c>
      <c r="P2441">
        <v>0.81389999999999996</v>
      </c>
      <c r="Q2441">
        <v>125.359375</v>
      </c>
      <c r="R2441">
        <f>VLOOKUP(M2441,工作表1!$A$3:$B$1000,2,FALSE)</f>
        <v>2.5</v>
      </c>
      <c r="S2441" t="str">
        <f>VLOOKUP(M2441,工作表1!$A$3:$C$1000,3,FALSE)</f>
        <v>2023/8/15</v>
      </c>
      <c r="T2441">
        <f t="shared" si="1261"/>
        <v>0.59499999999999997</v>
      </c>
      <c r="U2441">
        <f t="shared" si="1260"/>
        <v>1.905</v>
      </c>
      <c r="V2441" s="43">
        <f t="shared" si="1272"/>
        <v>42781</v>
      </c>
      <c r="W2441" s="43">
        <f t="shared" si="1262"/>
        <v>42734</v>
      </c>
      <c r="X2441" s="45">
        <f t="shared" si="1273"/>
        <v>0.69293478260869568</v>
      </c>
      <c r="Y2441" s="45">
        <f t="shared" si="1274"/>
        <v>0.93266081000595591</v>
      </c>
      <c r="Z2441" s="47">
        <f t="shared" si="1275"/>
        <v>102.21650406764417</v>
      </c>
      <c r="AA2441" s="47">
        <f t="shared" si="1276"/>
        <v>125.1263448971424</v>
      </c>
      <c r="AB2441" s="45">
        <f t="shared" si="1277"/>
        <v>2.1616</v>
      </c>
      <c r="AC2441" s="2" t="str">
        <f t="shared" si="1263"/>
        <v>TY1</v>
      </c>
      <c r="AD2441">
        <f t="shared" si="1264"/>
        <v>125.359375</v>
      </c>
      <c r="AE2441">
        <f t="shared" si="1265"/>
        <v>124.71875</v>
      </c>
      <c r="AF2441" s="49">
        <f t="shared" si="1259"/>
        <v>0.640625</v>
      </c>
      <c r="AG2441" s="3">
        <f t="shared" si="1278"/>
        <v>125.1263448971424</v>
      </c>
      <c r="AH2441">
        <f t="shared" si="1279"/>
        <v>123.84312377559642</v>
      </c>
      <c r="AI2441" s="51">
        <f t="shared" si="1280"/>
        <v>1.2832211215459779</v>
      </c>
      <c r="AJ2441" s="52">
        <f t="shared" si="1281"/>
        <v>0.64259612154597789</v>
      </c>
      <c r="AK2441" s="2">
        <v>42697</v>
      </c>
      <c r="AL2441" t="str">
        <v>912828WE</v>
      </c>
      <c r="AM2441">
        <v>-5.3308</v>
      </c>
      <c r="AN2441">
        <v>0.85814999999999997</v>
      </c>
      <c r="AO2441">
        <v>0.82720000000000005</v>
      </c>
      <c r="AP2441">
        <v>124.71875</v>
      </c>
      <c r="AQ2441">
        <f>VLOOKUP(AL2441,工作表1!$F$3:$G$1000,2,FALSE)</f>
        <v>2.75</v>
      </c>
      <c r="AR2441" t="str">
        <f>VLOOKUP(AL2441,工作表1!$F$3:$H$1000,3,FALSE)</f>
        <v>2023/11/15</v>
      </c>
      <c r="AS2441">
        <f t="shared" si="1266"/>
        <v>0.59499999999999997</v>
      </c>
      <c r="AT2441">
        <f t="shared" si="1267"/>
        <v>2.1550000000000002</v>
      </c>
      <c r="AU2441" s="43">
        <f t="shared" si="1282"/>
        <v>42870</v>
      </c>
      <c r="AV2441" s="43">
        <f t="shared" si="1268"/>
        <v>42825</v>
      </c>
      <c r="AW2441" s="45">
        <f t="shared" si="1283"/>
        <v>7.5966850828729282E-2</v>
      </c>
      <c r="AX2441" s="45">
        <f t="shared" si="1284"/>
        <v>1.0252819193218801</v>
      </c>
      <c r="AY2441" s="47">
        <f t="shared" si="1285"/>
        <v>103.79725102826926</v>
      </c>
      <c r="AZ2441" s="47">
        <f t="shared" si="1286"/>
        <v>123.84312377559642</v>
      </c>
      <c r="BA2441" s="43"/>
      <c r="BC2441" s="2">
        <v>42696</v>
      </c>
      <c r="BD2441" t="str">
        <v>912828B6</v>
      </c>
      <c r="BE2441">
        <v>-18.232600000000001</v>
      </c>
      <c r="BF2441">
        <v>1.30091</v>
      </c>
      <c r="BG2441">
        <v>0.82720000000000005</v>
      </c>
      <c r="BH2441">
        <v>124.796875</v>
      </c>
      <c r="BI2441">
        <f>VLOOKUP(BD2441,工作表1!$K$3:$L$1000,2,FALSE)</f>
        <v>2.75</v>
      </c>
      <c r="BJ2441" t="str">
        <f>VLOOKUP(BD2441,工作表1!$K$3:$M$1000,3,FALSE)</f>
        <v>2024/2/15</v>
      </c>
      <c r="BK2441">
        <f t="shared" si="1269"/>
        <v>0.58299999999999996</v>
      </c>
      <c r="BL2441">
        <f t="shared" si="1270"/>
        <v>2.1669999999999998</v>
      </c>
      <c r="BM2441" s="43">
        <f t="shared" si="1287"/>
        <v>42781</v>
      </c>
      <c r="BN2441" s="43">
        <f t="shared" si="1271"/>
        <v>42916</v>
      </c>
      <c r="BO2441" s="45">
        <f t="shared" si="1288"/>
        <v>0.74728260869565211</v>
      </c>
      <c r="BP2441" s="45">
        <f t="shared" si="1289"/>
        <v>2.3972826086956518</v>
      </c>
      <c r="BQ2441" s="47">
        <f t="shared" si="1290"/>
        <v>104.04508825161469</v>
      </c>
      <c r="BR2441" s="47">
        <f t="shared" si="1291"/>
        <v>122.92556405337042</v>
      </c>
    </row>
    <row r="2442" spans="6:70" x14ac:dyDescent="0.25">
      <c r="F2442" s="2">
        <v>42780</v>
      </c>
      <c r="G2442">
        <v>0.70599999999999996</v>
      </c>
      <c r="H2442" s="43">
        <v>42817</v>
      </c>
      <c r="I2442">
        <v>2.2349000000000001</v>
      </c>
      <c r="L2442" s="2">
        <v>42696</v>
      </c>
      <c r="M2442" t="str">
        <v>912828VS</v>
      </c>
      <c r="N2442">
        <v>-0.5988</v>
      </c>
      <c r="O2442">
        <v>0.57647000000000004</v>
      </c>
      <c r="P2442">
        <v>0.81389999999999996</v>
      </c>
      <c r="Q2442">
        <v>125.703125</v>
      </c>
      <c r="R2442">
        <f>VLOOKUP(M2442,工作表1!$A$3:$B$1000,2,FALSE)</f>
        <v>2.5</v>
      </c>
      <c r="S2442" t="str">
        <f>VLOOKUP(M2442,工作表1!$A$3:$C$1000,3,FALSE)</f>
        <v>2023/8/15</v>
      </c>
      <c r="T2442">
        <f t="shared" si="1261"/>
        <v>0.58299999999999996</v>
      </c>
      <c r="U2442">
        <f t="shared" si="1260"/>
        <v>1.917</v>
      </c>
      <c r="V2442" s="43">
        <f t="shared" si="1272"/>
        <v>42781</v>
      </c>
      <c r="W2442" s="43">
        <f t="shared" si="1262"/>
        <v>42734</v>
      </c>
      <c r="X2442" s="45">
        <f t="shared" si="1273"/>
        <v>0.67934782608695654</v>
      </c>
      <c r="Y2442" s="45">
        <f t="shared" si="1274"/>
        <v>0.93277248362120313</v>
      </c>
      <c r="Z2442" s="47">
        <f t="shared" si="1275"/>
        <v>102.49876241938662</v>
      </c>
      <c r="AA2442" s="47">
        <f t="shared" si="1276"/>
        <v>125.44521635318647</v>
      </c>
      <c r="AB2442" s="45">
        <f t="shared" si="1277"/>
        <v>2.1141000000000001</v>
      </c>
      <c r="AC2442" s="2" t="str">
        <f t="shared" si="1263"/>
        <v>TY1</v>
      </c>
      <c r="AD2442">
        <f t="shared" si="1264"/>
        <v>125.703125</v>
      </c>
      <c r="AE2442">
        <f t="shared" si="1265"/>
        <v>125.046875</v>
      </c>
      <c r="AF2442" s="49">
        <f t="shared" si="1259"/>
        <v>0.65625</v>
      </c>
      <c r="AG2442" s="3">
        <f t="shared" si="1278"/>
        <v>125.44521635318647</v>
      </c>
      <c r="AH2442">
        <f t="shared" si="1279"/>
        <v>124.17398764491298</v>
      </c>
      <c r="AI2442" s="51">
        <f t="shared" si="1280"/>
        <v>1.2712287082734832</v>
      </c>
      <c r="AJ2442" s="52">
        <f t="shared" si="1281"/>
        <v>0.61497870827348322</v>
      </c>
      <c r="AK2442" s="2">
        <v>42696</v>
      </c>
      <c r="AL2442" t="str">
        <v>912828WE</v>
      </c>
      <c r="AM2442">
        <v>-4.9158999999999997</v>
      </c>
      <c r="AN2442">
        <v>0.81476999999999999</v>
      </c>
      <c r="AO2442">
        <v>0.82720000000000005</v>
      </c>
      <c r="AP2442">
        <v>125.046875</v>
      </c>
      <c r="AQ2442">
        <f>VLOOKUP(AL2442,工作表1!$F$3:$G$1000,2,FALSE)</f>
        <v>2.75</v>
      </c>
      <c r="AR2442" t="str">
        <f>VLOOKUP(AL2442,工作表1!$F$3:$H$1000,3,FALSE)</f>
        <v>2023/11/15</v>
      </c>
      <c r="AS2442">
        <f t="shared" si="1266"/>
        <v>0.58299999999999996</v>
      </c>
      <c r="AT2442">
        <f t="shared" si="1267"/>
        <v>2.1669999999999998</v>
      </c>
      <c r="AU2442" s="43">
        <f t="shared" si="1282"/>
        <v>42870</v>
      </c>
      <c r="AV2442" s="43">
        <f t="shared" si="1268"/>
        <v>42825</v>
      </c>
      <c r="AW2442" s="45">
        <f t="shared" si="1283"/>
        <v>6.0773480662983423E-2</v>
      </c>
      <c r="AX2442" s="45">
        <f t="shared" si="1284"/>
        <v>1.025157042306819</v>
      </c>
      <c r="AY2442" s="47">
        <f t="shared" si="1285"/>
        <v>104.09670382796945</v>
      </c>
      <c r="AZ2442" s="47">
        <f t="shared" si="1286"/>
        <v>124.17398764491298</v>
      </c>
      <c r="BA2442" s="43"/>
      <c r="BC2442" s="2">
        <v>42695</v>
      </c>
      <c r="BD2442" t="str">
        <v>912828B6</v>
      </c>
      <c r="BE2442">
        <v>-17.6859</v>
      </c>
      <c r="BF2442">
        <v>1.30613</v>
      </c>
      <c r="BG2442">
        <v>0.82720000000000005</v>
      </c>
      <c r="BH2442">
        <v>124.625</v>
      </c>
      <c r="BI2442">
        <f>VLOOKUP(BD2442,工作表1!$K$3:$L$1000,2,FALSE)</f>
        <v>2.75</v>
      </c>
      <c r="BJ2442" t="str">
        <f>VLOOKUP(BD2442,工作表1!$K$3:$M$1000,3,FALSE)</f>
        <v>2024/2/15</v>
      </c>
      <c r="BK2442">
        <f t="shared" si="1269"/>
        <v>0.57499999999999996</v>
      </c>
      <c r="BL2442">
        <f t="shared" si="1270"/>
        <v>2.1749999999999998</v>
      </c>
      <c r="BM2442" s="43">
        <f t="shared" si="1287"/>
        <v>42781</v>
      </c>
      <c r="BN2442" s="43">
        <f t="shared" si="1271"/>
        <v>42916</v>
      </c>
      <c r="BO2442" s="45">
        <f t="shared" si="1288"/>
        <v>0.73980978260869557</v>
      </c>
      <c r="BP2442" s="45">
        <f t="shared" si="1289"/>
        <v>2.3973440291840378</v>
      </c>
      <c r="BQ2442" s="47">
        <f t="shared" si="1290"/>
        <v>103.89694806022088</v>
      </c>
      <c r="BR2442" s="47">
        <f t="shared" si="1291"/>
        <v>122.72753433409642</v>
      </c>
    </row>
    <row r="2443" spans="6:70" x14ac:dyDescent="0.25">
      <c r="F2443" s="2">
        <v>42779</v>
      </c>
      <c r="G2443">
        <v>0.69650000000000001</v>
      </c>
      <c r="H2443" s="43">
        <v>42816</v>
      </c>
      <c r="I2443">
        <v>2.2202000000000002</v>
      </c>
      <c r="L2443" s="2">
        <v>42695</v>
      </c>
      <c r="M2443" t="str">
        <v>912828VS</v>
      </c>
      <c r="N2443">
        <v>-0.59</v>
      </c>
      <c r="O2443">
        <v>0.60450999999999999</v>
      </c>
      <c r="P2443">
        <v>0.81389999999999996</v>
      </c>
      <c r="Q2443">
        <v>125.546875</v>
      </c>
      <c r="R2443">
        <f>VLOOKUP(M2443,工作表1!$A$3:$B$1000,2,FALSE)</f>
        <v>2.5</v>
      </c>
      <c r="S2443" t="str">
        <f>VLOOKUP(M2443,工作表1!$A$3:$C$1000,3,FALSE)</f>
        <v>2023/8/15</v>
      </c>
      <c r="T2443">
        <f t="shared" si="1261"/>
        <v>0.57499999999999996</v>
      </c>
      <c r="U2443">
        <f t="shared" si="1260"/>
        <v>1.925</v>
      </c>
      <c r="V2443" s="43">
        <f t="shared" si="1272"/>
        <v>42781</v>
      </c>
      <c r="W2443" s="43">
        <f t="shared" si="1262"/>
        <v>42734</v>
      </c>
      <c r="X2443" s="45">
        <f t="shared" si="1273"/>
        <v>0.67255434782608692</v>
      </c>
      <c r="Y2443" s="45">
        <f t="shared" si="1274"/>
        <v>0.93282832042882657</v>
      </c>
      <c r="Z2443" s="47">
        <f t="shared" si="1275"/>
        <v>102.3702034280158</v>
      </c>
      <c r="AA2443" s="47">
        <f t="shared" si="1276"/>
        <v>125.27297831495569</v>
      </c>
      <c r="AB2443" s="45">
        <f t="shared" si="1277"/>
        <v>2.109</v>
      </c>
      <c r="AC2443" s="2" t="str">
        <f t="shared" si="1263"/>
        <v>TY1</v>
      </c>
      <c r="AD2443">
        <f t="shared" si="1264"/>
        <v>125.546875</v>
      </c>
      <c r="AE2443">
        <f t="shared" si="1265"/>
        <v>124.875</v>
      </c>
      <c r="AF2443" s="49">
        <f t="shared" si="1259"/>
        <v>0.671875</v>
      </c>
      <c r="AG2443" s="3">
        <f t="shared" si="1278"/>
        <v>125.27297831495569</v>
      </c>
      <c r="AH2443">
        <f t="shared" si="1279"/>
        <v>123.9815923499809</v>
      </c>
      <c r="AI2443" s="51">
        <f t="shared" si="1280"/>
        <v>1.2913859649747934</v>
      </c>
      <c r="AJ2443" s="52">
        <f t="shared" si="1281"/>
        <v>0.61951096497479341</v>
      </c>
      <c r="AK2443" s="2">
        <v>42695</v>
      </c>
      <c r="AL2443" t="str">
        <v>912828WE</v>
      </c>
      <c r="AM2443">
        <v>-4.6616999999999997</v>
      </c>
      <c r="AN2443">
        <v>0.82582999999999995</v>
      </c>
      <c r="AO2443">
        <v>0.82720000000000005</v>
      </c>
      <c r="AP2443">
        <v>124.875</v>
      </c>
      <c r="AQ2443">
        <f>VLOOKUP(AL2443,工作表1!$F$3:$G$1000,2,FALSE)</f>
        <v>2.75</v>
      </c>
      <c r="AR2443" t="str">
        <f>VLOOKUP(AL2443,工作表1!$F$3:$H$1000,3,FALSE)</f>
        <v>2023/11/15</v>
      </c>
      <c r="AS2443">
        <f t="shared" si="1266"/>
        <v>0.57499999999999996</v>
      </c>
      <c r="AT2443">
        <f t="shared" si="1267"/>
        <v>2.1749999999999998</v>
      </c>
      <c r="AU2443" s="43">
        <f t="shared" si="1282"/>
        <v>42870</v>
      </c>
      <c r="AV2443" s="43">
        <f t="shared" si="1268"/>
        <v>42825</v>
      </c>
      <c r="AW2443" s="45">
        <f t="shared" si="1283"/>
        <v>5.3176795580110493E-2</v>
      </c>
      <c r="AX2443" s="45">
        <f t="shared" si="1284"/>
        <v>1.0250946037992885</v>
      </c>
      <c r="AY2443" s="47">
        <f t="shared" si="1285"/>
        <v>103.95120221016906</v>
      </c>
      <c r="AZ2443" s="47">
        <f t="shared" si="1286"/>
        <v>123.9815923499809</v>
      </c>
      <c r="BA2443" s="43"/>
      <c r="BC2443" s="2">
        <v>42692</v>
      </c>
      <c r="BD2443" t="str">
        <v>912828B6</v>
      </c>
      <c r="BE2443">
        <v>-16.075199999999999</v>
      </c>
      <c r="BF2443">
        <v>1.2378800000000001</v>
      </c>
      <c r="BG2443">
        <v>0.82720000000000005</v>
      </c>
      <c r="BH2443">
        <v>124.625</v>
      </c>
      <c r="BI2443">
        <f>VLOOKUP(BD2443,工作表1!$K$3:$L$1000,2,FALSE)</f>
        <v>2.75</v>
      </c>
      <c r="BJ2443" t="str">
        <f>VLOOKUP(BD2443,工作表1!$K$3:$M$1000,3,FALSE)</f>
        <v>2024/2/15</v>
      </c>
      <c r="BK2443">
        <f t="shared" si="1269"/>
        <v>0.56899999999999995</v>
      </c>
      <c r="BL2443">
        <f t="shared" si="1270"/>
        <v>2.181</v>
      </c>
      <c r="BM2443" s="43">
        <f t="shared" si="1287"/>
        <v>42781</v>
      </c>
      <c r="BN2443" s="43">
        <f t="shared" si="1271"/>
        <v>42916</v>
      </c>
      <c r="BO2443" s="45">
        <f t="shared" si="1288"/>
        <v>0.73233695652173914</v>
      </c>
      <c r="BP2443" s="45">
        <f t="shared" si="1289"/>
        <v>2.3974054496724237</v>
      </c>
      <c r="BQ2443" s="47">
        <f t="shared" si="1290"/>
        <v>103.94500605957093</v>
      </c>
      <c r="BR2443" s="47">
        <f t="shared" si="1291"/>
        <v>122.76811864296215</v>
      </c>
    </row>
    <row r="2444" spans="6:70" x14ac:dyDescent="0.25">
      <c r="F2444" s="2">
        <v>42776</v>
      </c>
      <c r="G2444">
        <v>0.69499999999999995</v>
      </c>
      <c r="H2444" s="43">
        <v>42815</v>
      </c>
      <c r="I2444">
        <v>2.2299000000000002</v>
      </c>
      <c r="L2444" s="2">
        <v>42692</v>
      </c>
      <c r="M2444" t="str">
        <v>912828VS</v>
      </c>
      <c r="N2444">
        <v>-0.62080000000000002</v>
      </c>
      <c r="O2444">
        <v>0.62375999999999998</v>
      </c>
      <c r="P2444">
        <v>0.81389999999999996</v>
      </c>
      <c r="Q2444">
        <v>125.5625</v>
      </c>
      <c r="R2444">
        <f>VLOOKUP(M2444,工作表1!$A$3:$B$1000,2,FALSE)</f>
        <v>2.5</v>
      </c>
      <c r="S2444" t="str">
        <f>VLOOKUP(M2444,工作表1!$A$3:$C$1000,3,FALSE)</f>
        <v>2023/8/15</v>
      </c>
      <c r="T2444">
        <f t="shared" si="1261"/>
        <v>0.56899999999999995</v>
      </c>
      <c r="U2444">
        <f t="shared" si="1260"/>
        <v>1.931</v>
      </c>
      <c r="V2444" s="43">
        <f t="shared" si="1272"/>
        <v>42781</v>
      </c>
      <c r="W2444" s="43">
        <f t="shared" si="1262"/>
        <v>42734</v>
      </c>
      <c r="X2444" s="45">
        <f t="shared" si="1273"/>
        <v>0.66576086956521741</v>
      </c>
      <c r="Y2444" s="45">
        <f t="shared" si="1274"/>
        <v>0.93288415723645035</v>
      </c>
      <c r="Z2444" s="47">
        <f t="shared" si="1275"/>
        <v>102.38566391713863</v>
      </c>
      <c r="AA2444" s="47">
        <f t="shared" si="1276"/>
        <v>125.27790172495675</v>
      </c>
      <c r="AB2444" s="45">
        <f t="shared" si="1277"/>
        <v>2.1558999999999999</v>
      </c>
      <c r="AC2444" s="2" t="str">
        <f t="shared" si="1263"/>
        <v>TY1</v>
      </c>
      <c r="AD2444">
        <f t="shared" si="1264"/>
        <v>125.5625</v>
      </c>
      <c r="AE2444">
        <f t="shared" si="1265"/>
        <v>124.875</v>
      </c>
      <c r="AF2444" s="49">
        <f t="shared" si="1259"/>
        <v>0.6875</v>
      </c>
      <c r="AG2444" s="3">
        <f t="shared" si="1278"/>
        <v>125.27790172495675</v>
      </c>
      <c r="AH2444">
        <f t="shared" si="1279"/>
        <v>123.98511275830423</v>
      </c>
      <c r="AI2444" s="51">
        <f t="shared" si="1280"/>
        <v>1.2927889666525232</v>
      </c>
      <c r="AJ2444" s="52">
        <f t="shared" si="1281"/>
        <v>0.60528896665252319</v>
      </c>
      <c r="AK2444" s="2">
        <v>42692</v>
      </c>
      <c r="AL2444" t="str">
        <v>912828WE</v>
      </c>
      <c r="AM2444">
        <v>-4.1837999999999997</v>
      </c>
      <c r="AN2444">
        <v>0.79803999999999997</v>
      </c>
      <c r="AO2444">
        <v>0.82720000000000005</v>
      </c>
      <c r="AP2444">
        <v>124.875</v>
      </c>
      <c r="AQ2444">
        <f>VLOOKUP(AL2444,工作表1!$F$3:$G$1000,2,FALSE)</f>
        <v>2.75</v>
      </c>
      <c r="AR2444" t="str">
        <f>VLOOKUP(AL2444,工作表1!$F$3:$H$1000,3,FALSE)</f>
        <v>2023/11/15</v>
      </c>
      <c r="AS2444">
        <f t="shared" si="1266"/>
        <v>0.56899999999999995</v>
      </c>
      <c r="AT2444">
        <f t="shared" si="1267"/>
        <v>2.181</v>
      </c>
      <c r="AU2444" s="43">
        <f t="shared" si="1282"/>
        <v>42870</v>
      </c>
      <c r="AV2444" s="43">
        <f t="shared" si="1268"/>
        <v>42825</v>
      </c>
      <c r="AW2444" s="45">
        <f t="shared" si="1283"/>
        <v>4.5580110497237564E-2</v>
      </c>
      <c r="AX2444" s="45">
        <f t="shared" si="1284"/>
        <v>1.025032165291758</v>
      </c>
      <c r="AY2444" s="47">
        <f t="shared" si="1285"/>
        <v>103.96708428432375</v>
      </c>
      <c r="AZ2444" s="47">
        <f t="shared" si="1286"/>
        <v>123.98511275830423</v>
      </c>
      <c r="BA2444" s="43"/>
      <c r="BC2444" s="2">
        <v>42691</v>
      </c>
      <c r="BD2444" t="str">
        <v>912828B6</v>
      </c>
      <c r="BE2444">
        <v>-16.1907</v>
      </c>
      <c r="BF2444">
        <v>1.2296</v>
      </c>
      <c r="BG2444">
        <v>0.82720000000000005</v>
      </c>
      <c r="BH2444">
        <v>125.15625</v>
      </c>
      <c r="BI2444">
        <f>VLOOKUP(BD2444,工作表1!$K$3:$L$1000,2,FALSE)</f>
        <v>2.75</v>
      </c>
      <c r="BJ2444" t="str">
        <f>VLOOKUP(BD2444,工作表1!$K$3:$M$1000,3,FALSE)</f>
        <v>2024/2/15</v>
      </c>
      <c r="BK2444">
        <f t="shared" si="1269"/>
        <v>0.56399999999999995</v>
      </c>
      <c r="BL2444">
        <f t="shared" si="1270"/>
        <v>2.1859999999999999</v>
      </c>
      <c r="BM2444" s="43">
        <f t="shared" si="1287"/>
        <v>42781</v>
      </c>
      <c r="BN2444" s="43">
        <f t="shared" si="1271"/>
        <v>42916</v>
      </c>
      <c r="BO2444" s="45">
        <f t="shared" si="1288"/>
        <v>0.70991847826086951</v>
      </c>
      <c r="BP2444" s="45">
        <f t="shared" si="1289"/>
        <v>2.3975897111375821</v>
      </c>
      <c r="BQ2444" s="47">
        <f t="shared" si="1290"/>
        <v>104.4055188210729</v>
      </c>
      <c r="BR2444" s="47">
        <f t="shared" si="1291"/>
        <v>123.2818295632014</v>
      </c>
    </row>
    <row r="2445" spans="6:70" x14ac:dyDescent="0.25">
      <c r="F2445" s="2">
        <v>42775</v>
      </c>
      <c r="G2445">
        <v>0.68976000000000004</v>
      </c>
      <c r="H2445" s="43">
        <v>42814</v>
      </c>
      <c r="I2445">
        <v>2.2715999999999998</v>
      </c>
      <c r="L2445" s="2">
        <v>42691</v>
      </c>
      <c r="M2445" t="str">
        <v>912828VS</v>
      </c>
      <c r="N2445">
        <v>-1.0719000000000001</v>
      </c>
      <c r="O2445">
        <v>0.72751999999999994</v>
      </c>
      <c r="P2445">
        <v>0.81389999999999996</v>
      </c>
      <c r="Q2445">
        <v>126.078125</v>
      </c>
      <c r="R2445">
        <f>VLOOKUP(M2445,工作表1!$A$3:$B$1000,2,FALSE)</f>
        <v>2.5</v>
      </c>
      <c r="S2445" t="str">
        <f>VLOOKUP(M2445,工作表1!$A$3:$C$1000,3,FALSE)</f>
        <v>2023/8/15</v>
      </c>
      <c r="T2445">
        <f t="shared" si="1261"/>
        <v>0.56399999999999995</v>
      </c>
      <c r="U2445">
        <f t="shared" si="1260"/>
        <v>1.9359999999999999</v>
      </c>
      <c r="V2445" s="43">
        <f t="shared" si="1272"/>
        <v>42781</v>
      </c>
      <c r="W2445" s="43">
        <f t="shared" si="1262"/>
        <v>42734</v>
      </c>
      <c r="X2445" s="45">
        <f t="shared" si="1273"/>
        <v>0.64538043478260865</v>
      </c>
      <c r="Y2445" s="45">
        <f t="shared" si="1274"/>
        <v>0.93305166765932102</v>
      </c>
      <c r="Z2445" s="47">
        <f t="shared" si="1275"/>
        <v>102.81066497440816</v>
      </c>
      <c r="AA2445" s="47">
        <f t="shared" si="1276"/>
        <v>125.75948146051053</v>
      </c>
      <c r="AB2445" s="45">
        <f t="shared" si="1277"/>
        <v>2.0910000000000002</v>
      </c>
      <c r="AC2445" s="2" t="str">
        <f t="shared" si="1263"/>
        <v>TY1</v>
      </c>
      <c r="AD2445">
        <f t="shared" si="1264"/>
        <v>126.078125</v>
      </c>
      <c r="AE2445">
        <f t="shared" si="1265"/>
        <v>125.40625</v>
      </c>
      <c r="AF2445" s="49">
        <f t="shared" si="1259"/>
        <v>0.671875</v>
      </c>
      <c r="AG2445" s="3">
        <f t="shared" si="1278"/>
        <v>125.75948146051053</v>
      </c>
      <c r="AH2445">
        <f t="shared" si="1279"/>
        <v>124.47754373764401</v>
      </c>
      <c r="AI2445" s="51">
        <f t="shared" si="1280"/>
        <v>1.2819377228665161</v>
      </c>
      <c r="AJ2445" s="52">
        <f t="shared" si="1281"/>
        <v>0.61006272286651608</v>
      </c>
      <c r="AK2445" s="2">
        <v>42691</v>
      </c>
      <c r="AL2445" t="str">
        <v>912828WE</v>
      </c>
      <c r="AM2445">
        <v>-4.8285999999999998</v>
      </c>
      <c r="AN2445">
        <v>0.84106000000000003</v>
      </c>
      <c r="AO2445">
        <v>0.82720000000000005</v>
      </c>
      <c r="AP2445">
        <v>125.40625</v>
      </c>
      <c r="AQ2445">
        <f>VLOOKUP(AL2445,工作表1!$F$3:$G$1000,2,FALSE)</f>
        <v>2.75</v>
      </c>
      <c r="AR2445" t="str">
        <f>VLOOKUP(AL2445,工作表1!$F$3:$H$1000,3,FALSE)</f>
        <v>2023/11/15</v>
      </c>
      <c r="AS2445">
        <f t="shared" si="1266"/>
        <v>0.56399999999999995</v>
      </c>
      <c r="AT2445">
        <f t="shared" si="1267"/>
        <v>2.1859999999999999</v>
      </c>
      <c r="AU2445" s="43">
        <f t="shared" si="1282"/>
        <v>42870</v>
      </c>
      <c r="AV2445" s="43">
        <f t="shared" si="1268"/>
        <v>42825</v>
      </c>
      <c r="AW2445" s="45">
        <f t="shared" si="1283"/>
        <v>2.2790055248618782E-2</v>
      </c>
      <c r="AX2445" s="45">
        <f t="shared" si="1284"/>
        <v>1.0248448497691669</v>
      </c>
      <c r="AY2445" s="47">
        <f t="shared" si="1285"/>
        <v>104.4087303898248</v>
      </c>
      <c r="AZ2445" s="47">
        <f t="shared" si="1286"/>
        <v>124.47754373764401</v>
      </c>
      <c r="BA2445" s="43"/>
      <c r="BC2445" s="2">
        <v>42690</v>
      </c>
      <c r="BD2445" t="str">
        <v>912828B6</v>
      </c>
      <c r="BE2445">
        <v>-15.775499999999999</v>
      </c>
      <c r="BF2445">
        <v>1.2438899999999999</v>
      </c>
      <c r="BG2445">
        <v>0.82720000000000005</v>
      </c>
      <c r="BH2445">
        <v>125.5625</v>
      </c>
      <c r="BI2445">
        <f>VLOOKUP(BD2445,工作表1!$K$3:$L$1000,2,FALSE)</f>
        <v>2.75</v>
      </c>
      <c r="BJ2445" t="str">
        <f>VLOOKUP(BD2445,工作表1!$K$3:$M$1000,3,FALSE)</f>
        <v>2024/2/15</v>
      </c>
      <c r="BK2445">
        <f t="shared" si="1269"/>
        <v>0.55600000000000005</v>
      </c>
      <c r="BL2445">
        <f t="shared" si="1270"/>
        <v>2.194</v>
      </c>
      <c r="BM2445" s="43">
        <f t="shared" si="1287"/>
        <v>42781</v>
      </c>
      <c r="BN2445" s="43">
        <f t="shared" si="1271"/>
        <v>42916</v>
      </c>
      <c r="BO2445" s="45">
        <f t="shared" si="1288"/>
        <v>0.70244565217391308</v>
      </c>
      <c r="BP2445" s="45">
        <f t="shared" si="1289"/>
        <v>2.3976511316259677</v>
      </c>
      <c r="BQ2445" s="47">
        <f t="shared" si="1290"/>
        <v>104.73352712543861</v>
      </c>
      <c r="BR2445" s="47">
        <f t="shared" si="1291"/>
        <v>123.65921643830679</v>
      </c>
    </row>
    <row r="2446" spans="6:70" x14ac:dyDescent="0.25">
      <c r="F2446" s="2">
        <v>42774</v>
      </c>
      <c r="G2446">
        <v>0.68018000000000001</v>
      </c>
      <c r="H2446" s="43">
        <v>42811</v>
      </c>
      <c r="I2446">
        <v>2.306</v>
      </c>
      <c r="L2446" s="2">
        <v>42690</v>
      </c>
      <c r="M2446" t="str">
        <v>912828VS</v>
      </c>
      <c r="N2446">
        <v>-0.75749999999999995</v>
      </c>
      <c r="O2446">
        <v>0.68096000000000001</v>
      </c>
      <c r="P2446">
        <v>0.81389999999999996</v>
      </c>
      <c r="Q2446">
        <v>126.46875</v>
      </c>
      <c r="R2446">
        <f>VLOOKUP(M2446,工作表1!$A$3:$B$1000,2,FALSE)</f>
        <v>2.5</v>
      </c>
      <c r="S2446" t="str">
        <f>VLOOKUP(M2446,工作表1!$A$3:$C$1000,3,FALSE)</f>
        <v>2023/8/15</v>
      </c>
      <c r="T2446">
        <f t="shared" si="1261"/>
        <v>0.55600000000000005</v>
      </c>
      <c r="U2446">
        <f t="shared" si="1260"/>
        <v>1.944</v>
      </c>
      <c r="V2446" s="43">
        <f t="shared" si="1272"/>
        <v>42781</v>
      </c>
      <c r="W2446" s="43">
        <f t="shared" si="1262"/>
        <v>42734</v>
      </c>
      <c r="X2446" s="45">
        <f t="shared" si="1273"/>
        <v>0.63858695652173925</v>
      </c>
      <c r="Y2446" s="45">
        <f t="shared" si="1274"/>
        <v>0.93310750446694479</v>
      </c>
      <c r="Z2446" s="47">
        <f t="shared" si="1275"/>
        <v>103.13910060529258</v>
      </c>
      <c r="AA2446" s="47">
        <f t="shared" si="1276"/>
        <v>126.14852949350026</v>
      </c>
      <c r="AB2446" s="45">
        <f t="shared" si="1277"/>
        <v>2.0169000000000001</v>
      </c>
      <c r="AC2446" s="2" t="str">
        <f t="shared" si="1263"/>
        <v>TY1</v>
      </c>
      <c r="AD2446">
        <f t="shared" si="1264"/>
        <v>126.46875</v>
      </c>
      <c r="AE2446">
        <f t="shared" si="1265"/>
        <v>125.8125</v>
      </c>
      <c r="AF2446" s="49">
        <f t="shared" si="1259"/>
        <v>0.65625</v>
      </c>
      <c r="AG2446" s="3">
        <f t="shared" si="1278"/>
        <v>126.14852949350026</v>
      </c>
      <c r="AH2446">
        <f t="shared" si="1279"/>
        <v>124.89554341678144</v>
      </c>
      <c r="AI2446" s="51">
        <f t="shared" si="1280"/>
        <v>1.2529860767188268</v>
      </c>
      <c r="AJ2446" s="52">
        <f t="shared" si="1281"/>
        <v>0.59673607671882678</v>
      </c>
      <c r="AK2446" s="2">
        <v>42690</v>
      </c>
      <c r="AL2446" t="str">
        <v>912828WE</v>
      </c>
      <c r="AM2446">
        <v>-3.7654000000000001</v>
      </c>
      <c r="AN2446">
        <v>0.79166000000000003</v>
      </c>
      <c r="AO2446">
        <v>0.82720000000000005</v>
      </c>
      <c r="AP2446">
        <v>125.8125</v>
      </c>
      <c r="AQ2446">
        <f>VLOOKUP(AL2446,工作表1!$F$3:$G$1000,2,FALSE)</f>
        <v>2.75</v>
      </c>
      <c r="AR2446" t="str">
        <f>VLOOKUP(AL2446,工作表1!$F$3:$H$1000,3,FALSE)</f>
        <v>2023/11/15</v>
      </c>
      <c r="AS2446">
        <f t="shared" si="1266"/>
        <v>0.55600000000000005</v>
      </c>
      <c r="AT2446">
        <f t="shared" si="1267"/>
        <v>2.194</v>
      </c>
      <c r="AU2446" s="43">
        <f t="shared" si="1282"/>
        <v>42870</v>
      </c>
      <c r="AV2446" s="43">
        <f t="shared" si="1268"/>
        <v>42825</v>
      </c>
      <c r="AW2446" s="45">
        <f t="shared" si="1283"/>
        <v>1.5193370165745856E-2</v>
      </c>
      <c r="AX2446" s="45">
        <f t="shared" si="1284"/>
        <v>1.0247824112616362</v>
      </c>
      <c r="AY2446" s="47">
        <f t="shared" si="1285"/>
        <v>104.7683113834636</v>
      </c>
      <c r="AZ2446" s="47">
        <f t="shared" si="1286"/>
        <v>124.89554341678144</v>
      </c>
      <c r="BA2446" s="43"/>
      <c r="BC2446" s="2">
        <v>42689</v>
      </c>
      <c r="BD2446" t="str">
        <v>912828B6</v>
      </c>
      <c r="BE2446">
        <v>-15.318099999999999</v>
      </c>
      <c r="BF2446">
        <v>1.2190399999999999</v>
      </c>
      <c r="BG2446">
        <v>0.82720000000000005</v>
      </c>
      <c r="BH2446">
        <v>125.5</v>
      </c>
      <c r="BI2446">
        <f>VLOOKUP(BD2446,工作表1!$K$3:$L$1000,2,FALSE)</f>
        <v>2.75</v>
      </c>
      <c r="BJ2446" t="str">
        <f>VLOOKUP(BD2446,工作表1!$K$3:$M$1000,3,FALSE)</f>
        <v>2024/2/15</v>
      </c>
      <c r="BK2446">
        <f t="shared" si="1269"/>
        <v>0.55000000000000004</v>
      </c>
      <c r="BL2446">
        <f t="shared" si="1270"/>
        <v>2.2000000000000002</v>
      </c>
      <c r="BM2446" s="43">
        <f t="shared" si="1287"/>
        <v>42781</v>
      </c>
      <c r="BN2446" s="43">
        <f t="shared" si="1271"/>
        <v>42916</v>
      </c>
      <c r="BO2446" s="45">
        <f t="shared" si="1288"/>
        <v>0.69497282608695654</v>
      </c>
      <c r="BP2446" s="45">
        <f t="shared" si="1289"/>
        <v>2.3977125521143536</v>
      </c>
      <c r="BQ2446" s="47">
        <f t="shared" si="1290"/>
        <v>104.70260856444474</v>
      </c>
      <c r="BR2446" s="47">
        <f t="shared" si="1291"/>
        <v>123.60416163757988</v>
      </c>
    </row>
    <row r="2447" spans="6:70" x14ac:dyDescent="0.25">
      <c r="F2447" s="2">
        <v>42773</v>
      </c>
      <c r="G2447">
        <v>0.68203000000000003</v>
      </c>
      <c r="H2447" s="43">
        <v>42810</v>
      </c>
      <c r="I2447">
        <v>2.3477000000000001</v>
      </c>
      <c r="L2447" s="2">
        <v>42689</v>
      </c>
      <c r="M2447" t="str">
        <v>912828VS</v>
      </c>
      <c r="N2447">
        <v>-0.70950000000000002</v>
      </c>
      <c r="O2447">
        <v>0.66486999999999996</v>
      </c>
      <c r="P2447">
        <v>0.81389999999999996</v>
      </c>
      <c r="Q2447">
        <v>126.421875</v>
      </c>
      <c r="R2447">
        <f>VLOOKUP(M2447,工作表1!$A$3:$B$1000,2,FALSE)</f>
        <v>2.5</v>
      </c>
      <c r="S2447" t="str">
        <f>VLOOKUP(M2447,工作表1!$A$3:$C$1000,3,FALSE)</f>
        <v>2023/8/15</v>
      </c>
      <c r="T2447">
        <f t="shared" si="1261"/>
        <v>0.55000000000000004</v>
      </c>
      <c r="U2447">
        <f t="shared" si="1260"/>
        <v>1.95</v>
      </c>
      <c r="V2447" s="43">
        <f t="shared" si="1272"/>
        <v>42781</v>
      </c>
      <c r="W2447" s="43">
        <f t="shared" si="1262"/>
        <v>42734</v>
      </c>
      <c r="X2447" s="45">
        <f t="shared" si="1273"/>
        <v>0.63179347826086962</v>
      </c>
      <c r="Y2447" s="45">
        <f t="shared" si="1274"/>
        <v>0.93316334127456824</v>
      </c>
      <c r="Z2447" s="47">
        <f t="shared" si="1275"/>
        <v>103.10800114902267</v>
      </c>
      <c r="AA2447" s="47">
        <f t="shared" si="1276"/>
        <v>126.09607969241414</v>
      </c>
      <c r="AB2447" s="45">
        <f t="shared" si="1277"/>
        <v>2.0045000000000002</v>
      </c>
      <c r="AC2447" s="2" t="str">
        <f t="shared" si="1263"/>
        <v>TY1</v>
      </c>
      <c r="AD2447">
        <f t="shared" si="1264"/>
        <v>126.421875</v>
      </c>
      <c r="AE2447">
        <f t="shared" si="1265"/>
        <v>125.75</v>
      </c>
      <c r="AF2447" s="49">
        <f t="shared" si="1259"/>
        <v>0.671875</v>
      </c>
      <c r="AG2447" s="3">
        <f t="shared" si="1278"/>
        <v>126.09607969241414</v>
      </c>
      <c r="AH2447">
        <f t="shared" si="1279"/>
        <v>124.84211415052468</v>
      </c>
      <c r="AI2447" s="51">
        <f t="shared" si="1280"/>
        <v>1.2539655418894569</v>
      </c>
      <c r="AJ2447" s="52">
        <f t="shared" si="1281"/>
        <v>0.58209054188945686</v>
      </c>
      <c r="AK2447" s="2">
        <v>42689</v>
      </c>
      <c r="AL2447" t="str">
        <v>912828WE</v>
      </c>
      <c r="AM2447">
        <v>-3.3107000000000002</v>
      </c>
      <c r="AN2447">
        <v>0.75336999999999998</v>
      </c>
      <c r="AO2447">
        <v>0.82720000000000005</v>
      </c>
      <c r="AP2447">
        <v>125.75</v>
      </c>
      <c r="AQ2447">
        <f>VLOOKUP(AL2447,工作表1!$F$3:$G$1000,2,FALSE)</f>
        <v>2.75</v>
      </c>
      <c r="AR2447" t="str">
        <f>VLOOKUP(AL2447,工作表1!$F$3:$H$1000,3,FALSE)</f>
        <v>2023/11/15</v>
      </c>
      <c r="AS2447">
        <f t="shared" si="1266"/>
        <v>0.55000000000000004</v>
      </c>
      <c r="AT2447">
        <f t="shared" si="1267"/>
        <v>2.2000000000000002</v>
      </c>
      <c r="AU2447" s="43">
        <f t="shared" si="1282"/>
        <v>42870</v>
      </c>
      <c r="AV2447" s="43">
        <f t="shared" si="1268"/>
        <v>42825</v>
      </c>
      <c r="AW2447" s="45">
        <f t="shared" si="1283"/>
        <v>7.5966850828729279E-3</v>
      </c>
      <c r="AX2447" s="45">
        <f t="shared" si="1284"/>
        <v>1.0247199727541059</v>
      </c>
      <c r="AY2447" s="47">
        <f t="shared" si="1285"/>
        <v>104.73722079791676</v>
      </c>
      <c r="AZ2447" s="47">
        <f t="shared" si="1286"/>
        <v>124.84211415052468</v>
      </c>
      <c r="BA2447" s="43"/>
      <c r="BC2447" s="2">
        <v>42688</v>
      </c>
      <c r="BD2447" t="str">
        <v>912828B6</v>
      </c>
      <c r="BE2447">
        <v>-15.785500000000001</v>
      </c>
      <c r="BF2447">
        <v>1.2367699999999999</v>
      </c>
      <c r="BG2447">
        <v>0.82720000000000005</v>
      </c>
      <c r="BH2447">
        <v>125.71875</v>
      </c>
      <c r="BI2447">
        <f>VLOOKUP(BD2447,工作表1!$K$3:$L$1000,2,FALSE)</f>
        <v>2.75</v>
      </c>
      <c r="BJ2447" t="str">
        <f>VLOOKUP(BD2447,工作表1!$K$3:$M$1000,3,FALSE)</f>
        <v>2024/2/15</v>
      </c>
      <c r="BK2447">
        <f t="shared" si="1269"/>
        <v>0.54500000000000004</v>
      </c>
      <c r="BL2447">
        <f t="shared" si="1270"/>
        <v>2.2050000000000001</v>
      </c>
      <c r="BM2447" s="43">
        <f t="shared" si="1287"/>
        <v>42781</v>
      </c>
      <c r="BN2447" s="43">
        <f t="shared" si="1271"/>
        <v>42916</v>
      </c>
      <c r="BO2447" s="45">
        <f t="shared" si="1288"/>
        <v>0.6875</v>
      </c>
      <c r="BP2447" s="45">
        <f t="shared" si="1289"/>
        <v>2.3977739726027396</v>
      </c>
      <c r="BQ2447" s="47">
        <f t="shared" si="1290"/>
        <v>104.86714852720753</v>
      </c>
      <c r="BR2447" s="47">
        <f t="shared" si="1291"/>
        <v>123.78611813518334</v>
      </c>
    </row>
    <row r="2448" spans="6:70" x14ac:dyDescent="0.25">
      <c r="F2448" s="2">
        <v>42772</v>
      </c>
      <c r="G2448">
        <v>0.67727999999999999</v>
      </c>
      <c r="H2448" s="43">
        <v>42809</v>
      </c>
      <c r="I2448">
        <v>2.2984</v>
      </c>
      <c r="L2448" s="2">
        <v>42688</v>
      </c>
      <c r="M2448" t="str">
        <v>912828VS</v>
      </c>
      <c r="N2448">
        <v>-0.48209999999999997</v>
      </c>
      <c r="O2448">
        <v>0.60597000000000001</v>
      </c>
      <c r="P2448">
        <v>0.81389999999999996</v>
      </c>
      <c r="Q2448">
        <v>126.65625</v>
      </c>
      <c r="R2448">
        <f>VLOOKUP(M2448,工作表1!$A$3:$B$1000,2,FALSE)</f>
        <v>2.5</v>
      </c>
      <c r="S2448" t="str">
        <f>VLOOKUP(M2448,工作表1!$A$3:$C$1000,3,FALSE)</f>
        <v>2023/8/15</v>
      </c>
      <c r="T2448">
        <f t="shared" si="1261"/>
        <v>0.54500000000000004</v>
      </c>
      <c r="U2448">
        <f t="shared" si="1260"/>
        <v>1.9550000000000001</v>
      </c>
      <c r="V2448" s="43">
        <f t="shared" si="1272"/>
        <v>42781</v>
      </c>
      <c r="W2448" s="43">
        <f t="shared" si="1262"/>
        <v>42734</v>
      </c>
      <c r="X2448" s="45">
        <f t="shared" si="1273"/>
        <v>0.625</v>
      </c>
      <c r="Y2448" s="45">
        <f t="shared" si="1274"/>
        <v>0.93321917808219179</v>
      </c>
      <c r="Z2448" s="47">
        <f t="shared" si="1275"/>
        <v>103.30801787943287</v>
      </c>
      <c r="AA2448" s="47">
        <f t="shared" si="1276"/>
        <v>126.32770392173316</v>
      </c>
      <c r="AB2448" s="45">
        <f t="shared" si="1277"/>
        <v>2.0411999999999999</v>
      </c>
      <c r="AC2448" s="2" t="str">
        <f t="shared" si="1263"/>
        <v>TY1</v>
      </c>
      <c r="AD2448">
        <f t="shared" si="1264"/>
        <v>126.65625</v>
      </c>
      <c r="AE2448">
        <f t="shared" si="1265"/>
        <v>125.96875</v>
      </c>
      <c r="AF2448" s="49">
        <f t="shared" si="1259"/>
        <v>0.6875</v>
      </c>
      <c r="AG2448" s="3">
        <f t="shared" si="1278"/>
        <v>126.32770392173316</v>
      </c>
      <c r="AH2448">
        <f t="shared" si="1279"/>
        <v>125.04804021847008</v>
      </c>
      <c r="AI2448" s="51">
        <f t="shared" si="1280"/>
        <v>1.2796637032630827</v>
      </c>
      <c r="AJ2448" s="52">
        <f t="shared" si="1281"/>
        <v>0.59216370326308265</v>
      </c>
      <c r="AK2448" s="2">
        <v>42688</v>
      </c>
      <c r="AL2448" t="str">
        <v>912828WE</v>
      </c>
      <c r="AM2448">
        <v>-3.2879</v>
      </c>
      <c r="AN2448">
        <v>0.74917999999999996</v>
      </c>
      <c r="AO2448">
        <v>0.82720000000000005</v>
      </c>
      <c r="AP2448">
        <v>125.96875</v>
      </c>
      <c r="AQ2448">
        <f>VLOOKUP(AL2448,工作表1!$F$3:$G$1000,2,FALSE)</f>
        <v>2.75</v>
      </c>
      <c r="AR2448" t="str">
        <f>VLOOKUP(AL2448,工作表1!$F$3:$H$1000,3,FALSE)</f>
        <v>2023/11/15</v>
      </c>
      <c r="AS2448">
        <f t="shared" si="1266"/>
        <v>0.54500000000000004</v>
      </c>
      <c r="AT2448">
        <f t="shared" si="1267"/>
        <v>2.2050000000000001</v>
      </c>
      <c r="AU2448" s="43">
        <f t="shared" si="1282"/>
        <v>42870</v>
      </c>
      <c r="AV2448" s="43">
        <f t="shared" si="1268"/>
        <v>42825</v>
      </c>
      <c r="AW2448" s="45">
        <f t="shared" si="1283"/>
        <v>0</v>
      </c>
      <c r="AX2448" s="45">
        <f t="shared" si="1284"/>
        <v>1.0246575342465754</v>
      </c>
      <c r="AY2448" s="47">
        <f t="shared" si="1285"/>
        <v>104.9203245003775</v>
      </c>
      <c r="AZ2448" s="47">
        <f t="shared" si="1286"/>
        <v>125.04804021847008</v>
      </c>
      <c r="BA2448" s="43"/>
      <c r="BC2448" s="2">
        <v>42685</v>
      </c>
      <c r="BD2448" t="str">
        <v>#N/A N/A</v>
      </c>
      <c r="BE2448" t="str">
        <v>#N/A N/A</v>
      </c>
      <c r="BF2448" t="str">
        <v>#N/A N/A</v>
      </c>
      <c r="BG2448" t="str">
        <v>#N/A N/A</v>
      </c>
      <c r="BH2448">
        <v>126.25</v>
      </c>
      <c r="BI2448" t="e">
        <f>VLOOKUP(BD2448,工作表1!$K$3:$L$1000,2,FALSE)</f>
        <v>#N/A</v>
      </c>
      <c r="BJ2448" t="e">
        <f>VLOOKUP(BD2448,工作表1!$K$3:$M$1000,3,FALSE)</f>
        <v>#N/A</v>
      </c>
      <c r="BK2448">
        <f t="shared" si="1269"/>
        <v>0.52700000000000002</v>
      </c>
      <c r="BL2448" t="e">
        <f t="shared" si="1270"/>
        <v>#N/A</v>
      </c>
      <c r="BM2448" s="43" t="e">
        <f t="shared" si="1287"/>
        <v>#N/A</v>
      </c>
      <c r="BN2448" s="43">
        <f t="shared" si="1271"/>
        <v>42916</v>
      </c>
      <c r="BO2448" s="45" t="e">
        <f t="shared" si="1288"/>
        <v>#N/A</v>
      </c>
      <c r="BP2448" s="45" t="e">
        <f t="shared" si="1289"/>
        <v>#N/A</v>
      </c>
      <c r="BQ2448" s="47" t="e">
        <f t="shared" si="1290"/>
        <v>#VALUE!</v>
      </c>
      <c r="BR2448" s="47" t="e">
        <f t="shared" si="1291"/>
        <v>#VALUE!</v>
      </c>
    </row>
    <row r="2449" spans="6:70" x14ac:dyDescent="0.25">
      <c r="F2449" s="2">
        <v>42769</v>
      </c>
      <c r="G2449">
        <v>0.6845</v>
      </c>
      <c r="H2449" s="43">
        <v>42808</v>
      </c>
      <c r="I2449">
        <v>2.4192999999999998</v>
      </c>
      <c r="L2449" s="2">
        <v>42685</v>
      </c>
      <c r="M2449" t="str">
        <v>#N/A N/A</v>
      </c>
      <c r="N2449" t="str">
        <v>#N/A N/A</v>
      </c>
      <c r="O2449" t="str">
        <v>#N/A N/A</v>
      </c>
      <c r="P2449" t="str">
        <v>#N/A N/A</v>
      </c>
      <c r="Q2449">
        <v>127.171875</v>
      </c>
      <c r="R2449" t="e">
        <f>VLOOKUP(M2449,工作表1!$A$3:$B$1000,2,FALSE)</f>
        <v>#N/A</v>
      </c>
      <c r="S2449" t="e">
        <f>VLOOKUP(M2449,工作表1!$A$3:$C$1000,3,FALSE)</f>
        <v>#N/A</v>
      </c>
      <c r="T2449">
        <f t="shared" si="1261"/>
        <v>0.52700000000000002</v>
      </c>
      <c r="U2449" t="e">
        <f t="shared" si="1260"/>
        <v>#N/A</v>
      </c>
      <c r="V2449" s="43" t="e">
        <f t="shared" si="1272"/>
        <v>#N/A</v>
      </c>
      <c r="W2449" s="43">
        <f t="shared" si="1262"/>
        <v>42734</v>
      </c>
      <c r="X2449" s="45" t="e">
        <f t="shared" si="1273"/>
        <v>#N/A</v>
      </c>
      <c r="Y2449" s="45" t="e">
        <f t="shared" si="1274"/>
        <v>#N/A</v>
      </c>
      <c r="Z2449" s="47" t="e">
        <f t="shared" si="1275"/>
        <v>#VALUE!</v>
      </c>
      <c r="AA2449" s="47" t="e">
        <f t="shared" si="1276"/>
        <v>#VALUE!</v>
      </c>
      <c r="AB2449" s="45">
        <f t="shared" si="1277"/>
        <v>1.9188000000000001</v>
      </c>
      <c r="AC2449" s="2" t="str">
        <f t="shared" si="1263"/>
        <v>TY1</v>
      </c>
      <c r="AD2449">
        <f t="shared" si="1264"/>
        <v>127.171875</v>
      </c>
      <c r="AE2449">
        <f t="shared" si="1265"/>
        <v>126.5</v>
      </c>
      <c r="AF2449" s="49">
        <f t="shared" ref="AF2449:AF2512" si="1292">AD2449-AE2449</f>
        <v>0.671875</v>
      </c>
      <c r="AG2449" s="3" t="e">
        <f t="shared" si="1278"/>
        <v>#VALUE!</v>
      </c>
      <c r="AH2449" t="e">
        <f t="shared" si="1279"/>
        <v>#VALUE!</v>
      </c>
      <c r="AI2449" s="51" t="e">
        <f t="shared" si="1280"/>
        <v>#VALUE!</v>
      </c>
      <c r="AJ2449" s="52" t="e">
        <f t="shared" si="1281"/>
        <v>#VALUE!</v>
      </c>
      <c r="AK2449" s="2">
        <v>42685</v>
      </c>
      <c r="AL2449" t="str">
        <v>#N/A N/A</v>
      </c>
      <c r="AM2449" t="str">
        <v>#N/A N/A</v>
      </c>
      <c r="AN2449" t="str">
        <v>#N/A N/A</v>
      </c>
      <c r="AO2449" t="str">
        <v>#N/A N/A</v>
      </c>
      <c r="AP2449">
        <v>126.5</v>
      </c>
      <c r="AQ2449" t="e">
        <f>VLOOKUP(AL2449,工作表1!$F$3:$G$1000,2,FALSE)</f>
        <v>#N/A</v>
      </c>
      <c r="AR2449" t="e">
        <f>VLOOKUP(AL2449,工作表1!$F$3:$H$1000,3,FALSE)</f>
        <v>#N/A</v>
      </c>
      <c r="AS2449">
        <f t="shared" si="1266"/>
        <v>0.52700000000000002</v>
      </c>
      <c r="AT2449" t="e">
        <f t="shared" si="1267"/>
        <v>#N/A</v>
      </c>
      <c r="AU2449" s="43" t="e">
        <f t="shared" si="1282"/>
        <v>#N/A</v>
      </c>
      <c r="AV2449" s="43">
        <f t="shared" si="1268"/>
        <v>42825</v>
      </c>
      <c r="AW2449" s="45" t="e">
        <f t="shared" si="1283"/>
        <v>#N/A</v>
      </c>
      <c r="AX2449" s="45" t="e">
        <f t="shared" si="1284"/>
        <v>#N/A</v>
      </c>
      <c r="AY2449" s="47" t="e">
        <f t="shared" si="1285"/>
        <v>#VALUE!</v>
      </c>
      <c r="AZ2449" s="47" t="e">
        <f t="shared" si="1286"/>
        <v>#VALUE!</v>
      </c>
      <c r="BA2449" s="43"/>
      <c r="BC2449" s="2">
        <v>42684</v>
      </c>
      <c r="BD2449" t="str">
        <v>912828B6</v>
      </c>
      <c r="BE2449">
        <v>-13.6782</v>
      </c>
      <c r="BF2449">
        <v>1.15421</v>
      </c>
      <c r="BG2449">
        <v>0.82720000000000005</v>
      </c>
      <c r="BH2449">
        <v>126.65625</v>
      </c>
      <c r="BI2449">
        <f>VLOOKUP(BD2449,工作表1!$K$3:$L$1000,2,FALSE)</f>
        <v>2.75</v>
      </c>
      <c r="BJ2449" t="str">
        <f>VLOOKUP(BD2449,工作表1!$K$3:$M$1000,3,FALSE)</f>
        <v>2024/2/15</v>
      </c>
      <c r="BK2449">
        <f t="shared" si="1269"/>
        <v>0.52400000000000002</v>
      </c>
      <c r="BL2449">
        <f t="shared" si="1270"/>
        <v>2.226</v>
      </c>
      <c r="BM2449" s="43">
        <f t="shared" si="1287"/>
        <v>42781</v>
      </c>
      <c r="BN2449" s="43">
        <f t="shared" si="1271"/>
        <v>42916</v>
      </c>
      <c r="BO2449" s="45">
        <f t="shared" si="1288"/>
        <v>0.65760869565217395</v>
      </c>
      <c r="BP2449" s="45">
        <f t="shared" si="1289"/>
        <v>2.3980196545562835</v>
      </c>
      <c r="BQ2449" s="47">
        <f t="shared" si="1290"/>
        <v>105.71581915669249</v>
      </c>
      <c r="BR2449" s="47">
        <f t="shared" si="1291"/>
        <v>124.74314061252824</v>
      </c>
    </row>
    <row r="2450" spans="6:70" x14ac:dyDescent="0.25">
      <c r="F2450" s="2">
        <v>42768</v>
      </c>
      <c r="G2450">
        <v>0.68986000000000003</v>
      </c>
      <c r="H2450" s="43">
        <v>42807</v>
      </c>
      <c r="I2450">
        <v>2.4365000000000001</v>
      </c>
      <c r="L2450" s="2">
        <v>42684</v>
      </c>
      <c r="M2450" t="str">
        <v>912828VS</v>
      </c>
      <c r="N2450">
        <v>-0.13550000000000001</v>
      </c>
      <c r="O2450">
        <v>0.54664999999999997</v>
      </c>
      <c r="P2450">
        <v>0.81389999999999996</v>
      </c>
      <c r="Q2450">
        <v>127.5625</v>
      </c>
      <c r="R2450">
        <f>VLOOKUP(M2450,工作表1!$A$3:$B$1000,2,FALSE)</f>
        <v>2.5</v>
      </c>
      <c r="S2450" t="str">
        <f>VLOOKUP(M2450,工作表1!$A$3:$C$1000,3,FALSE)</f>
        <v>2023/8/15</v>
      </c>
      <c r="T2450">
        <f t="shared" si="1261"/>
        <v>0.52400000000000002</v>
      </c>
      <c r="U2450">
        <f t="shared" si="1260"/>
        <v>1.976</v>
      </c>
      <c r="V2450" s="43">
        <f t="shared" si="1272"/>
        <v>42781</v>
      </c>
      <c r="W2450" s="43">
        <f t="shared" si="1262"/>
        <v>42734</v>
      </c>
      <c r="X2450" s="45">
        <f t="shared" si="1273"/>
        <v>0.59782608695652173</v>
      </c>
      <c r="Y2450" s="45">
        <f t="shared" si="1274"/>
        <v>0.93344252531268612</v>
      </c>
      <c r="Z2450" s="47">
        <f t="shared" si="1275"/>
        <v>104.07767230166446</v>
      </c>
      <c r="AA2450" s="47">
        <f t="shared" si="1276"/>
        <v>127.21632593017769</v>
      </c>
      <c r="AB2450" s="45">
        <f t="shared" si="1277"/>
        <v>1.9188000000000001</v>
      </c>
      <c r="AC2450" s="2" t="str">
        <f t="shared" si="1263"/>
        <v>TY1</v>
      </c>
      <c r="AD2450">
        <f t="shared" si="1264"/>
        <v>127.5625</v>
      </c>
      <c r="AE2450">
        <f t="shared" si="1265"/>
        <v>126.90625</v>
      </c>
      <c r="AF2450" s="49">
        <f t="shared" si="1292"/>
        <v>0.65625</v>
      </c>
      <c r="AG2450" s="3">
        <f t="shared" si="1278"/>
        <v>127.21632593017769</v>
      </c>
      <c r="AH2450">
        <f t="shared" si="1279"/>
        <v>125.93011393301229</v>
      </c>
      <c r="AI2450" s="51">
        <f t="shared" si="1280"/>
        <v>1.2862119971653954</v>
      </c>
      <c r="AJ2450" s="52">
        <f t="shared" si="1281"/>
        <v>0.62996199716539536</v>
      </c>
      <c r="AK2450" s="2">
        <v>42684</v>
      </c>
      <c r="AL2450" t="str">
        <v>912828WE</v>
      </c>
      <c r="AM2450">
        <v>-3.4297</v>
      </c>
      <c r="AN2450">
        <v>0.78144000000000002</v>
      </c>
      <c r="AO2450">
        <v>0.82720000000000005</v>
      </c>
      <c r="AP2450">
        <v>126.90625</v>
      </c>
      <c r="AQ2450">
        <f>VLOOKUP(AL2450,工作表1!$F$3:$G$1000,2,FALSE)</f>
        <v>2.75</v>
      </c>
      <c r="AR2450" t="str">
        <f>VLOOKUP(AL2450,工作表1!$F$3:$H$1000,3,FALSE)</f>
        <v>2023/11/15</v>
      </c>
      <c r="AS2450">
        <f t="shared" si="1266"/>
        <v>0.52400000000000002</v>
      </c>
      <c r="AT2450">
        <f t="shared" si="1267"/>
        <v>2.226</v>
      </c>
      <c r="AU2450" s="43">
        <f t="shared" si="1282"/>
        <v>42689</v>
      </c>
      <c r="AV2450" s="43">
        <f t="shared" si="1268"/>
        <v>42825</v>
      </c>
      <c r="AW2450" s="45">
        <f t="shared" si="1283"/>
        <v>1.3451086956521738</v>
      </c>
      <c r="AX2450" s="45">
        <f t="shared" si="1284"/>
        <v>2.3999032162001193</v>
      </c>
      <c r="AY2450" s="47">
        <f t="shared" si="1285"/>
        <v>105.70168917993877</v>
      </c>
      <c r="AZ2450" s="47">
        <f t="shared" si="1286"/>
        <v>125.93011393301229</v>
      </c>
      <c r="BA2450" s="43"/>
      <c r="BC2450" s="2">
        <v>42683</v>
      </c>
      <c r="BD2450" t="str">
        <v>912828B6</v>
      </c>
      <c r="BE2450">
        <v>-13.719799999999999</v>
      </c>
      <c r="BF2450">
        <v>1.14269</v>
      </c>
      <c r="BG2450">
        <v>0.82720000000000005</v>
      </c>
      <c r="BH2450">
        <v>127.140625</v>
      </c>
      <c r="BI2450">
        <f>VLOOKUP(BD2450,工作表1!$K$3:$L$1000,2,FALSE)</f>
        <v>2.75</v>
      </c>
      <c r="BJ2450" t="str">
        <f>VLOOKUP(BD2450,工作表1!$K$3:$M$1000,3,FALSE)</f>
        <v>2024/2/15</v>
      </c>
      <c r="BK2450">
        <f t="shared" si="1269"/>
        <v>0.52749999999999997</v>
      </c>
      <c r="BL2450">
        <f t="shared" si="1270"/>
        <v>2.2225000000000001</v>
      </c>
      <c r="BM2450" s="43">
        <f t="shared" si="1287"/>
        <v>42781</v>
      </c>
      <c r="BN2450" s="43">
        <f t="shared" si="1271"/>
        <v>42916</v>
      </c>
      <c r="BO2450" s="45">
        <f t="shared" si="1288"/>
        <v>0.65013586956521741</v>
      </c>
      <c r="BP2450" s="45">
        <f t="shared" si="1289"/>
        <v>2.3980810750446695</v>
      </c>
      <c r="BQ2450" s="47">
        <f t="shared" si="1290"/>
        <v>106.12559506559452</v>
      </c>
      <c r="BR2450" s="47">
        <f t="shared" si="1291"/>
        <v>125.2280130400765</v>
      </c>
    </row>
    <row r="2451" spans="6:70" x14ac:dyDescent="0.25">
      <c r="F2451" s="2">
        <v>42767</v>
      </c>
      <c r="G2451">
        <v>0.68600000000000005</v>
      </c>
      <c r="H2451" s="43">
        <v>42804</v>
      </c>
      <c r="I2451">
        <v>2.3942999999999999</v>
      </c>
      <c r="L2451" s="2">
        <v>42683</v>
      </c>
      <c r="M2451" t="str">
        <v>912828VS</v>
      </c>
      <c r="N2451">
        <v>-0.51349999999999996</v>
      </c>
      <c r="O2451">
        <v>0.62499000000000005</v>
      </c>
      <c r="P2451">
        <v>0.81389999999999996</v>
      </c>
      <c r="Q2451">
        <v>128.03125</v>
      </c>
      <c r="R2451">
        <f>VLOOKUP(M2451,工作表1!$A$3:$B$1000,2,FALSE)</f>
        <v>2.5</v>
      </c>
      <c r="S2451" t="str">
        <f>VLOOKUP(M2451,工作表1!$A$3:$C$1000,3,FALSE)</f>
        <v>2023/8/15</v>
      </c>
      <c r="T2451">
        <f t="shared" si="1261"/>
        <v>0.52749999999999997</v>
      </c>
      <c r="U2451">
        <f t="shared" si="1260"/>
        <v>1.9725000000000001</v>
      </c>
      <c r="V2451" s="43">
        <f t="shared" si="1272"/>
        <v>42781</v>
      </c>
      <c r="W2451" s="43">
        <f t="shared" si="1262"/>
        <v>42734</v>
      </c>
      <c r="X2451" s="45">
        <f t="shared" si="1273"/>
        <v>0.59103260869565211</v>
      </c>
      <c r="Y2451" s="45">
        <f t="shared" si="1274"/>
        <v>0.93349836212030968</v>
      </c>
      <c r="Z2451" s="47">
        <f t="shared" si="1275"/>
        <v>104.45227088561776</v>
      </c>
      <c r="AA2451" s="47">
        <f t="shared" si="1276"/>
        <v>127.66372696553186</v>
      </c>
      <c r="AB2451" s="45">
        <f t="shared" si="1277"/>
        <v>1.8190999999999999</v>
      </c>
      <c r="AC2451" s="2" t="str">
        <f t="shared" si="1263"/>
        <v>TY1</v>
      </c>
      <c r="AD2451">
        <f t="shared" si="1264"/>
        <v>128.03125</v>
      </c>
      <c r="AE2451">
        <f t="shared" si="1265"/>
        <v>127.390625</v>
      </c>
      <c r="AF2451" s="49">
        <f t="shared" si="1292"/>
        <v>0.640625</v>
      </c>
      <c r="AG2451" s="3">
        <f t="shared" si="1278"/>
        <v>127.66372696553186</v>
      </c>
      <c r="AH2451">
        <f t="shared" si="1279"/>
        <v>126.40996091077035</v>
      </c>
      <c r="AI2451" s="51">
        <f t="shared" si="1280"/>
        <v>1.2537660547615133</v>
      </c>
      <c r="AJ2451" s="52">
        <f t="shared" si="1281"/>
        <v>0.61314105476151326</v>
      </c>
      <c r="AK2451" s="2">
        <v>42683</v>
      </c>
      <c r="AL2451" t="str">
        <v>912828WE</v>
      </c>
      <c r="AM2451">
        <v>-3.4864999999999999</v>
      </c>
      <c r="AN2451">
        <v>0.77708999999999995</v>
      </c>
      <c r="AO2451">
        <v>0.82720000000000005</v>
      </c>
      <c r="AP2451">
        <v>127.390625</v>
      </c>
      <c r="AQ2451">
        <f>VLOOKUP(AL2451,工作表1!$F$3:$G$1000,2,FALSE)</f>
        <v>2.75</v>
      </c>
      <c r="AR2451" t="str">
        <f>VLOOKUP(AL2451,工作表1!$F$3:$H$1000,3,FALSE)</f>
        <v>2023/11/15</v>
      </c>
      <c r="AS2451">
        <f t="shared" si="1266"/>
        <v>0.52749999999999997</v>
      </c>
      <c r="AT2451">
        <f t="shared" si="1267"/>
        <v>2.2225000000000001</v>
      </c>
      <c r="AU2451" s="43">
        <f t="shared" si="1282"/>
        <v>42689</v>
      </c>
      <c r="AV2451" s="43">
        <f t="shared" si="1268"/>
        <v>42825</v>
      </c>
      <c r="AW2451" s="45">
        <f t="shared" si="1283"/>
        <v>1.3376358695652173</v>
      </c>
      <c r="AX2451" s="45">
        <f t="shared" si="1284"/>
        <v>2.3999646366885052</v>
      </c>
      <c r="AY2451" s="47">
        <f t="shared" si="1285"/>
        <v>106.10819275899655</v>
      </c>
      <c r="AZ2451" s="47">
        <f t="shared" si="1286"/>
        <v>126.40996091077035</v>
      </c>
      <c r="BA2451" s="43"/>
      <c r="BC2451" s="2">
        <v>42682</v>
      </c>
      <c r="BD2451" t="str">
        <v>912828B6</v>
      </c>
      <c r="BE2451">
        <v>-11.3004</v>
      </c>
      <c r="BF2451">
        <v>1.02335</v>
      </c>
      <c r="BG2451">
        <v>0.82720000000000005</v>
      </c>
      <c r="BH2451">
        <v>128.671875</v>
      </c>
      <c r="BI2451">
        <f>VLOOKUP(BD2451,工作表1!$K$3:$L$1000,2,FALSE)</f>
        <v>2.75</v>
      </c>
      <c r="BJ2451" t="str">
        <f>VLOOKUP(BD2451,工作表1!$K$3:$M$1000,3,FALSE)</f>
        <v>2024/2/15</v>
      </c>
      <c r="BK2451">
        <f t="shared" si="1269"/>
        <v>0.52100000000000002</v>
      </c>
      <c r="BL2451">
        <f t="shared" si="1270"/>
        <v>2.2290000000000001</v>
      </c>
      <c r="BM2451" s="43">
        <f t="shared" si="1287"/>
        <v>42781</v>
      </c>
      <c r="BN2451" s="43">
        <f t="shared" si="1271"/>
        <v>42916</v>
      </c>
      <c r="BO2451" s="45">
        <f t="shared" si="1288"/>
        <v>0.64266304347826086</v>
      </c>
      <c r="BP2451" s="45">
        <f t="shared" si="1289"/>
        <v>2.3981424955330555</v>
      </c>
      <c r="BQ2451" s="47">
        <f t="shared" si="1290"/>
        <v>107.47063584267812</v>
      </c>
      <c r="BR2451" s="47">
        <f t="shared" si="1291"/>
        <v>126.83572406820964</v>
      </c>
    </row>
    <row r="2452" spans="6:70" x14ac:dyDescent="0.25">
      <c r="F2452" s="2">
        <v>42766</v>
      </c>
      <c r="G2452">
        <v>0.69199999999999995</v>
      </c>
      <c r="H2452" s="43">
        <v>42803</v>
      </c>
      <c r="I2452">
        <v>2.4336000000000002</v>
      </c>
      <c r="L2452" s="2">
        <v>42682</v>
      </c>
      <c r="M2452" t="str">
        <v>912828VS</v>
      </c>
      <c r="N2452">
        <v>-0.40820000000000001</v>
      </c>
      <c r="O2452">
        <v>0.59975000000000001</v>
      </c>
      <c r="P2452">
        <v>0.81389999999999996</v>
      </c>
      <c r="Q2452">
        <v>129.5</v>
      </c>
      <c r="R2452">
        <f>VLOOKUP(M2452,工作表1!$A$3:$B$1000,2,FALSE)</f>
        <v>2.5</v>
      </c>
      <c r="S2452" t="str">
        <f>VLOOKUP(M2452,工作表1!$A$3:$C$1000,3,FALSE)</f>
        <v>2023/8/15</v>
      </c>
      <c r="T2452">
        <f t="shared" si="1261"/>
        <v>0.52100000000000002</v>
      </c>
      <c r="U2452">
        <f t="shared" si="1260"/>
        <v>1.9790000000000001</v>
      </c>
      <c r="V2452" s="43">
        <f t="shared" si="1272"/>
        <v>42781</v>
      </c>
      <c r="W2452" s="43">
        <f t="shared" si="1262"/>
        <v>42734</v>
      </c>
      <c r="X2452" s="45">
        <f t="shared" si="1273"/>
        <v>0.58423913043478259</v>
      </c>
      <c r="Y2452" s="45">
        <f t="shared" si="1274"/>
        <v>0.93355419892793323</v>
      </c>
      <c r="Z2452" s="47">
        <f t="shared" si="1275"/>
        <v>105.65555901561207</v>
      </c>
      <c r="AA2452" s="47">
        <f t="shared" si="1276"/>
        <v>129.1275825085882</v>
      </c>
      <c r="AB2452" s="45">
        <f t="shared" si="1277"/>
        <v>1.6393</v>
      </c>
      <c r="AC2452" s="2" t="str">
        <f t="shared" si="1263"/>
        <v>TY1</v>
      </c>
      <c r="AD2452">
        <f t="shared" si="1264"/>
        <v>129.5</v>
      </c>
      <c r="AE2452">
        <f t="shared" si="1265"/>
        <v>128.921875</v>
      </c>
      <c r="AF2452" s="49">
        <f t="shared" si="1292"/>
        <v>0.578125</v>
      </c>
      <c r="AG2452" s="3">
        <f t="shared" si="1278"/>
        <v>129.1275825085882</v>
      </c>
      <c r="AH2452">
        <f t="shared" si="1279"/>
        <v>127.94297393614411</v>
      </c>
      <c r="AI2452" s="51">
        <f t="shared" si="1280"/>
        <v>1.1846085724440911</v>
      </c>
      <c r="AJ2452" s="52">
        <f t="shared" si="1281"/>
        <v>0.60648357244409112</v>
      </c>
      <c r="AK2452" s="2">
        <v>42682</v>
      </c>
      <c r="AL2452" t="str">
        <v>912828WE</v>
      </c>
      <c r="AM2452">
        <v>-3.1263999999999998</v>
      </c>
      <c r="AN2452">
        <v>0.74558000000000002</v>
      </c>
      <c r="AO2452">
        <v>0.82720000000000005</v>
      </c>
      <c r="AP2452">
        <v>128.921875</v>
      </c>
      <c r="AQ2452">
        <f>VLOOKUP(AL2452,工作表1!$F$3:$G$1000,2,FALSE)</f>
        <v>2.75</v>
      </c>
      <c r="AR2452" t="str">
        <f>VLOOKUP(AL2452,工作表1!$F$3:$H$1000,3,FALSE)</f>
        <v>2023/11/15</v>
      </c>
      <c r="AS2452">
        <f t="shared" si="1266"/>
        <v>0.52100000000000002</v>
      </c>
      <c r="AT2452">
        <f t="shared" si="1267"/>
        <v>2.2290000000000001</v>
      </c>
      <c r="AU2452" s="43">
        <f t="shared" si="1282"/>
        <v>42689</v>
      </c>
      <c r="AV2452" s="43">
        <f t="shared" si="1268"/>
        <v>42825</v>
      </c>
      <c r="AW2452" s="45">
        <f t="shared" si="1283"/>
        <v>1.3301630434782608</v>
      </c>
      <c r="AX2452" s="45">
        <f t="shared" si="1284"/>
        <v>2.4000260571768912</v>
      </c>
      <c r="AY2452" s="47">
        <f t="shared" si="1285"/>
        <v>107.38980029264204</v>
      </c>
      <c r="AZ2452" s="47">
        <f t="shared" si="1286"/>
        <v>127.94297393614411</v>
      </c>
      <c r="BA2452" s="43"/>
      <c r="BC2452" s="2">
        <v>42681</v>
      </c>
      <c r="BD2452" t="str">
        <v>912828B6</v>
      </c>
      <c r="BE2452">
        <v>-10.9701</v>
      </c>
      <c r="BF2452">
        <v>1.00498</v>
      </c>
      <c r="BG2452">
        <v>0.82720000000000005</v>
      </c>
      <c r="BH2452">
        <v>129.03125</v>
      </c>
      <c r="BI2452">
        <f>VLOOKUP(BD2452,工作表1!$K$3:$L$1000,2,FALSE)</f>
        <v>2.75</v>
      </c>
      <c r="BJ2452" t="str">
        <f>VLOOKUP(BD2452,工作表1!$K$3:$M$1000,3,FALSE)</f>
        <v>2024/2/15</v>
      </c>
      <c r="BK2452">
        <f t="shared" si="1269"/>
        <v>0.51149999999999995</v>
      </c>
      <c r="BL2452">
        <f t="shared" si="1270"/>
        <v>2.2385000000000002</v>
      </c>
      <c r="BM2452" s="43">
        <f t="shared" si="1287"/>
        <v>42781</v>
      </c>
      <c r="BN2452" s="43">
        <f t="shared" si="1271"/>
        <v>42916</v>
      </c>
      <c r="BO2452" s="45">
        <f t="shared" si="1288"/>
        <v>0.63519021739130432</v>
      </c>
      <c r="BP2452" s="45">
        <f t="shared" si="1289"/>
        <v>2.3982039160214415</v>
      </c>
      <c r="BQ2452" s="47">
        <f t="shared" si="1290"/>
        <v>107.77736693470133</v>
      </c>
      <c r="BR2452" s="47">
        <f t="shared" si="1291"/>
        <v>127.18582412418188</v>
      </c>
    </row>
    <row r="2453" spans="6:70" x14ac:dyDescent="0.25">
      <c r="F2453" s="2">
        <v>42765</v>
      </c>
      <c r="G2453">
        <v>0.69</v>
      </c>
      <c r="H2453" s="43">
        <v>42802</v>
      </c>
      <c r="I2453">
        <v>2.3866000000000001</v>
      </c>
      <c r="L2453" s="2">
        <v>42681</v>
      </c>
      <c r="M2453" t="str">
        <v>912828VS</v>
      </c>
      <c r="N2453">
        <v>-1.0237000000000001</v>
      </c>
      <c r="O2453">
        <v>0.72296000000000005</v>
      </c>
      <c r="P2453">
        <v>0.81389999999999996</v>
      </c>
      <c r="Q2453">
        <v>129.84375</v>
      </c>
      <c r="R2453">
        <f>VLOOKUP(M2453,工作表1!$A$3:$B$1000,2,FALSE)</f>
        <v>2.5</v>
      </c>
      <c r="S2453" t="str">
        <f>VLOOKUP(M2453,工作表1!$A$3:$C$1000,3,FALSE)</f>
        <v>2023/8/15</v>
      </c>
      <c r="T2453">
        <f t="shared" si="1261"/>
        <v>0.51149999999999995</v>
      </c>
      <c r="U2453">
        <f t="shared" si="1260"/>
        <v>1.9885000000000002</v>
      </c>
      <c r="V2453" s="43">
        <f t="shared" si="1272"/>
        <v>42781</v>
      </c>
      <c r="W2453" s="43">
        <f t="shared" si="1262"/>
        <v>42734</v>
      </c>
      <c r="X2453" s="45">
        <f t="shared" si="1273"/>
        <v>0.57744565217391308</v>
      </c>
      <c r="Y2453" s="45">
        <f t="shared" si="1274"/>
        <v>0.9336100357355569</v>
      </c>
      <c r="Z2453" s="47">
        <f t="shared" si="1275"/>
        <v>105.91622924846317</v>
      </c>
      <c r="AA2453" s="47">
        <f t="shared" si="1276"/>
        <v>129.43271174425092</v>
      </c>
      <c r="AB2453" s="45">
        <f t="shared" si="1277"/>
        <v>1.6012</v>
      </c>
      <c r="AC2453" s="2" t="str">
        <f t="shared" si="1263"/>
        <v>TY1</v>
      </c>
      <c r="AD2453">
        <f t="shared" si="1264"/>
        <v>129.84375</v>
      </c>
      <c r="AE2453">
        <f t="shared" si="1265"/>
        <v>129.28125</v>
      </c>
      <c r="AF2453" s="49">
        <f t="shared" si="1292"/>
        <v>0.5625</v>
      </c>
      <c r="AG2453" s="3">
        <f t="shared" si="1278"/>
        <v>129.43271174425092</v>
      </c>
      <c r="AH2453">
        <f t="shared" si="1279"/>
        <v>128.27844539168956</v>
      </c>
      <c r="AI2453" s="51">
        <f t="shared" si="1280"/>
        <v>1.1542663525613648</v>
      </c>
      <c r="AJ2453" s="52">
        <f t="shared" si="1281"/>
        <v>0.59176635256136478</v>
      </c>
      <c r="AK2453" s="2">
        <v>42681</v>
      </c>
      <c r="AL2453" t="str">
        <v>912828WE</v>
      </c>
      <c r="AM2453">
        <v>-3.3096000000000001</v>
      </c>
      <c r="AN2453">
        <v>0.75671999999999995</v>
      </c>
      <c r="AO2453">
        <v>0.82720000000000005</v>
      </c>
      <c r="AP2453">
        <v>129.28125</v>
      </c>
      <c r="AQ2453">
        <f>VLOOKUP(AL2453,工作表1!$F$3:$G$1000,2,FALSE)</f>
        <v>2.75</v>
      </c>
      <c r="AR2453" t="str">
        <f>VLOOKUP(AL2453,工作表1!$F$3:$H$1000,3,FALSE)</f>
        <v>2023/11/15</v>
      </c>
      <c r="AS2453">
        <f t="shared" si="1266"/>
        <v>0.51149999999999995</v>
      </c>
      <c r="AT2453">
        <f t="shared" si="1267"/>
        <v>2.2385000000000002</v>
      </c>
      <c r="AU2453" s="43">
        <f t="shared" si="1282"/>
        <v>42689</v>
      </c>
      <c r="AV2453" s="43">
        <f t="shared" si="1268"/>
        <v>42825</v>
      </c>
      <c r="AW2453" s="45">
        <f t="shared" si="1283"/>
        <v>1.3226902173913044</v>
      </c>
      <c r="AX2453" s="45">
        <f t="shared" si="1284"/>
        <v>2.4000874776652772</v>
      </c>
      <c r="AY2453" s="47">
        <f t="shared" si="1285"/>
        <v>107.68202921750333</v>
      </c>
      <c r="AZ2453" s="47">
        <f t="shared" si="1286"/>
        <v>128.27844539168956</v>
      </c>
      <c r="BA2453" s="43"/>
      <c r="BC2453" s="2">
        <v>42678</v>
      </c>
      <c r="BD2453" t="str">
        <v>912828B6</v>
      </c>
      <c r="BE2453">
        <v>-10.149800000000001</v>
      </c>
      <c r="BF2453">
        <v>0.97492999999999996</v>
      </c>
      <c r="BG2453">
        <v>0.82720000000000005</v>
      </c>
      <c r="BH2453">
        <v>129.4375</v>
      </c>
      <c r="BI2453">
        <f>VLOOKUP(BD2453,工作表1!$K$3:$L$1000,2,FALSE)</f>
        <v>2.75</v>
      </c>
      <c r="BJ2453" t="str">
        <f>VLOOKUP(BD2453,工作表1!$K$3:$M$1000,3,FALSE)</f>
        <v>2024/2/15</v>
      </c>
      <c r="BK2453">
        <f t="shared" si="1269"/>
        <v>0.502</v>
      </c>
      <c r="BL2453">
        <f t="shared" si="1270"/>
        <v>2.2480000000000002</v>
      </c>
      <c r="BM2453" s="43">
        <f t="shared" si="1287"/>
        <v>42781</v>
      </c>
      <c r="BN2453" s="43">
        <f t="shared" si="1271"/>
        <v>42916</v>
      </c>
      <c r="BO2453" s="45">
        <f t="shared" si="1288"/>
        <v>0.62771739130434778</v>
      </c>
      <c r="BP2453" s="45">
        <f t="shared" si="1289"/>
        <v>2.3982653365098274</v>
      </c>
      <c r="BQ2453" s="47">
        <f t="shared" si="1290"/>
        <v>108.13727177955906</v>
      </c>
      <c r="BR2453" s="47">
        <f t="shared" si="1291"/>
        <v>127.60014199332714</v>
      </c>
    </row>
    <row r="2454" spans="6:70" x14ac:dyDescent="0.25">
      <c r="F2454" s="2">
        <v>42762</v>
      </c>
      <c r="G2454">
        <v>0.69199999999999995</v>
      </c>
      <c r="H2454" s="43">
        <v>42801</v>
      </c>
      <c r="I2454">
        <v>2.3420999999999998</v>
      </c>
      <c r="L2454" s="2">
        <v>42678</v>
      </c>
      <c r="M2454" t="str">
        <v>912828VS</v>
      </c>
      <c r="N2454">
        <v>0.28620000000000001</v>
      </c>
      <c r="O2454">
        <v>0.46814</v>
      </c>
      <c r="P2454">
        <v>0.81389999999999996</v>
      </c>
      <c r="Q2454">
        <v>130.25</v>
      </c>
      <c r="R2454">
        <f>VLOOKUP(M2454,工作表1!$A$3:$B$1000,2,FALSE)</f>
        <v>2.5</v>
      </c>
      <c r="S2454" t="str">
        <f>VLOOKUP(M2454,工作表1!$A$3:$C$1000,3,FALSE)</f>
        <v>2023/8/15</v>
      </c>
      <c r="T2454">
        <f t="shared" si="1261"/>
        <v>0.502</v>
      </c>
      <c r="U2454">
        <f t="shared" si="1260"/>
        <v>1.998</v>
      </c>
      <c r="V2454" s="43">
        <f t="shared" si="1272"/>
        <v>42781</v>
      </c>
      <c r="W2454" s="43">
        <f t="shared" si="1262"/>
        <v>42734</v>
      </c>
      <c r="X2454" s="45">
        <f t="shared" si="1273"/>
        <v>0.57065217391304346</v>
      </c>
      <c r="Y2454" s="45">
        <f t="shared" si="1274"/>
        <v>0.93366587254318034</v>
      </c>
      <c r="Z2454" s="47">
        <f t="shared" si="1275"/>
        <v>106.29427809690658</v>
      </c>
      <c r="AA2454" s="47">
        <f t="shared" si="1276"/>
        <v>129.88199362497389</v>
      </c>
      <c r="AB2454" s="45">
        <f t="shared" si="1277"/>
        <v>1.5397000000000001</v>
      </c>
      <c r="AC2454" s="2" t="str">
        <f t="shared" si="1263"/>
        <v>TY1</v>
      </c>
      <c r="AD2454">
        <f t="shared" si="1264"/>
        <v>130.25</v>
      </c>
      <c r="AE2454">
        <f t="shared" si="1265"/>
        <v>129.6875</v>
      </c>
      <c r="AF2454" s="49">
        <f t="shared" si="1292"/>
        <v>0.5625</v>
      </c>
      <c r="AG2454" s="3">
        <f t="shared" si="1278"/>
        <v>129.88199362497389</v>
      </c>
      <c r="AH2454">
        <f t="shared" si="1279"/>
        <v>128.67635166850084</v>
      </c>
      <c r="AI2454" s="51">
        <f t="shared" si="1280"/>
        <v>1.2056419564730447</v>
      </c>
      <c r="AJ2454" s="52">
        <f t="shared" si="1281"/>
        <v>0.64314195647304473</v>
      </c>
      <c r="AK2454" s="2">
        <v>42678</v>
      </c>
      <c r="AL2454" t="str">
        <v>912828WE</v>
      </c>
      <c r="AM2454">
        <v>-3.0918999999999999</v>
      </c>
      <c r="AN2454">
        <v>0.74853000000000003</v>
      </c>
      <c r="AO2454">
        <v>0.82720000000000005</v>
      </c>
      <c r="AP2454">
        <v>129.6875</v>
      </c>
      <c r="AQ2454">
        <f>VLOOKUP(AL2454,工作表1!$F$3:$G$1000,2,FALSE)</f>
        <v>2.75</v>
      </c>
      <c r="AR2454" t="str">
        <f>VLOOKUP(AL2454,工作表1!$F$3:$H$1000,3,FALSE)</f>
        <v>2023/11/15</v>
      </c>
      <c r="AS2454">
        <f t="shared" si="1266"/>
        <v>0.502</v>
      </c>
      <c r="AT2454">
        <f t="shared" si="1267"/>
        <v>2.2480000000000002</v>
      </c>
      <c r="AU2454" s="43">
        <f t="shared" si="1282"/>
        <v>42689</v>
      </c>
      <c r="AV2454" s="43">
        <f t="shared" si="1268"/>
        <v>42825</v>
      </c>
      <c r="AW2454" s="45">
        <f t="shared" si="1283"/>
        <v>1.3152173913043479</v>
      </c>
      <c r="AX2454" s="45">
        <f t="shared" si="1284"/>
        <v>2.4001488981536632</v>
      </c>
      <c r="AY2454" s="47">
        <f t="shared" si="1285"/>
        <v>108.02595700429349</v>
      </c>
      <c r="AZ2454" s="47">
        <f t="shared" si="1286"/>
        <v>128.67635166850084</v>
      </c>
      <c r="BA2454" s="43"/>
      <c r="BC2454" s="2">
        <v>42677</v>
      </c>
      <c r="BD2454" t="str">
        <v>912828B6</v>
      </c>
      <c r="BE2454">
        <v>-11.537699999999999</v>
      </c>
      <c r="BF2454">
        <v>1.0310900000000001</v>
      </c>
      <c r="BG2454">
        <v>0.82720000000000005</v>
      </c>
      <c r="BH2454">
        <v>129.203125</v>
      </c>
      <c r="BI2454">
        <f>VLOOKUP(BD2454,工作表1!$K$3:$L$1000,2,FALSE)</f>
        <v>2.75</v>
      </c>
      <c r="BJ2454" t="str">
        <f>VLOOKUP(BD2454,工作表1!$K$3:$M$1000,3,FALSE)</f>
        <v>2024/2/15</v>
      </c>
      <c r="BK2454">
        <f t="shared" si="1269"/>
        <v>0.50080000000000002</v>
      </c>
      <c r="BL2454">
        <f t="shared" si="1270"/>
        <v>2.2492000000000001</v>
      </c>
      <c r="BM2454" s="43">
        <f t="shared" si="1287"/>
        <v>42781</v>
      </c>
      <c r="BN2454" s="43">
        <f t="shared" si="1271"/>
        <v>42916</v>
      </c>
      <c r="BO2454" s="45">
        <f t="shared" si="1288"/>
        <v>0.60529891304347827</v>
      </c>
      <c r="BP2454" s="45">
        <f t="shared" si="1289"/>
        <v>2.3984495979749854</v>
      </c>
      <c r="BQ2454" s="47">
        <f t="shared" si="1290"/>
        <v>107.92395284363951</v>
      </c>
      <c r="BR2454" s="47">
        <f t="shared" si="1291"/>
        <v>127.30138645687263</v>
      </c>
    </row>
    <row r="2455" spans="6:70" x14ac:dyDescent="0.25">
      <c r="F2455" s="2">
        <v>42761</v>
      </c>
      <c r="G2455">
        <v>0.69499999999999995</v>
      </c>
      <c r="H2455" s="43">
        <v>42800</v>
      </c>
      <c r="I2455">
        <v>2.3174999999999999</v>
      </c>
      <c r="L2455" s="2">
        <v>42677</v>
      </c>
      <c r="M2455" t="str">
        <v>912828VS</v>
      </c>
      <c r="N2455">
        <v>-0.52439999999999998</v>
      </c>
      <c r="O2455">
        <v>0.62378</v>
      </c>
      <c r="P2455">
        <v>0.81389999999999996</v>
      </c>
      <c r="Q2455">
        <v>130.03125</v>
      </c>
      <c r="R2455">
        <f>VLOOKUP(M2455,工作表1!$A$3:$B$1000,2,FALSE)</f>
        <v>2.5</v>
      </c>
      <c r="S2455" t="str">
        <f>VLOOKUP(M2455,工作表1!$A$3:$C$1000,3,FALSE)</f>
        <v>2023/8/15</v>
      </c>
      <c r="T2455">
        <f t="shared" si="1261"/>
        <v>0.50080000000000002</v>
      </c>
      <c r="U2455">
        <f t="shared" si="1260"/>
        <v>1.9992000000000001</v>
      </c>
      <c r="V2455" s="43">
        <f t="shared" si="1272"/>
        <v>42781</v>
      </c>
      <c r="W2455" s="43">
        <f t="shared" si="1262"/>
        <v>42734</v>
      </c>
      <c r="X2455" s="45">
        <f t="shared" si="1273"/>
        <v>0.55027173913043481</v>
      </c>
      <c r="Y2455" s="45">
        <f t="shared" si="1274"/>
        <v>0.93383338296605123</v>
      </c>
      <c r="Z2455" s="47">
        <f t="shared" si="1275"/>
        <v>106.10880589750244</v>
      </c>
      <c r="AA2455" s="47">
        <f t="shared" si="1276"/>
        <v>129.61331543776035</v>
      </c>
      <c r="AB2455" s="45">
        <f t="shared" si="1277"/>
        <v>1.58</v>
      </c>
      <c r="AC2455" s="2" t="str">
        <f t="shared" si="1263"/>
        <v>TY1</v>
      </c>
      <c r="AD2455">
        <f t="shared" si="1264"/>
        <v>130.03125</v>
      </c>
      <c r="AE2455">
        <f t="shared" si="1265"/>
        <v>129.453125</v>
      </c>
      <c r="AF2455" s="49">
        <f t="shared" si="1292"/>
        <v>0.578125</v>
      </c>
      <c r="AG2455" s="3">
        <f t="shared" si="1278"/>
        <v>129.61331543776035</v>
      </c>
      <c r="AH2455">
        <f t="shared" si="1279"/>
        <v>128.39521809272969</v>
      </c>
      <c r="AI2455" s="51">
        <f t="shared" si="1280"/>
        <v>1.2180973450306567</v>
      </c>
      <c r="AJ2455" s="52">
        <f t="shared" si="1281"/>
        <v>0.6399723450306567</v>
      </c>
      <c r="AK2455" s="2">
        <v>42677</v>
      </c>
      <c r="AL2455" t="str">
        <v>912828WE</v>
      </c>
      <c r="AM2455">
        <v>-3.9676999999999998</v>
      </c>
      <c r="AN2455">
        <v>0.80650999999999995</v>
      </c>
      <c r="AO2455">
        <v>0.82720000000000005</v>
      </c>
      <c r="AP2455">
        <v>129.453125</v>
      </c>
      <c r="AQ2455">
        <f>VLOOKUP(AL2455,工作表1!$F$3:$G$1000,2,FALSE)</f>
        <v>2.75</v>
      </c>
      <c r="AR2455" t="str">
        <f>VLOOKUP(AL2455,工作表1!$F$3:$H$1000,3,FALSE)</f>
        <v>2023/11/15</v>
      </c>
      <c r="AS2455">
        <f t="shared" si="1266"/>
        <v>0.50080000000000002</v>
      </c>
      <c r="AT2455">
        <f t="shared" si="1267"/>
        <v>2.2492000000000001</v>
      </c>
      <c r="AU2455" s="43">
        <f t="shared" si="1282"/>
        <v>42689</v>
      </c>
      <c r="AV2455" s="43">
        <f t="shared" si="1268"/>
        <v>42825</v>
      </c>
      <c r="AW2455" s="45">
        <f t="shared" si="1283"/>
        <v>1.2927989130434783</v>
      </c>
      <c r="AX2455" s="45">
        <f t="shared" si="1284"/>
        <v>2.4003331596188211</v>
      </c>
      <c r="AY2455" s="47">
        <f t="shared" si="1285"/>
        <v>107.82691162091788</v>
      </c>
      <c r="AZ2455" s="47">
        <f t="shared" si="1286"/>
        <v>128.39521809272969</v>
      </c>
      <c r="BA2455" s="43"/>
      <c r="BC2455" s="2">
        <v>42676</v>
      </c>
      <c r="BD2455" t="str">
        <v>912828B6</v>
      </c>
      <c r="BE2455">
        <v>-12.140599999999999</v>
      </c>
      <c r="BF2455">
        <v>1.05532</v>
      </c>
      <c r="BG2455">
        <v>0.82720000000000005</v>
      </c>
      <c r="BH2455">
        <v>129.21875</v>
      </c>
      <c r="BI2455">
        <f>VLOOKUP(BD2455,工作表1!$K$3:$L$1000,2,FALSE)</f>
        <v>2.75</v>
      </c>
      <c r="BJ2455" t="str">
        <f>VLOOKUP(BD2455,工作表1!$K$3:$M$1000,3,FALSE)</f>
        <v>2024/2/15</v>
      </c>
      <c r="BK2455">
        <f t="shared" si="1269"/>
        <v>0.4995</v>
      </c>
      <c r="BL2455">
        <f t="shared" si="1270"/>
        <v>2.2505000000000002</v>
      </c>
      <c r="BM2455" s="43">
        <f t="shared" si="1287"/>
        <v>42781</v>
      </c>
      <c r="BN2455" s="43">
        <f t="shared" si="1271"/>
        <v>42916</v>
      </c>
      <c r="BO2455" s="45">
        <f t="shared" si="1288"/>
        <v>0.59782608695652173</v>
      </c>
      <c r="BP2455" s="45">
        <f t="shared" si="1289"/>
        <v>2.3985110184633709</v>
      </c>
      <c r="BQ2455" s="47">
        <f t="shared" si="1290"/>
        <v>107.9237537243083</v>
      </c>
      <c r="BR2455" s="47">
        <f t="shared" si="1291"/>
        <v>127.28679311581745</v>
      </c>
    </row>
    <row r="2456" spans="6:70" x14ac:dyDescent="0.25">
      <c r="F2456" s="2">
        <v>42760</v>
      </c>
      <c r="G2456">
        <v>0.69199999999999995</v>
      </c>
      <c r="H2456" s="43">
        <v>42797</v>
      </c>
      <c r="I2456">
        <v>2.3052000000000001</v>
      </c>
      <c r="L2456" s="2">
        <v>42676</v>
      </c>
      <c r="M2456" t="str">
        <v>912828VS</v>
      </c>
      <c r="N2456">
        <v>-0.1918</v>
      </c>
      <c r="O2456">
        <v>0.56049000000000004</v>
      </c>
      <c r="P2456">
        <v>0.81389999999999996</v>
      </c>
      <c r="Q2456">
        <v>130.03125</v>
      </c>
      <c r="R2456">
        <f>VLOOKUP(M2456,工作表1!$A$3:$B$1000,2,FALSE)</f>
        <v>2.5</v>
      </c>
      <c r="S2456" t="str">
        <f>VLOOKUP(M2456,工作表1!$A$3:$C$1000,3,FALSE)</f>
        <v>2023/8/15</v>
      </c>
      <c r="T2456">
        <f t="shared" si="1261"/>
        <v>0.4995</v>
      </c>
      <c r="U2456">
        <f t="shared" si="1260"/>
        <v>2.0005000000000002</v>
      </c>
      <c r="V2456" s="43">
        <f t="shared" si="1272"/>
        <v>42781</v>
      </c>
      <c r="W2456" s="43">
        <f t="shared" si="1262"/>
        <v>42734</v>
      </c>
      <c r="X2456" s="45">
        <f t="shared" si="1273"/>
        <v>0.54347826086956519</v>
      </c>
      <c r="Y2456" s="45">
        <f t="shared" si="1274"/>
        <v>0.93388921977367478</v>
      </c>
      <c r="Z2456" s="47">
        <f t="shared" si="1275"/>
        <v>106.12486184116288</v>
      </c>
      <c r="AA2456" s="47">
        <f t="shared" si="1276"/>
        <v>129.61926294174489</v>
      </c>
      <c r="AB2456" s="45">
        <f t="shared" si="1277"/>
        <v>1.58</v>
      </c>
      <c r="AC2456" s="2" t="str">
        <f t="shared" si="1263"/>
        <v>TY1</v>
      </c>
      <c r="AD2456">
        <f t="shared" si="1264"/>
        <v>130.03125</v>
      </c>
      <c r="AE2456">
        <f t="shared" si="1265"/>
        <v>129.46875</v>
      </c>
      <c r="AF2456" s="49">
        <f t="shared" si="1292"/>
        <v>0.5625</v>
      </c>
      <c r="AG2456" s="3">
        <f t="shared" si="1278"/>
        <v>129.61926294174489</v>
      </c>
      <c r="AH2456">
        <f t="shared" si="1279"/>
        <v>128.40015457408626</v>
      </c>
      <c r="AI2456" s="51">
        <f t="shared" si="1280"/>
        <v>1.2191083676586345</v>
      </c>
      <c r="AJ2456" s="52">
        <f t="shared" si="1281"/>
        <v>0.65660836765863451</v>
      </c>
      <c r="AK2456" s="2">
        <v>42676</v>
      </c>
      <c r="AL2456" t="str">
        <v>912828WE</v>
      </c>
      <c r="AM2456">
        <v>-4.069</v>
      </c>
      <c r="AN2456">
        <v>0.81169999999999998</v>
      </c>
      <c r="AO2456">
        <v>0.82720000000000005</v>
      </c>
      <c r="AP2456">
        <v>129.46875</v>
      </c>
      <c r="AQ2456">
        <f>VLOOKUP(AL2456,工作表1!$F$3:$G$1000,2,FALSE)</f>
        <v>2.75</v>
      </c>
      <c r="AR2456" t="str">
        <f>VLOOKUP(AL2456,工作表1!$F$3:$H$1000,3,FALSE)</f>
        <v>2023/11/15</v>
      </c>
      <c r="AS2456">
        <f t="shared" si="1266"/>
        <v>0.4995</v>
      </c>
      <c r="AT2456">
        <f t="shared" si="1267"/>
        <v>2.2505000000000002</v>
      </c>
      <c r="AU2456" s="43">
        <f t="shared" si="1282"/>
        <v>42689</v>
      </c>
      <c r="AV2456" s="43">
        <f t="shared" si="1268"/>
        <v>42825</v>
      </c>
      <c r="AW2456" s="45">
        <f t="shared" si="1283"/>
        <v>1.2853260869565217</v>
      </c>
      <c r="AX2456" s="45">
        <f t="shared" si="1284"/>
        <v>2.4003945801072066</v>
      </c>
      <c r="AY2456" s="47">
        <f t="shared" si="1285"/>
        <v>107.84253895957457</v>
      </c>
      <c r="AZ2456" s="47">
        <f t="shared" si="1286"/>
        <v>128.40015457408626</v>
      </c>
      <c r="BA2456" s="43"/>
      <c r="BC2456" s="2">
        <v>42675</v>
      </c>
      <c r="BD2456" t="str">
        <v>912828B6</v>
      </c>
      <c r="BE2456">
        <v>-11.1434</v>
      </c>
      <c r="BF2456">
        <v>1.0104599999999999</v>
      </c>
      <c r="BG2456">
        <v>0.82720000000000005</v>
      </c>
      <c r="BH2456">
        <v>128.984375</v>
      </c>
      <c r="BI2456">
        <f>VLOOKUP(BD2456,工作表1!$K$3:$L$1000,2,FALSE)</f>
        <v>2.75</v>
      </c>
      <c r="BJ2456" t="str">
        <f>VLOOKUP(BD2456,工作表1!$K$3:$M$1000,3,FALSE)</f>
        <v>2024/2/15</v>
      </c>
      <c r="BK2456">
        <f t="shared" si="1269"/>
        <v>0.501</v>
      </c>
      <c r="BL2456">
        <f t="shared" si="1270"/>
        <v>2.2490000000000001</v>
      </c>
      <c r="BM2456" s="43">
        <f t="shared" si="1287"/>
        <v>42781</v>
      </c>
      <c r="BN2456" s="43">
        <f t="shared" si="1271"/>
        <v>42916</v>
      </c>
      <c r="BO2456" s="45">
        <f t="shared" si="1288"/>
        <v>0.59035326086956519</v>
      </c>
      <c r="BP2456" s="45">
        <f t="shared" si="1289"/>
        <v>2.3985724389517569</v>
      </c>
      <c r="BQ2456" s="47">
        <f t="shared" si="1290"/>
        <v>107.76806564452529</v>
      </c>
      <c r="BR2456" s="47">
        <f t="shared" si="1291"/>
        <v>127.08647743916342</v>
      </c>
    </row>
    <row r="2457" spans="6:70" x14ac:dyDescent="0.25">
      <c r="F2457" s="2">
        <v>42759</v>
      </c>
      <c r="G2457">
        <v>0.68799999999999994</v>
      </c>
      <c r="H2457" s="43">
        <v>42796</v>
      </c>
      <c r="I2457">
        <v>2.3123</v>
      </c>
      <c r="L2457" s="2">
        <v>42675</v>
      </c>
      <c r="M2457" t="str">
        <v>912828VS</v>
      </c>
      <c r="N2457">
        <v>-0.26040000000000002</v>
      </c>
      <c r="O2457">
        <v>0.57245000000000001</v>
      </c>
      <c r="P2457">
        <v>0.81389999999999996</v>
      </c>
      <c r="Q2457">
        <v>129.796875</v>
      </c>
      <c r="R2457">
        <f>VLOOKUP(M2457,工作表1!$A$3:$B$1000,2,FALSE)</f>
        <v>2.5</v>
      </c>
      <c r="S2457" t="str">
        <f>VLOOKUP(M2457,工作表1!$A$3:$C$1000,3,FALSE)</f>
        <v>2023/8/15</v>
      </c>
      <c r="T2457">
        <f t="shared" si="1261"/>
        <v>0.501</v>
      </c>
      <c r="U2457">
        <f t="shared" si="1260"/>
        <v>1.9990000000000001</v>
      </c>
      <c r="V2457" s="43">
        <f t="shared" si="1272"/>
        <v>42781</v>
      </c>
      <c r="W2457" s="43">
        <f t="shared" si="1262"/>
        <v>42734</v>
      </c>
      <c r="X2457" s="45">
        <f t="shared" si="1273"/>
        <v>0.53668478260869568</v>
      </c>
      <c r="Y2457" s="45">
        <f t="shared" si="1274"/>
        <v>0.93394505658129845</v>
      </c>
      <c r="Z2457" s="47">
        <f t="shared" si="1275"/>
        <v>105.93735173280052</v>
      </c>
      <c r="AA2457" s="47">
        <f t="shared" si="1276"/>
        <v>129.37564395951011</v>
      </c>
      <c r="AB2457" s="45">
        <f t="shared" si="1277"/>
        <v>1.6108</v>
      </c>
      <c r="AC2457" s="2" t="str">
        <f t="shared" si="1263"/>
        <v>TY1</v>
      </c>
      <c r="AD2457">
        <f t="shared" si="1264"/>
        <v>129.796875</v>
      </c>
      <c r="AE2457">
        <f t="shared" si="1265"/>
        <v>129.234375</v>
      </c>
      <c r="AF2457" s="49">
        <f t="shared" si="1292"/>
        <v>0.5625</v>
      </c>
      <c r="AG2457" s="3">
        <f t="shared" si="1278"/>
        <v>129.37564395951011</v>
      </c>
      <c r="AH2457">
        <f t="shared" si="1279"/>
        <v>128.16103042314063</v>
      </c>
      <c r="AI2457" s="51">
        <f t="shared" si="1280"/>
        <v>1.2146135363694839</v>
      </c>
      <c r="AJ2457" s="52">
        <f t="shared" si="1281"/>
        <v>0.65211353636948388</v>
      </c>
      <c r="AK2457" s="2">
        <v>42675</v>
      </c>
      <c r="AL2457" t="str">
        <v>912828WE</v>
      </c>
      <c r="AM2457">
        <v>-4.0667</v>
      </c>
      <c r="AN2457">
        <v>0.81011</v>
      </c>
      <c r="AO2457">
        <v>0.82720000000000005</v>
      </c>
      <c r="AP2457">
        <v>129.234375</v>
      </c>
      <c r="AQ2457">
        <f>VLOOKUP(AL2457,工作表1!$F$3:$G$1000,2,FALSE)</f>
        <v>2.75</v>
      </c>
      <c r="AR2457" t="str">
        <f>VLOOKUP(AL2457,工作表1!$F$3:$H$1000,3,FALSE)</f>
        <v>2023/11/15</v>
      </c>
      <c r="AS2457">
        <f t="shared" si="1266"/>
        <v>0.501</v>
      </c>
      <c r="AT2457">
        <f t="shared" si="1267"/>
        <v>2.2490000000000001</v>
      </c>
      <c r="AU2457" s="43">
        <f t="shared" si="1282"/>
        <v>42689</v>
      </c>
      <c r="AV2457" s="43">
        <f t="shared" si="1268"/>
        <v>42825</v>
      </c>
      <c r="AW2457" s="45">
        <f t="shared" si="1283"/>
        <v>1.2778532608695652</v>
      </c>
      <c r="AX2457" s="45">
        <f t="shared" si="1284"/>
        <v>2.4004560005955926</v>
      </c>
      <c r="AY2457" s="47">
        <f t="shared" si="1285"/>
        <v>107.65512767652422</v>
      </c>
      <c r="AZ2457" s="47">
        <f t="shared" si="1286"/>
        <v>128.16103042314063</v>
      </c>
      <c r="BA2457" s="43"/>
      <c r="BC2457" s="2">
        <v>42674</v>
      </c>
      <c r="BD2457" t="str">
        <v>912828B6</v>
      </c>
      <c r="BE2457">
        <v>-10.383599999999999</v>
      </c>
      <c r="BF2457">
        <v>0.97602999999999995</v>
      </c>
      <c r="BG2457">
        <v>0.82720000000000005</v>
      </c>
      <c r="BH2457">
        <v>128.796875</v>
      </c>
      <c r="BI2457">
        <f>VLOOKUP(BD2457,工作表1!$K$3:$L$1000,2,FALSE)</f>
        <v>2.75</v>
      </c>
      <c r="BJ2457" t="str">
        <f>VLOOKUP(BD2457,工作表1!$K$3:$M$1000,3,FALSE)</f>
        <v>2024/2/15</v>
      </c>
      <c r="BK2457">
        <f t="shared" si="1269"/>
        <v>0.50134999999999996</v>
      </c>
      <c r="BL2457">
        <f t="shared" si="1270"/>
        <v>2.24865</v>
      </c>
      <c r="BM2457" s="43">
        <f t="shared" si="1287"/>
        <v>42781</v>
      </c>
      <c r="BN2457" s="43">
        <f t="shared" si="1271"/>
        <v>42916</v>
      </c>
      <c r="BO2457" s="45">
        <f t="shared" si="1288"/>
        <v>0.58288043478260865</v>
      </c>
      <c r="BP2457" s="45">
        <f t="shared" si="1289"/>
        <v>2.3986338594401428</v>
      </c>
      <c r="BQ2457" s="47">
        <f t="shared" si="1290"/>
        <v>107.63768130950689</v>
      </c>
      <c r="BR2457" s="47">
        <f t="shared" si="1291"/>
        <v>126.91583078691318</v>
      </c>
    </row>
    <row r="2458" spans="6:70" x14ac:dyDescent="0.25">
      <c r="F2458" s="2">
        <v>42758</v>
      </c>
      <c r="G2458">
        <v>0.68100000000000005</v>
      </c>
      <c r="H2458" s="43">
        <v>42795</v>
      </c>
      <c r="I2458">
        <v>2.2877999999999998</v>
      </c>
      <c r="L2458" s="2">
        <v>42674</v>
      </c>
      <c r="M2458" t="str">
        <v>912828VS</v>
      </c>
      <c r="N2458">
        <v>-0.45569999999999999</v>
      </c>
      <c r="O2458">
        <v>0.60672999999999999</v>
      </c>
      <c r="P2458">
        <v>0.81389999999999996</v>
      </c>
      <c r="Q2458">
        <v>129.625</v>
      </c>
      <c r="R2458">
        <f>VLOOKUP(M2458,工作表1!$A$3:$B$1000,2,FALSE)</f>
        <v>2.5</v>
      </c>
      <c r="S2458" t="str">
        <f>VLOOKUP(M2458,工作表1!$A$3:$C$1000,3,FALSE)</f>
        <v>2023/8/15</v>
      </c>
      <c r="T2458">
        <f t="shared" si="1261"/>
        <v>0.50134999999999996</v>
      </c>
      <c r="U2458">
        <f t="shared" si="1260"/>
        <v>1.99865</v>
      </c>
      <c r="V2458" s="43">
        <f t="shared" si="1272"/>
        <v>42781</v>
      </c>
      <c r="W2458" s="43">
        <f t="shared" si="1262"/>
        <v>42734</v>
      </c>
      <c r="X2458" s="45">
        <f t="shared" si="1273"/>
        <v>0.52989130434782605</v>
      </c>
      <c r="Y2458" s="45">
        <f t="shared" si="1274"/>
        <v>0.93400089338892189</v>
      </c>
      <c r="Z2458" s="47">
        <f t="shared" si="1275"/>
        <v>105.79300582912995</v>
      </c>
      <c r="AA2458" s="47">
        <f t="shared" si="1276"/>
        <v>129.18483744293806</v>
      </c>
      <c r="AB2458" s="45">
        <f t="shared" si="1277"/>
        <v>1.6154999999999999</v>
      </c>
      <c r="AC2458" s="2" t="str">
        <f t="shared" si="1263"/>
        <v>TY1</v>
      </c>
      <c r="AD2458">
        <f t="shared" si="1264"/>
        <v>129.625</v>
      </c>
      <c r="AE2458">
        <f t="shared" si="1265"/>
        <v>129.046875</v>
      </c>
      <c r="AF2458" s="49">
        <f t="shared" si="1292"/>
        <v>0.578125</v>
      </c>
      <c r="AG2458" s="3">
        <f t="shared" si="1278"/>
        <v>129.18483744293806</v>
      </c>
      <c r="AH2458">
        <f t="shared" si="1279"/>
        <v>128.01171854114844</v>
      </c>
      <c r="AI2458" s="51">
        <f t="shared" si="1280"/>
        <v>1.1731189017896213</v>
      </c>
      <c r="AJ2458" s="52">
        <f t="shared" si="1281"/>
        <v>0.5949939017896213</v>
      </c>
      <c r="AK2458" s="2">
        <v>42674</v>
      </c>
      <c r="AL2458" t="str">
        <v>912828WE</v>
      </c>
      <c r="AM2458">
        <v>-2.8</v>
      </c>
      <c r="AN2458">
        <v>0.72019</v>
      </c>
      <c r="AO2458">
        <v>0.82720000000000005</v>
      </c>
      <c r="AP2458">
        <v>129.046875</v>
      </c>
      <c r="AQ2458">
        <f>VLOOKUP(AL2458,工作表1!$F$3:$G$1000,2,FALSE)</f>
        <v>2.75</v>
      </c>
      <c r="AR2458" t="str">
        <f>VLOOKUP(AL2458,工作表1!$F$3:$H$1000,3,FALSE)</f>
        <v>2023/11/15</v>
      </c>
      <c r="AS2458">
        <f t="shared" si="1266"/>
        <v>0.50134999999999996</v>
      </c>
      <c r="AT2458">
        <f t="shared" si="1267"/>
        <v>2.24865</v>
      </c>
      <c r="AU2458" s="43">
        <f t="shared" si="1282"/>
        <v>42689</v>
      </c>
      <c r="AV2458" s="43">
        <f t="shared" si="1268"/>
        <v>42825</v>
      </c>
      <c r="AW2458" s="45">
        <f t="shared" si="1283"/>
        <v>1.2703804347826086</v>
      </c>
      <c r="AX2458" s="45">
        <f t="shared" si="1284"/>
        <v>2.4005174210839781</v>
      </c>
      <c r="AY2458" s="47">
        <f t="shared" si="1285"/>
        <v>107.54247993568549</v>
      </c>
      <c r="AZ2458" s="47">
        <f t="shared" si="1286"/>
        <v>128.01171854114844</v>
      </c>
      <c r="BA2458" s="43"/>
      <c r="BC2458" s="2">
        <v>42671</v>
      </c>
      <c r="BD2458" t="str">
        <v>912828B6</v>
      </c>
      <c r="BE2458">
        <v>-10.925800000000001</v>
      </c>
      <c r="BF2458">
        <v>0.99790999999999996</v>
      </c>
      <c r="BG2458">
        <v>0.82720000000000005</v>
      </c>
      <c r="BH2458">
        <v>128.734375</v>
      </c>
      <c r="BI2458">
        <f>VLOOKUP(BD2458,工作表1!$K$3:$L$1000,2,FALSE)</f>
        <v>2.75</v>
      </c>
      <c r="BJ2458" t="str">
        <f>VLOOKUP(BD2458,工作表1!$K$3:$M$1000,3,FALSE)</f>
        <v>2024/2/15</v>
      </c>
      <c r="BK2458">
        <f t="shared" si="1269"/>
        <v>0.50034000000000001</v>
      </c>
      <c r="BL2458">
        <f t="shared" si="1270"/>
        <v>2.24966</v>
      </c>
      <c r="BM2458" s="43">
        <f t="shared" si="1287"/>
        <v>42781</v>
      </c>
      <c r="BN2458" s="43">
        <f t="shared" si="1271"/>
        <v>42916</v>
      </c>
      <c r="BO2458" s="45">
        <f t="shared" si="1288"/>
        <v>0.57540760869565222</v>
      </c>
      <c r="BP2458" s="45">
        <f t="shared" si="1289"/>
        <v>2.3986952799285293</v>
      </c>
      <c r="BQ2458" s="47">
        <f t="shared" si="1290"/>
        <v>107.57488027042031</v>
      </c>
      <c r="BR2458" s="47">
        <f t="shared" si="1291"/>
        <v>126.82578256086465</v>
      </c>
    </row>
    <row r="2459" spans="6:70" x14ac:dyDescent="0.25">
      <c r="F2459" s="2">
        <v>42755</v>
      </c>
      <c r="G2459">
        <v>0.6825</v>
      </c>
      <c r="H2459" s="43">
        <v>42794</v>
      </c>
      <c r="I2459">
        <v>2.2219000000000002</v>
      </c>
      <c r="L2459" s="2">
        <v>42671</v>
      </c>
      <c r="M2459" t="str">
        <v>912828VS</v>
      </c>
      <c r="N2459">
        <v>-9.0300000000000005E-2</v>
      </c>
      <c r="O2459">
        <v>0.54093000000000002</v>
      </c>
      <c r="P2459">
        <v>0.81389999999999996</v>
      </c>
      <c r="Q2459">
        <v>129.546875</v>
      </c>
      <c r="R2459">
        <f>VLOOKUP(M2459,工作表1!$A$3:$B$1000,2,FALSE)</f>
        <v>2.5</v>
      </c>
      <c r="S2459" t="str">
        <f>VLOOKUP(M2459,工作表1!$A$3:$C$1000,3,FALSE)</f>
        <v>2023/8/15</v>
      </c>
      <c r="T2459">
        <f t="shared" si="1261"/>
        <v>0.50034000000000001</v>
      </c>
      <c r="U2459">
        <f t="shared" si="1260"/>
        <v>1.99966</v>
      </c>
      <c r="V2459" s="43">
        <f t="shared" si="1272"/>
        <v>42781</v>
      </c>
      <c r="W2459" s="43">
        <f t="shared" si="1262"/>
        <v>42734</v>
      </c>
      <c r="X2459" s="45">
        <f t="shared" si="1273"/>
        <v>0.52309782608695654</v>
      </c>
      <c r="Y2459" s="45">
        <f t="shared" si="1274"/>
        <v>0.93405673019654556</v>
      </c>
      <c r="Z2459" s="47">
        <f t="shared" si="1275"/>
        <v>105.74696550597277</v>
      </c>
      <c r="AA2459" s="47">
        <f t="shared" si="1276"/>
        <v>129.11453818560074</v>
      </c>
      <c r="AB2459" s="45">
        <f t="shared" si="1277"/>
        <v>1.6345000000000001</v>
      </c>
      <c r="AC2459" s="2" t="str">
        <f t="shared" si="1263"/>
        <v>TY1</v>
      </c>
      <c r="AD2459">
        <f t="shared" si="1264"/>
        <v>129.546875</v>
      </c>
      <c r="AE2459">
        <f t="shared" si="1265"/>
        <v>128.984375</v>
      </c>
      <c r="AF2459" s="49">
        <f t="shared" si="1292"/>
        <v>0.5625</v>
      </c>
      <c r="AG2459" s="3">
        <f t="shared" si="1278"/>
        <v>129.11453818560074</v>
      </c>
      <c r="AH2459">
        <f t="shared" si="1279"/>
        <v>127.92167330961126</v>
      </c>
      <c r="AI2459" s="51">
        <f t="shared" si="1280"/>
        <v>1.1928648759894713</v>
      </c>
      <c r="AJ2459" s="52">
        <f t="shared" si="1281"/>
        <v>0.63036487598947133</v>
      </c>
      <c r="AK2459" s="2">
        <v>42671</v>
      </c>
      <c r="AL2459" t="str">
        <v>912828WE</v>
      </c>
      <c r="AM2459">
        <v>-3.3388</v>
      </c>
      <c r="AN2459">
        <v>0.75634999999999997</v>
      </c>
      <c r="AO2459">
        <v>0.82720000000000005</v>
      </c>
      <c r="AP2459">
        <v>128.984375</v>
      </c>
      <c r="AQ2459">
        <f>VLOOKUP(AL2459,工作表1!$F$3:$G$1000,2,FALSE)</f>
        <v>2.75</v>
      </c>
      <c r="AR2459" t="str">
        <f>VLOOKUP(AL2459,工作表1!$F$3:$H$1000,3,FALSE)</f>
        <v>2023/11/15</v>
      </c>
      <c r="AS2459">
        <f t="shared" si="1266"/>
        <v>0.50034000000000001</v>
      </c>
      <c r="AT2459">
        <f t="shared" si="1267"/>
        <v>2.24966</v>
      </c>
      <c r="AU2459" s="43">
        <f t="shared" si="1282"/>
        <v>42689</v>
      </c>
      <c r="AV2459" s="43">
        <f t="shared" si="1268"/>
        <v>42825</v>
      </c>
      <c r="AW2459" s="45">
        <f t="shared" si="1283"/>
        <v>1.2629076086956521</v>
      </c>
      <c r="AX2459" s="45">
        <f t="shared" si="1284"/>
        <v>2.4005788415723646</v>
      </c>
      <c r="AY2459" s="47">
        <f t="shared" si="1285"/>
        <v>107.47942606810314</v>
      </c>
      <c r="AZ2459" s="47">
        <f t="shared" si="1286"/>
        <v>127.92167330961126</v>
      </c>
      <c r="BA2459" s="43"/>
      <c r="BC2459" s="2">
        <v>42670</v>
      </c>
      <c r="BD2459" t="str">
        <v>912828B6</v>
      </c>
      <c r="BE2459">
        <v>-11.168900000000001</v>
      </c>
      <c r="BF2459">
        <v>1.00264</v>
      </c>
      <c r="BG2459">
        <v>0.82720000000000005</v>
      </c>
      <c r="BH2459">
        <v>128.703125</v>
      </c>
      <c r="BI2459">
        <f>VLOOKUP(BD2459,工作表1!$K$3:$L$1000,2,FALSE)</f>
        <v>2.75</v>
      </c>
      <c r="BJ2459" t="str">
        <f>VLOOKUP(BD2459,工作表1!$K$3:$M$1000,3,FALSE)</f>
        <v>2024/2/15</v>
      </c>
      <c r="BK2459">
        <f t="shared" si="1269"/>
        <v>0.50449999999999995</v>
      </c>
      <c r="BL2459">
        <f t="shared" si="1270"/>
        <v>2.2454999999999998</v>
      </c>
      <c r="BM2459" s="43">
        <f t="shared" si="1287"/>
        <v>42781</v>
      </c>
      <c r="BN2459" s="43">
        <f t="shared" si="1271"/>
        <v>42916</v>
      </c>
      <c r="BO2459" s="45">
        <f t="shared" si="1288"/>
        <v>0.55298913043478259</v>
      </c>
      <c r="BP2459" s="45">
        <f t="shared" si="1289"/>
        <v>2.3988795413936868</v>
      </c>
      <c r="BQ2459" s="47">
        <f t="shared" si="1290"/>
        <v>107.56534512306959</v>
      </c>
      <c r="BR2459" s="47">
        <f t="shared" si="1291"/>
        <v>126.77774559268862</v>
      </c>
    </row>
    <row r="2460" spans="6:70" x14ac:dyDescent="0.25">
      <c r="F2460" s="2">
        <v>42754</v>
      </c>
      <c r="G2460">
        <v>0.6895</v>
      </c>
      <c r="H2460" s="43">
        <v>42793</v>
      </c>
      <c r="I2460">
        <v>2.1781999999999999</v>
      </c>
      <c r="L2460" s="2">
        <v>42670</v>
      </c>
      <c r="M2460" t="str">
        <v>912828VS</v>
      </c>
      <c r="N2460">
        <v>-0.78129999999999999</v>
      </c>
      <c r="O2460">
        <v>0.65634999999999999</v>
      </c>
      <c r="P2460">
        <v>0.81389999999999996</v>
      </c>
      <c r="Q2460">
        <v>129.515625</v>
      </c>
      <c r="R2460">
        <f>VLOOKUP(M2460,工作表1!$A$3:$B$1000,2,FALSE)</f>
        <v>2.5</v>
      </c>
      <c r="S2460" t="str">
        <f>VLOOKUP(M2460,工作表1!$A$3:$C$1000,3,FALSE)</f>
        <v>2023/8/15</v>
      </c>
      <c r="T2460">
        <f t="shared" si="1261"/>
        <v>0.50449999999999995</v>
      </c>
      <c r="U2460">
        <f t="shared" si="1260"/>
        <v>1.9955000000000001</v>
      </c>
      <c r="V2460" s="43">
        <f t="shared" si="1272"/>
        <v>42781</v>
      </c>
      <c r="W2460" s="43">
        <f t="shared" si="1262"/>
        <v>42734</v>
      </c>
      <c r="X2460" s="45">
        <f t="shared" si="1273"/>
        <v>0.50271739130434789</v>
      </c>
      <c r="Y2460" s="45">
        <f t="shared" si="1274"/>
        <v>0.93422424061941645</v>
      </c>
      <c r="Z2460" s="47">
        <f t="shared" si="1275"/>
        <v>105.7183939058153</v>
      </c>
      <c r="AA2460" s="47">
        <f t="shared" si="1276"/>
        <v>129.03974307073028</v>
      </c>
      <c r="AB2460" s="45">
        <f t="shared" si="1277"/>
        <v>1.6434</v>
      </c>
      <c r="AC2460" s="2" t="str">
        <f t="shared" si="1263"/>
        <v>TY1</v>
      </c>
      <c r="AD2460">
        <f t="shared" si="1264"/>
        <v>129.515625</v>
      </c>
      <c r="AE2460">
        <f t="shared" si="1265"/>
        <v>128.953125</v>
      </c>
      <c r="AF2460" s="49">
        <f t="shared" si="1292"/>
        <v>0.5625</v>
      </c>
      <c r="AG2460" s="3">
        <f t="shared" si="1278"/>
        <v>129.03974307073028</v>
      </c>
      <c r="AH2460">
        <f t="shared" si="1279"/>
        <v>127.85123115991284</v>
      </c>
      <c r="AI2460" s="51">
        <f t="shared" si="1280"/>
        <v>1.1885119108174393</v>
      </c>
      <c r="AJ2460" s="52">
        <f t="shared" si="1281"/>
        <v>0.62601191081743934</v>
      </c>
      <c r="AK2460" s="2">
        <v>42670</v>
      </c>
      <c r="AL2460" t="str">
        <v>912828WE</v>
      </c>
      <c r="AM2460">
        <v>-4.0805999999999996</v>
      </c>
      <c r="AN2460">
        <v>0.80230999999999997</v>
      </c>
      <c r="AO2460">
        <v>0.82720000000000005</v>
      </c>
      <c r="AP2460">
        <v>128.953125</v>
      </c>
      <c r="AQ2460">
        <f>VLOOKUP(AL2460,工作表1!$F$3:$G$1000,2,FALSE)</f>
        <v>2.75</v>
      </c>
      <c r="AR2460" t="str">
        <f>VLOOKUP(AL2460,工作表1!$F$3:$H$1000,3,FALSE)</f>
        <v>2023/11/15</v>
      </c>
      <c r="AS2460">
        <f t="shared" si="1266"/>
        <v>0.50449999999999995</v>
      </c>
      <c r="AT2460">
        <f t="shared" si="1267"/>
        <v>2.2454999999999998</v>
      </c>
      <c r="AU2460" s="43">
        <f t="shared" si="1282"/>
        <v>42689</v>
      </c>
      <c r="AV2460" s="43">
        <f t="shared" si="1268"/>
        <v>42825</v>
      </c>
      <c r="AW2460" s="45">
        <f t="shared" si="1283"/>
        <v>1.2404891304347827</v>
      </c>
      <c r="AX2460" s="45">
        <f t="shared" si="1284"/>
        <v>2.4007631030375225</v>
      </c>
      <c r="AY2460" s="47">
        <f t="shared" si="1285"/>
        <v>107.45240891015266</v>
      </c>
      <c r="AZ2460" s="47">
        <f t="shared" si="1286"/>
        <v>127.85123115991284</v>
      </c>
      <c r="BA2460" s="43"/>
      <c r="BC2460" s="2">
        <v>42669</v>
      </c>
      <c r="BD2460" t="str">
        <v>912828B6</v>
      </c>
      <c r="BE2460">
        <v>-11.3979</v>
      </c>
      <c r="BF2460">
        <v>1.00885</v>
      </c>
      <c r="BG2460">
        <v>0.82720000000000005</v>
      </c>
      <c r="BH2460">
        <v>129.140625</v>
      </c>
      <c r="BI2460">
        <f>VLOOKUP(BD2460,工作表1!$K$3:$L$1000,2,FALSE)</f>
        <v>2.75</v>
      </c>
      <c r="BJ2460" t="str">
        <f>VLOOKUP(BD2460,工作表1!$K$3:$M$1000,3,FALSE)</f>
        <v>2024/2/15</v>
      </c>
      <c r="BK2460">
        <f t="shared" si="1269"/>
        <v>0.498</v>
      </c>
      <c r="BL2460">
        <f t="shared" si="1270"/>
        <v>2.2519999999999998</v>
      </c>
      <c r="BM2460" s="43">
        <f t="shared" si="1287"/>
        <v>42781</v>
      </c>
      <c r="BN2460" s="43">
        <f t="shared" si="1271"/>
        <v>42916</v>
      </c>
      <c r="BO2460" s="45">
        <f t="shared" si="1288"/>
        <v>0.54551630434782605</v>
      </c>
      <c r="BP2460" s="45">
        <f t="shared" si="1289"/>
        <v>2.3989409618820727</v>
      </c>
      <c r="BQ2460" s="47">
        <f t="shared" si="1290"/>
        <v>107.92469734062145</v>
      </c>
      <c r="BR2460" s="47">
        <f t="shared" si="1291"/>
        <v>127.19349920950302</v>
      </c>
    </row>
    <row r="2461" spans="6:70" x14ac:dyDescent="0.25">
      <c r="F2461" s="2">
        <v>42753</v>
      </c>
      <c r="G2461">
        <v>0.68259999999999998</v>
      </c>
      <c r="H2461" s="43">
        <v>42790</v>
      </c>
      <c r="I2461">
        <v>2.1202000000000001</v>
      </c>
      <c r="L2461" s="2">
        <v>42669</v>
      </c>
      <c r="M2461" t="str">
        <v>912828VS</v>
      </c>
      <c r="N2461">
        <v>-0.92669999999999997</v>
      </c>
      <c r="O2461">
        <v>0.67786999999999997</v>
      </c>
      <c r="P2461">
        <v>0.81389999999999996</v>
      </c>
      <c r="Q2461">
        <v>129.9375</v>
      </c>
      <c r="R2461">
        <f>VLOOKUP(M2461,工作表1!$A$3:$B$1000,2,FALSE)</f>
        <v>2.5</v>
      </c>
      <c r="S2461" t="str">
        <f>VLOOKUP(M2461,工作表1!$A$3:$C$1000,3,FALSE)</f>
        <v>2023/8/15</v>
      </c>
      <c r="T2461">
        <f t="shared" si="1261"/>
        <v>0.498</v>
      </c>
      <c r="U2461">
        <f t="shared" si="1260"/>
        <v>2.0019999999999998</v>
      </c>
      <c r="V2461" s="43">
        <f t="shared" si="1272"/>
        <v>42781</v>
      </c>
      <c r="W2461" s="43">
        <f t="shared" si="1262"/>
        <v>42734</v>
      </c>
      <c r="X2461" s="45">
        <f t="shared" si="1273"/>
        <v>0.49592391304347827</v>
      </c>
      <c r="Y2461" s="45">
        <f t="shared" si="1274"/>
        <v>0.93428007742703989</v>
      </c>
      <c r="Z2461" s="47">
        <f t="shared" si="1275"/>
        <v>106.06206123516412</v>
      </c>
      <c r="AA2461" s="47">
        <f t="shared" si="1276"/>
        <v>129.44705676373547</v>
      </c>
      <c r="AB2461" s="45">
        <f t="shared" si="1277"/>
        <v>1.5853999999999999</v>
      </c>
      <c r="AC2461" s="2" t="str">
        <f t="shared" si="1263"/>
        <v>TY1</v>
      </c>
      <c r="AD2461">
        <f t="shared" si="1264"/>
        <v>129.9375</v>
      </c>
      <c r="AE2461">
        <f t="shared" si="1265"/>
        <v>129.390625</v>
      </c>
      <c r="AF2461" s="49">
        <f t="shared" si="1292"/>
        <v>0.546875</v>
      </c>
      <c r="AG2461" s="3">
        <f t="shared" si="1278"/>
        <v>129.44705676373547</v>
      </c>
      <c r="AH2461">
        <f t="shared" si="1279"/>
        <v>128.26886664835956</v>
      </c>
      <c r="AI2461" s="51">
        <f t="shared" si="1280"/>
        <v>1.1781901153759122</v>
      </c>
      <c r="AJ2461" s="52">
        <f t="shared" si="1281"/>
        <v>0.63131511537591223</v>
      </c>
      <c r="AK2461" s="2">
        <v>42669</v>
      </c>
      <c r="AL2461" t="str">
        <v>912828WE</v>
      </c>
      <c r="AM2461">
        <v>-4.3243999999999998</v>
      </c>
      <c r="AN2461">
        <v>0.81601000000000001</v>
      </c>
      <c r="AO2461">
        <v>0.82720000000000005</v>
      </c>
      <c r="AP2461">
        <v>129.390625</v>
      </c>
      <c r="AQ2461">
        <f>VLOOKUP(AL2461,工作表1!$F$3:$G$1000,2,FALSE)</f>
        <v>2.75</v>
      </c>
      <c r="AR2461" t="str">
        <f>VLOOKUP(AL2461,工作表1!$F$3:$H$1000,3,FALSE)</f>
        <v>2023/11/15</v>
      </c>
      <c r="AS2461">
        <f t="shared" si="1266"/>
        <v>0.498</v>
      </c>
      <c r="AT2461">
        <f t="shared" si="1267"/>
        <v>2.2519999999999998</v>
      </c>
      <c r="AU2461" s="43">
        <f t="shared" si="1282"/>
        <v>42689</v>
      </c>
      <c r="AV2461" s="43">
        <f t="shared" si="1268"/>
        <v>42825</v>
      </c>
      <c r="AW2461" s="45">
        <f t="shared" si="1283"/>
        <v>1.2330163043478262</v>
      </c>
      <c r="AX2461" s="45">
        <f t="shared" si="1284"/>
        <v>2.400824523525908</v>
      </c>
      <c r="AY2461" s="47">
        <f t="shared" si="1285"/>
        <v>107.81167475636322</v>
      </c>
      <c r="AZ2461" s="47">
        <f t="shared" si="1286"/>
        <v>128.26886664835956</v>
      </c>
      <c r="BA2461" s="43"/>
      <c r="BC2461" s="2">
        <v>42668</v>
      </c>
      <c r="BD2461" t="str">
        <v>912828B6</v>
      </c>
      <c r="BE2461">
        <v>-11.1797</v>
      </c>
      <c r="BF2461">
        <v>0.99673</v>
      </c>
      <c r="BG2461">
        <v>0.82720000000000005</v>
      </c>
      <c r="BH2461">
        <v>129.390625</v>
      </c>
      <c r="BI2461">
        <f>VLOOKUP(BD2461,工作表1!$K$3:$L$1000,2,FALSE)</f>
        <v>2.75</v>
      </c>
      <c r="BJ2461" t="str">
        <f>VLOOKUP(BD2461,工作表1!$K$3:$M$1000,3,FALSE)</f>
        <v>2024/2/15</v>
      </c>
      <c r="BK2461">
        <f t="shared" si="1269"/>
        <v>0.49619000000000002</v>
      </c>
      <c r="BL2461">
        <f t="shared" si="1270"/>
        <v>2.2538100000000001</v>
      </c>
      <c r="BM2461" s="43">
        <f t="shared" si="1287"/>
        <v>42781</v>
      </c>
      <c r="BN2461" s="43">
        <f t="shared" si="1271"/>
        <v>42916</v>
      </c>
      <c r="BO2461" s="45">
        <f t="shared" si="1288"/>
        <v>0.53804347826086962</v>
      </c>
      <c r="BP2461" s="45">
        <f t="shared" si="1289"/>
        <v>2.3990023823704587</v>
      </c>
      <c r="BQ2461" s="47">
        <f t="shared" si="1290"/>
        <v>108.14362712346581</v>
      </c>
      <c r="BR2461" s="47">
        <f t="shared" si="1291"/>
        <v>127.44334290766716</v>
      </c>
    </row>
    <row r="2462" spans="6:70" x14ac:dyDescent="0.25">
      <c r="F2462" s="2">
        <v>42752</v>
      </c>
      <c r="G2462">
        <v>0.67349000000000003</v>
      </c>
      <c r="H2462" s="43">
        <v>42789</v>
      </c>
      <c r="I2462">
        <v>2.1718000000000002</v>
      </c>
      <c r="L2462" s="2">
        <v>42668</v>
      </c>
      <c r="M2462" t="str">
        <v>912828VS</v>
      </c>
      <c r="N2462">
        <v>-0.69269999999999998</v>
      </c>
      <c r="O2462">
        <v>0.63729999999999998</v>
      </c>
      <c r="P2462">
        <v>0.81389999999999996</v>
      </c>
      <c r="Q2462">
        <v>130.171875</v>
      </c>
      <c r="R2462">
        <f>VLOOKUP(M2462,工作表1!$A$3:$B$1000,2,FALSE)</f>
        <v>2.5</v>
      </c>
      <c r="S2462" t="str">
        <f>VLOOKUP(M2462,工作表1!$A$3:$C$1000,3,FALSE)</f>
        <v>2023/8/15</v>
      </c>
      <c r="T2462">
        <f t="shared" si="1261"/>
        <v>0.49619000000000002</v>
      </c>
      <c r="U2462">
        <f t="shared" si="1260"/>
        <v>2.0038100000000001</v>
      </c>
      <c r="V2462" s="43">
        <f t="shared" si="1272"/>
        <v>42781</v>
      </c>
      <c r="W2462" s="43">
        <f t="shared" si="1262"/>
        <v>42734</v>
      </c>
      <c r="X2462" s="45">
        <f t="shared" si="1273"/>
        <v>0.4891304347826087</v>
      </c>
      <c r="Y2462" s="45">
        <f t="shared" si="1274"/>
        <v>0.93433591423466344</v>
      </c>
      <c r="Z2462" s="47">
        <f t="shared" si="1275"/>
        <v>106.26547438787475</v>
      </c>
      <c r="AA2462" s="47">
        <f t="shared" si="1276"/>
        <v>129.68304291995025</v>
      </c>
      <c r="AB2462" s="45">
        <f t="shared" si="1277"/>
        <v>1.5491999999999999</v>
      </c>
      <c r="AC2462" s="2" t="str">
        <f t="shared" si="1263"/>
        <v>TY1</v>
      </c>
      <c r="AD2462">
        <f t="shared" si="1264"/>
        <v>130.171875</v>
      </c>
      <c r="AE2462">
        <f t="shared" si="1265"/>
        <v>129.640625</v>
      </c>
      <c r="AF2462" s="49">
        <f t="shared" si="1292"/>
        <v>0.53125</v>
      </c>
      <c r="AG2462" s="3">
        <f t="shared" si="1278"/>
        <v>129.68304291995025</v>
      </c>
      <c r="AH2462">
        <f t="shared" si="1279"/>
        <v>128.51933409486116</v>
      </c>
      <c r="AI2462" s="51">
        <f t="shared" si="1280"/>
        <v>1.1637088250890884</v>
      </c>
      <c r="AJ2462" s="52">
        <f t="shared" si="1281"/>
        <v>0.63245882508908835</v>
      </c>
      <c r="AK2462" s="2">
        <v>42668</v>
      </c>
      <c r="AL2462" t="str">
        <v>912828WE</v>
      </c>
      <c r="AM2462">
        <v>-4.1147999999999998</v>
      </c>
      <c r="AN2462">
        <v>0.79957</v>
      </c>
      <c r="AO2462">
        <v>0.82720000000000005</v>
      </c>
      <c r="AP2462">
        <v>129.640625</v>
      </c>
      <c r="AQ2462">
        <f>VLOOKUP(AL2462,工作表1!$F$3:$G$1000,2,FALSE)</f>
        <v>2.75</v>
      </c>
      <c r="AR2462" t="str">
        <f>VLOOKUP(AL2462,工作表1!$F$3:$H$1000,3,FALSE)</f>
        <v>2023/11/15</v>
      </c>
      <c r="AS2462">
        <f t="shared" si="1266"/>
        <v>0.49619000000000002</v>
      </c>
      <c r="AT2462">
        <f t="shared" si="1267"/>
        <v>2.2538100000000001</v>
      </c>
      <c r="AU2462" s="43">
        <f t="shared" si="1282"/>
        <v>42689</v>
      </c>
      <c r="AV2462" s="43">
        <f t="shared" si="1268"/>
        <v>42825</v>
      </c>
      <c r="AW2462" s="45">
        <f t="shared" si="1283"/>
        <v>1.2255434782608696</v>
      </c>
      <c r="AX2462" s="45">
        <f t="shared" si="1284"/>
        <v>2.4008859440142944</v>
      </c>
      <c r="AY2462" s="47">
        <f t="shared" si="1285"/>
        <v>108.03066297605454</v>
      </c>
      <c r="AZ2462" s="47">
        <f t="shared" si="1286"/>
        <v>128.51933409486116</v>
      </c>
      <c r="BA2462" s="43"/>
      <c r="BC2462" s="2">
        <v>42667</v>
      </c>
      <c r="BD2462" t="str">
        <v>912828B6</v>
      </c>
      <c r="BE2462">
        <v>-10.955399999999999</v>
      </c>
      <c r="BF2462">
        <v>0.98541999999999996</v>
      </c>
      <c r="BG2462">
        <v>0.82720000000000005</v>
      </c>
      <c r="BH2462">
        <v>129.375</v>
      </c>
      <c r="BI2462">
        <f>VLOOKUP(BD2462,工作表1!$K$3:$L$1000,2,FALSE)</f>
        <v>2.75</v>
      </c>
      <c r="BJ2462" t="str">
        <f>VLOOKUP(BD2462,工作表1!$K$3:$M$1000,3,FALSE)</f>
        <v>2024/2/15</v>
      </c>
      <c r="BK2462">
        <f t="shared" si="1269"/>
        <v>0.49058000000000002</v>
      </c>
      <c r="BL2462">
        <f t="shared" si="1270"/>
        <v>2.25942</v>
      </c>
      <c r="BM2462" s="43">
        <f t="shared" si="1287"/>
        <v>42781</v>
      </c>
      <c r="BN2462" s="43">
        <f t="shared" si="1271"/>
        <v>42916</v>
      </c>
      <c r="BO2462" s="45">
        <f t="shared" si="1288"/>
        <v>0.53057065217391308</v>
      </c>
      <c r="BP2462" s="45">
        <f t="shared" si="1289"/>
        <v>2.3990638028588442</v>
      </c>
      <c r="BQ2462" s="47">
        <f t="shared" si="1290"/>
        <v>108.13790452899376</v>
      </c>
      <c r="BR2462" s="47">
        <f t="shared" si="1291"/>
        <v>127.41842813067446</v>
      </c>
    </row>
    <row r="2463" spans="6:70" x14ac:dyDescent="0.25">
      <c r="F2463" s="2">
        <v>42751</v>
      </c>
      <c r="G2463">
        <v>0.67500000000000004</v>
      </c>
      <c r="H2463" s="43">
        <v>42788</v>
      </c>
      <c r="I2463">
        <v>2.2181000000000002</v>
      </c>
      <c r="L2463" s="2">
        <v>42667</v>
      </c>
      <c r="M2463" t="str">
        <v>912828VS</v>
      </c>
      <c r="N2463">
        <v>-0.86040000000000005</v>
      </c>
      <c r="O2463">
        <v>0.66239000000000003</v>
      </c>
      <c r="P2463">
        <v>0.81389999999999996</v>
      </c>
      <c r="Q2463">
        <v>130.171875</v>
      </c>
      <c r="R2463">
        <f>VLOOKUP(M2463,工作表1!$A$3:$B$1000,2,FALSE)</f>
        <v>2.5</v>
      </c>
      <c r="S2463" t="str">
        <f>VLOOKUP(M2463,工作表1!$A$3:$C$1000,3,FALSE)</f>
        <v>2023/8/15</v>
      </c>
      <c r="T2463">
        <f t="shared" si="1261"/>
        <v>0.49058000000000002</v>
      </c>
      <c r="U2463">
        <f t="shared" si="1260"/>
        <v>2.00942</v>
      </c>
      <c r="V2463" s="43">
        <f t="shared" si="1272"/>
        <v>42781</v>
      </c>
      <c r="W2463" s="43">
        <f t="shared" si="1262"/>
        <v>42734</v>
      </c>
      <c r="X2463" s="45">
        <f t="shared" si="1273"/>
        <v>0.48233695652173914</v>
      </c>
      <c r="Y2463" s="45">
        <f t="shared" si="1274"/>
        <v>0.93439175104228711</v>
      </c>
      <c r="Z2463" s="47">
        <f t="shared" si="1275"/>
        <v>106.26145992221457</v>
      </c>
      <c r="AA2463" s="47">
        <f t="shared" si="1276"/>
        <v>129.6633043672413</v>
      </c>
      <c r="AB2463" s="45">
        <f t="shared" si="1277"/>
        <v>1.5539000000000001</v>
      </c>
      <c r="AC2463" s="2" t="str">
        <f t="shared" si="1263"/>
        <v>TY1</v>
      </c>
      <c r="AD2463">
        <f t="shared" si="1264"/>
        <v>130.171875</v>
      </c>
      <c r="AE2463">
        <f t="shared" si="1265"/>
        <v>129.625</v>
      </c>
      <c r="AF2463" s="49">
        <f t="shared" si="1292"/>
        <v>0.546875</v>
      </c>
      <c r="AG2463" s="3">
        <f t="shared" si="1278"/>
        <v>129.6633043672413</v>
      </c>
      <c r="AH2463">
        <f t="shared" si="1279"/>
        <v>128.4976257357981</v>
      </c>
      <c r="AI2463" s="51">
        <f t="shared" si="1280"/>
        <v>1.1656786314431997</v>
      </c>
      <c r="AJ2463" s="52">
        <f t="shared" si="1281"/>
        <v>0.61880363144319972</v>
      </c>
      <c r="AK2463" s="2">
        <v>42667</v>
      </c>
      <c r="AL2463" t="str">
        <v>912828WE</v>
      </c>
      <c r="AM2463">
        <v>-3.8898999999999999</v>
      </c>
      <c r="AN2463">
        <v>0.78290999999999999</v>
      </c>
      <c r="AO2463">
        <v>0.82720000000000005</v>
      </c>
      <c r="AP2463">
        <v>129.625</v>
      </c>
      <c r="AQ2463">
        <f>VLOOKUP(AL2463,工作表1!$F$3:$G$1000,2,FALSE)</f>
        <v>2.75</v>
      </c>
      <c r="AR2463" t="str">
        <f>VLOOKUP(AL2463,工作表1!$F$3:$H$1000,3,FALSE)</f>
        <v>2023/11/15</v>
      </c>
      <c r="AS2463">
        <f t="shared" si="1266"/>
        <v>0.49058000000000002</v>
      </c>
      <c r="AT2463">
        <f t="shared" si="1267"/>
        <v>2.25942</v>
      </c>
      <c r="AU2463" s="43">
        <f t="shared" si="1282"/>
        <v>42689</v>
      </c>
      <c r="AV2463" s="43">
        <f t="shared" si="1268"/>
        <v>42825</v>
      </c>
      <c r="AW2463" s="45">
        <f t="shared" si="1283"/>
        <v>1.2180706521739131</v>
      </c>
      <c r="AX2463" s="45">
        <f t="shared" si="1284"/>
        <v>2.40094736450268</v>
      </c>
      <c r="AY2463" s="47">
        <f t="shared" si="1285"/>
        <v>108.02617464716056</v>
      </c>
      <c r="AZ2463" s="47">
        <f t="shared" si="1286"/>
        <v>128.4976257357981</v>
      </c>
      <c r="BA2463" s="43"/>
      <c r="BC2463" s="2">
        <v>42664</v>
      </c>
      <c r="BD2463" t="str">
        <v>912828B6</v>
      </c>
      <c r="BE2463">
        <v>-10.262499999999999</v>
      </c>
      <c r="BF2463">
        <v>0.95396000000000003</v>
      </c>
      <c r="BG2463">
        <v>0.82720000000000005</v>
      </c>
      <c r="BH2463">
        <v>129.53125</v>
      </c>
      <c r="BI2463">
        <f>VLOOKUP(BD2463,工作表1!$K$3:$L$1000,2,FALSE)</f>
        <v>2.75</v>
      </c>
      <c r="BJ2463" t="str">
        <f>VLOOKUP(BD2463,工作表1!$K$3:$M$1000,3,FALSE)</f>
        <v>2024/2/15</v>
      </c>
      <c r="BK2463">
        <f t="shared" si="1269"/>
        <v>0.48499999999999999</v>
      </c>
      <c r="BL2463">
        <f t="shared" si="1270"/>
        <v>2.2650000000000001</v>
      </c>
      <c r="BM2463" s="43">
        <f t="shared" si="1287"/>
        <v>42781</v>
      </c>
      <c r="BN2463" s="43">
        <f t="shared" si="1271"/>
        <v>42916</v>
      </c>
      <c r="BO2463" s="45">
        <f t="shared" si="1288"/>
        <v>0.52309782608695654</v>
      </c>
      <c r="BP2463" s="45">
        <f t="shared" si="1289"/>
        <v>2.3991252233472302</v>
      </c>
      <c r="BQ2463" s="47">
        <f t="shared" si="1290"/>
        <v>108.29473880149364</v>
      </c>
      <c r="BR2463" s="47">
        <f t="shared" si="1291"/>
        <v>127.59001534873163</v>
      </c>
    </row>
    <row r="2464" spans="6:70" x14ac:dyDescent="0.25">
      <c r="F2464" s="2">
        <v>42748</v>
      </c>
      <c r="G2464">
        <v>0.67649999999999999</v>
      </c>
      <c r="H2464" s="43">
        <v>42787</v>
      </c>
      <c r="I2464">
        <v>2.2328000000000001</v>
      </c>
      <c r="L2464" s="2">
        <v>42664</v>
      </c>
      <c r="M2464" t="str">
        <v>912828VS</v>
      </c>
      <c r="N2464">
        <v>-0.49980000000000002</v>
      </c>
      <c r="O2464">
        <v>0.60350000000000004</v>
      </c>
      <c r="P2464">
        <v>0.81389999999999996</v>
      </c>
      <c r="Q2464">
        <v>130.34375</v>
      </c>
      <c r="R2464">
        <f>VLOOKUP(M2464,工作表1!$A$3:$B$1000,2,FALSE)</f>
        <v>2.5</v>
      </c>
      <c r="S2464" t="str">
        <f>VLOOKUP(M2464,工作表1!$A$3:$C$1000,3,FALSE)</f>
        <v>2023/8/15</v>
      </c>
      <c r="T2464">
        <f t="shared" si="1261"/>
        <v>0.48499999999999999</v>
      </c>
      <c r="U2464">
        <f t="shared" si="1260"/>
        <v>2.0150000000000001</v>
      </c>
      <c r="V2464" s="43">
        <f t="shared" si="1272"/>
        <v>42781</v>
      </c>
      <c r="W2464" s="43">
        <f t="shared" si="1262"/>
        <v>42734</v>
      </c>
      <c r="X2464" s="45">
        <f t="shared" si="1273"/>
        <v>0.47554347826086962</v>
      </c>
      <c r="Y2464" s="45">
        <f t="shared" si="1274"/>
        <v>0.93444758784991078</v>
      </c>
      <c r="Z2464" s="47">
        <f t="shared" si="1275"/>
        <v>106.41845313975328</v>
      </c>
      <c r="AA2464" s="47">
        <f t="shared" si="1276"/>
        <v>129.84135682063325</v>
      </c>
      <c r="AB2464" s="45">
        <f t="shared" si="1277"/>
        <v>1.5275000000000001</v>
      </c>
      <c r="AC2464" s="2" t="str">
        <f t="shared" si="1263"/>
        <v>TY1</v>
      </c>
      <c r="AD2464">
        <f t="shared" si="1264"/>
        <v>130.34375</v>
      </c>
      <c r="AE2464">
        <f t="shared" si="1265"/>
        <v>129.78125</v>
      </c>
      <c r="AF2464" s="49">
        <f t="shared" si="1292"/>
        <v>0.5625</v>
      </c>
      <c r="AG2464" s="3">
        <f t="shared" si="1278"/>
        <v>129.84135682063325</v>
      </c>
      <c r="AH2464">
        <f t="shared" si="1279"/>
        <v>128.65167660987851</v>
      </c>
      <c r="AI2464" s="51">
        <f t="shared" si="1280"/>
        <v>1.1896802107547444</v>
      </c>
      <c r="AJ2464" s="52">
        <f t="shared" si="1281"/>
        <v>0.62718021075474439</v>
      </c>
      <c r="AK2464" s="2">
        <v>42664</v>
      </c>
      <c r="AL2464" t="str">
        <v>912828WE</v>
      </c>
      <c r="AM2464">
        <v>-3.7042000000000002</v>
      </c>
      <c r="AN2464">
        <v>0.76873000000000002</v>
      </c>
      <c r="AO2464">
        <v>0.82720000000000005</v>
      </c>
      <c r="AP2464">
        <v>129.78125</v>
      </c>
      <c r="AQ2464">
        <f>VLOOKUP(AL2464,工作表1!$F$3:$G$1000,2,FALSE)</f>
        <v>2.75</v>
      </c>
      <c r="AR2464" t="str">
        <f>VLOOKUP(AL2464,工作表1!$F$3:$H$1000,3,FALSE)</f>
        <v>2023/11/15</v>
      </c>
      <c r="AS2464">
        <f t="shared" si="1266"/>
        <v>0.48499999999999999</v>
      </c>
      <c r="AT2464">
        <f t="shared" si="1267"/>
        <v>2.2650000000000001</v>
      </c>
      <c r="AU2464" s="43">
        <f t="shared" si="1282"/>
        <v>42689</v>
      </c>
      <c r="AV2464" s="43">
        <f t="shared" si="1268"/>
        <v>42825</v>
      </c>
      <c r="AW2464" s="45">
        <f t="shared" si="1283"/>
        <v>1.2105978260869565</v>
      </c>
      <c r="AX2464" s="45">
        <f t="shared" si="1284"/>
        <v>2.401008784991066</v>
      </c>
      <c r="AY2464" s="47">
        <f t="shared" si="1285"/>
        <v>108.16709235592285</v>
      </c>
      <c r="AZ2464" s="47">
        <f t="shared" si="1286"/>
        <v>128.65167660987851</v>
      </c>
      <c r="BA2464" s="43"/>
      <c r="BC2464" s="2">
        <v>42663</v>
      </c>
      <c r="BD2464" t="str">
        <v>912828B6</v>
      </c>
      <c r="BE2464">
        <v>-10.769500000000001</v>
      </c>
      <c r="BF2464">
        <v>0.97011000000000003</v>
      </c>
      <c r="BG2464">
        <v>0.82720000000000005</v>
      </c>
      <c r="BH2464">
        <v>129.453125</v>
      </c>
      <c r="BI2464">
        <f>VLOOKUP(BD2464,工作表1!$K$3:$L$1000,2,FALSE)</f>
        <v>2.75</v>
      </c>
      <c r="BJ2464" t="str">
        <f>VLOOKUP(BD2464,工作表1!$K$3:$M$1000,3,FALSE)</f>
        <v>2024/2/15</v>
      </c>
      <c r="BK2464">
        <f t="shared" si="1269"/>
        <v>0.48149999999999998</v>
      </c>
      <c r="BL2464">
        <f t="shared" si="1270"/>
        <v>2.2685</v>
      </c>
      <c r="BM2464" s="43">
        <f t="shared" si="1287"/>
        <v>42781</v>
      </c>
      <c r="BN2464" s="43">
        <f t="shared" si="1271"/>
        <v>42916</v>
      </c>
      <c r="BO2464" s="45">
        <f t="shared" si="1288"/>
        <v>0.50067934782608692</v>
      </c>
      <c r="BP2464" s="45">
        <f t="shared" si="1289"/>
        <v>2.3993094848123881</v>
      </c>
      <c r="BQ2464" s="47">
        <f t="shared" si="1290"/>
        <v>108.23797547219264</v>
      </c>
      <c r="BR2464" s="47">
        <f t="shared" si="1291"/>
        <v>127.47834549081342</v>
      </c>
    </row>
    <row r="2465" spans="6:70" x14ac:dyDescent="0.25">
      <c r="F2465" s="2">
        <v>42747</v>
      </c>
      <c r="G2465">
        <v>0.67400000000000004</v>
      </c>
      <c r="H2465" s="43">
        <v>42786</v>
      </c>
      <c r="I2465">
        <v>2.2181999999999999</v>
      </c>
      <c r="L2465" s="2">
        <v>42663</v>
      </c>
      <c r="M2465" t="str">
        <v>912828VS</v>
      </c>
      <c r="N2465">
        <v>-0.87670000000000003</v>
      </c>
      <c r="O2465">
        <v>0.65688999999999997</v>
      </c>
      <c r="P2465">
        <v>0.81389999999999996</v>
      </c>
      <c r="Q2465">
        <v>130.28125</v>
      </c>
      <c r="R2465">
        <f>VLOOKUP(M2465,工作表1!$A$3:$B$1000,2,FALSE)</f>
        <v>2.5</v>
      </c>
      <c r="S2465" t="str">
        <f>VLOOKUP(M2465,工作表1!$A$3:$C$1000,3,FALSE)</f>
        <v>2023/8/15</v>
      </c>
      <c r="T2465">
        <f t="shared" si="1261"/>
        <v>0.48149999999999998</v>
      </c>
      <c r="U2465">
        <f t="shared" si="1260"/>
        <v>2.0185</v>
      </c>
      <c r="V2465" s="43">
        <f t="shared" si="1272"/>
        <v>42781</v>
      </c>
      <c r="W2465" s="43">
        <f t="shared" si="1262"/>
        <v>42734</v>
      </c>
      <c r="X2465" s="45">
        <f t="shared" si="1273"/>
        <v>0.45516304347826086</v>
      </c>
      <c r="Y2465" s="45">
        <f t="shared" si="1274"/>
        <v>0.93461509827278144</v>
      </c>
      <c r="Z2465" s="47">
        <f t="shared" si="1275"/>
        <v>106.37501008494185</v>
      </c>
      <c r="AA2465" s="47">
        <f t="shared" si="1276"/>
        <v>129.74640217321229</v>
      </c>
      <c r="AB2465" s="45">
        <f t="shared" si="1277"/>
        <v>1.5465</v>
      </c>
      <c r="AC2465" s="2" t="str">
        <f t="shared" si="1263"/>
        <v>TY1</v>
      </c>
      <c r="AD2465">
        <f t="shared" si="1264"/>
        <v>130.28125</v>
      </c>
      <c r="AE2465">
        <f t="shared" si="1265"/>
        <v>129.703125</v>
      </c>
      <c r="AF2465" s="49">
        <f t="shared" si="1292"/>
        <v>0.578125</v>
      </c>
      <c r="AG2465" s="3">
        <f t="shared" si="1278"/>
        <v>129.74640217321229</v>
      </c>
      <c r="AH2465">
        <f t="shared" si="1279"/>
        <v>128.57826912686281</v>
      </c>
      <c r="AI2465" s="51">
        <f t="shared" si="1280"/>
        <v>1.1681330463494817</v>
      </c>
      <c r="AJ2465" s="52">
        <f t="shared" si="1281"/>
        <v>0.59000804634948167</v>
      </c>
      <c r="AK2465" s="2">
        <v>42663</v>
      </c>
      <c r="AL2465" t="str">
        <v>912828WE</v>
      </c>
      <c r="AM2465">
        <v>-3.2044999999999999</v>
      </c>
      <c r="AN2465">
        <v>0.73197999999999996</v>
      </c>
      <c r="AO2465">
        <v>0.82720000000000005</v>
      </c>
      <c r="AP2465">
        <v>129.703125</v>
      </c>
      <c r="AQ2465">
        <f>VLOOKUP(AL2465,工作表1!$F$3:$G$1000,2,FALSE)</f>
        <v>2.75</v>
      </c>
      <c r="AR2465" t="str">
        <f>VLOOKUP(AL2465,工作表1!$F$3:$H$1000,3,FALSE)</f>
        <v>2023/11/15</v>
      </c>
      <c r="AS2465">
        <f t="shared" si="1266"/>
        <v>0.48149999999999998</v>
      </c>
      <c r="AT2465">
        <f t="shared" si="1267"/>
        <v>2.2685</v>
      </c>
      <c r="AU2465" s="43">
        <f t="shared" si="1282"/>
        <v>42689</v>
      </c>
      <c r="AV2465" s="43">
        <f t="shared" si="1268"/>
        <v>42825</v>
      </c>
      <c r="AW2465" s="45">
        <f t="shared" si="1283"/>
        <v>1.1881793478260869</v>
      </c>
      <c r="AX2465" s="45">
        <f t="shared" si="1284"/>
        <v>2.4011930464562239</v>
      </c>
      <c r="AY2465" s="47">
        <f t="shared" si="1285"/>
        <v>108.14109494091899</v>
      </c>
      <c r="AZ2465" s="47">
        <f t="shared" si="1286"/>
        <v>128.57826912686281</v>
      </c>
      <c r="BA2465" s="43"/>
      <c r="BC2465" s="2">
        <v>42662</v>
      </c>
      <c r="BD2465" t="str">
        <v>912828B6</v>
      </c>
      <c r="BE2465">
        <v>-9.6296999999999997</v>
      </c>
      <c r="BF2465">
        <v>0.92139000000000004</v>
      </c>
      <c r="BG2465">
        <v>0.82720000000000005</v>
      </c>
      <c r="BH2465">
        <v>129.421875</v>
      </c>
      <c r="BI2465">
        <f>VLOOKUP(BD2465,工作表1!$K$3:$L$1000,2,FALSE)</f>
        <v>2.75</v>
      </c>
      <c r="BJ2465" t="str">
        <f>VLOOKUP(BD2465,工作表1!$K$3:$M$1000,3,FALSE)</f>
        <v>2024/2/15</v>
      </c>
      <c r="BK2465">
        <f t="shared" si="1269"/>
        <v>0.47049999999999997</v>
      </c>
      <c r="BL2465">
        <f t="shared" si="1270"/>
        <v>2.2795000000000001</v>
      </c>
      <c r="BM2465" s="43">
        <f t="shared" si="1287"/>
        <v>42781</v>
      </c>
      <c r="BN2465" s="43">
        <f t="shared" si="1271"/>
        <v>42916</v>
      </c>
      <c r="BO2465" s="45">
        <f t="shared" si="1288"/>
        <v>0.49320652173913043</v>
      </c>
      <c r="BP2465" s="45">
        <f t="shared" si="1289"/>
        <v>2.3993709053007746</v>
      </c>
      <c r="BQ2465" s="47">
        <f t="shared" si="1290"/>
        <v>108.25419808803341</v>
      </c>
      <c r="BR2465" s="47">
        <f t="shared" si="1291"/>
        <v>127.475237430296</v>
      </c>
    </row>
    <row r="2466" spans="6:70" x14ac:dyDescent="0.25">
      <c r="F2466" s="2">
        <v>42746</v>
      </c>
      <c r="G2466">
        <v>0.67300000000000004</v>
      </c>
      <c r="H2466" s="43">
        <v>42783</v>
      </c>
      <c r="I2466">
        <v>2.2181999999999999</v>
      </c>
      <c r="L2466" s="2">
        <v>42662</v>
      </c>
      <c r="M2466" t="str">
        <v>912828VS</v>
      </c>
      <c r="N2466">
        <v>-0.13700000000000001</v>
      </c>
      <c r="O2466">
        <v>0.54532000000000003</v>
      </c>
      <c r="P2466">
        <v>0.81389999999999996</v>
      </c>
      <c r="Q2466">
        <v>130.265625</v>
      </c>
      <c r="R2466">
        <f>VLOOKUP(M2466,工作表1!$A$3:$B$1000,2,FALSE)</f>
        <v>2.5</v>
      </c>
      <c r="S2466" t="str">
        <f>VLOOKUP(M2466,工作表1!$A$3:$C$1000,3,FALSE)</f>
        <v>2023/8/15</v>
      </c>
      <c r="T2466">
        <f t="shared" si="1261"/>
        <v>0.47049999999999997</v>
      </c>
      <c r="U2466">
        <f t="shared" si="1260"/>
        <v>2.0295000000000001</v>
      </c>
      <c r="V2466" s="43">
        <f t="shared" si="1272"/>
        <v>42781</v>
      </c>
      <c r="W2466" s="43">
        <f t="shared" si="1262"/>
        <v>42734</v>
      </c>
      <c r="X2466" s="45">
        <f t="shared" si="1273"/>
        <v>0.4483695652173913</v>
      </c>
      <c r="Y2466" s="45">
        <f t="shared" si="1274"/>
        <v>0.934670935080405</v>
      </c>
      <c r="Z2466" s="47">
        <f t="shared" si="1275"/>
        <v>106.39135149962831</v>
      </c>
      <c r="AA2466" s="47">
        <f t="shared" si="1276"/>
        <v>129.75022195733416</v>
      </c>
      <c r="AB2466" s="45">
        <f t="shared" si="1277"/>
        <v>1.5273000000000001</v>
      </c>
      <c r="AC2466" s="2" t="str">
        <f t="shared" si="1263"/>
        <v>TY1</v>
      </c>
      <c r="AD2466">
        <f t="shared" si="1264"/>
        <v>130.265625</v>
      </c>
      <c r="AE2466">
        <f t="shared" si="1265"/>
        <v>129.671875</v>
      </c>
      <c r="AF2466" s="49">
        <f t="shared" si="1292"/>
        <v>0.59375</v>
      </c>
      <c r="AG2466" s="3">
        <f t="shared" si="1278"/>
        <v>129.75022195733416</v>
      </c>
      <c r="AH2466">
        <f t="shared" si="1279"/>
        <v>128.54023603933959</v>
      </c>
      <c r="AI2466" s="51">
        <f t="shared" si="1280"/>
        <v>1.2099859179945724</v>
      </c>
      <c r="AJ2466" s="52">
        <f t="shared" si="1281"/>
        <v>0.61623591799457245</v>
      </c>
      <c r="AK2466" s="2">
        <v>42662</v>
      </c>
      <c r="AL2466" t="str">
        <v>912828WE</v>
      </c>
      <c r="AM2466">
        <v>-3.0670999999999999</v>
      </c>
      <c r="AN2466">
        <v>0.72191000000000005</v>
      </c>
      <c r="AO2466">
        <v>0.82720000000000005</v>
      </c>
      <c r="AP2466">
        <v>129.671875</v>
      </c>
      <c r="AQ2466">
        <f>VLOOKUP(AL2466,工作表1!$F$3:$G$1000,2,FALSE)</f>
        <v>2.75</v>
      </c>
      <c r="AR2466" t="str">
        <f>VLOOKUP(AL2466,工作表1!$F$3:$H$1000,3,FALSE)</f>
        <v>2023/11/15</v>
      </c>
      <c r="AS2466">
        <f t="shared" si="1266"/>
        <v>0.47049999999999997</v>
      </c>
      <c r="AT2466">
        <f t="shared" si="1267"/>
        <v>2.2795000000000001</v>
      </c>
      <c r="AU2466" s="43">
        <f t="shared" si="1282"/>
        <v>42689</v>
      </c>
      <c r="AV2466" s="43">
        <f t="shared" si="1268"/>
        <v>42825</v>
      </c>
      <c r="AW2466" s="45">
        <f t="shared" si="1283"/>
        <v>1.1807065217391304</v>
      </c>
      <c r="AX2466" s="45">
        <f t="shared" si="1284"/>
        <v>2.4012544669446099</v>
      </c>
      <c r="AY2466" s="47">
        <f t="shared" si="1285"/>
        <v>108.125647018865</v>
      </c>
      <c r="AZ2466" s="47">
        <f t="shared" si="1286"/>
        <v>128.54023603933959</v>
      </c>
      <c r="BA2466" s="43"/>
      <c r="BC2466" s="2">
        <v>42661</v>
      </c>
      <c r="BD2466" t="str">
        <v>912828B6</v>
      </c>
      <c r="BE2466">
        <v>-10.144299999999999</v>
      </c>
      <c r="BF2466">
        <v>0.94088000000000005</v>
      </c>
      <c r="BG2466">
        <v>0.82720000000000005</v>
      </c>
      <c r="BH2466">
        <v>129.453125</v>
      </c>
      <c r="BI2466">
        <f>VLOOKUP(BD2466,工作表1!$K$3:$L$1000,2,FALSE)</f>
        <v>2.75</v>
      </c>
      <c r="BJ2466" t="str">
        <f>VLOOKUP(BD2466,工作表1!$K$3:$M$1000,3,FALSE)</f>
        <v>2024/2/15</v>
      </c>
      <c r="BK2466">
        <f t="shared" si="1269"/>
        <v>0.46550000000000002</v>
      </c>
      <c r="BL2466">
        <f t="shared" si="1270"/>
        <v>2.2845</v>
      </c>
      <c r="BM2466" s="43">
        <f t="shared" si="1287"/>
        <v>42781</v>
      </c>
      <c r="BN2466" s="43">
        <f t="shared" si="1271"/>
        <v>42916</v>
      </c>
      <c r="BO2466" s="45">
        <f t="shared" si="1288"/>
        <v>0.48573369565217395</v>
      </c>
      <c r="BP2466" s="45">
        <f t="shared" si="1289"/>
        <v>2.3994323257891601</v>
      </c>
      <c r="BQ2466" s="47">
        <f t="shared" si="1290"/>
        <v>108.26967358496589</v>
      </c>
      <c r="BR2466" s="47">
        <f t="shared" si="1291"/>
        <v>127.47626996856239</v>
      </c>
    </row>
    <row r="2467" spans="6:70" x14ac:dyDescent="0.25">
      <c r="F2467" s="2">
        <v>42745</v>
      </c>
      <c r="G2467">
        <v>0.67300000000000004</v>
      </c>
      <c r="H2467" s="43">
        <v>42782</v>
      </c>
      <c r="I2467">
        <v>2.2547999999999999</v>
      </c>
      <c r="L2467" s="2">
        <v>42661</v>
      </c>
      <c r="M2467" t="str">
        <v>912828VS</v>
      </c>
      <c r="N2467">
        <v>-1.1187</v>
      </c>
      <c r="O2467">
        <v>0.68861000000000006</v>
      </c>
      <c r="P2467">
        <v>0.81389999999999996</v>
      </c>
      <c r="Q2467">
        <v>130.296875</v>
      </c>
      <c r="R2467">
        <f>VLOOKUP(M2467,工作表1!$A$3:$B$1000,2,FALSE)</f>
        <v>2.5</v>
      </c>
      <c r="S2467" t="str">
        <f>VLOOKUP(M2467,工作表1!$A$3:$C$1000,3,FALSE)</f>
        <v>2023/8/15</v>
      </c>
      <c r="T2467">
        <f t="shared" si="1261"/>
        <v>0.46550000000000002</v>
      </c>
      <c r="U2467">
        <f t="shared" si="1260"/>
        <v>2.0345</v>
      </c>
      <c r="V2467" s="43">
        <f t="shared" si="1272"/>
        <v>42781</v>
      </c>
      <c r="W2467" s="43">
        <f t="shared" si="1262"/>
        <v>42734</v>
      </c>
      <c r="X2467" s="45">
        <f t="shared" si="1273"/>
        <v>0.44157608695652173</v>
      </c>
      <c r="Y2467" s="45">
        <f t="shared" si="1274"/>
        <v>0.93472677188802855</v>
      </c>
      <c r="Z2467" s="47">
        <f t="shared" si="1275"/>
        <v>106.39055891244085</v>
      </c>
      <c r="AA2467" s="47">
        <f t="shared" si="1276"/>
        <v>129.73438931120046</v>
      </c>
      <c r="AB2467" s="45">
        <f t="shared" si="1277"/>
        <v>1.5247999999999999</v>
      </c>
      <c r="AC2467" s="2" t="str">
        <f t="shared" si="1263"/>
        <v>TY1</v>
      </c>
      <c r="AD2467">
        <f t="shared" si="1264"/>
        <v>130.296875</v>
      </c>
      <c r="AE2467">
        <f t="shared" si="1265"/>
        <v>129.703125</v>
      </c>
      <c r="AF2467" s="49">
        <f t="shared" si="1292"/>
        <v>0.59375</v>
      </c>
      <c r="AG2467" s="3">
        <f t="shared" si="1278"/>
        <v>129.73438931120046</v>
      </c>
      <c r="AH2467">
        <f t="shared" si="1279"/>
        <v>128.56194346478284</v>
      </c>
      <c r="AI2467" s="51">
        <f t="shared" si="1280"/>
        <v>1.1724458464176166</v>
      </c>
      <c r="AJ2467" s="52">
        <f t="shared" si="1281"/>
        <v>0.57869584641761662</v>
      </c>
      <c r="AK2467" s="2">
        <v>42661</v>
      </c>
      <c r="AL2467" t="str">
        <v>912828WE</v>
      </c>
      <c r="AM2467">
        <v>-3.0806</v>
      </c>
      <c r="AN2467">
        <v>0.72150999999999998</v>
      </c>
      <c r="AO2467">
        <v>0.82720000000000005</v>
      </c>
      <c r="AP2467">
        <v>129.703125</v>
      </c>
      <c r="AQ2467">
        <f>VLOOKUP(AL2467,工作表1!$F$3:$G$1000,2,FALSE)</f>
        <v>2.75</v>
      </c>
      <c r="AR2467" t="str">
        <f>VLOOKUP(AL2467,工作表1!$F$3:$H$1000,3,FALSE)</f>
        <v>2023/11/15</v>
      </c>
      <c r="AS2467">
        <f t="shared" si="1266"/>
        <v>0.46550000000000002</v>
      </c>
      <c r="AT2467">
        <f t="shared" si="1267"/>
        <v>2.2845</v>
      </c>
      <c r="AU2467" s="43">
        <f t="shared" si="1282"/>
        <v>42689</v>
      </c>
      <c r="AV2467" s="43">
        <f t="shared" si="1268"/>
        <v>42825</v>
      </c>
      <c r="AW2467" s="45">
        <f t="shared" si="1283"/>
        <v>1.1732336956521738</v>
      </c>
      <c r="AX2467" s="45">
        <f t="shared" si="1284"/>
        <v>2.4013158874329958</v>
      </c>
      <c r="AY2467" s="47">
        <f t="shared" si="1285"/>
        <v>108.1569608935813</v>
      </c>
      <c r="AZ2467" s="47">
        <f t="shared" si="1286"/>
        <v>128.56194346478284</v>
      </c>
      <c r="BA2467" s="43"/>
      <c r="BC2467" s="2">
        <v>42660</v>
      </c>
      <c r="BD2467" t="str">
        <v>912828B6</v>
      </c>
      <c r="BE2467">
        <v>-10.313499999999999</v>
      </c>
      <c r="BF2467">
        <v>0.96679000000000004</v>
      </c>
      <c r="BG2467">
        <v>0.82720000000000005</v>
      </c>
      <c r="BH2467">
        <v>129.28125</v>
      </c>
      <c r="BI2467">
        <f>VLOOKUP(BD2467,工作表1!$K$3:$L$1000,2,FALSE)</f>
        <v>2.75</v>
      </c>
      <c r="BJ2467" t="str">
        <f>VLOOKUP(BD2467,工作表1!$K$3:$M$1000,3,FALSE)</f>
        <v>2024/2/15</v>
      </c>
      <c r="BK2467">
        <f t="shared" si="1269"/>
        <v>0.46750000000000003</v>
      </c>
      <c r="BL2467">
        <f t="shared" si="1270"/>
        <v>2.2824999999999998</v>
      </c>
      <c r="BM2467" s="43">
        <f t="shared" si="1287"/>
        <v>42781</v>
      </c>
      <c r="BN2467" s="43">
        <f t="shared" si="1271"/>
        <v>42916</v>
      </c>
      <c r="BO2467" s="45">
        <f t="shared" si="1288"/>
        <v>0.47826086956521741</v>
      </c>
      <c r="BP2467" s="45">
        <f t="shared" si="1289"/>
        <v>2.3994937462775461</v>
      </c>
      <c r="BQ2467" s="47">
        <f t="shared" si="1290"/>
        <v>108.10741337954869</v>
      </c>
      <c r="BR2467" s="47">
        <f t="shared" si="1291"/>
        <v>127.26839879938906</v>
      </c>
    </row>
    <row r="2468" spans="6:70" x14ac:dyDescent="0.25">
      <c r="F2468" s="2">
        <v>42744</v>
      </c>
      <c r="G2468">
        <v>0.67300000000000004</v>
      </c>
      <c r="H2468" s="43">
        <v>42781</v>
      </c>
      <c r="I2468">
        <v>2.3109999999999999</v>
      </c>
      <c r="L2468" s="2">
        <v>42660</v>
      </c>
      <c r="M2468" t="str">
        <v>912828VS</v>
      </c>
      <c r="N2468">
        <v>-0.67579999999999996</v>
      </c>
      <c r="O2468">
        <v>0.64259999999999995</v>
      </c>
      <c r="P2468">
        <v>0.81389999999999996</v>
      </c>
      <c r="Q2468">
        <v>130.125</v>
      </c>
      <c r="R2468">
        <f>VLOOKUP(M2468,工作表1!$A$3:$B$1000,2,FALSE)</f>
        <v>2.5</v>
      </c>
      <c r="S2468" t="str">
        <f>VLOOKUP(M2468,工作表1!$A$3:$C$1000,3,FALSE)</f>
        <v>2023/8/15</v>
      </c>
      <c r="T2468">
        <f t="shared" si="1261"/>
        <v>0.46750000000000003</v>
      </c>
      <c r="U2468">
        <f t="shared" si="1260"/>
        <v>2.0324999999999998</v>
      </c>
      <c r="V2468" s="43">
        <f t="shared" si="1272"/>
        <v>42781</v>
      </c>
      <c r="W2468" s="43">
        <f t="shared" si="1262"/>
        <v>42734</v>
      </c>
      <c r="X2468" s="45">
        <f t="shared" si="1273"/>
        <v>0.43478260869565216</v>
      </c>
      <c r="Y2468" s="45">
        <f t="shared" si="1274"/>
        <v>0.93478260869565211</v>
      </c>
      <c r="Z2468" s="47">
        <f t="shared" si="1275"/>
        <v>106.26208798621084</v>
      </c>
      <c r="AA2468" s="47">
        <f t="shared" si="1276"/>
        <v>129.5633942711905</v>
      </c>
      <c r="AB2468" s="45">
        <f t="shared" si="1277"/>
        <v>1.5510999999999999</v>
      </c>
      <c r="AC2468" s="2" t="str">
        <f t="shared" si="1263"/>
        <v>TY1</v>
      </c>
      <c r="AD2468">
        <f t="shared" si="1264"/>
        <v>130.125</v>
      </c>
      <c r="AE2468">
        <f t="shared" si="1265"/>
        <v>129.53125</v>
      </c>
      <c r="AF2468" s="49">
        <f t="shared" si="1292"/>
        <v>0.59375</v>
      </c>
      <c r="AG2468" s="3">
        <f t="shared" si="1278"/>
        <v>129.5633942711905</v>
      </c>
      <c r="AH2468">
        <f t="shared" si="1279"/>
        <v>128.37424584259333</v>
      </c>
      <c r="AI2468" s="51">
        <f t="shared" si="1280"/>
        <v>1.1891484285971785</v>
      </c>
      <c r="AJ2468" s="52">
        <f t="shared" si="1281"/>
        <v>0.59539842859717851</v>
      </c>
      <c r="AK2468" s="2">
        <v>42660</v>
      </c>
      <c r="AL2468" t="str">
        <v>912828WE</v>
      </c>
      <c r="AM2468">
        <v>-2.9154</v>
      </c>
      <c r="AN2468">
        <v>0.73007999999999995</v>
      </c>
      <c r="AO2468">
        <v>0.82720000000000005</v>
      </c>
      <c r="AP2468">
        <v>129.53125</v>
      </c>
      <c r="AQ2468">
        <f>VLOOKUP(AL2468,工作表1!$F$3:$G$1000,2,FALSE)</f>
        <v>2.75</v>
      </c>
      <c r="AR2468" t="str">
        <f>VLOOKUP(AL2468,工作表1!$F$3:$H$1000,3,FALSE)</f>
        <v>2023/11/15</v>
      </c>
      <c r="AS2468">
        <f t="shared" si="1266"/>
        <v>0.46750000000000003</v>
      </c>
      <c r="AT2468">
        <f t="shared" si="1267"/>
        <v>2.2824999999999998</v>
      </c>
      <c r="AU2468" s="43">
        <f t="shared" si="1282"/>
        <v>42689</v>
      </c>
      <c r="AV2468" s="43">
        <f t="shared" si="1268"/>
        <v>42825</v>
      </c>
      <c r="AW2468" s="45">
        <f t="shared" si="1283"/>
        <v>1.1657608695652173</v>
      </c>
      <c r="AX2468" s="45">
        <f t="shared" si="1284"/>
        <v>2.4013773079213818</v>
      </c>
      <c r="AY2468" s="47">
        <f t="shared" si="1285"/>
        <v>108.01189380178469</v>
      </c>
      <c r="AZ2468" s="47">
        <f t="shared" si="1286"/>
        <v>128.37424584259333</v>
      </c>
      <c r="BA2468" s="43"/>
      <c r="BC2468" s="2">
        <v>42657</v>
      </c>
      <c r="BD2468" t="str">
        <v>912828B6</v>
      </c>
      <c r="BE2468">
        <v>-11.4124</v>
      </c>
      <c r="BF2468">
        <v>1.0109399999999999</v>
      </c>
      <c r="BG2468">
        <v>0.82720000000000005</v>
      </c>
      <c r="BH2468">
        <v>129.03125</v>
      </c>
      <c r="BI2468">
        <f>VLOOKUP(BD2468,工作表1!$K$3:$L$1000,2,FALSE)</f>
        <v>2.75</v>
      </c>
      <c r="BJ2468" t="str">
        <f>VLOOKUP(BD2468,工作表1!$K$3:$M$1000,3,FALSE)</f>
        <v>2024/2/15</v>
      </c>
      <c r="BK2468">
        <f t="shared" si="1269"/>
        <v>0.46700000000000003</v>
      </c>
      <c r="BL2468">
        <f t="shared" si="1270"/>
        <v>2.2829999999999999</v>
      </c>
      <c r="BM2468" s="43">
        <f t="shared" si="1287"/>
        <v>42781</v>
      </c>
      <c r="BN2468" s="43">
        <f t="shared" si="1271"/>
        <v>42916</v>
      </c>
      <c r="BO2468" s="45">
        <f t="shared" si="1288"/>
        <v>0.47078804347826092</v>
      </c>
      <c r="BP2468" s="45">
        <f t="shared" si="1289"/>
        <v>2.3995551667659321</v>
      </c>
      <c r="BQ2468" s="47">
        <f t="shared" si="1290"/>
        <v>107.87237838512031</v>
      </c>
      <c r="BR2468" s="47">
        <f t="shared" si="1291"/>
        <v>126.97041465188177</v>
      </c>
    </row>
    <row r="2469" spans="6:70" x14ac:dyDescent="0.25">
      <c r="F2469" s="2">
        <v>42741</v>
      </c>
      <c r="G2469">
        <v>0.67400000000000004</v>
      </c>
      <c r="H2469" s="43">
        <v>42780</v>
      </c>
      <c r="I2469">
        <v>2.2865000000000002</v>
      </c>
      <c r="L2469" s="2">
        <v>42657</v>
      </c>
      <c r="M2469" t="str">
        <v>912828VS</v>
      </c>
      <c r="N2469">
        <v>6.9699999999999998E-2</v>
      </c>
      <c r="O2469">
        <v>0.53505000000000003</v>
      </c>
      <c r="P2469">
        <v>0.81389999999999996</v>
      </c>
      <c r="Q2469">
        <v>129.859375</v>
      </c>
      <c r="R2469">
        <f>VLOOKUP(M2469,工作表1!$A$3:$B$1000,2,FALSE)</f>
        <v>2.5</v>
      </c>
      <c r="S2469" t="str">
        <f>VLOOKUP(M2469,工作表1!$A$3:$C$1000,3,FALSE)</f>
        <v>2023/8/15</v>
      </c>
      <c r="T2469">
        <f t="shared" si="1261"/>
        <v>0.46700000000000003</v>
      </c>
      <c r="U2469">
        <f t="shared" si="1260"/>
        <v>2.0329999999999999</v>
      </c>
      <c r="V2469" s="43">
        <f t="shared" si="1272"/>
        <v>42781</v>
      </c>
      <c r="W2469" s="43">
        <f t="shared" si="1262"/>
        <v>42734</v>
      </c>
      <c r="X2469" s="45">
        <f t="shared" si="1273"/>
        <v>0.42798913043478265</v>
      </c>
      <c r="Y2469" s="45">
        <f t="shared" si="1274"/>
        <v>0.93483844550327588</v>
      </c>
      <c r="Z2469" s="47">
        <f t="shared" si="1275"/>
        <v>106.07592729984876</v>
      </c>
      <c r="AA2469" s="47">
        <f t="shared" si="1276"/>
        <v>129.32090084328294</v>
      </c>
      <c r="AB2469" s="45">
        <f t="shared" si="1277"/>
        <v>1.5893999999999999</v>
      </c>
      <c r="AC2469" s="2" t="str">
        <f t="shared" si="1263"/>
        <v>TY1</v>
      </c>
      <c r="AD2469">
        <f t="shared" si="1264"/>
        <v>129.859375</v>
      </c>
      <c r="AE2469">
        <f t="shared" si="1265"/>
        <v>129.28125</v>
      </c>
      <c r="AF2469" s="49">
        <f t="shared" si="1292"/>
        <v>0.578125</v>
      </c>
      <c r="AG2469" s="3">
        <f t="shared" si="1278"/>
        <v>129.32090084328294</v>
      </c>
      <c r="AH2469">
        <f t="shared" si="1279"/>
        <v>128.09544326968876</v>
      </c>
      <c r="AI2469" s="51">
        <f t="shared" si="1280"/>
        <v>1.2254575735941842</v>
      </c>
      <c r="AJ2469" s="52">
        <f t="shared" si="1281"/>
        <v>0.64733257359418417</v>
      </c>
      <c r="AK2469" s="2">
        <v>42657</v>
      </c>
      <c r="AL2469" t="str">
        <v>912828WE</v>
      </c>
      <c r="AM2469">
        <v>-3.5021</v>
      </c>
      <c r="AN2469">
        <v>0.76642999999999994</v>
      </c>
      <c r="AO2469">
        <v>0.82720000000000005</v>
      </c>
      <c r="AP2469">
        <v>129.28125</v>
      </c>
      <c r="AQ2469">
        <f>VLOOKUP(AL2469,工作表1!$F$3:$G$1000,2,FALSE)</f>
        <v>2.75</v>
      </c>
      <c r="AR2469" t="str">
        <f>VLOOKUP(AL2469,工作表1!$F$3:$H$1000,3,FALSE)</f>
        <v>2023/11/15</v>
      </c>
      <c r="AS2469">
        <f t="shared" si="1266"/>
        <v>0.46700000000000003</v>
      </c>
      <c r="AT2469">
        <f t="shared" si="1267"/>
        <v>2.2829999999999999</v>
      </c>
      <c r="AU2469" s="43">
        <f t="shared" si="1282"/>
        <v>42689</v>
      </c>
      <c r="AV2469" s="43">
        <f t="shared" si="1268"/>
        <v>42825</v>
      </c>
      <c r="AW2469" s="45">
        <f t="shared" si="1283"/>
        <v>1.1582880434782608</v>
      </c>
      <c r="AX2469" s="45">
        <f t="shared" si="1284"/>
        <v>2.4014387284097678</v>
      </c>
      <c r="AY2469" s="47">
        <f t="shared" si="1285"/>
        <v>107.79259941697879</v>
      </c>
      <c r="AZ2469" s="47">
        <f t="shared" si="1286"/>
        <v>128.09544326968876</v>
      </c>
      <c r="BA2469" s="43"/>
      <c r="BC2469" s="2">
        <v>42656</v>
      </c>
      <c r="BD2469" t="str">
        <v>912828B6</v>
      </c>
      <c r="BE2469">
        <v>-10.533200000000001</v>
      </c>
      <c r="BF2469">
        <v>0.96882999999999997</v>
      </c>
      <c r="BG2469">
        <v>0.82720000000000005</v>
      </c>
      <c r="BH2469">
        <v>129.375</v>
      </c>
      <c r="BI2469">
        <f>VLOOKUP(BD2469,工作表1!$K$3:$L$1000,2,FALSE)</f>
        <v>2.75</v>
      </c>
      <c r="BJ2469" t="str">
        <f>VLOOKUP(BD2469,工作表1!$K$3:$M$1000,3,FALSE)</f>
        <v>2024/2/15</v>
      </c>
      <c r="BK2469">
        <f t="shared" si="1269"/>
        <v>0.46586</v>
      </c>
      <c r="BL2469">
        <f t="shared" si="1270"/>
        <v>2.2841399999999998</v>
      </c>
      <c r="BM2469" s="43">
        <f t="shared" si="1287"/>
        <v>42781</v>
      </c>
      <c r="BN2469" s="43">
        <f t="shared" si="1271"/>
        <v>42916</v>
      </c>
      <c r="BO2469" s="45">
        <f t="shared" si="1288"/>
        <v>0.4483695652173913</v>
      </c>
      <c r="BP2469" s="45">
        <f t="shared" si="1289"/>
        <v>2.39973942823109</v>
      </c>
      <c r="BQ2469" s="47">
        <f t="shared" si="1290"/>
        <v>108.20717144151047</v>
      </c>
      <c r="BR2469" s="47">
        <f t="shared" si="1291"/>
        <v>127.33388529085002</v>
      </c>
    </row>
    <row r="2470" spans="6:70" x14ac:dyDescent="0.25">
      <c r="F2470" s="2">
        <v>42740</v>
      </c>
      <c r="G2470">
        <v>0.67049999999999998</v>
      </c>
      <c r="H2470" s="43">
        <v>42779</v>
      </c>
      <c r="I2470">
        <v>2.2402000000000002</v>
      </c>
      <c r="L2470" s="2">
        <v>42656</v>
      </c>
      <c r="M2470" t="str">
        <v>912828VS</v>
      </c>
      <c r="N2470">
        <v>3.61E-2</v>
      </c>
      <c r="O2470">
        <v>0.54005999999999998</v>
      </c>
      <c r="P2470">
        <v>0.81389999999999996</v>
      </c>
      <c r="Q2470">
        <v>130.1875</v>
      </c>
      <c r="R2470">
        <f>VLOOKUP(M2470,工作表1!$A$3:$B$1000,2,FALSE)</f>
        <v>2.5</v>
      </c>
      <c r="S2470" t="str">
        <f>VLOOKUP(M2470,工作表1!$A$3:$C$1000,3,FALSE)</f>
        <v>2023/8/15</v>
      </c>
      <c r="T2470">
        <f t="shared" si="1261"/>
        <v>0.46586</v>
      </c>
      <c r="U2470">
        <f t="shared" si="1260"/>
        <v>2.0341399999999998</v>
      </c>
      <c r="V2470" s="43">
        <f t="shared" si="1272"/>
        <v>42781</v>
      </c>
      <c r="W2470" s="43">
        <f t="shared" si="1262"/>
        <v>42734</v>
      </c>
      <c r="X2470" s="45">
        <f t="shared" si="1273"/>
        <v>0.40760869565217395</v>
      </c>
      <c r="Y2470" s="45">
        <f t="shared" si="1274"/>
        <v>0.93500595592614655</v>
      </c>
      <c r="Z2470" s="47">
        <f t="shared" si="1275"/>
        <v>106.36046928007579</v>
      </c>
      <c r="AA2470" s="47">
        <f t="shared" si="1276"/>
        <v>129.62927800230096</v>
      </c>
      <c r="AB2470" s="45">
        <f t="shared" si="1277"/>
        <v>1.5484</v>
      </c>
      <c r="AC2470" s="2" t="str">
        <f t="shared" si="1263"/>
        <v>TY1</v>
      </c>
      <c r="AD2470">
        <f t="shared" si="1264"/>
        <v>130.1875</v>
      </c>
      <c r="AE2470">
        <f t="shared" si="1265"/>
        <v>129.625</v>
      </c>
      <c r="AF2470" s="49">
        <f t="shared" si="1292"/>
        <v>0.5625</v>
      </c>
      <c r="AG2470" s="3">
        <f t="shared" si="1278"/>
        <v>129.62927800230096</v>
      </c>
      <c r="AH2470">
        <f t="shared" si="1279"/>
        <v>128.43847391915466</v>
      </c>
      <c r="AI2470" s="51">
        <f t="shared" si="1280"/>
        <v>1.190804083146304</v>
      </c>
      <c r="AJ2470" s="52">
        <f t="shared" si="1281"/>
        <v>0.62830408314630404</v>
      </c>
      <c r="AK2470" s="2">
        <v>42656</v>
      </c>
      <c r="AL2470" t="str">
        <v>912828WE</v>
      </c>
      <c r="AM2470">
        <v>-3.1368</v>
      </c>
      <c r="AN2470">
        <v>0.73923000000000005</v>
      </c>
      <c r="AO2470">
        <v>0.82720000000000005</v>
      </c>
      <c r="AP2470">
        <v>129.625</v>
      </c>
      <c r="AQ2470">
        <f>VLOOKUP(AL2470,工作表1!$F$3:$G$1000,2,FALSE)</f>
        <v>2.75</v>
      </c>
      <c r="AR2470" t="str">
        <f>VLOOKUP(AL2470,工作表1!$F$3:$H$1000,3,FALSE)</f>
        <v>2023/11/15</v>
      </c>
      <c r="AS2470">
        <f t="shared" si="1266"/>
        <v>0.46586</v>
      </c>
      <c r="AT2470">
        <f t="shared" si="1267"/>
        <v>2.2841399999999998</v>
      </c>
      <c r="AU2470" s="43">
        <f t="shared" si="1282"/>
        <v>42689</v>
      </c>
      <c r="AV2470" s="43">
        <f t="shared" si="1268"/>
        <v>42825</v>
      </c>
      <c r="AW2470" s="45">
        <f t="shared" si="1283"/>
        <v>1.1358695652173914</v>
      </c>
      <c r="AX2470" s="45">
        <f t="shared" si="1284"/>
        <v>2.4016229898749257</v>
      </c>
      <c r="AY2470" s="47">
        <f t="shared" si="1285"/>
        <v>108.11019634738594</v>
      </c>
      <c r="AZ2470" s="47">
        <f t="shared" si="1286"/>
        <v>128.43847391915466</v>
      </c>
      <c r="BA2470" s="43"/>
      <c r="BC2470" s="2">
        <v>42655</v>
      </c>
      <c r="BD2470" t="str">
        <v>912828B6</v>
      </c>
      <c r="BE2470">
        <v>-11.8375</v>
      </c>
      <c r="BF2470">
        <v>1.02101</v>
      </c>
      <c r="BG2470">
        <v>0.82720000000000005</v>
      </c>
      <c r="BH2470">
        <v>129</v>
      </c>
      <c r="BI2470">
        <f>VLOOKUP(BD2470,工作表1!$K$3:$L$1000,2,FALSE)</f>
        <v>2.75</v>
      </c>
      <c r="BJ2470" t="str">
        <f>VLOOKUP(BD2470,工作表1!$K$3:$M$1000,3,FALSE)</f>
        <v>2024/2/15</v>
      </c>
      <c r="BK2470">
        <f t="shared" si="1269"/>
        <v>0.46600000000000003</v>
      </c>
      <c r="BL2470">
        <f t="shared" si="1270"/>
        <v>2.2839999999999998</v>
      </c>
      <c r="BM2470" s="43">
        <f t="shared" si="1287"/>
        <v>42781</v>
      </c>
      <c r="BN2470" s="43">
        <f t="shared" si="1271"/>
        <v>42916</v>
      </c>
      <c r="BO2470" s="45">
        <f t="shared" si="1288"/>
        <v>0.44089673913043476</v>
      </c>
      <c r="BP2470" s="45">
        <f t="shared" si="1289"/>
        <v>2.3998008487194755</v>
      </c>
      <c r="BQ2470" s="47">
        <f t="shared" si="1290"/>
        <v>107.86293258988894</v>
      </c>
      <c r="BR2470" s="47">
        <f t="shared" si="1291"/>
        <v>126.90443143096114</v>
      </c>
    </row>
    <row r="2471" spans="6:70" x14ac:dyDescent="0.25">
      <c r="F2471" s="2">
        <v>42739</v>
      </c>
      <c r="G2471">
        <v>0.67149999999999999</v>
      </c>
      <c r="H2471" s="43">
        <v>42776</v>
      </c>
      <c r="I2471">
        <v>2.2134</v>
      </c>
      <c r="L2471" s="2">
        <v>42655</v>
      </c>
      <c r="M2471" t="str">
        <v>912828VS</v>
      </c>
      <c r="N2471">
        <v>-0.87539999999999996</v>
      </c>
      <c r="O2471">
        <v>0.66363000000000005</v>
      </c>
      <c r="P2471">
        <v>0.81389999999999996</v>
      </c>
      <c r="Q2471">
        <v>129.8125</v>
      </c>
      <c r="R2471">
        <f>VLOOKUP(M2471,工作表1!$A$3:$B$1000,2,FALSE)</f>
        <v>2.5</v>
      </c>
      <c r="S2471" t="str">
        <f>VLOOKUP(M2471,工作表1!$A$3:$C$1000,3,FALSE)</f>
        <v>2023/8/15</v>
      </c>
      <c r="T2471">
        <f t="shared" si="1261"/>
        <v>0.46600000000000003</v>
      </c>
      <c r="U2471">
        <f t="shared" si="1260"/>
        <v>2.0339999999999998</v>
      </c>
      <c r="V2471" s="43">
        <f t="shared" si="1272"/>
        <v>42781</v>
      </c>
      <c r="W2471" s="43">
        <f t="shared" si="1262"/>
        <v>42734</v>
      </c>
      <c r="X2471" s="45">
        <f t="shared" si="1273"/>
        <v>0.40081521739130432</v>
      </c>
      <c r="Y2471" s="45">
        <f t="shared" si="1274"/>
        <v>0.9350617927337701</v>
      </c>
      <c r="Z2471" s="47">
        <f t="shared" si="1275"/>
        <v>106.03168077575152</v>
      </c>
      <c r="AA2471" s="47">
        <f t="shared" si="1276"/>
        <v>129.21170254661772</v>
      </c>
      <c r="AB2471" s="45">
        <f t="shared" si="1277"/>
        <v>1.5819000000000001</v>
      </c>
      <c r="AC2471" s="2" t="str">
        <f t="shared" si="1263"/>
        <v>TY1</v>
      </c>
      <c r="AD2471">
        <f t="shared" si="1264"/>
        <v>129.8125</v>
      </c>
      <c r="AE2471">
        <f t="shared" si="1265"/>
        <v>129.25</v>
      </c>
      <c r="AF2471" s="49">
        <f t="shared" si="1292"/>
        <v>0.5625</v>
      </c>
      <c r="AG2471" s="3">
        <f t="shared" si="1278"/>
        <v>129.21170254661772</v>
      </c>
      <c r="AH2471">
        <f t="shared" si="1279"/>
        <v>128.02790576716458</v>
      </c>
      <c r="AI2471" s="51">
        <f t="shared" si="1280"/>
        <v>1.1837967794531323</v>
      </c>
      <c r="AJ2471" s="52">
        <f t="shared" si="1281"/>
        <v>0.62129677945313233</v>
      </c>
      <c r="AK2471" s="2">
        <v>42655</v>
      </c>
      <c r="AL2471" t="str">
        <v>912828WE</v>
      </c>
      <c r="AM2471">
        <v>-3.9239999999999999</v>
      </c>
      <c r="AN2471">
        <v>0.78727000000000003</v>
      </c>
      <c r="AO2471">
        <v>0.82720000000000005</v>
      </c>
      <c r="AP2471">
        <v>129.25</v>
      </c>
      <c r="AQ2471">
        <f>VLOOKUP(AL2471,工作表1!$F$3:$G$1000,2,FALSE)</f>
        <v>2.75</v>
      </c>
      <c r="AR2471" t="str">
        <f>VLOOKUP(AL2471,工作表1!$F$3:$H$1000,3,FALSE)</f>
        <v>2023/11/15</v>
      </c>
      <c r="AS2471">
        <f t="shared" si="1266"/>
        <v>0.46600000000000003</v>
      </c>
      <c r="AT2471">
        <f t="shared" si="1267"/>
        <v>2.2839999999999998</v>
      </c>
      <c r="AU2471" s="43">
        <f t="shared" si="1282"/>
        <v>42689</v>
      </c>
      <c r="AV2471" s="43">
        <f t="shared" si="1268"/>
        <v>42825</v>
      </c>
      <c r="AW2471" s="45">
        <f t="shared" si="1283"/>
        <v>1.1283967391304348</v>
      </c>
      <c r="AX2471" s="45">
        <f t="shared" si="1284"/>
        <v>2.4016844103633117</v>
      </c>
      <c r="AY2471" s="47">
        <f t="shared" si="1285"/>
        <v>107.78161514222717</v>
      </c>
      <c r="AZ2471" s="47">
        <f t="shared" si="1286"/>
        <v>128.02790576716458</v>
      </c>
      <c r="BA2471" s="43"/>
      <c r="BC2471" s="2">
        <v>42654</v>
      </c>
      <c r="BD2471" t="str">
        <v>912828B6</v>
      </c>
      <c r="BE2471">
        <v>-10.077299999999999</v>
      </c>
      <c r="BF2471">
        <v>0.94823000000000002</v>
      </c>
      <c r="BG2471">
        <v>0.82720000000000005</v>
      </c>
      <c r="BH2471">
        <v>129.078125</v>
      </c>
      <c r="BI2471">
        <f>VLOOKUP(BD2471,工作表1!$K$3:$L$1000,2,FALSE)</f>
        <v>2.75</v>
      </c>
      <c r="BJ2471" t="str">
        <f>VLOOKUP(BD2471,工作表1!$K$3:$M$1000,3,FALSE)</f>
        <v>2024/2/15</v>
      </c>
      <c r="BK2471">
        <f t="shared" si="1269"/>
        <v>0.46105000000000002</v>
      </c>
      <c r="BL2471">
        <f t="shared" si="1270"/>
        <v>2.2889499999999998</v>
      </c>
      <c r="BM2471" s="43">
        <f t="shared" si="1287"/>
        <v>42781</v>
      </c>
      <c r="BN2471" s="43">
        <f t="shared" si="1271"/>
        <v>42916</v>
      </c>
      <c r="BO2471" s="45">
        <f t="shared" si="1288"/>
        <v>0.43342391304347827</v>
      </c>
      <c r="BP2471" s="45">
        <f t="shared" si="1289"/>
        <v>2.3998622692078619</v>
      </c>
      <c r="BQ2471" s="47">
        <f t="shared" si="1290"/>
        <v>107.98878509786276</v>
      </c>
      <c r="BR2471" s="47">
        <f t="shared" si="1291"/>
        <v>127.03880963994695</v>
      </c>
    </row>
    <row r="2472" spans="6:70" x14ac:dyDescent="0.25">
      <c r="F2472" s="2">
        <v>42738</v>
      </c>
      <c r="G2472">
        <v>0.67100000000000004</v>
      </c>
      <c r="H2472" s="43">
        <v>42775</v>
      </c>
      <c r="I2472">
        <v>2.1941000000000002</v>
      </c>
      <c r="L2472" s="2">
        <v>42654</v>
      </c>
      <c r="M2472" t="str">
        <v>912828VS</v>
      </c>
      <c r="N2472">
        <v>-0.57320000000000004</v>
      </c>
      <c r="O2472">
        <v>0.62165000000000004</v>
      </c>
      <c r="P2472">
        <v>0.81389999999999996</v>
      </c>
      <c r="Q2472">
        <v>129.890625</v>
      </c>
      <c r="R2472">
        <f>VLOOKUP(M2472,工作表1!$A$3:$B$1000,2,FALSE)</f>
        <v>2.5</v>
      </c>
      <c r="S2472" t="str">
        <f>VLOOKUP(M2472,工作表1!$A$3:$C$1000,3,FALSE)</f>
        <v>2023/8/15</v>
      </c>
      <c r="T2472">
        <f t="shared" si="1261"/>
        <v>0.46105000000000002</v>
      </c>
      <c r="U2472">
        <f t="shared" si="1260"/>
        <v>2.0389499999999998</v>
      </c>
      <c r="V2472" s="43">
        <f t="shared" si="1272"/>
        <v>42781</v>
      </c>
      <c r="W2472" s="43">
        <f t="shared" si="1262"/>
        <v>42734</v>
      </c>
      <c r="X2472" s="45">
        <f t="shared" si="1273"/>
        <v>0.39402173913043481</v>
      </c>
      <c r="Y2472" s="45">
        <f t="shared" si="1274"/>
        <v>0.93511762954139366</v>
      </c>
      <c r="Z2472" s="47">
        <f t="shared" si="1275"/>
        <v>106.11010692185124</v>
      </c>
      <c r="AA2472" s="47">
        <f t="shared" si="1276"/>
        <v>129.29308083952711</v>
      </c>
      <c r="AB2472" s="45">
        <f t="shared" si="1277"/>
        <v>1.5818000000000001</v>
      </c>
      <c r="AC2472" s="2" t="str">
        <f t="shared" si="1263"/>
        <v>TY1</v>
      </c>
      <c r="AD2472">
        <f t="shared" si="1264"/>
        <v>129.890625</v>
      </c>
      <c r="AE2472">
        <f t="shared" si="1265"/>
        <v>129.328125</v>
      </c>
      <c r="AF2472" s="49">
        <f t="shared" si="1292"/>
        <v>0.5625</v>
      </c>
      <c r="AG2472" s="3">
        <f t="shared" si="1278"/>
        <v>129.29308083952711</v>
      </c>
      <c r="AH2472">
        <f t="shared" si="1279"/>
        <v>128.12569886961936</v>
      </c>
      <c r="AI2472" s="51">
        <f t="shared" si="1280"/>
        <v>1.1673819699077512</v>
      </c>
      <c r="AJ2472" s="52">
        <f t="shared" si="1281"/>
        <v>0.60488196990775123</v>
      </c>
      <c r="AK2472" s="2">
        <v>42654</v>
      </c>
      <c r="AL2472" t="str">
        <v>912828WE</v>
      </c>
      <c r="AM2472">
        <v>-3.1713</v>
      </c>
      <c r="AN2472">
        <v>0.73948000000000003</v>
      </c>
      <c r="AO2472">
        <v>0.82720000000000005</v>
      </c>
      <c r="AP2472">
        <v>129.328125</v>
      </c>
      <c r="AQ2472">
        <f>VLOOKUP(AL2472,工作表1!$F$3:$G$1000,2,FALSE)</f>
        <v>2.75</v>
      </c>
      <c r="AR2472" t="str">
        <f>VLOOKUP(AL2472,工作表1!$F$3:$H$1000,3,FALSE)</f>
        <v>2023/11/15</v>
      </c>
      <c r="AS2472">
        <f t="shared" si="1266"/>
        <v>0.46105000000000002</v>
      </c>
      <c r="AT2472">
        <f t="shared" si="1267"/>
        <v>2.2889499999999998</v>
      </c>
      <c r="AU2472" s="43">
        <f t="shared" si="1282"/>
        <v>42689</v>
      </c>
      <c r="AV2472" s="43">
        <f t="shared" si="1268"/>
        <v>42825</v>
      </c>
      <c r="AW2472" s="45">
        <f t="shared" si="1283"/>
        <v>1.1209239130434783</v>
      </c>
      <c r="AX2472" s="45">
        <f t="shared" si="1284"/>
        <v>2.4017458308516977</v>
      </c>
      <c r="AY2472" s="47">
        <f t="shared" si="1285"/>
        <v>107.87595320007853</v>
      </c>
      <c r="AZ2472" s="47">
        <f t="shared" si="1286"/>
        <v>128.12569886961936</v>
      </c>
      <c r="BA2472" s="43"/>
      <c r="BC2472" s="2">
        <v>42653</v>
      </c>
      <c r="BD2472" t="str">
        <v>#N/A N/A</v>
      </c>
      <c r="BE2472" t="str">
        <v>#N/A N/A</v>
      </c>
      <c r="BF2472" t="str">
        <v>#N/A N/A</v>
      </c>
      <c r="BG2472" t="str">
        <v>#N/A N/A</v>
      </c>
      <c r="BH2472">
        <v>129</v>
      </c>
      <c r="BI2472" t="e">
        <f>VLOOKUP(BD2472,工作表1!$K$3:$L$1000,2,FALSE)</f>
        <v>#N/A</v>
      </c>
      <c r="BJ2472" t="e">
        <f>VLOOKUP(BD2472,工作表1!$K$3:$M$1000,3,FALSE)</f>
        <v>#N/A</v>
      </c>
      <c r="BK2472">
        <f t="shared" si="1269"/>
        <v>0.45800000000000002</v>
      </c>
      <c r="BL2472" t="e">
        <f t="shared" si="1270"/>
        <v>#N/A</v>
      </c>
      <c r="BM2472" s="43" t="e">
        <f t="shared" si="1287"/>
        <v>#N/A</v>
      </c>
      <c r="BN2472" s="43">
        <f t="shared" si="1271"/>
        <v>42916</v>
      </c>
      <c r="BO2472" s="45" t="e">
        <f t="shared" si="1288"/>
        <v>#N/A</v>
      </c>
      <c r="BP2472" s="45" t="e">
        <f t="shared" si="1289"/>
        <v>#N/A</v>
      </c>
      <c r="BQ2472" s="47" t="e">
        <f t="shared" si="1290"/>
        <v>#VALUE!</v>
      </c>
      <c r="BR2472" s="47" t="e">
        <f t="shared" si="1291"/>
        <v>#VALUE!</v>
      </c>
    </row>
    <row r="2473" spans="6:70" x14ac:dyDescent="0.25">
      <c r="F2473" s="2">
        <v>42737</v>
      </c>
      <c r="G2473">
        <v>0.65900000000000003</v>
      </c>
      <c r="H2473" s="43">
        <v>42774</v>
      </c>
      <c r="I2473">
        <v>2.1215999999999999</v>
      </c>
      <c r="L2473" s="2">
        <v>42653</v>
      </c>
      <c r="M2473" t="str">
        <v>#N/A N/A</v>
      </c>
      <c r="N2473" t="str">
        <v>#N/A N/A</v>
      </c>
      <c r="O2473" t="str">
        <v>#N/A N/A</v>
      </c>
      <c r="P2473" t="str">
        <v>#N/A N/A</v>
      </c>
      <c r="Q2473">
        <v>129.796875</v>
      </c>
      <c r="R2473" t="e">
        <f>VLOOKUP(M2473,工作表1!$A$3:$B$1000,2,FALSE)</f>
        <v>#N/A</v>
      </c>
      <c r="S2473" t="e">
        <f>VLOOKUP(M2473,工作表1!$A$3:$C$1000,3,FALSE)</f>
        <v>#N/A</v>
      </c>
      <c r="T2473">
        <f t="shared" si="1261"/>
        <v>0.45800000000000002</v>
      </c>
      <c r="U2473" t="e">
        <f t="shared" si="1260"/>
        <v>#N/A</v>
      </c>
      <c r="V2473" s="43" t="e">
        <f t="shared" si="1272"/>
        <v>#N/A</v>
      </c>
      <c r="W2473" s="43">
        <f t="shared" si="1262"/>
        <v>42734</v>
      </c>
      <c r="X2473" s="45" t="e">
        <f t="shared" si="1273"/>
        <v>#N/A</v>
      </c>
      <c r="Y2473" s="45" t="e">
        <f t="shared" si="1274"/>
        <v>#N/A</v>
      </c>
      <c r="Z2473" s="47" t="e">
        <f t="shared" si="1275"/>
        <v>#VALUE!</v>
      </c>
      <c r="AA2473" s="47" t="e">
        <f t="shared" si="1276"/>
        <v>#VALUE!</v>
      </c>
      <c r="AB2473" s="45">
        <f t="shared" si="1277"/>
        <v>1.5435000000000001</v>
      </c>
      <c r="AC2473" s="2" t="str">
        <f t="shared" si="1263"/>
        <v>TY1</v>
      </c>
      <c r="AD2473">
        <f t="shared" si="1264"/>
        <v>129.796875</v>
      </c>
      <c r="AE2473">
        <f t="shared" si="1265"/>
        <v>129.25</v>
      </c>
      <c r="AF2473" s="49">
        <f t="shared" si="1292"/>
        <v>0.546875</v>
      </c>
      <c r="AG2473" s="3" t="e">
        <f t="shared" si="1278"/>
        <v>#VALUE!</v>
      </c>
      <c r="AH2473" t="e">
        <f t="shared" si="1279"/>
        <v>#VALUE!</v>
      </c>
      <c r="AI2473" s="51" t="e">
        <f t="shared" si="1280"/>
        <v>#VALUE!</v>
      </c>
      <c r="AJ2473" s="52" t="e">
        <f t="shared" si="1281"/>
        <v>#VALUE!</v>
      </c>
      <c r="AK2473" s="2">
        <v>42653</v>
      </c>
      <c r="AL2473" t="str">
        <v>#N/A N/A</v>
      </c>
      <c r="AM2473" t="str">
        <v>#N/A N/A</v>
      </c>
      <c r="AN2473" t="str">
        <v>#N/A N/A</v>
      </c>
      <c r="AO2473" t="str">
        <v>#N/A N/A</v>
      </c>
      <c r="AP2473">
        <v>129.25</v>
      </c>
      <c r="AQ2473" t="e">
        <f>VLOOKUP(AL2473,工作表1!$F$3:$G$1000,2,FALSE)</f>
        <v>#N/A</v>
      </c>
      <c r="AR2473" t="e">
        <f>VLOOKUP(AL2473,工作表1!$F$3:$H$1000,3,FALSE)</f>
        <v>#N/A</v>
      </c>
      <c r="AS2473">
        <f t="shared" si="1266"/>
        <v>0.45800000000000002</v>
      </c>
      <c r="AT2473" t="e">
        <f t="shared" si="1267"/>
        <v>#N/A</v>
      </c>
      <c r="AU2473" s="43" t="e">
        <f t="shared" si="1282"/>
        <v>#N/A</v>
      </c>
      <c r="AV2473" s="43">
        <f t="shared" si="1268"/>
        <v>42825</v>
      </c>
      <c r="AW2473" s="45" t="e">
        <f t="shared" si="1283"/>
        <v>#N/A</v>
      </c>
      <c r="AX2473" s="45" t="e">
        <f t="shared" si="1284"/>
        <v>#N/A</v>
      </c>
      <c r="AY2473" s="47" t="e">
        <f t="shared" si="1285"/>
        <v>#VALUE!</v>
      </c>
      <c r="AZ2473" s="47" t="e">
        <f t="shared" si="1286"/>
        <v>#VALUE!</v>
      </c>
      <c r="BA2473" s="43"/>
      <c r="BC2473" s="2">
        <v>42650</v>
      </c>
      <c r="BD2473" t="str">
        <v>912828B6</v>
      </c>
      <c r="BE2473">
        <v>-10.3957</v>
      </c>
      <c r="BF2473">
        <v>0.95723999999999998</v>
      </c>
      <c r="BG2473">
        <v>0.82720000000000005</v>
      </c>
      <c r="BH2473">
        <v>129.265625</v>
      </c>
      <c r="BI2473">
        <f>VLOOKUP(BD2473,工作表1!$K$3:$L$1000,2,FALSE)</f>
        <v>2.75</v>
      </c>
      <c r="BJ2473" t="str">
        <f>VLOOKUP(BD2473,工作表1!$K$3:$M$1000,3,FALSE)</f>
        <v>2024/2/15</v>
      </c>
      <c r="BK2473">
        <f t="shared" si="1269"/>
        <v>0.45350000000000001</v>
      </c>
      <c r="BL2473">
        <f t="shared" si="1270"/>
        <v>2.2965</v>
      </c>
      <c r="BM2473" s="43">
        <f t="shared" si="1287"/>
        <v>42781</v>
      </c>
      <c r="BN2473" s="43">
        <f t="shared" si="1271"/>
        <v>42916</v>
      </c>
      <c r="BO2473" s="45">
        <f t="shared" si="1288"/>
        <v>0.41847826086956524</v>
      </c>
      <c r="BP2473" s="45">
        <f t="shared" si="1289"/>
        <v>2.3999851101846339</v>
      </c>
      <c r="BQ2473" s="47">
        <f t="shared" si="1290"/>
        <v>108.13932248617739</v>
      </c>
      <c r="BR2473" s="47">
        <f t="shared" si="1291"/>
        <v>127.18724047513635</v>
      </c>
    </row>
    <row r="2474" spans="6:70" x14ac:dyDescent="0.25">
      <c r="F2474" s="2">
        <v>42734</v>
      </c>
      <c r="G2474">
        <v>0.66500000000000004</v>
      </c>
      <c r="H2474" s="43">
        <v>42773</v>
      </c>
      <c r="I2474">
        <v>2.1747999999999998</v>
      </c>
      <c r="L2474" s="2">
        <v>42650</v>
      </c>
      <c r="M2474" t="str">
        <v>912828VS</v>
      </c>
      <c r="N2474">
        <v>-0.37569999999999998</v>
      </c>
      <c r="O2474">
        <v>0.59392999999999996</v>
      </c>
      <c r="P2474">
        <v>0.81389999999999996</v>
      </c>
      <c r="Q2474">
        <v>130.0625</v>
      </c>
      <c r="R2474">
        <f>VLOOKUP(M2474,工作表1!$A$3:$B$1000,2,FALSE)</f>
        <v>2.5</v>
      </c>
      <c r="S2474" t="str">
        <f>VLOOKUP(M2474,工作表1!$A$3:$C$1000,3,FALSE)</f>
        <v>2023/8/15</v>
      </c>
      <c r="T2474">
        <f t="shared" si="1261"/>
        <v>0.45350000000000001</v>
      </c>
      <c r="U2474">
        <f t="shared" si="1260"/>
        <v>2.0465</v>
      </c>
      <c r="V2474" s="43">
        <f t="shared" si="1272"/>
        <v>42781</v>
      </c>
      <c r="W2474" s="43">
        <f t="shared" si="1262"/>
        <v>42734</v>
      </c>
      <c r="X2474" s="45">
        <f t="shared" si="1273"/>
        <v>0.38043478260869568</v>
      </c>
      <c r="Y2474" s="45">
        <f t="shared" si="1274"/>
        <v>0.93522930315664088</v>
      </c>
      <c r="Z2474" s="47">
        <f t="shared" si="1275"/>
        <v>106.26311332014247</v>
      </c>
      <c r="AA2474" s="47">
        <f t="shared" si="1276"/>
        <v>129.45166044548571</v>
      </c>
      <c r="AB2474" s="45">
        <f t="shared" si="1277"/>
        <v>1.5435000000000001</v>
      </c>
      <c r="AC2474" s="2" t="str">
        <f t="shared" si="1263"/>
        <v>TY1</v>
      </c>
      <c r="AD2474">
        <f t="shared" si="1264"/>
        <v>130.0625</v>
      </c>
      <c r="AE2474">
        <f t="shared" si="1265"/>
        <v>129.515625</v>
      </c>
      <c r="AF2474" s="49">
        <f t="shared" si="1292"/>
        <v>0.546875</v>
      </c>
      <c r="AG2474" s="3">
        <f t="shared" si="1278"/>
        <v>129.45166044548571</v>
      </c>
      <c r="AH2474">
        <f t="shared" si="1279"/>
        <v>128.25821504677643</v>
      </c>
      <c r="AI2474" s="51">
        <f t="shared" si="1280"/>
        <v>1.1934453987092866</v>
      </c>
      <c r="AJ2474" s="52">
        <f t="shared" si="1281"/>
        <v>0.64657039870928656</v>
      </c>
      <c r="AK2474" s="2">
        <v>42650</v>
      </c>
      <c r="AL2474" t="str">
        <v>912828WE</v>
      </c>
      <c r="AM2474">
        <v>-3.9967000000000001</v>
      </c>
      <c r="AN2474">
        <v>0.78693000000000002</v>
      </c>
      <c r="AO2474">
        <v>0.82720000000000005</v>
      </c>
      <c r="AP2474">
        <v>129.515625</v>
      </c>
      <c r="AQ2474">
        <f>VLOOKUP(AL2474,工作表1!$F$3:$G$1000,2,FALSE)</f>
        <v>2.75</v>
      </c>
      <c r="AR2474" t="str">
        <f>VLOOKUP(AL2474,工作表1!$F$3:$H$1000,3,FALSE)</f>
        <v>2023/11/15</v>
      </c>
      <c r="AS2474">
        <f t="shared" si="1266"/>
        <v>0.45350000000000001</v>
      </c>
      <c r="AT2474">
        <f t="shared" si="1267"/>
        <v>2.2965</v>
      </c>
      <c r="AU2474" s="43">
        <f t="shared" si="1282"/>
        <v>42689</v>
      </c>
      <c r="AV2474" s="43">
        <f t="shared" si="1268"/>
        <v>42825</v>
      </c>
      <c r="AW2474" s="45">
        <f t="shared" si="1283"/>
        <v>1.1059782608695652</v>
      </c>
      <c r="AX2474" s="45">
        <f t="shared" si="1284"/>
        <v>2.4018686718284696</v>
      </c>
      <c r="AY2474" s="47">
        <f t="shared" si="1285"/>
        <v>108.01141751104659</v>
      </c>
      <c r="AZ2474" s="47">
        <f t="shared" si="1286"/>
        <v>128.25821504677643</v>
      </c>
      <c r="BA2474" s="43"/>
      <c r="BC2474" s="2">
        <v>42649</v>
      </c>
      <c r="BD2474" t="str">
        <v>912828B6</v>
      </c>
      <c r="BE2474">
        <v>-10.222200000000001</v>
      </c>
      <c r="BF2474">
        <v>0.97614000000000001</v>
      </c>
      <c r="BG2474">
        <v>0.82720000000000005</v>
      </c>
      <c r="BH2474">
        <v>129.171875</v>
      </c>
      <c r="BI2474">
        <f>VLOOKUP(BD2474,工作表1!$K$3:$L$1000,2,FALSE)</f>
        <v>2.75</v>
      </c>
      <c r="BJ2474" t="str">
        <f>VLOOKUP(BD2474,工作表1!$K$3:$M$1000,3,FALSE)</f>
        <v>2024/2/15</v>
      </c>
      <c r="BK2474">
        <f t="shared" si="1269"/>
        <v>0.46167000000000002</v>
      </c>
      <c r="BL2474">
        <f t="shared" si="1270"/>
        <v>2.2883300000000002</v>
      </c>
      <c r="BM2474" s="43">
        <f t="shared" si="1287"/>
        <v>42781</v>
      </c>
      <c r="BN2474" s="43">
        <f t="shared" si="1271"/>
        <v>42916</v>
      </c>
      <c r="BO2474" s="45">
        <f t="shared" si="1288"/>
        <v>0.39605978260869568</v>
      </c>
      <c r="BP2474" s="45">
        <f t="shared" si="1289"/>
        <v>2.4001693716497918</v>
      </c>
      <c r="BQ2474" s="47">
        <f t="shared" si="1290"/>
        <v>108.06690375633703</v>
      </c>
      <c r="BR2474" s="47">
        <f t="shared" si="1291"/>
        <v>127.06658708443628</v>
      </c>
    </row>
    <row r="2475" spans="6:70" x14ac:dyDescent="0.25">
      <c r="F2475" s="2">
        <v>42733</v>
      </c>
      <c r="G2475">
        <v>0.66349999999999998</v>
      </c>
      <c r="H2475" s="43">
        <v>42772</v>
      </c>
      <c r="I2475">
        <v>2.1821000000000002</v>
      </c>
      <c r="L2475" s="2">
        <v>42649</v>
      </c>
      <c r="M2475" t="str">
        <v>912828VS</v>
      </c>
      <c r="N2475">
        <v>-0.79020000000000001</v>
      </c>
      <c r="O2475">
        <v>0.67435</v>
      </c>
      <c r="P2475">
        <v>0.81389999999999996</v>
      </c>
      <c r="Q2475">
        <v>129.953125</v>
      </c>
      <c r="R2475">
        <f>VLOOKUP(M2475,工作表1!$A$3:$B$1000,2,FALSE)</f>
        <v>2.5</v>
      </c>
      <c r="S2475" t="str">
        <f>VLOOKUP(M2475,工作表1!$A$3:$C$1000,3,FALSE)</f>
        <v>2023/8/15</v>
      </c>
      <c r="T2475">
        <f t="shared" si="1261"/>
        <v>0.46167000000000002</v>
      </c>
      <c r="U2475">
        <f t="shared" si="1260"/>
        <v>2.0383300000000002</v>
      </c>
      <c r="V2475" s="43">
        <f t="shared" si="1272"/>
        <v>42781</v>
      </c>
      <c r="W2475" s="43">
        <f t="shared" si="1262"/>
        <v>42734</v>
      </c>
      <c r="X2475" s="45">
        <f t="shared" si="1273"/>
        <v>0.36005434782608697</v>
      </c>
      <c r="Y2475" s="45">
        <f t="shared" si="1274"/>
        <v>0.93539681357951165</v>
      </c>
      <c r="Z2475" s="47">
        <f t="shared" si="1275"/>
        <v>106.17257246401483</v>
      </c>
      <c r="AA2475" s="47">
        <f t="shared" si="1276"/>
        <v>129.30169484779159</v>
      </c>
      <c r="AB2475" s="45">
        <f t="shared" si="1277"/>
        <v>1.5670999999999999</v>
      </c>
      <c r="AC2475" s="2" t="str">
        <f t="shared" si="1263"/>
        <v>TY1</v>
      </c>
      <c r="AD2475">
        <f t="shared" si="1264"/>
        <v>129.953125</v>
      </c>
      <c r="AE2475">
        <f t="shared" si="1265"/>
        <v>129.421875</v>
      </c>
      <c r="AF2475" s="49">
        <f t="shared" si="1292"/>
        <v>0.53125</v>
      </c>
      <c r="AG2475" s="3">
        <f t="shared" si="1278"/>
        <v>129.30169484779159</v>
      </c>
      <c r="AH2475">
        <f t="shared" si="1279"/>
        <v>128.17230244254881</v>
      </c>
      <c r="AI2475" s="51">
        <f t="shared" si="1280"/>
        <v>1.1293924052427826</v>
      </c>
      <c r="AJ2475" s="52">
        <f t="shared" si="1281"/>
        <v>0.59814240524278262</v>
      </c>
      <c r="AK2475" s="2">
        <v>42649</v>
      </c>
      <c r="AL2475" t="str">
        <v>912828WE</v>
      </c>
      <c r="AM2475">
        <v>-3.0756999999999999</v>
      </c>
      <c r="AN2475">
        <v>0.75807999999999998</v>
      </c>
      <c r="AO2475">
        <v>0.82720000000000005</v>
      </c>
      <c r="AP2475">
        <v>129.421875</v>
      </c>
      <c r="AQ2475">
        <f>VLOOKUP(AL2475,工作表1!$F$3:$G$1000,2,FALSE)</f>
        <v>2.75</v>
      </c>
      <c r="AR2475" t="str">
        <f>VLOOKUP(AL2475,工作表1!$F$3:$H$1000,3,FALSE)</f>
        <v>2023/11/15</v>
      </c>
      <c r="AS2475">
        <f t="shared" si="1266"/>
        <v>0.46167000000000002</v>
      </c>
      <c r="AT2475">
        <f t="shared" si="1267"/>
        <v>2.2883300000000002</v>
      </c>
      <c r="AU2475" s="43">
        <f t="shared" si="1282"/>
        <v>42689</v>
      </c>
      <c r="AV2475" s="43">
        <f t="shared" si="1268"/>
        <v>42825</v>
      </c>
      <c r="AW2475" s="45">
        <f t="shared" si="1283"/>
        <v>1.0835597826086956</v>
      </c>
      <c r="AX2475" s="45">
        <f t="shared" si="1284"/>
        <v>2.4020529332936267</v>
      </c>
      <c r="AY2475" s="47">
        <f t="shared" si="1285"/>
        <v>107.96980155422068</v>
      </c>
      <c r="AZ2475" s="47">
        <f t="shared" si="1286"/>
        <v>128.17230244254881</v>
      </c>
      <c r="BA2475" s="43"/>
      <c r="BC2475" s="2">
        <v>42648</v>
      </c>
      <c r="BD2475" t="str">
        <v>912828B6</v>
      </c>
      <c r="BE2475">
        <v>-10.151899999999999</v>
      </c>
      <c r="BF2475">
        <v>0.98109999999999997</v>
      </c>
      <c r="BG2475">
        <v>0.82720000000000005</v>
      </c>
      <c r="BH2475">
        <v>129.4375</v>
      </c>
      <c r="BI2475">
        <f>VLOOKUP(BD2475,工作表1!$K$3:$L$1000,2,FALSE)</f>
        <v>2.75</v>
      </c>
      <c r="BJ2475" t="str">
        <f>VLOOKUP(BD2475,工作表1!$K$3:$M$1000,3,FALSE)</f>
        <v>2024/2/15</v>
      </c>
      <c r="BK2475">
        <f t="shared" si="1269"/>
        <v>0.45700000000000002</v>
      </c>
      <c r="BL2475">
        <f t="shared" si="1270"/>
        <v>2.2930000000000001</v>
      </c>
      <c r="BM2475" s="43">
        <f t="shared" si="1287"/>
        <v>42781</v>
      </c>
      <c r="BN2475" s="43">
        <f t="shared" si="1271"/>
        <v>42916</v>
      </c>
      <c r="BO2475" s="45">
        <f t="shared" si="1288"/>
        <v>0.38858695652173908</v>
      </c>
      <c r="BP2475" s="45">
        <f t="shared" si="1289"/>
        <v>2.4002307921381778</v>
      </c>
      <c r="BQ2475" s="47">
        <f t="shared" si="1290"/>
        <v>108.28565328229854</v>
      </c>
      <c r="BR2475" s="47">
        <f t="shared" si="1291"/>
        <v>127.31340503819553</v>
      </c>
    </row>
    <row r="2476" spans="6:70" x14ac:dyDescent="0.25">
      <c r="F2476" s="2">
        <v>42732</v>
      </c>
      <c r="G2476">
        <v>0.65864999999999996</v>
      </c>
      <c r="H2476" s="43">
        <v>42769</v>
      </c>
      <c r="I2476">
        <v>2.2475000000000001</v>
      </c>
      <c r="L2476" s="2">
        <v>42648</v>
      </c>
      <c r="M2476" t="str">
        <v>912828VS</v>
      </c>
      <c r="N2476">
        <v>-0.28079999999999999</v>
      </c>
      <c r="O2476">
        <v>0.61980999999999997</v>
      </c>
      <c r="P2476">
        <v>0.81389999999999996</v>
      </c>
      <c r="Q2476">
        <v>130.21875</v>
      </c>
      <c r="R2476">
        <f>VLOOKUP(M2476,工作表1!$A$3:$B$1000,2,FALSE)</f>
        <v>2.5</v>
      </c>
      <c r="S2476" t="str">
        <f>VLOOKUP(M2476,工作表1!$A$3:$C$1000,3,FALSE)</f>
        <v>2023/8/15</v>
      </c>
      <c r="T2476">
        <f t="shared" si="1261"/>
        <v>0.45700000000000002</v>
      </c>
      <c r="U2476">
        <f t="shared" si="1260"/>
        <v>2.0430000000000001</v>
      </c>
      <c r="V2476" s="43">
        <f t="shared" si="1272"/>
        <v>42781</v>
      </c>
      <c r="W2476" s="43">
        <f t="shared" si="1262"/>
        <v>42734</v>
      </c>
      <c r="X2476" s="45">
        <f t="shared" si="1273"/>
        <v>0.35326086956521735</v>
      </c>
      <c r="Y2476" s="45">
        <f t="shared" si="1274"/>
        <v>0.93545265038713521</v>
      </c>
      <c r="Z2476" s="47">
        <f t="shared" si="1275"/>
        <v>106.40731849197789</v>
      </c>
      <c r="AA2476" s="47">
        <f t="shared" si="1276"/>
        <v>129.57510098834402</v>
      </c>
      <c r="AB2476" s="45">
        <f t="shared" si="1277"/>
        <v>1.5288999999999999</v>
      </c>
      <c r="AC2476" s="2" t="str">
        <f t="shared" si="1263"/>
        <v>TY1</v>
      </c>
      <c r="AD2476">
        <f t="shared" si="1264"/>
        <v>130.21875</v>
      </c>
      <c r="AE2476">
        <f t="shared" si="1265"/>
        <v>129.6875</v>
      </c>
      <c r="AF2476" s="49">
        <f t="shared" si="1292"/>
        <v>0.53125</v>
      </c>
      <c r="AG2476" s="3">
        <f t="shared" si="1278"/>
        <v>129.57510098834402</v>
      </c>
      <c r="AH2476">
        <f t="shared" si="1279"/>
        <v>128.40118394771926</v>
      </c>
      <c r="AI2476" s="51">
        <f t="shared" si="1280"/>
        <v>1.1739170406247581</v>
      </c>
      <c r="AJ2476" s="52">
        <f t="shared" si="1281"/>
        <v>0.6426670406247581</v>
      </c>
      <c r="AK2476" s="2">
        <v>42648</v>
      </c>
      <c r="AL2476" t="str">
        <v>912828WE</v>
      </c>
      <c r="AM2476">
        <v>-3.6034000000000002</v>
      </c>
      <c r="AN2476">
        <v>0.79788000000000003</v>
      </c>
      <c r="AO2476">
        <v>0.82720000000000005</v>
      </c>
      <c r="AP2476">
        <v>129.6875</v>
      </c>
      <c r="AQ2476">
        <f>VLOOKUP(AL2476,工作表1!$F$3:$G$1000,2,FALSE)</f>
        <v>2.75</v>
      </c>
      <c r="AR2476" t="str">
        <f>VLOOKUP(AL2476,工作表1!$F$3:$H$1000,3,FALSE)</f>
        <v>2023/11/15</v>
      </c>
      <c r="AS2476">
        <f t="shared" si="1266"/>
        <v>0.45700000000000002</v>
      </c>
      <c r="AT2476">
        <f t="shared" si="1267"/>
        <v>2.2930000000000001</v>
      </c>
      <c r="AU2476" s="43">
        <f t="shared" si="1282"/>
        <v>42689</v>
      </c>
      <c r="AV2476" s="43">
        <f t="shared" si="1268"/>
        <v>42825</v>
      </c>
      <c r="AW2476" s="45">
        <f t="shared" si="1283"/>
        <v>1.0760869565217392</v>
      </c>
      <c r="AX2476" s="45">
        <f t="shared" si="1284"/>
        <v>2.4021143537820135</v>
      </c>
      <c r="AY2476" s="47">
        <f t="shared" si="1285"/>
        <v>108.17253357768733</v>
      </c>
      <c r="AZ2476" s="47">
        <f t="shared" si="1286"/>
        <v>128.40118394771926</v>
      </c>
      <c r="BA2476" s="43"/>
      <c r="BC2476" s="2">
        <v>42647</v>
      </c>
      <c r="BD2476" t="str">
        <v>912828B6</v>
      </c>
      <c r="BE2476">
        <v>-9.2433999999999994</v>
      </c>
      <c r="BF2476">
        <v>0.94343999999999995</v>
      </c>
      <c r="BG2476">
        <v>0.82720000000000005</v>
      </c>
      <c r="BH2476">
        <v>129.71875</v>
      </c>
      <c r="BI2476">
        <f>VLOOKUP(BD2476,工作表1!$K$3:$L$1000,2,FALSE)</f>
        <v>2.75</v>
      </c>
      <c r="BJ2476" t="str">
        <f>VLOOKUP(BD2476,工作表1!$K$3:$M$1000,3,FALSE)</f>
        <v>2024/2/15</v>
      </c>
      <c r="BK2476">
        <f t="shared" si="1269"/>
        <v>0.44508999999999999</v>
      </c>
      <c r="BL2476">
        <f t="shared" si="1270"/>
        <v>2.30491</v>
      </c>
      <c r="BM2476" s="43">
        <f t="shared" si="1287"/>
        <v>42781</v>
      </c>
      <c r="BN2476" s="43">
        <f t="shared" si="1271"/>
        <v>42916</v>
      </c>
      <c r="BO2476" s="45">
        <f t="shared" si="1288"/>
        <v>0.38111413043478259</v>
      </c>
      <c r="BP2476" s="45">
        <f t="shared" si="1289"/>
        <v>2.4002922126265633</v>
      </c>
      <c r="BQ2476" s="47">
        <f t="shared" si="1290"/>
        <v>108.55174098595921</v>
      </c>
      <c r="BR2476" s="47">
        <f t="shared" si="1291"/>
        <v>127.61090294296652</v>
      </c>
    </row>
    <row r="2477" spans="6:70" x14ac:dyDescent="0.25">
      <c r="F2477" s="2">
        <v>42731</v>
      </c>
      <c r="G2477">
        <v>0.65800000000000003</v>
      </c>
      <c r="H2477" s="43">
        <v>42768</v>
      </c>
      <c r="I2477">
        <v>2.2597</v>
      </c>
      <c r="L2477" s="2">
        <v>42647</v>
      </c>
      <c r="M2477" t="str">
        <v>912828VS</v>
      </c>
      <c r="N2477">
        <v>-0.75829999999999997</v>
      </c>
      <c r="O2477">
        <v>0.67773000000000005</v>
      </c>
      <c r="P2477">
        <v>0.81389999999999996</v>
      </c>
      <c r="Q2477">
        <v>130.5</v>
      </c>
      <c r="R2477">
        <f>VLOOKUP(M2477,工作表1!$A$3:$B$1000,2,FALSE)</f>
        <v>2.5</v>
      </c>
      <c r="S2477" t="str">
        <f>VLOOKUP(M2477,工作表1!$A$3:$C$1000,3,FALSE)</f>
        <v>2023/8/15</v>
      </c>
      <c r="T2477">
        <f t="shared" si="1261"/>
        <v>0.44508999999999999</v>
      </c>
      <c r="U2477">
        <f t="shared" si="1260"/>
        <v>2.05491</v>
      </c>
      <c r="V2477" s="43">
        <f t="shared" si="1272"/>
        <v>42781</v>
      </c>
      <c r="W2477" s="43">
        <f t="shared" si="1262"/>
        <v>42734</v>
      </c>
      <c r="X2477" s="45">
        <f t="shared" si="1273"/>
        <v>0.34646739130434784</v>
      </c>
      <c r="Y2477" s="45">
        <f t="shared" si="1274"/>
        <v>0.93550848719475876</v>
      </c>
      <c r="Z2477" s="47">
        <f t="shared" si="1275"/>
        <v>106.62577303776463</v>
      </c>
      <c r="AA2477" s="47">
        <f t="shared" si="1276"/>
        <v>129.82633366510936</v>
      </c>
      <c r="AB2477" s="45">
        <f t="shared" si="1277"/>
        <v>1.5098</v>
      </c>
      <c r="AC2477" s="2" t="str">
        <f t="shared" si="1263"/>
        <v>TY1</v>
      </c>
      <c r="AD2477">
        <f t="shared" si="1264"/>
        <v>130.5</v>
      </c>
      <c r="AE2477">
        <f t="shared" si="1265"/>
        <v>129.96875</v>
      </c>
      <c r="AF2477" s="49">
        <f t="shared" si="1292"/>
        <v>0.53125</v>
      </c>
      <c r="AG2477" s="3">
        <f t="shared" si="1278"/>
        <v>129.82633366510936</v>
      </c>
      <c r="AH2477">
        <f t="shared" si="1279"/>
        <v>128.68326972028785</v>
      </c>
      <c r="AI2477" s="51">
        <f t="shared" si="1280"/>
        <v>1.1430639448215061</v>
      </c>
      <c r="AJ2477" s="52">
        <f t="shared" si="1281"/>
        <v>0.61181394482150608</v>
      </c>
      <c r="AK2477" s="2">
        <v>42647</v>
      </c>
      <c r="AL2477" t="str">
        <v>912828WE</v>
      </c>
      <c r="AM2477">
        <v>-3.2082000000000002</v>
      </c>
      <c r="AN2477">
        <v>0.77302999999999999</v>
      </c>
      <c r="AO2477">
        <v>0.82720000000000005</v>
      </c>
      <c r="AP2477">
        <v>129.96875</v>
      </c>
      <c r="AQ2477">
        <f>VLOOKUP(AL2477,工作表1!$F$3:$G$1000,2,FALSE)</f>
        <v>2.75</v>
      </c>
      <c r="AR2477" t="str">
        <f>VLOOKUP(AL2477,工作表1!$F$3:$H$1000,3,FALSE)</f>
        <v>2023/11/15</v>
      </c>
      <c r="AS2477">
        <f t="shared" si="1266"/>
        <v>0.44508999999999999</v>
      </c>
      <c r="AT2477">
        <f t="shared" si="1267"/>
        <v>2.30491</v>
      </c>
      <c r="AU2477" s="43">
        <f t="shared" si="1282"/>
        <v>42689</v>
      </c>
      <c r="AV2477" s="43">
        <f t="shared" si="1268"/>
        <v>42825</v>
      </c>
      <c r="AW2477" s="45">
        <f t="shared" si="1283"/>
        <v>1.0686141304347827</v>
      </c>
      <c r="AX2477" s="45">
        <f t="shared" si="1284"/>
        <v>2.4021757742703991</v>
      </c>
      <c r="AY2477" s="47">
        <f t="shared" si="1285"/>
        <v>108.42286178225682</v>
      </c>
      <c r="AZ2477" s="47">
        <f t="shared" si="1286"/>
        <v>128.68326972028785</v>
      </c>
      <c r="BA2477" s="43"/>
      <c r="BC2477" s="2">
        <v>42646</v>
      </c>
      <c r="BD2477" t="str">
        <v>912828B6</v>
      </c>
      <c r="BE2477">
        <v>-8.3644999999999996</v>
      </c>
      <c r="BF2477">
        <v>0.90695999999999999</v>
      </c>
      <c r="BG2477">
        <v>0.82720000000000005</v>
      </c>
      <c r="BH2477">
        <v>130.171875</v>
      </c>
      <c r="BI2477">
        <f>VLOOKUP(BD2477,工作表1!$K$3:$L$1000,2,FALSE)</f>
        <v>2.75</v>
      </c>
      <c r="BJ2477" t="str">
        <f>VLOOKUP(BD2477,工作表1!$K$3:$M$1000,3,FALSE)</f>
        <v>2024/2/15</v>
      </c>
      <c r="BK2477">
        <f t="shared" si="1269"/>
        <v>0.43906000000000001</v>
      </c>
      <c r="BL2477">
        <f t="shared" si="1270"/>
        <v>2.31094</v>
      </c>
      <c r="BM2477" s="43">
        <f t="shared" si="1287"/>
        <v>42781</v>
      </c>
      <c r="BN2477" s="43">
        <f t="shared" si="1271"/>
        <v>42916</v>
      </c>
      <c r="BO2477" s="45">
        <f t="shared" si="1288"/>
        <v>0.37364130434782605</v>
      </c>
      <c r="BP2477" s="45">
        <f t="shared" si="1289"/>
        <v>2.4003536331149493</v>
      </c>
      <c r="BQ2477" s="47">
        <f t="shared" si="1290"/>
        <v>108.95296299624063</v>
      </c>
      <c r="BR2477" s="47">
        <f t="shared" si="1291"/>
        <v>128.0769958750837</v>
      </c>
    </row>
    <row r="2478" spans="6:70" x14ac:dyDescent="0.25">
      <c r="F2478" s="2">
        <v>42727</v>
      </c>
      <c r="G2478">
        <v>0.65607000000000004</v>
      </c>
      <c r="H2478" s="43">
        <v>42767</v>
      </c>
      <c r="I2478">
        <v>2.2621000000000002</v>
      </c>
      <c r="L2478" s="2">
        <v>42646</v>
      </c>
      <c r="M2478" t="str">
        <v>912828VS</v>
      </c>
      <c r="N2478">
        <v>-0.20419999999999999</v>
      </c>
      <c r="O2478">
        <v>0.60960000000000003</v>
      </c>
      <c r="P2478">
        <v>0.81389999999999996</v>
      </c>
      <c r="Q2478">
        <v>130.953125</v>
      </c>
      <c r="R2478">
        <f>VLOOKUP(M2478,工作表1!$A$3:$B$1000,2,FALSE)</f>
        <v>2.5</v>
      </c>
      <c r="S2478" t="str">
        <f>VLOOKUP(M2478,工作表1!$A$3:$C$1000,3,FALSE)</f>
        <v>2023/8/15</v>
      </c>
      <c r="T2478">
        <f t="shared" si="1261"/>
        <v>0.43906000000000001</v>
      </c>
      <c r="U2478">
        <f t="shared" si="1260"/>
        <v>2.06094</v>
      </c>
      <c r="V2478" s="43">
        <f t="shared" si="1272"/>
        <v>42781</v>
      </c>
      <c r="W2478" s="43">
        <f t="shared" si="1262"/>
        <v>42734</v>
      </c>
      <c r="X2478" s="45">
        <f t="shared" si="1273"/>
        <v>0.33967391304347827</v>
      </c>
      <c r="Y2478" s="45">
        <f t="shared" si="1274"/>
        <v>0.93556432400238232</v>
      </c>
      <c r="Z2478" s="47">
        <f t="shared" si="1275"/>
        <v>107.01321520319006</v>
      </c>
      <c r="AA2478" s="47">
        <f t="shared" si="1276"/>
        <v>130.2868579661185</v>
      </c>
      <c r="AB2478" s="45">
        <f t="shared" si="1277"/>
        <v>1.4504999999999999</v>
      </c>
      <c r="AC2478" s="2" t="str">
        <f t="shared" si="1263"/>
        <v>TY1</v>
      </c>
      <c r="AD2478">
        <f t="shared" si="1264"/>
        <v>130.953125</v>
      </c>
      <c r="AE2478">
        <f t="shared" si="1265"/>
        <v>130.421875</v>
      </c>
      <c r="AF2478" s="49">
        <f t="shared" si="1292"/>
        <v>0.53125</v>
      </c>
      <c r="AG2478" s="3">
        <f t="shared" si="1278"/>
        <v>130.2868579661185</v>
      </c>
      <c r="AH2478">
        <f t="shared" si="1279"/>
        <v>129.13324084153288</v>
      </c>
      <c r="AI2478" s="51">
        <f t="shared" si="1280"/>
        <v>1.1536171245856224</v>
      </c>
      <c r="AJ2478" s="52">
        <f t="shared" si="1281"/>
        <v>0.62236712458562238</v>
      </c>
      <c r="AK2478" s="2">
        <v>42646</v>
      </c>
      <c r="AL2478" t="str">
        <v>912828WE</v>
      </c>
      <c r="AM2478">
        <v>-2.8492999999999999</v>
      </c>
      <c r="AN2478">
        <v>0.75046000000000002</v>
      </c>
      <c r="AO2478">
        <v>0.82720000000000005</v>
      </c>
      <c r="AP2478">
        <v>130.421875</v>
      </c>
      <c r="AQ2478">
        <f>VLOOKUP(AL2478,工作表1!$F$3:$G$1000,2,FALSE)</f>
        <v>2.75</v>
      </c>
      <c r="AR2478" t="str">
        <f>VLOOKUP(AL2478,工作表1!$F$3:$H$1000,3,FALSE)</f>
        <v>2023/11/15</v>
      </c>
      <c r="AS2478">
        <f t="shared" si="1266"/>
        <v>0.43906000000000001</v>
      </c>
      <c r="AT2478">
        <f t="shared" si="1267"/>
        <v>2.31094</v>
      </c>
      <c r="AU2478" s="43">
        <f t="shared" si="1282"/>
        <v>42689</v>
      </c>
      <c r="AV2478" s="43">
        <f t="shared" si="1268"/>
        <v>42825</v>
      </c>
      <c r="AW2478" s="45">
        <f t="shared" si="1283"/>
        <v>1.0611413043478262</v>
      </c>
      <c r="AX2478" s="45">
        <f t="shared" si="1284"/>
        <v>2.4022371947587851</v>
      </c>
      <c r="AY2478" s="47">
        <f t="shared" si="1285"/>
        <v>108.8092235805848</v>
      </c>
      <c r="AZ2478" s="47">
        <f t="shared" si="1286"/>
        <v>129.13324084153288</v>
      </c>
      <c r="BA2478" s="43"/>
      <c r="BC2478" s="2">
        <v>42643</v>
      </c>
      <c r="BD2478" t="str">
        <v>912828B6</v>
      </c>
      <c r="BE2478">
        <v>-8.0955999999999992</v>
      </c>
      <c r="BF2478">
        <v>0.87497999999999998</v>
      </c>
      <c r="BG2478">
        <v>0.82720000000000005</v>
      </c>
      <c r="BH2478">
        <v>130.34375</v>
      </c>
      <c r="BI2478">
        <f>VLOOKUP(BD2478,工作表1!$K$3:$L$1000,2,FALSE)</f>
        <v>2.75</v>
      </c>
      <c r="BJ2478" t="str">
        <f>VLOOKUP(BD2478,工作表1!$K$3:$M$1000,3,FALSE)</f>
        <v>2024/2/15</v>
      </c>
      <c r="BK2478">
        <f t="shared" si="1269"/>
        <v>0.43403999999999998</v>
      </c>
      <c r="BL2478">
        <f t="shared" si="1270"/>
        <v>2.31596</v>
      </c>
      <c r="BM2478" s="43">
        <f t="shared" si="1287"/>
        <v>42781</v>
      </c>
      <c r="BN2478" s="43">
        <f t="shared" si="1271"/>
        <v>42916</v>
      </c>
      <c r="BO2478" s="45">
        <f t="shared" si="1288"/>
        <v>0.36616847826086957</v>
      </c>
      <c r="BP2478" s="45">
        <f t="shared" si="1289"/>
        <v>2.4004150536033353</v>
      </c>
      <c r="BQ2478" s="47">
        <f t="shared" si="1290"/>
        <v>109.12542961343893</v>
      </c>
      <c r="BR2478" s="47">
        <f t="shared" si="1291"/>
        <v>128.26742222948917</v>
      </c>
    </row>
    <row r="2479" spans="6:70" x14ac:dyDescent="0.25">
      <c r="F2479" s="2">
        <v>42726</v>
      </c>
      <c r="G2479">
        <v>0.65634999999999999</v>
      </c>
      <c r="H2479" s="43">
        <v>42766</v>
      </c>
      <c r="I2479">
        <v>2.2475999999999998</v>
      </c>
      <c r="L2479" s="2">
        <v>42643</v>
      </c>
      <c r="M2479" t="str">
        <v>912828VS</v>
      </c>
      <c r="N2479">
        <v>-0.50429999999999997</v>
      </c>
      <c r="O2479">
        <v>0.62497999999999998</v>
      </c>
      <c r="P2479">
        <v>0.81389999999999996</v>
      </c>
      <c r="Q2479">
        <v>131.125</v>
      </c>
      <c r="R2479">
        <f>VLOOKUP(M2479,工作表1!$A$3:$B$1000,2,FALSE)</f>
        <v>2.5</v>
      </c>
      <c r="S2479" t="str">
        <f>VLOOKUP(M2479,工作表1!$A$3:$C$1000,3,FALSE)</f>
        <v>2023/8/15</v>
      </c>
      <c r="T2479">
        <f t="shared" si="1261"/>
        <v>0.43403999999999998</v>
      </c>
      <c r="U2479">
        <f t="shared" si="1260"/>
        <v>2.06596</v>
      </c>
      <c r="V2479" s="43">
        <f t="shared" si="1272"/>
        <v>42781</v>
      </c>
      <c r="W2479" s="43">
        <f t="shared" si="1262"/>
        <v>42734</v>
      </c>
      <c r="X2479" s="45">
        <f t="shared" si="1273"/>
        <v>0.3328804347826087</v>
      </c>
      <c r="Y2479" s="45">
        <f t="shared" si="1274"/>
        <v>0.93562016081000587</v>
      </c>
      <c r="Z2479" s="47">
        <f t="shared" si="1275"/>
        <v>107.15370276051581</v>
      </c>
      <c r="AA2479" s="47">
        <f t="shared" si="1276"/>
        <v>130.44422313306845</v>
      </c>
      <c r="AB2479" s="45">
        <f t="shared" si="1277"/>
        <v>1.4220999999999999</v>
      </c>
      <c r="AC2479" s="2" t="str">
        <f t="shared" si="1263"/>
        <v>TY2</v>
      </c>
      <c r="AD2479">
        <f t="shared" si="1264"/>
        <v>130.59375</v>
      </c>
      <c r="AE2479">
        <f t="shared" si="1265"/>
        <v>130.78125</v>
      </c>
      <c r="AF2479" s="49">
        <f t="shared" si="1292"/>
        <v>-0.1875</v>
      </c>
      <c r="AG2479" s="3">
        <f t="shared" si="1278"/>
        <v>129.3255140841633</v>
      </c>
      <c r="AH2479">
        <f t="shared" si="1279"/>
        <v>128.6816948213864</v>
      </c>
      <c r="AI2479" s="51">
        <f t="shared" si="1280"/>
        <v>0.64381926277690127</v>
      </c>
      <c r="AJ2479" s="52">
        <f t="shared" si="1281"/>
        <v>0.83131926277690127</v>
      </c>
      <c r="AK2479" s="2">
        <v>42643</v>
      </c>
      <c r="AL2479" t="str">
        <v>912828WE</v>
      </c>
      <c r="AM2479">
        <v>-2.4125000000000001</v>
      </c>
      <c r="AN2479">
        <v>0.70408999999999999</v>
      </c>
      <c r="AO2479">
        <v>0.82720000000000005</v>
      </c>
      <c r="AP2479">
        <v>130.59375</v>
      </c>
      <c r="AQ2479">
        <f>VLOOKUP(AL2479,工作表1!$F$3:$G$1000,2,FALSE)</f>
        <v>2.75</v>
      </c>
      <c r="AR2479" t="str">
        <f>VLOOKUP(AL2479,工作表1!$F$3:$H$1000,3,FALSE)</f>
        <v>2023/11/15</v>
      </c>
      <c r="AS2479">
        <f t="shared" si="1266"/>
        <v>0.43403999999999998</v>
      </c>
      <c r="AT2479">
        <f t="shared" si="1267"/>
        <v>2.31596</v>
      </c>
      <c r="AU2479" s="43">
        <f t="shared" si="1282"/>
        <v>42689</v>
      </c>
      <c r="AV2479" s="43">
        <f t="shared" si="1268"/>
        <v>42825</v>
      </c>
      <c r="AW2479" s="45">
        <f t="shared" si="1283"/>
        <v>1.0536684782608696</v>
      </c>
      <c r="AX2479" s="45">
        <f t="shared" si="1284"/>
        <v>2.402298615247171</v>
      </c>
      <c r="AY2479" s="47">
        <f t="shared" si="1285"/>
        <v>108.98194899927834</v>
      </c>
      <c r="AZ2479" s="47">
        <f t="shared" si="1286"/>
        <v>129.3255140841633</v>
      </c>
      <c r="BA2479" s="43"/>
      <c r="BC2479" s="2">
        <v>42642</v>
      </c>
      <c r="BD2479" t="str">
        <v>912828B6</v>
      </c>
      <c r="BE2479">
        <v>-2.6166999999999998</v>
      </c>
      <c r="BF2479">
        <v>0.87375999999999998</v>
      </c>
      <c r="BG2479">
        <v>0.82720000000000005</v>
      </c>
      <c r="BH2479">
        <v>130.78125</v>
      </c>
      <c r="BI2479">
        <f>VLOOKUP(BD2479,工作表1!$K$3:$L$1000,2,FALSE)</f>
        <v>2.75</v>
      </c>
      <c r="BJ2479" t="str">
        <f>VLOOKUP(BD2479,工作表1!$K$3:$M$1000,3,FALSE)</f>
        <v>2024/2/15</v>
      </c>
      <c r="BK2479">
        <f t="shared" si="1269"/>
        <v>0.42849999999999999</v>
      </c>
      <c r="BL2479">
        <f t="shared" si="1270"/>
        <v>2.3214999999999999</v>
      </c>
      <c r="BM2479" s="43">
        <f t="shared" si="1287"/>
        <v>42781</v>
      </c>
      <c r="BN2479" s="43">
        <f t="shared" si="1271"/>
        <v>42916</v>
      </c>
      <c r="BO2479" s="45">
        <f t="shared" si="1288"/>
        <v>0.34375</v>
      </c>
      <c r="BP2479" s="45">
        <f t="shared" si="1289"/>
        <v>2.4005993150684932</v>
      </c>
      <c r="BQ2479" s="47">
        <f t="shared" si="1290"/>
        <v>109.5059017119586</v>
      </c>
      <c r="BR2479" s="47">
        <f t="shared" si="1291"/>
        <v>128.6816948213864</v>
      </c>
    </row>
    <row r="2480" spans="6:70" x14ac:dyDescent="0.25">
      <c r="F2480" s="2">
        <v>42725</v>
      </c>
      <c r="G2480">
        <v>0.65300000000000002</v>
      </c>
      <c r="H2480" s="43">
        <v>42765</v>
      </c>
      <c r="I2480">
        <v>2.2888999999999999</v>
      </c>
      <c r="L2480" s="2">
        <v>42642</v>
      </c>
      <c r="M2480" t="str">
        <v>912828VS</v>
      </c>
      <c r="N2480">
        <v>0.86399999999999999</v>
      </c>
      <c r="O2480">
        <v>0.67593000000000003</v>
      </c>
      <c r="P2480">
        <v>0.81389999999999996</v>
      </c>
      <c r="Q2480">
        <v>131.546875</v>
      </c>
      <c r="R2480">
        <f>VLOOKUP(M2480,工作表1!$A$3:$B$1000,2,FALSE)</f>
        <v>2.5</v>
      </c>
      <c r="S2480" t="str">
        <f>VLOOKUP(M2480,工作表1!$A$3:$C$1000,3,FALSE)</f>
        <v>2023/8/15</v>
      </c>
      <c r="T2480">
        <f t="shared" si="1261"/>
        <v>0.42849999999999999</v>
      </c>
      <c r="U2480">
        <f t="shared" si="1260"/>
        <v>2.0714999999999999</v>
      </c>
      <c r="V2480" s="43">
        <f t="shared" si="1272"/>
        <v>42781</v>
      </c>
      <c r="W2480" s="43">
        <f t="shared" si="1262"/>
        <v>42734</v>
      </c>
      <c r="X2480" s="45">
        <f t="shared" si="1273"/>
        <v>0.3125</v>
      </c>
      <c r="Y2480" s="45">
        <f t="shared" si="1274"/>
        <v>0.93578767123287676</v>
      </c>
      <c r="Z2480" s="47">
        <f t="shared" si="1275"/>
        <v>107.5010303681467</v>
      </c>
      <c r="AA2480" s="47">
        <f t="shared" si="1276"/>
        <v>130.82798351506423</v>
      </c>
      <c r="AB2480" s="45">
        <f t="shared" si="1277"/>
        <v>1.3891</v>
      </c>
      <c r="AC2480" s="2" t="str">
        <f t="shared" si="1263"/>
        <v>TY2</v>
      </c>
      <c r="AD2480">
        <f t="shared" si="1264"/>
        <v>131.03125</v>
      </c>
      <c r="AE2480">
        <f t="shared" si="1265"/>
        <v>130.640625</v>
      </c>
      <c r="AF2480" s="49">
        <f t="shared" si="1292"/>
        <v>0.390625</v>
      </c>
      <c r="AG2480" s="3">
        <f t="shared" si="1278"/>
        <v>129.70166777265194</v>
      </c>
      <c r="AH2480">
        <f t="shared" si="1279"/>
        <v>128.55378356723816</v>
      </c>
      <c r="AI2480" s="51">
        <f t="shared" si="1280"/>
        <v>1.1478842054137885</v>
      </c>
      <c r="AJ2480" s="52">
        <f t="shared" si="1281"/>
        <v>0.75725920541378855</v>
      </c>
      <c r="AK2480" s="2">
        <v>42642</v>
      </c>
      <c r="AL2480" t="str">
        <v>912828WE</v>
      </c>
      <c r="AM2480">
        <v>0.19939999999999999</v>
      </c>
      <c r="AN2480">
        <v>0.76373000000000002</v>
      </c>
      <c r="AO2480">
        <v>0.82720000000000005</v>
      </c>
      <c r="AP2480">
        <v>131.03125</v>
      </c>
      <c r="AQ2480">
        <f>VLOOKUP(AL2480,工作表1!$F$3:$G$1000,2,FALSE)</f>
        <v>2.75</v>
      </c>
      <c r="AR2480" t="str">
        <f>VLOOKUP(AL2480,工作表1!$F$3:$H$1000,3,FALSE)</f>
        <v>2023/11/15</v>
      </c>
      <c r="AS2480">
        <f t="shared" si="1266"/>
        <v>0.42849999999999999</v>
      </c>
      <c r="AT2480">
        <f t="shared" si="1267"/>
        <v>2.3214999999999999</v>
      </c>
      <c r="AU2480" s="43">
        <f t="shared" si="1282"/>
        <v>42689</v>
      </c>
      <c r="AV2480" s="43">
        <f t="shared" si="1268"/>
        <v>42825</v>
      </c>
      <c r="AW2480" s="45">
        <f t="shared" si="1283"/>
        <v>1.03125</v>
      </c>
      <c r="AX2480" s="45">
        <f t="shared" si="1284"/>
        <v>2.4024828767123285</v>
      </c>
      <c r="AY2480" s="47">
        <f t="shared" si="1285"/>
        <v>109.32948875200954</v>
      </c>
      <c r="AZ2480" s="47">
        <f t="shared" si="1286"/>
        <v>129.70166777265194</v>
      </c>
      <c r="BA2480" s="43"/>
      <c r="BC2480" s="2">
        <v>42641</v>
      </c>
      <c r="BD2480" t="str">
        <v>912828B6</v>
      </c>
      <c r="BE2480">
        <v>-2.0768</v>
      </c>
      <c r="BF2480">
        <v>0.85316999999999998</v>
      </c>
      <c r="BG2480">
        <v>0.82720000000000005</v>
      </c>
      <c r="BH2480">
        <v>130.640625</v>
      </c>
      <c r="BI2480">
        <f>VLOOKUP(BD2480,工作表1!$K$3:$L$1000,2,FALSE)</f>
        <v>2.75</v>
      </c>
      <c r="BJ2480" t="str">
        <f>VLOOKUP(BD2480,工作表1!$K$3:$M$1000,3,FALSE)</f>
        <v>2024/2/15</v>
      </c>
      <c r="BK2480">
        <f t="shared" si="1269"/>
        <v>0.42699999999999999</v>
      </c>
      <c r="BL2480">
        <f t="shared" si="1270"/>
        <v>2.323</v>
      </c>
      <c r="BM2480" s="43">
        <f t="shared" si="1287"/>
        <v>42781</v>
      </c>
      <c r="BN2480" s="43">
        <f t="shared" si="1271"/>
        <v>42916</v>
      </c>
      <c r="BO2480" s="45">
        <f t="shared" si="1288"/>
        <v>0.33627717391304346</v>
      </c>
      <c r="BP2480" s="45">
        <f t="shared" si="1289"/>
        <v>2.4006607355568792</v>
      </c>
      <c r="BQ2480" s="47">
        <f t="shared" si="1290"/>
        <v>109.41244545936127</v>
      </c>
      <c r="BR2480" s="47">
        <f t="shared" si="1291"/>
        <v>128.55378356723816</v>
      </c>
    </row>
    <row r="2481" spans="6:70" x14ac:dyDescent="0.25">
      <c r="F2481" s="2">
        <v>42724</v>
      </c>
      <c r="G2481">
        <v>0.65400000000000003</v>
      </c>
      <c r="H2481" s="43">
        <v>42762</v>
      </c>
      <c r="I2481">
        <v>2.2864</v>
      </c>
      <c r="L2481" s="2">
        <v>42641</v>
      </c>
      <c r="M2481" t="str">
        <v>912828VS</v>
      </c>
      <c r="N2481">
        <v>0.56310000000000004</v>
      </c>
      <c r="O2481">
        <v>0.71106999999999998</v>
      </c>
      <c r="P2481">
        <v>0.81389999999999996</v>
      </c>
      <c r="Q2481">
        <v>131.4375</v>
      </c>
      <c r="R2481">
        <f>VLOOKUP(M2481,工作表1!$A$3:$B$1000,2,FALSE)</f>
        <v>2.5</v>
      </c>
      <c r="S2481" t="str">
        <f>VLOOKUP(M2481,工作表1!$A$3:$C$1000,3,FALSE)</f>
        <v>2023/8/15</v>
      </c>
      <c r="T2481">
        <f t="shared" si="1261"/>
        <v>0.42699999999999999</v>
      </c>
      <c r="U2481">
        <f t="shared" si="1260"/>
        <v>2.073</v>
      </c>
      <c r="V2481" s="43">
        <f t="shared" si="1272"/>
        <v>42781</v>
      </c>
      <c r="W2481" s="43">
        <f t="shared" si="1262"/>
        <v>42734</v>
      </c>
      <c r="X2481" s="45">
        <f t="shared" si="1273"/>
        <v>0.30570652173913043</v>
      </c>
      <c r="Y2481" s="45">
        <f t="shared" si="1274"/>
        <v>0.93584350804050032</v>
      </c>
      <c r="Z2481" s="47">
        <f t="shared" si="1275"/>
        <v>107.40712966840155</v>
      </c>
      <c r="AA2481" s="47">
        <f t="shared" si="1276"/>
        <v>130.69836771060926</v>
      </c>
      <c r="AB2481" s="45">
        <f t="shared" si="1277"/>
        <v>1.3987000000000001</v>
      </c>
      <c r="AC2481" s="2" t="str">
        <f t="shared" si="1263"/>
        <v>TY2</v>
      </c>
      <c r="AD2481">
        <f t="shared" si="1264"/>
        <v>130.890625</v>
      </c>
      <c r="AE2481">
        <f t="shared" si="1265"/>
        <v>130.6875</v>
      </c>
      <c r="AF2481" s="49">
        <f t="shared" si="1292"/>
        <v>0.203125</v>
      </c>
      <c r="AG2481" s="3">
        <f t="shared" si="1278"/>
        <v>129.55508544046447</v>
      </c>
      <c r="AH2481">
        <f t="shared" si="1279"/>
        <v>128.62953983719814</v>
      </c>
      <c r="AI2481" s="51">
        <f t="shared" si="1280"/>
        <v>0.92554560326632895</v>
      </c>
      <c r="AJ2481" s="52">
        <f t="shared" si="1281"/>
        <v>0.72242060326632895</v>
      </c>
      <c r="AK2481" s="2">
        <v>42641</v>
      </c>
      <c r="AL2481" t="str">
        <v>912828WE</v>
      </c>
      <c r="AM2481">
        <v>0.24390000000000001</v>
      </c>
      <c r="AN2481">
        <v>0.76127</v>
      </c>
      <c r="AO2481">
        <v>0.82720000000000005</v>
      </c>
      <c r="AP2481">
        <v>130.890625</v>
      </c>
      <c r="AQ2481">
        <f>VLOOKUP(AL2481,工作表1!$F$3:$G$1000,2,FALSE)</f>
        <v>2.75</v>
      </c>
      <c r="AR2481" t="str">
        <f>VLOOKUP(AL2481,工作表1!$F$3:$H$1000,3,FALSE)</f>
        <v>2023/11/15</v>
      </c>
      <c r="AS2481">
        <f t="shared" si="1266"/>
        <v>0.42699999999999999</v>
      </c>
      <c r="AT2481">
        <f t="shared" si="1267"/>
        <v>2.323</v>
      </c>
      <c r="AU2481" s="43">
        <f t="shared" si="1282"/>
        <v>42689</v>
      </c>
      <c r="AV2481" s="43">
        <f t="shared" si="1268"/>
        <v>42825</v>
      </c>
      <c r="AW2481" s="45">
        <f t="shared" si="1283"/>
        <v>1.0237771739130435</v>
      </c>
      <c r="AX2481" s="45">
        <f t="shared" si="1284"/>
        <v>2.4025442972007149</v>
      </c>
      <c r="AY2481" s="47">
        <f t="shared" si="1285"/>
        <v>109.22020861699148</v>
      </c>
      <c r="AZ2481" s="47">
        <f t="shared" si="1286"/>
        <v>129.55508544046447</v>
      </c>
      <c r="BA2481" s="43"/>
      <c r="BC2481" s="2">
        <v>42640</v>
      </c>
      <c r="BD2481" t="str">
        <v>912828B6</v>
      </c>
      <c r="BE2481">
        <v>-3.6360000000000001</v>
      </c>
      <c r="BF2481">
        <v>0.81127000000000005</v>
      </c>
      <c r="BG2481">
        <v>0.82720000000000005</v>
      </c>
      <c r="BH2481">
        <v>130.6875</v>
      </c>
      <c r="BI2481">
        <f>VLOOKUP(BD2481,工作表1!$K$3:$L$1000,2,FALSE)</f>
        <v>2.75</v>
      </c>
      <c r="BJ2481" t="str">
        <f>VLOOKUP(BD2481,工作表1!$K$3:$M$1000,3,FALSE)</f>
        <v>2024/2/15</v>
      </c>
      <c r="BK2481">
        <f t="shared" si="1269"/>
        <v>0.42076000000000002</v>
      </c>
      <c r="BL2481">
        <f t="shared" si="1270"/>
        <v>2.32924</v>
      </c>
      <c r="BM2481" s="43">
        <f t="shared" si="1287"/>
        <v>42781</v>
      </c>
      <c r="BN2481" s="43">
        <f t="shared" si="1271"/>
        <v>42916</v>
      </c>
      <c r="BO2481" s="45">
        <f t="shared" si="1288"/>
        <v>0.32880434782608697</v>
      </c>
      <c r="BP2481" s="45">
        <f t="shared" si="1289"/>
        <v>2.4007221560452652</v>
      </c>
      <c r="BQ2481" s="47">
        <f t="shared" si="1290"/>
        <v>109.49109214937293</v>
      </c>
      <c r="BR2481" s="47">
        <f t="shared" si="1291"/>
        <v>128.62953983719814</v>
      </c>
    </row>
    <row r="2482" spans="6:70" x14ac:dyDescent="0.25">
      <c r="F2482" s="2">
        <v>42723</v>
      </c>
      <c r="G2482">
        <v>0.65100000000000002</v>
      </c>
      <c r="H2482" s="43">
        <v>42761</v>
      </c>
      <c r="I2482">
        <v>2.2989000000000002</v>
      </c>
      <c r="L2482" s="2">
        <v>42640</v>
      </c>
      <c r="M2482" t="str">
        <v>912828VS</v>
      </c>
      <c r="N2482">
        <v>-0.90910000000000002</v>
      </c>
      <c r="O2482">
        <v>0.77703999999999995</v>
      </c>
      <c r="P2482">
        <v>0.81389999999999996</v>
      </c>
      <c r="Q2482">
        <v>131.53125</v>
      </c>
      <c r="R2482">
        <f>VLOOKUP(M2482,工作表1!$A$3:$B$1000,2,FALSE)</f>
        <v>2.5</v>
      </c>
      <c r="S2482" t="str">
        <f>VLOOKUP(M2482,工作表1!$A$3:$C$1000,3,FALSE)</f>
        <v>2023/8/15</v>
      </c>
      <c r="T2482">
        <f t="shared" si="1261"/>
        <v>0.42076000000000002</v>
      </c>
      <c r="U2482">
        <f t="shared" si="1260"/>
        <v>2.07924</v>
      </c>
      <c r="V2482" s="43">
        <f t="shared" si="1272"/>
        <v>42781</v>
      </c>
      <c r="W2482" s="43">
        <f t="shared" si="1262"/>
        <v>42734</v>
      </c>
      <c r="X2482" s="45">
        <f t="shared" si="1273"/>
        <v>0.29891304347826086</v>
      </c>
      <c r="Y2482" s="45">
        <f t="shared" si="1274"/>
        <v>0.93589934484812387</v>
      </c>
      <c r="Z2482" s="47">
        <f t="shared" si="1275"/>
        <v>107.46928958203728</v>
      </c>
      <c r="AA2482" s="47">
        <f t="shared" si="1276"/>
        <v>130.75898139386473</v>
      </c>
      <c r="AB2482" s="45">
        <f t="shared" si="1277"/>
        <v>1.3845000000000001</v>
      </c>
      <c r="AC2482" s="2" t="str">
        <f t="shared" si="1263"/>
        <v>TY2</v>
      </c>
      <c r="AD2482">
        <f t="shared" si="1264"/>
        <v>130.9375</v>
      </c>
      <c r="AE2482">
        <f t="shared" si="1265"/>
        <v>130.46875</v>
      </c>
      <c r="AF2482" s="49">
        <f t="shared" si="1292"/>
        <v>0.46875</v>
      </c>
      <c r="AG2482" s="3">
        <f t="shared" si="1278"/>
        <v>129.65229209134742</v>
      </c>
      <c r="AH2482">
        <f t="shared" si="1279"/>
        <v>128.36592646208828</v>
      </c>
      <c r="AI2482" s="51">
        <f t="shared" si="1280"/>
        <v>1.2863656292591372</v>
      </c>
      <c r="AJ2482" s="52">
        <f t="shared" si="1281"/>
        <v>0.81761562925913722</v>
      </c>
      <c r="AK2482" s="2">
        <v>42640</v>
      </c>
      <c r="AL2482" t="str">
        <v>912828WE</v>
      </c>
      <c r="AM2482">
        <v>6.2799999999999995E-2</v>
      </c>
      <c r="AN2482">
        <v>0.67149000000000003</v>
      </c>
      <c r="AO2482">
        <v>0.82720000000000005</v>
      </c>
      <c r="AP2482">
        <v>130.9375</v>
      </c>
      <c r="AQ2482">
        <f>VLOOKUP(AL2482,工作表1!$F$3:$G$1000,2,FALSE)</f>
        <v>2.75</v>
      </c>
      <c r="AR2482" t="str">
        <f>VLOOKUP(AL2482,工作表1!$F$3:$H$1000,3,FALSE)</f>
        <v>2023/11/15</v>
      </c>
      <c r="AS2482">
        <f t="shared" si="1266"/>
        <v>0.42076000000000002</v>
      </c>
      <c r="AT2482">
        <f t="shared" si="1267"/>
        <v>2.32924</v>
      </c>
      <c r="AU2482" s="43">
        <f t="shared" si="1282"/>
        <v>42689</v>
      </c>
      <c r="AV2482" s="43">
        <f t="shared" si="1268"/>
        <v>42825</v>
      </c>
      <c r="AW2482" s="45">
        <f t="shared" si="1283"/>
        <v>1.0163043478260869</v>
      </c>
      <c r="AX2482" s="45">
        <f t="shared" si="1284"/>
        <v>2.4026057176891005</v>
      </c>
      <c r="AY2482" s="47">
        <f t="shared" si="1285"/>
        <v>109.3150217287693</v>
      </c>
      <c r="AZ2482" s="47">
        <f t="shared" si="1286"/>
        <v>129.65229209134742</v>
      </c>
      <c r="BA2482" s="43"/>
      <c r="BC2482" s="2">
        <v>42639</v>
      </c>
      <c r="BD2482" t="str">
        <v>912828B6</v>
      </c>
      <c r="BE2482">
        <v>-5.8901000000000003</v>
      </c>
      <c r="BF2482">
        <v>0.84536999999999995</v>
      </c>
      <c r="BG2482">
        <v>0.82720000000000005</v>
      </c>
      <c r="BH2482">
        <v>130.46875</v>
      </c>
      <c r="BI2482">
        <f>VLOOKUP(BD2482,工作表1!$K$3:$L$1000,2,FALSE)</f>
        <v>2.75</v>
      </c>
      <c r="BJ2482" t="str">
        <f>VLOOKUP(BD2482,工作表1!$K$3:$M$1000,3,FALSE)</f>
        <v>2024/2/15</v>
      </c>
      <c r="BK2482">
        <f t="shared" si="1269"/>
        <v>0.42299999999999999</v>
      </c>
      <c r="BL2482">
        <f t="shared" si="1270"/>
        <v>2.327</v>
      </c>
      <c r="BM2482" s="43">
        <f t="shared" si="1287"/>
        <v>42781</v>
      </c>
      <c r="BN2482" s="43">
        <f t="shared" si="1271"/>
        <v>42916</v>
      </c>
      <c r="BO2482" s="45">
        <f t="shared" si="1288"/>
        <v>0.32133152173913043</v>
      </c>
      <c r="BP2482" s="45">
        <f t="shared" si="1289"/>
        <v>2.4007835765336512</v>
      </c>
      <c r="BQ2482" s="47">
        <f t="shared" si="1290"/>
        <v>109.28254560231616</v>
      </c>
      <c r="BR2482" s="47">
        <f t="shared" si="1291"/>
        <v>128.36592646208828</v>
      </c>
    </row>
    <row r="2483" spans="6:70" x14ac:dyDescent="0.25">
      <c r="F2483" s="2">
        <v>42720</v>
      </c>
      <c r="G2483">
        <v>0.65100000000000002</v>
      </c>
      <c r="H2483" s="43">
        <v>42760</v>
      </c>
      <c r="I2483">
        <v>2.3088000000000002</v>
      </c>
      <c r="L2483" s="2">
        <v>42639</v>
      </c>
      <c r="M2483" t="str">
        <v>912828VS</v>
      </c>
      <c r="N2483">
        <v>-0.82320000000000004</v>
      </c>
      <c r="O2483">
        <v>0.71655999999999997</v>
      </c>
      <c r="P2483">
        <v>0.81389999999999996</v>
      </c>
      <c r="Q2483">
        <v>131.3125</v>
      </c>
      <c r="R2483">
        <f>VLOOKUP(M2483,工作表1!$A$3:$B$1000,2,FALSE)</f>
        <v>2.5</v>
      </c>
      <c r="S2483" t="str">
        <f>VLOOKUP(M2483,工作表1!$A$3:$C$1000,3,FALSE)</f>
        <v>2023/8/15</v>
      </c>
      <c r="T2483">
        <f t="shared" si="1261"/>
        <v>0.42299999999999999</v>
      </c>
      <c r="U2483">
        <f t="shared" si="1260"/>
        <v>2.077</v>
      </c>
      <c r="V2483" s="43">
        <f t="shared" si="1272"/>
        <v>42781</v>
      </c>
      <c r="W2483" s="43">
        <f t="shared" si="1262"/>
        <v>42734</v>
      </c>
      <c r="X2483" s="45">
        <f t="shared" si="1273"/>
        <v>0.2921195652173913</v>
      </c>
      <c r="Y2483" s="45">
        <f t="shared" si="1274"/>
        <v>0.93595518165574743</v>
      </c>
      <c r="Z2483" s="47">
        <f t="shared" si="1275"/>
        <v>107.30918842924007</v>
      </c>
      <c r="AA2483" s="47">
        <f t="shared" si="1276"/>
        <v>130.54919145151831</v>
      </c>
      <c r="AB2483" s="45">
        <f t="shared" si="1277"/>
        <v>1.3963000000000001</v>
      </c>
      <c r="AC2483" s="2" t="str">
        <f t="shared" si="1263"/>
        <v>TY2</v>
      </c>
      <c r="AD2483">
        <f t="shared" si="1264"/>
        <v>130.71875</v>
      </c>
      <c r="AE2483">
        <f t="shared" si="1265"/>
        <v>130.21875</v>
      </c>
      <c r="AF2483" s="49">
        <f t="shared" si="1292"/>
        <v>0.5</v>
      </c>
      <c r="AG2483" s="3">
        <f t="shared" si="1278"/>
        <v>129.42757027471384</v>
      </c>
      <c r="AH2483">
        <f t="shared" si="1279"/>
        <v>128.07320615092141</v>
      </c>
      <c r="AI2483" s="51">
        <f t="shared" si="1280"/>
        <v>1.3543641237924362</v>
      </c>
      <c r="AJ2483" s="52">
        <f t="shared" si="1281"/>
        <v>0.8543641237924362</v>
      </c>
      <c r="AK2483" s="2">
        <v>42639</v>
      </c>
      <c r="AL2483" t="str">
        <v>912828WE</v>
      </c>
      <c r="AM2483">
        <v>-0.73709999999999998</v>
      </c>
      <c r="AN2483">
        <v>0.66607000000000005</v>
      </c>
      <c r="AO2483">
        <v>0.82720000000000005</v>
      </c>
      <c r="AP2483">
        <v>130.71875</v>
      </c>
      <c r="AQ2483">
        <f>VLOOKUP(AL2483,工作表1!$F$3:$G$1000,2,FALSE)</f>
        <v>2.75</v>
      </c>
      <c r="AR2483" t="str">
        <f>VLOOKUP(AL2483,工作表1!$F$3:$H$1000,3,FALSE)</f>
        <v>2023/11/15</v>
      </c>
      <c r="AS2483">
        <f t="shared" si="1266"/>
        <v>0.42299999999999999</v>
      </c>
      <c r="AT2483">
        <f t="shared" si="1267"/>
        <v>2.327</v>
      </c>
      <c r="AU2483" s="43">
        <f t="shared" si="1282"/>
        <v>42689</v>
      </c>
      <c r="AV2483" s="43">
        <f t="shared" si="1268"/>
        <v>42825</v>
      </c>
      <c r="AW2483" s="45">
        <f t="shared" si="1283"/>
        <v>1.0088315217391304</v>
      </c>
      <c r="AX2483" s="45">
        <f t="shared" si="1284"/>
        <v>2.4026671381774864</v>
      </c>
      <c r="AY2483" s="47">
        <f t="shared" si="1285"/>
        <v>109.13921250110631</v>
      </c>
      <c r="AZ2483" s="47">
        <f t="shared" si="1286"/>
        <v>129.42757027471384</v>
      </c>
      <c r="BA2483" s="43"/>
      <c r="BC2483" s="2">
        <v>42636</v>
      </c>
      <c r="BD2483" t="str">
        <v>912828B6</v>
      </c>
      <c r="BE2483">
        <v>-7.2556000000000003</v>
      </c>
      <c r="BF2483">
        <v>0.88607999999999998</v>
      </c>
      <c r="BG2483">
        <v>0.82720000000000005</v>
      </c>
      <c r="BH2483">
        <v>130.21875</v>
      </c>
      <c r="BI2483">
        <f>VLOOKUP(BD2483,工作表1!$K$3:$L$1000,2,FALSE)</f>
        <v>2.75</v>
      </c>
      <c r="BJ2483" t="str">
        <f>VLOOKUP(BD2483,工作表1!$K$3:$M$1000,3,FALSE)</f>
        <v>2024/2/15</v>
      </c>
      <c r="BK2483">
        <f t="shared" si="1269"/>
        <v>0.42830000000000001</v>
      </c>
      <c r="BL2483">
        <f t="shared" si="1270"/>
        <v>2.3216999999999999</v>
      </c>
      <c r="BM2483" s="43">
        <f t="shared" si="1287"/>
        <v>42781</v>
      </c>
      <c r="BN2483" s="43">
        <f t="shared" si="1271"/>
        <v>42916</v>
      </c>
      <c r="BO2483" s="45">
        <f t="shared" si="1288"/>
        <v>0.31385869565217389</v>
      </c>
      <c r="BP2483" s="45">
        <f t="shared" si="1289"/>
        <v>2.4008449970220367</v>
      </c>
      <c r="BQ2483" s="47">
        <f t="shared" si="1290"/>
        <v>109.04755485330857</v>
      </c>
      <c r="BR2483" s="47">
        <f t="shared" si="1291"/>
        <v>128.07320615092141</v>
      </c>
    </row>
    <row r="2484" spans="6:70" x14ac:dyDescent="0.25">
      <c r="F2484" s="2">
        <v>42719</v>
      </c>
      <c r="G2484">
        <v>0.65500000000000003</v>
      </c>
      <c r="H2484" s="43">
        <v>42759</v>
      </c>
      <c r="I2484">
        <v>2.2597</v>
      </c>
      <c r="L2484" s="2">
        <v>42636</v>
      </c>
      <c r="M2484" t="str">
        <v>912828VS</v>
      </c>
      <c r="N2484">
        <v>-0.25750000000000001</v>
      </c>
      <c r="O2484">
        <v>0.64339999999999997</v>
      </c>
      <c r="P2484">
        <v>0.81389999999999996</v>
      </c>
      <c r="Q2484">
        <v>131.03125</v>
      </c>
      <c r="R2484">
        <f>VLOOKUP(M2484,工作表1!$A$3:$B$1000,2,FALSE)</f>
        <v>2.5</v>
      </c>
      <c r="S2484" t="str">
        <f>VLOOKUP(M2484,工作表1!$A$3:$C$1000,3,FALSE)</f>
        <v>2023/8/15</v>
      </c>
      <c r="T2484">
        <f t="shared" si="1261"/>
        <v>0.42830000000000001</v>
      </c>
      <c r="U2484">
        <f t="shared" si="1260"/>
        <v>2.0716999999999999</v>
      </c>
      <c r="V2484" s="43">
        <f t="shared" si="1272"/>
        <v>42781</v>
      </c>
      <c r="W2484" s="43">
        <f t="shared" si="1262"/>
        <v>42734</v>
      </c>
      <c r="X2484" s="45">
        <f t="shared" si="1273"/>
        <v>0.28532608695652173</v>
      </c>
      <c r="Y2484" s="45">
        <f t="shared" si="1274"/>
        <v>0.93601101846337098</v>
      </c>
      <c r="Z2484" s="47">
        <f t="shared" si="1275"/>
        <v>107.10700468605363</v>
      </c>
      <c r="AA2484" s="47">
        <f t="shared" si="1276"/>
        <v>130.28870406975088</v>
      </c>
      <c r="AB2484" s="45">
        <f t="shared" si="1277"/>
        <v>1.4368000000000001</v>
      </c>
      <c r="AC2484" s="2" t="str">
        <f t="shared" si="1263"/>
        <v>TY2</v>
      </c>
      <c r="AD2484">
        <f t="shared" si="1264"/>
        <v>130.21875</v>
      </c>
      <c r="AE2484">
        <f t="shared" si="1265"/>
        <v>130.046875</v>
      </c>
      <c r="AF2484" s="49">
        <f t="shared" si="1292"/>
        <v>0.171875</v>
      </c>
      <c r="AG2484" s="3">
        <f t="shared" si="1278"/>
        <v>129.1599694304752</v>
      </c>
      <c r="AH2484">
        <f t="shared" si="1279"/>
        <v>127.88694523716761</v>
      </c>
      <c r="AI2484" s="51">
        <f t="shared" si="1280"/>
        <v>1.2730241933075916</v>
      </c>
      <c r="AJ2484" s="52">
        <f t="shared" si="1281"/>
        <v>1.1011491933075916</v>
      </c>
      <c r="AK2484" s="2">
        <v>42636</v>
      </c>
      <c r="AL2484" t="str">
        <v>912828WE</v>
      </c>
      <c r="AM2484">
        <v>5.1166999999999998</v>
      </c>
      <c r="AN2484">
        <v>0.33090000000000003</v>
      </c>
      <c r="AO2484">
        <v>0.82720000000000005</v>
      </c>
      <c r="AP2484">
        <v>130.21875</v>
      </c>
      <c r="AQ2484">
        <f>VLOOKUP(AL2484,工作表1!$F$3:$G$1000,2,FALSE)</f>
        <v>2.75</v>
      </c>
      <c r="AR2484" t="str">
        <f>VLOOKUP(AL2484,工作表1!$F$3:$H$1000,3,FALSE)</f>
        <v>2023/11/15</v>
      </c>
      <c r="AS2484">
        <f t="shared" si="1266"/>
        <v>0.42830000000000001</v>
      </c>
      <c r="AT2484">
        <f t="shared" si="1267"/>
        <v>2.3216999999999999</v>
      </c>
      <c r="AU2484" s="43">
        <f t="shared" si="1282"/>
        <v>42689</v>
      </c>
      <c r="AV2484" s="43">
        <f t="shared" si="1268"/>
        <v>42825</v>
      </c>
      <c r="AW2484" s="45">
        <f t="shared" si="1283"/>
        <v>1.0013586956521738</v>
      </c>
      <c r="AX2484" s="45">
        <f t="shared" si="1284"/>
        <v>2.4027285586658724</v>
      </c>
      <c r="AY2484" s="47">
        <f t="shared" si="1285"/>
        <v>108.92634029736398</v>
      </c>
      <c r="AZ2484" s="47">
        <f t="shared" si="1286"/>
        <v>129.1599694304752</v>
      </c>
      <c r="BA2484" s="43"/>
      <c r="BC2484" s="2">
        <v>42635</v>
      </c>
      <c r="BD2484" t="str">
        <v>912828B6</v>
      </c>
      <c r="BE2484">
        <v>-9.5632999999999999</v>
      </c>
      <c r="BF2484">
        <v>0.88392000000000004</v>
      </c>
      <c r="BG2484">
        <v>0.82720000000000005</v>
      </c>
      <c r="BH2484">
        <v>130.046875</v>
      </c>
      <c r="BI2484">
        <f>VLOOKUP(BD2484,工作表1!$K$3:$L$1000,2,FALSE)</f>
        <v>2.75</v>
      </c>
      <c r="BJ2484" t="str">
        <f>VLOOKUP(BD2484,工作表1!$K$3:$M$1000,3,FALSE)</f>
        <v>2024/2/15</v>
      </c>
      <c r="BK2484">
        <f t="shared" si="1269"/>
        <v>0.42699999999999999</v>
      </c>
      <c r="BL2484">
        <f t="shared" si="1270"/>
        <v>2.323</v>
      </c>
      <c r="BM2484" s="43">
        <f t="shared" si="1287"/>
        <v>42781</v>
      </c>
      <c r="BN2484" s="43">
        <f t="shared" si="1271"/>
        <v>42916</v>
      </c>
      <c r="BO2484" s="45">
        <f t="shared" si="1288"/>
        <v>0.29144021739130432</v>
      </c>
      <c r="BP2484" s="45">
        <f t="shared" si="1289"/>
        <v>2.4010292584871946</v>
      </c>
      <c r="BQ2484" s="47">
        <f t="shared" si="1290"/>
        <v>108.92812341373147</v>
      </c>
      <c r="BR2484" s="47">
        <f t="shared" si="1291"/>
        <v>127.88694523716761</v>
      </c>
    </row>
    <row r="2485" spans="6:70" x14ac:dyDescent="0.25">
      <c r="F2485" s="2">
        <v>42718</v>
      </c>
      <c r="G2485">
        <v>0.65322000000000002</v>
      </c>
      <c r="H2485" s="43">
        <v>42758</v>
      </c>
      <c r="I2485">
        <v>2.1863999999999999</v>
      </c>
      <c r="L2485" s="2">
        <v>42635</v>
      </c>
      <c r="M2485" t="str">
        <v>912828VS</v>
      </c>
      <c r="N2485">
        <v>-1.0589999999999999</v>
      </c>
      <c r="O2485">
        <v>0.64334999999999998</v>
      </c>
      <c r="P2485">
        <v>0.81389999999999996</v>
      </c>
      <c r="Q2485">
        <v>130.859375</v>
      </c>
      <c r="R2485">
        <f>VLOOKUP(M2485,工作表1!$A$3:$B$1000,2,FALSE)</f>
        <v>2.5</v>
      </c>
      <c r="S2485" t="str">
        <f>VLOOKUP(M2485,工作表1!$A$3:$C$1000,3,FALSE)</f>
        <v>2023/8/15</v>
      </c>
      <c r="T2485">
        <f t="shared" si="1261"/>
        <v>0.42699999999999999</v>
      </c>
      <c r="U2485">
        <f t="shared" si="1260"/>
        <v>2.073</v>
      </c>
      <c r="V2485" s="43">
        <f t="shared" si="1272"/>
        <v>42781</v>
      </c>
      <c r="W2485" s="43">
        <f t="shared" si="1262"/>
        <v>42734</v>
      </c>
      <c r="X2485" s="45">
        <f t="shared" si="1273"/>
        <v>0.26494565217391303</v>
      </c>
      <c r="Y2485" s="45">
        <f t="shared" si="1274"/>
        <v>0.93617852888624187</v>
      </c>
      <c r="Z2485" s="47">
        <f t="shared" si="1275"/>
        <v>106.98601179068216</v>
      </c>
      <c r="AA2485" s="47">
        <f t="shared" si="1276"/>
        <v>130.09828846411219</v>
      </c>
      <c r="AB2485" s="45">
        <f t="shared" si="1277"/>
        <v>1.4438</v>
      </c>
      <c r="AC2485" s="2" t="str">
        <f t="shared" si="1263"/>
        <v>TY2</v>
      </c>
      <c r="AD2485">
        <f t="shared" si="1264"/>
        <v>130.046875</v>
      </c>
      <c r="AE2485">
        <f t="shared" si="1265"/>
        <v>129.78125</v>
      </c>
      <c r="AF2485" s="49">
        <f t="shared" si="1292"/>
        <v>0.265625</v>
      </c>
      <c r="AG2485" s="3">
        <f t="shared" si="1278"/>
        <v>128.96997346807476</v>
      </c>
      <c r="AH2485">
        <f t="shared" si="1279"/>
        <v>128.14000625325679</v>
      </c>
      <c r="AI2485" s="51">
        <f t="shared" si="1280"/>
        <v>0.82996721481796953</v>
      </c>
      <c r="AJ2485" s="52">
        <f t="shared" si="1281"/>
        <v>0.56434221481796953</v>
      </c>
      <c r="AK2485" s="2">
        <v>42635</v>
      </c>
      <c r="AL2485" t="str">
        <v>912828WE</v>
      </c>
      <c r="AM2485">
        <v>3.5602999999999998</v>
      </c>
      <c r="AN2485">
        <v>0.33522999999999997</v>
      </c>
      <c r="AO2485">
        <v>0.82720000000000005</v>
      </c>
      <c r="AP2485">
        <v>130.046875</v>
      </c>
      <c r="AQ2485">
        <f>VLOOKUP(AL2485,工作表1!$F$3:$G$1000,2,FALSE)</f>
        <v>2.75</v>
      </c>
      <c r="AR2485" t="str">
        <f>VLOOKUP(AL2485,工作表1!$F$3:$H$1000,3,FALSE)</f>
        <v>2023/11/15</v>
      </c>
      <c r="AS2485">
        <f t="shared" si="1266"/>
        <v>0.42699999999999999</v>
      </c>
      <c r="AT2485">
        <f t="shared" si="1267"/>
        <v>2.323</v>
      </c>
      <c r="AU2485" s="43">
        <f t="shared" si="1282"/>
        <v>42689</v>
      </c>
      <c r="AV2485" s="43">
        <f t="shared" si="1268"/>
        <v>42825</v>
      </c>
      <c r="AW2485" s="45">
        <f t="shared" si="1283"/>
        <v>0.97894021739130443</v>
      </c>
      <c r="AX2485" s="45">
        <f t="shared" si="1284"/>
        <v>2.4029128201310304</v>
      </c>
      <c r="AY2485" s="47">
        <f t="shared" si="1285"/>
        <v>108.80349061443528</v>
      </c>
      <c r="AZ2485" s="47">
        <f t="shared" si="1286"/>
        <v>128.96997346807476</v>
      </c>
      <c r="BA2485" s="43"/>
      <c r="BC2485" s="2">
        <v>42634</v>
      </c>
      <c r="BD2485" t="str">
        <v>912828WE</v>
      </c>
      <c r="BE2485">
        <v>2.8824000000000001</v>
      </c>
      <c r="BF2485">
        <v>0.37280000000000002</v>
      </c>
      <c r="BG2485">
        <v>0.82720000000000005</v>
      </c>
      <c r="BH2485">
        <v>129.78125</v>
      </c>
      <c r="BI2485">
        <f>VLOOKUP(BD2485,工作表1!$K$3:$L$1000,2,FALSE)</f>
        <v>2.75</v>
      </c>
      <c r="BJ2485" t="str">
        <f>VLOOKUP(BD2485,工作表1!$K$3:$M$1000,3,FALSE)</f>
        <v>2023/11/15</v>
      </c>
      <c r="BK2485">
        <f t="shared" si="1269"/>
        <v>0.42599999999999999</v>
      </c>
      <c r="BL2485">
        <f t="shared" si="1270"/>
        <v>2.3239999999999998</v>
      </c>
      <c r="BM2485" s="43">
        <f t="shared" si="1287"/>
        <v>42689</v>
      </c>
      <c r="BN2485" s="43">
        <f t="shared" si="1271"/>
        <v>42916</v>
      </c>
      <c r="BO2485" s="45">
        <f t="shared" si="1288"/>
        <v>0.97146739130434789</v>
      </c>
      <c r="BP2485" s="45">
        <f t="shared" si="1289"/>
        <v>3.0885906789755806</v>
      </c>
      <c r="BQ2485" s="47">
        <f t="shared" si="1290"/>
        <v>109.1494504786301</v>
      </c>
      <c r="BR2485" s="47">
        <f t="shared" si="1291"/>
        <v>128.14000625325679</v>
      </c>
    </row>
    <row r="2486" spans="6:70" x14ac:dyDescent="0.25">
      <c r="F2486" s="2">
        <v>42717</v>
      </c>
      <c r="G2486">
        <v>0.65049999999999997</v>
      </c>
      <c r="H2486" s="43">
        <v>42755</v>
      </c>
      <c r="I2486">
        <v>2.2669999999999999</v>
      </c>
      <c r="L2486" s="2">
        <v>42634</v>
      </c>
      <c r="M2486" t="str">
        <v>#N/A N/A</v>
      </c>
      <c r="N2486" t="str">
        <v>#N/A N/A</v>
      </c>
      <c r="O2486" t="str">
        <v>#N/A N/A</v>
      </c>
      <c r="P2486" t="str">
        <v>#N/A N/A</v>
      </c>
      <c r="Q2486">
        <v>131.375</v>
      </c>
      <c r="R2486" t="e">
        <f>VLOOKUP(M2486,工作表1!$A$3:$B$1000,2,FALSE)</f>
        <v>#N/A</v>
      </c>
      <c r="S2486" t="e">
        <f>VLOOKUP(M2486,工作表1!$A$3:$C$1000,3,FALSE)</f>
        <v>#N/A</v>
      </c>
      <c r="T2486">
        <f t="shared" si="1261"/>
        <v>0.42599999999999999</v>
      </c>
      <c r="U2486" t="e">
        <f t="shared" si="1260"/>
        <v>#N/A</v>
      </c>
      <c r="V2486" s="43" t="e">
        <f t="shared" si="1272"/>
        <v>#N/A</v>
      </c>
      <c r="W2486" s="43">
        <f t="shared" si="1262"/>
        <v>42734</v>
      </c>
      <c r="X2486" s="45" t="e">
        <f t="shared" si="1273"/>
        <v>#N/A</v>
      </c>
      <c r="Y2486" s="45" t="e">
        <f t="shared" si="1274"/>
        <v>#N/A</v>
      </c>
      <c r="Z2486" s="47" t="e">
        <f t="shared" si="1275"/>
        <v>#VALUE!</v>
      </c>
      <c r="AA2486" s="47" t="e">
        <f t="shared" si="1276"/>
        <v>#VALUE!</v>
      </c>
      <c r="AB2486" s="45">
        <f t="shared" si="1277"/>
        <v>1.4723999999999999</v>
      </c>
      <c r="AC2486" s="2" t="str">
        <f t="shared" si="1263"/>
        <v>TY2</v>
      </c>
      <c r="AD2486">
        <f t="shared" si="1264"/>
        <v>130.59375</v>
      </c>
      <c r="AE2486">
        <f t="shared" si="1265"/>
        <v>129.6875</v>
      </c>
      <c r="AF2486" s="49">
        <f t="shared" si="1292"/>
        <v>0.90625</v>
      </c>
      <c r="AG2486" s="3">
        <f t="shared" si="1278"/>
        <v>129.06497588762522</v>
      </c>
      <c r="AH2486">
        <f t="shared" si="1279"/>
        <v>128.05103557113713</v>
      </c>
      <c r="AI2486" s="51">
        <f t="shared" si="1280"/>
        <v>1.0139403164880889</v>
      </c>
      <c r="AJ2486" s="52">
        <f t="shared" si="1281"/>
        <v>0.10769031648808891</v>
      </c>
      <c r="AK2486" s="2">
        <v>42634</v>
      </c>
      <c r="AL2486" t="str">
        <v>912828VS</v>
      </c>
      <c r="AM2486">
        <v>-1.819</v>
      </c>
      <c r="AN2486">
        <v>0.72316999999999998</v>
      </c>
      <c r="AO2486">
        <v>0.81389999999999996</v>
      </c>
      <c r="AP2486">
        <v>130.59375</v>
      </c>
      <c r="AQ2486">
        <f>VLOOKUP(AL2486,工作表1!$F$3:$G$1000,2,FALSE)</f>
        <v>2.5</v>
      </c>
      <c r="AR2486" t="str">
        <f>VLOOKUP(AL2486,工作表1!$F$3:$H$1000,3,FALSE)</f>
        <v>2023/8/15</v>
      </c>
      <c r="AS2486">
        <f t="shared" si="1266"/>
        <v>0.42599999999999999</v>
      </c>
      <c r="AT2486">
        <f t="shared" si="1267"/>
        <v>2.0739999999999998</v>
      </c>
      <c r="AU2486" s="43">
        <f t="shared" si="1282"/>
        <v>42781</v>
      </c>
      <c r="AV2486" s="43">
        <f t="shared" si="1268"/>
        <v>42825</v>
      </c>
      <c r="AW2486" s="45">
        <f t="shared" si="1283"/>
        <v>0.25815217391304346</v>
      </c>
      <c r="AX2486" s="45">
        <f t="shared" si="1284"/>
        <v>1.559522036926742</v>
      </c>
      <c r="AY2486" s="47">
        <f t="shared" si="1285"/>
        <v>107.17725465119388</v>
      </c>
      <c r="AZ2486" s="47">
        <f t="shared" si="1286"/>
        <v>129.06497588762522</v>
      </c>
      <c r="BA2486" s="43"/>
      <c r="BC2486" s="2">
        <v>42633</v>
      </c>
      <c r="BD2486" t="str">
        <v>912828WE</v>
      </c>
      <c r="BE2486">
        <v>2.6688000000000001</v>
      </c>
      <c r="BF2486">
        <v>0.3851</v>
      </c>
      <c r="BG2486">
        <v>0.82720000000000005</v>
      </c>
      <c r="BH2486">
        <v>129.6875</v>
      </c>
      <c r="BI2486">
        <f>VLOOKUP(BD2486,工作表1!$K$3:$L$1000,2,FALSE)</f>
        <v>2.75</v>
      </c>
      <c r="BJ2486" t="str">
        <f>VLOOKUP(BD2486,工作表1!$K$3:$M$1000,3,FALSE)</f>
        <v>2023/11/15</v>
      </c>
      <c r="BK2486">
        <f t="shared" si="1269"/>
        <v>0.45050000000000001</v>
      </c>
      <c r="BL2486">
        <f t="shared" si="1270"/>
        <v>2.2995000000000001</v>
      </c>
      <c r="BM2486" s="43">
        <f t="shared" si="1287"/>
        <v>42689</v>
      </c>
      <c r="BN2486" s="43">
        <f t="shared" si="1271"/>
        <v>42916</v>
      </c>
      <c r="BO2486" s="45">
        <f t="shared" si="1288"/>
        <v>0.96399456521739135</v>
      </c>
      <c r="BP2486" s="45">
        <f t="shared" si="1289"/>
        <v>3.0886520994639666</v>
      </c>
      <c r="BQ2486" s="47">
        <f t="shared" si="1290"/>
        <v>109.06787947832593</v>
      </c>
      <c r="BR2486" s="47">
        <f t="shared" si="1291"/>
        <v>128.05103557113713</v>
      </c>
    </row>
    <row r="2487" spans="6:70" x14ac:dyDescent="0.25">
      <c r="F2487" s="2">
        <v>42716</v>
      </c>
      <c r="G2487">
        <v>0.64500000000000002</v>
      </c>
      <c r="H2487" s="43">
        <v>42754</v>
      </c>
      <c r="I2487">
        <v>2.2841</v>
      </c>
      <c r="L2487" s="2">
        <v>42633</v>
      </c>
      <c r="M2487" t="str">
        <v>912828VB</v>
      </c>
      <c r="N2487">
        <v>-7.0800000000000002E-2</v>
      </c>
      <c r="O2487">
        <v>0.57925000000000004</v>
      </c>
      <c r="P2487">
        <v>0.77400000000000002</v>
      </c>
      <c r="Q2487">
        <v>131.484375</v>
      </c>
      <c r="R2487">
        <f>VLOOKUP(M2487,工作表1!$A$3:$B$1000,2,FALSE)</f>
        <v>1.75</v>
      </c>
      <c r="S2487" t="str">
        <f>VLOOKUP(M2487,工作表1!$A$3:$C$1000,3,FALSE)</f>
        <v>2023/5/15</v>
      </c>
      <c r="T2487">
        <f t="shared" si="1261"/>
        <v>0.45050000000000001</v>
      </c>
      <c r="U2487">
        <f t="shared" si="1260"/>
        <v>1.2995000000000001</v>
      </c>
      <c r="V2487" s="43">
        <f t="shared" si="1272"/>
        <v>42689</v>
      </c>
      <c r="W2487" s="43">
        <f t="shared" si="1262"/>
        <v>42734</v>
      </c>
      <c r="X2487" s="45">
        <f t="shared" si="1273"/>
        <v>0.61345108695652173</v>
      </c>
      <c r="Y2487" s="45">
        <f t="shared" si="1274"/>
        <v>1.0929031417510422</v>
      </c>
      <c r="Z2487" s="47">
        <f t="shared" si="1275"/>
        <v>102.07981725701117</v>
      </c>
      <c r="AA2487" s="47">
        <f t="shared" si="1276"/>
        <v>130.44560898111047</v>
      </c>
      <c r="AB2487" s="45">
        <f t="shared" si="1277"/>
        <v>1.5009999999999999</v>
      </c>
      <c r="AC2487" s="2" t="str">
        <f t="shared" si="1263"/>
        <v>TY2</v>
      </c>
      <c r="AD2487">
        <f t="shared" si="1264"/>
        <v>130.5</v>
      </c>
      <c r="AE2487">
        <f t="shared" si="1265"/>
        <v>129.609375</v>
      </c>
      <c r="AF2487" s="49">
        <f t="shared" si="1292"/>
        <v>0.890625</v>
      </c>
      <c r="AG2487" s="3">
        <f t="shared" si="1278"/>
        <v>129.00094729429932</v>
      </c>
      <c r="AH2487">
        <f t="shared" si="1279"/>
        <v>127.95110933394925</v>
      </c>
      <c r="AI2487" s="51">
        <f t="shared" si="1280"/>
        <v>1.0498379603500752</v>
      </c>
      <c r="AJ2487" s="52">
        <f t="shared" si="1281"/>
        <v>0.15921296035007515</v>
      </c>
      <c r="AK2487" s="2">
        <v>42633</v>
      </c>
      <c r="AL2487" t="str">
        <v>912828VS</v>
      </c>
      <c r="AM2487">
        <v>-1.5475000000000001</v>
      </c>
      <c r="AN2487">
        <v>0.69279999999999997</v>
      </c>
      <c r="AO2487">
        <v>0.81389999999999996</v>
      </c>
      <c r="AP2487">
        <v>130.5</v>
      </c>
      <c r="AQ2487">
        <f>VLOOKUP(AL2487,工作表1!$F$3:$G$1000,2,FALSE)</f>
        <v>2.5</v>
      </c>
      <c r="AR2487" t="str">
        <f>VLOOKUP(AL2487,工作表1!$F$3:$H$1000,3,FALSE)</f>
        <v>2023/8/15</v>
      </c>
      <c r="AS2487">
        <f t="shared" si="1266"/>
        <v>0.45050000000000001</v>
      </c>
      <c r="AT2487">
        <f t="shared" si="1267"/>
        <v>2.0495000000000001</v>
      </c>
      <c r="AU2487" s="43">
        <f t="shared" si="1282"/>
        <v>42781</v>
      </c>
      <c r="AV2487" s="43">
        <f t="shared" si="1268"/>
        <v>42825</v>
      </c>
      <c r="AW2487" s="45">
        <f t="shared" si="1283"/>
        <v>0.25135869565217395</v>
      </c>
      <c r="AX2487" s="45">
        <f t="shared" si="1284"/>
        <v>1.5595778737343657</v>
      </c>
      <c r="AY2487" s="47">
        <f t="shared" si="1285"/>
        <v>107.12336038258667</v>
      </c>
      <c r="AZ2487" s="47">
        <f t="shared" si="1286"/>
        <v>129.00094729429932</v>
      </c>
      <c r="BA2487" s="43"/>
      <c r="BC2487" s="2">
        <v>42632</v>
      </c>
      <c r="BD2487" t="str">
        <v>912828WE</v>
      </c>
      <c r="BE2487">
        <v>2.5428999999999999</v>
      </c>
      <c r="BF2487">
        <v>0.39257999999999998</v>
      </c>
      <c r="BG2487">
        <v>0.82720000000000005</v>
      </c>
      <c r="BH2487">
        <v>129.609375</v>
      </c>
      <c r="BI2487">
        <f>VLOOKUP(BD2487,工作表1!$K$3:$L$1000,2,FALSE)</f>
        <v>2.75</v>
      </c>
      <c r="BJ2487" t="str">
        <f>VLOOKUP(BD2487,工作表1!$K$3:$M$1000,3,FALSE)</f>
        <v>2023/11/15</v>
      </c>
      <c r="BK2487">
        <f t="shared" si="1269"/>
        <v>0.44469999999999998</v>
      </c>
      <c r="BL2487">
        <f t="shared" si="1270"/>
        <v>2.3052999999999999</v>
      </c>
      <c r="BM2487" s="43">
        <f t="shared" si="1287"/>
        <v>42689</v>
      </c>
      <c r="BN2487" s="43">
        <f t="shared" si="1271"/>
        <v>42916</v>
      </c>
      <c r="BO2487" s="45">
        <f t="shared" si="1288"/>
        <v>0.95652173913043481</v>
      </c>
      <c r="BP2487" s="45">
        <f t="shared" si="1289"/>
        <v>3.0887135199523525</v>
      </c>
      <c r="BQ2487" s="47">
        <f t="shared" si="1290"/>
        <v>109.00092909842486</v>
      </c>
      <c r="BR2487" s="47">
        <f t="shared" si="1291"/>
        <v>127.95110933394925</v>
      </c>
    </row>
    <row r="2488" spans="6:70" x14ac:dyDescent="0.25">
      <c r="F2488" s="2">
        <v>42713</v>
      </c>
      <c r="G2488">
        <v>0.64300000000000002</v>
      </c>
      <c r="H2488" s="43">
        <v>42753</v>
      </c>
      <c r="I2488">
        <v>2.2475000000000001</v>
      </c>
      <c r="L2488" s="2">
        <v>42632</v>
      </c>
      <c r="M2488" t="str">
        <v>912828VB</v>
      </c>
      <c r="N2488">
        <v>-0.13450000000000001</v>
      </c>
      <c r="O2488">
        <v>0.63607999999999998</v>
      </c>
      <c r="P2488">
        <v>0.77400000000000002</v>
      </c>
      <c r="Q2488">
        <v>131.421875</v>
      </c>
      <c r="R2488">
        <f>VLOOKUP(M2488,工作表1!$A$3:$B$1000,2,FALSE)</f>
        <v>1.75</v>
      </c>
      <c r="S2488" t="str">
        <f>VLOOKUP(M2488,工作表1!$A$3:$C$1000,3,FALSE)</f>
        <v>2023/5/15</v>
      </c>
      <c r="T2488">
        <f t="shared" si="1261"/>
        <v>0.44469999999999998</v>
      </c>
      <c r="U2488">
        <f t="shared" si="1260"/>
        <v>1.3052999999999999</v>
      </c>
      <c r="V2488" s="43">
        <f t="shared" si="1272"/>
        <v>42689</v>
      </c>
      <c r="W2488" s="43">
        <f t="shared" si="1262"/>
        <v>42734</v>
      </c>
      <c r="X2488" s="45">
        <f t="shared" si="1273"/>
        <v>0.60869565217391308</v>
      </c>
      <c r="Y2488" s="45">
        <f t="shared" si="1274"/>
        <v>1.0929422275163789</v>
      </c>
      <c r="Z2488" s="47">
        <f t="shared" si="1275"/>
        <v>102.01438805967081</v>
      </c>
      <c r="AA2488" s="47">
        <f t="shared" si="1276"/>
        <v>130.34456818186126</v>
      </c>
      <c r="AB2488" s="45">
        <f t="shared" si="1277"/>
        <v>1.5248999999999999</v>
      </c>
      <c r="AC2488" s="2" t="str">
        <f t="shared" si="1263"/>
        <v>TY2</v>
      </c>
      <c r="AD2488">
        <f t="shared" si="1264"/>
        <v>130.421875</v>
      </c>
      <c r="AE2488">
        <f t="shared" si="1265"/>
        <v>129.59375</v>
      </c>
      <c r="AF2488" s="49">
        <f t="shared" si="1292"/>
        <v>0.828125</v>
      </c>
      <c r="AG2488" s="3">
        <f t="shared" si="1278"/>
        <v>128.89742006982439</v>
      </c>
      <c r="AH2488">
        <f t="shared" si="1279"/>
        <v>127.91155138379823</v>
      </c>
      <c r="AI2488" s="51">
        <f t="shared" si="1280"/>
        <v>0.98586868602616562</v>
      </c>
      <c r="AJ2488" s="52">
        <f t="shared" si="1281"/>
        <v>0.15774368602616562</v>
      </c>
      <c r="AK2488" s="2">
        <v>42632</v>
      </c>
      <c r="AL2488" t="str">
        <v>912828VS</v>
      </c>
      <c r="AM2488">
        <v>-1.6831</v>
      </c>
      <c r="AN2488">
        <v>0.70542000000000005</v>
      </c>
      <c r="AO2488">
        <v>0.81389999999999996</v>
      </c>
      <c r="AP2488">
        <v>130.421875</v>
      </c>
      <c r="AQ2488">
        <f>VLOOKUP(AL2488,工作表1!$F$3:$G$1000,2,FALSE)</f>
        <v>2.5</v>
      </c>
      <c r="AR2488" t="str">
        <f>VLOOKUP(AL2488,工作表1!$F$3:$H$1000,3,FALSE)</f>
        <v>2023/8/15</v>
      </c>
      <c r="AS2488">
        <f t="shared" si="1266"/>
        <v>0.44469999999999998</v>
      </c>
      <c r="AT2488">
        <f t="shared" si="1267"/>
        <v>2.0552999999999999</v>
      </c>
      <c r="AU2488" s="43">
        <f t="shared" si="1282"/>
        <v>42781</v>
      </c>
      <c r="AV2488" s="43">
        <f t="shared" si="1268"/>
        <v>42825</v>
      </c>
      <c r="AW2488" s="45">
        <f t="shared" si="1283"/>
        <v>0.24456521739130435</v>
      </c>
      <c r="AX2488" s="45">
        <f t="shared" si="1284"/>
        <v>1.5596337105419893</v>
      </c>
      <c r="AY2488" s="47">
        <f t="shared" si="1285"/>
        <v>107.05334206697619</v>
      </c>
      <c r="AZ2488" s="47">
        <f t="shared" si="1286"/>
        <v>128.89742006982439</v>
      </c>
      <c r="BA2488" s="43"/>
      <c r="BC2488" s="2">
        <v>42629</v>
      </c>
      <c r="BD2488" t="str">
        <v>912828WE</v>
      </c>
      <c r="BE2488">
        <v>2.2667999999999999</v>
      </c>
      <c r="BF2488">
        <v>0.40810999999999997</v>
      </c>
      <c r="BG2488">
        <v>0.82720000000000005</v>
      </c>
      <c r="BH2488">
        <v>129.59375</v>
      </c>
      <c r="BI2488">
        <f>VLOOKUP(BD2488,工作表1!$K$3:$L$1000,2,FALSE)</f>
        <v>2.75</v>
      </c>
      <c r="BJ2488" t="str">
        <f>VLOOKUP(BD2488,工作表1!$K$3:$M$1000,3,FALSE)</f>
        <v>2023/11/15</v>
      </c>
      <c r="BK2488">
        <f t="shared" si="1269"/>
        <v>0.44292999999999999</v>
      </c>
      <c r="BL2488">
        <f t="shared" si="1270"/>
        <v>2.30707</v>
      </c>
      <c r="BM2488" s="43">
        <f t="shared" si="1287"/>
        <v>42689</v>
      </c>
      <c r="BN2488" s="43">
        <f t="shared" si="1271"/>
        <v>42916</v>
      </c>
      <c r="BO2488" s="45">
        <f t="shared" si="1288"/>
        <v>0.94904891304347816</v>
      </c>
      <c r="BP2488" s="45">
        <f t="shared" si="1289"/>
        <v>3.0887749404407385</v>
      </c>
      <c r="BQ2488" s="47">
        <f t="shared" si="1290"/>
        <v>108.98076836556071</v>
      </c>
      <c r="BR2488" s="47">
        <f t="shared" si="1291"/>
        <v>127.91155138379823</v>
      </c>
    </row>
    <row r="2489" spans="6:70" x14ac:dyDescent="0.25">
      <c r="F2489" s="2">
        <v>42712</v>
      </c>
      <c r="G2489">
        <v>0.63995999999999997</v>
      </c>
      <c r="H2489" s="43">
        <v>42752</v>
      </c>
      <c r="I2489">
        <v>2.1284000000000001</v>
      </c>
      <c r="L2489" s="2">
        <v>42629</v>
      </c>
      <c r="M2489" t="str">
        <v>912828R6</v>
      </c>
      <c r="N2489">
        <v>1.1900000000000001E-2</v>
      </c>
      <c r="O2489">
        <v>0.48413</v>
      </c>
      <c r="P2489">
        <v>0.76739999999999997</v>
      </c>
      <c r="Q2489">
        <v>131.40625</v>
      </c>
      <c r="R2489">
        <f>VLOOKUP(M2489,工作表1!$A$3:$B$1000,2,FALSE)</f>
        <v>1.625</v>
      </c>
      <c r="S2489" t="str">
        <f>VLOOKUP(M2489,工作表1!$A$3:$C$1000,3,FALSE)</f>
        <v>2023/5/31</v>
      </c>
      <c r="T2489">
        <f t="shared" si="1261"/>
        <v>0.44292999999999999</v>
      </c>
      <c r="U2489">
        <f t="shared" si="1260"/>
        <v>1.18207</v>
      </c>
      <c r="V2489" s="43">
        <f t="shared" si="1272"/>
        <v>42704</v>
      </c>
      <c r="W2489" s="43">
        <f t="shared" si="1262"/>
        <v>42734</v>
      </c>
      <c r="X2489" s="45">
        <f t="shared" si="1273"/>
        <v>0.49282786885245899</v>
      </c>
      <c r="Y2489" s="45">
        <f t="shared" si="1274"/>
        <v>0.94693745789355499</v>
      </c>
      <c r="Z2489" s="47">
        <f t="shared" si="1275"/>
        <v>101.15037407582186</v>
      </c>
      <c r="AA2489" s="47">
        <f t="shared" si="1276"/>
        <v>130.32449181488693</v>
      </c>
      <c r="AB2489" s="45">
        <f t="shared" si="1277"/>
        <v>1.4984999999999999</v>
      </c>
      <c r="AC2489" s="2" t="str">
        <f t="shared" si="1263"/>
        <v>TY2</v>
      </c>
      <c r="AD2489">
        <f t="shared" si="1264"/>
        <v>130.40625</v>
      </c>
      <c r="AE2489">
        <f t="shared" si="1265"/>
        <v>129.640625</v>
      </c>
      <c r="AF2489" s="49">
        <f t="shared" si="1292"/>
        <v>0.765625</v>
      </c>
      <c r="AG2489" s="3">
        <f t="shared" si="1278"/>
        <v>128.89180664077315</v>
      </c>
      <c r="AH2489">
        <f t="shared" si="1279"/>
        <v>127.97417412477888</v>
      </c>
      <c r="AI2489" s="51">
        <f t="shared" si="1280"/>
        <v>0.91763251599427065</v>
      </c>
      <c r="AJ2489" s="52">
        <f t="shared" si="1281"/>
        <v>0.15200751599427065</v>
      </c>
      <c r="AK2489" s="2">
        <v>42629</v>
      </c>
      <c r="AL2489" t="str">
        <v>912828VS</v>
      </c>
      <c r="AM2489">
        <v>-1.4435</v>
      </c>
      <c r="AN2489">
        <v>0.67898999999999998</v>
      </c>
      <c r="AO2489">
        <v>0.81389999999999996</v>
      </c>
      <c r="AP2489">
        <v>130.40625</v>
      </c>
      <c r="AQ2489">
        <f>VLOOKUP(AL2489,工作表1!$F$3:$G$1000,2,FALSE)</f>
        <v>2.5</v>
      </c>
      <c r="AR2489" t="str">
        <f>VLOOKUP(AL2489,工作表1!$F$3:$H$1000,3,FALSE)</f>
        <v>2023/8/15</v>
      </c>
      <c r="AS2489">
        <f t="shared" si="1266"/>
        <v>0.44292999999999999</v>
      </c>
      <c r="AT2489">
        <f t="shared" si="1267"/>
        <v>2.05707</v>
      </c>
      <c r="AU2489" s="43">
        <f t="shared" si="1282"/>
        <v>42781</v>
      </c>
      <c r="AV2489" s="43">
        <f t="shared" si="1268"/>
        <v>42825</v>
      </c>
      <c r="AW2489" s="45">
        <f t="shared" si="1283"/>
        <v>0.23777173913043481</v>
      </c>
      <c r="AX2489" s="45">
        <f t="shared" si="1284"/>
        <v>1.5596895473496131</v>
      </c>
      <c r="AY2489" s="47">
        <f t="shared" si="1285"/>
        <v>107.06088748390547</v>
      </c>
      <c r="AZ2489" s="47">
        <f t="shared" si="1286"/>
        <v>128.89180664077315</v>
      </c>
      <c r="BA2489" s="43"/>
      <c r="BC2489" s="2">
        <v>42628</v>
      </c>
      <c r="BD2489" t="str">
        <v>912828WE</v>
      </c>
      <c r="BE2489">
        <v>3.1573000000000002</v>
      </c>
      <c r="BF2489">
        <v>0.37292999999999998</v>
      </c>
      <c r="BG2489">
        <v>0.82720000000000005</v>
      </c>
      <c r="BH2489">
        <v>129.640625</v>
      </c>
      <c r="BI2489">
        <f>VLOOKUP(BD2489,工作表1!$K$3:$L$1000,2,FALSE)</f>
        <v>2.75</v>
      </c>
      <c r="BJ2489" t="str">
        <f>VLOOKUP(BD2489,工作表1!$K$3:$M$1000,3,FALSE)</f>
        <v>2023/11/15</v>
      </c>
      <c r="BK2489">
        <f t="shared" si="1269"/>
        <v>0.43583</v>
      </c>
      <c r="BL2489">
        <f t="shared" si="1270"/>
        <v>2.3141699999999998</v>
      </c>
      <c r="BM2489" s="43">
        <f t="shared" si="1287"/>
        <v>42689</v>
      </c>
      <c r="BN2489" s="43">
        <f t="shared" si="1271"/>
        <v>42916</v>
      </c>
      <c r="BO2489" s="45">
        <f t="shared" si="1288"/>
        <v>0.92663043478260865</v>
      </c>
      <c r="BP2489" s="45">
        <f t="shared" si="1289"/>
        <v>3.0889592019058965</v>
      </c>
      <c r="BQ2489" s="47">
        <f t="shared" si="1290"/>
        <v>109.07174073517996</v>
      </c>
      <c r="BR2489" s="47">
        <f t="shared" si="1291"/>
        <v>127.97417412477888</v>
      </c>
    </row>
    <row r="2490" spans="6:70" x14ac:dyDescent="0.25">
      <c r="F2490" s="2">
        <v>42711</v>
      </c>
      <c r="G2490">
        <v>0.62804000000000004</v>
      </c>
      <c r="H2490" s="43">
        <v>42751</v>
      </c>
      <c r="I2490">
        <v>2.2012</v>
      </c>
      <c r="L2490" s="2">
        <v>42628</v>
      </c>
      <c r="M2490" t="str">
        <v>912828VB</v>
      </c>
      <c r="N2490">
        <v>0.2266</v>
      </c>
      <c r="O2490">
        <v>0.36215000000000003</v>
      </c>
      <c r="P2490">
        <v>0.77400000000000002</v>
      </c>
      <c r="Q2490">
        <v>131.453125</v>
      </c>
      <c r="R2490">
        <f>VLOOKUP(M2490,工作表1!$A$3:$B$1000,2,FALSE)</f>
        <v>1.75</v>
      </c>
      <c r="S2490" t="str">
        <f>VLOOKUP(M2490,工作表1!$A$3:$C$1000,3,FALSE)</f>
        <v>2023/5/15</v>
      </c>
      <c r="T2490">
        <f t="shared" si="1261"/>
        <v>0.43583</v>
      </c>
      <c r="U2490">
        <f t="shared" si="1260"/>
        <v>1.3141700000000001</v>
      </c>
      <c r="V2490" s="43">
        <f t="shared" si="1272"/>
        <v>42689</v>
      </c>
      <c r="W2490" s="43">
        <f t="shared" si="1262"/>
        <v>42734</v>
      </c>
      <c r="X2490" s="45">
        <f t="shared" si="1273"/>
        <v>0.58967391304347827</v>
      </c>
      <c r="Y2490" s="45">
        <f t="shared" si="1274"/>
        <v>1.093098570577725</v>
      </c>
      <c r="Z2490" s="47">
        <f t="shared" si="1275"/>
        <v>102.13756880221263</v>
      </c>
      <c r="AA2490" s="47">
        <f t="shared" si="1276"/>
        <v>130.44267228850049</v>
      </c>
      <c r="AB2490" s="45">
        <f t="shared" si="1277"/>
        <v>1.4888999999999999</v>
      </c>
      <c r="AC2490" s="2" t="str">
        <f t="shared" si="1263"/>
        <v>TY2</v>
      </c>
      <c r="AD2490">
        <f t="shared" si="1264"/>
        <v>130.453125</v>
      </c>
      <c r="AE2490">
        <f t="shared" si="1265"/>
        <v>129.625</v>
      </c>
      <c r="AF2490" s="49">
        <f t="shared" si="1292"/>
        <v>0.828125</v>
      </c>
      <c r="AG2490" s="3">
        <f t="shared" si="1278"/>
        <v>128.97506196506879</v>
      </c>
      <c r="AH2490">
        <f t="shared" si="1279"/>
        <v>127.93758761544331</v>
      </c>
      <c r="AI2490" s="51">
        <f t="shared" si="1280"/>
        <v>1.0374743496254837</v>
      </c>
      <c r="AJ2490" s="52">
        <f t="shared" si="1281"/>
        <v>0.20934934962548368</v>
      </c>
      <c r="AK2490" s="2">
        <v>42628</v>
      </c>
      <c r="AL2490" t="str">
        <v>912828VS</v>
      </c>
      <c r="AM2490">
        <v>-0.56279999999999997</v>
      </c>
      <c r="AN2490">
        <v>0.59640000000000004</v>
      </c>
      <c r="AO2490">
        <v>0.81389999999999996</v>
      </c>
      <c r="AP2490">
        <v>130.453125</v>
      </c>
      <c r="AQ2490">
        <f>VLOOKUP(AL2490,工作表1!$F$3:$G$1000,2,FALSE)</f>
        <v>2.5</v>
      </c>
      <c r="AR2490" t="str">
        <f>VLOOKUP(AL2490,工作表1!$F$3:$H$1000,3,FALSE)</f>
        <v>2023/8/15</v>
      </c>
      <c r="AS2490">
        <f t="shared" si="1266"/>
        <v>0.43583</v>
      </c>
      <c r="AT2490">
        <f t="shared" si="1267"/>
        <v>2.0641699999999998</v>
      </c>
      <c r="AU2490" s="43">
        <f t="shared" si="1282"/>
        <v>42781</v>
      </c>
      <c r="AV2490" s="43">
        <f t="shared" si="1268"/>
        <v>42825</v>
      </c>
      <c r="AW2490" s="45">
        <f t="shared" si="1283"/>
        <v>0.21739130434782608</v>
      </c>
      <c r="AX2490" s="45">
        <f t="shared" si="1284"/>
        <v>1.5598570577724837</v>
      </c>
      <c r="AY2490" s="47">
        <f t="shared" si="1285"/>
        <v>107.16602510840752</v>
      </c>
      <c r="AZ2490" s="47">
        <f t="shared" si="1286"/>
        <v>128.97506196506879</v>
      </c>
      <c r="BA2490" s="43"/>
      <c r="BC2490" s="2">
        <v>42627</v>
      </c>
      <c r="BD2490" t="str">
        <v>912828WE</v>
      </c>
      <c r="BE2490">
        <v>2.8820999999999999</v>
      </c>
      <c r="BF2490">
        <v>0.38823999999999997</v>
      </c>
      <c r="BG2490">
        <v>0.82720000000000005</v>
      </c>
      <c r="BH2490">
        <v>129.625</v>
      </c>
      <c r="BI2490">
        <f>VLOOKUP(BD2490,工作表1!$K$3:$L$1000,2,FALSE)</f>
        <v>2.75</v>
      </c>
      <c r="BJ2490" t="str">
        <f>VLOOKUP(BD2490,工作表1!$K$3:$M$1000,3,FALSE)</f>
        <v>2023/11/15</v>
      </c>
      <c r="BK2490">
        <f t="shared" si="1269"/>
        <v>0.437</v>
      </c>
      <c r="BL2490">
        <f t="shared" si="1270"/>
        <v>2.3130000000000002</v>
      </c>
      <c r="BM2490" s="43">
        <f t="shared" si="1287"/>
        <v>42689</v>
      </c>
      <c r="BN2490" s="43">
        <f t="shared" si="1271"/>
        <v>42916</v>
      </c>
      <c r="BO2490" s="45">
        <f t="shared" si="1288"/>
        <v>0.91915760869565211</v>
      </c>
      <c r="BP2490" s="45">
        <f t="shared" si="1289"/>
        <v>3.0890206223942824</v>
      </c>
      <c r="BQ2490" s="47">
        <f t="shared" si="1290"/>
        <v>109.05173028371389</v>
      </c>
      <c r="BR2490" s="47">
        <f t="shared" si="1291"/>
        <v>127.93758761544331</v>
      </c>
    </row>
    <row r="2491" spans="6:70" x14ac:dyDescent="0.25">
      <c r="F2491" s="2">
        <v>42710</v>
      </c>
      <c r="G2491">
        <v>0.62651999999999997</v>
      </c>
      <c r="H2491" s="43">
        <v>42748</v>
      </c>
      <c r="I2491">
        <v>2.2012</v>
      </c>
      <c r="L2491" s="2">
        <v>42627</v>
      </c>
      <c r="M2491" t="str">
        <v>912828R6</v>
      </c>
      <c r="N2491">
        <v>0.41449999999999998</v>
      </c>
      <c r="O2491">
        <v>0.2334</v>
      </c>
      <c r="P2491">
        <v>0.76739999999999997</v>
      </c>
      <c r="Q2491">
        <v>131.4375</v>
      </c>
      <c r="R2491">
        <f>VLOOKUP(M2491,工作表1!$A$3:$B$1000,2,FALSE)</f>
        <v>1.625</v>
      </c>
      <c r="S2491" t="str">
        <f>VLOOKUP(M2491,工作表1!$A$3:$C$1000,3,FALSE)</f>
        <v>2023/5/31</v>
      </c>
      <c r="T2491">
        <f t="shared" si="1261"/>
        <v>0.437</v>
      </c>
      <c r="U2491">
        <f t="shared" si="1260"/>
        <v>1.1879999999999999</v>
      </c>
      <c r="V2491" s="43">
        <f t="shared" si="1272"/>
        <v>42704</v>
      </c>
      <c r="W2491" s="43">
        <f t="shared" si="1262"/>
        <v>42734</v>
      </c>
      <c r="X2491" s="45">
        <f t="shared" si="1273"/>
        <v>0.47506830601092898</v>
      </c>
      <c r="Y2491" s="45">
        <f t="shared" si="1274"/>
        <v>0.94698611423010703</v>
      </c>
      <c r="Z2491" s="47">
        <f t="shared" si="1275"/>
        <v>101.26581634078948</v>
      </c>
      <c r="AA2491" s="47">
        <f t="shared" si="1276"/>
        <v>130.41442595884797</v>
      </c>
      <c r="AB2491" s="45">
        <f t="shared" si="1277"/>
        <v>1.5103</v>
      </c>
      <c r="AC2491" s="2" t="str">
        <f t="shared" si="1263"/>
        <v>TY2</v>
      </c>
      <c r="AD2491">
        <f t="shared" si="1264"/>
        <v>130.4375</v>
      </c>
      <c r="AE2491">
        <f t="shared" si="1265"/>
        <v>129.171875</v>
      </c>
      <c r="AF2491" s="49">
        <f t="shared" si="1292"/>
        <v>1.265625</v>
      </c>
      <c r="AG2491" s="3">
        <f t="shared" si="1278"/>
        <v>128.97049995910081</v>
      </c>
      <c r="AH2491">
        <f t="shared" si="1279"/>
        <v>127.46747173605151</v>
      </c>
      <c r="AI2491" s="51">
        <f t="shared" si="1280"/>
        <v>1.5030282230492986</v>
      </c>
      <c r="AJ2491" s="52">
        <f t="shared" si="1281"/>
        <v>0.23740322304929862</v>
      </c>
      <c r="AK2491" s="2">
        <v>42627</v>
      </c>
      <c r="AL2491" t="str">
        <v>912828VS</v>
      </c>
      <c r="AM2491">
        <v>-0.32229999999999998</v>
      </c>
      <c r="AN2491">
        <v>0.57199999999999995</v>
      </c>
      <c r="AO2491">
        <v>0.81389999999999996</v>
      </c>
      <c r="AP2491">
        <v>130.4375</v>
      </c>
      <c r="AQ2491">
        <f>VLOOKUP(AL2491,工作表1!$F$3:$G$1000,2,FALSE)</f>
        <v>2.5</v>
      </c>
      <c r="AR2491" t="str">
        <f>VLOOKUP(AL2491,工作表1!$F$3:$H$1000,3,FALSE)</f>
        <v>2023/8/15</v>
      </c>
      <c r="AS2491">
        <f t="shared" si="1266"/>
        <v>0.437</v>
      </c>
      <c r="AT2491">
        <f t="shared" si="1267"/>
        <v>2.0630000000000002</v>
      </c>
      <c r="AU2491" s="43">
        <f t="shared" si="1282"/>
        <v>42781</v>
      </c>
      <c r="AV2491" s="43">
        <f t="shared" si="1268"/>
        <v>42825</v>
      </c>
      <c r="AW2491" s="45">
        <f t="shared" si="1283"/>
        <v>0.21059782608695651</v>
      </c>
      <c r="AX2491" s="45">
        <f t="shared" si="1284"/>
        <v>1.5599128945801073</v>
      </c>
      <c r="AY2491" s="47">
        <f t="shared" si="1285"/>
        <v>107.17286175080652</v>
      </c>
      <c r="AZ2491" s="47">
        <f t="shared" si="1286"/>
        <v>128.97049995910081</v>
      </c>
      <c r="BA2491" s="43"/>
      <c r="BC2491" s="2">
        <v>42626</v>
      </c>
      <c r="BD2491" t="str">
        <v>912828WE</v>
      </c>
      <c r="BE2491">
        <v>2.5583999999999998</v>
      </c>
      <c r="BF2491">
        <v>0.40050000000000002</v>
      </c>
      <c r="BG2491">
        <v>0.82720000000000005</v>
      </c>
      <c r="BH2491">
        <v>129.171875</v>
      </c>
      <c r="BI2491">
        <f>VLOOKUP(BD2491,工作表1!$K$3:$L$1000,2,FALSE)</f>
        <v>2.75</v>
      </c>
      <c r="BJ2491" t="str">
        <f>VLOOKUP(BD2491,工作表1!$K$3:$M$1000,3,FALSE)</f>
        <v>2023/11/15</v>
      </c>
      <c r="BK2491">
        <f t="shared" si="1269"/>
        <v>0.43753999999999998</v>
      </c>
      <c r="BL2491">
        <f t="shared" si="1270"/>
        <v>2.3124600000000002</v>
      </c>
      <c r="BM2491" s="43">
        <f t="shared" si="1287"/>
        <v>42689</v>
      </c>
      <c r="BN2491" s="43">
        <f t="shared" si="1271"/>
        <v>42916</v>
      </c>
      <c r="BO2491" s="45">
        <f t="shared" si="1288"/>
        <v>0.91168478260869557</v>
      </c>
      <c r="BP2491" s="45">
        <f t="shared" si="1289"/>
        <v>3.0890820428826684</v>
      </c>
      <c r="BQ2491" s="47">
        <f t="shared" si="1290"/>
        <v>108.6736035873373</v>
      </c>
      <c r="BR2491" s="47">
        <f t="shared" si="1291"/>
        <v>127.46747173605151</v>
      </c>
    </row>
    <row r="2492" spans="6:70" x14ac:dyDescent="0.25">
      <c r="F2492" s="2">
        <v>42709</v>
      </c>
      <c r="G2492">
        <v>0.62404000000000004</v>
      </c>
      <c r="H2492" s="43">
        <v>42747</v>
      </c>
      <c r="I2492">
        <v>2.1698</v>
      </c>
      <c r="L2492" s="2">
        <v>42626</v>
      </c>
      <c r="M2492" t="str">
        <v>912828VB</v>
      </c>
      <c r="N2492">
        <v>-0.49280000000000002</v>
      </c>
      <c r="O2492">
        <v>0.87473999999999996</v>
      </c>
      <c r="P2492">
        <v>0.77400000000000002</v>
      </c>
      <c r="Q2492">
        <v>130.96875</v>
      </c>
      <c r="R2492">
        <f>VLOOKUP(M2492,工作表1!$A$3:$B$1000,2,FALSE)</f>
        <v>1.75</v>
      </c>
      <c r="S2492" t="str">
        <f>VLOOKUP(M2492,工作表1!$A$3:$C$1000,3,FALSE)</f>
        <v>2023/5/15</v>
      </c>
      <c r="T2492">
        <f t="shared" si="1261"/>
        <v>0.43753999999999998</v>
      </c>
      <c r="U2492">
        <f t="shared" si="1260"/>
        <v>1.31246</v>
      </c>
      <c r="V2492" s="43">
        <f t="shared" si="1272"/>
        <v>42689</v>
      </c>
      <c r="W2492" s="43">
        <f t="shared" si="1262"/>
        <v>42734</v>
      </c>
      <c r="X2492" s="45">
        <f t="shared" si="1273"/>
        <v>0.58016304347826086</v>
      </c>
      <c r="Y2492" s="45">
        <f t="shared" si="1274"/>
        <v>1.093176742108398</v>
      </c>
      <c r="Z2492" s="47">
        <f t="shared" si="1275"/>
        <v>101.6121679365036</v>
      </c>
      <c r="AA2492" s="47">
        <f t="shared" si="1276"/>
        <v>129.73560196056553</v>
      </c>
      <c r="AB2492" s="45">
        <f t="shared" si="1277"/>
        <v>1.5508</v>
      </c>
      <c r="AC2492" s="2" t="str">
        <f t="shared" si="1263"/>
        <v>TY2</v>
      </c>
      <c r="AD2492">
        <f t="shared" si="1264"/>
        <v>129.984375</v>
      </c>
      <c r="AE2492">
        <f t="shared" si="1265"/>
        <v>129.6875</v>
      </c>
      <c r="AF2492" s="49">
        <f t="shared" si="1292"/>
        <v>0.296875</v>
      </c>
      <c r="AG2492" s="3">
        <f t="shared" si="1278"/>
        <v>128.4483141749993</v>
      </c>
      <c r="AH2492">
        <f t="shared" si="1279"/>
        <v>127.98181272574867</v>
      </c>
      <c r="AI2492" s="51">
        <f t="shared" si="1280"/>
        <v>0.46650144925062875</v>
      </c>
      <c r="AJ2492" s="52">
        <f t="shared" si="1281"/>
        <v>0.16962644925062875</v>
      </c>
      <c r="AK2492" s="2">
        <v>42626</v>
      </c>
      <c r="AL2492" t="str">
        <v>912828VS</v>
      </c>
      <c r="AM2492">
        <v>-1.2579</v>
      </c>
      <c r="AN2492">
        <v>0.65917000000000003</v>
      </c>
      <c r="AO2492">
        <v>0.81389999999999996</v>
      </c>
      <c r="AP2492">
        <v>129.984375</v>
      </c>
      <c r="AQ2492">
        <f>VLOOKUP(AL2492,工作表1!$F$3:$G$1000,2,FALSE)</f>
        <v>2.5</v>
      </c>
      <c r="AR2492" t="str">
        <f>VLOOKUP(AL2492,工作表1!$F$3:$H$1000,3,FALSE)</f>
        <v>2023/8/15</v>
      </c>
      <c r="AS2492">
        <f t="shared" si="1266"/>
        <v>0.43753999999999998</v>
      </c>
      <c r="AT2492">
        <f t="shared" si="1267"/>
        <v>2.0624600000000002</v>
      </c>
      <c r="AU2492" s="43">
        <f t="shared" si="1282"/>
        <v>42781</v>
      </c>
      <c r="AV2492" s="43">
        <f t="shared" si="1268"/>
        <v>42825</v>
      </c>
      <c r="AW2492" s="45">
        <f t="shared" si="1283"/>
        <v>0.20380434782608697</v>
      </c>
      <c r="AX2492" s="45">
        <f t="shared" si="1284"/>
        <v>1.5599687313877308</v>
      </c>
      <c r="AY2492" s="47">
        <f t="shared" si="1285"/>
        <v>106.75874440018261</v>
      </c>
      <c r="AZ2492" s="47">
        <f t="shared" si="1286"/>
        <v>128.4483141749993</v>
      </c>
      <c r="BA2492" s="43"/>
      <c r="BC2492" s="2">
        <v>42625</v>
      </c>
      <c r="BD2492" t="str">
        <v>912828WE</v>
      </c>
      <c r="BE2492">
        <v>2.7629999999999999</v>
      </c>
      <c r="BF2492">
        <v>0.39105000000000001</v>
      </c>
      <c r="BG2492">
        <v>0.82720000000000005</v>
      </c>
      <c r="BH2492">
        <v>129.6875</v>
      </c>
      <c r="BI2492">
        <f>VLOOKUP(BD2492,工作表1!$K$3:$L$1000,2,FALSE)</f>
        <v>2.75</v>
      </c>
      <c r="BJ2492" t="str">
        <f>VLOOKUP(BD2492,工作表1!$K$3:$M$1000,3,FALSE)</f>
        <v>2023/11/15</v>
      </c>
      <c r="BK2492">
        <f t="shared" si="1269"/>
        <v>0.4365</v>
      </c>
      <c r="BL2492">
        <f t="shared" si="1270"/>
        <v>2.3134999999999999</v>
      </c>
      <c r="BM2492" s="43">
        <f t="shared" si="1287"/>
        <v>42689</v>
      </c>
      <c r="BN2492" s="43">
        <f t="shared" si="1271"/>
        <v>42916</v>
      </c>
      <c r="BO2492" s="45">
        <f t="shared" si="1288"/>
        <v>0.90421195652173914</v>
      </c>
      <c r="BP2492" s="45">
        <f t="shared" si="1289"/>
        <v>3.0891434633710544</v>
      </c>
      <c r="BQ2492" s="47">
        <f t="shared" si="1290"/>
        <v>109.11108939084889</v>
      </c>
      <c r="BR2492" s="47">
        <f t="shared" si="1291"/>
        <v>127.98181272574867</v>
      </c>
    </row>
    <row r="2493" spans="6:70" x14ac:dyDescent="0.25">
      <c r="F2493" s="2">
        <v>42706</v>
      </c>
      <c r="G2493">
        <v>0.61699999999999999</v>
      </c>
      <c r="H2493" s="43">
        <v>42746</v>
      </c>
      <c r="I2493">
        <v>2.1842999999999999</v>
      </c>
      <c r="L2493" s="2">
        <v>42625</v>
      </c>
      <c r="M2493" t="str">
        <v>912828R6</v>
      </c>
      <c r="N2493">
        <v>-0.16370000000000001</v>
      </c>
      <c r="O2493">
        <v>0.64187000000000005</v>
      </c>
      <c r="P2493">
        <v>0.76739999999999997</v>
      </c>
      <c r="Q2493">
        <v>131.453125</v>
      </c>
      <c r="R2493">
        <f>VLOOKUP(M2493,工作表1!$A$3:$B$1000,2,FALSE)</f>
        <v>1.625</v>
      </c>
      <c r="S2493" t="str">
        <f>VLOOKUP(M2493,工作表1!$A$3:$C$1000,3,FALSE)</f>
        <v>2023/5/31</v>
      </c>
      <c r="T2493">
        <f t="shared" si="1261"/>
        <v>0.4365</v>
      </c>
      <c r="U2493">
        <f t="shared" si="1260"/>
        <v>1.1884999999999999</v>
      </c>
      <c r="V2493" s="43">
        <f t="shared" si="1272"/>
        <v>42704</v>
      </c>
      <c r="W2493" s="43">
        <f t="shared" si="1262"/>
        <v>42734</v>
      </c>
      <c r="X2493" s="45">
        <f t="shared" si="1273"/>
        <v>0.46618852459016391</v>
      </c>
      <c r="Y2493" s="45">
        <f t="shared" si="1274"/>
        <v>0.94701044239838317</v>
      </c>
      <c r="Z2493" s="47">
        <f t="shared" si="1275"/>
        <v>101.15501971634809</v>
      </c>
      <c r="AA2493" s="47">
        <f t="shared" si="1276"/>
        <v>130.24069655755267</v>
      </c>
      <c r="AB2493" s="45">
        <f t="shared" si="1277"/>
        <v>1.4911000000000001</v>
      </c>
      <c r="AC2493" s="2" t="str">
        <f t="shared" si="1263"/>
        <v>TY2</v>
      </c>
      <c r="AD2493">
        <f t="shared" si="1264"/>
        <v>130.5</v>
      </c>
      <c r="AE2493">
        <f t="shared" si="1265"/>
        <v>129.546875</v>
      </c>
      <c r="AF2493" s="49">
        <f t="shared" si="1292"/>
        <v>0.953125</v>
      </c>
      <c r="AG2493" s="3">
        <f t="shared" si="1278"/>
        <v>128.94461616183906</v>
      </c>
      <c r="AH2493">
        <f t="shared" si="1279"/>
        <v>127.8793968906794</v>
      </c>
      <c r="AI2493" s="51">
        <f t="shared" si="1280"/>
        <v>1.0652192711596626</v>
      </c>
      <c r="AJ2493" s="52">
        <f t="shared" si="1281"/>
        <v>0.11209427115966264</v>
      </c>
      <c r="AK2493" s="2">
        <v>42625</v>
      </c>
      <c r="AL2493" t="str">
        <v>912828VS</v>
      </c>
      <c r="AM2493">
        <v>-1.3327</v>
      </c>
      <c r="AN2493">
        <v>0.66481999999999997</v>
      </c>
      <c r="AO2493">
        <v>0.81389999999999996</v>
      </c>
      <c r="AP2493">
        <v>130.5</v>
      </c>
      <c r="AQ2493">
        <f>VLOOKUP(AL2493,工作表1!$F$3:$G$1000,2,FALSE)</f>
        <v>2.5</v>
      </c>
      <c r="AR2493" t="str">
        <f>VLOOKUP(AL2493,工作表1!$F$3:$H$1000,3,FALSE)</f>
        <v>2023/8/15</v>
      </c>
      <c r="AS2493">
        <f t="shared" si="1266"/>
        <v>0.4365</v>
      </c>
      <c r="AT2493">
        <f t="shared" si="1267"/>
        <v>2.0634999999999999</v>
      </c>
      <c r="AU2493" s="43">
        <f t="shared" si="1282"/>
        <v>42781</v>
      </c>
      <c r="AV2493" s="43">
        <f t="shared" si="1268"/>
        <v>42825</v>
      </c>
      <c r="AW2493" s="45">
        <f t="shared" si="1283"/>
        <v>0.19701086956521741</v>
      </c>
      <c r="AX2493" s="45">
        <f t="shared" si="1284"/>
        <v>1.5600245681953542</v>
      </c>
      <c r="AY2493" s="47">
        <f t="shared" si="1285"/>
        <v>107.1744446352167</v>
      </c>
      <c r="AZ2493" s="47">
        <f t="shared" si="1286"/>
        <v>128.94461616183906</v>
      </c>
      <c r="BA2493" s="43"/>
      <c r="BC2493" s="2">
        <v>42622</v>
      </c>
      <c r="BD2493" t="str">
        <v>912828WE</v>
      </c>
      <c r="BE2493">
        <v>3.2887</v>
      </c>
      <c r="BF2493">
        <v>0.36437000000000003</v>
      </c>
      <c r="BG2493">
        <v>0.82720000000000005</v>
      </c>
      <c r="BH2493">
        <v>129.546875</v>
      </c>
      <c r="BI2493">
        <f>VLOOKUP(BD2493,工作表1!$K$3:$L$1000,2,FALSE)</f>
        <v>2.75</v>
      </c>
      <c r="BJ2493" t="str">
        <f>VLOOKUP(BD2493,工作表1!$K$3:$M$1000,3,FALSE)</f>
        <v>2023/11/15</v>
      </c>
      <c r="BK2493">
        <f t="shared" si="1269"/>
        <v>0.45150000000000001</v>
      </c>
      <c r="BL2493">
        <f t="shared" si="1270"/>
        <v>2.2984999999999998</v>
      </c>
      <c r="BM2493" s="43">
        <f t="shared" si="1287"/>
        <v>42689</v>
      </c>
      <c r="BN2493" s="43">
        <f t="shared" si="1271"/>
        <v>42916</v>
      </c>
      <c r="BO2493" s="45">
        <f t="shared" si="1288"/>
        <v>0.89673913043478259</v>
      </c>
      <c r="BP2493" s="45">
        <f t="shared" si="1289"/>
        <v>3.0892048838594399</v>
      </c>
      <c r="BQ2493" s="47">
        <f t="shared" si="1290"/>
        <v>109.02543406002479</v>
      </c>
      <c r="BR2493" s="47">
        <f t="shared" si="1291"/>
        <v>127.8793968906794</v>
      </c>
    </row>
    <row r="2494" spans="6:70" x14ac:dyDescent="0.25">
      <c r="F2494" s="2">
        <v>42705</v>
      </c>
      <c r="G2494">
        <v>0.61799999999999999</v>
      </c>
      <c r="H2494" s="43">
        <v>42745</v>
      </c>
      <c r="I2494">
        <v>2.1795</v>
      </c>
      <c r="L2494" s="2">
        <v>42622</v>
      </c>
      <c r="M2494" t="str">
        <v>912828R6</v>
      </c>
      <c r="N2494">
        <v>0.19489999999999999</v>
      </c>
      <c r="O2494">
        <v>0.41476000000000002</v>
      </c>
      <c r="P2494">
        <v>0.76739999999999997</v>
      </c>
      <c r="Q2494">
        <v>131.3125</v>
      </c>
      <c r="R2494">
        <f>VLOOKUP(M2494,工作表1!$A$3:$B$1000,2,FALSE)</f>
        <v>1.625</v>
      </c>
      <c r="S2494" t="str">
        <f>VLOOKUP(M2494,工作表1!$A$3:$C$1000,3,FALSE)</f>
        <v>2023/5/31</v>
      </c>
      <c r="T2494">
        <f t="shared" si="1261"/>
        <v>0.45150000000000001</v>
      </c>
      <c r="U2494">
        <f t="shared" si="1260"/>
        <v>1.1735</v>
      </c>
      <c r="V2494" s="43">
        <f t="shared" si="1272"/>
        <v>42704</v>
      </c>
      <c r="W2494" s="43">
        <f t="shared" si="1262"/>
        <v>42734</v>
      </c>
      <c r="X2494" s="45">
        <f t="shared" si="1273"/>
        <v>0.46174863387978138</v>
      </c>
      <c r="Y2494" s="45">
        <f t="shared" si="1274"/>
        <v>0.94702260648252112</v>
      </c>
      <c r="Z2494" s="47">
        <f t="shared" si="1275"/>
        <v>101.12223575065673</v>
      </c>
      <c r="AA2494" s="47">
        <f t="shared" si="1276"/>
        <v>130.18931481795153</v>
      </c>
      <c r="AB2494" s="45">
        <f t="shared" si="1277"/>
        <v>1.5125</v>
      </c>
      <c r="AC2494" s="2" t="str">
        <f t="shared" si="1263"/>
        <v>TY2</v>
      </c>
      <c r="AD2494">
        <f t="shared" si="1264"/>
        <v>130.359375</v>
      </c>
      <c r="AE2494">
        <f t="shared" si="1265"/>
        <v>129.90625</v>
      </c>
      <c r="AF2494" s="49">
        <f t="shared" si="1292"/>
        <v>0.453125</v>
      </c>
      <c r="AG2494" s="3">
        <f t="shared" si="1278"/>
        <v>128.84308354295106</v>
      </c>
      <c r="AH2494">
        <f t="shared" si="1279"/>
        <v>128.24136426416032</v>
      </c>
      <c r="AI2494" s="51">
        <f t="shared" si="1280"/>
        <v>0.60171927879073905</v>
      </c>
      <c r="AJ2494" s="52">
        <f t="shared" si="1281"/>
        <v>0.14859427879073905</v>
      </c>
      <c r="AK2494" s="2">
        <v>42622</v>
      </c>
      <c r="AL2494" t="str">
        <v>912828VS</v>
      </c>
      <c r="AM2494">
        <v>-0.84189999999999998</v>
      </c>
      <c r="AN2494">
        <v>0.61633000000000004</v>
      </c>
      <c r="AO2494">
        <v>0.81389999999999996</v>
      </c>
      <c r="AP2494">
        <v>130.359375</v>
      </c>
      <c r="AQ2494">
        <f>VLOOKUP(AL2494,工作表1!$F$3:$G$1000,2,FALSE)</f>
        <v>2.5</v>
      </c>
      <c r="AR2494" t="str">
        <f>VLOOKUP(AL2494,工作表1!$F$3:$H$1000,3,FALSE)</f>
        <v>2023/8/15</v>
      </c>
      <c r="AS2494">
        <f t="shared" si="1266"/>
        <v>0.45150000000000001</v>
      </c>
      <c r="AT2494">
        <f t="shared" si="1267"/>
        <v>2.0484999999999998</v>
      </c>
      <c r="AU2494" s="43">
        <f t="shared" si="1282"/>
        <v>42781</v>
      </c>
      <c r="AV2494" s="43">
        <f t="shared" si="1268"/>
        <v>42825</v>
      </c>
      <c r="AW2494" s="45">
        <f t="shared" si="1283"/>
        <v>0.19021739130434784</v>
      </c>
      <c r="AX2494" s="45">
        <f t="shared" si="1284"/>
        <v>1.560080405002978</v>
      </c>
      <c r="AY2494" s="47">
        <f t="shared" si="1285"/>
        <v>107.09466195131562</v>
      </c>
      <c r="AZ2494" s="47">
        <f t="shared" si="1286"/>
        <v>128.84308354295106</v>
      </c>
      <c r="BA2494" s="43"/>
      <c r="BC2494" s="2">
        <v>42621</v>
      </c>
      <c r="BD2494" t="str">
        <v>912828WE</v>
      </c>
      <c r="BE2494">
        <v>3.7441</v>
      </c>
      <c r="BF2494">
        <v>0.34417999999999999</v>
      </c>
      <c r="BG2494">
        <v>0.82720000000000005</v>
      </c>
      <c r="BH2494">
        <v>129.90625</v>
      </c>
      <c r="BI2494">
        <f>VLOOKUP(BD2494,工作表1!$K$3:$L$1000,2,FALSE)</f>
        <v>2.75</v>
      </c>
      <c r="BJ2494" t="str">
        <f>VLOOKUP(BD2494,工作表1!$K$3:$M$1000,3,FALSE)</f>
        <v>2023/11/15</v>
      </c>
      <c r="BK2494">
        <f t="shared" si="1269"/>
        <v>0.44750000000000001</v>
      </c>
      <c r="BL2494">
        <f t="shared" si="1270"/>
        <v>2.3025000000000002</v>
      </c>
      <c r="BM2494" s="43">
        <f t="shared" si="1287"/>
        <v>42689</v>
      </c>
      <c r="BN2494" s="43">
        <f t="shared" si="1271"/>
        <v>42916</v>
      </c>
      <c r="BO2494" s="45">
        <f t="shared" si="1288"/>
        <v>0.87432065217391308</v>
      </c>
      <c r="BP2494" s="45">
        <f t="shared" si="1289"/>
        <v>3.0893891453245983</v>
      </c>
      <c r="BQ2494" s="47">
        <f t="shared" si="1290"/>
        <v>109.3615592818705</v>
      </c>
      <c r="BR2494" s="47">
        <f t="shared" si="1291"/>
        <v>128.24136426416032</v>
      </c>
    </row>
    <row r="2495" spans="6:70" x14ac:dyDescent="0.25">
      <c r="F2495" s="2">
        <v>42704</v>
      </c>
      <c r="G2495">
        <v>0.60699999999999998</v>
      </c>
      <c r="H2495" s="43">
        <v>42744</v>
      </c>
      <c r="I2495">
        <v>2.1722999999999999</v>
      </c>
      <c r="L2495" s="2">
        <v>42621</v>
      </c>
      <c r="M2495" t="str">
        <v>912828VB</v>
      </c>
      <c r="N2495">
        <v>7.9399999999999998E-2</v>
      </c>
      <c r="O2495">
        <v>0.49352000000000001</v>
      </c>
      <c r="P2495">
        <v>0.77400000000000002</v>
      </c>
      <c r="Q2495">
        <v>131.671875</v>
      </c>
      <c r="R2495">
        <f>VLOOKUP(M2495,工作表1!$A$3:$B$1000,2,FALSE)</f>
        <v>1.75</v>
      </c>
      <c r="S2495" t="str">
        <f>VLOOKUP(M2495,工作表1!$A$3:$C$1000,3,FALSE)</f>
        <v>2023/5/15</v>
      </c>
      <c r="T2495">
        <f t="shared" si="1261"/>
        <v>0.44750000000000001</v>
      </c>
      <c r="U2495">
        <f t="shared" si="1260"/>
        <v>1.3025</v>
      </c>
      <c r="V2495" s="43">
        <f t="shared" si="1272"/>
        <v>42689</v>
      </c>
      <c r="W2495" s="43">
        <f t="shared" si="1262"/>
        <v>42734</v>
      </c>
      <c r="X2495" s="45">
        <f t="shared" si="1273"/>
        <v>0.55638586956521741</v>
      </c>
      <c r="Y2495" s="45">
        <f t="shared" si="1274"/>
        <v>1.0933721709350803</v>
      </c>
      <c r="Z2495" s="47">
        <f t="shared" si="1275"/>
        <v>102.29028739909663</v>
      </c>
      <c r="AA2495" s="47">
        <f t="shared" si="1276"/>
        <v>130.54347319309539</v>
      </c>
      <c r="AB2495" s="45">
        <f t="shared" si="1277"/>
        <v>1.4505999999999999</v>
      </c>
      <c r="AC2495" s="2" t="str">
        <f t="shared" si="1263"/>
        <v>TY2</v>
      </c>
      <c r="AD2495">
        <f t="shared" si="1264"/>
        <v>130.71875</v>
      </c>
      <c r="AE2495">
        <f t="shared" si="1265"/>
        <v>130.546875</v>
      </c>
      <c r="AF2495" s="49">
        <f t="shared" si="1292"/>
        <v>0.171875</v>
      </c>
      <c r="AG2495" s="3">
        <f t="shared" si="1278"/>
        <v>129.15787545539831</v>
      </c>
      <c r="AH2495">
        <f t="shared" si="1279"/>
        <v>128.90744466380391</v>
      </c>
      <c r="AI2495" s="51">
        <f t="shared" si="1280"/>
        <v>0.25043079159439685</v>
      </c>
      <c r="AJ2495" s="52">
        <f t="shared" si="1281"/>
        <v>7.8555791594396851E-2</v>
      </c>
      <c r="AK2495" s="2">
        <v>42621</v>
      </c>
      <c r="AL2495" t="str">
        <v>912828VS</v>
      </c>
      <c r="AM2495">
        <v>-1.1868000000000001</v>
      </c>
      <c r="AN2495">
        <v>0.64629000000000003</v>
      </c>
      <c r="AO2495">
        <v>0.81389999999999996</v>
      </c>
      <c r="AP2495">
        <v>130.71875</v>
      </c>
      <c r="AQ2495">
        <f>VLOOKUP(AL2495,工作表1!$F$3:$G$1000,2,FALSE)</f>
        <v>2.5</v>
      </c>
      <c r="AR2495" t="str">
        <f>VLOOKUP(AL2495,工作表1!$F$3:$H$1000,3,FALSE)</f>
        <v>2023/8/15</v>
      </c>
      <c r="AS2495">
        <f t="shared" si="1266"/>
        <v>0.44750000000000001</v>
      </c>
      <c r="AT2495">
        <f t="shared" si="1267"/>
        <v>2.0525000000000002</v>
      </c>
      <c r="AU2495" s="43">
        <f t="shared" si="1282"/>
        <v>42781</v>
      </c>
      <c r="AV2495" s="43">
        <f t="shared" si="1268"/>
        <v>42825</v>
      </c>
      <c r="AW2495" s="45">
        <f t="shared" si="1283"/>
        <v>0.16983695652173914</v>
      </c>
      <c r="AX2495" s="45">
        <f t="shared" si="1284"/>
        <v>1.5602479154258488</v>
      </c>
      <c r="AY2495" s="47">
        <f t="shared" si="1285"/>
        <v>107.38656578824762</v>
      </c>
      <c r="AZ2495" s="47">
        <f t="shared" si="1286"/>
        <v>129.15787545539831</v>
      </c>
      <c r="BA2495" s="43"/>
      <c r="BC2495" s="2">
        <v>42620</v>
      </c>
      <c r="BD2495" t="str">
        <v>912828WE</v>
      </c>
      <c r="BE2495">
        <v>4.2569999999999997</v>
      </c>
      <c r="BF2495">
        <v>0.30020999999999998</v>
      </c>
      <c r="BG2495">
        <v>0.82720000000000005</v>
      </c>
      <c r="BH2495">
        <v>130.546875</v>
      </c>
      <c r="BI2495">
        <f>VLOOKUP(BD2495,工作表1!$K$3:$L$1000,2,FALSE)</f>
        <v>2.75</v>
      </c>
      <c r="BJ2495" t="str">
        <f>VLOOKUP(BD2495,工作表1!$K$3:$M$1000,3,FALSE)</f>
        <v>2023/11/15</v>
      </c>
      <c r="BK2495">
        <f t="shared" si="1269"/>
        <v>0.43181999999999998</v>
      </c>
      <c r="BL2495">
        <f t="shared" si="1270"/>
        <v>2.3181799999999999</v>
      </c>
      <c r="BM2495" s="43">
        <f t="shared" si="1287"/>
        <v>42689</v>
      </c>
      <c r="BN2495" s="43">
        <f t="shared" si="1271"/>
        <v>42916</v>
      </c>
      <c r="BO2495" s="45">
        <f t="shared" si="1288"/>
        <v>0.86684782608695654</v>
      </c>
      <c r="BP2495" s="45">
        <f t="shared" si="1289"/>
        <v>3.0894505658129838</v>
      </c>
      <c r="BQ2495" s="47">
        <f t="shared" si="1290"/>
        <v>109.93654736973421</v>
      </c>
      <c r="BR2495" s="47">
        <f t="shared" si="1291"/>
        <v>128.90744466380391</v>
      </c>
    </row>
    <row r="2496" spans="6:70" x14ac:dyDescent="0.25">
      <c r="F2496" s="2">
        <v>42703</v>
      </c>
      <c r="G2496">
        <v>0.6</v>
      </c>
      <c r="H2496" s="43">
        <v>42741</v>
      </c>
      <c r="I2496">
        <v>2.2281</v>
      </c>
      <c r="L2496" s="2">
        <v>42620</v>
      </c>
      <c r="M2496" t="str">
        <v>912828R6</v>
      </c>
      <c r="N2496">
        <v>0.114</v>
      </c>
      <c r="O2496">
        <v>0.45784000000000002</v>
      </c>
      <c r="P2496">
        <v>0.76739999999999997</v>
      </c>
      <c r="Q2496">
        <v>132.296875</v>
      </c>
      <c r="R2496">
        <f>VLOOKUP(M2496,工作表1!$A$3:$B$1000,2,FALSE)</f>
        <v>1.625</v>
      </c>
      <c r="S2496" t="str">
        <f>VLOOKUP(M2496,工作表1!$A$3:$C$1000,3,FALSE)</f>
        <v>2023/5/31</v>
      </c>
      <c r="T2496">
        <f t="shared" si="1261"/>
        <v>0.43181999999999998</v>
      </c>
      <c r="U2496">
        <f t="shared" si="1260"/>
        <v>1.1931799999999999</v>
      </c>
      <c r="V2496" s="43">
        <f t="shared" si="1272"/>
        <v>42704</v>
      </c>
      <c r="W2496" s="43">
        <f t="shared" si="1262"/>
        <v>42734</v>
      </c>
      <c r="X2496" s="45">
        <f t="shared" si="1273"/>
        <v>0.44398907103825141</v>
      </c>
      <c r="Y2496" s="45">
        <f t="shared" si="1274"/>
        <v>0.94707126281907339</v>
      </c>
      <c r="Z2496" s="47">
        <f t="shared" si="1275"/>
        <v>101.87805353182779</v>
      </c>
      <c r="AA2496" s="47">
        <f t="shared" si="1276"/>
        <v>131.10807286163615</v>
      </c>
      <c r="AB2496" s="45">
        <f t="shared" si="1277"/>
        <v>1.3891</v>
      </c>
      <c r="AC2496" s="2" t="str">
        <f t="shared" si="1263"/>
        <v>TY2</v>
      </c>
      <c r="AD2496">
        <f t="shared" si="1264"/>
        <v>131.359375</v>
      </c>
      <c r="AE2496">
        <f t="shared" si="1265"/>
        <v>130.546875</v>
      </c>
      <c r="AF2496" s="49">
        <f t="shared" si="1292"/>
        <v>0.8125</v>
      </c>
      <c r="AG2496" s="3">
        <f t="shared" si="1278"/>
        <v>129.79109532153421</v>
      </c>
      <c r="AH2496">
        <f t="shared" si="1279"/>
        <v>128.86283994371098</v>
      </c>
      <c r="AI2496" s="51">
        <f t="shared" si="1280"/>
        <v>0.92825537782323408</v>
      </c>
      <c r="AJ2496" s="52">
        <f t="shared" si="1281"/>
        <v>0.11575537782323408</v>
      </c>
      <c r="AK2496" s="2">
        <v>42620</v>
      </c>
      <c r="AL2496" t="str">
        <v>912828VS</v>
      </c>
      <c r="AM2496">
        <v>-1.2262</v>
      </c>
      <c r="AN2496">
        <v>0.62841999999999998</v>
      </c>
      <c r="AO2496">
        <v>0.81389999999999996</v>
      </c>
      <c r="AP2496">
        <v>131.359375</v>
      </c>
      <c r="AQ2496">
        <f>VLOOKUP(AL2496,工作表1!$F$3:$G$1000,2,FALSE)</f>
        <v>2.5</v>
      </c>
      <c r="AR2496" t="str">
        <f>VLOOKUP(AL2496,工作表1!$F$3:$H$1000,3,FALSE)</f>
        <v>2023/8/15</v>
      </c>
      <c r="AS2496">
        <f t="shared" si="1266"/>
        <v>0.43181999999999998</v>
      </c>
      <c r="AT2496">
        <f t="shared" si="1267"/>
        <v>2.0681799999999999</v>
      </c>
      <c r="AU2496" s="43">
        <f t="shared" si="1282"/>
        <v>42781</v>
      </c>
      <c r="AV2496" s="43">
        <f t="shared" si="1268"/>
        <v>42825</v>
      </c>
      <c r="AW2496" s="45">
        <f t="shared" si="1283"/>
        <v>0.16304347826086957</v>
      </c>
      <c r="AX2496" s="45">
        <f t="shared" si="1284"/>
        <v>1.5603037522334724</v>
      </c>
      <c r="AY2496" s="47">
        <f t="shared" si="1285"/>
        <v>107.92198626301861</v>
      </c>
      <c r="AZ2496" s="47">
        <f t="shared" si="1286"/>
        <v>129.79109532153421</v>
      </c>
      <c r="BA2496" s="43"/>
      <c r="BC2496" s="2">
        <v>42619</v>
      </c>
      <c r="BD2496" t="str">
        <v>912828WE</v>
      </c>
      <c r="BE2496">
        <v>3.5661</v>
      </c>
      <c r="BF2496">
        <v>0.33590999999999999</v>
      </c>
      <c r="BG2496">
        <v>0.82720000000000005</v>
      </c>
      <c r="BH2496">
        <v>130.546875</v>
      </c>
      <c r="BI2496">
        <f>VLOOKUP(BD2496,工作表1!$K$3:$L$1000,2,FALSE)</f>
        <v>2.75</v>
      </c>
      <c r="BJ2496" t="str">
        <f>VLOOKUP(BD2496,工作表1!$K$3:$M$1000,3,FALSE)</f>
        <v>2023/11/15</v>
      </c>
      <c r="BK2496">
        <f t="shared" si="1269"/>
        <v>0.436</v>
      </c>
      <c r="BL2496">
        <f t="shared" si="1270"/>
        <v>2.3140000000000001</v>
      </c>
      <c r="BM2496" s="43">
        <f t="shared" si="1287"/>
        <v>42689</v>
      </c>
      <c r="BN2496" s="43">
        <f t="shared" si="1271"/>
        <v>42916</v>
      </c>
      <c r="BO2496" s="45">
        <f t="shared" si="1288"/>
        <v>0.859375</v>
      </c>
      <c r="BP2496" s="45">
        <f t="shared" si="1289"/>
        <v>3.0895119863013698</v>
      </c>
      <c r="BQ2496" s="47">
        <f t="shared" si="1290"/>
        <v>109.90741450432965</v>
      </c>
      <c r="BR2496" s="47">
        <f t="shared" si="1291"/>
        <v>128.86283994371098</v>
      </c>
    </row>
    <row r="2497" spans="6:70" x14ac:dyDescent="0.25">
      <c r="F2497" s="2">
        <v>42702</v>
      </c>
      <c r="G2497">
        <v>0.59750000000000003</v>
      </c>
      <c r="H2497" s="43">
        <v>42740</v>
      </c>
      <c r="I2497">
        <v>2.1530999999999998</v>
      </c>
      <c r="L2497" s="2">
        <v>42619</v>
      </c>
      <c r="M2497" t="str">
        <v>912828VB</v>
      </c>
      <c r="N2497">
        <v>-0.1444</v>
      </c>
      <c r="O2497">
        <v>0.58353999999999995</v>
      </c>
      <c r="P2497">
        <v>0.77400000000000002</v>
      </c>
      <c r="Q2497">
        <v>132.296875</v>
      </c>
      <c r="R2497">
        <f>VLOOKUP(M2497,工作表1!$A$3:$B$1000,2,FALSE)</f>
        <v>1.75</v>
      </c>
      <c r="S2497" t="str">
        <f>VLOOKUP(M2497,工作表1!$A$3:$C$1000,3,FALSE)</f>
        <v>2023/5/15</v>
      </c>
      <c r="T2497">
        <f t="shared" si="1261"/>
        <v>0.436</v>
      </c>
      <c r="U2497">
        <f t="shared" si="1260"/>
        <v>1.3140000000000001</v>
      </c>
      <c r="V2497" s="43">
        <f t="shared" si="1272"/>
        <v>42689</v>
      </c>
      <c r="W2497" s="43">
        <f t="shared" si="1262"/>
        <v>42734</v>
      </c>
      <c r="X2497" s="45">
        <f t="shared" si="1273"/>
        <v>0.546875</v>
      </c>
      <c r="Y2497" s="45">
        <f t="shared" si="1274"/>
        <v>1.0934503424657533</v>
      </c>
      <c r="Z2497" s="47">
        <f t="shared" si="1275"/>
        <v>102.74511420695362</v>
      </c>
      <c r="AA2497" s="47">
        <f t="shared" si="1276"/>
        <v>131.09756900241194</v>
      </c>
      <c r="AB2497" s="45">
        <f t="shared" si="1277"/>
        <v>1.3844000000000001</v>
      </c>
      <c r="AC2497" s="2" t="str">
        <f t="shared" si="1263"/>
        <v>TY2</v>
      </c>
      <c r="AD2497">
        <f t="shared" si="1264"/>
        <v>131.359375</v>
      </c>
      <c r="AE2497">
        <f t="shared" si="1265"/>
        <v>129.96875</v>
      </c>
      <c r="AF2497" s="49">
        <f t="shared" si="1292"/>
        <v>1.390625</v>
      </c>
      <c r="AG2497" s="3">
        <f t="shared" si="1278"/>
        <v>129.76827512916302</v>
      </c>
      <c r="AH2497">
        <f t="shared" si="1279"/>
        <v>128.29942691121374</v>
      </c>
      <c r="AI2497" s="51">
        <f t="shared" si="1280"/>
        <v>1.4688482179492723</v>
      </c>
      <c r="AJ2497" s="52">
        <f t="shared" si="1281"/>
        <v>7.8223217949272339E-2</v>
      </c>
      <c r="AK2497" s="2">
        <v>42619</v>
      </c>
      <c r="AL2497" t="str">
        <v>912828VS</v>
      </c>
      <c r="AM2497">
        <v>-1.3947000000000001</v>
      </c>
      <c r="AN2497">
        <v>0.64288000000000001</v>
      </c>
      <c r="AO2497">
        <v>0.81389999999999996</v>
      </c>
      <c r="AP2497">
        <v>131.359375</v>
      </c>
      <c r="AQ2497">
        <f>VLOOKUP(AL2497,工作表1!$F$3:$G$1000,2,FALSE)</f>
        <v>2.5</v>
      </c>
      <c r="AR2497" t="str">
        <f>VLOOKUP(AL2497,工作表1!$F$3:$H$1000,3,FALSE)</f>
        <v>2023/8/15</v>
      </c>
      <c r="AS2497">
        <f t="shared" si="1266"/>
        <v>0.436</v>
      </c>
      <c r="AT2497">
        <f t="shared" si="1267"/>
        <v>2.0640000000000001</v>
      </c>
      <c r="AU2497" s="43">
        <f t="shared" si="1282"/>
        <v>42781</v>
      </c>
      <c r="AV2497" s="43">
        <f t="shared" si="1268"/>
        <v>42825</v>
      </c>
      <c r="AW2497" s="45">
        <f t="shared" si="1283"/>
        <v>0.15625</v>
      </c>
      <c r="AX2497" s="45">
        <f t="shared" si="1284"/>
        <v>1.560359589041096</v>
      </c>
      <c r="AY2497" s="47">
        <f t="shared" si="1285"/>
        <v>107.91223367861512</v>
      </c>
      <c r="AZ2497" s="47">
        <f t="shared" si="1286"/>
        <v>129.76827512916302</v>
      </c>
      <c r="BA2497" s="43"/>
      <c r="BC2497" s="2">
        <v>42615</v>
      </c>
      <c r="BD2497" t="str">
        <v>912828WE</v>
      </c>
      <c r="BE2497">
        <v>3.6356999999999999</v>
      </c>
      <c r="BF2497">
        <v>0.33250999999999997</v>
      </c>
      <c r="BG2497">
        <v>0.82720000000000005</v>
      </c>
      <c r="BH2497">
        <v>129.96875</v>
      </c>
      <c r="BI2497">
        <f>VLOOKUP(BD2497,工作表1!$K$3:$L$1000,2,FALSE)</f>
        <v>2.75</v>
      </c>
      <c r="BJ2497" t="str">
        <f>VLOOKUP(BD2497,工作表1!$K$3:$M$1000,3,FALSE)</f>
        <v>2023/11/15</v>
      </c>
      <c r="BK2497">
        <f t="shared" si="1269"/>
        <v>0.45100000000000001</v>
      </c>
      <c r="BL2497">
        <f t="shared" si="1270"/>
        <v>2.2989999999999999</v>
      </c>
      <c r="BM2497" s="43">
        <f t="shared" si="1287"/>
        <v>42689</v>
      </c>
      <c r="BN2497" s="43">
        <f t="shared" si="1271"/>
        <v>42916</v>
      </c>
      <c r="BO2497" s="45">
        <f t="shared" si="1288"/>
        <v>0.85190217391304346</v>
      </c>
      <c r="BP2497" s="45">
        <f t="shared" si="1289"/>
        <v>3.0895734067897558</v>
      </c>
      <c r="BQ2497" s="47">
        <f t="shared" si="1290"/>
        <v>109.44017368068205</v>
      </c>
      <c r="BR2497" s="47">
        <f t="shared" si="1291"/>
        <v>128.29942691121374</v>
      </c>
    </row>
    <row r="2498" spans="6:70" x14ac:dyDescent="0.25">
      <c r="F2498" s="2">
        <v>42699</v>
      </c>
      <c r="G2498">
        <v>0.59899999999999998</v>
      </c>
      <c r="H2498" s="43">
        <v>42739</v>
      </c>
      <c r="I2498">
        <v>2.25</v>
      </c>
      <c r="L2498" s="2">
        <v>42615</v>
      </c>
      <c r="M2498" t="str">
        <v>912828VB</v>
      </c>
      <c r="N2498">
        <v>6.4799999999999996E-2</v>
      </c>
      <c r="O2498">
        <v>0.4854</v>
      </c>
      <c r="P2498">
        <v>0.77400000000000002</v>
      </c>
      <c r="Q2498">
        <v>131.71875</v>
      </c>
      <c r="R2498">
        <f>VLOOKUP(M2498,工作表1!$A$3:$B$1000,2,FALSE)</f>
        <v>1.75</v>
      </c>
      <c r="S2498" t="str">
        <f>VLOOKUP(M2498,工作表1!$A$3:$C$1000,3,FALSE)</f>
        <v>2023/5/15</v>
      </c>
      <c r="T2498">
        <f t="shared" si="1261"/>
        <v>0.45100000000000001</v>
      </c>
      <c r="U2498">
        <f t="shared" si="1260"/>
        <v>1.2989999999999999</v>
      </c>
      <c r="V2498" s="43">
        <f t="shared" si="1272"/>
        <v>42689</v>
      </c>
      <c r="W2498" s="43">
        <f t="shared" si="1262"/>
        <v>42734</v>
      </c>
      <c r="X2498" s="45">
        <f t="shared" si="1273"/>
        <v>0.54211956521739124</v>
      </c>
      <c r="Y2498" s="45">
        <f t="shared" si="1274"/>
        <v>1.0934894282310899</v>
      </c>
      <c r="Z2498" s="47">
        <f t="shared" si="1275"/>
        <v>102.335226816568</v>
      </c>
      <c r="AA2498" s="47">
        <f t="shared" si="1276"/>
        <v>130.55973287766642</v>
      </c>
      <c r="AB2498" s="45">
        <f t="shared" si="1277"/>
        <v>1.4623999999999999</v>
      </c>
      <c r="AC2498" s="2" t="str">
        <f t="shared" si="1263"/>
        <v>TY2</v>
      </c>
      <c r="AD2498">
        <f t="shared" si="1264"/>
        <v>130.78125</v>
      </c>
      <c r="AE2498">
        <f t="shared" si="1265"/>
        <v>130.140625</v>
      </c>
      <c r="AF2498" s="49">
        <f t="shared" si="1292"/>
        <v>0.640625</v>
      </c>
      <c r="AG2498" s="3">
        <f t="shared" si="1278"/>
        <v>129.22132178055529</v>
      </c>
      <c r="AH2498">
        <f t="shared" si="1279"/>
        <v>128.46547936822176</v>
      </c>
      <c r="AI2498" s="51">
        <f t="shared" si="1280"/>
        <v>0.75584241233352145</v>
      </c>
      <c r="AJ2498" s="52">
        <f t="shared" si="1281"/>
        <v>0.11521741233352145</v>
      </c>
      <c r="AK2498" s="2">
        <v>42615</v>
      </c>
      <c r="AL2498" t="str">
        <v>912828VS</v>
      </c>
      <c r="AM2498">
        <v>-1.0299</v>
      </c>
      <c r="AN2498">
        <v>0.60901000000000005</v>
      </c>
      <c r="AO2498">
        <v>0.81389999999999996</v>
      </c>
      <c r="AP2498">
        <v>130.78125</v>
      </c>
      <c r="AQ2498">
        <f>VLOOKUP(AL2498,工作表1!$F$3:$G$1000,2,FALSE)</f>
        <v>2.5</v>
      </c>
      <c r="AR2498" t="str">
        <f>VLOOKUP(AL2498,工作表1!$F$3:$H$1000,3,FALSE)</f>
        <v>2023/8/15</v>
      </c>
      <c r="AS2498">
        <f t="shared" si="1266"/>
        <v>0.45100000000000001</v>
      </c>
      <c r="AT2498">
        <f t="shared" si="1267"/>
        <v>2.0489999999999999</v>
      </c>
      <c r="AU2498" s="43">
        <f t="shared" si="1282"/>
        <v>42781</v>
      </c>
      <c r="AV2498" s="43">
        <f t="shared" si="1268"/>
        <v>42825</v>
      </c>
      <c r="AW2498" s="45">
        <f t="shared" si="1283"/>
        <v>0.14945652173913043</v>
      </c>
      <c r="AX2498" s="45">
        <f t="shared" si="1284"/>
        <v>1.5604154258487195</v>
      </c>
      <c r="AY2498" s="47">
        <f t="shared" si="1285"/>
        <v>107.46967445168403</v>
      </c>
      <c r="AZ2498" s="47">
        <f t="shared" si="1286"/>
        <v>129.22132178055529</v>
      </c>
      <c r="BA2498" s="43"/>
      <c r="BC2498" s="2">
        <v>42614</v>
      </c>
      <c r="BD2498" t="str">
        <v>912828WE</v>
      </c>
      <c r="BE2498">
        <v>4.2508999999999997</v>
      </c>
      <c r="BF2498">
        <v>0.32600000000000001</v>
      </c>
      <c r="BG2498">
        <v>0.82720000000000005</v>
      </c>
      <c r="BH2498">
        <v>130.140625</v>
      </c>
      <c r="BI2498">
        <f>VLOOKUP(BD2498,工作表1!$K$3:$L$1000,2,FALSE)</f>
        <v>2.75</v>
      </c>
      <c r="BJ2498" t="str">
        <f>VLOOKUP(BD2498,工作表1!$K$3:$M$1000,3,FALSE)</f>
        <v>2023/11/15</v>
      </c>
      <c r="BK2498">
        <f t="shared" si="1269"/>
        <v>0.45700000000000002</v>
      </c>
      <c r="BL2498">
        <f t="shared" si="1270"/>
        <v>2.2930000000000001</v>
      </c>
      <c r="BM2498" s="43">
        <f t="shared" si="1287"/>
        <v>42689</v>
      </c>
      <c r="BN2498" s="43">
        <f t="shared" si="1271"/>
        <v>42916</v>
      </c>
      <c r="BO2498" s="45">
        <f t="shared" si="1288"/>
        <v>0.82201086956521741</v>
      </c>
      <c r="BP2498" s="45">
        <f t="shared" si="1289"/>
        <v>3.0898190887432997</v>
      </c>
      <c r="BQ2498" s="47">
        <f t="shared" si="1290"/>
        <v>109.61710668712212</v>
      </c>
      <c r="BR2498" s="47">
        <f t="shared" si="1291"/>
        <v>128.46547936822176</v>
      </c>
    </row>
    <row r="2499" spans="6:70" x14ac:dyDescent="0.25">
      <c r="F2499" s="2">
        <v>42698</v>
      </c>
      <c r="G2499">
        <v>0.59899999999999998</v>
      </c>
      <c r="H2499" s="43">
        <v>42738</v>
      </c>
      <c r="I2499">
        <v>2.2572999999999999</v>
      </c>
      <c r="L2499" s="2">
        <v>42614</v>
      </c>
      <c r="M2499" t="str">
        <v>912828VB</v>
      </c>
      <c r="N2499">
        <v>0.43980000000000002</v>
      </c>
      <c r="O2499">
        <v>0.36297000000000001</v>
      </c>
      <c r="P2499">
        <v>0.77400000000000002</v>
      </c>
      <c r="Q2499">
        <v>131.890625</v>
      </c>
      <c r="R2499">
        <f>VLOOKUP(M2499,工作表1!$A$3:$B$1000,2,FALSE)</f>
        <v>1.75</v>
      </c>
      <c r="S2499" t="str">
        <f>VLOOKUP(M2499,工作表1!$A$3:$C$1000,3,FALSE)</f>
        <v>2023/5/15</v>
      </c>
      <c r="T2499">
        <f t="shared" si="1261"/>
        <v>0.45700000000000002</v>
      </c>
      <c r="U2499">
        <f t="shared" si="1260"/>
        <v>1.2929999999999999</v>
      </c>
      <c r="V2499" s="43">
        <f t="shared" si="1272"/>
        <v>42689</v>
      </c>
      <c r="W2499" s="43">
        <f t="shared" si="1262"/>
        <v>42734</v>
      </c>
      <c r="X2499" s="45">
        <f t="shared" si="1273"/>
        <v>0.52309782608695654</v>
      </c>
      <c r="Y2499" s="45">
        <f t="shared" si="1274"/>
        <v>1.0936457712924361</v>
      </c>
      <c r="Z2499" s="47">
        <f t="shared" si="1275"/>
        <v>102.52817095069499</v>
      </c>
      <c r="AA2499" s="47">
        <f t="shared" si="1276"/>
        <v>130.7539659355354</v>
      </c>
      <c r="AB2499" s="45">
        <f t="shared" si="1277"/>
        <v>1.4339</v>
      </c>
      <c r="AC2499" s="2" t="str">
        <f t="shared" si="1263"/>
        <v>TY2</v>
      </c>
      <c r="AD2499">
        <f t="shared" si="1264"/>
        <v>130.953125</v>
      </c>
      <c r="AE2499">
        <f t="shared" si="1265"/>
        <v>130.109375</v>
      </c>
      <c r="AF2499" s="49">
        <f t="shared" si="1292"/>
        <v>0.84375</v>
      </c>
      <c r="AG2499" s="3">
        <f t="shared" si="1278"/>
        <v>129.33200890822749</v>
      </c>
      <c r="AH2499">
        <f t="shared" si="1279"/>
        <v>128.96030198460591</v>
      </c>
      <c r="AI2499" s="51">
        <f t="shared" si="1280"/>
        <v>0.37170692362158775</v>
      </c>
      <c r="AJ2499" s="52">
        <f t="shared" si="1281"/>
        <v>-0.47204307637841225</v>
      </c>
      <c r="AK2499" s="2">
        <v>42614</v>
      </c>
      <c r="AL2499" t="str">
        <v>912828VS</v>
      </c>
      <c r="AM2499">
        <v>-1.4464999999999999</v>
      </c>
      <c r="AN2499">
        <v>0.66247</v>
      </c>
      <c r="AO2499">
        <v>0.81389999999999996</v>
      </c>
      <c r="AP2499">
        <v>130.953125</v>
      </c>
      <c r="AQ2499">
        <f>VLOOKUP(AL2499,工作表1!$F$3:$G$1000,2,FALSE)</f>
        <v>2.5</v>
      </c>
      <c r="AR2499" t="str">
        <f>VLOOKUP(AL2499,工作表1!$F$3:$H$1000,3,FALSE)</f>
        <v>2023/8/15</v>
      </c>
      <c r="AS2499">
        <f t="shared" si="1266"/>
        <v>0.45700000000000002</v>
      </c>
      <c r="AT2499">
        <f t="shared" si="1267"/>
        <v>2.0430000000000001</v>
      </c>
      <c r="AU2499" s="43">
        <f t="shared" si="1282"/>
        <v>42781</v>
      </c>
      <c r="AV2499" s="43">
        <f t="shared" si="1268"/>
        <v>42825</v>
      </c>
      <c r="AW2499" s="45">
        <f t="shared" si="1283"/>
        <v>0.12228260869565218</v>
      </c>
      <c r="AX2499" s="45">
        <f t="shared" si="1284"/>
        <v>1.5606387730792137</v>
      </c>
      <c r="AY2499" s="47">
        <f t="shared" si="1285"/>
        <v>107.60085378556616</v>
      </c>
      <c r="AZ2499" s="47">
        <f t="shared" si="1286"/>
        <v>129.33200890822749</v>
      </c>
      <c r="BA2499" s="43"/>
      <c r="BC2499" s="2">
        <v>42613</v>
      </c>
      <c r="BD2499" t="str">
        <v>912828WE</v>
      </c>
      <c r="BE2499">
        <v>5.0948000000000002</v>
      </c>
      <c r="BF2499">
        <v>0.29569000000000001</v>
      </c>
      <c r="BG2499">
        <v>0.82720000000000005</v>
      </c>
      <c r="BH2499">
        <v>130.109375</v>
      </c>
      <c r="BI2499">
        <f>VLOOKUP(BD2499,工作表1!$K$3:$L$1000,2,FALSE)</f>
        <v>2.75</v>
      </c>
      <c r="BJ2499" t="str">
        <f>VLOOKUP(BD2499,工作表1!$K$3:$M$1000,3,FALSE)</f>
        <v>2023/11/15</v>
      </c>
      <c r="BK2499">
        <f t="shared" si="1269"/>
        <v>0.45800000000000002</v>
      </c>
      <c r="BL2499">
        <f t="shared" si="1270"/>
        <v>2.2919999999999998</v>
      </c>
      <c r="BM2499" s="43">
        <f t="shared" si="1287"/>
        <v>42689</v>
      </c>
      <c r="BN2499" s="43">
        <f t="shared" si="1271"/>
        <v>42825</v>
      </c>
      <c r="BO2499" s="45">
        <f t="shared" si="1288"/>
        <v>0.81453804347826086</v>
      </c>
      <c r="BP2499" s="45">
        <f t="shared" si="1289"/>
        <v>2.404264070875521</v>
      </c>
      <c r="BQ2499" s="47">
        <f t="shared" si="1290"/>
        <v>109.02403852921547</v>
      </c>
      <c r="BR2499" s="47">
        <f t="shared" si="1291"/>
        <v>128.96030198460591</v>
      </c>
    </row>
    <row r="2500" spans="6:70" x14ac:dyDescent="0.25">
      <c r="F2500" s="2">
        <v>42697</v>
      </c>
      <c r="G2500">
        <v>0.59499999999999997</v>
      </c>
      <c r="H2500" s="43">
        <v>42737</v>
      </c>
      <c r="I2500">
        <v>2.2450999999999999</v>
      </c>
      <c r="L2500" s="2">
        <v>42613</v>
      </c>
      <c r="M2500" t="str">
        <v>912828VB</v>
      </c>
      <c r="N2500">
        <v>0.24959999999999999</v>
      </c>
      <c r="O2500">
        <v>0.45068999999999998</v>
      </c>
      <c r="P2500">
        <v>0.77400000000000002</v>
      </c>
      <c r="Q2500">
        <v>131.875</v>
      </c>
      <c r="R2500">
        <f>VLOOKUP(M2500,工作表1!$A$3:$B$1000,2,FALSE)</f>
        <v>1.75</v>
      </c>
      <c r="S2500" t="str">
        <f>VLOOKUP(M2500,工作表1!$A$3:$C$1000,3,FALSE)</f>
        <v>2023/5/15</v>
      </c>
      <c r="T2500">
        <f t="shared" si="1261"/>
        <v>0.45800000000000002</v>
      </c>
      <c r="U2500">
        <f t="shared" ref="U2500:U2563" si="1293">R2500-T2500</f>
        <v>1.292</v>
      </c>
      <c r="V2500" s="43">
        <f t="shared" si="1272"/>
        <v>42689</v>
      </c>
      <c r="W2500" s="43">
        <f t="shared" si="1262"/>
        <v>42643</v>
      </c>
      <c r="X2500" s="45">
        <f t="shared" si="1273"/>
        <v>0.51834239130434778</v>
      </c>
      <c r="Y2500" s="45">
        <f t="shared" si="1274"/>
        <v>0.65738348719475881</v>
      </c>
      <c r="Z2500" s="47">
        <f t="shared" si="1275"/>
        <v>102.1704381791689</v>
      </c>
      <c r="AA2500" s="47">
        <f t="shared" si="1276"/>
        <v>131.58619732971883</v>
      </c>
      <c r="AB2500" s="45">
        <f t="shared" si="1277"/>
        <v>1.4551000000000001</v>
      </c>
      <c r="AC2500" s="2" t="str">
        <f t="shared" si="1263"/>
        <v>TY1</v>
      </c>
      <c r="AD2500">
        <f t="shared" si="1264"/>
        <v>131.875</v>
      </c>
      <c r="AE2500">
        <f t="shared" si="1265"/>
        <v>130.921875</v>
      </c>
      <c r="AF2500" s="49">
        <f t="shared" si="1292"/>
        <v>0.953125</v>
      </c>
      <c r="AG2500" s="3">
        <f t="shared" si="1278"/>
        <v>131.58619732971883</v>
      </c>
      <c r="AH2500">
        <f t="shared" si="1279"/>
        <v>130.02081396057227</v>
      </c>
      <c r="AI2500" s="51">
        <f t="shared" si="1280"/>
        <v>1.5653833691465593</v>
      </c>
      <c r="AJ2500" s="52">
        <f t="shared" si="1281"/>
        <v>0.61225836914655929</v>
      </c>
      <c r="AK2500" s="2">
        <v>42613</v>
      </c>
      <c r="AL2500" t="str">
        <v>912828VS</v>
      </c>
      <c r="AM2500">
        <v>-0.68489999999999995</v>
      </c>
      <c r="AN2500">
        <v>0.60485999999999995</v>
      </c>
      <c r="AO2500">
        <v>0.81389999999999996</v>
      </c>
      <c r="AP2500">
        <v>130.921875</v>
      </c>
      <c r="AQ2500">
        <f>VLOOKUP(AL2500,工作表1!$F$3:$G$1000,2,FALSE)</f>
        <v>2.5</v>
      </c>
      <c r="AR2500" t="str">
        <f>VLOOKUP(AL2500,工作表1!$F$3:$H$1000,3,FALSE)</f>
        <v>2023/8/15</v>
      </c>
      <c r="AS2500">
        <f t="shared" si="1266"/>
        <v>0.45800000000000002</v>
      </c>
      <c r="AT2500">
        <f t="shared" si="1267"/>
        <v>2.0419999999999998</v>
      </c>
      <c r="AU2500" s="43">
        <f t="shared" si="1282"/>
        <v>42781</v>
      </c>
      <c r="AV2500" s="43">
        <f t="shared" si="1268"/>
        <v>42734</v>
      </c>
      <c r="AW2500" s="45">
        <f t="shared" si="1283"/>
        <v>0.11548913043478259</v>
      </c>
      <c r="AX2500" s="45">
        <f t="shared" si="1284"/>
        <v>0.93740693865396063</v>
      </c>
      <c r="AY2500" s="47">
        <f t="shared" si="1285"/>
        <v>107.15933956926776</v>
      </c>
      <c r="AZ2500" s="47">
        <f t="shared" si="1286"/>
        <v>130.02081396057227</v>
      </c>
      <c r="BA2500" s="43"/>
      <c r="BC2500" s="2">
        <v>42612</v>
      </c>
      <c r="BD2500" t="str">
        <v>912828WE</v>
      </c>
      <c r="BE2500">
        <v>4.9081999999999999</v>
      </c>
      <c r="BF2500">
        <v>0.30595</v>
      </c>
      <c r="BG2500">
        <v>0.82720000000000005</v>
      </c>
      <c r="BH2500">
        <v>130.109375</v>
      </c>
      <c r="BI2500">
        <f>VLOOKUP(BD2500,工作表1!$K$3:$L$1000,2,FALSE)</f>
        <v>2.75</v>
      </c>
      <c r="BJ2500" t="str">
        <f>VLOOKUP(BD2500,工作表1!$K$3:$M$1000,3,FALSE)</f>
        <v>2023/11/15</v>
      </c>
      <c r="BK2500">
        <f t="shared" si="1269"/>
        <v>0.45300000000000001</v>
      </c>
      <c r="BL2500">
        <f t="shared" si="1270"/>
        <v>2.2970000000000002</v>
      </c>
      <c r="BM2500" s="43">
        <f t="shared" si="1287"/>
        <v>42689</v>
      </c>
      <c r="BN2500" s="43">
        <f t="shared" si="1271"/>
        <v>42825</v>
      </c>
      <c r="BO2500" s="45">
        <f t="shared" si="1288"/>
        <v>0.80706521739130443</v>
      </c>
      <c r="BP2500" s="45">
        <f t="shared" si="1289"/>
        <v>2.4043254913639069</v>
      </c>
      <c r="BQ2500" s="47">
        <f t="shared" si="1290"/>
        <v>109.02398523742417</v>
      </c>
      <c r="BR2500" s="47">
        <f t="shared" si="1291"/>
        <v>128.94322502382406</v>
      </c>
    </row>
    <row r="2501" spans="6:70" x14ac:dyDescent="0.25">
      <c r="F2501" s="2">
        <v>42696</v>
      </c>
      <c r="G2501">
        <v>0.58299999999999996</v>
      </c>
      <c r="H2501" s="43">
        <v>42734</v>
      </c>
      <c r="I2501">
        <v>2.2450999999999999</v>
      </c>
      <c r="L2501" s="2">
        <v>42612</v>
      </c>
      <c r="M2501" t="str">
        <v>912828VB</v>
      </c>
      <c r="N2501">
        <v>0.26040000000000002</v>
      </c>
      <c r="O2501">
        <v>0.44993</v>
      </c>
      <c r="P2501">
        <v>0.77400000000000002</v>
      </c>
      <c r="Q2501">
        <v>131.890625</v>
      </c>
      <c r="R2501">
        <f>VLOOKUP(M2501,工作表1!$A$3:$B$1000,2,FALSE)</f>
        <v>1.75</v>
      </c>
      <c r="S2501" t="str">
        <f>VLOOKUP(M2501,工作表1!$A$3:$C$1000,3,FALSE)</f>
        <v>2023/5/15</v>
      </c>
      <c r="T2501">
        <f t="shared" ref="T2501:T2564" si="1294">INDEX($G:$G,MATCH(L2501,$F:$F,0))</f>
        <v>0.45300000000000001</v>
      </c>
      <c r="U2501">
        <f t="shared" si="1293"/>
        <v>1.2969999999999999</v>
      </c>
      <c r="V2501" s="43">
        <f t="shared" si="1272"/>
        <v>42689</v>
      </c>
      <c r="W2501" s="43">
        <f t="shared" ref="W2501:W2564" si="1295">IF(WEEKDAY(DATE(YEAR(L2501),(INT(MONTH(L2501)/3)+1)*3+1,1)-1,2)=7,DATE(YEAR(L2501),(INT(MONTH(L2501)/3)+1)*3+1,1)-1-2,IF(WEEKDAY(DATE(YEAR(L2501),(INT(MONTH(L2501)/3)+1)*3+1,1)-1,2)=6,DATE(YEAR(L2501),(INT(MONTH(L2501)/3)+1)*3+1,1)-1-1,DATE(YEAR(L2501),(INT(MONTH(L2501)/3)+1)*3+1,1)-1))</f>
        <v>42643</v>
      </c>
      <c r="X2501" s="45">
        <f t="shared" si="1273"/>
        <v>0.51358695652173914</v>
      </c>
      <c r="Y2501" s="45">
        <f t="shared" si="1274"/>
        <v>0.65742257296009532</v>
      </c>
      <c r="Z2501" s="47">
        <f t="shared" si="1275"/>
        <v>102.18610587950707</v>
      </c>
      <c r="AA2501" s="47">
        <f t="shared" si="1276"/>
        <v>131.59152382577636</v>
      </c>
      <c r="AB2501" s="45">
        <f t="shared" si="1277"/>
        <v>1.4339</v>
      </c>
      <c r="AC2501" s="2" t="str">
        <f t="shared" ref="AC2501:AC2564" si="1296">IF(MOD(MONTH(L2501),3)=0,"TY2","TY1")</f>
        <v>TY1</v>
      </c>
      <c r="AD2501">
        <f t="shared" ref="AD2501:AD2564" si="1297">IF(AC2501="TY1",Q2501,AP2501)</f>
        <v>131.890625</v>
      </c>
      <c r="AE2501">
        <f t="shared" ref="AE2501:AE2564" si="1298">IF(AC2501="TY1",AP2501,BH2501)</f>
        <v>130.921875</v>
      </c>
      <c r="AF2501" s="49">
        <f t="shared" si="1292"/>
        <v>0.96875</v>
      </c>
      <c r="AG2501" s="3">
        <f t="shared" si="1278"/>
        <v>131.59152382577636</v>
      </c>
      <c r="AH2501">
        <f t="shared" si="1279"/>
        <v>130.00504436292491</v>
      </c>
      <c r="AI2501" s="51">
        <f t="shared" si="1280"/>
        <v>1.5864794628514574</v>
      </c>
      <c r="AJ2501" s="52">
        <f t="shared" si="1281"/>
        <v>0.61772946285145736</v>
      </c>
      <c r="AK2501" s="2">
        <v>42612</v>
      </c>
      <c r="AL2501" t="str">
        <v>912828VS</v>
      </c>
      <c r="AM2501">
        <v>-0.8508</v>
      </c>
      <c r="AN2501">
        <v>0.61873999999999996</v>
      </c>
      <c r="AO2501">
        <v>0.81389999999999996</v>
      </c>
      <c r="AP2501">
        <v>130.921875</v>
      </c>
      <c r="AQ2501">
        <f>VLOOKUP(AL2501,工作表1!$F$3:$G$1000,2,FALSE)</f>
        <v>2.5</v>
      </c>
      <c r="AR2501" t="str">
        <f>VLOOKUP(AL2501,工作表1!$F$3:$H$1000,3,FALSE)</f>
        <v>2023/8/15</v>
      </c>
      <c r="AS2501">
        <f t="shared" ref="AS2501:AS2564" si="1299">INDEX($G:$G,MATCH(AK2501,$F:$F,0))</f>
        <v>0.45300000000000001</v>
      </c>
      <c r="AT2501">
        <f t="shared" ref="AT2501:AT2564" si="1300">AQ2501-AS2501</f>
        <v>2.0470000000000002</v>
      </c>
      <c r="AU2501" s="43">
        <f t="shared" si="1282"/>
        <v>42781</v>
      </c>
      <c r="AV2501" s="43">
        <f t="shared" ref="AV2501:AV2564" si="1301">IF(WEEKDAY(DATE(YEAR(AK2501),(INT(MONTH(AK2501)/3)+1)*3+4,1)-1,2)=7,DATE(YEAR(AK2501),(INT(MONTH(AK2501)/3)+1)*3+4,1)-1-2,IF(WEEKDAY(DATE(YEAR(AK2501),(INT(MONTH(AK2501)/3)+1)*3+4,1)-1,2)=6,DATE(YEAR(AK2501),(INT(MONTH(AK2501)/3)+1)*3+4,1)-1-1,DATE(YEAR(AK2501),(INT(MONTH(AK2501)/3)+1)*3+4,1)-1))</f>
        <v>42734</v>
      </c>
      <c r="AW2501" s="45">
        <f t="shared" si="1283"/>
        <v>0.10869565217391304</v>
      </c>
      <c r="AX2501" s="45">
        <f t="shared" si="1284"/>
        <v>0.93746277546158441</v>
      </c>
      <c r="AY2501" s="47">
        <f t="shared" si="1285"/>
        <v>107.15931357502112</v>
      </c>
      <c r="AZ2501" s="47">
        <f t="shared" si="1286"/>
        <v>130.00504436292491</v>
      </c>
      <c r="BA2501" s="43"/>
      <c r="BC2501" s="2">
        <v>42611</v>
      </c>
      <c r="BD2501" t="str">
        <v>912828WE</v>
      </c>
      <c r="BE2501">
        <v>4.4687000000000001</v>
      </c>
      <c r="BF2501">
        <v>0.32346000000000003</v>
      </c>
      <c r="BG2501">
        <v>0.82720000000000005</v>
      </c>
      <c r="BH2501">
        <v>130.171875</v>
      </c>
      <c r="BI2501">
        <f>VLOOKUP(BD2501,工作表1!$K$3:$L$1000,2,FALSE)</f>
        <v>2.75</v>
      </c>
      <c r="BJ2501" t="str">
        <f>VLOOKUP(BD2501,工作表1!$K$3:$M$1000,3,FALSE)</f>
        <v>2023/11/15</v>
      </c>
      <c r="BK2501">
        <f t="shared" ref="BK2501:BK2564" si="1302">INDEX($G:$G,MATCH(BC2501,$F:$F,0))</f>
        <v>0.45400000000000001</v>
      </c>
      <c r="BL2501">
        <f t="shared" ref="BL2501:BL2564" si="1303">BI2501-BK2501</f>
        <v>2.2959999999999998</v>
      </c>
      <c r="BM2501" s="43">
        <f t="shared" si="1287"/>
        <v>42689</v>
      </c>
      <c r="BN2501" s="43">
        <f t="shared" ref="BN2501:BN2564" si="1304">IF(WEEKDAY(DATE(YEAR(BC2501),(INT(MONTH(BC2501)/3)+1)*3+7,1)-1,2)=7,DATE(YEAR(BC2501),(INT(MONTH(BC2501)/3)+1)*3+7,1)-1-2,IF(WEEKDAY(DATE(YEAR(BC2501),(INT(MONTH(BC2501)/3)+1)*3+7,1)-1,2)=6,DATE(YEAR(BC2501),(INT(MONTH(BC2501)/3)+1)*3+7,1)-1-1,DATE(YEAR(BC2501),(INT(MONTH(BC2501)/3)+1)*3+7,1)-1))</f>
        <v>42825</v>
      </c>
      <c r="BO2501" s="45">
        <f t="shared" si="1288"/>
        <v>0.79959239130434789</v>
      </c>
      <c r="BP2501" s="45">
        <f t="shared" si="1289"/>
        <v>2.4043869118522929</v>
      </c>
      <c r="BQ2501" s="47">
        <f t="shared" si="1290"/>
        <v>109.06875426100437</v>
      </c>
      <c r="BR2501" s="47">
        <f t="shared" si="1291"/>
        <v>128.98459165297663</v>
      </c>
    </row>
    <row r="2502" spans="6:70" x14ac:dyDescent="0.25">
      <c r="F2502" s="2">
        <v>42695</v>
      </c>
      <c r="G2502">
        <v>0.57499999999999996</v>
      </c>
      <c r="H2502" s="43">
        <v>42733</v>
      </c>
      <c r="I2502">
        <v>2.2721</v>
      </c>
      <c r="L2502" s="2">
        <v>42611</v>
      </c>
      <c r="M2502" t="str">
        <v>912828VB</v>
      </c>
      <c r="N2502">
        <v>9.64E-2</v>
      </c>
      <c r="O2502">
        <v>0.50593999999999995</v>
      </c>
      <c r="P2502">
        <v>0.77400000000000002</v>
      </c>
      <c r="Q2502">
        <v>131.953125</v>
      </c>
      <c r="R2502">
        <f>VLOOKUP(M2502,工作表1!$A$3:$B$1000,2,FALSE)</f>
        <v>1.75</v>
      </c>
      <c r="S2502" t="str">
        <f>VLOOKUP(M2502,工作表1!$A$3:$C$1000,3,FALSE)</f>
        <v>2023/5/15</v>
      </c>
      <c r="T2502">
        <f t="shared" si="1294"/>
        <v>0.45400000000000001</v>
      </c>
      <c r="U2502">
        <f t="shared" si="1293"/>
        <v>1.296</v>
      </c>
      <c r="V2502" s="43">
        <f t="shared" ref="V2502:V2565" si="1305">COUPNCD(L2501,S2502,2,0)</f>
        <v>42689</v>
      </c>
      <c r="W2502" s="43">
        <f t="shared" si="1295"/>
        <v>42643</v>
      </c>
      <c r="X2502" s="45">
        <f t="shared" ref="X2502:X2565" si="1306">COUPDAYBS(L2501,S2502,2,1)/COUPDAYS(L2501,S2502,2,1)*R2502/2</f>
        <v>0.50883152173913049</v>
      </c>
      <c r="Y2502" s="45">
        <f t="shared" ref="Y2502:Y2565" si="1307">(W2502-L2501)/365*R2502+X2502</f>
        <v>0.65746165872543183</v>
      </c>
      <c r="Z2502" s="47">
        <f t="shared" ref="Z2502:Z2565" si="1308">(Q2502*P2502+Y2502)/(1+(O2502/100)*(W2502-L2503)/360)-X2502</f>
        <v>102.22981317458581</v>
      </c>
      <c r="AA2502" s="47">
        <f t="shared" ref="AA2502:AA2565" si="1309">(Z2502-$AB$5*(W2502-L2501)/365+T2502*(W2502-L2501)/360)/P2502</f>
        <v>131.6337088278151</v>
      </c>
      <c r="AB2502" s="45">
        <f t="shared" ref="AB2502:AB2565" si="1310">INDEX(I:I,MATCH(L2502,H:H,0))</f>
        <v>1.4244000000000001</v>
      </c>
      <c r="AC2502" s="2" t="str">
        <f t="shared" si="1296"/>
        <v>TY1</v>
      </c>
      <c r="AD2502">
        <f t="shared" si="1297"/>
        <v>131.953125</v>
      </c>
      <c r="AE2502">
        <f t="shared" si="1298"/>
        <v>130.984375</v>
      </c>
      <c r="AF2502" s="49">
        <f t="shared" si="1292"/>
        <v>0.96875</v>
      </c>
      <c r="AG2502" s="3">
        <f t="shared" ref="AG2502:AG2565" si="1311">IF(AC2502="TY1",AA2502,AZ2502)</f>
        <v>131.6337088278151</v>
      </c>
      <c r="AH2502">
        <f t="shared" ref="AH2502:AH2565" si="1312">IF(AC2502="TY1",AZ2502,BR2502)</f>
        <v>130.04454921457079</v>
      </c>
      <c r="AI2502" s="51">
        <f t="shared" ref="AI2502:AI2565" si="1313">AG2502-AH2502</f>
        <v>1.5891596132443055</v>
      </c>
      <c r="AJ2502" s="52">
        <f t="shared" ref="AJ2502:AJ2565" si="1314">AI2502-AF2502</f>
        <v>0.62040961324430555</v>
      </c>
      <c r="AK2502" s="2">
        <v>42611</v>
      </c>
      <c r="AL2502" t="str">
        <v>912828VS</v>
      </c>
      <c r="AM2502">
        <v>-1.1998</v>
      </c>
      <c r="AN2502">
        <v>0.64310999999999996</v>
      </c>
      <c r="AO2502">
        <v>0.81389999999999996</v>
      </c>
      <c r="AP2502">
        <v>130.984375</v>
      </c>
      <c r="AQ2502">
        <f>VLOOKUP(AL2502,工作表1!$F$3:$G$1000,2,FALSE)</f>
        <v>2.5</v>
      </c>
      <c r="AR2502" t="str">
        <f>VLOOKUP(AL2502,工作表1!$F$3:$H$1000,3,FALSE)</f>
        <v>2023/8/15</v>
      </c>
      <c r="AS2502">
        <f t="shared" si="1299"/>
        <v>0.45400000000000001</v>
      </c>
      <c r="AT2502">
        <f t="shared" si="1300"/>
        <v>2.0459999999999998</v>
      </c>
      <c r="AU2502" s="43">
        <f t="shared" ref="AU2502:AU2565" si="1315">COUPNCD(AK2501,AR2502,2,0)</f>
        <v>42781</v>
      </c>
      <c r="AV2502" s="43">
        <f t="shared" si="1301"/>
        <v>42734</v>
      </c>
      <c r="AW2502" s="45">
        <f t="shared" ref="AW2502:AW2565" si="1316">COUPDAYBS(AK2501,AR2502,2,1)/COUPDAYS(AK2501,AR2502,2,1)*AQ2502/2</f>
        <v>0.10190217391304349</v>
      </c>
      <c r="AX2502" s="45">
        <f t="shared" ref="AX2502:AX2565" si="1317">(AV2502-AK2501)/365*AQ2502+AW2502</f>
        <v>0.93751861226920785</v>
      </c>
      <c r="AY2502" s="47">
        <f t="shared" ref="AY2502:AY2565" si="1318">(AP2502*AO2502+AX2502)/(1+(AN2502/100)*(AV2502-AK2503)/360)-AW2502</f>
        <v>107.20226989949867</v>
      </c>
      <c r="AZ2502" s="47">
        <f t="shared" ref="AZ2502:AZ2565" si="1319">(AY2502-$AB$5*(AV2502-AK2501)/365+AS2502*(AV2502-AK2501)/360)/AO2502</f>
        <v>130.04454921457079</v>
      </c>
      <c r="BA2502" s="43"/>
      <c r="BC2502" s="2">
        <v>42608</v>
      </c>
      <c r="BD2502" t="str">
        <v>912828WE</v>
      </c>
      <c r="BE2502">
        <v>3.4302000000000001</v>
      </c>
      <c r="BF2502">
        <v>0.36880000000000002</v>
      </c>
      <c r="BG2502">
        <v>0.82720000000000005</v>
      </c>
      <c r="BH2502">
        <v>129.59375</v>
      </c>
      <c r="BI2502">
        <f>VLOOKUP(BD2502,工作表1!$K$3:$L$1000,2,FALSE)</f>
        <v>2.75</v>
      </c>
      <c r="BJ2502" t="str">
        <f>VLOOKUP(BD2502,工作表1!$K$3:$M$1000,3,FALSE)</f>
        <v>2023/11/15</v>
      </c>
      <c r="BK2502">
        <f t="shared" si="1302"/>
        <v>0.46550000000000002</v>
      </c>
      <c r="BL2502">
        <f t="shared" si="1303"/>
        <v>2.2845</v>
      </c>
      <c r="BM2502" s="43">
        <f t="shared" ref="BM2502:BM2565" si="1320">COUPNCD(BC2501,BJ2502,2,0)</f>
        <v>42689</v>
      </c>
      <c r="BN2502" s="43">
        <f t="shared" si="1304"/>
        <v>42825</v>
      </c>
      <c r="BO2502" s="45">
        <f t="shared" ref="BO2502:BO2565" si="1321">COUPDAYBS(BC2501,BJ2502,2,1)/COUPDAYS(BC2501,BJ2502,2,1)*BI2502/2</f>
        <v>0.79211956521739135</v>
      </c>
      <c r="BP2502" s="45">
        <f t="shared" ref="BP2502:BP2565" si="1322">(BN2502-BC2501)/365*BI2502+BO2502</f>
        <v>2.4044483323406789</v>
      </c>
      <c r="BQ2502" s="47">
        <f t="shared" ref="BQ2502:BQ2565" si="1323">(BH2502*BG2502+BP2502)/(1+(BF2502/100)*(BN2502-BC2503)/360)-BO2502</f>
        <v>108.56804592464772</v>
      </c>
      <c r="BR2502" s="47">
        <f t="shared" ref="BR2502:BR2565" si="1324">(BQ2502-$AB$5*(BN2502-BC2501)/365+BK2502*(BN2502-BC2501)/360)/BG2502</f>
        <v>128.37408432454379</v>
      </c>
    </row>
    <row r="2503" spans="6:70" x14ac:dyDescent="0.25">
      <c r="F2503" s="2">
        <v>42692</v>
      </c>
      <c r="G2503">
        <v>0.56899999999999995</v>
      </c>
      <c r="H2503" s="43">
        <v>42732</v>
      </c>
      <c r="I2503">
        <v>2.3115000000000001</v>
      </c>
      <c r="L2503" s="2">
        <v>42608</v>
      </c>
      <c r="M2503" t="str">
        <v>912828VB</v>
      </c>
      <c r="N2503">
        <v>0.79149999999999998</v>
      </c>
      <c r="O2503">
        <v>0.26305000000000001</v>
      </c>
      <c r="P2503">
        <v>0.77400000000000002</v>
      </c>
      <c r="Q2503">
        <v>131.375</v>
      </c>
      <c r="R2503">
        <f>VLOOKUP(M2503,工作表1!$A$3:$B$1000,2,FALSE)</f>
        <v>1.75</v>
      </c>
      <c r="S2503" t="str">
        <f>VLOOKUP(M2503,工作表1!$A$3:$C$1000,3,FALSE)</f>
        <v>2023/5/15</v>
      </c>
      <c r="T2503">
        <f t="shared" si="1294"/>
        <v>0.46550000000000002</v>
      </c>
      <c r="U2503">
        <f t="shared" si="1293"/>
        <v>1.2845</v>
      </c>
      <c r="V2503" s="43">
        <f t="shared" si="1305"/>
        <v>42689</v>
      </c>
      <c r="W2503" s="43">
        <f t="shared" si="1295"/>
        <v>42643</v>
      </c>
      <c r="X2503" s="45">
        <f t="shared" si="1306"/>
        <v>0.50407608695652173</v>
      </c>
      <c r="Y2503" s="45">
        <f t="shared" si="1307"/>
        <v>0.65750074449076834</v>
      </c>
      <c r="Z2503" s="47">
        <f t="shared" si="1308"/>
        <v>101.81076073970701</v>
      </c>
      <c r="AA2503" s="47">
        <f t="shared" si="1309"/>
        <v>131.07922607653515</v>
      </c>
      <c r="AB2503" s="45">
        <f t="shared" si="1310"/>
        <v>1.5001</v>
      </c>
      <c r="AC2503" s="2" t="str">
        <f t="shared" si="1296"/>
        <v>TY1</v>
      </c>
      <c r="AD2503">
        <f t="shared" si="1297"/>
        <v>131.375</v>
      </c>
      <c r="AE2503">
        <f t="shared" si="1298"/>
        <v>130.40625</v>
      </c>
      <c r="AF2503" s="49">
        <f t="shared" si="1292"/>
        <v>0.96875</v>
      </c>
      <c r="AG2503" s="3">
        <f t="shared" si="1311"/>
        <v>131.07922607653515</v>
      </c>
      <c r="AH2503">
        <f t="shared" si="1312"/>
        <v>129.47952660744787</v>
      </c>
      <c r="AI2503" s="51">
        <f t="shared" si="1313"/>
        <v>1.5996994690872839</v>
      </c>
      <c r="AJ2503" s="52">
        <f t="shared" si="1314"/>
        <v>0.63094946908728389</v>
      </c>
      <c r="AK2503" s="2">
        <v>42608</v>
      </c>
      <c r="AL2503" t="str">
        <v>912828VS</v>
      </c>
      <c r="AM2503">
        <v>-0.89410000000000001</v>
      </c>
      <c r="AN2503">
        <v>0.61153999999999997</v>
      </c>
      <c r="AO2503">
        <v>0.81389999999999996</v>
      </c>
      <c r="AP2503">
        <v>130.40625</v>
      </c>
      <c r="AQ2503">
        <f>VLOOKUP(AL2503,工作表1!$F$3:$G$1000,2,FALSE)</f>
        <v>2.5</v>
      </c>
      <c r="AR2503" t="str">
        <f>VLOOKUP(AL2503,工作表1!$F$3:$H$1000,3,FALSE)</f>
        <v>2023/8/15</v>
      </c>
      <c r="AS2503">
        <f t="shared" si="1299"/>
        <v>0.46550000000000002</v>
      </c>
      <c r="AT2503">
        <f t="shared" si="1300"/>
        <v>2.0345</v>
      </c>
      <c r="AU2503" s="43">
        <f t="shared" si="1315"/>
        <v>42781</v>
      </c>
      <c r="AV2503" s="43">
        <f t="shared" si="1301"/>
        <v>42734</v>
      </c>
      <c r="AW2503" s="45">
        <f t="shared" si="1316"/>
        <v>9.5108695652173919E-2</v>
      </c>
      <c r="AX2503" s="45">
        <f t="shared" si="1317"/>
        <v>0.93757444907683152</v>
      </c>
      <c r="AY2503" s="47">
        <f t="shared" si="1318"/>
        <v>106.74960826972875</v>
      </c>
      <c r="AZ2503" s="47">
        <f t="shared" si="1319"/>
        <v>129.47952660744787</v>
      </c>
      <c r="BA2503" s="43"/>
      <c r="BC2503" s="2">
        <v>42607</v>
      </c>
      <c r="BD2503" t="str">
        <v>912828WE</v>
      </c>
      <c r="BE2503">
        <v>2.0952000000000002</v>
      </c>
      <c r="BF2503">
        <v>0.40538999999999997</v>
      </c>
      <c r="BG2503">
        <v>0.82720000000000005</v>
      </c>
      <c r="BH2503">
        <v>130.28125</v>
      </c>
      <c r="BI2503">
        <f>VLOOKUP(BD2503,工作表1!$K$3:$L$1000,2,FALSE)</f>
        <v>2.75</v>
      </c>
      <c r="BJ2503" t="str">
        <f>VLOOKUP(BD2503,工作表1!$K$3:$M$1000,3,FALSE)</f>
        <v>2023/11/15</v>
      </c>
      <c r="BK2503">
        <f t="shared" si="1302"/>
        <v>0.44500000000000001</v>
      </c>
      <c r="BL2503">
        <f t="shared" si="1303"/>
        <v>2.3050000000000002</v>
      </c>
      <c r="BM2503" s="43">
        <f t="shared" si="1320"/>
        <v>42689</v>
      </c>
      <c r="BN2503" s="43">
        <f t="shared" si="1304"/>
        <v>42825</v>
      </c>
      <c r="BO2503" s="45">
        <f t="shared" si="1321"/>
        <v>0.76970108695652184</v>
      </c>
      <c r="BP2503" s="45">
        <f t="shared" si="1322"/>
        <v>2.4046325938058368</v>
      </c>
      <c r="BQ2503" s="47">
        <f t="shared" si="1323"/>
        <v>109.13254909487529</v>
      </c>
      <c r="BR2503" s="47">
        <f t="shared" si="1324"/>
        <v>129.00128904965763</v>
      </c>
    </row>
    <row r="2504" spans="6:70" x14ac:dyDescent="0.25">
      <c r="F2504" s="2">
        <v>42691</v>
      </c>
      <c r="G2504">
        <v>0.56399999999999995</v>
      </c>
      <c r="H2504" s="43">
        <v>42731</v>
      </c>
      <c r="I2504">
        <v>2.3635000000000002</v>
      </c>
      <c r="L2504" s="2">
        <v>42607</v>
      </c>
      <c r="M2504" t="str">
        <v>912828VB</v>
      </c>
      <c r="N2504">
        <v>-0.13469999999999999</v>
      </c>
      <c r="O2504">
        <v>0.54710999999999999</v>
      </c>
      <c r="P2504">
        <v>0.77400000000000002</v>
      </c>
      <c r="Q2504">
        <v>132.0625</v>
      </c>
      <c r="R2504">
        <f>VLOOKUP(M2504,工作表1!$A$3:$B$1000,2,FALSE)</f>
        <v>1.75</v>
      </c>
      <c r="S2504" t="str">
        <f>VLOOKUP(M2504,工作表1!$A$3:$C$1000,3,FALSE)</f>
        <v>2023/5/15</v>
      </c>
      <c r="T2504">
        <f t="shared" si="1294"/>
        <v>0.44500000000000001</v>
      </c>
      <c r="U2504">
        <f t="shared" si="1293"/>
        <v>1.3049999999999999</v>
      </c>
      <c r="V2504" s="43">
        <f t="shared" si="1305"/>
        <v>42689</v>
      </c>
      <c r="W2504" s="43">
        <f t="shared" si="1295"/>
        <v>42643</v>
      </c>
      <c r="X2504" s="45">
        <f t="shared" si="1306"/>
        <v>0.48980978260869568</v>
      </c>
      <c r="Y2504" s="45">
        <f t="shared" si="1307"/>
        <v>0.65761800178677787</v>
      </c>
      <c r="Z2504" s="47">
        <f t="shared" si="1308"/>
        <v>102.32636891077743</v>
      </c>
      <c r="AA2504" s="47">
        <f t="shared" si="1309"/>
        <v>131.69975920101308</v>
      </c>
      <c r="AB2504" s="45">
        <f t="shared" si="1310"/>
        <v>1.421</v>
      </c>
      <c r="AC2504" s="2" t="str">
        <f t="shared" si="1296"/>
        <v>TY1</v>
      </c>
      <c r="AD2504">
        <f t="shared" si="1297"/>
        <v>132.0625</v>
      </c>
      <c r="AE2504">
        <f t="shared" si="1298"/>
        <v>131.09375</v>
      </c>
      <c r="AF2504" s="49">
        <f t="shared" si="1292"/>
        <v>0.96875</v>
      </c>
      <c r="AG2504" s="3">
        <f t="shared" si="1311"/>
        <v>131.69975920101308</v>
      </c>
      <c r="AH2504">
        <f t="shared" si="1312"/>
        <v>130.10580531552091</v>
      </c>
      <c r="AI2504" s="51">
        <f t="shared" si="1313"/>
        <v>1.5939538854921693</v>
      </c>
      <c r="AJ2504" s="52">
        <f t="shared" si="1314"/>
        <v>0.62520388549216932</v>
      </c>
      <c r="AK2504" s="2">
        <v>42607</v>
      </c>
      <c r="AL2504" t="str">
        <v>912828VS</v>
      </c>
      <c r="AM2504">
        <v>-2.1288999999999998</v>
      </c>
      <c r="AN2504">
        <v>0.68203000000000003</v>
      </c>
      <c r="AO2504">
        <v>0.81389999999999996</v>
      </c>
      <c r="AP2504">
        <v>131.09375</v>
      </c>
      <c r="AQ2504">
        <f>VLOOKUP(AL2504,工作表1!$F$3:$G$1000,2,FALSE)</f>
        <v>2.5</v>
      </c>
      <c r="AR2504" t="str">
        <f>VLOOKUP(AL2504,工作表1!$F$3:$H$1000,3,FALSE)</f>
        <v>2023/8/15</v>
      </c>
      <c r="AS2504">
        <f t="shared" si="1299"/>
        <v>0.44500000000000001</v>
      </c>
      <c r="AT2504">
        <f t="shared" si="1300"/>
        <v>2.0550000000000002</v>
      </c>
      <c r="AU2504" s="43">
        <f t="shared" si="1315"/>
        <v>42781</v>
      </c>
      <c r="AV2504" s="43">
        <f t="shared" si="1301"/>
        <v>42734</v>
      </c>
      <c r="AW2504" s="45">
        <f t="shared" si="1316"/>
        <v>7.4728260869565216E-2</v>
      </c>
      <c r="AX2504" s="45">
        <f t="shared" si="1317"/>
        <v>0.93774195949970229</v>
      </c>
      <c r="AY2504" s="47">
        <f t="shared" si="1318"/>
        <v>107.29983398739836</v>
      </c>
      <c r="AZ2504" s="47">
        <f t="shared" si="1319"/>
        <v>130.10580531552091</v>
      </c>
      <c r="BA2504" s="43"/>
      <c r="BC2504" s="2">
        <v>42606</v>
      </c>
      <c r="BD2504" t="str">
        <v>912828WE</v>
      </c>
      <c r="BE2504">
        <v>2.2824</v>
      </c>
      <c r="BF2504">
        <v>0.39712999999999998</v>
      </c>
      <c r="BG2504">
        <v>0.82720000000000005</v>
      </c>
      <c r="BH2504">
        <v>130.4375</v>
      </c>
      <c r="BI2504">
        <f>VLOOKUP(BD2504,工作表1!$K$3:$L$1000,2,FALSE)</f>
        <v>2.75</v>
      </c>
      <c r="BJ2504" t="str">
        <f>VLOOKUP(BD2504,工作表1!$K$3:$M$1000,3,FALSE)</f>
        <v>2023/11/15</v>
      </c>
      <c r="BK2504">
        <f t="shared" si="1302"/>
        <v>0.438</v>
      </c>
      <c r="BL2504">
        <f t="shared" si="1303"/>
        <v>2.3119999999999998</v>
      </c>
      <c r="BM2504" s="43">
        <f t="shared" si="1320"/>
        <v>42689</v>
      </c>
      <c r="BN2504" s="43">
        <f t="shared" si="1304"/>
        <v>42825</v>
      </c>
      <c r="BO2504" s="45">
        <f t="shared" si="1321"/>
        <v>0.76222826086956519</v>
      </c>
      <c r="BP2504" s="45">
        <f t="shared" si="1322"/>
        <v>2.4046940142942228</v>
      </c>
      <c r="BQ2504" s="47">
        <f t="shared" si="1323"/>
        <v>109.2733198703564</v>
      </c>
      <c r="BR2504" s="47">
        <f t="shared" si="1324"/>
        <v>129.15284544443293</v>
      </c>
    </row>
    <row r="2505" spans="6:70" x14ac:dyDescent="0.25">
      <c r="F2505" s="2">
        <v>42690</v>
      </c>
      <c r="G2505">
        <v>0.55600000000000005</v>
      </c>
      <c r="H2505" s="43">
        <v>42730</v>
      </c>
      <c r="I2505">
        <v>2.3386</v>
      </c>
      <c r="L2505" s="2">
        <v>42606</v>
      </c>
      <c r="M2505" t="str">
        <v>912828VB</v>
      </c>
      <c r="N2505">
        <v>-0.10879999999999999</v>
      </c>
      <c r="O2505">
        <v>0.53802000000000005</v>
      </c>
      <c r="P2505">
        <v>0.77400000000000002</v>
      </c>
      <c r="Q2505">
        <v>132.21875</v>
      </c>
      <c r="R2505">
        <f>VLOOKUP(M2505,工作表1!$A$3:$B$1000,2,FALSE)</f>
        <v>1.75</v>
      </c>
      <c r="S2505" t="str">
        <f>VLOOKUP(M2505,工作表1!$A$3:$C$1000,3,FALSE)</f>
        <v>2023/5/15</v>
      </c>
      <c r="T2505">
        <f t="shared" si="1294"/>
        <v>0.438</v>
      </c>
      <c r="U2505">
        <f t="shared" si="1293"/>
        <v>1.3120000000000001</v>
      </c>
      <c r="V2505" s="43">
        <f t="shared" si="1305"/>
        <v>42689</v>
      </c>
      <c r="W2505" s="43">
        <f t="shared" si="1295"/>
        <v>42643</v>
      </c>
      <c r="X2505" s="45">
        <f t="shared" si="1306"/>
        <v>0.48505434782608697</v>
      </c>
      <c r="Y2505" s="45">
        <f t="shared" si="1307"/>
        <v>0.65765708755211438</v>
      </c>
      <c r="Z2505" s="47">
        <f t="shared" si="1308"/>
        <v>102.45145656581305</v>
      </c>
      <c r="AA2505" s="47">
        <f t="shared" si="1309"/>
        <v>131.84604242866362</v>
      </c>
      <c r="AB2505" s="45">
        <f t="shared" si="1310"/>
        <v>1.3995</v>
      </c>
      <c r="AC2505" s="2" t="str">
        <f t="shared" si="1296"/>
        <v>TY1</v>
      </c>
      <c r="AD2505">
        <f t="shared" si="1297"/>
        <v>132.21875</v>
      </c>
      <c r="AE2505">
        <f t="shared" si="1298"/>
        <v>131.25</v>
      </c>
      <c r="AF2505" s="49">
        <f t="shared" si="1292"/>
        <v>0.96875</v>
      </c>
      <c r="AG2505" s="3">
        <f t="shared" si="1311"/>
        <v>131.84604242866362</v>
      </c>
      <c r="AH2505">
        <f t="shared" si="1312"/>
        <v>130.28156903393386</v>
      </c>
      <c r="AI2505" s="51">
        <f t="shared" si="1313"/>
        <v>1.5644733947297595</v>
      </c>
      <c r="AJ2505" s="52">
        <f t="shared" si="1314"/>
        <v>0.59572339472975955</v>
      </c>
      <c r="AK2505" s="2">
        <v>42606</v>
      </c>
      <c r="AL2505" t="str">
        <v>912828VS</v>
      </c>
      <c r="AM2505">
        <v>-1.359</v>
      </c>
      <c r="AN2505">
        <v>0.61697000000000002</v>
      </c>
      <c r="AO2505">
        <v>0.81389999999999996</v>
      </c>
      <c r="AP2505">
        <v>131.25</v>
      </c>
      <c r="AQ2505">
        <f>VLOOKUP(AL2505,工作表1!$F$3:$G$1000,2,FALSE)</f>
        <v>2.5</v>
      </c>
      <c r="AR2505" t="str">
        <f>VLOOKUP(AL2505,工作表1!$F$3:$H$1000,3,FALSE)</f>
        <v>2023/8/15</v>
      </c>
      <c r="AS2505">
        <f t="shared" si="1299"/>
        <v>0.438</v>
      </c>
      <c r="AT2505">
        <f t="shared" si="1300"/>
        <v>2.0619999999999998</v>
      </c>
      <c r="AU2505" s="43">
        <f t="shared" si="1315"/>
        <v>42781</v>
      </c>
      <c r="AV2505" s="43">
        <f t="shared" si="1301"/>
        <v>42734</v>
      </c>
      <c r="AW2505" s="45">
        <f t="shared" si="1316"/>
        <v>6.7934782608695649E-2</v>
      </c>
      <c r="AX2505" s="45">
        <f t="shared" si="1317"/>
        <v>0.93779779630732585</v>
      </c>
      <c r="AY2505" s="47">
        <f t="shared" si="1318"/>
        <v>107.45652195909321</v>
      </c>
      <c r="AZ2505" s="47">
        <f t="shared" si="1319"/>
        <v>130.28156903393386</v>
      </c>
      <c r="BA2505" s="43"/>
      <c r="BC2505" s="2">
        <v>42605</v>
      </c>
      <c r="BD2505" t="str">
        <v>912828WE</v>
      </c>
      <c r="BE2505">
        <v>3.0070999999999999</v>
      </c>
      <c r="BF2505">
        <v>0.36353999999999997</v>
      </c>
      <c r="BG2505">
        <v>0.82720000000000005</v>
      </c>
      <c r="BH2505">
        <v>130.421875</v>
      </c>
      <c r="BI2505">
        <f>VLOOKUP(BD2505,工作表1!$K$3:$L$1000,2,FALSE)</f>
        <v>2.75</v>
      </c>
      <c r="BJ2505" t="str">
        <f>VLOOKUP(BD2505,工作表1!$K$3:$M$1000,3,FALSE)</f>
        <v>2023/11/15</v>
      </c>
      <c r="BK2505">
        <f t="shared" si="1302"/>
        <v>0.434</v>
      </c>
      <c r="BL2505">
        <f t="shared" si="1303"/>
        <v>2.3159999999999998</v>
      </c>
      <c r="BM2505" s="43">
        <f t="shared" si="1320"/>
        <v>42689</v>
      </c>
      <c r="BN2505" s="43">
        <f t="shared" si="1304"/>
        <v>42825</v>
      </c>
      <c r="BO2505" s="45">
        <f t="shared" si="1321"/>
        <v>0.75475543478260865</v>
      </c>
      <c r="BP2505" s="45">
        <f t="shared" si="1322"/>
        <v>2.4047554347826088</v>
      </c>
      <c r="BQ2505" s="47">
        <f t="shared" si="1323"/>
        <v>109.28938600481811</v>
      </c>
      <c r="BR2505" s="47">
        <f t="shared" si="1324"/>
        <v>129.15580593748157</v>
      </c>
    </row>
    <row r="2506" spans="6:70" x14ac:dyDescent="0.25">
      <c r="F2506" s="2">
        <v>42689</v>
      </c>
      <c r="G2506">
        <v>0.55000000000000004</v>
      </c>
      <c r="H2506" s="43">
        <v>42727</v>
      </c>
      <c r="I2506">
        <v>2.3386</v>
      </c>
      <c r="L2506" s="2">
        <v>42605</v>
      </c>
      <c r="M2506" t="str">
        <v>912828VB</v>
      </c>
      <c r="N2506">
        <v>-0.21479999999999999</v>
      </c>
      <c r="O2506">
        <v>0.56845999999999997</v>
      </c>
      <c r="P2506">
        <v>0.77400000000000002</v>
      </c>
      <c r="Q2506">
        <v>132.21875</v>
      </c>
      <c r="R2506">
        <f>VLOOKUP(M2506,工作表1!$A$3:$B$1000,2,FALSE)</f>
        <v>1.75</v>
      </c>
      <c r="S2506" t="str">
        <f>VLOOKUP(M2506,工作表1!$A$3:$C$1000,3,FALSE)</f>
        <v>2023/5/15</v>
      </c>
      <c r="T2506">
        <f t="shared" si="1294"/>
        <v>0.434</v>
      </c>
      <c r="U2506">
        <f t="shared" si="1293"/>
        <v>1.3160000000000001</v>
      </c>
      <c r="V2506" s="43">
        <f t="shared" si="1305"/>
        <v>42689</v>
      </c>
      <c r="W2506" s="43">
        <f t="shared" si="1295"/>
        <v>42643</v>
      </c>
      <c r="X2506" s="45">
        <f t="shared" si="1306"/>
        <v>0.48029891304347827</v>
      </c>
      <c r="Y2506" s="45">
        <f t="shared" si="1307"/>
        <v>0.65769617331745089</v>
      </c>
      <c r="Z2506" s="47">
        <f t="shared" si="1308"/>
        <v>102.45132120910144</v>
      </c>
      <c r="AA2506" s="47">
        <f t="shared" si="1309"/>
        <v>131.8308869388687</v>
      </c>
      <c r="AB2506" s="45">
        <f t="shared" si="1310"/>
        <v>1.3875</v>
      </c>
      <c r="AC2506" s="2" t="str">
        <f t="shared" si="1296"/>
        <v>TY1</v>
      </c>
      <c r="AD2506">
        <f t="shared" si="1297"/>
        <v>132.21875</v>
      </c>
      <c r="AE2506">
        <f t="shared" si="1298"/>
        <v>131.234375</v>
      </c>
      <c r="AF2506" s="49">
        <f t="shared" si="1292"/>
        <v>0.984375</v>
      </c>
      <c r="AG2506" s="3">
        <f t="shared" si="1311"/>
        <v>131.8308869388687</v>
      </c>
      <c r="AH2506">
        <f t="shared" si="1312"/>
        <v>130.26629921308046</v>
      </c>
      <c r="AI2506" s="51">
        <f t="shared" si="1313"/>
        <v>1.5645877257882432</v>
      </c>
      <c r="AJ2506" s="52">
        <f t="shared" si="1314"/>
        <v>0.58021272578824323</v>
      </c>
      <c r="AK2506" s="2">
        <v>42605</v>
      </c>
      <c r="AL2506" t="str">
        <v>912828VS</v>
      </c>
      <c r="AM2506">
        <v>-1.1215999999999999</v>
      </c>
      <c r="AN2506">
        <v>0.59669000000000005</v>
      </c>
      <c r="AO2506">
        <v>0.81389999999999996</v>
      </c>
      <c r="AP2506">
        <v>131.234375</v>
      </c>
      <c r="AQ2506">
        <f>VLOOKUP(AL2506,工作表1!$F$3:$G$1000,2,FALSE)</f>
        <v>2.5</v>
      </c>
      <c r="AR2506" t="str">
        <f>VLOOKUP(AL2506,工作表1!$F$3:$H$1000,3,FALSE)</f>
        <v>2023/8/15</v>
      </c>
      <c r="AS2506">
        <f t="shared" si="1299"/>
        <v>0.434</v>
      </c>
      <c r="AT2506">
        <f t="shared" si="1300"/>
        <v>2.0659999999999998</v>
      </c>
      <c r="AU2506" s="43">
        <f t="shared" si="1315"/>
        <v>42781</v>
      </c>
      <c r="AV2506" s="43">
        <f t="shared" si="1301"/>
        <v>42734</v>
      </c>
      <c r="AW2506" s="45">
        <f t="shared" si="1316"/>
        <v>6.1141304347826088E-2</v>
      </c>
      <c r="AX2506" s="45">
        <f t="shared" si="1317"/>
        <v>0.93785363311494929</v>
      </c>
      <c r="AY2506" s="47">
        <f t="shared" si="1318"/>
        <v>107.45669995540138</v>
      </c>
      <c r="AZ2506" s="47">
        <f t="shared" si="1319"/>
        <v>130.26629921308046</v>
      </c>
      <c r="BA2506" s="43"/>
      <c r="BC2506" s="2">
        <v>42604</v>
      </c>
      <c r="BD2506" t="str">
        <v>912828WE</v>
      </c>
      <c r="BE2506">
        <v>2.8668</v>
      </c>
      <c r="BF2506">
        <v>0.36080000000000001</v>
      </c>
      <c r="BG2506">
        <v>0.82720000000000005</v>
      </c>
      <c r="BH2506">
        <v>130.46875</v>
      </c>
      <c r="BI2506">
        <f>VLOOKUP(BD2506,工作表1!$K$3:$L$1000,2,FALSE)</f>
        <v>2.75</v>
      </c>
      <c r="BJ2506" t="str">
        <f>VLOOKUP(BD2506,工作表1!$K$3:$M$1000,3,FALSE)</f>
        <v>2023/11/15</v>
      </c>
      <c r="BK2506">
        <f t="shared" si="1302"/>
        <v>0.43149999999999999</v>
      </c>
      <c r="BL2506">
        <f t="shared" si="1303"/>
        <v>2.3185000000000002</v>
      </c>
      <c r="BM2506" s="43">
        <f t="shared" si="1320"/>
        <v>42689</v>
      </c>
      <c r="BN2506" s="43">
        <f t="shared" si="1304"/>
        <v>42825</v>
      </c>
      <c r="BO2506" s="45">
        <f t="shared" si="1321"/>
        <v>0.74728260869565211</v>
      </c>
      <c r="BP2506" s="45">
        <f t="shared" si="1322"/>
        <v>2.4048168552709948</v>
      </c>
      <c r="BQ2506" s="47">
        <f t="shared" si="1323"/>
        <v>109.33415386793945</v>
      </c>
      <c r="BR2506" s="47">
        <f t="shared" si="1324"/>
        <v>129.19454516977595</v>
      </c>
    </row>
    <row r="2507" spans="6:70" x14ac:dyDescent="0.25">
      <c r="F2507" s="2">
        <v>42688</v>
      </c>
      <c r="G2507">
        <v>0.54500000000000004</v>
      </c>
      <c r="H2507" s="43">
        <v>42726</v>
      </c>
      <c r="I2507">
        <v>2.3532000000000002</v>
      </c>
      <c r="L2507" s="2">
        <v>42604</v>
      </c>
      <c r="M2507" t="str">
        <v>912828VB</v>
      </c>
      <c r="N2507">
        <v>9.74E-2</v>
      </c>
      <c r="O2507">
        <v>0.46700000000000003</v>
      </c>
      <c r="P2507">
        <v>0.77400000000000002</v>
      </c>
      <c r="Q2507">
        <v>132.28125</v>
      </c>
      <c r="R2507">
        <f>VLOOKUP(M2507,工作表1!$A$3:$B$1000,2,FALSE)</f>
        <v>1.75</v>
      </c>
      <c r="S2507" t="str">
        <f>VLOOKUP(M2507,工作表1!$A$3:$C$1000,3,FALSE)</f>
        <v>2023/5/15</v>
      </c>
      <c r="T2507">
        <f t="shared" si="1294"/>
        <v>0.43149999999999999</v>
      </c>
      <c r="U2507">
        <f t="shared" si="1293"/>
        <v>1.3185</v>
      </c>
      <c r="V2507" s="43">
        <f t="shared" si="1305"/>
        <v>42689</v>
      </c>
      <c r="W2507" s="43">
        <f t="shared" si="1295"/>
        <v>42643</v>
      </c>
      <c r="X2507" s="45">
        <f t="shared" si="1306"/>
        <v>0.47554347826086951</v>
      </c>
      <c r="Y2507" s="45">
        <f t="shared" si="1307"/>
        <v>0.65773525908278729</v>
      </c>
      <c r="Z2507" s="47">
        <f t="shared" si="1308"/>
        <v>102.51176836042181</v>
      </c>
      <c r="AA2507" s="47">
        <f t="shared" si="1309"/>
        <v>131.89417927742406</v>
      </c>
      <c r="AB2507" s="45">
        <f t="shared" si="1310"/>
        <v>1.3897999999999999</v>
      </c>
      <c r="AC2507" s="2" t="str">
        <f t="shared" si="1296"/>
        <v>TY1</v>
      </c>
      <c r="AD2507">
        <f t="shared" si="1297"/>
        <v>132.28125</v>
      </c>
      <c r="AE2507">
        <f t="shared" si="1298"/>
        <v>131.28125</v>
      </c>
      <c r="AF2507" s="49">
        <f t="shared" si="1292"/>
        <v>1</v>
      </c>
      <c r="AG2507" s="3">
        <f t="shared" si="1311"/>
        <v>131.89417927742406</v>
      </c>
      <c r="AH2507">
        <f t="shared" si="1312"/>
        <v>130.28508493803153</v>
      </c>
      <c r="AI2507" s="51">
        <f t="shared" si="1313"/>
        <v>1.6090943393925272</v>
      </c>
      <c r="AJ2507" s="52">
        <f t="shared" si="1314"/>
        <v>0.60909433939252722</v>
      </c>
      <c r="AK2507" s="2">
        <v>42604</v>
      </c>
      <c r="AL2507" t="str">
        <v>912828VS</v>
      </c>
      <c r="AM2507">
        <v>-1.6335</v>
      </c>
      <c r="AN2507">
        <v>0.62746999999999997</v>
      </c>
      <c r="AO2507">
        <v>0.81389999999999996</v>
      </c>
      <c r="AP2507">
        <v>131.28125</v>
      </c>
      <c r="AQ2507">
        <f>VLOOKUP(AL2507,工作表1!$F$3:$G$1000,2,FALSE)</f>
        <v>2.5</v>
      </c>
      <c r="AR2507" t="str">
        <f>VLOOKUP(AL2507,工作表1!$F$3:$H$1000,3,FALSE)</f>
        <v>2023/8/15</v>
      </c>
      <c r="AS2507">
        <f t="shared" si="1299"/>
        <v>0.43149999999999999</v>
      </c>
      <c r="AT2507">
        <f t="shared" si="1300"/>
        <v>2.0685000000000002</v>
      </c>
      <c r="AU2507" s="43">
        <f t="shared" si="1315"/>
        <v>42781</v>
      </c>
      <c r="AV2507" s="43">
        <f t="shared" si="1301"/>
        <v>42734</v>
      </c>
      <c r="AW2507" s="45">
        <f t="shared" si="1316"/>
        <v>5.434782608695652E-2</v>
      </c>
      <c r="AX2507" s="45">
        <f t="shared" si="1317"/>
        <v>0.93790946992257296</v>
      </c>
      <c r="AY2507" s="47">
        <f t="shared" si="1318"/>
        <v>107.48408048266204</v>
      </c>
      <c r="AZ2507" s="47">
        <f t="shared" si="1319"/>
        <v>130.28508493803153</v>
      </c>
      <c r="BA2507" s="43"/>
      <c r="BC2507" s="2">
        <v>42601</v>
      </c>
      <c r="BD2507" t="str">
        <v>912828WE</v>
      </c>
      <c r="BE2507">
        <v>3.3367</v>
      </c>
      <c r="BF2507">
        <v>0.33915000000000001</v>
      </c>
      <c r="BG2507">
        <v>0.82720000000000005</v>
      </c>
      <c r="BH2507">
        <v>130.140625</v>
      </c>
      <c r="BI2507">
        <f>VLOOKUP(BD2507,工作表1!$K$3:$L$1000,2,FALSE)</f>
        <v>2.75</v>
      </c>
      <c r="BJ2507" t="str">
        <f>VLOOKUP(BD2507,工作表1!$K$3:$M$1000,3,FALSE)</f>
        <v>2023/11/15</v>
      </c>
      <c r="BK2507">
        <f t="shared" si="1302"/>
        <v>0.42699999999999999</v>
      </c>
      <c r="BL2507">
        <f t="shared" si="1303"/>
        <v>2.323</v>
      </c>
      <c r="BM2507" s="43">
        <f t="shared" si="1320"/>
        <v>42689</v>
      </c>
      <c r="BN2507" s="43">
        <f t="shared" si="1304"/>
        <v>42825</v>
      </c>
      <c r="BO2507" s="45">
        <f t="shared" si="1321"/>
        <v>0.73980978260869557</v>
      </c>
      <c r="BP2507" s="45">
        <f t="shared" si="1322"/>
        <v>2.4048782757593803</v>
      </c>
      <c r="BQ2507" s="47">
        <f t="shared" si="1323"/>
        <v>109.08460006440311</v>
      </c>
      <c r="BR2507" s="47">
        <f t="shared" si="1324"/>
        <v>128.87597863161054</v>
      </c>
    </row>
    <row r="2508" spans="6:70" x14ac:dyDescent="0.25">
      <c r="F2508" s="2">
        <v>42685</v>
      </c>
      <c r="G2508">
        <v>0.52700000000000002</v>
      </c>
      <c r="H2508" s="43">
        <v>42725</v>
      </c>
      <c r="I2508">
        <v>2.3407</v>
      </c>
      <c r="L2508" s="2">
        <v>42601</v>
      </c>
      <c r="M2508" t="str">
        <v>912828VB</v>
      </c>
      <c r="N2508">
        <v>-0.3871</v>
      </c>
      <c r="O2508">
        <v>0.60370000000000001</v>
      </c>
      <c r="P2508">
        <v>0.77400000000000002</v>
      </c>
      <c r="Q2508">
        <v>131.953125</v>
      </c>
      <c r="R2508">
        <f>VLOOKUP(M2508,工作表1!$A$3:$B$1000,2,FALSE)</f>
        <v>1.75</v>
      </c>
      <c r="S2508" t="str">
        <f>VLOOKUP(M2508,工作表1!$A$3:$C$1000,3,FALSE)</f>
        <v>2023/5/15</v>
      </c>
      <c r="T2508">
        <f t="shared" si="1294"/>
        <v>0.42699999999999999</v>
      </c>
      <c r="U2508">
        <f t="shared" si="1293"/>
        <v>1.323</v>
      </c>
      <c r="V2508" s="43">
        <f t="shared" si="1305"/>
        <v>42689</v>
      </c>
      <c r="W2508" s="43">
        <f t="shared" si="1295"/>
        <v>42643</v>
      </c>
      <c r="X2508" s="45">
        <f t="shared" si="1306"/>
        <v>0.47078804347826081</v>
      </c>
      <c r="Y2508" s="45">
        <f t="shared" si="1307"/>
        <v>0.6577743448481238</v>
      </c>
      <c r="Z2508" s="47">
        <f t="shared" si="1308"/>
        <v>102.24463838397617</v>
      </c>
      <c r="AA2508" s="47">
        <f t="shared" si="1309"/>
        <v>131.53394747732102</v>
      </c>
      <c r="AB2508" s="45">
        <f t="shared" si="1310"/>
        <v>1.4255</v>
      </c>
      <c r="AC2508" s="2" t="str">
        <f t="shared" si="1296"/>
        <v>TY1</v>
      </c>
      <c r="AD2508">
        <f t="shared" si="1297"/>
        <v>131.953125</v>
      </c>
      <c r="AE2508">
        <f t="shared" si="1298"/>
        <v>130.953125</v>
      </c>
      <c r="AF2508" s="49">
        <f t="shared" si="1292"/>
        <v>1</v>
      </c>
      <c r="AG2508" s="3">
        <f t="shared" si="1311"/>
        <v>131.53394747732102</v>
      </c>
      <c r="AH2508">
        <f t="shared" si="1312"/>
        <v>129.94290431770958</v>
      </c>
      <c r="AI2508" s="51">
        <f t="shared" si="1313"/>
        <v>1.5910431596114449</v>
      </c>
      <c r="AJ2508" s="52">
        <f t="shared" si="1314"/>
        <v>0.59104315961144493</v>
      </c>
      <c r="AK2508" s="2">
        <v>42601</v>
      </c>
      <c r="AL2508" t="str">
        <v>912828VS</v>
      </c>
      <c r="AM2508">
        <v>-1.7732000000000001</v>
      </c>
      <c r="AN2508">
        <v>0.63805000000000001</v>
      </c>
      <c r="AO2508">
        <v>0.81389999999999996</v>
      </c>
      <c r="AP2508">
        <v>130.953125</v>
      </c>
      <c r="AQ2508">
        <f>VLOOKUP(AL2508,工作表1!$F$3:$G$1000,2,FALSE)</f>
        <v>2.5</v>
      </c>
      <c r="AR2508" t="str">
        <f>VLOOKUP(AL2508,工作表1!$F$3:$H$1000,3,FALSE)</f>
        <v>2023/8/15</v>
      </c>
      <c r="AS2508">
        <f t="shared" si="1299"/>
        <v>0.42699999999999999</v>
      </c>
      <c r="AT2508">
        <f t="shared" si="1300"/>
        <v>2.073</v>
      </c>
      <c r="AU2508" s="43">
        <f t="shared" si="1315"/>
        <v>42781</v>
      </c>
      <c r="AV2508" s="43">
        <f t="shared" si="1301"/>
        <v>42734</v>
      </c>
      <c r="AW2508" s="45">
        <f t="shared" si="1316"/>
        <v>4.755434782608696E-2</v>
      </c>
      <c r="AX2508" s="45">
        <f t="shared" si="1317"/>
        <v>0.93796530673019651</v>
      </c>
      <c r="AY2508" s="47">
        <f t="shared" si="1318"/>
        <v>107.21840661261609</v>
      </c>
      <c r="AZ2508" s="47">
        <f t="shared" si="1319"/>
        <v>129.94290431770958</v>
      </c>
      <c r="BA2508" s="43"/>
      <c r="BC2508" s="2">
        <v>42600</v>
      </c>
      <c r="BD2508" t="str">
        <v>912828WE</v>
      </c>
      <c r="BE2508">
        <v>4.2213000000000003</v>
      </c>
      <c r="BF2508">
        <v>0.30118</v>
      </c>
      <c r="BG2508">
        <v>0.82720000000000005</v>
      </c>
      <c r="BH2508">
        <v>130.578125</v>
      </c>
      <c r="BI2508">
        <f>VLOOKUP(BD2508,工作表1!$K$3:$L$1000,2,FALSE)</f>
        <v>2.75</v>
      </c>
      <c r="BJ2508" t="str">
        <f>VLOOKUP(BD2508,工作表1!$K$3:$M$1000,3,FALSE)</f>
        <v>2023/11/15</v>
      </c>
      <c r="BK2508">
        <f t="shared" si="1302"/>
        <v>0.42149999999999999</v>
      </c>
      <c r="BL2508">
        <f t="shared" si="1303"/>
        <v>2.3285</v>
      </c>
      <c r="BM2508" s="43">
        <f t="shared" si="1320"/>
        <v>42689</v>
      </c>
      <c r="BN2508" s="43">
        <f t="shared" si="1304"/>
        <v>42825</v>
      </c>
      <c r="BO2508" s="45">
        <f t="shared" si="1321"/>
        <v>0.71739130434782605</v>
      </c>
      <c r="BP2508" s="45">
        <f t="shared" si="1322"/>
        <v>2.4050625372245387</v>
      </c>
      <c r="BQ2508" s="47">
        <f t="shared" si="1323"/>
        <v>109.49351593965763</v>
      </c>
      <c r="BR2508" s="47">
        <f t="shared" si="1324"/>
        <v>129.32550757567486</v>
      </c>
    </row>
    <row r="2509" spans="6:70" x14ac:dyDescent="0.25">
      <c r="F2509" s="2">
        <v>42684</v>
      </c>
      <c r="G2509">
        <v>0.52400000000000002</v>
      </c>
      <c r="H2509" s="43">
        <v>42724</v>
      </c>
      <c r="I2509">
        <v>2.3628999999999998</v>
      </c>
      <c r="L2509" s="2">
        <v>42600</v>
      </c>
      <c r="M2509" t="str">
        <v>912828VB</v>
      </c>
      <c r="N2509">
        <v>0.3493</v>
      </c>
      <c r="O2509">
        <v>0.40421000000000001</v>
      </c>
      <c r="P2509">
        <v>0.77400000000000002</v>
      </c>
      <c r="Q2509">
        <v>132.375</v>
      </c>
      <c r="R2509">
        <f>VLOOKUP(M2509,工作表1!$A$3:$B$1000,2,FALSE)</f>
        <v>1.75</v>
      </c>
      <c r="S2509" t="str">
        <f>VLOOKUP(M2509,工作表1!$A$3:$C$1000,3,FALSE)</f>
        <v>2023/5/15</v>
      </c>
      <c r="T2509">
        <f t="shared" si="1294"/>
        <v>0.42149999999999999</v>
      </c>
      <c r="U2509">
        <f t="shared" si="1293"/>
        <v>1.3285</v>
      </c>
      <c r="V2509" s="43">
        <f t="shared" si="1305"/>
        <v>42689</v>
      </c>
      <c r="W2509" s="43">
        <f t="shared" si="1295"/>
        <v>42643</v>
      </c>
      <c r="X2509" s="45">
        <f t="shared" si="1306"/>
        <v>0.45652173913043476</v>
      </c>
      <c r="Y2509" s="45">
        <f t="shared" si="1307"/>
        <v>0.65789160214413345</v>
      </c>
      <c r="Z2509" s="47">
        <f t="shared" si="1308"/>
        <v>102.60870209241655</v>
      </c>
      <c r="AA2509" s="47">
        <f t="shared" si="1309"/>
        <v>131.96001818955804</v>
      </c>
      <c r="AB2509" s="45">
        <f t="shared" si="1310"/>
        <v>1.373</v>
      </c>
      <c r="AC2509" s="2" t="str">
        <f t="shared" si="1296"/>
        <v>TY1</v>
      </c>
      <c r="AD2509">
        <f t="shared" si="1297"/>
        <v>132.375</v>
      </c>
      <c r="AE2509">
        <f t="shared" si="1298"/>
        <v>131.390625</v>
      </c>
      <c r="AF2509" s="49">
        <f t="shared" si="1292"/>
        <v>0.984375</v>
      </c>
      <c r="AG2509" s="3">
        <f t="shared" si="1311"/>
        <v>131.96001818955804</v>
      </c>
      <c r="AH2509">
        <f t="shared" si="1312"/>
        <v>130.38424498840902</v>
      </c>
      <c r="AI2509" s="51">
        <f t="shared" si="1313"/>
        <v>1.5757732011490191</v>
      </c>
      <c r="AJ2509" s="52">
        <f t="shared" si="1314"/>
        <v>0.59139820114901909</v>
      </c>
      <c r="AK2509" s="2">
        <v>42600</v>
      </c>
      <c r="AL2509" t="str">
        <v>912828VS</v>
      </c>
      <c r="AM2509">
        <v>-1.1567000000000001</v>
      </c>
      <c r="AN2509">
        <v>0.58589999999999998</v>
      </c>
      <c r="AO2509">
        <v>0.81389999999999996</v>
      </c>
      <c r="AP2509">
        <v>131.390625</v>
      </c>
      <c r="AQ2509">
        <f>VLOOKUP(AL2509,工作表1!$F$3:$G$1000,2,FALSE)</f>
        <v>2.5</v>
      </c>
      <c r="AR2509" t="str">
        <f>VLOOKUP(AL2509,工作表1!$F$3:$H$1000,3,FALSE)</f>
        <v>2023/8/15</v>
      </c>
      <c r="AS2509">
        <f t="shared" si="1299"/>
        <v>0.42149999999999999</v>
      </c>
      <c r="AT2509">
        <f t="shared" si="1300"/>
        <v>2.0785</v>
      </c>
      <c r="AU2509" s="43">
        <f t="shared" si="1315"/>
        <v>42781</v>
      </c>
      <c r="AV2509" s="43">
        <f t="shared" si="1301"/>
        <v>42734</v>
      </c>
      <c r="AW2509" s="45">
        <f t="shared" si="1316"/>
        <v>2.717391304347826E-2</v>
      </c>
      <c r="AX2509" s="45">
        <f t="shared" si="1317"/>
        <v>0.93813281715306729</v>
      </c>
      <c r="AY2509" s="47">
        <f t="shared" si="1318"/>
        <v>107.61328903944509</v>
      </c>
      <c r="AZ2509" s="47">
        <f t="shared" si="1319"/>
        <v>130.38424498840902</v>
      </c>
      <c r="BA2509" s="43"/>
      <c r="BC2509" s="2">
        <v>42599</v>
      </c>
      <c r="BD2509" t="str">
        <v>912828WE</v>
      </c>
      <c r="BE2509">
        <v>4.0395000000000003</v>
      </c>
      <c r="BF2509">
        <v>0.30997999999999998</v>
      </c>
      <c r="BG2509">
        <v>0.82720000000000005</v>
      </c>
      <c r="BH2509">
        <v>130.3125</v>
      </c>
      <c r="BI2509">
        <f>VLOOKUP(BD2509,工作表1!$K$3:$L$1000,2,FALSE)</f>
        <v>2.75</v>
      </c>
      <c r="BJ2509" t="str">
        <f>VLOOKUP(BD2509,工作表1!$K$3:$M$1000,3,FALSE)</f>
        <v>2023/11/15</v>
      </c>
      <c r="BK2509">
        <f t="shared" si="1302"/>
        <v>0.42520999999999998</v>
      </c>
      <c r="BL2509">
        <f t="shared" si="1303"/>
        <v>2.3247900000000001</v>
      </c>
      <c r="BM2509" s="43">
        <f t="shared" si="1320"/>
        <v>42689</v>
      </c>
      <c r="BN2509" s="43">
        <f t="shared" si="1304"/>
        <v>42825</v>
      </c>
      <c r="BO2509" s="45">
        <f t="shared" si="1321"/>
        <v>0.70991847826086951</v>
      </c>
      <c r="BP2509" s="45">
        <f t="shared" si="1322"/>
        <v>2.4051239577129242</v>
      </c>
      <c r="BQ2509" s="47">
        <f t="shared" si="1323"/>
        <v>109.27472991342374</v>
      </c>
      <c r="BR2509" s="47">
        <f t="shared" si="1324"/>
        <v>129.05024525598705</v>
      </c>
    </row>
    <row r="2510" spans="6:70" x14ac:dyDescent="0.25">
      <c r="F2510" s="2">
        <v>42683</v>
      </c>
      <c r="G2510">
        <v>0.52749999999999997</v>
      </c>
      <c r="H2510" s="43">
        <v>42723</v>
      </c>
      <c r="I2510">
        <v>2.3479999999999999</v>
      </c>
      <c r="L2510" s="2">
        <v>42599</v>
      </c>
      <c r="M2510" t="str">
        <v>912828VB</v>
      </c>
      <c r="N2510">
        <v>0.31759999999999999</v>
      </c>
      <c r="O2510">
        <v>0.41421999999999998</v>
      </c>
      <c r="P2510">
        <v>0.77400000000000002</v>
      </c>
      <c r="Q2510">
        <v>132.109375</v>
      </c>
      <c r="R2510">
        <f>VLOOKUP(M2510,工作表1!$A$3:$B$1000,2,FALSE)</f>
        <v>1.75</v>
      </c>
      <c r="S2510" t="str">
        <f>VLOOKUP(M2510,工作表1!$A$3:$C$1000,3,FALSE)</f>
        <v>2023/5/15</v>
      </c>
      <c r="T2510">
        <f t="shared" si="1294"/>
        <v>0.42520999999999998</v>
      </c>
      <c r="U2510">
        <f t="shared" si="1293"/>
        <v>1.3247900000000001</v>
      </c>
      <c r="V2510" s="43">
        <f t="shared" si="1305"/>
        <v>42689</v>
      </c>
      <c r="W2510" s="43">
        <f t="shared" si="1295"/>
        <v>42643</v>
      </c>
      <c r="X2510" s="45">
        <f t="shared" si="1306"/>
        <v>0.45176630434782605</v>
      </c>
      <c r="Y2510" s="45">
        <f t="shared" si="1307"/>
        <v>0.65793068790946996</v>
      </c>
      <c r="Z2510" s="47">
        <f t="shared" si="1308"/>
        <v>102.40556367952924</v>
      </c>
      <c r="AA2510" s="47">
        <f t="shared" si="1309"/>
        <v>131.68362931538451</v>
      </c>
      <c r="AB2510" s="45">
        <f t="shared" si="1310"/>
        <v>1.3943000000000001</v>
      </c>
      <c r="AC2510" s="2" t="str">
        <f t="shared" si="1296"/>
        <v>TY1</v>
      </c>
      <c r="AD2510">
        <f t="shared" si="1297"/>
        <v>132.109375</v>
      </c>
      <c r="AE2510">
        <f t="shared" si="1298"/>
        <v>131.125</v>
      </c>
      <c r="AF2510" s="49">
        <f t="shared" si="1292"/>
        <v>0.984375</v>
      </c>
      <c r="AG2510" s="3">
        <f t="shared" si="1311"/>
        <v>131.68362931538451</v>
      </c>
      <c r="AH2510">
        <f t="shared" si="1312"/>
        <v>130.12279208156002</v>
      </c>
      <c r="AI2510" s="51">
        <f t="shared" si="1313"/>
        <v>1.5608372338244862</v>
      </c>
      <c r="AJ2510" s="52">
        <f t="shared" si="1314"/>
        <v>0.57646223382448625</v>
      </c>
      <c r="AK2510" s="2">
        <v>42599</v>
      </c>
      <c r="AL2510" t="str">
        <v>912828VS</v>
      </c>
      <c r="AM2510">
        <v>-0.92100000000000004</v>
      </c>
      <c r="AN2510">
        <v>0.56696999999999997</v>
      </c>
      <c r="AO2510">
        <v>0.81389999999999996</v>
      </c>
      <c r="AP2510">
        <v>131.125</v>
      </c>
      <c r="AQ2510">
        <f>VLOOKUP(AL2510,工作表1!$F$3:$G$1000,2,FALSE)</f>
        <v>2.5</v>
      </c>
      <c r="AR2510" t="str">
        <f>VLOOKUP(AL2510,工作表1!$F$3:$H$1000,3,FALSE)</f>
        <v>2023/8/15</v>
      </c>
      <c r="AS2510">
        <f t="shared" si="1299"/>
        <v>0.42520999999999998</v>
      </c>
      <c r="AT2510">
        <f t="shared" si="1300"/>
        <v>2.0747900000000001</v>
      </c>
      <c r="AU2510" s="43">
        <f t="shared" si="1315"/>
        <v>42781</v>
      </c>
      <c r="AV2510" s="43">
        <f t="shared" si="1301"/>
        <v>42734</v>
      </c>
      <c r="AW2510" s="45">
        <f t="shared" si="1316"/>
        <v>2.0380434782608696E-2</v>
      </c>
      <c r="AX2510" s="45">
        <f t="shared" si="1317"/>
        <v>0.93818865396069084</v>
      </c>
      <c r="AY2510" s="47">
        <f t="shared" si="1318"/>
        <v>107.41034128872811</v>
      </c>
      <c r="AZ2510" s="47">
        <f t="shared" si="1319"/>
        <v>130.12279208156002</v>
      </c>
      <c r="BA2510" s="43"/>
      <c r="BC2510" s="2">
        <v>42598</v>
      </c>
      <c r="BD2510" t="str">
        <v>912828WE</v>
      </c>
      <c r="BE2510">
        <v>3.7339000000000002</v>
      </c>
      <c r="BF2510">
        <v>0.32457999999999998</v>
      </c>
      <c r="BG2510">
        <v>0.82720000000000005</v>
      </c>
      <c r="BH2510">
        <v>130.203125</v>
      </c>
      <c r="BI2510">
        <f>VLOOKUP(BD2510,工作表1!$K$3:$L$1000,2,FALSE)</f>
        <v>2.75</v>
      </c>
      <c r="BJ2510" t="str">
        <f>VLOOKUP(BD2510,工作表1!$K$3:$M$1000,3,FALSE)</f>
        <v>2023/11/15</v>
      </c>
      <c r="BK2510">
        <f t="shared" si="1302"/>
        <v>0.42149999999999999</v>
      </c>
      <c r="BL2510">
        <f t="shared" si="1303"/>
        <v>2.3285</v>
      </c>
      <c r="BM2510" s="43">
        <f t="shared" si="1320"/>
        <v>42689</v>
      </c>
      <c r="BN2510" s="43">
        <f t="shared" si="1304"/>
        <v>42825</v>
      </c>
      <c r="BO2510" s="45">
        <f t="shared" si="1321"/>
        <v>0.70244565217391308</v>
      </c>
      <c r="BP2510" s="45">
        <f t="shared" si="1322"/>
        <v>2.4051853782013106</v>
      </c>
      <c r="BQ2510" s="47">
        <f t="shared" si="1323"/>
        <v>109.18088050267293</v>
      </c>
      <c r="BR2510" s="47">
        <f t="shared" si="1324"/>
        <v>128.9204122345138</v>
      </c>
    </row>
    <row r="2511" spans="6:70" x14ac:dyDescent="0.25">
      <c r="F2511" s="2">
        <v>42682</v>
      </c>
      <c r="G2511">
        <v>0.52100000000000002</v>
      </c>
      <c r="H2511" s="43">
        <v>42720</v>
      </c>
      <c r="I2511">
        <v>2.4024000000000001</v>
      </c>
      <c r="L2511" s="2">
        <v>42598</v>
      </c>
      <c r="M2511" t="str">
        <v>912828R6</v>
      </c>
      <c r="N2511">
        <v>0.22159999999999999</v>
      </c>
      <c r="O2511">
        <v>0.43934000000000001</v>
      </c>
      <c r="P2511">
        <v>0.76739999999999997</v>
      </c>
      <c r="Q2511">
        <v>132</v>
      </c>
      <c r="R2511">
        <f>VLOOKUP(M2511,工作表1!$A$3:$B$1000,2,FALSE)</f>
        <v>1.625</v>
      </c>
      <c r="S2511" t="str">
        <f>VLOOKUP(M2511,工作表1!$A$3:$C$1000,3,FALSE)</f>
        <v>2023/5/31</v>
      </c>
      <c r="T2511">
        <f t="shared" si="1294"/>
        <v>0.42149999999999999</v>
      </c>
      <c r="U2511">
        <f t="shared" si="1293"/>
        <v>1.2035</v>
      </c>
      <c r="V2511" s="43">
        <f t="shared" si="1305"/>
        <v>42704</v>
      </c>
      <c r="W2511" s="43">
        <f t="shared" si="1295"/>
        <v>42643</v>
      </c>
      <c r="X2511" s="45">
        <f t="shared" si="1306"/>
        <v>0.34631147540983603</v>
      </c>
      <c r="Y2511" s="45">
        <f t="shared" si="1307"/>
        <v>0.54220188636874012</v>
      </c>
      <c r="Z2511" s="47">
        <f t="shared" si="1308"/>
        <v>101.43555222140773</v>
      </c>
      <c r="AA2511" s="47">
        <f t="shared" si="1309"/>
        <v>131.53693611999657</v>
      </c>
      <c r="AB2511" s="45">
        <f t="shared" si="1310"/>
        <v>1.4228000000000001</v>
      </c>
      <c r="AC2511" s="2" t="str">
        <f t="shared" si="1296"/>
        <v>TY1</v>
      </c>
      <c r="AD2511">
        <f t="shared" si="1297"/>
        <v>132</v>
      </c>
      <c r="AE2511">
        <f t="shared" si="1298"/>
        <v>131.015625</v>
      </c>
      <c r="AF2511" s="49">
        <f t="shared" si="1292"/>
        <v>0.984375</v>
      </c>
      <c r="AG2511" s="3">
        <f t="shared" si="1311"/>
        <v>131.53693611999657</v>
      </c>
      <c r="AH2511">
        <f t="shared" si="1312"/>
        <v>130.01148106509569</v>
      </c>
      <c r="AI2511" s="51">
        <f t="shared" si="1313"/>
        <v>1.5254550549008741</v>
      </c>
      <c r="AJ2511" s="52">
        <f t="shared" si="1314"/>
        <v>0.54108005490087407</v>
      </c>
      <c r="AK2511" s="2">
        <v>42598</v>
      </c>
      <c r="AL2511" t="str">
        <v>912828VS</v>
      </c>
      <c r="AM2511">
        <v>-0.74750000000000005</v>
      </c>
      <c r="AN2511">
        <v>0.55303000000000002</v>
      </c>
      <c r="AO2511">
        <v>0.81389999999999996</v>
      </c>
      <c r="AP2511">
        <v>131.015625</v>
      </c>
      <c r="AQ2511">
        <f>VLOOKUP(AL2511,工作表1!$F$3:$G$1000,2,FALSE)</f>
        <v>2.5</v>
      </c>
      <c r="AR2511" t="str">
        <f>VLOOKUP(AL2511,工作表1!$F$3:$H$1000,3,FALSE)</f>
        <v>2023/8/15</v>
      </c>
      <c r="AS2511">
        <f t="shared" si="1299"/>
        <v>0.42149999999999999</v>
      </c>
      <c r="AT2511">
        <f t="shared" si="1300"/>
        <v>2.0785</v>
      </c>
      <c r="AU2511" s="43">
        <f t="shared" si="1315"/>
        <v>42781</v>
      </c>
      <c r="AV2511" s="43">
        <f t="shared" si="1301"/>
        <v>42734</v>
      </c>
      <c r="AW2511" s="45">
        <f t="shared" si="1316"/>
        <v>1.358695652173913E-2</v>
      </c>
      <c r="AX2511" s="45">
        <f t="shared" si="1317"/>
        <v>0.9382444907683144</v>
      </c>
      <c r="AY2511" s="47">
        <f t="shared" si="1318"/>
        <v>107.33235591148413</v>
      </c>
      <c r="AZ2511" s="47">
        <f t="shared" si="1319"/>
        <v>130.01148106509569</v>
      </c>
      <c r="BA2511" s="43"/>
      <c r="BC2511" s="2">
        <v>42597</v>
      </c>
      <c r="BD2511" t="str">
        <v>912828WE</v>
      </c>
      <c r="BE2511">
        <v>3.9466000000000001</v>
      </c>
      <c r="BF2511">
        <v>0.31601000000000001</v>
      </c>
      <c r="BG2511">
        <v>0.82720000000000005</v>
      </c>
      <c r="BH2511">
        <v>130.453125</v>
      </c>
      <c r="BI2511">
        <f>VLOOKUP(BD2511,工作表1!$K$3:$L$1000,2,FALSE)</f>
        <v>2.75</v>
      </c>
      <c r="BJ2511" t="str">
        <f>VLOOKUP(BD2511,工作表1!$K$3:$M$1000,3,FALSE)</f>
        <v>2023/11/15</v>
      </c>
      <c r="BK2511">
        <f t="shared" si="1302"/>
        <v>0.41269</v>
      </c>
      <c r="BL2511">
        <f t="shared" si="1303"/>
        <v>2.33731</v>
      </c>
      <c r="BM2511" s="43">
        <f t="shared" si="1320"/>
        <v>42689</v>
      </c>
      <c r="BN2511" s="43">
        <f t="shared" si="1304"/>
        <v>42825</v>
      </c>
      <c r="BO2511" s="45">
        <f t="shared" si="1321"/>
        <v>0.69497282608695654</v>
      </c>
      <c r="BP2511" s="45">
        <f t="shared" si="1322"/>
        <v>2.4052467986896962</v>
      </c>
      <c r="BQ2511" s="47">
        <f t="shared" si="1323"/>
        <v>109.39786034026231</v>
      </c>
      <c r="BR2511" s="47">
        <f t="shared" si="1324"/>
        <v>129.16242738022592</v>
      </c>
    </row>
    <row r="2512" spans="6:70" x14ac:dyDescent="0.25">
      <c r="F2512" s="2">
        <v>42681</v>
      </c>
      <c r="G2512">
        <v>0.51149999999999995</v>
      </c>
      <c r="H2512" s="43">
        <v>42719</v>
      </c>
      <c r="I2512">
        <v>2.4144999999999999</v>
      </c>
      <c r="L2512" s="2">
        <v>42597</v>
      </c>
      <c r="M2512" t="str">
        <v>912828VB</v>
      </c>
      <c r="N2512">
        <v>-0.37759999999999999</v>
      </c>
      <c r="O2512">
        <v>0.58669000000000004</v>
      </c>
      <c r="P2512">
        <v>0.77400000000000002</v>
      </c>
      <c r="Q2512">
        <v>132.25</v>
      </c>
      <c r="R2512">
        <f>VLOOKUP(M2512,工作表1!$A$3:$B$1000,2,FALSE)</f>
        <v>1.75</v>
      </c>
      <c r="S2512" t="str">
        <f>VLOOKUP(M2512,工作表1!$A$3:$C$1000,3,FALSE)</f>
        <v>2023/5/15</v>
      </c>
      <c r="T2512">
        <f t="shared" si="1294"/>
        <v>0.41269</v>
      </c>
      <c r="U2512">
        <f t="shared" si="1293"/>
        <v>1.33731</v>
      </c>
      <c r="V2512" s="43">
        <f t="shared" si="1305"/>
        <v>42689</v>
      </c>
      <c r="W2512" s="43">
        <f t="shared" si="1295"/>
        <v>42643</v>
      </c>
      <c r="X2512" s="45">
        <f t="shared" si="1306"/>
        <v>0.4422554347826087</v>
      </c>
      <c r="Y2512" s="45">
        <f t="shared" si="1307"/>
        <v>0.65800885944014298</v>
      </c>
      <c r="Z2512" s="47">
        <f t="shared" si="1308"/>
        <v>102.49505280856611</v>
      </c>
      <c r="AA2512" s="47">
        <f t="shared" si="1309"/>
        <v>131.76823566024788</v>
      </c>
      <c r="AB2512" s="45">
        <f t="shared" si="1310"/>
        <v>1.399</v>
      </c>
      <c r="AC2512" s="2" t="str">
        <f t="shared" si="1296"/>
        <v>TY1</v>
      </c>
      <c r="AD2512">
        <f t="shared" si="1297"/>
        <v>132.25</v>
      </c>
      <c r="AE2512">
        <f t="shared" si="1298"/>
        <v>131.265625</v>
      </c>
      <c r="AF2512" s="49">
        <f t="shared" si="1292"/>
        <v>0.984375</v>
      </c>
      <c r="AG2512" s="3">
        <f t="shared" si="1311"/>
        <v>131.76823566024788</v>
      </c>
      <c r="AH2512">
        <f t="shared" si="1312"/>
        <v>130.25875111019502</v>
      </c>
      <c r="AI2512" s="51">
        <f t="shared" si="1313"/>
        <v>1.5094845500528606</v>
      </c>
      <c r="AJ2512" s="52">
        <f t="shared" si="1314"/>
        <v>0.52510955005286064</v>
      </c>
      <c r="AK2512" s="2">
        <v>42597</v>
      </c>
      <c r="AL2512" t="str">
        <v>912828VS</v>
      </c>
      <c r="AM2512">
        <v>-0.41620000000000001</v>
      </c>
      <c r="AN2512">
        <v>0.52700999999999998</v>
      </c>
      <c r="AO2512">
        <v>0.81389999999999996</v>
      </c>
      <c r="AP2512">
        <v>131.265625</v>
      </c>
      <c r="AQ2512">
        <f>VLOOKUP(AL2512,工作表1!$F$3:$G$1000,2,FALSE)</f>
        <v>2.5</v>
      </c>
      <c r="AR2512" t="str">
        <f>VLOOKUP(AL2512,工作表1!$F$3:$H$1000,3,FALSE)</f>
        <v>2023/8/15</v>
      </c>
      <c r="AS2512">
        <f t="shared" si="1299"/>
        <v>0.41269</v>
      </c>
      <c r="AT2512">
        <f t="shared" si="1300"/>
        <v>2.08731</v>
      </c>
      <c r="AU2512" s="43">
        <f t="shared" si="1315"/>
        <v>42781</v>
      </c>
      <c r="AV2512" s="43">
        <f t="shared" si="1301"/>
        <v>42734</v>
      </c>
      <c r="AW2512" s="45">
        <f t="shared" si="1316"/>
        <v>6.793478260869565E-3</v>
      </c>
      <c r="AX2512" s="45">
        <f t="shared" si="1317"/>
        <v>0.93830032757593806</v>
      </c>
      <c r="AY2512" s="47">
        <f t="shared" si="1318"/>
        <v>107.54816693802456</v>
      </c>
      <c r="AZ2512" s="47">
        <f t="shared" si="1319"/>
        <v>130.25875111019502</v>
      </c>
      <c r="BA2512" s="43"/>
      <c r="BC2512" s="2">
        <v>42594</v>
      </c>
      <c r="BD2512" t="str">
        <v>912828WE</v>
      </c>
      <c r="BE2512">
        <v>3.4203000000000001</v>
      </c>
      <c r="BF2512">
        <v>0.34089000000000003</v>
      </c>
      <c r="BG2512">
        <v>0.82720000000000005</v>
      </c>
      <c r="BH2512">
        <v>130.75</v>
      </c>
      <c r="BI2512">
        <f>VLOOKUP(BD2512,工作表1!$K$3:$L$1000,2,FALSE)</f>
        <v>2.75</v>
      </c>
      <c r="BJ2512" t="str">
        <f>VLOOKUP(BD2512,工作表1!$K$3:$M$1000,3,FALSE)</f>
        <v>2023/11/15</v>
      </c>
      <c r="BK2512">
        <f t="shared" si="1302"/>
        <v>0.41045999999999999</v>
      </c>
      <c r="BL2512">
        <f t="shared" si="1303"/>
        <v>2.33954</v>
      </c>
      <c r="BM2512" s="43">
        <f t="shared" si="1320"/>
        <v>42689</v>
      </c>
      <c r="BN2512" s="43">
        <f t="shared" si="1304"/>
        <v>42825</v>
      </c>
      <c r="BO2512" s="45">
        <f t="shared" si="1321"/>
        <v>0.6875</v>
      </c>
      <c r="BP2512" s="45">
        <f t="shared" si="1322"/>
        <v>2.4053082191780821</v>
      </c>
      <c r="BQ2512" s="47">
        <f t="shared" si="1323"/>
        <v>109.63185351513954</v>
      </c>
      <c r="BR2512" s="47">
        <f t="shared" si="1324"/>
        <v>129.42998861657722</v>
      </c>
    </row>
    <row r="2513" spans="6:70" x14ac:dyDescent="0.25">
      <c r="F2513" s="2">
        <v>42678</v>
      </c>
      <c r="G2513">
        <v>0.502</v>
      </c>
      <c r="H2513" s="43">
        <v>42718</v>
      </c>
      <c r="I2513">
        <v>2.3748</v>
      </c>
      <c r="L2513" s="2">
        <v>42594</v>
      </c>
      <c r="M2513" t="str">
        <v>912828R6</v>
      </c>
      <c r="N2513">
        <v>-1.0800000000000001E-2</v>
      </c>
      <c r="O2513">
        <v>0.49758000000000002</v>
      </c>
      <c r="P2513">
        <v>0.76739999999999997</v>
      </c>
      <c r="Q2513">
        <v>132.53125</v>
      </c>
      <c r="R2513">
        <f>VLOOKUP(M2513,工作表1!$A$3:$B$1000,2,FALSE)</f>
        <v>1.625</v>
      </c>
      <c r="S2513" t="str">
        <f>VLOOKUP(M2513,工作表1!$A$3:$C$1000,3,FALSE)</f>
        <v>2023/5/31</v>
      </c>
      <c r="T2513">
        <f t="shared" si="1294"/>
        <v>0.41045999999999999</v>
      </c>
      <c r="U2513">
        <f t="shared" si="1293"/>
        <v>1.21454</v>
      </c>
      <c r="V2513" s="43">
        <f t="shared" si="1305"/>
        <v>42704</v>
      </c>
      <c r="W2513" s="43">
        <f t="shared" si="1295"/>
        <v>42643</v>
      </c>
      <c r="X2513" s="45">
        <f t="shared" si="1306"/>
        <v>0.33743169398907102</v>
      </c>
      <c r="Y2513" s="45">
        <f t="shared" si="1307"/>
        <v>0.54222621453701625</v>
      </c>
      <c r="Z2513" s="47">
        <f t="shared" si="1308"/>
        <v>101.83866357404312</v>
      </c>
      <c r="AA2513" s="47">
        <f t="shared" si="1309"/>
        <v>132.03112592550215</v>
      </c>
      <c r="AB2513" s="45">
        <f t="shared" si="1310"/>
        <v>1.3586</v>
      </c>
      <c r="AC2513" s="2" t="str">
        <f t="shared" si="1296"/>
        <v>TY1</v>
      </c>
      <c r="AD2513">
        <f t="shared" si="1297"/>
        <v>132.53125</v>
      </c>
      <c r="AE2513">
        <f t="shared" si="1298"/>
        <v>131.5625</v>
      </c>
      <c r="AF2513" s="49">
        <f t="shared" ref="AF2513:AF2576" si="1325">AD2513-AE2513</f>
        <v>0.96875</v>
      </c>
      <c r="AG2513" s="3">
        <f t="shared" si="1311"/>
        <v>132.03112592550215</v>
      </c>
      <c r="AH2513">
        <f t="shared" si="1312"/>
        <v>130.51171166082386</v>
      </c>
      <c r="AI2513" s="51">
        <f t="shared" si="1313"/>
        <v>1.5194142646782893</v>
      </c>
      <c r="AJ2513" s="52">
        <f t="shared" si="1314"/>
        <v>0.55066426467828933</v>
      </c>
      <c r="AK2513" s="2">
        <v>42594</v>
      </c>
      <c r="AL2513" t="str">
        <v>912828VS</v>
      </c>
      <c r="AM2513">
        <v>-1.3055000000000001</v>
      </c>
      <c r="AN2513">
        <v>0.59448000000000001</v>
      </c>
      <c r="AO2513">
        <v>0.81389999999999996</v>
      </c>
      <c r="AP2513">
        <v>131.5625</v>
      </c>
      <c r="AQ2513">
        <f>VLOOKUP(AL2513,工作表1!$F$3:$G$1000,2,FALSE)</f>
        <v>2.5</v>
      </c>
      <c r="AR2513" t="str">
        <f>VLOOKUP(AL2513,工作表1!$F$3:$H$1000,3,FALSE)</f>
        <v>2023/8/15</v>
      </c>
      <c r="AS2513">
        <f t="shared" si="1299"/>
        <v>0.41045999999999999</v>
      </c>
      <c r="AT2513">
        <f t="shared" si="1300"/>
        <v>2.08954</v>
      </c>
      <c r="AU2513" s="43">
        <f t="shared" si="1315"/>
        <v>42781</v>
      </c>
      <c r="AV2513" s="43">
        <f t="shared" si="1301"/>
        <v>42734</v>
      </c>
      <c r="AW2513" s="45">
        <f t="shared" si="1316"/>
        <v>0</v>
      </c>
      <c r="AX2513" s="45">
        <f t="shared" si="1317"/>
        <v>0.93835616438356162</v>
      </c>
      <c r="AY2513" s="47">
        <f t="shared" si="1318"/>
        <v>107.76615435590435</v>
      </c>
      <c r="AZ2513" s="47">
        <f t="shared" si="1319"/>
        <v>130.51171166082386</v>
      </c>
      <c r="BA2513" s="43"/>
      <c r="BC2513" s="2">
        <v>42593</v>
      </c>
      <c r="BD2513" t="str">
        <v>912828WE</v>
      </c>
      <c r="BE2513">
        <v>3.0400999999999998</v>
      </c>
      <c r="BF2513">
        <v>0.35927999999999999</v>
      </c>
      <c r="BG2513">
        <v>0.82720000000000005</v>
      </c>
      <c r="BH2513">
        <v>130.25</v>
      </c>
      <c r="BI2513">
        <f>VLOOKUP(BD2513,工作表1!$K$3:$L$1000,2,FALSE)</f>
        <v>2.75</v>
      </c>
      <c r="BJ2513" t="str">
        <f>VLOOKUP(BD2513,工作表1!$K$3:$M$1000,3,FALSE)</f>
        <v>2023/11/15</v>
      </c>
      <c r="BK2513">
        <f t="shared" si="1302"/>
        <v>0.42</v>
      </c>
      <c r="BL2513">
        <f t="shared" si="1303"/>
        <v>2.33</v>
      </c>
      <c r="BM2513" s="43">
        <f t="shared" si="1320"/>
        <v>42689</v>
      </c>
      <c r="BN2513" s="43">
        <f t="shared" si="1304"/>
        <v>42825</v>
      </c>
      <c r="BO2513" s="45">
        <f t="shared" si="1321"/>
        <v>0.66508152173913038</v>
      </c>
      <c r="BP2513" s="45">
        <f t="shared" si="1322"/>
        <v>2.4054924806432396</v>
      </c>
      <c r="BQ2513" s="47">
        <f t="shared" si="1323"/>
        <v>109.22767294124117</v>
      </c>
      <c r="BR2513" s="47">
        <f t="shared" si="1324"/>
        <v>128.90793806322375</v>
      </c>
    </row>
    <row r="2514" spans="6:70" x14ac:dyDescent="0.25">
      <c r="F2514" s="2">
        <v>42677</v>
      </c>
      <c r="G2514">
        <v>0.50080000000000002</v>
      </c>
      <c r="H2514" s="43">
        <v>42717</v>
      </c>
      <c r="I2514">
        <v>2.2541000000000002</v>
      </c>
      <c r="L2514" s="2">
        <v>42593</v>
      </c>
      <c r="M2514" t="str">
        <v>912828R6</v>
      </c>
      <c r="N2514">
        <v>8.4500000000000006E-2</v>
      </c>
      <c r="O2514">
        <v>0.47593999999999997</v>
      </c>
      <c r="P2514">
        <v>0.76739999999999997</v>
      </c>
      <c r="Q2514">
        <v>132.046875</v>
      </c>
      <c r="R2514">
        <f>VLOOKUP(M2514,工作表1!$A$3:$B$1000,2,FALSE)</f>
        <v>1.625</v>
      </c>
      <c r="S2514" t="str">
        <f>VLOOKUP(M2514,工作表1!$A$3:$C$1000,3,FALSE)</f>
        <v>2023/5/31</v>
      </c>
      <c r="T2514">
        <f t="shared" si="1294"/>
        <v>0.42</v>
      </c>
      <c r="U2514">
        <f t="shared" si="1293"/>
        <v>1.2050000000000001</v>
      </c>
      <c r="V2514" s="43">
        <f t="shared" si="1305"/>
        <v>42704</v>
      </c>
      <c r="W2514" s="43">
        <f t="shared" si="1295"/>
        <v>42643</v>
      </c>
      <c r="X2514" s="45">
        <f t="shared" si="1306"/>
        <v>0.32411202185792348</v>
      </c>
      <c r="Y2514" s="45">
        <f t="shared" si="1307"/>
        <v>0.54226270678943034</v>
      </c>
      <c r="Z2514" s="47">
        <f t="shared" si="1308"/>
        <v>101.48227976994319</v>
      </c>
      <c r="AA2514" s="47">
        <f t="shared" si="1309"/>
        <v>131.52439352006095</v>
      </c>
      <c r="AB2514" s="45">
        <f t="shared" si="1310"/>
        <v>1.4083000000000001</v>
      </c>
      <c r="AC2514" s="2" t="str">
        <f t="shared" si="1296"/>
        <v>TY1</v>
      </c>
      <c r="AD2514">
        <f t="shared" si="1297"/>
        <v>132.046875</v>
      </c>
      <c r="AE2514">
        <f t="shared" si="1298"/>
        <v>131.0625</v>
      </c>
      <c r="AF2514" s="49">
        <f t="shared" si="1325"/>
        <v>0.984375</v>
      </c>
      <c r="AG2514" s="3">
        <f t="shared" si="1311"/>
        <v>131.52439352006095</v>
      </c>
      <c r="AH2514">
        <f t="shared" si="1312"/>
        <v>129.99562185738534</v>
      </c>
      <c r="AI2514" s="51">
        <f t="shared" si="1313"/>
        <v>1.5287716626756094</v>
      </c>
      <c r="AJ2514" s="52">
        <f t="shared" si="1314"/>
        <v>0.54439666267560938</v>
      </c>
      <c r="AK2514" s="2">
        <v>42593</v>
      </c>
      <c r="AL2514" t="str">
        <v>912828VS</v>
      </c>
      <c r="AM2514">
        <v>-1.3239000000000001</v>
      </c>
      <c r="AN2514">
        <v>0.59406999999999999</v>
      </c>
      <c r="AO2514">
        <v>0.81389999999999996</v>
      </c>
      <c r="AP2514">
        <v>131.0625</v>
      </c>
      <c r="AQ2514">
        <f>VLOOKUP(AL2514,工作表1!$F$3:$G$1000,2,FALSE)</f>
        <v>2.5</v>
      </c>
      <c r="AR2514" t="str">
        <f>VLOOKUP(AL2514,工作表1!$F$3:$H$1000,3,FALSE)</f>
        <v>2023/8/15</v>
      </c>
      <c r="AS2514">
        <f t="shared" si="1299"/>
        <v>0.42</v>
      </c>
      <c r="AT2514">
        <f t="shared" si="1300"/>
        <v>2.08</v>
      </c>
      <c r="AU2514" s="43">
        <f t="shared" si="1315"/>
        <v>42597</v>
      </c>
      <c r="AV2514" s="43">
        <f t="shared" si="1301"/>
        <v>42734</v>
      </c>
      <c r="AW2514" s="45">
        <f t="shared" si="1316"/>
        <v>1.2293956043956042</v>
      </c>
      <c r="AX2514" s="45">
        <f t="shared" si="1317"/>
        <v>2.1882997139846454</v>
      </c>
      <c r="AY2514" s="47">
        <f t="shared" si="1318"/>
        <v>107.37618000872136</v>
      </c>
      <c r="AZ2514" s="47">
        <f t="shared" si="1319"/>
        <v>129.99562185738534</v>
      </c>
      <c r="BA2514" s="43"/>
      <c r="BC2514" s="2">
        <v>42592</v>
      </c>
      <c r="BD2514" t="str">
        <v>912828WE</v>
      </c>
      <c r="BE2514">
        <v>3.7107999999999999</v>
      </c>
      <c r="BF2514">
        <v>0.33094000000000001</v>
      </c>
      <c r="BG2514">
        <v>0.82720000000000005</v>
      </c>
      <c r="BH2514">
        <v>130.9375</v>
      </c>
      <c r="BI2514">
        <f>VLOOKUP(BD2514,工作表1!$K$3:$L$1000,2,FALSE)</f>
        <v>2.75</v>
      </c>
      <c r="BJ2514" t="str">
        <f>VLOOKUP(BD2514,工作表1!$K$3:$M$1000,3,FALSE)</f>
        <v>2023/11/15</v>
      </c>
      <c r="BK2514">
        <f t="shared" si="1302"/>
        <v>0.41249999999999998</v>
      </c>
      <c r="BL2514">
        <f t="shared" si="1303"/>
        <v>2.3374999999999999</v>
      </c>
      <c r="BM2514" s="43">
        <f t="shared" si="1320"/>
        <v>42689</v>
      </c>
      <c r="BN2514" s="43">
        <f t="shared" si="1304"/>
        <v>42825</v>
      </c>
      <c r="BO2514" s="45">
        <f t="shared" si="1321"/>
        <v>0.65760869565217395</v>
      </c>
      <c r="BP2514" s="45">
        <f t="shared" si="1322"/>
        <v>2.405553901131626</v>
      </c>
      <c r="BQ2514" s="47">
        <f t="shared" si="1323"/>
        <v>109.82179186214557</v>
      </c>
      <c r="BR2514" s="47">
        <f t="shared" si="1324"/>
        <v>129.60674331744588</v>
      </c>
    </row>
    <row r="2515" spans="6:70" x14ac:dyDescent="0.25">
      <c r="F2515" s="2">
        <v>42676</v>
      </c>
      <c r="G2515">
        <v>0.4995</v>
      </c>
      <c r="H2515" s="43">
        <v>42716</v>
      </c>
      <c r="I2515">
        <v>2.2467999999999999</v>
      </c>
      <c r="L2515" s="2">
        <v>42592</v>
      </c>
      <c r="M2515" t="str">
        <v>912828R6</v>
      </c>
      <c r="N2515">
        <v>-0.38429999999999997</v>
      </c>
      <c r="O2515">
        <v>0.57950999999999997</v>
      </c>
      <c r="P2515">
        <v>0.76739999999999997</v>
      </c>
      <c r="Q2515">
        <v>132.734375</v>
      </c>
      <c r="R2515">
        <f>VLOOKUP(M2515,工作表1!$A$3:$B$1000,2,FALSE)</f>
        <v>1.625</v>
      </c>
      <c r="S2515" t="str">
        <f>VLOOKUP(M2515,工作表1!$A$3:$C$1000,3,FALSE)</f>
        <v>2023/5/31</v>
      </c>
      <c r="T2515">
        <f t="shared" si="1294"/>
        <v>0.41249999999999998</v>
      </c>
      <c r="U2515">
        <f t="shared" si="1293"/>
        <v>1.2124999999999999</v>
      </c>
      <c r="V2515" s="43">
        <f t="shared" si="1305"/>
        <v>42704</v>
      </c>
      <c r="W2515" s="43">
        <f t="shared" si="1295"/>
        <v>42643</v>
      </c>
      <c r="X2515" s="45">
        <f t="shared" si="1306"/>
        <v>0.31967213114754101</v>
      </c>
      <c r="Y2515" s="45">
        <f t="shared" si="1307"/>
        <v>0.5422748708735684</v>
      </c>
      <c r="Z2515" s="47">
        <f t="shared" si="1308"/>
        <v>101.99731563377765</v>
      </c>
      <c r="AA2515" s="47">
        <f t="shared" si="1309"/>
        <v>132.17954118215278</v>
      </c>
      <c r="AB2515" s="45">
        <f t="shared" si="1310"/>
        <v>1.3348</v>
      </c>
      <c r="AC2515" s="2" t="str">
        <f t="shared" si="1296"/>
        <v>TY1</v>
      </c>
      <c r="AD2515">
        <f t="shared" si="1297"/>
        <v>132.734375</v>
      </c>
      <c r="AE2515">
        <f t="shared" si="1298"/>
        <v>131.75</v>
      </c>
      <c r="AF2515" s="49">
        <f t="shared" si="1325"/>
        <v>0.984375</v>
      </c>
      <c r="AG2515" s="3">
        <f t="shared" si="1311"/>
        <v>132.17954118215278</v>
      </c>
      <c r="AH2515">
        <f t="shared" si="1312"/>
        <v>130.6692526069491</v>
      </c>
      <c r="AI2515" s="51">
        <f t="shared" si="1313"/>
        <v>1.5102885752036741</v>
      </c>
      <c r="AJ2515" s="52">
        <f t="shared" si="1314"/>
        <v>0.5259135752036741</v>
      </c>
      <c r="AK2515" s="2">
        <v>42592</v>
      </c>
      <c r="AL2515" t="str">
        <v>912828VS</v>
      </c>
      <c r="AM2515">
        <v>-1.3672</v>
      </c>
      <c r="AN2515">
        <v>0.59606000000000003</v>
      </c>
      <c r="AO2515">
        <v>0.81389999999999996</v>
      </c>
      <c r="AP2515">
        <v>131.75</v>
      </c>
      <c r="AQ2515">
        <f>VLOOKUP(AL2515,工作表1!$F$3:$G$1000,2,FALSE)</f>
        <v>2.5</v>
      </c>
      <c r="AR2515" t="str">
        <f>VLOOKUP(AL2515,工作表1!$F$3:$H$1000,3,FALSE)</f>
        <v>2023/8/15</v>
      </c>
      <c r="AS2515">
        <f t="shared" si="1299"/>
        <v>0.41249999999999998</v>
      </c>
      <c r="AT2515">
        <f t="shared" si="1300"/>
        <v>2.0874999999999999</v>
      </c>
      <c r="AU2515" s="43">
        <f t="shared" si="1315"/>
        <v>42597</v>
      </c>
      <c r="AV2515" s="43">
        <f t="shared" si="1301"/>
        <v>42734</v>
      </c>
      <c r="AW2515" s="45">
        <f t="shared" si="1316"/>
        <v>1.2225274725274724</v>
      </c>
      <c r="AX2515" s="45">
        <f t="shared" si="1317"/>
        <v>2.188280897185007</v>
      </c>
      <c r="AY2515" s="47">
        <f t="shared" si="1318"/>
        <v>107.93861945706985</v>
      </c>
      <c r="AZ2515" s="47">
        <f t="shared" si="1319"/>
        <v>130.6692526069491</v>
      </c>
      <c r="BA2515" s="43"/>
      <c r="BC2515" s="2">
        <v>42591</v>
      </c>
      <c r="BD2515" t="str">
        <v>912828WE</v>
      </c>
      <c r="BE2515">
        <v>4.7427000000000001</v>
      </c>
      <c r="BF2515">
        <v>0.28564000000000001</v>
      </c>
      <c r="BG2515">
        <v>0.82720000000000005</v>
      </c>
      <c r="BH2515">
        <v>130.53125</v>
      </c>
      <c r="BI2515">
        <f>VLOOKUP(BD2515,工作表1!$K$3:$L$1000,2,FALSE)</f>
        <v>2.75</v>
      </c>
      <c r="BJ2515" t="str">
        <f>VLOOKUP(BD2515,工作表1!$K$3:$M$1000,3,FALSE)</f>
        <v>2023/11/15</v>
      </c>
      <c r="BK2515">
        <f t="shared" si="1302"/>
        <v>0.41849999999999998</v>
      </c>
      <c r="BL2515">
        <f t="shared" si="1303"/>
        <v>2.3315000000000001</v>
      </c>
      <c r="BM2515" s="43">
        <f t="shared" si="1320"/>
        <v>42689</v>
      </c>
      <c r="BN2515" s="43">
        <f t="shared" si="1304"/>
        <v>42825</v>
      </c>
      <c r="BO2515" s="45">
        <f t="shared" si="1321"/>
        <v>0.65013586956521741</v>
      </c>
      <c r="BP2515" s="45">
        <f t="shared" si="1322"/>
        <v>2.405615321620012</v>
      </c>
      <c r="BQ2515" s="47">
        <f t="shared" si="1323"/>
        <v>109.52549657987643</v>
      </c>
      <c r="BR2515" s="47">
        <f t="shared" si="1324"/>
        <v>129.23964145145499</v>
      </c>
    </row>
    <row r="2516" spans="6:70" x14ac:dyDescent="0.25">
      <c r="F2516" s="2">
        <v>42675</v>
      </c>
      <c r="G2516">
        <v>0.501</v>
      </c>
      <c r="H2516" s="43">
        <v>42713</v>
      </c>
      <c r="I2516">
        <v>2.2541000000000002</v>
      </c>
      <c r="L2516" s="2">
        <v>42591</v>
      </c>
      <c r="M2516" t="str">
        <v>912828VB</v>
      </c>
      <c r="N2516">
        <v>-0.33939999999999998</v>
      </c>
      <c r="O2516">
        <v>0.56767999999999996</v>
      </c>
      <c r="P2516">
        <v>0.77400000000000002</v>
      </c>
      <c r="Q2516">
        <v>132.34375</v>
      </c>
      <c r="R2516">
        <f>VLOOKUP(M2516,工作表1!$A$3:$B$1000,2,FALSE)</f>
        <v>1.75</v>
      </c>
      <c r="S2516" t="str">
        <f>VLOOKUP(M2516,工作表1!$A$3:$C$1000,3,FALSE)</f>
        <v>2023/5/15</v>
      </c>
      <c r="T2516">
        <f t="shared" si="1294"/>
        <v>0.41849999999999998</v>
      </c>
      <c r="U2516">
        <f t="shared" si="1293"/>
        <v>1.3315000000000001</v>
      </c>
      <c r="V2516" s="43">
        <f t="shared" si="1305"/>
        <v>42689</v>
      </c>
      <c r="W2516" s="43">
        <f t="shared" si="1295"/>
        <v>42643</v>
      </c>
      <c r="X2516" s="45">
        <f t="shared" si="1306"/>
        <v>0.41372282608695654</v>
      </c>
      <c r="Y2516" s="45">
        <f t="shared" si="1307"/>
        <v>0.65824337403216204</v>
      </c>
      <c r="Z2516" s="47">
        <f t="shared" si="1308"/>
        <v>102.59249548653909</v>
      </c>
      <c r="AA2516" s="47">
        <f t="shared" si="1309"/>
        <v>131.80795224978502</v>
      </c>
      <c r="AB2516" s="45">
        <f t="shared" si="1310"/>
        <v>1.3796999999999999</v>
      </c>
      <c r="AC2516" s="2" t="str">
        <f t="shared" si="1296"/>
        <v>TY1</v>
      </c>
      <c r="AD2516">
        <f t="shared" si="1297"/>
        <v>132.34375</v>
      </c>
      <c r="AE2516">
        <f t="shared" si="1298"/>
        <v>131.34375</v>
      </c>
      <c r="AF2516" s="49">
        <f t="shared" si="1325"/>
        <v>1</v>
      </c>
      <c r="AG2516" s="3">
        <f t="shared" si="1311"/>
        <v>131.80795224978502</v>
      </c>
      <c r="AH2516">
        <f t="shared" si="1312"/>
        <v>130.29444233202759</v>
      </c>
      <c r="AI2516" s="51">
        <f t="shared" si="1313"/>
        <v>1.5135099177574318</v>
      </c>
      <c r="AJ2516" s="52">
        <f t="shared" si="1314"/>
        <v>0.51350991775743182</v>
      </c>
      <c r="AK2516" s="2">
        <v>42591</v>
      </c>
      <c r="AL2516" t="str">
        <v>912828VS</v>
      </c>
      <c r="AM2516">
        <v>-0.47720000000000001</v>
      </c>
      <c r="AN2516">
        <v>0.53012000000000004</v>
      </c>
      <c r="AO2516">
        <v>0.81389999999999996</v>
      </c>
      <c r="AP2516">
        <v>131.34375</v>
      </c>
      <c r="AQ2516">
        <f>VLOOKUP(AL2516,工作表1!$F$3:$G$1000,2,FALSE)</f>
        <v>2.5</v>
      </c>
      <c r="AR2516" t="str">
        <f>VLOOKUP(AL2516,工作表1!$F$3:$H$1000,3,FALSE)</f>
        <v>2023/8/15</v>
      </c>
      <c r="AS2516">
        <f t="shared" si="1299"/>
        <v>0.41849999999999998</v>
      </c>
      <c r="AT2516">
        <f t="shared" si="1300"/>
        <v>2.0815000000000001</v>
      </c>
      <c r="AU2516" s="43">
        <f t="shared" si="1315"/>
        <v>42597</v>
      </c>
      <c r="AV2516" s="43">
        <f t="shared" si="1301"/>
        <v>42734</v>
      </c>
      <c r="AW2516" s="45">
        <f t="shared" si="1316"/>
        <v>1.2156593406593406</v>
      </c>
      <c r="AX2516" s="45">
        <f t="shared" si="1317"/>
        <v>2.1882620803853681</v>
      </c>
      <c r="AY2516" s="47">
        <f t="shared" si="1318"/>
        <v>107.64244942225643</v>
      </c>
      <c r="AZ2516" s="47">
        <f t="shared" si="1319"/>
        <v>130.29444233202759</v>
      </c>
      <c r="BA2516" s="43"/>
      <c r="BC2516" s="2">
        <v>42590</v>
      </c>
      <c r="BD2516" t="str">
        <v>912828WE</v>
      </c>
      <c r="BE2516">
        <v>4.5853999999999999</v>
      </c>
      <c r="BF2516">
        <v>0.29801</v>
      </c>
      <c r="BG2516">
        <v>0.82720000000000005</v>
      </c>
      <c r="BH2516">
        <v>130.25</v>
      </c>
      <c r="BI2516">
        <f>VLOOKUP(BD2516,工作表1!$K$3:$L$1000,2,FALSE)</f>
        <v>2.75</v>
      </c>
      <c r="BJ2516" t="str">
        <f>VLOOKUP(BD2516,工作表1!$K$3:$M$1000,3,FALSE)</f>
        <v>2023/11/15</v>
      </c>
      <c r="BK2516">
        <f t="shared" si="1302"/>
        <v>0.42149999999999999</v>
      </c>
      <c r="BL2516">
        <f t="shared" si="1303"/>
        <v>2.3285</v>
      </c>
      <c r="BM2516" s="43">
        <f t="shared" si="1320"/>
        <v>42689</v>
      </c>
      <c r="BN2516" s="43">
        <f t="shared" si="1304"/>
        <v>42825</v>
      </c>
      <c r="BO2516" s="45">
        <f t="shared" si="1321"/>
        <v>0.64266304347826086</v>
      </c>
      <c r="BP2516" s="45">
        <f t="shared" si="1322"/>
        <v>2.405676742108398</v>
      </c>
      <c r="BQ2516" s="47">
        <f t="shared" si="1323"/>
        <v>109.28922839013183</v>
      </c>
      <c r="BR2516" s="47">
        <f t="shared" si="1324"/>
        <v>128.94278913316458</v>
      </c>
    </row>
    <row r="2517" spans="6:70" x14ac:dyDescent="0.25">
      <c r="F2517" s="2">
        <v>42674</v>
      </c>
      <c r="G2517">
        <v>0.50134999999999996</v>
      </c>
      <c r="H2517" s="43">
        <v>42712</v>
      </c>
      <c r="I2517">
        <v>2.1978</v>
      </c>
      <c r="L2517" s="2">
        <v>42590</v>
      </c>
      <c r="M2517" t="str">
        <v>912828R6</v>
      </c>
      <c r="N2517">
        <v>0.31630000000000003</v>
      </c>
      <c r="O2517">
        <v>0.43279000000000001</v>
      </c>
      <c r="P2517">
        <v>0.76739999999999997</v>
      </c>
      <c r="Q2517">
        <v>132.046875</v>
      </c>
      <c r="R2517">
        <f>VLOOKUP(M2517,工作表1!$A$3:$B$1000,2,FALSE)</f>
        <v>1.625</v>
      </c>
      <c r="S2517" t="str">
        <f>VLOOKUP(M2517,工作表1!$A$3:$C$1000,3,FALSE)</f>
        <v>2023/5/31</v>
      </c>
      <c r="T2517">
        <f t="shared" si="1294"/>
        <v>0.42149999999999999</v>
      </c>
      <c r="U2517">
        <f t="shared" si="1293"/>
        <v>1.2035</v>
      </c>
      <c r="V2517" s="43">
        <f t="shared" si="1305"/>
        <v>42704</v>
      </c>
      <c r="W2517" s="43">
        <f t="shared" si="1295"/>
        <v>42643</v>
      </c>
      <c r="X2517" s="45">
        <f t="shared" si="1306"/>
        <v>0.31079234972677594</v>
      </c>
      <c r="Y2517" s="45">
        <f t="shared" si="1307"/>
        <v>0.54229919904184443</v>
      </c>
      <c r="Z2517" s="47">
        <f t="shared" si="1308"/>
        <v>101.49573962591147</v>
      </c>
      <c r="AA2517" s="47">
        <f t="shared" si="1309"/>
        <v>131.49829875696395</v>
      </c>
      <c r="AB2517" s="45">
        <f t="shared" si="1310"/>
        <v>1.42</v>
      </c>
      <c r="AC2517" s="2" t="str">
        <f t="shared" si="1296"/>
        <v>TY1</v>
      </c>
      <c r="AD2517">
        <f t="shared" si="1297"/>
        <v>132.046875</v>
      </c>
      <c r="AE2517">
        <f t="shared" si="1298"/>
        <v>131.0625</v>
      </c>
      <c r="AF2517" s="49">
        <f t="shared" si="1325"/>
        <v>0.984375</v>
      </c>
      <c r="AG2517" s="3">
        <f t="shared" si="1311"/>
        <v>131.49829875696395</v>
      </c>
      <c r="AH2517">
        <f t="shared" si="1312"/>
        <v>130.00960448261321</v>
      </c>
      <c r="AI2517" s="51">
        <f t="shared" si="1313"/>
        <v>1.4886942743507348</v>
      </c>
      <c r="AJ2517" s="52">
        <f t="shared" si="1314"/>
        <v>0.50431927435073476</v>
      </c>
      <c r="AK2517" s="2">
        <v>42590</v>
      </c>
      <c r="AL2517" t="str">
        <v>912828VS</v>
      </c>
      <c r="AM2517">
        <v>-0.26989999999999997</v>
      </c>
      <c r="AN2517">
        <v>0.51976999999999995</v>
      </c>
      <c r="AO2517">
        <v>0.81389999999999996</v>
      </c>
      <c r="AP2517">
        <v>131.0625</v>
      </c>
      <c r="AQ2517">
        <f>VLOOKUP(AL2517,工作表1!$F$3:$G$1000,2,FALSE)</f>
        <v>2.5</v>
      </c>
      <c r="AR2517" t="str">
        <f>VLOOKUP(AL2517,工作表1!$F$3:$H$1000,3,FALSE)</f>
        <v>2023/8/15</v>
      </c>
      <c r="AS2517">
        <f t="shared" si="1299"/>
        <v>0.42149999999999999</v>
      </c>
      <c r="AT2517">
        <f t="shared" si="1300"/>
        <v>2.0785</v>
      </c>
      <c r="AU2517" s="43">
        <f t="shared" si="1315"/>
        <v>42597</v>
      </c>
      <c r="AV2517" s="43">
        <f t="shared" si="1301"/>
        <v>42734</v>
      </c>
      <c r="AW2517" s="45">
        <f t="shared" si="1316"/>
        <v>1.2087912087912087</v>
      </c>
      <c r="AX2517" s="45">
        <f t="shared" si="1317"/>
        <v>2.1882432635857292</v>
      </c>
      <c r="AY2517" s="47">
        <f t="shared" si="1318"/>
        <v>107.42066627789661</v>
      </c>
      <c r="AZ2517" s="47">
        <f t="shared" si="1319"/>
        <v>130.00960448261321</v>
      </c>
      <c r="BA2517" s="43"/>
      <c r="BC2517" s="2">
        <v>42587</v>
      </c>
      <c r="BD2517" t="str">
        <v>912828WE</v>
      </c>
      <c r="BE2517">
        <v>4.0073999999999996</v>
      </c>
      <c r="BF2517">
        <v>0.32434000000000002</v>
      </c>
      <c r="BG2517">
        <v>0.82720000000000005</v>
      </c>
      <c r="BH2517">
        <v>130.359375</v>
      </c>
      <c r="BI2517">
        <f>VLOOKUP(BD2517,工作表1!$K$3:$L$1000,2,FALSE)</f>
        <v>2.75</v>
      </c>
      <c r="BJ2517" t="str">
        <f>VLOOKUP(BD2517,工作表1!$K$3:$M$1000,3,FALSE)</f>
        <v>2023/11/15</v>
      </c>
      <c r="BK2517">
        <f t="shared" si="1302"/>
        <v>0.42249999999999999</v>
      </c>
      <c r="BL2517">
        <f t="shared" si="1303"/>
        <v>2.3275000000000001</v>
      </c>
      <c r="BM2517" s="43">
        <f t="shared" si="1320"/>
        <v>42689</v>
      </c>
      <c r="BN2517" s="43">
        <f t="shared" si="1304"/>
        <v>42825</v>
      </c>
      <c r="BO2517" s="45">
        <f t="shared" si="1321"/>
        <v>0.63519021739130432</v>
      </c>
      <c r="BP2517" s="45">
        <f t="shared" si="1322"/>
        <v>2.405738162596784</v>
      </c>
      <c r="BQ2517" s="47">
        <f t="shared" si="1323"/>
        <v>109.36696002074525</v>
      </c>
      <c r="BR2517" s="47">
        <f t="shared" si="1324"/>
        <v>129.02397227361348</v>
      </c>
    </row>
    <row r="2518" spans="6:70" x14ac:dyDescent="0.25">
      <c r="F2518" s="2">
        <v>42671</v>
      </c>
      <c r="G2518">
        <v>0.50034000000000001</v>
      </c>
      <c r="H2518" s="43">
        <v>42711</v>
      </c>
      <c r="I2518">
        <v>2.1371000000000002</v>
      </c>
      <c r="L2518" s="2">
        <v>42587</v>
      </c>
      <c r="M2518" t="str">
        <v>912828R6</v>
      </c>
      <c r="N2518">
        <v>-8.14E-2</v>
      </c>
      <c r="O2518">
        <v>0.51695999999999998</v>
      </c>
      <c r="P2518">
        <v>0.76739999999999997</v>
      </c>
      <c r="Q2518">
        <v>132.140625</v>
      </c>
      <c r="R2518">
        <f>VLOOKUP(M2518,工作表1!$A$3:$B$1000,2,FALSE)</f>
        <v>1.625</v>
      </c>
      <c r="S2518" t="str">
        <f>VLOOKUP(M2518,工作表1!$A$3:$C$1000,3,FALSE)</f>
        <v>2023/5/31</v>
      </c>
      <c r="T2518">
        <f t="shared" si="1294"/>
        <v>0.42249999999999999</v>
      </c>
      <c r="U2518">
        <f t="shared" si="1293"/>
        <v>1.2025000000000001</v>
      </c>
      <c r="V2518" s="43">
        <f t="shared" si="1305"/>
        <v>42704</v>
      </c>
      <c r="W2518" s="43">
        <f t="shared" si="1295"/>
        <v>42643</v>
      </c>
      <c r="X2518" s="45">
        <f t="shared" si="1306"/>
        <v>0.30635245901639341</v>
      </c>
      <c r="Y2518" s="45">
        <f t="shared" si="1307"/>
        <v>0.54231136312598238</v>
      </c>
      <c r="Z2518" s="47">
        <f t="shared" si="1308"/>
        <v>101.5572970946769</v>
      </c>
      <c r="AA2518" s="47">
        <f t="shared" si="1309"/>
        <v>131.56407276839968</v>
      </c>
      <c r="AB2518" s="45">
        <f t="shared" si="1310"/>
        <v>1.4104000000000001</v>
      </c>
      <c r="AC2518" s="2" t="str">
        <f t="shared" si="1296"/>
        <v>TY1</v>
      </c>
      <c r="AD2518">
        <f t="shared" si="1297"/>
        <v>132.140625</v>
      </c>
      <c r="AE2518">
        <f t="shared" si="1298"/>
        <v>131.171875</v>
      </c>
      <c r="AF2518" s="49">
        <f t="shared" si="1325"/>
        <v>0.96875</v>
      </c>
      <c r="AG2518" s="3">
        <f t="shared" si="1311"/>
        <v>131.56407276839968</v>
      </c>
      <c r="AH2518">
        <f t="shared" si="1312"/>
        <v>130.09149121893088</v>
      </c>
      <c r="AI2518" s="51">
        <f t="shared" si="1313"/>
        <v>1.4725815494687993</v>
      </c>
      <c r="AJ2518" s="52">
        <f t="shared" si="1314"/>
        <v>0.50383154946879927</v>
      </c>
      <c r="AK2518" s="2">
        <v>42587</v>
      </c>
      <c r="AL2518" t="str">
        <v>912828VS</v>
      </c>
      <c r="AM2518">
        <v>-0.78549999999999998</v>
      </c>
      <c r="AN2518">
        <v>0.55708000000000002</v>
      </c>
      <c r="AO2518">
        <v>0.81389999999999996</v>
      </c>
      <c r="AP2518">
        <v>131.171875</v>
      </c>
      <c r="AQ2518">
        <f>VLOOKUP(AL2518,工作表1!$F$3:$G$1000,2,FALSE)</f>
        <v>2.5</v>
      </c>
      <c r="AR2518" t="str">
        <f>VLOOKUP(AL2518,工作表1!$F$3:$H$1000,3,FALSE)</f>
        <v>2023/8/15</v>
      </c>
      <c r="AS2518">
        <f t="shared" si="1299"/>
        <v>0.42249999999999999</v>
      </c>
      <c r="AT2518">
        <f t="shared" si="1300"/>
        <v>2.0775000000000001</v>
      </c>
      <c r="AU2518" s="43">
        <f t="shared" si="1315"/>
        <v>42597</v>
      </c>
      <c r="AV2518" s="43">
        <f t="shared" si="1301"/>
        <v>42734</v>
      </c>
      <c r="AW2518" s="45">
        <f t="shared" si="1316"/>
        <v>1.2019230769230769</v>
      </c>
      <c r="AX2518" s="45">
        <f t="shared" si="1317"/>
        <v>2.1882244467860907</v>
      </c>
      <c r="AY2518" s="47">
        <f t="shared" si="1318"/>
        <v>107.49814360719742</v>
      </c>
      <c r="AZ2518" s="47">
        <f t="shared" si="1319"/>
        <v>130.09149121893088</v>
      </c>
      <c r="BA2518" s="43"/>
      <c r="BC2518" s="2">
        <v>42586</v>
      </c>
      <c r="BD2518" t="str">
        <v>912828WE</v>
      </c>
      <c r="BE2518">
        <v>3.9998</v>
      </c>
      <c r="BF2518">
        <v>0.32795000000000002</v>
      </c>
      <c r="BG2518">
        <v>0.82720000000000005</v>
      </c>
      <c r="BH2518">
        <v>131.171875</v>
      </c>
      <c r="BI2518">
        <f>VLOOKUP(BD2518,工作表1!$K$3:$L$1000,2,FALSE)</f>
        <v>2.75</v>
      </c>
      <c r="BJ2518" t="str">
        <f>VLOOKUP(BD2518,工作表1!$K$3:$M$1000,3,FALSE)</f>
        <v>2023/11/15</v>
      </c>
      <c r="BK2518">
        <f t="shared" si="1302"/>
        <v>0.41299999999999998</v>
      </c>
      <c r="BL2518">
        <f t="shared" si="1303"/>
        <v>2.3370000000000002</v>
      </c>
      <c r="BM2518" s="43">
        <f t="shared" si="1320"/>
        <v>42689</v>
      </c>
      <c r="BN2518" s="43">
        <f t="shared" si="1304"/>
        <v>42825</v>
      </c>
      <c r="BO2518" s="45">
        <f t="shared" si="1321"/>
        <v>0.61277173913043481</v>
      </c>
      <c r="BP2518" s="45">
        <f t="shared" si="1322"/>
        <v>2.4059224240619415</v>
      </c>
      <c r="BQ2518" s="47">
        <f t="shared" si="1323"/>
        <v>110.05656562367727</v>
      </c>
      <c r="BR2518" s="47">
        <f t="shared" si="1324"/>
        <v>129.80932555803585</v>
      </c>
    </row>
    <row r="2519" spans="6:70" x14ac:dyDescent="0.25">
      <c r="F2519" s="2">
        <v>42670</v>
      </c>
      <c r="G2519">
        <v>0.50449999999999995</v>
      </c>
      <c r="H2519" s="43">
        <v>42710</v>
      </c>
      <c r="I2519">
        <v>2.1831999999999998</v>
      </c>
      <c r="L2519" s="2">
        <v>42586</v>
      </c>
      <c r="M2519" t="str">
        <v>912828VB</v>
      </c>
      <c r="N2519">
        <v>-0.42949999999999999</v>
      </c>
      <c r="O2519">
        <v>0.58340000000000003</v>
      </c>
      <c r="P2519">
        <v>0.77400000000000002</v>
      </c>
      <c r="Q2519">
        <v>132.953125</v>
      </c>
      <c r="R2519">
        <f>VLOOKUP(M2519,工作表1!$A$3:$B$1000,2,FALSE)</f>
        <v>1.75</v>
      </c>
      <c r="S2519" t="str">
        <f>VLOOKUP(M2519,工作表1!$A$3:$C$1000,3,FALSE)</f>
        <v>2023/5/15</v>
      </c>
      <c r="T2519">
        <f t="shared" si="1294"/>
        <v>0.41299999999999998</v>
      </c>
      <c r="U2519">
        <f t="shared" si="1293"/>
        <v>1.337</v>
      </c>
      <c r="V2519" s="43">
        <f t="shared" si="1305"/>
        <v>42689</v>
      </c>
      <c r="W2519" s="43">
        <f t="shared" si="1295"/>
        <v>42643</v>
      </c>
      <c r="X2519" s="45">
        <f t="shared" si="1306"/>
        <v>0.38994565217391303</v>
      </c>
      <c r="Y2519" s="45">
        <f t="shared" si="1307"/>
        <v>0.6584388028588446</v>
      </c>
      <c r="Z2519" s="47">
        <f t="shared" si="1308"/>
        <v>103.07696105580553</v>
      </c>
      <c r="AA2519" s="47">
        <f t="shared" si="1309"/>
        <v>132.36017417999801</v>
      </c>
      <c r="AB2519" s="45">
        <f t="shared" si="1310"/>
        <v>1.3063</v>
      </c>
      <c r="AC2519" s="2" t="str">
        <f t="shared" si="1296"/>
        <v>TY1</v>
      </c>
      <c r="AD2519">
        <f t="shared" si="1297"/>
        <v>132.953125</v>
      </c>
      <c r="AE2519">
        <f t="shared" si="1298"/>
        <v>131.984375</v>
      </c>
      <c r="AF2519" s="49">
        <f t="shared" si="1325"/>
        <v>0.96875</v>
      </c>
      <c r="AG2519" s="3">
        <f t="shared" si="1311"/>
        <v>132.36017417999801</v>
      </c>
      <c r="AH2519">
        <f t="shared" si="1312"/>
        <v>130.85509964872008</v>
      </c>
      <c r="AI2519" s="51">
        <f t="shared" si="1313"/>
        <v>1.505074531277927</v>
      </c>
      <c r="AJ2519" s="52">
        <f t="shared" si="1314"/>
        <v>0.53632453127792701</v>
      </c>
      <c r="AK2519" s="2">
        <v>42586</v>
      </c>
      <c r="AL2519" t="str">
        <v>912828VS</v>
      </c>
      <c r="AM2519">
        <v>-1.4198</v>
      </c>
      <c r="AN2519">
        <v>0.60045000000000004</v>
      </c>
      <c r="AO2519">
        <v>0.81389999999999996</v>
      </c>
      <c r="AP2519">
        <v>131.984375</v>
      </c>
      <c r="AQ2519">
        <f>VLOOKUP(AL2519,工作表1!$F$3:$G$1000,2,FALSE)</f>
        <v>2.5</v>
      </c>
      <c r="AR2519" t="str">
        <f>VLOOKUP(AL2519,工作表1!$F$3:$H$1000,3,FALSE)</f>
        <v>2023/8/15</v>
      </c>
      <c r="AS2519">
        <f t="shared" si="1299"/>
        <v>0.41299999999999998</v>
      </c>
      <c r="AT2519">
        <f t="shared" si="1300"/>
        <v>2.0870000000000002</v>
      </c>
      <c r="AU2519" s="43">
        <f t="shared" si="1315"/>
        <v>42597</v>
      </c>
      <c r="AV2519" s="43">
        <f t="shared" si="1301"/>
        <v>42734</v>
      </c>
      <c r="AW2519" s="45">
        <f t="shared" si="1316"/>
        <v>1.1813186813186813</v>
      </c>
      <c r="AX2519" s="45">
        <f t="shared" si="1317"/>
        <v>2.1881679963871745</v>
      </c>
      <c r="AY2519" s="47">
        <f t="shared" si="1318"/>
        <v>108.15720448537181</v>
      </c>
      <c r="AZ2519" s="47">
        <f t="shared" si="1319"/>
        <v>130.85509964872008</v>
      </c>
      <c r="BA2519" s="43"/>
      <c r="BC2519" s="2">
        <v>42585</v>
      </c>
      <c r="BD2519" t="str">
        <v>912828WE</v>
      </c>
      <c r="BE2519">
        <v>3.8784000000000001</v>
      </c>
      <c r="BF2519">
        <v>0.33344000000000001</v>
      </c>
      <c r="BG2519">
        <v>0.82720000000000005</v>
      </c>
      <c r="BH2519">
        <v>130.828125</v>
      </c>
      <c r="BI2519">
        <f>VLOOKUP(BD2519,工作表1!$K$3:$L$1000,2,FALSE)</f>
        <v>2.75</v>
      </c>
      <c r="BJ2519" t="str">
        <f>VLOOKUP(BD2519,工作表1!$K$3:$M$1000,3,FALSE)</f>
        <v>2023/11/15</v>
      </c>
      <c r="BK2519">
        <f t="shared" si="1302"/>
        <v>0.41349999999999998</v>
      </c>
      <c r="BL2519">
        <f t="shared" si="1303"/>
        <v>2.3365</v>
      </c>
      <c r="BM2519" s="43">
        <f t="shared" si="1320"/>
        <v>42689</v>
      </c>
      <c r="BN2519" s="43">
        <f t="shared" si="1304"/>
        <v>42825</v>
      </c>
      <c r="BO2519" s="45">
        <f t="shared" si="1321"/>
        <v>0.60529891304347827</v>
      </c>
      <c r="BP2519" s="45">
        <f t="shared" si="1322"/>
        <v>2.4059838445503274</v>
      </c>
      <c r="BQ2519" s="47">
        <f t="shared" si="1323"/>
        <v>109.77531880721223</v>
      </c>
      <c r="BR2519" s="47">
        <f t="shared" si="1324"/>
        <v>129.45612415844255</v>
      </c>
    </row>
    <row r="2520" spans="6:70" x14ac:dyDescent="0.25">
      <c r="F2520" s="2">
        <v>42669</v>
      </c>
      <c r="G2520">
        <v>0.498</v>
      </c>
      <c r="H2520" s="43">
        <v>42709</v>
      </c>
      <c r="I2520">
        <v>2.1928999999999998</v>
      </c>
      <c r="L2520" s="2">
        <v>42585</v>
      </c>
      <c r="M2520" t="str">
        <v>912828R6</v>
      </c>
      <c r="N2520">
        <v>-0.2039</v>
      </c>
      <c r="O2520">
        <v>0.53937999999999997</v>
      </c>
      <c r="P2520">
        <v>0.76739999999999997</v>
      </c>
      <c r="Q2520">
        <v>132.578125</v>
      </c>
      <c r="R2520">
        <f>VLOOKUP(M2520,工作表1!$A$3:$B$1000,2,FALSE)</f>
        <v>1.625</v>
      </c>
      <c r="S2520" t="str">
        <f>VLOOKUP(M2520,工作表1!$A$3:$C$1000,3,FALSE)</f>
        <v>2023/5/31</v>
      </c>
      <c r="T2520">
        <f t="shared" si="1294"/>
        <v>0.41349999999999998</v>
      </c>
      <c r="U2520">
        <f t="shared" si="1293"/>
        <v>1.2115</v>
      </c>
      <c r="V2520" s="43">
        <f t="shared" si="1305"/>
        <v>42704</v>
      </c>
      <c r="W2520" s="43">
        <f t="shared" si="1295"/>
        <v>42643</v>
      </c>
      <c r="X2520" s="45">
        <f t="shared" si="1306"/>
        <v>0.28859289617486339</v>
      </c>
      <c r="Y2520" s="45">
        <f t="shared" si="1307"/>
        <v>0.54236001946253465</v>
      </c>
      <c r="Z2520" s="47">
        <f t="shared" si="1308"/>
        <v>101.90388374537089</v>
      </c>
      <c r="AA2520" s="47">
        <f t="shared" si="1309"/>
        <v>131.95533404460193</v>
      </c>
      <c r="AB2520" s="45">
        <f t="shared" si="1310"/>
        <v>1.3533999999999999</v>
      </c>
      <c r="AC2520" s="2" t="str">
        <f t="shared" si="1296"/>
        <v>TY1</v>
      </c>
      <c r="AD2520">
        <f t="shared" si="1297"/>
        <v>132.578125</v>
      </c>
      <c r="AE2520">
        <f t="shared" si="1298"/>
        <v>131.640625</v>
      </c>
      <c r="AF2520" s="49">
        <f t="shared" si="1325"/>
        <v>0.9375</v>
      </c>
      <c r="AG2520" s="3">
        <f t="shared" si="1311"/>
        <v>131.95533404460193</v>
      </c>
      <c r="AH2520">
        <f t="shared" si="1312"/>
        <v>130.55473776390201</v>
      </c>
      <c r="AI2520" s="51">
        <f t="shared" si="1313"/>
        <v>1.400596280699915</v>
      </c>
      <c r="AJ2520" s="52">
        <f t="shared" si="1314"/>
        <v>0.46309628069991504</v>
      </c>
      <c r="AK2520" s="2">
        <v>42585</v>
      </c>
      <c r="AL2520" t="str">
        <v>912828VS</v>
      </c>
      <c r="AM2520">
        <v>-0.154</v>
      </c>
      <c r="AN2520">
        <v>0.51083999999999996</v>
      </c>
      <c r="AO2520">
        <v>0.81389999999999996</v>
      </c>
      <c r="AP2520">
        <v>131.640625</v>
      </c>
      <c r="AQ2520">
        <f>VLOOKUP(AL2520,工作表1!$F$3:$G$1000,2,FALSE)</f>
        <v>2.5</v>
      </c>
      <c r="AR2520" t="str">
        <f>VLOOKUP(AL2520,工作表1!$F$3:$H$1000,3,FALSE)</f>
        <v>2023/8/15</v>
      </c>
      <c r="AS2520">
        <f t="shared" si="1299"/>
        <v>0.41349999999999998</v>
      </c>
      <c r="AT2520">
        <f t="shared" si="1300"/>
        <v>2.0865</v>
      </c>
      <c r="AU2520" s="43">
        <f t="shared" si="1315"/>
        <v>42597</v>
      </c>
      <c r="AV2520" s="43">
        <f t="shared" si="1301"/>
        <v>42734</v>
      </c>
      <c r="AW2520" s="45">
        <f t="shared" si="1316"/>
        <v>1.1744505494505495</v>
      </c>
      <c r="AX2520" s="45">
        <f t="shared" si="1317"/>
        <v>2.1881491795875361</v>
      </c>
      <c r="AY2520" s="47">
        <f t="shared" si="1318"/>
        <v>107.92378771748581</v>
      </c>
      <c r="AZ2520" s="47">
        <f t="shared" si="1319"/>
        <v>130.55473776390201</v>
      </c>
      <c r="BA2520" s="43"/>
      <c r="BC2520" s="2">
        <v>42584</v>
      </c>
      <c r="BD2520" t="str">
        <v>912828WE</v>
      </c>
      <c r="BE2520">
        <v>3.1608000000000001</v>
      </c>
      <c r="BF2520">
        <v>0.34977999999999998</v>
      </c>
      <c r="BG2520">
        <v>0.82720000000000005</v>
      </c>
      <c r="BH2520">
        <v>130.796875</v>
      </c>
      <c r="BI2520">
        <f>VLOOKUP(BD2520,工作表1!$K$3:$L$1000,2,FALSE)</f>
        <v>2.75</v>
      </c>
      <c r="BJ2520" t="str">
        <f>VLOOKUP(BD2520,工作表1!$K$3:$M$1000,3,FALSE)</f>
        <v>2023/11/15</v>
      </c>
      <c r="BK2520">
        <f t="shared" si="1302"/>
        <v>0.41160999999999998</v>
      </c>
      <c r="BL2520">
        <f t="shared" si="1303"/>
        <v>2.33839</v>
      </c>
      <c r="BM2520" s="43">
        <f t="shared" si="1320"/>
        <v>42689</v>
      </c>
      <c r="BN2520" s="43">
        <f t="shared" si="1304"/>
        <v>42825</v>
      </c>
      <c r="BO2520" s="45">
        <f t="shared" si="1321"/>
        <v>0.59782608695652173</v>
      </c>
      <c r="BP2520" s="45">
        <f t="shared" si="1322"/>
        <v>2.4060452650387134</v>
      </c>
      <c r="BQ2520" s="47">
        <f t="shared" si="1323"/>
        <v>109.7439476880071</v>
      </c>
      <c r="BR2520" s="47">
        <f t="shared" si="1324"/>
        <v>129.40307404234096</v>
      </c>
    </row>
    <row r="2521" spans="6:70" x14ac:dyDescent="0.25">
      <c r="F2521" s="2">
        <v>42668</v>
      </c>
      <c r="G2521">
        <v>0.49619000000000002</v>
      </c>
      <c r="H2521" s="43">
        <v>42706</v>
      </c>
      <c r="I2521">
        <v>2.1783000000000001</v>
      </c>
      <c r="L2521" s="2">
        <v>42584</v>
      </c>
      <c r="M2521" t="str">
        <v>912828R6</v>
      </c>
      <c r="N2521">
        <v>-0.61309999999999998</v>
      </c>
      <c r="O2521">
        <v>0.60141</v>
      </c>
      <c r="P2521">
        <v>0.76739999999999997</v>
      </c>
      <c r="Q2521">
        <v>132.546875</v>
      </c>
      <c r="R2521">
        <f>VLOOKUP(M2521,工作表1!$A$3:$B$1000,2,FALSE)</f>
        <v>1.625</v>
      </c>
      <c r="S2521" t="str">
        <f>VLOOKUP(M2521,工作表1!$A$3:$C$1000,3,FALSE)</f>
        <v>2023/5/31</v>
      </c>
      <c r="T2521">
        <f t="shared" si="1294"/>
        <v>0.41160999999999998</v>
      </c>
      <c r="U2521">
        <f t="shared" si="1293"/>
        <v>1.21339</v>
      </c>
      <c r="V2521" s="43">
        <f t="shared" si="1305"/>
        <v>42704</v>
      </c>
      <c r="W2521" s="43">
        <f t="shared" si="1295"/>
        <v>42643</v>
      </c>
      <c r="X2521" s="45">
        <f t="shared" si="1306"/>
        <v>0.28415300546448086</v>
      </c>
      <c r="Y2521" s="45">
        <f t="shared" si="1307"/>
        <v>0.5423721835466726</v>
      </c>
      <c r="Z2521" s="47">
        <f t="shared" si="1308"/>
        <v>101.87229453788711</v>
      </c>
      <c r="AA2521" s="47">
        <f t="shared" si="1309"/>
        <v>131.89911089589478</v>
      </c>
      <c r="AB2521" s="45">
        <f t="shared" si="1310"/>
        <v>1.3723000000000001</v>
      </c>
      <c r="AC2521" s="2" t="str">
        <f t="shared" si="1296"/>
        <v>TY1</v>
      </c>
      <c r="AD2521">
        <f t="shared" si="1297"/>
        <v>132.546875</v>
      </c>
      <c r="AE2521">
        <f t="shared" si="1298"/>
        <v>131.609375</v>
      </c>
      <c r="AF2521" s="49">
        <f t="shared" si="1325"/>
        <v>0.9375</v>
      </c>
      <c r="AG2521" s="3">
        <f t="shared" si="1311"/>
        <v>131.89911089589478</v>
      </c>
      <c r="AH2521">
        <f t="shared" si="1312"/>
        <v>130.50120352872023</v>
      </c>
      <c r="AI2521" s="51">
        <f t="shared" si="1313"/>
        <v>1.3979073671745539</v>
      </c>
      <c r="AJ2521" s="52">
        <f t="shared" si="1314"/>
        <v>0.46040736717455388</v>
      </c>
      <c r="AK2521" s="2">
        <v>42584</v>
      </c>
      <c r="AL2521" t="str">
        <v>912828VS</v>
      </c>
      <c r="AM2521">
        <v>-0.72819999999999996</v>
      </c>
      <c r="AN2521">
        <v>0.53595000000000004</v>
      </c>
      <c r="AO2521">
        <v>0.81389999999999996</v>
      </c>
      <c r="AP2521">
        <v>131.609375</v>
      </c>
      <c r="AQ2521">
        <f>VLOOKUP(AL2521,工作表1!$F$3:$G$1000,2,FALSE)</f>
        <v>2.5</v>
      </c>
      <c r="AR2521" t="str">
        <f>VLOOKUP(AL2521,工作表1!$F$3:$H$1000,3,FALSE)</f>
        <v>2023/8/15</v>
      </c>
      <c r="AS2521">
        <f t="shared" si="1299"/>
        <v>0.41160999999999998</v>
      </c>
      <c r="AT2521">
        <f t="shared" si="1300"/>
        <v>2.08839</v>
      </c>
      <c r="AU2521" s="43">
        <f t="shared" si="1315"/>
        <v>42597</v>
      </c>
      <c r="AV2521" s="43">
        <f t="shared" si="1301"/>
        <v>42734</v>
      </c>
      <c r="AW2521" s="45">
        <f t="shared" si="1316"/>
        <v>1.1675824175824177</v>
      </c>
      <c r="AX2521" s="45">
        <f t="shared" si="1317"/>
        <v>2.1881303627878967</v>
      </c>
      <c r="AY2521" s="47">
        <f t="shared" si="1318"/>
        <v>107.89225039030543</v>
      </c>
      <c r="AZ2521" s="47">
        <f t="shared" si="1319"/>
        <v>130.50120352872023</v>
      </c>
      <c r="BA2521" s="43"/>
      <c r="BC2521" s="2">
        <v>42583</v>
      </c>
      <c r="BD2521" t="str">
        <v>912828WE</v>
      </c>
      <c r="BE2521">
        <v>3.3736000000000002</v>
      </c>
      <c r="BF2521">
        <v>0.34155000000000002</v>
      </c>
      <c r="BG2521">
        <v>0.82720000000000005</v>
      </c>
      <c r="BH2521">
        <v>131.046875</v>
      </c>
      <c r="BI2521">
        <f>VLOOKUP(BD2521,工作表1!$K$3:$L$1000,2,FALSE)</f>
        <v>2.75</v>
      </c>
      <c r="BJ2521" t="str">
        <f>VLOOKUP(BD2521,工作表1!$K$3:$M$1000,3,FALSE)</f>
        <v>2023/11/15</v>
      </c>
      <c r="BK2521">
        <f t="shared" si="1302"/>
        <v>0.40626000000000001</v>
      </c>
      <c r="BL2521">
        <f t="shared" si="1303"/>
        <v>2.3437399999999999</v>
      </c>
      <c r="BM2521" s="43">
        <f t="shared" si="1320"/>
        <v>42689</v>
      </c>
      <c r="BN2521" s="43">
        <f t="shared" si="1304"/>
        <v>42825</v>
      </c>
      <c r="BO2521" s="45">
        <f t="shared" si="1321"/>
        <v>0.59035326086956519</v>
      </c>
      <c r="BP2521" s="45">
        <f t="shared" si="1322"/>
        <v>2.4061066855270994</v>
      </c>
      <c r="BQ2521" s="47">
        <f t="shared" si="1323"/>
        <v>109.96075927301705</v>
      </c>
      <c r="BR2521" s="47">
        <f t="shared" si="1324"/>
        <v>129.64723853750306</v>
      </c>
    </row>
    <row r="2522" spans="6:70" x14ac:dyDescent="0.25">
      <c r="F2522" s="2">
        <v>42667</v>
      </c>
      <c r="G2522">
        <v>0.49058000000000002</v>
      </c>
      <c r="H2522" s="43">
        <v>42705</v>
      </c>
      <c r="I2522">
        <v>2.2488000000000001</v>
      </c>
      <c r="L2522" s="2">
        <v>42583</v>
      </c>
      <c r="M2522" t="str">
        <v>912828R6</v>
      </c>
      <c r="N2522">
        <v>-0.84570000000000001</v>
      </c>
      <c r="O2522">
        <v>0.64256000000000002</v>
      </c>
      <c r="P2522">
        <v>0.76739999999999997</v>
      </c>
      <c r="Q2522">
        <v>132.796875</v>
      </c>
      <c r="R2522">
        <f>VLOOKUP(M2522,工作表1!$A$3:$B$1000,2,FALSE)</f>
        <v>1.625</v>
      </c>
      <c r="S2522" t="str">
        <f>VLOOKUP(M2522,工作表1!$A$3:$C$1000,3,FALSE)</f>
        <v>2023/5/31</v>
      </c>
      <c r="T2522">
        <f t="shared" si="1294"/>
        <v>0.40626000000000001</v>
      </c>
      <c r="U2522">
        <f t="shared" si="1293"/>
        <v>1.2187399999999999</v>
      </c>
      <c r="V2522" s="43">
        <f t="shared" si="1305"/>
        <v>42704</v>
      </c>
      <c r="W2522" s="43">
        <f t="shared" si="1295"/>
        <v>42643</v>
      </c>
      <c r="X2522" s="45">
        <f t="shared" si="1306"/>
        <v>0.27971311475409838</v>
      </c>
      <c r="Y2522" s="45">
        <f t="shared" si="1307"/>
        <v>0.54238434763081078</v>
      </c>
      <c r="Z2522" s="47">
        <f t="shared" si="1308"/>
        <v>102.05591873657252</v>
      </c>
      <c r="AA2522" s="47">
        <f t="shared" si="1309"/>
        <v>132.12258002059605</v>
      </c>
      <c r="AB2522" s="45">
        <f t="shared" si="1310"/>
        <v>1.3486</v>
      </c>
      <c r="AC2522" s="2" t="str">
        <f t="shared" si="1296"/>
        <v>TY1</v>
      </c>
      <c r="AD2522">
        <f t="shared" si="1297"/>
        <v>132.796875</v>
      </c>
      <c r="AE2522">
        <f t="shared" si="1298"/>
        <v>131.859375</v>
      </c>
      <c r="AF2522" s="49">
        <f t="shared" si="1325"/>
        <v>0.9375</v>
      </c>
      <c r="AG2522" s="3">
        <f t="shared" si="1311"/>
        <v>132.12258002059605</v>
      </c>
      <c r="AH2522">
        <f t="shared" si="1312"/>
        <v>130.71003032343063</v>
      </c>
      <c r="AI2522" s="51">
        <f t="shared" si="1313"/>
        <v>1.4125496971654172</v>
      </c>
      <c r="AJ2522" s="52">
        <f t="shared" si="1314"/>
        <v>0.47504969716541723</v>
      </c>
      <c r="AK2522" s="2">
        <v>42583</v>
      </c>
      <c r="AL2522" t="str">
        <v>912828VS</v>
      </c>
      <c r="AM2522">
        <v>-1.4005000000000001</v>
      </c>
      <c r="AN2522">
        <v>0.58216999999999997</v>
      </c>
      <c r="AO2522">
        <v>0.81389999999999996</v>
      </c>
      <c r="AP2522">
        <v>131.859375</v>
      </c>
      <c r="AQ2522">
        <f>VLOOKUP(AL2522,工作表1!$F$3:$G$1000,2,FALSE)</f>
        <v>2.5</v>
      </c>
      <c r="AR2522" t="str">
        <f>VLOOKUP(AL2522,工作表1!$F$3:$H$1000,3,FALSE)</f>
        <v>2023/8/15</v>
      </c>
      <c r="AS2522">
        <f t="shared" si="1299"/>
        <v>0.40626000000000001</v>
      </c>
      <c r="AT2522">
        <f t="shared" si="1300"/>
        <v>2.0937399999999999</v>
      </c>
      <c r="AU2522" s="43">
        <f t="shared" si="1315"/>
        <v>42597</v>
      </c>
      <c r="AV2522" s="43">
        <f t="shared" si="1301"/>
        <v>42734</v>
      </c>
      <c r="AW2522" s="45">
        <f t="shared" si="1316"/>
        <v>1.1607142857142858</v>
      </c>
      <c r="AX2522" s="45">
        <f t="shared" si="1317"/>
        <v>2.1881115459882583</v>
      </c>
      <c r="AY2522" s="47">
        <f t="shared" si="1318"/>
        <v>108.075700872021</v>
      </c>
      <c r="AZ2522" s="47">
        <f t="shared" si="1319"/>
        <v>130.71003032343063</v>
      </c>
      <c r="BA2522" s="43"/>
      <c r="BC2522" s="2">
        <v>42580</v>
      </c>
      <c r="BD2522" t="str">
        <v>912828WE</v>
      </c>
      <c r="BE2522">
        <v>4.4431000000000003</v>
      </c>
      <c r="BF2522">
        <v>0.31225000000000003</v>
      </c>
      <c r="BG2522">
        <v>0.82720000000000005</v>
      </c>
      <c r="BH2522">
        <v>131.296875</v>
      </c>
      <c r="BI2522">
        <f>VLOOKUP(BD2522,工作表1!$K$3:$L$1000,2,FALSE)</f>
        <v>2.75</v>
      </c>
      <c r="BJ2522" t="str">
        <f>VLOOKUP(BD2522,工作表1!$K$3:$M$1000,3,FALSE)</f>
        <v>2023/11/15</v>
      </c>
      <c r="BK2522">
        <f t="shared" si="1302"/>
        <v>0.40543000000000001</v>
      </c>
      <c r="BL2522">
        <f t="shared" si="1303"/>
        <v>2.34457</v>
      </c>
      <c r="BM2522" s="43">
        <f t="shared" si="1320"/>
        <v>42689</v>
      </c>
      <c r="BN2522" s="43">
        <f t="shared" si="1304"/>
        <v>42825</v>
      </c>
      <c r="BO2522" s="45">
        <f t="shared" si="1321"/>
        <v>0.58288043478260865</v>
      </c>
      <c r="BP2522" s="45">
        <f t="shared" si="1322"/>
        <v>2.4061681060154854</v>
      </c>
      <c r="BQ2522" s="47">
        <f t="shared" si="1323"/>
        <v>110.19569350486309</v>
      </c>
      <c r="BR2522" s="47">
        <f t="shared" si="1324"/>
        <v>129.91694869158476</v>
      </c>
    </row>
    <row r="2523" spans="6:70" x14ac:dyDescent="0.25">
      <c r="F2523" s="2">
        <v>42664</v>
      </c>
      <c r="G2523">
        <v>0.48499999999999999</v>
      </c>
      <c r="H2523" s="43">
        <v>42704</v>
      </c>
      <c r="I2523">
        <v>2.1903999999999999</v>
      </c>
      <c r="L2523" s="2">
        <v>42580</v>
      </c>
      <c r="M2523" t="str">
        <v>912828VB</v>
      </c>
      <c r="N2523">
        <v>-0.17430000000000001</v>
      </c>
      <c r="O2523">
        <v>0.53156000000000003</v>
      </c>
      <c r="P2523">
        <v>0.77400000000000002</v>
      </c>
      <c r="Q2523">
        <v>133.046875</v>
      </c>
      <c r="R2523">
        <f>VLOOKUP(M2523,工作表1!$A$3:$B$1000,2,FALSE)</f>
        <v>1.75</v>
      </c>
      <c r="S2523" t="str">
        <f>VLOOKUP(M2523,工作表1!$A$3:$C$1000,3,FALSE)</f>
        <v>2023/5/15</v>
      </c>
      <c r="T2523">
        <f t="shared" si="1294"/>
        <v>0.40543000000000001</v>
      </c>
      <c r="U2523">
        <f t="shared" si="1293"/>
        <v>1.34457</v>
      </c>
      <c r="V2523" s="43">
        <f t="shared" si="1305"/>
        <v>42689</v>
      </c>
      <c r="W2523" s="43">
        <f t="shared" si="1295"/>
        <v>42643</v>
      </c>
      <c r="X2523" s="45">
        <f t="shared" si="1306"/>
        <v>0.37092391304347827</v>
      </c>
      <c r="Y2523" s="45">
        <f t="shared" si="1307"/>
        <v>0.65859514592019064</v>
      </c>
      <c r="Z2523" s="47">
        <f t="shared" si="1308"/>
        <v>103.16810855736566</v>
      </c>
      <c r="AA2523" s="47">
        <f t="shared" si="1309"/>
        <v>132.41814902754521</v>
      </c>
      <c r="AB2523" s="45">
        <f t="shared" si="1310"/>
        <v>1.2875000000000001</v>
      </c>
      <c r="AC2523" s="2" t="str">
        <f t="shared" si="1296"/>
        <v>TY1</v>
      </c>
      <c r="AD2523">
        <f t="shared" si="1297"/>
        <v>133.046875</v>
      </c>
      <c r="AE2523">
        <f t="shared" si="1298"/>
        <v>132.109375</v>
      </c>
      <c r="AF2523" s="49">
        <f t="shared" si="1325"/>
        <v>0.9375</v>
      </c>
      <c r="AG2523" s="3">
        <f t="shared" si="1311"/>
        <v>132.41814902754521</v>
      </c>
      <c r="AH2523">
        <f t="shared" si="1312"/>
        <v>130.98488079865064</v>
      </c>
      <c r="AI2523" s="51">
        <f t="shared" si="1313"/>
        <v>1.4332682288945762</v>
      </c>
      <c r="AJ2523" s="52">
        <f t="shared" si="1314"/>
        <v>0.49576822889457617</v>
      </c>
      <c r="AK2523" s="2">
        <v>42580</v>
      </c>
      <c r="AL2523" t="str">
        <v>912828VS</v>
      </c>
      <c r="AM2523">
        <v>-0.35149999999999998</v>
      </c>
      <c r="AN2523">
        <v>0.52417000000000002</v>
      </c>
      <c r="AO2523">
        <v>0.81389999999999996</v>
      </c>
      <c r="AP2523">
        <v>132.109375</v>
      </c>
      <c r="AQ2523">
        <f>VLOOKUP(AL2523,工作表1!$F$3:$G$1000,2,FALSE)</f>
        <v>2.5</v>
      </c>
      <c r="AR2523" t="str">
        <f>VLOOKUP(AL2523,工作表1!$F$3:$H$1000,3,FALSE)</f>
        <v>2023/8/15</v>
      </c>
      <c r="AS2523">
        <f t="shared" si="1299"/>
        <v>0.40543000000000001</v>
      </c>
      <c r="AT2523">
        <f t="shared" si="1300"/>
        <v>2.09457</v>
      </c>
      <c r="AU2523" s="43">
        <f t="shared" si="1315"/>
        <v>42597</v>
      </c>
      <c r="AV2523" s="43">
        <f t="shared" si="1301"/>
        <v>42734</v>
      </c>
      <c r="AW2523" s="45">
        <f t="shared" si="1316"/>
        <v>1.153846153846154</v>
      </c>
      <c r="AX2523" s="45">
        <f t="shared" si="1317"/>
        <v>2.1880927291886199</v>
      </c>
      <c r="AY2523" s="47">
        <f t="shared" si="1318"/>
        <v>108.31102186063666</v>
      </c>
      <c r="AZ2523" s="47">
        <f t="shared" si="1319"/>
        <v>130.98488079865064</v>
      </c>
      <c r="BA2523" s="43"/>
      <c r="BC2523" s="2">
        <v>42579</v>
      </c>
      <c r="BD2523" t="str">
        <v>912828WE</v>
      </c>
      <c r="BE2523">
        <v>3.0516999999999999</v>
      </c>
      <c r="BF2523">
        <v>0.34714</v>
      </c>
      <c r="BG2523">
        <v>0.82720000000000005</v>
      </c>
      <c r="BH2523">
        <v>130.8125</v>
      </c>
      <c r="BI2523">
        <f>VLOOKUP(BD2523,工作表1!$K$3:$L$1000,2,FALSE)</f>
        <v>2.75</v>
      </c>
      <c r="BJ2523" t="str">
        <f>VLOOKUP(BD2523,工作表1!$K$3:$M$1000,3,FALSE)</f>
        <v>2023/11/15</v>
      </c>
      <c r="BK2523">
        <f t="shared" si="1302"/>
        <v>0.41599999999999998</v>
      </c>
      <c r="BL2523">
        <f t="shared" si="1303"/>
        <v>2.3340000000000001</v>
      </c>
      <c r="BM2523" s="43">
        <f t="shared" si="1320"/>
        <v>42689</v>
      </c>
      <c r="BN2523" s="43">
        <f t="shared" si="1304"/>
        <v>42825</v>
      </c>
      <c r="BO2523" s="45">
        <f t="shared" si="1321"/>
        <v>0.56046195652173914</v>
      </c>
      <c r="BP2523" s="45">
        <f t="shared" si="1322"/>
        <v>2.4063523674806433</v>
      </c>
      <c r="BQ2523" s="47">
        <f t="shared" si="1323"/>
        <v>109.7911586606667</v>
      </c>
      <c r="BR2523" s="47">
        <f t="shared" si="1324"/>
        <v>129.39571509332987</v>
      </c>
    </row>
    <row r="2524" spans="6:70" x14ac:dyDescent="0.25">
      <c r="F2524" s="2">
        <v>42663</v>
      </c>
      <c r="G2524">
        <v>0.48149999999999998</v>
      </c>
      <c r="H2524" s="43">
        <v>42703</v>
      </c>
      <c r="I2524">
        <v>2.1032999999999999</v>
      </c>
      <c r="L2524" s="2">
        <v>42579</v>
      </c>
      <c r="M2524" t="str">
        <v>912828R6</v>
      </c>
      <c r="N2524">
        <v>-0.54390000000000005</v>
      </c>
      <c r="O2524">
        <v>0.57006999999999997</v>
      </c>
      <c r="P2524">
        <v>0.76739999999999997</v>
      </c>
      <c r="Q2524">
        <v>132.5625</v>
      </c>
      <c r="R2524">
        <f>VLOOKUP(M2524,工作表1!$A$3:$B$1000,2,FALSE)</f>
        <v>1.625</v>
      </c>
      <c r="S2524" t="str">
        <f>VLOOKUP(M2524,工作表1!$A$3:$C$1000,3,FALSE)</f>
        <v>2023/5/31</v>
      </c>
      <c r="T2524">
        <f t="shared" si="1294"/>
        <v>0.41599999999999998</v>
      </c>
      <c r="U2524">
        <f t="shared" si="1293"/>
        <v>1.2090000000000001</v>
      </c>
      <c r="V2524" s="43">
        <f t="shared" si="1305"/>
        <v>42704</v>
      </c>
      <c r="W2524" s="43">
        <f t="shared" si="1295"/>
        <v>42643</v>
      </c>
      <c r="X2524" s="45">
        <f t="shared" si="1306"/>
        <v>0.26195355191256831</v>
      </c>
      <c r="Y2524" s="45">
        <f t="shared" si="1307"/>
        <v>0.54243300396736283</v>
      </c>
      <c r="Z2524" s="47">
        <f t="shared" si="1308"/>
        <v>101.90378346842404</v>
      </c>
      <c r="AA2524" s="47">
        <f t="shared" si="1309"/>
        <v>131.86779899384427</v>
      </c>
      <c r="AB2524" s="45">
        <f t="shared" si="1310"/>
        <v>1.3346</v>
      </c>
      <c r="AC2524" s="2" t="str">
        <f t="shared" si="1296"/>
        <v>TY1</v>
      </c>
      <c r="AD2524">
        <f t="shared" si="1297"/>
        <v>132.5625</v>
      </c>
      <c r="AE2524">
        <f t="shared" si="1298"/>
        <v>131.625</v>
      </c>
      <c r="AF2524" s="49">
        <f t="shared" si="1325"/>
        <v>0.9375</v>
      </c>
      <c r="AG2524" s="3">
        <f t="shared" si="1311"/>
        <v>131.86779899384427</v>
      </c>
      <c r="AH2524">
        <f t="shared" si="1312"/>
        <v>130.47241322447942</v>
      </c>
      <c r="AI2524" s="51">
        <f t="shared" si="1313"/>
        <v>1.3953857693648501</v>
      </c>
      <c r="AJ2524" s="52">
        <f t="shared" si="1314"/>
        <v>0.45788576936485015</v>
      </c>
      <c r="AK2524" s="2">
        <v>42579</v>
      </c>
      <c r="AL2524" t="str">
        <v>912828VS</v>
      </c>
      <c r="AM2524">
        <v>-1.147</v>
      </c>
      <c r="AN2524">
        <v>0.55262</v>
      </c>
      <c r="AO2524">
        <v>0.81389999999999996</v>
      </c>
      <c r="AP2524">
        <v>131.625</v>
      </c>
      <c r="AQ2524">
        <f>VLOOKUP(AL2524,工作表1!$F$3:$G$1000,2,FALSE)</f>
        <v>2.5</v>
      </c>
      <c r="AR2524" t="str">
        <f>VLOOKUP(AL2524,工作表1!$F$3:$H$1000,3,FALSE)</f>
        <v>2023/8/15</v>
      </c>
      <c r="AS2524">
        <f t="shared" si="1299"/>
        <v>0.41599999999999998</v>
      </c>
      <c r="AT2524">
        <f t="shared" si="1300"/>
        <v>2.0840000000000001</v>
      </c>
      <c r="AU2524" s="43">
        <f t="shared" si="1315"/>
        <v>42597</v>
      </c>
      <c r="AV2524" s="43">
        <f t="shared" si="1301"/>
        <v>42734</v>
      </c>
      <c r="AW2524" s="45">
        <f t="shared" si="1316"/>
        <v>1.1332417582417582</v>
      </c>
      <c r="AX2524" s="45">
        <f t="shared" si="1317"/>
        <v>2.1880362787897036</v>
      </c>
      <c r="AY2524" s="47">
        <f t="shared" si="1318"/>
        <v>107.92322595140989</v>
      </c>
      <c r="AZ2524" s="47">
        <f t="shared" si="1319"/>
        <v>130.47241322447942</v>
      </c>
      <c r="BA2524" s="43"/>
      <c r="BC2524" s="2">
        <v>42578</v>
      </c>
      <c r="BD2524" t="str">
        <v>912828WE</v>
      </c>
      <c r="BE2524">
        <v>3.2719999999999998</v>
      </c>
      <c r="BF2524">
        <v>0.33845999999999998</v>
      </c>
      <c r="BG2524">
        <v>0.82720000000000005</v>
      </c>
      <c r="BH2524">
        <v>130.796875</v>
      </c>
      <c r="BI2524">
        <f>VLOOKUP(BD2524,工作表1!$K$3:$L$1000,2,FALSE)</f>
        <v>2.75</v>
      </c>
      <c r="BJ2524" t="str">
        <f>VLOOKUP(BD2524,工作表1!$K$3:$M$1000,3,FALSE)</f>
        <v>2023/11/15</v>
      </c>
      <c r="BK2524">
        <f t="shared" si="1302"/>
        <v>0.41399999999999998</v>
      </c>
      <c r="BL2524">
        <f t="shared" si="1303"/>
        <v>2.3359999999999999</v>
      </c>
      <c r="BM2524" s="43">
        <f t="shared" si="1320"/>
        <v>42689</v>
      </c>
      <c r="BN2524" s="43">
        <f t="shared" si="1304"/>
        <v>42825</v>
      </c>
      <c r="BO2524" s="45">
        <f t="shared" si="1321"/>
        <v>0.55298913043478259</v>
      </c>
      <c r="BP2524" s="45">
        <f t="shared" si="1322"/>
        <v>2.4064137879690293</v>
      </c>
      <c r="BQ2524" s="47">
        <f t="shared" si="1323"/>
        <v>109.79131939651538</v>
      </c>
      <c r="BR2524" s="47">
        <f t="shared" si="1324"/>
        <v>129.38066320357208</v>
      </c>
    </row>
    <row r="2525" spans="6:70" x14ac:dyDescent="0.25">
      <c r="F2525" s="2">
        <v>42662</v>
      </c>
      <c r="G2525">
        <v>0.47049999999999997</v>
      </c>
      <c r="H2525" s="43">
        <v>42702</v>
      </c>
      <c r="I2525">
        <v>2.1202000000000001</v>
      </c>
      <c r="L2525" s="2">
        <v>42578</v>
      </c>
      <c r="M2525" t="str">
        <v>912828R2</v>
      </c>
      <c r="N2525">
        <v>-0.70669999999999999</v>
      </c>
      <c r="O2525">
        <v>0.59643999999999997</v>
      </c>
      <c r="P2525">
        <v>0.76739999999999997</v>
      </c>
      <c r="Q2525">
        <v>132.546875</v>
      </c>
      <c r="R2525">
        <f>VLOOKUP(M2525,工作表1!$A$3:$B$1000,2,FALSE)</f>
        <v>1.625</v>
      </c>
      <c r="S2525" t="str">
        <f>VLOOKUP(M2525,工作表1!$A$3:$C$1000,3,FALSE)</f>
        <v>2023/4/30</v>
      </c>
      <c r="T2525">
        <f t="shared" si="1294"/>
        <v>0.41399999999999998</v>
      </c>
      <c r="U2525">
        <f t="shared" si="1293"/>
        <v>1.2110000000000001</v>
      </c>
      <c r="V2525" s="43">
        <f t="shared" si="1305"/>
        <v>42674</v>
      </c>
      <c r="W2525" s="43">
        <f t="shared" si="1295"/>
        <v>42643</v>
      </c>
      <c r="X2525" s="45">
        <f t="shared" si="1306"/>
        <v>0.39515027322404372</v>
      </c>
      <c r="Y2525" s="45">
        <f t="shared" si="1307"/>
        <v>0.68008178007335873</v>
      </c>
      <c r="Z2525" s="47">
        <f t="shared" si="1308"/>
        <v>101.88955778118402</v>
      </c>
      <c r="AA2525" s="47">
        <f t="shared" si="1309"/>
        <v>131.83414479110095</v>
      </c>
      <c r="AB2525" s="45">
        <f t="shared" si="1310"/>
        <v>1.3299000000000001</v>
      </c>
      <c r="AC2525" s="2" t="str">
        <f t="shared" si="1296"/>
        <v>TY1</v>
      </c>
      <c r="AD2525">
        <f t="shared" si="1297"/>
        <v>132.546875</v>
      </c>
      <c r="AE2525">
        <f t="shared" si="1298"/>
        <v>131.609375</v>
      </c>
      <c r="AF2525" s="49">
        <f t="shared" si="1325"/>
        <v>0.9375</v>
      </c>
      <c r="AG2525" s="3">
        <f t="shared" si="1311"/>
        <v>131.83414479110095</v>
      </c>
      <c r="AH2525">
        <f t="shared" si="1312"/>
        <v>130.43808650609165</v>
      </c>
      <c r="AI2525" s="51">
        <f t="shared" si="1313"/>
        <v>1.3960582850093033</v>
      </c>
      <c r="AJ2525" s="52">
        <f t="shared" si="1314"/>
        <v>0.45855828500930329</v>
      </c>
      <c r="AK2525" s="2">
        <v>42578</v>
      </c>
      <c r="AL2525" t="str">
        <v>912828VS</v>
      </c>
      <c r="AM2525">
        <v>-1.4152</v>
      </c>
      <c r="AN2525">
        <v>0.57016999999999995</v>
      </c>
      <c r="AO2525">
        <v>0.81389999999999996</v>
      </c>
      <c r="AP2525">
        <v>131.609375</v>
      </c>
      <c r="AQ2525">
        <f>VLOOKUP(AL2525,工作表1!$F$3:$G$1000,2,FALSE)</f>
        <v>2.5</v>
      </c>
      <c r="AR2525" t="str">
        <f>VLOOKUP(AL2525,工作表1!$F$3:$H$1000,3,FALSE)</f>
        <v>2023/8/15</v>
      </c>
      <c r="AS2525">
        <f t="shared" si="1299"/>
        <v>0.41399999999999998</v>
      </c>
      <c r="AT2525">
        <f t="shared" si="1300"/>
        <v>2.0859999999999999</v>
      </c>
      <c r="AU2525" s="43">
        <f t="shared" si="1315"/>
        <v>42597</v>
      </c>
      <c r="AV2525" s="43">
        <f t="shared" si="1301"/>
        <v>42734</v>
      </c>
      <c r="AW2525" s="45">
        <f t="shared" si="1316"/>
        <v>1.1263736263736264</v>
      </c>
      <c r="AX2525" s="45">
        <f t="shared" si="1317"/>
        <v>2.1880174619900647</v>
      </c>
      <c r="AY2525" s="47">
        <f t="shared" si="1318"/>
        <v>107.90739353881483</v>
      </c>
      <c r="AZ2525" s="47">
        <f t="shared" si="1319"/>
        <v>130.43808650609165</v>
      </c>
      <c r="BA2525" s="43"/>
      <c r="BC2525" s="2">
        <v>42577</v>
      </c>
      <c r="BD2525" t="str">
        <v>912828WE</v>
      </c>
      <c r="BE2525">
        <v>2.7084000000000001</v>
      </c>
      <c r="BF2525">
        <v>0.36205999999999999</v>
      </c>
      <c r="BG2525">
        <v>0.82720000000000005</v>
      </c>
      <c r="BH2525">
        <v>130.375</v>
      </c>
      <c r="BI2525">
        <f>VLOOKUP(BD2525,工作表1!$K$3:$L$1000,2,FALSE)</f>
        <v>2.75</v>
      </c>
      <c r="BJ2525" t="str">
        <f>VLOOKUP(BD2525,工作表1!$K$3:$M$1000,3,FALSE)</f>
        <v>2023/11/15</v>
      </c>
      <c r="BK2525">
        <f t="shared" si="1302"/>
        <v>0.41949999999999998</v>
      </c>
      <c r="BL2525">
        <f t="shared" si="1303"/>
        <v>2.3304999999999998</v>
      </c>
      <c r="BM2525" s="43">
        <f t="shared" si="1320"/>
        <v>42689</v>
      </c>
      <c r="BN2525" s="43">
        <f t="shared" si="1304"/>
        <v>42825</v>
      </c>
      <c r="BO2525" s="45">
        <f t="shared" si="1321"/>
        <v>0.54551630434782605</v>
      </c>
      <c r="BP2525" s="45">
        <f t="shared" si="1322"/>
        <v>2.4064752084574152</v>
      </c>
      <c r="BQ2525" s="47">
        <f t="shared" si="1323"/>
        <v>109.43174852196374</v>
      </c>
      <c r="BR2525" s="47">
        <f t="shared" si="1324"/>
        <v>128.93694002733207</v>
      </c>
    </row>
    <row r="2526" spans="6:70" x14ac:dyDescent="0.25">
      <c r="F2526" s="2">
        <v>42661</v>
      </c>
      <c r="G2526">
        <v>0.46550000000000002</v>
      </c>
      <c r="H2526" s="43">
        <v>42699</v>
      </c>
      <c r="I2526">
        <v>2.1758000000000002</v>
      </c>
      <c r="L2526" s="2">
        <v>42577</v>
      </c>
      <c r="M2526" t="str">
        <v>912828R6</v>
      </c>
      <c r="N2526">
        <v>-0.50749999999999995</v>
      </c>
      <c r="O2526">
        <v>0.56125000000000003</v>
      </c>
      <c r="P2526">
        <v>0.76739999999999997</v>
      </c>
      <c r="Q2526">
        <v>132.125</v>
      </c>
      <c r="R2526">
        <f>VLOOKUP(M2526,工作表1!$A$3:$B$1000,2,FALSE)</f>
        <v>1.625</v>
      </c>
      <c r="S2526" t="str">
        <f>VLOOKUP(M2526,工作表1!$A$3:$C$1000,3,FALSE)</f>
        <v>2023/5/31</v>
      </c>
      <c r="T2526">
        <f t="shared" si="1294"/>
        <v>0.41949999999999998</v>
      </c>
      <c r="U2526">
        <f t="shared" si="1293"/>
        <v>1.2055</v>
      </c>
      <c r="V2526" s="43">
        <f t="shared" si="1305"/>
        <v>42704</v>
      </c>
      <c r="W2526" s="43">
        <f t="shared" si="1295"/>
        <v>42643</v>
      </c>
      <c r="X2526" s="45">
        <f t="shared" si="1306"/>
        <v>0.2530737704918033</v>
      </c>
      <c r="Y2526" s="45">
        <f t="shared" si="1307"/>
        <v>0.54245733213563896</v>
      </c>
      <c r="Z2526" s="47">
        <f t="shared" si="1308"/>
        <v>101.57574341208469</v>
      </c>
      <c r="AA2526" s="47">
        <f t="shared" si="1309"/>
        <v>131.41184630075827</v>
      </c>
      <c r="AB2526" s="45">
        <f t="shared" si="1310"/>
        <v>1.3915999999999999</v>
      </c>
      <c r="AC2526" s="2" t="str">
        <f t="shared" si="1296"/>
        <v>TY1</v>
      </c>
      <c r="AD2526">
        <f t="shared" si="1297"/>
        <v>132.125</v>
      </c>
      <c r="AE2526">
        <f t="shared" si="1298"/>
        <v>131.1875</v>
      </c>
      <c r="AF2526" s="49">
        <f t="shared" si="1325"/>
        <v>0.9375</v>
      </c>
      <c r="AG2526" s="3">
        <f t="shared" si="1311"/>
        <v>131.41184630075827</v>
      </c>
      <c r="AH2526">
        <f t="shared" si="1312"/>
        <v>130.02429247645404</v>
      </c>
      <c r="AI2526" s="51">
        <f t="shared" si="1313"/>
        <v>1.3875538243042342</v>
      </c>
      <c r="AJ2526" s="52">
        <f t="shared" si="1314"/>
        <v>0.45005382430423424</v>
      </c>
      <c r="AK2526" s="2">
        <v>42577</v>
      </c>
      <c r="AL2526" t="str">
        <v>912828VS</v>
      </c>
      <c r="AM2526">
        <v>-1.1234</v>
      </c>
      <c r="AN2526">
        <v>0.55028999999999995</v>
      </c>
      <c r="AO2526">
        <v>0.81389999999999996</v>
      </c>
      <c r="AP2526">
        <v>131.1875</v>
      </c>
      <c r="AQ2526">
        <f>VLOOKUP(AL2526,工作表1!$F$3:$G$1000,2,FALSE)</f>
        <v>2.5</v>
      </c>
      <c r="AR2526" t="str">
        <f>VLOOKUP(AL2526,工作表1!$F$3:$H$1000,3,FALSE)</f>
        <v>2023/8/15</v>
      </c>
      <c r="AS2526">
        <f t="shared" si="1299"/>
        <v>0.41949999999999998</v>
      </c>
      <c r="AT2526">
        <f t="shared" si="1300"/>
        <v>2.0804999999999998</v>
      </c>
      <c r="AU2526" s="43">
        <f t="shared" si="1315"/>
        <v>42597</v>
      </c>
      <c r="AV2526" s="43">
        <f t="shared" si="1301"/>
        <v>42734</v>
      </c>
      <c r="AW2526" s="45">
        <f t="shared" si="1316"/>
        <v>1.1195054945054945</v>
      </c>
      <c r="AX2526" s="45">
        <f t="shared" si="1317"/>
        <v>2.1879986451904259</v>
      </c>
      <c r="AY2526" s="47">
        <f t="shared" si="1318"/>
        <v>107.57947379270465</v>
      </c>
      <c r="AZ2526" s="47">
        <f t="shared" si="1319"/>
        <v>130.02429247645404</v>
      </c>
      <c r="BA2526" s="43"/>
      <c r="BC2526" s="2">
        <v>42576</v>
      </c>
      <c r="BD2526" t="str">
        <v>912828WE</v>
      </c>
      <c r="BE2526">
        <v>3.0779999999999998</v>
      </c>
      <c r="BF2526">
        <v>0.34710999999999997</v>
      </c>
      <c r="BG2526">
        <v>0.82720000000000005</v>
      </c>
      <c r="BH2526">
        <v>130.296875</v>
      </c>
      <c r="BI2526">
        <f>VLOOKUP(BD2526,工作表1!$K$3:$L$1000,2,FALSE)</f>
        <v>2.75</v>
      </c>
      <c r="BJ2526" t="str">
        <f>VLOOKUP(BD2526,工作表1!$K$3:$M$1000,3,FALSE)</f>
        <v>2023/11/15</v>
      </c>
      <c r="BK2526">
        <f t="shared" si="1302"/>
        <v>0.4143</v>
      </c>
      <c r="BL2526">
        <f t="shared" si="1303"/>
        <v>2.3357000000000001</v>
      </c>
      <c r="BM2526" s="43">
        <f t="shared" si="1320"/>
        <v>42689</v>
      </c>
      <c r="BN2526" s="43">
        <f t="shared" si="1304"/>
        <v>42825</v>
      </c>
      <c r="BO2526" s="45">
        <f t="shared" si="1321"/>
        <v>0.53804347826086962</v>
      </c>
      <c r="BP2526" s="45">
        <f t="shared" si="1322"/>
        <v>2.4065366289458012</v>
      </c>
      <c r="BQ2526" s="47">
        <f t="shared" si="1323"/>
        <v>109.38298533251138</v>
      </c>
      <c r="BR2526" s="47">
        <f t="shared" si="1324"/>
        <v>128.86007750092733</v>
      </c>
    </row>
    <row r="2527" spans="6:70" x14ac:dyDescent="0.25">
      <c r="F2527" s="2">
        <v>42660</v>
      </c>
      <c r="G2527">
        <v>0.46750000000000003</v>
      </c>
      <c r="H2527" s="43">
        <v>42698</v>
      </c>
      <c r="I2527">
        <v>2.1697000000000002</v>
      </c>
      <c r="L2527" s="2">
        <v>42576</v>
      </c>
      <c r="M2527" t="str">
        <v>912828R6</v>
      </c>
      <c r="N2527">
        <v>-0.57320000000000004</v>
      </c>
      <c r="O2527">
        <v>0.57099</v>
      </c>
      <c r="P2527">
        <v>0.76739999999999997</v>
      </c>
      <c r="Q2527">
        <v>132.0625</v>
      </c>
      <c r="R2527">
        <f>VLOOKUP(M2527,工作表1!$A$3:$B$1000,2,FALSE)</f>
        <v>1.625</v>
      </c>
      <c r="S2527" t="str">
        <f>VLOOKUP(M2527,工作表1!$A$3:$C$1000,3,FALSE)</f>
        <v>2023/5/31</v>
      </c>
      <c r="T2527">
        <f t="shared" si="1294"/>
        <v>0.4143</v>
      </c>
      <c r="U2527">
        <f t="shared" si="1293"/>
        <v>1.2107000000000001</v>
      </c>
      <c r="V2527" s="43">
        <f t="shared" si="1305"/>
        <v>42704</v>
      </c>
      <c r="W2527" s="43">
        <f t="shared" si="1295"/>
        <v>42643</v>
      </c>
      <c r="X2527" s="45">
        <f t="shared" si="1306"/>
        <v>0.24863387978142076</v>
      </c>
      <c r="Y2527" s="45">
        <f t="shared" si="1307"/>
        <v>0.54246949621977691</v>
      </c>
      <c r="Z2527" s="47">
        <f t="shared" si="1308"/>
        <v>101.52560242246516</v>
      </c>
      <c r="AA2527" s="47">
        <f t="shared" si="1309"/>
        <v>131.33062452186812</v>
      </c>
      <c r="AB2527" s="45">
        <f t="shared" si="1310"/>
        <v>1.4011</v>
      </c>
      <c r="AC2527" s="2" t="str">
        <f t="shared" si="1296"/>
        <v>TY1</v>
      </c>
      <c r="AD2527">
        <f t="shared" si="1297"/>
        <v>132.0625</v>
      </c>
      <c r="AE2527">
        <f t="shared" si="1298"/>
        <v>131.109375</v>
      </c>
      <c r="AF2527" s="49">
        <f t="shared" si="1325"/>
        <v>0.953125</v>
      </c>
      <c r="AG2527" s="3">
        <f t="shared" si="1311"/>
        <v>131.33062452186812</v>
      </c>
      <c r="AH2527">
        <f t="shared" si="1312"/>
        <v>129.94651576641979</v>
      </c>
      <c r="AI2527" s="51">
        <f t="shared" si="1313"/>
        <v>1.3841087554483238</v>
      </c>
      <c r="AJ2527" s="52">
        <f t="shared" si="1314"/>
        <v>0.43098375544832379</v>
      </c>
      <c r="AK2527" s="2">
        <v>42576</v>
      </c>
      <c r="AL2527" t="str">
        <v>912828VS</v>
      </c>
      <c r="AM2527">
        <v>-0.7661</v>
      </c>
      <c r="AN2527">
        <v>0.52603999999999995</v>
      </c>
      <c r="AO2527">
        <v>0.81389999999999996</v>
      </c>
      <c r="AP2527">
        <v>131.109375</v>
      </c>
      <c r="AQ2527">
        <f>VLOOKUP(AL2527,工作表1!$F$3:$G$1000,2,FALSE)</f>
        <v>2.5</v>
      </c>
      <c r="AR2527" t="str">
        <f>VLOOKUP(AL2527,工作表1!$F$3:$H$1000,3,FALSE)</f>
        <v>2023/8/15</v>
      </c>
      <c r="AS2527">
        <f t="shared" si="1299"/>
        <v>0.4143</v>
      </c>
      <c r="AT2527">
        <f t="shared" si="1300"/>
        <v>2.0857000000000001</v>
      </c>
      <c r="AU2527" s="43">
        <f t="shared" si="1315"/>
        <v>42597</v>
      </c>
      <c r="AV2527" s="43">
        <f t="shared" si="1301"/>
        <v>42734</v>
      </c>
      <c r="AW2527" s="45">
        <f t="shared" si="1316"/>
        <v>1.1126373626373627</v>
      </c>
      <c r="AX2527" s="45">
        <f t="shared" si="1317"/>
        <v>2.1879798283907874</v>
      </c>
      <c r="AY2527" s="47">
        <f t="shared" si="1318"/>
        <v>107.52967437635299</v>
      </c>
      <c r="AZ2527" s="47">
        <f t="shared" si="1319"/>
        <v>129.94651576641979</v>
      </c>
      <c r="BA2527" s="43"/>
      <c r="BC2527" s="2">
        <v>42573</v>
      </c>
      <c r="BD2527" t="str">
        <v>912828WE</v>
      </c>
      <c r="BE2527">
        <v>2.3214000000000001</v>
      </c>
      <c r="BF2527">
        <v>0.37896999999999997</v>
      </c>
      <c r="BG2527">
        <v>0.82720000000000005</v>
      </c>
      <c r="BH2527">
        <v>130.375</v>
      </c>
      <c r="BI2527">
        <f>VLOOKUP(BD2527,工作表1!$K$3:$L$1000,2,FALSE)</f>
        <v>2.75</v>
      </c>
      <c r="BJ2527" t="str">
        <f>VLOOKUP(BD2527,工作表1!$K$3:$M$1000,3,FALSE)</f>
        <v>2023/11/15</v>
      </c>
      <c r="BK2527">
        <f t="shared" si="1302"/>
        <v>0.41099999999999998</v>
      </c>
      <c r="BL2527">
        <f t="shared" si="1303"/>
        <v>2.339</v>
      </c>
      <c r="BM2527" s="43">
        <f t="shared" si="1320"/>
        <v>42689</v>
      </c>
      <c r="BN2527" s="43">
        <f t="shared" si="1304"/>
        <v>42825</v>
      </c>
      <c r="BO2527" s="45">
        <f t="shared" si="1321"/>
        <v>0.53057065217391308</v>
      </c>
      <c r="BP2527" s="45">
        <f t="shared" si="1322"/>
        <v>2.4065980494341872</v>
      </c>
      <c r="BQ2527" s="47">
        <f t="shared" si="1323"/>
        <v>109.4293692261722</v>
      </c>
      <c r="BR2527" s="47">
        <f t="shared" si="1324"/>
        <v>128.89979181312381</v>
      </c>
    </row>
    <row r="2528" spans="6:70" x14ac:dyDescent="0.25">
      <c r="F2528" s="2">
        <v>42657</v>
      </c>
      <c r="G2528">
        <v>0.46700000000000003</v>
      </c>
      <c r="H2528" s="43">
        <v>42697</v>
      </c>
      <c r="I2528">
        <v>2.1616</v>
      </c>
      <c r="L2528" s="2">
        <v>42573</v>
      </c>
      <c r="M2528" t="str">
        <v>912828VB</v>
      </c>
      <c r="N2528">
        <v>-0.75939999999999996</v>
      </c>
      <c r="O2528">
        <v>0.59902999999999995</v>
      </c>
      <c r="P2528">
        <v>0.77400000000000002</v>
      </c>
      <c r="Q2528">
        <v>132.125</v>
      </c>
      <c r="R2528">
        <f>VLOOKUP(M2528,工作表1!$A$3:$B$1000,2,FALSE)</f>
        <v>1.75</v>
      </c>
      <c r="S2528" t="str">
        <f>VLOOKUP(M2528,工作表1!$A$3:$C$1000,3,FALSE)</f>
        <v>2023/5/15</v>
      </c>
      <c r="T2528">
        <f t="shared" si="1294"/>
        <v>0.41099999999999998</v>
      </c>
      <c r="U2528">
        <f t="shared" si="1293"/>
        <v>1.339</v>
      </c>
      <c r="V2528" s="43">
        <f t="shared" si="1305"/>
        <v>42689</v>
      </c>
      <c r="W2528" s="43">
        <f t="shared" si="1295"/>
        <v>42643</v>
      </c>
      <c r="X2528" s="45">
        <f t="shared" si="1306"/>
        <v>0.33763586956521741</v>
      </c>
      <c r="Y2528" s="45">
        <f t="shared" si="1307"/>
        <v>0.65886874627754621</v>
      </c>
      <c r="Z2528" s="47">
        <f t="shared" si="1308"/>
        <v>102.46453031298479</v>
      </c>
      <c r="AA2528" s="47">
        <f t="shared" si="1309"/>
        <v>131.40850809731614</v>
      </c>
      <c r="AB2528" s="45">
        <f t="shared" si="1310"/>
        <v>1.3915999999999999</v>
      </c>
      <c r="AC2528" s="2" t="str">
        <f t="shared" si="1296"/>
        <v>TY1</v>
      </c>
      <c r="AD2528">
        <f t="shared" si="1297"/>
        <v>132.125</v>
      </c>
      <c r="AE2528">
        <f t="shared" si="1298"/>
        <v>131.1875</v>
      </c>
      <c r="AF2528" s="49">
        <f t="shared" si="1325"/>
        <v>0.9375</v>
      </c>
      <c r="AG2528" s="3">
        <f t="shared" si="1311"/>
        <v>131.40850809731614</v>
      </c>
      <c r="AH2528">
        <f t="shared" si="1312"/>
        <v>129.94776579902341</v>
      </c>
      <c r="AI2528" s="51">
        <f t="shared" si="1313"/>
        <v>1.4607422982927289</v>
      </c>
      <c r="AJ2528" s="52">
        <f t="shared" si="1314"/>
        <v>0.52324229829272895</v>
      </c>
      <c r="AK2528" s="2">
        <v>42573</v>
      </c>
      <c r="AL2528" t="str">
        <v>912828VS</v>
      </c>
      <c r="AM2528">
        <v>-2.4742000000000002</v>
      </c>
      <c r="AN2528">
        <v>0.63876999999999995</v>
      </c>
      <c r="AO2528">
        <v>0.81389999999999996</v>
      </c>
      <c r="AP2528">
        <v>131.1875</v>
      </c>
      <c r="AQ2528">
        <f>VLOOKUP(AL2528,工作表1!$F$3:$G$1000,2,FALSE)</f>
        <v>2.5</v>
      </c>
      <c r="AR2528" t="str">
        <f>VLOOKUP(AL2528,工作表1!$F$3:$H$1000,3,FALSE)</f>
        <v>2023/8/15</v>
      </c>
      <c r="AS2528">
        <f t="shared" si="1299"/>
        <v>0.41099999999999998</v>
      </c>
      <c r="AT2528">
        <f t="shared" si="1300"/>
        <v>2.089</v>
      </c>
      <c r="AU2528" s="43">
        <f t="shared" si="1315"/>
        <v>42597</v>
      </c>
      <c r="AV2528" s="43">
        <f t="shared" si="1301"/>
        <v>42734</v>
      </c>
      <c r="AW2528" s="45">
        <f t="shared" si="1316"/>
        <v>1.1057692307692308</v>
      </c>
      <c r="AX2528" s="45">
        <f t="shared" si="1317"/>
        <v>2.1879610115911485</v>
      </c>
      <c r="AY2528" s="47">
        <f t="shared" si="1318"/>
        <v>107.54338982583427</v>
      </c>
      <c r="AZ2528" s="47">
        <f t="shared" si="1319"/>
        <v>129.94776579902341</v>
      </c>
      <c r="BA2528" s="43"/>
      <c r="BC2528" s="2">
        <v>42572</v>
      </c>
      <c r="BD2528" t="str">
        <v>912828WE</v>
      </c>
      <c r="BE2528">
        <v>2.3574000000000002</v>
      </c>
      <c r="BF2528">
        <v>0.37873000000000001</v>
      </c>
      <c r="BG2528">
        <v>0.82720000000000005</v>
      </c>
      <c r="BH2528">
        <v>130.484375</v>
      </c>
      <c r="BI2528">
        <f>VLOOKUP(BD2528,工作表1!$K$3:$L$1000,2,FALSE)</f>
        <v>2.75</v>
      </c>
      <c r="BJ2528" t="str">
        <f>VLOOKUP(BD2528,工作表1!$K$3:$M$1000,3,FALSE)</f>
        <v>2023/11/15</v>
      </c>
      <c r="BK2528">
        <f t="shared" si="1302"/>
        <v>0.41310000000000002</v>
      </c>
      <c r="BL2528">
        <f t="shared" si="1303"/>
        <v>2.3369</v>
      </c>
      <c r="BM2528" s="43">
        <f t="shared" si="1320"/>
        <v>42689</v>
      </c>
      <c r="BN2528" s="43">
        <f t="shared" si="1304"/>
        <v>42825</v>
      </c>
      <c r="BO2528" s="45">
        <f t="shared" si="1321"/>
        <v>0.50815217391304346</v>
      </c>
      <c r="BP2528" s="45">
        <f t="shared" si="1322"/>
        <v>2.4067823108993451</v>
      </c>
      <c r="BQ2528" s="47">
        <f t="shared" si="1323"/>
        <v>109.54123660163118</v>
      </c>
      <c r="BR2528" s="47">
        <f t="shared" si="1324"/>
        <v>128.99597258152733</v>
      </c>
    </row>
    <row r="2529" spans="6:70" x14ac:dyDescent="0.25">
      <c r="F2529" s="2">
        <v>42656</v>
      </c>
      <c r="G2529">
        <v>0.46586</v>
      </c>
      <c r="H2529" s="43">
        <v>42696</v>
      </c>
      <c r="I2529">
        <v>2.1141000000000001</v>
      </c>
      <c r="L2529" s="2">
        <v>42572</v>
      </c>
      <c r="M2529" t="str">
        <v>912828R6</v>
      </c>
      <c r="N2529">
        <v>-0.68669999999999998</v>
      </c>
      <c r="O2529">
        <v>0.58330000000000004</v>
      </c>
      <c r="P2529">
        <v>0.76739999999999997</v>
      </c>
      <c r="Q2529">
        <v>132.234375</v>
      </c>
      <c r="R2529">
        <f>VLOOKUP(M2529,工作表1!$A$3:$B$1000,2,FALSE)</f>
        <v>1.625</v>
      </c>
      <c r="S2529" t="str">
        <f>VLOOKUP(M2529,工作表1!$A$3:$C$1000,3,FALSE)</f>
        <v>2023/5/31</v>
      </c>
      <c r="T2529">
        <f t="shared" si="1294"/>
        <v>0.41310000000000002</v>
      </c>
      <c r="U2529">
        <f t="shared" si="1293"/>
        <v>1.2119</v>
      </c>
      <c r="V2529" s="43">
        <f t="shared" si="1305"/>
        <v>42704</v>
      </c>
      <c r="W2529" s="43">
        <f t="shared" si="1295"/>
        <v>42643</v>
      </c>
      <c r="X2529" s="45">
        <f t="shared" si="1306"/>
        <v>0.23087431693989069</v>
      </c>
      <c r="Y2529" s="45">
        <f t="shared" si="1307"/>
        <v>0.54251815255632896</v>
      </c>
      <c r="Z2529" s="47">
        <f t="shared" si="1308"/>
        <v>101.66942631989352</v>
      </c>
      <c r="AA2529" s="47">
        <f t="shared" si="1309"/>
        <v>131.45909950968093</v>
      </c>
      <c r="AB2529" s="45">
        <f t="shared" si="1310"/>
        <v>1.3702000000000001</v>
      </c>
      <c r="AC2529" s="2" t="str">
        <f t="shared" si="1296"/>
        <v>TY1</v>
      </c>
      <c r="AD2529">
        <f t="shared" si="1297"/>
        <v>132.234375</v>
      </c>
      <c r="AE2529">
        <f t="shared" si="1298"/>
        <v>131.296875</v>
      </c>
      <c r="AF2529" s="49">
        <f t="shared" si="1325"/>
        <v>0.9375</v>
      </c>
      <c r="AG2529" s="3">
        <f t="shared" si="1311"/>
        <v>131.45909950968093</v>
      </c>
      <c r="AH2529">
        <f t="shared" si="1312"/>
        <v>130.06624042420114</v>
      </c>
      <c r="AI2529" s="51">
        <f t="shared" si="1313"/>
        <v>1.3928590854797847</v>
      </c>
      <c r="AJ2529" s="52">
        <f t="shared" si="1314"/>
        <v>0.45535908547978465</v>
      </c>
      <c r="AK2529" s="2">
        <v>42572</v>
      </c>
      <c r="AL2529" t="str">
        <v>912828VS</v>
      </c>
      <c r="AM2529">
        <v>-1.8373999999999999</v>
      </c>
      <c r="AN2529">
        <v>0.59421999999999997</v>
      </c>
      <c r="AO2529">
        <v>0.81389999999999996</v>
      </c>
      <c r="AP2529">
        <v>131.296875</v>
      </c>
      <c r="AQ2529">
        <f>VLOOKUP(AL2529,工作表1!$F$3:$G$1000,2,FALSE)</f>
        <v>2.5</v>
      </c>
      <c r="AR2529" t="str">
        <f>VLOOKUP(AL2529,工作表1!$F$3:$H$1000,3,FALSE)</f>
        <v>2023/8/15</v>
      </c>
      <c r="AS2529">
        <f t="shared" si="1299"/>
        <v>0.41310000000000002</v>
      </c>
      <c r="AT2529">
        <f t="shared" si="1300"/>
        <v>2.0869</v>
      </c>
      <c r="AU2529" s="43">
        <f t="shared" si="1315"/>
        <v>42597</v>
      </c>
      <c r="AV2529" s="43">
        <f t="shared" si="1301"/>
        <v>42734</v>
      </c>
      <c r="AW2529" s="45">
        <f t="shared" si="1316"/>
        <v>1.0851648351648353</v>
      </c>
      <c r="AX2529" s="45">
        <f t="shared" si="1317"/>
        <v>2.1879045611922328</v>
      </c>
      <c r="AY2529" s="47">
        <f t="shared" si="1318"/>
        <v>107.67265380043537</v>
      </c>
      <c r="AZ2529" s="47">
        <f t="shared" si="1319"/>
        <v>130.06624042420114</v>
      </c>
      <c r="BA2529" s="43"/>
      <c r="BC2529" s="2">
        <v>42571</v>
      </c>
      <c r="BD2529" t="str">
        <v>912828WE</v>
      </c>
      <c r="BE2529">
        <v>2.2597999999999998</v>
      </c>
      <c r="BF2529">
        <v>0.38290000000000002</v>
      </c>
      <c r="BG2529">
        <v>0.82720000000000005</v>
      </c>
      <c r="BH2529">
        <v>130.234375</v>
      </c>
      <c r="BI2529">
        <f>VLOOKUP(BD2529,工作表1!$K$3:$L$1000,2,FALSE)</f>
        <v>2.75</v>
      </c>
      <c r="BJ2529" t="str">
        <f>VLOOKUP(BD2529,工作表1!$K$3:$M$1000,3,FALSE)</f>
        <v>2023/11/15</v>
      </c>
      <c r="BK2529">
        <f t="shared" si="1302"/>
        <v>0.40799999999999997</v>
      </c>
      <c r="BL2529">
        <f t="shared" si="1303"/>
        <v>2.3420000000000001</v>
      </c>
      <c r="BM2529" s="43">
        <f t="shared" si="1320"/>
        <v>42689</v>
      </c>
      <c r="BN2529" s="43">
        <f t="shared" si="1304"/>
        <v>42825</v>
      </c>
      <c r="BO2529" s="45">
        <f t="shared" si="1321"/>
        <v>0.50067934782608692</v>
      </c>
      <c r="BP2529" s="45">
        <f t="shared" si="1322"/>
        <v>2.4068437313877311</v>
      </c>
      <c r="BQ2529" s="47">
        <f t="shared" si="1323"/>
        <v>109.33813363965356</v>
      </c>
      <c r="BR2529" s="47">
        <f t="shared" si="1324"/>
        <v>128.73250525006034</v>
      </c>
    </row>
    <row r="2530" spans="6:70" x14ac:dyDescent="0.25">
      <c r="F2530" s="2">
        <v>42655</v>
      </c>
      <c r="G2530">
        <v>0.46600000000000003</v>
      </c>
      <c r="H2530" s="43">
        <v>42695</v>
      </c>
      <c r="I2530">
        <v>2.109</v>
      </c>
      <c r="L2530" s="2">
        <v>42571</v>
      </c>
      <c r="M2530" t="str">
        <v>912828R2</v>
      </c>
      <c r="N2530">
        <v>-0.59340000000000004</v>
      </c>
      <c r="O2530">
        <v>0.56732000000000005</v>
      </c>
      <c r="P2530">
        <v>0.76739999999999997</v>
      </c>
      <c r="Q2530">
        <v>131.984375</v>
      </c>
      <c r="R2530">
        <f>VLOOKUP(M2530,工作表1!$A$3:$B$1000,2,FALSE)</f>
        <v>1.625</v>
      </c>
      <c r="S2530" t="str">
        <f>VLOOKUP(M2530,工作表1!$A$3:$C$1000,3,FALSE)</f>
        <v>2023/4/30</v>
      </c>
      <c r="T2530">
        <f t="shared" si="1294"/>
        <v>0.40799999999999997</v>
      </c>
      <c r="U2530">
        <f t="shared" si="1293"/>
        <v>1.2170000000000001</v>
      </c>
      <c r="V2530" s="43">
        <f t="shared" si="1305"/>
        <v>42674</v>
      </c>
      <c r="W2530" s="43">
        <f t="shared" si="1295"/>
        <v>42643</v>
      </c>
      <c r="X2530" s="45">
        <f t="shared" si="1306"/>
        <v>0.36407103825136611</v>
      </c>
      <c r="Y2530" s="45">
        <f t="shared" si="1307"/>
        <v>0.68016692866232509</v>
      </c>
      <c r="Z2530" s="47">
        <f t="shared" si="1308"/>
        <v>101.4837396571512</v>
      </c>
      <c r="AA2530" s="47">
        <f t="shared" si="1309"/>
        <v>131.20115639784763</v>
      </c>
      <c r="AB2530" s="45">
        <f t="shared" si="1310"/>
        <v>1.4057999999999999</v>
      </c>
      <c r="AC2530" s="2" t="str">
        <f t="shared" si="1296"/>
        <v>TY1</v>
      </c>
      <c r="AD2530">
        <f t="shared" si="1297"/>
        <v>131.984375</v>
      </c>
      <c r="AE2530">
        <f t="shared" si="1298"/>
        <v>131.046875</v>
      </c>
      <c r="AF2530" s="49">
        <f t="shared" si="1325"/>
        <v>0.9375</v>
      </c>
      <c r="AG2530" s="3">
        <f t="shared" si="1311"/>
        <v>131.20115639784763</v>
      </c>
      <c r="AH2530">
        <f t="shared" si="1312"/>
        <v>129.79986258474173</v>
      </c>
      <c r="AI2530" s="51">
        <f t="shared" si="1313"/>
        <v>1.4012938131058945</v>
      </c>
      <c r="AJ2530" s="52">
        <f t="shared" si="1314"/>
        <v>0.46379381310589451</v>
      </c>
      <c r="AK2530" s="2">
        <v>42571</v>
      </c>
      <c r="AL2530" t="str">
        <v>912828VS</v>
      </c>
      <c r="AM2530">
        <v>-2.0145</v>
      </c>
      <c r="AN2530">
        <v>0.60514999999999997</v>
      </c>
      <c r="AO2530">
        <v>0.81389999999999996</v>
      </c>
      <c r="AP2530">
        <v>131.046875</v>
      </c>
      <c r="AQ2530">
        <f>VLOOKUP(AL2530,工作表1!$F$3:$G$1000,2,FALSE)</f>
        <v>2.5</v>
      </c>
      <c r="AR2530" t="str">
        <f>VLOOKUP(AL2530,工作表1!$F$3:$H$1000,3,FALSE)</f>
        <v>2023/8/15</v>
      </c>
      <c r="AS2530">
        <f t="shared" si="1299"/>
        <v>0.40799999999999997</v>
      </c>
      <c r="AT2530">
        <f t="shared" si="1300"/>
        <v>2.0920000000000001</v>
      </c>
      <c r="AU2530" s="43">
        <f t="shared" si="1315"/>
        <v>42597</v>
      </c>
      <c r="AV2530" s="43">
        <f t="shared" si="1301"/>
        <v>42734</v>
      </c>
      <c r="AW2530" s="45">
        <f t="shared" si="1316"/>
        <v>1.0782967032967035</v>
      </c>
      <c r="AX2530" s="45">
        <f t="shared" si="1317"/>
        <v>2.1878857443925939</v>
      </c>
      <c r="AY2530" s="47">
        <f t="shared" si="1318"/>
        <v>107.46939692484457</v>
      </c>
      <c r="AZ2530" s="47">
        <f t="shared" si="1319"/>
        <v>129.79986258474173</v>
      </c>
      <c r="BA2530" s="43"/>
      <c r="BC2530" s="2">
        <v>42570</v>
      </c>
      <c r="BD2530" t="str">
        <v>912828WE</v>
      </c>
      <c r="BE2530">
        <v>1.9704999999999999</v>
      </c>
      <c r="BF2530">
        <v>0.39515</v>
      </c>
      <c r="BG2530">
        <v>0.82720000000000005</v>
      </c>
      <c r="BH2530">
        <v>130.484375</v>
      </c>
      <c r="BI2530">
        <f>VLOOKUP(BD2530,工作表1!$K$3:$L$1000,2,FALSE)</f>
        <v>2.75</v>
      </c>
      <c r="BJ2530" t="str">
        <f>VLOOKUP(BD2530,工作表1!$K$3:$M$1000,3,FALSE)</f>
        <v>2023/11/15</v>
      </c>
      <c r="BK2530">
        <f t="shared" si="1302"/>
        <v>0.40523999999999999</v>
      </c>
      <c r="BL2530">
        <f t="shared" si="1303"/>
        <v>2.34476</v>
      </c>
      <c r="BM2530" s="43">
        <f t="shared" si="1320"/>
        <v>42689</v>
      </c>
      <c r="BN2530" s="43">
        <f t="shared" si="1304"/>
        <v>42825</v>
      </c>
      <c r="BO2530" s="45">
        <f t="shared" si="1321"/>
        <v>0.49320652173913043</v>
      </c>
      <c r="BP2530" s="45">
        <f t="shared" si="1322"/>
        <v>2.4069051518761166</v>
      </c>
      <c r="BQ2530" s="47">
        <f t="shared" si="1323"/>
        <v>109.54118188911974</v>
      </c>
      <c r="BR2530" s="47">
        <f t="shared" si="1324"/>
        <v>128.96199473449093</v>
      </c>
    </row>
    <row r="2531" spans="6:70" x14ac:dyDescent="0.25">
      <c r="F2531" s="2">
        <v>42654</v>
      </c>
      <c r="G2531">
        <v>0.46105000000000002</v>
      </c>
      <c r="H2531" s="43">
        <v>42692</v>
      </c>
      <c r="I2531">
        <v>2.1558999999999999</v>
      </c>
      <c r="L2531" s="2">
        <v>42570</v>
      </c>
      <c r="M2531" t="str">
        <v>912828VB</v>
      </c>
      <c r="N2531">
        <v>-0.50960000000000005</v>
      </c>
      <c r="O2531">
        <v>0.55239000000000005</v>
      </c>
      <c r="P2531">
        <v>0.77400000000000002</v>
      </c>
      <c r="Q2531">
        <v>132.234375</v>
      </c>
      <c r="R2531">
        <f>VLOOKUP(M2531,工作表1!$A$3:$B$1000,2,FALSE)</f>
        <v>1.75</v>
      </c>
      <c r="S2531" t="str">
        <f>VLOOKUP(M2531,工作表1!$A$3:$C$1000,3,FALSE)</f>
        <v>2023/5/15</v>
      </c>
      <c r="T2531">
        <f t="shared" si="1294"/>
        <v>0.40523999999999999</v>
      </c>
      <c r="U2531">
        <f t="shared" si="1293"/>
        <v>1.34476</v>
      </c>
      <c r="V2531" s="43">
        <f t="shared" si="1305"/>
        <v>42689</v>
      </c>
      <c r="W2531" s="43">
        <f t="shared" si="1295"/>
        <v>42643</v>
      </c>
      <c r="X2531" s="45">
        <f t="shared" si="1306"/>
        <v>0.31385869565217389</v>
      </c>
      <c r="Y2531" s="45">
        <f t="shared" si="1307"/>
        <v>0.65906417510422866</v>
      </c>
      <c r="Z2531" s="47">
        <f t="shared" si="1308"/>
        <v>102.57778153021087</v>
      </c>
      <c r="AA2531" s="47">
        <f t="shared" si="1309"/>
        <v>131.48060733611894</v>
      </c>
      <c r="AB2531" s="45">
        <f t="shared" si="1310"/>
        <v>1.3726</v>
      </c>
      <c r="AC2531" s="2" t="str">
        <f t="shared" si="1296"/>
        <v>TY1</v>
      </c>
      <c r="AD2531">
        <f t="shared" si="1297"/>
        <v>132.234375</v>
      </c>
      <c r="AE2531">
        <f t="shared" si="1298"/>
        <v>131.296875</v>
      </c>
      <c r="AF2531" s="49">
        <f t="shared" si="1325"/>
        <v>0.9375</v>
      </c>
      <c r="AG2531" s="3">
        <f t="shared" si="1311"/>
        <v>131.48060733611894</v>
      </c>
      <c r="AH2531">
        <f t="shared" si="1312"/>
        <v>130.01427237940226</v>
      </c>
      <c r="AI2531" s="51">
        <f t="shared" si="1313"/>
        <v>1.466334956716679</v>
      </c>
      <c r="AJ2531" s="52">
        <f t="shared" si="1314"/>
        <v>0.52883495671667902</v>
      </c>
      <c r="AK2531" s="2">
        <v>42570</v>
      </c>
      <c r="AL2531" t="str">
        <v>912828VS</v>
      </c>
      <c r="AM2531">
        <v>-2.6871999999999998</v>
      </c>
      <c r="AN2531">
        <v>0.64724000000000004</v>
      </c>
      <c r="AO2531">
        <v>0.81389999999999996</v>
      </c>
      <c r="AP2531">
        <v>131.296875</v>
      </c>
      <c r="AQ2531">
        <f>VLOOKUP(AL2531,工作表1!$F$3:$G$1000,2,FALSE)</f>
        <v>2.5</v>
      </c>
      <c r="AR2531" t="str">
        <f>VLOOKUP(AL2531,工作表1!$F$3:$H$1000,3,FALSE)</f>
        <v>2023/8/15</v>
      </c>
      <c r="AS2531">
        <f t="shared" si="1299"/>
        <v>0.40523999999999999</v>
      </c>
      <c r="AT2531">
        <f t="shared" si="1300"/>
        <v>2.09476</v>
      </c>
      <c r="AU2531" s="43">
        <f t="shared" si="1315"/>
        <v>42597</v>
      </c>
      <c r="AV2531" s="43">
        <f t="shared" si="1301"/>
        <v>42734</v>
      </c>
      <c r="AW2531" s="45">
        <f t="shared" si="1316"/>
        <v>1.0714285714285714</v>
      </c>
      <c r="AX2531" s="45">
        <f t="shared" si="1317"/>
        <v>2.187866927592955</v>
      </c>
      <c r="AY2531" s="47">
        <f t="shared" si="1318"/>
        <v>107.65642193799732</v>
      </c>
      <c r="AZ2531" s="47">
        <f t="shared" si="1319"/>
        <v>130.01427237940226</v>
      </c>
      <c r="BA2531" s="43"/>
      <c r="BC2531" s="2">
        <v>42569</v>
      </c>
      <c r="BD2531" t="str">
        <v>912828WE</v>
      </c>
      <c r="BE2531">
        <v>0.13020000000000001</v>
      </c>
      <c r="BF2531">
        <v>0.46972999999999998</v>
      </c>
      <c r="BG2531">
        <v>0.82720000000000005</v>
      </c>
      <c r="BH2531">
        <v>130.28125</v>
      </c>
      <c r="BI2531">
        <f>VLOOKUP(BD2531,工作表1!$K$3:$L$1000,2,FALSE)</f>
        <v>2.75</v>
      </c>
      <c r="BJ2531" t="str">
        <f>VLOOKUP(BD2531,工作表1!$K$3:$M$1000,3,FALSE)</f>
        <v>2023/11/15</v>
      </c>
      <c r="BK2531">
        <f t="shared" si="1302"/>
        <v>0.40100000000000002</v>
      </c>
      <c r="BL2531">
        <f t="shared" si="1303"/>
        <v>2.3490000000000002</v>
      </c>
      <c r="BM2531" s="43">
        <f t="shared" si="1320"/>
        <v>42689</v>
      </c>
      <c r="BN2531" s="43">
        <f t="shared" si="1304"/>
        <v>42825</v>
      </c>
      <c r="BO2531" s="45">
        <f t="shared" si="1321"/>
        <v>0.48573369565217395</v>
      </c>
      <c r="BP2531" s="45">
        <f t="shared" si="1322"/>
        <v>2.4069665723645026</v>
      </c>
      <c r="BQ2531" s="47">
        <f t="shared" si="1323"/>
        <v>109.31880432720736</v>
      </c>
      <c r="BR2531" s="47">
        <f t="shared" si="1324"/>
        <v>128.67590216132331</v>
      </c>
    </row>
    <row r="2532" spans="6:70" x14ac:dyDescent="0.25">
      <c r="F2532" s="2">
        <v>42653</v>
      </c>
      <c r="G2532">
        <v>0.45800000000000002</v>
      </c>
      <c r="H2532" s="43">
        <v>42691</v>
      </c>
      <c r="I2532">
        <v>2.0910000000000002</v>
      </c>
      <c r="L2532" s="2">
        <v>42569</v>
      </c>
      <c r="M2532" t="str">
        <v>912828R6</v>
      </c>
      <c r="N2532">
        <v>-1.0008999999999999</v>
      </c>
      <c r="O2532">
        <v>0.62663000000000002</v>
      </c>
      <c r="P2532">
        <v>0.76739999999999997</v>
      </c>
      <c r="Q2532">
        <v>132.03125</v>
      </c>
      <c r="R2532">
        <f>VLOOKUP(M2532,工作表1!$A$3:$B$1000,2,FALSE)</f>
        <v>1.625</v>
      </c>
      <c r="S2532" t="str">
        <f>VLOOKUP(M2532,工作表1!$A$3:$C$1000,3,FALSE)</f>
        <v>2023/5/31</v>
      </c>
      <c r="T2532">
        <f t="shared" si="1294"/>
        <v>0.40100000000000002</v>
      </c>
      <c r="U2532">
        <f t="shared" si="1293"/>
        <v>1.224</v>
      </c>
      <c r="V2532" s="43">
        <f t="shared" si="1305"/>
        <v>42704</v>
      </c>
      <c r="W2532" s="43">
        <f t="shared" si="1295"/>
        <v>42643</v>
      </c>
      <c r="X2532" s="45">
        <f t="shared" si="1306"/>
        <v>0.21755464480874318</v>
      </c>
      <c r="Y2532" s="45">
        <f t="shared" si="1307"/>
        <v>0.54255464480874316</v>
      </c>
      <c r="Z2532" s="47">
        <f t="shared" si="1308"/>
        <v>101.50943738205382</v>
      </c>
      <c r="AA2532" s="47">
        <f t="shared" si="1309"/>
        <v>131.20342881279998</v>
      </c>
      <c r="AB2532" s="45">
        <f t="shared" si="1310"/>
        <v>1.401</v>
      </c>
      <c r="AC2532" s="2" t="str">
        <f t="shared" si="1296"/>
        <v>TY1</v>
      </c>
      <c r="AD2532">
        <f t="shared" si="1297"/>
        <v>132.03125</v>
      </c>
      <c r="AE2532">
        <f t="shared" si="1298"/>
        <v>131.09375</v>
      </c>
      <c r="AF2532" s="49">
        <f t="shared" si="1325"/>
        <v>0.9375</v>
      </c>
      <c r="AG2532" s="3">
        <f t="shared" si="1311"/>
        <v>131.20342881279998</v>
      </c>
      <c r="AH2532">
        <f t="shared" si="1312"/>
        <v>129.78156900255249</v>
      </c>
      <c r="AI2532" s="51">
        <f t="shared" si="1313"/>
        <v>1.4218598102474971</v>
      </c>
      <c r="AJ2532" s="52">
        <f t="shared" si="1314"/>
        <v>0.48435981024749708</v>
      </c>
      <c r="AK2532" s="2">
        <v>42569</v>
      </c>
      <c r="AL2532" t="str">
        <v>912828VS</v>
      </c>
      <c r="AM2532">
        <v>-3.0831</v>
      </c>
      <c r="AN2532">
        <v>0.67173000000000005</v>
      </c>
      <c r="AO2532">
        <v>0.81389999999999996</v>
      </c>
      <c r="AP2532">
        <v>131.09375</v>
      </c>
      <c r="AQ2532">
        <f>VLOOKUP(AL2532,工作表1!$F$3:$G$1000,2,FALSE)</f>
        <v>2.5</v>
      </c>
      <c r="AR2532" t="str">
        <f>VLOOKUP(AL2532,工作表1!$F$3:$H$1000,3,FALSE)</f>
        <v>2023/8/15</v>
      </c>
      <c r="AS2532">
        <f t="shared" si="1299"/>
        <v>0.40100000000000002</v>
      </c>
      <c r="AT2532">
        <f t="shared" si="1300"/>
        <v>2.0990000000000002</v>
      </c>
      <c r="AU2532" s="43">
        <f t="shared" si="1315"/>
        <v>42597</v>
      </c>
      <c r="AV2532" s="43">
        <f t="shared" si="1301"/>
        <v>42734</v>
      </c>
      <c r="AW2532" s="45">
        <f t="shared" si="1316"/>
        <v>1.0645604395604396</v>
      </c>
      <c r="AX2532" s="45">
        <f t="shared" si="1317"/>
        <v>2.1878481107933165</v>
      </c>
      <c r="AY2532" s="47">
        <f t="shared" si="1318"/>
        <v>107.48023109641339</v>
      </c>
      <c r="AZ2532" s="47">
        <f t="shared" si="1319"/>
        <v>129.78156900255249</v>
      </c>
      <c r="BA2532" s="43"/>
      <c r="BC2532" s="2">
        <v>42566</v>
      </c>
      <c r="BD2532" t="str">
        <v>912828WE</v>
      </c>
      <c r="BE2532">
        <v>0.64890000000000003</v>
      </c>
      <c r="BF2532">
        <v>0.44883000000000001</v>
      </c>
      <c r="BG2532">
        <v>0.82720000000000005</v>
      </c>
      <c r="BH2532">
        <v>130.140625</v>
      </c>
      <c r="BI2532">
        <f>VLOOKUP(BD2532,工作表1!$K$3:$L$1000,2,FALSE)</f>
        <v>2.75</v>
      </c>
      <c r="BJ2532" t="str">
        <f>VLOOKUP(BD2532,工作表1!$K$3:$M$1000,3,FALSE)</f>
        <v>2023/11/15</v>
      </c>
      <c r="BK2532">
        <f t="shared" si="1302"/>
        <v>0.40200000000000002</v>
      </c>
      <c r="BL2532">
        <f t="shared" si="1303"/>
        <v>2.3479999999999999</v>
      </c>
      <c r="BM2532" s="43">
        <f t="shared" si="1320"/>
        <v>42689</v>
      </c>
      <c r="BN2532" s="43">
        <f t="shared" si="1304"/>
        <v>42825</v>
      </c>
      <c r="BO2532" s="45">
        <f t="shared" si="1321"/>
        <v>0.47826086956521741</v>
      </c>
      <c r="BP2532" s="45">
        <f t="shared" si="1322"/>
        <v>2.4070279928528886</v>
      </c>
      <c r="BQ2532" s="47">
        <f t="shared" si="1323"/>
        <v>109.22548195573233</v>
      </c>
      <c r="BR2532" s="47">
        <f t="shared" si="1324"/>
        <v>128.5503002277882</v>
      </c>
    </row>
    <row r="2533" spans="6:70" x14ac:dyDescent="0.25">
      <c r="F2533" s="2">
        <v>42650</v>
      </c>
      <c r="G2533">
        <v>0.45350000000000001</v>
      </c>
      <c r="H2533" s="43">
        <v>42690</v>
      </c>
      <c r="I2533">
        <v>2.0169000000000001</v>
      </c>
      <c r="L2533" s="2">
        <v>42566</v>
      </c>
      <c r="M2533" t="str">
        <v>912828R6</v>
      </c>
      <c r="N2533">
        <v>-0.76659999999999995</v>
      </c>
      <c r="O2533">
        <v>0.58969000000000005</v>
      </c>
      <c r="P2533">
        <v>0.76739999999999997</v>
      </c>
      <c r="Q2533">
        <v>131.875</v>
      </c>
      <c r="R2533">
        <f>VLOOKUP(M2533,工作表1!$A$3:$B$1000,2,FALSE)</f>
        <v>1.625</v>
      </c>
      <c r="S2533" t="str">
        <f>VLOOKUP(M2533,工作表1!$A$3:$C$1000,3,FALSE)</f>
        <v>2023/5/31</v>
      </c>
      <c r="T2533">
        <f t="shared" si="1294"/>
        <v>0.40200000000000002</v>
      </c>
      <c r="U2533">
        <f t="shared" si="1293"/>
        <v>1.2229999999999999</v>
      </c>
      <c r="V2533" s="43">
        <f t="shared" si="1305"/>
        <v>42704</v>
      </c>
      <c r="W2533" s="43">
        <f t="shared" si="1295"/>
        <v>42643</v>
      </c>
      <c r="X2533" s="45">
        <f t="shared" si="1306"/>
        <v>0.21311475409836067</v>
      </c>
      <c r="Y2533" s="45">
        <f t="shared" si="1307"/>
        <v>0.54256680889288122</v>
      </c>
      <c r="Z2533" s="47">
        <f t="shared" si="1308"/>
        <v>101.40049923538868</v>
      </c>
      <c r="AA2533" s="47">
        <f t="shared" si="1309"/>
        <v>131.0470315621277</v>
      </c>
      <c r="AB2533" s="45">
        <f t="shared" si="1310"/>
        <v>1.375</v>
      </c>
      <c r="AC2533" s="2" t="str">
        <f t="shared" si="1296"/>
        <v>TY1</v>
      </c>
      <c r="AD2533">
        <f t="shared" si="1297"/>
        <v>131.875</v>
      </c>
      <c r="AE2533">
        <f t="shared" si="1298"/>
        <v>130.953125</v>
      </c>
      <c r="AF2533" s="49">
        <f t="shared" si="1325"/>
        <v>0.921875</v>
      </c>
      <c r="AG2533" s="3">
        <f t="shared" si="1311"/>
        <v>131.0470315621277</v>
      </c>
      <c r="AH2533">
        <f t="shared" si="1312"/>
        <v>129.65371383824234</v>
      </c>
      <c r="AI2533" s="51">
        <f t="shared" si="1313"/>
        <v>1.3933177238853602</v>
      </c>
      <c r="AJ2533" s="52">
        <f t="shared" si="1314"/>
        <v>0.47144272388536024</v>
      </c>
      <c r="AK2533" s="2">
        <v>42566</v>
      </c>
      <c r="AL2533" t="str">
        <v>912828VS</v>
      </c>
      <c r="AM2533">
        <v>-2.6015000000000001</v>
      </c>
      <c r="AN2533">
        <v>0.64014000000000004</v>
      </c>
      <c r="AO2533">
        <v>0.81389999999999996</v>
      </c>
      <c r="AP2533">
        <v>130.953125</v>
      </c>
      <c r="AQ2533">
        <f>VLOOKUP(AL2533,工作表1!$F$3:$G$1000,2,FALSE)</f>
        <v>2.5</v>
      </c>
      <c r="AR2533" t="str">
        <f>VLOOKUP(AL2533,工作表1!$F$3:$H$1000,3,FALSE)</f>
        <v>2023/8/15</v>
      </c>
      <c r="AS2533">
        <f t="shared" si="1299"/>
        <v>0.40200000000000002</v>
      </c>
      <c r="AT2533">
        <f t="shared" si="1300"/>
        <v>2.0979999999999999</v>
      </c>
      <c r="AU2533" s="43">
        <f t="shared" si="1315"/>
        <v>42597</v>
      </c>
      <c r="AV2533" s="43">
        <f t="shared" si="1301"/>
        <v>42734</v>
      </c>
      <c r="AW2533" s="45">
        <f t="shared" si="1316"/>
        <v>1.0576923076923077</v>
      </c>
      <c r="AX2533" s="45">
        <f t="shared" si="1317"/>
        <v>2.1878292939936772</v>
      </c>
      <c r="AY2533" s="47">
        <f t="shared" si="1318"/>
        <v>107.38699810390433</v>
      </c>
      <c r="AZ2533" s="47">
        <f t="shared" si="1319"/>
        <v>129.65371383824234</v>
      </c>
      <c r="BA2533" s="43"/>
      <c r="BC2533" s="2">
        <v>42565</v>
      </c>
      <c r="BD2533" t="str">
        <v>912828WE</v>
      </c>
      <c r="BE2533">
        <v>1.8841000000000001</v>
      </c>
      <c r="BF2533">
        <v>0.40022000000000002</v>
      </c>
      <c r="BG2533">
        <v>0.82720000000000005</v>
      </c>
      <c r="BH2533">
        <v>130.640625</v>
      </c>
      <c r="BI2533">
        <f>VLOOKUP(BD2533,工作表1!$K$3:$L$1000,2,FALSE)</f>
        <v>2.75</v>
      </c>
      <c r="BJ2533" t="str">
        <f>VLOOKUP(BD2533,工作表1!$K$3:$M$1000,3,FALSE)</f>
        <v>2023/11/15</v>
      </c>
      <c r="BK2533">
        <f t="shared" si="1302"/>
        <v>0.39900000000000002</v>
      </c>
      <c r="BL2533">
        <f t="shared" si="1303"/>
        <v>2.351</v>
      </c>
      <c r="BM2533" s="43">
        <f t="shared" si="1320"/>
        <v>42689</v>
      </c>
      <c r="BN2533" s="43">
        <f t="shared" si="1304"/>
        <v>42825</v>
      </c>
      <c r="BO2533" s="45">
        <f t="shared" si="1321"/>
        <v>0.45584239130434778</v>
      </c>
      <c r="BP2533" s="45">
        <f t="shared" si="1322"/>
        <v>2.4072122543180465</v>
      </c>
      <c r="BQ2533" s="47">
        <f t="shared" si="1323"/>
        <v>109.69767397070528</v>
      </c>
      <c r="BR2533" s="47">
        <f t="shared" si="1324"/>
        <v>129.07759959650676</v>
      </c>
    </row>
    <row r="2534" spans="6:70" x14ac:dyDescent="0.25">
      <c r="F2534" s="2">
        <v>42649</v>
      </c>
      <c r="G2534">
        <v>0.46167000000000002</v>
      </c>
      <c r="H2534" s="43">
        <v>42689</v>
      </c>
      <c r="I2534">
        <v>2.0045000000000002</v>
      </c>
      <c r="L2534" s="2">
        <v>42565</v>
      </c>
      <c r="M2534" t="str">
        <v>912828VB</v>
      </c>
      <c r="N2534">
        <v>-0.92</v>
      </c>
      <c r="O2534">
        <v>0.60550000000000004</v>
      </c>
      <c r="P2534">
        <v>0.77400000000000002</v>
      </c>
      <c r="Q2534">
        <v>132.390625</v>
      </c>
      <c r="R2534">
        <f>VLOOKUP(M2534,工作表1!$A$3:$B$1000,2,FALSE)</f>
        <v>1.75</v>
      </c>
      <c r="S2534" t="str">
        <f>VLOOKUP(M2534,工作表1!$A$3:$C$1000,3,FALSE)</f>
        <v>2023/5/15</v>
      </c>
      <c r="T2534">
        <f t="shared" si="1294"/>
        <v>0.39900000000000002</v>
      </c>
      <c r="U2534">
        <f t="shared" si="1293"/>
        <v>1.351</v>
      </c>
      <c r="V2534" s="43">
        <f t="shared" si="1305"/>
        <v>42689</v>
      </c>
      <c r="W2534" s="43">
        <f t="shared" si="1295"/>
        <v>42643</v>
      </c>
      <c r="X2534" s="45">
        <f t="shared" si="1306"/>
        <v>0.29008152173913043</v>
      </c>
      <c r="Y2534" s="45">
        <f t="shared" si="1307"/>
        <v>0.65925960393091132</v>
      </c>
      <c r="Z2534" s="47">
        <f t="shared" si="1308"/>
        <v>102.70267164188051</v>
      </c>
      <c r="AA2534" s="47">
        <f t="shared" si="1309"/>
        <v>131.56740454362577</v>
      </c>
      <c r="AB2534" s="45">
        <f t="shared" si="1310"/>
        <v>1.3654999999999999</v>
      </c>
      <c r="AC2534" s="2" t="str">
        <f t="shared" si="1296"/>
        <v>TY1</v>
      </c>
      <c r="AD2534">
        <f t="shared" si="1297"/>
        <v>132.390625</v>
      </c>
      <c r="AE2534">
        <f t="shared" si="1298"/>
        <v>131.453125</v>
      </c>
      <c r="AF2534" s="49">
        <f t="shared" si="1325"/>
        <v>0.9375</v>
      </c>
      <c r="AG2534" s="3">
        <f t="shared" si="1311"/>
        <v>131.56740454362577</v>
      </c>
      <c r="AH2534">
        <f t="shared" si="1312"/>
        <v>130.13341638930675</v>
      </c>
      <c r="AI2534" s="51">
        <f t="shared" si="1313"/>
        <v>1.4339881543190245</v>
      </c>
      <c r="AJ2534" s="52">
        <f t="shared" si="1314"/>
        <v>0.49648815431902449</v>
      </c>
      <c r="AK2534" s="2">
        <v>42565</v>
      </c>
      <c r="AL2534" t="str">
        <v>912828VS</v>
      </c>
      <c r="AM2534">
        <v>-2.6173999999999999</v>
      </c>
      <c r="AN2534">
        <v>0.63754</v>
      </c>
      <c r="AO2534">
        <v>0.81389999999999996</v>
      </c>
      <c r="AP2534">
        <v>131.453125</v>
      </c>
      <c r="AQ2534">
        <f>VLOOKUP(AL2534,工作表1!$F$3:$G$1000,2,FALSE)</f>
        <v>2.5</v>
      </c>
      <c r="AR2534" t="str">
        <f>VLOOKUP(AL2534,工作表1!$F$3:$H$1000,3,FALSE)</f>
        <v>2023/8/15</v>
      </c>
      <c r="AS2534">
        <f t="shared" si="1299"/>
        <v>0.39900000000000002</v>
      </c>
      <c r="AT2534">
        <f t="shared" si="1300"/>
        <v>2.101</v>
      </c>
      <c r="AU2534" s="43">
        <f t="shared" si="1315"/>
        <v>42597</v>
      </c>
      <c r="AV2534" s="43">
        <f t="shared" si="1301"/>
        <v>42734</v>
      </c>
      <c r="AW2534" s="45">
        <f t="shared" si="1316"/>
        <v>1.0370879120879122</v>
      </c>
      <c r="AX2534" s="45">
        <f t="shared" si="1317"/>
        <v>2.1877728435947614</v>
      </c>
      <c r="AY2534" s="47">
        <f t="shared" si="1318"/>
        <v>107.81267965405128</v>
      </c>
      <c r="AZ2534" s="47">
        <f t="shared" si="1319"/>
        <v>130.13341638930675</v>
      </c>
      <c r="BA2534" s="43"/>
      <c r="BC2534" s="2">
        <v>42564</v>
      </c>
      <c r="BD2534" t="str">
        <v>912828WE</v>
      </c>
      <c r="BE2534">
        <v>2.3273000000000001</v>
      </c>
      <c r="BF2534">
        <v>0.38331999999999999</v>
      </c>
      <c r="BG2534">
        <v>0.82720000000000005</v>
      </c>
      <c r="BH2534">
        <v>131.109375</v>
      </c>
      <c r="BI2534">
        <f>VLOOKUP(BD2534,工作表1!$K$3:$L$1000,2,FALSE)</f>
        <v>2.75</v>
      </c>
      <c r="BJ2534" t="str">
        <f>VLOOKUP(BD2534,工作表1!$K$3:$M$1000,3,FALSE)</f>
        <v>2023/11/15</v>
      </c>
      <c r="BK2534">
        <f t="shared" si="1302"/>
        <v>0.39200000000000002</v>
      </c>
      <c r="BL2534">
        <f t="shared" si="1303"/>
        <v>2.3580000000000001</v>
      </c>
      <c r="BM2534" s="43">
        <f t="shared" si="1320"/>
        <v>42689</v>
      </c>
      <c r="BN2534" s="43">
        <f t="shared" si="1304"/>
        <v>42825</v>
      </c>
      <c r="BO2534" s="45">
        <f t="shared" si="1321"/>
        <v>0.4483695652173913</v>
      </c>
      <c r="BP2534" s="45">
        <f t="shared" si="1322"/>
        <v>2.4072736748064321</v>
      </c>
      <c r="BQ2534" s="47">
        <f t="shared" si="1323"/>
        <v>110.10416872813363</v>
      </c>
      <c r="BR2534" s="47">
        <f t="shared" si="1324"/>
        <v>129.54924730837922</v>
      </c>
    </row>
    <row r="2535" spans="6:70" x14ac:dyDescent="0.25">
      <c r="F2535" s="2">
        <v>42648</v>
      </c>
      <c r="G2535">
        <v>0.45700000000000002</v>
      </c>
      <c r="H2535" s="43">
        <v>42688</v>
      </c>
      <c r="I2535">
        <v>2.0411999999999999</v>
      </c>
      <c r="L2535" s="2">
        <v>42564</v>
      </c>
      <c r="M2535" t="str">
        <v>912828VB</v>
      </c>
      <c r="N2535">
        <v>-0.85350000000000004</v>
      </c>
      <c r="O2535">
        <v>0.59413000000000005</v>
      </c>
      <c r="P2535">
        <v>0.77400000000000002</v>
      </c>
      <c r="Q2535">
        <v>132.828125</v>
      </c>
      <c r="R2535">
        <f>VLOOKUP(M2535,工作表1!$A$3:$B$1000,2,FALSE)</f>
        <v>1.75</v>
      </c>
      <c r="S2535" t="str">
        <f>VLOOKUP(M2535,工作表1!$A$3:$C$1000,3,FALSE)</f>
        <v>2023/5/15</v>
      </c>
      <c r="T2535">
        <f t="shared" si="1294"/>
        <v>0.39200000000000002</v>
      </c>
      <c r="U2535">
        <f t="shared" si="1293"/>
        <v>1.3580000000000001</v>
      </c>
      <c r="V2535" s="43">
        <f t="shared" si="1305"/>
        <v>42689</v>
      </c>
      <c r="W2535" s="43">
        <f t="shared" si="1295"/>
        <v>42643</v>
      </c>
      <c r="X2535" s="45">
        <f t="shared" si="1306"/>
        <v>0.28532608695652173</v>
      </c>
      <c r="Y2535" s="45">
        <f t="shared" si="1307"/>
        <v>0.65929868969624783</v>
      </c>
      <c r="Z2535" s="47">
        <f t="shared" si="1308"/>
        <v>103.04651347310015</v>
      </c>
      <c r="AA2535" s="47">
        <f t="shared" si="1309"/>
        <v>131.9950956934205</v>
      </c>
      <c r="AB2535" s="45">
        <f t="shared" si="1310"/>
        <v>1.3137000000000001</v>
      </c>
      <c r="AC2535" s="2" t="str">
        <f t="shared" si="1296"/>
        <v>TY1</v>
      </c>
      <c r="AD2535">
        <f t="shared" si="1297"/>
        <v>132.828125</v>
      </c>
      <c r="AE2535">
        <f t="shared" si="1298"/>
        <v>131.921875</v>
      </c>
      <c r="AF2535" s="49">
        <f t="shared" si="1325"/>
        <v>0.90625</v>
      </c>
      <c r="AG2535" s="3">
        <f t="shared" si="1311"/>
        <v>131.9950956934205</v>
      </c>
      <c r="AH2535">
        <f t="shared" si="1312"/>
        <v>130.61515304083093</v>
      </c>
      <c r="AI2535" s="51">
        <f t="shared" si="1313"/>
        <v>1.3799426525895626</v>
      </c>
      <c r="AJ2535" s="52">
        <f t="shared" si="1314"/>
        <v>0.47369265258956261</v>
      </c>
      <c r="AK2535" s="2">
        <v>42564</v>
      </c>
      <c r="AL2535" t="str">
        <v>912828VS</v>
      </c>
      <c r="AM2535">
        <v>-1.9712000000000001</v>
      </c>
      <c r="AN2535">
        <v>0.59623000000000004</v>
      </c>
      <c r="AO2535">
        <v>0.81389999999999996</v>
      </c>
      <c r="AP2535">
        <v>131.921875</v>
      </c>
      <c r="AQ2535">
        <f>VLOOKUP(AL2535,工作表1!$F$3:$G$1000,2,FALSE)</f>
        <v>2.5</v>
      </c>
      <c r="AR2535" t="str">
        <f>VLOOKUP(AL2535,工作表1!$F$3:$H$1000,3,FALSE)</f>
        <v>2023/8/15</v>
      </c>
      <c r="AS2535">
        <f t="shared" si="1299"/>
        <v>0.39200000000000002</v>
      </c>
      <c r="AT2535">
        <f t="shared" si="1300"/>
        <v>2.1080000000000001</v>
      </c>
      <c r="AU2535" s="43">
        <f t="shared" si="1315"/>
        <v>42597</v>
      </c>
      <c r="AV2535" s="43">
        <f t="shared" si="1301"/>
        <v>42734</v>
      </c>
      <c r="AW2535" s="45">
        <f t="shared" si="1316"/>
        <v>1.0302197802197801</v>
      </c>
      <c r="AX2535" s="45">
        <f t="shared" si="1317"/>
        <v>2.1877540267951225</v>
      </c>
      <c r="AY2535" s="47">
        <f t="shared" si="1318"/>
        <v>108.21934344044979</v>
      </c>
      <c r="AZ2535" s="47">
        <f t="shared" si="1319"/>
        <v>130.61515304083093</v>
      </c>
      <c r="BA2535" s="43"/>
      <c r="BC2535" s="2">
        <v>42563</v>
      </c>
      <c r="BD2535" t="str">
        <v>912828WE</v>
      </c>
      <c r="BE2535">
        <v>1.8767</v>
      </c>
      <c r="BF2535">
        <v>0.40117000000000003</v>
      </c>
      <c r="BG2535">
        <v>0.82720000000000005</v>
      </c>
      <c r="BH2535">
        <v>130.796875</v>
      </c>
      <c r="BI2535">
        <f>VLOOKUP(BD2535,工作表1!$K$3:$L$1000,2,FALSE)</f>
        <v>2.75</v>
      </c>
      <c r="BJ2535" t="str">
        <f>VLOOKUP(BD2535,工作表1!$K$3:$M$1000,3,FALSE)</f>
        <v>2023/11/15</v>
      </c>
      <c r="BK2535">
        <f t="shared" si="1302"/>
        <v>0.39433000000000001</v>
      </c>
      <c r="BL2535">
        <f t="shared" si="1303"/>
        <v>2.3556699999999999</v>
      </c>
      <c r="BM2535" s="43">
        <f t="shared" si="1320"/>
        <v>42689</v>
      </c>
      <c r="BN2535" s="43">
        <f t="shared" si="1304"/>
        <v>42825</v>
      </c>
      <c r="BO2535" s="45">
        <f t="shared" si="1321"/>
        <v>0.44089673913043476</v>
      </c>
      <c r="BP2535" s="45">
        <f t="shared" si="1322"/>
        <v>2.407335095294818</v>
      </c>
      <c r="BQ2535" s="47">
        <f t="shared" si="1323"/>
        <v>109.83841010268473</v>
      </c>
      <c r="BR2535" s="47">
        <f t="shared" si="1324"/>
        <v>129.21633986821337</v>
      </c>
    </row>
    <row r="2536" spans="6:70" x14ac:dyDescent="0.25">
      <c r="F2536" s="2">
        <v>42647</v>
      </c>
      <c r="G2536">
        <v>0.44508999999999999</v>
      </c>
      <c r="H2536" s="43">
        <v>42685</v>
      </c>
      <c r="I2536">
        <v>1.9188000000000001</v>
      </c>
      <c r="L2536" s="2">
        <v>42563</v>
      </c>
      <c r="M2536" t="str">
        <v>912828R6</v>
      </c>
      <c r="N2536">
        <v>-0.97819999999999996</v>
      </c>
      <c r="O2536">
        <v>0.61143999999999998</v>
      </c>
      <c r="P2536">
        <v>0.76739999999999997</v>
      </c>
      <c r="Q2536">
        <v>132.515625</v>
      </c>
      <c r="R2536">
        <f>VLOOKUP(M2536,工作表1!$A$3:$B$1000,2,FALSE)</f>
        <v>1.625</v>
      </c>
      <c r="S2536" t="str">
        <f>VLOOKUP(M2536,工作表1!$A$3:$C$1000,3,FALSE)</f>
        <v>2023/5/31</v>
      </c>
      <c r="T2536">
        <f t="shared" si="1294"/>
        <v>0.39433000000000001</v>
      </c>
      <c r="U2536">
        <f t="shared" si="1293"/>
        <v>1.2306699999999999</v>
      </c>
      <c r="V2536" s="43">
        <f t="shared" si="1305"/>
        <v>42704</v>
      </c>
      <c r="W2536" s="43">
        <f t="shared" si="1295"/>
        <v>42643</v>
      </c>
      <c r="X2536" s="45">
        <f t="shared" si="1306"/>
        <v>0.19091530054644809</v>
      </c>
      <c r="Y2536" s="45">
        <f t="shared" si="1307"/>
        <v>0.54262762931357134</v>
      </c>
      <c r="Z2536" s="47">
        <f t="shared" si="1308"/>
        <v>101.90374724271983</v>
      </c>
      <c r="AA2536" s="47">
        <f t="shared" si="1309"/>
        <v>131.62710122859835</v>
      </c>
      <c r="AB2536" s="45">
        <f t="shared" si="1310"/>
        <v>1.3420000000000001</v>
      </c>
      <c r="AC2536" s="2" t="str">
        <f t="shared" si="1296"/>
        <v>TY1</v>
      </c>
      <c r="AD2536">
        <f t="shared" si="1297"/>
        <v>132.515625</v>
      </c>
      <c r="AE2536">
        <f t="shared" si="1298"/>
        <v>131.609375</v>
      </c>
      <c r="AF2536" s="49">
        <f t="shared" si="1325"/>
        <v>0.90625</v>
      </c>
      <c r="AG2536" s="3">
        <f t="shared" si="1311"/>
        <v>131.62710122859835</v>
      </c>
      <c r="AH2536">
        <f t="shared" si="1312"/>
        <v>130.27578523199037</v>
      </c>
      <c r="AI2536" s="51">
        <f t="shared" si="1313"/>
        <v>1.3513159966079797</v>
      </c>
      <c r="AJ2536" s="52">
        <f t="shared" si="1314"/>
        <v>0.44506599660797974</v>
      </c>
      <c r="AK2536" s="2">
        <v>42563</v>
      </c>
      <c r="AL2536" t="str">
        <v>912828VS</v>
      </c>
      <c r="AM2536">
        <v>-2.5253999999999999</v>
      </c>
      <c r="AN2536">
        <v>0.62978999999999996</v>
      </c>
      <c r="AO2536">
        <v>0.81389999999999996</v>
      </c>
      <c r="AP2536">
        <v>131.609375</v>
      </c>
      <c r="AQ2536">
        <f>VLOOKUP(AL2536,工作表1!$F$3:$G$1000,2,FALSE)</f>
        <v>2.5</v>
      </c>
      <c r="AR2536" t="str">
        <f>VLOOKUP(AL2536,工作表1!$F$3:$H$1000,3,FALSE)</f>
        <v>2023/8/15</v>
      </c>
      <c r="AS2536">
        <f t="shared" si="1299"/>
        <v>0.39433000000000001</v>
      </c>
      <c r="AT2536">
        <f t="shared" si="1300"/>
        <v>2.1056699999999999</v>
      </c>
      <c r="AU2536" s="43">
        <f t="shared" si="1315"/>
        <v>42597</v>
      </c>
      <c r="AV2536" s="43">
        <f t="shared" si="1301"/>
        <v>42734</v>
      </c>
      <c r="AW2536" s="45">
        <f t="shared" si="1316"/>
        <v>1.0233516483516483</v>
      </c>
      <c r="AX2536" s="45">
        <f t="shared" si="1317"/>
        <v>2.1877352099954841</v>
      </c>
      <c r="AY2536" s="47">
        <f t="shared" si="1318"/>
        <v>107.95334336211299</v>
      </c>
      <c r="AZ2536" s="47">
        <f t="shared" si="1319"/>
        <v>130.27578523199037</v>
      </c>
      <c r="BA2536" s="43"/>
      <c r="BC2536" s="2">
        <v>42562</v>
      </c>
      <c r="BD2536" t="str">
        <v>912828WE</v>
      </c>
      <c r="BE2536">
        <v>2.9641999999999999</v>
      </c>
      <c r="BF2536">
        <v>0.35946</v>
      </c>
      <c r="BG2536">
        <v>0.82720000000000005</v>
      </c>
      <c r="BH2536">
        <v>131.46875</v>
      </c>
      <c r="BI2536">
        <f>VLOOKUP(BD2536,工作表1!$K$3:$L$1000,2,FALSE)</f>
        <v>2.75</v>
      </c>
      <c r="BJ2536" t="str">
        <f>VLOOKUP(BD2536,工作表1!$K$3:$M$1000,3,FALSE)</f>
        <v>2023/11/15</v>
      </c>
      <c r="BK2536">
        <f t="shared" si="1302"/>
        <v>0.39050000000000001</v>
      </c>
      <c r="BL2536">
        <f t="shared" si="1303"/>
        <v>2.3595000000000002</v>
      </c>
      <c r="BM2536" s="43">
        <f t="shared" si="1320"/>
        <v>42689</v>
      </c>
      <c r="BN2536" s="43">
        <f t="shared" si="1304"/>
        <v>42825</v>
      </c>
      <c r="BO2536" s="45">
        <f t="shared" si="1321"/>
        <v>0.43342391304347827</v>
      </c>
      <c r="BP2536" s="45">
        <f t="shared" si="1322"/>
        <v>2.4073965157832045</v>
      </c>
      <c r="BQ2536" s="47">
        <f t="shared" si="1323"/>
        <v>110.43046699983621</v>
      </c>
      <c r="BR2536" s="47">
        <f t="shared" si="1324"/>
        <v>129.91503948309307</v>
      </c>
    </row>
    <row r="2537" spans="6:70" x14ac:dyDescent="0.25">
      <c r="F2537" s="2">
        <v>42646</v>
      </c>
      <c r="G2537">
        <v>0.43906000000000001</v>
      </c>
      <c r="H2537" s="43">
        <v>42684</v>
      </c>
      <c r="I2537">
        <v>1.9188000000000001</v>
      </c>
      <c r="L2537" s="2">
        <v>42562</v>
      </c>
      <c r="M2537" t="str">
        <v>912828VB</v>
      </c>
      <c r="N2537">
        <v>-0.68889999999999996</v>
      </c>
      <c r="O2537">
        <v>0.56852000000000003</v>
      </c>
      <c r="P2537">
        <v>0.77400000000000002</v>
      </c>
      <c r="Q2537">
        <v>133.15625</v>
      </c>
      <c r="R2537">
        <f>VLOOKUP(M2537,工作表1!$A$3:$B$1000,2,FALSE)</f>
        <v>1.75</v>
      </c>
      <c r="S2537" t="str">
        <f>VLOOKUP(M2537,工作表1!$A$3:$C$1000,3,FALSE)</f>
        <v>2023/5/15</v>
      </c>
      <c r="T2537">
        <f t="shared" si="1294"/>
        <v>0.39050000000000001</v>
      </c>
      <c r="U2537">
        <f t="shared" si="1293"/>
        <v>1.3594999999999999</v>
      </c>
      <c r="V2537" s="43">
        <f t="shared" si="1305"/>
        <v>42689</v>
      </c>
      <c r="W2537" s="43">
        <f t="shared" si="1295"/>
        <v>42643</v>
      </c>
      <c r="X2537" s="45">
        <f t="shared" si="1306"/>
        <v>0.27581521739130438</v>
      </c>
      <c r="Y2537" s="45">
        <f t="shared" si="1307"/>
        <v>0.65937686122692085</v>
      </c>
      <c r="Z2537" s="47">
        <f t="shared" si="1308"/>
        <v>103.30908893451591</v>
      </c>
      <c r="AA2537" s="47">
        <f t="shared" si="1309"/>
        <v>132.30468071922127</v>
      </c>
      <c r="AB2537" s="45">
        <f t="shared" si="1310"/>
        <v>1.2645</v>
      </c>
      <c r="AC2537" s="2" t="str">
        <f t="shared" si="1296"/>
        <v>TY1</v>
      </c>
      <c r="AD2537">
        <f t="shared" si="1297"/>
        <v>133.15625</v>
      </c>
      <c r="AE2537">
        <f t="shared" si="1298"/>
        <v>132.28125</v>
      </c>
      <c r="AF2537" s="49">
        <f t="shared" si="1325"/>
        <v>0.875</v>
      </c>
      <c r="AG2537" s="3">
        <f t="shared" si="1311"/>
        <v>132.30468071922127</v>
      </c>
      <c r="AH2537">
        <f t="shared" si="1312"/>
        <v>130.90688143301662</v>
      </c>
      <c r="AI2537" s="51">
        <f t="shared" si="1313"/>
        <v>1.3977992862046449</v>
      </c>
      <c r="AJ2537" s="52">
        <f t="shared" si="1314"/>
        <v>0.52279928620464489</v>
      </c>
      <c r="AK2537" s="2">
        <v>42562</v>
      </c>
      <c r="AL2537" t="str">
        <v>912828VS</v>
      </c>
      <c r="AM2537">
        <v>-3.1602000000000001</v>
      </c>
      <c r="AN2537">
        <v>0.66661999999999999</v>
      </c>
      <c r="AO2537">
        <v>0.81389999999999996</v>
      </c>
      <c r="AP2537">
        <v>132.28125</v>
      </c>
      <c r="AQ2537">
        <f>VLOOKUP(AL2537,工作表1!$F$3:$G$1000,2,FALSE)</f>
        <v>2.5</v>
      </c>
      <c r="AR2537" t="str">
        <f>VLOOKUP(AL2537,工作表1!$F$3:$H$1000,3,FALSE)</f>
        <v>2023/8/15</v>
      </c>
      <c r="AS2537">
        <f t="shared" si="1299"/>
        <v>0.39050000000000001</v>
      </c>
      <c r="AT2537">
        <f t="shared" si="1300"/>
        <v>2.1095000000000002</v>
      </c>
      <c r="AU2537" s="43">
        <f t="shared" si="1315"/>
        <v>42597</v>
      </c>
      <c r="AV2537" s="43">
        <f t="shared" si="1301"/>
        <v>42734</v>
      </c>
      <c r="AW2537" s="45">
        <f t="shared" si="1316"/>
        <v>1.0164835164835164</v>
      </c>
      <c r="AX2537" s="45">
        <f t="shared" si="1317"/>
        <v>2.1877163931958452</v>
      </c>
      <c r="AY2537" s="47">
        <f t="shared" si="1318"/>
        <v>108.48011699696238</v>
      </c>
      <c r="AZ2537" s="47">
        <f t="shared" si="1319"/>
        <v>130.90688143301662</v>
      </c>
      <c r="BA2537" s="43"/>
      <c r="BC2537" s="2">
        <v>42559</v>
      </c>
      <c r="BD2537" t="str">
        <v>912828WE</v>
      </c>
      <c r="BE2537">
        <v>4.2013999999999996</v>
      </c>
      <c r="BF2537">
        <v>0.31264999999999998</v>
      </c>
      <c r="BG2537">
        <v>0.82720000000000005</v>
      </c>
      <c r="BH2537">
        <v>132.078125</v>
      </c>
      <c r="BI2537">
        <f>VLOOKUP(BD2537,工作表1!$K$3:$L$1000,2,FALSE)</f>
        <v>2.75</v>
      </c>
      <c r="BJ2537" t="str">
        <f>VLOOKUP(BD2537,工作表1!$K$3:$M$1000,3,FALSE)</f>
        <v>2023/11/15</v>
      </c>
      <c r="BK2537">
        <f t="shared" si="1302"/>
        <v>0.38750000000000001</v>
      </c>
      <c r="BL2537">
        <f t="shared" si="1303"/>
        <v>2.3624999999999998</v>
      </c>
      <c r="BM2537" s="43">
        <f t="shared" si="1320"/>
        <v>42689</v>
      </c>
      <c r="BN2537" s="43">
        <f t="shared" si="1304"/>
        <v>42825</v>
      </c>
      <c r="BO2537" s="45">
        <f t="shared" si="1321"/>
        <v>0.42595108695652173</v>
      </c>
      <c r="BP2537" s="45">
        <f t="shared" si="1322"/>
        <v>2.40745793627159</v>
      </c>
      <c r="BQ2537" s="47">
        <f t="shared" si="1323"/>
        <v>110.97820556993913</v>
      </c>
      <c r="BR2537" s="47">
        <f t="shared" si="1324"/>
        <v>130.56087008961299</v>
      </c>
    </row>
    <row r="2538" spans="6:70" x14ac:dyDescent="0.25">
      <c r="F2538" s="2">
        <v>42643</v>
      </c>
      <c r="G2538">
        <v>0.43403999999999998</v>
      </c>
      <c r="H2538" s="43">
        <v>42683</v>
      </c>
      <c r="I2538">
        <v>1.8190999999999999</v>
      </c>
      <c r="L2538" s="2">
        <v>42559</v>
      </c>
      <c r="M2538" t="str">
        <v>912828R2</v>
      </c>
      <c r="N2538">
        <v>-0.53849999999999998</v>
      </c>
      <c r="O2538">
        <v>0.54744999999999999</v>
      </c>
      <c r="P2538">
        <v>0.76739999999999997</v>
      </c>
      <c r="Q2538">
        <v>133.796875</v>
      </c>
      <c r="R2538">
        <f>VLOOKUP(M2538,工作表1!$A$3:$B$1000,2,FALSE)</f>
        <v>1.625</v>
      </c>
      <c r="S2538" t="str">
        <f>VLOOKUP(M2538,工作表1!$A$3:$C$1000,3,FALSE)</f>
        <v>2023/4/30</v>
      </c>
      <c r="T2538">
        <f t="shared" si="1294"/>
        <v>0.38750000000000001</v>
      </c>
      <c r="U2538">
        <f t="shared" si="1293"/>
        <v>1.2375</v>
      </c>
      <c r="V2538" s="43">
        <f t="shared" si="1305"/>
        <v>42674</v>
      </c>
      <c r="W2538" s="43">
        <f t="shared" si="1295"/>
        <v>42643</v>
      </c>
      <c r="X2538" s="45">
        <f t="shared" si="1306"/>
        <v>0.31967213114754101</v>
      </c>
      <c r="Y2538" s="45">
        <f t="shared" si="1307"/>
        <v>0.68028856950370542</v>
      </c>
      <c r="Z2538" s="47">
        <f t="shared" si="1308"/>
        <v>102.90291380233145</v>
      </c>
      <c r="AA2538" s="47">
        <f t="shared" si="1309"/>
        <v>132.89765040235835</v>
      </c>
      <c r="AB2538" s="45">
        <f t="shared" si="1310"/>
        <v>1.1853</v>
      </c>
      <c r="AC2538" s="2" t="str">
        <f t="shared" si="1296"/>
        <v>TY1</v>
      </c>
      <c r="AD2538">
        <f t="shared" si="1297"/>
        <v>133.796875</v>
      </c>
      <c r="AE2538">
        <f t="shared" si="1298"/>
        <v>132.890625</v>
      </c>
      <c r="AF2538" s="49">
        <f t="shared" si="1325"/>
        <v>0.90625</v>
      </c>
      <c r="AG2538" s="3">
        <f t="shared" si="1311"/>
        <v>132.89765040235835</v>
      </c>
      <c r="AH2538">
        <f t="shared" si="1312"/>
        <v>131.56497234006781</v>
      </c>
      <c r="AI2538" s="51">
        <f t="shared" si="1313"/>
        <v>1.3326780622905403</v>
      </c>
      <c r="AJ2538" s="52">
        <f t="shared" si="1314"/>
        <v>0.42642806229054031</v>
      </c>
      <c r="AK2538" s="2">
        <v>42559</v>
      </c>
      <c r="AL2538" t="str">
        <v>912828VS</v>
      </c>
      <c r="AM2538">
        <v>-1.6656</v>
      </c>
      <c r="AN2538">
        <v>0.57489999999999997</v>
      </c>
      <c r="AO2538">
        <v>0.81389999999999996</v>
      </c>
      <c r="AP2538">
        <v>132.890625</v>
      </c>
      <c r="AQ2538">
        <f>VLOOKUP(AL2538,工作表1!$F$3:$G$1000,2,FALSE)</f>
        <v>2.5</v>
      </c>
      <c r="AR2538" t="str">
        <f>VLOOKUP(AL2538,工作表1!$F$3:$H$1000,3,FALSE)</f>
        <v>2023/8/15</v>
      </c>
      <c r="AS2538">
        <f t="shared" si="1299"/>
        <v>0.38750000000000001</v>
      </c>
      <c r="AT2538">
        <f t="shared" si="1300"/>
        <v>2.1124999999999998</v>
      </c>
      <c r="AU2538" s="43">
        <f t="shared" si="1315"/>
        <v>42597</v>
      </c>
      <c r="AV2538" s="43">
        <f t="shared" si="1301"/>
        <v>42734</v>
      </c>
      <c r="AW2538" s="45">
        <f t="shared" si="1316"/>
        <v>1.0096153846153846</v>
      </c>
      <c r="AX2538" s="45">
        <f t="shared" si="1317"/>
        <v>2.1876975763962063</v>
      </c>
      <c r="AY2538" s="47">
        <f t="shared" si="1318"/>
        <v>109.02848634526765</v>
      </c>
      <c r="AZ2538" s="47">
        <f t="shared" si="1319"/>
        <v>131.56497234006781</v>
      </c>
      <c r="BA2538" s="43"/>
      <c r="BC2538" s="2">
        <v>42558</v>
      </c>
      <c r="BD2538" t="str">
        <v>912828WE</v>
      </c>
      <c r="BE2538">
        <v>2.1783000000000001</v>
      </c>
      <c r="BF2538">
        <v>0.39167999999999997</v>
      </c>
      <c r="BG2538">
        <v>0.82720000000000005</v>
      </c>
      <c r="BH2538">
        <v>132</v>
      </c>
      <c r="BI2538">
        <f>VLOOKUP(BD2538,工作表1!$K$3:$L$1000,2,FALSE)</f>
        <v>2.75</v>
      </c>
      <c r="BJ2538" t="str">
        <f>VLOOKUP(BD2538,工作表1!$K$3:$M$1000,3,FALSE)</f>
        <v>2023/11/15</v>
      </c>
      <c r="BK2538">
        <f t="shared" si="1302"/>
        <v>0.38100000000000001</v>
      </c>
      <c r="BL2538">
        <f t="shared" si="1303"/>
        <v>2.3689999999999998</v>
      </c>
      <c r="BM2538" s="43">
        <f t="shared" si="1320"/>
        <v>42689</v>
      </c>
      <c r="BN2538" s="43">
        <f t="shared" si="1304"/>
        <v>42825</v>
      </c>
      <c r="BO2538" s="45">
        <f t="shared" si="1321"/>
        <v>0.40353260869565222</v>
      </c>
      <c r="BP2538" s="45">
        <f t="shared" si="1322"/>
        <v>2.4076421977367484</v>
      </c>
      <c r="BQ2538" s="47">
        <f t="shared" si="1323"/>
        <v>110.87005361538547</v>
      </c>
      <c r="BR2538" s="47">
        <f t="shared" si="1324"/>
        <v>130.38325015549742</v>
      </c>
    </row>
    <row r="2539" spans="6:70" x14ac:dyDescent="0.25">
      <c r="F2539" s="2">
        <v>42642</v>
      </c>
      <c r="G2539">
        <v>0.42849999999999999</v>
      </c>
      <c r="H2539" s="43">
        <v>42682</v>
      </c>
      <c r="I2539">
        <v>1.6393</v>
      </c>
      <c r="L2539" s="2">
        <v>42558</v>
      </c>
      <c r="M2539" t="str">
        <v>912828VB</v>
      </c>
      <c r="N2539">
        <v>-0.76639999999999997</v>
      </c>
      <c r="O2539">
        <v>0.57369999999999999</v>
      </c>
      <c r="P2539">
        <v>0.77400000000000002</v>
      </c>
      <c r="Q2539">
        <v>133.6875</v>
      </c>
      <c r="R2539">
        <f>VLOOKUP(M2539,工作表1!$A$3:$B$1000,2,FALSE)</f>
        <v>1.75</v>
      </c>
      <c r="S2539" t="str">
        <f>VLOOKUP(M2539,工作表1!$A$3:$C$1000,3,FALSE)</f>
        <v>2023/5/15</v>
      </c>
      <c r="T2539">
        <f t="shared" si="1294"/>
        <v>0.38100000000000001</v>
      </c>
      <c r="U2539">
        <f t="shared" si="1293"/>
        <v>1.369</v>
      </c>
      <c r="V2539" s="43">
        <f t="shared" si="1305"/>
        <v>42689</v>
      </c>
      <c r="W2539" s="43">
        <f t="shared" si="1295"/>
        <v>42643</v>
      </c>
      <c r="X2539" s="45">
        <f t="shared" si="1306"/>
        <v>0.25679347826086957</v>
      </c>
      <c r="Y2539" s="45">
        <f t="shared" si="1307"/>
        <v>0.65953320428826689</v>
      </c>
      <c r="Z2539" s="47">
        <f t="shared" si="1308"/>
        <v>103.73434429398199</v>
      </c>
      <c r="AA2539" s="47">
        <f t="shared" si="1309"/>
        <v>132.79276261832652</v>
      </c>
      <c r="AB2539" s="45">
        <f t="shared" si="1310"/>
        <v>1.2087000000000001</v>
      </c>
      <c r="AC2539" s="2" t="str">
        <f t="shared" si="1296"/>
        <v>TY1</v>
      </c>
      <c r="AD2539">
        <f t="shared" si="1297"/>
        <v>133.6875</v>
      </c>
      <c r="AE2539">
        <f t="shared" si="1298"/>
        <v>132.8125</v>
      </c>
      <c r="AF2539" s="49">
        <f t="shared" si="1325"/>
        <v>0.875</v>
      </c>
      <c r="AG2539" s="3">
        <f t="shared" si="1311"/>
        <v>132.79276261832652</v>
      </c>
      <c r="AH2539">
        <f t="shared" si="1312"/>
        <v>131.40725340411495</v>
      </c>
      <c r="AI2539" s="51">
        <f t="shared" si="1313"/>
        <v>1.3855092142115666</v>
      </c>
      <c r="AJ2539" s="52">
        <f t="shared" si="1314"/>
        <v>0.51050921421156659</v>
      </c>
      <c r="AK2539" s="2">
        <v>42558</v>
      </c>
      <c r="AL2539" t="str">
        <v>912828VS</v>
      </c>
      <c r="AM2539">
        <v>-3.1591999999999998</v>
      </c>
      <c r="AN2539">
        <v>0.66141000000000005</v>
      </c>
      <c r="AO2539">
        <v>0.81389999999999996</v>
      </c>
      <c r="AP2539">
        <v>132.8125</v>
      </c>
      <c r="AQ2539">
        <f>VLOOKUP(AL2539,工作表1!$F$3:$G$1000,2,FALSE)</f>
        <v>2.5</v>
      </c>
      <c r="AR2539" t="str">
        <f>VLOOKUP(AL2539,工作表1!$F$3:$H$1000,3,FALSE)</f>
        <v>2023/8/15</v>
      </c>
      <c r="AS2539">
        <f t="shared" si="1299"/>
        <v>0.38100000000000001</v>
      </c>
      <c r="AT2539">
        <f t="shared" si="1300"/>
        <v>2.1189999999999998</v>
      </c>
      <c r="AU2539" s="43">
        <f t="shared" si="1315"/>
        <v>42597</v>
      </c>
      <c r="AV2539" s="43">
        <f t="shared" si="1301"/>
        <v>42734</v>
      </c>
      <c r="AW2539" s="45">
        <f t="shared" si="1316"/>
        <v>0.98901098901098894</v>
      </c>
      <c r="AX2539" s="45">
        <f t="shared" si="1317"/>
        <v>2.1876411259972901</v>
      </c>
      <c r="AY2539" s="47">
        <f t="shared" si="1318"/>
        <v>108.93725110268679</v>
      </c>
      <c r="AZ2539" s="47">
        <f t="shared" si="1319"/>
        <v>131.40725340411495</v>
      </c>
      <c r="BA2539" s="43"/>
      <c r="BC2539" s="2">
        <v>42557</v>
      </c>
      <c r="BD2539" t="str">
        <v>912828WE</v>
      </c>
      <c r="BE2539">
        <v>1.8972</v>
      </c>
      <c r="BF2539">
        <v>0.4027</v>
      </c>
      <c r="BG2539">
        <v>0.82720000000000005</v>
      </c>
      <c r="BH2539">
        <v>131.984375</v>
      </c>
      <c r="BI2539">
        <f>VLOOKUP(BD2539,工作表1!$K$3:$L$1000,2,FALSE)</f>
        <v>2.75</v>
      </c>
      <c r="BJ2539" t="str">
        <f>VLOOKUP(BD2539,工作表1!$K$3:$M$1000,3,FALSE)</f>
        <v>2023/11/15</v>
      </c>
      <c r="BK2539">
        <f t="shared" si="1302"/>
        <v>0.378</v>
      </c>
      <c r="BL2539">
        <f t="shared" si="1303"/>
        <v>2.3719999999999999</v>
      </c>
      <c r="BM2539" s="43">
        <f t="shared" si="1320"/>
        <v>42689</v>
      </c>
      <c r="BN2539" s="43">
        <f t="shared" si="1304"/>
        <v>42825</v>
      </c>
      <c r="BO2539" s="45">
        <f t="shared" si="1321"/>
        <v>0.39605978260869568</v>
      </c>
      <c r="BP2539" s="45">
        <f t="shared" si="1322"/>
        <v>2.4077036182251343</v>
      </c>
      <c r="BQ2539" s="47">
        <f t="shared" si="1323"/>
        <v>110.8543592171804</v>
      </c>
      <c r="BR2539" s="47">
        <f t="shared" si="1324"/>
        <v>130.34787586534154</v>
      </c>
    </row>
    <row r="2540" spans="6:70" x14ac:dyDescent="0.25">
      <c r="F2540" s="2">
        <v>42641</v>
      </c>
      <c r="G2540">
        <v>0.42699999999999999</v>
      </c>
      <c r="H2540" s="43">
        <v>42681</v>
      </c>
      <c r="I2540">
        <v>1.6012</v>
      </c>
      <c r="L2540" s="2">
        <v>42557</v>
      </c>
      <c r="M2540" t="str">
        <v>912828VB</v>
      </c>
      <c r="N2540">
        <v>-0.98839999999999995</v>
      </c>
      <c r="O2540">
        <v>0.60082000000000002</v>
      </c>
      <c r="P2540">
        <v>0.77400000000000002</v>
      </c>
      <c r="Q2540">
        <v>133.671875</v>
      </c>
      <c r="R2540">
        <f>VLOOKUP(M2540,工作表1!$A$3:$B$1000,2,FALSE)</f>
        <v>1.75</v>
      </c>
      <c r="S2540" t="str">
        <f>VLOOKUP(M2540,工作表1!$A$3:$C$1000,3,FALSE)</f>
        <v>2023/5/15</v>
      </c>
      <c r="T2540">
        <f t="shared" si="1294"/>
        <v>0.378</v>
      </c>
      <c r="U2540">
        <f t="shared" si="1293"/>
        <v>1.3719999999999999</v>
      </c>
      <c r="V2540" s="43">
        <f t="shared" si="1305"/>
        <v>42689</v>
      </c>
      <c r="W2540" s="43">
        <f t="shared" si="1295"/>
        <v>42643</v>
      </c>
      <c r="X2540" s="45">
        <f t="shared" si="1306"/>
        <v>0.25203804347826086</v>
      </c>
      <c r="Y2540" s="45">
        <f t="shared" si="1307"/>
        <v>0.65957229005360329</v>
      </c>
      <c r="Z2540" s="47">
        <f t="shared" si="1308"/>
        <v>103.71860203331225</v>
      </c>
      <c r="AA2540" s="47">
        <f t="shared" si="1309"/>
        <v>132.75685459686019</v>
      </c>
      <c r="AB2540" s="45">
        <f t="shared" si="1310"/>
        <v>1.1901999999999999</v>
      </c>
      <c r="AC2540" s="2" t="str">
        <f t="shared" si="1296"/>
        <v>TY1</v>
      </c>
      <c r="AD2540">
        <f t="shared" si="1297"/>
        <v>133.671875</v>
      </c>
      <c r="AE2540">
        <f t="shared" si="1298"/>
        <v>132.796875</v>
      </c>
      <c r="AF2540" s="49">
        <f t="shared" si="1325"/>
        <v>0.875</v>
      </c>
      <c r="AG2540" s="3">
        <f t="shared" si="1311"/>
        <v>132.75685459686019</v>
      </c>
      <c r="AH2540">
        <f t="shared" si="1312"/>
        <v>131.39168791881684</v>
      </c>
      <c r="AI2540" s="51">
        <f t="shared" si="1313"/>
        <v>1.3651666780433516</v>
      </c>
      <c r="AJ2540" s="52">
        <f t="shared" si="1314"/>
        <v>0.49016667804335157</v>
      </c>
      <c r="AK2540" s="2">
        <v>42557</v>
      </c>
      <c r="AL2540" t="str">
        <v>912828VS</v>
      </c>
      <c r="AM2540">
        <v>-2.9260999999999999</v>
      </c>
      <c r="AN2540">
        <v>0.64668000000000003</v>
      </c>
      <c r="AO2540">
        <v>0.81389999999999996</v>
      </c>
      <c r="AP2540">
        <v>132.796875</v>
      </c>
      <c r="AQ2540">
        <f>VLOOKUP(AL2540,工作表1!$F$3:$G$1000,2,FALSE)</f>
        <v>2.5</v>
      </c>
      <c r="AR2540" t="str">
        <f>VLOOKUP(AL2540,工作表1!$F$3:$H$1000,3,FALSE)</f>
        <v>2023/8/15</v>
      </c>
      <c r="AS2540">
        <f t="shared" si="1299"/>
        <v>0.378</v>
      </c>
      <c r="AT2540">
        <f t="shared" si="1300"/>
        <v>2.1219999999999999</v>
      </c>
      <c r="AU2540" s="43">
        <f t="shared" si="1315"/>
        <v>42597</v>
      </c>
      <c r="AV2540" s="43">
        <f t="shared" si="1301"/>
        <v>42734</v>
      </c>
      <c r="AW2540" s="45">
        <f t="shared" si="1316"/>
        <v>0.9821428571428571</v>
      </c>
      <c r="AX2540" s="45">
        <f t="shared" si="1317"/>
        <v>2.1876223091976517</v>
      </c>
      <c r="AY2540" s="47">
        <f t="shared" si="1318"/>
        <v>108.9373912354812</v>
      </c>
      <c r="AZ2540" s="47">
        <f t="shared" si="1319"/>
        <v>131.39168791881684</v>
      </c>
      <c r="BA2540" s="43"/>
      <c r="BC2540" s="2">
        <v>42556</v>
      </c>
      <c r="BD2540" t="str">
        <v>912828WE</v>
      </c>
      <c r="BE2540">
        <v>1.8468</v>
      </c>
      <c r="BF2540">
        <v>0.40498000000000001</v>
      </c>
      <c r="BG2540">
        <v>0.82720000000000005</v>
      </c>
      <c r="BH2540">
        <v>132.1875</v>
      </c>
      <c r="BI2540">
        <f>VLOOKUP(BD2540,工作表1!$K$3:$L$1000,2,FALSE)</f>
        <v>2.75</v>
      </c>
      <c r="BJ2540" t="str">
        <f>VLOOKUP(BD2540,工作表1!$K$3:$M$1000,3,FALSE)</f>
        <v>2023/11/15</v>
      </c>
      <c r="BK2540">
        <f t="shared" si="1302"/>
        <v>0.375</v>
      </c>
      <c r="BL2540">
        <f t="shared" si="1303"/>
        <v>2.375</v>
      </c>
      <c r="BM2540" s="43">
        <f t="shared" si="1320"/>
        <v>42689</v>
      </c>
      <c r="BN2540" s="43">
        <f t="shared" si="1304"/>
        <v>42825</v>
      </c>
      <c r="BO2540" s="45">
        <f t="shared" si="1321"/>
        <v>0.38858695652173908</v>
      </c>
      <c r="BP2540" s="45">
        <f t="shared" si="1322"/>
        <v>2.4077650387135199</v>
      </c>
      <c r="BQ2540" s="47">
        <f t="shared" si="1323"/>
        <v>111.02252360622772</v>
      </c>
      <c r="BR2540" s="47">
        <f t="shared" si="1324"/>
        <v>130.53474785248949</v>
      </c>
    </row>
    <row r="2541" spans="6:70" x14ac:dyDescent="0.25">
      <c r="F2541" s="2">
        <v>42640</v>
      </c>
      <c r="G2541">
        <v>0.42076000000000002</v>
      </c>
      <c r="H2541" s="43">
        <v>42678</v>
      </c>
      <c r="I2541">
        <v>1.5397000000000001</v>
      </c>
      <c r="L2541" s="2">
        <v>42556</v>
      </c>
      <c r="M2541" t="str">
        <v>912828R2</v>
      </c>
      <c r="N2541">
        <v>-1.3278000000000001</v>
      </c>
      <c r="O2541">
        <v>0.64320999999999995</v>
      </c>
      <c r="P2541">
        <v>0.76739999999999997</v>
      </c>
      <c r="Q2541">
        <v>133.890625</v>
      </c>
      <c r="R2541">
        <f>VLOOKUP(M2541,工作表1!$A$3:$B$1000,2,FALSE)</f>
        <v>1.625</v>
      </c>
      <c r="S2541" t="str">
        <f>VLOOKUP(M2541,工作表1!$A$3:$C$1000,3,FALSE)</f>
        <v>2023/4/30</v>
      </c>
      <c r="T2541">
        <f t="shared" si="1294"/>
        <v>0.375</v>
      </c>
      <c r="U2541">
        <f t="shared" si="1293"/>
        <v>1.25</v>
      </c>
      <c r="V2541" s="43">
        <f t="shared" si="1305"/>
        <v>42674</v>
      </c>
      <c r="W2541" s="43">
        <f t="shared" si="1295"/>
        <v>42643</v>
      </c>
      <c r="X2541" s="45">
        <f t="shared" si="1306"/>
        <v>0.29747267759562845</v>
      </c>
      <c r="Y2541" s="45">
        <f t="shared" si="1307"/>
        <v>0.68034938992439553</v>
      </c>
      <c r="Z2541" s="47">
        <f t="shared" si="1308"/>
        <v>102.96265253156886</v>
      </c>
      <c r="AA2541" s="47">
        <f t="shared" si="1309"/>
        <v>132.89782218088942</v>
      </c>
      <c r="AB2541" s="45">
        <f t="shared" si="1310"/>
        <v>1.1926000000000001</v>
      </c>
      <c r="AC2541" s="2" t="str">
        <f t="shared" si="1296"/>
        <v>TY1</v>
      </c>
      <c r="AD2541">
        <f t="shared" si="1297"/>
        <v>133.890625</v>
      </c>
      <c r="AE2541">
        <f t="shared" si="1298"/>
        <v>133</v>
      </c>
      <c r="AF2541" s="49">
        <f t="shared" si="1325"/>
        <v>0.890625</v>
      </c>
      <c r="AG2541" s="3">
        <f t="shared" si="1311"/>
        <v>132.89782218088942</v>
      </c>
      <c r="AH2541">
        <f t="shared" si="1312"/>
        <v>131.55999808849106</v>
      </c>
      <c r="AI2541" s="51">
        <f t="shared" si="1313"/>
        <v>1.337824092398364</v>
      </c>
      <c r="AJ2541" s="52">
        <f t="shared" si="1314"/>
        <v>0.44719909239836397</v>
      </c>
      <c r="AK2541" s="2">
        <v>42556</v>
      </c>
      <c r="AL2541" t="str">
        <v>912828VS</v>
      </c>
      <c r="AM2541">
        <v>-3.3786999999999998</v>
      </c>
      <c r="AN2541">
        <v>0.67183000000000004</v>
      </c>
      <c r="AO2541">
        <v>0.81389999999999996</v>
      </c>
      <c r="AP2541">
        <v>133</v>
      </c>
      <c r="AQ2541">
        <f>VLOOKUP(AL2541,工作表1!$F$3:$G$1000,2,FALSE)</f>
        <v>2.5</v>
      </c>
      <c r="AR2541" t="str">
        <f>VLOOKUP(AL2541,工作表1!$F$3:$H$1000,3,FALSE)</f>
        <v>2023/8/15</v>
      </c>
      <c r="AS2541">
        <f t="shared" si="1299"/>
        <v>0.375</v>
      </c>
      <c r="AT2541">
        <f t="shared" si="1300"/>
        <v>2.125</v>
      </c>
      <c r="AU2541" s="43">
        <f t="shared" si="1315"/>
        <v>42597</v>
      </c>
      <c r="AV2541" s="43">
        <f t="shared" si="1301"/>
        <v>42734</v>
      </c>
      <c r="AW2541" s="45">
        <f t="shared" si="1316"/>
        <v>0.97527472527472525</v>
      </c>
      <c r="AX2541" s="45">
        <f t="shared" si="1317"/>
        <v>2.1876034923980128</v>
      </c>
      <c r="AY2541" s="47">
        <f t="shared" si="1318"/>
        <v>109.08720443052422</v>
      </c>
      <c r="AZ2541" s="47">
        <f t="shared" si="1319"/>
        <v>131.55999808849106</v>
      </c>
      <c r="BA2541" s="43"/>
      <c r="BC2541" s="2">
        <v>42552</v>
      </c>
      <c r="BD2541" t="str">
        <v>912828WE</v>
      </c>
      <c r="BE2541">
        <v>5.2823000000000002</v>
      </c>
      <c r="BF2541">
        <v>0.36427999999999999</v>
      </c>
      <c r="BG2541">
        <v>0.82720000000000005</v>
      </c>
      <c r="BH2541">
        <v>131.34375</v>
      </c>
      <c r="BI2541">
        <f>VLOOKUP(BD2541,工作表1!$K$3:$L$1000,2,FALSE)</f>
        <v>2.75</v>
      </c>
      <c r="BJ2541" t="str">
        <f>VLOOKUP(BD2541,工作表1!$K$3:$M$1000,3,FALSE)</f>
        <v>2023/11/15</v>
      </c>
      <c r="BK2541">
        <f t="shared" si="1302"/>
        <v>0.378</v>
      </c>
      <c r="BL2541">
        <f t="shared" si="1303"/>
        <v>2.3719999999999999</v>
      </c>
      <c r="BM2541" s="43">
        <f t="shared" si="1320"/>
        <v>42689</v>
      </c>
      <c r="BN2541" s="43">
        <f t="shared" si="1304"/>
        <v>42825</v>
      </c>
      <c r="BO2541" s="45">
        <f t="shared" si="1321"/>
        <v>0.38111413043478259</v>
      </c>
      <c r="BP2541" s="45">
        <f t="shared" si="1322"/>
        <v>2.4078264592019059</v>
      </c>
      <c r="BQ2541" s="47">
        <f t="shared" si="1323"/>
        <v>110.36720424841104</v>
      </c>
      <c r="BR2541" s="47">
        <f t="shared" si="1324"/>
        <v>129.73151215081089</v>
      </c>
    </row>
    <row r="2542" spans="6:70" x14ac:dyDescent="0.25">
      <c r="F2542" s="2">
        <v>42639</v>
      </c>
      <c r="G2542">
        <v>0.42299999999999999</v>
      </c>
      <c r="H2542" s="43">
        <v>42677</v>
      </c>
      <c r="I2542">
        <v>1.58</v>
      </c>
      <c r="L2542" s="2">
        <v>42552</v>
      </c>
      <c r="M2542" t="str">
        <v>912828R2</v>
      </c>
      <c r="N2542">
        <v>-0.28120000000000001</v>
      </c>
      <c r="O2542">
        <v>0.60043000000000002</v>
      </c>
      <c r="P2542">
        <v>0.76739999999999997</v>
      </c>
      <c r="Q2542">
        <v>133.078125</v>
      </c>
      <c r="R2542">
        <f>VLOOKUP(M2542,工作表1!$A$3:$B$1000,2,FALSE)</f>
        <v>1.625</v>
      </c>
      <c r="S2542" t="str">
        <f>VLOOKUP(M2542,工作表1!$A$3:$C$1000,3,FALSE)</f>
        <v>2023/4/30</v>
      </c>
      <c r="T2542">
        <f t="shared" si="1294"/>
        <v>0.378</v>
      </c>
      <c r="U2542">
        <f t="shared" si="1293"/>
        <v>1.2469999999999999</v>
      </c>
      <c r="V2542" s="43">
        <f t="shared" si="1305"/>
        <v>42674</v>
      </c>
      <c r="W2542" s="43">
        <f t="shared" si="1295"/>
        <v>42643</v>
      </c>
      <c r="X2542" s="45">
        <f t="shared" si="1306"/>
        <v>0.29303278688524592</v>
      </c>
      <c r="Y2542" s="45">
        <f t="shared" si="1307"/>
        <v>0.6803615540085336</v>
      </c>
      <c r="Z2542" s="47">
        <f t="shared" si="1308"/>
        <v>102.35397701277192</v>
      </c>
      <c r="AA2542" s="47">
        <f t="shared" si="1309"/>
        <v>132.09079924620673</v>
      </c>
      <c r="AB2542" s="45">
        <f t="shared" si="1310"/>
        <v>1.2625</v>
      </c>
      <c r="AC2542" s="2" t="str">
        <f t="shared" si="1296"/>
        <v>TY1</v>
      </c>
      <c r="AD2542">
        <f t="shared" si="1297"/>
        <v>133.078125</v>
      </c>
      <c r="AE2542">
        <f t="shared" si="1298"/>
        <v>132.15625</v>
      </c>
      <c r="AF2542" s="49">
        <f t="shared" si="1325"/>
        <v>0.921875</v>
      </c>
      <c r="AG2542" s="3">
        <f t="shared" si="1311"/>
        <v>132.09079924620673</v>
      </c>
      <c r="AH2542">
        <f t="shared" si="1312"/>
        <v>130.74267822228776</v>
      </c>
      <c r="AI2542" s="51">
        <f t="shared" si="1313"/>
        <v>1.3481210239189636</v>
      </c>
      <c r="AJ2542" s="52">
        <f t="shared" si="1314"/>
        <v>0.4262460239189636</v>
      </c>
      <c r="AK2542" s="2">
        <v>42552</v>
      </c>
      <c r="AL2542" t="str">
        <v>912828VS</v>
      </c>
      <c r="AM2542">
        <v>-1.0823</v>
      </c>
      <c r="AN2542">
        <v>0.62807999999999997</v>
      </c>
      <c r="AO2542">
        <v>0.81389999999999996</v>
      </c>
      <c r="AP2542">
        <v>132.15625</v>
      </c>
      <c r="AQ2542">
        <f>VLOOKUP(AL2542,工作表1!$F$3:$G$1000,2,FALSE)</f>
        <v>2.5</v>
      </c>
      <c r="AR2542" t="str">
        <f>VLOOKUP(AL2542,工作表1!$F$3:$H$1000,3,FALSE)</f>
        <v>2023/8/15</v>
      </c>
      <c r="AS2542">
        <f t="shared" si="1299"/>
        <v>0.378</v>
      </c>
      <c r="AT2542">
        <f t="shared" si="1300"/>
        <v>2.1219999999999999</v>
      </c>
      <c r="AU2542" s="43">
        <f t="shared" si="1315"/>
        <v>42597</v>
      </c>
      <c r="AV2542" s="43">
        <f t="shared" si="1301"/>
        <v>42734</v>
      </c>
      <c r="AW2542" s="45">
        <f t="shared" si="1316"/>
        <v>0.96840659340659341</v>
      </c>
      <c r="AX2542" s="45">
        <f t="shared" si="1317"/>
        <v>2.1875846755983743</v>
      </c>
      <c r="AY2542" s="47">
        <f t="shared" si="1318"/>
        <v>108.4318633393666</v>
      </c>
      <c r="AZ2542" s="47">
        <f t="shared" si="1319"/>
        <v>130.74267822228776</v>
      </c>
      <c r="BA2542" s="43"/>
      <c r="BC2542" s="2">
        <v>42551</v>
      </c>
      <c r="BD2542" t="str">
        <v>912828WE</v>
      </c>
      <c r="BE2542">
        <v>4.4264999999999999</v>
      </c>
      <c r="BF2542">
        <v>0.39909</v>
      </c>
      <c r="BG2542">
        <v>0.82720000000000005</v>
      </c>
      <c r="BH2542">
        <v>131.234375</v>
      </c>
      <c r="BI2542">
        <f>VLOOKUP(BD2542,工作表1!$K$3:$L$1000,2,FALSE)</f>
        <v>2.75</v>
      </c>
      <c r="BJ2542" t="str">
        <f>VLOOKUP(BD2542,工作表1!$K$3:$M$1000,3,FALSE)</f>
        <v>2023/11/15</v>
      </c>
      <c r="BK2542">
        <f t="shared" si="1302"/>
        <v>0.3745</v>
      </c>
      <c r="BL2542">
        <f t="shared" si="1303"/>
        <v>2.3755000000000002</v>
      </c>
      <c r="BM2542" s="43">
        <f t="shared" si="1320"/>
        <v>42689</v>
      </c>
      <c r="BN2542" s="43">
        <f t="shared" si="1304"/>
        <v>42825</v>
      </c>
      <c r="BO2542" s="45">
        <f t="shared" si="1321"/>
        <v>0.35122282608695654</v>
      </c>
      <c r="BP2542" s="45">
        <f t="shared" si="1322"/>
        <v>2.4080721411554498</v>
      </c>
      <c r="BQ2542" s="47">
        <f t="shared" si="1323"/>
        <v>110.2766636793186</v>
      </c>
      <c r="BR2542" s="47">
        <f t="shared" si="1324"/>
        <v>129.56396267361077</v>
      </c>
    </row>
    <row r="2543" spans="6:70" x14ac:dyDescent="0.25">
      <c r="F2543" s="2">
        <v>42636</v>
      </c>
      <c r="G2543">
        <v>0.42830000000000001</v>
      </c>
      <c r="H2543" s="43">
        <v>42676</v>
      </c>
      <c r="I2543">
        <v>1.58</v>
      </c>
      <c r="L2543" s="2">
        <v>42551</v>
      </c>
      <c r="M2543" t="str">
        <v>912828R6</v>
      </c>
      <c r="N2543">
        <v>-0.91890000000000005</v>
      </c>
      <c r="O2543">
        <v>0.67591999999999997</v>
      </c>
      <c r="P2543">
        <v>0.76739999999999997</v>
      </c>
      <c r="Q2543">
        <v>132.984375</v>
      </c>
      <c r="R2543">
        <f>VLOOKUP(M2543,工作表1!$A$3:$B$1000,2,FALSE)</f>
        <v>1.625</v>
      </c>
      <c r="S2543" t="str">
        <f>VLOOKUP(M2543,工作表1!$A$3:$C$1000,3,FALSE)</f>
        <v>2023/5/31</v>
      </c>
      <c r="T2543">
        <f t="shared" si="1294"/>
        <v>0.3745</v>
      </c>
      <c r="U2543">
        <f t="shared" si="1293"/>
        <v>1.2504999999999999</v>
      </c>
      <c r="V2543" s="43">
        <f t="shared" si="1305"/>
        <v>42704</v>
      </c>
      <c r="W2543" s="43">
        <f t="shared" si="1295"/>
        <v>42643</v>
      </c>
      <c r="X2543" s="45">
        <f t="shared" si="1306"/>
        <v>0.13763661202185792</v>
      </c>
      <c r="Y2543" s="45">
        <f t="shared" si="1307"/>
        <v>0.5427735983232278</v>
      </c>
      <c r="Z2543" s="47">
        <f t="shared" si="1308"/>
        <v>102.27851478824397</v>
      </c>
      <c r="AA2543" s="47">
        <f t="shared" si="1309"/>
        <v>131.93214777561644</v>
      </c>
      <c r="AB2543" s="45">
        <f t="shared" si="1310"/>
        <v>1.2789999999999999</v>
      </c>
      <c r="AC2543" s="2" t="str">
        <f t="shared" si="1296"/>
        <v>TY2</v>
      </c>
      <c r="AD2543">
        <f t="shared" si="1297"/>
        <v>132.046875</v>
      </c>
      <c r="AE2543">
        <f t="shared" si="1298"/>
        <v>131.3125</v>
      </c>
      <c r="AF2543" s="49">
        <f t="shared" si="1325"/>
        <v>0.734375</v>
      </c>
      <c r="AG2543" s="3">
        <f t="shared" si="1311"/>
        <v>130.61501252733601</v>
      </c>
      <c r="AH2543">
        <f t="shared" si="1312"/>
        <v>129.62807877265803</v>
      </c>
      <c r="AI2543" s="51">
        <f t="shared" si="1313"/>
        <v>0.9869337546779775</v>
      </c>
      <c r="AJ2543" s="52">
        <f t="shared" si="1314"/>
        <v>0.2525587546779775</v>
      </c>
      <c r="AK2543" s="2">
        <v>42551</v>
      </c>
      <c r="AL2543" t="str">
        <v>912828VS</v>
      </c>
      <c r="AM2543">
        <v>-0.9012</v>
      </c>
      <c r="AN2543">
        <v>0.61639999999999995</v>
      </c>
      <c r="AO2543">
        <v>0.81389999999999996</v>
      </c>
      <c r="AP2543">
        <v>132.046875</v>
      </c>
      <c r="AQ2543">
        <f>VLOOKUP(AL2543,工作表1!$F$3:$G$1000,2,FALSE)</f>
        <v>2.5</v>
      </c>
      <c r="AR2543" t="str">
        <f>VLOOKUP(AL2543,工作表1!$F$3:$H$1000,3,FALSE)</f>
        <v>2023/8/15</v>
      </c>
      <c r="AS2543">
        <f t="shared" si="1299"/>
        <v>0.3745</v>
      </c>
      <c r="AT2543">
        <f t="shared" si="1300"/>
        <v>2.1255000000000002</v>
      </c>
      <c r="AU2543" s="43">
        <f t="shared" si="1315"/>
        <v>42597</v>
      </c>
      <c r="AV2543" s="43">
        <f t="shared" si="1301"/>
        <v>42734</v>
      </c>
      <c r="AW2543" s="45">
        <f t="shared" si="1316"/>
        <v>0.94093406593406592</v>
      </c>
      <c r="AX2543" s="45">
        <f t="shared" si="1317"/>
        <v>2.1875094083998192</v>
      </c>
      <c r="AY2543" s="47">
        <f t="shared" si="1318"/>
        <v>108.37512786647062</v>
      </c>
      <c r="AZ2543" s="47">
        <f t="shared" si="1319"/>
        <v>130.61501252733601</v>
      </c>
      <c r="BA2543" s="43"/>
      <c r="BC2543" s="2">
        <v>42550</v>
      </c>
      <c r="BD2543" t="str">
        <v>912828WE</v>
      </c>
      <c r="BE2543">
        <v>4.1825000000000001</v>
      </c>
      <c r="BF2543">
        <v>0.40888999999999998</v>
      </c>
      <c r="BG2543">
        <v>0.82720000000000005</v>
      </c>
      <c r="BH2543">
        <v>131.3125</v>
      </c>
      <c r="BI2543">
        <f>VLOOKUP(BD2543,工作表1!$K$3:$L$1000,2,FALSE)</f>
        <v>2.75</v>
      </c>
      <c r="BJ2543" t="str">
        <f>VLOOKUP(BD2543,工作表1!$K$3:$M$1000,3,FALSE)</f>
        <v>2023/11/15</v>
      </c>
      <c r="BK2543">
        <f t="shared" si="1302"/>
        <v>0.37706000000000001</v>
      </c>
      <c r="BL2543">
        <f t="shared" si="1303"/>
        <v>2.3729399999999998</v>
      </c>
      <c r="BM2543" s="43">
        <f t="shared" si="1320"/>
        <v>42689</v>
      </c>
      <c r="BN2543" s="43">
        <f t="shared" si="1304"/>
        <v>42825</v>
      </c>
      <c r="BO2543" s="45">
        <f t="shared" si="1321"/>
        <v>0.34375</v>
      </c>
      <c r="BP2543" s="45">
        <f t="shared" si="1322"/>
        <v>2.4081335616438357</v>
      </c>
      <c r="BQ2543" s="47">
        <f t="shared" si="1323"/>
        <v>110.33911234217348</v>
      </c>
      <c r="BR2543" s="47">
        <f t="shared" si="1324"/>
        <v>129.62807877265803</v>
      </c>
    </row>
    <row r="2544" spans="6:70" x14ac:dyDescent="0.25">
      <c r="F2544" s="2">
        <v>42635</v>
      </c>
      <c r="G2544">
        <v>0.42699999999999999</v>
      </c>
      <c r="H2544" s="43">
        <v>42675</v>
      </c>
      <c r="I2544">
        <v>1.6108</v>
      </c>
      <c r="L2544" s="2">
        <v>42550</v>
      </c>
      <c r="M2544" t="str">
        <v>912828R6</v>
      </c>
      <c r="N2544">
        <v>-0.42459999999999998</v>
      </c>
      <c r="O2544">
        <v>0.61565999999999999</v>
      </c>
      <c r="P2544">
        <v>0.76739999999999997</v>
      </c>
      <c r="Q2544">
        <v>133.0625</v>
      </c>
      <c r="R2544">
        <f>VLOOKUP(M2544,工作表1!$A$3:$B$1000,2,FALSE)</f>
        <v>1.625</v>
      </c>
      <c r="S2544" t="str">
        <f>VLOOKUP(M2544,工作表1!$A$3:$C$1000,3,FALSE)</f>
        <v>2023/5/31</v>
      </c>
      <c r="T2544">
        <f t="shared" si="1294"/>
        <v>0.37706000000000001</v>
      </c>
      <c r="U2544">
        <f t="shared" si="1293"/>
        <v>1.24794</v>
      </c>
      <c r="V2544" s="43">
        <f t="shared" si="1305"/>
        <v>42704</v>
      </c>
      <c r="W2544" s="43">
        <f t="shared" si="1295"/>
        <v>42643</v>
      </c>
      <c r="X2544" s="45">
        <f t="shared" si="1306"/>
        <v>0.13319672131147539</v>
      </c>
      <c r="Y2544" s="45">
        <f t="shared" si="1307"/>
        <v>0.54278576240736587</v>
      </c>
      <c r="Z2544" s="47">
        <f t="shared" si="1308"/>
        <v>102.35699275373733</v>
      </c>
      <c r="AA2544" s="47">
        <f t="shared" si="1309"/>
        <v>132.02046145498593</v>
      </c>
      <c r="AB2544" s="45">
        <f t="shared" si="1310"/>
        <v>1.3233999999999999</v>
      </c>
      <c r="AC2544" s="2" t="str">
        <f t="shared" si="1296"/>
        <v>TY2</v>
      </c>
      <c r="AD2544">
        <f t="shared" si="1297"/>
        <v>132.125</v>
      </c>
      <c r="AE2544">
        <f t="shared" si="1298"/>
        <v>131.5</v>
      </c>
      <c r="AF2544" s="49">
        <f t="shared" si="1325"/>
        <v>0.625</v>
      </c>
      <c r="AG2544" s="3">
        <f t="shared" si="1311"/>
        <v>130.69884796368845</v>
      </c>
      <c r="AH2544">
        <f t="shared" si="1312"/>
        <v>129.79902630715003</v>
      </c>
      <c r="AI2544" s="51">
        <f t="shared" si="1313"/>
        <v>0.89982165653842117</v>
      </c>
      <c r="AJ2544" s="52">
        <f t="shared" si="1314"/>
        <v>0.27482165653842117</v>
      </c>
      <c r="AK2544" s="2">
        <v>42550</v>
      </c>
      <c r="AL2544" t="str">
        <v>912828VS</v>
      </c>
      <c r="AM2544">
        <v>-0.59430000000000005</v>
      </c>
      <c r="AN2544">
        <v>0.59869000000000006</v>
      </c>
      <c r="AO2544">
        <v>0.81389999999999996</v>
      </c>
      <c r="AP2544">
        <v>132.125</v>
      </c>
      <c r="AQ2544">
        <f>VLOOKUP(AL2544,工作表1!$F$3:$G$1000,2,FALSE)</f>
        <v>2.5</v>
      </c>
      <c r="AR2544" t="str">
        <f>VLOOKUP(AL2544,工作表1!$F$3:$H$1000,3,FALSE)</f>
        <v>2023/8/15</v>
      </c>
      <c r="AS2544">
        <f t="shared" si="1299"/>
        <v>0.37706000000000001</v>
      </c>
      <c r="AT2544">
        <f t="shared" si="1300"/>
        <v>2.1229399999999998</v>
      </c>
      <c r="AU2544" s="43">
        <f t="shared" si="1315"/>
        <v>42597</v>
      </c>
      <c r="AV2544" s="43">
        <f t="shared" si="1301"/>
        <v>42734</v>
      </c>
      <c r="AW2544" s="45">
        <f t="shared" si="1316"/>
        <v>0.93406593406593408</v>
      </c>
      <c r="AX2544" s="45">
        <f t="shared" si="1317"/>
        <v>2.1874905916001808</v>
      </c>
      <c r="AY2544" s="47">
        <f t="shared" si="1318"/>
        <v>108.45342046495196</v>
      </c>
      <c r="AZ2544" s="47">
        <f t="shared" si="1319"/>
        <v>130.69884796368845</v>
      </c>
      <c r="BA2544" s="43"/>
      <c r="BC2544" s="2">
        <v>42549</v>
      </c>
      <c r="BD2544" t="str">
        <v>912828WE</v>
      </c>
      <c r="BE2544">
        <v>4.0563000000000002</v>
      </c>
      <c r="BF2544">
        <v>0.41436000000000001</v>
      </c>
      <c r="BG2544">
        <v>0.82720000000000005</v>
      </c>
      <c r="BH2544">
        <v>131.5</v>
      </c>
      <c r="BI2544">
        <f>VLOOKUP(BD2544,工作表1!$K$3:$L$1000,2,FALSE)</f>
        <v>2.75</v>
      </c>
      <c r="BJ2544" t="str">
        <f>VLOOKUP(BD2544,工作表1!$K$3:$M$1000,3,FALSE)</f>
        <v>2023/11/15</v>
      </c>
      <c r="BK2544">
        <f t="shared" si="1302"/>
        <v>0.3725</v>
      </c>
      <c r="BL2544">
        <f t="shared" si="1303"/>
        <v>2.3774999999999999</v>
      </c>
      <c r="BM2544" s="43">
        <f t="shared" si="1320"/>
        <v>42689</v>
      </c>
      <c r="BN2544" s="43">
        <f t="shared" si="1304"/>
        <v>42825</v>
      </c>
      <c r="BO2544" s="45">
        <f t="shared" si="1321"/>
        <v>0.33627717391304346</v>
      </c>
      <c r="BP2544" s="45">
        <f t="shared" si="1322"/>
        <v>2.4081949821322217</v>
      </c>
      <c r="BQ2544" s="47">
        <f t="shared" si="1323"/>
        <v>110.49535663509492</v>
      </c>
      <c r="BR2544" s="47">
        <f t="shared" si="1324"/>
        <v>129.79902630715003</v>
      </c>
    </row>
    <row r="2545" spans="6:70" x14ac:dyDescent="0.25">
      <c r="F2545" s="2">
        <v>42634</v>
      </c>
      <c r="G2545">
        <v>0.42599999999999999</v>
      </c>
      <c r="H2545" s="43">
        <v>42674</v>
      </c>
      <c r="I2545">
        <v>1.6154999999999999</v>
      </c>
      <c r="L2545" s="2">
        <v>42549</v>
      </c>
      <c r="M2545" t="str">
        <v>912828R6</v>
      </c>
      <c r="N2545">
        <v>-0.61329999999999996</v>
      </c>
      <c r="O2545">
        <v>0.63729000000000002</v>
      </c>
      <c r="P2545">
        <v>0.76739999999999997</v>
      </c>
      <c r="Q2545">
        <v>133.25</v>
      </c>
      <c r="R2545">
        <f>VLOOKUP(M2545,工作表1!$A$3:$B$1000,2,FALSE)</f>
        <v>1.625</v>
      </c>
      <c r="S2545" t="str">
        <f>VLOOKUP(M2545,工作表1!$A$3:$C$1000,3,FALSE)</f>
        <v>2023/5/31</v>
      </c>
      <c r="T2545">
        <f t="shared" si="1294"/>
        <v>0.3725</v>
      </c>
      <c r="U2545">
        <f t="shared" si="1293"/>
        <v>1.2524999999999999</v>
      </c>
      <c r="V2545" s="43">
        <f t="shared" si="1305"/>
        <v>42704</v>
      </c>
      <c r="W2545" s="43">
        <f t="shared" si="1295"/>
        <v>42643</v>
      </c>
      <c r="X2545" s="45">
        <f t="shared" si="1306"/>
        <v>0.12875683060109291</v>
      </c>
      <c r="Y2545" s="45">
        <f t="shared" si="1307"/>
        <v>0.54279792649150393</v>
      </c>
      <c r="Z2545" s="47">
        <f t="shared" si="1308"/>
        <v>102.49750067016672</v>
      </c>
      <c r="AA2545" s="47">
        <f t="shared" si="1309"/>
        <v>132.18722814429145</v>
      </c>
      <c r="AB2545" s="45">
        <f t="shared" si="1310"/>
        <v>1.272</v>
      </c>
      <c r="AC2545" s="2" t="str">
        <f t="shared" si="1296"/>
        <v>TY2</v>
      </c>
      <c r="AD2545">
        <f t="shared" si="1297"/>
        <v>132.3125</v>
      </c>
      <c r="AE2545">
        <f t="shared" si="1298"/>
        <v>131.71875</v>
      </c>
      <c r="AF2545" s="49">
        <f t="shared" si="1325"/>
        <v>0.59375</v>
      </c>
      <c r="AG2545" s="3">
        <f t="shared" si="1311"/>
        <v>130.85439302714875</v>
      </c>
      <c r="AH2545">
        <f t="shared" si="1312"/>
        <v>129.76558103841313</v>
      </c>
      <c r="AI2545" s="51">
        <f t="shared" si="1313"/>
        <v>1.088811988735614</v>
      </c>
      <c r="AJ2545" s="52">
        <f t="shared" si="1314"/>
        <v>0.49506198873561402</v>
      </c>
      <c r="AK2545" s="2">
        <v>42549</v>
      </c>
      <c r="AL2545" t="str">
        <v>912828VS</v>
      </c>
      <c r="AM2545">
        <v>-1.1302000000000001</v>
      </c>
      <c r="AN2545">
        <v>0.62863000000000002</v>
      </c>
      <c r="AO2545">
        <v>0.81389999999999996</v>
      </c>
      <c r="AP2545">
        <v>132.3125</v>
      </c>
      <c r="AQ2545">
        <f>VLOOKUP(AL2545,工作表1!$F$3:$G$1000,2,FALSE)</f>
        <v>2.5</v>
      </c>
      <c r="AR2545" t="str">
        <f>VLOOKUP(AL2545,工作表1!$F$3:$H$1000,3,FALSE)</f>
        <v>2023/8/15</v>
      </c>
      <c r="AS2545">
        <f t="shared" si="1299"/>
        <v>0.3725</v>
      </c>
      <c r="AT2545">
        <f t="shared" si="1300"/>
        <v>2.1274999999999999</v>
      </c>
      <c r="AU2545" s="43">
        <f t="shared" si="1315"/>
        <v>42597</v>
      </c>
      <c r="AV2545" s="43">
        <f t="shared" si="1301"/>
        <v>42734</v>
      </c>
      <c r="AW2545" s="45">
        <f t="shared" si="1316"/>
        <v>0.92719780219780223</v>
      </c>
      <c r="AX2545" s="45">
        <f t="shared" si="1317"/>
        <v>2.1874717748005423</v>
      </c>
      <c r="AY2545" s="47">
        <f t="shared" si="1318"/>
        <v>108.59370241782528</v>
      </c>
      <c r="AZ2545" s="47">
        <f t="shared" si="1319"/>
        <v>130.85439302714875</v>
      </c>
      <c r="BA2545" s="43"/>
      <c r="BC2545" s="2">
        <v>42548</v>
      </c>
      <c r="BD2545" t="str">
        <v>912828WE</v>
      </c>
      <c r="BE2545">
        <v>-1.9186000000000001</v>
      </c>
      <c r="BF2545">
        <v>0.63600000000000001</v>
      </c>
      <c r="BG2545">
        <v>0.82720000000000005</v>
      </c>
      <c r="BH2545">
        <v>131.71875</v>
      </c>
      <c r="BI2545">
        <f>VLOOKUP(BD2545,工作表1!$K$3:$L$1000,2,FALSE)</f>
        <v>2.75</v>
      </c>
      <c r="BJ2545" t="str">
        <f>VLOOKUP(BD2545,工作表1!$K$3:$M$1000,3,FALSE)</f>
        <v>2023/11/15</v>
      </c>
      <c r="BK2545">
        <f t="shared" si="1302"/>
        <v>0.35949999999999999</v>
      </c>
      <c r="BL2545">
        <f t="shared" si="1303"/>
        <v>2.3904999999999998</v>
      </c>
      <c r="BM2545" s="43">
        <f t="shared" si="1320"/>
        <v>42689</v>
      </c>
      <c r="BN2545" s="43">
        <f t="shared" si="1304"/>
        <v>42825</v>
      </c>
      <c r="BO2545" s="45">
        <f t="shared" si="1321"/>
        <v>0.32880434782608697</v>
      </c>
      <c r="BP2545" s="45">
        <f t="shared" si="1322"/>
        <v>2.4082564026206077</v>
      </c>
      <c r="BQ2545" s="47">
        <f t="shared" si="1323"/>
        <v>110.4890232011854</v>
      </c>
      <c r="BR2545" s="47">
        <f t="shared" si="1324"/>
        <v>129.76558103841313</v>
      </c>
    </row>
    <row r="2546" spans="6:70" x14ac:dyDescent="0.25">
      <c r="F2546" s="2">
        <v>42633</v>
      </c>
      <c r="G2546">
        <v>0.45050000000000001</v>
      </c>
      <c r="H2546" s="43">
        <v>42671</v>
      </c>
      <c r="I2546">
        <v>1.6345000000000001</v>
      </c>
      <c r="L2546" s="2">
        <v>42548</v>
      </c>
      <c r="M2546" t="str">
        <v>912828R2</v>
      </c>
      <c r="N2546">
        <v>-1.3924000000000001</v>
      </c>
      <c r="O2546">
        <v>0.72716999999999998</v>
      </c>
      <c r="P2546">
        <v>0.76739999999999997</v>
      </c>
      <c r="Q2546">
        <v>133.28125</v>
      </c>
      <c r="R2546">
        <f>VLOOKUP(M2546,工作表1!$A$3:$B$1000,2,FALSE)</f>
        <v>1.625</v>
      </c>
      <c r="S2546" t="str">
        <f>VLOOKUP(M2546,工作表1!$A$3:$C$1000,3,FALSE)</f>
        <v>2023/4/30</v>
      </c>
      <c r="T2546">
        <f t="shared" si="1294"/>
        <v>0.35949999999999999</v>
      </c>
      <c r="U2546">
        <f t="shared" si="1293"/>
        <v>1.2655000000000001</v>
      </c>
      <c r="V2546" s="43">
        <f t="shared" si="1305"/>
        <v>42674</v>
      </c>
      <c r="W2546" s="43">
        <f t="shared" si="1295"/>
        <v>42643</v>
      </c>
      <c r="X2546" s="45">
        <f t="shared" si="1306"/>
        <v>0.26195355191256831</v>
      </c>
      <c r="Y2546" s="45">
        <f t="shared" si="1307"/>
        <v>0.68044670259749984</v>
      </c>
      <c r="Z2546" s="47">
        <f t="shared" si="1308"/>
        <v>102.49511489980516</v>
      </c>
      <c r="AA2546" s="47">
        <f t="shared" si="1309"/>
        <v>132.16488511519455</v>
      </c>
      <c r="AB2546" s="45">
        <f t="shared" si="1310"/>
        <v>1.2394000000000001</v>
      </c>
      <c r="AC2546" s="2" t="str">
        <f t="shared" si="1296"/>
        <v>TY2</v>
      </c>
      <c r="AD2546">
        <f t="shared" si="1297"/>
        <v>132.53125</v>
      </c>
      <c r="AE2546">
        <f t="shared" si="1298"/>
        <v>130.8125</v>
      </c>
      <c r="AF2546" s="49">
        <f t="shared" si="1325"/>
        <v>1.71875</v>
      </c>
      <c r="AG2546" s="3">
        <f t="shared" si="1311"/>
        <v>130.84050637025959</v>
      </c>
      <c r="AH2546">
        <f t="shared" si="1312"/>
        <v>128.81772967426821</v>
      </c>
      <c r="AI2546" s="51">
        <f t="shared" si="1313"/>
        <v>2.0227766959913822</v>
      </c>
      <c r="AJ2546" s="52">
        <f t="shared" si="1314"/>
        <v>0.30402669599138221</v>
      </c>
      <c r="AK2546" s="2">
        <v>42548</v>
      </c>
      <c r="AL2546" t="str">
        <v>912828VS</v>
      </c>
      <c r="AM2546">
        <v>-6.4913999999999996</v>
      </c>
      <c r="AN2546">
        <v>0.92847999999999997</v>
      </c>
      <c r="AO2546">
        <v>0.81389999999999996</v>
      </c>
      <c r="AP2546">
        <v>132.53125</v>
      </c>
      <c r="AQ2546">
        <f>VLOOKUP(AL2546,工作表1!$F$3:$G$1000,2,FALSE)</f>
        <v>2.5</v>
      </c>
      <c r="AR2546" t="str">
        <f>VLOOKUP(AL2546,工作表1!$F$3:$H$1000,3,FALSE)</f>
        <v>2023/8/15</v>
      </c>
      <c r="AS2546">
        <f t="shared" si="1299"/>
        <v>0.35949999999999999</v>
      </c>
      <c r="AT2546">
        <f t="shared" si="1300"/>
        <v>2.1404999999999998</v>
      </c>
      <c r="AU2546" s="43">
        <f t="shared" si="1315"/>
        <v>42597</v>
      </c>
      <c r="AV2546" s="43">
        <f t="shared" si="1301"/>
        <v>42734</v>
      </c>
      <c r="AW2546" s="45">
        <f t="shared" si="1316"/>
        <v>0.92032967032967039</v>
      </c>
      <c r="AX2546" s="45">
        <f t="shared" si="1317"/>
        <v>2.187452958000903</v>
      </c>
      <c r="AY2546" s="47">
        <f t="shared" si="1318"/>
        <v>108.60044644906174</v>
      </c>
      <c r="AZ2546" s="47">
        <f t="shared" si="1319"/>
        <v>130.84050637025959</v>
      </c>
      <c r="BA2546" s="43"/>
      <c r="BC2546" s="2">
        <v>42545</v>
      </c>
      <c r="BD2546" t="str">
        <v>912828WE</v>
      </c>
      <c r="BE2546">
        <v>-2.7208000000000001</v>
      </c>
      <c r="BF2546">
        <v>0.66603000000000001</v>
      </c>
      <c r="BG2546">
        <v>0.82720000000000005</v>
      </c>
      <c r="BH2546">
        <v>130.8125</v>
      </c>
      <c r="BI2546">
        <f>VLOOKUP(BD2546,工作表1!$K$3:$L$1000,2,FALSE)</f>
        <v>2.75</v>
      </c>
      <c r="BJ2546" t="str">
        <f>VLOOKUP(BD2546,工作表1!$K$3:$M$1000,3,FALSE)</f>
        <v>2023/11/15</v>
      </c>
      <c r="BK2546">
        <f t="shared" si="1302"/>
        <v>0.35088000000000003</v>
      </c>
      <c r="BL2546">
        <f t="shared" si="1303"/>
        <v>2.3991199999999999</v>
      </c>
      <c r="BM2546" s="43">
        <f t="shared" si="1320"/>
        <v>42689</v>
      </c>
      <c r="BN2546" s="43">
        <f t="shared" si="1304"/>
        <v>42825</v>
      </c>
      <c r="BO2546" s="45">
        <f t="shared" si="1321"/>
        <v>0.32133152173913043</v>
      </c>
      <c r="BP2546" s="45">
        <f t="shared" si="1322"/>
        <v>2.4083178231089932</v>
      </c>
      <c r="BQ2546" s="47">
        <f t="shared" si="1323"/>
        <v>109.72299510070992</v>
      </c>
      <c r="BR2546" s="47">
        <f t="shared" si="1324"/>
        <v>128.81772967426821</v>
      </c>
    </row>
    <row r="2547" spans="6:70" x14ac:dyDescent="0.25">
      <c r="F2547" s="2">
        <v>42632</v>
      </c>
      <c r="G2547">
        <v>0.44469999999999998</v>
      </c>
      <c r="H2547" s="43">
        <v>42670</v>
      </c>
      <c r="I2547">
        <v>1.6434</v>
      </c>
      <c r="L2547" s="2">
        <v>42545</v>
      </c>
      <c r="M2547" t="str">
        <v>912828VB</v>
      </c>
      <c r="N2547">
        <v>-1.21</v>
      </c>
      <c r="O2547">
        <v>0.70421</v>
      </c>
      <c r="P2547">
        <v>0.77400000000000002</v>
      </c>
      <c r="Q2547">
        <v>132.375</v>
      </c>
      <c r="R2547">
        <f>VLOOKUP(M2547,工作表1!$A$3:$B$1000,2,FALSE)</f>
        <v>1.75</v>
      </c>
      <c r="S2547" t="str">
        <f>VLOOKUP(M2547,工作表1!$A$3:$C$1000,3,FALSE)</f>
        <v>2023/5/15</v>
      </c>
      <c r="T2547">
        <f t="shared" si="1294"/>
        <v>0.35088000000000003</v>
      </c>
      <c r="U2547">
        <f t="shared" si="1293"/>
        <v>1.3991199999999999</v>
      </c>
      <c r="V2547" s="43">
        <f t="shared" si="1305"/>
        <v>42689</v>
      </c>
      <c r="W2547" s="43">
        <f t="shared" si="1295"/>
        <v>42643</v>
      </c>
      <c r="X2547" s="45">
        <f t="shared" si="1306"/>
        <v>0.20448369565217392</v>
      </c>
      <c r="Y2547" s="45">
        <f t="shared" si="1307"/>
        <v>0.6599631477069684</v>
      </c>
      <c r="Z2547" s="47">
        <f t="shared" si="1308"/>
        <v>102.71441902072958</v>
      </c>
      <c r="AA2547" s="47">
        <f t="shared" si="1309"/>
        <v>131.30356627812455</v>
      </c>
      <c r="AB2547" s="45">
        <f t="shared" si="1310"/>
        <v>1.3422000000000001</v>
      </c>
      <c r="AC2547" s="2" t="str">
        <f t="shared" si="1296"/>
        <v>TY2</v>
      </c>
      <c r="AD2547">
        <f t="shared" si="1297"/>
        <v>131.625</v>
      </c>
      <c r="AE2547">
        <f t="shared" si="1298"/>
        <v>129.25</v>
      </c>
      <c r="AF2547" s="49">
        <f t="shared" si="1325"/>
        <v>2.375</v>
      </c>
      <c r="AG2547" s="3">
        <f t="shared" si="1311"/>
        <v>129.95819696824495</v>
      </c>
      <c r="AH2547">
        <f t="shared" si="1312"/>
        <v>127.31167634723745</v>
      </c>
      <c r="AI2547" s="51">
        <f t="shared" si="1313"/>
        <v>2.6465206210074967</v>
      </c>
      <c r="AJ2547" s="52">
        <f t="shared" si="1314"/>
        <v>0.27152062100749674</v>
      </c>
      <c r="AK2547" s="2">
        <v>42545</v>
      </c>
      <c r="AL2547" t="str">
        <v>912828VS</v>
      </c>
      <c r="AM2547">
        <v>-5.6193999999999997</v>
      </c>
      <c r="AN2547">
        <v>0.88</v>
      </c>
      <c r="AO2547">
        <v>0.81389999999999996</v>
      </c>
      <c r="AP2547">
        <v>131.625</v>
      </c>
      <c r="AQ2547">
        <f>VLOOKUP(AL2547,工作表1!$F$3:$G$1000,2,FALSE)</f>
        <v>2.5</v>
      </c>
      <c r="AR2547" t="str">
        <f>VLOOKUP(AL2547,工作表1!$F$3:$H$1000,3,FALSE)</f>
        <v>2023/8/15</v>
      </c>
      <c r="AS2547">
        <f t="shared" si="1299"/>
        <v>0.35088000000000003</v>
      </c>
      <c r="AT2547">
        <f t="shared" si="1300"/>
        <v>2.1491199999999999</v>
      </c>
      <c r="AU2547" s="43">
        <f t="shared" si="1315"/>
        <v>42597</v>
      </c>
      <c r="AV2547" s="43">
        <f t="shared" si="1301"/>
        <v>42734</v>
      </c>
      <c r="AW2547" s="45">
        <f t="shared" si="1316"/>
        <v>0.91346153846153844</v>
      </c>
      <c r="AX2547" s="45">
        <f t="shared" si="1317"/>
        <v>2.1874341412012646</v>
      </c>
      <c r="AY2547" s="47">
        <f t="shared" si="1318"/>
        <v>107.89819043026277</v>
      </c>
      <c r="AZ2547" s="47">
        <f t="shared" si="1319"/>
        <v>129.95819696824495</v>
      </c>
      <c r="BA2547" s="43"/>
      <c r="BC2547" s="2">
        <v>42544</v>
      </c>
      <c r="BD2547" t="str">
        <v>912828WE</v>
      </c>
      <c r="BE2547">
        <v>-2.0912999999999999</v>
      </c>
      <c r="BF2547">
        <v>0.64271999999999996</v>
      </c>
      <c r="BG2547">
        <v>0.82720000000000005</v>
      </c>
      <c r="BH2547">
        <v>129.25</v>
      </c>
      <c r="BI2547">
        <f>VLOOKUP(BD2547,工作表1!$K$3:$L$1000,2,FALSE)</f>
        <v>2.75</v>
      </c>
      <c r="BJ2547" t="str">
        <f>VLOOKUP(BD2547,工作表1!$K$3:$M$1000,3,FALSE)</f>
        <v>2023/11/15</v>
      </c>
      <c r="BK2547">
        <f t="shared" si="1302"/>
        <v>0.39450000000000002</v>
      </c>
      <c r="BL2547">
        <f t="shared" si="1303"/>
        <v>2.3555000000000001</v>
      </c>
      <c r="BM2547" s="43">
        <f t="shared" si="1320"/>
        <v>42689</v>
      </c>
      <c r="BN2547" s="43">
        <f t="shared" si="1304"/>
        <v>42825</v>
      </c>
      <c r="BO2547" s="45">
        <f t="shared" si="1321"/>
        <v>0.29891304347826086</v>
      </c>
      <c r="BP2547" s="45">
        <f t="shared" si="1322"/>
        <v>2.4085020845741512</v>
      </c>
      <c r="BQ2547" s="47">
        <f t="shared" si="1323"/>
        <v>108.47753876575904</v>
      </c>
      <c r="BR2547" s="47">
        <f t="shared" si="1324"/>
        <v>127.31167634723745</v>
      </c>
    </row>
    <row r="2548" spans="6:70" x14ac:dyDescent="0.25">
      <c r="F2548" s="2">
        <v>42629</v>
      </c>
      <c r="G2548">
        <v>0.44292999999999999</v>
      </c>
      <c r="H2548" s="43">
        <v>42669</v>
      </c>
      <c r="I2548">
        <v>1.5853999999999999</v>
      </c>
      <c r="L2548" s="2">
        <v>42544</v>
      </c>
      <c r="M2548" t="str">
        <v>912828R6</v>
      </c>
      <c r="N2548">
        <v>-0.80130000000000001</v>
      </c>
      <c r="O2548">
        <v>0.65630999999999995</v>
      </c>
      <c r="P2548">
        <v>0.76739999999999997</v>
      </c>
      <c r="Q2548">
        <v>130.8125</v>
      </c>
      <c r="R2548">
        <f>VLOOKUP(M2548,工作表1!$A$3:$B$1000,2,FALSE)</f>
        <v>1.625</v>
      </c>
      <c r="S2548" t="str">
        <f>VLOOKUP(M2548,工作表1!$A$3:$C$1000,3,FALSE)</f>
        <v>2023/5/31</v>
      </c>
      <c r="T2548">
        <f t="shared" si="1294"/>
        <v>0.39450000000000002</v>
      </c>
      <c r="U2548">
        <f t="shared" si="1293"/>
        <v>1.2304999999999999</v>
      </c>
      <c r="V2548" s="43">
        <f t="shared" si="1305"/>
        <v>42704</v>
      </c>
      <c r="W2548" s="43">
        <f t="shared" si="1295"/>
        <v>42643</v>
      </c>
      <c r="X2548" s="45">
        <f t="shared" si="1306"/>
        <v>0.10655737704918034</v>
      </c>
      <c r="Y2548" s="45">
        <f t="shared" si="1307"/>
        <v>0.54285874691219405</v>
      </c>
      <c r="Z2548" s="47">
        <f t="shared" si="1308"/>
        <v>100.63814787679314</v>
      </c>
      <c r="AA2548" s="47">
        <f t="shared" si="1309"/>
        <v>129.6980529643337</v>
      </c>
      <c r="AB2548" s="45">
        <f t="shared" si="1310"/>
        <v>1.5499000000000001</v>
      </c>
      <c r="AC2548" s="2" t="str">
        <f t="shared" si="1296"/>
        <v>TY2</v>
      </c>
      <c r="AD2548">
        <f t="shared" si="1297"/>
        <v>130.0625</v>
      </c>
      <c r="AE2548">
        <f t="shared" si="1298"/>
        <v>129.84375</v>
      </c>
      <c r="AF2548" s="49">
        <f t="shared" si="1325"/>
        <v>0.21875</v>
      </c>
      <c r="AG2548" s="3">
        <f t="shared" si="1311"/>
        <v>128.43455567264584</v>
      </c>
      <c r="AH2548">
        <f t="shared" si="1312"/>
        <v>127.77996229457142</v>
      </c>
      <c r="AI2548" s="51">
        <f t="shared" si="1313"/>
        <v>0.65459337807442353</v>
      </c>
      <c r="AJ2548" s="52">
        <f t="shared" si="1314"/>
        <v>0.43584337807442353</v>
      </c>
      <c r="AK2548" s="2">
        <v>42544</v>
      </c>
      <c r="AL2548" t="str">
        <v>912828VS</v>
      </c>
      <c r="AM2548">
        <v>-5.0388999999999999</v>
      </c>
      <c r="AN2548">
        <v>0.84621000000000002</v>
      </c>
      <c r="AO2548">
        <v>0.81389999999999996</v>
      </c>
      <c r="AP2548">
        <v>130.0625</v>
      </c>
      <c r="AQ2548">
        <f>VLOOKUP(AL2548,工作表1!$F$3:$G$1000,2,FALSE)</f>
        <v>2.5</v>
      </c>
      <c r="AR2548" t="str">
        <f>VLOOKUP(AL2548,工作表1!$F$3:$H$1000,3,FALSE)</f>
        <v>2023/8/15</v>
      </c>
      <c r="AS2548">
        <f t="shared" si="1299"/>
        <v>0.39450000000000002</v>
      </c>
      <c r="AT2548">
        <f t="shared" si="1300"/>
        <v>2.1055000000000001</v>
      </c>
      <c r="AU2548" s="43">
        <f t="shared" si="1315"/>
        <v>42597</v>
      </c>
      <c r="AV2548" s="43">
        <f t="shared" si="1301"/>
        <v>42734</v>
      </c>
      <c r="AW2548" s="45">
        <f t="shared" si="1316"/>
        <v>0.8928571428571429</v>
      </c>
      <c r="AX2548" s="45">
        <f t="shared" si="1317"/>
        <v>2.1873776908023483</v>
      </c>
      <c r="AY2548" s="47">
        <f t="shared" si="1318"/>
        <v>106.66947592361028</v>
      </c>
      <c r="AZ2548" s="47">
        <f t="shared" si="1319"/>
        <v>128.43455567264584</v>
      </c>
      <c r="BA2548" s="43"/>
      <c r="BC2548" s="2">
        <v>42543</v>
      </c>
      <c r="BD2548" t="str">
        <v>912828WE</v>
      </c>
      <c r="BE2548">
        <v>-6.8337000000000003</v>
      </c>
      <c r="BF2548">
        <v>0.74712000000000001</v>
      </c>
      <c r="BG2548">
        <v>0.82720000000000005</v>
      </c>
      <c r="BH2548">
        <v>129.84375</v>
      </c>
      <c r="BI2548">
        <f>VLOOKUP(BD2548,工作表1!$K$3:$L$1000,2,FALSE)</f>
        <v>2.75</v>
      </c>
      <c r="BJ2548" t="str">
        <f>VLOOKUP(BD2548,工作表1!$K$3:$M$1000,3,FALSE)</f>
        <v>2023/11/15</v>
      </c>
      <c r="BK2548">
        <f t="shared" si="1302"/>
        <v>0.38622000000000001</v>
      </c>
      <c r="BL2548">
        <f t="shared" si="1303"/>
        <v>2.3637800000000002</v>
      </c>
      <c r="BM2548" s="43">
        <f t="shared" si="1320"/>
        <v>42689</v>
      </c>
      <c r="BN2548" s="43">
        <f t="shared" si="1304"/>
        <v>42825</v>
      </c>
      <c r="BO2548" s="45">
        <f t="shared" si="1321"/>
        <v>0.29144021739130432</v>
      </c>
      <c r="BP2548" s="45">
        <f t="shared" si="1322"/>
        <v>2.4085635050625371</v>
      </c>
      <c r="BQ2548" s="47">
        <f t="shared" si="1323"/>
        <v>108.88267261600555</v>
      </c>
      <c r="BR2548" s="47">
        <f t="shared" si="1324"/>
        <v>127.77996229457142</v>
      </c>
    </row>
    <row r="2549" spans="6:70" x14ac:dyDescent="0.25">
      <c r="F2549" s="2">
        <v>42628</v>
      </c>
      <c r="G2549">
        <v>0.43583</v>
      </c>
      <c r="H2549" s="43">
        <v>42668</v>
      </c>
      <c r="I2549">
        <v>1.5491999999999999</v>
      </c>
      <c r="L2549" s="2">
        <v>42543</v>
      </c>
      <c r="M2549" t="str">
        <v>912828R6</v>
      </c>
      <c r="N2549">
        <v>-1.5417000000000001</v>
      </c>
      <c r="O2549">
        <v>0.66820999999999997</v>
      </c>
      <c r="P2549">
        <v>0.76739999999999997</v>
      </c>
      <c r="Q2549">
        <v>131.34375</v>
      </c>
      <c r="R2549">
        <f>VLOOKUP(M2549,工作表1!$A$3:$B$1000,2,FALSE)</f>
        <v>1.625</v>
      </c>
      <c r="S2549" t="str">
        <f>VLOOKUP(M2549,工作表1!$A$3:$C$1000,3,FALSE)</f>
        <v>2023/5/31</v>
      </c>
      <c r="T2549">
        <f t="shared" si="1294"/>
        <v>0.38622000000000001</v>
      </c>
      <c r="U2549">
        <f t="shared" si="1293"/>
        <v>1.23878</v>
      </c>
      <c r="V2549" s="43">
        <f t="shared" si="1305"/>
        <v>42704</v>
      </c>
      <c r="W2549" s="43">
        <f t="shared" si="1295"/>
        <v>42643</v>
      </c>
      <c r="X2549" s="45">
        <f t="shared" si="1306"/>
        <v>0.10211748633879782</v>
      </c>
      <c r="Y2549" s="45">
        <f t="shared" si="1307"/>
        <v>0.54287091099633211</v>
      </c>
      <c r="Z2549" s="47">
        <f t="shared" si="1308"/>
        <v>101.04432790538544</v>
      </c>
      <c r="AA2549" s="47">
        <f t="shared" si="1309"/>
        <v>130.20964836957273</v>
      </c>
      <c r="AB2549" s="45">
        <f t="shared" si="1310"/>
        <v>1.4633</v>
      </c>
      <c r="AC2549" s="2" t="str">
        <f t="shared" si="1296"/>
        <v>TY2</v>
      </c>
      <c r="AD2549">
        <f t="shared" si="1297"/>
        <v>130.65625</v>
      </c>
      <c r="AE2549">
        <f t="shared" si="1298"/>
        <v>130.5625</v>
      </c>
      <c r="AF2549" s="49">
        <f t="shared" si="1325"/>
        <v>9.375E-2</v>
      </c>
      <c r="AG2549" s="3">
        <f t="shared" si="1311"/>
        <v>128.91254190329633</v>
      </c>
      <c r="AH2549">
        <f t="shared" si="1312"/>
        <v>127.96719761413783</v>
      </c>
      <c r="AI2549" s="51">
        <f t="shared" si="1313"/>
        <v>0.94534428915849844</v>
      </c>
      <c r="AJ2549" s="52">
        <f t="shared" si="1314"/>
        <v>0.85159428915849844</v>
      </c>
      <c r="AK2549" s="2">
        <v>42543</v>
      </c>
      <c r="AL2549" t="str">
        <v>912828VS</v>
      </c>
      <c r="AM2549">
        <v>-8.8963999999999999</v>
      </c>
      <c r="AN2549">
        <v>0.98701000000000005</v>
      </c>
      <c r="AO2549">
        <v>0.81389999999999996</v>
      </c>
      <c r="AP2549">
        <v>130.65625</v>
      </c>
      <c r="AQ2549">
        <f>VLOOKUP(AL2549,工作表1!$F$3:$G$1000,2,FALSE)</f>
        <v>2.5</v>
      </c>
      <c r="AR2549" t="str">
        <f>VLOOKUP(AL2549,工作表1!$F$3:$H$1000,3,FALSE)</f>
        <v>2023/8/15</v>
      </c>
      <c r="AS2549">
        <f t="shared" si="1299"/>
        <v>0.38622000000000001</v>
      </c>
      <c r="AT2549">
        <f t="shared" si="1300"/>
        <v>2.1137800000000002</v>
      </c>
      <c r="AU2549" s="43">
        <f t="shared" si="1315"/>
        <v>42597</v>
      </c>
      <c r="AV2549" s="43">
        <f t="shared" si="1301"/>
        <v>42734</v>
      </c>
      <c r="AW2549" s="45">
        <f t="shared" si="1316"/>
        <v>0.88598901098901106</v>
      </c>
      <c r="AX2549" s="45">
        <f t="shared" si="1317"/>
        <v>2.1873588740027095</v>
      </c>
      <c r="AY2549" s="47">
        <f t="shared" si="1318"/>
        <v>107.07418363134857</v>
      </c>
      <c r="AZ2549" s="47">
        <f t="shared" si="1319"/>
        <v>128.91254190329633</v>
      </c>
      <c r="BA2549" s="43"/>
      <c r="BC2549" s="2">
        <v>42542</v>
      </c>
      <c r="BD2549" t="str">
        <v>912828VS</v>
      </c>
      <c r="BE2549">
        <v>-9.1341000000000001</v>
      </c>
      <c r="BF2549">
        <v>0.99789000000000005</v>
      </c>
      <c r="BG2549">
        <v>0.81389999999999996</v>
      </c>
      <c r="BH2549">
        <v>130.5625</v>
      </c>
      <c r="BI2549">
        <f>VLOOKUP(BD2549,工作表1!$K$3:$L$1000,2,FALSE)</f>
        <v>2.5</v>
      </c>
      <c r="BJ2549" t="str">
        <f>VLOOKUP(BD2549,工作表1!$K$3:$M$1000,3,FALSE)</f>
        <v>2023/8/15</v>
      </c>
      <c r="BK2549">
        <f t="shared" si="1302"/>
        <v>0.38947999999999999</v>
      </c>
      <c r="BL2549">
        <f t="shared" si="1303"/>
        <v>2.1105200000000002</v>
      </c>
      <c r="BM2549" s="43">
        <f t="shared" si="1320"/>
        <v>42597</v>
      </c>
      <c r="BN2549" s="43">
        <f t="shared" si="1304"/>
        <v>42825</v>
      </c>
      <c r="BO2549" s="45">
        <f t="shared" si="1321"/>
        <v>0.87912087912087922</v>
      </c>
      <c r="BP2549" s="45">
        <f t="shared" si="1322"/>
        <v>2.8106277284359478</v>
      </c>
      <c r="BQ2549" s="47">
        <f t="shared" si="1323"/>
        <v>107.34436399202805</v>
      </c>
      <c r="BR2549" s="47">
        <f t="shared" si="1324"/>
        <v>127.96719761413783</v>
      </c>
    </row>
    <row r="2550" spans="6:70" x14ac:dyDescent="0.25">
      <c r="F2550" s="2">
        <v>42627</v>
      </c>
      <c r="G2550">
        <v>0.437</v>
      </c>
      <c r="H2550" s="43">
        <v>42667</v>
      </c>
      <c r="I2550">
        <v>1.5539000000000001</v>
      </c>
      <c r="L2550" s="2">
        <v>42542</v>
      </c>
      <c r="M2550" t="str">
        <v>#N/A N/A</v>
      </c>
      <c r="N2550" t="str">
        <v>#N/A N/A</v>
      </c>
      <c r="O2550" t="str">
        <v>#N/A N/A</v>
      </c>
      <c r="P2550" t="str">
        <v>#N/A N/A</v>
      </c>
      <c r="Q2550">
        <v>131.34375</v>
      </c>
      <c r="R2550" t="e">
        <f>VLOOKUP(M2550,工作表1!$A$3:$B$1000,2,FALSE)</f>
        <v>#N/A</v>
      </c>
      <c r="S2550" t="e">
        <f>VLOOKUP(M2550,工作表1!$A$3:$C$1000,3,FALSE)</f>
        <v>#N/A</v>
      </c>
      <c r="T2550">
        <f t="shared" si="1294"/>
        <v>0.38947999999999999</v>
      </c>
      <c r="U2550" t="e">
        <f t="shared" si="1293"/>
        <v>#N/A</v>
      </c>
      <c r="V2550" s="43" t="e">
        <f t="shared" si="1305"/>
        <v>#N/A</v>
      </c>
      <c r="W2550" s="43">
        <f t="shared" si="1295"/>
        <v>42643</v>
      </c>
      <c r="X2550" s="45" t="e">
        <f t="shared" si="1306"/>
        <v>#N/A</v>
      </c>
      <c r="Y2550" s="45" t="e">
        <f t="shared" si="1307"/>
        <v>#N/A</v>
      </c>
      <c r="Z2550" s="47" t="e">
        <f t="shared" si="1308"/>
        <v>#VALUE!</v>
      </c>
      <c r="AA2550" s="47" t="e">
        <f t="shared" si="1309"/>
        <v>#VALUE!</v>
      </c>
      <c r="AB2550" s="45">
        <f t="shared" si="1310"/>
        <v>1.4870000000000001</v>
      </c>
      <c r="AC2550" s="2" t="str">
        <f t="shared" si="1296"/>
        <v>TY2</v>
      </c>
      <c r="AD2550">
        <f t="shared" si="1297"/>
        <v>131.25</v>
      </c>
      <c r="AE2550">
        <f t="shared" si="1298"/>
        <v>130.734375</v>
      </c>
      <c r="AF2550" s="49">
        <f t="shared" si="1325"/>
        <v>0.515625</v>
      </c>
      <c r="AG2550" s="3">
        <f t="shared" si="1311"/>
        <v>129.04569585298543</v>
      </c>
      <c r="AH2550">
        <f t="shared" si="1312"/>
        <v>128.17084767552814</v>
      </c>
      <c r="AI2550" s="51">
        <f t="shared" si="1313"/>
        <v>0.87484817745729515</v>
      </c>
      <c r="AJ2550" s="52">
        <f t="shared" si="1314"/>
        <v>0.35922317745729515</v>
      </c>
      <c r="AK2550" s="2">
        <v>42542</v>
      </c>
      <c r="AL2550" t="str">
        <v>912828R6</v>
      </c>
      <c r="AM2550">
        <v>-1.8407</v>
      </c>
      <c r="AN2550">
        <v>0.69989999999999997</v>
      </c>
      <c r="AO2550">
        <v>0.76739999999999997</v>
      </c>
      <c r="AP2550">
        <v>131.25</v>
      </c>
      <c r="AQ2550">
        <f>VLOOKUP(AL2550,工作表1!$F$3:$G$1000,2,FALSE)</f>
        <v>1.625</v>
      </c>
      <c r="AR2550" t="str">
        <f>VLOOKUP(AL2550,工作表1!$F$3:$H$1000,3,FALSE)</f>
        <v>2023/5/31</v>
      </c>
      <c r="AS2550">
        <f t="shared" si="1299"/>
        <v>0.38947999999999999</v>
      </c>
      <c r="AT2550">
        <f t="shared" si="1300"/>
        <v>1.23552</v>
      </c>
      <c r="AU2550" s="43">
        <f t="shared" si="1315"/>
        <v>42704</v>
      </c>
      <c r="AV2550" s="43">
        <f t="shared" si="1301"/>
        <v>42734</v>
      </c>
      <c r="AW2550" s="45">
        <f t="shared" si="1316"/>
        <v>9.7677595628415298E-2</v>
      </c>
      <c r="AX2550" s="45">
        <f t="shared" si="1317"/>
        <v>0.94802006138183992</v>
      </c>
      <c r="AY2550" s="47">
        <f t="shared" si="1318"/>
        <v>101.19153087733748</v>
      </c>
      <c r="AZ2550" s="47">
        <f t="shared" si="1319"/>
        <v>129.04569585298543</v>
      </c>
      <c r="BA2550" s="43"/>
      <c r="BC2550" s="2">
        <v>42541</v>
      </c>
      <c r="BD2550" t="str">
        <v>912828VS</v>
      </c>
      <c r="BE2550">
        <v>-8.2690000000000001</v>
      </c>
      <c r="BF2550">
        <v>0.94716999999999996</v>
      </c>
      <c r="BG2550">
        <v>0.81389999999999996</v>
      </c>
      <c r="BH2550">
        <v>130.734375</v>
      </c>
      <c r="BI2550">
        <f>VLOOKUP(BD2550,工作表1!$K$3:$L$1000,2,FALSE)</f>
        <v>2.5</v>
      </c>
      <c r="BJ2550" t="str">
        <f>VLOOKUP(BD2550,工作表1!$K$3:$M$1000,3,FALSE)</f>
        <v>2023/8/15</v>
      </c>
      <c r="BK2550">
        <f t="shared" si="1302"/>
        <v>0.38551000000000002</v>
      </c>
      <c r="BL2550">
        <f t="shared" si="1303"/>
        <v>2.11449</v>
      </c>
      <c r="BM2550" s="43">
        <f t="shared" si="1320"/>
        <v>42597</v>
      </c>
      <c r="BN2550" s="43">
        <f t="shared" si="1304"/>
        <v>42825</v>
      </c>
      <c r="BO2550" s="45">
        <f t="shared" si="1321"/>
        <v>0.87225274725274726</v>
      </c>
      <c r="BP2550" s="45">
        <f t="shared" si="1322"/>
        <v>2.8106089116363089</v>
      </c>
      <c r="BQ2550" s="47">
        <f t="shared" si="1323"/>
        <v>107.52455429716106</v>
      </c>
      <c r="BR2550" s="47">
        <f t="shared" si="1324"/>
        <v>128.17084767552814</v>
      </c>
    </row>
    <row r="2551" spans="6:70" x14ac:dyDescent="0.25">
      <c r="F2551" s="2">
        <v>42626</v>
      </c>
      <c r="G2551">
        <v>0.43753999999999998</v>
      </c>
      <c r="H2551" s="43">
        <v>42664</v>
      </c>
      <c r="I2551">
        <v>1.5275000000000001</v>
      </c>
      <c r="L2551" s="2">
        <v>42541</v>
      </c>
      <c r="M2551" t="str">
        <v>912828N3</v>
      </c>
      <c r="N2551">
        <v>0.77200000000000002</v>
      </c>
      <c r="O2551">
        <v>-0.43428</v>
      </c>
      <c r="P2551">
        <v>0.79390000000000005</v>
      </c>
      <c r="Q2551">
        <v>131.390625</v>
      </c>
      <c r="R2551">
        <f>VLOOKUP(M2551,工作表1!$A$3:$B$1000,2,FALSE)</f>
        <v>2.125</v>
      </c>
      <c r="S2551" t="str">
        <f>VLOOKUP(M2551,工作表1!$A$3:$C$1000,3,FALSE)</f>
        <v>2022/12/31</v>
      </c>
      <c r="T2551">
        <f t="shared" si="1294"/>
        <v>0.38551000000000002</v>
      </c>
      <c r="U2551">
        <f t="shared" si="1293"/>
        <v>1.73949</v>
      </c>
      <c r="V2551" s="43">
        <f t="shared" si="1305"/>
        <v>42551</v>
      </c>
      <c r="W2551" s="43">
        <f t="shared" si="1295"/>
        <v>42643</v>
      </c>
      <c r="X2551" s="45">
        <f t="shared" si="1306"/>
        <v>1.0099587912087911</v>
      </c>
      <c r="Y2551" s="45">
        <f t="shared" si="1307"/>
        <v>1.597972489838928</v>
      </c>
      <c r="Z2551" s="47">
        <f t="shared" si="1308"/>
        <v>105.0333506440263</v>
      </c>
      <c r="AA2551" s="47">
        <f t="shared" si="1309"/>
        <v>130.85911610251009</v>
      </c>
      <c r="AB2551" s="45">
        <f t="shared" si="1310"/>
        <v>1.4729000000000001</v>
      </c>
      <c r="AC2551" s="2" t="str">
        <f t="shared" si="1296"/>
        <v>TY2</v>
      </c>
      <c r="AD2551">
        <f t="shared" si="1297"/>
        <v>131.453125</v>
      </c>
      <c r="AE2551">
        <f t="shared" si="1298"/>
        <v>131.140625</v>
      </c>
      <c r="AF2551" s="49">
        <f t="shared" si="1325"/>
        <v>0.3125</v>
      </c>
      <c r="AG2551" s="3">
        <f t="shared" si="1311"/>
        <v>129.26364808753658</v>
      </c>
      <c r="AH2551">
        <f t="shared" si="1312"/>
        <v>128.58200036801153</v>
      </c>
      <c r="AI2551" s="51">
        <f t="shared" si="1313"/>
        <v>0.68164771952504566</v>
      </c>
      <c r="AJ2551" s="52">
        <f t="shared" si="1314"/>
        <v>0.36914771952504566</v>
      </c>
      <c r="AK2551" s="2">
        <v>42541</v>
      </c>
      <c r="AL2551" t="str">
        <v>912828R6</v>
      </c>
      <c r="AM2551">
        <v>-1.419</v>
      </c>
      <c r="AN2551">
        <v>0.65112999999999999</v>
      </c>
      <c r="AO2551">
        <v>0.76739999999999997</v>
      </c>
      <c r="AP2551">
        <v>131.453125</v>
      </c>
      <c r="AQ2551">
        <f>VLOOKUP(AL2551,工作表1!$F$3:$G$1000,2,FALSE)</f>
        <v>1.625</v>
      </c>
      <c r="AR2551" t="str">
        <f>VLOOKUP(AL2551,工作表1!$F$3:$H$1000,3,FALSE)</f>
        <v>2023/5/31</v>
      </c>
      <c r="AS2551">
        <f t="shared" si="1299"/>
        <v>0.38551000000000002</v>
      </c>
      <c r="AT2551">
        <f t="shared" si="1300"/>
        <v>1.23949</v>
      </c>
      <c r="AU2551" s="43">
        <f t="shared" si="1315"/>
        <v>42704</v>
      </c>
      <c r="AV2551" s="43">
        <f t="shared" si="1301"/>
        <v>42734</v>
      </c>
      <c r="AW2551" s="45">
        <f t="shared" si="1316"/>
        <v>9.3237704918032793E-2</v>
      </c>
      <c r="AX2551" s="45">
        <f t="shared" si="1317"/>
        <v>0.94803222546597787</v>
      </c>
      <c r="AY2551" s="47">
        <f t="shared" si="1318"/>
        <v>101.37222341452168</v>
      </c>
      <c r="AZ2551" s="47">
        <f t="shared" si="1319"/>
        <v>129.26364808753658</v>
      </c>
      <c r="BA2551" s="43"/>
      <c r="BC2551" s="2">
        <v>42538</v>
      </c>
      <c r="BD2551" t="str">
        <v>912828VS</v>
      </c>
      <c r="BE2551">
        <v>-8.7309000000000001</v>
      </c>
      <c r="BF2551">
        <v>0.92845</v>
      </c>
      <c r="BG2551">
        <v>0.81389999999999996</v>
      </c>
      <c r="BH2551">
        <v>131.140625</v>
      </c>
      <c r="BI2551">
        <f>VLOOKUP(BD2551,工作表1!$K$3:$L$1000,2,FALSE)</f>
        <v>2.5</v>
      </c>
      <c r="BJ2551" t="str">
        <f>VLOOKUP(BD2551,工作表1!$K$3:$M$1000,3,FALSE)</f>
        <v>2023/8/15</v>
      </c>
      <c r="BK2551">
        <f t="shared" si="1302"/>
        <v>0.38250000000000001</v>
      </c>
      <c r="BL2551">
        <f t="shared" si="1303"/>
        <v>2.1175000000000002</v>
      </c>
      <c r="BM2551" s="43">
        <f t="shared" si="1320"/>
        <v>42597</v>
      </c>
      <c r="BN2551" s="43">
        <f t="shared" si="1304"/>
        <v>42825</v>
      </c>
      <c r="BO2551" s="45">
        <f t="shared" si="1321"/>
        <v>0.86538461538461542</v>
      </c>
      <c r="BP2551" s="45">
        <f t="shared" si="1322"/>
        <v>2.8105900948366704</v>
      </c>
      <c r="BQ2551" s="47">
        <f t="shared" si="1323"/>
        <v>107.87289571596294</v>
      </c>
      <c r="BR2551" s="47">
        <f t="shared" si="1324"/>
        <v>128.58200036801153</v>
      </c>
    </row>
    <row r="2552" spans="6:70" x14ac:dyDescent="0.25">
      <c r="F2552" s="2">
        <v>42625</v>
      </c>
      <c r="G2552">
        <v>0.4365</v>
      </c>
      <c r="H2552" s="43">
        <v>42663</v>
      </c>
      <c r="I2552">
        <v>1.5465</v>
      </c>
      <c r="L2552" s="2">
        <v>42538</v>
      </c>
      <c r="M2552" t="str">
        <v>912828N3</v>
      </c>
      <c r="N2552">
        <v>7.9799999999999996E-2</v>
      </c>
      <c r="O2552">
        <v>0.36997999999999998</v>
      </c>
      <c r="P2552">
        <v>0.79390000000000005</v>
      </c>
      <c r="Q2552">
        <v>131.765625</v>
      </c>
      <c r="R2552">
        <f>VLOOKUP(M2552,工作表1!$A$3:$B$1000,2,FALSE)</f>
        <v>2.125</v>
      </c>
      <c r="S2552" t="str">
        <f>VLOOKUP(M2552,工作表1!$A$3:$C$1000,3,FALSE)</f>
        <v>2022/12/31</v>
      </c>
      <c r="T2552">
        <f t="shared" si="1294"/>
        <v>0.38250000000000001</v>
      </c>
      <c r="U2552">
        <f t="shared" si="1293"/>
        <v>1.7424999999999999</v>
      </c>
      <c r="V2552" s="43">
        <f t="shared" si="1305"/>
        <v>42551</v>
      </c>
      <c r="W2552" s="43">
        <f t="shared" si="1295"/>
        <v>42643</v>
      </c>
      <c r="X2552" s="45">
        <f t="shared" si="1306"/>
        <v>1.0041208791208791</v>
      </c>
      <c r="Y2552" s="45">
        <f t="shared" si="1307"/>
        <v>1.5979564955592354</v>
      </c>
      <c r="Z2552" s="47">
        <f t="shared" si="1308"/>
        <v>105.08699117888953</v>
      </c>
      <c r="AA2552" s="47">
        <f t="shared" si="1309"/>
        <v>130.91133680372661</v>
      </c>
      <c r="AB2552" s="45">
        <f t="shared" si="1310"/>
        <v>1.3998999999999999</v>
      </c>
      <c r="AC2552" s="2" t="str">
        <f t="shared" si="1296"/>
        <v>TY2</v>
      </c>
      <c r="AD2552">
        <f t="shared" si="1297"/>
        <v>131.859375</v>
      </c>
      <c r="AE2552">
        <f t="shared" si="1298"/>
        <v>131.5625</v>
      </c>
      <c r="AF2552" s="49">
        <f t="shared" si="1325"/>
        <v>0.296875</v>
      </c>
      <c r="AG2552" s="3">
        <f t="shared" si="1311"/>
        <v>129.65174625111376</v>
      </c>
      <c r="AH2552">
        <f t="shared" si="1312"/>
        <v>128.96175277452107</v>
      </c>
      <c r="AI2552" s="51">
        <f t="shared" si="1313"/>
        <v>0.68999347659269006</v>
      </c>
      <c r="AJ2552" s="52">
        <f t="shared" si="1314"/>
        <v>0.39311847659269006</v>
      </c>
      <c r="AK2552" s="2">
        <v>42538</v>
      </c>
      <c r="AL2552" t="str">
        <v>912828R6</v>
      </c>
      <c r="AM2552">
        <v>-1.8472</v>
      </c>
      <c r="AN2552">
        <v>0.65564</v>
      </c>
      <c r="AO2552">
        <v>0.76739999999999997</v>
      </c>
      <c r="AP2552">
        <v>131.859375</v>
      </c>
      <c r="AQ2552">
        <f>VLOOKUP(AL2552,工作表1!$F$3:$G$1000,2,FALSE)</f>
        <v>1.625</v>
      </c>
      <c r="AR2552" t="str">
        <f>VLOOKUP(AL2552,工作表1!$F$3:$H$1000,3,FALSE)</f>
        <v>2023/5/31</v>
      </c>
      <c r="AS2552">
        <f t="shared" si="1299"/>
        <v>0.38250000000000001</v>
      </c>
      <c r="AT2552">
        <f t="shared" si="1300"/>
        <v>1.2424999999999999</v>
      </c>
      <c r="AU2552" s="43">
        <f t="shared" si="1315"/>
        <v>42704</v>
      </c>
      <c r="AV2552" s="43">
        <f t="shared" si="1301"/>
        <v>42734</v>
      </c>
      <c r="AW2552" s="45">
        <f t="shared" si="1316"/>
        <v>8.8797814207650275E-2</v>
      </c>
      <c r="AX2552" s="45">
        <f t="shared" si="1317"/>
        <v>0.94804438955011616</v>
      </c>
      <c r="AY2552" s="47">
        <f t="shared" si="1318"/>
        <v>101.68299332652936</v>
      </c>
      <c r="AZ2552" s="47">
        <f t="shared" si="1319"/>
        <v>129.65174625111376</v>
      </c>
      <c r="BA2552" s="43"/>
      <c r="BC2552" s="2">
        <v>42537</v>
      </c>
      <c r="BD2552" t="str">
        <v>912828VS</v>
      </c>
      <c r="BE2552">
        <v>-9.1268999999999991</v>
      </c>
      <c r="BF2552">
        <v>0.94581999999999999</v>
      </c>
      <c r="BG2552">
        <v>0.81389999999999996</v>
      </c>
      <c r="BH2552">
        <v>131.5625</v>
      </c>
      <c r="BI2552">
        <f>VLOOKUP(BD2552,工作表1!$K$3:$L$1000,2,FALSE)</f>
        <v>2.5</v>
      </c>
      <c r="BJ2552" t="str">
        <f>VLOOKUP(BD2552,工作表1!$K$3:$M$1000,3,FALSE)</f>
        <v>2023/8/15</v>
      </c>
      <c r="BK2552">
        <f t="shared" si="1302"/>
        <v>0.38200000000000001</v>
      </c>
      <c r="BL2552">
        <f t="shared" si="1303"/>
        <v>2.1179999999999999</v>
      </c>
      <c r="BM2552" s="43">
        <f t="shared" si="1320"/>
        <v>42597</v>
      </c>
      <c r="BN2552" s="43">
        <f t="shared" si="1304"/>
        <v>42825</v>
      </c>
      <c r="BO2552" s="45">
        <f t="shared" si="1321"/>
        <v>0.84478021978021989</v>
      </c>
      <c r="BP2552" s="45">
        <f t="shared" si="1322"/>
        <v>2.8105336444377542</v>
      </c>
      <c r="BQ2552" s="47">
        <f t="shared" si="1323"/>
        <v>108.21638895456778</v>
      </c>
      <c r="BR2552" s="47">
        <f t="shared" si="1324"/>
        <v>128.96175277452107</v>
      </c>
    </row>
    <row r="2553" spans="6:70" x14ac:dyDescent="0.25">
      <c r="F2553" s="2">
        <v>42622</v>
      </c>
      <c r="G2553">
        <v>0.45150000000000001</v>
      </c>
      <c r="H2553" s="43">
        <v>42662</v>
      </c>
      <c r="I2553">
        <v>1.5273000000000001</v>
      </c>
      <c r="L2553" s="2">
        <v>42537</v>
      </c>
      <c r="M2553" t="str">
        <v>912828N3</v>
      </c>
      <c r="N2553">
        <v>0.2306</v>
      </c>
      <c r="O2553">
        <v>0.27084999999999998</v>
      </c>
      <c r="P2553">
        <v>0.79390000000000005</v>
      </c>
      <c r="Q2553">
        <v>132.15625</v>
      </c>
      <c r="R2553">
        <f>VLOOKUP(M2553,工作表1!$A$3:$B$1000,2,FALSE)</f>
        <v>2.125</v>
      </c>
      <c r="S2553" t="str">
        <f>VLOOKUP(M2553,工作表1!$A$3:$C$1000,3,FALSE)</f>
        <v>2022/12/31</v>
      </c>
      <c r="T2553">
        <f t="shared" si="1294"/>
        <v>0.38200000000000001</v>
      </c>
      <c r="U2553">
        <f t="shared" si="1293"/>
        <v>1.7429999999999999</v>
      </c>
      <c r="V2553" s="43">
        <f t="shared" si="1305"/>
        <v>42551</v>
      </c>
      <c r="W2553" s="43">
        <f t="shared" si="1295"/>
        <v>42643</v>
      </c>
      <c r="X2553" s="45">
        <f t="shared" si="1306"/>
        <v>0.9866071428571429</v>
      </c>
      <c r="Y2553" s="45">
        <f t="shared" si="1307"/>
        <v>1.5979085127201564</v>
      </c>
      <c r="Z2553" s="47">
        <f t="shared" si="1308"/>
        <v>105.44446842043675</v>
      </c>
      <c r="AA2553" s="47">
        <f t="shared" si="1309"/>
        <v>131.31858867975419</v>
      </c>
      <c r="AB2553" s="45">
        <f t="shared" si="1310"/>
        <v>1.3696999999999999</v>
      </c>
      <c r="AC2553" s="2" t="str">
        <f t="shared" si="1296"/>
        <v>TY2</v>
      </c>
      <c r="AD2553">
        <f t="shared" si="1297"/>
        <v>132.28125</v>
      </c>
      <c r="AE2553">
        <f t="shared" si="1298"/>
        <v>131.359375</v>
      </c>
      <c r="AF2553" s="49">
        <f t="shared" si="1325"/>
        <v>0.921875</v>
      </c>
      <c r="AG2553" s="3">
        <f t="shared" si="1311"/>
        <v>130.03557881945056</v>
      </c>
      <c r="AH2553">
        <f t="shared" si="1312"/>
        <v>128.78049580305387</v>
      </c>
      <c r="AI2553" s="51">
        <f t="shared" si="1313"/>
        <v>1.2550830163966964</v>
      </c>
      <c r="AJ2553" s="52">
        <f t="shared" si="1314"/>
        <v>0.33320801639669639</v>
      </c>
      <c r="AK2553" s="2">
        <v>42537</v>
      </c>
      <c r="AL2553" t="str">
        <v>912828R6</v>
      </c>
      <c r="AM2553">
        <v>-1.9492</v>
      </c>
      <c r="AN2553">
        <v>0.66503000000000001</v>
      </c>
      <c r="AO2553">
        <v>0.76739999999999997</v>
      </c>
      <c r="AP2553">
        <v>132.28125</v>
      </c>
      <c r="AQ2553">
        <f>VLOOKUP(AL2553,工作表1!$F$3:$G$1000,2,FALSE)</f>
        <v>1.625</v>
      </c>
      <c r="AR2553" t="str">
        <f>VLOOKUP(AL2553,工作表1!$F$3:$H$1000,3,FALSE)</f>
        <v>2023/5/31</v>
      </c>
      <c r="AS2553">
        <f t="shared" si="1299"/>
        <v>0.38200000000000001</v>
      </c>
      <c r="AT2553">
        <f t="shared" si="1300"/>
        <v>1.2429999999999999</v>
      </c>
      <c r="AU2553" s="43">
        <f t="shared" si="1315"/>
        <v>42704</v>
      </c>
      <c r="AV2553" s="43">
        <f t="shared" si="1301"/>
        <v>42734</v>
      </c>
      <c r="AW2553" s="45">
        <f t="shared" si="1316"/>
        <v>7.5478142076502733E-2</v>
      </c>
      <c r="AX2553" s="45">
        <f t="shared" si="1317"/>
        <v>0.94808088180253014</v>
      </c>
      <c r="AY2553" s="47">
        <f t="shared" si="1318"/>
        <v>102.01183280552885</v>
      </c>
      <c r="AZ2553" s="47">
        <f t="shared" si="1319"/>
        <v>130.03557881945056</v>
      </c>
      <c r="BA2553" s="43"/>
      <c r="BC2553" s="2">
        <v>42536</v>
      </c>
      <c r="BD2553" t="str">
        <v>912828VS</v>
      </c>
      <c r="BE2553">
        <v>-8.2408999999999999</v>
      </c>
      <c r="BF2553">
        <v>0.91200999999999999</v>
      </c>
      <c r="BG2553">
        <v>0.81389999999999996</v>
      </c>
      <c r="BH2553">
        <v>131.359375</v>
      </c>
      <c r="BI2553">
        <f>VLOOKUP(BD2553,工作表1!$K$3:$L$1000,2,FALSE)</f>
        <v>2.5</v>
      </c>
      <c r="BJ2553" t="str">
        <f>VLOOKUP(BD2553,工作表1!$K$3:$M$1000,3,FALSE)</f>
        <v>2023/8/15</v>
      </c>
      <c r="BK2553">
        <f t="shared" si="1302"/>
        <v>0.37504999999999999</v>
      </c>
      <c r="BL2553">
        <f t="shared" si="1303"/>
        <v>2.1249500000000001</v>
      </c>
      <c r="BM2553" s="43">
        <f t="shared" si="1320"/>
        <v>42597</v>
      </c>
      <c r="BN2553" s="43">
        <f t="shared" si="1304"/>
        <v>42825</v>
      </c>
      <c r="BO2553" s="45">
        <f t="shared" si="1321"/>
        <v>0.83791208791208782</v>
      </c>
      <c r="BP2553" s="45">
        <f t="shared" si="1322"/>
        <v>2.8105148276381149</v>
      </c>
      <c r="BQ2553" s="47">
        <f t="shared" si="1323"/>
        <v>108.08576334232471</v>
      </c>
      <c r="BR2553" s="47">
        <f t="shared" si="1324"/>
        <v>128.78049580305387</v>
      </c>
    </row>
    <row r="2554" spans="6:70" x14ac:dyDescent="0.25">
      <c r="F2554" s="2">
        <v>42621</v>
      </c>
      <c r="G2554">
        <v>0.44750000000000001</v>
      </c>
      <c r="H2554" s="43">
        <v>42661</v>
      </c>
      <c r="I2554">
        <v>1.5247999999999999</v>
      </c>
      <c r="L2554" s="2">
        <v>42536</v>
      </c>
      <c r="M2554" t="str">
        <v>912828N3</v>
      </c>
      <c r="N2554">
        <v>-2.6499999999999999E-2</v>
      </c>
      <c r="O2554">
        <v>0.49512</v>
      </c>
      <c r="P2554">
        <v>0.79390000000000005</v>
      </c>
      <c r="Q2554">
        <v>131.984375</v>
      </c>
      <c r="R2554">
        <f>VLOOKUP(M2554,工作表1!$A$3:$B$1000,2,FALSE)</f>
        <v>2.125</v>
      </c>
      <c r="S2554" t="str">
        <f>VLOOKUP(M2554,工作表1!$A$3:$C$1000,3,FALSE)</f>
        <v>2022/12/31</v>
      </c>
      <c r="T2554">
        <f t="shared" si="1294"/>
        <v>0.37504999999999999</v>
      </c>
      <c r="U2554">
        <f t="shared" si="1293"/>
        <v>1.7499500000000001</v>
      </c>
      <c r="V2554" s="43">
        <f t="shared" si="1305"/>
        <v>42551</v>
      </c>
      <c r="W2554" s="43">
        <f t="shared" si="1295"/>
        <v>42643</v>
      </c>
      <c r="X2554" s="45">
        <f t="shared" si="1306"/>
        <v>0.98076923076923084</v>
      </c>
      <c r="Y2554" s="45">
        <f t="shared" si="1307"/>
        <v>1.5978925184404638</v>
      </c>
      <c r="Z2554" s="47">
        <f t="shared" si="1308"/>
        <v>105.24173993395831</v>
      </c>
      <c r="AA2554" s="47">
        <f t="shared" si="1309"/>
        <v>131.04637012300719</v>
      </c>
      <c r="AB2554" s="45">
        <f t="shared" si="1310"/>
        <v>1.3581000000000001</v>
      </c>
      <c r="AC2554" s="2" t="str">
        <f t="shared" si="1296"/>
        <v>TY2</v>
      </c>
      <c r="AD2554">
        <f t="shared" si="1297"/>
        <v>132.078125</v>
      </c>
      <c r="AE2554">
        <f t="shared" si="1298"/>
        <v>131.0625</v>
      </c>
      <c r="AF2554" s="49">
        <f t="shared" si="1325"/>
        <v>1.015625</v>
      </c>
      <c r="AG2554" s="3">
        <f t="shared" si="1311"/>
        <v>129.84714028305621</v>
      </c>
      <c r="AH2554">
        <f t="shared" si="1312"/>
        <v>128.52321748322345</v>
      </c>
      <c r="AI2554" s="51">
        <f t="shared" si="1313"/>
        <v>1.3239227998327578</v>
      </c>
      <c r="AJ2554" s="52">
        <f t="shared" si="1314"/>
        <v>0.30829779983275785</v>
      </c>
      <c r="AK2554" s="2">
        <v>42536</v>
      </c>
      <c r="AL2554" t="str">
        <v>912828R6</v>
      </c>
      <c r="AM2554">
        <v>-1.4239999999999999</v>
      </c>
      <c r="AN2554">
        <v>0.62358999999999998</v>
      </c>
      <c r="AO2554">
        <v>0.76739999999999997</v>
      </c>
      <c r="AP2554">
        <v>132.078125</v>
      </c>
      <c r="AQ2554">
        <f>VLOOKUP(AL2554,工作表1!$F$3:$G$1000,2,FALSE)</f>
        <v>1.625</v>
      </c>
      <c r="AR2554" t="str">
        <f>VLOOKUP(AL2554,工作表1!$F$3:$H$1000,3,FALSE)</f>
        <v>2023/5/31</v>
      </c>
      <c r="AS2554">
        <f t="shared" si="1299"/>
        <v>0.37504999999999999</v>
      </c>
      <c r="AT2554">
        <f t="shared" si="1300"/>
        <v>1.2499500000000001</v>
      </c>
      <c r="AU2554" s="43">
        <f t="shared" si="1315"/>
        <v>42704</v>
      </c>
      <c r="AV2554" s="43">
        <f t="shared" si="1301"/>
        <v>42734</v>
      </c>
      <c r="AW2554" s="45">
        <f t="shared" si="1316"/>
        <v>7.1038251366120214E-2</v>
      </c>
      <c r="AX2554" s="45">
        <f t="shared" si="1317"/>
        <v>0.9480930458866681</v>
      </c>
      <c r="AY2554" s="47">
        <f t="shared" si="1318"/>
        <v>101.88236770397836</v>
      </c>
      <c r="AZ2554" s="47">
        <f t="shared" si="1319"/>
        <v>129.84714028305621</v>
      </c>
      <c r="BA2554" s="43"/>
      <c r="BC2554" s="2">
        <v>42535</v>
      </c>
      <c r="BD2554" t="str">
        <v>912828VS</v>
      </c>
      <c r="BE2554">
        <v>-8.2690999999999999</v>
      </c>
      <c r="BF2554">
        <v>0.88219000000000003</v>
      </c>
      <c r="BG2554">
        <v>0.81389999999999996</v>
      </c>
      <c r="BH2554">
        <v>131.0625</v>
      </c>
      <c r="BI2554">
        <f>VLOOKUP(BD2554,工作表1!$K$3:$L$1000,2,FALSE)</f>
        <v>2.5</v>
      </c>
      <c r="BJ2554" t="str">
        <f>VLOOKUP(BD2554,工作表1!$K$3:$M$1000,3,FALSE)</f>
        <v>2023/8/15</v>
      </c>
      <c r="BK2554">
        <f t="shared" si="1302"/>
        <v>0.38962000000000002</v>
      </c>
      <c r="BL2554">
        <f t="shared" si="1303"/>
        <v>2.1103800000000001</v>
      </c>
      <c r="BM2554" s="43">
        <f t="shared" si="1320"/>
        <v>42597</v>
      </c>
      <c r="BN2554" s="43">
        <f t="shared" si="1304"/>
        <v>42825</v>
      </c>
      <c r="BO2554" s="45">
        <f t="shared" si="1321"/>
        <v>0.83104395604395598</v>
      </c>
      <c r="BP2554" s="45">
        <f t="shared" si="1322"/>
        <v>2.8104960108384764</v>
      </c>
      <c r="BQ2554" s="47">
        <f t="shared" si="1323"/>
        <v>107.87602678798216</v>
      </c>
      <c r="BR2554" s="47">
        <f t="shared" si="1324"/>
        <v>128.52321748322345</v>
      </c>
    </row>
    <row r="2555" spans="6:70" x14ac:dyDescent="0.25">
      <c r="F2555" s="2">
        <v>42620</v>
      </c>
      <c r="G2555">
        <v>0.43181999999999998</v>
      </c>
      <c r="H2555" s="43">
        <v>42660</v>
      </c>
      <c r="I2555">
        <v>1.5510999999999999</v>
      </c>
      <c r="L2555" s="2">
        <v>42535</v>
      </c>
      <c r="M2555" t="str">
        <v>912828N3</v>
      </c>
      <c r="N2555">
        <v>3.5999999999999997E-2</v>
      </c>
      <c r="O2555">
        <v>0.41947000000000001</v>
      </c>
      <c r="P2555">
        <v>0.79390000000000005</v>
      </c>
      <c r="Q2555">
        <v>131.71875</v>
      </c>
      <c r="R2555">
        <f>VLOOKUP(M2555,工作表1!$A$3:$B$1000,2,FALSE)</f>
        <v>2.125</v>
      </c>
      <c r="S2555" t="str">
        <f>VLOOKUP(M2555,工作表1!$A$3:$C$1000,3,FALSE)</f>
        <v>2022/12/31</v>
      </c>
      <c r="T2555">
        <f t="shared" si="1294"/>
        <v>0.38962000000000002</v>
      </c>
      <c r="U2555">
        <f t="shared" si="1293"/>
        <v>1.7353799999999999</v>
      </c>
      <c r="V2555" s="43">
        <f t="shared" si="1305"/>
        <v>42551</v>
      </c>
      <c r="W2555" s="43">
        <f t="shared" si="1295"/>
        <v>42643</v>
      </c>
      <c r="X2555" s="45">
        <f t="shared" si="1306"/>
        <v>0.97493131868131866</v>
      </c>
      <c r="Y2555" s="45">
        <f t="shared" si="1307"/>
        <v>1.5978765241607706</v>
      </c>
      <c r="Z2555" s="47">
        <f t="shared" si="1308"/>
        <v>105.0597901659321</v>
      </c>
      <c r="AA2555" s="47">
        <f t="shared" si="1309"/>
        <v>130.80833260866271</v>
      </c>
      <c r="AB2555" s="45">
        <f t="shared" si="1310"/>
        <v>1.4144000000000001</v>
      </c>
      <c r="AC2555" s="2" t="str">
        <f t="shared" si="1296"/>
        <v>TY2</v>
      </c>
      <c r="AD2555">
        <f t="shared" si="1297"/>
        <v>131.78125</v>
      </c>
      <c r="AE2555">
        <f t="shared" si="1298"/>
        <v>131.046875</v>
      </c>
      <c r="AF2555" s="49">
        <f t="shared" si="1325"/>
        <v>0.734375</v>
      </c>
      <c r="AG2555" s="3">
        <f t="shared" si="1311"/>
        <v>129.60308709908844</v>
      </c>
      <c r="AH2555">
        <f t="shared" si="1312"/>
        <v>128.44893963988778</v>
      </c>
      <c r="AI2555" s="51">
        <f t="shared" si="1313"/>
        <v>1.154147459200658</v>
      </c>
      <c r="AJ2555" s="52">
        <f t="shared" si="1314"/>
        <v>0.41977245920065798</v>
      </c>
      <c r="AK2555" s="2">
        <v>42535</v>
      </c>
      <c r="AL2555" t="str">
        <v>912828R6</v>
      </c>
      <c r="AM2555">
        <v>-1.0319</v>
      </c>
      <c r="AN2555">
        <v>0.55188000000000004</v>
      </c>
      <c r="AO2555">
        <v>0.76739999999999997</v>
      </c>
      <c r="AP2555">
        <v>131.78125</v>
      </c>
      <c r="AQ2555">
        <f>VLOOKUP(AL2555,工作表1!$F$3:$G$1000,2,FALSE)</f>
        <v>1.625</v>
      </c>
      <c r="AR2555" t="str">
        <f>VLOOKUP(AL2555,工作表1!$F$3:$H$1000,3,FALSE)</f>
        <v>2023/5/31</v>
      </c>
      <c r="AS2555">
        <f t="shared" si="1299"/>
        <v>0.38962000000000002</v>
      </c>
      <c r="AT2555">
        <f t="shared" si="1300"/>
        <v>1.2353799999999999</v>
      </c>
      <c r="AU2555" s="43">
        <f t="shared" si="1315"/>
        <v>42704</v>
      </c>
      <c r="AV2555" s="43">
        <f t="shared" si="1301"/>
        <v>42734</v>
      </c>
      <c r="AW2555" s="45">
        <f t="shared" si="1316"/>
        <v>6.6598360655737696E-2</v>
      </c>
      <c r="AX2555" s="45">
        <f t="shared" si="1317"/>
        <v>0.94810520997080616</v>
      </c>
      <c r="AY2555" s="47">
        <f t="shared" si="1318"/>
        <v>101.69842653299115</v>
      </c>
      <c r="AZ2555" s="47">
        <f t="shared" si="1319"/>
        <v>129.60308709908844</v>
      </c>
      <c r="BA2555" s="43"/>
      <c r="BC2555" s="2">
        <v>42534</v>
      </c>
      <c r="BD2555" t="str">
        <v>912828VS</v>
      </c>
      <c r="BE2555">
        <v>-9.1371000000000002</v>
      </c>
      <c r="BF2555">
        <v>0.92081000000000002</v>
      </c>
      <c r="BG2555">
        <v>0.81389999999999996</v>
      </c>
      <c r="BH2555">
        <v>131.046875</v>
      </c>
      <c r="BI2555">
        <f>VLOOKUP(BD2555,工作表1!$K$3:$L$1000,2,FALSE)</f>
        <v>2.5</v>
      </c>
      <c r="BJ2555" t="str">
        <f>VLOOKUP(BD2555,工作表1!$K$3:$M$1000,3,FALSE)</f>
        <v>2023/8/15</v>
      </c>
      <c r="BK2555">
        <f t="shared" si="1302"/>
        <v>0.38788</v>
      </c>
      <c r="BL2555">
        <f t="shared" si="1303"/>
        <v>2.11212</v>
      </c>
      <c r="BM2555" s="43">
        <f t="shared" si="1320"/>
        <v>42597</v>
      </c>
      <c r="BN2555" s="43">
        <f t="shared" si="1304"/>
        <v>42825</v>
      </c>
      <c r="BO2555" s="45">
        <f t="shared" si="1321"/>
        <v>0.82417582417582413</v>
      </c>
      <c r="BP2555" s="45">
        <f t="shared" si="1322"/>
        <v>2.810477194038838</v>
      </c>
      <c r="BQ2555" s="47">
        <f t="shared" si="1323"/>
        <v>107.82829198812536</v>
      </c>
      <c r="BR2555" s="47">
        <f t="shared" si="1324"/>
        <v>128.44893963988778</v>
      </c>
    </row>
    <row r="2556" spans="6:70" x14ac:dyDescent="0.25">
      <c r="F2556" s="2">
        <v>42619</v>
      </c>
      <c r="G2556">
        <v>0.436</v>
      </c>
      <c r="H2556" s="43">
        <v>42657</v>
      </c>
      <c r="I2556">
        <v>1.5893999999999999</v>
      </c>
      <c r="L2556" s="2">
        <v>42534</v>
      </c>
      <c r="M2556" t="str">
        <v>912828N3</v>
      </c>
      <c r="N2556">
        <v>-0.32290000000000002</v>
      </c>
      <c r="O2556">
        <v>0.65505999999999998</v>
      </c>
      <c r="P2556">
        <v>0.79390000000000005</v>
      </c>
      <c r="Q2556">
        <v>131.6875</v>
      </c>
      <c r="R2556">
        <f>VLOOKUP(M2556,工作表1!$A$3:$B$1000,2,FALSE)</f>
        <v>2.125</v>
      </c>
      <c r="S2556" t="str">
        <f>VLOOKUP(M2556,工作表1!$A$3:$C$1000,3,FALSE)</f>
        <v>2022/12/31</v>
      </c>
      <c r="T2556">
        <f t="shared" si="1294"/>
        <v>0.38788</v>
      </c>
      <c r="U2556">
        <f t="shared" si="1293"/>
        <v>1.73712</v>
      </c>
      <c r="V2556" s="43">
        <f t="shared" si="1305"/>
        <v>42551</v>
      </c>
      <c r="W2556" s="43">
        <f t="shared" si="1295"/>
        <v>42643</v>
      </c>
      <c r="X2556" s="45">
        <f t="shared" si="1306"/>
        <v>0.96909340659340659</v>
      </c>
      <c r="Y2556" s="45">
        <f t="shared" si="1307"/>
        <v>1.597860529881078</v>
      </c>
      <c r="Z2556" s="47">
        <f t="shared" si="1308"/>
        <v>104.95959447374091</v>
      </c>
      <c r="AA2556" s="47">
        <f t="shared" si="1309"/>
        <v>130.66721160808504</v>
      </c>
      <c r="AB2556" s="45">
        <f t="shared" si="1310"/>
        <v>1.4075</v>
      </c>
      <c r="AC2556" s="2" t="str">
        <f t="shared" si="1296"/>
        <v>TY2</v>
      </c>
      <c r="AD2556">
        <f t="shared" si="1297"/>
        <v>131.765625</v>
      </c>
      <c r="AE2556">
        <f t="shared" si="1298"/>
        <v>130.90625</v>
      </c>
      <c r="AF2556" s="49">
        <f t="shared" si="1325"/>
        <v>0.859375</v>
      </c>
      <c r="AG2556" s="3">
        <f t="shared" si="1311"/>
        <v>129.51688770085642</v>
      </c>
      <c r="AH2556">
        <f t="shared" si="1312"/>
        <v>128.22012424413293</v>
      </c>
      <c r="AI2556" s="51">
        <f t="shared" si="1313"/>
        <v>1.2967634567234825</v>
      </c>
      <c r="AJ2556" s="52">
        <f t="shared" si="1314"/>
        <v>0.43738845672348248</v>
      </c>
      <c r="AK2556" s="2">
        <v>42534</v>
      </c>
      <c r="AL2556" t="str">
        <v>912828R6</v>
      </c>
      <c r="AM2556">
        <v>-1.8004</v>
      </c>
      <c r="AN2556">
        <v>0.62482000000000004</v>
      </c>
      <c r="AO2556">
        <v>0.76739999999999997</v>
      </c>
      <c r="AP2556">
        <v>131.765625</v>
      </c>
      <c r="AQ2556">
        <f>VLOOKUP(AL2556,工作表1!$F$3:$G$1000,2,FALSE)</f>
        <v>1.625</v>
      </c>
      <c r="AR2556" t="str">
        <f>VLOOKUP(AL2556,工作表1!$F$3:$H$1000,3,FALSE)</f>
        <v>2023/5/31</v>
      </c>
      <c r="AS2556">
        <f t="shared" si="1299"/>
        <v>0.38788</v>
      </c>
      <c r="AT2556">
        <f t="shared" si="1300"/>
        <v>1.23712</v>
      </c>
      <c r="AU2556" s="43">
        <f t="shared" si="1315"/>
        <v>42704</v>
      </c>
      <c r="AV2556" s="43">
        <f t="shared" si="1301"/>
        <v>42734</v>
      </c>
      <c r="AW2556" s="45">
        <f t="shared" si="1316"/>
        <v>6.2158469945355191E-2</v>
      </c>
      <c r="AX2556" s="45">
        <f t="shared" si="1317"/>
        <v>0.94811737405494423</v>
      </c>
      <c r="AY2556" s="47">
        <f t="shared" si="1318"/>
        <v>101.64455721828865</v>
      </c>
      <c r="AZ2556" s="47">
        <f t="shared" si="1319"/>
        <v>129.51688770085642</v>
      </c>
      <c r="BA2556" s="43"/>
      <c r="BC2556" s="2">
        <v>42531</v>
      </c>
      <c r="BD2556" t="str">
        <v>912828VS</v>
      </c>
      <c r="BE2556">
        <v>-10.855399999999999</v>
      </c>
      <c r="BF2556">
        <v>0.99921000000000004</v>
      </c>
      <c r="BG2556">
        <v>0.81389999999999996</v>
      </c>
      <c r="BH2556">
        <v>130.90625</v>
      </c>
      <c r="BI2556">
        <f>VLOOKUP(BD2556,工作表1!$K$3:$L$1000,2,FALSE)</f>
        <v>2.5</v>
      </c>
      <c r="BJ2556" t="str">
        <f>VLOOKUP(BD2556,工作表1!$K$3:$M$1000,3,FALSE)</f>
        <v>2023/8/15</v>
      </c>
      <c r="BK2556">
        <f t="shared" si="1302"/>
        <v>0.39252999999999999</v>
      </c>
      <c r="BL2556">
        <f t="shared" si="1303"/>
        <v>2.1074700000000002</v>
      </c>
      <c r="BM2556" s="43">
        <f t="shared" si="1320"/>
        <v>42597</v>
      </c>
      <c r="BN2556" s="43">
        <f t="shared" si="1304"/>
        <v>42825</v>
      </c>
      <c r="BO2556" s="45">
        <f t="shared" si="1321"/>
        <v>0.81730769230769229</v>
      </c>
      <c r="BP2556" s="45">
        <f t="shared" si="1322"/>
        <v>2.8104583772391987</v>
      </c>
      <c r="BQ2556" s="47">
        <f t="shared" si="1323"/>
        <v>107.64962349102125</v>
      </c>
      <c r="BR2556" s="47">
        <f t="shared" si="1324"/>
        <v>128.22012424413293</v>
      </c>
    </row>
    <row r="2557" spans="6:70" x14ac:dyDescent="0.25">
      <c r="F2557" s="2">
        <v>42615</v>
      </c>
      <c r="G2557">
        <v>0.45100000000000001</v>
      </c>
      <c r="H2557" s="43">
        <v>42656</v>
      </c>
      <c r="I2557">
        <v>1.5484</v>
      </c>
      <c r="L2557" s="2">
        <v>42531</v>
      </c>
      <c r="M2557" t="str">
        <v>912828N3</v>
      </c>
      <c r="N2557">
        <v>-3.1300000000000001E-2</v>
      </c>
      <c r="O2557">
        <v>0.44964999999999999</v>
      </c>
      <c r="P2557">
        <v>0.79390000000000005</v>
      </c>
      <c r="Q2557">
        <v>131.453125</v>
      </c>
      <c r="R2557">
        <f>VLOOKUP(M2557,工作表1!$A$3:$B$1000,2,FALSE)</f>
        <v>2.125</v>
      </c>
      <c r="S2557" t="str">
        <f>VLOOKUP(M2557,工作表1!$A$3:$C$1000,3,FALSE)</f>
        <v>2022/12/31</v>
      </c>
      <c r="T2557">
        <f t="shared" si="1294"/>
        <v>0.39252999999999999</v>
      </c>
      <c r="U2557">
        <f t="shared" si="1293"/>
        <v>1.73247</v>
      </c>
      <c r="V2557" s="43">
        <f t="shared" si="1305"/>
        <v>42551</v>
      </c>
      <c r="W2557" s="43">
        <f t="shared" si="1295"/>
        <v>42643</v>
      </c>
      <c r="X2557" s="45">
        <f t="shared" si="1306"/>
        <v>0.96325549450549453</v>
      </c>
      <c r="Y2557" s="45">
        <f t="shared" si="1307"/>
        <v>1.5978445356013848</v>
      </c>
      <c r="Z2557" s="47">
        <f t="shared" si="1308"/>
        <v>104.84588580960215</v>
      </c>
      <c r="AA2557" s="47">
        <f t="shared" si="1309"/>
        <v>130.51149445104656</v>
      </c>
      <c r="AB2557" s="45">
        <f t="shared" si="1310"/>
        <v>1.4428000000000001</v>
      </c>
      <c r="AC2557" s="2" t="str">
        <f t="shared" si="1296"/>
        <v>TY2</v>
      </c>
      <c r="AD2557">
        <f t="shared" si="1297"/>
        <v>131.53125</v>
      </c>
      <c r="AE2557">
        <f t="shared" si="1298"/>
        <v>130.46875</v>
      </c>
      <c r="AF2557" s="49">
        <f t="shared" si="1325"/>
        <v>1.0625</v>
      </c>
      <c r="AG2557" s="3">
        <f t="shared" si="1311"/>
        <v>129.24943811868874</v>
      </c>
      <c r="AH2557">
        <f t="shared" si="1312"/>
        <v>127.7686822559416</v>
      </c>
      <c r="AI2557" s="51">
        <f t="shared" si="1313"/>
        <v>1.4807558627471451</v>
      </c>
      <c r="AJ2557" s="52">
        <f t="shared" si="1314"/>
        <v>0.4182558627471451</v>
      </c>
      <c r="AK2557" s="2">
        <v>42531</v>
      </c>
      <c r="AL2557" t="str">
        <v>912828R6</v>
      </c>
      <c r="AM2557">
        <v>-2.2534999999999998</v>
      </c>
      <c r="AN2557">
        <v>0.65966000000000002</v>
      </c>
      <c r="AO2557">
        <v>0.76739999999999997</v>
      </c>
      <c r="AP2557">
        <v>131.53125</v>
      </c>
      <c r="AQ2557">
        <f>VLOOKUP(AL2557,工作表1!$F$3:$G$1000,2,FALSE)</f>
        <v>1.625</v>
      </c>
      <c r="AR2557" t="str">
        <f>VLOOKUP(AL2557,工作表1!$F$3:$H$1000,3,FALSE)</f>
        <v>2023/5/31</v>
      </c>
      <c r="AS2557">
        <f t="shared" si="1299"/>
        <v>0.39252999999999999</v>
      </c>
      <c r="AT2557">
        <f t="shared" si="1300"/>
        <v>1.23247</v>
      </c>
      <c r="AU2557" s="43">
        <f t="shared" si="1315"/>
        <v>42704</v>
      </c>
      <c r="AV2557" s="43">
        <f t="shared" si="1301"/>
        <v>42734</v>
      </c>
      <c r="AW2557" s="45">
        <f t="shared" si="1316"/>
        <v>5.7718579234972672E-2</v>
      </c>
      <c r="AX2557" s="45">
        <f t="shared" si="1317"/>
        <v>0.9481295381390823</v>
      </c>
      <c r="AY2557" s="47">
        <f t="shared" si="1318"/>
        <v>101.44805617910062</v>
      </c>
      <c r="AZ2557" s="47">
        <f t="shared" si="1319"/>
        <v>129.24943811868874</v>
      </c>
      <c r="BA2557" s="43"/>
      <c r="BC2557" s="2">
        <v>42530</v>
      </c>
      <c r="BD2557" t="str">
        <v>912828VS</v>
      </c>
      <c r="BE2557">
        <v>-11.0244</v>
      </c>
      <c r="BF2557">
        <v>1.0014099999999999</v>
      </c>
      <c r="BG2557">
        <v>0.81389999999999996</v>
      </c>
      <c r="BH2557">
        <v>130.46875</v>
      </c>
      <c r="BI2557">
        <f>VLOOKUP(BD2557,工作表1!$K$3:$L$1000,2,FALSE)</f>
        <v>2.5</v>
      </c>
      <c r="BJ2557" t="str">
        <f>VLOOKUP(BD2557,工作表1!$K$3:$M$1000,3,FALSE)</f>
        <v>2023/8/15</v>
      </c>
      <c r="BK2557">
        <f t="shared" si="1302"/>
        <v>0.39750000000000002</v>
      </c>
      <c r="BL2557">
        <f t="shared" si="1303"/>
        <v>2.1025</v>
      </c>
      <c r="BM2557" s="43">
        <f t="shared" si="1320"/>
        <v>42597</v>
      </c>
      <c r="BN2557" s="43">
        <f t="shared" si="1304"/>
        <v>42825</v>
      </c>
      <c r="BO2557" s="45">
        <f t="shared" si="1321"/>
        <v>0.79670329670329665</v>
      </c>
      <c r="BP2557" s="45">
        <f t="shared" si="1322"/>
        <v>2.8104019268402829</v>
      </c>
      <c r="BQ2557" s="47">
        <f t="shared" si="1323"/>
        <v>107.31206658400127</v>
      </c>
      <c r="BR2557" s="47">
        <f t="shared" si="1324"/>
        <v>127.7686822559416</v>
      </c>
    </row>
    <row r="2558" spans="6:70" x14ac:dyDescent="0.25">
      <c r="F2558" s="2">
        <v>42614</v>
      </c>
      <c r="G2558">
        <v>0.45700000000000002</v>
      </c>
      <c r="H2558" s="43">
        <v>42655</v>
      </c>
      <c r="I2558">
        <v>1.5819000000000001</v>
      </c>
      <c r="L2558" s="2">
        <v>42530</v>
      </c>
      <c r="M2558" t="str">
        <v>912828N3</v>
      </c>
      <c r="N2558">
        <v>0.55379999999999996</v>
      </c>
      <c r="O2558">
        <v>0.13367999999999999</v>
      </c>
      <c r="P2558">
        <v>0.79390000000000005</v>
      </c>
      <c r="Q2558">
        <v>131.078125</v>
      </c>
      <c r="R2558">
        <f>VLOOKUP(M2558,工作表1!$A$3:$B$1000,2,FALSE)</f>
        <v>2.125</v>
      </c>
      <c r="S2558" t="str">
        <f>VLOOKUP(M2558,工作表1!$A$3:$C$1000,3,FALSE)</f>
        <v>2022/12/31</v>
      </c>
      <c r="T2558">
        <f t="shared" si="1294"/>
        <v>0.39750000000000002</v>
      </c>
      <c r="U2558">
        <f t="shared" si="1293"/>
        <v>1.7275</v>
      </c>
      <c r="V2558" s="43">
        <f t="shared" si="1305"/>
        <v>42551</v>
      </c>
      <c r="W2558" s="43">
        <f t="shared" si="1295"/>
        <v>42643</v>
      </c>
      <c r="X2558" s="45">
        <f t="shared" si="1306"/>
        <v>0.94574175824175821</v>
      </c>
      <c r="Y2558" s="45">
        <f t="shared" si="1307"/>
        <v>1.5977965527623061</v>
      </c>
      <c r="Z2558" s="47">
        <f t="shared" si="1308"/>
        <v>104.67026886240464</v>
      </c>
      <c r="AA2558" s="47">
        <f t="shared" si="1309"/>
        <v>130.24949509914131</v>
      </c>
      <c r="AB2558" s="45">
        <f t="shared" si="1310"/>
        <v>1.4971000000000001</v>
      </c>
      <c r="AC2558" s="2" t="str">
        <f t="shared" si="1296"/>
        <v>TY2</v>
      </c>
      <c r="AD2558">
        <f t="shared" si="1297"/>
        <v>131.09375</v>
      </c>
      <c r="AE2558">
        <f t="shared" si="1298"/>
        <v>130.609375</v>
      </c>
      <c r="AF2558" s="49">
        <f t="shared" si="1325"/>
        <v>0.484375</v>
      </c>
      <c r="AG2558" s="3">
        <f t="shared" si="1311"/>
        <v>128.8606044190841</v>
      </c>
      <c r="AH2558">
        <f t="shared" si="1312"/>
        <v>127.34718727786856</v>
      </c>
      <c r="AI2558" s="51">
        <f t="shared" si="1313"/>
        <v>1.5134171412155411</v>
      </c>
      <c r="AJ2558" s="52">
        <f t="shared" si="1314"/>
        <v>1.0290421412155411</v>
      </c>
      <c r="AK2558" s="2">
        <v>42530</v>
      </c>
      <c r="AL2558" t="str">
        <v>912828R6</v>
      </c>
      <c r="AM2558">
        <v>-1.3332999999999999</v>
      </c>
      <c r="AN2558">
        <v>0.56264000000000003</v>
      </c>
      <c r="AO2558">
        <v>0.76739999999999997</v>
      </c>
      <c r="AP2558">
        <v>131.09375</v>
      </c>
      <c r="AQ2558">
        <f>VLOOKUP(AL2558,工作表1!$F$3:$G$1000,2,FALSE)</f>
        <v>1.625</v>
      </c>
      <c r="AR2558" t="str">
        <f>VLOOKUP(AL2558,工作表1!$F$3:$H$1000,3,FALSE)</f>
        <v>2023/5/31</v>
      </c>
      <c r="AS2558">
        <f t="shared" si="1299"/>
        <v>0.39750000000000002</v>
      </c>
      <c r="AT2558">
        <f t="shared" si="1300"/>
        <v>1.2275</v>
      </c>
      <c r="AU2558" s="43">
        <f t="shared" si="1315"/>
        <v>42704</v>
      </c>
      <c r="AV2558" s="43">
        <f t="shared" si="1301"/>
        <v>42734</v>
      </c>
      <c r="AW2558" s="45">
        <f t="shared" si="1316"/>
        <v>4.4398907103825137E-2</v>
      </c>
      <c r="AX2558" s="45">
        <f t="shared" si="1317"/>
        <v>0.94816603039149638</v>
      </c>
      <c r="AY2558" s="47">
        <f t="shared" si="1318"/>
        <v>101.18079323074849</v>
      </c>
      <c r="AZ2558" s="47">
        <f t="shared" si="1319"/>
        <v>128.8606044190841</v>
      </c>
      <c r="BA2558" s="43"/>
      <c r="BC2558" s="2">
        <v>42529</v>
      </c>
      <c r="BD2558" t="str">
        <v>912828VS</v>
      </c>
      <c r="BE2558">
        <v>-21.267800000000001</v>
      </c>
      <c r="BF2558">
        <v>1.50888</v>
      </c>
      <c r="BG2558">
        <v>0.81389999999999996</v>
      </c>
      <c r="BH2558">
        <v>130.609375</v>
      </c>
      <c r="BI2558">
        <f>VLOOKUP(BD2558,工作表1!$K$3:$L$1000,2,FALSE)</f>
        <v>2.5</v>
      </c>
      <c r="BJ2558" t="str">
        <f>VLOOKUP(BD2558,工作表1!$K$3:$M$1000,3,FALSE)</f>
        <v>2023/8/15</v>
      </c>
      <c r="BK2558">
        <f t="shared" si="1302"/>
        <v>0.39550000000000002</v>
      </c>
      <c r="BL2558">
        <f t="shared" si="1303"/>
        <v>2.1044999999999998</v>
      </c>
      <c r="BM2558" s="43">
        <f t="shared" si="1320"/>
        <v>42597</v>
      </c>
      <c r="BN2558" s="43">
        <f t="shared" si="1304"/>
        <v>42825</v>
      </c>
      <c r="BO2558" s="45">
        <f t="shared" si="1321"/>
        <v>0.7898351648351648</v>
      </c>
      <c r="BP2558" s="45">
        <f t="shared" si="1322"/>
        <v>2.810383110040644</v>
      </c>
      <c r="BQ2558" s="47">
        <f t="shared" si="1323"/>
        <v>106.98194709151504</v>
      </c>
      <c r="BR2558" s="47">
        <f t="shared" si="1324"/>
        <v>127.34718727786856</v>
      </c>
    </row>
    <row r="2559" spans="6:70" x14ac:dyDescent="0.25">
      <c r="F2559" s="2">
        <v>42613</v>
      </c>
      <c r="G2559">
        <v>0.45800000000000002</v>
      </c>
      <c r="H2559" s="43">
        <v>42654</v>
      </c>
      <c r="I2559">
        <v>1.5818000000000001</v>
      </c>
      <c r="L2559" s="2">
        <v>42529</v>
      </c>
      <c r="M2559" t="str">
        <v>912828N3</v>
      </c>
      <c r="N2559">
        <v>0.13</v>
      </c>
      <c r="O2559">
        <v>0.34362999999999999</v>
      </c>
      <c r="P2559">
        <v>0.79390000000000005</v>
      </c>
      <c r="Q2559">
        <v>130.890625</v>
      </c>
      <c r="R2559">
        <f>VLOOKUP(M2559,工作表1!$A$3:$B$1000,2,FALSE)</f>
        <v>2.125</v>
      </c>
      <c r="S2559" t="str">
        <f>VLOOKUP(M2559,工作表1!$A$3:$C$1000,3,FALSE)</f>
        <v>2022/12/31</v>
      </c>
      <c r="T2559">
        <f t="shared" si="1294"/>
        <v>0.39550000000000002</v>
      </c>
      <c r="U2559">
        <f t="shared" si="1293"/>
        <v>1.7295</v>
      </c>
      <c r="V2559" s="43">
        <f t="shared" si="1305"/>
        <v>42551</v>
      </c>
      <c r="W2559" s="43">
        <f t="shared" si="1295"/>
        <v>42643</v>
      </c>
      <c r="X2559" s="45">
        <f t="shared" si="1306"/>
        <v>0.93990384615384615</v>
      </c>
      <c r="Y2559" s="45">
        <f t="shared" si="1307"/>
        <v>1.5977805584826132</v>
      </c>
      <c r="Z2559" s="47">
        <f t="shared" si="1308"/>
        <v>104.45624981004264</v>
      </c>
      <c r="AA2559" s="47">
        <f t="shared" si="1309"/>
        <v>129.96489601686605</v>
      </c>
      <c r="AB2559" s="45">
        <f t="shared" si="1310"/>
        <v>1.5065999999999999</v>
      </c>
      <c r="AC2559" s="2" t="str">
        <f t="shared" si="1296"/>
        <v>TY2</v>
      </c>
      <c r="AD2559">
        <f t="shared" si="1297"/>
        <v>130.90625</v>
      </c>
      <c r="AE2559">
        <f t="shared" si="1298"/>
        <v>130.65625</v>
      </c>
      <c r="AF2559" s="49">
        <f t="shared" si="1325"/>
        <v>0.25</v>
      </c>
      <c r="AG2559" s="3">
        <f t="shared" si="1311"/>
        <v>128.62443705663603</v>
      </c>
      <c r="AH2559">
        <f t="shared" si="1312"/>
        <v>127.33531198773055</v>
      </c>
      <c r="AI2559" s="51">
        <f t="shared" si="1313"/>
        <v>1.2891250689054772</v>
      </c>
      <c r="AJ2559" s="52">
        <f t="shared" si="1314"/>
        <v>1.0391250689054772</v>
      </c>
      <c r="AK2559" s="2">
        <v>42529</v>
      </c>
      <c r="AL2559" t="str">
        <v>912828R6</v>
      </c>
      <c r="AM2559">
        <v>-2.0419</v>
      </c>
      <c r="AN2559">
        <v>0.61165999999999998</v>
      </c>
      <c r="AO2559">
        <v>0.76739999999999997</v>
      </c>
      <c r="AP2559">
        <v>130.90625</v>
      </c>
      <c r="AQ2559">
        <f>VLOOKUP(AL2559,工作表1!$F$3:$G$1000,2,FALSE)</f>
        <v>1.625</v>
      </c>
      <c r="AR2559" t="str">
        <f>VLOOKUP(AL2559,工作表1!$F$3:$H$1000,3,FALSE)</f>
        <v>2023/5/31</v>
      </c>
      <c r="AS2559">
        <f t="shared" si="1299"/>
        <v>0.39550000000000002</v>
      </c>
      <c r="AT2559">
        <f t="shared" si="1300"/>
        <v>1.2295</v>
      </c>
      <c r="AU2559" s="43">
        <f t="shared" si="1315"/>
        <v>42704</v>
      </c>
      <c r="AV2559" s="43">
        <f t="shared" si="1301"/>
        <v>42734</v>
      </c>
      <c r="AW2559" s="45">
        <f t="shared" si="1316"/>
        <v>3.9959016393442626E-2</v>
      </c>
      <c r="AX2559" s="45">
        <f t="shared" si="1317"/>
        <v>0.94817819447563445</v>
      </c>
      <c r="AY2559" s="47">
        <f t="shared" si="1318"/>
        <v>101.01198811141774</v>
      </c>
      <c r="AZ2559" s="47">
        <f t="shared" si="1319"/>
        <v>128.62443705663603</v>
      </c>
      <c r="BA2559" s="43"/>
      <c r="BC2559" s="2">
        <v>42528</v>
      </c>
      <c r="BD2559" t="str">
        <v>912828VS</v>
      </c>
      <c r="BE2559">
        <v>-22.168600000000001</v>
      </c>
      <c r="BF2559">
        <v>1.5497000000000001</v>
      </c>
      <c r="BG2559">
        <v>0.81389999999999996</v>
      </c>
      <c r="BH2559">
        <v>130.65625</v>
      </c>
      <c r="BI2559">
        <f>VLOOKUP(BD2559,工作表1!$K$3:$L$1000,2,FALSE)</f>
        <v>2.5</v>
      </c>
      <c r="BJ2559" t="str">
        <f>VLOOKUP(BD2559,工作表1!$K$3:$M$1000,3,FALSE)</f>
        <v>2023/8/15</v>
      </c>
      <c r="BK2559">
        <f t="shared" si="1302"/>
        <v>0.39250000000000002</v>
      </c>
      <c r="BL2559">
        <f t="shared" si="1303"/>
        <v>2.1074999999999999</v>
      </c>
      <c r="BM2559" s="43">
        <f t="shared" si="1320"/>
        <v>42597</v>
      </c>
      <c r="BN2559" s="43">
        <f t="shared" si="1304"/>
        <v>42825</v>
      </c>
      <c r="BO2559" s="45">
        <f t="shared" si="1321"/>
        <v>0.78296703296703296</v>
      </c>
      <c r="BP2559" s="45">
        <f t="shared" si="1322"/>
        <v>2.8103642932410056</v>
      </c>
      <c r="BQ2559" s="47">
        <f t="shared" si="1323"/>
        <v>106.98605039637248</v>
      </c>
      <c r="BR2559" s="47">
        <f t="shared" si="1324"/>
        <v>127.33531198773055</v>
      </c>
    </row>
    <row r="2560" spans="6:70" x14ac:dyDescent="0.25">
      <c r="F2560" s="2">
        <v>42612</v>
      </c>
      <c r="G2560">
        <v>0.45300000000000001</v>
      </c>
      <c r="H2560" s="43">
        <v>42653</v>
      </c>
      <c r="I2560">
        <v>1.5435000000000001</v>
      </c>
      <c r="L2560" s="2">
        <v>42528</v>
      </c>
      <c r="M2560" t="str">
        <v>912828N3</v>
      </c>
      <c r="N2560">
        <v>-0.2092</v>
      </c>
      <c r="O2560">
        <v>0.51188999999999996</v>
      </c>
      <c r="P2560">
        <v>0.79390000000000005</v>
      </c>
      <c r="Q2560">
        <v>130.9375</v>
      </c>
      <c r="R2560">
        <f>VLOOKUP(M2560,工作表1!$A$3:$B$1000,2,FALSE)</f>
        <v>2.125</v>
      </c>
      <c r="S2560" t="str">
        <f>VLOOKUP(M2560,工作表1!$A$3:$C$1000,3,FALSE)</f>
        <v>2022/12/31</v>
      </c>
      <c r="T2560">
        <f t="shared" si="1294"/>
        <v>0.39250000000000002</v>
      </c>
      <c r="U2560">
        <f t="shared" si="1293"/>
        <v>1.7324999999999999</v>
      </c>
      <c r="V2560" s="43">
        <f t="shared" si="1305"/>
        <v>42551</v>
      </c>
      <c r="W2560" s="43">
        <f t="shared" si="1295"/>
        <v>42643</v>
      </c>
      <c r="X2560" s="45">
        <f t="shared" si="1306"/>
        <v>0.93406593406593408</v>
      </c>
      <c r="Y2560" s="45">
        <f t="shared" si="1307"/>
        <v>1.5977645642029203</v>
      </c>
      <c r="Z2560" s="47">
        <f t="shared" si="1308"/>
        <v>104.44117150474987</v>
      </c>
      <c r="AA2560" s="47">
        <f t="shared" si="1309"/>
        <v>129.93047072132902</v>
      </c>
      <c r="AB2560" s="45">
        <f t="shared" si="1310"/>
        <v>1.5113000000000001</v>
      </c>
      <c r="AC2560" s="2" t="str">
        <f t="shared" si="1296"/>
        <v>TY2</v>
      </c>
      <c r="AD2560">
        <f t="shared" si="1297"/>
        <v>130.953125</v>
      </c>
      <c r="AE2560">
        <f t="shared" si="1298"/>
        <v>130.578125</v>
      </c>
      <c r="AF2560" s="49">
        <f t="shared" si="1325"/>
        <v>0.375</v>
      </c>
      <c r="AG2560" s="3">
        <f t="shared" si="1311"/>
        <v>128.64028792751907</v>
      </c>
      <c r="AH2560">
        <f t="shared" si="1312"/>
        <v>127.18133128441019</v>
      </c>
      <c r="AI2560" s="51">
        <f t="shared" si="1313"/>
        <v>1.458956643108877</v>
      </c>
      <c r="AJ2560" s="52">
        <f t="shared" si="1314"/>
        <v>1.083956643108877</v>
      </c>
      <c r="AK2560" s="2">
        <v>42528</v>
      </c>
      <c r="AL2560" t="str">
        <v>912828R6</v>
      </c>
      <c r="AM2560">
        <v>-2.2972000000000001</v>
      </c>
      <c r="AN2560">
        <v>0.63482000000000005</v>
      </c>
      <c r="AO2560">
        <v>0.76739999999999997</v>
      </c>
      <c r="AP2560">
        <v>130.953125</v>
      </c>
      <c r="AQ2560">
        <f>VLOOKUP(AL2560,工作表1!$F$3:$G$1000,2,FALSE)</f>
        <v>1.625</v>
      </c>
      <c r="AR2560" t="str">
        <f>VLOOKUP(AL2560,工作表1!$F$3:$H$1000,3,FALSE)</f>
        <v>2023/5/31</v>
      </c>
      <c r="AS2560">
        <f t="shared" si="1299"/>
        <v>0.39250000000000002</v>
      </c>
      <c r="AT2560">
        <f t="shared" si="1300"/>
        <v>1.2324999999999999</v>
      </c>
      <c r="AU2560" s="43">
        <f t="shared" si="1315"/>
        <v>42704</v>
      </c>
      <c r="AV2560" s="43">
        <f t="shared" si="1301"/>
        <v>42734</v>
      </c>
      <c r="AW2560" s="45">
        <f t="shared" si="1316"/>
        <v>3.5519125683060107E-2</v>
      </c>
      <c r="AX2560" s="45">
        <f t="shared" si="1317"/>
        <v>0.94819035855977252</v>
      </c>
      <c r="AY2560" s="47">
        <f t="shared" si="1318"/>
        <v>101.0371623399008</v>
      </c>
      <c r="AZ2560" s="47">
        <f t="shared" si="1319"/>
        <v>128.64028792751907</v>
      </c>
      <c r="BA2560" s="43"/>
      <c r="BC2560" s="2">
        <v>42527</v>
      </c>
      <c r="BD2560" t="str">
        <v>912828VS</v>
      </c>
      <c r="BE2560">
        <v>-23.321999999999999</v>
      </c>
      <c r="BF2560">
        <v>1.60426</v>
      </c>
      <c r="BG2560">
        <v>0.81389999999999996</v>
      </c>
      <c r="BH2560">
        <v>130.578125</v>
      </c>
      <c r="BI2560">
        <f>VLOOKUP(BD2560,工作表1!$K$3:$L$1000,2,FALSE)</f>
        <v>2.5</v>
      </c>
      <c r="BJ2560" t="str">
        <f>VLOOKUP(BD2560,工作表1!$K$3:$M$1000,3,FALSE)</f>
        <v>2023/8/15</v>
      </c>
      <c r="BK2560">
        <f t="shared" si="1302"/>
        <v>0.39750000000000002</v>
      </c>
      <c r="BL2560">
        <f t="shared" si="1303"/>
        <v>2.1025</v>
      </c>
      <c r="BM2560" s="43">
        <f t="shared" si="1320"/>
        <v>42597</v>
      </c>
      <c r="BN2560" s="43">
        <f t="shared" si="1304"/>
        <v>42825</v>
      </c>
      <c r="BO2560" s="45">
        <f t="shared" si="1321"/>
        <v>0.77609890109890112</v>
      </c>
      <c r="BP2560" s="45">
        <f t="shared" si="1322"/>
        <v>2.8103454764413667</v>
      </c>
      <c r="BQ2560" s="47">
        <f t="shared" si="1323"/>
        <v>106.86791077210746</v>
      </c>
      <c r="BR2560" s="47">
        <f t="shared" si="1324"/>
        <v>127.18133128441019</v>
      </c>
    </row>
    <row r="2561" spans="6:70" x14ac:dyDescent="0.25">
      <c r="F2561" s="2">
        <v>42611</v>
      </c>
      <c r="G2561">
        <v>0.45400000000000001</v>
      </c>
      <c r="H2561" s="43">
        <v>42650</v>
      </c>
      <c r="I2561">
        <v>1.5435000000000001</v>
      </c>
      <c r="L2561" s="2">
        <v>42527</v>
      </c>
      <c r="M2561" t="str">
        <v>912828N3</v>
      </c>
      <c r="N2561">
        <v>-0.37359999999999999</v>
      </c>
      <c r="O2561">
        <v>0.58416000000000001</v>
      </c>
      <c r="P2561">
        <v>0.79390000000000005</v>
      </c>
      <c r="Q2561">
        <v>130.859375</v>
      </c>
      <c r="R2561">
        <f>VLOOKUP(M2561,工作表1!$A$3:$B$1000,2,FALSE)</f>
        <v>2.125</v>
      </c>
      <c r="S2561" t="str">
        <f>VLOOKUP(M2561,工作表1!$A$3:$C$1000,3,FALSE)</f>
        <v>2022/12/31</v>
      </c>
      <c r="T2561">
        <f t="shared" si="1294"/>
        <v>0.39750000000000002</v>
      </c>
      <c r="U2561">
        <f t="shared" si="1293"/>
        <v>1.7275</v>
      </c>
      <c r="V2561" s="43">
        <f t="shared" si="1305"/>
        <v>42551</v>
      </c>
      <c r="W2561" s="43">
        <f t="shared" si="1295"/>
        <v>42643</v>
      </c>
      <c r="X2561" s="45">
        <f t="shared" si="1306"/>
        <v>0.92822802197802201</v>
      </c>
      <c r="Y2561" s="45">
        <f t="shared" si="1307"/>
        <v>1.5977485699232274</v>
      </c>
      <c r="Z2561" s="47">
        <f t="shared" si="1308"/>
        <v>104.35547833104303</v>
      </c>
      <c r="AA2561" s="47">
        <f t="shared" si="1309"/>
        <v>129.8102966167163</v>
      </c>
      <c r="AB2561" s="45">
        <f t="shared" si="1310"/>
        <v>1.5302</v>
      </c>
      <c r="AC2561" s="2" t="str">
        <f t="shared" si="1296"/>
        <v>TY2</v>
      </c>
      <c r="AD2561">
        <f t="shared" si="1297"/>
        <v>130.875</v>
      </c>
      <c r="AE2561">
        <f t="shared" si="1298"/>
        <v>130.671875</v>
      </c>
      <c r="AF2561" s="49">
        <f t="shared" si="1325"/>
        <v>0.203125</v>
      </c>
      <c r="AG2561" s="3">
        <f t="shared" si="1311"/>
        <v>128.53759570069164</v>
      </c>
      <c r="AH2561">
        <f t="shared" si="1312"/>
        <v>127.29996237862274</v>
      </c>
      <c r="AI2561" s="51">
        <f t="shared" si="1313"/>
        <v>1.237633322068902</v>
      </c>
      <c r="AJ2561" s="52">
        <f t="shared" si="1314"/>
        <v>1.034508322068902</v>
      </c>
      <c r="AK2561" s="2">
        <v>42527</v>
      </c>
      <c r="AL2561" t="str">
        <v>912828R6</v>
      </c>
      <c r="AM2561">
        <v>-2.4868000000000001</v>
      </c>
      <c r="AN2561">
        <v>0.65142999999999995</v>
      </c>
      <c r="AO2561">
        <v>0.76739999999999997</v>
      </c>
      <c r="AP2561">
        <v>130.875</v>
      </c>
      <c r="AQ2561">
        <f>VLOOKUP(AL2561,工作表1!$F$3:$G$1000,2,FALSE)</f>
        <v>1.625</v>
      </c>
      <c r="AR2561" t="str">
        <f>VLOOKUP(AL2561,工作表1!$F$3:$H$1000,3,FALSE)</f>
        <v>2023/5/31</v>
      </c>
      <c r="AS2561">
        <f t="shared" si="1299"/>
        <v>0.39750000000000002</v>
      </c>
      <c r="AT2561">
        <f t="shared" si="1300"/>
        <v>1.2275</v>
      </c>
      <c r="AU2561" s="43">
        <f t="shared" si="1315"/>
        <v>42704</v>
      </c>
      <c r="AV2561" s="43">
        <f t="shared" si="1301"/>
        <v>42734</v>
      </c>
      <c r="AW2561" s="45">
        <f t="shared" si="1316"/>
        <v>3.1079234972677595E-2</v>
      </c>
      <c r="AX2561" s="45">
        <f t="shared" si="1317"/>
        <v>0.94820252264391047</v>
      </c>
      <c r="AY2561" s="47">
        <f t="shared" si="1318"/>
        <v>100.96680548408975</v>
      </c>
      <c r="AZ2561" s="47">
        <f t="shared" si="1319"/>
        <v>128.53759570069164</v>
      </c>
      <c r="BA2561" s="43"/>
      <c r="BC2561" s="2">
        <v>42524</v>
      </c>
      <c r="BD2561" t="str">
        <v>912828VS</v>
      </c>
      <c r="BE2561">
        <v>-23.035900000000002</v>
      </c>
      <c r="BF2561">
        <v>1.5779099999999999</v>
      </c>
      <c r="BG2561">
        <v>0.81389999999999996</v>
      </c>
      <c r="BH2561">
        <v>130.671875</v>
      </c>
      <c r="BI2561">
        <f>VLOOKUP(BD2561,工作表1!$K$3:$L$1000,2,FALSE)</f>
        <v>2.5</v>
      </c>
      <c r="BJ2561" t="str">
        <f>VLOOKUP(BD2561,工作表1!$K$3:$M$1000,3,FALSE)</f>
        <v>2023/8/15</v>
      </c>
      <c r="BK2561">
        <f t="shared" si="1302"/>
        <v>0.40588999999999997</v>
      </c>
      <c r="BL2561">
        <f t="shared" si="1303"/>
        <v>2.0941100000000001</v>
      </c>
      <c r="BM2561" s="43">
        <f t="shared" si="1320"/>
        <v>42597</v>
      </c>
      <c r="BN2561" s="43">
        <f t="shared" si="1304"/>
        <v>42825</v>
      </c>
      <c r="BO2561" s="45">
        <f t="shared" si="1321"/>
        <v>0.76923076923076927</v>
      </c>
      <c r="BP2561" s="45">
        <f t="shared" si="1322"/>
        <v>2.8103266596417278</v>
      </c>
      <c r="BQ2561" s="47">
        <f t="shared" si="1323"/>
        <v>106.96881594541006</v>
      </c>
      <c r="BR2561" s="47">
        <f t="shared" si="1324"/>
        <v>127.29996237862274</v>
      </c>
    </row>
    <row r="2562" spans="6:70" x14ac:dyDescent="0.25">
      <c r="F2562" s="2">
        <v>42608</v>
      </c>
      <c r="G2562">
        <v>0.46550000000000002</v>
      </c>
      <c r="H2562" s="43">
        <v>42649</v>
      </c>
      <c r="I2562">
        <v>1.5670999999999999</v>
      </c>
      <c r="L2562" s="2">
        <v>42524</v>
      </c>
      <c r="M2562" t="str">
        <v>912828N3</v>
      </c>
      <c r="N2562">
        <v>8.5699999999999998E-2</v>
      </c>
      <c r="O2562">
        <v>0.36671999999999999</v>
      </c>
      <c r="P2562">
        <v>0.79390000000000005</v>
      </c>
      <c r="Q2562">
        <v>130.953125</v>
      </c>
      <c r="R2562">
        <f>VLOOKUP(M2562,工作表1!$A$3:$B$1000,2,FALSE)</f>
        <v>2.125</v>
      </c>
      <c r="S2562" t="str">
        <f>VLOOKUP(M2562,工作表1!$A$3:$C$1000,3,FALSE)</f>
        <v>2022/12/31</v>
      </c>
      <c r="T2562">
        <f t="shared" si="1294"/>
        <v>0.40588999999999997</v>
      </c>
      <c r="U2562">
        <f t="shared" si="1293"/>
        <v>1.7191100000000001</v>
      </c>
      <c r="V2562" s="43">
        <f t="shared" si="1305"/>
        <v>42551</v>
      </c>
      <c r="W2562" s="43">
        <f t="shared" si="1295"/>
        <v>42643</v>
      </c>
      <c r="X2562" s="45">
        <f t="shared" si="1306"/>
        <v>0.92239010989010994</v>
      </c>
      <c r="Y2562" s="45">
        <f t="shared" si="1307"/>
        <v>1.5977325756435348</v>
      </c>
      <c r="Z2562" s="47">
        <f t="shared" si="1308"/>
        <v>104.51014766907241</v>
      </c>
      <c r="AA2562" s="47">
        <f t="shared" si="1309"/>
        <v>129.99429510669648</v>
      </c>
      <c r="AB2562" s="45">
        <f t="shared" si="1310"/>
        <v>1.4973000000000001</v>
      </c>
      <c r="AC2562" s="2" t="str">
        <f t="shared" si="1296"/>
        <v>TY2</v>
      </c>
      <c r="AD2562">
        <f t="shared" si="1297"/>
        <v>130.96875</v>
      </c>
      <c r="AE2562">
        <f t="shared" si="1298"/>
        <v>129.25</v>
      </c>
      <c r="AF2562" s="49">
        <f t="shared" si="1325"/>
        <v>1.71875</v>
      </c>
      <c r="AG2562" s="3">
        <f t="shared" si="1311"/>
        <v>128.67185453934528</v>
      </c>
      <c r="AH2562">
        <f t="shared" si="1312"/>
        <v>126.40426288112806</v>
      </c>
      <c r="AI2562" s="51">
        <f t="shared" si="1313"/>
        <v>2.2675916582172135</v>
      </c>
      <c r="AJ2562" s="52">
        <f t="shared" si="1314"/>
        <v>0.54884165821721353</v>
      </c>
      <c r="AK2562" s="2">
        <v>42524</v>
      </c>
      <c r="AL2562" t="str">
        <v>912828R6</v>
      </c>
      <c r="AM2562">
        <v>-1.9426000000000001</v>
      </c>
      <c r="AN2562">
        <v>0.59179999999999999</v>
      </c>
      <c r="AO2562">
        <v>0.76739999999999997</v>
      </c>
      <c r="AP2562">
        <v>130.96875</v>
      </c>
      <c r="AQ2562">
        <f>VLOOKUP(AL2562,工作表1!$F$3:$G$1000,2,FALSE)</f>
        <v>1.625</v>
      </c>
      <c r="AR2562" t="str">
        <f>VLOOKUP(AL2562,工作表1!$F$3:$H$1000,3,FALSE)</f>
        <v>2023/5/31</v>
      </c>
      <c r="AS2562">
        <f t="shared" si="1299"/>
        <v>0.40588999999999997</v>
      </c>
      <c r="AT2562">
        <f t="shared" si="1300"/>
        <v>1.2191100000000001</v>
      </c>
      <c r="AU2562" s="43">
        <f t="shared" si="1315"/>
        <v>42704</v>
      </c>
      <c r="AV2562" s="43">
        <f t="shared" si="1301"/>
        <v>42734</v>
      </c>
      <c r="AW2562" s="45">
        <f t="shared" si="1316"/>
        <v>2.6639344262295084E-2</v>
      </c>
      <c r="AX2562" s="45">
        <f t="shared" si="1317"/>
        <v>0.94821468672804854</v>
      </c>
      <c r="AY2562" s="47">
        <f t="shared" si="1318"/>
        <v>101.0763078481511</v>
      </c>
      <c r="AZ2562" s="47">
        <f t="shared" si="1319"/>
        <v>128.67185453934528</v>
      </c>
      <c r="BA2562" s="43"/>
      <c r="BC2562" s="2">
        <v>42523</v>
      </c>
      <c r="BD2562" t="str">
        <v>912828VS</v>
      </c>
      <c r="BE2562">
        <v>-14.6143</v>
      </c>
      <c r="BF2562">
        <v>1.1446099999999999</v>
      </c>
      <c r="BG2562">
        <v>0.81389999999999996</v>
      </c>
      <c r="BH2562">
        <v>129.25</v>
      </c>
      <c r="BI2562">
        <f>VLOOKUP(BD2562,工作表1!$K$3:$L$1000,2,FALSE)</f>
        <v>2.5</v>
      </c>
      <c r="BJ2562" t="str">
        <f>VLOOKUP(BD2562,工作表1!$K$3:$M$1000,3,FALSE)</f>
        <v>2023/8/15</v>
      </c>
      <c r="BK2562">
        <f t="shared" si="1302"/>
        <v>0.46089999999999998</v>
      </c>
      <c r="BL2562">
        <f t="shared" si="1303"/>
        <v>2.0390999999999999</v>
      </c>
      <c r="BM2562" s="43">
        <f t="shared" si="1320"/>
        <v>42597</v>
      </c>
      <c r="BN2562" s="43">
        <f t="shared" si="1304"/>
        <v>42825</v>
      </c>
      <c r="BO2562" s="45">
        <f t="shared" si="1321"/>
        <v>0.74862637362637363</v>
      </c>
      <c r="BP2562" s="45">
        <f t="shared" si="1322"/>
        <v>2.810270209242812</v>
      </c>
      <c r="BQ2562" s="47">
        <f t="shared" si="1323"/>
        <v>106.22763087934585</v>
      </c>
      <c r="BR2562" s="47">
        <f t="shared" si="1324"/>
        <v>126.40426288112806</v>
      </c>
    </row>
    <row r="2563" spans="6:70" x14ac:dyDescent="0.25">
      <c r="F2563" s="2">
        <v>42607</v>
      </c>
      <c r="G2563">
        <v>0.44500000000000001</v>
      </c>
      <c r="H2563" s="43">
        <v>42648</v>
      </c>
      <c r="I2563">
        <v>1.5288999999999999</v>
      </c>
      <c r="L2563" s="2">
        <v>42523</v>
      </c>
      <c r="M2563" t="str">
        <v>912828N3</v>
      </c>
      <c r="N2563">
        <v>-0.17069999999999999</v>
      </c>
      <c r="O2563">
        <v>0.47327000000000002</v>
      </c>
      <c r="P2563">
        <v>0.79390000000000005</v>
      </c>
      <c r="Q2563">
        <v>129.921875</v>
      </c>
      <c r="R2563">
        <f>VLOOKUP(M2563,工作表1!$A$3:$B$1000,2,FALSE)</f>
        <v>2.125</v>
      </c>
      <c r="S2563" t="str">
        <f>VLOOKUP(M2563,工作表1!$A$3:$C$1000,3,FALSE)</f>
        <v>2022/12/31</v>
      </c>
      <c r="T2563">
        <f t="shared" si="1294"/>
        <v>0.46089999999999998</v>
      </c>
      <c r="U2563">
        <f t="shared" si="1293"/>
        <v>1.6640999999999999</v>
      </c>
      <c r="V2563" s="43">
        <f t="shared" si="1305"/>
        <v>42551</v>
      </c>
      <c r="W2563" s="43">
        <f t="shared" si="1295"/>
        <v>42643</v>
      </c>
      <c r="X2563" s="45">
        <f t="shared" si="1306"/>
        <v>0.90487637362637363</v>
      </c>
      <c r="Y2563" s="45">
        <f t="shared" si="1307"/>
        <v>1.5976845928044558</v>
      </c>
      <c r="Z2563" s="47">
        <f t="shared" si="1308"/>
        <v>103.67143387965636</v>
      </c>
      <c r="AA2563" s="47">
        <f t="shared" si="1309"/>
        <v>128.91815307939595</v>
      </c>
      <c r="AB2563" s="45">
        <f t="shared" si="1310"/>
        <v>1.6202000000000001</v>
      </c>
      <c r="AC2563" s="2" t="str">
        <f t="shared" si="1296"/>
        <v>TY2</v>
      </c>
      <c r="AD2563">
        <f t="shared" si="1297"/>
        <v>129.875</v>
      </c>
      <c r="AE2563">
        <f t="shared" si="1298"/>
        <v>128.921875</v>
      </c>
      <c r="AF2563" s="49">
        <f t="shared" si="1325"/>
        <v>0.953125</v>
      </c>
      <c r="AG2563" s="3">
        <f t="shared" si="1311"/>
        <v>127.66447601293341</v>
      </c>
      <c r="AH2563">
        <f t="shared" si="1312"/>
        <v>126.05902006042646</v>
      </c>
      <c r="AI2563" s="51">
        <f t="shared" si="1313"/>
        <v>1.6054559525069436</v>
      </c>
      <c r="AJ2563" s="52">
        <f t="shared" si="1314"/>
        <v>0.65233095250694362</v>
      </c>
      <c r="AK2563" s="2">
        <v>42523</v>
      </c>
      <c r="AL2563" t="str">
        <v>912828VB</v>
      </c>
      <c r="AM2563">
        <v>-2.5272999999999999</v>
      </c>
      <c r="AN2563">
        <v>0.64165000000000005</v>
      </c>
      <c r="AO2563">
        <v>0.77400000000000002</v>
      </c>
      <c r="AP2563">
        <v>129.875</v>
      </c>
      <c r="AQ2563">
        <f>VLOOKUP(AL2563,工作表1!$F$3:$G$1000,2,FALSE)</f>
        <v>1.75</v>
      </c>
      <c r="AR2563" t="str">
        <f>VLOOKUP(AL2563,工作表1!$F$3:$H$1000,3,FALSE)</f>
        <v>2023/5/15</v>
      </c>
      <c r="AS2563">
        <f t="shared" si="1299"/>
        <v>0.46089999999999998</v>
      </c>
      <c r="AT2563">
        <f t="shared" si="1300"/>
        <v>1.2890999999999999</v>
      </c>
      <c r="AU2563" s="43">
        <f t="shared" si="1315"/>
        <v>42689</v>
      </c>
      <c r="AV2563" s="43">
        <f t="shared" si="1301"/>
        <v>42734</v>
      </c>
      <c r="AW2563" s="45">
        <f t="shared" si="1316"/>
        <v>9.0353260869565216E-2</v>
      </c>
      <c r="AX2563" s="45">
        <f t="shared" si="1317"/>
        <v>1.0972025759380584</v>
      </c>
      <c r="AY2563" s="47">
        <f t="shared" si="1318"/>
        <v>101.14756116917029</v>
      </c>
      <c r="AZ2563" s="47">
        <f t="shared" si="1319"/>
        <v>127.66447601293341</v>
      </c>
      <c r="BA2563" s="43"/>
      <c r="BC2563" s="2">
        <v>42522</v>
      </c>
      <c r="BD2563" t="str">
        <v>912828VS</v>
      </c>
      <c r="BE2563">
        <v>-14.7705</v>
      </c>
      <c r="BF2563">
        <v>1.15086</v>
      </c>
      <c r="BG2563">
        <v>0.81389999999999996</v>
      </c>
      <c r="BH2563">
        <v>128.921875</v>
      </c>
      <c r="BI2563">
        <f>VLOOKUP(BD2563,工作表1!$K$3:$L$1000,2,FALSE)</f>
        <v>2.5</v>
      </c>
      <c r="BJ2563" t="str">
        <f>VLOOKUP(BD2563,工作表1!$K$3:$M$1000,3,FALSE)</f>
        <v>2023/8/15</v>
      </c>
      <c r="BK2563">
        <f t="shared" si="1302"/>
        <v>0.45700000000000002</v>
      </c>
      <c r="BL2563">
        <f t="shared" si="1303"/>
        <v>2.0430000000000001</v>
      </c>
      <c r="BM2563" s="43">
        <f t="shared" si="1320"/>
        <v>42597</v>
      </c>
      <c r="BN2563" s="43">
        <f t="shared" si="1304"/>
        <v>42825</v>
      </c>
      <c r="BO2563" s="45">
        <f t="shared" si="1321"/>
        <v>0.74175824175824179</v>
      </c>
      <c r="BP2563" s="45">
        <f t="shared" si="1322"/>
        <v>2.8102513924431736</v>
      </c>
      <c r="BQ2563" s="47">
        <f t="shared" si="1323"/>
        <v>105.96102968441092</v>
      </c>
      <c r="BR2563" s="47">
        <f t="shared" si="1324"/>
        <v>126.05902006042646</v>
      </c>
    </row>
    <row r="2564" spans="6:70" x14ac:dyDescent="0.25">
      <c r="F2564" s="2">
        <v>42606</v>
      </c>
      <c r="G2564">
        <v>0.438</v>
      </c>
      <c r="H2564" s="43">
        <v>42647</v>
      </c>
      <c r="I2564">
        <v>1.5098</v>
      </c>
      <c r="L2564" s="2">
        <v>42522</v>
      </c>
      <c r="M2564" t="str">
        <v>912828N3</v>
      </c>
      <c r="N2564">
        <v>-0.1772</v>
      </c>
      <c r="O2564">
        <v>0.47347</v>
      </c>
      <c r="P2564">
        <v>0.79390000000000005</v>
      </c>
      <c r="Q2564">
        <v>129.640625</v>
      </c>
      <c r="R2564">
        <f>VLOOKUP(M2564,工作表1!$A$3:$B$1000,2,FALSE)</f>
        <v>2.125</v>
      </c>
      <c r="S2564" t="str">
        <f>VLOOKUP(M2564,工作表1!$A$3:$C$1000,3,FALSE)</f>
        <v>2022/12/31</v>
      </c>
      <c r="T2564">
        <f t="shared" si="1294"/>
        <v>0.45700000000000002</v>
      </c>
      <c r="U2564">
        <f t="shared" ref="U2564:U2627" si="1326">R2564-T2564</f>
        <v>1.6679999999999999</v>
      </c>
      <c r="V2564" s="43">
        <f t="shared" si="1305"/>
        <v>42551</v>
      </c>
      <c r="W2564" s="43">
        <f t="shared" si="1295"/>
        <v>42643</v>
      </c>
      <c r="X2564" s="45">
        <f t="shared" si="1306"/>
        <v>0.89903846153846156</v>
      </c>
      <c r="Y2564" s="45">
        <f t="shared" si="1307"/>
        <v>1.5976685985247627</v>
      </c>
      <c r="Z2564" s="47">
        <f t="shared" si="1308"/>
        <v>103.45288577783371</v>
      </c>
      <c r="AA2564" s="47">
        <f t="shared" si="1309"/>
        <v>128.62722428233073</v>
      </c>
      <c r="AB2564" s="45">
        <f t="shared" si="1310"/>
        <v>1.6606000000000001</v>
      </c>
      <c r="AC2564" s="2" t="str">
        <f t="shared" si="1296"/>
        <v>TY2</v>
      </c>
      <c r="AD2564">
        <f t="shared" si="1297"/>
        <v>129.546875</v>
      </c>
      <c r="AE2564">
        <f t="shared" si="1298"/>
        <v>129.0625</v>
      </c>
      <c r="AF2564" s="49">
        <f t="shared" si="1325"/>
        <v>0.484375</v>
      </c>
      <c r="AG2564" s="3">
        <f t="shared" si="1311"/>
        <v>127.2173175410729</v>
      </c>
      <c r="AH2564">
        <f t="shared" si="1312"/>
        <v>127.0483691869721</v>
      </c>
      <c r="AI2564" s="51">
        <f t="shared" si="1313"/>
        <v>0.16894835410080589</v>
      </c>
      <c r="AJ2564" s="52">
        <f t="shared" si="1314"/>
        <v>-0.31542664589919411</v>
      </c>
      <c r="AK2564" s="2">
        <v>42522</v>
      </c>
      <c r="AL2564" t="str">
        <v>912828R6</v>
      </c>
      <c r="AM2564">
        <v>-2.4969999999999999</v>
      </c>
      <c r="AN2564">
        <v>0.63968999999999998</v>
      </c>
      <c r="AO2564">
        <v>0.76739999999999997</v>
      </c>
      <c r="AP2564">
        <v>129.546875</v>
      </c>
      <c r="AQ2564">
        <f>VLOOKUP(AL2564,工作表1!$F$3:$G$1000,2,FALSE)</f>
        <v>1.625</v>
      </c>
      <c r="AR2564" t="str">
        <f>VLOOKUP(AL2564,工作表1!$F$3:$H$1000,3,FALSE)</f>
        <v>2023/5/31</v>
      </c>
      <c r="AS2564">
        <f t="shared" si="1299"/>
        <v>0.45700000000000002</v>
      </c>
      <c r="AT2564">
        <f t="shared" si="1300"/>
        <v>1.1679999999999999</v>
      </c>
      <c r="AU2564" s="43">
        <f t="shared" si="1315"/>
        <v>42704</v>
      </c>
      <c r="AV2564" s="43">
        <f t="shared" si="1301"/>
        <v>42734</v>
      </c>
      <c r="AW2564" s="45">
        <f t="shared" si="1316"/>
        <v>8.8797814207650268E-3</v>
      </c>
      <c r="AX2564" s="45">
        <f t="shared" si="1317"/>
        <v>0.94826334306460058</v>
      </c>
      <c r="AY2564" s="47">
        <f t="shared" si="1318"/>
        <v>99.975232319679932</v>
      </c>
      <c r="AZ2564" s="47">
        <f t="shared" si="1319"/>
        <v>127.2173175410729</v>
      </c>
      <c r="BA2564" s="43"/>
      <c r="BC2564" s="2">
        <v>42521</v>
      </c>
      <c r="BD2564" t="str">
        <v>912828VS</v>
      </c>
      <c r="BE2564">
        <v>-14.1075</v>
      </c>
      <c r="BF2564">
        <v>1.1382000000000001</v>
      </c>
      <c r="BG2564">
        <v>0.81389999999999996</v>
      </c>
      <c r="BH2564">
        <v>129.0625</v>
      </c>
      <c r="BI2564">
        <f>VLOOKUP(BD2564,工作表1!$K$3:$L$1000,2,FALSE)</f>
        <v>2.5</v>
      </c>
      <c r="BJ2564" t="str">
        <f>VLOOKUP(BD2564,工作表1!$K$3:$M$1000,3,FALSE)</f>
        <v>2023/8/15</v>
      </c>
      <c r="BK2564">
        <f t="shared" si="1302"/>
        <v>0.45550000000000002</v>
      </c>
      <c r="BL2564">
        <f t="shared" si="1303"/>
        <v>2.0445000000000002</v>
      </c>
      <c r="BM2564" s="43">
        <f t="shared" si="1320"/>
        <v>42597</v>
      </c>
      <c r="BN2564" s="43">
        <f t="shared" si="1304"/>
        <v>42734</v>
      </c>
      <c r="BO2564" s="45">
        <f t="shared" si="1321"/>
        <v>0.73489010989010994</v>
      </c>
      <c r="BP2564" s="45">
        <f t="shared" si="1322"/>
        <v>2.1869449044106579</v>
      </c>
      <c r="BQ2564" s="47">
        <f t="shared" si="1323"/>
        <v>105.76534495677126</v>
      </c>
      <c r="BR2564" s="47">
        <f t="shared" si="1324"/>
        <v>127.0483691869721</v>
      </c>
    </row>
    <row r="2565" spans="6:70" x14ac:dyDescent="0.25">
      <c r="F2565" s="2">
        <v>42605</v>
      </c>
      <c r="G2565">
        <v>0.434</v>
      </c>
      <c r="H2565" s="43">
        <v>42646</v>
      </c>
      <c r="I2565">
        <v>1.4504999999999999</v>
      </c>
      <c r="L2565" s="2">
        <v>42521</v>
      </c>
      <c r="M2565" t="str">
        <v>912828N3</v>
      </c>
      <c r="N2565">
        <v>-0.72789999999999999</v>
      </c>
      <c r="O2565">
        <v>0.70138999999999996</v>
      </c>
      <c r="P2565">
        <v>0.79390000000000005</v>
      </c>
      <c r="Q2565">
        <v>129.796875</v>
      </c>
      <c r="R2565">
        <f>VLOOKUP(M2565,工作表1!$A$3:$B$1000,2,FALSE)</f>
        <v>2.125</v>
      </c>
      <c r="S2565" t="str">
        <f>VLOOKUP(M2565,工作表1!$A$3:$C$1000,3,FALSE)</f>
        <v>2022/12/31</v>
      </c>
      <c r="T2565">
        <f t="shared" ref="T2565:T2628" si="1327">INDEX($G:$G,MATCH(L2565,$F:$F,0))</f>
        <v>0.45550000000000002</v>
      </c>
      <c r="U2565">
        <f t="shared" si="1326"/>
        <v>1.6695</v>
      </c>
      <c r="V2565" s="43">
        <f t="shared" si="1305"/>
        <v>42551</v>
      </c>
      <c r="W2565" s="43">
        <f t="shared" ref="W2565:W2628" si="1328">IF(WEEKDAY(DATE(YEAR(L2565),(INT(MONTH(L2565)/3)+1)*3+1,1)-1,2)=7,DATE(YEAR(L2565),(INT(MONTH(L2565)/3)+1)*3+1,1)-1-2,IF(WEEKDAY(DATE(YEAR(L2565),(INT(MONTH(L2565)/3)+1)*3+1,1)-1,2)=6,DATE(YEAR(L2565),(INT(MONTH(L2565)/3)+1)*3+1,1)-1-1,DATE(YEAR(L2565),(INT(MONTH(L2565)/3)+1)*3+1,1)-1))</f>
        <v>42551</v>
      </c>
      <c r="X2565" s="45">
        <f t="shared" si="1306"/>
        <v>0.8932005494505495</v>
      </c>
      <c r="Y2565" s="45">
        <f t="shared" si="1307"/>
        <v>1.0620361658889057</v>
      </c>
      <c r="Z2565" s="47">
        <f t="shared" si="1308"/>
        <v>103.14565685442135</v>
      </c>
      <c r="AA2565" s="47">
        <f t="shared" si="1309"/>
        <v>129.51597684792284</v>
      </c>
      <c r="AB2565" s="45">
        <f t="shared" si="1310"/>
        <v>1.663</v>
      </c>
      <c r="AC2565" s="2" t="str">
        <f t="shared" ref="AC2565:AC2628" si="1329">IF(MOD(MONTH(L2565),3)=0,"TY2","TY1")</f>
        <v>TY1</v>
      </c>
      <c r="AD2565">
        <f t="shared" ref="AD2565:AD2628" si="1330">IF(AC2565="TY1",Q2565,AP2565)</f>
        <v>129.796875</v>
      </c>
      <c r="AE2565">
        <f t="shared" ref="AE2565:AE2628" si="1331">IF(AC2565="TY1",AP2565,BH2565)</f>
        <v>129.6875</v>
      </c>
      <c r="AF2565" s="49">
        <f t="shared" si="1325"/>
        <v>0.109375</v>
      </c>
      <c r="AG2565" s="3">
        <f t="shared" si="1311"/>
        <v>129.51597684792284</v>
      </c>
      <c r="AH2565">
        <f t="shared" si="1312"/>
        <v>128.40140719310992</v>
      </c>
      <c r="AI2565" s="51">
        <f t="shared" si="1313"/>
        <v>1.1145696548129251</v>
      </c>
      <c r="AJ2565" s="52">
        <f t="shared" si="1314"/>
        <v>1.0051946548129251</v>
      </c>
      <c r="AK2565" s="2">
        <v>42521</v>
      </c>
      <c r="AL2565" t="str">
        <v>912828VB</v>
      </c>
      <c r="AM2565">
        <v>-2.3504999999999998</v>
      </c>
      <c r="AN2565">
        <v>0.64676999999999996</v>
      </c>
      <c r="AO2565">
        <v>0.77400000000000002</v>
      </c>
      <c r="AP2565">
        <v>129.6875</v>
      </c>
      <c r="AQ2565">
        <f>VLOOKUP(AL2565,工作表1!$F$3:$G$1000,2,FALSE)</f>
        <v>1.75</v>
      </c>
      <c r="AR2565" t="str">
        <f>VLOOKUP(AL2565,工作表1!$F$3:$H$1000,3,FALSE)</f>
        <v>2023/5/15</v>
      </c>
      <c r="AS2565">
        <f t="shared" ref="AS2565:AS2628" si="1332">INDEX($G:$G,MATCH(AK2565,$F:$F,0))</f>
        <v>0.45550000000000002</v>
      </c>
      <c r="AT2565">
        <f t="shared" ref="AT2565:AT2628" si="1333">AQ2565-AS2565</f>
        <v>1.2945</v>
      </c>
      <c r="AU2565" s="43">
        <f t="shared" si="1315"/>
        <v>42689</v>
      </c>
      <c r="AV2565" s="43">
        <f t="shared" ref="AV2565:AV2628" si="1334">IF(WEEKDAY(DATE(YEAR(AK2565),(INT(MONTH(AK2565)/3)+1)*3+4,1)-1,2)=7,DATE(YEAR(AK2565),(INT(MONTH(AK2565)/3)+1)*3+4,1)-1-2,IF(WEEKDAY(DATE(YEAR(AK2565),(INT(MONTH(AK2565)/3)+1)*3+4,1)-1,2)=6,DATE(YEAR(AK2565),(INT(MONTH(AK2565)/3)+1)*3+4,1)-1-1,DATE(YEAR(AK2565),(INT(MONTH(AK2565)/3)+1)*3+4,1)-1))</f>
        <v>42643</v>
      </c>
      <c r="AW2565" s="45">
        <f t="shared" si="1316"/>
        <v>8.0842391304347824E-2</v>
      </c>
      <c r="AX2565" s="45">
        <f t="shared" si="1317"/>
        <v>0.66097937760571768</v>
      </c>
      <c r="AY2565" s="47">
        <f t="shared" si="1318"/>
        <v>100.73005685772584</v>
      </c>
      <c r="AZ2565" s="47">
        <f t="shared" si="1319"/>
        <v>128.40140719310992</v>
      </c>
      <c r="BA2565" s="43"/>
      <c r="BC2565" s="2">
        <v>42517</v>
      </c>
      <c r="BD2565" t="str">
        <v>912828VS</v>
      </c>
      <c r="BE2565">
        <v>-13.8917</v>
      </c>
      <c r="BF2565">
        <v>1.11391</v>
      </c>
      <c r="BG2565">
        <v>0.81389999999999996</v>
      </c>
      <c r="BH2565">
        <v>129.078125</v>
      </c>
      <c r="BI2565">
        <f>VLOOKUP(BD2565,工作表1!$K$3:$L$1000,2,FALSE)</f>
        <v>2.5</v>
      </c>
      <c r="BJ2565" t="str">
        <f>VLOOKUP(BD2565,工作表1!$K$3:$M$1000,3,FALSE)</f>
        <v>2023/8/15</v>
      </c>
      <c r="BK2565">
        <f t="shared" ref="BK2565:BK2628" si="1335">INDEX($G:$G,MATCH(BC2565,$F:$F,0))</f>
        <v>0.47599999999999998</v>
      </c>
      <c r="BL2565">
        <f t="shared" ref="BL2565:BL2628" si="1336">BI2565-BK2565</f>
        <v>2.024</v>
      </c>
      <c r="BM2565" s="43">
        <f t="shared" si="1320"/>
        <v>42597</v>
      </c>
      <c r="BN2565" s="43">
        <f t="shared" ref="BN2565:BN2628" si="1337">IF(WEEKDAY(DATE(YEAR(BC2565),(INT(MONTH(BC2565)/3)+1)*3+7,1)-1,2)=7,DATE(YEAR(BC2565),(INT(MONTH(BC2565)/3)+1)*3+7,1)-1-2,IF(WEEKDAY(DATE(YEAR(BC2565),(INT(MONTH(BC2565)/3)+1)*3+7,1)-1,2)=6,DATE(YEAR(BC2565),(INT(MONTH(BC2565)/3)+1)*3+7,1)-1-1,DATE(YEAR(BC2565),(INT(MONTH(BC2565)/3)+1)*3+7,1)-1))</f>
        <v>42734</v>
      </c>
      <c r="BO2565" s="45">
        <f t="shared" si="1321"/>
        <v>0.7280219780219781</v>
      </c>
      <c r="BP2565" s="45">
        <f t="shared" si="1322"/>
        <v>2.1869260876110195</v>
      </c>
      <c r="BQ2565" s="47">
        <f t="shared" si="1323"/>
        <v>105.79704185872433</v>
      </c>
      <c r="BR2565" s="47">
        <f t="shared" si="1324"/>
        <v>127.08853480738284</v>
      </c>
    </row>
    <row r="2566" spans="6:70" x14ac:dyDescent="0.25">
      <c r="F2566" s="2">
        <v>42604</v>
      </c>
      <c r="G2566">
        <v>0.43149999999999999</v>
      </c>
      <c r="H2566" s="43">
        <v>42643</v>
      </c>
      <c r="I2566">
        <v>1.4220999999999999</v>
      </c>
      <c r="L2566" s="2">
        <v>42517</v>
      </c>
      <c r="M2566" t="str">
        <v>912828N3</v>
      </c>
      <c r="N2566">
        <v>9.7600000000000006E-2</v>
      </c>
      <c r="O2566">
        <v>0.38484000000000002</v>
      </c>
      <c r="P2566">
        <v>0.79390000000000005</v>
      </c>
      <c r="Q2566">
        <v>129.796875</v>
      </c>
      <c r="R2566">
        <f>VLOOKUP(M2566,工作表1!$A$3:$B$1000,2,FALSE)</f>
        <v>2.125</v>
      </c>
      <c r="S2566" t="str">
        <f>VLOOKUP(M2566,工作表1!$A$3:$C$1000,3,FALSE)</f>
        <v>2022/12/31</v>
      </c>
      <c r="T2566">
        <f t="shared" si="1327"/>
        <v>0.47599999999999998</v>
      </c>
      <c r="U2566">
        <f t="shared" si="1326"/>
        <v>1.649</v>
      </c>
      <c r="V2566" s="43">
        <f t="shared" ref="V2566:V2629" si="1338">COUPNCD(L2565,S2566,2,0)</f>
        <v>42551</v>
      </c>
      <c r="W2566" s="43">
        <f t="shared" si="1328"/>
        <v>42551</v>
      </c>
      <c r="X2566" s="45">
        <f t="shared" ref="X2566:X2629" si="1339">COUPDAYBS(L2565,S2566,2,1)/COUPDAYS(L2565,S2566,2,1)*R2566/2</f>
        <v>0.88736263736263743</v>
      </c>
      <c r="Y2566" s="45">
        <f t="shared" ref="Y2566:Y2629" si="1340">(W2566-L2565)/365*R2566+X2566</f>
        <v>1.0620201716092128</v>
      </c>
      <c r="Z2566" s="47">
        <f t="shared" ref="Z2566:Z2629" si="1341">(Q2566*P2566+Y2566)/(1+(O2566/100)*(W2566-L2567)/360)-X2566</f>
        <v>103.18145924703853</v>
      </c>
      <c r="AA2566" s="47">
        <f t="shared" ref="AA2566:AA2629" si="1342">(Z2566-$AB$5*(W2566-L2565)/365+T2566*(W2566-L2565)/360)/P2566</f>
        <v>129.5491994902998</v>
      </c>
      <c r="AB2566" s="45">
        <f t="shared" ref="AB2566:AB2629" si="1343">INDEX(I:I,MATCH(L2566,H:H,0))</f>
        <v>1.6677</v>
      </c>
      <c r="AC2566" s="2" t="str">
        <f t="shared" si="1329"/>
        <v>TY1</v>
      </c>
      <c r="AD2566">
        <f t="shared" si="1330"/>
        <v>129.796875</v>
      </c>
      <c r="AE2566">
        <f t="shared" si="1331"/>
        <v>129.703125</v>
      </c>
      <c r="AF2566" s="49">
        <f t="shared" si="1325"/>
        <v>9.375E-2</v>
      </c>
      <c r="AG2566" s="3">
        <f t="shared" ref="AG2566:AG2629" si="1344">IF(AC2566="TY1",AA2566,AZ2566)</f>
        <v>129.5491994902998</v>
      </c>
      <c r="AH2566">
        <f t="shared" ref="AH2566:AH2629" si="1345">IF(AC2566="TY1",AZ2566,BR2566)</f>
        <v>128.43727739054515</v>
      </c>
      <c r="AI2566" s="51">
        <f t="shared" ref="AI2566:AI2629" si="1346">AG2566-AH2566</f>
        <v>1.1119220997546506</v>
      </c>
      <c r="AJ2566" s="52">
        <f t="shared" ref="AJ2566:AJ2629" si="1347">AI2566-AF2566</f>
        <v>1.0181720997546506</v>
      </c>
      <c r="AK2566" s="2">
        <v>42517</v>
      </c>
      <c r="AL2566" t="str">
        <v>912828VB</v>
      </c>
      <c r="AM2566">
        <v>-1.9592000000000001</v>
      </c>
      <c r="AN2566">
        <v>0.59916000000000003</v>
      </c>
      <c r="AO2566">
        <v>0.77400000000000002</v>
      </c>
      <c r="AP2566">
        <v>129.703125</v>
      </c>
      <c r="AQ2566">
        <f>VLOOKUP(AL2566,工作表1!$F$3:$G$1000,2,FALSE)</f>
        <v>1.75</v>
      </c>
      <c r="AR2566" t="str">
        <f>VLOOKUP(AL2566,工作表1!$F$3:$H$1000,3,FALSE)</f>
        <v>2023/5/15</v>
      </c>
      <c r="AS2566">
        <f t="shared" si="1332"/>
        <v>0.47599999999999998</v>
      </c>
      <c r="AT2566">
        <f t="shared" si="1333"/>
        <v>1.274</v>
      </c>
      <c r="AU2566" s="43">
        <f t="shared" ref="AU2566:AU2629" si="1348">COUPNCD(AK2565,AR2566,2,0)</f>
        <v>42689</v>
      </c>
      <c r="AV2566" s="43">
        <f t="shared" si="1334"/>
        <v>42643</v>
      </c>
      <c r="AW2566" s="45">
        <f t="shared" ref="AW2566:AW2629" si="1349">COUPDAYBS(AK2565,AR2566,2,1)/COUPDAYS(AK2565,AR2566,2,1)*AQ2566/2</f>
        <v>7.6086956521739135E-2</v>
      </c>
      <c r="AX2566" s="45">
        <f t="shared" ref="AX2566:AX2629" si="1350">(AV2566-AK2565)/365*AQ2566+AW2566</f>
        <v>0.66101846337105419</v>
      </c>
      <c r="AY2566" s="47">
        <f t="shared" ref="AY2566:AY2629" si="1351">(AP2566*AO2566+AX2566)/(1+(AN2566/100)*(AV2566-AK2567)/360)-AW2566</f>
        <v>100.76200843848591</v>
      </c>
      <c r="AZ2566" s="47">
        <f t="shared" ref="AZ2566:AZ2629" si="1352">(AY2566-$AB$5*(AV2566-AK2565)/365+AS2566*(AV2566-AK2565)/360)/AO2566</f>
        <v>128.43727739054515</v>
      </c>
      <c r="BA2566" s="43"/>
      <c r="BC2566" s="2">
        <v>42516</v>
      </c>
      <c r="BD2566" t="str">
        <v>912828VS</v>
      </c>
      <c r="BE2566">
        <v>-14.455</v>
      </c>
      <c r="BF2566">
        <v>1.12819</v>
      </c>
      <c r="BG2566">
        <v>0.81389999999999996</v>
      </c>
      <c r="BH2566">
        <v>129.1875</v>
      </c>
      <c r="BI2566">
        <f>VLOOKUP(BD2566,工作表1!$K$3:$L$1000,2,FALSE)</f>
        <v>2.5</v>
      </c>
      <c r="BJ2566" t="str">
        <f>VLOOKUP(BD2566,工作表1!$K$3:$M$1000,3,FALSE)</f>
        <v>2023/8/15</v>
      </c>
      <c r="BK2566">
        <f t="shared" si="1335"/>
        <v>0.45500000000000002</v>
      </c>
      <c r="BL2566">
        <f t="shared" si="1336"/>
        <v>2.0449999999999999</v>
      </c>
      <c r="BM2566" s="43">
        <f t="shared" ref="BM2566:BM2629" si="1353">COUPNCD(BC2565,BJ2566,2,0)</f>
        <v>42597</v>
      </c>
      <c r="BN2566" s="43">
        <f t="shared" si="1337"/>
        <v>42734</v>
      </c>
      <c r="BO2566" s="45">
        <f t="shared" ref="BO2566:BO2629" si="1354">COUPDAYBS(BC2565,BJ2566,2,1)/COUPDAYS(BC2565,BJ2566,2,1)*BI2566/2</f>
        <v>0.7005494505494505</v>
      </c>
      <c r="BP2566" s="45">
        <f t="shared" ref="BP2566:BP2629" si="1355">(BN2566-BC2565)/365*BI2566+BO2566</f>
        <v>2.1868508204124639</v>
      </c>
      <c r="BQ2566" s="47">
        <f t="shared" ref="BQ2566:BQ2629" si="1356">(BH2566*BG2566+BP2566)/(1+(BF2566/100)*(BN2566-BC2567)/360)-BO2566</f>
        <v>105.90038876888349</v>
      </c>
      <c r="BR2566" s="47">
        <f t="shared" ref="BR2566:BR2629" si="1357">(BQ2566-$AB$5*(BN2566-BC2565)/365+BK2566*(BN2566-BC2565)/360)/BG2566</f>
        <v>127.14551388826979</v>
      </c>
    </row>
    <row r="2567" spans="6:70" x14ac:dyDescent="0.25">
      <c r="F2567" s="2">
        <v>42601</v>
      </c>
      <c r="G2567">
        <v>0.42699999999999999</v>
      </c>
      <c r="H2567" s="43">
        <v>42642</v>
      </c>
      <c r="I2567">
        <v>1.3891</v>
      </c>
      <c r="L2567" s="2">
        <v>42516</v>
      </c>
      <c r="M2567" t="str">
        <v>912828N3</v>
      </c>
      <c r="N2567">
        <v>0.125</v>
      </c>
      <c r="O2567">
        <v>0.38030000000000003</v>
      </c>
      <c r="P2567">
        <v>0.79390000000000005</v>
      </c>
      <c r="Q2567">
        <v>129.890625</v>
      </c>
      <c r="R2567">
        <f>VLOOKUP(M2567,工作表1!$A$3:$B$1000,2,FALSE)</f>
        <v>2.125</v>
      </c>
      <c r="S2567" t="str">
        <f>VLOOKUP(M2567,工作表1!$A$3:$C$1000,3,FALSE)</f>
        <v>2022/12/31</v>
      </c>
      <c r="T2567">
        <f t="shared" si="1327"/>
        <v>0.45500000000000002</v>
      </c>
      <c r="U2567">
        <f t="shared" si="1326"/>
        <v>1.67</v>
      </c>
      <c r="V2567" s="43">
        <f t="shared" si="1338"/>
        <v>42551</v>
      </c>
      <c r="W2567" s="43">
        <f t="shared" si="1328"/>
        <v>42551</v>
      </c>
      <c r="X2567" s="45">
        <f t="shared" si="1339"/>
        <v>0.86401098901098905</v>
      </c>
      <c r="Y2567" s="45">
        <f t="shared" si="1340"/>
        <v>1.0619561944904412</v>
      </c>
      <c r="Z2567" s="47">
        <f t="shared" si="1341"/>
        <v>103.27850699339074</v>
      </c>
      <c r="AA2567" s="47">
        <f t="shared" si="1342"/>
        <v>129.61312581619342</v>
      </c>
      <c r="AB2567" s="45">
        <f t="shared" si="1343"/>
        <v>1.6345000000000001</v>
      </c>
      <c r="AC2567" s="2" t="str">
        <f t="shared" si="1329"/>
        <v>TY1</v>
      </c>
      <c r="AD2567">
        <f t="shared" si="1330"/>
        <v>129.890625</v>
      </c>
      <c r="AE2567">
        <f t="shared" si="1331"/>
        <v>129.8125</v>
      </c>
      <c r="AF2567" s="49">
        <f t="shared" si="1325"/>
        <v>7.8125E-2</v>
      </c>
      <c r="AG2567" s="3">
        <f t="shared" si="1344"/>
        <v>129.61312581619342</v>
      </c>
      <c r="AH2567">
        <f t="shared" si="1345"/>
        <v>128.49827900384199</v>
      </c>
      <c r="AI2567" s="51">
        <f t="shared" si="1346"/>
        <v>1.1148468123514306</v>
      </c>
      <c r="AJ2567" s="52">
        <f t="shared" si="1347"/>
        <v>1.0367218123514306</v>
      </c>
      <c r="AK2567" s="2">
        <v>42516</v>
      </c>
      <c r="AL2567" t="str">
        <v>912828VB</v>
      </c>
      <c r="AM2567">
        <v>-2.1227999999999998</v>
      </c>
      <c r="AN2567">
        <v>0.60782000000000003</v>
      </c>
      <c r="AO2567">
        <v>0.77400000000000002</v>
      </c>
      <c r="AP2567">
        <v>129.8125</v>
      </c>
      <c r="AQ2567">
        <f>VLOOKUP(AL2567,工作表1!$F$3:$G$1000,2,FALSE)</f>
        <v>1.75</v>
      </c>
      <c r="AR2567" t="str">
        <f>VLOOKUP(AL2567,工作表1!$F$3:$H$1000,3,FALSE)</f>
        <v>2023/5/15</v>
      </c>
      <c r="AS2567">
        <f t="shared" si="1332"/>
        <v>0.45500000000000002</v>
      </c>
      <c r="AT2567">
        <f t="shared" si="1333"/>
        <v>1.2949999999999999</v>
      </c>
      <c r="AU2567" s="43">
        <f t="shared" si="1348"/>
        <v>42689</v>
      </c>
      <c r="AV2567" s="43">
        <f t="shared" si="1334"/>
        <v>42643</v>
      </c>
      <c r="AW2567" s="45">
        <f t="shared" si="1349"/>
        <v>5.7065217391304345E-2</v>
      </c>
      <c r="AX2567" s="45">
        <f t="shared" si="1350"/>
        <v>0.66117480643240023</v>
      </c>
      <c r="AY2567" s="47">
        <f t="shared" si="1351"/>
        <v>100.86088699006959</v>
      </c>
      <c r="AZ2567" s="47">
        <f t="shared" si="1352"/>
        <v>128.49827900384199</v>
      </c>
      <c r="BA2567" s="43"/>
      <c r="BC2567" s="2">
        <v>42515</v>
      </c>
      <c r="BD2567" t="str">
        <v>912828VS</v>
      </c>
      <c r="BE2567">
        <v>-15.2715</v>
      </c>
      <c r="BF2567">
        <v>1.16744</v>
      </c>
      <c r="BG2567">
        <v>0.81389999999999996</v>
      </c>
      <c r="BH2567">
        <v>128.75</v>
      </c>
      <c r="BI2567">
        <f>VLOOKUP(BD2567,工作表1!$K$3:$L$1000,2,FALSE)</f>
        <v>2.5</v>
      </c>
      <c r="BJ2567" t="str">
        <f>VLOOKUP(BD2567,工作表1!$K$3:$M$1000,3,FALSE)</f>
        <v>2023/8/15</v>
      </c>
      <c r="BK2567">
        <f t="shared" si="1335"/>
        <v>0.46184999999999998</v>
      </c>
      <c r="BL2567">
        <f t="shared" si="1336"/>
        <v>2.0381499999999999</v>
      </c>
      <c r="BM2567" s="43">
        <f t="shared" si="1353"/>
        <v>42597</v>
      </c>
      <c r="BN2567" s="43">
        <f t="shared" si="1337"/>
        <v>42734</v>
      </c>
      <c r="BO2567" s="45">
        <f t="shared" si="1354"/>
        <v>0.69368131868131866</v>
      </c>
      <c r="BP2567" s="45">
        <f t="shared" si="1355"/>
        <v>2.1868320036128255</v>
      </c>
      <c r="BQ2567" s="47">
        <f t="shared" si="1356"/>
        <v>105.52497403103362</v>
      </c>
      <c r="BR2567" s="47">
        <f t="shared" si="1357"/>
        <v>126.67567319365052</v>
      </c>
    </row>
    <row r="2568" spans="6:70" x14ac:dyDescent="0.25">
      <c r="F2568" s="2">
        <v>42600</v>
      </c>
      <c r="G2568">
        <v>0.42149999999999999</v>
      </c>
      <c r="H2568" s="43">
        <v>42641</v>
      </c>
      <c r="I2568">
        <v>1.3987000000000001</v>
      </c>
      <c r="L2568" s="2">
        <v>42515</v>
      </c>
      <c r="M2568" t="str">
        <v>912828N3</v>
      </c>
      <c r="N2568">
        <v>-0.30990000000000001</v>
      </c>
      <c r="O2568">
        <v>0.51597000000000004</v>
      </c>
      <c r="P2568">
        <v>0.79390000000000005</v>
      </c>
      <c r="Q2568">
        <v>129.46875</v>
      </c>
      <c r="R2568">
        <f>VLOOKUP(M2568,工作表1!$A$3:$B$1000,2,FALSE)</f>
        <v>2.125</v>
      </c>
      <c r="S2568" t="str">
        <f>VLOOKUP(M2568,工作表1!$A$3:$C$1000,3,FALSE)</f>
        <v>2022/12/31</v>
      </c>
      <c r="T2568">
        <f t="shared" si="1327"/>
        <v>0.46184999999999998</v>
      </c>
      <c r="U2568">
        <f t="shared" si="1326"/>
        <v>1.6631499999999999</v>
      </c>
      <c r="V2568" s="43">
        <f t="shared" si="1338"/>
        <v>42551</v>
      </c>
      <c r="W2568" s="43">
        <f t="shared" si="1328"/>
        <v>42551</v>
      </c>
      <c r="X2568" s="45">
        <f t="shared" si="1339"/>
        <v>0.85817307692307698</v>
      </c>
      <c r="Y2568" s="45">
        <f t="shared" si="1340"/>
        <v>1.0619402002107483</v>
      </c>
      <c r="Z2568" s="47">
        <f t="shared" si="1341"/>
        <v>102.93396651718055</v>
      </c>
      <c r="AA2568" s="47">
        <f t="shared" si="1342"/>
        <v>129.16595216328463</v>
      </c>
      <c r="AB2568" s="45">
        <f t="shared" si="1343"/>
        <v>1.6849000000000001</v>
      </c>
      <c r="AC2568" s="2" t="str">
        <f t="shared" si="1329"/>
        <v>TY1</v>
      </c>
      <c r="AD2568">
        <f t="shared" si="1330"/>
        <v>129.46875</v>
      </c>
      <c r="AE2568">
        <f t="shared" si="1331"/>
        <v>129.375</v>
      </c>
      <c r="AF2568" s="49">
        <f t="shared" si="1325"/>
        <v>9.375E-2</v>
      </c>
      <c r="AG2568" s="3">
        <f t="shared" si="1344"/>
        <v>129.16595216328463</v>
      </c>
      <c r="AH2568">
        <f t="shared" si="1345"/>
        <v>128.02227508451239</v>
      </c>
      <c r="AI2568" s="51">
        <f t="shared" si="1346"/>
        <v>1.1436770787722423</v>
      </c>
      <c r="AJ2568" s="52">
        <f t="shared" si="1347"/>
        <v>1.0499270787722423</v>
      </c>
      <c r="AK2568" s="2">
        <v>42515</v>
      </c>
      <c r="AL2568" t="str">
        <v>912828VB</v>
      </c>
      <c r="AM2568">
        <v>-2.9186000000000001</v>
      </c>
      <c r="AN2568">
        <v>0.67710999999999999</v>
      </c>
      <c r="AO2568">
        <v>0.77400000000000002</v>
      </c>
      <c r="AP2568">
        <v>129.375</v>
      </c>
      <c r="AQ2568">
        <f>VLOOKUP(AL2568,工作表1!$F$3:$G$1000,2,FALSE)</f>
        <v>1.75</v>
      </c>
      <c r="AR2568" t="str">
        <f>VLOOKUP(AL2568,工作表1!$F$3:$H$1000,3,FALSE)</f>
        <v>2023/5/15</v>
      </c>
      <c r="AS2568">
        <f t="shared" si="1332"/>
        <v>0.46184999999999998</v>
      </c>
      <c r="AT2568">
        <f t="shared" si="1333"/>
        <v>1.2881499999999999</v>
      </c>
      <c r="AU2568" s="43">
        <f t="shared" si="1348"/>
        <v>42689</v>
      </c>
      <c r="AV2568" s="43">
        <f t="shared" si="1334"/>
        <v>42643</v>
      </c>
      <c r="AW2568" s="45">
        <f t="shared" si="1349"/>
        <v>5.2309782608695655E-2</v>
      </c>
      <c r="AX2568" s="45">
        <f t="shared" si="1350"/>
        <v>0.66121389219773674</v>
      </c>
      <c r="AY2568" s="47">
        <f t="shared" si="1351"/>
        <v>100.50118008778702</v>
      </c>
      <c r="AZ2568" s="47">
        <f t="shared" si="1352"/>
        <v>128.02227508451239</v>
      </c>
      <c r="BA2568" s="43"/>
      <c r="BC2568" s="2">
        <v>42514</v>
      </c>
      <c r="BD2568" t="str">
        <v>912828VS</v>
      </c>
      <c r="BE2568">
        <v>-14.3849</v>
      </c>
      <c r="BF2568">
        <v>1.1201300000000001</v>
      </c>
      <c r="BG2568">
        <v>0.81389999999999996</v>
      </c>
      <c r="BH2568">
        <v>128.84375</v>
      </c>
      <c r="BI2568">
        <f>VLOOKUP(BD2568,工作表1!$K$3:$L$1000,2,FALSE)</f>
        <v>2.5</v>
      </c>
      <c r="BJ2568" t="str">
        <f>VLOOKUP(BD2568,工作表1!$K$3:$M$1000,3,FALSE)</f>
        <v>2023/8/15</v>
      </c>
      <c r="BK2568">
        <f t="shared" si="1335"/>
        <v>0.46150000000000002</v>
      </c>
      <c r="BL2568">
        <f t="shared" si="1336"/>
        <v>2.0385</v>
      </c>
      <c r="BM2568" s="43">
        <f t="shared" si="1353"/>
        <v>42597</v>
      </c>
      <c r="BN2568" s="43">
        <f t="shared" si="1337"/>
        <v>42734</v>
      </c>
      <c r="BO2568" s="45">
        <f t="shared" si="1354"/>
        <v>0.68681318681318682</v>
      </c>
      <c r="BP2568" s="45">
        <f t="shared" si="1355"/>
        <v>2.186813186813187</v>
      </c>
      <c r="BQ2568" s="47">
        <f t="shared" si="1356"/>
        <v>105.63482295835392</v>
      </c>
      <c r="BR2568" s="47">
        <f t="shared" si="1357"/>
        <v>126.79671801411384</v>
      </c>
    </row>
    <row r="2569" spans="6:70" x14ac:dyDescent="0.25">
      <c r="F2569" s="2">
        <v>42599</v>
      </c>
      <c r="G2569">
        <v>0.42520999999999998</v>
      </c>
      <c r="H2569" s="43">
        <v>42640</v>
      </c>
      <c r="I2569">
        <v>1.3845000000000001</v>
      </c>
      <c r="L2569" s="2">
        <v>42514</v>
      </c>
      <c r="M2569" t="str">
        <v>912828N3</v>
      </c>
      <c r="N2569">
        <v>0.1615</v>
      </c>
      <c r="O2569">
        <v>0.37141000000000002</v>
      </c>
      <c r="P2569">
        <v>0.79390000000000005</v>
      </c>
      <c r="Q2569">
        <v>129.5625</v>
      </c>
      <c r="R2569">
        <f>VLOOKUP(M2569,工作表1!$A$3:$B$1000,2,FALSE)</f>
        <v>2.125</v>
      </c>
      <c r="S2569" t="str">
        <f>VLOOKUP(M2569,工作表1!$A$3:$C$1000,3,FALSE)</f>
        <v>2022/12/31</v>
      </c>
      <c r="T2569">
        <f t="shared" si="1327"/>
        <v>0.46150000000000002</v>
      </c>
      <c r="U2569">
        <f t="shared" si="1326"/>
        <v>1.6635</v>
      </c>
      <c r="V2569" s="43">
        <f t="shared" si="1338"/>
        <v>42551</v>
      </c>
      <c r="W2569" s="43">
        <f t="shared" si="1328"/>
        <v>42551</v>
      </c>
      <c r="X2569" s="45">
        <f t="shared" si="1339"/>
        <v>0.85233516483516492</v>
      </c>
      <c r="Y2569" s="45">
        <f t="shared" si="1340"/>
        <v>1.0619242059310554</v>
      </c>
      <c r="Z2569" s="47">
        <f t="shared" si="1341"/>
        <v>103.02853193197811</v>
      </c>
      <c r="AA2569" s="47">
        <f t="shared" si="1342"/>
        <v>129.27101927944415</v>
      </c>
      <c r="AB2569" s="45">
        <f t="shared" si="1343"/>
        <v>1.6800999999999999</v>
      </c>
      <c r="AC2569" s="2" t="str">
        <f t="shared" si="1329"/>
        <v>TY1</v>
      </c>
      <c r="AD2569">
        <f t="shared" si="1330"/>
        <v>129.5625</v>
      </c>
      <c r="AE2569">
        <f t="shared" si="1331"/>
        <v>129.46875</v>
      </c>
      <c r="AF2569" s="49">
        <f t="shared" si="1325"/>
        <v>9.375E-2</v>
      </c>
      <c r="AG2569" s="3">
        <f t="shared" si="1344"/>
        <v>129.27101927944415</v>
      </c>
      <c r="AH2569">
        <f t="shared" si="1345"/>
        <v>128.10878927620914</v>
      </c>
      <c r="AI2569" s="51">
        <f t="shared" si="1346"/>
        <v>1.1622300032350097</v>
      </c>
      <c r="AJ2569" s="52">
        <f t="shared" si="1347"/>
        <v>1.0684800032350097</v>
      </c>
      <c r="AK2569" s="2">
        <v>42514</v>
      </c>
      <c r="AL2569" t="str">
        <v>912828VB</v>
      </c>
      <c r="AM2569">
        <v>-2.8517000000000001</v>
      </c>
      <c r="AN2569">
        <v>0.66908000000000001</v>
      </c>
      <c r="AO2569">
        <v>0.77400000000000002</v>
      </c>
      <c r="AP2569">
        <v>129.46875</v>
      </c>
      <c r="AQ2569">
        <f>VLOOKUP(AL2569,工作表1!$F$3:$G$1000,2,FALSE)</f>
        <v>1.75</v>
      </c>
      <c r="AR2569" t="str">
        <f>VLOOKUP(AL2569,工作表1!$F$3:$H$1000,3,FALSE)</f>
        <v>2023/5/15</v>
      </c>
      <c r="AS2569">
        <f t="shared" si="1332"/>
        <v>0.46150000000000002</v>
      </c>
      <c r="AT2569">
        <f t="shared" si="1333"/>
        <v>1.2885</v>
      </c>
      <c r="AU2569" s="43">
        <f t="shared" si="1348"/>
        <v>42689</v>
      </c>
      <c r="AV2569" s="43">
        <f t="shared" si="1334"/>
        <v>42643</v>
      </c>
      <c r="AW2569" s="45">
        <f t="shared" si="1349"/>
        <v>4.7554347826086953E-2</v>
      </c>
      <c r="AX2569" s="45">
        <f t="shared" si="1350"/>
        <v>0.66125297796307325</v>
      </c>
      <c r="AY2569" s="47">
        <f t="shared" si="1351"/>
        <v>100.5793841478833</v>
      </c>
      <c r="AZ2569" s="47">
        <f t="shared" si="1352"/>
        <v>128.10878927620914</v>
      </c>
      <c r="BA2569" s="43"/>
      <c r="BC2569" s="2">
        <v>42513</v>
      </c>
      <c r="BD2569" t="str">
        <v>912828VS</v>
      </c>
      <c r="BE2569">
        <v>-15.231999999999999</v>
      </c>
      <c r="BF2569">
        <v>1.1671400000000001</v>
      </c>
      <c r="BG2569">
        <v>0.81389999999999996</v>
      </c>
      <c r="BH2569">
        <v>129.03125</v>
      </c>
      <c r="BI2569">
        <f>VLOOKUP(BD2569,工作表1!$K$3:$L$1000,2,FALSE)</f>
        <v>2.5</v>
      </c>
      <c r="BJ2569" t="str">
        <f>VLOOKUP(BD2569,工作表1!$K$3:$M$1000,3,FALSE)</f>
        <v>2023/8/15</v>
      </c>
      <c r="BK2569">
        <f t="shared" si="1335"/>
        <v>0.45250000000000001</v>
      </c>
      <c r="BL2569">
        <f t="shared" si="1336"/>
        <v>2.0474999999999999</v>
      </c>
      <c r="BM2569" s="43">
        <f t="shared" si="1353"/>
        <v>42597</v>
      </c>
      <c r="BN2569" s="43">
        <f t="shared" si="1337"/>
        <v>42734</v>
      </c>
      <c r="BO2569" s="45">
        <f t="shared" si="1354"/>
        <v>0.67994505494505486</v>
      </c>
      <c r="BP2569" s="45">
        <f t="shared" si="1355"/>
        <v>2.1867943700135477</v>
      </c>
      <c r="BQ2569" s="47">
        <f t="shared" si="1356"/>
        <v>105.7524498785496</v>
      </c>
      <c r="BR2569" s="47">
        <f t="shared" si="1357"/>
        <v>126.92082210146475</v>
      </c>
    </row>
    <row r="2570" spans="6:70" x14ac:dyDescent="0.25">
      <c r="F2570" s="2">
        <v>42598</v>
      </c>
      <c r="G2570">
        <v>0.42149999999999999</v>
      </c>
      <c r="H2570" s="43">
        <v>42639</v>
      </c>
      <c r="I2570">
        <v>1.3963000000000001</v>
      </c>
      <c r="L2570" s="2">
        <v>42513</v>
      </c>
      <c r="M2570" t="str">
        <v>912828N3</v>
      </c>
      <c r="N2570">
        <v>-0.21379999999999999</v>
      </c>
      <c r="O2570">
        <v>0.49251</v>
      </c>
      <c r="P2570">
        <v>0.79390000000000005</v>
      </c>
      <c r="Q2570">
        <v>129.75</v>
      </c>
      <c r="R2570">
        <f>VLOOKUP(M2570,工作表1!$A$3:$B$1000,2,FALSE)</f>
        <v>2.125</v>
      </c>
      <c r="S2570" t="str">
        <f>VLOOKUP(M2570,工作表1!$A$3:$C$1000,3,FALSE)</f>
        <v>2022/12/31</v>
      </c>
      <c r="T2570">
        <f t="shared" si="1327"/>
        <v>0.45250000000000001</v>
      </c>
      <c r="U2570">
        <f t="shared" si="1326"/>
        <v>1.6724999999999999</v>
      </c>
      <c r="V2570" s="43">
        <f t="shared" si="1338"/>
        <v>42551</v>
      </c>
      <c r="W2570" s="43">
        <f t="shared" si="1328"/>
        <v>42551</v>
      </c>
      <c r="X2570" s="45">
        <f t="shared" si="1339"/>
        <v>0.84649725274725274</v>
      </c>
      <c r="Y2570" s="45">
        <f t="shared" si="1340"/>
        <v>1.0619082116513623</v>
      </c>
      <c r="Z2570" s="47">
        <f t="shared" si="1341"/>
        <v>103.16559410335783</v>
      </c>
      <c r="AA2570" s="47">
        <f t="shared" si="1342"/>
        <v>129.42849322815175</v>
      </c>
      <c r="AB2570" s="45">
        <f t="shared" si="1343"/>
        <v>1.6465000000000001</v>
      </c>
      <c r="AC2570" s="2" t="str">
        <f t="shared" si="1329"/>
        <v>TY1</v>
      </c>
      <c r="AD2570">
        <f t="shared" si="1330"/>
        <v>129.75</v>
      </c>
      <c r="AE2570">
        <f t="shared" si="1331"/>
        <v>129.65625</v>
      </c>
      <c r="AF2570" s="49">
        <f t="shared" si="1325"/>
        <v>9.375E-2</v>
      </c>
      <c r="AG2570" s="3">
        <f t="shared" si="1344"/>
        <v>129.42849322815175</v>
      </c>
      <c r="AH2570">
        <f t="shared" si="1345"/>
        <v>128.26687930163757</v>
      </c>
      <c r="AI2570" s="51">
        <f t="shared" si="1346"/>
        <v>1.1616139265141783</v>
      </c>
      <c r="AJ2570" s="52">
        <f t="shared" si="1347"/>
        <v>1.0678639265141783</v>
      </c>
      <c r="AK2570" s="2">
        <v>42513</v>
      </c>
      <c r="AL2570" t="str">
        <v>912828VB</v>
      </c>
      <c r="AM2570">
        <v>-2.9882</v>
      </c>
      <c r="AN2570">
        <v>0.68862999999999996</v>
      </c>
      <c r="AO2570">
        <v>0.77400000000000002</v>
      </c>
      <c r="AP2570">
        <v>129.65625</v>
      </c>
      <c r="AQ2570">
        <f>VLOOKUP(AL2570,工作表1!$F$3:$G$1000,2,FALSE)</f>
        <v>1.75</v>
      </c>
      <c r="AR2570" t="str">
        <f>VLOOKUP(AL2570,工作表1!$F$3:$H$1000,3,FALSE)</f>
        <v>2023/5/15</v>
      </c>
      <c r="AS2570">
        <f t="shared" si="1332"/>
        <v>0.45250000000000001</v>
      </c>
      <c r="AT2570">
        <f t="shared" si="1333"/>
        <v>1.2974999999999999</v>
      </c>
      <c r="AU2570" s="43">
        <f t="shared" si="1348"/>
        <v>42689</v>
      </c>
      <c r="AV2570" s="43">
        <f t="shared" si="1334"/>
        <v>42643</v>
      </c>
      <c r="AW2570" s="45">
        <f t="shared" si="1349"/>
        <v>4.2798913043478264E-2</v>
      </c>
      <c r="AX2570" s="45">
        <f t="shared" si="1350"/>
        <v>0.66129206372840976</v>
      </c>
      <c r="AY2570" s="47">
        <f t="shared" si="1351"/>
        <v>100.71608943106567</v>
      </c>
      <c r="AZ2570" s="47">
        <f t="shared" si="1352"/>
        <v>128.26687930163757</v>
      </c>
      <c r="BA2570" s="43"/>
      <c r="BC2570" s="2">
        <v>42510</v>
      </c>
      <c r="BD2570" t="str">
        <v>912828VS</v>
      </c>
      <c r="BE2570">
        <v>-14.7866</v>
      </c>
      <c r="BF2570">
        <v>1.1425700000000001</v>
      </c>
      <c r="BG2570">
        <v>0.81389999999999996</v>
      </c>
      <c r="BH2570">
        <v>128.96875</v>
      </c>
      <c r="BI2570">
        <f>VLOOKUP(BD2570,工作表1!$K$3:$L$1000,2,FALSE)</f>
        <v>2.5</v>
      </c>
      <c r="BJ2570" t="str">
        <f>VLOOKUP(BD2570,工作表1!$K$3:$M$1000,3,FALSE)</f>
        <v>2023/8/15</v>
      </c>
      <c r="BK2570">
        <f t="shared" si="1335"/>
        <v>0.441</v>
      </c>
      <c r="BL2570">
        <f t="shared" si="1336"/>
        <v>2.0590000000000002</v>
      </c>
      <c r="BM2570" s="43">
        <f t="shared" si="1353"/>
        <v>42597</v>
      </c>
      <c r="BN2570" s="43">
        <f t="shared" si="1337"/>
        <v>42734</v>
      </c>
      <c r="BO2570" s="45">
        <f t="shared" si="1354"/>
        <v>0.67307692307692302</v>
      </c>
      <c r="BP2570" s="45">
        <f t="shared" si="1355"/>
        <v>2.1867755532139093</v>
      </c>
      <c r="BQ2570" s="47">
        <f t="shared" si="1356"/>
        <v>105.72159326565239</v>
      </c>
      <c r="BR2570" s="47">
        <f t="shared" si="1357"/>
        <v>126.8605445014891</v>
      </c>
    </row>
    <row r="2571" spans="6:70" x14ac:dyDescent="0.25">
      <c r="F2571" s="2">
        <v>42597</v>
      </c>
      <c r="G2571">
        <v>0.41269</v>
      </c>
      <c r="H2571" s="43">
        <v>42636</v>
      </c>
      <c r="I2571">
        <v>1.4368000000000001</v>
      </c>
      <c r="L2571" s="2">
        <v>42510</v>
      </c>
      <c r="M2571" t="str">
        <v>912828N3</v>
      </c>
      <c r="N2571">
        <v>-0.1706</v>
      </c>
      <c r="O2571">
        <v>0.47857</v>
      </c>
      <c r="P2571">
        <v>0.79390000000000005</v>
      </c>
      <c r="Q2571">
        <v>129.703125</v>
      </c>
      <c r="R2571">
        <f>VLOOKUP(M2571,工作表1!$A$3:$B$1000,2,FALSE)</f>
        <v>2.125</v>
      </c>
      <c r="S2571" t="str">
        <f>VLOOKUP(M2571,工作表1!$A$3:$C$1000,3,FALSE)</f>
        <v>2022/12/31</v>
      </c>
      <c r="T2571">
        <f t="shared" si="1327"/>
        <v>0.441</v>
      </c>
      <c r="U2571">
        <f t="shared" si="1326"/>
        <v>1.6839999999999999</v>
      </c>
      <c r="V2571" s="43">
        <f t="shared" si="1338"/>
        <v>42551</v>
      </c>
      <c r="W2571" s="43">
        <f t="shared" si="1328"/>
        <v>42551</v>
      </c>
      <c r="X2571" s="45">
        <f t="shared" si="1339"/>
        <v>0.84065934065934067</v>
      </c>
      <c r="Y2571" s="45">
        <f t="shared" si="1340"/>
        <v>1.0618922173716694</v>
      </c>
      <c r="Z2571" s="47">
        <f t="shared" si="1341"/>
        <v>103.13449119512177</v>
      </c>
      <c r="AA2571" s="47">
        <f t="shared" si="1342"/>
        <v>129.3737503126388</v>
      </c>
      <c r="AB2571" s="45">
        <f t="shared" si="1343"/>
        <v>1.6465000000000001</v>
      </c>
      <c r="AC2571" s="2" t="str">
        <f t="shared" si="1329"/>
        <v>TY1</v>
      </c>
      <c r="AD2571">
        <f t="shared" si="1330"/>
        <v>129.703125</v>
      </c>
      <c r="AE2571">
        <f t="shared" si="1331"/>
        <v>129.59375</v>
      </c>
      <c r="AF2571" s="49">
        <f t="shared" si="1325"/>
        <v>0.109375</v>
      </c>
      <c r="AG2571" s="3">
        <f t="shared" si="1344"/>
        <v>129.3737503126388</v>
      </c>
      <c r="AH2571">
        <f t="shared" si="1345"/>
        <v>128.20735862689227</v>
      </c>
      <c r="AI2571" s="51">
        <f t="shared" si="1346"/>
        <v>1.1663916857465324</v>
      </c>
      <c r="AJ2571" s="52">
        <f t="shared" si="1347"/>
        <v>1.0570166857465324</v>
      </c>
      <c r="AK2571" s="2">
        <v>42510</v>
      </c>
      <c r="AL2571" t="str">
        <v>912828VB</v>
      </c>
      <c r="AM2571">
        <v>-2.5556999999999999</v>
      </c>
      <c r="AN2571">
        <v>0.64956999999999998</v>
      </c>
      <c r="AO2571">
        <v>0.77400000000000002</v>
      </c>
      <c r="AP2571">
        <v>129.59375</v>
      </c>
      <c r="AQ2571">
        <f>VLOOKUP(AL2571,工作表1!$F$3:$G$1000,2,FALSE)</f>
        <v>1.75</v>
      </c>
      <c r="AR2571" t="str">
        <f>VLOOKUP(AL2571,工作表1!$F$3:$H$1000,3,FALSE)</f>
        <v>2023/5/15</v>
      </c>
      <c r="AS2571">
        <f t="shared" si="1332"/>
        <v>0.441</v>
      </c>
      <c r="AT2571">
        <f t="shared" si="1333"/>
        <v>1.3089999999999999</v>
      </c>
      <c r="AU2571" s="43">
        <f t="shared" si="1348"/>
        <v>42689</v>
      </c>
      <c r="AV2571" s="43">
        <f t="shared" si="1334"/>
        <v>42643</v>
      </c>
      <c r="AW2571" s="45">
        <f t="shared" si="1349"/>
        <v>3.8043478260869568E-2</v>
      </c>
      <c r="AX2571" s="45">
        <f t="shared" si="1350"/>
        <v>0.66133114949374616</v>
      </c>
      <c r="AY2571" s="47">
        <f t="shared" si="1351"/>
        <v>100.68531681009134</v>
      </c>
      <c r="AZ2571" s="47">
        <f t="shared" si="1352"/>
        <v>128.20735862689227</v>
      </c>
      <c r="BA2571" s="43"/>
      <c r="BC2571" s="2">
        <v>42509</v>
      </c>
      <c r="BD2571" t="str">
        <v>912828VS</v>
      </c>
      <c r="BE2571">
        <v>-14.6061</v>
      </c>
      <c r="BF2571">
        <v>1.12462</v>
      </c>
      <c r="BG2571">
        <v>0.81389999999999996</v>
      </c>
      <c r="BH2571">
        <v>128.921875</v>
      </c>
      <c r="BI2571">
        <f>VLOOKUP(BD2571,工作表1!$K$3:$L$1000,2,FALSE)</f>
        <v>2.5</v>
      </c>
      <c r="BJ2571" t="str">
        <f>VLOOKUP(BD2571,工作表1!$K$3:$M$1000,3,FALSE)</f>
        <v>2023/8/15</v>
      </c>
      <c r="BK2571">
        <f t="shared" si="1335"/>
        <v>0.44400000000000001</v>
      </c>
      <c r="BL2571">
        <f t="shared" si="1336"/>
        <v>2.056</v>
      </c>
      <c r="BM2571" s="43">
        <f t="shared" si="1353"/>
        <v>42597</v>
      </c>
      <c r="BN2571" s="43">
        <f t="shared" si="1337"/>
        <v>42734</v>
      </c>
      <c r="BO2571" s="45">
        <f t="shared" si="1354"/>
        <v>0.65247252747252749</v>
      </c>
      <c r="BP2571" s="45">
        <f t="shared" si="1355"/>
        <v>2.1867191028149935</v>
      </c>
      <c r="BQ2571" s="47">
        <f t="shared" si="1356"/>
        <v>105.71280957329542</v>
      </c>
      <c r="BR2571" s="47">
        <f t="shared" si="1357"/>
        <v>126.81085329922111</v>
      </c>
    </row>
    <row r="2572" spans="6:70" x14ac:dyDescent="0.25">
      <c r="F2572" s="2">
        <v>42594</v>
      </c>
      <c r="G2572">
        <v>0.41045999999999999</v>
      </c>
      <c r="H2572" s="43">
        <v>42635</v>
      </c>
      <c r="I2572">
        <v>1.4438</v>
      </c>
      <c r="L2572" s="2">
        <v>42509</v>
      </c>
      <c r="M2572" t="str">
        <v>912828N3</v>
      </c>
      <c r="N2572">
        <v>-0.31840000000000002</v>
      </c>
      <c r="O2572">
        <v>0.51405000000000001</v>
      </c>
      <c r="P2572">
        <v>0.79390000000000005</v>
      </c>
      <c r="Q2572">
        <v>129.671875</v>
      </c>
      <c r="R2572">
        <f>VLOOKUP(M2572,工作表1!$A$3:$B$1000,2,FALSE)</f>
        <v>2.125</v>
      </c>
      <c r="S2572" t="str">
        <f>VLOOKUP(M2572,工作表1!$A$3:$C$1000,3,FALSE)</f>
        <v>2022/12/31</v>
      </c>
      <c r="T2572">
        <f t="shared" si="1327"/>
        <v>0.44400000000000001</v>
      </c>
      <c r="U2572">
        <f t="shared" si="1326"/>
        <v>1.681</v>
      </c>
      <c r="V2572" s="43">
        <f t="shared" si="1338"/>
        <v>42551</v>
      </c>
      <c r="W2572" s="43">
        <f t="shared" si="1328"/>
        <v>42551</v>
      </c>
      <c r="X2572" s="45">
        <f t="shared" si="1339"/>
        <v>0.82314560439560447</v>
      </c>
      <c r="Y2572" s="45">
        <f t="shared" si="1340"/>
        <v>1.0618442345325907</v>
      </c>
      <c r="Z2572" s="47">
        <f t="shared" si="1341"/>
        <v>103.1213778221509</v>
      </c>
      <c r="AA2572" s="47">
        <f t="shared" si="1342"/>
        <v>129.31543270319202</v>
      </c>
      <c r="AB2572" s="45">
        <f t="shared" si="1343"/>
        <v>1.6632</v>
      </c>
      <c r="AC2572" s="2" t="str">
        <f t="shared" si="1329"/>
        <v>TY1</v>
      </c>
      <c r="AD2572">
        <f t="shared" si="1330"/>
        <v>129.671875</v>
      </c>
      <c r="AE2572">
        <f t="shared" si="1331"/>
        <v>129.546875</v>
      </c>
      <c r="AF2572" s="49">
        <f t="shared" si="1325"/>
        <v>0.125</v>
      </c>
      <c r="AG2572" s="3">
        <f t="shared" si="1344"/>
        <v>129.31543270319202</v>
      </c>
      <c r="AH2572">
        <f t="shared" si="1345"/>
        <v>128.12986411145351</v>
      </c>
      <c r="AI2572" s="51">
        <f t="shared" si="1346"/>
        <v>1.1855685917385017</v>
      </c>
      <c r="AJ2572" s="52">
        <f t="shared" si="1347"/>
        <v>1.0605685917385017</v>
      </c>
      <c r="AK2572" s="2">
        <v>42509</v>
      </c>
      <c r="AL2572" t="str">
        <v>912828VB</v>
      </c>
      <c r="AM2572">
        <v>-2.738</v>
      </c>
      <c r="AN2572">
        <v>0.66003000000000001</v>
      </c>
      <c r="AO2572">
        <v>0.77400000000000002</v>
      </c>
      <c r="AP2572">
        <v>129.546875</v>
      </c>
      <c r="AQ2572">
        <f>VLOOKUP(AL2572,工作表1!$F$3:$G$1000,2,FALSE)</f>
        <v>1.75</v>
      </c>
      <c r="AR2572" t="str">
        <f>VLOOKUP(AL2572,工作表1!$F$3:$H$1000,3,FALSE)</f>
        <v>2023/5/15</v>
      </c>
      <c r="AS2572">
        <f t="shared" si="1332"/>
        <v>0.44400000000000001</v>
      </c>
      <c r="AT2572">
        <f t="shared" si="1333"/>
        <v>1.306</v>
      </c>
      <c r="AU2572" s="43">
        <f t="shared" si="1348"/>
        <v>42689</v>
      </c>
      <c r="AV2572" s="43">
        <f t="shared" si="1334"/>
        <v>42643</v>
      </c>
      <c r="AW2572" s="45">
        <f t="shared" si="1349"/>
        <v>2.3777173913043476E-2</v>
      </c>
      <c r="AX2572" s="45">
        <f t="shared" si="1350"/>
        <v>0.66144840678975581</v>
      </c>
      <c r="AY2572" s="47">
        <f t="shared" si="1351"/>
        <v>100.65775436564402</v>
      </c>
      <c r="AZ2572" s="47">
        <f t="shared" si="1352"/>
        <v>128.12986411145351</v>
      </c>
      <c r="BA2572" s="43"/>
      <c r="BC2572" s="2">
        <v>42508</v>
      </c>
      <c r="BD2572" t="str">
        <v>912828VS</v>
      </c>
      <c r="BE2572">
        <v>-14.167</v>
      </c>
      <c r="BF2572">
        <v>1.10226</v>
      </c>
      <c r="BG2572">
        <v>0.81389999999999996</v>
      </c>
      <c r="BH2572">
        <v>128.609375</v>
      </c>
      <c r="BI2572">
        <f>VLOOKUP(BD2572,工作表1!$K$3:$L$1000,2,FALSE)</f>
        <v>2.5</v>
      </c>
      <c r="BJ2572" t="str">
        <f>VLOOKUP(BD2572,工作表1!$K$3:$M$1000,3,FALSE)</f>
        <v>2023/8/15</v>
      </c>
      <c r="BK2572">
        <f t="shared" si="1335"/>
        <v>0.443</v>
      </c>
      <c r="BL2572">
        <f t="shared" si="1336"/>
        <v>2.0569999999999999</v>
      </c>
      <c r="BM2572" s="43">
        <f t="shared" si="1353"/>
        <v>42597</v>
      </c>
      <c r="BN2572" s="43">
        <f t="shared" si="1337"/>
        <v>42734</v>
      </c>
      <c r="BO2572" s="45">
        <f t="shared" si="1354"/>
        <v>0.64560439560439564</v>
      </c>
      <c r="BP2572" s="45">
        <f t="shared" si="1355"/>
        <v>2.1867002860153546</v>
      </c>
      <c r="BQ2572" s="47">
        <f t="shared" si="1356"/>
        <v>105.47866415487468</v>
      </c>
      <c r="BR2572" s="47">
        <f t="shared" si="1357"/>
        <v>126.50868149306235</v>
      </c>
    </row>
    <row r="2573" spans="6:70" x14ac:dyDescent="0.25">
      <c r="F2573" s="2">
        <v>42593</v>
      </c>
      <c r="G2573">
        <v>0.42</v>
      </c>
      <c r="H2573" s="43">
        <v>42634</v>
      </c>
      <c r="I2573">
        <v>1.4723999999999999</v>
      </c>
      <c r="L2573" s="2">
        <v>42508</v>
      </c>
      <c r="M2573" t="str">
        <v>912828N3</v>
      </c>
      <c r="N2573">
        <v>-0.42730000000000001</v>
      </c>
      <c r="O2573">
        <v>0.54035999999999995</v>
      </c>
      <c r="P2573">
        <v>0.79390000000000005</v>
      </c>
      <c r="Q2573">
        <v>129.375</v>
      </c>
      <c r="R2573">
        <f>VLOOKUP(M2573,工作表1!$A$3:$B$1000,2,FALSE)</f>
        <v>2.125</v>
      </c>
      <c r="S2573" t="str">
        <f>VLOOKUP(M2573,工作表1!$A$3:$C$1000,3,FALSE)</f>
        <v>2022/12/31</v>
      </c>
      <c r="T2573">
        <f t="shared" si="1327"/>
        <v>0.443</v>
      </c>
      <c r="U2573">
        <f t="shared" si="1326"/>
        <v>1.6819999999999999</v>
      </c>
      <c r="V2573" s="43">
        <f t="shared" si="1338"/>
        <v>42551</v>
      </c>
      <c r="W2573" s="43">
        <f t="shared" si="1328"/>
        <v>42551</v>
      </c>
      <c r="X2573" s="45">
        <f t="shared" si="1339"/>
        <v>0.8173076923076924</v>
      </c>
      <c r="Y2573" s="45">
        <f t="shared" si="1340"/>
        <v>1.0618282402528978</v>
      </c>
      <c r="Z2573" s="47">
        <f t="shared" si="1341"/>
        <v>102.88684267887405</v>
      </c>
      <c r="AA2573" s="47">
        <f t="shared" si="1342"/>
        <v>129.00579795756232</v>
      </c>
      <c r="AB2573" s="45">
        <f t="shared" si="1343"/>
        <v>1.6632</v>
      </c>
      <c r="AC2573" s="2" t="str">
        <f t="shared" si="1329"/>
        <v>TY1</v>
      </c>
      <c r="AD2573">
        <f t="shared" si="1330"/>
        <v>129.375</v>
      </c>
      <c r="AE2573">
        <f t="shared" si="1331"/>
        <v>129.234375</v>
      </c>
      <c r="AF2573" s="49">
        <f t="shared" si="1325"/>
        <v>0.140625</v>
      </c>
      <c r="AG2573" s="3">
        <f t="shared" si="1344"/>
        <v>129.00579795756232</v>
      </c>
      <c r="AH2573">
        <f t="shared" si="1345"/>
        <v>127.81228049247102</v>
      </c>
      <c r="AI2573" s="51">
        <f t="shared" si="1346"/>
        <v>1.1935174650913041</v>
      </c>
      <c r="AJ2573" s="52">
        <f t="shared" si="1347"/>
        <v>1.0528924650913041</v>
      </c>
      <c r="AK2573" s="2">
        <v>42508</v>
      </c>
      <c r="AL2573" t="str">
        <v>912828VB</v>
      </c>
      <c r="AM2573">
        <v>-2.6238999999999999</v>
      </c>
      <c r="AN2573">
        <v>0.64932999999999996</v>
      </c>
      <c r="AO2573">
        <v>0.77400000000000002</v>
      </c>
      <c r="AP2573">
        <v>129.234375</v>
      </c>
      <c r="AQ2573">
        <f>VLOOKUP(AL2573,工作表1!$F$3:$G$1000,2,FALSE)</f>
        <v>1.75</v>
      </c>
      <c r="AR2573" t="str">
        <f>VLOOKUP(AL2573,工作表1!$F$3:$H$1000,3,FALSE)</f>
        <v>2023/5/15</v>
      </c>
      <c r="AS2573">
        <f t="shared" si="1332"/>
        <v>0.443</v>
      </c>
      <c r="AT2573">
        <f t="shared" si="1333"/>
        <v>1.3069999999999999</v>
      </c>
      <c r="AU2573" s="43">
        <f t="shared" si="1348"/>
        <v>42689</v>
      </c>
      <c r="AV2573" s="43">
        <f t="shared" si="1334"/>
        <v>42643</v>
      </c>
      <c r="AW2573" s="45">
        <f t="shared" si="1349"/>
        <v>1.9021739130434784E-2</v>
      </c>
      <c r="AX2573" s="45">
        <f t="shared" si="1350"/>
        <v>0.66148749255509232</v>
      </c>
      <c r="AY2573" s="47">
        <f t="shared" si="1351"/>
        <v>100.42348408138567</v>
      </c>
      <c r="AZ2573" s="47">
        <f t="shared" si="1352"/>
        <v>127.81228049247102</v>
      </c>
      <c r="BA2573" s="43"/>
      <c r="BC2573" s="2">
        <v>42507</v>
      </c>
      <c r="BD2573" t="str">
        <v>912828VS</v>
      </c>
      <c r="BE2573">
        <v>-13.5662</v>
      </c>
      <c r="BF2573">
        <v>1.0652699999999999</v>
      </c>
      <c r="BG2573">
        <v>0.81389999999999996</v>
      </c>
      <c r="BH2573">
        <v>129.734375</v>
      </c>
      <c r="BI2573">
        <f>VLOOKUP(BD2573,工作表1!$K$3:$L$1000,2,FALSE)</f>
        <v>2.5</v>
      </c>
      <c r="BJ2573" t="str">
        <f>VLOOKUP(BD2573,工作表1!$K$3:$M$1000,3,FALSE)</f>
        <v>2023/8/15</v>
      </c>
      <c r="BK2573">
        <f t="shared" si="1335"/>
        <v>0.40400000000000003</v>
      </c>
      <c r="BL2573">
        <f t="shared" si="1336"/>
        <v>2.0960000000000001</v>
      </c>
      <c r="BM2573" s="43">
        <f t="shared" si="1353"/>
        <v>42597</v>
      </c>
      <c r="BN2573" s="43">
        <f t="shared" si="1337"/>
        <v>42734</v>
      </c>
      <c r="BO2573" s="45">
        <f t="shared" si="1354"/>
        <v>0.63873626373626369</v>
      </c>
      <c r="BP2573" s="45">
        <f t="shared" si="1355"/>
        <v>2.1866814692157157</v>
      </c>
      <c r="BQ2573" s="47">
        <f t="shared" si="1356"/>
        <v>106.41648250297388</v>
      </c>
      <c r="BR2573" s="47">
        <f t="shared" si="1357"/>
        <v>127.61712850421387</v>
      </c>
    </row>
    <row r="2574" spans="6:70" x14ac:dyDescent="0.25">
      <c r="F2574" s="2">
        <v>42592</v>
      </c>
      <c r="G2574">
        <v>0.41249999999999998</v>
      </c>
      <c r="H2574" s="43">
        <v>42633</v>
      </c>
      <c r="I2574">
        <v>1.5009999999999999</v>
      </c>
      <c r="L2574" s="2">
        <v>42507</v>
      </c>
      <c r="M2574" t="str">
        <v>912828N3</v>
      </c>
      <c r="N2574">
        <v>0.24060000000000001</v>
      </c>
      <c r="O2574">
        <v>0.36979000000000001</v>
      </c>
      <c r="P2574">
        <v>0.79390000000000005</v>
      </c>
      <c r="Q2574">
        <v>130.40625</v>
      </c>
      <c r="R2574">
        <f>VLOOKUP(M2574,工作表1!$A$3:$B$1000,2,FALSE)</f>
        <v>2.125</v>
      </c>
      <c r="S2574" t="str">
        <f>VLOOKUP(M2574,工作表1!$A$3:$C$1000,3,FALSE)</f>
        <v>2022/12/31</v>
      </c>
      <c r="T2574">
        <f t="shared" si="1327"/>
        <v>0.40400000000000003</v>
      </c>
      <c r="U2574">
        <f t="shared" si="1326"/>
        <v>1.7210000000000001</v>
      </c>
      <c r="V2574" s="43">
        <f t="shared" si="1338"/>
        <v>42551</v>
      </c>
      <c r="W2574" s="43">
        <f t="shared" si="1328"/>
        <v>42551</v>
      </c>
      <c r="X2574" s="45">
        <f t="shared" si="1339"/>
        <v>0.81146978021978011</v>
      </c>
      <c r="Y2574" s="45">
        <f t="shared" si="1340"/>
        <v>1.0618122459732047</v>
      </c>
      <c r="Z2574" s="47">
        <f t="shared" si="1341"/>
        <v>103.73154064097385</v>
      </c>
      <c r="AA2574" s="47">
        <f t="shared" si="1342"/>
        <v>130.04984586835315</v>
      </c>
      <c r="AB2574" s="45">
        <f t="shared" si="1343"/>
        <v>1.5797000000000001</v>
      </c>
      <c r="AC2574" s="2" t="str">
        <f t="shared" si="1329"/>
        <v>TY1</v>
      </c>
      <c r="AD2574">
        <f t="shared" si="1330"/>
        <v>130.40625</v>
      </c>
      <c r="AE2574">
        <f t="shared" si="1331"/>
        <v>130.359375</v>
      </c>
      <c r="AF2574" s="49">
        <f t="shared" si="1325"/>
        <v>4.6875E-2</v>
      </c>
      <c r="AG2574" s="3">
        <f t="shared" si="1344"/>
        <v>130.04984586835315</v>
      </c>
      <c r="AH2574">
        <f t="shared" si="1345"/>
        <v>128.9300081861395</v>
      </c>
      <c r="AI2574" s="51">
        <f t="shared" si="1346"/>
        <v>1.1198376822136424</v>
      </c>
      <c r="AJ2574" s="52">
        <f t="shared" si="1347"/>
        <v>1.0729626822136424</v>
      </c>
      <c r="AK2574" s="2">
        <v>42507</v>
      </c>
      <c r="AL2574" t="str">
        <v>912828VB</v>
      </c>
      <c r="AM2574">
        <v>-2.056</v>
      </c>
      <c r="AN2574">
        <v>0.59909000000000001</v>
      </c>
      <c r="AO2574">
        <v>0.77400000000000002</v>
      </c>
      <c r="AP2574">
        <v>130.359375</v>
      </c>
      <c r="AQ2574">
        <f>VLOOKUP(AL2574,工作表1!$F$3:$G$1000,2,FALSE)</f>
        <v>1.75</v>
      </c>
      <c r="AR2574" t="str">
        <f>VLOOKUP(AL2574,工作表1!$F$3:$H$1000,3,FALSE)</f>
        <v>2023/5/15</v>
      </c>
      <c r="AS2574">
        <f t="shared" si="1332"/>
        <v>0.40400000000000003</v>
      </c>
      <c r="AT2574">
        <f t="shared" si="1333"/>
        <v>1.3460000000000001</v>
      </c>
      <c r="AU2574" s="43">
        <f t="shared" si="1348"/>
        <v>42689</v>
      </c>
      <c r="AV2574" s="43">
        <f t="shared" si="1334"/>
        <v>42643</v>
      </c>
      <c r="AW2574" s="45">
        <f t="shared" si="1349"/>
        <v>1.4266304347826086E-2</v>
      </c>
      <c r="AX2574" s="45">
        <f t="shared" si="1350"/>
        <v>0.66152657832042872</v>
      </c>
      <c r="AY2574" s="47">
        <f t="shared" si="1351"/>
        <v>101.31440030867472</v>
      </c>
      <c r="AZ2574" s="47">
        <f t="shared" si="1352"/>
        <v>128.9300081861395</v>
      </c>
      <c r="BA2574" s="43"/>
      <c r="BC2574" s="2">
        <v>42506</v>
      </c>
      <c r="BD2574" t="str">
        <v>912828VS</v>
      </c>
      <c r="BE2574">
        <v>-14.0876</v>
      </c>
      <c r="BF2574">
        <v>1.0863100000000001</v>
      </c>
      <c r="BG2574">
        <v>0.81389999999999996</v>
      </c>
      <c r="BH2574">
        <v>129.84375</v>
      </c>
      <c r="BI2574">
        <f>VLOOKUP(BD2574,工作表1!$K$3:$L$1000,2,FALSE)</f>
        <v>2.5</v>
      </c>
      <c r="BJ2574" t="str">
        <f>VLOOKUP(BD2574,工作表1!$K$3:$M$1000,3,FALSE)</f>
        <v>2023/8/15</v>
      </c>
      <c r="BK2574">
        <f t="shared" si="1335"/>
        <v>0.38600000000000001</v>
      </c>
      <c r="BL2574">
        <f t="shared" si="1336"/>
        <v>2.1139999999999999</v>
      </c>
      <c r="BM2574" s="43">
        <f t="shared" si="1353"/>
        <v>42597</v>
      </c>
      <c r="BN2574" s="43">
        <f t="shared" si="1337"/>
        <v>42734</v>
      </c>
      <c r="BO2574" s="45">
        <f t="shared" si="1354"/>
        <v>0.63186813186813184</v>
      </c>
      <c r="BP2574" s="45">
        <f t="shared" si="1355"/>
        <v>2.1866626524160768</v>
      </c>
      <c r="BQ2574" s="47">
        <f t="shared" si="1356"/>
        <v>106.48794514754842</v>
      </c>
      <c r="BR2574" s="47">
        <f t="shared" si="1357"/>
        <v>127.67712889597152</v>
      </c>
    </row>
    <row r="2575" spans="6:70" x14ac:dyDescent="0.25">
      <c r="F2575" s="2">
        <v>42591</v>
      </c>
      <c r="G2575">
        <v>0.41849999999999998</v>
      </c>
      <c r="H2575" s="43">
        <v>42632</v>
      </c>
      <c r="I2575">
        <v>1.5248999999999999</v>
      </c>
      <c r="L2575" s="2">
        <v>42506</v>
      </c>
      <c r="M2575" t="str">
        <v>912828N3</v>
      </c>
      <c r="N2575">
        <v>-0.1837</v>
      </c>
      <c r="O2575">
        <v>0.47488999999999998</v>
      </c>
      <c r="P2575">
        <v>0.79390000000000005</v>
      </c>
      <c r="Q2575">
        <v>130.515625</v>
      </c>
      <c r="R2575">
        <f>VLOOKUP(M2575,工作表1!$A$3:$B$1000,2,FALSE)</f>
        <v>2.125</v>
      </c>
      <c r="S2575" t="str">
        <f>VLOOKUP(M2575,工作表1!$A$3:$C$1000,3,FALSE)</f>
        <v>2022/12/31</v>
      </c>
      <c r="T2575">
        <f t="shared" si="1327"/>
        <v>0.38600000000000001</v>
      </c>
      <c r="U2575">
        <f t="shared" si="1326"/>
        <v>1.7389999999999999</v>
      </c>
      <c r="V2575" s="43">
        <f t="shared" si="1338"/>
        <v>42551</v>
      </c>
      <c r="W2575" s="43">
        <f t="shared" si="1328"/>
        <v>42551</v>
      </c>
      <c r="X2575" s="45">
        <f t="shared" si="1339"/>
        <v>0.80563186813186816</v>
      </c>
      <c r="Y2575" s="45">
        <f t="shared" si="1340"/>
        <v>1.061796251693512</v>
      </c>
      <c r="Z2575" s="47">
        <f t="shared" si="1341"/>
        <v>103.8062802031636</v>
      </c>
      <c r="AA2575" s="47">
        <f t="shared" si="1342"/>
        <v>130.12701079651382</v>
      </c>
      <c r="AB2575" s="45">
        <f t="shared" si="1343"/>
        <v>1.5511999999999999</v>
      </c>
      <c r="AC2575" s="2" t="str">
        <f t="shared" si="1329"/>
        <v>TY1</v>
      </c>
      <c r="AD2575">
        <f t="shared" si="1330"/>
        <v>130.515625</v>
      </c>
      <c r="AE2575">
        <f t="shared" si="1331"/>
        <v>130.46875</v>
      </c>
      <c r="AF2575" s="49">
        <f t="shared" si="1325"/>
        <v>4.6875E-2</v>
      </c>
      <c r="AG2575" s="3">
        <f t="shared" si="1344"/>
        <v>130.12701079651382</v>
      </c>
      <c r="AH2575">
        <f t="shared" si="1345"/>
        <v>129.00292664288335</v>
      </c>
      <c r="AI2575" s="51">
        <f t="shared" si="1346"/>
        <v>1.1240841536304629</v>
      </c>
      <c r="AJ2575" s="52">
        <f t="shared" si="1347"/>
        <v>1.0772091536304629</v>
      </c>
      <c r="AK2575" s="2">
        <v>42506</v>
      </c>
      <c r="AL2575" t="str">
        <v>912828VB</v>
      </c>
      <c r="AM2575">
        <v>-2.3746999999999998</v>
      </c>
      <c r="AN2575">
        <v>0.62372000000000005</v>
      </c>
      <c r="AO2575">
        <v>0.77400000000000002</v>
      </c>
      <c r="AP2575">
        <v>130.46875</v>
      </c>
      <c r="AQ2575">
        <f>VLOOKUP(AL2575,工作表1!$F$3:$G$1000,2,FALSE)</f>
        <v>1.75</v>
      </c>
      <c r="AR2575" t="str">
        <f>VLOOKUP(AL2575,工作表1!$F$3:$H$1000,3,FALSE)</f>
        <v>2023/5/15</v>
      </c>
      <c r="AS2575">
        <f t="shared" si="1332"/>
        <v>0.38600000000000001</v>
      </c>
      <c r="AT2575">
        <f t="shared" si="1333"/>
        <v>1.3639999999999999</v>
      </c>
      <c r="AU2575" s="43">
        <f t="shared" si="1348"/>
        <v>42689</v>
      </c>
      <c r="AV2575" s="43">
        <f t="shared" si="1334"/>
        <v>42643</v>
      </c>
      <c r="AW2575" s="45">
        <f t="shared" si="1349"/>
        <v>9.5108695652173919E-3</v>
      </c>
      <c r="AX2575" s="45">
        <f t="shared" si="1350"/>
        <v>0.66156566408576534</v>
      </c>
      <c r="AY2575" s="47">
        <f t="shared" si="1351"/>
        <v>101.38891751991744</v>
      </c>
      <c r="AZ2575" s="47">
        <f t="shared" si="1352"/>
        <v>129.00292664288335</v>
      </c>
      <c r="BA2575" s="43"/>
      <c r="BC2575" s="2">
        <v>42503</v>
      </c>
      <c r="BD2575" t="str">
        <v>912828VS</v>
      </c>
      <c r="BE2575">
        <v>-14.4428</v>
      </c>
      <c r="BF2575">
        <v>1.09758</v>
      </c>
      <c r="BG2575">
        <v>0.81389999999999996</v>
      </c>
      <c r="BH2575">
        <v>130.3125</v>
      </c>
      <c r="BI2575">
        <f>VLOOKUP(BD2575,工作表1!$K$3:$L$1000,2,FALSE)</f>
        <v>2.5</v>
      </c>
      <c r="BJ2575" t="str">
        <f>VLOOKUP(BD2575,工作表1!$K$3:$M$1000,3,FALSE)</f>
        <v>2023/8/15</v>
      </c>
      <c r="BK2575">
        <f t="shared" si="1335"/>
        <v>0.38150000000000001</v>
      </c>
      <c r="BL2575">
        <f t="shared" si="1336"/>
        <v>2.1185</v>
      </c>
      <c r="BM2575" s="43">
        <f t="shared" si="1353"/>
        <v>42597</v>
      </c>
      <c r="BN2575" s="43">
        <f t="shared" si="1337"/>
        <v>42734</v>
      </c>
      <c r="BO2575" s="45">
        <f t="shared" si="1354"/>
        <v>0.625</v>
      </c>
      <c r="BP2575" s="45">
        <f t="shared" si="1355"/>
        <v>2.1866438356164384</v>
      </c>
      <c r="BQ2575" s="47">
        <f t="shared" si="1356"/>
        <v>106.86269558501955</v>
      </c>
      <c r="BR2575" s="47">
        <f t="shared" si="1357"/>
        <v>128.12014660299715</v>
      </c>
    </row>
    <row r="2576" spans="6:70" x14ac:dyDescent="0.25">
      <c r="F2576" s="2">
        <v>42590</v>
      </c>
      <c r="G2576">
        <v>0.42149999999999999</v>
      </c>
      <c r="H2576" s="43">
        <v>42629</v>
      </c>
      <c r="I2576">
        <v>1.4984999999999999</v>
      </c>
      <c r="L2576" s="2">
        <v>42503</v>
      </c>
      <c r="M2576" t="str">
        <v>912828N3</v>
      </c>
      <c r="N2576">
        <v>-0.33600000000000002</v>
      </c>
      <c r="O2576">
        <v>0.51002000000000003</v>
      </c>
      <c r="P2576">
        <v>0.79390000000000005</v>
      </c>
      <c r="Q2576">
        <v>130.96875</v>
      </c>
      <c r="R2576">
        <f>VLOOKUP(M2576,工作表1!$A$3:$B$1000,2,FALSE)</f>
        <v>2.125</v>
      </c>
      <c r="S2576" t="str">
        <f>VLOOKUP(M2576,工作表1!$A$3:$C$1000,3,FALSE)</f>
        <v>2022/12/31</v>
      </c>
      <c r="T2576">
        <f t="shared" si="1327"/>
        <v>0.38150000000000001</v>
      </c>
      <c r="U2576">
        <f t="shared" si="1326"/>
        <v>1.7435</v>
      </c>
      <c r="V2576" s="43">
        <f t="shared" si="1338"/>
        <v>42551</v>
      </c>
      <c r="W2576" s="43">
        <f t="shared" si="1328"/>
        <v>42551</v>
      </c>
      <c r="X2576" s="45">
        <f t="shared" si="1339"/>
        <v>0.79979395604395598</v>
      </c>
      <c r="Y2576" s="45">
        <f t="shared" si="1340"/>
        <v>1.0617802574138189</v>
      </c>
      <c r="Z2576" s="47">
        <f t="shared" si="1341"/>
        <v>104.16521086147836</v>
      </c>
      <c r="AA2576" s="47">
        <f t="shared" si="1342"/>
        <v>130.56414372583964</v>
      </c>
      <c r="AB2576" s="45">
        <f t="shared" si="1343"/>
        <v>1.4921</v>
      </c>
      <c r="AC2576" s="2" t="str">
        <f t="shared" si="1329"/>
        <v>TY1</v>
      </c>
      <c r="AD2576">
        <f t="shared" si="1330"/>
        <v>130.96875</v>
      </c>
      <c r="AE2576">
        <f t="shared" si="1331"/>
        <v>130.9375</v>
      </c>
      <c r="AF2576" s="49">
        <f t="shared" si="1325"/>
        <v>3.125E-2</v>
      </c>
      <c r="AG2576" s="3">
        <f t="shared" si="1344"/>
        <v>130.56414372583964</v>
      </c>
      <c r="AH2576">
        <f t="shared" si="1345"/>
        <v>129.4709727152958</v>
      </c>
      <c r="AI2576" s="51">
        <f t="shared" si="1346"/>
        <v>1.0931710105438412</v>
      </c>
      <c r="AJ2576" s="52">
        <f t="shared" si="1347"/>
        <v>1.0619210105438412</v>
      </c>
      <c r="AK2576" s="2">
        <v>42503</v>
      </c>
      <c r="AL2576" t="str">
        <v>912828VB</v>
      </c>
      <c r="AM2576">
        <v>-2.0787</v>
      </c>
      <c r="AN2576">
        <v>0.59772000000000003</v>
      </c>
      <c r="AO2576">
        <v>0.77400000000000002</v>
      </c>
      <c r="AP2576">
        <v>130.9375</v>
      </c>
      <c r="AQ2576">
        <f>VLOOKUP(AL2576,工作表1!$F$3:$G$1000,2,FALSE)</f>
        <v>1.75</v>
      </c>
      <c r="AR2576" t="str">
        <f>VLOOKUP(AL2576,工作表1!$F$3:$H$1000,3,FALSE)</f>
        <v>2023/5/15</v>
      </c>
      <c r="AS2576">
        <f t="shared" si="1332"/>
        <v>0.38150000000000001</v>
      </c>
      <c r="AT2576">
        <f t="shared" si="1333"/>
        <v>1.3685</v>
      </c>
      <c r="AU2576" s="43">
        <f t="shared" si="1348"/>
        <v>42689</v>
      </c>
      <c r="AV2576" s="43">
        <f t="shared" si="1334"/>
        <v>42643</v>
      </c>
      <c r="AW2576" s="45">
        <f t="shared" si="1349"/>
        <v>4.755434782608696E-3</v>
      </c>
      <c r="AX2576" s="45">
        <f t="shared" si="1350"/>
        <v>0.66160474985110185</v>
      </c>
      <c r="AY2576" s="47">
        <f t="shared" si="1351"/>
        <v>101.76422600568766</v>
      </c>
      <c r="AZ2576" s="47">
        <f t="shared" si="1352"/>
        <v>129.4709727152958</v>
      </c>
      <c r="BA2576" s="43"/>
      <c r="BC2576" s="2">
        <v>42502</v>
      </c>
      <c r="BD2576" t="str">
        <v>912828VS</v>
      </c>
      <c r="BE2576">
        <v>-14.4276</v>
      </c>
      <c r="BF2576">
        <v>1.09022</v>
      </c>
      <c r="BG2576">
        <v>0.81389999999999996</v>
      </c>
      <c r="BH2576">
        <v>129.90625</v>
      </c>
      <c r="BI2576">
        <f>VLOOKUP(BD2576,工作表1!$K$3:$L$1000,2,FALSE)</f>
        <v>2.5</v>
      </c>
      <c r="BJ2576" t="str">
        <f>VLOOKUP(BD2576,工作表1!$K$3:$M$1000,3,FALSE)</f>
        <v>2023/8/15</v>
      </c>
      <c r="BK2576">
        <f t="shared" si="1335"/>
        <v>0.38450000000000001</v>
      </c>
      <c r="BL2576">
        <f t="shared" si="1336"/>
        <v>2.1154999999999999</v>
      </c>
      <c r="BM2576" s="43">
        <f t="shared" si="1353"/>
        <v>42597</v>
      </c>
      <c r="BN2576" s="43">
        <f t="shared" si="1337"/>
        <v>42734</v>
      </c>
      <c r="BO2576" s="45">
        <f t="shared" si="1354"/>
        <v>0.60439560439560436</v>
      </c>
      <c r="BP2576" s="45">
        <f t="shared" si="1355"/>
        <v>2.1865873852175222</v>
      </c>
      <c r="BQ2576" s="47">
        <f t="shared" si="1356"/>
        <v>106.55674399735875</v>
      </c>
      <c r="BR2576" s="47">
        <f t="shared" si="1357"/>
        <v>127.70480188641064</v>
      </c>
    </row>
    <row r="2577" spans="6:70" x14ac:dyDescent="0.25">
      <c r="F2577" s="2">
        <v>42587</v>
      </c>
      <c r="G2577">
        <v>0.42249999999999999</v>
      </c>
      <c r="H2577" s="43">
        <v>42628</v>
      </c>
      <c r="I2577">
        <v>1.4888999999999999</v>
      </c>
      <c r="L2577" s="2">
        <v>42502</v>
      </c>
      <c r="M2577" t="str">
        <v>912828N3</v>
      </c>
      <c r="N2577">
        <v>-0.25469999999999998</v>
      </c>
      <c r="O2577">
        <v>0.48703999999999997</v>
      </c>
      <c r="P2577">
        <v>0.79390000000000005</v>
      </c>
      <c r="Q2577">
        <v>130.59375</v>
      </c>
      <c r="R2577">
        <f>VLOOKUP(M2577,工作表1!$A$3:$B$1000,2,FALSE)</f>
        <v>2.125</v>
      </c>
      <c r="S2577" t="str">
        <f>VLOOKUP(M2577,工作表1!$A$3:$C$1000,3,FALSE)</f>
        <v>2022/12/31</v>
      </c>
      <c r="T2577">
        <f t="shared" si="1327"/>
        <v>0.38450000000000001</v>
      </c>
      <c r="U2577">
        <f t="shared" si="1326"/>
        <v>1.7404999999999999</v>
      </c>
      <c r="V2577" s="43">
        <f t="shared" si="1338"/>
        <v>42551</v>
      </c>
      <c r="W2577" s="43">
        <f t="shared" si="1328"/>
        <v>42551</v>
      </c>
      <c r="X2577" s="45">
        <f t="shared" si="1339"/>
        <v>0.78228021978021989</v>
      </c>
      <c r="Y2577" s="45">
        <f t="shared" si="1340"/>
        <v>1.0617322745747404</v>
      </c>
      <c r="Z2577" s="47">
        <f t="shared" si="1341"/>
        <v>103.88702720828097</v>
      </c>
      <c r="AA2577" s="47">
        <f t="shared" si="1342"/>
        <v>130.17139132583168</v>
      </c>
      <c r="AB2577" s="45">
        <f t="shared" si="1343"/>
        <v>1.5395000000000001</v>
      </c>
      <c r="AC2577" s="2" t="str">
        <f t="shared" si="1329"/>
        <v>TY1</v>
      </c>
      <c r="AD2577">
        <f t="shared" si="1330"/>
        <v>130.59375</v>
      </c>
      <c r="AE2577">
        <f t="shared" si="1331"/>
        <v>130.53125</v>
      </c>
      <c r="AF2577" s="49">
        <f t="shared" ref="AF2577:AF2640" si="1358">AD2577-AE2577</f>
        <v>6.25E-2</v>
      </c>
      <c r="AG2577" s="3">
        <f t="shared" si="1344"/>
        <v>130.17139132583168</v>
      </c>
      <c r="AH2577">
        <f t="shared" si="1345"/>
        <v>129.00564815079548</v>
      </c>
      <c r="AI2577" s="51">
        <f t="shared" si="1346"/>
        <v>1.165743175036198</v>
      </c>
      <c r="AJ2577" s="52">
        <f t="shared" si="1347"/>
        <v>1.103243175036198</v>
      </c>
      <c r="AK2577" s="2">
        <v>42502</v>
      </c>
      <c r="AL2577" t="str">
        <v>912828VB</v>
      </c>
      <c r="AM2577">
        <v>-2.8774999999999999</v>
      </c>
      <c r="AN2577">
        <v>0.65795000000000003</v>
      </c>
      <c r="AO2577">
        <v>0.77400000000000002</v>
      </c>
      <c r="AP2577">
        <v>130.53125</v>
      </c>
      <c r="AQ2577">
        <f>VLOOKUP(AL2577,工作表1!$F$3:$G$1000,2,FALSE)</f>
        <v>1.75</v>
      </c>
      <c r="AR2577" t="str">
        <f>VLOOKUP(AL2577,工作表1!$F$3:$H$1000,3,FALSE)</f>
        <v>2023/5/15</v>
      </c>
      <c r="AS2577">
        <f t="shared" si="1332"/>
        <v>0.38450000000000001</v>
      </c>
      <c r="AT2577">
        <f t="shared" si="1333"/>
        <v>1.3654999999999999</v>
      </c>
      <c r="AU2577" s="43">
        <f t="shared" si="1348"/>
        <v>42505</v>
      </c>
      <c r="AV2577" s="43">
        <f t="shared" si="1334"/>
        <v>42643</v>
      </c>
      <c r="AW2577" s="45">
        <f t="shared" si="1349"/>
        <v>0.86538461538461542</v>
      </c>
      <c r="AX2577" s="45">
        <f t="shared" si="1350"/>
        <v>1.5366174920969442</v>
      </c>
      <c r="AY2577" s="47">
        <f t="shared" si="1351"/>
        <v>101.4369206032667</v>
      </c>
      <c r="AZ2577" s="47">
        <f t="shared" si="1352"/>
        <v>129.00564815079548</v>
      </c>
      <c r="BA2577" s="43"/>
      <c r="BC2577" s="2">
        <v>42501</v>
      </c>
      <c r="BD2577" t="str">
        <v>912828VS</v>
      </c>
      <c r="BE2577">
        <v>-14.128</v>
      </c>
      <c r="BF2577">
        <v>1.0720499999999999</v>
      </c>
      <c r="BG2577">
        <v>0.81389999999999996</v>
      </c>
      <c r="BH2577">
        <v>130.234375</v>
      </c>
      <c r="BI2577">
        <f>VLOOKUP(BD2577,工作表1!$K$3:$L$1000,2,FALSE)</f>
        <v>2.5</v>
      </c>
      <c r="BJ2577" t="str">
        <f>VLOOKUP(BD2577,工作表1!$K$3:$M$1000,3,FALSE)</f>
        <v>2023/8/15</v>
      </c>
      <c r="BK2577">
        <f t="shared" si="1335"/>
        <v>0.38150000000000001</v>
      </c>
      <c r="BL2577">
        <f t="shared" si="1336"/>
        <v>2.1185</v>
      </c>
      <c r="BM2577" s="43">
        <f t="shared" si="1353"/>
        <v>42597</v>
      </c>
      <c r="BN2577" s="43">
        <f t="shared" si="1337"/>
        <v>42734</v>
      </c>
      <c r="BO2577" s="45">
        <f t="shared" si="1354"/>
        <v>0.59752747252747251</v>
      </c>
      <c r="BP2577" s="45">
        <f t="shared" si="1355"/>
        <v>2.1865685684178837</v>
      </c>
      <c r="BQ2577" s="47">
        <f t="shared" si="1356"/>
        <v>106.83815217600355</v>
      </c>
      <c r="BR2577" s="47">
        <f t="shared" si="1357"/>
        <v>128.03425556981378</v>
      </c>
    </row>
    <row r="2578" spans="6:70" x14ac:dyDescent="0.25">
      <c r="F2578" s="2">
        <v>42586</v>
      </c>
      <c r="G2578">
        <v>0.41299999999999998</v>
      </c>
      <c r="H2578" s="43">
        <v>42627</v>
      </c>
      <c r="I2578">
        <v>1.5103</v>
      </c>
      <c r="L2578" s="2">
        <v>42501</v>
      </c>
      <c r="M2578" t="str">
        <v>912828N3</v>
      </c>
      <c r="N2578">
        <v>-0.33600000000000002</v>
      </c>
      <c r="O2578">
        <v>0.50351999999999997</v>
      </c>
      <c r="P2578">
        <v>0.79390000000000005</v>
      </c>
      <c r="Q2578">
        <v>130.90625</v>
      </c>
      <c r="R2578">
        <f>VLOOKUP(M2578,工作表1!$A$3:$B$1000,2,FALSE)</f>
        <v>2.125</v>
      </c>
      <c r="S2578" t="str">
        <f>VLOOKUP(M2578,工作表1!$A$3:$C$1000,3,FALSE)</f>
        <v>2022/12/31</v>
      </c>
      <c r="T2578">
        <f t="shared" si="1327"/>
        <v>0.38150000000000001</v>
      </c>
      <c r="U2578">
        <f t="shared" si="1326"/>
        <v>1.7435</v>
      </c>
      <c r="V2578" s="43">
        <f t="shared" si="1338"/>
        <v>42551</v>
      </c>
      <c r="W2578" s="43">
        <f t="shared" si="1328"/>
        <v>42551</v>
      </c>
      <c r="X2578" s="45">
        <f t="shared" si="1339"/>
        <v>0.7764423076923076</v>
      </c>
      <c r="Y2578" s="45">
        <f t="shared" si="1340"/>
        <v>1.0617162802950473</v>
      </c>
      <c r="Z2578" s="47">
        <f t="shared" si="1341"/>
        <v>104.13690905580813</v>
      </c>
      <c r="AA2578" s="47">
        <f t="shared" si="1342"/>
        <v>130.47135482476628</v>
      </c>
      <c r="AB2578" s="45">
        <f t="shared" si="1343"/>
        <v>1.5041</v>
      </c>
      <c r="AC2578" s="2" t="str">
        <f t="shared" si="1329"/>
        <v>TY1</v>
      </c>
      <c r="AD2578">
        <f t="shared" si="1330"/>
        <v>130.90625</v>
      </c>
      <c r="AE2578">
        <f t="shared" si="1331"/>
        <v>130.859375</v>
      </c>
      <c r="AF2578" s="49">
        <f t="shared" si="1358"/>
        <v>4.6875E-2</v>
      </c>
      <c r="AG2578" s="3">
        <f t="shared" si="1344"/>
        <v>130.47135482476628</v>
      </c>
      <c r="AH2578">
        <f t="shared" si="1345"/>
        <v>129.33292269577669</v>
      </c>
      <c r="AI2578" s="51">
        <f t="shared" si="1346"/>
        <v>1.1384321289895922</v>
      </c>
      <c r="AJ2578" s="52">
        <f t="shared" si="1347"/>
        <v>1.0915571289895922</v>
      </c>
      <c r="AK2578" s="2">
        <v>42501</v>
      </c>
      <c r="AL2578" t="str">
        <v>912828VB</v>
      </c>
      <c r="AM2578">
        <v>-2.6052</v>
      </c>
      <c r="AN2578">
        <v>0.63436999999999999</v>
      </c>
      <c r="AO2578">
        <v>0.77400000000000002</v>
      </c>
      <c r="AP2578">
        <v>130.859375</v>
      </c>
      <c r="AQ2578">
        <f>VLOOKUP(AL2578,工作表1!$F$3:$G$1000,2,FALSE)</f>
        <v>1.75</v>
      </c>
      <c r="AR2578" t="str">
        <f>VLOOKUP(AL2578,工作表1!$F$3:$H$1000,3,FALSE)</f>
        <v>2023/5/15</v>
      </c>
      <c r="AS2578">
        <f t="shared" si="1332"/>
        <v>0.38150000000000001</v>
      </c>
      <c r="AT2578">
        <f t="shared" si="1333"/>
        <v>1.3685</v>
      </c>
      <c r="AU2578" s="43">
        <f t="shared" si="1348"/>
        <v>42505</v>
      </c>
      <c r="AV2578" s="43">
        <f t="shared" si="1334"/>
        <v>42643</v>
      </c>
      <c r="AW2578" s="45">
        <f t="shared" si="1349"/>
        <v>0.86057692307692302</v>
      </c>
      <c r="AX2578" s="45">
        <f t="shared" si="1350"/>
        <v>1.5366043203371971</v>
      </c>
      <c r="AY2578" s="47">
        <f t="shared" si="1351"/>
        <v>101.70273859347179</v>
      </c>
      <c r="AZ2578" s="47">
        <f t="shared" si="1352"/>
        <v>129.33292269577669</v>
      </c>
      <c r="BA2578" s="43"/>
      <c r="BC2578" s="2">
        <v>42500</v>
      </c>
      <c r="BD2578" t="str">
        <v>912828VS</v>
      </c>
      <c r="BE2578">
        <v>-14.0601</v>
      </c>
      <c r="BF2578">
        <v>1.0668</v>
      </c>
      <c r="BG2578">
        <v>0.81389999999999996</v>
      </c>
      <c r="BH2578">
        <v>130.109375</v>
      </c>
      <c r="BI2578">
        <f>VLOOKUP(BD2578,工作表1!$K$3:$L$1000,2,FALSE)</f>
        <v>2.5</v>
      </c>
      <c r="BJ2578" t="str">
        <f>VLOOKUP(BD2578,工作表1!$K$3:$M$1000,3,FALSE)</f>
        <v>2023/8/15</v>
      </c>
      <c r="BK2578">
        <f t="shared" si="1335"/>
        <v>0.38281999999999999</v>
      </c>
      <c r="BL2578">
        <f t="shared" si="1336"/>
        <v>2.1171799999999998</v>
      </c>
      <c r="BM2578" s="43">
        <f t="shared" si="1353"/>
        <v>42597</v>
      </c>
      <c r="BN2578" s="43">
        <f t="shared" si="1337"/>
        <v>42734</v>
      </c>
      <c r="BO2578" s="45">
        <f t="shared" si="1354"/>
        <v>0.59065934065934067</v>
      </c>
      <c r="BP2578" s="45">
        <f t="shared" si="1355"/>
        <v>2.1865497516182448</v>
      </c>
      <c r="BQ2578" s="47">
        <f t="shared" si="1356"/>
        <v>106.74444693255661</v>
      </c>
      <c r="BR2578" s="47">
        <f t="shared" si="1357"/>
        <v>127.90624016763098</v>
      </c>
    </row>
    <row r="2579" spans="6:70" x14ac:dyDescent="0.25">
      <c r="F2579" s="2">
        <v>42585</v>
      </c>
      <c r="G2579">
        <v>0.41349999999999998</v>
      </c>
      <c r="H2579" s="43">
        <v>42626</v>
      </c>
      <c r="I2579">
        <v>1.5508</v>
      </c>
      <c r="L2579" s="2">
        <v>42500</v>
      </c>
      <c r="M2579" t="str">
        <v>912828N3</v>
      </c>
      <c r="N2579">
        <v>0.1913</v>
      </c>
      <c r="O2579">
        <v>0.38894000000000001</v>
      </c>
      <c r="P2579">
        <v>0.79390000000000005</v>
      </c>
      <c r="Q2579">
        <v>130.78125</v>
      </c>
      <c r="R2579">
        <f>VLOOKUP(M2579,工作表1!$A$3:$B$1000,2,FALSE)</f>
        <v>2.125</v>
      </c>
      <c r="S2579" t="str">
        <f>VLOOKUP(M2579,工作表1!$A$3:$C$1000,3,FALSE)</f>
        <v>2022/12/31</v>
      </c>
      <c r="T2579">
        <f t="shared" si="1327"/>
        <v>0.38281999999999999</v>
      </c>
      <c r="U2579">
        <f t="shared" si="1326"/>
        <v>1.7421800000000001</v>
      </c>
      <c r="V2579" s="43">
        <f t="shared" si="1338"/>
        <v>42551</v>
      </c>
      <c r="W2579" s="43">
        <f t="shared" si="1328"/>
        <v>42551</v>
      </c>
      <c r="X2579" s="45">
        <f t="shared" si="1339"/>
        <v>0.77060439560439553</v>
      </c>
      <c r="Y2579" s="45">
        <f t="shared" si="1340"/>
        <v>1.0617002860153544</v>
      </c>
      <c r="Z2579" s="47">
        <f t="shared" si="1341"/>
        <v>104.05943651547148</v>
      </c>
      <c r="AA2579" s="47">
        <f t="shared" si="1342"/>
        <v>130.35971603811015</v>
      </c>
      <c r="AB2579" s="45">
        <f t="shared" si="1343"/>
        <v>1.5229999999999999</v>
      </c>
      <c r="AC2579" s="2" t="str">
        <f t="shared" si="1329"/>
        <v>TY1</v>
      </c>
      <c r="AD2579">
        <f t="shared" si="1330"/>
        <v>130.78125</v>
      </c>
      <c r="AE2579">
        <f t="shared" si="1331"/>
        <v>130.734375</v>
      </c>
      <c r="AF2579" s="49">
        <f t="shared" si="1358"/>
        <v>4.6875E-2</v>
      </c>
      <c r="AG2579" s="3">
        <f t="shared" si="1344"/>
        <v>130.35971603811015</v>
      </c>
      <c r="AH2579">
        <f t="shared" si="1345"/>
        <v>129.19779746527323</v>
      </c>
      <c r="AI2579" s="51">
        <f t="shared" si="1346"/>
        <v>1.1619185728369246</v>
      </c>
      <c r="AJ2579" s="52">
        <f t="shared" si="1347"/>
        <v>1.1150435728369246</v>
      </c>
      <c r="AK2579" s="2">
        <v>42500</v>
      </c>
      <c r="AL2579" t="str">
        <v>912828VB</v>
      </c>
      <c r="AM2579">
        <v>-2.6292</v>
      </c>
      <c r="AN2579">
        <v>0.63499000000000005</v>
      </c>
      <c r="AO2579">
        <v>0.77400000000000002</v>
      </c>
      <c r="AP2579">
        <v>130.734375</v>
      </c>
      <c r="AQ2579">
        <f>VLOOKUP(AL2579,工作表1!$F$3:$G$1000,2,FALSE)</f>
        <v>1.75</v>
      </c>
      <c r="AR2579" t="str">
        <f>VLOOKUP(AL2579,工作表1!$F$3:$H$1000,3,FALSE)</f>
        <v>2023/5/15</v>
      </c>
      <c r="AS2579">
        <f t="shared" si="1332"/>
        <v>0.38281999999999999</v>
      </c>
      <c r="AT2579">
        <f t="shared" si="1333"/>
        <v>1.3671800000000001</v>
      </c>
      <c r="AU2579" s="43">
        <f t="shared" si="1348"/>
        <v>42505</v>
      </c>
      <c r="AV2579" s="43">
        <f t="shared" si="1334"/>
        <v>42643</v>
      </c>
      <c r="AW2579" s="45">
        <f t="shared" si="1349"/>
        <v>0.85576923076923073</v>
      </c>
      <c r="AX2579" s="45">
        <f t="shared" si="1350"/>
        <v>1.5365911485774499</v>
      </c>
      <c r="AY2579" s="47">
        <f t="shared" si="1351"/>
        <v>101.60897182411844</v>
      </c>
      <c r="AZ2579" s="47">
        <f t="shared" si="1352"/>
        <v>129.19779746527323</v>
      </c>
      <c r="BA2579" s="43"/>
      <c r="BC2579" s="2">
        <v>42499</v>
      </c>
      <c r="BD2579" t="str">
        <v>912828VS</v>
      </c>
      <c r="BE2579">
        <v>-14.978999999999999</v>
      </c>
      <c r="BF2579">
        <v>1.0905499999999999</v>
      </c>
      <c r="BG2579">
        <v>0.81389999999999996</v>
      </c>
      <c r="BH2579">
        <v>130.125</v>
      </c>
      <c r="BI2579">
        <f>VLOOKUP(BD2579,工作表1!$K$3:$L$1000,2,FALSE)</f>
        <v>2.5</v>
      </c>
      <c r="BJ2579" t="str">
        <f>VLOOKUP(BD2579,工作表1!$K$3:$M$1000,3,FALSE)</f>
        <v>2023/8/15</v>
      </c>
      <c r="BK2579">
        <f t="shared" si="1335"/>
        <v>0.37977</v>
      </c>
      <c r="BL2579">
        <f t="shared" si="1336"/>
        <v>2.1202299999999998</v>
      </c>
      <c r="BM2579" s="43">
        <f t="shared" si="1353"/>
        <v>42597</v>
      </c>
      <c r="BN2579" s="43">
        <f t="shared" si="1337"/>
        <v>42734</v>
      </c>
      <c r="BO2579" s="45">
        <f t="shared" si="1354"/>
        <v>0.58379120879120883</v>
      </c>
      <c r="BP2579" s="45">
        <f t="shared" si="1355"/>
        <v>2.1865309348186064</v>
      </c>
      <c r="BQ2579" s="47">
        <f t="shared" si="1356"/>
        <v>106.73771628548585</v>
      </c>
      <c r="BR2579" s="47">
        <f t="shared" si="1357"/>
        <v>127.88160531552741</v>
      </c>
    </row>
    <row r="2580" spans="6:70" x14ac:dyDescent="0.25">
      <c r="F2580" s="2">
        <v>42584</v>
      </c>
      <c r="G2580">
        <v>0.41160999999999998</v>
      </c>
      <c r="H2580" s="43">
        <v>42625</v>
      </c>
      <c r="I2580">
        <v>1.4911000000000001</v>
      </c>
      <c r="L2580" s="2">
        <v>42499</v>
      </c>
      <c r="M2580" t="str">
        <v>912828N3</v>
      </c>
      <c r="N2580">
        <v>-0.42380000000000001</v>
      </c>
      <c r="O2580">
        <v>0.50417000000000001</v>
      </c>
      <c r="P2580">
        <v>0.79390000000000005</v>
      </c>
      <c r="Q2580">
        <v>130.796875</v>
      </c>
      <c r="R2580">
        <f>VLOOKUP(M2580,工作表1!$A$3:$B$1000,2,FALSE)</f>
        <v>2.125</v>
      </c>
      <c r="S2580" t="str">
        <f>VLOOKUP(M2580,工作表1!$A$3:$C$1000,3,FALSE)</f>
        <v>2022/12/31</v>
      </c>
      <c r="T2580">
        <f t="shared" si="1327"/>
        <v>0.37977</v>
      </c>
      <c r="U2580">
        <f t="shared" si="1326"/>
        <v>1.7452300000000001</v>
      </c>
      <c r="V2580" s="43">
        <f t="shared" si="1338"/>
        <v>42551</v>
      </c>
      <c r="W2580" s="43">
        <f t="shared" si="1328"/>
        <v>42551</v>
      </c>
      <c r="X2580" s="45">
        <f t="shared" si="1339"/>
        <v>0.76476648351648346</v>
      </c>
      <c r="Y2580" s="45">
        <f t="shared" si="1340"/>
        <v>1.0616842917356615</v>
      </c>
      <c r="Z2580" s="47">
        <f t="shared" si="1341"/>
        <v>104.05581779658841</v>
      </c>
      <c r="AA2580" s="47">
        <f t="shared" si="1342"/>
        <v>130.34033329308846</v>
      </c>
      <c r="AB2580" s="45">
        <f t="shared" si="1343"/>
        <v>1.5088999999999999</v>
      </c>
      <c r="AC2580" s="2" t="str">
        <f t="shared" si="1329"/>
        <v>TY1</v>
      </c>
      <c r="AD2580">
        <f t="shared" si="1330"/>
        <v>130.796875</v>
      </c>
      <c r="AE2580">
        <f t="shared" si="1331"/>
        <v>130.75</v>
      </c>
      <c r="AF2580" s="49">
        <f t="shared" si="1358"/>
        <v>4.6875E-2</v>
      </c>
      <c r="AG2580" s="3">
        <f t="shared" si="1344"/>
        <v>130.34033329308846</v>
      </c>
      <c r="AH2580">
        <f t="shared" si="1345"/>
        <v>129.17620285606017</v>
      </c>
      <c r="AI2580" s="51">
        <f t="shared" si="1346"/>
        <v>1.164130437028291</v>
      </c>
      <c r="AJ2580" s="52">
        <f t="shared" si="1347"/>
        <v>1.117255437028291</v>
      </c>
      <c r="AK2580" s="2">
        <v>42499</v>
      </c>
      <c r="AL2580" t="str">
        <v>912828VB</v>
      </c>
      <c r="AM2580">
        <v>-3.3249</v>
      </c>
      <c r="AN2580">
        <v>0.67240999999999995</v>
      </c>
      <c r="AO2580">
        <v>0.77400000000000002</v>
      </c>
      <c r="AP2580">
        <v>130.75</v>
      </c>
      <c r="AQ2580">
        <f>VLOOKUP(AL2580,工作表1!$F$3:$G$1000,2,FALSE)</f>
        <v>1.75</v>
      </c>
      <c r="AR2580" t="str">
        <f>VLOOKUP(AL2580,工作表1!$F$3:$H$1000,3,FALSE)</f>
        <v>2023/5/15</v>
      </c>
      <c r="AS2580">
        <f t="shared" si="1332"/>
        <v>0.37977</v>
      </c>
      <c r="AT2580">
        <f t="shared" si="1333"/>
        <v>1.3702300000000001</v>
      </c>
      <c r="AU2580" s="43">
        <f t="shared" si="1348"/>
        <v>42505</v>
      </c>
      <c r="AV2580" s="43">
        <f t="shared" si="1334"/>
        <v>42643</v>
      </c>
      <c r="AW2580" s="45">
        <f t="shared" si="1349"/>
        <v>0.85096153846153844</v>
      </c>
      <c r="AX2580" s="45">
        <f t="shared" si="1350"/>
        <v>1.5365779768177028</v>
      </c>
      <c r="AY2580" s="47">
        <f t="shared" si="1351"/>
        <v>101.60480628342162</v>
      </c>
      <c r="AZ2580" s="47">
        <f t="shared" si="1352"/>
        <v>129.17620285606017</v>
      </c>
      <c r="BA2580" s="43"/>
      <c r="BC2580" s="2">
        <v>42496</v>
      </c>
      <c r="BD2580" t="str">
        <v>912828VS</v>
      </c>
      <c r="BE2580">
        <v>-14.8537</v>
      </c>
      <c r="BF2580">
        <v>1.08344</v>
      </c>
      <c r="BG2580">
        <v>0.81389999999999996</v>
      </c>
      <c r="BH2580">
        <v>129.84375</v>
      </c>
      <c r="BI2580">
        <f>VLOOKUP(BD2580,工作表1!$K$3:$L$1000,2,FALSE)</f>
        <v>2.5</v>
      </c>
      <c r="BJ2580" t="str">
        <f>VLOOKUP(BD2580,工作表1!$K$3:$M$1000,3,FALSE)</f>
        <v>2023/8/15</v>
      </c>
      <c r="BK2580">
        <f t="shared" si="1335"/>
        <v>0.38550000000000001</v>
      </c>
      <c r="BL2580">
        <f t="shared" si="1336"/>
        <v>2.1145</v>
      </c>
      <c r="BM2580" s="43">
        <f t="shared" si="1353"/>
        <v>42597</v>
      </c>
      <c r="BN2580" s="43">
        <f t="shared" si="1337"/>
        <v>42734</v>
      </c>
      <c r="BO2580" s="45">
        <f t="shared" si="1354"/>
        <v>0.57692307692307698</v>
      </c>
      <c r="BP2580" s="45">
        <f t="shared" si="1355"/>
        <v>2.1865121180189675</v>
      </c>
      <c r="BQ2580" s="47">
        <f t="shared" si="1356"/>
        <v>106.51909289655239</v>
      </c>
      <c r="BR2580" s="47">
        <f t="shared" si="1357"/>
        <v>127.60364905118864</v>
      </c>
    </row>
    <row r="2581" spans="6:70" x14ac:dyDescent="0.25">
      <c r="F2581" s="2">
        <v>42583</v>
      </c>
      <c r="G2581">
        <v>0.40626000000000001</v>
      </c>
      <c r="H2581" s="43">
        <v>42622</v>
      </c>
      <c r="I2581">
        <v>1.5125</v>
      </c>
      <c r="L2581" s="2">
        <v>42496</v>
      </c>
      <c r="M2581" t="str">
        <v>912828N3</v>
      </c>
      <c r="N2581">
        <v>-0.32779999999999998</v>
      </c>
      <c r="O2581">
        <v>0.48277999999999999</v>
      </c>
      <c r="P2581">
        <v>0.79390000000000005</v>
      </c>
      <c r="Q2581">
        <v>130.53125</v>
      </c>
      <c r="R2581">
        <f>VLOOKUP(M2581,工作表1!$A$3:$B$1000,2,FALSE)</f>
        <v>2.125</v>
      </c>
      <c r="S2581" t="str">
        <f>VLOOKUP(M2581,工作表1!$A$3:$C$1000,3,FALSE)</f>
        <v>2022/12/31</v>
      </c>
      <c r="T2581">
        <f t="shared" si="1327"/>
        <v>0.38550000000000001</v>
      </c>
      <c r="U2581">
        <f t="shared" si="1326"/>
        <v>1.7395</v>
      </c>
      <c r="V2581" s="43">
        <f t="shared" si="1338"/>
        <v>42551</v>
      </c>
      <c r="W2581" s="43">
        <f t="shared" si="1328"/>
        <v>42551</v>
      </c>
      <c r="X2581" s="45">
        <f t="shared" si="1339"/>
        <v>0.7589285714285714</v>
      </c>
      <c r="Y2581" s="45">
        <f t="shared" si="1340"/>
        <v>1.0616682974559686</v>
      </c>
      <c r="Z2581" s="47">
        <f t="shared" si="1341"/>
        <v>103.85293652022681</v>
      </c>
      <c r="AA2581" s="47">
        <f t="shared" si="1342"/>
        <v>130.0715346522351</v>
      </c>
      <c r="AB2581" s="45">
        <f t="shared" si="1343"/>
        <v>1.5443</v>
      </c>
      <c r="AC2581" s="2" t="str">
        <f t="shared" si="1329"/>
        <v>TY1</v>
      </c>
      <c r="AD2581">
        <f t="shared" si="1330"/>
        <v>130.53125</v>
      </c>
      <c r="AE2581">
        <f t="shared" si="1331"/>
        <v>130.46875</v>
      </c>
      <c r="AF2581" s="49">
        <f t="shared" si="1358"/>
        <v>6.25E-2</v>
      </c>
      <c r="AG2581" s="3">
        <f t="shared" si="1344"/>
        <v>130.0715346522351</v>
      </c>
      <c r="AH2581">
        <f t="shared" si="1345"/>
        <v>128.90258876466135</v>
      </c>
      <c r="AI2581" s="51">
        <f t="shared" si="1346"/>
        <v>1.1689458875737557</v>
      </c>
      <c r="AJ2581" s="52">
        <f t="shared" si="1347"/>
        <v>1.1064458875737557</v>
      </c>
      <c r="AK2581" s="2">
        <v>42496</v>
      </c>
      <c r="AL2581" t="str">
        <v>912828VB</v>
      </c>
      <c r="AM2581">
        <v>-2.9860000000000002</v>
      </c>
      <c r="AN2581">
        <v>0.64502999999999999</v>
      </c>
      <c r="AO2581">
        <v>0.77400000000000002</v>
      </c>
      <c r="AP2581">
        <v>130.46875</v>
      </c>
      <c r="AQ2581">
        <f>VLOOKUP(AL2581,工作表1!$F$3:$G$1000,2,FALSE)</f>
        <v>1.75</v>
      </c>
      <c r="AR2581" t="str">
        <f>VLOOKUP(AL2581,工作表1!$F$3:$H$1000,3,FALSE)</f>
        <v>2023/5/15</v>
      </c>
      <c r="AS2581">
        <f t="shared" si="1332"/>
        <v>0.38550000000000001</v>
      </c>
      <c r="AT2581">
        <f t="shared" si="1333"/>
        <v>1.3645</v>
      </c>
      <c r="AU2581" s="43">
        <f t="shared" si="1348"/>
        <v>42505</v>
      </c>
      <c r="AV2581" s="43">
        <f t="shared" si="1334"/>
        <v>42643</v>
      </c>
      <c r="AW2581" s="45">
        <f t="shared" si="1349"/>
        <v>0.84615384615384615</v>
      </c>
      <c r="AX2581" s="45">
        <f t="shared" si="1350"/>
        <v>1.5365648050579557</v>
      </c>
      <c r="AY2581" s="47">
        <f t="shared" si="1351"/>
        <v>101.40208260795747</v>
      </c>
      <c r="AZ2581" s="47">
        <f t="shared" si="1352"/>
        <v>128.90258876466135</v>
      </c>
      <c r="BA2581" s="43"/>
      <c r="BC2581" s="2">
        <v>42495</v>
      </c>
      <c r="BD2581" t="str">
        <v>912828VS</v>
      </c>
      <c r="BE2581">
        <v>-8.8783999999999992</v>
      </c>
      <c r="BF2581">
        <v>0.80879999999999996</v>
      </c>
      <c r="BG2581">
        <v>0.81389999999999996</v>
      </c>
      <c r="BH2581">
        <v>129.84375</v>
      </c>
      <c r="BI2581">
        <f>VLOOKUP(BD2581,工作表1!$K$3:$L$1000,2,FALSE)</f>
        <v>2.5</v>
      </c>
      <c r="BJ2581" t="str">
        <f>VLOOKUP(BD2581,工作表1!$K$3:$M$1000,3,FALSE)</f>
        <v>2023/8/15</v>
      </c>
      <c r="BK2581">
        <f t="shared" si="1335"/>
        <v>0.38632</v>
      </c>
      <c r="BL2581">
        <f t="shared" si="1336"/>
        <v>2.11368</v>
      </c>
      <c r="BM2581" s="43">
        <f t="shared" si="1353"/>
        <v>42597</v>
      </c>
      <c r="BN2581" s="43">
        <f t="shared" si="1337"/>
        <v>42734</v>
      </c>
      <c r="BO2581" s="45">
        <f t="shared" si="1354"/>
        <v>0.55631868131868134</v>
      </c>
      <c r="BP2581" s="45">
        <f t="shared" si="1355"/>
        <v>2.1864556676200513</v>
      </c>
      <c r="BQ2581" s="47">
        <f t="shared" si="1356"/>
        <v>106.73146935819231</v>
      </c>
      <c r="BR2581" s="47">
        <f t="shared" si="1357"/>
        <v>127.82349108204677</v>
      </c>
    </row>
    <row r="2582" spans="6:70" x14ac:dyDescent="0.25">
      <c r="F2582" s="2">
        <v>42580</v>
      </c>
      <c r="G2582">
        <v>0.40543000000000001</v>
      </c>
      <c r="H2582" s="43">
        <v>42621</v>
      </c>
      <c r="I2582">
        <v>1.4505999999999999</v>
      </c>
      <c r="L2582" s="2">
        <v>42495</v>
      </c>
      <c r="M2582" t="str">
        <v>912828N3</v>
      </c>
      <c r="N2582">
        <v>7.0699999999999999E-2</v>
      </c>
      <c r="O2582">
        <v>0.40121000000000001</v>
      </c>
      <c r="P2582">
        <v>0.79390000000000005</v>
      </c>
      <c r="Q2582">
        <v>130.734375</v>
      </c>
      <c r="R2582">
        <f>VLOOKUP(M2582,工作表1!$A$3:$B$1000,2,FALSE)</f>
        <v>2.125</v>
      </c>
      <c r="S2582" t="str">
        <f>VLOOKUP(M2582,工作表1!$A$3:$C$1000,3,FALSE)</f>
        <v>2022/12/31</v>
      </c>
      <c r="T2582">
        <f t="shared" si="1327"/>
        <v>0.38632</v>
      </c>
      <c r="U2582">
        <f t="shared" si="1326"/>
        <v>1.73868</v>
      </c>
      <c r="V2582" s="43">
        <f t="shared" si="1338"/>
        <v>42551</v>
      </c>
      <c r="W2582" s="43">
        <f t="shared" si="1328"/>
        <v>42551</v>
      </c>
      <c r="X2582" s="45">
        <f t="shared" si="1339"/>
        <v>0.74141483516483508</v>
      </c>
      <c r="Y2582" s="45">
        <f t="shared" si="1340"/>
        <v>1.0616203146168899</v>
      </c>
      <c r="Z2582" s="47">
        <f t="shared" si="1341"/>
        <v>104.0436611597472</v>
      </c>
      <c r="AA2582" s="47">
        <f t="shared" si="1342"/>
        <v>130.26911718588235</v>
      </c>
      <c r="AB2582" s="45">
        <f t="shared" si="1343"/>
        <v>1.5161</v>
      </c>
      <c r="AC2582" s="2" t="str">
        <f t="shared" si="1329"/>
        <v>TY1</v>
      </c>
      <c r="AD2582">
        <f t="shared" si="1330"/>
        <v>130.734375</v>
      </c>
      <c r="AE2582">
        <f t="shared" si="1331"/>
        <v>130.671875</v>
      </c>
      <c r="AF2582" s="49">
        <f t="shared" si="1358"/>
        <v>6.25E-2</v>
      </c>
      <c r="AG2582" s="3">
        <f t="shared" si="1344"/>
        <v>130.26911718588235</v>
      </c>
      <c r="AH2582">
        <f t="shared" si="1345"/>
        <v>129.08600350892817</v>
      </c>
      <c r="AI2582" s="51">
        <f t="shared" si="1346"/>
        <v>1.1831136769541786</v>
      </c>
      <c r="AJ2582" s="52">
        <f t="shared" si="1347"/>
        <v>1.1206136769541786</v>
      </c>
      <c r="AK2582" s="2">
        <v>42495</v>
      </c>
      <c r="AL2582" t="str">
        <v>912828VB</v>
      </c>
      <c r="AM2582">
        <v>-2.8567999999999998</v>
      </c>
      <c r="AN2582">
        <v>0.63022</v>
      </c>
      <c r="AO2582">
        <v>0.77400000000000002</v>
      </c>
      <c r="AP2582">
        <v>130.671875</v>
      </c>
      <c r="AQ2582">
        <f>VLOOKUP(AL2582,工作表1!$F$3:$G$1000,2,FALSE)</f>
        <v>1.75</v>
      </c>
      <c r="AR2582" t="str">
        <f>VLOOKUP(AL2582,工作表1!$F$3:$H$1000,3,FALSE)</f>
        <v>2023/5/15</v>
      </c>
      <c r="AS2582">
        <f t="shared" si="1332"/>
        <v>0.38632</v>
      </c>
      <c r="AT2582">
        <f t="shared" si="1333"/>
        <v>1.36368</v>
      </c>
      <c r="AU2582" s="43">
        <f t="shared" si="1348"/>
        <v>42505</v>
      </c>
      <c r="AV2582" s="43">
        <f t="shared" si="1334"/>
        <v>42643</v>
      </c>
      <c r="AW2582" s="45">
        <f t="shared" si="1349"/>
        <v>0.83173076923076916</v>
      </c>
      <c r="AX2582" s="45">
        <f t="shared" si="1350"/>
        <v>1.5365252897787145</v>
      </c>
      <c r="AY2582" s="47">
        <f t="shared" si="1351"/>
        <v>101.57769993052227</v>
      </c>
      <c r="AZ2582" s="47">
        <f t="shared" si="1352"/>
        <v>129.08600350892817</v>
      </c>
      <c r="BA2582" s="43"/>
      <c r="BC2582" s="2">
        <v>42494</v>
      </c>
      <c r="BD2582" t="str">
        <v>912828VS</v>
      </c>
      <c r="BE2582">
        <v>-9.1311</v>
      </c>
      <c r="BF2582">
        <v>0.81938999999999995</v>
      </c>
      <c r="BG2582">
        <v>0.81389999999999996</v>
      </c>
      <c r="BH2582">
        <v>129.5</v>
      </c>
      <c r="BI2582">
        <f>VLOOKUP(BD2582,工作表1!$K$3:$L$1000,2,FALSE)</f>
        <v>2.5</v>
      </c>
      <c r="BJ2582" t="str">
        <f>VLOOKUP(BD2582,工作表1!$K$3:$M$1000,3,FALSE)</f>
        <v>2023/8/15</v>
      </c>
      <c r="BK2582">
        <f t="shared" si="1335"/>
        <v>0.38653999999999999</v>
      </c>
      <c r="BL2582">
        <f t="shared" si="1336"/>
        <v>2.1134599999999999</v>
      </c>
      <c r="BM2582" s="43">
        <f t="shared" si="1353"/>
        <v>42597</v>
      </c>
      <c r="BN2582" s="43">
        <f t="shared" si="1337"/>
        <v>42734</v>
      </c>
      <c r="BO2582" s="45">
        <f t="shared" si="1354"/>
        <v>0.5494505494505495</v>
      </c>
      <c r="BP2582" s="45">
        <f t="shared" si="1355"/>
        <v>2.1864368508204124</v>
      </c>
      <c r="BQ2582" s="47">
        <f t="shared" si="1356"/>
        <v>106.45010512946466</v>
      </c>
      <c r="BR2582" s="47">
        <f t="shared" si="1357"/>
        <v>127.46405428390671</v>
      </c>
    </row>
    <row r="2583" spans="6:70" x14ac:dyDescent="0.25">
      <c r="F2583" s="2">
        <v>42579</v>
      </c>
      <c r="G2583">
        <v>0.41599999999999998</v>
      </c>
      <c r="H2583" s="43">
        <v>42620</v>
      </c>
      <c r="I2583">
        <v>1.3891</v>
      </c>
      <c r="L2583" s="2">
        <v>42494</v>
      </c>
      <c r="M2583" t="str">
        <v>912828N3</v>
      </c>
      <c r="N2583">
        <v>-0.54069999999999996</v>
      </c>
      <c r="O2583">
        <v>0.51892000000000005</v>
      </c>
      <c r="P2583">
        <v>0.79390000000000005</v>
      </c>
      <c r="Q2583">
        <v>130.4375</v>
      </c>
      <c r="R2583">
        <f>VLOOKUP(M2583,工作表1!$A$3:$B$1000,2,FALSE)</f>
        <v>2.125</v>
      </c>
      <c r="S2583" t="str">
        <f>VLOOKUP(M2583,工作表1!$A$3:$C$1000,3,FALSE)</f>
        <v>2022/12/31</v>
      </c>
      <c r="T2583">
        <f t="shared" si="1327"/>
        <v>0.38653999999999999</v>
      </c>
      <c r="U2583">
        <f t="shared" si="1326"/>
        <v>1.7384599999999999</v>
      </c>
      <c r="V2583" s="43">
        <f t="shared" si="1338"/>
        <v>42551</v>
      </c>
      <c r="W2583" s="43">
        <f t="shared" si="1328"/>
        <v>42551</v>
      </c>
      <c r="X2583" s="45">
        <f t="shared" si="1339"/>
        <v>0.73557692307692302</v>
      </c>
      <c r="Y2583" s="45">
        <f t="shared" si="1340"/>
        <v>1.061604320337197</v>
      </c>
      <c r="Z2583" s="47">
        <f t="shared" si="1341"/>
        <v>103.79296883415105</v>
      </c>
      <c r="AA2583" s="47">
        <f t="shared" si="1342"/>
        <v>129.93911902464288</v>
      </c>
      <c r="AB2583" s="45">
        <f t="shared" si="1343"/>
        <v>1.5491999999999999</v>
      </c>
      <c r="AC2583" s="2" t="str">
        <f t="shared" si="1329"/>
        <v>TY1</v>
      </c>
      <c r="AD2583">
        <f t="shared" si="1330"/>
        <v>130.4375</v>
      </c>
      <c r="AE2583">
        <f t="shared" si="1331"/>
        <v>130.328125</v>
      </c>
      <c r="AF2583" s="49">
        <f t="shared" si="1358"/>
        <v>0.109375</v>
      </c>
      <c r="AG2583" s="3">
        <f t="shared" si="1344"/>
        <v>129.93911902464288</v>
      </c>
      <c r="AH2583">
        <f t="shared" si="1345"/>
        <v>128.76945558437311</v>
      </c>
      <c r="AI2583" s="51">
        <f t="shared" si="1346"/>
        <v>1.1696634402697725</v>
      </c>
      <c r="AJ2583" s="52">
        <f t="shared" si="1347"/>
        <v>1.0602884402697725</v>
      </c>
      <c r="AK2583" s="2">
        <v>42494</v>
      </c>
      <c r="AL2583" t="str">
        <v>912828VB</v>
      </c>
      <c r="AM2583">
        <v>-1.9719</v>
      </c>
      <c r="AN2583">
        <v>0.56289</v>
      </c>
      <c r="AO2583">
        <v>0.77400000000000002</v>
      </c>
      <c r="AP2583">
        <v>130.328125</v>
      </c>
      <c r="AQ2583">
        <f>VLOOKUP(AL2583,工作表1!$F$3:$G$1000,2,FALSE)</f>
        <v>1.75</v>
      </c>
      <c r="AR2583" t="str">
        <f>VLOOKUP(AL2583,工作表1!$F$3:$H$1000,3,FALSE)</f>
        <v>2023/5/15</v>
      </c>
      <c r="AS2583">
        <f t="shared" si="1332"/>
        <v>0.38653999999999999</v>
      </c>
      <c r="AT2583">
        <f t="shared" si="1333"/>
        <v>1.3634599999999999</v>
      </c>
      <c r="AU2583" s="43">
        <f t="shared" si="1348"/>
        <v>42505</v>
      </c>
      <c r="AV2583" s="43">
        <f t="shared" si="1334"/>
        <v>42643</v>
      </c>
      <c r="AW2583" s="45">
        <f t="shared" si="1349"/>
        <v>0.82692307692307687</v>
      </c>
      <c r="AX2583" s="45">
        <f t="shared" si="1350"/>
        <v>1.5365121180189671</v>
      </c>
      <c r="AY2583" s="47">
        <f t="shared" si="1351"/>
        <v>101.34392882930631</v>
      </c>
      <c r="AZ2583" s="47">
        <f t="shared" si="1352"/>
        <v>128.76945558437311</v>
      </c>
      <c r="BA2583" s="43"/>
      <c r="BC2583" s="2">
        <v>42493</v>
      </c>
      <c r="BD2583" t="str">
        <v>912828VS</v>
      </c>
      <c r="BE2583">
        <v>-9.1592000000000002</v>
      </c>
      <c r="BF2583">
        <v>0.81938</v>
      </c>
      <c r="BG2583">
        <v>0.81389999999999996</v>
      </c>
      <c r="BH2583">
        <v>129.359375</v>
      </c>
      <c r="BI2583">
        <f>VLOOKUP(BD2583,工作表1!$K$3:$L$1000,2,FALSE)</f>
        <v>2.5</v>
      </c>
      <c r="BJ2583" t="str">
        <f>VLOOKUP(BD2583,工作表1!$K$3:$M$1000,3,FALSE)</f>
        <v>2023/8/15</v>
      </c>
      <c r="BK2583">
        <f t="shared" si="1335"/>
        <v>0.38450000000000001</v>
      </c>
      <c r="BL2583">
        <f t="shared" si="1336"/>
        <v>2.1154999999999999</v>
      </c>
      <c r="BM2583" s="43">
        <f t="shared" si="1353"/>
        <v>42597</v>
      </c>
      <c r="BN2583" s="43">
        <f t="shared" si="1337"/>
        <v>42734</v>
      </c>
      <c r="BO2583" s="45">
        <f t="shared" si="1354"/>
        <v>0.54258241758241765</v>
      </c>
      <c r="BP2583" s="45">
        <f t="shared" si="1355"/>
        <v>2.1864180340207735</v>
      </c>
      <c r="BQ2583" s="47">
        <f t="shared" si="1356"/>
        <v>106.34071192450058</v>
      </c>
      <c r="BR2583" s="47">
        <f t="shared" si="1357"/>
        <v>127.31406038946382</v>
      </c>
    </row>
    <row r="2584" spans="6:70" x14ac:dyDescent="0.25">
      <c r="F2584" s="2">
        <v>42578</v>
      </c>
      <c r="G2584">
        <v>0.41399999999999998</v>
      </c>
      <c r="H2584" s="43">
        <v>42619</v>
      </c>
      <c r="I2584">
        <v>1.3844000000000001</v>
      </c>
      <c r="L2584" s="2">
        <v>42493</v>
      </c>
      <c r="M2584" t="str">
        <v>912828N3</v>
      </c>
      <c r="N2584">
        <v>-0.61880000000000002</v>
      </c>
      <c r="O2584">
        <v>0.53198000000000001</v>
      </c>
      <c r="P2584">
        <v>0.79390000000000005</v>
      </c>
      <c r="Q2584">
        <v>130.296875</v>
      </c>
      <c r="R2584">
        <f>VLOOKUP(M2584,工作表1!$A$3:$B$1000,2,FALSE)</f>
        <v>2.125</v>
      </c>
      <c r="S2584" t="str">
        <f>VLOOKUP(M2584,工作表1!$A$3:$C$1000,3,FALSE)</f>
        <v>2022/12/31</v>
      </c>
      <c r="T2584">
        <f t="shared" si="1327"/>
        <v>0.38450000000000001</v>
      </c>
      <c r="U2584">
        <f t="shared" si="1326"/>
        <v>1.7404999999999999</v>
      </c>
      <c r="V2584" s="43">
        <f t="shared" si="1338"/>
        <v>42551</v>
      </c>
      <c r="W2584" s="43">
        <f t="shared" si="1328"/>
        <v>42551</v>
      </c>
      <c r="X2584" s="45">
        <f t="shared" si="1339"/>
        <v>0.72973901098901095</v>
      </c>
      <c r="Y2584" s="45">
        <f t="shared" si="1340"/>
        <v>1.0615883260575041</v>
      </c>
      <c r="Z2584" s="47">
        <f t="shared" si="1341"/>
        <v>103.68350505265067</v>
      </c>
      <c r="AA2584" s="47">
        <f t="shared" si="1342"/>
        <v>129.78656378188768</v>
      </c>
      <c r="AB2584" s="45">
        <f t="shared" si="1343"/>
        <v>1.5705</v>
      </c>
      <c r="AC2584" s="2" t="str">
        <f t="shared" si="1329"/>
        <v>TY1</v>
      </c>
      <c r="AD2584">
        <f t="shared" si="1330"/>
        <v>130.296875</v>
      </c>
      <c r="AE2584">
        <f t="shared" si="1331"/>
        <v>130.1875</v>
      </c>
      <c r="AF2584" s="49">
        <f t="shared" si="1358"/>
        <v>0.109375</v>
      </c>
      <c r="AG2584" s="3">
        <f t="shared" si="1344"/>
        <v>129.78656378188768</v>
      </c>
      <c r="AH2584">
        <f t="shared" si="1345"/>
        <v>128.61229736608271</v>
      </c>
      <c r="AI2584" s="51">
        <f t="shared" si="1346"/>
        <v>1.1742664158049649</v>
      </c>
      <c r="AJ2584" s="52">
        <f t="shared" si="1347"/>
        <v>1.0648914158049649</v>
      </c>
      <c r="AK2584" s="2">
        <v>42493</v>
      </c>
      <c r="AL2584" t="str">
        <v>912828VB</v>
      </c>
      <c r="AM2584">
        <v>-2.1114000000000002</v>
      </c>
      <c r="AN2584">
        <v>0.57245000000000001</v>
      </c>
      <c r="AO2584">
        <v>0.77400000000000002</v>
      </c>
      <c r="AP2584">
        <v>130.1875</v>
      </c>
      <c r="AQ2584">
        <f>VLOOKUP(AL2584,工作表1!$F$3:$G$1000,2,FALSE)</f>
        <v>1.75</v>
      </c>
      <c r="AR2584" t="str">
        <f>VLOOKUP(AL2584,工作表1!$F$3:$H$1000,3,FALSE)</f>
        <v>2023/5/15</v>
      </c>
      <c r="AS2584">
        <f t="shared" si="1332"/>
        <v>0.38450000000000001</v>
      </c>
      <c r="AT2584">
        <f t="shared" si="1333"/>
        <v>1.3654999999999999</v>
      </c>
      <c r="AU2584" s="43">
        <f t="shared" si="1348"/>
        <v>42505</v>
      </c>
      <c r="AV2584" s="43">
        <f t="shared" si="1334"/>
        <v>42643</v>
      </c>
      <c r="AW2584" s="45">
        <f t="shared" si="1349"/>
        <v>0.82211538461538458</v>
      </c>
      <c r="AX2584" s="45">
        <f t="shared" si="1350"/>
        <v>1.5364989462592202</v>
      </c>
      <c r="AY2584" s="47">
        <f t="shared" si="1351"/>
        <v>101.23445952740586</v>
      </c>
      <c r="AZ2584" s="47">
        <f t="shared" si="1352"/>
        <v>128.61229736608271</v>
      </c>
      <c r="BA2584" s="43"/>
      <c r="BC2584" s="2">
        <v>42492</v>
      </c>
      <c r="BD2584" t="str">
        <v>912828VS</v>
      </c>
      <c r="BE2584">
        <v>-9.2011000000000003</v>
      </c>
      <c r="BF2584">
        <v>0.82152999999999998</v>
      </c>
      <c r="BG2584">
        <v>0.81389999999999996</v>
      </c>
      <c r="BH2584">
        <v>128.71875</v>
      </c>
      <c r="BI2584">
        <f>VLOOKUP(BD2584,工作表1!$K$3:$L$1000,2,FALSE)</f>
        <v>2.5</v>
      </c>
      <c r="BJ2584" t="str">
        <f>VLOOKUP(BD2584,工作表1!$K$3:$M$1000,3,FALSE)</f>
        <v>2023/8/15</v>
      </c>
      <c r="BK2584">
        <f t="shared" si="1335"/>
        <v>0.38450000000000001</v>
      </c>
      <c r="BL2584">
        <f t="shared" si="1336"/>
        <v>2.1154999999999999</v>
      </c>
      <c r="BM2584" s="43">
        <f t="shared" si="1353"/>
        <v>42597</v>
      </c>
      <c r="BN2584" s="43">
        <f t="shared" si="1337"/>
        <v>42734</v>
      </c>
      <c r="BO2584" s="45">
        <f t="shared" si="1354"/>
        <v>0.5357142857142857</v>
      </c>
      <c r="BP2584" s="45">
        <f t="shared" si="1355"/>
        <v>2.1863992172211351</v>
      </c>
      <c r="BQ2584" s="47">
        <f t="shared" si="1356"/>
        <v>105.82024279793413</v>
      </c>
      <c r="BR2584" s="47">
        <f t="shared" si="1357"/>
        <v>126.66066117708381</v>
      </c>
    </row>
    <row r="2585" spans="6:70" x14ac:dyDescent="0.25">
      <c r="F2585" s="2">
        <v>42577</v>
      </c>
      <c r="G2585">
        <v>0.41949999999999998</v>
      </c>
      <c r="H2585" s="43">
        <v>42618</v>
      </c>
      <c r="I2585">
        <v>1.4623999999999999</v>
      </c>
      <c r="L2585" s="2">
        <v>42492</v>
      </c>
      <c r="M2585" t="str">
        <v>912828N3</v>
      </c>
      <c r="N2585">
        <v>-0.69320000000000004</v>
      </c>
      <c r="O2585">
        <v>0.54435999999999996</v>
      </c>
      <c r="P2585">
        <v>0.79390000000000005</v>
      </c>
      <c r="Q2585">
        <v>129.703125</v>
      </c>
      <c r="R2585">
        <f>VLOOKUP(M2585,工作表1!$A$3:$B$1000,2,FALSE)</f>
        <v>2.125</v>
      </c>
      <c r="S2585" t="str">
        <f>VLOOKUP(M2585,工作表1!$A$3:$C$1000,3,FALSE)</f>
        <v>2022/12/31</v>
      </c>
      <c r="T2585">
        <f t="shared" si="1327"/>
        <v>0.38450000000000001</v>
      </c>
      <c r="U2585">
        <f t="shared" si="1326"/>
        <v>1.7404999999999999</v>
      </c>
      <c r="V2585" s="43">
        <f t="shared" si="1338"/>
        <v>42551</v>
      </c>
      <c r="W2585" s="43">
        <f t="shared" si="1328"/>
        <v>42551</v>
      </c>
      <c r="X2585" s="45">
        <f t="shared" si="1339"/>
        <v>0.72390109890109888</v>
      </c>
      <c r="Y2585" s="45">
        <f t="shared" si="1340"/>
        <v>1.0615723317778112</v>
      </c>
      <c r="Z2585" s="47">
        <f t="shared" si="1341"/>
        <v>103.21154176881763</v>
      </c>
      <c r="AA2585" s="47">
        <f t="shared" si="1342"/>
        <v>129.17780225496651</v>
      </c>
      <c r="AB2585" s="45">
        <f t="shared" si="1343"/>
        <v>1.6511</v>
      </c>
      <c r="AC2585" s="2" t="str">
        <f t="shared" si="1329"/>
        <v>TY1</v>
      </c>
      <c r="AD2585">
        <f t="shared" si="1330"/>
        <v>129.703125</v>
      </c>
      <c r="AE2585">
        <f t="shared" si="1331"/>
        <v>129.546875</v>
      </c>
      <c r="AF2585" s="49">
        <f t="shared" si="1358"/>
        <v>0.15625</v>
      </c>
      <c r="AG2585" s="3">
        <f t="shared" si="1344"/>
        <v>129.17780225496651</v>
      </c>
      <c r="AH2585">
        <f t="shared" si="1345"/>
        <v>127.9680069519257</v>
      </c>
      <c r="AI2585" s="51">
        <f t="shared" si="1346"/>
        <v>1.2097953030408064</v>
      </c>
      <c r="AJ2585" s="52">
        <f t="shared" si="1347"/>
        <v>1.0535453030408064</v>
      </c>
      <c r="AK2585" s="2">
        <v>42492</v>
      </c>
      <c r="AL2585" t="str">
        <v>912828VB</v>
      </c>
      <c r="AM2585">
        <v>-1.8875999999999999</v>
      </c>
      <c r="AN2585">
        <v>0.55549999999999999</v>
      </c>
      <c r="AO2585">
        <v>0.77400000000000002</v>
      </c>
      <c r="AP2585">
        <v>129.546875</v>
      </c>
      <c r="AQ2585">
        <f>VLOOKUP(AL2585,工作表1!$F$3:$G$1000,2,FALSE)</f>
        <v>1.75</v>
      </c>
      <c r="AR2585" t="str">
        <f>VLOOKUP(AL2585,工作表1!$F$3:$H$1000,3,FALSE)</f>
        <v>2023/5/15</v>
      </c>
      <c r="AS2585">
        <f t="shared" si="1332"/>
        <v>0.38450000000000001</v>
      </c>
      <c r="AT2585">
        <f t="shared" si="1333"/>
        <v>1.3654999999999999</v>
      </c>
      <c r="AU2585" s="43">
        <f t="shared" si="1348"/>
        <v>42505</v>
      </c>
      <c r="AV2585" s="43">
        <f t="shared" si="1334"/>
        <v>42643</v>
      </c>
      <c r="AW2585" s="45">
        <f t="shared" si="1349"/>
        <v>0.81730769230769229</v>
      </c>
      <c r="AX2585" s="45">
        <f t="shared" si="1350"/>
        <v>1.5364857744994731</v>
      </c>
      <c r="AY2585" s="47">
        <f t="shared" si="1351"/>
        <v>100.74711123923798</v>
      </c>
      <c r="AZ2585" s="47">
        <f t="shared" si="1352"/>
        <v>127.9680069519257</v>
      </c>
      <c r="BA2585" s="43"/>
      <c r="BC2585" s="2">
        <v>42489</v>
      </c>
      <c r="BD2585" t="str">
        <v>912828VS</v>
      </c>
      <c r="BE2585">
        <v>-7.6169000000000002</v>
      </c>
      <c r="BF2585">
        <v>0.74902000000000002</v>
      </c>
      <c r="BG2585">
        <v>0.81389999999999996</v>
      </c>
      <c r="BH2585">
        <v>129.09375</v>
      </c>
      <c r="BI2585">
        <f>VLOOKUP(BD2585,工作表1!$K$3:$L$1000,2,FALSE)</f>
        <v>2.5</v>
      </c>
      <c r="BJ2585" t="str">
        <f>VLOOKUP(BD2585,工作表1!$K$3:$M$1000,3,FALSE)</f>
        <v>2023/8/15</v>
      </c>
      <c r="BK2585">
        <f t="shared" si="1335"/>
        <v>0.38500000000000001</v>
      </c>
      <c r="BL2585">
        <f t="shared" si="1336"/>
        <v>2.1150000000000002</v>
      </c>
      <c r="BM2585" s="43">
        <f t="shared" si="1353"/>
        <v>42597</v>
      </c>
      <c r="BN2585" s="43">
        <f t="shared" si="1337"/>
        <v>42734</v>
      </c>
      <c r="BO2585" s="45">
        <f t="shared" si="1354"/>
        <v>0.52884615384615385</v>
      </c>
      <c r="BP2585" s="45">
        <f t="shared" si="1355"/>
        <v>2.1863804004214966</v>
      </c>
      <c r="BQ2585" s="47">
        <f t="shared" si="1356"/>
        <v>106.18076521202271</v>
      </c>
      <c r="BR2585" s="47">
        <f t="shared" si="1357"/>
        <v>127.0901070952679</v>
      </c>
    </row>
    <row r="2586" spans="6:70" x14ac:dyDescent="0.25">
      <c r="F2586" s="2">
        <v>42576</v>
      </c>
      <c r="G2586">
        <v>0.4143</v>
      </c>
      <c r="H2586" s="43">
        <v>42615</v>
      </c>
      <c r="I2586">
        <v>1.4623999999999999</v>
      </c>
      <c r="L2586" s="2">
        <v>42489</v>
      </c>
      <c r="M2586" t="str">
        <v>912828N3</v>
      </c>
      <c r="N2586">
        <v>-0.4652</v>
      </c>
      <c r="O2586">
        <v>0.50009999999999999</v>
      </c>
      <c r="P2586">
        <v>0.79390000000000005</v>
      </c>
      <c r="Q2586">
        <v>130.0625</v>
      </c>
      <c r="R2586">
        <f>VLOOKUP(M2586,工作表1!$A$3:$B$1000,2,FALSE)</f>
        <v>2.125</v>
      </c>
      <c r="S2586" t="str">
        <f>VLOOKUP(M2586,工作表1!$A$3:$C$1000,3,FALSE)</f>
        <v>2022/12/31</v>
      </c>
      <c r="T2586">
        <f t="shared" si="1327"/>
        <v>0.38500000000000001</v>
      </c>
      <c r="U2586">
        <f t="shared" si="1326"/>
        <v>1.74</v>
      </c>
      <c r="V2586" s="43">
        <f t="shared" si="1338"/>
        <v>42551</v>
      </c>
      <c r="W2586" s="43">
        <f t="shared" si="1328"/>
        <v>42551</v>
      </c>
      <c r="X2586" s="45">
        <f t="shared" si="1339"/>
        <v>0.71806318681318682</v>
      </c>
      <c r="Y2586" s="45">
        <f t="shared" si="1340"/>
        <v>1.0615563374981183</v>
      </c>
      <c r="Z2586" s="47">
        <f t="shared" si="1341"/>
        <v>103.50889507249035</v>
      </c>
      <c r="AA2586" s="47">
        <f t="shared" si="1342"/>
        <v>129.5381785690206</v>
      </c>
      <c r="AB2586" s="45">
        <f t="shared" si="1343"/>
        <v>1.6154999999999999</v>
      </c>
      <c r="AC2586" s="2" t="str">
        <f t="shared" si="1329"/>
        <v>TY1</v>
      </c>
      <c r="AD2586">
        <f t="shared" si="1330"/>
        <v>130.0625</v>
      </c>
      <c r="AE2586">
        <f t="shared" si="1331"/>
        <v>129.921875</v>
      </c>
      <c r="AF2586" s="49">
        <f t="shared" si="1358"/>
        <v>0.140625</v>
      </c>
      <c r="AG2586" s="3">
        <f t="shared" si="1344"/>
        <v>129.5381785690206</v>
      </c>
      <c r="AH2586">
        <f t="shared" si="1345"/>
        <v>128.35822144611063</v>
      </c>
      <c r="AI2586" s="51">
        <f t="shared" si="1346"/>
        <v>1.1799571229099683</v>
      </c>
      <c r="AJ2586" s="52">
        <f t="shared" si="1347"/>
        <v>1.0393321229099683</v>
      </c>
      <c r="AK2586" s="2">
        <v>42489</v>
      </c>
      <c r="AL2586" t="str">
        <v>912828VB</v>
      </c>
      <c r="AM2586">
        <v>-1.2748999999999999</v>
      </c>
      <c r="AN2586">
        <v>0.50897000000000003</v>
      </c>
      <c r="AO2586">
        <v>0.77400000000000002</v>
      </c>
      <c r="AP2586">
        <v>129.921875</v>
      </c>
      <c r="AQ2586">
        <f>VLOOKUP(AL2586,工作表1!$F$3:$G$1000,2,FALSE)</f>
        <v>1.75</v>
      </c>
      <c r="AR2586" t="str">
        <f>VLOOKUP(AL2586,工作表1!$F$3:$H$1000,3,FALSE)</f>
        <v>2023/5/15</v>
      </c>
      <c r="AS2586">
        <f t="shared" si="1332"/>
        <v>0.38500000000000001</v>
      </c>
      <c r="AT2586">
        <f t="shared" si="1333"/>
        <v>1.365</v>
      </c>
      <c r="AU2586" s="43">
        <f t="shared" si="1348"/>
        <v>42505</v>
      </c>
      <c r="AV2586" s="43">
        <f t="shared" si="1334"/>
        <v>42643</v>
      </c>
      <c r="AW2586" s="45">
        <f t="shared" si="1349"/>
        <v>0.8125</v>
      </c>
      <c r="AX2586" s="45">
        <f t="shared" si="1350"/>
        <v>1.536472602739726</v>
      </c>
      <c r="AY2586" s="47">
        <f t="shared" si="1351"/>
        <v>101.06026002790453</v>
      </c>
      <c r="AZ2586" s="47">
        <f t="shared" si="1352"/>
        <v>128.35822144611063</v>
      </c>
      <c r="BA2586" s="43"/>
      <c r="BC2586" s="2">
        <v>42488</v>
      </c>
      <c r="BD2586" t="str">
        <v>912828VS</v>
      </c>
      <c r="BE2586">
        <v>-8.9156999999999993</v>
      </c>
      <c r="BF2586">
        <v>0.80169000000000001</v>
      </c>
      <c r="BG2586">
        <v>0.81389999999999996</v>
      </c>
      <c r="BH2586">
        <v>128.96875</v>
      </c>
      <c r="BI2586">
        <f>VLOOKUP(BD2586,工作表1!$K$3:$L$1000,2,FALSE)</f>
        <v>2.5</v>
      </c>
      <c r="BJ2586" t="str">
        <f>VLOOKUP(BD2586,工作表1!$K$3:$M$1000,3,FALSE)</f>
        <v>2023/8/15</v>
      </c>
      <c r="BK2586">
        <f t="shared" si="1335"/>
        <v>0.38450000000000001</v>
      </c>
      <c r="BL2586">
        <f t="shared" si="1336"/>
        <v>2.1154999999999999</v>
      </c>
      <c r="BM2586" s="43">
        <f t="shared" si="1353"/>
        <v>42597</v>
      </c>
      <c r="BN2586" s="43">
        <f t="shared" si="1337"/>
        <v>42734</v>
      </c>
      <c r="BO2586" s="45">
        <f t="shared" si="1354"/>
        <v>0.50824175824175821</v>
      </c>
      <c r="BP2586" s="45">
        <f t="shared" si="1355"/>
        <v>2.1863239500225804</v>
      </c>
      <c r="BQ2586" s="47">
        <f t="shared" si="1356"/>
        <v>106.05957323771929</v>
      </c>
      <c r="BR2586" s="47">
        <f t="shared" si="1357"/>
        <v>126.89902027553147</v>
      </c>
    </row>
    <row r="2587" spans="6:70" x14ac:dyDescent="0.25">
      <c r="F2587" s="2">
        <v>42573</v>
      </c>
      <c r="G2587">
        <v>0.41099999999999998</v>
      </c>
      <c r="H2587" s="43">
        <v>42614</v>
      </c>
      <c r="I2587">
        <v>1.4339</v>
      </c>
      <c r="L2587" s="2">
        <v>42488</v>
      </c>
      <c r="M2587" t="str">
        <v>912828N3</v>
      </c>
      <c r="N2587">
        <v>-0.63380000000000003</v>
      </c>
      <c r="O2587">
        <v>0.52544000000000002</v>
      </c>
      <c r="P2587">
        <v>0.79390000000000005</v>
      </c>
      <c r="Q2587">
        <v>129.953125</v>
      </c>
      <c r="R2587">
        <f>VLOOKUP(M2587,工作表1!$A$3:$B$1000,2,FALSE)</f>
        <v>2.125</v>
      </c>
      <c r="S2587" t="str">
        <f>VLOOKUP(M2587,工作表1!$A$3:$C$1000,3,FALSE)</f>
        <v>2022/12/31</v>
      </c>
      <c r="T2587">
        <f t="shared" si="1327"/>
        <v>0.38450000000000001</v>
      </c>
      <c r="U2587">
        <f t="shared" si="1326"/>
        <v>1.7404999999999999</v>
      </c>
      <c r="V2587" s="43">
        <f t="shared" si="1338"/>
        <v>42551</v>
      </c>
      <c r="W2587" s="43">
        <f t="shared" si="1328"/>
        <v>42551</v>
      </c>
      <c r="X2587" s="45">
        <f t="shared" si="1339"/>
        <v>0.7005494505494505</v>
      </c>
      <c r="Y2587" s="45">
        <f t="shared" si="1340"/>
        <v>1.0615083546590396</v>
      </c>
      <c r="Z2587" s="47">
        <f t="shared" si="1341"/>
        <v>103.43347163265324</v>
      </c>
      <c r="AA2587" s="47">
        <f t="shared" si="1342"/>
        <v>129.40024827370567</v>
      </c>
      <c r="AB2587" s="45">
        <f t="shared" si="1343"/>
        <v>1.6005</v>
      </c>
      <c r="AC2587" s="2" t="str">
        <f t="shared" si="1329"/>
        <v>TY1</v>
      </c>
      <c r="AD2587">
        <f t="shared" si="1330"/>
        <v>129.953125</v>
      </c>
      <c r="AE2587">
        <f t="shared" si="1331"/>
        <v>129.796875</v>
      </c>
      <c r="AF2587" s="49">
        <f t="shared" si="1358"/>
        <v>0.15625</v>
      </c>
      <c r="AG2587" s="3">
        <f t="shared" si="1344"/>
        <v>129.40024827370567</v>
      </c>
      <c r="AH2587">
        <f t="shared" si="1345"/>
        <v>128.19636911404297</v>
      </c>
      <c r="AI2587" s="51">
        <f t="shared" si="1346"/>
        <v>1.203879159662705</v>
      </c>
      <c r="AJ2587" s="52">
        <f t="shared" si="1347"/>
        <v>1.047629159662705</v>
      </c>
      <c r="AK2587" s="2">
        <v>42488</v>
      </c>
      <c r="AL2587" t="str">
        <v>912828VB</v>
      </c>
      <c r="AM2587">
        <v>-1.5338000000000001</v>
      </c>
      <c r="AN2587">
        <v>0.52595999999999998</v>
      </c>
      <c r="AO2587">
        <v>0.77400000000000002</v>
      </c>
      <c r="AP2587">
        <v>129.796875</v>
      </c>
      <c r="AQ2587">
        <f>VLOOKUP(AL2587,工作表1!$F$3:$G$1000,2,FALSE)</f>
        <v>1.75</v>
      </c>
      <c r="AR2587" t="str">
        <f>VLOOKUP(AL2587,工作表1!$F$3:$H$1000,3,FALSE)</f>
        <v>2023/5/15</v>
      </c>
      <c r="AS2587">
        <f t="shared" si="1332"/>
        <v>0.38450000000000001</v>
      </c>
      <c r="AT2587">
        <f t="shared" si="1333"/>
        <v>1.3654999999999999</v>
      </c>
      <c r="AU2587" s="43">
        <f t="shared" si="1348"/>
        <v>42505</v>
      </c>
      <c r="AV2587" s="43">
        <f t="shared" si="1334"/>
        <v>42643</v>
      </c>
      <c r="AW2587" s="45">
        <f t="shared" si="1349"/>
        <v>0.79807692307692302</v>
      </c>
      <c r="AX2587" s="45">
        <f t="shared" si="1350"/>
        <v>1.5364330874604848</v>
      </c>
      <c r="AY2587" s="47">
        <f t="shared" si="1351"/>
        <v>100.96919352227533</v>
      </c>
      <c r="AZ2587" s="47">
        <f t="shared" si="1352"/>
        <v>128.19636911404297</v>
      </c>
      <c r="BA2587" s="43"/>
      <c r="BC2587" s="2">
        <v>42487</v>
      </c>
      <c r="BD2587" t="str">
        <v>912828VS</v>
      </c>
      <c r="BE2587">
        <v>-9.7289999999999992</v>
      </c>
      <c r="BF2587">
        <v>0.83594999999999997</v>
      </c>
      <c r="BG2587">
        <v>0.81389999999999996</v>
      </c>
      <c r="BH2587">
        <v>128.78125</v>
      </c>
      <c r="BI2587">
        <f>VLOOKUP(BD2587,工作表1!$K$3:$L$1000,2,FALSE)</f>
        <v>2.5</v>
      </c>
      <c r="BJ2587" t="str">
        <f>VLOOKUP(BD2587,工作表1!$K$3:$M$1000,3,FALSE)</f>
        <v>2023/8/15</v>
      </c>
      <c r="BK2587">
        <f t="shared" si="1335"/>
        <v>0.38450000000000001</v>
      </c>
      <c r="BL2587">
        <f t="shared" si="1336"/>
        <v>2.1154999999999999</v>
      </c>
      <c r="BM2587" s="43">
        <f t="shared" si="1353"/>
        <v>42597</v>
      </c>
      <c r="BN2587" s="43">
        <f t="shared" si="1337"/>
        <v>42734</v>
      </c>
      <c r="BO2587" s="45">
        <f t="shared" si="1354"/>
        <v>0.50137362637362637</v>
      </c>
      <c r="BP2587" s="45">
        <f t="shared" si="1355"/>
        <v>2.1863051332229415</v>
      </c>
      <c r="BQ2587" s="47">
        <f t="shared" si="1356"/>
        <v>105.88732320085057</v>
      </c>
      <c r="BR2587" s="47">
        <f t="shared" si="1357"/>
        <v>126.67346120284643</v>
      </c>
    </row>
    <row r="2588" spans="6:70" x14ac:dyDescent="0.25">
      <c r="F2588" s="2">
        <v>42572</v>
      </c>
      <c r="G2588">
        <v>0.41310000000000002</v>
      </c>
      <c r="H2588" s="43">
        <v>42613</v>
      </c>
      <c r="I2588">
        <v>1.4551000000000001</v>
      </c>
      <c r="L2588" s="2">
        <v>42487</v>
      </c>
      <c r="M2588" t="str">
        <v>912828N3</v>
      </c>
      <c r="N2588">
        <v>-1.4195</v>
      </c>
      <c r="O2588">
        <v>0.65878999999999999</v>
      </c>
      <c r="P2588">
        <v>0.79390000000000005</v>
      </c>
      <c r="Q2588">
        <v>129.78125</v>
      </c>
      <c r="R2588">
        <f>VLOOKUP(M2588,工作表1!$A$3:$B$1000,2,FALSE)</f>
        <v>2.125</v>
      </c>
      <c r="S2588" t="str">
        <f>VLOOKUP(M2588,工作表1!$A$3:$C$1000,3,FALSE)</f>
        <v>2022/12/31</v>
      </c>
      <c r="T2588">
        <f t="shared" si="1327"/>
        <v>0.38450000000000001</v>
      </c>
      <c r="U2588">
        <f t="shared" si="1326"/>
        <v>1.7404999999999999</v>
      </c>
      <c r="V2588" s="43">
        <f t="shared" si="1338"/>
        <v>42551</v>
      </c>
      <c r="W2588" s="43">
        <f t="shared" si="1328"/>
        <v>42551</v>
      </c>
      <c r="X2588" s="45">
        <f t="shared" si="1339"/>
        <v>0.69471153846153844</v>
      </c>
      <c r="Y2588" s="45">
        <f t="shared" si="1340"/>
        <v>1.0614923603793467</v>
      </c>
      <c r="Z2588" s="47">
        <f t="shared" si="1341"/>
        <v>103.27644338539287</v>
      </c>
      <c r="AA2588" s="47">
        <f t="shared" si="1342"/>
        <v>129.18818033108064</v>
      </c>
      <c r="AB2588" s="45">
        <f t="shared" si="1343"/>
        <v>1.6245000000000001</v>
      </c>
      <c r="AC2588" s="2" t="str">
        <f t="shared" si="1329"/>
        <v>TY1</v>
      </c>
      <c r="AD2588">
        <f t="shared" si="1330"/>
        <v>129.78125</v>
      </c>
      <c r="AE2588">
        <f t="shared" si="1331"/>
        <v>129.609375</v>
      </c>
      <c r="AF2588" s="49">
        <f t="shared" si="1358"/>
        <v>0.171875</v>
      </c>
      <c r="AG2588" s="3">
        <f t="shared" si="1344"/>
        <v>129.18818033108064</v>
      </c>
      <c r="AH2588">
        <f t="shared" si="1345"/>
        <v>127.93823633539623</v>
      </c>
      <c r="AI2588" s="51">
        <f t="shared" si="1346"/>
        <v>1.2499439956844185</v>
      </c>
      <c r="AJ2588" s="52">
        <f t="shared" si="1347"/>
        <v>1.0780689956844185</v>
      </c>
      <c r="AK2588" s="2">
        <v>42487</v>
      </c>
      <c r="AL2588" t="str">
        <v>912828VB</v>
      </c>
      <c r="AM2588">
        <v>-3.0171000000000001</v>
      </c>
      <c r="AN2588">
        <v>0.63226000000000004</v>
      </c>
      <c r="AO2588">
        <v>0.77400000000000002</v>
      </c>
      <c r="AP2588">
        <v>129.609375</v>
      </c>
      <c r="AQ2588">
        <f>VLOOKUP(AL2588,工作表1!$F$3:$G$1000,2,FALSE)</f>
        <v>1.75</v>
      </c>
      <c r="AR2588" t="str">
        <f>VLOOKUP(AL2588,工作表1!$F$3:$H$1000,3,FALSE)</f>
        <v>2023/5/15</v>
      </c>
      <c r="AS2588">
        <f t="shared" si="1332"/>
        <v>0.38450000000000001</v>
      </c>
      <c r="AT2588">
        <f t="shared" si="1333"/>
        <v>1.3654999999999999</v>
      </c>
      <c r="AU2588" s="43">
        <f t="shared" si="1348"/>
        <v>42505</v>
      </c>
      <c r="AV2588" s="43">
        <f t="shared" si="1334"/>
        <v>42643</v>
      </c>
      <c r="AW2588" s="45">
        <f t="shared" si="1349"/>
        <v>0.79326923076923073</v>
      </c>
      <c r="AX2588" s="45">
        <f t="shared" si="1350"/>
        <v>1.5364199157007374</v>
      </c>
      <c r="AY2588" s="47">
        <f t="shared" si="1351"/>
        <v>100.78073124399242</v>
      </c>
      <c r="AZ2588" s="47">
        <f t="shared" si="1352"/>
        <v>127.93823633539623</v>
      </c>
      <c r="BA2588" s="43"/>
      <c r="BC2588" s="2">
        <v>42486</v>
      </c>
      <c r="BD2588" t="str">
        <v>912828VS</v>
      </c>
      <c r="BE2588">
        <v>-8.7692999999999994</v>
      </c>
      <c r="BF2588">
        <v>0.79464000000000001</v>
      </c>
      <c r="BG2588">
        <v>0.81389999999999996</v>
      </c>
      <c r="BH2588">
        <v>128.140625</v>
      </c>
      <c r="BI2588">
        <f>VLOOKUP(BD2588,工作表1!$K$3:$L$1000,2,FALSE)</f>
        <v>2.5</v>
      </c>
      <c r="BJ2588" t="str">
        <f>VLOOKUP(BD2588,工作表1!$K$3:$M$1000,3,FALSE)</f>
        <v>2023/8/15</v>
      </c>
      <c r="BK2588">
        <f t="shared" si="1335"/>
        <v>0.39150000000000001</v>
      </c>
      <c r="BL2588">
        <f t="shared" si="1336"/>
        <v>2.1084999999999998</v>
      </c>
      <c r="BM2588" s="43">
        <f t="shared" si="1353"/>
        <v>42597</v>
      </c>
      <c r="BN2588" s="43">
        <f t="shared" si="1337"/>
        <v>42734</v>
      </c>
      <c r="BO2588" s="45">
        <f t="shared" si="1354"/>
        <v>0.49450549450549447</v>
      </c>
      <c r="BP2588" s="45">
        <f t="shared" si="1355"/>
        <v>2.1862863164233026</v>
      </c>
      <c r="BQ2588" s="47">
        <f t="shared" si="1356"/>
        <v>105.40339312515054</v>
      </c>
      <c r="BR2588" s="47">
        <f t="shared" si="1357"/>
        <v>126.07085671788279</v>
      </c>
    </row>
    <row r="2589" spans="6:70" x14ac:dyDescent="0.25">
      <c r="F2589" s="2">
        <v>42571</v>
      </c>
      <c r="G2589">
        <v>0.40799999999999997</v>
      </c>
      <c r="H2589" s="43">
        <v>42612</v>
      </c>
      <c r="I2589">
        <v>1.4339</v>
      </c>
      <c r="L2589" s="2">
        <v>42486</v>
      </c>
      <c r="M2589" t="str">
        <v>912828N3</v>
      </c>
      <c r="N2589">
        <v>-1.0981000000000001</v>
      </c>
      <c r="O2589">
        <v>0.60150000000000003</v>
      </c>
      <c r="P2589">
        <v>0.79390000000000005</v>
      </c>
      <c r="Q2589">
        <v>129.171875</v>
      </c>
      <c r="R2589">
        <f>VLOOKUP(M2589,工作表1!$A$3:$B$1000,2,FALSE)</f>
        <v>2.125</v>
      </c>
      <c r="S2589" t="str">
        <f>VLOOKUP(M2589,工作表1!$A$3:$C$1000,3,FALSE)</f>
        <v>2022/12/31</v>
      </c>
      <c r="T2589">
        <f t="shared" si="1327"/>
        <v>0.39150000000000001</v>
      </c>
      <c r="U2589">
        <f t="shared" si="1326"/>
        <v>1.7335</v>
      </c>
      <c r="V2589" s="43">
        <f t="shared" si="1338"/>
        <v>42551</v>
      </c>
      <c r="W2589" s="43">
        <f t="shared" si="1328"/>
        <v>42551</v>
      </c>
      <c r="X2589" s="45">
        <f t="shared" si="1339"/>
        <v>0.68887362637362637</v>
      </c>
      <c r="Y2589" s="45">
        <f t="shared" si="1340"/>
        <v>1.0614763660996538</v>
      </c>
      <c r="Z2589" s="47">
        <f t="shared" si="1341"/>
        <v>102.80802309936172</v>
      </c>
      <c r="AA2589" s="47">
        <f t="shared" si="1342"/>
        <v>128.58544908788079</v>
      </c>
      <c r="AB2589" s="45">
        <f t="shared" si="1343"/>
        <v>1.7089000000000001</v>
      </c>
      <c r="AC2589" s="2" t="str">
        <f t="shared" si="1329"/>
        <v>TY1</v>
      </c>
      <c r="AD2589">
        <f t="shared" si="1330"/>
        <v>129.171875</v>
      </c>
      <c r="AE2589">
        <f t="shared" si="1331"/>
        <v>128.96875</v>
      </c>
      <c r="AF2589" s="49">
        <f t="shared" si="1358"/>
        <v>0.203125</v>
      </c>
      <c r="AG2589" s="3">
        <f t="shared" si="1344"/>
        <v>128.58544908788079</v>
      </c>
      <c r="AH2589">
        <f t="shared" si="1345"/>
        <v>127.30190351608081</v>
      </c>
      <c r="AI2589" s="51">
        <f t="shared" si="1346"/>
        <v>1.2835455717999764</v>
      </c>
      <c r="AJ2589" s="52">
        <f t="shared" si="1347"/>
        <v>1.0804205717999764</v>
      </c>
      <c r="AK2589" s="2">
        <v>42486</v>
      </c>
      <c r="AL2589" t="str">
        <v>912828VB</v>
      </c>
      <c r="AM2589">
        <v>-2.7946</v>
      </c>
      <c r="AN2589">
        <v>0.61590999999999996</v>
      </c>
      <c r="AO2589">
        <v>0.77400000000000002</v>
      </c>
      <c r="AP2589">
        <v>128.96875</v>
      </c>
      <c r="AQ2589">
        <f>VLOOKUP(AL2589,工作表1!$F$3:$G$1000,2,FALSE)</f>
        <v>1.75</v>
      </c>
      <c r="AR2589" t="str">
        <f>VLOOKUP(AL2589,工作表1!$F$3:$H$1000,3,FALSE)</f>
        <v>2023/5/15</v>
      </c>
      <c r="AS2589">
        <f t="shared" si="1332"/>
        <v>0.39150000000000001</v>
      </c>
      <c r="AT2589">
        <f t="shared" si="1333"/>
        <v>1.3585</v>
      </c>
      <c r="AU2589" s="43">
        <f t="shared" si="1348"/>
        <v>42505</v>
      </c>
      <c r="AV2589" s="43">
        <f t="shared" si="1334"/>
        <v>42643</v>
      </c>
      <c r="AW2589" s="45">
        <f t="shared" si="1349"/>
        <v>0.78846153846153844</v>
      </c>
      <c r="AX2589" s="45">
        <f t="shared" si="1350"/>
        <v>1.5364067439409905</v>
      </c>
      <c r="AY2589" s="47">
        <f t="shared" si="1351"/>
        <v>100.29650880089859</v>
      </c>
      <c r="AZ2589" s="47">
        <f t="shared" si="1352"/>
        <v>127.30190351608081</v>
      </c>
      <c r="BA2589" s="43"/>
      <c r="BC2589" s="2">
        <v>42485</v>
      </c>
      <c r="BD2589" t="str">
        <v>912828VS</v>
      </c>
      <c r="BE2589">
        <v>-8.5364000000000004</v>
      </c>
      <c r="BF2589">
        <v>0.78237000000000001</v>
      </c>
      <c r="BG2589">
        <v>0.81389999999999996</v>
      </c>
      <c r="BH2589">
        <v>128.375</v>
      </c>
      <c r="BI2589">
        <f>VLOOKUP(BD2589,工作表1!$K$3:$L$1000,2,FALSE)</f>
        <v>2.5</v>
      </c>
      <c r="BJ2589" t="str">
        <f>VLOOKUP(BD2589,工作表1!$K$3:$M$1000,3,FALSE)</f>
        <v>2023/8/15</v>
      </c>
      <c r="BK2589">
        <f t="shared" si="1335"/>
        <v>0.39050000000000001</v>
      </c>
      <c r="BL2589">
        <f t="shared" si="1336"/>
        <v>2.1095000000000002</v>
      </c>
      <c r="BM2589" s="43">
        <f t="shared" si="1353"/>
        <v>42597</v>
      </c>
      <c r="BN2589" s="43">
        <f t="shared" si="1337"/>
        <v>42734</v>
      </c>
      <c r="BO2589" s="45">
        <f t="shared" si="1354"/>
        <v>0.48763736263736263</v>
      </c>
      <c r="BP2589" s="45">
        <f t="shared" si="1355"/>
        <v>2.1862674996236637</v>
      </c>
      <c r="BQ2589" s="47">
        <f t="shared" si="1356"/>
        <v>105.60203300912501</v>
      </c>
      <c r="BR2589" s="47">
        <f t="shared" si="1357"/>
        <v>126.30016983637447</v>
      </c>
    </row>
    <row r="2590" spans="6:70" x14ac:dyDescent="0.25">
      <c r="F2590" s="2">
        <v>42570</v>
      </c>
      <c r="G2590">
        <v>0.40523999999999999</v>
      </c>
      <c r="H2590" s="43">
        <v>42611</v>
      </c>
      <c r="I2590">
        <v>1.4244000000000001</v>
      </c>
      <c r="L2590" s="2">
        <v>42485</v>
      </c>
      <c r="M2590" t="str">
        <v>912828N3</v>
      </c>
      <c r="N2590">
        <v>-0.90310000000000001</v>
      </c>
      <c r="O2590">
        <v>0.56577999999999995</v>
      </c>
      <c r="P2590">
        <v>0.79390000000000005</v>
      </c>
      <c r="Q2590">
        <v>129.375</v>
      </c>
      <c r="R2590">
        <f>VLOOKUP(M2590,工作表1!$A$3:$B$1000,2,FALSE)</f>
        <v>2.125</v>
      </c>
      <c r="S2590" t="str">
        <f>VLOOKUP(M2590,工作表1!$A$3:$C$1000,3,FALSE)</f>
        <v>2022/12/31</v>
      </c>
      <c r="T2590">
        <f t="shared" si="1327"/>
        <v>0.39050000000000001</v>
      </c>
      <c r="U2590">
        <f t="shared" si="1326"/>
        <v>1.7344999999999999</v>
      </c>
      <c r="V2590" s="43">
        <f t="shared" si="1338"/>
        <v>42551</v>
      </c>
      <c r="W2590" s="43">
        <f t="shared" si="1328"/>
        <v>42551</v>
      </c>
      <c r="X2590" s="45">
        <f t="shared" si="1339"/>
        <v>0.6830357142857143</v>
      </c>
      <c r="Y2590" s="45">
        <f t="shared" si="1340"/>
        <v>1.0614603718199609</v>
      </c>
      <c r="Z2590" s="47">
        <f t="shared" si="1341"/>
        <v>102.97682719283272</v>
      </c>
      <c r="AA2590" s="47">
        <f t="shared" si="1342"/>
        <v>128.78359808645774</v>
      </c>
      <c r="AB2590" s="45">
        <f t="shared" si="1343"/>
        <v>1.6919</v>
      </c>
      <c r="AC2590" s="2" t="str">
        <f t="shared" si="1329"/>
        <v>TY1</v>
      </c>
      <c r="AD2590">
        <f t="shared" si="1330"/>
        <v>129.375</v>
      </c>
      <c r="AE2590">
        <f t="shared" si="1331"/>
        <v>129.203125</v>
      </c>
      <c r="AF2590" s="49">
        <f t="shared" si="1358"/>
        <v>0.171875</v>
      </c>
      <c r="AG2590" s="3">
        <f t="shared" si="1344"/>
        <v>128.78359808645774</v>
      </c>
      <c r="AH2590">
        <f t="shared" si="1345"/>
        <v>127.50377498636007</v>
      </c>
      <c r="AI2590" s="51">
        <f t="shared" si="1346"/>
        <v>1.2798231000976728</v>
      </c>
      <c r="AJ2590" s="52">
        <f t="shared" si="1347"/>
        <v>1.1079481000976728</v>
      </c>
      <c r="AK2590" s="2">
        <v>42485</v>
      </c>
      <c r="AL2590" t="str">
        <v>912828VB</v>
      </c>
      <c r="AM2590">
        <v>-3.2065000000000001</v>
      </c>
      <c r="AN2590">
        <v>0.64366000000000001</v>
      </c>
      <c r="AO2590">
        <v>0.77400000000000002</v>
      </c>
      <c r="AP2590">
        <v>129.203125</v>
      </c>
      <c r="AQ2590">
        <f>VLOOKUP(AL2590,工作表1!$F$3:$G$1000,2,FALSE)</f>
        <v>1.75</v>
      </c>
      <c r="AR2590" t="str">
        <f>VLOOKUP(AL2590,工作表1!$F$3:$H$1000,3,FALSE)</f>
        <v>2023/5/15</v>
      </c>
      <c r="AS2590">
        <f t="shared" si="1332"/>
        <v>0.39050000000000001</v>
      </c>
      <c r="AT2590">
        <f t="shared" si="1333"/>
        <v>1.3594999999999999</v>
      </c>
      <c r="AU2590" s="43">
        <f t="shared" si="1348"/>
        <v>42505</v>
      </c>
      <c r="AV2590" s="43">
        <f t="shared" si="1334"/>
        <v>42643</v>
      </c>
      <c r="AW2590" s="45">
        <f t="shared" si="1349"/>
        <v>0.78365384615384615</v>
      </c>
      <c r="AX2590" s="45">
        <f t="shared" si="1350"/>
        <v>1.5363935721812434</v>
      </c>
      <c r="AY2590" s="47">
        <f t="shared" si="1351"/>
        <v>100.46450647795106</v>
      </c>
      <c r="AZ2590" s="47">
        <f t="shared" si="1352"/>
        <v>127.50377498636007</v>
      </c>
      <c r="BA2590" s="43"/>
      <c r="BC2590" s="2">
        <v>42482</v>
      </c>
      <c r="BD2590" t="str">
        <v>912828VS</v>
      </c>
      <c r="BE2590">
        <v>-8.5577000000000005</v>
      </c>
      <c r="BF2590">
        <v>0.78149999999999997</v>
      </c>
      <c r="BG2590">
        <v>0.81389999999999996</v>
      </c>
      <c r="BH2590">
        <v>128.484375</v>
      </c>
      <c r="BI2590">
        <f>VLOOKUP(BD2590,工作表1!$K$3:$L$1000,2,FALSE)</f>
        <v>2.5</v>
      </c>
      <c r="BJ2590" t="str">
        <f>VLOOKUP(BD2590,工作表1!$K$3:$M$1000,3,FALSE)</f>
        <v>2023/8/15</v>
      </c>
      <c r="BK2590">
        <f t="shared" si="1335"/>
        <v>0.38950000000000001</v>
      </c>
      <c r="BL2590">
        <f t="shared" si="1336"/>
        <v>2.1105</v>
      </c>
      <c r="BM2590" s="43">
        <f t="shared" si="1353"/>
        <v>42597</v>
      </c>
      <c r="BN2590" s="43">
        <f t="shared" si="1337"/>
        <v>42734</v>
      </c>
      <c r="BO2590" s="45">
        <f t="shared" si="1354"/>
        <v>0.48076923076923078</v>
      </c>
      <c r="BP2590" s="45">
        <f t="shared" si="1355"/>
        <v>2.1862486828240253</v>
      </c>
      <c r="BQ2590" s="47">
        <f t="shared" si="1356"/>
        <v>105.69576859868339</v>
      </c>
      <c r="BR2590" s="47">
        <f t="shared" si="1357"/>
        <v>126.40058524019399</v>
      </c>
    </row>
    <row r="2591" spans="6:70" x14ac:dyDescent="0.25">
      <c r="F2591" s="2">
        <v>42569</v>
      </c>
      <c r="G2591">
        <v>0.40100000000000002</v>
      </c>
      <c r="H2591" s="43">
        <v>42608</v>
      </c>
      <c r="I2591">
        <v>1.5001</v>
      </c>
      <c r="L2591" s="2">
        <v>42482</v>
      </c>
      <c r="M2591" t="str">
        <v>912828N3</v>
      </c>
      <c r="N2591">
        <v>-0.43130000000000002</v>
      </c>
      <c r="O2591">
        <v>0.48585</v>
      </c>
      <c r="P2591">
        <v>0.79390000000000005</v>
      </c>
      <c r="Q2591">
        <v>129.46875</v>
      </c>
      <c r="R2591">
        <f>VLOOKUP(M2591,工作表1!$A$3:$B$1000,2,FALSE)</f>
        <v>2.125</v>
      </c>
      <c r="S2591" t="str">
        <f>VLOOKUP(M2591,工作表1!$A$3:$C$1000,3,FALSE)</f>
        <v>2022/12/31</v>
      </c>
      <c r="T2591">
        <f t="shared" si="1327"/>
        <v>0.38950000000000001</v>
      </c>
      <c r="U2591">
        <f t="shared" si="1326"/>
        <v>1.7355</v>
      </c>
      <c r="V2591" s="43">
        <f t="shared" si="1338"/>
        <v>42551</v>
      </c>
      <c r="W2591" s="43">
        <f t="shared" si="1328"/>
        <v>42551</v>
      </c>
      <c r="X2591" s="45">
        <f t="shared" si="1339"/>
        <v>0.67719780219780212</v>
      </c>
      <c r="Y2591" s="45">
        <f t="shared" si="1340"/>
        <v>1.0614443775402678</v>
      </c>
      <c r="Z2591" s="47">
        <f t="shared" si="1341"/>
        <v>103.07147496460739</v>
      </c>
      <c r="AA2591" s="47">
        <f t="shared" si="1342"/>
        <v>128.88833245189213</v>
      </c>
      <c r="AB2591" s="45">
        <f t="shared" si="1343"/>
        <v>1.6677</v>
      </c>
      <c r="AC2591" s="2" t="str">
        <f t="shared" si="1329"/>
        <v>TY1</v>
      </c>
      <c r="AD2591">
        <f t="shared" si="1330"/>
        <v>129.46875</v>
      </c>
      <c r="AE2591">
        <f t="shared" si="1331"/>
        <v>129.3125</v>
      </c>
      <c r="AF2591" s="49">
        <f t="shared" si="1358"/>
        <v>0.15625</v>
      </c>
      <c r="AG2591" s="3">
        <f t="shared" si="1344"/>
        <v>128.88833245189213</v>
      </c>
      <c r="AH2591">
        <f t="shared" si="1345"/>
        <v>127.63081129823391</v>
      </c>
      <c r="AI2591" s="51">
        <f t="shared" si="1346"/>
        <v>1.2575211536582174</v>
      </c>
      <c r="AJ2591" s="52">
        <f t="shared" si="1347"/>
        <v>1.1012711536582174</v>
      </c>
      <c r="AK2591" s="2">
        <v>42482</v>
      </c>
      <c r="AL2591" t="str">
        <v>912828VB</v>
      </c>
      <c r="AM2591">
        <v>-2.5259</v>
      </c>
      <c r="AN2591">
        <v>0.59379000000000004</v>
      </c>
      <c r="AO2591">
        <v>0.77400000000000002</v>
      </c>
      <c r="AP2591">
        <v>129.3125</v>
      </c>
      <c r="AQ2591">
        <f>VLOOKUP(AL2591,工作表1!$F$3:$G$1000,2,FALSE)</f>
        <v>1.75</v>
      </c>
      <c r="AR2591" t="str">
        <f>VLOOKUP(AL2591,工作表1!$F$3:$H$1000,3,FALSE)</f>
        <v>2023/5/15</v>
      </c>
      <c r="AS2591">
        <f t="shared" si="1332"/>
        <v>0.38950000000000001</v>
      </c>
      <c r="AT2591">
        <f t="shared" si="1333"/>
        <v>1.3605</v>
      </c>
      <c r="AU2591" s="43">
        <f t="shared" si="1348"/>
        <v>42505</v>
      </c>
      <c r="AV2591" s="43">
        <f t="shared" si="1334"/>
        <v>42643</v>
      </c>
      <c r="AW2591" s="45">
        <f t="shared" si="1349"/>
        <v>0.77884615384615374</v>
      </c>
      <c r="AX2591" s="45">
        <f t="shared" si="1350"/>
        <v>1.5363804004214963</v>
      </c>
      <c r="AY2591" s="47">
        <f t="shared" si="1351"/>
        <v>100.57458729795329</v>
      </c>
      <c r="AZ2591" s="47">
        <f t="shared" si="1352"/>
        <v>127.63081129823391</v>
      </c>
      <c r="BA2591" s="43"/>
      <c r="BC2591" s="2">
        <v>42481</v>
      </c>
      <c r="BD2591" t="str">
        <v>912828VS</v>
      </c>
      <c r="BE2591">
        <v>-7.7493999999999996</v>
      </c>
      <c r="BF2591">
        <v>0.74248999999999998</v>
      </c>
      <c r="BG2591">
        <v>0.81389999999999996</v>
      </c>
      <c r="BH2591">
        <v>128.625</v>
      </c>
      <c r="BI2591">
        <f>VLOOKUP(BD2591,工作表1!$K$3:$L$1000,2,FALSE)</f>
        <v>2.5</v>
      </c>
      <c r="BJ2591" t="str">
        <f>VLOOKUP(BD2591,工作表1!$K$3:$M$1000,3,FALSE)</f>
        <v>2023/8/15</v>
      </c>
      <c r="BK2591">
        <f t="shared" si="1335"/>
        <v>0.38950000000000001</v>
      </c>
      <c r="BL2591">
        <f t="shared" si="1336"/>
        <v>2.1105</v>
      </c>
      <c r="BM2591" s="43">
        <f t="shared" si="1353"/>
        <v>42597</v>
      </c>
      <c r="BN2591" s="43">
        <f t="shared" si="1337"/>
        <v>42734</v>
      </c>
      <c r="BO2591" s="45">
        <f t="shared" si="1354"/>
        <v>0.4601648351648352</v>
      </c>
      <c r="BP2591" s="45">
        <f t="shared" si="1355"/>
        <v>2.1861922324251095</v>
      </c>
      <c r="BQ2591" s="47">
        <f t="shared" si="1356"/>
        <v>105.85695359435101</v>
      </c>
      <c r="BR2591" s="47">
        <f t="shared" si="1357"/>
        <v>126.55690565445293</v>
      </c>
    </row>
    <row r="2592" spans="6:70" x14ac:dyDescent="0.25">
      <c r="F2592" s="2">
        <v>42566</v>
      </c>
      <c r="G2592">
        <v>0.40200000000000002</v>
      </c>
      <c r="H2592" s="43">
        <v>42607</v>
      </c>
      <c r="I2592">
        <v>1.421</v>
      </c>
      <c r="L2592" s="2">
        <v>42481</v>
      </c>
      <c r="M2592" t="str">
        <v>912828N3</v>
      </c>
      <c r="N2592">
        <v>5.3699999999999998E-2</v>
      </c>
      <c r="O2592">
        <v>0.40656999999999999</v>
      </c>
      <c r="P2592">
        <v>0.79390000000000005</v>
      </c>
      <c r="Q2592">
        <v>129.609375</v>
      </c>
      <c r="R2592">
        <f>VLOOKUP(M2592,工作表1!$A$3:$B$1000,2,FALSE)</f>
        <v>2.125</v>
      </c>
      <c r="S2592" t="str">
        <f>VLOOKUP(M2592,工作表1!$A$3:$C$1000,3,FALSE)</f>
        <v>2022/12/31</v>
      </c>
      <c r="T2592">
        <f t="shared" si="1327"/>
        <v>0.38950000000000001</v>
      </c>
      <c r="U2592">
        <f t="shared" si="1326"/>
        <v>1.7355</v>
      </c>
      <c r="V2592" s="43">
        <f t="shared" si="1338"/>
        <v>42551</v>
      </c>
      <c r="W2592" s="43">
        <f t="shared" si="1328"/>
        <v>42551</v>
      </c>
      <c r="X2592" s="45">
        <f t="shared" si="1339"/>
        <v>0.65968406593406592</v>
      </c>
      <c r="Y2592" s="45">
        <f t="shared" si="1340"/>
        <v>1.0613963947011893</v>
      </c>
      <c r="Z2592" s="47">
        <f t="shared" si="1341"/>
        <v>103.21530335770561</v>
      </c>
      <c r="AA2592" s="47">
        <f t="shared" si="1342"/>
        <v>129.02672844961972</v>
      </c>
      <c r="AB2592" s="45">
        <f t="shared" si="1343"/>
        <v>1.641</v>
      </c>
      <c r="AC2592" s="2" t="str">
        <f t="shared" si="1329"/>
        <v>TY1</v>
      </c>
      <c r="AD2592">
        <f t="shared" si="1330"/>
        <v>129.609375</v>
      </c>
      <c r="AE2592">
        <f t="shared" si="1331"/>
        <v>129.453125</v>
      </c>
      <c r="AF2592" s="49">
        <f t="shared" si="1358"/>
        <v>0.15625</v>
      </c>
      <c r="AG2592" s="3">
        <f t="shared" si="1344"/>
        <v>129.02672844961972</v>
      </c>
      <c r="AH2592">
        <f t="shared" si="1345"/>
        <v>127.73228357022606</v>
      </c>
      <c r="AI2592" s="51">
        <f t="shared" si="1346"/>
        <v>1.2944448793936658</v>
      </c>
      <c r="AJ2592" s="52">
        <f t="shared" si="1347"/>
        <v>1.1381948793936658</v>
      </c>
      <c r="AK2592" s="2">
        <v>42481</v>
      </c>
      <c r="AL2592" t="str">
        <v>912828VB</v>
      </c>
      <c r="AM2592">
        <v>-2.8527</v>
      </c>
      <c r="AN2592">
        <v>0.61294000000000004</v>
      </c>
      <c r="AO2592">
        <v>0.77400000000000002</v>
      </c>
      <c r="AP2592">
        <v>129.453125</v>
      </c>
      <c r="AQ2592">
        <f>VLOOKUP(AL2592,工作表1!$F$3:$G$1000,2,FALSE)</f>
        <v>1.75</v>
      </c>
      <c r="AR2592" t="str">
        <f>VLOOKUP(AL2592,工作表1!$F$3:$H$1000,3,FALSE)</f>
        <v>2023/5/15</v>
      </c>
      <c r="AS2592">
        <f t="shared" si="1332"/>
        <v>0.38950000000000001</v>
      </c>
      <c r="AT2592">
        <f t="shared" si="1333"/>
        <v>1.3605</v>
      </c>
      <c r="AU2592" s="43">
        <f t="shared" si="1348"/>
        <v>42505</v>
      </c>
      <c r="AV2592" s="43">
        <f t="shared" si="1334"/>
        <v>42643</v>
      </c>
      <c r="AW2592" s="45">
        <f t="shared" si="1349"/>
        <v>0.76442307692307687</v>
      </c>
      <c r="AX2592" s="45">
        <f t="shared" si="1350"/>
        <v>1.5363408851422551</v>
      </c>
      <c r="AY2592" s="47">
        <f t="shared" si="1351"/>
        <v>100.68708264697749</v>
      </c>
      <c r="AZ2592" s="47">
        <f t="shared" si="1352"/>
        <v>127.73228357022606</v>
      </c>
      <c r="BA2592" s="43"/>
      <c r="BC2592" s="2">
        <v>42480</v>
      </c>
      <c r="BD2592" t="str">
        <v>912828VS</v>
      </c>
      <c r="BE2592">
        <v>-8.9914000000000005</v>
      </c>
      <c r="BF2592">
        <v>0.79315000000000002</v>
      </c>
      <c r="BG2592">
        <v>0.81389999999999996</v>
      </c>
      <c r="BH2592">
        <v>128.78125</v>
      </c>
      <c r="BI2592">
        <f>VLOOKUP(BD2592,工作表1!$K$3:$L$1000,2,FALSE)</f>
        <v>2.5</v>
      </c>
      <c r="BJ2592" t="str">
        <f>VLOOKUP(BD2592,工作表1!$K$3:$M$1000,3,FALSE)</f>
        <v>2023/8/15</v>
      </c>
      <c r="BK2592">
        <f t="shared" si="1335"/>
        <v>0.38750000000000001</v>
      </c>
      <c r="BL2592">
        <f t="shared" si="1336"/>
        <v>2.1124999999999998</v>
      </c>
      <c r="BM2592" s="43">
        <f t="shared" si="1353"/>
        <v>42597</v>
      </c>
      <c r="BN2592" s="43">
        <f t="shared" si="1337"/>
        <v>42734</v>
      </c>
      <c r="BO2592" s="45">
        <f t="shared" si="1354"/>
        <v>0.4532967032967033</v>
      </c>
      <c r="BP2592" s="45">
        <f t="shared" si="1355"/>
        <v>2.1861734156254706</v>
      </c>
      <c r="BQ2592" s="47">
        <f t="shared" si="1356"/>
        <v>105.9501460288906</v>
      </c>
      <c r="BR2592" s="47">
        <f t="shared" si="1357"/>
        <v>126.65577317562662</v>
      </c>
    </row>
    <row r="2593" spans="6:70" x14ac:dyDescent="0.25">
      <c r="F2593" s="2">
        <v>42565</v>
      </c>
      <c r="G2593">
        <v>0.39900000000000002</v>
      </c>
      <c r="H2593" s="43">
        <v>42606</v>
      </c>
      <c r="I2593">
        <v>1.3995</v>
      </c>
      <c r="L2593" s="2">
        <v>42480</v>
      </c>
      <c r="M2593" t="str">
        <v>912828N3</v>
      </c>
      <c r="N2593">
        <v>-0.66510000000000002</v>
      </c>
      <c r="O2593">
        <v>0.51780999999999999</v>
      </c>
      <c r="P2593">
        <v>0.79390000000000005</v>
      </c>
      <c r="Q2593">
        <v>129.75</v>
      </c>
      <c r="R2593">
        <f>VLOOKUP(M2593,工作表1!$A$3:$B$1000,2,FALSE)</f>
        <v>2.125</v>
      </c>
      <c r="S2593" t="str">
        <f>VLOOKUP(M2593,工作表1!$A$3:$C$1000,3,FALSE)</f>
        <v>2022/12/31</v>
      </c>
      <c r="T2593">
        <f t="shared" si="1327"/>
        <v>0.38750000000000001</v>
      </c>
      <c r="U2593">
        <f t="shared" si="1326"/>
        <v>1.7375</v>
      </c>
      <c r="V2593" s="43">
        <f t="shared" si="1338"/>
        <v>42551</v>
      </c>
      <c r="W2593" s="43">
        <f t="shared" si="1328"/>
        <v>42551</v>
      </c>
      <c r="X2593" s="45">
        <f t="shared" si="1339"/>
        <v>0.65384615384615385</v>
      </c>
      <c r="Y2593" s="45">
        <f t="shared" si="1340"/>
        <v>1.0613804004214962</v>
      </c>
      <c r="Z2593" s="47">
        <f t="shared" si="1341"/>
        <v>103.30839387156024</v>
      </c>
      <c r="AA2593" s="47">
        <f t="shared" si="1342"/>
        <v>129.12923886839411</v>
      </c>
      <c r="AB2593" s="45">
        <f t="shared" si="1343"/>
        <v>1.6242000000000001</v>
      </c>
      <c r="AC2593" s="2" t="str">
        <f t="shared" si="1329"/>
        <v>TY1</v>
      </c>
      <c r="AD2593">
        <f t="shared" si="1330"/>
        <v>129.75</v>
      </c>
      <c r="AE2593">
        <f t="shared" si="1331"/>
        <v>129.609375</v>
      </c>
      <c r="AF2593" s="49">
        <f t="shared" si="1358"/>
        <v>0.140625</v>
      </c>
      <c r="AG2593" s="3">
        <f t="shared" si="1344"/>
        <v>129.12923886839411</v>
      </c>
      <c r="AH2593">
        <f t="shared" si="1345"/>
        <v>127.85742171453532</v>
      </c>
      <c r="AI2593" s="51">
        <f t="shared" si="1346"/>
        <v>1.271817153858791</v>
      </c>
      <c r="AJ2593" s="52">
        <f t="shared" si="1347"/>
        <v>1.131192153858791</v>
      </c>
      <c r="AK2593" s="2">
        <v>42480</v>
      </c>
      <c r="AL2593" t="str">
        <v>912828VB</v>
      </c>
      <c r="AM2593">
        <v>-3.3328000000000002</v>
      </c>
      <c r="AN2593">
        <v>0.64458000000000004</v>
      </c>
      <c r="AO2593">
        <v>0.77400000000000002</v>
      </c>
      <c r="AP2593">
        <v>129.609375</v>
      </c>
      <c r="AQ2593">
        <f>VLOOKUP(AL2593,工作表1!$F$3:$G$1000,2,FALSE)</f>
        <v>1.75</v>
      </c>
      <c r="AR2593" t="str">
        <f>VLOOKUP(AL2593,工作表1!$F$3:$H$1000,3,FALSE)</f>
        <v>2023/5/15</v>
      </c>
      <c r="AS2593">
        <f t="shared" si="1332"/>
        <v>0.38750000000000001</v>
      </c>
      <c r="AT2593">
        <f t="shared" si="1333"/>
        <v>1.3625</v>
      </c>
      <c r="AU2593" s="43">
        <f t="shared" si="1348"/>
        <v>42505</v>
      </c>
      <c r="AV2593" s="43">
        <f t="shared" si="1334"/>
        <v>42643</v>
      </c>
      <c r="AW2593" s="45">
        <f t="shared" si="1349"/>
        <v>0.75961538461538458</v>
      </c>
      <c r="AX2593" s="45">
        <f t="shared" si="1350"/>
        <v>1.5363277133825077</v>
      </c>
      <c r="AY2593" s="47">
        <f t="shared" si="1351"/>
        <v>100.79615817417363</v>
      </c>
      <c r="AZ2593" s="47">
        <f t="shared" si="1352"/>
        <v>127.85742171453532</v>
      </c>
      <c r="BA2593" s="43"/>
      <c r="BC2593" s="2">
        <v>42479</v>
      </c>
      <c r="BD2593" t="str">
        <v>912828VS</v>
      </c>
      <c r="BE2593">
        <v>-8.7132000000000005</v>
      </c>
      <c r="BF2593">
        <v>0.77814000000000005</v>
      </c>
      <c r="BG2593">
        <v>0.81389999999999996</v>
      </c>
      <c r="BH2593">
        <v>129.4375</v>
      </c>
      <c r="BI2593">
        <f>VLOOKUP(BD2593,工作表1!$K$3:$L$1000,2,FALSE)</f>
        <v>2.5</v>
      </c>
      <c r="BJ2593" t="str">
        <f>VLOOKUP(BD2593,工作表1!$K$3:$M$1000,3,FALSE)</f>
        <v>2023/8/15</v>
      </c>
      <c r="BK2593">
        <f t="shared" si="1335"/>
        <v>0.38350000000000001</v>
      </c>
      <c r="BL2593">
        <f t="shared" si="1336"/>
        <v>2.1164999999999998</v>
      </c>
      <c r="BM2593" s="43">
        <f t="shared" si="1353"/>
        <v>42597</v>
      </c>
      <c r="BN2593" s="43">
        <f t="shared" si="1337"/>
        <v>42734</v>
      </c>
      <c r="BO2593" s="45">
        <f t="shared" si="1354"/>
        <v>0.44642857142857145</v>
      </c>
      <c r="BP2593" s="45">
        <f t="shared" si="1355"/>
        <v>2.1861545988258317</v>
      </c>
      <c r="BQ2593" s="47">
        <f t="shared" si="1356"/>
        <v>106.49714144930176</v>
      </c>
      <c r="BR2593" s="47">
        <f t="shared" si="1357"/>
        <v>127.31045930307795</v>
      </c>
    </row>
    <row r="2594" spans="6:70" x14ac:dyDescent="0.25">
      <c r="F2594" s="2">
        <v>42564</v>
      </c>
      <c r="G2594">
        <v>0.39200000000000002</v>
      </c>
      <c r="H2594" s="43">
        <v>42605</v>
      </c>
      <c r="I2594">
        <v>1.3875</v>
      </c>
      <c r="L2594" s="2">
        <v>42479</v>
      </c>
      <c r="M2594" t="str">
        <v>912828N3</v>
      </c>
      <c r="N2594">
        <v>-0.78200000000000003</v>
      </c>
      <c r="O2594">
        <v>0.53364</v>
      </c>
      <c r="P2594">
        <v>0.79390000000000005</v>
      </c>
      <c r="Q2594">
        <v>130.359375</v>
      </c>
      <c r="R2594">
        <f>VLOOKUP(M2594,工作表1!$A$3:$B$1000,2,FALSE)</f>
        <v>2.125</v>
      </c>
      <c r="S2594" t="str">
        <f>VLOOKUP(M2594,工作表1!$A$3:$C$1000,3,FALSE)</f>
        <v>2022/12/31</v>
      </c>
      <c r="T2594">
        <f t="shared" si="1327"/>
        <v>0.38350000000000001</v>
      </c>
      <c r="U2594">
        <f t="shared" si="1326"/>
        <v>1.7415</v>
      </c>
      <c r="V2594" s="43">
        <f t="shared" si="1338"/>
        <v>42551</v>
      </c>
      <c r="W2594" s="43">
        <f t="shared" si="1328"/>
        <v>42551</v>
      </c>
      <c r="X2594" s="45">
        <f t="shared" si="1339"/>
        <v>0.64800824175824179</v>
      </c>
      <c r="Y2594" s="45">
        <f t="shared" si="1340"/>
        <v>1.0613644061418035</v>
      </c>
      <c r="Z2594" s="47">
        <f t="shared" si="1341"/>
        <v>103.79264839420227</v>
      </c>
      <c r="AA2594" s="47">
        <f t="shared" si="1342"/>
        <v>129.72395038709521</v>
      </c>
      <c r="AB2594" s="45">
        <f t="shared" si="1343"/>
        <v>1.5595000000000001</v>
      </c>
      <c r="AC2594" s="2" t="str">
        <f t="shared" si="1329"/>
        <v>TY1</v>
      </c>
      <c r="AD2594">
        <f t="shared" si="1330"/>
        <v>130.359375</v>
      </c>
      <c r="AE2594">
        <f t="shared" si="1331"/>
        <v>130.265625</v>
      </c>
      <c r="AF2594" s="49">
        <f t="shared" si="1358"/>
        <v>9.375E-2</v>
      </c>
      <c r="AG2594" s="3">
        <f t="shared" si="1344"/>
        <v>129.72395038709521</v>
      </c>
      <c r="AH2594">
        <f t="shared" si="1345"/>
        <v>128.4861659555622</v>
      </c>
      <c r="AI2594" s="51">
        <f t="shared" si="1346"/>
        <v>1.2377844315330151</v>
      </c>
      <c r="AJ2594" s="52">
        <f t="shared" si="1347"/>
        <v>1.1440344315330151</v>
      </c>
      <c r="AK2594" s="2">
        <v>42479</v>
      </c>
      <c r="AL2594" t="str">
        <v>912828VB</v>
      </c>
      <c r="AM2594">
        <v>-3.6734</v>
      </c>
      <c r="AN2594">
        <v>0.66525000000000001</v>
      </c>
      <c r="AO2594">
        <v>0.77400000000000002</v>
      </c>
      <c r="AP2594">
        <v>130.265625</v>
      </c>
      <c r="AQ2594">
        <f>VLOOKUP(AL2594,工作表1!$F$3:$G$1000,2,FALSE)</f>
        <v>1.75</v>
      </c>
      <c r="AR2594" t="str">
        <f>VLOOKUP(AL2594,工作表1!$F$3:$H$1000,3,FALSE)</f>
        <v>2023/5/15</v>
      </c>
      <c r="AS2594">
        <f t="shared" si="1332"/>
        <v>0.38350000000000001</v>
      </c>
      <c r="AT2594">
        <f t="shared" si="1333"/>
        <v>1.3665</v>
      </c>
      <c r="AU2594" s="43">
        <f t="shared" si="1348"/>
        <v>42505</v>
      </c>
      <c r="AV2594" s="43">
        <f t="shared" si="1334"/>
        <v>42643</v>
      </c>
      <c r="AW2594" s="45">
        <f t="shared" si="1349"/>
        <v>0.75480769230769229</v>
      </c>
      <c r="AX2594" s="45">
        <f t="shared" si="1350"/>
        <v>1.5363145416227608</v>
      </c>
      <c r="AY2594" s="47">
        <f t="shared" si="1351"/>
        <v>101.29594148689586</v>
      </c>
      <c r="AZ2594" s="47">
        <f t="shared" si="1352"/>
        <v>128.4861659555622</v>
      </c>
      <c r="BA2594" s="43"/>
      <c r="BC2594" s="2">
        <v>42478</v>
      </c>
      <c r="BD2594" t="str">
        <v>912828VS</v>
      </c>
      <c r="BE2594">
        <v>-8.2285000000000004</v>
      </c>
      <c r="BF2594">
        <v>0.78620999999999996</v>
      </c>
      <c r="BG2594">
        <v>0.81389999999999996</v>
      </c>
      <c r="BH2594">
        <v>129.59375</v>
      </c>
      <c r="BI2594">
        <f>VLOOKUP(BD2594,工作表1!$K$3:$L$1000,2,FALSE)</f>
        <v>2.5</v>
      </c>
      <c r="BJ2594" t="str">
        <f>VLOOKUP(BD2594,工作表1!$K$3:$M$1000,3,FALSE)</f>
        <v>2023/8/15</v>
      </c>
      <c r="BK2594">
        <f t="shared" si="1335"/>
        <v>0.38</v>
      </c>
      <c r="BL2594">
        <f t="shared" si="1336"/>
        <v>2.12</v>
      </c>
      <c r="BM2594" s="43">
        <f t="shared" si="1353"/>
        <v>42597</v>
      </c>
      <c r="BN2594" s="43">
        <f t="shared" si="1337"/>
        <v>42734</v>
      </c>
      <c r="BO2594" s="45">
        <f t="shared" si="1354"/>
        <v>0.43956043956043961</v>
      </c>
      <c r="BP2594" s="45">
        <f t="shared" si="1355"/>
        <v>2.1861357820261933</v>
      </c>
      <c r="BQ2594" s="47">
        <f t="shared" si="1356"/>
        <v>106.61737758059427</v>
      </c>
      <c r="BR2594" s="47">
        <f t="shared" si="1357"/>
        <v>127.44121454875727</v>
      </c>
    </row>
    <row r="2595" spans="6:70" x14ac:dyDescent="0.25">
      <c r="F2595" s="2">
        <v>42563</v>
      </c>
      <c r="G2595">
        <v>0.39433000000000001</v>
      </c>
      <c r="H2595" s="43">
        <v>42604</v>
      </c>
      <c r="I2595">
        <v>1.3897999999999999</v>
      </c>
      <c r="L2595" s="2">
        <v>42478</v>
      </c>
      <c r="M2595" t="str">
        <v>912828N3</v>
      </c>
      <c r="N2595">
        <v>-0.7994</v>
      </c>
      <c r="O2595">
        <v>0.56447000000000003</v>
      </c>
      <c r="P2595">
        <v>0.79390000000000005</v>
      </c>
      <c r="Q2595">
        <v>130.5</v>
      </c>
      <c r="R2595">
        <f>VLOOKUP(M2595,工作表1!$A$3:$B$1000,2,FALSE)</f>
        <v>2.125</v>
      </c>
      <c r="S2595" t="str">
        <f>VLOOKUP(M2595,工作表1!$A$3:$C$1000,3,FALSE)</f>
        <v>2022/12/31</v>
      </c>
      <c r="T2595">
        <f t="shared" si="1327"/>
        <v>0.38</v>
      </c>
      <c r="U2595">
        <f t="shared" si="1326"/>
        <v>1.7450000000000001</v>
      </c>
      <c r="V2595" s="43">
        <f t="shared" si="1338"/>
        <v>42551</v>
      </c>
      <c r="W2595" s="43">
        <f t="shared" si="1328"/>
        <v>42551</v>
      </c>
      <c r="X2595" s="45">
        <f t="shared" si="1339"/>
        <v>0.64217032967032961</v>
      </c>
      <c r="Y2595" s="45">
        <f t="shared" si="1340"/>
        <v>1.0613484118621104</v>
      </c>
      <c r="Z2595" s="47">
        <f t="shared" si="1341"/>
        <v>103.89855120212756</v>
      </c>
      <c r="AA2595" s="47">
        <f t="shared" si="1342"/>
        <v>129.84218635857508</v>
      </c>
      <c r="AB2595" s="45">
        <f t="shared" si="1343"/>
        <v>1.5404</v>
      </c>
      <c r="AC2595" s="2" t="str">
        <f t="shared" si="1329"/>
        <v>TY1</v>
      </c>
      <c r="AD2595">
        <f t="shared" si="1330"/>
        <v>130.5</v>
      </c>
      <c r="AE2595">
        <f t="shared" si="1331"/>
        <v>130.421875</v>
      </c>
      <c r="AF2595" s="49">
        <f t="shared" si="1358"/>
        <v>7.8125E-2</v>
      </c>
      <c r="AG2595" s="3">
        <f t="shared" si="1344"/>
        <v>129.84218635857508</v>
      </c>
      <c r="AH2595">
        <f t="shared" si="1345"/>
        <v>128.64695825340897</v>
      </c>
      <c r="AI2595" s="51">
        <f t="shared" si="1346"/>
        <v>1.1952281051661089</v>
      </c>
      <c r="AJ2595" s="52">
        <f t="shared" si="1347"/>
        <v>1.1171031051661089</v>
      </c>
      <c r="AK2595" s="2">
        <v>42478</v>
      </c>
      <c r="AL2595" t="str">
        <v>912828VB</v>
      </c>
      <c r="AM2595">
        <v>-2.7077</v>
      </c>
      <c r="AN2595">
        <v>0.62809000000000004</v>
      </c>
      <c r="AO2595">
        <v>0.77400000000000002</v>
      </c>
      <c r="AP2595">
        <v>130.421875</v>
      </c>
      <c r="AQ2595">
        <f>VLOOKUP(AL2595,工作表1!$F$3:$G$1000,2,FALSE)</f>
        <v>1.75</v>
      </c>
      <c r="AR2595" t="str">
        <f>VLOOKUP(AL2595,工作表1!$F$3:$H$1000,3,FALSE)</f>
        <v>2023/5/15</v>
      </c>
      <c r="AS2595">
        <f t="shared" si="1332"/>
        <v>0.38</v>
      </c>
      <c r="AT2595">
        <f t="shared" si="1333"/>
        <v>1.37</v>
      </c>
      <c r="AU2595" s="43">
        <f t="shared" si="1348"/>
        <v>42505</v>
      </c>
      <c r="AV2595" s="43">
        <f t="shared" si="1334"/>
        <v>42643</v>
      </c>
      <c r="AW2595" s="45">
        <f t="shared" si="1349"/>
        <v>0.75</v>
      </c>
      <c r="AX2595" s="45">
        <f t="shared" si="1350"/>
        <v>1.5363013698630137</v>
      </c>
      <c r="AY2595" s="47">
        <f t="shared" si="1351"/>
        <v>101.43332444004113</v>
      </c>
      <c r="AZ2595" s="47">
        <f t="shared" si="1352"/>
        <v>128.64695825340897</v>
      </c>
      <c r="BA2595" s="43"/>
      <c r="BC2595" s="2">
        <v>42475</v>
      </c>
      <c r="BD2595" t="str">
        <v>912828VS</v>
      </c>
      <c r="BE2595">
        <v>-7.9619</v>
      </c>
      <c r="BF2595">
        <v>0.77344000000000002</v>
      </c>
      <c r="BG2595">
        <v>0.81389999999999996</v>
      </c>
      <c r="BH2595">
        <v>129.75</v>
      </c>
      <c r="BI2595">
        <f>VLOOKUP(BD2595,工作表1!$K$3:$L$1000,2,FALSE)</f>
        <v>2.5</v>
      </c>
      <c r="BJ2595" t="str">
        <f>VLOOKUP(BD2595,工作表1!$K$3:$M$1000,3,FALSE)</f>
        <v>2023/8/15</v>
      </c>
      <c r="BK2595">
        <f t="shared" si="1335"/>
        <v>0.3795</v>
      </c>
      <c r="BL2595">
        <f t="shared" si="1336"/>
        <v>2.1204999999999998</v>
      </c>
      <c r="BM2595" s="43">
        <f t="shared" si="1353"/>
        <v>42597</v>
      </c>
      <c r="BN2595" s="43">
        <f t="shared" si="1337"/>
        <v>42734</v>
      </c>
      <c r="BO2595" s="45">
        <f t="shared" si="1354"/>
        <v>0.43269230769230771</v>
      </c>
      <c r="BP2595" s="45">
        <f t="shared" si="1355"/>
        <v>2.186116965226554</v>
      </c>
      <c r="BQ2595" s="47">
        <f t="shared" si="1356"/>
        <v>106.75818617437248</v>
      </c>
      <c r="BR2595" s="47">
        <f t="shared" si="1357"/>
        <v>127.59984342924999</v>
      </c>
    </row>
    <row r="2596" spans="6:70" x14ac:dyDescent="0.25">
      <c r="F2596" s="2">
        <v>42562</v>
      </c>
      <c r="G2596">
        <v>0.39050000000000001</v>
      </c>
      <c r="H2596" s="43">
        <v>42601</v>
      </c>
      <c r="I2596">
        <v>1.4255</v>
      </c>
      <c r="L2596" s="2">
        <v>42475</v>
      </c>
      <c r="M2596" t="str">
        <v>912828N3</v>
      </c>
      <c r="N2596">
        <v>-1.35E-2</v>
      </c>
      <c r="O2596">
        <v>0.44699</v>
      </c>
      <c r="P2596">
        <v>0.79390000000000005</v>
      </c>
      <c r="Q2596">
        <v>130.640625</v>
      </c>
      <c r="R2596">
        <f>VLOOKUP(M2596,工作表1!$A$3:$B$1000,2,FALSE)</f>
        <v>2.125</v>
      </c>
      <c r="S2596" t="str">
        <f>VLOOKUP(M2596,工作表1!$A$3:$C$1000,3,FALSE)</f>
        <v>2022/12/31</v>
      </c>
      <c r="T2596">
        <f t="shared" si="1327"/>
        <v>0.3795</v>
      </c>
      <c r="U2596">
        <f t="shared" si="1326"/>
        <v>1.7455000000000001</v>
      </c>
      <c r="V2596" s="43">
        <f t="shared" si="1338"/>
        <v>42551</v>
      </c>
      <c r="W2596" s="43">
        <f t="shared" si="1328"/>
        <v>42551</v>
      </c>
      <c r="X2596" s="45">
        <f t="shared" si="1339"/>
        <v>0.63633241758241754</v>
      </c>
      <c r="Y2596" s="45">
        <f t="shared" si="1340"/>
        <v>1.0613324175824177</v>
      </c>
      <c r="Z2596" s="47">
        <f t="shared" si="1341"/>
        <v>104.04051463756615</v>
      </c>
      <c r="AA2596" s="47">
        <f t="shared" si="1342"/>
        <v>130.00658622525859</v>
      </c>
      <c r="AB2596" s="45">
        <f t="shared" si="1343"/>
        <v>1.5261</v>
      </c>
      <c r="AC2596" s="2" t="str">
        <f t="shared" si="1329"/>
        <v>TY1</v>
      </c>
      <c r="AD2596">
        <f t="shared" si="1330"/>
        <v>130.640625</v>
      </c>
      <c r="AE2596">
        <f t="shared" si="1331"/>
        <v>130.578125</v>
      </c>
      <c r="AF2596" s="49">
        <f t="shared" si="1358"/>
        <v>6.25E-2</v>
      </c>
      <c r="AG2596" s="3">
        <f t="shared" si="1344"/>
        <v>130.00658622525859</v>
      </c>
      <c r="AH2596">
        <f t="shared" si="1345"/>
        <v>128.79353058980578</v>
      </c>
      <c r="AI2596" s="51">
        <f t="shared" si="1346"/>
        <v>1.2130556354528039</v>
      </c>
      <c r="AJ2596" s="52">
        <f t="shared" si="1347"/>
        <v>1.1505556354528039</v>
      </c>
      <c r="AK2596" s="2">
        <v>42475</v>
      </c>
      <c r="AL2596" t="str">
        <v>912828VB</v>
      </c>
      <c r="AM2596">
        <v>-2.6833</v>
      </c>
      <c r="AN2596">
        <v>0.62512000000000001</v>
      </c>
      <c r="AO2596">
        <v>0.77400000000000002</v>
      </c>
      <c r="AP2596">
        <v>130.578125</v>
      </c>
      <c r="AQ2596">
        <f>VLOOKUP(AL2596,工作表1!$F$3:$G$1000,2,FALSE)</f>
        <v>1.75</v>
      </c>
      <c r="AR2596" t="str">
        <f>VLOOKUP(AL2596,工作表1!$F$3:$H$1000,3,FALSE)</f>
        <v>2023/5/15</v>
      </c>
      <c r="AS2596">
        <f t="shared" si="1332"/>
        <v>0.3795</v>
      </c>
      <c r="AT2596">
        <f t="shared" si="1333"/>
        <v>1.3705000000000001</v>
      </c>
      <c r="AU2596" s="43">
        <f t="shared" si="1348"/>
        <v>42505</v>
      </c>
      <c r="AV2596" s="43">
        <f t="shared" si="1334"/>
        <v>42643</v>
      </c>
      <c r="AW2596" s="45">
        <f t="shared" si="1349"/>
        <v>0.74519230769230771</v>
      </c>
      <c r="AX2596" s="45">
        <f t="shared" si="1350"/>
        <v>1.5362881981032666</v>
      </c>
      <c r="AY2596" s="47">
        <f t="shared" si="1351"/>
        <v>101.55834558746859</v>
      </c>
      <c r="AZ2596" s="47">
        <f t="shared" si="1352"/>
        <v>128.79353058980578</v>
      </c>
      <c r="BA2596" s="43"/>
      <c r="BC2596" s="2">
        <v>42474</v>
      </c>
      <c r="BD2596" t="str">
        <v>912828VS</v>
      </c>
      <c r="BE2596">
        <v>-17.208200000000001</v>
      </c>
      <c r="BF2596">
        <v>0.76317999999999997</v>
      </c>
      <c r="BG2596">
        <v>0.81389999999999996</v>
      </c>
      <c r="BH2596">
        <v>129.453125</v>
      </c>
      <c r="BI2596">
        <f>VLOOKUP(BD2596,工作表1!$K$3:$L$1000,2,FALSE)</f>
        <v>2.5</v>
      </c>
      <c r="BJ2596" t="str">
        <f>VLOOKUP(BD2596,工作表1!$K$3:$M$1000,3,FALSE)</f>
        <v>2023/8/15</v>
      </c>
      <c r="BK2596">
        <f t="shared" si="1335"/>
        <v>0.3805</v>
      </c>
      <c r="BL2596">
        <f t="shared" si="1336"/>
        <v>2.1194999999999999</v>
      </c>
      <c r="BM2596" s="43">
        <f t="shared" si="1353"/>
        <v>42597</v>
      </c>
      <c r="BN2596" s="43">
        <f t="shared" si="1337"/>
        <v>42734</v>
      </c>
      <c r="BO2596" s="45">
        <f t="shared" si="1354"/>
        <v>0.41208791208791207</v>
      </c>
      <c r="BP2596" s="45">
        <f t="shared" si="1355"/>
        <v>2.1860605148276382</v>
      </c>
      <c r="BQ2596" s="47">
        <f t="shared" si="1356"/>
        <v>106.54407669885832</v>
      </c>
      <c r="BR2596" s="47">
        <f t="shared" si="1357"/>
        <v>127.29583903693478</v>
      </c>
    </row>
    <row r="2597" spans="6:70" x14ac:dyDescent="0.25">
      <c r="F2597" s="2">
        <v>42559</v>
      </c>
      <c r="G2597">
        <v>0.38750000000000001</v>
      </c>
      <c r="H2597" s="43">
        <v>42600</v>
      </c>
      <c r="I2597">
        <v>1.373</v>
      </c>
      <c r="L2597" s="2">
        <v>42474</v>
      </c>
      <c r="M2597" t="str">
        <v>912828N3</v>
      </c>
      <c r="N2597">
        <v>-3.4251999999999998</v>
      </c>
      <c r="O2597">
        <v>0.54544000000000004</v>
      </c>
      <c r="P2597">
        <v>0.79390000000000005</v>
      </c>
      <c r="Q2597">
        <v>130.375</v>
      </c>
      <c r="R2597">
        <f>VLOOKUP(M2597,工作表1!$A$3:$B$1000,2,FALSE)</f>
        <v>2.125</v>
      </c>
      <c r="S2597" t="str">
        <f>VLOOKUP(M2597,工作表1!$A$3:$C$1000,3,FALSE)</f>
        <v>2022/12/31</v>
      </c>
      <c r="T2597">
        <f t="shared" si="1327"/>
        <v>0.3805</v>
      </c>
      <c r="U2597">
        <f t="shared" si="1326"/>
        <v>1.7444999999999999</v>
      </c>
      <c r="V2597" s="43">
        <f t="shared" si="1338"/>
        <v>42551</v>
      </c>
      <c r="W2597" s="43">
        <f t="shared" si="1328"/>
        <v>42551</v>
      </c>
      <c r="X2597" s="45">
        <f t="shared" si="1339"/>
        <v>0.61881868131868134</v>
      </c>
      <c r="Y2597" s="45">
        <f t="shared" si="1340"/>
        <v>1.0612844347433388</v>
      </c>
      <c r="Z2597" s="47">
        <f t="shared" si="1341"/>
        <v>103.82374941901128</v>
      </c>
      <c r="AA2597" s="47">
        <f t="shared" si="1342"/>
        <v>129.69093784223887</v>
      </c>
      <c r="AB2597" s="45">
        <f t="shared" si="1343"/>
        <v>1.5666</v>
      </c>
      <c r="AC2597" s="2" t="str">
        <f t="shared" si="1329"/>
        <v>TY1</v>
      </c>
      <c r="AD2597">
        <f t="shared" si="1330"/>
        <v>130.375</v>
      </c>
      <c r="AE2597">
        <f t="shared" si="1331"/>
        <v>130.28125</v>
      </c>
      <c r="AF2597" s="49">
        <f t="shared" si="1358"/>
        <v>9.375E-2</v>
      </c>
      <c r="AG2597" s="3">
        <f t="shared" si="1344"/>
        <v>129.69093784223887</v>
      </c>
      <c r="AH2597">
        <f t="shared" si="1345"/>
        <v>128.45153257680516</v>
      </c>
      <c r="AI2597" s="51">
        <f t="shared" si="1346"/>
        <v>1.2394052654337031</v>
      </c>
      <c r="AJ2597" s="52">
        <f t="shared" si="1347"/>
        <v>1.1456552654337031</v>
      </c>
      <c r="AK2597" s="2">
        <v>42474</v>
      </c>
      <c r="AL2597" t="str">
        <v>912828VB</v>
      </c>
      <c r="AM2597">
        <v>-3.1869999999999998</v>
      </c>
      <c r="AN2597">
        <v>0.65559000000000001</v>
      </c>
      <c r="AO2597">
        <v>0.77400000000000002</v>
      </c>
      <c r="AP2597">
        <v>130.28125</v>
      </c>
      <c r="AQ2597">
        <f>VLOOKUP(AL2597,工作表1!$F$3:$G$1000,2,FALSE)</f>
        <v>1.75</v>
      </c>
      <c r="AR2597" t="str">
        <f>VLOOKUP(AL2597,工作表1!$F$3:$H$1000,3,FALSE)</f>
        <v>2023/5/15</v>
      </c>
      <c r="AS2597">
        <f t="shared" si="1332"/>
        <v>0.3805</v>
      </c>
      <c r="AT2597">
        <f t="shared" si="1333"/>
        <v>1.3694999999999999</v>
      </c>
      <c r="AU2597" s="43">
        <f t="shared" si="1348"/>
        <v>42505</v>
      </c>
      <c r="AV2597" s="43">
        <f t="shared" si="1334"/>
        <v>42643</v>
      </c>
      <c r="AW2597" s="45">
        <f t="shared" si="1349"/>
        <v>0.73076923076923084</v>
      </c>
      <c r="AX2597" s="45">
        <f t="shared" si="1350"/>
        <v>1.5362486828240254</v>
      </c>
      <c r="AY2597" s="47">
        <f t="shared" si="1351"/>
        <v>101.32721160257506</v>
      </c>
      <c r="AZ2597" s="47">
        <f t="shared" si="1352"/>
        <v>128.45153257680516</v>
      </c>
      <c r="BA2597" s="43"/>
      <c r="BC2597" s="2">
        <v>42473</v>
      </c>
      <c r="BD2597" t="str">
        <v>912828VS</v>
      </c>
      <c r="BE2597">
        <v>-18.244700000000002</v>
      </c>
      <c r="BF2597">
        <v>0.80127999999999999</v>
      </c>
      <c r="BG2597">
        <v>0.81389999999999996</v>
      </c>
      <c r="BH2597">
        <v>129.734375</v>
      </c>
      <c r="BI2597">
        <f>VLOOKUP(BD2597,工作表1!$K$3:$L$1000,2,FALSE)</f>
        <v>2.5</v>
      </c>
      <c r="BJ2597" t="str">
        <f>VLOOKUP(BD2597,工作表1!$K$3:$M$1000,3,FALSE)</f>
        <v>2023/8/15</v>
      </c>
      <c r="BK2597">
        <f t="shared" si="1335"/>
        <v>0.38100000000000001</v>
      </c>
      <c r="BL2597">
        <f t="shared" si="1336"/>
        <v>2.1189999999999998</v>
      </c>
      <c r="BM2597" s="43">
        <f t="shared" si="1353"/>
        <v>42597</v>
      </c>
      <c r="BN2597" s="43">
        <f t="shared" si="1337"/>
        <v>42734</v>
      </c>
      <c r="BO2597" s="45">
        <f t="shared" si="1354"/>
        <v>0.40521978021978022</v>
      </c>
      <c r="BP2597" s="45">
        <f t="shared" si="1355"/>
        <v>2.1860416980279993</v>
      </c>
      <c r="BQ2597" s="47">
        <f t="shared" si="1356"/>
        <v>106.74676886058535</v>
      </c>
      <c r="BR2597" s="47">
        <f t="shared" si="1357"/>
        <v>127.53138353790219</v>
      </c>
    </row>
    <row r="2598" spans="6:70" x14ac:dyDescent="0.25">
      <c r="F2598" s="2">
        <v>42558</v>
      </c>
      <c r="G2598">
        <v>0.38100000000000001</v>
      </c>
      <c r="H2598" s="43">
        <v>42599</v>
      </c>
      <c r="I2598">
        <v>1.3943000000000001</v>
      </c>
      <c r="L2598" s="2">
        <v>42473</v>
      </c>
      <c r="M2598" t="str">
        <v>912828N3</v>
      </c>
      <c r="N2598">
        <v>-3.4569000000000001</v>
      </c>
      <c r="O2598">
        <v>0.54264999999999997</v>
      </c>
      <c r="P2598">
        <v>0.79390000000000005</v>
      </c>
      <c r="Q2598">
        <v>130.625</v>
      </c>
      <c r="R2598">
        <f>VLOOKUP(M2598,工作表1!$A$3:$B$1000,2,FALSE)</f>
        <v>2.125</v>
      </c>
      <c r="S2598" t="str">
        <f>VLOOKUP(M2598,工作表1!$A$3:$C$1000,3,FALSE)</f>
        <v>2022/12/31</v>
      </c>
      <c r="T2598">
        <f t="shared" si="1327"/>
        <v>0.38100000000000001</v>
      </c>
      <c r="U2598">
        <f t="shared" si="1326"/>
        <v>1.744</v>
      </c>
      <c r="V2598" s="43">
        <f t="shared" si="1338"/>
        <v>42551</v>
      </c>
      <c r="W2598" s="43">
        <f t="shared" si="1328"/>
        <v>42551</v>
      </c>
      <c r="X2598" s="45">
        <f t="shared" si="1339"/>
        <v>0.61298076923076916</v>
      </c>
      <c r="Y2598" s="45">
        <f t="shared" si="1340"/>
        <v>1.0612684404636459</v>
      </c>
      <c r="Z2598" s="47">
        <f t="shared" si="1341"/>
        <v>104.02686844013002</v>
      </c>
      <c r="AA2598" s="47">
        <f t="shared" si="1342"/>
        <v>129.93263372593003</v>
      </c>
      <c r="AB2598" s="45">
        <f t="shared" si="1343"/>
        <v>1.5285</v>
      </c>
      <c r="AC2598" s="2" t="str">
        <f t="shared" si="1329"/>
        <v>TY1</v>
      </c>
      <c r="AD2598">
        <f t="shared" si="1330"/>
        <v>130.625</v>
      </c>
      <c r="AE2598">
        <f t="shared" si="1331"/>
        <v>130.5625</v>
      </c>
      <c r="AF2598" s="49">
        <f t="shared" si="1358"/>
        <v>6.25E-2</v>
      </c>
      <c r="AG2598" s="3">
        <f t="shared" si="1344"/>
        <v>129.93263372593003</v>
      </c>
      <c r="AH2598">
        <f t="shared" si="1345"/>
        <v>128.71974336763162</v>
      </c>
      <c r="AI2598" s="51">
        <f t="shared" si="1346"/>
        <v>1.2128903582984094</v>
      </c>
      <c r="AJ2598" s="52">
        <f t="shared" si="1347"/>
        <v>1.1503903582984094</v>
      </c>
      <c r="AK2598" s="2">
        <v>42473</v>
      </c>
      <c r="AL2598" t="str">
        <v>912828VB</v>
      </c>
      <c r="AM2598">
        <v>-3.2522000000000002</v>
      </c>
      <c r="AN2598">
        <v>0.65817000000000003</v>
      </c>
      <c r="AO2598">
        <v>0.77400000000000002</v>
      </c>
      <c r="AP2598">
        <v>130.5625</v>
      </c>
      <c r="AQ2598">
        <f>VLOOKUP(AL2598,工作表1!$F$3:$G$1000,2,FALSE)</f>
        <v>1.75</v>
      </c>
      <c r="AR2598" t="str">
        <f>VLOOKUP(AL2598,工作表1!$F$3:$H$1000,3,FALSE)</f>
        <v>2023/5/15</v>
      </c>
      <c r="AS2598">
        <f t="shared" si="1332"/>
        <v>0.38100000000000001</v>
      </c>
      <c r="AT2598">
        <f t="shared" si="1333"/>
        <v>1.369</v>
      </c>
      <c r="AU2598" s="43">
        <f t="shared" si="1348"/>
        <v>42505</v>
      </c>
      <c r="AV2598" s="43">
        <f t="shared" si="1334"/>
        <v>42643</v>
      </c>
      <c r="AW2598" s="45">
        <f t="shared" si="1349"/>
        <v>0.72596153846153855</v>
      </c>
      <c r="AX2598" s="45">
        <f t="shared" si="1350"/>
        <v>1.5362355110642782</v>
      </c>
      <c r="AY2598" s="47">
        <f t="shared" si="1351"/>
        <v>101.54591563595328</v>
      </c>
      <c r="AZ2598" s="47">
        <f t="shared" si="1352"/>
        <v>128.71974336763162</v>
      </c>
      <c r="BA2598" s="43"/>
      <c r="BC2598" s="2">
        <v>42472</v>
      </c>
      <c r="BD2598" t="str">
        <v>912828VS</v>
      </c>
      <c r="BE2598">
        <v>-17.517800000000001</v>
      </c>
      <c r="BF2598">
        <v>0.76936000000000004</v>
      </c>
      <c r="BG2598">
        <v>0.81389999999999996</v>
      </c>
      <c r="BH2598">
        <v>129.640625</v>
      </c>
      <c r="BI2598">
        <f>VLOOKUP(BD2598,工作表1!$K$3:$L$1000,2,FALSE)</f>
        <v>2.5</v>
      </c>
      <c r="BJ2598" t="str">
        <f>VLOOKUP(BD2598,工作表1!$K$3:$M$1000,3,FALSE)</f>
        <v>2023/8/15</v>
      </c>
      <c r="BK2598">
        <f t="shared" si="1335"/>
        <v>0.38100000000000001</v>
      </c>
      <c r="BL2598">
        <f t="shared" si="1336"/>
        <v>2.1189999999999998</v>
      </c>
      <c r="BM2598" s="43">
        <f t="shared" si="1353"/>
        <v>42597</v>
      </c>
      <c r="BN2598" s="43">
        <f t="shared" si="1337"/>
        <v>42734</v>
      </c>
      <c r="BO2598" s="45">
        <f t="shared" si="1354"/>
        <v>0.39835164835164832</v>
      </c>
      <c r="BP2598" s="45">
        <f t="shared" si="1355"/>
        <v>2.1860228812283604</v>
      </c>
      <c r="BQ2598" s="47">
        <f t="shared" si="1356"/>
        <v>106.70021746482237</v>
      </c>
      <c r="BR2598" s="47">
        <f t="shared" si="1357"/>
        <v>127.46025242796871</v>
      </c>
    </row>
    <row r="2599" spans="6:70" x14ac:dyDescent="0.25">
      <c r="F2599" s="2">
        <v>42557</v>
      </c>
      <c r="G2599">
        <v>0.378</v>
      </c>
      <c r="H2599" s="43">
        <v>42598</v>
      </c>
      <c r="I2599">
        <v>1.4228000000000001</v>
      </c>
      <c r="L2599" s="2">
        <v>42472</v>
      </c>
      <c r="M2599" t="str">
        <v>912828N3</v>
      </c>
      <c r="N2599">
        <v>-3.6536</v>
      </c>
      <c r="O2599">
        <v>0.56391000000000002</v>
      </c>
      <c r="P2599">
        <v>0.79390000000000005</v>
      </c>
      <c r="Q2599">
        <v>130.546875</v>
      </c>
      <c r="R2599">
        <f>VLOOKUP(M2599,工作表1!$A$3:$B$1000,2,FALSE)</f>
        <v>2.125</v>
      </c>
      <c r="S2599" t="str">
        <f>VLOOKUP(M2599,工作表1!$A$3:$C$1000,3,FALSE)</f>
        <v>2022/12/31</v>
      </c>
      <c r="T2599">
        <f t="shared" si="1327"/>
        <v>0.38100000000000001</v>
      </c>
      <c r="U2599">
        <f t="shared" si="1326"/>
        <v>1.744</v>
      </c>
      <c r="V2599" s="43">
        <f t="shared" si="1338"/>
        <v>42551</v>
      </c>
      <c r="W2599" s="43">
        <f t="shared" si="1328"/>
        <v>42551</v>
      </c>
      <c r="X2599" s="45">
        <f t="shared" si="1339"/>
        <v>0.6071428571428571</v>
      </c>
      <c r="Y2599" s="45">
        <f t="shared" si="1340"/>
        <v>1.061252446183953</v>
      </c>
      <c r="Z2599" s="47">
        <f t="shared" si="1341"/>
        <v>103.96423177627547</v>
      </c>
      <c r="AA2599" s="47">
        <f t="shared" si="1342"/>
        <v>129.83944959887822</v>
      </c>
      <c r="AB2599" s="45">
        <f t="shared" si="1343"/>
        <v>1.5307999999999999</v>
      </c>
      <c r="AC2599" s="2" t="str">
        <f t="shared" si="1329"/>
        <v>TY1</v>
      </c>
      <c r="AD2599">
        <f t="shared" si="1330"/>
        <v>130.546875</v>
      </c>
      <c r="AE2599">
        <f t="shared" si="1331"/>
        <v>130.46875</v>
      </c>
      <c r="AF2599" s="49">
        <f t="shared" si="1358"/>
        <v>7.8125E-2</v>
      </c>
      <c r="AG2599" s="3">
        <f t="shared" si="1344"/>
        <v>129.83944959887822</v>
      </c>
      <c r="AH2599">
        <f t="shared" si="1345"/>
        <v>128.60393108202723</v>
      </c>
      <c r="AI2599" s="51">
        <f t="shared" si="1346"/>
        <v>1.2355185168509877</v>
      </c>
      <c r="AJ2599" s="52">
        <f t="shared" si="1347"/>
        <v>1.1573935168509877</v>
      </c>
      <c r="AK2599" s="2">
        <v>42472</v>
      </c>
      <c r="AL2599" t="str">
        <v>912828VB</v>
      </c>
      <c r="AM2599">
        <v>-3.5491000000000001</v>
      </c>
      <c r="AN2599">
        <v>0.67644000000000004</v>
      </c>
      <c r="AO2599">
        <v>0.77400000000000002</v>
      </c>
      <c r="AP2599">
        <v>130.46875</v>
      </c>
      <c r="AQ2599">
        <f>VLOOKUP(AL2599,工作表1!$F$3:$G$1000,2,FALSE)</f>
        <v>1.75</v>
      </c>
      <c r="AR2599" t="str">
        <f>VLOOKUP(AL2599,工作表1!$F$3:$H$1000,3,FALSE)</f>
        <v>2023/5/15</v>
      </c>
      <c r="AS2599">
        <f t="shared" si="1332"/>
        <v>0.38100000000000001</v>
      </c>
      <c r="AT2599">
        <f t="shared" si="1333"/>
        <v>1.369</v>
      </c>
      <c r="AU2599" s="43">
        <f t="shared" si="1348"/>
        <v>42505</v>
      </c>
      <c r="AV2599" s="43">
        <f t="shared" si="1334"/>
        <v>42643</v>
      </c>
      <c r="AW2599" s="45">
        <f t="shared" si="1349"/>
        <v>0.72115384615384615</v>
      </c>
      <c r="AX2599" s="45">
        <f t="shared" si="1350"/>
        <v>1.5362223393045311</v>
      </c>
      <c r="AY2599" s="47">
        <f t="shared" si="1351"/>
        <v>101.46761914150734</v>
      </c>
      <c r="AZ2599" s="47">
        <f t="shared" si="1352"/>
        <v>128.60393108202723</v>
      </c>
      <c r="BA2599" s="43"/>
      <c r="BC2599" s="2">
        <v>42471</v>
      </c>
      <c r="BD2599" t="str">
        <v>912828VS</v>
      </c>
      <c r="BE2599">
        <v>-18.4693</v>
      </c>
      <c r="BF2599">
        <v>0.80212000000000006</v>
      </c>
      <c r="BG2599">
        <v>0.81389999999999996</v>
      </c>
      <c r="BH2599">
        <v>130.1875</v>
      </c>
      <c r="BI2599">
        <f>VLOOKUP(BD2599,工作表1!$K$3:$L$1000,2,FALSE)</f>
        <v>2.5</v>
      </c>
      <c r="BJ2599" t="str">
        <f>VLOOKUP(BD2599,工作表1!$K$3:$M$1000,3,FALSE)</f>
        <v>2023/8/15</v>
      </c>
      <c r="BK2599">
        <f t="shared" si="1335"/>
        <v>0.3785</v>
      </c>
      <c r="BL2599">
        <f t="shared" si="1336"/>
        <v>2.1215000000000002</v>
      </c>
      <c r="BM2599" s="43">
        <f t="shared" si="1353"/>
        <v>42597</v>
      </c>
      <c r="BN2599" s="43">
        <f t="shared" si="1337"/>
        <v>42734</v>
      </c>
      <c r="BO2599" s="45">
        <f t="shared" si="1354"/>
        <v>0.39148351648351648</v>
      </c>
      <c r="BP2599" s="45">
        <f t="shared" si="1355"/>
        <v>2.186004064428722</v>
      </c>
      <c r="BQ2599" s="47">
        <f t="shared" si="1356"/>
        <v>107.11694845134217</v>
      </c>
      <c r="BR2599" s="47">
        <f t="shared" si="1357"/>
        <v>127.95609875732551</v>
      </c>
    </row>
    <row r="2600" spans="6:70" x14ac:dyDescent="0.25">
      <c r="F2600" s="2">
        <v>42556</v>
      </c>
      <c r="G2600">
        <v>0.375</v>
      </c>
      <c r="H2600" s="43">
        <v>42597</v>
      </c>
      <c r="I2600">
        <v>1.399</v>
      </c>
      <c r="L2600" s="2">
        <v>42471</v>
      </c>
      <c r="M2600" t="str">
        <v>912828N3</v>
      </c>
      <c r="N2600">
        <v>-3.6387</v>
      </c>
      <c r="O2600">
        <v>0.55367999999999995</v>
      </c>
      <c r="P2600">
        <v>0.79390000000000005</v>
      </c>
      <c r="Q2600">
        <v>131.03125</v>
      </c>
      <c r="R2600">
        <f>VLOOKUP(M2600,工作表1!$A$3:$B$1000,2,FALSE)</f>
        <v>2.125</v>
      </c>
      <c r="S2600" t="str">
        <f>VLOOKUP(M2600,工作表1!$A$3:$C$1000,3,FALSE)</f>
        <v>2022/12/31</v>
      </c>
      <c r="T2600">
        <f t="shared" si="1327"/>
        <v>0.3785</v>
      </c>
      <c r="U2600">
        <f t="shared" si="1326"/>
        <v>1.7464999999999999</v>
      </c>
      <c r="V2600" s="43">
        <f t="shared" si="1338"/>
        <v>42551</v>
      </c>
      <c r="W2600" s="43">
        <f t="shared" si="1328"/>
        <v>42551</v>
      </c>
      <c r="X2600" s="45">
        <f t="shared" si="1339"/>
        <v>0.60130494505494503</v>
      </c>
      <c r="Y2600" s="45">
        <f t="shared" si="1340"/>
        <v>1.0612364519042601</v>
      </c>
      <c r="Z2600" s="47">
        <f t="shared" si="1341"/>
        <v>104.35166421859314</v>
      </c>
      <c r="AA2600" s="47">
        <f t="shared" si="1342"/>
        <v>130.31248350314161</v>
      </c>
      <c r="AB2600" s="45">
        <f t="shared" si="1343"/>
        <v>1.4762999999999999</v>
      </c>
      <c r="AC2600" s="2" t="str">
        <f t="shared" si="1329"/>
        <v>TY1</v>
      </c>
      <c r="AD2600">
        <f t="shared" si="1330"/>
        <v>131.03125</v>
      </c>
      <c r="AE2600">
        <f t="shared" si="1331"/>
        <v>131.015625</v>
      </c>
      <c r="AF2600" s="49">
        <f t="shared" si="1358"/>
        <v>1.5625E-2</v>
      </c>
      <c r="AG2600" s="3">
        <f t="shared" si="1344"/>
        <v>130.31248350314161</v>
      </c>
      <c r="AH2600">
        <f t="shared" si="1345"/>
        <v>129.12767768965583</v>
      </c>
      <c r="AI2600" s="51">
        <f t="shared" si="1346"/>
        <v>1.1848058134857808</v>
      </c>
      <c r="AJ2600" s="52">
        <f t="shared" si="1347"/>
        <v>1.1691808134857808</v>
      </c>
      <c r="AK2600" s="2">
        <v>42471</v>
      </c>
      <c r="AL2600" t="str">
        <v>912828VB</v>
      </c>
      <c r="AM2600">
        <v>-3.6793999999999998</v>
      </c>
      <c r="AN2600">
        <v>0.68254999999999999</v>
      </c>
      <c r="AO2600">
        <v>0.77400000000000002</v>
      </c>
      <c r="AP2600">
        <v>131.015625</v>
      </c>
      <c r="AQ2600">
        <f>VLOOKUP(AL2600,工作表1!$F$3:$G$1000,2,FALSE)</f>
        <v>1.75</v>
      </c>
      <c r="AR2600" t="str">
        <f>VLOOKUP(AL2600,工作表1!$F$3:$H$1000,3,FALSE)</f>
        <v>2023/5/15</v>
      </c>
      <c r="AS2600">
        <f t="shared" si="1332"/>
        <v>0.3785</v>
      </c>
      <c r="AT2600">
        <f t="shared" si="1333"/>
        <v>1.3714999999999999</v>
      </c>
      <c r="AU2600" s="43">
        <f t="shared" si="1348"/>
        <v>42505</v>
      </c>
      <c r="AV2600" s="43">
        <f t="shared" si="1334"/>
        <v>42643</v>
      </c>
      <c r="AW2600" s="45">
        <f t="shared" si="1349"/>
        <v>0.71634615384615385</v>
      </c>
      <c r="AX2600" s="45">
        <f t="shared" si="1350"/>
        <v>1.536209167544784</v>
      </c>
      <c r="AY2600" s="47">
        <f t="shared" si="1351"/>
        <v>101.88552873042376</v>
      </c>
      <c r="AZ2600" s="47">
        <f t="shared" si="1352"/>
        <v>129.12767768965583</v>
      </c>
      <c r="BA2600" s="43"/>
      <c r="BC2600" s="2">
        <v>42468</v>
      </c>
      <c r="BD2600" t="str">
        <v>912828VS</v>
      </c>
      <c r="BE2600">
        <v>-8.0342000000000002</v>
      </c>
      <c r="BF2600">
        <v>0.79161000000000004</v>
      </c>
      <c r="BG2600">
        <v>0.81389999999999996</v>
      </c>
      <c r="BH2600">
        <v>130.171875</v>
      </c>
      <c r="BI2600">
        <f>VLOOKUP(BD2600,工作表1!$K$3:$L$1000,2,FALSE)</f>
        <v>2.5</v>
      </c>
      <c r="BJ2600" t="str">
        <f>VLOOKUP(BD2600,工作表1!$K$3:$M$1000,3,FALSE)</f>
        <v>2023/8/15</v>
      </c>
      <c r="BK2600">
        <f t="shared" si="1335"/>
        <v>0.3805</v>
      </c>
      <c r="BL2600">
        <f t="shared" si="1336"/>
        <v>2.1194999999999999</v>
      </c>
      <c r="BM2600" s="43">
        <f t="shared" si="1353"/>
        <v>42597</v>
      </c>
      <c r="BN2600" s="43">
        <f t="shared" si="1337"/>
        <v>42734</v>
      </c>
      <c r="BO2600" s="45">
        <f t="shared" si="1354"/>
        <v>0.38461538461538464</v>
      </c>
      <c r="BP2600" s="45">
        <f t="shared" si="1355"/>
        <v>2.1859852476290835</v>
      </c>
      <c r="BQ2600" s="47">
        <f t="shared" si="1356"/>
        <v>107.11710477005073</v>
      </c>
      <c r="BR2600" s="47">
        <f t="shared" si="1357"/>
        <v>127.94414184709494</v>
      </c>
    </row>
    <row r="2601" spans="6:70" x14ac:dyDescent="0.25">
      <c r="F2601" s="2">
        <v>42555</v>
      </c>
      <c r="G2601">
        <v>0.3745</v>
      </c>
      <c r="H2601" s="43">
        <v>42594</v>
      </c>
      <c r="I2601">
        <v>1.3586</v>
      </c>
      <c r="L2601" s="2">
        <v>42468</v>
      </c>
      <c r="M2601" t="str">
        <v>912828N3</v>
      </c>
      <c r="N2601">
        <v>-0.75990000000000002</v>
      </c>
      <c r="O2601">
        <v>0.57181999999999999</v>
      </c>
      <c r="P2601">
        <v>0.79390000000000005</v>
      </c>
      <c r="Q2601">
        <v>131.03125</v>
      </c>
      <c r="R2601">
        <f>VLOOKUP(M2601,工作表1!$A$3:$B$1000,2,FALSE)</f>
        <v>2.125</v>
      </c>
      <c r="S2601" t="str">
        <f>VLOOKUP(M2601,工作表1!$A$3:$C$1000,3,FALSE)</f>
        <v>2022/12/31</v>
      </c>
      <c r="T2601">
        <f t="shared" si="1327"/>
        <v>0.3805</v>
      </c>
      <c r="U2601">
        <f t="shared" si="1326"/>
        <v>1.7444999999999999</v>
      </c>
      <c r="V2601" s="43">
        <f t="shared" si="1338"/>
        <v>42551</v>
      </c>
      <c r="W2601" s="43">
        <f t="shared" si="1328"/>
        <v>42551</v>
      </c>
      <c r="X2601" s="45">
        <f t="shared" si="1339"/>
        <v>0.59546703296703296</v>
      </c>
      <c r="Y2601" s="45">
        <f t="shared" si="1340"/>
        <v>1.0612204576245672</v>
      </c>
      <c r="Z2601" s="47">
        <f t="shared" si="1341"/>
        <v>104.35143774178485</v>
      </c>
      <c r="AA2601" s="47">
        <f t="shared" si="1342"/>
        <v>130.29846260451436</v>
      </c>
      <c r="AB2601" s="45">
        <f t="shared" si="1343"/>
        <v>1.4692000000000001</v>
      </c>
      <c r="AC2601" s="2" t="str">
        <f t="shared" si="1329"/>
        <v>TY1</v>
      </c>
      <c r="AD2601">
        <f t="shared" si="1330"/>
        <v>131.03125</v>
      </c>
      <c r="AE2601">
        <f t="shared" si="1331"/>
        <v>131</v>
      </c>
      <c r="AF2601" s="49">
        <f t="shared" si="1358"/>
        <v>3.125E-2</v>
      </c>
      <c r="AG2601" s="3">
        <f t="shared" si="1344"/>
        <v>130.29846260451436</v>
      </c>
      <c r="AH2601">
        <f t="shared" si="1345"/>
        <v>129.11459249780322</v>
      </c>
      <c r="AI2601" s="51">
        <f t="shared" si="1346"/>
        <v>1.1838701067111401</v>
      </c>
      <c r="AJ2601" s="52">
        <f t="shared" si="1347"/>
        <v>1.1526201067111401</v>
      </c>
      <c r="AK2601" s="2">
        <v>42468</v>
      </c>
      <c r="AL2601" t="str">
        <v>912828VB</v>
      </c>
      <c r="AM2601">
        <v>-3.0165000000000002</v>
      </c>
      <c r="AN2601">
        <v>0.66361999999999999</v>
      </c>
      <c r="AO2601">
        <v>0.77400000000000002</v>
      </c>
      <c r="AP2601">
        <v>131</v>
      </c>
      <c r="AQ2601">
        <f>VLOOKUP(AL2601,工作表1!$F$3:$G$1000,2,FALSE)</f>
        <v>1.75</v>
      </c>
      <c r="AR2601" t="str">
        <f>VLOOKUP(AL2601,工作表1!$F$3:$H$1000,3,FALSE)</f>
        <v>2023/5/15</v>
      </c>
      <c r="AS2601">
        <f t="shared" si="1332"/>
        <v>0.3805</v>
      </c>
      <c r="AT2601">
        <f t="shared" si="1333"/>
        <v>1.3694999999999999</v>
      </c>
      <c r="AU2601" s="43">
        <f t="shared" si="1348"/>
        <v>42505</v>
      </c>
      <c r="AV2601" s="43">
        <f t="shared" si="1334"/>
        <v>42643</v>
      </c>
      <c r="AW2601" s="45">
        <f t="shared" si="1349"/>
        <v>0.71153846153846156</v>
      </c>
      <c r="AX2601" s="45">
        <f t="shared" si="1350"/>
        <v>1.5361959957850368</v>
      </c>
      <c r="AY2601" s="47">
        <f t="shared" si="1351"/>
        <v>101.88579439543059</v>
      </c>
      <c r="AZ2601" s="47">
        <f t="shared" si="1352"/>
        <v>129.11459249780322</v>
      </c>
      <c r="BA2601" s="43"/>
      <c r="BC2601" s="2">
        <v>42467</v>
      </c>
      <c r="BD2601" t="str">
        <v>912828VS</v>
      </c>
      <c r="BE2601">
        <v>-18.113299999999999</v>
      </c>
      <c r="BF2601">
        <v>0.77563000000000004</v>
      </c>
      <c r="BG2601">
        <v>0.81389999999999996</v>
      </c>
      <c r="BH2601">
        <v>130.390625</v>
      </c>
      <c r="BI2601">
        <f>VLOOKUP(BD2601,工作表1!$K$3:$L$1000,2,FALSE)</f>
        <v>2.5</v>
      </c>
      <c r="BJ2601" t="str">
        <f>VLOOKUP(BD2601,工作表1!$K$3:$M$1000,3,FALSE)</f>
        <v>2023/8/15</v>
      </c>
      <c r="BK2601">
        <f t="shared" si="1335"/>
        <v>0.377</v>
      </c>
      <c r="BL2601">
        <f t="shared" si="1336"/>
        <v>2.1230000000000002</v>
      </c>
      <c r="BM2601" s="43">
        <f t="shared" si="1353"/>
        <v>42597</v>
      </c>
      <c r="BN2601" s="43">
        <f t="shared" si="1337"/>
        <v>42734</v>
      </c>
      <c r="BO2601" s="45">
        <f t="shared" si="1354"/>
        <v>0.36401098901098905</v>
      </c>
      <c r="BP2601" s="45">
        <f t="shared" si="1355"/>
        <v>2.1859287972301669</v>
      </c>
      <c r="BQ2601" s="47">
        <f t="shared" si="1356"/>
        <v>107.32503645756847</v>
      </c>
      <c r="BR2601" s="47">
        <f t="shared" si="1357"/>
        <v>128.15462810573158</v>
      </c>
    </row>
    <row r="2602" spans="6:70" x14ac:dyDescent="0.25">
      <c r="F2602" s="2">
        <v>42552</v>
      </c>
      <c r="G2602">
        <v>0.378</v>
      </c>
      <c r="H2602" s="43">
        <v>42593</v>
      </c>
      <c r="I2602">
        <v>1.4083000000000001</v>
      </c>
      <c r="L2602" s="2">
        <v>42467</v>
      </c>
      <c r="M2602" t="str">
        <v>912828N3</v>
      </c>
      <c r="N2602">
        <v>-3.9201000000000001</v>
      </c>
      <c r="O2602">
        <v>0.56544000000000005</v>
      </c>
      <c r="P2602">
        <v>0.79390000000000005</v>
      </c>
      <c r="Q2602">
        <v>131.25</v>
      </c>
      <c r="R2602">
        <f>VLOOKUP(M2602,工作表1!$A$3:$B$1000,2,FALSE)</f>
        <v>2.125</v>
      </c>
      <c r="S2602" t="str">
        <f>VLOOKUP(M2602,工作表1!$A$3:$C$1000,3,FALSE)</f>
        <v>2022/12/31</v>
      </c>
      <c r="T2602">
        <f t="shared" si="1327"/>
        <v>0.377</v>
      </c>
      <c r="U2602">
        <f t="shared" si="1326"/>
        <v>1.748</v>
      </c>
      <c r="V2602" s="43">
        <f t="shared" si="1338"/>
        <v>42551</v>
      </c>
      <c r="W2602" s="43">
        <f t="shared" si="1328"/>
        <v>42551</v>
      </c>
      <c r="X2602" s="45">
        <f t="shared" si="1339"/>
        <v>0.57795329670329665</v>
      </c>
      <c r="Y2602" s="45">
        <f t="shared" si="1340"/>
        <v>1.0611724747854885</v>
      </c>
      <c r="Z2602" s="47">
        <f t="shared" si="1341"/>
        <v>104.54225169640273</v>
      </c>
      <c r="AA2602" s="47">
        <f t="shared" si="1342"/>
        <v>130.49493092504738</v>
      </c>
      <c r="AB2602" s="45">
        <f t="shared" si="1343"/>
        <v>1.448</v>
      </c>
      <c r="AC2602" s="2" t="str">
        <f t="shared" si="1329"/>
        <v>TY1</v>
      </c>
      <c r="AD2602">
        <f t="shared" si="1330"/>
        <v>131.25</v>
      </c>
      <c r="AE2602">
        <f t="shared" si="1331"/>
        <v>131.21875</v>
      </c>
      <c r="AF2602" s="49">
        <f t="shared" si="1358"/>
        <v>3.125E-2</v>
      </c>
      <c r="AG2602" s="3">
        <f t="shared" si="1344"/>
        <v>130.49493092504738</v>
      </c>
      <c r="AH2602">
        <f t="shared" si="1345"/>
        <v>129.31572565235703</v>
      </c>
      <c r="AI2602" s="51">
        <f t="shared" si="1346"/>
        <v>1.1792052726903535</v>
      </c>
      <c r="AJ2602" s="52">
        <f t="shared" si="1347"/>
        <v>1.1479552726903535</v>
      </c>
      <c r="AK2602" s="2">
        <v>42467</v>
      </c>
      <c r="AL2602" t="str">
        <v>912828VB</v>
      </c>
      <c r="AM2602">
        <v>-2.7547000000000001</v>
      </c>
      <c r="AN2602">
        <v>0.64346999999999999</v>
      </c>
      <c r="AO2602">
        <v>0.77400000000000002</v>
      </c>
      <c r="AP2602">
        <v>131.21875</v>
      </c>
      <c r="AQ2602">
        <f>VLOOKUP(AL2602,工作表1!$F$3:$G$1000,2,FALSE)</f>
        <v>1.75</v>
      </c>
      <c r="AR2602" t="str">
        <f>VLOOKUP(AL2602,工作表1!$F$3:$H$1000,3,FALSE)</f>
        <v>2023/5/15</v>
      </c>
      <c r="AS2602">
        <f t="shared" si="1332"/>
        <v>0.377</v>
      </c>
      <c r="AT2602">
        <f t="shared" si="1333"/>
        <v>1.373</v>
      </c>
      <c r="AU2602" s="43">
        <f t="shared" si="1348"/>
        <v>42505</v>
      </c>
      <c r="AV2602" s="43">
        <f t="shared" si="1334"/>
        <v>42643</v>
      </c>
      <c r="AW2602" s="45">
        <f t="shared" si="1349"/>
        <v>0.69711538461538458</v>
      </c>
      <c r="AX2602" s="45">
        <f t="shared" si="1350"/>
        <v>1.5361564805057955</v>
      </c>
      <c r="AY2602" s="47">
        <f t="shared" si="1351"/>
        <v>102.07720365644643</v>
      </c>
      <c r="AZ2602" s="47">
        <f t="shared" si="1352"/>
        <v>129.31572565235703</v>
      </c>
      <c r="BA2602" s="43"/>
      <c r="BC2602" s="2">
        <v>42466</v>
      </c>
      <c r="BD2602" t="str">
        <v>912828VS</v>
      </c>
      <c r="BE2602">
        <v>-17.955300000000001</v>
      </c>
      <c r="BF2602">
        <v>0.76997000000000004</v>
      </c>
      <c r="BG2602">
        <v>0.81389999999999996</v>
      </c>
      <c r="BH2602">
        <v>129.78125</v>
      </c>
      <c r="BI2602">
        <f>VLOOKUP(BD2602,工作表1!$K$3:$L$1000,2,FALSE)</f>
        <v>2.5</v>
      </c>
      <c r="BJ2602" t="str">
        <f>VLOOKUP(BD2602,工作表1!$K$3:$M$1000,3,FALSE)</f>
        <v>2023/8/15</v>
      </c>
      <c r="BK2602">
        <f t="shared" si="1335"/>
        <v>0.3795</v>
      </c>
      <c r="BL2602">
        <f t="shared" si="1336"/>
        <v>2.1204999999999998</v>
      </c>
      <c r="BM2602" s="43">
        <f t="shared" si="1353"/>
        <v>42597</v>
      </c>
      <c r="BN2602" s="43">
        <f t="shared" si="1337"/>
        <v>42734</v>
      </c>
      <c r="BO2602" s="45">
        <f t="shared" si="1354"/>
        <v>0.3571428571428571</v>
      </c>
      <c r="BP2602" s="45">
        <f t="shared" si="1355"/>
        <v>2.1859099804305284</v>
      </c>
      <c r="BQ2602" s="47">
        <f t="shared" si="1356"/>
        <v>106.84097425084951</v>
      </c>
      <c r="BR2602" s="47">
        <f t="shared" si="1357"/>
        <v>127.54821286334888</v>
      </c>
    </row>
    <row r="2603" spans="6:70" x14ac:dyDescent="0.25">
      <c r="F2603" s="2">
        <v>42551</v>
      </c>
      <c r="G2603">
        <v>0.3745</v>
      </c>
      <c r="H2603" s="43">
        <v>42592</v>
      </c>
      <c r="I2603">
        <v>1.3348</v>
      </c>
      <c r="L2603" s="2">
        <v>42466</v>
      </c>
      <c r="M2603" t="str">
        <v>912828N3</v>
      </c>
      <c r="N2603">
        <v>-4.3052000000000001</v>
      </c>
      <c r="O2603">
        <v>0.61087999999999998</v>
      </c>
      <c r="P2603">
        <v>0.79390000000000005</v>
      </c>
      <c r="Q2603">
        <v>130.6875</v>
      </c>
      <c r="R2603">
        <f>VLOOKUP(M2603,工作表1!$A$3:$B$1000,2,FALSE)</f>
        <v>2.125</v>
      </c>
      <c r="S2603" t="str">
        <f>VLOOKUP(M2603,工作表1!$A$3:$C$1000,3,FALSE)</f>
        <v>2022/12/31</v>
      </c>
      <c r="T2603">
        <f t="shared" si="1327"/>
        <v>0.3795</v>
      </c>
      <c r="U2603">
        <f t="shared" si="1326"/>
        <v>1.7455000000000001</v>
      </c>
      <c r="V2603" s="43">
        <f t="shared" si="1338"/>
        <v>42551</v>
      </c>
      <c r="W2603" s="43">
        <f t="shared" si="1328"/>
        <v>42551</v>
      </c>
      <c r="X2603" s="45">
        <f t="shared" si="1339"/>
        <v>0.57211538461538458</v>
      </c>
      <c r="Y2603" s="45">
        <f t="shared" si="1340"/>
        <v>1.0611564805057956</v>
      </c>
      <c r="Z2603" s="47">
        <f t="shared" si="1341"/>
        <v>104.08911265742309</v>
      </c>
      <c r="AA2603" s="47">
        <f t="shared" si="1342"/>
        <v>129.91058902887747</v>
      </c>
      <c r="AB2603" s="45">
        <f t="shared" si="1343"/>
        <v>1.5142</v>
      </c>
      <c r="AC2603" s="2" t="str">
        <f t="shared" si="1329"/>
        <v>TY1</v>
      </c>
      <c r="AD2603">
        <f t="shared" si="1330"/>
        <v>130.6875</v>
      </c>
      <c r="AE2603">
        <f t="shared" si="1331"/>
        <v>130.609375</v>
      </c>
      <c r="AF2603" s="49">
        <f t="shared" si="1358"/>
        <v>7.8125E-2</v>
      </c>
      <c r="AG2603" s="3">
        <f t="shared" si="1344"/>
        <v>129.91058902887747</v>
      </c>
      <c r="AH2603">
        <f t="shared" si="1345"/>
        <v>128.71753301537862</v>
      </c>
      <c r="AI2603" s="51">
        <f t="shared" si="1346"/>
        <v>1.1930560134988468</v>
      </c>
      <c r="AJ2603" s="52">
        <f t="shared" si="1347"/>
        <v>1.1149310134988468</v>
      </c>
      <c r="AK2603" s="2">
        <v>42466</v>
      </c>
      <c r="AL2603" t="str">
        <v>912828VB</v>
      </c>
      <c r="AM2603">
        <v>-2.3062999999999998</v>
      </c>
      <c r="AN2603">
        <v>0.61506000000000005</v>
      </c>
      <c r="AO2603">
        <v>0.77400000000000002</v>
      </c>
      <c r="AP2603">
        <v>130.609375</v>
      </c>
      <c r="AQ2603">
        <f>VLOOKUP(AL2603,工作表1!$F$3:$G$1000,2,FALSE)</f>
        <v>1.75</v>
      </c>
      <c r="AR2603" t="str">
        <f>VLOOKUP(AL2603,工作表1!$F$3:$H$1000,3,FALSE)</f>
        <v>2023/5/15</v>
      </c>
      <c r="AS2603">
        <f t="shared" si="1332"/>
        <v>0.3795</v>
      </c>
      <c r="AT2603">
        <f t="shared" si="1333"/>
        <v>1.3705000000000001</v>
      </c>
      <c r="AU2603" s="43">
        <f t="shared" si="1348"/>
        <v>42505</v>
      </c>
      <c r="AV2603" s="43">
        <f t="shared" si="1334"/>
        <v>42643</v>
      </c>
      <c r="AW2603" s="45">
        <f t="shared" si="1349"/>
        <v>0.69230769230769229</v>
      </c>
      <c r="AX2603" s="45">
        <f t="shared" si="1350"/>
        <v>1.5361433087460485</v>
      </c>
      <c r="AY2603" s="47">
        <f t="shared" si="1351"/>
        <v>101.62433365892588</v>
      </c>
      <c r="AZ2603" s="47">
        <f t="shared" si="1352"/>
        <v>128.71753301537862</v>
      </c>
      <c r="BA2603" s="43"/>
      <c r="BC2603" s="2">
        <v>42465</v>
      </c>
      <c r="BD2603" t="str">
        <v>912828VS</v>
      </c>
      <c r="BE2603">
        <v>-17.745000000000001</v>
      </c>
      <c r="BF2603">
        <v>0.75814999999999999</v>
      </c>
      <c r="BG2603">
        <v>0.81389999999999996</v>
      </c>
      <c r="BH2603">
        <v>129.9375</v>
      </c>
      <c r="BI2603">
        <f>VLOOKUP(BD2603,工作表1!$K$3:$L$1000,2,FALSE)</f>
        <v>2.5</v>
      </c>
      <c r="BJ2603" t="str">
        <f>VLOOKUP(BD2603,工作表1!$K$3:$M$1000,3,FALSE)</f>
        <v>2023/8/15</v>
      </c>
      <c r="BK2603">
        <f t="shared" si="1335"/>
        <v>0.377</v>
      </c>
      <c r="BL2603">
        <f t="shared" si="1336"/>
        <v>2.1230000000000002</v>
      </c>
      <c r="BM2603" s="43">
        <f t="shared" si="1353"/>
        <v>42597</v>
      </c>
      <c r="BN2603" s="43">
        <f t="shared" si="1337"/>
        <v>42734</v>
      </c>
      <c r="BO2603" s="45">
        <f t="shared" si="1354"/>
        <v>0.35027472527472525</v>
      </c>
      <c r="BP2603" s="45">
        <f t="shared" si="1355"/>
        <v>2.1858911636308895</v>
      </c>
      <c r="BQ2603" s="47">
        <f t="shared" si="1356"/>
        <v>106.98144610723739</v>
      </c>
      <c r="BR2603" s="47">
        <f t="shared" si="1357"/>
        <v>127.70457650015712</v>
      </c>
    </row>
    <row r="2604" spans="6:70" x14ac:dyDescent="0.25">
      <c r="F2604" s="2">
        <v>42550</v>
      </c>
      <c r="G2604">
        <v>0.37706000000000001</v>
      </c>
      <c r="H2604" s="43">
        <v>42591</v>
      </c>
      <c r="I2604">
        <v>1.3796999999999999</v>
      </c>
      <c r="L2604" s="2">
        <v>42465</v>
      </c>
      <c r="M2604" t="str">
        <v>912828N3</v>
      </c>
      <c r="N2604">
        <v>-4.5664999999999996</v>
      </c>
      <c r="O2604">
        <v>0.63688</v>
      </c>
      <c r="P2604">
        <v>0.79390000000000005</v>
      </c>
      <c r="Q2604">
        <v>130.828125</v>
      </c>
      <c r="R2604">
        <f>VLOOKUP(M2604,工作表1!$A$3:$B$1000,2,FALSE)</f>
        <v>2.125</v>
      </c>
      <c r="S2604" t="str">
        <f>VLOOKUP(M2604,工作表1!$A$3:$C$1000,3,FALSE)</f>
        <v>2022/12/31</v>
      </c>
      <c r="T2604">
        <f t="shared" si="1327"/>
        <v>0.377</v>
      </c>
      <c r="U2604">
        <f t="shared" si="1326"/>
        <v>1.748</v>
      </c>
      <c r="V2604" s="43">
        <f t="shared" si="1338"/>
        <v>42551</v>
      </c>
      <c r="W2604" s="43">
        <f t="shared" si="1328"/>
        <v>42551</v>
      </c>
      <c r="X2604" s="45">
        <f t="shared" si="1339"/>
        <v>0.56627747252747251</v>
      </c>
      <c r="Y2604" s="45">
        <f t="shared" si="1340"/>
        <v>1.0611404862261027</v>
      </c>
      <c r="Z2604" s="47">
        <f t="shared" si="1341"/>
        <v>104.19806585666485</v>
      </c>
      <c r="AA2604" s="47">
        <f t="shared" si="1342"/>
        <v>130.03279149793585</v>
      </c>
      <c r="AB2604" s="45">
        <f t="shared" si="1343"/>
        <v>1.4904999999999999</v>
      </c>
      <c r="AC2604" s="2" t="str">
        <f t="shared" si="1329"/>
        <v>TY1</v>
      </c>
      <c r="AD2604">
        <f t="shared" si="1330"/>
        <v>130.828125</v>
      </c>
      <c r="AE2604">
        <f t="shared" si="1331"/>
        <v>130.765625</v>
      </c>
      <c r="AF2604" s="49">
        <f t="shared" si="1358"/>
        <v>6.25E-2</v>
      </c>
      <c r="AG2604" s="3">
        <f t="shared" si="1344"/>
        <v>130.03279149793585</v>
      </c>
      <c r="AH2604">
        <f t="shared" si="1345"/>
        <v>128.86279964408627</v>
      </c>
      <c r="AI2604" s="51">
        <f t="shared" si="1346"/>
        <v>1.1699918538495808</v>
      </c>
      <c r="AJ2604" s="52">
        <f t="shared" si="1347"/>
        <v>1.1074918538495808</v>
      </c>
      <c r="AK2604" s="2">
        <v>42465</v>
      </c>
      <c r="AL2604" t="str">
        <v>912828VB</v>
      </c>
      <c r="AM2604">
        <v>-2.2785000000000002</v>
      </c>
      <c r="AN2604">
        <v>0.61231999999999998</v>
      </c>
      <c r="AO2604">
        <v>0.77400000000000002</v>
      </c>
      <c r="AP2604">
        <v>130.765625</v>
      </c>
      <c r="AQ2604">
        <f>VLOOKUP(AL2604,工作表1!$F$3:$G$1000,2,FALSE)</f>
        <v>1.75</v>
      </c>
      <c r="AR2604" t="str">
        <f>VLOOKUP(AL2604,工作表1!$F$3:$H$1000,3,FALSE)</f>
        <v>2023/5/15</v>
      </c>
      <c r="AS2604">
        <f t="shared" si="1332"/>
        <v>0.377</v>
      </c>
      <c r="AT2604">
        <f t="shared" si="1333"/>
        <v>1.373</v>
      </c>
      <c r="AU2604" s="43">
        <f t="shared" si="1348"/>
        <v>42505</v>
      </c>
      <c r="AV2604" s="43">
        <f t="shared" si="1334"/>
        <v>42643</v>
      </c>
      <c r="AW2604" s="45">
        <f t="shared" si="1349"/>
        <v>0.6875</v>
      </c>
      <c r="AX2604" s="45">
        <f t="shared" si="1350"/>
        <v>1.5361301369863014</v>
      </c>
      <c r="AY2604" s="47">
        <f t="shared" si="1351"/>
        <v>101.7493455774908</v>
      </c>
      <c r="AZ2604" s="47">
        <f t="shared" si="1352"/>
        <v>128.86279964408627</v>
      </c>
      <c r="BA2604" s="43"/>
      <c r="BC2604" s="2">
        <v>42464</v>
      </c>
      <c r="BD2604" t="str">
        <v>912828VS</v>
      </c>
      <c r="BE2604">
        <v>-18.883600000000001</v>
      </c>
      <c r="BF2604">
        <v>0.80271000000000003</v>
      </c>
      <c r="BG2604">
        <v>0.81389999999999996</v>
      </c>
      <c r="BH2604">
        <v>129.53125</v>
      </c>
      <c r="BI2604">
        <f>VLOOKUP(BD2604,工作表1!$K$3:$L$1000,2,FALSE)</f>
        <v>2.5</v>
      </c>
      <c r="BJ2604" t="str">
        <f>VLOOKUP(BD2604,工作表1!$K$3:$M$1000,3,FALSE)</f>
        <v>2023/8/15</v>
      </c>
      <c r="BK2604">
        <f t="shared" si="1335"/>
        <v>0.38100000000000001</v>
      </c>
      <c r="BL2604">
        <f t="shared" si="1336"/>
        <v>2.1189999999999998</v>
      </c>
      <c r="BM2604" s="43">
        <f t="shared" si="1353"/>
        <v>42597</v>
      </c>
      <c r="BN2604" s="43">
        <f t="shared" si="1337"/>
        <v>42734</v>
      </c>
      <c r="BO2604" s="45">
        <f t="shared" si="1354"/>
        <v>0.34340659340659341</v>
      </c>
      <c r="BP2604" s="45">
        <f t="shared" si="1355"/>
        <v>2.1858723468312511</v>
      </c>
      <c r="BQ2604" s="47">
        <f t="shared" si="1356"/>
        <v>106.61685972349574</v>
      </c>
      <c r="BR2604" s="47">
        <f t="shared" si="1357"/>
        <v>127.24634966568635</v>
      </c>
    </row>
    <row r="2605" spans="6:70" x14ac:dyDescent="0.25">
      <c r="F2605" s="2">
        <v>42549</v>
      </c>
      <c r="G2605">
        <v>0.3725</v>
      </c>
      <c r="H2605" s="43">
        <v>42590</v>
      </c>
      <c r="I2605">
        <v>1.42</v>
      </c>
      <c r="L2605" s="2">
        <v>42464</v>
      </c>
      <c r="M2605" t="str">
        <v>912828N3</v>
      </c>
      <c r="N2605">
        <v>-4.6192000000000002</v>
      </c>
      <c r="O2605">
        <v>0.63832999999999995</v>
      </c>
      <c r="P2605">
        <v>0.79390000000000005</v>
      </c>
      <c r="Q2605">
        <v>130.46875</v>
      </c>
      <c r="R2605">
        <f>VLOOKUP(M2605,工作表1!$A$3:$B$1000,2,FALSE)</f>
        <v>2.125</v>
      </c>
      <c r="S2605" t="str">
        <f>VLOOKUP(M2605,工作表1!$A$3:$C$1000,3,FALSE)</f>
        <v>2022/12/31</v>
      </c>
      <c r="T2605">
        <f t="shared" si="1327"/>
        <v>0.38100000000000001</v>
      </c>
      <c r="U2605">
        <f t="shared" si="1326"/>
        <v>1.744</v>
      </c>
      <c r="V2605" s="43">
        <f t="shared" si="1338"/>
        <v>42551</v>
      </c>
      <c r="W2605" s="43">
        <f t="shared" si="1328"/>
        <v>42551</v>
      </c>
      <c r="X2605" s="45">
        <f t="shared" si="1339"/>
        <v>0.56043956043956045</v>
      </c>
      <c r="Y2605" s="45">
        <f t="shared" si="1340"/>
        <v>1.0611244919464098</v>
      </c>
      <c r="Z2605" s="47">
        <f t="shared" si="1341"/>
        <v>103.91310406375277</v>
      </c>
      <c r="AA2605" s="47">
        <f t="shared" si="1342"/>
        <v>129.66075526783192</v>
      </c>
      <c r="AB2605" s="45">
        <f t="shared" si="1343"/>
        <v>1.526</v>
      </c>
      <c r="AC2605" s="2" t="str">
        <f t="shared" si="1329"/>
        <v>TY1</v>
      </c>
      <c r="AD2605">
        <f t="shared" si="1330"/>
        <v>130.46875</v>
      </c>
      <c r="AE2605">
        <f t="shared" si="1331"/>
        <v>130.359375</v>
      </c>
      <c r="AF2605" s="49">
        <f t="shared" si="1358"/>
        <v>0.109375</v>
      </c>
      <c r="AG2605" s="3">
        <f t="shared" si="1344"/>
        <v>129.66075526783192</v>
      </c>
      <c r="AH2605">
        <f t="shared" si="1345"/>
        <v>128.4216040658838</v>
      </c>
      <c r="AI2605" s="51">
        <f t="shared" si="1346"/>
        <v>1.2391512019481183</v>
      </c>
      <c r="AJ2605" s="52">
        <f t="shared" si="1347"/>
        <v>1.1297762019481183</v>
      </c>
      <c r="AK2605" s="2">
        <v>42464</v>
      </c>
      <c r="AL2605" t="str">
        <v>912828VB</v>
      </c>
      <c r="AM2605">
        <v>-2.2907000000000002</v>
      </c>
      <c r="AN2605">
        <v>0.64773999999999998</v>
      </c>
      <c r="AO2605">
        <v>0.77400000000000002</v>
      </c>
      <c r="AP2605">
        <v>130.359375</v>
      </c>
      <c r="AQ2605">
        <f>VLOOKUP(AL2605,工作表1!$F$3:$G$1000,2,FALSE)</f>
        <v>1.75</v>
      </c>
      <c r="AR2605" t="str">
        <f>VLOOKUP(AL2605,工作表1!$F$3:$H$1000,3,FALSE)</f>
        <v>2023/5/15</v>
      </c>
      <c r="AS2605">
        <f t="shared" si="1332"/>
        <v>0.38100000000000001</v>
      </c>
      <c r="AT2605">
        <f t="shared" si="1333"/>
        <v>1.369</v>
      </c>
      <c r="AU2605" s="43">
        <f t="shared" si="1348"/>
        <v>42505</v>
      </c>
      <c r="AV2605" s="43">
        <f t="shared" si="1334"/>
        <v>42643</v>
      </c>
      <c r="AW2605" s="45">
        <f t="shared" si="1349"/>
        <v>0.68269230769230771</v>
      </c>
      <c r="AX2605" s="45">
        <f t="shared" si="1350"/>
        <v>1.5361169652265543</v>
      </c>
      <c r="AY2605" s="47">
        <f t="shared" si="1351"/>
        <v>101.4172357479073</v>
      </c>
      <c r="AZ2605" s="47">
        <f t="shared" si="1352"/>
        <v>128.4216040658838</v>
      </c>
      <c r="BA2605" s="43"/>
      <c r="BC2605" s="2">
        <v>42461</v>
      </c>
      <c r="BD2605" t="str">
        <v>912828VS</v>
      </c>
      <c r="BE2605">
        <v>-19.1233</v>
      </c>
      <c r="BF2605">
        <v>0.81037999999999999</v>
      </c>
      <c r="BG2605">
        <v>0.81389999999999996</v>
      </c>
      <c r="BH2605">
        <v>129.359375</v>
      </c>
      <c r="BI2605">
        <f>VLOOKUP(BD2605,工作表1!$K$3:$L$1000,2,FALSE)</f>
        <v>2.5</v>
      </c>
      <c r="BJ2605" t="str">
        <f>VLOOKUP(BD2605,工作表1!$K$3:$M$1000,3,FALSE)</f>
        <v>2023/8/15</v>
      </c>
      <c r="BK2605">
        <f t="shared" si="1335"/>
        <v>0.38400000000000001</v>
      </c>
      <c r="BL2605">
        <f t="shared" si="1336"/>
        <v>2.1160000000000001</v>
      </c>
      <c r="BM2605" s="43">
        <f t="shared" si="1353"/>
        <v>42597</v>
      </c>
      <c r="BN2605" s="43">
        <f t="shared" si="1337"/>
        <v>42734</v>
      </c>
      <c r="BO2605" s="45">
        <f t="shared" si="1354"/>
        <v>0.33653846153846151</v>
      </c>
      <c r="BP2605" s="45">
        <f t="shared" si="1355"/>
        <v>2.1858535300316122</v>
      </c>
      <c r="BQ2605" s="47">
        <f t="shared" si="1356"/>
        <v>106.47610152955704</v>
      </c>
      <c r="BR2605" s="47">
        <f t="shared" si="1357"/>
        <v>127.06223563625944</v>
      </c>
    </row>
    <row r="2606" spans="6:70" x14ac:dyDescent="0.25">
      <c r="F2606" s="2">
        <v>42548</v>
      </c>
      <c r="G2606">
        <v>0.35949999999999999</v>
      </c>
      <c r="H2606" s="43">
        <v>42587</v>
      </c>
      <c r="I2606">
        <v>1.4104000000000001</v>
      </c>
      <c r="L2606" s="2">
        <v>42461</v>
      </c>
      <c r="M2606" t="str">
        <v>912828N3</v>
      </c>
      <c r="N2606">
        <v>-4.9347000000000003</v>
      </c>
      <c r="O2606">
        <v>0.67159000000000002</v>
      </c>
      <c r="P2606">
        <v>0.79390000000000005</v>
      </c>
      <c r="Q2606">
        <v>130.296875</v>
      </c>
      <c r="R2606">
        <f>VLOOKUP(M2606,工作表1!$A$3:$B$1000,2,FALSE)</f>
        <v>2.125</v>
      </c>
      <c r="S2606" t="str">
        <f>VLOOKUP(M2606,工作表1!$A$3:$C$1000,3,FALSE)</f>
        <v>2022/12/31</v>
      </c>
      <c r="T2606">
        <f t="shared" si="1327"/>
        <v>0.38400000000000001</v>
      </c>
      <c r="U2606">
        <f t="shared" si="1326"/>
        <v>1.7410000000000001</v>
      </c>
      <c r="V2606" s="43">
        <f t="shared" si="1338"/>
        <v>42551</v>
      </c>
      <c r="W2606" s="43">
        <f t="shared" si="1328"/>
        <v>42551</v>
      </c>
      <c r="X2606" s="45">
        <f t="shared" si="1339"/>
        <v>0.55460164835164838</v>
      </c>
      <c r="Y2606" s="45">
        <f t="shared" si="1340"/>
        <v>1.0611084976667169</v>
      </c>
      <c r="Z2606" s="47">
        <f t="shared" si="1341"/>
        <v>103.77208776508651</v>
      </c>
      <c r="AA2606" s="47">
        <f t="shared" si="1342"/>
        <v>129.46975701455298</v>
      </c>
      <c r="AB2606" s="45">
        <f t="shared" si="1343"/>
        <v>1.5402</v>
      </c>
      <c r="AC2606" s="2" t="str">
        <f t="shared" si="1329"/>
        <v>TY1</v>
      </c>
      <c r="AD2606">
        <f t="shared" si="1330"/>
        <v>130.296875</v>
      </c>
      <c r="AE2606">
        <f t="shared" si="1331"/>
        <v>130.1875</v>
      </c>
      <c r="AF2606" s="49">
        <f t="shared" si="1358"/>
        <v>0.109375</v>
      </c>
      <c r="AG2606" s="3">
        <f t="shared" si="1344"/>
        <v>129.46975701455298</v>
      </c>
      <c r="AH2606">
        <f t="shared" si="1345"/>
        <v>128.24754956488169</v>
      </c>
      <c r="AI2606" s="51">
        <f t="shared" si="1346"/>
        <v>1.2222074496712878</v>
      </c>
      <c r="AJ2606" s="52">
        <f t="shared" si="1347"/>
        <v>1.1128324496712878</v>
      </c>
      <c r="AK2606" s="2">
        <v>42461</v>
      </c>
      <c r="AL2606" t="str">
        <v>912828VB</v>
      </c>
      <c r="AM2606">
        <v>-2.1520999999999999</v>
      </c>
      <c r="AN2606">
        <v>0.63851999999999998</v>
      </c>
      <c r="AO2606">
        <v>0.77400000000000002</v>
      </c>
      <c r="AP2606">
        <v>130.1875</v>
      </c>
      <c r="AQ2606">
        <f>VLOOKUP(AL2606,工作表1!$F$3:$G$1000,2,FALSE)</f>
        <v>1.75</v>
      </c>
      <c r="AR2606" t="str">
        <f>VLOOKUP(AL2606,工作表1!$F$3:$H$1000,3,FALSE)</f>
        <v>2023/5/15</v>
      </c>
      <c r="AS2606">
        <f t="shared" si="1332"/>
        <v>0.38400000000000001</v>
      </c>
      <c r="AT2606">
        <f t="shared" si="1333"/>
        <v>1.3660000000000001</v>
      </c>
      <c r="AU2606" s="43">
        <f t="shared" si="1348"/>
        <v>42505</v>
      </c>
      <c r="AV2606" s="43">
        <f t="shared" si="1334"/>
        <v>42643</v>
      </c>
      <c r="AW2606" s="45">
        <f t="shared" si="1349"/>
        <v>0.67788461538461542</v>
      </c>
      <c r="AX2606" s="45">
        <f t="shared" si="1350"/>
        <v>1.5361037934668071</v>
      </c>
      <c r="AY2606" s="47">
        <f t="shared" si="1351"/>
        <v>101.29236811207689</v>
      </c>
      <c r="AZ2606" s="47">
        <f t="shared" si="1352"/>
        <v>128.24754956488169</v>
      </c>
      <c r="BA2606" s="43"/>
      <c r="BC2606" s="2">
        <v>42460</v>
      </c>
      <c r="BD2606" t="str">
        <v>912828VS</v>
      </c>
      <c r="BE2606">
        <v>-19.206199999999999</v>
      </c>
      <c r="BF2606">
        <v>0.80479000000000001</v>
      </c>
      <c r="BG2606">
        <v>0.81389999999999996</v>
      </c>
      <c r="BH2606">
        <v>129.453125</v>
      </c>
      <c r="BI2606">
        <f>VLOOKUP(BD2606,工作表1!$K$3:$L$1000,2,FALSE)</f>
        <v>2.5</v>
      </c>
      <c r="BJ2606" t="str">
        <f>VLOOKUP(BD2606,工作表1!$K$3:$M$1000,3,FALSE)</f>
        <v>2023/8/15</v>
      </c>
      <c r="BK2606">
        <f t="shared" si="1335"/>
        <v>0.38200000000000001</v>
      </c>
      <c r="BL2606">
        <f t="shared" si="1336"/>
        <v>2.1179999999999999</v>
      </c>
      <c r="BM2606" s="43">
        <f t="shared" si="1353"/>
        <v>42597</v>
      </c>
      <c r="BN2606" s="43">
        <f t="shared" si="1337"/>
        <v>42734</v>
      </c>
      <c r="BO2606" s="45">
        <f t="shared" si="1354"/>
        <v>0.31593406593406592</v>
      </c>
      <c r="BP2606" s="45">
        <f t="shared" si="1355"/>
        <v>2.185797079632696</v>
      </c>
      <c r="BQ2606" s="47">
        <f t="shared" si="1356"/>
        <v>106.57463018091912</v>
      </c>
      <c r="BR2606" s="47">
        <f t="shared" si="1357"/>
        <v>127.13965342819922</v>
      </c>
    </row>
    <row r="2607" spans="6:70" x14ac:dyDescent="0.25">
      <c r="F2607" s="2">
        <v>42545</v>
      </c>
      <c r="G2607">
        <v>0.35088000000000003</v>
      </c>
      <c r="H2607" s="43">
        <v>42586</v>
      </c>
      <c r="I2607">
        <v>1.3063</v>
      </c>
      <c r="L2607" s="2">
        <v>42460</v>
      </c>
      <c r="M2607" t="str">
        <v>912828N3</v>
      </c>
      <c r="N2607">
        <v>-4.8597000000000001</v>
      </c>
      <c r="O2607">
        <v>0.64180000000000004</v>
      </c>
      <c r="P2607">
        <v>0.79390000000000005</v>
      </c>
      <c r="Q2607">
        <v>130.390625</v>
      </c>
      <c r="R2607">
        <f>VLOOKUP(M2607,工作表1!$A$3:$B$1000,2,FALSE)</f>
        <v>2.125</v>
      </c>
      <c r="S2607" t="str">
        <f>VLOOKUP(M2607,工作表1!$A$3:$C$1000,3,FALSE)</f>
        <v>2022/12/31</v>
      </c>
      <c r="T2607">
        <f t="shared" si="1327"/>
        <v>0.38200000000000001</v>
      </c>
      <c r="U2607">
        <f t="shared" si="1326"/>
        <v>1.7429999999999999</v>
      </c>
      <c r="V2607" s="43">
        <f t="shared" si="1338"/>
        <v>42551</v>
      </c>
      <c r="W2607" s="43">
        <f t="shared" si="1328"/>
        <v>42551</v>
      </c>
      <c r="X2607" s="45">
        <f t="shared" si="1339"/>
        <v>0.53708791208791207</v>
      </c>
      <c r="Y2607" s="45">
        <f t="shared" si="1340"/>
        <v>1.0610605148276382</v>
      </c>
      <c r="Z2607" s="47">
        <f t="shared" si="1341"/>
        <v>103.86984617725457</v>
      </c>
      <c r="AA2607" s="47">
        <f t="shared" si="1342"/>
        <v>129.54943552360004</v>
      </c>
      <c r="AB2607" s="45">
        <f t="shared" si="1343"/>
        <v>1.5330999999999999</v>
      </c>
      <c r="AC2607" s="2" t="str">
        <f t="shared" si="1329"/>
        <v>TY2</v>
      </c>
      <c r="AD2607">
        <f t="shared" si="1330"/>
        <v>130.28125</v>
      </c>
      <c r="AE2607">
        <f t="shared" si="1331"/>
        <v>129.046875</v>
      </c>
      <c r="AF2607" s="49">
        <f t="shared" si="1358"/>
        <v>1.234375</v>
      </c>
      <c r="AG2607" s="3">
        <f t="shared" si="1344"/>
        <v>128.34886239925822</v>
      </c>
      <c r="AH2607">
        <f t="shared" si="1345"/>
        <v>126.72156701631928</v>
      </c>
      <c r="AI2607" s="51">
        <f t="shared" si="1346"/>
        <v>1.6272953829389394</v>
      </c>
      <c r="AJ2607" s="52">
        <f t="shared" si="1347"/>
        <v>0.39292038293893938</v>
      </c>
      <c r="AK2607" s="2">
        <v>42460</v>
      </c>
      <c r="AL2607" t="str">
        <v>912828VB</v>
      </c>
      <c r="AM2607">
        <v>-1.2906</v>
      </c>
      <c r="AN2607">
        <v>0.58367000000000002</v>
      </c>
      <c r="AO2607">
        <v>0.77400000000000002</v>
      </c>
      <c r="AP2607">
        <v>130.28125</v>
      </c>
      <c r="AQ2607">
        <f>VLOOKUP(AL2607,工作表1!$F$3:$G$1000,2,FALSE)</f>
        <v>1.75</v>
      </c>
      <c r="AR2607" t="str">
        <f>VLOOKUP(AL2607,工作表1!$F$3:$H$1000,3,FALSE)</f>
        <v>2023/5/15</v>
      </c>
      <c r="AS2607">
        <f t="shared" si="1332"/>
        <v>0.38200000000000001</v>
      </c>
      <c r="AT2607">
        <f t="shared" si="1333"/>
        <v>1.3679999999999999</v>
      </c>
      <c r="AU2607" s="43">
        <f t="shared" si="1348"/>
        <v>42505</v>
      </c>
      <c r="AV2607" s="43">
        <f t="shared" si="1334"/>
        <v>42643</v>
      </c>
      <c r="AW2607" s="45">
        <f t="shared" si="1349"/>
        <v>0.66346153846153844</v>
      </c>
      <c r="AX2607" s="45">
        <f t="shared" si="1350"/>
        <v>1.536064278187566</v>
      </c>
      <c r="AY2607" s="47">
        <f t="shared" si="1351"/>
        <v>101.40579700083104</v>
      </c>
      <c r="AZ2607" s="47">
        <f t="shared" si="1352"/>
        <v>128.34886239925822</v>
      </c>
      <c r="BA2607" s="43"/>
      <c r="BC2607" s="2">
        <v>42459</v>
      </c>
      <c r="BD2607" t="str">
        <v>912828VS</v>
      </c>
      <c r="BE2607">
        <v>-19.3445</v>
      </c>
      <c r="BF2607">
        <v>0.80976000000000004</v>
      </c>
      <c r="BG2607">
        <v>0.81389999999999996</v>
      </c>
      <c r="BH2607">
        <v>129.046875</v>
      </c>
      <c r="BI2607">
        <f>VLOOKUP(BD2607,工作表1!$K$3:$L$1000,2,FALSE)</f>
        <v>2.5</v>
      </c>
      <c r="BJ2607" t="str">
        <f>VLOOKUP(BD2607,工作表1!$K$3:$M$1000,3,FALSE)</f>
        <v>2023/8/15</v>
      </c>
      <c r="BK2607">
        <f t="shared" si="1335"/>
        <v>0.38100000000000001</v>
      </c>
      <c r="BL2607">
        <f t="shared" si="1336"/>
        <v>2.1189999999999998</v>
      </c>
      <c r="BM2607" s="43">
        <f t="shared" si="1353"/>
        <v>42597</v>
      </c>
      <c r="BN2607" s="43">
        <f t="shared" si="1337"/>
        <v>42734</v>
      </c>
      <c r="BO2607" s="45">
        <f t="shared" si="1354"/>
        <v>0.30906593406593408</v>
      </c>
      <c r="BP2607" s="45">
        <f t="shared" si="1355"/>
        <v>2.1857782628330575</v>
      </c>
      <c r="BQ2607" s="47">
        <f t="shared" si="1356"/>
        <v>106.24645019823522</v>
      </c>
      <c r="BR2607" s="47">
        <f t="shared" si="1357"/>
        <v>126.72156701631928</v>
      </c>
    </row>
    <row r="2608" spans="6:70" x14ac:dyDescent="0.25">
      <c r="F2608" s="2">
        <v>42544</v>
      </c>
      <c r="G2608">
        <v>0.39450000000000002</v>
      </c>
      <c r="H2608" s="43">
        <v>42585</v>
      </c>
      <c r="I2608">
        <v>1.3533999999999999</v>
      </c>
      <c r="L2608" s="2">
        <v>42459</v>
      </c>
      <c r="M2608" t="str">
        <v>912828N3</v>
      </c>
      <c r="N2608">
        <v>-5.0156999999999998</v>
      </c>
      <c r="O2608">
        <v>0.65559000000000001</v>
      </c>
      <c r="P2608">
        <v>0.79390000000000005</v>
      </c>
      <c r="Q2608">
        <v>130.015625</v>
      </c>
      <c r="R2608">
        <f>VLOOKUP(M2608,工作表1!$A$3:$B$1000,2,FALSE)</f>
        <v>2.125</v>
      </c>
      <c r="S2608" t="str">
        <f>VLOOKUP(M2608,工作表1!$A$3:$C$1000,3,FALSE)</f>
        <v>2022/12/31</v>
      </c>
      <c r="T2608">
        <f t="shared" si="1327"/>
        <v>0.38100000000000001</v>
      </c>
      <c r="U2608">
        <f t="shared" si="1326"/>
        <v>1.744</v>
      </c>
      <c r="V2608" s="43">
        <f t="shared" si="1338"/>
        <v>42551</v>
      </c>
      <c r="W2608" s="43">
        <f t="shared" si="1328"/>
        <v>42551</v>
      </c>
      <c r="X2608" s="45">
        <f t="shared" si="1339"/>
        <v>0.53125</v>
      </c>
      <c r="Y2608" s="45">
        <f t="shared" si="1340"/>
        <v>1.0610445205479451</v>
      </c>
      <c r="Z2608" s="47">
        <f t="shared" si="1341"/>
        <v>103.57288765972639</v>
      </c>
      <c r="AA2608" s="47">
        <f t="shared" si="1342"/>
        <v>129.16078363779573</v>
      </c>
      <c r="AB2608" s="45">
        <f t="shared" si="1343"/>
        <v>1.5812999999999999</v>
      </c>
      <c r="AC2608" s="2" t="str">
        <f t="shared" si="1329"/>
        <v>TY2</v>
      </c>
      <c r="AD2608">
        <f t="shared" si="1330"/>
        <v>129.875</v>
      </c>
      <c r="AE2608">
        <f t="shared" si="1331"/>
        <v>129</v>
      </c>
      <c r="AF2608" s="49">
        <f t="shared" si="1358"/>
        <v>0.875</v>
      </c>
      <c r="AG2608" s="3">
        <f t="shared" si="1344"/>
        <v>127.90921438176009</v>
      </c>
      <c r="AH2608">
        <f t="shared" si="1345"/>
        <v>126.72853764218247</v>
      </c>
      <c r="AI2608" s="51">
        <f t="shared" si="1346"/>
        <v>1.1806767395776205</v>
      </c>
      <c r="AJ2608" s="52">
        <f t="shared" si="1347"/>
        <v>0.30567673957762054</v>
      </c>
      <c r="AK2608" s="2">
        <v>42459</v>
      </c>
      <c r="AL2608" t="str">
        <v>912828VB</v>
      </c>
      <c r="AM2608">
        <v>-1.8638999999999999</v>
      </c>
      <c r="AN2608">
        <v>0.61836999999999998</v>
      </c>
      <c r="AO2608">
        <v>0.77400000000000002</v>
      </c>
      <c r="AP2608">
        <v>129.875</v>
      </c>
      <c r="AQ2608">
        <f>VLOOKUP(AL2608,工作表1!$F$3:$G$1000,2,FALSE)</f>
        <v>1.75</v>
      </c>
      <c r="AR2608" t="str">
        <f>VLOOKUP(AL2608,工作表1!$F$3:$H$1000,3,FALSE)</f>
        <v>2023/5/15</v>
      </c>
      <c r="AS2608">
        <f t="shared" si="1332"/>
        <v>0.38100000000000001</v>
      </c>
      <c r="AT2608">
        <f t="shared" si="1333"/>
        <v>1.369</v>
      </c>
      <c r="AU2608" s="43">
        <f t="shared" si="1348"/>
        <v>42505</v>
      </c>
      <c r="AV2608" s="43">
        <f t="shared" si="1334"/>
        <v>42643</v>
      </c>
      <c r="AW2608" s="45">
        <f t="shared" si="1349"/>
        <v>0.65865384615384615</v>
      </c>
      <c r="AX2608" s="45">
        <f t="shared" si="1350"/>
        <v>1.5360511064278188</v>
      </c>
      <c r="AY2608" s="47">
        <f t="shared" si="1351"/>
        <v>101.07735720545492</v>
      </c>
      <c r="AZ2608" s="47">
        <f t="shared" si="1352"/>
        <v>127.90921438176009</v>
      </c>
      <c r="BA2608" s="43"/>
      <c r="BC2608" s="2">
        <v>42458</v>
      </c>
      <c r="BD2608" t="str">
        <v>912828VS</v>
      </c>
      <c r="BE2608">
        <v>-17.837599999999998</v>
      </c>
      <c r="BF2608">
        <v>0.74877000000000005</v>
      </c>
      <c r="BG2608">
        <v>0.81389999999999996</v>
      </c>
      <c r="BH2608">
        <v>129</v>
      </c>
      <c r="BI2608">
        <f>VLOOKUP(BD2608,工作表1!$K$3:$L$1000,2,FALSE)</f>
        <v>2.5</v>
      </c>
      <c r="BJ2608" t="str">
        <f>VLOOKUP(BD2608,工作表1!$K$3:$M$1000,3,FALSE)</f>
        <v>2023/8/15</v>
      </c>
      <c r="BK2608">
        <f t="shared" si="1335"/>
        <v>0.38200000000000001</v>
      </c>
      <c r="BL2608">
        <f t="shared" si="1336"/>
        <v>2.1179999999999999</v>
      </c>
      <c r="BM2608" s="43">
        <f t="shared" si="1353"/>
        <v>42597</v>
      </c>
      <c r="BN2608" s="43">
        <f t="shared" si="1337"/>
        <v>42734</v>
      </c>
      <c r="BO2608" s="45">
        <f t="shared" si="1354"/>
        <v>0.30219780219780218</v>
      </c>
      <c r="BP2608" s="45">
        <f t="shared" si="1355"/>
        <v>2.1857594460334187</v>
      </c>
      <c r="BQ2608" s="47">
        <f t="shared" si="1356"/>
        <v>106.26270191634826</v>
      </c>
      <c r="BR2608" s="47">
        <f t="shared" si="1357"/>
        <v>126.72853764218247</v>
      </c>
    </row>
    <row r="2609" spans="6:70" x14ac:dyDescent="0.25">
      <c r="F2609" s="2">
        <v>42543</v>
      </c>
      <c r="G2609">
        <v>0.38622000000000001</v>
      </c>
      <c r="H2609" s="43">
        <v>42584</v>
      </c>
      <c r="I2609">
        <v>1.3723000000000001</v>
      </c>
      <c r="L2609" s="2">
        <v>42458</v>
      </c>
      <c r="M2609" t="str">
        <v>912828N3</v>
      </c>
      <c r="N2609">
        <v>-4.8</v>
      </c>
      <c r="O2609">
        <v>0.62382000000000004</v>
      </c>
      <c r="P2609">
        <v>0.79390000000000005</v>
      </c>
      <c r="Q2609">
        <v>130</v>
      </c>
      <c r="R2609">
        <f>VLOOKUP(M2609,工作表1!$A$3:$B$1000,2,FALSE)</f>
        <v>2.125</v>
      </c>
      <c r="S2609" t="str">
        <f>VLOOKUP(M2609,工作表1!$A$3:$C$1000,3,FALSE)</f>
        <v>2022/12/31</v>
      </c>
      <c r="T2609">
        <f t="shared" si="1327"/>
        <v>0.38200000000000001</v>
      </c>
      <c r="U2609">
        <f t="shared" si="1326"/>
        <v>1.7429999999999999</v>
      </c>
      <c r="V2609" s="43">
        <f t="shared" si="1338"/>
        <v>42551</v>
      </c>
      <c r="W2609" s="43">
        <f t="shared" si="1328"/>
        <v>42551</v>
      </c>
      <c r="X2609" s="45">
        <f t="shared" si="1339"/>
        <v>0.52541208791208793</v>
      </c>
      <c r="Y2609" s="45">
        <f t="shared" si="1340"/>
        <v>1.0610285262682524</v>
      </c>
      <c r="Z2609" s="47">
        <f t="shared" si="1341"/>
        <v>103.57305426346021</v>
      </c>
      <c r="AA2609" s="47">
        <f t="shared" si="1342"/>
        <v>129.14702868714389</v>
      </c>
      <c r="AB2609" s="45">
        <f t="shared" si="1343"/>
        <v>1.5837000000000001</v>
      </c>
      <c r="AC2609" s="2" t="str">
        <f t="shared" si="1329"/>
        <v>TY2</v>
      </c>
      <c r="AD2609">
        <f t="shared" si="1330"/>
        <v>129.828125</v>
      </c>
      <c r="AE2609">
        <f t="shared" si="1331"/>
        <v>129.203125</v>
      </c>
      <c r="AF2609" s="49">
        <f t="shared" si="1358"/>
        <v>0.625</v>
      </c>
      <c r="AG2609" s="3">
        <f t="shared" si="1344"/>
        <v>127.89595169792211</v>
      </c>
      <c r="AH2609">
        <f t="shared" si="1345"/>
        <v>126.06140808592657</v>
      </c>
      <c r="AI2609" s="51">
        <f t="shared" si="1346"/>
        <v>1.8345436119955423</v>
      </c>
      <c r="AJ2609" s="52">
        <f t="shared" si="1347"/>
        <v>1.2095436119955423</v>
      </c>
      <c r="AK2609" s="2">
        <v>42458</v>
      </c>
      <c r="AL2609" t="str">
        <v>912828VB</v>
      </c>
      <c r="AM2609">
        <v>-0.8115</v>
      </c>
      <c r="AN2609">
        <v>0.55408999999999997</v>
      </c>
      <c r="AO2609">
        <v>0.77400000000000002</v>
      </c>
      <c r="AP2609">
        <v>129.828125</v>
      </c>
      <c r="AQ2609">
        <f>VLOOKUP(AL2609,工作表1!$F$3:$G$1000,2,FALSE)</f>
        <v>1.75</v>
      </c>
      <c r="AR2609" t="str">
        <f>VLOOKUP(AL2609,工作表1!$F$3:$H$1000,3,FALSE)</f>
        <v>2023/5/15</v>
      </c>
      <c r="AS2609">
        <f t="shared" si="1332"/>
        <v>0.38200000000000001</v>
      </c>
      <c r="AT2609">
        <f t="shared" si="1333"/>
        <v>1.3679999999999999</v>
      </c>
      <c r="AU2609" s="43">
        <f t="shared" si="1348"/>
        <v>42505</v>
      </c>
      <c r="AV2609" s="43">
        <f t="shared" si="1334"/>
        <v>42643</v>
      </c>
      <c r="AW2609" s="45">
        <f t="shared" si="1349"/>
        <v>0.65384615384615385</v>
      </c>
      <c r="AX2609" s="45">
        <f t="shared" si="1350"/>
        <v>1.5360379346680717</v>
      </c>
      <c r="AY2609" s="47">
        <f t="shared" si="1351"/>
        <v>101.07792299166509</v>
      </c>
      <c r="AZ2609" s="47">
        <f t="shared" si="1352"/>
        <v>127.89595169792211</v>
      </c>
      <c r="BA2609" s="43"/>
      <c r="BC2609" s="2">
        <v>42457</v>
      </c>
      <c r="BD2609" t="str">
        <v>912828VS</v>
      </c>
      <c r="BE2609">
        <v>-28.340199999999999</v>
      </c>
      <c r="BF2609">
        <v>1.60073</v>
      </c>
      <c r="BG2609">
        <v>0.81389999999999996</v>
      </c>
      <c r="BH2609">
        <v>129.203125</v>
      </c>
      <c r="BI2609">
        <f>VLOOKUP(BD2609,工作表1!$K$3:$L$1000,2,FALSE)</f>
        <v>2.5</v>
      </c>
      <c r="BJ2609" t="str">
        <f>VLOOKUP(BD2609,工作表1!$K$3:$M$1000,3,FALSE)</f>
        <v>2023/8/15</v>
      </c>
      <c r="BK2609">
        <f t="shared" si="1335"/>
        <v>0.39100000000000001</v>
      </c>
      <c r="BL2609">
        <f t="shared" si="1336"/>
        <v>2.109</v>
      </c>
      <c r="BM2609" s="43">
        <f t="shared" si="1353"/>
        <v>42597</v>
      </c>
      <c r="BN2609" s="43">
        <f t="shared" si="1337"/>
        <v>42734</v>
      </c>
      <c r="BO2609" s="45">
        <f t="shared" si="1354"/>
        <v>0.29532967032967034</v>
      </c>
      <c r="BP2609" s="45">
        <f t="shared" si="1355"/>
        <v>2.1857406292337798</v>
      </c>
      <c r="BQ2609" s="47">
        <f t="shared" si="1356"/>
        <v>105.72416460734567</v>
      </c>
      <c r="BR2609" s="47">
        <f t="shared" si="1357"/>
        <v>126.06140808592657</v>
      </c>
    </row>
    <row r="2610" spans="6:70" x14ac:dyDescent="0.25">
      <c r="F2610" s="2">
        <v>42542</v>
      </c>
      <c r="G2610">
        <v>0.38947999999999999</v>
      </c>
      <c r="H2610" s="43">
        <v>42583</v>
      </c>
      <c r="I2610">
        <v>1.3486</v>
      </c>
      <c r="L2610" s="2">
        <v>42457</v>
      </c>
      <c r="M2610" t="str">
        <v>912828N3</v>
      </c>
      <c r="N2610">
        <v>-1.0873999999999999</v>
      </c>
      <c r="O2610">
        <v>0.63192999999999999</v>
      </c>
      <c r="P2610">
        <v>0.79390000000000005</v>
      </c>
      <c r="Q2610">
        <v>129.40625</v>
      </c>
      <c r="R2610">
        <f>VLOOKUP(M2610,工作表1!$A$3:$B$1000,2,FALSE)</f>
        <v>2.125</v>
      </c>
      <c r="S2610" t="str">
        <f>VLOOKUP(M2610,工作表1!$A$3:$C$1000,3,FALSE)</f>
        <v>2022/12/31</v>
      </c>
      <c r="T2610">
        <f t="shared" si="1327"/>
        <v>0.39100000000000001</v>
      </c>
      <c r="U2610">
        <f t="shared" si="1326"/>
        <v>1.734</v>
      </c>
      <c r="V2610" s="43">
        <f t="shared" si="1338"/>
        <v>42551</v>
      </c>
      <c r="W2610" s="43">
        <f t="shared" si="1328"/>
        <v>42551</v>
      </c>
      <c r="X2610" s="45">
        <f t="shared" si="1339"/>
        <v>0.51957417582417575</v>
      </c>
      <c r="Y2610" s="45">
        <f t="shared" si="1340"/>
        <v>1.0610125319885593</v>
      </c>
      <c r="Z2610" s="47">
        <f t="shared" si="1341"/>
        <v>103.09881030230549</v>
      </c>
      <c r="AA2610" s="47">
        <f t="shared" si="1342"/>
        <v>128.53831424201374</v>
      </c>
      <c r="AB2610" s="45">
        <f t="shared" si="1343"/>
        <v>1.6752</v>
      </c>
      <c r="AC2610" s="2" t="str">
        <f t="shared" si="1329"/>
        <v>TY2</v>
      </c>
      <c r="AD2610">
        <f t="shared" si="1330"/>
        <v>129.203125</v>
      </c>
      <c r="AE2610">
        <f t="shared" si="1331"/>
        <v>128.984375</v>
      </c>
      <c r="AF2610" s="49">
        <f t="shared" si="1358"/>
        <v>0.21875</v>
      </c>
      <c r="AG2610" s="3">
        <f t="shared" si="1344"/>
        <v>127.23436002345326</v>
      </c>
      <c r="AH2610">
        <f t="shared" si="1345"/>
        <v>125.88185757808964</v>
      </c>
      <c r="AI2610" s="51">
        <f t="shared" si="1346"/>
        <v>1.3525024453636263</v>
      </c>
      <c r="AJ2610" s="52">
        <f t="shared" si="1347"/>
        <v>1.1337524453636263</v>
      </c>
      <c r="AK2610" s="2">
        <v>42457</v>
      </c>
      <c r="AL2610" t="str">
        <v>912828VB</v>
      </c>
      <c r="AM2610">
        <v>-1.4816</v>
      </c>
      <c r="AN2610">
        <v>0.59458</v>
      </c>
      <c r="AO2610">
        <v>0.77400000000000002</v>
      </c>
      <c r="AP2610">
        <v>129.203125</v>
      </c>
      <c r="AQ2610">
        <f>VLOOKUP(AL2610,工作表1!$F$3:$G$1000,2,FALSE)</f>
        <v>1.75</v>
      </c>
      <c r="AR2610" t="str">
        <f>VLOOKUP(AL2610,工作表1!$F$3:$H$1000,3,FALSE)</f>
        <v>2023/5/15</v>
      </c>
      <c r="AS2610">
        <f t="shared" si="1332"/>
        <v>0.39100000000000001</v>
      </c>
      <c r="AT2610">
        <f t="shared" si="1333"/>
        <v>1.359</v>
      </c>
      <c r="AU2610" s="43">
        <f t="shared" si="1348"/>
        <v>42505</v>
      </c>
      <c r="AV2610" s="43">
        <f t="shared" si="1334"/>
        <v>42643</v>
      </c>
      <c r="AW2610" s="45">
        <f t="shared" si="1349"/>
        <v>0.64903846153846156</v>
      </c>
      <c r="AX2610" s="45">
        <f t="shared" si="1350"/>
        <v>1.5360247629083248</v>
      </c>
      <c r="AY2610" s="47">
        <f t="shared" si="1351"/>
        <v>100.57256547246028</v>
      </c>
      <c r="AZ2610" s="47">
        <f t="shared" si="1352"/>
        <v>127.23436002345326</v>
      </c>
      <c r="BA2610" s="43"/>
      <c r="BC2610" s="2">
        <v>42453</v>
      </c>
      <c r="BD2610" t="str">
        <v>912828VS</v>
      </c>
      <c r="BE2610">
        <v>-36.158900000000003</v>
      </c>
      <c r="BF2610">
        <v>1.5599099999999999</v>
      </c>
      <c r="BG2610">
        <v>0.81389999999999996</v>
      </c>
      <c r="BH2610">
        <v>128.984375</v>
      </c>
      <c r="BI2610">
        <f>VLOOKUP(BD2610,工作表1!$K$3:$L$1000,2,FALSE)</f>
        <v>2.5</v>
      </c>
      <c r="BJ2610" t="str">
        <f>VLOOKUP(BD2610,工作表1!$K$3:$M$1000,3,FALSE)</f>
        <v>2023/8/15</v>
      </c>
      <c r="BK2610">
        <f t="shared" si="1335"/>
        <v>0.39800000000000002</v>
      </c>
      <c r="BL2610">
        <f t="shared" si="1336"/>
        <v>2.1019999999999999</v>
      </c>
      <c r="BM2610" s="43">
        <f t="shared" si="1353"/>
        <v>42597</v>
      </c>
      <c r="BN2610" s="43">
        <f t="shared" si="1337"/>
        <v>42734</v>
      </c>
      <c r="BO2610" s="45">
        <f t="shared" si="1354"/>
        <v>0.28846153846153849</v>
      </c>
      <c r="BP2610" s="45">
        <f t="shared" si="1355"/>
        <v>2.1857218124341413</v>
      </c>
      <c r="BQ2610" s="47">
        <f t="shared" si="1356"/>
        <v>105.58395677474019</v>
      </c>
      <c r="BR2610" s="47">
        <f t="shared" si="1357"/>
        <v>125.88185757808964</v>
      </c>
    </row>
    <row r="2611" spans="6:70" x14ac:dyDescent="0.25">
      <c r="F2611" s="2">
        <v>42541</v>
      </c>
      <c r="G2611">
        <v>0.38551000000000002</v>
      </c>
      <c r="H2611" s="43">
        <v>42580</v>
      </c>
      <c r="I2611">
        <v>1.2875000000000001</v>
      </c>
      <c r="L2611" s="2">
        <v>42453</v>
      </c>
      <c r="M2611" t="str">
        <v>912828N3</v>
      </c>
      <c r="N2611">
        <v>-4.4143999999999997</v>
      </c>
      <c r="O2611">
        <v>0.67562</v>
      </c>
      <c r="P2611">
        <v>0.79390000000000005</v>
      </c>
      <c r="Q2611">
        <v>129.21875</v>
      </c>
      <c r="R2611">
        <f>VLOOKUP(M2611,工作表1!$A$3:$B$1000,2,FALSE)</f>
        <v>2.125</v>
      </c>
      <c r="S2611" t="str">
        <f>VLOOKUP(M2611,工作表1!$A$3:$C$1000,3,FALSE)</f>
        <v>2022/12/31</v>
      </c>
      <c r="T2611">
        <f t="shared" si="1327"/>
        <v>0.39800000000000002</v>
      </c>
      <c r="U2611">
        <f t="shared" si="1326"/>
        <v>1.7269999999999999</v>
      </c>
      <c r="V2611" s="43">
        <f t="shared" si="1338"/>
        <v>42551</v>
      </c>
      <c r="W2611" s="43">
        <f t="shared" si="1328"/>
        <v>42551</v>
      </c>
      <c r="X2611" s="45">
        <f t="shared" si="1339"/>
        <v>0.51373626373626369</v>
      </c>
      <c r="Y2611" s="45">
        <f t="shared" si="1340"/>
        <v>1.0609965377088664</v>
      </c>
      <c r="Z2611" s="47">
        <f t="shared" si="1341"/>
        <v>102.9418101492369</v>
      </c>
      <c r="AA2611" s="47">
        <f t="shared" si="1342"/>
        <v>128.32860670690238</v>
      </c>
      <c r="AB2611" s="45">
        <f t="shared" si="1343"/>
        <v>1.6896</v>
      </c>
      <c r="AC2611" s="2" t="str">
        <f t="shared" si="1329"/>
        <v>TY2</v>
      </c>
      <c r="AD2611">
        <f t="shared" si="1330"/>
        <v>128.984375</v>
      </c>
      <c r="AE2611">
        <f t="shared" si="1331"/>
        <v>129.109375</v>
      </c>
      <c r="AF2611" s="49">
        <f t="shared" si="1358"/>
        <v>-0.125</v>
      </c>
      <c r="AG2611" s="3">
        <f t="shared" si="1344"/>
        <v>127.04447890255273</v>
      </c>
      <c r="AH2611">
        <f t="shared" si="1345"/>
        <v>125.99532434839681</v>
      </c>
      <c r="AI2611" s="51">
        <f t="shared" si="1346"/>
        <v>1.0491545541559191</v>
      </c>
      <c r="AJ2611" s="52">
        <f t="shared" si="1347"/>
        <v>1.1741545541559191</v>
      </c>
      <c r="AK2611" s="2">
        <v>42453</v>
      </c>
      <c r="AL2611" t="str">
        <v>912828VB</v>
      </c>
      <c r="AM2611">
        <v>-6.3136999999999999</v>
      </c>
      <c r="AN2611">
        <v>0.54522999999999999</v>
      </c>
      <c r="AO2611">
        <v>0.77400000000000002</v>
      </c>
      <c r="AP2611">
        <v>128.984375</v>
      </c>
      <c r="AQ2611">
        <f>VLOOKUP(AL2611,工作表1!$F$3:$G$1000,2,FALSE)</f>
        <v>1.75</v>
      </c>
      <c r="AR2611" t="str">
        <f>VLOOKUP(AL2611,工作表1!$F$3:$H$1000,3,FALSE)</f>
        <v>2023/5/15</v>
      </c>
      <c r="AS2611">
        <f t="shared" si="1332"/>
        <v>0.39800000000000002</v>
      </c>
      <c r="AT2611">
        <f t="shared" si="1333"/>
        <v>1.3519999999999999</v>
      </c>
      <c r="AU2611" s="43">
        <f t="shared" si="1348"/>
        <v>42505</v>
      </c>
      <c r="AV2611" s="43">
        <f t="shared" si="1334"/>
        <v>42643</v>
      </c>
      <c r="AW2611" s="45">
        <f t="shared" si="1349"/>
        <v>0.64423076923076927</v>
      </c>
      <c r="AX2611" s="45">
        <f t="shared" si="1350"/>
        <v>1.5360115911485774</v>
      </c>
      <c r="AY2611" s="47">
        <f t="shared" si="1351"/>
        <v>100.43329525505069</v>
      </c>
      <c r="AZ2611" s="47">
        <f t="shared" si="1352"/>
        <v>127.04447890255273</v>
      </c>
      <c r="BA2611" s="43"/>
      <c r="BC2611" s="2">
        <v>42452</v>
      </c>
      <c r="BD2611" t="str">
        <v>912828VS</v>
      </c>
      <c r="BE2611">
        <v>-27.265699999999999</v>
      </c>
      <c r="BF2611">
        <v>1.54081</v>
      </c>
      <c r="BG2611">
        <v>0.81389999999999996</v>
      </c>
      <c r="BH2611">
        <v>129.109375</v>
      </c>
      <c r="BI2611">
        <f>VLOOKUP(BD2611,工作表1!$K$3:$L$1000,2,FALSE)</f>
        <v>2.5</v>
      </c>
      <c r="BJ2611" t="str">
        <f>VLOOKUP(BD2611,工作表1!$K$3:$M$1000,3,FALSE)</f>
        <v>2023/8/15</v>
      </c>
      <c r="BK2611">
        <f t="shared" si="1335"/>
        <v>0.39600000000000002</v>
      </c>
      <c r="BL2611">
        <f t="shared" si="1336"/>
        <v>2.1040000000000001</v>
      </c>
      <c r="BM2611" s="43">
        <f t="shared" si="1353"/>
        <v>42597</v>
      </c>
      <c r="BN2611" s="43">
        <f t="shared" si="1337"/>
        <v>42734</v>
      </c>
      <c r="BO2611" s="45">
        <f t="shared" si="1354"/>
        <v>0.26098901098901101</v>
      </c>
      <c r="BP2611" s="45">
        <f t="shared" si="1355"/>
        <v>2.1856465452355862</v>
      </c>
      <c r="BQ2611" s="47">
        <f t="shared" si="1356"/>
        <v>105.72304845976289</v>
      </c>
      <c r="BR2611" s="47">
        <f t="shared" si="1357"/>
        <v>125.99532434839681</v>
      </c>
    </row>
    <row r="2612" spans="6:70" x14ac:dyDescent="0.25">
      <c r="F2612" s="2">
        <v>42538</v>
      </c>
      <c r="G2612">
        <v>0.38250000000000001</v>
      </c>
      <c r="H2612" s="43">
        <v>42579</v>
      </c>
      <c r="I2612">
        <v>1.3346</v>
      </c>
      <c r="L2612" s="2">
        <v>42452</v>
      </c>
      <c r="M2612" t="str">
        <v>912828N3</v>
      </c>
      <c r="N2612">
        <v>-1.3073999999999999</v>
      </c>
      <c r="O2612">
        <v>0.64993999999999996</v>
      </c>
      <c r="P2612">
        <v>0.79390000000000005</v>
      </c>
      <c r="Q2612">
        <v>129.328125</v>
      </c>
      <c r="R2612">
        <f>VLOOKUP(M2612,工作表1!$A$3:$B$1000,2,FALSE)</f>
        <v>2.125</v>
      </c>
      <c r="S2612" t="str">
        <f>VLOOKUP(M2612,工作表1!$A$3:$C$1000,3,FALSE)</f>
        <v>2022/12/31</v>
      </c>
      <c r="T2612">
        <f t="shared" si="1327"/>
        <v>0.39600000000000002</v>
      </c>
      <c r="U2612">
        <f t="shared" si="1326"/>
        <v>1.7290000000000001</v>
      </c>
      <c r="V2612" s="43">
        <f t="shared" si="1338"/>
        <v>42551</v>
      </c>
      <c r="W2612" s="43">
        <f t="shared" si="1328"/>
        <v>42551</v>
      </c>
      <c r="X2612" s="45">
        <f t="shared" si="1339"/>
        <v>0.49038461538461542</v>
      </c>
      <c r="Y2612" s="45">
        <f t="shared" si="1340"/>
        <v>1.060932560590095</v>
      </c>
      <c r="Z2612" s="47">
        <f t="shared" si="1341"/>
        <v>103.05720271906061</v>
      </c>
      <c r="AA2612" s="47">
        <f t="shared" si="1342"/>
        <v>128.41636102837947</v>
      </c>
      <c r="AB2612" s="45">
        <f t="shared" si="1343"/>
        <v>1.6652</v>
      </c>
      <c r="AC2612" s="2" t="str">
        <f t="shared" si="1329"/>
        <v>TY2</v>
      </c>
      <c r="AD2612">
        <f t="shared" si="1330"/>
        <v>129.109375</v>
      </c>
      <c r="AE2612">
        <f t="shared" si="1331"/>
        <v>128.546875</v>
      </c>
      <c r="AF2612" s="49">
        <f t="shared" si="1358"/>
        <v>0.5625</v>
      </c>
      <c r="AG2612" s="3">
        <f t="shared" si="1344"/>
        <v>127.1517640949277</v>
      </c>
      <c r="AH2612">
        <f t="shared" si="1345"/>
        <v>125.42179624077934</v>
      </c>
      <c r="AI2612" s="51">
        <f t="shared" si="1346"/>
        <v>1.7299678541483559</v>
      </c>
      <c r="AJ2612" s="52">
        <f t="shared" si="1347"/>
        <v>1.1674678541483559</v>
      </c>
      <c r="AK2612" s="2">
        <v>42452</v>
      </c>
      <c r="AL2612" t="str">
        <v>912828VB</v>
      </c>
      <c r="AM2612">
        <v>-0.20499999999999999</v>
      </c>
      <c r="AN2612">
        <v>0.51707000000000003</v>
      </c>
      <c r="AO2612">
        <v>0.77400000000000002</v>
      </c>
      <c r="AP2612">
        <v>129.109375</v>
      </c>
      <c r="AQ2612">
        <f>VLOOKUP(AL2612,工作表1!$F$3:$G$1000,2,FALSE)</f>
        <v>1.75</v>
      </c>
      <c r="AR2612" t="str">
        <f>VLOOKUP(AL2612,工作表1!$F$3:$H$1000,3,FALSE)</f>
        <v>2023/5/15</v>
      </c>
      <c r="AS2612">
        <f t="shared" si="1332"/>
        <v>0.39600000000000002</v>
      </c>
      <c r="AT2612">
        <f t="shared" si="1333"/>
        <v>1.3540000000000001</v>
      </c>
      <c r="AU2612" s="43">
        <f t="shared" si="1348"/>
        <v>42505</v>
      </c>
      <c r="AV2612" s="43">
        <f t="shared" si="1334"/>
        <v>42643</v>
      </c>
      <c r="AW2612" s="45">
        <f t="shared" si="1349"/>
        <v>0.625</v>
      </c>
      <c r="AX2612" s="45">
        <f t="shared" si="1350"/>
        <v>1.5359589041095889</v>
      </c>
      <c r="AY2612" s="47">
        <f t="shared" si="1351"/>
        <v>100.56256951906308</v>
      </c>
      <c r="AZ2612" s="47">
        <f t="shared" si="1352"/>
        <v>127.1517640949277</v>
      </c>
      <c r="BA2612" s="43"/>
      <c r="BC2612" s="2">
        <v>42451</v>
      </c>
      <c r="BD2612" t="str">
        <v>912828VS</v>
      </c>
      <c r="BE2612">
        <v>-27.3459</v>
      </c>
      <c r="BF2612">
        <v>1.5446899999999999</v>
      </c>
      <c r="BG2612">
        <v>0.81389999999999996</v>
      </c>
      <c r="BH2612">
        <v>128.546875</v>
      </c>
      <c r="BI2612">
        <f>VLOOKUP(BD2612,工作表1!$K$3:$L$1000,2,FALSE)</f>
        <v>2.5</v>
      </c>
      <c r="BJ2612" t="str">
        <f>VLOOKUP(BD2612,工作表1!$K$3:$M$1000,3,FALSE)</f>
        <v>2023/8/15</v>
      </c>
      <c r="BK2612">
        <f t="shared" si="1335"/>
        <v>0.39300000000000002</v>
      </c>
      <c r="BL2612">
        <f t="shared" si="1336"/>
        <v>2.1070000000000002</v>
      </c>
      <c r="BM2612" s="43">
        <f t="shared" si="1353"/>
        <v>42597</v>
      </c>
      <c r="BN2612" s="43">
        <f t="shared" si="1337"/>
        <v>42734</v>
      </c>
      <c r="BO2612" s="45">
        <f t="shared" si="1354"/>
        <v>0.25412087912087911</v>
      </c>
      <c r="BP2612" s="45">
        <f t="shared" si="1355"/>
        <v>2.1856277284359478</v>
      </c>
      <c r="BQ2612" s="47">
        <f t="shared" si="1356"/>
        <v>105.26990448091824</v>
      </c>
      <c r="BR2612" s="47">
        <f t="shared" si="1357"/>
        <v>125.42179624077934</v>
      </c>
    </row>
    <row r="2613" spans="6:70" x14ac:dyDescent="0.25">
      <c r="F2613" s="2">
        <v>42537</v>
      </c>
      <c r="G2613">
        <v>0.38200000000000001</v>
      </c>
      <c r="H2613" s="43">
        <v>42578</v>
      </c>
      <c r="I2613">
        <v>1.3299000000000001</v>
      </c>
      <c r="L2613" s="2">
        <v>42451</v>
      </c>
      <c r="M2613" t="str">
        <v>912828N3</v>
      </c>
      <c r="N2613">
        <v>-0.9698</v>
      </c>
      <c r="O2613">
        <v>0.61185</v>
      </c>
      <c r="P2613">
        <v>0.79390000000000005</v>
      </c>
      <c r="Q2613">
        <v>128.796875</v>
      </c>
      <c r="R2613">
        <f>VLOOKUP(M2613,工作表1!$A$3:$B$1000,2,FALSE)</f>
        <v>2.125</v>
      </c>
      <c r="S2613" t="str">
        <f>VLOOKUP(M2613,工作表1!$A$3:$C$1000,3,FALSE)</f>
        <v>2022/12/31</v>
      </c>
      <c r="T2613">
        <f t="shared" si="1327"/>
        <v>0.39300000000000002</v>
      </c>
      <c r="U2613">
        <f t="shared" si="1326"/>
        <v>1.732</v>
      </c>
      <c r="V2613" s="43">
        <f t="shared" si="1338"/>
        <v>42551</v>
      </c>
      <c r="W2613" s="43">
        <f t="shared" si="1328"/>
        <v>42551</v>
      </c>
      <c r="X2613" s="45">
        <f t="shared" si="1339"/>
        <v>0.4845467032967033</v>
      </c>
      <c r="Y2613" s="45">
        <f t="shared" si="1340"/>
        <v>1.0609165663104019</v>
      </c>
      <c r="Z2613" s="47">
        <f t="shared" si="1341"/>
        <v>102.65116830578984</v>
      </c>
      <c r="AA2613" s="47">
        <f t="shared" si="1342"/>
        <v>127.8896448661223</v>
      </c>
      <c r="AB2613" s="45">
        <f t="shared" si="1343"/>
        <v>1.7327999999999999</v>
      </c>
      <c r="AC2613" s="2" t="str">
        <f t="shared" si="1329"/>
        <v>TY2</v>
      </c>
      <c r="AD2613">
        <f t="shared" si="1330"/>
        <v>128.546875</v>
      </c>
      <c r="AE2613">
        <f t="shared" si="1331"/>
        <v>128.78125</v>
      </c>
      <c r="AF2613" s="49">
        <f t="shared" si="1358"/>
        <v>-0.234375</v>
      </c>
      <c r="AG2613" s="3">
        <f t="shared" si="1344"/>
        <v>126.54918546527868</v>
      </c>
      <c r="AH2613">
        <f t="shared" si="1345"/>
        <v>125.79322510969851</v>
      </c>
      <c r="AI2613" s="51">
        <f t="shared" si="1346"/>
        <v>0.75596035558017149</v>
      </c>
      <c r="AJ2613" s="52">
        <f t="shared" si="1347"/>
        <v>0.99033535558017149</v>
      </c>
      <c r="AK2613" s="2">
        <v>42451</v>
      </c>
      <c r="AL2613" t="str">
        <v>912828VB</v>
      </c>
      <c r="AM2613">
        <v>-0.92069999999999996</v>
      </c>
      <c r="AN2613">
        <v>0.55918000000000001</v>
      </c>
      <c r="AO2613">
        <v>0.77400000000000002</v>
      </c>
      <c r="AP2613">
        <v>128.546875</v>
      </c>
      <c r="AQ2613">
        <f>VLOOKUP(AL2613,工作表1!$F$3:$G$1000,2,FALSE)</f>
        <v>1.75</v>
      </c>
      <c r="AR2613" t="str">
        <f>VLOOKUP(AL2613,工作表1!$F$3:$H$1000,3,FALSE)</f>
        <v>2023/5/15</v>
      </c>
      <c r="AS2613">
        <f t="shared" si="1332"/>
        <v>0.39300000000000002</v>
      </c>
      <c r="AT2613">
        <f t="shared" si="1333"/>
        <v>1.357</v>
      </c>
      <c r="AU2613" s="43">
        <f t="shared" si="1348"/>
        <v>42505</v>
      </c>
      <c r="AV2613" s="43">
        <f t="shared" si="1334"/>
        <v>42643</v>
      </c>
      <c r="AW2613" s="45">
        <f t="shared" si="1349"/>
        <v>0.62019230769230771</v>
      </c>
      <c r="AX2613" s="45">
        <f t="shared" si="1350"/>
        <v>1.535945732349842</v>
      </c>
      <c r="AY2613" s="47">
        <f t="shared" si="1351"/>
        <v>100.10906587432662</v>
      </c>
      <c r="AZ2613" s="47">
        <f t="shared" si="1352"/>
        <v>126.54918546527868</v>
      </c>
      <c r="BA2613" s="43"/>
      <c r="BC2613" s="2">
        <v>42450</v>
      </c>
      <c r="BD2613" t="str">
        <v>912828VB</v>
      </c>
      <c r="BE2613">
        <v>-8.9350000000000005</v>
      </c>
      <c r="BF2613">
        <v>0.58213000000000004</v>
      </c>
      <c r="BG2613">
        <v>0.77400000000000002</v>
      </c>
      <c r="BH2613">
        <v>128.78125</v>
      </c>
      <c r="BI2613">
        <f>VLOOKUP(BD2613,工作表1!$K$3:$L$1000,2,FALSE)</f>
        <v>1.75</v>
      </c>
      <c r="BJ2613" t="str">
        <f>VLOOKUP(BD2613,工作表1!$K$3:$M$1000,3,FALSE)</f>
        <v>2023/5/15</v>
      </c>
      <c r="BK2613">
        <f t="shared" si="1335"/>
        <v>0.39350000000000002</v>
      </c>
      <c r="BL2613">
        <f t="shared" si="1336"/>
        <v>1.3565</v>
      </c>
      <c r="BM2613" s="43">
        <f t="shared" si="1353"/>
        <v>42505</v>
      </c>
      <c r="BN2613" s="43">
        <f t="shared" si="1337"/>
        <v>42734</v>
      </c>
      <c r="BO2613" s="45">
        <f t="shared" si="1354"/>
        <v>0.61538461538461542</v>
      </c>
      <c r="BP2613" s="45">
        <f t="shared" si="1355"/>
        <v>1.9722339304531087</v>
      </c>
      <c r="BQ2613" s="47">
        <f t="shared" si="1356"/>
        <v>100.56397658117758</v>
      </c>
      <c r="BR2613" s="47">
        <f t="shared" si="1357"/>
        <v>125.79322510969851</v>
      </c>
    </row>
    <row r="2614" spans="6:70" x14ac:dyDescent="0.25">
      <c r="F2614" s="2">
        <v>42536</v>
      </c>
      <c r="G2614">
        <v>0.37504999999999999</v>
      </c>
      <c r="H2614" s="43">
        <v>42577</v>
      </c>
      <c r="I2614">
        <v>1.3915999999999999</v>
      </c>
      <c r="L2614" s="2">
        <v>42450</v>
      </c>
      <c r="M2614" t="str">
        <v>#N/A N/A</v>
      </c>
      <c r="N2614" t="str">
        <v>#N/A N/A</v>
      </c>
      <c r="O2614" t="str">
        <v>#N/A N/A</v>
      </c>
      <c r="P2614" t="str">
        <v>#N/A N/A</v>
      </c>
      <c r="Q2614">
        <v>129.546875</v>
      </c>
      <c r="R2614" t="e">
        <f>VLOOKUP(M2614,工作表1!$A$3:$B$1000,2,FALSE)</f>
        <v>#N/A</v>
      </c>
      <c r="S2614" t="e">
        <f>VLOOKUP(M2614,工作表1!$A$3:$C$1000,3,FALSE)</f>
        <v>#N/A</v>
      </c>
      <c r="T2614">
        <f t="shared" si="1327"/>
        <v>0.39350000000000002</v>
      </c>
      <c r="U2614" t="e">
        <f t="shared" si="1326"/>
        <v>#N/A</v>
      </c>
      <c r="V2614" s="43" t="e">
        <f t="shared" si="1338"/>
        <v>#N/A</v>
      </c>
      <c r="W2614" s="43">
        <f t="shared" si="1328"/>
        <v>42551</v>
      </c>
      <c r="X2614" s="45" t="e">
        <f t="shared" si="1339"/>
        <v>#N/A</v>
      </c>
      <c r="Y2614" s="45" t="e">
        <f t="shared" si="1340"/>
        <v>#N/A</v>
      </c>
      <c r="Z2614" s="47" t="e">
        <f t="shared" si="1341"/>
        <v>#VALUE!</v>
      </c>
      <c r="AA2614" s="47" t="e">
        <f t="shared" si="1342"/>
        <v>#VALUE!</v>
      </c>
      <c r="AB2614" s="45">
        <f t="shared" si="1343"/>
        <v>1.6963999999999999</v>
      </c>
      <c r="AC2614" s="2" t="str">
        <f t="shared" si="1329"/>
        <v>TY2</v>
      </c>
      <c r="AD2614">
        <f t="shared" si="1330"/>
        <v>129.015625</v>
      </c>
      <c r="AE2614">
        <f t="shared" si="1331"/>
        <v>129.03125</v>
      </c>
      <c r="AF2614" s="49">
        <f t="shared" si="1358"/>
        <v>-1.5625E-2</v>
      </c>
      <c r="AG2614" s="3">
        <f t="shared" si="1344"/>
        <v>127.24013697598117</v>
      </c>
      <c r="AH2614">
        <f t="shared" si="1345"/>
        <v>126.27851309908537</v>
      </c>
      <c r="AI2614" s="51">
        <f t="shared" si="1346"/>
        <v>0.96162387689579987</v>
      </c>
      <c r="AJ2614" s="52">
        <f t="shared" si="1347"/>
        <v>0.97724887689579987</v>
      </c>
      <c r="AK2614" s="2">
        <v>42450</v>
      </c>
      <c r="AL2614" t="str">
        <v>912828N3</v>
      </c>
      <c r="AM2614">
        <v>-5.2465000000000002</v>
      </c>
      <c r="AN2614">
        <v>0.63134000000000001</v>
      </c>
      <c r="AO2614">
        <v>0.79390000000000005</v>
      </c>
      <c r="AP2614">
        <v>129.015625</v>
      </c>
      <c r="AQ2614">
        <f>VLOOKUP(AL2614,工作表1!$F$3:$G$1000,2,FALSE)</f>
        <v>2.125</v>
      </c>
      <c r="AR2614" t="str">
        <f>VLOOKUP(AL2614,工作表1!$F$3:$H$1000,3,FALSE)</f>
        <v>2022/12/31</v>
      </c>
      <c r="AS2614">
        <f t="shared" si="1332"/>
        <v>0.39350000000000002</v>
      </c>
      <c r="AT2614">
        <f t="shared" si="1333"/>
        <v>1.7315</v>
      </c>
      <c r="AU2614" s="43">
        <f t="shared" si="1348"/>
        <v>42551</v>
      </c>
      <c r="AV2614" s="43">
        <f t="shared" si="1334"/>
        <v>42643</v>
      </c>
      <c r="AW2614" s="45">
        <f t="shared" si="1349"/>
        <v>0.47870879120879123</v>
      </c>
      <c r="AX2614" s="45">
        <f t="shared" si="1350"/>
        <v>1.5965170103868733</v>
      </c>
      <c r="AY2614" s="47">
        <f t="shared" si="1351"/>
        <v>103.18698328404425</v>
      </c>
      <c r="AZ2614" s="47">
        <f t="shared" si="1352"/>
        <v>127.24013697598117</v>
      </c>
      <c r="BA2614" s="43"/>
      <c r="BC2614" s="2">
        <v>42447</v>
      </c>
      <c r="BD2614" t="str">
        <v>912828VB</v>
      </c>
      <c r="BE2614">
        <v>3.3389000000000002</v>
      </c>
      <c r="BF2614">
        <v>0.33651999999999999</v>
      </c>
      <c r="BG2614">
        <v>0.77400000000000002</v>
      </c>
      <c r="BH2614">
        <v>129.03125</v>
      </c>
      <c r="BI2614">
        <f>VLOOKUP(BD2614,工作表1!$K$3:$L$1000,2,FALSE)</f>
        <v>1.75</v>
      </c>
      <c r="BJ2614" t="str">
        <f>VLOOKUP(BD2614,工作表1!$K$3:$M$1000,3,FALSE)</f>
        <v>2023/5/15</v>
      </c>
      <c r="BK2614">
        <f t="shared" si="1335"/>
        <v>0.38400000000000001</v>
      </c>
      <c r="BL2614">
        <f t="shared" si="1336"/>
        <v>1.3660000000000001</v>
      </c>
      <c r="BM2614" s="43">
        <f t="shared" si="1353"/>
        <v>42505</v>
      </c>
      <c r="BN2614" s="43">
        <f t="shared" si="1337"/>
        <v>42734</v>
      </c>
      <c r="BO2614" s="45">
        <f t="shared" si="1354"/>
        <v>0.61057692307692302</v>
      </c>
      <c r="BP2614" s="45">
        <f t="shared" si="1355"/>
        <v>1.9722207586933616</v>
      </c>
      <c r="BQ2614" s="47">
        <f t="shared" si="1356"/>
        <v>100.9583914217971</v>
      </c>
      <c r="BR2614" s="47">
        <f t="shared" si="1357"/>
        <v>126.27851309908537</v>
      </c>
    </row>
    <row r="2615" spans="6:70" x14ac:dyDescent="0.25">
      <c r="F2615" s="2">
        <v>42535</v>
      </c>
      <c r="G2615">
        <v>0.38962000000000002</v>
      </c>
      <c r="H2615" s="43">
        <v>42576</v>
      </c>
      <c r="I2615">
        <v>1.4011</v>
      </c>
      <c r="L2615" s="2">
        <v>42447</v>
      </c>
      <c r="M2615" t="str">
        <v>912828M8</v>
      </c>
      <c r="N2615">
        <v>1.0318000000000001</v>
      </c>
      <c r="O2615">
        <v>-0.68447999999999998</v>
      </c>
      <c r="P2615">
        <v>0.7873</v>
      </c>
      <c r="Q2615">
        <v>129.859375</v>
      </c>
      <c r="R2615">
        <f>VLOOKUP(M2615,工作表1!$A$3:$B$1000,2,FALSE)</f>
        <v>2</v>
      </c>
      <c r="S2615" t="str">
        <f>VLOOKUP(M2615,工作表1!$A$3:$C$1000,3,FALSE)</f>
        <v>2022/11/30</v>
      </c>
      <c r="T2615">
        <f t="shared" si="1327"/>
        <v>0.38400000000000001</v>
      </c>
      <c r="U2615">
        <f t="shared" si="1326"/>
        <v>1.6160000000000001</v>
      </c>
      <c r="V2615" s="43">
        <f t="shared" si="1338"/>
        <v>42521</v>
      </c>
      <c r="W2615" s="43">
        <f t="shared" si="1328"/>
        <v>42551</v>
      </c>
      <c r="X2615" s="45">
        <f t="shared" si="1339"/>
        <v>0.61538461538461542</v>
      </c>
      <c r="Y2615" s="45">
        <f t="shared" si="1340"/>
        <v>1.1688092729188619</v>
      </c>
      <c r="Z2615" s="47">
        <f t="shared" si="1341"/>
        <v>102.99856548501468</v>
      </c>
      <c r="AA2615" s="47">
        <f t="shared" si="1342"/>
        <v>129.37107008241111</v>
      </c>
      <c r="AB2615" s="45">
        <f t="shared" si="1343"/>
        <v>1.653</v>
      </c>
      <c r="AC2615" s="2" t="str">
        <f t="shared" si="1329"/>
        <v>TY2</v>
      </c>
      <c r="AD2615">
        <f t="shared" si="1330"/>
        <v>129.40625</v>
      </c>
      <c r="AE2615">
        <f t="shared" si="1331"/>
        <v>128.734375</v>
      </c>
      <c r="AF2615" s="49">
        <f t="shared" si="1358"/>
        <v>0.671875</v>
      </c>
      <c r="AG2615" s="3">
        <f t="shared" si="1344"/>
        <v>127.64957282384859</v>
      </c>
      <c r="AH2615">
        <f t="shared" si="1345"/>
        <v>125.92035238053484</v>
      </c>
      <c r="AI2615" s="51">
        <f t="shared" si="1346"/>
        <v>1.7292204433137499</v>
      </c>
      <c r="AJ2615" s="52">
        <f t="shared" si="1347"/>
        <v>1.0573454433137499</v>
      </c>
      <c r="AK2615" s="2">
        <v>42447</v>
      </c>
      <c r="AL2615" t="str">
        <v>912828N3</v>
      </c>
      <c r="AM2615">
        <v>-0.47710000000000002</v>
      </c>
      <c r="AN2615">
        <v>0.58128000000000002</v>
      </c>
      <c r="AO2615">
        <v>0.79390000000000005</v>
      </c>
      <c r="AP2615">
        <v>129.40625</v>
      </c>
      <c r="AQ2615">
        <f>VLOOKUP(AL2615,工作表1!$F$3:$G$1000,2,FALSE)</f>
        <v>2.125</v>
      </c>
      <c r="AR2615" t="str">
        <f>VLOOKUP(AL2615,工作表1!$F$3:$H$1000,3,FALSE)</f>
        <v>2022/12/31</v>
      </c>
      <c r="AS2615">
        <f t="shared" si="1332"/>
        <v>0.38400000000000001</v>
      </c>
      <c r="AT2615">
        <f t="shared" si="1333"/>
        <v>1.7410000000000001</v>
      </c>
      <c r="AU2615" s="43">
        <f t="shared" si="1348"/>
        <v>42551</v>
      </c>
      <c r="AV2615" s="43">
        <f t="shared" si="1334"/>
        <v>42643</v>
      </c>
      <c r="AW2615" s="45">
        <f t="shared" si="1349"/>
        <v>0.47287087912087911</v>
      </c>
      <c r="AX2615" s="45">
        <f t="shared" si="1350"/>
        <v>1.5965010161071806</v>
      </c>
      <c r="AY2615" s="47">
        <f t="shared" si="1351"/>
        <v>103.52843495161139</v>
      </c>
      <c r="AZ2615" s="47">
        <f t="shared" si="1352"/>
        <v>127.64957282384859</v>
      </c>
      <c r="BA2615" s="43"/>
      <c r="BC2615" s="2">
        <v>42446</v>
      </c>
      <c r="BD2615" t="str">
        <v>912828VB</v>
      </c>
      <c r="BE2615">
        <v>3.0253000000000001</v>
      </c>
      <c r="BF2615">
        <v>0.36697000000000002</v>
      </c>
      <c r="BG2615">
        <v>0.77400000000000002</v>
      </c>
      <c r="BH2615">
        <v>128.734375</v>
      </c>
      <c r="BI2615">
        <f>VLOOKUP(BD2615,工作表1!$K$3:$L$1000,2,FALSE)</f>
        <v>1.75</v>
      </c>
      <c r="BJ2615" t="str">
        <f>VLOOKUP(BD2615,工作表1!$K$3:$M$1000,3,FALSE)</f>
        <v>2023/5/15</v>
      </c>
      <c r="BK2615">
        <f t="shared" si="1335"/>
        <v>0.3805</v>
      </c>
      <c r="BL2615">
        <f t="shared" si="1336"/>
        <v>1.3694999999999999</v>
      </c>
      <c r="BM2615" s="43">
        <f t="shared" si="1353"/>
        <v>42505</v>
      </c>
      <c r="BN2615" s="43">
        <f t="shared" si="1337"/>
        <v>42734</v>
      </c>
      <c r="BO2615" s="45">
        <f t="shared" si="1354"/>
        <v>0.59615384615384615</v>
      </c>
      <c r="BP2615" s="45">
        <f t="shared" si="1355"/>
        <v>1.9721812434141199</v>
      </c>
      <c r="BQ2615" s="47">
        <f t="shared" si="1356"/>
        <v>100.71796694725238</v>
      </c>
      <c r="BR2615" s="47">
        <f t="shared" si="1357"/>
        <v>125.92035238053484</v>
      </c>
    </row>
    <row r="2616" spans="6:70" x14ac:dyDescent="0.25">
      <c r="F2616" s="2">
        <v>42534</v>
      </c>
      <c r="G2616">
        <v>0.38788</v>
      </c>
      <c r="H2616" s="43">
        <v>42573</v>
      </c>
      <c r="I2616">
        <v>1.3915999999999999</v>
      </c>
      <c r="L2616" s="2">
        <v>42446</v>
      </c>
      <c r="M2616" t="str">
        <v>912828M8</v>
      </c>
      <c r="N2616">
        <v>0.62680000000000002</v>
      </c>
      <c r="O2616">
        <v>-6.8250000000000005E-2</v>
      </c>
      <c r="P2616">
        <v>0.7873</v>
      </c>
      <c r="Q2616">
        <v>129.5625</v>
      </c>
      <c r="R2616">
        <f>VLOOKUP(M2616,工作表1!$A$3:$B$1000,2,FALSE)</f>
        <v>2</v>
      </c>
      <c r="S2616" t="str">
        <f>VLOOKUP(M2616,工作表1!$A$3:$C$1000,3,FALSE)</f>
        <v>2022/11/30</v>
      </c>
      <c r="T2616">
        <f t="shared" si="1327"/>
        <v>0.3805</v>
      </c>
      <c r="U2616">
        <f t="shared" si="1326"/>
        <v>1.6194999999999999</v>
      </c>
      <c r="V2616" s="43">
        <f t="shared" si="1338"/>
        <v>42521</v>
      </c>
      <c r="W2616" s="43">
        <f t="shared" si="1328"/>
        <v>42551</v>
      </c>
      <c r="X2616" s="45">
        <f t="shared" si="1339"/>
        <v>0.59890109890109888</v>
      </c>
      <c r="Y2616" s="45">
        <f t="shared" si="1340"/>
        <v>1.168764112599729</v>
      </c>
      <c r="Z2616" s="47">
        <f t="shared" si="1341"/>
        <v>102.59515696961799</v>
      </c>
      <c r="AA2616" s="47">
        <f t="shared" si="1342"/>
        <v>128.81420323325142</v>
      </c>
      <c r="AB2616" s="45">
        <f t="shared" si="1343"/>
        <v>1.6840999999999999</v>
      </c>
      <c r="AC2616" s="2" t="str">
        <f t="shared" si="1329"/>
        <v>TY2</v>
      </c>
      <c r="AD2616">
        <f t="shared" si="1330"/>
        <v>129.109375</v>
      </c>
      <c r="AE2616">
        <f t="shared" si="1331"/>
        <v>128.46875</v>
      </c>
      <c r="AF2616" s="49">
        <f t="shared" si="1358"/>
        <v>0.640625</v>
      </c>
      <c r="AG2616" s="3">
        <f t="shared" si="1344"/>
        <v>127.30046663350591</v>
      </c>
      <c r="AH2616">
        <f t="shared" si="1345"/>
        <v>125.58299924783698</v>
      </c>
      <c r="AI2616" s="51">
        <f t="shared" si="1346"/>
        <v>1.7174673856689253</v>
      </c>
      <c r="AJ2616" s="52">
        <f t="shared" si="1347"/>
        <v>1.0768423856689253</v>
      </c>
      <c r="AK2616" s="2">
        <v>42446</v>
      </c>
      <c r="AL2616" t="str">
        <v>912828N3</v>
      </c>
      <c r="AM2616">
        <v>-0.76580000000000004</v>
      </c>
      <c r="AN2616">
        <v>0.62014000000000002</v>
      </c>
      <c r="AO2616">
        <v>0.79390000000000005</v>
      </c>
      <c r="AP2616">
        <v>129.109375</v>
      </c>
      <c r="AQ2616">
        <f>VLOOKUP(AL2616,工作表1!$F$3:$G$1000,2,FALSE)</f>
        <v>2.125</v>
      </c>
      <c r="AR2616" t="str">
        <f>VLOOKUP(AL2616,工作表1!$F$3:$H$1000,3,FALSE)</f>
        <v>2022/12/31</v>
      </c>
      <c r="AS2616">
        <f t="shared" si="1332"/>
        <v>0.3805</v>
      </c>
      <c r="AT2616">
        <f t="shared" si="1333"/>
        <v>1.7444999999999999</v>
      </c>
      <c r="AU2616" s="43">
        <f t="shared" si="1348"/>
        <v>42551</v>
      </c>
      <c r="AV2616" s="43">
        <f t="shared" si="1334"/>
        <v>42643</v>
      </c>
      <c r="AW2616" s="45">
        <f t="shared" si="1349"/>
        <v>0.45535714285714285</v>
      </c>
      <c r="AX2616" s="45">
        <f t="shared" si="1350"/>
        <v>1.5964530332681017</v>
      </c>
      <c r="AY2616" s="47">
        <f t="shared" si="1351"/>
        <v>103.28718674648951</v>
      </c>
      <c r="AZ2616" s="47">
        <f t="shared" si="1352"/>
        <v>127.30046663350591</v>
      </c>
      <c r="BA2616" s="43"/>
      <c r="BC2616" s="2">
        <v>42445</v>
      </c>
      <c r="BD2616" t="str">
        <v>912828VB</v>
      </c>
      <c r="BE2616">
        <v>1.9762999999999999</v>
      </c>
      <c r="BF2616">
        <v>0.42726999999999998</v>
      </c>
      <c r="BG2616">
        <v>0.77400000000000002</v>
      </c>
      <c r="BH2616">
        <v>128.46875</v>
      </c>
      <c r="BI2616">
        <f>VLOOKUP(BD2616,工作表1!$K$3:$L$1000,2,FALSE)</f>
        <v>1.75</v>
      </c>
      <c r="BJ2616" t="str">
        <f>VLOOKUP(BD2616,工作表1!$K$3:$M$1000,3,FALSE)</f>
        <v>2023/5/15</v>
      </c>
      <c r="BK2616">
        <f t="shared" si="1335"/>
        <v>0.38100000000000001</v>
      </c>
      <c r="BL2616">
        <f t="shared" si="1336"/>
        <v>1.369</v>
      </c>
      <c r="BM2616" s="43">
        <f t="shared" si="1353"/>
        <v>42505</v>
      </c>
      <c r="BN2616" s="43">
        <f t="shared" si="1337"/>
        <v>42734</v>
      </c>
      <c r="BO2616" s="45">
        <f t="shared" si="1354"/>
        <v>0.59134615384615385</v>
      </c>
      <c r="BP2616" s="45">
        <f t="shared" si="1355"/>
        <v>1.972168071654373</v>
      </c>
      <c r="BQ2616" s="47">
        <f t="shared" si="1356"/>
        <v>100.467799226045</v>
      </c>
      <c r="BR2616" s="47">
        <f t="shared" si="1357"/>
        <v>125.58299924783698</v>
      </c>
    </row>
    <row r="2617" spans="6:70" x14ac:dyDescent="0.25">
      <c r="F2617" s="2">
        <v>42531</v>
      </c>
      <c r="G2617">
        <v>0.39252999999999999</v>
      </c>
      <c r="H2617" s="43">
        <v>42572</v>
      </c>
      <c r="I2617">
        <v>1.3702000000000001</v>
      </c>
      <c r="L2617" s="2">
        <v>42445</v>
      </c>
      <c r="M2617" t="str">
        <v>912828M8</v>
      </c>
      <c r="N2617">
        <v>0.70379999999999998</v>
      </c>
      <c r="O2617">
        <v>-7.6980000000000007E-2</v>
      </c>
      <c r="P2617">
        <v>0.7873</v>
      </c>
      <c r="Q2617">
        <v>129.296875</v>
      </c>
      <c r="R2617">
        <f>VLOOKUP(M2617,工作表1!$A$3:$B$1000,2,FALSE)</f>
        <v>2</v>
      </c>
      <c r="S2617" t="str">
        <f>VLOOKUP(M2617,工作表1!$A$3:$C$1000,3,FALSE)</f>
        <v>2022/11/30</v>
      </c>
      <c r="T2617">
        <f t="shared" si="1327"/>
        <v>0.38100000000000001</v>
      </c>
      <c r="U2617">
        <f t="shared" si="1326"/>
        <v>1.619</v>
      </c>
      <c r="V2617" s="43">
        <f t="shared" si="1338"/>
        <v>42521</v>
      </c>
      <c r="W2617" s="43">
        <f t="shared" si="1328"/>
        <v>42551</v>
      </c>
      <c r="X2617" s="45">
        <f t="shared" si="1339"/>
        <v>0.59340659340659341</v>
      </c>
      <c r="Y2617" s="45">
        <f t="shared" si="1340"/>
        <v>1.168749059160018</v>
      </c>
      <c r="Z2617" s="47">
        <f t="shared" si="1341"/>
        <v>102.39433592038681</v>
      </c>
      <c r="AA2617" s="47">
        <f t="shared" si="1342"/>
        <v>128.54490459309062</v>
      </c>
      <c r="AB2617" s="45">
        <f t="shared" si="1343"/>
        <v>1.6937</v>
      </c>
      <c r="AC2617" s="2" t="str">
        <f t="shared" si="1329"/>
        <v>TY2</v>
      </c>
      <c r="AD2617">
        <f t="shared" si="1330"/>
        <v>128.84375</v>
      </c>
      <c r="AE2617">
        <f t="shared" si="1331"/>
        <v>128.03125</v>
      </c>
      <c r="AF2617" s="49">
        <f t="shared" si="1358"/>
        <v>0.8125</v>
      </c>
      <c r="AG2617" s="3">
        <f t="shared" si="1344"/>
        <v>126.96009667108235</v>
      </c>
      <c r="AH2617">
        <f t="shared" si="1345"/>
        <v>125.11891919122523</v>
      </c>
      <c r="AI2617" s="51">
        <f t="shared" si="1346"/>
        <v>1.841177479857123</v>
      </c>
      <c r="AJ2617" s="52">
        <f t="shared" si="1347"/>
        <v>1.028677479857123</v>
      </c>
      <c r="AK2617" s="2">
        <v>42445</v>
      </c>
      <c r="AL2617" t="str">
        <v>912828N3</v>
      </c>
      <c r="AM2617">
        <v>-1.667</v>
      </c>
      <c r="AN2617">
        <v>0.71316999999999997</v>
      </c>
      <c r="AO2617">
        <v>0.79390000000000005</v>
      </c>
      <c r="AP2617">
        <v>128.84375</v>
      </c>
      <c r="AQ2617">
        <f>VLOOKUP(AL2617,工作表1!$F$3:$G$1000,2,FALSE)</f>
        <v>2.125</v>
      </c>
      <c r="AR2617" t="str">
        <f>VLOOKUP(AL2617,工作表1!$F$3:$H$1000,3,FALSE)</f>
        <v>2022/12/31</v>
      </c>
      <c r="AS2617">
        <f t="shared" si="1332"/>
        <v>0.38100000000000001</v>
      </c>
      <c r="AT2617">
        <f t="shared" si="1333"/>
        <v>1.744</v>
      </c>
      <c r="AU2617" s="43">
        <f t="shared" si="1348"/>
        <v>42551</v>
      </c>
      <c r="AV2617" s="43">
        <f t="shared" si="1334"/>
        <v>42643</v>
      </c>
      <c r="AW2617" s="45">
        <f t="shared" si="1349"/>
        <v>0.44951923076923078</v>
      </c>
      <c r="AX2617" s="45">
        <f t="shared" si="1350"/>
        <v>1.5964370389884088</v>
      </c>
      <c r="AY2617" s="47">
        <f t="shared" si="1351"/>
        <v>103.0280370257111</v>
      </c>
      <c r="AZ2617" s="47">
        <f t="shared" si="1352"/>
        <v>126.96009667108235</v>
      </c>
      <c r="BA2617" s="43"/>
      <c r="BC2617" s="2">
        <v>42444</v>
      </c>
      <c r="BD2617" t="str">
        <v>912828VB</v>
      </c>
      <c r="BE2617">
        <v>1.26</v>
      </c>
      <c r="BF2617">
        <v>0.47322999999999998</v>
      </c>
      <c r="BG2617">
        <v>0.77400000000000002</v>
      </c>
      <c r="BH2617">
        <v>128.03125</v>
      </c>
      <c r="BI2617">
        <f>VLOOKUP(BD2617,工作表1!$K$3:$L$1000,2,FALSE)</f>
        <v>1.75</v>
      </c>
      <c r="BJ2617" t="str">
        <f>VLOOKUP(BD2617,工作表1!$K$3:$M$1000,3,FALSE)</f>
        <v>2023/5/15</v>
      </c>
      <c r="BK2617">
        <f t="shared" si="1335"/>
        <v>0.41</v>
      </c>
      <c r="BL2617">
        <f t="shared" si="1336"/>
        <v>1.34</v>
      </c>
      <c r="BM2617" s="43">
        <f t="shared" si="1353"/>
        <v>42505</v>
      </c>
      <c r="BN2617" s="43">
        <f t="shared" si="1337"/>
        <v>42734</v>
      </c>
      <c r="BO2617" s="45">
        <f t="shared" si="1354"/>
        <v>0.58653846153846145</v>
      </c>
      <c r="BP2617" s="45">
        <f t="shared" si="1355"/>
        <v>1.9721548998946259</v>
      </c>
      <c r="BQ2617" s="47">
        <f t="shared" si="1356"/>
        <v>100.09666292128382</v>
      </c>
      <c r="BR2617" s="47">
        <f t="shared" si="1357"/>
        <v>125.11891919122523</v>
      </c>
    </row>
    <row r="2618" spans="6:70" x14ac:dyDescent="0.25">
      <c r="F2618" s="2">
        <v>42530</v>
      </c>
      <c r="G2618">
        <v>0.39750000000000002</v>
      </c>
      <c r="H2618" s="43">
        <v>42571</v>
      </c>
      <c r="I2618">
        <v>1.4057999999999999</v>
      </c>
      <c r="L2618" s="2">
        <v>42444</v>
      </c>
      <c r="M2618" t="str">
        <v>912828M8</v>
      </c>
      <c r="N2618">
        <v>0.57150000000000001</v>
      </c>
      <c r="O2618">
        <v>4.0030000000000003E-2</v>
      </c>
      <c r="P2618">
        <v>0.7873</v>
      </c>
      <c r="Q2618">
        <v>128.859375</v>
      </c>
      <c r="R2618">
        <f>VLOOKUP(M2618,工作表1!$A$3:$B$1000,2,FALSE)</f>
        <v>2</v>
      </c>
      <c r="S2618" t="str">
        <f>VLOOKUP(M2618,工作表1!$A$3:$C$1000,3,FALSE)</f>
        <v>2022/11/30</v>
      </c>
      <c r="T2618">
        <f t="shared" si="1327"/>
        <v>0.41</v>
      </c>
      <c r="U2618">
        <f t="shared" si="1326"/>
        <v>1.59</v>
      </c>
      <c r="V2618" s="43">
        <f t="shared" si="1338"/>
        <v>42521</v>
      </c>
      <c r="W2618" s="43">
        <f t="shared" si="1328"/>
        <v>42551</v>
      </c>
      <c r="X2618" s="45">
        <f t="shared" si="1339"/>
        <v>0.58791208791208793</v>
      </c>
      <c r="Y2618" s="45">
        <f t="shared" si="1340"/>
        <v>1.1687340057203071</v>
      </c>
      <c r="Z2618" s="47">
        <f t="shared" si="1341"/>
        <v>102.01948573290392</v>
      </c>
      <c r="AA2618" s="47">
        <f t="shared" si="1342"/>
        <v>128.06522275236171</v>
      </c>
      <c r="AB2618" s="45">
        <f t="shared" si="1343"/>
        <v>1.7829999999999999</v>
      </c>
      <c r="AC2618" s="2" t="str">
        <f t="shared" si="1329"/>
        <v>TY2</v>
      </c>
      <c r="AD2618">
        <f t="shared" si="1330"/>
        <v>128.40625</v>
      </c>
      <c r="AE2618">
        <f t="shared" si="1331"/>
        <v>128.046875</v>
      </c>
      <c r="AF2618" s="49">
        <f t="shared" si="1358"/>
        <v>0.359375</v>
      </c>
      <c r="AG2618" s="3">
        <f t="shared" si="1344"/>
        <v>126.53263880723487</v>
      </c>
      <c r="AH2618">
        <f t="shared" si="1345"/>
        <v>125.12739011394648</v>
      </c>
      <c r="AI2618" s="51">
        <f t="shared" si="1346"/>
        <v>1.4052486932883994</v>
      </c>
      <c r="AJ2618" s="52">
        <f t="shared" si="1347"/>
        <v>1.0458736932883994</v>
      </c>
      <c r="AK2618" s="2">
        <v>42444</v>
      </c>
      <c r="AL2618" t="str">
        <v>912828N3</v>
      </c>
      <c r="AM2618">
        <v>-1.659</v>
      </c>
      <c r="AN2618">
        <v>0.71630000000000005</v>
      </c>
      <c r="AO2618">
        <v>0.79390000000000005</v>
      </c>
      <c r="AP2618">
        <v>128.40625</v>
      </c>
      <c r="AQ2618">
        <f>VLOOKUP(AL2618,工作表1!$F$3:$G$1000,2,FALSE)</f>
        <v>2.125</v>
      </c>
      <c r="AR2618" t="str">
        <f>VLOOKUP(AL2618,工作表1!$F$3:$H$1000,3,FALSE)</f>
        <v>2022/12/31</v>
      </c>
      <c r="AS2618">
        <f t="shared" si="1332"/>
        <v>0.41</v>
      </c>
      <c r="AT2618">
        <f t="shared" si="1333"/>
        <v>1.7150000000000001</v>
      </c>
      <c r="AU2618" s="43">
        <f t="shared" si="1348"/>
        <v>42551</v>
      </c>
      <c r="AV2618" s="43">
        <f t="shared" si="1334"/>
        <v>42643</v>
      </c>
      <c r="AW2618" s="45">
        <f t="shared" si="1349"/>
        <v>0.44368131868131871</v>
      </c>
      <c r="AX2618" s="45">
        <f t="shared" si="1350"/>
        <v>1.5964210447087159</v>
      </c>
      <c r="AY2618" s="47">
        <f t="shared" si="1351"/>
        <v>102.68407044221446</v>
      </c>
      <c r="AZ2618" s="47">
        <f t="shared" si="1352"/>
        <v>126.53263880723487</v>
      </c>
      <c r="BA2618" s="43"/>
      <c r="BC2618" s="2">
        <v>42443</v>
      </c>
      <c r="BD2618" t="str">
        <v>912828VB</v>
      </c>
      <c r="BE2618">
        <v>1.2687999999999999</v>
      </c>
      <c r="BF2618">
        <v>0.47310999999999998</v>
      </c>
      <c r="BG2618">
        <v>0.77400000000000002</v>
      </c>
      <c r="BH2618">
        <v>128.046875</v>
      </c>
      <c r="BI2618">
        <f>VLOOKUP(BD2618,工作表1!$K$3:$L$1000,2,FALSE)</f>
        <v>1.75</v>
      </c>
      <c r="BJ2618" t="str">
        <f>VLOOKUP(BD2618,工作表1!$K$3:$M$1000,3,FALSE)</f>
        <v>2023/5/15</v>
      </c>
      <c r="BK2618">
        <f t="shared" si="1335"/>
        <v>0.41599999999999998</v>
      </c>
      <c r="BL2618">
        <f t="shared" si="1336"/>
        <v>1.3340000000000001</v>
      </c>
      <c r="BM2618" s="43">
        <f t="shared" si="1353"/>
        <v>42505</v>
      </c>
      <c r="BN2618" s="43">
        <f t="shared" si="1337"/>
        <v>42734</v>
      </c>
      <c r="BO2618" s="45">
        <f t="shared" si="1354"/>
        <v>0.58173076923076916</v>
      </c>
      <c r="BP2618" s="45">
        <f t="shared" si="1355"/>
        <v>1.9721417281348788</v>
      </c>
      <c r="BQ2618" s="47">
        <f t="shared" si="1356"/>
        <v>100.10964774119304</v>
      </c>
      <c r="BR2618" s="47">
        <f t="shared" si="1357"/>
        <v>125.12739011394648</v>
      </c>
    </row>
    <row r="2619" spans="6:70" x14ac:dyDescent="0.25">
      <c r="F2619" s="2">
        <v>42529</v>
      </c>
      <c r="G2619">
        <v>0.39550000000000002</v>
      </c>
      <c r="H2619" s="43">
        <v>42570</v>
      </c>
      <c r="I2619">
        <v>1.3726</v>
      </c>
      <c r="L2619" s="2">
        <v>42443</v>
      </c>
      <c r="M2619" t="str">
        <v>912828M8</v>
      </c>
      <c r="N2619">
        <v>5.3100000000000001E-2</v>
      </c>
      <c r="O2619">
        <v>0.42899999999999999</v>
      </c>
      <c r="P2619">
        <v>0.7873</v>
      </c>
      <c r="Q2619">
        <v>128.875</v>
      </c>
      <c r="R2619">
        <f>VLOOKUP(M2619,工作表1!$A$3:$B$1000,2,FALSE)</f>
        <v>2</v>
      </c>
      <c r="S2619" t="str">
        <f>VLOOKUP(M2619,工作表1!$A$3:$C$1000,3,FALSE)</f>
        <v>2022/11/30</v>
      </c>
      <c r="T2619">
        <f t="shared" si="1327"/>
        <v>0.41599999999999998</v>
      </c>
      <c r="U2619">
        <f t="shared" si="1326"/>
        <v>1.5840000000000001</v>
      </c>
      <c r="V2619" s="43">
        <f t="shared" si="1338"/>
        <v>42521</v>
      </c>
      <c r="W2619" s="43">
        <f t="shared" si="1328"/>
        <v>42551</v>
      </c>
      <c r="X2619" s="45">
        <f t="shared" si="1339"/>
        <v>0.58241758241758246</v>
      </c>
      <c r="Y2619" s="45">
        <f t="shared" si="1340"/>
        <v>1.1687189522805963</v>
      </c>
      <c r="Z2619" s="47">
        <f t="shared" si="1341"/>
        <v>101.9140117180059</v>
      </c>
      <c r="AA2619" s="47">
        <f t="shared" si="1342"/>
        <v>127.91921444470134</v>
      </c>
      <c r="AB2619" s="45">
        <f t="shared" si="1343"/>
        <v>1.7706999999999999</v>
      </c>
      <c r="AC2619" s="2" t="str">
        <f t="shared" si="1329"/>
        <v>TY2</v>
      </c>
      <c r="AD2619">
        <f t="shared" si="1330"/>
        <v>128.421875</v>
      </c>
      <c r="AE2619">
        <f t="shared" si="1331"/>
        <v>127.96875</v>
      </c>
      <c r="AF2619" s="49">
        <f t="shared" si="1358"/>
        <v>0.453125</v>
      </c>
      <c r="AG2619" s="3">
        <f t="shared" si="1344"/>
        <v>126.53648348733694</v>
      </c>
      <c r="AH2619">
        <f t="shared" si="1345"/>
        <v>125.02131046539346</v>
      </c>
      <c r="AI2619" s="51">
        <f t="shared" si="1346"/>
        <v>1.5151730219434825</v>
      </c>
      <c r="AJ2619" s="52">
        <f t="shared" si="1347"/>
        <v>1.0620480219434825</v>
      </c>
      <c r="AK2619" s="2">
        <v>42443</v>
      </c>
      <c r="AL2619" t="str">
        <v>912828N3</v>
      </c>
      <c r="AM2619">
        <v>-1.6924999999999999</v>
      </c>
      <c r="AN2619">
        <v>0.71811000000000003</v>
      </c>
      <c r="AO2619">
        <v>0.79390000000000005</v>
      </c>
      <c r="AP2619">
        <v>128.421875</v>
      </c>
      <c r="AQ2619">
        <f>VLOOKUP(AL2619,工作表1!$F$3:$G$1000,2,FALSE)</f>
        <v>2.125</v>
      </c>
      <c r="AR2619" t="str">
        <f>VLOOKUP(AL2619,工作表1!$F$3:$H$1000,3,FALSE)</f>
        <v>2022/12/31</v>
      </c>
      <c r="AS2619">
        <f t="shared" si="1332"/>
        <v>0.41599999999999998</v>
      </c>
      <c r="AT2619">
        <f t="shared" si="1333"/>
        <v>1.7090000000000001</v>
      </c>
      <c r="AU2619" s="43">
        <f t="shared" si="1348"/>
        <v>42551</v>
      </c>
      <c r="AV2619" s="43">
        <f t="shared" si="1334"/>
        <v>42643</v>
      </c>
      <c r="AW2619" s="45">
        <f t="shared" si="1349"/>
        <v>0.43784340659340659</v>
      </c>
      <c r="AX2619" s="45">
        <f t="shared" si="1350"/>
        <v>1.596405050429023</v>
      </c>
      <c r="AY2619" s="47">
        <f t="shared" si="1351"/>
        <v>102.69506772613714</v>
      </c>
      <c r="AZ2619" s="47">
        <f t="shared" si="1352"/>
        <v>126.53648348733694</v>
      </c>
      <c r="BA2619" s="43"/>
      <c r="BC2619" s="2">
        <v>42440</v>
      </c>
      <c r="BD2619" t="str">
        <v>912828VB</v>
      </c>
      <c r="BE2619">
        <v>1.0921000000000001</v>
      </c>
      <c r="BF2619">
        <v>0.48338999999999999</v>
      </c>
      <c r="BG2619">
        <v>0.77400000000000002</v>
      </c>
      <c r="BH2619">
        <v>127.96875</v>
      </c>
      <c r="BI2619">
        <f>VLOOKUP(BD2619,工作表1!$K$3:$L$1000,2,FALSE)</f>
        <v>1.75</v>
      </c>
      <c r="BJ2619" t="str">
        <f>VLOOKUP(BD2619,工作表1!$K$3:$M$1000,3,FALSE)</f>
        <v>2023/5/15</v>
      </c>
      <c r="BK2619">
        <f t="shared" si="1335"/>
        <v>0.40899999999999997</v>
      </c>
      <c r="BL2619">
        <f t="shared" si="1336"/>
        <v>1.341</v>
      </c>
      <c r="BM2619" s="43">
        <f t="shared" si="1353"/>
        <v>42505</v>
      </c>
      <c r="BN2619" s="43">
        <f t="shared" si="1337"/>
        <v>42734</v>
      </c>
      <c r="BO2619" s="45">
        <f t="shared" si="1354"/>
        <v>0.57692307692307687</v>
      </c>
      <c r="BP2619" s="45">
        <f t="shared" si="1355"/>
        <v>1.9721285563751316</v>
      </c>
      <c r="BQ2619" s="47">
        <f t="shared" si="1356"/>
        <v>100.04444541893599</v>
      </c>
      <c r="BR2619" s="47">
        <f t="shared" si="1357"/>
        <v>125.02131046539346</v>
      </c>
    </row>
    <row r="2620" spans="6:70" x14ac:dyDescent="0.25">
      <c r="F2620" s="2">
        <v>42528</v>
      </c>
      <c r="G2620">
        <v>0.39250000000000002</v>
      </c>
      <c r="H2620" s="43">
        <v>42569</v>
      </c>
      <c r="I2620">
        <v>1.401</v>
      </c>
      <c r="L2620" s="2">
        <v>42440</v>
      </c>
      <c r="M2620" t="str">
        <v>912828M8</v>
      </c>
      <c r="N2620">
        <v>-0.11070000000000001</v>
      </c>
      <c r="O2620">
        <v>0.53803000000000001</v>
      </c>
      <c r="P2620">
        <v>0.7873</v>
      </c>
      <c r="Q2620">
        <v>128.796875</v>
      </c>
      <c r="R2620">
        <f>VLOOKUP(M2620,工作表1!$A$3:$B$1000,2,FALSE)</f>
        <v>2</v>
      </c>
      <c r="S2620" t="str">
        <f>VLOOKUP(M2620,工作表1!$A$3:$C$1000,3,FALSE)</f>
        <v>2022/11/30</v>
      </c>
      <c r="T2620">
        <f t="shared" si="1327"/>
        <v>0.40899999999999997</v>
      </c>
      <c r="U2620">
        <f t="shared" si="1326"/>
        <v>1.591</v>
      </c>
      <c r="V2620" s="43">
        <f t="shared" si="1338"/>
        <v>42521</v>
      </c>
      <c r="W2620" s="43">
        <f t="shared" si="1328"/>
        <v>42551</v>
      </c>
      <c r="X2620" s="45">
        <f t="shared" si="1339"/>
        <v>0.57692307692307687</v>
      </c>
      <c r="Y2620" s="45">
        <f t="shared" si="1340"/>
        <v>1.1687038988408851</v>
      </c>
      <c r="Z2620" s="47">
        <f t="shared" si="1341"/>
        <v>101.82215764639072</v>
      </c>
      <c r="AA2620" s="47">
        <f t="shared" si="1342"/>
        <v>127.78559439642898</v>
      </c>
      <c r="AB2620" s="45">
        <f t="shared" si="1343"/>
        <v>1.79</v>
      </c>
      <c r="AC2620" s="2" t="str">
        <f t="shared" si="1329"/>
        <v>TY2</v>
      </c>
      <c r="AD2620">
        <f t="shared" si="1330"/>
        <v>128.34375</v>
      </c>
      <c r="AE2620">
        <f t="shared" si="1331"/>
        <v>128.265625</v>
      </c>
      <c r="AF2620" s="49">
        <f t="shared" si="1358"/>
        <v>7.8125E-2</v>
      </c>
      <c r="AG2620" s="3">
        <f t="shared" si="1344"/>
        <v>126.47110674409275</v>
      </c>
      <c r="AH2620">
        <f t="shared" si="1345"/>
        <v>125.30370378140903</v>
      </c>
      <c r="AI2620" s="51">
        <f t="shared" si="1346"/>
        <v>1.1674029626837239</v>
      </c>
      <c r="AJ2620" s="52">
        <f t="shared" si="1347"/>
        <v>1.0892779626837239</v>
      </c>
      <c r="AK2620" s="2">
        <v>42440</v>
      </c>
      <c r="AL2620" t="str">
        <v>912828N3</v>
      </c>
      <c r="AM2620">
        <v>-1.3474999999999999</v>
      </c>
      <c r="AN2620">
        <v>0.68162</v>
      </c>
      <c r="AO2620">
        <v>0.79390000000000005</v>
      </c>
      <c r="AP2620">
        <v>128.34375</v>
      </c>
      <c r="AQ2620">
        <f>VLOOKUP(AL2620,工作表1!$F$3:$G$1000,2,FALSE)</f>
        <v>2.125</v>
      </c>
      <c r="AR2620" t="str">
        <f>VLOOKUP(AL2620,工作表1!$F$3:$H$1000,3,FALSE)</f>
        <v>2022/12/31</v>
      </c>
      <c r="AS2620">
        <f t="shared" si="1332"/>
        <v>0.40899999999999997</v>
      </c>
      <c r="AT2620">
        <f t="shared" si="1333"/>
        <v>1.716</v>
      </c>
      <c r="AU2620" s="43">
        <f t="shared" si="1348"/>
        <v>42551</v>
      </c>
      <c r="AV2620" s="43">
        <f t="shared" si="1334"/>
        <v>42643</v>
      </c>
      <c r="AW2620" s="45">
        <f t="shared" si="1349"/>
        <v>0.43200549450549453</v>
      </c>
      <c r="AX2620" s="45">
        <f t="shared" si="1350"/>
        <v>1.5963890561493301</v>
      </c>
      <c r="AY2620" s="47">
        <f t="shared" si="1351"/>
        <v>102.65829901095411</v>
      </c>
      <c r="AZ2620" s="47">
        <f t="shared" si="1352"/>
        <v>126.47110674409275</v>
      </c>
      <c r="BA2620" s="43"/>
      <c r="BC2620" s="2">
        <v>42439</v>
      </c>
      <c r="BD2620" t="str">
        <v>912828VB</v>
      </c>
      <c r="BE2620">
        <v>1.4464999999999999</v>
      </c>
      <c r="BF2620">
        <v>0.46479999999999999</v>
      </c>
      <c r="BG2620">
        <v>0.77400000000000002</v>
      </c>
      <c r="BH2620">
        <v>128.265625</v>
      </c>
      <c r="BI2620">
        <f>VLOOKUP(BD2620,工作表1!$K$3:$L$1000,2,FALSE)</f>
        <v>1.75</v>
      </c>
      <c r="BJ2620" t="str">
        <f>VLOOKUP(BD2620,工作表1!$K$3:$M$1000,3,FALSE)</f>
        <v>2023/5/15</v>
      </c>
      <c r="BK2620">
        <f t="shared" si="1335"/>
        <v>0.40300000000000002</v>
      </c>
      <c r="BL2620">
        <f t="shared" si="1336"/>
        <v>1.347</v>
      </c>
      <c r="BM2620" s="43">
        <f t="shared" si="1353"/>
        <v>42505</v>
      </c>
      <c r="BN2620" s="43">
        <f t="shared" si="1337"/>
        <v>42734</v>
      </c>
      <c r="BO2620" s="45">
        <f t="shared" si="1354"/>
        <v>0.5625</v>
      </c>
      <c r="BP2620" s="45">
        <f t="shared" si="1355"/>
        <v>1.9720890410958904</v>
      </c>
      <c r="BQ2620" s="47">
        <f t="shared" si="1356"/>
        <v>100.30171115603433</v>
      </c>
      <c r="BR2620" s="47">
        <f t="shared" si="1357"/>
        <v>125.30370378140903</v>
      </c>
    </row>
    <row r="2621" spans="6:70" x14ac:dyDescent="0.25">
      <c r="F2621" s="2">
        <v>42527</v>
      </c>
      <c r="G2621">
        <v>0.39750000000000002</v>
      </c>
      <c r="H2621" s="43">
        <v>42566</v>
      </c>
      <c r="I2621">
        <v>1.375</v>
      </c>
      <c r="L2621" s="2">
        <v>42439</v>
      </c>
      <c r="M2621" t="str">
        <v>912828M8</v>
      </c>
      <c r="N2621">
        <v>-0.19400000000000001</v>
      </c>
      <c r="O2621">
        <v>0.5756</v>
      </c>
      <c r="P2621">
        <v>0.7873</v>
      </c>
      <c r="Q2621">
        <v>129.0625</v>
      </c>
      <c r="R2621">
        <f>VLOOKUP(M2621,工作表1!$A$3:$B$1000,2,FALSE)</f>
        <v>2</v>
      </c>
      <c r="S2621" t="str">
        <f>VLOOKUP(M2621,工作表1!$A$3:$C$1000,3,FALSE)</f>
        <v>2022/11/30</v>
      </c>
      <c r="T2621">
        <f t="shared" si="1327"/>
        <v>0.40300000000000002</v>
      </c>
      <c r="U2621">
        <f t="shared" si="1326"/>
        <v>1.597</v>
      </c>
      <c r="V2621" s="43">
        <f t="shared" si="1338"/>
        <v>42521</v>
      </c>
      <c r="W2621" s="43">
        <f t="shared" si="1328"/>
        <v>42551</v>
      </c>
      <c r="X2621" s="45">
        <f t="shared" si="1339"/>
        <v>0.56043956043956045</v>
      </c>
      <c r="Y2621" s="45">
        <f t="shared" si="1340"/>
        <v>1.1686587385217524</v>
      </c>
      <c r="Z2621" s="47">
        <f t="shared" si="1341"/>
        <v>102.03376392091006</v>
      </c>
      <c r="AA2621" s="47">
        <f t="shared" si="1342"/>
        <v>128.00909619246232</v>
      </c>
      <c r="AB2621" s="45">
        <f t="shared" si="1343"/>
        <v>1.7509999999999999</v>
      </c>
      <c r="AC2621" s="2" t="str">
        <f t="shared" si="1329"/>
        <v>TY2</v>
      </c>
      <c r="AD2621">
        <f t="shared" si="1330"/>
        <v>128.640625</v>
      </c>
      <c r="AE2621">
        <f t="shared" si="1331"/>
        <v>128.6875</v>
      </c>
      <c r="AF2621" s="49">
        <f t="shared" si="1358"/>
        <v>-4.6875E-2</v>
      </c>
      <c r="AG2621" s="3">
        <f t="shared" si="1344"/>
        <v>126.74681443921676</v>
      </c>
      <c r="AH2621">
        <f t="shared" si="1345"/>
        <v>125.70872530896197</v>
      </c>
      <c r="AI2621" s="51">
        <f t="shared" si="1346"/>
        <v>1.0380891302547894</v>
      </c>
      <c r="AJ2621" s="52">
        <f t="shared" si="1347"/>
        <v>1.0849641302547894</v>
      </c>
      <c r="AK2621" s="2">
        <v>42439</v>
      </c>
      <c r="AL2621" t="str">
        <v>912828N3</v>
      </c>
      <c r="AM2621">
        <v>-1.2882</v>
      </c>
      <c r="AN2621">
        <v>0.67179</v>
      </c>
      <c r="AO2621">
        <v>0.79390000000000005</v>
      </c>
      <c r="AP2621">
        <v>128.640625</v>
      </c>
      <c r="AQ2621">
        <f>VLOOKUP(AL2621,工作表1!$F$3:$G$1000,2,FALSE)</f>
        <v>2.125</v>
      </c>
      <c r="AR2621" t="str">
        <f>VLOOKUP(AL2621,工作表1!$F$3:$H$1000,3,FALSE)</f>
        <v>2022/12/31</v>
      </c>
      <c r="AS2621">
        <f t="shared" si="1332"/>
        <v>0.40300000000000002</v>
      </c>
      <c r="AT2621">
        <f t="shared" si="1333"/>
        <v>1.722</v>
      </c>
      <c r="AU2621" s="43">
        <f t="shared" si="1348"/>
        <v>42551</v>
      </c>
      <c r="AV2621" s="43">
        <f t="shared" si="1334"/>
        <v>42643</v>
      </c>
      <c r="AW2621" s="45">
        <f t="shared" si="1349"/>
        <v>0.41449175824175827</v>
      </c>
      <c r="AX2621" s="45">
        <f t="shared" si="1350"/>
        <v>1.5963410733102514</v>
      </c>
      <c r="AY2621" s="47">
        <f t="shared" si="1351"/>
        <v>102.91435999394868</v>
      </c>
      <c r="AZ2621" s="47">
        <f t="shared" si="1352"/>
        <v>126.74681443921676</v>
      </c>
      <c r="BA2621" s="43"/>
      <c r="BC2621" s="2">
        <v>42438</v>
      </c>
      <c r="BD2621" t="str">
        <v>912828VB</v>
      </c>
      <c r="BE2621">
        <v>1.4242999999999999</v>
      </c>
      <c r="BF2621">
        <v>0.46666999999999997</v>
      </c>
      <c r="BG2621">
        <v>0.77400000000000002</v>
      </c>
      <c r="BH2621">
        <v>128.6875</v>
      </c>
      <c r="BI2621">
        <f>VLOOKUP(BD2621,工作表1!$K$3:$L$1000,2,FALSE)</f>
        <v>1.75</v>
      </c>
      <c r="BJ2621" t="str">
        <f>VLOOKUP(BD2621,工作表1!$K$3:$M$1000,3,FALSE)</f>
        <v>2023/5/15</v>
      </c>
      <c r="BK2621">
        <f t="shared" si="1335"/>
        <v>0.4</v>
      </c>
      <c r="BL2621">
        <f t="shared" si="1336"/>
        <v>1.35</v>
      </c>
      <c r="BM2621" s="43">
        <f t="shared" si="1353"/>
        <v>42505</v>
      </c>
      <c r="BN2621" s="43">
        <f t="shared" si="1337"/>
        <v>42734</v>
      </c>
      <c r="BO2621" s="45">
        <f t="shared" si="1354"/>
        <v>0.55769230769230771</v>
      </c>
      <c r="BP2621" s="45">
        <f t="shared" si="1355"/>
        <v>1.9720758693361433</v>
      </c>
      <c r="BQ2621" s="47">
        <f t="shared" si="1356"/>
        <v>100.6289372551944</v>
      </c>
      <c r="BR2621" s="47">
        <f t="shared" si="1357"/>
        <v>125.70872530896197</v>
      </c>
    </row>
    <row r="2622" spans="6:70" x14ac:dyDescent="0.25">
      <c r="F2622" s="2">
        <v>42524</v>
      </c>
      <c r="G2622">
        <v>0.40588999999999997</v>
      </c>
      <c r="H2622" s="43">
        <v>42565</v>
      </c>
      <c r="I2622">
        <v>1.3654999999999999</v>
      </c>
      <c r="L2622" s="2">
        <v>42438</v>
      </c>
      <c r="M2622" t="str">
        <v>912828M8</v>
      </c>
      <c r="N2622">
        <v>8.8599999999999998E-2</v>
      </c>
      <c r="O2622">
        <v>0.44372</v>
      </c>
      <c r="P2622">
        <v>0.7873</v>
      </c>
      <c r="Q2622">
        <v>129.484375</v>
      </c>
      <c r="R2622">
        <f>VLOOKUP(M2622,工作表1!$A$3:$B$1000,2,FALSE)</f>
        <v>2</v>
      </c>
      <c r="S2622" t="str">
        <f>VLOOKUP(M2622,工作表1!$A$3:$C$1000,3,FALSE)</f>
        <v>2022/11/30</v>
      </c>
      <c r="T2622">
        <f t="shared" si="1327"/>
        <v>0.4</v>
      </c>
      <c r="U2622">
        <f t="shared" si="1326"/>
        <v>1.6</v>
      </c>
      <c r="V2622" s="43">
        <f t="shared" si="1338"/>
        <v>42521</v>
      </c>
      <c r="W2622" s="43">
        <f t="shared" si="1328"/>
        <v>42551</v>
      </c>
      <c r="X2622" s="45">
        <f t="shared" si="1339"/>
        <v>0.55494505494505497</v>
      </c>
      <c r="Y2622" s="45">
        <f t="shared" si="1340"/>
        <v>1.1686436850820412</v>
      </c>
      <c r="Z2622" s="47">
        <f t="shared" si="1341"/>
        <v>102.41206674646135</v>
      </c>
      <c r="AA2622" s="47">
        <f t="shared" si="1342"/>
        <v>128.47408843013184</v>
      </c>
      <c r="AB2622" s="45">
        <f t="shared" si="1343"/>
        <v>1.6812</v>
      </c>
      <c r="AC2622" s="2" t="str">
        <f t="shared" si="1329"/>
        <v>TY2</v>
      </c>
      <c r="AD2622">
        <f t="shared" si="1330"/>
        <v>129.0625</v>
      </c>
      <c r="AE2622">
        <f t="shared" si="1331"/>
        <v>129.125</v>
      </c>
      <c r="AF2622" s="49">
        <f t="shared" si="1358"/>
        <v>-6.25E-2</v>
      </c>
      <c r="AG2622" s="3">
        <f t="shared" si="1344"/>
        <v>127.13238163557153</v>
      </c>
      <c r="AH2622">
        <f t="shared" si="1345"/>
        <v>126.16773852677623</v>
      </c>
      <c r="AI2622" s="51">
        <f t="shared" si="1346"/>
        <v>0.96464310879530046</v>
      </c>
      <c r="AJ2622" s="52">
        <f t="shared" si="1347"/>
        <v>1.0271431087953005</v>
      </c>
      <c r="AK2622" s="2">
        <v>42438</v>
      </c>
      <c r="AL2622" t="str">
        <v>912828N3</v>
      </c>
      <c r="AM2622">
        <v>-1.6253</v>
      </c>
      <c r="AN2622">
        <v>0.70304</v>
      </c>
      <c r="AO2622">
        <v>0.79390000000000005</v>
      </c>
      <c r="AP2622">
        <v>129.0625</v>
      </c>
      <c r="AQ2622">
        <f>VLOOKUP(AL2622,工作表1!$F$3:$G$1000,2,FALSE)</f>
        <v>2.125</v>
      </c>
      <c r="AR2622" t="str">
        <f>VLOOKUP(AL2622,工作表1!$F$3:$H$1000,3,FALSE)</f>
        <v>2022/12/31</v>
      </c>
      <c r="AS2622">
        <f t="shared" si="1332"/>
        <v>0.4</v>
      </c>
      <c r="AT2622">
        <f t="shared" si="1333"/>
        <v>1.7250000000000001</v>
      </c>
      <c r="AU2622" s="43">
        <f t="shared" si="1348"/>
        <v>42551</v>
      </c>
      <c r="AV2622" s="43">
        <f t="shared" si="1334"/>
        <v>42643</v>
      </c>
      <c r="AW2622" s="45">
        <f t="shared" si="1349"/>
        <v>0.4086538461538462</v>
      </c>
      <c r="AX2622" s="45">
        <f t="shared" si="1350"/>
        <v>1.5963250790305588</v>
      </c>
      <c r="AY2622" s="47">
        <f t="shared" si="1351"/>
        <v>103.23344289463549</v>
      </c>
      <c r="AZ2622" s="47">
        <f t="shared" si="1352"/>
        <v>127.13238163557153</v>
      </c>
      <c r="BA2622" s="43"/>
      <c r="BC2622" s="2">
        <v>42437</v>
      </c>
      <c r="BD2622" t="str">
        <v>912828VB</v>
      </c>
      <c r="BE2622">
        <v>1.2849999999999999</v>
      </c>
      <c r="BF2622">
        <v>0.43492999999999998</v>
      </c>
      <c r="BG2622">
        <v>0.77400000000000002</v>
      </c>
      <c r="BH2622">
        <v>129.125</v>
      </c>
      <c r="BI2622">
        <f>VLOOKUP(BD2622,工作表1!$K$3:$L$1000,2,FALSE)</f>
        <v>1.75</v>
      </c>
      <c r="BJ2622" t="str">
        <f>VLOOKUP(BD2622,工作表1!$K$3:$M$1000,3,FALSE)</f>
        <v>2023/5/15</v>
      </c>
      <c r="BK2622">
        <f t="shared" si="1335"/>
        <v>0.39900000000000002</v>
      </c>
      <c r="BL2622">
        <f t="shared" si="1336"/>
        <v>1.351</v>
      </c>
      <c r="BM2622" s="43">
        <f t="shared" si="1353"/>
        <v>42505</v>
      </c>
      <c r="BN2622" s="43">
        <f t="shared" si="1337"/>
        <v>42734</v>
      </c>
      <c r="BO2622" s="45">
        <f t="shared" si="1354"/>
        <v>0.55288461538461542</v>
      </c>
      <c r="BP2622" s="45">
        <f t="shared" si="1355"/>
        <v>1.9720626975763962</v>
      </c>
      <c r="BQ2622" s="47">
        <f t="shared" si="1356"/>
        <v>100.99632514483895</v>
      </c>
      <c r="BR2622" s="47">
        <f t="shared" si="1357"/>
        <v>126.16773852677623</v>
      </c>
    </row>
    <row r="2623" spans="6:70" x14ac:dyDescent="0.25">
      <c r="F2623" s="2">
        <v>42523</v>
      </c>
      <c r="G2623">
        <v>0.46089999999999998</v>
      </c>
      <c r="H2623" s="43">
        <v>42564</v>
      </c>
      <c r="I2623">
        <v>1.3137000000000001</v>
      </c>
      <c r="L2623" s="2">
        <v>42437</v>
      </c>
      <c r="M2623" t="str">
        <v>912828M8</v>
      </c>
      <c r="N2623">
        <v>-0.58289999999999997</v>
      </c>
      <c r="O2623">
        <v>0.76861000000000002</v>
      </c>
      <c r="P2623">
        <v>0.7873</v>
      </c>
      <c r="Q2623">
        <v>129.921875</v>
      </c>
      <c r="R2623">
        <f>VLOOKUP(M2623,工作表1!$A$3:$B$1000,2,FALSE)</f>
        <v>2</v>
      </c>
      <c r="S2623" t="str">
        <f>VLOOKUP(M2623,工作表1!$A$3:$C$1000,3,FALSE)</f>
        <v>2022/11/30</v>
      </c>
      <c r="T2623">
        <f t="shared" si="1327"/>
        <v>0.39900000000000002</v>
      </c>
      <c r="U2623">
        <f t="shared" si="1326"/>
        <v>1.601</v>
      </c>
      <c r="V2623" s="43">
        <f t="shared" si="1338"/>
        <v>42521</v>
      </c>
      <c r="W2623" s="43">
        <f t="shared" si="1328"/>
        <v>42551</v>
      </c>
      <c r="X2623" s="45">
        <f t="shared" si="1339"/>
        <v>0.5494505494505495</v>
      </c>
      <c r="Y2623" s="45">
        <f t="shared" si="1340"/>
        <v>1.1686286316423304</v>
      </c>
      <c r="Z2623" s="47">
        <f t="shared" si="1341"/>
        <v>102.65327847250677</v>
      </c>
      <c r="AA2623" s="47">
        <f t="shared" si="1342"/>
        <v>128.76572872013872</v>
      </c>
      <c r="AB2623" s="45">
        <f t="shared" si="1343"/>
        <v>1.6332</v>
      </c>
      <c r="AC2623" s="2" t="str">
        <f t="shared" si="1329"/>
        <v>TY2</v>
      </c>
      <c r="AD2623">
        <f t="shared" si="1330"/>
        <v>129.5</v>
      </c>
      <c r="AE2623">
        <f t="shared" si="1331"/>
        <v>128.546875</v>
      </c>
      <c r="AF2623" s="49">
        <f t="shared" si="1358"/>
        <v>0.953125</v>
      </c>
      <c r="AG2623" s="3">
        <f t="shared" si="1344"/>
        <v>127.50653205517071</v>
      </c>
      <c r="AH2623">
        <f t="shared" si="1345"/>
        <v>125.50742057428158</v>
      </c>
      <c r="AI2623" s="51">
        <f t="shared" si="1346"/>
        <v>1.9991114808891268</v>
      </c>
      <c r="AJ2623" s="52">
        <f t="shared" si="1347"/>
        <v>1.0459864808891268</v>
      </c>
      <c r="AK2623" s="2">
        <v>42437</v>
      </c>
      <c r="AL2623" t="str">
        <v>912828N3</v>
      </c>
      <c r="AM2623">
        <v>-2.7753000000000001</v>
      </c>
      <c r="AN2623">
        <v>0.77164999999999995</v>
      </c>
      <c r="AO2623">
        <v>0.79390000000000005</v>
      </c>
      <c r="AP2623">
        <v>129.5</v>
      </c>
      <c r="AQ2623">
        <f>VLOOKUP(AL2623,工作表1!$F$3:$G$1000,2,FALSE)</f>
        <v>2.125</v>
      </c>
      <c r="AR2623" t="str">
        <f>VLOOKUP(AL2623,工作表1!$F$3:$H$1000,3,FALSE)</f>
        <v>2022/12/31</v>
      </c>
      <c r="AS2623">
        <f t="shared" si="1332"/>
        <v>0.39900000000000002</v>
      </c>
      <c r="AT2623">
        <f t="shared" si="1333"/>
        <v>1.726</v>
      </c>
      <c r="AU2623" s="43">
        <f t="shared" si="1348"/>
        <v>42551</v>
      </c>
      <c r="AV2623" s="43">
        <f t="shared" si="1334"/>
        <v>42643</v>
      </c>
      <c r="AW2623" s="45">
        <f t="shared" si="1349"/>
        <v>0.40281593406593408</v>
      </c>
      <c r="AX2623" s="45">
        <f t="shared" si="1350"/>
        <v>1.5963090847508656</v>
      </c>
      <c r="AY2623" s="47">
        <f t="shared" si="1351"/>
        <v>103.54233979403381</v>
      </c>
      <c r="AZ2623" s="47">
        <f t="shared" si="1352"/>
        <v>127.50653205517071</v>
      </c>
      <c r="BA2623" s="43"/>
      <c r="BC2623" s="2">
        <v>42436</v>
      </c>
      <c r="BD2623" t="str">
        <v>912828VB</v>
      </c>
      <c r="BE2623">
        <v>-4.9599999999999998E-2</v>
      </c>
      <c r="BF2623">
        <v>0.50770999999999999</v>
      </c>
      <c r="BG2623">
        <v>0.77400000000000002</v>
      </c>
      <c r="BH2623">
        <v>128.546875</v>
      </c>
      <c r="BI2623">
        <f>VLOOKUP(BD2623,工作表1!$K$3:$L$1000,2,FALSE)</f>
        <v>1.75</v>
      </c>
      <c r="BJ2623" t="str">
        <f>VLOOKUP(BD2623,工作表1!$K$3:$M$1000,3,FALSE)</f>
        <v>2023/5/15</v>
      </c>
      <c r="BK2623">
        <f t="shared" si="1335"/>
        <v>0.40649999999999997</v>
      </c>
      <c r="BL2623">
        <f t="shared" si="1336"/>
        <v>1.3435000000000001</v>
      </c>
      <c r="BM2623" s="43">
        <f t="shared" si="1353"/>
        <v>42505</v>
      </c>
      <c r="BN2623" s="43">
        <f t="shared" si="1337"/>
        <v>42734</v>
      </c>
      <c r="BO2623" s="45">
        <f t="shared" si="1354"/>
        <v>0.54807692307692313</v>
      </c>
      <c r="BP2623" s="45">
        <f t="shared" si="1355"/>
        <v>1.9720495258166491</v>
      </c>
      <c r="BQ2623" s="47">
        <f t="shared" si="1356"/>
        <v>100.49034376421997</v>
      </c>
      <c r="BR2623" s="47">
        <f t="shared" si="1357"/>
        <v>125.50742057428158</v>
      </c>
    </row>
    <row r="2624" spans="6:70" x14ac:dyDescent="0.25">
      <c r="F2624" s="2">
        <v>42522</v>
      </c>
      <c r="G2624">
        <v>0.45700000000000002</v>
      </c>
      <c r="H2624" s="43">
        <v>42563</v>
      </c>
      <c r="I2624">
        <v>1.3420000000000001</v>
      </c>
      <c r="L2624" s="2">
        <v>42436</v>
      </c>
      <c r="M2624" t="str">
        <v>912828M8</v>
      </c>
      <c r="N2624">
        <v>0.35709999999999997</v>
      </c>
      <c r="O2624">
        <v>0.31337999999999999</v>
      </c>
      <c r="P2624">
        <v>0.7873</v>
      </c>
      <c r="Q2624">
        <v>129.34375</v>
      </c>
      <c r="R2624">
        <f>VLOOKUP(M2624,工作表1!$A$3:$B$1000,2,FALSE)</f>
        <v>2</v>
      </c>
      <c r="S2624" t="str">
        <f>VLOOKUP(M2624,工作表1!$A$3:$C$1000,3,FALSE)</f>
        <v>2022/11/30</v>
      </c>
      <c r="T2624">
        <f t="shared" si="1327"/>
        <v>0.40649999999999997</v>
      </c>
      <c r="U2624">
        <f t="shared" si="1326"/>
        <v>1.5935000000000001</v>
      </c>
      <c r="V2624" s="43">
        <f t="shared" si="1338"/>
        <v>42521</v>
      </c>
      <c r="W2624" s="43">
        <f t="shared" si="1328"/>
        <v>42551</v>
      </c>
      <c r="X2624" s="45">
        <f t="shared" si="1339"/>
        <v>0.54395604395604391</v>
      </c>
      <c r="Y2624" s="45">
        <f t="shared" si="1340"/>
        <v>1.1686135782026192</v>
      </c>
      <c r="Z2624" s="47">
        <f t="shared" si="1341"/>
        <v>102.35129893228753</v>
      </c>
      <c r="AA2624" s="47">
        <f t="shared" si="1342"/>
        <v>128.37083890071654</v>
      </c>
      <c r="AB2624" s="45">
        <f t="shared" si="1343"/>
        <v>1.7074</v>
      </c>
      <c r="AC2624" s="2" t="str">
        <f t="shared" si="1329"/>
        <v>TY2</v>
      </c>
      <c r="AD2624">
        <f t="shared" si="1330"/>
        <v>128.921875</v>
      </c>
      <c r="AE2624">
        <f t="shared" si="1331"/>
        <v>128.71875</v>
      </c>
      <c r="AF2624" s="49">
        <f t="shared" si="1358"/>
        <v>0.203125</v>
      </c>
      <c r="AG2624" s="3">
        <f t="shared" si="1344"/>
        <v>126.96000465491919</v>
      </c>
      <c r="AH2624">
        <f t="shared" si="1345"/>
        <v>125.73163298264468</v>
      </c>
      <c r="AI2624" s="51">
        <f t="shared" si="1346"/>
        <v>1.2283716722745055</v>
      </c>
      <c r="AJ2624" s="52">
        <f t="shared" si="1347"/>
        <v>1.0252466722745055</v>
      </c>
      <c r="AK2624" s="2">
        <v>42436</v>
      </c>
      <c r="AL2624" t="str">
        <v>912828N3</v>
      </c>
      <c r="AM2624">
        <v>-2.2511999999999999</v>
      </c>
      <c r="AN2624">
        <v>0.72031000000000001</v>
      </c>
      <c r="AO2624">
        <v>0.79390000000000005</v>
      </c>
      <c r="AP2624">
        <v>128.921875</v>
      </c>
      <c r="AQ2624">
        <f>VLOOKUP(AL2624,工作表1!$F$3:$G$1000,2,FALSE)</f>
        <v>2.125</v>
      </c>
      <c r="AR2624" t="str">
        <f>VLOOKUP(AL2624,工作表1!$F$3:$H$1000,3,FALSE)</f>
        <v>2022/12/31</v>
      </c>
      <c r="AS2624">
        <f t="shared" si="1332"/>
        <v>0.40649999999999997</v>
      </c>
      <c r="AT2624">
        <f t="shared" si="1333"/>
        <v>1.7185000000000001</v>
      </c>
      <c r="AU2624" s="43">
        <f t="shared" si="1348"/>
        <v>42551</v>
      </c>
      <c r="AV2624" s="43">
        <f t="shared" si="1334"/>
        <v>42643</v>
      </c>
      <c r="AW2624" s="45">
        <f t="shared" si="1349"/>
        <v>0.39697802197802201</v>
      </c>
      <c r="AX2624" s="45">
        <f t="shared" si="1350"/>
        <v>1.5962930904711725</v>
      </c>
      <c r="AY2624" s="47">
        <f t="shared" si="1351"/>
        <v>103.11545223891935</v>
      </c>
      <c r="AZ2624" s="47">
        <f t="shared" si="1352"/>
        <v>126.96000465491919</v>
      </c>
      <c r="BA2624" s="43"/>
      <c r="BC2624" s="2">
        <v>42433</v>
      </c>
      <c r="BD2624" t="str">
        <v>912828VB</v>
      </c>
      <c r="BE2624">
        <v>1.1003000000000001</v>
      </c>
      <c r="BF2624">
        <v>0.44539000000000001</v>
      </c>
      <c r="BG2624">
        <v>0.77400000000000002</v>
      </c>
      <c r="BH2624">
        <v>128.71875</v>
      </c>
      <c r="BI2624">
        <f>VLOOKUP(BD2624,工作表1!$K$3:$L$1000,2,FALSE)</f>
        <v>1.75</v>
      </c>
      <c r="BJ2624" t="str">
        <f>VLOOKUP(BD2624,工作表1!$K$3:$M$1000,3,FALSE)</f>
        <v>2023/5/15</v>
      </c>
      <c r="BK2624">
        <f t="shared" si="1335"/>
        <v>0.40200000000000002</v>
      </c>
      <c r="BL2624">
        <f t="shared" si="1336"/>
        <v>1.3479999999999999</v>
      </c>
      <c r="BM2624" s="43">
        <f t="shared" si="1353"/>
        <v>42505</v>
      </c>
      <c r="BN2624" s="43">
        <f t="shared" si="1337"/>
        <v>42734</v>
      </c>
      <c r="BO2624" s="45">
        <f t="shared" si="1354"/>
        <v>0.54326923076923084</v>
      </c>
      <c r="BP2624" s="45">
        <f t="shared" si="1355"/>
        <v>1.9720363540569021</v>
      </c>
      <c r="BQ2624" s="47">
        <f t="shared" si="1356"/>
        <v>100.67888054957155</v>
      </c>
      <c r="BR2624" s="47">
        <f t="shared" si="1357"/>
        <v>125.73163298264468</v>
      </c>
    </row>
    <row r="2625" spans="6:70" x14ac:dyDescent="0.25">
      <c r="F2625" s="2">
        <v>42521</v>
      </c>
      <c r="G2625">
        <v>0.45550000000000002</v>
      </c>
      <c r="H2625" s="43">
        <v>42562</v>
      </c>
      <c r="I2625">
        <v>1.2645</v>
      </c>
      <c r="L2625" s="2">
        <v>42433</v>
      </c>
      <c r="M2625" t="str">
        <v>912828M8</v>
      </c>
      <c r="N2625">
        <v>-0.20330000000000001</v>
      </c>
      <c r="O2625">
        <v>0.57938000000000001</v>
      </c>
      <c r="P2625">
        <v>0.7873</v>
      </c>
      <c r="Q2625">
        <v>129.5</v>
      </c>
      <c r="R2625">
        <f>VLOOKUP(M2625,工作表1!$A$3:$B$1000,2,FALSE)</f>
        <v>2</v>
      </c>
      <c r="S2625" t="str">
        <f>VLOOKUP(M2625,工作表1!$A$3:$C$1000,3,FALSE)</f>
        <v>2022/11/30</v>
      </c>
      <c r="T2625">
        <f t="shared" si="1327"/>
        <v>0.40200000000000002</v>
      </c>
      <c r="U2625">
        <f t="shared" si="1326"/>
        <v>1.5979999999999999</v>
      </c>
      <c r="V2625" s="43">
        <f t="shared" si="1338"/>
        <v>42521</v>
      </c>
      <c r="W2625" s="43">
        <f t="shared" si="1328"/>
        <v>42551</v>
      </c>
      <c r="X2625" s="45">
        <f t="shared" si="1339"/>
        <v>0.53846153846153844</v>
      </c>
      <c r="Y2625" s="45">
        <f t="shared" si="1340"/>
        <v>1.1685985247629083</v>
      </c>
      <c r="Z2625" s="47">
        <f t="shared" si="1341"/>
        <v>102.38836433129255</v>
      </c>
      <c r="AA2625" s="47">
        <f t="shared" si="1342"/>
        <v>128.40177566907226</v>
      </c>
      <c r="AB2625" s="45">
        <f t="shared" si="1343"/>
        <v>1.6786000000000001</v>
      </c>
      <c r="AC2625" s="2" t="str">
        <f t="shared" si="1329"/>
        <v>TY2</v>
      </c>
      <c r="AD2625">
        <f t="shared" si="1330"/>
        <v>129.09375</v>
      </c>
      <c r="AE2625">
        <f t="shared" si="1331"/>
        <v>129.171875</v>
      </c>
      <c r="AF2625" s="49">
        <f t="shared" si="1358"/>
        <v>-7.8125E-2</v>
      </c>
      <c r="AG2625" s="3">
        <f t="shared" si="1344"/>
        <v>127.12007417721239</v>
      </c>
      <c r="AH2625">
        <f t="shared" si="1345"/>
        <v>126.09440959459127</v>
      </c>
      <c r="AI2625" s="51">
        <f t="shared" si="1346"/>
        <v>1.0256645826211184</v>
      </c>
      <c r="AJ2625" s="52">
        <f t="shared" si="1347"/>
        <v>1.1037895826211184</v>
      </c>
      <c r="AK2625" s="2">
        <v>42433</v>
      </c>
      <c r="AL2625" t="str">
        <v>912828N3</v>
      </c>
      <c r="AM2625">
        <v>-2.2511999999999999</v>
      </c>
      <c r="AN2625">
        <v>0.71816000000000002</v>
      </c>
      <c r="AO2625">
        <v>0.79390000000000005</v>
      </c>
      <c r="AP2625">
        <v>129.09375</v>
      </c>
      <c r="AQ2625">
        <f>VLOOKUP(AL2625,工作表1!$F$3:$G$1000,2,FALSE)</f>
        <v>2.125</v>
      </c>
      <c r="AR2625" t="str">
        <f>VLOOKUP(AL2625,工作表1!$F$3:$H$1000,3,FALSE)</f>
        <v>2022/12/31</v>
      </c>
      <c r="AS2625">
        <f t="shared" si="1332"/>
        <v>0.40200000000000002</v>
      </c>
      <c r="AT2625">
        <f t="shared" si="1333"/>
        <v>1.7229999999999999</v>
      </c>
      <c r="AU2625" s="43">
        <f t="shared" si="1348"/>
        <v>42551</v>
      </c>
      <c r="AV2625" s="43">
        <f t="shared" si="1334"/>
        <v>42643</v>
      </c>
      <c r="AW2625" s="45">
        <f t="shared" si="1349"/>
        <v>0.39114010989010994</v>
      </c>
      <c r="AX2625" s="45">
        <f t="shared" si="1350"/>
        <v>1.5962770961914798</v>
      </c>
      <c r="AY2625" s="47">
        <f t="shared" si="1351"/>
        <v>103.25639031394645</v>
      </c>
      <c r="AZ2625" s="47">
        <f t="shared" si="1352"/>
        <v>127.12007417721239</v>
      </c>
      <c r="BA2625" s="43"/>
      <c r="BC2625" s="2">
        <v>42432</v>
      </c>
      <c r="BD2625" t="str">
        <v>912828VB</v>
      </c>
      <c r="BE2625">
        <v>-6.3061999999999996</v>
      </c>
      <c r="BF2625">
        <v>0.50068000000000001</v>
      </c>
      <c r="BG2625">
        <v>0.77400000000000002</v>
      </c>
      <c r="BH2625">
        <v>129.171875</v>
      </c>
      <c r="BI2625">
        <f>VLOOKUP(BD2625,工作表1!$K$3:$L$1000,2,FALSE)</f>
        <v>1.75</v>
      </c>
      <c r="BJ2625" t="str">
        <f>VLOOKUP(BD2625,工作表1!$K$3:$M$1000,3,FALSE)</f>
        <v>2023/5/15</v>
      </c>
      <c r="BK2625">
        <f t="shared" si="1335"/>
        <v>0.40100000000000002</v>
      </c>
      <c r="BL2625">
        <f t="shared" si="1336"/>
        <v>1.349</v>
      </c>
      <c r="BM2625" s="43">
        <f t="shared" si="1353"/>
        <v>42505</v>
      </c>
      <c r="BN2625" s="43">
        <f t="shared" si="1337"/>
        <v>42734</v>
      </c>
      <c r="BO2625" s="45">
        <f t="shared" si="1354"/>
        <v>0.52884615384615385</v>
      </c>
      <c r="BP2625" s="45">
        <f t="shared" si="1355"/>
        <v>1.971996838777661</v>
      </c>
      <c r="BQ2625" s="47">
        <f t="shared" si="1356"/>
        <v>100.99435740216494</v>
      </c>
      <c r="BR2625" s="47">
        <f t="shared" si="1357"/>
        <v>126.09440959459127</v>
      </c>
    </row>
    <row r="2626" spans="6:70" x14ac:dyDescent="0.25">
      <c r="F2626" s="2">
        <v>42520</v>
      </c>
      <c r="G2626">
        <v>0.47599999999999998</v>
      </c>
      <c r="H2626" s="43">
        <v>42559</v>
      </c>
      <c r="I2626">
        <v>1.1853</v>
      </c>
      <c r="L2626" s="2">
        <v>42432</v>
      </c>
      <c r="M2626" t="str">
        <v>912828M8</v>
      </c>
      <c r="N2626">
        <v>-0.51349999999999996</v>
      </c>
      <c r="O2626">
        <v>0.37286999999999998</v>
      </c>
      <c r="P2626">
        <v>0.7873</v>
      </c>
      <c r="Q2626">
        <v>129.921875</v>
      </c>
      <c r="R2626">
        <f>VLOOKUP(M2626,工作表1!$A$3:$B$1000,2,FALSE)</f>
        <v>2</v>
      </c>
      <c r="S2626" t="str">
        <f>VLOOKUP(M2626,工作表1!$A$3:$C$1000,3,FALSE)</f>
        <v>2022/11/30</v>
      </c>
      <c r="T2626">
        <f t="shared" si="1327"/>
        <v>0.40100000000000002</v>
      </c>
      <c r="U2626">
        <f t="shared" si="1326"/>
        <v>1.599</v>
      </c>
      <c r="V2626" s="43">
        <f t="shared" si="1338"/>
        <v>42521</v>
      </c>
      <c r="W2626" s="43">
        <f t="shared" si="1328"/>
        <v>42551</v>
      </c>
      <c r="X2626" s="45">
        <f t="shared" si="1339"/>
        <v>0.52197802197802201</v>
      </c>
      <c r="Y2626" s="45">
        <f t="shared" si="1340"/>
        <v>1.1685533644437753</v>
      </c>
      <c r="Z2626" s="47">
        <f t="shared" si="1341"/>
        <v>102.80564163149845</v>
      </c>
      <c r="AA2626" s="47">
        <f t="shared" si="1342"/>
        <v>128.88837274590765</v>
      </c>
      <c r="AB2626" s="45">
        <f t="shared" si="1343"/>
        <v>1.6473</v>
      </c>
      <c r="AC2626" s="2" t="str">
        <f t="shared" si="1329"/>
        <v>TY2</v>
      </c>
      <c r="AD2626">
        <f t="shared" si="1330"/>
        <v>129.515625</v>
      </c>
      <c r="AE2626">
        <f t="shared" si="1331"/>
        <v>129.0625</v>
      </c>
      <c r="AF2626" s="49">
        <f t="shared" si="1358"/>
        <v>0.453125</v>
      </c>
      <c r="AG2626" s="3">
        <f t="shared" si="1344"/>
        <v>127.51227258655696</v>
      </c>
      <c r="AH2626">
        <f t="shared" si="1345"/>
        <v>125.87435677874539</v>
      </c>
      <c r="AI2626" s="51">
        <f t="shared" si="1346"/>
        <v>1.6379158078115665</v>
      </c>
      <c r="AJ2626" s="52">
        <f t="shared" si="1347"/>
        <v>1.1847908078115665</v>
      </c>
      <c r="AK2626" s="2">
        <v>42432</v>
      </c>
      <c r="AL2626" t="str">
        <v>912828N3</v>
      </c>
      <c r="AM2626">
        <v>-6.0689000000000002</v>
      </c>
      <c r="AN2626">
        <v>0.72328000000000003</v>
      </c>
      <c r="AO2626">
        <v>0.79390000000000005</v>
      </c>
      <c r="AP2626">
        <v>129.515625</v>
      </c>
      <c r="AQ2626">
        <f>VLOOKUP(AL2626,工作表1!$F$3:$G$1000,2,FALSE)</f>
        <v>2.125</v>
      </c>
      <c r="AR2626" t="str">
        <f>VLOOKUP(AL2626,工作表1!$F$3:$H$1000,3,FALSE)</f>
        <v>2022/12/31</v>
      </c>
      <c r="AS2626">
        <f t="shared" si="1332"/>
        <v>0.40100000000000002</v>
      </c>
      <c r="AT2626">
        <f t="shared" si="1333"/>
        <v>1.724</v>
      </c>
      <c r="AU2626" s="43">
        <f t="shared" si="1348"/>
        <v>42551</v>
      </c>
      <c r="AV2626" s="43">
        <f t="shared" si="1334"/>
        <v>42643</v>
      </c>
      <c r="AW2626" s="45">
        <f t="shared" si="1349"/>
        <v>0.37362637362637363</v>
      </c>
      <c r="AX2626" s="45">
        <f t="shared" si="1350"/>
        <v>1.5962291133524009</v>
      </c>
      <c r="AY2626" s="47">
        <f t="shared" si="1351"/>
        <v>103.60219160829405</v>
      </c>
      <c r="AZ2626" s="47">
        <f t="shared" si="1352"/>
        <v>127.51227258655696</v>
      </c>
      <c r="BA2626" s="43"/>
      <c r="BC2626" s="2">
        <v>42431</v>
      </c>
      <c r="BD2626" t="str">
        <v>912828VB</v>
      </c>
      <c r="BE2626">
        <v>-1.8320000000000001</v>
      </c>
      <c r="BF2626">
        <v>0.60219</v>
      </c>
      <c r="BG2626">
        <v>0.77400000000000002</v>
      </c>
      <c r="BH2626">
        <v>129.0625</v>
      </c>
      <c r="BI2626">
        <f>VLOOKUP(BD2626,工作表1!$K$3:$L$1000,2,FALSE)</f>
        <v>1.75</v>
      </c>
      <c r="BJ2626" t="str">
        <f>VLOOKUP(BD2626,工作表1!$K$3:$M$1000,3,FALSE)</f>
        <v>2023/5/15</v>
      </c>
      <c r="BK2626">
        <f t="shared" si="1335"/>
        <v>0.41099999999999998</v>
      </c>
      <c r="BL2626">
        <f t="shared" si="1336"/>
        <v>1.339</v>
      </c>
      <c r="BM2626" s="43">
        <f t="shared" si="1353"/>
        <v>42505</v>
      </c>
      <c r="BN2626" s="43">
        <f t="shared" si="1337"/>
        <v>42734</v>
      </c>
      <c r="BO2626" s="45">
        <f t="shared" si="1354"/>
        <v>0.52403846153846156</v>
      </c>
      <c r="BP2626" s="45">
        <f t="shared" si="1355"/>
        <v>1.9719836670179136</v>
      </c>
      <c r="BQ2626" s="47">
        <f t="shared" si="1356"/>
        <v>100.82693429286765</v>
      </c>
      <c r="BR2626" s="47">
        <f t="shared" si="1357"/>
        <v>125.87435677874539</v>
      </c>
    </row>
    <row r="2627" spans="6:70" x14ac:dyDescent="0.25">
      <c r="F2627" s="2">
        <v>42517</v>
      </c>
      <c r="G2627">
        <v>0.47599999999999998</v>
      </c>
      <c r="H2627" s="43">
        <v>42558</v>
      </c>
      <c r="I2627">
        <v>1.2087000000000001</v>
      </c>
      <c r="L2627" s="2">
        <v>42431</v>
      </c>
      <c r="M2627" t="str">
        <v>912828M8</v>
      </c>
      <c r="N2627">
        <v>5.0000000000000001E-4</v>
      </c>
      <c r="O2627">
        <v>0.49481999999999998</v>
      </c>
      <c r="P2627">
        <v>0.7873</v>
      </c>
      <c r="Q2627">
        <v>129.75</v>
      </c>
      <c r="R2627">
        <f>VLOOKUP(M2627,工作表1!$A$3:$B$1000,2,FALSE)</f>
        <v>2</v>
      </c>
      <c r="S2627" t="str">
        <f>VLOOKUP(M2627,工作表1!$A$3:$C$1000,3,FALSE)</f>
        <v>2022/11/30</v>
      </c>
      <c r="T2627">
        <f t="shared" si="1327"/>
        <v>0.41099999999999998</v>
      </c>
      <c r="U2627">
        <f t="shared" si="1326"/>
        <v>1.589</v>
      </c>
      <c r="V2627" s="43">
        <f t="shared" si="1338"/>
        <v>42521</v>
      </c>
      <c r="W2627" s="43">
        <f t="shared" si="1328"/>
        <v>42551</v>
      </c>
      <c r="X2627" s="45">
        <f t="shared" si="1339"/>
        <v>0.51648351648351654</v>
      </c>
      <c r="Y2627" s="45">
        <f t="shared" si="1340"/>
        <v>1.1685383110040646</v>
      </c>
      <c r="Z2627" s="47">
        <f t="shared" si="1341"/>
        <v>102.6326777826517</v>
      </c>
      <c r="AA2627" s="47">
        <f t="shared" si="1342"/>
        <v>128.65854300839015</v>
      </c>
      <c r="AB2627" s="45">
        <f t="shared" si="1343"/>
        <v>1.6519999999999999</v>
      </c>
      <c r="AC2627" s="2" t="str">
        <f t="shared" si="1329"/>
        <v>TY2</v>
      </c>
      <c r="AD2627">
        <f t="shared" si="1330"/>
        <v>129.34375</v>
      </c>
      <c r="AE2627">
        <f t="shared" si="1331"/>
        <v>129.40625</v>
      </c>
      <c r="AF2627" s="49">
        <f t="shared" si="1358"/>
        <v>-6.25E-2</v>
      </c>
      <c r="AG2627" s="3">
        <f t="shared" si="1344"/>
        <v>127.2850915354534</v>
      </c>
      <c r="AH2627">
        <f t="shared" si="1345"/>
        <v>126.08072082933153</v>
      </c>
      <c r="AI2627" s="51">
        <f t="shared" si="1346"/>
        <v>1.2043707061218782</v>
      </c>
      <c r="AJ2627" s="52">
        <f t="shared" si="1347"/>
        <v>1.2668707061218782</v>
      </c>
      <c r="AK2627" s="2">
        <v>42431</v>
      </c>
      <c r="AL2627" t="str">
        <v>912828N3</v>
      </c>
      <c r="AM2627">
        <v>-3.1554000000000002</v>
      </c>
      <c r="AN2627">
        <v>0.79327999999999999</v>
      </c>
      <c r="AO2627">
        <v>0.79390000000000005</v>
      </c>
      <c r="AP2627">
        <v>129.34375</v>
      </c>
      <c r="AQ2627">
        <f>VLOOKUP(AL2627,工作表1!$F$3:$G$1000,2,FALSE)</f>
        <v>2.125</v>
      </c>
      <c r="AR2627" t="str">
        <f>VLOOKUP(AL2627,工作表1!$F$3:$H$1000,3,FALSE)</f>
        <v>2022/12/31</v>
      </c>
      <c r="AS2627">
        <f t="shared" si="1332"/>
        <v>0.41099999999999998</v>
      </c>
      <c r="AT2627">
        <f t="shared" si="1333"/>
        <v>1.714</v>
      </c>
      <c r="AU2627" s="43">
        <f t="shared" si="1348"/>
        <v>42551</v>
      </c>
      <c r="AV2627" s="43">
        <f t="shared" si="1334"/>
        <v>42643</v>
      </c>
      <c r="AW2627" s="45">
        <f t="shared" si="1349"/>
        <v>0.36778846153846151</v>
      </c>
      <c r="AX2627" s="45">
        <f t="shared" si="1350"/>
        <v>1.596213119072708</v>
      </c>
      <c r="AY2627" s="47">
        <f t="shared" si="1351"/>
        <v>103.42725811976815</v>
      </c>
      <c r="AZ2627" s="47">
        <f t="shared" si="1352"/>
        <v>127.2850915354534</v>
      </c>
      <c r="BA2627" s="43"/>
      <c r="BC2627" s="2">
        <v>42430</v>
      </c>
      <c r="BD2627" t="str">
        <v>912828VB</v>
      </c>
      <c r="BE2627">
        <v>-3.9356</v>
      </c>
      <c r="BF2627">
        <v>0.71240000000000003</v>
      </c>
      <c r="BG2627">
        <v>0.77400000000000002</v>
      </c>
      <c r="BH2627">
        <v>129.40625</v>
      </c>
      <c r="BI2627">
        <f>VLOOKUP(BD2627,工作表1!$K$3:$L$1000,2,FALSE)</f>
        <v>1.75</v>
      </c>
      <c r="BJ2627" t="str">
        <f>VLOOKUP(BD2627,工作表1!$K$3:$M$1000,3,FALSE)</f>
        <v>2023/5/15</v>
      </c>
      <c r="BK2627">
        <f t="shared" si="1335"/>
        <v>0.40799999999999997</v>
      </c>
      <c r="BL2627">
        <f t="shared" si="1336"/>
        <v>1.3420000000000001</v>
      </c>
      <c r="BM2627" s="43">
        <f t="shared" si="1353"/>
        <v>42505</v>
      </c>
      <c r="BN2627" s="43">
        <f t="shared" si="1337"/>
        <v>42734</v>
      </c>
      <c r="BO2627" s="45">
        <f t="shared" si="1354"/>
        <v>0.51923076923076927</v>
      </c>
      <c r="BP2627" s="45">
        <f t="shared" si="1355"/>
        <v>1.9719704952581667</v>
      </c>
      <c r="BQ2627" s="47">
        <f t="shared" si="1356"/>
        <v>101.00044394929985</v>
      </c>
      <c r="BR2627" s="47">
        <f t="shared" si="1357"/>
        <v>126.08072082933153</v>
      </c>
    </row>
    <row r="2628" spans="6:70" x14ac:dyDescent="0.25">
      <c r="F2628" s="2">
        <v>42516</v>
      </c>
      <c r="G2628">
        <v>0.45500000000000002</v>
      </c>
      <c r="H2628" s="43">
        <v>42557</v>
      </c>
      <c r="I2628">
        <v>1.1901999999999999</v>
      </c>
      <c r="L2628" s="2">
        <v>42430</v>
      </c>
      <c r="M2628" t="str">
        <v>912828M8</v>
      </c>
      <c r="N2628">
        <v>-0.435</v>
      </c>
      <c r="O2628">
        <v>0.65522000000000002</v>
      </c>
      <c r="P2628">
        <v>0.7873</v>
      </c>
      <c r="Q2628">
        <v>130</v>
      </c>
      <c r="R2628">
        <f>VLOOKUP(M2628,工作表1!$A$3:$B$1000,2,FALSE)</f>
        <v>2</v>
      </c>
      <c r="S2628" t="str">
        <f>VLOOKUP(M2628,工作表1!$A$3:$C$1000,3,FALSE)</f>
        <v>2022/11/30</v>
      </c>
      <c r="T2628">
        <f t="shared" si="1327"/>
        <v>0.40799999999999997</v>
      </c>
      <c r="U2628">
        <f t="shared" ref="U2628:U2691" si="1359">R2628-T2628</f>
        <v>1.5920000000000001</v>
      </c>
      <c r="V2628" s="43">
        <f t="shared" si="1338"/>
        <v>42521</v>
      </c>
      <c r="W2628" s="43">
        <f t="shared" si="1328"/>
        <v>42551</v>
      </c>
      <c r="X2628" s="45">
        <f t="shared" si="1339"/>
        <v>0.51098901098901095</v>
      </c>
      <c r="Y2628" s="45">
        <f t="shared" si="1340"/>
        <v>1.1685232575643534</v>
      </c>
      <c r="Z2628" s="47">
        <f t="shared" si="1341"/>
        <v>102.77718618173445</v>
      </c>
      <c r="AA2628" s="47">
        <f t="shared" si="1342"/>
        <v>128.82652156523534</v>
      </c>
      <c r="AB2628" s="45">
        <f t="shared" si="1343"/>
        <v>1.6281000000000001</v>
      </c>
      <c r="AC2628" s="2" t="str">
        <f t="shared" si="1329"/>
        <v>TY2</v>
      </c>
      <c r="AD2628">
        <f t="shared" si="1330"/>
        <v>129.59375</v>
      </c>
      <c r="AE2628">
        <f t="shared" si="1331"/>
        <v>130.328125</v>
      </c>
      <c r="AF2628" s="49">
        <f t="shared" si="1358"/>
        <v>-0.734375</v>
      </c>
      <c r="AG2628" s="3">
        <f t="shared" si="1344"/>
        <v>127.49046592215244</v>
      </c>
      <c r="AH2628">
        <f t="shared" si="1345"/>
        <v>128.02391656647558</v>
      </c>
      <c r="AI2628" s="51">
        <f t="shared" si="1346"/>
        <v>-0.53345064432313904</v>
      </c>
      <c r="AJ2628" s="52">
        <f t="shared" si="1347"/>
        <v>0.20092435567686096</v>
      </c>
      <c r="AK2628" s="2">
        <v>42430</v>
      </c>
      <c r="AL2628" t="str">
        <v>912828N3</v>
      </c>
      <c r="AM2628">
        <v>-3.6371000000000002</v>
      </c>
      <c r="AN2628">
        <v>0.83394999999999997</v>
      </c>
      <c r="AO2628">
        <v>0.79390000000000005</v>
      </c>
      <c r="AP2628">
        <v>129.59375</v>
      </c>
      <c r="AQ2628">
        <f>VLOOKUP(AL2628,工作表1!$F$3:$G$1000,2,FALSE)</f>
        <v>2.125</v>
      </c>
      <c r="AR2628" t="str">
        <f>VLOOKUP(AL2628,工作表1!$F$3:$H$1000,3,FALSE)</f>
        <v>2022/12/31</v>
      </c>
      <c r="AS2628">
        <f t="shared" si="1332"/>
        <v>0.40799999999999997</v>
      </c>
      <c r="AT2628">
        <f t="shared" si="1333"/>
        <v>1.7170000000000001</v>
      </c>
      <c r="AU2628" s="43">
        <f t="shared" si="1348"/>
        <v>42551</v>
      </c>
      <c r="AV2628" s="43">
        <f t="shared" si="1334"/>
        <v>42643</v>
      </c>
      <c r="AW2628" s="45">
        <f t="shared" si="1349"/>
        <v>0.36195054945054944</v>
      </c>
      <c r="AX2628" s="45">
        <f t="shared" si="1350"/>
        <v>1.5961971247930151</v>
      </c>
      <c r="AY2628" s="47">
        <f t="shared" si="1351"/>
        <v>103.60333039331373</v>
      </c>
      <c r="AZ2628" s="47">
        <f t="shared" si="1352"/>
        <v>127.49046592215244</v>
      </c>
      <c r="BA2628" s="43"/>
      <c r="BC2628" s="2">
        <v>42429</v>
      </c>
      <c r="BD2628" t="str">
        <v>912828VB</v>
      </c>
      <c r="BE2628">
        <v>-2.8056999999999999</v>
      </c>
      <c r="BF2628">
        <v>0.65107000000000004</v>
      </c>
      <c r="BG2628">
        <v>0.77400000000000002</v>
      </c>
      <c r="BH2628">
        <v>130.328125</v>
      </c>
      <c r="BI2628">
        <f>VLOOKUP(BD2628,工作表1!$K$3:$L$1000,2,FALSE)</f>
        <v>1.75</v>
      </c>
      <c r="BJ2628" t="str">
        <f>VLOOKUP(BD2628,工作表1!$K$3:$M$1000,3,FALSE)</f>
        <v>2023/5/15</v>
      </c>
      <c r="BK2628">
        <f t="shared" si="1335"/>
        <v>0.40050000000000002</v>
      </c>
      <c r="BL2628">
        <f t="shared" si="1336"/>
        <v>1.3494999999999999</v>
      </c>
      <c r="BM2628" s="43">
        <f t="shared" si="1353"/>
        <v>42505</v>
      </c>
      <c r="BN2628" s="43">
        <f t="shared" si="1337"/>
        <v>42643</v>
      </c>
      <c r="BO2628" s="45">
        <f t="shared" si="1354"/>
        <v>0.51442307692307698</v>
      </c>
      <c r="BP2628" s="45">
        <f t="shared" si="1355"/>
        <v>1.535655953635406</v>
      </c>
      <c r="BQ2628" s="47">
        <f t="shared" si="1356"/>
        <v>101.49486563478088</v>
      </c>
      <c r="BR2628" s="47">
        <f t="shared" si="1357"/>
        <v>128.02391656647558</v>
      </c>
    </row>
    <row r="2629" spans="6:70" x14ac:dyDescent="0.25">
      <c r="F2629" s="2">
        <v>42515</v>
      </c>
      <c r="G2629">
        <v>0.46184999999999998</v>
      </c>
      <c r="H2629" s="43">
        <v>42556</v>
      </c>
      <c r="I2629">
        <v>1.1926000000000001</v>
      </c>
      <c r="L2629" s="2">
        <v>42429</v>
      </c>
      <c r="M2629" t="str">
        <v>912828M8</v>
      </c>
      <c r="N2629">
        <v>-0.3584</v>
      </c>
      <c r="O2629">
        <v>0.63139999999999996</v>
      </c>
      <c r="P2629">
        <v>0.7873</v>
      </c>
      <c r="Q2629">
        <v>130.90625</v>
      </c>
      <c r="R2629">
        <f>VLOOKUP(M2629,工作表1!$A$3:$B$1000,2,FALSE)</f>
        <v>2</v>
      </c>
      <c r="S2629" t="str">
        <f>VLOOKUP(M2629,工作表1!$A$3:$C$1000,3,FALSE)</f>
        <v>2022/11/30</v>
      </c>
      <c r="T2629">
        <f t="shared" ref="T2629:T2692" si="1360">INDEX($G:$G,MATCH(L2629,$F:$F,0))</f>
        <v>0.40050000000000002</v>
      </c>
      <c r="U2629">
        <f t="shared" si="1359"/>
        <v>1.5994999999999999</v>
      </c>
      <c r="V2629" s="43">
        <f t="shared" si="1338"/>
        <v>42521</v>
      </c>
      <c r="W2629" s="43">
        <f t="shared" ref="W2629:W2692" si="1361">IF(WEEKDAY(DATE(YEAR(L2629),(INT(MONTH(L2629)/3)+1)*3+1,1)-1,2)=7,DATE(YEAR(L2629),(INT(MONTH(L2629)/3)+1)*3+1,1)-1-2,IF(WEEKDAY(DATE(YEAR(L2629),(INT(MONTH(L2629)/3)+1)*3+1,1)-1,2)=6,DATE(YEAR(L2629),(INT(MONTH(L2629)/3)+1)*3+1,1)-1-1,DATE(YEAR(L2629),(INT(MONTH(L2629)/3)+1)*3+1,1)-1))</f>
        <v>42460</v>
      </c>
      <c r="X2629" s="45">
        <f t="shared" si="1339"/>
        <v>0.50549450549450547</v>
      </c>
      <c r="Y2629" s="45">
        <f t="shared" si="1340"/>
        <v>0.66987806713834108</v>
      </c>
      <c r="Z2629" s="47">
        <f t="shared" si="1341"/>
        <v>103.16505313529566</v>
      </c>
      <c r="AA2629" s="47">
        <f t="shared" si="1342"/>
        <v>130.60639107956243</v>
      </c>
      <c r="AB2629" s="45">
        <f t="shared" si="1343"/>
        <v>1.5165</v>
      </c>
      <c r="AC2629" s="2" t="str">
        <f t="shared" ref="AC2629:AC2692" si="1362">IF(MOD(MONTH(L2629),3)=0,"TY2","TY1")</f>
        <v>TY1</v>
      </c>
      <c r="AD2629">
        <f t="shared" ref="AD2629:AD2692" si="1363">IF(AC2629="TY1",Q2629,AP2629)</f>
        <v>130.90625</v>
      </c>
      <c r="AE2629">
        <f t="shared" ref="AE2629:AE2692" si="1364">IF(AC2629="TY1",AP2629,BH2629)</f>
        <v>130.515625</v>
      </c>
      <c r="AF2629" s="49">
        <f t="shared" si="1358"/>
        <v>0.390625</v>
      </c>
      <c r="AG2629" s="3">
        <f t="shared" si="1344"/>
        <v>130.60639107956243</v>
      </c>
      <c r="AH2629">
        <f t="shared" si="1345"/>
        <v>129.30325945537462</v>
      </c>
      <c r="AI2629" s="51">
        <f t="shared" si="1346"/>
        <v>1.303131624187813</v>
      </c>
      <c r="AJ2629" s="52">
        <f t="shared" si="1347"/>
        <v>0.91250662418781303</v>
      </c>
      <c r="AK2629" s="2">
        <v>42429</v>
      </c>
      <c r="AL2629" t="str">
        <v>912828N3</v>
      </c>
      <c r="AM2629">
        <v>-3.6579000000000002</v>
      </c>
      <c r="AN2629">
        <v>0.83079999999999998</v>
      </c>
      <c r="AO2629">
        <v>0.79390000000000005</v>
      </c>
      <c r="AP2629">
        <v>130.515625</v>
      </c>
      <c r="AQ2629">
        <f>VLOOKUP(AL2629,工作表1!$F$3:$G$1000,2,FALSE)</f>
        <v>2.125</v>
      </c>
      <c r="AR2629" t="str">
        <f>VLOOKUP(AL2629,工作表1!$F$3:$H$1000,3,FALSE)</f>
        <v>2022/12/31</v>
      </c>
      <c r="AS2629">
        <f t="shared" ref="AS2629:AS2692" si="1365">INDEX($G:$G,MATCH(AK2629,$F:$F,0))</f>
        <v>0.40050000000000002</v>
      </c>
      <c r="AT2629">
        <f t="shared" ref="AT2629:AT2692" si="1366">AQ2629-AS2629</f>
        <v>1.7244999999999999</v>
      </c>
      <c r="AU2629" s="43">
        <f t="shared" si="1348"/>
        <v>42551</v>
      </c>
      <c r="AV2629" s="43">
        <f t="shared" ref="AV2629:AV2692" si="1367">IF(WEEKDAY(DATE(YEAR(AK2629),(INT(MONTH(AK2629)/3)+1)*3+4,1)-1,2)=7,DATE(YEAR(AK2629),(INT(MONTH(AK2629)/3)+1)*3+4,1)-1-2,IF(WEEKDAY(DATE(YEAR(AK2629),(INT(MONTH(AK2629)/3)+1)*3+4,1)-1,2)=6,DATE(YEAR(AK2629),(INT(MONTH(AK2629)/3)+1)*3+4,1)-1-1,DATE(YEAR(AK2629),(INT(MONTH(AK2629)/3)+1)*3+4,1)-1))</f>
        <v>42551</v>
      </c>
      <c r="AW2629" s="45">
        <f t="shared" si="1349"/>
        <v>0.35611263736263732</v>
      </c>
      <c r="AX2629" s="45">
        <f t="shared" si="1350"/>
        <v>1.0605646921571579</v>
      </c>
      <c r="AY2629" s="47">
        <f t="shared" si="1351"/>
        <v>104.01971148299178</v>
      </c>
      <c r="AZ2629" s="47">
        <f t="shared" si="1352"/>
        <v>129.30325945537462</v>
      </c>
      <c r="BA2629" s="43"/>
      <c r="BC2629" s="2">
        <v>42426</v>
      </c>
      <c r="BD2629" t="str">
        <v>912828VB</v>
      </c>
      <c r="BE2629">
        <v>10.7178</v>
      </c>
      <c r="BF2629">
        <v>-5.092E-2</v>
      </c>
      <c r="BG2629">
        <v>0.77400000000000002</v>
      </c>
      <c r="BH2629">
        <v>129.65625</v>
      </c>
      <c r="BI2629">
        <f>VLOOKUP(BD2629,工作表1!$K$3:$L$1000,2,FALSE)</f>
        <v>1.75</v>
      </c>
      <c r="BJ2629" t="str">
        <f>VLOOKUP(BD2629,工作表1!$K$3:$M$1000,3,FALSE)</f>
        <v>2023/5/15</v>
      </c>
      <c r="BK2629">
        <f t="shared" ref="BK2629:BK2692" si="1368">INDEX($G:$G,MATCH(BC2629,$F:$F,0))</f>
        <v>0.40550000000000003</v>
      </c>
      <c r="BL2629">
        <f t="shared" ref="BL2629:BL2692" si="1369">BI2629-BK2629</f>
        <v>1.3445</v>
      </c>
      <c r="BM2629" s="43">
        <f t="shared" si="1353"/>
        <v>42505</v>
      </c>
      <c r="BN2629" s="43">
        <f t="shared" ref="BN2629:BN2692" si="1370">IF(WEEKDAY(DATE(YEAR(BC2629),(INT(MONTH(BC2629)/3)+1)*3+7,1)-1,2)=7,DATE(YEAR(BC2629),(INT(MONTH(BC2629)/3)+1)*3+7,1)-1-2,IF(WEEKDAY(DATE(YEAR(BC2629),(INT(MONTH(BC2629)/3)+1)*3+7,1)-1,2)=6,DATE(YEAR(BC2629),(INT(MONTH(BC2629)/3)+1)*3+7,1)-1-1,DATE(YEAR(BC2629),(INT(MONTH(BC2629)/3)+1)*3+7,1)-1))</f>
        <v>42643</v>
      </c>
      <c r="BO2629" s="45">
        <f t="shared" si="1354"/>
        <v>0.50961538461538469</v>
      </c>
      <c r="BP2629" s="45">
        <f t="shared" si="1355"/>
        <v>1.5356427818756586</v>
      </c>
      <c r="BQ2629" s="47">
        <f t="shared" si="1356"/>
        <v>101.41139212668081</v>
      </c>
      <c r="BR2629" s="47">
        <f t="shared" si="1357"/>
        <v>127.90532569590316</v>
      </c>
    </row>
    <row r="2630" spans="6:70" x14ac:dyDescent="0.25">
      <c r="F2630" s="2">
        <v>42514</v>
      </c>
      <c r="G2630">
        <v>0.46150000000000002</v>
      </c>
      <c r="H2630" s="43">
        <v>42555</v>
      </c>
      <c r="I2630">
        <v>1.2625</v>
      </c>
      <c r="L2630" s="2">
        <v>42426</v>
      </c>
      <c r="M2630" t="str">
        <v>912828M8</v>
      </c>
      <c r="N2630">
        <v>0.45729999999999998</v>
      </c>
      <c r="O2630">
        <v>0.34476000000000001</v>
      </c>
      <c r="P2630">
        <v>0.7873</v>
      </c>
      <c r="Q2630">
        <v>130.75</v>
      </c>
      <c r="R2630">
        <f>VLOOKUP(M2630,工作表1!$A$3:$B$1000,2,FALSE)</f>
        <v>2</v>
      </c>
      <c r="S2630" t="str">
        <f>VLOOKUP(M2630,工作表1!$A$3:$C$1000,3,FALSE)</f>
        <v>2022/11/30</v>
      </c>
      <c r="T2630">
        <f t="shared" si="1360"/>
        <v>0.40550000000000003</v>
      </c>
      <c r="U2630">
        <f t="shared" si="1359"/>
        <v>1.5945</v>
      </c>
      <c r="V2630" s="43">
        <f t="shared" ref="V2630:V2693" si="1371">COUPNCD(L2629,S2630,2,0)</f>
        <v>42521</v>
      </c>
      <c r="W2630" s="43">
        <f t="shared" si="1361"/>
        <v>42460</v>
      </c>
      <c r="X2630" s="45">
        <f t="shared" ref="X2630:X2693" si="1372">COUPDAYBS(L2629,S2630,2,1)/COUPDAYS(L2629,S2630,2,1)*R2630/2</f>
        <v>0.5</v>
      </c>
      <c r="Y2630" s="45">
        <f t="shared" ref="Y2630:Y2693" si="1373">(W2630-L2629)/365*R2630+X2630</f>
        <v>0.66986301369863011</v>
      </c>
      <c r="Z2630" s="47">
        <f t="shared" ref="Z2630:Z2693" si="1374">(Q2630*P2630+Y2630)/(1+(O2630/100)*(W2630-L2631)/360)-X2630</f>
        <v>103.07462152680654</v>
      </c>
      <c r="AA2630" s="47">
        <f t="shared" ref="AA2630:AA2693" si="1375">(Z2630-$AB$5*(W2630-L2629)/365+T2630*(W2630-L2629)/360)/P2630</f>
        <v>130.47773732511206</v>
      </c>
      <c r="AB2630" s="45">
        <f t="shared" ref="AB2630:AB2693" si="1376">INDEX(I:I,MATCH(L2630,H:H,0))</f>
        <v>1.5349999999999999</v>
      </c>
      <c r="AC2630" s="2" t="str">
        <f t="shared" si="1362"/>
        <v>TY1</v>
      </c>
      <c r="AD2630">
        <f t="shared" si="1363"/>
        <v>130.75</v>
      </c>
      <c r="AE2630">
        <f t="shared" si="1364"/>
        <v>130.375</v>
      </c>
      <c r="AF2630" s="49">
        <f t="shared" si="1358"/>
        <v>0.375</v>
      </c>
      <c r="AG2630" s="3">
        <f t="shared" ref="AG2630:AG2693" si="1377">IF(AC2630="TY1",AA2630,AZ2630)</f>
        <v>130.47773732511206</v>
      </c>
      <c r="AH2630">
        <f t="shared" ref="AH2630:AH2693" si="1378">IF(AC2630="TY1",AZ2630,BR2630)</f>
        <v>129.17366102351687</v>
      </c>
      <c r="AI2630" s="51">
        <f t="shared" ref="AI2630:AI2693" si="1379">AG2630-AH2630</f>
        <v>1.3040763015951882</v>
      </c>
      <c r="AJ2630" s="52">
        <f t="shared" ref="AJ2630:AJ2693" si="1380">AI2630-AF2630</f>
        <v>0.92907630159518817</v>
      </c>
      <c r="AK2630" s="2">
        <v>42426</v>
      </c>
      <c r="AL2630" t="str">
        <v>912828N3</v>
      </c>
      <c r="AM2630">
        <v>-3.2307999999999999</v>
      </c>
      <c r="AN2630">
        <v>0.79066999999999998</v>
      </c>
      <c r="AO2630">
        <v>0.79390000000000005</v>
      </c>
      <c r="AP2630">
        <v>130.375</v>
      </c>
      <c r="AQ2630">
        <f>VLOOKUP(AL2630,工作表1!$F$3:$G$1000,2,FALSE)</f>
        <v>2.125</v>
      </c>
      <c r="AR2630" t="str">
        <f>VLOOKUP(AL2630,工作表1!$F$3:$H$1000,3,FALSE)</f>
        <v>2022/12/31</v>
      </c>
      <c r="AS2630">
        <f t="shared" si="1365"/>
        <v>0.40550000000000003</v>
      </c>
      <c r="AT2630">
        <f t="shared" si="1366"/>
        <v>1.7195</v>
      </c>
      <c r="AU2630" s="43">
        <f t="shared" ref="AU2630:AU2693" si="1381">COUPNCD(AK2629,AR2630,2,0)</f>
        <v>42551</v>
      </c>
      <c r="AV2630" s="43">
        <f t="shared" si="1367"/>
        <v>42551</v>
      </c>
      <c r="AW2630" s="45">
        <f t="shared" ref="AW2630:AW2693" si="1382">COUPDAYBS(AK2629,AR2630,2,1)/COUPDAYS(AK2629,AR2630,2,1)*AQ2630/2</f>
        <v>0.35027472527472525</v>
      </c>
      <c r="AX2630" s="45">
        <f t="shared" ref="AX2630:AX2693" si="1383">(AV2630-AK2629)/365*AQ2630+AW2630</f>
        <v>1.060548697877465</v>
      </c>
      <c r="AY2630" s="47">
        <f t="shared" ref="AY2630:AY2693" si="1384">(AP2630*AO2630+AX2630)/(1+(AN2630/100)*(AV2630-AK2631)/360)-AW2630</f>
        <v>103.92641689144068</v>
      </c>
      <c r="AZ2630" s="47">
        <f t="shared" ref="AZ2630:AZ2693" si="1385">(AY2630-$AB$5*(AV2630-AK2629)/365+AS2630*(AV2630-AK2629)/360)/AO2630</f>
        <v>129.17366102351687</v>
      </c>
      <c r="BA2630" s="43"/>
      <c r="BC2630" s="2">
        <v>42425</v>
      </c>
      <c r="BD2630" t="str">
        <v>912828VB</v>
      </c>
      <c r="BE2630">
        <v>11.1464</v>
      </c>
      <c r="BF2630">
        <v>-6.1960000000000001E-2</v>
      </c>
      <c r="BG2630">
        <v>0.77400000000000002</v>
      </c>
      <c r="BH2630">
        <v>130.375</v>
      </c>
      <c r="BI2630">
        <f>VLOOKUP(BD2630,工作表1!$K$3:$L$1000,2,FALSE)</f>
        <v>1.75</v>
      </c>
      <c r="BJ2630" t="str">
        <f>VLOOKUP(BD2630,工作表1!$K$3:$M$1000,3,FALSE)</f>
        <v>2023/5/15</v>
      </c>
      <c r="BK2630">
        <f t="shared" si="1368"/>
        <v>0.4</v>
      </c>
      <c r="BL2630">
        <f t="shared" si="1369"/>
        <v>1.35</v>
      </c>
      <c r="BM2630" s="43">
        <f t="shared" ref="BM2630:BM2693" si="1386">COUPNCD(BC2629,BJ2630,2,0)</f>
        <v>42505</v>
      </c>
      <c r="BN2630" s="43">
        <f t="shared" si="1370"/>
        <v>42643</v>
      </c>
      <c r="BO2630" s="45">
        <f t="shared" ref="BO2630:BO2693" si="1387">COUPDAYBS(BC2629,BJ2630,2,1)/COUPDAYS(BC2629,BJ2630,2,1)*BI2630/2</f>
        <v>0.49519230769230771</v>
      </c>
      <c r="BP2630" s="45">
        <f t="shared" ref="BP2630:BP2693" si="1388">(BN2630-BC2629)/365*BI2630+BO2630</f>
        <v>1.5356032665964172</v>
      </c>
      <c r="BQ2630" s="47">
        <f t="shared" ref="BQ2630:BQ2693" si="1389">(BH2630*BG2630+BP2630)/(1+(BF2630/100)*(BN2630-BC2631)/360)-BO2630</f>
        <v>101.9892897514968</v>
      </c>
      <c r="BR2630" s="47">
        <f t="shared" ref="BR2630:BR2693" si="1390">(BQ2630-$AB$5*(BN2630-BC2629)/365+BK2630*(BN2630-BC2629)/360)/BG2630</f>
        <v>128.60398185852495</v>
      </c>
    </row>
    <row r="2631" spans="6:70" x14ac:dyDescent="0.25">
      <c r="F2631" s="2">
        <v>42513</v>
      </c>
      <c r="G2631">
        <v>0.45250000000000001</v>
      </c>
      <c r="H2631" s="43">
        <v>42552</v>
      </c>
      <c r="I2631">
        <v>1.2625</v>
      </c>
      <c r="L2631" s="2">
        <v>42425</v>
      </c>
      <c r="M2631" t="str">
        <v>912828M8</v>
      </c>
      <c r="N2631">
        <v>-0.13389999999999999</v>
      </c>
      <c r="O2631">
        <v>0.54756000000000005</v>
      </c>
      <c r="P2631">
        <v>0.7873</v>
      </c>
      <c r="Q2631">
        <v>131.453125</v>
      </c>
      <c r="R2631">
        <f>VLOOKUP(M2631,工作表1!$A$3:$B$1000,2,FALSE)</f>
        <v>2</v>
      </c>
      <c r="S2631" t="str">
        <f>VLOOKUP(M2631,工作表1!$A$3:$C$1000,3,FALSE)</f>
        <v>2022/11/30</v>
      </c>
      <c r="T2631">
        <f t="shared" si="1360"/>
        <v>0.4</v>
      </c>
      <c r="U2631">
        <f t="shared" si="1359"/>
        <v>1.6</v>
      </c>
      <c r="V2631" s="43">
        <f t="shared" si="1371"/>
        <v>42521</v>
      </c>
      <c r="W2631" s="43">
        <f t="shared" si="1361"/>
        <v>42460</v>
      </c>
      <c r="X2631" s="45">
        <f t="shared" si="1372"/>
        <v>0.48351648351648352</v>
      </c>
      <c r="Y2631" s="45">
        <f t="shared" si="1373"/>
        <v>0.66981785337949717</v>
      </c>
      <c r="Z2631" s="47">
        <f t="shared" si="1374"/>
        <v>103.62234247822992</v>
      </c>
      <c r="AA2631" s="47">
        <f t="shared" si="1375"/>
        <v>131.12981281070839</v>
      </c>
      <c r="AB2631" s="45">
        <f t="shared" si="1376"/>
        <v>1.4738</v>
      </c>
      <c r="AC2631" s="2" t="str">
        <f t="shared" si="1362"/>
        <v>TY1</v>
      </c>
      <c r="AD2631">
        <f t="shared" si="1363"/>
        <v>131.453125</v>
      </c>
      <c r="AE2631">
        <f t="shared" si="1364"/>
        <v>131.09375</v>
      </c>
      <c r="AF2631" s="49">
        <f t="shared" si="1358"/>
        <v>0.359375</v>
      </c>
      <c r="AG2631" s="3">
        <f t="shared" si="1377"/>
        <v>131.12981281070839</v>
      </c>
      <c r="AH2631">
        <f t="shared" si="1378"/>
        <v>129.8624918315231</v>
      </c>
      <c r="AI2631" s="51">
        <f t="shared" si="1379"/>
        <v>1.2673209791852855</v>
      </c>
      <c r="AJ2631" s="52">
        <f t="shared" si="1380"/>
        <v>0.90794597918528552</v>
      </c>
      <c r="AK2631" s="2">
        <v>42425</v>
      </c>
      <c r="AL2631" t="str">
        <v>912828N3</v>
      </c>
      <c r="AM2631">
        <v>-3.379</v>
      </c>
      <c r="AN2631">
        <v>0.79505000000000003</v>
      </c>
      <c r="AO2631">
        <v>0.79390000000000005</v>
      </c>
      <c r="AP2631">
        <v>131.09375</v>
      </c>
      <c r="AQ2631">
        <f>VLOOKUP(AL2631,工作表1!$F$3:$G$1000,2,FALSE)</f>
        <v>2.125</v>
      </c>
      <c r="AR2631" t="str">
        <f>VLOOKUP(AL2631,工作表1!$F$3:$H$1000,3,FALSE)</f>
        <v>2022/12/31</v>
      </c>
      <c r="AS2631">
        <f t="shared" si="1365"/>
        <v>0.4</v>
      </c>
      <c r="AT2631">
        <f t="shared" si="1366"/>
        <v>1.7250000000000001</v>
      </c>
      <c r="AU2631" s="43">
        <f t="shared" si="1381"/>
        <v>42551</v>
      </c>
      <c r="AV2631" s="43">
        <f t="shared" si="1367"/>
        <v>42551</v>
      </c>
      <c r="AW2631" s="45">
        <f t="shared" si="1382"/>
        <v>0.33276098901098899</v>
      </c>
      <c r="AX2631" s="45">
        <f t="shared" si="1383"/>
        <v>1.0605007150383863</v>
      </c>
      <c r="AY2631" s="47">
        <f t="shared" si="1384"/>
        <v>104.50901186930801</v>
      </c>
      <c r="AZ2631" s="47">
        <f t="shared" si="1385"/>
        <v>129.8624918315231</v>
      </c>
      <c r="BA2631" s="43"/>
      <c r="BC2631" s="2">
        <v>42424</v>
      </c>
      <c r="BD2631" t="str">
        <v>912828VB</v>
      </c>
      <c r="BE2631">
        <v>10.1098</v>
      </c>
      <c r="BF2631">
        <v>-8.8599999999999998E-3</v>
      </c>
      <c r="BG2631">
        <v>0.77400000000000002</v>
      </c>
      <c r="BH2631">
        <v>129.90625</v>
      </c>
      <c r="BI2631">
        <f>VLOOKUP(BD2631,工作表1!$K$3:$L$1000,2,FALSE)</f>
        <v>1.75</v>
      </c>
      <c r="BJ2631" t="str">
        <f>VLOOKUP(BD2631,工作表1!$K$3:$M$1000,3,FALSE)</f>
        <v>2023/5/15</v>
      </c>
      <c r="BK2631">
        <f t="shared" si="1368"/>
        <v>0.39700000000000002</v>
      </c>
      <c r="BL2631">
        <f t="shared" si="1369"/>
        <v>1.353</v>
      </c>
      <c r="BM2631" s="43">
        <f t="shared" si="1386"/>
        <v>42505</v>
      </c>
      <c r="BN2631" s="43">
        <f t="shared" si="1370"/>
        <v>42643</v>
      </c>
      <c r="BO2631" s="45">
        <f t="shared" si="1387"/>
        <v>0.49038461538461542</v>
      </c>
      <c r="BP2631" s="45">
        <f t="shared" si="1388"/>
        <v>1.5355900948366701</v>
      </c>
      <c r="BQ2631" s="47">
        <f t="shared" si="1389"/>
        <v>101.59817050755332</v>
      </c>
      <c r="BR2631" s="47">
        <f t="shared" si="1390"/>
        <v>128.08172688766675</v>
      </c>
    </row>
    <row r="2632" spans="6:70" x14ac:dyDescent="0.25">
      <c r="F2632" s="2">
        <v>42510</v>
      </c>
      <c r="G2632">
        <v>0.441</v>
      </c>
      <c r="H2632" s="43">
        <v>42551</v>
      </c>
      <c r="I2632">
        <v>1.2789999999999999</v>
      </c>
      <c r="L2632" s="2">
        <v>42424</v>
      </c>
      <c r="M2632" t="str">
        <v>912828M8</v>
      </c>
      <c r="N2632">
        <v>-0.35189999999999999</v>
      </c>
      <c r="O2632">
        <v>0.61404000000000003</v>
      </c>
      <c r="P2632">
        <v>0.7873</v>
      </c>
      <c r="Q2632">
        <v>131</v>
      </c>
      <c r="R2632">
        <f>VLOOKUP(M2632,工作表1!$A$3:$B$1000,2,FALSE)</f>
        <v>2</v>
      </c>
      <c r="S2632" t="str">
        <f>VLOOKUP(M2632,工作表1!$A$3:$C$1000,3,FALSE)</f>
        <v>2022/11/30</v>
      </c>
      <c r="T2632">
        <f t="shared" si="1360"/>
        <v>0.39700000000000002</v>
      </c>
      <c r="U2632">
        <f t="shared" si="1359"/>
        <v>1.603</v>
      </c>
      <c r="V2632" s="43">
        <f t="shared" si="1371"/>
        <v>42521</v>
      </c>
      <c r="W2632" s="43">
        <f t="shared" si="1361"/>
        <v>42460</v>
      </c>
      <c r="X2632" s="45">
        <f t="shared" si="1372"/>
        <v>0.47802197802197804</v>
      </c>
      <c r="Y2632" s="45">
        <f t="shared" si="1373"/>
        <v>0.6698027999397862</v>
      </c>
      <c r="Z2632" s="47">
        <f t="shared" si="1374"/>
        <v>103.26261045459171</v>
      </c>
      <c r="AA2632" s="47">
        <f t="shared" si="1375"/>
        <v>130.65818429916391</v>
      </c>
      <c r="AB2632" s="45">
        <f t="shared" si="1376"/>
        <v>1.5116000000000001</v>
      </c>
      <c r="AC2632" s="2" t="str">
        <f t="shared" si="1362"/>
        <v>TY1</v>
      </c>
      <c r="AD2632">
        <f t="shared" si="1363"/>
        <v>131</v>
      </c>
      <c r="AE2632">
        <f t="shared" si="1364"/>
        <v>130.625</v>
      </c>
      <c r="AF2632" s="49">
        <f t="shared" si="1358"/>
        <v>0.375</v>
      </c>
      <c r="AG2632" s="3">
        <f t="shared" si="1377"/>
        <v>130.65818429916391</v>
      </c>
      <c r="AH2632">
        <f t="shared" si="1378"/>
        <v>129.37445181395287</v>
      </c>
      <c r="AI2632" s="51">
        <f t="shared" si="1379"/>
        <v>1.2837324852110328</v>
      </c>
      <c r="AJ2632" s="52">
        <f t="shared" si="1380"/>
        <v>0.90873248521103278</v>
      </c>
      <c r="AK2632" s="2">
        <v>42424</v>
      </c>
      <c r="AL2632" t="str">
        <v>912828N3</v>
      </c>
      <c r="AM2632">
        <v>-3.6318000000000001</v>
      </c>
      <c r="AN2632">
        <v>0.81540000000000001</v>
      </c>
      <c r="AO2632">
        <v>0.79390000000000005</v>
      </c>
      <c r="AP2632">
        <v>130.625</v>
      </c>
      <c r="AQ2632">
        <f>VLOOKUP(AL2632,工作表1!$F$3:$G$1000,2,FALSE)</f>
        <v>2.125</v>
      </c>
      <c r="AR2632" t="str">
        <f>VLOOKUP(AL2632,工作表1!$F$3:$H$1000,3,FALSE)</f>
        <v>2022/12/31</v>
      </c>
      <c r="AS2632">
        <f t="shared" si="1365"/>
        <v>0.39700000000000002</v>
      </c>
      <c r="AT2632">
        <f t="shared" si="1366"/>
        <v>1.728</v>
      </c>
      <c r="AU2632" s="43">
        <f t="shared" si="1381"/>
        <v>42551</v>
      </c>
      <c r="AV2632" s="43">
        <f t="shared" si="1367"/>
        <v>42551</v>
      </c>
      <c r="AW2632" s="45">
        <f t="shared" si="1382"/>
        <v>0.32692307692307693</v>
      </c>
      <c r="AX2632" s="45">
        <f t="shared" si="1383"/>
        <v>1.0604847207586934</v>
      </c>
      <c r="AY2632" s="47">
        <f t="shared" si="1384"/>
        <v>104.1338963361931</v>
      </c>
      <c r="AZ2632" s="47">
        <f t="shared" si="1385"/>
        <v>129.37445181395287</v>
      </c>
      <c r="BA2632" s="43"/>
      <c r="BC2632" s="2">
        <v>42423</v>
      </c>
      <c r="BD2632" t="str">
        <v>912828VB</v>
      </c>
      <c r="BE2632">
        <v>9.5432000000000006</v>
      </c>
      <c r="BF2632">
        <v>2.1850000000000001E-2</v>
      </c>
      <c r="BG2632">
        <v>0.77400000000000002</v>
      </c>
      <c r="BH2632">
        <v>129.84375</v>
      </c>
      <c r="BI2632">
        <f>VLOOKUP(BD2632,工作表1!$K$3:$L$1000,2,FALSE)</f>
        <v>1.75</v>
      </c>
      <c r="BJ2632" t="str">
        <f>VLOOKUP(BD2632,工作表1!$K$3:$M$1000,3,FALSE)</f>
        <v>2023/5/15</v>
      </c>
      <c r="BK2632">
        <f t="shared" si="1368"/>
        <v>0.39700000000000002</v>
      </c>
      <c r="BL2632">
        <f t="shared" si="1369"/>
        <v>1.353</v>
      </c>
      <c r="BM2632" s="43">
        <f t="shared" si="1386"/>
        <v>42505</v>
      </c>
      <c r="BN2632" s="43">
        <f t="shared" si="1370"/>
        <v>42643</v>
      </c>
      <c r="BO2632" s="45">
        <f t="shared" si="1387"/>
        <v>0.48557692307692313</v>
      </c>
      <c r="BP2632" s="45">
        <f t="shared" si="1388"/>
        <v>1.5355769230769232</v>
      </c>
      <c r="BQ2632" s="47">
        <f t="shared" si="1389"/>
        <v>101.53537794755759</v>
      </c>
      <c r="BR2632" s="47">
        <f t="shared" si="1390"/>
        <v>127.98600294688748</v>
      </c>
    </row>
    <row r="2633" spans="6:70" x14ac:dyDescent="0.25">
      <c r="F2633" s="2">
        <v>42509</v>
      </c>
      <c r="G2633">
        <v>0.44400000000000001</v>
      </c>
      <c r="H2633" s="43">
        <v>42550</v>
      </c>
      <c r="I2633">
        <v>1.3233999999999999</v>
      </c>
      <c r="L2633" s="2">
        <v>42423</v>
      </c>
      <c r="M2633" t="str">
        <v>912828M8</v>
      </c>
      <c r="N2633">
        <v>9.3799999999999994E-2</v>
      </c>
      <c r="O2633">
        <v>0.47674</v>
      </c>
      <c r="P2633">
        <v>0.7873</v>
      </c>
      <c r="Q2633">
        <v>130.9375</v>
      </c>
      <c r="R2633">
        <f>VLOOKUP(M2633,工作表1!$A$3:$B$1000,2,FALSE)</f>
        <v>2</v>
      </c>
      <c r="S2633" t="str">
        <f>VLOOKUP(M2633,工作表1!$A$3:$C$1000,3,FALSE)</f>
        <v>2022/11/30</v>
      </c>
      <c r="T2633">
        <f t="shared" si="1360"/>
        <v>0.39700000000000002</v>
      </c>
      <c r="U2633">
        <f t="shared" si="1359"/>
        <v>1.603</v>
      </c>
      <c r="V2633" s="43">
        <f t="shared" si="1371"/>
        <v>42521</v>
      </c>
      <c r="W2633" s="43">
        <f t="shared" si="1361"/>
        <v>42460</v>
      </c>
      <c r="X2633" s="45">
        <f t="shared" si="1372"/>
        <v>0.47252747252747251</v>
      </c>
      <c r="Y2633" s="45">
        <f t="shared" si="1373"/>
        <v>0.66978774650007522</v>
      </c>
      <c r="Z2633" s="47">
        <f t="shared" si="1374"/>
        <v>103.2321671713967</v>
      </c>
      <c r="AA2633" s="47">
        <f t="shared" si="1375"/>
        <v>130.60516632207455</v>
      </c>
      <c r="AB2633" s="45">
        <f t="shared" si="1376"/>
        <v>1.4904999999999999</v>
      </c>
      <c r="AC2633" s="2" t="str">
        <f t="shared" si="1362"/>
        <v>TY1</v>
      </c>
      <c r="AD2633">
        <f t="shared" si="1363"/>
        <v>130.9375</v>
      </c>
      <c r="AE2633">
        <f t="shared" si="1364"/>
        <v>130.5625</v>
      </c>
      <c r="AF2633" s="49">
        <f t="shared" si="1358"/>
        <v>0.375</v>
      </c>
      <c r="AG2633" s="3">
        <f t="shared" si="1377"/>
        <v>130.60516632207455</v>
      </c>
      <c r="AH2633">
        <f t="shared" si="1378"/>
        <v>129.30114194211149</v>
      </c>
      <c r="AI2633" s="51">
        <f t="shared" si="1379"/>
        <v>1.3040243799630673</v>
      </c>
      <c r="AJ2633" s="52">
        <f t="shared" si="1380"/>
        <v>0.9290243799630673</v>
      </c>
      <c r="AK2633" s="2">
        <v>42423</v>
      </c>
      <c r="AL2633" t="str">
        <v>912828N3</v>
      </c>
      <c r="AM2633">
        <v>-3.6869000000000001</v>
      </c>
      <c r="AN2633">
        <v>0.81779000000000002</v>
      </c>
      <c r="AO2633">
        <v>0.79390000000000005</v>
      </c>
      <c r="AP2633">
        <v>130.5625</v>
      </c>
      <c r="AQ2633">
        <f>VLOOKUP(AL2633,工作表1!$F$3:$G$1000,2,FALSE)</f>
        <v>2.125</v>
      </c>
      <c r="AR2633" t="str">
        <f>VLOOKUP(AL2633,工作表1!$F$3:$H$1000,3,FALSE)</f>
        <v>2022/12/31</v>
      </c>
      <c r="AS2633">
        <f t="shared" si="1365"/>
        <v>0.39700000000000002</v>
      </c>
      <c r="AT2633">
        <f t="shared" si="1366"/>
        <v>1.728</v>
      </c>
      <c r="AU2633" s="43">
        <f t="shared" si="1381"/>
        <v>42551</v>
      </c>
      <c r="AV2633" s="43">
        <f t="shared" si="1367"/>
        <v>42551</v>
      </c>
      <c r="AW2633" s="45">
        <f t="shared" si="1382"/>
        <v>0.3210851648351648</v>
      </c>
      <c r="AX2633" s="45">
        <f t="shared" si="1383"/>
        <v>1.0604687264790005</v>
      </c>
      <c r="AY2633" s="47">
        <f t="shared" si="1384"/>
        <v>104.08699339910562</v>
      </c>
      <c r="AZ2633" s="47">
        <f t="shared" si="1385"/>
        <v>129.30114194211149</v>
      </c>
      <c r="BA2633" s="43"/>
      <c r="BC2633" s="2">
        <v>42422</v>
      </c>
      <c r="BD2633" t="str">
        <v>912828VB</v>
      </c>
      <c r="BE2633">
        <v>8.2891999999999992</v>
      </c>
      <c r="BF2633">
        <v>8.659E-2</v>
      </c>
      <c r="BG2633">
        <v>0.77400000000000002</v>
      </c>
      <c r="BH2633">
        <v>129.6875</v>
      </c>
      <c r="BI2633">
        <f>VLOOKUP(BD2633,工作表1!$K$3:$L$1000,2,FALSE)</f>
        <v>1.75</v>
      </c>
      <c r="BJ2633" t="str">
        <f>VLOOKUP(BD2633,工作表1!$K$3:$M$1000,3,FALSE)</f>
        <v>2023/5/15</v>
      </c>
      <c r="BK2633">
        <f t="shared" si="1368"/>
        <v>0.39400000000000002</v>
      </c>
      <c r="BL2633">
        <f t="shared" si="1369"/>
        <v>1.3559999999999999</v>
      </c>
      <c r="BM2633" s="43">
        <f t="shared" si="1386"/>
        <v>42505</v>
      </c>
      <c r="BN2633" s="43">
        <f t="shared" si="1370"/>
        <v>42643</v>
      </c>
      <c r="BO2633" s="45">
        <f t="shared" si="1387"/>
        <v>0.48076923076923084</v>
      </c>
      <c r="BP2633" s="45">
        <f t="shared" si="1388"/>
        <v>1.535563751317176</v>
      </c>
      <c r="BQ2633" s="47">
        <f t="shared" si="1389"/>
        <v>101.3780398050627</v>
      </c>
      <c r="BR2633" s="47">
        <f t="shared" si="1390"/>
        <v>127.76575844301713</v>
      </c>
    </row>
    <row r="2634" spans="6:70" x14ac:dyDescent="0.25">
      <c r="F2634" s="2">
        <v>42508</v>
      </c>
      <c r="G2634">
        <v>0.443</v>
      </c>
      <c r="H2634" s="43">
        <v>42549</v>
      </c>
      <c r="I2634">
        <v>1.272</v>
      </c>
      <c r="L2634" s="2">
        <v>42422</v>
      </c>
      <c r="M2634" t="str">
        <v>912828M8</v>
      </c>
      <c r="N2634">
        <v>-0.60040000000000004</v>
      </c>
      <c r="O2634">
        <v>0.68130000000000002</v>
      </c>
      <c r="P2634">
        <v>0.7873</v>
      </c>
      <c r="Q2634">
        <v>130.78125</v>
      </c>
      <c r="R2634">
        <f>VLOOKUP(M2634,工作表1!$A$3:$B$1000,2,FALSE)</f>
        <v>2</v>
      </c>
      <c r="S2634" t="str">
        <f>VLOOKUP(M2634,工作表1!$A$3:$C$1000,3,FALSE)</f>
        <v>2022/11/30</v>
      </c>
      <c r="T2634">
        <f t="shared" si="1360"/>
        <v>0.39400000000000002</v>
      </c>
      <c r="U2634">
        <f t="shared" si="1359"/>
        <v>1.6059999999999999</v>
      </c>
      <c r="V2634" s="43">
        <f t="shared" si="1371"/>
        <v>42521</v>
      </c>
      <c r="W2634" s="43">
        <f t="shared" si="1361"/>
        <v>42460</v>
      </c>
      <c r="X2634" s="45">
        <f t="shared" si="1372"/>
        <v>0.46703296703296704</v>
      </c>
      <c r="Y2634" s="45">
        <f t="shared" si="1373"/>
        <v>0.66977269306036424</v>
      </c>
      <c r="Z2634" s="47">
        <f t="shared" si="1374"/>
        <v>103.08646810071143</v>
      </c>
      <c r="AA2634" s="47">
        <f t="shared" si="1375"/>
        <v>130.40536297622668</v>
      </c>
      <c r="AB2634" s="45">
        <f t="shared" si="1376"/>
        <v>1.5213000000000001</v>
      </c>
      <c r="AC2634" s="2" t="str">
        <f t="shared" si="1362"/>
        <v>TY1</v>
      </c>
      <c r="AD2634">
        <f t="shared" si="1363"/>
        <v>130.78125</v>
      </c>
      <c r="AE2634">
        <f t="shared" si="1364"/>
        <v>130.40625</v>
      </c>
      <c r="AF2634" s="49">
        <f t="shared" si="1358"/>
        <v>0.375</v>
      </c>
      <c r="AG2634" s="3">
        <f t="shared" si="1377"/>
        <v>130.40536297622668</v>
      </c>
      <c r="AH2634">
        <f t="shared" si="1378"/>
        <v>129.12196933518692</v>
      </c>
      <c r="AI2634" s="51">
        <f t="shared" si="1379"/>
        <v>1.2833936410397655</v>
      </c>
      <c r="AJ2634" s="52">
        <f t="shared" si="1380"/>
        <v>0.9083936410397655</v>
      </c>
      <c r="AK2634" s="2">
        <v>42422</v>
      </c>
      <c r="AL2634" t="str">
        <v>912828N3</v>
      </c>
      <c r="AM2634">
        <v>-3.8649</v>
      </c>
      <c r="AN2634">
        <v>0.83072999999999997</v>
      </c>
      <c r="AO2634">
        <v>0.79390000000000005</v>
      </c>
      <c r="AP2634">
        <v>130.40625</v>
      </c>
      <c r="AQ2634">
        <f>VLOOKUP(AL2634,工作表1!$F$3:$G$1000,2,FALSE)</f>
        <v>2.125</v>
      </c>
      <c r="AR2634" t="str">
        <f>VLOOKUP(AL2634,工作表1!$F$3:$H$1000,3,FALSE)</f>
        <v>2022/12/31</v>
      </c>
      <c r="AS2634">
        <f t="shared" si="1365"/>
        <v>0.39400000000000002</v>
      </c>
      <c r="AT2634">
        <f t="shared" si="1366"/>
        <v>1.7309999999999999</v>
      </c>
      <c r="AU2634" s="43">
        <f t="shared" si="1381"/>
        <v>42551</v>
      </c>
      <c r="AV2634" s="43">
        <f t="shared" si="1367"/>
        <v>42551</v>
      </c>
      <c r="AW2634" s="45">
        <f t="shared" si="1382"/>
        <v>0.31524725274725274</v>
      </c>
      <c r="AX2634" s="45">
        <f t="shared" si="1383"/>
        <v>1.0604527321993076</v>
      </c>
      <c r="AY2634" s="47">
        <f t="shared" si="1384"/>
        <v>103.95711270330233</v>
      </c>
      <c r="AZ2634" s="47">
        <f t="shared" si="1385"/>
        <v>129.12196933518692</v>
      </c>
      <c r="BA2634" s="43"/>
      <c r="BC2634" s="2">
        <v>42419</v>
      </c>
      <c r="BD2634" t="str">
        <v>912828VB</v>
      </c>
      <c r="BE2634">
        <v>8.9824999999999999</v>
      </c>
      <c r="BF2634">
        <v>5.4120000000000001E-2</v>
      </c>
      <c r="BG2634">
        <v>0.77400000000000002</v>
      </c>
      <c r="BH2634">
        <v>129.796875</v>
      </c>
      <c r="BI2634">
        <f>VLOOKUP(BD2634,工作表1!$K$3:$L$1000,2,FALSE)</f>
        <v>1.75</v>
      </c>
      <c r="BJ2634" t="str">
        <f>VLOOKUP(BD2634,工作表1!$K$3:$M$1000,3,FALSE)</f>
        <v>2023/5/15</v>
      </c>
      <c r="BK2634">
        <f t="shared" si="1368"/>
        <v>0.38950000000000001</v>
      </c>
      <c r="BL2634">
        <f t="shared" si="1369"/>
        <v>1.3605</v>
      </c>
      <c r="BM2634" s="43">
        <f t="shared" si="1386"/>
        <v>42505</v>
      </c>
      <c r="BN2634" s="43">
        <f t="shared" si="1370"/>
        <v>42643</v>
      </c>
      <c r="BO2634" s="45">
        <f t="shared" si="1387"/>
        <v>0.47596153846153844</v>
      </c>
      <c r="BP2634" s="45">
        <f t="shared" si="1388"/>
        <v>1.5355505795574289</v>
      </c>
      <c r="BQ2634" s="47">
        <f t="shared" si="1389"/>
        <v>101.48788102135005</v>
      </c>
      <c r="BR2634" s="47">
        <f t="shared" si="1390"/>
        <v>127.8894956688396</v>
      </c>
    </row>
    <row r="2635" spans="6:70" x14ac:dyDescent="0.25">
      <c r="F2635" s="2">
        <v>42507</v>
      </c>
      <c r="G2635">
        <v>0.40400000000000003</v>
      </c>
      <c r="H2635" s="43">
        <v>42548</v>
      </c>
      <c r="I2635">
        <v>1.2394000000000001</v>
      </c>
      <c r="L2635" s="2">
        <v>42419</v>
      </c>
      <c r="M2635" t="str">
        <v>912828M8</v>
      </c>
      <c r="N2635">
        <v>-0.37630000000000002</v>
      </c>
      <c r="O2635">
        <v>0.61246</v>
      </c>
      <c r="P2635">
        <v>0.7873</v>
      </c>
      <c r="Q2635">
        <v>130.90625</v>
      </c>
      <c r="R2635">
        <f>VLOOKUP(M2635,工作表1!$A$3:$B$1000,2,FALSE)</f>
        <v>2</v>
      </c>
      <c r="S2635" t="str">
        <f>VLOOKUP(M2635,工作表1!$A$3:$C$1000,3,FALSE)</f>
        <v>2022/11/30</v>
      </c>
      <c r="T2635">
        <f t="shared" si="1360"/>
        <v>0.38950000000000001</v>
      </c>
      <c r="U2635">
        <f t="shared" si="1359"/>
        <v>1.6105</v>
      </c>
      <c r="V2635" s="43">
        <f t="shared" si="1371"/>
        <v>42521</v>
      </c>
      <c r="W2635" s="43">
        <f t="shared" si="1361"/>
        <v>42460</v>
      </c>
      <c r="X2635" s="45">
        <f t="shared" si="1372"/>
        <v>0.46153846153846156</v>
      </c>
      <c r="Y2635" s="45">
        <f t="shared" si="1373"/>
        <v>0.66975763962065338</v>
      </c>
      <c r="Z2635" s="47">
        <f t="shared" si="1374"/>
        <v>103.19664223217656</v>
      </c>
      <c r="AA2635" s="47">
        <f t="shared" si="1375"/>
        <v>130.53033824355091</v>
      </c>
      <c r="AB2635" s="45">
        <f t="shared" si="1376"/>
        <v>1.5119</v>
      </c>
      <c r="AC2635" s="2" t="str">
        <f t="shared" si="1362"/>
        <v>TY1</v>
      </c>
      <c r="AD2635">
        <f t="shared" si="1363"/>
        <v>130.90625</v>
      </c>
      <c r="AE2635">
        <f t="shared" si="1364"/>
        <v>130.515625</v>
      </c>
      <c r="AF2635" s="49">
        <f t="shared" si="1358"/>
        <v>0.390625</v>
      </c>
      <c r="AG2635" s="3">
        <f t="shared" si="1377"/>
        <v>130.53033824355091</v>
      </c>
      <c r="AH2635">
        <f t="shared" si="1378"/>
        <v>129.24418575035784</v>
      </c>
      <c r="AI2635" s="51">
        <f t="shared" si="1379"/>
        <v>1.2861524931930717</v>
      </c>
      <c r="AJ2635" s="52">
        <f t="shared" si="1380"/>
        <v>0.89552749319307168</v>
      </c>
      <c r="AK2635" s="2">
        <v>42419</v>
      </c>
      <c r="AL2635" t="str">
        <v>912828N3</v>
      </c>
      <c r="AM2635">
        <v>-3.2774999999999999</v>
      </c>
      <c r="AN2635">
        <v>0.77881999999999996</v>
      </c>
      <c r="AO2635">
        <v>0.79390000000000005</v>
      </c>
      <c r="AP2635">
        <v>130.515625</v>
      </c>
      <c r="AQ2635">
        <f>VLOOKUP(AL2635,工作表1!$F$3:$G$1000,2,FALSE)</f>
        <v>2.125</v>
      </c>
      <c r="AR2635" t="str">
        <f>VLOOKUP(AL2635,工作表1!$F$3:$H$1000,3,FALSE)</f>
        <v>2022/12/31</v>
      </c>
      <c r="AS2635">
        <f t="shared" si="1365"/>
        <v>0.38950000000000001</v>
      </c>
      <c r="AT2635">
        <f t="shared" si="1366"/>
        <v>1.7355</v>
      </c>
      <c r="AU2635" s="43">
        <f t="shared" si="1381"/>
        <v>42551</v>
      </c>
      <c r="AV2635" s="43">
        <f t="shared" si="1367"/>
        <v>42551</v>
      </c>
      <c r="AW2635" s="45">
        <f t="shared" si="1382"/>
        <v>0.30940934065934067</v>
      </c>
      <c r="AX2635" s="45">
        <f t="shared" si="1383"/>
        <v>1.0604367379196145</v>
      </c>
      <c r="AY2635" s="47">
        <f t="shared" si="1384"/>
        <v>104.06705891880728</v>
      </c>
      <c r="AZ2635" s="47">
        <f t="shared" si="1385"/>
        <v>129.24418575035784</v>
      </c>
      <c r="BA2635" s="43"/>
      <c r="BC2635" s="2">
        <v>42418</v>
      </c>
      <c r="BD2635" t="str">
        <v>912828VB</v>
      </c>
      <c r="BE2635">
        <v>8.3843999999999994</v>
      </c>
      <c r="BF2635">
        <v>8.9819999999999997E-2</v>
      </c>
      <c r="BG2635">
        <v>0.77400000000000002</v>
      </c>
      <c r="BH2635">
        <v>129.828125</v>
      </c>
      <c r="BI2635">
        <f>VLOOKUP(BD2635,工作表1!$K$3:$L$1000,2,FALSE)</f>
        <v>1.75</v>
      </c>
      <c r="BJ2635" t="str">
        <f>VLOOKUP(BD2635,工作表1!$K$3:$M$1000,3,FALSE)</f>
        <v>2023/5/15</v>
      </c>
      <c r="BK2635">
        <f t="shared" si="1368"/>
        <v>0.38500000000000001</v>
      </c>
      <c r="BL2635">
        <f t="shared" si="1369"/>
        <v>1.365</v>
      </c>
      <c r="BM2635" s="43">
        <f t="shared" si="1386"/>
        <v>42505</v>
      </c>
      <c r="BN2635" s="43">
        <f t="shared" si="1370"/>
        <v>42643</v>
      </c>
      <c r="BO2635" s="45">
        <f t="shared" si="1387"/>
        <v>0.46153846153846156</v>
      </c>
      <c r="BP2635" s="45">
        <f t="shared" si="1388"/>
        <v>1.5355110642781877</v>
      </c>
      <c r="BQ2635" s="47">
        <f t="shared" si="1389"/>
        <v>101.50344635675025</v>
      </c>
      <c r="BR2635" s="47">
        <f t="shared" si="1390"/>
        <v>127.86211779403071</v>
      </c>
    </row>
    <row r="2636" spans="6:70" x14ac:dyDescent="0.25">
      <c r="F2636" s="2">
        <v>42506</v>
      </c>
      <c r="G2636">
        <v>0.38600000000000001</v>
      </c>
      <c r="H2636" s="43">
        <v>42545</v>
      </c>
      <c r="I2636">
        <v>1.3422000000000001</v>
      </c>
      <c r="L2636" s="2">
        <v>42418</v>
      </c>
      <c r="M2636" t="str">
        <v>912828M8</v>
      </c>
      <c r="N2636">
        <v>-0.15459999999999999</v>
      </c>
      <c r="O2636">
        <v>0.54593000000000003</v>
      </c>
      <c r="P2636">
        <v>0.7873</v>
      </c>
      <c r="Q2636">
        <v>130.921875</v>
      </c>
      <c r="R2636">
        <f>VLOOKUP(M2636,工作表1!$A$3:$B$1000,2,FALSE)</f>
        <v>2</v>
      </c>
      <c r="S2636" t="str">
        <f>VLOOKUP(M2636,工作表1!$A$3:$C$1000,3,FALSE)</f>
        <v>2022/11/30</v>
      </c>
      <c r="T2636">
        <f t="shared" si="1360"/>
        <v>0.38500000000000001</v>
      </c>
      <c r="U2636">
        <f t="shared" si="1359"/>
        <v>1.615</v>
      </c>
      <c r="V2636" s="43">
        <f t="shared" si="1371"/>
        <v>42521</v>
      </c>
      <c r="W2636" s="43">
        <f t="shared" si="1361"/>
        <v>42460</v>
      </c>
      <c r="X2636" s="45">
        <f t="shared" si="1372"/>
        <v>0.44505494505494503</v>
      </c>
      <c r="Y2636" s="45">
        <f t="shared" si="1373"/>
        <v>0.66971247930152034</v>
      </c>
      <c r="Z2636" s="47">
        <f t="shared" si="1374"/>
        <v>103.23184377284007</v>
      </c>
      <c r="AA2636" s="47">
        <f t="shared" si="1375"/>
        <v>130.53126956599627</v>
      </c>
      <c r="AB2636" s="45">
        <f t="shared" si="1376"/>
        <v>1.4957</v>
      </c>
      <c r="AC2636" s="2" t="str">
        <f t="shared" si="1362"/>
        <v>TY1</v>
      </c>
      <c r="AD2636">
        <f t="shared" si="1363"/>
        <v>130.921875</v>
      </c>
      <c r="AE2636">
        <f t="shared" si="1364"/>
        <v>130.546875</v>
      </c>
      <c r="AF2636" s="49">
        <f t="shared" si="1358"/>
        <v>0.375</v>
      </c>
      <c r="AG2636" s="3">
        <f t="shared" si="1377"/>
        <v>130.53126956599627</v>
      </c>
      <c r="AH2636">
        <f t="shared" si="1378"/>
        <v>129.24423321666276</v>
      </c>
      <c r="AI2636" s="51">
        <f t="shared" si="1379"/>
        <v>1.2870363493335049</v>
      </c>
      <c r="AJ2636" s="52">
        <f t="shared" si="1380"/>
        <v>0.91203634933350486</v>
      </c>
      <c r="AK2636" s="2">
        <v>42418</v>
      </c>
      <c r="AL2636" t="str">
        <v>912828N3</v>
      </c>
      <c r="AM2636">
        <v>-3.4904999999999999</v>
      </c>
      <c r="AN2636">
        <v>0.78993999999999998</v>
      </c>
      <c r="AO2636">
        <v>0.79390000000000005</v>
      </c>
      <c r="AP2636">
        <v>130.546875</v>
      </c>
      <c r="AQ2636">
        <f>VLOOKUP(AL2636,工作表1!$F$3:$G$1000,2,FALSE)</f>
        <v>2.125</v>
      </c>
      <c r="AR2636" t="str">
        <f>VLOOKUP(AL2636,工作表1!$F$3:$H$1000,3,FALSE)</f>
        <v>2022/12/31</v>
      </c>
      <c r="AS2636">
        <f t="shared" si="1365"/>
        <v>0.38500000000000001</v>
      </c>
      <c r="AT2636">
        <f t="shared" si="1366"/>
        <v>1.74</v>
      </c>
      <c r="AU2636" s="43">
        <f t="shared" si="1381"/>
        <v>42551</v>
      </c>
      <c r="AV2636" s="43">
        <f t="shared" si="1367"/>
        <v>42551</v>
      </c>
      <c r="AW2636" s="45">
        <f t="shared" si="1382"/>
        <v>0.29189560439560441</v>
      </c>
      <c r="AX2636" s="45">
        <f t="shared" si="1383"/>
        <v>1.060388755080536</v>
      </c>
      <c r="AY2636" s="47">
        <f t="shared" si="1384"/>
        <v>104.10270241280904</v>
      </c>
      <c r="AZ2636" s="47">
        <f t="shared" si="1385"/>
        <v>129.24423321666276</v>
      </c>
      <c r="BA2636" s="43"/>
      <c r="BC2636" s="2">
        <v>42417</v>
      </c>
      <c r="BD2636" t="str">
        <v>912828VB</v>
      </c>
      <c r="BE2636">
        <v>8.2348999999999997</v>
      </c>
      <c r="BF2636">
        <v>9.7509999999999999E-2</v>
      </c>
      <c r="BG2636">
        <v>0.77400000000000002</v>
      </c>
      <c r="BH2636">
        <v>129.34375</v>
      </c>
      <c r="BI2636">
        <f>VLOOKUP(BD2636,工作表1!$K$3:$L$1000,2,FALSE)</f>
        <v>1.75</v>
      </c>
      <c r="BJ2636" t="str">
        <f>VLOOKUP(BD2636,工作表1!$K$3:$M$1000,3,FALSE)</f>
        <v>2023/5/15</v>
      </c>
      <c r="BK2636">
        <f t="shared" si="1368"/>
        <v>0.38800000000000001</v>
      </c>
      <c r="BL2636">
        <f t="shared" si="1369"/>
        <v>1.3620000000000001</v>
      </c>
      <c r="BM2636" s="43">
        <f t="shared" si="1386"/>
        <v>42505</v>
      </c>
      <c r="BN2636" s="43">
        <f t="shared" si="1370"/>
        <v>42643</v>
      </c>
      <c r="BO2636" s="45">
        <f t="shared" si="1387"/>
        <v>0.45673076923076927</v>
      </c>
      <c r="BP2636" s="45">
        <f t="shared" si="1388"/>
        <v>1.5354978925184404</v>
      </c>
      <c r="BQ2636" s="47">
        <f t="shared" si="1389"/>
        <v>101.12836954465226</v>
      </c>
      <c r="BR2636" s="47">
        <f t="shared" si="1390"/>
        <v>127.36530524157756</v>
      </c>
    </row>
    <row r="2637" spans="6:70" x14ac:dyDescent="0.25">
      <c r="F2637" s="2">
        <v>42503</v>
      </c>
      <c r="G2637">
        <v>0.38150000000000001</v>
      </c>
      <c r="H2637" s="43">
        <v>42544</v>
      </c>
      <c r="I2637">
        <v>1.5499000000000001</v>
      </c>
      <c r="L2637" s="2">
        <v>42417</v>
      </c>
      <c r="M2637" t="str">
        <v>912828M8</v>
      </c>
      <c r="N2637">
        <v>-0.58730000000000004</v>
      </c>
      <c r="O2637">
        <v>0.65730999999999995</v>
      </c>
      <c r="P2637">
        <v>0.7873</v>
      </c>
      <c r="Q2637">
        <v>130.4375</v>
      </c>
      <c r="R2637">
        <f>VLOOKUP(M2637,工作表1!$A$3:$B$1000,2,FALSE)</f>
        <v>2</v>
      </c>
      <c r="S2637" t="str">
        <f>VLOOKUP(M2637,工作表1!$A$3:$C$1000,3,FALSE)</f>
        <v>2022/11/30</v>
      </c>
      <c r="T2637">
        <f t="shared" si="1360"/>
        <v>0.38800000000000001</v>
      </c>
      <c r="U2637">
        <f t="shared" si="1359"/>
        <v>1.6120000000000001</v>
      </c>
      <c r="V2637" s="43">
        <f t="shared" si="1371"/>
        <v>42521</v>
      </c>
      <c r="W2637" s="43">
        <f t="shared" si="1361"/>
        <v>42460</v>
      </c>
      <c r="X2637" s="45">
        <f t="shared" si="1372"/>
        <v>0.43956043956043955</v>
      </c>
      <c r="Y2637" s="45">
        <f t="shared" si="1373"/>
        <v>0.66969742586180936</v>
      </c>
      <c r="Z2637" s="47">
        <f t="shared" si="1374"/>
        <v>102.84060762963369</v>
      </c>
      <c r="AA2637" s="47">
        <f t="shared" si="1375"/>
        <v>130.0203877589251</v>
      </c>
      <c r="AB2637" s="45">
        <f t="shared" si="1376"/>
        <v>1.5712999999999999</v>
      </c>
      <c r="AC2637" s="2" t="str">
        <f t="shared" si="1362"/>
        <v>TY1</v>
      </c>
      <c r="AD2637">
        <f t="shared" si="1363"/>
        <v>130.4375</v>
      </c>
      <c r="AE2637">
        <f t="shared" si="1364"/>
        <v>130.0625</v>
      </c>
      <c r="AF2637" s="49">
        <f t="shared" si="1358"/>
        <v>0.375</v>
      </c>
      <c r="AG2637" s="3">
        <f t="shared" si="1377"/>
        <v>130.0203877589251</v>
      </c>
      <c r="AH2637">
        <f t="shared" si="1378"/>
        <v>128.7391204201908</v>
      </c>
      <c r="AI2637" s="51">
        <f t="shared" si="1379"/>
        <v>1.2812673387342954</v>
      </c>
      <c r="AJ2637" s="52">
        <f t="shared" si="1380"/>
        <v>0.90626733873429544</v>
      </c>
      <c r="AK2637" s="2">
        <v>42417</v>
      </c>
      <c r="AL2637" t="str">
        <v>912828N3</v>
      </c>
      <c r="AM2637">
        <v>-3.8485999999999998</v>
      </c>
      <c r="AN2637">
        <v>0.81801000000000001</v>
      </c>
      <c r="AO2637">
        <v>0.79390000000000005</v>
      </c>
      <c r="AP2637">
        <v>130.0625</v>
      </c>
      <c r="AQ2637">
        <f>VLOOKUP(AL2637,工作表1!$F$3:$G$1000,2,FALSE)</f>
        <v>2.125</v>
      </c>
      <c r="AR2637" t="str">
        <f>VLOOKUP(AL2637,工作表1!$F$3:$H$1000,3,FALSE)</f>
        <v>2022/12/31</v>
      </c>
      <c r="AS2637">
        <f t="shared" si="1365"/>
        <v>0.38800000000000001</v>
      </c>
      <c r="AT2637">
        <f t="shared" si="1366"/>
        <v>1.7370000000000001</v>
      </c>
      <c r="AU2637" s="43">
        <f t="shared" si="1381"/>
        <v>42551</v>
      </c>
      <c r="AV2637" s="43">
        <f t="shared" si="1367"/>
        <v>42551</v>
      </c>
      <c r="AW2637" s="45">
        <f t="shared" si="1382"/>
        <v>0.28605769230769229</v>
      </c>
      <c r="AX2637" s="45">
        <f t="shared" si="1383"/>
        <v>1.0603727608008429</v>
      </c>
      <c r="AY2637" s="47">
        <f t="shared" si="1384"/>
        <v>103.71191613385737</v>
      </c>
      <c r="AZ2637" s="47">
        <f t="shared" si="1385"/>
        <v>128.7391204201908</v>
      </c>
      <c r="BA2637" s="43"/>
      <c r="BC2637" s="2">
        <v>42416</v>
      </c>
      <c r="BD2637" t="str">
        <v>912828VB</v>
      </c>
      <c r="BE2637">
        <v>7.6657000000000002</v>
      </c>
      <c r="BF2637">
        <v>0.12869</v>
      </c>
      <c r="BG2637">
        <v>0.77400000000000002</v>
      </c>
      <c r="BH2637">
        <v>129.828125</v>
      </c>
      <c r="BI2637">
        <f>VLOOKUP(BD2637,工作表1!$K$3:$L$1000,2,FALSE)</f>
        <v>1.75</v>
      </c>
      <c r="BJ2637" t="str">
        <f>VLOOKUP(BD2637,工作表1!$K$3:$M$1000,3,FALSE)</f>
        <v>2023/5/15</v>
      </c>
      <c r="BK2637">
        <f t="shared" si="1368"/>
        <v>0.379</v>
      </c>
      <c r="BL2637">
        <f t="shared" si="1369"/>
        <v>1.371</v>
      </c>
      <c r="BM2637" s="43">
        <f t="shared" si="1386"/>
        <v>42505</v>
      </c>
      <c r="BN2637" s="43">
        <f t="shared" si="1370"/>
        <v>42643</v>
      </c>
      <c r="BO2637" s="45">
        <f t="shared" si="1387"/>
        <v>0.45192307692307698</v>
      </c>
      <c r="BP2637" s="45">
        <f t="shared" si="1388"/>
        <v>1.5354847207586935</v>
      </c>
      <c r="BQ2637" s="47">
        <f t="shared" si="1389"/>
        <v>101.48635375740834</v>
      </c>
      <c r="BR2637" s="47">
        <f t="shared" si="1390"/>
        <v>127.80588850073602</v>
      </c>
    </row>
    <row r="2638" spans="6:70" x14ac:dyDescent="0.25">
      <c r="F2638" s="2">
        <v>42502</v>
      </c>
      <c r="G2638">
        <v>0.38450000000000001</v>
      </c>
      <c r="H2638" s="43">
        <v>42543</v>
      </c>
      <c r="I2638">
        <v>1.4633</v>
      </c>
      <c r="L2638" s="2">
        <v>42416</v>
      </c>
      <c r="M2638" t="str">
        <v>912828M8</v>
      </c>
      <c r="N2638">
        <v>-1.0184</v>
      </c>
      <c r="O2638">
        <v>0.76210999999999995</v>
      </c>
      <c r="P2638">
        <v>0.7873</v>
      </c>
      <c r="Q2638">
        <v>130.90625</v>
      </c>
      <c r="R2638">
        <f>VLOOKUP(M2638,工作表1!$A$3:$B$1000,2,FALSE)</f>
        <v>2</v>
      </c>
      <c r="S2638" t="str">
        <f>VLOOKUP(M2638,工作表1!$A$3:$C$1000,3,FALSE)</f>
        <v>2022/11/30</v>
      </c>
      <c r="T2638">
        <f t="shared" si="1360"/>
        <v>0.379</v>
      </c>
      <c r="U2638">
        <f t="shared" si="1359"/>
        <v>1.621</v>
      </c>
      <c r="V2638" s="43">
        <f t="shared" si="1371"/>
        <v>42521</v>
      </c>
      <c r="W2638" s="43">
        <f t="shared" si="1361"/>
        <v>42460</v>
      </c>
      <c r="X2638" s="45">
        <f t="shared" si="1372"/>
        <v>0.43406593406593408</v>
      </c>
      <c r="Y2638" s="45">
        <f t="shared" si="1373"/>
        <v>0.66968237242209849</v>
      </c>
      <c r="Z2638" s="47">
        <f t="shared" si="1374"/>
        <v>103.19280696188585</v>
      </c>
      <c r="AA2638" s="47">
        <f t="shared" si="1375"/>
        <v>130.45199141964494</v>
      </c>
      <c r="AB2638" s="45">
        <f t="shared" si="1376"/>
        <v>1.5170999999999999</v>
      </c>
      <c r="AC2638" s="2" t="str">
        <f t="shared" si="1362"/>
        <v>TY1</v>
      </c>
      <c r="AD2638">
        <f t="shared" si="1363"/>
        <v>130.90625</v>
      </c>
      <c r="AE2638">
        <f t="shared" si="1364"/>
        <v>130.546875</v>
      </c>
      <c r="AF2638" s="49">
        <f t="shared" si="1358"/>
        <v>0.359375</v>
      </c>
      <c r="AG2638" s="3">
        <f t="shared" si="1377"/>
        <v>130.45199141964494</v>
      </c>
      <c r="AH2638">
        <f t="shared" si="1378"/>
        <v>129.18346084735657</v>
      </c>
      <c r="AI2638" s="51">
        <f t="shared" si="1379"/>
        <v>1.2685305722883697</v>
      </c>
      <c r="AJ2638" s="52">
        <f t="shared" si="1380"/>
        <v>0.90915557228836974</v>
      </c>
      <c r="AK2638" s="2">
        <v>42416</v>
      </c>
      <c r="AL2638" t="str">
        <v>912828N3</v>
      </c>
      <c r="AM2638">
        <v>-4.2720000000000002</v>
      </c>
      <c r="AN2638">
        <v>0.84863</v>
      </c>
      <c r="AO2638">
        <v>0.79390000000000005</v>
      </c>
      <c r="AP2638">
        <v>130.546875</v>
      </c>
      <c r="AQ2638">
        <f>VLOOKUP(AL2638,工作表1!$F$3:$G$1000,2,FALSE)</f>
        <v>2.125</v>
      </c>
      <c r="AR2638" t="str">
        <f>VLOOKUP(AL2638,工作表1!$F$3:$H$1000,3,FALSE)</f>
        <v>2022/12/31</v>
      </c>
      <c r="AS2638">
        <f t="shared" si="1365"/>
        <v>0.379</v>
      </c>
      <c r="AT2638">
        <f t="shared" si="1366"/>
        <v>1.746</v>
      </c>
      <c r="AU2638" s="43">
        <f t="shared" si="1381"/>
        <v>42551</v>
      </c>
      <c r="AV2638" s="43">
        <f t="shared" si="1367"/>
        <v>42551</v>
      </c>
      <c r="AW2638" s="45">
        <f t="shared" si="1382"/>
        <v>0.28021978021978022</v>
      </c>
      <c r="AX2638" s="45">
        <f t="shared" si="1383"/>
        <v>1.0603567665211502</v>
      </c>
      <c r="AY2638" s="47">
        <f t="shared" si="1384"/>
        <v>104.0793507691517</v>
      </c>
      <c r="AZ2638" s="47">
        <f t="shared" si="1385"/>
        <v>129.18346084735657</v>
      </c>
      <c r="BA2638" s="43"/>
      <c r="BC2638" s="2">
        <v>42412</v>
      </c>
      <c r="BD2638" t="str">
        <v>912828VB</v>
      </c>
      <c r="BE2638">
        <v>8.0868000000000002</v>
      </c>
      <c r="BF2638">
        <v>0.11024</v>
      </c>
      <c r="BG2638">
        <v>0.77400000000000002</v>
      </c>
      <c r="BH2638">
        <v>129.96875</v>
      </c>
      <c r="BI2638">
        <f>VLOOKUP(BD2638,工作表1!$K$3:$L$1000,2,FALSE)</f>
        <v>1.75</v>
      </c>
      <c r="BJ2638" t="str">
        <f>VLOOKUP(BD2638,工作表1!$K$3:$M$1000,3,FALSE)</f>
        <v>2023/5/15</v>
      </c>
      <c r="BK2638">
        <f t="shared" si="1368"/>
        <v>0.3745</v>
      </c>
      <c r="BL2638">
        <f t="shared" si="1369"/>
        <v>1.3754999999999999</v>
      </c>
      <c r="BM2638" s="43">
        <f t="shared" si="1386"/>
        <v>42505</v>
      </c>
      <c r="BN2638" s="43">
        <f t="shared" si="1370"/>
        <v>42643</v>
      </c>
      <c r="BO2638" s="45">
        <f t="shared" si="1387"/>
        <v>0.44711538461538458</v>
      </c>
      <c r="BP2638" s="45">
        <f t="shared" si="1388"/>
        <v>1.5354715489989461</v>
      </c>
      <c r="BQ2638" s="47">
        <f t="shared" si="1389"/>
        <v>101.61166247983211</v>
      </c>
      <c r="BR2638" s="47">
        <f t="shared" si="1390"/>
        <v>127.94945885248839</v>
      </c>
    </row>
    <row r="2639" spans="6:70" x14ac:dyDescent="0.25">
      <c r="F2639" s="2">
        <v>42501</v>
      </c>
      <c r="G2639">
        <v>0.38150000000000001</v>
      </c>
      <c r="H2639" s="43">
        <v>42542</v>
      </c>
      <c r="I2639">
        <v>1.4870000000000001</v>
      </c>
      <c r="L2639" s="2">
        <v>42412</v>
      </c>
      <c r="M2639" t="str">
        <v>912828M8</v>
      </c>
      <c r="N2639">
        <v>-8.0299999999999996E-2</v>
      </c>
      <c r="O2639">
        <v>0.52478000000000002</v>
      </c>
      <c r="P2639">
        <v>0.7873</v>
      </c>
      <c r="Q2639">
        <v>131.0625</v>
      </c>
      <c r="R2639">
        <f>VLOOKUP(M2639,工作表1!$A$3:$B$1000,2,FALSE)</f>
        <v>2</v>
      </c>
      <c r="S2639" t="str">
        <f>VLOOKUP(M2639,工作表1!$A$3:$C$1000,3,FALSE)</f>
        <v>2022/11/30</v>
      </c>
      <c r="T2639">
        <f t="shared" si="1360"/>
        <v>0.3745</v>
      </c>
      <c r="U2639">
        <f t="shared" si="1359"/>
        <v>1.6254999999999999</v>
      </c>
      <c r="V2639" s="43">
        <f t="shared" si="1371"/>
        <v>42521</v>
      </c>
      <c r="W2639" s="43">
        <f t="shared" si="1361"/>
        <v>42460</v>
      </c>
      <c r="X2639" s="45">
        <f t="shared" si="1372"/>
        <v>0.42857142857142855</v>
      </c>
      <c r="Y2639" s="45">
        <f t="shared" si="1373"/>
        <v>0.66966731898238741</v>
      </c>
      <c r="Z2639" s="47">
        <f t="shared" si="1374"/>
        <v>103.35247301239471</v>
      </c>
      <c r="AA2639" s="47">
        <f t="shared" si="1375"/>
        <v>130.63968134767927</v>
      </c>
      <c r="AB2639" s="45">
        <f t="shared" si="1376"/>
        <v>1.5029999999999999</v>
      </c>
      <c r="AC2639" s="2" t="str">
        <f t="shared" si="1362"/>
        <v>TY1</v>
      </c>
      <c r="AD2639">
        <f t="shared" si="1363"/>
        <v>131.0625</v>
      </c>
      <c r="AE2639">
        <f t="shared" si="1364"/>
        <v>130.6875</v>
      </c>
      <c r="AF2639" s="49">
        <f t="shared" si="1358"/>
        <v>0.375</v>
      </c>
      <c r="AG2639" s="3">
        <f t="shared" si="1377"/>
        <v>130.63968134767927</v>
      </c>
      <c r="AH2639">
        <f t="shared" si="1378"/>
        <v>129.34534026732581</v>
      </c>
      <c r="AI2639" s="51">
        <f t="shared" si="1379"/>
        <v>1.2943410803534618</v>
      </c>
      <c r="AJ2639" s="52">
        <f t="shared" si="1380"/>
        <v>0.91934108035346185</v>
      </c>
      <c r="AK2639" s="2">
        <v>42412</v>
      </c>
      <c r="AL2639" t="str">
        <v>912828N3</v>
      </c>
      <c r="AM2639">
        <v>-3.4763999999999999</v>
      </c>
      <c r="AN2639">
        <v>0.78220000000000001</v>
      </c>
      <c r="AO2639">
        <v>0.79390000000000005</v>
      </c>
      <c r="AP2639">
        <v>130.6875</v>
      </c>
      <c r="AQ2639">
        <f>VLOOKUP(AL2639,工作表1!$F$3:$G$1000,2,FALSE)</f>
        <v>2.125</v>
      </c>
      <c r="AR2639" t="str">
        <f>VLOOKUP(AL2639,工作表1!$F$3:$H$1000,3,FALSE)</f>
        <v>2022/12/31</v>
      </c>
      <c r="AS2639">
        <f t="shared" si="1365"/>
        <v>0.3745</v>
      </c>
      <c r="AT2639">
        <f t="shared" si="1366"/>
        <v>1.7504999999999999</v>
      </c>
      <c r="AU2639" s="43">
        <f t="shared" si="1381"/>
        <v>42551</v>
      </c>
      <c r="AV2639" s="43">
        <f t="shared" si="1367"/>
        <v>42551</v>
      </c>
      <c r="AW2639" s="45">
        <f t="shared" si="1382"/>
        <v>0.27438186813186816</v>
      </c>
      <c r="AX2639" s="45">
        <f t="shared" si="1383"/>
        <v>1.0603407722414571</v>
      </c>
      <c r="AY2639" s="47">
        <f t="shared" si="1384"/>
        <v>104.22090211083271</v>
      </c>
      <c r="AZ2639" s="47">
        <f t="shared" si="1385"/>
        <v>129.34534026732581</v>
      </c>
      <c r="BA2639" s="43"/>
      <c r="BC2639" s="2">
        <v>42411</v>
      </c>
      <c r="BD2639" t="str">
        <v>912828VB</v>
      </c>
      <c r="BE2639">
        <v>0.59699999999999998</v>
      </c>
      <c r="BF2639">
        <v>0.13657</v>
      </c>
      <c r="BG2639">
        <v>0.77400000000000002</v>
      </c>
      <c r="BH2639">
        <v>130.9375</v>
      </c>
      <c r="BI2639">
        <f>VLOOKUP(BD2639,工作表1!$K$3:$L$1000,2,FALSE)</f>
        <v>1.75</v>
      </c>
      <c r="BJ2639" t="str">
        <f>VLOOKUP(BD2639,工作表1!$K$3:$M$1000,3,FALSE)</f>
        <v>2023/5/15</v>
      </c>
      <c r="BK2639">
        <f t="shared" si="1368"/>
        <v>0.3715</v>
      </c>
      <c r="BL2639">
        <f t="shared" si="1369"/>
        <v>1.3785000000000001</v>
      </c>
      <c r="BM2639" s="43">
        <f t="shared" si="1386"/>
        <v>42505</v>
      </c>
      <c r="BN2639" s="43">
        <f t="shared" si="1370"/>
        <v>42643</v>
      </c>
      <c r="BO2639" s="45">
        <f t="shared" si="1387"/>
        <v>0.42788461538461536</v>
      </c>
      <c r="BP2639" s="45">
        <f t="shared" si="1388"/>
        <v>1.5354188619599578</v>
      </c>
      <c r="BQ2639" s="47">
        <f t="shared" si="1389"/>
        <v>102.36230183011014</v>
      </c>
      <c r="BR2639" s="47">
        <f t="shared" si="1390"/>
        <v>128.85808064784797</v>
      </c>
    </row>
    <row r="2640" spans="6:70" x14ac:dyDescent="0.25">
      <c r="F2640" s="2">
        <v>42500</v>
      </c>
      <c r="G2640">
        <v>0.38281999999999999</v>
      </c>
      <c r="H2640" s="43">
        <v>42541</v>
      </c>
      <c r="I2640">
        <v>1.4729000000000001</v>
      </c>
      <c r="L2640" s="2">
        <v>42411</v>
      </c>
      <c r="M2640" t="str">
        <v>912828M8</v>
      </c>
      <c r="N2640">
        <v>-3.0003000000000002</v>
      </c>
      <c r="O2640">
        <v>0.83792</v>
      </c>
      <c r="P2640">
        <v>0.7873</v>
      </c>
      <c r="Q2640">
        <v>132.03125</v>
      </c>
      <c r="R2640">
        <f>VLOOKUP(M2640,工作表1!$A$3:$B$1000,2,FALSE)</f>
        <v>2</v>
      </c>
      <c r="S2640" t="str">
        <f>VLOOKUP(M2640,工作表1!$A$3:$C$1000,3,FALSE)</f>
        <v>2022/11/30</v>
      </c>
      <c r="T2640">
        <f t="shared" si="1360"/>
        <v>0.3715</v>
      </c>
      <c r="U2640">
        <f t="shared" si="1359"/>
        <v>1.6285000000000001</v>
      </c>
      <c r="V2640" s="43">
        <f t="shared" si="1371"/>
        <v>42521</v>
      </c>
      <c r="W2640" s="43">
        <f t="shared" si="1361"/>
        <v>42460</v>
      </c>
      <c r="X2640" s="45">
        <f t="shared" si="1372"/>
        <v>0.40659340659340659</v>
      </c>
      <c r="Y2640" s="45">
        <f t="shared" si="1373"/>
        <v>0.6696071052235435</v>
      </c>
      <c r="Z2640" s="47">
        <f t="shared" si="1374"/>
        <v>104.08960646835347</v>
      </c>
      <c r="AA2640" s="47">
        <f t="shared" si="1375"/>
        <v>131.51773593333792</v>
      </c>
      <c r="AB2640" s="45">
        <f t="shared" si="1376"/>
        <v>1.4097999999999999</v>
      </c>
      <c r="AC2640" s="2" t="str">
        <f t="shared" si="1362"/>
        <v>TY1</v>
      </c>
      <c r="AD2640">
        <f t="shared" si="1363"/>
        <v>132.03125</v>
      </c>
      <c r="AE2640">
        <f t="shared" si="1364"/>
        <v>131.65625</v>
      </c>
      <c r="AF2640" s="49">
        <f t="shared" si="1358"/>
        <v>0.375</v>
      </c>
      <c r="AG2640" s="3">
        <f t="shared" si="1377"/>
        <v>131.51773593333792</v>
      </c>
      <c r="AH2640">
        <f t="shared" si="1378"/>
        <v>130.21926252157127</v>
      </c>
      <c r="AI2640" s="51">
        <f t="shared" si="1379"/>
        <v>1.2984734117666505</v>
      </c>
      <c r="AJ2640" s="52">
        <f t="shared" si="1380"/>
        <v>0.92347341176665054</v>
      </c>
      <c r="AK2640" s="2">
        <v>42411</v>
      </c>
      <c r="AL2640" t="str">
        <v>912828N3</v>
      </c>
      <c r="AM2640">
        <v>-9.5227000000000004</v>
      </c>
      <c r="AN2640">
        <v>0.89748000000000006</v>
      </c>
      <c r="AO2640">
        <v>0.79390000000000005</v>
      </c>
      <c r="AP2640">
        <v>131.65625</v>
      </c>
      <c r="AQ2640">
        <f>VLOOKUP(AL2640,工作表1!$F$3:$G$1000,2,FALSE)</f>
        <v>2.125</v>
      </c>
      <c r="AR2640" t="str">
        <f>VLOOKUP(AL2640,工作表1!$F$3:$H$1000,3,FALSE)</f>
        <v>2022/12/31</v>
      </c>
      <c r="AS2640">
        <f t="shared" si="1365"/>
        <v>0.3715</v>
      </c>
      <c r="AT2640">
        <f t="shared" si="1366"/>
        <v>1.7535000000000001</v>
      </c>
      <c r="AU2640" s="43">
        <f t="shared" si="1381"/>
        <v>42551</v>
      </c>
      <c r="AV2640" s="43">
        <f t="shared" si="1367"/>
        <v>42551</v>
      </c>
      <c r="AW2640" s="45">
        <f t="shared" si="1382"/>
        <v>0.25103021978021978</v>
      </c>
      <c r="AX2640" s="45">
        <f t="shared" si="1383"/>
        <v>1.0602767951226855</v>
      </c>
      <c r="AY2640" s="47">
        <f t="shared" si="1384"/>
        <v>104.96130840248121</v>
      </c>
      <c r="AZ2640" s="47">
        <f t="shared" si="1385"/>
        <v>130.21926252157127</v>
      </c>
      <c r="BA2640" s="43"/>
      <c r="BC2640" s="2">
        <v>42410</v>
      </c>
      <c r="BD2640" t="str">
        <v>912828VB</v>
      </c>
      <c r="BE2640">
        <v>5.2983000000000002</v>
      </c>
      <c r="BF2640">
        <v>0.24253</v>
      </c>
      <c r="BG2640">
        <v>0.77400000000000002</v>
      </c>
      <c r="BH2640">
        <v>130.375</v>
      </c>
      <c r="BI2640">
        <f>VLOOKUP(BD2640,工作表1!$K$3:$L$1000,2,FALSE)</f>
        <v>1.75</v>
      </c>
      <c r="BJ2640" t="str">
        <f>VLOOKUP(BD2640,工作表1!$K$3:$M$1000,3,FALSE)</f>
        <v>2023/5/15</v>
      </c>
      <c r="BK2640">
        <f t="shared" si="1368"/>
        <v>0.378</v>
      </c>
      <c r="BL2640">
        <f t="shared" si="1369"/>
        <v>1.3719999999999999</v>
      </c>
      <c r="BM2640" s="43">
        <f t="shared" si="1386"/>
        <v>42505</v>
      </c>
      <c r="BN2640" s="43">
        <f t="shared" si="1370"/>
        <v>42643</v>
      </c>
      <c r="BO2640" s="45">
        <f t="shared" si="1387"/>
        <v>0.42307692307692307</v>
      </c>
      <c r="BP2640" s="45">
        <f t="shared" si="1388"/>
        <v>1.5354056902002109</v>
      </c>
      <c r="BQ2640" s="47">
        <f t="shared" si="1389"/>
        <v>101.86133302048981</v>
      </c>
      <c r="BR2640" s="47">
        <f t="shared" si="1390"/>
        <v>128.20155800672111</v>
      </c>
    </row>
    <row r="2641" spans="6:70" x14ac:dyDescent="0.25">
      <c r="F2641" s="2">
        <v>42499</v>
      </c>
      <c r="G2641">
        <v>0.37977</v>
      </c>
      <c r="H2641" s="43">
        <v>42538</v>
      </c>
      <c r="I2641">
        <v>1.3998999999999999</v>
      </c>
      <c r="L2641" s="2">
        <v>42410</v>
      </c>
      <c r="M2641" t="str">
        <v>912828M8</v>
      </c>
      <c r="N2641">
        <v>-1.7828999999999999</v>
      </c>
      <c r="O2641">
        <v>0.88834000000000002</v>
      </c>
      <c r="P2641">
        <v>0.7873</v>
      </c>
      <c r="Q2641">
        <v>131.5</v>
      </c>
      <c r="R2641">
        <f>VLOOKUP(M2641,工作表1!$A$3:$B$1000,2,FALSE)</f>
        <v>2</v>
      </c>
      <c r="S2641" t="str">
        <f>VLOOKUP(M2641,工作表1!$A$3:$C$1000,3,FALSE)</f>
        <v>2022/11/30</v>
      </c>
      <c r="T2641">
        <f t="shared" si="1360"/>
        <v>0.378</v>
      </c>
      <c r="U2641">
        <f t="shared" si="1359"/>
        <v>1.6219999999999999</v>
      </c>
      <c r="V2641" s="43">
        <f t="shared" si="1371"/>
        <v>42521</v>
      </c>
      <c r="W2641" s="43">
        <f t="shared" si="1361"/>
        <v>42460</v>
      </c>
      <c r="X2641" s="45">
        <f t="shared" si="1372"/>
        <v>0.40109890109890112</v>
      </c>
      <c r="Y2641" s="45">
        <f t="shared" si="1373"/>
        <v>0.66959205178383263</v>
      </c>
      <c r="Z2641" s="47">
        <f t="shared" si="1374"/>
        <v>103.66747475865797</v>
      </c>
      <c r="AA2641" s="47">
        <f t="shared" si="1375"/>
        <v>130.96824324824451</v>
      </c>
      <c r="AB2641" s="45">
        <f t="shared" si="1376"/>
        <v>1.4192</v>
      </c>
      <c r="AC2641" s="2" t="str">
        <f t="shared" si="1362"/>
        <v>TY1</v>
      </c>
      <c r="AD2641">
        <f t="shared" si="1363"/>
        <v>131.5</v>
      </c>
      <c r="AE2641">
        <f t="shared" si="1364"/>
        <v>131.09375</v>
      </c>
      <c r="AF2641" s="49">
        <f t="shared" ref="AF2641:AF2704" si="1391">AD2641-AE2641</f>
        <v>0.40625</v>
      </c>
      <c r="AG2641" s="3">
        <f t="shared" si="1377"/>
        <v>130.96824324824451</v>
      </c>
      <c r="AH2641">
        <f t="shared" si="1378"/>
        <v>129.6571295042161</v>
      </c>
      <c r="AI2641" s="51">
        <f t="shared" si="1379"/>
        <v>1.311113744028404</v>
      </c>
      <c r="AJ2641" s="52">
        <f t="shared" si="1380"/>
        <v>0.90486374402840397</v>
      </c>
      <c r="AK2641" s="2">
        <v>42410</v>
      </c>
      <c r="AL2641" t="str">
        <v>912828N3</v>
      </c>
      <c r="AM2641">
        <v>-5.1101000000000001</v>
      </c>
      <c r="AN2641">
        <v>0.88692000000000004</v>
      </c>
      <c r="AO2641">
        <v>0.79390000000000005</v>
      </c>
      <c r="AP2641">
        <v>131.09375</v>
      </c>
      <c r="AQ2641">
        <f>VLOOKUP(AL2641,工作表1!$F$3:$G$1000,2,FALSE)</f>
        <v>2.125</v>
      </c>
      <c r="AR2641" t="str">
        <f>VLOOKUP(AL2641,工作表1!$F$3:$H$1000,3,FALSE)</f>
        <v>2022/12/31</v>
      </c>
      <c r="AS2641">
        <f t="shared" si="1365"/>
        <v>0.378</v>
      </c>
      <c r="AT2641">
        <f t="shared" si="1366"/>
        <v>1.7469999999999999</v>
      </c>
      <c r="AU2641" s="43">
        <f t="shared" si="1381"/>
        <v>42551</v>
      </c>
      <c r="AV2641" s="43">
        <f t="shared" si="1367"/>
        <v>42551</v>
      </c>
      <c r="AW2641" s="45">
        <f t="shared" si="1382"/>
        <v>0.24519230769230771</v>
      </c>
      <c r="AX2641" s="45">
        <f t="shared" si="1383"/>
        <v>1.0602608008429926</v>
      </c>
      <c r="AY2641" s="47">
        <f t="shared" si="1384"/>
        <v>104.52387182572593</v>
      </c>
      <c r="AZ2641" s="47">
        <f t="shared" si="1385"/>
        <v>129.6571295042161</v>
      </c>
      <c r="BA2641" s="43"/>
      <c r="BC2641" s="2">
        <v>42409</v>
      </c>
      <c r="BD2641" t="str">
        <v>912828VB</v>
      </c>
      <c r="BE2641">
        <v>5.0894000000000004</v>
      </c>
      <c r="BF2641">
        <v>0.25311</v>
      </c>
      <c r="BG2641">
        <v>0.77400000000000002</v>
      </c>
      <c r="BH2641">
        <v>130.15625</v>
      </c>
      <c r="BI2641">
        <f>VLOOKUP(BD2641,工作表1!$K$3:$L$1000,2,FALSE)</f>
        <v>1.75</v>
      </c>
      <c r="BJ2641" t="str">
        <f>VLOOKUP(BD2641,工作表1!$K$3:$M$1000,3,FALSE)</f>
        <v>2023/5/15</v>
      </c>
      <c r="BK2641">
        <f t="shared" si="1368"/>
        <v>0.3755</v>
      </c>
      <c r="BL2641">
        <f t="shared" si="1369"/>
        <v>1.3745000000000001</v>
      </c>
      <c r="BM2641" s="43">
        <f t="shared" si="1386"/>
        <v>42505</v>
      </c>
      <c r="BN2641" s="43">
        <f t="shared" si="1370"/>
        <v>42643</v>
      </c>
      <c r="BO2641" s="45">
        <f t="shared" si="1387"/>
        <v>0.41826923076923078</v>
      </c>
      <c r="BP2641" s="45">
        <f t="shared" si="1388"/>
        <v>1.5353925184404638</v>
      </c>
      <c r="BQ2641" s="47">
        <f t="shared" si="1389"/>
        <v>101.68935389281374</v>
      </c>
      <c r="BR2641" s="47">
        <f t="shared" si="1390"/>
        <v>127.96260744964509</v>
      </c>
    </row>
    <row r="2642" spans="6:70" x14ac:dyDescent="0.25">
      <c r="F2642" s="2">
        <v>42496</v>
      </c>
      <c r="G2642">
        <v>0.38550000000000001</v>
      </c>
      <c r="H2642" s="43">
        <v>42537</v>
      </c>
      <c r="I2642">
        <v>1.3696999999999999</v>
      </c>
      <c r="L2642" s="2">
        <v>42409</v>
      </c>
      <c r="M2642" t="str">
        <v>912828M8</v>
      </c>
      <c r="N2642">
        <v>-1.6914</v>
      </c>
      <c r="O2642">
        <v>0.86119999999999997</v>
      </c>
      <c r="P2642">
        <v>0.7873</v>
      </c>
      <c r="Q2642">
        <v>131.3125</v>
      </c>
      <c r="R2642">
        <f>VLOOKUP(M2642,工作表1!$A$3:$B$1000,2,FALSE)</f>
        <v>2</v>
      </c>
      <c r="S2642" t="str">
        <f>VLOOKUP(M2642,工作表1!$A$3:$C$1000,3,FALSE)</f>
        <v>2022/11/30</v>
      </c>
      <c r="T2642">
        <f t="shared" si="1360"/>
        <v>0.3755</v>
      </c>
      <c r="U2642">
        <f t="shared" si="1359"/>
        <v>1.6245000000000001</v>
      </c>
      <c r="V2642" s="43">
        <f t="shared" si="1371"/>
        <v>42521</v>
      </c>
      <c r="W2642" s="43">
        <f t="shared" si="1361"/>
        <v>42460</v>
      </c>
      <c r="X2642" s="45">
        <f t="shared" si="1372"/>
        <v>0.39560439560439559</v>
      </c>
      <c r="Y2642" s="45">
        <f t="shared" si="1373"/>
        <v>0.66957699834412154</v>
      </c>
      <c r="Z2642" s="47">
        <f t="shared" si="1374"/>
        <v>103.52702871593267</v>
      </c>
      <c r="AA2642" s="47">
        <f t="shared" si="1375"/>
        <v>130.77499567693405</v>
      </c>
      <c r="AB2642" s="45">
        <f t="shared" si="1376"/>
        <v>1.4731000000000001</v>
      </c>
      <c r="AC2642" s="2" t="str">
        <f t="shared" si="1362"/>
        <v>TY1</v>
      </c>
      <c r="AD2642">
        <f t="shared" si="1363"/>
        <v>131.3125</v>
      </c>
      <c r="AE2642">
        <f t="shared" si="1364"/>
        <v>130.875</v>
      </c>
      <c r="AF2642" s="49">
        <f t="shared" si="1391"/>
        <v>0.4375</v>
      </c>
      <c r="AG2642" s="3">
        <f t="shared" si="1377"/>
        <v>130.77499567693405</v>
      </c>
      <c r="AH2642">
        <f t="shared" si="1378"/>
        <v>129.4649761353925</v>
      </c>
      <c r="AI2642" s="51">
        <f t="shared" si="1379"/>
        <v>1.3100195415415499</v>
      </c>
      <c r="AJ2642" s="52">
        <f t="shared" si="1380"/>
        <v>0.87251954154154987</v>
      </c>
      <c r="AK2642" s="2">
        <v>42409</v>
      </c>
      <c r="AL2642" t="str">
        <v>912828N3</v>
      </c>
      <c r="AM2642">
        <v>-4.2026000000000003</v>
      </c>
      <c r="AN2642">
        <v>0.81547999999999998</v>
      </c>
      <c r="AO2642">
        <v>0.79390000000000005</v>
      </c>
      <c r="AP2642">
        <v>130.875</v>
      </c>
      <c r="AQ2642">
        <f>VLOOKUP(AL2642,工作表1!$F$3:$G$1000,2,FALSE)</f>
        <v>2.125</v>
      </c>
      <c r="AR2642" t="str">
        <f>VLOOKUP(AL2642,工作表1!$F$3:$H$1000,3,FALSE)</f>
        <v>2022/12/31</v>
      </c>
      <c r="AS2642">
        <f t="shared" si="1365"/>
        <v>0.3755</v>
      </c>
      <c r="AT2642">
        <f t="shared" si="1366"/>
        <v>1.7495000000000001</v>
      </c>
      <c r="AU2642" s="43">
        <f t="shared" si="1381"/>
        <v>42551</v>
      </c>
      <c r="AV2642" s="43">
        <f t="shared" si="1367"/>
        <v>42551</v>
      </c>
      <c r="AW2642" s="45">
        <f t="shared" si="1382"/>
        <v>0.23935439560439561</v>
      </c>
      <c r="AX2642" s="45">
        <f t="shared" si="1383"/>
        <v>1.0602448065632997</v>
      </c>
      <c r="AY2642" s="47">
        <f t="shared" si="1384"/>
        <v>104.38365098082876</v>
      </c>
      <c r="AZ2642" s="47">
        <f t="shared" si="1385"/>
        <v>129.4649761353925</v>
      </c>
      <c r="BA2642" s="43"/>
      <c r="BC2642" s="2">
        <v>42408</v>
      </c>
      <c r="BD2642" t="str">
        <v>912828VB</v>
      </c>
      <c r="BE2642">
        <v>5.6394000000000002</v>
      </c>
      <c r="BF2642">
        <v>0.22806999999999999</v>
      </c>
      <c r="BG2642">
        <v>0.77400000000000002</v>
      </c>
      <c r="BH2642">
        <v>130.109375</v>
      </c>
      <c r="BI2642">
        <f>VLOOKUP(BD2642,工作表1!$K$3:$L$1000,2,FALSE)</f>
        <v>1.75</v>
      </c>
      <c r="BJ2642" t="str">
        <f>VLOOKUP(BD2642,工作表1!$K$3:$M$1000,3,FALSE)</f>
        <v>2023/5/15</v>
      </c>
      <c r="BK2642">
        <f t="shared" si="1368"/>
        <v>0.376</v>
      </c>
      <c r="BL2642">
        <f t="shared" si="1369"/>
        <v>1.3740000000000001</v>
      </c>
      <c r="BM2642" s="43">
        <f t="shared" si="1386"/>
        <v>42505</v>
      </c>
      <c r="BN2642" s="43">
        <f t="shared" si="1370"/>
        <v>42643</v>
      </c>
      <c r="BO2642" s="45">
        <f t="shared" si="1387"/>
        <v>0.41346153846153844</v>
      </c>
      <c r="BP2642" s="45">
        <f t="shared" si="1388"/>
        <v>1.5353793466807164</v>
      </c>
      <c r="BQ2642" s="47">
        <f t="shared" si="1389"/>
        <v>101.6726490177241</v>
      </c>
      <c r="BR2642" s="47">
        <f t="shared" si="1390"/>
        <v>127.92677105755298</v>
      </c>
    </row>
    <row r="2643" spans="6:70" x14ac:dyDescent="0.25">
      <c r="F2643" s="2">
        <v>42495</v>
      </c>
      <c r="G2643">
        <v>0.38632</v>
      </c>
      <c r="H2643" s="43">
        <v>42536</v>
      </c>
      <c r="I2643">
        <v>1.3581000000000001</v>
      </c>
      <c r="L2643" s="2">
        <v>42408</v>
      </c>
      <c r="M2643" t="str">
        <v>912828M8</v>
      </c>
      <c r="N2643">
        <v>-1.427</v>
      </c>
      <c r="O2643">
        <v>0.79791999999999996</v>
      </c>
      <c r="P2643">
        <v>0.7873</v>
      </c>
      <c r="Q2643">
        <v>131.296875</v>
      </c>
      <c r="R2643">
        <f>VLOOKUP(M2643,工作表1!$A$3:$B$1000,2,FALSE)</f>
        <v>2</v>
      </c>
      <c r="S2643" t="str">
        <f>VLOOKUP(M2643,工作表1!$A$3:$C$1000,3,FALSE)</f>
        <v>2022/11/30</v>
      </c>
      <c r="T2643">
        <f t="shared" si="1360"/>
        <v>0.376</v>
      </c>
      <c r="U2643">
        <f t="shared" si="1359"/>
        <v>1.6240000000000001</v>
      </c>
      <c r="V2643" s="43">
        <f t="shared" si="1371"/>
        <v>42521</v>
      </c>
      <c r="W2643" s="43">
        <f t="shared" si="1361"/>
        <v>42460</v>
      </c>
      <c r="X2643" s="45">
        <f t="shared" si="1372"/>
        <v>0.39010989010989011</v>
      </c>
      <c r="Y2643" s="45">
        <f t="shared" si="1373"/>
        <v>0.66956194490441068</v>
      </c>
      <c r="Z2643" s="47">
        <f t="shared" si="1374"/>
        <v>103.52280727791484</v>
      </c>
      <c r="AA2643" s="47">
        <f t="shared" si="1375"/>
        <v>130.75529785263055</v>
      </c>
      <c r="AB2643" s="45">
        <f t="shared" si="1376"/>
        <v>1.4849000000000001</v>
      </c>
      <c r="AC2643" s="2" t="str">
        <f t="shared" si="1362"/>
        <v>TY1</v>
      </c>
      <c r="AD2643">
        <f t="shared" si="1363"/>
        <v>131.296875</v>
      </c>
      <c r="AE2643">
        <f t="shared" si="1364"/>
        <v>130.828125</v>
      </c>
      <c r="AF2643" s="49">
        <f t="shared" si="1391"/>
        <v>0.46875</v>
      </c>
      <c r="AG2643" s="3">
        <f t="shared" si="1377"/>
        <v>130.75529785263055</v>
      </c>
      <c r="AH2643">
        <f t="shared" si="1378"/>
        <v>129.4259050887203</v>
      </c>
      <c r="AI2643" s="51">
        <f t="shared" si="1379"/>
        <v>1.3293927639102492</v>
      </c>
      <c r="AJ2643" s="52">
        <f t="shared" si="1380"/>
        <v>0.86064276391024919</v>
      </c>
      <c r="AK2643" s="2">
        <v>42408</v>
      </c>
      <c r="AL2643" t="str">
        <v>912828N3</v>
      </c>
      <c r="AM2643">
        <v>-3.6539000000000001</v>
      </c>
      <c r="AN2643">
        <v>0.77173000000000003</v>
      </c>
      <c r="AO2643">
        <v>0.79390000000000005</v>
      </c>
      <c r="AP2643">
        <v>130.828125</v>
      </c>
      <c r="AQ2643">
        <f>VLOOKUP(AL2643,工作表1!$F$3:$G$1000,2,FALSE)</f>
        <v>2.125</v>
      </c>
      <c r="AR2643" t="str">
        <f>VLOOKUP(AL2643,工作表1!$F$3:$H$1000,3,FALSE)</f>
        <v>2022/12/31</v>
      </c>
      <c r="AS2643">
        <f t="shared" si="1365"/>
        <v>0.376</v>
      </c>
      <c r="AT2643">
        <f t="shared" si="1366"/>
        <v>1.7490000000000001</v>
      </c>
      <c r="AU2643" s="43">
        <f t="shared" si="1381"/>
        <v>42551</v>
      </c>
      <c r="AV2643" s="43">
        <f t="shared" si="1367"/>
        <v>42551</v>
      </c>
      <c r="AW2643" s="45">
        <f t="shared" si="1382"/>
        <v>0.23351648351648352</v>
      </c>
      <c r="AX2643" s="45">
        <f t="shared" si="1383"/>
        <v>1.0602288122836068</v>
      </c>
      <c r="AY2643" s="47">
        <f t="shared" si="1384"/>
        <v>104.36379274704312</v>
      </c>
      <c r="AZ2643" s="47">
        <f t="shared" si="1385"/>
        <v>129.4259050887203</v>
      </c>
      <c r="BA2643" s="43"/>
      <c r="BC2643" s="2">
        <v>42405</v>
      </c>
      <c r="BD2643" t="str">
        <v>912828VB</v>
      </c>
      <c r="BE2643">
        <v>5.0594000000000001</v>
      </c>
      <c r="BF2643">
        <v>0.25475999999999999</v>
      </c>
      <c r="BG2643">
        <v>0.77400000000000002</v>
      </c>
      <c r="BH2643">
        <v>129.15625</v>
      </c>
      <c r="BI2643">
        <f>VLOOKUP(BD2643,工作表1!$K$3:$L$1000,2,FALSE)</f>
        <v>1.75</v>
      </c>
      <c r="BJ2643" t="str">
        <f>VLOOKUP(BD2643,工作表1!$K$3:$M$1000,3,FALSE)</f>
        <v>2023/5/15</v>
      </c>
      <c r="BK2643">
        <f t="shared" si="1368"/>
        <v>0.39</v>
      </c>
      <c r="BL2643">
        <f t="shared" si="1369"/>
        <v>1.3599999999999999</v>
      </c>
      <c r="BM2643" s="43">
        <f t="shared" si="1386"/>
        <v>42505</v>
      </c>
      <c r="BN2643" s="43">
        <f t="shared" si="1370"/>
        <v>42643</v>
      </c>
      <c r="BO2643" s="45">
        <f t="shared" si="1387"/>
        <v>0.40865384615384615</v>
      </c>
      <c r="BP2643" s="45">
        <f t="shared" si="1388"/>
        <v>1.5353661749209695</v>
      </c>
      <c r="BQ2643" s="47">
        <f t="shared" si="1389"/>
        <v>100.92226647883334</v>
      </c>
      <c r="BR2643" s="47">
        <f t="shared" si="1390"/>
        <v>126.9544199548364</v>
      </c>
    </row>
    <row r="2644" spans="6:70" x14ac:dyDescent="0.25">
      <c r="F2644" s="2">
        <v>42494</v>
      </c>
      <c r="G2644">
        <v>0.38653999999999999</v>
      </c>
      <c r="H2644" s="43">
        <v>42535</v>
      </c>
      <c r="I2644">
        <v>1.4144000000000001</v>
      </c>
      <c r="L2644" s="2">
        <v>42405</v>
      </c>
      <c r="M2644" t="str">
        <v>912828M8</v>
      </c>
      <c r="N2644">
        <v>-0.45340000000000003</v>
      </c>
      <c r="O2644">
        <v>0.59004000000000001</v>
      </c>
      <c r="P2644">
        <v>0.7873</v>
      </c>
      <c r="Q2644">
        <v>130.359375</v>
      </c>
      <c r="R2644">
        <f>VLOOKUP(M2644,工作表1!$A$3:$B$1000,2,FALSE)</f>
        <v>2</v>
      </c>
      <c r="S2644" t="str">
        <f>VLOOKUP(M2644,工作表1!$A$3:$C$1000,3,FALSE)</f>
        <v>2022/11/30</v>
      </c>
      <c r="T2644">
        <f t="shared" si="1360"/>
        <v>0.39</v>
      </c>
      <c r="U2644">
        <f t="shared" si="1359"/>
        <v>1.6099999999999999</v>
      </c>
      <c r="V2644" s="43">
        <f t="shared" si="1371"/>
        <v>42521</v>
      </c>
      <c r="W2644" s="43">
        <f t="shared" si="1361"/>
        <v>42460</v>
      </c>
      <c r="X2644" s="45">
        <f t="shared" si="1372"/>
        <v>0.38461538461538464</v>
      </c>
      <c r="Y2644" s="45">
        <f t="shared" si="1373"/>
        <v>0.6695468914646997</v>
      </c>
      <c r="Z2644" s="47">
        <f t="shared" si="1374"/>
        <v>102.82214015584405</v>
      </c>
      <c r="AA2644" s="47">
        <f t="shared" si="1375"/>
        <v>129.85348024390538</v>
      </c>
      <c r="AB2644" s="45">
        <f t="shared" si="1376"/>
        <v>1.5696000000000001</v>
      </c>
      <c r="AC2644" s="2" t="str">
        <f t="shared" si="1362"/>
        <v>TY1</v>
      </c>
      <c r="AD2644">
        <f t="shared" si="1363"/>
        <v>130.359375</v>
      </c>
      <c r="AE2644">
        <f t="shared" si="1364"/>
        <v>129.875</v>
      </c>
      <c r="AF2644" s="49">
        <f t="shared" si="1391"/>
        <v>0.484375</v>
      </c>
      <c r="AG2644" s="3">
        <f t="shared" si="1377"/>
        <v>129.85348024390538</v>
      </c>
      <c r="AH2644">
        <f t="shared" si="1378"/>
        <v>128.51444901086998</v>
      </c>
      <c r="AI2644" s="51">
        <f t="shared" si="1379"/>
        <v>1.3390312330353993</v>
      </c>
      <c r="AJ2644" s="52">
        <f t="shared" si="1380"/>
        <v>0.85465623303539928</v>
      </c>
      <c r="AK2644" s="2">
        <v>42405</v>
      </c>
      <c r="AL2644" t="str">
        <v>912828N3</v>
      </c>
      <c r="AM2644">
        <v>-2.6263000000000001</v>
      </c>
      <c r="AN2644">
        <v>0.69389000000000001</v>
      </c>
      <c r="AO2644">
        <v>0.79390000000000005</v>
      </c>
      <c r="AP2644">
        <v>129.875</v>
      </c>
      <c r="AQ2644">
        <f>VLOOKUP(AL2644,工作表1!$F$3:$G$1000,2,FALSE)</f>
        <v>2.125</v>
      </c>
      <c r="AR2644" t="str">
        <f>VLOOKUP(AL2644,工作表1!$F$3:$H$1000,3,FALSE)</f>
        <v>2022/12/31</v>
      </c>
      <c r="AS2644">
        <f t="shared" si="1365"/>
        <v>0.39</v>
      </c>
      <c r="AT2644">
        <f t="shared" si="1366"/>
        <v>1.7349999999999999</v>
      </c>
      <c r="AU2644" s="43">
        <f t="shared" si="1381"/>
        <v>42551</v>
      </c>
      <c r="AV2644" s="43">
        <f t="shared" si="1367"/>
        <v>42551</v>
      </c>
      <c r="AW2644" s="45">
        <f t="shared" si="1382"/>
        <v>0.22767857142857142</v>
      </c>
      <c r="AX2644" s="45">
        <f t="shared" si="1383"/>
        <v>1.0602128180039139</v>
      </c>
      <c r="AY2644" s="47">
        <f t="shared" si="1384"/>
        <v>103.64598275922739</v>
      </c>
      <c r="AZ2644" s="47">
        <f t="shared" si="1385"/>
        <v>128.51444901086998</v>
      </c>
      <c r="BA2644" s="43"/>
      <c r="BC2644" s="2">
        <v>42404</v>
      </c>
      <c r="BD2644" t="str">
        <v>912828VB</v>
      </c>
      <c r="BE2644">
        <v>4.5438999999999998</v>
      </c>
      <c r="BF2644">
        <v>0.28177000000000002</v>
      </c>
      <c r="BG2644">
        <v>0.77400000000000002</v>
      </c>
      <c r="BH2644">
        <v>129.0625</v>
      </c>
      <c r="BI2644">
        <f>VLOOKUP(BD2644,工作表1!$K$3:$L$1000,2,FALSE)</f>
        <v>1.75</v>
      </c>
      <c r="BJ2644" t="str">
        <f>VLOOKUP(BD2644,工作表1!$K$3:$M$1000,3,FALSE)</f>
        <v>2023/5/15</v>
      </c>
      <c r="BK2644">
        <f t="shared" si="1368"/>
        <v>0.38800000000000001</v>
      </c>
      <c r="BL2644">
        <f t="shared" si="1369"/>
        <v>1.3620000000000001</v>
      </c>
      <c r="BM2644" s="43">
        <f t="shared" si="1386"/>
        <v>42505</v>
      </c>
      <c r="BN2644" s="43">
        <f t="shared" si="1370"/>
        <v>42643</v>
      </c>
      <c r="BO2644" s="45">
        <f t="shared" si="1387"/>
        <v>0.39423076923076922</v>
      </c>
      <c r="BP2644" s="45">
        <f t="shared" si="1388"/>
        <v>1.5353266596417281</v>
      </c>
      <c r="BQ2644" s="47">
        <f t="shared" si="1389"/>
        <v>100.84529581437452</v>
      </c>
      <c r="BR2644" s="47">
        <f t="shared" si="1390"/>
        <v>126.80940118155908</v>
      </c>
    </row>
    <row r="2645" spans="6:70" x14ac:dyDescent="0.25">
      <c r="F2645" s="2">
        <v>42493</v>
      </c>
      <c r="G2645">
        <v>0.38450000000000001</v>
      </c>
      <c r="H2645" s="43">
        <v>42534</v>
      </c>
      <c r="I2645">
        <v>1.4075</v>
      </c>
      <c r="L2645" s="2">
        <v>42404</v>
      </c>
      <c r="M2645" t="str">
        <v>912828M8</v>
      </c>
      <c r="N2645">
        <v>-1.4824999999999999</v>
      </c>
      <c r="O2645">
        <v>0.78912000000000004</v>
      </c>
      <c r="P2645">
        <v>0.7873</v>
      </c>
      <c r="Q2645">
        <v>130.265625</v>
      </c>
      <c r="R2645">
        <f>VLOOKUP(M2645,工作表1!$A$3:$B$1000,2,FALSE)</f>
        <v>2</v>
      </c>
      <c r="S2645" t="str">
        <f>VLOOKUP(M2645,工作表1!$A$3:$C$1000,3,FALSE)</f>
        <v>2022/11/30</v>
      </c>
      <c r="T2645">
        <f t="shared" si="1360"/>
        <v>0.38800000000000001</v>
      </c>
      <c r="U2645">
        <f t="shared" si="1359"/>
        <v>1.6120000000000001</v>
      </c>
      <c r="V2645" s="43">
        <f t="shared" si="1371"/>
        <v>42521</v>
      </c>
      <c r="W2645" s="43">
        <f t="shared" si="1361"/>
        <v>42460</v>
      </c>
      <c r="X2645" s="45">
        <f t="shared" si="1372"/>
        <v>0.36813186813186816</v>
      </c>
      <c r="Y2645" s="45">
        <f t="shared" si="1373"/>
        <v>0.66950173114556677</v>
      </c>
      <c r="Z2645" s="47">
        <f t="shared" si="1374"/>
        <v>102.73068064520703</v>
      </c>
      <c r="AA2645" s="47">
        <f t="shared" si="1375"/>
        <v>129.69379942334373</v>
      </c>
      <c r="AB2645" s="45">
        <f t="shared" si="1376"/>
        <v>1.5722</v>
      </c>
      <c r="AC2645" s="2" t="str">
        <f t="shared" si="1362"/>
        <v>TY1</v>
      </c>
      <c r="AD2645">
        <f t="shared" si="1363"/>
        <v>130.265625</v>
      </c>
      <c r="AE2645">
        <f t="shared" si="1364"/>
        <v>129.78125</v>
      </c>
      <c r="AF2645" s="49">
        <f t="shared" si="1391"/>
        <v>0.484375</v>
      </c>
      <c r="AG2645" s="3">
        <f t="shared" si="1377"/>
        <v>129.69379942334373</v>
      </c>
      <c r="AH2645">
        <f t="shared" si="1378"/>
        <v>128.37696436037632</v>
      </c>
      <c r="AI2645" s="51">
        <f t="shared" si="1379"/>
        <v>1.3168350629674137</v>
      </c>
      <c r="AJ2645" s="52">
        <f t="shared" si="1380"/>
        <v>0.83246006296741371</v>
      </c>
      <c r="AK2645" s="2">
        <v>42404</v>
      </c>
      <c r="AL2645" t="str">
        <v>912828N3</v>
      </c>
      <c r="AM2645">
        <v>-3.1741000000000001</v>
      </c>
      <c r="AN2645">
        <v>0.73065000000000002</v>
      </c>
      <c r="AO2645">
        <v>0.79390000000000005</v>
      </c>
      <c r="AP2645">
        <v>129.78125</v>
      </c>
      <c r="AQ2645">
        <f>VLOOKUP(AL2645,工作表1!$F$3:$G$1000,2,FALSE)</f>
        <v>2.125</v>
      </c>
      <c r="AR2645" t="str">
        <f>VLOOKUP(AL2645,工作表1!$F$3:$H$1000,3,FALSE)</f>
        <v>2022/12/31</v>
      </c>
      <c r="AS2645">
        <f t="shared" si="1365"/>
        <v>0.38800000000000001</v>
      </c>
      <c r="AT2645">
        <f t="shared" si="1366"/>
        <v>1.7370000000000001</v>
      </c>
      <c r="AU2645" s="43">
        <f t="shared" si="1381"/>
        <v>42551</v>
      </c>
      <c r="AV2645" s="43">
        <f t="shared" si="1367"/>
        <v>42551</v>
      </c>
      <c r="AW2645" s="45">
        <f t="shared" si="1382"/>
        <v>0.21016483516483517</v>
      </c>
      <c r="AX2645" s="45">
        <f t="shared" si="1383"/>
        <v>1.0601648351648352</v>
      </c>
      <c r="AY2645" s="47">
        <f t="shared" si="1384"/>
        <v>103.57159645014721</v>
      </c>
      <c r="AZ2645" s="47">
        <f t="shared" si="1385"/>
        <v>128.37696436037632</v>
      </c>
      <c r="BA2645" s="43"/>
      <c r="BC2645" s="2">
        <v>42403</v>
      </c>
      <c r="BD2645" t="str">
        <v>912828VB</v>
      </c>
      <c r="BE2645">
        <v>5.2148000000000003</v>
      </c>
      <c r="BF2645">
        <v>0.25589000000000001</v>
      </c>
      <c r="BG2645">
        <v>0.77400000000000002</v>
      </c>
      <c r="BH2645">
        <v>128.8125</v>
      </c>
      <c r="BI2645">
        <f>VLOOKUP(BD2645,工作表1!$K$3:$L$1000,2,FALSE)</f>
        <v>1.75</v>
      </c>
      <c r="BJ2645" t="str">
        <f>VLOOKUP(BD2645,工作表1!$K$3:$M$1000,3,FALSE)</f>
        <v>2023/5/15</v>
      </c>
      <c r="BK2645">
        <f t="shared" si="1368"/>
        <v>0.39100000000000001</v>
      </c>
      <c r="BL2645">
        <f t="shared" si="1369"/>
        <v>1.359</v>
      </c>
      <c r="BM2645" s="43">
        <f t="shared" si="1386"/>
        <v>42505</v>
      </c>
      <c r="BN2645" s="43">
        <f t="shared" si="1370"/>
        <v>42643</v>
      </c>
      <c r="BO2645" s="45">
        <f t="shared" si="1387"/>
        <v>0.38942307692307687</v>
      </c>
      <c r="BP2645" s="45">
        <f t="shared" si="1388"/>
        <v>1.535313487881981</v>
      </c>
      <c r="BQ2645" s="47">
        <f t="shared" si="1389"/>
        <v>100.67364020067647</v>
      </c>
      <c r="BR2645" s="47">
        <f t="shared" si="1390"/>
        <v>126.57556821360197</v>
      </c>
    </row>
    <row r="2646" spans="6:70" x14ac:dyDescent="0.25">
      <c r="F2646" s="2">
        <v>42492</v>
      </c>
      <c r="G2646">
        <v>0.38450000000000001</v>
      </c>
      <c r="H2646" s="43">
        <v>42531</v>
      </c>
      <c r="I2646">
        <v>1.4428000000000001</v>
      </c>
      <c r="L2646" s="2">
        <v>42403</v>
      </c>
      <c r="M2646" t="str">
        <v>912828M8</v>
      </c>
      <c r="N2646">
        <v>-0.79239999999999999</v>
      </c>
      <c r="O2646">
        <v>0.65466000000000002</v>
      </c>
      <c r="P2646">
        <v>0.7873</v>
      </c>
      <c r="Q2646">
        <v>130.015625</v>
      </c>
      <c r="R2646">
        <f>VLOOKUP(M2646,工作表1!$A$3:$B$1000,2,FALSE)</f>
        <v>2</v>
      </c>
      <c r="S2646" t="str">
        <f>VLOOKUP(M2646,工作表1!$A$3:$C$1000,3,FALSE)</f>
        <v>2022/11/30</v>
      </c>
      <c r="T2646">
        <f t="shared" si="1360"/>
        <v>0.39100000000000001</v>
      </c>
      <c r="U2646">
        <f t="shared" si="1359"/>
        <v>1.609</v>
      </c>
      <c r="V2646" s="43">
        <f t="shared" si="1371"/>
        <v>42521</v>
      </c>
      <c r="W2646" s="43">
        <f t="shared" si="1361"/>
        <v>42460</v>
      </c>
      <c r="X2646" s="45">
        <f t="shared" si="1372"/>
        <v>0.36263736263736263</v>
      </c>
      <c r="Y2646" s="45">
        <f t="shared" si="1373"/>
        <v>0.66948667770585579</v>
      </c>
      <c r="Z2646" s="47">
        <f t="shared" si="1374"/>
        <v>102.5595957106791</v>
      </c>
      <c r="AA2646" s="47">
        <f t="shared" si="1375"/>
        <v>129.4627044938014</v>
      </c>
      <c r="AB2646" s="45">
        <f t="shared" si="1376"/>
        <v>1.6242000000000001</v>
      </c>
      <c r="AC2646" s="2" t="str">
        <f t="shared" si="1362"/>
        <v>TY1</v>
      </c>
      <c r="AD2646">
        <f t="shared" si="1363"/>
        <v>130.015625</v>
      </c>
      <c r="AE2646">
        <f t="shared" si="1364"/>
        <v>129.53125</v>
      </c>
      <c r="AF2646" s="49">
        <f t="shared" si="1391"/>
        <v>0.484375</v>
      </c>
      <c r="AG2646" s="3">
        <f t="shared" si="1377"/>
        <v>129.4627044938014</v>
      </c>
      <c r="AH2646">
        <f t="shared" si="1378"/>
        <v>128.12817256632093</v>
      </c>
      <c r="AI2646" s="51">
        <f t="shared" si="1379"/>
        <v>1.3345319274804694</v>
      </c>
      <c r="AJ2646" s="52">
        <f t="shared" si="1380"/>
        <v>0.85015692748046945</v>
      </c>
      <c r="AK2646" s="2">
        <v>42403</v>
      </c>
      <c r="AL2646" t="str">
        <v>912828N3</v>
      </c>
      <c r="AM2646">
        <v>-2.9087999999999998</v>
      </c>
      <c r="AN2646">
        <v>0.71489000000000003</v>
      </c>
      <c r="AO2646">
        <v>0.79390000000000005</v>
      </c>
      <c r="AP2646">
        <v>129.53125</v>
      </c>
      <c r="AQ2646">
        <f>VLOOKUP(AL2646,工作表1!$F$3:$G$1000,2,FALSE)</f>
        <v>2.125</v>
      </c>
      <c r="AR2646" t="str">
        <f>VLOOKUP(AL2646,工作表1!$F$3:$H$1000,3,FALSE)</f>
        <v>2022/12/31</v>
      </c>
      <c r="AS2646">
        <f t="shared" si="1365"/>
        <v>0.39100000000000001</v>
      </c>
      <c r="AT2646">
        <f t="shared" si="1366"/>
        <v>1.734</v>
      </c>
      <c r="AU2646" s="43">
        <f t="shared" si="1381"/>
        <v>42551</v>
      </c>
      <c r="AV2646" s="43">
        <f t="shared" si="1367"/>
        <v>42551</v>
      </c>
      <c r="AW2646" s="45">
        <f t="shared" si="1382"/>
        <v>0.2043269230769231</v>
      </c>
      <c r="AX2646" s="45">
        <f t="shared" si="1383"/>
        <v>1.0601488408851423</v>
      </c>
      <c r="AY2646" s="47">
        <f t="shared" si="1384"/>
        <v>103.38417841501405</v>
      </c>
      <c r="AZ2646" s="47">
        <f t="shared" si="1385"/>
        <v>128.12817256632093</v>
      </c>
      <c r="BA2646" s="43"/>
      <c r="BC2646" s="2">
        <v>42402</v>
      </c>
      <c r="BD2646" t="str">
        <v>912828VB</v>
      </c>
      <c r="BE2646">
        <v>4.6753999999999998</v>
      </c>
      <c r="BF2646">
        <v>0.28215000000000001</v>
      </c>
      <c r="BG2646">
        <v>0.77400000000000002</v>
      </c>
      <c r="BH2646">
        <v>128.890625</v>
      </c>
      <c r="BI2646">
        <f>VLOOKUP(BD2646,工作表1!$K$3:$L$1000,2,FALSE)</f>
        <v>1.75</v>
      </c>
      <c r="BJ2646" t="str">
        <f>VLOOKUP(BD2646,工作表1!$K$3:$M$1000,3,FALSE)</f>
        <v>2023/5/15</v>
      </c>
      <c r="BK2646">
        <f t="shared" si="1368"/>
        <v>0.38500000000000001</v>
      </c>
      <c r="BL2646">
        <f t="shared" si="1369"/>
        <v>1.365</v>
      </c>
      <c r="BM2646" s="43">
        <f t="shared" si="1386"/>
        <v>42505</v>
      </c>
      <c r="BN2646" s="43">
        <f t="shared" si="1370"/>
        <v>42643</v>
      </c>
      <c r="BO2646" s="45">
        <f t="shared" si="1387"/>
        <v>0.38461538461538458</v>
      </c>
      <c r="BP2646" s="45">
        <f t="shared" si="1388"/>
        <v>1.5353003161222338</v>
      </c>
      <c r="BQ2646" s="47">
        <f t="shared" si="1389"/>
        <v>100.72026558140064</v>
      </c>
      <c r="BR2646" s="47">
        <f t="shared" si="1390"/>
        <v>126.6160216294806</v>
      </c>
    </row>
    <row r="2647" spans="6:70" x14ac:dyDescent="0.25">
      <c r="F2647" s="2">
        <v>42489</v>
      </c>
      <c r="G2647">
        <v>0.38500000000000001</v>
      </c>
      <c r="H2647" s="43">
        <v>42530</v>
      </c>
      <c r="I2647">
        <v>1.4971000000000001</v>
      </c>
      <c r="L2647" s="2">
        <v>42402</v>
      </c>
      <c r="M2647" t="str">
        <v>912828M8</v>
      </c>
      <c r="N2647">
        <v>-0.88829999999999998</v>
      </c>
      <c r="O2647">
        <v>0.67025000000000001</v>
      </c>
      <c r="P2647">
        <v>0.7873</v>
      </c>
      <c r="Q2647">
        <v>130.09375</v>
      </c>
      <c r="R2647">
        <f>VLOOKUP(M2647,工作表1!$A$3:$B$1000,2,FALSE)</f>
        <v>2</v>
      </c>
      <c r="S2647" t="str">
        <f>VLOOKUP(M2647,工作表1!$A$3:$C$1000,3,FALSE)</f>
        <v>2022/11/30</v>
      </c>
      <c r="T2647">
        <f t="shared" si="1360"/>
        <v>0.38500000000000001</v>
      </c>
      <c r="U2647">
        <f t="shared" si="1359"/>
        <v>1.615</v>
      </c>
      <c r="V2647" s="43">
        <f t="shared" si="1371"/>
        <v>42521</v>
      </c>
      <c r="W2647" s="43">
        <f t="shared" si="1361"/>
        <v>42460</v>
      </c>
      <c r="X2647" s="45">
        <f t="shared" si="1372"/>
        <v>0.35714285714285715</v>
      </c>
      <c r="Y2647" s="45">
        <f t="shared" si="1373"/>
        <v>0.66947162426614482</v>
      </c>
      <c r="Z2647" s="47">
        <f t="shared" si="1374"/>
        <v>102.62201910836953</v>
      </c>
      <c r="AA2647" s="47">
        <f t="shared" si="1375"/>
        <v>129.52641459269168</v>
      </c>
      <c r="AB2647" s="45">
        <f t="shared" si="1376"/>
        <v>1.5983000000000001</v>
      </c>
      <c r="AC2647" s="2" t="str">
        <f t="shared" si="1362"/>
        <v>TY1</v>
      </c>
      <c r="AD2647">
        <f t="shared" si="1363"/>
        <v>130.09375</v>
      </c>
      <c r="AE2647">
        <f t="shared" si="1364"/>
        <v>129.609375</v>
      </c>
      <c r="AF2647" s="49">
        <f t="shared" si="1391"/>
        <v>0.484375</v>
      </c>
      <c r="AG2647" s="3">
        <f t="shared" si="1377"/>
        <v>129.52641459269168</v>
      </c>
      <c r="AH2647">
        <f t="shared" si="1378"/>
        <v>128.20940975027537</v>
      </c>
      <c r="AI2647" s="51">
        <f t="shared" si="1379"/>
        <v>1.3170048424163099</v>
      </c>
      <c r="AJ2647" s="52">
        <f t="shared" si="1380"/>
        <v>0.83262984241630988</v>
      </c>
      <c r="AK2647" s="2">
        <v>42402</v>
      </c>
      <c r="AL2647" t="str">
        <v>912828N3</v>
      </c>
      <c r="AM2647">
        <v>-2.5295999999999998</v>
      </c>
      <c r="AN2647">
        <v>0.68547999999999998</v>
      </c>
      <c r="AO2647">
        <v>0.79390000000000005</v>
      </c>
      <c r="AP2647">
        <v>129.609375</v>
      </c>
      <c r="AQ2647">
        <f>VLOOKUP(AL2647,工作表1!$F$3:$G$1000,2,FALSE)</f>
        <v>2.125</v>
      </c>
      <c r="AR2647" t="str">
        <f>VLOOKUP(AL2647,工作表1!$F$3:$H$1000,3,FALSE)</f>
        <v>2022/12/31</v>
      </c>
      <c r="AS2647">
        <f t="shared" si="1365"/>
        <v>0.38500000000000001</v>
      </c>
      <c r="AT2647">
        <f t="shared" si="1366"/>
        <v>1.74</v>
      </c>
      <c r="AU2647" s="43">
        <f t="shared" si="1381"/>
        <v>42551</v>
      </c>
      <c r="AV2647" s="43">
        <f t="shared" si="1367"/>
        <v>42551</v>
      </c>
      <c r="AW2647" s="45">
        <f t="shared" si="1382"/>
        <v>0.19848901098901101</v>
      </c>
      <c r="AX2647" s="45">
        <f t="shared" si="1383"/>
        <v>1.0601328466054494</v>
      </c>
      <c r="AY2647" s="47">
        <f t="shared" si="1384"/>
        <v>103.46245371885624</v>
      </c>
      <c r="AZ2647" s="47">
        <f t="shared" si="1385"/>
        <v>128.20940975027537</v>
      </c>
      <c r="BA2647" s="43"/>
      <c r="BC2647" s="2">
        <v>42401</v>
      </c>
      <c r="BD2647" t="str">
        <v>912828VB</v>
      </c>
      <c r="BE2647">
        <v>3.8203</v>
      </c>
      <c r="BF2647">
        <v>0.32141999999999998</v>
      </c>
      <c r="BG2647">
        <v>0.77400000000000002</v>
      </c>
      <c r="BH2647">
        <v>127.96875</v>
      </c>
      <c r="BI2647">
        <f>VLOOKUP(BD2647,工作表1!$K$3:$L$1000,2,FALSE)</f>
        <v>1.75</v>
      </c>
      <c r="BJ2647" t="str">
        <f>VLOOKUP(BD2647,工作表1!$K$3:$M$1000,3,FALSE)</f>
        <v>2023/5/15</v>
      </c>
      <c r="BK2647">
        <f t="shared" si="1368"/>
        <v>0.39900000000000002</v>
      </c>
      <c r="BL2647">
        <f t="shared" si="1369"/>
        <v>1.351</v>
      </c>
      <c r="BM2647" s="43">
        <f t="shared" si="1386"/>
        <v>42505</v>
      </c>
      <c r="BN2647" s="43">
        <f t="shared" si="1370"/>
        <v>42643</v>
      </c>
      <c r="BO2647" s="45">
        <f t="shared" si="1387"/>
        <v>0.37980769230769229</v>
      </c>
      <c r="BP2647" s="45">
        <f t="shared" si="1388"/>
        <v>1.5352871443624867</v>
      </c>
      <c r="BQ2647" s="47">
        <f t="shared" si="1389"/>
        <v>99.983752518634361</v>
      </c>
      <c r="BR2647" s="47">
        <f t="shared" si="1390"/>
        <v>125.66192351055966</v>
      </c>
    </row>
    <row r="2648" spans="6:70" x14ac:dyDescent="0.25">
      <c r="F2648" s="2">
        <v>42488</v>
      </c>
      <c r="G2648">
        <v>0.38450000000000001</v>
      </c>
      <c r="H2648" s="43">
        <v>42529</v>
      </c>
      <c r="I2648">
        <v>1.5065999999999999</v>
      </c>
      <c r="L2648" s="2">
        <v>42401</v>
      </c>
      <c r="M2648" t="str">
        <v>912828M8</v>
      </c>
      <c r="N2648">
        <v>-0.81069999999999998</v>
      </c>
      <c r="O2648">
        <v>0.65378000000000003</v>
      </c>
      <c r="P2648">
        <v>0.7873</v>
      </c>
      <c r="Q2648">
        <v>129.171875</v>
      </c>
      <c r="R2648">
        <f>VLOOKUP(M2648,工作表1!$A$3:$B$1000,2,FALSE)</f>
        <v>2</v>
      </c>
      <c r="S2648" t="str">
        <f>VLOOKUP(M2648,工作表1!$A$3:$C$1000,3,FALSE)</f>
        <v>2022/11/30</v>
      </c>
      <c r="T2648">
        <f t="shared" si="1360"/>
        <v>0.39900000000000002</v>
      </c>
      <c r="U2648">
        <f t="shared" si="1359"/>
        <v>1.601</v>
      </c>
      <c r="V2648" s="43">
        <f t="shared" si="1371"/>
        <v>42521</v>
      </c>
      <c r="W2648" s="43">
        <f t="shared" si="1361"/>
        <v>42460</v>
      </c>
      <c r="X2648" s="45">
        <f t="shared" si="1372"/>
        <v>0.35164835164835168</v>
      </c>
      <c r="Y2648" s="45">
        <f t="shared" si="1373"/>
        <v>0.66945657082643395</v>
      </c>
      <c r="Z2648" s="47">
        <f t="shared" si="1374"/>
        <v>101.8996950521222</v>
      </c>
      <c r="AA2648" s="47">
        <f t="shared" si="1375"/>
        <v>128.59741725471056</v>
      </c>
      <c r="AB2648" s="45">
        <f t="shared" si="1376"/>
        <v>1.7072000000000001</v>
      </c>
      <c r="AC2648" s="2" t="str">
        <f t="shared" si="1362"/>
        <v>TY1</v>
      </c>
      <c r="AD2648">
        <f t="shared" si="1363"/>
        <v>129.171875</v>
      </c>
      <c r="AE2648">
        <f t="shared" si="1364"/>
        <v>128.6875</v>
      </c>
      <c r="AF2648" s="49">
        <f t="shared" si="1391"/>
        <v>0.484375</v>
      </c>
      <c r="AG2648" s="3">
        <f t="shared" si="1377"/>
        <v>128.59741725471056</v>
      </c>
      <c r="AH2648">
        <f t="shared" si="1378"/>
        <v>127.25201394239292</v>
      </c>
      <c r="AI2648" s="51">
        <f t="shared" si="1379"/>
        <v>1.345403312317643</v>
      </c>
      <c r="AJ2648" s="52">
        <f t="shared" si="1380"/>
        <v>0.86102831231764299</v>
      </c>
      <c r="AK2648" s="2">
        <v>42401</v>
      </c>
      <c r="AL2648" t="str">
        <v>912828N3</v>
      </c>
      <c r="AM2648">
        <v>-3.3003999999999998</v>
      </c>
      <c r="AN2648">
        <v>0.74214000000000002</v>
      </c>
      <c r="AO2648">
        <v>0.79390000000000005</v>
      </c>
      <c r="AP2648">
        <v>128.6875</v>
      </c>
      <c r="AQ2648">
        <f>VLOOKUP(AL2648,工作表1!$F$3:$G$1000,2,FALSE)</f>
        <v>2.125</v>
      </c>
      <c r="AR2648" t="str">
        <f>VLOOKUP(AL2648,工作表1!$F$3:$H$1000,3,FALSE)</f>
        <v>2022/12/31</v>
      </c>
      <c r="AS2648">
        <f t="shared" si="1365"/>
        <v>0.39900000000000002</v>
      </c>
      <c r="AT2648">
        <f t="shared" si="1366"/>
        <v>1.726</v>
      </c>
      <c r="AU2648" s="43">
        <f t="shared" si="1381"/>
        <v>42551</v>
      </c>
      <c r="AV2648" s="43">
        <f t="shared" si="1367"/>
        <v>42551</v>
      </c>
      <c r="AW2648" s="45">
        <f t="shared" si="1382"/>
        <v>0.19265109890109888</v>
      </c>
      <c r="AX2648" s="45">
        <f t="shared" si="1383"/>
        <v>1.0601168523257565</v>
      </c>
      <c r="AY2648" s="47">
        <f t="shared" si="1384"/>
        <v>102.70791384603469</v>
      </c>
      <c r="AZ2648" s="47">
        <f t="shared" si="1385"/>
        <v>127.25201394239292</v>
      </c>
      <c r="BA2648" s="43"/>
      <c r="BC2648" s="2">
        <v>42398</v>
      </c>
      <c r="BD2648" t="str">
        <v>912828VB</v>
      </c>
      <c r="BE2648">
        <v>4.6855000000000002</v>
      </c>
      <c r="BF2648">
        <v>0.28262999999999999</v>
      </c>
      <c r="BG2648">
        <v>0.77400000000000002</v>
      </c>
      <c r="BH2648">
        <v>128.375</v>
      </c>
      <c r="BI2648">
        <f>VLOOKUP(BD2648,工作表1!$K$3:$L$1000,2,FALSE)</f>
        <v>1.75</v>
      </c>
      <c r="BJ2648" t="str">
        <f>VLOOKUP(BD2648,工作表1!$K$3:$M$1000,3,FALSE)</f>
        <v>2023/5/15</v>
      </c>
      <c r="BK2648">
        <f t="shared" si="1368"/>
        <v>0.38850000000000001</v>
      </c>
      <c r="BL2648">
        <f t="shared" si="1369"/>
        <v>1.3614999999999999</v>
      </c>
      <c r="BM2648" s="43">
        <f t="shared" si="1386"/>
        <v>42505</v>
      </c>
      <c r="BN2648" s="43">
        <f t="shared" si="1370"/>
        <v>42643</v>
      </c>
      <c r="BO2648" s="45">
        <f t="shared" si="1387"/>
        <v>0.375</v>
      </c>
      <c r="BP2648" s="45">
        <f t="shared" si="1388"/>
        <v>1.5352739726027398</v>
      </c>
      <c r="BQ2648" s="47">
        <f t="shared" si="1389"/>
        <v>100.3280356962474</v>
      </c>
      <c r="BR2648" s="47">
        <f t="shared" si="1390"/>
        <v>126.08302509927778</v>
      </c>
    </row>
    <row r="2649" spans="6:70" x14ac:dyDescent="0.25">
      <c r="F2649" s="2">
        <v>42487</v>
      </c>
      <c r="G2649">
        <v>0.38450000000000001</v>
      </c>
      <c r="H2649" s="43">
        <v>42528</v>
      </c>
      <c r="I2649">
        <v>1.5113000000000001</v>
      </c>
      <c r="L2649" s="2">
        <v>42398</v>
      </c>
      <c r="M2649" t="str">
        <v>912828M8</v>
      </c>
      <c r="N2649">
        <v>-0.66659999999999997</v>
      </c>
      <c r="O2649">
        <v>0.62390000000000001</v>
      </c>
      <c r="P2649">
        <v>0.7873</v>
      </c>
      <c r="Q2649">
        <v>129.578125</v>
      </c>
      <c r="R2649">
        <f>VLOOKUP(M2649,工作表1!$A$3:$B$1000,2,FALSE)</f>
        <v>2</v>
      </c>
      <c r="S2649" t="str">
        <f>VLOOKUP(M2649,工作表1!$A$3:$C$1000,3,FALSE)</f>
        <v>2022/11/30</v>
      </c>
      <c r="T2649">
        <f t="shared" si="1360"/>
        <v>0.38850000000000001</v>
      </c>
      <c r="U2649">
        <f t="shared" si="1359"/>
        <v>1.6114999999999999</v>
      </c>
      <c r="V2649" s="43">
        <f t="shared" si="1371"/>
        <v>42521</v>
      </c>
      <c r="W2649" s="43">
        <f t="shared" si="1361"/>
        <v>42460</v>
      </c>
      <c r="X2649" s="45">
        <f t="shared" si="1372"/>
        <v>0.34615384615384615</v>
      </c>
      <c r="Y2649" s="45">
        <f t="shared" si="1373"/>
        <v>0.66944151738672286</v>
      </c>
      <c r="Z2649" s="47">
        <f t="shared" si="1374"/>
        <v>102.22815229193367</v>
      </c>
      <c r="AA2649" s="47">
        <f t="shared" si="1375"/>
        <v>128.99808306427013</v>
      </c>
      <c r="AB2649" s="45">
        <f t="shared" si="1376"/>
        <v>1.6669</v>
      </c>
      <c r="AC2649" s="2" t="str">
        <f t="shared" si="1362"/>
        <v>TY1</v>
      </c>
      <c r="AD2649">
        <f t="shared" si="1363"/>
        <v>129.578125</v>
      </c>
      <c r="AE2649">
        <f t="shared" si="1364"/>
        <v>129.09375</v>
      </c>
      <c r="AF2649" s="49">
        <f t="shared" si="1391"/>
        <v>0.484375</v>
      </c>
      <c r="AG2649" s="3">
        <f t="shared" si="1377"/>
        <v>128.99808306427013</v>
      </c>
      <c r="AH2649">
        <f t="shared" si="1378"/>
        <v>127.64563391409708</v>
      </c>
      <c r="AI2649" s="51">
        <f t="shared" si="1379"/>
        <v>1.352449150173058</v>
      </c>
      <c r="AJ2649" s="52">
        <f t="shared" si="1380"/>
        <v>0.868074150173058</v>
      </c>
      <c r="AK2649" s="2">
        <v>42398</v>
      </c>
      <c r="AL2649" t="str">
        <v>912828N3</v>
      </c>
      <c r="AM2649">
        <v>-3.2406000000000001</v>
      </c>
      <c r="AN2649">
        <v>0.73543000000000003</v>
      </c>
      <c r="AO2649">
        <v>0.79390000000000005</v>
      </c>
      <c r="AP2649">
        <v>129.09375</v>
      </c>
      <c r="AQ2649">
        <f>VLOOKUP(AL2649,工作表1!$F$3:$G$1000,2,FALSE)</f>
        <v>2.125</v>
      </c>
      <c r="AR2649" t="str">
        <f>VLOOKUP(AL2649,工作表1!$F$3:$H$1000,3,FALSE)</f>
        <v>2022/12/31</v>
      </c>
      <c r="AS2649">
        <f t="shared" si="1365"/>
        <v>0.38850000000000001</v>
      </c>
      <c r="AT2649">
        <f t="shared" si="1366"/>
        <v>1.7364999999999999</v>
      </c>
      <c r="AU2649" s="43">
        <f t="shared" si="1381"/>
        <v>42551</v>
      </c>
      <c r="AV2649" s="43">
        <f t="shared" si="1367"/>
        <v>42551</v>
      </c>
      <c r="AW2649" s="45">
        <f t="shared" si="1382"/>
        <v>0.18681318681318682</v>
      </c>
      <c r="AX2649" s="45">
        <f t="shared" si="1383"/>
        <v>1.0601008580460634</v>
      </c>
      <c r="AY2649" s="47">
        <f t="shared" si="1384"/>
        <v>103.0360759561825</v>
      </c>
      <c r="AZ2649" s="47">
        <f t="shared" si="1385"/>
        <v>127.64563391409708</v>
      </c>
      <c r="BA2649" s="43"/>
      <c r="BC2649" s="2">
        <v>42397</v>
      </c>
      <c r="BD2649" t="str">
        <v>912828VB</v>
      </c>
      <c r="BE2649">
        <v>4.1262999999999996</v>
      </c>
      <c r="BF2649">
        <v>0.31003999999999998</v>
      </c>
      <c r="BG2649">
        <v>0.77400000000000002</v>
      </c>
      <c r="BH2649">
        <v>127.796875</v>
      </c>
      <c r="BI2649">
        <f>VLOOKUP(BD2649,工作表1!$K$3:$L$1000,2,FALSE)</f>
        <v>1.75</v>
      </c>
      <c r="BJ2649" t="str">
        <f>VLOOKUP(BD2649,工作表1!$K$3:$M$1000,3,FALSE)</f>
        <v>2023/5/15</v>
      </c>
      <c r="BK2649">
        <f t="shared" si="1368"/>
        <v>0.38700000000000001</v>
      </c>
      <c r="BL2649">
        <f t="shared" si="1369"/>
        <v>1.363</v>
      </c>
      <c r="BM2649" s="43">
        <f t="shared" si="1386"/>
        <v>42505</v>
      </c>
      <c r="BN2649" s="43">
        <f t="shared" si="1370"/>
        <v>42643</v>
      </c>
      <c r="BO2649" s="45">
        <f t="shared" si="1387"/>
        <v>0.36057692307692307</v>
      </c>
      <c r="BP2649" s="45">
        <f t="shared" si="1388"/>
        <v>1.5352344573234984</v>
      </c>
      <c r="BQ2649" s="47">
        <f t="shared" si="1389"/>
        <v>99.876213190954431</v>
      </c>
      <c r="BR2649" s="47">
        <f t="shared" si="1390"/>
        <v>125.45407486353886</v>
      </c>
    </row>
    <row r="2650" spans="6:70" x14ac:dyDescent="0.25">
      <c r="F2650" s="2">
        <v>42486</v>
      </c>
      <c r="G2650">
        <v>0.39150000000000001</v>
      </c>
      <c r="H2650" s="43">
        <v>42527</v>
      </c>
      <c r="I2650">
        <v>1.5302</v>
      </c>
      <c r="L2650" s="2">
        <v>42397</v>
      </c>
      <c r="M2650" t="str">
        <v>912828M8</v>
      </c>
      <c r="N2650">
        <v>-0.78869999999999996</v>
      </c>
      <c r="O2650">
        <v>0.64010999999999996</v>
      </c>
      <c r="P2650">
        <v>0.7873</v>
      </c>
      <c r="Q2650">
        <v>129.03125</v>
      </c>
      <c r="R2650">
        <f>VLOOKUP(M2650,工作表1!$A$3:$B$1000,2,FALSE)</f>
        <v>2</v>
      </c>
      <c r="S2650" t="str">
        <f>VLOOKUP(M2650,工作表1!$A$3:$C$1000,3,FALSE)</f>
        <v>2022/11/30</v>
      </c>
      <c r="T2650">
        <f t="shared" si="1360"/>
        <v>0.38700000000000001</v>
      </c>
      <c r="U2650">
        <f t="shared" si="1359"/>
        <v>1.613</v>
      </c>
      <c r="V2650" s="43">
        <f t="shared" si="1371"/>
        <v>42521</v>
      </c>
      <c r="W2650" s="43">
        <f t="shared" si="1361"/>
        <v>42460</v>
      </c>
      <c r="X2650" s="45">
        <f t="shared" si="1372"/>
        <v>0.32967032967032966</v>
      </c>
      <c r="Y2650" s="45">
        <f t="shared" si="1373"/>
        <v>0.66939635706758993</v>
      </c>
      <c r="Z2650" s="47">
        <f t="shared" si="1374"/>
        <v>101.80979716211073</v>
      </c>
      <c r="AA2650" s="47">
        <f t="shared" si="1375"/>
        <v>128.42323534803504</v>
      </c>
      <c r="AB2650" s="45">
        <f t="shared" si="1376"/>
        <v>1.7209000000000001</v>
      </c>
      <c r="AC2650" s="2" t="str">
        <f t="shared" si="1362"/>
        <v>TY1</v>
      </c>
      <c r="AD2650">
        <f t="shared" si="1363"/>
        <v>129.03125</v>
      </c>
      <c r="AE2650">
        <f t="shared" si="1364"/>
        <v>128.515625</v>
      </c>
      <c r="AF2650" s="49">
        <f t="shared" si="1391"/>
        <v>0.515625</v>
      </c>
      <c r="AG2650" s="3">
        <f t="shared" si="1377"/>
        <v>128.42323534803504</v>
      </c>
      <c r="AH2650">
        <f t="shared" si="1378"/>
        <v>127.05637495221323</v>
      </c>
      <c r="AI2650" s="51">
        <f t="shared" si="1379"/>
        <v>1.3668603958218029</v>
      </c>
      <c r="AJ2650" s="52">
        <f t="shared" si="1380"/>
        <v>0.85123539582180285</v>
      </c>
      <c r="AK2650" s="2">
        <v>42397</v>
      </c>
      <c r="AL2650" t="str">
        <v>912828N3</v>
      </c>
      <c r="AM2650">
        <v>-3.0072000000000001</v>
      </c>
      <c r="AN2650">
        <v>0.71514</v>
      </c>
      <c r="AO2650">
        <v>0.79390000000000005</v>
      </c>
      <c r="AP2650">
        <v>128.515625</v>
      </c>
      <c r="AQ2650">
        <f>VLOOKUP(AL2650,工作表1!$F$3:$G$1000,2,FALSE)</f>
        <v>2.125</v>
      </c>
      <c r="AR2650" t="str">
        <f>VLOOKUP(AL2650,工作表1!$F$3:$H$1000,3,FALSE)</f>
        <v>2022/12/31</v>
      </c>
      <c r="AS2650">
        <f t="shared" si="1365"/>
        <v>0.38700000000000001</v>
      </c>
      <c r="AT2650">
        <f t="shared" si="1366"/>
        <v>1.738</v>
      </c>
      <c r="AU2650" s="43">
        <f t="shared" si="1381"/>
        <v>42551</v>
      </c>
      <c r="AV2650" s="43">
        <f t="shared" si="1367"/>
        <v>42551</v>
      </c>
      <c r="AW2650" s="45">
        <f t="shared" si="1382"/>
        <v>0.16929945054945053</v>
      </c>
      <c r="AX2650" s="45">
        <f t="shared" si="1383"/>
        <v>1.0600528752069849</v>
      </c>
      <c r="AY2650" s="47">
        <f t="shared" si="1384"/>
        <v>102.60286491017852</v>
      </c>
      <c r="AZ2650" s="47">
        <f t="shared" si="1385"/>
        <v>127.05637495221323</v>
      </c>
      <c r="BA2650" s="43"/>
      <c r="BC2650" s="2">
        <v>42396</v>
      </c>
      <c r="BD2650" t="str">
        <v>912828VB</v>
      </c>
      <c r="BE2650">
        <v>3.3711000000000002</v>
      </c>
      <c r="BF2650">
        <v>0.34521000000000002</v>
      </c>
      <c r="BG2650">
        <v>0.77400000000000002</v>
      </c>
      <c r="BH2650">
        <v>127.640625</v>
      </c>
      <c r="BI2650">
        <f>VLOOKUP(BD2650,工作表1!$K$3:$L$1000,2,FALSE)</f>
        <v>1.75</v>
      </c>
      <c r="BJ2650" t="str">
        <f>VLOOKUP(BD2650,工作表1!$K$3:$M$1000,3,FALSE)</f>
        <v>2023/5/15</v>
      </c>
      <c r="BK2650">
        <f t="shared" si="1368"/>
        <v>0.38900000000000001</v>
      </c>
      <c r="BL2650">
        <f t="shared" si="1369"/>
        <v>1.361</v>
      </c>
      <c r="BM2650" s="43">
        <f t="shared" si="1386"/>
        <v>42505</v>
      </c>
      <c r="BN2650" s="43">
        <f t="shared" si="1370"/>
        <v>42643</v>
      </c>
      <c r="BO2650" s="45">
        <f t="shared" si="1387"/>
        <v>0.35576923076923078</v>
      </c>
      <c r="BP2650" s="45">
        <f t="shared" si="1388"/>
        <v>1.5352212855637515</v>
      </c>
      <c r="BQ2650" s="47">
        <f t="shared" si="1389"/>
        <v>99.735267974669114</v>
      </c>
      <c r="BR2650" s="47">
        <f t="shared" si="1390"/>
        <v>125.25910832921865</v>
      </c>
    </row>
    <row r="2651" spans="6:70" x14ac:dyDescent="0.25">
      <c r="F2651" s="2">
        <v>42485</v>
      </c>
      <c r="G2651">
        <v>0.39050000000000001</v>
      </c>
      <c r="H2651" s="43">
        <v>42524</v>
      </c>
      <c r="I2651">
        <v>1.4973000000000001</v>
      </c>
      <c r="L2651" s="2">
        <v>42396</v>
      </c>
      <c r="M2651" t="str">
        <v>912828M8</v>
      </c>
      <c r="N2651">
        <v>-1.0921000000000001</v>
      </c>
      <c r="O2651">
        <v>0.69120999999999999</v>
      </c>
      <c r="P2651">
        <v>0.7873</v>
      </c>
      <c r="Q2651">
        <v>128.859375</v>
      </c>
      <c r="R2651">
        <f>VLOOKUP(M2651,工作表1!$A$3:$B$1000,2,FALSE)</f>
        <v>2</v>
      </c>
      <c r="S2651" t="str">
        <f>VLOOKUP(M2651,工作表1!$A$3:$C$1000,3,FALSE)</f>
        <v>2022/11/30</v>
      </c>
      <c r="T2651">
        <f t="shared" si="1360"/>
        <v>0.38900000000000001</v>
      </c>
      <c r="U2651">
        <f t="shared" si="1359"/>
        <v>1.611</v>
      </c>
      <c r="V2651" s="43">
        <f t="shared" si="1371"/>
        <v>42521</v>
      </c>
      <c r="W2651" s="43">
        <f t="shared" si="1361"/>
        <v>42460</v>
      </c>
      <c r="X2651" s="45">
        <f t="shared" si="1372"/>
        <v>0.32417582417582419</v>
      </c>
      <c r="Y2651" s="45">
        <f t="shared" si="1373"/>
        <v>0.66938130362787907</v>
      </c>
      <c r="Z2651" s="47">
        <f t="shared" si="1374"/>
        <v>101.66890221401869</v>
      </c>
      <c r="AA2651" s="47">
        <f t="shared" si="1375"/>
        <v>128.23033493391432</v>
      </c>
      <c r="AB2651" s="45">
        <f t="shared" si="1376"/>
        <v>1.7447999999999999</v>
      </c>
      <c r="AC2651" s="2" t="str">
        <f t="shared" si="1362"/>
        <v>TY1</v>
      </c>
      <c r="AD2651">
        <f t="shared" si="1363"/>
        <v>128.859375</v>
      </c>
      <c r="AE2651">
        <f t="shared" si="1364"/>
        <v>128.359375</v>
      </c>
      <c r="AF2651" s="49">
        <f t="shared" si="1391"/>
        <v>0.5</v>
      </c>
      <c r="AG2651" s="3">
        <f t="shared" si="1377"/>
        <v>128.23033493391432</v>
      </c>
      <c r="AH2651">
        <f t="shared" si="1378"/>
        <v>126.86570310934452</v>
      </c>
      <c r="AI2651" s="51">
        <f t="shared" si="1379"/>
        <v>1.3646318245697984</v>
      </c>
      <c r="AJ2651" s="52">
        <f t="shared" si="1380"/>
        <v>0.86463182456979837</v>
      </c>
      <c r="AK2651" s="2">
        <v>42396</v>
      </c>
      <c r="AL2651" t="str">
        <v>912828N3</v>
      </c>
      <c r="AM2651">
        <v>-3.6888999999999998</v>
      </c>
      <c r="AN2651">
        <v>0.76256999999999997</v>
      </c>
      <c r="AO2651">
        <v>0.79390000000000005</v>
      </c>
      <c r="AP2651">
        <v>128.359375</v>
      </c>
      <c r="AQ2651">
        <f>VLOOKUP(AL2651,工作表1!$F$3:$G$1000,2,FALSE)</f>
        <v>2.125</v>
      </c>
      <c r="AR2651" t="str">
        <f>VLOOKUP(AL2651,工作表1!$F$3:$H$1000,3,FALSE)</f>
        <v>2022/12/31</v>
      </c>
      <c r="AS2651">
        <f t="shared" si="1365"/>
        <v>0.38900000000000001</v>
      </c>
      <c r="AT2651">
        <f t="shared" si="1366"/>
        <v>1.736</v>
      </c>
      <c r="AU2651" s="43">
        <f t="shared" si="1381"/>
        <v>42551</v>
      </c>
      <c r="AV2651" s="43">
        <f t="shared" si="1367"/>
        <v>42551</v>
      </c>
      <c r="AW2651" s="45">
        <f t="shared" si="1382"/>
        <v>0.16346153846153846</v>
      </c>
      <c r="AX2651" s="45">
        <f t="shared" si="1383"/>
        <v>1.060036880927292</v>
      </c>
      <c r="AY2651" s="47">
        <f t="shared" si="1384"/>
        <v>102.4619605265147</v>
      </c>
      <c r="AZ2651" s="47">
        <f t="shared" si="1385"/>
        <v>126.86570310934452</v>
      </c>
      <c r="BA2651" s="43"/>
      <c r="BC2651" s="2">
        <v>42395</v>
      </c>
      <c r="BD2651" t="str">
        <v>912828VB</v>
      </c>
      <c r="BE2651">
        <v>3.9205000000000001</v>
      </c>
      <c r="BF2651">
        <v>0.32068000000000002</v>
      </c>
      <c r="BG2651">
        <v>0.77400000000000002</v>
      </c>
      <c r="BH2651">
        <v>127.59375</v>
      </c>
      <c r="BI2651">
        <f>VLOOKUP(BD2651,工作表1!$K$3:$L$1000,2,FALSE)</f>
        <v>1.75</v>
      </c>
      <c r="BJ2651" t="str">
        <f>VLOOKUP(BD2651,工作表1!$K$3:$M$1000,3,FALSE)</f>
        <v>2023/5/15</v>
      </c>
      <c r="BK2651">
        <f t="shared" si="1368"/>
        <v>0.39300000000000002</v>
      </c>
      <c r="BL2651">
        <f t="shared" si="1369"/>
        <v>1.357</v>
      </c>
      <c r="BM2651" s="43">
        <f t="shared" si="1386"/>
        <v>42505</v>
      </c>
      <c r="BN2651" s="43">
        <f t="shared" si="1370"/>
        <v>42643</v>
      </c>
      <c r="BO2651" s="45">
        <f t="shared" si="1387"/>
        <v>0.35096153846153849</v>
      </c>
      <c r="BP2651" s="45">
        <f t="shared" si="1388"/>
        <v>1.5352081138040043</v>
      </c>
      <c r="BQ2651" s="47">
        <f t="shared" si="1389"/>
        <v>99.719848349747409</v>
      </c>
      <c r="BR2651" s="47">
        <f t="shared" si="1390"/>
        <v>125.22810681388673</v>
      </c>
    </row>
    <row r="2652" spans="6:70" x14ac:dyDescent="0.25">
      <c r="F2652" s="2">
        <v>42482</v>
      </c>
      <c r="G2652">
        <v>0.38950000000000001</v>
      </c>
      <c r="H2652" s="43">
        <v>42523</v>
      </c>
      <c r="I2652">
        <v>1.6202000000000001</v>
      </c>
      <c r="L2652" s="2">
        <v>42395</v>
      </c>
      <c r="M2652" t="str">
        <v>912828M8</v>
      </c>
      <c r="N2652">
        <v>-0.5413</v>
      </c>
      <c r="O2652">
        <v>0.59331</v>
      </c>
      <c r="P2652">
        <v>0.7873</v>
      </c>
      <c r="Q2652">
        <v>128.8125</v>
      </c>
      <c r="R2652">
        <f>VLOOKUP(M2652,工作表1!$A$3:$B$1000,2,FALSE)</f>
        <v>2</v>
      </c>
      <c r="S2652" t="str">
        <f>VLOOKUP(M2652,工作表1!$A$3:$C$1000,3,FALSE)</f>
        <v>2022/11/30</v>
      </c>
      <c r="T2652">
        <f t="shared" si="1360"/>
        <v>0.39300000000000002</v>
      </c>
      <c r="U2652">
        <f t="shared" si="1359"/>
        <v>1.607</v>
      </c>
      <c r="V2652" s="43">
        <f t="shared" si="1371"/>
        <v>42521</v>
      </c>
      <c r="W2652" s="43">
        <f t="shared" si="1361"/>
        <v>42460</v>
      </c>
      <c r="X2652" s="45">
        <f t="shared" si="1372"/>
        <v>0.31868131868131866</v>
      </c>
      <c r="Y2652" s="45">
        <f t="shared" si="1373"/>
        <v>0.66936625018816798</v>
      </c>
      <c r="Z2652" s="47">
        <f t="shared" si="1374"/>
        <v>101.65384709331462</v>
      </c>
      <c r="AA2652" s="47">
        <f t="shared" si="1375"/>
        <v>128.19773744632053</v>
      </c>
      <c r="AB2652" s="45">
        <f t="shared" si="1376"/>
        <v>1.7497</v>
      </c>
      <c r="AC2652" s="2" t="str">
        <f t="shared" si="1362"/>
        <v>TY1</v>
      </c>
      <c r="AD2652">
        <f t="shared" si="1363"/>
        <v>128.8125</v>
      </c>
      <c r="AE2652">
        <f t="shared" si="1364"/>
        <v>128.3125</v>
      </c>
      <c r="AF2652" s="49">
        <f t="shared" si="1391"/>
        <v>0.5</v>
      </c>
      <c r="AG2652" s="3">
        <f t="shared" si="1377"/>
        <v>128.19773744632053</v>
      </c>
      <c r="AH2652">
        <f t="shared" si="1378"/>
        <v>126.83420486771243</v>
      </c>
      <c r="AI2652" s="51">
        <f t="shared" si="1379"/>
        <v>1.3635325786081012</v>
      </c>
      <c r="AJ2652" s="52">
        <f t="shared" si="1380"/>
        <v>0.86353257860810118</v>
      </c>
      <c r="AK2652" s="2">
        <v>42395</v>
      </c>
      <c r="AL2652" t="str">
        <v>912828N3</v>
      </c>
      <c r="AM2652">
        <v>-3.1406999999999998</v>
      </c>
      <c r="AN2652">
        <v>0.72214999999999996</v>
      </c>
      <c r="AO2652">
        <v>0.79390000000000005</v>
      </c>
      <c r="AP2652">
        <v>128.3125</v>
      </c>
      <c r="AQ2652">
        <f>VLOOKUP(AL2652,工作表1!$F$3:$G$1000,2,FALSE)</f>
        <v>2.125</v>
      </c>
      <c r="AR2652" t="str">
        <f>VLOOKUP(AL2652,工作表1!$F$3:$H$1000,3,FALSE)</f>
        <v>2022/12/31</v>
      </c>
      <c r="AS2652">
        <f t="shared" si="1365"/>
        <v>0.39300000000000002</v>
      </c>
      <c r="AT2652">
        <f t="shared" si="1366"/>
        <v>1.732</v>
      </c>
      <c r="AU2652" s="43">
        <f t="shared" si="1381"/>
        <v>42551</v>
      </c>
      <c r="AV2652" s="43">
        <f t="shared" si="1367"/>
        <v>42551</v>
      </c>
      <c r="AW2652" s="45">
        <f t="shared" si="1382"/>
        <v>0.15762362637362637</v>
      </c>
      <c r="AX2652" s="45">
        <f t="shared" si="1383"/>
        <v>1.0600208866475991</v>
      </c>
      <c r="AY2652" s="47">
        <f t="shared" si="1384"/>
        <v>102.44655184265042</v>
      </c>
      <c r="AZ2652" s="47">
        <f t="shared" si="1385"/>
        <v>126.83420486771243</v>
      </c>
      <c r="BA2652" s="43"/>
      <c r="BC2652" s="2">
        <v>42394</v>
      </c>
      <c r="BD2652" t="str">
        <v>912828VB</v>
      </c>
      <c r="BE2652">
        <v>3.8672</v>
      </c>
      <c r="BF2652">
        <v>0.32346999999999998</v>
      </c>
      <c r="BG2652">
        <v>0.77400000000000002</v>
      </c>
      <c r="BH2652">
        <v>127.328125</v>
      </c>
      <c r="BI2652">
        <f>VLOOKUP(BD2652,工作表1!$K$3:$L$1000,2,FALSE)</f>
        <v>1.75</v>
      </c>
      <c r="BJ2652" t="str">
        <f>VLOOKUP(BD2652,工作表1!$K$3:$M$1000,3,FALSE)</f>
        <v>2023/5/15</v>
      </c>
      <c r="BK2652">
        <f t="shared" si="1368"/>
        <v>0.39400000000000002</v>
      </c>
      <c r="BL2652">
        <f t="shared" si="1369"/>
        <v>1.3559999999999999</v>
      </c>
      <c r="BM2652" s="43">
        <f t="shared" si="1386"/>
        <v>42505</v>
      </c>
      <c r="BN2652" s="43">
        <f t="shared" si="1370"/>
        <v>42643</v>
      </c>
      <c r="BO2652" s="45">
        <f t="shared" si="1387"/>
        <v>0.34615384615384615</v>
      </c>
      <c r="BP2652" s="45">
        <f t="shared" si="1388"/>
        <v>1.535194942044257</v>
      </c>
      <c r="BQ2652" s="47">
        <f t="shared" si="1389"/>
        <v>99.514895470533133</v>
      </c>
      <c r="BR2652" s="47">
        <f t="shared" si="1390"/>
        <v>124.94958889191784</v>
      </c>
    </row>
    <row r="2653" spans="6:70" x14ac:dyDescent="0.25">
      <c r="F2653" s="2">
        <v>42481</v>
      </c>
      <c r="G2653">
        <v>0.38950000000000001</v>
      </c>
      <c r="H2653" s="43">
        <v>42522</v>
      </c>
      <c r="I2653">
        <v>1.6606000000000001</v>
      </c>
      <c r="L2653" s="2">
        <v>42394</v>
      </c>
      <c r="M2653" t="str">
        <v>912828M8</v>
      </c>
      <c r="N2653">
        <v>-0.48480000000000001</v>
      </c>
      <c r="O2653">
        <v>0.58245000000000002</v>
      </c>
      <c r="P2653">
        <v>0.7873</v>
      </c>
      <c r="Q2653">
        <v>128.546875</v>
      </c>
      <c r="R2653">
        <f>VLOOKUP(M2653,工作表1!$A$3:$B$1000,2,FALSE)</f>
        <v>2</v>
      </c>
      <c r="S2653" t="str">
        <f>VLOOKUP(M2653,工作表1!$A$3:$C$1000,3,FALSE)</f>
        <v>2022/11/30</v>
      </c>
      <c r="T2653">
        <f t="shared" si="1360"/>
        <v>0.39400000000000002</v>
      </c>
      <c r="U2653">
        <f t="shared" si="1359"/>
        <v>1.6059999999999999</v>
      </c>
      <c r="V2653" s="43">
        <f t="shared" si="1371"/>
        <v>42521</v>
      </c>
      <c r="W2653" s="43">
        <f t="shared" si="1361"/>
        <v>42460</v>
      </c>
      <c r="X2653" s="45">
        <f t="shared" si="1372"/>
        <v>0.31318681318681318</v>
      </c>
      <c r="Y2653" s="45">
        <f t="shared" si="1373"/>
        <v>0.669351196748457</v>
      </c>
      <c r="Z2653" s="47">
        <f t="shared" si="1374"/>
        <v>101.44751723708633</v>
      </c>
      <c r="AA2653" s="47">
        <f t="shared" si="1375"/>
        <v>127.92152992447207</v>
      </c>
      <c r="AB2653" s="45">
        <f t="shared" si="1376"/>
        <v>1.7617</v>
      </c>
      <c r="AC2653" s="2" t="str">
        <f t="shared" si="1362"/>
        <v>TY1</v>
      </c>
      <c r="AD2653">
        <f t="shared" si="1363"/>
        <v>128.546875</v>
      </c>
      <c r="AE2653">
        <f t="shared" si="1364"/>
        <v>128.046875</v>
      </c>
      <c r="AF2653" s="49">
        <f t="shared" si="1391"/>
        <v>0.5</v>
      </c>
      <c r="AG2653" s="3">
        <f t="shared" si="1377"/>
        <v>127.92152992447207</v>
      </c>
      <c r="AH2653">
        <f t="shared" si="1378"/>
        <v>126.53940109982568</v>
      </c>
      <c r="AI2653" s="51">
        <f t="shared" si="1379"/>
        <v>1.3821288246463865</v>
      </c>
      <c r="AJ2653" s="52">
        <f t="shared" si="1380"/>
        <v>0.88212882464638653</v>
      </c>
      <c r="AK2653" s="2">
        <v>42394</v>
      </c>
      <c r="AL2653" t="str">
        <v>912828N3</v>
      </c>
      <c r="AM2653">
        <v>-3.5493000000000001</v>
      </c>
      <c r="AN2653">
        <v>0.75</v>
      </c>
      <c r="AO2653">
        <v>0.79390000000000005</v>
      </c>
      <c r="AP2653">
        <v>128.046875</v>
      </c>
      <c r="AQ2653">
        <f>VLOOKUP(AL2653,工作表1!$F$3:$G$1000,2,FALSE)</f>
        <v>2.125</v>
      </c>
      <c r="AR2653" t="str">
        <f>VLOOKUP(AL2653,工作表1!$F$3:$H$1000,3,FALSE)</f>
        <v>2022/12/31</v>
      </c>
      <c r="AS2653">
        <f t="shared" si="1365"/>
        <v>0.39400000000000002</v>
      </c>
      <c r="AT2653">
        <f t="shared" si="1366"/>
        <v>1.7309999999999999</v>
      </c>
      <c r="AU2653" s="43">
        <f t="shared" si="1381"/>
        <v>42551</v>
      </c>
      <c r="AV2653" s="43">
        <f t="shared" si="1367"/>
        <v>42551</v>
      </c>
      <c r="AW2653" s="45">
        <f t="shared" si="1382"/>
        <v>0.15178571428571427</v>
      </c>
      <c r="AX2653" s="45">
        <f t="shared" si="1383"/>
        <v>1.060004892367906</v>
      </c>
      <c r="AY2653" s="47">
        <f t="shared" si="1384"/>
        <v>102.22338267927033</v>
      </c>
      <c r="AZ2653" s="47">
        <f t="shared" si="1385"/>
        <v>126.53940109982568</v>
      </c>
      <c r="BA2653" s="43"/>
      <c r="BC2653" s="2">
        <v>42391</v>
      </c>
      <c r="BD2653" t="str">
        <v>912828VB</v>
      </c>
      <c r="BE2653">
        <v>3.4986999999999999</v>
      </c>
      <c r="BF2653">
        <v>0.3407</v>
      </c>
      <c r="BG2653">
        <v>0.77400000000000002</v>
      </c>
      <c r="BH2653">
        <v>127.15625</v>
      </c>
      <c r="BI2653">
        <f>VLOOKUP(BD2653,工作表1!$K$3:$L$1000,2,FALSE)</f>
        <v>1.75</v>
      </c>
      <c r="BJ2653" t="str">
        <f>VLOOKUP(BD2653,工作表1!$K$3:$M$1000,3,FALSE)</f>
        <v>2023/5/15</v>
      </c>
      <c r="BK2653">
        <f t="shared" si="1368"/>
        <v>0.39</v>
      </c>
      <c r="BL2653">
        <f t="shared" si="1369"/>
        <v>1.3599999999999999</v>
      </c>
      <c r="BM2653" s="43">
        <f t="shared" si="1386"/>
        <v>42505</v>
      </c>
      <c r="BN2653" s="43">
        <f t="shared" si="1370"/>
        <v>42643</v>
      </c>
      <c r="BO2653" s="45">
        <f t="shared" si="1387"/>
        <v>0.34134615384615385</v>
      </c>
      <c r="BP2653" s="45">
        <f t="shared" si="1388"/>
        <v>1.5351817702845101</v>
      </c>
      <c r="BQ2653" s="47">
        <f t="shared" si="1389"/>
        <v>99.374018248745401</v>
      </c>
      <c r="BR2653" s="47">
        <f t="shared" si="1390"/>
        <v>124.74939510386207</v>
      </c>
    </row>
    <row r="2654" spans="6:70" x14ac:dyDescent="0.25">
      <c r="F2654" s="2">
        <v>42480</v>
      </c>
      <c r="G2654">
        <v>0.38750000000000001</v>
      </c>
      <c r="H2654" s="43">
        <v>42521</v>
      </c>
      <c r="I2654">
        <v>1.663</v>
      </c>
      <c r="L2654" s="2">
        <v>42391</v>
      </c>
      <c r="M2654" t="str">
        <v>912828M8</v>
      </c>
      <c r="N2654">
        <v>-0.78859999999999997</v>
      </c>
      <c r="O2654">
        <v>0.63227999999999995</v>
      </c>
      <c r="P2654">
        <v>0.7873</v>
      </c>
      <c r="Q2654">
        <v>128.375</v>
      </c>
      <c r="R2654">
        <f>VLOOKUP(M2654,工作表1!$A$3:$B$1000,2,FALSE)</f>
        <v>2</v>
      </c>
      <c r="S2654" t="str">
        <f>VLOOKUP(M2654,工作表1!$A$3:$C$1000,3,FALSE)</f>
        <v>2022/11/30</v>
      </c>
      <c r="T2654">
        <f t="shared" si="1360"/>
        <v>0.39</v>
      </c>
      <c r="U2654">
        <f t="shared" si="1359"/>
        <v>1.6099999999999999</v>
      </c>
      <c r="V2654" s="43">
        <f t="shared" si="1371"/>
        <v>42521</v>
      </c>
      <c r="W2654" s="43">
        <f t="shared" si="1361"/>
        <v>42460</v>
      </c>
      <c r="X2654" s="45">
        <f t="shared" si="1372"/>
        <v>0.30769230769230771</v>
      </c>
      <c r="Y2654" s="45">
        <f t="shared" si="1373"/>
        <v>0.66933614330874613</v>
      </c>
      <c r="Z2654" s="47">
        <f t="shared" si="1374"/>
        <v>101.30635364039298</v>
      </c>
      <c r="AA2654" s="47">
        <f t="shared" si="1375"/>
        <v>127.72693696940102</v>
      </c>
      <c r="AB2654" s="45">
        <f t="shared" si="1376"/>
        <v>1.8069999999999999</v>
      </c>
      <c r="AC2654" s="2" t="str">
        <f t="shared" si="1362"/>
        <v>TY1</v>
      </c>
      <c r="AD2654">
        <f t="shared" si="1363"/>
        <v>128.375</v>
      </c>
      <c r="AE2654">
        <f t="shared" si="1364"/>
        <v>127.875</v>
      </c>
      <c r="AF2654" s="49">
        <f t="shared" si="1391"/>
        <v>0.5</v>
      </c>
      <c r="AG2654" s="3">
        <f t="shared" si="1377"/>
        <v>127.72693696940102</v>
      </c>
      <c r="AH2654">
        <f t="shared" si="1378"/>
        <v>126.36573802017088</v>
      </c>
      <c r="AI2654" s="51">
        <f t="shared" si="1379"/>
        <v>1.3611989492301433</v>
      </c>
      <c r="AJ2654" s="52">
        <f t="shared" si="1380"/>
        <v>0.86119894923014328</v>
      </c>
      <c r="AK2654" s="2">
        <v>42391</v>
      </c>
      <c r="AL2654" t="str">
        <v>912828N3</v>
      </c>
      <c r="AM2654">
        <v>-3.3332999999999999</v>
      </c>
      <c r="AN2654">
        <v>0.73358999999999996</v>
      </c>
      <c r="AO2654">
        <v>0.79390000000000005</v>
      </c>
      <c r="AP2654">
        <v>127.875</v>
      </c>
      <c r="AQ2654">
        <f>VLOOKUP(AL2654,工作表1!$F$3:$G$1000,2,FALSE)</f>
        <v>2.125</v>
      </c>
      <c r="AR2654" t="str">
        <f>VLOOKUP(AL2654,工作表1!$F$3:$H$1000,3,FALSE)</f>
        <v>2022/12/31</v>
      </c>
      <c r="AS2654">
        <f t="shared" si="1365"/>
        <v>0.39</v>
      </c>
      <c r="AT2654">
        <f t="shared" si="1366"/>
        <v>1.7349999999999999</v>
      </c>
      <c r="AU2654" s="43">
        <f t="shared" si="1381"/>
        <v>42551</v>
      </c>
      <c r="AV2654" s="43">
        <f t="shared" si="1367"/>
        <v>42551</v>
      </c>
      <c r="AW2654" s="45">
        <f t="shared" si="1382"/>
        <v>0.14594780219780221</v>
      </c>
      <c r="AX2654" s="45">
        <f t="shared" si="1383"/>
        <v>1.0599888980882131</v>
      </c>
      <c r="AY2654" s="47">
        <f t="shared" si="1384"/>
        <v>102.09856210827759</v>
      </c>
      <c r="AZ2654" s="47">
        <f t="shared" si="1385"/>
        <v>126.36573802017088</v>
      </c>
      <c r="BA2654" s="43"/>
      <c r="BC2654" s="2">
        <v>42390</v>
      </c>
      <c r="BD2654" t="str">
        <v>912828VB</v>
      </c>
      <c r="BE2654">
        <v>3.6734</v>
      </c>
      <c r="BF2654">
        <v>0.31014000000000003</v>
      </c>
      <c r="BG2654">
        <v>0.77400000000000002</v>
      </c>
      <c r="BH2654">
        <v>127.4375</v>
      </c>
      <c r="BI2654">
        <f>VLOOKUP(BD2654,工作表1!$K$3:$L$1000,2,FALSE)</f>
        <v>1.75</v>
      </c>
      <c r="BJ2654" t="str">
        <f>VLOOKUP(BD2654,工作表1!$K$3:$M$1000,3,FALSE)</f>
        <v>2023/5/15</v>
      </c>
      <c r="BK2654">
        <f t="shared" si="1368"/>
        <v>0.3785</v>
      </c>
      <c r="BL2654">
        <f t="shared" si="1369"/>
        <v>1.3714999999999999</v>
      </c>
      <c r="BM2654" s="43">
        <f t="shared" si="1386"/>
        <v>42505</v>
      </c>
      <c r="BN2654" s="43">
        <f t="shared" si="1370"/>
        <v>42643</v>
      </c>
      <c r="BO2654" s="45">
        <f t="shared" si="1387"/>
        <v>0.32692307692307693</v>
      </c>
      <c r="BP2654" s="45">
        <f t="shared" si="1388"/>
        <v>1.5351422550052687</v>
      </c>
      <c r="BQ2654" s="47">
        <f t="shared" si="1389"/>
        <v>99.626125916743774</v>
      </c>
      <c r="BR2654" s="47">
        <f t="shared" si="1390"/>
        <v>125.02084991544186</v>
      </c>
    </row>
    <row r="2655" spans="6:70" x14ac:dyDescent="0.25">
      <c r="F2655" s="2">
        <v>42479</v>
      </c>
      <c r="G2655">
        <v>0.38350000000000001</v>
      </c>
      <c r="H2655" s="43">
        <v>42520</v>
      </c>
      <c r="I2655">
        <v>1.6677</v>
      </c>
      <c r="L2655" s="2">
        <v>42390</v>
      </c>
      <c r="M2655" t="str">
        <v>912828M8</v>
      </c>
      <c r="N2655">
        <v>-0.80600000000000005</v>
      </c>
      <c r="O2655">
        <v>0.60402999999999996</v>
      </c>
      <c r="P2655">
        <v>0.7873</v>
      </c>
      <c r="Q2655">
        <v>128.671875</v>
      </c>
      <c r="R2655">
        <f>VLOOKUP(M2655,工作表1!$A$3:$B$1000,2,FALSE)</f>
        <v>2</v>
      </c>
      <c r="S2655" t="str">
        <f>VLOOKUP(M2655,工作表1!$A$3:$C$1000,3,FALSE)</f>
        <v>2022/11/30</v>
      </c>
      <c r="T2655">
        <f t="shared" si="1360"/>
        <v>0.3785</v>
      </c>
      <c r="U2655">
        <f t="shared" si="1359"/>
        <v>1.6214999999999999</v>
      </c>
      <c r="V2655" s="43">
        <f t="shared" si="1371"/>
        <v>42521</v>
      </c>
      <c r="W2655" s="43">
        <f t="shared" si="1361"/>
        <v>42460</v>
      </c>
      <c r="X2655" s="45">
        <f t="shared" si="1372"/>
        <v>0.29120879120879123</v>
      </c>
      <c r="Y2655" s="45">
        <f t="shared" si="1373"/>
        <v>0.6692909829896132</v>
      </c>
      <c r="Z2655" s="47">
        <f t="shared" si="1374"/>
        <v>101.56011579187133</v>
      </c>
      <c r="AA2655" s="47">
        <f t="shared" si="1375"/>
        <v>128.00333267748698</v>
      </c>
      <c r="AB2655" s="45">
        <f t="shared" si="1376"/>
        <v>1.7741</v>
      </c>
      <c r="AC2655" s="2" t="str">
        <f t="shared" si="1362"/>
        <v>TY1</v>
      </c>
      <c r="AD2655">
        <f t="shared" si="1363"/>
        <v>128.671875</v>
      </c>
      <c r="AE2655">
        <f t="shared" si="1364"/>
        <v>128.15625</v>
      </c>
      <c r="AF2655" s="49">
        <f t="shared" si="1391"/>
        <v>0.515625</v>
      </c>
      <c r="AG2655" s="3">
        <f t="shared" si="1377"/>
        <v>128.00333267748698</v>
      </c>
      <c r="AH2655">
        <f t="shared" si="1378"/>
        <v>126.63684913806148</v>
      </c>
      <c r="AI2655" s="51">
        <f t="shared" si="1379"/>
        <v>1.3664835394255022</v>
      </c>
      <c r="AJ2655" s="52">
        <f t="shared" si="1380"/>
        <v>0.85085853942550216</v>
      </c>
      <c r="AK2655" s="2">
        <v>42390</v>
      </c>
      <c r="AL2655" t="str">
        <v>912828N3</v>
      </c>
      <c r="AM2655">
        <v>-3.2504</v>
      </c>
      <c r="AN2655">
        <v>0.69799999999999995</v>
      </c>
      <c r="AO2655">
        <v>0.79390000000000005</v>
      </c>
      <c r="AP2655">
        <v>128.15625</v>
      </c>
      <c r="AQ2655">
        <f>VLOOKUP(AL2655,工作表1!$F$3:$G$1000,2,FALSE)</f>
        <v>2.125</v>
      </c>
      <c r="AR2655" t="str">
        <f>VLOOKUP(AL2655,工作表1!$F$3:$H$1000,3,FALSE)</f>
        <v>2022/12/31</v>
      </c>
      <c r="AS2655">
        <f t="shared" si="1365"/>
        <v>0.3785</v>
      </c>
      <c r="AT2655">
        <f t="shared" si="1366"/>
        <v>1.7464999999999999</v>
      </c>
      <c r="AU2655" s="43">
        <f t="shared" si="1381"/>
        <v>42551</v>
      </c>
      <c r="AV2655" s="43">
        <f t="shared" si="1367"/>
        <v>42551</v>
      </c>
      <c r="AW2655" s="45">
        <f t="shared" si="1382"/>
        <v>0.12843406593406592</v>
      </c>
      <c r="AX2655" s="45">
        <f t="shared" si="1383"/>
        <v>1.0599409152491344</v>
      </c>
      <c r="AY2655" s="47">
        <f t="shared" si="1384"/>
        <v>102.35285997971766</v>
      </c>
      <c r="AZ2655" s="47">
        <f t="shared" si="1385"/>
        <v>126.63684913806148</v>
      </c>
      <c r="BA2655" s="43"/>
      <c r="BC2655" s="2">
        <v>42389</v>
      </c>
      <c r="BD2655" t="str">
        <v>912828VB</v>
      </c>
      <c r="BE2655">
        <v>3.6514000000000002</v>
      </c>
      <c r="BF2655">
        <v>0.27705000000000002</v>
      </c>
      <c r="BG2655">
        <v>0.77400000000000002</v>
      </c>
      <c r="BH2655">
        <v>127.625</v>
      </c>
      <c r="BI2655">
        <f>VLOOKUP(BD2655,工作表1!$K$3:$L$1000,2,FALSE)</f>
        <v>1.75</v>
      </c>
      <c r="BJ2655" t="str">
        <f>VLOOKUP(BD2655,工作表1!$K$3:$M$1000,3,FALSE)</f>
        <v>2023/5/15</v>
      </c>
      <c r="BK2655">
        <f t="shared" si="1368"/>
        <v>0.377</v>
      </c>
      <c r="BL2655">
        <f t="shared" si="1369"/>
        <v>1.373</v>
      </c>
      <c r="BM2655" s="43">
        <f t="shared" si="1386"/>
        <v>42505</v>
      </c>
      <c r="BN2655" s="43">
        <f t="shared" si="1370"/>
        <v>42643</v>
      </c>
      <c r="BO2655" s="45">
        <f t="shared" si="1387"/>
        <v>0.32211538461538464</v>
      </c>
      <c r="BP2655" s="45">
        <f t="shared" si="1388"/>
        <v>1.5351290832455216</v>
      </c>
      <c r="BQ2655" s="47">
        <f t="shared" si="1389"/>
        <v>99.798283673004491</v>
      </c>
      <c r="BR2655" s="47">
        <f t="shared" si="1390"/>
        <v>125.22725098848802</v>
      </c>
    </row>
    <row r="2656" spans="6:70" x14ac:dyDescent="0.25">
      <c r="F2656" s="2">
        <v>42478</v>
      </c>
      <c r="G2656">
        <v>0.38</v>
      </c>
      <c r="H2656" s="43">
        <v>42517</v>
      </c>
      <c r="I2656">
        <v>1.6677</v>
      </c>
      <c r="L2656" s="2">
        <v>42389</v>
      </c>
      <c r="M2656" t="str">
        <v>912828M8</v>
      </c>
      <c r="N2656">
        <v>-0.77259999999999995</v>
      </c>
      <c r="O2656">
        <v>0.56171000000000004</v>
      </c>
      <c r="P2656">
        <v>0.7873</v>
      </c>
      <c r="Q2656">
        <v>128.875</v>
      </c>
      <c r="R2656">
        <f>VLOOKUP(M2656,工作表1!$A$3:$B$1000,2,FALSE)</f>
        <v>2</v>
      </c>
      <c r="S2656" t="str">
        <f>VLOOKUP(M2656,工作表1!$A$3:$C$1000,3,FALSE)</f>
        <v>2022/11/30</v>
      </c>
      <c r="T2656">
        <f t="shared" si="1360"/>
        <v>0.377</v>
      </c>
      <c r="U2656">
        <f t="shared" si="1359"/>
        <v>1.623</v>
      </c>
      <c r="V2656" s="43">
        <f t="shared" si="1371"/>
        <v>42521</v>
      </c>
      <c r="W2656" s="43">
        <f t="shared" si="1361"/>
        <v>42460</v>
      </c>
      <c r="X2656" s="45">
        <f t="shared" si="1372"/>
        <v>0.2857142857142857</v>
      </c>
      <c r="Y2656" s="45">
        <f t="shared" si="1373"/>
        <v>0.66927592954990212</v>
      </c>
      <c r="Z2656" s="47">
        <f t="shared" si="1374"/>
        <v>101.73224013348199</v>
      </c>
      <c r="AA2656" s="47">
        <f t="shared" si="1375"/>
        <v>128.20717303807083</v>
      </c>
      <c r="AB2656" s="45">
        <f t="shared" si="1376"/>
        <v>1.7386999999999999</v>
      </c>
      <c r="AC2656" s="2" t="str">
        <f t="shared" si="1362"/>
        <v>TY1</v>
      </c>
      <c r="AD2656">
        <f t="shared" si="1363"/>
        <v>128.875</v>
      </c>
      <c r="AE2656">
        <f t="shared" si="1364"/>
        <v>128.34375</v>
      </c>
      <c r="AF2656" s="49">
        <f t="shared" si="1391"/>
        <v>0.53125</v>
      </c>
      <c r="AG2656" s="3">
        <f t="shared" si="1377"/>
        <v>128.20717303807083</v>
      </c>
      <c r="AH2656">
        <f t="shared" si="1378"/>
        <v>126.83848600711835</v>
      </c>
      <c r="AI2656" s="51">
        <f t="shared" si="1379"/>
        <v>1.3686870309524863</v>
      </c>
      <c r="AJ2656" s="52">
        <f t="shared" si="1380"/>
        <v>0.83743703095248634</v>
      </c>
      <c r="AK2656" s="2">
        <v>42389</v>
      </c>
      <c r="AL2656" t="str">
        <v>912828N3</v>
      </c>
      <c r="AM2656">
        <v>-3.1602000000000001</v>
      </c>
      <c r="AN2656">
        <v>0.65510999999999997</v>
      </c>
      <c r="AO2656">
        <v>0.79390000000000005</v>
      </c>
      <c r="AP2656">
        <v>128.34375</v>
      </c>
      <c r="AQ2656">
        <f>VLOOKUP(AL2656,工作表1!$F$3:$G$1000,2,FALSE)</f>
        <v>2.125</v>
      </c>
      <c r="AR2656" t="str">
        <f>VLOOKUP(AL2656,工作表1!$F$3:$H$1000,3,FALSE)</f>
        <v>2022/12/31</v>
      </c>
      <c r="AS2656">
        <f t="shared" si="1365"/>
        <v>0.377</v>
      </c>
      <c r="AT2656">
        <f t="shared" si="1366"/>
        <v>1.748</v>
      </c>
      <c r="AU2656" s="43">
        <f t="shared" si="1381"/>
        <v>42551</v>
      </c>
      <c r="AV2656" s="43">
        <f t="shared" si="1367"/>
        <v>42551</v>
      </c>
      <c r="AW2656" s="45">
        <f t="shared" si="1382"/>
        <v>0.12259615384615385</v>
      </c>
      <c r="AX2656" s="45">
        <f t="shared" si="1383"/>
        <v>1.0599249209694417</v>
      </c>
      <c r="AY2656" s="47">
        <f t="shared" si="1384"/>
        <v>102.52495948245156</v>
      </c>
      <c r="AZ2656" s="47">
        <f t="shared" si="1385"/>
        <v>126.83848600711835</v>
      </c>
      <c r="BA2656" s="43"/>
      <c r="BC2656" s="2">
        <v>42388</v>
      </c>
      <c r="BD2656" t="str">
        <v>912828VB</v>
      </c>
      <c r="BE2656">
        <v>2.4927999999999999</v>
      </c>
      <c r="BF2656">
        <v>0.32873999999999998</v>
      </c>
      <c r="BG2656">
        <v>0.77400000000000002</v>
      </c>
      <c r="BH2656">
        <v>127.140625</v>
      </c>
      <c r="BI2656">
        <f>VLOOKUP(BD2656,工作表1!$K$3:$L$1000,2,FALSE)</f>
        <v>1.75</v>
      </c>
      <c r="BJ2656" t="str">
        <f>VLOOKUP(BD2656,工作表1!$K$3:$M$1000,3,FALSE)</f>
        <v>2023/5/15</v>
      </c>
      <c r="BK2656">
        <f t="shared" si="1368"/>
        <v>0.38800000000000001</v>
      </c>
      <c r="BL2656">
        <f t="shared" si="1369"/>
        <v>1.3620000000000001</v>
      </c>
      <c r="BM2656" s="43">
        <f t="shared" si="1386"/>
        <v>42505</v>
      </c>
      <c r="BN2656" s="43">
        <f t="shared" si="1370"/>
        <v>42643</v>
      </c>
      <c r="BO2656" s="45">
        <f t="shared" si="1387"/>
        <v>0.31730769230769229</v>
      </c>
      <c r="BP2656" s="45">
        <f t="shared" si="1388"/>
        <v>1.5351159114857744</v>
      </c>
      <c r="BQ2656" s="47">
        <f t="shared" si="1389"/>
        <v>99.388836800660869</v>
      </c>
      <c r="BR2656" s="47">
        <f t="shared" si="1390"/>
        <v>124.69360875727938</v>
      </c>
    </row>
    <row r="2657" spans="6:70" x14ac:dyDescent="0.25">
      <c r="F2657" s="2">
        <v>42475</v>
      </c>
      <c r="G2657">
        <v>0.3795</v>
      </c>
      <c r="H2657" s="43">
        <v>42516</v>
      </c>
      <c r="I2657">
        <v>1.6345000000000001</v>
      </c>
      <c r="L2657" s="2">
        <v>42388</v>
      </c>
      <c r="M2657" t="str">
        <v>912828M8</v>
      </c>
      <c r="N2657">
        <v>-1.2154</v>
      </c>
      <c r="O2657">
        <v>0.62951000000000001</v>
      </c>
      <c r="P2657">
        <v>0.7873</v>
      </c>
      <c r="Q2657">
        <v>128.390625</v>
      </c>
      <c r="R2657">
        <f>VLOOKUP(M2657,工作表1!$A$3:$B$1000,2,FALSE)</f>
        <v>2</v>
      </c>
      <c r="S2657" t="str">
        <f>VLOOKUP(M2657,工作表1!$A$3:$C$1000,3,FALSE)</f>
        <v>2022/11/30</v>
      </c>
      <c r="T2657">
        <f t="shared" si="1360"/>
        <v>0.38800000000000001</v>
      </c>
      <c r="U2657">
        <f t="shared" si="1359"/>
        <v>1.6120000000000001</v>
      </c>
      <c r="V2657" s="43">
        <f t="shared" si="1371"/>
        <v>42521</v>
      </c>
      <c r="W2657" s="43">
        <f t="shared" si="1361"/>
        <v>42460</v>
      </c>
      <c r="X2657" s="45">
        <f t="shared" si="1372"/>
        <v>0.28021978021978022</v>
      </c>
      <c r="Y2657" s="45">
        <f t="shared" si="1373"/>
        <v>0.66926087611019125</v>
      </c>
      <c r="Z2657" s="47">
        <f t="shared" si="1374"/>
        <v>101.3359357877526</v>
      </c>
      <c r="AA2657" s="47">
        <f t="shared" si="1375"/>
        <v>127.69213655006381</v>
      </c>
      <c r="AB2657" s="45">
        <f t="shared" si="1376"/>
        <v>1.8194999999999999</v>
      </c>
      <c r="AC2657" s="2" t="str">
        <f t="shared" si="1362"/>
        <v>TY1</v>
      </c>
      <c r="AD2657">
        <f t="shared" si="1363"/>
        <v>128.390625</v>
      </c>
      <c r="AE2657">
        <f t="shared" si="1364"/>
        <v>127.859375</v>
      </c>
      <c r="AF2657" s="49">
        <f t="shared" si="1391"/>
        <v>0.53125</v>
      </c>
      <c r="AG2657" s="3">
        <f t="shared" si="1377"/>
        <v>127.69213655006381</v>
      </c>
      <c r="AH2657">
        <f t="shared" si="1378"/>
        <v>126.29037347646181</v>
      </c>
      <c r="AI2657" s="51">
        <f t="shared" si="1379"/>
        <v>1.4017630736019981</v>
      </c>
      <c r="AJ2657" s="52">
        <f t="shared" si="1380"/>
        <v>0.87051307360199814</v>
      </c>
      <c r="AK2657" s="2">
        <v>42388</v>
      </c>
      <c r="AL2657" t="str">
        <v>912828N3</v>
      </c>
      <c r="AM2657">
        <v>-4.5285000000000002</v>
      </c>
      <c r="AN2657">
        <v>0.74763000000000002</v>
      </c>
      <c r="AO2657">
        <v>0.79390000000000005</v>
      </c>
      <c r="AP2657">
        <v>127.859375</v>
      </c>
      <c r="AQ2657">
        <f>VLOOKUP(AL2657,工作表1!$F$3:$G$1000,2,FALSE)</f>
        <v>2.125</v>
      </c>
      <c r="AR2657" t="str">
        <f>VLOOKUP(AL2657,工作表1!$F$3:$H$1000,3,FALSE)</f>
        <v>2022/12/31</v>
      </c>
      <c r="AS2657">
        <f t="shared" si="1365"/>
        <v>0.38800000000000001</v>
      </c>
      <c r="AT2657">
        <f t="shared" si="1366"/>
        <v>1.7370000000000001</v>
      </c>
      <c r="AU2657" s="43">
        <f t="shared" si="1381"/>
        <v>42551</v>
      </c>
      <c r="AV2657" s="43">
        <f t="shared" si="1367"/>
        <v>42551</v>
      </c>
      <c r="AW2657" s="45">
        <f t="shared" si="1382"/>
        <v>0.11675824175824176</v>
      </c>
      <c r="AX2657" s="45">
        <f t="shared" si="1383"/>
        <v>1.0599089266897486</v>
      </c>
      <c r="AY2657" s="47">
        <f t="shared" si="1384"/>
        <v>102.09621627008632</v>
      </c>
      <c r="AZ2657" s="47">
        <f t="shared" si="1385"/>
        <v>126.29037347646181</v>
      </c>
      <c r="BA2657" s="43"/>
      <c r="BC2657" s="2">
        <v>42384</v>
      </c>
      <c r="BD2657" t="str">
        <v>912828VB</v>
      </c>
      <c r="BE2657">
        <v>3.1082000000000001</v>
      </c>
      <c r="BF2657">
        <v>0.30187999999999998</v>
      </c>
      <c r="BG2657">
        <v>0.77400000000000002</v>
      </c>
      <c r="BH2657">
        <v>127.171875</v>
      </c>
      <c r="BI2657">
        <f>VLOOKUP(BD2657,工作表1!$K$3:$L$1000,2,FALSE)</f>
        <v>1.75</v>
      </c>
      <c r="BJ2657" t="str">
        <f>VLOOKUP(BD2657,工作表1!$K$3:$M$1000,3,FALSE)</f>
        <v>2023/5/15</v>
      </c>
      <c r="BK2657">
        <f t="shared" si="1368"/>
        <v>0.378</v>
      </c>
      <c r="BL2657">
        <f t="shared" si="1369"/>
        <v>1.3719999999999999</v>
      </c>
      <c r="BM2657" s="43">
        <f t="shared" si="1386"/>
        <v>42505</v>
      </c>
      <c r="BN2657" s="43">
        <f t="shared" si="1370"/>
        <v>42643</v>
      </c>
      <c r="BO2657" s="45">
        <f t="shared" si="1387"/>
        <v>0.3125</v>
      </c>
      <c r="BP2657" s="45">
        <f t="shared" si="1388"/>
        <v>1.5351027397260275</v>
      </c>
      <c r="BQ2657" s="47">
        <f t="shared" si="1389"/>
        <v>99.436157533298257</v>
      </c>
      <c r="BR2657" s="47">
        <f t="shared" si="1390"/>
        <v>124.7309661592647</v>
      </c>
    </row>
    <row r="2658" spans="6:70" x14ac:dyDescent="0.25">
      <c r="F2658" s="2">
        <v>42474</v>
      </c>
      <c r="G2658">
        <v>0.3805</v>
      </c>
      <c r="H2658" s="43">
        <v>42515</v>
      </c>
      <c r="I2658">
        <v>1.6849000000000001</v>
      </c>
      <c r="L2658" s="2">
        <v>42384</v>
      </c>
      <c r="M2658" t="str">
        <v>912828M8</v>
      </c>
      <c r="N2658">
        <v>-0.92349999999999999</v>
      </c>
      <c r="O2658">
        <v>0.58191999999999999</v>
      </c>
      <c r="P2658">
        <v>0.7873</v>
      </c>
      <c r="Q2658">
        <v>128.453125</v>
      </c>
      <c r="R2658">
        <f>VLOOKUP(M2658,工作表1!$A$3:$B$1000,2,FALSE)</f>
        <v>2</v>
      </c>
      <c r="S2658" t="str">
        <f>VLOOKUP(M2658,工作表1!$A$3:$C$1000,3,FALSE)</f>
        <v>2022/11/30</v>
      </c>
      <c r="T2658">
        <f t="shared" si="1360"/>
        <v>0.378</v>
      </c>
      <c r="U2658">
        <f t="shared" si="1359"/>
        <v>1.6219999999999999</v>
      </c>
      <c r="V2658" s="43">
        <f t="shared" si="1371"/>
        <v>42521</v>
      </c>
      <c r="W2658" s="43">
        <f t="shared" si="1361"/>
        <v>42460</v>
      </c>
      <c r="X2658" s="45">
        <f t="shared" si="1372"/>
        <v>0.27472527472527475</v>
      </c>
      <c r="Y2658" s="45">
        <f t="shared" si="1373"/>
        <v>0.66924582267048027</v>
      </c>
      <c r="Z2658" s="47">
        <f t="shared" si="1374"/>
        <v>101.39911627088517</v>
      </c>
      <c r="AA2658" s="47">
        <f t="shared" si="1375"/>
        <v>127.75546401477247</v>
      </c>
      <c r="AB2658" s="45">
        <f t="shared" si="1376"/>
        <v>1.7958000000000001</v>
      </c>
      <c r="AC2658" s="2" t="str">
        <f t="shared" si="1362"/>
        <v>TY1</v>
      </c>
      <c r="AD2658">
        <f t="shared" si="1363"/>
        <v>128.453125</v>
      </c>
      <c r="AE2658">
        <f t="shared" si="1364"/>
        <v>127.890625</v>
      </c>
      <c r="AF2658" s="49">
        <f t="shared" si="1391"/>
        <v>0.5625</v>
      </c>
      <c r="AG2658" s="3">
        <f t="shared" si="1377"/>
        <v>127.75546401477247</v>
      </c>
      <c r="AH2658">
        <f t="shared" si="1378"/>
        <v>126.3098535378833</v>
      </c>
      <c r="AI2658" s="51">
        <f t="shared" si="1379"/>
        <v>1.445610476889172</v>
      </c>
      <c r="AJ2658" s="52">
        <f t="shared" si="1380"/>
        <v>0.88311047688917199</v>
      </c>
      <c r="AK2658" s="2">
        <v>42384</v>
      </c>
      <c r="AL2658" t="str">
        <v>912828N3</v>
      </c>
      <c r="AM2658">
        <v>-4.4676</v>
      </c>
      <c r="AN2658">
        <v>0.74156</v>
      </c>
      <c r="AO2658">
        <v>0.79390000000000005</v>
      </c>
      <c r="AP2658">
        <v>127.890625</v>
      </c>
      <c r="AQ2658">
        <f>VLOOKUP(AL2658,工作表1!$F$3:$G$1000,2,FALSE)</f>
        <v>2.125</v>
      </c>
      <c r="AR2658" t="str">
        <f>VLOOKUP(AL2658,工作表1!$F$3:$H$1000,3,FALSE)</f>
        <v>2022/12/31</v>
      </c>
      <c r="AS2658">
        <f t="shared" si="1365"/>
        <v>0.378</v>
      </c>
      <c r="AT2658">
        <f t="shared" si="1366"/>
        <v>1.7469999999999999</v>
      </c>
      <c r="AU2658" s="43">
        <f t="shared" si="1381"/>
        <v>42551</v>
      </c>
      <c r="AV2658" s="43">
        <f t="shared" si="1367"/>
        <v>42551</v>
      </c>
      <c r="AW2658" s="45">
        <f t="shared" si="1382"/>
        <v>0.11092032967032968</v>
      </c>
      <c r="AX2658" s="45">
        <f t="shared" si="1383"/>
        <v>1.0598929324100557</v>
      </c>
      <c r="AY2658" s="47">
        <f t="shared" si="1384"/>
        <v>102.12753203879406</v>
      </c>
      <c r="AZ2658" s="47">
        <f t="shared" si="1385"/>
        <v>126.3098535378833</v>
      </c>
      <c r="BA2658" s="43"/>
      <c r="BC2658" s="2">
        <v>42383</v>
      </c>
      <c r="BD2658" t="str">
        <v>912828VB</v>
      </c>
      <c r="BE2658">
        <v>3.581</v>
      </c>
      <c r="BF2658">
        <v>0.28258</v>
      </c>
      <c r="BG2658">
        <v>0.77400000000000002</v>
      </c>
      <c r="BH2658">
        <v>126.546875</v>
      </c>
      <c r="BI2658">
        <f>VLOOKUP(BD2658,工作表1!$K$3:$L$1000,2,FALSE)</f>
        <v>1.75</v>
      </c>
      <c r="BJ2658" t="str">
        <f>VLOOKUP(BD2658,工作表1!$K$3:$M$1000,3,FALSE)</f>
        <v>2023/5/15</v>
      </c>
      <c r="BK2658">
        <f t="shared" si="1368"/>
        <v>0.38550000000000001</v>
      </c>
      <c r="BL2658">
        <f t="shared" si="1369"/>
        <v>1.3645</v>
      </c>
      <c r="BM2658" s="43">
        <f t="shared" si="1386"/>
        <v>42505</v>
      </c>
      <c r="BN2658" s="43">
        <f t="shared" si="1370"/>
        <v>42643</v>
      </c>
      <c r="BO2658" s="45">
        <f t="shared" si="1387"/>
        <v>0.29326923076923073</v>
      </c>
      <c r="BP2658" s="45">
        <f t="shared" si="1388"/>
        <v>1.5350500526870388</v>
      </c>
      <c r="BQ2658" s="47">
        <f t="shared" si="1389"/>
        <v>98.985668815148458</v>
      </c>
      <c r="BR2658" s="47">
        <f t="shared" si="1390"/>
        <v>124.09725159001752</v>
      </c>
    </row>
    <row r="2659" spans="6:70" x14ac:dyDescent="0.25">
      <c r="F2659" s="2">
        <v>42473</v>
      </c>
      <c r="G2659">
        <v>0.38100000000000001</v>
      </c>
      <c r="H2659" s="43">
        <v>42514</v>
      </c>
      <c r="I2659">
        <v>1.6800999999999999</v>
      </c>
      <c r="L2659" s="2">
        <v>42383</v>
      </c>
      <c r="M2659" t="str">
        <v>912828M8</v>
      </c>
      <c r="N2659">
        <v>-0.73250000000000004</v>
      </c>
      <c r="O2659">
        <v>0.54715000000000003</v>
      </c>
      <c r="P2659">
        <v>0.7873</v>
      </c>
      <c r="Q2659">
        <v>127.828125</v>
      </c>
      <c r="R2659">
        <f>VLOOKUP(M2659,工作表1!$A$3:$B$1000,2,FALSE)</f>
        <v>2</v>
      </c>
      <c r="S2659" t="str">
        <f>VLOOKUP(M2659,工作表1!$A$3:$C$1000,3,FALSE)</f>
        <v>2022/11/30</v>
      </c>
      <c r="T2659">
        <f t="shared" si="1360"/>
        <v>0.38550000000000001</v>
      </c>
      <c r="U2659">
        <f t="shared" si="1359"/>
        <v>1.6145</v>
      </c>
      <c r="V2659" s="43">
        <f t="shared" si="1371"/>
        <v>42521</v>
      </c>
      <c r="W2659" s="43">
        <f t="shared" si="1361"/>
        <v>42460</v>
      </c>
      <c r="X2659" s="45">
        <f t="shared" si="1372"/>
        <v>0.25274725274725274</v>
      </c>
      <c r="Y2659" s="45">
        <f t="shared" si="1373"/>
        <v>0.66918560891163636</v>
      </c>
      <c r="Z2659" s="47">
        <f t="shared" si="1374"/>
        <v>100.93556326977586</v>
      </c>
      <c r="AA2659" s="47">
        <f t="shared" si="1375"/>
        <v>127.11101861967937</v>
      </c>
      <c r="AB2659" s="45">
        <f t="shared" si="1376"/>
        <v>1.8581000000000001</v>
      </c>
      <c r="AC2659" s="2" t="str">
        <f t="shared" si="1362"/>
        <v>TY1</v>
      </c>
      <c r="AD2659">
        <f t="shared" si="1363"/>
        <v>127.828125</v>
      </c>
      <c r="AE2659">
        <f t="shared" si="1364"/>
        <v>127.265625</v>
      </c>
      <c r="AF2659" s="49">
        <f t="shared" si="1391"/>
        <v>0.5625</v>
      </c>
      <c r="AG2659" s="3">
        <f t="shared" si="1377"/>
        <v>127.11101861967937</v>
      </c>
      <c r="AH2659">
        <f t="shared" si="1378"/>
        <v>125.67464795934546</v>
      </c>
      <c r="AI2659" s="51">
        <f t="shared" si="1379"/>
        <v>1.4363706603339068</v>
      </c>
      <c r="AJ2659" s="52">
        <f t="shared" si="1380"/>
        <v>0.87387066033390681</v>
      </c>
      <c r="AK2659" s="2">
        <v>42383</v>
      </c>
      <c r="AL2659" t="str">
        <v>912828N3</v>
      </c>
      <c r="AM2659">
        <v>-4.2091000000000003</v>
      </c>
      <c r="AN2659">
        <v>0.71863999999999995</v>
      </c>
      <c r="AO2659">
        <v>0.79390000000000005</v>
      </c>
      <c r="AP2659">
        <v>127.265625</v>
      </c>
      <c r="AQ2659">
        <f>VLOOKUP(AL2659,工作表1!$F$3:$G$1000,2,FALSE)</f>
        <v>2.125</v>
      </c>
      <c r="AR2659" t="str">
        <f>VLOOKUP(AL2659,工作表1!$F$3:$H$1000,3,FALSE)</f>
        <v>2022/12/31</v>
      </c>
      <c r="AS2659">
        <f t="shared" si="1365"/>
        <v>0.38550000000000001</v>
      </c>
      <c r="AT2659">
        <f t="shared" si="1366"/>
        <v>1.7395</v>
      </c>
      <c r="AU2659" s="43">
        <f t="shared" si="1381"/>
        <v>42551</v>
      </c>
      <c r="AV2659" s="43">
        <f t="shared" si="1367"/>
        <v>42551</v>
      </c>
      <c r="AW2659" s="45">
        <f t="shared" si="1382"/>
        <v>8.7568681318681313E-2</v>
      </c>
      <c r="AX2659" s="45">
        <f t="shared" si="1383"/>
        <v>1.0598289552912841</v>
      </c>
      <c r="AY2659" s="47">
        <f t="shared" si="1384"/>
        <v>101.66516535510702</v>
      </c>
      <c r="AZ2659" s="47">
        <f t="shared" si="1385"/>
        <v>125.67464795934546</v>
      </c>
      <c r="BA2659" s="43"/>
      <c r="BC2659" s="2">
        <v>42382</v>
      </c>
      <c r="BD2659" t="str">
        <v>912828VB</v>
      </c>
      <c r="BE2659">
        <v>3.6796000000000002</v>
      </c>
      <c r="BF2659">
        <v>0.27916999999999997</v>
      </c>
      <c r="BG2659">
        <v>0.77400000000000002</v>
      </c>
      <c r="BH2659">
        <v>126.78125</v>
      </c>
      <c r="BI2659">
        <f>VLOOKUP(BD2659,工作表1!$K$3:$L$1000,2,FALSE)</f>
        <v>1.75</v>
      </c>
      <c r="BJ2659" t="str">
        <f>VLOOKUP(BD2659,工作表1!$K$3:$M$1000,3,FALSE)</f>
        <v>2023/5/15</v>
      </c>
      <c r="BK2659">
        <f t="shared" si="1368"/>
        <v>0.38850000000000001</v>
      </c>
      <c r="BL2659">
        <f t="shared" si="1369"/>
        <v>1.3614999999999999</v>
      </c>
      <c r="BM2659" s="43">
        <f t="shared" si="1386"/>
        <v>42505</v>
      </c>
      <c r="BN2659" s="43">
        <f t="shared" si="1370"/>
        <v>42643</v>
      </c>
      <c r="BO2659" s="45">
        <f t="shared" si="1387"/>
        <v>0.28846153846153844</v>
      </c>
      <c r="BP2659" s="45">
        <f t="shared" si="1388"/>
        <v>1.5350368809272918</v>
      </c>
      <c r="BQ2659" s="47">
        <f t="shared" si="1389"/>
        <v>99.173182917241675</v>
      </c>
      <c r="BR2659" s="47">
        <f t="shared" si="1390"/>
        <v>124.32767930855502</v>
      </c>
    </row>
    <row r="2660" spans="6:70" x14ac:dyDescent="0.25">
      <c r="F2660" s="2">
        <v>42472</v>
      </c>
      <c r="G2660">
        <v>0.38100000000000001</v>
      </c>
      <c r="H2660" s="43">
        <v>42513</v>
      </c>
      <c r="I2660">
        <v>1.6465000000000001</v>
      </c>
      <c r="L2660" s="2">
        <v>42382</v>
      </c>
      <c r="M2660" t="str">
        <v>912828M8</v>
      </c>
      <c r="N2660">
        <v>-1.2675000000000001</v>
      </c>
      <c r="O2660">
        <v>0.62270999999999999</v>
      </c>
      <c r="P2660">
        <v>0.7873</v>
      </c>
      <c r="Q2660">
        <v>128.0625</v>
      </c>
      <c r="R2660">
        <f>VLOOKUP(M2660,工作表1!$A$3:$B$1000,2,FALSE)</f>
        <v>2</v>
      </c>
      <c r="S2660" t="str">
        <f>VLOOKUP(M2660,工作表1!$A$3:$C$1000,3,FALSE)</f>
        <v>2022/11/30</v>
      </c>
      <c r="T2660">
        <f t="shared" si="1360"/>
        <v>0.38850000000000001</v>
      </c>
      <c r="U2660">
        <f t="shared" si="1359"/>
        <v>1.6114999999999999</v>
      </c>
      <c r="V2660" s="43">
        <f t="shared" si="1371"/>
        <v>42521</v>
      </c>
      <c r="W2660" s="43">
        <f t="shared" si="1361"/>
        <v>42460</v>
      </c>
      <c r="X2660" s="45">
        <f t="shared" si="1372"/>
        <v>0.24725274725274726</v>
      </c>
      <c r="Y2660" s="45">
        <f t="shared" si="1373"/>
        <v>0.66917055547192539</v>
      </c>
      <c r="Z2660" s="47">
        <f t="shared" si="1374"/>
        <v>101.10702318676964</v>
      </c>
      <c r="AA2660" s="47">
        <f t="shared" si="1375"/>
        <v>127.31522523602457</v>
      </c>
      <c r="AB2660" s="45">
        <f t="shared" si="1376"/>
        <v>1.8653</v>
      </c>
      <c r="AC2660" s="2" t="str">
        <f t="shared" si="1362"/>
        <v>TY1</v>
      </c>
      <c r="AD2660">
        <f t="shared" si="1363"/>
        <v>128.0625</v>
      </c>
      <c r="AE2660">
        <f t="shared" si="1364"/>
        <v>127.5</v>
      </c>
      <c r="AF2660" s="49">
        <f t="shared" si="1391"/>
        <v>0.5625</v>
      </c>
      <c r="AG2660" s="3">
        <f t="shared" si="1377"/>
        <v>127.31522523602457</v>
      </c>
      <c r="AH2660">
        <f t="shared" si="1378"/>
        <v>125.8982584011968</v>
      </c>
      <c r="AI2660" s="51">
        <f t="shared" si="1379"/>
        <v>1.4169668348277753</v>
      </c>
      <c r="AJ2660" s="52">
        <f t="shared" si="1380"/>
        <v>0.8544668348277753</v>
      </c>
      <c r="AK2660" s="2">
        <v>42382</v>
      </c>
      <c r="AL2660" t="str">
        <v>912828N3</v>
      </c>
      <c r="AM2660">
        <v>-4.2984</v>
      </c>
      <c r="AN2660">
        <v>0.72236</v>
      </c>
      <c r="AO2660">
        <v>0.79390000000000005</v>
      </c>
      <c r="AP2660">
        <v>127.5</v>
      </c>
      <c r="AQ2660">
        <f>VLOOKUP(AL2660,工作表1!$F$3:$G$1000,2,FALSE)</f>
        <v>2.125</v>
      </c>
      <c r="AR2660" t="str">
        <f>VLOOKUP(AL2660,工作表1!$F$3:$H$1000,3,FALSE)</f>
        <v>2022/12/31</v>
      </c>
      <c r="AS2660">
        <f t="shared" si="1365"/>
        <v>0.38850000000000001</v>
      </c>
      <c r="AT2660">
        <f t="shared" si="1366"/>
        <v>1.7364999999999999</v>
      </c>
      <c r="AU2660" s="43">
        <f t="shared" si="1381"/>
        <v>42551</v>
      </c>
      <c r="AV2660" s="43">
        <f t="shared" si="1367"/>
        <v>42551</v>
      </c>
      <c r="AW2660" s="45">
        <f t="shared" si="1382"/>
        <v>8.1730769230769232E-2</v>
      </c>
      <c r="AX2660" s="45">
        <f t="shared" si="1383"/>
        <v>1.0598129610115912</v>
      </c>
      <c r="AY2660" s="47">
        <f t="shared" si="1384"/>
        <v>101.85261939950468</v>
      </c>
      <c r="AZ2660" s="47">
        <f t="shared" si="1385"/>
        <v>125.8982584011968</v>
      </c>
      <c r="BA2660" s="43"/>
      <c r="BC2660" s="2">
        <v>42381</v>
      </c>
      <c r="BD2660" t="str">
        <v>912828VB</v>
      </c>
      <c r="BE2660">
        <v>2.8483999999999998</v>
      </c>
      <c r="BF2660">
        <v>0.31572</v>
      </c>
      <c r="BG2660">
        <v>0.77400000000000002</v>
      </c>
      <c r="BH2660">
        <v>126.546875</v>
      </c>
      <c r="BI2660">
        <f>VLOOKUP(BD2660,工作表1!$K$3:$L$1000,2,FALSE)</f>
        <v>1.75</v>
      </c>
      <c r="BJ2660" t="str">
        <f>VLOOKUP(BD2660,工作表1!$K$3:$M$1000,3,FALSE)</f>
        <v>2023/5/15</v>
      </c>
      <c r="BK2660">
        <f t="shared" si="1368"/>
        <v>0.38700000000000001</v>
      </c>
      <c r="BL2660">
        <f t="shared" si="1369"/>
        <v>1.363</v>
      </c>
      <c r="BM2660" s="43">
        <f t="shared" si="1386"/>
        <v>42505</v>
      </c>
      <c r="BN2660" s="43">
        <f t="shared" si="1370"/>
        <v>42643</v>
      </c>
      <c r="BO2660" s="45">
        <f t="shared" si="1387"/>
        <v>0.28365384615384615</v>
      </c>
      <c r="BP2660" s="45">
        <f t="shared" si="1388"/>
        <v>1.5350237091675445</v>
      </c>
      <c r="BQ2660" s="47">
        <f t="shared" si="1389"/>
        <v>98.969722208609639</v>
      </c>
      <c r="BR2660" s="47">
        <f t="shared" si="1390"/>
        <v>124.04877802960077</v>
      </c>
    </row>
    <row r="2661" spans="6:70" x14ac:dyDescent="0.25">
      <c r="F2661" s="2">
        <v>42471</v>
      </c>
      <c r="G2661">
        <v>0.3785</v>
      </c>
      <c r="H2661" s="43">
        <v>42510</v>
      </c>
      <c r="I2661">
        <v>1.6465000000000001</v>
      </c>
      <c r="L2661" s="2">
        <v>42381</v>
      </c>
      <c r="M2661" t="str">
        <v>912828M8</v>
      </c>
      <c r="N2661">
        <v>-1.0034000000000001</v>
      </c>
      <c r="O2661">
        <v>0.58304</v>
      </c>
      <c r="P2661">
        <v>0.7873</v>
      </c>
      <c r="Q2661">
        <v>127.828125</v>
      </c>
      <c r="R2661">
        <f>VLOOKUP(M2661,工作表1!$A$3:$B$1000,2,FALSE)</f>
        <v>2</v>
      </c>
      <c r="S2661" t="str">
        <f>VLOOKUP(M2661,工作表1!$A$3:$C$1000,3,FALSE)</f>
        <v>2022/11/30</v>
      </c>
      <c r="T2661">
        <f t="shared" si="1360"/>
        <v>0.38700000000000001</v>
      </c>
      <c r="U2661">
        <f t="shared" si="1359"/>
        <v>1.613</v>
      </c>
      <c r="V2661" s="43">
        <f t="shared" si="1371"/>
        <v>42521</v>
      </c>
      <c r="W2661" s="43">
        <f t="shared" si="1361"/>
        <v>42460</v>
      </c>
      <c r="X2661" s="45">
        <f t="shared" si="1372"/>
        <v>0.24175824175824176</v>
      </c>
      <c r="Y2661" s="45">
        <f t="shared" si="1373"/>
        <v>0.66915550203221441</v>
      </c>
      <c r="Z2661" s="47">
        <f t="shared" si="1374"/>
        <v>100.93539046215102</v>
      </c>
      <c r="AA2661" s="47">
        <f t="shared" si="1375"/>
        <v>127.08243074104533</v>
      </c>
      <c r="AB2661" s="45">
        <f t="shared" si="1376"/>
        <v>1.8726</v>
      </c>
      <c r="AC2661" s="2" t="str">
        <f t="shared" si="1362"/>
        <v>TY1</v>
      </c>
      <c r="AD2661">
        <f t="shared" si="1363"/>
        <v>127.828125</v>
      </c>
      <c r="AE2661">
        <f t="shared" si="1364"/>
        <v>127.265625</v>
      </c>
      <c r="AF2661" s="49">
        <f t="shared" si="1391"/>
        <v>0.5625</v>
      </c>
      <c r="AG2661" s="3">
        <f t="shared" si="1377"/>
        <v>127.08243074104533</v>
      </c>
      <c r="AH2661">
        <f t="shared" si="1378"/>
        <v>125.66675357040073</v>
      </c>
      <c r="AI2661" s="51">
        <f t="shared" si="1379"/>
        <v>1.4156771706445994</v>
      </c>
      <c r="AJ2661" s="52">
        <f t="shared" si="1380"/>
        <v>0.85317717064459941</v>
      </c>
      <c r="AK2661" s="2">
        <v>42381</v>
      </c>
      <c r="AL2661" t="str">
        <v>912828N3</v>
      </c>
      <c r="AM2661">
        <v>-4.0027999999999997</v>
      </c>
      <c r="AN2661">
        <v>0.70184000000000002</v>
      </c>
      <c r="AO2661">
        <v>0.79390000000000005</v>
      </c>
      <c r="AP2661">
        <v>127.265625</v>
      </c>
      <c r="AQ2661">
        <f>VLOOKUP(AL2661,工作表1!$F$3:$G$1000,2,FALSE)</f>
        <v>2.125</v>
      </c>
      <c r="AR2661" t="str">
        <f>VLOOKUP(AL2661,工作表1!$F$3:$H$1000,3,FALSE)</f>
        <v>2022/12/31</v>
      </c>
      <c r="AS2661">
        <f t="shared" si="1365"/>
        <v>0.38700000000000001</v>
      </c>
      <c r="AT2661">
        <f t="shared" si="1366"/>
        <v>1.738</v>
      </c>
      <c r="AU2661" s="43">
        <f t="shared" si="1381"/>
        <v>42551</v>
      </c>
      <c r="AV2661" s="43">
        <f t="shared" si="1367"/>
        <v>42551</v>
      </c>
      <c r="AW2661" s="45">
        <f t="shared" si="1382"/>
        <v>7.5892857142857137E-2</v>
      </c>
      <c r="AX2661" s="45">
        <f t="shared" si="1383"/>
        <v>1.0597969667318983</v>
      </c>
      <c r="AY2661" s="47">
        <f t="shared" si="1384"/>
        <v>101.68085326228088</v>
      </c>
      <c r="AZ2661" s="47">
        <f t="shared" si="1385"/>
        <v>125.66675357040073</v>
      </c>
      <c r="BA2661" s="43"/>
      <c r="BC2661" s="2">
        <v>42380</v>
      </c>
      <c r="BD2661" t="str">
        <v>912828VB</v>
      </c>
      <c r="BE2661">
        <v>2.6913999999999998</v>
      </c>
      <c r="BF2661">
        <v>0.32257000000000002</v>
      </c>
      <c r="BG2661">
        <v>0.77400000000000002</v>
      </c>
      <c r="BH2661">
        <v>126.0625</v>
      </c>
      <c r="BI2661">
        <f>VLOOKUP(BD2661,工作表1!$K$3:$L$1000,2,FALSE)</f>
        <v>1.75</v>
      </c>
      <c r="BJ2661" t="str">
        <f>VLOOKUP(BD2661,工作表1!$K$3:$M$1000,3,FALSE)</f>
        <v>2023/5/15</v>
      </c>
      <c r="BK2661">
        <f t="shared" si="1368"/>
        <v>0.38750000000000001</v>
      </c>
      <c r="BL2661">
        <f t="shared" si="1369"/>
        <v>1.3625</v>
      </c>
      <c r="BM2661" s="43">
        <f t="shared" si="1386"/>
        <v>42505</v>
      </c>
      <c r="BN2661" s="43">
        <f t="shared" si="1370"/>
        <v>42643</v>
      </c>
      <c r="BO2661" s="45">
        <f t="shared" si="1387"/>
        <v>0.27884615384615385</v>
      </c>
      <c r="BP2661" s="45">
        <f t="shared" si="1388"/>
        <v>1.5350105374077976</v>
      </c>
      <c r="BQ2661" s="47">
        <f t="shared" si="1389"/>
        <v>98.59288514852247</v>
      </c>
      <c r="BR2661" s="47">
        <f t="shared" si="1390"/>
        <v>123.54774609272287</v>
      </c>
    </row>
    <row r="2662" spans="6:70" x14ac:dyDescent="0.25">
      <c r="F2662" s="2">
        <v>42468</v>
      </c>
      <c r="G2662">
        <v>0.3805</v>
      </c>
      <c r="H2662" s="43">
        <v>42509</v>
      </c>
      <c r="I2662">
        <v>1.6632</v>
      </c>
      <c r="L2662" s="2">
        <v>42380</v>
      </c>
      <c r="M2662" t="str">
        <v>912828M8</v>
      </c>
      <c r="N2662">
        <v>-0.84040000000000004</v>
      </c>
      <c r="O2662">
        <v>0.55871999999999999</v>
      </c>
      <c r="P2662">
        <v>0.7873</v>
      </c>
      <c r="Q2662">
        <v>127.359375</v>
      </c>
      <c r="R2662">
        <f>VLOOKUP(M2662,工作表1!$A$3:$B$1000,2,FALSE)</f>
        <v>2</v>
      </c>
      <c r="S2662" t="str">
        <f>VLOOKUP(M2662,工作表1!$A$3:$C$1000,3,FALSE)</f>
        <v>2022/11/30</v>
      </c>
      <c r="T2662">
        <f t="shared" si="1360"/>
        <v>0.38750000000000001</v>
      </c>
      <c r="U2662">
        <f t="shared" si="1359"/>
        <v>1.6125</v>
      </c>
      <c r="V2662" s="43">
        <f t="shared" si="1371"/>
        <v>42521</v>
      </c>
      <c r="W2662" s="43">
        <f t="shared" si="1361"/>
        <v>42460</v>
      </c>
      <c r="X2662" s="45">
        <f t="shared" si="1372"/>
        <v>0.23626373626373626</v>
      </c>
      <c r="Y2662" s="45">
        <f t="shared" si="1373"/>
        <v>0.66914044859250343</v>
      </c>
      <c r="Z2662" s="47">
        <f t="shared" si="1374"/>
        <v>100.57305411894039</v>
      </c>
      <c r="AA2662" s="47">
        <f t="shared" si="1375"/>
        <v>126.60795827955211</v>
      </c>
      <c r="AB2662" s="45">
        <f t="shared" si="1376"/>
        <v>1.9419</v>
      </c>
      <c r="AC2662" s="2" t="str">
        <f t="shared" si="1362"/>
        <v>TY1</v>
      </c>
      <c r="AD2662">
        <f t="shared" si="1363"/>
        <v>127.359375</v>
      </c>
      <c r="AE2662">
        <f t="shared" si="1364"/>
        <v>126.78125</v>
      </c>
      <c r="AF2662" s="49">
        <f t="shared" si="1391"/>
        <v>0.578125</v>
      </c>
      <c r="AG2662" s="3">
        <f t="shared" si="1377"/>
        <v>126.60795827955211</v>
      </c>
      <c r="AH2662">
        <f t="shared" si="1378"/>
        <v>125.17559956971097</v>
      </c>
      <c r="AI2662" s="51">
        <f t="shared" si="1379"/>
        <v>1.4323587098411394</v>
      </c>
      <c r="AJ2662" s="52">
        <f t="shared" si="1380"/>
        <v>0.85423370984113944</v>
      </c>
      <c r="AK2662" s="2">
        <v>42380</v>
      </c>
      <c r="AL2662" t="str">
        <v>912828N3</v>
      </c>
      <c r="AM2662">
        <v>-3.8696999999999999</v>
      </c>
      <c r="AN2662">
        <v>0.69259000000000004</v>
      </c>
      <c r="AO2662">
        <v>0.79390000000000005</v>
      </c>
      <c r="AP2662">
        <v>126.78125</v>
      </c>
      <c r="AQ2662">
        <f>VLOOKUP(AL2662,工作表1!$F$3:$G$1000,2,FALSE)</f>
        <v>2.125</v>
      </c>
      <c r="AR2662" t="str">
        <f>VLOOKUP(AL2662,工作表1!$F$3:$H$1000,3,FALSE)</f>
        <v>2022/12/31</v>
      </c>
      <c r="AS2662">
        <f t="shared" si="1365"/>
        <v>0.38750000000000001</v>
      </c>
      <c r="AT2662">
        <f t="shared" si="1366"/>
        <v>1.7375</v>
      </c>
      <c r="AU2662" s="43">
        <f t="shared" si="1381"/>
        <v>42551</v>
      </c>
      <c r="AV2662" s="43">
        <f t="shared" si="1367"/>
        <v>42551</v>
      </c>
      <c r="AW2662" s="45">
        <f t="shared" si="1382"/>
        <v>7.0054945054945056E-2</v>
      </c>
      <c r="AX2662" s="45">
        <f t="shared" si="1383"/>
        <v>1.0597809724522054</v>
      </c>
      <c r="AY2662" s="47">
        <f t="shared" si="1384"/>
        <v>101.30201553796738</v>
      </c>
      <c r="AZ2662" s="47">
        <f t="shared" si="1385"/>
        <v>125.17559956971097</v>
      </c>
      <c r="BA2662" s="43"/>
      <c r="BC2662" s="2">
        <v>42377</v>
      </c>
      <c r="BD2662" t="str">
        <v>912828VB</v>
      </c>
      <c r="BE2662">
        <v>3.4211999999999998</v>
      </c>
      <c r="BF2662">
        <v>0.29137999999999997</v>
      </c>
      <c r="BG2662">
        <v>0.77400000000000002</v>
      </c>
      <c r="BH2662">
        <v>126.109375</v>
      </c>
      <c r="BI2662">
        <f>VLOOKUP(BD2662,工作表1!$K$3:$L$1000,2,FALSE)</f>
        <v>1.75</v>
      </c>
      <c r="BJ2662" t="str">
        <f>VLOOKUP(BD2662,工作表1!$K$3:$M$1000,3,FALSE)</f>
        <v>2023/5/15</v>
      </c>
      <c r="BK2662">
        <f t="shared" si="1368"/>
        <v>0.38500000000000001</v>
      </c>
      <c r="BL2662">
        <f t="shared" si="1369"/>
        <v>1.365</v>
      </c>
      <c r="BM2662" s="43">
        <f t="shared" si="1386"/>
        <v>42505</v>
      </c>
      <c r="BN2662" s="43">
        <f t="shared" si="1370"/>
        <v>42643</v>
      </c>
      <c r="BO2662" s="45">
        <f t="shared" si="1387"/>
        <v>0.27403846153846156</v>
      </c>
      <c r="BP2662" s="45">
        <f t="shared" si="1388"/>
        <v>1.5349973656480507</v>
      </c>
      <c r="BQ2662" s="47">
        <f t="shared" si="1389"/>
        <v>98.655820967675993</v>
      </c>
      <c r="BR2662" s="47">
        <f t="shared" si="1390"/>
        <v>123.61206814854758</v>
      </c>
    </row>
    <row r="2663" spans="6:70" x14ac:dyDescent="0.25">
      <c r="F2663" s="2">
        <v>42467</v>
      </c>
      <c r="G2663">
        <v>0.377</v>
      </c>
      <c r="H2663" s="43">
        <v>42508</v>
      </c>
      <c r="I2663">
        <v>1.6632</v>
      </c>
      <c r="L2663" s="2">
        <v>42377</v>
      </c>
      <c r="M2663" t="str">
        <v>912828M8</v>
      </c>
      <c r="N2663">
        <v>-1.1559999999999999</v>
      </c>
      <c r="O2663">
        <v>0.60121999999999998</v>
      </c>
      <c r="P2663">
        <v>0.7873</v>
      </c>
      <c r="Q2663">
        <v>127.40625</v>
      </c>
      <c r="R2663">
        <f>VLOOKUP(M2663,工作表1!$A$3:$B$1000,2,FALSE)</f>
        <v>2</v>
      </c>
      <c r="S2663" t="str">
        <f>VLOOKUP(M2663,工作表1!$A$3:$C$1000,3,FALSE)</f>
        <v>2022/11/30</v>
      </c>
      <c r="T2663">
        <f t="shared" si="1360"/>
        <v>0.38500000000000001</v>
      </c>
      <c r="U2663">
        <f t="shared" si="1359"/>
        <v>1.615</v>
      </c>
      <c r="V2663" s="43">
        <f t="shared" si="1371"/>
        <v>42521</v>
      </c>
      <c r="W2663" s="43">
        <f t="shared" si="1361"/>
        <v>42460</v>
      </c>
      <c r="X2663" s="45">
        <f t="shared" si="1372"/>
        <v>0.23076923076923078</v>
      </c>
      <c r="Y2663" s="45">
        <f t="shared" si="1373"/>
        <v>0.66912539515279246</v>
      </c>
      <c r="Z2663" s="47">
        <f t="shared" si="1374"/>
        <v>100.60384129212689</v>
      </c>
      <c r="AA2663" s="47">
        <f t="shared" si="1375"/>
        <v>126.63197384995047</v>
      </c>
      <c r="AB2663" s="45">
        <f t="shared" si="1376"/>
        <v>1.9014</v>
      </c>
      <c r="AC2663" s="2" t="str">
        <f t="shared" si="1362"/>
        <v>TY1</v>
      </c>
      <c r="AD2663">
        <f t="shared" si="1363"/>
        <v>127.40625</v>
      </c>
      <c r="AE2663">
        <f t="shared" si="1364"/>
        <v>126.828125</v>
      </c>
      <c r="AF2663" s="49">
        <f t="shared" si="1391"/>
        <v>0.578125</v>
      </c>
      <c r="AG2663" s="3">
        <f t="shared" si="1377"/>
        <v>126.63197384995047</v>
      </c>
      <c r="AH2663">
        <f t="shared" si="1378"/>
        <v>125.23916649988331</v>
      </c>
      <c r="AI2663" s="51">
        <f t="shared" si="1379"/>
        <v>1.3928073500671587</v>
      </c>
      <c r="AJ2663" s="52">
        <f t="shared" si="1380"/>
        <v>0.81468235006715872</v>
      </c>
      <c r="AK2663" s="2">
        <v>42377</v>
      </c>
      <c r="AL2663" t="str">
        <v>912828N3</v>
      </c>
      <c r="AM2663">
        <v>-3.2039</v>
      </c>
      <c r="AN2663">
        <v>0.64780000000000004</v>
      </c>
      <c r="AO2663">
        <v>0.79390000000000005</v>
      </c>
      <c r="AP2663">
        <v>126.828125</v>
      </c>
      <c r="AQ2663">
        <f>VLOOKUP(AL2663,工作表1!$F$3:$G$1000,2,FALSE)</f>
        <v>2.125</v>
      </c>
      <c r="AR2663" t="str">
        <f>VLOOKUP(AL2663,工作表1!$F$3:$H$1000,3,FALSE)</f>
        <v>2022/12/31</v>
      </c>
      <c r="AS2663">
        <f t="shared" si="1365"/>
        <v>0.38500000000000001</v>
      </c>
      <c r="AT2663">
        <f t="shared" si="1366"/>
        <v>1.74</v>
      </c>
      <c r="AU2663" s="43">
        <f t="shared" si="1381"/>
        <v>42551</v>
      </c>
      <c r="AV2663" s="43">
        <f t="shared" si="1367"/>
        <v>42551</v>
      </c>
      <c r="AW2663" s="45">
        <f t="shared" si="1382"/>
        <v>6.4217032967032961E-2</v>
      </c>
      <c r="AX2663" s="45">
        <f t="shared" si="1383"/>
        <v>1.0597649781725125</v>
      </c>
      <c r="AY2663" s="47">
        <f t="shared" si="1384"/>
        <v>101.36499298288751</v>
      </c>
      <c r="AZ2663" s="47">
        <f t="shared" si="1385"/>
        <v>125.23916649988331</v>
      </c>
      <c r="BA2663" s="43"/>
      <c r="BC2663" s="2">
        <v>42376</v>
      </c>
      <c r="BD2663" t="str">
        <v>912828VB</v>
      </c>
      <c r="BE2663">
        <v>4.2930999999999999</v>
      </c>
      <c r="BF2663">
        <v>0.25520999999999999</v>
      </c>
      <c r="BG2663">
        <v>0.77400000000000002</v>
      </c>
      <c r="BH2663">
        <v>125.796875</v>
      </c>
      <c r="BI2663">
        <f>VLOOKUP(BD2663,工作表1!$K$3:$L$1000,2,FALSE)</f>
        <v>1.75</v>
      </c>
      <c r="BJ2663" t="str">
        <f>VLOOKUP(BD2663,工作表1!$K$3:$M$1000,3,FALSE)</f>
        <v>2023/5/15</v>
      </c>
      <c r="BK2663">
        <f t="shared" si="1368"/>
        <v>0.38200000000000001</v>
      </c>
      <c r="BL2663">
        <f t="shared" si="1369"/>
        <v>1.3679999999999999</v>
      </c>
      <c r="BM2663" s="43">
        <f t="shared" si="1386"/>
        <v>42505</v>
      </c>
      <c r="BN2663" s="43">
        <f t="shared" si="1370"/>
        <v>42643</v>
      </c>
      <c r="BO2663" s="45">
        <f t="shared" si="1387"/>
        <v>0.25961538461538464</v>
      </c>
      <c r="BP2663" s="45">
        <f t="shared" si="1388"/>
        <v>1.5349578503688093</v>
      </c>
      <c r="BQ2663" s="47">
        <f t="shared" si="1389"/>
        <v>98.454576950782723</v>
      </c>
      <c r="BR2663" s="47">
        <f t="shared" si="1390"/>
        <v>123.30528004252405</v>
      </c>
    </row>
    <row r="2664" spans="6:70" x14ac:dyDescent="0.25">
      <c r="F2664" s="2">
        <v>42466</v>
      </c>
      <c r="G2664">
        <v>0.3795</v>
      </c>
      <c r="H2664" s="43">
        <v>42507</v>
      </c>
      <c r="I2664">
        <v>1.5797000000000001</v>
      </c>
      <c r="L2664" s="2">
        <v>42376</v>
      </c>
      <c r="M2664" t="str">
        <v>912828M8</v>
      </c>
      <c r="N2664">
        <v>-1.0906</v>
      </c>
      <c r="O2664">
        <v>0.58692999999999995</v>
      </c>
      <c r="P2664">
        <v>0.7873</v>
      </c>
      <c r="Q2664">
        <v>127.109375</v>
      </c>
      <c r="R2664">
        <f>VLOOKUP(M2664,工作表1!$A$3:$B$1000,2,FALSE)</f>
        <v>2</v>
      </c>
      <c r="S2664" t="str">
        <f>VLOOKUP(M2664,工作表1!$A$3:$C$1000,3,FALSE)</f>
        <v>2022/11/30</v>
      </c>
      <c r="T2664">
        <f t="shared" si="1360"/>
        <v>0.38200000000000001</v>
      </c>
      <c r="U2664">
        <f t="shared" si="1359"/>
        <v>1.6179999999999999</v>
      </c>
      <c r="V2664" s="43">
        <f t="shared" si="1371"/>
        <v>42521</v>
      </c>
      <c r="W2664" s="43">
        <f t="shared" si="1361"/>
        <v>42460</v>
      </c>
      <c r="X2664" s="45">
        <f t="shared" si="1372"/>
        <v>0.21428571428571427</v>
      </c>
      <c r="Y2664" s="45">
        <f t="shared" si="1373"/>
        <v>0.66908023483365953</v>
      </c>
      <c r="Z2664" s="47">
        <f t="shared" si="1374"/>
        <v>100.3885892952287</v>
      </c>
      <c r="AA2664" s="47">
        <f t="shared" si="1375"/>
        <v>126.31451294042787</v>
      </c>
      <c r="AB2664" s="45">
        <f t="shared" si="1376"/>
        <v>1.9398</v>
      </c>
      <c r="AC2664" s="2" t="str">
        <f t="shared" si="1362"/>
        <v>TY1</v>
      </c>
      <c r="AD2664">
        <f t="shared" si="1363"/>
        <v>127.109375</v>
      </c>
      <c r="AE2664">
        <f t="shared" si="1364"/>
        <v>126.515625</v>
      </c>
      <c r="AF2664" s="49">
        <f t="shared" si="1391"/>
        <v>0.59375</v>
      </c>
      <c r="AG2664" s="3">
        <f t="shared" si="1377"/>
        <v>126.31451294042787</v>
      </c>
      <c r="AH2664">
        <f t="shared" si="1378"/>
        <v>124.90385355914161</v>
      </c>
      <c r="AI2664" s="51">
        <f t="shared" si="1379"/>
        <v>1.4106593812862656</v>
      </c>
      <c r="AJ2664" s="52">
        <f t="shared" si="1380"/>
        <v>0.81690938128626556</v>
      </c>
      <c r="AK2664" s="2">
        <v>42376</v>
      </c>
      <c r="AL2664" t="str">
        <v>912828N3</v>
      </c>
      <c r="AM2664">
        <v>-3.2235</v>
      </c>
      <c r="AN2664">
        <v>0.64597000000000004</v>
      </c>
      <c r="AO2664">
        <v>0.79390000000000005</v>
      </c>
      <c r="AP2664">
        <v>126.515625</v>
      </c>
      <c r="AQ2664">
        <f>VLOOKUP(AL2664,工作表1!$F$3:$G$1000,2,FALSE)</f>
        <v>2.125</v>
      </c>
      <c r="AR2664" t="str">
        <f>VLOOKUP(AL2664,工作表1!$F$3:$H$1000,3,FALSE)</f>
        <v>2022/12/31</v>
      </c>
      <c r="AS2664">
        <f t="shared" si="1365"/>
        <v>0.38200000000000001</v>
      </c>
      <c r="AT2664">
        <f t="shared" si="1366"/>
        <v>1.7429999999999999</v>
      </c>
      <c r="AU2664" s="43">
        <f t="shared" si="1381"/>
        <v>42551</v>
      </c>
      <c r="AV2664" s="43">
        <f t="shared" si="1367"/>
        <v>42551</v>
      </c>
      <c r="AW2664" s="45">
        <f t="shared" si="1382"/>
        <v>4.6703296703296704E-2</v>
      </c>
      <c r="AX2664" s="45">
        <f t="shared" si="1383"/>
        <v>1.0597169953334338</v>
      </c>
      <c r="AY2664" s="47">
        <f t="shared" si="1384"/>
        <v>101.13423134973495</v>
      </c>
      <c r="AZ2664" s="47">
        <f t="shared" si="1385"/>
        <v>124.90385355914161</v>
      </c>
      <c r="BA2664" s="43"/>
      <c r="BC2664" s="2">
        <v>42375</v>
      </c>
      <c r="BD2664" t="str">
        <v>912828VB</v>
      </c>
      <c r="BE2664">
        <v>4.7005999999999997</v>
      </c>
      <c r="BF2664">
        <v>0.25801000000000002</v>
      </c>
      <c r="BG2664">
        <v>0.77400000000000002</v>
      </c>
      <c r="BH2664">
        <v>125.53125</v>
      </c>
      <c r="BI2664">
        <f>VLOOKUP(BD2664,工作表1!$K$3:$L$1000,2,FALSE)</f>
        <v>1.75</v>
      </c>
      <c r="BJ2664" t="str">
        <f>VLOOKUP(BD2664,工作表1!$K$3:$M$1000,3,FALSE)</f>
        <v>2023/5/15</v>
      </c>
      <c r="BK2664">
        <f t="shared" si="1368"/>
        <v>0.38300000000000001</v>
      </c>
      <c r="BL2664">
        <f t="shared" si="1369"/>
        <v>1.367</v>
      </c>
      <c r="BM2664" s="43">
        <f t="shared" si="1386"/>
        <v>42505</v>
      </c>
      <c r="BN2664" s="43">
        <f t="shared" si="1370"/>
        <v>42643</v>
      </c>
      <c r="BO2664" s="45">
        <f t="shared" si="1387"/>
        <v>0.25480769230769235</v>
      </c>
      <c r="BP2664" s="45">
        <f t="shared" si="1388"/>
        <v>1.5349446786090621</v>
      </c>
      <c r="BQ2664" s="47">
        <f t="shared" si="1389"/>
        <v>98.251413548848191</v>
      </c>
      <c r="BR2664" s="47">
        <f t="shared" si="1390"/>
        <v>123.02910281758612</v>
      </c>
    </row>
    <row r="2665" spans="6:70" x14ac:dyDescent="0.25">
      <c r="F2665" s="2">
        <v>42465</v>
      </c>
      <c r="G2665">
        <v>0.377</v>
      </c>
      <c r="H2665" s="43">
        <v>42506</v>
      </c>
      <c r="I2665">
        <v>1.5511999999999999</v>
      </c>
      <c r="L2665" s="2">
        <v>42375</v>
      </c>
      <c r="M2665" t="str">
        <v>912828M8</v>
      </c>
      <c r="N2665">
        <v>-0.28360000000000002</v>
      </c>
      <c r="O2665">
        <v>0.49781999999999998</v>
      </c>
      <c r="P2665">
        <v>0.7873</v>
      </c>
      <c r="Q2665">
        <v>126.859375</v>
      </c>
      <c r="R2665">
        <f>VLOOKUP(M2665,工作表1!$A$3:$B$1000,2,FALSE)</f>
        <v>2</v>
      </c>
      <c r="S2665" t="str">
        <f>VLOOKUP(M2665,工作表1!$A$3:$C$1000,3,FALSE)</f>
        <v>2022/11/30</v>
      </c>
      <c r="T2665">
        <f t="shared" si="1360"/>
        <v>0.38300000000000001</v>
      </c>
      <c r="U2665">
        <f t="shared" si="1359"/>
        <v>1.617</v>
      </c>
      <c r="V2665" s="43">
        <f t="shared" si="1371"/>
        <v>42521</v>
      </c>
      <c r="W2665" s="43">
        <f t="shared" si="1361"/>
        <v>42460</v>
      </c>
      <c r="X2665" s="45">
        <f t="shared" si="1372"/>
        <v>0.2087912087912088</v>
      </c>
      <c r="Y2665" s="45">
        <f t="shared" si="1373"/>
        <v>0.66906518139394855</v>
      </c>
      <c r="Z2665" s="47">
        <f t="shared" si="1374"/>
        <v>100.21722960386491</v>
      </c>
      <c r="AA2665" s="47">
        <f t="shared" si="1375"/>
        <v>126.08275148372198</v>
      </c>
      <c r="AB2665" s="45">
        <f t="shared" si="1376"/>
        <v>1.9757</v>
      </c>
      <c r="AC2665" s="2" t="str">
        <f t="shared" si="1362"/>
        <v>TY1</v>
      </c>
      <c r="AD2665">
        <f t="shared" si="1363"/>
        <v>126.859375</v>
      </c>
      <c r="AE2665">
        <f t="shared" si="1364"/>
        <v>126.25</v>
      </c>
      <c r="AF2665" s="49">
        <f t="shared" si="1391"/>
        <v>0.609375</v>
      </c>
      <c r="AG2665" s="3">
        <f t="shared" si="1377"/>
        <v>126.08275148372198</v>
      </c>
      <c r="AH2665">
        <f t="shared" si="1378"/>
        <v>124.6542616485476</v>
      </c>
      <c r="AI2665" s="51">
        <f t="shared" si="1379"/>
        <v>1.4284898351743749</v>
      </c>
      <c r="AJ2665" s="52">
        <f t="shared" si="1380"/>
        <v>0.81911483517437489</v>
      </c>
      <c r="AK2665" s="2">
        <v>42375</v>
      </c>
      <c r="AL2665" t="str">
        <v>912828N3</v>
      </c>
      <c r="AM2665">
        <v>-2.3216000000000001</v>
      </c>
      <c r="AN2665">
        <v>0.60777999999999999</v>
      </c>
      <c r="AO2665">
        <v>0.79390000000000005</v>
      </c>
      <c r="AP2665">
        <v>126.25</v>
      </c>
      <c r="AQ2665">
        <f>VLOOKUP(AL2665,工作表1!$F$3:$G$1000,2,FALSE)</f>
        <v>2.125</v>
      </c>
      <c r="AR2665" t="str">
        <f>VLOOKUP(AL2665,工作表1!$F$3:$H$1000,3,FALSE)</f>
        <v>2022/12/31</v>
      </c>
      <c r="AS2665">
        <f t="shared" si="1365"/>
        <v>0.38300000000000001</v>
      </c>
      <c r="AT2665">
        <f t="shared" si="1366"/>
        <v>1.742</v>
      </c>
      <c r="AU2665" s="43">
        <f t="shared" si="1381"/>
        <v>42551</v>
      </c>
      <c r="AV2665" s="43">
        <f t="shared" si="1367"/>
        <v>42551</v>
      </c>
      <c r="AW2665" s="45">
        <f t="shared" si="1382"/>
        <v>4.0865384615384616E-2</v>
      </c>
      <c r="AX2665" s="45">
        <f t="shared" si="1383"/>
        <v>1.0597010010537407</v>
      </c>
      <c r="AY2665" s="47">
        <f t="shared" si="1384"/>
        <v>100.94693365763736</v>
      </c>
      <c r="AZ2665" s="47">
        <f t="shared" si="1385"/>
        <v>124.6542616485476</v>
      </c>
      <c r="BA2665" s="43"/>
      <c r="BC2665" s="2">
        <v>42374</v>
      </c>
      <c r="BD2665" t="str">
        <v>912828VB</v>
      </c>
      <c r="BE2665">
        <v>3.3953000000000002</v>
      </c>
      <c r="BF2665">
        <v>0.31385000000000002</v>
      </c>
      <c r="BG2665">
        <v>0.77400000000000002</v>
      </c>
      <c r="BH2665">
        <v>124.890625</v>
      </c>
      <c r="BI2665">
        <f>VLOOKUP(BD2665,工作表1!$K$3:$L$1000,2,FALSE)</f>
        <v>1.75</v>
      </c>
      <c r="BJ2665" t="str">
        <f>VLOOKUP(BD2665,工作表1!$K$3:$M$1000,3,FALSE)</f>
        <v>2023/5/15</v>
      </c>
      <c r="BK2665">
        <f t="shared" si="1368"/>
        <v>0.38300000000000001</v>
      </c>
      <c r="BL2665">
        <f t="shared" si="1369"/>
        <v>1.367</v>
      </c>
      <c r="BM2665" s="43">
        <f t="shared" si="1386"/>
        <v>42505</v>
      </c>
      <c r="BN2665" s="43">
        <f t="shared" si="1370"/>
        <v>42643</v>
      </c>
      <c r="BO2665" s="45">
        <f t="shared" si="1387"/>
        <v>0.25</v>
      </c>
      <c r="BP2665" s="45">
        <f t="shared" si="1388"/>
        <v>1.534931506849315</v>
      </c>
      <c r="BQ2665" s="47">
        <f t="shared" si="1389"/>
        <v>97.719666907158228</v>
      </c>
      <c r="BR2665" s="47">
        <f t="shared" si="1390"/>
        <v>122.32744480628602</v>
      </c>
    </row>
    <row r="2666" spans="6:70" x14ac:dyDescent="0.25">
      <c r="F2666" s="2">
        <v>42464</v>
      </c>
      <c r="G2666">
        <v>0.38100000000000001</v>
      </c>
      <c r="H2666" s="43">
        <v>42503</v>
      </c>
      <c r="I2666">
        <v>1.4921</v>
      </c>
      <c r="L2666" s="2">
        <v>42374</v>
      </c>
      <c r="M2666" t="str">
        <v>912828M8</v>
      </c>
      <c r="N2666">
        <v>-1.0826</v>
      </c>
      <c r="O2666">
        <v>0.60340000000000005</v>
      </c>
      <c r="P2666">
        <v>0.7873</v>
      </c>
      <c r="Q2666">
        <v>126.25</v>
      </c>
      <c r="R2666">
        <f>VLOOKUP(M2666,工作表1!$A$3:$B$1000,2,FALSE)</f>
        <v>2</v>
      </c>
      <c r="S2666" t="str">
        <f>VLOOKUP(M2666,工作表1!$A$3:$C$1000,3,FALSE)</f>
        <v>2022/11/30</v>
      </c>
      <c r="T2666">
        <f t="shared" si="1360"/>
        <v>0.38300000000000001</v>
      </c>
      <c r="U2666">
        <f t="shared" si="1359"/>
        <v>1.617</v>
      </c>
      <c r="V2666" s="43">
        <f t="shared" si="1371"/>
        <v>42521</v>
      </c>
      <c r="W2666" s="43">
        <f t="shared" si="1361"/>
        <v>42460</v>
      </c>
      <c r="X2666" s="45">
        <f t="shared" si="1372"/>
        <v>0.2032967032967033</v>
      </c>
      <c r="Y2666" s="45">
        <f t="shared" si="1373"/>
        <v>0.66905012795423757</v>
      </c>
      <c r="Z2666" s="47">
        <f t="shared" si="1374"/>
        <v>99.716673458834293</v>
      </c>
      <c r="AA2666" s="47">
        <f t="shared" si="1375"/>
        <v>125.43256374831371</v>
      </c>
      <c r="AB2666" s="45">
        <f t="shared" si="1376"/>
        <v>2.0453999999999999</v>
      </c>
      <c r="AC2666" s="2" t="str">
        <f t="shared" si="1362"/>
        <v>TY1</v>
      </c>
      <c r="AD2666">
        <f t="shared" si="1363"/>
        <v>126.25</v>
      </c>
      <c r="AE2666">
        <f t="shared" si="1364"/>
        <v>125.609375</v>
      </c>
      <c r="AF2666" s="49">
        <f t="shared" si="1391"/>
        <v>0.640625</v>
      </c>
      <c r="AG2666" s="3">
        <f t="shared" si="1377"/>
        <v>125.43256374831371</v>
      </c>
      <c r="AH2666">
        <f t="shared" si="1378"/>
        <v>124.01022464495125</v>
      </c>
      <c r="AI2666" s="51">
        <f t="shared" si="1379"/>
        <v>1.4223391033624608</v>
      </c>
      <c r="AJ2666" s="52">
        <f t="shared" si="1380"/>
        <v>0.78171410336246083</v>
      </c>
      <c r="AK2666" s="2">
        <v>42374</v>
      </c>
      <c r="AL2666" t="str">
        <v>912828N3</v>
      </c>
      <c r="AM2666">
        <v>-2.2286000000000001</v>
      </c>
      <c r="AN2666">
        <v>0.60175999999999996</v>
      </c>
      <c r="AO2666">
        <v>0.79390000000000005</v>
      </c>
      <c r="AP2666">
        <v>125.609375</v>
      </c>
      <c r="AQ2666">
        <f>VLOOKUP(AL2666,工作表1!$F$3:$G$1000,2,FALSE)</f>
        <v>2.125</v>
      </c>
      <c r="AR2666" t="str">
        <f>VLOOKUP(AL2666,工作表1!$F$3:$H$1000,3,FALSE)</f>
        <v>2022/12/31</v>
      </c>
      <c r="AS2666">
        <f t="shared" si="1365"/>
        <v>0.38300000000000001</v>
      </c>
      <c r="AT2666">
        <f t="shared" si="1366"/>
        <v>1.742</v>
      </c>
      <c r="AU2666" s="43">
        <f t="shared" si="1381"/>
        <v>42551</v>
      </c>
      <c r="AV2666" s="43">
        <f t="shared" si="1367"/>
        <v>42551</v>
      </c>
      <c r="AW2666" s="45">
        <f t="shared" si="1382"/>
        <v>3.5027472527472528E-2</v>
      </c>
      <c r="AX2666" s="45">
        <f t="shared" si="1383"/>
        <v>1.059685006774048</v>
      </c>
      <c r="AY2666" s="47">
        <f t="shared" si="1384"/>
        <v>100.44696933953853</v>
      </c>
      <c r="AZ2666" s="47">
        <f t="shared" si="1385"/>
        <v>124.01022464495125</v>
      </c>
      <c r="BA2666" s="43"/>
      <c r="BC2666" s="2">
        <v>42373</v>
      </c>
      <c r="BD2666" t="str">
        <v>912828VB</v>
      </c>
      <c r="BE2666">
        <v>3.5586000000000002</v>
      </c>
      <c r="BF2666">
        <v>0.32228000000000001</v>
      </c>
      <c r="BG2666">
        <v>0.77400000000000002</v>
      </c>
      <c r="BH2666">
        <v>124.8125</v>
      </c>
      <c r="BI2666">
        <f>VLOOKUP(BD2666,工作表1!$K$3:$L$1000,2,FALSE)</f>
        <v>1.75</v>
      </c>
      <c r="BJ2666" t="str">
        <f>VLOOKUP(BD2666,工作表1!$K$3:$M$1000,3,FALSE)</f>
        <v>2023/5/15</v>
      </c>
      <c r="BK2666">
        <f t="shared" si="1368"/>
        <v>0.38200000000000001</v>
      </c>
      <c r="BL2666">
        <f t="shared" si="1369"/>
        <v>1.3679999999999999</v>
      </c>
      <c r="BM2666" s="43">
        <f t="shared" si="1386"/>
        <v>42505</v>
      </c>
      <c r="BN2666" s="43">
        <f t="shared" si="1370"/>
        <v>42643</v>
      </c>
      <c r="BO2666" s="45">
        <f t="shared" si="1387"/>
        <v>0.24519230769230771</v>
      </c>
      <c r="BP2666" s="45">
        <f t="shared" si="1388"/>
        <v>1.5349183350895679</v>
      </c>
      <c r="BQ2666" s="47">
        <f t="shared" si="1389"/>
        <v>97.654462094894015</v>
      </c>
      <c r="BR2666" s="47">
        <f t="shared" si="1390"/>
        <v>122.22758861307832</v>
      </c>
    </row>
    <row r="2667" spans="6:70" x14ac:dyDescent="0.25">
      <c r="F2667" s="2">
        <v>42461</v>
      </c>
      <c r="G2667">
        <v>0.38400000000000001</v>
      </c>
      <c r="H2667" s="43">
        <v>42502</v>
      </c>
      <c r="I2667">
        <v>1.5395000000000001</v>
      </c>
      <c r="L2667" s="2">
        <v>42373</v>
      </c>
      <c r="M2667" t="str">
        <v>912828M8</v>
      </c>
      <c r="N2667">
        <v>-0.74260000000000004</v>
      </c>
      <c r="O2667">
        <v>0.57228000000000001</v>
      </c>
      <c r="P2667">
        <v>0.7873</v>
      </c>
      <c r="Q2667">
        <v>126.15625</v>
      </c>
      <c r="R2667">
        <f>VLOOKUP(M2667,工作表1!$A$3:$B$1000,2,FALSE)</f>
        <v>2</v>
      </c>
      <c r="S2667" t="str">
        <f>VLOOKUP(M2667,工作表1!$A$3:$C$1000,3,FALSE)</f>
        <v>2022/11/30</v>
      </c>
      <c r="T2667">
        <f t="shared" si="1360"/>
        <v>0.38200000000000001</v>
      </c>
      <c r="U2667">
        <f t="shared" si="1359"/>
        <v>1.6179999999999999</v>
      </c>
      <c r="V2667" s="43">
        <f t="shared" si="1371"/>
        <v>42521</v>
      </c>
      <c r="W2667" s="43">
        <f t="shared" si="1361"/>
        <v>42460</v>
      </c>
      <c r="X2667" s="45">
        <f t="shared" si="1372"/>
        <v>0.19780219780219779</v>
      </c>
      <c r="Y2667" s="45">
        <f t="shared" si="1373"/>
        <v>0.6690350745145266</v>
      </c>
      <c r="Z2667" s="47">
        <f t="shared" si="1374"/>
        <v>99.649609568675658</v>
      </c>
      <c r="AA2667" s="47">
        <f t="shared" si="1375"/>
        <v>125.33267877676049</v>
      </c>
      <c r="AB2667" s="45">
        <f t="shared" si="1376"/>
        <v>2.0598000000000001</v>
      </c>
      <c r="AC2667" s="2" t="str">
        <f t="shared" si="1362"/>
        <v>TY1</v>
      </c>
      <c r="AD2667">
        <f t="shared" si="1363"/>
        <v>126.15625</v>
      </c>
      <c r="AE2667">
        <f t="shared" si="1364"/>
        <v>125.53125</v>
      </c>
      <c r="AF2667" s="49">
        <f t="shared" si="1391"/>
        <v>0.625</v>
      </c>
      <c r="AG2667" s="3">
        <f t="shared" si="1377"/>
        <v>125.33267877676049</v>
      </c>
      <c r="AH2667">
        <f t="shared" si="1378"/>
        <v>123.91008691148153</v>
      </c>
      <c r="AI2667" s="51">
        <f t="shared" si="1379"/>
        <v>1.4225918652789602</v>
      </c>
      <c r="AJ2667" s="52">
        <f t="shared" si="1380"/>
        <v>0.7975918652789602</v>
      </c>
      <c r="AK2667" s="2">
        <v>42373</v>
      </c>
      <c r="AL2667" t="str">
        <v>912828N3</v>
      </c>
      <c r="AM2667">
        <v>-2.1575000000000002</v>
      </c>
      <c r="AN2667">
        <v>0.61155999999999999</v>
      </c>
      <c r="AO2667">
        <v>0.79390000000000005</v>
      </c>
      <c r="AP2667">
        <v>125.53125</v>
      </c>
      <c r="AQ2667">
        <f>VLOOKUP(AL2667,工作表1!$F$3:$G$1000,2,FALSE)</f>
        <v>2.125</v>
      </c>
      <c r="AR2667" t="str">
        <f>VLOOKUP(AL2667,工作表1!$F$3:$H$1000,3,FALSE)</f>
        <v>2022/12/31</v>
      </c>
      <c r="AS2667">
        <f t="shared" si="1365"/>
        <v>0.38200000000000001</v>
      </c>
      <c r="AT2667">
        <f t="shared" si="1366"/>
        <v>1.7429999999999999</v>
      </c>
      <c r="AU2667" s="43">
        <f t="shared" si="1381"/>
        <v>42551</v>
      </c>
      <c r="AV2667" s="43">
        <f t="shared" si="1367"/>
        <v>42551</v>
      </c>
      <c r="AW2667" s="45">
        <f t="shared" si="1382"/>
        <v>2.918956043956044E-2</v>
      </c>
      <c r="AX2667" s="45">
        <f t="shared" si="1383"/>
        <v>1.0596690124943551</v>
      </c>
      <c r="AY2667" s="47">
        <f t="shared" si="1384"/>
        <v>100.37929831865991</v>
      </c>
      <c r="AZ2667" s="47">
        <f t="shared" si="1385"/>
        <v>123.91008691148153</v>
      </c>
      <c r="BA2667" s="43"/>
      <c r="BC2667" s="2">
        <v>42369</v>
      </c>
      <c r="BD2667" t="str">
        <v>912828VB</v>
      </c>
      <c r="BE2667">
        <v>1.2942</v>
      </c>
      <c r="BF2667">
        <v>0.41955999999999999</v>
      </c>
      <c r="BG2667">
        <v>0.77400000000000002</v>
      </c>
      <c r="BH2667">
        <v>124.65625</v>
      </c>
      <c r="BI2667">
        <f>VLOOKUP(BD2667,工作表1!$K$3:$L$1000,2,FALSE)</f>
        <v>1.75</v>
      </c>
      <c r="BJ2667" t="str">
        <f>VLOOKUP(BD2667,工作表1!$K$3:$M$1000,3,FALSE)</f>
        <v>2023/5/15</v>
      </c>
      <c r="BK2667">
        <f t="shared" si="1368"/>
        <v>0.38300000000000001</v>
      </c>
      <c r="BL2667">
        <f t="shared" si="1369"/>
        <v>1.367</v>
      </c>
      <c r="BM2667" s="43">
        <f t="shared" si="1386"/>
        <v>42505</v>
      </c>
      <c r="BN2667" s="43">
        <f t="shared" si="1370"/>
        <v>42643</v>
      </c>
      <c r="BO2667" s="45">
        <f t="shared" si="1387"/>
        <v>0.24038461538461542</v>
      </c>
      <c r="BP2667" s="45">
        <f t="shared" si="1388"/>
        <v>1.5349051633298207</v>
      </c>
      <c r="BQ2667" s="47">
        <f t="shared" si="1389"/>
        <v>97.46531399793669</v>
      </c>
      <c r="BR2667" s="47">
        <f t="shared" si="1390"/>
        <v>121.96952978389045</v>
      </c>
    </row>
    <row r="2668" spans="6:70" x14ac:dyDescent="0.25">
      <c r="F2668" s="2">
        <v>42460</v>
      </c>
      <c r="G2668">
        <v>0.38200000000000001</v>
      </c>
      <c r="H2668" s="43">
        <v>42501</v>
      </c>
      <c r="I2668">
        <v>1.5041</v>
      </c>
      <c r="L2668" s="2">
        <v>42369</v>
      </c>
      <c r="M2668" t="str">
        <v>912828M8</v>
      </c>
      <c r="N2668">
        <v>-8.3400000000000002E-2</v>
      </c>
      <c r="O2668">
        <v>0.48581999999999997</v>
      </c>
      <c r="P2668">
        <v>0.7873</v>
      </c>
      <c r="Q2668">
        <v>125.90625</v>
      </c>
      <c r="R2668">
        <f>VLOOKUP(M2668,工作表1!$A$3:$B$1000,2,FALSE)</f>
        <v>2</v>
      </c>
      <c r="S2668" t="str">
        <f>VLOOKUP(M2668,工作表1!$A$3:$C$1000,3,FALSE)</f>
        <v>2022/11/30</v>
      </c>
      <c r="T2668">
        <f t="shared" si="1360"/>
        <v>0.38300000000000001</v>
      </c>
      <c r="U2668">
        <f t="shared" si="1359"/>
        <v>1.617</v>
      </c>
      <c r="V2668" s="43">
        <f t="shared" si="1371"/>
        <v>42521</v>
      </c>
      <c r="W2668" s="43">
        <f t="shared" si="1361"/>
        <v>42460</v>
      </c>
      <c r="X2668" s="45">
        <f t="shared" si="1372"/>
        <v>0.19230769230769232</v>
      </c>
      <c r="Y2668" s="45">
        <f t="shared" si="1373"/>
        <v>0.66902002107481562</v>
      </c>
      <c r="Z2668" s="47">
        <f t="shared" si="1374"/>
        <v>99.478957091687192</v>
      </c>
      <c r="AA2668" s="47">
        <f t="shared" si="1375"/>
        <v>125.1018261828879</v>
      </c>
      <c r="AB2668" s="45">
        <f t="shared" si="1376"/>
        <v>2.0912000000000002</v>
      </c>
      <c r="AC2668" s="2" t="str">
        <f t="shared" si="1362"/>
        <v>TY2</v>
      </c>
      <c r="AD2668">
        <f t="shared" si="1363"/>
        <v>125.375</v>
      </c>
      <c r="AE2668">
        <f t="shared" si="1364"/>
        <v>124.359375</v>
      </c>
      <c r="AF2668" s="49">
        <f t="shared" si="1391"/>
        <v>1.015625</v>
      </c>
      <c r="AG2668" s="3">
        <f t="shared" si="1377"/>
        <v>123.65785845382152</v>
      </c>
      <c r="AH2668">
        <f t="shared" si="1378"/>
        <v>121.57426457471556</v>
      </c>
      <c r="AI2668" s="51">
        <f t="shared" si="1379"/>
        <v>2.0835938791059618</v>
      </c>
      <c r="AJ2668" s="52">
        <f t="shared" si="1380"/>
        <v>1.0679688791059618</v>
      </c>
      <c r="AK2668" s="2">
        <v>42369</v>
      </c>
      <c r="AL2668" t="str">
        <v>912828N3</v>
      </c>
      <c r="AM2668">
        <v>-4.3470000000000004</v>
      </c>
      <c r="AN2668">
        <v>0.74912000000000001</v>
      </c>
      <c r="AO2668">
        <v>0.79390000000000005</v>
      </c>
      <c r="AP2668">
        <v>125.375</v>
      </c>
      <c r="AQ2668">
        <f>VLOOKUP(AL2668,工作表1!$F$3:$G$1000,2,FALSE)</f>
        <v>2.125</v>
      </c>
      <c r="AR2668" t="str">
        <f>VLOOKUP(AL2668,工作表1!$F$3:$H$1000,3,FALSE)</f>
        <v>2022/12/31</v>
      </c>
      <c r="AS2668">
        <f t="shared" si="1365"/>
        <v>0.38300000000000001</v>
      </c>
      <c r="AT2668">
        <f t="shared" si="1366"/>
        <v>1.742</v>
      </c>
      <c r="AU2668" s="43">
        <f t="shared" si="1381"/>
        <v>42551</v>
      </c>
      <c r="AV2668" s="43">
        <f t="shared" si="1367"/>
        <v>42551</v>
      </c>
      <c r="AW2668" s="45">
        <f t="shared" si="1382"/>
        <v>2.3351648351648352E-2</v>
      </c>
      <c r="AX2668" s="45">
        <f t="shared" si="1383"/>
        <v>1.059653018214662</v>
      </c>
      <c r="AY2668" s="47">
        <f t="shared" si="1384"/>
        <v>100.18989913851327</v>
      </c>
      <c r="AZ2668" s="47">
        <f t="shared" si="1385"/>
        <v>123.65785845382152</v>
      </c>
      <c r="BA2668" s="43"/>
      <c r="BC2668" s="2">
        <v>42368</v>
      </c>
      <c r="BD2668" t="str">
        <v>912828VB</v>
      </c>
      <c r="BE2668">
        <v>2.2621000000000002</v>
      </c>
      <c r="BF2668">
        <v>0.48923</v>
      </c>
      <c r="BG2668">
        <v>0.77400000000000002</v>
      </c>
      <c r="BH2668">
        <v>124.359375</v>
      </c>
      <c r="BI2668">
        <f>VLOOKUP(BD2668,工作表1!$K$3:$L$1000,2,FALSE)</f>
        <v>1.75</v>
      </c>
      <c r="BJ2668" t="str">
        <f>VLOOKUP(BD2668,工作表1!$K$3:$M$1000,3,FALSE)</f>
        <v>2023/5/15</v>
      </c>
      <c r="BK2668">
        <f t="shared" si="1368"/>
        <v>0.38600000000000001</v>
      </c>
      <c r="BL2668">
        <f t="shared" si="1369"/>
        <v>1.3639999999999999</v>
      </c>
      <c r="BM2668" s="43">
        <f t="shared" si="1386"/>
        <v>42505</v>
      </c>
      <c r="BN2668" s="43">
        <f t="shared" si="1370"/>
        <v>42643</v>
      </c>
      <c r="BO2668" s="45">
        <f t="shared" si="1387"/>
        <v>0.22115384615384615</v>
      </c>
      <c r="BP2668" s="45">
        <f t="shared" si="1388"/>
        <v>1.5348524762908324</v>
      </c>
      <c r="BQ2668" s="47">
        <f t="shared" si="1389"/>
        <v>97.202442028927265</v>
      </c>
      <c r="BR2668" s="47">
        <f t="shared" si="1390"/>
        <v>121.57426457471556</v>
      </c>
    </row>
    <row r="2669" spans="6:70" x14ac:dyDescent="0.25">
      <c r="F2669" s="2">
        <v>42459</v>
      </c>
      <c r="G2669">
        <v>0.38100000000000001</v>
      </c>
      <c r="H2669" s="43">
        <v>42500</v>
      </c>
      <c r="I2669">
        <v>1.5229999999999999</v>
      </c>
      <c r="L2669" s="2">
        <v>42368</v>
      </c>
      <c r="M2669" t="str">
        <v>912828M8</v>
      </c>
      <c r="N2669">
        <v>-0.2611</v>
      </c>
      <c r="O2669">
        <v>0.61748000000000003</v>
      </c>
      <c r="P2669">
        <v>0.7873</v>
      </c>
      <c r="Q2669">
        <v>125.609375</v>
      </c>
      <c r="R2669">
        <f>VLOOKUP(M2669,工作表1!$A$3:$B$1000,2,FALSE)</f>
        <v>2</v>
      </c>
      <c r="S2669" t="str">
        <f>VLOOKUP(M2669,工作表1!$A$3:$C$1000,3,FALSE)</f>
        <v>2022/11/30</v>
      </c>
      <c r="T2669">
        <f t="shared" si="1360"/>
        <v>0.38600000000000001</v>
      </c>
      <c r="U2669">
        <f t="shared" si="1359"/>
        <v>1.6139999999999999</v>
      </c>
      <c r="V2669" s="43">
        <f t="shared" si="1371"/>
        <v>42521</v>
      </c>
      <c r="W2669" s="43">
        <f t="shared" si="1361"/>
        <v>42460</v>
      </c>
      <c r="X2669" s="45">
        <f t="shared" si="1372"/>
        <v>0.17032967032967034</v>
      </c>
      <c r="Y2669" s="45">
        <f t="shared" si="1373"/>
        <v>0.66895980731597171</v>
      </c>
      <c r="Z2669" s="47">
        <f t="shared" si="1374"/>
        <v>99.232328262001147</v>
      </c>
      <c r="AA2669" s="47">
        <f t="shared" si="1375"/>
        <v>124.73193270825566</v>
      </c>
      <c r="AB2669" s="45">
        <f t="shared" si="1376"/>
        <v>2.1097000000000001</v>
      </c>
      <c r="AC2669" s="2" t="str">
        <f t="shared" si="1362"/>
        <v>TY2</v>
      </c>
      <c r="AD2669">
        <f t="shared" si="1363"/>
        <v>125.078125</v>
      </c>
      <c r="AE2669">
        <f t="shared" si="1364"/>
        <v>124.40625</v>
      </c>
      <c r="AF2669" s="49">
        <f t="shared" si="1391"/>
        <v>0.671875</v>
      </c>
      <c r="AG2669" s="3">
        <f t="shared" si="1377"/>
        <v>123.37914929111949</v>
      </c>
      <c r="AH2669">
        <f t="shared" si="1378"/>
        <v>121.61139549450273</v>
      </c>
      <c r="AI2669" s="51">
        <f t="shared" si="1379"/>
        <v>1.7677537966167591</v>
      </c>
      <c r="AJ2669" s="52">
        <f t="shared" si="1380"/>
        <v>1.0958787966167591</v>
      </c>
      <c r="AK2669" s="2">
        <v>42368</v>
      </c>
      <c r="AL2669" t="str">
        <v>912828UN</v>
      </c>
      <c r="AM2669">
        <v>0.8085</v>
      </c>
      <c r="AN2669">
        <v>0.53461999999999998</v>
      </c>
      <c r="AO2669">
        <v>0.7873</v>
      </c>
      <c r="AP2669">
        <v>125.078125</v>
      </c>
      <c r="AQ2669">
        <f>VLOOKUP(AL2669,工作表1!$F$3:$G$1000,2,FALSE)</f>
        <v>2</v>
      </c>
      <c r="AR2669" t="str">
        <f>VLOOKUP(AL2669,工作表1!$F$3:$H$1000,3,FALSE)</f>
        <v>2023/2/15</v>
      </c>
      <c r="AS2669">
        <f t="shared" si="1365"/>
        <v>0.38600000000000001</v>
      </c>
      <c r="AT2669">
        <f t="shared" si="1366"/>
        <v>1.6139999999999999</v>
      </c>
      <c r="AU2669" s="43">
        <f t="shared" si="1381"/>
        <v>42415</v>
      </c>
      <c r="AV2669" s="43">
        <f t="shared" si="1367"/>
        <v>42551</v>
      </c>
      <c r="AW2669" s="45">
        <f t="shared" si="1382"/>
        <v>0.75</v>
      </c>
      <c r="AX2669" s="45">
        <f t="shared" si="1383"/>
        <v>1.7472602739726026</v>
      </c>
      <c r="AY2669" s="47">
        <f t="shared" si="1384"/>
        <v>99.198159518481333</v>
      </c>
      <c r="AZ2669" s="47">
        <f t="shared" si="1385"/>
        <v>123.37914929111949</v>
      </c>
      <c r="BA2669" s="43"/>
      <c r="BC2669" s="2">
        <v>42367</v>
      </c>
      <c r="BD2669" t="str">
        <v>912828VB</v>
      </c>
      <c r="BE2669">
        <v>2.504</v>
      </c>
      <c r="BF2669">
        <v>0.47943000000000002</v>
      </c>
      <c r="BG2669">
        <v>0.77400000000000002</v>
      </c>
      <c r="BH2669">
        <v>124.40625</v>
      </c>
      <c r="BI2669">
        <f>VLOOKUP(BD2669,工作表1!$K$3:$L$1000,2,FALSE)</f>
        <v>1.75</v>
      </c>
      <c r="BJ2669" t="str">
        <f>VLOOKUP(BD2669,工作表1!$K$3:$M$1000,3,FALSE)</f>
        <v>2023/5/15</v>
      </c>
      <c r="BK2669">
        <f t="shared" si="1368"/>
        <v>0.377</v>
      </c>
      <c r="BL2669">
        <f t="shared" si="1369"/>
        <v>1.373</v>
      </c>
      <c r="BM2669" s="43">
        <f t="shared" si="1386"/>
        <v>42505</v>
      </c>
      <c r="BN2669" s="43">
        <f t="shared" si="1370"/>
        <v>42643</v>
      </c>
      <c r="BO2669" s="45">
        <f t="shared" si="1387"/>
        <v>0.21634615384615385</v>
      </c>
      <c r="BP2669" s="45">
        <f t="shared" si="1388"/>
        <v>1.5348393045310855</v>
      </c>
      <c r="BQ2669" s="47">
        <f t="shared" si="1389"/>
        <v>97.24938468656552</v>
      </c>
      <c r="BR2669" s="47">
        <f t="shared" si="1390"/>
        <v>121.61139549450273</v>
      </c>
    </row>
    <row r="2670" spans="6:70" x14ac:dyDescent="0.25">
      <c r="F2670" s="2">
        <v>42458</v>
      </c>
      <c r="G2670">
        <v>0.38200000000000001</v>
      </c>
      <c r="H2670" s="43">
        <v>42499</v>
      </c>
      <c r="I2670">
        <v>1.5088999999999999</v>
      </c>
      <c r="L2670" s="2">
        <v>42367</v>
      </c>
      <c r="M2670" t="str">
        <v>912828M8</v>
      </c>
      <c r="N2670">
        <v>-0.56399999999999995</v>
      </c>
      <c r="O2670">
        <v>0.65437000000000001</v>
      </c>
      <c r="P2670">
        <v>0.7873</v>
      </c>
      <c r="Q2670">
        <v>125.65625</v>
      </c>
      <c r="R2670">
        <f>VLOOKUP(M2670,工作表1!$A$3:$B$1000,2,FALSE)</f>
        <v>2</v>
      </c>
      <c r="S2670" t="str">
        <f>VLOOKUP(M2670,工作表1!$A$3:$C$1000,3,FALSE)</f>
        <v>2022/11/30</v>
      </c>
      <c r="T2670">
        <f t="shared" si="1360"/>
        <v>0.377</v>
      </c>
      <c r="U2670">
        <f t="shared" si="1359"/>
        <v>1.623</v>
      </c>
      <c r="V2670" s="43">
        <f t="shared" si="1371"/>
        <v>42521</v>
      </c>
      <c r="W2670" s="43">
        <f t="shared" si="1361"/>
        <v>42460</v>
      </c>
      <c r="X2670" s="45">
        <f t="shared" si="1372"/>
        <v>0.16483516483516483</v>
      </c>
      <c r="Y2670" s="45">
        <f t="shared" si="1373"/>
        <v>0.66894475387626073</v>
      </c>
      <c r="Z2670" s="47">
        <f t="shared" si="1374"/>
        <v>99.263388891382405</v>
      </c>
      <c r="AA2670" s="47">
        <f t="shared" si="1375"/>
        <v>124.75407459020443</v>
      </c>
      <c r="AB2670" s="45">
        <f t="shared" si="1376"/>
        <v>2.1145999999999998</v>
      </c>
      <c r="AC2670" s="2" t="str">
        <f t="shared" si="1362"/>
        <v>TY2</v>
      </c>
      <c r="AD2670">
        <f t="shared" si="1363"/>
        <v>125.125</v>
      </c>
      <c r="AE2670">
        <f t="shared" si="1364"/>
        <v>125.015625</v>
      </c>
      <c r="AF2670" s="49">
        <f t="shared" si="1391"/>
        <v>0.109375</v>
      </c>
      <c r="AG2670" s="3">
        <f t="shared" si="1377"/>
        <v>123.41868360488324</v>
      </c>
      <c r="AH2670">
        <f t="shared" si="1378"/>
        <v>122.21679675985256</v>
      </c>
      <c r="AI2670" s="51">
        <f t="shared" si="1379"/>
        <v>1.2018868450306854</v>
      </c>
      <c r="AJ2670" s="52">
        <f t="shared" si="1380"/>
        <v>1.0925118450306854</v>
      </c>
      <c r="AK2670" s="2">
        <v>42367</v>
      </c>
      <c r="AL2670" t="str">
        <v>912828UN</v>
      </c>
      <c r="AM2670">
        <v>1.0096000000000001</v>
      </c>
      <c r="AN2670">
        <v>0.52246999999999999</v>
      </c>
      <c r="AO2670">
        <v>0.7873</v>
      </c>
      <c r="AP2670">
        <v>125.125</v>
      </c>
      <c r="AQ2670">
        <f>VLOOKUP(AL2670,工作表1!$F$3:$G$1000,2,FALSE)</f>
        <v>2</v>
      </c>
      <c r="AR2670" t="str">
        <f>VLOOKUP(AL2670,工作表1!$F$3:$H$1000,3,FALSE)</f>
        <v>2023/2/15</v>
      </c>
      <c r="AS2670">
        <f t="shared" si="1365"/>
        <v>0.377</v>
      </c>
      <c r="AT2670">
        <f t="shared" si="1366"/>
        <v>1.623</v>
      </c>
      <c r="AU2670" s="43">
        <f t="shared" si="1381"/>
        <v>42415</v>
      </c>
      <c r="AV2670" s="43">
        <f t="shared" si="1367"/>
        <v>42551</v>
      </c>
      <c r="AW2670" s="45">
        <f t="shared" si="1382"/>
        <v>0.74456521739130432</v>
      </c>
      <c r="AX2670" s="45">
        <f t="shared" si="1383"/>
        <v>1.7473049434187016</v>
      </c>
      <c r="AY2670" s="47">
        <f t="shared" si="1384"/>
        <v>99.245188209430509</v>
      </c>
      <c r="AZ2670" s="47">
        <f t="shared" si="1385"/>
        <v>123.41868360488324</v>
      </c>
      <c r="BA2670" s="43"/>
      <c r="BC2670" s="2">
        <v>42366</v>
      </c>
      <c r="BD2670" t="str">
        <v>912828VB</v>
      </c>
      <c r="BE2670">
        <v>2.8765999999999998</v>
      </c>
      <c r="BF2670">
        <v>0.46475</v>
      </c>
      <c r="BG2670">
        <v>0.77400000000000002</v>
      </c>
      <c r="BH2670">
        <v>125.015625</v>
      </c>
      <c r="BI2670">
        <f>VLOOKUP(BD2670,工作表1!$K$3:$L$1000,2,FALSE)</f>
        <v>1.75</v>
      </c>
      <c r="BJ2670" t="str">
        <f>VLOOKUP(BD2670,工作表1!$K$3:$M$1000,3,FALSE)</f>
        <v>2023/5/15</v>
      </c>
      <c r="BK2670">
        <f t="shared" si="1368"/>
        <v>0.376</v>
      </c>
      <c r="BL2670">
        <f t="shared" si="1369"/>
        <v>1.3740000000000001</v>
      </c>
      <c r="BM2670" s="43">
        <f t="shared" si="1386"/>
        <v>42505</v>
      </c>
      <c r="BN2670" s="43">
        <f t="shared" si="1370"/>
        <v>42643</v>
      </c>
      <c r="BO2670" s="45">
        <f t="shared" si="1387"/>
        <v>0.21153846153846154</v>
      </c>
      <c r="BP2670" s="45">
        <f t="shared" si="1388"/>
        <v>1.5348261327713382</v>
      </c>
      <c r="BQ2670" s="47">
        <f t="shared" si="1389"/>
        <v>97.730085258335919</v>
      </c>
      <c r="BR2670" s="47">
        <f t="shared" si="1390"/>
        <v>122.21679675985256</v>
      </c>
    </row>
    <row r="2671" spans="6:70" x14ac:dyDescent="0.25">
      <c r="F2671" s="2">
        <v>42457</v>
      </c>
      <c r="G2671">
        <v>0.39100000000000001</v>
      </c>
      <c r="H2671" s="43">
        <v>42496</v>
      </c>
      <c r="I2671">
        <v>1.5443</v>
      </c>
      <c r="L2671" s="2">
        <v>42366</v>
      </c>
      <c r="M2671" t="str">
        <v>912828M8</v>
      </c>
      <c r="N2671">
        <v>-0.51639999999999997</v>
      </c>
      <c r="O2671">
        <v>0.64751999999999998</v>
      </c>
      <c r="P2671">
        <v>0.7873</v>
      </c>
      <c r="Q2671">
        <v>126.265625</v>
      </c>
      <c r="R2671">
        <f>VLOOKUP(M2671,工作表1!$A$3:$B$1000,2,FALSE)</f>
        <v>2</v>
      </c>
      <c r="S2671" t="str">
        <f>VLOOKUP(M2671,工作表1!$A$3:$C$1000,3,FALSE)</f>
        <v>2022/11/30</v>
      </c>
      <c r="T2671">
        <f t="shared" si="1360"/>
        <v>0.376</v>
      </c>
      <c r="U2671">
        <f t="shared" si="1359"/>
        <v>1.6240000000000001</v>
      </c>
      <c r="V2671" s="43">
        <f t="shared" si="1371"/>
        <v>42521</v>
      </c>
      <c r="W2671" s="43">
        <f t="shared" si="1361"/>
        <v>42460</v>
      </c>
      <c r="X2671" s="45">
        <f t="shared" si="1372"/>
        <v>0.15934065934065933</v>
      </c>
      <c r="Y2671" s="45">
        <f t="shared" si="1373"/>
        <v>0.66892970043654976</v>
      </c>
      <c r="Z2671" s="47">
        <f t="shared" si="1374"/>
        <v>99.742419437085672</v>
      </c>
      <c r="AA2671" s="47">
        <f t="shared" si="1375"/>
        <v>125.34777316336199</v>
      </c>
      <c r="AB2671" s="45">
        <f t="shared" si="1376"/>
        <v>2.0436999999999999</v>
      </c>
      <c r="AC2671" s="2" t="str">
        <f t="shared" si="1362"/>
        <v>TY2</v>
      </c>
      <c r="AD2671">
        <f t="shared" si="1363"/>
        <v>125.734375</v>
      </c>
      <c r="AE2671">
        <f t="shared" si="1364"/>
        <v>124.921875</v>
      </c>
      <c r="AF2671" s="49">
        <f t="shared" si="1391"/>
        <v>0.8125</v>
      </c>
      <c r="AG2671" s="3">
        <f t="shared" si="1377"/>
        <v>124.03396869943768</v>
      </c>
      <c r="AH2671">
        <f t="shared" si="1378"/>
        <v>122.09593677125621</v>
      </c>
      <c r="AI2671" s="51">
        <f t="shared" si="1379"/>
        <v>1.9380319281814735</v>
      </c>
      <c r="AJ2671" s="52">
        <f t="shared" si="1380"/>
        <v>1.1255319281814735</v>
      </c>
      <c r="AK2671" s="2">
        <v>42366</v>
      </c>
      <c r="AL2671" t="str">
        <v>912828UN</v>
      </c>
      <c r="AM2671">
        <v>1.5826</v>
      </c>
      <c r="AN2671">
        <v>0.48798999999999998</v>
      </c>
      <c r="AO2671">
        <v>0.7873</v>
      </c>
      <c r="AP2671">
        <v>125.734375</v>
      </c>
      <c r="AQ2671">
        <f>VLOOKUP(AL2671,工作表1!$F$3:$G$1000,2,FALSE)</f>
        <v>2</v>
      </c>
      <c r="AR2671" t="str">
        <f>VLOOKUP(AL2671,工作表1!$F$3:$H$1000,3,FALSE)</f>
        <v>2023/2/15</v>
      </c>
      <c r="AS2671">
        <f t="shared" si="1365"/>
        <v>0.376</v>
      </c>
      <c r="AT2671">
        <f t="shared" si="1366"/>
        <v>1.6240000000000001</v>
      </c>
      <c r="AU2671" s="43">
        <f t="shared" si="1381"/>
        <v>42415</v>
      </c>
      <c r="AV2671" s="43">
        <f t="shared" si="1367"/>
        <v>42551</v>
      </c>
      <c r="AW2671" s="45">
        <f t="shared" si="1382"/>
        <v>0.73913043478260865</v>
      </c>
      <c r="AX2671" s="45">
        <f t="shared" si="1383"/>
        <v>1.7473496128648005</v>
      </c>
      <c r="AY2671" s="47">
        <f t="shared" si="1384"/>
        <v>99.741466601207321</v>
      </c>
      <c r="AZ2671" s="47">
        <f t="shared" si="1385"/>
        <v>124.03396869943768</v>
      </c>
      <c r="BA2671" s="43"/>
      <c r="BC2671" s="2">
        <v>42362</v>
      </c>
      <c r="BD2671" t="str">
        <v>912828VB</v>
      </c>
      <c r="BE2671">
        <v>2.5838000000000001</v>
      </c>
      <c r="BF2671">
        <v>0.47728999999999999</v>
      </c>
      <c r="BG2671">
        <v>0.77400000000000002</v>
      </c>
      <c r="BH2671">
        <v>124.921875</v>
      </c>
      <c r="BI2671">
        <f>VLOOKUP(BD2671,工作表1!$K$3:$L$1000,2,FALSE)</f>
        <v>1.75</v>
      </c>
      <c r="BJ2671" t="str">
        <f>VLOOKUP(BD2671,工作表1!$K$3:$M$1000,3,FALSE)</f>
        <v>2023/5/15</v>
      </c>
      <c r="BK2671">
        <f t="shared" si="1368"/>
        <v>0.371</v>
      </c>
      <c r="BL2671">
        <f t="shared" si="1369"/>
        <v>1.379</v>
      </c>
      <c r="BM2671" s="43">
        <f t="shared" si="1386"/>
        <v>42505</v>
      </c>
      <c r="BN2671" s="43">
        <f t="shared" si="1370"/>
        <v>42643</v>
      </c>
      <c r="BO2671" s="45">
        <f t="shared" si="1387"/>
        <v>0.20673076923076922</v>
      </c>
      <c r="BP2671" s="45">
        <f t="shared" si="1388"/>
        <v>1.534812961011591</v>
      </c>
      <c r="BQ2671" s="47">
        <f t="shared" si="1389"/>
        <v>97.651742952885343</v>
      </c>
      <c r="BR2671" s="47">
        <f t="shared" si="1390"/>
        <v>122.09593677125621</v>
      </c>
    </row>
    <row r="2672" spans="6:70" x14ac:dyDescent="0.25">
      <c r="F2672" s="2">
        <v>42454</v>
      </c>
      <c r="G2672">
        <v>0.39750000000000002</v>
      </c>
      <c r="H2672" s="43">
        <v>42495</v>
      </c>
      <c r="I2672">
        <v>1.5161</v>
      </c>
      <c r="L2672" s="2">
        <v>42362</v>
      </c>
      <c r="M2672" t="str">
        <v>912828M8</v>
      </c>
      <c r="N2672">
        <v>-0.78149999999999997</v>
      </c>
      <c r="O2672">
        <v>0.67869000000000002</v>
      </c>
      <c r="P2672">
        <v>0.7873</v>
      </c>
      <c r="Q2672">
        <v>126.171875</v>
      </c>
      <c r="R2672">
        <f>VLOOKUP(M2672,工作表1!$A$3:$B$1000,2,FALSE)</f>
        <v>2</v>
      </c>
      <c r="S2672" t="str">
        <f>VLOOKUP(M2672,工作表1!$A$3:$C$1000,3,FALSE)</f>
        <v>2022/11/30</v>
      </c>
      <c r="T2672">
        <f t="shared" si="1360"/>
        <v>0.371</v>
      </c>
      <c r="U2672">
        <f t="shared" si="1359"/>
        <v>1.629</v>
      </c>
      <c r="V2672" s="43">
        <f t="shared" si="1371"/>
        <v>42521</v>
      </c>
      <c r="W2672" s="43">
        <f t="shared" si="1361"/>
        <v>42460</v>
      </c>
      <c r="X2672" s="45">
        <f t="shared" si="1372"/>
        <v>0.15384615384615385</v>
      </c>
      <c r="Y2672" s="45">
        <f t="shared" si="1373"/>
        <v>0.66891464699683878</v>
      </c>
      <c r="Z2672" s="47">
        <f t="shared" si="1374"/>
        <v>99.663886114689021</v>
      </c>
      <c r="AA2672" s="47">
        <f t="shared" si="1375"/>
        <v>125.23194059451534</v>
      </c>
      <c r="AB2672" s="45">
        <f t="shared" si="1376"/>
        <v>2.0510000000000002</v>
      </c>
      <c r="AC2672" s="2" t="str">
        <f t="shared" si="1362"/>
        <v>TY2</v>
      </c>
      <c r="AD2672">
        <f t="shared" si="1363"/>
        <v>125.640625</v>
      </c>
      <c r="AE2672">
        <f t="shared" si="1364"/>
        <v>124.75</v>
      </c>
      <c r="AF2672" s="49">
        <f t="shared" si="1391"/>
        <v>0.890625</v>
      </c>
      <c r="AG2672" s="3">
        <f t="shared" si="1377"/>
        <v>123.89620503905726</v>
      </c>
      <c r="AH2672">
        <f t="shared" si="1378"/>
        <v>121.90094946252573</v>
      </c>
      <c r="AI2672" s="51">
        <f t="shared" si="1379"/>
        <v>1.9952555765315338</v>
      </c>
      <c r="AJ2672" s="52">
        <f t="shared" si="1380"/>
        <v>1.1046305765315338</v>
      </c>
      <c r="AK2672" s="2">
        <v>42362</v>
      </c>
      <c r="AL2672" t="str">
        <v>912828UN</v>
      </c>
      <c r="AM2672">
        <v>0.81330000000000002</v>
      </c>
      <c r="AN2672">
        <v>0.53537000000000001</v>
      </c>
      <c r="AO2672">
        <v>0.7873</v>
      </c>
      <c r="AP2672">
        <v>125.640625</v>
      </c>
      <c r="AQ2672">
        <f>VLOOKUP(AL2672,工作表1!$F$3:$G$1000,2,FALSE)</f>
        <v>2</v>
      </c>
      <c r="AR2672" t="str">
        <f>VLOOKUP(AL2672,工作表1!$F$3:$H$1000,3,FALSE)</f>
        <v>2023/2/15</v>
      </c>
      <c r="AS2672">
        <f t="shared" si="1365"/>
        <v>0.371</v>
      </c>
      <c r="AT2672">
        <f t="shared" si="1366"/>
        <v>1.629</v>
      </c>
      <c r="AU2672" s="43">
        <f t="shared" si="1381"/>
        <v>42415</v>
      </c>
      <c r="AV2672" s="43">
        <f t="shared" si="1367"/>
        <v>42551</v>
      </c>
      <c r="AW2672" s="45">
        <f t="shared" si="1382"/>
        <v>0.73369565217391308</v>
      </c>
      <c r="AX2672" s="45">
        <f t="shared" si="1383"/>
        <v>1.7473942823108994</v>
      </c>
      <c r="AY2672" s="47">
        <f t="shared" si="1384"/>
        <v>99.646930819335026</v>
      </c>
      <c r="AZ2672" s="47">
        <f t="shared" si="1385"/>
        <v>123.89620503905726</v>
      </c>
      <c r="BA2672" s="43"/>
      <c r="BC2672" s="2">
        <v>42361</v>
      </c>
      <c r="BD2672" t="str">
        <v>912828VB</v>
      </c>
      <c r="BE2672">
        <v>2.9100999999999999</v>
      </c>
      <c r="BF2672">
        <v>0.46526000000000001</v>
      </c>
      <c r="BG2672">
        <v>0.77400000000000002</v>
      </c>
      <c r="BH2672">
        <v>124.75</v>
      </c>
      <c r="BI2672">
        <f>VLOOKUP(BD2672,工作表1!$K$3:$L$1000,2,FALSE)</f>
        <v>1.75</v>
      </c>
      <c r="BJ2672" t="str">
        <f>VLOOKUP(BD2672,工作表1!$K$3:$M$1000,3,FALSE)</f>
        <v>2023/5/15</v>
      </c>
      <c r="BK2672">
        <f t="shared" si="1368"/>
        <v>0.371</v>
      </c>
      <c r="BL2672">
        <f t="shared" si="1369"/>
        <v>1.379</v>
      </c>
      <c r="BM2672" s="43">
        <f t="shared" si="1386"/>
        <v>42505</v>
      </c>
      <c r="BN2672" s="43">
        <f t="shared" si="1370"/>
        <v>42643</v>
      </c>
      <c r="BO2672" s="45">
        <f t="shared" si="1387"/>
        <v>0.1875</v>
      </c>
      <c r="BP2672" s="45">
        <f t="shared" si="1388"/>
        <v>1.5347602739726027</v>
      </c>
      <c r="BQ2672" s="47">
        <f t="shared" si="1389"/>
        <v>97.546302745486557</v>
      </c>
      <c r="BR2672" s="47">
        <f t="shared" si="1390"/>
        <v>121.90094946252573</v>
      </c>
    </row>
    <row r="2673" spans="6:70" x14ac:dyDescent="0.25">
      <c r="F2673" s="2">
        <v>42453</v>
      </c>
      <c r="G2673">
        <v>0.39800000000000002</v>
      </c>
      <c r="H2673" s="43">
        <v>42494</v>
      </c>
      <c r="I2673">
        <v>1.5491999999999999</v>
      </c>
      <c r="L2673" s="2">
        <v>42361</v>
      </c>
      <c r="M2673" t="str">
        <v>912828M8</v>
      </c>
      <c r="N2673">
        <v>0.55179999999999996</v>
      </c>
      <c r="O2673">
        <v>0.52148000000000005</v>
      </c>
      <c r="P2673">
        <v>0.7873</v>
      </c>
      <c r="Q2673">
        <v>126</v>
      </c>
      <c r="R2673">
        <f>VLOOKUP(M2673,工作表1!$A$3:$B$1000,2,FALSE)</f>
        <v>2</v>
      </c>
      <c r="S2673" t="str">
        <f>VLOOKUP(M2673,工作表1!$A$3:$C$1000,3,FALSE)</f>
        <v>2022/11/30</v>
      </c>
      <c r="T2673">
        <f t="shared" si="1360"/>
        <v>0.371</v>
      </c>
      <c r="U2673">
        <f t="shared" si="1359"/>
        <v>1.629</v>
      </c>
      <c r="V2673" s="43">
        <f t="shared" si="1371"/>
        <v>42521</v>
      </c>
      <c r="W2673" s="43">
        <f t="shared" si="1361"/>
        <v>42460</v>
      </c>
      <c r="X2673" s="45">
        <f t="shared" si="1372"/>
        <v>0.13186813186813187</v>
      </c>
      <c r="Y2673" s="45">
        <f t="shared" si="1373"/>
        <v>0.66885443323799487</v>
      </c>
      <c r="Z2673" s="47">
        <f t="shared" si="1374"/>
        <v>99.592330259766342</v>
      </c>
      <c r="AA2673" s="47">
        <f t="shared" si="1375"/>
        <v>125.08328592097122</v>
      </c>
      <c r="AB2673" s="45">
        <f t="shared" si="1376"/>
        <v>2.0581999999999998</v>
      </c>
      <c r="AC2673" s="2" t="str">
        <f t="shared" si="1362"/>
        <v>TY2</v>
      </c>
      <c r="AD2673">
        <f t="shared" si="1363"/>
        <v>125.46875</v>
      </c>
      <c r="AE2673">
        <f t="shared" si="1364"/>
        <v>124.921875</v>
      </c>
      <c r="AF2673" s="49">
        <f t="shared" si="1391"/>
        <v>0.546875</v>
      </c>
      <c r="AG2673" s="3">
        <f t="shared" si="1377"/>
        <v>123.72583867659789</v>
      </c>
      <c r="AH2673">
        <f t="shared" si="1378"/>
        <v>122.04250607139402</v>
      </c>
      <c r="AI2673" s="51">
        <f t="shared" si="1379"/>
        <v>1.6833326052038728</v>
      </c>
      <c r="AJ2673" s="52">
        <f t="shared" si="1380"/>
        <v>1.1364576052038728</v>
      </c>
      <c r="AK2673" s="2">
        <v>42361</v>
      </c>
      <c r="AL2673" t="str">
        <v>912828UN</v>
      </c>
      <c r="AM2673">
        <v>1.6453</v>
      </c>
      <c r="AN2673">
        <v>0.48663000000000001</v>
      </c>
      <c r="AO2673">
        <v>0.7873</v>
      </c>
      <c r="AP2673">
        <v>125.46875</v>
      </c>
      <c r="AQ2673">
        <f>VLOOKUP(AL2673,工作表1!$F$3:$G$1000,2,FALSE)</f>
        <v>2</v>
      </c>
      <c r="AR2673" t="str">
        <f>VLOOKUP(AL2673,工作表1!$F$3:$H$1000,3,FALSE)</f>
        <v>2023/2/15</v>
      </c>
      <c r="AS2673">
        <f t="shared" si="1365"/>
        <v>0.371</v>
      </c>
      <c r="AT2673">
        <f t="shared" si="1366"/>
        <v>1.629</v>
      </c>
      <c r="AU2673" s="43">
        <f t="shared" si="1381"/>
        <v>42415</v>
      </c>
      <c r="AV2673" s="43">
        <f t="shared" si="1367"/>
        <v>42551</v>
      </c>
      <c r="AW2673" s="45">
        <f t="shared" si="1382"/>
        <v>0.71195652173913049</v>
      </c>
      <c r="AX2673" s="45">
        <f t="shared" si="1383"/>
        <v>1.7475729600952947</v>
      </c>
      <c r="AY2673" s="47">
        <f t="shared" si="1384"/>
        <v>99.558281351729349</v>
      </c>
      <c r="AZ2673" s="47">
        <f t="shared" si="1385"/>
        <v>123.72583867659789</v>
      </c>
      <c r="BA2673" s="43"/>
      <c r="BC2673" s="2">
        <v>42360</v>
      </c>
      <c r="BD2673" t="str">
        <v>912828VB</v>
      </c>
      <c r="BE2673">
        <v>1.1025</v>
      </c>
      <c r="BF2673">
        <v>0.47986000000000001</v>
      </c>
      <c r="BG2673">
        <v>0.77400000000000002</v>
      </c>
      <c r="BH2673">
        <v>124.921875</v>
      </c>
      <c r="BI2673">
        <f>VLOOKUP(BD2673,工作表1!$K$3:$L$1000,2,FALSE)</f>
        <v>1.75</v>
      </c>
      <c r="BJ2673" t="str">
        <f>VLOOKUP(BD2673,工作表1!$K$3:$M$1000,3,FALSE)</f>
        <v>2023/5/15</v>
      </c>
      <c r="BK2673">
        <f t="shared" si="1368"/>
        <v>0.36599999999999999</v>
      </c>
      <c r="BL2673">
        <f t="shared" si="1369"/>
        <v>1.3839999999999999</v>
      </c>
      <c r="BM2673" s="43">
        <f t="shared" si="1386"/>
        <v>42505</v>
      </c>
      <c r="BN2673" s="43">
        <f t="shared" si="1370"/>
        <v>42643</v>
      </c>
      <c r="BO2673" s="45">
        <f t="shared" si="1387"/>
        <v>0.18269230769230771</v>
      </c>
      <c r="BP2673" s="45">
        <f t="shared" si="1388"/>
        <v>1.5347471022128558</v>
      </c>
      <c r="BQ2673" s="47">
        <f t="shared" si="1389"/>
        <v>97.671154219806922</v>
      </c>
      <c r="BR2673" s="47">
        <f t="shared" si="1390"/>
        <v>122.04250607139402</v>
      </c>
    </row>
    <row r="2674" spans="6:70" x14ac:dyDescent="0.25">
      <c r="F2674" s="2">
        <v>42452</v>
      </c>
      <c r="G2674">
        <v>0.39600000000000002</v>
      </c>
      <c r="H2674" s="43">
        <v>42493</v>
      </c>
      <c r="I2674">
        <v>1.5705</v>
      </c>
      <c r="L2674" s="2">
        <v>42360</v>
      </c>
      <c r="M2674" t="str">
        <v>912828M8</v>
      </c>
      <c r="N2674">
        <v>-0.92310000000000003</v>
      </c>
      <c r="O2674">
        <v>0.63007999999999997</v>
      </c>
      <c r="P2674">
        <v>0.7873</v>
      </c>
      <c r="Q2674">
        <v>126.171875</v>
      </c>
      <c r="R2674">
        <f>VLOOKUP(M2674,工作表1!$A$3:$B$1000,2,FALSE)</f>
        <v>2</v>
      </c>
      <c r="S2674" t="str">
        <f>VLOOKUP(M2674,工作表1!$A$3:$C$1000,3,FALSE)</f>
        <v>2022/11/30</v>
      </c>
      <c r="T2674">
        <f t="shared" si="1360"/>
        <v>0.36599999999999999</v>
      </c>
      <c r="U2674">
        <f t="shared" si="1359"/>
        <v>1.6339999999999999</v>
      </c>
      <c r="V2674" s="43">
        <f t="shared" si="1371"/>
        <v>42521</v>
      </c>
      <c r="W2674" s="43">
        <f t="shared" si="1361"/>
        <v>42460</v>
      </c>
      <c r="X2674" s="45">
        <f t="shared" si="1372"/>
        <v>0.12637362637362637</v>
      </c>
      <c r="Y2674" s="45">
        <f t="shared" si="1373"/>
        <v>0.6688393797982839</v>
      </c>
      <c r="Z2674" s="47">
        <f t="shared" si="1374"/>
        <v>99.701115448259927</v>
      </c>
      <c r="AA2674" s="47">
        <f t="shared" si="1375"/>
        <v>125.20527270631854</v>
      </c>
      <c r="AB2674" s="45">
        <f t="shared" si="1376"/>
        <v>2.0436000000000001</v>
      </c>
      <c r="AC2674" s="2" t="str">
        <f t="shared" si="1362"/>
        <v>TY2</v>
      </c>
      <c r="AD2674">
        <f t="shared" si="1363"/>
        <v>125.640625</v>
      </c>
      <c r="AE2674">
        <f t="shared" si="1364"/>
        <v>126.03125</v>
      </c>
      <c r="AF2674" s="49">
        <f t="shared" si="1391"/>
        <v>-0.390625</v>
      </c>
      <c r="AG2674" s="3">
        <f t="shared" si="1377"/>
        <v>123.86655284656068</v>
      </c>
      <c r="AH2674">
        <f t="shared" si="1378"/>
        <v>123.38291201786332</v>
      </c>
      <c r="AI2674" s="51">
        <f t="shared" si="1379"/>
        <v>0.4836408286973608</v>
      </c>
      <c r="AJ2674" s="52">
        <f t="shared" si="1380"/>
        <v>0.8742658286973608</v>
      </c>
      <c r="AK2674" s="2">
        <v>42360</v>
      </c>
      <c r="AL2674" t="str">
        <v>912828UN</v>
      </c>
      <c r="AM2674">
        <v>0.1951</v>
      </c>
      <c r="AN2674">
        <v>0.51341000000000003</v>
      </c>
      <c r="AO2674">
        <v>0.7873</v>
      </c>
      <c r="AP2674">
        <v>125.640625</v>
      </c>
      <c r="AQ2674">
        <f>VLOOKUP(AL2674,工作表1!$F$3:$G$1000,2,FALSE)</f>
        <v>2</v>
      </c>
      <c r="AR2674" t="str">
        <f>VLOOKUP(AL2674,工作表1!$F$3:$H$1000,3,FALSE)</f>
        <v>2023/2/15</v>
      </c>
      <c r="AS2674">
        <f t="shared" si="1365"/>
        <v>0.36599999999999999</v>
      </c>
      <c r="AT2674">
        <f t="shared" si="1366"/>
        <v>1.6339999999999999</v>
      </c>
      <c r="AU2674" s="43">
        <f t="shared" si="1381"/>
        <v>42415</v>
      </c>
      <c r="AV2674" s="43">
        <f t="shared" si="1367"/>
        <v>42551</v>
      </c>
      <c r="AW2674" s="45">
        <f t="shared" si="1382"/>
        <v>0.70652173913043481</v>
      </c>
      <c r="AX2674" s="45">
        <f t="shared" si="1383"/>
        <v>1.7476176295413937</v>
      </c>
      <c r="AY2674" s="47">
        <f t="shared" si="1384"/>
        <v>99.683074499019597</v>
      </c>
      <c r="AZ2674" s="47">
        <f t="shared" si="1385"/>
        <v>123.86655284656068</v>
      </c>
      <c r="BA2674" s="43"/>
      <c r="BC2674" s="2">
        <v>42359</v>
      </c>
      <c r="BD2674" t="str">
        <v>912828UN</v>
      </c>
      <c r="BE2674">
        <v>0.25409999999999999</v>
      </c>
      <c r="BF2674">
        <v>0.51002999999999998</v>
      </c>
      <c r="BG2674">
        <v>0.7873</v>
      </c>
      <c r="BH2674">
        <v>126.03125</v>
      </c>
      <c r="BI2674">
        <f>VLOOKUP(BD2674,工作表1!$K$3:$L$1000,2,FALSE)</f>
        <v>2</v>
      </c>
      <c r="BJ2674" t="str">
        <f>VLOOKUP(BD2674,工作表1!$K$3:$M$1000,3,FALSE)</f>
        <v>2023/2/15</v>
      </c>
      <c r="BK2674">
        <f t="shared" si="1368"/>
        <v>0.36199999999999999</v>
      </c>
      <c r="BL2674">
        <f t="shared" si="1369"/>
        <v>1.6379999999999999</v>
      </c>
      <c r="BM2674" s="43">
        <f t="shared" si="1386"/>
        <v>42415</v>
      </c>
      <c r="BN2674" s="43">
        <f t="shared" si="1370"/>
        <v>42643</v>
      </c>
      <c r="BO2674" s="45">
        <f t="shared" si="1387"/>
        <v>0.70108695652173914</v>
      </c>
      <c r="BP2674" s="45">
        <f t="shared" si="1388"/>
        <v>2.2517718880285886</v>
      </c>
      <c r="BQ2674" s="47">
        <f t="shared" si="1389"/>
        <v>100.36414947793472</v>
      </c>
      <c r="BR2674" s="47">
        <f t="shared" si="1390"/>
        <v>123.38291201786332</v>
      </c>
    </row>
    <row r="2675" spans="6:70" x14ac:dyDescent="0.25">
      <c r="F2675" s="2">
        <v>42451</v>
      </c>
      <c r="G2675">
        <v>0.39300000000000002</v>
      </c>
      <c r="H2675" s="43">
        <v>42492</v>
      </c>
      <c r="I2675">
        <v>1.6511</v>
      </c>
      <c r="L2675" s="2">
        <v>42359</v>
      </c>
      <c r="M2675" t="str">
        <v>#N/A N/A</v>
      </c>
      <c r="N2675" t="str">
        <v>#N/A N/A</v>
      </c>
      <c r="O2675" t="str">
        <v>#N/A N/A</v>
      </c>
      <c r="P2675" t="str">
        <v>#N/A N/A</v>
      </c>
      <c r="Q2675">
        <v>127.15625</v>
      </c>
      <c r="R2675" t="e">
        <f>VLOOKUP(M2675,工作表1!$A$3:$B$1000,2,FALSE)</f>
        <v>#N/A</v>
      </c>
      <c r="S2675" t="e">
        <f>VLOOKUP(M2675,工作表1!$A$3:$C$1000,3,FALSE)</f>
        <v>#N/A</v>
      </c>
      <c r="T2675">
        <f t="shared" si="1360"/>
        <v>0.36199999999999999</v>
      </c>
      <c r="U2675" t="e">
        <f t="shared" si="1359"/>
        <v>#N/A</v>
      </c>
      <c r="V2675" s="43" t="e">
        <f t="shared" si="1371"/>
        <v>#N/A</v>
      </c>
      <c r="W2675" s="43">
        <f t="shared" si="1361"/>
        <v>42460</v>
      </c>
      <c r="X2675" s="45" t="e">
        <f t="shared" si="1372"/>
        <v>#N/A</v>
      </c>
      <c r="Y2675" s="45" t="e">
        <f t="shared" si="1373"/>
        <v>#N/A</v>
      </c>
      <c r="Z2675" s="47" t="e">
        <f t="shared" si="1374"/>
        <v>#VALUE!</v>
      </c>
      <c r="AA2675" s="47" t="e">
        <f t="shared" si="1375"/>
        <v>#VALUE!</v>
      </c>
      <c r="AB2675" s="45">
        <f t="shared" si="1376"/>
        <v>1.9999</v>
      </c>
      <c r="AC2675" s="2" t="str">
        <f t="shared" si="1362"/>
        <v>TY2</v>
      </c>
      <c r="AD2675">
        <f t="shared" si="1363"/>
        <v>126.5625</v>
      </c>
      <c r="AE2675">
        <f t="shared" si="1364"/>
        <v>125.953125</v>
      </c>
      <c r="AF2675" s="49">
        <f t="shared" si="1391"/>
        <v>0.609375</v>
      </c>
      <c r="AG2675" s="3">
        <f t="shared" si="1377"/>
        <v>124.69626730573553</v>
      </c>
      <c r="AH2675">
        <f t="shared" si="1378"/>
        <v>123.31989615063134</v>
      </c>
      <c r="AI2675" s="51">
        <f t="shared" si="1379"/>
        <v>1.3763711551041951</v>
      </c>
      <c r="AJ2675" s="52">
        <f t="shared" si="1380"/>
        <v>0.76699615510419505</v>
      </c>
      <c r="AK2675" s="2">
        <v>42359</v>
      </c>
      <c r="AL2675" t="str">
        <v>912828M8</v>
      </c>
      <c r="AM2675">
        <v>-0.87829999999999997</v>
      </c>
      <c r="AN2675">
        <v>0.62368000000000001</v>
      </c>
      <c r="AO2675">
        <v>0.7873</v>
      </c>
      <c r="AP2675">
        <v>126.5625</v>
      </c>
      <c r="AQ2675">
        <f>VLOOKUP(AL2675,工作表1!$F$3:$G$1000,2,FALSE)</f>
        <v>2</v>
      </c>
      <c r="AR2675" t="str">
        <f>VLOOKUP(AL2675,工作表1!$F$3:$H$1000,3,FALSE)</f>
        <v>2022/11/30</v>
      </c>
      <c r="AS2675">
        <f t="shared" si="1365"/>
        <v>0.36199999999999999</v>
      </c>
      <c r="AT2675">
        <f t="shared" si="1366"/>
        <v>1.6379999999999999</v>
      </c>
      <c r="AU2675" s="43">
        <f t="shared" si="1381"/>
        <v>42521</v>
      </c>
      <c r="AV2675" s="43">
        <f t="shared" si="1367"/>
        <v>42551</v>
      </c>
      <c r="AW2675" s="45">
        <f t="shared" si="1382"/>
        <v>0.12087912087912088</v>
      </c>
      <c r="AX2675" s="45">
        <f t="shared" si="1383"/>
        <v>1.1674544633448742</v>
      </c>
      <c r="AY2675" s="47">
        <f t="shared" si="1384"/>
        <v>100.34981479622871</v>
      </c>
      <c r="AZ2675" s="47">
        <f t="shared" si="1385"/>
        <v>124.69626730573553</v>
      </c>
      <c r="BA2675" s="43"/>
      <c r="BC2675" s="2">
        <v>42356</v>
      </c>
      <c r="BD2675" t="str">
        <v>912828UN</v>
      </c>
      <c r="BE2675">
        <v>0.59079999999999999</v>
      </c>
      <c r="BF2675">
        <v>0.49036000000000002</v>
      </c>
      <c r="BG2675">
        <v>0.7873</v>
      </c>
      <c r="BH2675">
        <v>125.953125</v>
      </c>
      <c r="BI2675">
        <f>VLOOKUP(BD2675,工作表1!$K$3:$L$1000,2,FALSE)</f>
        <v>2</v>
      </c>
      <c r="BJ2675" t="str">
        <f>VLOOKUP(BD2675,工作表1!$K$3:$M$1000,3,FALSE)</f>
        <v>2023/2/15</v>
      </c>
      <c r="BK2675">
        <f t="shared" si="1368"/>
        <v>0.36599999999999999</v>
      </c>
      <c r="BL2675">
        <f t="shared" si="1369"/>
        <v>1.6339999999999999</v>
      </c>
      <c r="BM2675" s="43">
        <f t="shared" si="1386"/>
        <v>42415</v>
      </c>
      <c r="BN2675" s="43">
        <f t="shared" si="1370"/>
        <v>42643</v>
      </c>
      <c r="BO2675" s="45">
        <f t="shared" si="1387"/>
        <v>0.69565217391304346</v>
      </c>
      <c r="BP2675" s="45">
        <f t="shared" si="1388"/>
        <v>2.2518165574746876</v>
      </c>
      <c r="BQ2675" s="47">
        <f t="shared" si="1389"/>
        <v>100.32277652249707</v>
      </c>
      <c r="BR2675" s="47">
        <f t="shared" si="1390"/>
        <v>123.31989615063134</v>
      </c>
    </row>
    <row r="2676" spans="6:70" x14ac:dyDescent="0.25">
      <c r="F2676" s="2">
        <v>42450</v>
      </c>
      <c r="G2676">
        <v>0.39350000000000002</v>
      </c>
      <c r="H2676" s="43">
        <v>42489</v>
      </c>
      <c r="I2676">
        <v>1.6154999999999999</v>
      </c>
      <c r="L2676" s="2">
        <v>42356</v>
      </c>
      <c r="M2676" t="str">
        <v>912828L2</v>
      </c>
      <c r="N2676">
        <v>0.3916</v>
      </c>
      <c r="O2676">
        <v>4.0500000000000001E-2</v>
      </c>
      <c r="P2676">
        <v>0.78069999999999995</v>
      </c>
      <c r="Q2676">
        <v>127.125</v>
      </c>
      <c r="R2676">
        <f>VLOOKUP(M2676,工作表1!$A$3:$B$1000,2,FALSE)</f>
        <v>1.875</v>
      </c>
      <c r="S2676" t="str">
        <f>VLOOKUP(M2676,工作表1!$A$3:$C$1000,3,FALSE)</f>
        <v>2022/8/31</v>
      </c>
      <c r="T2676">
        <f t="shared" si="1360"/>
        <v>0.36599999999999999</v>
      </c>
      <c r="U2676">
        <f t="shared" si="1359"/>
        <v>1.5089999999999999</v>
      </c>
      <c r="V2676" s="43">
        <f t="shared" si="1371"/>
        <v>42429</v>
      </c>
      <c r="W2676" s="43">
        <f t="shared" si="1361"/>
        <v>42460</v>
      </c>
      <c r="X2676" s="45">
        <f t="shared" si="1372"/>
        <v>0.57065217391304346</v>
      </c>
      <c r="Y2676" s="45">
        <f t="shared" si="1373"/>
        <v>1.0894877903513995</v>
      </c>
      <c r="Z2676" s="47">
        <f t="shared" si="1374"/>
        <v>99.753472329231428</v>
      </c>
      <c r="AA2676" s="47">
        <f t="shared" si="1375"/>
        <v>126.30165277327913</v>
      </c>
      <c r="AB2676" s="45">
        <f t="shared" si="1376"/>
        <v>2.0072000000000001</v>
      </c>
      <c r="AC2676" s="2" t="str">
        <f t="shared" si="1362"/>
        <v>TY2</v>
      </c>
      <c r="AD2676">
        <f t="shared" si="1363"/>
        <v>126.484375</v>
      </c>
      <c r="AE2676">
        <f t="shared" si="1364"/>
        <v>125.59375</v>
      </c>
      <c r="AF2676" s="49">
        <f t="shared" si="1391"/>
        <v>0.890625</v>
      </c>
      <c r="AG2676" s="3">
        <f t="shared" si="1377"/>
        <v>124.63805396753483</v>
      </c>
      <c r="AH2676">
        <f t="shared" si="1378"/>
        <v>122.82217319084403</v>
      </c>
      <c r="AI2676" s="51">
        <f t="shared" si="1379"/>
        <v>1.8158807766908041</v>
      </c>
      <c r="AJ2676" s="52">
        <f t="shared" si="1380"/>
        <v>0.92525577669080405</v>
      </c>
      <c r="AK2676" s="2">
        <v>42356</v>
      </c>
      <c r="AL2676" t="str">
        <v>912828M8</v>
      </c>
      <c r="AM2676">
        <v>-0.54069999999999996</v>
      </c>
      <c r="AN2676">
        <v>0.58516999999999997</v>
      </c>
      <c r="AO2676">
        <v>0.7873</v>
      </c>
      <c r="AP2676">
        <v>126.484375</v>
      </c>
      <c r="AQ2676">
        <f>VLOOKUP(AL2676,工作表1!$F$3:$G$1000,2,FALSE)</f>
        <v>2</v>
      </c>
      <c r="AR2676" t="str">
        <f>VLOOKUP(AL2676,工作表1!$F$3:$H$1000,3,FALSE)</f>
        <v>2022/11/30</v>
      </c>
      <c r="AS2676">
        <f t="shared" si="1365"/>
        <v>0.36599999999999999</v>
      </c>
      <c r="AT2676">
        <f t="shared" si="1366"/>
        <v>1.6339999999999999</v>
      </c>
      <c r="AU2676" s="43">
        <f t="shared" si="1381"/>
        <v>42521</v>
      </c>
      <c r="AV2676" s="43">
        <f t="shared" si="1367"/>
        <v>42551</v>
      </c>
      <c r="AW2676" s="45">
        <f t="shared" si="1382"/>
        <v>0.11538461538461539</v>
      </c>
      <c r="AX2676" s="45">
        <f t="shared" si="1383"/>
        <v>1.1674394099051633</v>
      </c>
      <c r="AY2676" s="47">
        <f t="shared" si="1384"/>
        <v>100.31324509411962</v>
      </c>
      <c r="AZ2676" s="47">
        <f t="shared" si="1385"/>
        <v>124.63805396753483</v>
      </c>
      <c r="BA2676" s="43"/>
      <c r="BC2676" s="2">
        <v>42355</v>
      </c>
      <c r="BD2676" t="str">
        <v>912828UN</v>
      </c>
      <c r="BE2676">
        <v>-1.2674000000000001</v>
      </c>
      <c r="BF2676">
        <v>0.59841</v>
      </c>
      <c r="BG2676">
        <v>0.7873</v>
      </c>
      <c r="BH2676">
        <v>125.59375</v>
      </c>
      <c r="BI2676">
        <f>VLOOKUP(BD2676,工作表1!$K$3:$L$1000,2,FALSE)</f>
        <v>2</v>
      </c>
      <c r="BJ2676" t="str">
        <f>VLOOKUP(BD2676,工作表1!$K$3:$M$1000,3,FALSE)</f>
        <v>2023/2/15</v>
      </c>
      <c r="BK2676">
        <f t="shared" si="1368"/>
        <v>0.36099999999999999</v>
      </c>
      <c r="BL2676">
        <f t="shared" si="1369"/>
        <v>1.639</v>
      </c>
      <c r="BM2676" s="43">
        <f t="shared" si="1386"/>
        <v>42415</v>
      </c>
      <c r="BN2676" s="43">
        <f t="shared" si="1370"/>
        <v>42643</v>
      </c>
      <c r="BO2676" s="45">
        <f t="shared" si="1387"/>
        <v>0.67934782608695654</v>
      </c>
      <c r="BP2676" s="45">
        <f t="shared" si="1388"/>
        <v>2.2519505658129839</v>
      </c>
      <c r="BQ2676" s="47">
        <f t="shared" si="1389"/>
        <v>99.969056991203246</v>
      </c>
      <c r="BR2676" s="47">
        <f t="shared" si="1390"/>
        <v>122.82217319084403</v>
      </c>
    </row>
    <row r="2677" spans="6:70" x14ac:dyDescent="0.25">
      <c r="F2677" s="2">
        <v>42447</v>
      </c>
      <c r="G2677">
        <v>0.38400000000000001</v>
      </c>
      <c r="H2677" s="43">
        <v>42488</v>
      </c>
      <c r="I2677">
        <v>1.6005</v>
      </c>
      <c r="L2677" s="2">
        <v>42355</v>
      </c>
      <c r="M2677" t="str">
        <v>912828L2</v>
      </c>
      <c r="N2677">
        <v>0.32119999999999999</v>
      </c>
      <c r="O2677">
        <v>0.14083999999999999</v>
      </c>
      <c r="P2677">
        <v>0.78069999999999995</v>
      </c>
      <c r="Q2677">
        <v>126.75</v>
      </c>
      <c r="R2677">
        <f>VLOOKUP(M2677,工作表1!$A$3:$B$1000,2,FALSE)</f>
        <v>1.875</v>
      </c>
      <c r="S2677" t="str">
        <f>VLOOKUP(M2677,工作表1!$A$3:$C$1000,3,FALSE)</f>
        <v>2022/8/31</v>
      </c>
      <c r="T2677">
        <f t="shared" si="1360"/>
        <v>0.36099999999999999</v>
      </c>
      <c r="U2677">
        <f t="shared" si="1359"/>
        <v>1.514</v>
      </c>
      <c r="V2677" s="43">
        <f t="shared" si="1371"/>
        <v>42429</v>
      </c>
      <c r="W2677" s="43">
        <f t="shared" si="1361"/>
        <v>42460</v>
      </c>
      <c r="X2677" s="45">
        <f t="shared" si="1372"/>
        <v>0.55536684782608692</v>
      </c>
      <c r="Y2677" s="45">
        <f t="shared" si="1373"/>
        <v>1.0896134231685526</v>
      </c>
      <c r="Z2677" s="47">
        <f t="shared" si="1374"/>
        <v>99.446501245097068</v>
      </c>
      <c r="AA2677" s="47">
        <f t="shared" si="1375"/>
        <v>125.86285788098449</v>
      </c>
      <c r="AB2677" s="45">
        <f t="shared" si="1376"/>
        <v>2.0314000000000001</v>
      </c>
      <c r="AC2677" s="2" t="str">
        <f t="shared" si="1362"/>
        <v>TY2</v>
      </c>
      <c r="AD2677">
        <f t="shared" si="1363"/>
        <v>126.125</v>
      </c>
      <c r="AE2677">
        <f t="shared" si="1364"/>
        <v>125.21875</v>
      </c>
      <c r="AF2677" s="49">
        <f t="shared" si="1391"/>
        <v>0.90625</v>
      </c>
      <c r="AG2677" s="3">
        <f t="shared" si="1377"/>
        <v>124.22695797955267</v>
      </c>
      <c r="AH2677">
        <f t="shared" si="1378"/>
        <v>122.41405278516532</v>
      </c>
      <c r="AI2677" s="51">
        <f t="shared" si="1379"/>
        <v>1.8129051943873407</v>
      </c>
      <c r="AJ2677" s="52">
        <f t="shared" si="1380"/>
        <v>0.90665519438734066</v>
      </c>
      <c r="AK2677" s="2">
        <v>42355</v>
      </c>
      <c r="AL2677" t="str">
        <v>912828M8</v>
      </c>
      <c r="AM2677">
        <v>-0.88570000000000004</v>
      </c>
      <c r="AN2677">
        <v>0.62100999999999995</v>
      </c>
      <c r="AO2677">
        <v>0.7873</v>
      </c>
      <c r="AP2677">
        <v>126.125</v>
      </c>
      <c r="AQ2677">
        <f>VLOOKUP(AL2677,工作表1!$F$3:$G$1000,2,FALSE)</f>
        <v>2</v>
      </c>
      <c r="AR2677" t="str">
        <f>VLOOKUP(AL2677,工作表1!$F$3:$H$1000,3,FALSE)</f>
        <v>2022/11/30</v>
      </c>
      <c r="AS2677">
        <f t="shared" si="1365"/>
        <v>0.36099999999999999</v>
      </c>
      <c r="AT2677">
        <f t="shared" si="1366"/>
        <v>1.639</v>
      </c>
      <c r="AU2677" s="43">
        <f t="shared" si="1381"/>
        <v>42521</v>
      </c>
      <c r="AV2677" s="43">
        <f t="shared" si="1367"/>
        <v>42551</v>
      </c>
      <c r="AW2677" s="45">
        <f t="shared" si="1382"/>
        <v>9.8901098901098897E-2</v>
      </c>
      <c r="AX2677" s="45">
        <f t="shared" si="1383"/>
        <v>1.1673942495860306</v>
      </c>
      <c r="AY2677" s="47">
        <f t="shared" si="1384"/>
        <v>100.02644919995021</v>
      </c>
      <c r="AZ2677" s="47">
        <f t="shared" si="1385"/>
        <v>124.22695797955267</v>
      </c>
      <c r="BA2677" s="43"/>
      <c r="BC2677" s="2">
        <v>42354</v>
      </c>
      <c r="BD2677" t="str">
        <v>912828UN</v>
      </c>
      <c r="BE2677">
        <v>-1.4745999999999999</v>
      </c>
      <c r="BF2677">
        <v>0.61023000000000005</v>
      </c>
      <c r="BG2677">
        <v>0.7873</v>
      </c>
      <c r="BH2677">
        <v>125.21875</v>
      </c>
      <c r="BI2677">
        <f>VLOOKUP(BD2677,工作表1!$K$3:$L$1000,2,FALSE)</f>
        <v>2</v>
      </c>
      <c r="BJ2677" t="str">
        <f>VLOOKUP(BD2677,工作表1!$K$3:$M$1000,3,FALSE)</f>
        <v>2023/2/15</v>
      </c>
      <c r="BK2677">
        <f t="shared" si="1368"/>
        <v>0.34799999999999998</v>
      </c>
      <c r="BL2677">
        <f t="shared" si="1369"/>
        <v>1.6520000000000001</v>
      </c>
      <c r="BM2677" s="43">
        <f t="shared" si="1386"/>
        <v>42415</v>
      </c>
      <c r="BN2677" s="43">
        <f t="shared" si="1370"/>
        <v>42643</v>
      </c>
      <c r="BO2677" s="45">
        <f t="shared" si="1387"/>
        <v>0.67391304347826086</v>
      </c>
      <c r="BP2677" s="45">
        <f t="shared" si="1388"/>
        <v>2.2519952352590829</v>
      </c>
      <c r="BQ2677" s="47">
        <f t="shared" si="1389"/>
        <v>99.669541565979827</v>
      </c>
      <c r="BR2677" s="47">
        <f t="shared" si="1390"/>
        <v>122.41405278516532</v>
      </c>
    </row>
    <row r="2678" spans="6:70" x14ac:dyDescent="0.25">
      <c r="F2678" s="2">
        <v>42446</v>
      </c>
      <c r="G2678">
        <v>0.3805</v>
      </c>
      <c r="H2678" s="43">
        <v>42487</v>
      </c>
      <c r="I2678">
        <v>1.6245000000000001</v>
      </c>
      <c r="L2678" s="2">
        <v>42354</v>
      </c>
      <c r="M2678" t="str">
        <v>912828L2</v>
      </c>
      <c r="N2678">
        <v>0.35510000000000003</v>
      </c>
      <c r="O2678">
        <v>-0.12231</v>
      </c>
      <c r="P2678">
        <v>0.78069999999999995</v>
      </c>
      <c r="Q2678">
        <v>126.390625</v>
      </c>
      <c r="R2678">
        <f>VLOOKUP(M2678,工作表1!$A$3:$B$1000,2,FALSE)</f>
        <v>1.875</v>
      </c>
      <c r="S2678" t="str">
        <f>VLOOKUP(M2678,工作表1!$A$3:$C$1000,3,FALSE)</f>
        <v>2022/8/31</v>
      </c>
      <c r="T2678">
        <f t="shared" si="1360"/>
        <v>0.34799999999999998</v>
      </c>
      <c r="U2678">
        <f t="shared" si="1359"/>
        <v>1.5270000000000001</v>
      </c>
      <c r="V2678" s="43">
        <f t="shared" si="1371"/>
        <v>42429</v>
      </c>
      <c r="W2678" s="43">
        <f t="shared" si="1361"/>
        <v>42460</v>
      </c>
      <c r="X2678" s="45">
        <f t="shared" si="1372"/>
        <v>0.55027173913043481</v>
      </c>
      <c r="Y2678" s="45">
        <f t="shared" si="1373"/>
        <v>1.0896553007742704</v>
      </c>
      <c r="Z2678" s="47">
        <f t="shared" si="1374"/>
        <v>99.248824714175242</v>
      </c>
      <c r="AA2678" s="47">
        <f t="shared" si="1375"/>
        <v>125.59019748934121</v>
      </c>
      <c r="AB2678" s="45">
        <f t="shared" si="1376"/>
        <v>2.1042999999999998</v>
      </c>
      <c r="AC2678" s="2" t="str">
        <f t="shared" si="1362"/>
        <v>TY2</v>
      </c>
      <c r="AD2678">
        <f t="shared" si="1363"/>
        <v>125.75</v>
      </c>
      <c r="AE2678">
        <f t="shared" si="1364"/>
        <v>125.578125</v>
      </c>
      <c r="AF2678" s="49">
        <f t="shared" si="1391"/>
        <v>0.171875</v>
      </c>
      <c r="AG2678" s="3">
        <f t="shared" si="1377"/>
        <v>123.82034324329312</v>
      </c>
      <c r="AH2678">
        <f t="shared" si="1378"/>
        <v>122.73408598386607</v>
      </c>
      <c r="AI2678" s="51">
        <f t="shared" si="1379"/>
        <v>1.0862572594270574</v>
      </c>
      <c r="AJ2678" s="52">
        <f t="shared" si="1380"/>
        <v>0.91438225942705742</v>
      </c>
      <c r="AK2678" s="2">
        <v>42354</v>
      </c>
      <c r="AL2678" t="str">
        <v>912828M8</v>
      </c>
      <c r="AM2678">
        <v>-1.0811999999999999</v>
      </c>
      <c r="AN2678">
        <v>0.64144000000000001</v>
      </c>
      <c r="AO2678">
        <v>0.7873</v>
      </c>
      <c r="AP2678">
        <v>125.75</v>
      </c>
      <c r="AQ2678">
        <f>VLOOKUP(AL2678,工作表1!$F$3:$G$1000,2,FALSE)</f>
        <v>2</v>
      </c>
      <c r="AR2678" t="str">
        <f>VLOOKUP(AL2678,工作表1!$F$3:$H$1000,3,FALSE)</f>
        <v>2022/11/30</v>
      </c>
      <c r="AS2678">
        <f t="shared" si="1365"/>
        <v>0.34799999999999998</v>
      </c>
      <c r="AT2678">
        <f t="shared" si="1366"/>
        <v>1.6520000000000001</v>
      </c>
      <c r="AU2678" s="43">
        <f t="shared" si="1381"/>
        <v>42521</v>
      </c>
      <c r="AV2678" s="43">
        <f t="shared" si="1367"/>
        <v>42551</v>
      </c>
      <c r="AW2678" s="45">
        <f t="shared" si="1382"/>
        <v>9.3406593406593408E-2</v>
      </c>
      <c r="AX2678" s="45">
        <f t="shared" si="1383"/>
        <v>1.1673791961463196</v>
      </c>
      <c r="AY2678" s="47">
        <f t="shared" si="1384"/>
        <v>99.724796966038284</v>
      </c>
      <c r="AZ2678" s="47">
        <f t="shared" si="1385"/>
        <v>123.82034324329312</v>
      </c>
      <c r="BA2678" s="43"/>
      <c r="BC2678" s="2">
        <v>42353</v>
      </c>
      <c r="BD2678" t="str">
        <v>912828UN</v>
      </c>
      <c r="BE2678">
        <v>-1.6304000000000001</v>
      </c>
      <c r="BF2678">
        <v>0.61848999999999998</v>
      </c>
      <c r="BG2678">
        <v>0.7873</v>
      </c>
      <c r="BH2678">
        <v>125.578125</v>
      </c>
      <c r="BI2678">
        <f>VLOOKUP(BD2678,工作表1!$K$3:$L$1000,2,FALSE)</f>
        <v>2</v>
      </c>
      <c r="BJ2678" t="str">
        <f>VLOOKUP(BD2678,工作表1!$K$3:$M$1000,3,FALSE)</f>
        <v>2023/2/15</v>
      </c>
      <c r="BK2678">
        <f t="shared" si="1368"/>
        <v>0.32900000000000001</v>
      </c>
      <c r="BL2678">
        <f t="shared" si="1369"/>
        <v>1.671</v>
      </c>
      <c r="BM2678" s="43">
        <f t="shared" si="1386"/>
        <v>42415</v>
      </c>
      <c r="BN2678" s="43">
        <f t="shared" si="1370"/>
        <v>42643</v>
      </c>
      <c r="BO2678" s="45">
        <f t="shared" si="1387"/>
        <v>0.66847826086956519</v>
      </c>
      <c r="BP2678" s="45">
        <f t="shared" si="1388"/>
        <v>2.2520399047051818</v>
      </c>
      <c r="BQ2678" s="47">
        <f t="shared" si="1389"/>
        <v>99.948190362373253</v>
      </c>
      <c r="BR2678" s="47">
        <f t="shared" si="1390"/>
        <v>122.73408598386607</v>
      </c>
    </row>
    <row r="2679" spans="6:70" x14ac:dyDescent="0.25">
      <c r="F2679" s="2">
        <v>42445</v>
      </c>
      <c r="G2679">
        <v>0.38100000000000001</v>
      </c>
      <c r="H2679" s="43">
        <v>42486</v>
      </c>
      <c r="I2679">
        <v>1.7089000000000001</v>
      </c>
      <c r="L2679" s="2">
        <v>42353</v>
      </c>
      <c r="M2679" t="str">
        <v>912828L2</v>
      </c>
      <c r="N2679">
        <v>0.30470000000000003</v>
      </c>
      <c r="O2679">
        <v>0.15898000000000001</v>
      </c>
      <c r="P2679">
        <v>0.78069999999999995</v>
      </c>
      <c r="Q2679">
        <v>126.71875</v>
      </c>
      <c r="R2679">
        <f>VLOOKUP(M2679,工作表1!$A$3:$B$1000,2,FALSE)</f>
        <v>1.875</v>
      </c>
      <c r="S2679" t="str">
        <f>VLOOKUP(M2679,工作表1!$A$3:$C$1000,3,FALSE)</f>
        <v>2022/8/31</v>
      </c>
      <c r="T2679">
        <f t="shared" si="1360"/>
        <v>0.32900000000000001</v>
      </c>
      <c r="U2679">
        <f t="shared" si="1359"/>
        <v>1.546</v>
      </c>
      <c r="V2679" s="43">
        <f t="shared" si="1371"/>
        <v>42429</v>
      </c>
      <c r="W2679" s="43">
        <f t="shared" si="1361"/>
        <v>42460</v>
      </c>
      <c r="X2679" s="45">
        <f t="shared" si="1372"/>
        <v>0.54517663043478259</v>
      </c>
      <c r="Y2679" s="45">
        <f t="shared" si="1373"/>
        <v>1.089697178379988</v>
      </c>
      <c r="Z2679" s="47">
        <f t="shared" si="1374"/>
        <v>99.426168339675172</v>
      </c>
      <c r="AA2679" s="47">
        <f t="shared" si="1375"/>
        <v>125.79554563815245</v>
      </c>
      <c r="AB2679" s="45">
        <f t="shared" si="1376"/>
        <v>2.0531999999999999</v>
      </c>
      <c r="AC2679" s="2" t="str">
        <f t="shared" si="1362"/>
        <v>TY2</v>
      </c>
      <c r="AD2679">
        <f t="shared" si="1363"/>
        <v>126.109375</v>
      </c>
      <c r="AE2679">
        <f t="shared" si="1364"/>
        <v>125.890625</v>
      </c>
      <c r="AF2679" s="49">
        <f t="shared" si="1391"/>
        <v>0.21875</v>
      </c>
      <c r="AG2679" s="3">
        <f t="shared" si="1377"/>
        <v>124.10653629267465</v>
      </c>
      <c r="AH2679">
        <f t="shared" si="1378"/>
        <v>123.06108382350392</v>
      </c>
      <c r="AI2679" s="51">
        <f t="shared" si="1379"/>
        <v>1.0454524691707263</v>
      </c>
      <c r="AJ2679" s="52">
        <f t="shared" si="1380"/>
        <v>0.82670246917072632</v>
      </c>
      <c r="AK2679" s="2">
        <v>42353</v>
      </c>
      <c r="AL2679" t="str">
        <v>912828M8</v>
      </c>
      <c r="AM2679">
        <v>-1.7506999999999999</v>
      </c>
      <c r="AN2679">
        <v>0.71128000000000002</v>
      </c>
      <c r="AO2679">
        <v>0.7873</v>
      </c>
      <c r="AP2679">
        <v>126.109375</v>
      </c>
      <c r="AQ2679">
        <f>VLOOKUP(AL2679,工作表1!$F$3:$G$1000,2,FALSE)</f>
        <v>2</v>
      </c>
      <c r="AR2679" t="str">
        <f>VLOOKUP(AL2679,工作表1!$F$3:$H$1000,3,FALSE)</f>
        <v>2022/11/30</v>
      </c>
      <c r="AS2679">
        <f t="shared" si="1365"/>
        <v>0.32900000000000001</v>
      </c>
      <c r="AT2679">
        <f t="shared" si="1366"/>
        <v>1.671</v>
      </c>
      <c r="AU2679" s="43">
        <f t="shared" si="1381"/>
        <v>42521</v>
      </c>
      <c r="AV2679" s="43">
        <f t="shared" si="1367"/>
        <v>42551</v>
      </c>
      <c r="AW2679" s="45">
        <f t="shared" si="1382"/>
        <v>8.7912087912087919E-2</v>
      </c>
      <c r="AX2679" s="45">
        <f t="shared" si="1383"/>
        <v>1.1673641427066084</v>
      </c>
      <c r="AY2679" s="47">
        <f t="shared" si="1384"/>
        <v>99.971947857317119</v>
      </c>
      <c r="AZ2679" s="47">
        <f t="shared" si="1385"/>
        <v>124.10653629267465</v>
      </c>
      <c r="BA2679" s="43"/>
      <c r="BC2679" s="2">
        <v>42352</v>
      </c>
      <c r="BD2679" t="str">
        <v>912828UN</v>
      </c>
      <c r="BE2679">
        <v>-1.1065</v>
      </c>
      <c r="BF2679">
        <v>0.58796000000000004</v>
      </c>
      <c r="BG2679">
        <v>0.7873</v>
      </c>
      <c r="BH2679">
        <v>125.890625</v>
      </c>
      <c r="BI2679">
        <f>VLOOKUP(BD2679,工作表1!$K$3:$L$1000,2,FALSE)</f>
        <v>2</v>
      </c>
      <c r="BJ2679" t="str">
        <f>VLOOKUP(BD2679,工作表1!$K$3:$M$1000,3,FALSE)</f>
        <v>2023/2/15</v>
      </c>
      <c r="BK2679">
        <f t="shared" si="1368"/>
        <v>0.32750000000000001</v>
      </c>
      <c r="BL2679">
        <f t="shared" si="1369"/>
        <v>1.6724999999999999</v>
      </c>
      <c r="BM2679" s="43">
        <f t="shared" si="1386"/>
        <v>42415</v>
      </c>
      <c r="BN2679" s="43">
        <f t="shared" si="1370"/>
        <v>42643</v>
      </c>
      <c r="BO2679" s="45">
        <f t="shared" si="1387"/>
        <v>0.66304347826086951</v>
      </c>
      <c r="BP2679" s="45">
        <f t="shared" si="1388"/>
        <v>2.2520845741512803</v>
      </c>
      <c r="BQ2679" s="47">
        <f t="shared" si="1389"/>
        <v>100.21833075390977</v>
      </c>
      <c r="BR2679" s="47">
        <f t="shared" si="1390"/>
        <v>123.06108382350392</v>
      </c>
    </row>
    <row r="2680" spans="6:70" x14ac:dyDescent="0.25">
      <c r="F2680" s="2">
        <v>42444</v>
      </c>
      <c r="G2680">
        <v>0.41</v>
      </c>
      <c r="H2680" s="43">
        <v>42485</v>
      </c>
      <c r="I2680">
        <v>1.6919</v>
      </c>
      <c r="L2680" s="2">
        <v>42352</v>
      </c>
      <c r="M2680" t="str">
        <v>912828L2</v>
      </c>
      <c r="N2680">
        <v>0.33110000000000001</v>
      </c>
      <c r="O2680">
        <v>0.12884000000000001</v>
      </c>
      <c r="P2680">
        <v>0.78069999999999995</v>
      </c>
      <c r="Q2680">
        <v>127.03125</v>
      </c>
      <c r="R2680">
        <f>VLOOKUP(M2680,工作表1!$A$3:$B$1000,2,FALSE)</f>
        <v>1.875</v>
      </c>
      <c r="S2680" t="str">
        <f>VLOOKUP(M2680,工作表1!$A$3:$C$1000,3,FALSE)</f>
        <v>2022/8/31</v>
      </c>
      <c r="T2680">
        <f t="shared" si="1360"/>
        <v>0.32750000000000001</v>
      </c>
      <c r="U2680">
        <f t="shared" si="1359"/>
        <v>1.5474999999999999</v>
      </c>
      <c r="V2680" s="43">
        <f t="shared" si="1371"/>
        <v>42429</v>
      </c>
      <c r="W2680" s="43">
        <f t="shared" si="1361"/>
        <v>42460</v>
      </c>
      <c r="X2680" s="45">
        <f t="shared" si="1372"/>
        <v>0.54008152173913049</v>
      </c>
      <c r="Y2680" s="45">
        <f t="shared" si="1373"/>
        <v>1.0897390559857059</v>
      </c>
      <c r="Z2680" s="47">
        <f t="shared" si="1374"/>
        <v>99.683140066315914</v>
      </c>
      <c r="AA2680" s="47">
        <f t="shared" si="1375"/>
        <v>126.10941682330821</v>
      </c>
      <c r="AB2680" s="45">
        <f t="shared" si="1376"/>
        <v>2.012</v>
      </c>
      <c r="AC2680" s="2" t="str">
        <f t="shared" si="1362"/>
        <v>TY2</v>
      </c>
      <c r="AD2680">
        <f t="shared" si="1363"/>
        <v>126.421875</v>
      </c>
      <c r="AE2680">
        <f t="shared" si="1364"/>
        <v>126.625</v>
      </c>
      <c r="AF2680" s="49">
        <f t="shared" si="1391"/>
        <v>-0.203125</v>
      </c>
      <c r="AG2680" s="3">
        <f t="shared" si="1377"/>
        <v>124.44151115257263</v>
      </c>
      <c r="AH2680">
        <f t="shared" si="1378"/>
        <v>123.80095283162431</v>
      </c>
      <c r="AI2680" s="51">
        <f t="shared" si="1379"/>
        <v>0.64055832094831544</v>
      </c>
      <c r="AJ2680" s="52">
        <f t="shared" si="1380"/>
        <v>0.84368332094831544</v>
      </c>
      <c r="AK2680" s="2">
        <v>42352</v>
      </c>
      <c r="AL2680" t="str">
        <v>912828M8</v>
      </c>
      <c r="AM2680">
        <v>-1.2390000000000001</v>
      </c>
      <c r="AN2680">
        <v>0.65525999999999995</v>
      </c>
      <c r="AO2680">
        <v>0.7873</v>
      </c>
      <c r="AP2680">
        <v>126.421875</v>
      </c>
      <c r="AQ2680">
        <f>VLOOKUP(AL2680,工作表1!$F$3:$G$1000,2,FALSE)</f>
        <v>2</v>
      </c>
      <c r="AR2680" t="str">
        <f>VLOOKUP(AL2680,工作表1!$F$3:$H$1000,3,FALSE)</f>
        <v>2022/11/30</v>
      </c>
      <c r="AS2680">
        <f t="shared" si="1365"/>
        <v>0.32750000000000001</v>
      </c>
      <c r="AT2680">
        <f t="shared" si="1366"/>
        <v>1.6724999999999999</v>
      </c>
      <c r="AU2680" s="43">
        <f t="shared" si="1381"/>
        <v>42521</v>
      </c>
      <c r="AV2680" s="43">
        <f t="shared" si="1367"/>
        <v>42551</v>
      </c>
      <c r="AW2680" s="45">
        <f t="shared" si="1382"/>
        <v>8.2417582417582416E-2</v>
      </c>
      <c r="AX2680" s="45">
        <f t="shared" si="1383"/>
        <v>1.1673490892668974</v>
      </c>
      <c r="AY2680" s="47">
        <f t="shared" si="1384"/>
        <v>100.24798522357111</v>
      </c>
      <c r="AZ2680" s="47">
        <f t="shared" si="1385"/>
        <v>124.44151115257263</v>
      </c>
      <c r="BA2680" s="43"/>
      <c r="BC2680" s="2">
        <v>42349</v>
      </c>
      <c r="BD2680" t="str">
        <v>912828UN</v>
      </c>
      <c r="BE2680">
        <v>-0.6804</v>
      </c>
      <c r="BF2680">
        <v>0.56330000000000002</v>
      </c>
      <c r="BG2680">
        <v>0.7873</v>
      </c>
      <c r="BH2680">
        <v>126.625</v>
      </c>
      <c r="BI2680">
        <f>VLOOKUP(BD2680,工作表1!$K$3:$L$1000,2,FALSE)</f>
        <v>2</v>
      </c>
      <c r="BJ2680" t="str">
        <f>VLOOKUP(BD2680,工作表1!$K$3:$M$1000,3,FALSE)</f>
        <v>2023/2/15</v>
      </c>
      <c r="BK2680">
        <f t="shared" si="1368"/>
        <v>0.32050000000000001</v>
      </c>
      <c r="BL2680">
        <f t="shared" si="1369"/>
        <v>1.6795</v>
      </c>
      <c r="BM2680" s="43">
        <f t="shared" si="1386"/>
        <v>42415</v>
      </c>
      <c r="BN2680" s="43">
        <f t="shared" si="1370"/>
        <v>42643</v>
      </c>
      <c r="BO2680" s="45">
        <f t="shared" si="1387"/>
        <v>0.65760869565217395</v>
      </c>
      <c r="BP2680" s="45">
        <f t="shared" si="1388"/>
        <v>2.2521292435973792</v>
      </c>
      <c r="BQ2680" s="47">
        <f t="shared" si="1389"/>
        <v>100.81797878305927</v>
      </c>
      <c r="BR2680" s="47">
        <f t="shared" si="1390"/>
        <v>123.80095283162431</v>
      </c>
    </row>
    <row r="2681" spans="6:70" x14ac:dyDescent="0.25">
      <c r="F2681" s="2">
        <v>42443</v>
      </c>
      <c r="G2681">
        <v>0.41599999999999998</v>
      </c>
      <c r="H2681" s="43">
        <v>42482</v>
      </c>
      <c r="I2681">
        <v>1.6677</v>
      </c>
      <c r="L2681" s="2">
        <v>42349</v>
      </c>
      <c r="M2681" t="str">
        <v>912828XG</v>
      </c>
      <c r="N2681">
        <v>0.26740000000000003</v>
      </c>
      <c r="O2681">
        <v>0.20063</v>
      </c>
      <c r="P2681">
        <v>0.79390000000000005</v>
      </c>
      <c r="Q2681">
        <v>127.71875</v>
      </c>
      <c r="R2681">
        <f>VLOOKUP(M2681,工作表1!$A$3:$B$1000,2,FALSE)</f>
        <v>2.125</v>
      </c>
      <c r="S2681" t="str">
        <f>VLOOKUP(M2681,工作表1!$A$3:$C$1000,3,FALSE)</f>
        <v>2022/6/30</v>
      </c>
      <c r="T2681">
        <f t="shared" si="1360"/>
        <v>0.32050000000000001</v>
      </c>
      <c r="U2681">
        <f t="shared" si="1359"/>
        <v>1.8045</v>
      </c>
      <c r="V2681" s="43">
        <f t="shared" si="1371"/>
        <v>42369</v>
      </c>
      <c r="W2681" s="43">
        <f t="shared" si="1361"/>
        <v>42460</v>
      </c>
      <c r="X2681" s="45">
        <f t="shared" si="1372"/>
        <v>0.96960382513661203</v>
      </c>
      <c r="Y2681" s="45">
        <f t="shared" si="1373"/>
        <v>1.5983709484242832</v>
      </c>
      <c r="Z2681" s="47">
        <f t="shared" si="1374"/>
        <v>101.96043564751622</v>
      </c>
      <c r="AA2681" s="47">
        <f t="shared" si="1375"/>
        <v>126.86399605672506</v>
      </c>
      <c r="AB2681" s="45">
        <f t="shared" si="1376"/>
        <v>1.9085000000000001</v>
      </c>
      <c r="AC2681" s="2" t="str">
        <f t="shared" si="1362"/>
        <v>TY2</v>
      </c>
      <c r="AD2681">
        <f t="shared" si="1363"/>
        <v>127.15625</v>
      </c>
      <c r="AE2681">
        <f t="shared" si="1364"/>
        <v>125.765625</v>
      </c>
      <c r="AF2681" s="49">
        <f t="shared" si="1391"/>
        <v>1.390625</v>
      </c>
      <c r="AG2681" s="3">
        <f t="shared" si="1377"/>
        <v>125.15219414293641</v>
      </c>
      <c r="AH2681">
        <f t="shared" si="1378"/>
        <v>122.94390308438372</v>
      </c>
      <c r="AI2681" s="51">
        <f t="shared" si="1379"/>
        <v>2.2082910585526889</v>
      </c>
      <c r="AJ2681" s="52">
        <f t="shared" si="1380"/>
        <v>0.81766605855268892</v>
      </c>
      <c r="AK2681" s="2">
        <v>42349</v>
      </c>
      <c r="AL2681" t="str">
        <v>912828M8</v>
      </c>
      <c r="AM2681">
        <v>-1.3399000000000001</v>
      </c>
      <c r="AN2681">
        <v>0.66376999999999997</v>
      </c>
      <c r="AO2681">
        <v>0.7873</v>
      </c>
      <c r="AP2681">
        <v>127.15625</v>
      </c>
      <c r="AQ2681">
        <f>VLOOKUP(AL2681,工作表1!$F$3:$G$1000,2,FALSE)</f>
        <v>2</v>
      </c>
      <c r="AR2681" t="str">
        <f>VLOOKUP(AL2681,工作表1!$F$3:$H$1000,3,FALSE)</f>
        <v>2022/11/30</v>
      </c>
      <c r="AS2681">
        <f t="shared" si="1365"/>
        <v>0.32050000000000001</v>
      </c>
      <c r="AT2681">
        <f t="shared" si="1366"/>
        <v>1.6795</v>
      </c>
      <c r="AU2681" s="43">
        <f t="shared" si="1381"/>
        <v>42521</v>
      </c>
      <c r="AV2681" s="43">
        <f t="shared" si="1367"/>
        <v>42551</v>
      </c>
      <c r="AW2681" s="45">
        <f t="shared" si="1382"/>
        <v>7.6923076923076927E-2</v>
      </c>
      <c r="AX2681" s="45">
        <f t="shared" si="1383"/>
        <v>1.1673340358271864</v>
      </c>
      <c r="AY2681" s="47">
        <f t="shared" si="1384"/>
        <v>100.82286621205195</v>
      </c>
      <c r="AZ2681" s="47">
        <f t="shared" si="1385"/>
        <v>125.15219414293641</v>
      </c>
      <c r="BA2681" s="43"/>
      <c r="BC2681" s="2">
        <v>42348</v>
      </c>
      <c r="BD2681" t="str">
        <v>912828UN</v>
      </c>
      <c r="BE2681">
        <v>-0.47320000000000001</v>
      </c>
      <c r="BF2681">
        <v>0.55140999999999996</v>
      </c>
      <c r="BG2681">
        <v>0.7873</v>
      </c>
      <c r="BH2681">
        <v>125.765625</v>
      </c>
      <c r="BI2681">
        <f>VLOOKUP(BD2681,工作表1!$K$3:$L$1000,2,FALSE)</f>
        <v>2</v>
      </c>
      <c r="BJ2681" t="str">
        <f>VLOOKUP(BD2681,工作表1!$K$3:$M$1000,3,FALSE)</f>
        <v>2023/2/15</v>
      </c>
      <c r="BK2681">
        <f t="shared" si="1368"/>
        <v>0.33100000000000002</v>
      </c>
      <c r="BL2681">
        <f t="shared" si="1369"/>
        <v>1.669</v>
      </c>
      <c r="BM2681" s="43">
        <f t="shared" si="1386"/>
        <v>42415</v>
      </c>
      <c r="BN2681" s="43">
        <f t="shared" si="1370"/>
        <v>42643</v>
      </c>
      <c r="BO2681" s="45">
        <f t="shared" si="1387"/>
        <v>0.64130434782608692</v>
      </c>
      <c r="BP2681" s="45">
        <f t="shared" si="1388"/>
        <v>2.252263251935676</v>
      </c>
      <c r="BQ2681" s="47">
        <f t="shared" si="1389"/>
        <v>100.16917932755904</v>
      </c>
      <c r="BR2681" s="47">
        <f t="shared" si="1390"/>
        <v>122.94390308438372</v>
      </c>
    </row>
    <row r="2682" spans="6:70" x14ac:dyDescent="0.25">
      <c r="F2682" s="2">
        <v>42440</v>
      </c>
      <c r="G2682">
        <v>0.40899999999999997</v>
      </c>
      <c r="H2682" s="43">
        <v>42481</v>
      </c>
      <c r="I2682">
        <v>1.641</v>
      </c>
      <c r="L2682" s="2">
        <v>42348</v>
      </c>
      <c r="M2682" t="str">
        <v>912828XG</v>
      </c>
      <c r="N2682">
        <v>0.15890000000000001</v>
      </c>
      <c r="O2682">
        <v>0.22889999999999999</v>
      </c>
      <c r="P2682">
        <v>0.79390000000000005</v>
      </c>
      <c r="Q2682">
        <v>126.953125</v>
      </c>
      <c r="R2682">
        <f>VLOOKUP(M2682,工作表1!$A$3:$B$1000,2,FALSE)</f>
        <v>2.125</v>
      </c>
      <c r="S2682" t="str">
        <f>VLOOKUP(M2682,工作表1!$A$3:$C$1000,3,FALSE)</f>
        <v>2022/6/30</v>
      </c>
      <c r="T2682">
        <f t="shared" si="1360"/>
        <v>0.33100000000000002</v>
      </c>
      <c r="U2682">
        <f t="shared" si="1359"/>
        <v>1.794</v>
      </c>
      <c r="V2682" s="43">
        <f t="shared" si="1371"/>
        <v>42369</v>
      </c>
      <c r="W2682" s="43">
        <f t="shared" si="1361"/>
        <v>42460</v>
      </c>
      <c r="X2682" s="45">
        <f t="shared" si="1372"/>
        <v>0.95218579234972678</v>
      </c>
      <c r="Y2682" s="45">
        <f t="shared" si="1373"/>
        <v>1.5984186690620557</v>
      </c>
      <c r="Z2682" s="47">
        <f t="shared" si="1374"/>
        <v>101.3608077809382</v>
      </c>
      <c r="AA2682" s="47">
        <f t="shared" si="1375"/>
        <v>126.06928491290304</v>
      </c>
      <c r="AB2682" s="45">
        <f t="shared" si="1376"/>
        <v>2.0217000000000001</v>
      </c>
      <c r="AC2682" s="2" t="str">
        <f t="shared" si="1362"/>
        <v>TY2</v>
      </c>
      <c r="AD2682">
        <f t="shared" si="1363"/>
        <v>126.328125</v>
      </c>
      <c r="AE2682">
        <f t="shared" si="1364"/>
        <v>126.109375</v>
      </c>
      <c r="AF2682" s="49">
        <f t="shared" si="1391"/>
        <v>0.21875</v>
      </c>
      <c r="AG2682" s="3">
        <f t="shared" si="1377"/>
        <v>124.30741650630175</v>
      </c>
      <c r="AH2682">
        <f t="shared" si="1378"/>
        <v>123.25306534567051</v>
      </c>
      <c r="AI2682" s="51">
        <f t="shared" si="1379"/>
        <v>1.0543511606312421</v>
      </c>
      <c r="AJ2682" s="52">
        <f t="shared" si="1380"/>
        <v>0.83560116063124212</v>
      </c>
      <c r="AK2682" s="2">
        <v>42348</v>
      </c>
      <c r="AL2682" t="str">
        <v>912828M8</v>
      </c>
      <c r="AM2682">
        <v>-1.3943000000000001</v>
      </c>
      <c r="AN2682">
        <v>0.66642000000000001</v>
      </c>
      <c r="AO2682">
        <v>0.7873</v>
      </c>
      <c r="AP2682">
        <v>126.328125</v>
      </c>
      <c r="AQ2682">
        <f>VLOOKUP(AL2682,工作表1!$F$3:$G$1000,2,FALSE)</f>
        <v>2</v>
      </c>
      <c r="AR2682" t="str">
        <f>VLOOKUP(AL2682,工作表1!$F$3:$H$1000,3,FALSE)</f>
        <v>2022/11/30</v>
      </c>
      <c r="AS2682">
        <f t="shared" si="1365"/>
        <v>0.33100000000000002</v>
      </c>
      <c r="AT2682">
        <f t="shared" si="1366"/>
        <v>1.669</v>
      </c>
      <c r="AU2682" s="43">
        <f t="shared" si="1381"/>
        <v>42521</v>
      </c>
      <c r="AV2682" s="43">
        <f t="shared" si="1367"/>
        <v>42551</v>
      </c>
      <c r="AW2682" s="45">
        <f t="shared" si="1382"/>
        <v>6.043956043956044E-2</v>
      </c>
      <c r="AX2682" s="45">
        <f t="shared" si="1383"/>
        <v>1.1672888755080535</v>
      </c>
      <c r="AY2682" s="47">
        <f t="shared" si="1384"/>
        <v>100.1864119225651</v>
      </c>
      <c r="AZ2682" s="47">
        <f t="shared" si="1385"/>
        <v>124.30741650630175</v>
      </c>
      <c r="BA2682" s="43"/>
      <c r="BC2682" s="2">
        <v>42347</v>
      </c>
      <c r="BD2682" t="str">
        <v>912828UN</v>
      </c>
      <c r="BE2682">
        <v>-0.7359</v>
      </c>
      <c r="BF2682">
        <v>0.56576000000000004</v>
      </c>
      <c r="BG2682">
        <v>0.7873</v>
      </c>
      <c r="BH2682">
        <v>126.109375</v>
      </c>
      <c r="BI2682">
        <f>VLOOKUP(BD2682,工作表1!$K$3:$L$1000,2,FALSE)</f>
        <v>2</v>
      </c>
      <c r="BJ2682" t="str">
        <f>VLOOKUP(BD2682,工作表1!$K$3:$M$1000,3,FALSE)</f>
        <v>2023/2/15</v>
      </c>
      <c r="BK2682">
        <f t="shared" si="1368"/>
        <v>0.32300000000000001</v>
      </c>
      <c r="BL2682">
        <f t="shared" si="1369"/>
        <v>1.677</v>
      </c>
      <c r="BM2682" s="43">
        <f t="shared" si="1386"/>
        <v>42415</v>
      </c>
      <c r="BN2682" s="43">
        <f t="shared" si="1370"/>
        <v>42643</v>
      </c>
      <c r="BO2682" s="45">
        <f t="shared" si="1387"/>
        <v>0.63586956521739135</v>
      </c>
      <c r="BP2682" s="45">
        <f t="shared" si="1388"/>
        <v>2.2523079213817749</v>
      </c>
      <c r="BQ2682" s="47">
        <f t="shared" si="1389"/>
        <v>100.43061943492644</v>
      </c>
      <c r="BR2682" s="47">
        <f t="shared" si="1390"/>
        <v>123.25306534567051</v>
      </c>
    </row>
    <row r="2683" spans="6:70" x14ac:dyDescent="0.25">
      <c r="F2683" s="2">
        <v>42439</v>
      </c>
      <c r="G2683">
        <v>0.40300000000000002</v>
      </c>
      <c r="H2683" s="43">
        <v>42480</v>
      </c>
      <c r="I2683">
        <v>1.6242000000000001</v>
      </c>
      <c r="L2683" s="2">
        <v>42347</v>
      </c>
      <c r="M2683" t="str">
        <v>912828XG</v>
      </c>
      <c r="N2683">
        <v>0.54479999999999995</v>
      </c>
      <c r="O2683">
        <v>7.4120000000000005E-2</v>
      </c>
      <c r="P2683">
        <v>0.79390000000000005</v>
      </c>
      <c r="Q2683">
        <v>127.25</v>
      </c>
      <c r="R2683">
        <f>VLOOKUP(M2683,工作表1!$A$3:$B$1000,2,FALSE)</f>
        <v>2.125</v>
      </c>
      <c r="S2683" t="str">
        <f>VLOOKUP(M2683,工作表1!$A$3:$C$1000,3,FALSE)</f>
        <v>2022/6/30</v>
      </c>
      <c r="T2683">
        <f t="shared" si="1360"/>
        <v>0.32300000000000001</v>
      </c>
      <c r="U2683">
        <f t="shared" si="1359"/>
        <v>1.802</v>
      </c>
      <c r="V2683" s="43">
        <f t="shared" si="1371"/>
        <v>42369</v>
      </c>
      <c r="W2683" s="43">
        <f t="shared" si="1361"/>
        <v>42460</v>
      </c>
      <c r="X2683" s="45">
        <f t="shared" si="1372"/>
        <v>0.94637978142076506</v>
      </c>
      <c r="Y2683" s="45">
        <f t="shared" si="1373"/>
        <v>1.598434575941313</v>
      </c>
      <c r="Z2683" s="47">
        <f t="shared" si="1374"/>
        <v>101.65174864580364</v>
      </c>
      <c r="AA2683" s="47">
        <f t="shared" si="1375"/>
        <v>126.4181586658641</v>
      </c>
      <c r="AB2683" s="45">
        <f t="shared" si="1376"/>
        <v>1.9903</v>
      </c>
      <c r="AC2683" s="2" t="str">
        <f t="shared" si="1362"/>
        <v>TY2</v>
      </c>
      <c r="AD2683">
        <f t="shared" si="1363"/>
        <v>126.671875</v>
      </c>
      <c r="AE2683">
        <f t="shared" si="1364"/>
        <v>125.765625</v>
      </c>
      <c r="AF2683" s="49">
        <f t="shared" si="1391"/>
        <v>0.90625</v>
      </c>
      <c r="AG2683" s="3">
        <f t="shared" si="1377"/>
        <v>124.61538133368579</v>
      </c>
      <c r="AH2683">
        <f t="shared" si="1378"/>
        <v>122.93520999929164</v>
      </c>
      <c r="AI2683" s="51">
        <f t="shared" si="1379"/>
        <v>1.6801713343941458</v>
      </c>
      <c r="AJ2683" s="52">
        <f t="shared" si="1380"/>
        <v>0.77392133439414579</v>
      </c>
      <c r="AK2683" s="2">
        <v>42347</v>
      </c>
      <c r="AL2683" t="str">
        <v>912828M8</v>
      </c>
      <c r="AM2683">
        <v>-1.6692</v>
      </c>
      <c r="AN2683">
        <v>0.69235999999999998</v>
      </c>
      <c r="AO2683">
        <v>0.7873</v>
      </c>
      <c r="AP2683">
        <v>126.671875</v>
      </c>
      <c r="AQ2683">
        <f>VLOOKUP(AL2683,工作表1!$F$3:$G$1000,2,FALSE)</f>
        <v>2</v>
      </c>
      <c r="AR2683" t="str">
        <f>VLOOKUP(AL2683,工作表1!$F$3:$H$1000,3,FALSE)</f>
        <v>2022/11/30</v>
      </c>
      <c r="AS2683">
        <f t="shared" si="1365"/>
        <v>0.32300000000000001</v>
      </c>
      <c r="AT2683">
        <f t="shared" si="1366"/>
        <v>1.677</v>
      </c>
      <c r="AU2683" s="43">
        <f t="shared" si="1381"/>
        <v>42521</v>
      </c>
      <c r="AV2683" s="43">
        <f t="shared" si="1367"/>
        <v>42551</v>
      </c>
      <c r="AW2683" s="45">
        <f t="shared" si="1382"/>
        <v>5.4945054945054944E-2</v>
      </c>
      <c r="AX2683" s="45">
        <f t="shared" si="1383"/>
        <v>1.1672738220683427</v>
      </c>
      <c r="AY2683" s="47">
        <f t="shared" si="1384"/>
        <v>100.44486484577642</v>
      </c>
      <c r="AZ2683" s="47">
        <f t="shared" si="1385"/>
        <v>124.61538133368579</v>
      </c>
      <c r="BA2683" s="43"/>
      <c r="BC2683" s="2">
        <v>42346</v>
      </c>
      <c r="BD2683" t="str">
        <v>912828UN</v>
      </c>
      <c r="BE2683">
        <v>-1.1315999999999999</v>
      </c>
      <c r="BF2683">
        <v>0.53754000000000002</v>
      </c>
      <c r="BG2683">
        <v>0.7873</v>
      </c>
      <c r="BH2683">
        <v>125.765625</v>
      </c>
      <c r="BI2683">
        <f>VLOOKUP(BD2683,工作表1!$K$3:$L$1000,2,FALSE)</f>
        <v>2</v>
      </c>
      <c r="BJ2683" t="str">
        <f>VLOOKUP(BD2683,工作表1!$K$3:$M$1000,3,FALSE)</f>
        <v>2023/2/15</v>
      </c>
      <c r="BK2683">
        <f t="shared" si="1368"/>
        <v>0.32700000000000001</v>
      </c>
      <c r="BL2683">
        <f t="shared" si="1369"/>
        <v>1.673</v>
      </c>
      <c r="BM2683" s="43">
        <f t="shared" si="1386"/>
        <v>42415</v>
      </c>
      <c r="BN2683" s="43">
        <f t="shared" si="1370"/>
        <v>42643</v>
      </c>
      <c r="BO2683" s="45">
        <f t="shared" si="1387"/>
        <v>0.63043478260869568</v>
      </c>
      <c r="BP2683" s="45">
        <f t="shared" si="1388"/>
        <v>2.2523525908278739</v>
      </c>
      <c r="BQ2683" s="47">
        <f t="shared" si="1389"/>
        <v>100.18858635755646</v>
      </c>
      <c r="BR2683" s="47">
        <f t="shared" si="1390"/>
        <v>122.93520999929164</v>
      </c>
    </row>
    <row r="2684" spans="6:70" x14ac:dyDescent="0.25">
      <c r="F2684" s="2">
        <v>42438</v>
      </c>
      <c r="G2684">
        <v>0.4</v>
      </c>
      <c r="H2684" s="43">
        <v>42479</v>
      </c>
      <c r="I2684">
        <v>1.5595000000000001</v>
      </c>
      <c r="L2684" s="2">
        <v>42346</v>
      </c>
      <c r="M2684" t="str">
        <v>912828XG</v>
      </c>
      <c r="N2684">
        <v>0.21340000000000001</v>
      </c>
      <c r="O2684">
        <v>0.24615000000000001</v>
      </c>
      <c r="P2684">
        <v>0.79390000000000005</v>
      </c>
      <c r="Q2684">
        <v>126.921875</v>
      </c>
      <c r="R2684">
        <f>VLOOKUP(M2684,工作表1!$A$3:$B$1000,2,FALSE)</f>
        <v>2.125</v>
      </c>
      <c r="S2684" t="str">
        <f>VLOOKUP(M2684,工作表1!$A$3:$C$1000,3,FALSE)</f>
        <v>2022/6/30</v>
      </c>
      <c r="T2684">
        <f t="shared" si="1360"/>
        <v>0.32700000000000001</v>
      </c>
      <c r="U2684">
        <f t="shared" si="1359"/>
        <v>1.798</v>
      </c>
      <c r="V2684" s="43">
        <f t="shared" si="1371"/>
        <v>42369</v>
      </c>
      <c r="W2684" s="43">
        <f t="shared" si="1361"/>
        <v>42460</v>
      </c>
      <c r="X2684" s="45">
        <f t="shared" si="1372"/>
        <v>0.94057377049180324</v>
      </c>
      <c r="Y2684" s="45">
        <f t="shared" si="1373"/>
        <v>1.5984504828205703</v>
      </c>
      <c r="Z2684" s="47">
        <f t="shared" si="1374"/>
        <v>101.34072820856636</v>
      </c>
      <c r="AA2684" s="47">
        <f t="shared" si="1375"/>
        <v>126.01348779118884</v>
      </c>
      <c r="AB2684" s="45">
        <f t="shared" si="1376"/>
        <v>2</v>
      </c>
      <c r="AC2684" s="2" t="str">
        <f t="shared" si="1362"/>
        <v>TY2</v>
      </c>
      <c r="AD2684">
        <f t="shared" si="1363"/>
        <v>126.328125</v>
      </c>
      <c r="AE2684">
        <f t="shared" si="1364"/>
        <v>125.375</v>
      </c>
      <c r="AF2684" s="49">
        <f t="shared" si="1391"/>
        <v>0.953125</v>
      </c>
      <c r="AG2684" s="3">
        <f t="shared" si="1377"/>
        <v>124.34028956101166</v>
      </c>
      <c r="AH2684">
        <f t="shared" si="1378"/>
        <v>123.12276166784231</v>
      </c>
      <c r="AI2684" s="51">
        <f t="shared" si="1379"/>
        <v>1.217527893169347</v>
      </c>
      <c r="AJ2684" s="52">
        <f t="shared" si="1380"/>
        <v>0.26440289316934695</v>
      </c>
      <c r="AK2684" s="2">
        <v>42346</v>
      </c>
      <c r="AL2684" t="str">
        <v>912828M8</v>
      </c>
      <c r="AM2684">
        <v>-1.1516</v>
      </c>
      <c r="AN2684">
        <v>0.58972000000000002</v>
      </c>
      <c r="AO2684">
        <v>0.7873</v>
      </c>
      <c r="AP2684">
        <v>126.328125</v>
      </c>
      <c r="AQ2684">
        <f>VLOOKUP(AL2684,工作表1!$F$3:$G$1000,2,FALSE)</f>
        <v>2</v>
      </c>
      <c r="AR2684" t="str">
        <f>VLOOKUP(AL2684,工作表1!$F$3:$H$1000,3,FALSE)</f>
        <v>2022/11/30</v>
      </c>
      <c r="AS2684">
        <f t="shared" si="1365"/>
        <v>0.32700000000000001</v>
      </c>
      <c r="AT2684">
        <f t="shared" si="1366"/>
        <v>1.673</v>
      </c>
      <c r="AU2684" s="43">
        <f t="shared" si="1381"/>
        <v>42521</v>
      </c>
      <c r="AV2684" s="43">
        <f t="shared" si="1367"/>
        <v>42551</v>
      </c>
      <c r="AW2684" s="45">
        <f t="shared" si="1382"/>
        <v>4.9450549450549448E-2</v>
      </c>
      <c r="AX2684" s="45">
        <f t="shared" si="1383"/>
        <v>1.1672587686286318</v>
      </c>
      <c r="AY2684" s="47">
        <f t="shared" si="1384"/>
        <v>100.23752175220639</v>
      </c>
      <c r="AZ2684" s="47">
        <f t="shared" si="1385"/>
        <v>124.34028956101166</v>
      </c>
      <c r="BA2684" s="43"/>
      <c r="BC2684" s="2">
        <v>42345</v>
      </c>
      <c r="BD2684" t="str">
        <v>912828UN</v>
      </c>
      <c r="BE2684">
        <v>9.0790000000000006</v>
      </c>
      <c r="BF2684">
        <v>-2.4209999999999999E-2</v>
      </c>
      <c r="BG2684">
        <v>0.7873</v>
      </c>
      <c r="BH2684">
        <v>125.375</v>
      </c>
      <c r="BI2684">
        <f>VLOOKUP(BD2684,工作表1!$K$3:$L$1000,2,FALSE)</f>
        <v>2</v>
      </c>
      <c r="BJ2684" t="str">
        <f>VLOOKUP(BD2684,工作表1!$K$3:$M$1000,3,FALSE)</f>
        <v>2023/2/15</v>
      </c>
      <c r="BK2684">
        <f t="shared" si="1368"/>
        <v>0.3175</v>
      </c>
      <c r="BL2684">
        <f t="shared" si="1369"/>
        <v>1.6825000000000001</v>
      </c>
      <c r="BM2684" s="43">
        <f t="shared" si="1386"/>
        <v>42415</v>
      </c>
      <c r="BN2684" s="43">
        <f t="shared" si="1370"/>
        <v>42643</v>
      </c>
      <c r="BO2684" s="45">
        <f t="shared" si="1387"/>
        <v>0.625</v>
      </c>
      <c r="BP2684" s="45">
        <f t="shared" si="1388"/>
        <v>2.2523972602739724</v>
      </c>
      <c r="BQ2684" s="47">
        <f t="shared" si="1389"/>
        <v>100.35557550081828</v>
      </c>
      <c r="BR2684" s="47">
        <f t="shared" si="1390"/>
        <v>123.12276166784231</v>
      </c>
    </row>
    <row r="2685" spans="6:70" x14ac:dyDescent="0.25">
      <c r="F2685" s="2">
        <v>42437</v>
      </c>
      <c r="G2685">
        <v>0.39900000000000002</v>
      </c>
      <c r="H2685" s="43">
        <v>42478</v>
      </c>
      <c r="I2685">
        <v>1.5404</v>
      </c>
      <c r="L2685" s="2">
        <v>42345</v>
      </c>
      <c r="M2685" t="str">
        <v>912828XG</v>
      </c>
      <c r="N2685">
        <v>0.161</v>
      </c>
      <c r="O2685">
        <v>0.27468999999999999</v>
      </c>
      <c r="P2685">
        <v>0.79390000000000005</v>
      </c>
      <c r="Q2685">
        <v>126.9375</v>
      </c>
      <c r="R2685">
        <f>VLOOKUP(M2685,工作表1!$A$3:$B$1000,2,FALSE)</f>
        <v>2.125</v>
      </c>
      <c r="S2685" t="str">
        <f>VLOOKUP(M2685,工作表1!$A$3:$C$1000,3,FALSE)</f>
        <v>2022/6/30</v>
      </c>
      <c r="T2685">
        <f t="shared" si="1360"/>
        <v>0.3175</v>
      </c>
      <c r="U2685">
        <f t="shared" si="1359"/>
        <v>1.8075000000000001</v>
      </c>
      <c r="V2685" s="43">
        <f t="shared" si="1371"/>
        <v>42369</v>
      </c>
      <c r="W2685" s="43">
        <f t="shared" si="1361"/>
        <v>42460</v>
      </c>
      <c r="X2685" s="45">
        <f t="shared" si="1372"/>
        <v>0.93476775956284153</v>
      </c>
      <c r="Y2685" s="45">
        <f t="shared" si="1373"/>
        <v>1.5984663896998277</v>
      </c>
      <c r="Z2685" s="47">
        <f t="shared" si="1374"/>
        <v>101.34728790156454</v>
      </c>
      <c r="AA2685" s="47">
        <f t="shared" si="1375"/>
        <v>126.00348545468924</v>
      </c>
      <c r="AB2685" s="45">
        <f t="shared" si="1376"/>
        <v>2.0144000000000002</v>
      </c>
      <c r="AC2685" s="2" t="str">
        <f t="shared" si="1362"/>
        <v>TY2</v>
      </c>
      <c r="AD2685">
        <f t="shared" si="1363"/>
        <v>126.34375</v>
      </c>
      <c r="AE2685">
        <f t="shared" si="1364"/>
        <v>124.953125</v>
      </c>
      <c r="AF2685" s="49">
        <f t="shared" si="1391"/>
        <v>1.390625</v>
      </c>
      <c r="AG2685" s="3">
        <f t="shared" si="1377"/>
        <v>124.33398665154486</v>
      </c>
      <c r="AH2685">
        <f t="shared" si="1378"/>
        <v>122.71259277473175</v>
      </c>
      <c r="AI2685" s="51">
        <f t="shared" si="1379"/>
        <v>1.6213938768131158</v>
      </c>
      <c r="AJ2685" s="52">
        <f t="shared" si="1380"/>
        <v>0.23076887681311575</v>
      </c>
      <c r="AK2685" s="2">
        <v>42345</v>
      </c>
      <c r="AL2685" t="str">
        <v>912828M8</v>
      </c>
      <c r="AM2685">
        <v>-1.1774</v>
      </c>
      <c r="AN2685">
        <v>0.59125000000000005</v>
      </c>
      <c r="AO2685">
        <v>0.7873</v>
      </c>
      <c r="AP2685">
        <v>126.34375</v>
      </c>
      <c r="AQ2685">
        <f>VLOOKUP(AL2685,工作表1!$F$3:$G$1000,2,FALSE)</f>
        <v>2</v>
      </c>
      <c r="AR2685" t="str">
        <f>VLOOKUP(AL2685,工作表1!$F$3:$H$1000,3,FALSE)</f>
        <v>2022/11/30</v>
      </c>
      <c r="AS2685">
        <f t="shared" si="1365"/>
        <v>0.3175</v>
      </c>
      <c r="AT2685">
        <f t="shared" si="1366"/>
        <v>1.6825000000000001</v>
      </c>
      <c r="AU2685" s="43">
        <f t="shared" si="1381"/>
        <v>42521</v>
      </c>
      <c r="AV2685" s="43">
        <f t="shared" si="1367"/>
        <v>42551</v>
      </c>
      <c r="AW2685" s="45">
        <f t="shared" si="1382"/>
        <v>4.3956043956043959E-2</v>
      </c>
      <c r="AX2685" s="45">
        <f t="shared" si="1383"/>
        <v>1.1672437151889208</v>
      </c>
      <c r="AY2685" s="47">
        <f t="shared" si="1384"/>
        <v>100.24946140841728</v>
      </c>
      <c r="AZ2685" s="47">
        <f t="shared" si="1385"/>
        <v>124.33398665154486</v>
      </c>
      <c r="BA2685" s="43"/>
      <c r="BC2685" s="2">
        <v>42342</v>
      </c>
      <c r="BD2685" t="str">
        <v>912828UN</v>
      </c>
      <c r="BE2685">
        <v>9.5484000000000009</v>
      </c>
      <c r="BF2685">
        <v>-4.913E-2</v>
      </c>
      <c r="BG2685">
        <v>0.7873</v>
      </c>
      <c r="BH2685">
        <v>124.953125</v>
      </c>
      <c r="BI2685">
        <f>VLOOKUP(BD2685,工作表1!$K$3:$L$1000,2,FALSE)</f>
        <v>2</v>
      </c>
      <c r="BJ2685" t="str">
        <f>VLOOKUP(BD2685,工作表1!$K$3:$M$1000,3,FALSE)</f>
        <v>2023/2/15</v>
      </c>
      <c r="BK2685">
        <f t="shared" si="1368"/>
        <v>0.3105</v>
      </c>
      <c r="BL2685">
        <f t="shared" si="1369"/>
        <v>1.6895</v>
      </c>
      <c r="BM2685" s="43">
        <f t="shared" si="1386"/>
        <v>42415</v>
      </c>
      <c r="BN2685" s="43">
        <f t="shared" si="1370"/>
        <v>42643</v>
      </c>
      <c r="BO2685" s="45">
        <f t="shared" si="1387"/>
        <v>0.61956521739130432</v>
      </c>
      <c r="BP2685" s="45">
        <f t="shared" si="1388"/>
        <v>2.2524419297200713</v>
      </c>
      <c r="BQ2685" s="47">
        <f t="shared" si="1389"/>
        <v>100.04996257921754</v>
      </c>
      <c r="BR2685" s="47">
        <f t="shared" si="1390"/>
        <v>122.71259277473175</v>
      </c>
    </row>
    <row r="2686" spans="6:70" x14ac:dyDescent="0.25">
      <c r="F2686" s="2">
        <v>42436</v>
      </c>
      <c r="G2686">
        <v>0.40649999999999997</v>
      </c>
      <c r="H2686" s="43">
        <v>42475</v>
      </c>
      <c r="I2686">
        <v>1.5261</v>
      </c>
      <c r="L2686" s="2">
        <v>42342</v>
      </c>
      <c r="M2686" t="str">
        <v>912828XG</v>
      </c>
      <c r="N2686">
        <v>0.37219999999999998</v>
      </c>
      <c r="O2686">
        <v>0.15368000000000001</v>
      </c>
      <c r="P2686">
        <v>0.79390000000000005</v>
      </c>
      <c r="Q2686">
        <v>126.546875</v>
      </c>
      <c r="R2686">
        <f>VLOOKUP(M2686,工作表1!$A$3:$B$1000,2,FALSE)</f>
        <v>2.125</v>
      </c>
      <c r="S2686" t="str">
        <f>VLOOKUP(M2686,工作表1!$A$3:$C$1000,3,FALSE)</f>
        <v>2022/6/30</v>
      </c>
      <c r="T2686">
        <f t="shared" si="1360"/>
        <v>0.3105</v>
      </c>
      <c r="U2686">
        <f t="shared" si="1359"/>
        <v>1.8145</v>
      </c>
      <c r="V2686" s="43">
        <f t="shared" si="1371"/>
        <v>42369</v>
      </c>
      <c r="W2686" s="43">
        <f t="shared" si="1361"/>
        <v>42460</v>
      </c>
      <c r="X2686" s="45">
        <f t="shared" si="1372"/>
        <v>0.9289617486338797</v>
      </c>
      <c r="Y2686" s="45">
        <f t="shared" si="1373"/>
        <v>1.598482296579085</v>
      </c>
      <c r="Z2686" s="47">
        <f t="shared" si="1374"/>
        <v>101.08326262715613</v>
      </c>
      <c r="AA2686" s="47">
        <f t="shared" si="1375"/>
        <v>125.6535925349005</v>
      </c>
      <c r="AB2686" s="45">
        <f t="shared" si="1376"/>
        <v>2.0579000000000001</v>
      </c>
      <c r="AC2686" s="2" t="str">
        <f t="shared" si="1362"/>
        <v>TY2</v>
      </c>
      <c r="AD2686">
        <f t="shared" si="1363"/>
        <v>125.921875</v>
      </c>
      <c r="AE2686">
        <f t="shared" si="1364"/>
        <v>124.578125</v>
      </c>
      <c r="AF2686" s="49">
        <f t="shared" si="1391"/>
        <v>1.34375</v>
      </c>
      <c r="AG2686" s="3">
        <f t="shared" si="1377"/>
        <v>123.93402372334555</v>
      </c>
      <c r="AH2686">
        <f t="shared" si="1378"/>
        <v>122.2719877024318</v>
      </c>
      <c r="AI2686" s="51">
        <f t="shared" si="1379"/>
        <v>1.6620360209137459</v>
      </c>
      <c r="AJ2686" s="52">
        <f t="shared" si="1380"/>
        <v>0.31828602091374592</v>
      </c>
      <c r="AK2686" s="2">
        <v>42342</v>
      </c>
      <c r="AL2686" t="str">
        <v>912828M8</v>
      </c>
      <c r="AM2686">
        <v>-0.69699999999999995</v>
      </c>
      <c r="AN2686">
        <v>0.54342999999999997</v>
      </c>
      <c r="AO2686">
        <v>0.7873</v>
      </c>
      <c r="AP2686">
        <v>125.921875</v>
      </c>
      <c r="AQ2686">
        <f>VLOOKUP(AL2686,工作表1!$F$3:$G$1000,2,FALSE)</f>
        <v>2</v>
      </c>
      <c r="AR2686" t="str">
        <f>VLOOKUP(AL2686,工作表1!$F$3:$H$1000,3,FALSE)</f>
        <v>2022/11/30</v>
      </c>
      <c r="AS2686">
        <f t="shared" si="1365"/>
        <v>0.3105</v>
      </c>
      <c r="AT2686">
        <f t="shared" si="1366"/>
        <v>1.6895</v>
      </c>
      <c r="AU2686" s="43">
        <f t="shared" si="1381"/>
        <v>42521</v>
      </c>
      <c r="AV2686" s="43">
        <f t="shared" si="1367"/>
        <v>42551</v>
      </c>
      <c r="AW2686" s="45">
        <f t="shared" si="1382"/>
        <v>3.8461538461538464E-2</v>
      </c>
      <c r="AX2686" s="45">
        <f t="shared" si="1383"/>
        <v>1.1672286617492098</v>
      </c>
      <c r="AY2686" s="47">
        <f t="shared" si="1384"/>
        <v>99.950094754102281</v>
      </c>
      <c r="AZ2686" s="47">
        <f t="shared" si="1385"/>
        <v>123.93402372334555</v>
      </c>
      <c r="BA2686" s="43"/>
      <c r="BC2686" s="2">
        <v>42341</v>
      </c>
      <c r="BD2686" t="str">
        <v>912828UN</v>
      </c>
      <c r="BE2686">
        <v>9.0734999999999992</v>
      </c>
      <c r="BF2686">
        <v>-1.7409999999999998E-2</v>
      </c>
      <c r="BG2686">
        <v>0.7873</v>
      </c>
      <c r="BH2686">
        <v>124.578125</v>
      </c>
      <c r="BI2686">
        <f>VLOOKUP(BD2686,工作表1!$K$3:$L$1000,2,FALSE)</f>
        <v>2</v>
      </c>
      <c r="BJ2686" t="str">
        <f>VLOOKUP(BD2686,工作表1!$K$3:$M$1000,3,FALSE)</f>
        <v>2023/2/15</v>
      </c>
      <c r="BK2686">
        <f t="shared" si="1368"/>
        <v>0.30249999999999999</v>
      </c>
      <c r="BL2686">
        <f t="shared" si="1369"/>
        <v>1.6975</v>
      </c>
      <c r="BM2686" s="43">
        <f t="shared" si="1386"/>
        <v>42415</v>
      </c>
      <c r="BN2686" s="43">
        <f t="shared" si="1370"/>
        <v>42643</v>
      </c>
      <c r="BO2686" s="45">
        <f t="shared" si="1387"/>
        <v>0.60326086956521741</v>
      </c>
      <c r="BP2686" s="45">
        <f t="shared" si="1388"/>
        <v>2.2525759380583681</v>
      </c>
      <c r="BQ2686" s="47">
        <f t="shared" si="1389"/>
        <v>99.744377238520286</v>
      </c>
      <c r="BR2686" s="47">
        <f t="shared" si="1390"/>
        <v>122.2719877024318</v>
      </c>
    </row>
    <row r="2687" spans="6:70" x14ac:dyDescent="0.25">
      <c r="F2687" s="2">
        <v>42433</v>
      </c>
      <c r="G2687">
        <v>0.40200000000000002</v>
      </c>
      <c r="H2687" s="43">
        <v>42474</v>
      </c>
      <c r="I2687">
        <v>1.5666</v>
      </c>
      <c r="L2687" s="2">
        <v>42341</v>
      </c>
      <c r="M2687" t="str">
        <v>912828L2</v>
      </c>
      <c r="N2687">
        <v>0.88790000000000002</v>
      </c>
      <c r="O2687">
        <v>-3.4819999999999997E-2</v>
      </c>
      <c r="P2687">
        <v>0.78069999999999995</v>
      </c>
      <c r="Q2687">
        <v>126.1875</v>
      </c>
      <c r="R2687">
        <f>VLOOKUP(M2687,工作表1!$A$3:$B$1000,2,FALSE)</f>
        <v>1.875</v>
      </c>
      <c r="S2687" t="str">
        <f>VLOOKUP(M2687,工作表1!$A$3:$C$1000,3,FALSE)</f>
        <v>2022/8/31</v>
      </c>
      <c r="T2687">
        <f t="shared" si="1360"/>
        <v>0.30249999999999999</v>
      </c>
      <c r="U2687">
        <f t="shared" si="1359"/>
        <v>1.5725</v>
      </c>
      <c r="V2687" s="43">
        <f t="shared" si="1371"/>
        <v>42429</v>
      </c>
      <c r="W2687" s="43">
        <f t="shared" si="1361"/>
        <v>42460</v>
      </c>
      <c r="X2687" s="45">
        <f t="shared" si="1372"/>
        <v>0.48403532608695649</v>
      </c>
      <c r="Y2687" s="45">
        <f t="shared" si="1373"/>
        <v>1.0901997096486002</v>
      </c>
      <c r="Z2687" s="47">
        <f t="shared" si="1374"/>
        <v>99.132307770450382</v>
      </c>
      <c r="AA2687" s="47">
        <f t="shared" si="1375"/>
        <v>125.23145368348138</v>
      </c>
      <c r="AB2687" s="45">
        <f t="shared" si="1376"/>
        <v>2.0941999999999998</v>
      </c>
      <c r="AC2687" s="2" t="str">
        <f t="shared" si="1362"/>
        <v>TY2</v>
      </c>
      <c r="AD2687">
        <f t="shared" si="1363"/>
        <v>125.546875</v>
      </c>
      <c r="AE2687">
        <f t="shared" si="1364"/>
        <v>125.75</v>
      </c>
      <c r="AF2687" s="49">
        <f t="shared" si="1391"/>
        <v>-0.203125</v>
      </c>
      <c r="AG2687" s="3">
        <f t="shared" si="1377"/>
        <v>123.53289884847005</v>
      </c>
      <c r="AH2687">
        <f t="shared" si="1378"/>
        <v>123.530778975346</v>
      </c>
      <c r="AI2687" s="51">
        <f t="shared" si="1379"/>
        <v>2.1198731240588131E-3</v>
      </c>
      <c r="AJ2687" s="52">
        <f t="shared" si="1380"/>
        <v>0.20524487312405881</v>
      </c>
      <c r="AK2687" s="2">
        <v>42341</v>
      </c>
      <c r="AL2687" t="str">
        <v>912828M8</v>
      </c>
      <c r="AM2687">
        <v>-0.66259999999999997</v>
      </c>
      <c r="AN2687">
        <v>0.53859000000000001</v>
      </c>
      <c r="AO2687">
        <v>0.7873</v>
      </c>
      <c r="AP2687">
        <v>125.546875</v>
      </c>
      <c r="AQ2687">
        <f>VLOOKUP(AL2687,工作表1!$F$3:$G$1000,2,FALSE)</f>
        <v>2</v>
      </c>
      <c r="AR2687" t="str">
        <f>VLOOKUP(AL2687,工作表1!$F$3:$H$1000,3,FALSE)</f>
        <v>2022/11/30</v>
      </c>
      <c r="AS2687">
        <f t="shared" si="1365"/>
        <v>0.30249999999999999</v>
      </c>
      <c r="AT2687">
        <f t="shared" si="1366"/>
        <v>1.6975</v>
      </c>
      <c r="AU2687" s="43">
        <f t="shared" si="1381"/>
        <v>42521</v>
      </c>
      <c r="AV2687" s="43">
        <f t="shared" si="1367"/>
        <v>42551</v>
      </c>
      <c r="AW2687" s="45">
        <f t="shared" si="1382"/>
        <v>2.197802197802198E-2</v>
      </c>
      <c r="AX2687" s="45">
        <f t="shared" si="1383"/>
        <v>1.1671835014300767</v>
      </c>
      <c r="AY2687" s="47">
        <f t="shared" si="1384"/>
        <v>99.673547728392847</v>
      </c>
      <c r="AZ2687" s="47">
        <f t="shared" si="1385"/>
        <v>123.53289884847005</v>
      </c>
      <c r="BA2687" s="43"/>
      <c r="BC2687" s="2">
        <v>42340</v>
      </c>
      <c r="BD2687" t="str">
        <v>912828UN</v>
      </c>
      <c r="BE2687">
        <v>11.004799999999999</v>
      </c>
      <c r="BF2687">
        <v>-0.11355</v>
      </c>
      <c r="BG2687">
        <v>0.7873</v>
      </c>
      <c r="BH2687">
        <v>125.75</v>
      </c>
      <c r="BI2687">
        <f>VLOOKUP(BD2687,工作表1!$K$3:$L$1000,2,FALSE)</f>
        <v>2</v>
      </c>
      <c r="BJ2687" t="str">
        <f>VLOOKUP(BD2687,工作表1!$K$3:$M$1000,3,FALSE)</f>
        <v>2023/2/15</v>
      </c>
      <c r="BK2687">
        <f t="shared" si="1368"/>
        <v>0.29299999999999998</v>
      </c>
      <c r="BL2687">
        <f t="shared" si="1369"/>
        <v>1.7070000000000001</v>
      </c>
      <c r="BM2687" s="43">
        <f t="shared" si="1386"/>
        <v>42415</v>
      </c>
      <c r="BN2687" s="43">
        <f t="shared" si="1370"/>
        <v>42643</v>
      </c>
      <c r="BO2687" s="45">
        <f t="shared" si="1387"/>
        <v>0.59782608695652173</v>
      </c>
      <c r="BP2687" s="45">
        <f t="shared" si="1388"/>
        <v>2.252620607504467</v>
      </c>
      <c r="BQ2687" s="47">
        <f t="shared" si="1389"/>
        <v>100.75495332229751</v>
      </c>
      <c r="BR2687" s="47">
        <f t="shared" si="1390"/>
        <v>123.530778975346</v>
      </c>
    </row>
    <row r="2688" spans="6:70" x14ac:dyDescent="0.25">
      <c r="F2688" s="2">
        <v>42432</v>
      </c>
      <c r="G2688">
        <v>0.40100000000000002</v>
      </c>
      <c r="H2688" s="43">
        <v>42473</v>
      </c>
      <c r="I2688">
        <v>1.5285</v>
      </c>
      <c r="L2688" s="2">
        <v>42340</v>
      </c>
      <c r="M2688" t="str">
        <v>912828XG</v>
      </c>
      <c r="N2688">
        <v>0.32279999999999998</v>
      </c>
      <c r="O2688">
        <v>0.24615999999999999</v>
      </c>
      <c r="P2688">
        <v>0.79390000000000005</v>
      </c>
      <c r="Q2688">
        <v>127.296875</v>
      </c>
      <c r="R2688">
        <f>VLOOKUP(M2688,工作表1!$A$3:$B$1000,2,FALSE)</f>
        <v>2.125</v>
      </c>
      <c r="S2688" t="str">
        <f>VLOOKUP(M2688,工作表1!$A$3:$C$1000,3,FALSE)</f>
        <v>2022/6/30</v>
      </c>
      <c r="T2688">
        <f t="shared" si="1360"/>
        <v>0.29299999999999998</v>
      </c>
      <c r="U2688">
        <f t="shared" si="1359"/>
        <v>1.8320000000000001</v>
      </c>
      <c r="V2688" s="43">
        <f t="shared" si="1371"/>
        <v>42369</v>
      </c>
      <c r="W2688" s="43">
        <f t="shared" si="1361"/>
        <v>42460</v>
      </c>
      <c r="X2688" s="45">
        <f t="shared" si="1372"/>
        <v>0.90573770491803274</v>
      </c>
      <c r="Y2688" s="45">
        <f t="shared" si="1373"/>
        <v>1.5985459240961148</v>
      </c>
      <c r="Z2688" s="47">
        <f t="shared" si="1374"/>
        <v>101.66892996491625</v>
      </c>
      <c r="AA2688" s="47">
        <f t="shared" si="1375"/>
        <v>126.32588177001456</v>
      </c>
      <c r="AB2688" s="45">
        <f t="shared" si="1376"/>
        <v>1.9662999999999999</v>
      </c>
      <c r="AC2688" s="2" t="str">
        <f t="shared" si="1362"/>
        <v>TY2</v>
      </c>
      <c r="AD2688">
        <f t="shared" si="1363"/>
        <v>126.71875</v>
      </c>
      <c r="AE2688">
        <f t="shared" si="1364"/>
        <v>125.984375</v>
      </c>
      <c r="AF2688" s="49">
        <f t="shared" si="1391"/>
        <v>0.734375</v>
      </c>
      <c r="AG2688" s="3">
        <f t="shared" si="1377"/>
        <v>124.67742642352312</v>
      </c>
      <c r="AH2688">
        <f t="shared" si="1378"/>
        <v>123.77633412839796</v>
      </c>
      <c r="AI2688" s="51">
        <f t="shared" si="1379"/>
        <v>0.90109229512515299</v>
      </c>
      <c r="AJ2688" s="52">
        <f t="shared" si="1380"/>
        <v>0.16671729512515299</v>
      </c>
      <c r="AK2688" s="2">
        <v>42340</v>
      </c>
      <c r="AL2688" t="str">
        <v>912828M8</v>
      </c>
      <c r="AM2688">
        <v>-0.7732</v>
      </c>
      <c r="AN2688">
        <v>0.54791000000000001</v>
      </c>
      <c r="AO2688">
        <v>0.7873</v>
      </c>
      <c r="AP2688">
        <v>126.71875</v>
      </c>
      <c r="AQ2688">
        <f>VLOOKUP(AL2688,工作表1!$F$3:$G$1000,2,FALSE)</f>
        <v>2</v>
      </c>
      <c r="AR2688" t="str">
        <f>VLOOKUP(AL2688,工作表1!$F$3:$H$1000,3,FALSE)</f>
        <v>2022/11/30</v>
      </c>
      <c r="AS2688">
        <f t="shared" si="1365"/>
        <v>0.29299999999999998</v>
      </c>
      <c r="AT2688">
        <f t="shared" si="1366"/>
        <v>1.7070000000000001</v>
      </c>
      <c r="AU2688" s="43">
        <f t="shared" si="1381"/>
        <v>42521</v>
      </c>
      <c r="AV2688" s="43">
        <f t="shared" si="1367"/>
        <v>42551</v>
      </c>
      <c r="AW2688" s="45">
        <f t="shared" si="1382"/>
        <v>1.6483516483516484E-2</v>
      </c>
      <c r="AX2688" s="45">
        <f t="shared" si="1383"/>
        <v>1.1671684479903657</v>
      </c>
      <c r="AY2688" s="47">
        <f t="shared" si="1384"/>
        <v>100.59173622506623</v>
      </c>
      <c r="AZ2688" s="47">
        <f t="shared" si="1385"/>
        <v>124.67742642352312</v>
      </c>
      <c r="BA2688" s="43"/>
      <c r="BC2688" s="2">
        <v>42339</v>
      </c>
      <c r="BD2688" t="str">
        <v>912828UN</v>
      </c>
      <c r="BE2688">
        <v>11.4863</v>
      </c>
      <c r="BF2688">
        <v>-0.13517000000000001</v>
      </c>
      <c r="BG2688">
        <v>0.7873</v>
      </c>
      <c r="BH2688">
        <v>125.984375</v>
      </c>
      <c r="BI2688">
        <f>VLOOKUP(BD2688,工作表1!$K$3:$L$1000,2,FALSE)</f>
        <v>2</v>
      </c>
      <c r="BJ2688" t="str">
        <f>VLOOKUP(BD2688,工作表1!$K$3:$M$1000,3,FALSE)</f>
        <v>2023/2/15</v>
      </c>
      <c r="BK2688">
        <f t="shared" si="1368"/>
        <v>0.28799999999999998</v>
      </c>
      <c r="BL2688">
        <f t="shared" si="1369"/>
        <v>1.712</v>
      </c>
      <c r="BM2688" s="43">
        <f t="shared" si="1386"/>
        <v>42415</v>
      </c>
      <c r="BN2688" s="43">
        <f t="shared" si="1370"/>
        <v>42643</v>
      </c>
      <c r="BO2688" s="45">
        <f t="shared" si="1387"/>
        <v>0.59239130434782605</v>
      </c>
      <c r="BP2688" s="45">
        <f t="shared" si="1388"/>
        <v>2.252665276950566</v>
      </c>
      <c r="BQ2688" s="47">
        <f t="shared" si="1389"/>
        <v>100.96407388668499</v>
      </c>
      <c r="BR2688" s="47">
        <f t="shared" si="1390"/>
        <v>123.77633412839796</v>
      </c>
    </row>
    <row r="2689" spans="6:70" x14ac:dyDescent="0.25">
      <c r="F2689" s="2">
        <v>42431</v>
      </c>
      <c r="G2689">
        <v>0.41099999999999998</v>
      </c>
      <c r="H2689" s="43">
        <v>42472</v>
      </c>
      <c r="I2689">
        <v>1.5307999999999999</v>
      </c>
      <c r="L2689" s="2">
        <v>42339</v>
      </c>
      <c r="M2689" t="str">
        <v>912828XG</v>
      </c>
      <c r="N2689">
        <v>0.30909999999999999</v>
      </c>
      <c r="O2689">
        <v>0.13943</v>
      </c>
      <c r="P2689">
        <v>0.79390000000000005</v>
      </c>
      <c r="Q2689">
        <v>127.515625</v>
      </c>
      <c r="R2689">
        <f>VLOOKUP(M2689,工作表1!$A$3:$B$1000,2,FALSE)</f>
        <v>2.125</v>
      </c>
      <c r="S2689" t="str">
        <f>VLOOKUP(M2689,工作表1!$A$3:$C$1000,3,FALSE)</f>
        <v>2022/6/30</v>
      </c>
      <c r="T2689">
        <f t="shared" si="1360"/>
        <v>0.28799999999999998</v>
      </c>
      <c r="U2689">
        <f t="shared" si="1359"/>
        <v>1.837</v>
      </c>
      <c r="V2689" s="43">
        <f t="shared" si="1371"/>
        <v>42369</v>
      </c>
      <c r="W2689" s="43">
        <f t="shared" si="1361"/>
        <v>42460</v>
      </c>
      <c r="X2689" s="45">
        <f t="shared" si="1372"/>
        <v>0.89993169398907114</v>
      </c>
      <c r="Y2689" s="45">
        <f t="shared" si="1373"/>
        <v>1.5985618309753724</v>
      </c>
      <c r="Z2689" s="47">
        <f t="shared" si="1374"/>
        <v>101.88471776425787</v>
      </c>
      <c r="AA2689" s="47">
        <f t="shared" si="1375"/>
        <v>126.58099510118807</v>
      </c>
      <c r="AB2689" s="45">
        <f t="shared" si="1376"/>
        <v>1.9209000000000001</v>
      </c>
      <c r="AC2689" s="2" t="str">
        <f t="shared" si="1362"/>
        <v>TY2</v>
      </c>
      <c r="AD2689">
        <f t="shared" si="1363"/>
        <v>126.953125</v>
      </c>
      <c r="AE2689">
        <f t="shared" si="1364"/>
        <v>125.46875</v>
      </c>
      <c r="AF2689" s="49">
        <f t="shared" si="1391"/>
        <v>1.484375</v>
      </c>
      <c r="AG2689" s="3">
        <f t="shared" si="1377"/>
        <v>124.89619912847358</v>
      </c>
      <c r="AH2689">
        <f t="shared" si="1378"/>
        <v>123.87888597966085</v>
      </c>
      <c r="AI2689" s="51">
        <f t="shared" si="1379"/>
        <v>1.0173131488127325</v>
      </c>
      <c r="AJ2689" s="52">
        <f t="shared" si="1380"/>
        <v>-0.46706185118726751</v>
      </c>
      <c r="AK2689" s="2">
        <v>42339</v>
      </c>
      <c r="AL2689" t="str">
        <v>912828M8</v>
      </c>
      <c r="AM2689">
        <v>-0.80120000000000002</v>
      </c>
      <c r="AN2689">
        <v>0.54979999999999996</v>
      </c>
      <c r="AO2689">
        <v>0.7873</v>
      </c>
      <c r="AP2689">
        <v>126.953125</v>
      </c>
      <c r="AQ2689">
        <f>VLOOKUP(AL2689,工作表1!$F$3:$G$1000,2,FALSE)</f>
        <v>2</v>
      </c>
      <c r="AR2689" t="str">
        <f>VLOOKUP(AL2689,工作表1!$F$3:$H$1000,3,FALSE)</f>
        <v>2022/11/30</v>
      </c>
      <c r="AS2689">
        <f t="shared" si="1365"/>
        <v>0.28799999999999998</v>
      </c>
      <c r="AT2689">
        <f t="shared" si="1366"/>
        <v>1.712</v>
      </c>
      <c r="AU2689" s="43">
        <f t="shared" si="1381"/>
        <v>42521</v>
      </c>
      <c r="AV2689" s="43">
        <f t="shared" si="1367"/>
        <v>42551</v>
      </c>
      <c r="AW2689" s="45">
        <f t="shared" si="1382"/>
        <v>1.098901098901099E-2</v>
      </c>
      <c r="AX2689" s="45">
        <f t="shared" si="1383"/>
        <v>1.1671533945506547</v>
      </c>
      <c r="AY2689" s="47">
        <f t="shared" si="1384"/>
        <v>100.77849319028562</v>
      </c>
      <c r="AZ2689" s="47">
        <f t="shared" si="1385"/>
        <v>124.89619912847358</v>
      </c>
      <c r="BA2689" s="43"/>
      <c r="BC2689" s="2">
        <v>42338</v>
      </c>
      <c r="BD2689" t="str">
        <v>912828UN</v>
      </c>
      <c r="BE2689">
        <v>9.4583999999999993</v>
      </c>
      <c r="BF2689">
        <v>-7.2279999999999997E-2</v>
      </c>
      <c r="BG2689">
        <v>0.7873</v>
      </c>
      <c r="BH2689">
        <v>125.46875</v>
      </c>
      <c r="BI2689">
        <f>VLOOKUP(BD2689,工作表1!$K$3:$L$1000,2,FALSE)</f>
        <v>2</v>
      </c>
      <c r="BJ2689" t="str">
        <f>VLOOKUP(BD2689,工作表1!$K$3:$M$1000,3,FALSE)</f>
        <v>2023/2/15</v>
      </c>
      <c r="BK2689">
        <f t="shared" si="1368"/>
        <v>0.29199999999999998</v>
      </c>
      <c r="BL2689">
        <f t="shared" si="1369"/>
        <v>1.708</v>
      </c>
      <c r="BM2689" s="43">
        <f t="shared" si="1386"/>
        <v>42415</v>
      </c>
      <c r="BN2689" s="43">
        <f t="shared" si="1370"/>
        <v>42551</v>
      </c>
      <c r="BO2689" s="45">
        <f t="shared" si="1387"/>
        <v>0.58695652173913049</v>
      </c>
      <c r="BP2689" s="45">
        <f t="shared" si="1388"/>
        <v>1.7486003573555688</v>
      </c>
      <c r="BQ2689" s="47">
        <f t="shared" si="1389"/>
        <v>99.986807540615004</v>
      </c>
      <c r="BR2689" s="47">
        <f t="shared" si="1390"/>
        <v>123.87888597966085</v>
      </c>
    </row>
    <row r="2690" spans="6:70" x14ac:dyDescent="0.25">
      <c r="F2690" s="2">
        <v>42430</v>
      </c>
      <c r="G2690">
        <v>0.40799999999999997</v>
      </c>
      <c r="H2690" s="43">
        <v>42471</v>
      </c>
      <c r="I2690">
        <v>1.4762999999999999</v>
      </c>
      <c r="L2690" s="2">
        <v>42338</v>
      </c>
      <c r="M2690" t="str">
        <v>912828XG</v>
      </c>
      <c r="N2690">
        <v>0.31769999999999998</v>
      </c>
      <c r="O2690">
        <v>0.12883</v>
      </c>
      <c r="P2690">
        <v>0.79390000000000005</v>
      </c>
      <c r="Q2690">
        <v>127.015625</v>
      </c>
      <c r="R2690">
        <f>VLOOKUP(M2690,工作表1!$A$3:$B$1000,2,FALSE)</f>
        <v>2.125</v>
      </c>
      <c r="S2690" t="str">
        <f>VLOOKUP(M2690,工作表1!$A$3:$C$1000,3,FALSE)</f>
        <v>2022/6/30</v>
      </c>
      <c r="T2690">
        <f t="shared" si="1360"/>
        <v>0.29199999999999998</v>
      </c>
      <c r="U2690">
        <f t="shared" si="1359"/>
        <v>1.833</v>
      </c>
      <c r="V2690" s="43">
        <f t="shared" si="1371"/>
        <v>42369</v>
      </c>
      <c r="W2690" s="43">
        <f t="shared" si="1361"/>
        <v>42369</v>
      </c>
      <c r="X2690" s="45">
        <f t="shared" si="1372"/>
        <v>0.89412568306010931</v>
      </c>
      <c r="Y2690" s="45">
        <f t="shared" si="1373"/>
        <v>1.0687832173066847</v>
      </c>
      <c r="Z2690" s="47">
        <f t="shared" si="1374"/>
        <v>100.99996448475673</v>
      </c>
      <c r="AA2690" s="47">
        <f t="shared" si="1375"/>
        <v>126.7820649700641</v>
      </c>
      <c r="AB2690" s="45">
        <f t="shared" si="1376"/>
        <v>1.988</v>
      </c>
      <c r="AC2690" s="2" t="str">
        <f t="shared" si="1362"/>
        <v>TY1</v>
      </c>
      <c r="AD2690">
        <f t="shared" si="1363"/>
        <v>127.015625</v>
      </c>
      <c r="AE2690">
        <f t="shared" si="1364"/>
        <v>126.4375</v>
      </c>
      <c r="AF2690" s="49">
        <f t="shared" si="1391"/>
        <v>0.578125</v>
      </c>
      <c r="AG2690" s="3">
        <f t="shared" si="1377"/>
        <v>126.7820649700641</v>
      </c>
      <c r="AH2690">
        <f t="shared" si="1378"/>
        <v>125.26989418514782</v>
      </c>
      <c r="AI2690" s="51">
        <f t="shared" si="1379"/>
        <v>1.5121707849162789</v>
      </c>
      <c r="AJ2690" s="52">
        <f t="shared" si="1380"/>
        <v>0.93404578491627888</v>
      </c>
      <c r="AK2690" s="2">
        <v>42338</v>
      </c>
      <c r="AL2690" t="str">
        <v>912828M8</v>
      </c>
      <c r="AM2690">
        <v>-0.94769999999999999</v>
      </c>
      <c r="AN2690">
        <v>0.51807999999999998</v>
      </c>
      <c r="AO2690">
        <v>0.7873</v>
      </c>
      <c r="AP2690">
        <v>126.4375</v>
      </c>
      <c r="AQ2690">
        <f>VLOOKUP(AL2690,工作表1!$F$3:$G$1000,2,FALSE)</f>
        <v>2</v>
      </c>
      <c r="AR2690" t="str">
        <f>VLOOKUP(AL2690,工作表1!$F$3:$H$1000,3,FALSE)</f>
        <v>2022/11/30</v>
      </c>
      <c r="AS2690">
        <f t="shared" si="1365"/>
        <v>0.29199999999999998</v>
      </c>
      <c r="AT2690">
        <f t="shared" si="1366"/>
        <v>1.708</v>
      </c>
      <c r="AU2690" s="43">
        <f t="shared" si="1381"/>
        <v>42521</v>
      </c>
      <c r="AV2690" s="43">
        <f t="shared" si="1367"/>
        <v>42460</v>
      </c>
      <c r="AW2690" s="45">
        <f t="shared" si="1382"/>
        <v>5.4945054945054949E-3</v>
      </c>
      <c r="AX2690" s="45">
        <f t="shared" si="1383"/>
        <v>0.66850820412464251</v>
      </c>
      <c r="AY2690" s="47">
        <f t="shared" si="1384"/>
        <v>100.0273095488923</v>
      </c>
      <c r="AZ2690" s="47">
        <f t="shared" si="1385"/>
        <v>125.26989418514782</v>
      </c>
      <c r="BA2690" s="43"/>
      <c r="BC2690" s="2">
        <v>42335</v>
      </c>
      <c r="BD2690" t="str">
        <v>912828UN</v>
      </c>
      <c r="BE2690">
        <v>9.2516999999999996</v>
      </c>
      <c r="BF2690">
        <v>-5.8770000000000003E-2</v>
      </c>
      <c r="BG2690">
        <v>0.7873</v>
      </c>
      <c r="BH2690">
        <v>125.53125</v>
      </c>
      <c r="BI2690">
        <f>VLOOKUP(BD2690,工作表1!$K$3:$L$1000,2,FALSE)</f>
        <v>2</v>
      </c>
      <c r="BJ2690" t="str">
        <f>VLOOKUP(BD2690,工作表1!$K$3:$M$1000,3,FALSE)</f>
        <v>2023/2/15</v>
      </c>
      <c r="BK2690">
        <f t="shared" si="1368"/>
        <v>0.28599999999999998</v>
      </c>
      <c r="BL2690">
        <f t="shared" si="1369"/>
        <v>1.714</v>
      </c>
      <c r="BM2690" s="43">
        <f t="shared" si="1386"/>
        <v>42415</v>
      </c>
      <c r="BN2690" s="43">
        <f t="shared" si="1370"/>
        <v>42551</v>
      </c>
      <c r="BO2690" s="45">
        <f t="shared" si="1387"/>
        <v>0.58152173913043481</v>
      </c>
      <c r="BP2690" s="45">
        <f t="shared" si="1388"/>
        <v>1.7486450268016678</v>
      </c>
      <c r="BQ2690" s="47">
        <f t="shared" si="1389"/>
        <v>100.03368385511413</v>
      </c>
      <c r="BR2690" s="47">
        <f t="shared" si="1390"/>
        <v>123.91919701441894</v>
      </c>
    </row>
    <row r="2691" spans="6:70" x14ac:dyDescent="0.25">
      <c r="F2691" s="2">
        <v>42429</v>
      </c>
      <c r="G2691">
        <v>0.40050000000000002</v>
      </c>
      <c r="H2691" s="43">
        <v>42468</v>
      </c>
      <c r="I2691">
        <v>1.4692000000000001</v>
      </c>
      <c r="L2691" s="2">
        <v>42335</v>
      </c>
      <c r="M2691" t="str">
        <v>912828XG</v>
      </c>
      <c r="N2691">
        <v>0.14979999999999999</v>
      </c>
      <c r="O2691">
        <v>0.22167000000000001</v>
      </c>
      <c r="P2691">
        <v>0.79390000000000005</v>
      </c>
      <c r="Q2691">
        <v>127.078125</v>
      </c>
      <c r="R2691">
        <f>VLOOKUP(M2691,工作表1!$A$3:$B$1000,2,FALSE)</f>
        <v>2.125</v>
      </c>
      <c r="S2691" t="str">
        <f>VLOOKUP(M2691,工作表1!$A$3:$C$1000,3,FALSE)</f>
        <v>2022/6/30</v>
      </c>
      <c r="T2691">
        <f t="shared" si="1360"/>
        <v>0.28599999999999998</v>
      </c>
      <c r="U2691">
        <f t="shared" si="1359"/>
        <v>1.839</v>
      </c>
      <c r="V2691" s="43">
        <f t="shared" si="1371"/>
        <v>42369</v>
      </c>
      <c r="W2691" s="43">
        <f t="shared" si="1361"/>
        <v>42369</v>
      </c>
      <c r="X2691" s="45">
        <f t="shared" si="1372"/>
        <v>0.8883196721311476</v>
      </c>
      <c r="Y2691" s="45">
        <f t="shared" si="1373"/>
        <v>1.068799124185942</v>
      </c>
      <c r="Z2691" s="47">
        <f t="shared" si="1374"/>
        <v>101.0452072846343</v>
      </c>
      <c r="AA2691" s="47">
        <f t="shared" si="1375"/>
        <v>126.82380410141164</v>
      </c>
      <c r="AB2691" s="45">
        <f t="shared" si="1376"/>
        <v>1.9856</v>
      </c>
      <c r="AC2691" s="2" t="str">
        <f t="shared" si="1362"/>
        <v>TY1</v>
      </c>
      <c r="AD2691">
        <f t="shared" si="1363"/>
        <v>127.078125</v>
      </c>
      <c r="AE2691">
        <f t="shared" si="1364"/>
        <v>126.5</v>
      </c>
      <c r="AF2691" s="49">
        <f t="shared" si="1391"/>
        <v>0.578125</v>
      </c>
      <c r="AG2691" s="3">
        <f t="shared" si="1377"/>
        <v>126.82380410141164</v>
      </c>
      <c r="AH2691">
        <f t="shared" si="1378"/>
        <v>125.28933646230044</v>
      </c>
      <c r="AI2691" s="51">
        <f t="shared" si="1379"/>
        <v>1.5344676391111989</v>
      </c>
      <c r="AJ2691" s="52">
        <f t="shared" si="1380"/>
        <v>0.95634263911119888</v>
      </c>
      <c r="AK2691" s="2">
        <v>42335</v>
      </c>
      <c r="AL2691" t="str">
        <v>912828M8</v>
      </c>
      <c r="AM2691">
        <v>-1.6577</v>
      </c>
      <c r="AN2691">
        <v>0.58277000000000001</v>
      </c>
      <c r="AO2691">
        <v>0.7873</v>
      </c>
      <c r="AP2691">
        <v>126.5</v>
      </c>
      <c r="AQ2691">
        <f>VLOOKUP(AL2691,工作表1!$F$3:$G$1000,2,FALSE)</f>
        <v>2</v>
      </c>
      <c r="AR2691" t="str">
        <f>VLOOKUP(AL2691,工作表1!$F$3:$H$1000,3,FALSE)</f>
        <v>2022/11/30</v>
      </c>
      <c r="AS2691">
        <f t="shared" si="1365"/>
        <v>0.28599999999999998</v>
      </c>
      <c r="AT2691">
        <f t="shared" si="1366"/>
        <v>1.714</v>
      </c>
      <c r="AU2691" s="43">
        <f t="shared" si="1381"/>
        <v>42521</v>
      </c>
      <c r="AV2691" s="43">
        <f t="shared" si="1367"/>
        <v>42460</v>
      </c>
      <c r="AW2691" s="45">
        <f t="shared" si="1382"/>
        <v>0</v>
      </c>
      <c r="AX2691" s="45">
        <f t="shared" si="1383"/>
        <v>0.66849315068493154</v>
      </c>
      <c r="AY2691" s="47">
        <f t="shared" si="1384"/>
        <v>100.05623922386199</v>
      </c>
      <c r="AZ2691" s="47">
        <f t="shared" si="1385"/>
        <v>125.28933646230044</v>
      </c>
      <c r="BA2691" s="43"/>
      <c r="BC2691" s="2">
        <v>42333</v>
      </c>
      <c r="BD2691" t="str">
        <v>912828UN</v>
      </c>
      <c r="BE2691">
        <v>9.5944000000000003</v>
      </c>
      <c r="BF2691">
        <v>-7.0190000000000002E-2</v>
      </c>
      <c r="BG2691">
        <v>0.7873</v>
      </c>
      <c r="BH2691">
        <v>125.421875</v>
      </c>
      <c r="BI2691">
        <f>VLOOKUP(BD2691,工作表1!$K$3:$L$1000,2,FALSE)</f>
        <v>2</v>
      </c>
      <c r="BJ2691" t="str">
        <f>VLOOKUP(BD2691,工作表1!$K$3:$M$1000,3,FALSE)</f>
        <v>2023/2/15</v>
      </c>
      <c r="BK2691">
        <f t="shared" si="1368"/>
        <v>0.28599999999999998</v>
      </c>
      <c r="BL2691">
        <f t="shared" si="1369"/>
        <v>1.714</v>
      </c>
      <c r="BM2691" s="43">
        <f t="shared" si="1386"/>
        <v>42415</v>
      </c>
      <c r="BN2691" s="43">
        <f t="shared" si="1370"/>
        <v>42551</v>
      </c>
      <c r="BO2691" s="45">
        <f t="shared" si="1387"/>
        <v>0.56521739130434778</v>
      </c>
      <c r="BP2691" s="45">
        <f t="shared" si="1388"/>
        <v>1.7487790351399641</v>
      </c>
      <c r="BQ2691" s="47">
        <f t="shared" si="1389"/>
        <v>99.971131763280837</v>
      </c>
      <c r="BR2691" s="47">
        <f t="shared" si="1390"/>
        <v>123.79552064920163</v>
      </c>
    </row>
    <row r="2692" spans="6:70" x14ac:dyDescent="0.25">
      <c r="F2692" s="2">
        <v>42426</v>
      </c>
      <c r="G2692">
        <v>0.40550000000000003</v>
      </c>
      <c r="H2692" s="43">
        <v>42467</v>
      </c>
      <c r="I2692">
        <v>1.448</v>
      </c>
      <c r="L2692" s="2">
        <v>42333</v>
      </c>
      <c r="M2692" t="str">
        <v>912828XG</v>
      </c>
      <c r="N2692">
        <v>8.5199999999999998E-2</v>
      </c>
      <c r="O2692">
        <v>0.25835999999999998</v>
      </c>
      <c r="P2692">
        <v>0.79390000000000005</v>
      </c>
      <c r="Q2692">
        <v>126.984375</v>
      </c>
      <c r="R2692">
        <f>VLOOKUP(M2692,工作表1!$A$3:$B$1000,2,FALSE)</f>
        <v>2.125</v>
      </c>
      <c r="S2692" t="str">
        <f>VLOOKUP(M2692,工作表1!$A$3:$C$1000,3,FALSE)</f>
        <v>2022/6/30</v>
      </c>
      <c r="T2692">
        <f t="shared" si="1360"/>
        <v>0.28599999999999998</v>
      </c>
      <c r="U2692">
        <f t="shared" ref="U2692:U2755" si="1392">R2692-T2692</f>
        <v>1.839</v>
      </c>
      <c r="V2692" s="43">
        <f t="shared" si="1371"/>
        <v>42369</v>
      </c>
      <c r="W2692" s="43">
        <f t="shared" si="1361"/>
        <v>42369</v>
      </c>
      <c r="X2692" s="45">
        <f t="shared" si="1372"/>
        <v>0.87090163934426235</v>
      </c>
      <c r="Y2692" s="45">
        <f t="shared" si="1373"/>
        <v>1.0688468448237145</v>
      </c>
      <c r="Z2692" s="47">
        <f t="shared" si="1374"/>
        <v>100.98379436151903</v>
      </c>
      <c r="AA2692" s="47">
        <f t="shared" si="1375"/>
        <v>126.70259080802764</v>
      </c>
      <c r="AB2692" s="45">
        <f t="shared" si="1376"/>
        <v>2.0059999999999998</v>
      </c>
      <c r="AC2692" s="2" t="str">
        <f t="shared" si="1362"/>
        <v>TY1</v>
      </c>
      <c r="AD2692">
        <f t="shared" si="1363"/>
        <v>126.984375</v>
      </c>
      <c r="AE2692">
        <f t="shared" si="1364"/>
        <v>126.390625</v>
      </c>
      <c r="AF2692" s="49">
        <f t="shared" si="1391"/>
        <v>0.59375</v>
      </c>
      <c r="AG2692" s="3">
        <f t="shared" si="1377"/>
        <v>126.70259080802764</v>
      </c>
      <c r="AH2692">
        <f t="shared" si="1378"/>
        <v>125.22590955460163</v>
      </c>
      <c r="AI2692" s="51">
        <f t="shared" si="1379"/>
        <v>1.4766812534260083</v>
      </c>
      <c r="AJ2692" s="52">
        <f t="shared" si="1380"/>
        <v>0.88293125342600831</v>
      </c>
      <c r="AK2692" s="2">
        <v>42333</v>
      </c>
      <c r="AL2692" t="str">
        <v>912828M4</v>
      </c>
      <c r="AM2692">
        <v>1.6014999999999999</v>
      </c>
      <c r="AN2692">
        <v>0.28493000000000002</v>
      </c>
      <c r="AO2692">
        <v>0.78069999999999995</v>
      </c>
      <c r="AP2692">
        <v>126.390625</v>
      </c>
      <c r="AQ2692">
        <f>VLOOKUP(AL2692,工作表1!$F$3:$G$1000,2,FALSE)</f>
        <v>1.875</v>
      </c>
      <c r="AR2692" t="str">
        <f>VLOOKUP(AL2692,工作表1!$F$3:$H$1000,3,FALSE)</f>
        <v>2022/10/31</v>
      </c>
      <c r="AS2692">
        <f t="shared" si="1365"/>
        <v>0.28599999999999998</v>
      </c>
      <c r="AT2692">
        <f t="shared" si="1366"/>
        <v>1.589</v>
      </c>
      <c r="AU2692" s="43">
        <f t="shared" si="1381"/>
        <v>42490</v>
      </c>
      <c r="AV2692" s="43">
        <f t="shared" si="1367"/>
        <v>42460</v>
      </c>
      <c r="AW2692" s="45">
        <f t="shared" si="1382"/>
        <v>0.13907967032967034</v>
      </c>
      <c r="AX2692" s="45">
        <f t="shared" si="1383"/>
        <v>0.78120295800090322</v>
      </c>
      <c r="AY2692" s="47">
        <f t="shared" si="1384"/>
        <v>99.214630526872611</v>
      </c>
      <c r="AZ2692" s="47">
        <f t="shared" si="1385"/>
        <v>125.22590955460163</v>
      </c>
      <c r="BA2692" s="43"/>
      <c r="BC2692" s="2">
        <v>42332</v>
      </c>
      <c r="BD2692" t="str">
        <v>912828UN</v>
      </c>
      <c r="BE2692">
        <v>7.6032999999999999</v>
      </c>
      <c r="BF2692">
        <v>3.6920000000000001E-2</v>
      </c>
      <c r="BG2692">
        <v>0.7873</v>
      </c>
      <c r="BH2692">
        <v>125.390625</v>
      </c>
      <c r="BI2692">
        <f>VLOOKUP(BD2692,工作表1!$K$3:$L$1000,2,FALSE)</f>
        <v>2</v>
      </c>
      <c r="BJ2692" t="str">
        <f>VLOOKUP(BD2692,工作表1!$K$3:$M$1000,3,FALSE)</f>
        <v>2023/2/15</v>
      </c>
      <c r="BK2692">
        <f t="shared" si="1368"/>
        <v>0.28000000000000003</v>
      </c>
      <c r="BL2692">
        <f t="shared" si="1369"/>
        <v>1.72</v>
      </c>
      <c r="BM2692" s="43">
        <f t="shared" si="1386"/>
        <v>42415</v>
      </c>
      <c r="BN2692" s="43">
        <f t="shared" si="1370"/>
        <v>42551</v>
      </c>
      <c r="BO2692" s="45">
        <f t="shared" si="1387"/>
        <v>0.55434782608695654</v>
      </c>
      <c r="BP2692" s="45">
        <f t="shared" si="1388"/>
        <v>1.748868374032162</v>
      </c>
      <c r="BQ2692" s="47">
        <f t="shared" si="1389"/>
        <v>99.891896705540091</v>
      </c>
      <c r="BR2692" s="47">
        <f t="shared" si="1390"/>
        <v>123.66078090821904</v>
      </c>
    </row>
    <row r="2693" spans="6:70" x14ac:dyDescent="0.25">
      <c r="F2693" s="2">
        <v>42425</v>
      </c>
      <c r="G2693">
        <v>0.4</v>
      </c>
      <c r="H2693" s="43">
        <v>42466</v>
      </c>
      <c r="I2693">
        <v>1.5142</v>
      </c>
      <c r="L2693" s="2">
        <v>42332</v>
      </c>
      <c r="M2693" t="str">
        <v>912828XG</v>
      </c>
      <c r="N2693">
        <v>9.4000000000000004E-3</v>
      </c>
      <c r="O2693">
        <v>0.20877999999999999</v>
      </c>
      <c r="P2693">
        <v>0.79390000000000005</v>
      </c>
      <c r="Q2693">
        <v>126.90625</v>
      </c>
      <c r="R2693">
        <f>VLOOKUP(M2693,工作表1!$A$3:$B$1000,2,FALSE)</f>
        <v>2.125</v>
      </c>
      <c r="S2693" t="str">
        <f>VLOOKUP(M2693,工作表1!$A$3:$C$1000,3,FALSE)</f>
        <v>2022/6/30</v>
      </c>
      <c r="T2693">
        <f t="shared" ref="T2693:T2756" si="1393">INDEX($G:$G,MATCH(L2693,$F:$F,0))</f>
        <v>0.28000000000000003</v>
      </c>
      <c r="U2693">
        <f t="shared" si="1392"/>
        <v>1.845</v>
      </c>
      <c r="V2693" s="43">
        <f t="shared" si="1371"/>
        <v>42369</v>
      </c>
      <c r="W2693" s="43">
        <f t="shared" ref="W2693:W2756" si="1394">IF(WEEKDAY(DATE(YEAR(L2693),(INT(MONTH(L2693)/3)+1)*3+1,1)-1,2)=7,DATE(YEAR(L2693),(INT(MONTH(L2693)/3)+1)*3+1,1)-1-2,IF(WEEKDAY(DATE(YEAR(L2693),(INT(MONTH(L2693)/3)+1)*3+1,1)-1,2)=6,DATE(YEAR(L2693),(INT(MONTH(L2693)/3)+1)*3+1,1)-1-1,DATE(YEAR(L2693),(INT(MONTH(L2693)/3)+1)*3+1,1)-1))</f>
        <v>42369</v>
      </c>
      <c r="X2693" s="45">
        <f t="shared" si="1372"/>
        <v>0.85928961748633881</v>
      </c>
      <c r="Y2693" s="45">
        <f t="shared" si="1373"/>
        <v>1.0688786585822292</v>
      </c>
      <c r="Z2693" s="47">
        <f t="shared" si="1374"/>
        <v>100.93802693658185</v>
      </c>
      <c r="AA2693" s="47">
        <f t="shared" si="1375"/>
        <v>126.61494799162924</v>
      </c>
      <c r="AB2693" s="45">
        <f t="shared" si="1376"/>
        <v>2.0034999999999998</v>
      </c>
      <c r="AC2693" s="2" t="str">
        <f t="shared" ref="AC2693:AC2756" si="1395">IF(MOD(MONTH(L2693),3)=0,"TY2","TY1")</f>
        <v>TY1</v>
      </c>
      <c r="AD2693">
        <f t="shared" ref="AD2693:AD2756" si="1396">IF(AC2693="TY1",Q2693,AP2693)</f>
        <v>126.90625</v>
      </c>
      <c r="AE2693">
        <f t="shared" ref="AE2693:AE2756" si="1397">IF(AC2693="TY1",AP2693,BH2693)</f>
        <v>126.359375</v>
      </c>
      <c r="AF2693" s="49">
        <f t="shared" si="1391"/>
        <v>0.546875</v>
      </c>
      <c r="AG2693" s="3">
        <f t="shared" si="1377"/>
        <v>126.61494799162924</v>
      </c>
      <c r="AH2693">
        <f t="shared" si="1378"/>
        <v>125.09311128716143</v>
      </c>
      <c r="AI2693" s="51">
        <f t="shared" si="1379"/>
        <v>1.5218367044678018</v>
      </c>
      <c r="AJ2693" s="52">
        <f t="shared" si="1380"/>
        <v>0.97496170446780184</v>
      </c>
      <c r="AK2693" s="2">
        <v>42332</v>
      </c>
      <c r="AL2693" t="str">
        <v>912828M4</v>
      </c>
      <c r="AM2693">
        <v>-0.37569999999999998</v>
      </c>
      <c r="AN2693">
        <v>0.46353</v>
      </c>
      <c r="AO2693">
        <v>0.78069999999999995</v>
      </c>
      <c r="AP2693">
        <v>126.359375</v>
      </c>
      <c r="AQ2693">
        <f>VLOOKUP(AL2693,工作表1!$F$3:$G$1000,2,FALSE)</f>
        <v>1.875</v>
      </c>
      <c r="AR2693" t="str">
        <f>VLOOKUP(AL2693,工作表1!$F$3:$H$1000,3,FALSE)</f>
        <v>2022/10/31</v>
      </c>
      <c r="AS2693">
        <f t="shared" ref="AS2693:AS2756" si="1398">INDEX($G:$G,MATCH(AK2693,$F:$F,0))</f>
        <v>0.28000000000000003</v>
      </c>
      <c r="AT2693">
        <f t="shared" ref="AT2693:AT2756" si="1399">AQ2693-AS2693</f>
        <v>1.595</v>
      </c>
      <c r="AU2693" s="43">
        <f t="shared" si="1381"/>
        <v>42490</v>
      </c>
      <c r="AV2693" s="43">
        <f t="shared" ref="AV2693:AV2756" si="1400">IF(WEEKDAY(DATE(YEAR(AK2693),(INT(MONTH(AK2693)/3)+1)*3+4,1)-1,2)=7,DATE(YEAR(AK2693),(INT(MONTH(AK2693)/3)+1)*3+4,1)-1-2,IF(WEEKDAY(DATE(YEAR(AK2693),(INT(MONTH(AK2693)/3)+1)*3+4,1)-1,2)=6,DATE(YEAR(AK2693),(INT(MONTH(AK2693)/3)+1)*3+4,1)-1-1,DATE(YEAR(AK2693),(INT(MONTH(AK2693)/3)+1)*3+4,1)-1))</f>
        <v>42460</v>
      </c>
      <c r="AW2693" s="45">
        <f t="shared" si="1382"/>
        <v>0.12877747252747254</v>
      </c>
      <c r="AX2693" s="45">
        <f t="shared" si="1383"/>
        <v>0.78117473280144512</v>
      </c>
      <c r="AY2693" s="47">
        <f t="shared" si="1384"/>
        <v>99.136283793150241</v>
      </c>
      <c r="AZ2693" s="47">
        <f t="shared" si="1385"/>
        <v>125.09311128716143</v>
      </c>
      <c r="BA2693" s="43"/>
      <c r="BC2693" s="2">
        <v>42331</v>
      </c>
      <c r="BD2693" t="str">
        <v>912828UN</v>
      </c>
      <c r="BE2693">
        <v>7.8239999999999998</v>
      </c>
      <c r="BF2693">
        <v>2.7099999999999999E-2</v>
      </c>
      <c r="BG2693">
        <v>0.7873</v>
      </c>
      <c r="BH2693">
        <v>125.296875</v>
      </c>
      <c r="BI2693">
        <f>VLOOKUP(BD2693,工作表1!$K$3:$L$1000,2,FALSE)</f>
        <v>2</v>
      </c>
      <c r="BJ2693" t="str">
        <f>VLOOKUP(BD2693,工作表1!$K$3:$M$1000,3,FALSE)</f>
        <v>2023/2/15</v>
      </c>
      <c r="BK2693">
        <f t="shared" ref="BK2693:BK2756" si="1401">INDEX($G:$G,MATCH(BC2693,$F:$F,0))</f>
        <v>0.27200000000000002</v>
      </c>
      <c r="BL2693">
        <f t="shared" ref="BL2693:BL2756" si="1402">BI2693-BK2693</f>
        <v>1.728</v>
      </c>
      <c r="BM2693" s="43">
        <f t="shared" si="1386"/>
        <v>42415</v>
      </c>
      <c r="BN2693" s="43">
        <f t="shared" ref="BN2693:BN2756" si="1403">IF(WEEKDAY(DATE(YEAR(BC2693),(INT(MONTH(BC2693)/3)+1)*3+7,1)-1,2)=7,DATE(YEAR(BC2693),(INT(MONTH(BC2693)/3)+1)*3+7,1)-1-2,IF(WEEKDAY(DATE(YEAR(BC2693),(INT(MONTH(BC2693)/3)+1)*3+7,1)-1,2)=6,DATE(YEAR(BC2693),(INT(MONTH(BC2693)/3)+1)*3+7,1)-1-1,DATE(YEAR(BC2693),(INT(MONTH(BC2693)/3)+1)*3+7,1)-1))</f>
        <v>42551</v>
      </c>
      <c r="BO2693" s="45">
        <f t="shared" si="1387"/>
        <v>0.54891304347826086</v>
      </c>
      <c r="BP2693" s="45">
        <f t="shared" si="1388"/>
        <v>1.7489130434782609</v>
      </c>
      <c r="BQ2693" s="47">
        <f t="shared" si="1389"/>
        <v>99.829379239340184</v>
      </c>
      <c r="BR2693" s="47">
        <f t="shared" si="1390"/>
        <v>123.56042919599497</v>
      </c>
    </row>
    <row r="2694" spans="6:70" x14ac:dyDescent="0.25">
      <c r="F2694" s="2">
        <v>42424</v>
      </c>
      <c r="G2694">
        <v>0.39700000000000002</v>
      </c>
      <c r="H2694" s="43">
        <v>42465</v>
      </c>
      <c r="I2694">
        <v>1.4904999999999999</v>
      </c>
      <c r="L2694" s="2">
        <v>42331</v>
      </c>
      <c r="M2694" t="str">
        <v>912828XG</v>
      </c>
      <c r="N2694">
        <v>-0.16619999999999999</v>
      </c>
      <c r="O2694">
        <v>0.29391</v>
      </c>
      <c r="P2694">
        <v>0.79390000000000005</v>
      </c>
      <c r="Q2694">
        <v>126.8125</v>
      </c>
      <c r="R2694">
        <f>VLOOKUP(M2694,工作表1!$A$3:$B$1000,2,FALSE)</f>
        <v>2.125</v>
      </c>
      <c r="S2694" t="str">
        <f>VLOOKUP(M2694,工作表1!$A$3:$C$1000,3,FALSE)</f>
        <v>2022/6/30</v>
      </c>
      <c r="T2694">
        <f t="shared" si="1393"/>
        <v>0.27200000000000002</v>
      </c>
      <c r="U2694">
        <f t="shared" si="1392"/>
        <v>1.853</v>
      </c>
      <c r="V2694" s="43">
        <f t="shared" ref="V2694:V2757" si="1404">COUPNCD(L2693,S2694,2,0)</f>
        <v>42369</v>
      </c>
      <c r="W2694" s="43">
        <f t="shared" si="1394"/>
        <v>42369</v>
      </c>
      <c r="X2694" s="45">
        <f t="shared" ref="X2694:X2757" si="1405">COUPDAYBS(L2693,S2694,2,1)/COUPDAYS(L2693,S2694,2,1)*R2694/2</f>
        <v>0.85348360655737709</v>
      </c>
      <c r="Y2694" s="45">
        <f t="shared" ref="Y2694:Y2757" si="1406">(W2694-L2693)/365*R2694+X2694</f>
        <v>1.0688945654614868</v>
      </c>
      <c r="Z2694" s="47">
        <f t="shared" ref="Z2694:Z2757" si="1407">(Q2694*P2694+Y2694)/(1+(O2694/100)*(W2694-L2695)/360)-X2694</f>
        <v>100.8578088032364</v>
      </c>
      <c r="AA2694" s="47">
        <f t="shared" ref="AA2694:AA2757" si="1408">(Z2694-$AB$5*(W2694-L2693)/365+T2694*(W2694-L2693)/360)/P2694</f>
        <v>126.49822910293403</v>
      </c>
      <c r="AB2694" s="45">
        <f t="shared" ref="AB2694:AB2757" si="1409">INDEX(I:I,MATCH(L2694,H:H,0))</f>
        <v>2.0083000000000002</v>
      </c>
      <c r="AC2694" s="2" t="str">
        <f t="shared" si="1395"/>
        <v>TY1</v>
      </c>
      <c r="AD2694">
        <f t="shared" si="1396"/>
        <v>126.8125</v>
      </c>
      <c r="AE2694">
        <f t="shared" si="1397"/>
        <v>126.265625</v>
      </c>
      <c r="AF2694" s="49">
        <f t="shared" si="1391"/>
        <v>0.546875</v>
      </c>
      <c r="AG2694" s="3">
        <f t="shared" ref="AG2694:AG2757" si="1410">IF(AC2694="TY1",AA2694,AZ2694)</f>
        <v>126.49822910293403</v>
      </c>
      <c r="AH2694">
        <f t="shared" ref="AH2694:AH2757" si="1411">IF(AC2694="TY1",AZ2694,BR2694)</f>
        <v>124.99150759080696</v>
      </c>
      <c r="AI2694" s="51">
        <f t="shared" ref="AI2694:AI2757" si="1412">AG2694-AH2694</f>
        <v>1.5067215121270721</v>
      </c>
      <c r="AJ2694" s="52">
        <f t="shared" ref="AJ2694:AJ2757" si="1413">AI2694-AF2694</f>
        <v>0.95984651212707206</v>
      </c>
      <c r="AK2694" s="2">
        <v>42331</v>
      </c>
      <c r="AL2694" t="str">
        <v>912828M4</v>
      </c>
      <c r="AM2694">
        <v>-0.16389999999999999</v>
      </c>
      <c r="AN2694">
        <v>0.44452000000000003</v>
      </c>
      <c r="AO2694">
        <v>0.78069999999999995</v>
      </c>
      <c r="AP2694">
        <v>126.265625</v>
      </c>
      <c r="AQ2694">
        <f>VLOOKUP(AL2694,工作表1!$F$3:$G$1000,2,FALSE)</f>
        <v>1.875</v>
      </c>
      <c r="AR2694" t="str">
        <f>VLOOKUP(AL2694,工作表1!$F$3:$H$1000,3,FALSE)</f>
        <v>2022/10/31</v>
      </c>
      <c r="AS2694">
        <f t="shared" si="1398"/>
        <v>0.27200000000000002</v>
      </c>
      <c r="AT2694">
        <f t="shared" si="1399"/>
        <v>1.603</v>
      </c>
      <c r="AU2694" s="43">
        <f t="shared" ref="AU2694:AU2757" si="1414">COUPNCD(AK2693,AR2694,2,0)</f>
        <v>42490</v>
      </c>
      <c r="AV2694" s="43">
        <f t="shared" si="1400"/>
        <v>42460</v>
      </c>
      <c r="AW2694" s="45">
        <f t="shared" ref="AW2694:AW2757" si="1415">COUPDAYBS(AK2693,AR2694,2,1)/COUPDAYS(AK2693,AR2694,2,1)*AQ2694/2</f>
        <v>0.12362637362637363</v>
      </c>
      <c r="AX2694" s="45">
        <f t="shared" ref="AX2694:AX2757" si="1416">(AV2694-AK2693)/365*AQ2694+AW2694</f>
        <v>0.78116062020171606</v>
      </c>
      <c r="AY2694" s="47">
        <f t="shared" ref="AY2694:AY2757" si="1417">(AP2694*AO2694+AX2694)/(1+(AN2694/100)*(AV2694-AK2695)/360)-AW2694</f>
        <v>99.071429002018192</v>
      </c>
      <c r="AZ2694" s="47">
        <f t="shared" ref="AZ2694:AZ2757" si="1418">(AY2694-$AB$5*(AV2694-AK2693)/365+AS2694*(AV2694-AK2693)/360)/AO2694</f>
        <v>124.99150759080696</v>
      </c>
      <c r="BA2694" s="43"/>
      <c r="BC2694" s="2">
        <v>42328</v>
      </c>
      <c r="BD2694" t="str">
        <v>912828UN</v>
      </c>
      <c r="BE2694">
        <v>8.9025999999999996</v>
      </c>
      <c r="BF2694">
        <v>-2.6870000000000002E-2</v>
      </c>
      <c r="BG2694">
        <v>0.7873</v>
      </c>
      <c r="BH2694">
        <v>125.109375</v>
      </c>
      <c r="BI2694">
        <f>VLOOKUP(BD2694,工作表1!$K$3:$L$1000,2,FALSE)</f>
        <v>2</v>
      </c>
      <c r="BJ2694" t="str">
        <f>VLOOKUP(BD2694,工作表1!$K$3:$M$1000,3,FALSE)</f>
        <v>2023/2/15</v>
      </c>
      <c r="BK2694">
        <f t="shared" si="1401"/>
        <v>0.26200000000000001</v>
      </c>
      <c r="BL2694">
        <f t="shared" si="1402"/>
        <v>1.738</v>
      </c>
      <c r="BM2694" s="43">
        <f t="shared" ref="BM2694:BM2757" si="1419">COUPNCD(BC2693,BJ2694,2,0)</f>
        <v>42415</v>
      </c>
      <c r="BN2694" s="43">
        <f t="shared" si="1403"/>
        <v>42551</v>
      </c>
      <c r="BO2694" s="45">
        <f t="shared" ref="BO2694:BO2757" si="1420">COUPDAYBS(BC2693,BJ2694,2,1)/COUPDAYS(BC2693,BJ2694,2,1)*BI2694/2</f>
        <v>0.54347826086956519</v>
      </c>
      <c r="BP2694" s="45">
        <f t="shared" ref="BP2694:BP2757" si="1421">(BN2694-BC2693)/365*BI2694+BO2694</f>
        <v>1.7489577129243596</v>
      </c>
      <c r="BQ2694" s="47">
        <f t="shared" ref="BQ2694:BQ2757" si="1422">(BH2694*BG2694+BP2694)/(1+(BF2694/100)*(BN2694-BC2695)/360)-BO2694</f>
        <v>99.720853694619251</v>
      </c>
      <c r="BR2694" s="47">
        <f t="shared" ref="BR2694:BR2757" si="1423">(BQ2694-$AB$5*(BN2694-BC2693)/365+BK2694*(BN2694-BC2693)/360)/BG2694</f>
        <v>123.4000308113618</v>
      </c>
    </row>
    <row r="2695" spans="6:70" x14ac:dyDescent="0.25">
      <c r="F2695" s="2">
        <v>42423</v>
      </c>
      <c r="G2695">
        <v>0.39700000000000002</v>
      </c>
      <c r="H2695" s="43">
        <v>42464</v>
      </c>
      <c r="I2695">
        <v>1.526</v>
      </c>
      <c r="L2695" s="2">
        <v>42328</v>
      </c>
      <c r="M2695" t="str">
        <v>912828L2</v>
      </c>
      <c r="N2695">
        <v>0.50760000000000005</v>
      </c>
      <c r="O2695">
        <v>9.8530000000000006E-2</v>
      </c>
      <c r="P2695">
        <v>0.78069999999999995</v>
      </c>
      <c r="Q2695">
        <v>126.671875</v>
      </c>
      <c r="R2695">
        <f>VLOOKUP(M2695,工作表1!$A$3:$B$1000,2,FALSE)</f>
        <v>1.875</v>
      </c>
      <c r="S2695" t="str">
        <f>VLOOKUP(M2695,工作表1!$A$3:$C$1000,3,FALSE)</f>
        <v>2022/8/31</v>
      </c>
      <c r="T2695">
        <f t="shared" si="1393"/>
        <v>0.26200000000000001</v>
      </c>
      <c r="U2695">
        <f t="shared" si="1392"/>
        <v>1.613</v>
      </c>
      <c r="V2695" s="43">
        <f t="shared" si="1404"/>
        <v>42429</v>
      </c>
      <c r="W2695" s="43">
        <f t="shared" si="1394"/>
        <v>42369</v>
      </c>
      <c r="X2695" s="45">
        <f t="shared" si="1405"/>
        <v>0.42798913043478259</v>
      </c>
      <c r="Y2695" s="45">
        <f t="shared" si="1406"/>
        <v>0.62319460988683739</v>
      </c>
      <c r="Z2695" s="47">
        <f t="shared" si="1407"/>
        <v>99.076500085075907</v>
      </c>
      <c r="AA2695" s="47">
        <f t="shared" si="1408"/>
        <v>126.33909929385635</v>
      </c>
      <c r="AB2695" s="45">
        <f t="shared" si="1409"/>
        <v>2.0326</v>
      </c>
      <c r="AC2695" s="2" t="str">
        <f t="shared" si="1395"/>
        <v>TY1</v>
      </c>
      <c r="AD2695">
        <f t="shared" si="1396"/>
        <v>126.671875</v>
      </c>
      <c r="AE2695">
        <f t="shared" si="1397"/>
        <v>126.078125</v>
      </c>
      <c r="AF2695" s="49">
        <f t="shared" si="1391"/>
        <v>0.59375</v>
      </c>
      <c r="AG2695" s="3">
        <f t="shared" si="1410"/>
        <v>126.33909929385635</v>
      </c>
      <c r="AH2695">
        <f t="shared" si="1411"/>
        <v>124.85382799968809</v>
      </c>
      <c r="AI2695" s="51">
        <f t="shared" si="1412"/>
        <v>1.4852712941682569</v>
      </c>
      <c r="AJ2695" s="52">
        <f t="shared" si="1413"/>
        <v>0.89152129416825687</v>
      </c>
      <c r="AK2695" s="2">
        <v>42328</v>
      </c>
      <c r="AL2695" t="str">
        <v>912828M4</v>
      </c>
      <c r="AM2695">
        <v>1.3885000000000001</v>
      </c>
      <c r="AN2695">
        <v>0.30780999999999997</v>
      </c>
      <c r="AO2695">
        <v>0.78069999999999995</v>
      </c>
      <c r="AP2695">
        <v>126.078125</v>
      </c>
      <c r="AQ2695">
        <f>VLOOKUP(AL2695,工作表1!$F$3:$G$1000,2,FALSE)</f>
        <v>1.875</v>
      </c>
      <c r="AR2695" t="str">
        <f>VLOOKUP(AL2695,工作表1!$F$3:$H$1000,3,FALSE)</f>
        <v>2022/10/31</v>
      </c>
      <c r="AS2695">
        <f t="shared" si="1398"/>
        <v>0.26200000000000001</v>
      </c>
      <c r="AT2695">
        <f t="shared" si="1399"/>
        <v>1.613</v>
      </c>
      <c r="AU2695" s="43">
        <f t="shared" si="1414"/>
        <v>42490</v>
      </c>
      <c r="AV2695" s="43">
        <f t="shared" si="1400"/>
        <v>42460</v>
      </c>
      <c r="AW2695" s="45">
        <f t="shared" si="1415"/>
        <v>0.11847527472527472</v>
      </c>
      <c r="AX2695" s="45">
        <f t="shared" si="1416"/>
        <v>0.78114650760198712</v>
      </c>
      <c r="AY2695" s="47">
        <f t="shared" si="1417"/>
        <v>98.979170870954661</v>
      </c>
      <c r="AZ2695" s="47">
        <f t="shared" si="1418"/>
        <v>124.85382799968809</v>
      </c>
      <c r="BA2695" s="43"/>
      <c r="BC2695" s="2">
        <v>42327</v>
      </c>
      <c r="BD2695" t="str">
        <v>912828UN</v>
      </c>
      <c r="BE2695">
        <v>9.6418999999999997</v>
      </c>
      <c r="BF2695">
        <v>-5.7660000000000003E-2</v>
      </c>
      <c r="BG2695">
        <v>0.7873</v>
      </c>
      <c r="BH2695">
        <v>125.203125</v>
      </c>
      <c r="BI2695">
        <f>VLOOKUP(BD2695,工作表1!$K$3:$L$1000,2,FALSE)</f>
        <v>2</v>
      </c>
      <c r="BJ2695" t="str">
        <f>VLOOKUP(BD2695,工作表1!$K$3:$M$1000,3,FALSE)</f>
        <v>2023/2/15</v>
      </c>
      <c r="BK2695">
        <f t="shared" si="1401"/>
        <v>0.25700000000000001</v>
      </c>
      <c r="BL2695">
        <f t="shared" si="1402"/>
        <v>1.7429999999999999</v>
      </c>
      <c r="BM2695" s="43">
        <f t="shared" si="1419"/>
        <v>42415</v>
      </c>
      <c r="BN2695" s="43">
        <f t="shared" si="1403"/>
        <v>42551</v>
      </c>
      <c r="BO2695" s="45">
        <f t="shared" si="1420"/>
        <v>0.52717391304347827</v>
      </c>
      <c r="BP2695" s="45">
        <f t="shared" si="1421"/>
        <v>1.7490917212626564</v>
      </c>
      <c r="BQ2695" s="47">
        <f t="shared" si="1422"/>
        <v>99.830504519084144</v>
      </c>
      <c r="BR2695" s="47">
        <f t="shared" si="1423"/>
        <v>123.49089235301098</v>
      </c>
    </row>
    <row r="2696" spans="6:70" x14ac:dyDescent="0.25">
      <c r="F2696" s="2">
        <v>42422</v>
      </c>
      <c r="G2696">
        <v>0.39400000000000002</v>
      </c>
      <c r="H2696" s="43">
        <v>42461</v>
      </c>
      <c r="I2696">
        <v>1.5402</v>
      </c>
      <c r="L2696" s="2">
        <v>42327</v>
      </c>
      <c r="M2696" t="str">
        <v>912828L2</v>
      </c>
      <c r="N2696">
        <v>-7.8299999999999995E-2</v>
      </c>
      <c r="O2696">
        <v>0.29159000000000002</v>
      </c>
      <c r="P2696">
        <v>0.78069999999999995</v>
      </c>
      <c r="Q2696">
        <v>126.78125</v>
      </c>
      <c r="R2696">
        <f>VLOOKUP(M2696,工作表1!$A$3:$B$1000,2,FALSE)</f>
        <v>1.875</v>
      </c>
      <c r="S2696" t="str">
        <f>VLOOKUP(M2696,工作表1!$A$3:$C$1000,3,FALSE)</f>
        <v>2022/8/31</v>
      </c>
      <c r="T2696">
        <f t="shared" si="1393"/>
        <v>0.25700000000000001</v>
      </c>
      <c r="U2696">
        <f t="shared" si="1392"/>
        <v>1.6179999999999999</v>
      </c>
      <c r="V2696" s="43">
        <f t="shared" si="1404"/>
        <v>42429</v>
      </c>
      <c r="W2696" s="43">
        <f t="shared" si="1394"/>
        <v>42369</v>
      </c>
      <c r="X2696" s="45">
        <f t="shared" si="1405"/>
        <v>0.41270380434782611</v>
      </c>
      <c r="Y2696" s="45">
        <f t="shared" si="1406"/>
        <v>0.62332024270399045</v>
      </c>
      <c r="Z2696" s="47">
        <f t="shared" si="1407"/>
        <v>99.15406039865394</v>
      </c>
      <c r="AA2696" s="47">
        <f t="shared" si="1408"/>
        <v>126.39286201786211</v>
      </c>
      <c r="AB2696" s="45">
        <f t="shared" si="1409"/>
        <v>2.0203000000000002</v>
      </c>
      <c r="AC2696" s="2" t="str">
        <f t="shared" si="1395"/>
        <v>TY1</v>
      </c>
      <c r="AD2696">
        <f t="shared" si="1396"/>
        <v>126.78125</v>
      </c>
      <c r="AE2696">
        <f t="shared" si="1397"/>
        <v>126.171875</v>
      </c>
      <c r="AF2696" s="49">
        <f t="shared" si="1391"/>
        <v>0.609375</v>
      </c>
      <c r="AG2696" s="3">
        <f t="shared" si="1410"/>
        <v>126.39286201786211</v>
      </c>
      <c r="AH2696">
        <f t="shared" si="1411"/>
        <v>124.9289694917329</v>
      </c>
      <c r="AI2696" s="51">
        <f t="shared" si="1412"/>
        <v>1.4638925261292144</v>
      </c>
      <c r="AJ2696" s="52">
        <f t="shared" si="1413"/>
        <v>0.85451752612921439</v>
      </c>
      <c r="AK2696" s="2">
        <v>42327</v>
      </c>
      <c r="AL2696" t="str">
        <v>912828M4</v>
      </c>
      <c r="AM2696">
        <v>1.6695</v>
      </c>
      <c r="AN2696">
        <v>0.28654000000000002</v>
      </c>
      <c r="AO2696">
        <v>0.78069999999999995</v>
      </c>
      <c r="AP2696">
        <v>126.171875</v>
      </c>
      <c r="AQ2696">
        <f>VLOOKUP(AL2696,工作表1!$F$3:$G$1000,2,FALSE)</f>
        <v>1.875</v>
      </c>
      <c r="AR2696" t="str">
        <f>VLOOKUP(AL2696,工作表1!$F$3:$H$1000,3,FALSE)</f>
        <v>2022/10/31</v>
      </c>
      <c r="AS2696">
        <f t="shared" si="1398"/>
        <v>0.25700000000000001</v>
      </c>
      <c r="AT2696">
        <f t="shared" si="1399"/>
        <v>1.6179999999999999</v>
      </c>
      <c r="AU2696" s="43">
        <f t="shared" si="1414"/>
        <v>42490</v>
      </c>
      <c r="AV2696" s="43">
        <f t="shared" si="1400"/>
        <v>42460</v>
      </c>
      <c r="AW2696" s="45">
        <f t="shared" si="1415"/>
        <v>0.10302197802197802</v>
      </c>
      <c r="AX2696" s="45">
        <f t="shared" si="1416"/>
        <v>0.78110416980279995</v>
      </c>
      <c r="AY2696" s="47">
        <f t="shared" si="1417"/>
        <v>99.074685477629657</v>
      </c>
      <c r="AZ2696" s="47">
        <f t="shared" si="1418"/>
        <v>124.9289694917329</v>
      </c>
      <c r="BA2696" s="43"/>
      <c r="BC2696" s="2">
        <v>42326</v>
      </c>
      <c r="BD2696" t="str">
        <v>912828UN</v>
      </c>
      <c r="BE2696">
        <v>10.148400000000001</v>
      </c>
      <c r="BF2696">
        <v>-8.14E-2</v>
      </c>
      <c r="BG2696">
        <v>0.7873</v>
      </c>
      <c r="BH2696">
        <v>125.078125</v>
      </c>
      <c r="BI2696">
        <f>VLOOKUP(BD2696,工作表1!$K$3:$L$1000,2,FALSE)</f>
        <v>2</v>
      </c>
      <c r="BJ2696" t="str">
        <f>VLOOKUP(BD2696,工作表1!$K$3:$M$1000,3,FALSE)</f>
        <v>2023/2/15</v>
      </c>
      <c r="BK2696">
        <f t="shared" si="1401"/>
        <v>0.2505</v>
      </c>
      <c r="BL2696">
        <f t="shared" si="1402"/>
        <v>1.7495000000000001</v>
      </c>
      <c r="BM2696" s="43">
        <f t="shared" si="1419"/>
        <v>42415</v>
      </c>
      <c r="BN2696" s="43">
        <f t="shared" si="1403"/>
        <v>42551</v>
      </c>
      <c r="BO2696" s="45">
        <f t="shared" si="1420"/>
        <v>0.52173913043478259</v>
      </c>
      <c r="BP2696" s="45">
        <f t="shared" si="1421"/>
        <v>1.7491363907087552</v>
      </c>
      <c r="BQ2696" s="47">
        <f t="shared" si="1422"/>
        <v>99.752646397938818</v>
      </c>
      <c r="BR2696" s="47">
        <f t="shared" si="1423"/>
        <v>123.3720187030096</v>
      </c>
    </row>
    <row r="2697" spans="6:70" x14ac:dyDescent="0.25">
      <c r="F2697" s="2">
        <v>42419</v>
      </c>
      <c r="G2697">
        <v>0.38950000000000001</v>
      </c>
      <c r="H2697" s="43">
        <v>42460</v>
      </c>
      <c r="I2697">
        <v>1.5330999999999999</v>
      </c>
      <c r="L2697" s="2">
        <v>42326</v>
      </c>
      <c r="M2697" t="str">
        <v>912828L2</v>
      </c>
      <c r="N2697">
        <v>0.4123</v>
      </c>
      <c r="O2697">
        <v>0.16159000000000001</v>
      </c>
      <c r="P2697">
        <v>0.78069999999999995</v>
      </c>
      <c r="Q2697">
        <v>126.65625</v>
      </c>
      <c r="R2697">
        <f>VLOOKUP(M2697,工作表1!$A$3:$B$1000,2,FALSE)</f>
        <v>1.875</v>
      </c>
      <c r="S2697" t="str">
        <f>VLOOKUP(M2697,工作表1!$A$3:$C$1000,3,FALSE)</f>
        <v>2022/8/31</v>
      </c>
      <c r="T2697">
        <f t="shared" si="1393"/>
        <v>0.2505</v>
      </c>
      <c r="U2697">
        <f t="shared" si="1392"/>
        <v>1.6245000000000001</v>
      </c>
      <c r="V2697" s="43">
        <f t="shared" si="1404"/>
        <v>42429</v>
      </c>
      <c r="W2697" s="43">
        <f t="shared" si="1394"/>
        <v>42369</v>
      </c>
      <c r="X2697" s="45">
        <f t="shared" si="1405"/>
        <v>0.40760869565217389</v>
      </c>
      <c r="Y2697" s="45">
        <f t="shared" si="1406"/>
        <v>0.62336212030970817</v>
      </c>
      <c r="Z2697" s="47">
        <f t="shared" si="1407"/>
        <v>99.076639771123396</v>
      </c>
      <c r="AA2697" s="47">
        <f t="shared" si="1408"/>
        <v>126.27775298760697</v>
      </c>
      <c r="AB2697" s="45">
        <f t="shared" si="1409"/>
        <v>2.0373000000000001</v>
      </c>
      <c r="AC2697" s="2" t="str">
        <f t="shared" si="1395"/>
        <v>TY1</v>
      </c>
      <c r="AD2697">
        <f t="shared" si="1396"/>
        <v>126.65625</v>
      </c>
      <c r="AE2697">
        <f t="shared" si="1397"/>
        <v>126.046875</v>
      </c>
      <c r="AF2697" s="49">
        <f t="shared" si="1391"/>
        <v>0.609375</v>
      </c>
      <c r="AG2697" s="3">
        <f t="shared" si="1410"/>
        <v>126.27775298760697</v>
      </c>
      <c r="AH2697">
        <f t="shared" si="1411"/>
        <v>124.81112756667818</v>
      </c>
      <c r="AI2697" s="51">
        <f t="shared" si="1412"/>
        <v>1.4666254209287928</v>
      </c>
      <c r="AJ2697" s="52">
        <f t="shared" si="1413"/>
        <v>0.85725042092879278</v>
      </c>
      <c r="AK2697" s="2">
        <v>42326</v>
      </c>
      <c r="AL2697" t="str">
        <v>912828M4</v>
      </c>
      <c r="AM2697">
        <v>2.1612</v>
      </c>
      <c r="AN2697">
        <v>0.24553</v>
      </c>
      <c r="AO2697">
        <v>0.78069999999999995</v>
      </c>
      <c r="AP2697">
        <v>126.046875</v>
      </c>
      <c r="AQ2697">
        <f>VLOOKUP(AL2697,工作表1!$F$3:$G$1000,2,FALSE)</f>
        <v>1.875</v>
      </c>
      <c r="AR2697" t="str">
        <f>VLOOKUP(AL2697,工作表1!$F$3:$H$1000,3,FALSE)</f>
        <v>2022/10/31</v>
      </c>
      <c r="AS2697">
        <f t="shared" si="1398"/>
        <v>0.2505</v>
      </c>
      <c r="AT2697">
        <f t="shared" si="1399"/>
        <v>1.6245000000000001</v>
      </c>
      <c r="AU2697" s="43">
        <f t="shared" si="1414"/>
        <v>42490</v>
      </c>
      <c r="AV2697" s="43">
        <f t="shared" si="1400"/>
        <v>42460</v>
      </c>
      <c r="AW2697" s="45">
        <f t="shared" si="1415"/>
        <v>9.787087912087912E-2</v>
      </c>
      <c r="AX2697" s="45">
        <f t="shared" si="1416"/>
        <v>0.7810900572030709</v>
      </c>
      <c r="AY2697" s="47">
        <f t="shared" si="1417"/>
        <v>98.996774334684645</v>
      </c>
      <c r="AZ2697" s="47">
        <f t="shared" si="1418"/>
        <v>124.81112756667818</v>
      </c>
      <c r="BA2697" s="43"/>
      <c r="BC2697" s="2">
        <v>42325</v>
      </c>
      <c r="BD2697" t="str">
        <v>912828UN</v>
      </c>
      <c r="BE2697">
        <v>9.5480999999999998</v>
      </c>
      <c r="BF2697">
        <v>-4.8800000000000003E-2</v>
      </c>
      <c r="BG2697">
        <v>0.7873</v>
      </c>
      <c r="BH2697">
        <v>125.15625</v>
      </c>
      <c r="BI2697">
        <f>VLOOKUP(BD2697,工作表1!$K$3:$L$1000,2,FALSE)</f>
        <v>2</v>
      </c>
      <c r="BJ2697" t="str">
        <f>VLOOKUP(BD2697,工作表1!$K$3:$M$1000,3,FALSE)</f>
        <v>2023/2/15</v>
      </c>
      <c r="BK2697">
        <f t="shared" si="1401"/>
        <v>0.24399999999999999</v>
      </c>
      <c r="BL2697">
        <f t="shared" si="1402"/>
        <v>1.756</v>
      </c>
      <c r="BM2697" s="43">
        <f t="shared" si="1419"/>
        <v>42415</v>
      </c>
      <c r="BN2697" s="43">
        <f t="shared" si="1403"/>
        <v>42551</v>
      </c>
      <c r="BO2697" s="45">
        <f t="shared" si="1420"/>
        <v>0.51630434782608692</v>
      </c>
      <c r="BP2697" s="45">
        <f t="shared" si="1421"/>
        <v>1.7491810601548541</v>
      </c>
      <c r="BQ2697" s="47">
        <f t="shared" si="1422"/>
        <v>99.799260551265604</v>
      </c>
      <c r="BR2697" s="47">
        <f t="shared" si="1423"/>
        <v>123.41119936948351</v>
      </c>
    </row>
    <row r="2698" spans="6:70" x14ac:dyDescent="0.25">
      <c r="F2698" s="2">
        <v>42418</v>
      </c>
      <c r="G2698">
        <v>0.38500000000000001</v>
      </c>
      <c r="H2698" s="43">
        <v>42459</v>
      </c>
      <c r="I2698">
        <v>1.5812999999999999</v>
      </c>
      <c r="L2698" s="2">
        <v>42325</v>
      </c>
      <c r="M2698" t="str">
        <v>912828L2</v>
      </c>
      <c r="N2698">
        <v>0.38429999999999997</v>
      </c>
      <c r="O2698">
        <v>0.18837999999999999</v>
      </c>
      <c r="P2698">
        <v>0.78069999999999995</v>
      </c>
      <c r="Q2698">
        <v>126.734375</v>
      </c>
      <c r="R2698">
        <f>VLOOKUP(M2698,工作表1!$A$3:$B$1000,2,FALSE)</f>
        <v>1.875</v>
      </c>
      <c r="S2698" t="str">
        <f>VLOOKUP(M2698,工作表1!$A$3:$C$1000,3,FALSE)</f>
        <v>2022/8/31</v>
      </c>
      <c r="T2698">
        <f t="shared" si="1393"/>
        <v>0.24399999999999999</v>
      </c>
      <c r="U2698">
        <f t="shared" si="1392"/>
        <v>1.631</v>
      </c>
      <c r="V2698" s="43">
        <f t="shared" si="1404"/>
        <v>42429</v>
      </c>
      <c r="W2698" s="43">
        <f t="shared" si="1394"/>
        <v>42369</v>
      </c>
      <c r="X2698" s="45">
        <f t="shared" si="1405"/>
        <v>0.40251358695652173</v>
      </c>
      <c r="Y2698" s="45">
        <f t="shared" si="1406"/>
        <v>0.62340399791542578</v>
      </c>
      <c r="Z2698" s="47">
        <f t="shared" si="1407"/>
        <v>99.138977440859136</v>
      </c>
      <c r="AA2698" s="47">
        <f t="shared" si="1408"/>
        <v>126.34161435078742</v>
      </c>
      <c r="AB2698" s="45">
        <f t="shared" si="1409"/>
        <v>2.0251000000000001</v>
      </c>
      <c r="AC2698" s="2" t="str">
        <f t="shared" si="1395"/>
        <v>TY1</v>
      </c>
      <c r="AD2698">
        <f t="shared" si="1396"/>
        <v>126.734375</v>
      </c>
      <c r="AE2698">
        <f t="shared" si="1397"/>
        <v>126.125</v>
      </c>
      <c r="AF2698" s="49">
        <f t="shared" si="1391"/>
        <v>0.609375</v>
      </c>
      <c r="AG2698" s="3">
        <f t="shared" si="1410"/>
        <v>126.34161435078742</v>
      </c>
      <c r="AH2698">
        <f t="shared" si="1411"/>
        <v>124.87301675276925</v>
      </c>
      <c r="AI2698" s="51">
        <f t="shared" si="1412"/>
        <v>1.468597598018178</v>
      </c>
      <c r="AJ2698" s="52">
        <f t="shared" si="1413"/>
        <v>0.85922259801817802</v>
      </c>
      <c r="AK2698" s="2">
        <v>42325</v>
      </c>
      <c r="AL2698" t="str">
        <v>912828M4</v>
      </c>
      <c r="AM2698">
        <v>2.0853999999999999</v>
      </c>
      <c r="AN2698">
        <v>0.25342999999999999</v>
      </c>
      <c r="AO2698">
        <v>0.78069999999999995</v>
      </c>
      <c r="AP2698">
        <v>126.125</v>
      </c>
      <c r="AQ2698">
        <f>VLOOKUP(AL2698,工作表1!$F$3:$G$1000,2,FALSE)</f>
        <v>1.875</v>
      </c>
      <c r="AR2698" t="str">
        <f>VLOOKUP(AL2698,工作表1!$F$3:$H$1000,3,FALSE)</f>
        <v>2022/10/31</v>
      </c>
      <c r="AS2698">
        <f t="shared" si="1398"/>
        <v>0.24399999999999999</v>
      </c>
      <c r="AT2698">
        <f t="shared" si="1399"/>
        <v>1.631</v>
      </c>
      <c r="AU2698" s="43">
        <f t="shared" si="1414"/>
        <v>42490</v>
      </c>
      <c r="AV2698" s="43">
        <f t="shared" si="1400"/>
        <v>42460</v>
      </c>
      <c r="AW2698" s="45">
        <f t="shared" si="1415"/>
        <v>9.271978021978021E-2</v>
      </c>
      <c r="AX2698" s="45">
        <f t="shared" si="1416"/>
        <v>0.78107594460334184</v>
      </c>
      <c r="AY2698" s="47">
        <f t="shared" si="1417"/>
        <v>99.059215381322247</v>
      </c>
      <c r="AZ2698" s="47">
        <f t="shared" si="1418"/>
        <v>124.87301675276925</v>
      </c>
      <c r="BA2698" s="43"/>
      <c r="BC2698" s="2">
        <v>42324</v>
      </c>
      <c r="BD2698" t="str">
        <v>912828UN</v>
      </c>
      <c r="BE2698">
        <v>8.9811999999999994</v>
      </c>
      <c r="BF2698">
        <v>-1.8679999999999999E-2</v>
      </c>
      <c r="BG2698">
        <v>0.7873</v>
      </c>
      <c r="BH2698">
        <v>125.09375</v>
      </c>
      <c r="BI2698">
        <f>VLOOKUP(BD2698,工作表1!$K$3:$L$1000,2,FALSE)</f>
        <v>2</v>
      </c>
      <c r="BJ2698" t="str">
        <f>VLOOKUP(BD2698,工作表1!$K$3:$M$1000,3,FALSE)</f>
        <v>2023/2/15</v>
      </c>
      <c r="BK2698">
        <f t="shared" si="1401"/>
        <v>0.24249999999999999</v>
      </c>
      <c r="BL2698">
        <f t="shared" si="1402"/>
        <v>1.7575000000000001</v>
      </c>
      <c r="BM2698" s="43">
        <f t="shared" si="1419"/>
        <v>42415</v>
      </c>
      <c r="BN2698" s="43">
        <f t="shared" si="1403"/>
        <v>42551</v>
      </c>
      <c r="BO2698" s="45">
        <f t="shared" si="1420"/>
        <v>0.51086956521739135</v>
      </c>
      <c r="BP2698" s="45">
        <f t="shared" si="1421"/>
        <v>1.749225729600953</v>
      </c>
      <c r="BQ2698" s="47">
        <f t="shared" si="1422"/>
        <v>99.736629521468998</v>
      </c>
      <c r="BR2698" s="47">
        <f t="shared" si="1423"/>
        <v>123.31556178961472</v>
      </c>
    </row>
    <row r="2699" spans="6:70" x14ac:dyDescent="0.25">
      <c r="F2699" s="2">
        <v>42417</v>
      </c>
      <c r="G2699">
        <v>0.38800000000000001</v>
      </c>
      <c r="H2699" s="43">
        <v>42458</v>
      </c>
      <c r="I2699">
        <v>1.5837000000000001</v>
      </c>
      <c r="L2699" s="2">
        <v>42324</v>
      </c>
      <c r="M2699" t="str">
        <v>912828L2</v>
      </c>
      <c r="N2699">
        <v>0.82140000000000002</v>
      </c>
      <c r="O2699">
        <v>8.2269999999999996E-2</v>
      </c>
      <c r="P2699">
        <v>0.78069999999999995</v>
      </c>
      <c r="Q2699">
        <v>126.671875</v>
      </c>
      <c r="R2699">
        <f>VLOOKUP(M2699,工作表1!$A$3:$B$1000,2,FALSE)</f>
        <v>1.875</v>
      </c>
      <c r="S2699" t="str">
        <f>VLOOKUP(M2699,工作表1!$A$3:$C$1000,3,FALSE)</f>
        <v>2022/8/31</v>
      </c>
      <c r="T2699">
        <f t="shared" si="1393"/>
        <v>0.24249999999999999</v>
      </c>
      <c r="U2699">
        <f t="shared" si="1392"/>
        <v>1.6325000000000001</v>
      </c>
      <c r="V2699" s="43">
        <f t="shared" si="1404"/>
        <v>42429</v>
      </c>
      <c r="W2699" s="43">
        <f t="shared" si="1394"/>
        <v>42369</v>
      </c>
      <c r="X2699" s="45">
        <f t="shared" si="1405"/>
        <v>0.39741847826086957</v>
      </c>
      <c r="Y2699" s="45">
        <f t="shared" si="1406"/>
        <v>0.62344587552114361</v>
      </c>
      <c r="Z2699" s="47">
        <f t="shared" si="1407"/>
        <v>99.107845145709149</v>
      </c>
      <c r="AA2699" s="47">
        <f t="shared" si="1408"/>
        <v>126.28648639043038</v>
      </c>
      <c r="AB2699" s="45">
        <f t="shared" si="1409"/>
        <v>2.0274000000000001</v>
      </c>
      <c r="AC2699" s="2" t="str">
        <f t="shared" si="1395"/>
        <v>TY1</v>
      </c>
      <c r="AD2699">
        <f t="shared" si="1396"/>
        <v>126.671875</v>
      </c>
      <c r="AE2699">
        <f t="shared" si="1397"/>
        <v>126.0625</v>
      </c>
      <c r="AF2699" s="49">
        <f t="shared" si="1391"/>
        <v>0.609375</v>
      </c>
      <c r="AG2699" s="3">
        <f t="shared" si="1410"/>
        <v>126.28648639043038</v>
      </c>
      <c r="AH2699">
        <f t="shared" si="1411"/>
        <v>124.81594560209396</v>
      </c>
      <c r="AI2699" s="51">
        <f t="shared" si="1412"/>
        <v>1.4705407883364217</v>
      </c>
      <c r="AJ2699" s="52">
        <f t="shared" si="1413"/>
        <v>0.86116578833642166</v>
      </c>
      <c r="AK2699" s="2">
        <v>42324</v>
      </c>
      <c r="AL2699" t="str">
        <v>912828M4</v>
      </c>
      <c r="AM2699">
        <v>2.5179999999999998</v>
      </c>
      <c r="AN2699">
        <v>0.21829999999999999</v>
      </c>
      <c r="AO2699">
        <v>0.78069999999999995</v>
      </c>
      <c r="AP2699">
        <v>126.0625</v>
      </c>
      <c r="AQ2699">
        <f>VLOOKUP(AL2699,工作表1!$F$3:$G$1000,2,FALSE)</f>
        <v>1.875</v>
      </c>
      <c r="AR2699" t="str">
        <f>VLOOKUP(AL2699,工作表1!$F$3:$H$1000,3,FALSE)</f>
        <v>2022/10/31</v>
      </c>
      <c r="AS2699">
        <f t="shared" si="1398"/>
        <v>0.24249999999999999</v>
      </c>
      <c r="AT2699">
        <f t="shared" si="1399"/>
        <v>1.6325000000000001</v>
      </c>
      <c r="AU2699" s="43">
        <f t="shared" si="1414"/>
        <v>42490</v>
      </c>
      <c r="AV2699" s="43">
        <f t="shared" si="1400"/>
        <v>42460</v>
      </c>
      <c r="AW2699" s="45">
        <f t="shared" si="1415"/>
        <v>8.7568681318681313E-2</v>
      </c>
      <c r="AX2699" s="45">
        <f t="shared" si="1416"/>
        <v>0.78106183200361279</v>
      </c>
      <c r="AY2699" s="47">
        <f t="shared" si="1417"/>
        <v>99.026945204157499</v>
      </c>
      <c r="AZ2699" s="47">
        <f t="shared" si="1418"/>
        <v>124.81594560209396</v>
      </c>
      <c r="BA2699" s="43"/>
      <c r="BC2699" s="2">
        <v>42321</v>
      </c>
      <c r="BD2699" t="str">
        <v>912828UN</v>
      </c>
      <c r="BE2699">
        <v>8.7707999999999995</v>
      </c>
      <c r="BF2699">
        <v>-6.79E-3</v>
      </c>
      <c r="BG2699">
        <v>0.7873</v>
      </c>
      <c r="BH2699">
        <v>124.9375</v>
      </c>
      <c r="BI2699">
        <f>VLOOKUP(BD2699,工作表1!$K$3:$L$1000,2,FALSE)</f>
        <v>2</v>
      </c>
      <c r="BJ2699" t="str">
        <f>VLOOKUP(BD2699,工作表1!$K$3:$M$1000,3,FALSE)</f>
        <v>2023/2/15</v>
      </c>
      <c r="BK2699">
        <f t="shared" si="1401"/>
        <v>0.23699999999999999</v>
      </c>
      <c r="BL2699">
        <f t="shared" si="1402"/>
        <v>1.7629999999999999</v>
      </c>
      <c r="BM2699" s="43">
        <f t="shared" si="1419"/>
        <v>42415</v>
      </c>
      <c r="BN2699" s="43">
        <f t="shared" si="1403"/>
        <v>42551</v>
      </c>
      <c r="BO2699" s="45">
        <f t="shared" si="1420"/>
        <v>0.50543478260869568</v>
      </c>
      <c r="BP2699" s="45">
        <f t="shared" si="1421"/>
        <v>1.7492703990470519</v>
      </c>
      <c r="BQ2699" s="47">
        <f t="shared" si="1422"/>
        <v>99.611491377480377</v>
      </c>
      <c r="BR2699" s="47">
        <f t="shared" si="1423"/>
        <v>123.13731571267039</v>
      </c>
    </row>
    <row r="2700" spans="6:70" x14ac:dyDescent="0.25">
      <c r="F2700" s="2">
        <v>42416</v>
      </c>
      <c r="G2700">
        <v>0.379</v>
      </c>
      <c r="H2700" s="43">
        <v>42457</v>
      </c>
      <c r="I2700">
        <v>1.6752</v>
      </c>
      <c r="L2700" s="2">
        <v>42321</v>
      </c>
      <c r="M2700" t="str">
        <v>912828L2</v>
      </c>
      <c r="N2700">
        <v>0.75360000000000005</v>
      </c>
      <c r="O2700">
        <v>0.11869</v>
      </c>
      <c r="P2700">
        <v>0.78069999999999995</v>
      </c>
      <c r="Q2700">
        <v>126.53125</v>
      </c>
      <c r="R2700">
        <f>VLOOKUP(M2700,工作表1!$A$3:$B$1000,2,FALSE)</f>
        <v>1.875</v>
      </c>
      <c r="S2700" t="str">
        <f>VLOOKUP(M2700,工作表1!$A$3:$C$1000,3,FALSE)</f>
        <v>2022/8/31</v>
      </c>
      <c r="T2700">
        <f t="shared" si="1393"/>
        <v>0.23699999999999999</v>
      </c>
      <c r="U2700">
        <f t="shared" si="1392"/>
        <v>1.6379999999999999</v>
      </c>
      <c r="V2700" s="43">
        <f t="shared" si="1404"/>
        <v>42429</v>
      </c>
      <c r="W2700" s="43">
        <f t="shared" si="1394"/>
        <v>42369</v>
      </c>
      <c r="X2700" s="45">
        <f t="shared" si="1405"/>
        <v>0.39232336956521741</v>
      </c>
      <c r="Y2700" s="45">
        <f t="shared" si="1406"/>
        <v>0.62348775312686122</v>
      </c>
      <c r="Z2700" s="47">
        <f t="shared" si="1407"/>
        <v>98.99805471537357</v>
      </c>
      <c r="AA2700" s="47">
        <f t="shared" si="1408"/>
        <v>126.12995396162331</v>
      </c>
      <c r="AB2700" s="45">
        <f t="shared" si="1409"/>
        <v>2.0274000000000001</v>
      </c>
      <c r="AC2700" s="2" t="str">
        <f t="shared" si="1395"/>
        <v>TY1</v>
      </c>
      <c r="AD2700">
        <f t="shared" si="1396"/>
        <v>126.53125</v>
      </c>
      <c r="AE2700">
        <f t="shared" si="1397"/>
        <v>125.90625</v>
      </c>
      <c r="AF2700" s="49">
        <f t="shared" si="1391"/>
        <v>0.625</v>
      </c>
      <c r="AG2700" s="3">
        <f t="shared" si="1410"/>
        <v>126.12995396162331</v>
      </c>
      <c r="AH2700">
        <f t="shared" si="1411"/>
        <v>124.65844667010042</v>
      </c>
      <c r="AI2700" s="51">
        <f t="shared" si="1412"/>
        <v>1.4715072915228973</v>
      </c>
      <c r="AJ2700" s="52">
        <f t="shared" si="1413"/>
        <v>0.84650729152289728</v>
      </c>
      <c r="AK2700" s="2">
        <v>42321</v>
      </c>
      <c r="AL2700" t="str">
        <v>912828M4</v>
      </c>
      <c r="AM2700">
        <v>2.7886000000000002</v>
      </c>
      <c r="AN2700">
        <v>0.19700999999999999</v>
      </c>
      <c r="AO2700">
        <v>0.78069999999999995</v>
      </c>
      <c r="AP2700">
        <v>125.90625</v>
      </c>
      <c r="AQ2700">
        <f>VLOOKUP(AL2700,工作表1!$F$3:$G$1000,2,FALSE)</f>
        <v>1.875</v>
      </c>
      <c r="AR2700" t="str">
        <f>VLOOKUP(AL2700,工作表1!$F$3:$H$1000,3,FALSE)</f>
        <v>2022/10/31</v>
      </c>
      <c r="AS2700">
        <f t="shared" si="1398"/>
        <v>0.23699999999999999</v>
      </c>
      <c r="AT2700">
        <f t="shared" si="1399"/>
        <v>1.6379999999999999</v>
      </c>
      <c r="AU2700" s="43">
        <f t="shared" si="1414"/>
        <v>42490</v>
      </c>
      <c r="AV2700" s="43">
        <f t="shared" si="1400"/>
        <v>42460</v>
      </c>
      <c r="AW2700" s="45">
        <f t="shared" si="1415"/>
        <v>8.241758241758243E-2</v>
      </c>
      <c r="AX2700" s="45">
        <f t="shared" si="1416"/>
        <v>0.78104771940388384</v>
      </c>
      <c r="AY2700" s="47">
        <f t="shared" si="1417"/>
        <v>98.917790502561999</v>
      </c>
      <c r="AZ2700" s="47">
        <f t="shared" si="1418"/>
        <v>124.65844667010042</v>
      </c>
      <c r="BA2700" s="43"/>
      <c r="BC2700" s="2">
        <v>42320</v>
      </c>
      <c r="BD2700" t="str">
        <v>912828UN</v>
      </c>
      <c r="BE2700">
        <v>8.2840000000000007</v>
      </c>
      <c r="BF2700">
        <v>2.1579999999999998E-2</v>
      </c>
      <c r="BG2700">
        <v>0.7873</v>
      </c>
      <c r="BH2700">
        <v>124.5625</v>
      </c>
      <c r="BI2700">
        <f>VLOOKUP(BD2700,工作表1!$K$3:$L$1000,2,FALSE)</f>
        <v>2</v>
      </c>
      <c r="BJ2700" t="str">
        <f>VLOOKUP(BD2700,工作表1!$K$3:$M$1000,3,FALSE)</f>
        <v>2023/2/15</v>
      </c>
      <c r="BK2700">
        <f t="shared" si="1401"/>
        <v>0.23849999999999999</v>
      </c>
      <c r="BL2700">
        <f t="shared" si="1402"/>
        <v>1.7615000000000001</v>
      </c>
      <c r="BM2700" s="43">
        <f t="shared" si="1419"/>
        <v>42415</v>
      </c>
      <c r="BN2700" s="43">
        <f t="shared" si="1403"/>
        <v>42551</v>
      </c>
      <c r="BO2700" s="45">
        <f t="shared" si="1420"/>
        <v>0.4891304347826087</v>
      </c>
      <c r="BP2700" s="45">
        <f t="shared" si="1421"/>
        <v>1.7494044073853483</v>
      </c>
      <c r="BQ2700" s="47">
        <f t="shared" si="1422"/>
        <v>99.314450427719308</v>
      </c>
      <c r="BR2700" s="47">
        <f t="shared" si="1423"/>
        <v>122.71649866673701</v>
      </c>
    </row>
    <row r="2701" spans="6:70" x14ac:dyDescent="0.25">
      <c r="F2701" s="2">
        <v>42415</v>
      </c>
      <c r="G2701">
        <v>0.378</v>
      </c>
      <c r="H2701" s="43">
        <v>42454</v>
      </c>
      <c r="I2701">
        <v>1.6896</v>
      </c>
      <c r="L2701" s="2">
        <v>42320</v>
      </c>
      <c r="M2701" t="str">
        <v>912828L2</v>
      </c>
      <c r="N2701">
        <v>0.1406</v>
      </c>
      <c r="O2701">
        <v>0.30009000000000002</v>
      </c>
      <c r="P2701">
        <v>0.78069999999999995</v>
      </c>
      <c r="Q2701">
        <v>126.203125</v>
      </c>
      <c r="R2701">
        <f>VLOOKUP(M2701,工作表1!$A$3:$B$1000,2,FALSE)</f>
        <v>1.875</v>
      </c>
      <c r="S2701" t="str">
        <f>VLOOKUP(M2701,工作表1!$A$3:$C$1000,3,FALSE)</f>
        <v>2022/8/31</v>
      </c>
      <c r="T2701">
        <f t="shared" si="1393"/>
        <v>0.23849999999999999</v>
      </c>
      <c r="U2701">
        <f t="shared" si="1392"/>
        <v>1.6365000000000001</v>
      </c>
      <c r="V2701" s="43">
        <f t="shared" si="1404"/>
        <v>42429</v>
      </c>
      <c r="W2701" s="43">
        <f t="shared" si="1394"/>
        <v>42369</v>
      </c>
      <c r="X2701" s="45">
        <f t="shared" si="1405"/>
        <v>0.37703804347826086</v>
      </c>
      <c r="Y2701" s="45">
        <f t="shared" si="1406"/>
        <v>0.62361338594401428</v>
      </c>
      <c r="Z2701" s="47">
        <f t="shared" si="1407"/>
        <v>98.732047189149824</v>
      </c>
      <c r="AA2701" s="47">
        <f t="shared" si="1408"/>
        <v>125.74435876492888</v>
      </c>
      <c r="AB2701" s="45">
        <f t="shared" si="1409"/>
        <v>2.0783999999999998</v>
      </c>
      <c r="AC2701" s="2" t="str">
        <f t="shared" si="1395"/>
        <v>TY1</v>
      </c>
      <c r="AD2701">
        <f t="shared" si="1396"/>
        <v>126.203125</v>
      </c>
      <c r="AE2701">
        <f t="shared" si="1397"/>
        <v>125.53125</v>
      </c>
      <c r="AF2701" s="49">
        <f t="shared" si="1391"/>
        <v>0.671875</v>
      </c>
      <c r="AG2701" s="3">
        <f t="shared" si="1410"/>
        <v>125.74435876492888</v>
      </c>
      <c r="AH2701">
        <f t="shared" si="1411"/>
        <v>124.2754065718986</v>
      </c>
      <c r="AI2701" s="51">
        <f t="shared" si="1412"/>
        <v>1.468952193030276</v>
      </c>
      <c r="AJ2701" s="52">
        <f t="shared" si="1413"/>
        <v>0.79707719303027602</v>
      </c>
      <c r="AK2701" s="2">
        <v>42320</v>
      </c>
      <c r="AL2701" t="str">
        <v>912828M4</v>
      </c>
      <c r="AM2701">
        <v>3.2610999999999999</v>
      </c>
      <c r="AN2701">
        <v>0.16264999999999999</v>
      </c>
      <c r="AO2701">
        <v>0.78069999999999995</v>
      </c>
      <c r="AP2701">
        <v>125.53125</v>
      </c>
      <c r="AQ2701">
        <f>VLOOKUP(AL2701,工作表1!$F$3:$G$1000,2,FALSE)</f>
        <v>1.875</v>
      </c>
      <c r="AR2701" t="str">
        <f>VLOOKUP(AL2701,工作表1!$F$3:$H$1000,3,FALSE)</f>
        <v>2022/10/31</v>
      </c>
      <c r="AS2701">
        <f t="shared" si="1398"/>
        <v>0.23849999999999999</v>
      </c>
      <c r="AT2701">
        <f t="shared" si="1399"/>
        <v>1.6365000000000001</v>
      </c>
      <c r="AU2701" s="43">
        <f t="shared" si="1414"/>
        <v>42490</v>
      </c>
      <c r="AV2701" s="43">
        <f t="shared" si="1400"/>
        <v>42460</v>
      </c>
      <c r="AW2701" s="45">
        <f t="shared" si="1415"/>
        <v>6.6964285714285712E-2</v>
      </c>
      <c r="AX2701" s="45">
        <f t="shared" si="1416"/>
        <v>0.78100538160469668</v>
      </c>
      <c r="AY2701" s="47">
        <f t="shared" si="1417"/>
        <v>98.653398575064784</v>
      </c>
      <c r="AZ2701" s="47">
        <f t="shared" si="1418"/>
        <v>124.2754065718986</v>
      </c>
      <c r="BA2701" s="43"/>
      <c r="BC2701" s="2">
        <v>42319</v>
      </c>
      <c r="BD2701" t="str">
        <v>#N/A N/A</v>
      </c>
      <c r="BE2701" t="str">
        <v>#N/A N/A</v>
      </c>
      <c r="BF2701" t="str">
        <v>#N/A N/A</v>
      </c>
      <c r="BG2701" t="str">
        <v>#N/A N/A</v>
      </c>
      <c r="BH2701">
        <v>124.421875</v>
      </c>
      <c r="BI2701" t="e">
        <f>VLOOKUP(BD2701,工作表1!$K$3:$L$1000,2,FALSE)</f>
        <v>#N/A</v>
      </c>
      <c r="BJ2701" t="e">
        <f>VLOOKUP(BD2701,工作表1!$K$3:$M$1000,3,FALSE)</f>
        <v>#N/A</v>
      </c>
      <c r="BK2701">
        <f t="shared" si="1401"/>
        <v>0.23899999999999999</v>
      </c>
      <c r="BL2701" t="e">
        <f t="shared" si="1402"/>
        <v>#N/A</v>
      </c>
      <c r="BM2701" s="43" t="e">
        <f t="shared" si="1419"/>
        <v>#N/A</v>
      </c>
      <c r="BN2701" s="43">
        <f t="shared" si="1403"/>
        <v>42551</v>
      </c>
      <c r="BO2701" s="45" t="e">
        <f t="shared" si="1420"/>
        <v>#N/A</v>
      </c>
      <c r="BP2701" s="45" t="e">
        <f t="shared" si="1421"/>
        <v>#N/A</v>
      </c>
      <c r="BQ2701" s="47" t="e">
        <f t="shared" si="1422"/>
        <v>#VALUE!</v>
      </c>
      <c r="BR2701" s="47" t="e">
        <f t="shared" si="1423"/>
        <v>#VALUE!</v>
      </c>
    </row>
    <row r="2702" spans="6:70" x14ac:dyDescent="0.25">
      <c r="F2702" s="2">
        <v>42412</v>
      </c>
      <c r="G2702">
        <v>0.3745</v>
      </c>
      <c r="H2702" s="43">
        <v>42453</v>
      </c>
      <c r="I2702">
        <v>1.6896</v>
      </c>
      <c r="L2702" s="2">
        <v>42319</v>
      </c>
      <c r="M2702" t="str">
        <v>#N/A N/A</v>
      </c>
      <c r="N2702" t="str">
        <v>#N/A N/A</v>
      </c>
      <c r="O2702" t="str">
        <v>#N/A N/A</v>
      </c>
      <c r="P2702" t="str">
        <v>#N/A N/A</v>
      </c>
      <c r="Q2702">
        <v>126.0625</v>
      </c>
      <c r="R2702" t="e">
        <f>VLOOKUP(M2702,工作表1!$A$3:$B$1000,2,FALSE)</f>
        <v>#N/A</v>
      </c>
      <c r="S2702" t="e">
        <f>VLOOKUP(M2702,工作表1!$A$3:$C$1000,3,FALSE)</f>
        <v>#N/A</v>
      </c>
      <c r="T2702">
        <f t="shared" si="1393"/>
        <v>0.23899999999999999</v>
      </c>
      <c r="U2702" t="e">
        <f t="shared" si="1392"/>
        <v>#N/A</v>
      </c>
      <c r="V2702" s="43" t="e">
        <f t="shared" si="1404"/>
        <v>#N/A</v>
      </c>
      <c r="W2702" s="43">
        <f t="shared" si="1394"/>
        <v>42369</v>
      </c>
      <c r="X2702" s="45" t="e">
        <f t="shared" si="1405"/>
        <v>#N/A</v>
      </c>
      <c r="Y2702" s="45" t="e">
        <f t="shared" si="1406"/>
        <v>#N/A</v>
      </c>
      <c r="Z2702" s="47" t="e">
        <f t="shared" si="1407"/>
        <v>#VALUE!</v>
      </c>
      <c r="AA2702" s="47" t="e">
        <f t="shared" si="1408"/>
        <v>#VALUE!</v>
      </c>
      <c r="AB2702" s="45">
        <f t="shared" si="1409"/>
        <v>2.0929000000000002</v>
      </c>
      <c r="AC2702" s="2" t="str">
        <f t="shared" si="1395"/>
        <v>TY1</v>
      </c>
      <c r="AD2702">
        <f t="shared" si="1396"/>
        <v>126.0625</v>
      </c>
      <c r="AE2702">
        <f t="shared" si="1397"/>
        <v>125.390625</v>
      </c>
      <c r="AF2702" s="49">
        <f t="shared" si="1391"/>
        <v>0.671875</v>
      </c>
      <c r="AG2702" s="3" t="e">
        <f t="shared" si="1410"/>
        <v>#VALUE!</v>
      </c>
      <c r="AH2702" t="e">
        <f t="shared" si="1411"/>
        <v>#VALUE!</v>
      </c>
      <c r="AI2702" s="51" t="e">
        <f t="shared" si="1412"/>
        <v>#VALUE!</v>
      </c>
      <c r="AJ2702" s="52" t="e">
        <f t="shared" si="1413"/>
        <v>#VALUE!</v>
      </c>
      <c r="AK2702" s="2">
        <v>42319</v>
      </c>
      <c r="AL2702" t="str">
        <v>#N/A N/A</v>
      </c>
      <c r="AM2702" t="str">
        <v>#N/A N/A</v>
      </c>
      <c r="AN2702" t="str">
        <v>#N/A N/A</v>
      </c>
      <c r="AO2702" t="str">
        <v>#N/A N/A</v>
      </c>
      <c r="AP2702">
        <v>125.390625</v>
      </c>
      <c r="AQ2702" t="e">
        <f>VLOOKUP(AL2702,工作表1!$F$3:$G$1000,2,FALSE)</f>
        <v>#N/A</v>
      </c>
      <c r="AR2702" t="e">
        <f>VLOOKUP(AL2702,工作表1!$F$3:$H$1000,3,FALSE)</f>
        <v>#N/A</v>
      </c>
      <c r="AS2702">
        <f t="shared" si="1398"/>
        <v>0.23899999999999999</v>
      </c>
      <c r="AT2702" t="e">
        <f t="shared" si="1399"/>
        <v>#N/A</v>
      </c>
      <c r="AU2702" s="43" t="e">
        <f t="shared" si="1414"/>
        <v>#N/A</v>
      </c>
      <c r="AV2702" s="43">
        <f t="shared" si="1400"/>
        <v>42460</v>
      </c>
      <c r="AW2702" s="45" t="e">
        <f t="shared" si="1415"/>
        <v>#N/A</v>
      </c>
      <c r="AX2702" s="45" t="e">
        <f t="shared" si="1416"/>
        <v>#N/A</v>
      </c>
      <c r="AY2702" s="47" t="e">
        <f t="shared" si="1417"/>
        <v>#VALUE!</v>
      </c>
      <c r="AZ2702" s="47" t="e">
        <f t="shared" si="1418"/>
        <v>#VALUE!</v>
      </c>
      <c r="BA2702" s="43"/>
      <c r="BC2702" s="2">
        <v>42318</v>
      </c>
      <c r="BD2702" t="str">
        <v>912828UN</v>
      </c>
      <c r="BE2702">
        <v>7.6951999999999998</v>
      </c>
      <c r="BF2702">
        <v>4.2540000000000001E-2</v>
      </c>
      <c r="BG2702">
        <v>0.7873</v>
      </c>
      <c r="BH2702">
        <v>124.671875</v>
      </c>
      <c r="BI2702">
        <f>VLOOKUP(BD2702,工作表1!$K$3:$L$1000,2,FALSE)</f>
        <v>2</v>
      </c>
      <c r="BJ2702" t="str">
        <f>VLOOKUP(BD2702,工作表1!$K$3:$M$1000,3,FALSE)</f>
        <v>2023/2/15</v>
      </c>
      <c r="BK2702">
        <f t="shared" si="1401"/>
        <v>0.23649999999999999</v>
      </c>
      <c r="BL2702">
        <f t="shared" si="1402"/>
        <v>1.7635000000000001</v>
      </c>
      <c r="BM2702" s="43">
        <f t="shared" si="1419"/>
        <v>42415</v>
      </c>
      <c r="BN2702" s="43">
        <f t="shared" si="1403"/>
        <v>42551</v>
      </c>
      <c r="BO2702" s="45">
        <f t="shared" si="1420"/>
        <v>0.47826086956521741</v>
      </c>
      <c r="BP2702" s="45">
        <f t="shared" si="1421"/>
        <v>1.7494937462775462</v>
      </c>
      <c r="BQ2702" s="47">
        <f t="shared" si="1422"/>
        <v>99.397783339228155</v>
      </c>
      <c r="BR2702" s="47">
        <f t="shared" si="1423"/>
        <v>122.79088953010491</v>
      </c>
    </row>
    <row r="2703" spans="6:70" x14ac:dyDescent="0.25">
      <c r="F2703" s="2">
        <v>42411</v>
      </c>
      <c r="G2703">
        <v>0.3715</v>
      </c>
      <c r="H2703" s="43">
        <v>42452</v>
      </c>
      <c r="I2703">
        <v>1.6652</v>
      </c>
      <c r="L2703" s="2">
        <v>42318</v>
      </c>
      <c r="M2703" t="str">
        <v>912828L2</v>
      </c>
      <c r="N2703">
        <v>0.14299999999999999</v>
      </c>
      <c r="O2703">
        <v>0.29535</v>
      </c>
      <c r="P2703">
        <v>0.78069999999999995</v>
      </c>
      <c r="Q2703">
        <v>126.296875</v>
      </c>
      <c r="R2703">
        <f>VLOOKUP(M2703,工作表1!$A$3:$B$1000,2,FALSE)</f>
        <v>1.875</v>
      </c>
      <c r="S2703" t="str">
        <f>VLOOKUP(M2703,工作表1!$A$3:$C$1000,3,FALSE)</f>
        <v>2022/8/31</v>
      </c>
      <c r="T2703">
        <f t="shared" si="1393"/>
        <v>0.23649999999999999</v>
      </c>
      <c r="U2703">
        <f t="shared" si="1392"/>
        <v>1.6385000000000001</v>
      </c>
      <c r="V2703" s="43">
        <f t="shared" si="1404"/>
        <v>42429</v>
      </c>
      <c r="W2703" s="43">
        <f t="shared" si="1394"/>
        <v>42369</v>
      </c>
      <c r="X2703" s="45">
        <f t="shared" si="1405"/>
        <v>0.36684782608695654</v>
      </c>
      <c r="Y2703" s="45">
        <f t="shared" si="1406"/>
        <v>0.62369714115544972</v>
      </c>
      <c r="Z2703" s="47">
        <f t="shared" si="1407"/>
        <v>98.814507208488152</v>
      </c>
      <c r="AA2703" s="47">
        <f t="shared" si="1408"/>
        <v>125.81955556993736</v>
      </c>
      <c r="AB2703" s="45">
        <f t="shared" si="1409"/>
        <v>2.0929000000000002</v>
      </c>
      <c r="AC2703" s="2" t="str">
        <f t="shared" si="1395"/>
        <v>TY1</v>
      </c>
      <c r="AD2703">
        <f t="shared" si="1396"/>
        <v>126.296875</v>
      </c>
      <c r="AE2703">
        <f t="shared" si="1397"/>
        <v>125.640625</v>
      </c>
      <c r="AF2703" s="49">
        <f t="shared" si="1391"/>
        <v>0.65625</v>
      </c>
      <c r="AG2703" s="3">
        <f t="shared" si="1410"/>
        <v>125.81955556993736</v>
      </c>
      <c r="AH2703">
        <f t="shared" si="1411"/>
        <v>124.35006764103457</v>
      </c>
      <c r="AI2703" s="51">
        <f t="shared" si="1412"/>
        <v>1.4694879289027938</v>
      </c>
      <c r="AJ2703" s="52">
        <f t="shared" si="1413"/>
        <v>0.81323792890279378</v>
      </c>
      <c r="AK2703" s="2">
        <v>42318</v>
      </c>
      <c r="AL2703" t="str">
        <v>912828M4</v>
      </c>
      <c r="AM2703">
        <v>2.7825000000000002</v>
      </c>
      <c r="AN2703">
        <v>0.19367999999999999</v>
      </c>
      <c r="AO2703">
        <v>0.78069999999999995</v>
      </c>
      <c r="AP2703">
        <v>125.640625</v>
      </c>
      <c r="AQ2703">
        <f>VLOOKUP(AL2703,工作表1!$F$3:$G$1000,2,FALSE)</f>
        <v>1.875</v>
      </c>
      <c r="AR2703" t="str">
        <f>VLOOKUP(AL2703,工作表1!$F$3:$H$1000,3,FALSE)</f>
        <v>2022/10/31</v>
      </c>
      <c r="AS2703">
        <f t="shared" si="1398"/>
        <v>0.23649999999999999</v>
      </c>
      <c r="AT2703">
        <f t="shared" si="1399"/>
        <v>1.6385000000000001</v>
      </c>
      <c r="AU2703" s="43">
        <f t="shared" si="1414"/>
        <v>42490</v>
      </c>
      <c r="AV2703" s="43">
        <f t="shared" si="1400"/>
        <v>42460</v>
      </c>
      <c r="AW2703" s="45">
        <f t="shared" si="1415"/>
        <v>5.6662087912087912E-2</v>
      </c>
      <c r="AX2703" s="45">
        <f t="shared" si="1416"/>
        <v>0.78097715640523868</v>
      </c>
      <c r="AY2703" s="47">
        <f t="shared" si="1417"/>
        <v>98.735945900962989</v>
      </c>
      <c r="AZ2703" s="47">
        <f t="shared" si="1418"/>
        <v>124.35006764103457</v>
      </c>
      <c r="BA2703" s="43"/>
      <c r="BC2703" s="2">
        <v>42317</v>
      </c>
      <c r="BD2703" t="str">
        <v>912828UN</v>
      </c>
      <c r="BE2703">
        <v>8.4903999999999993</v>
      </c>
      <c r="BF2703">
        <v>6.3E-3</v>
      </c>
      <c r="BG2703">
        <v>0.7873</v>
      </c>
      <c r="BH2703">
        <v>124.390625</v>
      </c>
      <c r="BI2703">
        <f>VLOOKUP(BD2703,工作表1!$K$3:$L$1000,2,FALSE)</f>
        <v>2</v>
      </c>
      <c r="BJ2703" t="str">
        <f>VLOOKUP(BD2703,工作表1!$K$3:$M$1000,3,FALSE)</f>
        <v>2023/2/15</v>
      </c>
      <c r="BK2703">
        <f t="shared" si="1401"/>
        <v>0.23499999999999999</v>
      </c>
      <c r="BL2703">
        <f t="shared" si="1402"/>
        <v>1.7650000000000001</v>
      </c>
      <c r="BM2703" s="43">
        <f t="shared" si="1419"/>
        <v>42415</v>
      </c>
      <c r="BN2703" s="43">
        <f t="shared" si="1403"/>
        <v>42551</v>
      </c>
      <c r="BO2703" s="45">
        <f t="shared" si="1420"/>
        <v>0.47282608695652173</v>
      </c>
      <c r="BP2703" s="45">
        <f t="shared" si="1421"/>
        <v>1.7495384157236451</v>
      </c>
      <c r="BQ2703" s="47">
        <f t="shared" si="1422"/>
        <v>99.205317240272649</v>
      </c>
      <c r="BR2703" s="47">
        <f t="shared" si="1423"/>
        <v>122.53027663058808</v>
      </c>
    </row>
    <row r="2704" spans="6:70" x14ac:dyDescent="0.25">
      <c r="F2704" s="2">
        <v>42410</v>
      </c>
      <c r="G2704">
        <v>0.378</v>
      </c>
      <c r="H2704" s="43">
        <v>42451</v>
      </c>
      <c r="I2704">
        <v>1.7327999999999999</v>
      </c>
      <c r="L2704" s="2">
        <v>42317</v>
      </c>
      <c r="M2704" t="str">
        <v>912828L2</v>
      </c>
      <c r="N2704">
        <v>6.2100000000000002E-2</v>
      </c>
      <c r="O2704">
        <v>0.32755000000000001</v>
      </c>
      <c r="P2704">
        <v>0.78069999999999995</v>
      </c>
      <c r="Q2704">
        <v>126.03125</v>
      </c>
      <c r="R2704">
        <f>VLOOKUP(M2704,工作表1!$A$3:$B$1000,2,FALSE)</f>
        <v>1.875</v>
      </c>
      <c r="S2704" t="str">
        <f>VLOOKUP(M2704,工作表1!$A$3:$C$1000,3,FALSE)</f>
        <v>2022/8/31</v>
      </c>
      <c r="T2704">
        <f t="shared" si="1393"/>
        <v>0.23499999999999999</v>
      </c>
      <c r="U2704">
        <f t="shared" si="1392"/>
        <v>1.6400000000000001</v>
      </c>
      <c r="V2704" s="43">
        <f t="shared" si="1404"/>
        <v>42429</v>
      </c>
      <c r="W2704" s="43">
        <f t="shared" si="1394"/>
        <v>42369</v>
      </c>
      <c r="X2704" s="45">
        <f t="shared" si="1405"/>
        <v>0.36175271739130432</v>
      </c>
      <c r="Y2704" s="45">
        <f t="shared" si="1406"/>
        <v>0.62373901876116733</v>
      </c>
      <c r="Z2704" s="47">
        <f t="shared" si="1407"/>
        <v>98.605057847646776</v>
      </c>
      <c r="AA2704" s="47">
        <f t="shared" si="1408"/>
        <v>125.53595692213139</v>
      </c>
      <c r="AB2704" s="45">
        <f t="shared" si="1409"/>
        <v>2.1000999999999999</v>
      </c>
      <c r="AC2704" s="2" t="str">
        <f t="shared" si="1395"/>
        <v>TY1</v>
      </c>
      <c r="AD2704">
        <f t="shared" si="1396"/>
        <v>126.03125</v>
      </c>
      <c r="AE2704">
        <f t="shared" si="1397"/>
        <v>125.359375</v>
      </c>
      <c r="AF2704" s="49">
        <f t="shared" si="1391"/>
        <v>0.671875</v>
      </c>
      <c r="AG2704" s="3">
        <f t="shared" si="1410"/>
        <v>125.53595692213139</v>
      </c>
      <c r="AH2704">
        <f t="shared" si="1411"/>
        <v>124.12877346873461</v>
      </c>
      <c r="AI2704" s="51">
        <f t="shared" si="1412"/>
        <v>1.4071834533967831</v>
      </c>
      <c r="AJ2704" s="52">
        <f t="shared" si="1413"/>
        <v>0.73530845339678308</v>
      </c>
      <c r="AK2704" s="2">
        <v>42317</v>
      </c>
      <c r="AL2704" t="str">
        <v>912828M4</v>
      </c>
      <c r="AM2704">
        <v>4.5439999999999996</v>
      </c>
      <c r="AN2704">
        <v>5.5E-2</v>
      </c>
      <c r="AO2704">
        <v>0.78069999999999995</v>
      </c>
      <c r="AP2704">
        <v>125.359375</v>
      </c>
      <c r="AQ2704">
        <f>VLOOKUP(AL2704,工作表1!$F$3:$G$1000,2,FALSE)</f>
        <v>1.875</v>
      </c>
      <c r="AR2704" t="str">
        <f>VLOOKUP(AL2704,工作表1!$F$3:$H$1000,3,FALSE)</f>
        <v>2022/10/31</v>
      </c>
      <c r="AS2704">
        <f t="shared" si="1398"/>
        <v>0.23499999999999999</v>
      </c>
      <c r="AT2704">
        <f t="shared" si="1399"/>
        <v>1.6400000000000001</v>
      </c>
      <c r="AU2704" s="43">
        <f t="shared" si="1414"/>
        <v>42490</v>
      </c>
      <c r="AV2704" s="43">
        <f t="shared" si="1400"/>
        <v>42460</v>
      </c>
      <c r="AW2704" s="45">
        <f t="shared" si="1415"/>
        <v>5.1510989010989008E-2</v>
      </c>
      <c r="AX2704" s="45">
        <f t="shared" si="1416"/>
        <v>0.78096304380550963</v>
      </c>
      <c r="AY2704" s="47">
        <f t="shared" si="1417"/>
        <v>98.575516810815827</v>
      </c>
      <c r="AZ2704" s="47">
        <f t="shared" si="1418"/>
        <v>124.12877346873461</v>
      </c>
      <c r="BA2704" s="43"/>
      <c r="BC2704" s="2">
        <v>42314</v>
      </c>
      <c r="BD2704" t="str">
        <v>912828UN</v>
      </c>
      <c r="BE2704">
        <v>7.1627999999999998</v>
      </c>
      <c r="BF2704">
        <v>4.258E-2</v>
      </c>
      <c r="BG2704">
        <v>0.7873</v>
      </c>
      <c r="BH2704">
        <v>124.453125</v>
      </c>
      <c r="BI2704">
        <f>VLOOKUP(BD2704,工作表1!$K$3:$L$1000,2,FALSE)</f>
        <v>2</v>
      </c>
      <c r="BJ2704" t="str">
        <f>VLOOKUP(BD2704,工作表1!$K$3:$M$1000,3,FALSE)</f>
        <v>2023/2/15</v>
      </c>
      <c r="BK2704">
        <f t="shared" si="1401"/>
        <v>0.23250000000000001</v>
      </c>
      <c r="BL2704">
        <f t="shared" si="1402"/>
        <v>1.7675000000000001</v>
      </c>
      <c r="BM2704" s="43">
        <f t="shared" si="1419"/>
        <v>42415</v>
      </c>
      <c r="BN2704" s="43">
        <f t="shared" si="1403"/>
        <v>42551</v>
      </c>
      <c r="BO2704" s="45">
        <f t="shared" si="1420"/>
        <v>0.46739130434782611</v>
      </c>
      <c r="BP2704" s="45">
        <f t="shared" si="1421"/>
        <v>1.749583085169744</v>
      </c>
      <c r="BQ2704" s="47">
        <f t="shared" si="1422"/>
        <v>99.236070458054186</v>
      </c>
      <c r="BR2704" s="47">
        <f t="shared" si="1423"/>
        <v>122.55235264686409</v>
      </c>
    </row>
    <row r="2705" spans="6:70" x14ac:dyDescent="0.25">
      <c r="F2705" s="2">
        <v>42409</v>
      </c>
      <c r="G2705">
        <v>0.3755</v>
      </c>
      <c r="H2705" s="43">
        <v>42450</v>
      </c>
      <c r="I2705">
        <v>1.6963999999999999</v>
      </c>
      <c r="L2705" s="2">
        <v>42314</v>
      </c>
      <c r="M2705" t="str">
        <v>912828XG</v>
      </c>
      <c r="N2705">
        <v>0.64439999999999997</v>
      </c>
      <c r="O2705">
        <v>0.17211000000000001</v>
      </c>
      <c r="P2705">
        <v>0.79390000000000005</v>
      </c>
      <c r="Q2705">
        <v>126.046875</v>
      </c>
      <c r="R2705">
        <f>VLOOKUP(M2705,工作表1!$A$3:$B$1000,2,FALSE)</f>
        <v>2.125</v>
      </c>
      <c r="S2705" t="str">
        <f>VLOOKUP(M2705,工作表1!$A$3:$C$1000,3,FALSE)</f>
        <v>2022/6/30</v>
      </c>
      <c r="T2705">
        <f t="shared" si="1393"/>
        <v>0.23250000000000001</v>
      </c>
      <c r="U2705">
        <f t="shared" si="1392"/>
        <v>1.8925000000000001</v>
      </c>
      <c r="V2705" s="43">
        <f t="shared" si="1404"/>
        <v>42369</v>
      </c>
      <c r="W2705" s="43">
        <f t="shared" si="1394"/>
        <v>42369</v>
      </c>
      <c r="X2705" s="45">
        <f t="shared" si="1405"/>
        <v>0.76639344262295084</v>
      </c>
      <c r="Y2705" s="45">
        <f t="shared" si="1406"/>
        <v>1.069133168650348</v>
      </c>
      <c r="Z2705" s="47">
        <f t="shared" si="1407"/>
        <v>100.34428376395448</v>
      </c>
      <c r="AA2705" s="47">
        <f t="shared" si="1408"/>
        <v>125.62418264786136</v>
      </c>
      <c r="AB2705" s="45">
        <f t="shared" si="1409"/>
        <v>2.0853999999999999</v>
      </c>
      <c r="AC2705" s="2" t="str">
        <f t="shared" si="1395"/>
        <v>TY1</v>
      </c>
      <c r="AD2705">
        <f t="shared" si="1396"/>
        <v>126.046875</v>
      </c>
      <c r="AE2705">
        <f t="shared" si="1397"/>
        <v>125.421875</v>
      </c>
      <c r="AF2705" s="49">
        <f t="shared" ref="AF2705:AF2768" si="1424">AD2705-AE2705</f>
        <v>0.625</v>
      </c>
      <c r="AG2705" s="3">
        <f t="shared" si="1410"/>
        <v>125.62418264786136</v>
      </c>
      <c r="AH2705">
        <f t="shared" si="1411"/>
        <v>124.1516589609902</v>
      </c>
      <c r="AI2705" s="51">
        <f t="shared" si="1412"/>
        <v>1.4725236868711562</v>
      </c>
      <c r="AJ2705" s="52">
        <f t="shared" si="1413"/>
        <v>0.8475236868711562</v>
      </c>
      <c r="AK2705" s="2">
        <v>42314</v>
      </c>
      <c r="AL2705" t="str">
        <v>912828M4</v>
      </c>
      <c r="AM2705">
        <v>3.4798</v>
      </c>
      <c r="AN2705">
        <v>0.11251</v>
      </c>
      <c r="AO2705">
        <v>0.78069999999999995</v>
      </c>
      <c r="AP2705">
        <v>125.421875</v>
      </c>
      <c r="AQ2705">
        <f>VLOOKUP(AL2705,工作表1!$F$3:$G$1000,2,FALSE)</f>
        <v>1.875</v>
      </c>
      <c r="AR2705" t="str">
        <f>VLOOKUP(AL2705,工作表1!$F$3:$H$1000,3,FALSE)</f>
        <v>2022/10/31</v>
      </c>
      <c r="AS2705">
        <f t="shared" si="1398"/>
        <v>0.23250000000000001</v>
      </c>
      <c r="AT2705">
        <f t="shared" si="1399"/>
        <v>1.6425000000000001</v>
      </c>
      <c r="AU2705" s="43">
        <f t="shared" si="1414"/>
        <v>42490</v>
      </c>
      <c r="AV2705" s="43">
        <f t="shared" si="1400"/>
        <v>42460</v>
      </c>
      <c r="AW2705" s="45">
        <f t="shared" si="1415"/>
        <v>4.6359890109890105E-2</v>
      </c>
      <c r="AX2705" s="45">
        <f t="shared" si="1416"/>
        <v>0.78094893120578046</v>
      </c>
      <c r="AY2705" s="47">
        <f t="shared" si="1417"/>
        <v>98.60612434034276</v>
      </c>
      <c r="AZ2705" s="47">
        <f t="shared" si="1418"/>
        <v>124.1516589609902</v>
      </c>
      <c r="BA2705" s="43"/>
      <c r="BC2705" s="2">
        <v>42313</v>
      </c>
      <c r="BD2705" t="str">
        <v>912828UN</v>
      </c>
      <c r="BE2705">
        <v>6.0389999999999997</v>
      </c>
      <c r="BF2705">
        <v>0.10263</v>
      </c>
      <c r="BG2705">
        <v>0.7873</v>
      </c>
      <c r="BH2705">
        <v>125.296875</v>
      </c>
      <c r="BI2705">
        <f>VLOOKUP(BD2705,工作表1!$K$3:$L$1000,2,FALSE)</f>
        <v>2</v>
      </c>
      <c r="BJ2705" t="str">
        <f>VLOOKUP(BD2705,工作表1!$K$3:$M$1000,3,FALSE)</f>
        <v>2023/2/15</v>
      </c>
      <c r="BK2705">
        <f t="shared" si="1401"/>
        <v>0.214</v>
      </c>
      <c r="BL2705">
        <f t="shared" si="1402"/>
        <v>1.786</v>
      </c>
      <c r="BM2705" s="43">
        <f t="shared" si="1419"/>
        <v>42415</v>
      </c>
      <c r="BN2705" s="43">
        <f t="shared" si="1403"/>
        <v>42551</v>
      </c>
      <c r="BO2705" s="45">
        <f t="shared" si="1420"/>
        <v>0.45108695652173914</v>
      </c>
      <c r="BP2705" s="45">
        <f t="shared" si="1421"/>
        <v>1.7497170935080404</v>
      </c>
      <c r="BQ2705" s="47">
        <f t="shared" si="1422"/>
        <v>99.876501705557715</v>
      </c>
      <c r="BR2705" s="47">
        <f t="shared" si="1423"/>
        <v>123.30554448860326</v>
      </c>
    </row>
    <row r="2706" spans="6:70" x14ac:dyDescent="0.25">
      <c r="F2706" s="2">
        <v>42408</v>
      </c>
      <c r="G2706">
        <v>0.376</v>
      </c>
      <c r="H2706" s="43">
        <v>42447</v>
      </c>
      <c r="I2706">
        <v>1.653</v>
      </c>
      <c r="L2706" s="2">
        <v>42313</v>
      </c>
      <c r="M2706" t="str">
        <v>912828XQ</v>
      </c>
      <c r="N2706">
        <v>0.2276</v>
      </c>
      <c r="O2706">
        <v>0.26873999999999998</v>
      </c>
      <c r="P2706">
        <v>0.7873</v>
      </c>
      <c r="Q2706">
        <v>126.828125</v>
      </c>
      <c r="R2706">
        <f>VLOOKUP(M2706,工作表1!$A$3:$B$1000,2,FALSE)</f>
        <v>2</v>
      </c>
      <c r="S2706" t="str">
        <f>VLOOKUP(M2706,工作表1!$A$3:$C$1000,3,FALSE)</f>
        <v>2022/7/31</v>
      </c>
      <c r="T2706">
        <f t="shared" si="1393"/>
        <v>0.214</v>
      </c>
      <c r="U2706">
        <f t="shared" si="1392"/>
        <v>1.786</v>
      </c>
      <c r="V2706" s="43">
        <f t="shared" si="1404"/>
        <v>42400</v>
      </c>
      <c r="W2706" s="43">
        <f t="shared" si="1394"/>
        <v>42369</v>
      </c>
      <c r="X2706" s="45">
        <f t="shared" si="1405"/>
        <v>0.53260869565217395</v>
      </c>
      <c r="Y2706" s="45">
        <f t="shared" si="1406"/>
        <v>0.83397855866587256</v>
      </c>
      <c r="Z2706" s="47">
        <f t="shared" si="1407"/>
        <v>100.11032860247867</v>
      </c>
      <c r="AA2706" s="47">
        <f t="shared" si="1408"/>
        <v>126.33175779237497</v>
      </c>
      <c r="AB2706" s="45">
        <f t="shared" si="1409"/>
        <v>1.9833000000000001</v>
      </c>
      <c r="AC2706" s="2" t="str">
        <f t="shared" si="1395"/>
        <v>TY1</v>
      </c>
      <c r="AD2706">
        <f t="shared" si="1396"/>
        <v>126.828125</v>
      </c>
      <c r="AE2706">
        <f t="shared" si="1397"/>
        <v>126.265625</v>
      </c>
      <c r="AF2706" s="49">
        <f t="shared" si="1424"/>
        <v>0.5625</v>
      </c>
      <c r="AG2706" s="3">
        <f t="shared" si="1410"/>
        <v>126.33175779237497</v>
      </c>
      <c r="AH2706">
        <f t="shared" si="1411"/>
        <v>124.87704759786426</v>
      </c>
      <c r="AI2706" s="51">
        <f t="shared" si="1412"/>
        <v>1.4547101945107102</v>
      </c>
      <c r="AJ2706" s="52">
        <f t="shared" si="1413"/>
        <v>0.89221019451071015</v>
      </c>
      <c r="AK2706" s="2">
        <v>42313</v>
      </c>
      <c r="AL2706" t="str">
        <v>912828M4</v>
      </c>
      <c r="AM2706">
        <v>1.5390999999999999</v>
      </c>
      <c r="AN2706">
        <v>0.27050999999999997</v>
      </c>
      <c r="AO2706">
        <v>0.78069999999999995</v>
      </c>
      <c r="AP2706">
        <v>126.265625</v>
      </c>
      <c r="AQ2706">
        <f>VLOOKUP(AL2706,工作表1!$F$3:$G$1000,2,FALSE)</f>
        <v>1.875</v>
      </c>
      <c r="AR2706" t="str">
        <f>VLOOKUP(AL2706,工作表1!$F$3:$H$1000,3,FALSE)</f>
        <v>2022/10/31</v>
      </c>
      <c r="AS2706">
        <f t="shared" si="1398"/>
        <v>0.214</v>
      </c>
      <c r="AT2706">
        <f t="shared" si="1399"/>
        <v>1.661</v>
      </c>
      <c r="AU2706" s="43">
        <f t="shared" si="1414"/>
        <v>42490</v>
      </c>
      <c r="AV2706" s="43">
        <f t="shared" si="1400"/>
        <v>42460</v>
      </c>
      <c r="AW2706" s="45">
        <f t="shared" si="1415"/>
        <v>3.0906593406593408E-2</v>
      </c>
      <c r="AX2706" s="45">
        <f t="shared" si="1416"/>
        <v>0.78090659340659341</v>
      </c>
      <c r="AY2706" s="47">
        <f t="shared" si="1417"/>
        <v>99.215202170763732</v>
      </c>
      <c r="AZ2706" s="47">
        <f t="shared" si="1418"/>
        <v>124.87704759786426</v>
      </c>
      <c r="BA2706" s="43"/>
      <c r="BC2706" s="2">
        <v>42312</v>
      </c>
      <c r="BD2706" t="str">
        <v>912828UN</v>
      </c>
      <c r="BE2706">
        <v>5.3315000000000001</v>
      </c>
      <c r="BF2706">
        <v>0.12751000000000001</v>
      </c>
      <c r="BG2706">
        <v>0.7873</v>
      </c>
      <c r="BH2706">
        <v>125.390625</v>
      </c>
      <c r="BI2706">
        <f>VLOOKUP(BD2706,工作表1!$K$3:$L$1000,2,FALSE)</f>
        <v>2</v>
      </c>
      <c r="BJ2706" t="str">
        <f>VLOOKUP(BD2706,工作表1!$K$3:$M$1000,3,FALSE)</f>
        <v>2023/2/15</v>
      </c>
      <c r="BK2706">
        <f t="shared" si="1401"/>
        <v>0.21199999999999999</v>
      </c>
      <c r="BL2706">
        <f t="shared" si="1402"/>
        <v>1.788</v>
      </c>
      <c r="BM2706" s="43">
        <f t="shared" si="1419"/>
        <v>42415</v>
      </c>
      <c r="BN2706" s="43">
        <f t="shared" si="1403"/>
        <v>42551</v>
      </c>
      <c r="BO2706" s="45">
        <f t="shared" si="1420"/>
        <v>0.44565217391304346</v>
      </c>
      <c r="BP2706" s="45">
        <f t="shared" si="1421"/>
        <v>1.7497617629541393</v>
      </c>
      <c r="BQ2706" s="47">
        <f t="shared" si="1422"/>
        <v>99.938815162007742</v>
      </c>
      <c r="BR2706" s="47">
        <f t="shared" si="1423"/>
        <v>123.36801766366619</v>
      </c>
    </row>
    <row r="2707" spans="6:70" x14ac:dyDescent="0.25">
      <c r="F2707" s="2">
        <v>42405</v>
      </c>
      <c r="G2707">
        <v>0.39</v>
      </c>
      <c r="H2707" s="43">
        <v>42446</v>
      </c>
      <c r="I2707">
        <v>1.6840999999999999</v>
      </c>
      <c r="L2707" s="2">
        <v>42312</v>
      </c>
      <c r="M2707" t="str">
        <v>912828L2</v>
      </c>
      <c r="N2707">
        <v>3.61E-2</v>
      </c>
      <c r="O2707">
        <v>0.31117</v>
      </c>
      <c r="P2707">
        <v>0.78069999999999995</v>
      </c>
      <c r="Q2707">
        <v>126.921875</v>
      </c>
      <c r="R2707">
        <f>VLOOKUP(M2707,工作表1!$A$3:$B$1000,2,FALSE)</f>
        <v>1.875</v>
      </c>
      <c r="S2707" t="str">
        <f>VLOOKUP(M2707,工作表1!$A$3:$C$1000,3,FALSE)</f>
        <v>2022/8/31</v>
      </c>
      <c r="T2707">
        <f t="shared" si="1393"/>
        <v>0.21199999999999999</v>
      </c>
      <c r="U2707">
        <f t="shared" si="1392"/>
        <v>1.663</v>
      </c>
      <c r="V2707" s="43">
        <f t="shared" si="1404"/>
        <v>42429</v>
      </c>
      <c r="W2707" s="43">
        <f t="shared" si="1394"/>
        <v>42369</v>
      </c>
      <c r="X2707" s="45">
        <f t="shared" si="1405"/>
        <v>0.33627717391304346</v>
      </c>
      <c r="Y2707" s="45">
        <f t="shared" si="1406"/>
        <v>0.62394840678975583</v>
      </c>
      <c r="Z2707" s="47">
        <f t="shared" si="1407"/>
        <v>99.325615604038035</v>
      </c>
      <c r="AA2707" s="47">
        <f t="shared" si="1408"/>
        <v>126.37909913780493</v>
      </c>
      <c r="AB2707" s="45">
        <f t="shared" si="1409"/>
        <v>1.9833000000000001</v>
      </c>
      <c r="AC2707" s="2" t="str">
        <f t="shared" si="1395"/>
        <v>TY1</v>
      </c>
      <c r="AD2707">
        <f t="shared" si="1396"/>
        <v>126.921875</v>
      </c>
      <c r="AE2707">
        <f t="shared" si="1397"/>
        <v>126.359375</v>
      </c>
      <c r="AF2707" s="49">
        <f t="shared" si="1424"/>
        <v>0.5625</v>
      </c>
      <c r="AG2707" s="3">
        <f t="shared" si="1410"/>
        <v>126.37909913780493</v>
      </c>
      <c r="AH2707">
        <f t="shared" si="1411"/>
        <v>124.94065611188415</v>
      </c>
      <c r="AI2707" s="51">
        <f t="shared" si="1412"/>
        <v>1.4384430259207761</v>
      </c>
      <c r="AJ2707" s="52">
        <f t="shared" si="1413"/>
        <v>0.87594302592077611</v>
      </c>
      <c r="AK2707" s="2">
        <v>42312</v>
      </c>
      <c r="AL2707" t="str">
        <v>912828M4</v>
      </c>
      <c r="AM2707">
        <v>0.93969999999999998</v>
      </c>
      <c r="AN2707">
        <v>0.30758000000000002</v>
      </c>
      <c r="AO2707">
        <v>0.78069999999999995</v>
      </c>
      <c r="AP2707">
        <v>126.359375</v>
      </c>
      <c r="AQ2707">
        <f>VLOOKUP(AL2707,工作表1!$F$3:$G$1000,2,FALSE)</f>
        <v>1.875</v>
      </c>
      <c r="AR2707" t="str">
        <f>VLOOKUP(AL2707,工作表1!$F$3:$H$1000,3,FALSE)</f>
        <v>2022/10/31</v>
      </c>
      <c r="AS2707">
        <f t="shared" si="1398"/>
        <v>0.21199999999999999</v>
      </c>
      <c r="AT2707">
        <f t="shared" si="1399"/>
        <v>1.663</v>
      </c>
      <c r="AU2707" s="43">
        <f t="shared" si="1414"/>
        <v>42490</v>
      </c>
      <c r="AV2707" s="43">
        <f t="shared" si="1400"/>
        <v>42460</v>
      </c>
      <c r="AW2707" s="45">
        <f t="shared" si="1415"/>
        <v>2.5755494505494504E-2</v>
      </c>
      <c r="AX2707" s="45">
        <f t="shared" si="1416"/>
        <v>0.78089248080686446</v>
      </c>
      <c r="AY2707" s="47">
        <f t="shared" si="1417"/>
        <v>99.277484107826481</v>
      </c>
      <c r="AZ2707" s="47">
        <f t="shared" si="1418"/>
        <v>124.94065611188415</v>
      </c>
      <c r="BA2707" s="43"/>
      <c r="BC2707" s="2">
        <v>42311</v>
      </c>
      <c r="BD2707" t="str">
        <v>912828UN</v>
      </c>
      <c r="BE2707">
        <v>4.9786000000000001</v>
      </c>
      <c r="BF2707">
        <v>0.14552999999999999</v>
      </c>
      <c r="BG2707">
        <v>0.7873</v>
      </c>
      <c r="BH2707">
        <v>125.578125</v>
      </c>
      <c r="BI2707">
        <f>VLOOKUP(BD2707,工作表1!$K$3:$L$1000,2,FALSE)</f>
        <v>2</v>
      </c>
      <c r="BJ2707" t="str">
        <f>VLOOKUP(BD2707,工作表1!$K$3:$M$1000,3,FALSE)</f>
        <v>2023/2/15</v>
      </c>
      <c r="BK2707">
        <f t="shared" si="1401"/>
        <v>0.19800000000000001</v>
      </c>
      <c r="BL2707">
        <f t="shared" si="1402"/>
        <v>1.802</v>
      </c>
      <c r="BM2707" s="43">
        <f t="shared" si="1419"/>
        <v>42415</v>
      </c>
      <c r="BN2707" s="43">
        <f t="shared" si="1403"/>
        <v>42551</v>
      </c>
      <c r="BO2707" s="45">
        <f t="shared" si="1420"/>
        <v>0.44021739130434784</v>
      </c>
      <c r="BP2707" s="45">
        <f t="shared" si="1421"/>
        <v>1.7498064324002383</v>
      </c>
      <c r="BQ2707" s="47">
        <f t="shared" si="1422"/>
        <v>100.07931645164591</v>
      </c>
      <c r="BR2707" s="47">
        <f t="shared" si="1423"/>
        <v>123.51966911309768</v>
      </c>
    </row>
    <row r="2708" spans="6:70" x14ac:dyDescent="0.25">
      <c r="F2708" s="2">
        <v>42404</v>
      </c>
      <c r="G2708">
        <v>0.38800000000000001</v>
      </c>
      <c r="H2708" s="43">
        <v>42445</v>
      </c>
      <c r="I2708">
        <v>1.6937</v>
      </c>
      <c r="L2708" s="2">
        <v>42311</v>
      </c>
      <c r="M2708" t="str">
        <v>912828L2</v>
      </c>
      <c r="N2708">
        <v>0.23530000000000001</v>
      </c>
      <c r="O2708">
        <v>0.27539999999999998</v>
      </c>
      <c r="P2708">
        <v>0.78069999999999995</v>
      </c>
      <c r="Q2708">
        <v>127.109375</v>
      </c>
      <c r="R2708">
        <f>VLOOKUP(M2708,工作表1!$A$3:$B$1000,2,FALSE)</f>
        <v>1.875</v>
      </c>
      <c r="S2708" t="str">
        <f>VLOOKUP(M2708,工作表1!$A$3:$C$1000,3,FALSE)</f>
        <v>2022/8/31</v>
      </c>
      <c r="T2708">
        <f t="shared" si="1393"/>
        <v>0.19800000000000001</v>
      </c>
      <c r="U2708">
        <f t="shared" si="1392"/>
        <v>1.677</v>
      </c>
      <c r="V2708" s="43">
        <f t="shared" si="1404"/>
        <v>42429</v>
      </c>
      <c r="W2708" s="43">
        <f t="shared" si="1394"/>
        <v>42369</v>
      </c>
      <c r="X2708" s="45">
        <f t="shared" si="1405"/>
        <v>0.3311820652173913</v>
      </c>
      <c r="Y2708" s="45">
        <f t="shared" si="1406"/>
        <v>0.62399028439547344</v>
      </c>
      <c r="Z2708" s="47">
        <f t="shared" si="1407"/>
        <v>99.482046580928639</v>
      </c>
      <c r="AA2708" s="47">
        <f t="shared" si="1408"/>
        <v>126.56150294357876</v>
      </c>
      <c r="AB2708" s="45">
        <f t="shared" si="1409"/>
        <v>1.9567000000000001</v>
      </c>
      <c r="AC2708" s="2" t="str">
        <f t="shared" si="1395"/>
        <v>TY1</v>
      </c>
      <c r="AD2708">
        <f t="shared" si="1396"/>
        <v>127.109375</v>
      </c>
      <c r="AE2708">
        <f t="shared" si="1397"/>
        <v>126.546875</v>
      </c>
      <c r="AF2708" s="49">
        <f t="shared" si="1424"/>
        <v>0.5625</v>
      </c>
      <c r="AG2708" s="3">
        <f t="shared" si="1410"/>
        <v>126.56150294357876</v>
      </c>
      <c r="AH2708">
        <f t="shared" si="1411"/>
        <v>125.1183729304605</v>
      </c>
      <c r="AI2708" s="51">
        <f t="shared" si="1412"/>
        <v>1.4431300131182638</v>
      </c>
      <c r="AJ2708" s="52">
        <f t="shared" si="1413"/>
        <v>0.88063001311826383</v>
      </c>
      <c r="AK2708" s="2">
        <v>42311</v>
      </c>
      <c r="AL2708" t="str">
        <v>912828M4</v>
      </c>
      <c r="AM2708">
        <v>1.1317999999999999</v>
      </c>
      <c r="AN2708">
        <v>0.29349999999999998</v>
      </c>
      <c r="AO2708">
        <v>0.78069999999999995</v>
      </c>
      <c r="AP2708">
        <v>126.546875</v>
      </c>
      <c r="AQ2708">
        <f>VLOOKUP(AL2708,工作表1!$F$3:$G$1000,2,FALSE)</f>
        <v>1.875</v>
      </c>
      <c r="AR2708" t="str">
        <f>VLOOKUP(AL2708,工作表1!$F$3:$H$1000,3,FALSE)</f>
        <v>2022/10/31</v>
      </c>
      <c r="AS2708">
        <f t="shared" si="1398"/>
        <v>0.19800000000000001</v>
      </c>
      <c r="AT2708">
        <f t="shared" si="1399"/>
        <v>1.677</v>
      </c>
      <c r="AU2708" s="43">
        <f t="shared" si="1414"/>
        <v>42490</v>
      </c>
      <c r="AV2708" s="43">
        <f t="shared" si="1400"/>
        <v>42460</v>
      </c>
      <c r="AW2708" s="45">
        <f t="shared" si="1415"/>
        <v>2.0604395604395608E-2</v>
      </c>
      <c r="AX2708" s="45">
        <f t="shared" si="1416"/>
        <v>0.78087836820713541</v>
      </c>
      <c r="AY2708" s="47">
        <f t="shared" si="1417"/>
        <v>99.433794842700905</v>
      </c>
      <c r="AZ2708" s="47">
        <f t="shared" si="1418"/>
        <v>125.1183729304605</v>
      </c>
      <c r="BA2708" s="43"/>
      <c r="BC2708" s="2">
        <v>42310</v>
      </c>
      <c r="BD2708" t="str">
        <v>912828UN</v>
      </c>
      <c r="BE2708">
        <v>4.8779000000000003</v>
      </c>
      <c r="BF2708">
        <v>0.15176000000000001</v>
      </c>
      <c r="BG2708">
        <v>0.7873</v>
      </c>
      <c r="BH2708">
        <v>125.875</v>
      </c>
      <c r="BI2708">
        <f>VLOOKUP(BD2708,工作表1!$K$3:$L$1000,2,FALSE)</f>
        <v>2</v>
      </c>
      <c r="BJ2708" t="str">
        <f>VLOOKUP(BD2708,工作表1!$K$3:$M$1000,3,FALSE)</f>
        <v>2023/2/15</v>
      </c>
      <c r="BK2708">
        <f t="shared" si="1401"/>
        <v>0.19600000000000001</v>
      </c>
      <c r="BL2708">
        <f t="shared" si="1402"/>
        <v>1.804</v>
      </c>
      <c r="BM2708" s="43">
        <f t="shared" si="1419"/>
        <v>42415</v>
      </c>
      <c r="BN2708" s="43">
        <f t="shared" si="1403"/>
        <v>42551</v>
      </c>
      <c r="BO2708" s="45">
        <f t="shared" si="1420"/>
        <v>0.43478260869565216</v>
      </c>
      <c r="BP2708" s="45">
        <f t="shared" si="1421"/>
        <v>1.749851101846337</v>
      </c>
      <c r="BQ2708" s="47">
        <f t="shared" si="1422"/>
        <v>100.31282744921226</v>
      </c>
      <c r="BR2708" s="47">
        <f t="shared" si="1423"/>
        <v>123.79952065163168</v>
      </c>
    </row>
    <row r="2709" spans="6:70" x14ac:dyDescent="0.25">
      <c r="F2709" s="2">
        <v>42403</v>
      </c>
      <c r="G2709">
        <v>0.39100000000000001</v>
      </c>
      <c r="H2709" s="43">
        <v>42444</v>
      </c>
      <c r="I2709">
        <v>1.7829999999999999</v>
      </c>
      <c r="L2709" s="2">
        <v>42310</v>
      </c>
      <c r="M2709" t="str">
        <v>912828XG</v>
      </c>
      <c r="N2709">
        <v>4.4400000000000002E-2</v>
      </c>
      <c r="O2709">
        <v>0.31408000000000003</v>
      </c>
      <c r="P2709">
        <v>0.79390000000000005</v>
      </c>
      <c r="Q2709">
        <v>127.375</v>
      </c>
      <c r="R2709">
        <f>VLOOKUP(M2709,工作表1!$A$3:$B$1000,2,FALSE)</f>
        <v>2.125</v>
      </c>
      <c r="S2709" t="str">
        <f>VLOOKUP(M2709,工作表1!$A$3:$C$1000,3,FALSE)</f>
        <v>2022/6/30</v>
      </c>
      <c r="T2709">
        <f t="shared" si="1393"/>
        <v>0.19600000000000001</v>
      </c>
      <c r="U2709">
        <f t="shared" si="1392"/>
        <v>1.929</v>
      </c>
      <c r="V2709" s="43">
        <f t="shared" si="1404"/>
        <v>42369</v>
      </c>
      <c r="W2709" s="43">
        <f t="shared" si="1394"/>
        <v>42369</v>
      </c>
      <c r="X2709" s="45">
        <f t="shared" si="1405"/>
        <v>0.73155737704918034</v>
      </c>
      <c r="Y2709" s="45">
        <f t="shared" si="1406"/>
        <v>1.0692286099258927</v>
      </c>
      <c r="Z2709" s="47">
        <f t="shared" si="1407"/>
        <v>101.40543624422928</v>
      </c>
      <c r="AA2709" s="47">
        <f t="shared" si="1408"/>
        <v>126.86457014886653</v>
      </c>
      <c r="AB2709" s="45">
        <f t="shared" si="1409"/>
        <v>1.9157999999999999</v>
      </c>
      <c r="AC2709" s="2" t="str">
        <f t="shared" si="1395"/>
        <v>TY1</v>
      </c>
      <c r="AD2709">
        <f t="shared" si="1396"/>
        <v>127.375</v>
      </c>
      <c r="AE2709">
        <f t="shared" si="1397"/>
        <v>126.84375</v>
      </c>
      <c r="AF2709" s="49">
        <f t="shared" si="1424"/>
        <v>0.53125</v>
      </c>
      <c r="AG2709" s="3">
        <f t="shared" si="1410"/>
        <v>126.86457014886653</v>
      </c>
      <c r="AH2709">
        <f t="shared" si="1411"/>
        <v>125.37963978983538</v>
      </c>
      <c r="AI2709" s="51">
        <f t="shared" si="1412"/>
        <v>1.4849303590311536</v>
      </c>
      <c r="AJ2709" s="52">
        <f t="shared" si="1413"/>
        <v>0.95368035903115356</v>
      </c>
      <c r="AK2709" s="2">
        <v>42310</v>
      </c>
      <c r="AL2709" t="str">
        <v>912828M4</v>
      </c>
      <c r="AM2709">
        <v>0.59460000000000002</v>
      </c>
      <c r="AN2709">
        <v>0.33495999999999998</v>
      </c>
      <c r="AO2709">
        <v>0.78069999999999995</v>
      </c>
      <c r="AP2709">
        <v>126.84375</v>
      </c>
      <c r="AQ2709">
        <f>VLOOKUP(AL2709,工作表1!$F$3:$G$1000,2,FALSE)</f>
        <v>1.875</v>
      </c>
      <c r="AR2709" t="str">
        <f>VLOOKUP(AL2709,工作表1!$F$3:$H$1000,3,FALSE)</f>
        <v>2022/10/31</v>
      </c>
      <c r="AS2709">
        <f t="shared" si="1398"/>
        <v>0.19600000000000001</v>
      </c>
      <c r="AT2709">
        <f t="shared" si="1399"/>
        <v>1.679</v>
      </c>
      <c r="AU2709" s="43">
        <f t="shared" si="1414"/>
        <v>42490</v>
      </c>
      <c r="AV2709" s="43">
        <f t="shared" si="1400"/>
        <v>42460</v>
      </c>
      <c r="AW2709" s="45">
        <f t="shared" si="1415"/>
        <v>1.5453296703296704E-2</v>
      </c>
      <c r="AX2709" s="45">
        <f t="shared" si="1416"/>
        <v>0.78086425560740635</v>
      </c>
      <c r="AY2709" s="47">
        <f t="shared" si="1417"/>
        <v>99.650444205537866</v>
      </c>
      <c r="AZ2709" s="47">
        <f t="shared" si="1418"/>
        <v>125.37963978983538</v>
      </c>
      <c r="BA2709" s="43"/>
      <c r="BC2709" s="2">
        <v>42307</v>
      </c>
      <c r="BD2709" t="str">
        <v>912828UN</v>
      </c>
      <c r="BE2709">
        <v>2.0903999999999998</v>
      </c>
      <c r="BF2709">
        <v>0.20782999999999999</v>
      </c>
      <c r="BG2709">
        <v>0.7873</v>
      </c>
      <c r="BH2709">
        <v>126.234375</v>
      </c>
      <c r="BI2709">
        <f>VLOOKUP(BD2709,工作表1!$K$3:$L$1000,2,FALSE)</f>
        <v>2</v>
      </c>
      <c r="BJ2709" t="str">
        <f>VLOOKUP(BD2709,工作表1!$K$3:$M$1000,3,FALSE)</f>
        <v>2023/2/15</v>
      </c>
      <c r="BK2709">
        <f t="shared" si="1401"/>
        <v>0.19500000000000001</v>
      </c>
      <c r="BL2709">
        <f t="shared" si="1402"/>
        <v>1.8049999999999999</v>
      </c>
      <c r="BM2709" s="43">
        <f t="shared" si="1419"/>
        <v>42415</v>
      </c>
      <c r="BN2709" s="43">
        <f t="shared" si="1403"/>
        <v>42551</v>
      </c>
      <c r="BO2709" s="45">
        <f t="shared" si="1420"/>
        <v>0.42934782608695654</v>
      </c>
      <c r="BP2709" s="45">
        <f t="shared" si="1421"/>
        <v>1.7498957712924359</v>
      </c>
      <c r="BQ2709" s="47">
        <f t="shared" si="1422"/>
        <v>100.56202931913708</v>
      </c>
      <c r="BR2709" s="47">
        <f t="shared" si="1423"/>
        <v>124.1001383602302</v>
      </c>
    </row>
    <row r="2710" spans="6:70" x14ac:dyDescent="0.25">
      <c r="F2710" s="2">
        <v>42402</v>
      </c>
      <c r="G2710">
        <v>0.38500000000000001</v>
      </c>
      <c r="H2710" s="43">
        <v>42443</v>
      </c>
      <c r="I2710">
        <v>1.7706999999999999</v>
      </c>
      <c r="L2710" s="2">
        <v>42307</v>
      </c>
      <c r="M2710" t="str">
        <v>912828XG</v>
      </c>
      <c r="N2710">
        <v>-0.4914</v>
      </c>
      <c r="O2710">
        <v>0.33106999999999998</v>
      </c>
      <c r="P2710">
        <v>0.79390000000000005</v>
      </c>
      <c r="Q2710">
        <v>127.6875</v>
      </c>
      <c r="R2710">
        <f>VLOOKUP(M2710,工作表1!$A$3:$B$1000,2,FALSE)</f>
        <v>2.125</v>
      </c>
      <c r="S2710" t="str">
        <f>VLOOKUP(M2710,工作表1!$A$3:$C$1000,3,FALSE)</f>
        <v>2022/6/30</v>
      </c>
      <c r="T2710">
        <f t="shared" si="1393"/>
        <v>0.19500000000000001</v>
      </c>
      <c r="U2710">
        <f t="shared" si="1392"/>
        <v>1.93</v>
      </c>
      <c r="V2710" s="43">
        <f t="shared" si="1404"/>
        <v>42369</v>
      </c>
      <c r="W2710" s="43">
        <f t="shared" si="1394"/>
        <v>42369</v>
      </c>
      <c r="X2710" s="45">
        <f t="shared" si="1405"/>
        <v>0.72575136612021851</v>
      </c>
      <c r="Y2710" s="45">
        <f t="shared" si="1406"/>
        <v>1.0692445168051501</v>
      </c>
      <c r="Z2710" s="47">
        <f t="shared" si="1407"/>
        <v>101.6552826450573</v>
      </c>
      <c r="AA2710" s="47">
        <f t="shared" si="1408"/>
        <v>127.16413735939477</v>
      </c>
      <c r="AB2710" s="45">
        <f t="shared" si="1409"/>
        <v>1.8846000000000001</v>
      </c>
      <c r="AC2710" s="2" t="str">
        <f t="shared" si="1395"/>
        <v>TY1</v>
      </c>
      <c r="AD2710">
        <f t="shared" si="1396"/>
        <v>127.6875</v>
      </c>
      <c r="AE2710">
        <f t="shared" si="1397"/>
        <v>127.203125</v>
      </c>
      <c r="AF2710" s="49">
        <f t="shared" si="1424"/>
        <v>0.484375</v>
      </c>
      <c r="AG2710" s="3">
        <f t="shared" si="1410"/>
        <v>127.16413735939477</v>
      </c>
      <c r="AH2710">
        <f t="shared" si="1411"/>
        <v>125.68294328210928</v>
      </c>
      <c r="AI2710" s="51">
        <f t="shared" si="1412"/>
        <v>1.4811940772854939</v>
      </c>
      <c r="AJ2710" s="52">
        <f t="shared" si="1413"/>
        <v>0.9968190772854939</v>
      </c>
      <c r="AK2710" s="2">
        <v>42307</v>
      </c>
      <c r="AL2710" t="str">
        <v>912828M4</v>
      </c>
      <c r="AM2710">
        <v>-1.5013000000000001</v>
      </c>
      <c r="AN2710">
        <v>0.41770000000000002</v>
      </c>
      <c r="AO2710">
        <v>0.78069999999999995</v>
      </c>
      <c r="AP2710">
        <v>127.203125</v>
      </c>
      <c r="AQ2710">
        <f>VLOOKUP(AL2710,工作表1!$F$3:$G$1000,2,FALSE)</f>
        <v>1.875</v>
      </c>
      <c r="AR2710" t="str">
        <f>VLOOKUP(AL2710,工作表1!$F$3:$H$1000,3,FALSE)</f>
        <v>2022/10/31</v>
      </c>
      <c r="AS2710">
        <f t="shared" si="1398"/>
        <v>0.19500000000000001</v>
      </c>
      <c r="AT2710">
        <f t="shared" si="1399"/>
        <v>1.68</v>
      </c>
      <c r="AU2710" s="43">
        <f t="shared" si="1414"/>
        <v>42490</v>
      </c>
      <c r="AV2710" s="43">
        <f t="shared" si="1400"/>
        <v>42460</v>
      </c>
      <c r="AW2710" s="45">
        <f t="shared" si="1415"/>
        <v>1.0302197802197804E-2</v>
      </c>
      <c r="AX2710" s="45">
        <f t="shared" si="1416"/>
        <v>0.78085014300767719</v>
      </c>
      <c r="AY2710" s="47">
        <f t="shared" si="1417"/>
        <v>99.899506012123524</v>
      </c>
      <c r="AZ2710" s="47">
        <f t="shared" si="1418"/>
        <v>125.68294328210928</v>
      </c>
      <c r="BA2710" s="43"/>
      <c r="BC2710" s="2">
        <v>42306</v>
      </c>
      <c r="BD2710" t="str">
        <v>912828UN</v>
      </c>
      <c r="BE2710">
        <v>1.5065</v>
      </c>
      <c r="BF2710">
        <v>0.23577999999999999</v>
      </c>
      <c r="BG2710">
        <v>0.7873</v>
      </c>
      <c r="BH2710">
        <v>126.140625</v>
      </c>
      <c r="BI2710">
        <f>VLOOKUP(BD2710,工作表1!$K$3:$L$1000,2,FALSE)</f>
        <v>2</v>
      </c>
      <c r="BJ2710" t="str">
        <f>VLOOKUP(BD2710,工作表1!$K$3:$M$1000,3,FALSE)</f>
        <v>2023/2/15</v>
      </c>
      <c r="BK2710">
        <f t="shared" si="1401"/>
        <v>0.19450000000000001</v>
      </c>
      <c r="BL2710">
        <f t="shared" si="1402"/>
        <v>1.8054999999999999</v>
      </c>
      <c r="BM2710" s="43">
        <f t="shared" si="1419"/>
        <v>42415</v>
      </c>
      <c r="BN2710" s="43">
        <f t="shared" si="1403"/>
        <v>42551</v>
      </c>
      <c r="BO2710" s="45">
        <f t="shared" si="1420"/>
        <v>0.41304347826086957</v>
      </c>
      <c r="BP2710" s="45">
        <f t="shared" si="1421"/>
        <v>1.7500297796307327</v>
      </c>
      <c r="BQ2710" s="47">
        <f t="shared" si="1422"/>
        <v>100.48493723693417</v>
      </c>
      <c r="BR2710" s="47">
        <f t="shared" si="1423"/>
        <v>123.95660017284619</v>
      </c>
    </row>
    <row r="2711" spans="6:70" x14ac:dyDescent="0.25">
      <c r="F2711" s="2">
        <v>42401</v>
      </c>
      <c r="G2711">
        <v>0.39900000000000002</v>
      </c>
      <c r="H2711" s="43">
        <v>42440</v>
      </c>
      <c r="I2711">
        <v>1.79</v>
      </c>
      <c r="L2711" s="2">
        <v>42306</v>
      </c>
      <c r="M2711" t="str">
        <v>912828XQ</v>
      </c>
      <c r="N2711">
        <v>-0.7903</v>
      </c>
      <c r="O2711">
        <v>0.39832000000000001</v>
      </c>
      <c r="P2711">
        <v>0.7873</v>
      </c>
      <c r="Q2711">
        <v>127.609375</v>
      </c>
      <c r="R2711">
        <f>VLOOKUP(M2711,工作表1!$A$3:$B$1000,2,FALSE)</f>
        <v>2</v>
      </c>
      <c r="S2711" t="str">
        <f>VLOOKUP(M2711,工作表1!$A$3:$C$1000,3,FALSE)</f>
        <v>2022/7/31</v>
      </c>
      <c r="T2711">
        <f t="shared" si="1393"/>
        <v>0.19450000000000001</v>
      </c>
      <c r="U2711">
        <f t="shared" si="1392"/>
        <v>1.8054999999999999</v>
      </c>
      <c r="V2711" s="43">
        <f t="shared" si="1404"/>
        <v>42400</v>
      </c>
      <c r="W2711" s="43">
        <f t="shared" si="1394"/>
        <v>42369</v>
      </c>
      <c r="X2711" s="45">
        <f t="shared" si="1405"/>
        <v>0.49456521739130432</v>
      </c>
      <c r="Y2711" s="45">
        <f t="shared" si="1406"/>
        <v>0.83429124478856465</v>
      </c>
      <c r="Z2711" s="47">
        <f t="shared" si="1407"/>
        <v>100.73490390331476</v>
      </c>
      <c r="AA2711" s="47">
        <f t="shared" si="1408"/>
        <v>127.01583532698368</v>
      </c>
      <c r="AB2711" s="45">
        <f t="shared" si="1409"/>
        <v>1.9</v>
      </c>
      <c r="AC2711" s="2" t="str">
        <f t="shared" si="1395"/>
        <v>TY1</v>
      </c>
      <c r="AD2711">
        <f t="shared" si="1396"/>
        <v>127.609375</v>
      </c>
      <c r="AE2711">
        <f t="shared" si="1397"/>
        <v>127.109375</v>
      </c>
      <c r="AF2711" s="49">
        <f t="shared" si="1424"/>
        <v>0.5</v>
      </c>
      <c r="AG2711" s="3">
        <f t="shared" si="1410"/>
        <v>127.01583532698368</v>
      </c>
      <c r="AH2711">
        <f t="shared" si="1411"/>
        <v>125.51883722199119</v>
      </c>
      <c r="AI2711" s="51">
        <f t="shared" si="1412"/>
        <v>1.4969981049924854</v>
      </c>
      <c r="AJ2711" s="52">
        <f t="shared" si="1413"/>
        <v>0.99699810499248542</v>
      </c>
      <c r="AK2711" s="2">
        <v>42306</v>
      </c>
      <c r="AL2711" t="str">
        <v>912828TY</v>
      </c>
      <c r="AM2711">
        <v>1.3396999999999999</v>
      </c>
      <c r="AN2711">
        <v>0.20463999999999999</v>
      </c>
      <c r="AO2711">
        <v>0.76739999999999997</v>
      </c>
      <c r="AP2711">
        <v>127.109375</v>
      </c>
      <c r="AQ2711">
        <f>VLOOKUP(AL2711,工作表1!$F$3:$G$1000,2,FALSE)</f>
        <v>1.625</v>
      </c>
      <c r="AR2711" t="str">
        <f>VLOOKUP(AL2711,工作表1!$F$3:$H$1000,3,FALSE)</f>
        <v>2022/11/15</v>
      </c>
      <c r="AS2711">
        <f t="shared" si="1398"/>
        <v>0.19450000000000001</v>
      </c>
      <c r="AT2711">
        <f t="shared" si="1399"/>
        <v>1.4304999999999999</v>
      </c>
      <c r="AU2711" s="43">
        <f t="shared" si="1414"/>
        <v>42323</v>
      </c>
      <c r="AV2711" s="43">
        <f t="shared" si="1400"/>
        <v>42460</v>
      </c>
      <c r="AW2711" s="45">
        <f t="shared" si="1415"/>
        <v>0.74184782608695643</v>
      </c>
      <c r="AX2711" s="45">
        <f t="shared" si="1416"/>
        <v>1.4230122096486002</v>
      </c>
      <c r="AY2711" s="47">
        <f t="shared" si="1417"/>
        <v>98.137777019772471</v>
      </c>
      <c r="AZ2711" s="47">
        <f t="shared" si="1418"/>
        <v>125.51883722199119</v>
      </c>
      <c r="BA2711" s="43"/>
      <c r="BC2711" s="2">
        <v>42305</v>
      </c>
      <c r="BD2711" t="str">
        <v>912828UN</v>
      </c>
      <c r="BE2711">
        <v>1.2531000000000001</v>
      </c>
      <c r="BF2711">
        <v>0.24793999999999999</v>
      </c>
      <c r="BG2711">
        <v>0.7873</v>
      </c>
      <c r="BH2711">
        <v>126.78125</v>
      </c>
      <c r="BI2711">
        <f>VLOOKUP(BD2711,工作表1!$K$3:$L$1000,2,FALSE)</f>
        <v>2</v>
      </c>
      <c r="BJ2711" t="str">
        <f>VLOOKUP(BD2711,工作表1!$K$3:$M$1000,3,FALSE)</f>
        <v>2023/2/15</v>
      </c>
      <c r="BK2711">
        <f t="shared" si="1401"/>
        <v>0.1865</v>
      </c>
      <c r="BL2711">
        <f t="shared" si="1402"/>
        <v>1.8134999999999999</v>
      </c>
      <c r="BM2711" s="43">
        <f t="shared" si="1419"/>
        <v>42415</v>
      </c>
      <c r="BN2711" s="43">
        <f t="shared" si="1403"/>
        <v>42551</v>
      </c>
      <c r="BO2711" s="45">
        <f t="shared" si="1420"/>
        <v>0.40760869565217389</v>
      </c>
      <c r="BP2711" s="45">
        <f t="shared" si="1421"/>
        <v>1.7500744490768314</v>
      </c>
      <c r="BQ2711" s="47">
        <f t="shared" si="1422"/>
        <v>100.98486069873505</v>
      </c>
      <c r="BR2711" s="47">
        <f t="shared" si="1423"/>
        <v>124.5696050594066</v>
      </c>
    </row>
    <row r="2712" spans="6:70" x14ac:dyDescent="0.25">
      <c r="F2712" s="2">
        <v>42398</v>
      </c>
      <c r="G2712">
        <v>0.38850000000000001</v>
      </c>
      <c r="H2712" s="43">
        <v>42439</v>
      </c>
      <c r="I2712">
        <v>1.7509999999999999</v>
      </c>
      <c r="L2712" s="2">
        <v>42305</v>
      </c>
      <c r="M2712" t="str">
        <v>912828XQ</v>
      </c>
      <c r="N2712">
        <v>-0.38400000000000001</v>
      </c>
      <c r="O2712">
        <v>0.32565</v>
      </c>
      <c r="P2712">
        <v>0.7873</v>
      </c>
      <c r="Q2712">
        <v>128.203125</v>
      </c>
      <c r="R2712">
        <f>VLOOKUP(M2712,工作表1!$A$3:$B$1000,2,FALSE)</f>
        <v>2</v>
      </c>
      <c r="S2712" t="str">
        <f>VLOOKUP(M2712,工作表1!$A$3:$C$1000,3,FALSE)</f>
        <v>2022/7/31</v>
      </c>
      <c r="T2712">
        <f t="shared" si="1393"/>
        <v>0.1865</v>
      </c>
      <c r="U2712">
        <f t="shared" si="1392"/>
        <v>1.8134999999999999</v>
      </c>
      <c r="V2712" s="43">
        <f t="shared" si="1404"/>
        <v>42400</v>
      </c>
      <c r="W2712" s="43">
        <f t="shared" si="1394"/>
        <v>42369</v>
      </c>
      <c r="X2712" s="45">
        <f t="shared" si="1405"/>
        <v>0.4891304347826087</v>
      </c>
      <c r="Y2712" s="45">
        <f t="shared" si="1406"/>
        <v>0.83433591423466358</v>
      </c>
      <c r="Z2712" s="47">
        <f t="shared" si="1407"/>
        <v>101.2197231050051</v>
      </c>
      <c r="AA2712" s="47">
        <f t="shared" si="1408"/>
        <v>127.61479243548479</v>
      </c>
      <c r="AB2712" s="45">
        <f t="shared" si="1409"/>
        <v>1.8320000000000001</v>
      </c>
      <c r="AC2712" s="2" t="str">
        <f t="shared" si="1395"/>
        <v>TY1</v>
      </c>
      <c r="AD2712">
        <f t="shared" si="1396"/>
        <v>128.203125</v>
      </c>
      <c r="AE2712">
        <f t="shared" si="1397"/>
        <v>127.75</v>
      </c>
      <c r="AF2712" s="49">
        <f t="shared" si="1424"/>
        <v>0.453125</v>
      </c>
      <c r="AG2712" s="3">
        <f t="shared" si="1410"/>
        <v>127.61479243548479</v>
      </c>
      <c r="AH2712">
        <f t="shared" si="1411"/>
        <v>126.2303311703524</v>
      </c>
      <c r="AI2712" s="51">
        <f t="shared" si="1412"/>
        <v>1.3844612651323871</v>
      </c>
      <c r="AJ2712" s="52">
        <f t="shared" si="1413"/>
        <v>0.9313362651323871</v>
      </c>
      <c r="AK2712" s="2">
        <v>42305</v>
      </c>
      <c r="AL2712" t="str">
        <v>912828L5</v>
      </c>
      <c r="AM2712">
        <v>1.4864999999999999</v>
      </c>
      <c r="AN2712">
        <v>0.19605</v>
      </c>
      <c r="AO2712">
        <v>0.77400000000000002</v>
      </c>
      <c r="AP2712">
        <v>127.75</v>
      </c>
      <c r="AQ2712">
        <f>VLOOKUP(AL2712,工作表1!$F$3:$G$1000,2,FALSE)</f>
        <v>1.75</v>
      </c>
      <c r="AR2712" t="str">
        <f>VLOOKUP(AL2712,工作表1!$F$3:$H$1000,3,FALSE)</f>
        <v>2022/9/30</v>
      </c>
      <c r="AS2712">
        <f t="shared" si="1398"/>
        <v>0.1865</v>
      </c>
      <c r="AT2712">
        <f t="shared" si="1399"/>
        <v>1.5634999999999999</v>
      </c>
      <c r="AU2712" s="43">
        <f t="shared" si="1414"/>
        <v>42460</v>
      </c>
      <c r="AV2712" s="43">
        <f t="shared" si="1400"/>
        <v>42460</v>
      </c>
      <c r="AW2712" s="45">
        <f t="shared" si="1415"/>
        <v>0.13942307692307693</v>
      </c>
      <c r="AX2712" s="45">
        <f t="shared" si="1416"/>
        <v>0.87777924130663854</v>
      </c>
      <c r="AY2712" s="47">
        <f t="shared" si="1417"/>
        <v>99.532180153858846</v>
      </c>
      <c r="AZ2712" s="47">
        <f t="shared" si="1418"/>
        <v>126.2303311703524</v>
      </c>
      <c r="BA2712" s="43"/>
      <c r="BC2712" s="2">
        <v>42304</v>
      </c>
      <c r="BD2712" t="str">
        <v>912828UN</v>
      </c>
      <c r="BE2712">
        <v>-0.93230000000000002</v>
      </c>
      <c r="BF2712">
        <v>0.34705000000000003</v>
      </c>
      <c r="BG2712">
        <v>0.7873</v>
      </c>
      <c r="BH2712">
        <v>127.578125</v>
      </c>
      <c r="BI2712">
        <f>VLOOKUP(BD2712,工作表1!$K$3:$L$1000,2,FALSE)</f>
        <v>2</v>
      </c>
      <c r="BJ2712" t="str">
        <f>VLOOKUP(BD2712,工作表1!$K$3:$M$1000,3,FALSE)</f>
        <v>2023/2/15</v>
      </c>
      <c r="BK2712">
        <f t="shared" si="1401"/>
        <v>0.17100000000000001</v>
      </c>
      <c r="BL2712">
        <f t="shared" si="1402"/>
        <v>1.829</v>
      </c>
      <c r="BM2712" s="43">
        <f t="shared" si="1419"/>
        <v>42415</v>
      </c>
      <c r="BN2712" s="43">
        <f t="shared" si="1403"/>
        <v>42551</v>
      </c>
      <c r="BO2712" s="45">
        <f t="shared" si="1420"/>
        <v>0.40217391304347827</v>
      </c>
      <c r="BP2712" s="45">
        <f t="shared" si="1421"/>
        <v>1.7501191185229303</v>
      </c>
      <c r="BQ2712" s="47">
        <f t="shared" si="1422"/>
        <v>101.54646534400635</v>
      </c>
      <c r="BR2712" s="47">
        <f t="shared" si="1423"/>
        <v>125.25438911404268</v>
      </c>
    </row>
    <row r="2713" spans="6:70" x14ac:dyDescent="0.25">
      <c r="F2713" s="2">
        <v>42397</v>
      </c>
      <c r="G2713">
        <v>0.38700000000000001</v>
      </c>
      <c r="H2713" s="43">
        <v>42438</v>
      </c>
      <c r="I2713">
        <v>1.6812</v>
      </c>
      <c r="L2713" s="2">
        <v>42304</v>
      </c>
      <c r="M2713" t="str">
        <v>912828XQ</v>
      </c>
      <c r="N2713">
        <v>-0.63370000000000004</v>
      </c>
      <c r="O2713">
        <v>0.36725000000000002</v>
      </c>
      <c r="P2713">
        <v>0.7873</v>
      </c>
      <c r="Q2713">
        <v>128.921875</v>
      </c>
      <c r="R2713">
        <f>VLOOKUP(M2713,工作表1!$A$3:$B$1000,2,FALSE)</f>
        <v>2</v>
      </c>
      <c r="S2713" t="str">
        <f>VLOOKUP(M2713,工作表1!$A$3:$C$1000,3,FALSE)</f>
        <v>2022/7/31</v>
      </c>
      <c r="T2713">
        <f t="shared" si="1393"/>
        <v>0.17100000000000001</v>
      </c>
      <c r="U2713">
        <f t="shared" si="1392"/>
        <v>1.829</v>
      </c>
      <c r="V2713" s="43">
        <f t="shared" si="1404"/>
        <v>42400</v>
      </c>
      <c r="W2713" s="43">
        <f t="shared" si="1394"/>
        <v>42369</v>
      </c>
      <c r="X2713" s="45">
        <f t="shared" si="1405"/>
        <v>0.48369565217391303</v>
      </c>
      <c r="Y2713" s="45">
        <f t="shared" si="1406"/>
        <v>0.83438058368076229</v>
      </c>
      <c r="Z2713" s="47">
        <f t="shared" si="1407"/>
        <v>101.78202246321409</v>
      </c>
      <c r="AA2713" s="47">
        <f t="shared" si="1408"/>
        <v>128.31041203444804</v>
      </c>
      <c r="AB2713" s="45">
        <f t="shared" si="1409"/>
        <v>1.7451000000000001</v>
      </c>
      <c r="AC2713" s="2" t="str">
        <f t="shared" si="1395"/>
        <v>TY1</v>
      </c>
      <c r="AD2713">
        <f t="shared" si="1396"/>
        <v>128.921875</v>
      </c>
      <c r="AE2713">
        <f t="shared" si="1397"/>
        <v>128.546875</v>
      </c>
      <c r="AF2713" s="49">
        <f t="shared" si="1424"/>
        <v>0.375</v>
      </c>
      <c r="AG2713" s="3">
        <f t="shared" si="1410"/>
        <v>128.31041203444804</v>
      </c>
      <c r="AH2713">
        <f t="shared" si="1411"/>
        <v>126.85811752116095</v>
      </c>
      <c r="AI2713" s="51">
        <f t="shared" si="1412"/>
        <v>1.4522945132870859</v>
      </c>
      <c r="AJ2713" s="52">
        <f t="shared" si="1413"/>
        <v>1.0772945132870859</v>
      </c>
      <c r="AK2713" s="2">
        <v>42304</v>
      </c>
      <c r="AL2713" t="str">
        <v>912828TY</v>
      </c>
      <c r="AM2713">
        <v>-0.1454</v>
      </c>
      <c r="AN2713">
        <v>0.31563999999999998</v>
      </c>
      <c r="AO2713">
        <v>0.76739999999999997</v>
      </c>
      <c r="AP2713">
        <v>128.546875</v>
      </c>
      <c r="AQ2713">
        <f>VLOOKUP(AL2713,工作表1!$F$3:$G$1000,2,FALSE)</f>
        <v>1.625</v>
      </c>
      <c r="AR2713" t="str">
        <f>VLOOKUP(AL2713,工作表1!$F$3:$H$1000,3,FALSE)</f>
        <v>2022/11/15</v>
      </c>
      <c r="AS2713">
        <f t="shared" si="1398"/>
        <v>0.17100000000000001</v>
      </c>
      <c r="AT2713">
        <f t="shared" si="1399"/>
        <v>1.454</v>
      </c>
      <c r="AU2713" s="43">
        <f t="shared" si="1414"/>
        <v>42323</v>
      </c>
      <c r="AV2713" s="43">
        <f t="shared" si="1400"/>
        <v>42460</v>
      </c>
      <c r="AW2713" s="45">
        <f t="shared" si="1415"/>
        <v>0.73301630434782605</v>
      </c>
      <c r="AX2713" s="45">
        <f t="shared" si="1416"/>
        <v>1.423084797498511</v>
      </c>
      <c r="AY2713" s="47">
        <f t="shared" si="1417"/>
        <v>99.199379317245743</v>
      </c>
      <c r="AZ2713" s="47">
        <f t="shared" si="1418"/>
        <v>126.85811752116095</v>
      </c>
      <c r="BA2713" s="43"/>
      <c r="BC2713" s="2">
        <v>42303</v>
      </c>
      <c r="BD2713" t="str">
        <v>912828UN</v>
      </c>
      <c r="BE2713">
        <v>-1.0438000000000001</v>
      </c>
      <c r="BF2713">
        <v>0.35202</v>
      </c>
      <c r="BG2713">
        <v>0.7873</v>
      </c>
      <c r="BH2713">
        <v>127.21875</v>
      </c>
      <c r="BI2713">
        <f>VLOOKUP(BD2713,工作表1!$K$3:$L$1000,2,FALSE)</f>
        <v>2</v>
      </c>
      <c r="BJ2713" t="str">
        <f>VLOOKUP(BD2713,工作表1!$K$3:$M$1000,3,FALSE)</f>
        <v>2023/2/15</v>
      </c>
      <c r="BK2713">
        <f t="shared" si="1401"/>
        <v>0.17599999999999999</v>
      </c>
      <c r="BL2713">
        <f t="shared" si="1402"/>
        <v>1.8240000000000001</v>
      </c>
      <c r="BM2713" s="43">
        <f t="shared" si="1419"/>
        <v>42415</v>
      </c>
      <c r="BN2713" s="43">
        <f t="shared" si="1403"/>
        <v>42551</v>
      </c>
      <c r="BO2713" s="45">
        <f t="shared" si="1420"/>
        <v>0.39673913043478259</v>
      </c>
      <c r="BP2713" s="45">
        <f t="shared" si="1421"/>
        <v>1.7501637879690293</v>
      </c>
      <c r="BQ2713" s="47">
        <f t="shared" si="1422"/>
        <v>101.26323618608312</v>
      </c>
      <c r="BR2713" s="47">
        <f t="shared" si="1423"/>
        <v>124.88385164381168</v>
      </c>
    </row>
    <row r="2714" spans="6:70" x14ac:dyDescent="0.25">
      <c r="F2714" s="2">
        <v>42396</v>
      </c>
      <c r="G2714">
        <v>0.38900000000000001</v>
      </c>
      <c r="H2714" s="43">
        <v>42437</v>
      </c>
      <c r="I2714">
        <v>1.6332</v>
      </c>
      <c r="L2714" s="2">
        <v>42303</v>
      </c>
      <c r="M2714" t="str">
        <v>912828XQ</v>
      </c>
      <c r="N2714">
        <v>-0.52059999999999995</v>
      </c>
      <c r="O2714">
        <v>0.34677000000000002</v>
      </c>
      <c r="P2714">
        <v>0.7873</v>
      </c>
      <c r="Q2714">
        <v>128.59375</v>
      </c>
      <c r="R2714">
        <f>VLOOKUP(M2714,工作表1!$A$3:$B$1000,2,FALSE)</f>
        <v>2</v>
      </c>
      <c r="S2714" t="str">
        <f>VLOOKUP(M2714,工作表1!$A$3:$C$1000,3,FALSE)</f>
        <v>2022/7/31</v>
      </c>
      <c r="T2714">
        <f t="shared" si="1393"/>
        <v>0.17599999999999999</v>
      </c>
      <c r="U2714">
        <f t="shared" si="1392"/>
        <v>1.8240000000000001</v>
      </c>
      <c r="V2714" s="43">
        <f t="shared" si="1404"/>
        <v>42400</v>
      </c>
      <c r="W2714" s="43">
        <f t="shared" si="1394"/>
        <v>42369</v>
      </c>
      <c r="X2714" s="45">
        <f t="shared" si="1405"/>
        <v>0.47826086956521741</v>
      </c>
      <c r="Y2714" s="45">
        <f t="shared" si="1406"/>
        <v>0.83442525312686122</v>
      </c>
      <c r="Z2714" s="47">
        <f t="shared" si="1407"/>
        <v>101.53022458376873</v>
      </c>
      <c r="AA2714" s="47">
        <f t="shared" si="1408"/>
        <v>127.97658674597758</v>
      </c>
      <c r="AB2714" s="45">
        <f t="shared" si="1409"/>
        <v>1.7764</v>
      </c>
      <c r="AC2714" s="2" t="str">
        <f t="shared" si="1395"/>
        <v>TY1</v>
      </c>
      <c r="AD2714">
        <f t="shared" si="1396"/>
        <v>128.59375</v>
      </c>
      <c r="AE2714">
        <f t="shared" si="1397"/>
        <v>128.1875</v>
      </c>
      <c r="AF2714" s="49">
        <f t="shared" si="1424"/>
        <v>0.40625</v>
      </c>
      <c r="AG2714" s="3">
        <f t="shared" si="1410"/>
        <v>127.97658674597758</v>
      </c>
      <c r="AH2714">
        <f t="shared" si="1411"/>
        <v>126.49731375797822</v>
      </c>
      <c r="AI2714" s="51">
        <f t="shared" si="1412"/>
        <v>1.4792729879993658</v>
      </c>
      <c r="AJ2714" s="52">
        <f t="shared" si="1413"/>
        <v>1.0730229879993658</v>
      </c>
      <c r="AK2714" s="2">
        <v>42303</v>
      </c>
      <c r="AL2714" t="str">
        <v>912828TY</v>
      </c>
      <c r="AM2714">
        <v>5.3999999999999999E-2</v>
      </c>
      <c r="AN2714">
        <v>0.30105999999999999</v>
      </c>
      <c r="AO2714">
        <v>0.76739999999999997</v>
      </c>
      <c r="AP2714">
        <v>128.1875</v>
      </c>
      <c r="AQ2714">
        <f>VLOOKUP(AL2714,工作表1!$F$3:$G$1000,2,FALSE)</f>
        <v>1.625</v>
      </c>
      <c r="AR2714" t="str">
        <f>VLOOKUP(AL2714,工作表1!$F$3:$H$1000,3,FALSE)</f>
        <v>2022/11/15</v>
      </c>
      <c r="AS2714">
        <f t="shared" si="1398"/>
        <v>0.17599999999999999</v>
      </c>
      <c r="AT2714">
        <f t="shared" si="1399"/>
        <v>1.4490000000000001</v>
      </c>
      <c r="AU2714" s="43">
        <f t="shared" si="1414"/>
        <v>42323</v>
      </c>
      <c r="AV2714" s="43">
        <f t="shared" si="1400"/>
        <v>42460</v>
      </c>
      <c r="AW2714" s="45">
        <f t="shared" si="1415"/>
        <v>0.72860054347826086</v>
      </c>
      <c r="AX2714" s="45">
        <f t="shared" si="1416"/>
        <v>1.4231210914234662</v>
      </c>
      <c r="AY2714" s="47">
        <f t="shared" si="1417"/>
        <v>98.932257390657867</v>
      </c>
      <c r="AZ2714" s="47">
        <f t="shared" si="1418"/>
        <v>126.49731375797822</v>
      </c>
      <c r="BA2714" s="43"/>
      <c r="BC2714" s="2">
        <v>42300</v>
      </c>
      <c r="BD2714" t="str">
        <v>912828UN</v>
      </c>
      <c r="BE2714">
        <v>-2.3719999999999999</v>
      </c>
      <c r="BF2714">
        <v>0.41160000000000002</v>
      </c>
      <c r="BG2714">
        <v>0.7873</v>
      </c>
      <c r="BH2714">
        <v>127.046875</v>
      </c>
      <c r="BI2714">
        <f>VLOOKUP(BD2714,工作表1!$K$3:$L$1000,2,FALSE)</f>
        <v>2</v>
      </c>
      <c r="BJ2714" t="str">
        <f>VLOOKUP(BD2714,工作表1!$K$3:$M$1000,3,FALSE)</f>
        <v>2023/2/15</v>
      </c>
      <c r="BK2714">
        <f t="shared" si="1401"/>
        <v>0.17699999999999999</v>
      </c>
      <c r="BL2714">
        <f t="shared" si="1402"/>
        <v>1.823</v>
      </c>
      <c r="BM2714" s="43">
        <f t="shared" si="1419"/>
        <v>42415</v>
      </c>
      <c r="BN2714" s="43">
        <f t="shared" si="1403"/>
        <v>42551</v>
      </c>
      <c r="BO2714" s="45">
        <f t="shared" si="1420"/>
        <v>0.39130434782608697</v>
      </c>
      <c r="BP2714" s="45">
        <f t="shared" si="1421"/>
        <v>1.750208457415128</v>
      </c>
      <c r="BQ2714" s="47">
        <f t="shared" si="1422"/>
        <v>101.09051936660302</v>
      </c>
      <c r="BR2714" s="47">
        <f t="shared" si="1423"/>
        <v>124.65021822624844</v>
      </c>
    </row>
    <row r="2715" spans="6:70" x14ac:dyDescent="0.25">
      <c r="F2715" s="2">
        <v>42395</v>
      </c>
      <c r="G2715">
        <v>0.39300000000000002</v>
      </c>
      <c r="H2715" s="43">
        <v>42436</v>
      </c>
      <c r="I2715">
        <v>1.7074</v>
      </c>
      <c r="L2715" s="2">
        <v>42300</v>
      </c>
      <c r="M2715" t="str">
        <v>912828XQ</v>
      </c>
      <c r="N2715">
        <v>-0.84240000000000004</v>
      </c>
      <c r="O2715">
        <v>0.39953</v>
      </c>
      <c r="P2715">
        <v>0.7873</v>
      </c>
      <c r="Q2715">
        <v>128.421875</v>
      </c>
      <c r="R2715">
        <f>VLOOKUP(M2715,工作表1!$A$3:$B$1000,2,FALSE)</f>
        <v>2</v>
      </c>
      <c r="S2715" t="str">
        <f>VLOOKUP(M2715,工作表1!$A$3:$C$1000,3,FALSE)</f>
        <v>2022/7/31</v>
      </c>
      <c r="T2715">
        <f t="shared" si="1393"/>
        <v>0.17699999999999999</v>
      </c>
      <c r="U2715">
        <f t="shared" si="1392"/>
        <v>1.823</v>
      </c>
      <c r="V2715" s="43">
        <f t="shared" si="1404"/>
        <v>42400</v>
      </c>
      <c r="W2715" s="43">
        <f t="shared" si="1394"/>
        <v>42369</v>
      </c>
      <c r="X2715" s="45">
        <f t="shared" si="1405"/>
        <v>0.47282608695652173</v>
      </c>
      <c r="Y2715" s="45">
        <f t="shared" si="1406"/>
        <v>0.83446992257296015</v>
      </c>
      <c r="Z2715" s="47">
        <f t="shared" si="1407"/>
        <v>101.38905320743827</v>
      </c>
      <c r="AA2715" s="47">
        <f t="shared" si="1408"/>
        <v>127.78237907157971</v>
      </c>
      <c r="AB2715" s="45">
        <f t="shared" si="1409"/>
        <v>1.8005</v>
      </c>
      <c r="AC2715" s="2" t="str">
        <f t="shared" si="1395"/>
        <v>TY1</v>
      </c>
      <c r="AD2715">
        <f t="shared" si="1396"/>
        <v>128.421875</v>
      </c>
      <c r="AE2715">
        <f t="shared" si="1397"/>
        <v>128.015625</v>
      </c>
      <c r="AF2715" s="49">
        <f t="shared" si="1424"/>
        <v>0.40625</v>
      </c>
      <c r="AG2715" s="3">
        <f t="shared" si="1410"/>
        <v>127.78237907157971</v>
      </c>
      <c r="AH2715">
        <f t="shared" si="1411"/>
        <v>126.29863108790752</v>
      </c>
      <c r="AI2715" s="51">
        <f t="shared" si="1412"/>
        <v>1.4837479836721883</v>
      </c>
      <c r="AJ2715" s="52">
        <f t="shared" si="1413"/>
        <v>1.0774979836721883</v>
      </c>
      <c r="AK2715" s="2">
        <v>42300</v>
      </c>
      <c r="AL2715" t="str">
        <v>912828TY</v>
      </c>
      <c r="AM2715">
        <v>-0.34570000000000001</v>
      </c>
      <c r="AN2715">
        <v>0.33006999999999997</v>
      </c>
      <c r="AO2715">
        <v>0.76739999999999997</v>
      </c>
      <c r="AP2715">
        <v>128.015625</v>
      </c>
      <c r="AQ2715">
        <f>VLOOKUP(AL2715,工作表1!$F$3:$G$1000,2,FALSE)</f>
        <v>1.625</v>
      </c>
      <c r="AR2715" t="str">
        <f>VLOOKUP(AL2715,工作表1!$F$3:$H$1000,3,FALSE)</f>
        <v>2022/11/15</v>
      </c>
      <c r="AS2715">
        <f t="shared" si="1398"/>
        <v>0.17699999999999999</v>
      </c>
      <c r="AT2715">
        <f t="shared" si="1399"/>
        <v>1.448</v>
      </c>
      <c r="AU2715" s="43">
        <f t="shared" si="1414"/>
        <v>42323</v>
      </c>
      <c r="AV2715" s="43">
        <f t="shared" si="1400"/>
        <v>42460</v>
      </c>
      <c r="AW2715" s="45">
        <f t="shared" si="1415"/>
        <v>0.72418478260869557</v>
      </c>
      <c r="AX2715" s="45">
        <f t="shared" si="1416"/>
        <v>1.4231573853484216</v>
      </c>
      <c r="AY2715" s="47">
        <f t="shared" si="1417"/>
        <v>98.79126385759082</v>
      </c>
      <c r="AZ2715" s="47">
        <f t="shared" si="1418"/>
        <v>126.29863108790752</v>
      </c>
      <c r="BA2715" s="43"/>
      <c r="BC2715" s="2">
        <v>42299</v>
      </c>
      <c r="BD2715" t="str">
        <v>912828UN</v>
      </c>
      <c r="BE2715">
        <v>-3.2401</v>
      </c>
      <c r="BF2715">
        <v>0.44824999999999998</v>
      </c>
      <c r="BG2715">
        <v>0.7873</v>
      </c>
      <c r="BH2715">
        <v>127.640625</v>
      </c>
      <c r="BI2715">
        <f>VLOOKUP(BD2715,工作表1!$K$3:$L$1000,2,FALSE)</f>
        <v>2</v>
      </c>
      <c r="BJ2715" t="str">
        <f>VLOOKUP(BD2715,工作表1!$K$3:$M$1000,3,FALSE)</f>
        <v>2023/2/15</v>
      </c>
      <c r="BK2715">
        <f t="shared" si="1401"/>
        <v>0.16950000000000001</v>
      </c>
      <c r="BL2715">
        <f t="shared" si="1402"/>
        <v>1.8305</v>
      </c>
      <c r="BM2715" s="43">
        <f t="shared" si="1419"/>
        <v>42415</v>
      </c>
      <c r="BN2715" s="43">
        <f t="shared" si="1403"/>
        <v>42551</v>
      </c>
      <c r="BO2715" s="45">
        <f t="shared" si="1420"/>
        <v>0.375</v>
      </c>
      <c r="BP2715" s="45">
        <f t="shared" si="1421"/>
        <v>1.7503424657534246</v>
      </c>
      <c r="BQ2715" s="47">
        <f t="shared" si="1422"/>
        <v>101.54573568514151</v>
      </c>
      <c r="BR2715" s="47">
        <f t="shared" si="1423"/>
        <v>125.17639694850959</v>
      </c>
    </row>
    <row r="2716" spans="6:70" x14ac:dyDescent="0.25">
      <c r="F2716" s="2">
        <v>42394</v>
      </c>
      <c r="G2716">
        <v>0.39400000000000002</v>
      </c>
      <c r="H2716" s="43">
        <v>42433</v>
      </c>
      <c r="I2716">
        <v>1.6786000000000001</v>
      </c>
      <c r="L2716" s="2">
        <v>42299</v>
      </c>
      <c r="M2716" t="str">
        <v>912828XG</v>
      </c>
      <c r="N2716">
        <v>-0.78420000000000001</v>
      </c>
      <c r="O2716">
        <v>0.37568000000000001</v>
      </c>
      <c r="P2716">
        <v>0.79390000000000005</v>
      </c>
      <c r="Q2716">
        <v>128.9375</v>
      </c>
      <c r="R2716">
        <f>VLOOKUP(M2716,工作表1!$A$3:$B$1000,2,FALSE)</f>
        <v>2.125</v>
      </c>
      <c r="S2716" t="str">
        <f>VLOOKUP(M2716,工作表1!$A$3:$C$1000,3,FALSE)</f>
        <v>2022/6/30</v>
      </c>
      <c r="T2716">
        <f t="shared" si="1393"/>
        <v>0.16950000000000001</v>
      </c>
      <c r="U2716">
        <f t="shared" si="1392"/>
        <v>1.9555</v>
      </c>
      <c r="V2716" s="43">
        <f t="shared" si="1404"/>
        <v>42369</v>
      </c>
      <c r="W2716" s="43">
        <f t="shared" si="1394"/>
        <v>42369</v>
      </c>
      <c r="X2716" s="45">
        <f t="shared" si="1405"/>
        <v>0.66769125683060115</v>
      </c>
      <c r="Y2716" s="45">
        <f t="shared" si="1406"/>
        <v>1.0694035855977244</v>
      </c>
      <c r="Z2716" s="47">
        <f t="shared" si="1407"/>
        <v>102.68861436544411</v>
      </c>
      <c r="AA2716" s="47">
        <f t="shared" si="1408"/>
        <v>128.31019531077584</v>
      </c>
      <c r="AB2716" s="45">
        <f t="shared" si="1409"/>
        <v>1.7355</v>
      </c>
      <c r="AC2716" s="2" t="str">
        <f t="shared" si="1395"/>
        <v>TY1</v>
      </c>
      <c r="AD2716">
        <f t="shared" si="1396"/>
        <v>128.9375</v>
      </c>
      <c r="AE2716">
        <f t="shared" si="1397"/>
        <v>128.609375</v>
      </c>
      <c r="AF2716" s="49">
        <f t="shared" si="1424"/>
        <v>0.328125</v>
      </c>
      <c r="AG2716" s="3">
        <f t="shared" si="1410"/>
        <v>128.31019531077584</v>
      </c>
      <c r="AH2716">
        <f t="shared" si="1411"/>
        <v>126.79887131552113</v>
      </c>
      <c r="AI2716" s="51">
        <f t="shared" si="1412"/>
        <v>1.5113239952547133</v>
      </c>
      <c r="AJ2716" s="52">
        <f t="shared" si="1413"/>
        <v>1.1831989952547133</v>
      </c>
      <c r="AK2716" s="2">
        <v>42299</v>
      </c>
      <c r="AL2716" t="str">
        <v>912828TY</v>
      </c>
      <c r="AM2716">
        <v>-1.7516</v>
      </c>
      <c r="AN2716">
        <v>0.42910999999999999</v>
      </c>
      <c r="AO2716">
        <v>0.76739999999999997</v>
      </c>
      <c r="AP2716">
        <v>128.609375</v>
      </c>
      <c r="AQ2716">
        <f>VLOOKUP(AL2716,工作表1!$F$3:$G$1000,2,FALSE)</f>
        <v>1.625</v>
      </c>
      <c r="AR2716" t="str">
        <f>VLOOKUP(AL2716,工作表1!$F$3:$H$1000,3,FALSE)</f>
        <v>2022/11/15</v>
      </c>
      <c r="AS2716">
        <f t="shared" si="1398"/>
        <v>0.16950000000000001</v>
      </c>
      <c r="AT2716">
        <f t="shared" si="1399"/>
        <v>1.4555</v>
      </c>
      <c r="AU2716" s="43">
        <f t="shared" si="1414"/>
        <v>42323</v>
      </c>
      <c r="AV2716" s="43">
        <f t="shared" si="1400"/>
        <v>42460</v>
      </c>
      <c r="AW2716" s="45">
        <f t="shared" si="1415"/>
        <v>0.7109375</v>
      </c>
      <c r="AX2716" s="45">
        <f t="shared" si="1416"/>
        <v>1.4232662671232876</v>
      </c>
      <c r="AY2716" s="47">
        <f t="shared" si="1417"/>
        <v>99.214208185430451</v>
      </c>
      <c r="AZ2716" s="47">
        <f t="shared" si="1418"/>
        <v>126.79887131552113</v>
      </c>
      <c r="BA2716" s="43"/>
      <c r="BC2716" s="2">
        <v>42298</v>
      </c>
      <c r="BD2716" t="str">
        <v>912828UN</v>
      </c>
      <c r="BE2716">
        <v>-2.5280999999999998</v>
      </c>
      <c r="BF2716">
        <v>0.41637999999999997</v>
      </c>
      <c r="BG2716">
        <v>0.7873</v>
      </c>
      <c r="BH2716">
        <v>127.546875</v>
      </c>
      <c r="BI2716">
        <f>VLOOKUP(BD2716,工作表1!$K$3:$L$1000,2,FALSE)</f>
        <v>2</v>
      </c>
      <c r="BJ2716" t="str">
        <f>VLOOKUP(BD2716,工作表1!$K$3:$M$1000,3,FALSE)</f>
        <v>2023/2/15</v>
      </c>
      <c r="BK2716">
        <f t="shared" si="1401"/>
        <v>0.16750000000000001</v>
      </c>
      <c r="BL2716">
        <f t="shared" si="1402"/>
        <v>1.8325</v>
      </c>
      <c r="BM2716" s="43">
        <f t="shared" si="1419"/>
        <v>42415</v>
      </c>
      <c r="BN2716" s="43">
        <f t="shared" si="1403"/>
        <v>42551</v>
      </c>
      <c r="BO2716" s="45">
        <f t="shared" si="1420"/>
        <v>0.36956521739130432</v>
      </c>
      <c r="BP2716" s="45">
        <f t="shared" si="1421"/>
        <v>1.7503871351995235</v>
      </c>
      <c r="BQ2716" s="47">
        <f t="shared" si="1422"/>
        <v>101.4992073176674</v>
      </c>
      <c r="BR2716" s="47">
        <f t="shared" si="1423"/>
        <v>125.1003673764456</v>
      </c>
    </row>
    <row r="2717" spans="6:70" x14ac:dyDescent="0.25">
      <c r="F2717" s="2">
        <v>42391</v>
      </c>
      <c r="G2717">
        <v>0.39</v>
      </c>
      <c r="H2717" s="43">
        <v>42432</v>
      </c>
      <c r="I2717">
        <v>1.6473</v>
      </c>
      <c r="L2717" s="2">
        <v>42298</v>
      </c>
      <c r="M2717" t="str">
        <v>912828XG</v>
      </c>
      <c r="N2717">
        <v>-0.33710000000000001</v>
      </c>
      <c r="O2717">
        <v>0.30775000000000002</v>
      </c>
      <c r="P2717">
        <v>0.79390000000000005</v>
      </c>
      <c r="Q2717">
        <v>128.875</v>
      </c>
      <c r="R2717">
        <f>VLOOKUP(M2717,工作表1!$A$3:$B$1000,2,FALSE)</f>
        <v>2.125</v>
      </c>
      <c r="S2717" t="str">
        <f>VLOOKUP(M2717,工作表1!$A$3:$C$1000,3,FALSE)</f>
        <v>2022/6/30</v>
      </c>
      <c r="T2717">
        <f t="shared" si="1393"/>
        <v>0.16750000000000001</v>
      </c>
      <c r="U2717">
        <f t="shared" si="1392"/>
        <v>1.9575</v>
      </c>
      <c r="V2717" s="43">
        <f t="shared" si="1404"/>
        <v>42369</v>
      </c>
      <c r="W2717" s="43">
        <f t="shared" si="1394"/>
        <v>42369</v>
      </c>
      <c r="X2717" s="45">
        <f t="shared" si="1405"/>
        <v>0.66188524590163933</v>
      </c>
      <c r="Y2717" s="45">
        <f t="shared" si="1406"/>
        <v>1.0694194924769818</v>
      </c>
      <c r="Z2717" s="47">
        <f t="shared" si="1407"/>
        <v>102.65780347816568</v>
      </c>
      <c r="AA2717" s="47">
        <f t="shared" si="1408"/>
        <v>128.25586921078946</v>
      </c>
      <c r="AB2717" s="45">
        <f t="shared" si="1409"/>
        <v>1.7282999999999999</v>
      </c>
      <c r="AC2717" s="2" t="str">
        <f t="shared" si="1395"/>
        <v>TY1</v>
      </c>
      <c r="AD2717">
        <f t="shared" si="1396"/>
        <v>128.875</v>
      </c>
      <c r="AE2717">
        <f t="shared" si="1397"/>
        <v>128.515625</v>
      </c>
      <c r="AF2717" s="49">
        <f t="shared" si="1424"/>
        <v>0.359375</v>
      </c>
      <c r="AG2717" s="3">
        <f t="shared" si="1410"/>
        <v>128.25586921078946</v>
      </c>
      <c r="AH2717">
        <f t="shared" si="1411"/>
        <v>126.83779434729732</v>
      </c>
      <c r="AI2717" s="51">
        <f t="shared" si="1412"/>
        <v>1.4180748634921372</v>
      </c>
      <c r="AJ2717" s="52">
        <f t="shared" si="1413"/>
        <v>1.0586998634921372</v>
      </c>
      <c r="AK2717" s="2">
        <v>42298</v>
      </c>
      <c r="AL2717" t="str">
        <v>912828L5</v>
      </c>
      <c r="AM2717">
        <v>-0.33529999999999999</v>
      </c>
      <c r="AN2717">
        <v>0.32838000000000001</v>
      </c>
      <c r="AO2717">
        <v>0.77400000000000002</v>
      </c>
      <c r="AP2717">
        <v>128.515625</v>
      </c>
      <c r="AQ2717">
        <f>VLOOKUP(AL2717,工作表1!$F$3:$G$1000,2,FALSE)</f>
        <v>1.75</v>
      </c>
      <c r="AR2717" t="str">
        <f>VLOOKUP(AL2717,工作表1!$F$3:$H$1000,3,FALSE)</f>
        <v>2022/9/30</v>
      </c>
      <c r="AS2717">
        <f t="shared" si="1398"/>
        <v>0.16750000000000001</v>
      </c>
      <c r="AT2717">
        <f t="shared" si="1399"/>
        <v>1.5825</v>
      </c>
      <c r="AU2717" s="43">
        <f t="shared" si="1414"/>
        <v>42460</v>
      </c>
      <c r="AV2717" s="43">
        <f t="shared" si="1400"/>
        <v>42460</v>
      </c>
      <c r="AW2717" s="45">
        <f t="shared" si="1415"/>
        <v>0.10576923076923077</v>
      </c>
      <c r="AX2717" s="45">
        <f t="shared" si="1416"/>
        <v>0.87768703898840883</v>
      </c>
      <c r="AY2717" s="47">
        <f t="shared" si="1417"/>
        <v>100.09403132176399</v>
      </c>
      <c r="AZ2717" s="47">
        <f t="shared" si="1418"/>
        <v>126.83779434729732</v>
      </c>
      <c r="BA2717" s="43"/>
      <c r="BC2717" s="2">
        <v>42297</v>
      </c>
      <c r="BD2717" t="str">
        <v>912828UN</v>
      </c>
      <c r="BE2717">
        <v>-2.8189000000000002</v>
      </c>
      <c r="BF2717">
        <v>0.42901</v>
      </c>
      <c r="BG2717">
        <v>0.7873</v>
      </c>
      <c r="BH2717">
        <v>127.234375</v>
      </c>
      <c r="BI2717">
        <f>VLOOKUP(BD2717,工作表1!$K$3:$L$1000,2,FALSE)</f>
        <v>2</v>
      </c>
      <c r="BJ2717" t="str">
        <f>VLOOKUP(BD2717,工作表1!$K$3:$M$1000,3,FALSE)</f>
        <v>2023/2/15</v>
      </c>
      <c r="BK2717">
        <f t="shared" si="1401"/>
        <v>0.16800000000000001</v>
      </c>
      <c r="BL2717">
        <f t="shared" si="1402"/>
        <v>1.8320000000000001</v>
      </c>
      <c r="BM2717" s="43">
        <f t="shared" si="1419"/>
        <v>42415</v>
      </c>
      <c r="BN2717" s="43">
        <f t="shared" si="1403"/>
        <v>42551</v>
      </c>
      <c r="BO2717" s="45">
        <f t="shared" si="1420"/>
        <v>0.3641304347826087</v>
      </c>
      <c r="BP2717" s="45">
        <f t="shared" si="1421"/>
        <v>1.7504318046456224</v>
      </c>
      <c r="BQ2717" s="47">
        <f t="shared" si="1422"/>
        <v>101.24914028336158</v>
      </c>
      <c r="BR2717" s="47">
        <f t="shared" si="1423"/>
        <v>124.76802784185351</v>
      </c>
    </row>
    <row r="2718" spans="6:70" x14ac:dyDescent="0.25">
      <c r="F2718" s="2">
        <v>42390</v>
      </c>
      <c r="G2718">
        <v>0.3785</v>
      </c>
      <c r="H2718" s="43">
        <v>42431</v>
      </c>
      <c r="I2718">
        <v>1.6519999999999999</v>
      </c>
      <c r="L2718" s="2">
        <v>42297</v>
      </c>
      <c r="M2718" t="str">
        <v>912828XG</v>
      </c>
      <c r="N2718">
        <v>-0.54879999999999995</v>
      </c>
      <c r="O2718">
        <v>0.34195999999999999</v>
      </c>
      <c r="P2718">
        <v>0.79390000000000005</v>
      </c>
      <c r="Q2718">
        <v>128.5625</v>
      </c>
      <c r="R2718">
        <f>VLOOKUP(M2718,工作表1!$A$3:$B$1000,2,FALSE)</f>
        <v>2.125</v>
      </c>
      <c r="S2718" t="str">
        <f>VLOOKUP(M2718,工作表1!$A$3:$C$1000,3,FALSE)</f>
        <v>2022/6/30</v>
      </c>
      <c r="T2718">
        <f t="shared" si="1393"/>
        <v>0.16800000000000001</v>
      </c>
      <c r="U2718">
        <f t="shared" si="1392"/>
        <v>1.9570000000000001</v>
      </c>
      <c r="V2718" s="43">
        <f t="shared" si="1404"/>
        <v>42369</v>
      </c>
      <c r="W2718" s="43">
        <f t="shared" si="1394"/>
        <v>42369</v>
      </c>
      <c r="X2718" s="45">
        <f t="shared" si="1405"/>
        <v>0.65607923497267762</v>
      </c>
      <c r="Y2718" s="45">
        <f t="shared" si="1406"/>
        <v>1.0694353993562393</v>
      </c>
      <c r="Z2718" s="47">
        <f t="shared" si="1407"/>
        <v>102.40765857182882</v>
      </c>
      <c r="AA2718" s="47">
        <f t="shared" si="1408"/>
        <v>127.92587605624456</v>
      </c>
      <c r="AB2718" s="45">
        <f t="shared" si="1409"/>
        <v>1.774</v>
      </c>
      <c r="AC2718" s="2" t="str">
        <f t="shared" si="1395"/>
        <v>TY1</v>
      </c>
      <c r="AD2718">
        <f t="shared" si="1396"/>
        <v>128.5625</v>
      </c>
      <c r="AE2718">
        <f t="shared" si="1397"/>
        <v>128.203125</v>
      </c>
      <c r="AF2718" s="49">
        <f t="shared" si="1424"/>
        <v>0.359375</v>
      </c>
      <c r="AG2718" s="3">
        <f t="shared" si="1410"/>
        <v>127.92587605624456</v>
      </c>
      <c r="AH2718">
        <f t="shared" si="1411"/>
        <v>126.40109877698396</v>
      </c>
      <c r="AI2718" s="51">
        <f t="shared" si="1412"/>
        <v>1.5247772792606042</v>
      </c>
      <c r="AJ2718" s="52">
        <f t="shared" si="1413"/>
        <v>1.1654022792606042</v>
      </c>
      <c r="AK2718" s="2">
        <v>42297</v>
      </c>
      <c r="AL2718" t="str">
        <v>912828TY</v>
      </c>
      <c r="AM2718">
        <v>-1.0165</v>
      </c>
      <c r="AN2718">
        <v>0.37634000000000001</v>
      </c>
      <c r="AO2718">
        <v>0.76739999999999997</v>
      </c>
      <c r="AP2718">
        <v>128.203125</v>
      </c>
      <c r="AQ2718">
        <f>VLOOKUP(AL2718,工作表1!$F$3:$G$1000,2,FALSE)</f>
        <v>1.625</v>
      </c>
      <c r="AR2718" t="str">
        <f>VLOOKUP(AL2718,工作表1!$F$3:$H$1000,3,FALSE)</f>
        <v>2022/11/15</v>
      </c>
      <c r="AS2718">
        <f t="shared" si="1398"/>
        <v>0.16800000000000001</v>
      </c>
      <c r="AT2718">
        <f t="shared" si="1399"/>
        <v>1.4570000000000001</v>
      </c>
      <c r="AU2718" s="43">
        <f t="shared" si="1414"/>
        <v>42323</v>
      </c>
      <c r="AV2718" s="43">
        <f t="shared" si="1400"/>
        <v>42460</v>
      </c>
      <c r="AW2718" s="45">
        <f t="shared" si="1415"/>
        <v>0.70210597826086951</v>
      </c>
      <c r="AX2718" s="45">
        <f t="shared" si="1416"/>
        <v>1.4233388549731982</v>
      </c>
      <c r="AY2718" s="47">
        <f t="shared" si="1417"/>
        <v>98.933491968580768</v>
      </c>
      <c r="AZ2718" s="47">
        <f t="shared" si="1418"/>
        <v>126.40109877698396</v>
      </c>
      <c r="BA2718" s="43"/>
      <c r="BC2718" s="2">
        <v>42296</v>
      </c>
      <c r="BD2718" t="str">
        <v>912828UN</v>
      </c>
      <c r="BE2718">
        <v>-3.4651999999999998</v>
      </c>
      <c r="BF2718">
        <v>0.45635999999999999</v>
      </c>
      <c r="BG2718">
        <v>0.7873</v>
      </c>
      <c r="BH2718">
        <v>127.671875</v>
      </c>
      <c r="BI2718">
        <f>VLOOKUP(BD2718,工作表1!$K$3:$L$1000,2,FALSE)</f>
        <v>2</v>
      </c>
      <c r="BJ2718" t="str">
        <f>VLOOKUP(BD2718,工作表1!$K$3:$M$1000,3,FALSE)</f>
        <v>2023/2/15</v>
      </c>
      <c r="BK2718">
        <f t="shared" si="1401"/>
        <v>0.16400000000000001</v>
      </c>
      <c r="BL2718">
        <f t="shared" si="1402"/>
        <v>1.8360000000000001</v>
      </c>
      <c r="BM2718" s="43">
        <f t="shared" si="1419"/>
        <v>42415</v>
      </c>
      <c r="BN2718" s="43">
        <f t="shared" si="1403"/>
        <v>42551</v>
      </c>
      <c r="BO2718" s="45">
        <f t="shared" si="1420"/>
        <v>0.35869565217391303</v>
      </c>
      <c r="BP2718" s="45">
        <f t="shared" si="1421"/>
        <v>1.7504764740917214</v>
      </c>
      <c r="BQ2718" s="47">
        <f t="shared" si="1422"/>
        <v>101.57446744485594</v>
      </c>
      <c r="BR2718" s="47">
        <f t="shared" si="1423"/>
        <v>125.16250397292629</v>
      </c>
    </row>
    <row r="2719" spans="6:70" x14ac:dyDescent="0.25">
      <c r="F2719" s="2">
        <v>42389</v>
      </c>
      <c r="G2719">
        <v>0.377</v>
      </c>
      <c r="H2719" s="43">
        <v>42430</v>
      </c>
      <c r="I2719">
        <v>1.6281000000000001</v>
      </c>
      <c r="L2719" s="2">
        <v>42296</v>
      </c>
      <c r="M2719" t="str">
        <v>912828XG</v>
      </c>
      <c r="N2719">
        <v>-1.5208999999999999</v>
      </c>
      <c r="O2719">
        <v>0.48827999999999999</v>
      </c>
      <c r="P2719">
        <v>0.79390000000000005</v>
      </c>
      <c r="Q2719">
        <v>128.96875</v>
      </c>
      <c r="R2719">
        <f>VLOOKUP(M2719,工作表1!$A$3:$B$1000,2,FALSE)</f>
        <v>2.125</v>
      </c>
      <c r="S2719" t="str">
        <f>VLOOKUP(M2719,工作表1!$A$3:$C$1000,3,FALSE)</f>
        <v>2022/6/30</v>
      </c>
      <c r="T2719">
        <f t="shared" si="1393"/>
        <v>0.16400000000000001</v>
      </c>
      <c r="U2719">
        <f t="shared" si="1392"/>
        <v>1.9610000000000001</v>
      </c>
      <c r="V2719" s="43">
        <f t="shared" si="1404"/>
        <v>42369</v>
      </c>
      <c r="W2719" s="43">
        <f t="shared" si="1394"/>
        <v>42369</v>
      </c>
      <c r="X2719" s="45">
        <f t="shared" si="1405"/>
        <v>0.6502732240437159</v>
      </c>
      <c r="Y2719" s="45">
        <f t="shared" si="1406"/>
        <v>1.0694513062354967</v>
      </c>
      <c r="Z2719" s="47">
        <f t="shared" si="1407"/>
        <v>102.70093290589695</v>
      </c>
      <c r="AA2719" s="47">
        <f t="shared" si="1408"/>
        <v>128.27924606857556</v>
      </c>
      <c r="AB2719" s="45">
        <f t="shared" si="1409"/>
        <v>1.7188000000000001</v>
      </c>
      <c r="AC2719" s="2" t="str">
        <f t="shared" si="1395"/>
        <v>TY1</v>
      </c>
      <c r="AD2719">
        <f t="shared" si="1396"/>
        <v>128.96875</v>
      </c>
      <c r="AE2719">
        <f t="shared" si="1397"/>
        <v>128.640625</v>
      </c>
      <c r="AF2719" s="49">
        <f t="shared" si="1424"/>
        <v>0.328125</v>
      </c>
      <c r="AG2719" s="3">
        <f t="shared" si="1410"/>
        <v>128.27924606857556</v>
      </c>
      <c r="AH2719">
        <f t="shared" si="1411"/>
        <v>126.76565647573516</v>
      </c>
      <c r="AI2719" s="51">
        <f t="shared" si="1412"/>
        <v>1.513589592840404</v>
      </c>
      <c r="AJ2719" s="52">
        <f t="shared" si="1413"/>
        <v>1.185464592840404</v>
      </c>
      <c r="AK2719" s="2">
        <v>42296</v>
      </c>
      <c r="AL2719" t="str">
        <v>912828TY</v>
      </c>
      <c r="AM2719">
        <v>-2.3614999999999999</v>
      </c>
      <c r="AN2719">
        <v>0.46922000000000003</v>
      </c>
      <c r="AO2719">
        <v>0.76739999999999997</v>
      </c>
      <c r="AP2719">
        <v>128.640625</v>
      </c>
      <c r="AQ2719">
        <f>VLOOKUP(AL2719,工作表1!$F$3:$G$1000,2,FALSE)</f>
        <v>1.625</v>
      </c>
      <c r="AR2719" t="str">
        <f>VLOOKUP(AL2719,工作表1!$F$3:$H$1000,3,FALSE)</f>
        <v>2022/11/15</v>
      </c>
      <c r="AS2719">
        <f t="shared" si="1398"/>
        <v>0.16400000000000001</v>
      </c>
      <c r="AT2719">
        <f t="shared" si="1399"/>
        <v>1.4610000000000001</v>
      </c>
      <c r="AU2719" s="43">
        <f t="shared" si="1414"/>
        <v>42323</v>
      </c>
      <c r="AV2719" s="43">
        <f t="shared" si="1400"/>
        <v>42460</v>
      </c>
      <c r="AW2719" s="45">
        <f t="shared" si="1415"/>
        <v>0.69769021739130443</v>
      </c>
      <c r="AX2719" s="45">
        <f t="shared" si="1416"/>
        <v>1.4233751488981539</v>
      </c>
      <c r="AY2719" s="47">
        <f t="shared" si="1417"/>
        <v>99.226998538992106</v>
      </c>
      <c r="AZ2719" s="47">
        <f t="shared" si="1418"/>
        <v>126.76565647573516</v>
      </c>
      <c r="BA2719" s="43"/>
      <c r="BC2719" s="2">
        <v>42293</v>
      </c>
      <c r="BD2719" t="str">
        <v>912828UN</v>
      </c>
      <c r="BE2719">
        <v>-3.4198</v>
      </c>
      <c r="BF2719">
        <v>0.43868000000000001</v>
      </c>
      <c r="BG2719">
        <v>0.7873</v>
      </c>
      <c r="BH2719">
        <v>127.75</v>
      </c>
      <c r="BI2719">
        <f>VLOOKUP(BD2719,工作表1!$K$3:$L$1000,2,FALSE)</f>
        <v>2</v>
      </c>
      <c r="BJ2719" t="str">
        <f>VLOOKUP(BD2719,工作表1!$K$3:$M$1000,3,FALSE)</f>
        <v>2023/2/15</v>
      </c>
      <c r="BK2719">
        <f t="shared" si="1401"/>
        <v>0.16350000000000001</v>
      </c>
      <c r="BL2719">
        <f t="shared" si="1402"/>
        <v>1.8365</v>
      </c>
      <c r="BM2719" s="43">
        <f t="shared" si="1419"/>
        <v>42415</v>
      </c>
      <c r="BN2719" s="43">
        <f t="shared" si="1403"/>
        <v>42551</v>
      </c>
      <c r="BO2719" s="45">
        <f t="shared" si="1420"/>
        <v>0.35326086956521741</v>
      </c>
      <c r="BP2719" s="45">
        <f t="shared" si="1421"/>
        <v>1.7505211435378203</v>
      </c>
      <c r="BQ2719" s="47">
        <f t="shared" si="1422"/>
        <v>101.65289783008716</v>
      </c>
      <c r="BR2719" s="47">
        <f t="shared" si="1423"/>
        <v>125.246501465845</v>
      </c>
    </row>
    <row r="2720" spans="6:70" x14ac:dyDescent="0.25">
      <c r="F2720" s="2">
        <v>42388</v>
      </c>
      <c r="G2720">
        <v>0.38800000000000001</v>
      </c>
      <c r="H2720" s="43">
        <v>42429</v>
      </c>
      <c r="I2720">
        <v>1.5165</v>
      </c>
      <c r="L2720" s="2">
        <v>42293</v>
      </c>
      <c r="M2720" t="str">
        <v>912828XG</v>
      </c>
      <c r="N2720">
        <v>-0.9738</v>
      </c>
      <c r="O2720">
        <v>0.37286000000000002</v>
      </c>
      <c r="P2720">
        <v>0.79390000000000005</v>
      </c>
      <c r="Q2720">
        <v>129.03125</v>
      </c>
      <c r="R2720">
        <f>VLOOKUP(M2720,工作表1!$A$3:$B$1000,2,FALSE)</f>
        <v>2.125</v>
      </c>
      <c r="S2720" t="str">
        <f>VLOOKUP(M2720,工作表1!$A$3:$C$1000,3,FALSE)</f>
        <v>2022/6/30</v>
      </c>
      <c r="T2720">
        <f t="shared" si="1393"/>
        <v>0.16350000000000001</v>
      </c>
      <c r="U2720">
        <f t="shared" si="1392"/>
        <v>1.9615</v>
      </c>
      <c r="V2720" s="43">
        <f t="shared" si="1404"/>
        <v>42369</v>
      </c>
      <c r="W2720" s="43">
        <f t="shared" si="1394"/>
        <v>42369</v>
      </c>
      <c r="X2720" s="45">
        <f t="shared" si="1405"/>
        <v>0.64446721311475408</v>
      </c>
      <c r="Y2720" s="45">
        <f t="shared" si="1406"/>
        <v>1.0694672131147542</v>
      </c>
      <c r="Z2720" s="47">
        <f t="shared" si="1407"/>
        <v>102.78042738951338</v>
      </c>
      <c r="AA2720" s="47">
        <f t="shared" si="1408"/>
        <v>128.36420400073061</v>
      </c>
      <c r="AB2720" s="45">
        <f t="shared" si="1409"/>
        <v>1.726</v>
      </c>
      <c r="AC2720" s="2" t="str">
        <f t="shared" si="1395"/>
        <v>TY1</v>
      </c>
      <c r="AD2720">
        <f t="shared" si="1396"/>
        <v>129.03125</v>
      </c>
      <c r="AE2720">
        <f t="shared" si="1397"/>
        <v>128.71875</v>
      </c>
      <c r="AF2720" s="49">
        <f t="shared" si="1424"/>
        <v>0.3125</v>
      </c>
      <c r="AG2720" s="3">
        <f t="shared" si="1410"/>
        <v>128.36420400073061</v>
      </c>
      <c r="AH2720">
        <f t="shared" si="1411"/>
        <v>126.94698919572581</v>
      </c>
      <c r="AI2720" s="51">
        <f t="shared" si="1412"/>
        <v>1.4172148050048037</v>
      </c>
      <c r="AJ2720" s="52">
        <f t="shared" si="1413"/>
        <v>1.1047148050048037</v>
      </c>
      <c r="AK2720" s="2">
        <v>42293</v>
      </c>
      <c r="AL2720" t="str">
        <v>912828L5</v>
      </c>
      <c r="AM2720">
        <v>-1.9581999999999999</v>
      </c>
      <c r="AN2720">
        <v>0.42392000000000002</v>
      </c>
      <c r="AO2720">
        <v>0.77400000000000002</v>
      </c>
      <c r="AP2720">
        <v>128.71875</v>
      </c>
      <c r="AQ2720">
        <f>VLOOKUP(AL2720,工作表1!$F$3:$G$1000,2,FALSE)</f>
        <v>1.75</v>
      </c>
      <c r="AR2720" t="str">
        <f>VLOOKUP(AL2720,工作表1!$F$3:$H$1000,3,FALSE)</f>
        <v>2022/9/30</v>
      </c>
      <c r="AS2720">
        <f t="shared" si="1398"/>
        <v>0.16350000000000001</v>
      </c>
      <c r="AT2720">
        <f t="shared" si="1399"/>
        <v>1.5865</v>
      </c>
      <c r="AU2720" s="43">
        <f t="shared" si="1414"/>
        <v>42460</v>
      </c>
      <c r="AV2720" s="43">
        <f t="shared" si="1400"/>
        <v>42460</v>
      </c>
      <c r="AW2720" s="45">
        <f t="shared" si="1415"/>
        <v>9.1346153846153855E-2</v>
      </c>
      <c r="AX2720" s="45">
        <f t="shared" si="1416"/>
        <v>0.87764752370916754</v>
      </c>
      <c r="AY2720" s="47">
        <f t="shared" si="1417"/>
        <v>100.21617616717215</v>
      </c>
      <c r="AZ2720" s="47">
        <f t="shared" si="1418"/>
        <v>126.94698919572581</v>
      </c>
      <c r="BA2720" s="43"/>
      <c r="BC2720" s="2">
        <v>42292</v>
      </c>
      <c r="BD2720" t="str">
        <v>912828UN</v>
      </c>
      <c r="BE2720">
        <v>-3.2193999999999998</v>
      </c>
      <c r="BF2720">
        <v>0.42821999999999999</v>
      </c>
      <c r="BG2720">
        <v>0.7873</v>
      </c>
      <c r="BH2720">
        <v>127.84375</v>
      </c>
      <c r="BI2720">
        <f>VLOOKUP(BD2720,工作表1!$K$3:$L$1000,2,FALSE)</f>
        <v>2</v>
      </c>
      <c r="BJ2720" t="str">
        <f>VLOOKUP(BD2720,工作表1!$K$3:$M$1000,3,FALSE)</f>
        <v>2023/2/15</v>
      </c>
      <c r="BK2720">
        <f t="shared" si="1401"/>
        <v>0.16300000000000001</v>
      </c>
      <c r="BL2720">
        <f t="shared" si="1402"/>
        <v>1.837</v>
      </c>
      <c r="BM2720" s="43">
        <f t="shared" si="1419"/>
        <v>42415</v>
      </c>
      <c r="BN2720" s="43">
        <f t="shared" si="1403"/>
        <v>42551</v>
      </c>
      <c r="BO2720" s="45">
        <f t="shared" si="1420"/>
        <v>0.33695652173913043</v>
      </c>
      <c r="BP2720" s="45">
        <f t="shared" si="1421"/>
        <v>1.7506551518761166</v>
      </c>
      <c r="BQ2720" s="47">
        <f t="shared" si="1422"/>
        <v>101.74936065201372</v>
      </c>
      <c r="BR2720" s="47">
        <f t="shared" si="1423"/>
        <v>125.32304832823239</v>
      </c>
    </row>
    <row r="2721" spans="6:70" x14ac:dyDescent="0.25">
      <c r="F2721" s="2">
        <v>42387</v>
      </c>
      <c r="G2721">
        <v>0.38100000000000001</v>
      </c>
      <c r="H2721" s="43">
        <v>42426</v>
      </c>
      <c r="I2721">
        <v>1.5349999999999999</v>
      </c>
      <c r="L2721" s="2">
        <v>42292</v>
      </c>
      <c r="M2721" t="str">
        <v>912828XG</v>
      </c>
      <c r="N2721">
        <v>-0.78180000000000005</v>
      </c>
      <c r="O2721">
        <v>0.34872999999999998</v>
      </c>
      <c r="P2721">
        <v>0.79390000000000005</v>
      </c>
      <c r="Q2721">
        <v>129.125</v>
      </c>
      <c r="R2721">
        <f>VLOOKUP(M2721,工作表1!$A$3:$B$1000,2,FALSE)</f>
        <v>2.125</v>
      </c>
      <c r="S2721" t="str">
        <f>VLOOKUP(M2721,工作表1!$A$3:$C$1000,3,FALSE)</f>
        <v>2022/6/30</v>
      </c>
      <c r="T2721">
        <f t="shared" si="1393"/>
        <v>0.16300000000000001</v>
      </c>
      <c r="U2721">
        <f t="shared" si="1392"/>
        <v>1.962</v>
      </c>
      <c r="V2721" s="43">
        <f t="shared" si="1404"/>
        <v>42369</v>
      </c>
      <c r="W2721" s="43">
        <f t="shared" si="1394"/>
        <v>42369</v>
      </c>
      <c r="X2721" s="45">
        <f t="shared" si="1405"/>
        <v>0.62704918032786883</v>
      </c>
      <c r="Y2721" s="45">
        <f t="shared" si="1406"/>
        <v>1.0695149337525263</v>
      </c>
      <c r="Z2721" s="47">
        <f t="shared" si="1407"/>
        <v>102.87659779533671</v>
      </c>
      <c r="AA2721" s="47">
        <f t="shared" si="1408"/>
        <v>128.44006457061619</v>
      </c>
      <c r="AB2721" s="45">
        <f t="shared" si="1409"/>
        <v>1.7020999999999999</v>
      </c>
      <c r="AC2721" s="2" t="str">
        <f t="shared" si="1395"/>
        <v>TY1</v>
      </c>
      <c r="AD2721">
        <f t="shared" si="1396"/>
        <v>129.125</v>
      </c>
      <c r="AE2721">
        <f t="shared" si="1397"/>
        <v>128.8125</v>
      </c>
      <c r="AF2721" s="49">
        <f t="shared" si="1424"/>
        <v>0.3125</v>
      </c>
      <c r="AG2721" s="3">
        <f t="shared" si="1410"/>
        <v>128.44006457061619</v>
      </c>
      <c r="AH2721">
        <f t="shared" si="1411"/>
        <v>126.91026729439437</v>
      </c>
      <c r="AI2721" s="51">
        <f t="shared" si="1412"/>
        <v>1.5297972762218137</v>
      </c>
      <c r="AJ2721" s="52">
        <f t="shared" si="1413"/>
        <v>1.2172972762218137</v>
      </c>
      <c r="AK2721" s="2">
        <v>42292</v>
      </c>
      <c r="AL2721" t="str">
        <v>912828TY</v>
      </c>
      <c r="AM2721">
        <v>-2.2541000000000002</v>
      </c>
      <c r="AN2721">
        <v>0.44275999999999999</v>
      </c>
      <c r="AO2721">
        <v>0.76739999999999997</v>
      </c>
      <c r="AP2721">
        <v>128.8125</v>
      </c>
      <c r="AQ2721">
        <f>VLOOKUP(AL2721,工作表1!$F$3:$G$1000,2,FALSE)</f>
        <v>1.625</v>
      </c>
      <c r="AR2721" t="str">
        <f>VLOOKUP(AL2721,工作表1!$F$3:$H$1000,3,FALSE)</f>
        <v>2022/11/15</v>
      </c>
      <c r="AS2721">
        <f t="shared" si="1398"/>
        <v>0.16300000000000001</v>
      </c>
      <c r="AT2721">
        <f t="shared" si="1399"/>
        <v>1.462</v>
      </c>
      <c r="AU2721" s="43">
        <f t="shared" si="1414"/>
        <v>42323</v>
      </c>
      <c r="AV2721" s="43">
        <f t="shared" si="1400"/>
        <v>42460</v>
      </c>
      <c r="AW2721" s="45">
        <f t="shared" si="1415"/>
        <v>0.68002717391304357</v>
      </c>
      <c r="AX2721" s="45">
        <f t="shared" si="1416"/>
        <v>1.4235203245979751</v>
      </c>
      <c r="AY2721" s="47">
        <f t="shared" si="1417"/>
        <v>99.386216739678659</v>
      </c>
      <c r="AZ2721" s="47">
        <f t="shared" si="1418"/>
        <v>126.91026729439437</v>
      </c>
      <c r="BA2721" s="43"/>
      <c r="BC2721" s="2">
        <v>42291</v>
      </c>
      <c r="BD2721" t="str">
        <v>912828UN</v>
      </c>
      <c r="BE2721">
        <v>-2.9729000000000001</v>
      </c>
      <c r="BF2721">
        <v>0.41672999999999999</v>
      </c>
      <c r="BG2721">
        <v>0.7873</v>
      </c>
      <c r="BH2721">
        <v>128.265625</v>
      </c>
      <c r="BI2721">
        <f>VLOOKUP(BD2721,工作表1!$K$3:$L$1000,2,FALSE)</f>
        <v>2</v>
      </c>
      <c r="BJ2721" t="str">
        <f>VLOOKUP(BD2721,工作表1!$K$3:$M$1000,3,FALSE)</f>
        <v>2023/2/15</v>
      </c>
      <c r="BK2721">
        <f t="shared" si="1401"/>
        <v>0.157</v>
      </c>
      <c r="BL2721">
        <f t="shared" si="1402"/>
        <v>1.843</v>
      </c>
      <c r="BM2721" s="43">
        <f t="shared" si="1419"/>
        <v>42415</v>
      </c>
      <c r="BN2721" s="43">
        <f t="shared" si="1403"/>
        <v>42551</v>
      </c>
      <c r="BO2721" s="45">
        <f t="shared" si="1420"/>
        <v>0.33152173913043476</v>
      </c>
      <c r="BP2721" s="45">
        <f t="shared" si="1421"/>
        <v>1.7506998213222156</v>
      </c>
      <c r="BQ2721" s="47">
        <f t="shared" si="1422"/>
        <v>102.09324945167877</v>
      </c>
      <c r="BR2721" s="47">
        <f t="shared" si="1423"/>
        <v>125.739184950652</v>
      </c>
    </row>
    <row r="2722" spans="6:70" x14ac:dyDescent="0.25">
      <c r="F2722" s="2">
        <v>42384</v>
      </c>
      <c r="G2722">
        <v>0.378</v>
      </c>
      <c r="H2722" s="43">
        <v>42425</v>
      </c>
      <c r="I2722">
        <v>1.4738</v>
      </c>
      <c r="L2722" s="2">
        <v>42291</v>
      </c>
      <c r="M2722" t="str">
        <v>912828XG</v>
      </c>
      <c r="N2722">
        <v>-1.1066</v>
      </c>
      <c r="O2722">
        <v>0.39976</v>
      </c>
      <c r="P2722">
        <v>0.79390000000000005</v>
      </c>
      <c r="Q2722">
        <v>129.546875</v>
      </c>
      <c r="R2722">
        <f>VLOOKUP(M2722,工作表1!$A$3:$B$1000,2,FALSE)</f>
        <v>2.125</v>
      </c>
      <c r="S2722" t="str">
        <f>VLOOKUP(M2722,工作表1!$A$3:$C$1000,3,FALSE)</f>
        <v>2022/6/30</v>
      </c>
      <c r="T2722">
        <f t="shared" si="1393"/>
        <v>0.157</v>
      </c>
      <c r="U2722">
        <f t="shared" si="1392"/>
        <v>1.968</v>
      </c>
      <c r="V2722" s="43">
        <f t="shared" si="1404"/>
        <v>42369</v>
      </c>
      <c r="W2722" s="43">
        <f t="shared" si="1394"/>
        <v>42369</v>
      </c>
      <c r="X2722" s="45">
        <f t="shared" si="1405"/>
        <v>0.62124316939890711</v>
      </c>
      <c r="Y2722" s="45">
        <f t="shared" si="1406"/>
        <v>1.0695308406317838</v>
      </c>
      <c r="Z2722" s="47">
        <f t="shared" si="1407"/>
        <v>103.20447051104482</v>
      </c>
      <c r="AA2722" s="47">
        <f t="shared" si="1408"/>
        <v>128.83638855626594</v>
      </c>
      <c r="AB2722" s="45">
        <f t="shared" si="1409"/>
        <v>1.6474</v>
      </c>
      <c r="AC2722" s="2" t="str">
        <f t="shared" si="1395"/>
        <v>TY1</v>
      </c>
      <c r="AD2722">
        <f t="shared" si="1396"/>
        <v>129.546875</v>
      </c>
      <c r="AE2722">
        <f t="shared" si="1397"/>
        <v>129.234375</v>
      </c>
      <c r="AF2722" s="49">
        <f t="shared" si="1424"/>
        <v>0.3125</v>
      </c>
      <c r="AG2722" s="3">
        <f t="shared" si="1410"/>
        <v>128.83638855626594</v>
      </c>
      <c r="AH2722">
        <f t="shared" si="1411"/>
        <v>127.40920966021558</v>
      </c>
      <c r="AI2722" s="51">
        <f t="shared" si="1412"/>
        <v>1.4271788960503642</v>
      </c>
      <c r="AJ2722" s="52">
        <f t="shared" si="1413"/>
        <v>1.1146788960503642</v>
      </c>
      <c r="AK2722" s="2">
        <v>42291</v>
      </c>
      <c r="AL2722" t="str">
        <v>912828L5</v>
      </c>
      <c r="AM2722">
        <v>-2.2210999999999999</v>
      </c>
      <c r="AN2722">
        <v>0.43769999999999998</v>
      </c>
      <c r="AO2722">
        <v>0.77400000000000002</v>
      </c>
      <c r="AP2722">
        <v>129.234375</v>
      </c>
      <c r="AQ2722">
        <f>VLOOKUP(AL2722,工作表1!$F$3:$G$1000,2,FALSE)</f>
        <v>1.75</v>
      </c>
      <c r="AR2722" t="str">
        <f>VLOOKUP(AL2722,工作表1!$F$3:$H$1000,3,FALSE)</f>
        <v>2022/9/30</v>
      </c>
      <c r="AS2722">
        <f t="shared" si="1398"/>
        <v>0.157</v>
      </c>
      <c r="AT2722">
        <f t="shared" si="1399"/>
        <v>1.593</v>
      </c>
      <c r="AU2722" s="43">
        <f t="shared" si="1414"/>
        <v>42460</v>
      </c>
      <c r="AV2722" s="43">
        <f t="shared" si="1400"/>
        <v>42460</v>
      </c>
      <c r="AW2722" s="45">
        <f t="shared" si="1415"/>
        <v>7.2115384615384609E-2</v>
      </c>
      <c r="AX2722" s="45">
        <f t="shared" si="1416"/>
        <v>0.87759483667017912</v>
      </c>
      <c r="AY2722" s="47">
        <f t="shared" si="1417"/>
        <v>100.62475366513472</v>
      </c>
      <c r="AZ2722" s="47">
        <f t="shared" si="1418"/>
        <v>127.40920966021558</v>
      </c>
      <c r="BA2722" s="43"/>
      <c r="BC2722" s="2">
        <v>42290</v>
      </c>
      <c r="BD2722" t="str">
        <v>912828UN</v>
      </c>
      <c r="BE2722">
        <v>-1.8696999999999999</v>
      </c>
      <c r="BF2722">
        <v>0.36982999999999999</v>
      </c>
      <c r="BG2722">
        <v>0.7873</v>
      </c>
      <c r="BH2722">
        <v>127.5</v>
      </c>
      <c r="BI2722">
        <f>VLOOKUP(BD2722,工作表1!$K$3:$L$1000,2,FALSE)</f>
        <v>2</v>
      </c>
      <c r="BJ2722" t="str">
        <f>VLOOKUP(BD2722,工作表1!$K$3:$M$1000,3,FALSE)</f>
        <v>2023/2/15</v>
      </c>
      <c r="BK2722">
        <f t="shared" si="1401"/>
        <v>0.16500000000000001</v>
      </c>
      <c r="BL2722">
        <f t="shared" si="1402"/>
        <v>1.835</v>
      </c>
      <c r="BM2722" s="43">
        <f t="shared" si="1419"/>
        <v>42415</v>
      </c>
      <c r="BN2722" s="43">
        <f t="shared" si="1403"/>
        <v>42551</v>
      </c>
      <c r="BO2722" s="45">
        <f t="shared" si="1420"/>
        <v>0.32608695652173914</v>
      </c>
      <c r="BP2722" s="45">
        <f t="shared" si="1421"/>
        <v>1.7507444907683145</v>
      </c>
      <c r="BQ2722" s="47">
        <f t="shared" si="1422"/>
        <v>101.53125436918737</v>
      </c>
      <c r="BR2722" s="47">
        <f t="shared" si="1423"/>
        <v>125.01750104166214</v>
      </c>
    </row>
    <row r="2723" spans="6:70" x14ac:dyDescent="0.25">
      <c r="F2723" s="2">
        <v>42383</v>
      </c>
      <c r="G2723">
        <v>0.38550000000000001</v>
      </c>
      <c r="H2723" s="43">
        <v>42424</v>
      </c>
      <c r="I2723">
        <v>1.5116000000000001</v>
      </c>
      <c r="L2723" s="2">
        <v>42290</v>
      </c>
      <c r="M2723" t="str">
        <v>912828XG</v>
      </c>
      <c r="N2723">
        <v>-0.79020000000000001</v>
      </c>
      <c r="O2723">
        <v>0.35744999999999999</v>
      </c>
      <c r="P2723">
        <v>0.79390000000000005</v>
      </c>
      <c r="Q2723">
        <v>128.859375</v>
      </c>
      <c r="R2723">
        <f>VLOOKUP(M2723,工作表1!$A$3:$B$1000,2,FALSE)</f>
        <v>2.125</v>
      </c>
      <c r="S2723" t="str">
        <f>VLOOKUP(M2723,工作表1!$A$3:$C$1000,3,FALSE)</f>
        <v>2022/6/30</v>
      </c>
      <c r="T2723">
        <f t="shared" si="1393"/>
        <v>0.16500000000000001</v>
      </c>
      <c r="U2723">
        <f t="shared" si="1392"/>
        <v>1.96</v>
      </c>
      <c r="V2723" s="43">
        <f t="shared" si="1404"/>
        <v>42369</v>
      </c>
      <c r="W2723" s="43">
        <f t="shared" si="1394"/>
        <v>42369</v>
      </c>
      <c r="X2723" s="45">
        <f t="shared" si="1405"/>
        <v>0.61543715846994529</v>
      </c>
      <c r="Y2723" s="45">
        <f t="shared" si="1406"/>
        <v>1.0695467475110412</v>
      </c>
      <c r="Z2723" s="47">
        <f t="shared" si="1407"/>
        <v>102.67352153868266</v>
      </c>
      <c r="AA2723" s="47">
        <f t="shared" si="1408"/>
        <v>128.15471570595366</v>
      </c>
      <c r="AB2723" s="45">
        <f t="shared" si="1409"/>
        <v>1.7307999999999999</v>
      </c>
      <c r="AC2723" s="2" t="str">
        <f t="shared" si="1395"/>
        <v>TY1</v>
      </c>
      <c r="AD2723">
        <f t="shared" si="1396"/>
        <v>128.859375</v>
      </c>
      <c r="AE2723">
        <f t="shared" si="1397"/>
        <v>128.46875</v>
      </c>
      <c r="AF2723" s="49">
        <f t="shared" si="1424"/>
        <v>0.390625</v>
      </c>
      <c r="AG2723" s="3">
        <f t="shared" si="1410"/>
        <v>128.15471570595366</v>
      </c>
      <c r="AH2723">
        <f t="shared" si="1411"/>
        <v>126.5963185293526</v>
      </c>
      <c r="AI2723" s="51">
        <f t="shared" si="1412"/>
        <v>1.558397176601062</v>
      </c>
      <c r="AJ2723" s="52">
        <f t="shared" si="1413"/>
        <v>1.167772176601062</v>
      </c>
      <c r="AK2723" s="2">
        <v>42290</v>
      </c>
      <c r="AL2723" t="str">
        <v>912828TY</v>
      </c>
      <c r="AM2723">
        <v>-1.0537000000000001</v>
      </c>
      <c r="AN2723">
        <v>0.36071999999999999</v>
      </c>
      <c r="AO2723">
        <v>0.76739999999999997</v>
      </c>
      <c r="AP2723">
        <v>128.46875</v>
      </c>
      <c r="AQ2723">
        <f>VLOOKUP(AL2723,工作表1!$F$3:$G$1000,2,FALSE)</f>
        <v>1.625</v>
      </c>
      <c r="AR2723" t="str">
        <f>VLOOKUP(AL2723,工作表1!$F$3:$H$1000,3,FALSE)</f>
        <v>2022/11/15</v>
      </c>
      <c r="AS2723">
        <f t="shared" si="1398"/>
        <v>0.16500000000000001</v>
      </c>
      <c r="AT2723">
        <f t="shared" si="1399"/>
        <v>1.46</v>
      </c>
      <c r="AU2723" s="43">
        <f t="shared" si="1414"/>
        <v>42323</v>
      </c>
      <c r="AV2723" s="43">
        <f t="shared" si="1400"/>
        <v>42460</v>
      </c>
      <c r="AW2723" s="45">
        <f t="shared" si="1415"/>
        <v>0.67119565217391308</v>
      </c>
      <c r="AX2723" s="45">
        <f t="shared" si="1416"/>
        <v>1.4235929124478857</v>
      </c>
      <c r="AY2723" s="47">
        <f t="shared" si="1417"/>
        <v>99.168249108831574</v>
      </c>
      <c r="AZ2723" s="47">
        <f t="shared" si="1418"/>
        <v>126.5963185293526</v>
      </c>
      <c r="BA2723" s="43"/>
      <c r="BC2723" s="2">
        <v>42289</v>
      </c>
      <c r="BD2723" t="str">
        <v>#N/A N/A</v>
      </c>
      <c r="BE2723" t="str">
        <v>#N/A N/A</v>
      </c>
      <c r="BF2723" t="str">
        <v>#N/A N/A</v>
      </c>
      <c r="BG2723" t="str">
        <v>#N/A N/A</v>
      </c>
      <c r="BH2723">
        <v>127.390625</v>
      </c>
      <c r="BI2723" t="e">
        <f>VLOOKUP(BD2723,工作表1!$K$3:$L$1000,2,FALSE)</f>
        <v>#N/A</v>
      </c>
      <c r="BJ2723" t="e">
        <f>VLOOKUP(BD2723,工作表1!$K$3:$M$1000,3,FALSE)</f>
        <v>#N/A</v>
      </c>
      <c r="BK2723">
        <f t="shared" si="1401"/>
        <v>0.17</v>
      </c>
      <c r="BL2723" t="e">
        <f t="shared" si="1402"/>
        <v>#N/A</v>
      </c>
      <c r="BM2723" s="43" t="e">
        <f t="shared" si="1419"/>
        <v>#N/A</v>
      </c>
      <c r="BN2723" s="43">
        <f t="shared" si="1403"/>
        <v>42551</v>
      </c>
      <c r="BO2723" s="45" t="e">
        <f t="shared" si="1420"/>
        <v>#N/A</v>
      </c>
      <c r="BP2723" s="45" t="e">
        <f t="shared" si="1421"/>
        <v>#N/A</v>
      </c>
      <c r="BQ2723" s="47" t="e">
        <f t="shared" si="1422"/>
        <v>#VALUE!</v>
      </c>
      <c r="BR2723" s="47" t="e">
        <f t="shared" si="1423"/>
        <v>#VALUE!</v>
      </c>
    </row>
    <row r="2724" spans="6:70" x14ac:dyDescent="0.25">
      <c r="F2724" s="2">
        <v>42382</v>
      </c>
      <c r="G2724">
        <v>0.38850000000000001</v>
      </c>
      <c r="H2724" s="43">
        <v>42423</v>
      </c>
      <c r="I2724">
        <v>1.4904999999999999</v>
      </c>
      <c r="L2724" s="2">
        <v>42289</v>
      </c>
      <c r="M2724" t="str">
        <v>#N/A N/A</v>
      </c>
      <c r="N2724" t="str">
        <v>#N/A N/A</v>
      </c>
      <c r="O2724" t="str">
        <v>#N/A N/A</v>
      </c>
      <c r="P2724" t="str">
        <v>#N/A N/A</v>
      </c>
      <c r="Q2724">
        <v>128.765625</v>
      </c>
      <c r="R2724" t="e">
        <f>VLOOKUP(M2724,工作表1!$A$3:$B$1000,2,FALSE)</f>
        <v>#N/A</v>
      </c>
      <c r="S2724" t="e">
        <f>VLOOKUP(M2724,工作表1!$A$3:$C$1000,3,FALSE)</f>
        <v>#N/A</v>
      </c>
      <c r="T2724">
        <f t="shared" si="1393"/>
        <v>0.17</v>
      </c>
      <c r="U2724" t="e">
        <f t="shared" si="1392"/>
        <v>#N/A</v>
      </c>
      <c r="V2724" s="43" t="e">
        <f t="shared" si="1404"/>
        <v>#N/A</v>
      </c>
      <c r="W2724" s="43">
        <f t="shared" si="1394"/>
        <v>42369</v>
      </c>
      <c r="X2724" s="45" t="e">
        <f t="shared" si="1405"/>
        <v>#N/A</v>
      </c>
      <c r="Y2724" s="45" t="e">
        <f t="shared" si="1406"/>
        <v>#N/A</v>
      </c>
      <c r="Z2724" s="47" t="e">
        <f t="shared" si="1407"/>
        <v>#VALUE!</v>
      </c>
      <c r="AA2724" s="47" t="e">
        <f t="shared" si="1408"/>
        <v>#VALUE!</v>
      </c>
      <c r="AB2724" s="45">
        <f t="shared" si="1409"/>
        <v>1.7739</v>
      </c>
      <c r="AC2724" s="2" t="str">
        <f t="shared" si="1395"/>
        <v>TY1</v>
      </c>
      <c r="AD2724">
        <f t="shared" si="1396"/>
        <v>128.765625</v>
      </c>
      <c r="AE2724">
        <f t="shared" si="1397"/>
        <v>128.359375</v>
      </c>
      <c r="AF2724" s="49">
        <f t="shared" si="1424"/>
        <v>0.40625</v>
      </c>
      <c r="AG2724" s="3" t="e">
        <f t="shared" si="1410"/>
        <v>#VALUE!</v>
      </c>
      <c r="AH2724" t="e">
        <f t="shared" si="1411"/>
        <v>#VALUE!</v>
      </c>
      <c r="AI2724" s="51" t="e">
        <f t="shared" si="1412"/>
        <v>#VALUE!</v>
      </c>
      <c r="AJ2724" s="52" t="e">
        <f t="shared" si="1413"/>
        <v>#VALUE!</v>
      </c>
      <c r="AK2724" s="2">
        <v>42289</v>
      </c>
      <c r="AL2724" t="str">
        <v>#N/A N/A</v>
      </c>
      <c r="AM2724" t="str">
        <v>#N/A N/A</v>
      </c>
      <c r="AN2724" t="str">
        <v>#N/A N/A</v>
      </c>
      <c r="AO2724" t="str">
        <v>#N/A N/A</v>
      </c>
      <c r="AP2724">
        <v>128.359375</v>
      </c>
      <c r="AQ2724" t="e">
        <f>VLOOKUP(AL2724,工作表1!$F$3:$G$1000,2,FALSE)</f>
        <v>#N/A</v>
      </c>
      <c r="AR2724" t="e">
        <f>VLOOKUP(AL2724,工作表1!$F$3:$H$1000,3,FALSE)</f>
        <v>#N/A</v>
      </c>
      <c r="AS2724">
        <f t="shared" si="1398"/>
        <v>0.17</v>
      </c>
      <c r="AT2724" t="e">
        <f t="shared" si="1399"/>
        <v>#N/A</v>
      </c>
      <c r="AU2724" s="43" t="e">
        <f t="shared" si="1414"/>
        <v>#N/A</v>
      </c>
      <c r="AV2724" s="43">
        <f t="shared" si="1400"/>
        <v>42460</v>
      </c>
      <c r="AW2724" s="45" t="e">
        <f t="shared" si="1415"/>
        <v>#N/A</v>
      </c>
      <c r="AX2724" s="45" t="e">
        <f t="shared" si="1416"/>
        <v>#N/A</v>
      </c>
      <c r="AY2724" s="47" t="e">
        <f t="shared" si="1417"/>
        <v>#VALUE!</v>
      </c>
      <c r="AZ2724" s="47" t="e">
        <f t="shared" si="1418"/>
        <v>#VALUE!</v>
      </c>
      <c r="BA2724" s="43"/>
      <c r="BC2724" s="2">
        <v>42286</v>
      </c>
      <c r="BD2724" t="str">
        <v>912828UN</v>
      </c>
      <c r="BE2724">
        <v>-4.2016999999999998</v>
      </c>
      <c r="BF2724">
        <v>0.46938999999999997</v>
      </c>
      <c r="BG2724">
        <v>0.7873</v>
      </c>
      <c r="BH2724">
        <v>127.109375</v>
      </c>
      <c r="BI2724">
        <f>VLOOKUP(BD2724,工作表1!$K$3:$L$1000,2,FALSE)</f>
        <v>2</v>
      </c>
      <c r="BJ2724" t="str">
        <f>VLOOKUP(BD2724,工作表1!$K$3:$M$1000,3,FALSE)</f>
        <v>2023/2/15</v>
      </c>
      <c r="BK2724">
        <f t="shared" si="1401"/>
        <v>0.16900000000000001</v>
      </c>
      <c r="BL2724">
        <f t="shared" si="1402"/>
        <v>1.831</v>
      </c>
      <c r="BM2724" s="43">
        <f t="shared" si="1419"/>
        <v>42415</v>
      </c>
      <c r="BN2724" s="43">
        <f t="shared" si="1403"/>
        <v>42551</v>
      </c>
      <c r="BO2724" s="45">
        <f t="shared" si="1420"/>
        <v>0.31521739130434784</v>
      </c>
      <c r="BP2724" s="45">
        <f t="shared" si="1421"/>
        <v>1.7508338296605124</v>
      </c>
      <c r="BQ2724" s="47">
        <f t="shared" si="1422"/>
        <v>101.15689463749663</v>
      </c>
      <c r="BR2724" s="47">
        <f t="shared" si="1423"/>
        <v>124.51536329264225</v>
      </c>
    </row>
    <row r="2725" spans="6:70" x14ac:dyDescent="0.25">
      <c r="F2725" s="2">
        <v>42381</v>
      </c>
      <c r="G2725">
        <v>0.38700000000000001</v>
      </c>
      <c r="H2725" s="43">
        <v>42422</v>
      </c>
      <c r="I2725">
        <v>1.5213000000000001</v>
      </c>
      <c r="L2725" s="2">
        <v>42286</v>
      </c>
      <c r="M2725" t="str">
        <v>912828L2</v>
      </c>
      <c r="N2725">
        <v>-1.1079000000000001</v>
      </c>
      <c r="O2725">
        <v>0.40527999999999997</v>
      </c>
      <c r="P2725">
        <v>0.78069999999999995</v>
      </c>
      <c r="Q2725">
        <v>128.484375</v>
      </c>
      <c r="R2725">
        <f>VLOOKUP(M2725,工作表1!$A$3:$B$1000,2,FALSE)</f>
        <v>1.875</v>
      </c>
      <c r="S2725" t="str">
        <f>VLOOKUP(M2725,工作表1!$A$3:$C$1000,3,FALSE)</f>
        <v>2022/8/31</v>
      </c>
      <c r="T2725">
        <f t="shared" si="1393"/>
        <v>0.16900000000000001</v>
      </c>
      <c r="U2725">
        <f t="shared" si="1392"/>
        <v>1.706</v>
      </c>
      <c r="V2725" s="43">
        <f t="shared" si="1404"/>
        <v>42429</v>
      </c>
      <c r="W2725" s="43">
        <f t="shared" si="1394"/>
        <v>42369</v>
      </c>
      <c r="X2725" s="45">
        <f t="shared" si="1405"/>
        <v>0.2139945652173913</v>
      </c>
      <c r="Y2725" s="45">
        <f t="shared" si="1406"/>
        <v>0.62495346932698026</v>
      </c>
      <c r="Z2725" s="47">
        <f t="shared" si="1407"/>
        <v>100.62335329248344</v>
      </c>
      <c r="AA2725" s="47">
        <f t="shared" si="1408"/>
        <v>127.66602409686507</v>
      </c>
      <c r="AB2725" s="45">
        <f t="shared" si="1409"/>
        <v>1.7739</v>
      </c>
      <c r="AC2725" s="2" t="str">
        <f t="shared" si="1395"/>
        <v>TY1</v>
      </c>
      <c r="AD2725">
        <f t="shared" si="1396"/>
        <v>128.484375</v>
      </c>
      <c r="AE2725">
        <f t="shared" si="1397"/>
        <v>128.078125</v>
      </c>
      <c r="AF2725" s="49">
        <f t="shared" si="1424"/>
        <v>0.40625</v>
      </c>
      <c r="AG2725" s="3">
        <f t="shared" si="1410"/>
        <v>127.66602409686507</v>
      </c>
      <c r="AH2725">
        <f t="shared" si="1411"/>
        <v>126.14053588964028</v>
      </c>
      <c r="AI2725" s="51">
        <f t="shared" si="1412"/>
        <v>1.5254882072247966</v>
      </c>
      <c r="AJ2725" s="52">
        <f t="shared" si="1413"/>
        <v>1.1192382072247966</v>
      </c>
      <c r="AK2725" s="2">
        <v>42286</v>
      </c>
      <c r="AL2725" t="str">
        <v>912828TY</v>
      </c>
      <c r="AM2725">
        <v>-2.0912999999999999</v>
      </c>
      <c r="AN2725">
        <v>0.43</v>
      </c>
      <c r="AO2725">
        <v>0.76739999999999997</v>
      </c>
      <c r="AP2725">
        <v>128.078125</v>
      </c>
      <c r="AQ2725">
        <f>VLOOKUP(AL2725,工作表1!$F$3:$G$1000,2,FALSE)</f>
        <v>1.625</v>
      </c>
      <c r="AR2725" t="str">
        <f>VLOOKUP(AL2725,工作表1!$F$3:$H$1000,3,FALSE)</f>
        <v>2022/11/15</v>
      </c>
      <c r="AS2725">
        <f t="shared" si="1398"/>
        <v>0.16900000000000001</v>
      </c>
      <c r="AT2725">
        <f t="shared" si="1399"/>
        <v>1.456</v>
      </c>
      <c r="AU2725" s="43">
        <f t="shared" si="1414"/>
        <v>42323</v>
      </c>
      <c r="AV2725" s="43">
        <f t="shared" si="1400"/>
        <v>42460</v>
      </c>
      <c r="AW2725" s="45">
        <f t="shared" si="1415"/>
        <v>0.66236413043478259</v>
      </c>
      <c r="AX2725" s="45">
        <f t="shared" si="1416"/>
        <v>1.4236655002977963</v>
      </c>
      <c r="AY2725" s="47">
        <f t="shared" si="1417"/>
        <v>98.840465940340081</v>
      </c>
      <c r="AZ2725" s="47">
        <f t="shared" si="1418"/>
        <v>126.14053588964028</v>
      </c>
      <c r="BA2725" s="43"/>
      <c r="BC2725" s="2">
        <v>42285</v>
      </c>
      <c r="BD2725" t="str">
        <v>912828UN</v>
      </c>
      <c r="BE2725">
        <v>-4.7942</v>
      </c>
      <c r="BF2725">
        <v>0.49163000000000001</v>
      </c>
      <c r="BG2725">
        <v>0.7873</v>
      </c>
      <c r="BH2725">
        <v>127.109375</v>
      </c>
      <c r="BI2725">
        <f>VLOOKUP(BD2725,工作表1!$K$3:$L$1000,2,FALSE)</f>
        <v>2</v>
      </c>
      <c r="BJ2725" t="str">
        <f>VLOOKUP(BD2725,工作表1!$K$3:$M$1000,3,FALSE)</f>
        <v>2023/2/15</v>
      </c>
      <c r="BK2725">
        <f t="shared" si="1401"/>
        <v>0.16850000000000001</v>
      </c>
      <c r="BL2725">
        <f t="shared" si="1402"/>
        <v>1.8314999999999999</v>
      </c>
      <c r="BM2725" s="43">
        <f t="shared" si="1419"/>
        <v>42415</v>
      </c>
      <c r="BN2725" s="43">
        <f t="shared" si="1403"/>
        <v>42551</v>
      </c>
      <c r="BO2725" s="45">
        <f t="shared" si="1420"/>
        <v>0.29891304347826086</v>
      </c>
      <c r="BP2725" s="45">
        <f t="shared" si="1421"/>
        <v>1.7509678379988087</v>
      </c>
      <c r="BQ2725" s="47">
        <f t="shared" si="1422"/>
        <v>101.15533757887235</v>
      </c>
      <c r="BR2725" s="47">
        <f t="shared" si="1423"/>
        <v>124.46745471308918</v>
      </c>
    </row>
    <row r="2726" spans="6:70" x14ac:dyDescent="0.25">
      <c r="F2726" s="2">
        <v>42380</v>
      </c>
      <c r="G2726">
        <v>0.38750000000000001</v>
      </c>
      <c r="H2726" s="43">
        <v>42419</v>
      </c>
      <c r="I2726">
        <v>1.5119</v>
      </c>
      <c r="L2726" s="2">
        <v>42285</v>
      </c>
      <c r="M2726" t="str">
        <v>912828L2</v>
      </c>
      <c r="N2726">
        <v>-0.71709999999999996</v>
      </c>
      <c r="O2726">
        <v>0.35471000000000003</v>
      </c>
      <c r="P2726">
        <v>0.78069999999999995</v>
      </c>
      <c r="Q2726">
        <v>128.46875</v>
      </c>
      <c r="R2726">
        <f>VLOOKUP(M2726,工作表1!$A$3:$B$1000,2,FALSE)</f>
        <v>1.875</v>
      </c>
      <c r="S2726" t="str">
        <f>VLOOKUP(M2726,工作表1!$A$3:$C$1000,3,FALSE)</f>
        <v>2022/8/31</v>
      </c>
      <c r="T2726">
        <f t="shared" si="1393"/>
        <v>0.16850000000000001</v>
      </c>
      <c r="U2726">
        <f t="shared" si="1392"/>
        <v>1.7064999999999999</v>
      </c>
      <c r="V2726" s="43">
        <f t="shared" si="1404"/>
        <v>42429</v>
      </c>
      <c r="W2726" s="43">
        <f t="shared" si="1394"/>
        <v>42369</v>
      </c>
      <c r="X2726" s="45">
        <f t="shared" si="1405"/>
        <v>0.19870923913043478</v>
      </c>
      <c r="Y2726" s="45">
        <f t="shared" si="1406"/>
        <v>0.62507910214413342</v>
      </c>
      <c r="Z2726" s="47">
        <f t="shared" si="1407"/>
        <v>100.63747170612028</v>
      </c>
      <c r="AA2726" s="47">
        <f t="shared" si="1408"/>
        <v>127.63811302392639</v>
      </c>
      <c r="AB2726" s="45">
        <f t="shared" si="1409"/>
        <v>1.7810999999999999</v>
      </c>
      <c r="AC2726" s="2" t="str">
        <f t="shared" si="1395"/>
        <v>TY1</v>
      </c>
      <c r="AD2726">
        <f t="shared" si="1396"/>
        <v>128.46875</v>
      </c>
      <c r="AE2726">
        <f t="shared" si="1397"/>
        <v>128.078125</v>
      </c>
      <c r="AF2726" s="49">
        <f t="shared" si="1424"/>
        <v>0.390625</v>
      </c>
      <c r="AG2726" s="3">
        <f t="shared" si="1410"/>
        <v>127.63811302392639</v>
      </c>
      <c r="AH2726">
        <f t="shared" si="1411"/>
        <v>126.1130303895021</v>
      </c>
      <c r="AI2726" s="51">
        <f t="shared" si="1412"/>
        <v>1.5250826344242938</v>
      </c>
      <c r="AJ2726" s="52">
        <f t="shared" si="1413"/>
        <v>1.1344576344242938</v>
      </c>
      <c r="AK2726" s="2">
        <v>42285</v>
      </c>
      <c r="AL2726" t="str">
        <v>912828TY</v>
      </c>
      <c r="AM2726">
        <v>-2.0539999999999998</v>
      </c>
      <c r="AN2726">
        <v>0.42431999999999997</v>
      </c>
      <c r="AO2726">
        <v>0.76739999999999997</v>
      </c>
      <c r="AP2726">
        <v>128.078125</v>
      </c>
      <c r="AQ2726">
        <f>VLOOKUP(AL2726,工作表1!$F$3:$G$1000,2,FALSE)</f>
        <v>1.625</v>
      </c>
      <c r="AR2726" t="str">
        <f>VLOOKUP(AL2726,工作表1!$F$3:$H$1000,3,FALSE)</f>
        <v>2022/11/15</v>
      </c>
      <c r="AS2726">
        <f t="shared" si="1398"/>
        <v>0.16850000000000001</v>
      </c>
      <c r="AT2726">
        <f t="shared" si="1399"/>
        <v>1.4564999999999999</v>
      </c>
      <c r="AU2726" s="43">
        <f t="shared" si="1414"/>
        <v>42323</v>
      </c>
      <c r="AV2726" s="43">
        <f t="shared" si="1400"/>
        <v>42460</v>
      </c>
      <c r="AW2726" s="45">
        <f t="shared" si="1415"/>
        <v>0.64911684782608692</v>
      </c>
      <c r="AX2726" s="45">
        <f t="shared" si="1416"/>
        <v>1.4237743820726623</v>
      </c>
      <c r="AY2726" s="47">
        <f t="shared" si="1417"/>
        <v>98.855393196703005</v>
      </c>
      <c r="AZ2726" s="47">
        <f t="shared" si="1418"/>
        <v>126.1130303895021</v>
      </c>
      <c r="BA2726" s="43"/>
      <c r="BC2726" s="2">
        <v>42284</v>
      </c>
      <c r="BD2726" t="str">
        <v>912828UN</v>
      </c>
      <c r="BE2726">
        <v>-5.0843999999999996</v>
      </c>
      <c r="BF2726">
        <v>0.50248000000000004</v>
      </c>
      <c r="BG2726">
        <v>0.7873</v>
      </c>
      <c r="BH2726">
        <v>127.453125</v>
      </c>
      <c r="BI2726">
        <f>VLOOKUP(BD2726,工作表1!$K$3:$L$1000,2,FALSE)</f>
        <v>2</v>
      </c>
      <c r="BJ2726" t="str">
        <f>VLOOKUP(BD2726,工作表1!$K$3:$M$1000,3,FALSE)</f>
        <v>2023/2/15</v>
      </c>
      <c r="BK2726">
        <f t="shared" si="1401"/>
        <v>0.16400000000000001</v>
      </c>
      <c r="BL2726">
        <f t="shared" si="1402"/>
        <v>1.8360000000000001</v>
      </c>
      <c r="BM2726" s="43">
        <f t="shared" si="1419"/>
        <v>42415</v>
      </c>
      <c r="BN2726" s="43">
        <f t="shared" si="1403"/>
        <v>42551</v>
      </c>
      <c r="BO2726" s="45">
        <f t="shared" si="1420"/>
        <v>0.29347826086956524</v>
      </c>
      <c r="BP2726" s="45">
        <f t="shared" si="1421"/>
        <v>1.7510125074449077</v>
      </c>
      <c r="BQ2726" s="47">
        <f t="shared" si="1422"/>
        <v>101.4208981733714</v>
      </c>
      <c r="BR2726" s="47">
        <f t="shared" si="1423"/>
        <v>124.78538066521594</v>
      </c>
    </row>
    <row r="2727" spans="6:70" x14ac:dyDescent="0.25">
      <c r="F2727" s="2">
        <v>42377</v>
      </c>
      <c r="G2727">
        <v>0.38500000000000001</v>
      </c>
      <c r="H2727" s="43">
        <v>42418</v>
      </c>
      <c r="I2727">
        <v>1.4957</v>
      </c>
      <c r="L2727" s="2">
        <v>42284</v>
      </c>
      <c r="M2727" t="str">
        <v>912828XG</v>
      </c>
      <c r="N2727">
        <v>-0.93120000000000003</v>
      </c>
      <c r="O2727">
        <v>0.38629000000000002</v>
      </c>
      <c r="P2727">
        <v>0.79390000000000005</v>
      </c>
      <c r="Q2727">
        <v>128.8125</v>
      </c>
      <c r="R2727">
        <f>VLOOKUP(M2727,工作表1!$A$3:$B$1000,2,FALSE)</f>
        <v>2.125</v>
      </c>
      <c r="S2727" t="str">
        <f>VLOOKUP(M2727,工作表1!$A$3:$C$1000,3,FALSE)</f>
        <v>2022/6/30</v>
      </c>
      <c r="T2727">
        <f t="shared" si="1393"/>
        <v>0.16400000000000001</v>
      </c>
      <c r="U2727">
        <f t="shared" si="1392"/>
        <v>1.9610000000000001</v>
      </c>
      <c r="V2727" s="43">
        <f t="shared" si="1404"/>
        <v>42369</v>
      </c>
      <c r="W2727" s="43">
        <f t="shared" si="1394"/>
        <v>42369</v>
      </c>
      <c r="X2727" s="45">
        <f t="shared" si="1405"/>
        <v>0.5806010928961749</v>
      </c>
      <c r="Y2727" s="45">
        <f t="shared" si="1406"/>
        <v>1.0696421887865859</v>
      </c>
      <c r="Z2727" s="47">
        <f t="shared" si="1407"/>
        <v>102.65801584869321</v>
      </c>
      <c r="AA2727" s="47">
        <f t="shared" si="1408"/>
        <v>128.04463595914171</v>
      </c>
      <c r="AB2727" s="45">
        <f t="shared" si="1409"/>
        <v>1.75</v>
      </c>
      <c r="AC2727" s="2" t="str">
        <f t="shared" si="1395"/>
        <v>TY1</v>
      </c>
      <c r="AD2727">
        <f t="shared" si="1396"/>
        <v>128.8125</v>
      </c>
      <c r="AE2727">
        <f t="shared" si="1397"/>
        <v>128.421875</v>
      </c>
      <c r="AF2727" s="49">
        <f t="shared" si="1424"/>
        <v>0.390625</v>
      </c>
      <c r="AG2727" s="3">
        <f t="shared" si="1410"/>
        <v>128.04463595914171</v>
      </c>
      <c r="AH2727">
        <f t="shared" si="1411"/>
        <v>126.4200597234194</v>
      </c>
      <c r="AI2727" s="51">
        <f t="shared" si="1412"/>
        <v>1.6245762357223157</v>
      </c>
      <c r="AJ2727" s="52">
        <f t="shared" si="1413"/>
        <v>1.2339512357223157</v>
      </c>
      <c r="AK2727" s="2">
        <v>42284</v>
      </c>
      <c r="AL2727" t="str">
        <v>912828TY</v>
      </c>
      <c r="AM2727">
        <v>-2.6</v>
      </c>
      <c r="AN2727">
        <v>0.45862999999999998</v>
      </c>
      <c r="AO2727">
        <v>0.76739999999999997</v>
      </c>
      <c r="AP2727">
        <v>128.421875</v>
      </c>
      <c r="AQ2727">
        <f>VLOOKUP(AL2727,工作表1!$F$3:$G$1000,2,FALSE)</f>
        <v>1.625</v>
      </c>
      <c r="AR2727" t="str">
        <f>VLOOKUP(AL2727,工作表1!$F$3:$H$1000,3,FALSE)</f>
        <v>2022/11/15</v>
      </c>
      <c r="AS2727">
        <f t="shared" si="1398"/>
        <v>0.16400000000000001</v>
      </c>
      <c r="AT2727">
        <f t="shared" si="1399"/>
        <v>1.4610000000000001</v>
      </c>
      <c r="AU2727" s="43">
        <f t="shared" si="1414"/>
        <v>42323</v>
      </c>
      <c r="AV2727" s="43">
        <f t="shared" si="1400"/>
        <v>42460</v>
      </c>
      <c r="AW2727" s="45">
        <f t="shared" si="1415"/>
        <v>0.64470108695652173</v>
      </c>
      <c r="AX2727" s="45">
        <f t="shared" si="1416"/>
        <v>1.4238106759976175</v>
      </c>
      <c r="AY2727" s="47">
        <f t="shared" si="1417"/>
        <v>99.105127499940792</v>
      </c>
      <c r="AZ2727" s="47">
        <f t="shared" si="1418"/>
        <v>126.4200597234194</v>
      </c>
      <c r="BA2727" s="43"/>
      <c r="BC2727" s="2">
        <v>42283</v>
      </c>
      <c r="BD2727" t="str">
        <v>912828UN</v>
      </c>
      <c r="BE2727">
        <v>-6.0190000000000001</v>
      </c>
      <c r="BF2727">
        <v>0.54017999999999999</v>
      </c>
      <c r="BG2727">
        <v>0.7873</v>
      </c>
      <c r="BH2727">
        <v>127.703125</v>
      </c>
      <c r="BI2727">
        <f>VLOOKUP(BD2727,工作表1!$K$3:$L$1000,2,FALSE)</f>
        <v>2</v>
      </c>
      <c r="BJ2727" t="str">
        <f>VLOOKUP(BD2727,工作表1!$K$3:$M$1000,3,FALSE)</f>
        <v>2023/2/15</v>
      </c>
      <c r="BK2727">
        <f t="shared" si="1401"/>
        <v>0.1585</v>
      </c>
      <c r="BL2727">
        <f t="shared" si="1402"/>
        <v>1.8414999999999999</v>
      </c>
      <c r="BM2727" s="43">
        <f t="shared" si="1419"/>
        <v>42415</v>
      </c>
      <c r="BN2727" s="43">
        <f t="shared" si="1403"/>
        <v>42551</v>
      </c>
      <c r="BO2727" s="45">
        <f t="shared" si="1420"/>
        <v>0.28804347826086957</v>
      </c>
      <c r="BP2727" s="45">
        <f t="shared" si="1421"/>
        <v>1.7510571768910066</v>
      </c>
      <c r="BQ2727" s="47">
        <f t="shared" si="1422"/>
        <v>101.59245915373398</v>
      </c>
      <c r="BR2727" s="47">
        <f t="shared" si="1423"/>
        <v>124.98293791315989</v>
      </c>
    </row>
    <row r="2728" spans="6:70" x14ac:dyDescent="0.25">
      <c r="F2728" s="2">
        <v>42376</v>
      </c>
      <c r="G2728">
        <v>0.38200000000000001</v>
      </c>
      <c r="H2728" s="43">
        <v>42417</v>
      </c>
      <c r="I2728">
        <v>1.5712999999999999</v>
      </c>
      <c r="L2728" s="2">
        <v>42283</v>
      </c>
      <c r="M2728" t="str">
        <v>912828XG</v>
      </c>
      <c r="N2728">
        <v>-1.1215999999999999</v>
      </c>
      <c r="O2728">
        <v>0.41211999999999999</v>
      </c>
      <c r="P2728">
        <v>0.79390000000000005</v>
      </c>
      <c r="Q2728">
        <v>129.03125</v>
      </c>
      <c r="R2728">
        <f>VLOOKUP(M2728,工作表1!$A$3:$B$1000,2,FALSE)</f>
        <v>2.125</v>
      </c>
      <c r="S2728" t="str">
        <f>VLOOKUP(M2728,工作表1!$A$3:$C$1000,3,FALSE)</f>
        <v>2022/6/30</v>
      </c>
      <c r="T2728">
        <f t="shared" si="1393"/>
        <v>0.1585</v>
      </c>
      <c r="U2728">
        <f t="shared" si="1392"/>
        <v>1.9664999999999999</v>
      </c>
      <c r="V2728" s="43">
        <f t="shared" si="1404"/>
        <v>42369</v>
      </c>
      <c r="W2728" s="43">
        <f t="shared" si="1394"/>
        <v>42369</v>
      </c>
      <c r="X2728" s="45">
        <f t="shared" si="1405"/>
        <v>0.57479508196721318</v>
      </c>
      <c r="Y2728" s="45">
        <f t="shared" si="1406"/>
        <v>1.0696580956658432</v>
      </c>
      <c r="Z2728" s="47">
        <f t="shared" si="1407"/>
        <v>102.82978590689891</v>
      </c>
      <c r="AA2728" s="47">
        <f t="shared" si="1408"/>
        <v>128.24431659235111</v>
      </c>
      <c r="AB2728" s="45">
        <f t="shared" si="1409"/>
        <v>1.7095</v>
      </c>
      <c r="AC2728" s="2" t="str">
        <f t="shared" si="1395"/>
        <v>TY1</v>
      </c>
      <c r="AD2728">
        <f t="shared" si="1396"/>
        <v>129.03125</v>
      </c>
      <c r="AE2728">
        <f t="shared" si="1397"/>
        <v>128.671875</v>
      </c>
      <c r="AF2728" s="49">
        <f t="shared" si="1424"/>
        <v>0.359375</v>
      </c>
      <c r="AG2728" s="3">
        <f t="shared" si="1410"/>
        <v>128.24431659235111</v>
      </c>
      <c r="AH2728">
        <f t="shared" si="1411"/>
        <v>126.64520088314606</v>
      </c>
      <c r="AI2728" s="51">
        <f t="shared" si="1412"/>
        <v>1.5991157092050514</v>
      </c>
      <c r="AJ2728" s="52">
        <f t="shared" si="1413"/>
        <v>1.2397407092050514</v>
      </c>
      <c r="AK2728" s="2">
        <v>42283</v>
      </c>
      <c r="AL2728" t="str">
        <v>912828TY</v>
      </c>
      <c r="AM2728">
        <v>-2.8464999999999998</v>
      </c>
      <c r="AN2728">
        <v>0.47321999999999997</v>
      </c>
      <c r="AO2728">
        <v>0.76739999999999997</v>
      </c>
      <c r="AP2728">
        <v>128.671875</v>
      </c>
      <c r="AQ2728">
        <f>VLOOKUP(AL2728,工作表1!$F$3:$G$1000,2,FALSE)</f>
        <v>1.625</v>
      </c>
      <c r="AR2728" t="str">
        <f>VLOOKUP(AL2728,工作表1!$F$3:$H$1000,3,FALSE)</f>
        <v>2022/11/15</v>
      </c>
      <c r="AS2728">
        <f t="shared" si="1398"/>
        <v>0.1585</v>
      </c>
      <c r="AT2728">
        <f t="shared" si="1399"/>
        <v>1.4664999999999999</v>
      </c>
      <c r="AU2728" s="43">
        <f t="shared" si="1414"/>
        <v>42323</v>
      </c>
      <c r="AV2728" s="43">
        <f t="shared" si="1400"/>
        <v>42460</v>
      </c>
      <c r="AW2728" s="45">
        <f t="shared" si="1415"/>
        <v>0.64028532608695643</v>
      </c>
      <c r="AX2728" s="45">
        <f t="shared" si="1416"/>
        <v>1.4238469699225729</v>
      </c>
      <c r="AY2728" s="47">
        <f t="shared" si="1417"/>
        <v>99.292534707193553</v>
      </c>
      <c r="AZ2728" s="47">
        <f t="shared" si="1418"/>
        <v>126.64520088314606</v>
      </c>
      <c r="BA2728" s="43"/>
      <c r="BC2728" s="2">
        <v>42282</v>
      </c>
      <c r="BD2728" t="str">
        <v>912828UN</v>
      </c>
      <c r="BE2728">
        <v>-7.2412999999999998</v>
      </c>
      <c r="BF2728">
        <v>0.59033000000000002</v>
      </c>
      <c r="BG2728">
        <v>0.7873</v>
      </c>
      <c r="BH2728">
        <v>127.546875</v>
      </c>
      <c r="BI2728">
        <f>VLOOKUP(BD2728,工作表1!$K$3:$L$1000,2,FALSE)</f>
        <v>2</v>
      </c>
      <c r="BJ2728" t="str">
        <f>VLOOKUP(BD2728,工作表1!$K$3:$M$1000,3,FALSE)</f>
        <v>2023/2/15</v>
      </c>
      <c r="BK2728">
        <f t="shared" si="1401"/>
        <v>0.161</v>
      </c>
      <c r="BL2728">
        <f t="shared" si="1402"/>
        <v>1.839</v>
      </c>
      <c r="BM2728" s="43">
        <f t="shared" si="1419"/>
        <v>42415</v>
      </c>
      <c r="BN2728" s="43">
        <f t="shared" si="1403"/>
        <v>42551</v>
      </c>
      <c r="BO2728" s="45">
        <f t="shared" si="1420"/>
        <v>0.28260869565217389</v>
      </c>
      <c r="BP2728" s="45">
        <f t="shared" si="1421"/>
        <v>1.7511018463371053</v>
      </c>
      <c r="BQ2728" s="47">
        <f t="shared" si="1422"/>
        <v>101.43247100662452</v>
      </c>
      <c r="BR2728" s="47">
        <f t="shared" si="1423"/>
        <v>124.7668991653309</v>
      </c>
    </row>
    <row r="2729" spans="6:70" x14ac:dyDescent="0.25">
      <c r="F2729" s="2">
        <v>42375</v>
      </c>
      <c r="G2729">
        <v>0.38300000000000001</v>
      </c>
      <c r="H2729" s="43">
        <v>42416</v>
      </c>
      <c r="I2729">
        <v>1.5170999999999999</v>
      </c>
      <c r="L2729" s="2">
        <v>42282</v>
      </c>
      <c r="M2729" t="str">
        <v>912828XG</v>
      </c>
      <c r="N2729">
        <v>-1.0973999999999999</v>
      </c>
      <c r="O2729">
        <v>0.41105999999999998</v>
      </c>
      <c r="P2729">
        <v>0.79390000000000005</v>
      </c>
      <c r="Q2729">
        <v>128.828125</v>
      </c>
      <c r="R2729">
        <f>VLOOKUP(M2729,工作表1!$A$3:$B$1000,2,FALSE)</f>
        <v>2.125</v>
      </c>
      <c r="S2729" t="str">
        <f>VLOOKUP(M2729,工作表1!$A$3:$C$1000,3,FALSE)</f>
        <v>2022/6/30</v>
      </c>
      <c r="T2729">
        <f t="shared" si="1393"/>
        <v>0.161</v>
      </c>
      <c r="U2729">
        <f t="shared" si="1392"/>
        <v>1.964</v>
      </c>
      <c r="V2729" s="43">
        <f t="shared" si="1404"/>
        <v>42369</v>
      </c>
      <c r="W2729" s="43">
        <f t="shared" si="1394"/>
        <v>42369</v>
      </c>
      <c r="X2729" s="45">
        <f t="shared" si="1405"/>
        <v>0.56898907103825136</v>
      </c>
      <c r="Y2729" s="45">
        <f t="shared" si="1406"/>
        <v>1.0696740025451006</v>
      </c>
      <c r="Z2729" s="47">
        <f t="shared" si="1407"/>
        <v>102.67123854909303</v>
      </c>
      <c r="AA2729" s="47">
        <f t="shared" si="1408"/>
        <v>128.03029668335617</v>
      </c>
      <c r="AB2729" s="45">
        <f t="shared" si="1409"/>
        <v>1.7381</v>
      </c>
      <c r="AC2729" s="2" t="str">
        <f t="shared" si="1395"/>
        <v>TY1</v>
      </c>
      <c r="AD2729">
        <f t="shared" si="1396"/>
        <v>128.828125</v>
      </c>
      <c r="AE2729">
        <f t="shared" si="1397"/>
        <v>128.515625</v>
      </c>
      <c r="AF2729" s="49">
        <f t="shared" si="1424"/>
        <v>0.3125</v>
      </c>
      <c r="AG2729" s="3">
        <f t="shared" si="1410"/>
        <v>128.03029668335617</v>
      </c>
      <c r="AH2729">
        <f t="shared" si="1411"/>
        <v>126.42274608282369</v>
      </c>
      <c r="AI2729" s="51">
        <f t="shared" si="1412"/>
        <v>1.6075506005324769</v>
      </c>
      <c r="AJ2729" s="52">
        <f t="shared" si="1413"/>
        <v>1.2950506005324769</v>
      </c>
      <c r="AK2729" s="2">
        <v>42282</v>
      </c>
      <c r="AL2729" t="str">
        <v>912828TY</v>
      </c>
      <c r="AM2729">
        <v>-4.1322999999999999</v>
      </c>
      <c r="AN2729">
        <v>0.55491000000000001</v>
      </c>
      <c r="AO2729">
        <v>0.76739999999999997</v>
      </c>
      <c r="AP2729">
        <v>128.515625</v>
      </c>
      <c r="AQ2729">
        <f>VLOOKUP(AL2729,工作表1!$F$3:$G$1000,2,FALSE)</f>
        <v>1.625</v>
      </c>
      <c r="AR2729" t="str">
        <f>VLOOKUP(AL2729,工作表1!$F$3:$H$1000,3,FALSE)</f>
        <v>2022/11/15</v>
      </c>
      <c r="AS2729">
        <f t="shared" si="1398"/>
        <v>0.161</v>
      </c>
      <c r="AT2729">
        <f t="shared" si="1399"/>
        <v>1.464</v>
      </c>
      <c r="AU2729" s="43">
        <f t="shared" si="1414"/>
        <v>42323</v>
      </c>
      <c r="AV2729" s="43">
        <f t="shared" si="1400"/>
        <v>42460</v>
      </c>
      <c r="AW2729" s="45">
        <f t="shared" si="1415"/>
        <v>0.63586956521739135</v>
      </c>
      <c r="AX2729" s="45">
        <f t="shared" si="1416"/>
        <v>1.4238832638475283</v>
      </c>
      <c r="AY2729" s="47">
        <f t="shared" si="1417"/>
        <v>99.13255399692693</v>
      </c>
      <c r="AZ2729" s="47">
        <f t="shared" si="1418"/>
        <v>126.42274608282369</v>
      </c>
      <c r="BA2729" s="43"/>
      <c r="BC2729" s="2">
        <v>42279</v>
      </c>
      <c r="BD2729" t="str">
        <v>912828UN</v>
      </c>
      <c r="BE2729">
        <v>-3.8801999999999999</v>
      </c>
      <c r="BF2729">
        <v>0.44962000000000002</v>
      </c>
      <c r="BG2729">
        <v>0.7873</v>
      </c>
      <c r="BH2729">
        <v>127.984375</v>
      </c>
      <c r="BI2729">
        <f>VLOOKUP(BD2729,工作表1!$K$3:$L$1000,2,FALSE)</f>
        <v>2</v>
      </c>
      <c r="BJ2729" t="str">
        <f>VLOOKUP(BD2729,工作表1!$K$3:$M$1000,3,FALSE)</f>
        <v>2023/2/15</v>
      </c>
      <c r="BK2729">
        <f t="shared" si="1401"/>
        <v>0.1565</v>
      </c>
      <c r="BL2729">
        <f t="shared" si="1402"/>
        <v>1.8434999999999999</v>
      </c>
      <c r="BM2729" s="43">
        <f t="shared" si="1419"/>
        <v>42415</v>
      </c>
      <c r="BN2729" s="43">
        <f t="shared" si="1403"/>
        <v>42551</v>
      </c>
      <c r="BO2729" s="45">
        <f t="shared" si="1420"/>
        <v>0.27717391304347827</v>
      </c>
      <c r="BP2729" s="45">
        <f t="shared" si="1421"/>
        <v>1.7511465157832042</v>
      </c>
      <c r="BQ2729" s="47">
        <f t="shared" si="1422"/>
        <v>101.88772771861322</v>
      </c>
      <c r="BR2729" s="47">
        <f t="shared" si="1423"/>
        <v>125.32569617570267</v>
      </c>
    </row>
    <row r="2730" spans="6:70" x14ac:dyDescent="0.25">
      <c r="F2730" s="2">
        <v>42374</v>
      </c>
      <c r="G2730">
        <v>0.38300000000000001</v>
      </c>
      <c r="H2730" s="43">
        <v>42415</v>
      </c>
      <c r="I2730">
        <v>1.5029999999999999</v>
      </c>
      <c r="L2730" s="2">
        <v>42279</v>
      </c>
      <c r="M2730" t="str">
        <v>912828XQ</v>
      </c>
      <c r="N2730">
        <v>-0.5877</v>
      </c>
      <c r="O2730">
        <v>0.34858</v>
      </c>
      <c r="P2730">
        <v>0.7873</v>
      </c>
      <c r="Q2730">
        <v>129.34375</v>
      </c>
      <c r="R2730">
        <f>VLOOKUP(M2730,工作表1!$A$3:$B$1000,2,FALSE)</f>
        <v>2</v>
      </c>
      <c r="S2730" t="str">
        <f>VLOOKUP(M2730,工作表1!$A$3:$C$1000,3,FALSE)</f>
        <v>2022/7/31</v>
      </c>
      <c r="T2730">
        <f t="shared" si="1393"/>
        <v>0.1565</v>
      </c>
      <c r="U2730">
        <f t="shared" si="1392"/>
        <v>1.8434999999999999</v>
      </c>
      <c r="V2730" s="43">
        <f t="shared" si="1404"/>
        <v>42400</v>
      </c>
      <c r="W2730" s="43">
        <f t="shared" si="1394"/>
        <v>42369</v>
      </c>
      <c r="X2730" s="45">
        <f t="shared" si="1405"/>
        <v>0.35869565217391303</v>
      </c>
      <c r="Y2730" s="45">
        <f t="shared" si="1406"/>
        <v>0.8354079809410363</v>
      </c>
      <c r="Z2730" s="47">
        <f t="shared" si="1407"/>
        <v>102.21866243130194</v>
      </c>
      <c r="AA2730" s="47">
        <f t="shared" si="1408"/>
        <v>128.5121752742314</v>
      </c>
      <c r="AB2730" s="45">
        <f t="shared" si="1409"/>
        <v>1.6833</v>
      </c>
      <c r="AC2730" s="2" t="str">
        <f t="shared" si="1395"/>
        <v>TY1</v>
      </c>
      <c r="AD2730">
        <f t="shared" si="1396"/>
        <v>129.34375</v>
      </c>
      <c r="AE2730">
        <f t="shared" si="1397"/>
        <v>128.953125</v>
      </c>
      <c r="AF2730" s="49">
        <f t="shared" si="1424"/>
        <v>0.390625</v>
      </c>
      <c r="AG2730" s="3">
        <f t="shared" si="1410"/>
        <v>128.5121752742314</v>
      </c>
      <c r="AH2730">
        <f t="shared" si="1411"/>
        <v>126.9781401944778</v>
      </c>
      <c r="AI2730" s="51">
        <f t="shared" si="1412"/>
        <v>1.5340350797535933</v>
      </c>
      <c r="AJ2730" s="52">
        <f t="shared" si="1413"/>
        <v>1.1434100797535933</v>
      </c>
      <c r="AK2730" s="2">
        <v>42279</v>
      </c>
      <c r="AL2730" t="str">
        <v>912828TY</v>
      </c>
      <c r="AM2730">
        <v>-0.97160000000000002</v>
      </c>
      <c r="AN2730">
        <v>0.35166999999999998</v>
      </c>
      <c r="AO2730">
        <v>0.76739999999999997</v>
      </c>
      <c r="AP2730">
        <v>128.953125</v>
      </c>
      <c r="AQ2730">
        <f>VLOOKUP(AL2730,工作表1!$F$3:$G$1000,2,FALSE)</f>
        <v>1.625</v>
      </c>
      <c r="AR2730" t="str">
        <f>VLOOKUP(AL2730,工作表1!$F$3:$H$1000,3,FALSE)</f>
        <v>2022/11/15</v>
      </c>
      <c r="AS2730">
        <f t="shared" si="1398"/>
        <v>0.1565</v>
      </c>
      <c r="AT2730">
        <f t="shared" si="1399"/>
        <v>1.4684999999999999</v>
      </c>
      <c r="AU2730" s="43">
        <f t="shared" si="1414"/>
        <v>42323</v>
      </c>
      <c r="AV2730" s="43">
        <f t="shared" si="1400"/>
        <v>42460</v>
      </c>
      <c r="AW2730" s="45">
        <f t="shared" si="1415"/>
        <v>0.63145380434782605</v>
      </c>
      <c r="AX2730" s="45">
        <f t="shared" si="1416"/>
        <v>1.4239195577724835</v>
      </c>
      <c r="AY2730" s="47">
        <f t="shared" si="1417"/>
        <v>99.572941763933287</v>
      </c>
      <c r="AZ2730" s="47">
        <f t="shared" si="1418"/>
        <v>126.9781401944778</v>
      </c>
      <c r="BA2730" s="43"/>
      <c r="BC2730" s="2">
        <v>42278</v>
      </c>
      <c r="BD2730" t="str">
        <v>912828UN</v>
      </c>
      <c r="BE2730">
        <v>-6.5814000000000004</v>
      </c>
      <c r="BF2730">
        <v>0.55911</v>
      </c>
      <c r="BG2730">
        <v>0.7873</v>
      </c>
      <c r="BH2730">
        <v>127.4375</v>
      </c>
      <c r="BI2730">
        <f>VLOOKUP(BD2730,工作表1!$K$3:$L$1000,2,FALSE)</f>
        <v>2</v>
      </c>
      <c r="BJ2730" t="str">
        <f>VLOOKUP(BD2730,工作表1!$K$3:$M$1000,3,FALSE)</f>
        <v>2023/2/15</v>
      </c>
      <c r="BK2730">
        <f t="shared" si="1401"/>
        <v>0.17399999999999999</v>
      </c>
      <c r="BL2730">
        <f t="shared" si="1402"/>
        <v>1.8260000000000001</v>
      </c>
      <c r="BM2730" s="43">
        <f t="shared" si="1419"/>
        <v>42415</v>
      </c>
      <c r="BN2730" s="43">
        <f t="shared" si="1403"/>
        <v>42551</v>
      </c>
      <c r="BO2730" s="45">
        <f t="shared" si="1420"/>
        <v>0.2608695652173913</v>
      </c>
      <c r="BP2730" s="45">
        <f t="shared" si="1421"/>
        <v>1.751280524121501</v>
      </c>
      <c r="BQ2730" s="47">
        <f t="shared" si="1422"/>
        <v>101.38938729277486</v>
      </c>
      <c r="BR2730" s="47">
        <f t="shared" si="1423"/>
        <v>124.66392089209403</v>
      </c>
    </row>
    <row r="2731" spans="6:70" x14ac:dyDescent="0.25">
      <c r="F2731" s="2">
        <v>42373</v>
      </c>
      <c r="G2731">
        <v>0.38200000000000001</v>
      </c>
      <c r="H2731" s="43">
        <v>42412</v>
      </c>
      <c r="I2731">
        <v>1.5029999999999999</v>
      </c>
      <c r="L2731" s="2">
        <v>42278</v>
      </c>
      <c r="M2731" t="str">
        <v>912828XG</v>
      </c>
      <c r="N2731">
        <v>-1.175</v>
      </c>
      <c r="O2731">
        <v>0.42387999999999998</v>
      </c>
      <c r="P2731">
        <v>0.79390000000000005</v>
      </c>
      <c r="Q2731">
        <v>128.75</v>
      </c>
      <c r="R2731">
        <f>VLOOKUP(M2731,工作表1!$A$3:$B$1000,2,FALSE)</f>
        <v>2.125</v>
      </c>
      <c r="S2731" t="str">
        <f>VLOOKUP(M2731,工作表1!$A$3:$C$1000,3,FALSE)</f>
        <v>2022/6/30</v>
      </c>
      <c r="T2731">
        <f t="shared" si="1393"/>
        <v>0.17399999999999999</v>
      </c>
      <c r="U2731">
        <f t="shared" si="1392"/>
        <v>1.9510000000000001</v>
      </c>
      <c r="V2731" s="43">
        <f t="shared" si="1404"/>
        <v>42369</v>
      </c>
      <c r="W2731" s="43">
        <f t="shared" si="1394"/>
        <v>42369</v>
      </c>
      <c r="X2731" s="45">
        <f t="shared" si="1405"/>
        <v>0.54576502732240439</v>
      </c>
      <c r="Y2731" s="45">
        <f t="shared" si="1406"/>
        <v>1.0697376300621304</v>
      </c>
      <c r="Z2731" s="47">
        <f t="shared" si="1407"/>
        <v>102.62683599731602</v>
      </c>
      <c r="AA2731" s="47">
        <f t="shared" si="1408"/>
        <v>127.91823489387519</v>
      </c>
      <c r="AB2731" s="45">
        <f t="shared" si="1409"/>
        <v>1.7452000000000001</v>
      </c>
      <c r="AC2731" s="2" t="str">
        <f t="shared" si="1395"/>
        <v>TY1</v>
      </c>
      <c r="AD2731">
        <f t="shared" si="1396"/>
        <v>128.75</v>
      </c>
      <c r="AE2731">
        <f t="shared" si="1397"/>
        <v>128.40625</v>
      </c>
      <c r="AF2731" s="49">
        <f t="shared" si="1424"/>
        <v>0.34375</v>
      </c>
      <c r="AG2731" s="3">
        <f t="shared" si="1410"/>
        <v>127.91823489387519</v>
      </c>
      <c r="AH2731">
        <f t="shared" si="1411"/>
        <v>126.29192027374636</v>
      </c>
      <c r="AI2731" s="51">
        <f t="shared" si="1412"/>
        <v>1.6263146201288379</v>
      </c>
      <c r="AJ2731" s="52">
        <f t="shared" si="1413"/>
        <v>1.2825646201288379</v>
      </c>
      <c r="AK2731" s="2">
        <v>42278</v>
      </c>
      <c r="AL2731" t="str">
        <v>912828TY</v>
      </c>
      <c r="AM2731">
        <v>-3.9125000000000001</v>
      </c>
      <c r="AN2731">
        <v>0.53544000000000003</v>
      </c>
      <c r="AO2731">
        <v>0.76739999999999997</v>
      </c>
      <c r="AP2731">
        <v>128.40625</v>
      </c>
      <c r="AQ2731">
        <f>VLOOKUP(AL2731,工作表1!$F$3:$G$1000,2,FALSE)</f>
        <v>1.625</v>
      </c>
      <c r="AR2731" t="str">
        <f>VLOOKUP(AL2731,工作表1!$F$3:$H$1000,3,FALSE)</f>
        <v>2022/11/15</v>
      </c>
      <c r="AS2731">
        <f t="shared" si="1398"/>
        <v>0.17399999999999999</v>
      </c>
      <c r="AT2731">
        <f t="shared" si="1399"/>
        <v>1.4510000000000001</v>
      </c>
      <c r="AU2731" s="43">
        <f t="shared" si="1414"/>
        <v>42323</v>
      </c>
      <c r="AV2731" s="43">
        <f t="shared" si="1400"/>
        <v>42460</v>
      </c>
      <c r="AW2731" s="45">
        <f t="shared" si="1415"/>
        <v>0.61820652173913049</v>
      </c>
      <c r="AX2731" s="45">
        <f t="shared" si="1416"/>
        <v>1.4240284395473497</v>
      </c>
      <c r="AY2731" s="47">
        <f t="shared" si="1417"/>
        <v>99.073435462821806</v>
      </c>
      <c r="AZ2731" s="47">
        <f t="shared" si="1418"/>
        <v>126.29192027374636</v>
      </c>
      <c r="BA2731" s="43"/>
      <c r="BC2731" s="2">
        <v>42277</v>
      </c>
      <c r="BD2731" t="str">
        <v>912828UN</v>
      </c>
      <c r="BE2731">
        <v>-4.7306999999999997</v>
      </c>
      <c r="BF2731">
        <v>0.49280000000000002</v>
      </c>
      <c r="BG2731">
        <v>0.7873</v>
      </c>
      <c r="BH2731">
        <v>127.328125</v>
      </c>
      <c r="BI2731">
        <f>VLOOKUP(BD2731,工作表1!$K$3:$L$1000,2,FALSE)</f>
        <v>2</v>
      </c>
      <c r="BJ2731" t="str">
        <f>VLOOKUP(BD2731,工作表1!$K$3:$M$1000,3,FALSE)</f>
        <v>2023/2/15</v>
      </c>
      <c r="BK2731">
        <f t="shared" si="1401"/>
        <v>0.17100000000000001</v>
      </c>
      <c r="BL2731">
        <f t="shared" si="1402"/>
        <v>1.829</v>
      </c>
      <c r="BM2731" s="43">
        <f t="shared" si="1419"/>
        <v>42415</v>
      </c>
      <c r="BN2731" s="43">
        <f t="shared" si="1403"/>
        <v>42551</v>
      </c>
      <c r="BO2731" s="45">
        <f t="shared" si="1420"/>
        <v>0.25543478260869568</v>
      </c>
      <c r="BP2731" s="45">
        <f t="shared" si="1421"/>
        <v>1.7513251935675997</v>
      </c>
      <c r="BQ2731" s="47">
        <f t="shared" si="1422"/>
        <v>101.35880207404739</v>
      </c>
      <c r="BR2731" s="47">
        <f t="shared" si="1423"/>
        <v>124.60704621491972</v>
      </c>
    </row>
    <row r="2732" spans="6:70" x14ac:dyDescent="0.25">
      <c r="F2732" s="2">
        <v>42369</v>
      </c>
      <c r="G2732">
        <v>0.38300000000000001</v>
      </c>
      <c r="H2732" s="43">
        <v>42411</v>
      </c>
      <c r="I2732">
        <v>1.4097999999999999</v>
      </c>
      <c r="L2732" s="2">
        <v>42277</v>
      </c>
      <c r="M2732" t="str">
        <v>912828XQ</v>
      </c>
      <c r="N2732">
        <v>-1.1752</v>
      </c>
      <c r="O2732">
        <v>0.43704999999999999</v>
      </c>
      <c r="P2732">
        <v>0.7873</v>
      </c>
      <c r="Q2732">
        <v>128.734375</v>
      </c>
      <c r="R2732">
        <f>VLOOKUP(M2732,工作表1!$A$3:$B$1000,2,FALSE)</f>
        <v>2</v>
      </c>
      <c r="S2732" t="str">
        <f>VLOOKUP(M2732,工作表1!$A$3:$C$1000,3,FALSE)</f>
        <v>2022/7/31</v>
      </c>
      <c r="T2732">
        <f t="shared" si="1393"/>
        <v>0.17100000000000001</v>
      </c>
      <c r="U2732">
        <f t="shared" si="1392"/>
        <v>1.829</v>
      </c>
      <c r="V2732" s="43">
        <f t="shared" si="1404"/>
        <v>42400</v>
      </c>
      <c r="W2732" s="43">
        <f t="shared" si="1394"/>
        <v>42369</v>
      </c>
      <c r="X2732" s="45">
        <f t="shared" si="1405"/>
        <v>0.33695652173913043</v>
      </c>
      <c r="Y2732" s="45">
        <f t="shared" si="1406"/>
        <v>0.83558665872543181</v>
      </c>
      <c r="Z2732" s="47">
        <f t="shared" si="1407"/>
        <v>101.73595857500015</v>
      </c>
      <c r="AA2732" s="47">
        <f t="shared" si="1408"/>
        <v>127.84292355136093</v>
      </c>
      <c r="AB2732" s="45">
        <f t="shared" si="1409"/>
        <v>1.7357</v>
      </c>
      <c r="AC2732" s="2" t="str">
        <f t="shared" si="1395"/>
        <v>TY2</v>
      </c>
      <c r="AD2732">
        <f t="shared" si="1396"/>
        <v>128.296875</v>
      </c>
      <c r="AE2732">
        <f t="shared" si="1397"/>
        <v>127.40625</v>
      </c>
      <c r="AF2732" s="49">
        <f t="shared" si="1424"/>
        <v>0.890625</v>
      </c>
      <c r="AG2732" s="3">
        <f t="shared" si="1410"/>
        <v>126.25556217912478</v>
      </c>
      <c r="AH2732">
        <f t="shared" si="1411"/>
        <v>124.60813408885544</v>
      </c>
      <c r="AI2732" s="51">
        <f t="shared" si="1412"/>
        <v>1.6474280902693437</v>
      </c>
      <c r="AJ2732" s="52">
        <f t="shared" si="1413"/>
        <v>0.75680309026934367</v>
      </c>
      <c r="AK2732" s="2">
        <v>42277</v>
      </c>
      <c r="AL2732" t="str">
        <v>912828TY</v>
      </c>
      <c r="AM2732">
        <v>-1.6829000000000001</v>
      </c>
      <c r="AN2732">
        <v>0.40500999999999998</v>
      </c>
      <c r="AO2732">
        <v>0.76739999999999997</v>
      </c>
      <c r="AP2732">
        <v>128.296875</v>
      </c>
      <c r="AQ2732">
        <f>VLOOKUP(AL2732,工作表1!$F$3:$G$1000,2,FALSE)</f>
        <v>1.625</v>
      </c>
      <c r="AR2732" t="str">
        <f>VLOOKUP(AL2732,工作表1!$F$3:$H$1000,3,FALSE)</f>
        <v>2022/11/15</v>
      </c>
      <c r="AS2732">
        <f t="shared" si="1398"/>
        <v>0.17100000000000001</v>
      </c>
      <c r="AT2732">
        <f t="shared" si="1399"/>
        <v>1.454</v>
      </c>
      <c r="AU2732" s="43">
        <f t="shared" si="1414"/>
        <v>42323</v>
      </c>
      <c r="AV2732" s="43">
        <f t="shared" si="1400"/>
        <v>42460</v>
      </c>
      <c r="AW2732" s="45">
        <f t="shared" si="1415"/>
        <v>0.61379076086956519</v>
      </c>
      <c r="AX2732" s="45">
        <f t="shared" si="1416"/>
        <v>1.4240647334723049</v>
      </c>
      <c r="AY2732" s="47">
        <f t="shared" si="1417"/>
        <v>99.058968142287753</v>
      </c>
      <c r="AZ2732" s="47">
        <f t="shared" si="1418"/>
        <v>126.25556217912478</v>
      </c>
      <c r="BA2732" s="43"/>
      <c r="BC2732" s="2">
        <v>42276</v>
      </c>
      <c r="BD2732" t="str">
        <v>912828UN</v>
      </c>
      <c r="BE2732">
        <v>-6.2218999999999998</v>
      </c>
      <c r="BF2732">
        <v>0.55761000000000005</v>
      </c>
      <c r="BG2732">
        <v>0.7873</v>
      </c>
      <c r="BH2732">
        <v>127.40625</v>
      </c>
      <c r="BI2732">
        <f>VLOOKUP(BD2732,工作表1!$K$3:$L$1000,2,FALSE)</f>
        <v>2</v>
      </c>
      <c r="BJ2732" t="str">
        <f>VLOOKUP(BD2732,工作表1!$K$3:$M$1000,3,FALSE)</f>
        <v>2023/2/15</v>
      </c>
      <c r="BK2732">
        <f t="shared" si="1401"/>
        <v>0.16800000000000001</v>
      </c>
      <c r="BL2732">
        <f t="shared" si="1402"/>
        <v>1.8320000000000001</v>
      </c>
      <c r="BM2732" s="43">
        <f t="shared" si="1419"/>
        <v>42415</v>
      </c>
      <c r="BN2732" s="43">
        <f t="shared" si="1403"/>
        <v>42551</v>
      </c>
      <c r="BO2732" s="45">
        <f t="shared" si="1420"/>
        <v>0.25</v>
      </c>
      <c r="BP2732" s="45">
        <f t="shared" si="1421"/>
        <v>1.7513698630136987</v>
      </c>
      <c r="BQ2732" s="47">
        <f t="shared" si="1422"/>
        <v>101.37386743847553</v>
      </c>
      <c r="BR2732" s="47">
        <f t="shared" si="1423"/>
        <v>124.60813408885544</v>
      </c>
    </row>
    <row r="2733" spans="6:70" x14ac:dyDescent="0.25">
      <c r="F2733" s="2">
        <v>42368</v>
      </c>
      <c r="G2733">
        <v>0.38600000000000001</v>
      </c>
      <c r="H2733" s="43">
        <v>42410</v>
      </c>
      <c r="I2733">
        <v>1.4192</v>
      </c>
      <c r="L2733" s="2">
        <v>42276</v>
      </c>
      <c r="M2733" t="str">
        <v>912828XQ</v>
      </c>
      <c r="N2733">
        <v>-2.2040999999999999</v>
      </c>
      <c r="O2733">
        <v>0.56898000000000004</v>
      </c>
      <c r="P2733">
        <v>0.7873</v>
      </c>
      <c r="Q2733">
        <v>128.8125</v>
      </c>
      <c r="R2733">
        <f>VLOOKUP(M2733,工作表1!$A$3:$B$1000,2,FALSE)</f>
        <v>2</v>
      </c>
      <c r="S2733" t="str">
        <f>VLOOKUP(M2733,工作表1!$A$3:$C$1000,3,FALSE)</f>
        <v>2022/7/31</v>
      </c>
      <c r="T2733">
        <f t="shared" si="1393"/>
        <v>0.16800000000000001</v>
      </c>
      <c r="U2733">
        <f t="shared" si="1392"/>
        <v>1.8320000000000001</v>
      </c>
      <c r="V2733" s="43">
        <f t="shared" si="1404"/>
        <v>42400</v>
      </c>
      <c r="W2733" s="43">
        <f t="shared" si="1394"/>
        <v>42369</v>
      </c>
      <c r="X2733" s="45">
        <f t="shared" si="1405"/>
        <v>0.33152173913043476</v>
      </c>
      <c r="Y2733" s="45">
        <f t="shared" si="1406"/>
        <v>0.83563132817153063</v>
      </c>
      <c r="Z2733" s="47">
        <f t="shared" si="1407"/>
        <v>101.76650686089089</v>
      </c>
      <c r="AA2733" s="47">
        <f t="shared" si="1408"/>
        <v>127.86560368762265</v>
      </c>
      <c r="AB2733" s="45">
        <f t="shared" si="1409"/>
        <v>1.75</v>
      </c>
      <c r="AC2733" s="2" t="str">
        <f t="shared" si="1395"/>
        <v>TY2</v>
      </c>
      <c r="AD2733">
        <f t="shared" si="1396"/>
        <v>128.375</v>
      </c>
      <c r="AE2733">
        <f t="shared" si="1397"/>
        <v>126.984375</v>
      </c>
      <c r="AF2733" s="49">
        <f t="shared" si="1424"/>
        <v>1.390625</v>
      </c>
      <c r="AG2733" s="3">
        <f t="shared" si="1410"/>
        <v>126.2780939161271</v>
      </c>
      <c r="AH2733">
        <f t="shared" si="1411"/>
        <v>124.21273281142985</v>
      </c>
      <c r="AI2733" s="51">
        <f t="shared" si="1412"/>
        <v>2.06536110469726</v>
      </c>
      <c r="AJ2733" s="52">
        <f t="shared" si="1413"/>
        <v>0.67473610469725998</v>
      </c>
      <c r="AK2733" s="2">
        <v>42276</v>
      </c>
      <c r="AL2733" t="str">
        <v>912828TY</v>
      </c>
      <c r="AM2733">
        <v>-2.6341999999999999</v>
      </c>
      <c r="AN2733">
        <v>0.46842</v>
      </c>
      <c r="AO2733">
        <v>0.76739999999999997</v>
      </c>
      <c r="AP2733">
        <v>128.375</v>
      </c>
      <c r="AQ2733">
        <f>VLOOKUP(AL2733,工作表1!$F$3:$G$1000,2,FALSE)</f>
        <v>1.625</v>
      </c>
      <c r="AR2733" t="str">
        <f>VLOOKUP(AL2733,工作表1!$F$3:$H$1000,3,FALSE)</f>
        <v>2022/11/15</v>
      </c>
      <c r="AS2733">
        <f t="shared" si="1398"/>
        <v>0.16800000000000001</v>
      </c>
      <c r="AT2733">
        <f t="shared" si="1399"/>
        <v>1.4570000000000001</v>
      </c>
      <c r="AU2733" s="43">
        <f t="shared" si="1414"/>
        <v>42323</v>
      </c>
      <c r="AV2733" s="43">
        <f t="shared" si="1400"/>
        <v>42460</v>
      </c>
      <c r="AW2733" s="45">
        <f t="shared" si="1415"/>
        <v>0.609375</v>
      </c>
      <c r="AX2733" s="45">
        <f t="shared" si="1416"/>
        <v>1.4241010273972603</v>
      </c>
      <c r="AY2733" s="47">
        <f t="shared" si="1417"/>
        <v>99.089709545208535</v>
      </c>
      <c r="AZ2733" s="47">
        <f t="shared" si="1418"/>
        <v>126.2780939161271</v>
      </c>
      <c r="BA2733" s="43"/>
      <c r="BC2733" s="2">
        <v>42275</v>
      </c>
      <c r="BD2733" t="str">
        <v>912828UN</v>
      </c>
      <c r="BE2733">
        <v>-5.2622</v>
      </c>
      <c r="BF2733">
        <v>0.51851000000000003</v>
      </c>
      <c r="BG2733">
        <v>0.7873</v>
      </c>
      <c r="BH2733">
        <v>126.984375</v>
      </c>
      <c r="BI2733">
        <f>VLOOKUP(BD2733,工作表1!$K$3:$L$1000,2,FALSE)</f>
        <v>2</v>
      </c>
      <c r="BJ2733" t="str">
        <f>VLOOKUP(BD2733,工作表1!$K$3:$M$1000,3,FALSE)</f>
        <v>2023/2/15</v>
      </c>
      <c r="BK2733">
        <f t="shared" si="1401"/>
        <v>0.16800000000000001</v>
      </c>
      <c r="BL2733">
        <f t="shared" si="1402"/>
        <v>1.8320000000000001</v>
      </c>
      <c r="BM2733" s="43">
        <f t="shared" si="1419"/>
        <v>42415</v>
      </c>
      <c r="BN2733" s="43">
        <f t="shared" si="1403"/>
        <v>42551</v>
      </c>
      <c r="BO2733" s="45">
        <f t="shared" si="1420"/>
        <v>0.24456521739130435</v>
      </c>
      <c r="BP2733" s="45">
        <f t="shared" si="1421"/>
        <v>1.7514145324597976</v>
      </c>
      <c r="BQ2733" s="47">
        <f t="shared" si="1422"/>
        <v>101.0745018940369</v>
      </c>
      <c r="BR2733" s="47">
        <f t="shared" si="1423"/>
        <v>124.21273281142985</v>
      </c>
    </row>
    <row r="2734" spans="6:70" x14ac:dyDescent="0.25">
      <c r="F2734" s="2">
        <v>42367</v>
      </c>
      <c r="G2734">
        <v>0.377</v>
      </c>
      <c r="H2734" s="43">
        <v>42409</v>
      </c>
      <c r="I2734">
        <v>1.4731000000000001</v>
      </c>
      <c r="L2734" s="2">
        <v>42275</v>
      </c>
      <c r="M2734" t="str">
        <v>912828XG</v>
      </c>
      <c r="N2734">
        <v>-2.0196999999999998</v>
      </c>
      <c r="O2734">
        <v>0.54247000000000001</v>
      </c>
      <c r="P2734">
        <v>0.79390000000000005</v>
      </c>
      <c r="Q2734">
        <v>128.4375</v>
      </c>
      <c r="R2734">
        <f>VLOOKUP(M2734,工作表1!$A$3:$B$1000,2,FALSE)</f>
        <v>2.125</v>
      </c>
      <c r="S2734" t="str">
        <f>VLOOKUP(M2734,工作表1!$A$3:$C$1000,3,FALSE)</f>
        <v>2022/6/30</v>
      </c>
      <c r="T2734">
        <f t="shared" si="1393"/>
        <v>0.16800000000000001</v>
      </c>
      <c r="U2734">
        <f t="shared" si="1392"/>
        <v>1.9570000000000001</v>
      </c>
      <c r="V2734" s="43">
        <f t="shared" si="1404"/>
        <v>42369</v>
      </c>
      <c r="W2734" s="43">
        <f t="shared" si="1394"/>
        <v>42369</v>
      </c>
      <c r="X2734" s="45">
        <f t="shared" si="1405"/>
        <v>0.52834699453551914</v>
      </c>
      <c r="Y2734" s="45">
        <f t="shared" si="1406"/>
        <v>1.0697853506999029</v>
      </c>
      <c r="Z2734" s="47">
        <f t="shared" si="1407"/>
        <v>102.35758583942852</v>
      </c>
      <c r="AA2734" s="47">
        <f t="shared" si="1408"/>
        <v>127.53210086978764</v>
      </c>
      <c r="AB2734" s="45">
        <f t="shared" si="1409"/>
        <v>1.7952999999999999</v>
      </c>
      <c r="AC2734" s="2" t="str">
        <f t="shared" si="1395"/>
        <v>TY2</v>
      </c>
      <c r="AD2734">
        <f t="shared" si="1396"/>
        <v>127.953125</v>
      </c>
      <c r="AE2734">
        <f t="shared" si="1397"/>
        <v>126.390625</v>
      </c>
      <c r="AF2734" s="49">
        <f t="shared" si="1424"/>
        <v>1.5625</v>
      </c>
      <c r="AG2734" s="3">
        <f t="shared" si="1410"/>
        <v>125.85228943163111</v>
      </c>
      <c r="AH2734">
        <f t="shared" si="1411"/>
        <v>123.56262080706766</v>
      </c>
      <c r="AI2734" s="51">
        <f t="shared" si="1412"/>
        <v>2.289668624563447</v>
      </c>
      <c r="AJ2734" s="52">
        <f t="shared" si="1413"/>
        <v>0.727168624563447</v>
      </c>
      <c r="AK2734" s="2">
        <v>42275</v>
      </c>
      <c r="AL2734" t="str">
        <v>912828TY</v>
      </c>
      <c r="AM2734">
        <v>-2.4043999999999999</v>
      </c>
      <c r="AN2734">
        <v>0.45382</v>
      </c>
      <c r="AO2734">
        <v>0.76739999999999997</v>
      </c>
      <c r="AP2734">
        <v>127.953125</v>
      </c>
      <c r="AQ2734">
        <f>VLOOKUP(AL2734,工作表1!$F$3:$G$1000,2,FALSE)</f>
        <v>1.625</v>
      </c>
      <c r="AR2734" t="str">
        <f>VLOOKUP(AL2734,工作表1!$F$3:$H$1000,3,FALSE)</f>
        <v>2022/11/15</v>
      </c>
      <c r="AS2734">
        <f t="shared" si="1398"/>
        <v>0.16800000000000001</v>
      </c>
      <c r="AT2734">
        <f t="shared" si="1399"/>
        <v>1.4570000000000001</v>
      </c>
      <c r="AU2734" s="43">
        <f t="shared" si="1414"/>
        <v>42323</v>
      </c>
      <c r="AV2734" s="43">
        <f t="shared" si="1400"/>
        <v>42460</v>
      </c>
      <c r="AW2734" s="45">
        <f t="shared" si="1415"/>
        <v>0.60495923913043481</v>
      </c>
      <c r="AX2734" s="45">
        <f t="shared" si="1416"/>
        <v>1.4241373213222157</v>
      </c>
      <c r="AY2734" s="47">
        <f t="shared" si="1417"/>
        <v>98.774881065084855</v>
      </c>
      <c r="AZ2734" s="47">
        <f t="shared" si="1418"/>
        <v>125.85228943163111</v>
      </c>
      <c r="BA2734" s="43"/>
      <c r="BC2734" s="2">
        <v>42272</v>
      </c>
      <c r="BD2734" t="str">
        <v>912828UN</v>
      </c>
      <c r="BE2734">
        <v>-6.4878</v>
      </c>
      <c r="BF2734">
        <v>0.56859000000000004</v>
      </c>
      <c r="BG2734">
        <v>0.7873</v>
      </c>
      <c r="BH2734">
        <v>126.390625</v>
      </c>
      <c r="BI2734">
        <f>VLOOKUP(BD2734,工作表1!$K$3:$L$1000,2,FALSE)</f>
        <v>2</v>
      </c>
      <c r="BJ2734" t="str">
        <f>VLOOKUP(BD2734,工作表1!$K$3:$M$1000,3,FALSE)</f>
        <v>2023/2/15</v>
      </c>
      <c r="BK2734">
        <f t="shared" si="1401"/>
        <v>0.16900000000000001</v>
      </c>
      <c r="BL2734">
        <f t="shared" si="1402"/>
        <v>1.831</v>
      </c>
      <c r="BM2734" s="43">
        <f t="shared" si="1419"/>
        <v>42415</v>
      </c>
      <c r="BN2734" s="43">
        <f t="shared" si="1403"/>
        <v>42551</v>
      </c>
      <c r="BO2734" s="45">
        <f t="shared" si="1420"/>
        <v>0.2391304347826087</v>
      </c>
      <c r="BP2734" s="45">
        <f t="shared" si="1421"/>
        <v>1.7514592019058963</v>
      </c>
      <c r="BQ2734" s="47">
        <f t="shared" si="1422"/>
        <v>100.57383592761443</v>
      </c>
      <c r="BR2734" s="47">
        <f t="shared" si="1423"/>
        <v>123.56262080706766</v>
      </c>
    </row>
    <row r="2735" spans="6:70" x14ac:dyDescent="0.25">
      <c r="F2735" s="2">
        <v>42366</v>
      </c>
      <c r="G2735">
        <v>0.376</v>
      </c>
      <c r="H2735" s="43">
        <v>42408</v>
      </c>
      <c r="I2735">
        <v>1.4849000000000001</v>
      </c>
      <c r="L2735" s="2">
        <v>42272</v>
      </c>
      <c r="M2735" t="str">
        <v>912828L2</v>
      </c>
      <c r="N2735">
        <v>-1.7821</v>
      </c>
      <c r="O2735">
        <v>0.51765000000000005</v>
      </c>
      <c r="P2735">
        <v>0.78069999999999995</v>
      </c>
      <c r="Q2735">
        <v>127.84375</v>
      </c>
      <c r="R2735">
        <f>VLOOKUP(M2735,工作表1!$A$3:$B$1000,2,FALSE)</f>
        <v>1.875</v>
      </c>
      <c r="S2735" t="str">
        <f>VLOOKUP(M2735,工作表1!$A$3:$C$1000,3,FALSE)</f>
        <v>2022/8/31</v>
      </c>
      <c r="T2735">
        <f t="shared" si="1393"/>
        <v>0.16900000000000001</v>
      </c>
      <c r="U2735">
        <f t="shared" si="1392"/>
        <v>1.706</v>
      </c>
      <c r="V2735" s="43">
        <f t="shared" si="1404"/>
        <v>42429</v>
      </c>
      <c r="W2735" s="43">
        <f t="shared" si="1394"/>
        <v>42369</v>
      </c>
      <c r="X2735" s="45">
        <f t="shared" si="1405"/>
        <v>0.14266304347826086</v>
      </c>
      <c r="Y2735" s="45">
        <f t="shared" si="1406"/>
        <v>0.62553975580702792</v>
      </c>
      <c r="Z2735" s="47">
        <f t="shared" si="1407"/>
        <v>100.14916527169319</v>
      </c>
      <c r="AA2735" s="47">
        <f t="shared" si="1408"/>
        <v>126.84467982915545</v>
      </c>
      <c r="AB2735" s="45">
        <f t="shared" si="1409"/>
        <v>1.8624000000000001</v>
      </c>
      <c r="AC2735" s="2" t="str">
        <f t="shared" si="1395"/>
        <v>TY2</v>
      </c>
      <c r="AD2735">
        <f t="shared" si="1396"/>
        <v>127.359375</v>
      </c>
      <c r="AE2735">
        <f t="shared" si="1397"/>
        <v>126.71875</v>
      </c>
      <c r="AF2735" s="49">
        <f t="shared" si="1424"/>
        <v>0.640625</v>
      </c>
      <c r="AG2735" s="3">
        <f t="shared" si="1410"/>
        <v>125.18417607507479</v>
      </c>
      <c r="AH2735">
        <f t="shared" si="1411"/>
        <v>123.89639010050657</v>
      </c>
      <c r="AI2735" s="51">
        <f t="shared" si="1412"/>
        <v>1.287785974568223</v>
      </c>
      <c r="AJ2735" s="52">
        <f t="shared" si="1413"/>
        <v>0.64716097456822297</v>
      </c>
      <c r="AK2735" s="2">
        <v>42272</v>
      </c>
      <c r="AL2735" t="str">
        <v>912828TY</v>
      </c>
      <c r="AM2735">
        <v>-3.9634999999999998</v>
      </c>
      <c r="AN2735">
        <v>0.55023999999999995</v>
      </c>
      <c r="AO2735">
        <v>0.76739999999999997</v>
      </c>
      <c r="AP2735">
        <v>127.359375</v>
      </c>
      <c r="AQ2735">
        <f>VLOOKUP(AL2735,工作表1!$F$3:$G$1000,2,FALSE)</f>
        <v>1.625</v>
      </c>
      <c r="AR2735" t="str">
        <f>VLOOKUP(AL2735,工作表1!$F$3:$H$1000,3,FALSE)</f>
        <v>2022/11/15</v>
      </c>
      <c r="AS2735">
        <f t="shared" si="1398"/>
        <v>0.16900000000000001</v>
      </c>
      <c r="AT2735">
        <f t="shared" si="1399"/>
        <v>1.456</v>
      </c>
      <c r="AU2735" s="43">
        <f t="shared" si="1414"/>
        <v>42323</v>
      </c>
      <c r="AV2735" s="43">
        <f t="shared" si="1400"/>
        <v>42460</v>
      </c>
      <c r="AW2735" s="45">
        <f t="shared" si="1415"/>
        <v>0.60054347826086951</v>
      </c>
      <c r="AX2735" s="45">
        <f t="shared" si="1416"/>
        <v>1.4241736152471709</v>
      </c>
      <c r="AY2735" s="47">
        <f t="shared" si="1417"/>
        <v>98.273590867653184</v>
      </c>
      <c r="AZ2735" s="47">
        <f t="shared" si="1418"/>
        <v>125.18417607507479</v>
      </c>
      <c r="BA2735" s="43"/>
      <c r="BC2735" s="2">
        <v>42271</v>
      </c>
      <c r="BD2735" t="str">
        <v>912828UN</v>
      </c>
      <c r="BE2735">
        <v>-5.673</v>
      </c>
      <c r="BF2735">
        <v>0.53236000000000006</v>
      </c>
      <c r="BG2735">
        <v>0.7873</v>
      </c>
      <c r="BH2735">
        <v>126.71875</v>
      </c>
      <c r="BI2735">
        <f>VLOOKUP(BD2735,工作表1!$K$3:$L$1000,2,FALSE)</f>
        <v>2</v>
      </c>
      <c r="BJ2735" t="str">
        <f>VLOOKUP(BD2735,工作表1!$K$3:$M$1000,3,FALSE)</f>
        <v>2023/2/15</v>
      </c>
      <c r="BK2735">
        <f t="shared" si="1401"/>
        <v>0.16650000000000001</v>
      </c>
      <c r="BL2735">
        <f t="shared" si="1402"/>
        <v>1.8334999999999999</v>
      </c>
      <c r="BM2735" s="43">
        <f t="shared" si="1419"/>
        <v>42415</v>
      </c>
      <c r="BN2735" s="43">
        <f t="shared" si="1403"/>
        <v>42551</v>
      </c>
      <c r="BO2735" s="45">
        <f t="shared" si="1420"/>
        <v>0.22282608695652173</v>
      </c>
      <c r="BP2735" s="45">
        <f t="shared" si="1421"/>
        <v>1.7515932102441929</v>
      </c>
      <c r="BQ2735" s="47">
        <f t="shared" si="1422"/>
        <v>100.87434330284115</v>
      </c>
      <c r="BR2735" s="47">
        <f t="shared" si="1423"/>
        <v>123.89639010050657</v>
      </c>
    </row>
    <row r="2736" spans="6:70" x14ac:dyDescent="0.25">
      <c r="F2736" s="2">
        <v>42362</v>
      </c>
      <c r="G2736">
        <v>0.371</v>
      </c>
      <c r="H2736" s="43">
        <v>42405</v>
      </c>
      <c r="I2736">
        <v>1.5696000000000001</v>
      </c>
      <c r="L2736" s="2">
        <v>42271</v>
      </c>
      <c r="M2736" t="str">
        <v>912828L2</v>
      </c>
      <c r="N2736">
        <v>-1.7156</v>
      </c>
      <c r="O2736">
        <v>0.50294000000000005</v>
      </c>
      <c r="P2736">
        <v>0.78069999999999995</v>
      </c>
      <c r="Q2736">
        <v>128.125</v>
      </c>
      <c r="R2736">
        <f>VLOOKUP(M2736,工作表1!$A$3:$B$1000,2,FALSE)</f>
        <v>1.875</v>
      </c>
      <c r="S2736" t="str">
        <f>VLOOKUP(M2736,工作表1!$A$3:$C$1000,3,FALSE)</f>
        <v>2022/8/31</v>
      </c>
      <c r="T2736">
        <f t="shared" si="1393"/>
        <v>0.16650000000000001</v>
      </c>
      <c r="U2736">
        <f t="shared" si="1392"/>
        <v>1.7084999999999999</v>
      </c>
      <c r="V2736" s="43">
        <f t="shared" si="1404"/>
        <v>42429</v>
      </c>
      <c r="W2736" s="43">
        <f t="shared" si="1394"/>
        <v>42369</v>
      </c>
      <c r="X2736" s="45">
        <f t="shared" si="1405"/>
        <v>0.12737771739130435</v>
      </c>
      <c r="Y2736" s="45">
        <f t="shared" si="1406"/>
        <v>0.62566538862418108</v>
      </c>
      <c r="Z2736" s="47">
        <f t="shared" si="1407"/>
        <v>100.38645599553205</v>
      </c>
      <c r="AA2736" s="47">
        <f t="shared" si="1408"/>
        <v>127.10191538983875</v>
      </c>
      <c r="AB2736" s="45">
        <f t="shared" si="1409"/>
        <v>1.8219000000000001</v>
      </c>
      <c r="AC2736" s="2" t="str">
        <f t="shared" si="1395"/>
        <v>TY2</v>
      </c>
      <c r="AD2736">
        <f t="shared" si="1396"/>
        <v>127.6875</v>
      </c>
      <c r="AE2736">
        <f t="shared" si="1397"/>
        <v>126.5625</v>
      </c>
      <c r="AF2736" s="49">
        <f t="shared" si="1424"/>
        <v>1.125</v>
      </c>
      <c r="AG2736" s="3">
        <f t="shared" si="1410"/>
        <v>125.486156596721</v>
      </c>
      <c r="AH2736">
        <f t="shared" si="1411"/>
        <v>123.72538459802279</v>
      </c>
      <c r="AI2736" s="51">
        <f t="shared" si="1412"/>
        <v>1.7607719986982175</v>
      </c>
      <c r="AJ2736" s="52">
        <f t="shared" si="1413"/>
        <v>0.63577199869821754</v>
      </c>
      <c r="AK2736" s="2">
        <v>42271</v>
      </c>
      <c r="AL2736" t="str">
        <v>912828TY</v>
      </c>
      <c r="AM2736">
        <v>-3.8517999999999999</v>
      </c>
      <c r="AN2736">
        <v>0.53890000000000005</v>
      </c>
      <c r="AO2736">
        <v>0.76739999999999997</v>
      </c>
      <c r="AP2736">
        <v>127.6875</v>
      </c>
      <c r="AQ2736">
        <f>VLOOKUP(AL2736,工作表1!$F$3:$G$1000,2,FALSE)</f>
        <v>1.625</v>
      </c>
      <c r="AR2736" t="str">
        <f>VLOOKUP(AL2736,工作表1!$F$3:$H$1000,3,FALSE)</f>
        <v>2022/11/15</v>
      </c>
      <c r="AS2736">
        <f t="shared" si="1398"/>
        <v>0.16650000000000001</v>
      </c>
      <c r="AT2736">
        <f t="shared" si="1399"/>
        <v>1.4584999999999999</v>
      </c>
      <c r="AU2736" s="43">
        <f t="shared" si="1414"/>
        <v>42323</v>
      </c>
      <c r="AV2736" s="43">
        <f t="shared" si="1400"/>
        <v>42460</v>
      </c>
      <c r="AW2736" s="45">
        <f t="shared" si="1415"/>
        <v>0.58729619565217395</v>
      </c>
      <c r="AX2736" s="45">
        <f t="shared" si="1416"/>
        <v>1.4242824970220369</v>
      </c>
      <c r="AY2736" s="47">
        <f t="shared" si="1417"/>
        <v>98.542429586022322</v>
      </c>
      <c r="AZ2736" s="47">
        <f t="shared" si="1418"/>
        <v>125.486156596721</v>
      </c>
      <c r="BA2736" s="43"/>
      <c r="BC2736" s="2">
        <v>42270</v>
      </c>
      <c r="BD2736" t="str">
        <v>912828UN</v>
      </c>
      <c r="BE2736">
        <v>-5.8929</v>
      </c>
      <c r="BF2736">
        <v>0.54063000000000005</v>
      </c>
      <c r="BG2736">
        <v>0.7873</v>
      </c>
      <c r="BH2736">
        <v>126.5625</v>
      </c>
      <c r="BI2736">
        <f>VLOOKUP(BD2736,工作表1!$K$3:$L$1000,2,FALSE)</f>
        <v>2</v>
      </c>
      <c r="BJ2736" t="str">
        <f>VLOOKUP(BD2736,工作表1!$K$3:$M$1000,3,FALSE)</f>
        <v>2023/2/15</v>
      </c>
      <c r="BK2736">
        <f t="shared" si="1401"/>
        <v>0.16950000000000001</v>
      </c>
      <c r="BL2736">
        <f t="shared" si="1402"/>
        <v>1.8305</v>
      </c>
      <c r="BM2736" s="43">
        <f t="shared" si="1419"/>
        <v>42415</v>
      </c>
      <c r="BN2736" s="43">
        <f t="shared" si="1403"/>
        <v>42551</v>
      </c>
      <c r="BO2736" s="45">
        <f t="shared" si="1420"/>
        <v>0.21739130434782608</v>
      </c>
      <c r="BP2736" s="45">
        <f t="shared" si="1421"/>
        <v>1.7516378796902918</v>
      </c>
      <c r="BQ2736" s="47">
        <f t="shared" si="1422"/>
        <v>100.74931538534754</v>
      </c>
      <c r="BR2736" s="47">
        <f t="shared" si="1423"/>
        <v>123.72538459802279</v>
      </c>
    </row>
    <row r="2737" spans="6:70" x14ac:dyDescent="0.25">
      <c r="F2737" s="2">
        <v>42361</v>
      </c>
      <c r="G2737">
        <v>0.371</v>
      </c>
      <c r="H2737" s="43">
        <v>42404</v>
      </c>
      <c r="I2737">
        <v>1.5722</v>
      </c>
      <c r="L2737" s="2">
        <v>42270</v>
      </c>
      <c r="M2737" t="str">
        <v>912828L2</v>
      </c>
      <c r="N2737">
        <v>-1.4527000000000001</v>
      </c>
      <c r="O2737">
        <v>0.47109000000000001</v>
      </c>
      <c r="P2737">
        <v>0.78069999999999995</v>
      </c>
      <c r="Q2737">
        <v>127.96875</v>
      </c>
      <c r="R2737">
        <f>VLOOKUP(M2737,工作表1!$A$3:$B$1000,2,FALSE)</f>
        <v>1.875</v>
      </c>
      <c r="S2737" t="str">
        <f>VLOOKUP(M2737,工作表1!$A$3:$C$1000,3,FALSE)</f>
        <v>2022/8/31</v>
      </c>
      <c r="T2737">
        <f t="shared" si="1393"/>
        <v>0.16950000000000001</v>
      </c>
      <c r="U2737">
        <f t="shared" si="1392"/>
        <v>1.7055</v>
      </c>
      <c r="V2737" s="43">
        <f t="shared" si="1404"/>
        <v>42429</v>
      </c>
      <c r="W2737" s="43">
        <f t="shared" si="1394"/>
        <v>42369</v>
      </c>
      <c r="X2737" s="45">
        <f t="shared" si="1405"/>
        <v>0.12228260869565218</v>
      </c>
      <c r="Y2737" s="45">
        <f t="shared" si="1406"/>
        <v>0.62570726622989881</v>
      </c>
      <c r="Z2737" s="47">
        <f t="shared" si="1407"/>
        <v>100.27724663189549</v>
      </c>
      <c r="AA2737" s="47">
        <f t="shared" si="1408"/>
        <v>126.94778352751638</v>
      </c>
      <c r="AB2737" s="45">
        <f t="shared" si="1409"/>
        <v>1.8435999999999999</v>
      </c>
      <c r="AC2737" s="2" t="str">
        <f t="shared" si="1395"/>
        <v>TY2</v>
      </c>
      <c r="AD2737">
        <f t="shared" si="1396"/>
        <v>127.53125</v>
      </c>
      <c r="AE2737">
        <f t="shared" si="1397"/>
        <v>126.703125</v>
      </c>
      <c r="AF2737" s="49">
        <f t="shared" si="1424"/>
        <v>0.828125</v>
      </c>
      <c r="AG2737" s="3">
        <f t="shared" si="1410"/>
        <v>125.30963726182581</v>
      </c>
      <c r="AH2737">
        <f t="shared" si="1411"/>
        <v>123.86177795764895</v>
      </c>
      <c r="AI2737" s="51">
        <f t="shared" si="1412"/>
        <v>1.447859304176859</v>
      </c>
      <c r="AJ2737" s="52">
        <f t="shared" si="1413"/>
        <v>0.61973430417685904</v>
      </c>
      <c r="AK2737" s="2">
        <v>42270</v>
      </c>
      <c r="AL2737" t="str">
        <v>912828TY</v>
      </c>
      <c r="AM2737">
        <v>-4.1357999999999997</v>
      </c>
      <c r="AN2737">
        <v>0.55513999999999997</v>
      </c>
      <c r="AO2737">
        <v>0.76739999999999997</v>
      </c>
      <c r="AP2737">
        <v>127.53125</v>
      </c>
      <c r="AQ2737">
        <f>VLOOKUP(AL2737,工作表1!$F$3:$G$1000,2,FALSE)</f>
        <v>1.625</v>
      </c>
      <c r="AR2737" t="str">
        <f>VLOOKUP(AL2737,工作表1!$F$3:$H$1000,3,FALSE)</f>
        <v>2022/11/15</v>
      </c>
      <c r="AS2737">
        <f t="shared" si="1398"/>
        <v>0.16950000000000001</v>
      </c>
      <c r="AT2737">
        <f t="shared" si="1399"/>
        <v>1.4555</v>
      </c>
      <c r="AU2737" s="43">
        <f t="shared" si="1414"/>
        <v>42323</v>
      </c>
      <c r="AV2737" s="43">
        <f t="shared" si="1400"/>
        <v>42460</v>
      </c>
      <c r="AW2737" s="45">
        <f t="shared" si="1415"/>
        <v>0.58288043478260865</v>
      </c>
      <c r="AX2737" s="45">
        <f t="shared" si="1416"/>
        <v>1.4243187909469923</v>
      </c>
      <c r="AY2737" s="47">
        <f t="shared" si="1417"/>
        <v>98.417331696368962</v>
      </c>
      <c r="AZ2737" s="47">
        <f t="shared" si="1418"/>
        <v>125.30963726182581</v>
      </c>
      <c r="BA2737" s="43"/>
      <c r="BC2737" s="2">
        <v>42269</v>
      </c>
      <c r="BD2737" t="str">
        <v>912828UN</v>
      </c>
      <c r="BE2737">
        <v>-5.5731999999999999</v>
      </c>
      <c r="BF2737">
        <v>0.52678999999999998</v>
      </c>
      <c r="BG2737">
        <v>0.7873</v>
      </c>
      <c r="BH2737">
        <v>126.703125</v>
      </c>
      <c r="BI2737">
        <f>VLOOKUP(BD2737,工作表1!$K$3:$L$1000,2,FALSE)</f>
        <v>2</v>
      </c>
      <c r="BJ2737" t="str">
        <f>VLOOKUP(BD2737,工作表1!$K$3:$M$1000,3,FALSE)</f>
        <v>2023/2/15</v>
      </c>
      <c r="BK2737">
        <f t="shared" si="1401"/>
        <v>0.16200000000000001</v>
      </c>
      <c r="BL2737">
        <f t="shared" si="1402"/>
        <v>1.8380000000000001</v>
      </c>
      <c r="BM2737" s="43">
        <f t="shared" si="1419"/>
        <v>42415</v>
      </c>
      <c r="BN2737" s="43">
        <f t="shared" si="1403"/>
        <v>42551</v>
      </c>
      <c r="BO2737" s="45">
        <f t="shared" si="1420"/>
        <v>0.21195652173913043</v>
      </c>
      <c r="BP2737" s="45">
        <f t="shared" si="1421"/>
        <v>1.7516825491363905</v>
      </c>
      <c r="BQ2737" s="47">
        <f t="shared" si="1422"/>
        <v>100.87448175865975</v>
      </c>
      <c r="BR2737" s="47">
        <f t="shared" si="1423"/>
        <v>123.86177795764895</v>
      </c>
    </row>
    <row r="2738" spans="6:70" x14ac:dyDescent="0.25">
      <c r="F2738" s="2">
        <v>42360</v>
      </c>
      <c r="G2738">
        <v>0.36599999999999999</v>
      </c>
      <c r="H2738" s="43">
        <v>42403</v>
      </c>
      <c r="I2738">
        <v>1.6242000000000001</v>
      </c>
      <c r="L2738" s="2">
        <v>42269</v>
      </c>
      <c r="M2738" t="str">
        <v>912828XG</v>
      </c>
      <c r="N2738">
        <v>-2.1322999999999999</v>
      </c>
      <c r="O2738">
        <v>0.54113</v>
      </c>
      <c r="P2738">
        <v>0.79390000000000005</v>
      </c>
      <c r="Q2738">
        <v>128.109375</v>
      </c>
      <c r="R2738">
        <f>VLOOKUP(M2738,工作表1!$A$3:$B$1000,2,FALSE)</f>
        <v>2.125</v>
      </c>
      <c r="S2738" t="str">
        <f>VLOOKUP(M2738,工作表1!$A$3:$C$1000,3,FALSE)</f>
        <v>2022/6/30</v>
      </c>
      <c r="T2738">
        <f t="shared" si="1393"/>
        <v>0.16200000000000001</v>
      </c>
      <c r="U2738">
        <f t="shared" si="1392"/>
        <v>1.9630000000000001</v>
      </c>
      <c r="V2738" s="43">
        <f t="shared" si="1404"/>
        <v>42369</v>
      </c>
      <c r="W2738" s="43">
        <f t="shared" si="1394"/>
        <v>42369</v>
      </c>
      <c r="X2738" s="45">
        <f t="shared" si="1405"/>
        <v>0.49351092896174864</v>
      </c>
      <c r="Y2738" s="45">
        <f t="shared" si="1406"/>
        <v>1.0698807919754474</v>
      </c>
      <c r="Z2738" s="47">
        <f t="shared" si="1407"/>
        <v>102.12660786126436</v>
      </c>
      <c r="AA2738" s="47">
        <f t="shared" si="1408"/>
        <v>127.14888980310998</v>
      </c>
      <c r="AB2738" s="45">
        <f t="shared" si="1409"/>
        <v>1.8220000000000001</v>
      </c>
      <c r="AC2738" s="2" t="str">
        <f t="shared" si="1395"/>
        <v>TY2</v>
      </c>
      <c r="AD2738">
        <f t="shared" si="1396"/>
        <v>127.671875</v>
      </c>
      <c r="AE2738">
        <f t="shared" si="1397"/>
        <v>126.90625</v>
      </c>
      <c r="AF2738" s="49">
        <f t="shared" si="1424"/>
        <v>0.765625</v>
      </c>
      <c r="AG2738" s="3">
        <f t="shared" si="1410"/>
        <v>125.41078325021888</v>
      </c>
      <c r="AH2738">
        <f t="shared" si="1411"/>
        <v>123.59333318881808</v>
      </c>
      <c r="AI2738" s="51">
        <f t="shared" si="1412"/>
        <v>1.8174500614008053</v>
      </c>
      <c r="AJ2738" s="52">
        <f t="shared" si="1413"/>
        <v>1.0518250614008053</v>
      </c>
      <c r="AK2738" s="2">
        <v>42269</v>
      </c>
      <c r="AL2738" t="str">
        <v>912828TY</v>
      </c>
      <c r="AM2738">
        <v>-4.6989999999999998</v>
      </c>
      <c r="AN2738">
        <v>0.58743999999999996</v>
      </c>
      <c r="AO2738">
        <v>0.76739999999999997</v>
      </c>
      <c r="AP2738">
        <v>127.671875</v>
      </c>
      <c r="AQ2738">
        <f>VLOOKUP(AL2738,工作表1!$F$3:$G$1000,2,FALSE)</f>
        <v>1.625</v>
      </c>
      <c r="AR2738" t="str">
        <f>VLOOKUP(AL2738,工作表1!$F$3:$H$1000,3,FALSE)</f>
        <v>2022/11/15</v>
      </c>
      <c r="AS2738">
        <f t="shared" si="1398"/>
        <v>0.16200000000000001</v>
      </c>
      <c r="AT2738">
        <f t="shared" si="1399"/>
        <v>1.4630000000000001</v>
      </c>
      <c r="AU2738" s="43">
        <f t="shared" si="1414"/>
        <v>42323</v>
      </c>
      <c r="AV2738" s="43">
        <f t="shared" si="1400"/>
        <v>42460</v>
      </c>
      <c r="AW2738" s="45">
        <f t="shared" si="1415"/>
        <v>0.57846467391304357</v>
      </c>
      <c r="AX2738" s="45">
        <f t="shared" si="1416"/>
        <v>1.4243550848719475</v>
      </c>
      <c r="AY2738" s="47">
        <f t="shared" si="1417"/>
        <v>98.510839175807007</v>
      </c>
      <c r="AZ2738" s="47">
        <f t="shared" si="1418"/>
        <v>125.41078325021888</v>
      </c>
      <c r="BA2738" s="43"/>
      <c r="BC2738" s="2">
        <v>42268</v>
      </c>
      <c r="BD2738" t="str">
        <v>912828TY</v>
      </c>
      <c r="BE2738">
        <v>-4.0415000000000001</v>
      </c>
      <c r="BF2738">
        <v>0.54803999999999997</v>
      </c>
      <c r="BG2738">
        <v>0.76739999999999997</v>
      </c>
      <c r="BH2738">
        <v>126.90625</v>
      </c>
      <c r="BI2738">
        <f>VLOOKUP(BD2738,工作表1!$K$3:$L$1000,2,FALSE)</f>
        <v>1.625</v>
      </c>
      <c r="BJ2738" t="str">
        <f>VLOOKUP(BD2738,工作表1!$K$3:$M$1000,3,FALSE)</f>
        <v>2022/11/15</v>
      </c>
      <c r="BK2738">
        <f t="shared" si="1401"/>
        <v>0.16500000000000001</v>
      </c>
      <c r="BL2738">
        <f t="shared" si="1402"/>
        <v>1.46</v>
      </c>
      <c r="BM2738" s="43">
        <f t="shared" si="1419"/>
        <v>42323</v>
      </c>
      <c r="BN2738" s="43">
        <f t="shared" si="1403"/>
        <v>42551</v>
      </c>
      <c r="BO2738" s="45">
        <f t="shared" si="1420"/>
        <v>0.57404891304347827</v>
      </c>
      <c r="BP2738" s="45">
        <f t="shared" si="1421"/>
        <v>1.8295283650982728</v>
      </c>
      <c r="BQ2738" s="47">
        <f t="shared" si="1422"/>
        <v>98.213228409646931</v>
      </c>
      <c r="BR2738" s="47">
        <f t="shared" si="1423"/>
        <v>123.59333318881808</v>
      </c>
    </row>
    <row r="2739" spans="6:70" x14ac:dyDescent="0.25">
      <c r="F2739" s="2">
        <v>42359</v>
      </c>
      <c r="G2739">
        <v>0.36199999999999999</v>
      </c>
      <c r="H2739" s="43">
        <v>42402</v>
      </c>
      <c r="I2739">
        <v>1.5983000000000001</v>
      </c>
      <c r="L2739" s="2">
        <v>42268</v>
      </c>
      <c r="M2739" t="str">
        <v>912828XD</v>
      </c>
      <c r="N2739">
        <v>-0.70399999999999996</v>
      </c>
      <c r="O2739">
        <v>1.17388</v>
      </c>
      <c r="P2739">
        <v>0.78069999999999995</v>
      </c>
      <c r="Q2739">
        <v>128.03125</v>
      </c>
      <c r="R2739">
        <f>VLOOKUP(M2739,工作表1!$A$3:$B$1000,2,FALSE)</f>
        <v>1.875</v>
      </c>
      <c r="S2739" t="str">
        <f>VLOOKUP(M2739,工作表1!$A$3:$C$1000,3,FALSE)</f>
        <v>2022/5/31</v>
      </c>
      <c r="T2739">
        <f t="shared" si="1393"/>
        <v>0.16500000000000001</v>
      </c>
      <c r="U2739">
        <f t="shared" si="1392"/>
        <v>1.71</v>
      </c>
      <c r="V2739" s="43">
        <f t="shared" si="1404"/>
        <v>42338</v>
      </c>
      <c r="W2739" s="43">
        <f t="shared" si="1394"/>
        <v>42369</v>
      </c>
      <c r="X2739" s="45">
        <f t="shared" si="1405"/>
        <v>0.58401639344262302</v>
      </c>
      <c r="Y2739" s="45">
        <f t="shared" si="1406"/>
        <v>1.0977150235796094</v>
      </c>
      <c r="Z2739" s="47">
        <f t="shared" si="1407"/>
        <v>100.12616623859358</v>
      </c>
      <c r="AA2739" s="47">
        <f t="shared" si="1408"/>
        <v>126.72210167465913</v>
      </c>
      <c r="AB2739" s="45">
        <f t="shared" si="1409"/>
        <v>1.8967000000000001</v>
      </c>
      <c r="AC2739" s="2" t="str">
        <f t="shared" si="1395"/>
        <v>TY2</v>
      </c>
      <c r="AD2739">
        <f t="shared" si="1396"/>
        <v>127.375</v>
      </c>
      <c r="AE2739">
        <f t="shared" si="1397"/>
        <v>127.46875</v>
      </c>
      <c r="AF2739" s="49">
        <f t="shared" si="1424"/>
        <v>-9.375E-2</v>
      </c>
      <c r="AG2739" s="3">
        <f t="shared" si="1410"/>
        <v>125.56235284248476</v>
      </c>
      <c r="AH2739">
        <f t="shared" si="1411"/>
        <v>124.20707969244313</v>
      </c>
      <c r="AI2739" s="51">
        <f t="shared" si="1412"/>
        <v>1.3552731500416257</v>
      </c>
      <c r="AJ2739" s="52">
        <f t="shared" si="1413"/>
        <v>1.4490231500416257</v>
      </c>
      <c r="AK2739" s="2">
        <v>42268</v>
      </c>
      <c r="AL2739" t="str">
        <v>912828XG</v>
      </c>
      <c r="AM2739">
        <v>-1.6479999999999999</v>
      </c>
      <c r="AN2739">
        <v>0.48668</v>
      </c>
      <c r="AO2739">
        <v>0.79390000000000005</v>
      </c>
      <c r="AP2739">
        <v>127.375</v>
      </c>
      <c r="AQ2739">
        <f>VLOOKUP(AL2739,工作表1!$F$3:$G$1000,2,FALSE)</f>
        <v>2.125</v>
      </c>
      <c r="AR2739" t="str">
        <f>VLOOKUP(AL2739,工作表1!$F$3:$H$1000,3,FALSE)</f>
        <v>2022/6/30</v>
      </c>
      <c r="AS2739">
        <f t="shared" si="1398"/>
        <v>0.16500000000000001</v>
      </c>
      <c r="AT2739">
        <f t="shared" si="1399"/>
        <v>1.96</v>
      </c>
      <c r="AU2739" s="43">
        <f t="shared" si="1414"/>
        <v>42369</v>
      </c>
      <c r="AV2739" s="43">
        <f t="shared" si="1400"/>
        <v>42460</v>
      </c>
      <c r="AW2739" s="45">
        <f t="shared" si="1415"/>
        <v>0.48770491803278687</v>
      </c>
      <c r="AX2739" s="45">
        <f t="shared" si="1416"/>
        <v>1.5996912194026498</v>
      </c>
      <c r="AY2739" s="47">
        <f t="shared" si="1417"/>
        <v>101.96491491251624</v>
      </c>
      <c r="AZ2739" s="47">
        <f t="shared" si="1418"/>
        <v>125.56235284248476</v>
      </c>
      <c r="BA2739" s="43"/>
      <c r="BC2739" s="2">
        <v>42265</v>
      </c>
      <c r="BD2739" t="str">
        <v>912828TY</v>
      </c>
      <c r="BE2739">
        <v>-2.9451000000000001</v>
      </c>
      <c r="BF2739">
        <v>0.48035</v>
      </c>
      <c r="BG2739">
        <v>0.76739999999999997</v>
      </c>
      <c r="BH2739">
        <v>127.46875</v>
      </c>
      <c r="BI2739">
        <f>VLOOKUP(BD2739,工作表1!$K$3:$L$1000,2,FALSE)</f>
        <v>1.625</v>
      </c>
      <c r="BJ2739" t="str">
        <f>VLOOKUP(BD2739,工作表1!$K$3:$M$1000,3,FALSE)</f>
        <v>2022/11/15</v>
      </c>
      <c r="BK2739">
        <f t="shared" si="1401"/>
        <v>0.161</v>
      </c>
      <c r="BL2739">
        <f t="shared" si="1402"/>
        <v>1.464</v>
      </c>
      <c r="BM2739" s="43">
        <f t="shared" si="1419"/>
        <v>42323</v>
      </c>
      <c r="BN2739" s="43">
        <f t="shared" si="1403"/>
        <v>42551</v>
      </c>
      <c r="BO2739" s="45">
        <f t="shared" si="1420"/>
        <v>0.56963315217391308</v>
      </c>
      <c r="BP2739" s="45">
        <f t="shared" si="1421"/>
        <v>1.8295646590232282</v>
      </c>
      <c r="BQ2739" s="47">
        <f t="shared" si="1422"/>
        <v>98.699304135585109</v>
      </c>
      <c r="BR2739" s="47">
        <f t="shared" si="1423"/>
        <v>124.20707969244313</v>
      </c>
    </row>
    <row r="2740" spans="6:70" x14ac:dyDescent="0.25">
      <c r="F2740" s="2">
        <v>42356</v>
      </c>
      <c r="G2740">
        <v>0.36599999999999999</v>
      </c>
      <c r="H2740" s="43">
        <v>42401</v>
      </c>
      <c r="I2740">
        <v>1.7072000000000001</v>
      </c>
      <c r="L2740" s="2">
        <v>42265</v>
      </c>
      <c r="M2740" t="str">
        <v>912828XD</v>
      </c>
      <c r="N2740">
        <v>-1.1000000000000001E-3</v>
      </c>
      <c r="O2740">
        <v>0.2049</v>
      </c>
      <c r="P2740">
        <v>0.78069999999999995</v>
      </c>
      <c r="Q2740">
        <v>128.578125</v>
      </c>
      <c r="R2740">
        <f>VLOOKUP(M2740,工作表1!$A$3:$B$1000,2,FALSE)</f>
        <v>1.875</v>
      </c>
      <c r="S2740" t="str">
        <f>VLOOKUP(M2740,工作表1!$A$3:$C$1000,3,FALSE)</f>
        <v>2022/5/31</v>
      </c>
      <c r="T2740">
        <f t="shared" si="1393"/>
        <v>0.161</v>
      </c>
      <c r="U2740">
        <f t="shared" si="1392"/>
        <v>1.714</v>
      </c>
      <c r="V2740" s="43">
        <f t="shared" si="1404"/>
        <v>42338</v>
      </c>
      <c r="W2740" s="43">
        <f t="shared" si="1394"/>
        <v>42369</v>
      </c>
      <c r="X2740" s="45">
        <f t="shared" si="1405"/>
        <v>0.57889344262295084</v>
      </c>
      <c r="Y2740" s="45">
        <f t="shared" si="1406"/>
        <v>1.0977290590613069</v>
      </c>
      <c r="Z2740" s="47">
        <f t="shared" si="1407"/>
        <v>100.83916783506727</v>
      </c>
      <c r="AA2740" s="47">
        <f t="shared" si="1408"/>
        <v>127.61865241071598</v>
      </c>
      <c r="AB2740" s="45">
        <f t="shared" si="1409"/>
        <v>1.8364</v>
      </c>
      <c r="AC2740" s="2" t="str">
        <f t="shared" si="1395"/>
        <v>TY2</v>
      </c>
      <c r="AD2740">
        <f t="shared" si="1396"/>
        <v>127.96875</v>
      </c>
      <c r="AE2740">
        <f t="shared" si="1397"/>
        <v>126.796875</v>
      </c>
      <c r="AF2740" s="49">
        <f t="shared" si="1424"/>
        <v>1.171875</v>
      </c>
      <c r="AG2740" s="3">
        <f t="shared" si="1410"/>
        <v>125.97165775645016</v>
      </c>
      <c r="AH2740">
        <f t="shared" si="1411"/>
        <v>123.43169925791922</v>
      </c>
      <c r="AI2740" s="51">
        <f t="shared" si="1412"/>
        <v>2.539958498530936</v>
      </c>
      <c r="AJ2740" s="52">
        <f t="shared" si="1413"/>
        <v>1.368083498530936</v>
      </c>
      <c r="AK2740" s="2">
        <v>42265</v>
      </c>
      <c r="AL2740" t="str">
        <v>912828L2</v>
      </c>
      <c r="AM2740">
        <v>-1.3654999999999999</v>
      </c>
      <c r="AN2740">
        <v>0.45649000000000001</v>
      </c>
      <c r="AO2740">
        <v>0.78069999999999995</v>
      </c>
      <c r="AP2740">
        <v>127.96875</v>
      </c>
      <c r="AQ2740">
        <f>VLOOKUP(AL2740,工作表1!$F$3:$G$1000,2,FALSE)</f>
        <v>1.875</v>
      </c>
      <c r="AR2740" t="str">
        <f>VLOOKUP(AL2740,工作表1!$F$3:$H$1000,3,FALSE)</f>
        <v>2022/8/31</v>
      </c>
      <c r="AS2740">
        <f t="shared" si="1398"/>
        <v>0.161</v>
      </c>
      <c r="AT2740">
        <f t="shared" si="1399"/>
        <v>1.714</v>
      </c>
      <c r="AU2740" s="43">
        <f t="shared" si="1414"/>
        <v>42429</v>
      </c>
      <c r="AV2740" s="43">
        <f t="shared" si="1400"/>
        <v>42460</v>
      </c>
      <c r="AW2740" s="45">
        <f t="shared" si="1415"/>
        <v>0.10699728260869565</v>
      </c>
      <c r="AX2740" s="45">
        <f t="shared" si="1416"/>
        <v>1.0932986524717092</v>
      </c>
      <c r="AY2740" s="47">
        <f t="shared" si="1417"/>
        <v>100.64111174927342</v>
      </c>
      <c r="AZ2740" s="47">
        <f t="shared" si="1418"/>
        <v>125.97165775645016</v>
      </c>
      <c r="BA2740" s="43"/>
      <c r="BC2740" s="2">
        <v>42264</v>
      </c>
      <c r="BD2740" t="str">
        <v>912828TY</v>
      </c>
      <c r="BE2740">
        <v>-2.7924000000000002</v>
      </c>
      <c r="BF2740">
        <v>0.55962000000000001</v>
      </c>
      <c r="BG2740">
        <v>0.76739999999999997</v>
      </c>
      <c r="BH2740">
        <v>126.796875</v>
      </c>
      <c r="BI2740">
        <f>VLOOKUP(BD2740,工作表1!$K$3:$L$1000,2,FALSE)</f>
        <v>1.625</v>
      </c>
      <c r="BJ2740" t="str">
        <f>VLOOKUP(BD2740,工作表1!$K$3:$M$1000,3,FALSE)</f>
        <v>2022/11/15</v>
      </c>
      <c r="BK2740">
        <f t="shared" si="1401"/>
        <v>0.16700000000000001</v>
      </c>
      <c r="BL2740">
        <f t="shared" si="1402"/>
        <v>1.458</v>
      </c>
      <c r="BM2740" s="43">
        <f t="shared" si="1419"/>
        <v>42323</v>
      </c>
      <c r="BN2740" s="43">
        <f t="shared" si="1403"/>
        <v>42551</v>
      </c>
      <c r="BO2740" s="45">
        <f t="shared" si="1420"/>
        <v>0.55638586956521741</v>
      </c>
      <c r="BP2740" s="45">
        <f t="shared" si="1421"/>
        <v>1.829673540798094</v>
      </c>
      <c r="BQ2740" s="47">
        <f t="shared" si="1422"/>
        <v>98.135370500633741</v>
      </c>
      <c r="BR2740" s="47">
        <f t="shared" si="1423"/>
        <v>123.43169925791922</v>
      </c>
    </row>
    <row r="2741" spans="6:70" x14ac:dyDescent="0.25">
      <c r="F2741" s="2">
        <v>42355</v>
      </c>
      <c r="G2741">
        <v>0.36099999999999999</v>
      </c>
      <c r="H2741" s="43">
        <v>42398</v>
      </c>
      <c r="I2741">
        <v>1.6669</v>
      </c>
      <c r="L2741" s="2">
        <v>42264</v>
      </c>
      <c r="M2741" t="str">
        <v>912828XD</v>
      </c>
      <c r="N2741">
        <v>1.3488</v>
      </c>
      <c r="O2741">
        <v>-0.94964999999999999</v>
      </c>
      <c r="P2741">
        <v>0.78069999999999995</v>
      </c>
      <c r="Q2741">
        <v>127.890625</v>
      </c>
      <c r="R2741">
        <f>VLOOKUP(M2741,工作表1!$A$3:$B$1000,2,FALSE)</f>
        <v>1.875</v>
      </c>
      <c r="S2741" t="str">
        <f>VLOOKUP(M2741,工作表1!$A$3:$C$1000,3,FALSE)</f>
        <v>2022/5/31</v>
      </c>
      <c r="T2741">
        <f t="shared" si="1393"/>
        <v>0.16700000000000001</v>
      </c>
      <c r="U2741">
        <f t="shared" si="1392"/>
        <v>1.708</v>
      </c>
      <c r="V2741" s="43">
        <f t="shared" si="1404"/>
        <v>42338</v>
      </c>
      <c r="W2741" s="43">
        <f t="shared" si="1394"/>
        <v>42369</v>
      </c>
      <c r="X2741" s="45">
        <f t="shared" si="1405"/>
        <v>0.56352459016393441</v>
      </c>
      <c r="Y2741" s="45">
        <f t="shared" si="1406"/>
        <v>1.0977711655064002</v>
      </c>
      <c r="Z2741" s="47">
        <f t="shared" si="1407"/>
        <v>100.66150208890058</v>
      </c>
      <c r="AA2741" s="47">
        <f t="shared" si="1408"/>
        <v>127.34736716670125</v>
      </c>
      <c r="AB2741" s="45">
        <f t="shared" si="1409"/>
        <v>1.8846000000000001</v>
      </c>
      <c r="AC2741" s="2" t="str">
        <f t="shared" si="1395"/>
        <v>TY2</v>
      </c>
      <c r="AD2741">
        <f t="shared" si="1396"/>
        <v>127.296875</v>
      </c>
      <c r="AE2741">
        <f t="shared" si="1397"/>
        <v>126.015625</v>
      </c>
      <c r="AF2741" s="49">
        <f t="shared" si="1424"/>
        <v>1.28125</v>
      </c>
      <c r="AG2741" s="3">
        <f t="shared" si="1410"/>
        <v>125.44543719230448</v>
      </c>
      <c r="AH2741">
        <f t="shared" si="1411"/>
        <v>122.61903744258308</v>
      </c>
      <c r="AI2741" s="51">
        <f t="shared" si="1412"/>
        <v>2.8263997497214035</v>
      </c>
      <c r="AJ2741" s="52">
        <f t="shared" si="1413"/>
        <v>1.5451497497214035</v>
      </c>
      <c r="AK2741" s="2">
        <v>42264</v>
      </c>
      <c r="AL2741" t="str">
        <v>912828XG</v>
      </c>
      <c r="AM2741">
        <v>-0.94530000000000003</v>
      </c>
      <c r="AN2741">
        <v>0.49526999999999999</v>
      </c>
      <c r="AO2741">
        <v>0.79390000000000005</v>
      </c>
      <c r="AP2741">
        <v>127.296875</v>
      </c>
      <c r="AQ2741">
        <f>VLOOKUP(AL2741,工作表1!$F$3:$G$1000,2,FALSE)</f>
        <v>2.125</v>
      </c>
      <c r="AR2741" t="str">
        <f>VLOOKUP(AL2741,工作表1!$F$3:$H$1000,3,FALSE)</f>
        <v>2022/6/30</v>
      </c>
      <c r="AS2741">
        <f t="shared" si="1398"/>
        <v>0.16700000000000001</v>
      </c>
      <c r="AT2741">
        <f t="shared" si="1399"/>
        <v>1.958</v>
      </c>
      <c r="AU2741" s="43">
        <f t="shared" si="1414"/>
        <v>42369</v>
      </c>
      <c r="AV2741" s="43">
        <f t="shared" si="1400"/>
        <v>42460</v>
      </c>
      <c r="AW2741" s="45">
        <f t="shared" si="1415"/>
        <v>0.46448087431693985</v>
      </c>
      <c r="AX2741" s="45">
        <f t="shared" si="1416"/>
        <v>1.5997548469196796</v>
      </c>
      <c r="AY2741" s="47">
        <f t="shared" si="1417"/>
        <v>101.91878110295227</v>
      </c>
      <c r="AZ2741" s="47">
        <f t="shared" si="1418"/>
        <v>125.44543719230448</v>
      </c>
      <c r="BA2741" s="43"/>
      <c r="BC2741" s="2">
        <v>42263</v>
      </c>
      <c r="BD2741" t="str">
        <v>912828TY</v>
      </c>
      <c r="BE2741">
        <v>-4.5125999999999999</v>
      </c>
      <c r="BF2741">
        <v>0.64641999999999999</v>
      </c>
      <c r="BG2741">
        <v>0.76739999999999997</v>
      </c>
      <c r="BH2741">
        <v>126.015625</v>
      </c>
      <c r="BI2741">
        <f>VLOOKUP(BD2741,工作表1!$K$3:$L$1000,2,FALSE)</f>
        <v>1.625</v>
      </c>
      <c r="BJ2741" t="str">
        <f>VLOOKUP(BD2741,工作表1!$K$3:$M$1000,3,FALSE)</f>
        <v>2022/11/15</v>
      </c>
      <c r="BK2741">
        <f t="shared" si="1401"/>
        <v>0.23</v>
      </c>
      <c r="BL2741">
        <f t="shared" si="1402"/>
        <v>1.395</v>
      </c>
      <c r="BM2741" s="43">
        <f t="shared" si="1419"/>
        <v>42323</v>
      </c>
      <c r="BN2741" s="43">
        <f t="shared" si="1403"/>
        <v>42551</v>
      </c>
      <c r="BO2741" s="45">
        <f t="shared" si="1420"/>
        <v>0.55197010869565222</v>
      </c>
      <c r="BP2741" s="45">
        <f t="shared" si="1421"/>
        <v>1.8297098347230496</v>
      </c>
      <c r="BQ2741" s="47">
        <f t="shared" si="1422"/>
        <v>97.473445482601107</v>
      </c>
      <c r="BR2741" s="47">
        <f t="shared" si="1423"/>
        <v>122.61903744258308</v>
      </c>
    </row>
    <row r="2742" spans="6:70" x14ac:dyDescent="0.25">
      <c r="F2742" s="2">
        <v>42354</v>
      </c>
      <c r="G2742">
        <v>0.34799999999999998</v>
      </c>
      <c r="H2742" s="43">
        <v>42397</v>
      </c>
      <c r="I2742">
        <v>1.7209000000000001</v>
      </c>
      <c r="L2742" s="2">
        <v>42263</v>
      </c>
      <c r="M2742" t="str">
        <v>912828XD</v>
      </c>
      <c r="N2742">
        <v>0.68400000000000005</v>
      </c>
      <c r="O2742">
        <v>-0.32199</v>
      </c>
      <c r="P2742">
        <v>0.78069999999999995</v>
      </c>
      <c r="Q2742">
        <v>127.109375</v>
      </c>
      <c r="R2742">
        <f>VLOOKUP(M2742,工作表1!$A$3:$B$1000,2,FALSE)</f>
        <v>1.875</v>
      </c>
      <c r="S2742" t="str">
        <f>VLOOKUP(M2742,工作表1!$A$3:$C$1000,3,FALSE)</f>
        <v>2022/5/31</v>
      </c>
      <c r="T2742">
        <f t="shared" si="1393"/>
        <v>0.23</v>
      </c>
      <c r="U2742">
        <f t="shared" si="1392"/>
        <v>1.645</v>
      </c>
      <c r="V2742" s="43">
        <f t="shared" si="1404"/>
        <v>42338</v>
      </c>
      <c r="W2742" s="43">
        <f t="shared" si="1394"/>
        <v>42369</v>
      </c>
      <c r="X2742" s="45">
        <f t="shared" si="1405"/>
        <v>0.55840163934426235</v>
      </c>
      <c r="Y2742" s="45">
        <f t="shared" si="1406"/>
        <v>1.097785200988098</v>
      </c>
      <c r="Z2742" s="47">
        <f t="shared" si="1407"/>
        <v>99.869784993145942</v>
      </c>
      <c r="AA2742" s="47">
        <f t="shared" si="1408"/>
        <v>126.34150223162892</v>
      </c>
      <c r="AB2742" s="45">
        <f t="shared" si="1409"/>
        <v>2.0007000000000001</v>
      </c>
      <c r="AC2742" s="2" t="str">
        <f t="shared" si="1395"/>
        <v>TY2</v>
      </c>
      <c r="AD2742">
        <f t="shared" si="1396"/>
        <v>126.515625</v>
      </c>
      <c r="AE2742">
        <f t="shared" si="1397"/>
        <v>126.203125</v>
      </c>
      <c r="AF2742" s="49">
        <f t="shared" si="1424"/>
        <v>0.3125</v>
      </c>
      <c r="AG2742" s="3">
        <f t="shared" si="1410"/>
        <v>124.47595697782549</v>
      </c>
      <c r="AH2742">
        <f t="shared" si="1411"/>
        <v>122.77702800480822</v>
      </c>
      <c r="AI2742" s="51">
        <f t="shared" si="1412"/>
        <v>1.6989289730172743</v>
      </c>
      <c r="AJ2742" s="52">
        <f t="shared" si="1413"/>
        <v>1.3864289730172743</v>
      </c>
      <c r="AK2742" s="2">
        <v>42263</v>
      </c>
      <c r="AL2742" t="str">
        <v>912828L2</v>
      </c>
      <c r="AM2742">
        <v>-1.4518</v>
      </c>
      <c r="AN2742">
        <v>0.53673000000000004</v>
      </c>
      <c r="AO2742">
        <v>0.78069999999999995</v>
      </c>
      <c r="AP2742">
        <v>126.515625</v>
      </c>
      <c r="AQ2742">
        <f>VLOOKUP(AL2742,工作表1!$F$3:$G$1000,2,FALSE)</f>
        <v>1.875</v>
      </c>
      <c r="AR2742" t="str">
        <f>VLOOKUP(AL2742,工作表1!$F$3:$H$1000,3,FALSE)</f>
        <v>2022/8/31</v>
      </c>
      <c r="AS2742">
        <f t="shared" si="1398"/>
        <v>0.23</v>
      </c>
      <c r="AT2742">
        <f t="shared" si="1399"/>
        <v>1.645</v>
      </c>
      <c r="AU2742" s="43">
        <f t="shared" si="1414"/>
        <v>42429</v>
      </c>
      <c r="AV2742" s="43">
        <f t="shared" si="1400"/>
        <v>42460</v>
      </c>
      <c r="AW2742" s="45">
        <f t="shared" si="1415"/>
        <v>8.6616847826086946E-2</v>
      </c>
      <c r="AX2742" s="45">
        <f t="shared" si="1416"/>
        <v>1.0934661628945801</v>
      </c>
      <c r="AY2742" s="47">
        <f t="shared" si="1417"/>
        <v>99.48366478762641</v>
      </c>
      <c r="AZ2742" s="47">
        <f t="shared" si="1418"/>
        <v>124.47595697782549</v>
      </c>
      <c r="BA2742" s="43"/>
      <c r="BC2742" s="2">
        <v>42262</v>
      </c>
      <c r="BD2742" t="str">
        <v>912828TY</v>
      </c>
      <c r="BE2742">
        <v>-4.7161999999999997</v>
      </c>
      <c r="BF2742">
        <v>0.65664</v>
      </c>
      <c r="BG2742">
        <v>0.76739999999999997</v>
      </c>
      <c r="BH2742">
        <v>126.203125</v>
      </c>
      <c r="BI2742">
        <f>VLOOKUP(BD2742,工作表1!$K$3:$L$1000,2,FALSE)</f>
        <v>1.625</v>
      </c>
      <c r="BJ2742" t="str">
        <f>VLOOKUP(BD2742,工作表1!$K$3:$M$1000,3,FALSE)</f>
        <v>2022/11/15</v>
      </c>
      <c r="BK2742">
        <f t="shared" si="1401"/>
        <v>0.224</v>
      </c>
      <c r="BL2742">
        <f t="shared" si="1402"/>
        <v>1.401</v>
      </c>
      <c r="BM2742" s="43">
        <f t="shared" si="1419"/>
        <v>42323</v>
      </c>
      <c r="BN2742" s="43">
        <f t="shared" si="1403"/>
        <v>42551</v>
      </c>
      <c r="BO2742" s="45">
        <f t="shared" si="1420"/>
        <v>0.54755434782608692</v>
      </c>
      <c r="BP2742" s="45">
        <f t="shared" si="1421"/>
        <v>1.8297461286480048</v>
      </c>
      <c r="BQ2742" s="47">
        <f t="shared" si="1422"/>
        <v>97.611249099109003</v>
      </c>
      <c r="BR2742" s="47">
        <f t="shared" si="1423"/>
        <v>122.77702800480822</v>
      </c>
    </row>
    <row r="2743" spans="6:70" x14ac:dyDescent="0.25">
      <c r="F2743" s="2">
        <v>42353</v>
      </c>
      <c r="G2743">
        <v>0.32900000000000001</v>
      </c>
      <c r="H2743" s="43">
        <v>42396</v>
      </c>
      <c r="I2743">
        <v>1.7447999999999999</v>
      </c>
      <c r="L2743" s="2">
        <v>42262</v>
      </c>
      <c r="M2743" t="str">
        <v>912828XD</v>
      </c>
      <c r="N2743">
        <v>0.76849999999999996</v>
      </c>
      <c r="O2743">
        <v>-0.33250999999999997</v>
      </c>
      <c r="P2743">
        <v>0.78069999999999995</v>
      </c>
      <c r="Q2743">
        <v>127.28125</v>
      </c>
      <c r="R2743">
        <f>VLOOKUP(M2743,工作表1!$A$3:$B$1000,2,FALSE)</f>
        <v>1.875</v>
      </c>
      <c r="S2743" t="str">
        <f>VLOOKUP(M2743,工作表1!$A$3:$C$1000,3,FALSE)</f>
        <v>2022/5/31</v>
      </c>
      <c r="T2743">
        <f t="shared" si="1393"/>
        <v>0.224</v>
      </c>
      <c r="U2743">
        <f t="shared" si="1392"/>
        <v>1.651</v>
      </c>
      <c r="V2743" s="43">
        <f t="shared" si="1404"/>
        <v>42338</v>
      </c>
      <c r="W2743" s="43">
        <f t="shared" si="1394"/>
        <v>42369</v>
      </c>
      <c r="X2743" s="45">
        <f t="shared" si="1405"/>
        <v>0.55327868852459017</v>
      </c>
      <c r="Y2743" s="45">
        <f t="shared" si="1406"/>
        <v>1.0977992364697955</v>
      </c>
      <c r="Z2743" s="47">
        <f t="shared" si="1407"/>
        <v>100.01331061277094</v>
      </c>
      <c r="AA2743" s="47">
        <f t="shared" si="1408"/>
        <v>126.50801599351189</v>
      </c>
      <c r="AB2743" s="45">
        <f t="shared" si="1409"/>
        <v>1.9934000000000001</v>
      </c>
      <c r="AC2743" s="2" t="str">
        <f t="shared" si="1395"/>
        <v>TY2</v>
      </c>
      <c r="AD2743">
        <f t="shared" si="1396"/>
        <v>126.703125</v>
      </c>
      <c r="AE2743">
        <f t="shared" si="1397"/>
        <v>127.046875</v>
      </c>
      <c r="AF2743" s="49">
        <f t="shared" si="1424"/>
        <v>-0.34375</v>
      </c>
      <c r="AG2743" s="3">
        <f t="shared" si="1410"/>
        <v>124.62615168341877</v>
      </c>
      <c r="AH2743">
        <f t="shared" si="1411"/>
        <v>123.66638093418146</v>
      </c>
      <c r="AI2743" s="51">
        <f t="shared" si="1412"/>
        <v>0.95977074923730754</v>
      </c>
      <c r="AJ2743" s="52">
        <f t="shared" si="1413"/>
        <v>1.3035207492373075</v>
      </c>
      <c r="AK2743" s="2">
        <v>42262</v>
      </c>
      <c r="AL2743" t="str">
        <v>912828L2</v>
      </c>
      <c r="AM2743">
        <v>-1.7625</v>
      </c>
      <c r="AN2743">
        <v>0.56821999999999995</v>
      </c>
      <c r="AO2743">
        <v>0.78069999999999995</v>
      </c>
      <c r="AP2743">
        <v>126.703125</v>
      </c>
      <c r="AQ2743">
        <f>VLOOKUP(AL2743,工作表1!$F$3:$G$1000,2,FALSE)</f>
        <v>1.875</v>
      </c>
      <c r="AR2743" t="str">
        <f>VLOOKUP(AL2743,工作表1!$F$3:$H$1000,3,FALSE)</f>
        <v>2022/8/31</v>
      </c>
      <c r="AS2743">
        <f t="shared" si="1398"/>
        <v>0.224</v>
      </c>
      <c r="AT2743">
        <f t="shared" si="1399"/>
        <v>1.651</v>
      </c>
      <c r="AU2743" s="43">
        <f t="shared" si="1414"/>
        <v>42429</v>
      </c>
      <c r="AV2743" s="43">
        <f t="shared" si="1400"/>
        <v>42460</v>
      </c>
      <c r="AW2743" s="45">
        <f t="shared" si="1415"/>
        <v>8.1521739130434784E-2</v>
      </c>
      <c r="AX2743" s="45">
        <f t="shared" si="1416"/>
        <v>1.0935080405002979</v>
      </c>
      <c r="AY2743" s="47">
        <f t="shared" si="1417"/>
        <v>99.615966786672729</v>
      </c>
      <c r="AZ2743" s="47">
        <f t="shared" si="1418"/>
        <v>124.62615168341877</v>
      </c>
      <c r="BA2743" s="43"/>
      <c r="BC2743" s="2">
        <v>42261</v>
      </c>
      <c r="BD2743" t="str">
        <v>912828TY</v>
      </c>
      <c r="BE2743">
        <v>-3.4986000000000002</v>
      </c>
      <c r="BF2743">
        <v>0.58274999999999999</v>
      </c>
      <c r="BG2743">
        <v>0.76739999999999997</v>
      </c>
      <c r="BH2743">
        <v>127.046875</v>
      </c>
      <c r="BI2743">
        <f>VLOOKUP(BD2743,工作表1!$K$3:$L$1000,2,FALSE)</f>
        <v>1.625</v>
      </c>
      <c r="BJ2743" t="str">
        <f>VLOOKUP(BD2743,工作表1!$K$3:$M$1000,3,FALSE)</f>
        <v>2022/11/15</v>
      </c>
      <c r="BK2743">
        <f t="shared" si="1401"/>
        <v>0.214</v>
      </c>
      <c r="BL2743">
        <f t="shared" si="1402"/>
        <v>1.411</v>
      </c>
      <c r="BM2743" s="43">
        <f t="shared" si="1419"/>
        <v>42323</v>
      </c>
      <c r="BN2743" s="43">
        <f t="shared" si="1403"/>
        <v>42551</v>
      </c>
      <c r="BO2743" s="45">
        <f t="shared" si="1420"/>
        <v>0.54313858695652173</v>
      </c>
      <c r="BP2743" s="45">
        <f t="shared" si="1421"/>
        <v>1.82978242257296</v>
      </c>
      <c r="BQ2743" s="47">
        <f t="shared" si="1422"/>
        <v>98.313544640610786</v>
      </c>
      <c r="BR2743" s="47">
        <f t="shared" si="1423"/>
        <v>123.66638093418146</v>
      </c>
    </row>
    <row r="2744" spans="6:70" x14ac:dyDescent="0.25">
      <c r="F2744" s="2">
        <v>42352</v>
      </c>
      <c r="G2744">
        <v>0.32750000000000001</v>
      </c>
      <c r="H2744" s="43">
        <v>42395</v>
      </c>
      <c r="I2744">
        <v>1.7497</v>
      </c>
      <c r="L2744" s="2">
        <v>42261</v>
      </c>
      <c r="M2744" t="str">
        <v>912828XD</v>
      </c>
      <c r="N2744">
        <v>0.57169999999999999</v>
      </c>
      <c r="O2744">
        <v>-0.12740000000000001</v>
      </c>
      <c r="P2744">
        <v>0.78069999999999995</v>
      </c>
      <c r="Q2744">
        <v>128.125</v>
      </c>
      <c r="R2744">
        <f>VLOOKUP(M2744,工作表1!$A$3:$B$1000,2,FALSE)</f>
        <v>1.875</v>
      </c>
      <c r="S2744" t="str">
        <f>VLOOKUP(M2744,工作表1!$A$3:$C$1000,3,FALSE)</f>
        <v>2022/5/31</v>
      </c>
      <c r="T2744">
        <f t="shared" si="1393"/>
        <v>0.214</v>
      </c>
      <c r="U2744">
        <f t="shared" si="1392"/>
        <v>1.661</v>
      </c>
      <c r="V2744" s="43">
        <f t="shared" si="1404"/>
        <v>42338</v>
      </c>
      <c r="W2744" s="43">
        <f t="shared" si="1394"/>
        <v>42369</v>
      </c>
      <c r="X2744" s="45">
        <f t="shared" si="1405"/>
        <v>0.54815573770491799</v>
      </c>
      <c r="Y2744" s="45">
        <f t="shared" si="1406"/>
        <v>1.0978132719514933</v>
      </c>
      <c r="Z2744" s="47">
        <f t="shared" si="1407"/>
        <v>100.61658423018497</v>
      </c>
      <c r="AA2744" s="47">
        <f t="shared" si="1408"/>
        <v>127.26185622595561</v>
      </c>
      <c r="AB2744" s="45">
        <f t="shared" si="1409"/>
        <v>1.8846000000000001</v>
      </c>
      <c r="AC2744" s="2" t="str">
        <f t="shared" si="1395"/>
        <v>TY2</v>
      </c>
      <c r="AD2744">
        <f t="shared" si="1396"/>
        <v>127.546875</v>
      </c>
      <c r="AE2744">
        <f t="shared" si="1397"/>
        <v>127.03125</v>
      </c>
      <c r="AF2744" s="49">
        <f t="shared" si="1424"/>
        <v>0.515625</v>
      </c>
      <c r="AG2744" s="3">
        <f t="shared" si="1410"/>
        <v>125.47152044777989</v>
      </c>
      <c r="AH2744">
        <f t="shared" si="1411"/>
        <v>123.63077707702159</v>
      </c>
      <c r="AI2744" s="51">
        <f t="shared" si="1412"/>
        <v>1.8407433707583039</v>
      </c>
      <c r="AJ2744" s="52">
        <f t="shared" si="1413"/>
        <v>1.3251183707583039</v>
      </c>
      <c r="AK2744" s="2">
        <v>42261</v>
      </c>
      <c r="AL2744" t="str">
        <v>912828L2</v>
      </c>
      <c r="AM2744">
        <v>-1.4484999999999999</v>
      </c>
      <c r="AN2744">
        <v>0.53222999999999998</v>
      </c>
      <c r="AO2744">
        <v>0.78069999999999995</v>
      </c>
      <c r="AP2744">
        <v>127.546875</v>
      </c>
      <c r="AQ2744">
        <f>VLOOKUP(AL2744,工作表1!$F$3:$G$1000,2,FALSE)</f>
        <v>1.875</v>
      </c>
      <c r="AR2744" t="str">
        <f>VLOOKUP(AL2744,工作表1!$F$3:$H$1000,3,FALSE)</f>
        <v>2022/8/31</v>
      </c>
      <c r="AS2744">
        <f t="shared" si="1398"/>
        <v>0.214</v>
      </c>
      <c r="AT2744">
        <f t="shared" si="1399"/>
        <v>1.661</v>
      </c>
      <c r="AU2744" s="43">
        <f t="shared" si="1414"/>
        <v>42429</v>
      </c>
      <c r="AV2744" s="43">
        <f t="shared" si="1400"/>
        <v>42460</v>
      </c>
      <c r="AW2744" s="45">
        <f t="shared" si="1415"/>
        <v>7.6426630434782608E-2</v>
      </c>
      <c r="AX2744" s="45">
        <f t="shared" si="1416"/>
        <v>1.0935499181060155</v>
      </c>
      <c r="AY2744" s="47">
        <f t="shared" si="1417"/>
        <v>100.29322450673244</v>
      </c>
      <c r="AZ2744" s="47">
        <f t="shared" si="1418"/>
        <v>125.47152044777989</v>
      </c>
      <c r="BA2744" s="43"/>
      <c r="BC2744" s="2">
        <v>42258</v>
      </c>
      <c r="BD2744" t="str">
        <v>912828TY</v>
      </c>
      <c r="BE2744">
        <v>-3.7242000000000002</v>
      </c>
      <c r="BF2744">
        <v>0.59477999999999998</v>
      </c>
      <c r="BG2744">
        <v>0.76739999999999997</v>
      </c>
      <c r="BH2744">
        <v>127.03125</v>
      </c>
      <c r="BI2744">
        <f>VLOOKUP(BD2744,工作表1!$K$3:$L$1000,2,FALSE)</f>
        <v>1.625</v>
      </c>
      <c r="BJ2744" t="str">
        <f>VLOOKUP(BD2744,工作表1!$K$3:$M$1000,3,FALSE)</f>
        <v>2022/11/15</v>
      </c>
      <c r="BK2744">
        <f t="shared" si="1401"/>
        <v>0.218</v>
      </c>
      <c r="BL2744">
        <f t="shared" si="1402"/>
        <v>1.407</v>
      </c>
      <c r="BM2744" s="43">
        <f t="shared" si="1419"/>
        <v>42323</v>
      </c>
      <c r="BN2744" s="43">
        <f t="shared" si="1403"/>
        <v>42551</v>
      </c>
      <c r="BO2744" s="45">
        <f t="shared" si="1420"/>
        <v>0.53872282608695643</v>
      </c>
      <c r="BP2744" s="45">
        <f t="shared" si="1421"/>
        <v>1.8298187164979152</v>
      </c>
      <c r="BQ2744" s="47">
        <f t="shared" si="1422"/>
        <v>98.294806121904841</v>
      </c>
      <c r="BR2744" s="47">
        <f t="shared" si="1423"/>
        <v>123.63077707702159</v>
      </c>
    </row>
    <row r="2745" spans="6:70" x14ac:dyDescent="0.25">
      <c r="F2745" s="2">
        <v>42349</v>
      </c>
      <c r="G2745">
        <v>0.32050000000000001</v>
      </c>
      <c r="H2745" s="43">
        <v>42394</v>
      </c>
      <c r="I2745">
        <v>1.7617</v>
      </c>
      <c r="L2745" s="2">
        <v>42258</v>
      </c>
      <c r="M2745" t="str">
        <v>912828XD</v>
      </c>
      <c r="N2745">
        <v>-0.24890000000000001</v>
      </c>
      <c r="O2745">
        <v>0.42109000000000002</v>
      </c>
      <c r="P2745">
        <v>0.78069999999999995</v>
      </c>
      <c r="Q2745">
        <v>128.109375</v>
      </c>
      <c r="R2745">
        <f>VLOOKUP(M2745,工作表1!$A$3:$B$1000,2,FALSE)</f>
        <v>1.875</v>
      </c>
      <c r="S2745" t="str">
        <f>VLOOKUP(M2745,工作表1!$A$3:$C$1000,3,FALSE)</f>
        <v>2022/5/31</v>
      </c>
      <c r="T2745">
        <f t="shared" si="1393"/>
        <v>0.218</v>
      </c>
      <c r="U2745">
        <f t="shared" si="1392"/>
        <v>1.657</v>
      </c>
      <c r="V2745" s="43">
        <f t="shared" si="1404"/>
        <v>42338</v>
      </c>
      <c r="W2745" s="43">
        <f t="shared" si="1394"/>
        <v>42369</v>
      </c>
      <c r="X2745" s="45">
        <f t="shared" si="1405"/>
        <v>0.54303278688524592</v>
      </c>
      <c r="Y2745" s="45">
        <f t="shared" si="1406"/>
        <v>1.097827307433191</v>
      </c>
      <c r="Z2745" s="47">
        <f t="shared" si="1407"/>
        <v>100.43749325949678</v>
      </c>
      <c r="AA2745" s="47">
        <f t="shared" si="1408"/>
        <v>127.01887291073984</v>
      </c>
      <c r="AB2745" s="45">
        <f t="shared" si="1409"/>
        <v>1.8894</v>
      </c>
      <c r="AC2745" s="2" t="str">
        <f t="shared" si="1395"/>
        <v>TY2</v>
      </c>
      <c r="AD2745">
        <f t="shared" si="1396"/>
        <v>127.53125</v>
      </c>
      <c r="AE2745">
        <f t="shared" si="1397"/>
        <v>126.65625</v>
      </c>
      <c r="AF2745" s="49">
        <f t="shared" si="1424"/>
        <v>0.875</v>
      </c>
      <c r="AG2745" s="3">
        <f t="shared" si="1410"/>
        <v>125.43116072986365</v>
      </c>
      <c r="AH2745">
        <f t="shared" si="1411"/>
        <v>123.18721778359274</v>
      </c>
      <c r="AI2745" s="51">
        <f t="shared" si="1412"/>
        <v>2.2439429462709057</v>
      </c>
      <c r="AJ2745" s="52">
        <f t="shared" si="1413"/>
        <v>1.3689429462709057</v>
      </c>
      <c r="AK2745" s="2">
        <v>42258</v>
      </c>
      <c r="AL2745" t="str">
        <v>912828L2</v>
      </c>
      <c r="AM2745">
        <v>-1.69</v>
      </c>
      <c r="AN2745">
        <v>0.55600000000000005</v>
      </c>
      <c r="AO2745">
        <v>0.78069999999999995</v>
      </c>
      <c r="AP2745">
        <v>127.53125</v>
      </c>
      <c r="AQ2745">
        <f>VLOOKUP(AL2745,工作表1!$F$3:$G$1000,2,FALSE)</f>
        <v>1.875</v>
      </c>
      <c r="AR2745" t="str">
        <f>VLOOKUP(AL2745,工作表1!$F$3:$H$1000,3,FALSE)</f>
        <v>2022/8/31</v>
      </c>
      <c r="AS2745">
        <f t="shared" si="1398"/>
        <v>0.218</v>
      </c>
      <c r="AT2745">
        <f t="shared" si="1399"/>
        <v>1.657</v>
      </c>
      <c r="AU2745" s="43">
        <f t="shared" si="1414"/>
        <v>42429</v>
      </c>
      <c r="AV2745" s="43">
        <f t="shared" si="1400"/>
        <v>42460</v>
      </c>
      <c r="AW2745" s="45">
        <f t="shared" si="1415"/>
        <v>7.1331521739130432E-2</v>
      </c>
      <c r="AX2745" s="45">
        <f t="shared" si="1416"/>
        <v>1.0935917957117332</v>
      </c>
      <c r="AY2745" s="47">
        <f t="shared" si="1417"/>
        <v>100.27131066734488</v>
      </c>
      <c r="AZ2745" s="47">
        <f t="shared" si="1418"/>
        <v>125.43116072986365</v>
      </c>
      <c r="BA2745" s="43"/>
      <c r="BC2745" s="2">
        <v>42257</v>
      </c>
      <c r="BD2745" t="str">
        <v>912828TY</v>
      </c>
      <c r="BE2745">
        <v>-4.3605999999999998</v>
      </c>
      <c r="BF2745">
        <v>0.62851000000000001</v>
      </c>
      <c r="BG2745">
        <v>0.76739999999999997</v>
      </c>
      <c r="BH2745">
        <v>126.65625</v>
      </c>
      <c r="BI2745">
        <f>VLOOKUP(BD2745,工作表1!$K$3:$L$1000,2,FALSE)</f>
        <v>1.625</v>
      </c>
      <c r="BJ2745" t="str">
        <f>VLOOKUP(BD2745,工作表1!$K$3:$M$1000,3,FALSE)</f>
        <v>2022/11/15</v>
      </c>
      <c r="BK2745">
        <f t="shared" si="1401"/>
        <v>0.214</v>
      </c>
      <c r="BL2745">
        <f t="shared" si="1402"/>
        <v>1.411</v>
      </c>
      <c r="BM2745" s="43">
        <f t="shared" si="1419"/>
        <v>42323</v>
      </c>
      <c r="BN2745" s="43">
        <f t="shared" si="1403"/>
        <v>42551</v>
      </c>
      <c r="BO2745" s="45">
        <f t="shared" si="1420"/>
        <v>0.52547554347826086</v>
      </c>
      <c r="BP2745" s="45">
        <f t="shared" si="1421"/>
        <v>1.8299275982727816</v>
      </c>
      <c r="BQ2745" s="47">
        <f t="shared" si="1422"/>
        <v>97.993059252852049</v>
      </c>
      <c r="BR2745" s="47">
        <f t="shared" si="1423"/>
        <v>123.18721778359274</v>
      </c>
    </row>
    <row r="2746" spans="6:70" x14ac:dyDescent="0.25">
      <c r="F2746" s="2">
        <v>42348</v>
      </c>
      <c r="G2746">
        <v>0.33100000000000002</v>
      </c>
      <c r="H2746" s="43">
        <v>42391</v>
      </c>
      <c r="I2746">
        <v>1.8069999999999999</v>
      </c>
      <c r="L2746" s="2">
        <v>42257</v>
      </c>
      <c r="M2746" t="str">
        <v>912828XD</v>
      </c>
      <c r="N2746">
        <v>0.21099999999999999</v>
      </c>
      <c r="O2746">
        <v>0.13336999999999999</v>
      </c>
      <c r="P2746">
        <v>0.78069999999999995</v>
      </c>
      <c r="Q2746">
        <v>127.734375</v>
      </c>
      <c r="R2746">
        <f>VLOOKUP(M2746,工作表1!$A$3:$B$1000,2,FALSE)</f>
        <v>1.875</v>
      </c>
      <c r="S2746" t="str">
        <f>VLOOKUP(M2746,工作表1!$A$3:$C$1000,3,FALSE)</f>
        <v>2022/5/31</v>
      </c>
      <c r="T2746">
        <f t="shared" si="1393"/>
        <v>0.214</v>
      </c>
      <c r="U2746">
        <f t="shared" si="1392"/>
        <v>1.661</v>
      </c>
      <c r="V2746" s="43">
        <f t="shared" si="1404"/>
        <v>42338</v>
      </c>
      <c r="W2746" s="43">
        <f t="shared" si="1394"/>
        <v>42369</v>
      </c>
      <c r="X2746" s="45">
        <f t="shared" si="1405"/>
        <v>0.5276639344262295</v>
      </c>
      <c r="Y2746" s="45">
        <f t="shared" si="1406"/>
        <v>1.0978694138782843</v>
      </c>
      <c r="Z2746" s="47">
        <f t="shared" si="1407"/>
        <v>100.25024302284231</v>
      </c>
      <c r="AA2746" s="47">
        <f t="shared" si="1408"/>
        <v>126.73211929583432</v>
      </c>
      <c r="AB2746" s="45">
        <f t="shared" si="1409"/>
        <v>1.9302999999999999</v>
      </c>
      <c r="AC2746" s="2" t="str">
        <f t="shared" si="1395"/>
        <v>TY2</v>
      </c>
      <c r="AD2746">
        <f t="shared" si="1396"/>
        <v>127.15625</v>
      </c>
      <c r="AE2746">
        <f t="shared" si="1397"/>
        <v>126.9375</v>
      </c>
      <c r="AF2746" s="49">
        <f t="shared" si="1424"/>
        <v>0.21875</v>
      </c>
      <c r="AG2746" s="3">
        <f t="shared" si="1410"/>
        <v>125.20594296053515</v>
      </c>
      <c r="AH2746">
        <f t="shared" si="1411"/>
        <v>123.45494309901211</v>
      </c>
      <c r="AI2746" s="51">
        <f t="shared" si="1412"/>
        <v>1.7509998615230415</v>
      </c>
      <c r="AJ2746" s="52">
        <f t="shared" si="1413"/>
        <v>1.5322498615230415</v>
      </c>
      <c r="AK2746" s="2">
        <v>42257</v>
      </c>
      <c r="AL2746" t="str">
        <v>912828XG</v>
      </c>
      <c r="AM2746">
        <v>-2.0720999999999998</v>
      </c>
      <c r="AN2746">
        <v>0.58623999999999998</v>
      </c>
      <c r="AO2746">
        <v>0.79390000000000005</v>
      </c>
      <c r="AP2746">
        <v>127.15625</v>
      </c>
      <c r="AQ2746">
        <f>VLOOKUP(AL2746,工作表1!$F$3:$G$1000,2,FALSE)</f>
        <v>2.125</v>
      </c>
      <c r="AR2746" t="str">
        <f>VLOOKUP(AL2746,工作表1!$F$3:$H$1000,3,FALSE)</f>
        <v>2022/6/30</v>
      </c>
      <c r="AS2746">
        <f t="shared" si="1398"/>
        <v>0.214</v>
      </c>
      <c r="AT2746">
        <f t="shared" si="1399"/>
        <v>1.911</v>
      </c>
      <c r="AU2746" s="43">
        <f t="shared" si="1414"/>
        <v>42369</v>
      </c>
      <c r="AV2746" s="43">
        <f t="shared" si="1400"/>
        <v>42460</v>
      </c>
      <c r="AW2746" s="45">
        <f t="shared" si="1415"/>
        <v>0.42383879781420764</v>
      </c>
      <c r="AX2746" s="45">
        <f t="shared" si="1416"/>
        <v>1.5998661950744815</v>
      </c>
      <c r="AY2746" s="47">
        <f t="shared" si="1417"/>
        <v>101.78583102352259</v>
      </c>
      <c r="AZ2746" s="47">
        <f t="shared" si="1418"/>
        <v>125.20594296053515</v>
      </c>
      <c r="BA2746" s="43"/>
      <c r="BC2746" s="2">
        <v>42256</v>
      </c>
      <c r="BD2746" t="str">
        <v>912828TY</v>
      </c>
      <c r="BE2746">
        <v>-4.3605999999999998</v>
      </c>
      <c r="BF2746">
        <v>0.62673999999999996</v>
      </c>
      <c r="BG2746">
        <v>0.76739999999999997</v>
      </c>
      <c r="BH2746">
        <v>126.9375</v>
      </c>
      <c r="BI2746">
        <f>VLOOKUP(BD2746,工作表1!$K$3:$L$1000,2,FALSE)</f>
        <v>1.625</v>
      </c>
      <c r="BJ2746" t="str">
        <f>VLOOKUP(BD2746,工作表1!$K$3:$M$1000,3,FALSE)</f>
        <v>2022/11/15</v>
      </c>
      <c r="BK2746">
        <f t="shared" si="1401"/>
        <v>0.21199999999999999</v>
      </c>
      <c r="BL2746">
        <f t="shared" si="1402"/>
        <v>1.413</v>
      </c>
      <c r="BM2746" s="43">
        <f t="shared" si="1419"/>
        <v>42323</v>
      </c>
      <c r="BN2746" s="43">
        <f t="shared" si="1403"/>
        <v>42551</v>
      </c>
      <c r="BO2746" s="45">
        <f t="shared" si="1420"/>
        <v>0.52105978260869557</v>
      </c>
      <c r="BP2746" s="45">
        <f t="shared" si="1421"/>
        <v>1.8299638921977366</v>
      </c>
      <c r="BQ2746" s="47">
        <f t="shared" si="1422"/>
        <v>98.211951096738957</v>
      </c>
      <c r="BR2746" s="47">
        <f t="shared" si="1423"/>
        <v>123.45494309901211</v>
      </c>
    </row>
    <row r="2747" spans="6:70" x14ac:dyDescent="0.25">
      <c r="F2747" s="2">
        <v>42347</v>
      </c>
      <c r="G2747">
        <v>0.32300000000000001</v>
      </c>
      <c r="H2747" s="43">
        <v>42390</v>
      </c>
      <c r="I2747">
        <v>1.7741</v>
      </c>
      <c r="L2747" s="2">
        <v>42256</v>
      </c>
      <c r="M2747" t="str">
        <v>912828XD</v>
      </c>
      <c r="N2747">
        <v>-0.55869999999999997</v>
      </c>
      <c r="O2747">
        <v>0.57406000000000001</v>
      </c>
      <c r="P2747">
        <v>0.78069999999999995</v>
      </c>
      <c r="Q2747">
        <v>128</v>
      </c>
      <c r="R2747">
        <f>VLOOKUP(M2747,工作表1!$A$3:$B$1000,2,FALSE)</f>
        <v>1.875</v>
      </c>
      <c r="S2747" t="str">
        <f>VLOOKUP(M2747,工作表1!$A$3:$C$1000,3,FALSE)</f>
        <v>2022/5/31</v>
      </c>
      <c r="T2747">
        <f t="shared" si="1393"/>
        <v>0.21199999999999999</v>
      </c>
      <c r="U2747">
        <f t="shared" si="1392"/>
        <v>1.663</v>
      </c>
      <c r="V2747" s="43">
        <f t="shared" si="1404"/>
        <v>42338</v>
      </c>
      <c r="W2747" s="43">
        <f t="shared" si="1394"/>
        <v>42369</v>
      </c>
      <c r="X2747" s="45">
        <f t="shared" si="1405"/>
        <v>0.52254098360655732</v>
      </c>
      <c r="Y2747" s="45">
        <f t="shared" si="1406"/>
        <v>1.0978834493599821</v>
      </c>
      <c r="Z2747" s="47">
        <f t="shared" si="1407"/>
        <v>100.32162223135867</v>
      </c>
      <c r="AA2747" s="47">
        <f t="shared" si="1408"/>
        <v>126.80762958505346</v>
      </c>
      <c r="AB2747" s="45">
        <f t="shared" si="1409"/>
        <v>1.9134</v>
      </c>
      <c r="AC2747" s="2" t="str">
        <f t="shared" si="1395"/>
        <v>TY2</v>
      </c>
      <c r="AD2747">
        <f t="shared" si="1396"/>
        <v>127.4375</v>
      </c>
      <c r="AE2747">
        <f t="shared" si="1397"/>
        <v>126.78125</v>
      </c>
      <c r="AF2747" s="49">
        <f t="shared" si="1424"/>
        <v>0.65625</v>
      </c>
      <c r="AG2747" s="3">
        <f t="shared" si="1410"/>
        <v>125.45615129256679</v>
      </c>
      <c r="AH2747">
        <f t="shared" si="1411"/>
        <v>123.32114410263488</v>
      </c>
      <c r="AI2747" s="51">
        <f t="shared" si="1412"/>
        <v>2.1350071899319119</v>
      </c>
      <c r="AJ2747" s="52">
        <f t="shared" si="1413"/>
        <v>1.4787571899319119</v>
      </c>
      <c r="AK2747" s="2">
        <v>42256</v>
      </c>
      <c r="AL2747" t="str">
        <v>912828XG</v>
      </c>
      <c r="AM2747">
        <v>-2.3595999999999999</v>
      </c>
      <c r="AN2747">
        <v>0.61226999999999998</v>
      </c>
      <c r="AO2747">
        <v>0.79390000000000005</v>
      </c>
      <c r="AP2747">
        <v>127.4375</v>
      </c>
      <c r="AQ2747">
        <f>VLOOKUP(AL2747,工作表1!$F$3:$G$1000,2,FALSE)</f>
        <v>2.125</v>
      </c>
      <c r="AR2747" t="str">
        <f>VLOOKUP(AL2747,工作表1!$F$3:$H$1000,3,FALSE)</f>
        <v>2022/6/30</v>
      </c>
      <c r="AS2747">
        <f t="shared" si="1398"/>
        <v>0.21199999999999999</v>
      </c>
      <c r="AT2747">
        <f t="shared" si="1399"/>
        <v>1.913</v>
      </c>
      <c r="AU2747" s="43">
        <f t="shared" si="1414"/>
        <v>42369</v>
      </c>
      <c r="AV2747" s="43">
        <f t="shared" si="1400"/>
        <v>42460</v>
      </c>
      <c r="AW2747" s="45">
        <f t="shared" si="1415"/>
        <v>0.41803278688524592</v>
      </c>
      <c r="AX2747" s="45">
        <f t="shared" si="1416"/>
        <v>1.5998821019537393</v>
      </c>
      <c r="AY2747" s="47">
        <f t="shared" si="1417"/>
        <v>101.99740529960104</v>
      </c>
      <c r="AZ2747" s="47">
        <f t="shared" si="1418"/>
        <v>125.45615129256679</v>
      </c>
      <c r="BA2747" s="43"/>
      <c r="BC2747" s="2">
        <v>42255</v>
      </c>
      <c r="BD2747" t="str">
        <v>912828TY</v>
      </c>
      <c r="BE2747">
        <v>-3.6383999999999999</v>
      </c>
      <c r="BF2747">
        <v>0.58506000000000002</v>
      </c>
      <c r="BG2747">
        <v>0.76739999999999997</v>
      </c>
      <c r="BH2747">
        <v>126.78125</v>
      </c>
      <c r="BI2747">
        <f>VLOOKUP(BD2747,工作表1!$K$3:$L$1000,2,FALSE)</f>
        <v>1.625</v>
      </c>
      <c r="BJ2747" t="str">
        <f>VLOOKUP(BD2747,工作表1!$K$3:$M$1000,3,FALSE)</f>
        <v>2022/11/15</v>
      </c>
      <c r="BK2747">
        <f t="shared" si="1401"/>
        <v>0.20799999999999999</v>
      </c>
      <c r="BL2747">
        <f t="shared" si="1402"/>
        <v>1.417</v>
      </c>
      <c r="BM2747" s="43">
        <f t="shared" si="1419"/>
        <v>42323</v>
      </c>
      <c r="BN2747" s="43">
        <f t="shared" si="1403"/>
        <v>42551</v>
      </c>
      <c r="BO2747" s="45">
        <f t="shared" si="1420"/>
        <v>0.51664402173913049</v>
      </c>
      <c r="BP2747" s="45">
        <f t="shared" si="1421"/>
        <v>1.830000186122692</v>
      </c>
      <c r="BQ2747" s="47">
        <f t="shared" si="1422"/>
        <v>98.124363183753175</v>
      </c>
      <c r="BR2747" s="47">
        <f t="shared" si="1423"/>
        <v>123.32114410263488</v>
      </c>
    </row>
    <row r="2748" spans="6:70" x14ac:dyDescent="0.25">
      <c r="F2748" s="2">
        <v>42346</v>
      </c>
      <c r="G2748">
        <v>0.32700000000000001</v>
      </c>
      <c r="H2748" s="43">
        <v>42389</v>
      </c>
      <c r="I2748">
        <v>1.7386999999999999</v>
      </c>
      <c r="L2748" s="2">
        <v>42255</v>
      </c>
      <c r="M2748" t="str">
        <v>912828XD</v>
      </c>
      <c r="N2748">
        <v>0.1101</v>
      </c>
      <c r="O2748">
        <v>0.21127000000000001</v>
      </c>
      <c r="P2748">
        <v>0.78069999999999995</v>
      </c>
      <c r="Q2748">
        <v>127.828125</v>
      </c>
      <c r="R2748">
        <f>VLOOKUP(M2748,工作表1!$A$3:$B$1000,2,FALSE)</f>
        <v>1.875</v>
      </c>
      <c r="S2748" t="str">
        <f>VLOOKUP(M2748,工作表1!$A$3:$C$1000,3,FALSE)</f>
        <v>2022/5/31</v>
      </c>
      <c r="T2748">
        <f t="shared" si="1393"/>
        <v>0.20799999999999999</v>
      </c>
      <c r="U2748">
        <f t="shared" si="1392"/>
        <v>1.667</v>
      </c>
      <c r="V2748" s="43">
        <f t="shared" si="1404"/>
        <v>42338</v>
      </c>
      <c r="W2748" s="43">
        <f t="shared" si="1394"/>
        <v>42369</v>
      </c>
      <c r="X2748" s="45">
        <f t="shared" si="1405"/>
        <v>0.51741803278688514</v>
      </c>
      <c r="Y2748" s="45">
        <f t="shared" si="1406"/>
        <v>1.0978974848416798</v>
      </c>
      <c r="Z2748" s="47">
        <f t="shared" si="1407"/>
        <v>100.3060767615011</v>
      </c>
      <c r="AA2748" s="47">
        <f t="shared" si="1408"/>
        <v>126.77097954730598</v>
      </c>
      <c r="AB2748" s="45">
        <f t="shared" si="1409"/>
        <v>1.9037999999999999</v>
      </c>
      <c r="AC2748" s="2" t="str">
        <f t="shared" si="1395"/>
        <v>TY2</v>
      </c>
      <c r="AD2748">
        <f t="shared" si="1396"/>
        <v>127.28125</v>
      </c>
      <c r="AE2748">
        <f t="shared" si="1397"/>
        <v>127.25</v>
      </c>
      <c r="AF2748" s="49">
        <f t="shared" si="1424"/>
        <v>3.125E-2</v>
      </c>
      <c r="AG2748" s="3">
        <f t="shared" si="1410"/>
        <v>125.34206051874996</v>
      </c>
      <c r="AH2748">
        <f t="shared" si="1411"/>
        <v>123.8118634058514</v>
      </c>
      <c r="AI2748" s="51">
        <f t="shared" si="1412"/>
        <v>1.5301971128985628</v>
      </c>
      <c r="AJ2748" s="52">
        <f t="shared" si="1413"/>
        <v>1.4989471128985628</v>
      </c>
      <c r="AK2748" s="2">
        <v>42255</v>
      </c>
      <c r="AL2748" t="str">
        <v>912828XG</v>
      </c>
      <c r="AM2748">
        <v>-1.5442</v>
      </c>
      <c r="AN2748">
        <v>0.53080000000000005</v>
      </c>
      <c r="AO2748">
        <v>0.79390000000000005</v>
      </c>
      <c r="AP2748">
        <v>127.28125</v>
      </c>
      <c r="AQ2748">
        <f>VLOOKUP(AL2748,工作表1!$F$3:$G$1000,2,FALSE)</f>
        <v>2.125</v>
      </c>
      <c r="AR2748" t="str">
        <f>VLOOKUP(AL2748,工作表1!$F$3:$H$1000,3,FALSE)</f>
        <v>2022/6/30</v>
      </c>
      <c r="AS2748">
        <f t="shared" si="1398"/>
        <v>0.20799999999999999</v>
      </c>
      <c r="AT2748">
        <f t="shared" si="1399"/>
        <v>1.917</v>
      </c>
      <c r="AU2748" s="43">
        <f t="shared" si="1414"/>
        <v>42369</v>
      </c>
      <c r="AV2748" s="43">
        <f t="shared" si="1400"/>
        <v>42460</v>
      </c>
      <c r="AW2748" s="45">
        <f t="shared" si="1415"/>
        <v>0.41222677595628415</v>
      </c>
      <c r="AX2748" s="45">
        <f t="shared" si="1416"/>
        <v>1.5998980088329966</v>
      </c>
      <c r="AY2748" s="47">
        <f t="shared" si="1417"/>
        <v>101.92090695999084</v>
      </c>
      <c r="AZ2748" s="47">
        <f t="shared" si="1418"/>
        <v>125.34206051874996</v>
      </c>
      <c r="BA2748" s="43"/>
      <c r="BC2748" s="2">
        <v>42251</v>
      </c>
      <c r="BD2748" t="str">
        <v>912828TY</v>
      </c>
      <c r="BE2748">
        <v>-3.2317999999999998</v>
      </c>
      <c r="BF2748">
        <v>0.56057000000000001</v>
      </c>
      <c r="BG2748">
        <v>0.76739999999999997</v>
      </c>
      <c r="BH2748">
        <v>127.25</v>
      </c>
      <c r="BI2748">
        <f>VLOOKUP(BD2748,工作表1!$K$3:$L$1000,2,FALSE)</f>
        <v>1.625</v>
      </c>
      <c r="BJ2748" t="str">
        <f>VLOOKUP(BD2748,工作表1!$K$3:$M$1000,3,FALSE)</f>
        <v>2022/11/15</v>
      </c>
      <c r="BK2748">
        <f t="shared" si="1401"/>
        <v>0.217</v>
      </c>
      <c r="BL2748">
        <f t="shared" si="1402"/>
        <v>1.4079999999999999</v>
      </c>
      <c r="BM2748" s="43">
        <f t="shared" si="1419"/>
        <v>42323</v>
      </c>
      <c r="BN2748" s="43">
        <f t="shared" si="1403"/>
        <v>42551</v>
      </c>
      <c r="BO2748" s="45">
        <f t="shared" si="1420"/>
        <v>0.51222826086956519</v>
      </c>
      <c r="BP2748" s="45">
        <f t="shared" si="1421"/>
        <v>1.8300364800476474</v>
      </c>
      <c r="BQ2748" s="47">
        <f t="shared" si="1422"/>
        <v>98.505363947208949</v>
      </c>
      <c r="BR2748" s="47">
        <f t="shared" si="1423"/>
        <v>123.8118634058514</v>
      </c>
    </row>
    <row r="2749" spans="6:70" x14ac:dyDescent="0.25">
      <c r="F2749" s="2">
        <v>42345</v>
      </c>
      <c r="G2749">
        <v>0.3175</v>
      </c>
      <c r="H2749" s="43">
        <v>42388</v>
      </c>
      <c r="I2749">
        <v>1.8194999999999999</v>
      </c>
      <c r="L2749" s="2">
        <v>42251</v>
      </c>
      <c r="M2749" t="str">
        <v>912828XD</v>
      </c>
      <c r="N2749">
        <v>-0.22309999999999999</v>
      </c>
      <c r="O2749">
        <v>0.39097999999999999</v>
      </c>
      <c r="P2749">
        <v>0.78069999999999995</v>
      </c>
      <c r="Q2749">
        <v>128.296875</v>
      </c>
      <c r="R2749">
        <f>VLOOKUP(M2749,工作表1!$A$3:$B$1000,2,FALSE)</f>
        <v>1.875</v>
      </c>
      <c r="S2749" t="str">
        <f>VLOOKUP(M2749,工作表1!$A$3:$C$1000,3,FALSE)</f>
        <v>2022/5/31</v>
      </c>
      <c r="T2749">
        <f t="shared" si="1393"/>
        <v>0.217</v>
      </c>
      <c r="U2749">
        <f t="shared" si="1392"/>
        <v>1.6579999999999999</v>
      </c>
      <c r="V2749" s="43">
        <f t="shared" si="1404"/>
        <v>42338</v>
      </c>
      <c r="W2749" s="43">
        <f t="shared" si="1394"/>
        <v>42369</v>
      </c>
      <c r="X2749" s="45">
        <f t="shared" si="1405"/>
        <v>0.51229508196721318</v>
      </c>
      <c r="Y2749" s="45">
        <f t="shared" si="1406"/>
        <v>1.0979115203233776</v>
      </c>
      <c r="Z2749" s="47">
        <f t="shared" si="1407"/>
        <v>100.61628755265119</v>
      </c>
      <c r="AA2749" s="47">
        <f t="shared" si="1408"/>
        <v>127.1568358570058</v>
      </c>
      <c r="AB2749" s="45">
        <f t="shared" si="1409"/>
        <v>1.851</v>
      </c>
      <c r="AC2749" s="2" t="str">
        <f t="shared" si="1395"/>
        <v>TY2</v>
      </c>
      <c r="AD2749">
        <f t="shared" si="1396"/>
        <v>127.75</v>
      </c>
      <c r="AE2749">
        <f t="shared" si="1397"/>
        <v>126.890625</v>
      </c>
      <c r="AF2749" s="49">
        <f t="shared" si="1424"/>
        <v>0.859375</v>
      </c>
      <c r="AG2749" s="3">
        <f t="shared" si="1410"/>
        <v>125.76819024066199</v>
      </c>
      <c r="AH2749">
        <f t="shared" si="1411"/>
        <v>123.432149921034</v>
      </c>
      <c r="AI2749" s="51">
        <f t="shared" si="1412"/>
        <v>2.3360403196279975</v>
      </c>
      <c r="AJ2749" s="52">
        <f t="shared" si="1413"/>
        <v>1.4766653196279975</v>
      </c>
      <c r="AK2749" s="2">
        <v>42251</v>
      </c>
      <c r="AL2749" t="str">
        <v>912828XG</v>
      </c>
      <c r="AM2749">
        <v>-2.0893999999999999</v>
      </c>
      <c r="AN2749">
        <v>0.58155999999999997</v>
      </c>
      <c r="AO2749">
        <v>0.79390000000000005</v>
      </c>
      <c r="AP2749">
        <v>127.75</v>
      </c>
      <c r="AQ2749">
        <f>VLOOKUP(AL2749,工作表1!$F$3:$G$1000,2,FALSE)</f>
        <v>2.125</v>
      </c>
      <c r="AR2749" t="str">
        <f>VLOOKUP(AL2749,工作表1!$F$3:$H$1000,3,FALSE)</f>
        <v>2022/6/30</v>
      </c>
      <c r="AS2749">
        <f t="shared" si="1398"/>
        <v>0.217</v>
      </c>
      <c r="AT2749">
        <f t="shared" si="1399"/>
        <v>1.9079999999999999</v>
      </c>
      <c r="AU2749" s="43">
        <f t="shared" si="1414"/>
        <v>42369</v>
      </c>
      <c r="AV2749" s="43">
        <f t="shared" si="1400"/>
        <v>42460</v>
      </c>
      <c r="AW2749" s="45">
        <f t="shared" si="1415"/>
        <v>0.40642076502732238</v>
      </c>
      <c r="AX2749" s="45">
        <f t="shared" si="1416"/>
        <v>1.5999139157122539</v>
      </c>
      <c r="AY2749" s="47">
        <f t="shared" si="1417"/>
        <v>102.26590911638424</v>
      </c>
      <c r="AZ2749" s="47">
        <f t="shared" si="1418"/>
        <v>125.76819024066199</v>
      </c>
      <c r="BA2749" s="43"/>
      <c r="BC2749" s="2">
        <v>42250</v>
      </c>
      <c r="BD2749" t="str">
        <v>912828TY</v>
      </c>
      <c r="BE2749">
        <v>-2.8574000000000002</v>
      </c>
      <c r="BF2749">
        <v>0.53700000000000003</v>
      </c>
      <c r="BG2749">
        <v>0.76739999999999997</v>
      </c>
      <c r="BH2749">
        <v>126.890625</v>
      </c>
      <c r="BI2749">
        <f>VLOOKUP(BD2749,工作表1!$K$3:$L$1000,2,FALSE)</f>
        <v>1.625</v>
      </c>
      <c r="BJ2749" t="str">
        <f>VLOOKUP(BD2749,工作表1!$K$3:$M$1000,3,FALSE)</f>
        <v>2022/11/15</v>
      </c>
      <c r="BK2749">
        <f t="shared" si="1401"/>
        <v>0.21049999999999999</v>
      </c>
      <c r="BL2749">
        <f t="shared" si="1402"/>
        <v>1.4145000000000001</v>
      </c>
      <c r="BM2749" s="43">
        <f t="shared" si="1419"/>
        <v>42323</v>
      </c>
      <c r="BN2749" s="43">
        <f t="shared" si="1403"/>
        <v>42551</v>
      </c>
      <c r="BO2749" s="45">
        <f t="shared" si="1420"/>
        <v>0.49456521739130438</v>
      </c>
      <c r="BP2749" s="45">
        <f t="shared" si="1421"/>
        <v>1.8301816557474688</v>
      </c>
      <c r="BQ2749" s="47">
        <f t="shared" si="1422"/>
        <v>98.266579566296457</v>
      </c>
      <c r="BR2749" s="47">
        <f t="shared" si="1423"/>
        <v>123.432149921034</v>
      </c>
    </row>
    <row r="2750" spans="6:70" x14ac:dyDescent="0.25">
      <c r="F2750" s="2">
        <v>42342</v>
      </c>
      <c r="G2750">
        <v>0.3105</v>
      </c>
      <c r="H2750" s="43">
        <v>42387</v>
      </c>
      <c r="I2750">
        <v>1.7958000000000001</v>
      </c>
      <c r="L2750" s="2">
        <v>42250</v>
      </c>
      <c r="M2750" t="str">
        <v>912828XD</v>
      </c>
      <c r="N2750">
        <v>0.37</v>
      </c>
      <c r="O2750">
        <v>0.1457</v>
      </c>
      <c r="P2750">
        <v>0.78069999999999995</v>
      </c>
      <c r="Q2750">
        <v>127.953125</v>
      </c>
      <c r="R2750">
        <f>VLOOKUP(M2750,工作表1!$A$3:$B$1000,2,FALSE)</f>
        <v>1.875</v>
      </c>
      <c r="S2750" t="str">
        <f>VLOOKUP(M2750,工作表1!$A$3:$C$1000,3,FALSE)</f>
        <v>2022/5/31</v>
      </c>
      <c r="T2750">
        <f t="shared" si="1393"/>
        <v>0.21049999999999999</v>
      </c>
      <c r="U2750">
        <f t="shared" si="1392"/>
        <v>1.6645000000000001</v>
      </c>
      <c r="V2750" s="43">
        <f t="shared" si="1404"/>
        <v>42338</v>
      </c>
      <c r="W2750" s="43">
        <f t="shared" si="1394"/>
        <v>42369</v>
      </c>
      <c r="X2750" s="45">
        <f t="shared" si="1405"/>
        <v>0.49180327868852464</v>
      </c>
      <c r="Y2750" s="45">
        <f t="shared" si="1406"/>
        <v>1.0979676622501684</v>
      </c>
      <c r="Z2750" s="47">
        <f t="shared" si="1407"/>
        <v>100.45014493154754</v>
      </c>
      <c r="AA2750" s="47">
        <f t="shared" si="1408"/>
        <v>126.8808473116889</v>
      </c>
      <c r="AB2750" s="45">
        <f t="shared" si="1409"/>
        <v>1.8797999999999999</v>
      </c>
      <c r="AC2750" s="2" t="str">
        <f t="shared" si="1395"/>
        <v>TY2</v>
      </c>
      <c r="AD2750">
        <f t="shared" si="1396"/>
        <v>127.390625</v>
      </c>
      <c r="AE2750">
        <f t="shared" si="1397"/>
        <v>126.65625</v>
      </c>
      <c r="AF2750" s="49">
        <f t="shared" si="1424"/>
        <v>0.734375</v>
      </c>
      <c r="AG2750" s="3">
        <f t="shared" si="1410"/>
        <v>125.44961383737004</v>
      </c>
      <c r="AH2750">
        <f t="shared" si="1411"/>
        <v>123.16348417737906</v>
      </c>
      <c r="AI2750" s="51">
        <f t="shared" si="1412"/>
        <v>2.2861296599909764</v>
      </c>
      <c r="AJ2750" s="52">
        <f t="shared" si="1413"/>
        <v>1.5517546599909764</v>
      </c>
      <c r="AK2750" s="2">
        <v>42250</v>
      </c>
      <c r="AL2750" t="str">
        <v>912828XG</v>
      </c>
      <c r="AM2750">
        <v>-1.0707</v>
      </c>
      <c r="AN2750">
        <v>0.48004000000000002</v>
      </c>
      <c r="AO2750">
        <v>0.79390000000000005</v>
      </c>
      <c r="AP2750">
        <v>127.390625</v>
      </c>
      <c r="AQ2750">
        <f>VLOOKUP(AL2750,工作表1!$F$3:$G$1000,2,FALSE)</f>
        <v>2.125</v>
      </c>
      <c r="AR2750" t="str">
        <f>VLOOKUP(AL2750,工作表1!$F$3:$H$1000,3,FALSE)</f>
        <v>2022/6/30</v>
      </c>
      <c r="AS2750">
        <f t="shared" si="1398"/>
        <v>0.21049999999999999</v>
      </c>
      <c r="AT2750">
        <f t="shared" si="1399"/>
        <v>1.9145000000000001</v>
      </c>
      <c r="AU2750" s="43">
        <f t="shared" si="1414"/>
        <v>42369</v>
      </c>
      <c r="AV2750" s="43">
        <f t="shared" si="1400"/>
        <v>42460</v>
      </c>
      <c r="AW2750" s="45">
        <f t="shared" si="1415"/>
        <v>0.38319672131147542</v>
      </c>
      <c r="AX2750" s="45">
        <f t="shared" si="1416"/>
        <v>1.5999775432292838</v>
      </c>
      <c r="AY2750" s="47">
        <f t="shared" si="1417"/>
        <v>102.06395600159158</v>
      </c>
      <c r="AZ2750" s="47">
        <f t="shared" si="1418"/>
        <v>125.44961383737004</v>
      </c>
      <c r="BA2750" s="43"/>
      <c r="BC2750" s="2">
        <v>42249</v>
      </c>
      <c r="BD2750" t="str">
        <v>912828TY</v>
      </c>
      <c r="BE2750">
        <v>-3.2235</v>
      </c>
      <c r="BF2750">
        <v>0.55662</v>
      </c>
      <c r="BG2750">
        <v>0.76739999999999997</v>
      </c>
      <c r="BH2750">
        <v>126.65625</v>
      </c>
      <c r="BI2750">
        <f>VLOOKUP(BD2750,工作表1!$K$3:$L$1000,2,FALSE)</f>
        <v>1.625</v>
      </c>
      <c r="BJ2750" t="str">
        <f>VLOOKUP(BD2750,工作表1!$K$3:$M$1000,3,FALSE)</f>
        <v>2022/11/15</v>
      </c>
      <c r="BK2750">
        <f t="shared" si="1401"/>
        <v>0.20799999999999999</v>
      </c>
      <c r="BL2750">
        <f t="shared" si="1402"/>
        <v>1.417</v>
      </c>
      <c r="BM2750" s="43">
        <f t="shared" si="1419"/>
        <v>42323</v>
      </c>
      <c r="BN2750" s="43">
        <f t="shared" si="1403"/>
        <v>42551</v>
      </c>
      <c r="BO2750" s="45">
        <f t="shared" si="1420"/>
        <v>0.49014945652173914</v>
      </c>
      <c r="BP2750" s="45">
        <f t="shared" si="1421"/>
        <v>1.830217949672424</v>
      </c>
      <c r="BQ2750" s="47">
        <f t="shared" si="1422"/>
        <v>98.074311578116422</v>
      </c>
      <c r="BR2750" s="47">
        <f t="shared" si="1423"/>
        <v>123.16348417737906</v>
      </c>
    </row>
    <row r="2751" spans="6:70" x14ac:dyDescent="0.25">
      <c r="F2751" s="2">
        <v>42341</v>
      </c>
      <c r="G2751">
        <v>0.30249999999999999</v>
      </c>
      <c r="H2751" s="43">
        <v>42384</v>
      </c>
      <c r="I2751">
        <v>1.7958000000000001</v>
      </c>
      <c r="L2751" s="2">
        <v>42249</v>
      </c>
      <c r="M2751" t="str">
        <v>912828XD</v>
      </c>
      <c r="N2751">
        <v>-0.32840000000000003</v>
      </c>
      <c r="O2751">
        <v>0.43092999999999998</v>
      </c>
      <c r="P2751">
        <v>0.78069999999999995</v>
      </c>
      <c r="Q2751">
        <v>127.734375</v>
      </c>
      <c r="R2751">
        <f>VLOOKUP(M2751,工作表1!$A$3:$B$1000,2,FALSE)</f>
        <v>1.875</v>
      </c>
      <c r="S2751" t="str">
        <f>VLOOKUP(M2751,工作表1!$A$3:$C$1000,3,FALSE)</f>
        <v>2022/5/31</v>
      </c>
      <c r="T2751">
        <f t="shared" si="1393"/>
        <v>0.20799999999999999</v>
      </c>
      <c r="U2751">
        <f t="shared" si="1392"/>
        <v>1.667</v>
      </c>
      <c r="V2751" s="43">
        <f t="shared" si="1404"/>
        <v>42338</v>
      </c>
      <c r="W2751" s="43">
        <f t="shared" si="1394"/>
        <v>42369</v>
      </c>
      <c r="X2751" s="45">
        <f t="shared" si="1405"/>
        <v>0.48668032786885246</v>
      </c>
      <c r="Y2751" s="45">
        <f t="shared" si="1406"/>
        <v>1.0979816977318662</v>
      </c>
      <c r="Z2751" s="47">
        <f t="shared" si="1407"/>
        <v>100.1877107807349</v>
      </c>
      <c r="AA2751" s="47">
        <f t="shared" si="1408"/>
        <v>126.52850151250288</v>
      </c>
      <c r="AB2751" s="45">
        <f t="shared" si="1409"/>
        <v>1.9086000000000001</v>
      </c>
      <c r="AC2751" s="2" t="str">
        <f t="shared" si="1395"/>
        <v>TY2</v>
      </c>
      <c r="AD2751">
        <f t="shared" si="1396"/>
        <v>127.15625</v>
      </c>
      <c r="AE2751">
        <f t="shared" si="1397"/>
        <v>126.8125</v>
      </c>
      <c r="AF2751" s="49">
        <f t="shared" si="1424"/>
        <v>0.34375</v>
      </c>
      <c r="AG2751" s="3">
        <f t="shared" si="1410"/>
        <v>125.19097887849821</v>
      </c>
      <c r="AH2751">
        <f t="shared" si="1411"/>
        <v>123.34839212612665</v>
      </c>
      <c r="AI2751" s="51">
        <f t="shared" si="1412"/>
        <v>1.8425867523715596</v>
      </c>
      <c r="AJ2751" s="52">
        <f t="shared" si="1413"/>
        <v>1.4988367523715596</v>
      </c>
      <c r="AK2751" s="2">
        <v>42249</v>
      </c>
      <c r="AL2751" t="str">
        <v>912828XG</v>
      </c>
      <c r="AM2751">
        <v>-1.2746</v>
      </c>
      <c r="AN2751">
        <v>0.49830999999999998</v>
      </c>
      <c r="AO2751">
        <v>0.79390000000000005</v>
      </c>
      <c r="AP2751">
        <v>127.15625</v>
      </c>
      <c r="AQ2751">
        <f>VLOOKUP(AL2751,工作表1!$F$3:$G$1000,2,FALSE)</f>
        <v>2.125</v>
      </c>
      <c r="AR2751" t="str">
        <f>VLOOKUP(AL2751,工作表1!$F$3:$H$1000,3,FALSE)</f>
        <v>2022/6/30</v>
      </c>
      <c r="AS2751">
        <f t="shared" si="1398"/>
        <v>0.20799999999999999</v>
      </c>
      <c r="AT2751">
        <f t="shared" si="1399"/>
        <v>1.917</v>
      </c>
      <c r="AU2751" s="43">
        <f t="shared" si="1414"/>
        <v>42369</v>
      </c>
      <c r="AV2751" s="43">
        <f t="shared" si="1400"/>
        <v>42460</v>
      </c>
      <c r="AW2751" s="45">
        <f t="shared" si="1415"/>
        <v>0.37739071038251365</v>
      </c>
      <c r="AX2751" s="45">
        <f t="shared" si="1416"/>
        <v>1.5999934501085409</v>
      </c>
      <c r="AY2751" s="47">
        <f t="shared" si="1417"/>
        <v>101.87189986679954</v>
      </c>
      <c r="AZ2751" s="47">
        <f t="shared" si="1418"/>
        <v>125.19097887849821</v>
      </c>
      <c r="BA2751" s="43"/>
      <c r="BC2751" s="2">
        <v>42248</v>
      </c>
      <c r="BD2751" t="str">
        <v>912828TY</v>
      </c>
      <c r="BE2751">
        <v>-3.0996000000000001</v>
      </c>
      <c r="BF2751">
        <v>0.52478999999999998</v>
      </c>
      <c r="BG2751">
        <v>0.76739999999999997</v>
      </c>
      <c r="BH2751">
        <v>126.8125</v>
      </c>
      <c r="BI2751">
        <f>VLOOKUP(BD2751,工作表1!$K$3:$L$1000,2,FALSE)</f>
        <v>1.625</v>
      </c>
      <c r="BJ2751" t="str">
        <f>VLOOKUP(BD2751,工作表1!$K$3:$M$1000,3,FALSE)</f>
        <v>2022/11/15</v>
      </c>
      <c r="BK2751">
        <f t="shared" si="1401"/>
        <v>0.214</v>
      </c>
      <c r="BL2751">
        <f t="shared" si="1402"/>
        <v>1.411</v>
      </c>
      <c r="BM2751" s="43">
        <f t="shared" si="1419"/>
        <v>42323</v>
      </c>
      <c r="BN2751" s="43">
        <f t="shared" si="1403"/>
        <v>42551</v>
      </c>
      <c r="BO2751" s="45">
        <f t="shared" si="1420"/>
        <v>0.48573369565217389</v>
      </c>
      <c r="BP2751" s="45">
        <f t="shared" si="1421"/>
        <v>1.8302542435973794</v>
      </c>
      <c r="BQ2751" s="47">
        <f t="shared" si="1422"/>
        <v>98.222999374819423</v>
      </c>
      <c r="BR2751" s="47">
        <f t="shared" si="1423"/>
        <v>123.34839212612665</v>
      </c>
    </row>
    <row r="2752" spans="6:70" x14ac:dyDescent="0.25">
      <c r="F2752" s="2">
        <v>42340</v>
      </c>
      <c r="G2752">
        <v>0.29299999999999998</v>
      </c>
      <c r="H2752" s="43">
        <v>42383</v>
      </c>
      <c r="I2752">
        <v>1.8581000000000001</v>
      </c>
      <c r="L2752" s="2">
        <v>42248</v>
      </c>
      <c r="M2752" t="str">
        <v>912828XD</v>
      </c>
      <c r="N2752">
        <v>0.51380000000000003</v>
      </c>
      <c r="O2752">
        <v>8.5819999999999994E-2</v>
      </c>
      <c r="P2752">
        <v>0.78069999999999995</v>
      </c>
      <c r="Q2752">
        <v>127.875</v>
      </c>
      <c r="R2752">
        <f>VLOOKUP(M2752,工作表1!$A$3:$B$1000,2,FALSE)</f>
        <v>1.875</v>
      </c>
      <c r="S2752" t="str">
        <f>VLOOKUP(M2752,工作表1!$A$3:$C$1000,3,FALSE)</f>
        <v>2022/5/31</v>
      </c>
      <c r="T2752">
        <f t="shared" si="1393"/>
        <v>0.214</v>
      </c>
      <c r="U2752">
        <f t="shared" si="1392"/>
        <v>1.661</v>
      </c>
      <c r="V2752" s="43">
        <f t="shared" si="1404"/>
        <v>42338</v>
      </c>
      <c r="W2752" s="43">
        <f t="shared" si="1394"/>
        <v>42369</v>
      </c>
      <c r="X2752" s="45">
        <f t="shared" si="1405"/>
        <v>0.48155737704918034</v>
      </c>
      <c r="Y2752" s="45">
        <f t="shared" si="1406"/>
        <v>1.0979957332135639</v>
      </c>
      <c r="Z2752" s="47">
        <f t="shared" si="1407"/>
        <v>100.41910546794176</v>
      </c>
      <c r="AA2752" s="47">
        <f t="shared" si="1408"/>
        <v>126.81231336986093</v>
      </c>
      <c r="AB2752" s="45">
        <f t="shared" si="1409"/>
        <v>1.8822000000000001</v>
      </c>
      <c r="AC2752" s="2" t="str">
        <f t="shared" si="1395"/>
        <v>TY2</v>
      </c>
      <c r="AD2752">
        <f t="shared" si="1396"/>
        <v>127.3125</v>
      </c>
      <c r="AE2752">
        <f t="shared" si="1397"/>
        <v>126.5625</v>
      </c>
      <c r="AF2752" s="49">
        <f t="shared" si="1424"/>
        <v>0.75</v>
      </c>
      <c r="AG2752" s="3">
        <f t="shared" si="1410"/>
        <v>125.36970283138851</v>
      </c>
      <c r="AH2752">
        <f t="shared" si="1411"/>
        <v>124.11929646200829</v>
      </c>
      <c r="AI2752" s="51">
        <f t="shared" si="1412"/>
        <v>1.2504063693802152</v>
      </c>
      <c r="AJ2752" s="52">
        <f t="shared" si="1413"/>
        <v>0.50040636938021521</v>
      </c>
      <c r="AK2752" s="2">
        <v>42248</v>
      </c>
      <c r="AL2752" t="str">
        <v>912828XG</v>
      </c>
      <c r="AM2752">
        <v>-1.1499999999999999</v>
      </c>
      <c r="AN2752">
        <v>0.46172000000000002</v>
      </c>
      <c r="AO2752">
        <v>0.79390000000000005</v>
      </c>
      <c r="AP2752">
        <v>127.3125</v>
      </c>
      <c r="AQ2752">
        <f>VLOOKUP(AL2752,工作表1!$F$3:$G$1000,2,FALSE)</f>
        <v>2.125</v>
      </c>
      <c r="AR2752" t="str">
        <f>VLOOKUP(AL2752,工作表1!$F$3:$H$1000,3,FALSE)</f>
        <v>2022/6/30</v>
      </c>
      <c r="AS2752">
        <f t="shared" si="1398"/>
        <v>0.214</v>
      </c>
      <c r="AT2752">
        <f t="shared" si="1399"/>
        <v>1.911</v>
      </c>
      <c r="AU2752" s="43">
        <f t="shared" si="1414"/>
        <v>42369</v>
      </c>
      <c r="AV2752" s="43">
        <f t="shared" si="1400"/>
        <v>42460</v>
      </c>
      <c r="AW2752" s="45">
        <f t="shared" si="1415"/>
        <v>0.37158469945355194</v>
      </c>
      <c r="AX2752" s="45">
        <f t="shared" si="1416"/>
        <v>1.6000093569877984</v>
      </c>
      <c r="AY2752" s="47">
        <f t="shared" si="1417"/>
        <v>102.02209491649994</v>
      </c>
      <c r="AZ2752" s="47">
        <f t="shared" si="1418"/>
        <v>125.36970283138851</v>
      </c>
      <c r="BA2752" s="43"/>
      <c r="BC2752" s="2">
        <v>42247</v>
      </c>
      <c r="BD2752" t="str">
        <v>912828TY</v>
      </c>
      <c r="BE2752">
        <v>-4.1001000000000003</v>
      </c>
      <c r="BF2752">
        <v>0.55067999999999995</v>
      </c>
      <c r="BG2752">
        <v>0.76739999999999997</v>
      </c>
      <c r="BH2752">
        <v>126.5625</v>
      </c>
      <c r="BI2752">
        <f>VLOOKUP(BD2752,工作表1!$K$3:$L$1000,2,FALSE)</f>
        <v>1.625</v>
      </c>
      <c r="BJ2752" t="str">
        <f>VLOOKUP(BD2752,工作表1!$K$3:$M$1000,3,FALSE)</f>
        <v>2022/11/15</v>
      </c>
      <c r="BK2752">
        <f t="shared" si="1401"/>
        <v>0.22875000000000001</v>
      </c>
      <c r="BL2752">
        <f t="shared" si="1402"/>
        <v>1.39625</v>
      </c>
      <c r="BM2752" s="43">
        <f t="shared" si="1419"/>
        <v>42323</v>
      </c>
      <c r="BN2752" s="43">
        <f t="shared" si="1403"/>
        <v>42460</v>
      </c>
      <c r="BO2752" s="45">
        <f t="shared" si="1420"/>
        <v>0.48131793478260865</v>
      </c>
      <c r="BP2752" s="45">
        <f t="shared" si="1421"/>
        <v>1.4251535512209648</v>
      </c>
      <c r="BQ2752" s="47">
        <f t="shared" si="1422"/>
        <v>97.743355935995396</v>
      </c>
      <c r="BR2752" s="47">
        <f t="shared" si="1423"/>
        <v>124.11929646200829</v>
      </c>
    </row>
    <row r="2753" spans="6:70" x14ac:dyDescent="0.25">
      <c r="F2753" s="2">
        <v>42339</v>
      </c>
      <c r="G2753">
        <v>0.28799999999999998</v>
      </c>
      <c r="H2753" s="43">
        <v>42382</v>
      </c>
      <c r="I2753">
        <v>1.8653</v>
      </c>
      <c r="L2753" s="2">
        <v>42247</v>
      </c>
      <c r="M2753" t="str">
        <v>912828XD</v>
      </c>
      <c r="N2753">
        <v>-0.34129999999999999</v>
      </c>
      <c r="O2753">
        <v>0.39599000000000001</v>
      </c>
      <c r="P2753">
        <v>0.78069999999999995</v>
      </c>
      <c r="Q2753">
        <v>127.640625</v>
      </c>
      <c r="R2753">
        <f>VLOOKUP(M2753,工作表1!$A$3:$B$1000,2,FALSE)</f>
        <v>1.875</v>
      </c>
      <c r="S2753" t="str">
        <f>VLOOKUP(M2753,工作表1!$A$3:$C$1000,3,FALSE)</f>
        <v>2022/5/31</v>
      </c>
      <c r="T2753">
        <f t="shared" si="1393"/>
        <v>0.22875000000000001</v>
      </c>
      <c r="U2753">
        <f t="shared" si="1392"/>
        <v>1.64625</v>
      </c>
      <c r="V2753" s="43">
        <f t="shared" si="1404"/>
        <v>42338</v>
      </c>
      <c r="W2753" s="43">
        <f t="shared" si="1394"/>
        <v>42277</v>
      </c>
      <c r="X2753" s="45">
        <f t="shared" si="1405"/>
        <v>0.47643442622950821</v>
      </c>
      <c r="Y2753" s="45">
        <f t="shared" si="1406"/>
        <v>0.62540702896923428</v>
      </c>
      <c r="Z2753" s="47">
        <f t="shared" si="1407"/>
        <v>99.761623044226809</v>
      </c>
      <c r="AA2753" s="47">
        <f t="shared" si="1408"/>
        <v>127.34780868086229</v>
      </c>
      <c r="AB2753" s="45">
        <f t="shared" si="1409"/>
        <v>1.9470000000000001</v>
      </c>
      <c r="AC2753" s="2" t="str">
        <f t="shared" si="1395"/>
        <v>TY1</v>
      </c>
      <c r="AD2753">
        <f t="shared" si="1396"/>
        <v>127.640625</v>
      </c>
      <c r="AE2753">
        <f t="shared" si="1397"/>
        <v>127.0625</v>
      </c>
      <c r="AF2753" s="49">
        <f t="shared" si="1424"/>
        <v>0.578125</v>
      </c>
      <c r="AG2753" s="3">
        <f t="shared" si="1410"/>
        <v>127.34780868086229</v>
      </c>
      <c r="AH2753">
        <f t="shared" si="1411"/>
        <v>125.81725202168346</v>
      </c>
      <c r="AI2753" s="51">
        <f t="shared" si="1412"/>
        <v>1.5305566591788278</v>
      </c>
      <c r="AJ2753" s="52">
        <f t="shared" si="1413"/>
        <v>0.95243165917882777</v>
      </c>
      <c r="AK2753" s="2">
        <v>42247</v>
      </c>
      <c r="AL2753" t="str">
        <v>912828L2</v>
      </c>
      <c r="AM2753">
        <v>-1.7554000000000001</v>
      </c>
      <c r="AN2753">
        <v>0.49175999999999997</v>
      </c>
      <c r="AO2753">
        <v>0.78069999999999995</v>
      </c>
      <c r="AP2753">
        <v>127.0625</v>
      </c>
      <c r="AQ2753">
        <f>VLOOKUP(AL2753,工作表1!$F$3:$G$1000,2,FALSE)</f>
        <v>1.875</v>
      </c>
      <c r="AR2753" t="str">
        <f>VLOOKUP(AL2753,工作表1!$F$3:$H$1000,3,FALSE)</f>
        <v>2022/8/31</v>
      </c>
      <c r="AS2753">
        <f t="shared" si="1398"/>
        <v>0.22875000000000001</v>
      </c>
      <c r="AT2753">
        <f t="shared" si="1399"/>
        <v>1.64625</v>
      </c>
      <c r="AU2753" s="43">
        <f t="shared" si="1414"/>
        <v>42429</v>
      </c>
      <c r="AV2753" s="43">
        <f t="shared" si="1400"/>
        <v>42369</v>
      </c>
      <c r="AW2753" s="45">
        <f t="shared" si="1415"/>
        <v>5.095108695652174E-3</v>
      </c>
      <c r="AX2753" s="45">
        <f t="shared" si="1416"/>
        <v>0.62667045116140574</v>
      </c>
      <c r="AY2753" s="47">
        <f t="shared" si="1417"/>
        <v>99.649109538031468</v>
      </c>
      <c r="AZ2753" s="47">
        <f t="shared" si="1418"/>
        <v>125.81725202168346</v>
      </c>
      <c r="BA2753" s="43"/>
      <c r="BC2753" s="2">
        <v>42244</v>
      </c>
      <c r="BD2753" t="str">
        <v>912828TY</v>
      </c>
      <c r="BE2753">
        <v>-4.1050000000000004</v>
      </c>
      <c r="BF2753">
        <v>0.57969000000000004</v>
      </c>
      <c r="BG2753">
        <v>0.76739999999999997</v>
      </c>
      <c r="BH2753">
        <v>126.703125</v>
      </c>
      <c r="BI2753">
        <f>VLOOKUP(BD2753,工作表1!$K$3:$L$1000,2,FALSE)</f>
        <v>1.625</v>
      </c>
      <c r="BJ2753" t="str">
        <f>VLOOKUP(BD2753,工作表1!$K$3:$M$1000,3,FALSE)</f>
        <v>2022/11/15</v>
      </c>
      <c r="BK2753">
        <f t="shared" si="1401"/>
        <v>0.219</v>
      </c>
      <c r="BL2753">
        <f t="shared" si="1402"/>
        <v>1.4059999999999999</v>
      </c>
      <c r="BM2753" s="43">
        <f t="shared" si="1419"/>
        <v>42323</v>
      </c>
      <c r="BN2753" s="43">
        <f t="shared" si="1403"/>
        <v>42460</v>
      </c>
      <c r="BO2753" s="45">
        <f t="shared" si="1420"/>
        <v>0.47690217391304351</v>
      </c>
      <c r="BP2753" s="45">
        <f t="shared" si="1421"/>
        <v>1.4251898451459204</v>
      </c>
      <c r="BQ2753" s="47">
        <f t="shared" si="1422"/>
        <v>97.83673411000008</v>
      </c>
      <c r="BR2753" s="47">
        <f t="shared" si="1423"/>
        <v>124.2181292646225</v>
      </c>
    </row>
    <row r="2754" spans="6:70" x14ac:dyDescent="0.25">
      <c r="F2754" s="2">
        <v>42338</v>
      </c>
      <c r="G2754">
        <v>0.29199999999999998</v>
      </c>
      <c r="H2754" s="43">
        <v>42381</v>
      </c>
      <c r="I2754">
        <v>1.8726</v>
      </c>
      <c r="L2754" s="2">
        <v>42244</v>
      </c>
      <c r="M2754" t="str">
        <v>912828XD</v>
      </c>
      <c r="N2754">
        <v>8.8999999999999999E-3</v>
      </c>
      <c r="O2754">
        <v>0.26168000000000002</v>
      </c>
      <c r="P2754">
        <v>0.78069999999999995</v>
      </c>
      <c r="Q2754">
        <v>127.78125</v>
      </c>
      <c r="R2754">
        <f>VLOOKUP(M2754,工作表1!$A$3:$B$1000,2,FALSE)</f>
        <v>1.875</v>
      </c>
      <c r="S2754" t="str">
        <f>VLOOKUP(M2754,工作表1!$A$3:$C$1000,3,FALSE)</f>
        <v>2022/5/31</v>
      </c>
      <c r="T2754">
        <f t="shared" si="1393"/>
        <v>0.219</v>
      </c>
      <c r="U2754">
        <f t="shared" si="1392"/>
        <v>1.6559999999999999</v>
      </c>
      <c r="V2754" s="43">
        <f t="shared" si="1404"/>
        <v>42338</v>
      </c>
      <c r="W2754" s="43">
        <f t="shared" si="1394"/>
        <v>42277</v>
      </c>
      <c r="X2754" s="45">
        <f t="shared" si="1405"/>
        <v>0.47131147540983609</v>
      </c>
      <c r="Y2754" s="45">
        <f t="shared" si="1406"/>
        <v>0.62542106445093193</v>
      </c>
      <c r="Z2754" s="47">
        <f t="shared" si="1407"/>
        <v>99.888128409047056</v>
      </c>
      <c r="AA2754" s="47">
        <f t="shared" si="1408"/>
        <v>127.49373891468026</v>
      </c>
      <c r="AB2754" s="45">
        <f t="shared" si="1409"/>
        <v>1.9060999999999999</v>
      </c>
      <c r="AC2754" s="2" t="str">
        <f t="shared" si="1395"/>
        <v>TY1</v>
      </c>
      <c r="AD2754">
        <f t="shared" si="1396"/>
        <v>127.78125</v>
      </c>
      <c r="AE2754">
        <f t="shared" si="1397"/>
        <v>127.203125</v>
      </c>
      <c r="AF2754" s="49">
        <f t="shared" si="1424"/>
        <v>0.578125</v>
      </c>
      <c r="AG2754" s="3">
        <f t="shared" si="1410"/>
        <v>127.49373891468026</v>
      </c>
      <c r="AH2754">
        <f t="shared" si="1411"/>
        <v>125.93785494317288</v>
      </c>
      <c r="AI2754" s="51">
        <f t="shared" si="1412"/>
        <v>1.5558839715073844</v>
      </c>
      <c r="AJ2754" s="52">
        <f t="shared" si="1413"/>
        <v>0.97775897150738444</v>
      </c>
      <c r="AK2754" s="2">
        <v>42244</v>
      </c>
      <c r="AL2754" t="str">
        <v>912828L2</v>
      </c>
      <c r="AM2754">
        <v>-1.5760000000000001</v>
      </c>
      <c r="AN2754">
        <v>0.50366999999999995</v>
      </c>
      <c r="AO2754">
        <v>0.78069999999999995</v>
      </c>
      <c r="AP2754">
        <v>127.203125</v>
      </c>
      <c r="AQ2754">
        <f>VLOOKUP(AL2754,工作表1!$F$3:$G$1000,2,FALSE)</f>
        <v>1.875</v>
      </c>
      <c r="AR2754" t="str">
        <f>VLOOKUP(AL2754,工作表1!$F$3:$H$1000,3,FALSE)</f>
        <v>2022/8/31</v>
      </c>
      <c r="AS2754">
        <f t="shared" si="1398"/>
        <v>0.219</v>
      </c>
      <c r="AT2754">
        <f t="shared" si="1399"/>
        <v>1.6559999999999999</v>
      </c>
      <c r="AU2754" s="43">
        <f t="shared" si="1414"/>
        <v>42429</v>
      </c>
      <c r="AV2754" s="43">
        <f t="shared" si="1400"/>
        <v>42369</v>
      </c>
      <c r="AW2754" s="45">
        <f t="shared" si="1415"/>
        <v>0</v>
      </c>
      <c r="AX2754" s="45">
        <f t="shared" si="1416"/>
        <v>0.62671232876712335</v>
      </c>
      <c r="AY2754" s="47">
        <f t="shared" si="1417"/>
        <v>99.758333536783468</v>
      </c>
      <c r="AZ2754" s="47">
        <f t="shared" si="1418"/>
        <v>125.93785494317288</v>
      </c>
      <c r="BA2754" s="43"/>
      <c r="BC2754" s="2">
        <v>42243</v>
      </c>
      <c r="BD2754" t="str">
        <v>912828TY</v>
      </c>
      <c r="BE2754">
        <v>-3.5752000000000002</v>
      </c>
      <c r="BF2754">
        <v>0.55813999999999997</v>
      </c>
      <c r="BG2754">
        <v>0.76739999999999997</v>
      </c>
      <c r="BH2754">
        <v>126.859375</v>
      </c>
      <c r="BI2754">
        <f>VLOOKUP(BD2754,工作表1!$K$3:$L$1000,2,FALSE)</f>
        <v>1.625</v>
      </c>
      <c r="BJ2754" t="str">
        <f>VLOOKUP(BD2754,工作表1!$K$3:$M$1000,3,FALSE)</f>
        <v>2022/11/15</v>
      </c>
      <c r="BK2754">
        <f t="shared" si="1401"/>
        <v>0.19900000000000001</v>
      </c>
      <c r="BL2754">
        <f t="shared" si="1402"/>
        <v>1.4259999999999999</v>
      </c>
      <c r="BM2754" s="43">
        <f t="shared" si="1419"/>
        <v>42323</v>
      </c>
      <c r="BN2754" s="43">
        <f t="shared" si="1403"/>
        <v>42460</v>
      </c>
      <c r="BO2754" s="45">
        <f t="shared" si="1420"/>
        <v>0.46365489130434778</v>
      </c>
      <c r="BP2754" s="45">
        <f t="shared" si="1421"/>
        <v>1.4252987269207862</v>
      </c>
      <c r="BQ2754" s="47">
        <f t="shared" si="1422"/>
        <v>97.980800935356157</v>
      </c>
      <c r="BR2754" s="47">
        <f t="shared" si="1423"/>
        <v>124.34412637371875</v>
      </c>
    </row>
    <row r="2755" spans="6:70" x14ac:dyDescent="0.25">
      <c r="F2755" s="2">
        <v>42335</v>
      </c>
      <c r="G2755">
        <v>0.28599999999999998</v>
      </c>
      <c r="H2755" s="43">
        <v>42380</v>
      </c>
      <c r="I2755">
        <v>1.9419</v>
      </c>
      <c r="L2755" s="2">
        <v>42243</v>
      </c>
      <c r="M2755" t="str">
        <v>912828XD</v>
      </c>
      <c r="N2755">
        <v>-0.19389999999999999</v>
      </c>
      <c r="O2755">
        <v>0.33450000000000002</v>
      </c>
      <c r="P2755">
        <v>0.78069999999999995</v>
      </c>
      <c r="Q2755">
        <v>127.953125</v>
      </c>
      <c r="R2755">
        <f>VLOOKUP(M2755,工作表1!$A$3:$B$1000,2,FALSE)</f>
        <v>1.875</v>
      </c>
      <c r="S2755" t="str">
        <f>VLOOKUP(M2755,工作表1!$A$3:$C$1000,3,FALSE)</f>
        <v>2022/5/31</v>
      </c>
      <c r="T2755">
        <f t="shared" si="1393"/>
        <v>0.19900000000000001</v>
      </c>
      <c r="U2755">
        <f t="shared" si="1392"/>
        <v>1.6759999999999999</v>
      </c>
      <c r="V2755" s="43">
        <f t="shared" si="1404"/>
        <v>42338</v>
      </c>
      <c r="W2755" s="43">
        <f t="shared" si="1394"/>
        <v>42277</v>
      </c>
      <c r="X2755" s="45">
        <f t="shared" si="1405"/>
        <v>0.45594262295081966</v>
      </c>
      <c r="Y2755" s="45">
        <f t="shared" si="1406"/>
        <v>0.62546317089602521</v>
      </c>
      <c r="Z2755" s="47">
        <f t="shared" si="1407"/>
        <v>100.02984641946703</v>
      </c>
      <c r="AA2755" s="47">
        <f t="shared" si="1408"/>
        <v>127.62760343786591</v>
      </c>
      <c r="AB2755" s="45">
        <f t="shared" si="1409"/>
        <v>1.8935</v>
      </c>
      <c r="AC2755" s="2" t="str">
        <f t="shared" si="1395"/>
        <v>TY1</v>
      </c>
      <c r="AD2755">
        <f t="shared" si="1396"/>
        <v>127.953125</v>
      </c>
      <c r="AE2755">
        <f t="shared" si="1397"/>
        <v>127.359375</v>
      </c>
      <c r="AF2755" s="49">
        <f t="shared" si="1424"/>
        <v>0.59375</v>
      </c>
      <c r="AG2755" s="3">
        <f t="shared" si="1410"/>
        <v>127.62760343786591</v>
      </c>
      <c r="AH2755">
        <f t="shared" si="1411"/>
        <v>126.18514248438274</v>
      </c>
      <c r="AI2755" s="51">
        <f t="shared" si="1412"/>
        <v>1.4424609534831774</v>
      </c>
      <c r="AJ2755" s="52">
        <f t="shared" si="1413"/>
        <v>0.84871095348317738</v>
      </c>
      <c r="AK2755" s="2">
        <v>42243</v>
      </c>
      <c r="AL2755" t="str">
        <v>912828XG</v>
      </c>
      <c r="AM2755">
        <v>-1.4666999999999999</v>
      </c>
      <c r="AN2755">
        <v>0.49741999999999997</v>
      </c>
      <c r="AO2755">
        <v>0.79390000000000005</v>
      </c>
      <c r="AP2755">
        <v>127.359375</v>
      </c>
      <c r="AQ2755">
        <f>VLOOKUP(AL2755,工作表1!$F$3:$G$1000,2,FALSE)</f>
        <v>2.125</v>
      </c>
      <c r="AR2755" t="str">
        <f>VLOOKUP(AL2755,工作表1!$F$3:$H$1000,3,FALSE)</f>
        <v>2022/6/30</v>
      </c>
      <c r="AS2755">
        <f t="shared" si="1398"/>
        <v>0.19900000000000001</v>
      </c>
      <c r="AT2755">
        <f t="shared" si="1399"/>
        <v>1.9259999999999999</v>
      </c>
      <c r="AU2755" s="43">
        <f t="shared" si="1414"/>
        <v>42369</v>
      </c>
      <c r="AV2755" s="43">
        <f t="shared" si="1400"/>
        <v>42369</v>
      </c>
      <c r="AW2755" s="45">
        <f t="shared" si="1415"/>
        <v>0.3425546448087432</v>
      </c>
      <c r="AX2755" s="45">
        <f t="shared" si="1416"/>
        <v>1.0702943708361405</v>
      </c>
      <c r="AY2755" s="47">
        <f t="shared" si="1417"/>
        <v>101.65935588927992</v>
      </c>
      <c r="AZ2755" s="47">
        <f t="shared" si="1418"/>
        <v>126.18514248438274</v>
      </c>
      <c r="BA2755" s="43"/>
      <c r="BC2755" s="2">
        <v>42242</v>
      </c>
      <c r="BD2755" t="str">
        <v>912828TY</v>
      </c>
      <c r="BE2755">
        <v>-4.6597999999999997</v>
      </c>
      <c r="BF2755">
        <v>0.60368999999999995</v>
      </c>
      <c r="BG2755">
        <v>0.76739999999999997</v>
      </c>
      <c r="BH2755">
        <v>126.890625</v>
      </c>
      <c r="BI2755">
        <f>VLOOKUP(BD2755,工作表1!$K$3:$L$1000,2,FALSE)</f>
        <v>1.625</v>
      </c>
      <c r="BJ2755" t="str">
        <f>VLOOKUP(BD2755,工作表1!$K$3:$M$1000,3,FALSE)</f>
        <v>2022/11/15</v>
      </c>
      <c r="BK2755">
        <f t="shared" si="1401"/>
        <v>0.188</v>
      </c>
      <c r="BL2755">
        <f t="shared" si="1402"/>
        <v>1.4370000000000001</v>
      </c>
      <c r="BM2755" s="43">
        <f t="shared" si="1419"/>
        <v>42323</v>
      </c>
      <c r="BN2755" s="43">
        <f t="shared" si="1403"/>
        <v>42460</v>
      </c>
      <c r="BO2755" s="45">
        <f t="shared" si="1420"/>
        <v>0.45923913043478259</v>
      </c>
      <c r="BP2755" s="45">
        <f t="shared" si="1421"/>
        <v>1.4253350208457416</v>
      </c>
      <c r="BQ2755" s="47">
        <f t="shared" si="1422"/>
        <v>97.980446936413969</v>
      </c>
      <c r="BR2755" s="47">
        <f t="shared" si="1423"/>
        <v>124.31958594543471</v>
      </c>
    </row>
    <row r="2756" spans="6:70" x14ac:dyDescent="0.25">
      <c r="F2756" s="2">
        <v>42334</v>
      </c>
      <c r="G2756">
        <v>0.28549999999999998</v>
      </c>
      <c r="H2756" s="43">
        <v>42377</v>
      </c>
      <c r="I2756">
        <v>1.9014</v>
      </c>
      <c r="L2756" s="2">
        <v>42242</v>
      </c>
      <c r="M2756" t="str">
        <v>912828XD</v>
      </c>
      <c r="N2756">
        <v>5.1900000000000002E-2</v>
      </c>
      <c r="O2756">
        <v>0.25012000000000001</v>
      </c>
      <c r="P2756">
        <v>0.78069999999999995</v>
      </c>
      <c r="Q2756">
        <v>127.9375</v>
      </c>
      <c r="R2756">
        <f>VLOOKUP(M2756,工作表1!$A$3:$B$1000,2,FALSE)</f>
        <v>1.875</v>
      </c>
      <c r="S2756" t="str">
        <f>VLOOKUP(M2756,工作表1!$A$3:$C$1000,3,FALSE)</f>
        <v>2022/5/31</v>
      </c>
      <c r="T2756">
        <f t="shared" si="1393"/>
        <v>0.188</v>
      </c>
      <c r="U2756">
        <f t="shared" ref="U2756:U2819" si="1425">R2756-T2756</f>
        <v>1.6870000000000001</v>
      </c>
      <c r="V2756" s="43">
        <f t="shared" si="1404"/>
        <v>42338</v>
      </c>
      <c r="W2756" s="43">
        <f t="shared" si="1394"/>
        <v>42277</v>
      </c>
      <c r="X2756" s="45">
        <f t="shared" si="1405"/>
        <v>0.45081967213114754</v>
      </c>
      <c r="Y2756" s="45">
        <f t="shared" si="1406"/>
        <v>0.62547720637772286</v>
      </c>
      <c r="Z2756" s="47">
        <f t="shared" si="1407"/>
        <v>100.03033143873071</v>
      </c>
      <c r="AA2756" s="47">
        <f t="shared" si="1408"/>
        <v>127.61171815569269</v>
      </c>
      <c r="AB2756" s="45">
        <f t="shared" si="1409"/>
        <v>1.8863000000000001</v>
      </c>
      <c r="AC2756" s="2" t="str">
        <f t="shared" si="1395"/>
        <v>TY1</v>
      </c>
      <c r="AD2756">
        <f t="shared" si="1396"/>
        <v>127.9375</v>
      </c>
      <c r="AE2756">
        <f t="shared" si="1397"/>
        <v>127.390625</v>
      </c>
      <c r="AF2756" s="49">
        <f t="shared" si="1424"/>
        <v>0.546875</v>
      </c>
      <c r="AG2756" s="3">
        <f t="shared" si="1410"/>
        <v>127.61171815569269</v>
      </c>
      <c r="AH2756">
        <f t="shared" si="1411"/>
        <v>126.13099256028605</v>
      </c>
      <c r="AI2756" s="51">
        <f t="shared" si="1412"/>
        <v>1.4807255954066392</v>
      </c>
      <c r="AJ2756" s="52">
        <f t="shared" si="1413"/>
        <v>0.93385059540663917</v>
      </c>
      <c r="AK2756" s="2">
        <v>42242</v>
      </c>
      <c r="AL2756" t="str">
        <v>912828XQ</v>
      </c>
      <c r="AM2756">
        <v>-1.8053999999999999</v>
      </c>
      <c r="AN2756">
        <v>0.51668999999999998</v>
      </c>
      <c r="AO2756">
        <v>0.7873</v>
      </c>
      <c r="AP2756">
        <v>127.390625</v>
      </c>
      <c r="AQ2756">
        <f>VLOOKUP(AL2756,工作表1!$F$3:$G$1000,2,FALSE)</f>
        <v>2</v>
      </c>
      <c r="AR2756" t="str">
        <f>VLOOKUP(AL2756,工作表1!$F$3:$H$1000,3,FALSE)</f>
        <v>2022/7/31</v>
      </c>
      <c r="AS2756">
        <f t="shared" si="1398"/>
        <v>0.188</v>
      </c>
      <c r="AT2756">
        <f t="shared" si="1399"/>
        <v>1.8120000000000001</v>
      </c>
      <c r="AU2756" s="43">
        <f t="shared" si="1414"/>
        <v>42400</v>
      </c>
      <c r="AV2756" s="43">
        <f t="shared" si="1400"/>
        <v>42369</v>
      </c>
      <c r="AW2756" s="45">
        <f t="shared" si="1415"/>
        <v>0.14673913043478262</v>
      </c>
      <c r="AX2756" s="45">
        <f t="shared" si="1416"/>
        <v>0.83715008933889223</v>
      </c>
      <c r="AY2756" s="47">
        <f t="shared" si="1417"/>
        <v>100.7995994838091</v>
      </c>
      <c r="AZ2756" s="47">
        <f t="shared" si="1418"/>
        <v>126.13099256028605</v>
      </c>
      <c r="BA2756" s="43"/>
      <c r="BC2756" s="2">
        <v>42241</v>
      </c>
      <c r="BD2756" t="str">
        <v>912828TY</v>
      </c>
      <c r="BE2756">
        <v>-4.8143000000000002</v>
      </c>
      <c r="BF2756">
        <v>0.61146</v>
      </c>
      <c r="BG2756">
        <v>0.76739999999999997</v>
      </c>
      <c r="BH2756">
        <v>127.015625</v>
      </c>
      <c r="BI2756">
        <f>VLOOKUP(BD2756,工作表1!$K$3:$L$1000,2,FALSE)</f>
        <v>1.625</v>
      </c>
      <c r="BJ2756" t="str">
        <f>VLOOKUP(BD2756,工作表1!$K$3:$M$1000,3,FALSE)</f>
        <v>2022/11/15</v>
      </c>
      <c r="BK2756">
        <f t="shared" si="1401"/>
        <v>0.184</v>
      </c>
      <c r="BL2756">
        <f t="shared" si="1402"/>
        <v>1.4410000000000001</v>
      </c>
      <c r="BM2756" s="43">
        <f t="shared" si="1419"/>
        <v>42323</v>
      </c>
      <c r="BN2756" s="43">
        <f t="shared" si="1403"/>
        <v>42460</v>
      </c>
      <c r="BO2756" s="45">
        <f t="shared" si="1420"/>
        <v>0.45482336956521741</v>
      </c>
      <c r="BP2756" s="45">
        <f t="shared" si="1421"/>
        <v>1.4253713147706968</v>
      </c>
      <c r="BQ2756" s="47">
        <f t="shared" si="1422"/>
        <v>98.074165298250463</v>
      </c>
      <c r="BR2756" s="47">
        <f t="shared" si="1423"/>
        <v>124.42307540841527</v>
      </c>
    </row>
    <row r="2757" spans="6:70" x14ac:dyDescent="0.25">
      <c r="F2757" s="2">
        <v>42333</v>
      </c>
      <c r="G2757">
        <v>0.28599999999999998</v>
      </c>
      <c r="H2757" s="43">
        <v>42376</v>
      </c>
      <c r="I2757">
        <v>1.9398</v>
      </c>
      <c r="L2757" s="2">
        <v>42241</v>
      </c>
      <c r="M2757" t="str">
        <v>912828XD</v>
      </c>
      <c r="N2757">
        <v>-0.2167</v>
      </c>
      <c r="O2757">
        <v>0.33439999999999998</v>
      </c>
      <c r="P2757">
        <v>0.78069999999999995</v>
      </c>
      <c r="Q2757">
        <v>128.0625</v>
      </c>
      <c r="R2757">
        <f>VLOOKUP(M2757,工作表1!$A$3:$B$1000,2,FALSE)</f>
        <v>1.875</v>
      </c>
      <c r="S2757" t="str">
        <f>VLOOKUP(M2757,工作表1!$A$3:$C$1000,3,FALSE)</f>
        <v>2022/5/31</v>
      </c>
      <c r="T2757">
        <f t="shared" ref="T2757:T2820" si="1426">INDEX($G:$G,MATCH(L2757,$F:$F,0))</f>
        <v>0.184</v>
      </c>
      <c r="U2757">
        <f t="shared" si="1425"/>
        <v>1.6910000000000001</v>
      </c>
      <c r="V2757" s="43">
        <f t="shared" si="1404"/>
        <v>42338</v>
      </c>
      <c r="W2757" s="43">
        <f t="shared" ref="W2757:W2820" si="1427">IF(WEEKDAY(DATE(YEAR(L2757),(INT(MONTH(L2757)/3)+1)*3+1,1)-1,2)=7,DATE(YEAR(L2757),(INT(MONTH(L2757)/3)+1)*3+1,1)-1-2,IF(WEEKDAY(DATE(YEAR(L2757),(INT(MONTH(L2757)/3)+1)*3+1,1)-1,2)=6,DATE(YEAR(L2757),(INT(MONTH(L2757)/3)+1)*3+1,1)-1-1,DATE(YEAR(L2757),(INT(MONTH(L2757)/3)+1)*3+1,1)-1))</f>
        <v>42277</v>
      </c>
      <c r="X2757" s="45">
        <f t="shared" si="1405"/>
        <v>0.44569672131147536</v>
      </c>
      <c r="Y2757" s="45">
        <f t="shared" si="1406"/>
        <v>0.62549124185942051</v>
      </c>
      <c r="Z2757" s="47">
        <f t="shared" si="1407"/>
        <v>100.12362371255172</v>
      </c>
      <c r="AA2757" s="47">
        <f t="shared" si="1408"/>
        <v>127.71550329621931</v>
      </c>
      <c r="AB2757" s="45">
        <f t="shared" si="1409"/>
        <v>1.7976000000000001</v>
      </c>
      <c r="AC2757" s="2" t="str">
        <f t="shared" ref="AC2757:AC2820" si="1428">IF(MOD(MONTH(L2757),3)=0,"TY2","TY1")</f>
        <v>TY1</v>
      </c>
      <c r="AD2757">
        <f t="shared" ref="AD2757:AD2820" si="1429">IF(AC2757="TY1",Q2757,AP2757)</f>
        <v>128.0625</v>
      </c>
      <c r="AE2757">
        <f t="shared" ref="AE2757:AE2820" si="1430">IF(AC2757="TY1",AP2757,BH2757)</f>
        <v>127.515625</v>
      </c>
      <c r="AF2757" s="49">
        <f t="shared" si="1424"/>
        <v>0.546875</v>
      </c>
      <c r="AG2757" s="3">
        <f t="shared" si="1410"/>
        <v>127.71550329621931</v>
      </c>
      <c r="AH2757">
        <f t="shared" si="1411"/>
        <v>126.23307582249485</v>
      </c>
      <c r="AI2757" s="51">
        <f t="shared" si="1412"/>
        <v>1.4824274737244565</v>
      </c>
      <c r="AJ2757" s="52">
        <f t="shared" si="1413"/>
        <v>0.93555247372445649</v>
      </c>
      <c r="AK2757" s="2">
        <v>42241</v>
      </c>
      <c r="AL2757" t="str">
        <v>912828XQ</v>
      </c>
      <c r="AM2757">
        <v>-2.0815000000000001</v>
      </c>
      <c r="AN2757">
        <v>0.54049999999999998</v>
      </c>
      <c r="AO2757">
        <v>0.7873</v>
      </c>
      <c r="AP2757">
        <v>127.515625</v>
      </c>
      <c r="AQ2757">
        <f>VLOOKUP(AL2757,工作表1!$F$3:$G$1000,2,FALSE)</f>
        <v>2</v>
      </c>
      <c r="AR2757" t="str">
        <f>VLOOKUP(AL2757,工作表1!$F$3:$H$1000,3,FALSE)</f>
        <v>2022/7/31</v>
      </c>
      <c r="AS2757">
        <f t="shared" ref="AS2757:AS2820" si="1431">INDEX($G:$G,MATCH(AK2757,$F:$F,0))</f>
        <v>0.184</v>
      </c>
      <c r="AT2757">
        <f t="shared" ref="AT2757:AT2820" si="1432">AQ2757-AS2757</f>
        <v>1.8160000000000001</v>
      </c>
      <c r="AU2757" s="43">
        <f t="shared" si="1414"/>
        <v>42400</v>
      </c>
      <c r="AV2757" s="43">
        <f t="shared" ref="AV2757:AV2820" si="1433">IF(WEEKDAY(DATE(YEAR(AK2757),(INT(MONTH(AK2757)/3)+1)*3+4,1)-1,2)=7,DATE(YEAR(AK2757),(INT(MONTH(AK2757)/3)+1)*3+4,1)-1-2,IF(WEEKDAY(DATE(YEAR(AK2757),(INT(MONTH(AK2757)/3)+1)*3+4,1)-1,2)=6,DATE(YEAR(AK2757),(INT(MONTH(AK2757)/3)+1)*3+4,1)-1-1,DATE(YEAR(AK2757),(INT(MONTH(AK2757)/3)+1)*3+4,1)-1))</f>
        <v>42369</v>
      </c>
      <c r="AW2757" s="45">
        <f t="shared" si="1415"/>
        <v>0.14130434782608695</v>
      </c>
      <c r="AX2757" s="45">
        <f t="shared" si="1416"/>
        <v>0.83719475878499106</v>
      </c>
      <c r="AY2757" s="47">
        <f t="shared" si="1417"/>
        <v>100.89325907298019</v>
      </c>
      <c r="AZ2757" s="47">
        <f t="shared" si="1418"/>
        <v>126.23307582249485</v>
      </c>
      <c r="BA2757" s="43"/>
      <c r="BC2757" s="2">
        <v>42240</v>
      </c>
      <c r="BD2757" t="str">
        <v>912828TY</v>
      </c>
      <c r="BE2757">
        <v>-4.0095999999999998</v>
      </c>
      <c r="BF2757">
        <v>0.54523999999999995</v>
      </c>
      <c r="BG2757">
        <v>0.76739999999999997</v>
      </c>
      <c r="BH2757">
        <v>128.125</v>
      </c>
      <c r="BI2757">
        <f>VLOOKUP(BD2757,工作表1!$K$3:$L$1000,2,FALSE)</f>
        <v>1.625</v>
      </c>
      <c r="BJ2757" t="str">
        <f>VLOOKUP(BD2757,工作表1!$K$3:$M$1000,3,FALSE)</f>
        <v>2022/11/15</v>
      </c>
      <c r="BK2757">
        <f t="shared" ref="BK2757:BK2820" si="1434">INDEX($G:$G,MATCH(BC2757,$F:$F,0))</f>
        <v>0.17599999999999999</v>
      </c>
      <c r="BL2757">
        <f t="shared" ref="BL2757:BL2820" si="1435">BI2757-BK2757</f>
        <v>1.4490000000000001</v>
      </c>
      <c r="BM2757" s="43">
        <f t="shared" si="1419"/>
        <v>42323</v>
      </c>
      <c r="BN2757" s="43">
        <f t="shared" ref="BN2757:BN2820" si="1436">IF(WEEKDAY(DATE(YEAR(BC2757),(INT(MONTH(BC2757)/3)+1)*3+7,1)-1,2)=7,DATE(YEAR(BC2757),(INT(MONTH(BC2757)/3)+1)*3+7,1)-1-2,IF(WEEKDAY(DATE(YEAR(BC2757),(INT(MONTH(BC2757)/3)+1)*3+7,1)-1,2)=6,DATE(YEAR(BC2757),(INT(MONTH(BC2757)/3)+1)*3+7,1)-1-1,DATE(YEAR(BC2757),(INT(MONTH(BC2757)/3)+1)*3+7,1)-1))</f>
        <v>42460</v>
      </c>
      <c r="BO2757" s="45">
        <f t="shared" si="1420"/>
        <v>0.45040760869565222</v>
      </c>
      <c r="BP2757" s="45">
        <f t="shared" si="1421"/>
        <v>1.4254076086956522</v>
      </c>
      <c r="BQ2757" s="47">
        <f t="shared" si="1422"/>
        <v>98.962362456075653</v>
      </c>
      <c r="BR2757" s="47">
        <f t="shared" si="1423"/>
        <v>125.55865145001606</v>
      </c>
    </row>
    <row r="2758" spans="6:70" x14ac:dyDescent="0.25">
      <c r="F2758" s="2">
        <v>42332</v>
      </c>
      <c r="G2758">
        <v>0.28000000000000003</v>
      </c>
      <c r="H2758" s="43">
        <v>42375</v>
      </c>
      <c r="I2758">
        <v>1.9757</v>
      </c>
      <c r="L2758" s="2">
        <v>42240</v>
      </c>
      <c r="M2758" t="str">
        <v>912828XD</v>
      </c>
      <c r="N2758">
        <v>-1.3493999999999999</v>
      </c>
      <c r="O2758">
        <v>0.67962999999999996</v>
      </c>
      <c r="P2758">
        <v>0.78069999999999995</v>
      </c>
      <c r="Q2758">
        <v>129.203125</v>
      </c>
      <c r="R2758">
        <f>VLOOKUP(M2758,工作表1!$A$3:$B$1000,2,FALSE)</f>
        <v>1.875</v>
      </c>
      <c r="S2758" t="str">
        <f>VLOOKUP(M2758,工作表1!$A$3:$C$1000,3,FALSE)</f>
        <v>2022/5/31</v>
      </c>
      <c r="T2758">
        <f t="shared" si="1426"/>
        <v>0.17599999999999999</v>
      </c>
      <c r="U2758">
        <f t="shared" si="1425"/>
        <v>1.6990000000000001</v>
      </c>
      <c r="V2758" s="43">
        <f t="shared" ref="V2758:V2821" si="1437">COUPNCD(L2757,S2758,2,0)</f>
        <v>42338</v>
      </c>
      <c r="W2758" s="43">
        <f t="shared" si="1427"/>
        <v>42277</v>
      </c>
      <c r="X2758" s="45">
        <f t="shared" ref="X2758:X2821" si="1438">COUPDAYBS(L2757,S2758,2,1)/COUPDAYS(L2757,S2758,2,1)*R2758/2</f>
        <v>0.4405737704918033</v>
      </c>
      <c r="Y2758" s="45">
        <f t="shared" ref="Y2758:Y2821" si="1439">(W2758-L2757)/365*R2758+X2758</f>
        <v>0.62550527734111838</v>
      </c>
      <c r="Z2758" s="47">
        <f t="shared" ref="Z2758:Z2821" si="1440">(Q2758*P2758+Y2758)/(1+(O2758/100)*(W2758-L2759)/360)-X2758</f>
        <v>100.97722610620464</v>
      </c>
      <c r="AA2758" s="47">
        <f t="shared" ref="AA2758:AA2821" si="1441">(Z2758-$AB$5*(W2758-L2757)/365+T2758*(W2758-L2757)/360)/P2758</f>
        <v>128.79263017827239</v>
      </c>
      <c r="AB2758" s="45">
        <f t="shared" ref="AB2758:AB2821" si="1442">INDEX(I:I,MATCH(L2758,H:H,0))</f>
        <v>1.7381</v>
      </c>
      <c r="AC2758" s="2" t="str">
        <f t="shared" si="1428"/>
        <v>TY1</v>
      </c>
      <c r="AD2758">
        <f t="shared" si="1429"/>
        <v>129.203125</v>
      </c>
      <c r="AE2758">
        <f t="shared" si="1430"/>
        <v>128.625</v>
      </c>
      <c r="AF2758" s="49">
        <f t="shared" si="1424"/>
        <v>0.578125</v>
      </c>
      <c r="AG2758" s="3">
        <f t="shared" ref="AG2758:AG2821" si="1443">IF(AC2758="TY1",AA2758,AZ2758)</f>
        <v>128.79263017827239</v>
      </c>
      <c r="AH2758">
        <f t="shared" ref="AH2758:AH2821" si="1444">IF(AC2758="TY1",AZ2758,BR2758)</f>
        <v>127.36531018389718</v>
      </c>
      <c r="AI2758" s="51">
        <f t="shared" ref="AI2758:AI2821" si="1445">AG2758-AH2758</f>
        <v>1.4273199943752104</v>
      </c>
      <c r="AJ2758" s="52">
        <f t="shared" ref="AJ2758:AJ2821" si="1446">AI2758-AF2758</f>
        <v>0.8491949943752104</v>
      </c>
      <c r="AK2758" s="2">
        <v>42240</v>
      </c>
      <c r="AL2758" t="str">
        <v>912828XG</v>
      </c>
      <c r="AM2758">
        <v>-2.8965999999999998</v>
      </c>
      <c r="AN2758">
        <v>0.58426</v>
      </c>
      <c r="AO2758">
        <v>0.79390000000000005</v>
      </c>
      <c r="AP2758">
        <v>128.625</v>
      </c>
      <c r="AQ2758">
        <f>VLOOKUP(AL2758,工作表1!$F$3:$G$1000,2,FALSE)</f>
        <v>2.125</v>
      </c>
      <c r="AR2758" t="str">
        <f>VLOOKUP(AL2758,工作表1!$F$3:$H$1000,3,FALSE)</f>
        <v>2022/6/30</v>
      </c>
      <c r="AS2758">
        <f t="shared" si="1431"/>
        <v>0.17599999999999999</v>
      </c>
      <c r="AT2758">
        <f t="shared" si="1432"/>
        <v>1.9490000000000001</v>
      </c>
      <c r="AU2758" s="43">
        <f t="shared" ref="AU2758:AU2821" si="1447">COUPNCD(AK2757,AR2758,2,0)</f>
        <v>42369</v>
      </c>
      <c r="AV2758" s="43">
        <f t="shared" si="1433"/>
        <v>42369</v>
      </c>
      <c r="AW2758" s="45">
        <f t="shared" ref="AW2758:AW2821" si="1448">COUPDAYBS(AK2757,AR2758,2,1)/COUPDAYS(AK2757,AR2758,2,1)*AQ2758/2</f>
        <v>0.32513661202185795</v>
      </c>
      <c r="AX2758" s="45">
        <f t="shared" ref="AX2758:AX2821" si="1449">(AV2758-AK2757)/365*AQ2758+AW2758</f>
        <v>1.0703420914739128</v>
      </c>
      <c r="AY2758" s="47">
        <f t="shared" ref="AY2758:AY2821" si="1450">(AP2758*AO2758+AX2758)/(1+(AN2758/100)*(AV2758-AK2759)/360)-AW2758</f>
        <v>102.64001211420451</v>
      </c>
      <c r="AZ2758" s="47">
        <f t="shared" ref="AZ2758:AZ2821" si="1451">(AY2758-$AB$5*(AV2758-AK2757)/365+AS2758*(AV2758-AK2757)/360)/AO2758</f>
        <v>127.36531018389718</v>
      </c>
      <c r="BA2758" s="43"/>
      <c r="BC2758" s="2">
        <v>42237</v>
      </c>
      <c r="BD2758" t="str">
        <v>912828TY</v>
      </c>
      <c r="BE2758">
        <v>-3.6208</v>
      </c>
      <c r="BF2758">
        <v>0.54996999999999996</v>
      </c>
      <c r="BG2758">
        <v>0.76739999999999997</v>
      </c>
      <c r="BH2758">
        <v>127.59375</v>
      </c>
      <c r="BI2758">
        <f>VLOOKUP(BD2758,工作表1!$K$3:$L$1000,2,FALSE)</f>
        <v>1.625</v>
      </c>
      <c r="BJ2758" t="str">
        <f>VLOOKUP(BD2758,工作表1!$K$3:$M$1000,3,FALSE)</f>
        <v>2022/11/15</v>
      </c>
      <c r="BK2758">
        <f t="shared" si="1434"/>
        <v>0.19650000000000001</v>
      </c>
      <c r="BL2758">
        <f t="shared" si="1435"/>
        <v>1.4285000000000001</v>
      </c>
      <c r="BM2758" s="43">
        <f t="shared" ref="BM2758:BM2821" si="1452">COUPNCD(BC2757,BJ2758,2,0)</f>
        <v>42323</v>
      </c>
      <c r="BN2758" s="43">
        <f t="shared" si="1436"/>
        <v>42460</v>
      </c>
      <c r="BO2758" s="45">
        <f t="shared" ref="BO2758:BO2821" si="1453">COUPDAYBS(BC2757,BJ2758,2,1)/COUPDAYS(BC2757,BJ2758,2,1)*BI2758/2</f>
        <v>0.44599184782608697</v>
      </c>
      <c r="BP2758" s="45">
        <f t="shared" ref="BP2758:BP2821" si="1454">(BN2758-BC2757)/365*BI2758+BO2758</f>
        <v>1.4254439026206074</v>
      </c>
      <c r="BQ2758" s="47">
        <f t="shared" ref="BQ2758:BQ2821" si="1455">(BH2758*BG2758+BP2758)/(1+(BF2758/100)*(BN2758-BC2759)/360)-BO2758</f>
        <v>98.556107102113188</v>
      </c>
      <c r="BR2758" s="47">
        <f t="shared" ref="BR2758:BR2821" si="1456">(BQ2758-$AB$5*(BN2758-BC2757)/365+BK2758*(BN2758-BC2757)/360)/BG2758</f>
        <v>125.0300624022691</v>
      </c>
    </row>
    <row r="2759" spans="6:70" x14ac:dyDescent="0.25">
      <c r="F2759" s="2">
        <v>42331</v>
      </c>
      <c r="G2759">
        <v>0.27200000000000002</v>
      </c>
      <c r="H2759" s="43">
        <v>42374</v>
      </c>
      <c r="I2759">
        <v>2.0453999999999999</v>
      </c>
      <c r="L2759" s="2">
        <v>42237</v>
      </c>
      <c r="M2759" t="str">
        <v>912828XD</v>
      </c>
      <c r="N2759">
        <v>-0.2172</v>
      </c>
      <c r="O2759">
        <v>0.33034999999999998</v>
      </c>
      <c r="P2759">
        <v>0.78069999999999995</v>
      </c>
      <c r="Q2759">
        <v>128.671875</v>
      </c>
      <c r="R2759">
        <f>VLOOKUP(M2759,工作表1!$A$3:$B$1000,2,FALSE)</f>
        <v>1.875</v>
      </c>
      <c r="S2759" t="str">
        <f>VLOOKUP(M2759,工作表1!$A$3:$C$1000,3,FALSE)</f>
        <v>2022/5/31</v>
      </c>
      <c r="T2759">
        <f t="shared" si="1426"/>
        <v>0.19650000000000001</v>
      </c>
      <c r="U2759">
        <f t="shared" si="1425"/>
        <v>1.6785000000000001</v>
      </c>
      <c r="V2759" s="43">
        <f t="shared" si="1437"/>
        <v>42338</v>
      </c>
      <c r="W2759" s="43">
        <f t="shared" si="1427"/>
        <v>42277</v>
      </c>
      <c r="X2759" s="45">
        <f t="shared" si="1438"/>
        <v>0.43545081967213117</v>
      </c>
      <c r="Y2759" s="45">
        <f t="shared" si="1439"/>
        <v>0.62551931282281614</v>
      </c>
      <c r="Z2759" s="47">
        <f t="shared" si="1440"/>
        <v>100.60618621407963</v>
      </c>
      <c r="AA2759" s="47">
        <f t="shared" si="1441"/>
        <v>128.30480565318351</v>
      </c>
      <c r="AB2759" s="45">
        <f t="shared" si="1442"/>
        <v>1.7763</v>
      </c>
      <c r="AC2759" s="2" t="str">
        <f t="shared" si="1428"/>
        <v>TY1</v>
      </c>
      <c r="AD2759">
        <f t="shared" si="1429"/>
        <v>128.671875</v>
      </c>
      <c r="AE2759">
        <f t="shared" si="1430"/>
        <v>128.09375</v>
      </c>
      <c r="AF2759" s="49">
        <f t="shared" si="1424"/>
        <v>0.578125</v>
      </c>
      <c r="AG2759" s="3">
        <f t="shared" si="1443"/>
        <v>128.30480565318351</v>
      </c>
      <c r="AH2759">
        <f t="shared" si="1444"/>
        <v>126.86864046657227</v>
      </c>
      <c r="AI2759" s="51">
        <f t="shared" si="1445"/>
        <v>1.4361651866112339</v>
      </c>
      <c r="AJ2759" s="52">
        <f t="shared" si="1446"/>
        <v>0.85804018661123393</v>
      </c>
      <c r="AK2759" s="2">
        <v>42237</v>
      </c>
      <c r="AL2759" t="str">
        <v>912828XG</v>
      </c>
      <c r="AM2759">
        <v>-1.7756000000000001</v>
      </c>
      <c r="AN2759">
        <v>0.51297000000000004</v>
      </c>
      <c r="AO2759">
        <v>0.79390000000000005</v>
      </c>
      <c r="AP2759">
        <v>128.09375</v>
      </c>
      <c r="AQ2759">
        <f>VLOOKUP(AL2759,工作表1!$F$3:$G$1000,2,FALSE)</f>
        <v>2.125</v>
      </c>
      <c r="AR2759" t="str">
        <f>VLOOKUP(AL2759,工作表1!$F$3:$H$1000,3,FALSE)</f>
        <v>2022/6/30</v>
      </c>
      <c r="AS2759">
        <f t="shared" si="1431"/>
        <v>0.19650000000000001</v>
      </c>
      <c r="AT2759">
        <f t="shared" si="1432"/>
        <v>1.9285000000000001</v>
      </c>
      <c r="AU2759" s="43">
        <f t="shared" si="1447"/>
        <v>42369</v>
      </c>
      <c r="AV2759" s="43">
        <f t="shared" si="1433"/>
        <v>42369</v>
      </c>
      <c r="AW2759" s="45">
        <f t="shared" si="1448"/>
        <v>0.31933060109289618</v>
      </c>
      <c r="AX2759" s="45">
        <f t="shared" si="1449"/>
        <v>1.0703579983531701</v>
      </c>
      <c r="AY2759" s="47">
        <f t="shared" si="1450"/>
        <v>102.25027185134324</v>
      </c>
      <c r="AZ2759" s="47">
        <f t="shared" si="1451"/>
        <v>126.86864046657227</v>
      </c>
      <c r="BA2759" s="43"/>
      <c r="BC2759" s="2">
        <v>42236</v>
      </c>
      <c r="BD2759" t="str">
        <v>912828TY</v>
      </c>
      <c r="BE2759">
        <v>-3.1040000000000001</v>
      </c>
      <c r="BF2759">
        <v>0.52339000000000002</v>
      </c>
      <c r="BG2759">
        <v>0.76739999999999997</v>
      </c>
      <c r="BH2759">
        <v>127.234375</v>
      </c>
      <c r="BI2759">
        <f>VLOOKUP(BD2759,工作表1!$K$3:$L$1000,2,FALSE)</f>
        <v>1.625</v>
      </c>
      <c r="BJ2759" t="str">
        <f>VLOOKUP(BD2759,工作表1!$K$3:$M$1000,3,FALSE)</f>
        <v>2022/11/15</v>
      </c>
      <c r="BK2759">
        <f t="shared" si="1434"/>
        <v>0.19750000000000001</v>
      </c>
      <c r="BL2759">
        <f t="shared" si="1435"/>
        <v>1.4275</v>
      </c>
      <c r="BM2759" s="43">
        <f t="shared" si="1452"/>
        <v>42323</v>
      </c>
      <c r="BN2759" s="43">
        <f t="shared" si="1436"/>
        <v>42460</v>
      </c>
      <c r="BO2759" s="45">
        <f t="shared" si="1453"/>
        <v>0.43274456521739135</v>
      </c>
      <c r="BP2759" s="45">
        <f t="shared" si="1454"/>
        <v>1.4255527843954736</v>
      </c>
      <c r="BQ2759" s="47">
        <f t="shared" si="1455"/>
        <v>98.309463318028008</v>
      </c>
      <c r="BR2759" s="47">
        <f t="shared" si="1456"/>
        <v>124.66312406049644</v>
      </c>
    </row>
    <row r="2760" spans="6:70" x14ac:dyDescent="0.25">
      <c r="F2760" s="2">
        <v>42328</v>
      </c>
      <c r="G2760">
        <v>0.26200000000000001</v>
      </c>
      <c r="H2760" s="43">
        <v>42373</v>
      </c>
      <c r="I2760">
        <v>2.0598000000000001</v>
      </c>
      <c r="L2760" s="2">
        <v>42236</v>
      </c>
      <c r="M2760" t="str">
        <v>912828XD</v>
      </c>
      <c r="N2760">
        <v>-3.6200000000000003E-2</v>
      </c>
      <c r="O2760">
        <v>0.27961000000000003</v>
      </c>
      <c r="P2760">
        <v>0.78069999999999995</v>
      </c>
      <c r="Q2760">
        <v>128.328125</v>
      </c>
      <c r="R2760">
        <f>VLOOKUP(M2760,工作表1!$A$3:$B$1000,2,FALSE)</f>
        <v>1.875</v>
      </c>
      <c r="S2760" t="str">
        <f>VLOOKUP(M2760,工作表1!$A$3:$C$1000,3,FALSE)</f>
        <v>2022/5/31</v>
      </c>
      <c r="T2760">
        <f t="shared" si="1426"/>
        <v>0.19750000000000001</v>
      </c>
      <c r="U2760">
        <f t="shared" si="1425"/>
        <v>1.6775</v>
      </c>
      <c r="V2760" s="43">
        <f t="shared" si="1437"/>
        <v>42338</v>
      </c>
      <c r="W2760" s="43">
        <f t="shared" si="1427"/>
        <v>42277</v>
      </c>
      <c r="X2760" s="45">
        <f t="shared" si="1438"/>
        <v>0.42008196721311475</v>
      </c>
      <c r="Y2760" s="45">
        <f t="shared" si="1439"/>
        <v>0.62556141926790931</v>
      </c>
      <c r="Z2760" s="47">
        <f t="shared" si="1440"/>
        <v>100.35837153227462</v>
      </c>
      <c r="AA2760" s="47">
        <f t="shared" si="1441"/>
        <v>127.94196754055443</v>
      </c>
      <c r="AB2760" s="45">
        <f t="shared" si="1442"/>
        <v>1.8123</v>
      </c>
      <c r="AC2760" s="2" t="str">
        <f t="shared" si="1428"/>
        <v>TY1</v>
      </c>
      <c r="AD2760">
        <f t="shared" si="1429"/>
        <v>128.328125</v>
      </c>
      <c r="AE2760">
        <f t="shared" si="1430"/>
        <v>127.734375</v>
      </c>
      <c r="AF2760" s="49">
        <f t="shared" si="1424"/>
        <v>0.59375</v>
      </c>
      <c r="AG2760" s="3">
        <f t="shared" si="1443"/>
        <v>127.94196754055443</v>
      </c>
      <c r="AH2760">
        <f t="shared" si="1444"/>
        <v>126.422359661101</v>
      </c>
      <c r="AI2760" s="51">
        <f t="shared" si="1445"/>
        <v>1.5196078794534316</v>
      </c>
      <c r="AJ2760" s="52">
        <f t="shared" si="1446"/>
        <v>0.92585787945343156</v>
      </c>
      <c r="AK2760" s="2">
        <v>42236</v>
      </c>
      <c r="AL2760" t="str">
        <v>912828XQ</v>
      </c>
      <c r="AM2760">
        <v>-1.7228000000000001</v>
      </c>
      <c r="AN2760">
        <v>0.50907000000000002</v>
      </c>
      <c r="AO2760">
        <v>0.7873</v>
      </c>
      <c r="AP2760">
        <v>127.734375</v>
      </c>
      <c r="AQ2760">
        <f>VLOOKUP(AL2760,工作表1!$F$3:$G$1000,2,FALSE)</f>
        <v>2</v>
      </c>
      <c r="AR2760" t="str">
        <f>VLOOKUP(AL2760,工作表1!$F$3:$H$1000,3,FALSE)</f>
        <v>2022/7/31</v>
      </c>
      <c r="AS2760">
        <f t="shared" si="1431"/>
        <v>0.19750000000000001</v>
      </c>
      <c r="AT2760">
        <f t="shared" si="1432"/>
        <v>1.8025</v>
      </c>
      <c r="AU2760" s="43">
        <f t="shared" si="1447"/>
        <v>42400</v>
      </c>
      <c r="AV2760" s="43">
        <f t="shared" si="1433"/>
        <v>42369</v>
      </c>
      <c r="AW2760" s="45">
        <f t="shared" si="1448"/>
        <v>0.11413043478260869</v>
      </c>
      <c r="AX2760" s="45">
        <f t="shared" si="1449"/>
        <v>0.83741810601548539</v>
      </c>
      <c r="AY2760" s="47">
        <f t="shared" si="1450"/>
        <v>101.09677942328527</v>
      </c>
      <c r="AZ2760" s="47">
        <f t="shared" si="1451"/>
        <v>126.422359661101</v>
      </c>
      <c r="BA2760" s="43"/>
      <c r="BC2760" s="2">
        <v>42235</v>
      </c>
      <c r="BD2760" t="str">
        <v>912828TY</v>
      </c>
      <c r="BE2760">
        <v>-3.3812000000000002</v>
      </c>
      <c r="BF2760">
        <v>0.52820999999999996</v>
      </c>
      <c r="BG2760">
        <v>0.76739999999999997</v>
      </c>
      <c r="BH2760">
        <v>126.96875</v>
      </c>
      <c r="BI2760">
        <f>VLOOKUP(BD2760,工作表1!$K$3:$L$1000,2,FALSE)</f>
        <v>1.625</v>
      </c>
      <c r="BJ2760" t="str">
        <f>VLOOKUP(BD2760,工作表1!$K$3:$M$1000,3,FALSE)</f>
        <v>2022/11/15</v>
      </c>
      <c r="BK2760">
        <f t="shared" si="1434"/>
        <v>0.19650000000000001</v>
      </c>
      <c r="BL2760">
        <f t="shared" si="1435"/>
        <v>1.4285000000000001</v>
      </c>
      <c r="BM2760" s="43">
        <f t="shared" si="1452"/>
        <v>42323</v>
      </c>
      <c r="BN2760" s="43">
        <f t="shared" si="1436"/>
        <v>42460</v>
      </c>
      <c r="BO2760" s="45">
        <f t="shared" si="1453"/>
        <v>0.42832880434782611</v>
      </c>
      <c r="BP2760" s="45">
        <f t="shared" si="1454"/>
        <v>1.4255890783204288</v>
      </c>
      <c r="BQ2760" s="47">
        <f t="shared" si="1455"/>
        <v>98.106339541756938</v>
      </c>
      <c r="BR2760" s="47">
        <f t="shared" si="1456"/>
        <v>124.38217809316859</v>
      </c>
    </row>
    <row r="2761" spans="6:70" x14ac:dyDescent="0.25">
      <c r="F2761" s="2">
        <v>42327</v>
      </c>
      <c r="G2761">
        <v>0.25700000000000001</v>
      </c>
      <c r="H2761" s="43">
        <v>42370</v>
      </c>
      <c r="I2761">
        <v>2.0912000000000002</v>
      </c>
      <c r="L2761" s="2">
        <v>42235</v>
      </c>
      <c r="M2761" t="str">
        <v>912828XD</v>
      </c>
      <c r="N2761">
        <v>0.15529999999999999</v>
      </c>
      <c r="O2761">
        <v>0.22109000000000001</v>
      </c>
      <c r="P2761">
        <v>0.78069999999999995</v>
      </c>
      <c r="Q2761">
        <v>128.09375</v>
      </c>
      <c r="R2761">
        <f>VLOOKUP(M2761,工作表1!$A$3:$B$1000,2,FALSE)</f>
        <v>1.875</v>
      </c>
      <c r="S2761" t="str">
        <f>VLOOKUP(M2761,工作表1!$A$3:$C$1000,3,FALSE)</f>
        <v>2022/5/31</v>
      </c>
      <c r="T2761">
        <f t="shared" si="1426"/>
        <v>0.19650000000000001</v>
      </c>
      <c r="U2761">
        <f t="shared" si="1425"/>
        <v>1.6785000000000001</v>
      </c>
      <c r="V2761" s="43">
        <f t="shared" si="1437"/>
        <v>42338</v>
      </c>
      <c r="W2761" s="43">
        <f t="shared" si="1427"/>
        <v>42277</v>
      </c>
      <c r="X2761" s="45">
        <f t="shared" si="1438"/>
        <v>0.41495901639344263</v>
      </c>
      <c r="Y2761" s="45">
        <f t="shared" si="1439"/>
        <v>0.62557545474960696</v>
      </c>
      <c r="Z2761" s="47">
        <f t="shared" si="1440"/>
        <v>100.18684016817244</v>
      </c>
      <c r="AA2761" s="47">
        <f t="shared" si="1441"/>
        <v>127.70692566810001</v>
      </c>
      <c r="AB2761" s="45">
        <f t="shared" si="1442"/>
        <v>1.8602000000000001</v>
      </c>
      <c r="AC2761" s="2" t="str">
        <f t="shared" si="1428"/>
        <v>TY1</v>
      </c>
      <c r="AD2761">
        <f t="shared" si="1429"/>
        <v>128.09375</v>
      </c>
      <c r="AE2761">
        <f t="shared" si="1430"/>
        <v>127.46875</v>
      </c>
      <c r="AF2761" s="49">
        <f t="shared" si="1424"/>
        <v>0.625</v>
      </c>
      <c r="AG2761" s="3">
        <f t="shared" si="1443"/>
        <v>127.70692566810001</v>
      </c>
      <c r="AH2761">
        <f t="shared" si="1444"/>
        <v>126.24255671289936</v>
      </c>
      <c r="AI2761" s="51">
        <f t="shared" si="1445"/>
        <v>1.4643689552006549</v>
      </c>
      <c r="AJ2761" s="52">
        <f t="shared" si="1446"/>
        <v>0.83936895520065491</v>
      </c>
      <c r="AK2761" s="2">
        <v>42235</v>
      </c>
      <c r="AL2761" t="str">
        <v>912828XG</v>
      </c>
      <c r="AM2761">
        <v>-1.1094999999999999</v>
      </c>
      <c r="AN2761">
        <v>0.44692999999999999</v>
      </c>
      <c r="AO2761">
        <v>0.79390000000000005</v>
      </c>
      <c r="AP2761">
        <v>127.46875</v>
      </c>
      <c r="AQ2761">
        <f>VLOOKUP(AL2761,工作表1!$F$3:$G$1000,2,FALSE)</f>
        <v>2.125</v>
      </c>
      <c r="AR2761" t="str">
        <f>VLOOKUP(AL2761,工作表1!$F$3:$H$1000,3,FALSE)</f>
        <v>2022/6/30</v>
      </c>
      <c r="AS2761">
        <f t="shared" si="1431"/>
        <v>0.19650000000000001</v>
      </c>
      <c r="AT2761">
        <f t="shared" si="1432"/>
        <v>1.9285000000000001</v>
      </c>
      <c r="AU2761" s="43">
        <f t="shared" si="1447"/>
        <v>42369</v>
      </c>
      <c r="AV2761" s="43">
        <f t="shared" si="1433"/>
        <v>42369</v>
      </c>
      <c r="AW2761" s="45">
        <f t="shared" si="1448"/>
        <v>0.29610655737704916</v>
      </c>
      <c r="AX2761" s="45">
        <f t="shared" si="1449"/>
        <v>1.0704216258701997</v>
      </c>
      <c r="AY2761" s="47">
        <f t="shared" si="1450"/>
        <v>101.8006428177498</v>
      </c>
      <c r="AZ2761" s="47">
        <f t="shared" si="1451"/>
        <v>126.24255671289936</v>
      </c>
      <c r="BA2761" s="43"/>
      <c r="BC2761" s="2">
        <v>42234</v>
      </c>
      <c r="BD2761" t="str">
        <v>912828TY</v>
      </c>
      <c r="BE2761">
        <v>-4.0629999999999997</v>
      </c>
      <c r="BF2761">
        <v>0.58133999999999997</v>
      </c>
      <c r="BG2761">
        <v>0.76739999999999997</v>
      </c>
      <c r="BH2761">
        <v>126.3125</v>
      </c>
      <c r="BI2761">
        <f>VLOOKUP(BD2761,工作表1!$K$3:$L$1000,2,FALSE)</f>
        <v>1.625</v>
      </c>
      <c r="BJ2761" t="str">
        <f>VLOOKUP(BD2761,工作表1!$K$3:$M$1000,3,FALSE)</f>
        <v>2022/11/15</v>
      </c>
      <c r="BK2761">
        <f t="shared" si="1434"/>
        <v>0.22</v>
      </c>
      <c r="BL2761">
        <f t="shared" si="1435"/>
        <v>1.405</v>
      </c>
      <c r="BM2761" s="43">
        <f t="shared" si="1452"/>
        <v>42323</v>
      </c>
      <c r="BN2761" s="43">
        <f t="shared" si="1436"/>
        <v>42460</v>
      </c>
      <c r="BO2761" s="45">
        <f t="shared" si="1453"/>
        <v>0.42391304347826086</v>
      </c>
      <c r="BP2761" s="45">
        <f t="shared" si="1454"/>
        <v>1.425625372245384</v>
      </c>
      <c r="BQ2761" s="47">
        <f t="shared" si="1455"/>
        <v>97.574694111147579</v>
      </c>
      <c r="BR2761" s="47">
        <f t="shared" si="1456"/>
        <v>123.69308160473854</v>
      </c>
    </row>
    <row r="2762" spans="6:70" x14ac:dyDescent="0.25">
      <c r="F2762" s="2">
        <v>42326</v>
      </c>
      <c r="G2762">
        <v>0.2505</v>
      </c>
      <c r="H2762" s="43">
        <v>42369</v>
      </c>
      <c r="I2762">
        <v>2.0912000000000002</v>
      </c>
      <c r="L2762" s="2">
        <v>42234</v>
      </c>
      <c r="M2762" t="str">
        <v>912828XD</v>
      </c>
      <c r="N2762">
        <v>-0.4471</v>
      </c>
      <c r="O2762">
        <v>0.39348</v>
      </c>
      <c r="P2762">
        <v>0.78069999999999995</v>
      </c>
      <c r="Q2762">
        <v>127.453125</v>
      </c>
      <c r="R2762">
        <f>VLOOKUP(M2762,工作表1!$A$3:$B$1000,2,FALSE)</f>
        <v>1.875</v>
      </c>
      <c r="S2762" t="str">
        <f>VLOOKUP(M2762,工作表1!$A$3:$C$1000,3,FALSE)</f>
        <v>2022/5/31</v>
      </c>
      <c r="T2762">
        <f t="shared" si="1426"/>
        <v>0.22</v>
      </c>
      <c r="U2762">
        <f t="shared" si="1425"/>
        <v>1.655</v>
      </c>
      <c r="V2762" s="43">
        <f t="shared" si="1437"/>
        <v>42338</v>
      </c>
      <c r="W2762" s="43">
        <f t="shared" si="1427"/>
        <v>42277</v>
      </c>
      <c r="X2762" s="45">
        <f t="shared" si="1438"/>
        <v>0.4098360655737705</v>
      </c>
      <c r="Y2762" s="45">
        <f t="shared" si="1439"/>
        <v>0.62558949023130472</v>
      </c>
      <c r="Z2762" s="47">
        <f t="shared" si="1440"/>
        <v>99.670277583901225</v>
      </c>
      <c r="AA2762" s="47">
        <f t="shared" si="1441"/>
        <v>127.0335868283198</v>
      </c>
      <c r="AB2762" s="45">
        <f t="shared" si="1442"/>
        <v>1.9396</v>
      </c>
      <c r="AC2762" s="2" t="str">
        <f t="shared" si="1428"/>
        <v>TY1</v>
      </c>
      <c r="AD2762">
        <f t="shared" si="1429"/>
        <v>127.453125</v>
      </c>
      <c r="AE2762">
        <f t="shared" si="1430"/>
        <v>126.8125</v>
      </c>
      <c r="AF2762" s="49">
        <f t="shared" si="1424"/>
        <v>0.640625</v>
      </c>
      <c r="AG2762" s="3">
        <f t="shared" si="1443"/>
        <v>127.0335868283198</v>
      </c>
      <c r="AH2762">
        <f t="shared" si="1444"/>
        <v>125.53033792168861</v>
      </c>
      <c r="AI2762" s="51">
        <f t="shared" si="1445"/>
        <v>1.5032489066311854</v>
      </c>
      <c r="AJ2762" s="52">
        <f t="shared" si="1446"/>
        <v>0.86262390663118538</v>
      </c>
      <c r="AK2762" s="2">
        <v>42234</v>
      </c>
      <c r="AL2762" t="str">
        <v>912828XQ</v>
      </c>
      <c r="AM2762">
        <v>-0.70230000000000004</v>
      </c>
      <c r="AN2762">
        <v>0.43165999999999999</v>
      </c>
      <c r="AO2762">
        <v>0.7873</v>
      </c>
      <c r="AP2762">
        <v>126.8125</v>
      </c>
      <c r="AQ2762">
        <f>VLOOKUP(AL2762,工作表1!$F$3:$G$1000,2,FALSE)</f>
        <v>2</v>
      </c>
      <c r="AR2762" t="str">
        <f>VLOOKUP(AL2762,工作表1!$F$3:$H$1000,3,FALSE)</f>
        <v>2022/7/31</v>
      </c>
      <c r="AS2762">
        <f t="shared" si="1431"/>
        <v>0.22</v>
      </c>
      <c r="AT2762">
        <f t="shared" si="1432"/>
        <v>1.78</v>
      </c>
      <c r="AU2762" s="43">
        <f t="shared" si="1447"/>
        <v>42400</v>
      </c>
      <c r="AV2762" s="43">
        <f t="shared" si="1433"/>
        <v>42369</v>
      </c>
      <c r="AW2762" s="45">
        <f t="shared" si="1448"/>
        <v>0.10326086956521739</v>
      </c>
      <c r="AX2762" s="45">
        <f t="shared" si="1449"/>
        <v>0.83750744490768314</v>
      </c>
      <c r="AY2762" s="47">
        <f t="shared" si="1450"/>
        <v>100.4098195815141</v>
      </c>
      <c r="AZ2762" s="47">
        <f t="shared" si="1451"/>
        <v>125.53033792168861</v>
      </c>
      <c r="BA2762" s="43"/>
      <c r="BC2762" s="2">
        <v>42233</v>
      </c>
      <c r="BD2762" t="str">
        <v>912828TY</v>
      </c>
      <c r="BE2762">
        <v>-3.9647999999999999</v>
      </c>
      <c r="BF2762">
        <v>0.56789999999999996</v>
      </c>
      <c r="BG2762">
        <v>0.76739999999999997</v>
      </c>
      <c r="BH2762">
        <v>126.625</v>
      </c>
      <c r="BI2762">
        <f>VLOOKUP(BD2762,工作表1!$K$3:$L$1000,2,FALSE)</f>
        <v>1.625</v>
      </c>
      <c r="BJ2762" t="str">
        <f>VLOOKUP(BD2762,工作表1!$K$3:$M$1000,3,FALSE)</f>
        <v>2022/11/15</v>
      </c>
      <c r="BK2762">
        <f t="shared" si="1434"/>
        <v>0.216</v>
      </c>
      <c r="BL2762">
        <f t="shared" si="1435"/>
        <v>1.409</v>
      </c>
      <c r="BM2762" s="43">
        <f t="shared" si="1452"/>
        <v>42323</v>
      </c>
      <c r="BN2762" s="43">
        <f t="shared" si="1436"/>
        <v>42460</v>
      </c>
      <c r="BO2762" s="45">
        <f t="shared" si="1453"/>
        <v>0.41949728260869562</v>
      </c>
      <c r="BP2762" s="45">
        <f t="shared" si="1454"/>
        <v>1.4256616661703394</v>
      </c>
      <c r="BQ2762" s="47">
        <f t="shared" si="1455"/>
        <v>97.821745594094239</v>
      </c>
      <c r="BR2762" s="47">
        <f t="shared" si="1456"/>
        <v>123.99637966963486</v>
      </c>
    </row>
    <row r="2763" spans="6:70" x14ac:dyDescent="0.25">
      <c r="F2763" s="2">
        <v>42325</v>
      </c>
      <c r="G2763">
        <v>0.24399999999999999</v>
      </c>
      <c r="H2763" s="43">
        <v>42368</v>
      </c>
      <c r="I2763">
        <v>2.1097000000000001</v>
      </c>
      <c r="L2763" s="2">
        <v>42233</v>
      </c>
      <c r="M2763" t="str">
        <v>912828XD</v>
      </c>
      <c r="N2763">
        <v>-0.88180000000000003</v>
      </c>
      <c r="O2763">
        <v>0.50627999999999995</v>
      </c>
      <c r="P2763">
        <v>0.78069999999999995</v>
      </c>
      <c r="Q2763">
        <v>127.765625</v>
      </c>
      <c r="R2763">
        <f>VLOOKUP(M2763,工作表1!$A$3:$B$1000,2,FALSE)</f>
        <v>1.875</v>
      </c>
      <c r="S2763" t="str">
        <f>VLOOKUP(M2763,工作表1!$A$3:$C$1000,3,FALSE)</f>
        <v>2022/5/31</v>
      </c>
      <c r="T2763">
        <f t="shared" si="1426"/>
        <v>0.216</v>
      </c>
      <c r="U2763">
        <f t="shared" si="1425"/>
        <v>1.659</v>
      </c>
      <c r="V2763" s="43">
        <f t="shared" si="1437"/>
        <v>42338</v>
      </c>
      <c r="W2763" s="43">
        <f t="shared" si="1427"/>
        <v>42277</v>
      </c>
      <c r="X2763" s="45">
        <f t="shared" si="1438"/>
        <v>0.40471311475409832</v>
      </c>
      <c r="Y2763" s="45">
        <f t="shared" si="1439"/>
        <v>0.62560352571300237</v>
      </c>
      <c r="Z2763" s="47">
        <f t="shared" si="1440"/>
        <v>99.901213971126751</v>
      </c>
      <c r="AA2763" s="47">
        <f t="shared" si="1441"/>
        <v>127.31368055524904</v>
      </c>
      <c r="AB2763" s="45">
        <f t="shared" si="1442"/>
        <v>1.9202999999999999</v>
      </c>
      <c r="AC2763" s="2" t="str">
        <f t="shared" si="1428"/>
        <v>TY1</v>
      </c>
      <c r="AD2763">
        <f t="shared" si="1429"/>
        <v>127.765625</v>
      </c>
      <c r="AE2763">
        <f t="shared" si="1430"/>
        <v>127.125</v>
      </c>
      <c r="AF2763" s="49">
        <f t="shared" si="1424"/>
        <v>0.640625</v>
      </c>
      <c r="AG2763" s="3">
        <f t="shared" si="1443"/>
        <v>127.31368055524904</v>
      </c>
      <c r="AH2763">
        <f t="shared" si="1444"/>
        <v>125.86392530798599</v>
      </c>
      <c r="AI2763" s="51">
        <f t="shared" si="1445"/>
        <v>1.4497552472630417</v>
      </c>
      <c r="AJ2763" s="52">
        <f t="shared" si="1446"/>
        <v>0.80913024726304172</v>
      </c>
      <c r="AK2763" s="2">
        <v>42233</v>
      </c>
      <c r="AL2763" t="str">
        <v>912828XG</v>
      </c>
      <c r="AM2763">
        <v>-1.5599000000000001</v>
      </c>
      <c r="AN2763">
        <v>0.49369000000000002</v>
      </c>
      <c r="AO2763">
        <v>0.79390000000000005</v>
      </c>
      <c r="AP2763">
        <v>127.125</v>
      </c>
      <c r="AQ2763">
        <f>VLOOKUP(AL2763,工作表1!$F$3:$G$1000,2,FALSE)</f>
        <v>2.125</v>
      </c>
      <c r="AR2763" t="str">
        <f>VLOOKUP(AL2763,工作表1!$F$3:$H$1000,3,FALSE)</f>
        <v>2022/6/30</v>
      </c>
      <c r="AS2763">
        <f t="shared" si="1431"/>
        <v>0.216</v>
      </c>
      <c r="AT2763">
        <f t="shared" si="1432"/>
        <v>1.909</v>
      </c>
      <c r="AU2763" s="43">
        <f t="shared" si="1447"/>
        <v>42369</v>
      </c>
      <c r="AV2763" s="43">
        <f t="shared" si="1433"/>
        <v>42369</v>
      </c>
      <c r="AW2763" s="45">
        <f t="shared" si="1448"/>
        <v>0.28449453551912568</v>
      </c>
      <c r="AX2763" s="45">
        <f t="shared" si="1449"/>
        <v>1.0704534396287146</v>
      </c>
      <c r="AY2763" s="47">
        <f t="shared" si="1450"/>
        <v>101.51644427461282</v>
      </c>
      <c r="AZ2763" s="47">
        <f t="shared" si="1451"/>
        <v>125.86392530798599</v>
      </c>
      <c r="BA2763" s="43"/>
      <c r="BC2763" s="2">
        <v>42230</v>
      </c>
      <c r="BD2763" t="str">
        <v>912828TY</v>
      </c>
      <c r="BE2763">
        <v>-4.7207999999999997</v>
      </c>
      <c r="BF2763">
        <v>0.60114999999999996</v>
      </c>
      <c r="BG2763">
        <v>0.76739999999999997</v>
      </c>
      <c r="BH2763">
        <v>126.21875</v>
      </c>
      <c r="BI2763">
        <f>VLOOKUP(BD2763,工作表1!$K$3:$L$1000,2,FALSE)</f>
        <v>1.625</v>
      </c>
      <c r="BJ2763" t="str">
        <f>VLOOKUP(BD2763,工作表1!$K$3:$M$1000,3,FALSE)</f>
        <v>2022/11/15</v>
      </c>
      <c r="BK2763">
        <f t="shared" si="1434"/>
        <v>0.2175</v>
      </c>
      <c r="BL2763">
        <f t="shared" si="1435"/>
        <v>1.4075</v>
      </c>
      <c r="BM2763" s="43">
        <f t="shared" si="1452"/>
        <v>42323</v>
      </c>
      <c r="BN2763" s="43">
        <f t="shared" si="1436"/>
        <v>42460</v>
      </c>
      <c r="BO2763" s="45">
        <f t="shared" si="1453"/>
        <v>0.41508152173913049</v>
      </c>
      <c r="BP2763" s="45">
        <f t="shared" si="1454"/>
        <v>1.4256979600952948</v>
      </c>
      <c r="BQ2763" s="47">
        <f t="shared" si="1455"/>
        <v>97.493215762169413</v>
      </c>
      <c r="BR2763" s="47">
        <f t="shared" si="1456"/>
        <v>123.55412719825529</v>
      </c>
    </row>
    <row r="2764" spans="6:70" x14ac:dyDescent="0.25">
      <c r="F2764" s="2">
        <v>42324</v>
      </c>
      <c r="G2764">
        <v>0.24249999999999999</v>
      </c>
      <c r="H2764" s="43">
        <v>42367</v>
      </c>
      <c r="I2764">
        <v>2.1145999999999998</v>
      </c>
      <c r="L2764" s="2">
        <v>42230</v>
      </c>
      <c r="M2764" t="str">
        <v>912828XD</v>
      </c>
      <c r="N2764">
        <v>-0.39810000000000001</v>
      </c>
      <c r="O2764">
        <v>0.37223000000000001</v>
      </c>
      <c r="P2764">
        <v>0.78069999999999995</v>
      </c>
      <c r="Q2764">
        <v>127.359375</v>
      </c>
      <c r="R2764">
        <f>VLOOKUP(M2764,工作表1!$A$3:$B$1000,2,FALSE)</f>
        <v>1.875</v>
      </c>
      <c r="S2764" t="str">
        <f>VLOOKUP(M2764,工作表1!$A$3:$C$1000,3,FALSE)</f>
        <v>2022/5/31</v>
      </c>
      <c r="T2764">
        <f t="shared" si="1426"/>
        <v>0.2175</v>
      </c>
      <c r="U2764">
        <f t="shared" si="1425"/>
        <v>1.6575</v>
      </c>
      <c r="V2764" s="43">
        <f t="shared" si="1437"/>
        <v>42338</v>
      </c>
      <c r="W2764" s="43">
        <f t="shared" si="1427"/>
        <v>42277</v>
      </c>
      <c r="X2764" s="45">
        <f t="shared" si="1438"/>
        <v>0.3995901639344262</v>
      </c>
      <c r="Y2764" s="45">
        <f t="shared" si="1439"/>
        <v>0.62561756119470013</v>
      </c>
      <c r="Z2764" s="47">
        <f t="shared" si="1440"/>
        <v>99.605858089089324</v>
      </c>
      <c r="AA2764" s="47">
        <f t="shared" si="1441"/>
        <v>126.92047817706369</v>
      </c>
      <c r="AB2764" s="45">
        <f t="shared" si="1442"/>
        <v>1.9517</v>
      </c>
      <c r="AC2764" s="2" t="str">
        <f t="shared" si="1428"/>
        <v>TY1</v>
      </c>
      <c r="AD2764">
        <f t="shared" si="1429"/>
        <v>127.359375</v>
      </c>
      <c r="AE2764">
        <f t="shared" si="1430"/>
        <v>126.71875</v>
      </c>
      <c r="AF2764" s="49">
        <f t="shared" si="1424"/>
        <v>0.640625</v>
      </c>
      <c r="AG2764" s="3">
        <f t="shared" si="1443"/>
        <v>126.92047817706369</v>
      </c>
      <c r="AH2764">
        <f t="shared" si="1444"/>
        <v>125.39653622495588</v>
      </c>
      <c r="AI2764" s="51">
        <f t="shared" si="1445"/>
        <v>1.5239419521078048</v>
      </c>
      <c r="AJ2764" s="52">
        <f t="shared" si="1446"/>
        <v>0.88331695210780481</v>
      </c>
      <c r="AK2764" s="2">
        <v>42230</v>
      </c>
      <c r="AL2764" t="str">
        <v>912828XQ</v>
      </c>
      <c r="AM2764">
        <v>-1.2712000000000001</v>
      </c>
      <c r="AN2764">
        <v>0.46572000000000002</v>
      </c>
      <c r="AO2764">
        <v>0.7873</v>
      </c>
      <c r="AP2764">
        <v>126.71875</v>
      </c>
      <c r="AQ2764">
        <f>VLOOKUP(AL2764,工作表1!$F$3:$G$1000,2,FALSE)</f>
        <v>2</v>
      </c>
      <c r="AR2764" t="str">
        <f>VLOOKUP(AL2764,工作表1!$F$3:$H$1000,3,FALSE)</f>
        <v>2022/7/31</v>
      </c>
      <c r="AS2764">
        <f t="shared" si="1431"/>
        <v>0.2175</v>
      </c>
      <c r="AT2764">
        <f t="shared" si="1432"/>
        <v>1.7825</v>
      </c>
      <c r="AU2764" s="43">
        <f t="shared" si="1447"/>
        <v>42400</v>
      </c>
      <c r="AV2764" s="43">
        <f t="shared" si="1433"/>
        <v>42369</v>
      </c>
      <c r="AW2764" s="45">
        <f t="shared" si="1448"/>
        <v>9.2391304347826081E-2</v>
      </c>
      <c r="AX2764" s="45">
        <f t="shared" si="1449"/>
        <v>0.8375967837998809</v>
      </c>
      <c r="AY2764" s="47">
        <f t="shared" si="1450"/>
        <v>100.32900082378904</v>
      </c>
      <c r="AZ2764" s="47">
        <f t="shared" si="1451"/>
        <v>125.39653622495588</v>
      </c>
      <c r="BA2764" s="43"/>
      <c r="BC2764" s="2">
        <v>42229</v>
      </c>
      <c r="BD2764" t="str">
        <v>912828TY</v>
      </c>
      <c r="BE2764">
        <v>-4.3289999999999997</v>
      </c>
      <c r="BF2764">
        <v>0.57311000000000001</v>
      </c>
      <c r="BG2764">
        <v>0.76739999999999997</v>
      </c>
      <c r="BH2764">
        <v>126.328125</v>
      </c>
      <c r="BI2764">
        <f>VLOOKUP(BD2764,工作表1!$K$3:$L$1000,2,FALSE)</f>
        <v>1.625</v>
      </c>
      <c r="BJ2764" t="str">
        <f>VLOOKUP(BD2764,工作表1!$K$3:$M$1000,3,FALSE)</f>
        <v>2022/11/15</v>
      </c>
      <c r="BK2764">
        <f t="shared" si="1434"/>
        <v>0.2145</v>
      </c>
      <c r="BL2764">
        <f t="shared" si="1435"/>
        <v>1.4105000000000001</v>
      </c>
      <c r="BM2764" s="43">
        <f t="shared" si="1452"/>
        <v>42323</v>
      </c>
      <c r="BN2764" s="43">
        <f t="shared" si="1436"/>
        <v>42460</v>
      </c>
      <c r="BO2764" s="45">
        <f t="shared" si="1453"/>
        <v>0.40183423913043476</v>
      </c>
      <c r="BP2764" s="45">
        <f t="shared" si="1454"/>
        <v>1.4258068418701608</v>
      </c>
      <c r="BQ2764" s="47">
        <f t="shared" si="1455"/>
        <v>97.606195267312458</v>
      </c>
      <c r="BR2764" s="47">
        <f t="shared" si="1456"/>
        <v>123.65273769426878</v>
      </c>
    </row>
    <row r="2765" spans="6:70" x14ac:dyDescent="0.25">
      <c r="F2765" s="2">
        <v>42321</v>
      </c>
      <c r="G2765">
        <v>0.23699999999999999</v>
      </c>
      <c r="H2765" s="43">
        <v>42366</v>
      </c>
      <c r="I2765">
        <v>2.0436999999999999</v>
      </c>
      <c r="L2765" s="2">
        <v>42229</v>
      </c>
      <c r="M2765" t="str">
        <v>912828XD</v>
      </c>
      <c r="N2765">
        <v>-0.435</v>
      </c>
      <c r="O2765">
        <v>0.37554999999999999</v>
      </c>
      <c r="P2765">
        <v>0.78069999999999995</v>
      </c>
      <c r="Q2765">
        <v>127.484375</v>
      </c>
      <c r="R2765">
        <f>VLOOKUP(M2765,工作表1!$A$3:$B$1000,2,FALSE)</f>
        <v>1.875</v>
      </c>
      <c r="S2765" t="str">
        <f>VLOOKUP(M2765,工作表1!$A$3:$C$1000,3,FALSE)</f>
        <v>2022/5/31</v>
      </c>
      <c r="T2765">
        <f t="shared" si="1426"/>
        <v>0.2145</v>
      </c>
      <c r="U2765">
        <f t="shared" si="1425"/>
        <v>1.6605000000000001</v>
      </c>
      <c r="V2765" s="43">
        <f t="shared" si="1437"/>
        <v>42338</v>
      </c>
      <c r="W2765" s="43">
        <f t="shared" si="1427"/>
        <v>42277</v>
      </c>
      <c r="X2765" s="45">
        <f t="shared" si="1438"/>
        <v>0.38422131147540983</v>
      </c>
      <c r="Y2765" s="45">
        <f t="shared" si="1439"/>
        <v>0.62565966763979342</v>
      </c>
      <c r="Z2765" s="47">
        <f t="shared" si="1440"/>
        <v>99.717321485734445</v>
      </c>
      <c r="AA2765" s="47">
        <f t="shared" si="1441"/>
        <v>127.01742013446453</v>
      </c>
      <c r="AB2765" s="45">
        <f t="shared" si="1442"/>
        <v>1.9325000000000001</v>
      </c>
      <c r="AC2765" s="2" t="str">
        <f t="shared" si="1428"/>
        <v>TY1</v>
      </c>
      <c r="AD2765">
        <f t="shared" si="1429"/>
        <v>127.484375</v>
      </c>
      <c r="AE2765">
        <f t="shared" si="1430"/>
        <v>126.828125</v>
      </c>
      <c r="AF2765" s="49">
        <f t="shared" si="1424"/>
        <v>0.65625</v>
      </c>
      <c r="AG2765" s="3">
        <f t="shared" si="1443"/>
        <v>127.01742013446453</v>
      </c>
      <c r="AH2765">
        <f t="shared" si="1444"/>
        <v>125.49270348678505</v>
      </c>
      <c r="AI2765" s="51">
        <f t="shared" si="1445"/>
        <v>1.5247166476794831</v>
      </c>
      <c r="AJ2765" s="52">
        <f t="shared" si="1446"/>
        <v>0.86846664767948312</v>
      </c>
      <c r="AK2765" s="2">
        <v>42229</v>
      </c>
      <c r="AL2765" t="str">
        <v>912828XQ</v>
      </c>
      <c r="AM2765">
        <v>-1.0098</v>
      </c>
      <c r="AN2765">
        <v>0.43730999999999998</v>
      </c>
      <c r="AO2765">
        <v>0.7873</v>
      </c>
      <c r="AP2765">
        <v>126.828125</v>
      </c>
      <c r="AQ2765">
        <f>VLOOKUP(AL2765,工作表1!$F$3:$G$1000,2,FALSE)</f>
        <v>2</v>
      </c>
      <c r="AR2765" t="str">
        <f>VLOOKUP(AL2765,工作表1!$F$3:$H$1000,3,FALSE)</f>
        <v>2022/7/31</v>
      </c>
      <c r="AS2765">
        <f t="shared" si="1431"/>
        <v>0.2145</v>
      </c>
      <c r="AT2765">
        <f t="shared" si="1432"/>
        <v>1.7855000000000001</v>
      </c>
      <c r="AU2765" s="43">
        <f t="shared" si="1447"/>
        <v>42400</v>
      </c>
      <c r="AV2765" s="43">
        <f t="shared" si="1433"/>
        <v>42369</v>
      </c>
      <c r="AW2765" s="45">
        <f t="shared" si="1448"/>
        <v>7.6086956521739135E-2</v>
      </c>
      <c r="AX2765" s="45">
        <f t="shared" si="1449"/>
        <v>0.83773079213817747</v>
      </c>
      <c r="AY2765" s="47">
        <f t="shared" si="1450"/>
        <v>100.4412607861961</v>
      </c>
      <c r="AZ2765" s="47">
        <f t="shared" si="1451"/>
        <v>125.49270348678505</v>
      </c>
      <c r="BA2765" s="43"/>
      <c r="BC2765" s="2">
        <v>42228</v>
      </c>
      <c r="BD2765" t="str">
        <v>912828TY</v>
      </c>
      <c r="BE2765">
        <v>-3.5057999999999998</v>
      </c>
      <c r="BF2765">
        <v>0.47632000000000002</v>
      </c>
      <c r="BG2765">
        <v>0.76739999999999997</v>
      </c>
      <c r="BH2765">
        <v>126.796875</v>
      </c>
      <c r="BI2765">
        <f>VLOOKUP(BD2765,工作表1!$K$3:$L$1000,2,FALSE)</f>
        <v>1.625</v>
      </c>
      <c r="BJ2765" t="str">
        <f>VLOOKUP(BD2765,工作表1!$K$3:$M$1000,3,FALSE)</f>
        <v>2022/11/15</v>
      </c>
      <c r="BK2765">
        <f t="shared" si="1434"/>
        <v>0.20150000000000001</v>
      </c>
      <c r="BL2765">
        <f t="shared" si="1435"/>
        <v>1.4235</v>
      </c>
      <c r="BM2765" s="43">
        <f t="shared" si="1452"/>
        <v>42323</v>
      </c>
      <c r="BN2765" s="43">
        <f t="shared" si="1436"/>
        <v>42460</v>
      </c>
      <c r="BO2765" s="45">
        <f t="shared" si="1453"/>
        <v>0.39741847826086957</v>
      </c>
      <c r="BP2765" s="45">
        <f t="shared" si="1454"/>
        <v>1.425843135795116</v>
      </c>
      <c r="BQ2765" s="47">
        <f t="shared" si="1455"/>
        <v>98.028913025819477</v>
      </c>
      <c r="BR2765" s="47">
        <f t="shared" si="1456"/>
        <v>124.17732901200202</v>
      </c>
    </row>
    <row r="2766" spans="6:70" x14ac:dyDescent="0.25">
      <c r="F2766" s="2">
        <v>42320</v>
      </c>
      <c r="G2766">
        <v>0.23849999999999999</v>
      </c>
      <c r="H2766" s="43">
        <v>42363</v>
      </c>
      <c r="I2766">
        <v>2.0510000000000002</v>
      </c>
      <c r="L2766" s="2">
        <v>42228</v>
      </c>
      <c r="M2766" t="str">
        <v>912828XD</v>
      </c>
      <c r="N2766">
        <v>-0.21129999999999999</v>
      </c>
      <c r="O2766">
        <v>0.31145</v>
      </c>
      <c r="P2766">
        <v>0.78069999999999995</v>
      </c>
      <c r="Q2766">
        <v>127.96875</v>
      </c>
      <c r="R2766">
        <f>VLOOKUP(M2766,工作表1!$A$3:$B$1000,2,FALSE)</f>
        <v>1.875</v>
      </c>
      <c r="S2766" t="str">
        <f>VLOOKUP(M2766,工作表1!$A$3:$C$1000,3,FALSE)</f>
        <v>2022/5/31</v>
      </c>
      <c r="T2766">
        <f t="shared" si="1426"/>
        <v>0.20150000000000001</v>
      </c>
      <c r="U2766">
        <f t="shared" si="1425"/>
        <v>1.6735</v>
      </c>
      <c r="V2766" s="43">
        <f t="shared" si="1437"/>
        <v>42338</v>
      </c>
      <c r="W2766" s="43">
        <f t="shared" si="1427"/>
        <v>42277</v>
      </c>
      <c r="X2766" s="45">
        <f t="shared" si="1438"/>
        <v>0.37909836065573771</v>
      </c>
      <c r="Y2766" s="45">
        <f t="shared" si="1439"/>
        <v>0.62567370312149118</v>
      </c>
      <c r="Z2766" s="47">
        <f t="shared" si="1440"/>
        <v>100.10831068476132</v>
      </c>
      <c r="AA2766" s="47">
        <f t="shared" si="1441"/>
        <v>127.50089797624969</v>
      </c>
      <c r="AB2766" s="45">
        <f t="shared" si="1442"/>
        <v>1.8893</v>
      </c>
      <c r="AC2766" s="2" t="str">
        <f t="shared" si="1428"/>
        <v>TY1</v>
      </c>
      <c r="AD2766">
        <f t="shared" si="1429"/>
        <v>127.96875</v>
      </c>
      <c r="AE2766">
        <f t="shared" si="1430"/>
        <v>127.296875</v>
      </c>
      <c r="AF2766" s="49">
        <f t="shared" si="1424"/>
        <v>0.671875</v>
      </c>
      <c r="AG2766" s="3">
        <f t="shared" si="1443"/>
        <v>127.50089797624969</v>
      </c>
      <c r="AH2766">
        <f t="shared" si="1444"/>
        <v>126.04297694272441</v>
      </c>
      <c r="AI2766" s="51">
        <f t="shared" si="1445"/>
        <v>1.457921033525281</v>
      </c>
      <c r="AJ2766" s="52">
        <f t="shared" si="1446"/>
        <v>0.78604603352528102</v>
      </c>
      <c r="AK2766" s="2">
        <v>42228</v>
      </c>
      <c r="AL2766" t="str">
        <v>912828XG</v>
      </c>
      <c r="AM2766">
        <v>-0.9889</v>
      </c>
      <c r="AN2766">
        <v>0.37991999999999998</v>
      </c>
      <c r="AO2766">
        <v>0.79390000000000005</v>
      </c>
      <c r="AP2766">
        <v>127.296875</v>
      </c>
      <c r="AQ2766">
        <f>VLOOKUP(AL2766,工作表1!$F$3:$G$1000,2,FALSE)</f>
        <v>2.125</v>
      </c>
      <c r="AR2766" t="str">
        <f>VLOOKUP(AL2766,工作表1!$F$3:$H$1000,3,FALSE)</f>
        <v>2022/6/30</v>
      </c>
      <c r="AS2766">
        <f t="shared" si="1431"/>
        <v>0.20150000000000001</v>
      </c>
      <c r="AT2766">
        <f t="shared" si="1432"/>
        <v>1.9235</v>
      </c>
      <c r="AU2766" s="43">
        <f t="shared" si="1447"/>
        <v>42369</v>
      </c>
      <c r="AV2766" s="43">
        <f t="shared" si="1433"/>
        <v>42369</v>
      </c>
      <c r="AW2766" s="45">
        <f t="shared" si="1448"/>
        <v>0.25546448087431695</v>
      </c>
      <c r="AX2766" s="45">
        <f t="shared" si="1449"/>
        <v>1.0705329740250018</v>
      </c>
      <c r="AY2766" s="47">
        <f t="shared" si="1450"/>
        <v>101.72323499604657</v>
      </c>
      <c r="AZ2766" s="47">
        <f t="shared" si="1451"/>
        <v>126.04297694272441</v>
      </c>
      <c r="BA2766" s="43"/>
      <c r="BC2766" s="2">
        <v>42227</v>
      </c>
      <c r="BD2766" t="str">
        <v>912828TY</v>
      </c>
      <c r="BE2766">
        <v>-3.0562</v>
      </c>
      <c r="BF2766">
        <v>0.45343</v>
      </c>
      <c r="BG2766">
        <v>0.76739999999999997</v>
      </c>
      <c r="BH2766">
        <v>126.671875</v>
      </c>
      <c r="BI2766">
        <f>VLOOKUP(BD2766,工作表1!$K$3:$L$1000,2,FALSE)</f>
        <v>1.625</v>
      </c>
      <c r="BJ2766" t="str">
        <f>VLOOKUP(BD2766,工作表1!$K$3:$M$1000,3,FALSE)</f>
        <v>2022/11/15</v>
      </c>
      <c r="BK2766">
        <f t="shared" si="1434"/>
        <v>0.20374999999999999</v>
      </c>
      <c r="BL2766">
        <f t="shared" si="1435"/>
        <v>1.4212500000000001</v>
      </c>
      <c r="BM2766" s="43">
        <f t="shared" si="1452"/>
        <v>42323</v>
      </c>
      <c r="BN2766" s="43">
        <f t="shared" si="1436"/>
        <v>42460</v>
      </c>
      <c r="BO2766" s="45">
        <f t="shared" si="1453"/>
        <v>0.39300271739130432</v>
      </c>
      <c r="BP2766" s="45">
        <f t="shared" si="1454"/>
        <v>1.4258794297200716</v>
      </c>
      <c r="BQ2766" s="47">
        <f t="shared" si="1455"/>
        <v>97.95102472696216</v>
      </c>
      <c r="BR2766" s="47">
        <f t="shared" si="1456"/>
        <v>124.06229236282257</v>
      </c>
    </row>
    <row r="2767" spans="6:70" x14ac:dyDescent="0.25">
      <c r="F2767" s="2">
        <v>42319</v>
      </c>
      <c r="G2767">
        <v>0.23899999999999999</v>
      </c>
      <c r="H2767" s="43">
        <v>42362</v>
      </c>
      <c r="I2767">
        <v>2.0510000000000002</v>
      </c>
      <c r="L2767" s="2">
        <v>42227</v>
      </c>
      <c r="M2767" t="str">
        <v>912828XD</v>
      </c>
      <c r="N2767">
        <v>0.38229999999999997</v>
      </c>
      <c r="O2767">
        <v>0.17532</v>
      </c>
      <c r="P2767">
        <v>0.78069999999999995</v>
      </c>
      <c r="Q2767">
        <v>127.859375</v>
      </c>
      <c r="R2767">
        <f>VLOOKUP(M2767,工作表1!$A$3:$B$1000,2,FALSE)</f>
        <v>1.875</v>
      </c>
      <c r="S2767" t="str">
        <f>VLOOKUP(M2767,工作表1!$A$3:$C$1000,3,FALSE)</f>
        <v>2022/5/31</v>
      </c>
      <c r="T2767">
        <f t="shared" si="1426"/>
        <v>0.20374999999999999</v>
      </c>
      <c r="U2767">
        <f t="shared" si="1425"/>
        <v>1.6712500000000001</v>
      </c>
      <c r="V2767" s="43">
        <f t="shared" si="1437"/>
        <v>42338</v>
      </c>
      <c r="W2767" s="43">
        <f t="shared" si="1427"/>
        <v>42277</v>
      </c>
      <c r="X2767" s="45">
        <f t="shared" si="1438"/>
        <v>0.37397540983606559</v>
      </c>
      <c r="Y2767" s="45">
        <f t="shared" si="1439"/>
        <v>0.62568773860318894</v>
      </c>
      <c r="Z2767" s="47">
        <f t="shared" si="1440"/>
        <v>100.04658493669385</v>
      </c>
      <c r="AA2767" s="47">
        <f t="shared" si="1441"/>
        <v>127.40705869894668</v>
      </c>
      <c r="AB2767" s="45">
        <f t="shared" si="1442"/>
        <v>1.8846000000000001</v>
      </c>
      <c r="AC2767" s="2" t="str">
        <f t="shared" si="1428"/>
        <v>TY1</v>
      </c>
      <c r="AD2767">
        <f t="shared" si="1429"/>
        <v>127.859375</v>
      </c>
      <c r="AE2767">
        <f t="shared" si="1430"/>
        <v>127.171875</v>
      </c>
      <c r="AF2767" s="49">
        <f t="shared" si="1424"/>
        <v>0.6875</v>
      </c>
      <c r="AG2767" s="3">
        <f t="shared" si="1443"/>
        <v>127.40705869894668</v>
      </c>
      <c r="AH2767">
        <f t="shared" si="1444"/>
        <v>125.9311148805733</v>
      </c>
      <c r="AI2767" s="51">
        <f t="shared" si="1445"/>
        <v>1.4759438183733806</v>
      </c>
      <c r="AJ2767" s="52">
        <f t="shared" si="1446"/>
        <v>0.78844381837338062</v>
      </c>
      <c r="AK2767" s="2">
        <v>42227</v>
      </c>
      <c r="AL2767" t="str">
        <v>912828XG</v>
      </c>
      <c r="AM2767">
        <v>-0.4738</v>
      </c>
      <c r="AN2767">
        <v>0.33911000000000002</v>
      </c>
      <c r="AO2767">
        <v>0.79390000000000005</v>
      </c>
      <c r="AP2767">
        <v>127.171875</v>
      </c>
      <c r="AQ2767">
        <f>VLOOKUP(AL2767,工作表1!$F$3:$G$1000,2,FALSE)</f>
        <v>2.125</v>
      </c>
      <c r="AR2767" t="str">
        <f>VLOOKUP(AL2767,工作表1!$F$3:$H$1000,3,FALSE)</f>
        <v>2022/6/30</v>
      </c>
      <c r="AS2767">
        <f t="shared" si="1431"/>
        <v>0.20374999999999999</v>
      </c>
      <c r="AT2767">
        <f t="shared" si="1432"/>
        <v>1.9212500000000001</v>
      </c>
      <c r="AU2767" s="43">
        <f t="shared" si="1447"/>
        <v>42369</v>
      </c>
      <c r="AV2767" s="43">
        <f t="shared" si="1433"/>
        <v>42369</v>
      </c>
      <c r="AW2767" s="45">
        <f t="shared" si="1448"/>
        <v>0.2496584699453552</v>
      </c>
      <c r="AX2767" s="45">
        <f t="shared" si="1449"/>
        <v>1.0705488809042594</v>
      </c>
      <c r="AY2767" s="47">
        <f t="shared" si="1450"/>
        <v>101.64538728062779</v>
      </c>
      <c r="AZ2767" s="47">
        <f t="shared" si="1451"/>
        <v>125.9311148805733</v>
      </c>
      <c r="BA2767" s="43"/>
      <c r="BC2767" s="2">
        <v>42226</v>
      </c>
      <c r="BD2767" t="str">
        <v>912828TY</v>
      </c>
      <c r="BE2767">
        <v>-3.5057999999999998</v>
      </c>
      <c r="BF2767">
        <v>0.48719000000000001</v>
      </c>
      <c r="BG2767">
        <v>0.76739999999999997</v>
      </c>
      <c r="BH2767">
        <v>125.796875</v>
      </c>
      <c r="BI2767">
        <f>VLOOKUP(BD2767,工作表1!$K$3:$L$1000,2,FALSE)</f>
        <v>1.625</v>
      </c>
      <c r="BJ2767" t="str">
        <f>VLOOKUP(BD2767,工作表1!$K$3:$M$1000,3,FALSE)</f>
        <v>2022/11/15</v>
      </c>
      <c r="BK2767">
        <f t="shared" si="1434"/>
        <v>0.21149999999999999</v>
      </c>
      <c r="BL2767">
        <f t="shared" si="1435"/>
        <v>1.4135</v>
      </c>
      <c r="BM2767" s="43">
        <f t="shared" si="1452"/>
        <v>42323</v>
      </c>
      <c r="BN2767" s="43">
        <f t="shared" si="1436"/>
        <v>42460</v>
      </c>
      <c r="BO2767" s="45">
        <f t="shared" si="1453"/>
        <v>0.38858695652173914</v>
      </c>
      <c r="BP2767" s="45">
        <f t="shared" si="1454"/>
        <v>1.4259157236450268</v>
      </c>
      <c r="BQ2767" s="47">
        <f t="shared" si="1455"/>
        <v>97.260656885998003</v>
      </c>
      <c r="BR2767" s="47">
        <f t="shared" si="1456"/>
        <v>123.15378774402545</v>
      </c>
    </row>
    <row r="2768" spans="6:70" x14ac:dyDescent="0.25">
      <c r="F2768" s="2">
        <v>42318</v>
      </c>
      <c r="G2768">
        <v>0.23649999999999999</v>
      </c>
      <c r="H2768" s="43">
        <v>42361</v>
      </c>
      <c r="I2768">
        <v>2.0581999999999998</v>
      </c>
      <c r="L2768" s="2">
        <v>42226</v>
      </c>
      <c r="M2768" t="str">
        <v>912828XD</v>
      </c>
      <c r="N2768">
        <v>-0.20130000000000001</v>
      </c>
      <c r="O2768">
        <v>0.30495</v>
      </c>
      <c r="P2768">
        <v>0.78069999999999995</v>
      </c>
      <c r="Q2768">
        <v>127.015625</v>
      </c>
      <c r="R2768">
        <f>VLOOKUP(M2768,工作表1!$A$3:$B$1000,2,FALSE)</f>
        <v>1.875</v>
      </c>
      <c r="S2768" t="str">
        <f>VLOOKUP(M2768,工作表1!$A$3:$C$1000,3,FALSE)</f>
        <v>2022/5/31</v>
      </c>
      <c r="T2768">
        <f t="shared" si="1426"/>
        <v>0.21149999999999999</v>
      </c>
      <c r="U2768">
        <f t="shared" si="1425"/>
        <v>1.6635</v>
      </c>
      <c r="V2768" s="43">
        <f t="shared" si="1437"/>
        <v>42338</v>
      </c>
      <c r="W2768" s="43">
        <f t="shared" si="1427"/>
        <v>42277</v>
      </c>
      <c r="X2768" s="45">
        <f t="shared" si="1438"/>
        <v>0.36885245901639341</v>
      </c>
      <c r="Y2768" s="45">
        <f t="shared" si="1439"/>
        <v>0.62570177408488648</v>
      </c>
      <c r="Z2768" s="47">
        <f t="shared" si="1440"/>
        <v>99.372323645089054</v>
      </c>
      <c r="AA2768" s="47">
        <f t="shared" si="1441"/>
        <v>126.52961604691788</v>
      </c>
      <c r="AB2768" s="45">
        <f t="shared" si="1442"/>
        <v>1.9759</v>
      </c>
      <c r="AC2768" s="2" t="str">
        <f t="shared" si="1428"/>
        <v>TY1</v>
      </c>
      <c r="AD2768">
        <f t="shared" si="1429"/>
        <v>127.015625</v>
      </c>
      <c r="AE2768">
        <f t="shared" si="1430"/>
        <v>126.296875</v>
      </c>
      <c r="AF2768" s="49">
        <f t="shared" si="1424"/>
        <v>0.71875</v>
      </c>
      <c r="AG2768" s="3">
        <f t="shared" si="1443"/>
        <v>126.52961604691788</v>
      </c>
      <c r="AH2768">
        <f t="shared" si="1444"/>
        <v>124.98848108867709</v>
      </c>
      <c r="AI2768" s="51">
        <f t="shared" si="1445"/>
        <v>1.5411349582407894</v>
      </c>
      <c r="AJ2768" s="52">
        <f t="shared" si="1446"/>
        <v>0.82238495824078939</v>
      </c>
      <c r="AK2768" s="2">
        <v>42226</v>
      </c>
      <c r="AL2768" t="str">
        <v>912828XQ</v>
      </c>
      <c r="AM2768">
        <v>-0.1124</v>
      </c>
      <c r="AN2768">
        <v>0.32189000000000001</v>
      </c>
      <c r="AO2768">
        <v>0.7873</v>
      </c>
      <c r="AP2768">
        <v>126.296875</v>
      </c>
      <c r="AQ2768">
        <f>VLOOKUP(AL2768,工作表1!$F$3:$G$1000,2,FALSE)</f>
        <v>2</v>
      </c>
      <c r="AR2768" t="str">
        <f>VLOOKUP(AL2768,工作表1!$F$3:$H$1000,3,FALSE)</f>
        <v>2022/7/31</v>
      </c>
      <c r="AS2768">
        <f t="shared" si="1431"/>
        <v>0.21149999999999999</v>
      </c>
      <c r="AT2768">
        <f t="shared" si="1432"/>
        <v>1.7885</v>
      </c>
      <c r="AU2768" s="43">
        <f t="shared" si="1447"/>
        <v>42400</v>
      </c>
      <c r="AV2768" s="43">
        <f t="shared" si="1433"/>
        <v>42369</v>
      </c>
      <c r="AW2768" s="45">
        <f t="shared" si="1448"/>
        <v>5.9782608695652176E-2</v>
      </c>
      <c r="AX2768" s="45">
        <f t="shared" si="1449"/>
        <v>0.83786480047647416</v>
      </c>
      <c r="AY2768" s="47">
        <f t="shared" si="1450"/>
        <v>100.08088396933465</v>
      </c>
      <c r="AZ2768" s="47">
        <f t="shared" si="1451"/>
        <v>124.98848108867709</v>
      </c>
      <c r="BA2768" s="43"/>
      <c r="BC2768" s="2">
        <v>42223</v>
      </c>
      <c r="BD2768" t="str">
        <v>912828TY</v>
      </c>
      <c r="BE2768">
        <v>-3.5470000000000002</v>
      </c>
      <c r="BF2768">
        <v>0.49084</v>
      </c>
      <c r="BG2768">
        <v>0.76739999999999997</v>
      </c>
      <c r="BH2768">
        <v>126.265625</v>
      </c>
      <c r="BI2768">
        <f>VLOOKUP(BD2768,工作表1!$K$3:$L$1000,2,FALSE)</f>
        <v>1.625</v>
      </c>
      <c r="BJ2768" t="str">
        <f>VLOOKUP(BD2768,工作表1!$K$3:$M$1000,3,FALSE)</f>
        <v>2022/11/15</v>
      </c>
      <c r="BK2768">
        <f t="shared" si="1434"/>
        <v>0.216</v>
      </c>
      <c r="BL2768">
        <f t="shared" si="1435"/>
        <v>1.409</v>
      </c>
      <c r="BM2768" s="43">
        <f t="shared" si="1452"/>
        <v>42323</v>
      </c>
      <c r="BN2768" s="43">
        <f t="shared" si="1436"/>
        <v>42460</v>
      </c>
      <c r="BO2768" s="45">
        <f t="shared" si="1453"/>
        <v>0.38417119565217389</v>
      </c>
      <c r="BP2768" s="45">
        <f t="shared" si="1454"/>
        <v>1.425952017569982</v>
      </c>
      <c r="BQ2768" s="47">
        <f t="shared" si="1455"/>
        <v>97.61999813522614</v>
      </c>
      <c r="BR2768" s="47">
        <f t="shared" si="1456"/>
        <v>123.61046379469386</v>
      </c>
    </row>
    <row r="2769" spans="6:70" x14ac:dyDescent="0.25">
      <c r="F2769" s="2">
        <v>42317</v>
      </c>
      <c r="G2769">
        <v>0.23499999999999999</v>
      </c>
      <c r="H2769" s="43">
        <v>42360</v>
      </c>
      <c r="I2769">
        <v>2.0436000000000001</v>
      </c>
      <c r="L2769" s="2">
        <v>42223</v>
      </c>
      <c r="M2769" t="str">
        <v>912828XD</v>
      </c>
      <c r="N2769">
        <v>-0.33839999999999998</v>
      </c>
      <c r="O2769">
        <v>0.31862000000000001</v>
      </c>
      <c r="P2769">
        <v>0.78069999999999995</v>
      </c>
      <c r="Q2769">
        <v>127.453125</v>
      </c>
      <c r="R2769">
        <f>VLOOKUP(M2769,工作表1!$A$3:$B$1000,2,FALSE)</f>
        <v>1.875</v>
      </c>
      <c r="S2769" t="str">
        <f>VLOOKUP(M2769,工作表1!$A$3:$C$1000,3,FALSE)</f>
        <v>2022/5/31</v>
      </c>
      <c r="T2769">
        <f t="shared" si="1426"/>
        <v>0.216</v>
      </c>
      <c r="U2769">
        <f t="shared" si="1425"/>
        <v>1.659</v>
      </c>
      <c r="V2769" s="43">
        <f t="shared" si="1437"/>
        <v>42338</v>
      </c>
      <c r="W2769" s="43">
        <f t="shared" si="1427"/>
        <v>42277</v>
      </c>
      <c r="X2769" s="45">
        <f t="shared" si="1438"/>
        <v>0.36372950819672129</v>
      </c>
      <c r="Y2769" s="45">
        <f t="shared" si="1439"/>
        <v>0.62571580956658424</v>
      </c>
      <c r="Z2769" s="47">
        <f t="shared" si="1440"/>
        <v>99.715924159457714</v>
      </c>
      <c r="AA2769" s="47">
        <f t="shared" si="1441"/>
        <v>126.95541976976079</v>
      </c>
      <c r="AB2769" s="45">
        <f t="shared" si="1442"/>
        <v>1.9206000000000001</v>
      </c>
      <c r="AC2769" s="2" t="str">
        <f t="shared" si="1428"/>
        <v>TY1</v>
      </c>
      <c r="AD2769">
        <f t="shared" si="1429"/>
        <v>127.453125</v>
      </c>
      <c r="AE2769">
        <f t="shared" si="1430"/>
        <v>126.765625</v>
      </c>
      <c r="AF2769" s="49">
        <f t="shared" ref="AF2769:AF2832" si="1457">AD2769-AE2769</f>
        <v>0.6875</v>
      </c>
      <c r="AG2769" s="3">
        <f t="shared" si="1443"/>
        <v>126.95541976976079</v>
      </c>
      <c r="AH2769">
        <f t="shared" si="1444"/>
        <v>125.49129414890655</v>
      </c>
      <c r="AI2769" s="51">
        <f t="shared" si="1445"/>
        <v>1.4641256208542472</v>
      </c>
      <c r="AJ2769" s="52">
        <f t="shared" si="1446"/>
        <v>0.77662562085424725</v>
      </c>
      <c r="AK2769" s="2">
        <v>42223</v>
      </c>
      <c r="AL2769" t="str">
        <v>912828XG</v>
      </c>
      <c r="AM2769">
        <v>-0.80030000000000001</v>
      </c>
      <c r="AN2769">
        <v>0.378</v>
      </c>
      <c r="AO2769">
        <v>0.79390000000000005</v>
      </c>
      <c r="AP2769">
        <v>126.765625</v>
      </c>
      <c r="AQ2769">
        <f>VLOOKUP(AL2769,工作表1!$F$3:$G$1000,2,FALSE)</f>
        <v>2.125</v>
      </c>
      <c r="AR2769" t="str">
        <f>VLOOKUP(AL2769,工作表1!$F$3:$H$1000,3,FALSE)</f>
        <v>2022/6/30</v>
      </c>
      <c r="AS2769">
        <f t="shared" si="1431"/>
        <v>0.216</v>
      </c>
      <c r="AT2769">
        <f t="shared" si="1432"/>
        <v>1.909</v>
      </c>
      <c r="AU2769" s="43">
        <f t="shared" si="1447"/>
        <v>42369</v>
      </c>
      <c r="AV2769" s="43">
        <f t="shared" si="1433"/>
        <v>42369</v>
      </c>
      <c r="AW2769" s="45">
        <f t="shared" si="1448"/>
        <v>0.23804644808743169</v>
      </c>
      <c r="AX2769" s="45">
        <f t="shared" si="1449"/>
        <v>1.0705806946627741</v>
      </c>
      <c r="AY2769" s="47">
        <f t="shared" si="1450"/>
        <v>101.3150167809813</v>
      </c>
      <c r="AZ2769" s="47">
        <f t="shared" si="1451"/>
        <v>125.49129414890655</v>
      </c>
      <c r="BA2769" s="43"/>
      <c r="BC2769" s="2">
        <v>42222</v>
      </c>
      <c r="BD2769" t="str">
        <v>912828TY</v>
      </c>
      <c r="BE2769">
        <v>-3.4777</v>
      </c>
      <c r="BF2769">
        <v>0.50087000000000004</v>
      </c>
      <c r="BG2769">
        <v>0.76739999999999997</v>
      </c>
      <c r="BH2769">
        <v>125.8125</v>
      </c>
      <c r="BI2769">
        <f>VLOOKUP(BD2769,工作表1!$K$3:$L$1000,2,FALSE)</f>
        <v>1.625</v>
      </c>
      <c r="BJ2769" t="str">
        <f>VLOOKUP(BD2769,工作表1!$K$3:$M$1000,3,FALSE)</f>
        <v>2022/11/15</v>
      </c>
      <c r="BK2769">
        <f t="shared" si="1434"/>
        <v>0.20300000000000001</v>
      </c>
      <c r="BL2769">
        <f t="shared" si="1435"/>
        <v>1.4219999999999999</v>
      </c>
      <c r="BM2769" s="43">
        <f t="shared" si="1452"/>
        <v>42323</v>
      </c>
      <c r="BN2769" s="43">
        <f t="shared" si="1436"/>
        <v>42460</v>
      </c>
      <c r="BO2769" s="45">
        <f t="shared" si="1453"/>
        <v>0.37092391304347822</v>
      </c>
      <c r="BP2769" s="45">
        <f t="shared" si="1454"/>
        <v>1.426060899344848</v>
      </c>
      <c r="BQ2769" s="47">
        <f t="shared" si="1455"/>
        <v>97.278942171474839</v>
      </c>
      <c r="BR2769" s="47">
        <f t="shared" si="1456"/>
        <v>123.10874899026298</v>
      </c>
    </row>
    <row r="2770" spans="6:70" x14ac:dyDescent="0.25">
      <c r="F2770" s="2">
        <v>42314</v>
      </c>
      <c r="G2770">
        <v>0.23250000000000001</v>
      </c>
      <c r="H2770" s="43">
        <v>42359</v>
      </c>
      <c r="I2770">
        <v>1.9999</v>
      </c>
      <c r="L2770" s="2">
        <v>42222</v>
      </c>
      <c r="M2770" t="str">
        <v>912828XD</v>
      </c>
      <c r="N2770">
        <v>-0.3155</v>
      </c>
      <c r="O2770">
        <v>0.31491000000000002</v>
      </c>
      <c r="P2770">
        <v>0.78069999999999995</v>
      </c>
      <c r="Q2770">
        <v>127.015625</v>
      </c>
      <c r="R2770">
        <f>VLOOKUP(M2770,工作表1!$A$3:$B$1000,2,FALSE)</f>
        <v>1.875</v>
      </c>
      <c r="S2770" t="str">
        <f>VLOOKUP(M2770,工作表1!$A$3:$C$1000,3,FALSE)</f>
        <v>2022/5/31</v>
      </c>
      <c r="T2770">
        <f t="shared" si="1426"/>
        <v>0.20300000000000001</v>
      </c>
      <c r="U2770">
        <f t="shared" si="1425"/>
        <v>1.6719999999999999</v>
      </c>
      <c r="V2770" s="43">
        <f t="shared" si="1437"/>
        <v>42338</v>
      </c>
      <c r="W2770" s="43">
        <f t="shared" si="1427"/>
        <v>42277</v>
      </c>
      <c r="X2770" s="45">
        <f t="shared" si="1438"/>
        <v>0.34836065573770492</v>
      </c>
      <c r="Y2770" s="45">
        <f t="shared" si="1439"/>
        <v>0.62575791601167752</v>
      </c>
      <c r="Z2770" s="47">
        <f t="shared" si="1440"/>
        <v>99.389638041732013</v>
      </c>
      <c r="AA2770" s="47">
        <f t="shared" si="1441"/>
        <v>126.48963552285248</v>
      </c>
      <c r="AB2770" s="45">
        <f t="shared" si="1442"/>
        <v>1.9782999999999999</v>
      </c>
      <c r="AC2770" s="2" t="str">
        <f t="shared" si="1428"/>
        <v>TY1</v>
      </c>
      <c r="AD2770">
        <f t="shared" si="1429"/>
        <v>127.015625</v>
      </c>
      <c r="AE2770">
        <f t="shared" si="1430"/>
        <v>126.3125</v>
      </c>
      <c r="AF2770" s="49">
        <f t="shared" si="1457"/>
        <v>0.703125</v>
      </c>
      <c r="AG2770" s="3">
        <f t="shared" si="1443"/>
        <v>126.48963552285248</v>
      </c>
      <c r="AH2770">
        <f t="shared" si="1444"/>
        <v>125.00996183765132</v>
      </c>
      <c r="AI2770" s="51">
        <f t="shared" si="1445"/>
        <v>1.4796736852011634</v>
      </c>
      <c r="AJ2770" s="52">
        <f t="shared" si="1446"/>
        <v>0.77654868520116338</v>
      </c>
      <c r="AK2770" s="2">
        <v>42222</v>
      </c>
      <c r="AL2770" t="str">
        <v>912828XG</v>
      </c>
      <c r="AM2770">
        <v>-0.57540000000000002</v>
      </c>
      <c r="AN2770">
        <v>0.37481999999999999</v>
      </c>
      <c r="AO2770">
        <v>0.79390000000000005</v>
      </c>
      <c r="AP2770">
        <v>126.3125</v>
      </c>
      <c r="AQ2770">
        <f>VLOOKUP(AL2770,工作表1!$F$3:$G$1000,2,FALSE)</f>
        <v>2.125</v>
      </c>
      <c r="AR2770" t="str">
        <f>VLOOKUP(AL2770,工作表1!$F$3:$H$1000,3,FALSE)</f>
        <v>2022/6/30</v>
      </c>
      <c r="AS2770">
        <f t="shared" si="1431"/>
        <v>0.20300000000000001</v>
      </c>
      <c r="AT2770">
        <f t="shared" si="1432"/>
        <v>1.9219999999999999</v>
      </c>
      <c r="AU2770" s="43">
        <f t="shared" si="1447"/>
        <v>42369</v>
      </c>
      <c r="AV2770" s="43">
        <f t="shared" si="1433"/>
        <v>42369</v>
      </c>
      <c r="AW2770" s="45">
        <f t="shared" si="1448"/>
        <v>0.22062841530054644</v>
      </c>
      <c r="AX2770" s="45">
        <f t="shared" si="1449"/>
        <v>1.0706284153005465</v>
      </c>
      <c r="AY2770" s="47">
        <f t="shared" si="1450"/>
        <v>100.97356092513361</v>
      </c>
      <c r="AZ2770" s="47">
        <f t="shared" si="1451"/>
        <v>125.00996183765132</v>
      </c>
      <c r="BA2770" s="43"/>
      <c r="BC2770" s="2">
        <v>42221</v>
      </c>
      <c r="BD2770" t="str">
        <v>912828TY</v>
      </c>
      <c r="BE2770">
        <v>-4.1242999999999999</v>
      </c>
      <c r="BF2770">
        <v>0.51709000000000005</v>
      </c>
      <c r="BG2770">
        <v>0.76739999999999997</v>
      </c>
      <c r="BH2770">
        <v>125.515625</v>
      </c>
      <c r="BI2770">
        <f>VLOOKUP(BD2770,工作表1!$K$3:$L$1000,2,FALSE)</f>
        <v>1.625</v>
      </c>
      <c r="BJ2770" t="str">
        <f>VLOOKUP(BD2770,工作表1!$K$3:$M$1000,3,FALSE)</f>
        <v>2022/11/15</v>
      </c>
      <c r="BK2770">
        <f t="shared" si="1434"/>
        <v>0.20399999999999999</v>
      </c>
      <c r="BL2770">
        <f t="shared" si="1435"/>
        <v>1.421</v>
      </c>
      <c r="BM2770" s="43">
        <f t="shared" si="1452"/>
        <v>42323</v>
      </c>
      <c r="BN2770" s="43">
        <f t="shared" si="1436"/>
        <v>42460</v>
      </c>
      <c r="BO2770" s="45">
        <f t="shared" si="1453"/>
        <v>0.36650815217391303</v>
      </c>
      <c r="BP2770" s="45">
        <f t="shared" si="1454"/>
        <v>1.4260971932698034</v>
      </c>
      <c r="BQ2770" s="47">
        <f t="shared" si="1455"/>
        <v>97.044478020495717</v>
      </c>
      <c r="BR2770" s="47">
        <f t="shared" si="1456"/>
        <v>122.78865555929565</v>
      </c>
    </row>
    <row r="2771" spans="6:70" x14ac:dyDescent="0.25">
      <c r="F2771" s="2">
        <v>42313</v>
      </c>
      <c r="G2771">
        <v>0.214</v>
      </c>
      <c r="H2771" s="43">
        <v>42356</v>
      </c>
      <c r="I2771">
        <v>2.0072000000000001</v>
      </c>
      <c r="L2771" s="2">
        <v>42221</v>
      </c>
      <c r="M2771" t="str">
        <v>912828XD</v>
      </c>
      <c r="N2771">
        <v>-0.31879999999999997</v>
      </c>
      <c r="O2771">
        <v>0.31558000000000003</v>
      </c>
      <c r="P2771">
        <v>0.78069999999999995</v>
      </c>
      <c r="Q2771">
        <v>126.75</v>
      </c>
      <c r="R2771">
        <f>VLOOKUP(M2771,工作表1!$A$3:$B$1000,2,FALSE)</f>
        <v>1.875</v>
      </c>
      <c r="S2771" t="str">
        <f>VLOOKUP(M2771,工作表1!$A$3:$C$1000,3,FALSE)</f>
        <v>2022/5/31</v>
      </c>
      <c r="T2771">
        <f t="shared" si="1426"/>
        <v>0.20399999999999999</v>
      </c>
      <c r="U2771">
        <f t="shared" si="1425"/>
        <v>1.671</v>
      </c>
      <c r="V2771" s="43">
        <f t="shared" si="1437"/>
        <v>42338</v>
      </c>
      <c r="W2771" s="43">
        <f t="shared" si="1427"/>
        <v>42277</v>
      </c>
      <c r="X2771" s="45">
        <f t="shared" si="1438"/>
        <v>0.34323770491803279</v>
      </c>
      <c r="Y2771" s="45">
        <f t="shared" si="1439"/>
        <v>0.62577195149337528</v>
      </c>
      <c r="Z2771" s="47">
        <f t="shared" si="1440"/>
        <v>99.186527374740919</v>
      </c>
      <c r="AA2771" s="47">
        <f t="shared" si="1441"/>
        <v>126.21450480904483</v>
      </c>
      <c r="AB2771" s="45">
        <f t="shared" si="1442"/>
        <v>2.0217000000000001</v>
      </c>
      <c r="AC2771" s="2" t="str">
        <f t="shared" si="1428"/>
        <v>TY1</v>
      </c>
      <c r="AD2771">
        <f t="shared" si="1429"/>
        <v>126.75</v>
      </c>
      <c r="AE2771">
        <f t="shared" si="1430"/>
        <v>126.015625</v>
      </c>
      <c r="AF2771" s="49">
        <f t="shared" si="1457"/>
        <v>0.734375</v>
      </c>
      <c r="AG2771" s="3">
        <f t="shared" si="1443"/>
        <v>126.21450480904483</v>
      </c>
      <c r="AH2771">
        <f t="shared" si="1444"/>
        <v>124.74025276010929</v>
      </c>
      <c r="AI2771" s="51">
        <f t="shared" si="1445"/>
        <v>1.47425204893554</v>
      </c>
      <c r="AJ2771" s="52">
        <f t="shared" si="1446"/>
        <v>0.73987704893553996</v>
      </c>
      <c r="AK2771" s="2">
        <v>42221</v>
      </c>
      <c r="AL2771" t="str">
        <v>912828XG</v>
      </c>
      <c r="AM2771">
        <v>0.1047</v>
      </c>
      <c r="AN2771">
        <v>0.30806</v>
      </c>
      <c r="AO2771">
        <v>0.79390000000000005</v>
      </c>
      <c r="AP2771">
        <v>126.015625</v>
      </c>
      <c r="AQ2771">
        <f>VLOOKUP(AL2771,工作表1!$F$3:$G$1000,2,FALSE)</f>
        <v>2.125</v>
      </c>
      <c r="AR2771" t="str">
        <f>VLOOKUP(AL2771,工作表1!$F$3:$H$1000,3,FALSE)</f>
        <v>2022/6/30</v>
      </c>
      <c r="AS2771">
        <f t="shared" si="1431"/>
        <v>0.20399999999999999</v>
      </c>
      <c r="AT2771">
        <f t="shared" si="1432"/>
        <v>1.921</v>
      </c>
      <c r="AU2771" s="43">
        <f t="shared" si="1447"/>
        <v>42369</v>
      </c>
      <c r="AV2771" s="43">
        <f t="shared" si="1433"/>
        <v>42369</v>
      </c>
      <c r="AW2771" s="45">
        <f t="shared" si="1448"/>
        <v>0.2148224043715847</v>
      </c>
      <c r="AX2771" s="45">
        <f t="shared" si="1449"/>
        <v>1.0706443221798039</v>
      </c>
      <c r="AY2771" s="47">
        <f t="shared" si="1450"/>
        <v>100.77086721419597</v>
      </c>
      <c r="AZ2771" s="47">
        <f t="shared" si="1451"/>
        <v>124.74025276010929</v>
      </c>
      <c r="BA2771" s="43"/>
      <c r="BC2771" s="2">
        <v>42220</v>
      </c>
      <c r="BD2771" t="str">
        <v>912828TY</v>
      </c>
      <c r="BE2771">
        <v>-5.3071999999999999</v>
      </c>
      <c r="BF2771">
        <v>0.56466000000000005</v>
      </c>
      <c r="BG2771">
        <v>0.76739999999999997</v>
      </c>
      <c r="BH2771">
        <v>126.0625</v>
      </c>
      <c r="BI2771">
        <f>VLOOKUP(BD2771,工作表1!$K$3:$L$1000,2,FALSE)</f>
        <v>1.625</v>
      </c>
      <c r="BJ2771" t="str">
        <f>VLOOKUP(BD2771,工作表1!$K$3:$M$1000,3,FALSE)</f>
        <v>2022/11/15</v>
      </c>
      <c r="BK2771">
        <f t="shared" si="1434"/>
        <v>0.19650000000000001</v>
      </c>
      <c r="BL2771">
        <f t="shared" si="1435"/>
        <v>1.4285000000000001</v>
      </c>
      <c r="BM2771" s="43">
        <f t="shared" si="1452"/>
        <v>42323</v>
      </c>
      <c r="BN2771" s="43">
        <f t="shared" si="1436"/>
        <v>42460</v>
      </c>
      <c r="BO2771" s="45">
        <f t="shared" si="1453"/>
        <v>0.36209239130434778</v>
      </c>
      <c r="BP2771" s="45">
        <f t="shared" si="1454"/>
        <v>1.4261334871947589</v>
      </c>
      <c r="BQ2771" s="47">
        <f t="shared" si="1455"/>
        <v>97.434723319773212</v>
      </c>
      <c r="BR2771" s="47">
        <f t="shared" si="1456"/>
        <v>123.27527564182405</v>
      </c>
    </row>
    <row r="2772" spans="6:70" x14ac:dyDescent="0.25">
      <c r="F2772" s="2">
        <v>42312</v>
      </c>
      <c r="G2772">
        <v>0.21199999999999999</v>
      </c>
      <c r="H2772" s="43">
        <v>42355</v>
      </c>
      <c r="I2772">
        <v>2.0314000000000001</v>
      </c>
      <c r="L2772" s="2">
        <v>42220</v>
      </c>
      <c r="M2772" t="str">
        <v>912828XD</v>
      </c>
      <c r="N2772">
        <v>-0.43049999999999999</v>
      </c>
      <c r="O2772">
        <v>0.31784000000000001</v>
      </c>
      <c r="P2772">
        <v>0.78069999999999995</v>
      </c>
      <c r="Q2772">
        <v>127.265625</v>
      </c>
      <c r="R2772">
        <f>VLOOKUP(M2772,工作表1!$A$3:$B$1000,2,FALSE)</f>
        <v>1.875</v>
      </c>
      <c r="S2772" t="str">
        <f>VLOOKUP(M2772,工作表1!$A$3:$C$1000,3,FALSE)</f>
        <v>2022/5/31</v>
      </c>
      <c r="T2772">
        <f t="shared" si="1426"/>
        <v>0.19650000000000001</v>
      </c>
      <c r="U2772">
        <f t="shared" si="1425"/>
        <v>1.6785000000000001</v>
      </c>
      <c r="V2772" s="43">
        <f t="shared" si="1437"/>
        <v>42338</v>
      </c>
      <c r="W2772" s="43">
        <f t="shared" si="1427"/>
        <v>42277</v>
      </c>
      <c r="X2772" s="45">
        <f t="shared" si="1438"/>
        <v>0.33811475409836067</v>
      </c>
      <c r="Y2772" s="45">
        <f t="shared" si="1439"/>
        <v>0.62578598697507304</v>
      </c>
      <c r="Z2772" s="47">
        <f t="shared" si="1440"/>
        <v>99.59277250576595</v>
      </c>
      <c r="AA2772" s="47">
        <f t="shared" si="1441"/>
        <v>126.71821248559129</v>
      </c>
      <c r="AB2772" s="45">
        <f t="shared" si="1442"/>
        <v>1.9711000000000001</v>
      </c>
      <c r="AC2772" s="2" t="str">
        <f t="shared" si="1428"/>
        <v>TY1</v>
      </c>
      <c r="AD2772">
        <f t="shared" si="1429"/>
        <v>127.265625</v>
      </c>
      <c r="AE2772">
        <f t="shared" si="1430"/>
        <v>126.5625</v>
      </c>
      <c r="AF2772" s="49">
        <f t="shared" si="1457"/>
        <v>0.703125</v>
      </c>
      <c r="AG2772" s="3">
        <f t="shared" si="1443"/>
        <v>126.71821248559129</v>
      </c>
      <c r="AH2772">
        <f t="shared" si="1444"/>
        <v>125.21272553185986</v>
      </c>
      <c r="AI2772" s="51">
        <f t="shared" si="1445"/>
        <v>1.5054869537314346</v>
      </c>
      <c r="AJ2772" s="52">
        <f t="shared" si="1446"/>
        <v>0.8023619537314346</v>
      </c>
      <c r="AK2772" s="2">
        <v>42220</v>
      </c>
      <c r="AL2772" t="str">
        <v>912828XG</v>
      </c>
      <c r="AM2772">
        <v>-1.5356000000000001</v>
      </c>
      <c r="AN2772">
        <v>0.42315999999999998</v>
      </c>
      <c r="AO2772">
        <v>0.79390000000000005</v>
      </c>
      <c r="AP2772">
        <v>126.5625</v>
      </c>
      <c r="AQ2772">
        <f>VLOOKUP(AL2772,工作表1!$F$3:$G$1000,2,FALSE)</f>
        <v>2.125</v>
      </c>
      <c r="AR2772" t="str">
        <f>VLOOKUP(AL2772,工作表1!$F$3:$H$1000,3,FALSE)</f>
        <v>2022/6/30</v>
      </c>
      <c r="AS2772">
        <f t="shared" si="1431"/>
        <v>0.19650000000000001</v>
      </c>
      <c r="AT2772">
        <f t="shared" si="1432"/>
        <v>1.9285000000000001</v>
      </c>
      <c r="AU2772" s="43">
        <f t="shared" si="1447"/>
        <v>42369</v>
      </c>
      <c r="AV2772" s="43">
        <f t="shared" si="1433"/>
        <v>42369</v>
      </c>
      <c r="AW2772" s="45">
        <f t="shared" si="1448"/>
        <v>0.20901639344262296</v>
      </c>
      <c r="AX2772" s="45">
        <f t="shared" si="1449"/>
        <v>1.0706602290590612</v>
      </c>
      <c r="AY2772" s="47">
        <f t="shared" si="1450"/>
        <v>101.16088056230063</v>
      </c>
      <c r="AZ2772" s="47">
        <f t="shared" si="1451"/>
        <v>125.21272553185986</v>
      </c>
      <c r="BA2772" s="43"/>
      <c r="BC2772" s="2">
        <v>42219</v>
      </c>
      <c r="BD2772" t="str">
        <v>912828TY</v>
      </c>
      <c r="BE2772">
        <v>-5.2896000000000001</v>
      </c>
      <c r="BF2772">
        <v>0.53356999999999999</v>
      </c>
      <c r="BG2772">
        <v>0.76739999999999997</v>
      </c>
      <c r="BH2772">
        <v>126.625</v>
      </c>
      <c r="BI2772">
        <f>VLOOKUP(BD2772,工作表1!$K$3:$L$1000,2,FALSE)</f>
        <v>1.625</v>
      </c>
      <c r="BJ2772" t="str">
        <f>VLOOKUP(BD2772,工作表1!$K$3:$M$1000,3,FALSE)</f>
        <v>2022/11/15</v>
      </c>
      <c r="BK2772">
        <f t="shared" si="1434"/>
        <v>0.18</v>
      </c>
      <c r="BL2772">
        <f t="shared" si="1435"/>
        <v>1.4450000000000001</v>
      </c>
      <c r="BM2772" s="43">
        <f t="shared" si="1452"/>
        <v>42323</v>
      </c>
      <c r="BN2772" s="43">
        <f t="shared" si="1436"/>
        <v>42460</v>
      </c>
      <c r="BO2772" s="45">
        <f t="shared" si="1453"/>
        <v>0.35767663043478259</v>
      </c>
      <c r="BP2772" s="45">
        <f t="shared" si="1454"/>
        <v>1.426169781119714</v>
      </c>
      <c r="BQ2772" s="47">
        <f t="shared" si="1455"/>
        <v>97.885230645114262</v>
      </c>
      <c r="BR2772" s="47">
        <f t="shared" si="1456"/>
        <v>123.83255034957644</v>
      </c>
    </row>
    <row r="2773" spans="6:70" x14ac:dyDescent="0.25">
      <c r="F2773" s="2">
        <v>42311</v>
      </c>
      <c r="G2773">
        <v>0.19800000000000001</v>
      </c>
      <c r="H2773" s="43">
        <v>42354</v>
      </c>
      <c r="I2773">
        <v>2.1042999999999998</v>
      </c>
      <c r="L2773" s="2">
        <v>42219</v>
      </c>
      <c r="M2773" t="str">
        <v>912828XD</v>
      </c>
      <c r="N2773">
        <v>-0.6341</v>
      </c>
      <c r="O2773">
        <v>0.35349999999999998</v>
      </c>
      <c r="P2773">
        <v>0.78069999999999995</v>
      </c>
      <c r="Q2773">
        <v>127.828125</v>
      </c>
      <c r="R2773">
        <f>VLOOKUP(M2773,工作表1!$A$3:$B$1000,2,FALSE)</f>
        <v>1.875</v>
      </c>
      <c r="S2773" t="str">
        <f>VLOOKUP(M2773,工作表1!$A$3:$C$1000,3,FALSE)</f>
        <v>2022/5/31</v>
      </c>
      <c r="T2773">
        <f t="shared" si="1426"/>
        <v>0.18</v>
      </c>
      <c r="U2773">
        <f t="shared" si="1425"/>
        <v>1.6950000000000001</v>
      </c>
      <c r="V2773" s="43">
        <f t="shared" si="1437"/>
        <v>42338</v>
      </c>
      <c r="W2773" s="43">
        <f t="shared" si="1427"/>
        <v>42277</v>
      </c>
      <c r="X2773" s="45">
        <f t="shared" si="1438"/>
        <v>0.33299180327868855</v>
      </c>
      <c r="Y2773" s="45">
        <f t="shared" si="1439"/>
        <v>0.6258000224567708</v>
      </c>
      <c r="Z2773" s="47">
        <f t="shared" si="1440"/>
        <v>100.02811050030243</v>
      </c>
      <c r="AA2773" s="47">
        <f t="shared" si="1441"/>
        <v>127.25730660615567</v>
      </c>
      <c r="AB2773" s="45">
        <f t="shared" si="1442"/>
        <v>1.8920999999999999</v>
      </c>
      <c r="AC2773" s="2" t="str">
        <f t="shared" si="1428"/>
        <v>TY1</v>
      </c>
      <c r="AD2773">
        <f t="shared" si="1429"/>
        <v>127.828125</v>
      </c>
      <c r="AE2773">
        <f t="shared" si="1430"/>
        <v>127.125</v>
      </c>
      <c r="AF2773" s="49">
        <f t="shared" si="1457"/>
        <v>0.703125</v>
      </c>
      <c r="AG2773" s="3">
        <f t="shared" si="1443"/>
        <v>127.25730660615567</v>
      </c>
      <c r="AH2773">
        <f t="shared" si="1444"/>
        <v>125.73686881917266</v>
      </c>
      <c r="AI2773" s="51">
        <f t="shared" si="1445"/>
        <v>1.5204377869830097</v>
      </c>
      <c r="AJ2773" s="52">
        <f t="shared" si="1446"/>
        <v>0.81731278698300969</v>
      </c>
      <c r="AK2773" s="2">
        <v>42219</v>
      </c>
      <c r="AL2773" t="str">
        <v>912828XG</v>
      </c>
      <c r="AM2773">
        <v>-2.3428</v>
      </c>
      <c r="AN2773">
        <v>0.45377000000000001</v>
      </c>
      <c r="AO2773">
        <v>0.79390000000000005</v>
      </c>
      <c r="AP2773">
        <v>127.125</v>
      </c>
      <c r="AQ2773">
        <f>VLOOKUP(AL2773,工作表1!$F$3:$G$1000,2,FALSE)</f>
        <v>2.125</v>
      </c>
      <c r="AR2773" t="str">
        <f>VLOOKUP(AL2773,工作表1!$F$3:$H$1000,3,FALSE)</f>
        <v>2022/6/30</v>
      </c>
      <c r="AS2773">
        <f t="shared" si="1431"/>
        <v>0.18</v>
      </c>
      <c r="AT2773">
        <f t="shared" si="1432"/>
        <v>1.9450000000000001</v>
      </c>
      <c r="AU2773" s="43">
        <f t="shared" si="1447"/>
        <v>42369</v>
      </c>
      <c r="AV2773" s="43">
        <f t="shared" si="1433"/>
        <v>42369</v>
      </c>
      <c r="AW2773" s="45">
        <f t="shared" si="1448"/>
        <v>0.20321038251366119</v>
      </c>
      <c r="AX2773" s="45">
        <f t="shared" si="1449"/>
        <v>1.0706761359383186</v>
      </c>
      <c r="AY2773" s="47">
        <f t="shared" si="1450"/>
        <v>101.59568179937679</v>
      </c>
      <c r="AZ2773" s="47">
        <f t="shared" si="1451"/>
        <v>125.73686881917266</v>
      </c>
      <c r="BA2773" s="43"/>
      <c r="BC2773" s="2">
        <v>42216</v>
      </c>
      <c r="BD2773" t="str">
        <v>912828TY</v>
      </c>
      <c r="BE2773">
        <v>-5.6082000000000001</v>
      </c>
      <c r="BF2773">
        <v>0.54664000000000001</v>
      </c>
      <c r="BG2773">
        <v>0.76739999999999997</v>
      </c>
      <c r="BH2773">
        <v>126.203125</v>
      </c>
      <c r="BI2773">
        <f>VLOOKUP(BD2773,工作表1!$K$3:$L$1000,2,FALSE)</f>
        <v>1.625</v>
      </c>
      <c r="BJ2773" t="str">
        <f>VLOOKUP(BD2773,工作表1!$K$3:$M$1000,3,FALSE)</f>
        <v>2022/11/15</v>
      </c>
      <c r="BK2773">
        <f t="shared" si="1434"/>
        <v>0.17949999999999999</v>
      </c>
      <c r="BL2773">
        <f t="shared" si="1435"/>
        <v>1.4455</v>
      </c>
      <c r="BM2773" s="43">
        <f t="shared" si="1452"/>
        <v>42323</v>
      </c>
      <c r="BN2773" s="43">
        <f t="shared" si="1436"/>
        <v>42460</v>
      </c>
      <c r="BO2773" s="45">
        <f t="shared" si="1453"/>
        <v>0.35326086956521741</v>
      </c>
      <c r="BP2773" s="45">
        <f t="shared" si="1454"/>
        <v>1.4262060750446692</v>
      </c>
      <c r="BQ2773" s="47">
        <f t="shared" si="1455"/>
        <v>97.55697874495705</v>
      </c>
      <c r="BR2773" s="47">
        <f t="shared" si="1456"/>
        <v>123.38886104761572</v>
      </c>
    </row>
    <row r="2774" spans="6:70" x14ac:dyDescent="0.25">
      <c r="F2774" s="2">
        <v>42310</v>
      </c>
      <c r="G2774">
        <v>0.19600000000000001</v>
      </c>
      <c r="H2774" s="43">
        <v>42353</v>
      </c>
      <c r="I2774">
        <v>2.0531999999999999</v>
      </c>
      <c r="L2774" s="2">
        <v>42216</v>
      </c>
      <c r="M2774" t="str">
        <v>912828XD</v>
      </c>
      <c r="N2774">
        <v>-0.4899</v>
      </c>
      <c r="O2774">
        <v>0.33007999999999998</v>
      </c>
      <c r="P2774">
        <v>0.78069999999999995</v>
      </c>
      <c r="Q2774">
        <v>127.4375</v>
      </c>
      <c r="R2774">
        <f>VLOOKUP(M2774,工作表1!$A$3:$B$1000,2,FALSE)</f>
        <v>1.875</v>
      </c>
      <c r="S2774" t="str">
        <f>VLOOKUP(M2774,工作表1!$A$3:$C$1000,3,FALSE)</f>
        <v>2022/5/31</v>
      </c>
      <c r="T2774">
        <f t="shared" si="1426"/>
        <v>0.17949999999999999</v>
      </c>
      <c r="U2774">
        <f t="shared" si="1425"/>
        <v>1.6955</v>
      </c>
      <c r="V2774" s="43">
        <f t="shared" si="1437"/>
        <v>42338</v>
      </c>
      <c r="W2774" s="43">
        <f t="shared" si="1427"/>
        <v>42277</v>
      </c>
      <c r="X2774" s="45">
        <f t="shared" si="1438"/>
        <v>0.32786885245901637</v>
      </c>
      <c r="Y2774" s="45">
        <f t="shared" si="1439"/>
        <v>0.62581405793846845</v>
      </c>
      <c r="Z2774" s="47">
        <f t="shared" si="1440"/>
        <v>99.731520583189862</v>
      </c>
      <c r="AA2774" s="47">
        <f t="shared" si="1441"/>
        <v>126.8620574443607</v>
      </c>
      <c r="AB2774" s="45">
        <f t="shared" si="1442"/>
        <v>1.9137</v>
      </c>
      <c r="AC2774" s="2" t="str">
        <f t="shared" si="1428"/>
        <v>TY1</v>
      </c>
      <c r="AD2774">
        <f t="shared" si="1429"/>
        <v>127.4375</v>
      </c>
      <c r="AE2774">
        <f t="shared" si="1430"/>
        <v>126.703125</v>
      </c>
      <c r="AF2774" s="49">
        <f t="shared" si="1457"/>
        <v>0.734375</v>
      </c>
      <c r="AG2774" s="3">
        <f t="shared" si="1443"/>
        <v>126.8620574443607</v>
      </c>
      <c r="AH2774">
        <f t="shared" si="1444"/>
        <v>125.32865473071966</v>
      </c>
      <c r="AI2774" s="51">
        <f t="shared" si="1445"/>
        <v>1.5334027136410384</v>
      </c>
      <c r="AJ2774" s="52">
        <f t="shared" si="1446"/>
        <v>0.79902771364103842</v>
      </c>
      <c r="AK2774" s="2">
        <v>42216</v>
      </c>
      <c r="AL2774" t="str">
        <v>912828XG</v>
      </c>
      <c r="AM2774">
        <v>-1.8234999999999999</v>
      </c>
      <c r="AN2774">
        <v>0.41277000000000003</v>
      </c>
      <c r="AO2774">
        <v>0.79390000000000005</v>
      </c>
      <c r="AP2774">
        <v>126.703125</v>
      </c>
      <c r="AQ2774">
        <f>VLOOKUP(AL2774,工作表1!$F$3:$G$1000,2,FALSE)</f>
        <v>2.125</v>
      </c>
      <c r="AR2774" t="str">
        <f>VLOOKUP(AL2774,工作表1!$F$3:$H$1000,3,FALSE)</f>
        <v>2022/6/30</v>
      </c>
      <c r="AS2774">
        <f t="shared" si="1431"/>
        <v>0.17949999999999999</v>
      </c>
      <c r="AT2774">
        <f t="shared" si="1432"/>
        <v>1.9455</v>
      </c>
      <c r="AU2774" s="43">
        <f t="shared" si="1447"/>
        <v>42369</v>
      </c>
      <c r="AV2774" s="43">
        <f t="shared" si="1433"/>
        <v>42369</v>
      </c>
      <c r="AW2774" s="45">
        <f t="shared" si="1448"/>
        <v>0.19740437158469948</v>
      </c>
      <c r="AX2774" s="45">
        <f t="shared" si="1449"/>
        <v>1.0706920428175761</v>
      </c>
      <c r="AY2774" s="47">
        <f t="shared" si="1450"/>
        <v>101.2837095158325</v>
      </c>
      <c r="AZ2774" s="47">
        <f t="shared" si="1451"/>
        <v>125.32865473071966</v>
      </c>
      <c r="BA2774" s="43"/>
      <c r="BC2774" s="2">
        <v>42215</v>
      </c>
      <c r="BD2774" t="str">
        <v>912828TY</v>
      </c>
      <c r="BE2774">
        <v>-6.1836000000000002</v>
      </c>
      <c r="BF2774">
        <v>0.57003999999999999</v>
      </c>
      <c r="BG2774">
        <v>0.76739999999999997</v>
      </c>
      <c r="BH2774">
        <v>125.578125</v>
      </c>
      <c r="BI2774">
        <f>VLOOKUP(BD2774,工作表1!$K$3:$L$1000,2,FALSE)</f>
        <v>1.625</v>
      </c>
      <c r="BJ2774" t="str">
        <f>VLOOKUP(BD2774,工作表1!$K$3:$M$1000,3,FALSE)</f>
        <v>2022/11/15</v>
      </c>
      <c r="BK2774">
        <f t="shared" si="1434"/>
        <v>0.19</v>
      </c>
      <c r="BL2774">
        <f t="shared" si="1435"/>
        <v>1.4350000000000001</v>
      </c>
      <c r="BM2774" s="43">
        <f t="shared" si="1452"/>
        <v>42323</v>
      </c>
      <c r="BN2774" s="43">
        <f t="shared" si="1436"/>
        <v>42460</v>
      </c>
      <c r="BO2774" s="45">
        <f t="shared" si="1453"/>
        <v>0.34001358695652178</v>
      </c>
      <c r="BP2774" s="45">
        <f t="shared" si="1454"/>
        <v>1.4263149568195355</v>
      </c>
      <c r="BQ2774" s="47">
        <f t="shared" si="1455"/>
        <v>97.075494464098625</v>
      </c>
      <c r="BR2774" s="47">
        <f t="shared" si="1456"/>
        <v>122.72418366333891</v>
      </c>
    </row>
    <row r="2775" spans="6:70" x14ac:dyDescent="0.25">
      <c r="F2775" s="2">
        <v>42307</v>
      </c>
      <c r="G2775">
        <v>0.19500000000000001</v>
      </c>
      <c r="H2775" s="43">
        <v>42352</v>
      </c>
      <c r="I2775">
        <v>2.012</v>
      </c>
      <c r="L2775" s="2">
        <v>42215</v>
      </c>
      <c r="M2775" t="str">
        <v>912828XD</v>
      </c>
      <c r="N2775">
        <v>-0.78120000000000001</v>
      </c>
      <c r="O2775">
        <v>0.34466999999999998</v>
      </c>
      <c r="P2775">
        <v>0.78069999999999995</v>
      </c>
      <c r="Q2775">
        <v>126.84375</v>
      </c>
      <c r="R2775">
        <f>VLOOKUP(M2775,工作表1!$A$3:$B$1000,2,FALSE)</f>
        <v>1.875</v>
      </c>
      <c r="S2775" t="str">
        <f>VLOOKUP(M2775,工作表1!$A$3:$C$1000,3,FALSE)</f>
        <v>2022/5/31</v>
      </c>
      <c r="T2775">
        <f t="shared" si="1426"/>
        <v>0.19</v>
      </c>
      <c r="U2775">
        <f t="shared" si="1425"/>
        <v>1.6850000000000001</v>
      </c>
      <c r="V2775" s="43">
        <f t="shared" si="1437"/>
        <v>42338</v>
      </c>
      <c r="W2775" s="43">
        <f t="shared" si="1427"/>
        <v>42277</v>
      </c>
      <c r="X2775" s="45">
        <f t="shared" si="1438"/>
        <v>0.3125</v>
      </c>
      <c r="Y2775" s="45">
        <f t="shared" si="1439"/>
        <v>0.62585616438356162</v>
      </c>
      <c r="Z2775" s="47">
        <f t="shared" si="1440"/>
        <v>99.280200211415277</v>
      </c>
      <c r="AA2775" s="47">
        <f t="shared" si="1441"/>
        <v>126.24050369053695</v>
      </c>
      <c r="AB2775" s="45">
        <f t="shared" si="1442"/>
        <v>1.9961</v>
      </c>
      <c r="AC2775" s="2" t="str">
        <f t="shared" si="1428"/>
        <v>TY1</v>
      </c>
      <c r="AD2775">
        <f t="shared" si="1429"/>
        <v>126.84375</v>
      </c>
      <c r="AE2775">
        <f t="shared" si="1430"/>
        <v>126.078125</v>
      </c>
      <c r="AF2775" s="49">
        <f t="shared" si="1457"/>
        <v>0.765625</v>
      </c>
      <c r="AG2775" s="3">
        <f t="shared" si="1443"/>
        <v>126.24050369053695</v>
      </c>
      <c r="AH2775">
        <f t="shared" si="1444"/>
        <v>124.70219058481722</v>
      </c>
      <c r="AI2775" s="51">
        <f t="shared" si="1445"/>
        <v>1.5383131057197375</v>
      </c>
      <c r="AJ2775" s="52">
        <f t="shared" si="1446"/>
        <v>0.77268810571973745</v>
      </c>
      <c r="AK2775" s="2">
        <v>42215</v>
      </c>
      <c r="AL2775" t="str">
        <v>912828XG</v>
      </c>
      <c r="AM2775">
        <v>-1.4704999999999999</v>
      </c>
      <c r="AN2775">
        <v>0.38306000000000001</v>
      </c>
      <c r="AO2775">
        <v>0.79390000000000005</v>
      </c>
      <c r="AP2775">
        <v>126.078125</v>
      </c>
      <c r="AQ2775">
        <f>VLOOKUP(AL2775,工作表1!$F$3:$G$1000,2,FALSE)</f>
        <v>2.125</v>
      </c>
      <c r="AR2775" t="str">
        <f>VLOOKUP(AL2775,工作表1!$F$3:$H$1000,3,FALSE)</f>
        <v>2022/6/30</v>
      </c>
      <c r="AS2775">
        <f t="shared" si="1431"/>
        <v>0.19</v>
      </c>
      <c r="AT2775">
        <f t="shared" si="1432"/>
        <v>1.9350000000000001</v>
      </c>
      <c r="AU2775" s="43">
        <f t="shared" si="1447"/>
        <v>42369</v>
      </c>
      <c r="AV2775" s="43">
        <f t="shared" si="1433"/>
        <v>42369</v>
      </c>
      <c r="AW2775" s="45">
        <f t="shared" si="1448"/>
        <v>0.1799863387978142</v>
      </c>
      <c r="AX2775" s="45">
        <f t="shared" si="1449"/>
        <v>1.0707397634553484</v>
      </c>
      <c r="AY2775" s="47">
        <f t="shared" si="1450"/>
        <v>100.81760294090283</v>
      </c>
      <c r="AZ2775" s="47">
        <f t="shared" si="1451"/>
        <v>124.70219058481722</v>
      </c>
      <c r="BA2775" s="43"/>
      <c r="BC2775" s="2">
        <v>42214</v>
      </c>
      <c r="BD2775" t="str">
        <v>912828TY</v>
      </c>
      <c r="BE2775">
        <v>-6.5991</v>
      </c>
      <c r="BF2775">
        <v>0.58562000000000003</v>
      </c>
      <c r="BG2775">
        <v>0.76739999999999997</v>
      </c>
      <c r="BH2775">
        <v>125.546875</v>
      </c>
      <c r="BI2775">
        <f>VLOOKUP(BD2775,工作表1!$K$3:$L$1000,2,FALSE)</f>
        <v>1.625</v>
      </c>
      <c r="BJ2775" t="str">
        <f>VLOOKUP(BD2775,工作表1!$K$3:$M$1000,3,FALSE)</f>
        <v>2022/11/15</v>
      </c>
      <c r="BK2775">
        <f t="shared" si="1434"/>
        <v>0.17499999999999999</v>
      </c>
      <c r="BL2775">
        <f t="shared" si="1435"/>
        <v>1.45</v>
      </c>
      <c r="BM2775" s="43">
        <f t="shared" si="1452"/>
        <v>42323</v>
      </c>
      <c r="BN2775" s="43">
        <f t="shared" si="1436"/>
        <v>42460</v>
      </c>
      <c r="BO2775" s="45">
        <f t="shared" si="1453"/>
        <v>0.33559782608695654</v>
      </c>
      <c r="BP2775" s="45">
        <f t="shared" si="1454"/>
        <v>1.4263512507444909</v>
      </c>
      <c r="BQ2775" s="47">
        <f t="shared" si="1455"/>
        <v>97.044153081810578</v>
      </c>
      <c r="BR2775" s="47">
        <f t="shared" si="1456"/>
        <v>122.6545687483157</v>
      </c>
    </row>
    <row r="2776" spans="6:70" x14ac:dyDescent="0.25">
      <c r="F2776" s="2">
        <v>42306</v>
      </c>
      <c r="G2776">
        <v>0.19450000000000001</v>
      </c>
      <c r="H2776" s="43">
        <v>42349</v>
      </c>
      <c r="I2776">
        <v>1.9085000000000001</v>
      </c>
      <c r="L2776" s="2">
        <v>42214</v>
      </c>
      <c r="M2776" t="str">
        <v>912828XD</v>
      </c>
      <c r="N2776">
        <v>-0.47139999999999999</v>
      </c>
      <c r="O2776">
        <v>0.31791000000000003</v>
      </c>
      <c r="P2776">
        <v>0.78069999999999995</v>
      </c>
      <c r="Q2776">
        <v>126.8125</v>
      </c>
      <c r="R2776">
        <f>VLOOKUP(M2776,工作表1!$A$3:$B$1000,2,FALSE)</f>
        <v>1.875</v>
      </c>
      <c r="S2776" t="str">
        <f>VLOOKUP(M2776,工作表1!$A$3:$C$1000,3,FALSE)</f>
        <v>2022/5/31</v>
      </c>
      <c r="T2776">
        <f t="shared" si="1426"/>
        <v>0.17499999999999999</v>
      </c>
      <c r="U2776">
        <f t="shared" si="1425"/>
        <v>1.7</v>
      </c>
      <c r="V2776" s="43">
        <f t="shared" si="1437"/>
        <v>42338</v>
      </c>
      <c r="W2776" s="43">
        <f t="shared" si="1427"/>
        <v>42277</v>
      </c>
      <c r="X2776" s="45">
        <f t="shared" si="1438"/>
        <v>0.30737704918032782</v>
      </c>
      <c r="Y2776" s="45">
        <f t="shared" si="1439"/>
        <v>0.62587019986525938</v>
      </c>
      <c r="Z2776" s="47">
        <f t="shared" si="1440"/>
        <v>99.26473639742126</v>
      </c>
      <c r="AA2776" s="47">
        <f t="shared" si="1441"/>
        <v>126.20217921571336</v>
      </c>
      <c r="AB2776" s="45">
        <f t="shared" si="1442"/>
        <v>2.0106999999999999</v>
      </c>
      <c r="AC2776" s="2" t="str">
        <f t="shared" si="1428"/>
        <v>TY1</v>
      </c>
      <c r="AD2776">
        <f t="shared" si="1429"/>
        <v>126.8125</v>
      </c>
      <c r="AE2776">
        <f t="shared" si="1430"/>
        <v>126.046875</v>
      </c>
      <c r="AF2776" s="49">
        <f t="shared" si="1457"/>
        <v>0.765625</v>
      </c>
      <c r="AG2776" s="3">
        <f t="shared" si="1443"/>
        <v>126.20217921571336</v>
      </c>
      <c r="AH2776">
        <f t="shared" si="1444"/>
        <v>124.67954364466104</v>
      </c>
      <c r="AI2776" s="51">
        <f t="shared" si="1445"/>
        <v>1.5226355710523194</v>
      </c>
      <c r="AJ2776" s="52">
        <f t="shared" si="1446"/>
        <v>0.75701057105231939</v>
      </c>
      <c r="AK2776" s="2">
        <v>42214</v>
      </c>
      <c r="AL2776" t="str">
        <v>912828XG</v>
      </c>
      <c r="AM2776">
        <v>-0.87829999999999997</v>
      </c>
      <c r="AN2776">
        <v>0.33653</v>
      </c>
      <c r="AO2776">
        <v>0.79390000000000005</v>
      </c>
      <c r="AP2776">
        <v>126.046875</v>
      </c>
      <c r="AQ2776">
        <f>VLOOKUP(AL2776,工作表1!$F$3:$G$1000,2,FALSE)</f>
        <v>2.125</v>
      </c>
      <c r="AR2776" t="str">
        <f>VLOOKUP(AL2776,工作表1!$F$3:$H$1000,3,FALSE)</f>
        <v>2022/6/30</v>
      </c>
      <c r="AS2776">
        <f t="shared" si="1431"/>
        <v>0.17499999999999999</v>
      </c>
      <c r="AT2776">
        <f t="shared" si="1432"/>
        <v>1.95</v>
      </c>
      <c r="AU2776" s="43">
        <f t="shared" si="1447"/>
        <v>42369</v>
      </c>
      <c r="AV2776" s="43">
        <f t="shared" si="1433"/>
        <v>42369</v>
      </c>
      <c r="AW2776" s="45">
        <f t="shared" si="1448"/>
        <v>0.17418032786885246</v>
      </c>
      <c r="AX2776" s="45">
        <f t="shared" si="1449"/>
        <v>1.0707556703346059</v>
      </c>
      <c r="AY2776" s="47">
        <f t="shared" si="1450"/>
        <v>100.81791297194694</v>
      </c>
      <c r="AZ2776" s="47">
        <f t="shared" si="1451"/>
        <v>124.67954364466104</v>
      </c>
      <c r="BA2776" s="43"/>
      <c r="BC2776" s="2">
        <v>42213</v>
      </c>
      <c r="BD2776" t="str">
        <v>912828TY</v>
      </c>
      <c r="BE2776">
        <v>-6.5346000000000002</v>
      </c>
      <c r="BF2776">
        <v>0.56476999999999999</v>
      </c>
      <c r="BG2776">
        <v>0.76739999999999997</v>
      </c>
      <c r="BH2776">
        <v>125.75</v>
      </c>
      <c r="BI2776">
        <f>VLOOKUP(BD2776,工作表1!$K$3:$L$1000,2,FALSE)</f>
        <v>1.625</v>
      </c>
      <c r="BJ2776" t="str">
        <f>VLOOKUP(BD2776,工作表1!$K$3:$M$1000,3,FALSE)</f>
        <v>2022/11/15</v>
      </c>
      <c r="BK2776">
        <f t="shared" si="1434"/>
        <v>0.17699999999999999</v>
      </c>
      <c r="BL2776">
        <f t="shared" si="1435"/>
        <v>1.448</v>
      </c>
      <c r="BM2776" s="43">
        <f t="shared" si="1452"/>
        <v>42323</v>
      </c>
      <c r="BN2776" s="43">
        <f t="shared" si="1436"/>
        <v>42460</v>
      </c>
      <c r="BO2776" s="45">
        <f t="shared" si="1453"/>
        <v>0.3311820652173913</v>
      </c>
      <c r="BP2776" s="45">
        <f t="shared" si="1454"/>
        <v>1.4263875446694461</v>
      </c>
      <c r="BQ2776" s="47">
        <f t="shared" si="1455"/>
        <v>97.216233818091837</v>
      </c>
      <c r="BR2776" s="47">
        <f t="shared" si="1456"/>
        <v>122.86506257958209</v>
      </c>
    </row>
    <row r="2777" spans="6:70" x14ac:dyDescent="0.25">
      <c r="F2777" s="2">
        <v>42305</v>
      </c>
      <c r="G2777">
        <v>0.1865</v>
      </c>
      <c r="H2777" s="43">
        <v>42348</v>
      </c>
      <c r="I2777">
        <v>2.0217000000000001</v>
      </c>
      <c r="L2777" s="2">
        <v>42213</v>
      </c>
      <c r="M2777" t="str">
        <v>912828XD</v>
      </c>
      <c r="N2777">
        <v>-0.85740000000000005</v>
      </c>
      <c r="O2777">
        <v>0.37478</v>
      </c>
      <c r="P2777">
        <v>0.78069999999999995</v>
      </c>
      <c r="Q2777">
        <v>127</v>
      </c>
      <c r="R2777">
        <f>VLOOKUP(M2777,工作表1!$A$3:$B$1000,2,FALSE)</f>
        <v>1.875</v>
      </c>
      <c r="S2777" t="str">
        <f>VLOOKUP(M2777,工作表1!$A$3:$C$1000,3,FALSE)</f>
        <v>2022/5/31</v>
      </c>
      <c r="T2777">
        <f t="shared" si="1426"/>
        <v>0.17699999999999999</v>
      </c>
      <c r="U2777">
        <f t="shared" si="1425"/>
        <v>1.698</v>
      </c>
      <c r="V2777" s="43">
        <f t="shared" si="1437"/>
        <v>42338</v>
      </c>
      <c r="W2777" s="43">
        <f t="shared" si="1427"/>
        <v>42277</v>
      </c>
      <c r="X2777" s="45">
        <f t="shared" si="1438"/>
        <v>0.30225409836065575</v>
      </c>
      <c r="Y2777" s="45">
        <f t="shared" si="1439"/>
        <v>0.62588423534695714</v>
      </c>
      <c r="Z2777" s="47">
        <f t="shared" si="1440"/>
        <v>99.405059582642167</v>
      </c>
      <c r="AA2777" s="47">
        <f t="shared" si="1441"/>
        <v>126.36710652247244</v>
      </c>
      <c r="AB2777" s="45">
        <f t="shared" si="1442"/>
        <v>1.9793000000000001</v>
      </c>
      <c r="AC2777" s="2" t="str">
        <f t="shared" si="1428"/>
        <v>TY1</v>
      </c>
      <c r="AD2777">
        <f t="shared" si="1429"/>
        <v>127</v>
      </c>
      <c r="AE2777">
        <f t="shared" si="1430"/>
        <v>126.25</v>
      </c>
      <c r="AF2777" s="49">
        <f t="shared" si="1457"/>
        <v>0.75</v>
      </c>
      <c r="AG2777" s="3">
        <f t="shared" si="1443"/>
        <v>126.36710652247244</v>
      </c>
      <c r="AH2777">
        <f t="shared" si="1444"/>
        <v>124.84239354042974</v>
      </c>
      <c r="AI2777" s="51">
        <f t="shared" si="1445"/>
        <v>1.5247129820427006</v>
      </c>
      <c r="AJ2777" s="52">
        <f t="shared" si="1446"/>
        <v>0.77471298204270056</v>
      </c>
      <c r="AK2777" s="2">
        <v>42213</v>
      </c>
      <c r="AL2777" t="str">
        <v>912828XG</v>
      </c>
      <c r="AM2777">
        <v>-1.9167000000000001</v>
      </c>
      <c r="AN2777">
        <v>0.39457999999999999</v>
      </c>
      <c r="AO2777">
        <v>0.79390000000000005</v>
      </c>
      <c r="AP2777">
        <v>126.25</v>
      </c>
      <c r="AQ2777">
        <f>VLOOKUP(AL2777,工作表1!$F$3:$G$1000,2,FALSE)</f>
        <v>2.125</v>
      </c>
      <c r="AR2777" t="str">
        <f>VLOOKUP(AL2777,工作表1!$F$3:$H$1000,3,FALSE)</f>
        <v>2022/6/30</v>
      </c>
      <c r="AS2777">
        <f t="shared" si="1431"/>
        <v>0.17699999999999999</v>
      </c>
      <c r="AT2777">
        <f t="shared" si="1432"/>
        <v>1.948</v>
      </c>
      <c r="AU2777" s="43">
        <f t="shared" si="1447"/>
        <v>42369</v>
      </c>
      <c r="AV2777" s="43">
        <f t="shared" si="1433"/>
        <v>42369</v>
      </c>
      <c r="AW2777" s="45">
        <f t="shared" si="1448"/>
        <v>0.16837431693989072</v>
      </c>
      <c r="AX2777" s="45">
        <f t="shared" si="1449"/>
        <v>1.0707715772138633</v>
      </c>
      <c r="AY2777" s="47">
        <f t="shared" si="1450"/>
        <v>100.9582528299207</v>
      </c>
      <c r="AZ2777" s="47">
        <f t="shared" si="1451"/>
        <v>124.84239354042974</v>
      </c>
      <c r="BA2777" s="43"/>
      <c r="BC2777" s="2">
        <v>42212</v>
      </c>
      <c r="BD2777" t="str">
        <v>912828TY</v>
      </c>
      <c r="BE2777">
        <v>-7.1981000000000002</v>
      </c>
      <c r="BF2777">
        <v>0.58428000000000002</v>
      </c>
      <c r="BG2777">
        <v>0.76739999999999997</v>
      </c>
      <c r="BH2777">
        <v>125.90625</v>
      </c>
      <c r="BI2777">
        <f>VLOOKUP(BD2777,工作表1!$K$3:$L$1000,2,FALSE)</f>
        <v>1.625</v>
      </c>
      <c r="BJ2777" t="str">
        <f>VLOOKUP(BD2777,工作表1!$K$3:$M$1000,3,FALSE)</f>
        <v>2022/11/15</v>
      </c>
      <c r="BK2777">
        <f t="shared" si="1434"/>
        <v>0.17499999999999999</v>
      </c>
      <c r="BL2777">
        <f t="shared" si="1435"/>
        <v>1.45</v>
      </c>
      <c r="BM2777" s="43">
        <f t="shared" si="1452"/>
        <v>42323</v>
      </c>
      <c r="BN2777" s="43">
        <f t="shared" si="1436"/>
        <v>42460</v>
      </c>
      <c r="BO2777" s="45">
        <f t="shared" si="1453"/>
        <v>0.32676630434782611</v>
      </c>
      <c r="BP2777" s="45">
        <f t="shared" si="1454"/>
        <v>1.4264238385944015</v>
      </c>
      <c r="BQ2777" s="47">
        <f t="shared" si="1455"/>
        <v>97.322317780935819</v>
      </c>
      <c r="BR2777" s="47">
        <f t="shared" si="1456"/>
        <v>122.98599411377967</v>
      </c>
    </row>
    <row r="2778" spans="6:70" x14ac:dyDescent="0.25">
      <c r="F2778" s="2">
        <v>42304</v>
      </c>
      <c r="G2778">
        <v>0.17100000000000001</v>
      </c>
      <c r="H2778" s="43">
        <v>42347</v>
      </c>
      <c r="I2778">
        <v>1.9903</v>
      </c>
      <c r="L2778" s="2">
        <v>42212</v>
      </c>
      <c r="M2778" t="str">
        <v>912828XD</v>
      </c>
      <c r="N2778">
        <v>-0.95879999999999999</v>
      </c>
      <c r="O2778">
        <v>0.38035999999999998</v>
      </c>
      <c r="P2778">
        <v>0.78069999999999995</v>
      </c>
      <c r="Q2778">
        <v>127.15625</v>
      </c>
      <c r="R2778">
        <f>VLOOKUP(M2778,工作表1!$A$3:$B$1000,2,FALSE)</f>
        <v>1.875</v>
      </c>
      <c r="S2778" t="str">
        <f>VLOOKUP(M2778,工作表1!$A$3:$C$1000,3,FALSE)</f>
        <v>2022/5/31</v>
      </c>
      <c r="T2778">
        <f t="shared" si="1426"/>
        <v>0.17499999999999999</v>
      </c>
      <c r="U2778">
        <f t="shared" si="1425"/>
        <v>1.7</v>
      </c>
      <c r="V2778" s="43">
        <f t="shared" si="1437"/>
        <v>42338</v>
      </c>
      <c r="W2778" s="43">
        <f t="shared" si="1427"/>
        <v>42277</v>
      </c>
      <c r="X2778" s="45">
        <f t="shared" si="1438"/>
        <v>0.29713114754098363</v>
      </c>
      <c r="Y2778" s="45">
        <f t="shared" si="1439"/>
        <v>0.6258982708286549</v>
      </c>
      <c r="Z2778" s="47">
        <f t="shared" si="1440"/>
        <v>99.527931405679169</v>
      </c>
      <c r="AA2778" s="47">
        <f t="shared" si="1441"/>
        <v>126.50878371755751</v>
      </c>
      <c r="AB2778" s="45">
        <f t="shared" si="1442"/>
        <v>1.9456</v>
      </c>
      <c r="AC2778" s="2" t="str">
        <f t="shared" si="1428"/>
        <v>TY1</v>
      </c>
      <c r="AD2778">
        <f t="shared" si="1429"/>
        <v>127.15625</v>
      </c>
      <c r="AE2778">
        <f t="shared" si="1430"/>
        <v>126.40625</v>
      </c>
      <c r="AF2778" s="49">
        <f t="shared" si="1457"/>
        <v>0.75</v>
      </c>
      <c r="AG2778" s="3">
        <f t="shared" si="1443"/>
        <v>126.50878371755751</v>
      </c>
      <c r="AH2778">
        <f t="shared" si="1444"/>
        <v>124.98090367793017</v>
      </c>
      <c r="AI2778" s="51">
        <f t="shared" si="1445"/>
        <v>1.527880039627334</v>
      </c>
      <c r="AJ2778" s="52">
        <f t="shared" si="1446"/>
        <v>0.77788003962733399</v>
      </c>
      <c r="AK2778" s="2">
        <v>42212</v>
      </c>
      <c r="AL2778" t="str">
        <v>912828XG</v>
      </c>
      <c r="AM2778">
        <v>-2.1840999999999999</v>
      </c>
      <c r="AN2778">
        <v>0.40257999999999999</v>
      </c>
      <c r="AO2778">
        <v>0.79390000000000005</v>
      </c>
      <c r="AP2778">
        <v>126.40625</v>
      </c>
      <c r="AQ2778">
        <f>VLOOKUP(AL2778,工作表1!$F$3:$G$1000,2,FALSE)</f>
        <v>2.125</v>
      </c>
      <c r="AR2778" t="str">
        <f>VLOOKUP(AL2778,工作表1!$F$3:$H$1000,3,FALSE)</f>
        <v>2022/6/30</v>
      </c>
      <c r="AS2778">
        <f t="shared" si="1431"/>
        <v>0.17499999999999999</v>
      </c>
      <c r="AT2778">
        <f t="shared" si="1432"/>
        <v>1.95</v>
      </c>
      <c r="AU2778" s="43">
        <f t="shared" si="1447"/>
        <v>42369</v>
      </c>
      <c r="AV2778" s="43">
        <f t="shared" si="1433"/>
        <v>42369</v>
      </c>
      <c r="AW2778" s="45">
        <f t="shared" si="1448"/>
        <v>0.16256830601092898</v>
      </c>
      <c r="AX2778" s="45">
        <f t="shared" si="1449"/>
        <v>1.0707874840931209</v>
      </c>
      <c r="AY2778" s="47">
        <f t="shared" si="1450"/>
        <v>101.08099157602749</v>
      </c>
      <c r="AZ2778" s="47">
        <f t="shared" si="1451"/>
        <v>124.98090367793017</v>
      </c>
      <c r="BA2778" s="43"/>
      <c r="BC2778" s="2">
        <v>42209</v>
      </c>
      <c r="BD2778" t="str">
        <v>912828TY</v>
      </c>
      <c r="BE2778">
        <v>-6.1542000000000003</v>
      </c>
      <c r="BF2778">
        <v>0.54318</v>
      </c>
      <c r="BG2778">
        <v>0.76739999999999997</v>
      </c>
      <c r="BH2778">
        <v>125.4375</v>
      </c>
      <c r="BI2778">
        <f>VLOOKUP(BD2778,工作表1!$K$3:$L$1000,2,FALSE)</f>
        <v>1.625</v>
      </c>
      <c r="BJ2778" t="str">
        <f>VLOOKUP(BD2778,工作表1!$K$3:$M$1000,3,FALSE)</f>
        <v>2022/11/15</v>
      </c>
      <c r="BK2778">
        <f t="shared" si="1434"/>
        <v>0.17399999999999999</v>
      </c>
      <c r="BL2778">
        <f t="shared" si="1435"/>
        <v>1.4510000000000001</v>
      </c>
      <c r="BM2778" s="43">
        <f t="shared" si="1452"/>
        <v>42323</v>
      </c>
      <c r="BN2778" s="43">
        <f t="shared" si="1436"/>
        <v>42460</v>
      </c>
      <c r="BO2778" s="45">
        <f t="shared" si="1453"/>
        <v>0.32235054347826086</v>
      </c>
      <c r="BP2778" s="45">
        <f t="shared" si="1454"/>
        <v>1.4264601325193569</v>
      </c>
      <c r="BQ2778" s="47">
        <f t="shared" si="1455"/>
        <v>96.994821896957703</v>
      </c>
      <c r="BR2778" s="47">
        <f t="shared" si="1456"/>
        <v>122.54281036384339</v>
      </c>
    </row>
    <row r="2779" spans="6:70" x14ac:dyDescent="0.25">
      <c r="F2779" s="2">
        <v>42303</v>
      </c>
      <c r="G2779">
        <v>0.17599999999999999</v>
      </c>
      <c r="H2779" s="43">
        <v>42346</v>
      </c>
      <c r="I2779">
        <v>2</v>
      </c>
      <c r="L2779" s="2">
        <v>42209</v>
      </c>
      <c r="M2779" t="str">
        <v>912828XD</v>
      </c>
      <c r="N2779">
        <v>-0.64239999999999997</v>
      </c>
      <c r="O2779">
        <v>0.32951000000000003</v>
      </c>
      <c r="P2779">
        <v>0.78069999999999995</v>
      </c>
      <c r="Q2779">
        <v>126.71875</v>
      </c>
      <c r="R2779">
        <f>VLOOKUP(M2779,工作表1!$A$3:$B$1000,2,FALSE)</f>
        <v>1.875</v>
      </c>
      <c r="S2779" t="str">
        <f>VLOOKUP(M2779,工作表1!$A$3:$C$1000,3,FALSE)</f>
        <v>2022/5/31</v>
      </c>
      <c r="T2779">
        <f t="shared" si="1426"/>
        <v>0.17399999999999999</v>
      </c>
      <c r="U2779">
        <f t="shared" si="1425"/>
        <v>1.7010000000000001</v>
      </c>
      <c r="V2779" s="43">
        <f t="shared" si="1437"/>
        <v>42338</v>
      </c>
      <c r="W2779" s="43">
        <f t="shared" si="1427"/>
        <v>42277</v>
      </c>
      <c r="X2779" s="45">
        <f t="shared" si="1438"/>
        <v>0.29200819672131151</v>
      </c>
      <c r="Y2779" s="45">
        <f t="shared" si="1439"/>
        <v>0.62591230631035266</v>
      </c>
      <c r="Z2779" s="47">
        <f t="shared" si="1440"/>
        <v>99.200396728424167</v>
      </c>
      <c r="AA2779" s="47">
        <f t="shared" si="1441"/>
        <v>126.0737514777155</v>
      </c>
      <c r="AB2779" s="45">
        <f t="shared" si="1442"/>
        <v>2.0034999999999998</v>
      </c>
      <c r="AC2779" s="2" t="str">
        <f t="shared" si="1428"/>
        <v>TY1</v>
      </c>
      <c r="AD2779">
        <f t="shared" si="1429"/>
        <v>126.71875</v>
      </c>
      <c r="AE2779">
        <f t="shared" si="1430"/>
        <v>125.9375</v>
      </c>
      <c r="AF2779" s="49">
        <f t="shared" si="1457"/>
        <v>0.78125</v>
      </c>
      <c r="AG2779" s="3">
        <f t="shared" si="1443"/>
        <v>126.0737514777155</v>
      </c>
      <c r="AH2779">
        <f t="shared" si="1444"/>
        <v>124.53317985658909</v>
      </c>
      <c r="AI2779" s="51">
        <f t="shared" si="1445"/>
        <v>1.5405716211264178</v>
      </c>
      <c r="AJ2779" s="52">
        <f t="shared" si="1446"/>
        <v>0.75932162112641777</v>
      </c>
      <c r="AK2779" s="2">
        <v>42209</v>
      </c>
      <c r="AL2779" t="str">
        <v>912828XG</v>
      </c>
      <c r="AM2779">
        <v>-1.3374999999999999</v>
      </c>
      <c r="AN2779">
        <v>0.35</v>
      </c>
      <c r="AO2779">
        <v>0.79390000000000005</v>
      </c>
      <c r="AP2779">
        <v>125.9375</v>
      </c>
      <c r="AQ2779">
        <f>VLOOKUP(AL2779,工作表1!$F$3:$G$1000,2,FALSE)</f>
        <v>2.125</v>
      </c>
      <c r="AR2779" t="str">
        <f>VLOOKUP(AL2779,工作表1!$F$3:$H$1000,3,FALSE)</f>
        <v>2022/6/30</v>
      </c>
      <c r="AS2779">
        <f t="shared" si="1431"/>
        <v>0.17399999999999999</v>
      </c>
      <c r="AT2779">
        <f t="shared" si="1432"/>
        <v>1.9510000000000001</v>
      </c>
      <c r="AU2779" s="43">
        <f t="shared" si="1447"/>
        <v>42369</v>
      </c>
      <c r="AV2779" s="43">
        <f t="shared" si="1433"/>
        <v>42369</v>
      </c>
      <c r="AW2779" s="45">
        <f t="shared" si="1448"/>
        <v>0.15676229508196721</v>
      </c>
      <c r="AX2779" s="45">
        <f t="shared" si="1449"/>
        <v>1.0708033909723782</v>
      </c>
      <c r="AY2779" s="47">
        <f t="shared" si="1450"/>
        <v>100.73789418221</v>
      </c>
      <c r="AZ2779" s="47">
        <f t="shared" si="1451"/>
        <v>124.53317985658909</v>
      </c>
      <c r="BA2779" s="43"/>
      <c r="BC2779" s="2">
        <v>42208</v>
      </c>
      <c r="BD2779" t="str">
        <v>912828TY</v>
      </c>
      <c r="BE2779">
        <v>-6.2714999999999996</v>
      </c>
      <c r="BF2779">
        <v>0.53042</v>
      </c>
      <c r="BG2779">
        <v>0.76739999999999997</v>
      </c>
      <c r="BH2779">
        <v>125.3125</v>
      </c>
      <c r="BI2779">
        <f>VLOOKUP(BD2779,工作表1!$K$3:$L$1000,2,FALSE)</f>
        <v>1.625</v>
      </c>
      <c r="BJ2779" t="str">
        <f>VLOOKUP(BD2779,工作表1!$K$3:$M$1000,3,FALSE)</f>
        <v>2022/11/15</v>
      </c>
      <c r="BK2779">
        <f t="shared" si="1434"/>
        <v>0.17349999999999999</v>
      </c>
      <c r="BL2779">
        <f t="shared" si="1435"/>
        <v>1.4515</v>
      </c>
      <c r="BM2779" s="43">
        <f t="shared" si="1452"/>
        <v>42323</v>
      </c>
      <c r="BN2779" s="43">
        <f t="shared" si="1436"/>
        <v>42460</v>
      </c>
      <c r="BO2779" s="45">
        <f t="shared" si="1453"/>
        <v>0.30910326086956524</v>
      </c>
      <c r="BP2779" s="45">
        <f t="shared" si="1454"/>
        <v>1.4265690142942227</v>
      </c>
      <c r="BQ2779" s="47">
        <f t="shared" si="1455"/>
        <v>96.919840458677044</v>
      </c>
      <c r="BR2779" s="47">
        <f t="shared" si="1456"/>
        <v>122.39805965596302</v>
      </c>
    </row>
    <row r="2780" spans="6:70" x14ac:dyDescent="0.25">
      <c r="F2780" s="2">
        <v>42300</v>
      </c>
      <c r="G2780">
        <v>0.17699999999999999</v>
      </c>
      <c r="H2780" s="43">
        <v>42345</v>
      </c>
      <c r="I2780">
        <v>2.0144000000000002</v>
      </c>
      <c r="L2780" s="2">
        <v>42208</v>
      </c>
      <c r="M2780" t="str">
        <v>912828XD</v>
      </c>
      <c r="N2780">
        <v>-0.40670000000000001</v>
      </c>
      <c r="O2780">
        <v>0.27517999999999998</v>
      </c>
      <c r="P2780">
        <v>0.78069999999999995</v>
      </c>
      <c r="Q2780">
        <v>126.609375</v>
      </c>
      <c r="R2780">
        <f>VLOOKUP(M2780,工作表1!$A$3:$B$1000,2,FALSE)</f>
        <v>1.875</v>
      </c>
      <c r="S2780" t="str">
        <f>VLOOKUP(M2780,工作表1!$A$3:$C$1000,3,FALSE)</f>
        <v>2022/5/31</v>
      </c>
      <c r="T2780">
        <f t="shared" si="1426"/>
        <v>0.17349999999999999</v>
      </c>
      <c r="U2780">
        <f t="shared" si="1425"/>
        <v>1.7015</v>
      </c>
      <c r="V2780" s="43">
        <f t="shared" si="1437"/>
        <v>42338</v>
      </c>
      <c r="W2780" s="43">
        <f t="shared" si="1427"/>
        <v>42277</v>
      </c>
      <c r="X2780" s="45">
        <f t="shared" si="1438"/>
        <v>0.27663934426229508</v>
      </c>
      <c r="Y2780" s="45">
        <f t="shared" si="1439"/>
        <v>0.62595441275544572</v>
      </c>
      <c r="Z2780" s="47">
        <f t="shared" si="1440"/>
        <v>99.140059017274851</v>
      </c>
      <c r="AA2780" s="47">
        <f t="shared" si="1441"/>
        <v>125.95054948023967</v>
      </c>
      <c r="AB2780" s="45">
        <f t="shared" si="1442"/>
        <v>2.0133000000000001</v>
      </c>
      <c r="AC2780" s="2" t="str">
        <f t="shared" si="1428"/>
        <v>TY1</v>
      </c>
      <c r="AD2780">
        <f t="shared" si="1429"/>
        <v>126.609375</v>
      </c>
      <c r="AE2780">
        <f t="shared" si="1430"/>
        <v>125.8125</v>
      </c>
      <c r="AF2780" s="49">
        <f t="shared" si="1457"/>
        <v>0.796875</v>
      </c>
      <c r="AG2780" s="3">
        <f t="shared" si="1443"/>
        <v>125.95054948023967</v>
      </c>
      <c r="AH2780">
        <f t="shared" si="1444"/>
        <v>124.41214073660711</v>
      </c>
      <c r="AI2780" s="51">
        <f t="shared" si="1445"/>
        <v>1.5384087436325586</v>
      </c>
      <c r="AJ2780" s="52">
        <f t="shared" si="1446"/>
        <v>0.74153374363255864</v>
      </c>
      <c r="AK2780" s="2">
        <v>42208</v>
      </c>
      <c r="AL2780" t="str">
        <v>912828XG</v>
      </c>
      <c r="AM2780">
        <v>-0.86560000000000004</v>
      </c>
      <c r="AN2780">
        <v>0.30037999999999998</v>
      </c>
      <c r="AO2780">
        <v>0.79390000000000005</v>
      </c>
      <c r="AP2780">
        <v>125.8125</v>
      </c>
      <c r="AQ2780">
        <f>VLOOKUP(AL2780,工作表1!$F$3:$G$1000,2,FALSE)</f>
        <v>2.125</v>
      </c>
      <c r="AR2780" t="str">
        <f>VLOOKUP(AL2780,工作表1!$F$3:$H$1000,3,FALSE)</f>
        <v>2022/6/30</v>
      </c>
      <c r="AS2780">
        <f t="shared" si="1431"/>
        <v>0.17349999999999999</v>
      </c>
      <c r="AT2780">
        <f t="shared" si="1432"/>
        <v>1.9515</v>
      </c>
      <c r="AU2780" s="43">
        <f t="shared" si="1447"/>
        <v>42369</v>
      </c>
      <c r="AV2780" s="43">
        <f t="shared" si="1433"/>
        <v>42369</v>
      </c>
      <c r="AW2780" s="45">
        <f t="shared" si="1448"/>
        <v>0.13934426229508198</v>
      </c>
      <c r="AX2780" s="45">
        <f t="shared" si="1449"/>
        <v>1.0708511116101505</v>
      </c>
      <c r="AY2780" s="47">
        <f t="shared" si="1450"/>
        <v>100.67777509091415</v>
      </c>
      <c r="AZ2780" s="47">
        <f t="shared" si="1451"/>
        <v>124.41214073660711</v>
      </c>
      <c r="BA2780" s="43"/>
      <c r="BC2780" s="2">
        <v>42207</v>
      </c>
      <c r="BD2780" t="str">
        <v>912828TY</v>
      </c>
      <c r="BE2780">
        <v>-6.4470999999999998</v>
      </c>
      <c r="BF2780">
        <v>0.52810000000000001</v>
      </c>
      <c r="BG2780">
        <v>0.76739999999999997</v>
      </c>
      <c r="BH2780">
        <v>125</v>
      </c>
      <c r="BI2780">
        <f>VLOOKUP(BD2780,工作表1!$K$3:$L$1000,2,FALSE)</f>
        <v>1.625</v>
      </c>
      <c r="BJ2780" t="str">
        <f>VLOOKUP(BD2780,工作表1!$K$3:$M$1000,3,FALSE)</f>
        <v>2022/11/15</v>
      </c>
      <c r="BK2780">
        <f t="shared" si="1434"/>
        <v>0.17150000000000001</v>
      </c>
      <c r="BL2780">
        <f t="shared" si="1435"/>
        <v>1.4535</v>
      </c>
      <c r="BM2780" s="43">
        <f t="shared" si="1452"/>
        <v>42323</v>
      </c>
      <c r="BN2780" s="43">
        <f t="shared" si="1436"/>
        <v>42460</v>
      </c>
      <c r="BO2780" s="45">
        <f t="shared" si="1453"/>
        <v>0.3046875</v>
      </c>
      <c r="BP2780" s="45">
        <f t="shared" si="1454"/>
        <v>1.4266053082191781</v>
      </c>
      <c r="BQ2780" s="47">
        <f t="shared" si="1455"/>
        <v>96.685528491592763</v>
      </c>
      <c r="BR2780" s="47">
        <f t="shared" si="1456"/>
        <v>122.07537191738467</v>
      </c>
    </row>
    <row r="2781" spans="6:70" x14ac:dyDescent="0.25">
      <c r="F2781" s="2">
        <v>42299</v>
      </c>
      <c r="G2781">
        <v>0.16950000000000001</v>
      </c>
      <c r="H2781" s="43">
        <v>42342</v>
      </c>
      <c r="I2781">
        <v>2.0579000000000001</v>
      </c>
      <c r="L2781" s="2">
        <v>42207</v>
      </c>
      <c r="M2781" t="str">
        <v>912828XD</v>
      </c>
      <c r="N2781">
        <v>-0.73029999999999995</v>
      </c>
      <c r="O2781">
        <v>0.3125</v>
      </c>
      <c r="P2781">
        <v>0.78069999999999995</v>
      </c>
      <c r="Q2781">
        <v>126.3125</v>
      </c>
      <c r="R2781">
        <f>VLOOKUP(M2781,工作表1!$A$3:$B$1000,2,FALSE)</f>
        <v>1.875</v>
      </c>
      <c r="S2781" t="str">
        <f>VLOOKUP(M2781,工作表1!$A$3:$C$1000,3,FALSE)</f>
        <v>2022/5/31</v>
      </c>
      <c r="T2781">
        <f t="shared" si="1426"/>
        <v>0.17150000000000001</v>
      </c>
      <c r="U2781">
        <f t="shared" si="1425"/>
        <v>1.7035</v>
      </c>
      <c r="V2781" s="43">
        <f t="shared" si="1437"/>
        <v>42338</v>
      </c>
      <c r="W2781" s="43">
        <f t="shared" si="1427"/>
        <v>42277</v>
      </c>
      <c r="X2781" s="45">
        <f t="shared" si="1438"/>
        <v>0.27151639344262296</v>
      </c>
      <c r="Y2781" s="45">
        <f t="shared" si="1439"/>
        <v>0.62596844823714348</v>
      </c>
      <c r="Z2781" s="47">
        <f t="shared" si="1440"/>
        <v>98.905496083563037</v>
      </c>
      <c r="AA2781" s="47">
        <f t="shared" si="1441"/>
        <v>125.6343398343502</v>
      </c>
      <c r="AB2781" s="45">
        <f t="shared" si="1442"/>
        <v>2.0617999999999999</v>
      </c>
      <c r="AC2781" s="2" t="str">
        <f t="shared" si="1428"/>
        <v>TY1</v>
      </c>
      <c r="AD2781">
        <f t="shared" si="1429"/>
        <v>126.3125</v>
      </c>
      <c r="AE2781">
        <f t="shared" si="1430"/>
        <v>125.5</v>
      </c>
      <c r="AF2781" s="49">
        <f t="shared" si="1457"/>
        <v>0.8125</v>
      </c>
      <c r="AG2781" s="3">
        <f t="shared" si="1443"/>
        <v>125.6343398343502</v>
      </c>
      <c r="AH2781">
        <f t="shared" si="1444"/>
        <v>124.12090962743558</v>
      </c>
      <c r="AI2781" s="51">
        <f t="shared" si="1445"/>
        <v>1.5134302069146202</v>
      </c>
      <c r="AJ2781" s="52">
        <f t="shared" si="1446"/>
        <v>0.70093020691462016</v>
      </c>
      <c r="AK2781" s="2">
        <v>42207</v>
      </c>
      <c r="AL2781" t="str">
        <v>912828XG</v>
      </c>
      <c r="AM2781">
        <v>-0.24160000000000001</v>
      </c>
      <c r="AN2781">
        <v>0.24678</v>
      </c>
      <c r="AO2781">
        <v>0.79390000000000005</v>
      </c>
      <c r="AP2781">
        <v>125.5</v>
      </c>
      <c r="AQ2781">
        <f>VLOOKUP(AL2781,工作表1!$F$3:$G$1000,2,FALSE)</f>
        <v>2.125</v>
      </c>
      <c r="AR2781" t="str">
        <f>VLOOKUP(AL2781,工作表1!$F$3:$H$1000,3,FALSE)</f>
        <v>2022/6/30</v>
      </c>
      <c r="AS2781">
        <f t="shared" si="1431"/>
        <v>0.17150000000000001</v>
      </c>
      <c r="AT2781">
        <f t="shared" si="1432"/>
        <v>1.9535</v>
      </c>
      <c r="AU2781" s="43">
        <f t="shared" si="1447"/>
        <v>42369</v>
      </c>
      <c r="AV2781" s="43">
        <f t="shared" si="1433"/>
        <v>42369</v>
      </c>
      <c r="AW2781" s="45">
        <f t="shared" si="1448"/>
        <v>0.13353825136612021</v>
      </c>
      <c r="AX2781" s="45">
        <f t="shared" si="1449"/>
        <v>1.070867018489408</v>
      </c>
      <c r="AY2781" s="47">
        <f t="shared" si="1450"/>
        <v>100.45937976128808</v>
      </c>
      <c r="AZ2781" s="47">
        <f t="shared" si="1451"/>
        <v>124.12090962743558</v>
      </c>
      <c r="BA2781" s="43"/>
      <c r="BC2781" s="2">
        <v>42206</v>
      </c>
      <c r="BD2781" t="str">
        <v>912828TY</v>
      </c>
      <c r="BE2781">
        <v>-6.5909000000000004</v>
      </c>
      <c r="BF2781">
        <v>0.52985000000000004</v>
      </c>
      <c r="BG2781">
        <v>0.76739999999999997</v>
      </c>
      <c r="BH2781">
        <v>124.875</v>
      </c>
      <c r="BI2781">
        <f>VLOOKUP(BD2781,工作表1!$K$3:$L$1000,2,FALSE)</f>
        <v>1.625</v>
      </c>
      <c r="BJ2781" t="str">
        <f>VLOOKUP(BD2781,工作表1!$K$3:$M$1000,3,FALSE)</f>
        <v>2022/11/15</v>
      </c>
      <c r="BK2781">
        <f t="shared" si="1434"/>
        <v>0.16900000000000001</v>
      </c>
      <c r="BL2781">
        <f t="shared" si="1435"/>
        <v>1.456</v>
      </c>
      <c r="BM2781" s="43">
        <f t="shared" si="1452"/>
        <v>42323</v>
      </c>
      <c r="BN2781" s="43">
        <f t="shared" si="1436"/>
        <v>42460</v>
      </c>
      <c r="BO2781" s="45">
        <f t="shared" si="1453"/>
        <v>0.30027173913043476</v>
      </c>
      <c r="BP2781" s="45">
        <f t="shared" si="1454"/>
        <v>1.4266416021441335</v>
      </c>
      <c r="BQ2781" s="47">
        <f t="shared" si="1455"/>
        <v>96.591798829246557</v>
      </c>
      <c r="BR2781" s="47">
        <f t="shared" si="1456"/>
        <v>121.93540480004432</v>
      </c>
    </row>
    <row r="2782" spans="6:70" x14ac:dyDescent="0.25">
      <c r="F2782" s="2">
        <v>42298</v>
      </c>
      <c r="G2782">
        <v>0.16750000000000001</v>
      </c>
      <c r="H2782" s="43">
        <v>42341</v>
      </c>
      <c r="I2782">
        <v>2.0941999999999998</v>
      </c>
      <c r="L2782" s="2">
        <v>42206</v>
      </c>
      <c r="M2782" t="str">
        <v>912828XD</v>
      </c>
      <c r="N2782">
        <v>-0.60619999999999996</v>
      </c>
      <c r="O2782">
        <v>0.29718</v>
      </c>
      <c r="P2782">
        <v>0.78069999999999995</v>
      </c>
      <c r="Q2782">
        <v>126.203125</v>
      </c>
      <c r="R2782">
        <f>VLOOKUP(M2782,工作表1!$A$3:$B$1000,2,FALSE)</f>
        <v>1.875</v>
      </c>
      <c r="S2782" t="str">
        <f>VLOOKUP(M2782,工作表1!$A$3:$C$1000,3,FALSE)</f>
        <v>2022/5/31</v>
      </c>
      <c r="T2782">
        <f t="shared" si="1426"/>
        <v>0.16900000000000001</v>
      </c>
      <c r="U2782">
        <f t="shared" si="1425"/>
        <v>1.706</v>
      </c>
      <c r="V2782" s="43">
        <f t="shared" si="1437"/>
        <v>42338</v>
      </c>
      <c r="W2782" s="43">
        <f t="shared" si="1427"/>
        <v>42277</v>
      </c>
      <c r="X2782" s="45">
        <f t="shared" si="1438"/>
        <v>0.26639344262295078</v>
      </c>
      <c r="Y2782" s="45">
        <f t="shared" si="1439"/>
        <v>0.62598248371884124</v>
      </c>
      <c r="Z2782" s="47">
        <f t="shared" si="1440"/>
        <v>98.827471299147959</v>
      </c>
      <c r="AA2782" s="47">
        <f t="shared" si="1441"/>
        <v>125.51850141423685</v>
      </c>
      <c r="AB2782" s="45">
        <f t="shared" si="1442"/>
        <v>2.0569000000000002</v>
      </c>
      <c r="AC2782" s="2" t="str">
        <f t="shared" si="1428"/>
        <v>TY1</v>
      </c>
      <c r="AD2782">
        <f t="shared" si="1429"/>
        <v>126.203125</v>
      </c>
      <c r="AE2782">
        <f t="shared" si="1430"/>
        <v>125.375</v>
      </c>
      <c r="AF2782" s="49">
        <f t="shared" si="1457"/>
        <v>0.828125</v>
      </c>
      <c r="AG2782" s="3">
        <f t="shared" si="1443"/>
        <v>125.51850141423685</v>
      </c>
      <c r="AH2782">
        <f t="shared" si="1444"/>
        <v>123.9864475483228</v>
      </c>
      <c r="AI2782" s="51">
        <f t="shared" si="1445"/>
        <v>1.532053865914051</v>
      </c>
      <c r="AJ2782" s="52">
        <f t="shared" si="1446"/>
        <v>0.70392886591405102</v>
      </c>
      <c r="AK2782" s="2">
        <v>42206</v>
      </c>
      <c r="AL2782" t="str">
        <v>912828XG</v>
      </c>
      <c r="AM2782">
        <v>-0.29139999999999999</v>
      </c>
      <c r="AN2782">
        <v>0.24614</v>
      </c>
      <c r="AO2782">
        <v>0.79390000000000005</v>
      </c>
      <c r="AP2782">
        <v>125.375</v>
      </c>
      <c r="AQ2782">
        <f>VLOOKUP(AL2782,工作表1!$F$3:$G$1000,2,FALSE)</f>
        <v>2.125</v>
      </c>
      <c r="AR2782" t="str">
        <f>VLOOKUP(AL2782,工作表1!$F$3:$H$1000,3,FALSE)</f>
        <v>2022/6/30</v>
      </c>
      <c r="AS2782">
        <f t="shared" si="1431"/>
        <v>0.16900000000000001</v>
      </c>
      <c r="AT2782">
        <f t="shared" si="1432"/>
        <v>1.956</v>
      </c>
      <c r="AU2782" s="43">
        <f t="shared" si="1447"/>
        <v>42369</v>
      </c>
      <c r="AV2782" s="43">
        <f t="shared" si="1433"/>
        <v>42369</v>
      </c>
      <c r="AW2782" s="45">
        <f t="shared" si="1448"/>
        <v>0.12773224043715847</v>
      </c>
      <c r="AX2782" s="45">
        <f t="shared" si="1449"/>
        <v>1.0708829253686654</v>
      </c>
      <c r="AY2782" s="47">
        <f t="shared" si="1450"/>
        <v>100.36567947573677</v>
      </c>
      <c r="AZ2782" s="47">
        <f t="shared" si="1451"/>
        <v>123.9864475483228</v>
      </c>
      <c r="BA2782" s="43"/>
      <c r="BC2782" s="2">
        <v>42205</v>
      </c>
      <c r="BD2782" t="str">
        <v>912828TY</v>
      </c>
      <c r="BE2782">
        <v>-6.1455000000000002</v>
      </c>
      <c r="BF2782">
        <v>0.50988999999999995</v>
      </c>
      <c r="BG2782">
        <v>0.76739999999999997</v>
      </c>
      <c r="BH2782">
        <v>124.546875</v>
      </c>
      <c r="BI2782">
        <f>VLOOKUP(BD2782,工作表1!$K$3:$L$1000,2,FALSE)</f>
        <v>1.625</v>
      </c>
      <c r="BJ2782" t="str">
        <f>VLOOKUP(BD2782,工作表1!$K$3:$M$1000,3,FALSE)</f>
        <v>2022/11/15</v>
      </c>
      <c r="BK2782">
        <f t="shared" si="1434"/>
        <v>0.17100000000000001</v>
      </c>
      <c r="BL2782">
        <f t="shared" si="1435"/>
        <v>1.454</v>
      </c>
      <c r="BM2782" s="43">
        <f t="shared" si="1452"/>
        <v>42323</v>
      </c>
      <c r="BN2782" s="43">
        <f t="shared" si="1436"/>
        <v>42460</v>
      </c>
      <c r="BO2782" s="45">
        <f t="shared" si="1453"/>
        <v>0.29585597826086957</v>
      </c>
      <c r="BP2782" s="45">
        <f t="shared" si="1454"/>
        <v>1.4266778960690889</v>
      </c>
      <c r="BQ2782" s="47">
        <f t="shared" si="1455"/>
        <v>96.354911430949187</v>
      </c>
      <c r="BR2782" s="47">
        <f t="shared" si="1456"/>
        <v>121.61300788749935</v>
      </c>
    </row>
    <row r="2783" spans="6:70" x14ac:dyDescent="0.25">
      <c r="F2783" s="2">
        <v>42297</v>
      </c>
      <c r="G2783">
        <v>0.16800000000000001</v>
      </c>
      <c r="H2783" s="43">
        <v>42340</v>
      </c>
      <c r="I2783">
        <v>1.9662999999999999</v>
      </c>
      <c r="L2783" s="2">
        <v>42205</v>
      </c>
      <c r="M2783" t="str">
        <v>912828XD</v>
      </c>
      <c r="N2783">
        <v>-0.46089999999999998</v>
      </c>
      <c r="O2783">
        <v>0.27077000000000001</v>
      </c>
      <c r="P2783">
        <v>0.78069999999999995</v>
      </c>
      <c r="Q2783">
        <v>125.890625</v>
      </c>
      <c r="R2783">
        <f>VLOOKUP(M2783,工作表1!$A$3:$B$1000,2,FALSE)</f>
        <v>1.875</v>
      </c>
      <c r="S2783" t="str">
        <f>VLOOKUP(M2783,工作表1!$A$3:$C$1000,3,FALSE)</f>
        <v>2022/5/31</v>
      </c>
      <c r="T2783">
        <f t="shared" si="1426"/>
        <v>0.17100000000000001</v>
      </c>
      <c r="U2783">
        <f t="shared" si="1425"/>
        <v>1.704</v>
      </c>
      <c r="V2783" s="43">
        <f t="shared" si="1437"/>
        <v>42338</v>
      </c>
      <c r="W2783" s="43">
        <f t="shared" si="1427"/>
        <v>42277</v>
      </c>
      <c r="X2783" s="45">
        <f t="shared" si="1438"/>
        <v>0.26127049180327866</v>
      </c>
      <c r="Y2783" s="45">
        <f t="shared" si="1439"/>
        <v>0.625996519200539</v>
      </c>
      <c r="Z2783" s="47">
        <f t="shared" si="1440"/>
        <v>98.591773550865113</v>
      </c>
      <c r="AA2783" s="47">
        <f t="shared" si="1441"/>
        <v>125.2018184280204</v>
      </c>
      <c r="AB2783" s="45">
        <f t="shared" si="1442"/>
        <v>2.1103000000000001</v>
      </c>
      <c r="AC2783" s="2" t="str">
        <f t="shared" si="1428"/>
        <v>TY1</v>
      </c>
      <c r="AD2783">
        <f t="shared" si="1429"/>
        <v>125.890625</v>
      </c>
      <c r="AE2783">
        <f t="shared" si="1430"/>
        <v>125.046875</v>
      </c>
      <c r="AF2783" s="49">
        <f t="shared" si="1457"/>
        <v>0.84375</v>
      </c>
      <c r="AG2783" s="3">
        <f t="shared" si="1443"/>
        <v>125.2018184280204</v>
      </c>
      <c r="AH2783">
        <f t="shared" si="1444"/>
        <v>123.67632404091697</v>
      </c>
      <c r="AI2783" s="51">
        <f t="shared" si="1445"/>
        <v>1.5254943871034357</v>
      </c>
      <c r="AJ2783" s="52">
        <f t="shared" si="1446"/>
        <v>0.68174438710343566</v>
      </c>
      <c r="AK2783" s="2">
        <v>42205</v>
      </c>
      <c r="AL2783" t="str">
        <v>912828XG</v>
      </c>
      <c r="AM2783">
        <v>0.38669999999999999</v>
      </c>
      <c r="AN2783">
        <v>0.20038</v>
      </c>
      <c r="AO2783">
        <v>0.79390000000000005</v>
      </c>
      <c r="AP2783">
        <v>125.046875</v>
      </c>
      <c r="AQ2783">
        <f>VLOOKUP(AL2783,工作表1!$F$3:$G$1000,2,FALSE)</f>
        <v>2.125</v>
      </c>
      <c r="AR2783" t="str">
        <f>VLOOKUP(AL2783,工作表1!$F$3:$H$1000,3,FALSE)</f>
        <v>2022/6/30</v>
      </c>
      <c r="AS2783">
        <f t="shared" si="1431"/>
        <v>0.17100000000000001</v>
      </c>
      <c r="AT2783">
        <f t="shared" si="1432"/>
        <v>1.954</v>
      </c>
      <c r="AU2783" s="43">
        <f t="shared" si="1447"/>
        <v>42369</v>
      </c>
      <c r="AV2783" s="43">
        <f t="shared" si="1433"/>
        <v>42369</v>
      </c>
      <c r="AW2783" s="45">
        <f t="shared" si="1448"/>
        <v>0.12192622950819672</v>
      </c>
      <c r="AX2783" s="45">
        <f t="shared" si="1449"/>
        <v>1.0708988322479227</v>
      </c>
      <c r="AY2783" s="47">
        <f t="shared" si="1450"/>
        <v>100.13049797115247</v>
      </c>
      <c r="AZ2783" s="47">
        <f t="shared" si="1451"/>
        <v>123.67632404091697</v>
      </c>
      <c r="BA2783" s="43"/>
      <c r="BC2783" s="2">
        <v>42202</v>
      </c>
      <c r="BD2783" t="str">
        <v>912828TY</v>
      </c>
      <c r="BE2783">
        <v>-4.8586999999999998</v>
      </c>
      <c r="BF2783">
        <v>0.45628999999999997</v>
      </c>
      <c r="BG2783">
        <v>0.76739999999999997</v>
      </c>
      <c r="BH2783">
        <v>124.78125</v>
      </c>
      <c r="BI2783">
        <f>VLOOKUP(BD2783,工作表1!$K$3:$L$1000,2,FALSE)</f>
        <v>1.625</v>
      </c>
      <c r="BJ2783" t="str">
        <f>VLOOKUP(BD2783,工作表1!$K$3:$M$1000,3,FALSE)</f>
        <v>2022/11/15</v>
      </c>
      <c r="BK2783">
        <f t="shared" si="1434"/>
        <v>0.16800000000000001</v>
      </c>
      <c r="BL2783">
        <f t="shared" si="1435"/>
        <v>1.4570000000000001</v>
      </c>
      <c r="BM2783" s="43">
        <f t="shared" si="1452"/>
        <v>42323</v>
      </c>
      <c r="BN2783" s="43">
        <f t="shared" si="1436"/>
        <v>42460</v>
      </c>
      <c r="BO2783" s="45">
        <f t="shared" si="1453"/>
        <v>0.29144021739130432</v>
      </c>
      <c r="BP2783" s="45">
        <f t="shared" si="1454"/>
        <v>1.4267141899940441</v>
      </c>
      <c r="BQ2783" s="47">
        <f t="shared" si="1455"/>
        <v>96.574418528824609</v>
      </c>
      <c r="BR2783" s="47">
        <f t="shared" si="1456"/>
        <v>121.88073860150797</v>
      </c>
    </row>
    <row r="2784" spans="6:70" x14ac:dyDescent="0.25">
      <c r="F2784" s="2">
        <v>42296</v>
      </c>
      <c r="G2784">
        <v>0.16400000000000001</v>
      </c>
      <c r="H2784" s="43">
        <v>42339</v>
      </c>
      <c r="I2784">
        <v>1.9209000000000001</v>
      </c>
      <c r="L2784" s="2">
        <v>42202</v>
      </c>
      <c r="M2784" t="str">
        <v>912828XD</v>
      </c>
      <c r="N2784">
        <v>-0.41760000000000003</v>
      </c>
      <c r="O2784">
        <v>0.26954</v>
      </c>
      <c r="P2784">
        <v>0.78069999999999995</v>
      </c>
      <c r="Q2784">
        <v>126.125</v>
      </c>
      <c r="R2784">
        <f>VLOOKUP(M2784,工作表1!$A$3:$B$1000,2,FALSE)</f>
        <v>1.875</v>
      </c>
      <c r="S2784" t="str">
        <f>VLOOKUP(M2784,工作表1!$A$3:$C$1000,3,FALSE)</f>
        <v>2022/5/31</v>
      </c>
      <c r="T2784">
        <f t="shared" si="1426"/>
        <v>0.16800000000000001</v>
      </c>
      <c r="U2784">
        <f t="shared" si="1425"/>
        <v>1.7070000000000001</v>
      </c>
      <c r="V2784" s="43">
        <f t="shared" si="1437"/>
        <v>42338</v>
      </c>
      <c r="W2784" s="43">
        <f t="shared" si="1427"/>
        <v>42277</v>
      </c>
      <c r="X2784" s="45">
        <f t="shared" si="1438"/>
        <v>0.25614754098360659</v>
      </c>
      <c r="Y2784" s="45">
        <f t="shared" si="1439"/>
        <v>0.62601055468223676</v>
      </c>
      <c r="Z2784" s="47">
        <f t="shared" si="1440"/>
        <v>98.779296485023892</v>
      </c>
      <c r="AA2784" s="47">
        <f t="shared" si="1441"/>
        <v>125.42597288711298</v>
      </c>
      <c r="AB2784" s="45">
        <f t="shared" si="1442"/>
        <v>2.0739000000000001</v>
      </c>
      <c r="AC2784" s="2" t="str">
        <f t="shared" si="1428"/>
        <v>TY1</v>
      </c>
      <c r="AD2784">
        <f t="shared" si="1429"/>
        <v>126.125</v>
      </c>
      <c r="AE2784">
        <f t="shared" si="1430"/>
        <v>125.28125</v>
      </c>
      <c r="AF2784" s="49">
        <f t="shared" si="1457"/>
        <v>0.84375</v>
      </c>
      <c r="AG2784" s="3">
        <f t="shared" si="1443"/>
        <v>125.42597288711298</v>
      </c>
      <c r="AH2784">
        <f t="shared" si="1444"/>
        <v>123.91586514024513</v>
      </c>
      <c r="AI2784" s="51">
        <f t="shared" si="1445"/>
        <v>1.5101077468678454</v>
      </c>
      <c r="AJ2784" s="52">
        <f t="shared" si="1446"/>
        <v>0.66635774686784544</v>
      </c>
      <c r="AK2784" s="2">
        <v>42202</v>
      </c>
      <c r="AL2784" t="str">
        <v>912828XG</v>
      </c>
      <c r="AM2784">
        <v>0.87690000000000001</v>
      </c>
      <c r="AN2784">
        <v>0.17410999999999999</v>
      </c>
      <c r="AO2784">
        <v>0.79390000000000005</v>
      </c>
      <c r="AP2784">
        <v>125.28125</v>
      </c>
      <c r="AQ2784">
        <f>VLOOKUP(AL2784,工作表1!$F$3:$G$1000,2,FALSE)</f>
        <v>2.125</v>
      </c>
      <c r="AR2784" t="str">
        <f>VLOOKUP(AL2784,工作表1!$F$3:$H$1000,3,FALSE)</f>
        <v>2022/6/30</v>
      </c>
      <c r="AS2784">
        <f t="shared" si="1431"/>
        <v>0.16800000000000001</v>
      </c>
      <c r="AT2784">
        <f t="shared" si="1432"/>
        <v>1.9570000000000001</v>
      </c>
      <c r="AU2784" s="43">
        <f t="shared" si="1447"/>
        <v>42369</v>
      </c>
      <c r="AV2784" s="43">
        <f t="shared" si="1433"/>
        <v>42369</v>
      </c>
      <c r="AW2784" s="45">
        <f t="shared" si="1448"/>
        <v>0.11612021857923496</v>
      </c>
      <c r="AX2784" s="45">
        <f t="shared" si="1449"/>
        <v>1.0709147391271803</v>
      </c>
      <c r="AY2784" s="47">
        <f t="shared" si="1450"/>
        <v>100.33396186452099</v>
      </c>
      <c r="AZ2784" s="47">
        <f t="shared" si="1451"/>
        <v>123.91586514024513</v>
      </c>
      <c r="BA2784" s="43"/>
      <c r="BC2784" s="2">
        <v>42201</v>
      </c>
      <c r="BD2784" t="str">
        <v>912828TY</v>
      </c>
      <c r="BE2784">
        <v>-5.6676000000000002</v>
      </c>
      <c r="BF2784">
        <v>0.49420999999999998</v>
      </c>
      <c r="BG2784">
        <v>0.76739999999999997</v>
      </c>
      <c r="BH2784">
        <v>124.84375</v>
      </c>
      <c r="BI2784">
        <f>VLOOKUP(BD2784,工作表1!$K$3:$L$1000,2,FALSE)</f>
        <v>1.625</v>
      </c>
      <c r="BJ2784" t="str">
        <f>VLOOKUP(BD2784,工作表1!$K$3:$M$1000,3,FALSE)</f>
        <v>2022/11/15</v>
      </c>
      <c r="BK2784">
        <f t="shared" si="1434"/>
        <v>0.16450000000000001</v>
      </c>
      <c r="BL2784">
        <f t="shared" si="1435"/>
        <v>1.4604999999999999</v>
      </c>
      <c r="BM2784" s="43">
        <f t="shared" si="1452"/>
        <v>42323</v>
      </c>
      <c r="BN2784" s="43">
        <f t="shared" si="1436"/>
        <v>42460</v>
      </c>
      <c r="BO2784" s="45">
        <f t="shared" si="1453"/>
        <v>0.2781929347826087</v>
      </c>
      <c r="BP2784" s="45">
        <f t="shared" si="1454"/>
        <v>1.4268230717689099</v>
      </c>
      <c r="BQ2784" s="47">
        <f t="shared" si="1455"/>
        <v>96.607908862098796</v>
      </c>
      <c r="BR2784" s="47">
        <f t="shared" si="1456"/>
        <v>121.87445811689138</v>
      </c>
    </row>
    <row r="2785" spans="6:70" x14ac:dyDescent="0.25">
      <c r="F2785" s="2">
        <v>42293</v>
      </c>
      <c r="G2785">
        <v>0.16350000000000001</v>
      </c>
      <c r="H2785" s="43">
        <v>42338</v>
      </c>
      <c r="I2785">
        <v>1.988</v>
      </c>
      <c r="L2785" s="2">
        <v>42201</v>
      </c>
      <c r="M2785" t="str">
        <v>912828XD</v>
      </c>
      <c r="N2785">
        <v>5.1799999999999999E-2</v>
      </c>
      <c r="O2785">
        <v>0.20760000000000001</v>
      </c>
      <c r="P2785">
        <v>0.78069999999999995</v>
      </c>
      <c r="Q2785">
        <v>126.171875</v>
      </c>
      <c r="R2785">
        <f>VLOOKUP(M2785,工作表1!$A$3:$B$1000,2,FALSE)</f>
        <v>1.875</v>
      </c>
      <c r="S2785" t="str">
        <f>VLOOKUP(M2785,工作表1!$A$3:$C$1000,3,FALSE)</f>
        <v>2022/5/31</v>
      </c>
      <c r="T2785">
        <f t="shared" si="1426"/>
        <v>0.16450000000000001</v>
      </c>
      <c r="U2785">
        <f t="shared" si="1425"/>
        <v>1.7104999999999999</v>
      </c>
      <c r="V2785" s="43">
        <f t="shared" si="1437"/>
        <v>42338</v>
      </c>
      <c r="W2785" s="43">
        <f t="shared" si="1427"/>
        <v>42277</v>
      </c>
      <c r="X2785" s="45">
        <f t="shared" si="1438"/>
        <v>0.24077868852459017</v>
      </c>
      <c r="Y2785" s="45">
        <f t="shared" si="1439"/>
        <v>0.62605266112732982</v>
      </c>
      <c r="Z2785" s="47">
        <f t="shared" si="1440"/>
        <v>98.843659991514173</v>
      </c>
      <c r="AA2785" s="47">
        <f t="shared" si="1441"/>
        <v>125.46162383624581</v>
      </c>
      <c r="AB2785" s="45">
        <f t="shared" si="1442"/>
        <v>2.0668000000000002</v>
      </c>
      <c r="AC2785" s="2" t="str">
        <f t="shared" si="1428"/>
        <v>TY1</v>
      </c>
      <c r="AD2785">
        <f t="shared" si="1429"/>
        <v>126.171875</v>
      </c>
      <c r="AE2785">
        <f t="shared" si="1430"/>
        <v>125.34375</v>
      </c>
      <c r="AF2785" s="49">
        <f t="shared" si="1457"/>
        <v>0.828125</v>
      </c>
      <c r="AG2785" s="3">
        <f t="shared" si="1443"/>
        <v>125.46162383624581</v>
      </c>
      <c r="AH2785">
        <f t="shared" si="1444"/>
        <v>123.94880301309318</v>
      </c>
      <c r="AI2785" s="51">
        <f t="shared" si="1445"/>
        <v>1.512820823152623</v>
      </c>
      <c r="AJ2785" s="52">
        <f t="shared" si="1446"/>
        <v>0.68469582315262301</v>
      </c>
      <c r="AK2785" s="2">
        <v>42201</v>
      </c>
      <c r="AL2785" t="str">
        <v>912828XG</v>
      </c>
      <c r="AM2785">
        <v>0.85870000000000002</v>
      </c>
      <c r="AN2785">
        <v>0.18043999999999999</v>
      </c>
      <c r="AO2785">
        <v>0.79390000000000005</v>
      </c>
      <c r="AP2785">
        <v>125.34375</v>
      </c>
      <c r="AQ2785">
        <f>VLOOKUP(AL2785,工作表1!$F$3:$G$1000,2,FALSE)</f>
        <v>2.125</v>
      </c>
      <c r="AR2785" t="str">
        <f>VLOOKUP(AL2785,工作表1!$F$3:$H$1000,3,FALSE)</f>
        <v>2022/6/30</v>
      </c>
      <c r="AS2785">
        <f t="shared" si="1431"/>
        <v>0.16450000000000001</v>
      </c>
      <c r="AT2785">
        <f t="shared" si="1432"/>
        <v>1.9604999999999999</v>
      </c>
      <c r="AU2785" s="43">
        <f t="shared" si="1447"/>
        <v>42369</v>
      </c>
      <c r="AV2785" s="43">
        <f t="shared" si="1433"/>
        <v>42369</v>
      </c>
      <c r="AW2785" s="45">
        <f t="shared" si="1448"/>
        <v>9.8702185792349739E-2</v>
      </c>
      <c r="AX2785" s="45">
        <f t="shared" si="1449"/>
        <v>1.0709624597649525</v>
      </c>
      <c r="AY2785" s="47">
        <f t="shared" si="1450"/>
        <v>100.39753649672178</v>
      </c>
      <c r="AZ2785" s="47">
        <f t="shared" si="1451"/>
        <v>123.94880301309318</v>
      </c>
      <c r="BA2785" s="43"/>
      <c r="BC2785" s="2">
        <v>42200</v>
      </c>
      <c r="BD2785" t="str">
        <v>912828TY</v>
      </c>
      <c r="BE2785">
        <v>-6.0410000000000004</v>
      </c>
      <c r="BF2785">
        <v>0.50265000000000004</v>
      </c>
      <c r="BG2785">
        <v>0.76739999999999997</v>
      </c>
      <c r="BH2785">
        <v>125.03125</v>
      </c>
      <c r="BI2785">
        <f>VLOOKUP(BD2785,工作表1!$K$3:$L$1000,2,FALSE)</f>
        <v>1.625</v>
      </c>
      <c r="BJ2785" t="str">
        <f>VLOOKUP(BD2785,工作表1!$K$3:$M$1000,3,FALSE)</f>
        <v>2022/11/15</v>
      </c>
      <c r="BK2785">
        <f t="shared" si="1434"/>
        <v>0.158</v>
      </c>
      <c r="BL2785">
        <f t="shared" si="1435"/>
        <v>1.4670000000000001</v>
      </c>
      <c r="BM2785" s="43">
        <f t="shared" si="1452"/>
        <v>42323</v>
      </c>
      <c r="BN2785" s="43">
        <f t="shared" si="1436"/>
        <v>42460</v>
      </c>
      <c r="BO2785" s="45">
        <f t="shared" si="1453"/>
        <v>0.27377717391304346</v>
      </c>
      <c r="BP2785" s="45">
        <f t="shared" si="1454"/>
        <v>1.4268593656938653</v>
      </c>
      <c r="BQ2785" s="47">
        <f t="shared" si="1455"/>
        <v>96.748493669594524</v>
      </c>
      <c r="BR2785" s="47">
        <f t="shared" si="1456"/>
        <v>122.03599683868715</v>
      </c>
    </row>
    <row r="2786" spans="6:70" x14ac:dyDescent="0.25">
      <c r="F2786" s="2">
        <v>42292</v>
      </c>
      <c r="G2786">
        <v>0.16300000000000001</v>
      </c>
      <c r="H2786" s="43">
        <v>42335</v>
      </c>
      <c r="I2786">
        <v>1.9856</v>
      </c>
      <c r="L2786" s="2">
        <v>42200</v>
      </c>
      <c r="M2786" t="str">
        <v>912828XD</v>
      </c>
      <c r="N2786">
        <v>-0.43830000000000002</v>
      </c>
      <c r="O2786">
        <v>0.27293000000000001</v>
      </c>
      <c r="P2786">
        <v>0.78069999999999995</v>
      </c>
      <c r="Q2786">
        <v>126.34375</v>
      </c>
      <c r="R2786">
        <f>VLOOKUP(M2786,工作表1!$A$3:$B$1000,2,FALSE)</f>
        <v>1.875</v>
      </c>
      <c r="S2786" t="str">
        <f>VLOOKUP(M2786,工作表1!$A$3:$C$1000,3,FALSE)</f>
        <v>2022/5/31</v>
      </c>
      <c r="T2786">
        <f t="shared" si="1426"/>
        <v>0.158</v>
      </c>
      <c r="U2786">
        <f t="shared" si="1425"/>
        <v>1.7170000000000001</v>
      </c>
      <c r="V2786" s="43">
        <f t="shared" si="1437"/>
        <v>42338</v>
      </c>
      <c r="W2786" s="43">
        <f t="shared" si="1427"/>
        <v>42277</v>
      </c>
      <c r="X2786" s="45">
        <f t="shared" si="1438"/>
        <v>0.23565573770491804</v>
      </c>
      <c r="Y2786" s="45">
        <f t="shared" si="1439"/>
        <v>0.62606669660902758</v>
      </c>
      <c r="Z2786" s="47">
        <f t="shared" si="1440"/>
        <v>98.968312482636946</v>
      </c>
      <c r="AA2786" s="47">
        <f t="shared" si="1441"/>
        <v>125.60423516633392</v>
      </c>
      <c r="AB2786" s="45">
        <f t="shared" si="1442"/>
        <v>2.0547</v>
      </c>
      <c r="AC2786" s="2" t="str">
        <f t="shared" si="1428"/>
        <v>TY1</v>
      </c>
      <c r="AD2786">
        <f t="shared" si="1429"/>
        <v>126.34375</v>
      </c>
      <c r="AE2786">
        <f t="shared" si="1430"/>
        <v>125.53125</v>
      </c>
      <c r="AF2786" s="49">
        <f t="shared" si="1457"/>
        <v>0.8125</v>
      </c>
      <c r="AG2786" s="3">
        <f t="shared" si="1443"/>
        <v>125.60423516633392</v>
      </c>
      <c r="AH2786">
        <f t="shared" si="1444"/>
        <v>124.08701168113996</v>
      </c>
      <c r="AI2786" s="51">
        <f t="shared" si="1445"/>
        <v>1.5172234851939663</v>
      </c>
      <c r="AJ2786" s="52">
        <f t="shared" si="1446"/>
        <v>0.70472348519396633</v>
      </c>
      <c r="AK2786" s="2">
        <v>42200</v>
      </c>
      <c r="AL2786" t="str">
        <v>912828XG</v>
      </c>
      <c r="AM2786">
        <v>-0.16919999999999999</v>
      </c>
      <c r="AN2786">
        <v>0.24226</v>
      </c>
      <c r="AO2786">
        <v>0.79390000000000005</v>
      </c>
      <c r="AP2786">
        <v>125.53125</v>
      </c>
      <c r="AQ2786">
        <f>VLOOKUP(AL2786,工作表1!$F$3:$G$1000,2,FALSE)</f>
        <v>2.125</v>
      </c>
      <c r="AR2786" t="str">
        <f>VLOOKUP(AL2786,工作表1!$F$3:$H$1000,3,FALSE)</f>
        <v>2022/6/30</v>
      </c>
      <c r="AS2786">
        <f t="shared" si="1431"/>
        <v>0.158</v>
      </c>
      <c r="AT2786">
        <f t="shared" si="1432"/>
        <v>1.9670000000000001</v>
      </c>
      <c r="AU2786" s="43">
        <f t="shared" si="1447"/>
        <v>42369</v>
      </c>
      <c r="AV2786" s="43">
        <f t="shared" si="1433"/>
        <v>42369</v>
      </c>
      <c r="AW2786" s="45">
        <f t="shared" si="1448"/>
        <v>9.2896174863387984E-2</v>
      </c>
      <c r="AX2786" s="45">
        <f t="shared" si="1449"/>
        <v>1.0709783666442099</v>
      </c>
      <c r="AY2786" s="47">
        <f t="shared" si="1450"/>
        <v>100.5222372951182</v>
      </c>
      <c r="AZ2786" s="47">
        <f t="shared" si="1451"/>
        <v>124.08701168113996</v>
      </c>
      <c r="BA2786" s="43"/>
      <c r="BC2786" s="2">
        <v>42199</v>
      </c>
      <c r="BD2786" t="str">
        <v>912828TY</v>
      </c>
      <c r="BE2786">
        <v>-6.1649000000000003</v>
      </c>
      <c r="BF2786">
        <v>0.50314999999999999</v>
      </c>
      <c r="BG2786">
        <v>0.76739999999999997</v>
      </c>
      <c r="BH2786">
        <v>124.578125</v>
      </c>
      <c r="BI2786">
        <f>VLOOKUP(BD2786,工作表1!$K$3:$L$1000,2,FALSE)</f>
        <v>1.625</v>
      </c>
      <c r="BJ2786" t="str">
        <f>VLOOKUP(BD2786,工作表1!$K$3:$M$1000,3,FALSE)</f>
        <v>2022/11/15</v>
      </c>
      <c r="BK2786">
        <f t="shared" si="1434"/>
        <v>0.153</v>
      </c>
      <c r="BL2786">
        <f t="shared" si="1435"/>
        <v>1.472</v>
      </c>
      <c r="BM2786" s="43">
        <f t="shared" si="1452"/>
        <v>42323</v>
      </c>
      <c r="BN2786" s="43">
        <f t="shared" si="1436"/>
        <v>42460</v>
      </c>
      <c r="BO2786" s="45">
        <f t="shared" si="1453"/>
        <v>0.26936141304347822</v>
      </c>
      <c r="BP2786" s="45">
        <f t="shared" si="1454"/>
        <v>1.4268956596188207</v>
      </c>
      <c r="BQ2786" s="47">
        <f t="shared" si="1455"/>
        <v>96.404784640858693</v>
      </c>
      <c r="BR2786" s="47">
        <f t="shared" si="1456"/>
        <v>121.56781623026488</v>
      </c>
    </row>
    <row r="2787" spans="6:70" x14ac:dyDescent="0.25">
      <c r="F2787" s="2">
        <v>42291</v>
      </c>
      <c r="G2787">
        <v>0.157</v>
      </c>
      <c r="H2787" s="43">
        <v>42334</v>
      </c>
      <c r="I2787">
        <v>2.0102000000000002</v>
      </c>
      <c r="L2787" s="2">
        <v>42199</v>
      </c>
      <c r="M2787" t="str">
        <v>912828XD</v>
      </c>
      <c r="N2787">
        <v>-0.43959999999999999</v>
      </c>
      <c r="O2787">
        <v>0.27244000000000002</v>
      </c>
      <c r="P2787">
        <v>0.78069999999999995</v>
      </c>
      <c r="Q2787">
        <v>125.9375</v>
      </c>
      <c r="R2787">
        <f>VLOOKUP(M2787,工作表1!$A$3:$B$1000,2,FALSE)</f>
        <v>1.875</v>
      </c>
      <c r="S2787" t="str">
        <f>VLOOKUP(M2787,工作表1!$A$3:$C$1000,3,FALSE)</f>
        <v>2022/5/31</v>
      </c>
      <c r="T2787">
        <f t="shared" si="1426"/>
        <v>0.153</v>
      </c>
      <c r="U2787">
        <f t="shared" si="1425"/>
        <v>1.722</v>
      </c>
      <c r="V2787" s="43">
        <f t="shared" si="1437"/>
        <v>42338</v>
      </c>
      <c r="W2787" s="43">
        <f t="shared" si="1427"/>
        <v>42277</v>
      </c>
      <c r="X2787" s="45">
        <f t="shared" si="1438"/>
        <v>0.23053278688524589</v>
      </c>
      <c r="Y2787" s="45">
        <f t="shared" si="1439"/>
        <v>0.62608073209072534</v>
      </c>
      <c r="Z2787" s="47">
        <f t="shared" si="1440"/>
        <v>98.655834541003529</v>
      </c>
      <c r="AA2787" s="47">
        <f t="shared" si="1441"/>
        <v>125.18729005920675</v>
      </c>
      <c r="AB2787" s="45">
        <f t="shared" si="1442"/>
        <v>2.0983000000000001</v>
      </c>
      <c r="AC2787" s="2" t="str">
        <f t="shared" si="1428"/>
        <v>TY1</v>
      </c>
      <c r="AD2787">
        <f t="shared" si="1429"/>
        <v>125.9375</v>
      </c>
      <c r="AE2787">
        <f t="shared" si="1430"/>
        <v>125.078125</v>
      </c>
      <c r="AF2787" s="49">
        <f t="shared" si="1457"/>
        <v>0.859375</v>
      </c>
      <c r="AG2787" s="3">
        <f t="shared" si="1443"/>
        <v>125.18729005920675</v>
      </c>
      <c r="AH2787">
        <f t="shared" si="1444"/>
        <v>123.65613292798264</v>
      </c>
      <c r="AI2787" s="51">
        <f t="shared" si="1445"/>
        <v>1.5311571312241057</v>
      </c>
      <c r="AJ2787" s="52">
        <f t="shared" si="1446"/>
        <v>0.67178213122410568</v>
      </c>
      <c r="AK2787" s="2">
        <v>42199</v>
      </c>
      <c r="AL2787" t="str">
        <v>912828XG</v>
      </c>
      <c r="AM2787">
        <v>0.59130000000000005</v>
      </c>
      <c r="AN2787">
        <v>0.18675</v>
      </c>
      <c r="AO2787">
        <v>0.79390000000000005</v>
      </c>
      <c r="AP2787">
        <v>125.078125</v>
      </c>
      <c r="AQ2787">
        <f>VLOOKUP(AL2787,工作表1!$F$3:$G$1000,2,FALSE)</f>
        <v>2.125</v>
      </c>
      <c r="AR2787" t="str">
        <f>VLOOKUP(AL2787,工作表1!$F$3:$H$1000,3,FALSE)</f>
        <v>2022/6/30</v>
      </c>
      <c r="AS2787">
        <f t="shared" si="1431"/>
        <v>0.153</v>
      </c>
      <c r="AT2787">
        <f t="shared" si="1432"/>
        <v>1.972</v>
      </c>
      <c r="AU2787" s="43">
        <f t="shared" si="1447"/>
        <v>42369</v>
      </c>
      <c r="AV2787" s="43">
        <f t="shared" si="1433"/>
        <v>42369</v>
      </c>
      <c r="AW2787" s="45">
        <f t="shared" si="1448"/>
        <v>8.7090163934426229E-2</v>
      </c>
      <c r="AX2787" s="45">
        <f t="shared" si="1449"/>
        <v>1.0709942735234672</v>
      </c>
      <c r="AY2787" s="47">
        <f t="shared" si="1450"/>
        <v>100.19447153426515</v>
      </c>
      <c r="AZ2787" s="47">
        <f t="shared" si="1451"/>
        <v>123.65613292798264</v>
      </c>
      <c r="BA2787" s="43"/>
      <c r="BC2787" s="2">
        <v>42198</v>
      </c>
      <c r="BD2787" t="str">
        <v>912828TY</v>
      </c>
      <c r="BE2787">
        <v>-6.2704000000000004</v>
      </c>
      <c r="BF2787">
        <v>0.51160000000000005</v>
      </c>
      <c r="BG2787">
        <v>0.76739999999999997</v>
      </c>
      <c r="BH2787">
        <v>124.234375</v>
      </c>
      <c r="BI2787">
        <f>VLOOKUP(BD2787,工作表1!$K$3:$L$1000,2,FALSE)</f>
        <v>1.625</v>
      </c>
      <c r="BJ2787" t="str">
        <f>VLOOKUP(BD2787,工作表1!$K$3:$M$1000,3,FALSE)</f>
        <v>2022/11/15</v>
      </c>
      <c r="BK2787">
        <f t="shared" si="1434"/>
        <v>0.156</v>
      </c>
      <c r="BL2787">
        <f t="shared" si="1435"/>
        <v>1.4690000000000001</v>
      </c>
      <c r="BM2787" s="43">
        <f t="shared" si="1452"/>
        <v>42323</v>
      </c>
      <c r="BN2787" s="43">
        <f t="shared" si="1436"/>
        <v>42460</v>
      </c>
      <c r="BO2787" s="45">
        <f t="shared" si="1453"/>
        <v>0.26494565217391303</v>
      </c>
      <c r="BP2787" s="45">
        <f t="shared" si="1454"/>
        <v>1.4269319535437761</v>
      </c>
      <c r="BQ2787" s="47">
        <f t="shared" si="1455"/>
        <v>96.136403550901591</v>
      </c>
      <c r="BR2787" s="47">
        <f t="shared" si="1456"/>
        <v>121.20531735366558</v>
      </c>
    </row>
    <row r="2788" spans="6:70" x14ac:dyDescent="0.25">
      <c r="F2788" s="2">
        <v>42290</v>
      </c>
      <c r="G2788">
        <v>0.16500000000000001</v>
      </c>
      <c r="H2788" s="43">
        <v>42333</v>
      </c>
      <c r="I2788">
        <v>2.0059999999999998</v>
      </c>
      <c r="L2788" s="2">
        <v>42198</v>
      </c>
      <c r="M2788" t="str">
        <v>912828XD</v>
      </c>
      <c r="N2788">
        <v>-0.47839999999999999</v>
      </c>
      <c r="O2788">
        <v>0.28083999999999998</v>
      </c>
      <c r="P2788">
        <v>0.78069999999999995</v>
      </c>
      <c r="Q2788">
        <v>125.59375</v>
      </c>
      <c r="R2788">
        <f>VLOOKUP(M2788,工作表1!$A$3:$B$1000,2,FALSE)</f>
        <v>1.875</v>
      </c>
      <c r="S2788" t="str">
        <f>VLOOKUP(M2788,工作表1!$A$3:$C$1000,3,FALSE)</f>
        <v>2022/5/31</v>
      </c>
      <c r="T2788">
        <f t="shared" si="1426"/>
        <v>0.156</v>
      </c>
      <c r="U2788">
        <f t="shared" si="1425"/>
        <v>1.7190000000000001</v>
      </c>
      <c r="V2788" s="43">
        <f t="shared" si="1437"/>
        <v>42338</v>
      </c>
      <c r="W2788" s="43">
        <f t="shared" si="1427"/>
        <v>42277</v>
      </c>
      <c r="X2788" s="45">
        <f t="shared" si="1438"/>
        <v>0.22540983606557377</v>
      </c>
      <c r="Y2788" s="45">
        <f t="shared" si="1439"/>
        <v>0.62609476757242311</v>
      </c>
      <c r="Z2788" s="47">
        <f t="shared" si="1440"/>
        <v>98.388643023461967</v>
      </c>
      <c r="AA2788" s="47">
        <f t="shared" si="1441"/>
        <v>124.83053706127313</v>
      </c>
      <c r="AB2788" s="45">
        <f t="shared" si="1442"/>
        <v>2.1589</v>
      </c>
      <c r="AC2788" s="2" t="str">
        <f t="shared" si="1428"/>
        <v>TY1</v>
      </c>
      <c r="AD2788">
        <f t="shared" si="1429"/>
        <v>125.59375</v>
      </c>
      <c r="AE2788">
        <f t="shared" si="1430"/>
        <v>124.734375</v>
      </c>
      <c r="AF2788" s="49">
        <f t="shared" si="1457"/>
        <v>0.859375</v>
      </c>
      <c r="AG2788" s="3">
        <f t="shared" si="1443"/>
        <v>124.83053706127313</v>
      </c>
      <c r="AH2788">
        <f t="shared" si="1444"/>
        <v>123.32721264037355</v>
      </c>
      <c r="AI2788" s="51">
        <f t="shared" si="1445"/>
        <v>1.5033244208995882</v>
      </c>
      <c r="AJ2788" s="52">
        <f t="shared" si="1446"/>
        <v>0.64394942089958818</v>
      </c>
      <c r="AK2788" s="2">
        <v>42198</v>
      </c>
      <c r="AL2788" t="str">
        <v>912828XG</v>
      </c>
      <c r="AM2788">
        <v>1.2113</v>
      </c>
      <c r="AN2788">
        <v>0.14985000000000001</v>
      </c>
      <c r="AO2788">
        <v>0.79390000000000005</v>
      </c>
      <c r="AP2788">
        <v>124.734375</v>
      </c>
      <c r="AQ2788">
        <f>VLOOKUP(AL2788,工作表1!$F$3:$G$1000,2,FALSE)</f>
        <v>2.125</v>
      </c>
      <c r="AR2788" t="str">
        <f>VLOOKUP(AL2788,工作表1!$F$3:$H$1000,3,FALSE)</f>
        <v>2022/6/30</v>
      </c>
      <c r="AS2788">
        <f t="shared" si="1431"/>
        <v>0.156</v>
      </c>
      <c r="AT2788">
        <f t="shared" si="1432"/>
        <v>1.9690000000000001</v>
      </c>
      <c r="AU2788" s="43">
        <f t="shared" si="1447"/>
        <v>42369</v>
      </c>
      <c r="AV2788" s="43">
        <f t="shared" si="1433"/>
        <v>42369</v>
      </c>
      <c r="AW2788" s="45">
        <f t="shared" si="1448"/>
        <v>8.1284153005464488E-2</v>
      </c>
      <c r="AX2788" s="45">
        <f t="shared" si="1449"/>
        <v>1.0710101804027248</v>
      </c>
      <c r="AY2788" s="47">
        <f t="shared" si="1450"/>
        <v>99.943900599210835</v>
      </c>
      <c r="AZ2788" s="47">
        <f t="shared" si="1451"/>
        <v>123.32721264037355</v>
      </c>
      <c r="BA2788" s="43"/>
      <c r="BC2788" s="2">
        <v>42195</v>
      </c>
      <c r="BD2788" t="str">
        <v>912828TY</v>
      </c>
      <c r="BE2788">
        <v>-5.9455999999999998</v>
      </c>
      <c r="BF2788">
        <v>0.48560999999999999</v>
      </c>
      <c r="BG2788">
        <v>0.76739999999999997</v>
      </c>
      <c r="BH2788">
        <v>124.390625</v>
      </c>
      <c r="BI2788">
        <f>VLOOKUP(BD2788,工作表1!$K$3:$L$1000,2,FALSE)</f>
        <v>1.625</v>
      </c>
      <c r="BJ2788" t="str">
        <f>VLOOKUP(BD2788,工作表1!$K$3:$M$1000,3,FALSE)</f>
        <v>2022/11/15</v>
      </c>
      <c r="BK2788">
        <f t="shared" si="1434"/>
        <v>0.154</v>
      </c>
      <c r="BL2788">
        <f t="shared" si="1435"/>
        <v>1.4710000000000001</v>
      </c>
      <c r="BM2788" s="43">
        <f t="shared" si="1452"/>
        <v>42323</v>
      </c>
      <c r="BN2788" s="43">
        <f t="shared" si="1436"/>
        <v>42460</v>
      </c>
      <c r="BO2788" s="45">
        <f t="shared" si="1453"/>
        <v>0.26052989130434778</v>
      </c>
      <c r="BP2788" s="45">
        <f t="shared" si="1454"/>
        <v>1.4269682474687313</v>
      </c>
      <c r="BQ2788" s="47">
        <f t="shared" si="1455"/>
        <v>96.277414413342569</v>
      </c>
      <c r="BR2788" s="47">
        <f t="shared" si="1456"/>
        <v>121.37157757294308</v>
      </c>
    </row>
    <row r="2789" spans="6:70" x14ac:dyDescent="0.25">
      <c r="F2789" s="2">
        <v>42289</v>
      </c>
      <c r="G2789">
        <v>0.17</v>
      </c>
      <c r="H2789" s="43">
        <v>42332</v>
      </c>
      <c r="I2789">
        <v>2.0034999999999998</v>
      </c>
      <c r="L2789" s="2">
        <v>42195</v>
      </c>
      <c r="M2789" t="str">
        <v>912828XD</v>
      </c>
      <c r="N2789">
        <v>0.3226</v>
      </c>
      <c r="O2789">
        <v>0.15823000000000001</v>
      </c>
      <c r="P2789">
        <v>0.78069999999999995</v>
      </c>
      <c r="Q2789">
        <v>125.734375</v>
      </c>
      <c r="R2789">
        <f>VLOOKUP(M2789,工作表1!$A$3:$B$1000,2,FALSE)</f>
        <v>1.875</v>
      </c>
      <c r="S2789" t="str">
        <f>VLOOKUP(M2789,工作表1!$A$3:$C$1000,3,FALSE)</f>
        <v>2022/5/31</v>
      </c>
      <c r="T2789">
        <f t="shared" si="1426"/>
        <v>0.154</v>
      </c>
      <c r="U2789">
        <f t="shared" si="1425"/>
        <v>1.7210000000000001</v>
      </c>
      <c r="V2789" s="43">
        <f t="shared" si="1437"/>
        <v>42338</v>
      </c>
      <c r="W2789" s="43">
        <f t="shared" si="1427"/>
        <v>42277</v>
      </c>
      <c r="X2789" s="45">
        <f t="shared" si="1438"/>
        <v>0.22028688524590165</v>
      </c>
      <c r="Y2789" s="45">
        <f t="shared" si="1439"/>
        <v>0.62610880305412087</v>
      </c>
      <c r="Z2789" s="47">
        <f t="shared" si="1440"/>
        <v>98.530623352759946</v>
      </c>
      <c r="AA2789" s="47">
        <f t="shared" si="1441"/>
        <v>124.99650891447823</v>
      </c>
      <c r="AB2789" s="45">
        <f t="shared" si="1442"/>
        <v>2.0983000000000001</v>
      </c>
      <c r="AC2789" s="2" t="str">
        <f t="shared" si="1428"/>
        <v>TY1</v>
      </c>
      <c r="AD2789">
        <f t="shared" si="1429"/>
        <v>125.734375</v>
      </c>
      <c r="AE2789">
        <f t="shared" si="1430"/>
        <v>124.890625</v>
      </c>
      <c r="AF2789" s="49">
        <f t="shared" si="1457"/>
        <v>0.84375</v>
      </c>
      <c r="AG2789" s="3">
        <f t="shared" si="1443"/>
        <v>124.99650891447823</v>
      </c>
      <c r="AH2789">
        <f t="shared" si="1444"/>
        <v>123.46831770928236</v>
      </c>
      <c r="AI2789" s="51">
        <f t="shared" si="1445"/>
        <v>1.528191205195867</v>
      </c>
      <c r="AJ2789" s="52">
        <f t="shared" si="1446"/>
        <v>0.68444120519586704</v>
      </c>
      <c r="AK2789" s="2">
        <v>42195</v>
      </c>
      <c r="AL2789" t="str">
        <v>912828XG</v>
      </c>
      <c r="AM2789">
        <v>0.9294</v>
      </c>
      <c r="AN2789">
        <v>0.15894</v>
      </c>
      <c r="AO2789">
        <v>0.79390000000000005</v>
      </c>
      <c r="AP2789">
        <v>124.890625</v>
      </c>
      <c r="AQ2789">
        <f>VLOOKUP(AL2789,工作表1!$F$3:$G$1000,2,FALSE)</f>
        <v>2.125</v>
      </c>
      <c r="AR2789" t="str">
        <f>VLOOKUP(AL2789,工作表1!$F$3:$H$1000,3,FALSE)</f>
        <v>2022/6/30</v>
      </c>
      <c r="AS2789">
        <f t="shared" si="1431"/>
        <v>0.154</v>
      </c>
      <c r="AT2789">
        <f t="shared" si="1432"/>
        <v>1.9710000000000001</v>
      </c>
      <c r="AU2789" s="43">
        <f t="shared" si="1447"/>
        <v>42369</v>
      </c>
      <c r="AV2789" s="43">
        <f t="shared" si="1433"/>
        <v>42369</v>
      </c>
      <c r="AW2789" s="45">
        <f t="shared" si="1448"/>
        <v>7.5478142076502733E-2</v>
      </c>
      <c r="AX2789" s="45">
        <f t="shared" si="1449"/>
        <v>1.0710260872819823</v>
      </c>
      <c r="AY2789" s="47">
        <f t="shared" si="1450"/>
        <v>100.06884112802942</v>
      </c>
      <c r="AZ2789" s="47">
        <f t="shared" si="1451"/>
        <v>123.46831770928236</v>
      </c>
      <c r="BA2789" s="43"/>
      <c r="BC2789" s="2">
        <v>42194</v>
      </c>
      <c r="BD2789" t="str">
        <v>912828TY</v>
      </c>
      <c r="BE2789">
        <v>-6.1097000000000001</v>
      </c>
      <c r="BF2789">
        <v>0.48579</v>
      </c>
      <c r="BG2789">
        <v>0.76739999999999997</v>
      </c>
      <c r="BH2789">
        <v>125.359375</v>
      </c>
      <c r="BI2789">
        <f>VLOOKUP(BD2789,工作表1!$K$3:$L$1000,2,FALSE)</f>
        <v>1.625</v>
      </c>
      <c r="BJ2789" t="str">
        <f>VLOOKUP(BD2789,工作表1!$K$3:$M$1000,3,FALSE)</f>
        <v>2022/11/15</v>
      </c>
      <c r="BK2789">
        <f t="shared" si="1434"/>
        <v>0.14749999999999999</v>
      </c>
      <c r="BL2789">
        <f t="shared" si="1435"/>
        <v>1.4775</v>
      </c>
      <c r="BM2789" s="43">
        <f t="shared" si="1452"/>
        <v>42323</v>
      </c>
      <c r="BN2789" s="43">
        <f t="shared" si="1436"/>
        <v>42460</v>
      </c>
      <c r="BO2789" s="45">
        <f t="shared" si="1453"/>
        <v>0.24728260869565219</v>
      </c>
      <c r="BP2789" s="45">
        <f t="shared" si="1454"/>
        <v>1.4270771292435973</v>
      </c>
      <c r="BQ2789" s="47">
        <f t="shared" si="1455"/>
        <v>97.030094100713114</v>
      </c>
      <c r="BR2789" s="47">
        <f t="shared" si="1456"/>
        <v>122.29935533505676</v>
      </c>
    </row>
    <row r="2790" spans="6:70" x14ac:dyDescent="0.25">
      <c r="F2790" s="2">
        <v>42286</v>
      </c>
      <c r="G2790">
        <v>0.16900000000000001</v>
      </c>
      <c r="H2790" s="43">
        <v>42331</v>
      </c>
      <c r="I2790">
        <v>2.0083000000000002</v>
      </c>
      <c r="L2790" s="2">
        <v>42194</v>
      </c>
      <c r="M2790" t="str">
        <v>912828XD</v>
      </c>
      <c r="N2790">
        <v>-0.52400000000000002</v>
      </c>
      <c r="O2790">
        <v>0.27728000000000003</v>
      </c>
      <c r="P2790">
        <v>0.78069999999999995</v>
      </c>
      <c r="Q2790">
        <v>126.671875</v>
      </c>
      <c r="R2790">
        <f>VLOOKUP(M2790,工作表1!$A$3:$B$1000,2,FALSE)</f>
        <v>1.875</v>
      </c>
      <c r="S2790" t="str">
        <f>VLOOKUP(M2790,工作表1!$A$3:$C$1000,3,FALSE)</f>
        <v>2022/5/31</v>
      </c>
      <c r="T2790">
        <f t="shared" si="1426"/>
        <v>0.14749999999999999</v>
      </c>
      <c r="U2790">
        <f t="shared" si="1425"/>
        <v>1.7275</v>
      </c>
      <c r="V2790" s="43">
        <f t="shared" si="1437"/>
        <v>42338</v>
      </c>
      <c r="W2790" s="43">
        <f t="shared" si="1427"/>
        <v>42277</v>
      </c>
      <c r="X2790" s="45">
        <f t="shared" si="1438"/>
        <v>0.20491803278688525</v>
      </c>
      <c r="Y2790" s="45">
        <f t="shared" si="1439"/>
        <v>0.62615090949921393</v>
      </c>
      <c r="Z2790" s="47">
        <f t="shared" si="1440"/>
        <v>99.24961992921142</v>
      </c>
      <c r="AA2790" s="47">
        <f t="shared" si="1441"/>
        <v>125.86956861781324</v>
      </c>
      <c r="AB2790" s="45">
        <f t="shared" si="1442"/>
        <v>2.0211999999999999</v>
      </c>
      <c r="AC2790" s="2" t="str">
        <f t="shared" si="1428"/>
        <v>TY1</v>
      </c>
      <c r="AD2790">
        <f t="shared" si="1429"/>
        <v>126.671875</v>
      </c>
      <c r="AE2790">
        <f t="shared" si="1430"/>
        <v>125.859375</v>
      </c>
      <c r="AF2790" s="49">
        <f t="shared" si="1457"/>
        <v>0.8125</v>
      </c>
      <c r="AG2790" s="3">
        <f t="shared" si="1443"/>
        <v>125.86956861781324</v>
      </c>
      <c r="AH2790">
        <f t="shared" si="1444"/>
        <v>124.34469590361914</v>
      </c>
      <c r="AI2790" s="51">
        <f t="shared" si="1445"/>
        <v>1.5248727141941032</v>
      </c>
      <c r="AJ2790" s="52">
        <f t="shared" si="1446"/>
        <v>0.7123727141941032</v>
      </c>
      <c r="AK2790" s="2">
        <v>42194</v>
      </c>
      <c r="AL2790" t="str">
        <v>912828XG</v>
      </c>
      <c r="AM2790">
        <v>-0.68389999999999995</v>
      </c>
      <c r="AN2790">
        <v>0.26184000000000002</v>
      </c>
      <c r="AO2790">
        <v>0.79390000000000005</v>
      </c>
      <c r="AP2790">
        <v>125.859375</v>
      </c>
      <c r="AQ2790">
        <f>VLOOKUP(AL2790,工作表1!$F$3:$G$1000,2,FALSE)</f>
        <v>2.125</v>
      </c>
      <c r="AR2790" t="str">
        <f>VLOOKUP(AL2790,工作表1!$F$3:$H$1000,3,FALSE)</f>
        <v>2022/6/30</v>
      </c>
      <c r="AS2790">
        <f t="shared" si="1431"/>
        <v>0.14749999999999999</v>
      </c>
      <c r="AT2790">
        <f t="shared" si="1432"/>
        <v>1.9775</v>
      </c>
      <c r="AU2790" s="43">
        <f t="shared" si="1447"/>
        <v>42369</v>
      </c>
      <c r="AV2790" s="43">
        <f t="shared" si="1433"/>
        <v>42369</v>
      </c>
      <c r="AW2790" s="45">
        <f t="shared" si="1448"/>
        <v>5.8060109289617481E-2</v>
      </c>
      <c r="AX2790" s="45">
        <f t="shared" si="1449"/>
        <v>1.0710738079197546</v>
      </c>
      <c r="AY2790" s="47">
        <f t="shared" si="1450"/>
        <v>100.80365775368233</v>
      </c>
      <c r="AZ2790" s="47">
        <f t="shared" si="1451"/>
        <v>124.34469590361914</v>
      </c>
      <c r="BA2790" s="43"/>
      <c r="BC2790" s="2">
        <v>42193</v>
      </c>
      <c r="BD2790" t="str">
        <v>912828TY</v>
      </c>
      <c r="BE2790">
        <v>-4.3742000000000001</v>
      </c>
      <c r="BF2790">
        <v>0.40681</v>
      </c>
      <c r="BG2790">
        <v>0.76739999999999997</v>
      </c>
      <c r="BH2790">
        <v>126.078125</v>
      </c>
      <c r="BI2790">
        <f>VLOOKUP(BD2790,工作表1!$K$3:$L$1000,2,FALSE)</f>
        <v>1.625</v>
      </c>
      <c r="BJ2790" t="str">
        <f>VLOOKUP(BD2790,工作表1!$K$3:$M$1000,3,FALSE)</f>
        <v>2022/11/15</v>
      </c>
      <c r="BK2790">
        <f t="shared" si="1434"/>
        <v>0.14399999999999999</v>
      </c>
      <c r="BL2790">
        <f t="shared" si="1435"/>
        <v>1.4810000000000001</v>
      </c>
      <c r="BM2790" s="43">
        <f t="shared" si="1452"/>
        <v>42323</v>
      </c>
      <c r="BN2790" s="43">
        <f t="shared" si="1436"/>
        <v>42460</v>
      </c>
      <c r="BO2790" s="45">
        <f t="shared" si="1453"/>
        <v>0.24286684782608695</v>
      </c>
      <c r="BP2790" s="45">
        <f t="shared" si="1454"/>
        <v>1.4271134231685527</v>
      </c>
      <c r="BQ2790" s="47">
        <f t="shared" si="1455"/>
        <v>97.640163444557189</v>
      </c>
      <c r="BR2790" s="47">
        <f t="shared" si="1456"/>
        <v>123.07534231317764</v>
      </c>
    </row>
    <row r="2791" spans="6:70" x14ac:dyDescent="0.25">
      <c r="F2791" s="2">
        <v>42285</v>
      </c>
      <c r="G2791">
        <v>0.16850000000000001</v>
      </c>
      <c r="H2791" s="43">
        <v>42328</v>
      </c>
      <c r="I2791">
        <v>2.0326</v>
      </c>
      <c r="L2791" s="2">
        <v>42193</v>
      </c>
      <c r="M2791" t="str">
        <v>912828XD</v>
      </c>
      <c r="N2791">
        <v>-0.2006</v>
      </c>
      <c r="O2791">
        <v>0.23577999999999999</v>
      </c>
      <c r="P2791">
        <v>0.78069999999999995</v>
      </c>
      <c r="Q2791">
        <v>127.375</v>
      </c>
      <c r="R2791">
        <f>VLOOKUP(M2791,工作表1!$A$3:$B$1000,2,FALSE)</f>
        <v>1.875</v>
      </c>
      <c r="S2791" t="str">
        <f>VLOOKUP(M2791,工作表1!$A$3:$C$1000,3,FALSE)</f>
        <v>2022/5/31</v>
      </c>
      <c r="T2791">
        <f t="shared" si="1426"/>
        <v>0.14399999999999999</v>
      </c>
      <c r="U2791">
        <f t="shared" si="1425"/>
        <v>1.7310000000000001</v>
      </c>
      <c r="V2791" s="43">
        <f t="shared" si="1437"/>
        <v>42338</v>
      </c>
      <c r="W2791" s="43">
        <f t="shared" si="1427"/>
        <v>42277</v>
      </c>
      <c r="X2791" s="45">
        <f t="shared" si="1438"/>
        <v>0.1997950819672131</v>
      </c>
      <c r="Y2791" s="45">
        <f t="shared" si="1439"/>
        <v>0.6261649449809118</v>
      </c>
      <c r="Z2791" s="47">
        <f t="shared" si="1440"/>
        <v>99.812355321072801</v>
      </c>
      <c r="AA2791" s="47">
        <f t="shared" si="1441"/>
        <v>126.57398468249103</v>
      </c>
      <c r="AB2791" s="45">
        <f t="shared" si="1442"/>
        <v>1.9063000000000001</v>
      </c>
      <c r="AC2791" s="2" t="str">
        <f t="shared" si="1428"/>
        <v>TY1</v>
      </c>
      <c r="AD2791">
        <f t="shared" si="1429"/>
        <v>127.375</v>
      </c>
      <c r="AE2791">
        <f t="shared" si="1430"/>
        <v>126.578125</v>
      </c>
      <c r="AF2791" s="49">
        <f t="shared" si="1457"/>
        <v>0.796875</v>
      </c>
      <c r="AG2791" s="3">
        <f t="shared" si="1443"/>
        <v>126.57398468249103</v>
      </c>
      <c r="AH2791">
        <f t="shared" si="1444"/>
        <v>125.07566134525148</v>
      </c>
      <c r="AI2791" s="51">
        <f t="shared" si="1445"/>
        <v>1.4983233372395546</v>
      </c>
      <c r="AJ2791" s="52">
        <f t="shared" si="1446"/>
        <v>0.70144833723955458</v>
      </c>
      <c r="AK2791" s="2">
        <v>42193</v>
      </c>
      <c r="AL2791" t="str">
        <v>912828XG</v>
      </c>
      <c r="AM2791">
        <v>-0.1046</v>
      </c>
      <c r="AN2791">
        <v>0.22363</v>
      </c>
      <c r="AO2791">
        <v>0.79390000000000005</v>
      </c>
      <c r="AP2791">
        <v>126.578125</v>
      </c>
      <c r="AQ2791">
        <f>VLOOKUP(AL2791,工作表1!$F$3:$G$1000,2,FALSE)</f>
        <v>2.125</v>
      </c>
      <c r="AR2791" t="str">
        <f>VLOOKUP(AL2791,工作表1!$F$3:$H$1000,3,FALSE)</f>
        <v>2022/6/30</v>
      </c>
      <c r="AS2791">
        <f t="shared" si="1431"/>
        <v>0.14399999999999999</v>
      </c>
      <c r="AT2791">
        <f t="shared" si="1432"/>
        <v>1.9810000000000001</v>
      </c>
      <c r="AU2791" s="43">
        <f t="shared" si="1447"/>
        <v>42369</v>
      </c>
      <c r="AV2791" s="43">
        <f t="shared" si="1433"/>
        <v>42369</v>
      </c>
      <c r="AW2791" s="45">
        <f t="shared" si="1448"/>
        <v>5.225409836065574E-2</v>
      </c>
      <c r="AX2791" s="45">
        <f t="shared" si="1449"/>
        <v>1.0710897147990117</v>
      </c>
      <c r="AY2791" s="47">
        <f t="shared" si="1450"/>
        <v>101.39766343240612</v>
      </c>
      <c r="AZ2791" s="47">
        <f t="shared" si="1451"/>
        <v>125.07566134525148</v>
      </c>
      <c r="BA2791" s="43"/>
      <c r="BC2791" s="2">
        <v>42192</v>
      </c>
      <c r="BD2791" t="str">
        <v>912828TY</v>
      </c>
      <c r="BE2791">
        <v>-5.1237000000000004</v>
      </c>
      <c r="BF2791">
        <v>0.43301000000000001</v>
      </c>
      <c r="BG2791">
        <v>0.76739999999999997</v>
      </c>
      <c r="BH2791">
        <v>125.8125</v>
      </c>
      <c r="BI2791">
        <f>VLOOKUP(BD2791,工作表1!$K$3:$L$1000,2,FALSE)</f>
        <v>1.625</v>
      </c>
      <c r="BJ2791" t="str">
        <f>VLOOKUP(BD2791,工作表1!$K$3:$M$1000,3,FALSE)</f>
        <v>2022/11/15</v>
      </c>
      <c r="BK2791">
        <f t="shared" si="1434"/>
        <v>0.14499999999999999</v>
      </c>
      <c r="BL2791">
        <f t="shared" si="1435"/>
        <v>1.48</v>
      </c>
      <c r="BM2791" s="43">
        <f t="shared" si="1452"/>
        <v>42323</v>
      </c>
      <c r="BN2791" s="43">
        <f t="shared" si="1436"/>
        <v>42460</v>
      </c>
      <c r="BO2791" s="45">
        <f t="shared" si="1453"/>
        <v>0.23845108695652176</v>
      </c>
      <c r="BP2791" s="45">
        <f t="shared" si="1454"/>
        <v>1.4271497170935079</v>
      </c>
      <c r="BQ2791" s="47">
        <f t="shared" si="1455"/>
        <v>97.421228651762959</v>
      </c>
      <c r="BR2791" s="47">
        <f t="shared" si="1456"/>
        <v>122.77537661852979</v>
      </c>
    </row>
    <row r="2792" spans="6:70" x14ac:dyDescent="0.25">
      <c r="F2792" s="2">
        <v>42284</v>
      </c>
      <c r="G2792">
        <v>0.16400000000000001</v>
      </c>
      <c r="H2792" s="43">
        <v>42327</v>
      </c>
      <c r="I2792">
        <v>2.0203000000000002</v>
      </c>
      <c r="L2792" s="2">
        <v>42192</v>
      </c>
      <c r="M2792" t="str">
        <v>912828XD</v>
      </c>
      <c r="N2792">
        <v>-0.64129999999999998</v>
      </c>
      <c r="O2792">
        <v>0.28960000000000002</v>
      </c>
      <c r="P2792">
        <v>0.78069999999999995</v>
      </c>
      <c r="Q2792">
        <v>127.125</v>
      </c>
      <c r="R2792">
        <f>VLOOKUP(M2792,工作表1!$A$3:$B$1000,2,FALSE)</f>
        <v>1.875</v>
      </c>
      <c r="S2792" t="str">
        <f>VLOOKUP(M2792,工作表1!$A$3:$C$1000,3,FALSE)</f>
        <v>2022/5/31</v>
      </c>
      <c r="T2792">
        <f t="shared" si="1426"/>
        <v>0.14499999999999999</v>
      </c>
      <c r="U2792">
        <f t="shared" si="1425"/>
        <v>1.73</v>
      </c>
      <c r="V2792" s="43">
        <f t="shared" si="1437"/>
        <v>42338</v>
      </c>
      <c r="W2792" s="43">
        <f t="shared" si="1427"/>
        <v>42277</v>
      </c>
      <c r="X2792" s="45">
        <f t="shared" si="1438"/>
        <v>0.19467213114754101</v>
      </c>
      <c r="Y2792" s="45">
        <f t="shared" si="1439"/>
        <v>0.62617898046260945</v>
      </c>
      <c r="Z2792" s="47">
        <f t="shared" si="1440"/>
        <v>99.608947987059068</v>
      </c>
      <c r="AA2792" s="47">
        <f t="shared" si="1441"/>
        <v>126.29836722556058</v>
      </c>
      <c r="AB2792" s="45">
        <f t="shared" si="1442"/>
        <v>1.9733000000000001</v>
      </c>
      <c r="AC2792" s="2" t="str">
        <f t="shared" si="1428"/>
        <v>TY1</v>
      </c>
      <c r="AD2792">
        <f t="shared" si="1429"/>
        <v>127.125</v>
      </c>
      <c r="AE2792">
        <f t="shared" si="1430"/>
        <v>126.3125</v>
      </c>
      <c r="AF2792" s="49">
        <f t="shared" si="1457"/>
        <v>0.8125</v>
      </c>
      <c r="AG2792" s="3">
        <f t="shared" si="1443"/>
        <v>126.29836722556058</v>
      </c>
      <c r="AH2792">
        <f t="shared" si="1444"/>
        <v>124.78549294859481</v>
      </c>
      <c r="AI2792" s="51">
        <f t="shared" si="1445"/>
        <v>1.5128742769657748</v>
      </c>
      <c r="AJ2792" s="52">
        <f t="shared" si="1446"/>
        <v>0.70037427696577481</v>
      </c>
      <c r="AK2792" s="2">
        <v>42192</v>
      </c>
      <c r="AL2792" t="str">
        <v>912828XG</v>
      </c>
      <c r="AM2792">
        <v>-0.62439999999999996</v>
      </c>
      <c r="AN2792">
        <v>0.25042999999999999</v>
      </c>
      <c r="AO2792">
        <v>0.79390000000000005</v>
      </c>
      <c r="AP2792">
        <v>126.3125</v>
      </c>
      <c r="AQ2792">
        <f>VLOOKUP(AL2792,工作表1!$F$3:$G$1000,2,FALSE)</f>
        <v>2.125</v>
      </c>
      <c r="AR2792" t="str">
        <f>VLOOKUP(AL2792,工作表1!$F$3:$H$1000,3,FALSE)</f>
        <v>2022/6/30</v>
      </c>
      <c r="AS2792">
        <f t="shared" si="1431"/>
        <v>0.14499999999999999</v>
      </c>
      <c r="AT2792">
        <f t="shared" si="1432"/>
        <v>1.98</v>
      </c>
      <c r="AU2792" s="43">
        <f t="shared" si="1447"/>
        <v>42369</v>
      </c>
      <c r="AV2792" s="43">
        <f t="shared" si="1433"/>
        <v>42369</v>
      </c>
      <c r="AW2792" s="45">
        <f t="shared" si="1448"/>
        <v>4.6448087431693992E-2</v>
      </c>
      <c r="AX2792" s="45">
        <f t="shared" si="1449"/>
        <v>1.0711056216782693</v>
      </c>
      <c r="AY2792" s="47">
        <f t="shared" si="1450"/>
        <v>101.1788104013567</v>
      </c>
      <c r="AZ2792" s="47">
        <f t="shared" si="1451"/>
        <v>124.78549294859481</v>
      </c>
      <c r="BA2792" s="43"/>
      <c r="BC2792" s="2">
        <v>42191</v>
      </c>
      <c r="BD2792" t="str">
        <v>912828TY</v>
      </c>
      <c r="BE2792">
        <v>-4.6471</v>
      </c>
      <c r="BF2792">
        <v>0.41821999999999998</v>
      </c>
      <c r="BG2792">
        <v>0.76739999999999997</v>
      </c>
      <c r="BH2792">
        <v>125.40625</v>
      </c>
      <c r="BI2792">
        <f>VLOOKUP(BD2792,工作表1!$K$3:$L$1000,2,FALSE)</f>
        <v>1.625</v>
      </c>
      <c r="BJ2792" t="str">
        <f>VLOOKUP(BD2792,工作表1!$K$3:$M$1000,3,FALSE)</f>
        <v>2022/11/15</v>
      </c>
      <c r="BK2792">
        <f t="shared" si="1434"/>
        <v>0.14649999999999999</v>
      </c>
      <c r="BL2792">
        <f t="shared" si="1435"/>
        <v>1.4784999999999999</v>
      </c>
      <c r="BM2792" s="43">
        <f t="shared" si="1452"/>
        <v>42323</v>
      </c>
      <c r="BN2792" s="43">
        <f t="shared" si="1436"/>
        <v>42460</v>
      </c>
      <c r="BO2792" s="45">
        <f t="shared" si="1453"/>
        <v>0.23403532608695651</v>
      </c>
      <c r="BP2792" s="45">
        <f t="shared" si="1454"/>
        <v>1.4271860110184633</v>
      </c>
      <c r="BQ2792" s="47">
        <f t="shared" si="1455"/>
        <v>97.121144818843234</v>
      </c>
      <c r="BR2792" s="47">
        <f t="shared" si="1456"/>
        <v>122.37015778034829</v>
      </c>
    </row>
    <row r="2793" spans="6:70" x14ac:dyDescent="0.25">
      <c r="F2793" s="2">
        <v>42283</v>
      </c>
      <c r="G2793">
        <v>0.1585</v>
      </c>
      <c r="H2793" s="43">
        <v>42326</v>
      </c>
      <c r="I2793">
        <v>2.0373000000000001</v>
      </c>
      <c r="L2793" s="2">
        <v>42191</v>
      </c>
      <c r="M2793" t="str">
        <v>912828XD</v>
      </c>
      <c r="N2793">
        <v>-0.75039999999999996</v>
      </c>
      <c r="O2793">
        <v>0.31174000000000002</v>
      </c>
      <c r="P2793">
        <v>0.78069999999999995</v>
      </c>
      <c r="Q2793">
        <v>126.765625</v>
      </c>
      <c r="R2793">
        <f>VLOOKUP(M2793,工作表1!$A$3:$B$1000,2,FALSE)</f>
        <v>1.875</v>
      </c>
      <c r="S2793" t="str">
        <f>VLOOKUP(M2793,工作表1!$A$3:$C$1000,3,FALSE)</f>
        <v>2022/5/31</v>
      </c>
      <c r="T2793">
        <f t="shared" si="1426"/>
        <v>0.14649999999999999</v>
      </c>
      <c r="U2793">
        <f t="shared" si="1425"/>
        <v>1.7284999999999999</v>
      </c>
      <c r="V2793" s="43">
        <f t="shared" si="1437"/>
        <v>42338</v>
      </c>
      <c r="W2793" s="43">
        <f t="shared" si="1427"/>
        <v>42277</v>
      </c>
      <c r="X2793" s="45">
        <f t="shared" si="1438"/>
        <v>0.18954918032786885</v>
      </c>
      <c r="Y2793" s="45">
        <f t="shared" si="1439"/>
        <v>0.62619301594430721</v>
      </c>
      <c r="Z2793" s="47">
        <f t="shared" si="1440"/>
        <v>99.32501060095089</v>
      </c>
      <c r="AA2793" s="47">
        <f t="shared" si="1441"/>
        <v>125.91975701727451</v>
      </c>
      <c r="AB2793" s="45">
        <f t="shared" si="1442"/>
        <v>1.9948999999999999</v>
      </c>
      <c r="AC2793" s="2" t="str">
        <f t="shared" si="1428"/>
        <v>TY1</v>
      </c>
      <c r="AD2793">
        <f t="shared" si="1429"/>
        <v>126.765625</v>
      </c>
      <c r="AE2793">
        <f t="shared" si="1430"/>
        <v>125.90625</v>
      </c>
      <c r="AF2793" s="49">
        <f t="shared" si="1457"/>
        <v>0.859375</v>
      </c>
      <c r="AG2793" s="3">
        <f t="shared" si="1443"/>
        <v>125.91975701727451</v>
      </c>
      <c r="AH2793">
        <f t="shared" si="1444"/>
        <v>124.41573790038163</v>
      </c>
      <c r="AI2793" s="51">
        <f t="shared" si="1445"/>
        <v>1.5040191168928772</v>
      </c>
      <c r="AJ2793" s="52">
        <f t="shared" si="1446"/>
        <v>0.64464411689287715</v>
      </c>
      <c r="AK2793" s="2">
        <v>42191</v>
      </c>
      <c r="AL2793" t="str">
        <v>912828XG</v>
      </c>
      <c r="AM2793">
        <v>0.61629999999999996</v>
      </c>
      <c r="AN2793">
        <v>0.17818999999999999</v>
      </c>
      <c r="AO2793">
        <v>0.79390000000000005</v>
      </c>
      <c r="AP2793">
        <v>125.90625</v>
      </c>
      <c r="AQ2793">
        <f>VLOOKUP(AL2793,工作表1!$F$3:$G$1000,2,FALSE)</f>
        <v>2.125</v>
      </c>
      <c r="AR2793" t="str">
        <f>VLOOKUP(AL2793,工作表1!$F$3:$H$1000,3,FALSE)</f>
        <v>2022/6/30</v>
      </c>
      <c r="AS2793">
        <f t="shared" si="1431"/>
        <v>0.14649999999999999</v>
      </c>
      <c r="AT2793">
        <f t="shared" si="1432"/>
        <v>1.9784999999999999</v>
      </c>
      <c r="AU2793" s="43">
        <f t="shared" si="1447"/>
        <v>42369</v>
      </c>
      <c r="AV2793" s="43">
        <f t="shared" si="1433"/>
        <v>42369</v>
      </c>
      <c r="AW2793" s="45">
        <f t="shared" si="1448"/>
        <v>4.0642076502732244E-2</v>
      </c>
      <c r="AX2793" s="45">
        <f t="shared" si="1449"/>
        <v>1.0711215285575268</v>
      </c>
      <c r="AY2793" s="47">
        <f t="shared" si="1450"/>
        <v>100.89652213874768</v>
      </c>
      <c r="AZ2793" s="47">
        <f t="shared" si="1451"/>
        <v>124.41573790038163</v>
      </c>
      <c r="BA2793" s="43"/>
      <c r="BC2793" s="2">
        <v>42187</v>
      </c>
      <c r="BD2793" t="str">
        <v>912828TY</v>
      </c>
      <c r="BE2793">
        <v>-5.0976999999999997</v>
      </c>
      <c r="BF2793">
        <v>0.43652999999999997</v>
      </c>
      <c r="BG2793">
        <v>0.76739999999999997</v>
      </c>
      <c r="BH2793">
        <v>124.5</v>
      </c>
      <c r="BI2793">
        <f>VLOOKUP(BD2793,工作表1!$K$3:$L$1000,2,FALSE)</f>
        <v>1.625</v>
      </c>
      <c r="BJ2793" t="str">
        <f>VLOOKUP(BD2793,工作表1!$K$3:$M$1000,3,FALSE)</f>
        <v>2022/11/15</v>
      </c>
      <c r="BK2793">
        <f t="shared" si="1434"/>
        <v>0.14799999999999999</v>
      </c>
      <c r="BL2793">
        <f t="shared" si="1435"/>
        <v>1.4770000000000001</v>
      </c>
      <c r="BM2793" s="43">
        <f t="shared" si="1452"/>
        <v>42323</v>
      </c>
      <c r="BN2793" s="43">
        <f t="shared" si="1436"/>
        <v>42460</v>
      </c>
      <c r="BO2793" s="45">
        <f t="shared" si="1453"/>
        <v>0.2296195652173913</v>
      </c>
      <c r="BP2793" s="45">
        <f t="shared" si="1454"/>
        <v>1.4272223049434187</v>
      </c>
      <c r="BQ2793" s="47">
        <f t="shared" si="1455"/>
        <v>96.417793802837934</v>
      </c>
      <c r="BR2793" s="47">
        <f t="shared" si="1456"/>
        <v>121.43945177803823</v>
      </c>
    </row>
    <row r="2794" spans="6:70" x14ac:dyDescent="0.25">
      <c r="F2794" s="2">
        <v>42282</v>
      </c>
      <c r="G2794">
        <v>0.161</v>
      </c>
      <c r="H2794" s="43">
        <v>42325</v>
      </c>
      <c r="I2794">
        <v>2.0251000000000001</v>
      </c>
      <c r="L2794" s="2">
        <v>42187</v>
      </c>
      <c r="M2794" t="str">
        <v>912828XD</v>
      </c>
      <c r="N2794">
        <v>-0.68069999999999997</v>
      </c>
      <c r="O2794">
        <v>0.29887999999999998</v>
      </c>
      <c r="P2794">
        <v>0.78069999999999995</v>
      </c>
      <c r="Q2794">
        <v>125.875</v>
      </c>
      <c r="R2794">
        <f>VLOOKUP(M2794,工作表1!$A$3:$B$1000,2,FALSE)</f>
        <v>1.875</v>
      </c>
      <c r="S2794" t="str">
        <f>VLOOKUP(M2794,工作表1!$A$3:$C$1000,3,FALSE)</f>
        <v>2022/5/31</v>
      </c>
      <c r="T2794">
        <f t="shared" si="1426"/>
        <v>0.14799999999999999</v>
      </c>
      <c r="U2794">
        <f t="shared" si="1425"/>
        <v>1.7270000000000001</v>
      </c>
      <c r="V2794" s="43">
        <f t="shared" si="1437"/>
        <v>42338</v>
      </c>
      <c r="W2794" s="43">
        <f t="shared" si="1427"/>
        <v>42277</v>
      </c>
      <c r="X2794" s="45">
        <f t="shared" si="1438"/>
        <v>0.1844262295081967</v>
      </c>
      <c r="Y2794" s="45">
        <f t="shared" si="1439"/>
        <v>0.62620705142600497</v>
      </c>
      <c r="Z2794" s="47">
        <f t="shared" si="1440"/>
        <v>98.637732961044549</v>
      </c>
      <c r="AA2794" s="47">
        <f t="shared" si="1441"/>
        <v>125.0245182442839</v>
      </c>
      <c r="AB2794" s="45">
        <f t="shared" si="1442"/>
        <v>2.0838999999999999</v>
      </c>
      <c r="AC2794" s="2" t="str">
        <f t="shared" si="1428"/>
        <v>TY1</v>
      </c>
      <c r="AD2794">
        <f t="shared" si="1429"/>
        <v>125.875</v>
      </c>
      <c r="AE2794">
        <f t="shared" si="1430"/>
        <v>125</v>
      </c>
      <c r="AF2794" s="49">
        <f t="shared" si="1457"/>
        <v>0.875</v>
      </c>
      <c r="AG2794" s="3">
        <f t="shared" si="1443"/>
        <v>125.0245182442839</v>
      </c>
      <c r="AH2794">
        <f t="shared" si="1444"/>
        <v>123.53659040909228</v>
      </c>
      <c r="AI2794" s="51">
        <f t="shared" si="1445"/>
        <v>1.4879278351916128</v>
      </c>
      <c r="AJ2794" s="52">
        <f t="shared" si="1446"/>
        <v>0.61292783519161276</v>
      </c>
      <c r="AK2794" s="2">
        <v>42187</v>
      </c>
      <c r="AL2794" t="str">
        <v>912828XG</v>
      </c>
      <c r="AM2794">
        <v>1.4186000000000001</v>
      </c>
      <c r="AN2794">
        <v>0.12556</v>
      </c>
      <c r="AO2794">
        <v>0.79390000000000005</v>
      </c>
      <c r="AP2794">
        <v>125</v>
      </c>
      <c r="AQ2794">
        <f>VLOOKUP(AL2794,工作表1!$F$3:$G$1000,2,FALSE)</f>
        <v>2.125</v>
      </c>
      <c r="AR2794" t="str">
        <f>VLOOKUP(AL2794,工作表1!$F$3:$H$1000,3,FALSE)</f>
        <v>2022/6/30</v>
      </c>
      <c r="AS2794">
        <f t="shared" si="1431"/>
        <v>0.14799999999999999</v>
      </c>
      <c r="AT2794">
        <f t="shared" si="1432"/>
        <v>1.9770000000000001</v>
      </c>
      <c r="AU2794" s="43">
        <f t="shared" si="1447"/>
        <v>42369</v>
      </c>
      <c r="AV2794" s="43">
        <f t="shared" si="1433"/>
        <v>42369</v>
      </c>
      <c r="AW2794" s="45">
        <f t="shared" si="1448"/>
        <v>3.4836065573770496E-2</v>
      </c>
      <c r="AX2794" s="45">
        <f t="shared" si="1449"/>
        <v>1.0711374354367842</v>
      </c>
      <c r="AY2794" s="47">
        <f t="shared" si="1450"/>
        <v>100.20981888224718</v>
      </c>
      <c r="AZ2794" s="47">
        <f t="shared" si="1451"/>
        <v>123.53659040909228</v>
      </c>
      <c r="BA2794" s="43"/>
      <c r="BC2794" s="2">
        <v>42186</v>
      </c>
      <c r="BD2794" t="str">
        <v>912828TY</v>
      </c>
      <c r="BE2794">
        <v>-4.7215999999999996</v>
      </c>
      <c r="BF2794">
        <v>0.4138</v>
      </c>
      <c r="BG2794">
        <v>0.76739999999999997</v>
      </c>
      <c r="BH2794">
        <v>124.09375</v>
      </c>
      <c r="BI2794">
        <f>VLOOKUP(BD2794,工作表1!$K$3:$L$1000,2,FALSE)</f>
        <v>1.625</v>
      </c>
      <c r="BJ2794" t="str">
        <f>VLOOKUP(BD2794,工作表1!$K$3:$M$1000,3,FALSE)</f>
        <v>2022/11/15</v>
      </c>
      <c r="BK2794">
        <f t="shared" si="1434"/>
        <v>0.15</v>
      </c>
      <c r="BL2794">
        <f t="shared" si="1435"/>
        <v>1.4750000000000001</v>
      </c>
      <c r="BM2794" s="43">
        <f t="shared" si="1452"/>
        <v>42323</v>
      </c>
      <c r="BN2794" s="43">
        <f t="shared" si="1436"/>
        <v>42460</v>
      </c>
      <c r="BO2794" s="45">
        <f t="shared" si="1453"/>
        <v>0.21195652173913043</v>
      </c>
      <c r="BP2794" s="45">
        <f t="shared" si="1454"/>
        <v>1.4273674806432399</v>
      </c>
      <c r="BQ2794" s="47">
        <f t="shared" si="1455"/>
        <v>96.140387625508666</v>
      </c>
      <c r="BR2794" s="47">
        <f t="shared" si="1456"/>
        <v>121.01744596881362</v>
      </c>
    </row>
    <row r="2795" spans="6:70" x14ac:dyDescent="0.25">
      <c r="F2795" s="2">
        <v>42279</v>
      </c>
      <c r="G2795">
        <v>0.1565</v>
      </c>
      <c r="H2795" s="43">
        <v>42324</v>
      </c>
      <c r="I2795">
        <v>2.0274000000000001</v>
      </c>
      <c r="L2795" s="2">
        <v>42186</v>
      </c>
      <c r="M2795" t="str">
        <v>912828XD</v>
      </c>
      <c r="N2795">
        <v>-0.11890000000000001</v>
      </c>
      <c r="O2795">
        <v>0.22388</v>
      </c>
      <c r="P2795">
        <v>0.78069999999999995</v>
      </c>
      <c r="Q2795">
        <v>125.46875</v>
      </c>
      <c r="R2795">
        <f>VLOOKUP(M2795,工作表1!$A$3:$B$1000,2,FALSE)</f>
        <v>1.875</v>
      </c>
      <c r="S2795" t="str">
        <f>VLOOKUP(M2795,工作表1!$A$3:$C$1000,3,FALSE)</f>
        <v>2022/5/31</v>
      </c>
      <c r="T2795">
        <f t="shared" si="1426"/>
        <v>0.15</v>
      </c>
      <c r="U2795">
        <f t="shared" si="1425"/>
        <v>1.7250000000000001</v>
      </c>
      <c r="V2795" s="43">
        <f t="shared" si="1437"/>
        <v>42338</v>
      </c>
      <c r="W2795" s="43">
        <f t="shared" si="1427"/>
        <v>42277</v>
      </c>
      <c r="X2795" s="45">
        <f t="shared" si="1438"/>
        <v>0.16393442622950818</v>
      </c>
      <c r="Y2795" s="45">
        <f t="shared" si="1439"/>
        <v>0.62626319335279579</v>
      </c>
      <c r="Z2795" s="47">
        <f t="shared" si="1440"/>
        <v>98.359412963088729</v>
      </c>
      <c r="AA2795" s="47">
        <f t="shared" si="1441"/>
        <v>124.6072289586528</v>
      </c>
      <c r="AB2795" s="45">
        <f t="shared" si="1442"/>
        <v>2.1442999999999999</v>
      </c>
      <c r="AC2795" s="2" t="str">
        <f t="shared" si="1428"/>
        <v>TY1</v>
      </c>
      <c r="AD2795">
        <f t="shared" si="1429"/>
        <v>125.46875</v>
      </c>
      <c r="AE2795">
        <f t="shared" si="1430"/>
        <v>124.59375</v>
      </c>
      <c r="AF2795" s="49">
        <f t="shared" si="1457"/>
        <v>0.875</v>
      </c>
      <c r="AG2795" s="3">
        <f t="shared" si="1443"/>
        <v>124.6072289586528</v>
      </c>
      <c r="AH2795">
        <f t="shared" si="1444"/>
        <v>123.08522819175278</v>
      </c>
      <c r="AI2795" s="51">
        <f t="shared" si="1445"/>
        <v>1.5220007669000211</v>
      </c>
      <c r="AJ2795" s="52">
        <f t="shared" si="1446"/>
        <v>0.64700076690002106</v>
      </c>
      <c r="AK2795" s="2">
        <v>42186</v>
      </c>
      <c r="AL2795" t="str">
        <v>912828XG</v>
      </c>
      <c r="AM2795">
        <v>1.0004</v>
      </c>
      <c r="AN2795">
        <v>0.14910000000000001</v>
      </c>
      <c r="AO2795">
        <v>0.79390000000000005</v>
      </c>
      <c r="AP2795">
        <v>124.59375</v>
      </c>
      <c r="AQ2795">
        <f>VLOOKUP(AL2795,工作表1!$F$3:$G$1000,2,FALSE)</f>
        <v>2.125</v>
      </c>
      <c r="AR2795" t="str">
        <f>VLOOKUP(AL2795,工作表1!$F$3:$H$1000,3,FALSE)</f>
        <v>2022/6/30</v>
      </c>
      <c r="AS2795">
        <f t="shared" si="1431"/>
        <v>0.15</v>
      </c>
      <c r="AT2795">
        <f t="shared" si="1432"/>
        <v>1.9750000000000001</v>
      </c>
      <c r="AU2795" s="43">
        <f t="shared" si="1447"/>
        <v>42369</v>
      </c>
      <c r="AV2795" s="43">
        <f t="shared" si="1433"/>
        <v>42369</v>
      </c>
      <c r="AW2795" s="45">
        <f t="shared" si="1448"/>
        <v>1.1612021857923498E-2</v>
      </c>
      <c r="AX2795" s="45">
        <f t="shared" si="1449"/>
        <v>1.0712010629538138</v>
      </c>
      <c r="AY2795" s="47">
        <f t="shared" si="1450"/>
        <v>99.898429054126595</v>
      </c>
      <c r="AZ2795" s="47">
        <f t="shared" si="1451"/>
        <v>123.08522819175278</v>
      </c>
      <c r="BA2795" s="43"/>
      <c r="BC2795" s="2">
        <v>42185</v>
      </c>
      <c r="BD2795" t="str">
        <v>912828TY</v>
      </c>
      <c r="BE2795">
        <v>-4.0663999999999998</v>
      </c>
      <c r="BF2795">
        <v>0.40604000000000001</v>
      </c>
      <c r="BG2795">
        <v>0.76739999999999997</v>
      </c>
      <c r="BH2795">
        <v>124.796875</v>
      </c>
      <c r="BI2795">
        <f>VLOOKUP(BD2795,工作表1!$K$3:$L$1000,2,FALSE)</f>
        <v>1.625</v>
      </c>
      <c r="BJ2795" t="str">
        <f>VLOOKUP(BD2795,工作表1!$K$3:$M$1000,3,FALSE)</f>
        <v>2022/11/15</v>
      </c>
      <c r="BK2795">
        <f t="shared" si="1434"/>
        <v>0.14499999999999999</v>
      </c>
      <c r="BL2795">
        <f t="shared" si="1435"/>
        <v>1.48</v>
      </c>
      <c r="BM2795" s="43">
        <f t="shared" si="1452"/>
        <v>42323</v>
      </c>
      <c r="BN2795" s="43">
        <f t="shared" si="1436"/>
        <v>42460</v>
      </c>
      <c r="BO2795" s="45">
        <f t="shared" si="1453"/>
        <v>0.20754076086956524</v>
      </c>
      <c r="BP2795" s="45">
        <f t="shared" si="1454"/>
        <v>1.4274037745681953</v>
      </c>
      <c r="BQ2795" s="47">
        <f t="shared" si="1455"/>
        <v>96.687353666210981</v>
      </c>
      <c r="BR2795" s="47">
        <f t="shared" si="1456"/>
        <v>121.7096229350219</v>
      </c>
    </row>
    <row r="2796" spans="6:70" x14ac:dyDescent="0.25">
      <c r="F2796" s="2">
        <v>42278</v>
      </c>
      <c r="G2796">
        <v>0.17399999999999999</v>
      </c>
      <c r="H2796" s="43">
        <v>42321</v>
      </c>
      <c r="I2796">
        <v>2.0274000000000001</v>
      </c>
      <c r="L2796" s="2">
        <v>42185</v>
      </c>
      <c r="M2796" t="str">
        <v>912828XD</v>
      </c>
      <c r="N2796">
        <v>-0.1341</v>
      </c>
      <c r="O2796">
        <v>0.24887000000000001</v>
      </c>
      <c r="P2796">
        <v>0.78069999999999995</v>
      </c>
      <c r="Q2796">
        <v>126.171875</v>
      </c>
      <c r="R2796">
        <f>VLOOKUP(M2796,工作表1!$A$3:$B$1000,2,FALSE)</f>
        <v>1.875</v>
      </c>
      <c r="S2796" t="str">
        <f>VLOOKUP(M2796,工作表1!$A$3:$C$1000,3,FALSE)</f>
        <v>2022/5/31</v>
      </c>
      <c r="T2796">
        <f t="shared" si="1426"/>
        <v>0.14499999999999999</v>
      </c>
      <c r="U2796">
        <f t="shared" si="1425"/>
        <v>1.73</v>
      </c>
      <c r="V2796" s="43">
        <f t="shared" si="1437"/>
        <v>42338</v>
      </c>
      <c r="W2796" s="43">
        <f t="shared" si="1427"/>
        <v>42277</v>
      </c>
      <c r="X2796" s="45">
        <f t="shared" si="1438"/>
        <v>0.15881147540983606</v>
      </c>
      <c r="Y2796" s="45">
        <f t="shared" si="1439"/>
        <v>0.62627722883449355</v>
      </c>
      <c r="Z2796" s="47">
        <f t="shared" si="1440"/>
        <v>98.906158293439859</v>
      </c>
      <c r="AA2796" s="47">
        <f t="shared" si="1441"/>
        <v>125.2905869196925</v>
      </c>
      <c r="AB2796" s="45">
        <f t="shared" si="1442"/>
        <v>2.0792000000000002</v>
      </c>
      <c r="AC2796" s="2" t="str">
        <f t="shared" si="1428"/>
        <v>TY2</v>
      </c>
      <c r="AD2796">
        <f t="shared" si="1429"/>
        <v>125.296875</v>
      </c>
      <c r="AE2796">
        <f t="shared" si="1430"/>
        <v>124.765625</v>
      </c>
      <c r="AF2796" s="49">
        <f t="shared" si="1457"/>
        <v>0.53125</v>
      </c>
      <c r="AG2796" s="3">
        <f t="shared" si="1443"/>
        <v>123.75560489312504</v>
      </c>
      <c r="AH2796">
        <f t="shared" si="1444"/>
        <v>121.732192356719</v>
      </c>
      <c r="AI2796" s="51">
        <f t="shared" si="1445"/>
        <v>2.0234125364060418</v>
      </c>
      <c r="AJ2796" s="52">
        <f t="shared" si="1446"/>
        <v>1.4921625364060418</v>
      </c>
      <c r="AK2796" s="2">
        <v>42185</v>
      </c>
      <c r="AL2796" t="str">
        <v>912828XG</v>
      </c>
      <c r="AM2796">
        <v>0.84970000000000001</v>
      </c>
      <c r="AN2796">
        <v>0.18099999999999999</v>
      </c>
      <c r="AO2796">
        <v>0.79390000000000005</v>
      </c>
      <c r="AP2796">
        <v>125.296875</v>
      </c>
      <c r="AQ2796">
        <f>VLOOKUP(AL2796,工作表1!$F$3:$G$1000,2,FALSE)</f>
        <v>2.125</v>
      </c>
      <c r="AR2796" t="str">
        <f>VLOOKUP(AL2796,工作表1!$F$3:$H$1000,3,FALSE)</f>
        <v>2022/6/30</v>
      </c>
      <c r="AS2796">
        <f t="shared" si="1431"/>
        <v>0.14499999999999999</v>
      </c>
      <c r="AT2796">
        <f t="shared" si="1432"/>
        <v>1.98</v>
      </c>
      <c r="AU2796" s="43">
        <f t="shared" si="1447"/>
        <v>42369</v>
      </c>
      <c r="AV2796" s="43">
        <f t="shared" si="1433"/>
        <v>42369</v>
      </c>
      <c r="AW2796" s="45">
        <f t="shared" si="1448"/>
        <v>5.806010928961749E-3</v>
      </c>
      <c r="AX2796" s="45">
        <f t="shared" si="1449"/>
        <v>1.0712169698330714</v>
      </c>
      <c r="AY2796" s="47">
        <f t="shared" si="1450"/>
        <v>100.44516666529125</v>
      </c>
      <c r="AZ2796" s="47">
        <f t="shared" si="1451"/>
        <v>123.75560489312504</v>
      </c>
      <c r="BA2796" s="43"/>
      <c r="BC2796" s="2">
        <v>42184</v>
      </c>
      <c r="BD2796" t="str">
        <v>912828TY</v>
      </c>
      <c r="BE2796">
        <v>-2.5602999999999998</v>
      </c>
      <c r="BF2796">
        <v>0.33551999999999998</v>
      </c>
      <c r="BG2796">
        <v>0.76739999999999997</v>
      </c>
      <c r="BH2796">
        <v>124.765625</v>
      </c>
      <c r="BI2796">
        <f>VLOOKUP(BD2796,工作表1!$K$3:$L$1000,2,FALSE)</f>
        <v>1.625</v>
      </c>
      <c r="BJ2796" t="str">
        <f>VLOOKUP(BD2796,工作表1!$K$3:$M$1000,3,FALSE)</f>
        <v>2022/11/15</v>
      </c>
      <c r="BK2796">
        <f t="shared" si="1434"/>
        <v>0.14399999999999999</v>
      </c>
      <c r="BL2796">
        <f t="shared" si="1435"/>
        <v>1.4810000000000001</v>
      </c>
      <c r="BM2796" s="43">
        <f t="shared" si="1452"/>
        <v>42323</v>
      </c>
      <c r="BN2796" s="43">
        <f t="shared" si="1436"/>
        <v>42460</v>
      </c>
      <c r="BO2796" s="45">
        <f t="shared" si="1453"/>
        <v>0.203125</v>
      </c>
      <c r="BP2796" s="45">
        <f t="shared" si="1454"/>
        <v>1.4274400684931507</v>
      </c>
      <c r="BQ2796" s="47">
        <f t="shared" si="1455"/>
        <v>96.717435099477669</v>
      </c>
      <c r="BR2796" s="47">
        <f t="shared" si="1456"/>
        <v>121.732192356719</v>
      </c>
    </row>
    <row r="2797" spans="6:70" x14ac:dyDescent="0.25">
      <c r="F2797" s="2">
        <v>42277</v>
      </c>
      <c r="G2797">
        <v>0.17100000000000001</v>
      </c>
      <c r="H2797" s="43">
        <v>42320</v>
      </c>
      <c r="I2797">
        <v>2.0783999999999998</v>
      </c>
      <c r="L2797" s="2">
        <v>42184</v>
      </c>
      <c r="M2797" t="str">
        <v>912828XD</v>
      </c>
      <c r="N2797">
        <v>-0.59970000000000001</v>
      </c>
      <c r="O2797">
        <v>0.30102000000000001</v>
      </c>
      <c r="P2797">
        <v>0.78069999999999995</v>
      </c>
      <c r="Q2797">
        <v>126.203125</v>
      </c>
      <c r="R2797">
        <f>VLOOKUP(M2797,工作表1!$A$3:$B$1000,2,FALSE)</f>
        <v>1.875</v>
      </c>
      <c r="S2797" t="str">
        <f>VLOOKUP(M2797,工作表1!$A$3:$C$1000,3,FALSE)</f>
        <v>2022/5/31</v>
      </c>
      <c r="T2797">
        <f t="shared" si="1426"/>
        <v>0.14399999999999999</v>
      </c>
      <c r="U2797">
        <f t="shared" si="1425"/>
        <v>1.7310000000000001</v>
      </c>
      <c r="V2797" s="43">
        <f t="shared" si="1437"/>
        <v>42338</v>
      </c>
      <c r="W2797" s="43">
        <f t="shared" si="1427"/>
        <v>42277</v>
      </c>
      <c r="X2797" s="45">
        <f t="shared" si="1438"/>
        <v>0.15368852459016391</v>
      </c>
      <c r="Y2797" s="45">
        <f t="shared" si="1439"/>
        <v>0.62629126431619131</v>
      </c>
      <c r="Z2797" s="47">
        <f t="shared" si="1440"/>
        <v>98.919854113079907</v>
      </c>
      <c r="AA2797" s="47">
        <f t="shared" si="1441"/>
        <v>125.29243461268221</v>
      </c>
      <c r="AB2797" s="45">
        <f t="shared" si="1442"/>
        <v>2.0503999999999998</v>
      </c>
      <c r="AC2797" s="2" t="str">
        <f t="shared" si="1428"/>
        <v>TY2</v>
      </c>
      <c r="AD2797">
        <f t="shared" si="1429"/>
        <v>125.265625</v>
      </c>
      <c r="AE2797">
        <f t="shared" si="1430"/>
        <v>123.5625</v>
      </c>
      <c r="AF2797" s="49">
        <f t="shared" si="1457"/>
        <v>1.703125</v>
      </c>
      <c r="AG2797" s="3">
        <f t="shared" si="1443"/>
        <v>123.7592850330136</v>
      </c>
      <c r="AH2797">
        <f t="shared" si="1444"/>
        <v>120.47475088070738</v>
      </c>
      <c r="AI2797" s="51">
        <f t="shared" si="1445"/>
        <v>3.2845341523062217</v>
      </c>
      <c r="AJ2797" s="52">
        <f t="shared" si="1446"/>
        <v>1.5814091523062217</v>
      </c>
      <c r="AK2797" s="2">
        <v>42184</v>
      </c>
      <c r="AL2797" t="str">
        <v>912828XG</v>
      </c>
      <c r="AM2797">
        <v>1.8814</v>
      </c>
      <c r="AN2797">
        <v>0.11249000000000001</v>
      </c>
      <c r="AO2797">
        <v>0.79390000000000005</v>
      </c>
      <c r="AP2797">
        <v>125.265625</v>
      </c>
      <c r="AQ2797">
        <f>VLOOKUP(AL2797,工作表1!$F$3:$G$1000,2,FALSE)</f>
        <v>2.125</v>
      </c>
      <c r="AR2797" t="str">
        <f>VLOOKUP(AL2797,工作表1!$F$3:$H$1000,3,FALSE)</f>
        <v>2022/6/30</v>
      </c>
      <c r="AS2797">
        <f t="shared" si="1431"/>
        <v>0.14399999999999999</v>
      </c>
      <c r="AT2797">
        <f t="shared" si="1432"/>
        <v>1.9810000000000001</v>
      </c>
      <c r="AU2797" s="43">
        <f t="shared" si="1447"/>
        <v>42369</v>
      </c>
      <c r="AV2797" s="43">
        <f t="shared" si="1433"/>
        <v>42369</v>
      </c>
      <c r="AW2797" s="45">
        <f t="shared" si="1448"/>
        <v>0</v>
      </c>
      <c r="AX2797" s="45">
        <f t="shared" si="1449"/>
        <v>1.0712328767123289</v>
      </c>
      <c r="AY2797" s="47">
        <f t="shared" si="1450"/>
        <v>100.46059720962731</v>
      </c>
      <c r="AZ2797" s="47">
        <f t="shared" si="1451"/>
        <v>123.7592850330136</v>
      </c>
      <c r="BA2797" s="43"/>
      <c r="BC2797" s="2">
        <v>42181</v>
      </c>
      <c r="BD2797" t="str">
        <v>912828TY</v>
      </c>
      <c r="BE2797">
        <v>-3.6905000000000001</v>
      </c>
      <c r="BF2797">
        <v>0.38441999999999998</v>
      </c>
      <c r="BG2797">
        <v>0.76739999999999997</v>
      </c>
      <c r="BH2797">
        <v>123.5625</v>
      </c>
      <c r="BI2797">
        <f>VLOOKUP(BD2797,工作表1!$K$3:$L$1000,2,FALSE)</f>
        <v>1.625</v>
      </c>
      <c r="BJ2797" t="str">
        <f>VLOOKUP(BD2797,工作表1!$K$3:$M$1000,3,FALSE)</f>
        <v>2022/11/15</v>
      </c>
      <c r="BK2797">
        <f t="shared" si="1434"/>
        <v>0.14499999999999999</v>
      </c>
      <c r="BL2797">
        <f t="shared" si="1435"/>
        <v>1.48</v>
      </c>
      <c r="BM2797" s="43">
        <f t="shared" si="1452"/>
        <v>42323</v>
      </c>
      <c r="BN2797" s="43">
        <f t="shared" si="1436"/>
        <v>42460</v>
      </c>
      <c r="BO2797" s="45">
        <f t="shared" si="1453"/>
        <v>0.19870923913043478</v>
      </c>
      <c r="BP2797" s="45">
        <f t="shared" si="1454"/>
        <v>1.4274763624181059</v>
      </c>
      <c r="BQ2797" s="47">
        <f t="shared" si="1455"/>
        <v>95.763708392064885</v>
      </c>
      <c r="BR2797" s="47">
        <f t="shared" si="1456"/>
        <v>120.47475088070738</v>
      </c>
    </row>
    <row r="2798" spans="6:70" x14ac:dyDescent="0.25">
      <c r="F2798" s="2">
        <v>42276</v>
      </c>
      <c r="G2798">
        <v>0.16800000000000001</v>
      </c>
      <c r="H2798" s="43">
        <v>42319</v>
      </c>
      <c r="I2798">
        <v>2.0929000000000002</v>
      </c>
      <c r="L2798" s="2">
        <v>42181</v>
      </c>
      <c r="M2798" t="str">
        <v>912828XD</v>
      </c>
      <c r="N2798">
        <v>-0.59450000000000003</v>
      </c>
      <c r="O2798">
        <v>0.30026999999999998</v>
      </c>
      <c r="P2798">
        <v>0.78069999999999995</v>
      </c>
      <c r="Q2798">
        <v>125.015625</v>
      </c>
      <c r="R2798">
        <f>VLOOKUP(M2798,工作表1!$A$3:$B$1000,2,FALSE)</f>
        <v>1.875</v>
      </c>
      <c r="S2798" t="str">
        <f>VLOOKUP(M2798,工作表1!$A$3:$C$1000,3,FALSE)</f>
        <v>2022/5/31</v>
      </c>
      <c r="T2798">
        <f t="shared" si="1426"/>
        <v>0.14499999999999999</v>
      </c>
      <c r="U2798">
        <f t="shared" si="1425"/>
        <v>1.73</v>
      </c>
      <c r="V2798" s="43">
        <f t="shared" si="1437"/>
        <v>42338</v>
      </c>
      <c r="W2798" s="43">
        <f t="shared" si="1427"/>
        <v>42277</v>
      </c>
      <c r="X2798" s="45">
        <f t="shared" si="1438"/>
        <v>0.14856557377049182</v>
      </c>
      <c r="Y2798" s="45">
        <f t="shared" si="1439"/>
        <v>0.62630529979788907</v>
      </c>
      <c r="Z2798" s="47">
        <f t="shared" si="1440"/>
        <v>97.998031595832515</v>
      </c>
      <c r="AA2798" s="47">
        <f t="shared" si="1441"/>
        <v>124.09662990939124</v>
      </c>
      <c r="AB2798" s="45">
        <f t="shared" si="1442"/>
        <v>2.2000000000000002</v>
      </c>
      <c r="AC2798" s="2" t="str">
        <f t="shared" si="1428"/>
        <v>TY2</v>
      </c>
      <c r="AD2798">
        <f t="shared" si="1429"/>
        <v>124.0625</v>
      </c>
      <c r="AE2798">
        <f t="shared" si="1430"/>
        <v>124.15625</v>
      </c>
      <c r="AF2798" s="49">
        <f t="shared" si="1457"/>
        <v>-9.375E-2</v>
      </c>
      <c r="AG2798" s="3">
        <f t="shared" si="1443"/>
        <v>122.29243761483818</v>
      </c>
      <c r="AH2798">
        <f t="shared" si="1444"/>
        <v>121.06516264990418</v>
      </c>
      <c r="AI2798" s="51">
        <f t="shared" si="1445"/>
        <v>1.2272749649339971</v>
      </c>
      <c r="AJ2798" s="52">
        <f t="shared" si="1446"/>
        <v>1.3210249649339971</v>
      </c>
      <c r="AK2798" s="2">
        <v>42181</v>
      </c>
      <c r="AL2798" t="str">
        <v>912828TJ</v>
      </c>
      <c r="AM2798">
        <v>4.7564000000000002</v>
      </c>
      <c r="AN2798">
        <v>-7.4109999999999995E-2</v>
      </c>
      <c r="AO2798">
        <v>0.76739999999999997</v>
      </c>
      <c r="AP2798">
        <v>124.0625</v>
      </c>
      <c r="AQ2798">
        <f>VLOOKUP(AL2798,工作表1!$F$3:$G$1000,2,FALSE)</f>
        <v>1.625</v>
      </c>
      <c r="AR2798" t="str">
        <f>VLOOKUP(AL2798,工作表1!$F$3:$H$1000,3,FALSE)</f>
        <v>2022/8/15</v>
      </c>
      <c r="AS2798">
        <f t="shared" si="1431"/>
        <v>0.14499999999999999</v>
      </c>
      <c r="AT2798">
        <f t="shared" si="1432"/>
        <v>1.48</v>
      </c>
      <c r="AU2798" s="43">
        <f t="shared" si="1447"/>
        <v>42231</v>
      </c>
      <c r="AV2798" s="43">
        <f t="shared" si="1433"/>
        <v>42369</v>
      </c>
      <c r="AW2798" s="45">
        <f t="shared" si="1448"/>
        <v>0.60151933701657456</v>
      </c>
      <c r="AX2798" s="45">
        <f t="shared" si="1449"/>
        <v>1.4251494740028758</v>
      </c>
      <c r="AY2798" s="47">
        <f t="shared" si="1450"/>
        <v>96.066804106600941</v>
      </c>
      <c r="AZ2798" s="47">
        <f t="shared" si="1451"/>
        <v>122.29243761483818</v>
      </c>
      <c r="BA2798" s="43"/>
      <c r="BC2798" s="2">
        <v>42180</v>
      </c>
      <c r="BD2798" t="str">
        <v>912828TY</v>
      </c>
      <c r="BE2798">
        <v>-2.8008000000000002</v>
      </c>
      <c r="BF2798">
        <v>0.35759000000000002</v>
      </c>
      <c r="BG2798">
        <v>0.76739999999999997</v>
      </c>
      <c r="BH2798">
        <v>124.15625</v>
      </c>
      <c r="BI2798">
        <f>VLOOKUP(BD2798,工作表1!$K$3:$L$1000,2,FALSE)</f>
        <v>1.625</v>
      </c>
      <c r="BJ2798" t="str">
        <f>VLOOKUP(BD2798,工作表1!$K$3:$M$1000,3,FALSE)</f>
        <v>2022/11/15</v>
      </c>
      <c r="BK2798">
        <f t="shared" si="1434"/>
        <v>0.14799999999999999</v>
      </c>
      <c r="BL2798">
        <f t="shared" si="1435"/>
        <v>1.4770000000000001</v>
      </c>
      <c r="BM2798" s="43">
        <f t="shared" si="1452"/>
        <v>42323</v>
      </c>
      <c r="BN2798" s="43">
        <f t="shared" si="1436"/>
        <v>42460</v>
      </c>
      <c r="BO2798" s="45">
        <f t="shared" si="1453"/>
        <v>0.18546195652173911</v>
      </c>
      <c r="BP2798" s="45">
        <f t="shared" si="1454"/>
        <v>1.4275852441929719</v>
      </c>
      <c r="BQ2798" s="47">
        <f t="shared" si="1455"/>
        <v>96.250458694248792</v>
      </c>
      <c r="BR2798" s="47">
        <f t="shared" si="1456"/>
        <v>121.06516264990418</v>
      </c>
    </row>
    <row r="2799" spans="6:70" x14ac:dyDescent="0.25">
      <c r="F2799" s="2">
        <v>42275</v>
      </c>
      <c r="G2799">
        <v>0.16800000000000001</v>
      </c>
      <c r="H2799" s="43">
        <v>42318</v>
      </c>
      <c r="I2799">
        <v>2.0929000000000002</v>
      </c>
      <c r="L2799" s="2">
        <v>42180</v>
      </c>
      <c r="M2799" t="str">
        <v>912828XD</v>
      </c>
      <c r="N2799">
        <v>3.8699999999999998E-2</v>
      </c>
      <c r="O2799">
        <v>0.2354</v>
      </c>
      <c r="P2799">
        <v>0.78069999999999995</v>
      </c>
      <c r="Q2799">
        <v>125.578125</v>
      </c>
      <c r="R2799">
        <f>VLOOKUP(M2799,工作表1!$A$3:$B$1000,2,FALSE)</f>
        <v>1.875</v>
      </c>
      <c r="S2799" t="str">
        <f>VLOOKUP(M2799,工作表1!$A$3:$C$1000,3,FALSE)</f>
        <v>2022/5/31</v>
      </c>
      <c r="T2799">
        <f t="shared" si="1426"/>
        <v>0.14799999999999999</v>
      </c>
      <c r="U2799">
        <f t="shared" si="1425"/>
        <v>1.7270000000000001</v>
      </c>
      <c r="V2799" s="43">
        <f t="shared" si="1437"/>
        <v>42338</v>
      </c>
      <c r="W2799" s="43">
        <f t="shared" si="1427"/>
        <v>42277</v>
      </c>
      <c r="X2799" s="45">
        <f t="shared" si="1438"/>
        <v>0.13319672131147539</v>
      </c>
      <c r="Y2799" s="45">
        <f t="shared" si="1439"/>
        <v>0.62634740624298224</v>
      </c>
      <c r="Z2799" s="47">
        <f t="shared" si="1440"/>
        <v>98.468807612476581</v>
      </c>
      <c r="AA2799" s="47">
        <f t="shared" si="1441"/>
        <v>124.65456856206421</v>
      </c>
      <c r="AB2799" s="45">
        <f t="shared" si="1442"/>
        <v>2.1309</v>
      </c>
      <c r="AC2799" s="2" t="str">
        <f t="shared" si="1428"/>
        <v>TY2</v>
      </c>
      <c r="AD2799">
        <f t="shared" si="1429"/>
        <v>124.65625</v>
      </c>
      <c r="AE2799">
        <f t="shared" si="1430"/>
        <v>124.359375</v>
      </c>
      <c r="AF2799" s="49">
        <f t="shared" si="1457"/>
        <v>0.296875</v>
      </c>
      <c r="AG2799" s="3">
        <f t="shared" si="1443"/>
        <v>122.83701422657268</v>
      </c>
      <c r="AH2799">
        <f t="shared" si="1444"/>
        <v>121.18731885842691</v>
      </c>
      <c r="AI2799" s="51">
        <f t="shared" si="1445"/>
        <v>1.6496953681457711</v>
      </c>
      <c r="AJ2799" s="52">
        <f t="shared" si="1446"/>
        <v>1.3528203681457711</v>
      </c>
      <c r="AK2799" s="2">
        <v>42180</v>
      </c>
      <c r="AL2799" t="str">
        <v>912828TJ</v>
      </c>
      <c r="AM2799">
        <v>4.5297000000000001</v>
      </c>
      <c r="AN2799">
        <v>-4.0869999999999997E-2</v>
      </c>
      <c r="AO2799">
        <v>0.76739999999999997</v>
      </c>
      <c r="AP2799">
        <v>124.65625</v>
      </c>
      <c r="AQ2799">
        <f>VLOOKUP(AL2799,工作表1!$F$3:$G$1000,2,FALSE)</f>
        <v>1.625</v>
      </c>
      <c r="AR2799" t="str">
        <f>VLOOKUP(AL2799,工作表1!$F$3:$H$1000,3,FALSE)</f>
        <v>2022/8/15</v>
      </c>
      <c r="AS2799">
        <f t="shared" si="1431"/>
        <v>0.14799999999999999</v>
      </c>
      <c r="AT2799">
        <f t="shared" si="1432"/>
        <v>1.4770000000000001</v>
      </c>
      <c r="AU2799" s="43">
        <f t="shared" si="1447"/>
        <v>42231</v>
      </c>
      <c r="AV2799" s="43">
        <f t="shared" si="1433"/>
        <v>42369</v>
      </c>
      <c r="AW2799" s="45">
        <f t="shared" si="1448"/>
        <v>0.58805248618784534</v>
      </c>
      <c r="AX2799" s="45">
        <f t="shared" si="1449"/>
        <v>1.4250387875577082</v>
      </c>
      <c r="AY2799" s="47">
        <f t="shared" si="1450"/>
        <v>96.519138842281606</v>
      </c>
      <c r="AZ2799" s="47">
        <f t="shared" si="1451"/>
        <v>122.83701422657268</v>
      </c>
      <c r="BA2799" s="43"/>
      <c r="BC2799" s="2">
        <v>42179</v>
      </c>
      <c r="BD2799" t="str">
        <v>912828TY</v>
      </c>
      <c r="BE2799">
        <v>-4.7862</v>
      </c>
      <c r="BF2799">
        <v>0.42402000000000001</v>
      </c>
      <c r="BG2799">
        <v>0.76739999999999997</v>
      </c>
      <c r="BH2799">
        <v>124.359375</v>
      </c>
      <c r="BI2799">
        <f>VLOOKUP(BD2799,工作表1!$K$3:$L$1000,2,FALSE)</f>
        <v>1.625</v>
      </c>
      <c r="BJ2799" t="str">
        <f>VLOOKUP(BD2799,工作表1!$K$3:$M$1000,3,FALSE)</f>
        <v>2022/11/15</v>
      </c>
      <c r="BK2799">
        <f t="shared" si="1434"/>
        <v>0.14399999999999999</v>
      </c>
      <c r="BL2799">
        <f t="shared" si="1435"/>
        <v>1.4810000000000001</v>
      </c>
      <c r="BM2799" s="43">
        <f t="shared" si="1452"/>
        <v>42323</v>
      </c>
      <c r="BN2799" s="43">
        <f t="shared" si="1436"/>
        <v>42460</v>
      </c>
      <c r="BO2799" s="45">
        <f t="shared" si="1453"/>
        <v>0.18104619565217389</v>
      </c>
      <c r="BP2799" s="45">
        <f t="shared" si="1454"/>
        <v>1.4276215381179271</v>
      </c>
      <c r="BQ2799" s="47">
        <f t="shared" si="1455"/>
        <v>96.359301916614342</v>
      </c>
      <c r="BR2799" s="47">
        <f t="shared" si="1456"/>
        <v>121.18731885842691</v>
      </c>
    </row>
    <row r="2800" spans="6:70" x14ac:dyDescent="0.25">
      <c r="F2800" s="2">
        <v>42272</v>
      </c>
      <c r="G2800">
        <v>0.16900000000000001</v>
      </c>
      <c r="H2800" s="43">
        <v>42317</v>
      </c>
      <c r="I2800">
        <v>2.1000999999999999</v>
      </c>
      <c r="L2800" s="2">
        <v>42179</v>
      </c>
      <c r="M2800" t="str">
        <v>912828XD</v>
      </c>
      <c r="N2800">
        <v>-1.1419999999999999</v>
      </c>
      <c r="O2800">
        <v>0.35820999999999997</v>
      </c>
      <c r="P2800">
        <v>0.78069999999999995</v>
      </c>
      <c r="Q2800">
        <v>125.734375</v>
      </c>
      <c r="R2800">
        <f>VLOOKUP(M2800,工作表1!$A$3:$B$1000,2,FALSE)</f>
        <v>1.875</v>
      </c>
      <c r="S2800" t="str">
        <f>VLOOKUP(M2800,工作表1!$A$3:$C$1000,3,FALSE)</f>
        <v>2022/5/31</v>
      </c>
      <c r="T2800">
        <f t="shared" si="1426"/>
        <v>0.14399999999999999</v>
      </c>
      <c r="U2800">
        <f t="shared" si="1425"/>
        <v>1.7310000000000001</v>
      </c>
      <c r="V2800" s="43">
        <f t="shared" si="1437"/>
        <v>42338</v>
      </c>
      <c r="W2800" s="43">
        <f t="shared" si="1427"/>
        <v>42277</v>
      </c>
      <c r="X2800" s="45">
        <f t="shared" si="1438"/>
        <v>0.1280737704918033</v>
      </c>
      <c r="Y2800" s="45">
        <f t="shared" si="1439"/>
        <v>0.62636144172468011</v>
      </c>
      <c r="Z2800" s="47">
        <f t="shared" si="1440"/>
        <v>98.561896964086571</v>
      </c>
      <c r="AA2800" s="47">
        <f t="shared" si="1441"/>
        <v>124.75706905777078</v>
      </c>
      <c r="AB2800" s="45">
        <f t="shared" si="1442"/>
        <v>2.0964</v>
      </c>
      <c r="AC2800" s="2" t="str">
        <f t="shared" si="1428"/>
        <v>TY2</v>
      </c>
      <c r="AD2800">
        <f t="shared" si="1429"/>
        <v>124.859375</v>
      </c>
      <c r="AE2800">
        <f t="shared" si="1430"/>
        <v>124.078125</v>
      </c>
      <c r="AF2800" s="49">
        <f t="shared" si="1457"/>
        <v>0.78125</v>
      </c>
      <c r="AG2800" s="3">
        <f t="shared" si="1443"/>
        <v>122.98071123801586</v>
      </c>
      <c r="AH2800">
        <f t="shared" si="1444"/>
        <v>120.91022897324903</v>
      </c>
      <c r="AI2800" s="51">
        <f t="shared" si="1445"/>
        <v>2.0704822647668237</v>
      </c>
      <c r="AJ2800" s="52">
        <f t="shared" si="1446"/>
        <v>1.2892322647668237</v>
      </c>
      <c r="AK2800" s="2">
        <v>42179</v>
      </c>
      <c r="AL2800" t="str">
        <v>912828TJ</v>
      </c>
      <c r="AM2800">
        <v>3.1637</v>
      </c>
      <c r="AN2800">
        <v>2.912E-2</v>
      </c>
      <c r="AO2800">
        <v>0.76739999999999997</v>
      </c>
      <c r="AP2800">
        <v>124.859375</v>
      </c>
      <c r="AQ2800">
        <f>VLOOKUP(AL2800,工作表1!$F$3:$G$1000,2,FALSE)</f>
        <v>1.625</v>
      </c>
      <c r="AR2800" t="str">
        <f>VLOOKUP(AL2800,工作表1!$F$3:$H$1000,3,FALSE)</f>
        <v>2022/8/15</v>
      </c>
      <c r="AS2800">
        <f t="shared" si="1431"/>
        <v>0.14399999999999999</v>
      </c>
      <c r="AT2800">
        <f t="shared" si="1432"/>
        <v>1.4810000000000001</v>
      </c>
      <c r="AU2800" s="43">
        <f t="shared" si="1447"/>
        <v>42231</v>
      </c>
      <c r="AV2800" s="43">
        <f t="shared" si="1433"/>
        <v>42369</v>
      </c>
      <c r="AW2800" s="45">
        <f t="shared" si="1448"/>
        <v>0.58356353591160226</v>
      </c>
      <c r="AX2800" s="45">
        <f t="shared" si="1449"/>
        <v>1.4250018920759859</v>
      </c>
      <c r="AY2800" s="47">
        <f t="shared" si="1450"/>
        <v>96.643501365697205</v>
      </c>
      <c r="AZ2800" s="47">
        <f t="shared" si="1451"/>
        <v>122.98071123801586</v>
      </c>
      <c r="BA2800" s="43"/>
      <c r="BC2800" s="2">
        <v>42178</v>
      </c>
      <c r="BD2800" t="str">
        <v>912828TY</v>
      </c>
      <c r="BE2800">
        <v>-4.5133000000000001</v>
      </c>
      <c r="BF2800">
        <v>0.41233999999999998</v>
      </c>
      <c r="BG2800">
        <v>0.76739999999999997</v>
      </c>
      <c r="BH2800">
        <v>124.078125</v>
      </c>
      <c r="BI2800">
        <f>VLOOKUP(BD2800,工作表1!$K$3:$L$1000,2,FALSE)</f>
        <v>1.625</v>
      </c>
      <c r="BJ2800" t="str">
        <f>VLOOKUP(BD2800,工作表1!$K$3:$M$1000,3,FALSE)</f>
        <v>2022/11/15</v>
      </c>
      <c r="BK2800">
        <f t="shared" si="1434"/>
        <v>0.14699999999999999</v>
      </c>
      <c r="BL2800">
        <f t="shared" si="1435"/>
        <v>1.478</v>
      </c>
      <c r="BM2800" s="43">
        <f t="shared" si="1452"/>
        <v>42323</v>
      </c>
      <c r="BN2800" s="43">
        <f t="shared" si="1436"/>
        <v>42460</v>
      </c>
      <c r="BO2800" s="45">
        <f t="shared" si="1453"/>
        <v>0.1766304347826087</v>
      </c>
      <c r="BP2800" s="45">
        <f t="shared" si="1454"/>
        <v>1.4276578320428825</v>
      </c>
      <c r="BQ2800" s="47">
        <f t="shared" si="1455"/>
        <v>96.15632202000738</v>
      </c>
      <c r="BR2800" s="47">
        <f t="shared" si="1456"/>
        <v>120.91022897324903</v>
      </c>
    </row>
    <row r="2801" spans="6:70" x14ac:dyDescent="0.25">
      <c r="F2801" s="2">
        <v>42271</v>
      </c>
      <c r="G2801">
        <v>0.16650000000000001</v>
      </c>
      <c r="H2801" s="43">
        <v>42314</v>
      </c>
      <c r="I2801">
        <v>2.0853999999999999</v>
      </c>
      <c r="L2801" s="2">
        <v>42178</v>
      </c>
      <c r="M2801" t="str">
        <v>912828XD</v>
      </c>
      <c r="N2801">
        <v>-0.7641</v>
      </c>
      <c r="O2801">
        <v>0.31306</v>
      </c>
      <c r="P2801">
        <v>0.78069999999999995</v>
      </c>
      <c r="Q2801">
        <v>125.453125</v>
      </c>
      <c r="R2801">
        <f>VLOOKUP(M2801,工作表1!$A$3:$B$1000,2,FALSE)</f>
        <v>1.875</v>
      </c>
      <c r="S2801" t="str">
        <f>VLOOKUP(M2801,工作表1!$A$3:$C$1000,3,FALSE)</f>
        <v>2022/5/31</v>
      </c>
      <c r="T2801">
        <f t="shared" si="1426"/>
        <v>0.14699999999999999</v>
      </c>
      <c r="U2801">
        <f t="shared" si="1425"/>
        <v>1.728</v>
      </c>
      <c r="V2801" s="43">
        <f t="shared" si="1437"/>
        <v>42338</v>
      </c>
      <c r="W2801" s="43">
        <f t="shared" si="1427"/>
        <v>42277</v>
      </c>
      <c r="X2801" s="45">
        <f t="shared" si="1438"/>
        <v>0.12295081967213116</v>
      </c>
      <c r="Y2801" s="45">
        <f t="shared" si="1439"/>
        <v>0.62637547720637776</v>
      </c>
      <c r="Z2801" s="47">
        <f t="shared" si="1440"/>
        <v>98.359038313040116</v>
      </c>
      <c r="AA2801" s="47">
        <f t="shared" si="1441"/>
        <v>124.48290160250629</v>
      </c>
      <c r="AB2801" s="45">
        <f t="shared" si="1442"/>
        <v>2.1331000000000002</v>
      </c>
      <c r="AC2801" s="2" t="str">
        <f t="shared" si="1428"/>
        <v>TY2</v>
      </c>
      <c r="AD2801">
        <f t="shared" si="1429"/>
        <v>124.578125</v>
      </c>
      <c r="AE2801">
        <f t="shared" si="1430"/>
        <v>124.640625</v>
      </c>
      <c r="AF2801" s="49">
        <f t="shared" si="1457"/>
        <v>-6.25E-2</v>
      </c>
      <c r="AG2801" s="3">
        <f t="shared" si="1443"/>
        <v>122.70257774716322</v>
      </c>
      <c r="AH2801">
        <f t="shared" si="1444"/>
        <v>121.27127148362594</v>
      </c>
      <c r="AI2801" s="51">
        <f t="shared" si="1445"/>
        <v>1.4313062635372802</v>
      </c>
      <c r="AJ2801" s="52">
        <f t="shared" si="1446"/>
        <v>1.4938062635372802</v>
      </c>
      <c r="AK2801" s="2">
        <v>42178</v>
      </c>
      <c r="AL2801" t="str">
        <v>912828TJ</v>
      </c>
      <c r="AM2801">
        <v>3.4382000000000001</v>
      </c>
      <c r="AN2801">
        <v>1.2880000000000001E-2</v>
      </c>
      <c r="AO2801">
        <v>0.76739999999999997</v>
      </c>
      <c r="AP2801">
        <v>124.578125</v>
      </c>
      <c r="AQ2801">
        <f>VLOOKUP(AL2801,工作表1!$F$3:$G$1000,2,FALSE)</f>
        <v>1.625</v>
      </c>
      <c r="AR2801" t="str">
        <f>VLOOKUP(AL2801,工作表1!$F$3:$H$1000,3,FALSE)</f>
        <v>2022/8/15</v>
      </c>
      <c r="AS2801">
        <f t="shared" si="1431"/>
        <v>0.14699999999999999</v>
      </c>
      <c r="AT2801">
        <f t="shared" si="1432"/>
        <v>1.478</v>
      </c>
      <c r="AU2801" s="43">
        <f t="shared" si="1447"/>
        <v>42231</v>
      </c>
      <c r="AV2801" s="43">
        <f t="shared" si="1433"/>
        <v>42369</v>
      </c>
      <c r="AW2801" s="45">
        <f t="shared" si="1448"/>
        <v>0.57907458563535907</v>
      </c>
      <c r="AX2801" s="45">
        <f t="shared" si="1449"/>
        <v>1.4249649965942632</v>
      </c>
      <c r="AY2801" s="47">
        <f t="shared" si="1450"/>
        <v>96.440478939428758</v>
      </c>
      <c r="AZ2801" s="47">
        <f t="shared" si="1451"/>
        <v>122.70257774716322</v>
      </c>
      <c r="BA2801" s="43"/>
      <c r="BC2801" s="2">
        <v>42177</v>
      </c>
      <c r="BD2801" t="str">
        <v>912828TY</v>
      </c>
      <c r="BE2801">
        <v>-8.7874999999999996</v>
      </c>
      <c r="BF2801">
        <v>0.59430000000000005</v>
      </c>
      <c r="BG2801">
        <v>0.76739999999999997</v>
      </c>
      <c r="BH2801">
        <v>124.640625</v>
      </c>
      <c r="BI2801">
        <f>VLOOKUP(BD2801,工作表1!$K$3:$L$1000,2,FALSE)</f>
        <v>1.625</v>
      </c>
      <c r="BJ2801" t="str">
        <f>VLOOKUP(BD2801,工作表1!$K$3:$M$1000,3,FALSE)</f>
        <v>2022/11/15</v>
      </c>
      <c r="BK2801">
        <f t="shared" si="1434"/>
        <v>0.14299999999999999</v>
      </c>
      <c r="BL2801">
        <f t="shared" si="1435"/>
        <v>1.482</v>
      </c>
      <c r="BM2801" s="43">
        <f t="shared" si="1452"/>
        <v>42323</v>
      </c>
      <c r="BN2801" s="43">
        <f t="shared" si="1436"/>
        <v>42460</v>
      </c>
      <c r="BO2801" s="45">
        <f t="shared" si="1453"/>
        <v>0.17221467391304349</v>
      </c>
      <c r="BP2801" s="45">
        <f t="shared" si="1454"/>
        <v>1.427694125967838</v>
      </c>
      <c r="BQ2801" s="47">
        <f t="shared" si="1455"/>
        <v>96.448511590415819</v>
      </c>
      <c r="BR2801" s="47">
        <f t="shared" si="1456"/>
        <v>121.27127148362594</v>
      </c>
    </row>
    <row r="2802" spans="6:70" x14ac:dyDescent="0.25">
      <c r="F2802" s="2">
        <v>42270</v>
      </c>
      <c r="G2802">
        <v>0.16950000000000001</v>
      </c>
      <c r="H2802" s="43">
        <v>42313</v>
      </c>
      <c r="I2802">
        <v>1.9833000000000001</v>
      </c>
      <c r="L2802" s="2">
        <v>42177</v>
      </c>
      <c r="M2802" t="str">
        <v>912828XD</v>
      </c>
      <c r="N2802">
        <v>-0.21859999999999999</v>
      </c>
      <c r="O2802">
        <v>0.25513999999999998</v>
      </c>
      <c r="P2802">
        <v>0.78069999999999995</v>
      </c>
      <c r="Q2802">
        <v>125.828125</v>
      </c>
      <c r="R2802">
        <f>VLOOKUP(M2802,工作表1!$A$3:$B$1000,2,FALSE)</f>
        <v>1.875</v>
      </c>
      <c r="S2802" t="str">
        <f>VLOOKUP(M2802,工作表1!$A$3:$C$1000,3,FALSE)</f>
        <v>2022/5/31</v>
      </c>
      <c r="T2802">
        <f t="shared" si="1426"/>
        <v>0.14299999999999999</v>
      </c>
      <c r="U2802">
        <f t="shared" si="1425"/>
        <v>1.732</v>
      </c>
      <c r="V2802" s="43">
        <f t="shared" si="1437"/>
        <v>42338</v>
      </c>
      <c r="W2802" s="43">
        <f t="shared" si="1427"/>
        <v>42277</v>
      </c>
      <c r="X2802" s="45">
        <f t="shared" si="1438"/>
        <v>0.11782786885245902</v>
      </c>
      <c r="Y2802" s="45">
        <f t="shared" si="1439"/>
        <v>0.62638951268807541</v>
      </c>
      <c r="Z2802" s="47">
        <f t="shared" si="1440"/>
        <v>98.670464969153031</v>
      </c>
      <c r="AA2802" s="47">
        <f t="shared" si="1441"/>
        <v>124.86503871215281</v>
      </c>
      <c r="AB2802" s="45">
        <f t="shared" si="1442"/>
        <v>2.0987</v>
      </c>
      <c r="AC2802" s="2" t="str">
        <f t="shared" si="1428"/>
        <v>TY2</v>
      </c>
      <c r="AD2802">
        <f t="shared" si="1429"/>
        <v>125.140625</v>
      </c>
      <c r="AE2802">
        <f t="shared" si="1430"/>
        <v>125.890625</v>
      </c>
      <c r="AF2802" s="49">
        <f t="shared" si="1457"/>
        <v>-0.75</v>
      </c>
      <c r="AG2802" s="3">
        <f t="shared" si="1443"/>
        <v>123.0659835486088</v>
      </c>
      <c r="AH2802">
        <f t="shared" si="1444"/>
        <v>122.87679386077677</v>
      </c>
      <c r="AI2802" s="51">
        <f t="shared" si="1445"/>
        <v>0.18918968783202672</v>
      </c>
      <c r="AJ2802" s="52">
        <f t="shared" si="1446"/>
        <v>0.93918968783202672</v>
      </c>
      <c r="AK2802" s="2">
        <v>42177</v>
      </c>
      <c r="AL2802" t="str">
        <v>912828TJ</v>
      </c>
      <c r="AM2802">
        <v>-0.88970000000000005</v>
      </c>
      <c r="AN2802">
        <v>0.28417999999999999</v>
      </c>
      <c r="AO2802">
        <v>0.76739999999999997</v>
      </c>
      <c r="AP2802">
        <v>125.140625</v>
      </c>
      <c r="AQ2802">
        <f>VLOOKUP(AL2802,工作表1!$F$3:$G$1000,2,FALSE)</f>
        <v>1.625</v>
      </c>
      <c r="AR2802" t="str">
        <f>VLOOKUP(AL2802,工作表1!$F$3:$H$1000,3,FALSE)</f>
        <v>2022/8/15</v>
      </c>
      <c r="AS2802">
        <f t="shared" si="1431"/>
        <v>0.14299999999999999</v>
      </c>
      <c r="AT2802">
        <f t="shared" si="1432"/>
        <v>1.482</v>
      </c>
      <c r="AU2802" s="43">
        <f t="shared" si="1447"/>
        <v>42231</v>
      </c>
      <c r="AV2802" s="43">
        <f t="shared" si="1433"/>
        <v>42369</v>
      </c>
      <c r="AW2802" s="45">
        <f t="shared" si="1448"/>
        <v>0.574585635359116</v>
      </c>
      <c r="AX2802" s="45">
        <f t="shared" si="1449"/>
        <v>1.4249281011125405</v>
      </c>
      <c r="AY2802" s="47">
        <f t="shared" si="1450"/>
        <v>96.733470988292183</v>
      </c>
      <c r="AZ2802" s="47">
        <f t="shared" si="1451"/>
        <v>123.0659835486088</v>
      </c>
      <c r="BA2802" s="43"/>
      <c r="BC2802" s="2">
        <v>42174</v>
      </c>
      <c r="BD2802" t="str">
        <v>912828TJ</v>
      </c>
      <c r="BE2802">
        <v>7.6100000000000001E-2</v>
      </c>
      <c r="BF2802">
        <v>0.22442000000000001</v>
      </c>
      <c r="BG2802">
        <v>0.76739999999999997</v>
      </c>
      <c r="BH2802">
        <v>125.890625</v>
      </c>
      <c r="BI2802">
        <f>VLOOKUP(BD2802,工作表1!$K$3:$L$1000,2,FALSE)</f>
        <v>1.625</v>
      </c>
      <c r="BJ2802" t="str">
        <f>VLOOKUP(BD2802,工作表1!$K$3:$M$1000,3,FALSE)</f>
        <v>2022/8/15</v>
      </c>
      <c r="BK2802">
        <f t="shared" si="1434"/>
        <v>0.14299999999999999</v>
      </c>
      <c r="BL2802">
        <f t="shared" si="1435"/>
        <v>1.482</v>
      </c>
      <c r="BM2802" s="43">
        <f t="shared" si="1452"/>
        <v>42231</v>
      </c>
      <c r="BN2802" s="43">
        <f t="shared" si="1436"/>
        <v>42460</v>
      </c>
      <c r="BO2802" s="45">
        <f t="shared" si="1453"/>
        <v>0.57009668508287292</v>
      </c>
      <c r="BP2802" s="45">
        <f t="shared" si="1454"/>
        <v>1.8300281919321879</v>
      </c>
      <c r="BQ2802" s="47">
        <f t="shared" si="1455"/>
        <v>97.692592788364351</v>
      </c>
      <c r="BR2802" s="47">
        <f t="shared" si="1456"/>
        <v>122.87679386077677</v>
      </c>
    </row>
    <row r="2803" spans="6:70" x14ac:dyDescent="0.25">
      <c r="F2803" s="2">
        <v>42269</v>
      </c>
      <c r="G2803">
        <v>0.16200000000000001</v>
      </c>
      <c r="H2803" s="43">
        <v>42312</v>
      </c>
      <c r="I2803">
        <v>1.9833000000000001</v>
      </c>
      <c r="L2803" s="2">
        <v>42174</v>
      </c>
      <c r="M2803" t="str">
        <v>912828G8</v>
      </c>
      <c r="N2803">
        <v>0.95369999999999999</v>
      </c>
      <c r="O2803">
        <v>-1.1559699999999999</v>
      </c>
      <c r="P2803">
        <v>0.79390000000000005</v>
      </c>
      <c r="Q2803">
        <v>127.265625</v>
      </c>
      <c r="R2803">
        <f>VLOOKUP(M2803,工作表1!$A$3:$B$1000,2,FALSE)</f>
        <v>2.125</v>
      </c>
      <c r="S2803" t="str">
        <f>VLOOKUP(M2803,工作表1!$A$3:$C$1000,3,FALSE)</f>
        <v>2021/12/31</v>
      </c>
      <c r="T2803">
        <f t="shared" si="1426"/>
        <v>0.14299999999999999</v>
      </c>
      <c r="U2803">
        <f t="shared" si="1425"/>
        <v>1.982</v>
      </c>
      <c r="V2803" s="43">
        <f t="shared" si="1437"/>
        <v>42185</v>
      </c>
      <c r="W2803" s="43">
        <f t="shared" si="1427"/>
        <v>42277</v>
      </c>
      <c r="X2803" s="45">
        <f t="shared" si="1438"/>
        <v>1.0155386740331491</v>
      </c>
      <c r="Y2803" s="45">
        <f t="shared" si="1439"/>
        <v>1.5977304548550668</v>
      </c>
      <c r="Z2803" s="47">
        <f t="shared" si="1440"/>
        <v>101.96226263202971</v>
      </c>
      <c r="AA2803" s="47">
        <f t="shared" si="1441"/>
        <v>126.92017893907466</v>
      </c>
      <c r="AB2803" s="45">
        <f t="shared" si="1442"/>
        <v>1.9863</v>
      </c>
      <c r="AC2803" s="2" t="str">
        <f t="shared" si="1428"/>
        <v>TY2</v>
      </c>
      <c r="AD2803">
        <f t="shared" si="1429"/>
        <v>126.578125</v>
      </c>
      <c r="AE2803">
        <f t="shared" si="1430"/>
        <v>125.171875</v>
      </c>
      <c r="AF2803" s="49">
        <f t="shared" si="1457"/>
        <v>1.40625</v>
      </c>
      <c r="AG2803" s="3">
        <f t="shared" si="1443"/>
        <v>124.68319288271503</v>
      </c>
      <c r="AH2803">
        <f t="shared" si="1444"/>
        <v>122.1445741100455</v>
      </c>
      <c r="AI2803" s="51">
        <f t="shared" si="1445"/>
        <v>2.5386187726695368</v>
      </c>
      <c r="AJ2803" s="52">
        <f t="shared" si="1446"/>
        <v>1.1323687726695368</v>
      </c>
      <c r="AK2803" s="2">
        <v>42174</v>
      </c>
      <c r="AL2803" t="str">
        <v>912828XD</v>
      </c>
      <c r="AM2803">
        <v>-0.59619999999999995</v>
      </c>
      <c r="AN2803">
        <v>0.29649999999999999</v>
      </c>
      <c r="AO2803">
        <v>0.78069999999999995</v>
      </c>
      <c r="AP2803">
        <v>126.578125</v>
      </c>
      <c r="AQ2803">
        <f>VLOOKUP(AL2803,工作表1!$F$3:$G$1000,2,FALSE)</f>
        <v>1.875</v>
      </c>
      <c r="AR2803" t="str">
        <f>VLOOKUP(AL2803,工作表1!$F$3:$H$1000,3,FALSE)</f>
        <v>2022/5/31</v>
      </c>
      <c r="AS2803">
        <f t="shared" si="1431"/>
        <v>0.14299999999999999</v>
      </c>
      <c r="AT2803">
        <f t="shared" si="1432"/>
        <v>1.732</v>
      </c>
      <c r="AU2803" s="43">
        <f t="shared" si="1447"/>
        <v>42338</v>
      </c>
      <c r="AV2803" s="43">
        <f t="shared" si="1433"/>
        <v>42369</v>
      </c>
      <c r="AW2803" s="45">
        <f t="shared" si="1448"/>
        <v>0.11270491803278689</v>
      </c>
      <c r="AX2803" s="45">
        <f t="shared" si="1449"/>
        <v>1.0990062878958005</v>
      </c>
      <c r="AY2803" s="47">
        <f t="shared" si="1450"/>
        <v>99.644807222348405</v>
      </c>
      <c r="AZ2803" s="47">
        <f t="shared" si="1451"/>
        <v>124.68319288271503</v>
      </c>
      <c r="BA2803" s="43"/>
      <c r="BC2803" s="2">
        <v>42173</v>
      </c>
      <c r="BD2803" t="str">
        <v>912828TJ</v>
      </c>
      <c r="BE2803">
        <v>0.33350000000000002</v>
      </c>
      <c r="BF2803">
        <v>0.20912</v>
      </c>
      <c r="BG2803">
        <v>0.76739999999999997</v>
      </c>
      <c r="BH2803">
        <v>125.171875</v>
      </c>
      <c r="BI2803">
        <f>VLOOKUP(BD2803,工作表1!$K$3:$L$1000,2,FALSE)</f>
        <v>1.625</v>
      </c>
      <c r="BJ2803" t="str">
        <f>VLOOKUP(BD2803,工作表1!$K$3:$M$1000,3,FALSE)</f>
        <v>2022/8/15</v>
      </c>
      <c r="BK2803">
        <f t="shared" si="1434"/>
        <v>0.14299999999999999</v>
      </c>
      <c r="BL2803">
        <f t="shared" si="1435"/>
        <v>1.482</v>
      </c>
      <c r="BM2803" s="43">
        <f t="shared" si="1452"/>
        <v>42231</v>
      </c>
      <c r="BN2803" s="43">
        <f t="shared" si="1436"/>
        <v>42460</v>
      </c>
      <c r="BO2803" s="45">
        <f t="shared" si="1453"/>
        <v>0.5566298342541437</v>
      </c>
      <c r="BP2803" s="45">
        <f t="shared" si="1454"/>
        <v>1.8299175054870203</v>
      </c>
      <c r="BQ2803" s="47">
        <f t="shared" si="1455"/>
        <v>97.166697328822124</v>
      </c>
      <c r="BR2803" s="47">
        <f t="shared" si="1456"/>
        <v>122.1445741100455</v>
      </c>
    </row>
    <row r="2804" spans="6:70" x14ac:dyDescent="0.25">
      <c r="F2804" s="2">
        <v>42268</v>
      </c>
      <c r="G2804">
        <v>0.16500000000000001</v>
      </c>
      <c r="H2804" s="43">
        <v>42311</v>
      </c>
      <c r="I2804">
        <v>1.9567000000000001</v>
      </c>
      <c r="L2804" s="2">
        <v>42173</v>
      </c>
      <c r="M2804" t="str">
        <v>912828G8</v>
      </c>
      <c r="N2804">
        <v>0.85009999999999997</v>
      </c>
      <c r="O2804">
        <v>-0.65812999999999999</v>
      </c>
      <c r="P2804">
        <v>0.79390000000000005</v>
      </c>
      <c r="Q2804">
        <v>126.640625</v>
      </c>
      <c r="R2804">
        <f>VLOOKUP(M2804,工作表1!$A$3:$B$1000,2,FALSE)</f>
        <v>2.125</v>
      </c>
      <c r="S2804" t="str">
        <f>VLOOKUP(M2804,工作表1!$A$3:$C$1000,3,FALSE)</f>
        <v>2021/12/31</v>
      </c>
      <c r="T2804">
        <f t="shared" si="1426"/>
        <v>0.14299999999999999</v>
      </c>
      <c r="U2804">
        <f t="shared" si="1425"/>
        <v>1.982</v>
      </c>
      <c r="V2804" s="43">
        <f t="shared" si="1437"/>
        <v>42185</v>
      </c>
      <c r="W2804" s="43">
        <f t="shared" si="1427"/>
        <v>42277</v>
      </c>
      <c r="X2804" s="45">
        <f t="shared" si="1438"/>
        <v>0.9979281767955801</v>
      </c>
      <c r="Y2804" s="45">
        <f t="shared" si="1439"/>
        <v>1.5975857110421554</v>
      </c>
      <c r="Z2804" s="47">
        <f t="shared" si="1440"/>
        <v>101.33608454948359</v>
      </c>
      <c r="AA2804" s="47">
        <f t="shared" si="1441"/>
        <v>126.0860838896792</v>
      </c>
      <c r="AB2804" s="45">
        <f t="shared" si="1442"/>
        <v>2.0592000000000001</v>
      </c>
      <c r="AC2804" s="2" t="str">
        <f t="shared" si="1428"/>
        <v>TY2</v>
      </c>
      <c r="AD2804">
        <f t="shared" si="1429"/>
        <v>125.859375</v>
      </c>
      <c r="AE2804">
        <f t="shared" si="1430"/>
        <v>125.484375</v>
      </c>
      <c r="AF2804" s="49">
        <f t="shared" si="1457"/>
        <v>0.375</v>
      </c>
      <c r="AG2804" s="3">
        <f t="shared" si="1443"/>
        <v>124.0171136016441</v>
      </c>
      <c r="AH2804">
        <f t="shared" si="1444"/>
        <v>122.39702042240035</v>
      </c>
      <c r="AI2804" s="51">
        <f t="shared" si="1445"/>
        <v>1.620093179243753</v>
      </c>
      <c r="AJ2804" s="52">
        <f t="shared" si="1446"/>
        <v>1.245093179243753</v>
      </c>
      <c r="AK2804" s="2">
        <v>42173</v>
      </c>
      <c r="AL2804" t="str">
        <v>912828XD</v>
      </c>
      <c r="AM2804">
        <v>0.41760000000000003</v>
      </c>
      <c r="AN2804">
        <v>0.18285000000000001</v>
      </c>
      <c r="AO2804">
        <v>0.78069999999999995</v>
      </c>
      <c r="AP2804">
        <v>125.859375</v>
      </c>
      <c r="AQ2804">
        <f>VLOOKUP(AL2804,工作表1!$F$3:$G$1000,2,FALSE)</f>
        <v>1.875</v>
      </c>
      <c r="AR2804" t="str">
        <f>VLOOKUP(AL2804,工作表1!$F$3:$H$1000,3,FALSE)</f>
        <v>2022/5/31</v>
      </c>
      <c r="AS2804">
        <f t="shared" si="1431"/>
        <v>0.14299999999999999</v>
      </c>
      <c r="AT2804">
        <f t="shared" si="1432"/>
        <v>1.732</v>
      </c>
      <c r="AU2804" s="43">
        <f t="shared" si="1447"/>
        <v>42338</v>
      </c>
      <c r="AV2804" s="43">
        <f t="shared" si="1433"/>
        <v>42369</v>
      </c>
      <c r="AW2804" s="45">
        <f t="shared" si="1448"/>
        <v>9.7336065573770503E-2</v>
      </c>
      <c r="AX2804" s="45">
        <f t="shared" si="1449"/>
        <v>1.0990483943408937</v>
      </c>
      <c r="AY2804" s="47">
        <f t="shared" si="1450"/>
        <v>99.160809104785272</v>
      </c>
      <c r="AZ2804" s="47">
        <f t="shared" si="1451"/>
        <v>124.0171136016441</v>
      </c>
      <c r="BA2804" s="43"/>
      <c r="BC2804" s="2">
        <v>42172</v>
      </c>
      <c r="BD2804" t="str">
        <v>912828TJ</v>
      </c>
      <c r="BE2804">
        <v>-0.45569999999999999</v>
      </c>
      <c r="BF2804">
        <v>0.25596999999999998</v>
      </c>
      <c r="BG2804">
        <v>0.76739999999999997</v>
      </c>
      <c r="BH2804">
        <v>125.484375</v>
      </c>
      <c r="BI2804">
        <f>VLOOKUP(BD2804,工作表1!$K$3:$L$1000,2,FALSE)</f>
        <v>1.625</v>
      </c>
      <c r="BJ2804" t="str">
        <f>VLOOKUP(BD2804,工作表1!$K$3:$M$1000,3,FALSE)</f>
        <v>2022/8/15</v>
      </c>
      <c r="BK2804">
        <f t="shared" si="1434"/>
        <v>0.14199999999999999</v>
      </c>
      <c r="BL2804">
        <f t="shared" si="1435"/>
        <v>1.4830000000000001</v>
      </c>
      <c r="BM2804" s="43">
        <f t="shared" si="1452"/>
        <v>42231</v>
      </c>
      <c r="BN2804" s="43">
        <f t="shared" si="1436"/>
        <v>42460</v>
      </c>
      <c r="BO2804" s="45">
        <f t="shared" si="1453"/>
        <v>0.55214088397790062</v>
      </c>
      <c r="BP2804" s="45">
        <f t="shared" si="1454"/>
        <v>1.829880610005298</v>
      </c>
      <c r="BQ2804" s="47">
        <f t="shared" si="1455"/>
        <v>97.373225176868445</v>
      </c>
      <c r="BR2804" s="47">
        <f t="shared" si="1456"/>
        <v>122.39702042240035</v>
      </c>
    </row>
    <row r="2805" spans="6:70" x14ac:dyDescent="0.25">
      <c r="F2805" s="2">
        <v>42265</v>
      </c>
      <c r="G2805">
        <v>0.161</v>
      </c>
      <c r="H2805" s="43">
        <v>42310</v>
      </c>
      <c r="I2805">
        <v>1.9157999999999999</v>
      </c>
      <c r="L2805" s="2">
        <v>42172</v>
      </c>
      <c r="M2805" t="str">
        <v>912828G8</v>
      </c>
      <c r="N2805">
        <v>0.42909999999999998</v>
      </c>
      <c r="O2805">
        <v>-0.20068</v>
      </c>
      <c r="P2805">
        <v>0.79390000000000005</v>
      </c>
      <c r="Q2805">
        <v>126.90625</v>
      </c>
      <c r="R2805">
        <f>VLOOKUP(M2805,工作表1!$A$3:$B$1000,2,FALSE)</f>
        <v>2.125</v>
      </c>
      <c r="S2805" t="str">
        <f>VLOOKUP(M2805,工作表1!$A$3:$C$1000,3,FALSE)</f>
        <v>2021/12/31</v>
      </c>
      <c r="T2805">
        <f t="shared" si="1426"/>
        <v>0.14199999999999999</v>
      </c>
      <c r="U2805">
        <f t="shared" si="1425"/>
        <v>1.9830000000000001</v>
      </c>
      <c r="V2805" s="43">
        <f t="shared" si="1437"/>
        <v>42185</v>
      </c>
      <c r="W2805" s="43">
        <f t="shared" si="1427"/>
        <v>42277</v>
      </c>
      <c r="X2805" s="45">
        <f t="shared" si="1438"/>
        <v>0.99205801104972369</v>
      </c>
      <c r="Y2805" s="45">
        <f t="shared" si="1439"/>
        <v>1.5975374631045183</v>
      </c>
      <c r="Z2805" s="47">
        <f t="shared" si="1440"/>
        <v>101.41686384868018</v>
      </c>
      <c r="AA2805" s="47">
        <f t="shared" si="1441"/>
        <v>126.17235052853134</v>
      </c>
      <c r="AB2805" s="45">
        <f t="shared" si="1442"/>
        <v>2.0421</v>
      </c>
      <c r="AC2805" s="2" t="str">
        <f t="shared" si="1428"/>
        <v>TY2</v>
      </c>
      <c r="AD2805">
        <f t="shared" si="1429"/>
        <v>126.171875</v>
      </c>
      <c r="AE2805">
        <f t="shared" si="1430"/>
        <v>125.25</v>
      </c>
      <c r="AF2805" s="49">
        <f t="shared" si="1457"/>
        <v>0.921875</v>
      </c>
      <c r="AG2805" s="3">
        <f t="shared" si="1443"/>
        <v>124.24645154838178</v>
      </c>
      <c r="AH2805">
        <f t="shared" si="1444"/>
        <v>122.13706121964029</v>
      </c>
      <c r="AI2805" s="51">
        <f t="shared" si="1445"/>
        <v>2.1093903287414975</v>
      </c>
      <c r="AJ2805" s="52">
        <f t="shared" si="1446"/>
        <v>1.1875153287414975</v>
      </c>
      <c r="AK2805" s="2">
        <v>42172</v>
      </c>
      <c r="AL2805" t="str">
        <v>912828XD</v>
      </c>
      <c r="AM2805">
        <v>-0.52869999999999995</v>
      </c>
      <c r="AN2805">
        <v>0.28673999999999999</v>
      </c>
      <c r="AO2805">
        <v>0.78069999999999995</v>
      </c>
      <c r="AP2805">
        <v>126.171875</v>
      </c>
      <c r="AQ2805">
        <f>VLOOKUP(AL2805,工作表1!$F$3:$G$1000,2,FALSE)</f>
        <v>1.875</v>
      </c>
      <c r="AR2805" t="str">
        <f>VLOOKUP(AL2805,工作表1!$F$3:$H$1000,3,FALSE)</f>
        <v>2022/5/31</v>
      </c>
      <c r="AS2805">
        <f t="shared" si="1431"/>
        <v>0.14199999999999999</v>
      </c>
      <c r="AT2805">
        <f t="shared" si="1432"/>
        <v>1.7330000000000001</v>
      </c>
      <c r="AU2805" s="43">
        <f t="shared" si="1447"/>
        <v>42338</v>
      </c>
      <c r="AV2805" s="43">
        <f t="shared" si="1433"/>
        <v>42369</v>
      </c>
      <c r="AW2805" s="45">
        <f t="shared" si="1448"/>
        <v>9.2213114754098352E-2</v>
      </c>
      <c r="AX2805" s="45">
        <f t="shared" si="1449"/>
        <v>1.0990624298225915</v>
      </c>
      <c r="AY2805" s="47">
        <f t="shared" si="1450"/>
        <v>99.352401009970805</v>
      </c>
      <c r="AZ2805" s="47">
        <f t="shared" si="1451"/>
        <v>124.24645154838178</v>
      </c>
      <c r="BA2805" s="43"/>
      <c r="BC2805" s="2">
        <v>42171</v>
      </c>
      <c r="BD2805" t="str">
        <v>912828TJ</v>
      </c>
      <c r="BE2805">
        <v>-0.69610000000000005</v>
      </c>
      <c r="BF2805">
        <v>0.27805999999999997</v>
      </c>
      <c r="BG2805">
        <v>0.76739999999999997</v>
      </c>
      <c r="BH2805">
        <v>125.25</v>
      </c>
      <c r="BI2805">
        <f>VLOOKUP(BD2805,工作表1!$K$3:$L$1000,2,FALSE)</f>
        <v>1.625</v>
      </c>
      <c r="BJ2805" t="str">
        <f>VLOOKUP(BD2805,工作表1!$K$3:$M$1000,3,FALSE)</f>
        <v>2022/8/15</v>
      </c>
      <c r="BK2805">
        <f t="shared" si="1434"/>
        <v>0.14899999999999999</v>
      </c>
      <c r="BL2805">
        <f t="shared" si="1435"/>
        <v>1.476</v>
      </c>
      <c r="BM2805" s="43">
        <f t="shared" si="1452"/>
        <v>42231</v>
      </c>
      <c r="BN2805" s="43">
        <f t="shared" si="1436"/>
        <v>42460</v>
      </c>
      <c r="BO2805" s="45">
        <f t="shared" si="1453"/>
        <v>0.54765193370165755</v>
      </c>
      <c r="BP2805" s="45">
        <f t="shared" si="1454"/>
        <v>1.8298437145235753</v>
      </c>
      <c r="BQ2805" s="47">
        <f t="shared" si="1455"/>
        <v>97.180138588171118</v>
      </c>
      <c r="BR2805" s="47">
        <f t="shared" si="1456"/>
        <v>122.13706121964029</v>
      </c>
    </row>
    <row r="2806" spans="6:70" x14ac:dyDescent="0.25">
      <c r="F2806" s="2">
        <v>42264</v>
      </c>
      <c r="G2806">
        <v>0.16700000000000001</v>
      </c>
      <c r="H2806" s="43">
        <v>42307</v>
      </c>
      <c r="I2806">
        <v>1.8846000000000001</v>
      </c>
      <c r="L2806" s="2">
        <v>42171</v>
      </c>
      <c r="M2806" t="str">
        <v>912828G8</v>
      </c>
      <c r="N2806">
        <v>0.50990000000000002</v>
      </c>
      <c r="O2806">
        <v>-0.23699000000000001</v>
      </c>
      <c r="P2806">
        <v>0.79390000000000005</v>
      </c>
      <c r="Q2806">
        <v>126.640625</v>
      </c>
      <c r="R2806">
        <f>VLOOKUP(M2806,工作表1!$A$3:$B$1000,2,FALSE)</f>
        <v>2.125</v>
      </c>
      <c r="S2806" t="str">
        <f>VLOOKUP(M2806,工作表1!$A$3:$C$1000,3,FALSE)</f>
        <v>2021/12/31</v>
      </c>
      <c r="T2806">
        <f t="shared" si="1426"/>
        <v>0.14899999999999999</v>
      </c>
      <c r="U2806">
        <f t="shared" si="1425"/>
        <v>1.976</v>
      </c>
      <c r="V2806" s="43">
        <f t="shared" si="1437"/>
        <v>42185</v>
      </c>
      <c r="W2806" s="43">
        <f t="shared" si="1427"/>
        <v>42277</v>
      </c>
      <c r="X2806" s="45">
        <f t="shared" si="1438"/>
        <v>0.98618784530386738</v>
      </c>
      <c r="Y2806" s="45">
        <f t="shared" si="1439"/>
        <v>1.5974892151668811</v>
      </c>
      <c r="Z2806" s="47">
        <f t="shared" si="1440"/>
        <v>101.22328857815418</v>
      </c>
      <c r="AA2806" s="47">
        <f t="shared" si="1441"/>
        <v>125.91597100042945</v>
      </c>
      <c r="AB2806" s="45">
        <f t="shared" si="1442"/>
        <v>2.0590999999999999</v>
      </c>
      <c r="AC2806" s="2" t="str">
        <f t="shared" si="1428"/>
        <v>TY2</v>
      </c>
      <c r="AD2806">
        <f t="shared" si="1429"/>
        <v>125.90625</v>
      </c>
      <c r="AE2806">
        <f t="shared" si="1430"/>
        <v>124.9375</v>
      </c>
      <c r="AF2806" s="49">
        <f t="shared" si="1457"/>
        <v>0.96875</v>
      </c>
      <c r="AG2806" s="3">
        <f t="shared" si="1443"/>
        <v>124.01377287667898</v>
      </c>
      <c r="AH2806">
        <f t="shared" si="1444"/>
        <v>121.8727472778462</v>
      </c>
      <c r="AI2806" s="51">
        <f t="shared" si="1445"/>
        <v>2.1410255988327833</v>
      </c>
      <c r="AJ2806" s="52">
        <f t="shared" si="1446"/>
        <v>1.1722755988327833</v>
      </c>
      <c r="AK2806" s="2">
        <v>42171</v>
      </c>
      <c r="AL2806" t="str">
        <v>912828XD</v>
      </c>
      <c r="AM2806">
        <v>3.32E-2</v>
      </c>
      <c r="AN2806">
        <v>0.2334</v>
      </c>
      <c r="AO2806">
        <v>0.78069999999999995</v>
      </c>
      <c r="AP2806">
        <v>125.90625</v>
      </c>
      <c r="AQ2806">
        <f>VLOOKUP(AL2806,工作表1!$F$3:$G$1000,2,FALSE)</f>
        <v>1.875</v>
      </c>
      <c r="AR2806" t="str">
        <f>VLOOKUP(AL2806,工作表1!$F$3:$H$1000,3,FALSE)</f>
        <v>2022/5/31</v>
      </c>
      <c r="AS2806">
        <f t="shared" si="1431"/>
        <v>0.14899999999999999</v>
      </c>
      <c r="AT2806">
        <f t="shared" si="1432"/>
        <v>1.726</v>
      </c>
      <c r="AU2806" s="43">
        <f t="shared" si="1447"/>
        <v>42338</v>
      </c>
      <c r="AV2806" s="43">
        <f t="shared" si="1433"/>
        <v>42369</v>
      </c>
      <c r="AW2806" s="45">
        <f t="shared" si="1448"/>
        <v>8.7090163934426229E-2</v>
      </c>
      <c r="AX2806" s="45">
        <f t="shared" si="1449"/>
        <v>1.0990764653042893</v>
      </c>
      <c r="AY2806" s="47">
        <f t="shared" si="1450"/>
        <v>99.178924318917652</v>
      </c>
      <c r="AZ2806" s="47">
        <f t="shared" si="1451"/>
        <v>124.01377287667898</v>
      </c>
      <c r="BA2806" s="43"/>
      <c r="BC2806" s="2">
        <v>42170</v>
      </c>
      <c r="BD2806" t="str">
        <v>912828TJ</v>
      </c>
      <c r="BE2806">
        <v>0.3972</v>
      </c>
      <c r="BF2806">
        <v>0.21665000000000001</v>
      </c>
      <c r="BG2806">
        <v>0.76739999999999997</v>
      </c>
      <c r="BH2806">
        <v>124.9375</v>
      </c>
      <c r="BI2806">
        <f>VLOOKUP(BD2806,工作表1!$K$3:$L$1000,2,FALSE)</f>
        <v>1.625</v>
      </c>
      <c r="BJ2806" t="str">
        <f>VLOOKUP(BD2806,工作表1!$K$3:$M$1000,3,FALSE)</f>
        <v>2022/8/15</v>
      </c>
      <c r="BK2806">
        <f t="shared" si="1434"/>
        <v>0.14599999999999999</v>
      </c>
      <c r="BL2806">
        <f t="shared" si="1435"/>
        <v>1.4790000000000001</v>
      </c>
      <c r="BM2806" s="43">
        <f t="shared" si="1452"/>
        <v>42231</v>
      </c>
      <c r="BN2806" s="43">
        <f t="shared" si="1436"/>
        <v>42460</v>
      </c>
      <c r="BO2806" s="45">
        <f t="shared" si="1453"/>
        <v>0.54316298342541436</v>
      </c>
      <c r="BP2806" s="45">
        <f t="shared" si="1454"/>
        <v>1.8298068190418526</v>
      </c>
      <c r="BQ2806" s="47">
        <f t="shared" si="1455"/>
        <v>96.991699061627997</v>
      </c>
      <c r="BR2806" s="47">
        <f t="shared" si="1456"/>
        <v>121.8727472778462</v>
      </c>
    </row>
    <row r="2807" spans="6:70" x14ac:dyDescent="0.25">
      <c r="F2807" s="2">
        <v>42263</v>
      </c>
      <c r="G2807">
        <v>0.23</v>
      </c>
      <c r="H2807" s="43">
        <v>42306</v>
      </c>
      <c r="I2807">
        <v>1.9</v>
      </c>
      <c r="L2807" s="2">
        <v>42170</v>
      </c>
      <c r="M2807" t="str">
        <v>912828G8</v>
      </c>
      <c r="N2807">
        <v>0.46889999999999998</v>
      </c>
      <c r="O2807">
        <v>-0.18667</v>
      </c>
      <c r="P2807">
        <v>0.79390000000000005</v>
      </c>
      <c r="Q2807">
        <v>126.359375</v>
      </c>
      <c r="R2807">
        <f>VLOOKUP(M2807,工作表1!$A$3:$B$1000,2,FALSE)</f>
        <v>2.125</v>
      </c>
      <c r="S2807" t="str">
        <f>VLOOKUP(M2807,工作表1!$A$3:$C$1000,3,FALSE)</f>
        <v>2021/12/31</v>
      </c>
      <c r="T2807">
        <f t="shared" si="1426"/>
        <v>0.14599999999999999</v>
      </c>
      <c r="U2807">
        <f t="shared" si="1425"/>
        <v>1.9790000000000001</v>
      </c>
      <c r="V2807" s="43">
        <f t="shared" si="1437"/>
        <v>42185</v>
      </c>
      <c r="W2807" s="43">
        <f t="shared" si="1427"/>
        <v>42277</v>
      </c>
      <c r="X2807" s="45">
        <f t="shared" si="1438"/>
        <v>0.98031767955801108</v>
      </c>
      <c r="Y2807" s="45">
        <f t="shared" si="1439"/>
        <v>1.597440967229244</v>
      </c>
      <c r="Z2807" s="47">
        <f t="shared" si="1440"/>
        <v>100.99199412402906</v>
      </c>
      <c r="AA2807" s="47">
        <f t="shared" si="1441"/>
        <v>125.60842036871919</v>
      </c>
      <c r="AB2807" s="45">
        <f t="shared" si="1442"/>
        <v>2.1006</v>
      </c>
      <c r="AC2807" s="2" t="str">
        <f t="shared" si="1428"/>
        <v>TY2</v>
      </c>
      <c r="AD2807">
        <f t="shared" si="1429"/>
        <v>125.59375</v>
      </c>
      <c r="AE2807">
        <f t="shared" si="1430"/>
        <v>124.65625</v>
      </c>
      <c r="AF2807" s="49">
        <f t="shared" si="1457"/>
        <v>0.9375</v>
      </c>
      <c r="AG2807" s="3">
        <f t="shared" si="1443"/>
        <v>123.73871586591912</v>
      </c>
      <c r="AH2807">
        <f t="shared" si="1444"/>
        <v>121.50906690687235</v>
      </c>
      <c r="AI2807" s="51">
        <f t="shared" si="1445"/>
        <v>2.2296489590467701</v>
      </c>
      <c r="AJ2807" s="52">
        <f t="shared" si="1446"/>
        <v>1.2921489590467701</v>
      </c>
      <c r="AK2807" s="2">
        <v>42170</v>
      </c>
      <c r="AL2807" t="str">
        <v>912828XD</v>
      </c>
      <c r="AM2807">
        <v>0.72</v>
      </c>
      <c r="AN2807">
        <v>0.16253000000000001</v>
      </c>
      <c r="AO2807">
        <v>0.78069999999999995</v>
      </c>
      <c r="AP2807">
        <v>125.59375</v>
      </c>
      <c r="AQ2807">
        <f>VLOOKUP(AL2807,工作表1!$F$3:$G$1000,2,FALSE)</f>
        <v>1.875</v>
      </c>
      <c r="AR2807" t="str">
        <f>VLOOKUP(AL2807,工作表1!$F$3:$H$1000,3,FALSE)</f>
        <v>2022/5/31</v>
      </c>
      <c r="AS2807">
        <f t="shared" si="1431"/>
        <v>0.14599999999999999</v>
      </c>
      <c r="AT2807">
        <f t="shared" si="1432"/>
        <v>1.7290000000000001</v>
      </c>
      <c r="AU2807" s="43">
        <f t="shared" si="1447"/>
        <v>42338</v>
      </c>
      <c r="AV2807" s="43">
        <f t="shared" si="1433"/>
        <v>42369</v>
      </c>
      <c r="AW2807" s="45">
        <f t="shared" si="1448"/>
        <v>8.1967213114754092E-2</v>
      </c>
      <c r="AX2807" s="45">
        <f t="shared" si="1449"/>
        <v>1.099090500785987</v>
      </c>
      <c r="AY2807" s="47">
        <f t="shared" si="1450"/>
        <v>98.977823969673736</v>
      </c>
      <c r="AZ2807" s="47">
        <f t="shared" si="1451"/>
        <v>123.73871586591912</v>
      </c>
      <c r="BA2807" s="43"/>
      <c r="BC2807" s="2">
        <v>42167</v>
      </c>
      <c r="BD2807" t="str">
        <v>912828TJ</v>
      </c>
      <c r="BE2807">
        <v>-0.83</v>
      </c>
      <c r="BF2807">
        <v>0.28869</v>
      </c>
      <c r="BG2807">
        <v>0.76739999999999997</v>
      </c>
      <c r="BH2807">
        <v>124.65625</v>
      </c>
      <c r="BI2807">
        <f>VLOOKUP(BD2807,工作表1!$K$3:$L$1000,2,FALSE)</f>
        <v>1.625</v>
      </c>
      <c r="BJ2807" t="str">
        <f>VLOOKUP(BD2807,工作表1!$K$3:$M$1000,3,FALSE)</f>
        <v>2022/8/15</v>
      </c>
      <c r="BK2807">
        <f t="shared" si="1434"/>
        <v>0.14799999999999999</v>
      </c>
      <c r="BL2807">
        <f t="shared" si="1435"/>
        <v>1.4770000000000001</v>
      </c>
      <c r="BM2807" s="43">
        <f t="shared" si="1452"/>
        <v>42231</v>
      </c>
      <c r="BN2807" s="43">
        <f t="shared" si="1436"/>
        <v>42460</v>
      </c>
      <c r="BO2807" s="45">
        <f t="shared" si="1453"/>
        <v>0.53867403314917128</v>
      </c>
      <c r="BP2807" s="45">
        <f t="shared" si="1454"/>
        <v>1.8297699235601301</v>
      </c>
      <c r="BQ2807" s="47">
        <f t="shared" si="1455"/>
        <v>96.722994626221208</v>
      </c>
      <c r="BR2807" s="47">
        <f t="shared" si="1456"/>
        <v>121.50906690687235</v>
      </c>
    </row>
    <row r="2808" spans="6:70" x14ac:dyDescent="0.25">
      <c r="F2808" s="2">
        <v>42262</v>
      </c>
      <c r="G2808">
        <v>0.224</v>
      </c>
      <c r="H2808" s="43">
        <v>42305</v>
      </c>
      <c r="I2808">
        <v>1.8320000000000001</v>
      </c>
      <c r="L2808" s="2">
        <v>42167</v>
      </c>
      <c r="M2808" t="str">
        <v>912828G8</v>
      </c>
      <c r="N2808">
        <v>6.4199999999999993E-2</v>
      </c>
      <c r="O2808">
        <v>0.15137999999999999</v>
      </c>
      <c r="P2808">
        <v>0.79390000000000005</v>
      </c>
      <c r="Q2808">
        <v>126.09375</v>
      </c>
      <c r="R2808">
        <f>VLOOKUP(M2808,工作表1!$A$3:$B$1000,2,FALSE)</f>
        <v>2.125</v>
      </c>
      <c r="S2808" t="str">
        <f>VLOOKUP(M2808,工作表1!$A$3:$C$1000,3,FALSE)</f>
        <v>2021/12/31</v>
      </c>
      <c r="T2808">
        <f t="shared" si="1426"/>
        <v>0.14799999999999999</v>
      </c>
      <c r="U2808">
        <f t="shared" si="1425"/>
        <v>1.9770000000000001</v>
      </c>
      <c r="V2808" s="43">
        <f t="shared" si="1437"/>
        <v>42185</v>
      </c>
      <c r="W2808" s="43">
        <f t="shared" si="1427"/>
        <v>42277</v>
      </c>
      <c r="X2808" s="45">
        <f t="shared" si="1438"/>
        <v>0.97444751381215466</v>
      </c>
      <c r="Y2808" s="45">
        <f t="shared" si="1439"/>
        <v>1.5973927192916069</v>
      </c>
      <c r="Z2808" s="47">
        <f t="shared" si="1440"/>
        <v>100.68132499038427</v>
      </c>
      <c r="AA2808" s="47">
        <f t="shared" si="1441"/>
        <v>125.20273995356615</v>
      </c>
      <c r="AB2808" s="45">
        <f t="shared" si="1442"/>
        <v>2.1446000000000001</v>
      </c>
      <c r="AC2808" s="2" t="str">
        <f t="shared" si="1428"/>
        <v>TY2</v>
      </c>
      <c r="AD2808">
        <f t="shared" si="1429"/>
        <v>125.3125</v>
      </c>
      <c r="AE2808">
        <f t="shared" si="1430"/>
        <v>124.703125</v>
      </c>
      <c r="AF2808" s="49">
        <f t="shared" si="1457"/>
        <v>0.609375</v>
      </c>
      <c r="AG2808" s="3">
        <f t="shared" si="1443"/>
        <v>123.44011886844562</v>
      </c>
      <c r="AH2808">
        <f t="shared" si="1444"/>
        <v>121.55514045671195</v>
      </c>
      <c r="AI2808" s="51">
        <f t="shared" si="1445"/>
        <v>1.8849784117336696</v>
      </c>
      <c r="AJ2808" s="52">
        <f t="shared" si="1446"/>
        <v>1.2756034117336696</v>
      </c>
      <c r="AK2808" s="2">
        <v>42167</v>
      </c>
      <c r="AL2808" t="str">
        <v>912828XD</v>
      </c>
      <c r="AM2808">
        <v>0.59830000000000005</v>
      </c>
      <c r="AN2808">
        <v>0.17607999999999999</v>
      </c>
      <c r="AO2808">
        <v>0.78069999999999995</v>
      </c>
      <c r="AP2808">
        <v>125.3125</v>
      </c>
      <c r="AQ2808">
        <f>VLOOKUP(AL2808,工作表1!$F$3:$G$1000,2,FALSE)</f>
        <v>1.875</v>
      </c>
      <c r="AR2808" t="str">
        <f>VLOOKUP(AL2808,工作表1!$F$3:$H$1000,3,FALSE)</f>
        <v>2022/5/31</v>
      </c>
      <c r="AS2808">
        <f t="shared" si="1431"/>
        <v>0.14799999999999999</v>
      </c>
      <c r="AT2808">
        <f t="shared" si="1432"/>
        <v>1.7270000000000001</v>
      </c>
      <c r="AU2808" s="43">
        <f t="shared" si="1447"/>
        <v>42338</v>
      </c>
      <c r="AV2808" s="43">
        <f t="shared" si="1433"/>
        <v>42369</v>
      </c>
      <c r="AW2808" s="45">
        <f t="shared" si="1448"/>
        <v>7.6844262295081955E-2</v>
      </c>
      <c r="AX2808" s="45">
        <f t="shared" si="1449"/>
        <v>1.0991045362676848</v>
      </c>
      <c r="AY2808" s="47">
        <f t="shared" si="1450"/>
        <v>98.755598730580274</v>
      </c>
      <c r="AZ2808" s="47">
        <f t="shared" si="1451"/>
        <v>123.44011886844562</v>
      </c>
      <c r="BA2808" s="43"/>
      <c r="BC2808" s="2">
        <v>42166</v>
      </c>
      <c r="BD2808" t="str">
        <v>912828TJ</v>
      </c>
      <c r="BE2808">
        <v>-0.2959</v>
      </c>
      <c r="BF2808">
        <v>0.26008999999999999</v>
      </c>
      <c r="BG2808">
        <v>0.76739999999999997</v>
      </c>
      <c r="BH2808">
        <v>124.703125</v>
      </c>
      <c r="BI2808">
        <f>VLOOKUP(BD2808,工作表1!$K$3:$L$1000,2,FALSE)</f>
        <v>1.625</v>
      </c>
      <c r="BJ2808" t="str">
        <f>VLOOKUP(BD2808,工作表1!$K$3:$M$1000,3,FALSE)</f>
        <v>2022/8/15</v>
      </c>
      <c r="BK2808">
        <f t="shared" si="1434"/>
        <v>0.14813000000000001</v>
      </c>
      <c r="BL2808">
        <f t="shared" si="1435"/>
        <v>1.4768699999999999</v>
      </c>
      <c r="BM2808" s="43">
        <f t="shared" si="1452"/>
        <v>42231</v>
      </c>
      <c r="BN2808" s="43">
        <f t="shared" si="1436"/>
        <v>42460</v>
      </c>
      <c r="BO2808" s="45">
        <f t="shared" si="1453"/>
        <v>0.52520718232044206</v>
      </c>
      <c r="BP2808" s="45">
        <f t="shared" si="1454"/>
        <v>1.8296592371149627</v>
      </c>
      <c r="BQ2808" s="47">
        <f t="shared" si="1455"/>
        <v>96.794213973314839</v>
      </c>
      <c r="BR2808" s="47">
        <f t="shared" si="1456"/>
        <v>121.55514045671195</v>
      </c>
    </row>
    <row r="2809" spans="6:70" x14ac:dyDescent="0.25">
      <c r="F2809" s="2">
        <v>42261</v>
      </c>
      <c r="G2809">
        <v>0.214</v>
      </c>
      <c r="H2809" s="43">
        <v>42304</v>
      </c>
      <c r="I2809">
        <v>1.7451000000000001</v>
      </c>
      <c r="L2809" s="2">
        <v>42166</v>
      </c>
      <c r="M2809" t="str">
        <v>912828G8</v>
      </c>
      <c r="N2809">
        <v>-0.1507</v>
      </c>
      <c r="O2809">
        <v>0.28322999999999998</v>
      </c>
      <c r="P2809">
        <v>0.79390000000000005</v>
      </c>
      <c r="Q2809">
        <v>126.140625</v>
      </c>
      <c r="R2809">
        <f>VLOOKUP(M2809,工作表1!$A$3:$B$1000,2,FALSE)</f>
        <v>2.125</v>
      </c>
      <c r="S2809" t="str">
        <f>VLOOKUP(M2809,工作表1!$A$3:$C$1000,3,FALSE)</f>
        <v>2021/12/31</v>
      </c>
      <c r="T2809">
        <f t="shared" si="1426"/>
        <v>0.14813000000000001</v>
      </c>
      <c r="U2809">
        <f t="shared" si="1425"/>
        <v>1.9768699999999999</v>
      </c>
      <c r="V2809" s="43">
        <f t="shared" si="1437"/>
        <v>42185</v>
      </c>
      <c r="W2809" s="43">
        <f t="shared" si="1427"/>
        <v>42277</v>
      </c>
      <c r="X2809" s="45">
        <f t="shared" si="1438"/>
        <v>0.95683701657458564</v>
      </c>
      <c r="Y2809" s="45">
        <f t="shared" si="1439"/>
        <v>1.5972479754786952</v>
      </c>
      <c r="Z2809" s="47">
        <f t="shared" si="1440"/>
        <v>100.69388259830826</v>
      </c>
      <c r="AA2809" s="47">
        <f t="shared" si="1441"/>
        <v>125.1733017619097</v>
      </c>
      <c r="AB2809" s="45">
        <f t="shared" si="1442"/>
        <v>2.1246999999999998</v>
      </c>
      <c r="AC2809" s="2" t="str">
        <f t="shared" si="1428"/>
        <v>TY2</v>
      </c>
      <c r="AD2809">
        <f t="shared" si="1429"/>
        <v>125.359375</v>
      </c>
      <c r="AE2809">
        <f t="shared" si="1430"/>
        <v>124</v>
      </c>
      <c r="AF2809" s="49">
        <f t="shared" si="1457"/>
        <v>1.359375</v>
      </c>
      <c r="AG2809" s="3">
        <f t="shared" si="1443"/>
        <v>123.52598022078729</v>
      </c>
      <c r="AH2809">
        <f t="shared" si="1444"/>
        <v>120.85195170854055</v>
      </c>
      <c r="AI2809" s="51">
        <f t="shared" si="1445"/>
        <v>2.6740285122467355</v>
      </c>
      <c r="AJ2809" s="52">
        <f t="shared" si="1446"/>
        <v>1.3146535122467355</v>
      </c>
      <c r="AK2809" s="2">
        <v>42166</v>
      </c>
      <c r="AL2809" t="str">
        <v>912828XD</v>
      </c>
      <c r="AM2809">
        <v>1.5287999999999999</v>
      </c>
      <c r="AN2809">
        <v>8.4220000000000003E-2</v>
      </c>
      <c r="AO2809">
        <v>0.78069999999999995</v>
      </c>
      <c r="AP2809">
        <v>125.359375</v>
      </c>
      <c r="AQ2809">
        <f>VLOOKUP(AL2809,工作表1!$F$3:$G$1000,2,FALSE)</f>
        <v>1.875</v>
      </c>
      <c r="AR2809" t="str">
        <f>VLOOKUP(AL2809,工作表1!$F$3:$H$1000,3,FALSE)</f>
        <v>2022/5/31</v>
      </c>
      <c r="AS2809">
        <f t="shared" si="1431"/>
        <v>0.14813000000000001</v>
      </c>
      <c r="AT2809">
        <f t="shared" si="1432"/>
        <v>1.7268699999999999</v>
      </c>
      <c r="AU2809" s="43">
        <f t="shared" si="1447"/>
        <v>42338</v>
      </c>
      <c r="AV2809" s="43">
        <f t="shared" si="1433"/>
        <v>42369</v>
      </c>
      <c r="AW2809" s="45">
        <f t="shared" si="1448"/>
        <v>6.147540983606558E-2</v>
      </c>
      <c r="AX2809" s="45">
        <f t="shared" si="1449"/>
        <v>1.0991466427127776</v>
      </c>
      <c r="AY2809" s="47">
        <f t="shared" si="1450"/>
        <v>98.858526054411243</v>
      </c>
      <c r="AZ2809" s="47">
        <f t="shared" si="1451"/>
        <v>123.52598022078729</v>
      </c>
      <c r="BA2809" s="43"/>
      <c r="BC2809" s="2">
        <v>42165</v>
      </c>
      <c r="BD2809" t="str">
        <v>912828TJ</v>
      </c>
      <c r="BE2809">
        <v>-0.2621</v>
      </c>
      <c r="BF2809">
        <v>0.25314999999999999</v>
      </c>
      <c r="BG2809">
        <v>0.76739999999999997</v>
      </c>
      <c r="BH2809">
        <v>124</v>
      </c>
      <c r="BI2809">
        <f>VLOOKUP(BD2809,工作表1!$K$3:$L$1000,2,FALSE)</f>
        <v>1.625</v>
      </c>
      <c r="BJ2809" t="str">
        <f>VLOOKUP(BD2809,工作表1!$K$3:$M$1000,3,FALSE)</f>
        <v>2022/8/15</v>
      </c>
      <c r="BK2809">
        <f t="shared" si="1434"/>
        <v>0.15</v>
      </c>
      <c r="BL2809">
        <f t="shared" si="1435"/>
        <v>1.4750000000000001</v>
      </c>
      <c r="BM2809" s="43">
        <f t="shared" si="1452"/>
        <v>42231</v>
      </c>
      <c r="BN2809" s="43">
        <f t="shared" si="1436"/>
        <v>42460</v>
      </c>
      <c r="BO2809" s="45">
        <f t="shared" si="1453"/>
        <v>0.52071823204419887</v>
      </c>
      <c r="BP2809" s="45">
        <f t="shared" si="1454"/>
        <v>1.82962234163324</v>
      </c>
      <c r="BQ2809" s="47">
        <f t="shared" si="1455"/>
        <v>96.265048837024423</v>
      </c>
      <c r="BR2809" s="47">
        <f t="shared" si="1456"/>
        <v>120.85195170854055</v>
      </c>
    </row>
    <row r="2810" spans="6:70" x14ac:dyDescent="0.25">
      <c r="F2810" s="2">
        <v>42258</v>
      </c>
      <c r="G2810">
        <v>0.218</v>
      </c>
      <c r="H2810" s="43">
        <v>42303</v>
      </c>
      <c r="I2810">
        <v>1.7764</v>
      </c>
      <c r="L2810" s="2">
        <v>42165</v>
      </c>
      <c r="M2810" t="str">
        <v>912828G8</v>
      </c>
      <c r="N2810">
        <v>-0.17399999999999999</v>
      </c>
      <c r="O2810">
        <v>0.27909</v>
      </c>
      <c r="P2810">
        <v>0.79390000000000005</v>
      </c>
      <c r="Q2810">
        <v>125.484375</v>
      </c>
      <c r="R2810">
        <f>VLOOKUP(M2810,工作表1!$A$3:$B$1000,2,FALSE)</f>
        <v>2.125</v>
      </c>
      <c r="S2810" t="str">
        <f>VLOOKUP(M2810,工作表1!$A$3:$C$1000,3,FALSE)</f>
        <v>2021/12/31</v>
      </c>
      <c r="T2810">
        <f t="shared" si="1426"/>
        <v>0.15</v>
      </c>
      <c r="U2810">
        <f t="shared" si="1425"/>
        <v>1.9750000000000001</v>
      </c>
      <c r="V2810" s="43">
        <f t="shared" si="1437"/>
        <v>42185</v>
      </c>
      <c r="W2810" s="43">
        <f t="shared" si="1427"/>
        <v>42277</v>
      </c>
      <c r="X2810" s="45">
        <f t="shared" si="1438"/>
        <v>0.95096685082872934</v>
      </c>
      <c r="Y2810" s="45">
        <f t="shared" si="1439"/>
        <v>1.5971997275410583</v>
      </c>
      <c r="Z2810" s="47">
        <f t="shared" si="1440"/>
        <v>100.17968445192496</v>
      </c>
      <c r="AA2810" s="47">
        <f t="shared" si="1441"/>
        <v>124.51124024437227</v>
      </c>
      <c r="AB2810" s="45">
        <f t="shared" si="1442"/>
        <v>2.2105000000000001</v>
      </c>
      <c r="AC2810" s="2" t="str">
        <f t="shared" si="1428"/>
        <v>TY2</v>
      </c>
      <c r="AD2810">
        <f t="shared" si="1429"/>
        <v>124.65625</v>
      </c>
      <c r="AE2810">
        <f t="shared" si="1430"/>
        <v>124.453125</v>
      </c>
      <c r="AF2810" s="49">
        <f t="shared" si="1457"/>
        <v>0.203125</v>
      </c>
      <c r="AG2810" s="3">
        <f t="shared" si="1443"/>
        <v>122.8083916573848</v>
      </c>
      <c r="AH2810">
        <f t="shared" si="1444"/>
        <v>121.33500736191178</v>
      </c>
      <c r="AI2810" s="51">
        <f t="shared" si="1445"/>
        <v>1.473384295473025</v>
      </c>
      <c r="AJ2810" s="52">
        <f t="shared" si="1446"/>
        <v>1.270259295473025</v>
      </c>
      <c r="AK2810" s="2">
        <v>42165</v>
      </c>
      <c r="AL2810" t="str">
        <v>912828XD</v>
      </c>
      <c r="AM2810">
        <v>1.3903000000000001</v>
      </c>
      <c r="AN2810">
        <v>9.4089999999999993E-2</v>
      </c>
      <c r="AO2810">
        <v>0.78069999999999995</v>
      </c>
      <c r="AP2810">
        <v>124.65625</v>
      </c>
      <c r="AQ2810">
        <f>VLOOKUP(AL2810,工作表1!$F$3:$G$1000,2,FALSE)</f>
        <v>1.875</v>
      </c>
      <c r="AR2810" t="str">
        <f>VLOOKUP(AL2810,工作表1!$F$3:$H$1000,3,FALSE)</f>
        <v>2022/5/31</v>
      </c>
      <c r="AS2810">
        <f t="shared" si="1431"/>
        <v>0.15</v>
      </c>
      <c r="AT2810">
        <f t="shared" si="1432"/>
        <v>1.7250000000000001</v>
      </c>
      <c r="AU2810" s="43">
        <f t="shared" si="1447"/>
        <v>42338</v>
      </c>
      <c r="AV2810" s="43">
        <f t="shared" si="1433"/>
        <v>42369</v>
      </c>
      <c r="AW2810" s="45">
        <f t="shared" si="1448"/>
        <v>5.6352459016393443E-2</v>
      </c>
      <c r="AX2810" s="45">
        <f t="shared" si="1449"/>
        <v>1.0991606781944758</v>
      </c>
      <c r="AY2810" s="47">
        <f t="shared" si="1450"/>
        <v>98.309239266463692</v>
      </c>
      <c r="AZ2810" s="47">
        <f t="shared" si="1451"/>
        <v>122.8083916573848</v>
      </c>
      <c r="BA2810" s="43"/>
      <c r="BC2810" s="2">
        <v>42164</v>
      </c>
      <c r="BD2810" t="str">
        <v>912828TJ</v>
      </c>
      <c r="BE2810">
        <v>0.53820000000000001</v>
      </c>
      <c r="BF2810">
        <v>0.20916999999999999</v>
      </c>
      <c r="BG2810">
        <v>0.76739999999999997</v>
      </c>
      <c r="BH2810">
        <v>124.453125</v>
      </c>
      <c r="BI2810">
        <f>VLOOKUP(BD2810,工作表1!$K$3:$L$1000,2,FALSE)</f>
        <v>1.625</v>
      </c>
      <c r="BJ2810" t="str">
        <f>VLOOKUP(BD2810,工作表1!$K$3:$M$1000,3,FALSE)</f>
        <v>2022/8/15</v>
      </c>
      <c r="BK2810">
        <f t="shared" si="1434"/>
        <v>0.14599999999999999</v>
      </c>
      <c r="BL2810">
        <f t="shared" si="1435"/>
        <v>1.4790000000000001</v>
      </c>
      <c r="BM2810" s="43">
        <f t="shared" si="1452"/>
        <v>42231</v>
      </c>
      <c r="BN2810" s="43">
        <f t="shared" si="1436"/>
        <v>42460</v>
      </c>
      <c r="BO2810" s="45">
        <f t="shared" si="1453"/>
        <v>0.51622928176795579</v>
      </c>
      <c r="BP2810" s="45">
        <f t="shared" si="1454"/>
        <v>1.8295854461515173</v>
      </c>
      <c r="BQ2810" s="47">
        <f t="shared" si="1455"/>
        <v>96.651007404477824</v>
      </c>
      <c r="BR2810" s="47">
        <f t="shared" si="1456"/>
        <v>121.33500736191178</v>
      </c>
    </row>
    <row r="2811" spans="6:70" x14ac:dyDescent="0.25">
      <c r="F2811" s="2">
        <v>42257</v>
      </c>
      <c r="G2811">
        <v>0.214</v>
      </c>
      <c r="H2811" s="43">
        <v>42300</v>
      </c>
      <c r="I2811">
        <v>1.8005</v>
      </c>
      <c r="L2811" s="2">
        <v>42164</v>
      </c>
      <c r="M2811" t="str">
        <v>912828J4</v>
      </c>
      <c r="N2811">
        <v>0.311</v>
      </c>
      <c r="O2811">
        <v>-6.0400000000000002E-3</v>
      </c>
      <c r="P2811">
        <v>0.77400000000000002</v>
      </c>
      <c r="Q2811">
        <v>125.90625</v>
      </c>
      <c r="R2811">
        <f>VLOOKUP(M2811,工作表1!$A$3:$B$1000,2,FALSE)</f>
        <v>1.75</v>
      </c>
      <c r="S2811" t="str">
        <f>VLOOKUP(M2811,工作表1!$A$3:$C$1000,3,FALSE)</f>
        <v>2022/2/28</v>
      </c>
      <c r="T2811">
        <f t="shared" si="1426"/>
        <v>0.14599999999999999</v>
      </c>
      <c r="U2811">
        <f t="shared" si="1425"/>
        <v>1.6040000000000001</v>
      </c>
      <c r="V2811" s="43">
        <f t="shared" si="1437"/>
        <v>42247</v>
      </c>
      <c r="W2811" s="43">
        <f t="shared" si="1427"/>
        <v>42277</v>
      </c>
      <c r="X2811" s="45">
        <f t="shared" si="1438"/>
        <v>0.49309392265193369</v>
      </c>
      <c r="Y2811" s="45">
        <f t="shared" si="1439"/>
        <v>1.0300802240217968</v>
      </c>
      <c r="Z2811" s="47">
        <f t="shared" si="1440"/>
        <v>97.990307460560317</v>
      </c>
      <c r="AA2811" s="47">
        <f t="shared" si="1441"/>
        <v>124.86675492625263</v>
      </c>
      <c r="AB2811" s="45">
        <f t="shared" si="1442"/>
        <v>2.1735000000000002</v>
      </c>
      <c r="AC2811" s="2" t="str">
        <f t="shared" si="1428"/>
        <v>TY2</v>
      </c>
      <c r="AD2811">
        <f t="shared" si="1429"/>
        <v>125.109375</v>
      </c>
      <c r="AE2811">
        <f t="shared" si="1430"/>
        <v>124.6875</v>
      </c>
      <c r="AF2811" s="49">
        <f t="shared" si="1457"/>
        <v>0.421875</v>
      </c>
      <c r="AG2811" s="3">
        <f t="shared" si="1443"/>
        <v>123.25129504841938</v>
      </c>
      <c r="AH2811">
        <f t="shared" si="1444"/>
        <v>121.65684463847906</v>
      </c>
      <c r="AI2811" s="51">
        <f t="shared" si="1445"/>
        <v>1.5944504099403218</v>
      </c>
      <c r="AJ2811" s="52">
        <f t="shared" si="1446"/>
        <v>1.1725754099403218</v>
      </c>
      <c r="AK2811" s="2">
        <v>42164</v>
      </c>
      <c r="AL2811" t="str">
        <v>912828XD</v>
      </c>
      <c r="AM2811">
        <v>1.4549000000000001</v>
      </c>
      <c r="AN2811">
        <v>9.1289999999999996E-2</v>
      </c>
      <c r="AO2811">
        <v>0.78069999999999995</v>
      </c>
      <c r="AP2811">
        <v>125.109375</v>
      </c>
      <c r="AQ2811">
        <f>VLOOKUP(AL2811,工作表1!$F$3:$G$1000,2,FALSE)</f>
        <v>1.875</v>
      </c>
      <c r="AR2811" t="str">
        <f>VLOOKUP(AL2811,工作表1!$F$3:$H$1000,3,FALSE)</f>
        <v>2022/5/31</v>
      </c>
      <c r="AS2811">
        <f t="shared" si="1431"/>
        <v>0.14599999999999999</v>
      </c>
      <c r="AT2811">
        <f t="shared" si="1432"/>
        <v>1.7290000000000001</v>
      </c>
      <c r="AU2811" s="43">
        <f t="shared" si="1447"/>
        <v>42338</v>
      </c>
      <c r="AV2811" s="43">
        <f t="shared" si="1433"/>
        <v>42369</v>
      </c>
      <c r="AW2811" s="45">
        <f t="shared" si="1448"/>
        <v>5.1229508196721313E-2</v>
      </c>
      <c r="AX2811" s="45">
        <f t="shared" si="1449"/>
        <v>1.0991747136761734</v>
      </c>
      <c r="AY2811" s="47">
        <f t="shared" si="1450"/>
        <v>98.669264491789576</v>
      </c>
      <c r="AZ2811" s="47">
        <f t="shared" si="1451"/>
        <v>123.25129504841938</v>
      </c>
      <c r="BA2811" s="43"/>
      <c r="BC2811" s="2">
        <v>42163</v>
      </c>
      <c r="BD2811" t="str">
        <v>912828TJ</v>
      </c>
      <c r="BE2811">
        <v>2.2225000000000001</v>
      </c>
      <c r="BF2811">
        <v>0.1166</v>
      </c>
      <c r="BG2811">
        <v>0.76739999999999997</v>
      </c>
      <c r="BH2811">
        <v>124.6875</v>
      </c>
      <c r="BI2811">
        <f>VLOOKUP(BD2811,工作表1!$K$3:$L$1000,2,FALSE)</f>
        <v>1.625</v>
      </c>
      <c r="BJ2811" t="str">
        <f>VLOOKUP(BD2811,工作表1!$K$3:$M$1000,3,FALSE)</f>
        <v>2022/8/15</v>
      </c>
      <c r="BK2811">
        <f t="shared" si="1434"/>
        <v>0.14799999999999999</v>
      </c>
      <c r="BL2811">
        <f t="shared" si="1435"/>
        <v>1.4770000000000001</v>
      </c>
      <c r="BM2811" s="43">
        <f t="shared" si="1452"/>
        <v>42231</v>
      </c>
      <c r="BN2811" s="43">
        <f t="shared" si="1436"/>
        <v>42460</v>
      </c>
      <c r="BO2811" s="45">
        <f t="shared" si="1453"/>
        <v>0.51174033149171261</v>
      </c>
      <c r="BP2811" s="45">
        <f t="shared" si="1454"/>
        <v>1.8295485506697948</v>
      </c>
      <c r="BQ2811" s="47">
        <f t="shared" si="1455"/>
        <v>96.908335878460761</v>
      </c>
      <c r="BR2811" s="47">
        <f t="shared" si="1456"/>
        <v>121.65684463847906</v>
      </c>
    </row>
    <row r="2812" spans="6:70" x14ac:dyDescent="0.25">
      <c r="F2812" s="2">
        <v>42256</v>
      </c>
      <c r="G2812">
        <v>0.21199999999999999</v>
      </c>
      <c r="H2812" s="43">
        <v>42299</v>
      </c>
      <c r="I2812">
        <v>1.7355</v>
      </c>
      <c r="L2812" s="2">
        <v>42163</v>
      </c>
      <c r="M2812" t="str">
        <v>912828G8</v>
      </c>
      <c r="N2812">
        <v>-0.18970000000000001</v>
      </c>
      <c r="O2812">
        <v>0.27640999999999999</v>
      </c>
      <c r="P2812">
        <v>0.79390000000000005</v>
      </c>
      <c r="Q2812">
        <v>126.140625</v>
      </c>
      <c r="R2812">
        <f>VLOOKUP(M2812,工作表1!$A$3:$B$1000,2,FALSE)</f>
        <v>2.125</v>
      </c>
      <c r="S2812" t="str">
        <f>VLOOKUP(M2812,工作表1!$A$3:$C$1000,3,FALSE)</f>
        <v>2021/12/31</v>
      </c>
      <c r="T2812">
        <f t="shared" si="1426"/>
        <v>0.14799999999999999</v>
      </c>
      <c r="U2812">
        <f t="shared" si="1425"/>
        <v>1.9770000000000001</v>
      </c>
      <c r="V2812" s="43">
        <f t="shared" si="1437"/>
        <v>42185</v>
      </c>
      <c r="W2812" s="43">
        <f t="shared" si="1427"/>
        <v>42277</v>
      </c>
      <c r="X2812" s="45">
        <f t="shared" si="1438"/>
        <v>0.93922651933701651</v>
      </c>
      <c r="Y2812" s="45">
        <f t="shared" si="1439"/>
        <v>1.5971032316657836</v>
      </c>
      <c r="Z2812" s="47">
        <f t="shared" si="1440"/>
        <v>100.70960445138077</v>
      </c>
      <c r="AA2812" s="47">
        <f t="shared" si="1441"/>
        <v>125.14774919905291</v>
      </c>
      <c r="AB2812" s="45">
        <f t="shared" si="1442"/>
        <v>2.1219999999999999</v>
      </c>
      <c r="AC2812" s="2" t="str">
        <f t="shared" si="1428"/>
        <v>TY2</v>
      </c>
      <c r="AD2812">
        <f t="shared" si="1429"/>
        <v>125.34375</v>
      </c>
      <c r="AE2812">
        <f t="shared" si="1430"/>
        <v>124.453125</v>
      </c>
      <c r="AF2812" s="49">
        <f t="shared" si="1457"/>
        <v>0.890625</v>
      </c>
      <c r="AG2812" s="3">
        <f t="shared" si="1443"/>
        <v>123.43937650930322</v>
      </c>
      <c r="AH2812">
        <f t="shared" si="1444"/>
        <v>121.42063218169423</v>
      </c>
      <c r="AI2812" s="51">
        <f t="shared" si="1445"/>
        <v>2.0187443276089851</v>
      </c>
      <c r="AJ2812" s="52">
        <f t="shared" si="1446"/>
        <v>1.1281193276089851</v>
      </c>
      <c r="AK2812" s="2">
        <v>42163</v>
      </c>
      <c r="AL2812" t="str">
        <v>912828XD</v>
      </c>
      <c r="AM2812">
        <v>0.99039999999999995</v>
      </c>
      <c r="AN2812">
        <v>0.14283999999999999</v>
      </c>
      <c r="AO2812">
        <v>0.78069999999999995</v>
      </c>
      <c r="AP2812">
        <v>125.34375</v>
      </c>
      <c r="AQ2812">
        <f>VLOOKUP(AL2812,工作表1!$F$3:$G$1000,2,FALSE)</f>
        <v>1.875</v>
      </c>
      <c r="AR2812" t="str">
        <f>VLOOKUP(AL2812,工作表1!$F$3:$H$1000,3,FALSE)</f>
        <v>2022/5/31</v>
      </c>
      <c r="AS2812">
        <f t="shared" si="1431"/>
        <v>0.14799999999999999</v>
      </c>
      <c r="AT2812">
        <f t="shared" si="1432"/>
        <v>1.7270000000000001</v>
      </c>
      <c r="AU2812" s="43">
        <f t="shared" si="1447"/>
        <v>42338</v>
      </c>
      <c r="AV2812" s="43">
        <f t="shared" si="1433"/>
        <v>42369</v>
      </c>
      <c r="AW2812" s="45">
        <f t="shared" si="1448"/>
        <v>4.6106557377049176E-2</v>
      </c>
      <c r="AX2812" s="45">
        <f t="shared" si="1449"/>
        <v>1.0991887491578711</v>
      </c>
      <c r="AY2812" s="47">
        <f t="shared" si="1450"/>
        <v>98.826955791802362</v>
      </c>
      <c r="AZ2812" s="47">
        <f t="shared" si="1451"/>
        <v>123.43937650930322</v>
      </c>
      <c r="BA2812" s="43"/>
      <c r="BC2812" s="2">
        <v>42160</v>
      </c>
      <c r="BD2812" t="str">
        <v>912828TJ</v>
      </c>
      <c r="BE2812">
        <v>2.1711</v>
      </c>
      <c r="BF2812">
        <v>0.1099</v>
      </c>
      <c r="BG2812">
        <v>0.76739999999999997</v>
      </c>
      <c r="BH2812">
        <v>124.453125</v>
      </c>
      <c r="BI2812">
        <f>VLOOKUP(BD2812,工作表1!$K$3:$L$1000,2,FALSE)</f>
        <v>1.625</v>
      </c>
      <c r="BJ2812" t="str">
        <f>VLOOKUP(BD2812,工作表1!$K$3:$M$1000,3,FALSE)</f>
        <v>2022/8/15</v>
      </c>
      <c r="BK2812">
        <f t="shared" si="1434"/>
        <v>0.14899999999999999</v>
      </c>
      <c r="BL2812">
        <f t="shared" si="1435"/>
        <v>1.476</v>
      </c>
      <c r="BM2812" s="43">
        <f t="shared" si="1452"/>
        <v>42231</v>
      </c>
      <c r="BN2812" s="43">
        <f t="shared" si="1436"/>
        <v>42460</v>
      </c>
      <c r="BO2812" s="45">
        <f t="shared" si="1453"/>
        <v>0.50725138121546953</v>
      </c>
      <c r="BP2812" s="45">
        <f t="shared" si="1454"/>
        <v>1.8295116551880723</v>
      </c>
      <c r="BQ2812" s="47">
        <f t="shared" si="1455"/>
        <v>96.73823087595818</v>
      </c>
      <c r="BR2812" s="47">
        <f t="shared" si="1456"/>
        <v>121.42063218169423</v>
      </c>
    </row>
    <row r="2813" spans="6:70" x14ac:dyDescent="0.25">
      <c r="F2813" s="2">
        <v>42255</v>
      </c>
      <c r="G2813">
        <v>0.20799999999999999</v>
      </c>
      <c r="H2813" s="43">
        <v>42298</v>
      </c>
      <c r="I2813">
        <v>1.7282999999999999</v>
      </c>
      <c r="L2813" s="2">
        <v>42160</v>
      </c>
      <c r="M2813" t="str">
        <v>912828G8</v>
      </c>
      <c r="N2813">
        <v>0.30609999999999998</v>
      </c>
      <c r="O2813">
        <v>2.5100000000000001E-2</v>
      </c>
      <c r="P2813">
        <v>0.79390000000000005</v>
      </c>
      <c r="Q2813">
        <v>125.9375</v>
      </c>
      <c r="R2813">
        <f>VLOOKUP(M2813,工作表1!$A$3:$B$1000,2,FALSE)</f>
        <v>2.125</v>
      </c>
      <c r="S2813" t="str">
        <f>VLOOKUP(M2813,工作表1!$A$3:$C$1000,3,FALSE)</f>
        <v>2021/12/31</v>
      </c>
      <c r="T2813">
        <f t="shared" si="1426"/>
        <v>0.14899999999999999</v>
      </c>
      <c r="U2813">
        <f t="shared" si="1425"/>
        <v>1.976</v>
      </c>
      <c r="V2813" s="43">
        <f t="shared" si="1437"/>
        <v>42185</v>
      </c>
      <c r="W2813" s="43">
        <f t="shared" si="1427"/>
        <v>42277</v>
      </c>
      <c r="X2813" s="45">
        <f t="shared" si="1438"/>
        <v>0.9333563535911602</v>
      </c>
      <c r="Y2813" s="45">
        <f t="shared" si="1439"/>
        <v>1.5970549837281465</v>
      </c>
      <c r="Z2813" s="47">
        <f t="shared" si="1440"/>
        <v>100.63712345105128</v>
      </c>
      <c r="AA2813" s="47">
        <f t="shared" si="1441"/>
        <v>125.04174873237334</v>
      </c>
      <c r="AB2813" s="45">
        <f t="shared" si="1442"/>
        <v>2.1585999999999999</v>
      </c>
      <c r="AC2813" s="2" t="str">
        <f t="shared" si="1428"/>
        <v>TY2</v>
      </c>
      <c r="AD2813">
        <f t="shared" si="1429"/>
        <v>125.109375</v>
      </c>
      <c r="AE2813">
        <f t="shared" si="1430"/>
        <v>125.28125</v>
      </c>
      <c r="AF2813" s="49">
        <f t="shared" si="1457"/>
        <v>-0.171875</v>
      </c>
      <c r="AG2813" s="3">
        <f t="shared" si="1443"/>
        <v>123.211542447908</v>
      </c>
      <c r="AH2813">
        <f t="shared" si="1444"/>
        <v>122.19931958452742</v>
      </c>
      <c r="AI2813" s="51">
        <f t="shared" si="1445"/>
        <v>1.0122228633805861</v>
      </c>
      <c r="AJ2813" s="52">
        <f t="shared" si="1446"/>
        <v>1.1840978633805861</v>
      </c>
      <c r="AK2813" s="2">
        <v>42160</v>
      </c>
      <c r="AL2813" t="str">
        <v>912828XD</v>
      </c>
      <c r="AM2813">
        <v>1.099</v>
      </c>
      <c r="AN2813">
        <v>0.12263</v>
      </c>
      <c r="AO2813">
        <v>0.78069999999999995</v>
      </c>
      <c r="AP2813">
        <v>125.109375</v>
      </c>
      <c r="AQ2813">
        <f>VLOOKUP(AL2813,工作表1!$F$3:$G$1000,2,FALSE)</f>
        <v>1.875</v>
      </c>
      <c r="AR2813" t="str">
        <f>VLOOKUP(AL2813,工作表1!$F$3:$H$1000,3,FALSE)</f>
        <v>2022/5/31</v>
      </c>
      <c r="AS2813">
        <f t="shared" si="1431"/>
        <v>0.14899999999999999</v>
      </c>
      <c r="AT2813">
        <f t="shared" si="1432"/>
        <v>1.726</v>
      </c>
      <c r="AU2813" s="43">
        <f t="shared" si="1447"/>
        <v>42338</v>
      </c>
      <c r="AV2813" s="43">
        <f t="shared" si="1433"/>
        <v>42369</v>
      </c>
      <c r="AW2813" s="45">
        <f t="shared" si="1448"/>
        <v>4.0983606557377046E-2</v>
      </c>
      <c r="AX2813" s="45">
        <f t="shared" si="1449"/>
        <v>1.0992027846395689</v>
      </c>
      <c r="AY2813" s="47">
        <f t="shared" si="1450"/>
        <v>98.660502954682983</v>
      </c>
      <c r="AZ2813" s="47">
        <f t="shared" si="1451"/>
        <v>123.211542447908</v>
      </c>
      <c r="BA2813" s="43"/>
      <c r="BC2813" s="2">
        <v>42159</v>
      </c>
      <c r="BD2813" t="str">
        <v>912828TJ</v>
      </c>
      <c r="BE2813">
        <v>1.8834</v>
      </c>
      <c r="BF2813">
        <v>0.12243999999999999</v>
      </c>
      <c r="BG2813">
        <v>0.76739999999999997</v>
      </c>
      <c r="BH2813">
        <v>125.28125</v>
      </c>
      <c r="BI2813">
        <f>VLOOKUP(BD2813,工作表1!$K$3:$L$1000,2,FALSE)</f>
        <v>1.625</v>
      </c>
      <c r="BJ2813" t="str">
        <f>VLOOKUP(BD2813,工作表1!$K$3:$M$1000,3,FALSE)</f>
        <v>2022/8/15</v>
      </c>
      <c r="BK2813">
        <f t="shared" si="1434"/>
        <v>0.14399999999999999</v>
      </c>
      <c r="BL2813">
        <f t="shared" si="1435"/>
        <v>1.4810000000000001</v>
      </c>
      <c r="BM2813" s="43">
        <f t="shared" si="1452"/>
        <v>42231</v>
      </c>
      <c r="BN2813" s="43">
        <f t="shared" si="1436"/>
        <v>42460</v>
      </c>
      <c r="BO2813" s="45">
        <f t="shared" si="1453"/>
        <v>0.49378453038674031</v>
      </c>
      <c r="BP2813" s="45">
        <f t="shared" si="1454"/>
        <v>1.8294009687429047</v>
      </c>
      <c r="BQ2813" s="47">
        <f t="shared" si="1455"/>
        <v>97.375922232727973</v>
      </c>
      <c r="BR2813" s="47">
        <f t="shared" si="1456"/>
        <v>122.19931958452742</v>
      </c>
    </row>
    <row r="2814" spans="6:70" x14ac:dyDescent="0.25">
      <c r="F2814" s="2">
        <v>42254</v>
      </c>
      <c r="G2814">
        <v>0.217</v>
      </c>
      <c r="H2814" s="43">
        <v>42297</v>
      </c>
      <c r="I2814">
        <v>1.774</v>
      </c>
      <c r="L2814" s="2">
        <v>42159</v>
      </c>
      <c r="M2814" t="str">
        <v>912828G8</v>
      </c>
      <c r="N2814">
        <v>0.3407</v>
      </c>
      <c r="O2814">
        <v>2.819E-2</v>
      </c>
      <c r="P2814">
        <v>0.79390000000000005</v>
      </c>
      <c r="Q2814">
        <v>126.703125</v>
      </c>
      <c r="R2814">
        <f>VLOOKUP(M2814,工作表1!$A$3:$B$1000,2,FALSE)</f>
        <v>2.125</v>
      </c>
      <c r="S2814" t="str">
        <f>VLOOKUP(M2814,工作表1!$A$3:$C$1000,3,FALSE)</f>
        <v>2021/12/31</v>
      </c>
      <c r="T2814">
        <f t="shared" si="1426"/>
        <v>0.14399999999999999</v>
      </c>
      <c r="U2814">
        <f t="shared" si="1425"/>
        <v>1.9810000000000001</v>
      </c>
      <c r="V2814" s="43">
        <f t="shared" si="1437"/>
        <v>42185</v>
      </c>
      <c r="W2814" s="43">
        <f t="shared" si="1427"/>
        <v>42277</v>
      </c>
      <c r="X2814" s="45">
        <f t="shared" si="1438"/>
        <v>0.91574585635359118</v>
      </c>
      <c r="Y2814" s="45">
        <f t="shared" si="1439"/>
        <v>1.5969102399152351</v>
      </c>
      <c r="Z2814" s="47">
        <f t="shared" si="1440"/>
        <v>101.26125409923328</v>
      </c>
      <c r="AA2814" s="47">
        <f t="shared" si="1441"/>
        <v>125.78056428976475</v>
      </c>
      <c r="AB2814" s="45">
        <f t="shared" si="1442"/>
        <v>2.0510999999999999</v>
      </c>
      <c r="AC2814" s="2" t="str">
        <f t="shared" si="1428"/>
        <v>TY2</v>
      </c>
      <c r="AD2814">
        <f t="shared" si="1429"/>
        <v>125.9375</v>
      </c>
      <c r="AE2814">
        <f t="shared" si="1430"/>
        <v>124.828125</v>
      </c>
      <c r="AF2814" s="49">
        <f t="shared" si="1457"/>
        <v>1.109375</v>
      </c>
      <c r="AG2814" s="3">
        <f t="shared" si="1443"/>
        <v>123.99845990503175</v>
      </c>
      <c r="AH2814">
        <f t="shared" si="1444"/>
        <v>121.70702532999752</v>
      </c>
      <c r="AI2814" s="51">
        <f t="shared" si="1445"/>
        <v>2.2914345750342306</v>
      </c>
      <c r="AJ2814" s="52">
        <f t="shared" si="1446"/>
        <v>1.1820595750342306</v>
      </c>
      <c r="AK2814" s="2">
        <v>42159</v>
      </c>
      <c r="AL2814" t="str">
        <v>912828XD</v>
      </c>
      <c r="AM2814">
        <v>0.9335</v>
      </c>
      <c r="AN2814">
        <v>0.13624</v>
      </c>
      <c r="AO2814">
        <v>0.78069999999999995</v>
      </c>
      <c r="AP2814">
        <v>125.9375</v>
      </c>
      <c r="AQ2814">
        <f>VLOOKUP(AL2814,工作表1!$F$3:$G$1000,2,FALSE)</f>
        <v>1.875</v>
      </c>
      <c r="AR2814" t="str">
        <f>VLOOKUP(AL2814,工作表1!$F$3:$H$1000,3,FALSE)</f>
        <v>2022/5/31</v>
      </c>
      <c r="AS2814">
        <f t="shared" si="1431"/>
        <v>0.14399999999999999</v>
      </c>
      <c r="AT2814">
        <f t="shared" si="1432"/>
        <v>1.7310000000000001</v>
      </c>
      <c r="AU2814" s="43">
        <f t="shared" si="1447"/>
        <v>42338</v>
      </c>
      <c r="AV2814" s="43">
        <f t="shared" si="1433"/>
        <v>42369</v>
      </c>
      <c r="AW2814" s="45">
        <f t="shared" si="1448"/>
        <v>2.5614754098360656E-2</v>
      </c>
      <c r="AX2814" s="45">
        <f t="shared" si="1449"/>
        <v>1.0992448910846619</v>
      </c>
      <c r="AY2814" s="47">
        <f t="shared" si="1450"/>
        <v>99.313712168406212</v>
      </c>
      <c r="AZ2814" s="47">
        <f t="shared" si="1451"/>
        <v>123.99845990503175</v>
      </c>
      <c r="BA2814" s="43"/>
      <c r="BC2814" s="2">
        <v>42158</v>
      </c>
      <c r="BD2814" t="str">
        <v>912828TJ</v>
      </c>
      <c r="BE2814">
        <v>1.7319</v>
      </c>
      <c r="BF2814">
        <v>0.15095</v>
      </c>
      <c r="BG2814">
        <v>0.76739999999999997</v>
      </c>
      <c r="BH2814">
        <v>124.828125</v>
      </c>
      <c r="BI2814">
        <f>VLOOKUP(BD2814,工作表1!$K$3:$L$1000,2,FALSE)</f>
        <v>1.625</v>
      </c>
      <c r="BJ2814" t="str">
        <f>VLOOKUP(BD2814,工作表1!$K$3:$M$1000,3,FALSE)</f>
        <v>2022/8/15</v>
      </c>
      <c r="BK2814">
        <f t="shared" si="1434"/>
        <v>0.14499999999999999</v>
      </c>
      <c r="BL2814">
        <f t="shared" si="1435"/>
        <v>1.48</v>
      </c>
      <c r="BM2814" s="43">
        <f t="shared" si="1452"/>
        <v>42231</v>
      </c>
      <c r="BN2814" s="43">
        <f t="shared" si="1436"/>
        <v>42460</v>
      </c>
      <c r="BO2814" s="45">
        <f t="shared" si="1453"/>
        <v>0.48929558011049723</v>
      </c>
      <c r="BP2814" s="45">
        <f t="shared" si="1454"/>
        <v>1.8293640732611822</v>
      </c>
      <c r="BQ2814" s="47">
        <f t="shared" si="1455"/>
        <v>97.009300058635816</v>
      </c>
      <c r="BR2814" s="47">
        <f t="shared" si="1456"/>
        <v>121.70702532999752</v>
      </c>
    </row>
    <row r="2815" spans="6:70" x14ac:dyDescent="0.25">
      <c r="F2815" s="2">
        <v>42251</v>
      </c>
      <c r="G2815">
        <v>0.217</v>
      </c>
      <c r="H2815" s="43">
        <v>42296</v>
      </c>
      <c r="I2815">
        <v>1.7188000000000001</v>
      </c>
      <c r="L2815" s="2">
        <v>42158</v>
      </c>
      <c r="M2815" t="str">
        <v>912828G8</v>
      </c>
      <c r="N2815">
        <v>0.20269999999999999</v>
      </c>
      <c r="O2815">
        <v>0.10252</v>
      </c>
      <c r="P2815">
        <v>0.79390000000000005</v>
      </c>
      <c r="Q2815">
        <v>126.25</v>
      </c>
      <c r="R2815">
        <f>VLOOKUP(M2815,工作表1!$A$3:$B$1000,2,FALSE)</f>
        <v>2.125</v>
      </c>
      <c r="S2815" t="str">
        <f>VLOOKUP(M2815,工作表1!$A$3:$C$1000,3,FALSE)</f>
        <v>2021/12/31</v>
      </c>
      <c r="T2815">
        <f t="shared" si="1426"/>
        <v>0.14499999999999999</v>
      </c>
      <c r="U2815">
        <f t="shared" si="1425"/>
        <v>1.98</v>
      </c>
      <c r="V2815" s="43">
        <f t="shared" si="1437"/>
        <v>42185</v>
      </c>
      <c r="W2815" s="43">
        <f t="shared" si="1427"/>
        <v>42277</v>
      </c>
      <c r="X2815" s="45">
        <f t="shared" si="1438"/>
        <v>0.90987569060773488</v>
      </c>
      <c r="Y2815" s="45">
        <f t="shared" si="1439"/>
        <v>1.5968619919775979</v>
      </c>
      <c r="Z2815" s="47">
        <f t="shared" si="1440"/>
        <v>100.88207559854933</v>
      </c>
      <c r="AA2815" s="47">
        <f t="shared" si="1441"/>
        <v>125.28824627634822</v>
      </c>
      <c r="AB2815" s="45">
        <f t="shared" si="1442"/>
        <v>2.1069</v>
      </c>
      <c r="AC2815" s="2" t="str">
        <f t="shared" si="1428"/>
        <v>TY2</v>
      </c>
      <c r="AD2815">
        <f t="shared" si="1429"/>
        <v>125.484375</v>
      </c>
      <c r="AE2815">
        <f t="shared" si="1430"/>
        <v>125.78125</v>
      </c>
      <c r="AF2815" s="49">
        <f t="shared" si="1457"/>
        <v>-0.296875</v>
      </c>
      <c r="AG2815" s="3">
        <f t="shared" si="1443"/>
        <v>123.51284834989046</v>
      </c>
      <c r="AH2815">
        <f t="shared" si="1444"/>
        <v>122.49754093571252</v>
      </c>
      <c r="AI2815" s="51">
        <f t="shared" si="1445"/>
        <v>1.0153074141779399</v>
      </c>
      <c r="AJ2815" s="52">
        <f t="shared" si="1446"/>
        <v>1.3121824141779399</v>
      </c>
      <c r="AK2815" s="2">
        <v>42158</v>
      </c>
      <c r="AL2815" t="str">
        <v>912828XD</v>
      </c>
      <c r="AM2815">
        <v>0.80769999999999997</v>
      </c>
      <c r="AN2815">
        <v>0.16885</v>
      </c>
      <c r="AO2815">
        <v>0.78069999999999995</v>
      </c>
      <c r="AP2815">
        <v>125.484375</v>
      </c>
      <c r="AQ2815">
        <f>VLOOKUP(AL2815,工作表1!$F$3:$G$1000,2,FALSE)</f>
        <v>1.875</v>
      </c>
      <c r="AR2815" t="str">
        <f>VLOOKUP(AL2815,工作表1!$F$3:$H$1000,3,FALSE)</f>
        <v>2022/5/31</v>
      </c>
      <c r="AS2815">
        <f t="shared" si="1431"/>
        <v>0.14499999999999999</v>
      </c>
      <c r="AT2815">
        <f t="shared" si="1432"/>
        <v>1.73</v>
      </c>
      <c r="AU2815" s="43">
        <f t="shared" si="1447"/>
        <v>42338</v>
      </c>
      <c r="AV2815" s="43">
        <f t="shared" si="1433"/>
        <v>42369</v>
      </c>
      <c r="AW2815" s="45">
        <f t="shared" si="1448"/>
        <v>2.0491803278688523E-2</v>
      </c>
      <c r="AX2815" s="45">
        <f t="shared" si="1449"/>
        <v>1.0992589265663597</v>
      </c>
      <c r="AY2815" s="47">
        <f t="shared" si="1450"/>
        <v>98.946012441919294</v>
      </c>
      <c r="AZ2815" s="47">
        <f t="shared" si="1451"/>
        <v>123.51284834989046</v>
      </c>
      <c r="BA2815" s="43"/>
      <c r="BC2815" s="2">
        <v>42157</v>
      </c>
      <c r="BD2815" t="str">
        <v>912828TJ</v>
      </c>
      <c r="BE2815">
        <v>-1.605</v>
      </c>
      <c r="BF2815">
        <v>0.28899000000000002</v>
      </c>
      <c r="BG2815">
        <v>0.76739999999999997</v>
      </c>
      <c r="BH2815">
        <v>125.78125</v>
      </c>
      <c r="BI2815">
        <f>VLOOKUP(BD2815,工作表1!$K$3:$L$1000,2,FALSE)</f>
        <v>1.625</v>
      </c>
      <c r="BJ2815" t="str">
        <f>VLOOKUP(BD2815,工作表1!$K$3:$M$1000,3,FALSE)</f>
        <v>2022/8/15</v>
      </c>
      <c r="BK2815">
        <f t="shared" si="1434"/>
        <v>0.14299999999999999</v>
      </c>
      <c r="BL2815">
        <f t="shared" si="1435"/>
        <v>1.482</v>
      </c>
      <c r="BM2815" s="43">
        <f t="shared" si="1452"/>
        <v>42231</v>
      </c>
      <c r="BN2815" s="43">
        <f t="shared" si="1436"/>
        <v>42460</v>
      </c>
      <c r="BO2815" s="45">
        <f t="shared" si="1453"/>
        <v>0.48480662983425415</v>
      </c>
      <c r="BP2815" s="45">
        <f t="shared" si="1454"/>
        <v>1.8293271777794597</v>
      </c>
      <c r="BQ2815" s="47">
        <f t="shared" si="1455"/>
        <v>97.629617282406727</v>
      </c>
      <c r="BR2815" s="47">
        <f t="shared" si="1456"/>
        <v>122.49754093571252</v>
      </c>
    </row>
    <row r="2816" spans="6:70" x14ac:dyDescent="0.25">
      <c r="F2816" s="2">
        <v>42250</v>
      </c>
      <c r="G2816">
        <v>0.21049999999999999</v>
      </c>
      <c r="H2816" s="43">
        <v>42293</v>
      </c>
      <c r="I2816">
        <v>1.726</v>
      </c>
      <c r="L2816" s="2">
        <v>42157</v>
      </c>
      <c r="M2816" t="str">
        <v>912828G8</v>
      </c>
      <c r="N2816">
        <v>0.4098</v>
      </c>
      <c r="O2816">
        <v>-7.6E-3</v>
      </c>
      <c r="P2816">
        <v>0.79390000000000005</v>
      </c>
      <c r="Q2816">
        <v>127</v>
      </c>
      <c r="R2816">
        <f>VLOOKUP(M2816,工作表1!$A$3:$B$1000,2,FALSE)</f>
        <v>2.125</v>
      </c>
      <c r="S2816" t="str">
        <f>VLOOKUP(M2816,工作表1!$A$3:$C$1000,3,FALSE)</f>
        <v>2021/12/31</v>
      </c>
      <c r="T2816">
        <f t="shared" si="1426"/>
        <v>0.14299999999999999</v>
      </c>
      <c r="U2816">
        <f t="shared" si="1425"/>
        <v>1.982</v>
      </c>
      <c r="V2816" s="43">
        <f t="shared" si="1437"/>
        <v>42185</v>
      </c>
      <c r="W2816" s="43">
        <f t="shared" si="1427"/>
        <v>42277</v>
      </c>
      <c r="X2816" s="45">
        <f t="shared" si="1438"/>
        <v>0.90400552486187846</v>
      </c>
      <c r="Y2816" s="45">
        <f t="shared" si="1439"/>
        <v>1.5968137440399608</v>
      </c>
      <c r="Z2816" s="47">
        <f t="shared" si="1440"/>
        <v>101.52072460200657</v>
      </c>
      <c r="AA2816" s="47">
        <f t="shared" si="1441"/>
        <v>126.07674624130438</v>
      </c>
      <c r="AB2816" s="45">
        <f t="shared" si="1442"/>
        <v>2.0049000000000001</v>
      </c>
      <c r="AC2816" s="2" t="str">
        <f t="shared" si="1428"/>
        <v>TY2</v>
      </c>
      <c r="AD2816">
        <f t="shared" si="1429"/>
        <v>126.3125</v>
      </c>
      <c r="AE2816">
        <f t="shared" si="1430"/>
        <v>126.375</v>
      </c>
      <c r="AF2816" s="49">
        <f t="shared" si="1457"/>
        <v>-6.25E-2</v>
      </c>
      <c r="AG2816" s="3">
        <f t="shared" si="1443"/>
        <v>124.26985472012015</v>
      </c>
      <c r="AH2816">
        <f t="shared" si="1444"/>
        <v>123.12490109659909</v>
      </c>
      <c r="AI2816" s="51">
        <f t="shared" si="1445"/>
        <v>1.1449536235210616</v>
      </c>
      <c r="AJ2816" s="52">
        <f t="shared" si="1446"/>
        <v>1.2074536235210616</v>
      </c>
      <c r="AK2816" s="2">
        <v>42157</v>
      </c>
      <c r="AL2816" t="str">
        <v>912828XD</v>
      </c>
      <c r="AM2816">
        <v>-0.4894</v>
      </c>
      <c r="AN2816">
        <v>0.24765999999999999</v>
      </c>
      <c r="AO2816">
        <v>0.78069999999999995</v>
      </c>
      <c r="AP2816">
        <v>126.3125</v>
      </c>
      <c r="AQ2816">
        <f>VLOOKUP(AL2816,工作表1!$F$3:$G$1000,2,FALSE)</f>
        <v>1.875</v>
      </c>
      <c r="AR2816" t="str">
        <f>VLOOKUP(AL2816,工作表1!$F$3:$H$1000,3,FALSE)</f>
        <v>2022/5/31</v>
      </c>
      <c r="AS2816">
        <f t="shared" si="1431"/>
        <v>0.14299999999999999</v>
      </c>
      <c r="AT2816">
        <f t="shared" si="1432"/>
        <v>1.732</v>
      </c>
      <c r="AU2816" s="43">
        <f t="shared" si="1447"/>
        <v>42338</v>
      </c>
      <c r="AV2816" s="43">
        <f t="shared" si="1433"/>
        <v>42369</v>
      </c>
      <c r="AW2816" s="45">
        <f t="shared" si="1448"/>
        <v>1.5368852459016395E-2</v>
      </c>
      <c r="AX2816" s="45">
        <f t="shared" si="1449"/>
        <v>1.0992729620480572</v>
      </c>
      <c r="AY2816" s="47">
        <f t="shared" si="1450"/>
        <v>99.550177307547273</v>
      </c>
      <c r="AZ2816" s="47">
        <f t="shared" si="1451"/>
        <v>124.26985472012015</v>
      </c>
      <c r="BA2816" s="43"/>
      <c r="BC2816" s="2">
        <v>42156</v>
      </c>
      <c r="BD2816" t="str">
        <v>912828TJ</v>
      </c>
      <c r="BE2816">
        <v>-0.79359999999999997</v>
      </c>
      <c r="BF2816">
        <v>0.24409</v>
      </c>
      <c r="BG2816">
        <v>0.76739999999999997</v>
      </c>
      <c r="BH2816">
        <v>126.375</v>
      </c>
      <c r="BI2816">
        <f>VLOOKUP(BD2816,工作表1!$K$3:$L$1000,2,FALSE)</f>
        <v>1.625</v>
      </c>
      <c r="BJ2816" t="str">
        <f>VLOOKUP(BD2816,工作表1!$K$3:$M$1000,3,FALSE)</f>
        <v>2022/8/15</v>
      </c>
      <c r="BK2816">
        <f t="shared" si="1434"/>
        <v>0.14199999999999999</v>
      </c>
      <c r="BL2816">
        <f t="shared" si="1435"/>
        <v>1.4830000000000001</v>
      </c>
      <c r="BM2816" s="43">
        <f t="shared" si="1452"/>
        <v>42231</v>
      </c>
      <c r="BN2816" s="43">
        <f t="shared" si="1436"/>
        <v>42460</v>
      </c>
      <c r="BO2816" s="45">
        <f t="shared" si="1453"/>
        <v>0.48031767955801108</v>
      </c>
      <c r="BP2816" s="45">
        <f t="shared" si="1454"/>
        <v>1.829290282297737</v>
      </c>
      <c r="BQ2816" s="47">
        <f t="shared" si="1455"/>
        <v>98.12389846226074</v>
      </c>
      <c r="BR2816" s="47">
        <f t="shared" si="1456"/>
        <v>123.12490109659909</v>
      </c>
    </row>
    <row r="2817" spans="6:70" x14ac:dyDescent="0.25">
      <c r="F2817" s="2">
        <v>42249</v>
      </c>
      <c r="G2817">
        <v>0.20799999999999999</v>
      </c>
      <c r="H2817" s="43">
        <v>42292</v>
      </c>
      <c r="I2817">
        <v>1.7020999999999999</v>
      </c>
      <c r="L2817" s="2">
        <v>42156</v>
      </c>
      <c r="M2817" t="str">
        <v>912828G8</v>
      </c>
      <c r="N2817">
        <v>-4.7800000000000002E-2</v>
      </c>
      <c r="O2817">
        <v>0.18042</v>
      </c>
      <c r="P2817">
        <v>0.79390000000000005</v>
      </c>
      <c r="Q2817">
        <v>127.5625</v>
      </c>
      <c r="R2817">
        <f>VLOOKUP(M2817,工作表1!$A$3:$B$1000,2,FALSE)</f>
        <v>2.125</v>
      </c>
      <c r="S2817" t="str">
        <f>VLOOKUP(M2817,工作表1!$A$3:$C$1000,3,FALSE)</f>
        <v>2021/12/31</v>
      </c>
      <c r="T2817">
        <f t="shared" si="1426"/>
        <v>0.14199999999999999</v>
      </c>
      <c r="U2817">
        <f t="shared" si="1425"/>
        <v>1.9830000000000001</v>
      </c>
      <c r="V2817" s="43">
        <f t="shared" si="1437"/>
        <v>42185</v>
      </c>
      <c r="W2817" s="43">
        <f t="shared" si="1427"/>
        <v>42277</v>
      </c>
      <c r="X2817" s="45">
        <f t="shared" si="1438"/>
        <v>0.89813535911602205</v>
      </c>
      <c r="Y2817" s="45">
        <f t="shared" si="1439"/>
        <v>1.5967654961023232</v>
      </c>
      <c r="Z2817" s="47">
        <f t="shared" si="1440"/>
        <v>101.90661121990725</v>
      </c>
      <c r="AA2817" s="47">
        <f t="shared" si="1441"/>
        <v>126.54727144453446</v>
      </c>
      <c r="AB2817" s="45">
        <f t="shared" si="1442"/>
        <v>1.9254</v>
      </c>
      <c r="AC2817" s="2" t="str">
        <f t="shared" si="1428"/>
        <v>TY2</v>
      </c>
      <c r="AD2817">
        <f t="shared" si="1429"/>
        <v>126.90625</v>
      </c>
      <c r="AE2817">
        <f t="shared" si="1430"/>
        <v>127.15625</v>
      </c>
      <c r="AF2817" s="49">
        <f t="shared" si="1457"/>
        <v>-0.25</v>
      </c>
      <c r="AG2817" s="3">
        <f t="shared" si="1443"/>
        <v>124.85320975934106</v>
      </c>
      <c r="AH2817">
        <f t="shared" si="1444"/>
        <v>124.92129017175606</v>
      </c>
      <c r="AI2817" s="51">
        <f t="shared" si="1445"/>
        <v>-6.8080412415000069E-2</v>
      </c>
      <c r="AJ2817" s="52">
        <f t="shared" si="1446"/>
        <v>0.18191958758499993</v>
      </c>
      <c r="AK2817" s="2">
        <v>42156</v>
      </c>
      <c r="AL2817" t="str">
        <v>912828XD</v>
      </c>
      <c r="AM2817">
        <v>-0.45900000000000002</v>
      </c>
      <c r="AN2817">
        <v>0.24418999999999999</v>
      </c>
      <c r="AO2817">
        <v>0.78069999999999995</v>
      </c>
      <c r="AP2817">
        <v>126.90625</v>
      </c>
      <c r="AQ2817">
        <f>VLOOKUP(AL2817,工作表1!$F$3:$G$1000,2,FALSE)</f>
        <v>1.875</v>
      </c>
      <c r="AR2817" t="str">
        <f>VLOOKUP(AL2817,工作表1!$F$3:$H$1000,3,FALSE)</f>
        <v>2022/5/31</v>
      </c>
      <c r="AS2817">
        <f t="shared" si="1431"/>
        <v>0.14199999999999999</v>
      </c>
      <c r="AT2817">
        <f t="shared" si="1432"/>
        <v>1.7330000000000001</v>
      </c>
      <c r="AU2817" s="43">
        <f t="shared" si="1447"/>
        <v>42338</v>
      </c>
      <c r="AV2817" s="43">
        <f t="shared" si="1433"/>
        <v>42369</v>
      </c>
      <c r="AW2817" s="45">
        <f t="shared" si="1448"/>
        <v>1.0245901639344262E-2</v>
      </c>
      <c r="AX2817" s="45">
        <f t="shared" si="1449"/>
        <v>1.0992869975297552</v>
      </c>
      <c r="AY2817" s="47">
        <f t="shared" si="1450"/>
        <v>100.01819480127891</v>
      </c>
      <c r="AZ2817" s="47">
        <f t="shared" si="1451"/>
        <v>124.85320975934106</v>
      </c>
      <c r="BA2817" s="43"/>
      <c r="BC2817" s="2">
        <v>42153</v>
      </c>
      <c r="BD2817" t="str">
        <v>912828TJ</v>
      </c>
      <c r="BE2817">
        <v>0.38229999999999997</v>
      </c>
      <c r="BF2817">
        <v>0.17846999999999999</v>
      </c>
      <c r="BG2817">
        <v>0.76739999999999997</v>
      </c>
      <c r="BH2817">
        <v>127.15625</v>
      </c>
      <c r="BI2817">
        <f>VLOOKUP(BD2817,工作表1!$K$3:$L$1000,2,FALSE)</f>
        <v>1.625</v>
      </c>
      <c r="BJ2817" t="str">
        <f>VLOOKUP(BD2817,工作表1!$K$3:$M$1000,3,FALSE)</f>
        <v>2022/8/15</v>
      </c>
      <c r="BK2817">
        <f t="shared" si="1434"/>
        <v>0.14249999999999999</v>
      </c>
      <c r="BL2817">
        <f t="shared" si="1435"/>
        <v>1.4824999999999999</v>
      </c>
      <c r="BM2817" s="43">
        <f t="shared" si="1452"/>
        <v>42231</v>
      </c>
      <c r="BN2817" s="43">
        <f t="shared" si="1436"/>
        <v>42369</v>
      </c>
      <c r="BO2817" s="45">
        <f t="shared" si="1453"/>
        <v>0.47582872928176789</v>
      </c>
      <c r="BP2817" s="45">
        <f t="shared" si="1454"/>
        <v>1.4241164005146447</v>
      </c>
      <c r="BQ2817" s="47">
        <f t="shared" si="1455"/>
        <v>98.421602290134373</v>
      </c>
      <c r="BR2817" s="47">
        <f t="shared" si="1456"/>
        <v>124.92129017175606</v>
      </c>
    </row>
    <row r="2818" spans="6:70" x14ac:dyDescent="0.25">
      <c r="F2818" s="2">
        <v>42248</v>
      </c>
      <c r="G2818">
        <v>0.214</v>
      </c>
      <c r="H2818" s="43">
        <v>42291</v>
      </c>
      <c r="I2818">
        <v>1.6474</v>
      </c>
      <c r="L2818" s="2">
        <v>42153</v>
      </c>
      <c r="M2818" t="str">
        <v>912828G8</v>
      </c>
      <c r="N2818">
        <v>-0.2676</v>
      </c>
      <c r="O2818">
        <v>0.26422000000000001</v>
      </c>
      <c r="P2818">
        <v>0.79390000000000005</v>
      </c>
      <c r="Q2818">
        <v>128.3125</v>
      </c>
      <c r="R2818">
        <f>VLOOKUP(M2818,工作表1!$A$3:$B$1000,2,FALSE)</f>
        <v>2.125</v>
      </c>
      <c r="S2818" t="str">
        <f>VLOOKUP(M2818,工作表1!$A$3:$C$1000,3,FALSE)</f>
        <v>2021/12/31</v>
      </c>
      <c r="T2818">
        <f t="shared" si="1426"/>
        <v>0.14249999999999999</v>
      </c>
      <c r="U2818">
        <f t="shared" si="1425"/>
        <v>1.9824999999999999</v>
      </c>
      <c r="V2818" s="43">
        <f t="shared" si="1437"/>
        <v>42185</v>
      </c>
      <c r="W2818" s="43">
        <f t="shared" si="1427"/>
        <v>42185</v>
      </c>
      <c r="X2818" s="45">
        <f t="shared" si="1438"/>
        <v>0.89226519337016574</v>
      </c>
      <c r="Y2818" s="45">
        <f t="shared" si="1439"/>
        <v>1.0611008098085219</v>
      </c>
      <c r="Z2818" s="47">
        <f t="shared" si="1440"/>
        <v>102.01120597421577</v>
      </c>
      <c r="AA2818" s="47">
        <f t="shared" si="1441"/>
        <v>128.05525790461198</v>
      </c>
      <c r="AB2818" s="45">
        <f t="shared" si="1442"/>
        <v>1.8653999999999999</v>
      </c>
      <c r="AC2818" s="2" t="str">
        <f t="shared" si="1428"/>
        <v>TY1</v>
      </c>
      <c r="AD2818">
        <f t="shared" si="1429"/>
        <v>128.3125</v>
      </c>
      <c r="AE2818">
        <f t="shared" si="1430"/>
        <v>127.6875</v>
      </c>
      <c r="AF2818" s="49">
        <f t="shared" si="1457"/>
        <v>0.625</v>
      </c>
      <c r="AG2818" s="3">
        <f t="shared" si="1443"/>
        <v>128.05525790461198</v>
      </c>
      <c r="AH2818">
        <f t="shared" si="1444"/>
        <v>126.50827447678704</v>
      </c>
      <c r="AI2818" s="51">
        <f t="shared" si="1445"/>
        <v>1.5469834278249408</v>
      </c>
      <c r="AJ2818" s="52">
        <f t="shared" si="1446"/>
        <v>0.9219834278249408</v>
      </c>
      <c r="AK2818" s="2">
        <v>42153</v>
      </c>
      <c r="AL2818" t="str">
        <v>912828XD</v>
      </c>
      <c r="AM2818">
        <v>-0.63109999999999999</v>
      </c>
      <c r="AN2818">
        <v>0.25755</v>
      </c>
      <c r="AO2818">
        <v>0.78069999999999995</v>
      </c>
      <c r="AP2818">
        <v>127.6875</v>
      </c>
      <c r="AQ2818">
        <f>VLOOKUP(AL2818,工作表1!$F$3:$G$1000,2,FALSE)</f>
        <v>1.875</v>
      </c>
      <c r="AR2818" t="str">
        <f>VLOOKUP(AL2818,工作表1!$F$3:$H$1000,3,FALSE)</f>
        <v>2022/5/31</v>
      </c>
      <c r="AS2818">
        <f t="shared" si="1431"/>
        <v>0.14249999999999999</v>
      </c>
      <c r="AT2818">
        <f t="shared" si="1432"/>
        <v>1.7324999999999999</v>
      </c>
      <c r="AU2818" s="43">
        <f t="shared" si="1447"/>
        <v>42338</v>
      </c>
      <c r="AV2818" s="43">
        <f t="shared" si="1433"/>
        <v>42277</v>
      </c>
      <c r="AW2818" s="45">
        <f t="shared" si="1448"/>
        <v>5.1229508196721308E-3</v>
      </c>
      <c r="AX2818" s="45">
        <f t="shared" si="1449"/>
        <v>0.6266982932854257</v>
      </c>
      <c r="AY2818" s="47">
        <f t="shared" si="1450"/>
        <v>100.21758035206418</v>
      </c>
      <c r="AZ2818" s="47">
        <f t="shared" si="1451"/>
        <v>126.50827447678704</v>
      </c>
      <c r="BA2818" s="43"/>
      <c r="BC2818" s="2">
        <v>42152</v>
      </c>
      <c r="BD2818" t="str">
        <v>912828TJ</v>
      </c>
      <c r="BE2818">
        <v>-1.1599999999999999</v>
      </c>
      <c r="BF2818">
        <v>0.26358999999999999</v>
      </c>
      <c r="BG2818">
        <v>0.76739999999999997</v>
      </c>
      <c r="BH2818">
        <v>126.859375</v>
      </c>
      <c r="BI2818">
        <f>VLOOKUP(BD2818,工作表1!$K$3:$L$1000,2,FALSE)</f>
        <v>1.625</v>
      </c>
      <c r="BJ2818" t="str">
        <f>VLOOKUP(BD2818,工作表1!$K$3:$M$1000,3,FALSE)</f>
        <v>2022/8/15</v>
      </c>
      <c r="BK2818">
        <f t="shared" si="1434"/>
        <v>0.14399999999999999</v>
      </c>
      <c r="BL2818">
        <f t="shared" si="1435"/>
        <v>1.4810000000000001</v>
      </c>
      <c r="BM2818" s="43">
        <f t="shared" si="1452"/>
        <v>42231</v>
      </c>
      <c r="BN2818" s="43">
        <f t="shared" si="1436"/>
        <v>42369</v>
      </c>
      <c r="BO2818" s="45">
        <f t="shared" si="1453"/>
        <v>0.46236187845303867</v>
      </c>
      <c r="BP2818" s="45">
        <f t="shared" si="1454"/>
        <v>1.4240057140694771</v>
      </c>
      <c r="BQ2818" s="47">
        <f t="shared" si="1455"/>
        <v>98.156114986697517</v>
      </c>
      <c r="BR2818" s="47">
        <f t="shared" si="1456"/>
        <v>124.52957601059829</v>
      </c>
    </row>
    <row r="2819" spans="6:70" x14ac:dyDescent="0.25">
      <c r="F2819" s="2">
        <v>42247</v>
      </c>
      <c r="G2819">
        <v>0.22875000000000001</v>
      </c>
      <c r="H2819" s="43">
        <v>42290</v>
      </c>
      <c r="I2819">
        <v>1.7307999999999999</v>
      </c>
      <c r="L2819" s="2">
        <v>42152</v>
      </c>
      <c r="M2819" t="str">
        <v>912828G8</v>
      </c>
      <c r="N2819">
        <v>-0.13589999999999999</v>
      </c>
      <c r="O2819">
        <v>0.21204000000000001</v>
      </c>
      <c r="P2819">
        <v>0.79390000000000005</v>
      </c>
      <c r="Q2819">
        <v>128.03125</v>
      </c>
      <c r="R2819">
        <f>VLOOKUP(M2819,工作表1!$A$3:$B$1000,2,FALSE)</f>
        <v>2.125</v>
      </c>
      <c r="S2819" t="str">
        <f>VLOOKUP(M2819,工作表1!$A$3:$C$1000,3,FALSE)</f>
        <v>2021/12/31</v>
      </c>
      <c r="T2819">
        <f t="shared" si="1426"/>
        <v>0.14399999999999999</v>
      </c>
      <c r="U2819">
        <f t="shared" si="1425"/>
        <v>1.9810000000000001</v>
      </c>
      <c r="V2819" s="43">
        <f t="shared" si="1437"/>
        <v>42185</v>
      </c>
      <c r="W2819" s="43">
        <f t="shared" si="1427"/>
        <v>42185</v>
      </c>
      <c r="X2819" s="45">
        <f t="shared" si="1438"/>
        <v>0.87465469613259672</v>
      </c>
      <c r="Y2819" s="45">
        <f t="shared" si="1439"/>
        <v>1.0609560659956103</v>
      </c>
      <c r="Z2819" s="47">
        <f t="shared" si="1440"/>
        <v>101.80974716654602</v>
      </c>
      <c r="AA2819" s="47">
        <f t="shared" si="1441"/>
        <v>127.7563038572861</v>
      </c>
      <c r="AB2819" s="45">
        <f t="shared" si="1442"/>
        <v>1.8854</v>
      </c>
      <c r="AC2819" s="2" t="str">
        <f t="shared" si="1428"/>
        <v>TY1</v>
      </c>
      <c r="AD2819">
        <f t="shared" si="1429"/>
        <v>128.03125</v>
      </c>
      <c r="AE2819">
        <f t="shared" si="1430"/>
        <v>127.390625</v>
      </c>
      <c r="AF2819" s="49">
        <f t="shared" si="1457"/>
        <v>0.640625</v>
      </c>
      <c r="AG2819" s="3">
        <f t="shared" si="1443"/>
        <v>127.7563038572861</v>
      </c>
      <c r="AH2819">
        <f t="shared" si="1444"/>
        <v>126.23286509953056</v>
      </c>
      <c r="AI2819" s="51">
        <f t="shared" si="1445"/>
        <v>1.5234387577555424</v>
      </c>
      <c r="AJ2819" s="52">
        <f t="shared" si="1446"/>
        <v>0.88281375775554238</v>
      </c>
      <c r="AK2819" s="2">
        <v>42152</v>
      </c>
      <c r="AL2819" t="str">
        <v>912828WZ</v>
      </c>
      <c r="AM2819">
        <v>2.1309</v>
      </c>
      <c r="AN2819">
        <v>7.3600000000000002E-3</v>
      </c>
      <c r="AO2819">
        <v>0.77400000000000002</v>
      </c>
      <c r="AP2819">
        <v>127.390625</v>
      </c>
      <c r="AQ2819">
        <f>VLOOKUP(AL2819,工作表1!$F$3:$G$1000,2,FALSE)</f>
        <v>1.75</v>
      </c>
      <c r="AR2819" t="str">
        <f>VLOOKUP(AL2819,工作表1!$F$3:$H$1000,3,FALSE)</f>
        <v>2022/4/30</v>
      </c>
      <c r="AS2819">
        <f t="shared" si="1431"/>
        <v>0.14399999999999999</v>
      </c>
      <c r="AT2819">
        <f t="shared" si="1432"/>
        <v>1.6060000000000001</v>
      </c>
      <c r="AU2819" s="43">
        <f t="shared" si="1447"/>
        <v>42308</v>
      </c>
      <c r="AV2819" s="43">
        <f t="shared" si="1433"/>
        <v>42277</v>
      </c>
      <c r="AW2819" s="45">
        <f t="shared" si="1448"/>
        <v>0.13866120218579236</v>
      </c>
      <c r="AX2819" s="45">
        <f t="shared" si="1449"/>
        <v>0.73318175013099784</v>
      </c>
      <c r="AY2819" s="47">
        <f t="shared" si="1450"/>
        <v>99.192305532242145</v>
      </c>
      <c r="AZ2819" s="47">
        <f t="shared" si="1451"/>
        <v>126.23286509953056</v>
      </c>
      <c r="BA2819" s="43"/>
      <c r="BC2819" s="2">
        <v>42151</v>
      </c>
      <c r="BD2819" t="str">
        <v>912828TJ</v>
      </c>
      <c r="BE2819">
        <v>-1.7397</v>
      </c>
      <c r="BF2819">
        <v>0.29304000000000002</v>
      </c>
      <c r="BG2819">
        <v>0.76739999999999997</v>
      </c>
      <c r="BH2819">
        <v>126.734375</v>
      </c>
      <c r="BI2819">
        <f>VLOOKUP(BD2819,工作表1!$K$3:$L$1000,2,FALSE)</f>
        <v>1.625</v>
      </c>
      <c r="BJ2819" t="str">
        <f>VLOOKUP(BD2819,工作表1!$K$3:$M$1000,3,FALSE)</f>
        <v>2022/8/15</v>
      </c>
      <c r="BK2819">
        <f t="shared" si="1434"/>
        <v>0.14099999999999999</v>
      </c>
      <c r="BL2819">
        <f t="shared" si="1435"/>
        <v>1.484</v>
      </c>
      <c r="BM2819" s="43">
        <f t="shared" si="1452"/>
        <v>42231</v>
      </c>
      <c r="BN2819" s="43">
        <f t="shared" si="1436"/>
        <v>42369</v>
      </c>
      <c r="BO2819" s="45">
        <f t="shared" si="1453"/>
        <v>0.45787292817679559</v>
      </c>
      <c r="BP2819" s="45">
        <f t="shared" si="1454"/>
        <v>1.4239688185877544</v>
      </c>
      <c r="BQ2819" s="47">
        <f t="shared" si="1455"/>
        <v>98.046455539225263</v>
      </c>
      <c r="BR2819" s="47">
        <f t="shared" si="1456"/>
        <v>124.36868426085789</v>
      </c>
    </row>
    <row r="2820" spans="6:70" x14ac:dyDescent="0.25">
      <c r="F2820" s="2">
        <v>42244</v>
      </c>
      <c r="G2820">
        <v>0.219</v>
      </c>
      <c r="H2820" s="43">
        <v>42289</v>
      </c>
      <c r="I2820">
        <v>1.7739</v>
      </c>
      <c r="L2820" s="2">
        <v>42151</v>
      </c>
      <c r="M2820" t="str">
        <v>912828G8</v>
      </c>
      <c r="N2820">
        <v>-0.22600000000000001</v>
      </c>
      <c r="O2820">
        <v>0.24417</v>
      </c>
      <c r="P2820">
        <v>0.79390000000000005</v>
      </c>
      <c r="Q2820">
        <v>127.890625</v>
      </c>
      <c r="R2820">
        <f>VLOOKUP(M2820,工作表1!$A$3:$B$1000,2,FALSE)</f>
        <v>2.125</v>
      </c>
      <c r="S2820" t="str">
        <f>VLOOKUP(M2820,工作表1!$A$3:$C$1000,3,FALSE)</f>
        <v>2021/12/31</v>
      </c>
      <c r="T2820">
        <f t="shared" si="1426"/>
        <v>0.14099999999999999</v>
      </c>
      <c r="U2820">
        <f t="shared" ref="U2820:U2883" si="1458">R2820-T2820</f>
        <v>1.984</v>
      </c>
      <c r="V2820" s="43">
        <f t="shared" si="1437"/>
        <v>42185</v>
      </c>
      <c r="W2820" s="43">
        <f t="shared" si="1427"/>
        <v>42185</v>
      </c>
      <c r="X2820" s="45">
        <f t="shared" si="1438"/>
        <v>0.86878453038674031</v>
      </c>
      <c r="Y2820" s="45">
        <f t="shared" si="1439"/>
        <v>1.0609078180579732</v>
      </c>
      <c r="Z2820" s="47">
        <f t="shared" si="1440"/>
        <v>101.70014189414964</v>
      </c>
      <c r="AA2820" s="47">
        <f t="shared" si="1441"/>
        <v>127.60278222944683</v>
      </c>
      <c r="AB2820" s="45">
        <f t="shared" si="1442"/>
        <v>1.8926000000000001</v>
      </c>
      <c r="AC2820" s="2" t="str">
        <f t="shared" si="1428"/>
        <v>TY1</v>
      </c>
      <c r="AD2820">
        <f t="shared" si="1429"/>
        <v>127.890625</v>
      </c>
      <c r="AE2820">
        <f t="shared" si="1430"/>
        <v>127.265625</v>
      </c>
      <c r="AF2820" s="49">
        <f t="shared" si="1457"/>
        <v>0.625</v>
      </c>
      <c r="AG2820" s="3">
        <f t="shared" si="1443"/>
        <v>127.60278222944683</v>
      </c>
      <c r="AH2820">
        <f t="shared" si="1444"/>
        <v>126.07439515380527</v>
      </c>
      <c r="AI2820" s="51">
        <f t="shared" si="1445"/>
        <v>1.528387075641561</v>
      </c>
      <c r="AJ2820" s="52">
        <f t="shared" si="1446"/>
        <v>0.90338707564156095</v>
      </c>
      <c r="AK2820" s="2">
        <v>42151</v>
      </c>
      <c r="AL2820" t="str">
        <v>912828WZ</v>
      </c>
      <c r="AM2820">
        <v>1.579</v>
      </c>
      <c r="AN2820">
        <v>5.7759999999999999E-2</v>
      </c>
      <c r="AO2820">
        <v>0.77400000000000002</v>
      </c>
      <c r="AP2820">
        <v>127.265625</v>
      </c>
      <c r="AQ2820">
        <f>VLOOKUP(AL2820,工作表1!$F$3:$G$1000,2,FALSE)</f>
        <v>1.75</v>
      </c>
      <c r="AR2820" t="str">
        <f>VLOOKUP(AL2820,工作表1!$F$3:$H$1000,3,FALSE)</f>
        <v>2022/4/30</v>
      </c>
      <c r="AS2820">
        <f t="shared" si="1431"/>
        <v>0.14099999999999999</v>
      </c>
      <c r="AT2820">
        <f t="shared" si="1432"/>
        <v>1.609</v>
      </c>
      <c r="AU2820" s="43">
        <f t="shared" si="1447"/>
        <v>42308</v>
      </c>
      <c r="AV2820" s="43">
        <f t="shared" si="1433"/>
        <v>42277</v>
      </c>
      <c r="AW2820" s="45">
        <f t="shared" si="1448"/>
        <v>0.13387978142076504</v>
      </c>
      <c r="AX2820" s="45">
        <f t="shared" si="1449"/>
        <v>0.7331948499139157</v>
      </c>
      <c r="AY2820" s="47">
        <f t="shared" si="1450"/>
        <v>99.082692008862637</v>
      </c>
      <c r="AZ2820" s="47">
        <f t="shared" si="1451"/>
        <v>126.07439515380527</v>
      </c>
      <c r="BA2820" s="43"/>
      <c r="BC2820" s="2">
        <v>42150</v>
      </c>
      <c r="BD2820" t="str">
        <v>912828TJ</v>
      </c>
      <c r="BE2820">
        <v>3.6038000000000001</v>
      </c>
      <c r="BF2820">
        <v>1.023E-2</v>
      </c>
      <c r="BG2820">
        <v>0.76739999999999997</v>
      </c>
      <c r="BH2820">
        <v>126.53125</v>
      </c>
      <c r="BI2820">
        <f>VLOOKUP(BD2820,工作表1!$K$3:$L$1000,2,FALSE)</f>
        <v>1.625</v>
      </c>
      <c r="BJ2820" t="str">
        <f>VLOOKUP(BD2820,工作表1!$K$3:$M$1000,3,FALSE)</f>
        <v>2022/8/15</v>
      </c>
      <c r="BK2820">
        <f t="shared" si="1434"/>
        <v>0.14199999999999999</v>
      </c>
      <c r="BL2820">
        <f t="shared" si="1435"/>
        <v>1.4830000000000001</v>
      </c>
      <c r="BM2820" s="43">
        <f t="shared" si="1452"/>
        <v>42231</v>
      </c>
      <c r="BN2820" s="43">
        <f t="shared" si="1436"/>
        <v>42369</v>
      </c>
      <c r="BO2820" s="45">
        <f t="shared" si="1453"/>
        <v>0.45338397790055252</v>
      </c>
      <c r="BP2820" s="45">
        <f t="shared" si="1454"/>
        <v>1.4239319231060321</v>
      </c>
      <c r="BQ2820" s="47">
        <f t="shared" si="1455"/>
        <v>98.064386206207047</v>
      </c>
      <c r="BR2820" s="47">
        <f t="shared" si="1456"/>
        <v>124.37719004826836</v>
      </c>
    </row>
    <row r="2821" spans="6:70" x14ac:dyDescent="0.25">
      <c r="F2821" s="2">
        <v>42243</v>
      </c>
      <c r="G2821">
        <v>0.19900000000000001</v>
      </c>
      <c r="H2821" s="43">
        <v>42286</v>
      </c>
      <c r="I2821">
        <v>1.7739</v>
      </c>
      <c r="L2821" s="2">
        <v>42150</v>
      </c>
      <c r="M2821" t="str">
        <v>912828G8</v>
      </c>
      <c r="N2821">
        <v>0.68969999999999998</v>
      </c>
      <c r="O2821">
        <v>-5.8220000000000001E-2</v>
      </c>
      <c r="P2821">
        <v>0.79390000000000005</v>
      </c>
      <c r="Q2821">
        <v>127.90625</v>
      </c>
      <c r="R2821">
        <f>VLOOKUP(M2821,工作表1!$A$3:$B$1000,2,FALSE)</f>
        <v>2.125</v>
      </c>
      <c r="S2821" t="str">
        <f>VLOOKUP(M2821,工作表1!$A$3:$C$1000,3,FALSE)</f>
        <v>2021/12/31</v>
      </c>
      <c r="T2821">
        <f t="shared" ref="T2821:T2884" si="1459">INDEX($G:$G,MATCH(L2821,$F:$F,0))</f>
        <v>0.14199999999999999</v>
      </c>
      <c r="U2821">
        <f t="shared" si="1458"/>
        <v>1.9830000000000001</v>
      </c>
      <c r="V2821" s="43">
        <f t="shared" si="1437"/>
        <v>42185</v>
      </c>
      <c r="W2821" s="43">
        <f t="shared" ref="W2821:W2884" si="1460">IF(WEEKDAY(DATE(YEAR(L2821),(INT(MONTH(L2821)/3)+1)*3+1,1)-1,2)=7,DATE(YEAR(L2821),(INT(MONTH(L2821)/3)+1)*3+1,1)-1-2,IF(WEEKDAY(DATE(YEAR(L2821),(INT(MONTH(L2821)/3)+1)*3+1,1)-1,2)=6,DATE(YEAR(L2821),(INT(MONTH(L2821)/3)+1)*3+1,1)-1-1,DATE(YEAR(L2821),(INT(MONTH(L2821)/3)+1)*3+1,1)-1))</f>
        <v>42185</v>
      </c>
      <c r="X2821" s="45">
        <f t="shared" si="1438"/>
        <v>0.862914364640884</v>
      </c>
      <c r="Y2821" s="45">
        <f t="shared" si="1439"/>
        <v>1.060859570120336</v>
      </c>
      <c r="Z2821" s="47">
        <f t="shared" si="1440"/>
        <v>101.74918899685865</v>
      </c>
      <c r="AA2821" s="47">
        <f t="shared" si="1441"/>
        <v>127.64955470189288</v>
      </c>
      <c r="AB2821" s="45">
        <f t="shared" si="1442"/>
        <v>1.8926000000000001</v>
      </c>
      <c r="AC2821" s="2" t="str">
        <f t="shared" ref="AC2821:AC2884" si="1461">IF(MOD(MONTH(L2821),3)=0,"TY2","TY1")</f>
        <v>TY1</v>
      </c>
      <c r="AD2821">
        <f t="shared" ref="AD2821:AD2884" si="1462">IF(AC2821="TY1",Q2821,AP2821)</f>
        <v>127.90625</v>
      </c>
      <c r="AE2821">
        <f t="shared" ref="AE2821:AE2884" si="1463">IF(AC2821="TY1",AP2821,BH2821)</f>
        <v>127.28125</v>
      </c>
      <c r="AF2821" s="49">
        <f t="shared" si="1457"/>
        <v>0.625</v>
      </c>
      <c r="AG2821" s="3">
        <f t="shared" si="1443"/>
        <v>127.64955470189288</v>
      </c>
      <c r="AH2821">
        <f t="shared" si="1444"/>
        <v>126.09988537787449</v>
      </c>
      <c r="AI2821" s="51">
        <f t="shared" si="1445"/>
        <v>1.5496693240183959</v>
      </c>
      <c r="AJ2821" s="52">
        <f t="shared" si="1446"/>
        <v>0.92466932401839586</v>
      </c>
      <c r="AK2821" s="2">
        <v>42150</v>
      </c>
      <c r="AL2821" t="str">
        <v>912828WZ</v>
      </c>
      <c r="AM2821">
        <v>2.0470000000000002</v>
      </c>
      <c r="AN2821">
        <v>1.583E-2</v>
      </c>
      <c r="AO2821">
        <v>0.77400000000000002</v>
      </c>
      <c r="AP2821">
        <v>127.28125</v>
      </c>
      <c r="AQ2821">
        <f>VLOOKUP(AL2821,工作表1!$F$3:$G$1000,2,FALSE)</f>
        <v>1.75</v>
      </c>
      <c r="AR2821" t="str">
        <f>VLOOKUP(AL2821,工作表1!$F$3:$H$1000,3,FALSE)</f>
        <v>2022/4/30</v>
      </c>
      <c r="AS2821">
        <f t="shared" ref="AS2821:AS2884" si="1464">INDEX($G:$G,MATCH(AK2821,$F:$F,0))</f>
        <v>0.14199999999999999</v>
      </c>
      <c r="AT2821">
        <f t="shared" ref="AT2821:AT2884" si="1465">AQ2821-AS2821</f>
        <v>1.6080000000000001</v>
      </c>
      <c r="AU2821" s="43">
        <f t="shared" si="1447"/>
        <v>42308</v>
      </c>
      <c r="AV2821" s="43">
        <f t="shared" ref="AV2821:AV2884" si="1466">IF(WEEKDAY(DATE(YEAR(AK2821),(INT(MONTH(AK2821)/3)+1)*3+4,1)-1,2)=7,DATE(YEAR(AK2821),(INT(MONTH(AK2821)/3)+1)*3+4,1)-1-2,IF(WEEKDAY(DATE(YEAR(AK2821),(INT(MONTH(AK2821)/3)+1)*3+4,1)-1,2)=6,DATE(YEAR(AK2821),(INT(MONTH(AK2821)/3)+1)*3+4,1)-1-1,DATE(YEAR(AK2821),(INT(MONTH(AK2821)/3)+1)*3+4,1)-1))</f>
        <v>42277</v>
      </c>
      <c r="AW2821" s="45">
        <f t="shared" si="1448"/>
        <v>0.12909836065573771</v>
      </c>
      <c r="AX2821" s="45">
        <f t="shared" si="1449"/>
        <v>0.73320794969683356</v>
      </c>
      <c r="AY2821" s="47">
        <f t="shared" si="1450"/>
        <v>99.114080323570747</v>
      </c>
      <c r="AZ2821" s="47">
        <f t="shared" si="1451"/>
        <v>126.09988537787449</v>
      </c>
      <c r="BA2821" s="43"/>
      <c r="BC2821" s="2">
        <v>42146</v>
      </c>
      <c r="BD2821" t="str">
        <v>912828TJ</v>
      </c>
      <c r="BE2821">
        <v>-2.5137999999999998</v>
      </c>
      <c r="BF2821">
        <v>0.33350999999999997</v>
      </c>
      <c r="BG2821">
        <v>0.76739999999999997</v>
      </c>
      <c r="BH2821">
        <v>126.0625</v>
      </c>
      <c r="BI2821">
        <f>VLOOKUP(BD2821,工作表1!$K$3:$L$1000,2,FALSE)</f>
        <v>1.625</v>
      </c>
      <c r="BJ2821" t="str">
        <f>VLOOKUP(BD2821,工作表1!$K$3:$M$1000,3,FALSE)</f>
        <v>2022/8/15</v>
      </c>
      <c r="BK2821">
        <f t="shared" ref="BK2821:BK2884" si="1467">INDEX($G:$G,MATCH(BC2821,$F:$F,0))</f>
        <v>0.14399999999999999</v>
      </c>
      <c r="BL2821">
        <f t="shared" ref="BL2821:BL2884" si="1468">BI2821-BK2821</f>
        <v>1.4810000000000001</v>
      </c>
      <c r="BM2821" s="43">
        <f t="shared" si="1452"/>
        <v>42231</v>
      </c>
      <c r="BN2821" s="43">
        <f t="shared" ref="BN2821:BN2884" si="1469">IF(WEEKDAY(DATE(YEAR(BC2821),(INT(MONTH(BC2821)/3)+1)*3+7,1)-1,2)=7,DATE(YEAR(BC2821),(INT(MONTH(BC2821)/3)+1)*3+7,1)-1-2,IF(WEEKDAY(DATE(YEAR(BC2821),(INT(MONTH(BC2821)/3)+1)*3+7,1)-1,2)=6,DATE(YEAR(BC2821),(INT(MONTH(BC2821)/3)+1)*3+7,1)-1-1,DATE(YEAR(BC2821),(INT(MONTH(BC2821)/3)+1)*3+7,1)-1))</f>
        <v>42369</v>
      </c>
      <c r="BO2821" s="45">
        <f t="shared" si="1453"/>
        <v>0.44889502762430944</v>
      </c>
      <c r="BP2821" s="45">
        <f t="shared" si="1454"/>
        <v>1.4238950276243094</v>
      </c>
      <c r="BQ2821" s="47">
        <f t="shared" si="1455"/>
        <v>97.512076504169812</v>
      </c>
      <c r="BR2821" s="47">
        <f t="shared" si="1456"/>
        <v>123.64341478260334</v>
      </c>
    </row>
    <row r="2822" spans="6:70" x14ac:dyDescent="0.25">
      <c r="F2822" s="2">
        <v>42242</v>
      </c>
      <c r="G2822">
        <v>0.188</v>
      </c>
      <c r="H2822" s="43">
        <v>42285</v>
      </c>
      <c r="I2822">
        <v>1.7810999999999999</v>
      </c>
      <c r="L2822" s="2">
        <v>42146</v>
      </c>
      <c r="M2822" t="str">
        <v>912828G8</v>
      </c>
      <c r="N2822">
        <v>-0.60880000000000001</v>
      </c>
      <c r="O2822">
        <v>0.35560000000000003</v>
      </c>
      <c r="P2822">
        <v>0.79390000000000005</v>
      </c>
      <c r="Q2822">
        <v>127.28125</v>
      </c>
      <c r="R2822">
        <f>VLOOKUP(M2822,工作表1!$A$3:$B$1000,2,FALSE)</f>
        <v>2.125</v>
      </c>
      <c r="S2822" t="str">
        <f>VLOOKUP(M2822,工作表1!$A$3:$C$1000,3,FALSE)</f>
        <v>2021/12/31</v>
      </c>
      <c r="T2822">
        <f t="shared" si="1459"/>
        <v>0.14399999999999999</v>
      </c>
      <c r="U2822">
        <f t="shared" si="1458"/>
        <v>1.9810000000000001</v>
      </c>
      <c r="V2822" s="43">
        <f t="shared" ref="V2822:V2885" si="1470">COUPNCD(L2821,S2822,2,0)</f>
        <v>42185</v>
      </c>
      <c r="W2822" s="43">
        <f t="shared" si="1460"/>
        <v>42185</v>
      </c>
      <c r="X2822" s="45">
        <f t="shared" ref="X2822:X2885" si="1471">COUPDAYBS(L2821,S2822,2,1)/COUPDAYS(L2821,S2822,2,1)*R2822/2</f>
        <v>0.8570441988950277</v>
      </c>
      <c r="Y2822" s="45">
        <f t="shared" ref="Y2822:Y2885" si="1472">(W2822-L2821)/365*R2822+X2822</f>
        <v>1.0608113221826989</v>
      </c>
      <c r="Z2822" s="47">
        <f t="shared" ref="Z2822:Z2885" si="1473">(Q2822*P2822+Y2822)/(1+(O2822/100)*(W2822-L2823)/360)-X2822</f>
        <v>101.21202287578572</v>
      </c>
      <c r="AA2822" s="47">
        <f t="shared" ref="AA2822:AA2885" si="1474">(Z2822-$AB$5*(W2822-L2821)/365+T2822*(W2822-L2821)/360)/P2822</f>
        <v>126.95805982832033</v>
      </c>
      <c r="AB2822" s="45">
        <f t="shared" ref="AB2822:AB2885" si="1475">INDEX(I:I,MATCH(L2822,H:H,0))</f>
        <v>1.9534</v>
      </c>
      <c r="AC2822" s="2" t="str">
        <f t="shared" si="1461"/>
        <v>TY1</v>
      </c>
      <c r="AD2822">
        <f t="shared" si="1462"/>
        <v>127.28125</v>
      </c>
      <c r="AE2822">
        <f t="shared" si="1463"/>
        <v>126.59375</v>
      </c>
      <c r="AF2822" s="49">
        <f t="shared" si="1457"/>
        <v>0.6875</v>
      </c>
      <c r="AG2822" s="3">
        <f t="shared" ref="AG2822:AG2885" si="1476">IF(AC2822="TY1",AA2822,AZ2822)</f>
        <v>126.95805982832033</v>
      </c>
      <c r="AH2822">
        <f t="shared" ref="AH2822:AH2885" si="1477">IF(AC2822="TY1",AZ2822,BR2822)</f>
        <v>125.39877307325867</v>
      </c>
      <c r="AI2822" s="51">
        <f t="shared" ref="AI2822:AI2885" si="1478">AG2822-AH2822</f>
        <v>1.5592867550616631</v>
      </c>
      <c r="AJ2822" s="52">
        <f t="shared" ref="AJ2822:AJ2885" si="1479">AI2822-AF2822</f>
        <v>0.87178675506166314</v>
      </c>
      <c r="AK2822" s="2">
        <v>42146</v>
      </c>
      <c r="AL2822" t="str">
        <v>912828WZ</v>
      </c>
      <c r="AM2822">
        <v>1.9395</v>
      </c>
      <c r="AN2822">
        <v>2.6929999999999999E-2</v>
      </c>
      <c r="AO2822">
        <v>0.77400000000000002</v>
      </c>
      <c r="AP2822">
        <v>126.59375</v>
      </c>
      <c r="AQ2822">
        <f>VLOOKUP(AL2822,工作表1!$F$3:$G$1000,2,FALSE)</f>
        <v>1.75</v>
      </c>
      <c r="AR2822" t="str">
        <f>VLOOKUP(AL2822,工作表1!$F$3:$H$1000,3,FALSE)</f>
        <v>2022/4/30</v>
      </c>
      <c r="AS2822">
        <f t="shared" si="1464"/>
        <v>0.14399999999999999</v>
      </c>
      <c r="AT2822">
        <f t="shared" si="1465"/>
        <v>1.6060000000000001</v>
      </c>
      <c r="AU2822" s="43">
        <f t="shared" ref="AU2822:AU2885" si="1480">COUPNCD(AK2821,AR2822,2,0)</f>
        <v>42308</v>
      </c>
      <c r="AV2822" s="43">
        <f t="shared" si="1466"/>
        <v>42277</v>
      </c>
      <c r="AW2822" s="45">
        <f t="shared" ref="AW2822:AW2885" si="1481">COUPDAYBS(AK2821,AR2822,2,1)/COUPDAYS(AK2821,AR2822,2,1)*AQ2822/2</f>
        <v>0.12431693989071038</v>
      </c>
      <c r="AX2822" s="45">
        <f t="shared" ref="AX2822:AX2885" si="1482">(AV2822-AK2821)/365*AQ2822+AW2822</f>
        <v>0.73322104947975142</v>
      </c>
      <c r="AY2822" s="47">
        <f t="shared" ref="AY2822:AY2885" si="1483">(AP2822*AO2822+AX2822)/(1+(AN2822/100)*(AV2822-AK2823)/360)-AW2822</f>
        <v>98.582719947743314</v>
      </c>
      <c r="AZ2822" s="47">
        <f t="shared" ref="AZ2822:AZ2885" si="1484">(AY2822-$AB$5*(AV2822-AK2821)/365+AS2822*(AV2822-AK2821)/360)/AO2822</f>
        <v>125.39877307325867</v>
      </c>
      <c r="BA2822" s="43"/>
      <c r="BC2822" s="2">
        <v>42145</v>
      </c>
      <c r="BD2822" t="str">
        <v>912828TJ</v>
      </c>
      <c r="BE2822">
        <v>-1.7866</v>
      </c>
      <c r="BF2822">
        <v>0.29114000000000001</v>
      </c>
      <c r="BG2822">
        <v>0.76739999999999997</v>
      </c>
      <c r="BH2822">
        <v>126.5</v>
      </c>
      <c r="BI2822">
        <f>VLOOKUP(BD2822,工作表1!$K$3:$L$1000,2,FALSE)</f>
        <v>1.625</v>
      </c>
      <c r="BJ2822" t="str">
        <f>VLOOKUP(BD2822,工作表1!$K$3:$M$1000,3,FALSE)</f>
        <v>2022/8/15</v>
      </c>
      <c r="BK2822">
        <f t="shared" si="1467"/>
        <v>0.13700000000000001</v>
      </c>
      <c r="BL2822">
        <f t="shared" si="1468"/>
        <v>1.488</v>
      </c>
      <c r="BM2822" s="43">
        <f t="shared" ref="BM2822:BM2885" si="1485">COUPNCD(BC2821,BJ2822,2,0)</f>
        <v>42231</v>
      </c>
      <c r="BN2822" s="43">
        <f t="shared" si="1469"/>
        <v>42369</v>
      </c>
      <c r="BO2822" s="45">
        <f t="shared" ref="BO2822:BO2885" si="1486">COUPDAYBS(BC2821,BJ2822,2,1)/COUPDAYS(BC2821,BJ2822,2,1)*BI2822/2</f>
        <v>0.43093922651933703</v>
      </c>
      <c r="BP2822" s="45">
        <f t="shared" ref="BP2822:BP2885" si="1487">(BN2822-BC2821)/365*BI2822+BO2822</f>
        <v>1.4237474456974193</v>
      </c>
      <c r="BQ2822" s="47">
        <f t="shared" ref="BQ2822:BQ2885" si="1488">(BH2822*BG2822+BP2822)/(1+(BF2822/100)*(BN2822-BC2823)/360)-BO2822</f>
        <v>97.890000978357776</v>
      </c>
      <c r="BR2822" s="47">
        <f t="shared" ref="BR2822:BR2885" si="1489">(BQ2822-$AB$5*(BN2822-BC2821)/365+BK2822*(BN2822-BC2821)/360)/BG2822</f>
        <v>124.06768657214731</v>
      </c>
    </row>
    <row r="2823" spans="6:70" x14ac:dyDescent="0.25">
      <c r="F2823" s="2">
        <v>42241</v>
      </c>
      <c r="G2823">
        <v>0.184</v>
      </c>
      <c r="H2823" s="43">
        <v>42284</v>
      </c>
      <c r="I2823">
        <v>1.75</v>
      </c>
      <c r="L2823" s="2">
        <v>42145</v>
      </c>
      <c r="M2823" t="str">
        <v>912828G8</v>
      </c>
      <c r="N2823">
        <v>0.11269999999999999</v>
      </c>
      <c r="O2823">
        <v>0.13946</v>
      </c>
      <c r="P2823">
        <v>0.79390000000000005</v>
      </c>
      <c r="Q2823">
        <v>127.71875</v>
      </c>
      <c r="R2823">
        <f>VLOOKUP(M2823,工作表1!$A$3:$B$1000,2,FALSE)</f>
        <v>2.125</v>
      </c>
      <c r="S2823" t="str">
        <f>VLOOKUP(M2823,工作表1!$A$3:$C$1000,3,FALSE)</f>
        <v>2021/12/31</v>
      </c>
      <c r="T2823">
        <f t="shared" si="1459"/>
        <v>0.13700000000000001</v>
      </c>
      <c r="U2823">
        <f t="shared" si="1458"/>
        <v>1.988</v>
      </c>
      <c r="V2823" s="43">
        <f t="shared" si="1470"/>
        <v>42185</v>
      </c>
      <c r="W2823" s="43">
        <f t="shared" si="1460"/>
        <v>42185</v>
      </c>
      <c r="X2823" s="45">
        <f t="shared" si="1471"/>
        <v>0.83356353591160226</v>
      </c>
      <c r="Y2823" s="45">
        <f t="shared" si="1472"/>
        <v>1.0606183304321501</v>
      </c>
      <c r="Z2823" s="47">
        <f t="shared" si="1473"/>
        <v>101.60669988939196</v>
      </c>
      <c r="AA2823" s="47">
        <f t="shared" si="1474"/>
        <v>127.39377778838092</v>
      </c>
      <c r="AB2823" s="45">
        <f t="shared" si="1475"/>
        <v>1.9141999999999999</v>
      </c>
      <c r="AC2823" s="2" t="str">
        <f t="shared" si="1461"/>
        <v>TY1</v>
      </c>
      <c r="AD2823">
        <f t="shared" si="1462"/>
        <v>127.71875</v>
      </c>
      <c r="AE2823">
        <f t="shared" si="1463"/>
        <v>127.03125</v>
      </c>
      <c r="AF2823" s="49">
        <f t="shared" si="1457"/>
        <v>0.6875</v>
      </c>
      <c r="AG2823" s="3">
        <f t="shared" si="1476"/>
        <v>127.39377778838092</v>
      </c>
      <c r="AH2823">
        <f t="shared" si="1477"/>
        <v>125.8392918489112</v>
      </c>
      <c r="AI2823" s="51">
        <f t="shared" si="1478"/>
        <v>1.5544859394697141</v>
      </c>
      <c r="AJ2823" s="52">
        <f t="shared" si="1479"/>
        <v>0.86698593946971414</v>
      </c>
      <c r="AK2823" s="2">
        <v>42145</v>
      </c>
      <c r="AL2823" t="str">
        <v>912828WZ</v>
      </c>
      <c r="AM2823">
        <v>3.0510000000000002</v>
      </c>
      <c r="AN2823">
        <v>-6.5460000000000004E-2</v>
      </c>
      <c r="AO2823">
        <v>0.77400000000000002</v>
      </c>
      <c r="AP2823">
        <v>127.03125</v>
      </c>
      <c r="AQ2823">
        <f>VLOOKUP(AL2823,工作表1!$F$3:$G$1000,2,FALSE)</f>
        <v>1.75</v>
      </c>
      <c r="AR2823" t="str">
        <f>VLOOKUP(AL2823,工作表1!$F$3:$H$1000,3,FALSE)</f>
        <v>2022/4/30</v>
      </c>
      <c r="AS2823">
        <f t="shared" si="1464"/>
        <v>0.13700000000000001</v>
      </c>
      <c r="AT2823">
        <f t="shared" si="1465"/>
        <v>1.613</v>
      </c>
      <c r="AU2823" s="43">
        <f t="shared" si="1480"/>
        <v>42308</v>
      </c>
      <c r="AV2823" s="43">
        <f t="shared" si="1466"/>
        <v>42277</v>
      </c>
      <c r="AW2823" s="45">
        <f t="shared" si="1481"/>
        <v>0.10519125683060108</v>
      </c>
      <c r="AX2823" s="45">
        <f t="shared" si="1482"/>
        <v>0.73327344861142296</v>
      </c>
      <c r="AY2823" s="47">
        <f t="shared" si="1483"/>
        <v>98.974230894101424</v>
      </c>
      <c r="AZ2823" s="47">
        <f t="shared" si="1484"/>
        <v>125.8392918489112</v>
      </c>
      <c r="BA2823" s="43"/>
      <c r="BC2823" s="2">
        <v>42144</v>
      </c>
      <c r="BD2823" t="str">
        <v>912828TJ</v>
      </c>
      <c r="BE2823">
        <v>-2.4367999999999999</v>
      </c>
      <c r="BF2823">
        <v>0.32962000000000002</v>
      </c>
      <c r="BG2823">
        <v>0.76739999999999997</v>
      </c>
      <c r="BH2823">
        <v>126.015625</v>
      </c>
      <c r="BI2823">
        <f>VLOOKUP(BD2823,工作表1!$K$3:$L$1000,2,FALSE)</f>
        <v>1.625</v>
      </c>
      <c r="BJ2823" t="str">
        <f>VLOOKUP(BD2823,工作表1!$K$3:$M$1000,3,FALSE)</f>
        <v>2022/8/15</v>
      </c>
      <c r="BK2823">
        <f t="shared" si="1467"/>
        <v>0.13950000000000001</v>
      </c>
      <c r="BL2823">
        <f t="shared" si="1468"/>
        <v>1.4855</v>
      </c>
      <c r="BM2823" s="43">
        <f t="shared" si="1485"/>
        <v>42231</v>
      </c>
      <c r="BN2823" s="43">
        <f t="shared" si="1469"/>
        <v>42369</v>
      </c>
      <c r="BO2823" s="45">
        <f t="shared" si="1486"/>
        <v>0.4264502762430939</v>
      </c>
      <c r="BP2823" s="45">
        <f t="shared" si="1487"/>
        <v>1.4237105502156966</v>
      </c>
      <c r="BQ2823" s="47">
        <f t="shared" si="1488"/>
        <v>97.499015582175034</v>
      </c>
      <c r="BR2823" s="47">
        <f t="shared" si="1489"/>
        <v>123.54455674022545</v>
      </c>
    </row>
    <row r="2824" spans="6:70" x14ac:dyDescent="0.25">
      <c r="F2824" s="2">
        <v>42240</v>
      </c>
      <c r="G2824">
        <v>0.17599999999999999</v>
      </c>
      <c r="H2824" s="43">
        <v>42283</v>
      </c>
      <c r="I2824">
        <v>1.7095</v>
      </c>
      <c r="L2824" s="2">
        <v>42144</v>
      </c>
      <c r="M2824" t="str">
        <v>912828G8</v>
      </c>
      <c r="N2824">
        <v>-3.3799999999999997E-2</v>
      </c>
      <c r="O2824">
        <v>0.18503</v>
      </c>
      <c r="P2824">
        <v>0.79390000000000005</v>
      </c>
      <c r="Q2824">
        <v>127.265625</v>
      </c>
      <c r="R2824">
        <f>VLOOKUP(M2824,工作表1!$A$3:$B$1000,2,FALSE)</f>
        <v>2.125</v>
      </c>
      <c r="S2824" t="str">
        <f>VLOOKUP(M2824,工作表1!$A$3:$C$1000,3,FALSE)</f>
        <v>2021/12/31</v>
      </c>
      <c r="T2824">
        <f t="shared" si="1459"/>
        <v>0.13950000000000001</v>
      </c>
      <c r="U2824">
        <f t="shared" si="1458"/>
        <v>1.9855</v>
      </c>
      <c r="V2824" s="43">
        <f t="shared" si="1470"/>
        <v>42185</v>
      </c>
      <c r="W2824" s="43">
        <f t="shared" si="1460"/>
        <v>42185</v>
      </c>
      <c r="X2824" s="45">
        <f t="shared" si="1471"/>
        <v>0.82769337016574585</v>
      </c>
      <c r="Y2824" s="45">
        <f t="shared" si="1472"/>
        <v>1.060570082494513</v>
      </c>
      <c r="Z2824" s="47">
        <f t="shared" si="1473"/>
        <v>101.24702170121084</v>
      </c>
      <c r="AA2824" s="47">
        <f t="shared" si="1474"/>
        <v>126.92593498350247</v>
      </c>
      <c r="AB2824" s="45">
        <f t="shared" si="1475"/>
        <v>1.9676</v>
      </c>
      <c r="AC2824" s="2" t="str">
        <f t="shared" si="1461"/>
        <v>TY1</v>
      </c>
      <c r="AD2824">
        <f t="shared" si="1462"/>
        <v>127.265625</v>
      </c>
      <c r="AE2824">
        <f t="shared" si="1463"/>
        <v>126.546875</v>
      </c>
      <c r="AF2824" s="49">
        <f t="shared" si="1457"/>
        <v>0.71875</v>
      </c>
      <c r="AG2824" s="3">
        <f t="shared" si="1476"/>
        <v>126.92593498350247</v>
      </c>
      <c r="AH2824">
        <f t="shared" si="1477"/>
        <v>125.34040486021547</v>
      </c>
      <c r="AI2824" s="51">
        <f t="shared" si="1478"/>
        <v>1.5855301232870005</v>
      </c>
      <c r="AJ2824" s="52">
        <f t="shared" si="1479"/>
        <v>0.86678012328700049</v>
      </c>
      <c r="AK2824" s="2">
        <v>42144</v>
      </c>
      <c r="AL2824" t="str">
        <v>912828WZ</v>
      </c>
      <c r="AM2824">
        <v>2.9624000000000001</v>
      </c>
      <c r="AN2824">
        <v>-5.1819999999999998E-2</v>
      </c>
      <c r="AO2824">
        <v>0.77400000000000002</v>
      </c>
      <c r="AP2824">
        <v>126.546875</v>
      </c>
      <c r="AQ2824">
        <f>VLOOKUP(AL2824,工作表1!$F$3:$G$1000,2,FALSE)</f>
        <v>1.75</v>
      </c>
      <c r="AR2824" t="str">
        <f>VLOOKUP(AL2824,工作表1!$F$3:$H$1000,3,FALSE)</f>
        <v>2022/4/30</v>
      </c>
      <c r="AS2824">
        <f t="shared" si="1464"/>
        <v>0.13950000000000001</v>
      </c>
      <c r="AT2824">
        <f t="shared" si="1465"/>
        <v>1.6105</v>
      </c>
      <c r="AU2824" s="43">
        <f t="shared" si="1480"/>
        <v>42308</v>
      </c>
      <c r="AV2824" s="43">
        <f t="shared" si="1466"/>
        <v>42277</v>
      </c>
      <c r="AW2824" s="45">
        <f t="shared" si="1481"/>
        <v>0.10040983606557377</v>
      </c>
      <c r="AX2824" s="45">
        <f t="shared" si="1482"/>
        <v>0.73328654839434093</v>
      </c>
      <c r="AY2824" s="47">
        <f t="shared" si="1483"/>
        <v>98.599195690573893</v>
      </c>
      <c r="AZ2824" s="47">
        <f t="shared" si="1484"/>
        <v>125.34040486021547</v>
      </c>
      <c r="BA2824" s="43"/>
      <c r="BC2824" s="2">
        <v>42143</v>
      </c>
      <c r="BD2824" t="str">
        <v>912828TJ</v>
      </c>
      <c r="BE2824">
        <v>-2.2757000000000001</v>
      </c>
      <c r="BF2824">
        <v>0.32901999999999998</v>
      </c>
      <c r="BG2824">
        <v>0.76739999999999997</v>
      </c>
      <c r="BH2824">
        <v>125.765625</v>
      </c>
      <c r="BI2824">
        <f>VLOOKUP(BD2824,工作表1!$K$3:$L$1000,2,FALSE)</f>
        <v>1.625</v>
      </c>
      <c r="BJ2824" t="str">
        <f>VLOOKUP(BD2824,工作表1!$K$3:$M$1000,3,FALSE)</f>
        <v>2022/8/15</v>
      </c>
      <c r="BK2824">
        <f t="shared" si="1467"/>
        <v>0.13700000000000001</v>
      </c>
      <c r="BL2824">
        <f t="shared" si="1468"/>
        <v>1.488</v>
      </c>
      <c r="BM2824" s="43">
        <f t="shared" si="1485"/>
        <v>42231</v>
      </c>
      <c r="BN2824" s="43">
        <f t="shared" si="1469"/>
        <v>42369</v>
      </c>
      <c r="BO2824" s="45">
        <f t="shared" si="1486"/>
        <v>0.42196132596685082</v>
      </c>
      <c r="BP2824" s="45">
        <f t="shared" si="1487"/>
        <v>1.4236736547339741</v>
      </c>
      <c r="BQ2824" s="47">
        <f t="shared" si="1488"/>
        <v>97.3114898691706</v>
      </c>
      <c r="BR2824" s="47">
        <f t="shared" si="1489"/>
        <v>123.28250140930331</v>
      </c>
    </row>
    <row r="2825" spans="6:70" x14ac:dyDescent="0.25">
      <c r="F2825" s="2">
        <v>42237</v>
      </c>
      <c r="G2825">
        <v>0.19650000000000001</v>
      </c>
      <c r="H2825" s="43">
        <v>42282</v>
      </c>
      <c r="I2825">
        <v>1.7381</v>
      </c>
      <c r="L2825" s="2">
        <v>42143</v>
      </c>
      <c r="M2825" t="str">
        <v>912828G8</v>
      </c>
      <c r="N2825">
        <v>-0.19539999999999999</v>
      </c>
      <c r="O2825">
        <v>0.24376999999999999</v>
      </c>
      <c r="P2825">
        <v>0.79390000000000005</v>
      </c>
      <c r="Q2825">
        <v>127.03125</v>
      </c>
      <c r="R2825">
        <f>VLOOKUP(M2825,工作表1!$A$3:$B$1000,2,FALSE)</f>
        <v>2.125</v>
      </c>
      <c r="S2825" t="str">
        <f>VLOOKUP(M2825,工作表1!$A$3:$C$1000,3,FALSE)</f>
        <v>2021/12/31</v>
      </c>
      <c r="T2825">
        <f t="shared" si="1459"/>
        <v>0.13700000000000001</v>
      </c>
      <c r="U2825">
        <f t="shared" si="1458"/>
        <v>1.988</v>
      </c>
      <c r="V2825" s="43">
        <f t="shared" si="1470"/>
        <v>42185</v>
      </c>
      <c r="W2825" s="43">
        <f t="shared" si="1460"/>
        <v>42185</v>
      </c>
      <c r="X2825" s="45">
        <f t="shared" si="1471"/>
        <v>0.82182320441988954</v>
      </c>
      <c r="Y2825" s="45">
        <f t="shared" si="1472"/>
        <v>1.0605218345568759</v>
      </c>
      <c r="Z2825" s="47">
        <f t="shared" si="1473"/>
        <v>101.0591433524049</v>
      </c>
      <c r="AA2825" s="47">
        <f t="shared" si="1474"/>
        <v>126.67379224641547</v>
      </c>
      <c r="AB2825" s="45">
        <f t="shared" si="1475"/>
        <v>2.0188000000000001</v>
      </c>
      <c r="AC2825" s="2" t="str">
        <f t="shared" si="1461"/>
        <v>TY1</v>
      </c>
      <c r="AD2825">
        <f t="shared" si="1462"/>
        <v>127.03125</v>
      </c>
      <c r="AE2825">
        <f t="shared" si="1463"/>
        <v>126.296875</v>
      </c>
      <c r="AF2825" s="49">
        <f t="shared" si="1457"/>
        <v>0.734375</v>
      </c>
      <c r="AG2825" s="3">
        <f t="shared" si="1476"/>
        <v>126.67379224641547</v>
      </c>
      <c r="AH2825">
        <f t="shared" si="1477"/>
        <v>125.08151443405292</v>
      </c>
      <c r="AI2825" s="51">
        <f t="shared" si="1478"/>
        <v>1.5922778123625534</v>
      </c>
      <c r="AJ2825" s="52">
        <f t="shared" si="1479"/>
        <v>0.85790281236255339</v>
      </c>
      <c r="AK2825" s="2">
        <v>42143</v>
      </c>
      <c r="AL2825" t="str">
        <v>912828WZ</v>
      </c>
      <c r="AM2825">
        <v>3.1086</v>
      </c>
      <c r="AN2825">
        <v>-5.4949999999999999E-2</v>
      </c>
      <c r="AO2825">
        <v>0.77400000000000002</v>
      </c>
      <c r="AP2825">
        <v>126.296875</v>
      </c>
      <c r="AQ2825">
        <f>VLOOKUP(AL2825,工作表1!$F$3:$G$1000,2,FALSE)</f>
        <v>1.75</v>
      </c>
      <c r="AR2825" t="str">
        <f>VLOOKUP(AL2825,工作表1!$F$3:$H$1000,3,FALSE)</f>
        <v>2022/4/30</v>
      </c>
      <c r="AS2825">
        <f t="shared" si="1464"/>
        <v>0.13700000000000001</v>
      </c>
      <c r="AT2825">
        <f t="shared" si="1465"/>
        <v>1.613</v>
      </c>
      <c r="AU2825" s="43">
        <f t="shared" si="1480"/>
        <v>42308</v>
      </c>
      <c r="AV2825" s="43">
        <f t="shared" si="1466"/>
        <v>42277</v>
      </c>
      <c r="AW2825" s="45">
        <f t="shared" si="1481"/>
        <v>9.5628415300546443E-2</v>
      </c>
      <c r="AX2825" s="45">
        <f t="shared" si="1482"/>
        <v>0.73329964817725879</v>
      </c>
      <c r="AY2825" s="47">
        <f t="shared" si="1483"/>
        <v>98.411751159780408</v>
      </c>
      <c r="AZ2825" s="47">
        <f t="shared" si="1484"/>
        <v>125.08151443405292</v>
      </c>
      <c r="BA2825" s="43"/>
      <c r="BC2825" s="2">
        <v>42142</v>
      </c>
      <c r="BD2825" t="str">
        <v>912828TJ</v>
      </c>
      <c r="BE2825">
        <v>-1.921</v>
      </c>
      <c r="BF2825">
        <v>0.31903999999999999</v>
      </c>
      <c r="BG2825">
        <v>0.76739999999999997</v>
      </c>
      <c r="BH2825">
        <v>126.140625</v>
      </c>
      <c r="BI2825">
        <f>VLOOKUP(BD2825,工作表1!$K$3:$L$1000,2,FALSE)</f>
        <v>1.625</v>
      </c>
      <c r="BJ2825" t="str">
        <f>VLOOKUP(BD2825,工作表1!$K$3:$M$1000,3,FALSE)</f>
        <v>2022/8/15</v>
      </c>
      <c r="BK2825">
        <f t="shared" si="1467"/>
        <v>0.13700000000000001</v>
      </c>
      <c r="BL2825">
        <f t="shared" si="1468"/>
        <v>1.488</v>
      </c>
      <c r="BM2825" s="43">
        <f t="shared" si="1485"/>
        <v>42231</v>
      </c>
      <c r="BN2825" s="43">
        <f t="shared" si="1469"/>
        <v>42369</v>
      </c>
      <c r="BO2825" s="45">
        <f t="shared" si="1486"/>
        <v>0.41747237569060774</v>
      </c>
      <c r="BP2825" s="45">
        <f t="shared" si="1487"/>
        <v>1.4236367592522516</v>
      </c>
      <c r="BQ2825" s="47">
        <f t="shared" si="1488"/>
        <v>97.606676297164555</v>
      </c>
      <c r="BR2825" s="47">
        <f t="shared" si="1489"/>
        <v>123.65149598267354</v>
      </c>
    </row>
    <row r="2826" spans="6:70" x14ac:dyDescent="0.25">
      <c r="F2826" s="2">
        <v>42236</v>
      </c>
      <c r="G2826">
        <v>0.19750000000000001</v>
      </c>
      <c r="H2826" s="43">
        <v>42279</v>
      </c>
      <c r="I2826">
        <v>1.6833</v>
      </c>
      <c r="L2826" s="2">
        <v>42142</v>
      </c>
      <c r="M2826" t="str">
        <v>912828G8</v>
      </c>
      <c r="N2826">
        <v>-0.104</v>
      </c>
      <c r="O2826">
        <v>0.21654999999999999</v>
      </c>
      <c r="P2826">
        <v>0.79390000000000005</v>
      </c>
      <c r="Q2826">
        <v>127.375</v>
      </c>
      <c r="R2826">
        <f>VLOOKUP(M2826,工作表1!$A$3:$B$1000,2,FALSE)</f>
        <v>2.125</v>
      </c>
      <c r="S2826" t="str">
        <f>VLOOKUP(M2826,工作表1!$A$3:$C$1000,3,FALSE)</f>
        <v>2021/12/31</v>
      </c>
      <c r="T2826">
        <f t="shared" si="1459"/>
        <v>0.13700000000000001</v>
      </c>
      <c r="U2826">
        <f t="shared" si="1458"/>
        <v>1.988</v>
      </c>
      <c r="V2826" s="43">
        <f t="shared" si="1470"/>
        <v>42185</v>
      </c>
      <c r="W2826" s="43">
        <f t="shared" si="1460"/>
        <v>42185</v>
      </c>
      <c r="X2826" s="45">
        <f t="shared" si="1471"/>
        <v>0.81595303867403324</v>
      </c>
      <c r="Y2826" s="45">
        <f t="shared" si="1472"/>
        <v>1.0604735866192387</v>
      </c>
      <c r="Z2826" s="47">
        <f t="shared" si="1473"/>
        <v>101.33926641495789</v>
      </c>
      <c r="AA2826" s="47">
        <f t="shared" si="1474"/>
        <v>127.01149607581885</v>
      </c>
      <c r="AB2826" s="45">
        <f t="shared" si="1475"/>
        <v>1.9577</v>
      </c>
      <c r="AC2826" s="2" t="str">
        <f t="shared" si="1461"/>
        <v>TY1</v>
      </c>
      <c r="AD2826">
        <f t="shared" si="1462"/>
        <v>127.375</v>
      </c>
      <c r="AE2826">
        <f t="shared" si="1463"/>
        <v>126.671875</v>
      </c>
      <c r="AF2826" s="49">
        <f t="shared" si="1457"/>
        <v>0.703125</v>
      </c>
      <c r="AG2826" s="3">
        <f t="shared" si="1476"/>
        <v>127.01149607581885</v>
      </c>
      <c r="AH2826">
        <f t="shared" si="1477"/>
        <v>125.45004841871823</v>
      </c>
      <c r="AI2826" s="51">
        <f t="shared" si="1478"/>
        <v>1.5614476571006293</v>
      </c>
      <c r="AJ2826" s="52">
        <f t="shared" si="1479"/>
        <v>0.85832265710062927</v>
      </c>
      <c r="AK2826" s="2">
        <v>42142</v>
      </c>
      <c r="AL2826" t="str">
        <v>912828WZ</v>
      </c>
      <c r="AM2826">
        <v>3.3003</v>
      </c>
      <c r="AN2826">
        <v>-5.9459999999999999E-2</v>
      </c>
      <c r="AO2826">
        <v>0.77400000000000002</v>
      </c>
      <c r="AP2826">
        <v>126.671875</v>
      </c>
      <c r="AQ2826">
        <f>VLOOKUP(AL2826,工作表1!$F$3:$G$1000,2,FALSE)</f>
        <v>1.75</v>
      </c>
      <c r="AR2826" t="str">
        <f>VLOOKUP(AL2826,工作表1!$F$3:$H$1000,3,FALSE)</f>
        <v>2022/4/30</v>
      </c>
      <c r="AS2826">
        <f t="shared" si="1464"/>
        <v>0.13700000000000001</v>
      </c>
      <c r="AT2826">
        <f t="shared" si="1465"/>
        <v>1.613</v>
      </c>
      <c r="AU2826" s="43">
        <f t="shared" si="1480"/>
        <v>42308</v>
      </c>
      <c r="AV2826" s="43">
        <f t="shared" si="1466"/>
        <v>42277</v>
      </c>
      <c r="AW2826" s="45">
        <f t="shared" si="1481"/>
        <v>9.0846994535519129E-2</v>
      </c>
      <c r="AX2826" s="45">
        <f t="shared" si="1482"/>
        <v>0.73331274796017665</v>
      </c>
      <c r="AY2826" s="47">
        <f t="shared" si="1483"/>
        <v>98.709016456301001</v>
      </c>
      <c r="AZ2826" s="47">
        <f t="shared" si="1484"/>
        <v>125.45004841871823</v>
      </c>
      <c r="BA2826" s="43"/>
      <c r="BC2826" s="2">
        <v>42139</v>
      </c>
      <c r="BD2826" t="str">
        <v>912828TJ</v>
      </c>
      <c r="BE2826">
        <v>-1.9658</v>
      </c>
      <c r="BF2826">
        <v>0.31133</v>
      </c>
      <c r="BG2826">
        <v>0.76739999999999997</v>
      </c>
      <c r="BH2826">
        <v>126.84375</v>
      </c>
      <c r="BI2826">
        <f>VLOOKUP(BD2826,工作表1!$K$3:$L$1000,2,FALSE)</f>
        <v>1.625</v>
      </c>
      <c r="BJ2826" t="str">
        <f>VLOOKUP(BD2826,工作表1!$K$3:$M$1000,3,FALSE)</f>
        <v>2022/8/15</v>
      </c>
      <c r="BK2826">
        <f t="shared" si="1467"/>
        <v>0.13600000000000001</v>
      </c>
      <c r="BL2826">
        <f t="shared" si="1468"/>
        <v>1.4889999999999999</v>
      </c>
      <c r="BM2826" s="43">
        <f t="shared" si="1485"/>
        <v>42231</v>
      </c>
      <c r="BN2826" s="43">
        <f t="shared" si="1469"/>
        <v>42369</v>
      </c>
      <c r="BO2826" s="45">
        <f t="shared" si="1486"/>
        <v>0.41298342541436467</v>
      </c>
      <c r="BP2826" s="45">
        <f t="shared" si="1487"/>
        <v>1.4235998637705292</v>
      </c>
      <c r="BQ2826" s="47">
        <f t="shared" si="1488"/>
        <v>98.153603635246256</v>
      </c>
      <c r="BR2826" s="47">
        <f t="shared" si="1489"/>
        <v>124.34771280589023</v>
      </c>
    </row>
    <row r="2827" spans="6:70" x14ac:dyDescent="0.25">
      <c r="F2827" s="2">
        <v>42235</v>
      </c>
      <c r="G2827">
        <v>0.19650000000000001</v>
      </c>
      <c r="H2827" s="43">
        <v>42278</v>
      </c>
      <c r="I2827">
        <v>1.7452000000000001</v>
      </c>
      <c r="L2827" s="2">
        <v>42139</v>
      </c>
      <c r="M2827" t="str">
        <v>912828G8</v>
      </c>
      <c r="N2827">
        <v>-0.46650000000000003</v>
      </c>
      <c r="O2827">
        <v>0.30213000000000001</v>
      </c>
      <c r="P2827">
        <v>0.79390000000000005</v>
      </c>
      <c r="Q2827">
        <v>128.03125</v>
      </c>
      <c r="R2827">
        <f>VLOOKUP(M2827,工作表1!$A$3:$B$1000,2,FALSE)</f>
        <v>2.125</v>
      </c>
      <c r="S2827" t="str">
        <f>VLOOKUP(M2827,工作表1!$A$3:$C$1000,3,FALSE)</f>
        <v>2021/12/31</v>
      </c>
      <c r="T2827">
        <f t="shared" si="1459"/>
        <v>0.13600000000000001</v>
      </c>
      <c r="U2827">
        <f t="shared" si="1458"/>
        <v>1.9889999999999999</v>
      </c>
      <c r="V2827" s="43">
        <f t="shared" si="1470"/>
        <v>42185</v>
      </c>
      <c r="W2827" s="43">
        <f t="shared" si="1460"/>
        <v>42185</v>
      </c>
      <c r="X2827" s="45">
        <f t="shared" si="1471"/>
        <v>0.81008287292817682</v>
      </c>
      <c r="Y2827" s="45">
        <f t="shared" si="1472"/>
        <v>1.0604253386816014</v>
      </c>
      <c r="Z2827" s="47">
        <f t="shared" si="1473"/>
        <v>101.85385630660392</v>
      </c>
      <c r="AA2827" s="47">
        <f t="shared" si="1474"/>
        <v>127.64438492178425</v>
      </c>
      <c r="AB2827" s="45">
        <f t="shared" si="1475"/>
        <v>1.8727</v>
      </c>
      <c r="AC2827" s="2" t="str">
        <f t="shared" si="1461"/>
        <v>TY1</v>
      </c>
      <c r="AD2827">
        <f t="shared" si="1462"/>
        <v>128.03125</v>
      </c>
      <c r="AE2827">
        <f t="shared" si="1463"/>
        <v>127.375</v>
      </c>
      <c r="AF2827" s="49">
        <f t="shared" si="1457"/>
        <v>0.65625</v>
      </c>
      <c r="AG2827" s="3">
        <f t="shared" si="1476"/>
        <v>127.64438492178425</v>
      </c>
      <c r="AH2827">
        <f t="shared" si="1477"/>
        <v>126.09898039706439</v>
      </c>
      <c r="AI2827" s="51">
        <f t="shared" si="1478"/>
        <v>1.5454045247198565</v>
      </c>
      <c r="AJ2827" s="52">
        <f t="shared" si="1479"/>
        <v>0.88915452471985645</v>
      </c>
      <c r="AK2827" s="2">
        <v>42139</v>
      </c>
      <c r="AL2827" t="str">
        <v>912828WZ</v>
      </c>
      <c r="AM2827">
        <v>2.1587999999999998</v>
      </c>
      <c r="AN2827">
        <v>3.0839999999999999E-2</v>
      </c>
      <c r="AO2827">
        <v>0.77400000000000002</v>
      </c>
      <c r="AP2827">
        <v>127.375</v>
      </c>
      <c r="AQ2827">
        <f>VLOOKUP(AL2827,工作表1!$F$3:$G$1000,2,FALSE)</f>
        <v>1.75</v>
      </c>
      <c r="AR2827" t="str">
        <f>VLOOKUP(AL2827,工作表1!$F$3:$H$1000,3,FALSE)</f>
        <v>2022/4/30</v>
      </c>
      <c r="AS2827">
        <f t="shared" si="1464"/>
        <v>0.13600000000000001</v>
      </c>
      <c r="AT2827">
        <f t="shared" si="1465"/>
        <v>1.6139999999999999</v>
      </c>
      <c r="AU2827" s="43">
        <f t="shared" si="1480"/>
        <v>42308</v>
      </c>
      <c r="AV2827" s="43">
        <f t="shared" si="1466"/>
        <v>42277</v>
      </c>
      <c r="AW2827" s="45">
        <f t="shared" si="1481"/>
        <v>8.6065573770491802E-2</v>
      </c>
      <c r="AX2827" s="45">
        <f t="shared" si="1482"/>
        <v>0.73332584774309451</v>
      </c>
      <c r="AY2827" s="47">
        <f t="shared" si="1483"/>
        <v>99.223684799930581</v>
      </c>
      <c r="AZ2827" s="47">
        <f t="shared" si="1484"/>
        <v>126.09898039706439</v>
      </c>
      <c r="BA2827" s="43"/>
      <c r="BC2827" s="2">
        <v>42138</v>
      </c>
      <c r="BD2827" t="str">
        <v>912828TJ</v>
      </c>
      <c r="BE2827">
        <v>-1.0888</v>
      </c>
      <c r="BF2827">
        <v>0.28460999999999997</v>
      </c>
      <c r="BG2827">
        <v>0.76739999999999997</v>
      </c>
      <c r="BH2827">
        <v>126.09375</v>
      </c>
      <c r="BI2827">
        <f>VLOOKUP(BD2827,工作表1!$K$3:$L$1000,2,FALSE)</f>
        <v>1.625</v>
      </c>
      <c r="BJ2827" t="str">
        <f>VLOOKUP(BD2827,工作表1!$K$3:$M$1000,3,FALSE)</f>
        <v>2022/8/15</v>
      </c>
      <c r="BK2827">
        <f t="shared" si="1467"/>
        <v>0.13750000000000001</v>
      </c>
      <c r="BL2827">
        <f t="shared" si="1468"/>
        <v>1.4875</v>
      </c>
      <c r="BM2827" s="43">
        <f t="shared" si="1485"/>
        <v>42231</v>
      </c>
      <c r="BN2827" s="43">
        <f t="shared" si="1469"/>
        <v>42369</v>
      </c>
      <c r="BO2827" s="45">
        <f t="shared" si="1486"/>
        <v>0.39951657458563539</v>
      </c>
      <c r="BP2827" s="45">
        <f t="shared" si="1487"/>
        <v>1.4234891773253615</v>
      </c>
      <c r="BQ2827" s="47">
        <f t="shared" si="1488"/>
        <v>97.608554522443555</v>
      </c>
      <c r="BR2827" s="47">
        <f t="shared" si="1489"/>
        <v>123.5917066943817</v>
      </c>
    </row>
    <row r="2828" spans="6:70" x14ac:dyDescent="0.25">
      <c r="F2828" s="2">
        <v>42234</v>
      </c>
      <c r="G2828">
        <v>0.22</v>
      </c>
      <c r="H2828" s="43">
        <v>42277</v>
      </c>
      <c r="I2828">
        <v>1.7357</v>
      </c>
      <c r="L2828" s="2">
        <v>42138</v>
      </c>
      <c r="M2828" t="str">
        <v>912828G8</v>
      </c>
      <c r="N2828">
        <v>-0.25359999999999999</v>
      </c>
      <c r="O2828">
        <v>0.23321</v>
      </c>
      <c r="P2828">
        <v>0.79390000000000005</v>
      </c>
      <c r="Q2828">
        <v>127.390625</v>
      </c>
      <c r="R2828">
        <f>VLOOKUP(M2828,工作表1!$A$3:$B$1000,2,FALSE)</f>
        <v>2.125</v>
      </c>
      <c r="S2828" t="str">
        <f>VLOOKUP(M2828,工作表1!$A$3:$C$1000,3,FALSE)</f>
        <v>2021/12/31</v>
      </c>
      <c r="T2828">
        <f t="shared" si="1459"/>
        <v>0.13750000000000001</v>
      </c>
      <c r="U2828">
        <f t="shared" si="1458"/>
        <v>1.9875</v>
      </c>
      <c r="V2828" s="43">
        <f t="shared" si="1470"/>
        <v>42185</v>
      </c>
      <c r="W2828" s="43">
        <f t="shared" si="1460"/>
        <v>42185</v>
      </c>
      <c r="X2828" s="45">
        <f t="shared" si="1471"/>
        <v>0.79247237569060769</v>
      </c>
      <c r="Y2828" s="45">
        <f t="shared" si="1472"/>
        <v>1.06028059486869</v>
      </c>
      <c r="Z2828" s="47">
        <f t="shared" si="1473"/>
        <v>101.37145787311366</v>
      </c>
      <c r="AA2828" s="47">
        <f t="shared" si="1474"/>
        <v>126.99156331033964</v>
      </c>
      <c r="AB2828" s="45">
        <f t="shared" si="1475"/>
        <v>1.9453</v>
      </c>
      <c r="AC2828" s="2" t="str">
        <f t="shared" si="1461"/>
        <v>TY1</v>
      </c>
      <c r="AD2828">
        <f t="shared" si="1462"/>
        <v>127.390625</v>
      </c>
      <c r="AE2828">
        <f t="shared" si="1463"/>
        <v>126.625</v>
      </c>
      <c r="AF2828" s="49">
        <f t="shared" si="1457"/>
        <v>0.765625</v>
      </c>
      <c r="AG2828" s="3">
        <f t="shared" si="1476"/>
        <v>126.99156331033964</v>
      </c>
      <c r="AH2828">
        <f t="shared" si="1477"/>
        <v>125.38826940967803</v>
      </c>
      <c r="AI2828" s="51">
        <f t="shared" si="1478"/>
        <v>1.6032939006616118</v>
      </c>
      <c r="AJ2828" s="52">
        <f t="shared" si="1479"/>
        <v>0.83766890066161181</v>
      </c>
      <c r="AK2828" s="2">
        <v>42138</v>
      </c>
      <c r="AL2828" t="str">
        <v>912828WZ</v>
      </c>
      <c r="AM2828">
        <v>4.0388000000000002</v>
      </c>
      <c r="AN2828">
        <v>-0.10333000000000001</v>
      </c>
      <c r="AO2828">
        <v>0.77400000000000002</v>
      </c>
      <c r="AP2828">
        <v>126.625</v>
      </c>
      <c r="AQ2828">
        <f>VLOOKUP(AL2828,工作表1!$F$3:$G$1000,2,FALSE)</f>
        <v>1.75</v>
      </c>
      <c r="AR2828" t="str">
        <f>VLOOKUP(AL2828,工作表1!$F$3:$H$1000,3,FALSE)</f>
        <v>2022/4/30</v>
      </c>
      <c r="AS2828">
        <f t="shared" si="1464"/>
        <v>0.13750000000000001</v>
      </c>
      <c r="AT2828">
        <f t="shared" si="1465"/>
        <v>1.6125</v>
      </c>
      <c r="AU2828" s="43">
        <f t="shared" si="1480"/>
        <v>42308</v>
      </c>
      <c r="AV2828" s="43">
        <f t="shared" si="1466"/>
        <v>42277</v>
      </c>
      <c r="AW2828" s="45">
        <f t="shared" si="1481"/>
        <v>7.1721311475409832E-2</v>
      </c>
      <c r="AX2828" s="45">
        <f t="shared" si="1482"/>
        <v>0.73336514709184819</v>
      </c>
      <c r="AY2828" s="47">
        <f t="shared" si="1483"/>
        <v>98.709087806195825</v>
      </c>
      <c r="AZ2828" s="47">
        <f t="shared" si="1484"/>
        <v>125.38826940967803</v>
      </c>
      <c r="BA2828" s="43"/>
      <c r="BC2828" s="2">
        <v>42137</v>
      </c>
      <c r="BD2828" t="str">
        <v>912828TJ</v>
      </c>
      <c r="BE2828">
        <v>-1.7657</v>
      </c>
      <c r="BF2828">
        <v>0.27345999999999998</v>
      </c>
      <c r="BG2828">
        <v>0.76739999999999997</v>
      </c>
      <c r="BH2828">
        <v>125.671875</v>
      </c>
      <c r="BI2828">
        <f>VLOOKUP(BD2828,工作表1!$K$3:$L$1000,2,FALSE)</f>
        <v>1.625</v>
      </c>
      <c r="BJ2828" t="str">
        <f>VLOOKUP(BD2828,工作表1!$K$3:$M$1000,3,FALSE)</f>
        <v>2022/8/15</v>
      </c>
      <c r="BK2828">
        <f t="shared" si="1467"/>
        <v>0.13700000000000001</v>
      </c>
      <c r="BL2828">
        <f t="shared" si="1468"/>
        <v>1.488</v>
      </c>
      <c r="BM2828" s="43">
        <f t="shared" si="1485"/>
        <v>42231</v>
      </c>
      <c r="BN2828" s="43">
        <f t="shared" si="1469"/>
        <v>42369</v>
      </c>
      <c r="BO2828" s="45">
        <f t="shared" si="1486"/>
        <v>0.39502762430939226</v>
      </c>
      <c r="BP2828" s="45">
        <f t="shared" si="1487"/>
        <v>1.4234522818436386</v>
      </c>
      <c r="BQ2828" s="47">
        <f t="shared" si="1488"/>
        <v>97.296118569886588</v>
      </c>
      <c r="BR2828" s="47">
        <f t="shared" si="1489"/>
        <v>123.16849143585803</v>
      </c>
    </row>
    <row r="2829" spans="6:70" x14ac:dyDescent="0.25">
      <c r="F2829" s="2">
        <v>42233</v>
      </c>
      <c r="G2829">
        <v>0.216</v>
      </c>
      <c r="H2829" s="43">
        <v>42276</v>
      </c>
      <c r="I2829">
        <v>1.75</v>
      </c>
      <c r="L2829" s="2">
        <v>42137</v>
      </c>
      <c r="M2829" t="str">
        <v>912828G8</v>
      </c>
      <c r="N2829">
        <v>0.35420000000000001</v>
      </c>
      <c r="O2829">
        <v>8.022E-2</v>
      </c>
      <c r="P2829">
        <v>0.79390000000000005</v>
      </c>
      <c r="Q2829">
        <v>126.984375</v>
      </c>
      <c r="R2829">
        <f>VLOOKUP(M2829,工作表1!$A$3:$B$1000,2,FALSE)</f>
        <v>2.125</v>
      </c>
      <c r="S2829" t="str">
        <f>VLOOKUP(M2829,工作表1!$A$3:$C$1000,3,FALSE)</f>
        <v>2021/12/31</v>
      </c>
      <c r="T2829">
        <f t="shared" si="1459"/>
        <v>0.13700000000000001</v>
      </c>
      <c r="U2829">
        <f t="shared" si="1458"/>
        <v>1.988</v>
      </c>
      <c r="V2829" s="43">
        <f t="shared" si="1470"/>
        <v>42185</v>
      </c>
      <c r="W2829" s="43">
        <f t="shared" si="1460"/>
        <v>42185</v>
      </c>
      <c r="X2829" s="45">
        <f t="shared" si="1471"/>
        <v>0.78660220994475138</v>
      </c>
      <c r="Y2829" s="45">
        <f t="shared" si="1472"/>
        <v>1.0602323469310528</v>
      </c>
      <c r="Z2829" s="47">
        <f t="shared" si="1473"/>
        <v>101.07540330687395</v>
      </c>
      <c r="AA2829" s="47">
        <f t="shared" si="1474"/>
        <v>126.60343074009371</v>
      </c>
      <c r="AB2829" s="45">
        <f t="shared" si="1475"/>
        <v>2.0059999999999998</v>
      </c>
      <c r="AC2829" s="2" t="str">
        <f t="shared" si="1461"/>
        <v>TY1</v>
      </c>
      <c r="AD2829">
        <f t="shared" si="1462"/>
        <v>126.984375</v>
      </c>
      <c r="AE2829">
        <f t="shared" si="1463"/>
        <v>126.203125</v>
      </c>
      <c r="AF2829" s="49">
        <f t="shared" si="1457"/>
        <v>0.78125</v>
      </c>
      <c r="AG2829" s="3">
        <f t="shared" si="1476"/>
        <v>126.60343074009371</v>
      </c>
      <c r="AH2829">
        <f t="shared" si="1477"/>
        <v>124.98944203283571</v>
      </c>
      <c r="AI2829" s="51">
        <f t="shared" si="1478"/>
        <v>1.6139887072580024</v>
      </c>
      <c r="AJ2829" s="52">
        <f t="shared" si="1479"/>
        <v>0.83273870725800236</v>
      </c>
      <c r="AK2829" s="2">
        <v>42137</v>
      </c>
      <c r="AL2829" t="str">
        <v>912828WZ</v>
      </c>
      <c r="AM2829">
        <v>4.2996999999999996</v>
      </c>
      <c r="AN2829">
        <v>-0.16839000000000001</v>
      </c>
      <c r="AO2829">
        <v>0.77400000000000002</v>
      </c>
      <c r="AP2829">
        <v>126.203125</v>
      </c>
      <c r="AQ2829">
        <f>VLOOKUP(AL2829,工作表1!$F$3:$G$1000,2,FALSE)</f>
        <v>1.75</v>
      </c>
      <c r="AR2829" t="str">
        <f>VLOOKUP(AL2829,工作表1!$F$3:$H$1000,3,FALSE)</f>
        <v>2022/4/30</v>
      </c>
      <c r="AS2829">
        <f t="shared" si="1464"/>
        <v>0.13700000000000001</v>
      </c>
      <c r="AT2829">
        <f t="shared" si="1465"/>
        <v>1.613</v>
      </c>
      <c r="AU2829" s="43">
        <f t="shared" si="1480"/>
        <v>42308</v>
      </c>
      <c r="AV2829" s="43">
        <f t="shared" si="1466"/>
        <v>42277</v>
      </c>
      <c r="AW2829" s="45">
        <f t="shared" si="1481"/>
        <v>6.6939890710382519E-2</v>
      </c>
      <c r="AX2829" s="45">
        <f t="shared" si="1482"/>
        <v>0.73337824687476605</v>
      </c>
      <c r="AY2829" s="47">
        <f t="shared" si="1483"/>
        <v>98.412607075576176</v>
      </c>
      <c r="AZ2829" s="47">
        <f t="shared" si="1484"/>
        <v>124.98944203283571</v>
      </c>
      <c r="BA2829" s="43"/>
      <c r="BC2829" s="2">
        <v>42136</v>
      </c>
      <c r="BD2829" t="str">
        <v>912828TJ</v>
      </c>
      <c r="BE2829">
        <v>-1.2687999999999999</v>
      </c>
      <c r="BF2829">
        <v>0.25024999999999997</v>
      </c>
      <c r="BG2829">
        <v>0.76739999999999997</v>
      </c>
      <c r="BH2829">
        <v>125.75</v>
      </c>
      <c r="BI2829">
        <f>VLOOKUP(BD2829,工作表1!$K$3:$L$1000,2,FALSE)</f>
        <v>1.625</v>
      </c>
      <c r="BJ2829" t="str">
        <f>VLOOKUP(BD2829,工作表1!$K$3:$M$1000,3,FALSE)</f>
        <v>2022/8/15</v>
      </c>
      <c r="BK2829">
        <f t="shared" si="1467"/>
        <v>0.13938</v>
      </c>
      <c r="BL2829">
        <f t="shared" si="1468"/>
        <v>1.4856199999999999</v>
      </c>
      <c r="BM2829" s="43">
        <f t="shared" si="1485"/>
        <v>42231</v>
      </c>
      <c r="BN2829" s="43">
        <f t="shared" si="1469"/>
        <v>42369</v>
      </c>
      <c r="BO2829" s="45">
        <f t="shared" si="1486"/>
        <v>0.39053867403314918</v>
      </c>
      <c r="BP2829" s="45">
        <f t="shared" si="1487"/>
        <v>1.4234153863619163</v>
      </c>
      <c r="BQ2829" s="47">
        <f t="shared" si="1488"/>
        <v>97.374399819252091</v>
      </c>
      <c r="BR2829" s="47">
        <f t="shared" si="1489"/>
        <v>123.25683523928993</v>
      </c>
    </row>
    <row r="2830" spans="6:70" x14ac:dyDescent="0.25">
      <c r="F2830" s="2">
        <v>42230</v>
      </c>
      <c r="G2830">
        <v>0.2175</v>
      </c>
      <c r="H2830" s="43">
        <v>42275</v>
      </c>
      <c r="I2830">
        <v>1.7952999999999999</v>
      </c>
      <c r="L2830" s="2">
        <v>42136</v>
      </c>
      <c r="M2830" t="str">
        <v>912828G8</v>
      </c>
      <c r="N2830">
        <v>-0.88400000000000001</v>
      </c>
      <c r="O2830">
        <v>0.37202000000000002</v>
      </c>
      <c r="P2830">
        <v>0.79390000000000005</v>
      </c>
      <c r="Q2830">
        <v>127.046875</v>
      </c>
      <c r="R2830">
        <f>VLOOKUP(M2830,工作表1!$A$3:$B$1000,2,FALSE)</f>
        <v>2.125</v>
      </c>
      <c r="S2830" t="str">
        <f>VLOOKUP(M2830,工作表1!$A$3:$C$1000,3,FALSE)</f>
        <v>2021/12/31</v>
      </c>
      <c r="T2830">
        <f t="shared" si="1459"/>
        <v>0.13938</v>
      </c>
      <c r="U2830">
        <f t="shared" si="1458"/>
        <v>1.9856199999999999</v>
      </c>
      <c r="V2830" s="43">
        <f t="shared" si="1470"/>
        <v>42185</v>
      </c>
      <c r="W2830" s="43">
        <f t="shared" si="1460"/>
        <v>42185</v>
      </c>
      <c r="X2830" s="45">
        <f t="shared" si="1471"/>
        <v>0.78073204419889508</v>
      </c>
      <c r="Y2830" s="45">
        <f t="shared" si="1472"/>
        <v>1.0601840989934157</v>
      </c>
      <c r="Z2830" s="47">
        <f t="shared" si="1473"/>
        <v>101.08933042196307</v>
      </c>
      <c r="AA2830" s="47">
        <f t="shared" si="1474"/>
        <v>126.60623267488752</v>
      </c>
      <c r="AB2830" s="45">
        <f t="shared" si="1475"/>
        <v>1.9766999999999999</v>
      </c>
      <c r="AC2830" s="2" t="str">
        <f t="shared" si="1461"/>
        <v>TY1</v>
      </c>
      <c r="AD2830">
        <f t="shared" si="1462"/>
        <v>127.046875</v>
      </c>
      <c r="AE2830">
        <f t="shared" si="1463"/>
        <v>126.28125</v>
      </c>
      <c r="AF2830" s="49">
        <f t="shared" si="1457"/>
        <v>0.765625</v>
      </c>
      <c r="AG2830" s="3">
        <f t="shared" si="1476"/>
        <v>126.60623267488752</v>
      </c>
      <c r="AH2830">
        <f t="shared" si="1477"/>
        <v>125.03537627280556</v>
      </c>
      <c r="AI2830" s="51">
        <f t="shared" si="1478"/>
        <v>1.570856402081958</v>
      </c>
      <c r="AJ2830" s="52">
        <f t="shared" si="1479"/>
        <v>0.80523140208195798</v>
      </c>
      <c r="AK2830" s="2">
        <v>42136</v>
      </c>
      <c r="AL2830" t="str">
        <v>912828WZ</v>
      </c>
      <c r="AM2830">
        <v>3.7542</v>
      </c>
      <c r="AN2830">
        <v>-0.11923</v>
      </c>
      <c r="AO2830">
        <v>0.77400000000000002</v>
      </c>
      <c r="AP2830">
        <v>126.28125</v>
      </c>
      <c r="AQ2830">
        <f>VLOOKUP(AL2830,工作表1!$F$3:$G$1000,2,FALSE)</f>
        <v>1.75</v>
      </c>
      <c r="AR2830" t="str">
        <f>VLOOKUP(AL2830,工作表1!$F$3:$H$1000,3,FALSE)</f>
        <v>2022/4/30</v>
      </c>
      <c r="AS2830">
        <f t="shared" si="1464"/>
        <v>0.13938</v>
      </c>
      <c r="AT2830">
        <f t="shared" si="1465"/>
        <v>1.6106199999999999</v>
      </c>
      <c r="AU2830" s="43">
        <f t="shared" si="1480"/>
        <v>42308</v>
      </c>
      <c r="AV2830" s="43">
        <f t="shared" si="1466"/>
        <v>42277</v>
      </c>
      <c r="AW2830" s="45">
        <f t="shared" si="1481"/>
        <v>6.2158469945355191E-2</v>
      </c>
      <c r="AX2830" s="45">
        <f t="shared" si="1482"/>
        <v>0.73339134665768402</v>
      </c>
      <c r="AY2830" s="47">
        <f t="shared" si="1483"/>
        <v>98.459254614146943</v>
      </c>
      <c r="AZ2830" s="47">
        <f t="shared" si="1484"/>
        <v>125.03537627280556</v>
      </c>
      <c r="BA2830" s="43"/>
      <c r="BC2830" s="2">
        <v>42135</v>
      </c>
      <c r="BD2830" t="str">
        <v>912828TJ</v>
      </c>
      <c r="BE2830">
        <v>-2.0575999999999999</v>
      </c>
      <c r="BF2830">
        <v>0.29121999999999998</v>
      </c>
      <c r="BG2830">
        <v>0.76739999999999997</v>
      </c>
      <c r="BH2830">
        <v>125.65625</v>
      </c>
      <c r="BI2830">
        <f>VLOOKUP(BD2830,工作表1!$K$3:$L$1000,2,FALSE)</f>
        <v>1.625</v>
      </c>
      <c r="BJ2830" t="str">
        <f>VLOOKUP(BD2830,工作表1!$K$3:$M$1000,3,FALSE)</f>
        <v>2022/8/15</v>
      </c>
      <c r="BK2830">
        <f t="shared" si="1467"/>
        <v>0.14000000000000001</v>
      </c>
      <c r="BL2830">
        <f t="shared" si="1468"/>
        <v>1.4849999999999999</v>
      </c>
      <c r="BM2830" s="43">
        <f t="shared" si="1485"/>
        <v>42231</v>
      </c>
      <c r="BN2830" s="43">
        <f t="shared" si="1469"/>
        <v>42369</v>
      </c>
      <c r="BO2830" s="45">
        <f t="shared" si="1486"/>
        <v>0.3860497237569061</v>
      </c>
      <c r="BP2830" s="45">
        <f t="shared" si="1487"/>
        <v>1.4233784908801939</v>
      </c>
      <c r="BQ2830" s="47">
        <f t="shared" si="1488"/>
        <v>97.278692336420093</v>
      </c>
      <c r="BR2830" s="47">
        <f t="shared" si="1489"/>
        <v>123.11698693810051</v>
      </c>
    </row>
    <row r="2831" spans="6:70" x14ac:dyDescent="0.25">
      <c r="F2831" s="2">
        <v>42229</v>
      </c>
      <c r="G2831">
        <v>0.2145</v>
      </c>
      <c r="H2831" s="43">
        <v>42272</v>
      </c>
      <c r="I2831">
        <v>1.8624000000000001</v>
      </c>
      <c r="L2831" s="2">
        <v>42135</v>
      </c>
      <c r="M2831" t="str">
        <v>912828G8</v>
      </c>
      <c r="N2831">
        <v>0.41549999999999998</v>
      </c>
      <c r="O2831">
        <v>7.5639999999999999E-2</v>
      </c>
      <c r="P2831">
        <v>0.79390000000000005</v>
      </c>
      <c r="Q2831">
        <v>126.890625</v>
      </c>
      <c r="R2831">
        <f>VLOOKUP(M2831,工作表1!$A$3:$B$1000,2,FALSE)</f>
        <v>2.125</v>
      </c>
      <c r="S2831" t="str">
        <f>VLOOKUP(M2831,工作表1!$A$3:$C$1000,3,FALSE)</f>
        <v>2021/12/31</v>
      </c>
      <c r="T2831">
        <f t="shared" si="1459"/>
        <v>0.14000000000000001</v>
      </c>
      <c r="U2831">
        <f t="shared" si="1458"/>
        <v>1.9849999999999999</v>
      </c>
      <c r="V2831" s="43">
        <f t="shared" si="1470"/>
        <v>42185</v>
      </c>
      <c r="W2831" s="43">
        <f t="shared" si="1460"/>
        <v>42185</v>
      </c>
      <c r="X2831" s="45">
        <f t="shared" si="1471"/>
        <v>0.77486187845303867</v>
      </c>
      <c r="Y2831" s="45">
        <f t="shared" si="1472"/>
        <v>1.0601358510557783</v>
      </c>
      <c r="Z2831" s="47">
        <f t="shared" si="1473"/>
        <v>101.01240624302172</v>
      </c>
      <c r="AA2831" s="47">
        <f t="shared" si="1474"/>
        <v>126.4943128218443</v>
      </c>
      <c r="AB2831" s="45">
        <f t="shared" si="1475"/>
        <v>2.0106999999999999</v>
      </c>
      <c r="AC2831" s="2" t="str">
        <f t="shared" si="1461"/>
        <v>TY1</v>
      </c>
      <c r="AD2831">
        <f t="shared" si="1462"/>
        <v>126.890625</v>
      </c>
      <c r="AE2831">
        <f t="shared" si="1463"/>
        <v>126.1875</v>
      </c>
      <c r="AF2831" s="49">
        <f t="shared" si="1457"/>
        <v>0.703125</v>
      </c>
      <c r="AG2831" s="3">
        <f t="shared" si="1476"/>
        <v>126.4943128218443</v>
      </c>
      <c r="AH2831">
        <f t="shared" si="1477"/>
        <v>124.91973453841651</v>
      </c>
      <c r="AI2831" s="51">
        <f t="shared" si="1478"/>
        <v>1.5745782834277975</v>
      </c>
      <c r="AJ2831" s="52">
        <f t="shared" si="1479"/>
        <v>0.87145328342779749</v>
      </c>
      <c r="AK2831" s="2">
        <v>42135</v>
      </c>
      <c r="AL2831" t="str">
        <v>912828WZ</v>
      </c>
      <c r="AM2831">
        <v>3.4630999999999998</v>
      </c>
      <c r="AN2831">
        <v>-9.1719999999999996E-2</v>
      </c>
      <c r="AO2831">
        <v>0.77400000000000002</v>
      </c>
      <c r="AP2831">
        <v>126.1875</v>
      </c>
      <c r="AQ2831">
        <f>VLOOKUP(AL2831,工作表1!$F$3:$G$1000,2,FALSE)</f>
        <v>1.75</v>
      </c>
      <c r="AR2831" t="str">
        <f>VLOOKUP(AL2831,工作表1!$F$3:$H$1000,3,FALSE)</f>
        <v>2022/4/30</v>
      </c>
      <c r="AS2831">
        <f t="shared" si="1464"/>
        <v>0.14000000000000001</v>
      </c>
      <c r="AT2831">
        <f t="shared" si="1465"/>
        <v>1.6099999999999999</v>
      </c>
      <c r="AU2831" s="43">
        <f t="shared" si="1480"/>
        <v>42308</v>
      </c>
      <c r="AV2831" s="43">
        <f t="shared" si="1466"/>
        <v>42277</v>
      </c>
      <c r="AW2831" s="45">
        <f t="shared" si="1481"/>
        <v>5.737704918032787E-2</v>
      </c>
      <c r="AX2831" s="45">
        <f t="shared" si="1482"/>
        <v>0.73340444644060188</v>
      </c>
      <c r="AY2831" s="47">
        <f t="shared" si="1483"/>
        <v>98.381518459675021</v>
      </c>
      <c r="AZ2831" s="47">
        <f t="shared" si="1484"/>
        <v>124.91973453841651</v>
      </c>
      <c r="BA2831" s="43"/>
      <c r="BC2831" s="2">
        <v>42132</v>
      </c>
      <c r="BD2831" t="str">
        <v>912828TJ</v>
      </c>
      <c r="BE2831">
        <v>-2.4988000000000001</v>
      </c>
      <c r="BF2831">
        <v>0.31063000000000002</v>
      </c>
      <c r="BG2831">
        <v>0.76739999999999997</v>
      </c>
      <c r="BH2831">
        <v>126.6875</v>
      </c>
      <c r="BI2831">
        <f>VLOOKUP(BD2831,工作表1!$K$3:$L$1000,2,FALSE)</f>
        <v>1.625</v>
      </c>
      <c r="BJ2831" t="str">
        <f>VLOOKUP(BD2831,工作表1!$K$3:$M$1000,3,FALSE)</f>
        <v>2022/8/15</v>
      </c>
      <c r="BK2831">
        <f t="shared" si="1467"/>
        <v>0.13800000000000001</v>
      </c>
      <c r="BL2831">
        <f t="shared" si="1468"/>
        <v>1.4870000000000001</v>
      </c>
      <c r="BM2831" s="43">
        <f t="shared" si="1485"/>
        <v>42231</v>
      </c>
      <c r="BN2831" s="43">
        <f t="shared" si="1469"/>
        <v>42369</v>
      </c>
      <c r="BO2831" s="45">
        <f t="shared" si="1486"/>
        <v>0.38156077348066297</v>
      </c>
      <c r="BP2831" s="45">
        <f t="shared" si="1487"/>
        <v>1.4233415953984712</v>
      </c>
      <c r="BQ2831" s="47">
        <f t="shared" si="1488"/>
        <v>98.059608606756399</v>
      </c>
      <c r="BR2831" s="47">
        <f t="shared" si="1489"/>
        <v>124.11725356734208</v>
      </c>
    </row>
    <row r="2832" spans="6:70" x14ac:dyDescent="0.25">
      <c r="F2832" s="2">
        <v>42228</v>
      </c>
      <c r="G2832">
        <v>0.20150000000000001</v>
      </c>
      <c r="H2832" s="43">
        <v>42271</v>
      </c>
      <c r="I2832">
        <v>1.8219000000000001</v>
      </c>
      <c r="L2832" s="2">
        <v>42132</v>
      </c>
      <c r="M2832" t="str">
        <v>912828G8</v>
      </c>
      <c r="N2832">
        <v>-8.1900000000000001E-2</v>
      </c>
      <c r="O2832">
        <v>0.18440000000000001</v>
      </c>
      <c r="P2832">
        <v>0.79390000000000005</v>
      </c>
      <c r="Q2832">
        <v>127.828125</v>
      </c>
      <c r="R2832">
        <f>VLOOKUP(M2832,工作表1!$A$3:$B$1000,2,FALSE)</f>
        <v>2.125</v>
      </c>
      <c r="S2832" t="str">
        <f>VLOOKUP(M2832,工作表1!$A$3:$C$1000,3,FALSE)</f>
        <v>2021/12/31</v>
      </c>
      <c r="T2832">
        <f t="shared" si="1459"/>
        <v>0.13800000000000001</v>
      </c>
      <c r="U2832">
        <f t="shared" si="1458"/>
        <v>1.9870000000000001</v>
      </c>
      <c r="V2832" s="43">
        <f t="shared" si="1470"/>
        <v>42185</v>
      </c>
      <c r="W2832" s="43">
        <f t="shared" si="1460"/>
        <v>42185</v>
      </c>
      <c r="X2832" s="45">
        <f t="shared" si="1471"/>
        <v>0.76899171270718236</v>
      </c>
      <c r="Y2832" s="45">
        <f t="shared" si="1472"/>
        <v>1.0600876031181412</v>
      </c>
      <c r="Z2832" s="47">
        <f t="shared" si="1473"/>
        <v>101.74548882259489</v>
      </c>
      <c r="AA2832" s="47">
        <f t="shared" si="1474"/>
        <v>127.40222709661327</v>
      </c>
      <c r="AB2832" s="45">
        <f t="shared" si="1475"/>
        <v>1.8821000000000001</v>
      </c>
      <c r="AC2832" s="2" t="str">
        <f t="shared" si="1461"/>
        <v>TY1</v>
      </c>
      <c r="AD2832">
        <f t="shared" si="1462"/>
        <v>127.828125</v>
      </c>
      <c r="AE2832">
        <f t="shared" si="1463"/>
        <v>127.21875</v>
      </c>
      <c r="AF2832" s="49">
        <f t="shared" si="1457"/>
        <v>0.609375</v>
      </c>
      <c r="AG2832" s="3">
        <f t="shared" si="1476"/>
        <v>127.40222709661327</v>
      </c>
      <c r="AH2832">
        <f t="shared" si="1477"/>
        <v>125.89060668691245</v>
      </c>
      <c r="AI2832" s="51">
        <f t="shared" si="1478"/>
        <v>1.511620409700825</v>
      </c>
      <c r="AJ2832" s="52">
        <f t="shared" si="1479"/>
        <v>0.90224540970082501</v>
      </c>
      <c r="AK2832" s="2">
        <v>42132</v>
      </c>
      <c r="AL2832" t="str">
        <v>912828SV</v>
      </c>
      <c r="AM2832">
        <v>2.2799</v>
      </c>
      <c r="AN2832">
        <v>5.8199999999999997E-3</v>
      </c>
      <c r="AO2832">
        <v>0.77400000000000002</v>
      </c>
      <c r="AP2832">
        <v>127.21875</v>
      </c>
      <c r="AQ2832">
        <f>VLOOKUP(AL2832,工作表1!$F$3:$G$1000,2,FALSE)</f>
        <v>1.75</v>
      </c>
      <c r="AR2832" t="str">
        <f>VLOOKUP(AL2832,工作表1!$F$3:$H$1000,3,FALSE)</f>
        <v>2022/5/15</v>
      </c>
      <c r="AS2832">
        <f t="shared" si="1464"/>
        <v>0.13800000000000001</v>
      </c>
      <c r="AT2832">
        <f t="shared" si="1465"/>
        <v>1.6120000000000001</v>
      </c>
      <c r="AU2832" s="43">
        <f t="shared" si="1480"/>
        <v>42139</v>
      </c>
      <c r="AV2832" s="43">
        <f t="shared" si="1466"/>
        <v>42277</v>
      </c>
      <c r="AW2832" s="45">
        <f t="shared" si="1481"/>
        <v>0.85566298342541436</v>
      </c>
      <c r="AX2832" s="45">
        <f t="shared" si="1482"/>
        <v>1.5364849012336337</v>
      </c>
      <c r="AY2832" s="47">
        <f t="shared" si="1483"/>
        <v>99.145774050556085</v>
      </c>
      <c r="AZ2832" s="47">
        <f t="shared" si="1484"/>
        <v>125.89060668691245</v>
      </c>
      <c r="BA2832" s="43"/>
      <c r="BC2832" s="2">
        <v>42131</v>
      </c>
      <c r="BD2832" t="str">
        <v>912828TJ</v>
      </c>
      <c r="BE2832">
        <v>-0.57379999999999998</v>
      </c>
      <c r="BF2832">
        <v>0.21789</v>
      </c>
      <c r="BG2832">
        <v>0.76739999999999997</v>
      </c>
      <c r="BH2832">
        <v>126.1875</v>
      </c>
      <c r="BI2832">
        <f>VLOOKUP(BD2832,工作表1!$K$3:$L$1000,2,FALSE)</f>
        <v>1.625</v>
      </c>
      <c r="BJ2832" t="str">
        <f>VLOOKUP(BD2832,工作表1!$K$3:$M$1000,3,FALSE)</f>
        <v>2022/8/15</v>
      </c>
      <c r="BK2832">
        <f t="shared" si="1467"/>
        <v>0.14199999999999999</v>
      </c>
      <c r="BL2832">
        <f t="shared" si="1468"/>
        <v>1.4830000000000001</v>
      </c>
      <c r="BM2832" s="43">
        <f t="shared" si="1485"/>
        <v>42231</v>
      </c>
      <c r="BN2832" s="43">
        <f t="shared" si="1469"/>
        <v>42369</v>
      </c>
      <c r="BO2832" s="45">
        <f t="shared" si="1486"/>
        <v>0.36809392265193369</v>
      </c>
      <c r="BP2832" s="45">
        <f t="shared" si="1487"/>
        <v>1.4232309089533035</v>
      </c>
      <c r="BQ2832" s="47">
        <f t="shared" si="1488"/>
        <v>97.749492736613362</v>
      </c>
      <c r="BR2832" s="47">
        <f t="shared" si="1489"/>
        <v>123.66959370202373</v>
      </c>
    </row>
    <row r="2833" spans="6:70" x14ac:dyDescent="0.25">
      <c r="F2833" s="2">
        <v>42227</v>
      </c>
      <c r="G2833">
        <v>0.20374999999999999</v>
      </c>
      <c r="H2833" s="43">
        <v>42270</v>
      </c>
      <c r="I2833">
        <v>1.8435999999999999</v>
      </c>
      <c r="L2833" s="2">
        <v>42131</v>
      </c>
      <c r="M2833" t="str">
        <v>912828G8</v>
      </c>
      <c r="N2833">
        <v>-0.49149999999999999</v>
      </c>
      <c r="O2833">
        <v>0.26785999999999999</v>
      </c>
      <c r="P2833">
        <v>0.79390000000000005</v>
      </c>
      <c r="Q2833">
        <v>127.390625</v>
      </c>
      <c r="R2833">
        <f>VLOOKUP(M2833,工作表1!$A$3:$B$1000,2,FALSE)</f>
        <v>2.125</v>
      </c>
      <c r="S2833" t="str">
        <f>VLOOKUP(M2833,工作表1!$A$3:$C$1000,3,FALSE)</f>
        <v>2021/12/31</v>
      </c>
      <c r="T2833">
        <f t="shared" si="1459"/>
        <v>0.14199999999999999</v>
      </c>
      <c r="U2833">
        <f t="shared" si="1458"/>
        <v>1.9830000000000001</v>
      </c>
      <c r="V2833" s="43">
        <f t="shared" si="1470"/>
        <v>42185</v>
      </c>
      <c r="W2833" s="43">
        <f t="shared" si="1460"/>
        <v>42185</v>
      </c>
      <c r="X2833" s="45">
        <f t="shared" si="1471"/>
        <v>0.75138121546961323</v>
      </c>
      <c r="Y2833" s="45">
        <f t="shared" si="1472"/>
        <v>1.0599428593052296</v>
      </c>
      <c r="Z2833" s="47">
        <f t="shared" si="1473"/>
        <v>101.40217447498844</v>
      </c>
      <c r="AA2833" s="47">
        <f t="shared" si="1474"/>
        <v>126.92511775972805</v>
      </c>
      <c r="AB2833" s="45">
        <f t="shared" si="1475"/>
        <v>1.9375</v>
      </c>
      <c r="AC2833" s="2" t="str">
        <f t="shared" si="1461"/>
        <v>TY1</v>
      </c>
      <c r="AD2833">
        <f t="shared" si="1462"/>
        <v>127.390625</v>
      </c>
      <c r="AE2833">
        <f t="shared" si="1463"/>
        <v>126.71875</v>
      </c>
      <c r="AF2833" s="49">
        <f t="shared" ref="AF2833:AF2896" si="1490">AD2833-AE2833</f>
        <v>0.671875</v>
      </c>
      <c r="AG2833" s="3">
        <f t="shared" si="1476"/>
        <v>126.92511775972805</v>
      </c>
      <c r="AH2833">
        <f t="shared" si="1477"/>
        <v>125.40314402305418</v>
      </c>
      <c r="AI2833" s="51">
        <f t="shared" si="1478"/>
        <v>1.5219737366738713</v>
      </c>
      <c r="AJ2833" s="52">
        <f t="shared" si="1479"/>
        <v>0.85009873667387126</v>
      </c>
      <c r="AK2833" s="2">
        <v>42131</v>
      </c>
      <c r="AL2833" t="str">
        <v>912828WZ</v>
      </c>
      <c r="AM2833">
        <v>3.2852000000000001</v>
      </c>
      <c r="AN2833">
        <v>-6.7890000000000006E-2</v>
      </c>
      <c r="AO2833">
        <v>0.77400000000000002</v>
      </c>
      <c r="AP2833">
        <v>126.71875</v>
      </c>
      <c r="AQ2833">
        <f>VLOOKUP(AL2833,工作表1!$F$3:$G$1000,2,FALSE)</f>
        <v>1.75</v>
      </c>
      <c r="AR2833" t="str">
        <f>VLOOKUP(AL2833,工作表1!$F$3:$H$1000,3,FALSE)</f>
        <v>2022/4/30</v>
      </c>
      <c r="AS2833">
        <f t="shared" si="1464"/>
        <v>0.14199999999999999</v>
      </c>
      <c r="AT2833">
        <f t="shared" si="1465"/>
        <v>1.6080000000000001</v>
      </c>
      <c r="AU2833" s="43">
        <f t="shared" si="1480"/>
        <v>42308</v>
      </c>
      <c r="AV2833" s="43">
        <f t="shared" si="1466"/>
        <v>42277</v>
      </c>
      <c r="AW2833" s="45">
        <f t="shared" si="1481"/>
        <v>3.825136612021858E-2</v>
      </c>
      <c r="AX2833" s="45">
        <f t="shared" si="1482"/>
        <v>0.73345684557227342</v>
      </c>
      <c r="AY2833" s="47">
        <f t="shared" si="1483"/>
        <v>98.802918481454284</v>
      </c>
      <c r="AZ2833" s="47">
        <f t="shared" si="1484"/>
        <v>125.40314402305418</v>
      </c>
      <c r="BA2833" s="43"/>
      <c r="BC2833" s="2">
        <v>42130</v>
      </c>
      <c r="BD2833" t="str">
        <v>912828TJ</v>
      </c>
      <c r="BE2833">
        <v>-1.1746000000000001</v>
      </c>
      <c r="BF2833">
        <v>0.24601999999999999</v>
      </c>
      <c r="BG2833">
        <v>0.76739999999999997</v>
      </c>
      <c r="BH2833">
        <v>125.859375</v>
      </c>
      <c r="BI2833">
        <f>VLOOKUP(BD2833,工作表1!$K$3:$L$1000,2,FALSE)</f>
        <v>1.625</v>
      </c>
      <c r="BJ2833" t="str">
        <f>VLOOKUP(BD2833,工作表1!$K$3:$M$1000,3,FALSE)</f>
        <v>2022/8/15</v>
      </c>
      <c r="BK2833">
        <f t="shared" si="1467"/>
        <v>0.14199999999999999</v>
      </c>
      <c r="BL2833">
        <f t="shared" si="1468"/>
        <v>1.4830000000000001</v>
      </c>
      <c r="BM2833" s="43">
        <f t="shared" si="1485"/>
        <v>42231</v>
      </c>
      <c r="BN2833" s="43">
        <f t="shared" si="1469"/>
        <v>42369</v>
      </c>
      <c r="BO2833" s="45">
        <f t="shared" si="1486"/>
        <v>0.36360497237569062</v>
      </c>
      <c r="BP2833" s="45">
        <f t="shared" si="1487"/>
        <v>1.423194013471581</v>
      </c>
      <c r="BQ2833" s="47">
        <f t="shared" si="1488"/>
        <v>97.483590968460135</v>
      </c>
      <c r="BR2833" s="47">
        <f t="shared" si="1489"/>
        <v>123.30745157060075</v>
      </c>
    </row>
    <row r="2834" spans="6:70" x14ac:dyDescent="0.25">
      <c r="F2834" s="2">
        <v>42226</v>
      </c>
      <c r="G2834">
        <v>0.21149999999999999</v>
      </c>
      <c r="H2834" s="43">
        <v>42269</v>
      </c>
      <c r="I2834">
        <v>1.8220000000000001</v>
      </c>
      <c r="L2834" s="2">
        <v>42130</v>
      </c>
      <c r="M2834" t="str">
        <v>912828G8</v>
      </c>
      <c r="N2834">
        <v>-0.1202</v>
      </c>
      <c r="O2834">
        <v>0.19109000000000001</v>
      </c>
      <c r="P2834">
        <v>0.79390000000000005</v>
      </c>
      <c r="Q2834">
        <v>127.09375</v>
      </c>
      <c r="R2834">
        <f>VLOOKUP(M2834,工作表1!$A$3:$B$1000,2,FALSE)</f>
        <v>2.125</v>
      </c>
      <c r="S2834" t="str">
        <f>VLOOKUP(M2834,工作表1!$A$3:$C$1000,3,FALSE)</f>
        <v>2021/12/31</v>
      </c>
      <c r="T2834">
        <f t="shared" si="1459"/>
        <v>0.14199999999999999</v>
      </c>
      <c r="U2834">
        <f t="shared" si="1458"/>
        <v>1.9830000000000001</v>
      </c>
      <c r="V2834" s="43">
        <f t="shared" si="1470"/>
        <v>42185</v>
      </c>
      <c r="W2834" s="43">
        <f t="shared" si="1460"/>
        <v>42185</v>
      </c>
      <c r="X2834" s="45">
        <f t="shared" si="1471"/>
        <v>0.74551104972375692</v>
      </c>
      <c r="Y2834" s="45">
        <f t="shared" si="1472"/>
        <v>1.0598946113675924</v>
      </c>
      <c r="Z2834" s="47">
        <f t="shared" si="1473"/>
        <v>101.18381308179096</v>
      </c>
      <c r="AA2834" s="47">
        <f t="shared" si="1474"/>
        <v>126.63494582787486</v>
      </c>
      <c r="AB2834" s="45">
        <f t="shared" si="1475"/>
        <v>1.9835</v>
      </c>
      <c r="AC2834" s="2" t="str">
        <f t="shared" si="1461"/>
        <v>TY1</v>
      </c>
      <c r="AD2834">
        <f t="shared" si="1462"/>
        <v>127.09375</v>
      </c>
      <c r="AE2834">
        <f t="shared" si="1463"/>
        <v>126.390625</v>
      </c>
      <c r="AF2834" s="49">
        <f t="shared" si="1490"/>
        <v>0.703125</v>
      </c>
      <c r="AG2834" s="3">
        <f t="shared" si="1476"/>
        <v>126.63494582787486</v>
      </c>
      <c r="AH2834">
        <f t="shared" si="1477"/>
        <v>125.0646672586566</v>
      </c>
      <c r="AI2834" s="51">
        <f t="shared" si="1478"/>
        <v>1.5702785692182601</v>
      </c>
      <c r="AJ2834" s="52">
        <f t="shared" si="1479"/>
        <v>0.86715356921826015</v>
      </c>
      <c r="AK2834" s="2">
        <v>42130</v>
      </c>
      <c r="AL2834" t="str">
        <v>912828WZ</v>
      </c>
      <c r="AM2834">
        <v>3.2576000000000001</v>
      </c>
      <c r="AN2834">
        <v>-6.5629999999999994E-2</v>
      </c>
      <c r="AO2834">
        <v>0.77400000000000002</v>
      </c>
      <c r="AP2834">
        <v>126.390625</v>
      </c>
      <c r="AQ2834">
        <f>VLOOKUP(AL2834,工作表1!$F$3:$G$1000,2,FALSE)</f>
        <v>1.75</v>
      </c>
      <c r="AR2834" t="str">
        <f>VLOOKUP(AL2834,工作表1!$F$3:$H$1000,3,FALSE)</f>
        <v>2022/4/30</v>
      </c>
      <c r="AS2834">
        <f t="shared" si="1464"/>
        <v>0.14199999999999999</v>
      </c>
      <c r="AT2834">
        <f t="shared" si="1465"/>
        <v>1.6080000000000001</v>
      </c>
      <c r="AU2834" s="43">
        <f t="shared" si="1480"/>
        <v>42308</v>
      </c>
      <c r="AV2834" s="43">
        <f t="shared" si="1466"/>
        <v>42277</v>
      </c>
      <c r="AW2834" s="45">
        <f t="shared" si="1481"/>
        <v>3.3469945355191259E-2</v>
      </c>
      <c r="AX2834" s="45">
        <f t="shared" si="1482"/>
        <v>0.73346994535519128</v>
      </c>
      <c r="AY2834" s="47">
        <f t="shared" si="1483"/>
        <v>98.552943569311324</v>
      </c>
      <c r="AZ2834" s="47">
        <f t="shared" si="1484"/>
        <v>125.0646672586566</v>
      </c>
      <c r="BA2834" s="43"/>
      <c r="BC2834" s="2">
        <v>42129</v>
      </c>
      <c r="BD2834" t="str">
        <v>912828TJ</v>
      </c>
      <c r="BE2834">
        <v>-0.74429999999999996</v>
      </c>
      <c r="BF2834">
        <v>0.22586000000000001</v>
      </c>
      <c r="BG2834">
        <v>0.76739999999999997</v>
      </c>
      <c r="BH2834">
        <v>126.265625</v>
      </c>
      <c r="BI2834">
        <f>VLOOKUP(BD2834,工作表1!$K$3:$L$1000,2,FALSE)</f>
        <v>1.625</v>
      </c>
      <c r="BJ2834" t="str">
        <f>VLOOKUP(BD2834,工作表1!$K$3:$M$1000,3,FALSE)</f>
        <v>2022/8/15</v>
      </c>
      <c r="BK2834">
        <f t="shared" si="1467"/>
        <v>0.14199999999999999</v>
      </c>
      <c r="BL2834">
        <f t="shared" si="1468"/>
        <v>1.4830000000000001</v>
      </c>
      <c r="BM2834" s="43">
        <f t="shared" si="1485"/>
        <v>42231</v>
      </c>
      <c r="BN2834" s="43">
        <f t="shared" si="1469"/>
        <v>42369</v>
      </c>
      <c r="BO2834" s="45">
        <f t="shared" si="1486"/>
        <v>0.35911602209944748</v>
      </c>
      <c r="BP2834" s="45">
        <f t="shared" si="1487"/>
        <v>1.4231571179898586</v>
      </c>
      <c r="BQ2834" s="47">
        <f t="shared" si="1488"/>
        <v>97.811846516519523</v>
      </c>
      <c r="BR2834" s="47">
        <f t="shared" si="1489"/>
        <v>123.71955665863648</v>
      </c>
    </row>
    <row r="2835" spans="6:70" x14ac:dyDescent="0.25">
      <c r="F2835" s="2">
        <v>42223</v>
      </c>
      <c r="G2835">
        <v>0.216</v>
      </c>
      <c r="H2835" s="43">
        <v>42268</v>
      </c>
      <c r="I2835">
        <v>1.8967000000000001</v>
      </c>
      <c r="L2835" s="2">
        <v>42129</v>
      </c>
      <c r="M2835" t="str">
        <v>912828G8</v>
      </c>
      <c r="N2835">
        <v>-0.1305</v>
      </c>
      <c r="O2835">
        <v>0.19189999999999999</v>
      </c>
      <c r="P2835">
        <v>0.79390000000000005</v>
      </c>
      <c r="Q2835">
        <v>127.421875</v>
      </c>
      <c r="R2835">
        <f>VLOOKUP(M2835,工作表1!$A$3:$B$1000,2,FALSE)</f>
        <v>2.125</v>
      </c>
      <c r="S2835" t="str">
        <f>VLOOKUP(M2835,工作表1!$A$3:$C$1000,3,FALSE)</f>
        <v>2021/12/31</v>
      </c>
      <c r="T2835">
        <f t="shared" si="1459"/>
        <v>0.14199999999999999</v>
      </c>
      <c r="U2835">
        <f t="shared" si="1458"/>
        <v>1.9830000000000001</v>
      </c>
      <c r="V2835" s="43">
        <f t="shared" si="1470"/>
        <v>42185</v>
      </c>
      <c r="W2835" s="43">
        <f t="shared" si="1460"/>
        <v>42185</v>
      </c>
      <c r="X2835" s="45">
        <f t="shared" si="1471"/>
        <v>0.73964088397790051</v>
      </c>
      <c r="Y2835" s="45">
        <f t="shared" si="1472"/>
        <v>1.0598463634299553</v>
      </c>
      <c r="Z2835" s="47">
        <f t="shared" si="1473"/>
        <v>101.44938275869342</v>
      </c>
      <c r="AA2835" s="47">
        <f t="shared" si="1474"/>
        <v>126.95433564195939</v>
      </c>
      <c r="AB2835" s="45">
        <f t="shared" si="1475"/>
        <v>1.9350000000000001</v>
      </c>
      <c r="AC2835" s="2" t="str">
        <f t="shared" si="1461"/>
        <v>TY1</v>
      </c>
      <c r="AD2835">
        <f t="shared" si="1462"/>
        <v>127.421875</v>
      </c>
      <c r="AE2835">
        <f t="shared" si="1463"/>
        <v>126.796875</v>
      </c>
      <c r="AF2835" s="49">
        <f t="shared" si="1490"/>
        <v>0.625</v>
      </c>
      <c r="AG2835" s="3">
        <f t="shared" si="1476"/>
        <v>126.95433564195939</v>
      </c>
      <c r="AH2835">
        <f t="shared" si="1477"/>
        <v>125.43236735787262</v>
      </c>
      <c r="AI2835" s="51">
        <f t="shared" si="1478"/>
        <v>1.5219682840867677</v>
      </c>
      <c r="AJ2835" s="52">
        <f t="shared" si="1479"/>
        <v>0.89696828408676765</v>
      </c>
      <c r="AK2835" s="2">
        <v>42129</v>
      </c>
      <c r="AL2835" t="str">
        <v>912828WZ</v>
      </c>
      <c r="AM2835">
        <v>2.5800999999999998</v>
      </c>
      <c r="AN2835">
        <v>-9.7099999999999999E-3</v>
      </c>
      <c r="AO2835">
        <v>0.77400000000000002</v>
      </c>
      <c r="AP2835">
        <v>126.796875</v>
      </c>
      <c r="AQ2835">
        <f>VLOOKUP(AL2835,工作表1!$F$3:$G$1000,2,FALSE)</f>
        <v>1.75</v>
      </c>
      <c r="AR2835" t="str">
        <f>VLOOKUP(AL2835,工作表1!$F$3:$H$1000,3,FALSE)</f>
        <v>2022/4/30</v>
      </c>
      <c r="AS2835">
        <f t="shared" si="1464"/>
        <v>0.14199999999999999</v>
      </c>
      <c r="AT2835">
        <f t="shared" si="1465"/>
        <v>1.6080000000000001</v>
      </c>
      <c r="AU2835" s="43">
        <f t="shared" si="1480"/>
        <v>42308</v>
      </c>
      <c r="AV2835" s="43">
        <f t="shared" si="1466"/>
        <v>42277</v>
      </c>
      <c r="AW2835" s="45">
        <f t="shared" si="1481"/>
        <v>2.8688524590163935E-2</v>
      </c>
      <c r="AX2835" s="45">
        <f t="shared" si="1482"/>
        <v>0.73348304513810914</v>
      </c>
      <c r="AY2835" s="47">
        <f t="shared" si="1483"/>
        <v>98.849549549605271</v>
      </c>
      <c r="AZ2835" s="47">
        <f t="shared" si="1484"/>
        <v>125.43236735787262</v>
      </c>
      <c r="BA2835" s="43"/>
      <c r="BC2835" s="2">
        <v>42128</v>
      </c>
      <c r="BD2835" t="str">
        <v>912828TJ</v>
      </c>
      <c r="BE2835">
        <v>-1.4317</v>
      </c>
      <c r="BF2835">
        <v>0.25949</v>
      </c>
      <c r="BG2835">
        <v>0.76739999999999997</v>
      </c>
      <c r="BH2835">
        <v>126.65625</v>
      </c>
      <c r="BI2835">
        <f>VLOOKUP(BD2835,工作表1!$K$3:$L$1000,2,FALSE)</f>
        <v>1.625</v>
      </c>
      <c r="BJ2835" t="str">
        <f>VLOOKUP(BD2835,工作表1!$K$3:$M$1000,3,FALSE)</f>
        <v>2022/8/15</v>
      </c>
      <c r="BK2835">
        <f t="shared" si="1467"/>
        <v>0.14063000000000001</v>
      </c>
      <c r="BL2835">
        <f t="shared" si="1468"/>
        <v>1.48437</v>
      </c>
      <c r="BM2835" s="43">
        <f t="shared" si="1485"/>
        <v>42231</v>
      </c>
      <c r="BN2835" s="43">
        <f t="shared" si="1469"/>
        <v>42369</v>
      </c>
      <c r="BO2835" s="45">
        <f t="shared" si="1486"/>
        <v>0.35462707182320441</v>
      </c>
      <c r="BP2835" s="45">
        <f t="shared" si="1487"/>
        <v>1.4231202225081359</v>
      </c>
      <c r="BQ2835" s="47">
        <f t="shared" si="1488"/>
        <v>98.091355996581413</v>
      </c>
      <c r="BR2835" s="47">
        <f t="shared" si="1489"/>
        <v>124.06695051220412</v>
      </c>
    </row>
    <row r="2836" spans="6:70" x14ac:dyDescent="0.25">
      <c r="F2836" s="2">
        <v>42222</v>
      </c>
      <c r="G2836">
        <v>0.20300000000000001</v>
      </c>
      <c r="H2836" s="43">
        <v>42265</v>
      </c>
      <c r="I2836">
        <v>1.8364</v>
      </c>
      <c r="L2836" s="2">
        <v>42128</v>
      </c>
      <c r="M2836" t="str">
        <v>912828G8</v>
      </c>
      <c r="N2836">
        <v>-1.9800000000000002E-2</v>
      </c>
      <c r="O2836">
        <v>0.17243</v>
      </c>
      <c r="P2836">
        <v>0.79390000000000005</v>
      </c>
      <c r="Q2836">
        <v>127.765625</v>
      </c>
      <c r="R2836">
        <f>VLOOKUP(M2836,工作表1!$A$3:$B$1000,2,FALSE)</f>
        <v>2.125</v>
      </c>
      <c r="S2836" t="str">
        <f>VLOOKUP(M2836,工作表1!$A$3:$C$1000,3,FALSE)</f>
        <v>2021/12/31</v>
      </c>
      <c r="T2836">
        <f t="shared" si="1459"/>
        <v>0.14063000000000001</v>
      </c>
      <c r="U2836">
        <f t="shared" si="1458"/>
        <v>1.98437</v>
      </c>
      <c r="V2836" s="43">
        <f t="shared" si="1470"/>
        <v>42185</v>
      </c>
      <c r="W2836" s="43">
        <f t="shared" si="1460"/>
        <v>42185</v>
      </c>
      <c r="X2836" s="45">
        <f t="shared" si="1471"/>
        <v>0.73377071823204421</v>
      </c>
      <c r="Y2836" s="45">
        <f t="shared" si="1472"/>
        <v>1.0597981154923182</v>
      </c>
      <c r="Z2836" s="47">
        <f t="shared" si="1473"/>
        <v>101.72971078790013</v>
      </c>
      <c r="AA2836" s="47">
        <f t="shared" si="1474"/>
        <v>127.29204670707445</v>
      </c>
      <c r="AB2836" s="45">
        <f t="shared" si="1475"/>
        <v>1.8891</v>
      </c>
      <c r="AC2836" s="2" t="str">
        <f t="shared" si="1461"/>
        <v>TY1</v>
      </c>
      <c r="AD2836">
        <f t="shared" si="1462"/>
        <v>127.765625</v>
      </c>
      <c r="AE2836">
        <f t="shared" si="1463"/>
        <v>127.1875</v>
      </c>
      <c r="AF2836" s="49">
        <f t="shared" si="1490"/>
        <v>0.578125</v>
      </c>
      <c r="AG2836" s="3">
        <f t="shared" si="1476"/>
        <v>127.29204670707445</v>
      </c>
      <c r="AH2836">
        <f t="shared" si="1477"/>
        <v>125.79944976004083</v>
      </c>
      <c r="AI2836" s="51">
        <f t="shared" si="1478"/>
        <v>1.4925969470336184</v>
      </c>
      <c r="AJ2836" s="52">
        <f t="shared" si="1479"/>
        <v>0.91447194703361845</v>
      </c>
      <c r="AK2836" s="2">
        <v>42128</v>
      </c>
      <c r="AL2836" t="str">
        <v>912828WZ</v>
      </c>
      <c r="AM2836">
        <v>2.29</v>
      </c>
      <c r="AN2836">
        <v>1.546E-2</v>
      </c>
      <c r="AO2836">
        <v>0.77400000000000002</v>
      </c>
      <c r="AP2836">
        <v>127.1875</v>
      </c>
      <c r="AQ2836">
        <f>VLOOKUP(AL2836,工作表1!$F$3:$G$1000,2,FALSE)</f>
        <v>1.75</v>
      </c>
      <c r="AR2836" t="str">
        <f>VLOOKUP(AL2836,工作表1!$F$3:$H$1000,3,FALSE)</f>
        <v>2022/4/30</v>
      </c>
      <c r="AS2836">
        <f t="shared" si="1464"/>
        <v>0.14063000000000001</v>
      </c>
      <c r="AT2836">
        <f t="shared" si="1465"/>
        <v>1.60937</v>
      </c>
      <c r="AU2836" s="43">
        <f t="shared" si="1480"/>
        <v>42308</v>
      </c>
      <c r="AV2836" s="43">
        <f t="shared" si="1466"/>
        <v>42277</v>
      </c>
      <c r="AW2836" s="45">
        <f t="shared" si="1481"/>
        <v>2.3907103825136611E-2</v>
      </c>
      <c r="AX2836" s="45">
        <f t="shared" si="1482"/>
        <v>0.73349614492102699</v>
      </c>
      <c r="AY2836" s="47">
        <f t="shared" si="1483"/>
        <v>99.146240654606459</v>
      </c>
      <c r="AZ2836" s="47">
        <f t="shared" si="1484"/>
        <v>125.79944976004083</v>
      </c>
      <c r="BA2836" s="43"/>
      <c r="BC2836" s="2">
        <v>42125</v>
      </c>
      <c r="BD2836" t="str">
        <v>912828TJ</v>
      </c>
      <c r="BE2836">
        <v>-8.3599999999999994E-2</v>
      </c>
      <c r="BF2836">
        <v>0.21198</v>
      </c>
      <c r="BG2836">
        <v>0.76739999999999997</v>
      </c>
      <c r="BH2836">
        <v>126.671875</v>
      </c>
      <c r="BI2836">
        <f>VLOOKUP(BD2836,工作表1!$K$3:$L$1000,2,FALSE)</f>
        <v>1.625</v>
      </c>
      <c r="BJ2836" t="str">
        <f>VLOOKUP(BD2836,工作表1!$K$3:$M$1000,3,FALSE)</f>
        <v>2022/8/15</v>
      </c>
      <c r="BK2836">
        <f t="shared" si="1467"/>
        <v>0.13950000000000001</v>
      </c>
      <c r="BL2836">
        <f t="shared" si="1468"/>
        <v>1.4855</v>
      </c>
      <c r="BM2836" s="43">
        <f t="shared" si="1485"/>
        <v>42231</v>
      </c>
      <c r="BN2836" s="43">
        <f t="shared" si="1469"/>
        <v>42369</v>
      </c>
      <c r="BO2836" s="45">
        <f t="shared" si="1486"/>
        <v>0.35013812154696133</v>
      </c>
      <c r="BP2836" s="45">
        <f t="shared" si="1487"/>
        <v>1.4230833270264132</v>
      </c>
      <c r="BQ2836" s="47">
        <f t="shared" si="1488"/>
        <v>98.138857751325091</v>
      </c>
      <c r="BR2836" s="47">
        <f t="shared" si="1489"/>
        <v>124.11221422534608</v>
      </c>
    </row>
    <row r="2837" spans="6:70" x14ac:dyDescent="0.25">
      <c r="F2837" s="2">
        <v>42221</v>
      </c>
      <c r="G2837">
        <v>0.20399999999999999</v>
      </c>
      <c r="H2837" s="43">
        <v>42264</v>
      </c>
      <c r="I2837">
        <v>1.8846000000000001</v>
      </c>
      <c r="L2837" s="2">
        <v>42125</v>
      </c>
      <c r="M2837" t="str">
        <v>912828G8</v>
      </c>
      <c r="N2837">
        <v>-1.2200000000000001E-2</v>
      </c>
      <c r="O2837">
        <v>0.18572</v>
      </c>
      <c r="P2837">
        <v>0.79390000000000005</v>
      </c>
      <c r="Q2837">
        <v>127.78125</v>
      </c>
      <c r="R2837">
        <f>VLOOKUP(M2837,工作表1!$A$3:$B$1000,2,FALSE)</f>
        <v>2.125</v>
      </c>
      <c r="S2837" t="str">
        <f>VLOOKUP(M2837,工作表1!$A$3:$C$1000,3,FALSE)</f>
        <v>2021/12/31</v>
      </c>
      <c r="T2837">
        <f t="shared" si="1459"/>
        <v>0.13950000000000001</v>
      </c>
      <c r="U2837">
        <f t="shared" si="1458"/>
        <v>1.9855</v>
      </c>
      <c r="V2837" s="43">
        <f t="shared" si="1470"/>
        <v>42185</v>
      </c>
      <c r="W2837" s="43">
        <f t="shared" si="1460"/>
        <v>42185</v>
      </c>
      <c r="X2837" s="45">
        <f t="shared" si="1471"/>
        <v>0.7279005524861879</v>
      </c>
      <c r="Y2837" s="45">
        <f t="shared" si="1472"/>
        <v>1.059749867554681</v>
      </c>
      <c r="Z2837" s="47">
        <f t="shared" si="1473"/>
        <v>101.74513622240796</v>
      </c>
      <c r="AA2837" s="47">
        <f t="shared" si="1474"/>
        <v>127.29612355401341</v>
      </c>
      <c r="AB2837" s="45">
        <f t="shared" si="1475"/>
        <v>1.8746</v>
      </c>
      <c r="AC2837" s="2" t="str">
        <f t="shared" si="1461"/>
        <v>TY1</v>
      </c>
      <c r="AD2837">
        <f t="shared" si="1462"/>
        <v>127.78125</v>
      </c>
      <c r="AE2837">
        <f t="shared" si="1463"/>
        <v>127.203125</v>
      </c>
      <c r="AF2837" s="49">
        <f t="shared" si="1490"/>
        <v>0.578125</v>
      </c>
      <c r="AG2837" s="3">
        <f t="shared" si="1476"/>
        <v>127.29612355401341</v>
      </c>
      <c r="AH2837">
        <f t="shared" si="1477"/>
        <v>125.80352390823151</v>
      </c>
      <c r="AI2837" s="51">
        <f t="shared" si="1478"/>
        <v>1.492599645781894</v>
      </c>
      <c r="AJ2837" s="52">
        <f t="shared" si="1479"/>
        <v>0.91447464578189397</v>
      </c>
      <c r="AK2837" s="2">
        <v>42125</v>
      </c>
      <c r="AL2837" t="str">
        <v>912828WZ</v>
      </c>
      <c r="AM2837">
        <v>2.4912000000000001</v>
      </c>
      <c r="AN2837">
        <v>1.8339999999999999E-2</v>
      </c>
      <c r="AO2837">
        <v>0.77400000000000002</v>
      </c>
      <c r="AP2837">
        <v>127.203125</v>
      </c>
      <c r="AQ2837">
        <f>VLOOKUP(AL2837,工作表1!$F$3:$G$1000,2,FALSE)</f>
        <v>1.75</v>
      </c>
      <c r="AR2837" t="str">
        <f>VLOOKUP(AL2837,工作表1!$F$3:$H$1000,3,FALSE)</f>
        <v>2022/4/30</v>
      </c>
      <c r="AS2837">
        <f t="shared" si="1464"/>
        <v>0.13950000000000001</v>
      </c>
      <c r="AT2837">
        <f t="shared" si="1465"/>
        <v>1.6105</v>
      </c>
      <c r="AU2837" s="43">
        <f t="shared" si="1480"/>
        <v>42308</v>
      </c>
      <c r="AV2837" s="43">
        <f t="shared" si="1466"/>
        <v>42277</v>
      </c>
      <c r="AW2837" s="45">
        <f t="shared" si="1481"/>
        <v>1.912568306010929E-2</v>
      </c>
      <c r="AX2837" s="45">
        <f t="shared" si="1482"/>
        <v>0.73350924470394496</v>
      </c>
      <c r="AY2837" s="47">
        <f t="shared" si="1483"/>
        <v>99.161871648806809</v>
      </c>
      <c r="AZ2837" s="47">
        <f t="shared" si="1484"/>
        <v>125.80352390823151</v>
      </c>
      <c r="BA2837" s="43"/>
      <c r="BC2837" s="2">
        <v>42124</v>
      </c>
      <c r="BD2837" t="str">
        <v>912828TJ</v>
      </c>
      <c r="BE2837">
        <v>4.2900000000000001E-2</v>
      </c>
      <c r="BF2837">
        <v>0.20499000000000001</v>
      </c>
      <c r="BG2837">
        <v>0.76739999999999997</v>
      </c>
      <c r="BH2837">
        <v>127.34375</v>
      </c>
      <c r="BI2837">
        <f>VLOOKUP(BD2837,工作表1!$K$3:$L$1000,2,FALSE)</f>
        <v>1.625</v>
      </c>
      <c r="BJ2837" t="str">
        <f>VLOOKUP(BD2837,工作表1!$K$3:$M$1000,3,FALSE)</f>
        <v>2022/8/15</v>
      </c>
      <c r="BK2837">
        <f t="shared" si="1467"/>
        <v>0.13850000000000001</v>
      </c>
      <c r="BL2837">
        <f t="shared" si="1468"/>
        <v>1.4864999999999999</v>
      </c>
      <c r="BM2837" s="43">
        <f t="shared" si="1485"/>
        <v>42231</v>
      </c>
      <c r="BN2837" s="43">
        <f t="shared" si="1469"/>
        <v>42369</v>
      </c>
      <c r="BO2837" s="45">
        <f t="shared" si="1486"/>
        <v>0.33667127071823205</v>
      </c>
      <c r="BP2837" s="45">
        <f t="shared" si="1487"/>
        <v>1.4229726405812457</v>
      </c>
      <c r="BQ2837" s="47">
        <f t="shared" si="1488"/>
        <v>98.67120834736977</v>
      </c>
      <c r="BR2837" s="47">
        <f t="shared" si="1489"/>
        <v>124.75807515111005</v>
      </c>
    </row>
    <row r="2838" spans="6:70" x14ac:dyDescent="0.25">
      <c r="F2838" s="2">
        <v>42220</v>
      </c>
      <c r="G2838">
        <v>0.19650000000000001</v>
      </c>
      <c r="H2838" s="43">
        <v>42263</v>
      </c>
      <c r="I2838">
        <v>2.0007000000000001</v>
      </c>
      <c r="L2838" s="2">
        <v>42124</v>
      </c>
      <c r="M2838" t="str">
        <v>912828G8</v>
      </c>
      <c r="N2838">
        <v>-0.1004</v>
      </c>
      <c r="O2838">
        <v>0.20252000000000001</v>
      </c>
      <c r="P2838">
        <v>0.79390000000000005</v>
      </c>
      <c r="Q2838">
        <v>128.375</v>
      </c>
      <c r="R2838">
        <f>VLOOKUP(M2838,工作表1!$A$3:$B$1000,2,FALSE)</f>
        <v>2.125</v>
      </c>
      <c r="S2838" t="str">
        <f>VLOOKUP(M2838,工作表1!$A$3:$C$1000,3,FALSE)</f>
        <v>2021/12/31</v>
      </c>
      <c r="T2838">
        <f t="shared" si="1459"/>
        <v>0.13850000000000001</v>
      </c>
      <c r="U2838">
        <f t="shared" si="1458"/>
        <v>1.9864999999999999</v>
      </c>
      <c r="V2838" s="43">
        <f t="shared" si="1470"/>
        <v>42185</v>
      </c>
      <c r="W2838" s="43">
        <f t="shared" si="1460"/>
        <v>42185</v>
      </c>
      <c r="X2838" s="45">
        <f t="shared" si="1471"/>
        <v>0.71029005524861877</v>
      </c>
      <c r="Y2838" s="45">
        <f t="shared" si="1472"/>
        <v>1.0596051237417694</v>
      </c>
      <c r="Z2838" s="47">
        <f t="shared" si="1473"/>
        <v>102.23032348378918</v>
      </c>
      <c r="AA2838" s="47">
        <f t="shared" si="1474"/>
        <v>127.86166260285952</v>
      </c>
      <c r="AB2838" s="45">
        <f t="shared" si="1475"/>
        <v>1.7906</v>
      </c>
      <c r="AC2838" s="2" t="str">
        <f t="shared" si="1461"/>
        <v>TY1</v>
      </c>
      <c r="AD2838">
        <f t="shared" si="1462"/>
        <v>128.375</v>
      </c>
      <c r="AE2838">
        <f t="shared" si="1463"/>
        <v>127.875</v>
      </c>
      <c r="AF2838" s="49">
        <f t="shared" si="1490"/>
        <v>0.5</v>
      </c>
      <c r="AG2838" s="3">
        <f t="shared" si="1476"/>
        <v>127.86166260285952</v>
      </c>
      <c r="AH2838">
        <f t="shared" si="1477"/>
        <v>126.42256175296136</v>
      </c>
      <c r="AI2838" s="51">
        <f t="shared" si="1478"/>
        <v>1.4391008498981677</v>
      </c>
      <c r="AJ2838" s="52">
        <f t="shared" si="1479"/>
        <v>0.93910084989816767</v>
      </c>
      <c r="AK2838" s="2">
        <v>42124</v>
      </c>
      <c r="AL2838" t="str">
        <v>912828WZ</v>
      </c>
      <c r="AM2838">
        <v>1.9493</v>
      </c>
      <c r="AN2838">
        <v>6.2260000000000003E-2</v>
      </c>
      <c r="AO2838">
        <v>0.77400000000000002</v>
      </c>
      <c r="AP2838">
        <v>127.875</v>
      </c>
      <c r="AQ2838">
        <f>VLOOKUP(AL2838,工作表1!$F$3:$G$1000,2,FALSE)</f>
        <v>1.75</v>
      </c>
      <c r="AR2838" t="str">
        <f>VLOOKUP(AL2838,工作表1!$F$3:$H$1000,3,FALSE)</f>
        <v>2022/4/30</v>
      </c>
      <c r="AS2838">
        <f t="shared" si="1464"/>
        <v>0.13850000000000001</v>
      </c>
      <c r="AT2838">
        <f t="shared" si="1465"/>
        <v>1.6114999999999999</v>
      </c>
      <c r="AU2838" s="43">
        <f t="shared" si="1480"/>
        <v>42308</v>
      </c>
      <c r="AV2838" s="43">
        <f t="shared" si="1466"/>
        <v>42277</v>
      </c>
      <c r="AW2838" s="45">
        <f t="shared" si="1481"/>
        <v>4.7814207650273225E-3</v>
      </c>
      <c r="AX2838" s="45">
        <f t="shared" si="1482"/>
        <v>0.73354854405269854</v>
      </c>
      <c r="AY2838" s="47">
        <f t="shared" si="1483"/>
        <v>99.67746830668554</v>
      </c>
      <c r="AZ2838" s="47">
        <f t="shared" si="1484"/>
        <v>126.42256175296136</v>
      </c>
      <c r="BA2838" s="43"/>
      <c r="BC2838" s="2">
        <v>42123</v>
      </c>
      <c r="BD2838" t="str">
        <v>912828TJ</v>
      </c>
      <c r="BE2838">
        <v>-3.0951</v>
      </c>
      <c r="BF2838">
        <v>0.31413000000000002</v>
      </c>
      <c r="BG2838">
        <v>0.76739999999999997</v>
      </c>
      <c r="BH2838">
        <v>127.515625</v>
      </c>
      <c r="BI2838">
        <f>VLOOKUP(BD2838,工作表1!$K$3:$L$1000,2,FALSE)</f>
        <v>1.625</v>
      </c>
      <c r="BJ2838" t="str">
        <f>VLOOKUP(BD2838,工作表1!$K$3:$M$1000,3,FALSE)</f>
        <v>2022/8/15</v>
      </c>
      <c r="BK2838">
        <f t="shared" si="1467"/>
        <v>0.13500000000000001</v>
      </c>
      <c r="BL2838">
        <f t="shared" si="1468"/>
        <v>1.49</v>
      </c>
      <c r="BM2838" s="43">
        <f t="shared" si="1485"/>
        <v>42231</v>
      </c>
      <c r="BN2838" s="43">
        <f t="shared" si="1469"/>
        <v>42369</v>
      </c>
      <c r="BO2838" s="45">
        <f t="shared" si="1486"/>
        <v>0.33218232044198898</v>
      </c>
      <c r="BP2838" s="45">
        <f t="shared" si="1487"/>
        <v>1.4229357450995233</v>
      </c>
      <c r="BQ2838" s="47">
        <f t="shared" si="1488"/>
        <v>98.732731339989385</v>
      </c>
      <c r="BR2838" s="47">
        <f t="shared" si="1489"/>
        <v>124.819484093581</v>
      </c>
    </row>
    <row r="2839" spans="6:70" x14ac:dyDescent="0.25">
      <c r="F2839" s="2">
        <v>42219</v>
      </c>
      <c r="G2839">
        <v>0.18</v>
      </c>
      <c r="H2839" s="43">
        <v>42262</v>
      </c>
      <c r="I2839">
        <v>1.9934000000000001</v>
      </c>
      <c r="L2839" s="2">
        <v>42123</v>
      </c>
      <c r="M2839" t="str">
        <v>912828G8</v>
      </c>
      <c r="N2839">
        <v>-4.5199999999999997E-2</v>
      </c>
      <c r="O2839">
        <v>0.15609999999999999</v>
      </c>
      <c r="P2839">
        <v>0.79390000000000005</v>
      </c>
      <c r="Q2839">
        <v>128.515625</v>
      </c>
      <c r="R2839">
        <f>VLOOKUP(M2839,工作表1!$A$3:$B$1000,2,FALSE)</f>
        <v>2.125</v>
      </c>
      <c r="S2839" t="str">
        <f>VLOOKUP(M2839,工作表1!$A$3:$C$1000,3,FALSE)</f>
        <v>2021/12/31</v>
      </c>
      <c r="T2839">
        <f t="shared" si="1459"/>
        <v>0.13500000000000001</v>
      </c>
      <c r="U2839">
        <f t="shared" si="1458"/>
        <v>1.99</v>
      </c>
      <c r="V2839" s="43">
        <f t="shared" si="1470"/>
        <v>42185</v>
      </c>
      <c r="W2839" s="43">
        <f t="shared" si="1460"/>
        <v>42185</v>
      </c>
      <c r="X2839" s="45">
        <f t="shared" si="1471"/>
        <v>0.70441988950276235</v>
      </c>
      <c r="Y2839" s="45">
        <f t="shared" si="1472"/>
        <v>1.0595568758041323</v>
      </c>
      <c r="Z2839" s="47">
        <f t="shared" si="1473"/>
        <v>102.35553826973123</v>
      </c>
      <c r="AA2839" s="47">
        <f t="shared" si="1474"/>
        <v>128.00350150532017</v>
      </c>
      <c r="AB2839" s="45">
        <f t="shared" si="1475"/>
        <v>1.7837000000000001</v>
      </c>
      <c r="AC2839" s="2" t="str">
        <f t="shared" si="1461"/>
        <v>TY1</v>
      </c>
      <c r="AD2839">
        <f t="shared" si="1462"/>
        <v>128.515625</v>
      </c>
      <c r="AE2839">
        <f t="shared" si="1463"/>
        <v>128.046875</v>
      </c>
      <c r="AF2839" s="49">
        <f t="shared" si="1490"/>
        <v>0.46875</v>
      </c>
      <c r="AG2839" s="3">
        <f t="shared" si="1476"/>
        <v>128.00350150532017</v>
      </c>
      <c r="AH2839">
        <f t="shared" si="1477"/>
        <v>126.5612515860699</v>
      </c>
      <c r="AI2839" s="51">
        <f t="shared" si="1478"/>
        <v>1.4422499192502727</v>
      </c>
      <c r="AJ2839" s="52">
        <f t="shared" si="1479"/>
        <v>0.97349991925027268</v>
      </c>
      <c r="AK2839" s="2">
        <v>42123</v>
      </c>
      <c r="AL2839" t="str">
        <v>912828J7</v>
      </c>
      <c r="AM2839">
        <v>0.93579999999999997</v>
      </c>
      <c r="AN2839">
        <v>0.10115</v>
      </c>
      <c r="AO2839">
        <v>0.77400000000000002</v>
      </c>
      <c r="AP2839">
        <v>128.046875</v>
      </c>
      <c r="AQ2839">
        <f>VLOOKUP(AL2839,工作表1!$F$3:$G$1000,2,FALSE)</f>
        <v>1.75</v>
      </c>
      <c r="AR2839" t="str">
        <f>VLOOKUP(AL2839,工作表1!$F$3:$H$1000,3,FALSE)</f>
        <v>2022/3/31</v>
      </c>
      <c r="AS2839">
        <f t="shared" si="1464"/>
        <v>0.13500000000000001</v>
      </c>
      <c r="AT2839">
        <f t="shared" si="1465"/>
        <v>1.615</v>
      </c>
      <c r="AU2839" s="43">
        <f t="shared" si="1480"/>
        <v>42277</v>
      </c>
      <c r="AV2839" s="43">
        <f t="shared" si="1466"/>
        <v>42277</v>
      </c>
      <c r="AW2839" s="45">
        <f t="shared" si="1481"/>
        <v>0.14344262295081966</v>
      </c>
      <c r="AX2839" s="45">
        <f t="shared" si="1482"/>
        <v>0.87700426678643606</v>
      </c>
      <c r="AY2839" s="47">
        <f t="shared" si="1483"/>
        <v>99.798317563234548</v>
      </c>
      <c r="AZ2839" s="47">
        <f t="shared" si="1484"/>
        <v>126.5612515860699</v>
      </c>
      <c r="BA2839" s="43"/>
      <c r="BC2839" s="2">
        <v>42122</v>
      </c>
      <c r="BD2839" t="str">
        <v>912828TJ</v>
      </c>
      <c r="BE2839">
        <v>-3.9674</v>
      </c>
      <c r="BF2839">
        <v>0.35432999999999998</v>
      </c>
      <c r="BG2839">
        <v>0.76739999999999997</v>
      </c>
      <c r="BH2839">
        <v>128.015625</v>
      </c>
      <c r="BI2839">
        <f>VLOOKUP(BD2839,工作表1!$K$3:$L$1000,2,FALSE)</f>
        <v>1.625</v>
      </c>
      <c r="BJ2839" t="str">
        <f>VLOOKUP(BD2839,工作表1!$K$3:$M$1000,3,FALSE)</f>
        <v>2022/8/15</v>
      </c>
      <c r="BK2839">
        <f t="shared" si="1467"/>
        <v>0.13400000000000001</v>
      </c>
      <c r="BL2839">
        <f t="shared" si="1468"/>
        <v>1.4910000000000001</v>
      </c>
      <c r="BM2839" s="43">
        <f t="shared" si="1485"/>
        <v>42231</v>
      </c>
      <c r="BN2839" s="43">
        <f t="shared" si="1469"/>
        <v>42369</v>
      </c>
      <c r="BO2839" s="45">
        <f t="shared" si="1486"/>
        <v>0.3276933701657459</v>
      </c>
      <c r="BP2839" s="45">
        <f t="shared" si="1487"/>
        <v>1.4228988496178006</v>
      </c>
      <c r="BQ2839" s="47">
        <f t="shared" si="1488"/>
        <v>99.09171928332961</v>
      </c>
      <c r="BR2839" s="47">
        <f t="shared" si="1489"/>
        <v>125.2707208176645</v>
      </c>
    </row>
    <row r="2840" spans="6:70" x14ac:dyDescent="0.25">
      <c r="F2840" s="2">
        <v>42216</v>
      </c>
      <c r="G2840">
        <v>0.17949999999999999</v>
      </c>
      <c r="H2840" s="43">
        <v>42261</v>
      </c>
      <c r="I2840">
        <v>1.8846000000000001</v>
      </c>
      <c r="L2840" s="2">
        <v>42122</v>
      </c>
      <c r="M2840" t="str">
        <v>912828G8</v>
      </c>
      <c r="N2840">
        <v>-0.32150000000000001</v>
      </c>
      <c r="O2840">
        <v>0.20615</v>
      </c>
      <c r="P2840">
        <v>0.79390000000000005</v>
      </c>
      <c r="Q2840">
        <v>128.953125</v>
      </c>
      <c r="R2840">
        <f>VLOOKUP(M2840,工作表1!$A$3:$B$1000,2,FALSE)</f>
        <v>2.125</v>
      </c>
      <c r="S2840" t="str">
        <f>VLOOKUP(M2840,工作表1!$A$3:$C$1000,3,FALSE)</f>
        <v>2021/12/31</v>
      </c>
      <c r="T2840">
        <f t="shared" si="1459"/>
        <v>0.13400000000000001</v>
      </c>
      <c r="U2840">
        <f t="shared" si="1458"/>
        <v>1.9910000000000001</v>
      </c>
      <c r="V2840" s="43">
        <f t="shared" si="1470"/>
        <v>42185</v>
      </c>
      <c r="W2840" s="43">
        <f t="shared" si="1460"/>
        <v>42185</v>
      </c>
      <c r="X2840" s="45">
        <f t="shared" si="1471"/>
        <v>0.69854972375690605</v>
      </c>
      <c r="Y2840" s="45">
        <f t="shared" si="1472"/>
        <v>1.0595086278664951</v>
      </c>
      <c r="Z2840" s="47">
        <f t="shared" si="1473"/>
        <v>102.69895080652635</v>
      </c>
      <c r="AA2840" s="47">
        <f t="shared" si="1474"/>
        <v>128.42070111059502</v>
      </c>
      <c r="AB2840" s="45">
        <f t="shared" si="1475"/>
        <v>1.7546999999999999</v>
      </c>
      <c r="AC2840" s="2" t="str">
        <f t="shared" si="1461"/>
        <v>TY1</v>
      </c>
      <c r="AD2840">
        <f t="shared" si="1462"/>
        <v>128.953125</v>
      </c>
      <c r="AE2840">
        <f t="shared" si="1463"/>
        <v>128.546875</v>
      </c>
      <c r="AF2840" s="49">
        <f t="shared" si="1490"/>
        <v>0.40625</v>
      </c>
      <c r="AG2840" s="3">
        <f t="shared" si="1476"/>
        <v>128.42070111059502</v>
      </c>
      <c r="AH2840">
        <f t="shared" si="1477"/>
        <v>127.0089487062573</v>
      </c>
      <c r="AI2840" s="51">
        <f t="shared" si="1478"/>
        <v>1.4117524043377188</v>
      </c>
      <c r="AJ2840" s="52">
        <f t="shared" si="1479"/>
        <v>1.0055024043377188</v>
      </c>
      <c r="AK2840" s="2">
        <v>42122</v>
      </c>
      <c r="AL2840" t="str">
        <v>912828J7</v>
      </c>
      <c r="AM2840">
        <v>-6.4100000000000004E-2</v>
      </c>
      <c r="AN2840">
        <v>0.17566999999999999</v>
      </c>
      <c r="AO2840">
        <v>0.77400000000000002</v>
      </c>
      <c r="AP2840">
        <v>128.546875</v>
      </c>
      <c r="AQ2840">
        <f>VLOOKUP(AL2840,工作表1!$F$3:$G$1000,2,FALSE)</f>
        <v>1.75</v>
      </c>
      <c r="AR2840" t="str">
        <f>VLOOKUP(AL2840,工作表1!$F$3:$H$1000,3,FALSE)</f>
        <v>2022/3/31</v>
      </c>
      <c r="AS2840">
        <f t="shared" si="1464"/>
        <v>0.13400000000000001</v>
      </c>
      <c r="AT2840">
        <f t="shared" si="1465"/>
        <v>1.6160000000000001</v>
      </c>
      <c r="AU2840" s="43">
        <f t="shared" si="1480"/>
        <v>42277</v>
      </c>
      <c r="AV2840" s="43">
        <f t="shared" si="1466"/>
        <v>42277</v>
      </c>
      <c r="AW2840" s="45">
        <f t="shared" si="1481"/>
        <v>0.13866120218579236</v>
      </c>
      <c r="AX2840" s="45">
        <f t="shared" si="1482"/>
        <v>0.87701736656935403</v>
      </c>
      <c r="AY2840" s="47">
        <f t="shared" si="1483"/>
        <v>100.15728845998257</v>
      </c>
      <c r="AZ2840" s="47">
        <f t="shared" si="1484"/>
        <v>127.0089487062573</v>
      </c>
      <c r="BA2840" s="43"/>
      <c r="BC2840" s="2">
        <v>42121</v>
      </c>
      <c r="BD2840" t="str">
        <v>912828TJ</v>
      </c>
      <c r="BE2840">
        <v>-3.7938000000000001</v>
      </c>
      <c r="BF2840">
        <v>0.34508</v>
      </c>
      <c r="BG2840">
        <v>0.76739999999999997</v>
      </c>
      <c r="BH2840">
        <v>128.390625</v>
      </c>
      <c r="BI2840">
        <f>VLOOKUP(BD2840,工作表1!$K$3:$L$1000,2,FALSE)</f>
        <v>1.625</v>
      </c>
      <c r="BJ2840" t="str">
        <f>VLOOKUP(BD2840,工作表1!$K$3:$M$1000,3,FALSE)</f>
        <v>2022/8/15</v>
      </c>
      <c r="BK2840">
        <f t="shared" si="1467"/>
        <v>0.13375000000000001</v>
      </c>
      <c r="BL2840">
        <f t="shared" si="1468"/>
        <v>1.49125</v>
      </c>
      <c r="BM2840" s="43">
        <f t="shared" si="1485"/>
        <v>42231</v>
      </c>
      <c r="BN2840" s="43">
        <f t="shared" si="1469"/>
        <v>42369</v>
      </c>
      <c r="BO2840" s="45">
        <f t="shared" si="1486"/>
        <v>0.32320441988950277</v>
      </c>
      <c r="BP2840" s="45">
        <f t="shared" si="1487"/>
        <v>1.4228619541360781</v>
      </c>
      <c r="BQ2840" s="47">
        <f t="shared" si="1488"/>
        <v>99.386723620523952</v>
      </c>
      <c r="BR2840" s="47">
        <f t="shared" si="1489"/>
        <v>125.63924373099989</v>
      </c>
    </row>
    <row r="2841" spans="6:70" x14ac:dyDescent="0.25">
      <c r="F2841" s="2">
        <v>42215</v>
      </c>
      <c r="G2841">
        <v>0.19</v>
      </c>
      <c r="H2841" s="43">
        <v>42258</v>
      </c>
      <c r="I2841">
        <v>1.8894</v>
      </c>
      <c r="L2841" s="2">
        <v>42121</v>
      </c>
      <c r="M2841" t="str">
        <v>912828G8</v>
      </c>
      <c r="N2841">
        <v>-1.1119000000000001</v>
      </c>
      <c r="O2841">
        <v>0.34322999999999998</v>
      </c>
      <c r="P2841">
        <v>0.79390000000000005</v>
      </c>
      <c r="Q2841">
        <v>129.3125</v>
      </c>
      <c r="R2841">
        <f>VLOOKUP(M2841,工作表1!$A$3:$B$1000,2,FALSE)</f>
        <v>2.125</v>
      </c>
      <c r="S2841" t="str">
        <f>VLOOKUP(M2841,工作表1!$A$3:$C$1000,3,FALSE)</f>
        <v>2021/12/31</v>
      </c>
      <c r="T2841">
        <f t="shared" si="1459"/>
        <v>0.13375000000000001</v>
      </c>
      <c r="U2841">
        <f t="shared" si="1458"/>
        <v>1.99125</v>
      </c>
      <c r="V2841" s="43">
        <f t="shared" si="1470"/>
        <v>42185</v>
      </c>
      <c r="W2841" s="43">
        <f t="shared" si="1460"/>
        <v>42185</v>
      </c>
      <c r="X2841" s="45">
        <f t="shared" si="1471"/>
        <v>0.69267955801104975</v>
      </c>
      <c r="Y2841" s="45">
        <f t="shared" si="1472"/>
        <v>1.059460379928858</v>
      </c>
      <c r="Z2841" s="47">
        <f t="shared" si="1473"/>
        <v>102.9617612380604</v>
      </c>
      <c r="AA2841" s="47">
        <f t="shared" si="1474"/>
        <v>128.73653226793357</v>
      </c>
      <c r="AB2841" s="45">
        <f t="shared" si="1475"/>
        <v>1.6802999999999999</v>
      </c>
      <c r="AC2841" s="2" t="str">
        <f t="shared" si="1461"/>
        <v>TY1</v>
      </c>
      <c r="AD2841">
        <f t="shared" si="1462"/>
        <v>129.3125</v>
      </c>
      <c r="AE2841">
        <f t="shared" si="1463"/>
        <v>128.921875</v>
      </c>
      <c r="AF2841" s="49">
        <f t="shared" si="1490"/>
        <v>0.390625</v>
      </c>
      <c r="AG2841" s="3">
        <f t="shared" si="1476"/>
        <v>128.73653226793357</v>
      </c>
      <c r="AH2841">
        <f t="shared" si="1477"/>
        <v>127.35494796341564</v>
      </c>
      <c r="AI2841" s="51">
        <f t="shared" si="1478"/>
        <v>1.3815843045179292</v>
      </c>
      <c r="AJ2841" s="52">
        <f t="shared" si="1479"/>
        <v>0.99095930451792924</v>
      </c>
      <c r="AK2841" s="2">
        <v>42121</v>
      </c>
      <c r="AL2841" t="str">
        <v>912828J7</v>
      </c>
      <c r="AM2841">
        <v>-0.4834</v>
      </c>
      <c r="AN2841">
        <v>0.20588999999999999</v>
      </c>
      <c r="AO2841">
        <v>0.77400000000000002</v>
      </c>
      <c r="AP2841">
        <v>128.921875</v>
      </c>
      <c r="AQ2841">
        <f>VLOOKUP(AL2841,工作表1!$F$3:$G$1000,2,FALSE)</f>
        <v>1.75</v>
      </c>
      <c r="AR2841" t="str">
        <f>VLOOKUP(AL2841,工作表1!$F$3:$H$1000,3,FALSE)</f>
        <v>2022/3/31</v>
      </c>
      <c r="AS2841">
        <f t="shared" si="1464"/>
        <v>0.13375000000000001</v>
      </c>
      <c r="AT2841">
        <f t="shared" si="1465"/>
        <v>1.61625</v>
      </c>
      <c r="AU2841" s="43">
        <f t="shared" si="1480"/>
        <v>42277</v>
      </c>
      <c r="AV2841" s="43">
        <f t="shared" si="1466"/>
        <v>42277</v>
      </c>
      <c r="AW2841" s="45">
        <f t="shared" si="1481"/>
        <v>0.13387978142076504</v>
      </c>
      <c r="AX2841" s="45">
        <f t="shared" si="1482"/>
        <v>0.87703046635227189</v>
      </c>
      <c r="AY2841" s="47">
        <f t="shared" si="1483"/>
        <v>100.43722784963499</v>
      </c>
      <c r="AZ2841" s="47">
        <f t="shared" si="1484"/>
        <v>127.35494796341564</v>
      </c>
      <c r="BA2841" s="43"/>
      <c r="BC2841" s="2">
        <v>42118</v>
      </c>
      <c r="BD2841" t="str">
        <v>912828TJ</v>
      </c>
      <c r="BE2841">
        <v>-3.3599000000000001</v>
      </c>
      <c r="BF2841">
        <v>0.32343</v>
      </c>
      <c r="BG2841">
        <v>0.76739999999999997</v>
      </c>
      <c r="BH2841">
        <v>128.46875</v>
      </c>
      <c r="BI2841">
        <f>VLOOKUP(BD2841,工作表1!$K$3:$L$1000,2,FALSE)</f>
        <v>1.625</v>
      </c>
      <c r="BJ2841" t="str">
        <f>VLOOKUP(BD2841,工作表1!$K$3:$M$1000,3,FALSE)</f>
        <v>2022/8/15</v>
      </c>
      <c r="BK2841">
        <f t="shared" si="1467"/>
        <v>0.13500000000000001</v>
      </c>
      <c r="BL2841">
        <f t="shared" si="1468"/>
        <v>1.49</v>
      </c>
      <c r="BM2841" s="43">
        <f t="shared" si="1485"/>
        <v>42231</v>
      </c>
      <c r="BN2841" s="43">
        <f t="shared" si="1469"/>
        <v>42369</v>
      </c>
      <c r="BO2841" s="45">
        <f t="shared" si="1486"/>
        <v>0.31871546961325969</v>
      </c>
      <c r="BP2841" s="45">
        <f t="shared" si="1487"/>
        <v>1.4228250586543556</v>
      </c>
      <c r="BQ2841" s="47">
        <f t="shared" si="1488"/>
        <v>99.465116745068727</v>
      </c>
      <c r="BR2841" s="47">
        <f t="shared" si="1489"/>
        <v>125.72684500216026</v>
      </c>
    </row>
    <row r="2842" spans="6:70" x14ac:dyDescent="0.25">
      <c r="F2842" s="2">
        <v>42214</v>
      </c>
      <c r="G2842">
        <v>0.17499999999999999</v>
      </c>
      <c r="H2842" s="43">
        <v>42257</v>
      </c>
      <c r="I2842">
        <v>1.9302999999999999</v>
      </c>
      <c r="L2842" s="2">
        <v>42118</v>
      </c>
      <c r="M2842" t="str">
        <v>912828G8</v>
      </c>
      <c r="N2842">
        <v>-0.66180000000000005</v>
      </c>
      <c r="O2842">
        <v>0.28215000000000001</v>
      </c>
      <c r="P2842">
        <v>0.79390000000000005</v>
      </c>
      <c r="Q2842">
        <v>129.390625</v>
      </c>
      <c r="R2842">
        <f>VLOOKUP(M2842,工作表1!$A$3:$B$1000,2,FALSE)</f>
        <v>2.125</v>
      </c>
      <c r="S2842" t="str">
        <f>VLOOKUP(M2842,工作表1!$A$3:$C$1000,3,FALSE)</f>
        <v>2021/12/31</v>
      </c>
      <c r="T2842">
        <f t="shared" si="1459"/>
        <v>0.13500000000000001</v>
      </c>
      <c r="U2842">
        <f t="shared" si="1458"/>
        <v>1.99</v>
      </c>
      <c r="V2842" s="43">
        <f t="shared" si="1470"/>
        <v>42185</v>
      </c>
      <c r="W2842" s="43">
        <f t="shared" si="1460"/>
        <v>42185</v>
      </c>
      <c r="X2842" s="45">
        <f t="shared" si="1471"/>
        <v>0.68680939226519344</v>
      </c>
      <c r="Y2842" s="45">
        <f t="shared" si="1472"/>
        <v>1.0594121319912209</v>
      </c>
      <c r="Z2842" s="47">
        <f t="shared" si="1473"/>
        <v>103.04053843720034</v>
      </c>
      <c r="AA2842" s="47">
        <f t="shared" si="1474"/>
        <v>128.82088848558658</v>
      </c>
      <c r="AB2842" s="45">
        <f t="shared" si="1475"/>
        <v>1.6636</v>
      </c>
      <c r="AC2842" s="2" t="str">
        <f t="shared" si="1461"/>
        <v>TY1</v>
      </c>
      <c r="AD2842">
        <f t="shared" si="1462"/>
        <v>129.390625</v>
      </c>
      <c r="AE2842">
        <f t="shared" si="1463"/>
        <v>129</v>
      </c>
      <c r="AF2842" s="49">
        <f t="shared" si="1490"/>
        <v>0.390625</v>
      </c>
      <c r="AG2842" s="3">
        <f t="shared" si="1476"/>
        <v>128.82088848558658</v>
      </c>
      <c r="AH2842">
        <f t="shared" si="1477"/>
        <v>127.46221102053273</v>
      </c>
      <c r="AI2842" s="51">
        <f t="shared" si="1478"/>
        <v>1.3586774650538445</v>
      </c>
      <c r="AJ2842" s="52">
        <f t="shared" si="1479"/>
        <v>0.96805246505384446</v>
      </c>
      <c r="AK2842" s="2">
        <v>42118</v>
      </c>
      <c r="AL2842" t="str">
        <v>912828J7</v>
      </c>
      <c r="AM2842">
        <v>0.432</v>
      </c>
      <c r="AN2842">
        <v>0.13905000000000001</v>
      </c>
      <c r="AO2842">
        <v>0.77400000000000002</v>
      </c>
      <c r="AP2842">
        <v>129</v>
      </c>
      <c r="AQ2842">
        <f>VLOOKUP(AL2842,工作表1!$F$3:$G$1000,2,FALSE)</f>
        <v>1.75</v>
      </c>
      <c r="AR2842" t="str">
        <f>VLOOKUP(AL2842,工作表1!$F$3:$H$1000,3,FALSE)</f>
        <v>2022/3/31</v>
      </c>
      <c r="AS2842">
        <f t="shared" si="1464"/>
        <v>0.13500000000000001</v>
      </c>
      <c r="AT2842">
        <f t="shared" si="1465"/>
        <v>1.615</v>
      </c>
      <c r="AU2842" s="43">
        <f t="shared" si="1480"/>
        <v>42277</v>
      </c>
      <c r="AV2842" s="43">
        <f t="shared" si="1466"/>
        <v>42277</v>
      </c>
      <c r="AW2842" s="45">
        <f t="shared" si="1481"/>
        <v>0.12909836065573771</v>
      </c>
      <c r="AX2842" s="45">
        <f t="shared" si="1482"/>
        <v>0.87704356613518986</v>
      </c>
      <c r="AY2842" s="47">
        <f t="shared" si="1483"/>
        <v>100.53173680934439</v>
      </c>
      <c r="AZ2842" s="47">
        <f t="shared" si="1484"/>
        <v>127.46221102053273</v>
      </c>
      <c r="BA2842" s="43"/>
      <c r="BC2842" s="2">
        <v>42117</v>
      </c>
      <c r="BD2842" t="str">
        <v>912828TJ</v>
      </c>
      <c r="BE2842">
        <v>-3.1417999999999999</v>
      </c>
      <c r="BF2842">
        <v>0.31603999999999999</v>
      </c>
      <c r="BG2842">
        <v>0.76739999999999997</v>
      </c>
      <c r="BH2842">
        <v>128.203125</v>
      </c>
      <c r="BI2842">
        <f>VLOOKUP(BD2842,工作表1!$K$3:$L$1000,2,FALSE)</f>
        <v>1.625</v>
      </c>
      <c r="BJ2842" t="str">
        <f>VLOOKUP(BD2842,工作表1!$K$3:$M$1000,3,FALSE)</f>
        <v>2022/8/15</v>
      </c>
      <c r="BK2842">
        <f t="shared" si="1467"/>
        <v>0.13500000000000001</v>
      </c>
      <c r="BL2842">
        <f t="shared" si="1468"/>
        <v>1.49</v>
      </c>
      <c r="BM2842" s="43">
        <f t="shared" si="1485"/>
        <v>42231</v>
      </c>
      <c r="BN2842" s="43">
        <f t="shared" si="1469"/>
        <v>42369</v>
      </c>
      <c r="BO2842" s="45">
        <f t="shared" si="1486"/>
        <v>0.30524861878453036</v>
      </c>
      <c r="BP2842" s="45">
        <f t="shared" si="1487"/>
        <v>1.4227143722091879</v>
      </c>
      <c r="BQ2842" s="47">
        <f t="shared" si="1488"/>
        <v>99.279360596929564</v>
      </c>
      <c r="BR2842" s="47">
        <f t="shared" si="1489"/>
        <v>125.43777438452307</v>
      </c>
    </row>
    <row r="2843" spans="6:70" x14ac:dyDescent="0.25">
      <c r="F2843" s="2">
        <v>42213</v>
      </c>
      <c r="G2843">
        <v>0.17699999999999999</v>
      </c>
      <c r="H2843" s="43">
        <v>42256</v>
      </c>
      <c r="I2843">
        <v>1.9134</v>
      </c>
      <c r="L2843" s="2">
        <v>42117</v>
      </c>
      <c r="M2843" t="str">
        <v>912828G8</v>
      </c>
      <c r="N2843">
        <v>-0.41789999999999999</v>
      </c>
      <c r="O2843">
        <v>0.22336</v>
      </c>
      <c r="P2843">
        <v>0.79390000000000005</v>
      </c>
      <c r="Q2843">
        <v>129.140625</v>
      </c>
      <c r="R2843">
        <f>VLOOKUP(M2843,工作表1!$A$3:$B$1000,2,FALSE)</f>
        <v>2.125</v>
      </c>
      <c r="S2843" t="str">
        <f>VLOOKUP(M2843,工作表1!$A$3:$C$1000,3,FALSE)</f>
        <v>2021/12/31</v>
      </c>
      <c r="T2843">
        <f t="shared" si="1459"/>
        <v>0.13500000000000001</v>
      </c>
      <c r="U2843">
        <f t="shared" si="1458"/>
        <v>1.99</v>
      </c>
      <c r="V2843" s="43">
        <f t="shared" si="1470"/>
        <v>42185</v>
      </c>
      <c r="W2843" s="43">
        <f t="shared" si="1460"/>
        <v>42185</v>
      </c>
      <c r="X2843" s="45">
        <f t="shared" si="1471"/>
        <v>0.6691988950276242</v>
      </c>
      <c r="Y2843" s="45">
        <f t="shared" si="1472"/>
        <v>1.0592673881783092</v>
      </c>
      <c r="Z2843" s="47">
        <f t="shared" si="1473"/>
        <v>102.87048465185973</v>
      </c>
      <c r="AA2843" s="47">
        <f t="shared" si="1474"/>
        <v>128.56124567266778</v>
      </c>
      <c r="AB2843" s="45">
        <f t="shared" si="1475"/>
        <v>1.7139</v>
      </c>
      <c r="AC2843" s="2" t="str">
        <f t="shared" si="1461"/>
        <v>TY1</v>
      </c>
      <c r="AD2843">
        <f t="shared" si="1462"/>
        <v>129.140625</v>
      </c>
      <c r="AE2843">
        <f t="shared" si="1463"/>
        <v>128.734375</v>
      </c>
      <c r="AF2843" s="49">
        <f t="shared" si="1490"/>
        <v>0.40625</v>
      </c>
      <c r="AG2843" s="3">
        <f t="shared" si="1476"/>
        <v>128.56124567266778</v>
      </c>
      <c r="AH2843">
        <f t="shared" si="1477"/>
        <v>127.15404633194437</v>
      </c>
      <c r="AI2843" s="51">
        <f t="shared" si="1478"/>
        <v>1.4071993407234089</v>
      </c>
      <c r="AJ2843" s="52">
        <f t="shared" si="1479"/>
        <v>1.0009493407234089</v>
      </c>
      <c r="AK2843" s="2">
        <v>42117</v>
      </c>
      <c r="AL2843" t="str">
        <v>912828J7</v>
      </c>
      <c r="AM2843">
        <v>0.1492</v>
      </c>
      <c r="AN2843">
        <v>0.16349</v>
      </c>
      <c r="AO2843">
        <v>0.77400000000000002</v>
      </c>
      <c r="AP2843">
        <v>128.734375</v>
      </c>
      <c r="AQ2843">
        <f>VLOOKUP(AL2843,工作表1!$F$3:$G$1000,2,FALSE)</f>
        <v>1.75</v>
      </c>
      <c r="AR2843" t="str">
        <f>VLOOKUP(AL2843,工作表1!$F$3:$H$1000,3,FALSE)</f>
        <v>2022/3/31</v>
      </c>
      <c r="AS2843">
        <f t="shared" si="1464"/>
        <v>0.13500000000000001</v>
      </c>
      <c r="AT2843">
        <f t="shared" si="1465"/>
        <v>1.615</v>
      </c>
      <c r="AU2843" s="43">
        <f t="shared" si="1480"/>
        <v>42277</v>
      </c>
      <c r="AV2843" s="43">
        <f t="shared" si="1466"/>
        <v>42277</v>
      </c>
      <c r="AW2843" s="45">
        <f t="shared" si="1481"/>
        <v>0.11475409836065574</v>
      </c>
      <c r="AX2843" s="45">
        <f t="shared" si="1482"/>
        <v>0.87708286548394343</v>
      </c>
      <c r="AY2843" s="47">
        <f t="shared" si="1483"/>
        <v>100.32929398421261</v>
      </c>
      <c r="AZ2843" s="47">
        <f t="shared" si="1484"/>
        <v>127.15404633194437</v>
      </c>
      <c r="BA2843" s="43"/>
      <c r="BC2843" s="2">
        <v>42116</v>
      </c>
      <c r="BD2843" t="str">
        <v>912828TJ</v>
      </c>
      <c r="BE2843">
        <v>-2.8715999999999999</v>
      </c>
      <c r="BF2843">
        <v>0.30358000000000002</v>
      </c>
      <c r="BG2843">
        <v>0.76739999999999997</v>
      </c>
      <c r="BH2843">
        <v>127.921875</v>
      </c>
      <c r="BI2843">
        <f>VLOOKUP(BD2843,工作表1!$K$3:$L$1000,2,FALSE)</f>
        <v>1.625</v>
      </c>
      <c r="BJ2843" t="str">
        <f>VLOOKUP(BD2843,工作表1!$K$3:$M$1000,3,FALSE)</f>
        <v>2022/8/15</v>
      </c>
      <c r="BK2843">
        <f t="shared" si="1467"/>
        <v>0.13750000000000001</v>
      </c>
      <c r="BL2843">
        <f t="shared" si="1468"/>
        <v>1.4875</v>
      </c>
      <c r="BM2843" s="43">
        <f t="shared" si="1485"/>
        <v>42231</v>
      </c>
      <c r="BN2843" s="43">
        <f t="shared" si="1469"/>
        <v>42369</v>
      </c>
      <c r="BO2843" s="45">
        <f t="shared" si="1486"/>
        <v>0.30075966850828728</v>
      </c>
      <c r="BP2843" s="45">
        <f t="shared" si="1487"/>
        <v>1.4226774767274653</v>
      </c>
      <c r="BQ2843" s="47">
        <f t="shared" si="1488"/>
        <v>99.076306405758572</v>
      </c>
      <c r="BR2843" s="47">
        <f t="shared" si="1489"/>
        <v>125.15978410681105</v>
      </c>
    </row>
    <row r="2844" spans="6:70" x14ac:dyDescent="0.25">
      <c r="F2844" s="2">
        <v>42212</v>
      </c>
      <c r="G2844">
        <v>0.17499999999999999</v>
      </c>
      <c r="H2844" s="43">
        <v>42255</v>
      </c>
      <c r="I2844">
        <v>1.9037999999999999</v>
      </c>
      <c r="L2844" s="2">
        <v>42116</v>
      </c>
      <c r="M2844" t="str">
        <v>912828G8</v>
      </c>
      <c r="N2844">
        <v>-0.43880000000000002</v>
      </c>
      <c r="O2844">
        <v>0.22739999999999999</v>
      </c>
      <c r="P2844">
        <v>0.79390000000000005</v>
      </c>
      <c r="Q2844">
        <v>128.859375</v>
      </c>
      <c r="R2844">
        <f>VLOOKUP(M2844,工作表1!$A$3:$B$1000,2,FALSE)</f>
        <v>2.125</v>
      </c>
      <c r="S2844" t="str">
        <f>VLOOKUP(M2844,工作表1!$A$3:$C$1000,3,FALSE)</f>
        <v>2021/12/31</v>
      </c>
      <c r="T2844">
        <f t="shared" si="1459"/>
        <v>0.13750000000000001</v>
      </c>
      <c r="U2844">
        <f t="shared" si="1458"/>
        <v>1.9875</v>
      </c>
      <c r="V2844" s="43">
        <f t="shared" si="1470"/>
        <v>42185</v>
      </c>
      <c r="W2844" s="43">
        <f t="shared" si="1460"/>
        <v>42185</v>
      </c>
      <c r="X2844" s="45">
        <f t="shared" si="1471"/>
        <v>0.66332872928176789</v>
      </c>
      <c r="Y2844" s="45">
        <f t="shared" si="1472"/>
        <v>1.0592191402406721</v>
      </c>
      <c r="Z2844" s="47">
        <f t="shared" si="1473"/>
        <v>102.65166577672149</v>
      </c>
      <c r="AA2844" s="47">
        <f t="shared" si="1474"/>
        <v>128.27106781542983</v>
      </c>
      <c r="AB2844" s="45">
        <f t="shared" si="1475"/>
        <v>1.7379</v>
      </c>
      <c r="AC2844" s="2" t="str">
        <f t="shared" si="1461"/>
        <v>TY1</v>
      </c>
      <c r="AD2844">
        <f t="shared" si="1462"/>
        <v>128.859375</v>
      </c>
      <c r="AE2844">
        <f t="shared" si="1463"/>
        <v>128.453125</v>
      </c>
      <c r="AF2844" s="49">
        <f t="shared" si="1490"/>
        <v>0.40625</v>
      </c>
      <c r="AG2844" s="3">
        <f t="shared" si="1476"/>
        <v>128.27106781542983</v>
      </c>
      <c r="AH2844">
        <f t="shared" si="1477"/>
        <v>126.87769149331186</v>
      </c>
      <c r="AI2844" s="51">
        <f t="shared" si="1478"/>
        <v>1.3933763221179731</v>
      </c>
      <c r="AJ2844" s="52">
        <f t="shared" si="1479"/>
        <v>0.98712632211797313</v>
      </c>
      <c r="AK2844" s="2">
        <v>42116</v>
      </c>
      <c r="AL2844" t="str">
        <v>912828J7</v>
      </c>
      <c r="AM2844">
        <v>0.47260000000000002</v>
      </c>
      <c r="AN2844">
        <v>0.14085</v>
      </c>
      <c r="AO2844">
        <v>0.77400000000000002</v>
      </c>
      <c r="AP2844">
        <v>128.453125</v>
      </c>
      <c r="AQ2844">
        <f>VLOOKUP(AL2844,工作表1!$F$3:$G$1000,2,FALSE)</f>
        <v>1.75</v>
      </c>
      <c r="AR2844" t="str">
        <f>VLOOKUP(AL2844,工作表1!$F$3:$H$1000,3,FALSE)</f>
        <v>2022/3/31</v>
      </c>
      <c r="AS2844">
        <f t="shared" si="1464"/>
        <v>0.13750000000000001</v>
      </c>
      <c r="AT2844">
        <f t="shared" si="1465"/>
        <v>1.6125</v>
      </c>
      <c r="AU2844" s="43">
        <f t="shared" si="1480"/>
        <v>42277</v>
      </c>
      <c r="AV2844" s="43">
        <f t="shared" si="1466"/>
        <v>42277</v>
      </c>
      <c r="AW2844" s="45">
        <f t="shared" si="1481"/>
        <v>0.10997267759562841</v>
      </c>
      <c r="AX2844" s="45">
        <f t="shared" si="1482"/>
        <v>0.87709596526686129</v>
      </c>
      <c r="AY2844" s="47">
        <f t="shared" si="1483"/>
        <v>100.12630977594513</v>
      </c>
      <c r="AZ2844" s="47">
        <f t="shared" si="1484"/>
        <v>126.87769149331186</v>
      </c>
      <c r="BA2844" s="43"/>
      <c r="BC2844" s="2">
        <v>42115</v>
      </c>
      <c r="BD2844" t="str">
        <v>912828TJ</v>
      </c>
      <c r="BE2844">
        <v>-2.9458000000000002</v>
      </c>
      <c r="BF2844">
        <v>0.31487999999999999</v>
      </c>
      <c r="BG2844">
        <v>0.76739999999999997</v>
      </c>
      <c r="BH2844">
        <v>128.4375</v>
      </c>
      <c r="BI2844">
        <f>VLOOKUP(BD2844,工作表1!$K$3:$L$1000,2,FALSE)</f>
        <v>1.625</v>
      </c>
      <c r="BJ2844" t="str">
        <f>VLOOKUP(BD2844,工作表1!$K$3:$M$1000,3,FALSE)</f>
        <v>2022/8/15</v>
      </c>
      <c r="BK2844">
        <f t="shared" si="1467"/>
        <v>0.13200000000000001</v>
      </c>
      <c r="BL2844">
        <f t="shared" si="1468"/>
        <v>1.4929999999999999</v>
      </c>
      <c r="BM2844" s="43">
        <f t="shared" si="1485"/>
        <v>42231</v>
      </c>
      <c r="BN2844" s="43">
        <f t="shared" si="1469"/>
        <v>42369</v>
      </c>
      <c r="BO2844" s="45">
        <f t="shared" si="1486"/>
        <v>0.29627071823204421</v>
      </c>
      <c r="BP2844" s="45">
        <f t="shared" si="1487"/>
        <v>1.422640581245743</v>
      </c>
      <c r="BQ2844" s="47">
        <f t="shared" si="1488"/>
        <v>99.466795819408148</v>
      </c>
      <c r="BR2844" s="47">
        <f t="shared" si="1489"/>
        <v>125.64793309348167</v>
      </c>
    </row>
    <row r="2845" spans="6:70" x14ac:dyDescent="0.25">
      <c r="F2845" s="2">
        <v>42209</v>
      </c>
      <c r="G2845">
        <v>0.17399999999999999</v>
      </c>
      <c r="H2845" s="43">
        <v>42254</v>
      </c>
      <c r="I2845">
        <v>1.851</v>
      </c>
      <c r="L2845" s="2">
        <v>42115</v>
      </c>
      <c r="M2845" t="str">
        <v>912828G8</v>
      </c>
      <c r="N2845">
        <v>-0.749</v>
      </c>
      <c r="O2845">
        <v>0.28462999999999999</v>
      </c>
      <c r="P2845">
        <v>0.79390000000000005</v>
      </c>
      <c r="Q2845">
        <v>129.359375</v>
      </c>
      <c r="R2845">
        <f>VLOOKUP(M2845,工作表1!$A$3:$B$1000,2,FALSE)</f>
        <v>2.125</v>
      </c>
      <c r="S2845" t="str">
        <f>VLOOKUP(M2845,工作表1!$A$3:$C$1000,3,FALSE)</f>
        <v>2021/12/31</v>
      </c>
      <c r="T2845">
        <f t="shared" si="1459"/>
        <v>0.13200000000000001</v>
      </c>
      <c r="U2845">
        <f t="shared" si="1458"/>
        <v>1.9929999999999999</v>
      </c>
      <c r="V2845" s="43">
        <f t="shared" si="1470"/>
        <v>42185</v>
      </c>
      <c r="W2845" s="43">
        <f t="shared" si="1460"/>
        <v>42185</v>
      </c>
      <c r="X2845" s="45">
        <f t="shared" si="1471"/>
        <v>0.65745856353591159</v>
      </c>
      <c r="Y2845" s="45">
        <f t="shared" si="1472"/>
        <v>1.059170892303035</v>
      </c>
      <c r="Z2845" s="47">
        <f t="shared" si="1473"/>
        <v>103.04190812730529</v>
      </c>
      <c r="AA2845" s="47">
        <f t="shared" si="1474"/>
        <v>128.7461523102231</v>
      </c>
      <c r="AB2845" s="45">
        <f t="shared" si="1475"/>
        <v>1.6661999999999999</v>
      </c>
      <c r="AC2845" s="2" t="str">
        <f t="shared" si="1461"/>
        <v>TY1</v>
      </c>
      <c r="AD2845">
        <f t="shared" si="1462"/>
        <v>129.359375</v>
      </c>
      <c r="AE2845">
        <f t="shared" si="1463"/>
        <v>128.96875</v>
      </c>
      <c r="AF2845" s="49">
        <f t="shared" si="1490"/>
        <v>0.390625</v>
      </c>
      <c r="AG2845" s="3">
        <f t="shared" si="1476"/>
        <v>128.7461523102231</v>
      </c>
      <c r="AH2845">
        <f t="shared" si="1477"/>
        <v>127.36348154122871</v>
      </c>
      <c r="AI2845" s="51">
        <f t="shared" si="1478"/>
        <v>1.3826707689943873</v>
      </c>
      <c r="AJ2845" s="52">
        <f t="shared" si="1479"/>
        <v>0.99204576899438734</v>
      </c>
      <c r="AK2845" s="2">
        <v>42115</v>
      </c>
      <c r="AL2845" t="str">
        <v>912828J7</v>
      </c>
      <c r="AM2845">
        <v>0.20330000000000001</v>
      </c>
      <c r="AN2845">
        <v>0.16888</v>
      </c>
      <c r="AO2845">
        <v>0.77400000000000002</v>
      </c>
      <c r="AP2845">
        <v>128.96875</v>
      </c>
      <c r="AQ2845">
        <f>VLOOKUP(AL2845,工作表1!$F$3:$G$1000,2,FALSE)</f>
        <v>1.75</v>
      </c>
      <c r="AR2845" t="str">
        <f>VLOOKUP(AL2845,工作表1!$F$3:$H$1000,3,FALSE)</f>
        <v>2022/3/31</v>
      </c>
      <c r="AS2845">
        <f t="shared" si="1464"/>
        <v>0.13200000000000001</v>
      </c>
      <c r="AT2845">
        <f t="shared" si="1465"/>
        <v>1.6179999999999999</v>
      </c>
      <c r="AU2845" s="43">
        <f t="shared" si="1480"/>
        <v>42277</v>
      </c>
      <c r="AV2845" s="43">
        <f t="shared" si="1466"/>
        <v>42277</v>
      </c>
      <c r="AW2845" s="45">
        <f t="shared" si="1481"/>
        <v>0.10519125683060108</v>
      </c>
      <c r="AX2845" s="45">
        <f t="shared" si="1482"/>
        <v>0.87710906504977915</v>
      </c>
      <c r="AY2845" s="47">
        <f t="shared" si="1483"/>
        <v>100.51678959875576</v>
      </c>
      <c r="AZ2845" s="47">
        <f t="shared" si="1484"/>
        <v>127.36348154122871</v>
      </c>
      <c r="BA2845" s="43"/>
      <c r="BC2845" s="2">
        <v>42114</v>
      </c>
      <c r="BD2845" t="str">
        <v>912828TJ</v>
      </c>
      <c r="BE2845">
        <v>-3.2216</v>
      </c>
      <c r="BF2845">
        <v>0.32949000000000001</v>
      </c>
      <c r="BG2845">
        <v>0.76739999999999997</v>
      </c>
      <c r="BH2845">
        <v>128.609375</v>
      </c>
      <c r="BI2845">
        <f>VLOOKUP(BD2845,工作表1!$K$3:$L$1000,2,FALSE)</f>
        <v>1.625</v>
      </c>
      <c r="BJ2845" t="str">
        <f>VLOOKUP(BD2845,工作表1!$K$3:$M$1000,3,FALSE)</f>
        <v>2022/8/15</v>
      </c>
      <c r="BK2845">
        <f t="shared" si="1467"/>
        <v>0.13200000000000001</v>
      </c>
      <c r="BL2845">
        <f t="shared" si="1468"/>
        <v>1.4929999999999999</v>
      </c>
      <c r="BM2845" s="43">
        <f t="shared" si="1485"/>
        <v>42231</v>
      </c>
      <c r="BN2845" s="43">
        <f t="shared" si="1469"/>
        <v>42369</v>
      </c>
      <c r="BO2845" s="45">
        <f t="shared" si="1486"/>
        <v>0.29178176795580113</v>
      </c>
      <c r="BP2845" s="45">
        <f t="shared" si="1487"/>
        <v>1.4226036857640203</v>
      </c>
      <c r="BQ2845" s="47">
        <f t="shared" si="1488"/>
        <v>99.589801415765265</v>
      </c>
      <c r="BR2845" s="47">
        <f t="shared" si="1489"/>
        <v>125.79254048868441</v>
      </c>
    </row>
    <row r="2846" spans="6:70" x14ac:dyDescent="0.25">
      <c r="F2846" s="2">
        <v>42208</v>
      </c>
      <c r="G2846">
        <v>0.17349999999999999</v>
      </c>
      <c r="H2846" s="43">
        <v>42251</v>
      </c>
      <c r="I2846">
        <v>1.851</v>
      </c>
      <c r="L2846" s="2">
        <v>42114</v>
      </c>
      <c r="M2846" t="str">
        <v>912828G8</v>
      </c>
      <c r="N2846">
        <v>-1.1912</v>
      </c>
      <c r="O2846">
        <v>0.36603999999999998</v>
      </c>
      <c r="P2846">
        <v>0.79390000000000005</v>
      </c>
      <c r="Q2846">
        <v>129.53125</v>
      </c>
      <c r="R2846">
        <f>VLOOKUP(M2846,工作表1!$A$3:$B$1000,2,FALSE)</f>
        <v>2.125</v>
      </c>
      <c r="S2846" t="str">
        <f>VLOOKUP(M2846,工作表1!$A$3:$C$1000,3,FALSE)</f>
        <v>2021/12/31</v>
      </c>
      <c r="T2846">
        <f t="shared" si="1459"/>
        <v>0.13200000000000001</v>
      </c>
      <c r="U2846">
        <f t="shared" si="1458"/>
        <v>1.9929999999999999</v>
      </c>
      <c r="V2846" s="43">
        <f t="shared" si="1470"/>
        <v>42185</v>
      </c>
      <c r="W2846" s="43">
        <f t="shared" si="1460"/>
        <v>42185</v>
      </c>
      <c r="X2846" s="45">
        <f t="shared" si="1471"/>
        <v>0.65158839779005528</v>
      </c>
      <c r="Y2846" s="45">
        <f t="shared" si="1472"/>
        <v>1.0591226443653978</v>
      </c>
      <c r="Z2846" s="47">
        <f t="shared" si="1473"/>
        <v>103.16428094656713</v>
      </c>
      <c r="AA2846" s="47">
        <f t="shared" si="1474"/>
        <v>128.88513573128785</v>
      </c>
      <c r="AB2846" s="45">
        <f t="shared" si="1475"/>
        <v>1.6495</v>
      </c>
      <c r="AC2846" s="2" t="str">
        <f t="shared" si="1461"/>
        <v>TY1</v>
      </c>
      <c r="AD2846">
        <f t="shared" si="1462"/>
        <v>129.53125</v>
      </c>
      <c r="AE2846">
        <f t="shared" si="1463"/>
        <v>129.140625</v>
      </c>
      <c r="AF2846" s="49">
        <f t="shared" si="1490"/>
        <v>0.390625</v>
      </c>
      <c r="AG2846" s="3">
        <f t="shared" si="1476"/>
        <v>128.88513573128785</v>
      </c>
      <c r="AH2846">
        <f t="shared" si="1477"/>
        <v>127.5078376214645</v>
      </c>
      <c r="AI2846" s="51">
        <f t="shared" si="1478"/>
        <v>1.377298109823343</v>
      </c>
      <c r="AJ2846" s="52">
        <f t="shared" si="1479"/>
        <v>0.986673109823343</v>
      </c>
      <c r="AK2846" s="2">
        <v>42114</v>
      </c>
      <c r="AL2846" t="str">
        <v>912828J7</v>
      </c>
      <c r="AM2846">
        <v>-0.14360000000000001</v>
      </c>
      <c r="AN2846">
        <v>0.19589999999999999</v>
      </c>
      <c r="AO2846">
        <v>0.77400000000000002</v>
      </c>
      <c r="AP2846">
        <v>129.140625</v>
      </c>
      <c r="AQ2846">
        <f>VLOOKUP(AL2846,工作表1!$F$3:$G$1000,2,FALSE)</f>
        <v>1.75</v>
      </c>
      <c r="AR2846" t="str">
        <f>VLOOKUP(AL2846,工作表1!$F$3:$H$1000,3,FALSE)</f>
        <v>2022/3/31</v>
      </c>
      <c r="AS2846">
        <f t="shared" si="1464"/>
        <v>0.13200000000000001</v>
      </c>
      <c r="AT2846">
        <f t="shared" si="1465"/>
        <v>1.6179999999999999</v>
      </c>
      <c r="AU2846" s="43">
        <f t="shared" si="1480"/>
        <v>42277</v>
      </c>
      <c r="AV2846" s="43">
        <f t="shared" si="1466"/>
        <v>42277</v>
      </c>
      <c r="AW2846" s="45">
        <f t="shared" si="1481"/>
        <v>0.10040983606557377</v>
      </c>
      <c r="AX2846" s="45">
        <f t="shared" si="1482"/>
        <v>0.877122164832697</v>
      </c>
      <c r="AY2846" s="47">
        <f t="shared" si="1483"/>
        <v>100.64055508613681</v>
      </c>
      <c r="AZ2846" s="47">
        <f t="shared" si="1484"/>
        <v>127.5078376214645</v>
      </c>
      <c r="BA2846" s="43"/>
      <c r="BC2846" s="2">
        <v>42111</v>
      </c>
      <c r="BD2846" t="str">
        <v>912828TJ</v>
      </c>
      <c r="BE2846">
        <v>-2.1053999999999999</v>
      </c>
      <c r="BF2846">
        <v>0.28016000000000002</v>
      </c>
      <c r="BG2846">
        <v>0.76739999999999997</v>
      </c>
      <c r="BH2846">
        <v>128.90625</v>
      </c>
      <c r="BI2846">
        <f>VLOOKUP(BD2846,工作表1!$K$3:$L$1000,2,FALSE)</f>
        <v>1.625</v>
      </c>
      <c r="BJ2846" t="str">
        <f>VLOOKUP(BD2846,工作表1!$K$3:$M$1000,3,FALSE)</f>
        <v>2022/8/15</v>
      </c>
      <c r="BK2846">
        <f t="shared" si="1467"/>
        <v>0.13300000000000001</v>
      </c>
      <c r="BL2846">
        <f t="shared" si="1468"/>
        <v>1.492</v>
      </c>
      <c r="BM2846" s="43">
        <f t="shared" si="1485"/>
        <v>42231</v>
      </c>
      <c r="BN2846" s="43">
        <f t="shared" si="1469"/>
        <v>42369</v>
      </c>
      <c r="BO2846" s="45">
        <f t="shared" si="1486"/>
        <v>0.287292817679558</v>
      </c>
      <c r="BP2846" s="45">
        <f t="shared" si="1487"/>
        <v>1.4225667902822976</v>
      </c>
      <c r="BQ2846" s="47">
        <f t="shared" si="1488"/>
        <v>99.85608168204277</v>
      </c>
      <c r="BR2846" s="47">
        <f t="shared" si="1489"/>
        <v>126.12477233430897</v>
      </c>
    </row>
    <row r="2847" spans="6:70" x14ac:dyDescent="0.25">
      <c r="F2847" s="2">
        <v>42207</v>
      </c>
      <c r="G2847">
        <v>0.17150000000000001</v>
      </c>
      <c r="H2847" s="43">
        <v>42250</v>
      </c>
      <c r="I2847">
        <v>1.8797999999999999</v>
      </c>
      <c r="L2847" s="2">
        <v>42111</v>
      </c>
      <c r="M2847" t="str">
        <v>912828G8</v>
      </c>
      <c r="N2847">
        <v>-0.56789999999999996</v>
      </c>
      <c r="O2847">
        <v>0.25847999999999999</v>
      </c>
      <c r="P2847">
        <v>0.79390000000000005</v>
      </c>
      <c r="Q2847">
        <v>129.8125</v>
      </c>
      <c r="R2847">
        <f>VLOOKUP(M2847,工作表1!$A$3:$B$1000,2,FALSE)</f>
        <v>2.125</v>
      </c>
      <c r="S2847" t="str">
        <f>VLOOKUP(M2847,工作表1!$A$3:$C$1000,3,FALSE)</f>
        <v>2021/12/31</v>
      </c>
      <c r="T2847">
        <f t="shared" si="1459"/>
        <v>0.13300000000000001</v>
      </c>
      <c r="U2847">
        <f t="shared" si="1458"/>
        <v>1.992</v>
      </c>
      <c r="V2847" s="43">
        <f t="shared" si="1470"/>
        <v>42185</v>
      </c>
      <c r="W2847" s="43">
        <f t="shared" si="1460"/>
        <v>42185</v>
      </c>
      <c r="X2847" s="45">
        <f t="shared" si="1471"/>
        <v>0.64571823204419887</v>
      </c>
      <c r="Y2847" s="45">
        <f t="shared" si="1472"/>
        <v>1.0590743964277605</v>
      </c>
      <c r="Z2847" s="47">
        <f t="shared" si="1473"/>
        <v>103.41546296830718</v>
      </c>
      <c r="AA2847" s="47">
        <f t="shared" si="1474"/>
        <v>129.18661622339479</v>
      </c>
      <c r="AB2847" s="45">
        <f t="shared" si="1475"/>
        <v>1.6353</v>
      </c>
      <c r="AC2847" s="2" t="str">
        <f t="shared" si="1461"/>
        <v>TY1</v>
      </c>
      <c r="AD2847">
        <f t="shared" si="1462"/>
        <v>129.8125</v>
      </c>
      <c r="AE2847">
        <f t="shared" si="1463"/>
        <v>129.4375</v>
      </c>
      <c r="AF2847" s="49">
        <f t="shared" si="1490"/>
        <v>0.375</v>
      </c>
      <c r="AG2847" s="3">
        <f t="shared" si="1476"/>
        <v>129.18661622339479</v>
      </c>
      <c r="AH2847">
        <f t="shared" si="1477"/>
        <v>127.8163918758469</v>
      </c>
      <c r="AI2847" s="51">
        <f t="shared" si="1478"/>
        <v>1.3702243475478895</v>
      </c>
      <c r="AJ2847" s="52">
        <f t="shared" si="1479"/>
        <v>0.99522434754788947</v>
      </c>
      <c r="AK2847" s="2">
        <v>42111</v>
      </c>
      <c r="AL2847" t="str">
        <v>912828J7</v>
      </c>
      <c r="AM2847">
        <v>0.38829999999999998</v>
      </c>
      <c r="AN2847">
        <v>0.16047</v>
      </c>
      <c r="AO2847">
        <v>0.77400000000000002</v>
      </c>
      <c r="AP2847">
        <v>129.4375</v>
      </c>
      <c r="AQ2847">
        <f>VLOOKUP(AL2847,工作表1!$F$3:$G$1000,2,FALSE)</f>
        <v>1.75</v>
      </c>
      <c r="AR2847" t="str">
        <f>VLOOKUP(AL2847,工作表1!$F$3:$H$1000,3,FALSE)</f>
        <v>2022/3/31</v>
      </c>
      <c r="AS2847">
        <f t="shared" si="1464"/>
        <v>0.13300000000000001</v>
      </c>
      <c r="AT2847">
        <f t="shared" si="1465"/>
        <v>1.617</v>
      </c>
      <c r="AU2847" s="43">
        <f t="shared" si="1480"/>
        <v>42277</v>
      </c>
      <c r="AV2847" s="43">
        <f t="shared" si="1466"/>
        <v>42277</v>
      </c>
      <c r="AW2847" s="45">
        <f t="shared" si="1481"/>
        <v>9.5628415300546443E-2</v>
      </c>
      <c r="AX2847" s="45">
        <f t="shared" si="1482"/>
        <v>0.87713526461561497</v>
      </c>
      <c r="AY2847" s="47">
        <f t="shared" si="1483"/>
        <v>100.89095718252956</v>
      </c>
      <c r="AZ2847" s="47">
        <f t="shared" si="1484"/>
        <v>127.8163918758469</v>
      </c>
      <c r="BA2847" s="43"/>
      <c r="BC2847" s="2">
        <v>42110</v>
      </c>
      <c r="BD2847" t="str">
        <v>912828TJ</v>
      </c>
      <c r="BE2847">
        <v>-2.5611999999999999</v>
      </c>
      <c r="BF2847">
        <v>0.29814000000000002</v>
      </c>
      <c r="BG2847">
        <v>0.76739999999999997</v>
      </c>
      <c r="BH2847">
        <v>128.765625</v>
      </c>
      <c r="BI2847">
        <f>VLOOKUP(BD2847,工作表1!$K$3:$L$1000,2,FALSE)</f>
        <v>1.625</v>
      </c>
      <c r="BJ2847" t="str">
        <f>VLOOKUP(BD2847,工作表1!$K$3:$M$1000,3,FALSE)</f>
        <v>2022/8/15</v>
      </c>
      <c r="BK2847">
        <f t="shared" si="1467"/>
        <v>0.13188</v>
      </c>
      <c r="BL2847">
        <f t="shared" si="1468"/>
        <v>1.49312</v>
      </c>
      <c r="BM2847" s="43">
        <f t="shared" si="1485"/>
        <v>42231</v>
      </c>
      <c r="BN2847" s="43">
        <f t="shared" si="1469"/>
        <v>42369</v>
      </c>
      <c r="BO2847" s="45">
        <f t="shared" si="1486"/>
        <v>0.27382596685082877</v>
      </c>
      <c r="BP2847" s="45">
        <f t="shared" si="1487"/>
        <v>1.4224561038371299</v>
      </c>
      <c r="BQ2847" s="47">
        <f t="shared" si="1488"/>
        <v>99.748000431324868</v>
      </c>
      <c r="BR2847" s="47">
        <f t="shared" si="1489"/>
        <v>125.93585230839439</v>
      </c>
    </row>
    <row r="2848" spans="6:70" x14ac:dyDescent="0.25">
      <c r="F2848" s="2">
        <v>42206</v>
      </c>
      <c r="G2848">
        <v>0.16900000000000001</v>
      </c>
      <c r="H2848" s="43">
        <v>42249</v>
      </c>
      <c r="I2848">
        <v>1.9086000000000001</v>
      </c>
      <c r="L2848" s="2">
        <v>42110</v>
      </c>
      <c r="M2848" t="str">
        <v>912828G8</v>
      </c>
      <c r="N2848">
        <v>-0.39100000000000001</v>
      </c>
      <c r="O2848">
        <v>0.23183999999999999</v>
      </c>
      <c r="P2848">
        <v>0.79390000000000005</v>
      </c>
      <c r="Q2848">
        <v>129.6875</v>
      </c>
      <c r="R2848">
        <f>VLOOKUP(M2848,工作表1!$A$3:$B$1000,2,FALSE)</f>
        <v>2.125</v>
      </c>
      <c r="S2848" t="str">
        <f>VLOOKUP(M2848,工作表1!$A$3:$C$1000,3,FALSE)</f>
        <v>2021/12/31</v>
      </c>
      <c r="T2848">
        <f t="shared" si="1459"/>
        <v>0.13188</v>
      </c>
      <c r="U2848">
        <f t="shared" si="1458"/>
        <v>1.99312</v>
      </c>
      <c r="V2848" s="43">
        <f t="shared" si="1470"/>
        <v>42185</v>
      </c>
      <c r="W2848" s="43">
        <f t="shared" si="1460"/>
        <v>42185</v>
      </c>
      <c r="X2848" s="45">
        <f t="shared" si="1471"/>
        <v>0.62810773480662985</v>
      </c>
      <c r="Y2848" s="45">
        <f t="shared" si="1472"/>
        <v>1.0589296526148491</v>
      </c>
      <c r="Z2848" s="47">
        <f t="shared" si="1473"/>
        <v>103.33884258364438</v>
      </c>
      <c r="AA2848" s="47">
        <f t="shared" si="1474"/>
        <v>129.04435155859153</v>
      </c>
      <c r="AB2848" s="45">
        <f t="shared" si="1475"/>
        <v>1.6402000000000001</v>
      </c>
      <c r="AC2848" s="2" t="str">
        <f t="shared" si="1461"/>
        <v>TY1</v>
      </c>
      <c r="AD2848">
        <f t="shared" si="1462"/>
        <v>129.6875</v>
      </c>
      <c r="AE2848">
        <f t="shared" si="1463"/>
        <v>129.296875</v>
      </c>
      <c r="AF2848" s="49">
        <f t="shared" si="1490"/>
        <v>0.390625</v>
      </c>
      <c r="AG2848" s="3">
        <f t="shared" si="1476"/>
        <v>129.04435155859153</v>
      </c>
      <c r="AH2848">
        <f t="shared" si="1477"/>
        <v>127.64921872956623</v>
      </c>
      <c r="AI2848" s="51">
        <f t="shared" si="1478"/>
        <v>1.3951328290253002</v>
      </c>
      <c r="AJ2848" s="52">
        <f t="shared" si="1479"/>
        <v>1.0045078290253002</v>
      </c>
      <c r="AK2848" s="2">
        <v>42110</v>
      </c>
      <c r="AL2848" t="str">
        <v>912828J7</v>
      </c>
      <c r="AM2848">
        <v>0.44469999999999998</v>
      </c>
      <c r="AN2848">
        <v>0.15612000000000001</v>
      </c>
      <c r="AO2848">
        <v>0.77400000000000002</v>
      </c>
      <c r="AP2848">
        <v>129.296875</v>
      </c>
      <c r="AQ2848">
        <f>VLOOKUP(AL2848,工作表1!$F$3:$G$1000,2,FALSE)</f>
        <v>1.75</v>
      </c>
      <c r="AR2848" t="str">
        <f>VLOOKUP(AL2848,工作表1!$F$3:$H$1000,3,FALSE)</f>
        <v>2022/3/31</v>
      </c>
      <c r="AS2848">
        <f t="shared" si="1464"/>
        <v>0.13188</v>
      </c>
      <c r="AT2848">
        <f t="shared" si="1465"/>
        <v>1.61812</v>
      </c>
      <c r="AU2848" s="43">
        <f t="shared" si="1480"/>
        <v>42277</v>
      </c>
      <c r="AV2848" s="43">
        <f t="shared" si="1466"/>
        <v>42277</v>
      </c>
      <c r="AW2848" s="45">
        <f t="shared" si="1481"/>
        <v>8.1284153005464488E-2</v>
      </c>
      <c r="AX2848" s="45">
        <f t="shared" si="1482"/>
        <v>0.87717456396436866</v>
      </c>
      <c r="AY2848" s="47">
        <f t="shared" si="1483"/>
        <v>100.79817492225504</v>
      </c>
      <c r="AZ2848" s="47">
        <f t="shared" si="1484"/>
        <v>127.64921872956623</v>
      </c>
      <c r="BA2848" s="43"/>
      <c r="BC2848" s="2">
        <v>42109</v>
      </c>
      <c r="BD2848" t="str">
        <v>912828TJ</v>
      </c>
      <c r="BE2848">
        <v>-3.0350999999999999</v>
      </c>
      <c r="BF2848">
        <v>0.31964999999999999</v>
      </c>
      <c r="BG2848">
        <v>0.76739999999999997</v>
      </c>
      <c r="BH2848">
        <v>128.515625</v>
      </c>
      <c r="BI2848">
        <f>VLOOKUP(BD2848,工作表1!$K$3:$L$1000,2,FALSE)</f>
        <v>1.625</v>
      </c>
      <c r="BJ2848" t="str">
        <f>VLOOKUP(BD2848,工作表1!$K$3:$M$1000,3,FALSE)</f>
        <v>2022/8/15</v>
      </c>
      <c r="BK2848">
        <f t="shared" si="1467"/>
        <v>0.13200000000000001</v>
      </c>
      <c r="BL2848">
        <f t="shared" si="1468"/>
        <v>1.4929999999999999</v>
      </c>
      <c r="BM2848" s="43">
        <f t="shared" si="1485"/>
        <v>42231</v>
      </c>
      <c r="BN2848" s="43">
        <f t="shared" si="1469"/>
        <v>42369</v>
      </c>
      <c r="BO2848" s="45">
        <f t="shared" si="1486"/>
        <v>0.26933701657458564</v>
      </c>
      <c r="BP2848" s="45">
        <f t="shared" si="1487"/>
        <v>1.4224192083554075</v>
      </c>
      <c r="BQ2848" s="47">
        <f t="shared" si="1488"/>
        <v>99.544657627218626</v>
      </c>
      <c r="BR2848" s="47">
        <f t="shared" si="1489"/>
        <v>125.65530671889115</v>
      </c>
    </row>
    <row r="2849" spans="6:70" x14ac:dyDescent="0.25">
      <c r="F2849" s="2">
        <v>42205</v>
      </c>
      <c r="G2849">
        <v>0.17100000000000001</v>
      </c>
      <c r="H2849" s="43">
        <v>42248</v>
      </c>
      <c r="I2849">
        <v>1.8822000000000001</v>
      </c>
      <c r="L2849" s="2">
        <v>42109</v>
      </c>
      <c r="M2849" t="str">
        <v>912828G8</v>
      </c>
      <c r="N2849">
        <v>-0.65439999999999998</v>
      </c>
      <c r="O2849">
        <v>0.27787000000000001</v>
      </c>
      <c r="P2849">
        <v>0.79390000000000005</v>
      </c>
      <c r="Q2849">
        <v>129.4375</v>
      </c>
      <c r="R2849">
        <f>VLOOKUP(M2849,工作表1!$A$3:$B$1000,2,FALSE)</f>
        <v>2.125</v>
      </c>
      <c r="S2849" t="str">
        <f>VLOOKUP(M2849,工作表1!$A$3:$C$1000,3,FALSE)</f>
        <v>2021/12/31</v>
      </c>
      <c r="T2849">
        <f t="shared" si="1459"/>
        <v>0.13200000000000001</v>
      </c>
      <c r="U2849">
        <f t="shared" si="1458"/>
        <v>1.9929999999999999</v>
      </c>
      <c r="V2849" s="43">
        <f t="shared" si="1470"/>
        <v>42185</v>
      </c>
      <c r="W2849" s="43">
        <f t="shared" si="1460"/>
        <v>42185</v>
      </c>
      <c r="X2849" s="45">
        <f t="shared" si="1471"/>
        <v>0.62223756906077343</v>
      </c>
      <c r="Y2849" s="45">
        <f t="shared" si="1472"/>
        <v>1.0588814046772117</v>
      </c>
      <c r="Z2849" s="47">
        <f t="shared" si="1473"/>
        <v>103.13540848679881</v>
      </c>
      <c r="AA2849" s="47">
        <f t="shared" si="1474"/>
        <v>128.77297819739059</v>
      </c>
      <c r="AB2849" s="45">
        <f t="shared" si="1475"/>
        <v>1.6473</v>
      </c>
      <c r="AC2849" s="2" t="str">
        <f t="shared" si="1461"/>
        <v>TY1</v>
      </c>
      <c r="AD2849">
        <f t="shared" si="1462"/>
        <v>129.4375</v>
      </c>
      <c r="AE2849">
        <f t="shared" si="1463"/>
        <v>129.046875</v>
      </c>
      <c r="AF2849" s="49">
        <f t="shared" si="1490"/>
        <v>0.390625</v>
      </c>
      <c r="AG2849" s="3">
        <f t="shared" si="1476"/>
        <v>128.77297819739059</v>
      </c>
      <c r="AH2849">
        <f t="shared" si="1477"/>
        <v>127.37110460745434</v>
      </c>
      <c r="AI2849" s="51">
        <f t="shared" si="1478"/>
        <v>1.401873589936244</v>
      </c>
      <c r="AJ2849" s="52">
        <f t="shared" si="1479"/>
        <v>1.011248589936244</v>
      </c>
      <c r="AK2849" s="2">
        <v>42109</v>
      </c>
      <c r="AL2849" t="str">
        <v>912828J7</v>
      </c>
      <c r="AM2849">
        <v>9.5999999999999992E-3</v>
      </c>
      <c r="AN2849">
        <v>0.18636</v>
      </c>
      <c r="AO2849">
        <v>0.77400000000000002</v>
      </c>
      <c r="AP2849">
        <v>129.046875</v>
      </c>
      <c r="AQ2849">
        <f>VLOOKUP(AL2849,工作表1!$F$3:$G$1000,2,FALSE)</f>
        <v>1.75</v>
      </c>
      <c r="AR2849" t="str">
        <f>VLOOKUP(AL2849,工作表1!$F$3:$H$1000,3,FALSE)</f>
        <v>2022/3/31</v>
      </c>
      <c r="AS2849">
        <f t="shared" si="1464"/>
        <v>0.13200000000000001</v>
      </c>
      <c r="AT2849">
        <f t="shared" si="1465"/>
        <v>1.6179999999999999</v>
      </c>
      <c r="AU2849" s="43">
        <f t="shared" si="1480"/>
        <v>42277</v>
      </c>
      <c r="AV2849" s="43">
        <f t="shared" si="1466"/>
        <v>42277</v>
      </c>
      <c r="AW2849" s="45">
        <f t="shared" si="1481"/>
        <v>7.650273224043716E-2</v>
      </c>
      <c r="AX2849" s="45">
        <f t="shared" si="1482"/>
        <v>0.87718766374728652</v>
      </c>
      <c r="AY2849" s="47">
        <f t="shared" si="1483"/>
        <v>100.59489313968565</v>
      </c>
      <c r="AZ2849" s="47">
        <f t="shared" si="1484"/>
        <v>127.37110460745434</v>
      </c>
      <c r="BA2849" s="43"/>
      <c r="BC2849" s="2">
        <v>42108</v>
      </c>
      <c r="BD2849" t="str">
        <v>912828TJ</v>
      </c>
      <c r="BE2849">
        <v>-2.7589999999999999</v>
      </c>
      <c r="BF2849">
        <v>0.30524000000000001</v>
      </c>
      <c r="BG2849">
        <v>0.76739999999999997</v>
      </c>
      <c r="BH2849">
        <v>128.375</v>
      </c>
      <c r="BI2849">
        <f>VLOOKUP(BD2849,工作表1!$K$3:$L$1000,2,FALSE)</f>
        <v>1.625</v>
      </c>
      <c r="BJ2849" t="str">
        <f>VLOOKUP(BD2849,工作表1!$K$3:$M$1000,3,FALSE)</f>
        <v>2022/8/15</v>
      </c>
      <c r="BK2849">
        <f t="shared" si="1467"/>
        <v>0.1305</v>
      </c>
      <c r="BL2849">
        <f t="shared" si="1468"/>
        <v>1.4944999999999999</v>
      </c>
      <c r="BM2849" s="43">
        <f t="shared" si="1485"/>
        <v>42231</v>
      </c>
      <c r="BN2849" s="43">
        <f t="shared" si="1469"/>
        <v>42369</v>
      </c>
      <c r="BO2849" s="45">
        <f t="shared" si="1486"/>
        <v>0.26484806629834257</v>
      </c>
      <c r="BP2849" s="45">
        <f t="shared" si="1487"/>
        <v>1.422382312873685</v>
      </c>
      <c r="BQ2849" s="47">
        <f t="shared" si="1488"/>
        <v>99.450993606569682</v>
      </c>
      <c r="BR2849" s="47">
        <f t="shared" si="1489"/>
        <v>125.5161599437272</v>
      </c>
    </row>
    <row r="2850" spans="6:70" x14ac:dyDescent="0.25">
      <c r="F2850" s="2">
        <v>42202</v>
      </c>
      <c r="G2850">
        <v>0.16800000000000001</v>
      </c>
      <c r="H2850" s="43">
        <v>42247</v>
      </c>
      <c r="I2850">
        <v>1.9470000000000001</v>
      </c>
      <c r="L2850" s="2">
        <v>42108</v>
      </c>
      <c r="M2850" t="str">
        <v>912828G8</v>
      </c>
      <c r="N2850">
        <v>-0.65639999999999998</v>
      </c>
      <c r="O2850">
        <v>0.27622999999999998</v>
      </c>
      <c r="P2850">
        <v>0.79390000000000005</v>
      </c>
      <c r="Q2850">
        <v>129.3125</v>
      </c>
      <c r="R2850">
        <f>VLOOKUP(M2850,工作表1!$A$3:$B$1000,2,FALSE)</f>
        <v>2.125</v>
      </c>
      <c r="S2850" t="str">
        <f>VLOOKUP(M2850,工作表1!$A$3:$C$1000,3,FALSE)</f>
        <v>2021/12/31</v>
      </c>
      <c r="T2850">
        <f t="shared" si="1459"/>
        <v>0.1305</v>
      </c>
      <c r="U2850">
        <f t="shared" si="1458"/>
        <v>1.9944999999999999</v>
      </c>
      <c r="V2850" s="43">
        <f t="shared" si="1470"/>
        <v>42185</v>
      </c>
      <c r="W2850" s="43">
        <f t="shared" si="1460"/>
        <v>42185</v>
      </c>
      <c r="X2850" s="45">
        <f t="shared" si="1471"/>
        <v>0.61636740331491713</v>
      </c>
      <c r="Y2850" s="45">
        <f t="shared" si="1472"/>
        <v>1.0588331567395746</v>
      </c>
      <c r="Z2850" s="47">
        <f t="shared" si="1473"/>
        <v>103.04162037050536</v>
      </c>
      <c r="AA2850" s="47">
        <f t="shared" si="1474"/>
        <v>128.63928545996944</v>
      </c>
      <c r="AB2850" s="45">
        <f t="shared" si="1475"/>
        <v>1.6688000000000001</v>
      </c>
      <c r="AC2850" s="2" t="str">
        <f t="shared" si="1461"/>
        <v>TY1</v>
      </c>
      <c r="AD2850">
        <f t="shared" si="1462"/>
        <v>129.3125</v>
      </c>
      <c r="AE2850">
        <f t="shared" si="1463"/>
        <v>128.90625</v>
      </c>
      <c r="AF2850" s="49">
        <f t="shared" si="1490"/>
        <v>0.40625</v>
      </c>
      <c r="AG2850" s="3">
        <f t="shared" si="1476"/>
        <v>128.63928545996944</v>
      </c>
      <c r="AH2850">
        <f t="shared" si="1477"/>
        <v>127.25413861751514</v>
      </c>
      <c r="AI2850" s="51">
        <f t="shared" si="1478"/>
        <v>1.3851468424543043</v>
      </c>
      <c r="AJ2850" s="52">
        <f t="shared" si="1479"/>
        <v>0.97889684245430431</v>
      </c>
      <c r="AK2850" s="2">
        <v>42108</v>
      </c>
      <c r="AL2850" t="str">
        <v>912828J7</v>
      </c>
      <c r="AM2850">
        <v>0.82399999999999995</v>
      </c>
      <c r="AN2850">
        <v>0.13014999999999999</v>
      </c>
      <c r="AO2850">
        <v>0.77400000000000002</v>
      </c>
      <c r="AP2850">
        <v>128.90625</v>
      </c>
      <c r="AQ2850">
        <f>VLOOKUP(AL2850,工作表1!$F$3:$G$1000,2,FALSE)</f>
        <v>1.75</v>
      </c>
      <c r="AR2850" t="str">
        <f>VLOOKUP(AL2850,工作表1!$F$3:$H$1000,3,FALSE)</f>
        <v>2022/3/31</v>
      </c>
      <c r="AS2850">
        <f t="shared" si="1464"/>
        <v>0.1305</v>
      </c>
      <c r="AT2850">
        <f t="shared" si="1465"/>
        <v>1.6194999999999999</v>
      </c>
      <c r="AU2850" s="43">
        <f t="shared" si="1480"/>
        <v>42277</v>
      </c>
      <c r="AV2850" s="43">
        <f t="shared" si="1466"/>
        <v>42277</v>
      </c>
      <c r="AW2850" s="45">
        <f t="shared" si="1481"/>
        <v>7.1721311475409832E-2</v>
      </c>
      <c r="AX2850" s="45">
        <f t="shared" si="1482"/>
        <v>0.87720076353020437</v>
      </c>
      <c r="AY2850" s="47">
        <f t="shared" si="1483"/>
        <v>100.51709534475124</v>
      </c>
      <c r="AZ2850" s="47">
        <f t="shared" si="1484"/>
        <v>127.25413861751514</v>
      </c>
      <c r="BA2850" s="43"/>
      <c r="BC2850" s="2">
        <v>42107</v>
      </c>
      <c r="BD2850" t="str">
        <v>912828TJ</v>
      </c>
      <c r="BE2850">
        <v>-2.5268000000000002</v>
      </c>
      <c r="BF2850">
        <v>0.29698999999999998</v>
      </c>
      <c r="BG2850">
        <v>0.76739999999999997</v>
      </c>
      <c r="BH2850">
        <v>128.015625</v>
      </c>
      <c r="BI2850">
        <f>VLOOKUP(BD2850,工作表1!$K$3:$L$1000,2,FALSE)</f>
        <v>1.625</v>
      </c>
      <c r="BJ2850" t="str">
        <f>VLOOKUP(BD2850,工作表1!$K$3:$M$1000,3,FALSE)</f>
        <v>2022/8/15</v>
      </c>
      <c r="BK2850">
        <f t="shared" si="1467"/>
        <v>0.13300000000000001</v>
      </c>
      <c r="BL2850">
        <f t="shared" si="1468"/>
        <v>1.492</v>
      </c>
      <c r="BM2850" s="43">
        <f t="shared" si="1485"/>
        <v>42231</v>
      </c>
      <c r="BN2850" s="43">
        <f t="shared" si="1469"/>
        <v>42369</v>
      </c>
      <c r="BO2850" s="45">
        <f t="shared" si="1486"/>
        <v>0.26035911602209943</v>
      </c>
      <c r="BP2850" s="45">
        <f t="shared" si="1487"/>
        <v>1.4223454173919625</v>
      </c>
      <c r="BQ2850" s="47">
        <f t="shared" si="1488"/>
        <v>99.183774509424396</v>
      </c>
      <c r="BR2850" s="47">
        <f t="shared" si="1489"/>
        <v>125.15462144347897</v>
      </c>
    </row>
    <row r="2851" spans="6:70" x14ac:dyDescent="0.25">
      <c r="F2851" s="2">
        <v>42201</v>
      </c>
      <c r="G2851">
        <v>0.16450000000000001</v>
      </c>
      <c r="H2851" s="43">
        <v>42244</v>
      </c>
      <c r="I2851">
        <v>1.9060999999999999</v>
      </c>
      <c r="L2851" s="2">
        <v>42107</v>
      </c>
      <c r="M2851" t="str">
        <v>912828G8</v>
      </c>
      <c r="N2851">
        <v>-0.9869</v>
      </c>
      <c r="O2851">
        <v>0.32308999999999999</v>
      </c>
      <c r="P2851">
        <v>0.79390000000000005</v>
      </c>
      <c r="Q2851">
        <v>128.984375</v>
      </c>
      <c r="R2851">
        <f>VLOOKUP(M2851,工作表1!$A$3:$B$1000,2,FALSE)</f>
        <v>2.125</v>
      </c>
      <c r="S2851" t="str">
        <f>VLOOKUP(M2851,工作表1!$A$3:$C$1000,3,FALSE)</f>
        <v>2021/12/31</v>
      </c>
      <c r="T2851">
        <f t="shared" si="1459"/>
        <v>0.13300000000000001</v>
      </c>
      <c r="U2851">
        <f t="shared" si="1458"/>
        <v>1.992</v>
      </c>
      <c r="V2851" s="43">
        <f t="shared" si="1470"/>
        <v>42185</v>
      </c>
      <c r="W2851" s="43">
        <f t="shared" si="1460"/>
        <v>42185</v>
      </c>
      <c r="X2851" s="45">
        <f t="shared" si="1471"/>
        <v>0.61049723756906071</v>
      </c>
      <c r="Y2851" s="45">
        <f t="shared" si="1472"/>
        <v>1.0587849088019374</v>
      </c>
      <c r="Z2851" s="47">
        <f t="shared" si="1473"/>
        <v>102.77382749041107</v>
      </c>
      <c r="AA2851" s="47">
        <f t="shared" si="1474"/>
        <v>128.2874827067042</v>
      </c>
      <c r="AB2851" s="45">
        <f t="shared" si="1475"/>
        <v>1.6974</v>
      </c>
      <c r="AC2851" s="2" t="str">
        <f t="shared" si="1461"/>
        <v>TY1</v>
      </c>
      <c r="AD2851">
        <f t="shared" si="1462"/>
        <v>128.984375</v>
      </c>
      <c r="AE2851">
        <f t="shared" si="1463"/>
        <v>128.546875</v>
      </c>
      <c r="AF2851" s="49">
        <f t="shared" si="1490"/>
        <v>0.4375</v>
      </c>
      <c r="AG2851" s="3">
        <f t="shared" si="1476"/>
        <v>128.2874827067042</v>
      </c>
      <c r="AH2851">
        <f t="shared" si="1477"/>
        <v>126.89624440294395</v>
      </c>
      <c r="AI2851" s="51">
        <f t="shared" si="1478"/>
        <v>1.3912383037602467</v>
      </c>
      <c r="AJ2851" s="52">
        <f t="shared" si="1479"/>
        <v>0.95373830376024671</v>
      </c>
      <c r="AK2851" s="2">
        <v>42107</v>
      </c>
      <c r="AL2851" t="str">
        <v>912828J7</v>
      </c>
      <c r="AM2851">
        <v>1.1111</v>
      </c>
      <c r="AN2851">
        <v>0.11327</v>
      </c>
      <c r="AO2851">
        <v>0.77400000000000002</v>
      </c>
      <c r="AP2851">
        <v>128.546875</v>
      </c>
      <c r="AQ2851">
        <f>VLOOKUP(AL2851,工作表1!$F$3:$G$1000,2,FALSE)</f>
        <v>1.75</v>
      </c>
      <c r="AR2851" t="str">
        <f>VLOOKUP(AL2851,工作表1!$F$3:$H$1000,3,FALSE)</f>
        <v>2022/3/31</v>
      </c>
      <c r="AS2851">
        <f t="shared" si="1464"/>
        <v>0.13300000000000001</v>
      </c>
      <c r="AT2851">
        <f t="shared" si="1465"/>
        <v>1.617</v>
      </c>
      <c r="AU2851" s="43">
        <f t="shared" si="1480"/>
        <v>42277</v>
      </c>
      <c r="AV2851" s="43">
        <f t="shared" si="1466"/>
        <v>42277</v>
      </c>
      <c r="AW2851" s="45">
        <f t="shared" si="1481"/>
        <v>6.6939890710382519E-2</v>
      </c>
      <c r="AX2851" s="45">
        <f t="shared" si="1482"/>
        <v>0.87721386331312223</v>
      </c>
      <c r="AY2851" s="47">
        <f t="shared" si="1483"/>
        <v>100.25094965950724</v>
      </c>
      <c r="AZ2851" s="47">
        <f t="shared" si="1484"/>
        <v>126.89624440294395</v>
      </c>
      <c r="BA2851" s="43"/>
      <c r="BC2851" s="2">
        <v>42104</v>
      </c>
      <c r="BD2851" t="str">
        <v>912828TJ</v>
      </c>
      <c r="BE2851">
        <v>-2.0552000000000001</v>
      </c>
      <c r="BF2851">
        <v>0.27623999999999999</v>
      </c>
      <c r="BG2851">
        <v>0.76739999999999997</v>
      </c>
      <c r="BH2851">
        <v>127.828125</v>
      </c>
      <c r="BI2851">
        <f>VLOOKUP(BD2851,工作表1!$K$3:$L$1000,2,FALSE)</f>
        <v>1.625</v>
      </c>
      <c r="BJ2851" t="str">
        <f>VLOOKUP(BD2851,工作表1!$K$3:$M$1000,3,FALSE)</f>
        <v>2022/8/15</v>
      </c>
      <c r="BK2851">
        <f t="shared" si="1467"/>
        <v>0.13500000000000001</v>
      </c>
      <c r="BL2851">
        <f t="shared" si="1468"/>
        <v>1.49</v>
      </c>
      <c r="BM2851" s="43">
        <f t="shared" si="1485"/>
        <v>42231</v>
      </c>
      <c r="BN2851" s="43">
        <f t="shared" si="1469"/>
        <v>42369</v>
      </c>
      <c r="BO2851" s="45">
        <f t="shared" si="1486"/>
        <v>0.2558701657458563</v>
      </c>
      <c r="BP2851" s="45">
        <f t="shared" si="1487"/>
        <v>1.42230852191024</v>
      </c>
      <c r="BQ2851" s="47">
        <f t="shared" si="1488"/>
        <v>99.059029178014512</v>
      </c>
      <c r="BR2851" s="47">
        <f t="shared" si="1489"/>
        <v>124.97828461867431</v>
      </c>
    </row>
    <row r="2852" spans="6:70" x14ac:dyDescent="0.25">
      <c r="F2852" s="2">
        <v>42200</v>
      </c>
      <c r="G2852">
        <v>0.158</v>
      </c>
      <c r="H2852" s="43">
        <v>42243</v>
      </c>
      <c r="I2852">
        <v>1.8935</v>
      </c>
      <c r="L2852" s="2">
        <v>42104</v>
      </c>
      <c r="M2852" t="str">
        <v>912828G8</v>
      </c>
      <c r="N2852">
        <v>-0.85199999999999998</v>
      </c>
      <c r="O2852">
        <v>0.2944</v>
      </c>
      <c r="P2852">
        <v>0.79390000000000005</v>
      </c>
      <c r="Q2852">
        <v>128.8125</v>
      </c>
      <c r="R2852">
        <f>VLOOKUP(M2852,工作表1!$A$3:$B$1000,2,FALSE)</f>
        <v>2.125</v>
      </c>
      <c r="S2852" t="str">
        <f>VLOOKUP(M2852,工作表1!$A$3:$C$1000,3,FALSE)</f>
        <v>2021/12/31</v>
      </c>
      <c r="T2852">
        <f t="shared" si="1459"/>
        <v>0.13500000000000001</v>
      </c>
      <c r="U2852">
        <f t="shared" si="1458"/>
        <v>1.99</v>
      </c>
      <c r="V2852" s="43">
        <f t="shared" si="1470"/>
        <v>42185</v>
      </c>
      <c r="W2852" s="43">
        <f t="shared" si="1460"/>
        <v>42185</v>
      </c>
      <c r="X2852" s="45">
        <f t="shared" si="1471"/>
        <v>0.60462707182320441</v>
      </c>
      <c r="Y2852" s="45">
        <f t="shared" si="1472"/>
        <v>1.0587366608643003</v>
      </c>
      <c r="Z2852" s="47">
        <f t="shared" si="1473"/>
        <v>102.64911367502384</v>
      </c>
      <c r="AA2852" s="47">
        <f t="shared" si="1474"/>
        <v>128.11578402229225</v>
      </c>
      <c r="AB2852" s="45">
        <f t="shared" si="1475"/>
        <v>1.7237</v>
      </c>
      <c r="AC2852" s="2" t="str">
        <f t="shared" si="1461"/>
        <v>TY1</v>
      </c>
      <c r="AD2852">
        <f t="shared" si="1462"/>
        <v>128.8125</v>
      </c>
      <c r="AE2852">
        <f t="shared" si="1463"/>
        <v>128.359375</v>
      </c>
      <c r="AF2852" s="49">
        <f t="shared" si="1490"/>
        <v>0.453125</v>
      </c>
      <c r="AG2852" s="3">
        <f t="shared" si="1476"/>
        <v>128.11578402229225</v>
      </c>
      <c r="AH2852">
        <f t="shared" si="1477"/>
        <v>126.72091354690384</v>
      </c>
      <c r="AI2852" s="51">
        <f t="shared" si="1478"/>
        <v>1.3948704753884016</v>
      </c>
      <c r="AJ2852" s="52">
        <f t="shared" si="1479"/>
        <v>0.94174547538840159</v>
      </c>
      <c r="AK2852" s="2">
        <v>42104</v>
      </c>
      <c r="AL2852" t="str">
        <v>912828J7</v>
      </c>
      <c r="AM2852">
        <v>1.6151</v>
      </c>
      <c r="AN2852">
        <v>8.0320000000000003E-2</v>
      </c>
      <c r="AO2852">
        <v>0.77400000000000002</v>
      </c>
      <c r="AP2852">
        <v>128.359375</v>
      </c>
      <c r="AQ2852">
        <f>VLOOKUP(AL2852,工作表1!$F$3:$G$1000,2,FALSE)</f>
        <v>1.75</v>
      </c>
      <c r="AR2852" t="str">
        <f>VLOOKUP(AL2852,工作表1!$F$3:$H$1000,3,FALSE)</f>
        <v>2022/3/31</v>
      </c>
      <c r="AS2852">
        <f t="shared" si="1464"/>
        <v>0.13500000000000001</v>
      </c>
      <c r="AT2852">
        <f t="shared" si="1465"/>
        <v>1.615</v>
      </c>
      <c r="AU2852" s="43">
        <f t="shared" si="1480"/>
        <v>42277</v>
      </c>
      <c r="AV2852" s="43">
        <f t="shared" si="1466"/>
        <v>42277</v>
      </c>
      <c r="AW2852" s="45">
        <f t="shared" si="1481"/>
        <v>6.2158469945355191E-2</v>
      </c>
      <c r="AX2852" s="45">
        <f t="shared" si="1482"/>
        <v>0.87722696309604009</v>
      </c>
      <c r="AY2852" s="47">
        <f t="shared" si="1483"/>
        <v>100.12633023598852</v>
      </c>
      <c r="AZ2852" s="47">
        <f t="shared" si="1484"/>
        <v>126.72091354690384</v>
      </c>
      <c r="BA2852" s="43"/>
      <c r="BC2852" s="2">
        <v>42103</v>
      </c>
      <c r="BD2852" t="str">
        <v>912828TJ</v>
      </c>
      <c r="BE2852">
        <v>-2.5518000000000001</v>
      </c>
      <c r="BF2852">
        <v>0.31953999999999999</v>
      </c>
      <c r="BG2852">
        <v>0.76739999999999997</v>
      </c>
      <c r="BH2852">
        <v>127.875</v>
      </c>
      <c r="BI2852">
        <f>VLOOKUP(BD2852,工作表1!$K$3:$L$1000,2,FALSE)</f>
        <v>1.625</v>
      </c>
      <c r="BJ2852" t="str">
        <f>VLOOKUP(BD2852,工作表1!$K$3:$M$1000,3,FALSE)</f>
        <v>2022/8/15</v>
      </c>
      <c r="BK2852">
        <f t="shared" si="1467"/>
        <v>0.13300000000000001</v>
      </c>
      <c r="BL2852">
        <f t="shared" si="1468"/>
        <v>1.492</v>
      </c>
      <c r="BM2852" s="43">
        <f t="shared" si="1485"/>
        <v>42231</v>
      </c>
      <c r="BN2852" s="43">
        <f t="shared" si="1469"/>
        <v>42369</v>
      </c>
      <c r="BO2852" s="45">
        <f t="shared" si="1486"/>
        <v>0.24240331491712708</v>
      </c>
      <c r="BP2852" s="45">
        <f t="shared" si="1487"/>
        <v>1.4221978354650724</v>
      </c>
      <c r="BQ2852" s="47">
        <f t="shared" si="1488"/>
        <v>99.075693411224577</v>
      </c>
      <c r="BR2852" s="47">
        <f t="shared" si="1489"/>
        <v>124.95106982476271</v>
      </c>
    </row>
    <row r="2853" spans="6:70" x14ac:dyDescent="0.25">
      <c r="F2853" s="2">
        <v>42199</v>
      </c>
      <c r="G2853">
        <v>0.153</v>
      </c>
      <c r="H2853" s="43">
        <v>42242</v>
      </c>
      <c r="I2853">
        <v>1.8863000000000001</v>
      </c>
      <c r="L2853" s="2">
        <v>42103</v>
      </c>
      <c r="M2853" t="str">
        <v>912828G8</v>
      </c>
      <c r="N2853">
        <v>-0.4778</v>
      </c>
      <c r="O2853">
        <v>0.26424999999999998</v>
      </c>
      <c r="P2853">
        <v>0.79390000000000005</v>
      </c>
      <c r="Q2853">
        <v>128.84375</v>
      </c>
      <c r="R2853">
        <f>VLOOKUP(M2853,工作表1!$A$3:$B$1000,2,FALSE)</f>
        <v>2.125</v>
      </c>
      <c r="S2853" t="str">
        <f>VLOOKUP(M2853,工作表1!$A$3:$C$1000,3,FALSE)</f>
        <v>2021/12/31</v>
      </c>
      <c r="T2853">
        <f t="shared" si="1459"/>
        <v>0.13300000000000001</v>
      </c>
      <c r="U2853">
        <f t="shared" si="1458"/>
        <v>1.992</v>
      </c>
      <c r="V2853" s="43">
        <f t="shared" si="1470"/>
        <v>42185</v>
      </c>
      <c r="W2853" s="43">
        <f t="shared" si="1460"/>
        <v>42185</v>
      </c>
      <c r="X2853" s="45">
        <f t="shared" si="1471"/>
        <v>0.58701657458563539</v>
      </c>
      <c r="Y2853" s="45">
        <f t="shared" si="1472"/>
        <v>1.0585919170513889</v>
      </c>
      <c r="Z2853" s="47">
        <f t="shared" si="1473"/>
        <v>102.69770296933862</v>
      </c>
      <c r="AA2853" s="47">
        <f t="shared" si="1474"/>
        <v>128.13097819092704</v>
      </c>
      <c r="AB2853" s="45">
        <f t="shared" si="1475"/>
        <v>1.7309000000000001</v>
      </c>
      <c r="AC2853" s="2" t="str">
        <f t="shared" si="1461"/>
        <v>TY1</v>
      </c>
      <c r="AD2853">
        <f t="shared" si="1462"/>
        <v>128.84375</v>
      </c>
      <c r="AE2853">
        <f t="shared" si="1463"/>
        <v>128.40625</v>
      </c>
      <c r="AF2853" s="49">
        <f t="shared" si="1490"/>
        <v>0.4375</v>
      </c>
      <c r="AG2853" s="3">
        <f t="shared" si="1476"/>
        <v>128.13097819092704</v>
      </c>
      <c r="AH2853">
        <f t="shared" si="1477"/>
        <v>126.71378474045031</v>
      </c>
      <c r="AI2853" s="51">
        <f t="shared" si="1478"/>
        <v>1.4171934504767307</v>
      </c>
      <c r="AJ2853" s="52">
        <f t="shared" si="1479"/>
        <v>0.97969345047673073</v>
      </c>
      <c r="AK2853" s="2">
        <v>42103</v>
      </c>
      <c r="AL2853" t="str">
        <v>912828J7</v>
      </c>
      <c r="AM2853">
        <v>1.4</v>
      </c>
      <c r="AN2853">
        <v>0.11915000000000001</v>
      </c>
      <c r="AO2853">
        <v>0.77400000000000002</v>
      </c>
      <c r="AP2853">
        <v>128.40625</v>
      </c>
      <c r="AQ2853">
        <f>VLOOKUP(AL2853,工作表1!$F$3:$G$1000,2,FALSE)</f>
        <v>1.75</v>
      </c>
      <c r="AR2853" t="str">
        <f>VLOOKUP(AL2853,工作表1!$F$3:$H$1000,3,FALSE)</f>
        <v>2022/3/31</v>
      </c>
      <c r="AS2853">
        <f t="shared" si="1464"/>
        <v>0.13300000000000001</v>
      </c>
      <c r="AT2853">
        <f t="shared" si="1465"/>
        <v>1.617</v>
      </c>
      <c r="AU2853" s="43">
        <f t="shared" si="1480"/>
        <v>42277</v>
      </c>
      <c r="AV2853" s="43">
        <f t="shared" si="1466"/>
        <v>42277</v>
      </c>
      <c r="AW2853" s="45">
        <f t="shared" si="1481"/>
        <v>4.7814207650273222E-2</v>
      </c>
      <c r="AX2853" s="45">
        <f t="shared" si="1482"/>
        <v>0.87726626244479378</v>
      </c>
      <c r="AY2853" s="47">
        <f t="shared" si="1483"/>
        <v>100.1578502947402</v>
      </c>
      <c r="AZ2853" s="47">
        <f t="shared" si="1484"/>
        <v>126.71378474045031</v>
      </c>
      <c r="BA2853" s="43"/>
      <c r="BC2853" s="2">
        <v>42102</v>
      </c>
      <c r="BD2853" t="str">
        <v>912828TJ</v>
      </c>
      <c r="BE2853">
        <v>-3.1958000000000002</v>
      </c>
      <c r="BF2853">
        <v>0.32511000000000001</v>
      </c>
      <c r="BG2853">
        <v>0.76739999999999997</v>
      </c>
      <c r="BH2853">
        <v>128.40625</v>
      </c>
      <c r="BI2853">
        <f>VLOOKUP(BD2853,工作表1!$K$3:$L$1000,2,FALSE)</f>
        <v>1.625</v>
      </c>
      <c r="BJ2853" t="str">
        <f>VLOOKUP(BD2853,工作表1!$K$3:$M$1000,3,FALSE)</f>
        <v>2022/8/15</v>
      </c>
      <c r="BK2853">
        <f t="shared" si="1467"/>
        <v>0.13200000000000001</v>
      </c>
      <c r="BL2853">
        <f t="shared" si="1468"/>
        <v>1.4929999999999999</v>
      </c>
      <c r="BM2853" s="43">
        <f t="shared" si="1485"/>
        <v>42231</v>
      </c>
      <c r="BN2853" s="43">
        <f t="shared" si="1469"/>
        <v>42369</v>
      </c>
      <c r="BO2853" s="45">
        <f t="shared" si="1486"/>
        <v>0.23791436464088395</v>
      </c>
      <c r="BP2853" s="45">
        <f t="shared" si="1487"/>
        <v>1.4221609399833497</v>
      </c>
      <c r="BQ2853" s="47">
        <f t="shared" si="1488"/>
        <v>99.481854724607302</v>
      </c>
      <c r="BR2853" s="47">
        <f t="shared" si="1489"/>
        <v>125.46369859853529</v>
      </c>
    </row>
    <row r="2854" spans="6:70" x14ac:dyDescent="0.25">
      <c r="F2854" s="2">
        <v>42198</v>
      </c>
      <c r="G2854">
        <v>0.156</v>
      </c>
      <c r="H2854" s="43">
        <v>42241</v>
      </c>
      <c r="I2854">
        <v>1.7976000000000001</v>
      </c>
      <c r="L2854" s="2">
        <v>42102</v>
      </c>
      <c r="M2854" t="str">
        <v>912828G8</v>
      </c>
      <c r="N2854">
        <v>-1.3831</v>
      </c>
      <c r="O2854">
        <v>0.36423</v>
      </c>
      <c r="P2854">
        <v>0.79390000000000005</v>
      </c>
      <c r="Q2854">
        <v>129.359375</v>
      </c>
      <c r="R2854">
        <f>VLOOKUP(M2854,工作表1!$A$3:$B$1000,2,FALSE)</f>
        <v>2.125</v>
      </c>
      <c r="S2854" t="str">
        <f>VLOOKUP(M2854,工作表1!$A$3:$C$1000,3,FALSE)</f>
        <v>2021/12/31</v>
      </c>
      <c r="T2854">
        <f t="shared" si="1459"/>
        <v>0.13200000000000001</v>
      </c>
      <c r="U2854">
        <f t="shared" si="1458"/>
        <v>1.9929999999999999</v>
      </c>
      <c r="V2854" s="43">
        <f t="shared" si="1470"/>
        <v>42185</v>
      </c>
      <c r="W2854" s="43">
        <f t="shared" si="1460"/>
        <v>42185</v>
      </c>
      <c r="X2854" s="45">
        <f t="shared" si="1471"/>
        <v>0.58114640883977908</v>
      </c>
      <c r="Y2854" s="45">
        <f t="shared" si="1472"/>
        <v>1.0585436691137518</v>
      </c>
      <c r="Z2854" s="47">
        <f t="shared" si="1473"/>
        <v>103.08770003025079</v>
      </c>
      <c r="AA2854" s="47">
        <f t="shared" si="1474"/>
        <v>128.60677889584406</v>
      </c>
      <c r="AB2854" s="45">
        <f t="shared" si="1475"/>
        <v>1.6785000000000001</v>
      </c>
      <c r="AC2854" s="2" t="str">
        <f t="shared" si="1461"/>
        <v>TY1</v>
      </c>
      <c r="AD2854">
        <f t="shared" si="1462"/>
        <v>129.359375</v>
      </c>
      <c r="AE2854">
        <f t="shared" si="1463"/>
        <v>128.9375</v>
      </c>
      <c r="AF2854" s="49">
        <f t="shared" si="1490"/>
        <v>0.421875</v>
      </c>
      <c r="AG2854" s="3">
        <f t="shared" si="1476"/>
        <v>128.60677889584406</v>
      </c>
      <c r="AH2854">
        <f t="shared" si="1477"/>
        <v>127.22236415381028</v>
      </c>
      <c r="AI2854" s="51">
        <f t="shared" si="1478"/>
        <v>1.3844147420337833</v>
      </c>
      <c r="AJ2854" s="52">
        <f t="shared" si="1479"/>
        <v>0.96253974203378334</v>
      </c>
      <c r="AK2854" s="2">
        <v>42102</v>
      </c>
      <c r="AL2854" t="str">
        <v>912828J7</v>
      </c>
      <c r="AM2854">
        <v>0.79400000000000004</v>
      </c>
      <c r="AN2854">
        <v>0.13797999999999999</v>
      </c>
      <c r="AO2854">
        <v>0.77400000000000002</v>
      </c>
      <c r="AP2854">
        <v>128.9375</v>
      </c>
      <c r="AQ2854">
        <f>VLOOKUP(AL2854,工作表1!$F$3:$G$1000,2,FALSE)</f>
        <v>1.75</v>
      </c>
      <c r="AR2854" t="str">
        <f>VLOOKUP(AL2854,工作表1!$F$3:$H$1000,3,FALSE)</f>
        <v>2022/3/31</v>
      </c>
      <c r="AS2854">
        <f t="shared" si="1464"/>
        <v>0.13200000000000001</v>
      </c>
      <c r="AT2854">
        <f t="shared" si="1465"/>
        <v>1.6179999999999999</v>
      </c>
      <c r="AU2854" s="43">
        <f t="shared" si="1480"/>
        <v>42277</v>
      </c>
      <c r="AV2854" s="43">
        <f t="shared" si="1466"/>
        <v>42277</v>
      </c>
      <c r="AW2854" s="45">
        <f t="shared" si="1481"/>
        <v>4.3032786885245901E-2</v>
      </c>
      <c r="AX2854" s="45">
        <f t="shared" si="1482"/>
        <v>0.87727936222771163</v>
      </c>
      <c r="AY2854" s="47">
        <f t="shared" si="1483"/>
        <v>100.56400519751492</v>
      </c>
      <c r="AZ2854" s="47">
        <f t="shared" si="1484"/>
        <v>127.22236415381028</v>
      </c>
      <c r="BA2854" s="43"/>
      <c r="BC2854" s="2">
        <v>42101</v>
      </c>
      <c r="BD2854" t="str">
        <v>912828TJ</v>
      </c>
      <c r="BE2854">
        <v>-3.5954000000000002</v>
      </c>
      <c r="BF2854">
        <v>0.36255999999999999</v>
      </c>
      <c r="BG2854">
        <v>0.76739999999999997</v>
      </c>
      <c r="BH2854">
        <v>128.4375</v>
      </c>
      <c r="BI2854">
        <f>VLOOKUP(BD2854,工作表1!$K$3:$L$1000,2,FALSE)</f>
        <v>1.625</v>
      </c>
      <c r="BJ2854" t="str">
        <f>VLOOKUP(BD2854,工作表1!$K$3:$M$1000,3,FALSE)</f>
        <v>2022/8/15</v>
      </c>
      <c r="BK2854">
        <f t="shared" si="1467"/>
        <v>0.1285</v>
      </c>
      <c r="BL2854">
        <f t="shared" si="1468"/>
        <v>1.4964999999999999</v>
      </c>
      <c r="BM2854" s="43">
        <f t="shared" si="1485"/>
        <v>42231</v>
      </c>
      <c r="BN2854" s="43">
        <f t="shared" si="1469"/>
        <v>42369</v>
      </c>
      <c r="BO2854" s="45">
        <f t="shared" si="1486"/>
        <v>0.23342541436464087</v>
      </c>
      <c r="BP2854" s="45">
        <f t="shared" si="1487"/>
        <v>1.422124044501627</v>
      </c>
      <c r="BQ2854" s="47">
        <f t="shared" si="1488"/>
        <v>99.481495557079953</v>
      </c>
      <c r="BR2854" s="47">
        <f t="shared" si="1489"/>
        <v>125.4441665655157</v>
      </c>
    </row>
    <row r="2855" spans="6:70" x14ac:dyDescent="0.25">
      <c r="F2855" s="2">
        <v>42195</v>
      </c>
      <c r="G2855">
        <v>0.154</v>
      </c>
      <c r="H2855" s="43">
        <v>42240</v>
      </c>
      <c r="I2855">
        <v>1.7381</v>
      </c>
      <c r="L2855" s="2">
        <v>42101</v>
      </c>
      <c r="M2855" t="str">
        <v>912828G8</v>
      </c>
      <c r="N2855">
        <v>-0.89500000000000002</v>
      </c>
      <c r="O2855">
        <v>0.31900000000000001</v>
      </c>
      <c r="P2855">
        <v>0.79390000000000005</v>
      </c>
      <c r="Q2855">
        <v>129.359375</v>
      </c>
      <c r="R2855">
        <f>VLOOKUP(M2855,工作表1!$A$3:$B$1000,2,FALSE)</f>
        <v>2.125</v>
      </c>
      <c r="S2855" t="str">
        <f>VLOOKUP(M2855,工作表1!$A$3:$C$1000,3,FALSE)</f>
        <v>2021/12/31</v>
      </c>
      <c r="T2855">
        <f t="shared" si="1459"/>
        <v>0.1285</v>
      </c>
      <c r="U2855">
        <f t="shared" si="1458"/>
        <v>1.9964999999999999</v>
      </c>
      <c r="V2855" s="43">
        <f t="shared" si="1470"/>
        <v>42185</v>
      </c>
      <c r="W2855" s="43">
        <f t="shared" si="1460"/>
        <v>42185</v>
      </c>
      <c r="X2855" s="45">
        <f t="shared" si="1471"/>
        <v>0.57527624309392256</v>
      </c>
      <c r="Y2855" s="45">
        <f t="shared" si="1472"/>
        <v>1.0584954211761144</v>
      </c>
      <c r="Z2855" s="47">
        <f t="shared" si="1473"/>
        <v>103.1035366846784</v>
      </c>
      <c r="AA2855" s="47">
        <f t="shared" si="1474"/>
        <v>128.61055245511429</v>
      </c>
      <c r="AB2855" s="45">
        <f t="shared" si="1475"/>
        <v>1.6595</v>
      </c>
      <c r="AC2855" s="2" t="str">
        <f t="shared" si="1461"/>
        <v>TY1</v>
      </c>
      <c r="AD2855">
        <f t="shared" si="1462"/>
        <v>129.359375</v>
      </c>
      <c r="AE2855">
        <f t="shared" si="1463"/>
        <v>128.96875</v>
      </c>
      <c r="AF2855" s="49">
        <f t="shared" si="1490"/>
        <v>0.390625</v>
      </c>
      <c r="AG2855" s="3">
        <f t="shared" si="1476"/>
        <v>128.61055245511429</v>
      </c>
      <c r="AH2855">
        <f t="shared" si="1477"/>
        <v>127.20421647605572</v>
      </c>
      <c r="AI2855" s="51">
        <f t="shared" si="1478"/>
        <v>1.4063359790585679</v>
      </c>
      <c r="AJ2855" s="52">
        <f t="shared" si="1479"/>
        <v>1.0157109790585679</v>
      </c>
      <c r="AK2855" s="2">
        <v>42101</v>
      </c>
      <c r="AL2855" t="str">
        <v>912828J7</v>
      </c>
      <c r="AM2855">
        <v>0.21229999999999999</v>
      </c>
      <c r="AN2855">
        <v>0.19642999999999999</v>
      </c>
      <c r="AO2855">
        <v>0.77400000000000002</v>
      </c>
      <c r="AP2855">
        <v>128.96875</v>
      </c>
      <c r="AQ2855">
        <f>VLOOKUP(AL2855,工作表1!$F$3:$G$1000,2,FALSE)</f>
        <v>1.75</v>
      </c>
      <c r="AR2855" t="str">
        <f>VLOOKUP(AL2855,工作表1!$F$3:$H$1000,3,FALSE)</f>
        <v>2022/3/31</v>
      </c>
      <c r="AS2855">
        <f t="shared" si="1464"/>
        <v>0.1285</v>
      </c>
      <c r="AT2855">
        <f t="shared" si="1465"/>
        <v>1.6214999999999999</v>
      </c>
      <c r="AU2855" s="43">
        <f t="shared" si="1480"/>
        <v>42277</v>
      </c>
      <c r="AV2855" s="43">
        <f t="shared" si="1466"/>
        <v>42277</v>
      </c>
      <c r="AW2855" s="45">
        <f t="shared" si="1481"/>
        <v>3.825136612021858E-2</v>
      </c>
      <c r="AX2855" s="45">
        <f t="shared" si="1482"/>
        <v>0.87729246201062949</v>
      </c>
      <c r="AY2855" s="47">
        <f t="shared" si="1483"/>
        <v>100.56369416510032</v>
      </c>
      <c r="AZ2855" s="47">
        <f t="shared" si="1484"/>
        <v>127.20421647605572</v>
      </c>
      <c r="BA2855" s="43"/>
      <c r="BC2855" s="2">
        <v>42100</v>
      </c>
      <c r="BD2855" t="str">
        <v>912828TJ</v>
      </c>
      <c r="BE2855">
        <v>-3.6274000000000002</v>
      </c>
      <c r="BF2855">
        <v>0.32623000000000002</v>
      </c>
      <c r="BG2855">
        <v>0.76739999999999997</v>
      </c>
      <c r="BH2855">
        <v>128.5</v>
      </c>
      <c r="BI2855">
        <f>VLOOKUP(BD2855,工作表1!$K$3:$L$1000,2,FALSE)</f>
        <v>1.625</v>
      </c>
      <c r="BJ2855" t="str">
        <f>VLOOKUP(BD2855,工作表1!$K$3:$M$1000,3,FALSE)</f>
        <v>2022/8/15</v>
      </c>
      <c r="BK2855">
        <f t="shared" si="1467"/>
        <v>0.127</v>
      </c>
      <c r="BL2855">
        <f t="shared" si="1468"/>
        <v>1.498</v>
      </c>
      <c r="BM2855" s="43">
        <f t="shared" si="1485"/>
        <v>42231</v>
      </c>
      <c r="BN2855" s="43">
        <f t="shared" si="1469"/>
        <v>42369</v>
      </c>
      <c r="BO2855" s="45">
        <f t="shared" si="1486"/>
        <v>0.2289364640883978</v>
      </c>
      <c r="BP2855" s="45">
        <f t="shared" si="1487"/>
        <v>1.4220871490199045</v>
      </c>
      <c r="BQ2855" s="47">
        <f t="shared" si="1488"/>
        <v>99.558090741797542</v>
      </c>
      <c r="BR2855" s="47">
        <f t="shared" si="1489"/>
        <v>125.52682869028787</v>
      </c>
    </row>
    <row r="2856" spans="6:70" x14ac:dyDescent="0.25">
      <c r="F2856" s="2">
        <v>42194</v>
      </c>
      <c r="G2856">
        <v>0.14749999999999999</v>
      </c>
      <c r="H2856" s="43">
        <v>42237</v>
      </c>
      <c r="I2856">
        <v>1.7763</v>
      </c>
      <c r="L2856" s="2">
        <v>42100</v>
      </c>
      <c r="M2856" t="str">
        <v>912828G8</v>
      </c>
      <c r="N2856">
        <v>-0.86270000000000002</v>
      </c>
      <c r="O2856">
        <v>0.28605999999999998</v>
      </c>
      <c r="P2856">
        <v>0.79390000000000005</v>
      </c>
      <c r="Q2856">
        <v>129.421875</v>
      </c>
      <c r="R2856">
        <f>VLOOKUP(M2856,工作表1!$A$3:$B$1000,2,FALSE)</f>
        <v>2.125</v>
      </c>
      <c r="S2856" t="str">
        <f>VLOOKUP(M2856,工作表1!$A$3:$C$1000,3,FALSE)</f>
        <v>2021/12/31</v>
      </c>
      <c r="T2856">
        <f t="shared" si="1459"/>
        <v>0.127</v>
      </c>
      <c r="U2856">
        <f t="shared" si="1458"/>
        <v>1.998</v>
      </c>
      <c r="V2856" s="43">
        <f t="shared" si="1470"/>
        <v>42185</v>
      </c>
      <c r="W2856" s="43">
        <f t="shared" si="1460"/>
        <v>42185</v>
      </c>
      <c r="X2856" s="45">
        <f t="shared" si="1471"/>
        <v>0.56940607734806625</v>
      </c>
      <c r="Y2856" s="45">
        <f t="shared" si="1472"/>
        <v>1.0584471732384773</v>
      </c>
      <c r="Z2856" s="47">
        <f t="shared" si="1473"/>
        <v>103.1645308961422</v>
      </c>
      <c r="AA2856" s="47">
        <f t="shared" si="1474"/>
        <v>128.67176999883898</v>
      </c>
      <c r="AB2856" s="45">
        <f t="shared" si="1475"/>
        <v>1.6500999999999999</v>
      </c>
      <c r="AC2856" s="2" t="str">
        <f t="shared" si="1461"/>
        <v>TY1</v>
      </c>
      <c r="AD2856">
        <f t="shared" si="1462"/>
        <v>129.421875</v>
      </c>
      <c r="AE2856">
        <f t="shared" si="1463"/>
        <v>129.03125</v>
      </c>
      <c r="AF2856" s="49">
        <f t="shared" si="1490"/>
        <v>0.390625</v>
      </c>
      <c r="AG2856" s="3">
        <f t="shared" si="1476"/>
        <v>128.67176999883898</v>
      </c>
      <c r="AH2856">
        <f t="shared" si="1477"/>
        <v>127.28799513787567</v>
      </c>
      <c r="AI2856" s="51">
        <f t="shared" si="1478"/>
        <v>1.3837748609633138</v>
      </c>
      <c r="AJ2856" s="52">
        <f t="shared" si="1479"/>
        <v>0.99314986096331381</v>
      </c>
      <c r="AK2856" s="2">
        <v>42100</v>
      </c>
      <c r="AL2856" t="str">
        <v>912828J7</v>
      </c>
      <c r="AM2856">
        <v>0.44979999999999998</v>
      </c>
      <c r="AN2856">
        <v>0.14444000000000001</v>
      </c>
      <c r="AO2856">
        <v>0.77400000000000002</v>
      </c>
      <c r="AP2856">
        <v>129.03125</v>
      </c>
      <c r="AQ2856">
        <f>VLOOKUP(AL2856,工作表1!$F$3:$G$1000,2,FALSE)</f>
        <v>1.75</v>
      </c>
      <c r="AR2856" t="str">
        <f>VLOOKUP(AL2856,工作表1!$F$3:$H$1000,3,FALSE)</f>
        <v>2022/3/31</v>
      </c>
      <c r="AS2856">
        <f t="shared" si="1464"/>
        <v>0.127</v>
      </c>
      <c r="AT2856">
        <f t="shared" si="1465"/>
        <v>1.623</v>
      </c>
      <c r="AU2856" s="43">
        <f t="shared" si="1480"/>
        <v>42277</v>
      </c>
      <c r="AV2856" s="43">
        <f t="shared" si="1466"/>
        <v>42277</v>
      </c>
      <c r="AW2856" s="45">
        <f t="shared" si="1481"/>
        <v>3.3469945355191259E-2</v>
      </c>
      <c r="AX2856" s="45">
        <f t="shared" si="1482"/>
        <v>0.87730556179354746</v>
      </c>
      <c r="AY2856" s="47">
        <f t="shared" si="1483"/>
        <v>100.64131578618304</v>
      </c>
      <c r="AZ2856" s="47">
        <f t="shared" si="1484"/>
        <v>127.28799513787567</v>
      </c>
      <c r="BA2856" s="43"/>
      <c r="BC2856" s="2">
        <v>42097</v>
      </c>
      <c r="BD2856" t="str">
        <v>912828TJ</v>
      </c>
      <c r="BE2856">
        <v>-0.71289999999999998</v>
      </c>
      <c r="BF2856">
        <v>0.20397999999999999</v>
      </c>
      <c r="BG2856">
        <v>0.76739999999999997</v>
      </c>
      <c r="BH2856">
        <v>128.953125</v>
      </c>
      <c r="BI2856">
        <f>VLOOKUP(BD2856,工作表1!$K$3:$L$1000,2,FALSE)</f>
        <v>1.625</v>
      </c>
      <c r="BJ2856" t="str">
        <f>VLOOKUP(BD2856,工作表1!$K$3:$M$1000,3,FALSE)</f>
        <v>2022/8/15</v>
      </c>
      <c r="BK2856">
        <f t="shared" si="1467"/>
        <v>0.129</v>
      </c>
      <c r="BL2856">
        <f t="shared" si="1468"/>
        <v>1.496</v>
      </c>
      <c r="BM2856" s="43">
        <f t="shared" si="1485"/>
        <v>42231</v>
      </c>
      <c r="BN2856" s="43">
        <f t="shared" si="1469"/>
        <v>42369</v>
      </c>
      <c r="BO2856" s="45">
        <f t="shared" si="1486"/>
        <v>0.22444751381215472</v>
      </c>
      <c r="BP2856" s="45">
        <f t="shared" si="1487"/>
        <v>1.422050253538182</v>
      </c>
      <c r="BQ2856" s="47">
        <f t="shared" si="1488"/>
        <v>100.00119699356253</v>
      </c>
      <c r="BR2856" s="47">
        <f t="shared" si="1489"/>
        <v>126.09048900569314</v>
      </c>
    </row>
    <row r="2857" spans="6:70" x14ac:dyDescent="0.25">
      <c r="F2857" s="2">
        <v>42193</v>
      </c>
      <c r="G2857">
        <v>0.14399999999999999</v>
      </c>
      <c r="H2857" s="43">
        <v>42236</v>
      </c>
      <c r="I2857">
        <v>1.8123</v>
      </c>
      <c r="L2857" s="2">
        <v>42097</v>
      </c>
      <c r="M2857" t="str">
        <v>912828G8</v>
      </c>
      <c r="N2857">
        <v>-0.60840000000000005</v>
      </c>
      <c r="O2857">
        <v>0.24668000000000001</v>
      </c>
      <c r="P2857">
        <v>0.79390000000000005</v>
      </c>
      <c r="Q2857">
        <v>129.921875</v>
      </c>
      <c r="R2857">
        <f>VLOOKUP(M2857,工作表1!$A$3:$B$1000,2,FALSE)</f>
        <v>2.125</v>
      </c>
      <c r="S2857" t="str">
        <f>VLOOKUP(M2857,工作表1!$A$3:$C$1000,3,FALSE)</f>
        <v>2021/12/31</v>
      </c>
      <c r="T2857">
        <f t="shared" si="1459"/>
        <v>0.129</v>
      </c>
      <c r="U2857">
        <f t="shared" si="1458"/>
        <v>1.996</v>
      </c>
      <c r="V2857" s="43">
        <f t="shared" si="1470"/>
        <v>42185</v>
      </c>
      <c r="W2857" s="43">
        <f t="shared" si="1460"/>
        <v>42185</v>
      </c>
      <c r="X2857" s="45">
        <f t="shared" si="1471"/>
        <v>0.56353591160220995</v>
      </c>
      <c r="Y2857" s="45">
        <f t="shared" si="1472"/>
        <v>1.0583989253008401</v>
      </c>
      <c r="Z2857" s="47">
        <f t="shared" si="1473"/>
        <v>103.57633011032706</v>
      </c>
      <c r="AA2857" s="47">
        <f t="shared" si="1474"/>
        <v>129.17589352351419</v>
      </c>
      <c r="AB2857" s="45">
        <f t="shared" si="1475"/>
        <v>1.5956999999999999</v>
      </c>
      <c r="AC2857" s="2" t="str">
        <f t="shared" si="1461"/>
        <v>TY1</v>
      </c>
      <c r="AD2857">
        <f t="shared" si="1462"/>
        <v>129.921875</v>
      </c>
      <c r="AE2857">
        <f t="shared" si="1463"/>
        <v>129.484375</v>
      </c>
      <c r="AF2857" s="49">
        <f t="shared" si="1490"/>
        <v>0.4375</v>
      </c>
      <c r="AG2857" s="3">
        <f t="shared" si="1476"/>
        <v>129.17589352351419</v>
      </c>
      <c r="AH2857">
        <f t="shared" si="1477"/>
        <v>127.80627982701309</v>
      </c>
      <c r="AI2857" s="51">
        <f t="shared" si="1478"/>
        <v>1.369613696501105</v>
      </c>
      <c r="AJ2857" s="52">
        <f t="shared" si="1479"/>
        <v>0.93211369650110498</v>
      </c>
      <c r="AK2857" s="2">
        <v>42097</v>
      </c>
      <c r="AL2857" t="str">
        <v>912828J7</v>
      </c>
      <c r="AM2857">
        <v>2.2536</v>
      </c>
      <c r="AN2857">
        <v>3.1489999999999997E-2</v>
      </c>
      <c r="AO2857">
        <v>0.77400000000000002</v>
      </c>
      <c r="AP2857">
        <v>129.484375</v>
      </c>
      <c r="AQ2857">
        <f>VLOOKUP(AL2857,工作表1!$F$3:$G$1000,2,FALSE)</f>
        <v>1.75</v>
      </c>
      <c r="AR2857" t="str">
        <f>VLOOKUP(AL2857,工作表1!$F$3:$H$1000,3,FALSE)</f>
        <v>2022/3/31</v>
      </c>
      <c r="AS2857">
        <f t="shared" si="1464"/>
        <v>0.129</v>
      </c>
      <c r="AT2857">
        <f t="shared" si="1465"/>
        <v>1.621</v>
      </c>
      <c r="AU2857" s="43">
        <f t="shared" si="1480"/>
        <v>42277</v>
      </c>
      <c r="AV2857" s="43">
        <f t="shared" si="1466"/>
        <v>42277</v>
      </c>
      <c r="AW2857" s="45">
        <f t="shared" si="1481"/>
        <v>2.8688524590163935E-2</v>
      </c>
      <c r="AX2857" s="45">
        <f t="shared" si="1482"/>
        <v>0.87731866157646532</v>
      </c>
      <c r="AY2857" s="47">
        <f t="shared" si="1483"/>
        <v>101.05353257240951</v>
      </c>
      <c r="AZ2857" s="47">
        <f t="shared" si="1484"/>
        <v>127.80627982701309</v>
      </c>
      <c r="BA2857" s="43"/>
      <c r="BC2857" s="2">
        <v>42096</v>
      </c>
      <c r="BD2857" t="str">
        <v>912828TJ</v>
      </c>
      <c r="BE2857">
        <v>-1.5652999999999999</v>
      </c>
      <c r="BF2857">
        <v>0.23999000000000001</v>
      </c>
      <c r="BG2857">
        <v>0.76739999999999997</v>
      </c>
      <c r="BH2857">
        <v>128.1875</v>
      </c>
      <c r="BI2857">
        <f>VLOOKUP(BD2857,工作表1!$K$3:$L$1000,2,FALSE)</f>
        <v>1.625</v>
      </c>
      <c r="BJ2857" t="str">
        <f>VLOOKUP(BD2857,工作表1!$K$3:$M$1000,3,FALSE)</f>
        <v>2022/8/15</v>
      </c>
      <c r="BK2857">
        <f t="shared" si="1467"/>
        <v>0.1305</v>
      </c>
      <c r="BL2857">
        <f t="shared" si="1468"/>
        <v>1.4944999999999999</v>
      </c>
      <c r="BM2857" s="43">
        <f t="shared" si="1485"/>
        <v>42231</v>
      </c>
      <c r="BN2857" s="43">
        <f t="shared" si="1469"/>
        <v>42369</v>
      </c>
      <c r="BO2857" s="45">
        <f t="shared" si="1486"/>
        <v>0.21098066298342541</v>
      </c>
      <c r="BP2857" s="45">
        <f t="shared" si="1487"/>
        <v>1.4219395670930146</v>
      </c>
      <c r="BQ2857" s="47">
        <f t="shared" si="1488"/>
        <v>99.400097749053472</v>
      </c>
      <c r="BR2857" s="47">
        <f t="shared" si="1489"/>
        <v>125.2615959186312</v>
      </c>
    </row>
    <row r="2858" spans="6:70" x14ac:dyDescent="0.25">
      <c r="F2858" s="2">
        <v>42192</v>
      </c>
      <c r="G2858">
        <v>0.14499999999999999</v>
      </c>
      <c r="H2858" s="43">
        <v>42235</v>
      </c>
      <c r="I2858">
        <v>1.8602000000000001</v>
      </c>
      <c r="L2858" s="2">
        <v>42096</v>
      </c>
      <c r="M2858" t="str">
        <v>912828G8</v>
      </c>
      <c r="N2858">
        <v>-0.18090000000000001</v>
      </c>
      <c r="O2858">
        <v>0.19841</v>
      </c>
      <c r="P2858">
        <v>0.79390000000000005</v>
      </c>
      <c r="Q2858">
        <v>129.171875</v>
      </c>
      <c r="R2858">
        <f>VLOOKUP(M2858,工作表1!$A$3:$B$1000,2,FALSE)</f>
        <v>2.125</v>
      </c>
      <c r="S2858" t="str">
        <f>VLOOKUP(M2858,工作表1!$A$3:$C$1000,3,FALSE)</f>
        <v>2021/12/31</v>
      </c>
      <c r="T2858">
        <f t="shared" si="1459"/>
        <v>0.1305</v>
      </c>
      <c r="U2858">
        <f t="shared" si="1458"/>
        <v>1.9944999999999999</v>
      </c>
      <c r="V2858" s="43">
        <f t="shared" si="1470"/>
        <v>42185</v>
      </c>
      <c r="W2858" s="43">
        <f t="shared" si="1460"/>
        <v>42185</v>
      </c>
      <c r="X2858" s="45">
        <f t="shared" si="1471"/>
        <v>0.54592541436464093</v>
      </c>
      <c r="Y2858" s="45">
        <f t="shared" si="1472"/>
        <v>1.0582541814879285</v>
      </c>
      <c r="Z2858" s="47">
        <f t="shared" si="1473"/>
        <v>103.01051374688832</v>
      </c>
      <c r="AA2858" s="47">
        <f t="shared" si="1474"/>
        <v>128.41814526730096</v>
      </c>
      <c r="AB2858" s="45">
        <f t="shared" si="1475"/>
        <v>1.6880999999999999</v>
      </c>
      <c r="AC2858" s="2" t="str">
        <f t="shared" si="1461"/>
        <v>TY1</v>
      </c>
      <c r="AD2858">
        <f t="shared" si="1462"/>
        <v>129.171875</v>
      </c>
      <c r="AE2858">
        <f t="shared" si="1463"/>
        <v>128.71875</v>
      </c>
      <c r="AF2858" s="49">
        <f t="shared" si="1490"/>
        <v>0.453125</v>
      </c>
      <c r="AG2858" s="3">
        <f t="shared" si="1476"/>
        <v>128.41814526730096</v>
      </c>
      <c r="AH2858">
        <f t="shared" si="1477"/>
        <v>127.0056452175901</v>
      </c>
      <c r="AI2858" s="51">
        <f t="shared" si="1478"/>
        <v>1.4125000497108573</v>
      </c>
      <c r="AJ2858" s="52">
        <f t="shared" si="1479"/>
        <v>0.9593750497108573</v>
      </c>
      <c r="AK2858" s="2">
        <v>42096</v>
      </c>
      <c r="AL2858" t="str">
        <v>912828J7</v>
      </c>
      <c r="AM2858">
        <v>2.0628000000000002</v>
      </c>
      <c r="AN2858">
        <v>4.3520000000000003E-2</v>
      </c>
      <c r="AO2858">
        <v>0.77400000000000002</v>
      </c>
      <c r="AP2858">
        <v>128.71875</v>
      </c>
      <c r="AQ2858">
        <f>VLOOKUP(AL2858,工作表1!$F$3:$G$1000,2,FALSE)</f>
        <v>1.75</v>
      </c>
      <c r="AR2858" t="str">
        <f>VLOOKUP(AL2858,工作表1!$F$3:$H$1000,3,FALSE)</f>
        <v>2022/3/31</v>
      </c>
      <c r="AS2858">
        <f t="shared" si="1464"/>
        <v>0.1305</v>
      </c>
      <c r="AT2858">
        <f t="shared" si="1465"/>
        <v>1.6194999999999999</v>
      </c>
      <c r="AU2858" s="43">
        <f t="shared" si="1480"/>
        <v>42277</v>
      </c>
      <c r="AV2858" s="43">
        <f t="shared" si="1466"/>
        <v>42277</v>
      </c>
      <c r="AW2858" s="45">
        <f t="shared" si="1481"/>
        <v>1.4344262295081968E-2</v>
      </c>
      <c r="AX2858" s="45">
        <f t="shared" si="1482"/>
        <v>0.87735796092521889</v>
      </c>
      <c r="AY2858" s="47">
        <f t="shared" si="1483"/>
        <v>100.46921802855172</v>
      </c>
      <c r="AZ2858" s="47">
        <f t="shared" si="1484"/>
        <v>127.0056452175901</v>
      </c>
      <c r="BA2858" s="43"/>
      <c r="BC2858" s="2">
        <v>42095</v>
      </c>
      <c r="BD2858" t="str">
        <v>912828TJ</v>
      </c>
      <c r="BE2858">
        <v>-0.6996</v>
      </c>
      <c r="BF2858">
        <v>0.20201</v>
      </c>
      <c r="BG2858">
        <v>0.76739999999999997</v>
      </c>
      <c r="BH2858">
        <v>128.375</v>
      </c>
      <c r="BI2858">
        <f>VLOOKUP(BD2858,工作表1!$K$3:$L$1000,2,FALSE)</f>
        <v>1.625</v>
      </c>
      <c r="BJ2858" t="str">
        <f>VLOOKUP(BD2858,工作表1!$K$3:$M$1000,3,FALSE)</f>
        <v>2022/8/15</v>
      </c>
      <c r="BK2858">
        <f t="shared" si="1467"/>
        <v>0.12938</v>
      </c>
      <c r="BL2858">
        <f t="shared" si="1468"/>
        <v>1.4956199999999999</v>
      </c>
      <c r="BM2858" s="43">
        <f t="shared" si="1485"/>
        <v>42231</v>
      </c>
      <c r="BN2858" s="43">
        <f t="shared" si="1469"/>
        <v>42369</v>
      </c>
      <c r="BO2858" s="45">
        <f t="shared" si="1486"/>
        <v>0.20649171270718233</v>
      </c>
      <c r="BP2858" s="45">
        <f t="shared" si="1487"/>
        <v>1.4219026716112919</v>
      </c>
      <c r="BQ2858" s="47">
        <f t="shared" si="1488"/>
        <v>99.57640777918887</v>
      </c>
      <c r="BR2858" s="47">
        <f t="shared" si="1489"/>
        <v>125.47455219809022</v>
      </c>
    </row>
    <row r="2859" spans="6:70" x14ac:dyDescent="0.25">
      <c r="F2859" s="2">
        <v>42191</v>
      </c>
      <c r="G2859">
        <v>0.14649999999999999</v>
      </c>
      <c r="H2859" s="43">
        <v>42234</v>
      </c>
      <c r="I2859">
        <v>1.9396</v>
      </c>
      <c r="L2859" s="2">
        <v>42095</v>
      </c>
      <c r="M2859" t="str">
        <v>912828G8</v>
      </c>
      <c r="N2859">
        <v>-0.55679999999999996</v>
      </c>
      <c r="O2859">
        <v>0.2394</v>
      </c>
      <c r="P2859">
        <v>0.79390000000000005</v>
      </c>
      <c r="Q2859">
        <v>129.375</v>
      </c>
      <c r="R2859">
        <f>VLOOKUP(M2859,工作表1!$A$3:$B$1000,2,FALSE)</f>
        <v>2.125</v>
      </c>
      <c r="S2859" t="str">
        <f>VLOOKUP(M2859,工作表1!$A$3:$C$1000,3,FALSE)</f>
        <v>2021/12/31</v>
      </c>
      <c r="T2859">
        <f t="shared" si="1459"/>
        <v>0.12938</v>
      </c>
      <c r="U2859">
        <f t="shared" si="1458"/>
        <v>1.9956199999999999</v>
      </c>
      <c r="V2859" s="43">
        <f t="shared" si="1470"/>
        <v>42185</v>
      </c>
      <c r="W2859" s="43">
        <f t="shared" si="1460"/>
        <v>42185</v>
      </c>
      <c r="X2859" s="45">
        <f t="shared" si="1471"/>
        <v>0.54005524861878462</v>
      </c>
      <c r="Y2859" s="45">
        <f t="shared" si="1472"/>
        <v>1.0582059335502914</v>
      </c>
      <c r="Z2859" s="47">
        <f t="shared" si="1473"/>
        <v>103.16620534133551</v>
      </c>
      <c r="AA2859" s="47">
        <f t="shared" si="1474"/>
        <v>128.59874314815886</v>
      </c>
      <c r="AB2859" s="45">
        <f t="shared" si="1475"/>
        <v>1.6455</v>
      </c>
      <c r="AC2859" s="2" t="str">
        <f t="shared" si="1461"/>
        <v>TY1</v>
      </c>
      <c r="AD2859">
        <f t="shared" si="1462"/>
        <v>129.375</v>
      </c>
      <c r="AE2859">
        <f t="shared" si="1463"/>
        <v>128.90625</v>
      </c>
      <c r="AF2859" s="49">
        <f t="shared" si="1490"/>
        <v>0.46875</v>
      </c>
      <c r="AG2859" s="3">
        <f t="shared" si="1476"/>
        <v>128.59874314815886</v>
      </c>
      <c r="AH2859">
        <f t="shared" si="1477"/>
        <v>127.21390987221298</v>
      </c>
      <c r="AI2859" s="51">
        <f t="shared" si="1478"/>
        <v>1.3848332759458799</v>
      </c>
      <c r="AJ2859" s="52">
        <f t="shared" si="1479"/>
        <v>0.9160832759458799</v>
      </c>
      <c r="AK2859" s="2">
        <v>42095</v>
      </c>
      <c r="AL2859" t="str">
        <v>912828J7</v>
      </c>
      <c r="AM2859">
        <v>2.8574999999999999</v>
      </c>
      <c r="AN2859">
        <v>-3.46E-3</v>
      </c>
      <c r="AO2859">
        <v>0.77400000000000002</v>
      </c>
      <c r="AP2859">
        <v>128.90625</v>
      </c>
      <c r="AQ2859">
        <f>VLOOKUP(AL2859,工作表1!$F$3:$G$1000,2,FALSE)</f>
        <v>1.75</v>
      </c>
      <c r="AR2859" t="str">
        <f>VLOOKUP(AL2859,工作表1!$F$3:$H$1000,3,FALSE)</f>
        <v>2022/3/31</v>
      </c>
      <c r="AS2859">
        <f t="shared" si="1464"/>
        <v>0.12938</v>
      </c>
      <c r="AT2859">
        <f t="shared" si="1465"/>
        <v>1.6206199999999999</v>
      </c>
      <c r="AU2859" s="43">
        <f t="shared" si="1480"/>
        <v>42277</v>
      </c>
      <c r="AV2859" s="43">
        <f t="shared" si="1466"/>
        <v>42277</v>
      </c>
      <c r="AW2859" s="45">
        <f t="shared" si="1481"/>
        <v>9.562841530054645E-3</v>
      </c>
      <c r="AX2859" s="45">
        <f t="shared" si="1482"/>
        <v>0.87737106070813686</v>
      </c>
      <c r="AY2859" s="47">
        <f t="shared" si="1483"/>
        <v>100.64301603028615</v>
      </c>
      <c r="AZ2859" s="47">
        <f t="shared" si="1484"/>
        <v>127.21390987221298</v>
      </c>
      <c r="BA2859" s="43"/>
      <c r="BC2859" s="2">
        <v>42094</v>
      </c>
      <c r="BD2859" t="str">
        <v>912828TJ</v>
      </c>
      <c r="BE2859">
        <v>-1.018</v>
      </c>
      <c r="BF2859">
        <v>0.21723000000000001</v>
      </c>
      <c r="BG2859">
        <v>0.76739999999999997</v>
      </c>
      <c r="BH2859">
        <v>127.875</v>
      </c>
      <c r="BI2859">
        <f>VLOOKUP(BD2859,工作表1!$K$3:$L$1000,2,FALSE)</f>
        <v>1.625</v>
      </c>
      <c r="BJ2859" t="str">
        <f>VLOOKUP(BD2859,工作表1!$K$3:$M$1000,3,FALSE)</f>
        <v>2022/8/15</v>
      </c>
      <c r="BK2859">
        <f t="shared" si="1467"/>
        <v>0.1295</v>
      </c>
      <c r="BL2859">
        <f t="shared" si="1468"/>
        <v>1.4955000000000001</v>
      </c>
      <c r="BM2859" s="43">
        <f t="shared" si="1485"/>
        <v>42231</v>
      </c>
      <c r="BN2859" s="43">
        <f t="shared" si="1469"/>
        <v>42369</v>
      </c>
      <c r="BO2859" s="45">
        <f t="shared" si="1486"/>
        <v>0.20200276243093923</v>
      </c>
      <c r="BP2859" s="45">
        <f t="shared" si="1487"/>
        <v>1.4218657761295694</v>
      </c>
      <c r="BQ2859" s="47">
        <f t="shared" si="1488"/>
        <v>99.185614893625697</v>
      </c>
      <c r="BR2859" s="47">
        <f t="shared" si="1489"/>
        <v>124.94973761470979</v>
      </c>
    </row>
    <row r="2860" spans="6:70" x14ac:dyDescent="0.25">
      <c r="F2860" s="2">
        <v>42188</v>
      </c>
      <c r="G2860">
        <v>0.14799999999999999</v>
      </c>
      <c r="H2860" s="43">
        <v>42233</v>
      </c>
      <c r="I2860">
        <v>1.9202999999999999</v>
      </c>
      <c r="L2860" s="2">
        <v>42094</v>
      </c>
      <c r="M2860" t="str">
        <v>912828G8</v>
      </c>
      <c r="N2860">
        <v>-0.2954</v>
      </c>
      <c r="O2860">
        <v>0.21088999999999999</v>
      </c>
      <c r="P2860">
        <v>0.79390000000000005</v>
      </c>
      <c r="Q2860">
        <v>128.90625</v>
      </c>
      <c r="R2860">
        <f>VLOOKUP(M2860,工作表1!$A$3:$B$1000,2,FALSE)</f>
        <v>2.125</v>
      </c>
      <c r="S2860" t="str">
        <f>VLOOKUP(M2860,工作表1!$A$3:$C$1000,3,FALSE)</f>
        <v>2021/12/31</v>
      </c>
      <c r="T2860">
        <f t="shared" si="1459"/>
        <v>0.1295</v>
      </c>
      <c r="U2860">
        <f t="shared" si="1458"/>
        <v>1.9955000000000001</v>
      </c>
      <c r="V2860" s="43">
        <f t="shared" si="1470"/>
        <v>42185</v>
      </c>
      <c r="W2860" s="43">
        <f t="shared" si="1460"/>
        <v>42185</v>
      </c>
      <c r="X2860" s="45">
        <f t="shared" si="1471"/>
        <v>0.53418508287292821</v>
      </c>
      <c r="Y2860" s="45">
        <f t="shared" si="1472"/>
        <v>1.0581576856126542</v>
      </c>
      <c r="Z2860" s="47">
        <f t="shared" si="1473"/>
        <v>102.80694969174081</v>
      </c>
      <c r="AA2860" s="47">
        <f t="shared" si="1474"/>
        <v>128.13109381115041</v>
      </c>
      <c r="AB2860" s="45">
        <f t="shared" si="1475"/>
        <v>1.7072000000000001</v>
      </c>
      <c r="AC2860" s="2" t="str">
        <f t="shared" si="1461"/>
        <v>TY2</v>
      </c>
      <c r="AD2860">
        <f t="shared" si="1462"/>
        <v>128.40625</v>
      </c>
      <c r="AE2860">
        <f t="shared" si="1463"/>
        <v>127.78125</v>
      </c>
      <c r="AF2860" s="49">
        <f t="shared" si="1490"/>
        <v>0.625</v>
      </c>
      <c r="AG2860" s="3">
        <f t="shared" si="1476"/>
        <v>126.69364575709798</v>
      </c>
      <c r="AH2860">
        <f t="shared" si="1477"/>
        <v>124.6014995119067</v>
      </c>
      <c r="AI2860" s="51">
        <f t="shared" si="1478"/>
        <v>2.0921462451912873</v>
      </c>
      <c r="AJ2860" s="52">
        <f t="shared" si="1479"/>
        <v>1.4671462451912873</v>
      </c>
      <c r="AK2860" s="2">
        <v>42094</v>
      </c>
      <c r="AL2860" t="str">
        <v>912828J7</v>
      </c>
      <c r="AM2860">
        <v>2.6253000000000002</v>
      </c>
      <c r="AN2860">
        <v>1.3129999999999999E-2</v>
      </c>
      <c r="AO2860">
        <v>0.77400000000000002</v>
      </c>
      <c r="AP2860">
        <v>128.40625</v>
      </c>
      <c r="AQ2860">
        <f>VLOOKUP(AL2860,工作表1!$F$3:$G$1000,2,FALSE)</f>
        <v>1.75</v>
      </c>
      <c r="AR2860" t="str">
        <f>VLOOKUP(AL2860,工作表1!$F$3:$H$1000,3,FALSE)</f>
        <v>2022/3/31</v>
      </c>
      <c r="AS2860">
        <f t="shared" si="1464"/>
        <v>0.1295</v>
      </c>
      <c r="AT2860">
        <f t="shared" si="1465"/>
        <v>1.6205000000000001</v>
      </c>
      <c r="AU2860" s="43">
        <f t="shared" si="1480"/>
        <v>42277</v>
      </c>
      <c r="AV2860" s="43">
        <f t="shared" si="1466"/>
        <v>42277</v>
      </c>
      <c r="AW2860" s="45">
        <f t="shared" si="1481"/>
        <v>4.7814207650273225E-3</v>
      </c>
      <c r="AX2860" s="45">
        <f t="shared" si="1482"/>
        <v>0.87738416049105472</v>
      </c>
      <c r="AY2860" s="47">
        <f t="shared" si="1483"/>
        <v>100.25231209757679</v>
      </c>
      <c r="AZ2860" s="47">
        <f t="shared" si="1484"/>
        <v>126.69364575709798</v>
      </c>
      <c r="BA2860" s="43"/>
      <c r="BC2860" s="2">
        <v>42093</v>
      </c>
      <c r="BD2860" t="str">
        <v>912828TJ</v>
      </c>
      <c r="BE2860">
        <v>-6.6135000000000002</v>
      </c>
      <c r="BF2860">
        <v>0.45904</v>
      </c>
      <c r="BG2860">
        <v>0.76739999999999997</v>
      </c>
      <c r="BH2860">
        <v>127.78125</v>
      </c>
      <c r="BI2860">
        <f>VLOOKUP(BD2860,工作表1!$K$3:$L$1000,2,FALSE)</f>
        <v>1.625</v>
      </c>
      <c r="BJ2860" t="str">
        <f>VLOOKUP(BD2860,工作表1!$K$3:$M$1000,3,FALSE)</f>
        <v>2022/8/15</v>
      </c>
      <c r="BK2860">
        <f t="shared" si="1467"/>
        <v>0.12875</v>
      </c>
      <c r="BL2860">
        <f t="shared" si="1468"/>
        <v>1.4962500000000001</v>
      </c>
      <c r="BM2860" s="43">
        <f t="shared" si="1485"/>
        <v>42231</v>
      </c>
      <c r="BN2860" s="43">
        <f t="shared" si="1469"/>
        <v>42369</v>
      </c>
      <c r="BO2860" s="45">
        <f t="shared" si="1486"/>
        <v>0.19751381215469613</v>
      </c>
      <c r="BP2860" s="45">
        <f t="shared" si="1487"/>
        <v>1.421828880647847</v>
      </c>
      <c r="BQ2860" s="47">
        <f t="shared" si="1488"/>
        <v>98.930990715924253</v>
      </c>
      <c r="BR2860" s="47">
        <f t="shared" si="1489"/>
        <v>124.6014995119067</v>
      </c>
    </row>
    <row r="2861" spans="6:70" x14ac:dyDescent="0.25">
      <c r="F2861" s="2">
        <v>42187</v>
      </c>
      <c r="G2861">
        <v>0.14799999999999999</v>
      </c>
      <c r="H2861" s="43">
        <v>42230</v>
      </c>
      <c r="I2861">
        <v>1.9517</v>
      </c>
      <c r="L2861" s="2">
        <v>42093</v>
      </c>
      <c r="M2861" t="str">
        <v>912828G8</v>
      </c>
      <c r="N2861">
        <v>5.0500000000000003E-2</v>
      </c>
      <c r="O2861">
        <v>0.17893999999999999</v>
      </c>
      <c r="P2861">
        <v>0.79390000000000005</v>
      </c>
      <c r="Q2861">
        <v>128.59375</v>
      </c>
      <c r="R2861">
        <f>VLOOKUP(M2861,工作表1!$A$3:$B$1000,2,FALSE)</f>
        <v>2.125</v>
      </c>
      <c r="S2861" t="str">
        <f>VLOOKUP(M2861,工作表1!$A$3:$C$1000,3,FALSE)</f>
        <v>2021/12/31</v>
      </c>
      <c r="T2861">
        <f t="shared" si="1459"/>
        <v>0.12875</v>
      </c>
      <c r="U2861">
        <f t="shared" si="1458"/>
        <v>1.9962500000000001</v>
      </c>
      <c r="V2861" s="43">
        <f t="shared" si="1470"/>
        <v>42185</v>
      </c>
      <c r="W2861" s="43">
        <f t="shared" si="1460"/>
        <v>42185</v>
      </c>
      <c r="X2861" s="45">
        <f t="shared" si="1471"/>
        <v>0.52831491712707179</v>
      </c>
      <c r="Y2861" s="45">
        <f t="shared" si="1472"/>
        <v>1.0581094376750171</v>
      </c>
      <c r="Z2861" s="47">
        <f t="shared" si="1473"/>
        <v>102.57168853752776</v>
      </c>
      <c r="AA2861" s="47">
        <f t="shared" si="1474"/>
        <v>127.81935232825664</v>
      </c>
      <c r="AB2861" s="45">
        <f t="shared" si="1475"/>
        <v>1.7381</v>
      </c>
      <c r="AC2861" s="2" t="str">
        <f t="shared" si="1461"/>
        <v>TY2</v>
      </c>
      <c r="AD2861">
        <f t="shared" si="1462"/>
        <v>128.09375</v>
      </c>
      <c r="AE2861">
        <f t="shared" si="1463"/>
        <v>127.875</v>
      </c>
      <c r="AF2861" s="49">
        <f t="shared" si="1490"/>
        <v>0.21875</v>
      </c>
      <c r="AG2861" s="3">
        <f t="shared" si="1476"/>
        <v>126.35415863921079</v>
      </c>
      <c r="AH2861">
        <f t="shared" si="1477"/>
        <v>124.64440772949153</v>
      </c>
      <c r="AI2861" s="51">
        <f t="shared" si="1478"/>
        <v>1.7097509097192614</v>
      </c>
      <c r="AJ2861" s="52">
        <f t="shared" si="1479"/>
        <v>1.4910009097192614</v>
      </c>
      <c r="AK2861" s="2">
        <v>42093</v>
      </c>
      <c r="AL2861" t="str">
        <v>912828J7</v>
      </c>
      <c r="AM2861">
        <v>2.3833000000000002</v>
      </c>
      <c r="AN2861">
        <v>3.848E-2</v>
      </c>
      <c r="AO2861">
        <v>0.77400000000000002</v>
      </c>
      <c r="AP2861">
        <v>128.09375</v>
      </c>
      <c r="AQ2861">
        <f>VLOOKUP(AL2861,工作表1!$F$3:$G$1000,2,FALSE)</f>
        <v>1.75</v>
      </c>
      <c r="AR2861" t="str">
        <f>VLOOKUP(AL2861,工作表1!$F$3:$H$1000,3,FALSE)</f>
        <v>2022/3/31</v>
      </c>
      <c r="AS2861">
        <f t="shared" si="1464"/>
        <v>0.12875</v>
      </c>
      <c r="AT2861">
        <f t="shared" si="1465"/>
        <v>1.6212500000000001</v>
      </c>
      <c r="AU2861" s="43">
        <f t="shared" si="1480"/>
        <v>42277</v>
      </c>
      <c r="AV2861" s="43">
        <f t="shared" si="1466"/>
        <v>42277</v>
      </c>
      <c r="AW2861" s="45">
        <f t="shared" si="1481"/>
        <v>0</v>
      </c>
      <c r="AX2861" s="45">
        <f t="shared" si="1482"/>
        <v>0.87739726027397269</v>
      </c>
      <c r="AY2861" s="47">
        <f t="shared" si="1483"/>
        <v>100.00197114405509</v>
      </c>
      <c r="AZ2861" s="47">
        <f t="shared" si="1484"/>
        <v>126.35415863921079</v>
      </c>
      <c r="BA2861" s="43"/>
      <c r="BC2861" s="2">
        <v>42090</v>
      </c>
      <c r="BD2861" t="str">
        <v>912828TJ</v>
      </c>
      <c r="BE2861">
        <v>-7.8803999999999998</v>
      </c>
      <c r="BF2861">
        <v>0.49620999999999998</v>
      </c>
      <c r="BG2861">
        <v>0.76739999999999997</v>
      </c>
      <c r="BH2861">
        <v>127.875</v>
      </c>
      <c r="BI2861">
        <f>VLOOKUP(BD2861,工作表1!$K$3:$L$1000,2,FALSE)</f>
        <v>1.625</v>
      </c>
      <c r="BJ2861" t="str">
        <f>VLOOKUP(BD2861,工作表1!$K$3:$M$1000,3,FALSE)</f>
        <v>2022/8/15</v>
      </c>
      <c r="BK2861">
        <f t="shared" si="1467"/>
        <v>0.127</v>
      </c>
      <c r="BL2861">
        <f t="shared" si="1468"/>
        <v>1.498</v>
      </c>
      <c r="BM2861" s="43">
        <f t="shared" si="1485"/>
        <v>42231</v>
      </c>
      <c r="BN2861" s="43">
        <f t="shared" si="1469"/>
        <v>42369</v>
      </c>
      <c r="BO2861" s="45">
        <f t="shared" si="1486"/>
        <v>0.19302486187845305</v>
      </c>
      <c r="BP2861" s="45">
        <f t="shared" si="1487"/>
        <v>1.4217919851661243</v>
      </c>
      <c r="BQ2861" s="47">
        <f t="shared" si="1488"/>
        <v>98.977303057821842</v>
      </c>
      <c r="BR2861" s="47">
        <f t="shared" si="1489"/>
        <v>124.64440772949153</v>
      </c>
    </row>
    <row r="2862" spans="6:70" x14ac:dyDescent="0.25">
      <c r="F2862" s="2">
        <v>42186</v>
      </c>
      <c r="G2862">
        <v>0.15</v>
      </c>
      <c r="H2862" s="43">
        <v>42229</v>
      </c>
      <c r="I2862">
        <v>1.9325000000000001</v>
      </c>
      <c r="L2862" s="2">
        <v>42090</v>
      </c>
      <c r="M2862" t="str">
        <v>912828G8</v>
      </c>
      <c r="N2862">
        <v>-1.1195999999999999</v>
      </c>
      <c r="O2862">
        <v>0.30373</v>
      </c>
      <c r="P2862">
        <v>0.79390000000000005</v>
      </c>
      <c r="Q2862">
        <v>128.6875</v>
      </c>
      <c r="R2862">
        <f>VLOOKUP(M2862,工作表1!$A$3:$B$1000,2,FALSE)</f>
        <v>2.125</v>
      </c>
      <c r="S2862" t="str">
        <f>VLOOKUP(M2862,工作表1!$A$3:$C$1000,3,FALSE)</f>
        <v>2021/12/31</v>
      </c>
      <c r="T2862">
        <f t="shared" si="1459"/>
        <v>0.127</v>
      </c>
      <c r="U2862">
        <f t="shared" si="1458"/>
        <v>1.998</v>
      </c>
      <c r="V2862" s="43">
        <f t="shared" si="1470"/>
        <v>42185</v>
      </c>
      <c r="W2862" s="43">
        <f t="shared" si="1460"/>
        <v>42185</v>
      </c>
      <c r="X2862" s="45">
        <f t="shared" si="1471"/>
        <v>0.52244475138121549</v>
      </c>
      <c r="Y2862" s="45">
        <f t="shared" si="1472"/>
        <v>1.0580611897373799</v>
      </c>
      <c r="Z2862" s="47">
        <f t="shared" si="1473"/>
        <v>102.61708516989486</v>
      </c>
      <c r="AA2862" s="47">
        <f t="shared" si="1474"/>
        <v>127.86080150458686</v>
      </c>
      <c r="AB2862" s="45">
        <f t="shared" si="1475"/>
        <v>1.7619</v>
      </c>
      <c r="AC2862" s="2" t="str">
        <f t="shared" si="1461"/>
        <v>TY2</v>
      </c>
      <c r="AD2862">
        <f t="shared" si="1462"/>
        <v>128.1875</v>
      </c>
      <c r="AE2862">
        <f t="shared" si="1463"/>
        <v>127.484375</v>
      </c>
      <c r="AF2862" s="49">
        <f t="shared" si="1490"/>
        <v>0.703125</v>
      </c>
      <c r="AG2862" s="3">
        <f t="shared" si="1476"/>
        <v>126.41902903418661</v>
      </c>
      <c r="AH2862">
        <f t="shared" si="1477"/>
        <v>124.13342466188098</v>
      </c>
      <c r="AI2862" s="51">
        <f t="shared" si="1478"/>
        <v>2.2856043723056274</v>
      </c>
      <c r="AJ2862" s="52">
        <f t="shared" si="1479"/>
        <v>1.5824793723056274</v>
      </c>
      <c r="AK2862" s="2">
        <v>42090</v>
      </c>
      <c r="AL2862" t="str">
        <v>912828SV</v>
      </c>
      <c r="AM2862">
        <v>1.7343999999999999</v>
      </c>
      <c r="AN2862">
        <v>6.5019999999999994E-2</v>
      </c>
      <c r="AO2862">
        <v>0.77400000000000002</v>
      </c>
      <c r="AP2862">
        <v>128.1875</v>
      </c>
      <c r="AQ2862">
        <f>VLOOKUP(AL2862,工作表1!$F$3:$G$1000,2,FALSE)</f>
        <v>1.75</v>
      </c>
      <c r="AR2862" t="str">
        <f>VLOOKUP(AL2862,工作表1!$F$3:$H$1000,3,FALSE)</f>
        <v>2022/5/15</v>
      </c>
      <c r="AS2862">
        <f t="shared" si="1464"/>
        <v>0.127</v>
      </c>
      <c r="AT2862">
        <f t="shared" si="1465"/>
        <v>1.623</v>
      </c>
      <c r="AU2862" s="43">
        <f t="shared" si="1480"/>
        <v>42139</v>
      </c>
      <c r="AV2862" s="43">
        <f t="shared" si="1466"/>
        <v>42277</v>
      </c>
      <c r="AW2862" s="45">
        <f t="shared" si="1481"/>
        <v>0.65262430939226523</v>
      </c>
      <c r="AX2862" s="45">
        <f t="shared" si="1482"/>
        <v>1.534816090214183</v>
      </c>
      <c r="AY2862" s="47">
        <f t="shared" si="1483"/>
        <v>100.06511818326713</v>
      </c>
      <c r="AZ2862" s="47">
        <f t="shared" si="1484"/>
        <v>126.41902903418661</v>
      </c>
      <c r="BA2862" s="43"/>
      <c r="BC2862" s="2">
        <v>42089</v>
      </c>
      <c r="BD2862" t="str">
        <v>912828TJ</v>
      </c>
      <c r="BE2862">
        <v>-10.164999999999999</v>
      </c>
      <c r="BF2862">
        <v>0.58853</v>
      </c>
      <c r="BG2862">
        <v>0.76739999999999997</v>
      </c>
      <c r="BH2862">
        <v>127.484375</v>
      </c>
      <c r="BI2862">
        <f>VLOOKUP(BD2862,工作表1!$K$3:$L$1000,2,FALSE)</f>
        <v>1.625</v>
      </c>
      <c r="BJ2862" t="str">
        <f>VLOOKUP(BD2862,工作表1!$K$3:$M$1000,3,FALSE)</f>
        <v>2022/8/15</v>
      </c>
      <c r="BK2862">
        <f t="shared" si="1467"/>
        <v>0.129</v>
      </c>
      <c r="BL2862">
        <f t="shared" si="1468"/>
        <v>1.496</v>
      </c>
      <c r="BM2862" s="43">
        <f t="shared" si="1485"/>
        <v>42231</v>
      </c>
      <c r="BN2862" s="43">
        <f t="shared" si="1469"/>
        <v>42369</v>
      </c>
      <c r="BO2862" s="45">
        <f t="shared" si="1486"/>
        <v>0.17955801104972374</v>
      </c>
      <c r="BP2862" s="45">
        <f t="shared" si="1487"/>
        <v>1.4216812987209566</v>
      </c>
      <c r="BQ2862" s="47">
        <f t="shared" si="1488"/>
        <v>98.619767962239791</v>
      </c>
      <c r="BR2862" s="47">
        <f t="shared" si="1489"/>
        <v>124.13342466188098</v>
      </c>
    </row>
    <row r="2863" spans="6:70" x14ac:dyDescent="0.25">
      <c r="F2863" s="2">
        <v>42185</v>
      </c>
      <c r="G2863">
        <v>0.14499999999999999</v>
      </c>
      <c r="H2863" s="43">
        <v>42228</v>
      </c>
      <c r="I2863">
        <v>1.8893</v>
      </c>
      <c r="L2863" s="2">
        <v>42089</v>
      </c>
      <c r="M2863" t="str">
        <v>912828G8</v>
      </c>
      <c r="N2863">
        <v>-1.1211</v>
      </c>
      <c r="O2863">
        <v>0.30115999999999998</v>
      </c>
      <c r="P2863">
        <v>0.79390000000000005</v>
      </c>
      <c r="Q2863">
        <v>128.234375</v>
      </c>
      <c r="R2863">
        <f>VLOOKUP(M2863,工作表1!$A$3:$B$1000,2,FALSE)</f>
        <v>2.125</v>
      </c>
      <c r="S2863" t="str">
        <f>VLOOKUP(M2863,工作表1!$A$3:$C$1000,3,FALSE)</f>
        <v>2021/12/31</v>
      </c>
      <c r="T2863">
        <f t="shared" si="1459"/>
        <v>0.129</v>
      </c>
      <c r="U2863">
        <f t="shared" si="1458"/>
        <v>1.996</v>
      </c>
      <c r="V2863" s="43">
        <f t="shared" si="1470"/>
        <v>42185</v>
      </c>
      <c r="W2863" s="43">
        <f t="shared" si="1460"/>
        <v>42185</v>
      </c>
      <c r="X2863" s="45">
        <f t="shared" si="1471"/>
        <v>0.50483425414364647</v>
      </c>
      <c r="Y2863" s="45">
        <f t="shared" si="1472"/>
        <v>1.0579164459244683</v>
      </c>
      <c r="Z2863" s="47">
        <f t="shared" si="1473"/>
        <v>102.27495093399182</v>
      </c>
      <c r="AA2863" s="47">
        <f t="shared" si="1474"/>
        <v>127.38498620212113</v>
      </c>
      <c r="AB2863" s="45">
        <f t="shared" si="1475"/>
        <v>1.7811999999999999</v>
      </c>
      <c r="AC2863" s="2" t="str">
        <f t="shared" si="1461"/>
        <v>TY2</v>
      </c>
      <c r="AD2863">
        <f t="shared" si="1462"/>
        <v>127.796875</v>
      </c>
      <c r="AE2863">
        <f t="shared" si="1463"/>
        <v>127.71875</v>
      </c>
      <c r="AF2863" s="49">
        <f t="shared" si="1490"/>
        <v>7.8125E-2</v>
      </c>
      <c r="AG2863" s="3">
        <f t="shared" si="1476"/>
        <v>125.90810041089313</v>
      </c>
      <c r="AH2863">
        <f t="shared" si="1477"/>
        <v>124.79242091524819</v>
      </c>
      <c r="AI2863" s="51">
        <f t="shared" si="1478"/>
        <v>1.1156794956449403</v>
      </c>
      <c r="AJ2863" s="52">
        <f t="shared" si="1479"/>
        <v>1.0375544956449403</v>
      </c>
      <c r="AK2863" s="2">
        <v>42089</v>
      </c>
      <c r="AL2863" t="str">
        <v>912828SV</v>
      </c>
      <c r="AM2863">
        <v>-0.50280000000000002</v>
      </c>
      <c r="AN2863">
        <v>0.20233999999999999</v>
      </c>
      <c r="AO2863">
        <v>0.77400000000000002</v>
      </c>
      <c r="AP2863">
        <v>127.796875</v>
      </c>
      <c r="AQ2863">
        <f>VLOOKUP(AL2863,工作表1!$F$3:$G$1000,2,FALSE)</f>
        <v>1.75</v>
      </c>
      <c r="AR2863" t="str">
        <f>VLOOKUP(AL2863,工作表1!$F$3:$H$1000,3,FALSE)</f>
        <v>2022/5/15</v>
      </c>
      <c r="AS2863">
        <f t="shared" si="1464"/>
        <v>0.129</v>
      </c>
      <c r="AT2863">
        <f t="shared" si="1465"/>
        <v>1.621</v>
      </c>
      <c r="AU2863" s="43">
        <f t="shared" si="1480"/>
        <v>42139</v>
      </c>
      <c r="AV2863" s="43">
        <f t="shared" si="1466"/>
        <v>42277</v>
      </c>
      <c r="AW2863" s="45">
        <f t="shared" si="1481"/>
        <v>0.63812154696132595</v>
      </c>
      <c r="AX2863" s="45">
        <f t="shared" si="1482"/>
        <v>1.5346968894270794</v>
      </c>
      <c r="AY2863" s="47">
        <f t="shared" si="1483"/>
        <v>99.704763850451371</v>
      </c>
      <c r="AZ2863" s="47">
        <f t="shared" si="1484"/>
        <v>125.90810041089313</v>
      </c>
      <c r="BA2863" s="43"/>
      <c r="BC2863" s="2">
        <v>42088</v>
      </c>
      <c r="BD2863" t="str">
        <v>912828TJ</v>
      </c>
      <c r="BE2863">
        <v>0.79290000000000005</v>
      </c>
      <c r="BF2863">
        <v>0.15279000000000001</v>
      </c>
      <c r="BG2863">
        <v>0.76739999999999997</v>
      </c>
      <c r="BH2863">
        <v>127.71875</v>
      </c>
      <c r="BI2863">
        <f>VLOOKUP(BD2863,工作表1!$K$3:$L$1000,2,FALSE)</f>
        <v>1.625</v>
      </c>
      <c r="BJ2863" t="str">
        <f>VLOOKUP(BD2863,工作表1!$K$3:$M$1000,3,FALSE)</f>
        <v>2022/8/15</v>
      </c>
      <c r="BK2863">
        <f t="shared" si="1467"/>
        <v>0.127</v>
      </c>
      <c r="BL2863">
        <f t="shared" si="1468"/>
        <v>1.498</v>
      </c>
      <c r="BM2863" s="43">
        <f t="shared" si="1485"/>
        <v>42231</v>
      </c>
      <c r="BN2863" s="43">
        <f t="shared" si="1469"/>
        <v>42369</v>
      </c>
      <c r="BO2863" s="45">
        <f t="shared" si="1486"/>
        <v>0.17506906077348067</v>
      </c>
      <c r="BP2863" s="45">
        <f t="shared" si="1487"/>
        <v>1.4216444032392339</v>
      </c>
      <c r="BQ2863" s="47">
        <f t="shared" si="1488"/>
        <v>99.139079457241209</v>
      </c>
      <c r="BR2863" s="47">
        <f t="shared" si="1489"/>
        <v>124.79242091524819</v>
      </c>
    </row>
    <row r="2864" spans="6:70" x14ac:dyDescent="0.25">
      <c r="F2864" s="2">
        <v>42184</v>
      </c>
      <c r="G2864">
        <v>0.14399999999999999</v>
      </c>
      <c r="H2864" s="43">
        <v>42227</v>
      </c>
      <c r="I2864">
        <v>1.8846000000000001</v>
      </c>
      <c r="L2864" s="2">
        <v>42088</v>
      </c>
      <c r="M2864" t="str">
        <v>912828G8</v>
      </c>
      <c r="N2864">
        <v>-1.3592</v>
      </c>
      <c r="O2864">
        <v>0.33929999999999999</v>
      </c>
      <c r="P2864">
        <v>0.79390000000000005</v>
      </c>
      <c r="Q2864">
        <v>128.8125</v>
      </c>
      <c r="R2864">
        <f>VLOOKUP(M2864,工作表1!$A$3:$B$1000,2,FALSE)</f>
        <v>2.125</v>
      </c>
      <c r="S2864" t="str">
        <f>VLOOKUP(M2864,工作表1!$A$3:$C$1000,3,FALSE)</f>
        <v>2021/12/31</v>
      </c>
      <c r="T2864">
        <f t="shared" si="1459"/>
        <v>0.127</v>
      </c>
      <c r="U2864">
        <f t="shared" si="1458"/>
        <v>1.998</v>
      </c>
      <c r="V2864" s="43">
        <f t="shared" si="1470"/>
        <v>42185</v>
      </c>
      <c r="W2864" s="43">
        <f t="shared" si="1460"/>
        <v>42185</v>
      </c>
      <c r="X2864" s="45">
        <f t="shared" si="1471"/>
        <v>0.49896408839779005</v>
      </c>
      <c r="Y2864" s="45">
        <f t="shared" si="1472"/>
        <v>1.057868197986831</v>
      </c>
      <c r="Z2864" s="47">
        <f t="shared" si="1473"/>
        <v>102.72780245666969</v>
      </c>
      <c r="AA2864" s="47">
        <f t="shared" si="1474"/>
        <v>127.93955979417638</v>
      </c>
      <c r="AB2864" s="45">
        <f t="shared" si="1475"/>
        <v>1.7259</v>
      </c>
      <c r="AC2864" s="2" t="str">
        <f t="shared" si="1461"/>
        <v>TY2</v>
      </c>
      <c r="AD2864">
        <f t="shared" si="1462"/>
        <v>128.03125</v>
      </c>
      <c r="AE2864">
        <f t="shared" si="1463"/>
        <v>128</v>
      </c>
      <c r="AF2864" s="49">
        <f t="shared" si="1490"/>
        <v>3.125E-2</v>
      </c>
      <c r="AG2864" s="3">
        <f t="shared" si="1476"/>
        <v>126.56464426249339</v>
      </c>
      <c r="AH2864">
        <f t="shared" si="1477"/>
        <v>125.14507563055948</v>
      </c>
      <c r="AI2864" s="51">
        <f t="shared" si="1478"/>
        <v>1.4195686319339131</v>
      </c>
      <c r="AJ2864" s="52">
        <f t="shared" si="1479"/>
        <v>1.3883186319339131</v>
      </c>
      <c r="AK2864" s="2">
        <v>42088</v>
      </c>
      <c r="AL2864" t="str">
        <v>912828SV</v>
      </c>
      <c r="AM2864">
        <v>10.2852</v>
      </c>
      <c r="AN2864">
        <v>-0.42918000000000001</v>
      </c>
      <c r="AO2864">
        <v>0.77400000000000002</v>
      </c>
      <c r="AP2864">
        <v>128.03125</v>
      </c>
      <c r="AQ2864">
        <f>VLOOKUP(AL2864,工作表1!$F$3:$G$1000,2,FALSE)</f>
        <v>1.75</v>
      </c>
      <c r="AR2864" t="str">
        <f>VLOOKUP(AL2864,工作表1!$F$3:$H$1000,3,FALSE)</f>
        <v>2022/5/15</v>
      </c>
      <c r="AS2864">
        <f t="shared" si="1464"/>
        <v>0.127</v>
      </c>
      <c r="AT2864">
        <f t="shared" si="1465"/>
        <v>1.623</v>
      </c>
      <c r="AU2864" s="43">
        <f t="shared" si="1480"/>
        <v>42139</v>
      </c>
      <c r="AV2864" s="43">
        <f t="shared" si="1466"/>
        <v>42277</v>
      </c>
      <c r="AW2864" s="45">
        <f t="shared" si="1481"/>
        <v>0.63328729281767959</v>
      </c>
      <c r="AX2864" s="45">
        <f t="shared" si="1482"/>
        <v>1.5346571558313782</v>
      </c>
      <c r="AY2864" s="47">
        <f t="shared" si="1483"/>
        <v>100.22601545064629</v>
      </c>
      <c r="AZ2864" s="47">
        <f t="shared" si="1484"/>
        <v>126.56464426249339</v>
      </c>
      <c r="BA2864" s="43"/>
      <c r="BC2864" s="2">
        <v>42087</v>
      </c>
      <c r="BD2864" t="str">
        <v>912828TJ</v>
      </c>
      <c r="BE2864">
        <v>2.3754</v>
      </c>
      <c r="BF2864">
        <v>7.3130000000000001E-2</v>
      </c>
      <c r="BG2864">
        <v>0.76739999999999997</v>
      </c>
      <c r="BH2864">
        <v>128</v>
      </c>
      <c r="BI2864">
        <f>VLOOKUP(BD2864,工作表1!$K$3:$L$1000,2,FALSE)</f>
        <v>1.625</v>
      </c>
      <c r="BJ2864" t="str">
        <f>VLOOKUP(BD2864,工作表1!$K$3:$M$1000,3,FALSE)</f>
        <v>2022/8/15</v>
      </c>
      <c r="BK2864">
        <f t="shared" si="1467"/>
        <v>0.128</v>
      </c>
      <c r="BL2864">
        <f t="shared" si="1468"/>
        <v>1.4969999999999999</v>
      </c>
      <c r="BM2864" s="43">
        <f t="shared" si="1485"/>
        <v>42231</v>
      </c>
      <c r="BN2864" s="43">
        <f t="shared" si="1469"/>
        <v>42369</v>
      </c>
      <c r="BO2864" s="45">
        <f t="shared" si="1486"/>
        <v>0.17058011049723756</v>
      </c>
      <c r="BP2864" s="45">
        <f t="shared" si="1487"/>
        <v>1.4216075077575114</v>
      </c>
      <c r="BQ2864" s="47">
        <f t="shared" si="1488"/>
        <v>99.420973900382961</v>
      </c>
      <c r="BR2864" s="47">
        <f t="shared" si="1489"/>
        <v>125.14507563055948</v>
      </c>
    </row>
    <row r="2865" spans="6:70" x14ac:dyDescent="0.25">
      <c r="F2865" s="2">
        <v>42181</v>
      </c>
      <c r="G2865">
        <v>0.14499999999999999</v>
      </c>
      <c r="H2865" s="43">
        <v>42226</v>
      </c>
      <c r="I2865">
        <v>1.9759</v>
      </c>
      <c r="L2865" s="2">
        <v>42087</v>
      </c>
      <c r="M2865" t="str">
        <v>912828G8</v>
      </c>
      <c r="N2865">
        <v>-0.81410000000000005</v>
      </c>
      <c r="O2865">
        <v>0.26024000000000003</v>
      </c>
      <c r="P2865">
        <v>0.79390000000000005</v>
      </c>
      <c r="Q2865">
        <v>129.09375</v>
      </c>
      <c r="R2865">
        <f>VLOOKUP(M2865,工作表1!$A$3:$B$1000,2,FALSE)</f>
        <v>2.125</v>
      </c>
      <c r="S2865" t="str">
        <f>VLOOKUP(M2865,工作表1!$A$3:$C$1000,3,FALSE)</f>
        <v>2021/12/31</v>
      </c>
      <c r="T2865">
        <f t="shared" si="1459"/>
        <v>0.128</v>
      </c>
      <c r="U2865">
        <f t="shared" si="1458"/>
        <v>1.9969999999999999</v>
      </c>
      <c r="V2865" s="43">
        <f t="shared" si="1470"/>
        <v>42185</v>
      </c>
      <c r="W2865" s="43">
        <f t="shared" si="1460"/>
        <v>42185</v>
      </c>
      <c r="X2865" s="45">
        <f t="shared" si="1471"/>
        <v>0.49309392265193369</v>
      </c>
      <c r="Y2865" s="45">
        <f t="shared" si="1472"/>
        <v>1.057819950049194</v>
      </c>
      <c r="Z2865" s="47">
        <f t="shared" si="1473"/>
        <v>102.97820388340938</v>
      </c>
      <c r="AA2865" s="47">
        <f t="shared" si="1474"/>
        <v>128.24013052224882</v>
      </c>
      <c r="AB2865" s="45">
        <f t="shared" si="1475"/>
        <v>1.6732</v>
      </c>
      <c r="AC2865" s="2" t="str">
        <f t="shared" si="1461"/>
        <v>TY2</v>
      </c>
      <c r="AD2865">
        <f t="shared" si="1462"/>
        <v>128.3125</v>
      </c>
      <c r="AE2865">
        <f t="shared" si="1463"/>
        <v>128</v>
      </c>
      <c r="AF2865" s="49">
        <f t="shared" si="1490"/>
        <v>0.3125</v>
      </c>
      <c r="AG2865" s="3">
        <f t="shared" si="1476"/>
        <v>126.87328417851121</v>
      </c>
      <c r="AH2865">
        <f t="shared" si="1477"/>
        <v>124.86123879612714</v>
      </c>
      <c r="AI2865" s="51">
        <f t="shared" si="1478"/>
        <v>2.0120453823840734</v>
      </c>
      <c r="AJ2865" s="52">
        <f t="shared" si="1479"/>
        <v>1.6995453823840734</v>
      </c>
      <c r="AK2865" s="2">
        <v>42087</v>
      </c>
      <c r="AL2865" t="str">
        <v>912828SV</v>
      </c>
      <c r="AM2865">
        <v>10.918699999999999</v>
      </c>
      <c r="AN2865">
        <v>-0.47796</v>
      </c>
      <c r="AO2865">
        <v>0.77400000000000002</v>
      </c>
      <c r="AP2865">
        <v>128.3125</v>
      </c>
      <c r="AQ2865">
        <f>VLOOKUP(AL2865,工作表1!$F$3:$G$1000,2,FALSE)</f>
        <v>1.75</v>
      </c>
      <c r="AR2865" t="str">
        <f>VLOOKUP(AL2865,工作表1!$F$3:$H$1000,3,FALSE)</f>
        <v>2022/5/15</v>
      </c>
      <c r="AS2865">
        <f t="shared" si="1464"/>
        <v>0.128</v>
      </c>
      <c r="AT2865">
        <f t="shared" si="1465"/>
        <v>1.6219999999999999</v>
      </c>
      <c r="AU2865" s="43">
        <f t="shared" si="1480"/>
        <v>42139</v>
      </c>
      <c r="AV2865" s="43">
        <f t="shared" si="1466"/>
        <v>42277</v>
      </c>
      <c r="AW2865" s="45">
        <f t="shared" si="1481"/>
        <v>0.62845303867403324</v>
      </c>
      <c r="AX2865" s="45">
        <f t="shared" si="1482"/>
        <v>1.534617422235677</v>
      </c>
      <c r="AY2865" s="47">
        <f t="shared" si="1483"/>
        <v>100.47642551581151</v>
      </c>
      <c r="AZ2865" s="47">
        <f t="shared" si="1484"/>
        <v>126.87328417851121</v>
      </c>
      <c r="BA2865" s="43"/>
      <c r="BC2865" s="2">
        <v>42086</v>
      </c>
      <c r="BD2865" t="str">
        <v>912828TJ</v>
      </c>
      <c r="BE2865">
        <v>-4.2621000000000002</v>
      </c>
      <c r="BF2865">
        <v>0.34077000000000002</v>
      </c>
      <c r="BG2865">
        <v>0.76739999999999997</v>
      </c>
      <c r="BH2865">
        <v>128</v>
      </c>
      <c r="BI2865">
        <f>VLOOKUP(BD2865,工作表1!$K$3:$L$1000,2,FALSE)</f>
        <v>1.625</v>
      </c>
      <c r="BJ2865" t="str">
        <f>VLOOKUP(BD2865,工作表1!$K$3:$M$1000,3,FALSE)</f>
        <v>2022/8/15</v>
      </c>
      <c r="BK2865">
        <f t="shared" si="1467"/>
        <v>0.13</v>
      </c>
      <c r="BL2865">
        <f t="shared" si="1468"/>
        <v>1.4950000000000001</v>
      </c>
      <c r="BM2865" s="43">
        <f t="shared" si="1485"/>
        <v>42231</v>
      </c>
      <c r="BN2865" s="43">
        <f t="shared" si="1469"/>
        <v>42369</v>
      </c>
      <c r="BO2865" s="45">
        <f t="shared" si="1486"/>
        <v>0.16609116022099449</v>
      </c>
      <c r="BP2865" s="45">
        <f t="shared" si="1487"/>
        <v>1.421570612275789</v>
      </c>
      <c r="BQ2865" s="47">
        <f t="shared" si="1488"/>
        <v>99.213635839362581</v>
      </c>
      <c r="BR2865" s="47">
        <f t="shared" si="1489"/>
        <v>124.86123879612714</v>
      </c>
    </row>
    <row r="2866" spans="6:70" x14ac:dyDescent="0.25">
      <c r="F2866" s="2">
        <v>42180</v>
      </c>
      <c r="G2866">
        <v>0.14799999999999999</v>
      </c>
      <c r="H2866" s="43">
        <v>42223</v>
      </c>
      <c r="I2866">
        <v>1.9206000000000001</v>
      </c>
      <c r="L2866" s="2">
        <v>42086</v>
      </c>
      <c r="M2866" t="str">
        <v>912828G8</v>
      </c>
      <c r="N2866">
        <v>-0.63800000000000001</v>
      </c>
      <c r="O2866">
        <v>0.23991000000000001</v>
      </c>
      <c r="P2866">
        <v>0.79390000000000005</v>
      </c>
      <c r="Q2866">
        <v>128.84375</v>
      </c>
      <c r="R2866">
        <f>VLOOKUP(M2866,工作表1!$A$3:$B$1000,2,FALSE)</f>
        <v>2.125</v>
      </c>
      <c r="S2866" t="str">
        <f>VLOOKUP(M2866,工作表1!$A$3:$C$1000,3,FALSE)</f>
        <v>2021/12/31</v>
      </c>
      <c r="T2866">
        <f t="shared" si="1459"/>
        <v>0.13</v>
      </c>
      <c r="U2866">
        <f t="shared" si="1458"/>
        <v>1.9950000000000001</v>
      </c>
      <c r="V2866" s="43">
        <f t="shared" si="1470"/>
        <v>42185</v>
      </c>
      <c r="W2866" s="43">
        <f t="shared" si="1460"/>
        <v>42185</v>
      </c>
      <c r="X2866" s="45">
        <f t="shared" si="1471"/>
        <v>0.48722375690607733</v>
      </c>
      <c r="Y2866" s="45">
        <f t="shared" si="1472"/>
        <v>1.0577717021115567</v>
      </c>
      <c r="Z2866" s="47">
        <f t="shared" si="1473"/>
        <v>102.78939930206427</v>
      </c>
      <c r="AA2866" s="47">
        <f t="shared" si="1474"/>
        <v>127.98782528318807</v>
      </c>
      <c r="AB2866" s="45">
        <f t="shared" si="1475"/>
        <v>1.7068000000000001</v>
      </c>
      <c r="AC2866" s="2" t="str">
        <f t="shared" si="1461"/>
        <v>TY2</v>
      </c>
      <c r="AD2866">
        <f t="shared" si="1462"/>
        <v>128.15625</v>
      </c>
      <c r="AE2866">
        <f t="shared" si="1463"/>
        <v>128</v>
      </c>
      <c r="AF2866" s="49">
        <f t="shared" si="1490"/>
        <v>0.15625</v>
      </c>
      <c r="AG2866" s="3">
        <f t="shared" si="1476"/>
        <v>126.5969223861492</v>
      </c>
      <c r="AH2866">
        <f t="shared" si="1477"/>
        <v>125.68738231821143</v>
      </c>
      <c r="AI2866" s="51">
        <f t="shared" si="1478"/>
        <v>0.90954006793776898</v>
      </c>
      <c r="AJ2866" s="52">
        <f t="shared" si="1479"/>
        <v>0.75329006793776898</v>
      </c>
      <c r="AK2866" s="2">
        <v>42086</v>
      </c>
      <c r="AL2866" t="str">
        <v>912828SV</v>
      </c>
      <c r="AM2866">
        <v>8.1433</v>
      </c>
      <c r="AN2866">
        <v>-0.31195000000000001</v>
      </c>
      <c r="AO2866">
        <v>0.77400000000000002</v>
      </c>
      <c r="AP2866">
        <v>128.15625</v>
      </c>
      <c r="AQ2866">
        <f>VLOOKUP(AL2866,工作表1!$F$3:$G$1000,2,FALSE)</f>
        <v>1.75</v>
      </c>
      <c r="AR2866" t="str">
        <f>VLOOKUP(AL2866,工作表1!$F$3:$H$1000,3,FALSE)</f>
        <v>2022/5/15</v>
      </c>
      <c r="AS2866">
        <f t="shared" si="1464"/>
        <v>0.13</v>
      </c>
      <c r="AT2866">
        <f t="shared" si="1465"/>
        <v>1.62</v>
      </c>
      <c r="AU2866" s="43">
        <f t="shared" si="1480"/>
        <v>42139</v>
      </c>
      <c r="AV2866" s="43">
        <f t="shared" si="1466"/>
        <v>42277</v>
      </c>
      <c r="AW2866" s="45">
        <f t="shared" si="1481"/>
        <v>0.62361878453038666</v>
      </c>
      <c r="AX2866" s="45">
        <f t="shared" si="1482"/>
        <v>1.5345776886399758</v>
      </c>
      <c r="AY2866" s="47">
        <f t="shared" si="1483"/>
        <v>100.27351092535741</v>
      </c>
      <c r="AZ2866" s="47">
        <f t="shared" si="1484"/>
        <v>126.5969223861492</v>
      </c>
      <c r="BA2866" s="43"/>
      <c r="BC2866" s="2">
        <v>42083</v>
      </c>
      <c r="BD2866" t="str">
        <v>912828SV</v>
      </c>
      <c r="BE2866">
        <v>8.4214000000000002</v>
      </c>
      <c r="BF2866">
        <v>-0.32332</v>
      </c>
      <c r="BG2866">
        <v>0.77400000000000002</v>
      </c>
      <c r="BH2866">
        <v>128</v>
      </c>
      <c r="BI2866">
        <f>VLOOKUP(BD2866,工作表1!$K$3:$L$1000,2,FALSE)</f>
        <v>1.75</v>
      </c>
      <c r="BJ2866" t="str">
        <f>VLOOKUP(BD2866,工作表1!$K$3:$M$1000,3,FALSE)</f>
        <v>2022/5/15</v>
      </c>
      <c r="BK2866">
        <f t="shared" si="1467"/>
        <v>0.129</v>
      </c>
      <c r="BL2866">
        <f t="shared" si="1468"/>
        <v>1.621</v>
      </c>
      <c r="BM2866" s="43">
        <f t="shared" si="1485"/>
        <v>42139</v>
      </c>
      <c r="BN2866" s="43">
        <f t="shared" si="1469"/>
        <v>42369</v>
      </c>
      <c r="BO2866" s="45">
        <f t="shared" si="1486"/>
        <v>0.61878453038674031</v>
      </c>
      <c r="BP2866" s="45">
        <f t="shared" si="1487"/>
        <v>1.9756338454552336</v>
      </c>
      <c r="BQ2866" s="47">
        <f t="shared" si="1488"/>
        <v>100.68998064945546</v>
      </c>
      <c r="BR2866" s="47">
        <f t="shared" si="1489"/>
        <v>125.68738231821143</v>
      </c>
    </row>
    <row r="2867" spans="6:70" x14ac:dyDescent="0.25">
      <c r="F2867" s="2">
        <v>42179</v>
      </c>
      <c r="G2867">
        <v>0.14399999999999999</v>
      </c>
      <c r="H2867" s="43">
        <v>42222</v>
      </c>
      <c r="I2867">
        <v>1.9782999999999999</v>
      </c>
      <c r="L2867" s="2">
        <v>42083</v>
      </c>
      <c r="M2867" t="str">
        <v>912828F2</v>
      </c>
      <c r="N2867">
        <v>1.8391</v>
      </c>
      <c r="O2867">
        <v>-2.34457</v>
      </c>
      <c r="P2867">
        <v>0.79390000000000005</v>
      </c>
      <c r="Q2867">
        <v>129.21875</v>
      </c>
      <c r="R2867">
        <f>VLOOKUP(M2867,工作表1!$A$3:$B$1000,2,FALSE)</f>
        <v>2.125</v>
      </c>
      <c r="S2867" t="str">
        <f>VLOOKUP(M2867,工作表1!$A$3:$C$1000,3,FALSE)</f>
        <v>2021/9/30</v>
      </c>
      <c r="T2867">
        <f t="shared" si="1459"/>
        <v>0.129</v>
      </c>
      <c r="U2867">
        <f t="shared" si="1458"/>
        <v>1.996</v>
      </c>
      <c r="V2867" s="43">
        <f t="shared" si="1470"/>
        <v>42094</v>
      </c>
      <c r="W2867" s="43">
        <f t="shared" si="1460"/>
        <v>42185</v>
      </c>
      <c r="X2867" s="45">
        <f t="shared" si="1471"/>
        <v>1.0214088397790055</v>
      </c>
      <c r="Y2867" s="45">
        <f t="shared" si="1472"/>
        <v>1.5977787027927042</v>
      </c>
      <c r="Z2867" s="47">
        <f t="shared" si="1473"/>
        <v>103.86673303948606</v>
      </c>
      <c r="AA2867" s="47">
        <f t="shared" si="1474"/>
        <v>129.32932836995934</v>
      </c>
      <c r="AB2867" s="45">
        <f t="shared" si="1475"/>
        <v>1.7282999999999999</v>
      </c>
      <c r="AC2867" s="2" t="str">
        <f t="shared" si="1461"/>
        <v>TY2</v>
      </c>
      <c r="AD2867">
        <f t="shared" si="1462"/>
        <v>128.6875</v>
      </c>
      <c r="AE2867">
        <f t="shared" si="1463"/>
        <v>127.625</v>
      </c>
      <c r="AF2867" s="49">
        <f t="shared" si="1490"/>
        <v>1.0625</v>
      </c>
      <c r="AG2867" s="3">
        <f t="shared" si="1476"/>
        <v>127.00589182547805</v>
      </c>
      <c r="AH2867">
        <f t="shared" si="1477"/>
        <v>125.0896243651642</v>
      </c>
      <c r="AI2867" s="51">
        <f t="shared" si="1478"/>
        <v>1.916267460313847</v>
      </c>
      <c r="AJ2867" s="52">
        <f t="shared" si="1479"/>
        <v>0.85376746031384698</v>
      </c>
      <c r="AK2867" s="2">
        <v>42083</v>
      </c>
      <c r="AL2867" t="str">
        <v>912828G8</v>
      </c>
      <c r="AM2867">
        <v>-0.81559999999999999</v>
      </c>
      <c r="AN2867">
        <v>0.26184000000000002</v>
      </c>
      <c r="AO2867">
        <v>0.79390000000000005</v>
      </c>
      <c r="AP2867">
        <v>128.6875</v>
      </c>
      <c r="AQ2867">
        <f>VLOOKUP(AL2867,工作表1!$F$3:$G$1000,2,FALSE)</f>
        <v>2.125</v>
      </c>
      <c r="AR2867" t="str">
        <f>VLOOKUP(AL2867,工作表1!$F$3:$H$1000,3,FALSE)</f>
        <v>2021/12/31</v>
      </c>
      <c r="AS2867">
        <f t="shared" si="1464"/>
        <v>0.129</v>
      </c>
      <c r="AT2867">
        <f t="shared" si="1465"/>
        <v>1.996</v>
      </c>
      <c r="AU2867" s="43">
        <f t="shared" si="1480"/>
        <v>42185</v>
      </c>
      <c r="AV2867" s="43">
        <f t="shared" si="1466"/>
        <v>42277</v>
      </c>
      <c r="AW2867" s="45">
        <f t="shared" si="1481"/>
        <v>0.48135359116022103</v>
      </c>
      <c r="AX2867" s="45">
        <f t="shared" si="1482"/>
        <v>1.5933398925300839</v>
      </c>
      <c r="AY2867" s="47">
        <f t="shared" si="1483"/>
        <v>103.1300405111146</v>
      </c>
      <c r="AZ2867" s="47">
        <f t="shared" si="1484"/>
        <v>127.00589182547805</v>
      </c>
      <c r="BA2867" s="43"/>
      <c r="BC2867" s="2">
        <v>42082</v>
      </c>
      <c r="BD2867" t="str">
        <v>912828SV</v>
      </c>
      <c r="BE2867">
        <v>5.2972000000000001</v>
      </c>
      <c r="BF2867">
        <v>-0.13492000000000001</v>
      </c>
      <c r="BG2867">
        <v>0.77400000000000002</v>
      </c>
      <c r="BH2867">
        <v>127.625</v>
      </c>
      <c r="BI2867">
        <f>VLOOKUP(BD2867,工作表1!$K$3:$L$1000,2,FALSE)</f>
        <v>1.75</v>
      </c>
      <c r="BJ2867" t="str">
        <f>VLOOKUP(BD2867,工作表1!$K$3:$M$1000,3,FALSE)</f>
        <v>2022/5/15</v>
      </c>
      <c r="BK2867">
        <f t="shared" si="1467"/>
        <v>0.13100000000000001</v>
      </c>
      <c r="BL2867">
        <f t="shared" si="1468"/>
        <v>1.619</v>
      </c>
      <c r="BM2867" s="43">
        <f t="shared" si="1485"/>
        <v>42139</v>
      </c>
      <c r="BN2867" s="43">
        <f t="shared" si="1469"/>
        <v>42369</v>
      </c>
      <c r="BO2867" s="45">
        <f t="shared" si="1486"/>
        <v>0.60428176795580113</v>
      </c>
      <c r="BP2867" s="45">
        <f t="shared" si="1487"/>
        <v>1.97551464466813</v>
      </c>
      <c r="BQ2867" s="47">
        <f t="shared" si="1488"/>
        <v>100.26185374874363</v>
      </c>
      <c r="BR2867" s="47">
        <f t="shared" si="1489"/>
        <v>125.0896243651642</v>
      </c>
    </row>
    <row r="2868" spans="6:70" x14ac:dyDescent="0.25">
      <c r="F2868" s="2">
        <v>42178</v>
      </c>
      <c r="G2868">
        <v>0.14699999999999999</v>
      </c>
      <c r="H2868" s="43">
        <v>42221</v>
      </c>
      <c r="I2868">
        <v>2.0217000000000001</v>
      </c>
      <c r="L2868" s="2">
        <v>42082</v>
      </c>
      <c r="M2868" t="str">
        <v>912828F2</v>
      </c>
      <c r="N2868">
        <v>0.63990000000000002</v>
      </c>
      <c r="O2868">
        <v>-0.48419000000000001</v>
      </c>
      <c r="P2868">
        <v>0.79390000000000005</v>
      </c>
      <c r="Q2868">
        <v>128.8125</v>
      </c>
      <c r="R2868">
        <f>VLOOKUP(M2868,工作表1!$A$3:$B$1000,2,FALSE)</f>
        <v>2.125</v>
      </c>
      <c r="S2868" t="str">
        <f>VLOOKUP(M2868,工作表1!$A$3:$C$1000,3,FALSE)</f>
        <v>2021/9/30</v>
      </c>
      <c r="T2868">
        <f t="shared" si="1459"/>
        <v>0.13100000000000001</v>
      </c>
      <c r="U2868">
        <f t="shared" si="1458"/>
        <v>1.994</v>
      </c>
      <c r="V2868" s="43">
        <f t="shared" si="1470"/>
        <v>42094</v>
      </c>
      <c r="W2868" s="43">
        <f t="shared" si="1460"/>
        <v>42185</v>
      </c>
      <c r="X2868" s="45">
        <f t="shared" si="1471"/>
        <v>1.0037983425414365</v>
      </c>
      <c r="Y2868" s="45">
        <f t="shared" si="1472"/>
        <v>1.5976339589797928</v>
      </c>
      <c r="Z2868" s="47">
        <f t="shared" si="1473"/>
        <v>103.00356185722873</v>
      </c>
      <c r="AA2868" s="47">
        <f t="shared" si="1474"/>
        <v>128.19728257146295</v>
      </c>
      <c r="AB2868" s="45">
        <f t="shared" si="1475"/>
        <v>1.7764</v>
      </c>
      <c r="AC2868" s="2" t="str">
        <f t="shared" si="1461"/>
        <v>TY2</v>
      </c>
      <c r="AD2868">
        <f t="shared" si="1462"/>
        <v>128.21875</v>
      </c>
      <c r="AE2868">
        <f t="shared" si="1463"/>
        <v>127.96875</v>
      </c>
      <c r="AF2868" s="49">
        <f t="shared" si="1490"/>
        <v>0.25</v>
      </c>
      <c r="AG2868" s="3">
        <f t="shared" si="1476"/>
        <v>126.50773611391081</v>
      </c>
      <c r="AH2868">
        <f t="shared" si="1477"/>
        <v>125.46893285883912</v>
      </c>
      <c r="AI2868" s="51">
        <f t="shared" si="1478"/>
        <v>1.0388032550716844</v>
      </c>
      <c r="AJ2868" s="52">
        <f t="shared" si="1479"/>
        <v>0.78880325507168436</v>
      </c>
      <c r="AK2868" s="2">
        <v>42082</v>
      </c>
      <c r="AL2868" t="str">
        <v>912828G8</v>
      </c>
      <c r="AM2868">
        <v>-0.91979999999999995</v>
      </c>
      <c r="AN2868">
        <v>0.27171000000000001</v>
      </c>
      <c r="AO2868">
        <v>0.79390000000000005</v>
      </c>
      <c r="AP2868">
        <v>128.21875</v>
      </c>
      <c r="AQ2868">
        <f>VLOOKUP(AL2868,工作表1!$F$3:$G$1000,2,FALSE)</f>
        <v>2.125</v>
      </c>
      <c r="AR2868" t="str">
        <f>VLOOKUP(AL2868,工作表1!$F$3:$H$1000,3,FALSE)</f>
        <v>2021/12/31</v>
      </c>
      <c r="AS2868">
        <f t="shared" si="1464"/>
        <v>0.13100000000000001</v>
      </c>
      <c r="AT2868">
        <f t="shared" si="1465"/>
        <v>1.994</v>
      </c>
      <c r="AU2868" s="43">
        <f t="shared" si="1480"/>
        <v>42185</v>
      </c>
      <c r="AV2868" s="43">
        <f t="shared" si="1466"/>
        <v>42277</v>
      </c>
      <c r="AW2868" s="45">
        <f t="shared" si="1481"/>
        <v>0.46374309392265195</v>
      </c>
      <c r="AX2868" s="45">
        <f t="shared" si="1482"/>
        <v>1.5931951487171725</v>
      </c>
      <c r="AY2868" s="47">
        <f t="shared" si="1483"/>
        <v>102.76960355775923</v>
      </c>
      <c r="AZ2868" s="47">
        <f t="shared" si="1484"/>
        <v>126.50773611391081</v>
      </c>
      <c r="BA2868" s="43"/>
      <c r="BC2868" s="2">
        <v>42081</v>
      </c>
      <c r="BD2868" t="str">
        <v>912828SV</v>
      </c>
      <c r="BE2868">
        <v>6.0487000000000002</v>
      </c>
      <c r="BF2868">
        <v>-0.18176</v>
      </c>
      <c r="BG2868">
        <v>0.77400000000000002</v>
      </c>
      <c r="BH2868">
        <v>127.96875</v>
      </c>
      <c r="BI2868">
        <f>VLOOKUP(BD2868,工作表1!$K$3:$L$1000,2,FALSE)</f>
        <v>1.75</v>
      </c>
      <c r="BJ2868" t="str">
        <f>VLOOKUP(BD2868,工作表1!$K$3:$M$1000,3,FALSE)</f>
        <v>2022/5/15</v>
      </c>
      <c r="BK2868">
        <f t="shared" si="1467"/>
        <v>0.126</v>
      </c>
      <c r="BL2868">
        <f t="shared" si="1468"/>
        <v>1.6240000000000001</v>
      </c>
      <c r="BM2868" s="43">
        <f t="shared" si="1485"/>
        <v>42139</v>
      </c>
      <c r="BN2868" s="43">
        <f t="shared" si="1469"/>
        <v>42369</v>
      </c>
      <c r="BO2868" s="45">
        <f t="shared" si="1486"/>
        <v>0.59944751381215466</v>
      </c>
      <c r="BP2868" s="45">
        <f t="shared" si="1487"/>
        <v>1.9754749110724286</v>
      </c>
      <c r="BQ2868" s="47">
        <f t="shared" si="1488"/>
        <v>100.57146129301546</v>
      </c>
      <c r="BR2868" s="47">
        <f t="shared" si="1489"/>
        <v>125.46893285883912</v>
      </c>
    </row>
    <row r="2869" spans="6:70" x14ac:dyDescent="0.25">
      <c r="F2869" s="2">
        <v>42177</v>
      </c>
      <c r="G2869">
        <v>0.14299999999999999</v>
      </c>
      <c r="H2869" s="43">
        <v>42220</v>
      </c>
      <c r="I2869">
        <v>1.9711000000000001</v>
      </c>
      <c r="L2869" s="2">
        <v>42081</v>
      </c>
      <c r="M2869" t="str">
        <v>912828F2</v>
      </c>
      <c r="N2869">
        <v>1.2491000000000001</v>
      </c>
      <c r="O2869">
        <v>-0.96753999999999996</v>
      </c>
      <c r="P2869">
        <v>0.79390000000000005</v>
      </c>
      <c r="Q2869">
        <v>129.15625</v>
      </c>
      <c r="R2869">
        <f>VLOOKUP(M2869,工作表1!$A$3:$B$1000,2,FALSE)</f>
        <v>2.125</v>
      </c>
      <c r="S2869" t="str">
        <f>VLOOKUP(M2869,工作表1!$A$3:$C$1000,3,FALSE)</f>
        <v>2021/9/30</v>
      </c>
      <c r="T2869">
        <f t="shared" si="1459"/>
        <v>0.126</v>
      </c>
      <c r="U2869">
        <f t="shared" si="1458"/>
        <v>1.9990000000000001</v>
      </c>
      <c r="V2869" s="43">
        <f t="shared" si="1470"/>
        <v>42094</v>
      </c>
      <c r="W2869" s="43">
        <f t="shared" si="1460"/>
        <v>42185</v>
      </c>
      <c r="X2869" s="45">
        <f t="shared" si="1471"/>
        <v>0.9979281767955801</v>
      </c>
      <c r="Y2869" s="45">
        <f t="shared" si="1472"/>
        <v>1.5975857110421554</v>
      </c>
      <c r="Z2869" s="47">
        <f t="shared" si="1473"/>
        <v>103.43150339489662</v>
      </c>
      <c r="AA2869" s="47">
        <f t="shared" si="1474"/>
        <v>128.71935628736674</v>
      </c>
      <c r="AB2869" s="45">
        <f t="shared" si="1475"/>
        <v>1.714</v>
      </c>
      <c r="AC2869" s="2" t="str">
        <f t="shared" si="1461"/>
        <v>TY2</v>
      </c>
      <c r="AD2869">
        <f t="shared" si="1462"/>
        <v>128.5625</v>
      </c>
      <c r="AE2869">
        <f t="shared" si="1463"/>
        <v>126.90625</v>
      </c>
      <c r="AF2869" s="49">
        <f t="shared" si="1490"/>
        <v>1.65625</v>
      </c>
      <c r="AG2869" s="3">
        <f t="shared" si="1476"/>
        <v>126.84712739042465</v>
      </c>
      <c r="AH2869">
        <f t="shared" si="1477"/>
        <v>124.29392836394348</v>
      </c>
      <c r="AI2869" s="51">
        <f t="shared" si="1478"/>
        <v>2.5531990264811668</v>
      </c>
      <c r="AJ2869" s="52">
        <f t="shared" si="1479"/>
        <v>0.89694902648116681</v>
      </c>
      <c r="AK2869" s="2">
        <v>42081</v>
      </c>
      <c r="AL2869" t="str">
        <v>912828G8</v>
      </c>
      <c r="AM2869">
        <v>-0.877</v>
      </c>
      <c r="AN2869">
        <v>0.25996000000000002</v>
      </c>
      <c r="AO2869">
        <v>0.79390000000000005</v>
      </c>
      <c r="AP2869">
        <v>128.5625</v>
      </c>
      <c r="AQ2869">
        <f>VLOOKUP(AL2869,工作表1!$F$3:$G$1000,2,FALSE)</f>
        <v>2.125</v>
      </c>
      <c r="AR2869" t="str">
        <f>VLOOKUP(AL2869,工作表1!$F$3:$H$1000,3,FALSE)</f>
        <v>2021/12/31</v>
      </c>
      <c r="AS2869">
        <f t="shared" si="1464"/>
        <v>0.126</v>
      </c>
      <c r="AT2869">
        <f t="shared" si="1465"/>
        <v>1.9990000000000001</v>
      </c>
      <c r="AU2869" s="43">
        <f t="shared" si="1480"/>
        <v>42185</v>
      </c>
      <c r="AV2869" s="43">
        <f t="shared" si="1466"/>
        <v>42277</v>
      </c>
      <c r="AW2869" s="45">
        <f t="shared" si="1481"/>
        <v>0.45787292817679559</v>
      </c>
      <c r="AX2869" s="45">
        <f t="shared" si="1482"/>
        <v>1.5931469007795354</v>
      </c>
      <c r="AY2869" s="47">
        <f t="shared" si="1483"/>
        <v>103.05379128457319</v>
      </c>
      <c r="AZ2869" s="47">
        <f t="shared" si="1484"/>
        <v>126.84712739042465</v>
      </c>
      <c r="BA2869" s="43"/>
      <c r="BC2869" s="2">
        <v>42080</v>
      </c>
      <c r="BD2869" t="str">
        <v>912828SV</v>
      </c>
      <c r="BE2869">
        <v>4.4240000000000004</v>
      </c>
      <c r="BF2869">
        <v>-7.6020000000000004E-2</v>
      </c>
      <c r="BG2869">
        <v>0.77400000000000002</v>
      </c>
      <c r="BH2869">
        <v>126.90625</v>
      </c>
      <c r="BI2869">
        <f>VLOOKUP(BD2869,工作表1!$K$3:$L$1000,2,FALSE)</f>
        <v>1.75</v>
      </c>
      <c r="BJ2869" t="str">
        <f>VLOOKUP(BD2869,工作表1!$K$3:$M$1000,3,FALSE)</f>
        <v>2022/5/15</v>
      </c>
      <c r="BK2869">
        <f t="shared" si="1467"/>
        <v>0.13400000000000001</v>
      </c>
      <c r="BL2869">
        <f t="shared" si="1468"/>
        <v>1.6160000000000001</v>
      </c>
      <c r="BM2869" s="43">
        <f t="shared" si="1485"/>
        <v>42139</v>
      </c>
      <c r="BN2869" s="43">
        <f t="shared" si="1469"/>
        <v>42369</v>
      </c>
      <c r="BO2869" s="45">
        <f t="shared" si="1486"/>
        <v>0.59461325966850831</v>
      </c>
      <c r="BP2869" s="45">
        <f t="shared" si="1487"/>
        <v>1.9754351774767274</v>
      </c>
      <c r="BQ2869" s="47">
        <f t="shared" si="1488"/>
        <v>99.667658361911421</v>
      </c>
      <c r="BR2869" s="47">
        <f t="shared" si="1489"/>
        <v>124.29392836394348</v>
      </c>
    </row>
    <row r="2870" spans="6:70" x14ac:dyDescent="0.25">
      <c r="F2870" s="2">
        <v>42174</v>
      </c>
      <c r="G2870">
        <v>0.14299999999999999</v>
      </c>
      <c r="H2870" s="43">
        <v>42219</v>
      </c>
      <c r="I2870">
        <v>1.8920999999999999</v>
      </c>
      <c r="L2870" s="2">
        <v>42080</v>
      </c>
      <c r="M2870" t="str">
        <v>912828F2</v>
      </c>
      <c r="N2870">
        <v>0.66769999999999996</v>
      </c>
      <c r="O2870">
        <v>-0.40277000000000002</v>
      </c>
      <c r="P2870">
        <v>0.79390000000000005</v>
      </c>
      <c r="Q2870">
        <v>128.109375</v>
      </c>
      <c r="R2870">
        <f>VLOOKUP(M2870,工作表1!$A$3:$B$1000,2,FALSE)</f>
        <v>2.125</v>
      </c>
      <c r="S2870" t="str">
        <f>VLOOKUP(M2870,工作表1!$A$3:$C$1000,3,FALSE)</f>
        <v>2021/9/30</v>
      </c>
      <c r="T2870">
        <f t="shared" si="1459"/>
        <v>0.13400000000000001</v>
      </c>
      <c r="U2870">
        <f t="shared" si="1458"/>
        <v>1.9910000000000001</v>
      </c>
      <c r="V2870" s="43">
        <f t="shared" si="1470"/>
        <v>42094</v>
      </c>
      <c r="W2870" s="43">
        <f t="shared" si="1460"/>
        <v>42185</v>
      </c>
      <c r="X2870" s="45">
        <f t="shared" si="1471"/>
        <v>0.99205801104972369</v>
      </c>
      <c r="Y2870" s="45">
        <f t="shared" si="1472"/>
        <v>1.5975374631045183</v>
      </c>
      <c r="Z2870" s="47">
        <f t="shared" si="1473"/>
        <v>102.43416893208658</v>
      </c>
      <c r="AA2870" s="47">
        <f t="shared" si="1474"/>
        <v>127.4508414874623</v>
      </c>
      <c r="AB2870" s="45">
        <f t="shared" si="1475"/>
        <v>1.8631</v>
      </c>
      <c r="AC2870" s="2" t="str">
        <f t="shared" si="1461"/>
        <v>TY2</v>
      </c>
      <c r="AD2870">
        <f t="shared" si="1462"/>
        <v>127.5</v>
      </c>
      <c r="AE2870">
        <f t="shared" si="1463"/>
        <v>126.625</v>
      </c>
      <c r="AF2870" s="49">
        <f t="shared" si="1490"/>
        <v>0.875</v>
      </c>
      <c r="AG2870" s="3">
        <f t="shared" si="1476"/>
        <v>125.76842839121682</v>
      </c>
      <c r="AH2870">
        <f t="shared" si="1477"/>
        <v>123.99437021876405</v>
      </c>
      <c r="AI2870" s="51">
        <f t="shared" si="1478"/>
        <v>1.7740581724527686</v>
      </c>
      <c r="AJ2870" s="52">
        <f t="shared" si="1479"/>
        <v>0.89905817245276864</v>
      </c>
      <c r="AK2870" s="2">
        <v>42080</v>
      </c>
      <c r="AL2870" t="str">
        <v>912828G8</v>
      </c>
      <c r="AM2870">
        <v>-0.94730000000000003</v>
      </c>
      <c r="AN2870">
        <v>0.28026000000000001</v>
      </c>
      <c r="AO2870">
        <v>0.79390000000000005</v>
      </c>
      <c r="AP2870">
        <v>127.5</v>
      </c>
      <c r="AQ2870">
        <f>VLOOKUP(AL2870,工作表1!$F$3:$G$1000,2,FALSE)</f>
        <v>2.125</v>
      </c>
      <c r="AR2870" t="str">
        <f>VLOOKUP(AL2870,工作表1!$F$3:$H$1000,3,FALSE)</f>
        <v>2021/12/31</v>
      </c>
      <c r="AS2870">
        <f t="shared" si="1464"/>
        <v>0.13400000000000001</v>
      </c>
      <c r="AT2870">
        <f t="shared" si="1465"/>
        <v>1.9910000000000001</v>
      </c>
      <c r="AU2870" s="43">
        <f t="shared" si="1480"/>
        <v>42185</v>
      </c>
      <c r="AV2870" s="43">
        <f t="shared" si="1466"/>
        <v>42277</v>
      </c>
      <c r="AW2870" s="45">
        <f t="shared" si="1481"/>
        <v>0.45200276243093923</v>
      </c>
      <c r="AX2870" s="45">
        <f t="shared" si="1482"/>
        <v>1.5930986528418982</v>
      </c>
      <c r="AY2870" s="47">
        <f t="shared" si="1483"/>
        <v>102.20510714149175</v>
      </c>
      <c r="AZ2870" s="47">
        <f t="shared" si="1484"/>
        <v>125.76842839121682</v>
      </c>
      <c r="BA2870" s="43"/>
      <c r="BC2870" s="2">
        <v>42079</v>
      </c>
      <c r="BD2870" t="str">
        <v>912828SV</v>
      </c>
      <c r="BE2870">
        <v>4.1749000000000001</v>
      </c>
      <c r="BF2870">
        <v>-6.4920000000000005E-2</v>
      </c>
      <c r="BG2870">
        <v>0.77400000000000002</v>
      </c>
      <c r="BH2870">
        <v>126.625</v>
      </c>
      <c r="BI2870">
        <f>VLOOKUP(BD2870,工作表1!$K$3:$L$1000,2,FALSE)</f>
        <v>1.75</v>
      </c>
      <c r="BJ2870" t="str">
        <f>VLOOKUP(BD2870,工作表1!$K$3:$M$1000,3,FALSE)</f>
        <v>2022/5/15</v>
      </c>
      <c r="BK2870">
        <f t="shared" si="1467"/>
        <v>0.13600000000000001</v>
      </c>
      <c r="BL2870">
        <f t="shared" si="1468"/>
        <v>1.6139999999999999</v>
      </c>
      <c r="BM2870" s="43">
        <f t="shared" si="1485"/>
        <v>42139</v>
      </c>
      <c r="BN2870" s="43">
        <f t="shared" si="1469"/>
        <v>42369</v>
      </c>
      <c r="BO2870" s="45">
        <f t="shared" si="1486"/>
        <v>0.58977900552486195</v>
      </c>
      <c r="BP2870" s="45">
        <f t="shared" si="1487"/>
        <v>1.9753954438810264</v>
      </c>
      <c r="BQ2870" s="47">
        <f t="shared" si="1488"/>
        <v>99.446223127709985</v>
      </c>
      <c r="BR2870" s="47">
        <f t="shared" si="1489"/>
        <v>123.99437021876405</v>
      </c>
    </row>
    <row r="2871" spans="6:70" x14ac:dyDescent="0.25">
      <c r="F2871" s="2">
        <v>42173</v>
      </c>
      <c r="G2871">
        <v>0.14299999999999999</v>
      </c>
      <c r="H2871" s="43">
        <v>42216</v>
      </c>
      <c r="I2871">
        <v>1.9137</v>
      </c>
      <c r="L2871" s="2">
        <v>42079</v>
      </c>
      <c r="M2871" t="str">
        <v>912828F2</v>
      </c>
      <c r="N2871">
        <v>1.2478</v>
      </c>
      <c r="O2871">
        <v>-0.81438999999999995</v>
      </c>
      <c r="P2871">
        <v>0.79390000000000005</v>
      </c>
      <c r="Q2871">
        <v>127.84375</v>
      </c>
      <c r="R2871">
        <f>VLOOKUP(M2871,工作表1!$A$3:$B$1000,2,FALSE)</f>
        <v>2.125</v>
      </c>
      <c r="S2871" t="str">
        <f>VLOOKUP(M2871,工作表1!$A$3:$C$1000,3,FALSE)</f>
        <v>2021/9/30</v>
      </c>
      <c r="T2871">
        <f t="shared" si="1459"/>
        <v>0.13600000000000001</v>
      </c>
      <c r="U2871">
        <f t="shared" si="1458"/>
        <v>1.9889999999999999</v>
      </c>
      <c r="V2871" s="43">
        <f t="shared" si="1470"/>
        <v>42094</v>
      </c>
      <c r="W2871" s="43">
        <f t="shared" si="1460"/>
        <v>42185</v>
      </c>
      <c r="X2871" s="45">
        <f t="shared" si="1471"/>
        <v>0.98618784530386738</v>
      </c>
      <c r="Y2871" s="45">
        <f t="shared" si="1472"/>
        <v>1.5974892151668811</v>
      </c>
      <c r="Z2871" s="47">
        <f t="shared" si="1473"/>
        <v>102.36128786795544</v>
      </c>
      <c r="AA2871" s="47">
        <f t="shared" si="1474"/>
        <v>127.34462400853448</v>
      </c>
      <c r="AB2871" s="45">
        <f t="shared" si="1475"/>
        <v>1.88</v>
      </c>
      <c r="AC2871" s="2" t="str">
        <f t="shared" si="1461"/>
        <v>TY2</v>
      </c>
      <c r="AD2871">
        <f t="shared" si="1462"/>
        <v>127.21875</v>
      </c>
      <c r="AE2871">
        <f t="shared" si="1463"/>
        <v>126.515625</v>
      </c>
      <c r="AF2871" s="49">
        <f t="shared" si="1490"/>
        <v>0.703125</v>
      </c>
      <c r="AG2871" s="3">
        <f t="shared" si="1476"/>
        <v>125.51422994721017</v>
      </c>
      <c r="AH2871">
        <f t="shared" si="1477"/>
        <v>123.87466522499457</v>
      </c>
      <c r="AI2871" s="51">
        <f t="shared" si="1478"/>
        <v>1.6395647222155958</v>
      </c>
      <c r="AJ2871" s="52">
        <f t="shared" si="1479"/>
        <v>0.93643972221559579</v>
      </c>
      <c r="AK2871" s="2">
        <v>42079</v>
      </c>
      <c r="AL2871" t="str">
        <v>912828G8</v>
      </c>
      <c r="AM2871">
        <v>-0.51529999999999998</v>
      </c>
      <c r="AN2871">
        <v>0.23013</v>
      </c>
      <c r="AO2871">
        <v>0.79390000000000005</v>
      </c>
      <c r="AP2871">
        <v>127.21875</v>
      </c>
      <c r="AQ2871">
        <f>VLOOKUP(AL2871,工作表1!$F$3:$G$1000,2,FALSE)</f>
        <v>2.125</v>
      </c>
      <c r="AR2871" t="str">
        <f>VLOOKUP(AL2871,工作表1!$F$3:$H$1000,3,FALSE)</f>
        <v>2021/12/31</v>
      </c>
      <c r="AS2871">
        <f t="shared" si="1464"/>
        <v>0.13600000000000001</v>
      </c>
      <c r="AT2871">
        <f t="shared" si="1465"/>
        <v>1.9889999999999999</v>
      </c>
      <c r="AU2871" s="43">
        <f t="shared" si="1480"/>
        <v>42185</v>
      </c>
      <c r="AV2871" s="43">
        <f t="shared" si="1466"/>
        <v>42277</v>
      </c>
      <c r="AW2871" s="45">
        <f t="shared" si="1481"/>
        <v>0.44613259668508287</v>
      </c>
      <c r="AX2871" s="45">
        <f t="shared" si="1482"/>
        <v>1.5930504049042609</v>
      </c>
      <c r="AY2871" s="47">
        <f t="shared" si="1483"/>
        <v>102.01423287807341</v>
      </c>
      <c r="AZ2871" s="47">
        <f t="shared" si="1484"/>
        <v>125.51422994721017</v>
      </c>
      <c r="BA2871" s="43"/>
      <c r="BC2871" s="2">
        <v>42076</v>
      </c>
      <c r="BD2871" t="str">
        <v>912828SV</v>
      </c>
      <c r="BE2871">
        <v>4.0159000000000002</v>
      </c>
      <c r="BF2871">
        <v>-6.7760000000000001E-2</v>
      </c>
      <c r="BG2871">
        <v>0.77400000000000002</v>
      </c>
      <c r="BH2871">
        <v>126.515625</v>
      </c>
      <c r="BI2871">
        <f>VLOOKUP(BD2871,工作表1!$K$3:$L$1000,2,FALSE)</f>
        <v>1.75</v>
      </c>
      <c r="BJ2871" t="str">
        <f>VLOOKUP(BD2871,工作表1!$K$3:$M$1000,3,FALSE)</f>
        <v>2022/5/15</v>
      </c>
      <c r="BK2871">
        <f t="shared" si="1467"/>
        <v>0.13200000000000001</v>
      </c>
      <c r="BL2871">
        <f t="shared" si="1468"/>
        <v>1.6179999999999999</v>
      </c>
      <c r="BM2871" s="43">
        <f t="shared" si="1485"/>
        <v>42139</v>
      </c>
      <c r="BN2871" s="43">
        <f t="shared" si="1469"/>
        <v>42369</v>
      </c>
      <c r="BO2871" s="45">
        <f t="shared" si="1486"/>
        <v>0.58494475138121538</v>
      </c>
      <c r="BP2871" s="45">
        <f t="shared" si="1487"/>
        <v>1.975355710285325</v>
      </c>
      <c r="BQ2871" s="47">
        <f t="shared" si="1488"/>
        <v>99.368816454922055</v>
      </c>
      <c r="BR2871" s="47">
        <f t="shared" si="1489"/>
        <v>123.87466522499457</v>
      </c>
    </row>
    <row r="2872" spans="6:70" x14ac:dyDescent="0.25">
      <c r="F2872" s="2">
        <v>42172</v>
      </c>
      <c r="G2872">
        <v>0.14199999999999999</v>
      </c>
      <c r="H2872" s="43">
        <v>42215</v>
      </c>
      <c r="I2872">
        <v>1.9961</v>
      </c>
      <c r="L2872" s="2">
        <v>42076</v>
      </c>
      <c r="M2872" t="str">
        <v>912828F2</v>
      </c>
      <c r="N2872">
        <v>0.57769999999999999</v>
      </c>
      <c r="O2872">
        <v>-0.24704999999999999</v>
      </c>
      <c r="P2872">
        <v>0.79390000000000005</v>
      </c>
      <c r="Q2872">
        <v>127.765625</v>
      </c>
      <c r="R2872">
        <f>VLOOKUP(M2872,工作表1!$A$3:$B$1000,2,FALSE)</f>
        <v>2.125</v>
      </c>
      <c r="S2872" t="str">
        <f>VLOOKUP(M2872,工作表1!$A$3:$C$1000,3,FALSE)</f>
        <v>2021/9/30</v>
      </c>
      <c r="T2872">
        <f t="shared" si="1459"/>
        <v>0.13200000000000001</v>
      </c>
      <c r="U2872">
        <f t="shared" si="1458"/>
        <v>1.9929999999999999</v>
      </c>
      <c r="V2872" s="43">
        <f t="shared" si="1470"/>
        <v>42094</v>
      </c>
      <c r="W2872" s="43">
        <f t="shared" si="1460"/>
        <v>42185</v>
      </c>
      <c r="X2872" s="45">
        <f t="shared" si="1471"/>
        <v>0.98031767955801108</v>
      </c>
      <c r="Y2872" s="45">
        <f t="shared" si="1472"/>
        <v>1.597440967229244</v>
      </c>
      <c r="Z2872" s="47">
        <f t="shared" si="1473"/>
        <v>102.12808693210248</v>
      </c>
      <c r="AA2872" s="47">
        <f t="shared" si="1474"/>
        <v>127.03425559463075</v>
      </c>
      <c r="AB2872" s="45">
        <f t="shared" si="1475"/>
        <v>1.9161999999999999</v>
      </c>
      <c r="AC2872" s="2" t="str">
        <f t="shared" si="1461"/>
        <v>TY2</v>
      </c>
      <c r="AD2872">
        <f t="shared" si="1462"/>
        <v>127.109375</v>
      </c>
      <c r="AE2872">
        <f t="shared" si="1463"/>
        <v>126.609375</v>
      </c>
      <c r="AF2872" s="49">
        <f t="shared" si="1490"/>
        <v>0.5</v>
      </c>
      <c r="AG2872" s="3">
        <f t="shared" si="1476"/>
        <v>125.43952177842253</v>
      </c>
      <c r="AH2872">
        <f t="shared" si="1477"/>
        <v>123.92448935072625</v>
      </c>
      <c r="AI2872" s="51">
        <f t="shared" si="1478"/>
        <v>1.5150324276962834</v>
      </c>
      <c r="AJ2872" s="52">
        <f t="shared" si="1479"/>
        <v>1.0150324276962834</v>
      </c>
      <c r="AK2872" s="2">
        <v>42076</v>
      </c>
      <c r="AL2872" t="str">
        <v>912828G8</v>
      </c>
      <c r="AM2872">
        <v>-3.4500000000000003E-2</v>
      </c>
      <c r="AN2872">
        <v>0.16658999999999999</v>
      </c>
      <c r="AO2872">
        <v>0.79390000000000005</v>
      </c>
      <c r="AP2872">
        <v>127.109375</v>
      </c>
      <c r="AQ2872">
        <f>VLOOKUP(AL2872,工作表1!$F$3:$G$1000,2,FALSE)</f>
        <v>2.125</v>
      </c>
      <c r="AR2872" t="str">
        <f>VLOOKUP(AL2872,工作表1!$F$3:$H$1000,3,FALSE)</f>
        <v>2021/12/31</v>
      </c>
      <c r="AS2872">
        <f t="shared" si="1464"/>
        <v>0.13200000000000001</v>
      </c>
      <c r="AT2872">
        <f t="shared" si="1465"/>
        <v>1.9929999999999999</v>
      </c>
      <c r="AU2872" s="43">
        <f t="shared" si="1480"/>
        <v>42185</v>
      </c>
      <c r="AV2872" s="43">
        <f t="shared" si="1466"/>
        <v>42277</v>
      </c>
      <c r="AW2872" s="45">
        <f t="shared" si="1481"/>
        <v>0.44026243093922651</v>
      </c>
      <c r="AX2872" s="45">
        <f t="shared" si="1482"/>
        <v>1.5930021569666237</v>
      </c>
      <c r="AY2872" s="47">
        <f t="shared" si="1483"/>
        <v>101.96914483304035</v>
      </c>
      <c r="AZ2872" s="47">
        <f t="shared" si="1484"/>
        <v>125.43952177842253</v>
      </c>
      <c r="BA2872" s="43"/>
      <c r="BC2872" s="2">
        <v>42075</v>
      </c>
      <c r="BD2872" t="str">
        <v>912828SV</v>
      </c>
      <c r="BE2872">
        <v>3.8102999999999998</v>
      </c>
      <c r="BF2872">
        <v>-5.0520000000000002E-2</v>
      </c>
      <c r="BG2872">
        <v>0.77400000000000002</v>
      </c>
      <c r="BH2872">
        <v>126.609375</v>
      </c>
      <c r="BI2872">
        <f>VLOOKUP(BD2872,工作表1!$K$3:$L$1000,2,FALSE)</f>
        <v>1.75</v>
      </c>
      <c r="BJ2872" t="str">
        <f>VLOOKUP(BD2872,工作表1!$K$3:$M$1000,3,FALSE)</f>
        <v>2022/5/15</v>
      </c>
      <c r="BK2872">
        <f t="shared" si="1467"/>
        <v>0.13400000000000001</v>
      </c>
      <c r="BL2872">
        <f t="shared" si="1468"/>
        <v>1.6160000000000001</v>
      </c>
      <c r="BM2872" s="43">
        <f t="shared" si="1485"/>
        <v>42139</v>
      </c>
      <c r="BN2872" s="43">
        <f t="shared" si="1469"/>
        <v>42369</v>
      </c>
      <c r="BO2872" s="45">
        <f t="shared" si="1486"/>
        <v>0.5704419889502762</v>
      </c>
      <c r="BP2872" s="45">
        <f t="shared" si="1487"/>
        <v>1.9752365094982216</v>
      </c>
      <c r="BQ2872" s="47">
        <f t="shared" si="1488"/>
        <v>99.441854194296198</v>
      </c>
      <c r="BR2872" s="47">
        <f t="shared" si="1489"/>
        <v>123.92448935072625</v>
      </c>
    </row>
    <row r="2873" spans="6:70" x14ac:dyDescent="0.25">
      <c r="F2873" s="2">
        <v>42171</v>
      </c>
      <c r="G2873">
        <v>0.14899999999999999</v>
      </c>
      <c r="H2873" s="43">
        <v>42214</v>
      </c>
      <c r="I2873">
        <v>2.0106999999999999</v>
      </c>
      <c r="L2873" s="2">
        <v>42075</v>
      </c>
      <c r="M2873" t="str">
        <v>912828F9</v>
      </c>
      <c r="N2873">
        <v>0.60129999999999995</v>
      </c>
      <c r="O2873">
        <v>-0.22603999999999999</v>
      </c>
      <c r="P2873">
        <v>0.7873</v>
      </c>
      <c r="Q2873">
        <v>127.828125</v>
      </c>
      <c r="R2873">
        <f>VLOOKUP(M2873,工作表1!$A$3:$B$1000,2,FALSE)</f>
        <v>2</v>
      </c>
      <c r="S2873" t="str">
        <f>VLOOKUP(M2873,工作表1!$A$3:$C$1000,3,FALSE)</f>
        <v>2021/10/31</v>
      </c>
      <c r="T2873">
        <f t="shared" si="1459"/>
        <v>0.13400000000000001</v>
      </c>
      <c r="U2873">
        <f t="shared" si="1458"/>
        <v>1.8660000000000001</v>
      </c>
      <c r="V2873" s="43">
        <f t="shared" si="1470"/>
        <v>42124</v>
      </c>
      <c r="W2873" s="43">
        <f t="shared" si="1460"/>
        <v>42185</v>
      </c>
      <c r="X2873" s="45">
        <f t="shared" si="1471"/>
        <v>0.73480662983425415</v>
      </c>
      <c r="Y2873" s="45">
        <f t="shared" si="1472"/>
        <v>1.3320669038068569</v>
      </c>
      <c r="Z2873" s="47">
        <f t="shared" si="1473"/>
        <v>101.30746212596377</v>
      </c>
      <c r="AA2873" s="47">
        <f t="shared" si="1474"/>
        <v>127.01178028979881</v>
      </c>
      <c r="AB2873" s="45">
        <f t="shared" si="1475"/>
        <v>1.9233</v>
      </c>
      <c r="AC2873" s="2" t="str">
        <f t="shared" si="1461"/>
        <v>TY2</v>
      </c>
      <c r="AD2873">
        <f t="shared" si="1462"/>
        <v>127.203125</v>
      </c>
      <c r="AE2873">
        <f t="shared" si="1463"/>
        <v>126.390625</v>
      </c>
      <c r="AF2873" s="49">
        <f t="shared" si="1490"/>
        <v>0.8125</v>
      </c>
      <c r="AG2873" s="3">
        <f t="shared" si="1476"/>
        <v>125.48116139544075</v>
      </c>
      <c r="AH2873">
        <f t="shared" si="1477"/>
        <v>123.67792979169464</v>
      </c>
      <c r="AI2873" s="51">
        <f t="shared" si="1478"/>
        <v>1.8032316037461129</v>
      </c>
      <c r="AJ2873" s="52">
        <f t="shared" si="1479"/>
        <v>0.99073160374611291</v>
      </c>
      <c r="AK2873" s="2">
        <v>42075</v>
      </c>
      <c r="AL2873" t="str">
        <v>912828G8</v>
      </c>
      <c r="AM2873">
        <v>-0.41470000000000001</v>
      </c>
      <c r="AN2873">
        <v>0.20696999999999999</v>
      </c>
      <c r="AO2873">
        <v>0.79390000000000005</v>
      </c>
      <c r="AP2873">
        <v>127.203125</v>
      </c>
      <c r="AQ2873">
        <f>VLOOKUP(AL2873,工作表1!$F$3:$G$1000,2,FALSE)</f>
        <v>2.125</v>
      </c>
      <c r="AR2873" t="str">
        <f>VLOOKUP(AL2873,工作表1!$F$3:$H$1000,3,FALSE)</f>
        <v>2021/12/31</v>
      </c>
      <c r="AS2873">
        <f t="shared" si="1464"/>
        <v>0.13400000000000001</v>
      </c>
      <c r="AT2873">
        <f t="shared" si="1465"/>
        <v>1.9910000000000001</v>
      </c>
      <c r="AU2873" s="43">
        <f t="shared" si="1480"/>
        <v>42185</v>
      </c>
      <c r="AV2873" s="43">
        <f t="shared" si="1466"/>
        <v>42277</v>
      </c>
      <c r="AW2873" s="45">
        <f t="shared" si="1481"/>
        <v>0.42265193370165743</v>
      </c>
      <c r="AX2873" s="45">
        <f t="shared" si="1482"/>
        <v>1.5928574131537121</v>
      </c>
      <c r="AY2873" s="47">
        <f t="shared" si="1483"/>
        <v>102.03718750216005</v>
      </c>
      <c r="AZ2873" s="47">
        <f t="shared" si="1484"/>
        <v>125.48116139544075</v>
      </c>
      <c r="BA2873" s="43"/>
      <c r="BC2873" s="2">
        <v>42074</v>
      </c>
      <c r="BD2873" t="str">
        <v>912828SV</v>
      </c>
      <c r="BE2873">
        <v>3.512</v>
      </c>
      <c r="BF2873">
        <v>-3.7010000000000001E-2</v>
      </c>
      <c r="BG2873">
        <v>0.77400000000000002</v>
      </c>
      <c r="BH2873">
        <v>126.390625</v>
      </c>
      <c r="BI2873">
        <f>VLOOKUP(BD2873,工作表1!$K$3:$L$1000,2,FALSE)</f>
        <v>1.75</v>
      </c>
      <c r="BJ2873" t="str">
        <f>VLOOKUP(BD2873,工作表1!$K$3:$M$1000,3,FALSE)</f>
        <v>2022/5/15</v>
      </c>
      <c r="BK2873">
        <f t="shared" si="1467"/>
        <v>0.13</v>
      </c>
      <c r="BL2873">
        <f t="shared" si="1468"/>
        <v>1.62</v>
      </c>
      <c r="BM2873" s="43">
        <f t="shared" si="1485"/>
        <v>42139</v>
      </c>
      <c r="BN2873" s="43">
        <f t="shared" si="1469"/>
        <v>42369</v>
      </c>
      <c r="BO2873" s="45">
        <f t="shared" si="1486"/>
        <v>0.56560773480662985</v>
      </c>
      <c r="BP2873" s="45">
        <f t="shared" si="1487"/>
        <v>1.9751967759025204</v>
      </c>
      <c r="BQ2873" s="47">
        <f t="shared" si="1488"/>
        <v>99.266312087995388</v>
      </c>
      <c r="BR2873" s="47">
        <f t="shared" si="1489"/>
        <v>123.67792979169464</v>
      </c>
    </row>
    <row r="2874" spans="6:70" x14ac:dyDescent="0.25">
      <c r="F2874" s="2">
        <v>42170</v>
      </c>
      <c r="G2874">
        <v>0.14599999999999999</v>
      </c>
      <c r="H2874" s="43">
        <v>42213</v>
      </c>
      <c r="I2874">
        <v>1.9793000000000001</v>
      </c>
      <c r="L2874" s="2">
        <v>42074</v>
      </c>
      <c r="M2874" t="str">
        <v>912828F2</v>
      </c>
      <c r="N2874">
        <v>0.81240000000000001</v>
      </c>
      <c r="O2874">
        <v>-0.32378000000000001</v>
      </c>
      <c r="P2874">
        <v>0.79390000000000005</v>
      </c>
      <c r="Q2874">
        <v>127.609375</v>
      </c>
      <c r="R2874">
        <f>VLOOKUP(M2874,工作表1!$A$3:$B$1000,2,FALSE)</f>
        <v>2.125</v>
      </c>
      <c r="S2874" t="str">
        <f>VLOOKUP(M2874,工作表1!$A$3:$C$1000,3,FALSE)</f>
        <v>2021/9/30</v>
      </c>
      <c r="T2874">
        <f t="shared" si="1459"/>
        <v>0.13</v>
      </c>
      <c r="U2874">
        <f t="shared" si="1458"/>
        <v>1.9950000000000001</v>
      </c>
      <c r="V2874" s="43">
        <f t="shared" si="1470"/>
        <v>42094</v>
      </c>
      <c r="W2874" s="43">
        <f t="shared" si="1460"/>
        <v>42185</v>
      </c>
      <c r="X2874" s="45">
        <f t="shared" si="1471"/>
        <v>0.95683701657458564</v>
      </c>
      <c r="Y2874" s="45">
        <f t="shared" si="1472"/>
        <v>1.5972479754786952</v>
      </c>
      <c r="Z2874" s="47">
        <f t="shared" si="1473"/>
        <v>102.05325744193142</v>
      </c>
      <c r="AA2874" s="47">
        <f t="shared" si="1474"/>
        <v>126.87859855168288</v>
      </c>
      <c r="AB2874" s="45">
        <f t="shared" si="1475"/>
        <v>1.9257</v>
      </c>
      <c r="AC2874" s="2" t="str">
        <f t="shared" si="1461"/>
        <v>TY2</v>
      </c>
      <c r="AD2874">
        <f t="shared" si="1462"/>
        <v>126.984375</v>
      </c>
      <c r="AE2874">
        <f t="shared" si="1463"/>
        <v>126.5</v>
      </c>
      <c r="AF2874" s="49">
        <f t="shared" si="1490"/>
        <v>0.484375</v>
      </c>
      <c r="AG2874" s="3">
        <f t="shared" si="1476"/>
        <v>125.20618714976167</v>
      </c>
      <c r="AH2874">
        <f t="shared" si="1477"/>
        <v>123.51540810876806</v>
      </c>
      <c r="AI2874" s="51">
        <f t="shared" si="1478"/>
        <v>1.6907790409936183</v>
      </c>
      <c r="AJ2874" s="52">
        <f t="shared" si="1479"/>
        <v>1.2064040409936183</v>
      </c>
      <c r="AK2874" s="2">
        <v>42074</v>
      </c>
      <c r="AL2874" t="str">
        <v>912828G8</v>
      </c>
      <c r="AM2874">
        <v>-1.0731999999999999</v>
      </c>
      <c r="AN2874">
        <v>0.26883000000000001</v>
      </c>
      <c r="AO2874">
        <v>0.79390000000000005</v>
      </c>
      <c r="AP2874">
        <v>126.984375</v>
      </c>
      <c r="AQ2874">
        <f>VLOOKUP(AL2874,工作表1!$F$3:$G$1000,2,FALSE)</f>
        <v>2.125</v>
      </c>
      <c r="AR2874" t="str">
        <f>VLOOKUP(AL2874,工作表1!$F$3:$H$1000,3,FALSE)</f>
        <v>2021/12/31</v>
      </c>
      <c r="AS2874">
        <f t="shared" si="1464"/>
        <v>0.13</v>
      </c>
      <c r="AT2874">
        <f t="shared" si="1465"/>
        <v>1.9950000000000001</v>
      </c>
      <c r="AU2874" s="43">
        <f t="shared" si="1480"/>
        <v>42185</v>
      </c>
      <c r="AV2874" s="43">
        <f t="shared" si="1466"/>
        <v>42277</v>
      </c>
      <c r="AW2874" s="45">
        <f t="shared" si="1481"/>
        <v>0.41678176795580113</v>
      </c>
      <c r="AX2874" s="45">
        <f t="shared" si="1482"/>
        <v>1.592809165216075</v>
      </c>
      <c r="AY2874" s="47">
        <f t="shared" si="1483"/>
        <v>101.83315821868285</v>
      </c>
      <c r="AZ2874" s="47">
        <f t="shared" si="1484"/>
        <v>125.20618714976167</v>
      </c>
      <c r="BA2874" s="43"/>
      <c r="BC2874" s="2">
        <v>42073</v>
      </c>
      <c r="BD2874" t="str">
        <v>912828SV</v>
      </c>
      <c r="BE2874">
        <v>-0.91020000000000001</v>
      </c>
      <c r="BF2874">
        <v>0.20809</v>
      </c>
      <c r="BG2874">
        <v>0.77400000000000002</v>
      </c>
      <c r="BH2874">
        <v>126.5</v>
      </c>
      <c r="BI2874">
        <f>VLOOKUP(BD2874,工作表1!$K$3:$L$1000,2,FALSE)</f>
        <v>1.75</v>
      </c>
      <c r="BJ2874" t="str">
        <f>VLOOKUP(BD2874,工作表1!$K$3:$M$1000,3,FALSE)</f>
        <v>2022/5/15</v>
      </c>
      <c r="BK2874">
        <f t="shared" si="1467"/>
        <v>0.128</v>
      </c>
      <c r="BL2874">
        <f t="shared" si="1468"/>
        <v>1.6219999999999999</v>
      </c>
      <c r="BM2874" s="43">
        <f t="shared" si="1485"/>
        <v>42139</v>
      </c>
      <c r="BN2874" s="43">
        <f t="shared" si="1469"/>
        <v>42369</v>
      </c>
      <c r="BO2874" s="45">
        <f t="shared" si="1486"/>
        <v>0.56077348066298349</v>
      </c>
      <c r="BP2874" s="45">
        <f t="shared" si="1487"/>
        <v>1.9751570423068192</v>
      </c>
      <c r="BQ2874" s="47">
        <f t="shared" si="1488"/>
        <v>99.154198631133198</v>
      </c>
      <c r="BR2874" s="47">
        <f t="shared" si="1489"/>
        <v>123.51540810876806</v>
      </c>
    </row>
    <row r="2875" spans="6:70" x14ac:dyDescent="0.25">
      <c r="F2875" s="2">
        <v>42167</v>
      </c>
      <c r="G2875">
        <v>0.14799999999999999</v>
      </c>
      <c r="H2875" s="43">
        <v>42212</v>
      </c>
      <c r="I2875">
        <v>1.9456</v>
      </c>
      <c r="L2875" s="2">
        <v>42073</v>
      </c>
      <c r="M2875" t="str">
        <v>912828F9</v>
      </c>
      <c r="N2875">
        <v>0.4491</v>
      </c>
      <c r="O2875">
        <v>-0.11414000000000001</v>
      </c>
      <c r="P2875">
        <v>0.7873</v>
      </c>
      <c r="Q2875">
        <v>127.5625</v>
      </c>
      <c r="R2875">
        <f>VLOOKUP(M2875,工作表1!$A$3:$B$1000,2,FALSE)</f>
        <v>2</v>
      </c>
      <c r="S2875" t="str">
        <f>VLOOKUP(M2875,工作表1!$A$3:$C$1000,3,FALSE)</f>
        <v>2021/10/31</v>
      </c>
      <c r="T2875">
        <f t="shared" si="1459"/>
        <v>0.128</v>
      </c>
      <c r="U2875">
        <f t="shared" si="1458"/>
        <v>1.8719999999999999</v>
      </c>
      <c r="V2875" s="43">
        <f t="shared" si="1470"/>
        <v>42124</v>
      </c>
      <c r="W2875" s="43">
        <f t="shared" si="1460"/>
        <v>42185</v>
      </c>
      <c r="X2875" s="45">
        <f t="shared" si="1471"/>
        <v>0.72375690607734811</v>
      </c>
      <c r="Y2875" s="45">
        <f t="shared" si="1472"/>
        <v>1.3319760841595398</v>
      </c>
      <c r="Z2875" s="47">
        <f t="shared" si="1473"/>
        <v>101.07464702503194</v>
      </c>
      <c r="AA2875" s="47">
        <f t="shared" si="1474"/>
        <v>126.68316127242576</v>
      </c>
      <c r="AB2875" s="45">
        <f t="shared" si="1475"/>
        <v>1.9377</v>
      </c>
      <c r="AC2875" s="2" t="str">
        <f t="shared" si="1461"/>
        <v>TY2</v>
      </c>
      <c r="AD2875">
        <f t="shared" si="1462"/>
        <v>126.921875</v>
      </c>
      <c r="AE2875">
        <f t="shared" si="1463"/>
        <v>126</v>
      </c>
      <c r="AF2875" s="49">
        <f t="shared" si="1490"/>
        <v>0.921875</v>
      </c>
      <c r="AG2875" s="3">
        <f t="shared" si="1476"/>
        <v>125.16443592832918</v>
      </c>
      <c r="AH2875">
        <f t="shared" si="1477"/>
        <v>122.96296192707226</v>
      </c>
      <c r="AI2875" s="51">
        <f t="shared" si="1478"/>
        <v>2.2014740012569263</v>
      </c>
      <c r="AJ2875" s="52">
        <f t="shared" si="1479"/>
        <v>1.2795990012569263</v>
      </c>
      <c r="AK2875" s="2">
        <v>42073</v>
      </c>
      <c r="AL2875" t="str">
        <v>912828G8</v>
      </c>
      <c r="AM2875">
        <v>-0.69940000000000002</v>
      </c>
      <c r="AN2875">
        <v>0.22667000000000001</v>
      </c>
      <c r="AO2875">
        <v>0.79390000000000005</v>
      </c>
      <c r="AP2875">
        <v>126.921875</v>
      </c>
      <c r="AQ2875">
        <f>VLOOKUP(AL2875,工作表1!$F$3:$G$1000,2,FALSE)</f>
        <v>2.125</v>
      </c>
      <c r="AR2875" t="str">
        <f>VLOOKUP(AL2875,工作表1!$F$3:$H$1000,3,FALSE)</f>
        <v>2021/12/31</v>
      </c>
      <c r="AS2875">
        <f t="shared" si="1464"/>
        <v>0.128</v>
      </c>
      <c r="AT2875">
        <f t="shared" si="1465"/>
        <v>1.9969999999999999</v>
      </c>
      <c r="AU2875" s="43">
        <f t="shared" si="1480"/>
        <v>42185</v>
      </c>
      <c r="AV2875" s="43">
        <f t="shared" si="1466"/>
        <v>42277</v>
      </c>
      <c r="AW2875" s="45">
        <f t="shared" si="1481"/>
        <v>0.41091160220994477</v>
      </c>
      <c r="AX2875" s="45">
        <f t="shared" si="1482"/>
        <v>1.592760917278438</v>
      </c>
      <c r="AY2875" s="47">
        <f t="shared" si="1483"/>
        <v>101.81317913859947</v>
      </c>
      <c r="AZ2875" s="47">
        <f t="shared" si="1484"/>
        <v>125.16443592832918</v>
      </c>
      <c r="BA2875" s="43"/>
      <c r="BC2875" s="2">
        <v>42072</v>
      </c>
      <c r="BD2875" t="str">
        <v>912828SV</v>
      </c>
      <c r="BE2875">
        <v>-1.6788000000000001</v>
      </c>
      <c r="BF2875">
        <v>0.25115999999999999</v>
      </c>
      <c r="BG2875">
        <v>0.77400000000000002</v>
      </c>
      <c r="BH2875">
        <v>126</v>
      </c>
      <c r="BI2875">
        <f>VLOOKUP(BD2875,工作表1!$K$3:$L$1000,2,FALSE)</f>
        <v>1.75</v>
      </c>
      <c r="BJ2875" t="str">
        <f>VLOOKUP(BD2875,工作表1!$K$3:$M$1000,3,FALSE)</f>
        <v>2022/5/15</v>
      </c>
      <c r="BK2875">
        <f t="shared" si="1467"/>
        <v>0.13200000000000001</v>
      </c>
      <c r="BL2875">
        <f t="shared" si="1468"/>
        <v>1.6179999999999999</v>
      </c>
      <c r="BM2875" s="43">
        <f t="shared" si="1485"/>
        <v>42139</v>
      </c>
      <c r="BN2875" s="43">
        <f t="shared" si="1469"/>
        <v>42369</v>
      </c>
      <c r="BO2875" s="45">
        <f t="shared" si="1486"/>
        <v>0.55593922651933703</v>
      </c>
      <c r="BP2875" s="45">
        <f t="shared" si="1487"/>
        <v>1.9751173087111178</v>
      </c>
      <c r="BQ2875" s="47">
        <f t="shared" si="1488"/>
        <v>98.735361390001415</v>
      </c>
      <c r="BR2875" s="47">
        <f t="shared" si="1489"/>
        <v>122.96296192707226</v>
      </c>
    </row>
    <row r="2876" spans="6:70" x14ac:dyDescent="0.25">
      <c r="F2876" s="2">
        <v>42166</v>
      </c>
      <c r="G2876">
        <v>0.14813000000000001</v>
      </c>
      <c r="H2876" s="43">
        <v>42209</v>
      </c>
      <c r="I2876">
        <v>2.0034999999999998</v>
      </c>
      <c r="L2876" s="2">
        <v>42072</v>
      </c>
      <c r="M2876" t="str">
        <v>912828F2</v>
      </c>
      <c r="N2876">
        <v>0.53690000000000004</v>
      </c>
      <c r="O2876">
        <v>-0.15006</v>
      </c>
      <c r="P2876">
        <v>0.79390000000000005</v>
      </c>
      <c r="Q2876">
        <v>127.09375</v>
      </c>
      <c r="R2876">
        <f>VLOOKUP(M2876,工作表1!$A$3:$B$1000,2,FALSE)</f>
        <v>2.125</v>
      </c>
      <c r="S2876" t="str">
        <f>VLOOKUP(M2876,工作表1!$A$3:$C$1000,3,FALSE)</f>
        <v>2021/9/30</v>
      </c>
      <c r="T2876">
        <f t="shared" si="1459"/>
        <v>0.13200000000000001</v>
      </c>
      <c r="U2876">
        <f t="shared" si="1458"/>
        <v>1.9929999999999999</v>
      </c>
      <c r="V2876" s="43">
        <f t="shared" si="1470"/>
        <v>42094</v>
      </c>
      <c r="W2876" s="43">
        <f t="shared" si="1460"/>
        <v>42185</v>
      </c>
      <c r="X2876" s="45">
        <f t="shared" si="1471"/>
        <v>0.94509668508287292</v>
      </c>
      <c r="Y2876" s="45">
        <f t="shared" si="1472"/>
        <v>1.5971514796034207</v>
      </c>
      <c r="Z2876" s="47">
        <f t="shared" si="1473"/>
        <v>101.60136686922142</v>
      </c>
      <c r="AA2876" s="47">
        <f t="shared" si="1474"/>
        <v>126.27984905658782</v>
      </c>
      <c r="AB2876" s="45">
        <f t="shared" si="1475"/>
        <v>1.9911000000000001</v>
      </c>
      <c r="AC2876" s="2" t="str">
        <f t="shared" si="1461"/>
        <v>TY2</v>
      </c>
      <c r="AD2876">
        <f t="shared" si="1462"/>
        <v>126.421875</v>
      </c>
      <c r="AE2876">
        <f t="shared" si="1463"/>
        <v>125.640625</v>
      </c>
      <c r="AF2876" s="49">
        <f t="shared" si="1490"/>
        <v>0.78125</v>
      </c>
      <c r="AG2876" s="3">
        <f t="shared" si="1476"/>
        <v>124.65959430160905</v>
      </c>
      <c r="AH2876">
        <f t="shared" si="1477"/>
        <v>122.51433915459857</v>
      </c>
      <c r="AI2876" s="51">
        <f t="shared" si="1478"/>
        <v>2.1452551470104737</v>
      </c>
      <c r="AJ2876" s="52">
        <f t="shared" si="1479"/>
        <v>1.3640051470104737</v>
      </c>
      <c r="AK2876" s="2">
        <v>42072</v>
      </c>
      <c r="AL2876" t="str">
        <v>912828G8</v>
      </c>
      <c r="AM2876">
        <v>-0.67689999999999995</v>
      </c>
      <c r="AN2876">
        <v>0.22408</v>
      </c>
      <c r="AO2876">
        <v>0.79390000000000005</v>
      </c>
      <c r="AP2876">
        <v>126.421875</v>
      </c>
      <c r="AQ2876">
        <f>VLOOKUP(AL2876,工作表1!$F$3:$G$1000,2,FALSE)</f>
        <v>2.125</v>
      </c>
      <c r="AR2876" t="str">
        <f>VLOOKUP(AL2876,工作表1!$F$3:$H$1000,3,FALSE)</f>
        <v>2021/12/31</v>
      </c>
      <c r="AS2876">
        <f t="shared" si="1464"/>
        <v>0.13200000000000001</v>
      </c>
      <c r="AT2876">
        <f t="shared" si="1465"/>
        <v>1.9929999999999999</v>
      </c>
      <c r="AU2876" s="43">
        <f t="shared" si="1480"/>
        <v>42185</v>
      </c>
      <c r="AV2876" s="43">
        <f t="shared" si="1466"/>
        <v>42277</v>
      </c>
      <c r="AW2876" s="45">
        <f t="shared" si="1481"/>
        <v>0.40504143646408841</v>
      </c>
      <c r="AX2876" s="45">
        <f t="shared" si="1482"/>
        <v>1.5927126693408009</v>
      </c>
      <c r="AY2876" s="47">
        <f t="shared" si="1483"/>
        <v>101.42216369686935</v>
      </c>
      <c r="AZ2876" s="47">
        <f t="shared" si="1484"/>
        <v>124.65959430160905</v>
      </c>
      <c r="BA2876" s="43"/>
      <c r="BC2876" s="2">
        <v>42069</v>
      </c>
      <c r="BD2876" t="str">
        <v>912828SV</v>
      </c>
      <c r="BE2876">
        <v>-2.9813000000000001</v>
      </c>
      <c r="BF2876">
        <v>0.32092999999999999</v>
      </c>
      <c r="BG2876">
        <v>0.77400000000000002</v>
      </c>
      <c r="BH2876">
        <v>125.640625</v>
      </c>
      <c r="BI2876">
        <f>VLOOKUP(BD2876,工作表1!$K$3:$L$1000,2,FALSE)</f>
        <v>1.75</v>
      </c>
      <c r="BJ2876" t="str">
        <f>VLOOKUP(BD2876,工作表1!$K$3:$M$1000,3,FALSE)</f>
        <v>2022/5/15</v>
      </c>
      <c r="BK2876">
        <f t="shared" si="1467"/>
        <v>0.127</v>
      </c>
      <c r="BL2876">
        <f t="shared" si="1468"/>
        <v>1.623</v>
      </c>
      <c r="BM2876" s="43">
        <f t="shared" si="1485"/>
        <v>42139</v>
      </c>
      <c r="BN2876" s="43">
        <f t="shared" si="1469"/>
        <v>42369</v>
      </c>
      <c r="BO2876" s="45">
        <f t="shared" si="1486"/>
        <v>0.55110497237569056</v>
      </c>
      <c r="BP2876" s="45">
        <f t="shared" si="1487"/>
        <v>1.9750775751154164</v>
      </c>
      <c r="BQ2876" s="47">
        <f t="shared" si="1488"/>
        <v>98.404286245385322</v>
      </c>
      <c r="BR2876" s="47">
        <f t="shared" si="1489"/>
        <v>122.51433915459857</v>
      </c>
    </row>
    <row r="2877" spans="6:70" x14ac:dyDescent="0.25">
      <c r="F2877" s="2">
        <v>42165</v>
      </c>
      <c r="G2877">
        <v>0.15</v>
      </c>
      <c r="H2877" s="43">
        <v>42208</v>
      </c>
      <c r="I2877">
        <v>2.0133000000000001</v>
      </c>
      <c r="L2877" s="2">
        <v>42069</v>
      </c>
      <c r="M2877" t="str">
        <v>912828F2</v>
      </c>
      <c r="N2877">
        <v>9.5399999999999999E-2</v>
      </c>
      <c r="O2877">
        <v>8.4629999999999997E-2</v>
      </c>
      <c r="P2877">
        <v>0.79390000000000005</v>
      </c>
      <c r="Q2877">
        <v>126.75</v>
      </c>
      <c r="R2877">
        <f>VLOOKUP(M2877,工作表1!$A$3:$B$1000,2,FALSE)</f>
        <v>2.125</v>
      </c>
      <c r="S2877" t="str">
        <f>VLOOKUP(M2877,工作表1!$A$3:$C$1000,3,FALSE)</f>
        <v>2021/9/30</v>
      </c>
      <c r="T2877">
        <f t="shared" si="1459"/>
        <v>0.127</v>
      </c>
      <c r="U2877">
        <f t="shared" si="1458"/>
        <v>1.998</v>
      </c>
      <c r="V2877" s="43">
        <f t="shared" si="1470"/>
        <v>42094</v>
      </c>
      <c r="W2877" s="43">
        <f t="shared" si="1460"/>
        <v>42185</v>
      </c>
      <c r="X2877" s="45">
        <f t="shared" si="1471"/>
        <v>0.93922651933701651</v>
      </c>
      <c r="Y2877" s="45">
        <f t="shared" si="1472"/>
        <v>1.5971032316657836</v>
      </c>
      <c r="Z2877" s="47">
        <f t="shared" si="1473"/>
        <v>101.25659300765743</v>
      </c>
      <c r="AA2877" s="47">
        <f t="shared" si="1474"/>
        <v>125.82843554444905</v>
      </c>
      <c r="AB2877" s="45">
        <f t="shared" si="1475"/>
        <v>2.0396999999999998</v>
      </c>
      <c r="AC2877" s="2" t="str">
        <f t="shared" si="1461"/>
        <v>TY2</v>
      </c>
      <c r="AD2877">
        <f t="shared" si="1462"/>
        <v>126.0625</v>
      </c>
      <c r="AE2877">
        <f t="shared" si="1463"/>
        <v>126.640625</v>
      </c>
      <c r="AF2877" s="49">
        <f t="shared" si="1490"/>
        <v>-0.578125</v>
      </c>
      <c r="AG2877" s="3">
        <f t="shared" si="1476"/>
        <v>124.28524477196613</v>
      </c>
      <c r="AH2877">
        <f t="shared" si="1477"/>
        <v>123.62343020849372</v>
      </c>
      <c r="AI2877" s="51">
        <f t="shared" si="1478"/>
        <v>0.66181456347241863</v>
      </c>
      <c r="AJ2877" s="52">
        <f t="shared" si="1479"/>
        <v>1.2399395634724186</v>
      </c>
      <c r="AK2877" s="2">
        <v>42069</v>
      </c>
      <c r="AL2877" t="str">
        <v>912828G8</v>
      </c>
      <c r="AM2877">
        <v>-0.75570000000000004</v>
      </c>
      <c r="AN2877">
        <v>0.22844</v>
      </c>
      <c r="AO2877">
        <v>0.79390000000000005</v>
      </c>
      <c r="AP2877">
        <v>126.0625</v>
      </c>
      <c r="AQ2877">
        <f>VLOOKUP(AL2877,工作表1!$F$3:$G$1000,2,FALSE)</f>
        <v>2.125</v>
      </c>
      <c r="AR2877" t="str">
        <f>VLOOKUP(AL2877,工作表1!$F$3:$H$1000,3,FALSE)</f>
        <v>2021/12/31</v>
      </c>
      <c r="AS2877">
        <f t="shared" si="1464"/>
        <v>0.127</v>
      </c>
      <c r="AT2877">
        <f t="shared" si="1465"/>
        <v>1.998</v>
      </c>
      <c r="AU2877" s="43">
        <f t="shared" si="1480"/>
        <v>42185</v>
      </c>
      <c r="AV2877" s="43">
        <f t="shared" si="1466"/>
        <v>42277</v>
      </c>
      <c r="AW2877" s="45">
        <f t="shared" si="1481"/>
        <v>0.39917127071823205</v>
      </c>
      <c r="AX2877" s="45">
        <f t="shared" si="1482"/>
        <v>1.5926644214031636</v>
      </c>
      <c r="AY2877" s="47">
        <f t="shared" si="1483"/>
        <v>101.13984870878659</v>
      </c>
      <c r="AZ2877" s="47">
        <f t="shared" si="1484"/>
        <v>124.28524477196613</v>
      </c>
      <c r="BA2877" s="43"/>
      <c r="BC2877" s="2">
        <v>42068</v>
      </c>
      <c r="BD2877" t="str">
        <v>912828SV</v>
      </c>
      <c r="BE2877">
        <v>-0.68540000000000001</v>
      </c>
      <c r="BF2877">
        <v>0.1895</v>
      </c>
      <c r="BG2877">
        <v>0.77400000000000002</v>
      </c>
      <c r="BH2877">
        <v>126.640625</v>
      </c>
      <c r="BI2877">
        <f>VLOOKUP(BD2877,工作表1!$K$3:$L$1000,2,FALSE)</f>
        <v>1.75</v>
      </c>
      <c r="BJ2877" t="str">
        <f>VLOOKUP(BD2877,工作表1!$K$3:$M$1000,3,FALSE)</f>
        <v>2022/5/15</v>
      </c>
      <c r="BK2877">
        <f t="shared" si="1467"/>
        <v>0.12625</v>
      </c>
      <c r="BL2877">
        <f t="shared" si="1468"/>
        <v>1.62375</v>
      </c>
      <c r="BM2877" s="43">
        <f t="shared" si="1485"/>
        <v>42139</v>
      </c>
      <c r="BN2877" s="43">
        <f t="shared" si="1469"/>
        <v>42369</v>
      </c>
      <c r="BO2877" s="45">
        <f t="shared" si="1486"/>
        <v>0.53660220994475138</v>
      </c>
      <c r="BP2877" s="45">
        <f t="shared" si="1487"/>
        <v>1.974958374328313</v>
      </c>
      <c r="BQ2877" s="47">
        <f t="shared" si="1488"/>
        <v>99.299491031602443</v>
      </c>
      <c r="BR2877" s="47">
        <f t="shared" si="1489"/>
        <v>123.62343020849372</v>
      </c>
    </row>
    <row r="2878" spans="6:70" x14ac:dyDescent="0.25">
      <c r="F2878" s="2">
        <v>42164</v>
      </c>
      <c r="G2878">
        <v>0.14599999999999999</v>
      </c>
      <c r="H2878" s="43">
        <v>42207</v>
      </c>
      <c r="I2878">
        <v>2.0617999999999999</v>
      </c>
      <c r="L2878" s="2">
        <v>42068</v>
      </c>
      <c r="M2878" t="str">
        <v>912828F2</v>
      </c>
      <c r="N2878">
        <v>0.46879999999999999</v>
      </c>
      <c r="O2878">
        <v>-7.0430000000000006E-2</v>
      </c>
      <c r="P2878">
        <v>0.79390000000000005</v>
      </c>
      <c r="Q2878">
        <v>127.71875</v>
      </c>
      <c r="R2878">
        <f>VLOOKUP(M2878,工作表1!$A$3:$B$1000,2,FALSE)</f>
        <v>2.125</v>
      </c>
      <c r="S2878" t="str">
        <f>VLOOKUP(M2878,工作表1!$A$3:$C$1000,3,FALSE)</f>
        <v>2021/9/30</v>
      </c>
      <c r="T2878">
        <f t="shared" si="1459"/>
        <v>0.12625</v>
      </c>
      <c r="U2878">
        <f t="shared" si="1458"/>
        <v>1.99875</v>
      </c>
      <c r="V2878" s="43">
        <f t="shared" si="1470"/>
        <v>42094</v>
      </c>
      <c r="W2878" s="43">
        <f t="shared" si="1460"/>
        <v>42185</v>
      </c>
      <c r="X2878" s="45">
        <f t="shared" si="1471"/>
        <v>0.92161602209944748</v>
      </c>
      <c r="Y2878" s="45">
        <f t="shared" si="1472"/>
        <v>1.5969584878528722</v>
      </c>
      <c r="Z2878" s="47">
        <f t="shared" si="1473"/>
        <v>102.09503988639024</v>
      </c>
      <c r="AA2878" s="47">
        <f t="shared" si="1474"/>
        <v>126.83871631225841</v>
      </c>
      <c r="AB2878" s="45">
        <f t="shared" si="1475"/>
        <v>1.9132</v>
      </c>
      <c r="AC2878" s="2" t="str">
        <f t="shared" si="1461"/>
        <v>TY2</v>
      </c>
      <c r="AD2878">
        <f t="shared" si="1462"/>
        <v>127.0625</v>
      </c>
      <c r="AE2878">
        <f t="shared" si="1463"/>
        <v>126.484375</v>
      </c>
      <c r="AF2878" s="49">
        <f t="shared" si="1490"/>
        <v>0.578125</v>
      </c>
      <c r="AG2878" s="3">
        <f t="shared" si="1476"/>
        <v>125.30281618391308</v>
      </c>
      <c r="AH2878">
        <f t="shared" si="1477"/>
        <v>123.44049266113825</v>
      </c>
      <c r="AI2878" s="51">
        <f t="shared" si="1478"/>
        <v>1.8623235227748296</v>
      </c>
      <c r="AJ2878" s="52">
        <f t="shared" si="1479"/>
        <v>1.2841985227748296</v>
      </c>
      <c r="AK2878" s="2">
        <v>42068</v>
      </c>
      <c r="AL2878" t="str">
        <v>912828G8</v>
      </c>
      <c r="AM2878">
        <v>-0.19070000000000001</v>
      </c>
      <c r="AN2878">
        <v>0.17015</v>
      </c>
      <c r="AO2878">
        <v>0.79390000000000005</v>
      </c>
      <c r="AP2878">
        <v>127.0625</v>
      </c>
      <c r="AQ2878">
        <f>VLOOKUP(AL2878,工作表1!$F$3:$G$1000,2,FALSE)</f>
        <v>2.125</v>
      </c>
      <c r="AR2878" t="str">
        <f>VLOOKUP(AL2878,工作表1!$F$3:$H$1000,3,FALSE)</f>
        <v>2021/12/31</v>
      </c>
      <c r="AS2878">
        <f t="shared" si="1464"/>
        <v>0.12625</v>
      </c>
      <c r="AT2878">
        <f t="shared" si="1465"/>
        <v>1.99875</v>
      </c>
      <c r="AU2878" s="43">
        <f t="shared" si="1480"/>
        <v>42185</v>
      </c>
      <c r="AV2878" s="43">
        <f t="shared" si="1466"/>
        <v>42277</v>
      </c>
      <c r="AW2878" s="45">
        <f t="shared" si="1481"/>
        <v>0.38156077348066303</v>
      </c>
      <c r="AX2878" s="45">
        <f t="shared" si="1482"/>
        <v>1.5925196775902519</v>
      </c>
      <c r="AY2878" s="47">
        <f t="shared" si="1483"/>
        <v>101.98427529656689</v>
      </c>
      <c r="AZ2878" s="47">
        <f t="shared" si="1484"/>
        <v>125.30281618391308</v>
      </c>
      <c r="BA2878" s="43"/>
      <c r="BC2878" s="2">
        <v>42067</v>
      </c>
      <c r="BD2878" t="str">
        <v>912828SV</v>
      </c>
      <c r="BE2878">
        <v>-0.90529999999999999</v>
      </c>
      <c r="BF2878">
        <v>0.20435</v>
      </c>
      <c r="BG2878">
        <v>0.77400000000000002</v>
      </c>
      <c r="BH2878">
        <v>126.484375</v>
      </c>
      <c r="BI2878">
        <f>VLOOKUP(BD2878,工作表1!$K$3:$L$1000,2,FALSE)</f>
        <v>1.75</v>
      </c>
      <c r="BJ2878" t="str">
        <f>VLOOKUP(BD2878,工作表1!$K$3:$M$1000,3,FALSE)</f>
        <v>2022/5/15</v>
      </c>
      <c r="BK2878">
        <f t="shared" si="1467"/>
        <v>0.1255</v>
      </c>
      <c r="BL2878">
        <f t="shared" si="1468"/>
        <v>1.6245000000000001</v>
      </c>
      <c r="BM2878" s="43">
        <f t="shared" si="1485"/>
        <v>42139</v>
      </c>
      <c r="BN2878" s="43">
        <f t="shared" si="1469"/>
        <v>42369</v>
      </c>
      <c r="BO2878" s="45">
        <f t="shared" si="1486"/>
        <v>0.53176795580110503</v>
      </c>
      <c r="BP2878" s="45">
        <f t="shared" si="1487"/>
        <v>1.974918640732612</v>
      </c>
      <c r="BQ2878" s="47">
        <f t="shared" si="1488"/>
        <v>99.170574306783408</v>
      </c>
      <c r="BR2878" s="47">
        <f t="shared" si="1489"/>
        <v>123.44049266113825</v>
      </c>
    </row>
    <row r="2879" spans="6:70" x14ac:dyDescent="0.25">
      <c r="F2879" s="2">
        <v>42163</v>
      </c>
      <c r="G2879">
        <v>0.14799999999999999</v>
      </c>
      <c r="H2879" s="43">
        <v>42206</v>
      </c>
      <c r="I2879">
        <v>2.0569000000000002</v>
      </c>
      <c r="L2879" s="2">
        <v>42067</v>
      </c>
      <c r="M2879" t="str">
        <v>912828F2</v>
      </c>
      <c r="N2879">
        <v>0.7752</v>
      </c>
      <c r="O2879">
        <v>-0.18731</v>
      </c>
      <c r="P2879">
        <v>0.79390000000000005</v>
      </c>
      <c r="Q2879">
        <v>127.5625</v>
      </c>
      <c r="R2879">
        <f>VLOOKUP(M2879,工作表1!$A$3:$B$1000,2,FALSE)</f>
        <v>2.125</v>
      </c>
      <c r="S2879" t="str">
        <f>VLOOKUP(M2879,工作表1!$A$3:$C$1000,3,FALSE)</f>
        <v>2021/9/30</v>
      </c>
      <c r="T2879">
        <f t="shared" si="1459"/>
        <v>0.1255</v>
      </c>
      <c r="U2879">
        <f t="shared" si="1458"/>
        <v>1.9995000000000001</v>
      </c>
      <c r="V2879" s="43">
        <f t="shared" si="1470"/>
        <v>42094</v>
      </c>
      <c r="W2879" s="43">
        <f t="shared" si="1460"/>
        <v>42185</v>
      </c>
      <c r="X2879" s="45">
        <f t="shared" si="1471"/>
        <v>0.91574585635359118</v>
      </c>
      <c r="Y2879" s="45">
        <f t="shared" si="1472"/>
        <v>1.5969102399152351</v>
      </c>
      <c r="Z2879" s="47">
        <f t="shared" si="1473"/>
        <v>102.01676519880729</v>
      </c>
      <c r="AA2879" s="47">
        <f t="shared" si="1474"/>
        <v>126.72463608668374</v>
      </c>
      <c r="AB2879" s="45">
        <f t="shared" si="1475"/>
        <v>1.9253</v>
      </c>
      <c r="AC2879" s="2" t="str">
        <f t="shared" si="1461"/>
        <v>TY2</v>
      </c>
      <c r="AD2879">
        <f t="shared" si="1462"/>
        <v>126.90625</v>
      </c>
      <c r="AE2879">
        <f t="shared" si="1463"/>
        <v>126.390625</v>
      </c>
      <c r="AF2879" s="49">
        <f t="shared" si="1490"/>
        <v>0.515625</v>
      </c>
      <c r="AG2879" s="3">
        <f t="shared" si="1476"/>
        <v>125.15873909036041</v>
      </c>
      <c r="AH2879">
        <f t="shared" si="1477"/>
        <v>123.31752983885744</v>
      </c>
      <c r="AI2879" s="51">
        <f t="shared" si="1478"/>
        <v>1.8412092515029741</v>
      </c>
      <c r="AJ2879" s="52">
        <f t="shared" si="1479"/>
        <v>1.3255842515029741</v>
      </c>
      <c r="AK2879" s="2">
        <v>42067</v>
      </c>
      <c r="AL2879" t="str">
        <v>912828G8</v>
      </c>
      <c r="AM2879">
        <v>0.13469999999999999</v>
      </c>
      <c r="AN2879">
        <v>0.14227999999999999</v>
      </c>
      <c r="AO2879">
        <v>0.79390000000000005</v>
      </c>
      <c r="AP2879">
        <v>126.90625</v>
      </c>
      <c r="AQ2879">
        <f>VLOOKUP(AL2879,工作表1!$F$3:$G$1000,2,FALSE)</f>
        <v>2.125</v>
      </c>
      <c r="AR2879" t="str">
        <f>VLOOKUP(AL2879,工作表1!$F$3:$H$1000,3,FALSE)</f>
        <v>2021/12/31</v>
      </c>
      <c r="AS2879">
        <f t="shared" si="1464"/>
        <v>0.1255</v>
      </c>
      <c r="AT2879">
        <f t="shared" si="1465"/>
        <v>1.9995000000000001</v>
      </c>
      <c r="AU2879" s="43">
        <f t="shared" si="1480"/>
        <v>42185</v>
      </c>
      <c r="AV2879" s="43">
        <f t="shared" si="1466"/>
        <v>42277</v>
      </c>
      <c r="AW2879" s="45">
        <f t="shared" si="1481"/>
        <v>0.37569060773480661</v>
      </c>
      <c r="AX2879" s="45">
        <f t="shared" si="1482"/>
        <v>1.5924714296526148</v>
      </c>
      <c r="AY2879" s="47">
        <f t="shared" si="1483"/>
        <v>101.88237776216286</v>
      </c>
      <c r="AZ2879" s="47">
        <f t="shared" si="1484"/>
        <v>125.15873909036041</v>
      </c>
      <c r="BA2879" s="43"/>
      <c r="BC2879" s="2">
        <v>42066</v>
      </c>
      <c r="BD2879" t="str">
        <v>912828SV</v>
      </c>
      <c r="BE2879">
        <v>-1.3740000000000001</v>
      </c>
      <c r="BF2879">
        <v>0.22161</v>
      </c>
      <c r="BG2879">
        <v>0.77400000000000002</v>
      </c>
      <c r="BH2879">
        <v>126.390625</v>
      </c>
      <c r="BI2879">
        <f>VLOOKUP(BD2879,工作表1!$K$3:$L$1000,2,FALSE)</f>
        <v>1.75</v>
      </c>
      <c r="BJ2879" t="str">
        <f>VLOOKUP(BD2879,工作表1!$K$3:$M$1000,3,FALSE)</f>
        <v>2022/5/15</v>
      </c>
      <c r="BK2879">
        <f t="shared" si="1467"/>
        <v>0.125</v>
      </c>
      <c r="BL2879">
        <f t="shared" si="1468"/>
        <v>1.625</v>
      </c>
      <c r="BM2879" s="43">
        <f t="shared" si="1485"/>
        <v>42139</v>
      </c>
      <c r="BN2879" s="43">
        <f t="shared" si="1469"/>
        <v>42369</v>
      </c>
      <c r="BO2879" s="45">
        <f t="shared" si="1486"/>
        <v>0.52693370165745856</v>
      </c>
      <c r="BP2879" s="45">
        <f t="shared" si="1487"/>
        <v>1.9748789071369108</v>
      </c>
      <c r="BQ2879" s="47">
        <f t="shared" si="1488"/>
        <v>99.087872463616606</v>
      </c>
      <c r="BR2879" s="47">
        <f t="shared" si="1489"/>
        <v>123.31752983885744</v>
      </c>
    </row>
    <row r="2880" spans="6:70" x14ac:dyDescent="0.25">
      <c r="F2880" s="2">
        <v>42160</v>
      </c>
      <c r="G2880">
        <v>0.14899999999999999</v>
      </c>
      <c r="H2880" s="43">
        <v>42205</v>
      </c>
      <c r="I2880">
        <v>2.1103000000000001</v>
      </c>
      <c r="L2880" s="2">
        <v>42066</v>
      </c>
      <c r="M2880" t="str">
        <v>912828F2</v>
      </c>
      <c r="N2880">
        <v>0.47160000000000002</v>
      </c>
      <c r="O2880">
        <v>-5.62E-2</v>
      </c>
      <c r="P2880">
        <v>0.79390000000000005</v>
      </c>
      <c r="Q2880">
        <v>127.46875</v>
      </c>
      <c r="R2880">
        <f>VLOOKUP(M2880,工作表1!$A$3:$B$1000,2,FALSE)</f>
        <v>2.125</v>
      </c>
      <c r="S2880" t="str">
        <f>VLOOKUP(M2880,工作表1!$A$3:$C$1000,3,FALSE)</f>
        <v>2021/9/30</v>
      </c>
      <c r="T2880">
        <f t="shared" si="1459"/>
        <v>0.125</v>
      </c>
      <c r="U2880">
        <f t="shared" si="1458"/>
        <v>2</v>
      </c>
      <c r="V2880" s="43">
        <f t="shared" si="1470"/>
        <v>42094</v>
      </c>
      <c r="W2880" s="43">
        <f t="shared" si="1460"/>
        <v>42185</v>
      </c>
      <c r="X2880" s="45">
        <f t="shared" si="1471"/>
        <v>0.90987569060773488</v>
      </c>
      <c r="Y2880" s="45">
        <f t="shared" si="1472"/>
        <v>1.5968619919775979</v>
      </c>
      <c r="Z2880" s="47">
        <f t="shared" si="1473"/>
        <v>101.90368733384312</v>
      </c>
      <c r="AA2880" s="47">
        <f t="shared" si="1474"/>
        <v>126.56681559205326</v>
      </c>
      <c r="AB2880" s="45">
        <f t="shared" si="1475"/>
        <v>1.9349000000000001</v>
      </c>
      <c r="AC2880" s="2" t="str">
        <f t="shared" si="1461"/>
        <v>TY2</v>
      </c>
      <c r="AD2880">
        <f t="shared" si="1462"/>
        <v>126.8125</v>
      </c>
      <c r="AE2880">
        <f t="shared" si="1463"/>
        <v>126.703125</v>
      </c>
      <c r="AF2880" s="49">
        <f t="shared" si="1490"/>
        <v>0.109375</v>
      </c>
      <c r="AG2880" s="3">
        <f t="shared" si="1476"/>
        <v>125.03543783567468</v>
      </c>
      <c r="AH2880">
        <f t="shared" si="1477"/>
        <v>123.62514081689689</v>
      </c>
      <c r="AI2880" s="51">
        <f t="shared" si="1478"/>
        <v>1.410297018777797</v>
      </c>
      <c r="AJ2880" s="52">
        <f t="shared" si="1479"/>
        <v>1.300922018777797</v>
      </c>
      <c r="AK2880" s="2">
        <v>42066</v>
      </c>
      <c r="AL2880" t="str">
        <v>912828G8</v>
      </c>
      <c r="AM2880">
        <v>-0.24410000000000001</v>
      </c>
      <c r="AN2880">
        <v>0.16989000000000001</v>
      </c>
      <c r="AO2880">
        <v>0.79390000000000005</v>
      </c>
      <c r="AP2880">
        <v>126.8125</v>
      </c>
      <c r="AQ2880">
        <f>VLOOKUP(AL2880,工作表1!$F$3:$G$1000,2,FALSE)</f>
        <v>2.125</v>
      </c>
      <c r="AR2880" t="str">
        <f>VLOOKUP(AL2880,工作表1!$F$3:$H$1000,3,FALSE)</f>
        <v>2021/12/31</v>
      </c>
      <c r="AS2880">
        <f t="shared" si="1464"/>
        <v>0.125</v>
      </c>
      <c r="AT2880">
        <f t="shared" si="1465"/>
        <v>2</v>
      </c>
      <c r="AU2880" s="43">
        <f t="shared" si="1480"/>
        <v>42185</v>
      </c>
      <c r="AV2880" s="43">
        <f t="shared" si="1466"/>
        <v>42277</v>
      </c>
      <c r="AW2880" s="45">
        <f t="shared" si="1481"/>
        <v>0.36982044198895025</v>
      </c>
      <c r="AX2880" s="45">
        <f t="shared" si="1482"/>
        <v>1.5924231817149774</v>
      </c>
      <c r="AY2880" s="47">
        <f t="shared" si="1483"/>
        <v>101.79683249956861</v>
      </c>
      <c r="AZ2880" s="47">
        <f t="shared" si="1484"/>
        <v>125.03543783567468</v>
      </c>
      <c r="BA2880" s="43"/>
      <c r="BC2880" s="2">
        <v>42065</v>
      </c>
      <c r="BD2880" t="str">
        <v>912828SV</v>
      </c>
      <c r="BE2880">
        <v>-1.1006</v>
      </c>
      <c r="BF2880">
        <v>0.21432999999999999</v>
      </c>
      <c r="BG2880">
        <v>0.77400000000000002</v>
      </c>
      <c r="BH2880">
        <v>126.703125</v>
      </c>
      <c r="BI2880">
        <f>VLOOKUP(BD2880,工作表1!$K$3:$L$1000,2,FALSE)</f>
        <v>1.75</v>
      </c>
      <c r="BJ2880" t="str">
        <f>VLOOKUP(BD2880,工作表1!$K$3:$M$1000,3,FALSE)</f>
        <v>2022/5/15</v>
      </c>
      <c r="BK2880">
        <f t="shared" si="1467"/>
        <v>0.1245</v>
      </c>
      <c r="BL2880">
        <f t="shared" si="1468"/>
        <v>1.6254999999999999</v>
      </c>
      <c r="BM2880" s="43">
        <f t="shared" si="1485"/>
        <v>42139</v>
      </c>
      <c r="BN2880" s="43">
        <f t="shared" si="1469"/>
        <v>42369</v>
      </c>
      <c r="BO2880" s="45">
        <f t="shared" si="1486"/>
        <v>0.52209944751381221</v>
      </c>
      <c r="BP2880" s="45">
        <f t="shared" si="1487"/>
        <v>1.9748391735412096</v>
      </c>
      <c r="BQ2880" s="47">
        <f t="shared" si="1488"/>
        <v>99.338437519675452</v>
      </c>
      <c r="BR2880" s="47">
        <f t="shared" si="1489"/>
        <v>123.62514081689689</v>
      </c>
    </row>
    <row r="2881" spans="6:70" x14ac:dyDescent="0.25">
      <c r="F2881" s="2">
        <v>42159</v>
      </c>
      <c r="G2881">
        <v>0.14399999999999999</v>
      </c>
      <c r="H2881" s="43">
        <v>42202</v>
      </c>
      <c r="I2881">
        <v>2.0739000000000001</v>
      </c>
      <c r="L2881" s="2">
        <v>42065</v>
      </c>
      <c r="M2881" t="str">
        <v>912828F9</v>
      </c>
      <c r="N2881">
        <v>3.3300000000000003E-2</v>
      </c>
      <c r="O2881">
        <v>0.12928999999999999</v>
      </c>
      <c r="P2881">
        <v>0.7873</v>
      </c>
      <c r="Q2881">
        <v>127.765625</v>
      </c>
      <c r="R2881">
        <f>VLOOKUP(M2881,工作表1!$A$3:$B$1000,2,FALSE)</f>
        <v>2</v>
      </c>
      <c r="S2881" t="str">
        <f>VLOOKUP(M2881,工作表1!$A$3:$C$1000,3,FALSE)</f>
        <v>2021/10/31</v>
      </c>
      <c r="T2881">
        <f t="shared" si="1459"/>
        <v>0.1245</v>
      </c>
      <c r="U2881">
        <f t="shared" si="1458"/>
        <v>1.8754999999999999</v>
      </c>
      <c r="V2881" s="43">
        <f t="shared" si="1470"/>
        <v>42124</v>
      </c>
      <c r="W2881" s="43">
        <f t="shared" si="1460"/>
        <v>42185</v>
      </c>
      <c r="X2881" s="45">
        <f t="shared" si="1471"/>
        <v>0.6795580110497238</v>
      </c>
      <c r="Y2881" s="45">
        <f t="shared" si="1472"/>
        <v>1.3316128055702716</v>
      </c>
      <c r="Z2881" s="47">
        <f t="shared" si="1473"/>
        <v>101.19692835303701</v>
      </c>
      <c r="AA2881" s="47">
        <f t="shared" si="1474"/>
        <v>126.71461617455128</v>
      </c>
      <c r="AB2881" s="45">
        <f t="shared" si="1475"/>
        <v>1.901</v>
      </c>
      <c r="AC2881" s="2" t="str">
        <f t="shared" si="1461"/>
        <v>TY2</v>
      </c>
      <c r="AD2881">
        <f t="shared" si="1462"/>
        <v>127.125</v>
      </c>
      <c r="AE2881">
        <f t="shared" si="1463"/>
        <v>127.375</v>
      </c>
      <c r="AF2881" s="49">
        <f t="shared" si="1490"/>
        <v>-0.25</v>
      </c>
      <c r="AG2881" s="3">
        <f t="shared" si="1476"/>
        <v>125.29422847106864</v>
      </c>
      <c r="AH2881">
        <f t="shared" si="1477"/>
        <v>125.27365584381093</v>
      </c>
      <c r="AI2881" s="51">
        <f t="shared" si="1478"/>
        <v>2.0572627257706699E-2</v>
      </c>
      <c r="AJ2881" s="52">
        <f t="shared" si="1479"/>
        <v>0.2705726272577067</v>
      </c>
      <c r="AK2881" s="2">
        <v>42065</v>
      </c>
      <c r="AL2881" t="str">
        <v>912828G8</v>
      </c>
      <c r="AM2881">
        <v>-0.76790000000000003</v>
      </c>
      <c r="AN2881">
        <v>0.22624</v>
      </c>
      <c r="AO2881">
        <v>0.79390000000000005</v>
      </c>
      <c r="AP2881">
        <v>127.125</v>
      </c>
      <c r="AQ2881">
        <f>VLOOKUP(AL2881,工作表1!$F$3:$G$1000,2,FALSE)</f>
        <v>2.125</v>
      </c>
      <c r="AR2881" t="str">
        <f>VLOOKUP(AL2881,工作表1!$F$3:$H$1000,3,FALSE)</f>
        <v>2021/12/31</v>
      </c>
      <c r="AS2881">
        <f t="shared" si="1464"/>
        <v>0.1245</v>
      </c>
      <c r="AT2881">
        <f t="shared" si="1465"/>
        <v>2.0005000000000002</v>
      </c>
      <c r="AU2881" s="43">
        <f t="shared" si="1480"/>
        <v>42185</v>
      </c>
      <c r="AV2881" s="43">
        <f t="shared" si="1466"/>
        <v>42277</v>
      </c>
      <c r="AW2881" s="45">
        <f t="shared" si="1481"/>
        <v>0.36395027624309395</v>
      </c>
      <c r="AX2881" s="45">
        <f t="shared" si="1482"/>
        <v>1.5923749337773405</v>
      </c>
      <c r="AY2881" s="47">
        <f t="shared" si="1483"/>
        <v>102.01463276628643</v>
      </c>
      <c r="AZ2881" s="47">
        <f t="shared" si="1484"/>
        <v>125.29422847106864</v>
      </c>
      <c r="BA2881" s="43"/>
      <c r="BC2881" s="2">
        <v>42062</v>
      </c>
      <c r="BD2881" t="str">
        <v>912828SV</v>
      </c>
      <c r="BE2881">
        <v>-1.6299999999999999E-2</v>
      </c>
      <c r="BF2881">
        <v>0.14787</v>
      </c>
      <c r="BG2881">
        <v>0.77400000000000002</v>
      </c>
      <c r="BH2881">
        <v>127.375</v>
      </c>
      <c r="BI2881">
        <f>VLOOKUP(BD2881,工作表1!$K$3:$L$1000,2,FALSE)</f>
        <v>1.75</v>
      </c>
      <c r="BJ2881" t="str">
        <f>VLOOKUP(BD2881,工作表1!$K$3:$M$1000,3,FALSE)</f>
        <v>2022/5/15</v>
      </c>
      <c r="BK2881">
        <f t="shared" si="1467"/>
        <v>0.127</v>
      </c>
      <c r="BL2881">
        <f t="shared" si="1468"/>
        <v>1.623</v>
      </c>
      <c r="BM2881" s="43">
        <f t="shared" si="1485"/>
        <v>42139</v>
      </c>
      <c r="BN2881" s="43">
        <f t="shared" si="1469"/>
        <v>42277</v>
      </c>
      <c r="BO2881" s="45">
        <f t="shared" si="1486"/>
        <v>0.51726519337016574</v>
      </c>
      <c r="BP2881" s="45">
        <f t="shared" si="1487"/>
        <v>1.5337035495345492</v>
      </c>
      <c r="BQ2881" s="47">
        <f t="shared" si="1488"/>
        <v>99.515936898604338</v>
      </c>
      <c r="BR2881" s="47">
        <f t="shared" si="1489"/>
        <v>125.27365584381093</v>
      </c>
    </row>
    <row r="2882" spans="6:70" x14ac:dyDescent="0.25">
      <c r="F2882" s="2">
        <v>42158</v>
      </c>
      <c r="G2882">
        <v>0.14499999999999999</v>
      </c>
      <c r="H2882" s="43">
        <v>42201</v>
      </c>
      <c r="I2882">
        <v>2.0668000000000002</v>
      </c>
      <c r="L2882" s="2">
        <v>42062</v>
      </c>
      <c r="M2882" t="str">
        <v>912828F2</v>
      </c>
      <c r="N2882">
        <v>-8.6400000000000005E-2</v>
      </c>
      <c r="O2882">
        <v>0.16933999999999999</v>
      </c>
      <c r="P2882">
        <v>0.79390000000000005</v>
      </c>
      <c r="Q2882">
        <v>128.421875</v>
      </c>
      <c r="R2882">
        <f>VLOOKUP(M2882,工作表1!$A$3:$B$1000,2,FALSE)</f>
        <v>2.125</v>
      </c>
      <c r="S2882" t="str">
        <f>VLOOKUP(M2882,工作表1!$A$3:$C$1000,3,FALSE)</f>
        <v>2021/9/30</v>
      </c>
      <c r="T2882">
        <f t="shared" si="1459"/>
        <v>0.127</v>
      </c>
      <c r="U2882">
        <f t="shared" si="1458"/>
        <v>1.998</v>
      </c>
      <c r="V2882" s="43">
        <f t="shared" si="1470"/>
        <v>42094</v>
      </c>
      <c r="W2882" s="43">
        <f t="shared" si="1460"/>
        <v>42094</v>
      </c>
      <c r="X2882" s="45">
        <f t="shared" si="1471"/>
        <v>0.89813535911602205</v>
      </c>
      <c r="Y2882" s="45">
        <f t="shared" si="1472"/>
        <v>1.0669709755543781</v>
      </c>
      <c r="Z2882" s="47">
        <f t="shared" si="1473"/>
        <v>102.10697286766352</v>
      </c>
      <c r="AA2882" s="47">
        <f t="shared" si="1474"/>
        <v>128.17431355688134</v>
      </c>
      <c r="AB2882" s="45">
        <f t="shared" si="1475"/>
        <v>1.8169</v>
      </c>
      <c r="AC2882" s="2" t="str">
        <f t="shared" si="1461"/>
        <v>TY1</v>
      </c>
      <c r="AD2882">
        <f t="shared" si="1462"/>
        <v>128.421875</v>
      </c>
      <c r="AE2882">
        <f t="shared" si="1463"/>
        <v>127.796875</v>
      </c>
      <c r="AF2882" s="49">
        <f t="shared" si="1490"/>
        <v>0.625</v>
      </c>
      <c r="AG2882" s="3">
        <f t="shared" si="1476"/>
        <v>128.17431355688134</v>
      </c>
      <c r="AH2882">
        <f t="shared" si="1477"/>
        <v>126.76652832368956</v>
      </c>
      <c r="AI2882" s="51">
        <f t="shared" si="1478"/>
        <v>1.4077852331917882</v>
      </c>
      <c r="AJ2882" s="52">
        <f t="shared" si="1479"/>
        <v>0.78278523319178817</v>
      </c>
      <c r="AK2882" s="2">
        <v>42062</v>
      </c>
      <c r="AL2882" t="str">
        <v>912828G8</v>
      </c>
      <c r="AM2882">
        <v>-0.58909999999999996</v>
      </c>
      <c r="AN2882">
        <v>0.2009</v>
      </c>
      <c r="AO2882">
        <v>0.79390000000000005</v>
      </c>
      <c r="AP2882">
        <v>127.796875</v>
      </c>
      <c r="AQ2882">
        <f>VLOOKUP(AL2882,工作表1!$F$3:$G$1000,2,FALSE)</f>
        <v>2.125</v>
      </c>
      <c r="AR2882" t="str">
        <f>VLOOKUP(AL2882,工作表1!$F$3:$H$1000,3,FALSE)</f>
        <v>2021/12/31</v>
      </c>
      <c r="AS2882">
        <f t="shared" si="1464"/>
        <v>0.127</v>
      </c>
      <c r="AT2882">
        <f t="shared" si="1465"/>
        <v>1.998</v>
      </c>
      <c r="AU2882" s="43">
        <f t="shared" si="1480"/>
        <v>42185</v>
      </c>
      <c r="AV2882" s="43">
        <f t="shared" si="1466"/>
        <v>42185</v>
      </c>
      <c r="AW2882" s="45">
        <f t="shared" si="1481"/>
        <v>0.35808011049723759</v>
      </c>
      <c r="AX2882" s="45">
        <f t="shared" si="1482"/>
        <v>1.0567102474835388</v>
      </c>
      <c r="AY2882" s="47">
        <f t="shared" si="1483"/>
        <v>102.08567925626848</v>
      </c>
      <c r="AZ2882" s="47">
        <f t="shared" si="1484"/>
        <v>126.76652832368956</v>
      </c>
      <c r="BA2882" s="43"/>
      <c r="BC2882" s="2">
        <v>42061</v>
      </c>
      <c r="BD2882" t="str">
        <v>912828SV</v>
      </c>
      <c r="BE2882">
        <v>-1.0754999999999999</v>
      </c>
      <c r="BF2882">
        <v>0.20366000000000001</v>
      </c>
      <c r="BG2882">
        <v>0.77400000000000002</v>
      </c>
      <c r="BH2882">
        <v>127.21875</v>
      </c>
      <c r="BI2882">
        <f>VLOOKUP(BD2882,工作表1!$K$3:$L$1000,2,FALSE)</f>
        <v>1.75</v>
      </c>
      <c r="BJ2882" t="str">
        <f>VLOOKUP(BD2882,工作表1!$K$3:$M$1000,3,FALSE)</f>
        <v>2022/5/15</v>
      </c>
      <c r="BK2882">
        <f t="shared" si="1467"/>
        <v>0.126</v>
      </c>
      <c r="BL2882">
        <f t="shared" si="1468"/>
        <v>1.6240000000000001</v>
      </c>
      <c r="BM2882" s="43">
        <f t="shared" si="1485"/>
        <v>42139</v>
      </c>
      <c r="BN2882" s="43">
        <f t="shared" si="1469"/>
        <v>42277</v>
      </c>
      <c r="BO2882" s="45">
        <f t="shared" si="1486"/>
        <v>0.50276243093922646</v>
      </c>
      <c r="BP2882" s="45">
        <f t="shared" si="1487"/>
        <v>1.5335843487474456</v>
      </c>
      <c r="BQ2882" s="47">
        <f t="shared" si="1488"/>
        <v>99.375522115572892</v>
      </c>
      <c r="BR2882" s="47">
        <f t="shared" si="1489"/>
        <v>125.04477300691693</v>
      </c>
    </row>
    <row r="2883" spans="6:70" x14ac:dyDescent="0.25">
      <c r="F2883" s="2">
        <v>42157</v>
      </c>
      <c r="G2883">
        <v>0.14299999999999999</v>
      </c>
      <c r="H2883" s="43">
        <v>42200</v>
      </c>
      <c r="I2883">
        <v>2.0547</v>
      </c>
      <c r="L2883" s="2">
        <v>42061</v>
      </c>
      <c r="M2883" t="str">
        <v>912828F2</v>
      </c>
      <c r="N2883">
        <v>-0.49380000000000002</v>
      </c>
      <c r="O2883">
        <v>0.32038</v>
      </c>
      <c r="P2883">
        <v>0.79390000000000005</v>
      </c>
      <c r="Q2883">
        <v>128.28125</v>
      </c>
      <c r="R2883">
        <f>VLOOKUP(M2883,工作表1!$A$3:$B$1000,2,FALSE)</f>
        <v>2.125</v>
      </c>
      <c r="S2883" t="str">
        <f>VLOOKUP(M2883,工作表1!$A$3:$C$1000,3,FALSE)</f>
        <v>2021/9/30</v>
      </c>
      <c r="T2883">
        <f t="shared" si="1459"/>
        <v>0.126</v>
      </c>
      <c r="U2883">
        <f t="shared" si="1458"/>
        <v>1.9990000000000001</v>
      </c>
      <c r="V2883" s="43">
        <f t="shared" si="1470"/>
        <v>42094</v>
      </c>
      <c r="W2883" s="43">
        <f t="shared" si="1460"/>
        <v>42094</v>
      </c>
      <c r="X2883" s="45">
        <f t="shared" si="1471"/>
        <v>0.88052486187845302</v>
      </c>
      <c r="Y2883" s="45">
        <f t="shared" si="1472"/>
        <v>1.0668262317414667</v>
      </c>
      <c r="Z2883" s="47">
        <f t="shared" si="1473"/>
        <v>101.99765675036171</v>
      </c>
      <c r="AA2883" s="47">
        <f t="shared" si="1474"/>
        <v>127.99098024450829</v>
      </c>
      <c r="AB2883" s="45">
        <f t="shared" si="1475"/>
        <v>1.8474999999999999</v>
      </c>
      <c r="AC2883" s="2" t="str">
        <f t="shared" si="1461"/>
        <v>TY1</v>
      </c>
      <c r="AD2883">
        <f t="shared" si="1462"/>
        <v>128.28125</v>
      </c>
      <c r="AE2883">
        <f t="shared" si="1463"/>
        <v>127.640625</v>
      </c>
      <c r="AF2883" s="49">
        <f t="shared" si="1490"/>
        <v>0.640625</v>
      </c>
      <c r="AG2883" s="3">
        <f t="shared" si="1476"/>
        <v>127.99098024450829</v>
      </c>
      <c r="AH2883">
        <f t="shared" si="1477"/>
        <v>126.58403411141776</v>
      </c>
      <c r="AI2883" s="51">
        <f t="shared" si="1478"/>
        <v>1.4069461330905284</v>
      </c>
      <c r="AJ2883" s="52">
        <f t="shared" si="1479"/>
        <v>0.76632113309052841</v>
      </c>
      <c r="AK2883" s="2">
        <v>42061</v>
      </c>
      <c r="AL2883" t="str">
        <v>912828G8</v>
      </c>
      <c r="AM2883">
        <v>-0.64500000000000002</v>
      </c>
      <c r="AN2883">
        <v>0.20465</v>
      </c>
      <c r="AO2883">
        <v>0.79390000000000005</v>
      </c>
      <c r="AP2883">
        <v>127.640625</v>
      </c>
      <c r="AQ2883">
        <f>VLOOKUP(AL2883,工作表1!$F$3:$G$1000,2,FALSE)</f>
        <v>2.125</v>
      </c>
      <c r="AR2883" t="str">
        <f>VLOOKUP(AL2883,工作表1!$F$3:$H$1000,3,FALSE)</f>
        <v>2021/12/31</v>
      </c>
      <c r="AS2883">
        <f t="shared" si="1464"/>
        <v>0.126</v>
      </c>
      <c r="AT2883">
        <f t="shared" si="1465"/>
        <v>1.9990000000000001</v>
      </c>
      <c r="AU2883" s="43">
        <f t="shared" si="1480"/>
        <v>42185</v>
      </c>
      <c r="AV2883" s="43">
        <f t="shared" si="1466"/>
        <v>42185</v>
      </c>
      <c r="AW2883" s="45">
        <f t="shared" si="1481"/>
        <v>0.34046961325966851</v>
      </c>
      <c r="AX2883" s="45">
        <f t="shared" si="1482"/>
        <v>1.0565655036706274</v>
      </c>
      <c r="AY2883" s="47">
        <f t="shared" si="1483"/>
        <v>101.97728207831486</v>
      </c>
      <c r="AZ2883" s="47">
        <f t="shared" si="1484"/>
        <v>126.58403411141776</v>
      </c>
      <c r="BA2883" s="43"/>
      <c r="BC2883" s="2">
        <v>42060</v>
      </c>
      <c r="BD2883" t="str">
        <v>912828SV</v>
      </c>
      <c r="BE2883">
        <v>8.9899999999999994E-2</v>
      </c>
      <c r="BF2883">
        <v>0.14330000000000001</v>
      </c>
      <c r="BG2883">
        <v>0.77400000000000002</v>
      </c>
      <c r="BH2883">
        <v>127.671875</v>
      </c>
      <c r="BI2883">
        <f>VLOOKUP(BD2883,工作表1!$K$3:$L$1000,2,FALSE)</f>
        <v>1.75</v>
      </c>
      <c r="BJ2883" t="str">
        <f>VLOOKUP(BD2883,工作表1!$K$3:$M$1000,3,FALSE)</f>
        <v>2022/5/15</v>
      </c>
      <c r="BK2883">
        <f t="shared" si="1467"/>
        <v>0.124</v>
      </c>
      <c r="BL2883">
        <f t="shared" si="1468"/>
        <v>1.6259999999999999</v>
      </c>
      <c r="BM2883" s="43">
        <f t="shared" si="1485"/>
        <v>42139</v>
      </c>
      <c r="BN2883" s="43">
        <f t="shared" si="1469"/>
        <v>42277</v>
      </c>
      <c r="BO2883" s="45">
        <f t="shared" si="1486"/>
        <v>0.4979281767955801</v>
      </c>
      <c r="BP2883" s="45">
        <f t="shared" si="1487"/>
        <v>1.5335446151517445</v>
      </c>
      <c r="BQ2883" s="47">
        <f t="shared" si="1488"/>
        <v>99.766641993540063</v>
      </c>
      <c r="BR2883" s="47">
        <f t="shared" si="1489"/>
        <v>125.53297627567916</v>
      </c>
    </row>
    <row r="2884" spans="6:70" x14ac:dyDescent="0.25">
      <c r="F2884" s="2">
        <v>42156</v>
      </c>
      <c r="G2884">
        <v>0.14199999999999999</v>
      </c>
      <c r="H2884" s="43">
        <v>42199</v>
      </c>
      <c r="I2884">
        <v>2.0983000000000001</v>
      </c>
      <c r="L2884" s="2">
        <v>42060</v>
      </c>
      <c r="M2884" t="str">
        <v>912828F2</v>
      </c>
      <c r="N2884">
        <v>0.17680000000000001</v>
      </c>
      <c r="O2884">
        <v>7.8899999999999998E-2</v>
      </c>
      <c r="P2884">
        <v>0.79390000000000005</v>
      </c>
      <c r="Q2884">
        <v>128.71875</v>
      </c>
      <c r="R2884">
        <f>VLOOKUP(M2884,工作表1!$A$3:$B$1000,2,FALSE)</f>
        <v>2.125</v>
      </c>
      <c r="S2884" t="str">
        <f>VLOOKUP(M2884,工作表1!$A$3:$C$1000,3,FALSE)</f>
        <v>2021/9/30</v>
      </c>
      <c r="T2884">
        <f t="shared" si="1459"/>
        <v>0.124</v>
      </c>
      <c r="U2884">
        <f t="shared" ref="U2884:U2947" si="1491">R2884-T2884</f>
        <v>2.0009999999999999</v>
      </c>
      <c r="V2884" s="43">
        <f t="shared" si="1470"/>
        <v>42094</v>
      </c>
      <c r="W2884" s="43">
        <f t="shared" si="1460"/>
        <v>42094</v>
      </c>
      <c r="X2884" s="45">
        <f t="shared" si="1471"/>
        <v>0.87465469613259672</v>
      </c>
      <c r="Y2884" s="45">
        <f t="shared" si="1472"/>
        <v>1.0667779838038296</v>
      </c>
      <c r="Z2884" s="47">
        <f t="shared" si="1473"/>
        <v>102.37401887900242</v>
      </c>
      <c r="AA2884" s="47">
        <f t="shared" si="1474"/>
        <v>128.44963781770662</v>
      </c>
      <c r="AB2884" s="45">
        <f t="shared" si="1475"/>
        <v>1.7766999999999999</v>
      </c>
      <c r="AC2884" s="2" t="str">
        <f t="shared" si="1461"/>
        <v>TY1</v>
      </c>
      <c r="AD2884">
        <f t="shared" si="1462"/>
        <v>128.71875</v>
      </c>
      <c r="AE2884">
        <f t="shared" si="1463"/>
        <v>128.09375</v>
      </c>
      <c r="AF2884" s="49">
        <f t="shared" si="1490"/>
        <v>0.625</v>
      </c>
      <c r="AG2884" s="3">
        <f t="shared" si="1476"/>
        <v>128.44963781770662</v>
      </c>
      <c r="AH2884">
        <f t="shared" si="1477"/>
        <v>127.04048134256425</v>
      </c>
      <c r="AI2884" s="51">
        <f t="shared" si="1478"/>
        <v>1.4091564751423675</v>
      </c>
      <c r="AJ2884" s="52">
        <f t="shared" si="1479"/>
        <v>0.78415647514236753</v>
      </c>
      <c r="AK2884" s="2">
        <v>42060</v>
      </c>
      <c r="AL2884" t="str">
        <v>912828G8</v>
      </c>
      <c r="AM2884">
        <v>-0.31369999999999998</v>
      </c>
      <c r="AN2884">
        <v>0.17571000000000001</v>
      </c>
      <c r="AO2884">
        <v>0.79390000000000005</v>
      </c>
      <c r="AP2884">
        <v>128.09375</v>
      </c>
      <c r="AQ2884">
        <f>VLOOKUP(AL2884,工作表1!$F$3:$G$1000,2,FALSE)</f>
        <v>2.125</v>
      </c>
      <c r="AR2884" t="str">
        <f>VLOOKUP(AL2884,工作表1!$F$3:$H$1000,3,FALSE)</f>
        <v>2021/12/31</v>
      </c>
      <c r="AS2884">
        <f t="shared" si="1464"/>
        <v>0.124</v>
      </c>
      <c r="AT2884">
        <f t="shared" si="1465"/>
        <v>2.0009999999999999</v>
      </c>
      <c r="AU2884" s="43">
        <f t="shared" si="1480"/>
        <v>42185</v>
      </c>
      <c r="AV2884" s="43">
        <f t="shared" si="1466"/>
        <v>42185</v>
      </c>
      <c r="AW2884" s="45">
        <f t="shared" si="1481"/>
        <v>0.3345994475138121</v>
      </c>
      <c r="AX2884" s="45">
        <f t="shared" si="1482"/>
        <v>1.0565172557329903</v>
      </c>
      <c r="AY2884" s="47">
        <f t="shared" si="1483"/>
        <v>102.35239497195613</v>
      </c>
      <c r="AZ2884" s="47">
        <f t="shared" si="1484"/>
        <v>127.04048134256425</v>
      </c>
      <c r="BA2884" s="43"/>
      <c r="BC2884" s="2">
        <v>42059</v>
      </c>
      <c r="BD2884" t="str">
        <v>912828SV</v>
      </c>
      <c r="BE2884">
        <v>-0.89249999999999996</v>
      </c>
      <c r="BF2884">
        <v>0.19444</v>
      </c>
      <c r="BG2884">
        <v>0.77400000000000002</v>
      </c>
      <c r="BH2884">
        <v>127.625</v>
      </c>
      <c r="BI2884">
        <f>VLOOKUP(BD2884,工作表1!$K$3:$L$1000,2,FALSE)</f>
        <v>1.75</v>
      </c>
      <c r="BJ2884" t="str">
        <f>VLOOKUP(BD2884,工作表1!$K$3:$M$1000,3,FALSE)</f>
        <v>2022/5/15</v>
      </c>
      <c r="BK2884">
        <f t="shared" si="1467"/>
        <v>0.125</v>
      </c>
      <c r="BL2884">
        <f t="shared" si="1468"/>
        <v>1.625</v>
      </c>
      <c r="BM2884" s="43">
        <f t="shared" si="1485"/>
        <v>42139</v>
      </c>
      <c r="BN2884" s="43">
        <f t="shared" si="1469"/>
        <v>42277</v>
      </c>
      <c r="BO2884" s="45">
        <f t="shared" si="1486"/>
        <v>0.49309392265193369</v>
      </c>
      <c r="BP2884" s="45">
        <f t="shared" si="1487"/>
        <v>1.5335048815560433</v>
      </c>
      <c r="BQ2884" s="47">
        <f t="shared" si="1488"/>
        <v>99.703643915530463</v>
      </c>
      <c r="BR2884" s="47">
        <f t="shared" si="1489"/>
        <v>125.43678583158021</v>
      </c>
    </row>
    <row r="2885" spans="6:70" x14ac:dyDescent="0.25">
      <c r="F2885" s="2">
        <v>42153</v>
      </c>
      <c r="G2885">
        <v>0.14249999999999999</v>
      </c>
      <c r="H2885" s="43">
        <v>42198</v>
      </c>
      <c r="I2885">
        <v>2.1589</v>
      </c>
      <c r="L2885" s="2">
        <v>42059</v>
      </c>
      <c r="M2885" t="str">
        <v>912828F2</v>
      </c>
      <c r="N2885">
        <v>-0.2147</v>
      </c>
      <c r="O2885">
        <v>0.20257</v>
      </c>
      <c r="P2885">
        <v>0.79390000000000005</v>
      </c>
      <c r="Q2885">
        <v>128.6875</v>
      </c>
      <c r="R2885">
        <f>VLOOKUP(M2885,工作表1!$A$3:$B$1000,2,FALSE)</f>
        <v>2.125</v>
      </c>
      <c r="S2885" t="str">
        <f>VLOOKUP(M2885,工作表1!$A$3:$C$1000,3,FALSE)</f>
        <v>2021/9/30</v>
      </c>
      <c r="T2885">
        <f t="shared" ref="T2885:T2948" si="1492">INDEX($G:$G,MATCH(L2885,$F:$F,0))</f>
        <v>0.125</v>
      </c>
      <c r="U2885">
        <f t="shared" si="1491"/>
        <v>2</v>
      </c>
      <c r="V2885" s="43">
        <f t="shared" si="1470"/>
        <v>42094</v>
      </c>
      <c r="W2885" s="43">
        <f t="shared" ref="W2885:W2948" si="1493">IF(WEEKDAY(DATE(YEAR(L2885),(INT(MONTH(L2885)/3)+1)*3+1,1)-1,2)=7,DATE(YEAR(L2885),(INT(MONTH(L2885)/3)+1)*3+1,1)-1-2,IF(WEEKDAY(DATE(YEAR(L2885),(INT(MONTH(L2885)/3)+1)*3+1,1)-1,2)=6,DATE(YEAR(L2885),(INT(MONTH(L2885)/3)+1)*3+1,1)-1-1,DATE(YEAR(L2885),(INT(MONTH(L2885)/3)+1)*3+1,1)-1))</f>
        <v>42094</v>
      </c>
      <c r="X2885" s="45">
        <f t="shared" si="1471"/>
        <v>0.86878453038674031</v>
      </c>
      <c r="Y2885" s="45">
        <f t="shared" si="1472"/>
        <v>1.0667297358661925</v>
      </c>
      <c r="Z2885" s="47">
        <f t="shared" si="1473"/>
        <v>102.34204403793639</v>
      </c>
      <c r="AA2885" s="47">
        <f t="shared" si="1474"/>
        <v>128.39429520513283</v>
      </c>
      <c r="AB2885" s="45">
        <f t="shared" si="1475"/>
        <v>1.7815000000000001</v>
      </c>
      <c r="AC2885" s="2" t="str">
        <f t="shared" ref="AC2885:AC2948" si="1494">IF(MOD(MONTH(L2885),3)=0,"TY2","TY1")</f>
        <v>TY1</v>
      </c>
      <c r="AD2885">
        <f t="shared" ref="AD2885:AD2948" si="1495">IF(AC2885="TY1",Q2885,AP2885)</f>
        <v>128.6875</v>
      </c>
      <c r="AE2885">
        <f t="shared" ref="AE2885:AE2948" si="1496">IF(AC2885="TY1",AP2885,BH2885)</f>
        <v>128.046875</v>
      </c>
      <c r="AF2885" s="49">
        <f t="shared" si="1490"/>
        <v>0.640625</v>
      </c>
      <c r="AG2885" s="3">
        <f t="shared" si="1476"/>
        <v>128.39429520513283</v>
      </c>
      <c r="AH2885">
        <f t="shared" si="1477"/>
        <v>126.96632333810253</v>
      </c>
      <c r="AI2885" s="51">
        <f t="shared" si="1478"/>
        <v>1.4279718670303083</v>
      </c>
      <c r="AJ2885" s="52">
        <f t="shared" si="1479"/>
        <v>0.78734686703030832</v>
      </c>
      <c r="AK2885" s="2">
        <v>42059</v>
      </c>
      <c r="AL2885" t="str">
        <v>912828G8</v>
      </c>
      <c r="AM2885">
        <v>-0.79800000000000004</v>
      </c>
      <c r="AN2885">
        <v>0.21798000000000001</v>
      </c>
      <c r="AO2885">
        <v>0.79390000000000005</v>
      </c>
      <c r="AP2885">
        <v>128.046875</v>
      </c>
      <c r="AQ2885">
        <f>VLOOKUP(AL2885,工作表1!$F$3:$G$1000,2,FALSE)</f>
        <v>2.125</v>
      </c>
      <c r="AR2885" t="str">
        <f>VLOOKUP(AL2885,工作表1!$F$3:$H$1000,3,FALSE)</f>
        <v>2021/12/31</v>
      </c>
      <c r="AS2885">
        <f t="shared" ref="AS2885:AS2948" si="1497">INDEX($G:$G,MATCH(AK2885,$F:$F,0))</f>
        <v>0.125</v>
      </c>
      <c r="AT2885">
        <f t="shared" ref="AT2885:AT2948" si="1498">AQ2885-AS2885</f>
        <v>2</v>
      </c>
      <c r="AU2885" s="43">
        <f t="shared" si="1480"/>
        <v>42185</v>
      </c>
      <c r="AV2885" s="43">
        <f t="shared" ref="AV2885:AV2948" si="1499">IF(WEEKDAY(DATE(YEAR(AK2885),(INT(MONTH(AK2885)/3)+1)*3+4,1)-1,2)=7,DATE(YEAR(AK2885),(INT(MONTH(AK2885)/3)+1)*3+4,1)-1-2,IF(WEEKDAY(DATE(YEAR(AK2885),(INT(MONTH(AK2885)/3)+1)*3+4,1)-1,2)=6,DATE(YEAR(AK2885),(INT(MONTH(AK2885)/3)+1)*3+4,1)-1-1,DATE(YEAR(AK2885),(INT(MONTH(AK2885)/3)+1)*3+4,1)-1))</f>
        <v>42185</v>
      </c>
      <c r="AW2885" s="45">
        <f t="shared" si="1481"/>
        <v>0.32872928176795579</v>
      </c>
      <c r="AX2885" s="45">
        <f t="shared" si="1482"/>
        <v>1.0564690077953531</v>
      </c>
      <c r="AY2885" s="47">
        <f t="shared" si="1483"/>
        <v>102.30522981349252</v>
      </c>
      <c r="AZ2885" s="47">
        <f t="shared" si="1484"/>
        <v>126.96632333810253</v>
      </c>
      <c r="BA2885" s="43"/>
      <c r="BC2885" s="2">
        <v>42058</v>
      </c>
      <c r="BD2885" t="str">
        <v>912828SV</v>
      </c>
      <c r="BE2885">
        <v>-1.0004</v>
      </c>
      <c r="BF2885">
        <v>0.20710000000000001</v>
      </c>
      <c r="BG2885">
        <v>0.77400000000000002</v>
      </c>
      <c r="BH2885">
        <v>126.921875</v>
      </c>
      <c r="BI2885">
        <f>VLOOKUP(BD2885,工作表1!$K$3:$L$1000,2,FALSE)</f>
        <v>1.75</v>
      </c>
      <c r="BJ2885" t="str">
        <f>VLOOKUP(BD2885,工作表1!$K$3:$M$1000,3,FALSE)</f>
        <v>2022/5/15</v>
      </c>
      <c r="BK2885">
        <f t="shared" ref="BK2885:BK2948" si="1500">INDEX($G:$G,MATCH(BC2885,$F:$F,0))</f>
        <v>0.1285</v>
      </c>
      <c r="BL2885">
        <f t="shared" ref="BL2885:BL2948" si="1501">BI2885-BK2885</f>
        <v>1.6214999999999999</v>
      </c>
      <c r="BM2885" s="43">
        <f t="shared" si="1485"/>
        <v>42139</v>
      </c>
      <c r="BN2885" s="43">
        <f t="shared" ref="BN2885:BN2948" si="1502">IF(WEEKDAY(DATE(YEAR(BC2885),(INT(MONTH(BC2885)/3)+1)*3+7,1)-1,2)=7,DATE(YEAR(BC2885),(INT(MONTH(BC2885)/3)+1)*3+7,1)-1-2,IF(WEEKDAY(DATE(YEAR(BC2885),(INT(MONTH(BC2885)/3)+1)*3+7,1)-1,2)=6,DATE(YEAR(BC2885),(INT(MONTH(BC2885)/3)+1)*3+7,1)-1-1,DATE(YEAR(BC2885),(INT(MONTH(BC2885)/3)+1)*3+7,1)-1))</f>
        <v>42277</v>
      </c>
      <c r="BO2885" s="45">
        <f t="shared" si="1486"/>
        <v>0.48825966850828728</v>
      </c>
      <c r="BP2885" s="45">
        <f t="shared" si="1487"/>
        <v>1.5334651479603418</v>
      </c>
      <c r="BQ2885" s="47">
        <f t="shared" si="1488"/>
        <v>99.155480048730169</v>
      </c>
      <c r="BR2885" s="47">
        <f t="shared" si="1489"/>
        <v>124.71572930951453</v>
      </c>
    </row>
    <row r="2886" spans="6:70" x14ac:dyDescent="0.25">
      <c r="F2886" s="2">
        <v>42152</v>
      </c>
      <c r="G2886">
        <v>0.14399999999999999</v>
      </c>
      <c r="H2886" s="43">
        <v>42195</v>
      </c>
      <c r="I2886">
        <v>2.0983000000000001</v>
      </c>
      <c r="L2886" s="2">
        <v>42058</v>
      </c>
      <c r="M2886" t="str">
        <v>912828F2</v>
      </c>
      <c r="N2886">
        <v>-0.29459999999999997</v>
      </c>
      <c r="O2886">
        <v>0.23474</v>
      </c>
      <c r="P2886">
        <v>0.79390000000000005</v>
      </c>
      <c r="Q2886">
        <v>128.015625</v>
      </c>
      <c r="R2886">
        <f>VLOOKUP(M2886,工作表1!$A$3:$B$1000,2,FALSE)</f>
        <v>2.125</v>
      </c>
      <c r="S2886" t="str">
        <f>VLOOKUP(M2886,工作表1!$A$3:$C$1000,3,FALSE)</f>
        <v>2021/9/30</v>
      </c>
      <c r="T2886">
        <f t="shared" si="1492"/>
        <v>0.1285</v>
      </c>
      <c r="U2886">
        <f t="shared" si="1491"/>
        <v>1.9964999999999999</v>
      </c>
      <c r="V2886" s="43">
        <f t="shared" ref="V2886:V2949" si="1503">COUPNCD(L2885,S2886,2,0)</f>
        <v>42094</v>
      </c>
      <c r="W2886" s="43">
        <f t="shared" si="1493"/>
        <v>42094</v>
      </c>
      <c r="X2886" s="45">
        <f t="shared" ref="X2886:X2949" si="1504">COUPDAYBS(L2885,S2886,2,1)/COUPDAYS(L2885,S2886,2,1)*R2886/2</f>
        <v>0.862914364640884</v>
      </c>
      <c r="Y2886" s="45">
        <f t="shared" ref="Y2886:Y2949" si="1505">(W2886-L2885)/365*R2886+X2886</f>
        <v>1.0666814879285553</v>
      </c>
      <c r="Z2886" s="47">
        <f t="shared" ref="Z2886:Z2949" si="1506">(Q2886*P2886+Y2886)/(1+(O2886/100)*(W2886-L2887)/360)-X2886</f>
        <v>101.8092621051911</v>
      </c>
      <c r="AA2886" s="47">
        <f t="shared" ref="AA2886:AA2949" si="1507">(Z2886-$AB$5*(W2886-L2885)/365+T2886*(W2886-L2885)/360)/P2886</f>
        <v>127.70844688583504</v>
      </c>
      <c r="AB2886" s="45">
        <f t="shared" ref="AB2886:AB2949" si="1508">INDEX(I:I,MATCH(L2886,H:H,0))</f>
        <v>1.8667</v>
      </c>
      <c r="AC2886" s="2" t="str">
        <f t="shared" si="1494"/>
        <v>TY1</v>
      </c>
      <c r="AD2886">
        <f t="shared" si="1495"/>
        <v>128.015625</v>
      </c>
      <c r="AE2886">
        <f t="shared" si="1496"/>
        <v>127.34375</v>
      </c>
      <c r="AF2886" s="49">
        <f t="shared" si="1490"/>
        <v>0.671875</v>
      </c>
      <c r="AG2886" s="3">
        <f t="shared" ref="AG2886:AG2949" si="1509">IF(AC2886="TY1",AA2886,AZ2886)</f>
        <v>127.70844688583504</v>
      </c>
      <c r="AH2886">
        <f t="shared" ref="AH2886:AH2949" si="1510">IF(AC2886="TY1",AZ2886,BR2886)</f>
        <v>126.26245713332867</v>
      </c>
      <c r="AI2886" s="51">
        <f t="shared" ref="AI2886:AI2949" si="1511">AG2886-AH2886</f>
        <v>1.4459897525063781</v>
      </c>
      <c r="AJ2886" s="52">
        <f t="shared" ref="AJ2886:AJ2949" si="1512">AI2886-AF2886</f>
        <v>0.77411475250637807</v>
      </c>
      <c r="AK2886" s="2">
        <v>42058</v>
      </c>
      <c r="AL2886" t="str">
        <v>912828G8</v>
      </c>
      <c r="AM2886">
        <v>-0.53879999999999995</v>
      </c>
      <c r="AN2886">
        <v>0.20211999999999999</v>
      </c>
      <c r="AO2886">
        <v>0.79390000000000005</v>
      </c>
      <c r="AP2886">
        <v>127.34375</v>
      </c>
      <c r="AQ2886">
        <f>VLOOKUP(AL2886,工作表1!$F$3:$G$1000,2,FALSE)</f>
        <v>2.125</v>
      </c>
      <c r="AR2886" t="str">
        <f>VLOOKUP(AL2886,工作表1!$F$3:$H$1000,3,FALSE)</f>
        <v>2021/12/31</v>
      </c>
      <c r="AS2886">
        <f t="shared" si="1497"/>
        <v>0.1285</v>
      </c>
      <c r="AT2886">
        <f t="shared" si="1498"/>
        <v>1.9964999999999999</v>
      </c>
      <c r="AU2886" s="43">
        <f t="shared" ref="AU2886:AU2949" si="1513">COUPNCD(AK2885,AR2886,2,0)</f>
        <v>42185</v>
      </c>
      <c r="AV2886" s="43">
        <f t="shared" si="1499"/>
        <v>42185</v>
      </c>
      <c r="AW2886" s="45">
        <f t="shared" ref="AW2886:AW2949" si="1514">COUPDAYBS(AK2885,AR2886,2,1)/COUPDAYS(AK2885,AR2886,2,1)*AQ2886/2</f>
        <v>0.32285911602209943</v>
      </c>
      <c r="AX2886" s="45">
        <f t="shared" ref="AX2886:AX2949" si="1515">(AV2886-AK2885)/365*AQ2886+AW2886</f>
        <v>1.056420759857716</v>
      </c>
      <c r="AY2886" s="47">
        <f t="shared" ref="AY2886:AY2949" si="1516">(AP2886*AO2886+AX2886)/(1+(AN2886/100)*(AV2886-AK2887)/360)-AW2886</f>
        <v>101.75725875924553</v>
      </c>
      <c r="AZ2886" s="47">
        <f t="shared" ref="AZ2886:AZ2949" si="1517">(AY2886-$AB$5*(AV2886-AK2885)/365+AS2886*(AV2886-AK2885)/360)/AO2886</f>
        <v>126.26245713332867</v>
      </c>
      <c r="BA2886" s="43"/>
      <c r="BC2886" s="2">
        <v>42055</v>
      </c>
      <c r="BD2886" t="str">
        <v>912828SV</v>
      </c>
      <c r="BE2886">
        <v>-1.0018</v>
      </c>
      <c r="BF2886">
        <v>0.22220000000000001</v>
      </c>
      <c r="BG2886">
        <v>0.77400000000000002</v>
      </c>
      <c r="BH2886">
        <v>126.28125</v>
      </c>
      <c r="BI2886">
        <f>VLOOKUP(BD2886,工作表1!$K$3:$L$1000,2,FALSE)</f>
        <v>1.75</v>
      </c>
      <c r="BJ2886" t="str">
        <f>VLOOKUP(BD2886,工作表1!$K$3:$M$1000,3,FALSE)</f>
        <v>2022/5/15</v>
      </c>
      <c r="BK2886">
        <f t="shared" si="1500"/>
        <v>0.128</v>
      </c>
      <c r="BL2886">
        <f t="shared" si="1501"/>
        <v>1.6219999999999999</v>
      </c>
      <c r="BM2886" s="43">
        <f t="shared" ref="BM2886:BM2949" si="1518">COUPNCD(BC2885,BJ2886,2,0)</f>
        <v>42139</v>
      </c>
      <c r="BN2886" s="43">
        <f t="shared" si="1502"/>
        <v>42277</v>
      </c>
      <c r="BO2886" s="45">
        <f t="shared" ref="BO2886:BO2949" si="1519">COUPDAYBS(BC2885,BJ2886,2,1)/COUPDAYS(BC2885,BJ2886,2,1)*BI2886/2</f>
        <v>0.48342541436464093</v>
      </c>
      <c r="BP2886" s="45">
        <f t="shared" ref="BP2886:BP2949" si="1520">(BN2886-BC2885)/365*BI2886+BO2886</f>
        <v>1.5334254143646411</v>
      </c>
      <c r="BQ2886" s="47">
        <f t="shared" ref="BQ2886:BQ2949" si="1521">(BH2886*BG2886+BP2886)/(1+(BF2886/100)*(BN2886-BC2887)/360)-BO2886</f>
        <v>98.655232500475677</v>
      </c>
      <c r="BR2886" s="47">
        <f t="shared" ref="BR2886:BR2949" si="1522">(BQ2886-$AB$5*(BN2886-BC2885)/365+BK2886*(BN2886-BC2885)/360)/BG2886</f>
        <v>124.05346145625624</v>
      </c>
    </row>
    <row r="2887" spans="6:70" x14ac:dyDescent="0.25">
      <c r="F2887" s="2">
        <v>42151</v>
      </c>
      <c r="G2887">
        <v>0.14099999999999999</v>
      </c>
      <c r="H2887" s="43">
        <v>42194</v>
      </c>
      <c r="I2887">
        <v>2.0211999999999999</v>
      </c>
      <c r="L2887" s="2">
        <v>42055</v>
      </c>
      <c r="M2887" t="str">
        <v>912828F2</v>
      </c>
      <c r="N2887">
        <v>0.03</v>
      </c>
      <c r="O2887">
        <v>0.13930999999999999</v>
      </c>
      <c r="P2887">
        <v>0.79390000000000005</v>
      </c>
      <c r="Q2887">
        <v>127.40625</v>
      </c>
      <c r="R2887">
        <f>VLOOKUP(M2887,工作表1!$A$3:$B$1000,2,FALSE)</f>
        <v>2.125</v>
      </c>
      <c r="S2887" t="str">
        <f>VLOOKUP(M2887,工作表1!$A$3:$C$1000,3,FALSE)</f>
        <v>2021/9/30</v>
      </c>
      <c r="T2887">
        <f t="shared" si="1492"/>
        <v>0.128</v>
      </c>
      <c r="U2887">
        <f t="shared" si="1491"/>
        <v>1.9969999999999999</v>
      </c>
      <c r="V2887" s="43">
        <f t="shared" si="1503"/>
        <v>42094</v>
      </c>
      <c r="W2887" s="43">
        <f t="shared" si="1493"/>
        <v>42094</v>
      </c>
      <c r="X2887" s="45">
        <f t="shared" si="1504"/>
        <v>0.8570441988950277</v>
      </c>
      <c r="Y2887" s="45">
        <f t="shared" si="1505"/>
        <v>1.0666332399909182</v>
      </c>
      <c r="Z2887" s="47">
        <f t="shared" si="1506"/>
        <v>101.34159170279872</v>
      </c>
      <c r="AA2887" s="47">
        <f t="shared" si="1507"/>
        <v>127.10413399265816</v>
      </c>
      <c r="AB2887" s="45">
        <f t="shared" si="1508"/>
        <v>1.9205000000000001</v>
      </c>
      <c r="AC2887" s="2" t="str">
        <f t="shared" si="1494"/>
        <v>TY1</v>
      </c>
      <c r="AD2887">
        <f t="shared" si="1495"/>
        <v>127.40625</v>
      </c>
      <c r="AE2887">
        <f t="shared" si="1496"/>
        <v>126.703125</v>
      </c>
      <c r="AF2887" s="49">
        <f t="shared" si="1490"/>
        <v>0.703125</v>
      </c>
      <c r="AG2887" s="3">
        <f t="shared" si="1509"/>
        <v>127.10413399265816</v>
      </c>
      <c r="AH2887">
        <f t="shared" si="1510"/>
        <v>125.63762996580418</v>
      </c>
      <c r="AI2887" s="51">
        <f t="shared" si="1511"/>
        <v>1.4665040268539826</v>
      </c>
      <c r="AJ2887" s="52">
        <f t="shared" si="1512"/>
        <v>0.76337902685398262</v>
      </c>
      <c r="AK2887" s="2">
        <v>42055</v>
      </c>
      <c r="AL2887" t="str">
        <v>912828G8</v>
      </c>
      <c r="AM2887">
        <v>0.22589999999999999</v>
      </c>
      <c r="AN2887">
        <v>0.15031</v>
      </c>
      <c r="AO2887">
        <v>0.79390000000000005</v>
      </c>
      <c r="AP2887">
        <v>126.703125</v>
      </c>
      <c r="AQ2887">
        <f>VLOOKUP(AL2887,工作表1!$F$3:$G$1000,2,FALSE)</f>
        <v>2.125</v>
      </c>
      <c r="AR2887" t="str">
        <f>VLOOKUP(AL2887,工作表1!$F$3:$H$1000,3,FALSE)</f>
        <v>2021/12/31</v>
      </c>
      <c r="AS2887">
        <f t="shared" si="1497"/>
        <v>0.128</v>
      </c>
      <c r="AT2887">
        <f t="shared" si="1498"/>
        <v>1.9969999999999999</v>
      </c>
      <c r="AU2887" s="43">
        <f t="shared" si="1513"/>
        <v>42185</v>
      </c>
      <c r="AV2887" s="43">
        <f t="shared" si="1499"/>
        <v>42185</v>
      </c>
      <c r="AW2887" s="45">
        <f t="shared" si="1514"/>
        <v>0.31698895027624313</v>
      </c>
      <c r="AX2887" s="45">
        <f t="shared" si="1515"/>
        <v>1.0563725119200789</v>
      </c>
      <c r="AY2887" s="47">
        <f t="shared" si="1516"/>
        <v>101.2734284633375</v>
      </c>
      <c r="AZ2887" s="47">
        <f t="shared" si="1517"/>
        <v>125.63762996580418</v>
      </c>
      <c r="BA2887" s="43"/>
      <c r="BC2887" s="2">
        <v>42054</v>
      </c>
      <c r="BD2887" t="str">
        <v>912828SV</v>
      </c>
      <c r="BE2887">
        <v>0.26939999999999997</v>
      </c>
      <c r="BF2887">
        <v>0.15318000000000001</v>
      </c>
      <c r="BG2887">
        <v>0.77400000000000002</v>
      </c>
      <c r="BH2887">
        <v>126.453125</v>
      </c>
      <c r="BI2887">
        <f>VLOOKUP(BD2887,工作表1!$K$3:$L$1000,2,FALSE)</f>
        <v>1.75</v>
      </c>
      <c r="BJ2887" t="str">
        <f>VLOOKUP(BD2887,工作表1!$K$3:$M$1000,3,FALSE)</f>
        <v>2022/5/15</v>
      </c>
      <c r="BK2887">
        <f t="shared" si="1500"/>
        <v>0.128</v>
      </c>
      <c r="BL2887">
        <f t="shared" si="1501"/>
        <v>1.6219999999999999</v>
      </c>
      <c r="BM2887" s="43">
        <f t="shared" si="1518"/>
        <v>42139</v>
      </c>
      <c r="BN2887" s="43">
        <f t="shared" si="1502"/>
        <v>42277</v>
      </c>
      <c r="BO2887" s="45">
        <f t="shared" si="1519"/>
        <v>0.46892265193370164</v>
      </c>
      <c r="BP2887" s="45">
        <f t="shared" si="1520"/>
        <v>1.5333062135775375</v>
      </c>
      <c r="BQ2887" s="47">
        <f t="shared" si="1521"/>
        <v>98.844444754901048</v>
      </c>
      <c r="BR2887" s="47">
        <f t="shared" si="1522"/>
        <v>124.25123571627748</v>
      </c>
    </row>
    <row r="2888" spans="6:70" x14ac:dyDescent="0.25">
      <c r="F2888" s="2">
        <v>42150</v>
      </c>
      <c r="G2888">
        <v>0.14199999999999999</v>
      </c>
      <c r="H2888" s="43">
        <v>42193</v>
      </c>
      <c r="I2888">
        <v>1.9063000000000001</v>
      </c>
      <c r="L2888" s="2">
        <v>42054</v>
      </c>
      <c r="M2888" t="str">
        <v>912828F2</v>
      </c>
      <c r="N2888">
        <v>0.23730000000000001</v>
      </c>
      <c r="O2888">
        <v>7.8750000000000001E-2</v>
      </c>
      <c r="P2888">
        <v>0.79390000000000005</v>
      </c>
      <c r="Q2888">
        <v>127.59375</v>
      </c>
      <c r="R2888">
        <f>VLOOKUP(M2888,工作表1!$A$3:$B$1000,2,FALSE)</f>
        <v>2.125</v>
      </c>
      <c r="S2888" t="str">
        <f>VLOOKUP(M2888,工作表1!$A$3:$C$1000,3,FALSE)</f>
        <v>2021/9/30</v>
      </c>
      <c r="T2888">
        <f t="shared" si="1492"/>
        <v>0.128</v>
      </c>
      <c r="U2888">
        <f t="shared" si="1491"/>
        <v>1.9969999999999999</v>
      </c>
      <c r="V2888" s="43">
        <f t="shared" si="1503"/>
        <v>42094</v>
      </c>
      <c r="W2888" s="43">
        <f t="shared" si="1493"/>
        <v>42094</v>
      </c>
      <c r="X2888" s="45">
        <f t="shared" si="1504"/>
        <v>0.83943370165745856</v>
      </c>
      <c r="Y2888" s="45">
        <f t="shared" si="1505"/>
        <v>1.0664884961780066</v>
      </c>
      <c r="Z2888" s="47">
        <f t="shared" si="1506"/>
        <v>101.51455304633409</v>
      </c>
      <c r="AA2888" s="47">
        <f t="shared" si="1507"/>
        <v>127.27648109728899</v>
      </c>
      <c r="AB2888" s="45">
        <f t="shared" si="1508"/>
        <v>1.92</v>
      </c>
      <c r="AC2888" s="2" t="str">
        <f t="shared" si="1494"/>
        <v>TY1</v>
      </c>
      <c r="AD2888">
        <f t="shared" si="1495"/>
        <v>127.59375</v>
      </c>
      <c r="AE2888">
        <f t="shared" si="1496"/>
        <v>126.875</v>
      </c>
      <c r="AF2888" s="49">
        <f t="shared" si="1490"/>
        <v>0.71875</v>
      </c>
      <c r="AG2888" s="3">
        <f t="shared" si="1509"/>
        <v>127.27648109728899</v>
      </c>
      <c r="AH2888">
        <f t="shared" si="1510"/>
        <v>125.82984886956264</v>
      </c>
      <c r="AI2888" s="51">
        <f t="shared" si="1511"/>
        <v>1.4466322277263544</v>
      </c>
      <c r="AJ2888" s="52">
        <f t="shared" si="1512"/>
        <v>0.72788222772635436</v>
      </c>
      <c r="AK2888" s="2">
        <v>42054</v>
      </c>
      <c r="AL2888" t="str">
        <v>912828G8</v>
      </c>
      <c r="AM2888">
        <v>1.31</v>
      </c>
      <c r="AN2888">
        <v>5.5599999999999997E-2</v>
      </c>
      <c r="AO2888">
        <v>0.79390000000000005</v>
      </c>
      <c r="AP2888">
        <v>126.875</v>
      </c>
      <c r="AQ2888">
        <f>VLOOKUP(AL2888,工作表1!$F$3:$G$1000,2,FALSE)</f>
        <v>2.125</v>
      </c>
      <c r="AR2888" t="str">
        <f>VLOOKUP(AL2888,工作表1!$F$3:$H$1000,3,FALSE)</f>
        <v>2021/12/31</v>
      </c>
      <c r="AS2888">
        <f t="shared" si="1497"/>
        <v>0.128</v>
      </c>
      <c r="AT2888">
        <f t="shared" si="1498"/>
        <v>1.9969999999999999</v>
      </c>
      <c r="AU2888" s="43">
        <f t="shared" si="1513"/>
        <v>42185</v>
      </c>
      <c r="AV2888" s="43">
        <f t="shared" si="1499"/>
        <v>42185</v>
      </c>
      <c r="AW2888" s="45">
        <f t="shared" si="1514"/>
        <v>0.29937845303867405</v>
      </c>
      <c r="AX2888" s="45">
        <f t="shared" si="1515"/>
        <v>1.056227768107167</v>
      </c>
      <c r="AY2888" s="47">
        <f t="shared" si="1516"/>
        <v>101.46216602820027</v>
      </c>
      <c r="AZ2888" s="47">
        <f t="shared" si="1517"/>
        <v>125.82984886956264</v>
      </c>
      <c r="BA2888" s="43"/>
      <c r="BC2888" s="2">
        <v>42053</v>
      </c>
      <c r="BD2888" t="str">
        <v>912828SV</v>
      </c>
      <c r="BE2888">
        <v>-0.31809999999999999</v>
      </c>
      <c r="BF2888">
        <v>0.17119000000000001</v>
      </c>
      <c r="BG2888">
        <v>0.77400000000000002</v>
      </c>
      <c r="BH2888">
        <v>126.90625</v>
      </c>
      <c r="BI2888">
        <f>VLOOKUP(BD2888,工作表1!$K$3:$L$1000,2,FALSE)</f>
        <v>1.75</v>
      </c>
      <c r="BJ2888" t="str">
        <f>VLOOKUP(BD2888,工作表1!$K$3:$M$1000,3,FALSE)</f>
        <v>2022/5/15</v>
      </c>
      <c r="BK2888">
        <f t="shared" si="1500"/>
        <v>0.12938</v>
      </c>
      <c r="BL2888">
        <f t="shared" si="1501"/>
        <v>1.6206199999999999</v>
      </c>
      <c r="BM2888" s="43">
        <f t="shared" si="1518"/>
        <v>42139</v>
      </c>
      <c r="BN2888" s="43">
        <f t="shared" si="1502"/>
        <v>42277</v>
      </c>
      <c r="BO2888" s="45">
        <f t="shared" si="1519"/>
        <v>0.46408839779005523</v>
      </c>
      <c r="BP2888" s="45">
        <f t="shared" si="1520"/>
        <v>1.5332664799818361</v>
      </c>
      <c r="BQ2888" s="47">
        <f t="shared" si="1521"/>
        <v>99.187994082193342</v>
      </c>
      <c r="BR2888" s="47">
        <f t="shared" si="1522"/>
        <v>124.68064032640146</v>
      </c>
    </row>
    <row r="2889" spans="6:70" x14ac:dyDescent="0.25">
      <c r="F2889" s="2">
        <v>42149</v>
      </c>
      <c r="G2889">
        <v>0.14399999999999999</v>
      </c>
      <c r="H2889" s="43">
        <v>42192</v>
      </c>
      <c r="I2889">
        <v>1.9733000000000001</v>
      </c>
      <c r="L2889" s="2">
        <v>42053</v>
      </c>
      <c r="M2889" t="str">
        <v>912828F2</v>
      </c>
      <c r="N2889">
        <v>-0.63870000000000005</v>
      </c>
      <c r="O2889">
        <v>0.32435000000000003</v>
      </c>
      <c r="P2889">
        <v>0.79390000000000005</v>
      </c>
      <c r="Q2889">
        <v>128.015625</v>
      </c>
      <c r="R2889">
        <f>VLOOKUP(M2889,工作表1!$A$3:$B$1000,2,FALSE)</f>
        <v>2.125</v>
      </c>
      <c r="S2889" t="str">
        <f>VLOOKUP(M2889,工作表1!$A$3:$C$1000,3,FALSE)</f>
        <v>2021/9/30</v>
      </c>
      <c r="T2889">
        <f t="shared" si="1492"/>
        <v>0.12938</v>
      </c>
      <c r="U2889">
        <f t="shared" si="1491"/>
        <v>1.9956199999999999</v>
      </c>
      <c r="V2889" s="43">
        <f t="shared" si="1503"/>
        <v>42094</v>
      </c>
      <c r="W2889" s="43">
        <f t="shared" si="1493"/>
        <v>42094</v>
      </c>
      <c r="X2889" s="45">
        <f t="shared" si="1504"/>
        <v>0.83356353591160226</v>
      </c>
      <c r="Y2889" s="45">
        <f t="shared" si="1505"/>
        <v>1.0664402482403694</v>
      </c>
      <c r="Z2889" s="47">
        <f t="shared" si="1506"/>
        <v>101.82563430387287</v>
      </c>
      <c r="AA2889" s="47">
        <f t="shared" si="1507"/>
        <v>127.65334165716111</v>
      </c>
      <c r="AB2889" s="45">
        <f t="shared" si="1508"/>
        <v>1.8685</v>
      </c>
      <c r="AC2889" s="2" t="str">
        <f t="shared" si="1494"/>
        <v>TY1</v>
      </c>
      <c r="AD2889">
        <f t="shared" si="1495"/>
        <v>128.015625</v>
      </c>
      <c r="AE2889">
        <f t="shared" si="1496"/>
        <v>127.328125</v>
      </c>
      <c r="AF2889" s="49">
        <f t="shared" si="1490"/>
        <v>0.6875</v>
      </c>
      <c r="AG2889" s="3">
        <f t="shared" si="1509"/>
        <v>127.65334165716111</v>
      </c>
      <c r="AH2889">
        <f t="shared" si="1510"/>
        <v>126.24782090358131</v>
      </c>
      <c r="AI2889" s="51">
        <f t="shared" si="1511"/>
        <v>1.4055207535797933</v>
      </c>
      <c r="AJ2889" s="52">
        <f t="shared" si="1512"/>
        <v>0.71802075357979334</v>
      </c>
      <c r="AK2889" s="2">
        <v>42053</v>
      </c>
      <c r="AL2889" t="str">
        <v>912828G8</v>
      </c>
      <c r="AM2889">
        <v>0.48959999999999998</v>
      </c>
      <c r="AN2889">
        <v>0.11382</v>
      </c>
      <c r="AO2889">
        <v>0.79390000000000005</v>
      </c>
      <c r="AP2889">
        <v>127.328125</v>
      </c>
      <c r="AQ2889">
        <f>VLOOKUP(AL2889,工作表1!$F$3:$G$1000,2,FALSE)</f>
        <v>2.125</v>
      </c>
      <c r="AR2889" t="str">
        <f>VLOOKUP(AL2889,工作表1!$F$3:$H$1000,3,FALSE)</f>
        <v>2021/12/31</v>
      </c>
      <c r="AS2889">
        <f t="shared" si="1497"/>
        <v>0.12938</v>
      </c>
      <c r="AT2889">
        <f t="shared" si="1498"/>
        <v>1.9956199999999999</v>
      </c>
      <c r="AU2889" s="43">
        <f t="shared" si="1513"/>
        <v>42185</v>
      </c>
      <c r="AV2889" s="43">
        <f t="shared" si="1499"/>
        <v>42185</v>
      </c>
      <c r="AW2889" s="45">
        <f t="shared" si="1514"/>
        <v>0.29350828729281769</v>
      </c>
      <c r="AX2889" s="45">
        <f t="shared" si="1515"/>
        <v>1.0561795201695301</v>
      </c>
      <c r="AY2889" s="47">
        <f t="shared" si="1516"/>
        <v>101.80553685173068</v>
      </c>
      <c r="AZ2889" s="47">
        <f t="shared" si="1517"/>
        <v>126.24782090358131</v>
      </c>
      <c r="BA2889" s="43"/>
      <c r="BC2889" s="2">
        <v>42052</v>
      </c>
      <c r="BD2889" t="str">
        <v>912828SV</v>
      </c>
      <c r="BE2889">
        <v>-1.629</v>
      </c>
      <c r="BF2889">
        <v>0.23809</v>
      </c>
      <c r="BG2889">
        <v>0.77400000000000002</v>
      </c>
      <c r="BH2889">
        <v>126.125</v>
      </c>
      <c r="BI2889">
        <f>VLOOKUP(BD2889,工作表1!$K$3:$L$1000,2,FALSE)</f>
        <v>1.75</v>
      </c>
      <c r="BJ2889" t="str">
        <f>VLOOKUP(BD2889,工作表1!$K$3:$M$1000,3,FALSE)</f>
        <v>2022/5/15</v>
      </c>
      <c r="BK2889">
        <f t="shared" si="1500"/>
        <v>0.13063</v>
      </c>
      <c r="BL2889">
        <f t="shared" si="1501"/>
        <v>1.61937</v>
      </c>
      <c r="BM2889" s="43">
        <f t="shared" si="1518"/>
        <v>42139</v>
      </c>
      <c r="BN2889" s="43">
        <f t="shared" si="1502"/>
        <v>42277</v>
      </c>
      <c r="BO2889" s="45">
        <f t="shared" si="1519"/>
        <v>0.45925414364640882</v>
      </c>
      <c r="BP2889" s="45">
        <f t="shared" si="1520"/>
        <v>1.5332267463861349</v>
      </c>
      <c r="BQ2889" s="47">
        <f t="shared" si="1521"/>
        <v>98.544779316496005</v>
      </c>
      <c r="BR2889" s="47">
        <f t="shared" si="1522"/>
        <v>123.83506132514064</v>
      </c>
    </row>
    <row r="2890" spans="6:70" x14ac:dyDescent="0.25">
      <c r="F2890" s="2">
        <v>42146</v>
      </c>
      <c r="G2890">
        <v>0.14399999999999999</v>
      </c>
      <c r="H2890" s="43">
        <v>42191</v>
      </c>
      <c r="I2890">
        <v>1.9948999999999999</v>
      </c>
      <c r="L2890" s="2">
        <v>42052</v>
      </c>
      <c r="M2890" t="str">
        <v>912828F2</v>
      </c>
      <c r="N2890">
        <v>0.13519999999999999</v>
      </c>
      <c r="O2890">
        <v>0.11294</v>
      </c>
      <c r="P2890">
        <v>0.79390000000000005</v>
      </c>
      <c r="Q2890">
        <v>127.25</v>
      </c>
      <c r="R2890">
        <f>VLOOKUP(M2890,工作表1!$A$3:$B$1000,2,FALSE)</f>
        <v>2.125</v>
      </c>
      <c r="S2890" t="str">
        <f>VLOOKUP(M2890,工作表1!$A$3:$C$1000,3,FALSE)</f>
        <v>2021/9/30</v>
      </c>
      <c r="T2890">
        <f t="shared" si="1492"/>
        <v>0.13063</v>
      </c>
      <c r="U2890">
        <f t="shared" si="1491"/>
        <v>1.99437</v>
      </c>
      <c r="V2890" s="43">
        <f t="shared" si="1503"/>
        <v>42094</v>
      </c>
      <c r="W2890" s="43">
        <f t="shared" si="1493"/>
        <v>42094</v>
      </c>
      <c r="X2890" s="45">
        <f t="shared" si="1504"/>
        <v>0.82769337016574585</v>
      </c>
      <c r="Y2890" s="45">
        <f t="shared" si="1505"/>
        <v>1.0663920003027321</v>
      </c>
      <c r="Z2890" s="47">
        <f t="shared" si="1506"/>
        <v>101.24774289709495</v>
      </c>
      <c r="AA2890" s="47">
        <f t="shared" si="1507"/>
        <v>126.91043927055937</v>
      </c>
      <c r="AB2890" s="45">
        <f t="shared" si="1508"/>
        <v>1.9441999999999999</v>
      </c>
      <c r="AC2890" s="2" t="str">
        <f t="shared" si="1494"/>
        <v>TY1</v>
      </c>
      <c r="AD2890">
        <f t="shared" si="1495"/>
        <v>127.25</v>
      </c>
      <c r="AE2890">
        <f t="shared" si="1496"/>
        <v>126.546875</v>
      </c>
      <c r="AF2890" s="49">
        <f t="shared" si="1490"/>
        <v>0.703125</v>
      </c>
      <c r="AG2890" s="3">
        <f t="shared" si="1509"/>
        <v>126.91043927055937</v>
      </c>
      <c r="AH2890">
        <f t="shared" si="1510"/>
        <v>125.46463024363244</v>
      </c>
      <c r="AI2890" s="51">
        <f t="shared" si="1511"/>
        <v>1.4458090269269235</v>
      </c>
      <c r="AJ2890" s="52">
        <f t="shared" si="1512"/>
        <v>0.74268402692692348</v>
      </c>
      <c r="AK2890" s="2">
        <v>42052</v>
      </c>
      <c r="AL2890" t="str">
        <v>912828G8</v>
      </c>
      <c r="AM2890">
        <v>0.6522</v>
      </c>
      <c r="AN2890">
        <v>0.10024</v>
      </c>
      <c r="AO2890">
        <v>0.79390000000000005</v>
      </c>
      <c r="AP2890">
        <v>126.546875</v>
      </c>
      <c r="AQ2890">
        <f>VLOOKUP(AL2890,工作表1!$F$3:$G$1000,2,FALSE)</f>
        <v>2.125</v>
      </c>
      <c r="AR2890" t="str">
        <f>VLOOKUP(AL2890,工作表1!$F$3:$H$1000,3,FALSE)</f>
        <v>2021/12/31</v>
      </c>
      <c r="AS2890">
        <f t="shared" si="1497"/>
        <v>0.13063</v>
      </c>
      <c r="AT2890">
        <f t="shared" si="1498"/>
        <v>1.99437</v>
      </c>
      <c r="AU2890" s="43">
        <f t="shared" si="1513"/>
        <v>42185</v>
      </c>
      <c r="AV2890" s="43">
        <f t="shared" si="1499"/>
        <v>42185</v>
      </c>
      <c r="AW2890" s="45">
        <f t="shared" si="1514"/>
        <v>0.28763812154696128</v>
      </c>
      <c r="AX2890" s="45">
        <f t="shared" si="1515"/>
        <v>1.0561312722318927</v>
      </c>
      <c r="AY2890" s="47">
        <f t="shared" si="1516"/>
        <v>101.19534461252026</v>
      </c>
      <c r="AZ2890" s="47">
        <f t="shared" si="1517"/>
        <v>125.46463024363244</v>
      </c>
      <c r="BA2890" s="43"/>
      <c r="BC2890" s="2">
        <v>42048</v>
      </c>
      <c r="BD2890" t="str">
        <v>912828SV</v>
      </c>
      <c r="BE2890">
        <v>-1.5605</v>
      </c>
      <c r="BF2890">
        <v>0.23358000000000001</v>
      </c>
      <c r="BG2890">
        <v>0.77400000000000002</v>
      </c>
      <c r="BH2890">
        <v>127.1875</v>
      </c>
      <c r="BI2890">
        <f>VLOOKUP(BD2890,工作表1!$K$3:$L$1000,2,FALSE)</f>
        <v>1.75</v>
      </c>
      <c r="BJ2890" t="str">
        <f>VLOOKUP(BD2890,工作表1!$K$3:$M$1000,3,FALSE)</f>
        <v>2022/5/15</v>
      </c>
      <c r="BK2890">
        <f t="shared" si="1500"/>
        <v>0.1275</v>
      </c>
      <c r="BL2890">
        <f t="shared" si="1501"/>
        <v>1.6225000000000001</v>
      </c>
      <c r="BM2890" s="43">
        <f t="shared" si="1518"/>
        <v>42139</v>
      </c>
      <c r="BN2890" s="43">
        <f t="shared" si="1502"/>
        <v>42277</v>
      </c>
      <c r="BO2890" s="45">
        <f t="shared" si="1519"/>
        <v>0.45441988950276246</v>
      </c>
      <c r="BP2890" s="45">
        <f t="shared" si="1520"/>
        <v>1.5331870127904337</v>
      </c>
      <c r="BQ2890" s="47">
        <f t="shared" si="1521"/>
        <v>99.372918122982682</v>
      </c>
      <c r="BR2890" s="47">
        <f t="shared" si="1522"/>
        <v>124.88692808179773</v>
      </c>
    </row>
    <row r="2891" spans="6:70" x14ac:dyDescent="0.25">
      <c r="F2891" s="2">
        <v>42145</v>
      </c>
      <c r="G2891">
        <v>0.13700000000000001</v>
      </c>
      <c r="H2891" s="43">
        <v>42188</v>
      </c>
      <c r="I2891">
        <v>2.0838999999999999</v>
      </c>
      <c r="L2891" s="2">
        <v>42048</v>
      </c>
      <c r="M2891" t="str">
        <v>912828F2</v>
      </c>
      <c r="N2891">
        <v>-0.57730000000000004</v>
      </c>
      <c r="O2891">
        <v>0.29038000000000003</v>
      </c>
      <c r="P2891">
        <v>0.79390000000000005</v>
      </c>
      <c r="Q2891">
        <v>128.234375</v>
      </c>
      <c r="R2891">
        <f>VLOOKUP(M2891,工作表1!$A$3:$B$1000,2,FALSE)</f>
        <v>2.125</v>
      </c>
      <c r="S2891" t="str">
        <f>VLOOKUP(M2891,工作表1!$A$3:$C$1000,3,FALSE)</f>
        <v>2021/9/30</v>
      </c>
      <c r="T2891">
        <f t="shared" si="1492"/>
        <v>0.1275</v>
      </c>
      <c r="U2891">
        <f t="shared" si="1491"/>
        <v>1.9975000000000001</v>
      </c>
      <c r="V2891" s="43">
        <f t="shared" si="1503"/>
        <v>42094</v>
      </c>
      <c r="W2891" s="43">
        <f t="shared" si="1493"/>
        <v>42094</v>
      </c>
      <c r="X2891" s="45">
        <f t="shared" si="1504"/>
        <v>0.82182320441988954</v>
      </c>
      <c r="Y2891" s="45">
        <f t="shared" si="1505"/>
        <v>1.0663437523650949</v>
      </c>
      <c r="Z2891" s="47">
        <f t="shared" si="1506"/>
        <v>102.01080626793215</v>
      </c>
      <c r="AA2891" s="47">
        <f t="shared" si="1507"/>
        <v>127.85597462430221</v>
      </c>
      <c r="AB2891" s="45">
        <f t="shared" si="1508"/>
        <v>1.8584000000000001</v>
      </c>
      <c r="AC2891" s="2" t="str">
        <f t="shared" si="1494"/>
        <v>TY1</v>
      </c>
      <c r="AD2891">
        <f t="shared" si="1495"/>
        <v>128.234375</v>
      </c>
      <c r="AE2891">
        <f t="shared" si="1496"/>
        <v>127.609375</v>
      </c>
      <c r="AF2891" s="49">
        <f t="shared" si="1490"/>
        <v>0.625</v>
      </c>
      <c r="AG2891" s="3">
        <f t="shared" si="1509"/>
        <v>127.85597462430221</v>
      </c>
      <c r="AH2891">
        <f t="shared" si="1510"/>
        <v>126.44923602905243</v>
      </c>
      <c r="AI2891" s="51">
        <f t="shared" si="1511"/>
        <v>1.4067385952497773</v>
      </c>
      <c r="AJ2891" s="52">
        <f t="shared" si="1512"/>
        <v>0.78173859524977729</v>
      </c>
      <c r="AK2891" s="2">
        <v>42048</v>
      </c>
      <c r="AL2891" t="str">
        <v>912828G8</v>
      </c>
      <c r="AM2891">
        <v>-0.99980000000000002</v>
      </c>
      <c r="AN2891">
        <v>0.23768</v>
      </c>
      <c r="AO2891">
        <v>0.79390000000000005</v>
      </c>
      <c r="AP2891">
        <v>127.609375</v>
      </c>
      <c r="AQ2891">
        <f>VLOOKUP(AL2891,工作表1!$F$3:$G$1000,2,FALSE)</f>
        <v>2.125</v>
      </c>
      <c r="AR2891" t="str">
        <f>VLOOKUP(AL2891,工作表1!$F$3:$H$1000,3,FALSE)</f>
        <v>2021/12/31</v>
      </c>
      <c r="AS2891">
        <f t="shared" si="1497"/>
        <v>0.1275</v>
      </c>
      <c r="AT2891">
        <f t="shared" si="1498"/>
        <v>1.9975000000000001</v>
      </c>
      <c r="AU2891" s="43">
        <f t="shared" si="1513"/>
        <v>42185</v>
      </c>
      <c r="AV2891" s="43">
        <f t="shared" si="1499"/>
        <v>42185</v>
      </c>
      <c r="AW2891" s="45">
        <f t="shared" si="1514"/>
        <v>0.28176795580110497</v>
      </c>
      <c r="AX2891" s="45">
        <f t="shared" si="1515"/>
        <v>1.0560830242942556</v>
      </c>
      <c r="AY2891" s="47">
        <f t="shared" si="1516"/>
        <v>101.99021719351039</v>
      </c>
      <c r="AZ2891" s="47">
        <f t="shared" si="1517"/>
        <v>126.44923602905243</v>
      </c>
      <c r="BA2891" s="43"/>
      <c r="BC2891" s="2">
        <v>42047</v>
      </c>
      <c r="BD2891" t="str">
        <v>912828SV</v>
      </c>
      <c r="BE2891">
        <v>-1.72E-2</v>
      </c>
      <c r="BF2891">
        <v>0.14885000000000001</v>
      </c>
      <c r="BG2891">
        <v>0.77400000000000002</v>
      </c>
      <c r="BH2891">
        <v>127.359375</v>
      </c>
      <c r="BI2891">
        <f>VLOOKUP(BD2891,工作表1!$K$3:$L$1000,2,FALSE)</f>
        <v>1.75</v>
      </c>
      <c r="BJ2891" t="str">
        <f>VLOOKUP(BD2891,工作表1!$K$3:$M$1000,3,FALSE)</f>
        <v>2022/5/15</v>
      </c>
      <c r="BK2891">
        <f t="shared" si="1500"/>
        <v>0.128</v>
      </c>
      <c r="BL2891">
        <f t="shared" si="1501"/>
        <v>1.6219999999999999</v>
      </c>
      <c r="BM2891" s="43">
        <f t="shared" si="1518"/>
        <v>42139</v>
      </c>
      <c r="BN2891" s="43">
        <f t="shared" si="1502"/>
        <v>42277</v>
      </c>
      <c r="BO2891" s="45">
        <f t="shared" si="1519"/>
        <v>0.43508287292817682</v>
      </c>
      <c r="BP2891" s="45">
        <f t="shared" si="1520"/>
        <v>1.5330280784076289</v>
      </c>
      <c r="BQ2891" s="47">
        <f t="shared" si="1521"/>
        <v>99.578576325960682</v>
      </c>
      <c r="BR2891" s="47">
        <f t="shared" si="1522"/>
        <v>125.09079207846362</v>
      </c>
    </row>
    <row r="2892" spans="6:70" x14ac:dyDescent="0.25">
      <c r="F2892" s="2">
        <v>42144</v>
      </c>
      <c r="G2892">
        <v>0.13950000000000001</v>
      </c>
      <c r="H2892" s="43">
        <v>42187</v>
      </c>
      <c r="I2892">
        <v>2.0838999999999999</v>
      </c>
      <c r="L2892" s="2">
        <v>42047</v>
      </c>
      <c r="M2892" t="str">
        <v>912828F2</v>
      </c>
      <c r="N2892">
        <v>-0.57679999999999998</v>
      </c>
      <c r="O2892">
        <v>0.26728000000000002</v>
      </c>
      <c r="P2892">
        <v>0.79390000000000005</v>
      </c>
      <c r="Q2892">
        <v>128.421875</v>
      </c>
      <c r="R2892">
        <f>VLOOKUP(M2892,工作表1!$A$3:$B$1000,2,FALSE)</f>
        <v>2.125</v>
      </c>
      <c r="S2892" t="str">
        <f>VLOOKUP(M2892,工作表1!$A$3:$C$1000,3,FALSE)</f>
        <v>2021/9/30</v>
      </c>
      <c r="T2892">
        <f t="shared" si="1492"/>
        <v>0.128</v>
      </c>
      <c r="U2892">
        <f t="shared" si="1491"/>
        <v>1.9969999999999999</v>
      </c>
      <c r="V2892" s="43">
        <f t="shared" si="1503"/>
        <v>42094</v>
      </c>
      <c r="W2892" s="43">
        <f t="shared" si="1493"/>
        <v>42094</v>
      </c>
      <c r="X2892" s="45">
        <f t="shared" si="1504"/>
        <v>0.7983425414364641</v>
      </c>
      <c r="Y2892" s="45">
        <f t="shared" si="1505"/>
        <v>1.0661507606145464</v>
      </c>
      <c r="Z2892" s="47">
        <f t="shared" si="1506"/>
        <v>102.18523418116285</v>
      </c>
      <c r="AA2892" s="47">
        <f t="shared" si="1507"/>
        <v>128.01507057719982</v>
      </c>
      <c r="AB2892" s="45">
        <f t="shared" si="1508"/>
        <v>1.802</v>
      </c>
      <c r="AC2892" s="2" t="str">
        <f t="shared" si="1494"/>
        <v>TY1</v>
      </c>
      <c r="AD2892">
        <f t="shared" si="1495"/>
        <v>128.421875</v>
      </c>
      <c r="AE2892">
        <f t="shared" si="1496"/>
        <v>127.78125</v>
      </c>
      <c r="AF2892" s="49">
        <f t="shared" si="1490"/>
        <v>0.640625</v>
      </c>
      <c r="AG2892" s="3">
        <f t="shared" si="1509"/>
        <v>128.01507057719982</v>
      </c>
      <c r="AH2892">
        <f t="shared" si="1510"/>
        <v>126.62781653391055</v>
      </c>
      <c r="AI2892" s="51">
        <f t="shared" si="1511"/>
        <v>1.3872540432892748</v>
      </c>
      <c r="AJ2892" s="52">
        <f t="shared" si="1512"/>
        <v>0.74662904328927482</v>
      </c>
      <c r="AK2892" s="2">
        <v>42047</v>
      </c>
      <c r="AL2892" t="str">
        <v>912828G8</v>
      </c>
      <c r="AM2892">
        <v>-0.14549999999999999</v>
      </c>
      <c r="AN2892">
        <v>0.15966</v>
      </c>
      <c r="AO2892">
        <v>0.79390000000000005</v>
      </c>
      <c r="AP2892">
        <v>127.78125</v>
      </c>
      <c r="AQ2892">
        <f>VLOOKUP(AL2892,工作表1!$F$3:$G$1000,2,FALSE)</f>
        <v>2.125</v>
      </c>
      <c r="AR2892" t="str">
        <f>VLOOKUP(AL2892,工作表1!$F$3:$H$1000,3,FALSE)</f>
        <v>2021/12/31</v>
      </c>
      <c r="AS2892">
        <f t="shared" si="1497"/>
        <v>0.128</v>
      </c>
      <c r="AT2892">
        <f t="shared" si="1498"/>
        <v>1.9969999999999999</v>
      </c>
      <c r="AU2892" s="43">
        <f t="shared" si="1513"/>
        <v>42185</v>
      </c>
      <c r="AV2892" s="43">
        <f t="shared" si="1499"/>
        <v>42185</v>
      </c>
      <c r="AW2892" s="45">
        <f t="shared" si="1514"/>
        <v>0.25828729281767954</v>
      </c>
      <c r="AX2892" s="45">
        <f t="shared" si="1515"/>
        <v>1.0558900325437071</v>
      </c>
      <c r="AY2892" s="47">
        <f t="shared" si="1516"/>
        <v>102.17998750365362</v>
      </c>
      <c r="AZ2892" s="47">
        <f t="shared" si="1517"/>
        <v>126.62781653391055</v>
      </c>
      <c r="BA2892" s="43"/>
      <c r="BC2892" s="2">
        <v>42046</v>
      </c>
      <c r="BD2892" t="str">
        <v>912828SV</v>
      </c>
      <c r="BE2892">
        <v>-0.56030000000000002</v>
      </c>
      <c r="BF2892">
        <v>0.17255999999999999</v>
      </c>
      <c r="BG2892">
        <v>0.77400000000000002</v>
      </c>
      <c r="BH2892">
        <v>127.3125</v>
      </c>
      <c r="BI2892">
        <f>VLOOKUP(BD2892,工作表1!$K$3:$L$1000,2,FALSE)</f>
        <v>1.75</v>
      </c>
      <c r="BJ2892" t="str">
        <f>VLOOKUP(BD2892,工作表1!$K$3:$M$1000,3,FALSE)</f>
        <v>2022/5/15</v>
      </c>
      <c r="BK2892">
        <f t="shared" si="1500"/>
        <v>0.13</v>
      </c>
      <c r="BL2892">
        <f t="shared" si="1501"/>
        <v>1.62</v>
      </c>
      <c r="BM2892" s="43">
        <f t="shared" si="1518"/>
        <v>42139</v>
      </c>
      <c r="BN2892" s="43">
        <f t="shared" si="1502"/>
        <v>42277</v>
      </c>
      <c r="BO2892" s="45">
        <f t="shared" si="1519"/>
        <v>0.43024861878453041</v>
      </c>
      <c r="BP2892" s="45">
        <f t="shared" si="1520"/>
        <v>1.5329883448119277</v>
      </c>
      <c r="BQ2892" s="47">
        <f t="shared" si="1521"/>
        <v>99.531451983666784</v>
      </c>
      <c r="BR2892" s="47">
        <f t="shared" si="1522"/>
        <v>125.01599678530373</v>
      </c>
    </row>
    <row r="2893" spans="6:70" x14ac:dyDescent="0.25">
      <c r="F2893" s="2">
        <v>42143</v>
      </c>
      <c r="G2893">
        <v>0.13700000000000001</v>
      </c>
      <c r="H2893" s="43">
        <v>42186</v>
      </c>
      <c r="I2893">
        <v>2.1442999999999999</v>
      </c>
      <c r="L2893" s="2">
        <v>42046</v>
      </c>
      <c r="M2893" t="str">
        <v>912828F2</v>
      </c>
      <c r="N2893">
        <v>-0.62250000000000005</v>
      </c>
      <c r="O2893">
        <v>0.28475</v>
      </c>
      <c r="P2893">
        <v>0.79390000000000005</v>
      </c>
      <c r="Q2893">
        <v>128.359375</v>
      </c>
      <c r="R2893">
        <f>VLOOKUP(M2893,工作表1!$A$3:$B$1000,2,FALSE)</f>
        <v>2.125</v>
      </c>
      <c r="S2893" t="str">
        <f>VLOOKUP(M2893,工作表1!$A$3:$C$1000,3,FALSE)</f>
        <v>2021/9/30</v>
      </c>
      <c r="T2893">
        <f t="shared" si="1492"/>
        <v>0.13</v>
      </c>
      <c r="U2893">
        <f t="shared" si="1491"/>
        <v>1.9950000000000001</v>
      </c>
      <c r="V2893" s="43">
        <f t="shared" si="1503"/>
        <v>42094</v>
      </c>
      <c r="W2893" s="43">
        <f t="shared" si="1493"/>
        <v>42094</v>
      </c>
      <c r="X2893" s="45">
        <f t="shared" si="1504"/>
        <v>0.79247237569060769</v>
      </c>
      <c r="Y2893" s="45">
        <f t="shared" si="1505"/>
        <v>1.066102512676909</v>
      </c>
      <c r="Z2893" s="47">
        <f t="shared" si="1506"/>
        <v>102.13824443395946</v>
      </c>
      <c r="AA2893" s="47">
        <f t="shared" si="1507"/>
        <v>127.94103905121176</v>
      </c>
      <c r="AB2893" s="45">
        <f t="shared" si="1508"/>
        <v>1.8455999999999999</v>
      </c>
      <c r="AC2893" s="2" t="str">
        <f t="shared" si="1494"/>
        <v>TY1</v>
      </c>
      <c r="AD2893">
        <f t="shared" si="1495"/>
        <v>128.359375</v>
      </c>
      <c r="AE2893">
        <f t="shared" si="1496"/>
        <v>127.734375</v>
      </c>
      <c r="AF2893" s="49">
        <f t="shared" si="1490"/>
        <v>0.625</v>
      </c>
      <c r="AG2893" s="3">
        <f t="shared" si="1509"/>
        <v>127.94103905121176</v>
      </c>
      <c r="AH2893">
        <f t="shared" si="1510"/>
        <v>126.53426641583191</v>
      </c>
      <c r="AI2893" s="51">
        <f t="shared" si="1511"/>
        <v>1.406772635379852</v>
      </c>
      <c r="AJ2893" s="52">
        <f t="shared" si="1512"/>
        <v>0.78177263537985198</v>
      </c>
      <c r="AK2893" s="2">
        <v>42046</v>
      </c>
      <c r="AL2893" t="str">
        <v>912828G8</v>
      </c>
      <c r="AM2893">
        <v>-1.1678999999999999</v>
      </c>
      <c r="AN2893">
        <v>0.23799999999999999</v>
      </c>
      <c r="AO2893">
        <v>0.79390000000000005</v>
      </c>
      <c r="AP2893">
        <v>127.734375</v>
      </c>
      <c r="AQ2893">
        <f>VLOOKUP(AL2893,工作表1!$F$3:$G$1000,2,FALSE)</f>
        <v>2.125</v>
      </c>
      <c r="AR2893" t="str">
        <f>VLOOKUP(AL2893,工作表1!$F$3:$H$1000,3,FALSE)</f>
        <v>2021/12/31</v>
      </c>
      <c r="AS2893">
        <f t="shared" si="1497"/>
        <v>0.13</v>
      </c>
      <c r="AT2893">
        <f t="shared" si="1498"/>
        <v>1.9950000000000001</v>
      </c>
      <c r="AU2893" s="43">
        <f t="shared" si="1513"/>
        <v>42185</v>
      </c>
      <c r="AV2893" s="43">
        <f t="shared" si="1499"/>
        <v>42185</v>
      </c>
      <c r="AW2893" s="45">
        <f t="shared" si="1514"/>
        <v>0.25241712707182323</v>
      </c>
      <c r="AX2893" s="45">
        <f t="shared" si="1515"/>
        <v>1.0558417846060697</v>
      </c>
      <c r="AY2893" s="47">
        <f t="shared" si="1516"/>
        <v>102.11699639063397</v>
      </c>
      <c r="AZ2893" s="47">
        <f t="shared" si="1517"/>
        <v>126.53426641583191</v>
      </c>
      <c r="BA2893" s="43"/>
      <c r="BC2893" s="2">
        <v>42045</v>
      </c>
      <c r="BD2893" t="str">
        <v>912828SV</v>
      </c>
      <c r="BE2893">
        <v>-0.27439999999999998</v>
      </c>
      <c r="BF2893">
        <v>0.16044</v>
      </c>
      <c r="BG2893">
        <v>0.77400000000000002</v>
      </c>
      <c r="BH2893">
        <v>127.296875</v>
      </c>
      <c r="BI2893">
        <f>VLOOKUP(BD2893,工作表1!$K$3:$L$1000,2,FALSE)</f>
        <v>1.75</v>
      </c>
      <c r="BJ2893" t="str">
        <f>VLOOKUP(BD2893,工作表1!$K$3:$M$1000,3,FALSE)</f>
        <v>2022/5/15</v>
      </c>
      <c r="BK2893">
        <f t="shared" si="1500"/>
        <v>0.13</v>
      </c>
      <c r="BL2893">
        <f t="shared" si="1501"/>
        <v>1.62</v>
      </c>
      <c r="BM2893" s="43">
        <f t="shared" si="1518"/>
        <v>42139</v>
      </c>
      <c r="BN2893" s="43">
        <f t="shared" si="1502"/>
        <v>42277</v>
      </c>
      <c r="BO2893" s="45">
        <f t="shared" si="1519"/>
        <v>0.42541436464088395</v>
      </c>
      <c r="BP2893" s="45">
        <f t="shared" si="1520"/>
        <v>1.5329486112162263</v>
      </c>
      <c r="BQ2893" s="47">
        <f t="shared" si="1521"/>
        <v>99.531519882862966</v>
      </c>
      <c r="BR2893" s="47">
        <f t="shared" si="1522"/>
        <v>125.00052968241235</v>
      </c>
    </row>
    <row r="2894" spans="6:70" x14ac:dyDescent="0.25">
      <c r="F2894" s="2">
        <v>42142</v>
      </c>
      <c r="G2894">
        <v>0.13700000000000001</v>
      </c>
      <c r="H2894" s="43">
        <v>42185</v>
      </c>
      <c r="I2894">
        <v>2.0792000000000002</v>
      </c>
      <c r="L2894" s="2">
        <v>42045</v>
      </c>
      <c r="M2894" t="str">
        <v>912828F2</v>
      </c>
      <c r="N2894">
        <v>-0.32840000000000003</v>
      </c>
      <c r="O2894">
        <v>0.20749000000000001</v>
      </c>
      <c r="P2894">
        <v>0.79390000000000005</v>
      </c>
      <c r="Q2894">
        <v>128.359375</v>
      </c>
      <c r="R2894">
        <f>VLOOKUP(M2894,工作表1!$A$3:$B$1000,2,FALSE)</f>
        <v>2.125</v>
      </c>
      <c r="S2894" t="str">
        <f>VLOOKUP(M2894,工作表1!$A$3:$C$1000,3,FALSE)</f>
        <v>2021/9/30</v>
      </c>
      <c r="T2894">
        <f t="shared" si="1492"/>
        <v>0.13</v>
      </c>
      <c r="U2894">
        <f t="shared" si="1491"/>
        <v>1.9950000000000001</v>
      </c>
      <c r="V2894" s="43">
        <f t="shared" si="1503"/>
        <v>42094</v>
      </c>
      <c r="W2894" s="43">
        <f t="shared" si="1493"/>
        <v>42094</v>
      </c>
      <c r="X2894" s="45">
        <f t="shared" si="1504"/>
        <v>0.78660220994475138</v>
      </c>
      <c r="Y2894" s="45">
        <f t="shared" si="1505"/>
        <v>1.0660542647392719</v>
      </c>
      <c r="Z2894" s="47">
        <f t="shared" si="1506"/>
        <v>102.15429430254818</v>
      </c>
      <c r="AA2894" s="47">
        <f t="shared" si="1507"/>
        <v>127.94609060903345</v>
      </c>
      <c r="AB2894" s="45">
        <f t="shared" si="1508"/>
        <v>1.8139000000000001</v>
      </c>
      <c r="AC2894" s="2" t="str">
        <f t="shared" si="1494"/>
        <v>TY1</v>
      </c>
      <c r="AD2894">
        <f t="shared" si="1495"/>
        <v>128.359375</v>
      </c>
      <c r="AE2894">
        <f t="shared" si="1496"/>
        <v>127.71875</v>
      </c>
      <c r="AF2894" s="49">
        <f t="shared" si="1490"/>
        <v>0.640625</v>
      </c>
      <c r="AG2894" s="3">
        <f t="shared" si="1509"/>
        <v>127.94609060903345</v>
      </c>
      <c r="AH2894">
        <f t="shared" si="1510"/>
        <v>126.55909437633325</v>
      </c>
      <c r="AI2894" s="51">
        <f t="shared" si="1511"/>
        <v>1.3869962327001986</v>
      </c>
      <c r="AJ2894" s="52">
        <f t="shared" si="1512"/>
        <v>0.74637123270019856</v>
      </c>
      <c r="AK2894" s="2">
        <v>42045</v>
      </c>
      <c r="AL2894" t="str">
        <v>912828G8</v>
      </c>
      <c r="AM2894">
        <v>8.0100000000000005E-2</v>
      </c>
      <c r="AN2894">
        <v>0.14066999999999999</v>
      </c>
      <c r="AO2894">
        <v>0.79390000000000005</v>
      </c>
      <c r="AP2894">
        <v>127.71875</v>
      </c>
      <c r="AQ2894">
        <f>VLOOKUP(AL2894,工作表1!$F$3:$G$1000,2,FALSE)</f>
        <v>2.125</v>
      </c>
      <c r="AR2894" t="str">
        <f>VLOOKUP(AL2894,工作表1!$F$3:$H$1000,3,FALSE)</f>
        <v>2021/12/31</v>
      </c>
      <c r="AS2894">
        <f t="shared" si="1497"/>
        <v>0.13</v>
      </c>
      <c r="AT2894">
        <f t="shared" si="1498"/>
        <v>1.9950000000000001</v>
      </c>
      <c r="AU2894" s="43">
        <f t="shared" si="1513"/>
        <v>42185</v>
      </c>
      <c r="AV2894" s="43">
        <f t="shared" si="1499"/>
        <v>42185</v>
      </c>
      <c r="AW2894" s="45">
        <f t="shared" si="1514"/>
        <v>0.24654696132596685</v>
      </c>
      <c r="AX2894" s="45">
        <f t="shared" si="1515"/>
        <v>1.0557935366684326</v>
      </c>
      <c r="AY2894" s="47">
        <f t="shared" si="1516"/>
        <v>102.14874674531009</v>
      </c>
      <c r="AZ2894" s="47">
        <f t="shared" si="1517"/>
        <v>126.55909437633325</v>
      </c>
      <c r="BA2894" s="43"/>
      <c r="BC2894" s="2">
        <v>42044</v>
      </c>
      <c r="BD2894" t="str">
        <v>912828SV</v>
      </c>
      <c r="BE2894">
        <v>0.53239999999999998</v>
      </c>
      <c r="BF2894">
        <v>0.12209</v>
      </c>
      <c r="BG2894">
        <v>0.77400000000000002</v>
      </c>
      <c r="BH2894">
        <v>127.5625</v>
      </c>
      <c r="BI2894">
        <f>VLOOKUP(BD2894,工作表1!$K$3:$L$1000,2,FALSE)</f>
        <v>1.75</v>
      </c>
      <c r="BJ2894" t="str">
        <f>VLOOKUP(BD2894,工作表1!$K$3:$M$1000,3,FALSE)</f>
        <v>2022/5/15</v>
      </c>
      <c r="BK2894">
        <f t="shared" si="1500"/>
        <v>0.129</v>
      </c>
      <c r="BL2894">
        <f t="shared" si="1501"/>
        <v>1.621</v>
      </c>
      <c r="BM2894" s="43">
        <f t="shared" si="1518"/>
        <v>42139</v>
      </c>
      <c r="BN2894" s="43">
        <f t="shared" si="1502"/>
        <v>42277</v>
      </c>
      <c r="BO2894" s="45">
        <f t="shared" si="1519"/>
        <v>0.42058011049723754</v>
      </c>
      <c r="BP2894" s="45">
        <f t="shared" si="1520"/>
        <v>1.5329088776205253</v>
      </c>
      <c r="BQ2894" s="47">
        <f t="shared" si="1521"/>
        <v>99.765518042380464</v>
      </c>
      <c r="BR2894" s="47">
        <f t="shared" si="1522"/>
        <v>125.28646544241101</v>
      </c>
    </row>
    <row r="2895" spans="6:70" x14ac:dyDescent="0.25">
      <c r="F2895" s="2">
        <v>42139</v>
      </c>
      <c r="G2895">
        <v>0.13600000000000001</v>
      </c>
      <c r="H2895" s="43">
        <v>42184</v>
      </c>
      <c r="I2895">
        <v>2.0503999999999998</v>
      </c>
      <c r="L2895" s="2">
        <v>42044</v>
      </c>
      <c r="M2895" t="str">
        <v>912828F2</v>
      </c>
      <c r="N2895">
        <v>-0.3569</v>
      </c>
      <c r="O2895">
        <v>0.21132000000000001</v>
      </c>
      <c r="P2895">
        <v>0.79390000000000005</v>
      </c>
      <c r="Q2895">
        <v>128.609375</v>
      </c>
      <c r="R2895">
        <f>VLOOKUP(M2895,工作表1!$A$3:$B$1000,2,FALSE)</f>
        <v>2.125</v>
      </c>
      <c r="S2895" t="str">
        <f>VLOOKUP(M2895,工作表1!$A$3:$C$1000,3,FALSE)</f>
        <v>2021/9/30</v>
      </c>
      <c r="T2895">
        <f t="shared" si="1492"/>
        <v>0.129</v>
      </c>
      <c r="U2895">
        <f t="shared" si="1491"/>
        <v>1.996</v>
      </c>
      <c r="V2895" s="43">
        <f t="shared" si="1503"/>
        <v>42094</v>
      </c>
      <c r="W2895" s="43">
        <f t="shared" si="1493"/>
        <v>42094</v>
      </c>
      <c r="X2895" s="45">
        <f t="shared" si="1504"/>
        <v>0.78073204419889508</v>
      </c>
      <c r="Y2895" s="45">
        <f t="shared" si="1505"/>
        <v>1.0660060168016348</v>
      </c>
      <c r="Z2895" s="47">
        <f t="shared" si="1506"/>
        <v>102.35616986355022</v>
      </c>
      <c r="AA2895" s="47">
        <f t="shared" si="1507"/>
        <v>128.18503759613108</v>
      </c>
      <c r="AB2895" s="45">
        <f t="shared" si="1508"/>
        <v>1.8041</v>
      </c>
      <c r="AC2895" s="2" t="str">
        <f t="shared" si="1494"/>
        <v>TY1</v>
      </c>
      <c r="AD2895">
        <f t="shared" si="1495"/>
        <v>128.609375</v>
      </c>
      <c r="AE2895">
        <f t="shared" si="1496"/>
        <v>127.984375</v>
      </c>
      <c r="AF2895" s="49">
        <f t="shared" si="1490"/>
        <v>0.625</v>
      </c>
      <c r="AG2895" s="3">
        <f t="shared" si="1509"/>
        <v>128.18503759613108</v>
      </c>
      <c r="AH2895">
        <f t="shared" si="1510"/>
        <v>126.8382401425775</v>
      </c>
      <c r="AI2895" s="51">
        <f t="shared" si="1511"/>
        <v>1.3467974535535774</v>
      </c>
      <c r="AJ2895" s="52">
        <f t="shared" si="1512"/>
        <v>0.72179745355357738</v>
      </c>
      <c r="AK2895" s="2">
        <v>42044</v>
      </c>
      <c r="AL2895" t="str">
        <v>912828G8</v>
      </c>
      <c r="AM2895">
        <v>0.6744</v>
      </c>
      <c r="AN2895">
        <v>9.5189999999999997E-2</v>
      </c>
      <c r="AO2895">
        <v>0.79390000000000005</v>
      </c>
      <c r="AP2895">
        <v>127.984375</v>
      </c>
      <c r="AQ2895">
        <f>VLOOKUP(AL2895,工作表1!$F$3:$G$1000,2,FALSE)</f>
        <v>2.125</v>
      </c>
      <c r="AR2895" t="str">
        <f>VLOOKUP(AL2895,工作表1!$F$3:$H$1000,3,FALSE)</f>
        <v>2021/12/31</v>
      </c>
      <c r="AS2895">
        <f t="shared" si="1497"/>
        <v>0.129</v>
      </c>
      <c r="AT2895">
        <f t="shared" si="1498"/>
        <v>1.996</v>
      </c>
      <c r="AU2895" s="43">
        <f t="shared" si="1513"/>
        <v>42185</v>
      </c>
      <c r="AV2895" s="43">
        <f t="shared" si="1499"/>
        <v>42185</v>
      </c>
      <c r="AW2895" s="45">
        <f t="shared" si="1514"/>
        <v>0.24067679558011051</v>
      </c>
      <c r="AX2895" s="45">
        <f t="shared" si="1515"/>
        <v>1.0557452887307954</v>
      </c>
      <c r="AY2895" s="47">
        <f t="shared" si="1516"/>
        <v>102.38278889485439</v>
      </c>
      <c r="AZ2895" s="47">
        <f t="shared" si="1517"/>
        <v>126.8382401425775</v>
      </c>
      <c r="BA2895" s="43"/>
      <c r="BC2895" s="2">
        <v>42041</v>
      </c>
      <c r="BD2895" t="str">
        <v>912828SV</v>
      </c>
      <c r="BE2895">
        <v>0.33900000000000002</v>
      </c>
      <c r="BF2895">
        <v>0.13358999999999999</v>
      </c>
      <c r="BG2895">
        <v>0.77400000000000002</v>
      </c>
      <c r="BH2895">
        <v>127.6875</v>
      </c>
      <c r="BI2895">
        <f>VLOOKUP(BD2895,工作表1!$K$3:$L$1000,2,FALSE)</f>
        <v>1.75</v>
      </c>
      <c r="BJ2895" t="str">
        <f>VLOOKUP(BD2895,工作表1!$K$3:$M$1000,3,FALSE)</f>
        <v>2022/5/15</v>
      </c>
      <c r="BK2895">
        <f t="shared" si="1500"/>
        <v>0.13</v>
      </c>
      <c r="BL2895">
        <f t="shared" si="1501"/>
        <v>1.62</v>
      </c>
      <c r="BM2895" s="43">
        <f t="shared" si="1518"/>
        <v>42139</v>
      </c>
      <c r="BN2895" s="43">
        <f t="shared" si="1502"/>
        <v>42277</v>
      </c>
      <c r="BO2895" s="45">
        <f t="shared" si="1519"/>
        <v>0.41574585635359118</v>
      </c>
      <c r="BP2895" s="45">
        <f t="shared" si="1520"/>
        <v>1.5328691440248241</v>
      </c>
      <c r="BQ2895" s="47">
        <f t="shared" si="1521"/>
        <v>99.859059854979321</v>
      </c>
      <c r="BR2895" s="47">
        <f t="shared" si="1522"/>
        <v>125.39259828505857</v>
      </c>
    </row>
    <row r="2896" spans="6:70" x14ac:dyDescent="0.25">
      <c r="F2896" s="2">
        <v>42138</v>
      </c>
      <c r="G2896">
        <v>0.13750000000000001</v>
      </c>
      <c r="H2896" s="43">
        <v>42181</v>
      </c>
      <c r="I2896">
        <v>2.2000000000000002</v>
      </c>
      <c r="L2896" s="2">
        <v>42041</v>
      </c>
      <c r="M2896" t="str">
        <v>912828F2</v>
      </c>
      <c r="N2896">
        <v>-0.2984</v>
      </c>
      <c r="O2896">
        <v>0.19939000000000001</v>
      </c>
      <c r="P2896">
        <v>0.79390000000000005</v>
      </c>
      <c r="Q2896">
        <v>128.71875</v>
      </c>
      <c r="R2896">
        <f>VLOOKUP(M2896,工作表1!$A$3:$B$1000,2,FALSE)</f>
        <v>2.125</v>
      </c>
      <c r="S2896" t="str">
        <f>VLOOKUP(M2896,工作表1!$A$3:$C$1000,3,FALSE)</f>
        <v>2021/9/30</v>
      </c>
      <c r="T2896">
        <f t="shared" si="1492"/>
        <v>0.13</v>
      </c>
      <c r="U2896">
        <f t="shared" si="1491"/>
        <v>1.9950000000000001</v>
      </c>
      <c r="V2896" s="43">
        <f t="shared" si="1503"/>
        <v>42094</v>
      </c>
      <c r="W2896" s="43">
        <f t="shared" si="1493"/>
        <v>42094</v>
      </c>
      <c r="X2896" s="45">
        <f t="shared" si="1504"/>
        <v>0.77486187845303867</v>
      </c>
      <c r="Y2896" s="45">
        <f t="shared" si="1505"/>
        <v>1.0659577688639976</v>
      </c>
      <c r="Z2896" s="47">
        <f t="shared" si="1506"/>
        <v>102.45003849608246</v>
      </c>
      <c r="AA2896" s="47">
        <f t="shared" si="1507"/>
        <v>128.28828146413619</v>
      </c>
      <c r="AB2896" s="45">
        <f t="shared" si="1508"/>
        <v>1.7823</v>
      </c>
      <c r="AC2896" s="2" t="str">
        <f t="shared" si="1494"/>
        <v>TY1</v>
      </c>
      <c r="AD2896">
        <f t="shared" si="1495"/>
        <v>128.71875</v>
      </c>
      <c r="AE2896">
        <f t="shared" si="1496"/>
        <v>128.109375</v>
      </c>
      <c r="AF2896" s="49">
        <f t="shared" si="1490"/>
        <v>0.609375</v>
      </c>
      <c r="AG2896" s="3">
        <f t="shared" si="1509"/>
        <v>128.28828146413619</v>
      </c>
      <c r="AH2896">
        <f t="shared" si="1510"/>
        <v>126.920958060782</v>
      </c>
      <c r="AI2896" s="51">
        <f t="shared" si="1511"/>
        <v>1.3673234033541917</v>
      </c>
      <c r="AJ2896" s="52">
        <f t="shared" si="1512"/>
        <v>0.75794840335419167</v>
      </c>
      <c r="AK2896" s="2">
        <v>42041</v>
      </c>
      <c r="AL2896" t="str">
        <v>912828G8</v>
      </c>
      <c r="AM2896">
        <v>-0.1484</v>
      </c>
      <c r="AN2896">
        <v>0.16153000000000001</v>
      </c>
      <c r="AO2896">
        <v>0.79390000000000005</v>
      </c>
      <c r="AP2896">
        <v>128.109375</v>
      </c>
      <c r="AQ2896">
        <f>VLOOKUP(AL2896,工作表1!$F$3:$G$1000,2,FALSE)</f>
        <v>2.125</v>
      </c>
      <c r="AR2896" t="str">
        <f>VLOOKUP(AL2896,工作表1!$F$3:$H$1000,3,FALSE)</f>
        <v>2021/12/31</v>
      </c>
      <c r="AS2896">
        <f t="shared" si="1497"/>
        <v>0.13</v>
      </c>
      <c r="AT2896">
        <f t="shared" si="1498"/>
        <v>1.9950000000000001</v>
      </c>
      <c r="AU2896" s="43">
        <f t="shared" si="1513"/>
        <v>42185</v>
      </c>
      <c r="AV2896" s="43">
        <f t="shared" si="1499"/>
        <v>42185</v>
      </c>
      <c r="AW2896" s="45">
        <f t="shared" si="1514"/>
        <v>0.23480662983425413</v>
      </c>
      <c r="AX2896" s="45">
        <f t="shared" si="1515"/>
        <v>1.0556970407931583</v>
      </c>
      <c r="AY2896" s="47">
        <f t="shared" si="1516"/>
        <v>102.46010919806214</v>
      </c>
      <c r="AZ2896" s="47">
        <f t="shared" si="1517"/>
        <v>126.920958060782</v>
      </c>
      <c r="BA2896" s="43"/>
      <c r="BC2896" s="2">
        <v>42040</v>
      </c>
      <c r="BD2896" t="str">
        <v>912828SV</v>
      </c>
      <c r="BE2896">
        <v>2.3571</v>
      </c>
      <c r="BF2896">
        <v>3.5459999999999998E-2</v>
      </c>
      <c r="BG2896">
        <v>0.77400000000000002</v>
      </c>
      <c r="BH2896">
        <v>128.859375</v>
      </c>
      <c r="BI2896">
        <f>VLOOKUP(BD2896,工作表1!$K$3:$L$1000,2,FALSE)</f>
        <v>1.75</v>
      </c>
      <c r="BJ2896" t="str">
        <f>VLOOKUP(BD2896,工作表1!$K$3:$M$1000,3,FALSE)</f>
        <v>2022/5/15</v>
      </c>
      <c r="BK2896">
        <f t="shared" si="1500"/>
        <v>0.1295</v>
      </c>
      <c r="BL2896">
        <f t="shared" si="1501"/>
        <v>1.6205000000000001</v>
      </c>
      <c r="BM2896" s="43">
        <f t="shared" si="1518"/>
        <v>42139</v>
      </c>
      <c r="BN2896" s="43">
        <f t="shared" si="1502"/>
        <v>42277</v>
      </c>
      <c r="BO2896" s="45">
        <f t="shared" si="1519"/>
        <v>0.40124309392265195</v>
      </c>
      <c r="BP2896" s="45">
        <f t="shared" si="1520"/>
        <v>1.5327499432377203</v>
      </c>
      <c r="BQ2896" s="47">
        <f t="shared" si="1521"/>
        <v>100.84492795943503</v>
      </c>
      <c r="BR2896" s="47">
        <f t="shared" si="1522"/>
        <v>126.61924171681005</v>
      </c>
    </row>
    <row r="2897" spans="6:70" x14ac:dyDescent="0.25">
      <c r="F2897" s="2">
        <v>42137</v>
      </c>
      <c r="G2897">
        <v>0.13700000000000001</v>
      </c>
      <c r="H2897" s="43">
        <v>42180</v>
      </c>
      <c r="I2897">
        <v>2.1309</v>
      </c>
      <c r="L2897" s="2">
        <v>42040</v>
      </c>
      <c r="M2897" t="str">
        <v>912828F2</v>
      </c>
      <c r="N2897">
        <v>0.18729999999999999</v>
      </c>
      <c r="O2897">
        <v>9.2240000000000003E-2</v>
      </c>
      <c r="P2897">
        <v>0.79390000000000005</v>
      </c>
      <c r="Q2897">
        <v>129.859375</v>
      </c>
      <c r="R2897">
        <f>VLOOKUP(M2897,工作表1!$A$3:$B$1000,2,FALSE)</f>
        <v>2.125</v>
      </c>
      <c r="S2897" t="str">
        <f>VLOOKUP(M2897,工作表1!$A$3:$C$1000,3,FALSE)</f>
        <v>2021/9/30</v>
      </c>
      <c r="T2897">
        <f t="shared" si="1492"/>
        <v>0.1295</v>
      </c>
      <c r="U2897">
        <f t="shared" si="1491"/>
        <v>1.9955000000000001</v>
      </c>
      <c r="V2897" s="43">
        <f t="shared" si="1503"/>
        <v>42094</v>
      </c>
      <c r="W2897" s="43">
        <f t="shared" si="1493"/>
        <v>42094</v>
      </c>
      <c r="X2897" s="45">
        <f t="shared" si="1504"/>
        <v>0.75725138121546953</v>
      </c>
      <c r="Y2897" s="45">
        <f t="shared" si="1505"/>
        <v>1.065813025051086</v>
      </c>
      <c r="Z2897" s="47">
        <f t="shared" si="1506"/>
        <v>103.38924290092474</v>
      </c>
      <c r="AA2897" s="47">
        <f t="shared" si="1507"/>
        <v>129.42572003729265</v>
      </c>
      <c r="AB2897" s="45">
        <f t="shared" si="1508"/>
        <v>1.6234999999999999</v>
      </c>
      <c r="AC2897" s="2" t="str">
        <f t="shared" si="1494"/>
        <v>TY1</v>
      </c>
      <c r="AD2897">
        <f t="shared" si="1495"/>
        <v>129.859375</v>
      </c>
      <c r="AE2897">
        <f t="shared" si="1496"/>
        <v>129.28125</v>
      </c>
      <c r="AF2897" s="49">
        <f t="shared" ref="AF2897:AF2960" si="1523">AD2897-AE2897</f>
        <v>0.578125</v>
      </c>
      <c r="AG2897" s="3">
        <f t="shared" si="1509"/>
        <v>129.42572003729265</v>
      </c>
      <c r="AH2897">
        <f t="shared" si="1510"/>
        <v>128.07686519456064</v>
      </c>
      <c r="AI2897" s="51">
        <f t="shared" si="1511"/>
        <v>1.3488548427320097</v>
      </c>
      <c r="AJ2897" s="52">
        <f t="shared" si="1512"/>
        <v>0.77072984273200973</v>
      </c>
      <c r="AK2897" s="2">
        <v>42040</v>
      </c>
      <c r="AL2897" t="str">
        <v>912828G8</v>
      </c>
      <c r="AM2897">
        <v>3.61E-2</v>
      </c>
      <c r="AN2897">
        <v>0.14427999999999999</v>
      </c>
      <c r="AO2897">
        <v>0.79390000000000005</v>
      </c>
      <c r="AP2897">
        <v>129.28125</v>
      </c>
      <c r="AQ2897">
        <f>VLOOKUP(AL2897,工作表1!$F$3:$G$1000,2,FALSE)</f>
        <v>2.125</v>
      </c>
      <c r="AR2897" t="str">
        <f>VLOOKUP(AL2897,工作表1!$F$3:$H$1000,3,FALSE)</f>
        <v>2021/12/31</v>
      </c>
      <c r="AS2897">
        <f t="shared" si="1497"/>
        <v>0.1295</v>
      </c>
      <c r="AT2897">
        <f t="shared" si="1498"/>
        <v>1.9955000000000001</v>
      </c>
      <c r="AU2897" s="43">
        <f t="shared" si="1513"/>
        <v>42185</v>
      </c>
      <c r="AV2897" s="43">
        <f t="shared" si="1499"/>
        <v>42185</v>
      </c>
      <c r="AW2897" s="45">
        <f t="shared" si="1514"/>
        <v>0.21719613259668508</v>
      </c>
      <c r="AX2897" s="45">
        <f t="shared" si="1515"/>
        <v>1.0555522969802467</v>
      </c>
      <c r="AY2897" s="47">
        <f t="shared" si="1516"/>
        <v>103.41410218207129</v>
      </c>
      <c r="AZ2897" s="47">
        <f t="shared" si="1517"/>
        <v>128.07686519456064</v>
      </c>
      <c r="BA2897" s="43"/>
      <c r="BC2897" s="2">
        <v>42039</v>
      </c>
      <c r="BD2897" t="str">
        <v>912828SV</v>
      </c>
      <c r="BE2897">
        <v>2.4058999999999999</v>
      </c>
      <c r="BF2897">
        <v>4.1750000000000002E-2</v>
      </c>
      <c r="BG2897">
        <v>0.77400000000000002</v>
      </c>
      <c r="BH2897">
        <v>129</v>
      </c>
      <c r="BI2897">
        <f>VLOOKUP(BD2897,工作表1!$K$3:$L$1000,2,FALSE)</f>
        <v>1.75</v>
      </c>
      <c r="BJ2897" t="str">
        <f>VLOOKUP(BD2897,工作表1!$K$3:$M$1000,3,FALSE)</f>
        <v>2022/5/15</v>
      </c>
      <c r="BK2897">
        <f t="shared" si="1500"/>
        <v>0.13200000000000001</v>
      </c>
      <c r="BL2897">
        <f t="shared" si="1501"/>
        <v>1.6179999999999999</v>
      </c>
      <c r="BM2897" s="43">
        <f t="shared" si="1518"/>
        <v>42139</v>
      </c>
      <c r="BN2897" s="43">
        <f t="shared" si="1502"/>
        <v>42277</v>
      </c>
      <c r="BO2897" s="45">
        <f t="shared" si="1519"/>
        <v>0.39640883977900554</v>
      </c>
      <c r="BP2897" s="45">
        <f t="shared" si="1520"/>
        <v>1.5327102096420193</v>
      </c>
      <c r="BQ2897" s="47">
        <f t="shared" si="1521"/>
        <v>100.95420965294704</v>
      </c>
      <c r="BR2897" s="47">
        <f t="shared" si="1522"/>
        <v>126.74700231257538</v>
      </c>
    </row>
    <row r="2898" spans="6:70" x14ac:dyDescent="0.25">
      <c r="F2898" s="2">
        <v>42136</v>
      </c>
      <c r="G2898">
        <v>0.13938</v>
      </c>
      <c r="H2898" s="43">
        <v>42179</v>
      </c>
      <c r="I2898">
        <v>2.0964</v>
      </c>
      <c r="L2898" s="2">
        <v>42039</v>
      </c>
      <c r="M2898" t="str">
        <v>912828F9</v>
      </c>
      <c r="N2898">
        <v>-2.1700000000000001E-2</v>
      </c>
      <c r="O2898">
        <v>0.14438999999999999</v>
      </c>
      <c r="P2898">
        <v>0.7873</v>
      </c>
      <c r="Q2898">
        <v>130</v>
      </c>
      <c r="R2898">
        <f>VLOOKUP(M2898,工作表1!$A$3:$B$1000,2,FALSE)</f>
        <v>2</v>
      </c>
      <c r="S2898" t="str">
        <f>VLOOKUP(M2898,工作表1!$A$3:$C$1000,3,FALSE)</f>
        <v>2021/10/31</v>
      </c>
      <c r="T2898">
        <f t="shared" si="1492"/>
        <v>0.13200000000000001</v>
      </c>
      <c r="U2898">
        <f t="shared" si="1491"/>
        <v>1.8679999999999999</v>
      </c>
      <c r="V2898" s="43">
        <f t="shared" si="1503"/>
        <v>42124</v>
      </c>
      <c r="W2898" s="43">
        <f t="shared" si="1493"/>
        <v>42094</v>
      </c>
      <c r="X2898" s="45">
        <f t="shared" si="1504"/>
        <v>0.53591160220994472</v>
      </c>
      <c r="Y2898" s="45">
        <f t="shared" si="1505"/>
        <v>0.83180201316884883</v>
      </c>
      <c r="Z2898" s="47">
        <f t="shared" si="1506"/>
        <v>102.62172051906693</v>
      </c>
      <c r="AA2898" s="47">
        <f t="shared" si="1507"/>
        <v>129.521009691383</v>
      </c>
      <c r="AB2898" s="45">
        <f t="shared" si="1508"/>
        <v>1.5616000000000001</v>
      </c>
      <c r="AC2898" s="2" t="str">
        <f t="shared" si="1494"/>
        <v>TY1</v>
      </c>
      <c r="AD2898">
        <f t="shared" si="1495"/>
        <v>130</v>
      </c>
      <c r="AE2898">
        <f t="shared" si="1496"/>
        <v>129.421875</v>
      </c>
      <c r="AF2898" s="49">
        <f t="shared" si="1523"/>
        <v>0.578125</v>
      </c>
      <c r="AG2898" s="3">
        <f t="shared" si="1509"/>
        <v>129.521009691383</v>
      </c>
      <c r="AH2898">
        <f t="shared" si="1510"/>
        <v>128.20054007862382</v>
      </c>
      <c r="AI2898" s="51">
        <f t="shared" si="1511"/>
        <v>1.3204696127591831</v>
      </c>
      <c r="AJ2898" s="52">
        <f t="shared" si="1512"/>
        <v>0.74234461275918306</v>
      </c>
      <c r="AK2898" s="2">
        <v>42039</v>
      </c>
      <c r="AL2898" t="str">
        <v>912828G8</v>
      </c>
      <c r="AM2898">
        <v>-0.1019</v>
      </c>
      <c r="AN2898">
        <v>0.16261999999999999</v>
      </c>
      <c r="AO2898">
        <v>0.79390000000000005</v>
      </c>
      <c r="AP2898">
        <v>129.421875</v>
      </c>
      <c r="AQ2898">
        <f>VLOOKUP(AL2898,工作表1!$F$3:$G$1000,2,FALSE)</f>
        <v>2.125</v>
      </c>
      <c r="AR2898" t="str">
        <f>VLOOKUP(AL2898,工作表1!$F$3:$H$1000,3,FALSE)</f>
        <v>2021/12/31</v>
      </c>
      <c r="AS2898">
        <f t="shared" si="1497"/>
        <v>0.13200000000000001</v>
      </c>
      <c r="AT2898">
        <f t="shared" si="1498"/>
        <v>1.9929999999999999</v>
      </c>
      <c r="AU2898" s="43">
        <f t="shared" si="1513"/>
        <v>42185</v>
      </c>
      <c r="AV2898" s="43">
        <f t="shared" si="1499"/>
        <v>42185</v>
      </c>
      <c r="AW2898" s="45">
        <f t="shared" si="1514"/>
        <v>0.21132596685082872</v>
      </c>
      <c r="AX2898" s="45">
        <f t="shared" si="1515"/>
        <v>1.0555040490426095</v>
      </c>
      <c r="AY2898" s="47">
        <f t="shared" si="1516"/>
        <v>103.52332155380758</v>
      </c>
      <c r="AZ2898" s="47">
        <f t="shared" si="1517"/>
        <v>128.20054007862382</v>
      </c>
      <c r="BA2898" s="43"/>
      <c r="BC2898" s="2">
        <v>42038</v>
      </c>
      <c r="BD2898" t="str">
        <v>912828SV</v>
      </c>
      <c r="BE2898">
        <v>2.0972</v>
      </c>
      <c r="BF2898">
        <v>4.5749999999999999E-2</v>
      </c>
      <c r="BG2898">
        <v>0.77400000000000002</v>
      </c>
      <c r="BH2898">
        <v>129.078125</v>
      </c>
      <c r="BI2898">
        <f>VLOOKUP(BD2898,工作表1!$K$3:$L$1000,2,FALSE)</f>
        <v>1.75</v>
      </c>
      <c r="BJ2898" t="str">
        <f>VLOOKUP(BD2898,工作表1!$K$3:$M$1000,3,FALSE)</f>
        <v>2022/5/15</v>
      </c>
      <c r="BK2898">
        <f t="shared" si="1500"/>
        <v>0.1275</v>
      </c>
      <c r="BL2898">
        <f t="shared" si="1501"/>
        <v>1.6225000000000001</v>
      </c>
      <c r="BM2898" s="43">
        <f t="shared" si="1518"/>
        <v>42139</v>
      </c>
      <c r="BN2898" s="43">
        <f t="shared" si="1502"/>
        <v>42277</v>
      </c>
      <c r="BO2898" s="45">
        <f t="shared" si="1519"/>
        <v>0.39157458563535913</v>
      </c>
      <c r="BP2898" s="45">
        <f t="shared" si="1520"/>
        <v>1.5326704760463181</v>
      </c>
      <c r="BQ2898" s="47">
        <f t="shared" si="1521"/>
        <v>101.01663513644573</v>
      </c>
      <c r="BR2898" s="47">
        <f t="shared" si="1522"/>
        <v>126.80826407254973</v>
      </c>
    </row>
    <row r="2899" spans="6:70" x14ac:dyDescent="0.25">
      <c r="F2899" s="2">
        <v>42135</v>
      </c>
      <c r="G2899">
        <v>0.14000000000000001</v>
      </c>
      <c r="H2899" s="43">
        <v>42178</v>
      </c>
      <c r="I2899">
        <v>2.1331000000000002</v>
      </c>
      <c r="L2899" s="2">
        <v>42038</v>
      </c>
      <c r="M2899" t="str">
        <v>912828F2</v>
      </c>
      <c r="N2899">
        <v>0.1726</v>
      </c>
      <c r="O2899">
        <v>9.5409999999999995E-2</v>
      </c>
      <c r="P2899">
        <v>0.79390000000000005</v>
      </c>
      <c r="Q2899">
        <v>130.0625</v>
      </c>
      <c r="R2899">
        <f>VLOOKUP(M2899,工作表1!$A$3:$B$1000,2,FALSE)</f>
        <v>2.125</v>
      </c>
      <c r="S2899" t="str">
        <f>VLOOKUP(M2899,工作表1!$A$3:$C$1000,3,FALSE)</f>
        <v>2021/9/30</v>
      </c>
      <c r="T2899">
        <f t="shared" si="1492"/>
        <v>0.1275</v>
      </c>
      <c r="U2899">
        <f t="shared" si="1491"/>
        <v>1.9975000000000001</v>
      </c>
      <c r="V2899" s="43">
        <f t="shared" si="1503"/>
        <v>42094</v>
      </c>
      <c r="W2899" s="43">
        <f t="shared" si="1493"/>
        <v>42094</v>
      </c>
      <c r="X2899" s="45">
        <f t="shared" si="1504"/>
        <v>0.74551104972375692</v>
      </c>
      <c r="Y2899" s="45">
        <f t="shared" si="1505"/>
        <v>1.0657165291758117</v>
      </c>
      <c r="Z2899" s="47">
        <f t="shared" si="1506"/>
        <v>103.56106706930636</v>
      </c>
      <c r="AA2899" s="47">
        <f t="shared" si="1507"/>
        <v>129.61143229498265</v>
      </c>
      <c r="AB2899" s="45">
        <f t="shared" si="1508"/>
        <v>1.6068</v>
      </c>
      <c r="AC2899" s="2" t="str">
        <f t="shared" si="1494"/>
        <v>TY1</v>
      </c>
      <c r="AD2899">
        <f t="shared" si="1495"/>
        <v>130.0625</v>
      </c>
      <c r="AE2899">
        <f t="shared" si="1496"/>
        <v>129.5</v>
      </c>
      <c r="AF2899" s="49">
        <f t="shared" si="1523"/>
        <v>0.5625</v>
      </c>
      <c r="AG2899" s="3">
        <f t="shared" si="1509"/>
        <v>129.61143229498265</v>
      </c>
      <c r="AH2899">
        <f t="shared" si="1510"/>
        <v>128.2816142019993</v>
      </c>
      <c r="AI2899" s="51">
        <f t="shared" si="1511"/>
        <v>1.329818092983345</v>
      </c>
      <c r="AJ2899" s="52">
        <f t="shared" si="1512"/>
        <v>0.76731809298334497</v>
      </c>
      <c r="AK2899" s="2">
        <v>42038</v>
      </c>
      <c r="AL2899" t="str">
        <v>912828G8</v>
      </c>
      <c r="AM2899">
        <v>9.3100000000000002E-2</v>
      </c>
      <c r="AN2899">
        <v>0.13708999999999999</v>
      </c>
      <c r="AO2899">
        <v>0.79390000000000005</v>
      </c>
      <c r="AP2899">
        <v>129.5</v>
      </c>
      <c r="AQ2899">
        <f>VLOOKUP(AL2899,工作表1!$F$3:$G$1000,2,FALSE)</f>
        <v>2.125</v>
      </c>
      <c r="AR2899" t="str">
        <f>VLOOKUP(AL2899,工作表1!$F$3:$H$1000,3,FALSE)</f>
        <v>2021/12/31</v>
      </c>
      <c r="AS2899">
        <f t="shared" si="1497"/>
        <v>0.1275</v>
      </c>
      <c r="AT2899">
        <f t="shared" si="1498"/>
        <v>1.9975000000000001</v>
      </c>
      <c r="AU2899" s="43">
        <f t="shared" si="1513"/>
        <v>42185</v>
      </c>
      <c r="AV2899" s="43">
        <f t="shared" si="1499"/>
        <v>42185</v>
      </c>
      <c r="AW2899" s="45">
        <f t="shared" si="1514"/>
        <v>0.20545580110497239</v>
      </c>
      <c r="AX2899" s="45">
        <f t="shared" si="1515"/>
        <v>1.0554558011049724</v>
      </c>
      <c r="AY2899" s="47">
        <f t="shared" si="1516"/>
        <v>103.60154518163391</v>
      </c>
      <c r="AZ2899" s="47">
        <f t="shared" si="1517"/>
        <v>128.2816142019993</v>
      </c>
      <c r="BA2899" s="43"/>
      <c r="BC2899" s="2">
        <v>42037</v>
      </c>
      <c r="BD2899" t="str">
        <v>912828SV</v>
      </c>
      <c r="BE2899">
        <v>2.9399000000000002</v>
      </c>
      <c r="BF2899">
        <v>8.8199999999999997E-3</v>
      </c>
      <c r="BG2899">
        <v>0.77400000000000002</v>
      </c>
      <c r="BH2899">
        <v>129.96875</v>
      </c>
      <c r="BI2899">
        <f>VLOOKUP(BD2899,工作表1!$K$3:$L$1000,2,FALSE)</f>
        <v>1.75</v>
      </c>
      <c r="BJ2899" t="str">
        <f>VLOOKUP(BD2899,工作表1!$K$3:$M$1000,3,FALSE)</f>
        <v>2022/5/15</v>
      </c>
      <c r="BK2899">
        <f t="shared" si="1500"/>
        <v>0.1275</v>
      </c>
      <c r="BL2899">
        <f t="shared" si="1501"/>
        <v>1.6225000000000001</v>
      </c>
      <c r="BM2899" s="43">
        <f t="shared" si="1518"/>
        <v>42139</v>
      </c>
      <c r="BN2899" s="43">
        <f t="shared" si="1502"/>
        <v>42277</v>
      </c>
      <c r="BO2899" s="45">
        <f t="shared" si="1519"/>
        <v>0.38674033149171272</v>
      </c>
      <c r="BP2899" s="45">
        <f t="shared" si="1520"/>
        <v>1.5326307424506167</v>
      </c>
      <c r="BQ2899" s="47">
        <f t="shared" si="1521"/>
        <v>101.73562305605464</v>
      </c>
      <c r="BR2899" s="47">
        <f t="shared" si="1522"/>
        <v>127.72162523318329</v>
      </c>
    </row>
    <row r="2900" spans="6:70" x14ac:dyDescent="0.25">
      <c r="F2900" s="2">
        <v>42132</v>
      </c>
      <c r="G2900">
        <v>0.13800000000000001</v>
      </c>
      <c r="H2900" s="43">
        <v>42177</v>
      </c>
      <c r="I2900">
        <v>2.0987</v>
      </c>
      <c r="L2900" s="2">
        <v>42037</v>
      </c>
      <c r="M2900" t="str">
        <v>912828F2</v>
      </c>
      <c r="N2900">
        <v>-0.81699999999999995</v>
      </c>
      <c r="O2900">
        <v>0.28817999999999999</v>
      </c>
      <c r="P2900">
        <v>0.79390000000000005</v>
      </c>
      <c r="Q2900">
        <v>130.921875</v>
      </c>
      <c r="R2900">
        <f>VLOOKUP(M2900,工作表1!$A$3:$B$1000,2,FALSE)</f>
        <v>2.125</v>
      </c>
      <c r="S2900" t="str">
        <f>VLOOKUP(M2900,工作表1!$A$3:$C$1000,3,FALSE)</f>
        <v>2021/9/30</v>
      </c>
      <c r="T2900">
        <f t="shared" si="1492"/>
        <v>0.1275</v>
      </c>
      <c r="U2900">
        <f t="shared" si="1491"/>
        <v>1.9975000000000001</v>
      </c>
      <c r="V2900" s="43">
        <f t="shared" si="1503"/>
        <v>42094</v>
      </c>
      <c r="W2900" s="43">
        <f t="shared" si="1493"/>
        <v>42094</v>
      </c>
      <c r="X2900" s="45">
        <f t="shared" si="1504"/>
        <v>0.73964088397790051</v>
      </c>
      <c r="Y2900" s="45">
        <f t="shared" si="1505"/>
        <v>1.0656682812381746</v>
      </c>
      <c r="Z2900" s="47">
        <f t="shared" si="1506"/>
        <v>104.21449448854086</v>
      </c>
      <c r="AA2900" s="47">
        <f t="shared" si="1507"/>
        <v>130.41931872646768</v>
      </c>
      <c r="AB2900" s="45">
        <f t="shared" si="1508"/>
        <v>1.4835</v>
      </c>
      <c r="AC2900" s="2" t="str">
        <f t="shared" si="1494"/>
        <v>TY1</v>
      </c>
      <c r="AD2900">
        <f t="shared" si="1495"/>
        <v>130.921875</v>
      </c>
      <c r="AE2900">
        <f t="shared" si="1496"/>
        <v>130.390625</v>
      </c>
      <c r="AF2900" s="49">
        <f t="shared" si="1523"/>
        <v>0.53125</v>
      </c>
      <c r="AG2900" s="3">
        <f t="shared" si="1509"/>
        <v>130.41931872646768</v>
      </c>
      <c r="AH2900">
        <f t="shared" si="1510"/>
        <v>129.11029181881992</v>
      </c>
      <c r="AI2900" s="51">
        <f t="shared" si="1511"/>
        <v>1.3090269076477625</v>
      </c>
      <c r="AJ2900" s="52">
        <f t="shared" si="1512"/>
        <v>0.77777690764776253</v>
      </c>
      <c r="AK2900" s="2">
        <v>42037</v>
      </c>
      <c r="AL2900" t="str">
        <v>912828G8</v>
      </c>
      <c r="AM2900">
        <v>-1.1814</v>
      </c>
      <c r="AN2900">
        <v>0.23154</v>
      </c>
      <c r="AO2900">
        <v>0.79390000000000005</v>
      </c>
      <c r="AP2900">
        <v>130.390625</v>
      </c>
      <c r="AQ2900">
        <f>VLOOKUP(AL2900,工作表1!$F$3:$G$1000,2,FALSE)</f>
        <v>2.125</v>
      </c>
      <c r="AR2900" t="str">
        <f>VLOOKUP(AL2900,工作表1!$F$3:$H$1000,3,FALSE)</f>
        <v>2021/12/31</v>
      </c>
      <c r="AS2900">
        <f t="shared" si="1497"/>
        <v>0.1275</v>
      </c>
      <c r="AT2900">
        <f t="shared" si="1498"/>
        <v>1.9975000000000001</v>
      </c>
      <c r="AU2900" s="43">
        <f t="shared" si="1513"/>
        <v>42185</v>
      </c>
      <c r="AV2900" s="43">
        <f t="shared" si="1499"/>
        <v>42185</v>
      </c>
      <c r="AW2900" s="45">
        <f t="shared" si="1514"/>
        <v>0.19958563535911603</v>
      </c>
      <c r="AX2900" s="45">
        <f t="shared" si="1515"/>
        <v>1.0554075531673353</v>
      </c>
      <c r="AY2900" s="47">
        <f t="shared" si="1516"/>
        <v>104.27147872290634</v>
      </c>
      <c r="AZ2900" s="47">
        <f t="shared" si="1517"/>
        <v>129.11029181881992</v>
      </c>
      <c r="BA2900" s="43"/>
      <c r="BC2900" s="2">
        <v>42034</v>
      </c>
      <c r="BD2900" t="str">
        <v>912828SV</v>
      </c>
      <c r="BE2900">
        <v>2.7012999999999998</v>
      </c>
      <c r="BF2900">
        <v>2.6349999999999998E-2</v>
      </c>
      <c r="BG2900">
        <v>0.77400000000000002</v>
      </c>
      <c r="BH2900">
        <v>129.9375</v>
      </c>
      <c r="BI2900">
        <f>VLOOKUP(BD2900,工作表1!$K$3:$L$1000,2,FALSE)</f>
        <v>1.75</v>
      </c>
      <c r="BJ2900" t="str">
        <f>VLOOKUP(BD2900,工作表1!$K$3:$M$1000,3,FALSE)</f>
        <v>2022/5/15</v>
      </c>
      <c r="BK2900">
        <f t="shared" si="1500"/>
        <v>0.13</v>
      </c>
      <c r="BL2900">
        <f t="shared" si="1501"/>
        <v>1.62</v>
      </c>
      <c r="BM2900" s="43">
        <f t="shared" si="1518"/>
        <v>42139</v>
      </c>
      <c r="BN2900" s="43">
        <f t="shared" si="1502"/>
        <v>42277</v>
      </c>
      <c r="BO2900" s="45">
        <f t="shared" si="1519"/>
        <v>0.38190607734806631</v>
      </c>
      <c r="BP2900" s="45">
        <f t="shared" si="1520"/>
        <v>1.5325910088549155</v>
      </c>
      <c r="BQ2900" s="47">
        <f t="shared" si="1521"/>
        <v>101.70407794190538</v>
      </c>
      <c r="BR2900" s="47">
        <f t="shared" si="1522"/>
        <v>127.66745878775548</v>
      </c>
    </row>
    <row r="2901" spans="6:70" x14ac:dyDescent="0.25">
      <c r="F2901" s="2">
        <v>42131</v>
      </c>
      <c r="G2901">
        <v>0.14199999999999999</v>
      </c>
      <c r="H2901" s="43">
        <v>42174</v>
      </c>
      <c r="I2901">
        <v>1.9863</v>
      </c>
      <c r="L2901" s="2">
        <v>42034</v>
      </c>
      <c r="M2901" t="str">
        <v>912828F2</v>
      </c>
      <c r="N2901">
        <v>-0.79610000000000003</v>
      </c>
      <c r="O2901">
        <v>0.28247</v>
      </c>
      <c r="P2901">
        <v>0.79390000000000005</v>
      </c>
      <c r="Q2901">
        <v>130.875</v>
      </c>
      <c r="R2901">
        <f>VLOOKUP(M2901,工作表1!$A$3:$B$1000,2,FALSE)</f>
        <v>2.125</v>
      </c>
      <c r="S2901" t="str">
        <f>VLOOKUP(M2901,工作表1!$A$3:$C$1000,3,FALSE)</f>
        <v>2021/9/30</v>
      </c>
      <c r="T2901">
        <f t="shared" si="1492"/>
        <v>0.13</v>
      </c>
      <c r="U2901">
        <f t="shared" si="1491"/>
        <v>1.9950000000000001</v>
      </c>
      <c r="V2901" s="43">
        <f t="shared" si="1503"/>
        <v>42094</v>
      </c>
      <c r="W2901" s="43">
        <f t="shared" si="1493"/>
        <v>42094</v>
      </c>
      <c r="X2901" s="45">
        <f t="shared" si="1504"/>
        <v>0.73377071823204421</v>
      </c>
      <c r="Y2901" s="45">
        <f t="shared" si="1505"/>
        <v>1.0656200333005375</v>
      </c>
      <c r="Z2901" s="47">
        <f t="shared" si="1506"/>
        <v>104.1832953888613</v>
      </c>
      <c r="AA2901" s="47">
        <f t="shared" si="1507"/>
        <v>130.36534511817348</v>
      </c>
      <c r="AB2901" s="45">
        <f t="shared" si="1508"/>
        <v>1.4599</v>
      </c>
      <c r="AC2901" s="2" t="str">
        <f t="shared" si="1494"/>
        <v>TY1</v>
      </c>
      <c r="AD2901">
        <f t="shared" si="1495"/>
        <v>130.875</v>
      </c>
      <c r="AE2901">
        <f t="shared" si="1496"/>
        <v>130.359375</v>
      </c>
      <c r="AF2901" s="49">
        <f t="shared" si="1523"/>
        <v>0.515625</v>
      </c>
      <c r="AG2901" s="3">
        <f t="shared" si="1509"/>
        <v>130.36534511817348</v>
      </c>
      <c r="AH2901">
        <f t="shared" si="1510"/>
        <v>129.0768033346024</v>
      </c>
      <c r="AI2901" s="51">
        <f t="shared" si="1511"/>
        <v>1.2885417835710768</v>
      </c>
      <c r="AJ2901" s="52">
        <f t="shared" si="1512"/>
        <v>0.77291678357107685</v>
      </c>
      <c r="AK2901" s="2">
        <v>42034</v>
      </c>
      <c r="AL2901" t="str">
        <v>912828G8</v>
      </c>
      <c r="AM2901">
        <v>-0.97989999999999999</v>
      </c>
      <c r="AN2901">
        <v>0.22231000000000001</v>
      </c>
      <c r="AO2901">
        <v>0.79390000000000005</v>
      </c>
      <c r="AP2901">
        <v>130.359375</v>
      </c>
      <c r="AQ2901">
        <f>VLOOKUP(AL2901,工作表1!$F$3:$G$1000,2,FALSE)</f>
        <v>2.125</v>
      </c>
      <c r="AR2901" t="str">
        <f>VLOOKUP(AL2901,工作表1!$F$3:$H$1000,3,FALSE)</f>
        <v>2021/12/31</v>
      </c>
      <c r="AS2901">
        <f t="shared" si="1497"/>
        <v>0.13</v>
      </c>
      <c r="AT2901">
        <f t="shared" si="1498"/>
        <v>1.9950000000000001</v>
      </c>
      <c r="AU2901" s="43">
        <f t="shared" si="1513"/>
        <v>42185</v>
      </c>
      <c r="AV2901" s="43">
        <f t="shared" si="1499"/>
        <v>42185</v>
      </c>
      <c r="AW2901" s="45">
        <f t="shared" si="1514"/>
        <v>0.19371546961325967</v>
      </c>
      <c r="AX2901" s="45">
        <f t="shared" si="1515"/>
        <v>1.0553593052296979</v>
      </c>
      <c r="AY2901" s="47">
        <f t="shared" si="1516"/>
        <v>104.25591081878682</v>
      </c>
      <c r="AZ2901" s="47">
        <f t="shared" si="1517"/>
        <v>129.0768033346024</v>
      </c>
      <c r="BA2901" s="43"/>
      <c r="BC2901" s="2">
        <v>42033</v>
      </c>
      <c r="BD2901" t="str">
        <v>912828SV</v>
      </c>
      <c r="BE2901">
        <v>1.9260999999999999</v>
      </c>
      <c r="BF2901">
        <v>6.1710000000000001E-2</v>
      </c>
      <c r="BG2901">
        <v>0.77400000000000002</v>
      </c>
      <c r="BH2901">
        <v>129.203125</v>
      </c>
      <c r="BI2901">
        <f>VLOOKUP(BD2901,工作表1!$K$3:$L$1000,2,FALSE)</f>
        <v>1.75</v>
      </c>
      <c r="BJ2901" t="str">
        <f>VLOOKUP(BD2901,工作表1!$K$3:$M$1000,3,FALSE)</f>
        <v>2022/5/15</v>
      </c>
      <c r="BK2901">
        <f t="shared" si="1500"/>
        <v>0.129</v>
      </c>
      <c r="BL2901">
        <f t="shared" si="1501"/>
        <v>1.621</v>
      </c>
      <c r="BM2901" s="43">
        <f t="shared" si="1518"/>
        <v>42139</v>
      </c>
      <c r="BN2901" s="43">
        <f t="shared" si="1502"/>
        <v>42277</v>
      </c>
      <c r="BO2901" s="45">
        <f t="shared" si="1519"/>
        <v>0.36740331491712708</v>
      </c>
      <c r="BP2901" s="45">
        <f t="shared" si="1520"/>
        <v>1.5324718080678119</v>
      </c>
      <c r="BQ2901" s="47">
        <f t="shared" si="1521"/>
        <v>101.12566311546438</v>
      </c>
      <c r="BR2901" s="47">
        <f t="shared" si="1522"/>
        <v>126.87261623356517</v>
      </c>
    </row>
    <row r="2902" spans="6:70" x14ac:dyDescent="0.25">
      <c r="F2902" s="2">
        <v>42130</v>
      </c>
      <c r="G2902">
        <v>0.14199999999999999</v>
      </c>
      <c r="H2902" s="43">
        <v>42173</v>
      </c>
      <c r="I2902">
        <v>2.0592000000000001</v>
      </c>
      <c r="L2902" s="2">
        <v>42033</v>
      </c>
      <c r="M2902" t="str">
        <v>912828F2</v>
      </c>
      <c r="N2902">
        <v>-0.36890000000000001</v>
      </c>
      <c r="O2902">
        <v>0.19689999999999999</v>
      </c>
      <c r="P2902">
        <v>0.79390000000000005</v>
      </c>
      <c r="Q2902">
        <v>130.1875</v>
      </c>
      <c r="R2902">
        <f>VLOOKUP(M2902,工作表1!$A$3:$B$1000,2,FALSE)</f>
        <v>2.125</v>
      </c>
      <c r="S2902" t="str">
        <f>VLOOKUP(M2902,工作表1!$A$3:$C$1000,3,FALSE)</f>
        <v>2021/9/30</v>
      </c>
      <c r="T2902">
        <f t="shared" si="1492"/>
        <v>0.129</v>
      </c>
      <c r="U2902">
        <f t="shared" si="1491"/>
        <v>1.996</v>
      </c>
      <c r="V2902" s="43">
        <f t="shared" si="1503"/>
        <v>42094</v>
      </c>
      <c r="W2902" s="43">
        <f t="shared" si="1493"/>
        <v>42094</v>
      </c>
      <c r="X2902" s="45">
        <f t="shared" si="1504"/>
        <v>0.71616022099447518</v>
      </c>
      <c r="Y2902" s="45">
        <f t="shared" si="1505"/>
        <v>1.0654752894876258</v>
      </c>
      <c r="Z2902" s="47">
        <f t="shared" si="1506"/>
        <v>103.66977346845721</v>
      </c>
      <c r="AA2902" s="47">
        <f t="shared" si="1507"/>
        <v>129.6728058845508</v>
      </c>
      <c r="AB2902" s="45">
        <f t="shared" si="1508"/>
        <v>1.5558000000000001</v>
      </c>
      <c r="AC2902" s="2" t="str">
        <f t="shared" si="1494"/>
        <v>TY1</v>
      </c>
      <c r="AD2902">
        <f t="shared" si="1495"/>
        <v>130.1875</v>
      </c>
      <c r="AE2902">
        <f t="shared" si="1496"/>
        <v>129.625</v>
      </c>
      <c r="AF2902" s="49">
        <f t="shared" si="1523"/>
        <v>0.5625</v>
      </c>
      <c r="AG2902" s="3">
        <f t="shared" si="1509"/>
        <v>129.6728058845508</v>
      </c>
      <c r="AH2902">
        <f t="shared" si="1510"/>
        <v>128.32377545777936</v>
      </c>
      <c r="AI2902" s="51">
        <f t="shared" si="1511"/>
        <v>1.349030426771435</v>
      </c>
      <c r="AJ2902" s="52">
        <f t="shared" si="1512"/>
        <v>0.78653042677143503</v>
      </c>
      <c r="AK2902" s="2">
        <v>42033</v>
      </c>
      <c r="AL2902" t="str">
        <v>912828G8</v>
      </c>
      <c r="AM2902">
        <v>-0.87039999999999995</v>
      </c>
      <c r="AN2902">
        <v>0.21243000000000001</v>
      </c>
      <c r="AO2902">
        <v>0.79390000000000005</v>
      </c>
      <c r="AP2902">
        <v>129.625</v>
      </c>
      <c r="AQ2902">
        <f>VLOOKUP(AL2902,工作表1!$F$3:$G$1000,2,FALSE)</f>
        <v>2.125</v>
      </c>
      <c r="AR2902" t="str">
        <f>VLOOKUP(AL2902,工作表1!$F$3:$H$1000,3,FALSE)</f>
        <v>2021/12/31</v>
      </c>
      <c r="AS2902">
        <f t="shared" si="1497"/>
        <v>0.129</v>
      </c>
      <c r="AT2902">
        <f t="shared" si="1498"/>
        <v>1.996</v>
      </c>
      <c r="AU2902" s="43">
        <f t="shared" si="1513"/>
        <v>42185</v>
      </c>
      <c r="AV2902" s="43">
        <f t="shared" si="1499"/>
        <v>42185</v>
      </c>
      <c r="AW2902" s="45">
        <f t="shared" si="1514"/>
        <v>0.17610497237569059</v>
      </c>
      <c r="AX2902" s="45">
        <f t="shared" si="1515"/>
        <v>1.0552145614167865</v>
      </c>
      <c r="AY2902" s="47">
        <f t="shared" si="1516"/>
        <v>103.69461974232374</v>
      </c>
      <c r="AZ2902" s="47">
        <f t="shared" si="1517"/>
        <v>128.32377545777936</v>
      </c>
      <c r="BA2902" s="43"/>
      <c r="BC2902" s="2">
        <v>42032</v>
      </c>
      <c r="BD2902" t="str">
        <v>912828SV</v>
      </c>
      <c r="BE2902">
        <v>1.8479000000000001</v>
      </c>
      <c r="BF2902">
        <v>6.6820000000000004E-2</v>
      </c>
      <c r="BG2902">
        <v>0.77400000000000002</v>
      </c>
      <c r="BH2902">
        <v>129.484375</v>
      </c>
      <c r="BI2902">
        <f>VLOOKUP(BD2902,工作表1!$K$3:$L$1000,2,FALSE)</f>
        <v>1.75</v>
      </c>
      <c r="BJ2902" t="str">
        <f>VLOOKUP(BD2902,工作表1!$K$3:$M$1000,3,FALSE)</f>
        <v>2022/5/15</v>
      </c>
      <c r="BK2902">
        <f t="shared" si="1500"/>
        <v>0.128</v>
      </c>
      <c r="BL2902">
        <f t="shared" si="1501"/>
        <v>1.6219999999999999</v>
      </c>
      <c r="BM2902" s="43">
        <f t="shared" si="1518"/>
        <v>42139</v>
      </c>
      <c r="BN2902" s="43">
        <f t="shared" si="1502"/>
        <v>42277</v>
      </c>
      <c r="BO2902" s="45">
        <f t="shared" si="1519"/>
        <v>0.36256906077348067</v>
      </c>
      <c r="BP2902" s="45">
        <f t="shared" si="1520"/>
        <v>1.5324320744721107</v>
      </c>
      <c r="BQ2902" s="47">
        <f t="shared" si="1521"/>
        <v>101.34432955476778</v>
      </c>
      <c r="BR2902" s="47">
        <f t="shared" si="1522"/>
        <v>127.1386969143323</v>
      </c>
    </row>
    <row r="2903" spans="6:70" x14ac:dyDescent="0.25">
      <c r="F2903" s="2">
        <v>42129</v>
      </c>
      <c r="G2903">
        <v>0.14199999999999999</v>
      </c>
      <c r="H2903" s="43">
        <v>42172</v>
      </c>
      <c r="I2903">
        <v>2.0421</v>
      </c>
      <c r="L2903" s="2">
        <v>42032</v>
      </c>
      <c r="M2903" t="str">
        <v>912828F2</v>
      </c>
      <c r="N2903">
        <v>-1.1759999999999999</v>
      </c>
      <c r="O2903">
        <v>0.34001999999999999</v>
      </c>
      <c r="P2903">
        <v>0.79390000000000005</v>
      </c>
      <c r="Q2903">
        <v>130.46875</v>
      </c>
      <c r="R2903">
        <f>VLOOKUP(M2903,工作表1!$A$3:$B$1000,2,FALSE)</f>
        <v>2.125</v>
      </c>
      <c r="S2903" t="str">
        <f>VLOOKUP(M2903,工作表1!$A$3:$C$1000,3,FALSE)</f>
        <v>2021/9/30</v>
      </c>
      <c r="T2903">
        <f t="shared" si="1492"/>
        <v>0.128</v>
      </c>
      <c r="U2903">
        <f t="shared" si="1491"/>
        <v>1.9969999999999999</v>
      </c>
      <c r="V2903" s="43">
        <f t="shared" si="1503"/>
        <v>42094</v>
      </c>
      <c r="W2903" s="43">
        <f t="shared" si="1493"/>
        <v>42094</v>
      </c>
      <c r="X2903" s="45">
        <f t="shared" si="1504"/>
        <v>0.71029005524861877</v>
      </c>
      <c r="Y2903" s="45">
        <f t="shared" si="1505"/>
        <v>1.0654270415499887</v>
      </c>
      <c r="Z2903" s="47">
        <f t="shared" si="1506"/>
        <v>103.87204746009795</v>
      </c>
      <c r="AA2903" s="47">
        <f t="shared" si="1507"/>
        <v>129.91220925095013</v>
      </c>
      <c r="AB2903" s="45">
        <f t="shared" si="1508"/>
        <v>1.5256000000000001</v>
      </c>
      <c r="AC2903" s="2" t="str">
        <f t="shared" si="1494"/>
        <v>TY1</v>
      </c>
      <c r="AD2903">
        <f t="shared" si="1495"/>
        <v>130.46875</v>
      </c>
      <c r="AE2903">
        <f t="shared" si="1496"/>
        <v>129.90625</v>
      </c>
      <c r="AF2903" s="49">
        <f t="shared" si="1523"/>
        <v>0.5625</v>
      </c>
      <c r="AG2903" s="3">
        <f t="shared" si="1509"/>
        <v>129.91220925095013</v>
      </c>
      <c r="AH2903">
        <f t="shared" si="1510"/>
        <v>128.56345734065206</v>
      </c>
      <c r="AI2903" s="51">
        <f t="shared" si="1511"/>
        <v>1.3487519102980627</v>
      </c>
      <c r="AJ2903" s="52">
        <f t="shared" si="1512"/>
        <v>0.78625191029806274</v>
      </c>
      <c r="AK2903" s="2">
        <v>42032</v>
      </c>
      <c r="AL2903" t="str">
        <v>912828G8</v>
      </c>
      <c r="AM2903">
        <v>-1.6715</v>
      </c>
      <c r="AN2903">
        <v>0.26985999999999999</v>
      </c>
      <c r="AO2903">
        <v>0.79390000000000005</v>
      </c>
      <c r="AP2903">
        <v>129.90625</v>
      </c>
      <c r="AQ2903">
        <f>VLOOKUP(AL2903,工作表1!$F$3:$G$1000,2,FALSE)</f>
        <v>2.125</v>
      </c>
      <c r="AR2903" t="str">
        <f>VLOOKUP(AL2903,工作表1!$F$3:$H$1000,3,FALSE)</f>
        <v>2021/12/31</v>
      </c>
      <c r="AS2903">
        <f t="shared" si="1497"/>
        <v>0.128</v>
      </c>
      <c r="AT2903">
        <f t="shared" si="1498"/>
        <v>1.9969999999999999</v>
      </c>
      <c r="AU2903" s="43">
        <f t="shared" si="1513"/>
        <v>42185</v>
      </c>
      <c r="AV2903" s="43">
        <f t="shared" si="1499"/>
        <v>42185</v>
      </c>
      <c r="AW2903" s="45">
        <f t="shared" si="1514"/>
        <v>0.17023480662983426</v>
      </c>
      <c r="AX2903" s="45">
        <f t="shared" si="1515"/>
        <v>1.0551663134791494</v>
      </c>
      <c r="AY2903" s="47">
        <f t="shared" si="1516"/>
        <v>103.89736762597046</v>
      </c>
      <c r="AZ2903" s="47">
        <f t="shared" si="1517"/>
        <v>128.56345734065206</v>
      </c>
      <c r="BA2903" s="43"/>
      <c r="BC2903" s="2">
        <v>42031</v>
      </c>
      <c r="BD2903" t="str">
        <v>912828SV</v>
      </c>
      <c r="BE2903">
        <v>1.6488</v>
      </c>
      <c r="BF2903">
        <v>7.8710000000000002E-2</v>
      </c>
      <c r="BG2903">
        <v>0.77400000000000002</v>
      </c>
      <c r="BH2903">
        <v>128.640625</v>
      </c>
      <c r="BI2903">
        <f>VLOOKUP(BD2903,工作表1!$K$3:$L$1000,2,FALSE)</f>
        <v>1.75</v>
      </c>
      <c r="BJ2903" t="str">
        <f>VLOOKUP(BD2903,工作表1!$K$3:$M$1000,3,FALSE)</f>
        <v>2022/5/15</v>
      </c>
      <c r="BK2903">
        <f t="shared" si="1500"/>
        <v>0.13</v>
      </c>
      <c r="BL2903">
        <f t="shared" si="1501"/>
        <v>1.62</v>
      </c>
      <c r="BM2903" s="43">
        <f t="shared" si="1518"/>
        <v>42139</v>
      </c>
      <c r="BN2903" s="43">
        <f t="shared" si="1502"/>
        <v>42277</v>
      </c>
      <c r="BO2903" s="45">
        <f t="shared" si="1519"/>
        <v>0.35773480662983426</v>
      </c>
      <c r="BP2903" s="45">
        <f t="shared" si="1520"/>
        <v>1.5323923408764095</v>
      </c>
      <c r="BQ2903" s="47">
        <f t="shared" si="1521"/>
        <v>100.68793277840165</v>
      </c>
      <c r="BR2903" s="47">
        <f t="shared" si="1522"/>
        <v>126.2768355995459</v>
      </c>
    </row>
    <row r="2904" spans="6:70" x14ac:dyDescent="0.25">
      <c r="F2904" s="2">
        <v>42128</v>
      </c>
      <c r="G2904">
        <v>0.14063000000000001</v>
      </c>
      <c r="H2904" s="43">
        <v>42171</v>
      </c>
      <c r="I2904">
        <v>2.0590999999999999</v>
      </c>
      <c r="L2904" s="2">
        <v>42031</v>
      </c>
      <c r="M2904" t="str">
        <v>912828F2</v>
      </c>
      <c r="N2904">
        <v>-0.69079999999999997</v>
      </c>
      <c r="O2904">
        <v>0.25720999999999999</v>
      </c>
      <c r="P2904">
        <v>0.79390000000000005</v>
      </c>
      <c r="Q2904">
        <v>129.65625</v>
      </c>
      <c r="R2904">
        <f>VLOOKUP(M2904,工作表1!$A$3:$B$1000,2,FALSE)</f>
        <v>2.125</v>
      </c>
      <c r="S2904" t="str">
        <f>VLOOKUP(M2904,工作表1!$A$3:$C$1000,3,FALSE)</f>
        <v>2021/9/30</v>
      </c>
      <c r="T2904">
        <f t="shared" si="1492"/>
        <v>0.13</v>
      </c>
      <c r="U2904">
        <f t="shared" si="1491"/>
        <v>1.9950000000000001</v>
      </c>
      <c r="V2904" s="43">
        <f t="shared" si="1503"/>
        <v>42094</v>
      </c>
      <c r="W2904" s="43">
        <f t="shared" si="1493"/>
        <v>42094</v>
      </c>
      <c r="X2904" s="45">
        <f t="shared" si="1504"/>
        <v>0.70441988950276235</v>
      </c>
      <c r="Y2904" s="45">
        <f t="shared" si="1505"/>
        <v>1.0653787936123513</v>
      </c>
      <c r="Z2904" s="47">
        <f t="shared" si="1506"/>
        <v>103.24752248293606</v>
      </c>
      <c r="AA2904" s="47">
        <f t="shared" si="1507"/>
        <v>129.11081672656783</v>
      </c>
      <c r="AB2904" s="45">
        <f t="shared" si="1508"/>
        <v>1.6266</v>
      </c>
      <c r="AC2904" s="2" t="str">
        <f t="shared" si="1494"/>
        <v>TY1</v>
      </c>
      <c r="AD2904">
        <f t="shared" si="1495"/>
        <v>129.65625</v>
      </c>
      <c r="AE2904">
        <f t="shared" si="1496"/>
        <v>129.0625</v>
      </c>
      <c r="AF2904" s="49">
        <f t="shared" si="1523"/>
        <v>0.59375</v>
      </c>
      <c r="AG2904" s="3">
        <f t="shared" si="1509"/>
        <v>129.11081672656783</v>
      </c>
      <c r="AH2904">
        <f t="shared" si="1510"/>
        <v>127.74275284248579</v>
      </c>
      <c r="AI2904" s="51">
        <f t="shared" si="1511"/>
        <v>1.3680638840820478</v>
      </c>
      <c r="AJ2904" s="52">
        <f t="shared" si="1512"/>
        <v>0.77431388408204782</v>
      </c>
      <c r="AK2904" s="2">
        <v>42031</v>
      </c>
      <c r="AL2904" t="str">
        <v>912828G8</v>
      </c>
      <c r="AM2904">
        <v>-0.88109999999999999</v>
      </c>
      <c r="AN2904">
        <v>0.21664</v>
      </c>
      <c r="AO2904">
        <v>0.79390000000000005</v>
      </c>
      <c r="AP2904">
        <v>129.0625</v>
      </c>
      <c r="AQ2904">
        <f>VLOOKUP(AL2904,工作表1!$F$3:$G$1000,2,FALSE)</f>
        <v>2.125</v>
      </c>
      <c r="AR2904" t="str">
        <f>VLOOKUP(AL2904,工作表1!$F$3:$H$1000,3,FALSE)</f>
        <v>2021/12/31</v>
      </c>
      <c r="AS2904">
        <f t="shared" si="1497"/>
        <v>0.13</v>
      </c>
      <c r="AT2904">
        <f t="shared" si="1498"/>
        <v>1.9950000000000001</v>
      </c>
      <c r="AU2904" s="43">
        <f t="shared" si="1513"/>
        <v>42185</v>
      </c>
      <c r="AV2904" s="43">
        <f t="shared" si="1499"/>
        <v>42185</v>
      </c>
      <c r="AW2904" s="45">
        <f t="shared" si="1514"/>
        <v>0.1643646408839779</v>
      </c>
      <c r="AX2904" s="45">
        <f t="shared" si="1515"/>
        <v>1.0551180655415122</v>
      </c>
      <c r="AY2904" s="47">
        <f t="shared" si="1516"/>
        <v>103.25700531726591</v>
      </c>
      <c r="AZ2904" s="47">
        <f t="shared" si="1517"/>
        <v>127.74275284248579</v>
      </c>
      <c r="BA2904" s="43"/>
      <c r="BC2904" s="2">
        <v>42030</v>
      </c>
      <c r="BD2904" t="str">
        <v>912828SV</v>
      </c>
      <c r="BE2904">
        <v>1.5309999999999999</v>
      </c>
      <c r="BF2904">
        <v>8.6290000000000006E-2</v>
      </c>
      <c r="BG2904">
        <v>0.77400000000000002</v>
      </c>
      <c r="BH2904">
        <v>128.5</v>
      </c>
      <c r="BI2904">
        <f>VLOOKUP(BD2904,工作表1!$K$3:$L$1000,2,FALSE)</f>
        <v>1.75</v>
      </c>
      <c r="BJ2904" t="str">
        <f>VLOOKUP(BD2904,工作表1!$K$3:$M$1000,3,FALSE)</f>
        <v>2022/5/15</v>
      </c>
      <c r="BK2904">
        <f t="shared" si="1500"/>
        <v>0.128</v>
      </c>
      <c r="BL2904">
        <f t="shared" si="1501"/>
        <v>1.6219999999999999</v>
      </c>
      <c r="BM2904" s="43">
        <f t="shared" si="1518"/>
        <v>42139</v>
      </c>
      <c r="BN2904" s="43">
        <f t="shared" si="1502"/>
        <v>42277</v>
      </c>
      <c r="BO2904" s="45">
        <f t="shared" si="1519"/>
        <v>0.35290055248618785</v>
      </c>
      <c r="BP2904" s="45">
        <f t="shared" si="1520"/>
        <v>1.5323526072807085</v>
      </c>
      <c r="BQ2904" s="47">
        <f t="shared" si="1521"/>
        <v>100.57797063205484</v>
      </c>
      <c r="BR2904" s="47">
        <f t="shared" si="1522"/>
        <v>126.11744509586688</v>
      </c>
    </row>
    <row r="2905" spans="6:70" x14ac:dyDescent="0.25">
      <c r="F2905" s="2">
        <v>42125</v>
      </c>
      <c r="G2905">
        <v>0.13950000000000001</v>
      </c>
      <c r="H2905" s="43">
        <v>42170</v>
      </c>
      <c r="I2905">
        <v>2.1006</v>
      </c>
      <c r="L2905" s="2">
        <v>42030</v>
      </c>
      <c r="M2905" t="str">
        <v>912828F2</v>
      </c>
      <c r="N2905">
        <v>-0.37490000000000001</v>
      </c>
      <c r="O2905">
        <v>0.20479</v>
      </c>
      <c r="P2905">
        <v>0.79390000000000005</v>
      </c>
      <c r="Q2905">
        <v>129.5</v>
      </c>
      <c r="R2905">
        <f>VLOOKUP(M2905,工作表1!$A$3:$B$1000,2,FALSE)</f>
        <v>2.125</v>
      </c>
      <c r="S2905" t="str">
        <f>VLOOKUP(M2905,工作表1!$A$3:$C$1000,3,FALSE)</f>
        <v>2021/9/30</v>
      </c>
      <c r="T2905">
        <f t="shared" si="1492"/>
        <v>0.128</v>
      </c>
      <c r="U2905">
        <f t="shared" si="1491"/>
        <v>1.9969999999999999</v>
      </c>
      <c r="V2905" s="43">
        <f t="shared" si="1503"/>
        <v>42094</v>
      </c>
      <c r="W2905" s="43">
        <f t="shared" si="1493"/>
        <v>42094</v>
      </c>
      <c r="X2905" s="45">
        <f t="shared" si="1504"/>
        <v>0.69854972375690605</v>
      </c>
      <c r="Y2905" s="45">
        <f t="shared" si="1505"/>
        <v>1.0653305456747142</v>
      </c>
      <c r="Z2905" s="47">
        <f t="shared" si="1506"/>
        <v>103.13725516052028</v>
      </c>
      <c r="AA2905" s="47">
        <f t="shared" si="1507"/>
        <v>128.95631772260026</v>
      </c>
      <c r="AB2905" s="45">
        <f t="shared" si="1508"/>
        <v>1.6338999999999999</v>
      </c>
      <c r="AC2905" s="2" t="str">
        <f t="shared" si="1494"/>
        <v>TY1</v>
      </c>
      <c r="AD2905">
        <f t="shared" si="1495"/>
        <v>129.5</v>
      </c>
      <c r="AE2905">
        <f t="shared" si="1496"/>
        <v>128.921875</v>
      </c>
      <c r="AF2905" s="49">
        <f t="shared" si="1523"/>
        <v>0.578125</v>
      </c>
      <c r="AG2905" s="3">
        <f t="shared" si="1509"/>
        <v>128.95631772260026</v>
      </c>
      <c r="AH2905">
        <f t="shared" si="1510"/>
        <v>127.60720886364459</v>
      </c>
      <c r="AI2905" s="51">
        <f t="shared" si="1511"/>
        <v>1.3491088589556739</v>
      </c>
      <c r="AJ2905" s="52">
        <f t="shared" si="1512"/>
        <v>0.7709838589556739</v>
      </c>
      <c r="AK2905" s="2">
        <v>42030</v>
      </c>
      <c r="AL2905" t="str">
        <v>912828G8</v>
      </c>
      <c r="AM2905">
        <v>-0.45600000000000002</v>
      </c>
      <c r="AN2905">
        <v>0.18823999999999999</v>
      </c>
      <c r="AO2905">
        <v>0.79390000000000005</v>
      </c>
      <c r="AP2905">
        <v>128.921875</v>
      </c>
      <c r="AQ2905">
        <f>VLOOKUP(AL2905,工作表1!$F$3:$G$1000,2,FALSE)</f>
        <v>2.125</v>
      </c>
      <c r="AR2905" t="str">
        <f>VLOOKUP(AL2905,工作表1!$F$3:$H$1000,3,FALSE)</f>
        <v>2021/12/31</v>
      </c>
      <c r="AS2905">
        <f t="shared" si="1497"/>
        <v>0.128</v>
      </c>
      <c r="AT2905">
        <f t="shared" si="1498"/>
        <v>1.9969999999999999</v>
      </c>
      <c r="AU2905" s="43">
        <f t="shared" si="1513"/>
        <v>42185</v>
      </c>
      <c r="AV2905" s="43">
        <f t="shared" si="1499"/>
        <v>42185</v>
      </c>
      <c r="AW2905" s="45">
        <f t="shared" si="1514"/>
        <v>0.15849447513812157</v>
      </c>
      <c r="AX2905" s="45">
        <f t="shared" si="1515"/>
        <v>1.0550698176038751</v>
      </c>
      <c r="AY2905" s="47">
        <f t="shared" si="1516"/>
        <v>103.16229194485352</v>
      </c>
      <c r="AZ2905" s="47">
        <f t="shared" si="1517"/>
        <v>127.60720886364459</v>
      </c>
      <c r="BA2905" s="43"/>
      <c r="BC2905" s="2">
        <v>42027</v>
      </c>
      <c r="BD2905" t="str">
        <v>912828SV</v>
      </c>
      <c r="BE2905">
        <v>0.66210000000000002</v>
      </c>
      <c r="BF2905">
        <v>0.12200999999999999</v>
      </c>
      <c r="BG2905">
        <v>0.77400000000000002</v>
      </c>
      <c r="BH2905">
        <v>128.6875</v>
      </c>
      <c r="BI2905">
        <f>VLOOKUP(BD2905,工作表1!$K$3:$L$1000,2,FALSE)</f>
        <v>1.75</v>
      </c>
      <c r="BJ2905" t="str">
        <f>VLOOKUP(BD2905,工作表1!$K$3:$M$1000,3,FALSE)</f>
        <v>2022/5/15</v>
      </c>
      <c r="BK2905">
        <f t="shared" si="1500"/>
        <v>0.127</v>
      </c>
      <c r="BL2905">
        <f t="shared" si="1501"/>
        <v>1.623</v>
      </c>
      <c r="BM2905" s="43">
        <f t="shared" si="1518"/>
        <v>42139</v>
      </c>
      <c r="BN2905" s="43">
        <f t="shared" si="1502"/>
        <v>42277</v>
      </c>
      <c r="BO2905" s="45">
        <f t="shared" si="1519"/>
        <v>0.34806629834254144</v>
      </c>
      <c r="BP2905" s="45">
        <f t="shared" si="1520"/>
        <v>1.5323128736850071</v>
      </c>
      <c r="BQ2905" s="47">
        <f t="shared" si="1521"/>
        <v>100.70240987206509</v>
      </c>
      <c r="BR2905" s="47">
        <f t="shared" si="1522"/>
        <v>126.26177085363106</v>
      </c>
    </row>
    <row r="2906" spans="6:70" x14ac:dyDescent="0.25">
      <c r="F2906" s="2">
        <v>42124</v>
      </c>
      <c r="G2906">
        <v>0.13850000000000001</v>
      </c>
      <c r="H2906" s="43">
        <v>42167</v>
      </c>
      <c r="I2906">
        <v>2.1446000000000001</v>
      </c>
      <c r="L2906" s="2">
        <v>42027</v>
      </c>
      <c r="M2906" t="str">
        <v>912828F2</v>
      </c>
      <c r="N2906">
        <v>-0.43990000000000001</v>
      </c>
      <c r="O2906">
        <v>0.21034</v>
      </c>
      <c r="P2906">
        <v>0.79390000000000005</v>
      </c>
      <c r="Q2906">
        <v>129.671875</v>
      </c>
      <c r="R2906">
        <f>VLOOKUP(M2906,工作表1!$A$3:$B$1000,2,FALSE)</f>
        <v>2.125</v>
      </c>
      <c r="S2906" t="str">
        <f>VLOOKUP(M2906,工作表1!$A$3:$C$1000,3,FALSE)</f>
        <v>2021/9/30</v>
      </c>
      <c r="T2906">
        <f t="shared" si="1492"/>
        <v>0.127</v>
      </c>
      <c r="U2906">
        <f t="shared" si="1491"/>
        <v>1.998</v>
      </c>
      <c r="V2906" s="43">
        <f t="shared" si="1503"/>
        <v>42094</v>
      </c>
      <c r="W2906" s="43">
        <f t="shared" si="1493"/>
        <v>42094</v>
      </c>
      <c r="X2906" s="45">
        <f t="shared" si="1504"/>
        <v>0.69267955801104975</v>
      </c>
      <c r="Y2906" s="45">
        <f t="shared" si="1505"/>
        <v>1.0652822977370771</v>
      </c>
      <c r="Z2906" s="47">
        <f t="shared" si="1506"/>
        <v>103.27779590814131</v>
      </c>
      <c r="AA2906" s="47">
        <f t="shared" si="1507"/>
        <v>129.11794762240325</v>
      </c>
      <c r="AB2906" s="45">
        <f t="shared" si="1508"/>
        <v>1.6011</v>
      </c>
      <c r="AC2906" s="2" t="str">
        <f t="shared" si="1494"/>
        <v>TY1</v>
      </c>
      <c r="AD2906">
        <f t="shared" si="1495"/>
        <v>129.671875</v>
      </c>
      <c r="AE2906">
        <f t="shared" si="1496"/>
        <v>129.109375</v>
      </c>
      <c r="AF2906" s="49">
        <f t="shared" si="1523"/>
        <v>0.5625</v>
      </c>
      <c r="AG2906" s="3">
        <f t="shared" si="1509"/>
        <v>129.11794762240325</v>
      </c>
      <c r="AH2906">
        <f t="shared" si="1510"/>
        <v>127.74794033373037</v>
      </c>
      <c r="AI2906" s="51">
        <f t="shared" si="1511"/>
        <v>1.3700072886728805</v>
      </c>
      <c r="AJ2906" s="52">
        <f t="shared" si="1512"/>
        <v>0.80750728867288046</v>
      </c>
      <c r="AK2906" s="2">
        <v>42027</v>
      </c>
      <c r="AL2906" t="str">
        <v>912828G8</v>
      </c>
      <c r="AM2906">
        <v>-1.4474</v>
      </c>
      <c r="AN2906">
        <v>0.25355</v>
      </c>
      <c r="AO2906">
        <v>0.79390000000000005</v>
      </c>
      <c r="AP2906">
        <v>129.109375</v>
      </c>
      <c r="AQ2906">
        <f>VLOOKUP(AL2906,工作表1!$F$3:$G$1000,2,FALSE)</f>
        <v>2.125</v>
      </c>
      <c r="AR2906" t="str">
        <f>VLOOKUP(AL2906,工作表1!$F$3:$H$1000,3,FALSE)</f>
        <v>2021/12/31</v>
      </c>
      <c r="AS2906">
        <f t="shared" si="1497"/>
        <v>0.127</v>
      </c>
      <c r="AT2906">
        <f t="shared" si="1498"/>
        <v>1.998</v>
      </c>
      <c r="AU2906" s="43">
        <f t="shared" si="1513"/>
        <v>42185</v>
      </c>
      <c r="AV2906" s="43">
        <f t="shared" si="1499"/>
        <v>42185</v>
      </c>
      <c r="AW2906" s="45">
        <f t="shared" si="1514"/>
        <v>0.15262430939226518</v>
      </c>
      <c r="AX2906" s="45">
        <f t="shared" si="1515"/>
        <v>1.0550215696662377</v>
      </c>
      <c r="AY2906" s="47">
        <f t="shared" si="1516"/>
        <v>103.28649420689985</v>
      </c>
      <c r="AZ2906" s="47">
        <f t="shared" si="1517"/>
        <v>127.74794033373037</v>
      </c>
      <c r="BA2906" s="43"/>
      <c r="BC2906" s="2">
        <v>42026</v>
      </c>
      <c r="BD2906" t="str">
        <v>912828SV</v>
      </c>
      <c r="BE2906">
        <v>-0.54959999999999998</v>
      </c>
      <c r="BF2906">
        <v>0.17771999999999999</v>
      </c>
      <c r="BG2906">
        <v>0.77400000000000002</v>
      </c>
      <c r="BH2906">
        <v>128.09375</v>
      </c>
      <c r="BI2906">
        <f>VLOOKUP(BD2906,工作表1!$K$3:$L$1000,2,FALSE)</f>
        <v>1.75</v>
      </c>
      <c r="BJ2906" t="str">
        <f>VLOOKUP(BD2906,工作表1!$K$3:$M$1000,3,FALSE)</f>
        <v>2022/5/15</v>
      </c>
      <c r="BK2906">
        <f t="shared" si="1500"/>
        <v>0.1265</v>
      </c>
      <c r="BL2906">
        <f t="shared" si="1501"/>
        <v>1.6234999999999999</v>
      </c>
      <c r="BM2906" s="43">
        <f t="shared" si="1518"/>
        <v>42139</v>
      </c>
      <c r="BN2906" s="43">
        <f t="shared" si="1502"/>
        <v>42277</v>
      </c>
      <c r="BO2906" s="45">
        <f t="shared" si="1519"/>
        <v>0.33356353591160226</v>
      </c>
      <c r="BP2906" s="45">
        <f t="shared" si="1520"/>
        <v>1.5321936728979035</v>
      </c>
      <c r="BQ2906" s="47">
        <f t="shared" si="1521"/>
        <v>100.21810234256684</v>
      </c>
      <c r="BR2906" s="47">
        <f t="shared" si="1522"/>
        <v>125.58890514016498</v>
      </c>
    </row>
    <row r="2907" spans="6:70" x14ac:dyDescent="0.25">
      <c r="F2907" s="2">
        <v>42123</v>
      </c>
      <c r="G2907">
        <v>0.13500000000000001</v>
      </c>
      <c r="H2907" s="43">
        <v>42166</v>
      </c>
      <c r="I2907">
        <v>2.1246999999999998</v>
      </c>
      <c r="L2907" s="2">
        <v>42026</v>
      </c>
      <c r="M2907" t="str">
        <v>912828F9</v>
      </c>
      <c r="N2907">
        <v>-0.63049999999999995</v>
      </c>
      <c r="O2907">
        <v>0.24074999999999999</v>
      </c>
      <c r="P2907">
        <v>0.7873</v>
      </c>
      <c r="Q2907">
        <v>129.125</v>
      </c>
      <c r="R2907">
        <f>VLOOKUP(M2907,工作表1!$A$3:$B$1000,2,FALSE)</f>
        <v>2</v>
      </c>
      <c r="S2907" t="str">
        <f>VLOOKUP(M2907,工作表1!$A$3:$C$1000,3,FALSE)</f>
        <v>2021/10/31</v>
      </c>
      <c r="T2907">
        <f t="shared" si="1492"/>
        <v>0.1265</v>
      </c>
      <c r="U2907">
        <f t="shared" si="1491"/>
        <v>1.8734999999999999</v>
      </c>
      <c r="V2907" s="43">
        <f t="shared" si="1503"/>
        <v>42124</v>
      </c>
      <c r="W2907" s="43">
        <f t="shared" si="1493"/>
        <v>42094</v>
      </c>
      <c r="X2907" s="45">
        <f t="shared" si="1504"/>
        <v>0.46408839779005523</v>
      </c>
      <c r="Y2907" s="45">
        <f t="shared" si="1505"/>
        <v>0.8312116854612881</v>
      </c>
      <c r="Z2907" s="47">
        <f t="shared" si="1506"/>
        <v>101.97996426012288</v>
      </c>
      <c r="AA2907" s="47">
        <f t="shared" si="1507"/>
        <v>128.50586892334519</v>
      </c>
      <c r="AB2907" s="45">
        <f t="shared" si="1508"/>
        <v>1.6675</v>
      </c>
      <c r="AC2907" s="2" t="str">
        <f t="shared" si="1494"/>
        <v>TY1</v>
      </c>
      <c r="AD2907">
        <f t="shared" si="1495"/>
        <v>129.125</v>
      </c>
      <c r="AE2907">
        <f t="shared" si="1496"/>
        <v>128.515625</v>
      </c>
      <c r="AF2907" s="49">
        <f t="shared" si="1523"/>
        <v>0.609375</v>
      </c>
      <c r="AG2907" s="3">
        <f t="shared" si="1509"/>
        <v>128.50586892334519</v>
      </c>
      <c r="AH2907">
        <f t="shared" si="1510"/>
        <v>127.1330760878751</v>
      </c>
      <c r="AI2907" s="51">
        <f t="shared" si="1511"/>
        <v>1.3727928354700936</v>
      </c>
      <c r="AJ2907" s="52">
        <f t="shared" si="1512"/>
        <v>0.76341783547009356</v>
      </c>
      <c r="AK2907" s="2">
        <v>42026</v>
      </c>
      <c r="AL2907" t="str">
        <v>912828G8</v>
      </c>
      <c r="AM2907">
        <v>-1.3805000000000001</v>
      </c>
      <c r="AN2907">
        <v>0.24845</v>
      </c>
      <c r="AO2907">
        <v>0.79390000000000005</v>
      </c>
      <c r="AP2907">
        <v>128.515625</v>
      </c>
      <c r="AQ2907">
        <f>VLOOKUP(AL2907,工作表1!$F$3:$G$1000,2,FALSE)</f>
        <v>2.125</v>
      </c>
      <c r="AR2907" t="str">
        <f>VLOOKUP(AL2907,工作表1!$F$3:$H$1000,3,FALSE)</f>
        <v>2021/12/31</v>
      </c>
      <c r="AS2907">
        <f t="shared" si="1497"/>
        <v>0.1265</v>
      </c>
      <c r="AT2907">
        <f t="shared" si="1498"/>
        <v>1.9984999999999999</v>
      </c>
      <c r="AU2907" s="43">
        <f t="shared" si="1513"/>
        <v>42185</v>
      </c>
      <c r="AV2907" s="43">
        <f t="shared" si="1499"/>
        <v>42185</v>
      </c>
      <c r="AW2907" s="45">
        <f t="shared" si="1514"/>
        <v>0.13501381215469616</v>
      </c>
      <c r="AX2907" s="45">
        <f t="shared" si="1515"/>
        <v>1.0548768258533263</v>
      </c>
      <c r="AY2907" s="47">
        <f t="shared" si="1516"/>
        <v>102.83471623706207</v>
      </c>
      <c r="AZ2907" s="47">
        <f t="shared" si="1517"/>
        <v>127.1330760878751</v>
      </c>
      <c r="BA2907" s="43"/>
      <c r="BC2907" s="2">
        <v>42025</v>
      </c>
      <c r="BD2907" t="str">
        <v>912828SV</v>
      </c>
      <c r="BE2907">
        <v>0.37090000000000001</v>
      </c>
      <c r="BF2907">
        <v>0.14443</v>
      </c>
      <c r="BG2907">
        <v>0.77400000000000002</v>
      </c>
      <c r="BH2907">
        <v>128.421875</v>
      </c>
      <c r="BI2907">
        <f>VLOOKUP(BD2907,工作表1!$K$3:$L$1000,2,FALSE)</f>
        <v>1.75</v>
      </c>
      <c r="BJ2907" t="str">
        <f>VLOOKUP(BD2907,工作表1!$K$3:$M$1000,3,FALSE)</f>
        <v>2022/5/15</v>
      </c>
      <c r="BK2907">
        <f t="shared" si="1500"/>
        <v>0.127</v>
      </c>
      <c r="BL2907">
        <f t="shared" si="1501"/>
        <v>1.623</v>
      </c>
      <c r="BM2907" s="43">
        <f t="shared" si="1518"/>
        <v>42139</v>
      </c>
      <c r="BN2907" s="43">
        <f t="shared" si="1502"/>
        <v>42277</v>
      </c>
      <c r="BO2907" s="45">
        <f t="shared" si="1519"/>
        <v>0.32872928176795579</v>
      </c>
      <c r="BP2907" s="45">
        <f t="shared" si="1520"/>
        <v>1.5321539393022023</v>
      </c>
      <c r="BQ2907" s="47">
        <f t="shared" si="1521"/>
        <v>100.49961292756981</v>
      </c>
      <c r="BR2907" s="47">
        <f t="shared" si="1522"/>
        <v>125.93749691930938</v>
      </c>
    </row>
    <row r="2908" spans="6:70" x14ac:dyDescent="0.25">
      <c r="F2908" s="2">
        <v>42122</v>
      </c>
      <c r="G2908">
        <v>0.13400000000000001</v>
      </c>
      <c r="H2908" s="43">
        <v>42165</v>
      </c>
      <c r="I2908">
        <v>2.2105000000000001</v>
      </c>
      <c r="L2908" s="2">
        <v>42025</v>
      </c>
      <c r="M2908" t="str">
        <v>912828F2</v>
      </c>
      <c r="N2908">
        <v>-0.1237</v>
      </c>
      <c r="O2908">
        <v>0.16531000000000001</v>
      </c>
      <c r="P2908">
        <v>0.79390000000000005</v>
      </c>
      <c r="Q2908">
        <v>129.4375</v>
      </c>
      <c r="R2908">
        <f>VLOOKUP(M2908,工作表1!$A$3:$B$1000,2,FALSE)</f>
        <v>2.125</v>
      </c>
      <c r="S2908" t="str">
        <f>VLOOKUP(M2908,工作表1!$A$3:$C$1000,3,FALSE)</f>
        <v>2021/9/30</v>
      </c>
      <c r="T2908">
        <f t="shared" si="1492"/>
        <v>0.127</v>
      </c>
      <c r="U2908">
        <f t="shared" si="1491"/>
        <v>1.998</v>
      </c>
      <c r="V2908" s="43">
        <f t="shared" si="1503"/>
        <v>42094</v>
      </c>
      <c r="W2908" s="43">
        <f t="shared" si="1493"/>
        <v>42094</v>
      </c>
      <c r="X2908" s="45">
        <f t="shared" si="1504"/>
        <v>0.6691988950276242</v>
      </c>
      <c r="Y2908" s="45">
        <f t="shared" si="1505"/>
        <v>1.0650893059865283</v>
      </c>
      <c r="Z2908" s="47">
        <f t="shared" si="1506"/>
        <v>103.1229591133249</v>
      </c>
      <c r="AA2908" s="47">
        <f t="shared" si="1507"/>
        <v>128.86221280002496</v>
      </c>
      <c r="AB2908" s="45">
        <f t="shared" si="1508"/>
        <v>1.6653</v>
      </c>
      <c r="AC2908" s="2" t="str">
        <f t="shared" si="1494"/>
        <v>TY1</v>
      </c>
      <c r="AD2908">
        <f t="shared" si="1495"/>
        <v>129.4375</v>
      </c>
      <c r="AE2908">
        <f t="shared" si="1496"/>
        <v>128.84375</v>
      </c>
      <c r="AF2908" s="49">
        <f t="shared" si="1523"/>
        <v>0.59375</v>
      </c>
      <c r="AG2908" s="3">
        <f t="shared" si="1509"/>
        <v>128.86221280002496</v>
      </c>
      <c r="AH2908">
        <f t="shared" si="1510"/>
        <v>127.47262356636651</v>
      </c>
      <c r="AI2908" s="51">
        <f t="shared" si="1511"/>
        <v>1.3895892336584552</v>
      </c>
      <c r="AJ2908" s="52">
        <f t="shared" si="1512"/>
        <v>0.79583923365845521</v>
      </c>
      <c r="AK2908" s="2">
        <v>42025</v>
      </c>
      <c r="AL2908" t="str">
        <v>912828G8</v>
      </c>
      <c r="AM2908">
        <v>-0.76759999999999995</v>
      </c>
      <c r="AN2908">
        <v>0.21360000000000001</v>
      </c>
      <c r="AO2908">
        <v>0.79390000000000005</v>
      </c>
      <c r="AP2908">
        <v>128.84375</v>
      </c>
      <c r="AQ2908">
        <f>VLOOKUP(AL2908,工作表1!$F$3:$G$1000,2,FALSE)</f>
        <v>2.125</v>
      </c>
      <c r="AR2908" t="str">
        <f>VLOOKUP(AL2908,工作表1!$F$3:$H$1000,3,FALSE)</f>
        <v>2021/12/31</v>
      </c>
      <c r="AS2908">
        <f t="shared" si="1497"/>
        <v>0.127</v>
      </c>
      <c r="AT2908">
        <f t="shared" si="1498"/>
        <v>1.998</v>
      </c>
      <c r="AU2908" s="43">
        <f t="shared" si="1513"/>
        <v>42185</v>
      </c>
      <c r="AV2908" s="43">
        <f t="shared" si="1499"/>
        <v>42185</v>
      </c>
      <c r="AW2908" s="45">
        <f t="shared" si="1514"/>
        <v>0.12914364640883977</v>
      </c>
      <c r="AX2908" s="45">
        <f t="shared" si="1515"/>
        <v>1.054828577915689</v>
      </c>
      <c r="AY2908" s="47">
        <f t="shared" si="1516"/>
        <v>103.11611130595938</v>
      </c>
      <c r="AZ2908" s="47">
        <f t="shared" si="1517"/>
        <v>127.47262356636651</v>
      </c>
      <c r="BA2908" s="43"/>
      <c r="BC2908" s="2">
        <v>42024</v>
      </c>
      <c r="BD2908" t="str">
        <v>912828SV</v>
      </c>
      <c r="BE2908">
        <v>1.0427999999999999</v>
      </c>
      <c r="BF2908">
        <v>0.12077</v>
      </c>
      <c r="BG2908">
        <v>0.77400000000000002</v>
      </c>
      <c r="BH2908">
        <v>128.859375</v>
      </c>
      <c r="BI2908">
        <f>VLOOKUP(BD2908,工作表1!$K$3:$L$1000,2,FALSE)</f>
        <v>1.75</v>
      </c>
      <c r="BJ2908" t="str">
        <f>VLOOKUP(BD2908,工作表1!$K$3:$M$1000,3,FALSE)</f>
        <v>2022/5/15</v>
      </c>
      <c r="BK2908">
        <f t="shared" si="1500"/>
        <v>0.129</v>
      </c>
      <c r="BL2908">
        <f t="shared" si="1501"/>
        <v>1.621</v>
      </c>
      <c r="BM2908" s="43">
        <f t="shared" si="1518"/>
        <v>42139</v>
      </c>
      <c r="BN2908" s="43">
        <f t="shared" si="1502"/>
        <v>42277</v>
      </c>
      <c r="BO2908" s="45">
        <f t="shared" si="1519"/>
        <v>0.32389502762430938</v>
      </c>
      <c r="BP2908" s="45">
        <f t="shared" si="1520"/>
        <v>1.5321142057065011</v>
      </c>
      <c r="BQ2908" s="47">
        <f t="shared" si="1521"/>
        <v>100.85813995941821</v>
      </c>
      <c r="BR2908" s="47">
        <f t="shared" si="1522"/>
        <v>126.38695332974991</v>
      </c>
    </row>
    <row r="2909" spans="6:70" x14ac:dyDescent="0.25">
      <c r="F2909" s="2">
        <v>42121</v>
      </c>
      <c r="G2909">
        <v>0.13375000000000001</v>
      </c>
      <c r="H2909" s="43">
        <v>42164</v>
      </c>
      <c r="I2909">
        <v>2.1735000000000002</v>
      </c>
      <c r="L2909" s="2">
        <v>42024</v>
      </c>
      <c r="M2909" t="str">
        <v>912828F2</v>
      </c>
      <c r="N2909">
        <v>-0.46300000000000002</v>
      </c>
      <c r="O2909">
        <v>0.22575000000000001</v>
      </c>
      <c r="P2909">
        <v>0.79390000000000005</v>
      </c>
      <c r="Q2909">
        <v>129.859375</v>
      </c>
      <c r="R2909">
        <f>VLOOKUP(M2909,工作表1!$A$3:$B$1000,2,FALSE)</f>
        <v>2.125</v>
      </c>
      <c r="S2909" t="str">
        <f>VLOOKUP(M2909,工作表1!$A$3:$C$1000,3,FALSE)</f>
        <v>2021/9/30</v>
      </c>
      <c r="T2909">
        <f t="shared" si="1492"/>
        <v>0.129</v>
      </c>
      <c r="U2909">
        <f t="shared" si="1491"/>
        <v>1.996</v>
      </c>
      <c r="V2909" s="43">
        <f t="shared" si="1503"/>
        <v>42094</v>
      </c>
      <c r="W2909" s="43">
        <f t="shared" si="1493"/>
        <v>42094</v>
      </c>
      <c r="X2909" s="45">
        <f t="shared" si="1504"/>
        <v>0.66332872928176789</v>
      </c>
      <c r="Y2909" s="45">
        <f t="shared" si="1505"/>
        <v>1.0650410580488912</v>
      </c>
      <c r="Z2909" s="47">
        <f t="shared" si="1506"/>
        <v>103.44875779511621</v>
      </c>
      <c r="AA2909" s="47">
        <f t="shared" si="1507"/>
        <v>129.25789770361132</v>
      </c>
      <c r="AB2909" s="45">
        <f t="shared" si="1508"/>
        <v>1.5833999999999999</v>
      </c>
      <c r="AC2909" s="2" t="str">
        <f t="shared" si="1494"/>
        <v>TY1</v>
      </c>
      <c r="AD2909">
        <f t="shared" si="1495"/>
        <v>129.859375</v>
      </c>
      <c r="AE2909">
        <f t="shared" si="1496"/>
        <v>129.28125</v>
      </c>
      <c r="AF2909" s="49">
        <f t="shared" si="1523"/>
        <v>0.578125</v>
      </c>
      <c r="AG2909" s="3">
        <f t="shared" si="1509"/>
        <v>129.25789770361132</v>
      </c>
      <c r="AH2909">
        <f t="shared" si="1510"/>
        <v>127.88883777199617</v>
      </c>
      <c r="AI2909" s="51">
        <f t="shared" si="1511"/>
        <v>1.3690599316151548</v>
      </c>
      <c r="AJ2909" s="52">
        <f t="shared" si="1512"/>
        <v>0.79093493161515482</v>
      </c>
      <c r="AK2909" s="2">
        <v>42024</v>
      </c>
      <c r="AL2909" t="str">
        <v>912828G8</v>
      </c>
      <c r="AM2909">
        <v>-0.95909999999999995</v>
      </c>
      <c r="AN2909">
        <v>0.2321</v>
      </c>
      <c r="AO2909">
        <v>0.79390000000000005</v>
      </c>
      <c r="AP2909">
        <v>129.28125</v>
      </c>
      <c r="AQ2909">
        <f>VLOOKUP(AL2909,工作表1!$F$3:$G$1000,2,FALSE)</f>
        <v>2.125</v>
      </c>
      <c r="AR2909" t="str">
        <f>VLOOKUP(AL2909,工作表1!$F$3:$H$1000,3,FALSE)</f>
        <v>2021/12/31</v>
      </c>
      <c r="AS2909">
        <f t="shared" si="1497"/>
        <v>0.129</v>
      </c>
      <c r="AT2909">
        <f t="shared" si="1498"/>
        <v>1.996</v>
      </c>
      <c r="AU2909" s="43">
        <f t="shared" si="1513"/>
        <v>42185</v>
      </c>
      <c r="AV2909" s="43">
        <f t="shared" si="1499"/>
        <v>42185</v>
      </c>
      <c r="AW2909" s="45">
        <f t="shared" si="1514"/>
        <v>0.12327348066298342</v>
      </c>
      <c r="AX2909" s="45">
        <f t="shared" si="1515"/>
        <v>1.0547803299780518</v>
      </c>
      <c r="AY2909" s="47">
        <f t="shared" si="1516"/>
        <v>103.45770264508729</v>
      </c>
      <c r="AZ2909" s="47">
        <f t="shared" si="1517"/>
        <v>127.88883777199617</v>
      </c>
      <c r="BA2909" s="43"/>
      <c r="BC2909" s="2">
        <v>42020</v>
      </c>
      <c r="BD2909" t="str">
        <v>912828SV</v>
      </c>
      <c r="BE2909">
        <v>1.4258</v>
      </c>
      <c r="BF2909">
        <v>0.11004</v>
      </c>
      <c r="BG2909">
        <v>0.77400000000000002</v>
      </c>
      <c r="BH2909">
        <v>128.84375</v>
      </c>
      <c r="BI2909">
        <f>VLOOKUP(BD2909,工作表1!$K$3:$L$1000,2,FALSE)</f>
        <v>1.75</v>
      </c>
      <c r="BJ2909" t="str">
        <f>VLOOKUP(BD2909,工作表1!$K$3:$M$1000,3,FALSE)</f>
        <v>2022/5/15</v>
      </c>
      <c r="BK2909">
        <f t="shared" si="1500"/>
        <v>0.125</v>
      </c>
      <c r="BL2909">
        <f t="shared" si="1501"/>
        <v>1.625</v>
      </c>
      <c r="BM2909" s="43">
        <f t="shared" si="1518"/>
        <v>42139</v>
      </c>
      <c r="BN2909" s="43">
        <f t="shared" si="1502"/>
        <v>42277</v>
      </c>
      <c r="BO2909" s="45">
        <f t="shared" si="1519"/>
        <v>0.31906077348066297</v>
      </c>
      <c r="BP2909" s="45">
        <f t="shared" si="1520"/>
        <v>1.5320744721107999</v>
      </c>
      <c r="BQ2909" s="47">
        <f t="shared" si="1521"/>
        <v>100.85828571963874</v>
      </c>
      <c r="BR2909" s="47">
        <f t="shared" si="1522"/>
        <v>126.36795130713693</v>
      </c>
    </row>
    <row r="2910" spans="6:70" x14ac:dyDescent="0.25">
      <c r="F2910" s="2">
        <v>42118</v>
      </c>
      <c r="G2910">
        <v>0.13500000000000001</v>
      </c>
      <c r="H2910" s="43">
        <v>42163</v>
      </c>
      <c r="I2910">
        <v>2.1219999999999999</v>
      </c>
      <c r="L2910" s="2">
        <v>42020</v>
      </c>
      <c r="M2910" t="str">
        <v>912828F2</v>
      </c>
      <c r="N2910">
        <v>-0.5746</v>
      </c>
      <c r="O2910">
        <v>0.25137999999999999</v>
      </c>
      <c r="P2910">
        <v>0.79390000000000005</v>
      </c>
      <c r="Q2910">
        <v>129.859375</v>
      </c>
      <c r="R2910">
        <f>VLOOKUP(M2910,工作表1!$A$3:$B$1000,2,FALSE)</f>
        <v>2.125</v>
      </c>
      <c r="S2910" t="str">
        <f>VLOOKUP(M2910,工作表1!$A$3:$C$1000,3,FALSE)</f>
        <v>2021/9/30</v>
      </c>
      <c r="T2910">
        <f t="shared" si="1492"/>
        <v>0.125</v>
      </c>
      <c r="U2910">
        <f t="shared" si="1491"/>
        <v>2</v>
      </c>
      <c r="V2910" s="43">
        <f t="shared" si="1503"/>
        <v>42094</v>
      </c>
      <c r="W2910" s="43">
        <f t="shared" si="1493"/>
        <v>42094</v>
      </c>
      <c r="X2910" s="45">
        <f t="shared" si="1504"/>
        <v>0.65745856353591159</v>
      </c>
      <c r="Y2910" s="45">
        <f t="shared" si="1505"/>
        <v>1.064992810111254</v>
      </c>
      <c r="Z2910" s="47">
        <f t="shared" si="1506"/>
        <v>103.44837096860078</v>
      </c>
      <c r="AA2910" s="47">
        <f t="shared" si="1507"/>
        <v>129.2412623352966</v>
      </c>
      <c r="AB2910" s="45">
        <f t="shared" si="1508"/>
        <v>1.6116999999999999</v>
      </c>
      <c r="AC2910" s="2" t="str">
        <f t="shared" si="1494"/>
        <v>TY1</v>
      </c>
      <c r="AD2910">
        <f t="shared" si="1495"/>
        <v>129.859375</v>
      </c>
      <c r="AE2910">
        <f t="shared" si="1496"/>
        <v>129.265625</v>
      </c>
      <c r="AF2910" s="49">
        <f t="shared" si="1523"/>
        <v>0.59375</v>
      </c>
      <c r="AG2910" s="3">
        <f t="shared" si="1509"/>
        <v>129.2412623352966</v>
      </c>
      <c r="AH2910">
        <f t="shared" si="1510"/>
        <v>127.87163346192006</v>
      </c>
      <c r="AI2910" s="51">
        <f t="shared" si="1511"/>
        <v>1.3696288733765414</v>
      </c>
      <c r="AJ2910" s="52">
        <f t="shared" si="1512"/>
        <v>0.77587887337654138</v>
      </c>
      <c r="AK2910" s="2">
        <v>42020</v>
      </c>
      <c r="AL2910" t="str">
        <v>912828G8</v>
      </c>
      <c r="AM2910">
        <v>-0.64580000000000004</v>
      </c>
      <c r="AN2910">
        <v>0.21657000000000001</v>
      </c>
      <c r="AO2910">
        <v>0.79390000000000005</v>
      </c>
      <c r="AP2910">
        <v>129.265625</v>
      </c>
      <c r="AQ2910">
        <f>VLOOKUP(AL2910,工作表1!$F$3:$G$1000,2,FALSE)</f>
        <v>2.125</v>
      </c>
      <c r="AR2910" t="str">
        <f>VLOOKUP(AL2910,工作表1!$F$3:$H$1000,3,FALSE)</f>
        <v>2021/12/31</v>
      </c>
      <c r="AS2910">
        <f t="shared" si="1497"/>
        <v>0.125</v>
      </c>
      <c r="AT2910">
        <f t="shared" si="1498"/>
        <v>2</v>
      </c>
      <c r="AU2910" s="43">
        <f t="shared" si="1513"/>
        <v>42185</v>
      </c>
      <c r="AV2910" s="43">
        <f t="shared" si="1499"/>
        <v>42185</v>
      </c>
      <c r="AW2910" s="45">
        <f t="shared" si="1514"/>
        <v>0.11740331491712706</v>
      </c>
      <c r="AX2910" s="45">
        <f t="shared" si="1515"/>
        <v>1.0547320820404147</v>
      </c>
      <c r="AY2910" s="47">
        <f t="shared" si="1516"/>
        <v>103.45787524681865</v>
      </c>
      <c r="AZ2910" s="47">
        <f t="shared" si="1517"/>
        <v>127.87163346192006</v>
      </c>
      <c r="BA2910" s="43"/>
      <c r="BC2910" s="2">
        <v>42019</v>
      </c>
      <c r="BD2910" t="str">
        <v>912828SV</v>
      </c>
      <c r="BE2910">
        <v>2.2052</v>
      </c>
      <c r="BF2910">
        <v>7.4510000000000007E-2</v>
      </c>
      <c r="BG2910">
        <v>0.77400000000000002</v>
      </c>
      <c r="BH2910">
        <v>129.3125</v>
      </c>
      <c r="BI2910">
        <f>VLOOKUP(BD2910,工作表1!$K$3:$L$1000,2,FALSE)</f>
        <v>1.75</v>
      </c>
      <c r="BJ2910" t="str">
        <f>VLOOKUP(BD2910,工作表1!$K$3:$M$1000,3,FALSE)</f>
        <v>2022/5/15</v>
      </c>
      <c r="BK2910">
        <f t="shared" si="1500"/>
        <v>0.11899999999999999</v>
      </c>
      <c r="BL2910">
        <f t="shared" si="1501"/>
        <v>1.631</v>
      </c>
      <c r="BM2910" s="43">
        <f t="shared" si="1518"/>
        <v>42139</v>
      </c>
      <c r="BN2910" s="43">
        <f t="shared" si="1502"/>
        <v>42277</v>
      </c>
      <c r="BO2910" s="45">
        <f t="shared" si="1519"/>
        <v>0.29972375690607733</v>
      </c>
      <c r="BP2910" s="45">
        <f t="shared" si="1520"/>
        <v>1.5319155377279952</v>
      </c>
      <c r="BQ2910" s="47">
        <f t="shared" si="1521"/>
        <v>101.26562185913915</v>
      </c>
      <c r="BR2910" s="47">
        <f t="shared" si="1522"/>
        <v>126.82640027777663</v>
      </c>
    </row>
    <row r="2911" spans="6:70" x14ac:dyDescent="0.25">
      <c r="F2911" s="2">
        <v>42117</v>
      </c>
      <c r="G2911">
        <v>0.13500000000000001</v>
      </c>
      <c r="H2911" s="43">
        <v>42160</v>
      </c>
      <c r="I2911">
        <v>2.1585999999999999</v>
      </c>
      <c r="L2911" s="2">
        <v>42019</v>
      </c>
      <c r="M2911" t="str">
        <v>912828F2</v>
      </c>
      <c r="N2911">
        <v>-0.61909999999999998</v>
      </c>
      <c r="O2911">
        <v>0.24459</v>
      </c>
      <c r="P2911">
        <v>0.79390000000000005</v>
      </c>
      <c r="Q2911">
        <v>130.34375</v>
      </c>
      <c r="R2911">
        <f>VLOOKUP(M2911,工作表1!$A$3:$B$1000,2,FALSE)</f>
        <v>2.125</v>
      </c>
      <c r="S2911" t="str">
        <f>VLOOKUP(M2911,工作表1!$A$3:$C$1000,3,FALSE)</f>
        <v>2021/9/30</v>
      </c>
      <c r="T2911">
        <f t="shared" si="1492"/>
        <v>0.11899999999999999</v>
      </c>
      <c r="U2911">
        <f t="shared" si="1491"/>
        <v>2.0060000000000002</v>
      </c>
      <c r="V2911" s="43">
        <f t="shared" si="1503"/>
        <v>42094</v>
      </c>
      <c r="W2911" s="43">
        <f t="shared" si="1493"/>
        <v>42094</v>
      </c>
      <c r="X2911" s="45">
        <f t="shared" si="1504"/>
        <v>0.63397790055248626</v>
      </c>
      <c r="Y2911" s="45">
        <f t="shared" si="1505"/>
        <v>1.0647998183607055</v>
      </c>
      <c r="Z2911" s="47">
        <f t="shared" si="1506"/>
        <v>103.85677054824173</v>
      </c>
      <c r="AA2911" s="47">
        <f t="shared" si="1507"/>
        <v>129.69340107243684</v>
      </c>
      <c r="AB2911" s="45">
        <f t="shared" si="1508"/>
        <v>1.4774</v>
      </c>
      <c r="AC2911" s="2" t="str">
        <f t="shared" si="1494"/>
        <v>TY1</v>
      </c>
      <c r="AD2911">
        <f t="shared" si="1495"/>
        <v>130.34375</v>
      </c>
      <c r="AE2911">
        <f t="shared" si="1496"/>
        <v>129.734375</v>
      </c>
      <c r="AF2911" s="49">
        <f t="shared" si="1523"/>
        <v>0.609375</v>
      </c>
      <c r="AG2911" s="3">
        <f t="shared" si="1509"/>
        <v>129.69340107243684</v>
      </c>
      <c r="AH2911">
        <f t="shared" si="1510"/>
        <v>128.32146683117844</v>
      </c>
      <c r="AI2911" s="51">
        <f t="shared" si="1511"/>
        <v>1.3719342412584012</v>
      </c>
      <c r="AJ2911" s="52">
        <f t="shared" si="1512"/>
        <v>0.76255924125840124</v>
      </c>
      <c r="AK2911" s="2">
        <v>42019</v>
      </c>
      <c r="AL2911" t="str">
        <v>912828G8</v>
      </c>
      <c r="AM2911">
        <v>-0.27800000000000002</v>
      </c>
      <c r="AN2911">
        <v>0.18823000000000001</v>
      </c>
      <c r="AO2911">
        <v>0.79390000000000005</v>
      </c>
      <c r="AP2911">
        <v>129.734375</v>
      </c>
      <c r="AQ2911">
        <f>VLOOKUP(AL2911,工作表1!$F$3:$G$1000,2,FALSE)</f>
        <v>2.125</v>
      </c>
      <c r="AR2911" t="str">
        <f>VLOOKUP(AL2911,工作表1!$F$3:$H$1000,3,FALSE)</f>
        <v>2021/12/31</v>
      </c>
      <c r="AS2911">
        <f t="shared" si="1497"/>
        <v>0.11899999999999999</v>
      </c>
      <c r="AT2911">
        <f t="shared" si="1498"/>
        <v>2.0060000000000002</v>
      </c>
      <c r="AU2911" s="43">
        <f t="shared" si="1513"/>
        <v>42185</v>
      </c>
      <c r="AV2911" s="43">
        <f t="shared" si="1499"/>
        <v>42185</v>
      </c>
      <c r="AW2911" s="45">
        <f t="shared" si="1514"/>
        <v>9.3922651933701654E-2</v>
      </c>
      <c r="AX2911" s="45">
        <f t="shared" si="1515"/>
        <v>1.0545390902898659</v>
      </c>
      <c r="AY2911" s="47">
        <f t="shared" si="1516"/>
        <v>103.86596126156481</v>
      </c>
      <c r="AZ2911" s="47">
        <f t="shared" si="1517"/>
        <v>128.32146683117844</v>
      </c>
      <c r="BA2911" s="43"/>
      <c r="BC2911" s="2">
        <v>42018</v>
      </c>
      <c r="BD2911" t="str">
        <v>912828SV</v>
      </c>
      <c r="BE2911">
        <v>2.5487000000000002</v>
      </c>
      <c r="BF2911">
        <v>5.5570000000000001E-2</v>
      </c>
      <c r="BG2911">
        <v>0.77400000000000002</v>
      </c>
      <c r="BH2911">
        <v>128.703125</v>
      </c>
      <c r="BI2911">
        <f>VLOOKUP(BD2911,工作表1!$K$3:$L$1000,2,FALSE)</f>
        <v>1.75</v>
      </c>
      <c r="BJ2911" t="str">
        <f>VLOOKUP(BD2911,工作表1!$K$3:$M$1000,3,FALSE)</f>
        <v>2022/5/15</v>
      </c>
      <c r="BK2911">
        <f t="shared" si="1500"/>
        <v>0.121</v>
      </c>
      <c r="BL2911">
        <f t="shared" si="1501"/>
        <v>1.629</v>
      </c>
      <c r="BM2911" s="43">
        <f t="shared" si="1518"/>
        <v>42139</v>
      </c>
      <c r="BN2911" s="43">
        <f t="shared" si="1502"/>
        <v>42277</v>
      </c>
      <c r="BO2911" s="45">
        <f t="shared" si="1519"/>
        <v>0.29488950276243098</v>
      </c>
      <c r="BP2911" s="45">
        <f t="shared" si="1520"/>
        <v>1.531875804132294</v>
      </c>
      <c r="BQ2911" s="47">
        <f t="shared" si="1521"/>
        <v>100.81262667316952</v>
      </c>
      <c r="BR2911" s="47">
        <f t="shared" si="1522"/>
        <v>126.22739272606351</v>
      </c>
    </row>
    <row r="2912" spans="6:70" x14ac:dyDescent="0.25">
      <c r="F2912" s="2">
        <v>42116</v>
      </c>
      <c r="G2912">
        <v>0.13750000000000001</v>
      </c>
      <c r="H2912" s="43">
        <v>42159</v>
      </c>
      <c r="I2912">
        <v>2.0510999999999999</v>
      </c>
      <c r="L2912" s="2">
        <v>42018</v>
      </c>
      <c r="M2912" t="str">
        <v>912828F2</v>
      </c>
      <c r="N2912">
        <v>-0.61960000000000004</v>
      </c>
      <c r="O2912">
        <v>0.24234</v>
      </c>
      <c r="P2912">
        <v>0.79390000000000005</v>
      </c>
      <c r="Q2912">
        <v>129.765625</v>
      </c>
      <c r="R2912">
        <f>VLOOKUP(M2912,工作表1!$A$3:$B$1000,2,FALSE)</f>
        <v>2.125</v>
      </c>
      <c r="S2912" t="str">
        <f>VLOOKUP(M2912,工作表1!$A$3:$C$1000,3,FALSE)</f>
        <v>2021/9/30</v>
      </c>
      <c r="T2912">
        <f t="shared" si="1492"/>
        <v>0.121</v>
      </c>
      <c r="U2912">
        <f t="shared" si="1491"/>
        <v>2.004</v>
      </c>
      <c r="V2912" s="43">
        <f t="shared" si="1503"/>
        <v>42094</v>
      </c>
      <c r="W2912" s="43">
        <f t="shared" si="1493"/>
        <v>42094</v>
      </c>
      <c r="X2912" s="45">
        <f t="shared" si="1504"/>
        <v>0.62810773480662985</v>
      </c>
      <c r="Y2912" s="45">
        <f t="shared" si="1505"/>
        <v>1.0647515704230681</v>
      </c>
      <c r="Z2912" s="47">
        <f t="shared" si="1506"/>
        <v>103.4036498752631</v>
      </c>
      <c r="AA2912" s="47">
        <f t="shared" si="1507"/>
        <v>129.10796965953648</v>
      </c>
      <c r="AB2912" s="45">
        <f t="shared" si="1508"/>
        <v>1.6267</v>
      </c>
      <c r="AC2912" s="2" t="str">
        <f t="shared" si="1494"/>
        <v>TY1</v>
      </c>
      <c r="AD2912">
        <f t="shared" si="1495"/>
        <v>129.765625</v>
      </c>
      <c r="AE2912">
        <f t="shared" si="1496"/>
        <v>129.125</v>
      </c>
      <c r="AF2912" s="49">
        <f t="shared" si="1523"/>
        <v>0.640625</v>
      </c>
      <c r="AG2912" s="3">
        <f t="shared" si="1509"/>
        <v>129.10796965953648</v>
      </c>
      <c r="AH2912">
        <f t="shared" si="1510"/>
        <v>127.71706740892591</v>
      </c>
      <c r="AI2912" s="51">
        <f t="shared" si="1511"/>
        <v>1.3909022506105657</v>
      </c>
      <c r="AJ2912" s="52">
        <f t="shared" si="1512"/>
        <v>0.75027725061056572</v>
      </c>
      <c r="AK2912" s="2">
        <v>42018</v>
      </c>
      <c r="AL2912" t="str">
        <v>912828G8</v>
      </c>
      <c r="AM2912">
        <v>-4.2099999999999999E-2</v>
      </c>
      <c r="AN2912">
        <v>0.16875999999999999</v>
      </c>
      <c r="AO2912">
        <v>0.79390000000000005</v>
      </c>
      <c r="AP2912">
        <v>129.125</v>
      </c>
      <c r="AQ2912">
        <f>VLOOKUP(AL2912,工作表1!$F$3:$G$1000,2,FALSE)</f>
        <v>2.125</v>
      </c>
      <c r="AR2912" t="str">
        <f>VLOOKUP(AL2912,工作表1!$F$3:$H$1000,3,FALSE)</f>
        <v>2021/12/31</v>
      </c>
      <c r="AS2912">
        <f t="shared" si="1497"/>
        <v>0.121</v>
      </c>
      <c r="AT2912">
        <f t="shared" si="1498"/>
        <v>2.004</v>
      </c>
      <c r="AU2912" s="43">
        <f t="shared" si="1513"/>
        <v>42185</v>
      </c>
      <c r="AV2912" s="43">
        <f t="shared" si="1499"/>
        <v>42185</v>
      </c>
      <c r="AW2912" s="45">
        <f t="shared" si="1514"/>
        <v>8.8052486187845294E-2</v>
      </c>
      <c r="AX2912" s="45">
        <f t="shared" si="1515"/>
        <v>1.0544908423522288</v>
      </c>
      <c r="AY2912" s="47">
        <f t="shared" si="1516"/>
        <v>103.39727633040596</v>
      </c>
      <c r="AZ2912" s="47">
        <f t="shared" si="1517"/>
        <v>127.71706740892591</v>
      </c>
      <c r="BA2912" s="43"/>
      <c r="BC2912" s="2">
        <v>42017</v>
      </c>
      <c r="BD2912" t="str">
        <v>912828SV</v>
      </c>
      <c r="BE2912">
        <v>1.1860999999999999</v>
      </c>
      <c r="BF2912">
        <v>0.11761000000000001</v>
      </c>
      <c r="BG2912">
        <v>0.77400000000000002</v>
      </c>
      <c r="BH2912">
        <v>128.25</v>
      </c>
      <c r="BI2912">
        <f>VLOOKUP(BD2912,工作表1!$K$3:$L$1000,2,FALSE)</f>
        <v>1.75</v>
      </c>
      <c r="BJ2912" t="str">
        <f>VLOOKUP(BD2912,工作表1!$K$3:$M$1000,3,FALSE)</f>
        <v>2022/5/15</v>
      </c>
      <c r="BK2912">
        <f t="shared" si="1500"/>
        <v>0.122</v>
      </c>
      <c r="BL2912">
        <f t="shared" si="1501"/>
        <v>1.6280000000000001</v>
      </c>
      <c r="BM2912" s="43">
        <f t="shared" si="1518"/>
        <v>42139</v>
      </c>
      <c r="BN2912" s="43">
        <f t="shared" si="1502"/>
        <v>42277</v>
      </c>
      <c r="BO2912" s="45">
        <f t="shared" si="1519"/>
        <v>0.29005524861878451</v>
      </c>
      <c r="BP2912" s="45">
        <f t="shared" si="1520"/>
        <v>1.5318360705365928</v>
      </c>
      <c r="BQ2912" s="47">
        <f t="shared" si="1521"/>
        <v>100.4214069276853</v>
      </c>
      <c r="BR2912" s="47">
        <f t="shared" si="1522"/>
        <v>125.70728324560632</v>
      </c>
    </row>
    <row r="2913" spans="6:70" x14ac:dyDescent="0.25">
      <c r="F2913" s="2">
        <v>42115</v>
      </c>
      <c r="G2913">
        <v>0.13200000000000001</v>
      </c>
      <c r="H2913" s="43">
        <v>42158</v>
      </c>
      <c r="I2913">
        <v>2.1069</v>
      </c>
      <c r="L2913" s="2">
        <v>42017</v>
      </c>
      <c r="M2913" t="str">
        <v>912828F2</v>
      </c>
      <c r="N2913">
        <v>-0.24329999999999999</v>
      </c>
      <c r="O2913">
        <v>0.19359999999999999</v>
      </c>
      <c r="P2913">
        <v>0.79390000000000005</v>
      </c>
      <c r="Q2913">
        <v>129.3125</v>
      </c>
      <c r="R2913">
        <f>VLOOKUP(M2913,工作表1!$A$3:$B$1000,2,FALSE)</f>
        <v>2.125</v>
      </c>
      <c r="S2913" t="str">
        <f>VLOOKUP(M2913,工作表1!$A$3:$C$1000,3,FALSE)</f>
        <v>2021/9/30</v>
      </c>
      <c r="T2913">
        <f t="shared" si="1492"/>
        <v>0.122</v>
      </c>
      <c r="U2913">
        <f t="shared" si="1491"/>
        <v>2.0030000000000001</v>
      </c>
      <c r="V2913" s="43">
        <f t="shared" si="1503"/>
        <v>42094</v>
      </c>
      <c r="W2913" s="43">
        <f t="shared" si="1493"/>
        <v>42094</v>
      </c>
      <c r="X2913" s="45">
        <f t="shared" si="1504"/>
        <v>0.62223756906077343</v>
      </c>
      <c r="Y2913" s="45">
        <f t="shared" si="1505"/>
        <v>1.064703322485431</v>
      </c>
      <c r="Z2913" s="47">
        <f t="shared" si="1506"/>
        <v>103.06016819028882</v>
      </c>
      <c r="AA2913" s="47">
        <f t="shared" si="1507"/>
        <v>128.66038808667182</v>
      </c>
      <c r="AB2913" s="45">
        <f t="shared" si="1508"/>
        <v>1.6714</v>
      </c>
      <c r="AC2913" s="2" t="str">
        <f t="shared" si="1494"/>
        <v>TY1</v>
      </c>
      <c r="AD2913">
        <f t="shared" si="1495"/>
        <v>129.3125</v>
      </c>
      <c r="AE2913">
        <f t="shared" si="1496"/>
        <v>128.671875</v>
      </c>
      <c r="AF2913" s="49">
        <f t="shared" si="1523"/>
        <v>0.640625</v>
      </c>
      <c r="AG2913" s="3">
        <f t="shared" si="1509"/>
        <v>128.66038808667182</v>
      </c>
      <c r="AH2913">
        <f t="shared" si="1510"/>
        <v>127.24964878129136</v>
      </c>
      <c r="AI2913" s="51">
        <f t="shared" si="1511"/>
        <v>1.41073930538046</v>
      </c>
      <c r="AJ2913" s="52">
        <f t="shared" si="1512"/>
        <v>0.77011430538046</v>
      </c>
      <c r="AK2913" s="2">
        <v>42017</v>
      </c>
      <c r="AL2913" t="str">
        <v>912828G8</v>
      </c>
      <c r="AM2913">
        <v>-0.16619999999999999</v>
      </c>
      <c r="AN2913">
        <v>0.17985999999999999</v>
      </c>
      <c r="AO2913">
        <v>0.79390000000000005</v>
      </c>
      <c r="AP2913">
        <v>128.671875</v>
      </c>
      <c r="AQ2913">
        <f>VLOOKUP(AL2913,工作表1!$F$3:$G$1000,2,FALSE)</f>
        <v>2.125</v>
      </c>
      <c r="AR2913" t="str">
        <f>VLOOKUP(AL2913,工作表1!$F$3:$H$1000,3,FALSE)</f>
        <v>2021/12/31</v>
      </c>
      <c r="AS2913">
        <f t="shared" si="1497"/>
        <v>0.122</v>
      </c>
      <c r="AT2913">
        <f t="shared" si="1498"/>
        <v>2.0030000000000001</v>
      </c>
      <c r="AU2913" s="43">
        <f t="shared" si="1513"/>
        <v>42185</v>
      </c>
      <c r="AV2913" s="43">
        <f t="shared" si="1499"/>
        <v>42185</v>
      </c>
      <c r="AW2913" s="45">
        <f t="shared" si="1514"/>
        <v>8.2182320441988949E-2</v>
      </c>
      <c r="AX2913" s="45">
        <f t="shared" si="1515"/>
        <v>1.0544425944145916</v>
      </c>
      <c r="AY2913" s="47">
        <f t="shared" si="1516"/>
        <v>103.03779322987209</v>
      </c>
      <c r="AZ2913" s="47">
        <f t="shared" si="1517"/>
        <v>127.24964878129136</v>
      </c>
      <c r="BA2913" s="43"/>
      <c r="BC2913" s="2">
        <v>42016</v>
      </c>
      <c r="BD2913" t="str">
        <v>912828SV</v>
      </c>
      <c r="BE2913">
        <v>0.40670000000000001</v>
      </c>
      <c r="BF2913">
        <v>0.13741</v>
      </c>
      <c r="BG2913">
        <v>0.77400000000000002</v>
      </c>
      <c r="BH2913">
        <v>128</v>
      </c>
      <c r="BI2913">
        <f>VLOOKUP(BD2913,工作表1!$K$3:$L$1000,2,FALSE)</f>
        <v>1.75</v>
      </c>
      <c r="BJ2913" t="str">
        <f>VLOOKUP(BD2913,工作表1!$K$3:$M$1000,3,FALSE)</f>
        <v>2022/5/15</v>
      </c>
      <c r="BK2913">
        <f t="shared" si="1500"/>
        <v>0.121</v>
      </c>
      <c r="BL2913">
        <f t="shared" si="1501"/>
        <v>1.629</v>
      </c>
      <c r="BM2913" s="43">
        <f t="shared" si="1518"/>
        <v>42139</v>
      </c>
      <c r="BN2913" s="43">
        <f t="shared" si="1502"/>
        <v>42277</v>
      </c>
      <c r="BO2913" s="45">
        <f t="shared" si="1519"/>
        <v>0.2852209944751381</v>
      </c>
      <c r="BP2913" s="45">
        <f t="shared" si="1520"/>
        <v>1.5317963369408913</v>
      </c>
      <c r="BQ2913" s="47">
        <f t="shared" si="1521"/>
        <v>100.21730163048385</v>
      </c>
      <c r="BR2913" s="47">
        <f t="shared" si="1522"/>
        <v>125.42706466875879</v>
      </c>
    </row>
    <row r="2914" spans="6:70" x14ac:dyDescent="0.25">
      <c r="F2914" s="2">
        <v>42114</v>
      </c>
      <c r="G2914">
        <v>0.13200000000000001</v>
      </c>
      <c r="H2914" s="43">
        <v>42157</v>
      </c>
      <c r="I2914">
        <v>2.0049000000000001</v>
      </c>
      <c r="L2914" s="2">
        <v>42016</v>
      </c>
      <c r="M2914" t="str">
        <v>912828F2</v>
      </c>
      <c r="N2914">
        <v>-0.63839999999999997</v>
      </c>
      <c r="O2914">
        <v>0.23885999999999999</v>
      </c>
      <c r="P2914">
        <v>0.79390000000000005</v>
      </c>
      <c r="Q2914">
        <v>129.0625</v>
      </c>
      <c r="R2914">
        <f>VLOOKUP(M2914,工作表1!$A$3:$B$1000,2,FALSE)</f>
        <v>2.125</v>
      </c>
      <c r="S2914" t="str">
        <f>VLOOKUP(M2914,工作表1!$A$3:$C$1000,3,FALSE)</f>
        <v>2021/9/30</v>
      </c>
      <c r="T2914">
        <f t="shared" si="1492"/>
        <v>0.121</v>
      </c>
      <c r="U2914">
        <f t="shared" si="1491"/>
        <v>2.004</v>
      </c>
      <c r="V2914" s="43">
        <f t="shared" si="1503"/>
        <v>42094</v>
      </c>
      <c r="W2914" s="43">
        <f t="shared" si="1493"/>
        <v>42094</v>
      </c>
      <c r="X2914" s="45">
        <f t="shared" si="1504"/>
        <v>0.61636740331491713</v>
      </c>
      <c r="Y2914" s="45">
        <f t="shared" si="1505"/>
        <v>1.0646550745477938</v>
      </c>
      <c r="Z2914" s="47">
        <f t="shared" si="1506"/>
        <v>102.85539707349129</v>
      </c>
      <c r="AA2914" s="47">
        <f t="shared" si="1507"/>
        <v>128.38699513448296</v>
      </c>
      <c r="AB2914" s="45">
        <f t="shared" si="1508"/>
        <v>1.6833</v>
      </c>
      <c r="AC2914" s="2" t="str">
        <f t="shared" si="1494"/>
        <v>TY1</v>
      </c>
      <c r="AD2914">
        <f t="shared" si="1495"/>
        <v>129.0625</v>
      </c>
      <c r="AE2914">
        <f t="shared" si="1496"/>
        <v>128.421875</v>
      </c>
      <c r="AF2914" s="49">
        <f t="shared" si="1523"/>
        <v>0.640625</v>
      </c>
      <c r="AG2914" s="3">
        <f t="shared" si="1509"/>
        <v>128.38699513448296</v>
      </c>
      <c r="AH2914">
        <f t="shared" si="1510"/>
        <v>126.97635873153223</v>
      </c>
      <c r="AI2914" s="51">
        <f t="shared" si="1511"/>
        <v>1.410636402950729</v>
      </c>
      <c r="AJ2914" s="52">
        <f t="shared" si="1512"/>
        <v>0.77001140295072901</v>
      </c>
      <c r="AK2914" s="2">
        <v>42016</v>
      </c>
      <c r="AL2914" t="str">
        <v>912828G8</v>
      </c>
      <c r="AM2914">
        <v>-0.70779999999999998</v>
      </c>
      <c r="AN2914">
        <v>0.20105000000000001</v>
      </c>
      <c r="AO2914">
        <v>0.79390000000000005</v>
      </c>
      <c r="AP2914">
        <v>128.421875</v>
      </c>
      <c r="AQ2914">
        <f>VLOOKUP(AL2914,工作表1!$F$3:$G$1000,2,FALSE)</f>
        <v>2.125</v>
      </c>
      <c r="AR2914" t="str">
        <f>VLOOKUP(AL2914,工作表1!$F$3:$H$1000,3,FALSE)</f>
        <v>2021/12/31</v>
      </c>
      <c r="AS2914">
        <f t="shared" si="1497"/>
        <v>0.121</v>
      </c>
      <c r="AT2914">
        <f t="shared" si="1498"/>
        <v>2.004</v>
      </c>
      <c r="AU2914" s="43">
        <f t="shared" si="1513"/>
        <v>42185</v>
      </c>
      <c r="AV2914" s="43">
        <f t="shared" si="1499"/>
        <v>42185</v>
      </c>
      <c r="AW2914" s="45">
        <f t="shared" si="1514"/>
        <v>7.6312154696132589E-2</v>
      </c>
      <c r="AX2914" s="45">
        <f t="shared" si="1515"/>
        <v>1.0543943464769545</v>
      </c>
      <c r="AY2914" s="47">
        <f t="shared" si="1516"/>
        <v>102.83335658509131</v>
      </c>
      <c r="AZ2914" s="47">
        <f t="shared" si="1517"/>
        <v>126.97635873153223</v>
      </c>
      <c r="BA2914" s="43"/>
      <c r="BC2914" s="2">
        <v>42013</v>
      </c>
      <c r="BD2914" t="str">
        <v>912828SV</v>
      </c>
      <c r="BE2914">
        <v>0.98499999999999999</v>
      </c>
      <c r="BF2914">
        <v>0.13239000000000001</v>
      </c>
      <c r="BG2914">
        <v>0.77400000000000002</v>
      </c>
      <c r="BH2914">
        <v>127.484375</v>
      </c>
      <c r="BI2914">
        <f>VLOOKUP(BD2914,工作表1!$K$3:$L$1000,2,FALSE)</f>
        <v>1.75</v>
      </c>
      <c r="BJ2914" t="str">
        <f>VLOOKUP(BD2914,工作表1!$K$3:$M$1000,3,FALSE)</f>
        <v>2022/5/15</v>
      </c>
      <c r="BK2914">
        <f t="shared" si="1500"/>
        <v>0.12063</v>
      </c>
      <c r="BL2914">
        <f t="shared" si="1501"/>
        <v>1.62937</v>
      </c>
      <c r="BM2914" s="43">
        <f t="shared" si="1518"/>
        <v>42139</v>
      </c>
      <c r="BN2914" s="43">
        <f t="shared" si="1502"/>
        <v>42277</v>
      </c>
      <c r="BO2914" s="45">
        <f t="shared" si="1519"/>
        <v>0.28038674033149175</v>
      </c>
      <c r="BP2914" s="45">
        <f t="shared" si="1520"/>
        <v>1.5317566033451901</v>
      </c>
      <c r="BQ2914" s="47">
        <f t="shared" si="1521"/>
        <v>99.826717985441988</v>
      </c>
      <c r="BR2914" s="47">
        <f t="shared" si="1522"/>
        <v>124.90650093248495</v>
      </c>
    </row>
    <row r="2915" spans="6:70" x14ac:dyDescent="0.25">
      <c r="F2915" s="2">
        <v>42111</v>
      </c>
      <c r="G2915">
        <v>0.13300000000000001</v>
      </c>
      <c r="H2915" s="43">
        <v>42156</v>
      </c>
      <c r="I2915">
        <v>1.9254</v>
      </c>
      <c r="L2915" s="2">
        <v>42013</v>
      </c>
      <c r="M2915" t="str">
        <v>912828F9</v>
      </c>
      <c r="N2915">
        <v>-0.46710000000000002</v>
      </c>
      <c r="O2915">
        <v>0.23129</v>
      </c>
      <c r="P2915">
        <v>0.7873</v>
      </c>
      <c r="Q2915">
        <v>128.578125</v>
      </c>
      <c r="R2915">
        <f>VLOOKUP(M2915,工作表1!$A$3:$B$1000,2,FALSE)</f>
        <v>2</v>
      </c>
      <c r="S2915" t="str">
        <f>VLOOKUP(M2915,工作表1!$A$3:$C$1000,3,FALSE)</f>
        <v>2021/10/31</v>
      </c>
      <c r="T2915">
        <f t="shared" si="1492"/>
        <v>0.12063</v>
      </c>
      <c r="U2915">
        <f t="shared" si="1491"/>
        <v>1.87937</v>
      </c>
      <c r="V2915" s="43">
        <f t="shared" si="1503"/>
        <v>42124</v>
      </c>
      <c r="W2915" s="43">
        <f t="shared" si="1493"/>
        <v>42094</v>
      </c>
      <c r="X2915" s="45">
        <f t="shared" si="1504"/>
        <v>0.40331491712707185</v>
      </c>
      <c r="Y2915" s="45">
        <f t="shared" si="1505"/>
        <v>0.83071217740104442</v>
      </c>
      <c r="Z2915" s="47">
        <f t="shared" si="1506"/>
        <v>101.60321525583441</v>
      </c>
      <c r="AA2915" s="47">
        <f t="shared" si="1507"/>
        <v>127.85737205145229</v>
      </c>
      <c r="AB2915" s="45">
        <f t="shared" si="1508"/>
        <v>1.7304999999999999</v>
      </c>
      <c r="AC2915" s="2" t="str">
        <f t="shared" si="1494"/>
        <v>TY1</v>
      </c>
      <c r="AD2915">
        <f t="shared" si="1495"/>
        <v>128.578125</v>
      </c>
      <c r="AE2915">
        <f t="shared" si="1496"/>
        <v>127.90625</v>
      </c>
      <c r="AF2915" s="49">
        <f t="shared" si="1523"/>
        <v>0.671875</v>
      </c>
      <c r="AG2915" s="3">
        <f t="shared" si="1509"/>
        <v>127.85737205145229</v>
      </c>
      <c r="AH2915">
        <f t="shared" si="1510"/>
        <v>126.46924493673559</v>
      </c>
      <c r="AI2915" s="51">
        <f t="shared" si="1511"/>
        <v>1.3881271147166956</v>
      </c>
      <c r="AJ2915" s="52">
        <f t="shared" si="1512"/>
        <v>0.71625211471669559</v>
      </c>
      <c r="AK2915" s="2">
        <v>42013</v>
      </c>
      <c r="AL2915" t="str">
        <v>912828G8</v>
      </c>
      <c r="AM2915">
        <v>1.67E-2</v>
      </c>
      <c r="AN2915">
        <v>0.17391999999999999</v>
      </c>
      <c r="AO2915">
        <v>0.79390000000000005</v>
      </c>
      <c r="AP2915">
        <v>127.90625</v>
      </c>
      <c r="AQ2915">
        <f>VLOOKUP(AL2915,工作表1!$F$3:$G$1000,2,FALSE)</f>
        <v>2.125</v>
      </c>
      <c r="AR2915" t="str">
        <f>VLOOKUP(AL2915,工作表1!$F$3:$H$1000,3,FALSE)</f>
        <v>2021/12/31</v>
      </c>
      <c r="AS2915">
        <f t="shared" si="1497"/>
        <v>0.12063</v>
      </c>
      <c r="AT2915">
        <f t="shared" si="1498"/>
        <v>2.0043700000000002</v>
      </c>
      <c r="AU2915" s="43">
        <f t="shared" si="1513"/>
        <v>42185</v>
      </c>
      <c r="AV2915" s="43">
        <f t="shared" si="1499"/>
        <v>42185</v>
      </c>
      <c r="AW2915" s="45">
        <f t="shared" si="1514"/>
        <v>7.0441988950276244E-2</v>
      </c>
      <c r="AX2915" s="45">
        <f t="shared" si="1515"/>
        <v>1.0543460985393174</v>
      </c>
      <c r="AY2915" s="47">
        <f t="shared" si="1516"/>
        <v>102.44299707468079</v>
      </c>
      <c r="AZ2915" s="47">
        <f t="shared" si="1517"/>
        <v>126.46924493673559</v>
      </c>
      <c r="BA2915" s="43"/>
      <c r="BC2915" s="2">
        <v>42012</v>
      </c>
      <c r="BD2915" t="str">
        <v>912828SV</v>
      </c>
      <c r="BE2915">
        <v>0.54859999999999998</v>
      </c>
      <c r="BF2915">
        <v>0.15145</v>
      </c>
      <c r="BG2915">
        <v>0.77400000000000002</v>
      </c>
      <c r="BH2915">
        <v>127</v>
      </c>
      <c r="BI2915">
        <f>VLOOKUP(BD2915,工作表1!$K$3:$L$1000,2,FALSE)</f>
        <v>1.75</v>
      </c>
      <c r="BJ2915" t="str">
        <f>VLOOKUP(BD2915,工作表1!$K$3:$M$1000,3,FALSE)</f>
        <v>2022/5/15</v>
      </c>
      <c r="BK2915">
        <f t="shared" si="1500"/>
        <v>0.121</v>
      </c>
      <c r="BL2915">
        <f t="shared" si="1501"/>
        <v>1.629</v>
      </c>
      <c r="BM2915" s="43">
        <f t="shared" si="1518"/>
        <v>42139</v>
      </c>
      <c r="BN2915" s="43">
        <f t="shared" si="1502"/>
        <v>42277</v>
      </c>
      <c r="BO2915" s="45">
        <f t="shared" si="1519"/>
        <v>0.26588397790055252</v>
      </c>
      <c r="BP2915" s="45">
        <f t="shared" si="1520"/>
        <v>1.5316374025580868</v>
      </c>
      <c r="BQ2915" s="47">
        <f t="shared" si="1521"/>
        <v>99.452164219816453</v>
      </c>
      <c r="BR2915" s="47">
        <f t="shared" si="1522"/>
        <v>124.37616653180302</v>
      </c>
    </row>
    <row r="2916" spans="6:70" x14ac:dyDescent="0.25">
      <c r="F2916" s="2">
        <v>42110</v>
      </c>
      <c r="G2916">
        <v>0.13188</v>
      </c>
      <c r="H2916" s="43">
        <v>42153</v>
      </c>
      <c r="I2916">
        <v>1.8653999999999999</v>
      </c>
      <c r="L2916" s="2">
        <v>42012</v>
      </c>
      <c r="M2916" t="str">
        <v>912828F9</v>
      </c>
      <c r="N2916">
        <v>-0.62080000000000002</v>
      </c>
      <c r="O2916">
        <v>0.25374000000000002</v>
      </c>
      <c r="P2916">
        <v>0.7873</v>
      </c>
      <c r="Q2916">
        <v>128.109375</v>
      </c>
      <c r="R2916">
        <f>VLOOKUP(M2916,工作表1!$A$3:$B$1000,2,FALSE)</f>
        <v>2</v>
      </c>
      <c r="S2916" t="str">
        <f>VLOOKUP(M2916,工作表1!$A$3:$C$1000,3,FALSE)</f>
        <v>2021/10/31</v>
      </c>
      <c r="T2916">
        <f t="shared" si="1492"/>
        <v>0.121</v>
      </c>
      <c r="U2916">
        <f t="shared" si="1491"/>
        <v>1.879</v>
      </c>
      <c r="V2916" s="43">
        <f t="shared" si="1503"/>
        <v>42124</v>
      </c>
      <c r="W2916" s="43">
        <f t="shared" si="1493"/>
        <v>42094</v>
      </c>
      <c r="X2916" s="45">
        <f t="shared" si="1504"/>
        <v>0.38674033149171272</v>
      </c>
      <c r="Y2916" s="45">
        <f t="shared" si="1505"/>
        <v>0.83057594793006895</v>
      </c>
      <c r="Z2916" s="47">
        <f t="shared" si="1506"/>
        <v>101.24489086398665</v>
      </c>
      <c r="AA2916" s="47">
        <f t="shared" si="1507"/>
        <v>127.35637175209578</v>
      </c>
      <c r="AB2916" s="45">
        <f t="shared" si="1508"/>
        <v>1.8065</v>
      </c>
      <c r="AC2916" s="2" t="str">
        <f t="shared" si="1494"/>
        <v>TY1</v>
      </c>
      <c r="AD2916">
        <f t="shared" si="1495"/>
        <v>128.109375</v>
      </c>
      <c r="AE2916">
        <f t="shared" si="1496"/>
        <v>127.421875</v>
      </c>
      <c r="AF2916" s="49">
        <f t="shared" si="1523"/>
        <v>0.6875</v>
      </c>
      <c r="AG2916" s="3">
        <f t="shared" si="1509"/>
        <v>127.35637175209578</v>
      </c>
      <c r="AH2916">
        <f t="shared" si="1510"/>
        <v>125.95249306721965</v>
      </c>
      <c r="AI2916" s="51">
        <f t="shared" si="1511"/>
        <v>1.4038786848761333</v>
      </c>
      <c r="AJ2916" s="52">
        <f t="shared" si="1512"/>
        <v>0.71637868487613332</v>
      </c>
      <c r="AK2916" s="2">
        <v>42012</v>
      </c>
      <c r="AL2916" t="str">
        <v>912828G8</v>
      </c>
      <c r="AM2916">
        <v>-0.2041</v>
      </c>
      <c r="AN2916">
        <v>0.18806999999999999</v>
      </c>
      <c r="AO2916">
        <v>0.79390000000000005</v>
      </c>
      <c r="AP2916">
        <v>127.421875</v>
      </c>
      <c r="AQ2916">
        <f>VLOOKUP(AL2916,工作表1!$F$3:$G$1000,2,FALSE)</f>
        <v>2.125</v>
      </c>
      <c r="AR2916" t="str">
        <f>VLOOKUP(AL2916,工作表1!$F$3:$H$1000,3,FALSE)</f>
        <v>2021/12/31</v>
      </c>
      <c r="AS2916">
        <f t="shared" si="1497"/>
        <v>0.121</v>
      </c>
      <c r="AT2916">
        <f t="shared" si="1498"/>
        <v>2.004</v>
      </c>
      <c r="AU2916" s="43">
        <f t="shared" si="1513"/>
        <v>42185</v>
      </c>
      <c r="AV2916" s="43">
        <f t="shared" si="1499"/>
        <v>42185</v>
      </c>
      <c r="AW2916" s="45">
        <f t="shared" si="1514"/>
        <v>5.2831491712707179E-2</v>
      </c>
      <c r="AX2916" s="45">
        <f t="shared" si="1515"/>
        <v>1.054201354726406</v>
      </c>
      <c r="AY2916" s="47">
        <f t="shared" si="1516"/>
        <v>102.06876738152992</v>
      </c>
      <c r="AZ2916" s="47">
        <f t="shared" si="1517"/>
        <v>125.95249306721965</v>
      </c>
      <c r="BA2916" s="43"/>
      <c r="BC2916" s="2">
        <v>42011</v>
      </c>
      <c r="BD2916" t="str">
        <v>912828SV</v>
      </c>
      <c r="BE2916">
        <v>0.65690000000000004</v>
      </c>
      <c r="BF2916">
        <v>0.14799000000000001</v>
      </c>
      <c r="BG2916">
        <v>0.77400000000000002</v>
      </c>
      <c r="BH2916">
        <v>127.375</v>
      </c>
      <c r="BI2916">
        <f>VLOOKUP(BD2916,工作表1!$K$3:$L$1000,2,FALSE)</f>
        <v>1.75</v>
      </c>
      <c r="BJ2916" t="str">
        <f>VLOOKUP(BD2916,工作表1!$K$3:$M$1000,3,FALSE)</f>
        <v>2022/5/15</v>
      </c>
      <c r="BK2916">
        <f t="shared" si="1500"/>
        <v>0.1195</v>
      </c>
      <c r="BL2916">
        <f t="shared" si="1501"/>
        <v>1.6305000000000001</v>
      </c>
      <c r="BM2916" s="43">
        <f t="shared" si="1518"/>
        <v>42139</v>
      </c>
      <c r="BN2916" s="43">
        <f t="shared" si="1502"/>
        <v>42277</v>
      </c>
      <c r="BO2916" s="45">
        <f t="shared" si="1519"/>
        <v>0.2610497237569061</v>
      </c>
      <c r="BP2916" s="45">
        <f t="shared" si="1520"/>
        <v>1.5315976689623856</v>
      </c>
      <c r="BQ2916" s="47">
        <f t="shared" si="1521"/>
        <v>99.749027634372766</v>
      </c>
      <c r="BR2916" s="47">
        <f t="shared" si="1522"/>
        <v>124.74269729544068</v>
      </c>
    </row>
    <row r="2917" spans="6:70" x14ac:dyDescent="0.25">
      <c r="F2917" s="2">
        <v>42109</v>
      </c>
      <c r="G2917">
        <v>0.13200000000000001</v>
      </c>
      <c r="H2917" s="43">
        <v>42152</v>
      </c>
      <c r="I2917">
        <v>1.8854</v>
      </c>
      <c r="L2917" s="2">
        <v>42011</v>
      </c>
      <c r="M2917" t="str">
        <v>912828F9</v>
      </c>
      <c r="N2917">
        <v>-0.3216</v>
      </c>
      <c r="O2917">
        <v>0.21368000000000001</v>
      </c>
      <c r="P2917">
        <v>0.7873</v>
      </c>
      <c r="Q2917">
        <v>128.46875</v>
      </c>
      <c r="R2917">
        <f>VLOOKUP(M2917,工作表1!$A$3:$B$1000,2,FALSE)</f>
        <v>2</v>
      </c>
      <c r="S2917" t="str">
        <f>VLOOKUP(M2917,工作表1!$A$3:$C$1000,3,FALSE)</f>
        <v>2021/10/31</v>
      </c>
      <c r="T2917">
        <f t="shared" si="1492"/>
        <v>0.1195</v>
      </c>
      <c r="U2917">
        <f t="shared" si="1491"/>
        <v>1.8805000000000001</v>
      </c>
      <c r="V2917" s="43">
        <f t="shared" si="1503"/>
        <v>42124</v>
      </c>
      <c r="W2917" s="43">
        <f t="shared" si="1493"/>
        <v>42094</v>
      </c>
      <c r="X2917" s="45">
        <f t="shared" si="1504"/>
        <v>0.38121546961325969</v>
      </c>
      <c r="Y2917" s="45">
        <f t="shared" si="1505"/>
        <v>0.83053053810641031</v>
      </c>
      <c r="Z2917" s="47">
        <f t="shared" si="1506"/>
        <v>101.54194441495017</v>
      </c>
      <c r="AA2917" s="47">
        <f t="shared" si="1507"/>
        <v>127.71792065018133</v>
      </c>
      <c r="AB2917" s="45">
        <f t="shared" si="1508"/>
        <v>1.7736000000000001</v>
      </c>
      <c r="AC2917" s="2" t="str">
        <f t="shared" si="1494"/>
        <v>TY1</v>
      </c>
      <c r="AD2917">
        <f t="shared" si="1495"/>
        <v>128.46875</v>
      </c>
      <c r="AE2917">
        <f t="shared" si="1496"/>
        <v>127.796875</v>
      </c>
      <c r="AF2917" s="49">
        <f t="shared" si="1523"/>
        <v>0.671875</v>
      </c>
      <c r="AG2917" s="3">
        <f t="shared" si="1509"/>
        <v>127.71792065018133</v>
      </c>
      <c r="AH2917">
        <f t="shared" si="1510"/>
        <v>126.3300898291711</v>
      </c>
      <c r="AI2917" s="51">
        <f t="shared" si="1511"/>
        <v>1.3878308210102261</v>
      </c>
      <c r="AJ2917" s="52">
        <f t="shared" si="1512"/>
        <v>0.71595582101022615</v>
      </c>
      <c r="AK2917" s="2">
        <v>42011</v>
      </c>
      <c r="AL2917" t="str">
        <v>912828G8</v>
      </c>
      <c r="AM2917">
        <v>0.1212</v>
      </c>
      <c r="AN2917">
        <v>0.16830999999999999</v>
      </c>
      <c r="AO2917">
        <v>0.79390000000000005</v>
      </c>
      <c r="AP2917">
        <v>127.796875</v>
      </c>
      <c r="AQ2917">
        <f>VLOOKUP(AL2917,工作表1!$F$3:$G$1000,2,FALSE)</f>
        <v>2.125</v>
      </c>
      <c r="AR2917" t="str">
        <f>VLOOKUP(AL2917,工作表1!$F$3:$H$1000,3,FALSE)</f>
        <v>2021/12/31</v>
      </c>
      <c r="AS2917">
        <f t="shared" si="1497"/>
        <v>0.1195</v>
      </c>
      <c r="AT2917">
        <f t="shared" si="1498"/>
        <v>2.0055000000000001</v>
      </c>
      <c r="AU2917" s="43">
        <f t="shared" si="1513"/>
        <v>42185</v>
      </c>
      <c r="AV2917" s="43">
        <f t="shared" si="1499"/>
        <v>42185</v>
      </c>
      <c r="AW2917" s="45">
        <f t="shared" si="1514"/>
        <v>4.6961325966850827E-2</v>
      </c>
      <c r="AX2917" s="45">
        <f t="shared" si="1515"/>
        <v>1.0541531067887686</v>
      </c>
      <c r="AY2917" s="47">
        <f t="shared" si="1516"/>
        <v>102.38132672101061</v>
      </c>
      <c r="AZ2917" s="47">
        <f t="shared" si="1517"/>
        <v>126.3300898291711</v>
      </c>
      <c r="BA2917" s="43"/>
      <c r="BC2917" s="2">
        <v>42010</v>
      </c>
      <c r="BD2917" t="str">
        <v>912828SV</v>
      </c>
      <c r="BE2917">
        <v>1.0164</v>
      </c>
      <c r="BF2917">
        <v>0.12878999999999999</v>
      </c>
      <c r="BG2917">
        <v>0.77400000000000002</v>
      </c>
      <c r="BH2917">
        <v>127.25</v>
      </c>
      <c r="BI2917">
        <f>VLOOKUP(BD2917,工作表1!$K$3:$L$1000,2,FALSE)</f>
        <v>1.75</v>
      </c>
      <c r="BJ2917" t="str">
        <f>VLOOKUP(BD2917,工作表1!$K$3:$M$1000,3,FALSE)</f>
        <v>2022/5/15</v>
      </c>
      <c r="BK2917">
        <f t="shared" si="1500"/>
        <v>0.11700000000000001</v>
      </c>
      <c r="BL2917">
        <f t="shared" si="1501"/>
        <v>1.633</v>
      </c>
      <c r="BM2917" s="43">
        <f t="shared" si="1518"/>
        <v>42139</v>
      </c>
      <c r="BN2917" s="43">
        <f t="shared" si="1502"/>
        <v>42277</v>
      </c>
      <c r="BO2917" s="45">
        <f t="shared" si="1519"/>
        <v>0.25621546961325964</v>
      </c>
      <c r="BP2917" s="45">
        <f t="shared" si="1520"/>
        <v>1.5315579353666844</v>
      </c>
      <c r="BQ2917" s="47">
        <f t="shared" si="1521"/>
        <v>99.671035215613941</v>
      </c>
      <c r="BR2917" s="47">
        <f t="shared" si="1522"/>
        <v>124.6239527935262</v>
      </c>
    </row>
    <row r="2918" spans="6:70" x14ac:dyDescent="0.25">
      <c r="F2918" s="2">
        <v>42108</v>
      </c>
      <c r="G2918">
        <v>0.1305</v>
      </c>
      <c r="H2918" s="43">
        <v>42151</v>
      </c>
      <c r="I2918">
        <v>1.8926000000000001</v>
      </c>
      <c r="L2918" s="2">
        <v>42010</v>
      </c>
      <c r="M2918" t="str">
        <v>912828F2</v>
      </c>
      <c r="N2918">
        <v>-1.1861999999999999</v>
      </c>
      <c r="O2918">
        <v>0.32272000000000001</v>
      </c>
      <c r="P2918">
        <v>0.79390000000000005</v>
      </c>
      <c r="Q2918">
        <v>128.359375</v>
      </c>
      <c r="R2918">
        <f>VLOOKUP(M2918,工作表1!$A$3:$B$1000,2,FALSE)</f>
        <v>2.125</v>
      </c>
      <c r="S2918" t="str">
        <f>VLOOKUP(M2918,工作表1!$A$3:$C$1000,3,FALSE)</f>
        <v>2021/9/30</v>
      </c>
      <c r="T2918">
        <f t="shared" si="1492"/>
        <v>0.11700000000000001</v>
      </c>
      <c r="U2918">
        <f t="shared" si="1491"/>
        <v>2.008</v>
      </c>
      <c r="V2918" s="43">
        <f t="shared" si="1503"/>
        <v>42094</v>
      </c>
      <c r="W2918" s="43">
        <f t="shared" si="1493"/>
        <v>42094</v>
      </c>
      <c r="X2918" s="45">
        <f t="shared" si="1504"/>
        <v>0.58114640883977908</v>
      </c>
      <c r="Y2918" s="45">
        <f t="shared" si="1505"/>
        <v>1.0643655869219708</v>
      </c>
      <c r="Z2918" s="47">
        <f t="shared" si="1506"/>
        <v>102.30932673650038</v>
      </c>
      <c r="AA2918" s="47">
        <f t="shared" si="1507"/>
        <v>127.60682234166559</v>
      </c>
      <c r="AB2918" s="45">
        <f t="shared" si="1508"/>
        <v>1.7572000000000001</v>
      </c>
      <c r="AC2918" s="2" t="str">
        <f t="shared" si="1494"/>
        <v>TY1</v>
      </c>
      <c r="AD2918">
        <f t="shared" si="1495"/>
        <v>128.359375</v>
      </c>
      <c r="AE2918">
        <f t="shared" si="1496"/>
        <v>127.671875</v>
      </c>
      <c r="AF2918" s="49">
        <f t="shared" si="1523"/>
        <v>0.6875</v>
      </c>
      <c r="AG2918" s="3">
        <f t="shared" si="1509"/>
        <v>127.60682234166559</v>
      </c>
      <c r="AH2918">
        <f t="shared" si="1510"/>
        <v>126.15540676156007</v>
      </c>
      <c r="AI2918" s="51">
        <f t="shared" si="1511"/>
        <v>1.4514155801055182</v>
      </c>
      <c r="AJ2918" s="52">
        <f t="shared" si="1512"/>
        <v>0.76391558010551819</v>
      </c>
      <c r="AK2918" s="2">
        <v>42010</v>
      </c>
      <c r="AL2918" t="str">
        <v>912828G8</v>
      </c>
      <c r="AM2918">
        <v>-0.94189999999999996</v>
      </c>
      <c r="AN2918">
        <v>0.23153000000000001</v>
      </c>
      <c r="AO2918">
        <v>0.79390000000000005</v>
      </c>
      <c r="AP2918">
        <v>127.671875</v>
      </c>
      <c r="AQ2918">
        <f>VLOOKUP(AL2918,工作表1!$F$3:$G$1000,2,FALSE)</f>
        <v>2.125</v>
      </c>
      <c r="AR2918" t="str">
        <f>VLOOKUP(AL2918,工作表1!$F$3:$H$1000,3,FALSE)</f>
        <v>2021/12/31</v>
      </c>
      <c r="AS2918">
        <f t="shared" si="1497"/>
        <v>0.11700000000000001</v>
      </c>
      <c r="AT2918">
        <f t="shared" si="1498"/>
        <v>2.008</v>
      </c>
      <c r="AU2918" s="43">
        <f t="shared" si="1513"/>
        <v>42185</v>
      </c>
      <c r="AV2918" s="43">
        <f t="shared" si="1499"/>
        <v>42185</v>
      </c>
      <c r="AW2918" s="45">
        <f t="shared" si="1514"/>
        <v>4.1091160220994474E-2</v>
      </c>
      <c r="AX2918" s="45">
        <f t="shared" si="1515"/>
        <v>1.0541048588511315</v>
      </c>
      <c r="AY2918" s="47">
        <f t="shared" si="1516"/>
        <v>102.2559227704683</v>
      </c>
      <c r="AZ2918" s="47">
        <f t="shared" si="1517"/>
        <v>126.15540676156007</v>
      </c>
      <c r="BA2918" s="43"/>
      <c r="BC2918" s="2">
        <v>42009</v>
      </c>
      <c r="BD2918" t="str">
        <v>912828SV</v>
      </c>
      <c r="BE2918">
        <v>-0.48089999999999999</v>
      </c>
      <c r="BF2918">
        <v>0.19547999999999999</v>
      </c>
      <c r="BG2918">
        <v>0.77400000000000002</v>
      </c>
      <c r="BH2918">
        <v>126.640625</v>
      </c>
      <c r="BI2918">
        <f>VLOOKUP(BD2918,工作表1!$K$3:$L$1000,2,FALSE)</f>
        <v>1.75</v>
      </c>
      <c r="BJ2918" t="str">
        <f>VLOOKUP(BD2918,工作表1!$K$3:$M$1000,3,FALSE)</f>
        <v>2022/5/15</v>
      </c>
      <c r="BK2918">
        <f t="shared" si="1500"/>
        <v>0.11799999999999999</v>
      </c>
      <c r="BL2918">
        <f t="shared" si="1501"/>
        <v>1.6320000000000001</v>
      </c>
      <c r="BM2918" s="43">
        <f t="shared" si="1518"/>
        <v>42139</v>
      </c>
      <c r="BN2918" s="43">
        <f t="shared" si="1502"/>
        <v>42277</v>
      </c>
      <c r="BO2918" s="45">
        <f t="shared" si="1519"/>
        <v>0.25138121546961323</v>
      </c>
      <c r="BP2918" s="45">
        <f t="shared" si="1520"/>
        <v>1.5315182017709832</v>
      </c>
      <c r="BQ2918" s="47">
        <f t="shared" si="1521"/>
        <v>99.153703172471978</v>
      </c>
      <c r="BR2918" s="47">
        <f t="shared" si="1522"/>
        <v>123.94092188342219</v>
      </c>
    </row>
    <row r="2919" spans="6:70" x14ac:dyDescent="0.25">
      <c r="F2919" s="2">
        <v>42107</v>
      </c>
      <c r="G2919">
        <v>0.13300000000000001</v>
      </c>
      <c r="H2919" s="43">
        <v>42150</v>
      </c>
      <c r="I2919">
        <v>1.8926000000000001</v>
      </c>
      <c r="L2919" s="2">
        <v>42009</v>
      </c>
      <c r="M2919" t="str">
        <v>912828F2</v>
      </c>
      <c r="N2919">
        <v>-0.75249999999999995</v>
      </c>
      <c r="O2919">
        <v>0.26835999999999999</v>
      </c>
      <c r="P2919">
        <v>0.79390000000000005</v>
      </c>
      <c r="Q2919">
        <v>127.765625</v>
      </c>
      <c r="R2919">
        <f>VLOOKUP(M2919,工作表1!$A$3:$B$1000,2,FALSE)</f>
        <v>2.125</v>
      </c>
      <c r="S2919" t="str">
        <f>VLOOKUP(M2919,工作表1!$A$3:$C$1000,3,FALSE)</f>
        <v>2021/9/30</v>
      </c>
      <c r="T2919">
        <f t="shared" si="1492"/>
        <v>0.11799999999999999</v>
      </c>
      <c r="U2919">
        <f t="shared" si="1491"/>
        <v>2.0070000000000001</v>
      </c>
      <c r="V2919" s="43">
        <f t="shared" si="1503"/>
        <v>42094</v>
      </c>
      <c r="W2919" s="43">
        <f t="shared" si="1493"/>
        <v>42094</v>
      </c>
      <c r="X2919" s="45">
        <f t="shared" si="1504"/>
        <v>0.57527624309392256</v>
      </c>
      <c r="Y2919" s="45">
        <f t="shared" si="1505"/>
        <v>1.0643173389843334</v>
      </c>
      <c r="Z2919" s="47">
        <f t="shared" si="1506"/>
        <v>101.85497744746057</v>
      </c>
      <c r="AA2919" s="47">
        <f t="shared" si="1507"/>
        <v>127.01960543317375</v>
      </c>
      <c r="AB2919" s="45">
        <f t="shared" si="1508"/>
        <v>1.8448</v>
      </c>
      <c r="AC2919" s="2" t="str">
        <f t="shared" si="1494"/>
        <v>TY1</v>
      </c>
      <c r="AD2919">
        <f t="shared" si="1495"/>
        <v>127.765625</v>
      </c>
      <c r="AE2919">
        <f t="shared" si="1496"/>
        <v>127.0625</v>
      </c>
      <c r="AF2919" s="49">
        <f t="shared" si="1523"/>
        <v>0.703125</v>
      </c>
      <c r="AG2919" s="3">
        <f t="shared" si="1509"/>
        <v>127.01960543317375</v>
      </c>
      <c r="AH2919">
        <f t="shared" si="1510"/>
        <v>125.54893416969257</v>
      </c>
      <c r="AI2919" s="51">
        <f t="shared" si="1511"/>
        <v>1.4706712634811794</v>
      </c>
      <c r="AJ2919" s="52">
        <f t="shared" si="1512"/>
        <v>0.76754626348117938</v>
      </c>
      <c r="AK2919" s="2">
        <v>42009</v>
      </c>
      <c r="AL2919" t="str">
        <v>912828G8</v>
      </c>
      <c r="AM2919">
        <v>-0.59819999999999995</v>
      </c>
      <c r="AN2919">
        <v>0.21276999999999999</v>
      </c>
      <c r="AO2919">
        <v>0.79390000000000005</v>
      </c>
      <c r="AP2919">
        <v>127.0625</v>
      </c>
      <c r="AQ2919">
        <f>VLOOKUP(AL2919,工作表1!$F$3:$G$1000,2,FALSE)</f>
        <v>2.125</v>
      </c>
      <c r="AR2919" t="str">
        <f>VLOOKUP(AL2919,工作表1!$F$3:$H$1000,3,FALSE)</f>
        <v>2021/12/31</v>
      </c>
      <c r="AS2919">
        <f t="shared" si="1497"/>
        <v>0.11799999999999999</v>
      </c>
      <c r="AT2919">
        <f t="shared" si="1498"/>
        <v>2.0070000000000001</v>
      </c>
      <c r="AU2919" s="43">
        <f t="shared" si="1513"/>
        <v>42185</v>
      </c>
      <c r="AV2919" s="43">
        <f t="shared" si="1499"/>
        <v>42185</v>
      </c>
      <c r="AW2919" s="45">
        <f t="shared" si="1514"/>
        <v>3.5220994475138122E-2</v>
      </c>
      <c r="AX2919" s="45">
        <f t="shared" si="1515"/>
        <v>1.0540566109134941</v>
      </c>
      <c r="AY2919" s="47">
        <f t="shared" si="1516"/>
        <v>101.78603361661879</v>
      </c>
      <c r="AZ2919" s="47">
        <f t="shared" si="1517"/>
        <v>125.54893416969257</v>
      </c>
      <c r="BA2919" s="43"/>
      <c r="BC2919" s="2">
        <v>42006</v>
      </c>
      <c r="BD2919" t="str">
        <v>912828SV</v>
      </c>
      <c r="BE2919">
        <v>-1.181</v>
      </c>
      <c r="BF2919">
        <v>0.22936000000000001</v>
      </c>
      <c r="BG2919">
        <v>0.77400000000000002</v>
      </c>
      <c r="BH2919">
        <v>126</v>
      </c>
      <c r="BI2919">
        <f>VLOOKUP(BD2919,工作表1!$K$3:$L$1000,2,FALSE)</f>
        <v>1.75</v>
      </c>
      <c r="BJ2919" t="str">
        <f>VLOOKUP(BD2919,工作表1!$K$3:$M$1000,3,FALSE)</f>
        <v>2022/5/15</v>
      </c>
      <c r="BK2919">
        <f t="shared" si="1500"/>
        <v>0.11874999999999999</v>
      </c>
      <c r="BL2919">
        <f t="shared" si="1501"/>
        <v>1.6312500000000001</v>
      </c>
      <c r="BM2919" s="43">
        <f t="shared" si="1518"/>
        <v>42139</v>
      </c>
      <c r="BN2919" s="43">
        <f t="shared" si="1502"/>
        <v>42277</v>
      </c>
      <c r="BO2919" s="45">
        <f t="shared" si="1519"/>
        <v>0.24654696132596685</v>
      </c>
      <c r="BP2919" s="45">
        <f t="shared" si="1520"/>
        <v>1.5314784681752818</v>
      </c>
      <c r="BQ2919" s="47">
        <f t="shared" si="1521"/>
        <v>98.636942135816128</v>
      </c>
      <c r="BR2919" s="47">
        <f t="shared" si="1522"/>
        <v>123.25839543188479</v>
      </c>
    </row>
    <row r="2920" spans="6:70" x14ac:dyDescent="0.25">
      <c r="F2920" s="2">
        <v>42104</v>
      </c>
      <c r="G2920">
        <v>0.13500000000000001</v>
      </c>
      <c r="H2920" s="43">
        <v>42149</v>
      </c>
      <c r="I2920">
        <v>1.9534</v>
      </c>
      <c r="L2920" s="2">
        <v>42006</v>
      </c>
      <c r="M2920" t="str">
        <v>912828F2</v>
      </c>
      <c r="N2920">
        <v>-0.41849999999999998</v>
      </c>
      <c r="O2920">
        <v>0.22824</v>
      </c>
      <c r="P2920">
        <v>0.79390000000000005</v>
      </c>
      <c r="Q2920">
        <v>127.15625</v>
      </c>
      <c r="R2920">
        <f>VLOOKUP(M2920,工作表1!$A$3:$B$1000,2,FALSE)</f>
        <v>2.125</v>
      </c>
      <c r="S2920" t="str">
        <f>VLOOKUP(M2920,工作表1!$A$3:$C$1000,3,FALSE)</f>
        <v>2021/9/30</v>
      </c>
      <c r="T2920">
        <f t="shared" si="1492"/>
        <v>0.11874999999999999</v>
      </c>
      <c r="U2920">
        <f t="shared" si="1491"/>
        <v>2.0062500000000001</v>
      </c>
      <c r="V2920" s="43">
        <f t="shared" si="1503"/>
        <v>42094</v>
      </c>
      <c r="W2920" s="43">
        <f t="shared" si="1493"/>
        <v>42094</v>
      </c>
      <c r="X2920" s="45">
        <f t="shared" si="1504"/>
        <v>0.56940607734806625</v>
      </c>
      <c r="Y2920" s="45">
        <f t="shared" si="1505"/>
        <v>1.0642690910466963</v>
      </c>
      <c r="Z2920" s="47">
        <f t="shared" si="1506"/>
        <v>101.38603411452515</v>
      </c>
      <c r="AA2920" s="47">
        <f t="shared" si="1507"/>
        <v>126.41393844769759</v>
      </c>
      <c r="AB2920" s="45">
        <f t="shared" si="1508"/>
        <v>1.9137999999999999</v>
      </c>
      <c r="AC2920" s="2" t="str">
        <f t="shared" si="1494"/>
        <v>TY1</v>
      </c>
      <c r="AD2920">
        <f t="shared" si="1495"/>
        <v>127.15625</v>
      </c>
      <c r="AE2920">
        <f t="shared" si="1496"/>
        <v>126.421875</v>
      </c>
      <c r="AF2920" s="49">
        <f t="shared" si="1523"/>
        <v>0.734375</v>
      </c>
      <c r="AG2920" s="3">
        <f t="shared" si="1509"/>
        <v>126.41393844769759</v>
      </c>
      <c r="AH2920">
        <f t="shared" si="1510"/>
        <v>124.92392730786412</v>
      </c>
      <c r="AI2920" s="51">
        <f t="shared" si="1511"/>
        <v>1.4900111398334701</v>
      </c>
      <c r="AJ2920" s="52">
        <f t="shared" si="1512"/>
        <v>0.75563613983347011</v>
      </c>
      <c r="AK2920" s="2">
        <v>42006</v>
      </c>
      <c r="AL2920" t="str">
        <v>912828G8</v>
      </c>
      <c r="AM2920">
        <v>5.4699999999999999E-2</v>
      </c>
      <c r="AN2920">
        <v>0.17555000000000001</v>
      </c>
      <c r="AO2920">
        <v>0.79390000000000005</v>
      </c>
      <c r="AP2920">
        <v>126.421875</v>
      </c>
      <c r="AQ2920">
        <f>VLOOKUP(AL2920,工作表1!$F$3:$G$1000,2,FALSE)</f>
        <v>2.125</v>
      </c>
      <c r="AR2920" t="str">
        <f>VLOOKUP(AL2920,工作表1!$F$3:$H$1000,3,FALSE)</f>
        <v>2021/12/31</v>
      </c>
      <c r="AS2920">
        <f t="shared" si="1497"/>
        <v>0.11874999999999999</v>
      </c>
      <c r="AT2920">
        <f t="shared" si="1498"/>
        <v>2.0062500000000001</v>
      </c>
      <c r="AU2920" s="43">
        <f t="shared" si="1513"/>
        <v>42185</v>
      </c>
      <c r="AV2920" s="43">
        <f t="shared" si="1499"/>
        <v>42185</v>
      </c>
      <c r="AW2920" s="45">
        <f t="shared" si="1514"/>
        <v>2.9350828729281766E-2</v>
      </c>
      <c r="AX2920" s="45">
        <f t="shared" si="1515"/>
        <v>1.0540083629758572</v>
      </c>
      <c r="AY2920" s="47">
        <f t="shared" si="1516"/>
        <v>101.30154677251394</v>
      </c>
      <c r="AZ2920" s="47">
        <f t="shared" si="1517"/>
        <v>124.92392730786412</v>
      </c>
      <c r="BA2920" s="43"/>
      <c r="BC2920" s="2">
        <v>42004</v>
      </c>
      <c r="BD2920" t="str">
        <v>912828SV</v>
      </c>
      <c r="BE2920">
        <v>-3.5987</v>
      </c>
      <c r="BF2920">
        <v>0.33128999999999997</v>
      </c>
      <c r="BG2920">
        <v>0.77400000000000002</v>
      </c>
      <c r="BH2920">
        <v>125.65625</v>
      </c>
      <c r="BI2920">
        <f>VLOOKUP(BD2920,工作表1!$K$3:$L$1000,2,FALSE)</f>
        <v>1.75</v>
      </c>
      <c r="BJ2920" t="str">
        <f>VLOOKUP(BD2920,工作表1!$K$3:$M$1000,3,FALSE)</f>
        <v>2022/5/15</v>
      </c>
      <c r="BK2920">
        <f t="shared" si="1500"/>
        <v>0.11899999999999999</v>
      </c>
      <c r="BL2920">
        <f t="shared" si="1501"/>
        <v>1.631</v>
      </c>
      <c r="BM2920" s="43">
        <f t="shared" si="1518"/>
        <v>42139</v>
      </c>
      <c r="BN2920" s="43">
        <f t="shared" si="1502"/>
        <v>42277</v>
      </c>
      <c r="BO2920" s="45">
        <f t="shared" si="1519"/>
        <v>0.23204419889502761</v>
      </c>
      <c r="BP2920" s="45">
        <f t="shared" si="1520"/>
        <v>1.5313592673881784</v>
      </c>
      <c r="BQ2920" s="47">
        <f t="shared" si="1521"/>
        <v>98.30878334994118</v>
      </c>
      <c r="BR2920" s="47">
        <f t="shared" si="1522"/>
        <v>122.78787520974942</v>
      </c>
    </row>
    <row r="2921" spans="6:70" x14ac:dyDescent="0.25">
      <c r="F2921" s="2">
        <v>42103</v>
      </c>
      <c r="G2921">
        <v>0.13300000000000001</v>
      </c>
      <c r="H2921" s="43">
        <v>42146</v>
      </c>
      <c r="I2921">
        <v>1.9534</v>
      </c>
      <c r="L2921" s="2">
        <v>42004</v>
      </c>
      <c r="M2921" t="str">
        <v>912828F2</v>
      </c>
      <c r="N2921">
        <v>-0.77769999999999995</v>
      </c>
      <c r="O2921">
        <v>0.27526</v>
      </c>
      <c r="P2921">
        <v>0.79390000000000005</v>
      </c>
      <c r="Q2921">
        <v>126.796875</v>
      </c>
      <c r="R2921">
        <f>VLOOKUP(M2921,工作表1!$A$3:$B$1000,2,FALSE)</f>
        <v>2.125</v>
      </c>
      <c r="S2921" t="str">
        <f>VLOOKUP(M2921,工作表1!$A$3:$C$1000,3,FALSE)</f>
        <v>2021/9/30</v>
      </c>
      <c r="T2921">
        <f t="shared" si="1492"/>
        <v>0.11899999999999999</v>
      </c>
      <c r="U2921">
        <f t="shared" si="1491"/>
        <v>2.0060000000000002</v>
      </c>
      <c r="V2921" s="43">
        <f t="shared" si="1503"/>
        <v>42094</v>
      </c>
      <c r="W2921" s="43">
        <f t="shared" si="1493"/>
        <v>42094</v>
      </c>
      <c r="X2921" s="45">
        <f t="shared" si="1504"/>
        <v>0.55179558011049723</v>
      </c>
      <c r="Y2921" s="45">
        <f t="shared" si="1505"/>
        <v>1.0641243472337849</v>
      </c>
      <c r="Z2921" s="47">
        <f t="shared" si="1506"/>
        <v>101.1056349847707</v>
      </c>
      <c r="AA2921" s="47">
        <f t="shared" si="1507"/>
        <v>126.01521054853445</v>
      </c>
      <c r="AB2921" s="45">
        <f t="shared" si="1508"/>
        <v>1.9712000000000001</v>
      </c>
      <c r="AC2921" s="2" t="str">
        <f t="shared" si="1494"/>
        <v>TY2</v>
      </c>
      <c r="AD2921">
        <f t="shared" si="1495"/>
        <v>126.078125</v>
      </c>
      <c r="AE2921">
        <f t="shared" si="1496"/>
        <v>125.4375</v>
      </c>
      <c r="AF2921" s="49">
        <f t="shared" si="1523"/>
        <v>0.640625</v>
      </c>
      <c r="AG2921" s="3">
        <f t="shared" si="1509"/>
        <v>124.48474106655019</v>
      </c>
      <c r="AH2921">
        <f t="shared" si="1510"/>
        <v>122.55841496545224</v>
      </c>
      <c r="AI2921" s="51">
        <f t="shared" si="1511"/>
        <v>1.926326101097942</v>
      </c>
      <c r="AJ2921" s="52">
        <f t="shared" si="1512"/>
        <v>1.285701101097942</v>
      </c>
      <c r="AK2921" s="2">
        <v>42004</v>
      </c>
      <c r="AL2921" t="str">
        <v>912828G8</v>
      </c>
      <c r="AM2921">
        <v>-1.7370000000000001</v>
      </c>
      <c r="AN2921">
        <v>0.28706999999999999</v>
      </c>
      <c r="AO2921">
        <v>0.79390000000000005</v>
      </c>
      <c r="AP2921">
        <v>126.078125</v>
      </c>
      <c r="AQ2921">
        <f>VLOOKUP(AL2921,工作表1!$F$3:$G$1000,2,FALSE)</f>
        <v>2.125</v>
      </c>
      <c r="AR2921" t="str">
        <f>VLOOKUP(AL2921,工作表1!$F$3:$H$1000,3,FALSE)</f>
        <v>2021/12/31</v>
      </c>
      <c r="AS2921">
        <f t="shared" si="1497"/>
        <v>0.11899999999999999</v>
      </c>
      <c r="AT2921">
        <f t="shared" si="1498"/>
        <v>2.0060000000000002</v>
      </c>
      <c r="AU2921" s="43">
        <f t="shared" si="1513"/>
        <v>42185</v>
      </c>
      <c r="AV2921" s="43">
        <f t="shared" si="1499"/>
        <v>42185</v>
      </c>
      <c r="AW2921" s="45">
        <f t="shared" si="1514"/>
        <v>1.1740331491712707E-2</v>
      </c>
      <c r="AX2921" s="45">
        <f t="shared" si="1515"/>
        <v>1.0538636191629454</v>
      </c>
      <c r="AY2921" s="47">
        <f t="shared" si="1516"/>
        <v>100.98896457048153</v>
      </c>
      <c r="AZ2921" s="47">
        <f t="shared" si="1517"/>
        <v>124.48474106655019</v>
      </c>
      <c r="BA2921" s="43"/>
      <c r="BC2921" s="2">
        <v>42003</v>
      </c>
      <c r="BD2921" t="str">
        <v>912828SV</v>
      </c>
      <c r="BE2921">
        <v>-3.4659</v>
      </c>
      <c r="BF2921">
        <v>0.32483000000000001</v>
      </c>
      <c r="BG2921">
        <v>0.77400000000000002</v>
      </c>
      <c r="BH2921">
        <v>125.4375</v>
      </c>
      <c r="BI2921">
        <f>VLOOKUP(BD2921,工作表1!$K$3:$L$1000,2,FALSE)</f>
        <v>1.75</v>
      </c>
      <c r="BJ2921" t="str">
        <f>VLOOKUP(BD2921,工作表1!$K$3:$M$1000,3,FALSE)</f>
        <v>2022/5/15</v>
      </c>
      <c r="BK2921">
        <f t="shared" si="1500"/>
        <v>0.1215</v>
      </c>
      <c r="BL2921">
        <f t="shared" si="1501"/>
        <v>1.6285000000000001</v>
      </c>
      <c r="BM2921" s="43">
        <f t="shared" si="1518"/>
        <v>42139</v>
      </c>
      <c r="BN2921" s="43">
        <f t="shared" si="1502"/>
        <v>42277</v>
      </c>
      <c r="BO2921" s="45">
        <f t="shared" si="1519"/>
        <v>0.22237569060773482</v>
      </c>
      <c r="BP2921" s="45">
        <f t="shared" si="1520"/>
        <v>1.531279800196776</v>
      </c>
      <c r="BQ2921" s="47">
        <f t="shared" si="1521"/>
        <v>98.153425272301135</v>
      </c>
      <c r="BR2921" s="47">
        <f t="shared" si="1522"/>
        <v>122.55841496545224</v>
      </c>
    </row>
    <row r="2922" spans="6:70" x14ac:dyDescent="0.25">
      <c r="F2922" s="2">
        <v>42102</v>
      </c>
      <c r="G2922">
        <v>0.13200000000000001</v>
      </c>
      <c r="H2922" s="43">
        <v>42145</v>
      </c>
      <c r="I2922">
        <v>1.9141999999999999</v>
      </c>
      <c r="L2922" s="2">
        <v>42003</v>
      </c>
      <c r="M2922" t="str">
        <v>912828F2</v>
      </c>
      <c r="N2922">
        <v>-1.052</v>
      </c>
      <c r="O2922">
        <v>0.30858999999999998</v>
      </c>
      <c r="P2922">
        <v>0.79390000000000005</v>
      </c>
      <c r="Q2922">
        <v>126.578125</v>
      </c>
      <c r="R2922">
        <f>VLOOKUP(M2922,工作表1!$A$3:$B$1000,2,FALSE)</f>
        <v>2.125</v>
      </c>
      <c r="S2922" t="str">
        <f>VLOOKUP(M2922,工作表1!$A$3:$C$1000,3,FALSE)</f>
        <v>2021/9/30</v>
      </c>
      <c r="T2922">
        <f t="shared" si="1492"/>
        <v>0.1215</v>
      </c>
      <c r="U2922">
        <f t="shared" si="1491"/>
        <v>2.0034999999999998</v>
      </c>
      <c r="V2922" s="43">
        <f t="shared" si="1503"/>
        <v>42094</v>
      </c>
      <c r="W2922" s="43">
        <f t="shared" si="1493"/>
        <v>42094</v>
      </c>
      <c r="X2922" s="45">
        <f t="shared" si="1504"/>
        <v>0.54005524861878462</v>
      </c>
      <c r="Y2922" s="45">
        <f t="shared" si="1505"/>
        <v>1.0640278513585106</v>
      </c>
      <c r="Z2922" s="47">
        <f t="shared" si="1506"/>
        <v>100.93432143005272</v>
      </c>
      <c r="AA2922" s="47">
        <f t="shared" si="1507"/>
        <v>125.76980364653511</v>
      </c>
      <c r="AB2922" s="45">
        <f t="shared" si="1508"/>
        <v>1.9928999999999999</v>
      </c>
      <c r="AC2922" s="2" t="str">
        <f t="shared" si="1494"/>
        <v>TY2</v>
      </c>
      <c r="AD2922">
        <f t="shared" si="1495"/>
        <v>125.859375</v>
      </c>
      <c r="AE2922">
        <f t="shared" si="1496"/>
        <v>125.1875</v>
      </c>
      <c r="AF2922" s="49">
        <f t="shared" si="1523"/>
        <v>0.671875</v>
      </c>
      <c r="AG2922" s="3">
        <f t="shared" si="1509"/>
        <v>124.24019483205252</v>
      </c>
      <c r="AH2922">
        <f t="shared" si="1510"/>
        <v>122.32328626239121</v>
      </c>
      <c r="AI2922" s="51">
        <f t="shared" si="1511"/>
        <v>1.9169085696613166</v>
      </c>
      <c r="AJ2922" s="52">
        <f t="shared" si="1512"/>
        <v>1.2450335696613166</v>
      </c>
      <c r="AK2922" s="2">
        <v>42003</v>
      </c>
      <c r="AL2922" t="str">
        <v>912828G8</v>
      </c>
      <c r="AM2922">
        <v>-2.0285000000000002</v>
      </c>
      <c r="AN2922">
        <v>0.30404999999999999</v>
      </c>
      <c r="AO2922">
        <v>0.79390000000000005</v>
      </c>
      <c r="AP2922">
        <v>125.859375</v>
      </c>
      <c r="AQ2922">
        <f>VLOOKUP(AL2922,工作表1!$F$3:$G$1000,2,FALSE)</f>
        <v>2.125</v>
      </c>
      <c r="AR2922" t="str">
        <f>VLOOKUP(AL2922,工作表1!$F$3:$H$1000,3,FALSE)</f>
        <v>2021/12/31</v>
      </c>
      <c r="AS2922">
        <f t="shared" si="1497"/>
        <v>0.1215</v>
      </c>
      <c r="AT2922">
        <f t="shared" si="1498"/>
        <v>2.0034999999999998</v>
      </c>
      <c r="AU2922" s="43">
        <f t="shared" si="1513"/>
        <v>42185</v>
      </c>
      <c r="AV2922" s="43">
        <f t="shared" si="1499"/>
        <v>42185</v>
      </c>
      <c r="AW2922" s="45">
        <f t="shared" si="1514"/>
        <v>0</v>
      </c>
      <c r="AX2922" s="45">
        <f t="shared" si="1515"/>
        <v>1.0537671232876713</v>
      </c>
      <c r="AY2922" s="47">
        <f t="shared" si="1516"/>
        <v>100.8177023552487</v>
      </c>
      <c r="AZ2922" s="47">
        <f t="shared" si="1517"/>
        <v>124.24019483205252</v>
      </c>
      <c r="BA2922" s="43"/>
      <c r="BC2922" s="2">
        <v>42002</v>
      </c>
      <c r="BD2922" t="str">
        <v>912828SV</v>
      </c>
      <c r="BE2922">
        <v>-2.9443999999999999</v>
      </c>
      <c r="BF2922">
        <v>0.30165999999999998</v>
      </c>
      <c r="BG2922">
        <v>0.77400000000000002</v>
      </c>
      <c r="BH2922">
        <v>125.1875</v>
      </c>
      <c r="BI2922">
        <f>VLOOKUP(BD2922,工作表1!$K$3:$L$1000,2,FALSE)</f>
        <v>1.75</v>
      </c>
      <c r="BJ2922" t="str">
        <f>VLOOKUP(BD2922,工作表1!$K$3:$M$1000,3,FALSE)</f>
        <v>2022/5/15</v>
      </c>
      <c r="BK2922">
        <f t="shared" si="1500"/>
        <v>0.126</v>
      </c>
      <c r="BL2922">
        <f t="shared" si="1501"/>
        <v>1.6240000000000001</v>
      </c>
      <c r="BM2922" s="43">
        <f t="shared" si="1518"/>
        <v>42139</v>
      </c>
      <c r="BN2922" s="43">
        <f t="shared" si="1502"/>
        <v>42277</v>
      </c>
      <c r="BO2922" s="45">
        <f t="shared" si="1519"/>
        <v>0.21754143646408841</v>
      </c>
      <c r="BP2922" s="45">
        <f t="shared" si="1520"/>
        <v>1.5312400666010748</v>
      </c>
      <c r="BQ2922" s="47">
        <f t="shared" si="1521"/>
        <v>97.9800737040771</v>
      </c>
      <c r="BR2922" s="47">
        <f t="shared" si="1522"/>
        <v>122.32328626239121</v>
      </c>
    </row>
    <row r="2923" spans="6:70" x14ac:dyDescent="0.25">
      <c r="F2923" s="2">
        <v>42101</v>
      </c>
      <c r="G2923">
        <v>0.1285</v>
      </c>
      <c r="H2923" s="43">
        <v>42144</v>
      </c>
      <c r="I2923">
        <v>1.9676</v>
      </c>
      <c r="L2923" s="2">
        <v>42002</v>
      </c>
      <c r="M2923" t="str">
        <v>912828F2</v>
      </c>
      <c r="N2923">
        <v>-0.46939999999999998</v>
      </c>
      <c r="O2923">
        <v>0.23526</v>
      </c>
      <c r="P2923">
        <v>0.79390000000000005</v>
      </c>
      <c r="Q2923">
        <v>126.390625</v>
      </c>
      <c r="R2923">
        <f>VLOOKUP(M2923,工作表1!$A$3:$B$1000,2,FALSE)</f>
        <v>2.125</v>
      </c>
      <c r="S2923" t="str">
        <f>VLOOKUP(M2923,工作表1!$A$3:$C$1000,3,FALSE)</f>
        <v>2021/9/30</v>
      </c>
      <c r="T2923">
        <f t="shared" si="1492"/>
        <v>0.126</v>
      </c>
      <c r="U2923">
        <f t="shared" si="1491"/>
        <v>1.9990000000000001</v>
      </c>
      <c r="V2923" s="43">
        <f t="shared" si="1503"/>
        <v>42094</v>
      </c>
      <c r="W2923" s="43">
        <f t="shared" si="1493"/>
        <v>42094</v>
      </c>
      <c r="X2923" s="45">
        <f t="shared" si="1504"/>
        <v>0.53418508287292821</v>
      </c>
      <c r="Y2923" s="45">
        <f t="shared" si="1505"/>
        <v>1.0639796034208735</v>
      </c>
      <c r="Z2923" s="47">
        <f t="shared" si="1506"/>
        <v>100.80839570033322</v>
      </c>
      <c r="AA2923" s="47">
        <f t="shared" si="1507"/>
        <v>125.59742516352125</v>
      </c>
      <c r="AB2923" s="45">
        <f t="shared" si="1508"/>
        <v>2.0167999999999999</v>
      </c>
      <c r="AC2923" s="2" t="str">
        <f t="shared" si="1494"/>
        <v>TY2</v>
      </c>
      <c r="AD2923">
        <f t="shared" si="1495"/>
        <v>125.609375</v>
      </c>
      <c r="AE2923">
        <f t="shared" si="1496"/>
        <v>124.796875</v>
      </c>
      <c r="AF2923" s="49">
        <f t="shared" si="1523"/>
        <v>0.8125</v>
      </c>
      <c r="AG2923" s="3">
        <f t="shared" si="1509"/>
        <v>124.14780444731583</v>
      </c>
      <c r="AH2923">
        <f t="shared" si="1510"/>
        <v>121.88179559344707</v>
      </c>
      <c r="AI2923" s="51">
        <f t="shared" si="1511"/>
        <v>2.2660088538687688</v>
      </c>
      <c r="AJ2923" s="52">
        <f t="shared" si="1512"/>
        <v>1.4535088538687688</v>
      </c>
      <c r="AK2923" s="2">
        <v>42002</v>
      </c>
      <c r="AL2923" t="str">
        <v>912828SF</v>
      </c>
      <c r="AM2923">
        <v>4.2843</v>
      </c>
      <c r="AN2923">
        <v>-8.6980000000000002E-2</v>
      </c>
      <c r="AO2923">
        <v>0.7873</v>
      </c>
      <c r="AP2923">
        <v>125.609375</v>
      </c>
      <c r="AQ2923">
        <f>VLOOKUP(AL2923,工作表1!$F$3:$G$1000,2,FALSE)</f>
        <v>2</v>
      </c>
      <c r="AR2923" t="str">
        <f>VLOOKUP(AL2923,工作表1!$F$3:$H$1000,3,FALSE)</f>
        <v>2022/2/15</v>
      </c>
      <c r="AS2923">
        <f t="shared" si="1497"/>
        <v>0.126</v>
      </c>
      <c r="AT2923">
        <f t="shared" si="1498"/>
        <v>1.8740000000000001</v>
      </c>
      <c r="AU2923" s="43">
        <f t="shared" si="1513"/>
        <v>42050</v>
      </c>
      <c r="AV2923" s="43">
        <f t="shared" si="1499"/>
        <v>42185</v>
      </c>
      <c r="AW2923" s="45">
        <f t="shared" si="1514"/>
        <v>0.74456521739130432</v>
      </c>
      <c r="AX2923" s="45">
        <f t="shared" si="1515"/>
        <v>1.7418254913639071</v>
      </c>
      <c r="AY2923" s="47">
        <f t="shared" si="1516"/>
        <v>99.934766167399161</v>
      </c>
      <c r="AZ2923" s="47">
        <f t="shared" si="1517"/>
        <v>124.14780444731583</v>
      </c>
      <c r="BA2923" s="43"/>
      <c r="BC2923" s="2">
        <v>41999</v>
      </c>
      <c r="BD2923" t="str">
        <v>912828SV</v>
      </c>
      <c r="BE2923">
        <v>-3.4944000000000002</v>
      </c>
      <c r="BF2923">
        <v>0.34272000000000002</v>
      </c>
      <c r="BG2923">
        <v>0.77400000000000002</v>
      </c>
      <c r="BH2923">
        <v>124.796875</v>
      </c>
      <c r="BI2923">
        <f>VLOOKUP(BD2923,工作表1!$K$3:$L$1000,2,FALSE)</f>
        <v>1.75</v>
      </c>
      <c r="BJ2923" t="str">
        <f>VLOOKUP(BD2923,工作表1!$K$3:$M$1000,3,FALSE)</f>
        <v>2022/5/15</v>
      </c>
      <c r="BK2923">
        <f t="shared" si="1500"/>
        <v>0.126</v>
      </c>
      <c r="BL2923">
        <f t="shared" si="1501"/>
        <v>1.6240000000000001</v>
      </c>
      <c r="BM2923" s="43">
        <f t="shared" si="1518"/>
        <v>42139</v>
      </c>
      <c r="BN2923" s="43">
        <f t="shared" si="1502"/>
        <v>42277</v>
      </c>
      <c r="BO2923" s="45">
        <f t="shared" si="1519"/>
        <v>0.21270718232044197</v>
      </c>
      <c r="BP2923" s="45">
        <f t="shared" si="1520"/>
        <v>1.5312003330053736</v>
      </c>
      <c r="BQ2923" s="47">
        <f t="shared" si="1521"/>
        <v>97.650410474259544</v>
      </c>
      <c r="BR2923" s="47">
        <f t="shared" si="1522"/>
        <v>121.88179559344707</v>
      </c>
    </row>
    <row r="2924" spans="6:70" x14ac:dyDescent="0.25">
      <c r="F2924" s="2">
        <v>42100</v>
      </c>
      <c r="G2924">
        <v>0.127</v>
      </c>
      <c r="H2924" s="43">
        <v>42143</v>
      </c>
      <c r="I2924">
        <v>2.0188000000000001</v>
      </c>
      <c r="L2924" s="2">
        <v>41999</v>
      </c>
      <c r="M2924" t="str">
        <v>912828F2</v>
      </c>
      <c r="N2924">
        <v>-0.46899999999999997</v>
      </c>
      <c r="O2924">
        <v>0.25275999999999998</v>
      </c>
      <c r="P2924">
        <v>0.79390000000000005</v>
      </c>
      <c r="Q2924">
        <v>126.015625</v>
      </c>
      <c r="R2924">
        <f>VLOOKUP(M2924,工作表1!$A$3:$B$1000,2,FALSE)</f>
        <v>2.125</v>
      </c>
      <c r="S2924" t="str">
        <f>VLOOKUP(M2924,工作表1!$A$3:$C$1000,3,FALSE)</f>
        <v>2021/9/30</v>
      </c>
      <c r="T2924">
        <f t="shared" si="1492"/>
        <v>0.126</v>
      </c>
      <c r="U2924">
        <f t="shared" si="1491"/>
        <v>1.9990000000000001</v>
      </c>
      <c r="V2924" s="43">
        <f t="shared" si="1503"/>
        <v>42094</v>
      </c>
      <c r="W2924" s="43">
        <f t="shared" si="1493"/>
        <v>42094</v>
      </c>
      <c r="X2924" s="45">
        <f t="shared" si="1504"/>
        <v>0.52831491712707179</v>
      </c>
      <c r="Y2924" s="45">
        <f t="shared" si="1505"/>
        <v>1.0639313554832364</v>
      </c>
      <c r="Z2924" s="47">
        <f t="shared" si="1506"/>
        <v>100.5106087913954</v>
      </c>
      <c r="AA2924" s="47">
        <f t="shared" si="1507"/>
        <v>125.20715251346076</v>
      </c>
      <c r="AB2924" s="45">
        <f t="shared" si="1508"/>
        <v>2.0743999999999998</v>
      </c>
      <c r="AC2924" s="2" t="str">
        <f t="shared" si="1494"/>
        <v>TY2</v>
      </c>
      <c r="AD2924">
        <f t="shared" si="1495"/>
        <v>125.21875</v>
      </c>
      <c r="AE2924">
        <f t="shared" si="1496"/>
        <v>124.734375</v>
      </c>
      <c r="AF2924" s="49">
        <f t="shared" si="1523"/>
        <v>0.484375</v>
      </c>
      <c r="AG2924" s="3">
        <f t="shared" si="1509"/>
        <v>123.75600822767981</v>
      </c>
      <c r="AH2924">
        <f t="shared" si="1510"/>
        <v>121.77556557549333</v>
      </c>
      <c r="AI2924" s="51">
        <f t="shared" si="1511"/>
        <v>1.9804426521864826</v>
      </c>
      <c r="AJ2924" s="52">
        <f t="shared" si="1512"/>
        <v>1.4960676521864826</v>
      </c>
      <c r="AK2924" s="2">
        <v>41999</v>
      </c>
      <c r="AL2924" t="str">
        <v>912828SF</v>
      </c>
      <c r="AM2924">
        <v>4.7504999999999997</v>
      </c>
      <c r="AN2924">
        <v>-9.7089999999999996E-2</v>
      </c>
      <c r="AO2924">
        <v>0.7873</v>
      </c>
      <c r="AP2924">
        <v>125.21875</v>
      </c>
      <c r="AQ2924">
        <f>VLOOKUP(AL2924,工作表1!$F$3:$G$1000,2,FALSE)</f>
        <v>2</v>
      </c>
      <c r="AR2924" t="str">
        <f>VLOOKUP(AL2924,工作表1!$F$3:$H$1000,3,FALSE)</f>
        <v>2022/2/15</v>
      </c>
      <c r="AS2924">
        <f t="shared" si="1497"/>
        <v>0.126</v>
      </c>
      <c r="AT2924">
        <f t="shared" si="1498"/>
        <v>1.8740000000000001</v>
      </c>
      <c r="AU2924" s="43">
        <f t="shared" si="1513"/>
        <v>42050</v>
      </c>
      <c r="AV2924" s="43">
        <f t="shared" si="1499"/>
        <v>42185</v>
      </c>
      <c r="AW2924" s="45">
        <f t="shared" si="1514"/>
        <v>0.73913043478260865</v>
      </c>
      <c r="AX2924" s="45">
        <f t="shared" si="1515"/>
        <v>1.741870160810006</v>
      </c>
      <c r="AY2924" s="47">
        <f t="shared" si="1516"/>
        <v>99.638355551624926</v>
      </c>
      <c r="AZ2924" s="47">
        <f t="shared" si="1517"/>
        <v>123.75600822767981</v>
      </c>
      <c r="BA2924" s="43"/>
      <c r="BC2924" s="2">
        <v>41997</v>
      </c>
      <c r="BD2924" t="str">
        <v>912828SV</v>
      </c>
      <c r="BE2924">
        <v>-4.4878999999999998</v>
      </c>
      <c r="BF2924">
        <v>0.35652</v>
      </c>
      <c r="BG2924">
        <v>0.77400000000000002</v>
      </c>
      <c r="BH2924">
        <v>124.734375</v>
      </c>
      <c r="BI2924">
        <f>VLOOKUP(BD2924,工作表1!$K$3:$L$1000,2,FALSE)</f>
        <v>1.75</v>
      </c>
      <c r="BJ2924" t="str">
        <f>VLOOKUP(BD2924,工作表1!$K$3:$M$1000,3,FALSE)</f>
        <v>2022/5/15</v>
      </c>
      <c r="BK2924">
        <f t="shared" si="1500"/>
        <v>0.125</v>
      </c>
      <c r="BL2924">
        <f t="shared" si="1501"/>
        <v>1.625</v>
      </c>
      <c r="BM2924" s="43">
        <f t="shared" si="1518"/>
        <v>42139</v>
      </c>
      <c r="BN2924" s="43">
        <f t="shared" si="1502"/>
        <v>42277</v>
      </c>
      <c r="BO2924" s="45">
        <f t="shared" si="1519"/>
        <v>0.19820441988950277</v>
      </c>
      <c r="BP2924" s="45">
        <f t="shared" si="1520"/>
        <v>1.5310811322182698</v>
      </c>
      <c r="BQ2924" s="47">
        <f t="shared" si="1521"/>
        <v>97.605112306421191</v>
      </c>
      <c r="BR2924" s="47">
        <f t="shared" si="1522"/>
        <v>121.77556557549333</v>
      </c>
    </row>
    <row r="2925" spans="6:70" x14ac:dyDescent="0.25">
      <c r="F2925" s="2">
        <v>42097</v>
      </c>
      <c r="G2925">
        <v>0.129</v>
      </c>
      <c r="H2925" s="43">
        <v>42142</v>
      </c>
      <c r="I2925">
        <v>1.9577</v>
      </c>
      <c r="L2925" s="2">
        <v>41997</v>
      </c>
      <c r="M2925" t="str">
        <v>912828F9</v>
      </c>
      <c r="N2925">
        <v>-1.0739000000000001</v>
      </c>
      <c r="O2925">
        <v>0.29726999999999998</v>
      </c>
      <c r="P2925">
        <v>0.7873</v>
      </c>
      <c r="Q2925">
        <v>125.953125</v>
      </c>
      <c r="R2925">
        <f>VLOOKUP(M2925,工作表1!$A$3:$B$1000,2,FALSE)</f>
        <v>2</v>
      </c>
      <c r="S2925" t="str">
        <f>VLOOKUP(M2925,工作表1!$A$3:$C$1000,3,FALSE)</f>
        <v>2021/10/31</v>
      </c>
      <c r="T2925">
        <f t="shared" si="1492"/>
        <v>0.125</v>
      </c>
      <c r="U2925">
        <f t="shared" si="1491"/>
        <v>1.875</v>
      </c>
      <c r="V2925" s="43">
        <f t="shared" si="1503"/>
        <v>42124</v>
      </c>
      <c r="W2925" s="43">
        <f t="shared" si="1493"/>
        <v>42094</v>
      </c>
      <c r="X2925" s="45">
        <f t="shared" si="1504"/>
        <v>0.30939226519337015</v>
      </c>
      <c r="Y2925" s="45">
        <f t="shared" si="1505"/>
        <v>0.82994021039884958</v>
      </c>
      <c r="Z2925" s="47">
        <f t="shared" si="1506"/>
        <v>99.602590983940871</v>
      </c>
      <c r="AA2925" s="47">
        <f t="shared" si="1507"/>
        <v>125.05718917853102</v>
      </c>
      <c r="AB2925" s="45">
        <f t="shared" si="1508"/>
        <v>2.0718999999999999</v>
      </c>
      <c r="AC2925" s="2" t="str">
        <f t="shared" si="1494"/>
        <v>TY2</v>
      </c>
      <c r="AD2925">
        <f t="shared" si="1495"/>
        <v>125.15625</v>
      </c>
      <c r="AE2925">
        <f t="shared" si="1496"/>
        <v>124.828125</v>
      </c>
      <c r="AF2925" s="49">
        <f t="shared" si="1523"/>
        <v>0.328125</v>
      </c>
      <c r="AG2925" s="3">
        <f t="shared" si="1509"/>
        <v>123.62862451393168</v>
      </c>
      <c r="AH2925">
        <f t="shared" si="1510"/>
        <v>121.80362228659808</v>
      </c>
      <c r="AI2925" s="51">
        <f t="shared" si="1511"/>
        <v>1.8250022273335986</v>
      </c>
      <c r="AJ2925" s="52">
        <f t="shared" si="1512"/>
        <v>1.4968772273335986</v>
      </c>
      <c r="AK2925" s="2">
        <v>41997</v>
      </c>
      <c r="AL2925" t="str">
        <v>912828SF</v>
      </c>
      <c r="AM2925">
        <v>3.4251999999999998</v>
      </c>
      <c r="AN2925">
        <v>-3.8059999999999997E-2</v>
      </c>
      <c r="AO2925">
        <v>0.7873</v>
      </c>
      <c r="AP2925">
        <v>125.15625</v>
      </c>
      <c r="AQ2925">
        <f>VLOOKUP(AL2925,工作表1!$F$3:$G$1000,2,FALSE)</f>
        <v>2</v>
      </c>
      <c r="AR2925" t="str">
        <f>VLOOKUP(AL2925,工作表1!$F$3:$H$1000,3,FALSE)</f>
        <v>2022/2/15</v>
      </c>
      <c r="AS2925">
        <f t="shared" si="1497"/>
        <v>0.125</v>
      </c>
      <c r="AT2925">
        <f t="shared" si="1498"/>
        <v>1.875</v>
      </c>
      <c r="AU2925" s="43">
        <f t="shared" si="1513"/>
        <v>42050</v>
      </c>
      <c r="AV2925" s="43">
        <f t="shared" si="1499"/>
        <v>42185</v>
      </c>
      <c r="AW2925" s="45">
        <f t="shared" si="1514"/>
        <v>0.72282608695652173</v>
      </c>
      <c r="AX2925" s="45">
        <f t="shared" si="1515"/>
        <v>1.7420041691483026</v>
      </c>
      <c r="AY2925" s="47">
        <f t="shared" si="1516"/>
        <v>99.574734664293302</v>
      </c>
      <c r="AZ2925" s="47">
        <f t="shared" si="1517"/>
        <v>123.62862451393168</v>
      </c>
      <c r="BA2925" s="43"/>
      <c r="BC2925" s="2">
        <v>41996</v>
      </c>
      <c r="BD2925" t="str">
        <v>912828SV</v>
      </c>
      <c r="BE2925">
        <v>-4.3758999999999997</v>
      </c>
      <c r="BF2925">
        <v>0.40049000000000001</v>
      </c>
      <c r="BG2925">
        <v>0.77400000000000002</v>
      </c>
      <c r="BH2925">
        <v>124.828125</v>
      </c>
      <c r="BI2925">
        <f>VLOOKUP(BD2925,工作表1!$K$3:$L$1000,2,FALSE)</f>
        <v>1.75</v>
      </c>
      <c r="BJ2925" t="str">
        <f>VLOOKUP(BD2925,工作表1!$K$3:$M$1000,3,FALSE)</f>
        <v>2022/5/15</v>
      </c>
      <c r="BK2925">
        <f t="shared" si="1500"/>
        <v>0.123</v>
      </c>
      <c r="BL2925">
        <f t="shared" si="1501"/>
        <v>1.627</v>
      </c>
      <c r="BM2925" s="43">
        <f t="shared" si="1518"/>
        <v>42139</v>
      </c>
      <c r="BN2925" s="43">
        <f t="shared" si="1502"/>
        <v>42277</v>
      </c>
      <c r="BO2925" s="45">
        <f t="shared" si="1519"/>
        <v>0.18853591160220995</v>
      </c>
      <c r="BP2925" s="45">
        <f t="shared" si="1520"/>
        <v>1.5310016650268676</v>
      </c>
      <c r="BQ2925" s="47">
        <f t="shared" si="1521"/>
        <v>97.65249040781778</v>
      </c>
      <c r="BR2925" s="47">
        <f t="shared" si="1522"/>
        <v>121.80362228659808</v>
      </c>
    </row>
    <row r="2926" spans="6:70" x14ac:dyDescent="0.25">
      <c r="F2926" s="2">
        <v>42096</v>
      </c>
      <c r="G2926">
        <v>0.1305</v>
      </c>
      <c r="H2926" s="43">
        <v>42139</v>
      </c>
      <c r="I2926">
        <v>1.8727</v>
      </c>
      <c r="L2926" s="2">
        <v>41996</v>
      </c>
      <c r="M2926" t="str">
        <v>912828F2</v>
      </c>
      <c r="N2926">
        <v>-0.70960000000000001</v>
      </c>
      <c r="O2926">
        <v>0.30147000000000002</v>
      </c>
      <c r="P2926">
        <v>0.79390000000000005</v>
      </c>
      <c r="Q2926">
        <v>126</v>
      </c>
      <c r="R2926">
        <f>VLOOKUP(M2926,工作表1!$A$3:$B$1000,2,FALSE)</f>
        <v>2.125</v>
      </c>
      <c r="S2926" t="str">
        <f>VLOOKUP(M2926,工作表1!$A$3:$C$1000,3,FALSE)</f>
        <v>2021/9/30</v>
      </c>
      <c r="T2926">
        <f t="shared" si="1492"/>
        <v>0.123</v>
      </c>
      <c r="U2926">
        <f t="shared" si="1491"/>
        <v>2.0019999999999998</v>
      </c>
      <c r="V2926" s="43">
        <f t="shared" si="1503"/>
        <v>42094</v>
      </c>
      <c r="W2926" s="43">
        <f t="shared" si="1493"/>
        <v>42094</v>
      </c>
      <c r="X2926" s="45">
        <f t="shared" si="1504"/>
        <v>0.49896408839779005</v>
      </c>
      <c r="Y2926" s="45">
        <f t="shared" si="1505"/>
        <v>1.0636901157950502</v>
      </c>
      <c r="Z2926" s="47">
        <f t="shared" si="1506"/>
        <v>100.51238332740732</v>
      </c>
      <c r="AA2926" s="47">
        <f t="shared" si="1507"/>
        <v>125.13247492554358</v>
      </c>
      <c r="AB2926" s="45">
        <f t="shared" si="1508"/>
        <v>2.0619999999999998</v>
      </c>
      <c r="AC2926" s="2" t="str">
        <f t="shared" si="1494"/>
        <v>TY2</v>
      </c>
      <c r="AD2926">
        <f t="shared" si="1495"/>
        <v>125.25</v>
      </c>
      <c r="AE2926">
        <f t="shared" si="1496"/>
        <v>125.53125</v>
      </c>
      <c r="AF2926" s="49">
        <f t="shared" si="1523"/>
        <v>-0.28125</v>
      </c>
      <c r="AG2926" s="3">
        <f t="shared" si="1509"/>
        <v>123.69573321294722</v>
      </c>
      <c r="AH2926">
        <f t="shared" si="1510"/>
        <v>122.51431029100392</v>
      </c>
      <c r="AI2926" s="51">
        <f t="shared" si="1511"/>
        <v>1.1814229219432946</v>
      </c>
      <c r="AJ2926" s="52">
        <f t="shared" si="1512"/>
        <v>1.4626729219432946</v>
      </c>
      <c r="AK2926" s="2">
        <v>41996</v>
      </c>
      <c r="AL2926" t="str">
        <v>912828SF</v>
      </c>
      <c r="AM2926">
        <v>4.0804</v>
      </c>
      <c r="AN2926">
        <v>-2.503E-2</v>
      </c>
      <c r="AO2926">
        <v>0.7873</v>
      </c>
      <c r="AP2926">
        <v>125.25</v>
      </c>
      <c r="AQ2926">
        <f>VLOOKUP(AL2926,工作表1!$F$3:$G$1000,2,FALSE)</f>
        <v>2</v>
      </c>
      <c r="AR2926" t="str">
        <f>VLOOKUP(AL2926,工作表1!$F$3:$H$1000,3,FALSE)</f>
        <v>2022/2/15</v>
      </c>
      <c r="AS2926">
        <f t="shared" si="1497"/>
        <v>0.123</v>
      </c>
      <c r="AT2926">
        <f t="shared" si="1498"/>
        <v>1.877</v>
      </c>
      <c r="AU2926" s="43">
        <f t="shared" si="1513"/>
        <v>42050</v>
      </c>
      <c r="AV2926" s="43">
        <f t="shared" si="1499"/>
        <v>42185</v>
      </c>
      <c r="AW2926" s="45">
        <f t="shared" si="1514"/>
        <v>0.71195652173913049</v>
      </c>
      <c r="AX2926" s="45">
        <f t="shared" si="1515"/>
        <v>1.7420935080405004</v>
      </c>
      <c r="AY2926" s="47">
        <f t="shared" si="1516"/>
        <v>99.652720438918635</v>
      </c>
      <c r="AZ2926" s="47">
        <f t="shared" si="1517"/>
        <v>123.69573321294722</v>
      </c>
      <c r="BA2926" s="43"/>
      <c r="BC2926" s="2">
        <v>41995</v>
      </c>
      <c r="BD2926" t="str">
        <v>912828SV</v>
      </c>
      <c r="BE2926">
        <v>-5.0460000000000003</v>
      </c>
      <c r="BF2926">
        <v>0.37919999999999998</v>
      </c>
      <c r="BG2926">
        <v>0.77400000000000002</v>
      </c>
      <c r="BH2926">
        <v>125.53125</v>
      </c>
      <c r="BI2926">
        <f>VLOOKUP(BD2926,工作表1!$K$3:$L$1000,2,FALSE)</f>
        <v>1.75</v>
      </c>
      <c r="BJ2926" t="str">
        <f>VLOOKUP(BD2926,工作表1!$K$3:$M$1000,3,FALSE)</f>
        <v>2022/5/15</v>
      </c>
      <c r="BK2926">
        <f t="shared" si="1500"/>
        <v>0.125</v>
      </c>
      <c r="BL2926">
        <f t="shared" si="1501"/>
        <v>1.625</v>
      </c>
      <c r="BM2926" s="43">
        <f t="shared" si="1518"/>
        <v>42139</v>
      </c>
      <c r="BN2926" s="43">
        <f t="shared" si="1502"/>
        <v>42277</v>
      </c>
      <c r="BO2926" s="45">
        <f t="shared" si="1519"/>
        <v>0.18370165745856354</v>
      </c>
      <c r="BP2926" s="45">
        <f t="shared" si="1520"/>
        <v>1.5309619314311662</v>
      </c>
      <c r="BQ2926" s="47">
        <f t="shared" si="1521"/>
        <v>98.213060693395335</v>
      </c>
      <c r="BR2926" s="47">
        <f t="shared" si="1522"/>
        <v>122.51431029100392</v>
      </c>
    </row>
    <row r="2927" spans="6:70" x14ac:dyDescent="0.25">
      <c r="F2927" s="2">
        <v>42095</v>
      </c>
      <c r="G2927">
        <v>0.12938</v>
      </c>
      <c r="H2927" s="43">
        <v>42138</v>
      </c>
      <c r="I2927">
        <v>1.9453</v>
      </c>
      <c r="L2927" s="2">
        <v>41995</v>
      </c>
      <c r="M2927" t="str">
        <v>912828F2</v>
      </c>
      <c r="N2927">
        <v>-1.1446000000000001</v>
      </c>
      <c r="O2927">
        <v>0.30236000000000002</v>
      </c>
      <c r="P2927">
        <v>0.79390000000000005</v>
      </c>
      <c r="Q2927">
        <v>126.703125</v>
      </c>
      <c r="R2927">
        <f>VLOOKUP(M2927,工作表1!$A$3:$B$1000,2,FALSE)</f>
        <v>2.125</v>
      </c>
      <c r="S2927" t="str">
        <f>VLOOKUP(M2927,工作表1!$A$3:$C$1000,3,FALSE)</f>
        <v>2021/9/30</v>
      </c>
      <c r="T2927">
        <f t="shared" si="1492"/>
        <v>0.125</v>
      </c>
      <c r="U2927">
        <f t="shared" si="1491"/>
        <v>2</v>
      </c>
      <c r="V2927" s="43">
        <f t="shared" si="1503"/>
        <v>42094</v>
      </c>
      <c r="W2927" s="43">
        <f t="shared" si="1493"/>
        <v>42094</v>
      </c>
      <c r="X2927" s="45">
        <f t="shared" si="1504"/>
        <v>0.49309392265193369</v>
      </c>
      <c r="Y2927" s="45">
        <f t="shared" si="1505"/>
        <v>1.0636418678574131</v>
      </c>
      <c r="Z2927" s="47">
        <f t="shared" si="1506"/>
        <v>101.07314843709247</v>
      </c>
      <c r="AA2927" s="47">
        <f t="shared" si="1507"/>
        <v>125.82431353601223</v>
      </c>
      <c r="AB2927" s="45">
        <f t="shared" si="1508"/>
        <v>1.9693000000000001</v>
      </c>
      <c r="AC2927" s="2" t="str">
        <f t="shared" si="1494"/>
        <v>TY2</v>
      </c>
      <c r="AD2927">
        <f t="shared" si="1495"/>
        <v>125.953125</v>
      </c>
      <c r="AE2927">
        <f t="shared" si="1496"/>
        <v>125.875</v>
      </c>
      <c r="AF2927" s="49">
        <f t="shared" si="1523"/>
        <v>7.8125E-2</v>
      </c>
      <c r="AG2927" s="3">
        <f t="shared" si="1509"/>
        <v>124.37616262524759</v>
      </c>
      <c r="AH2927">
        <f t="shared" si="1510"/>
        <v>123.53986516419259</v>
      </c>
      <c r="AI2927" s="51">
        <f t="shared" si="1511"/>
        <v>0.83629746105499692</v>
      </c>
      <c r="AJ2927" s="52">
        <f t="shared" si="1512"/>
        <v>0.75817246105499692</v>
      </c>
      <c r="AK2927" s="2">
        <v>41995</v>
      </c>
      <c r="AL2927" t="str">
        <v>912828SF</v>
      </c>
      <c r="AM2927">
        <v>2.9407000000000001</v>
      </c>
      <c r="AN2927">
        <v>-1.6999999999999999E-3</v>
      </c>
      <c r="AO2927">
        <v>0.7873</v>
      </c>
      <c r="AP2927">
        <v>125.953125</v>
      </c>
      <c r="AQ2927">
        <f>VLOOKUP(AL2927,工作表1!$F$3:$G$1000,2,FALSE)</f>
        <v>2</v>
      </c>
      <c r="AR2927" t="str">
        <f>VLOOKUP(AL2927,工作表1!$F$3:$H$1000,3,FALSE)</f>
        <v>2022/2/15</v>
      </c>
      <c r="AS2927">
        <f t="shared" si="1497"/>
        <v>0.125</v>
      </c>
      <c r="AT2927">
        <f t="shared" si="1498"/>
        <v>1.875</v>
      </c>
      <c r="AU2927" s="43">
        <f t="shared" si="1513"/>
        <v>42050</v>
      </c>
      <c r="AV2927" s="43">
        <f t="shared" si="1499"/>
        <v>42185</v>
      </c>
      <c r="AW2927" s="45">
        <f t="shared" si="1514"/>
        <v>0.70652173913043481</v>
      </c>
      <c r="AX2927" s="45">
        <f t="shared" si="1515"/>
        <v>1.7421381774865992</v>
      </c>
      <c r="AY2927" s="47">
        <f t="shared" si="1516"/>
        <v>100.19943139650127</v>
      </c>
      <c r="AZ2927" s="47">
        <f t="shared" si="1517"/>
        <v>124.37616262524759</v>
      </c>
      <c r="BA2927" s="43"/>
      <c r="BC2927" s="2">
        <v>41992</v>
      </c>
      <c r="BD2927" t="str">
        <v>912828SF</v>
      </c>
      <c r="BE2927">
        <v>3.2151999999999998</v>
      </c>
      <c r="BF2927">
        <v>-1.9099999999999999E-2</v>
      </c>
      <c r="BG2927">
        <v>0.7873</v>
      </c>
      <c r="BH2927">
        <v>125.875</v>
      </c>
      <c r="BI2927">
        <f>VLOOKUP(BD2927,工作表1!$K$3:$L$1000,2,FALSE)</f>
        <v>2</v>
      </c>
      <c r="BJ2927" t="str">
        <f>VLOOKUP(BD2927,工作表1!$K$3:$M$1000,3,FALSE)</f>
        <v>2022/2/15</v>
      </c>
      <c r="BK2927">
        <f t="shared" si="1500"/>
        <v>0.125</v>
      </c>
      <c r="BL2927">
        <f t="shared" si="1501"/>
        <v>1.875</v>
      </c>
      <c r="BM2927" s="43">
        <f t="shared" si="1518"/>
        <v>42050</v>
      </c>
      <c r="BN2927" s="43">
        <f t="shared" si="1502"/>
        <v>42277</v>
      </c>
      <c r="BO2927" s="45">
        <f t="shared" si="1519"/>
        <v>0.70108695652173914</v>
      </c>
      <c r="BP2927" s="45">
        <f t="shared" si="1520"/>
        <v>2.2462924359737939</v>
      </c>
      <c r="BQ2927" s="47">
        <f t="shared" si="1521"/>
        <v>100.66197369765011</v>
      </c>
      <c r="BR2927" s="47">
        <f t="shared" si="1522"/>
        <v>123.53986516419259</v>
      </c>
    </row>
    <row r="2928" spans="6:70" x14ac:dyDescent="0.25">
      <c r="F2928" s="2">
        <v>42094</v>
      </c>
      <c r="G2928">
        <v>0.1295</v>
      </c>
      <c r="H2928" s="43">
        <v>42137</v>
      </c>
      <c r="I2928">
        <v>2.0059999999999998</v>
      </c>
      <c r="L2928" s="2">
        <v>41992</v>
      </c>
      <c r="M2928" t="str">
        <v>912828WY</v>
      </c>
      <c r="N2928">
        <v>0.62809999999999999</v>
      </c>
      <c r="O2928">
        <v>-0.60594000000000003</v>
      </c>
      <c r="P2928">
        <v>0.80059999999999998</v>
      </c>
      <c r="Q2928">
        <v>127.140625</v>
      </c>
      <c r="R2928">
        <f>VLOOKUP(M2928,工作表1!$A$3:$B$1000,2,FALSE)</f>
        <v>2.25</v>
      </c>
      <c r="S2928" t="str">
        <f>VLOOKUP(M2928,工作表1!$A$3:$C$1000,3,FALSE)</f>
        <v>2021/7/31</v>
      </c>
      <c r="T2928">
        <f t="shared" si="1492"/>
        <v>0.125</v>
      </c>
      <c r="U2928">
        <f t="shared" si="1491"/>
        <v>2.125</v>
      </c>
      <c r="V2928" s="43">
        <f t="shared" si="1503"/>
        <v>42035</v>
      </c>
      <c r="W2928" s="43">
        <f t="shared" si="1493"/>
        <v>42094</v>
      </c>
      <c r="X2928" s="45">
        <f t="shared" si="1504"/>
        <v>0.88043478260869568</v>
      </c>
      <c r="Y2928" s="45">
        <f t="shared" si="1505"/>
        <v>1.4907087552114353</v>
      </c>
      <c r="Z2928" s="47">
        <f t="shared" si="1506"/>
        <v>102.57842099995014</v>
      </c>
      <c r="AA2928" s="47">
        <f t="shared" si="1507"/>
        <v>126.63644985432775</v>
      </c>
      <c r="AB2928" s="45">
        <f t="shared" si="1508"/>
        <v>1.9717</v>
      </c>
      <c r="AC2928" s="2" t="str">
        <f t="shared" si="1494"/>
        <v>TY2</v>
      </c>
      <c r="AD2928">
        <f t="shared" si="1495"/>
        <v>126.640625</v>
      </c>
      <c r="AE2928">
        <f t="shared" si="1496"/>
        <v>125.484375</v>
      </c>
      <c r="AF2928" s="49">
        <f t="shared" si="1523"/>
        <v>1.15625</v>
      </c>
      <c r="AG2928" s="3">
        <f t="shared" si="1509"/>
        <v>124.97307151746257</v>
      </c>
      <c r="AH2928">
        <f t="shared" si="1510"/>
        <v>123.44199734617285</v>
      </c>
      <c r="AI2928" s="51">
        <f t="shared" si="1511"/>
        <v>1.5310741712897169</v>
      </c>
      <c r="AJ2928" s="52">
        <f t="shared" si="1512"/>
        <v>0.3748241712897169</v>
      </c>
      <c r="AK2928" s="2">
        <v>41992</v>
      </c>
      <c r="AL2928" t="str">
        <v>912828F2</v>
      </c>
      <c r="AM2928">
        <v>-0.74639999999999995</v>
      </c>
      <c r="AN2928">
        <v>0.25453999999999999</v>
      </c>
      <c r="AO2928">
        <v>0.79390000000000005</v>
      </c>
      <c r="AP2928">
        <v>126.640625</v>
      </c>
      <c r="AQ2928">
        <f>VLOOKUP(AL2928,工作表1!$F$3:$G$1000,2,FALSE)</f>
        <v>2.125</v>
      </c>
      <c r="AR2928" t="str">
        <f>VLOOKUP(AL2928,工作表1!$F$3:$H$1000,3,FALSE)</f>
        <v>2021/9/30</v>
      </c>
      <c r="AS2928">
        <f t="shared" si="1497"/>
        <v>0.125</v>
      </c>
      <c r="AT2928">
        <f t="shared" si="1498"/>
        <v>2</v>
      </c>
      <c r="AU2928" s="43">
        <f t="shared" si="1513"/>
        <v>42094</v>
      </c>
      <c r="AV2928" s="43">
        <f t="shared" si="1499"/>
        <v>42185</v>
      </c>
      <c r="AW2928" s="45">
        <f t="shared" si="1514"/>
        <v>0.48722375690607733</v>
      </c>
      <c r="AX2928" s="45">
        <f t="shared" si="1515"/>
        <v>1.593388140467721</v>
      </c>
      <c r="AY2928" s="47">
        <f t="shared" si="1516"/>
        <v>101.50625336508035</v>
      </c>
      <c r="AZ2928" s="47">
        <f t="shared" si="1517"/>
        <v>124.97307151746257</v>
      </c>
      <c r="BA2928" s="43"/>
      <c r="BC2928" s="2">
        <v>41991</v>
      </c>
      <c r="BD2928" t="str">
        <v>912828SF</v>
      </c>
      <c r="BE2928">
        <v>9.2457999999999991</v>
      </c>
      <c r="BF2928">
        <v>-0.32884999999999998</v>
      </c>
      <c r="BG2928">
        <v>0.7873</v>
      </c>
      <c r="BH2928">
        <v>125.484375</v>
      </c>
      <c r="BI2928">
        <f>VLOOKUP(BD2928,工作表1!$K$3:$L$1000,2,FALSE)</f>
        <v>2</v>
      </c>
      <c r="BJ2928" t="str">
        <f>VLOOKUP(BD2928,工作表1!$K$3:$M$1000,3,FALSE)</f>
        <v>2022/2/15</v>
      </c>
      <c r="BK2928">
        <f t="shared" si="1500"/>
        <v>0.125</v>
      </c>
      <c r="BL2928">
        <f t="shared" si="1501"/>
        <v>1.875</v>
      </c>
      <c r="BM2928" s="43">
        <f t="shared" si="1518"/>
        <v>42050</v>
      </c>
      <c r="BN2928" s="43">
        <f t="shared" si="1502"/>
        <v>42277</v>
      </c>
      <c r="BO2928" s="45">
        <f t="shared" si="1519"/>
        <v>0.68478260869565222</v>
      </c>
      <c r="BP2928" s="45">
        <f t="shared" si="1520"/>
        <v>2.2464264443120907</v>
      </c>
      <c r="BQ2928" s="47">
        <f t="shared" si="1521"/>
        <v>100.62108234169212</v>
      </c>
      <c r="BR2928" s="47">
        <f t="shared" si="1522"/>
        <v>123.44199734617285</v>
      </c>
    </row>
    <row r="2929" spans="6:70" x14ac:dyDescent="0.25">
      <c r="F2929" s="2">
        <v>42093</v>
      </c>
      <c r="G2929">
        <v>0.12875</v>
      </c>
      <c r="H2929" s="43">
        <v>42136</v>
      </c>
      <c r="I2929">
        <v>1.9766999999999999</v>
      </c>
      <c r="L2929" s="2">
        <v>41991</v>
      </c>
      <c r="M2929" t="str">
        <v>912828WY</v>
      </c>
      <c r="N2929">
        <v>0.33510000000000001</v>
      </c>
      <c r="O2929">
        <v>-0.10366</v>
      </c>
      <c r="P2929">
        <v>0.80059999999999998</v>
      </c>
      <c r="Q2929">
        <v>127.015625</v>
      </c>
      <c r="R2929">
        <f>VLOOKUP(M2929,工作表1!$A$3:$B$1000,2,FALSE)</f>
        <v>2.25</v>
      </c>
      <c r="S2929" t="str">
        <f>VLOOKUP(M2929,工作表1!$A$3:$C$1000,3,FALSE)</f>
        <v>2021/7/31</v>
      </c>
      <c r="T2929">
        <f t="shared" si="1492"/>
        <v>0.125</v>
      </c>
      <c r="U2929">
        <f t="shared" si="1491"/>
        <v>2.125</v>
      </c>
      <c r="V2929" s="43">
        <f t="shared" si="1503"/>
        <v>42035</v>
      </c>
      <c r="W2929" s="43">
        <f t="shared" si="1493"/>
        <v>42094</v>
      </c>
      <c r="X2929" s="45">
        <f t="shared" si="1504"/>
        <v>0.86209239130434778</v>
      </c>
      <c r="Y2929" s="45">
        <f t="shared" si="1505"/>
        <v>1.4908595145920192</v>
      </c>
      <c r="Z2929" s="47">
        <f t="shared" si="1506"/>
        <v>102.34838413694544</v>
      </c>
      <c r="AA2929" s="47">
        <f t="shared" si="1507"/>
        <v>126.30395317661898</v>
      </c>
      <c r="AB2929" s="45">
        <f t="shared" si="1508"/>
        <v>2.0007999999999999</v>
      </c>
      <c r="AC2929" s="2" t="str">
        <f t="shared" si="1494"/>
        <v>TY2</v>
      </c>
      <c r="AD2929">
        <f t="shared" si="1495"/>
        <v>126.484375</v>
      </c>
      <c r="AE2929">
        <f t="shared" si="1496"/>
        <v>125.953125</v>
      </c>
      <c r="AF2929" s="49">
        <f t="shared" si="1523"/>
        <v>0.53125</v>
      </c>
      <c r="AG2929" s="3">
        <f t="shared" si="1509"/>
        <v>124.67244756506412</v>
      </c>
      <c r="AH2929">
        <f t="shared" si="1510"/>
        <v>123.9225623140367</v>
      </c>
      <c r="AI2929" s="51">
        <f t="shared" si="1511"/>
        <v>0.74988525102742187</v>
      </c>
      <c r="AJ2929" s="52">
        <f t="shared" si="1512"/>
        <v>0.21863525102742187</v>
      </c>
      <c r="AK2929" s="2">
        <v>41991</v>
      </c>
      <c r="AL2929" t="str">
        <v>912828F9</v>
      </c>
      <c r="AM2929">
        <v>-0.71960000000000002</v>
      </c>
      <c r="AN2929">
        <v>0.28910000000000002</v>
      </c>
      <c r="AO2929">
        <v>0.7873</v>
      </c>
      <c r="AP2929">
        <v>126.484375</v>
      </c>
      <c r="AQ2929">
        <f>VLOOKUP(AL2929,工作表1!$F$3:$G$1000,2,FALSE)</f>
        <v>2</v>
      </c>
      <c r="AR2929" t="str">
        <f>VLOOKUP(AL2929,工作表1!$F$3:$H$1000,3,FALSE)</f>
        <v>2021/10/31</v>
      </c>
      <c r="AS2929">
        <f t="shared" si="1497"/>
        <v>0.125</v>
      </c>
      <c r="AT2929">
        <f t="shared" si="1498"/>
        <v>1.875</v>
      </c>
      <c r="AU2929" s="43">
        <f t="shared" si="1513"/>
        <v>42124</v>
      </c>
      <c r="AV2929" s="43">
        <f t="shared" si="1499"/>
        <v>42185</v>
      </c>
      <c r="AW2929" s="45">
        <f t="shared" si="1514"/>
        <v>0.27071823204419887</v>
      </c>
      <c r="AX2929" s="45">
        <f t="shared" si="1515"/>
        <v>1.3282524786195413</v>
      </c>
      <c r="AY2929" s="47">
        <f t="shared" si="1516"/>
        <v>100.48090983251075</v>
      </c>
      <c r="AZ2929" s="47">
        <f t="shared" si="1517"/>
        <v>124.67244756506412</v>
      </c>
      <c r="BA2929" s="43"/>
      <c r="BC2929" s="2">
        <v>41990</v>
      </c>
      <c r="BD2929" t="str">
        <v>912828SF</v>
      </c>
      <c r="BE2929">
        <v>9.6738999999999997</v>
      </c>
      <c r="BF2929">
        <v>-0.35571999999999998</v>
      </c>
      <c r="BG2929">
        <v>0.7873</v>
      </c>
      <c r="BH2929">
        <v>125.953125</v>
      </c>
      <c r="BI2929">
        <f>VLOOKUP(BD2929,工作表1!$K$3:$L$1000,2,FALSE)</f>
        <v>2</v>
      </c>
      <c r="BJ2929" t="str">
        <f>VLOOKUP(BD2929,工作表1!$K$3:$M$1000,3,FALSE)</f>
        <v>2022/2/15</v>
      </c>
      <c r="BK2929">
        <f t="shared" si="1500"/>
        <v>0.115</v>
      </c>
      <c r="BL2929">
        <f t="shared" si="1501"/>
        <v>1.885</v>
      </c>
      <c r="BM2929" s="43">
        <f t="shared" si="1518"/>
        <v>42050</v>
      </c>
      <c r="BN2929" s="43">
        <f t="shared" si="1502"/>
        <v>42277</v>
      </c>
      <c r="BO2929" s="45">
        <f t="shared" si="1519"/>
        <v>0.67934782608695654</v>
      </c>
      <c r="BP2929" s="45">
        <f t="shared" si="1520"/>
        <v>2.2464711137581892</v>
      </c>
      <c r="BQ2929" s="47">
        <f t="shared" si="1521"/>
        <v>101.01942891105874</v>
      </c>
      <c r="BR2929" s="47">
        <f t="shared" si="1522"/>
        <v>123.9225623140367</v>
      </c>
    </row>
    <row r="2930" spans="6:70" x14ac:dyDescent="0.25">
      <c r="F2930" s="2">
        <v>42090</v>
      </c>
      <c r="G2930">
        <v>0.127</v>
      </c>
      <c r="H2930" s="43">
        <v>42135</v>
      </c>
      <c r="I2930">
        <v>2.0106999999999999</v>
      </c>
      <c r="L2930" s="2">
        <v>41990</v>
      </c>
      <c r="M2930" t="str">
        <v>912828WY</v>
      </c>
      <c r="N2930">
        <v>-0.2059</v>
      </c>
      <c r="O2930">
        <v>0.32806000000000002</v>
      </c>
      <c r="P2930">
        <v>0.80059999999999998</v>
      </c>
      <c r="Q2930">
        <v>127.4375</v>
      </c>
      <c r="R2930">
        <f>VLOOKUP(M2930,工作表1!$A$3:$B$1000,2,FALSE)</f>
        <v>2.25</v>
      </c>
      <c r="S2930" t="str">
        <f>VLOOKUP(M2930,工作表1!$A$3:$C$1000,3,FALSE)</f>
        <v>2021/7/31</v>
      </c>
      <c r="T2930">
        <f t="shared" si="1492"/>
        <v>0.115</v>
      </c>
      <c r="U2930">
        <f t="shared" si="1491"/>
        <v>2.1349999999999998</v>
      </c>
      <c r="V2930" s="43">
        <f t="shared" si="1503"/>
        <v>42035</v>
      </c>
      <c r="W2930" s="43">
        <f t="shared" si="1493"/>
        <v>42094</v>
      </c>
      <c r="X2930" s="45">
        <f t="shared" si="1504"/>
        <v>0.8559782608695653</v>
      </c>
      <c r="Y2930" s="45">
        <f t="shared" si="1505"/>
        <v>1.4909097677188803</v>
      </c>
      <c r="Z2930" s="47">
        <f t="shared" si="1506"/>
        <v>102.56243895615533</v>
      </c>
      <c r="AA2930" s="47">
        <f t="shared" si="1507"/>
        <v>126.55269210039589</v>
      </c>
      <c r="AB2930" s="45">
        <f t="shared" si="1508"/>
        <v>1.9353</v>
      </c>
      <c r="AC2930" s="2" t="str">
        <f t="shared" si="1494"/>
        <v>TY2</v>
      </c>
      <c r="AD2930">
        <f t="shared" si="1495"/>
        <v>126.953125</v>
      </c>
      <c r="AE2930">
        <f t="shared" si="1496"/>
        <v>126.640625</v>
      </c>
      <c r="AF2930" s="49">
        <f t="shared" si="1523"/>
        <v>0.3125</v>
      </c>
      <c r="AG2930" s="3">
        <f t="shared" si="1509"/>
        <v>125.12797561860778</v>
      </c>
      <c r="AH2930">
        <f t="shared" si="1510"/>
        <v>124.63181181454271</v>
      </c>
      <c r="AI2930" s="51">
        <f t="shared" si="1511"/>
        <v>0.49616380406506266</v>
      </c>
      <c r="AJ2930" s="52">
        <f t="shared" si="1512"/>
        <v>0.18366380406506266</v>
      </c>
      <c r="AK2930" s="2">
        <v>41990</v>
      </c>
      <c r="AL2930" t="str">
        <v>912828F9</v>
      </c>
      <c r="AM2930">
        <v>-0.74450000000000005</v>
      </c>
      <c r="AN2930">
        <v>0.28375</v>
      </c>
      <c r="AO2930">
        <v>0.7873</v>
      </c>
      <c r="AP2930">
        <v>126.953125</v>
      </c>
      <c r="AQ2930">
        <f>VLOOKUP(AL2930,工作表1!$F$3:$G$1000,2,FALSE)</f>
        <v>2</v>
      </c>
      <c r="AR2930" t="str">
        <f>VLOOKUP(AL2930,工作表1!$F$3:$H$1000,3,FALSE)</f>
        <v>2021/10/31</v>
      </c>
      <c r="AS2930">
        <f t="shared" si="1497"/>
        <v>0.115</v>
      </c>
      <c r="AT2930">
        <f t="shared" si="1498"/>
        <v>1.885</v>
      </c>
      <c r="AU2930" s="43">
        <f t="shared" si="1513"/>
        <v>42124</v>
      </c>
      <c r="AV2930" s="43">
        <f t="shared" si="1499"/>
        <v>42185</v>
      </c>
      <c r="AW2930" s="45">
        <f t="shared" si="1514"/>
        <v>0.26519337016574585</v>
      </c>
      <c r="AX2930" s="45">
        <f t="shared" si="1515"/>
        <v>1.3282070687958829</v>
      </c>
      <c r="AY2930" s="47">
        <f t="shared" si="1516"/>
        <v>100.85698928367754</v>
      </c>
      <c r="AZ2930" s="47">
        <f t="shared" si="1517"/>
        <v>125.12797561860778</v>
      </c>
      <c r="BA2930" s="43"/>
      <c r="BC2930" s="2">
        <v>41989</v>
      </c>
      <c r="BD2930" t="str">
        <v>912828SF</v>
      </c>
      <c r="BE2930">
        <v>10.2697</v>
      </c>
      <c r="BF2930">
        <v>-0.38081999999999999</v>
      </c>
      <c r="BG2930">
        <v>0.7873</v>
      </c>
      <c r="BH2930">
        <v>126.640625</v>
      </c>
      <c r="BI2930">
        <f>VLOOKUP(BD2930,工作表1!$K$3:$L$1000,2,FALSE)</f>
        <v>2</v>
      </c>
      <c r="BJ2930" t="str">
        <f>VLOOKUP(BD2930,工作表1!$K$3:$M$1000,3,FALSE)</f>
        <v>2022/2/15</v>
      </c>
      <c r="BK2930">
        <f t="shared" si="1500"/>
        <v>0.11563</v>
      </c>
      <c r="BL2930">
        <f t="shared" si="1501"/>
        <v>1.8843700000000001</v>
      </c>
      <c r="BM2930" s="43">
        <f t="shared" si="1518"/>
        <v>42050</v>
      </c>
      <c r="BN2930" s="43">
        <f t="shared" si="1502"/>
        <v>42277</v>
      </c>
      <c r="BO2930" s="45">
        <f t="shared" si="1519"/>
        <v>0.67391304347826086</v>
      </c>
      <c r="BP2930" s="45">
        <f t="shared" si="1520"/>
        <v>2.2465157832042881</v>
      </c>
      <c r="BQ2930" s="47">
        <f t="shared" si="1521"/>
        <v>101.5893998963079</v>
      </c>
      <c r="BR2930" s="47">
        <f t="shared" si="1522"/>
        <v>124.63181181454271</v>
      </c>
    </row>
    <row r="2931" spans="6:70" x14ac:dyDescent="0.25">
      <c r="F2931" s="2">
        <v>42089</v>
      </c>
      <c r="G2931">
        <v>0.129</v>
      </c>
      <c r="H2931" s="43">
        <v>42132</v>
      </c>
      <c r="I2931">
        <v>1.8821000000000001</v>
      </c>
      <c r="L2931" s="2">
        <v>41989</v>
      </c>
      <c r="M2931" t="str">
        <v>912828WY</v>
      </c>
      <c r="N2931">
        <v>0.44719999999999999</v>
      </c>
      <c r="O2931">
        <v>-0.15618000000000001</v>
      </c>
      <c r="P2931">
        <v>0.80059999999999998</v>
      </c>
      <c r="Q2931">
        <v>128.109375</v>
      </c>
      <c r="R2931">
        <f>VLOOKUP(M2931,工作表1!$A$3:$B$1000,2,FALSE)</f>
        <v>2.25</v>
      </c>
      <c r="S2931" t="str">
        <f>VLOOKUP(M2931,工作表1!$A$3:$C$1000,3,FALSE)</f>
        <v>2021/7/31</v>
      </c>
      <c r="T2931">
        <f t="shared" si="1492"/>
        <v>0.11563</v>
      </c>
      <c r="U2931">
        <f t="shared" si="1491"/>
        <v>2.1343700000000001</v>
      </c>
      <c r="V2931" s="43">
        <f t="shared" si="1503"/>
        <v>42035</v>
      </c>
      <c r="W2931" s="43">
        <f t="shared" si="1493"/>
        <v>42094</v>
      </c>
      <c r="X2931" s="45">
        <f t="shared" si="1504"/>
        <v>0.84986413043478259</v>
      </c>
      <c r="Y2931" s="45">
        <f t="shared" si="1505"/>
        <v>1.4909600208457414</v>
      </c>
      <c r="Z2931" s="47">
        <f t="shared" si="1506"/>
        <v>103.25333475946313</v>
      </c>
      <c r="AA2931" s="47">
        <f t="shared" si="1507"/>
        <v>127.40080189281036</v>
      </c>
      <c r="AB2931" s="45">
        <f t="shared" si="1508"/>
        <v>1.8436999999999999</v>
      </c>
      <c r="AC2931" s="2" t="str">
        <f t="shared" si="1494"/>
        <v>TY2</v>
      </c>
      <c r="AD2931">
        <f t="shared" si="1495"/>
        <v>127.640625</v>
      </c>
      <c r="AE2931">
        <f t="shared" si="1496"/>
        <v>126.25</v>
      </c>
      <c r="AF2931" s="49">
        <f t="shared" si="1523"/>
        <v>1.390625</v>
      </c>
      <c r="AG2931" s="3">
        <f t="shared" si="1509"/>
        <v>125.90794924645871</v>
      </c>
      <c r="AH2931">
        <f t="shared" si="1510"/>
        <v>124.20922214074405</v>
      </c>
      <c r="AI2931" s="51">
        <f t="shared" si="1511"/>
        <v>1.6987271057146671</v>
      </c>
      <c r="AJ2931" s="52">
        <f t="shared" si="1512"/>
        <v>0.30810210571466712</v>
      </c>
      <c r="AK2931" s="2">
        <v>41989</v>
      </c>
      <c r="AL2931" t="str">
        <v>912828F2</v>
      </c>
      <c r="AM2931">
        <v>-0.66469999999999996</v>
      </c>
      <c r="AN2931">
        <v>0.27627000000000002</v>
      </c>
      <c r="AO2931">
        <v>0.79390000000000005</v>
      </c>
      <c r="AP2931">
        <v>127.640625</v>
      </c>
      <c r="AQ2931">
        <f>VLOOKUP(AL2931,工作表1!$F$3:$G$1000,2,FALSE)</f>
        <v>2.125</v>
      </c>
      <c r="AR2931" t="str">
        <f>VLOOKUP(AL2931,工作表1!$F$3:$H$1000,3,FALSE)</f>
        <v>2021/9/30</v>
      </c>
      <c r="AS2931">
        <f t="shared" si="1497"/>
        <v>0.11563</v>
      </c>
      <c r="AT2931">
        <f t="shared" si="1498"/>
        <v>2.0093700000000001</v>
      </c>
      <c r="AU2931" s="43">
        <f t="shared" si="1513"/>
        <v>42094</v>
      </c>
      <c r="AV2931" s="43">
        <f t="shared" si="1499"/>
        <v>42185</v>
      </c>
      <c r="AW2931" s="45">
        <f t="shared" si="1514"/>
        <v>0.45787292817679559</v>
      </c>
      <c r="AX2931" s="45">
        <f t="shared" si="1515"/>
        <v>1.5931469007795354</v>
      </c>
      <c r="AY2931" s="47">
        <f t="shared" si="1516"/>
        <v>102.31379483941197</v>
      </c>
      <c r="AZ2931" s="47">
        <f t="shared" si="1517"/>
        <v>125.90794924645871</v>
      </c>
      <c r="BA2931" s="43"/>
      <c r="BC2931" s="2">
        <v>41988</v>
      </c>
      <c r="BD2931" t="str">
        <v>912828SF</v>
      </c>
      <c r="BE2931">
        <v>9.8215000000000003</v>
      </c>
      <c r="BF2931">
        <v>-0.36109000000000002</v>
      </c>
      <c r="BG2931">
        <v>0.7873</v>
      </c>
      <c r="BH2931">
        <v>126.25</v>
      </c>
      <c r="BI2931">
        <f>VLOOKUP(BD2931,工作表1!$K$3:$L$1000,2,FALSE)</f>
        <v>2</v>
      </c>
      <c r="BJ2931" t="str">
        <f>VLOOKUP(BD2931,工作表1!$K$3:$M$1000,3,FALSE)</f>
        <v>2022/2/15</v>
      </c>
      <c r="BK2931">
        <f t="shared" si="1500"/>
        <v>0.11</v>
      </c>
      <c r="BL2931">
        <f t="shared" si="1501"/>
        <v>1.89</v>
      </c>
      <c r="BM2931" s="43">
        <f t="shared" si="1518"/>
        <v>42050</v>
      </c>
      <c r="BN2931" s="43">
        <f t="shared" si="1502"/>
        <v>42277</v>
      </c>
      <c r="BO2931" s="45">
        <f t="shared" si="1519"/>
        <v>0.66847826086956519</v>
      </c>
      <c r="BP2931" s="45">
        <f t="shared" si="1520"/>
        <v>2.2465604526503871</v>
      </c>
      <c r="BQ2931" s="47">
        <f t="shared" si="1521"/>
        <v>101.27327839962697</v>
      </c>
      <c r="BR2931" s="47">
        <f t="shared" si="1522"/>
        <v>124.20922214074405</v>
      </c>
    </row>
    <row r="2932" spans="6:70" x14ac:dyDescent="0.25">
      <c r="F2932" s="2">
        <v>42088</v>
      </c>
      <c r="G2932">
        <v>0.127</v>
      </c>
      <c r="H2932" s="43">
        <v>42131</v>
      </c>
      <c r="I2932">
        <v>1.9375</v>
      </c>
      <c r="L2932" s="2">
        <v>41988</v>
      </c>
      <c r="M2932" t="str">
        <v>912828WY</v>
      </c>
      <c r="N2932">
        <v>0.1295</v>
      </c>
      <c r="O2932">
        <v>6.3009999999999997E-2</v>
      </c>
      <c r="P2932">
        <v>0.80059999999999998</v>
      </c>
      <c r="Q2932">
        <v>127.703125</v>
      </c>
      <c r="R2932">
        <f>VLOOKUP(M2932,工作表1!$A$3:$B$1000,2,FALSE)</f>
        <v>2.25</v>
      </c>
      <c r="S2932" t="str">
        <f>VLOOKUP(M2932,工作表1!$A$3:$C$1000,3,FALSE)</f>
        <v>2021/7/31</v>
      </c>
      <c r="T2932">
        <f t="shared" si="1492"/>
        <v>0.11</v>
      </c>
      <c r="U2932">
        <f t="shared" si="1491"/>
        <v>2.14</v>
      </c>
      <c r="V2932" s="43">
        <f t="shared" si="1503"/>
        <v>42035</v>
      </c>
      <c r="W2932" s="43">
        <f t="shared" si="1493"/>
        <v>42094</v>
      </c>
      <c r="X2932" s="45">
        <f t="shared" si="1504"/>
        <v>0.84375</v>
      </c>
      <c r="Y2932" s="45">
        <f t="shared" si="1505"/>
        <v>1.4910102739726026</v>
      </c>
      <c r="Z2932" s="47">
        <f t="shared" si="1506"/>
        <v>102.86659626030462</v>
      </c>
      <c r="AA2932" s="47">
        <f t="shared" si="1507"/>
        <v>126.90060212264724</v>
      </c>
      <c r="AB2932" s="45">
        <f t="shared" si="1508"/>
        <v>1.899</v>
      </c>
      <c r="AC2932" s="2" t="str">
        <f t="shared" si="1494"/>
        <v>TY2</v>
      </c>
      <c r="AD2932">
        <f t="shared" si="1495"/>
        <v>127.25</v>
      </c>
      <c r="AE2932">
        <f t="shared" si="1496"/>
        <v>126.546875</v>
      </c>
      <c r="AF2932" s="49">
        <f t="shared" si="1523"/>
        <v>0.703125</v>
      </c>
      <c r="AG2932" s="3">
        <f t="shared" si="1509"/>
        <v>125.41710221617119</v>
      </c>
      <c r="AH2932">
        <f t="shared" si="1510"/>
        <v>124.43108045319221</v>
      </c>
      <c r="AI2932" s="51">
        <f t="shared" si="1511"/>
        <v>0.9860217629789787</v>
      </c>
      <c r="AJ2932" s="52">
        <f t="shared" si="1512"/>
        <v>0.2828967629789787</v>
      </c>
      <c r="AK2932" s="2">
        <v>41988</v>
      </c>
      <c r="AL2932" t="str">
        <v>912828F9</v>
      </c>
      <c r="AM2932">
        <v>-0.57430000000000003</v>
      </c>
      <c r="AN2932">
        <v>0.25996000000000002</v>
      </c>
      <c r="AO2932">
        <v>0.7873</v>
      </c>
      <c r="AP2932">
        <v>127.25</v>
      </c>
      <c r="AQ2932">
        <f>VLOOKUP(AL2932,工作表1!$F$3:$G$1000,2,FALSE)</f>
        <v>2</v>
      </c>
      <c r="AR2932" t="str">
        <f>VLOOKUP(AL2932,工作表1!$F$3:$H$1000,3,FALSE)</f>
        <v>2021/10/31</v>
      </c>
      <c r="AS2932">
        <f t="shared" si="1497"/>
        <v>0.11</v>
      </c>
      <c r="AT2932">
        <f t="shared" si="1498"/>
        <v>1.89</v>
      </c>
      <c r="AU2932" s="43">
        <f t="shared" si="1513"/>
        <v>42124</v>
      </c>
      <c r="AV2932" s="43">
        <f t="shared" si="1499"/>
        <v>42185</v>
      </c>
      <c r="AW2932" s="45">
        <f t="shared" si="1514"/>
        <v>0.2541436464088398</v>
      </c>
      <c r="AX2932" s="45">
        <f t="shared" si="1515"/>
        <v>1.3281162491485659</v>
      </c>
      <c r="AY2932" s="47">
        <f t="shared" si="1516"/>
        <v>101.11150308316296</v>
      </c>
      <c r="AZ2932" s="47">
        <f t="shared" si="1517"/>
        <v>125.41710221617119</v>
      </c>
      <c r="BA2932" s="43"/>
      <c r="BC2932" s="2">
        <v>41985</v>
      </c>
      <c r="BD2932" t="str">
        <v>912828SF</v>
      </c>
      <c r="BE2932">
        <v>9.0639000000000003</v>
      </c>
      <c r="BF2932">
        <v>-0.29322999999999999</v>
      </c>
      <c r="BG2932">
        <v>0.7873</v>
      </c>
      <c r="BH2932">
        <v>126.546875</v>
      </c>
      <c r="BI2932">
        <f>VLOOKUP(BD2932,工作表1!$K$3:$L$1000,2,FALSE)</f>
        <v>2</v>
      </c>
      <c r="BJ2932" t="str">
        <f>VLOOKUP(BD2932,工作表1!$K$3:$M$1000,3,FALSE)</f>
        <v>2022/2/15</v>
      </c>
      <c r="BK2932">
        <f t="shared" si="1500"/>
        <v>0.113</v>
      </c>
      <c r="BL2932">
        <f t="shared" si="1501"/>
        <v>1.887</v>
      </c>
      <c r="BM2932" s="43">
        <f t="shared" si="1518"/>
        <v>42050</v>
      </c>
      <c r="BN2932" s="43">
        <f t="shared" si="1502"/>
        <v>42277</v>
      </c>
      <c r="BO2932" s="45">
        <f t="shared" si="1519"/>
        <v>0.66304347826086951</v>
      </c>
      <c r="BP2932" s="45">
        <f t="shared" si="1520"/>
        <v>2.246605122096486</v>
      </c>
      <c r="BQ2932" s="47">
        <f t="shared" si="1521"/>
        <v>101.45763410807372</v>
      </c>
      <c r="BR2932" s="47">
        <f t="shared" si="1522"/>
        <v>124.43108045319221</v>
      </c>
    </row>
    <row r="2933" spans="6:70" x14ac:dyDescent="0.25">
      <c r="F2933" s="2">
        <v>42087</v>
      </c>
      <c r="G2933">
        <v>0.128</v>
      </c>
      <c r="H2933" s="43">
        <v>42130</v>
      </c>
      <c r="I2933">
        <v>1.9835</v>
      </c>
      <c r="L2933" s="2">
        <v>41985</v>
      </c>
      <c r="M2933" t="str">
        <v>912828WY</v>
      </c>
      <c r="N2933">
        <v>0.57750000000000001</v>
      </c>
      <c r="O2933">
        <v>-0.21278</v>
      </c>
      <c r="P2933">
        <v>0.80059999999999998</v>
      </c>
      <c r="Q2933">
        <v>127.953125</v>
      </c>
      <c r="R2933">
        <f>VLOOKUP(M2933,工作表1!$A$3:$B$1000,2,FALSE)</f>
        <v>2.25</v>
      </c>
      <c r="S2933" t="str">
        <f>VLOOKUP(M2933,工作表1!$A$3:$C$1000,3,FALSE)</f>
        <v>2021/7/31</v>
      </c>
      <c r="T2933">
        <f t="shared" si="1492"/>
        <v>0.113</v>
      </c>
      <c r="U2933">
        <f t="shared" si="1491"/>
        <v>2.137</v>
      </c>
      <c r="V2933" s="43">
        <f t="shared" si="1503"/>
        <v>42035</v>
      </c>
      <c r="W2933" s="43">
        <f t="shared" si="1493"/>
        <v>42094</v>
      </c>
      <c r="X2933" s="45">
        <f t="shared" si="1504"/>
        <v>0.83763586956521741</v>
      </c>
      <c r="Y2933" s="45">
        <f t="shared" si="1505"/>
        <v>1.4910605270994639</v>
      </c>
      <c r="Z2933" s="47">
        <f t="shared" si="1506"/>
        <v>103.1603119538444</v>
      </c>
      <c r="AA2933" s="47">
        <f t="shared" si="1507"/>
        <v>127.25346751670602</v>
      </c>
      <c r="AB2933" s="45">
        <f t="shared" si="1508"/>
        <v>1.8436999999999999</v>
      </c>
      <c r="AC2933" s="2" t="str">
        <f t="shared" si="1494"/>
        <v>TY2</v>
      </c>
      <c r="AD2933">
        <f t="shared" si="1495"/>
        <v>127.546875</v>
      </c>
      <c r="AE2933">
        <f t="shared" si="1496"/>
        <v>125.875</v>
      </c>
      <c r="AF2933" s="49">
        <f t="shared" si="1523"/>
        <v>1.671875</v>
      </c>
      <c r="AG2933" s="3">
        <f t="shared" si="1509"/>
        <v>125.69669687165629</v>
      </c>
      <c r="AH2933">
        <f t="shared" si="1510"/>
        <v>123.75437315167625</v>
      </c>
      <c r="AI2933" s="51">
        <f t="shared" si="1511"/>
        <v>1.9423237199800383</v>
      </c>
      <c r="AJ2933" s="52">
        <f t="shared" si="1512"/>
        <v>0.27044871998003828</v>
      </c>
      <c r="AK2933" s="2">
        <v>41985</v>
      </c>
      <c r="AL2933" t="str">
        <v>912828F9</v>
      </c>
      <c r="AM2933">
        <v>-0.5081</v>
      </c>
      <c r="AN2933">
        <v>0.27331</v>
      </c>
      <c r="AO2933">
        <v>0.7873</v>
      </c>
      <c r="AP2933">
        <v>127.546875</v>
      </c>
      <c r="AQ2933">
        <f>VLOOKUP(AL2933,工作表1!$F$3:$G$1000,2,FALSE)</f>
        <v>2</v>
      </c>
      <c r="AR2933" t="str">
        <f>VLOOKUP(AL2933,工作表1!$F$3:$H$1000,3,FALSE)</f>
        <v>2021/10/31</v>
      </c>
      <c r="AS2933">
        <f t="shared" si="1497"/>
        <v>0.113</v>
      </c>
      <c r="AT2933">
        <f t="shared" si="1498"/>
        <v>1.887</v>
      </c>
      <c r="AU2933" s="43">
        <f t="shared" si="1513"/>
        <v>42124</v>
      </c>
      <c r="AV2933" s="43">
        <f t="shared" si="1499"/>
        <v>42185</v>
      </c>
      <c r="AW2933" s="45">
        <f t="shared" si="1514"/>
        <v>0.24861878453038674</v>
      </c>
      <c r="AX2933" s="45">
        <f t="shared" si="1515"/>
        <v>1.3280708393249072</v>
      </c>
      <c r="AY2933" s="47">
        <f t="shared" si="1516"/>
        <v>101.34208128114936</v>
      </c>
      <c r="AZ2933" s="47">
        <f t="shared" si="1517"/>
        <v>125.69669687165629</v>
      </c>
      <c r="BA2933" s="43"/>
      <c r="BC2933" s="2">
        <v>41984</v>
      </c>
      <c r="BD2933" t="str">
        <v>912828SF</v>
      </c>
      <c r="BE2933">
        <v>9.1696000000000009</v>
      </c>
      <c r="BF2933">
        <v>-0.31301000000000001</v>
      </c>
      <c r="BG2933">
        <v>0.7873</v>
      </c>
      <c r="BH2933">
        <v>125.875</v>
      </c>
      <c r="BI2933">
        <f>VLOOKUP(BD2933,工作表1!$K$3:$L$1000,2,FALSE)</f>
        <v>2</v>
      </c>
      <c r="BJ2933" t="str">
        <f>VLOOKUP(BD2933,工作表1!$K$3:$M$1000,3,FALSE)</f>
        <v>2022/2/15</v>
      </c>
      <c r="BK2933">
        <f t="shared" si="1500"/>
        <v>0.113</v>
      </c>
      <c r="BL2933">
        <f t="shared" si="1501"/>
        <v>1.887</v>
      </c>
      <c r="BM2933" s="43">
        <f t="shared" si="1518"/>
        <v>42050</v>
      </c>
      <c r="BN2933" s="43">
        <f t="shared" si="1502"/>
        <v>42277</v>
      </c>
      <c r="BO2933" s="45">
        <f t="shared" si="1519"/>
        <v>0.64673913043478259</v>
      </c>
      <c r="BP2933" s="45">
        <f t="shared" si="1520"/>
        <v>2.2467391304347828</v>
      </c>
      <c r="BQ2933" s="47">
        <f t="shared" si="1521"/>
        <v>100.96112242675915</v>
      </c>
      <c r="BR2933" s="47">
        <f t="shared" si="1522"/>
        <v>123.75437315167625</v>
      </c>
    </row>
    <row r="2934" spans="6:70" x14ac:dyDescent="0.25">
      <c r="F2934" s="2">
        <v>42086</v>
      </c>
      <c r="G2934">
        <v>0.13</v>
      </c>
      <c r="H2934" s="43">
        <v>42129</v>
      </c>
      <c r="I2934">
        <v>1.9350000000000001</v>
      </c>
      <c r="L2934" s="2">
        <v>41984</v>
      </c>
      <c r="M2934" t="str">
        <v>912828WY</v>
      </c>
      <c r="N2934">
        <v>0.74229999999999996</v>
      </c>
      <c r="O2934">
        <v>-0.25159999999999999</v>
      </c>
      <c r="P2934">
        <v>0.80059999999999998</v>
      </c>
      <c r="Q2934">
        <v>127.359375</v>
      </c>
      <c r="R2934">
        <f>VLOOKUP(M2934,工作表1!$A$3:$B$1000,2,FALSE)</f>
        <v>2.25</v>
      </c>
      <c r="S2934" t="str">
        <f>VLOOKUP(M2934,工作表1!$A$3:$C$1000,3,FALSE)</f>
        <v>2021/7/31</v>
      </c>
      <c r="T2934">
        <f t="shared" si="1492"/>
        <v>0.113</v>
      </c>
      <c r="U2934">
        <f t="shared" si="1491"/>
        <v>2.137</v>
      </c>
      <c r="V2934" s="43">
        <f t="shared" si="1503"/>
        <v>42035</v>
      </c>
      <c r="W2934" s="43">
        <f t="shared" si="1493"/>
        <v>42094</v>
      </c>
      <c r="X2934" s="45">
        <f t="shared" si="1504"/>
        <v>0.81929347826086962</v>
      </c>
      <c r="Y2934" s="45">
        <f t="shared" si="1505"/>
        <v>1.4912112864800477</v>
      </c>
      <c r="Z2934" s="47">
        <f t="shared" si="1506"/>
        <v>102.71615278124575</v>
      </c>
      <c r="AA2934" s="47">
        <f t="shared" si="1507"/>
        <v>126.65339363490789</v>
      </c>
      <c r="AB2934" s="45">
        <f t="shared" si="1508"/>
        <v>1.9327000000000001</v>
      </c>
      <c r="AC2934" s="2" t="str">
        <f t="shared" si="1494"/>
        <v>TY2</v>
      </c>
      <c r="AD2934">
        <f t="shared" si="1495"/>
        <v>126.875</v>
      </c>
      <c r="AE2934">
        <f t="shared" si="1496"/>
        <v>126.09375</v>
      </c>
      <c r="AF2934" s="49">
        <f t="shared" si="1523"/>
        <v>0.78125</v>
      </c>
      <c r="AG2934" s="3">
        <f t="shared" si="1509"/>
        <v>125.03338348555295</v>
      </c>
      <c r="AH2934">
        <f t="shared" si="1510"/>
        <v>123.95222681285242</v>
      </c>
      <c r="AI2934" s="51">
        <f t="shared" si="1511"/>
        <v>1.08115667270053</v>
      </c>
      <c r="AJ2934" s="52">
        <f t="shared" si="1512"/>
        <v>0.29990667270052995</v>
      </c>
      <c r="AK2934" s="2">
        <v>41984</v>
      </c>
      <c r="AL2934" t="str">
        <v>912828F9</v>
      </c>
      <c r="AM2934">
        <v>-0.2485</v>
      </c>
      <c r="AN2934">
        <v>0.22647999999999999</v>
      </c>
      <c r="AO2934">
        <v>0.7873</v>
      </c>
      <c r="AP2934">
        <v>126.875</v>
      </c>
      <c r="AQ2934">
        <f>VLOOKUP(AL2934,工作表1!$F$3:$G$1000,2,FALSE)</f>
        <v>2</v>
      </c>
      <c r="AR2934" t="str">
        <f>VLOOKUP(AL2934,工作表1!$F$3:$H$1000,3,FALSE)</f>
        <v>2021/10/31</v>
      </c>
      <c r="AS2934">
        <f t="shared" si="1497"/>
        <v>0.113</v>
      </c>
      <c r="AT2934">
        <f t="shared" si="1498"/>
        <v>1.887</v>
      </c>
      <c r="AU2934" s="43">
        <f t="shared" si="1513"/>
        <v>42124</v>
      </c>
      <c r="AV2934" s="43">
        <f t="shared" si="1499"/>
        <v>42185</v>
      </c>
      <c r="AW2934" s="45">
        <f t="shared" si="1514"/>
        <v>0.23204419889502761</v>
      </c>
      <c r="AX2934" s="45">
        <f t="shared" si="1515"/>
        <v>1.3279346098539317</v>
      </c>
      <c r="AY2934" s="47">
        <f t="shared" si="1516"/>
        <v>100.85611462943915</v>
      </c>
      <c r="AZ2934" s="47">
        <f t="shared" si="1517"/>
        <v>125.03338348555295</v>
      </c>
      <c r="BA2934" s="43"/>
      <c r="BC2934" s="2">
        <v>41983</v>
      </c>
      <c r="BD2934" t="str">
        <v>912828SF</v>
      </c>
      <c r="BE2934">
        <v>8.7392000000000003</v>
      </c>
      <c r="BF2934">
        <v>-0.30062</v>
      </c>
      <c r="BG2934">
        <v>0.7873</v>
      </c>
      <c r="BH2934">
        <v>126.09375</v>
      </c>
      <c r="BI2934">
        <f>VLOOKUP(BD2934,工作表1!$K$3:$L$1000,2,FALSE)</f>
        <v>2</v>
      </c>
      <c r="BJ2934" t="str">
        <f>VLOOKUP(BD2934,工作表1!$K$3:$M$1000,3,FALSE)</f>
        <v>2022/2/15</v>
      </c>
      <c r="BK2934">
        <f t="shared" si="1500"/>
        <v>0.112</v>
      </c>
      <c r="BL2934">
        <f t="shared" si="1501"/>
        <v>1.8879999999999999</v>
      </c>
      <c r="BM2934" s="43">
        <f t="shared" si="1518"/>
        <v>42050</v>
      </c>
      <c r="BN2934" s="43">
        <f t="shared" si="1502"/>
        <v>42277</v>
      </c>
      <c r="BO2934" s="45">
        <f t="shared" si="1519"/>
        <v>0.64130434782608692</v>
      </c>
      <c r="BP2934" s="45">
        <f t="shared" si="1520"/>
        <v>2.2467837998808813</v>
      </c>
      <c r="BQ2934" s="47">
        <f t="shared" si="1521"/>
        <v>101.12979316214835</v>
      </c>
      <c r="BR2934" s="47">
        <f t="shared" si="1522"/>
        <v>123.95222681285242</v>
      </c>
    </row>
    <row r="2935" spans="6:70" x14ac:dyDescent="0.25">
      <c r="F2935" s="2">
        <v>42083</v>
      </c>
      <c r="G2935">
        <v>0.129</v>
      </c>
      <c r="H2935" s="43">
        <v>42128</v>
      </c>
      <c r="I2935">
        <v>1.8891</v>
      </c>
      <c r="L2935" s="2">
        <v>41983</v>
      </c>
      <c r="M2935" t="str">
        <v>912828WY</v>
      </c>
      <c r="N2935">
        <v>0.23899999999999999</v>
      </c>
      <c r="O2935">
        <v>3.4610000000000002E-2</v>
      </c>
      <c r="P2935">
        <v>0.80059999999999998</v>
      </c>
      <c r="Q2935">
        <v>127.625</v>
      </c>
      <c r="R2935">
        <f>VLOOKUP(M2935,工作表1!$A$3:$B$1000,2,FALSE)</f>
        <v>2.25</v>
      </c>
      <c r="S2935" t="str">
        <f>VLOOKUP(M2935,工作表1!$A$3:$C$1000,3,FALSE)</f>
        <v>2021/7/31</v>
      </c>
      <c r="T2935">
        <f t="shared" si="1492"/>
        <v>0.112</v>
      </c>
      <c r="U2935">
        <f t="shared" si="1491"/>
        <v>2.1379999999999999</v>
      </c>
      <c r="V2935" s="43">
        <f t="shared" si="1503"/>
        <v>42035</v>
      </c>
      <c r="W2935" s="43">
        <f t="shared" si="1493"/>
        <v>42094</v>
      </c>
      <c r="X2935" s="45">
        <f t="shared" si="1504"/>
        <v>0.81317934782608692</v>
      </c>
      <c r="Y2935" s="45">
        <f t="shared" si="1505"/>
        <v>1.4912615396069087</v>
      </c>
      <c r="Z2935" s="47">
        <f t="shared" si="1506"/>
        <v>102.84349590168628</v>
      </c>
      <c r="AA2935" s="47">
        <f t="shared" si="1507"/>
        <v>126.79697458148378</v>
      </c>
      <c r="AB2935" s="45">
        <f t="shared" si="1508"/>
        <v>1.9086000000000001</v>
      </c>
      <c r="AC2935" s="2" t="str">
        <f t="shared" si="1494"/>
        <v>TY2</v>
      </c>
      <c r="AD2935">
        <f t="shared" si="1495"/>
        <v>127.09375</v>
      </c>
      <c r="AE2935">
        <f t="shared" si="1496"/>
        <v>125.59375</v>
      </c>
      <c r="AF2935" s="49">
        <f t="shared" si="1523"/>
        <v>1.5</v>
      </c>
      <c r="AG2935" s="3">
        <f t="shared" si="1509"/>
        <v>125.22990197069643</v>
      </c>
      <c r="AH2935">
        <f t="shared" si="1510"/>
        <v>123.47033487110667</v>
      </c>
      <c r="AI2935" s="51">
        <f t="shared" si="1511"/>
        <v>1.7595670995897592</v>
      </c>
      <c r="AJ2935" s="52">
        <f t="shared" si="1512"/>
        <v>0.25956709958975921</v>
      </c>
      <c r="AK2935" s="2">
        <v>41983</v>
      </c>
      <c r="AL2935" t="str">
        <v>912828F9</v>
      </c>
      <c r="AM2935">
        <v>-0.56299999999999994</v>
      </c>
      <c r="AN2935">
        <v>0.24310999999999999</v>
      </c>
      <c r="AO2935">
        <v>0.7873</v>
      </c>
      <c r="AP2935">
        <v>127.09375</v>
      </c>
      <c r="AQ2935">
        <f>VLOOKUP(AL2935,工作表1!$F$3:$G$1000,2,FALSE)</f>
        <v>2</v>
      </c>
      <c r="AR2935" t="str">
        <f>VLOOKUP(AL2935,工作表1!$F$3:$H$1000,3,FALSE)</f>
        <v>2021/10/31</v>
      </c>
      <c r="AS2935">
        <f t="shared" si="1497"/>
        <v>0.112</v>
      </c>
      <c r="AT2935">
        <f t="shared" si="1498"/>
        <v>1.8879999999999999</v>
      </c>
      <c r="AU2935" s="43">
        <f t="shared" si="1513"/>
        <v>42124</v>
      </c>
      <c r="AV2935" s="43">
        <f t="shared" si="1499"/>
        <v>42185</v>
      </c>
      <c r="AW2935" s="45">
        <f t="shared" si="1514"/>
        <v>0.22651933701657459</v>
      </c>
      <c r="AX2935" s="45">
        <f t="shared" si="1515"/>
        <v>1.3278892000302731</v>
      </c>
      <c r="AY2935" s="47">
        <f t="shared" si="1516"/>
        <v>101.02347862518226</v>
      </c>
      <c r="AZ2935" s="47">
        <f t="shared" si="1517"/>
        <v>125.22990197069643</v>
      </c>
      <c r="BA2935" s="43"/>
      <c r="BC2935" s="2">
        <v>41982</v>
      </c>
      <c r="BD2935" t="str">
        <v>912828SF</v>
      </c>
      <c r="BE2935">
        <v>9.2201000000000004</v>
      </c>
      <c r="BF2935">
        <v>-0.32378000000000001</v>
      </c>
      <c r="BG2935">
        <v>0.7873</v>
      </c>
      <c r="BH2935">
        <v>125.59375</v>
      </c>
      <c r="BI2935">
        <f>VLOOKUP(BD2935,工作表1!$K$3:$L$1000,2,FALSE)</f>
        <v>2</v>
      </c>
      <c r="BJ2935" t="str">
        <f>VLOOKUP(BD2935,工作表1!$K$3:$M$1000,3,FALSE)</f>
        <v>2022/2/15</v>
      </c>
      <c r="BK2935">
        <f t="shared" si="1500"/>
        <v>0.114</v>
      </c>
      <c r="BL2935">
        <f t="shared" si="1501"/>
        <v>1.8859999999999999</v>
      </c>
      <c r="BM2935" s="43">
        <f t="shared" si="1518"/>
        <v>42050</v>
      </c>
      <c r="BN2935" s="43">
        <f t="shared" si="1502"/>
        <v>42277</v>
      </c>
      <c r="BO2935" s="45">
        <f t="shared" si="1519"/>
        <v>0.63586956521739135</v>
      </c>
      <c r="BP2935" s="45">
        <f t="shared" si="1520"/>
        <v>2.2468284693269807</v>
      </c>
      <c r="BQ2935" s="47">
        <f t="shared" si="1521"/>
        <v>100.76085573991269</v>
      </c>
      <c r="BR2935" s="47">
        <f t="shared" si="1522"/>
        <v>123.47033487110667</v>
      </c>
    </row>
    <row r="2936" spans="6:70" x14ac:dyDescent="0.25">
      <c r="F2936" s="2">
        <v>42082</v>
      </c>
      <c r="G2936">
        <v>0.13100000000000001</v>
      </c>
      <c r="H2936" s="43">
        <v>42125</v>
      </c>
      <c r="I2936">
        <v>1.8746</v>
      </c>
      <c r="L2936" s="2">
        <v>41982</v>
      </c>
      <c r="M2936" t="str">
        <v>912828WY</v>
      </c>
      <c r="N2936">
        <v>-3.9199999999999999E-2</v>
      </c>
      <c r="O2936">
        <v>0.18243999999999999</v>
      </c>
      <c r="P2936">
        <v>0.80059999999999998</v>
      </c>
      <c r="Q2936">
        <v>127.140625</v>
      </c>
      <c r="R2936">
        <f>VLOOKUP(M2936,工作表1!$A$3:$B$1000,2,FALSE)</f>
        <v>2.25</v>
      </c>
      <c r="S2936" t="str">
        <f>VLOOKUP(M2936,工作表1!$A$3:$C$1000,3,FALSE)</f>
        <v>2021/7/31</v>
      </c>
      <c r="T2936">
        <f t="shared" si="1492"/>
        <v>0.114</v>
      </c>
      <c r="U2936">
        <f t="shared" si="1491"/>
        <v>2.1360000000000001</v>
      </c>
      <c r="V2936" s="43">
        <f t="shared" si="1503"/>
        <v>42035</v>
      </c>
      <c r="W2936" s="43">
        <f t="shared" si="1493"/>
        <v>42094</v>
      </c>
      <c r="X2936" s="45">
        <f t="shared" si="1504"/>
        <v>0.80706521739130432</v>
      </c>
      <c r="Y2936" s="45">
        <f t="shared" si="1505"/>
        <v>1.4913117927337702</v>
      </c>
      <c r="Z2936" s="47">
        <f t="shared" si="1506"/>
        <v>102.4139205353313</v>
      </c>
      <c r="AA2936" s="47">
        <f t="shared" si="1507"/>
        <v>126.24607758357919</v>
      </c>
      <c r="AB2936" s="45">
        <f t="shared" si="1508"/>
        <v>1.9664999999999999</v>
      </c>
      <c r="AC2936" s="2" t="str">
        <f t="shared" si="1494"/>
        <v>TY2</v>
      </c>
      <c r="AD2936">
        <f t="shared" si="1495"/>
        <v>126.59375</v>
      </c>
      <c r="AE2936">
        <f t="shared" si="1496"/>
        <v>125.21875</v>
      </c>
      <c r="AF2936" s="49">
        <f t="shared" si="1523"/>
        <v>1.375</v>
      </c>
      <c r="AG2936" s="3">
        <f t="shared" si="1509"/>
        <v>124.83147301839119</v>
      </c>
      <c r="AH2936">
        <f t="shared" si="1510"/>
        <v>123.10598005840262</v>
      </c>
      <c r="AI2936" s="51">
        <f t="shared" si="1511"/>
        <v>1.7254929599885713</v>
      </c>
      <c r="AJ2936" s="52">
        <f t="shared" si="1512"/>
        <v>0.35049295998857133</v>
      </c>
      <c r="AK2936" s="2">
        <v>41982</v>
      </c>
      <c r="AL2936" t="str">
        <v>912828F2</v>
      </c>
      <c r="AM2936">
        <v>-0.4325</v>
      </c>
      <c r="AN2936">
        <v>0.23219000000000001</v>
      </c>
      <c r="AO2936">
        <v>0.79390000000000005</v>
      </c>
      <c r="AP2936">
        <v>126.59375</v>
      </c>
      <c r="AQ2936">
        <f>VLOOKUP(AL2936,工作表1!$F$3:$G$1000,2,FALSE)</f>
        <v>2.125</v>
      </c>
      <c r="AR2936" t="str">
        <f>VLOOKUP(AL2936,工作表1!$F$3:$H$1000,3,FALSE)</f>
        <v>2021/9/30</v>
      </c>
      <c r="AS2936">
        <f t="shared" si="1497"/>
        <v>0.114</v>
      </c>
      <c r="AT2936">
        <f t="shared" si="1498"/>
        <v>2.0110000000000001</v>
      </c>
      <c r="AU2936" s="43">
        <f t="shared" si="1513"/>
        <v>42094</v>
      </c>
      <c r="AV2936" s="43">
        <f t="shared" si="1499"/>
        <v>42185</v>
      </c>
      <c r="AW2936" s="45">
        <f t="shared" si="1514"/>
        <v>0.41678176795580113</v>
      </c>
      <c r="AX2936" s="45">
        <f t="shared" si="1515"/>
        <v>1.592809165216075</v>
      </c>
      <c r="AY2936" s="47">
        <f t="shared" si="1516"/>
        <v>101.5446504475656</v>
      </c>
      <c r="AZ2936" s="47">
        <f t="shared" si="1517"/>
        <v>124.83147301839119</v>
      </c>
      <c r="BA2936" s="43"/>
      <c r="BC2936" s="2">
        <v>41981</v>
      </c>
      <c r="BD2936" t="str">
        <v>912828SF</v>
      </c>
      <c r="BE2936">
        <v>9.5909999999999993</v>
      </c>
      <c r="BF2936">
        <v>-0.33828999999999998</v>
      </c>
      <c r="BG2936">
        <v>0.7873</v>
      </c>
      <c r="BH2936">
        <v>125.21875</v>
      </c>
      <c r="BI2936">
        <f>VLOOKUP(BD2936,工作表1!$K$3:$L$1000,2,FALSE)</f>
        <v>2</v>
      </c>
      <c r="BJ2936" t="str">
        <f>VLOOKUP(BD2936,工作表1!$K$3:$M$1000,3,FALSE)</f>
        <v>2022/2/15</v>
      </c>
      <c r="BK2936">
        <f t="shared" si="1500"/>
        <v>0.115</v>
      </c>
      <c r="BL2936">
        <f t="shared" si="1501"/>
        <v>1.885</v>
      </c>
      <c r="BM2936" s="43">
        <f t="shared" si="1518"/>
        <v>42050</v>
      </c>
      <c r="BN2936" s="43">
        <f t="shared" si="1502"/>
        <v>42277</v>
      </c>
      <c r="BO2936" s="45">
        <f t="shared" si="1519"/>
        <v>0.63043478260869568</v>
      </c>
      <c r="BP2936" s="45">
        <f t="shared" si="1520"/>
        <v>2.2468731387730791</v>
      </c>
      <c r="BQ2936" s="47">
        <f t="shared" si="1521"/>
        <v>100.48526363270489</v>
      </c>
      <c r="BR2936" s="47">
        <f t="shared" si="1522"/>
        <v>123.10598005840262</v>
      </c>
    </row>
    <row r="2937" spans="6:70" x14ac:dyDescent="0.25">
      <c r="F2937" s="2">
        <v>42081</v>
      </c>
      <c r="G2937">
        <v>0.126</v>
      </c>
      <c r="H2937" s="43">
        <v>42124</v>
      </c>
      <c r="I2937">
        <v>1.7906</v>
      </c>
      <c r="L2937" s="2">
        <v>41981</v>
      </c>
      <c r="M2937" t="str">
        <v>912828WY</v>
      </c>
      <c r="N2937">
        <v>0.1298</v>
      </c>
      <c r="O2937">
        <v>0.11923</v>
      </c>
      <c r="P2937">
        <v>0.80059999999999998</v>
      </c>
      <c r="Q2937">
        <v>126.796875</v>
      </c>
      <c r="R2937">
        <f>VLOOKUP(M2937,工作表1!$A$3:$B$1000,2,FALSE)</f>
        <v>2.25</v>
      </c>
      <c r="S2937" t="str">
        <f>VLOOKUP(M2937,工作表1!$A$3:$C$1000,3,FALSE)</f>
        <v>2021/7/31</v>
      </c>
      <c r="T2937">
        <f t="shared" si="1492"/>
        <v>0.115</v>
      </c>
      <c r="U2937">
        <f t="shared" si="1491"/>
        <v>2.1349999999999998</v>
      </c>
      <c r="V2937" s="43">
        <f t="shared" si="1503"/>
        <v>42035</v>
      </c>
      <c r="W2937" s="43">
        <f t="shared" si="1493"/>
        <v>42094</v>
      </c>
      <c r="X2937" s="45">
        <f t="shared" si="1504"/>
        <v>0.80095108695652184</v>
      </c>
      <c r="Y2937" s="45">
        <f t="shared" si="1505"/>
        <v>1.4913620458606314</v>
      </c>
      <c r="Z2937" s="47">
        <f t="shared" si="1506"/>
        <v>102.16443127127982</v>
      </c>
      <c r="AA2937" s="47">
        <f t="shared" si="1507"/>
        <v>125.91974479040044</v>
      </c>
      <c r="AB2937" s="45">
        <f t="shared" si="1508"/>
        <v>2.0196999999999998</v>
      </c>
      <c r="AC2937" s="2" t="str">
        <f t="shared" si="1494"/>
        <v>TY2</v>
      </c>
      <c r="AD2937">
        <f t="shared" si="1495"/>
        <v>126.21875</v>
      </c>
      <c r="AE2937">
        <f t="shared" si="1496"/>
        <v>124.90625</v>
      </c>
      <c r="AF2937" s="49">
        <f t="shared" si="1523"/>
        <v>1.3125</v>
      </c>
      <c r="AG2937" s="3">
        <f t="shared" si="1509"/>
        <v>124.47317343782319</v>
      </c>
      <c r="AH2937">
        <f t="shared" si="1510"/>
        <v>122.68009208277908</v>
      </c>
      <c r="AI2937" s="51">
        <f t="shared" si="1511"/>
        <v>1.7930813550441087</v>
      </c>
      <c r="AJ2937" s="52">
        <f t="shared" si="1512"/>
        <v>0.4805813550441087</v>
      </c>
      <c r="AK2937" s="2">
        <v>41981</v>
      </c>
      <c r="AL2937" t="str">
        <v>912828F2</v>
      </c>
      <c r="AM2937">
        <v>-3.0499999999999999E-2</v>
      </c>
      <c r="AN2937">
        <v>0.19703000000000001</v>
      </c>
      <c r="AO2937">
        <v>0.79390000000000005</v>
      </c>
      <c r="AP2937">
        <v>126.21875</v>
      </c>
      <c r="AQ2937">
        <f>VLOOKUP(AL2937,工作表1!$F$3:$G$1000,2,FALSE)</f>
        <v>2.125</v>
      </c>
      <c r="AR2937" t="str">
        <f>VLOOKUP(AL2937,工作表1!$F$3:$H$1000,3,FALSE)</f>
        <v>2021/9/30</v>
      </c>
      <c r="AS2937">
        <f t="shared" si="1497"/>
        <v>0.115</v>
      </c>
      <c r="AT2937">
        <f t="shared" si="1498"/>
        <v>2.0099999999999998</v>
      </c>
      <c r="AU2937" s="43">
        <f t="shared" si="1513"/>
        <v>42094</v>
      </c>
      <c r="AV2937" s="43">
        <f t="shared" si="1499"/>
        <v>42185</v>
      </c>
      <c r="AW2937" s="45">
        <f t="shared" si="1514"/>
        <v>0.41091160220994477</v>
      </c>
      <c r="AX2937" s="45">
        <f t="shared" si="1515"/>
        <v>1.592760917278438</v>
      </c>
      <c r="AY2937" s="47">
        <f t="shared" si="1516"/>
        <v>101.27171640294232</v>
      </c>
      <c r="AZ2937" s="47">
        <f t="shared" si="1517"/>
        <v>124.47317343782319</v>
      </c>
      <c r="BA2937" s="43"/>
      <c r="BC2937" s="2">
        <v>41978</v>
      </c>
      <c r="BD2937" t="str">
        <v>912828SF</v>
      </c>
      <c r="BE2937">
        <v>7.8148</v>
      </c>
      <c r="BF2937">
        <v>-0.23788000000000001</v>
      </c>
      <c r="BG2937">
        <v>0.7873</v>
      </c>
      <c r="BH2937">
        <v>124.90625</v>
      </c>
      <c r="BI2937">
        <f>VLOOKUP(BD2937,工作表1!$K$3:$L$1000,2,FALSE)</f>
        <v>2</v>
      </c>
      <c r="BJ2937" t="str">
        <f>VLOOKUP(BD2937,工作表1!$K$3:$M$1000,3,FALSE)</f>
        <v>2022/2/15</v>
      </c>
      <c r="BK2937">
        <f t="shared" si="1500"/>
        <v>0.11700000000000001</v>
      </c>
      <c r="BL2937">
        <f t="shared" si="1501"/>
        <v>1.883</v>
      </c>
      <c r="BM2937" s="43">
        <f t="shared" si="1518"/>
        <v>42050</v>
      </c>
      <c r="BN2937" s="43">
        <f t="shared" si="1502"/>
        <v>42277</v>
      </c>
      <c r="BO2937" s="45">
        <f t="shared" si="1519"/>
        <v>0.625</v>
      </c>
      <c r="BP2937" s="45">
        <f t="shared" si="1520"/>
        <v>2.2469178082191781</v>
      </c>
      <c r="BQ2937" s="47">
        <f t="shared" si="1521"/>
        <v>100.16039868855279</v>
      </c>
      <c r="BR2937" s="47">
        <f t="shared" si="1522"/>
        <v>122.68009208277908</v>
      </c>
    </row>
    <row r="2938" spans="6:70" x14ac:dyDescent="0.25">
      <c r="F2938" s="2">
        <v>42080</v>
      </c>
      <c r="G2938">
        <v>0.13400000000000001</v>
      </c>
      <c r="H2938" s="43">
        <v>42123</v>
      </c>
      <c r="I2938">
        <v>1.7837000000000001</v>
      </c>
      <c r="L2938" s="2">
        <v>41978</v>
      </c>
      <c r="M2938" t="str">
        <v>912828WY</v>
      </c>
      <c r="N2938">
        <v>0.1308</v>
      </c>
      <c r="O2938">
        <v>0.10963000000000001</v>
      </c>
      <c r="P2938">
        <v>0.80059999999999998</v>
      </c>
      <c r="Q2938">
        <v>126.515625</v>
      </c>
      <c r="R2938">
        <f>VLOOKUP(M2938,工作表1!$A$3:$B$1000,2,FALSE)</f>
        <v>2.25</v>
      </c>
      <c r="S2938" t="str">
        <f>VLOOKUP(M2938,工作表1!$A$3:$C$1000,3,FALSE)</f>
        <v>2021/7/31</v>
      </c>
      <c r="T2938">
        <f t="shared" si="1492"/>
        <v>0.11700000000000001</v>
      </c>
      <c r="U2938">
        <f t="shared" si="1491"/>
        <v>2.133</v>
      </c>
      <c r="V2938" s="43">
        <f t="shared" si="1503"/>
        <v>42035</v>
      </c>
      <c r="W2938" s="43">
        <f t="shared" si="1493"/>
        <v>42094</v>
      </c>
      <c r="X2938" s="45">
        <f t="shared" si="1504"/>
        <v>0.79483695652173914</v>
      </c>
      <c r="Y2938" s="45">
        <f t="shared" si="1505"/>
        <v>1.4914122989874925</v>
      </c>
      <c r="Z2938" s="47">
        <f t="shared" si="1506"/>
        <v>101.94837756698908</v>
      </c>
      <c r="AA2938" s="47">
        <f t="shared" si="1507"/>
        <v>125.63557413087793</v>
      </c>
      <c r="AB2938" s="45">
        <f t="shared" si="1508"/>
        <v>2.0585</v>
      </c>
      <c r="AC2938" s="2" t="str">
        <f t="shared" si="1494"/>
        <v>TY2</v>
      </c>
      <c r="AD2938">
        <f t="shared" si="1495"/>
        <v>125.90625</v>
      </c>
      <c r="AE2938">
        <f t="shared" si="1496"/>
        <v>125.5</v>
      </c>
      <c r="AF2938" s="49">
        <f t="shared" si="1523"/>
        <v>0.40625</v>
      </c>
      <c r="AG2938" s="3">
        <f t="shared" si="1509"/>
        <v>124.17315724513091</v>
      </c>
      <c r="AH2938">
        <f t="shared" si="1510"/>
        <v>123.21563475004483</v>
      </c>
      <c r="AI2938" s="51">
        <f t="shared" si="1511"/>
        <v>0.95752249508608145</v>
      </c>
      <c r="AJ2938" s="52">
        <f t="shared" si="1512"/>
        <v>0.55127249508608145</v>
      </c>
      <c r="AK2938" s="2">
        <v>41978</v>
      </c>
      <c r="AL2938" t="str">
        <v>912828F2</v>
      </c>
      <c r="AM2938">
        <v>0.24460000000000001</v>
      </c>
      <c r="AN2938">
        <v>0.17088</v>
      </c>
      <c r="AO2938">
        <v>0.79390000000000005</v>
      </c>
      <c r="AP2938">
        <v>125.90625</v>
      </c>
      <c r="AQ2938">
        <f>VLOOKUP(AL2938,工作表1!$F$3:$G$1000,2,FALSE)</f>
        <v>2.125</v>
      </c>
      <c r="AR2938" t="str">
        <f>VLOOKUP(AL2938,工作表1!$F$3:$H$1000,3,FALSE)</f>
        <v>2021/9/30</v>
      </c>
      <c r="AS2938">
        <f t="shared" si="1497"/>
        <v>0.11700000000000001</v>
      </c>
      <c r="AT2938">
        <f t="shared" si="1498"/>
        <v>2.008</v>
      </c>
      <c r="AU2938" s="43">
        <f t="shared" si="1513"/>
        <v>42094</v>
      </c>
      <c r="AV2938" s="43">
        <f t="shared" si="1499"/>
        <v>42185</v>
      </c>
      <c r="AW2938" s="45">
        <f t="shared" si="1514"/>
        <v>0.40504143646408841</v>
      </c>
      <c r="AX2938" s="45">
        <f t="shared" si="1515"/>
        <v>1.5927126693408009</v>
      </c>
      <c r="AY2938" s="47">
        <f t="shared" si="1516"/>
        <v>101.04448131773135</v>
      </c>
      <c r="AZ2938" s="47">
        <f t="shared" si="1517"/>
        <v>124.17315724513091</v>
      </c>
      <c r="BA2938" s="43"/>
      <c r="BC2938" s="2">
        <v>41977</v>
      </c>
      <c r="BD2938" t="str">
        <v>912828SF</v>
      </c>
      <c r="BE2938">
        <v>7.4028</v>
      </c>
      <c r="BF2938">
        <v>-0.20724999999999999</v>
      </c>
      <c r="BG2938">
        <v>0.7873</v>
      </c>
      <c r="BH2938">
        <v>125.5</v>
      </c>
      <c r="BI2938">
        <f>VLOOKUP(BD2938,工作表1!$K$3:$L$1000,2,FALSE)</f>
        <v>2</v>
      </c>
      <c r="BJ2938" t="str">
        <f>VLOOKUP(BD2938,工作表1!$K$3:$M$1000,3,FALSE)</f>
        <v>2022/2/15</v>
      </c>
      <c r="BK2938">
        <f t="shared" si="1500"/>
        <v>0.115</v>
      </c>
      <c r="BL2938">
        <f t="shared" si="1501"/>
        <v>1.885</v>
      </c>
      <c r="BM2938" s="43">
        <f t="shared" si="1518"/>
        <v>42050</v>
      </c>
      <c r="BN2938" s="43">
        <f t="shared" si="1502"/>
        <v>42277</v>
      </c>
      <c r="BO2938" s="45">
        <f t="shared" si="1519"/>
        <v>0.60869565217391308</v>
      </c>
      <c r="BP2938" s="45">
        <f t="shared" si="1520"/>
        <v>2.2470518165574749</v>
      </c>
      <c r="BQ2938" s="47">
        <f t="shared" si="1521"/>
        <v>100.61991918543784</v>
      </c>
      <c r="BR2938" s="47">
        <f t="shared" si="1522"/>
        <v>123.21563475004483</v>
      </c>
    </row>
    <row r="2939" spans="6:70" x14ac:dyDescent="0.25">
      <c r="F2939" s="2">
        <v>42079</v>
      </c>
      <c r="G2939">
        <v>0.13600000000000001</v>
      </c>
      <c r="H2939" s="43">
        <v>42122</v>
      </c>
      <c r="I2939">
        <v>1.7546999999999999</v>
      </c>
      <c r="L2939" s="2">
        <v>41977</v>
      </c>
      <c r="M2939" t="str">
        <v>912828WY</v>
      </c>
      <c r="N2939">
        <v>-0.60709999999999997</v>
      </c>
      <c r="O2939">
        <v>0.43302000000000002</v>
      </c>
      <c r="P2939">
        <v>0.80059999999999998</v>
      </c>
      <c r="Q2939">
        <v>127.109375</v>
      </c>
      <c r="R2939">
        <f>VLOOKUP(M2939,工作表1!$A$3:$B$1000,2,FALSE)</f>
        <v>2.25</v>
      </c>
      <c r="S2939" t="str">
        <f>VLOOKUP(M2939,工作表1!$A$3:$C$1000,3,FALSE)</f>
        <v>2021/7/31</v>
      </c>
      <c r="T2939">
        <f t="shared" si="1492"/>
        <v>0.115</v>
      </c>
      <c r="U2939">
        <f t="shared" si="1491"/>
        <v>2.1349999999999998</v>
      </c>
      <c r="V2939" s="43">
        <f t="shared" si="1503"/>
        <v>42035</v>
      </c>
      <c r="W2939" s="43">
        <f t="shared" si="1493"/>
        <v>42094</v>
      </c>
      <c r="X2939" s="45">
        <f t="shared" si="1504"/>
        <v>0.77649456521739124</v>
      </c>
      <c r="Y2939" s="45">
        <f t="shared" si="1505"/>
        <v>1.4915630583680763</v>
      </c>
      <c r="Z2939" s="47">
        <f t="shared" si="1506"/>
        <v>102.33248707245644</v>
      </c>
      <c r="AA2939" s="47">
        <f t="shared" si="1507"/>
        <v>126.06929686031498</v>
      </c>
      <c r="AB2939" s="45">
        <f t="shared" si="1508"/>
        <v>1.9639</v>
      </c>
      <c r="AC2939" s="2" t="str">
        <f t="shared" si="1494"/>
        <v>TY2</v>
      </c>
      <c r="AD2939">
        <f t="shared" si="1495"/>
        <v>126.5</v>
      </c>
      <c r="AE2939">
        <f t="shared" si="1496"/>
        <v>125.28125</v>
      </c>
      <c r="AF2939" s="49">
        <f t="shared" si="1523"/>
        <v>1.21875</v>
      </c>
      <c r="AG2939" s="3">
        <f t="shared" si="1509"/>
        <v>124.58480446792325</v>
      </c>
      <c r="AH2939">
        <f t="shared" si="1510"/>
        <v>122.98077380327273</v>
      </c>
      <c r="AI2939" s="51">
        <f t="shared" si="1511"/>
        <v>1.6040306646505229</v>
      </c>
      <c r="AJ2939" s="52">
        <f t="shared" si="1512"/>
        <v>0.38528066465052291</v>
      </c>
      <c r="AK2939" s="2">
        <v>41977</v>
      </c>
      <c r="AL2939" t="str">
        <v>912828F9</v>
      </c>
      <c r="AM2939">
        <v>-0.48099999999999998</v>
      </c>
      <c r="AN2939">
        <v>0.24149000000000001</v>
      </c>
      <c r="AO2939">
        <v>0.7873</v>
      </c>
      <c r="AP2939">
        <v>126.5</v>
      </c>
      <c r="AQ2939">
        <f>VLOOKUP(AL2939,工作表1!$F$3:$G$1000,2,FALSE)</f>
        <v>2</v>
      </c>
      <c r="AR2939" t="str">
        <f>VLOOKUP(AL2939,工作表1!$F$3:$H$1000,3,FALSE)</f>
        <v>2021/10/31</v>
      </c>
      <c r="AS2939">
        <f t="shared" si="1497"/>
        <v>0.115</v>
      </c>
      <c r="AT2939">
        <f t="shared" si="1498"/>
        <v>1.885</v>
      </c>
      <c r="AU2939" s="43">
        <f t="shared" si="1513"/>
        <v>42124</v>
      </c>
      <c r="AV2939" s="43">
        <f t="shared" si="1499"/>
        <v>42185</v>
      </c>
      <c r="AW2939" s="45">
        <f t="shared" si="1514"/>
        <v>0.19337016574585636</v>
      </c>
      <c r="AX2939" s="45">
        <f t="shared" si="1515"/>
        <v>1.3276167410883222</v>
      </c>
      <c r="AY2939" s="47">
        <f t="shared" si="1516"/>
        <v>100.5864049822535</v>
      </c>
      <c r="AZ2939" s="47">
        <f t="shared" si="1517"/>
        <v>124.58480446792325</v>
      </c>
      <c r="BA2939" s="43"/>
      <c r="BC2939" s="2">
        <v>41976</v>
      </c>
      <c r="BD2939" t="str">
        <v>912828SF</v>
      </c>
      <c r="BE2939">
        <v>7.2878999999999996</v>
      </c>
      <c r="BF2939">
        <v>-0.19778999999999999</v>
      </c>
      <c r="BG2939">
        <v>0.7873</v>
      </c>
      <c r="BH2939">
        <v>125.28125</v>
      </c>
      <c r="BI2939">
        <f>VLOOKUP(BD2939,工作表1!$K$3:$L$1000,2,FALSE)</f>
        <v>2</v>
      </c>
      <c r="BJ2939" t="str">
        <f>VLOOKUP(BD2939,工作表1!$K$3:$M$1000,3,FALSE)</f>
        <v>2022/2/15</v>
      </c>
      <c r="BK2939">
        <f t="shared" si="1500"/>
        <v>0.11700000000000001</v>
      </c>
      <c r="BL2939">
        <f t="shared" si="1501"/>
        <v>1.883</v>
      </c>
      <c r="BM2939" s="43">
        <f t="shared" si="1518"/>
        <v>42050</v>
      </c>
      <c r="BN2939" s="43">
        <f t="shared" si="1502"/>
        <v>42277</v>
      </c>
      <c r="BO2939" s="45">
        <f t="shared" si="1519"/>
        <v>0.60326086956521741</v>
      </c>
      <c r="BP2939" s="45">
        <f t="shared" si="1520"/>
        <v>2.2470964860035734</v>
      </c>
      <c r="BQ2939" s="47">
        <f t="shared" si="1521"/>
        <v>100.44542759887825</v>
      </c>
      <c r="BR2939" s="47">
        <f t="shared" si="1522"/>
        <v>122.98077380327273</v>
      </c>
    </row>
    <row r="2940" spans="6:70" x14ac:dyDescent="0.25">
      <c r="F2940" s="2">
        <v>42076</v>
      </c>
      <c r="G2940">
        <v>0.13200000000000001</v>
      </c>
      <c r="H2940" s="43">
        <v>42121</v>
      </c>
      <c r="I2940">
        <v>1.6802999999999999</v>
      </c>
      <c r="L2940" s="2">
        <v>41976</v>
      </c>
      <c r="M2940" t="str">
        <v>912828WY</v>
      </c>
      <c r="N2940">
        <v>0.30149999999999999</v>
      </c>
      <c r="O2940">
        <v>4.8329999999999998E-2</v>
      </c>
      <c r="P2940">
        <v>0.80059999999999998</v>
      </c>
      <c r="Q2940">
        <v>126.890625</v>
      </c>
      <c r="R2940">
        <f>VLOOKUP(M2940,工作表1!$A$3:$B$1000,2,FALSE)</f>
        <v>2.25</v>
      </c>
      <c r="S2940" t="str">
        <f>VLOOKUP(M2940,工作表1!$A$3:$C$1000,3,FALSE)</f>
        <v>2021/7/31</v>
      </c>
      <c r="T2940">
        <f t="shared" si="1492"/>
        <v>0.11700000000000001</v>
      </c>
      <c r="U2940">
        <f t="shared" si="1491"/>
        <v>2.133</v>
      </c>
      <c r="V2940" s="43">
        <f t="shared" si="1503"/>
        <v>42035</v>
      </c>
      <c r="W2940" s="43">
        <f t="shared" si="1493"/>
        <v>42094</v>
      </c>
      <c r="X2940" s="45">
        <f t="shared" si="1504"/>
        <v>0.77038043478260876</v>
      </c>
      <c r="Y2940" s="45">
        <f t="shared" si="1505"/>
        <v>1.4916133114949375</v>
      </c>
      <c r="Z2940" s="47">
        <f t="shared" si="1506"/>
        <v>102.29340203948369</v>
      </c>
      <c r="AA2940" s="47">
        <f t="shared" si="1507"/>
        <v>126.00619901310849</v>
      </c>
      <c r="AB2940" s="45">
        <f t="shared" si="1508"/>
        <v>2.0049999999999999</v>
      </c>
      <c r="AC2940" s="2" t="str">
        <f t="shared" si="1494"/>
        <v>TY2</v>
      </c>
      <c r="AD2940">
        <f t="shared" si="1495"/>
        <v>126.28125</v>
      </c>
      <c r="AE2940">
        <f t="shared" si="1496"/>
        <v>125.34375</v>
      </c>
      <c r="AF2940" s="49">
        <f t="shared" si="1523"/>
        <v>0.9375</v>
      </c>
      <c r="AG2940" s="3">
        <f t="shared" si="1509"/>
        <v>124.38372996515091</v>
      </c>
      <c r="AH2940">
        <f t="shared" si="1510"/>
        <v>122.98990519849966</v>
      </c>
      <c r="AI2940" s="51">
        <f t="shared" si="1511"/>
        <v>1.3938247666512495</v>
      </c>
      <c r="AJ2940" s="52">
        <f t="shared" si="1512"/>
        <v>0.45632476665124955</v>
      </c>
      <c r="AK2940" s="2">
        <v>41976</v>
      </c>
      <c r="AL2940" t="str">
        <v>912828F9</v>
      </c>
      <c r="AM2940">
        <v>-0.11169999999999999</v>
      </c>
      <c r="AN2940">
        <v>0.20771999999999999</v>
      </c>
      <c r="AO2940">
        <v>0.7873</v>
      </c>
      <c r="AP2940">
        <v>126.28125</v>
      </c>
      <c r="AQ2940">
        <f>VLOOKUP(AL2940,工作表1!$F$3:$G$1000,2,FALSE)</f>
        <v>2</v>
      </c>
      <c r="AR2940" t="str">
        <f>VLOOKUP(AL2940,工作表1!$F$3:$H$1000,3,FALSE)</f>
        <v>2021/10/31</v>
      </c>
      <c r="AS2940">
        <f t="shared" si="1497"/>
        <v>0.11700000000000001</v>
      </c>
      <c r="AT2940">
        <f t="shared" si="1498"/>
        <v>1.883</v>
      </c>
      <c r="AU2940" s="43">
        <f t="shared" si="1513"/>
        <v>42124</v>
      </c>
      <c r="AV2940" s="43">
        <f t="shared" si="1499"/>
        <v>42185</v>
      </c>
      <c r="AW2940" s="45">
        <f t="shared" si="1514"/>
        <v>0.18784530386740331</v>
      </c>
      <c r="AX2940" s="45">
        <f t="shared" si="1515"/>
        <v>1.3275713312646635</v>
      </c>
      <c r="AY2940" s="47">
        <f t="shared" si="1516"/>
        <v>100.43902457416604</v>
      </c>
      <c r="AZ2940" s="47">
        <f t="shared" si="1517"/>
        <v>124.38372996515091</v>
      </c>
      <c r="BA2940" s="43"/>
      <c r="BC2940" s="2">
        <v>41975</v>
      </c>
      <c r="BD2940" t="str">
        <v>912828SF</v>
      </c>
      <c r="BE2940">
        <v>6.5208000000000004</v>
      </c>
      <c r="BF2940">
        <v>-0.15645000000000001</v>
      </c>
      <c r="BG2940">
        <v>0.7873</v>
      </c>
      <c r="BH2940">
        <v>125.34375</v>
      </c>
      <c r="BI2940">
        <f>VLOOKUP(BD2940,工作表1!$K$3:$L$1000,2,FALSE)</f>
        <v>2</v>
      </c>
      <c r="BJ2940" t="str">
        <f>VLOOKUP(BD2940,工作表1!$K$3:$M$1000,3,FALSE)</f>
        <v>2022/2/15</v>
      </c>
      <c r="BK2940">
        <f t="shared" si="1500"/>
        <v>0.11600000000000001</v>
      </c>
      <c r="BL2940">
        <f t="shared" si="1501"/>
        <v>1.8839999999999999</v>
      </c>
      <c r="BM2940" s="43">
        <f t="shared" si="1518"/>
        <v>42050</v>
      </c>
      <c r="BN2940" s="43">
        <f t="shared" si="1502"/>
        <v>42277</v>
      </c>
      <c r="BO2940" s="45">
        <f t="shared" si="1519"/>
        <v>0.59782608695652173</v>
      </c>
      <c r="BP2940" s="45">
        <f t="shared" si="1520"/>
        <v>2.2471411554496727</v>
      </c>
      <c r="BQ2940" s="47">
        <f t="shared" si="1521"/>
        <v>100.46552840539674</v>
      </c>
      <c r="BR2940" s="47">
        <f t="shared" si="1522"/>
        <v>122.98990519849966</v>
      </c>
    </row>
    <row r="2941" spans="6:70" x14ac:dyDescent="0.25">
      <c r="F2941" s="2">
        <v>42075</v>
      </c>
      <c r="G2941">
        <v>0.13400000000000001</v>
      </c>
      <c r="H2941" s="43">
        <v>42118</v>
      </c>
      <c r="I2941">
        <v>1.6636</v>
      </c>
      <c r="L2941" s="2">
        <v>41975</v>
      </c>
      <c r="M2941" t="str">
        <v>912828WY</v>
      </c>
      <c r="N2941">
        <v>3.6900000000000002E-2</v>
      </c>
      <c r="O2941">
        <v>0.16288</v>
      </c>
      <c r="P2941">
        <v>0.80059999999999998</v>
      </c>
      <c r="Q2941">
        <v>126.953125</v>
      </c>
      <c r="R2941">
        <f>VLOOKUP(M2941,工作表1!$A$3:$B$1000,2,FALSE)</f>
        <v>2.25</v>
      </c>
      <c r="S2941" t="str">
        <f>VLOOKUP(M2941,工作表1!$A$3:$C$1000,3,FALSE)</f>
        <v>2021/7/31</v>
      </c>
      <c r="T2941">
        <f t="shared" si="1492"/>
        <v>0.11600000000000001</v>
      </c>
      <c r="U2941">
        <f t="shared" si="1491"/>
        <v>2.1339999999999999</v>
      </c>
      <c r="V2941" s="43">
        <f t="shared" si="1503"/>
        <v>42035</v>
      </c>
      <c r="W2941" s="43">
        <f t="shared" si="1493"/>
        <v>42094</v>
      </c>
      <c r="X2941" s="45">
        <f t="shared" si="1504"/>
        <v>0.76426630434782616</v>
      </c>
      <c r="Y2941" s="45">
        <f t="shared" si="1505"/>
        <v>1.4916635646217988</v>
      </c>
      <c r="Z2941" s="47">
        <f t="shared" si="1506"/>
        <v>102.31010662239962</v>
      </c>
      <c r="AA2941" s="47">
        <f t="shared" si="1507"/>
        <v>126.01157155519309</v>
      </c>
      <c r="AB2941" s="45">
        <f t="shared" si="1508"/>
        <v>2.0072999999999999</v>
      </c>
      <c r="AC2941" s="2" t="str">
        <f t="shared" si="1494"/>
        <v>TY2</v>
      </c>
      <c r="AD2941">
        <f t="shared" si="1495"/>
        <v>126.34375</v>
      </c>
      <c r="AE2941">
        <f t="shared" si="1496"/>
        <v>125.921875</v>
      </c>
      <c r="AF2941" s="49">
        <f t="shared" si="1523"/>
        <v>0.421875</v>
      </c>
      <c r="AG2941" s="3">
        <f t="shared" si="1509"/>
        <v>124.45540838785789</v>
      </c>
      <c r="AH2941">
        <f t="shared" si="1510"/>
        <v>123.54277112836955</v>
      </c>
      <c r="AI2941" s="51">
        <f t="shared" si="1511"/>
        <v>0.91263725948833496</v>
      </c>
      <c r="AJ2941" s="52">
        <f t="shared" si="1512"/>
        <v>0.49076225948833496</v>
      </c>
      <c r="AK2941" s="2">
        <v>41975</v>
      </c>
      <c r="AL2941" t="str">
        <v>912828F9</v>
      </c>
      <c r="AM2941">
        <v>0.1346</v>
      </c>
      <c r="AN2941">
        <v>0.1822</v>
      </c>
      <c r="AO2941">
        <v>0.7873</v>
      </c>
      <c r="AP2941">
        <v>126.34375</v>
      </c>
      <c r="AQ2941">
        <f>VLOOKUP(AL2941,工作表1!$F$3:$G$1000,2,FALSE)</f>
        <v>2</v>
      </c>
      <c r="AR2941" t="str">
        <f>VLOOKUP(AL2941,工作表1!$F$3:$H$1000,3,FALSE)</f>
        <v>2021/10/31</v>
      </c>
      <c r="AS2941">
        <f t="shared" si="1497"/>
        <v>0.11600000000000001</v>
      </c>
      <c r="AT2941">
        <f t="shared" si="1498"/>
        <v>1.8839999999999999</v>
      </c>
      <c r="AU2941" s="43">
        <f t="shared" si="1513"/>
        <v>42124</v>
      </c>
      <c r="AV2941" s="43">
        <f t="shared" si="1499"/>
        <v>42185</v>
      </c>
      <c r="AW2941" s="45">
        <f t="shared" si="1514"/>
        <v>0.18232044198895028</v>
      </c>
      <c r="AX2941" s="45">
        <f t="shared" si="1515"/>
        <v>1.3275259214410051</v>
      </c>
      <c r="AY2941" s="47">
        <f t="shared" si="1516"/>
        <v>100.508113099864</v>
      </c>
      <c r="AZ2941" s="47">
        <f t="shared" si="1517"/>
        <v>124.45540838785789</v>
      </c>
      <c r="BA2941" s="43"/>
      <c r="BC2941" s="2">
        <v>41974</v>
      </c>
      <c r="BD2941" t="str">
        <v>912828SF</v>
      </c>
      <c r="BE2941">
        <v>6.3905000000000003</v>
      </c>
      <c r="BF2941">
        <v>-0.14224000000000001</v>
      </c>
      <c r="BG2941">
        <v>0.7873</v>
      </c>
      <c r="BH2941">
        <v>125.921875</v>
      </c>
      <c r="BI2941">
        <f>VLOOKUP(BD2941,工作表1!$K$3:$L$1000,2,FALSE)</f>
        <v>2</v>
      </c>
      <c r="BJ2941" t="str">
        <f>VLOOKUP(BD2941,工作表1!$K$3:$M$1000,3,FALSE)</f>
        <v>2022/2/15</v>
      </c>
      <c r="BK2941">
        <f t="shared" si="1500"/>
        <v>0.1125</v>
      </c>
      <c r="BL2941">
        <f t="shared" si="1501"/>
        <v>1.8875</v>
      </c>
      <c r="BM2941" s="43">
        <f t="shared" si="1518"/>
        <v>42050</v>
      </c>
      <c r="BN2941" s="43">
        <f t="shared" si="1502"/>
        <v>42277</v>
      </c>
      <c r="BO2941" s="45">
        <f t="shared" si="1519"/>
        <v>0.59239130434782605</v>
      </c>
      <c r="BP2941" s="45">
        <f t="shared" si="1520"/>
        <v>2.2471858248957712</v>
      </c>
      <c r="BQ2941" s="47">
        <f t="shared" si="1521"/>
        <v>100.91581418881739</v>
      </c>
      <c r="BR2941" s="47">
        <f t="shared" si="1522"/>
        <v>123.54277112836955</v>
      </c>
    </row>
    <row r="2942" spans="6:70" x14ac:dyDescent="0.25">
      <c r="F2942" s="2">
        <v>42074</v>
      </c>
      <c r="G2942">
        <v>0.13</v>
      </c>
      <c r="H2942" s="43">
        <v>42117</v>
      </c>
      <c r="I2942">
        <v>1.7139</v>
      </c>
      <c r="L2942" s="2">
        <v>41974</v>
      </c>
      <c r="M2942" t="str">
        <v>912828WY</v>
      </c>
      <c r="N2942">
        <v>-3.6299999999999999E-2</v>
      </c>
      <c r="O2942">
        <v>0.19667000000000001</v>
      </c>
      <c r="P2942">
        <v>0.80059999999999998</v>
      </c>
      <c r="Q2942">
        <v>127.515625</v>
      </c>
      <c r="R2942">
        <f>VLOOKUP(M2942,工作表1!$A$3:$B$1000,2,FALSE)</f>
        <v>2.25</v>
      </c>
      <c r="S2942" t="str">
        <f>VLOOKUP(M2942,工作表1!$A$3:$C$1000,3,FALSE)</f>
        <v>2021/7/31</v>
      </c>
      <c r="T2942">
        <f t="shared" si="1492"/>
        <v>0.1125</v>
      </c>
      <c r="U2942">
        <f t="shared" si="1491"/>
        <v>2.1375000000000002</v>
      </c>
      <c r="V2942" s="43">
        <f t="shared" si="1503"/>
        <v>42035</v>
      </c>
      <c r="W2942" s="43">
        <f t="shared" si="1493"/>
        <v>42094</v>
      </c>
      <c r="X2942" s="45">
        <f t="shared" si="1504"/>
        <v>0.75815217391304346</v>
      </c>
      <c r="Y2942" s="45">
        <f t="shared" si="1505"/>
        <v>1.4917138177486597</v>
      </c>
      <c r="Z2942" s="47">
        <f t="shared" si="1506"/>
        <v>102.75301608550856</v>
      </c>
      <c r="AA2942" s="47">
        <f t="shared" si="1507"/>
        <v>126.54826177870235</v>
      </c>
      <c r="AB2942" s="45">
        <f t="shared" si="1508"/>
        <v>1.9494</v>
      </c>
      <c r="AC2942" s="2" t="str">
        <f t="shared" si="1494"/>
        <v>TY2</v>
      </c>
      <c r="AD2942">
        <f t="shared" si="1495"/>
        <v>126.921875</v>
      </c>
      <c r="AE2942">
        <f t="shared" si="1496"/>
        <v>126.046875</v>
      </c>
      <c r="AF2942" s="49">
        <f t="shared" si="1523"/>
        <v>0.875</v>
      </c>
      <c r="AG2942" s="3">
        <f t="shared" si="1509"/>
        <v>124.96862831285743</v>
      </c>
      <c r="AH2942">
        <f t="shared" si="1510"/>
        <v>124.45212372975318</v>
      </c>
      <c r="AI2942" s="51">
        <f t="shared" si="1511"/>
        <v>0.51650458310425051</v>
      </c>
      <c r="AJ2942" s="52">
        <f t="shared" si="1512"/>
        <v>-0.35849541689574949</v>
      </c>
      <c r="AK2942" s="2">
        <v>41974</v>
      </c>
      <c r="AL2942" t="str">
        <v>912828F9</v>
      </c>
      <c r="AM2942">
        <v>-0.53839999999999999</v>
      </c>
      <c r="AN2942">
        <v>0.24956</v>
      </c>
      <c r="AO2942">
        <v>0.7873</v>
      </c>
      <c r="AP2942">
        <v>126.921875</v>
      </c>
      <c r="AQ2942">
        <f>VLOOKUP(AL2942,工作表1!$F$3:$G$1000,2,FALSE)</f>
        <v>2</v>
      </c>
      <c r="AR2942" t="str">
        <f>VLOOKUP(AL2942,工作表1!$F$3:$H$1000,3,FALSE)</f>
        <v>2021/10/31</v>
      </c>
      <c r="AS2942">
        <f t="shared" si="1497"/>
        <v>0.1125</v>
      </c>
      <c r="AT2942">
        <f t="shared" si="1498"/>
        <v>1.8875</v>
      </c>
      <c r="AU2942" s="43">
        <f t="shared" si="1513"/>
        <v>42124</v>
      </c>
      <c r="AV2942" s="43">
        <f t="shared" si="1499"/>
        <v>42185</v>
      </c>
      <c r="AW2942" s="45">
        <f t="shared" si="1514"/>
        <v>0.17679558011049723</v>
      </c>
      <c r="AX2942" s="45">
        <f t="shared" si="1515"/>
        <v>1.3274805116173465</v>
      </c>
      <c r="AY2942" s="47">
        <f t="shared" si="1516"/>
        <v>100.9262911392058</v>
      </c>
      <c r="AZ2942" s="47">
        <f t="shared" si="1517"/>
        <v>124.96862831285743</v>
      </c>
      <c r="BA2942" s="43"/>
      <c r="BC2942" s="2">
        <v>41971</v>
      </c>
      <c r="BD2942" t="str">
        <v>912828SF</v>
      </c>
      <c r="BE2942">
        <v>7.3747999999999996</v>
      </c>
      <c r="BF2942">
        <v>-0.23033000000000001</v>
      </c>
      <c r="BG2942">
        <v>0.7873</v>
      </c>
      <c r="BH2942">
        <v>126.046875</v>
      </c>
      <c r="BI2942">
        <f>VLOOKUP(BD2942,工作表1!$K$3:$L$1000,2,FALSE)</f>
        <v>2</v>
      </c>
      <c r="BJ2942" t="str">
        <f>VLOOKUP(BD2942,工作表1!$K$3:$M$1000,3,FALSE)</f>
        <v>2022/2/15</v>
      </c>
      <c r="BK2942">
        <f t="shared" si="1500"/>
        <v>0.111</v>
      </c>
      <c r="BL2942">
        <f t="shared" si="1501"/>
        <v>1.889</v>
      </c>
      <c r="BM2942" s="43">
        <f t="shared" si="1518"/>
        <v>42050</v>
      </c>
      <c r="BN2942" s="43">
        <f t="shared" si="1502"/>
        <v>42185</v>
      </c>
      <c r="BO2942" s="45">
        <f t="shared" si="1519"/>
        <v>0.58695652173913049</v>
      </c>
      <c r="BP2942" s="45">
        <f t="shared" si="1520"/>
        <v>1.7431209053007741</v>
      </c>
      <c r="BQ2942" s="47">
        <f t="shared" si="1521"/>
        <v>100.5326142955397</v>
      </c>
      <c r="BR2942" s="47">
        <f t="shared" si="1522"/>
        <v>124.45212372975318</v>
      </c>
    </row>
    <row r="2943" spans="6:70" x14ac:dyDescent="0.25">
      <c r="F2943" s="2">
        <v>42073</v>
      </c>
      <c r="G2943">
        <v>0.128</v>
      </c>
      <c r="H2943" s="43">
        <v>42116</v>
      </c>
      <c r="I2943">
        <v>1.7379</v>
      </c>
      <c r="L2943" s="2">
        <v>41971</v>
      </c>
      <c r="M2943" t="str">
        <v>912828WY</v>
      </c>
      <c r="N2943">
        <v>0.1207</v>
      </c>
      <c r="O2943">
        <v>0.11656999999999999</v>
      </c>
      <c r="P2943">
        <v>0.80059999999999998</v>
      </c>
      <c r="Q2943">
        <v>127.65625</v>
      </c>
      <c r="R2943">
        <f>VLOOKUP(M2943,工作表1!$A$3:$B$1000,2,FALSE)</f>
        <v>2.25</v>
      </c>
      <c r="S2943" t="str">
        <f>VLOOKUP(M2943,工作表1!$A$3:$C$1000,3,FALSE)</f>
        <v>2021/7/31</v>
      </c>
      <c r="T2943">
        <f t="shared" si="1492"/>
        <v>0.111</v>
      </c>
      <c r="U2943">
        <f t="shared" si="1491"/>
        <v>2.1389999999999998</v>
      </c>
      <c r="V2943" s="43">
        <f t="shared" si="1503"/>
        <v>42035</v>
      </c>
      <c r="W2943" s="43">
        <f t="shared" si="1493"/>
        <v>42004</v>
      </c>
      <c r="X2943" s="45">
        <f t="shared" si="1504"/>
        <v>0.75203804347826086</v>
      </c>
      <c r="Y2943" s="45">
        <f t="shared" si="1505"/>
        <v>0.9369695503275759</v>
      </c>
      <c r="Z2943" s="47">
        <f t="shared" si="1506"/>
        <v>102.37483768749824</v>
      </c>
      <c r="AA2943" s="47">
        <f t="shared" si="1507"/>
        <v>127.41952441811401</v>
      </c>
      <c r="AB2943" s="45">
        <f t="shared" si="1508"/>
        <v>1.8797999999999999</v>
      </c>
      <c r="AC2943" s="2" t="str">
        <f t="shared" si="1494"/>
        <v>TY1</v>
      </c>
      <c r="AD2943">
        <f t="shared" si="1495"/>
        <v>127.65625</v>
      </c>
      <c r="AE2943">
        <f t="shared" si="1496"/>
        <v>127.046875</v>
      </c>
      <c r="AF2943" s="49">
        <f t="shared" si="1523"/>
        <v>0.609375</v>
      </c>
      <c r="AG2943" s="3">
        <f t="shared" si="1509"/>
        <v>127.41952441811401</v>
      </c>
      <c r="AH2943">
        <f t="shared" si="1510"/>
        <v>126.03686258132461</v>
      </c>
      <c r="AI2943" s="51">
        <f t="shared" si="1511"/>
        <v>1.3826618367893957</v>
      </c>
      <c r="AJ2943" s="52">
        <f t="shared" si="1512"/>
        <v>0.77328683678939569</v>
      </c>
      <c r="AK2943" s="2">
        <v>41971</v>
      </c>
      <c r="AL2943" t="str">
        <v>912828F2</v>
      </c>
      <c r="AM2943">
        <v>0.2316</v>
      </c>
      <c r="AN2943">
        <v>0.13969000000000001</v>
      </c>
      <c r="AO2943">
        <v>0.79390000000000005</v>
      </c>
      <c r="AP2943">
        <v>127.046875</v>
      </c>
      <c r="AQ2943">
        <f>VLOOKUP(AL2943,工作表1!$F$3:$G$1000,2,FALSE)</f>
        <v>2.125</v>
      </c>
      <c r="AR2943" t="str">
        <f>VLOOKUP(AL2943,工作表1!$F$3:$H$1000,3,FALSE)</f>
        <v>2021/9/30</v>
      </c>
      <c r="AS2943">
        <f t="shared" si="1497"/>
        <v>0.111</v>
      </c>
      <c r="AT2943">
        <f t="shared" si="1498"/>
        <v>2.0139999999999998</v>
      </c>
      <c r="AU2943" s="43">
        <f t="shared" si="1513"/>
        <v>42094</v>
      </c>
      <c r="AV2943" s="43">
        <f t="shared" si="1499"/>
        <v>42094</v>
      </c>
      <c r="AW2943" s="45">
        <f t="shared" si="1514"/>
        <v>0.36395027624309395</v>
      </c>
      <c r="AX2943" s="45">
        <f t="shared" si="1515"/>
        <v>1.0625804132293952</v>
      </c>
      <c r="AY2943" s="47">
        <f t="shared" si="1516"/>
        <v>101.51173095673828</v>
      </c>
      <c r="AZ2943" s="47">
        <f t="shared" si="1517"/>
        <v>126.03686258132461</v>
      </c>
      <c r="BA2943" s="43"/>
      <c r="BC2943" s="2">
        <v>41969</v>
      </c>
      <c r="BD2943" t="str">
        <v>912828SF</v>
      </c>
      <c r="BE2943">
        <v>5.6459999999999999</v>
      </c>
      <c r="BF2943">
        <v>-0.14124999999999999</v>
      </c>
      <c r="BG2943">
        <v>0.7873</v>
      </c>
      <c r="BH2943">
        <v>125.734375</v>
      </c>
      <c r="BI2943">
        <f>VLOOKUP(BD2943,工作表1!$K$3:$L$1000,2,FALSE)</f>
        <v>2</v>
      </c>
      <c r="BJ2943" t="str">
        <f>VLOOKUP(BD2943,工作表1!$K$3:$M$1000,3,FALSE)</f>
        <v>2022/2/15</v>
      </c>
      <c r="BK2943">
        <f t="shared" si="1500"/>
        <v>0.111</v>
      </c>
      <c r="BL2943">
        <f t="shared" si="1501"/>
        <v>1.889</v>
      </c>
      <c r="BM2943" s="43">
        <f t="shared" si="1518"/>
        <v>42050</v>
      </c>
      <c r="BN2943" s="43">
        <f t="shared" si="1502"/>
        <v>42185</v>
      </c>
      <c r="BO2943" s="45">
        <f t="shared" si="1519"/>
        <v>0.57065217391304346</v>
      </c>
      <c r="BP2943" s="45">
        <f t="shared" si="1520"/>
        <v>1.7432549136390709</v>
      </c>
      <c r="BQ2943" s="47">
        <f t="shared" si="1521"/>
        <v>100.24911650874922</v>
      </c>
      <c r="BR2943" s="47">
        <f t="shared" si="1522"/>
        <v>124.04595780745406</v>
      </c>
    </row>
    <row r="2944" spans="6:70" x14ac:dyDescent="0.25">
      <c r="F2944" s="2">
        <v>42072</v>
      </c>
      <c r="G2944">
        <v>0.13200000000000001</v>
      </c>
      <c r="H2944" s="43">
        <v>42115</v>
      </c>
      <c r="I2944">
        <v>1.6661999999999999</v>
      </c>
      <c r="L2944" s="2">
        <v>41969</v>
      </c>
      <c r="M2944" t="str">
        <v>912828WY</v>
      </c>
      <c r="N2944">
        <v>0.1905</v>
      </c>
      <c r="O2944">
        <v>0.1</v>
      </c>
      <c r="P2944">
        <v>0.80059999999999998</v>
      </c>
      <c r="Q2944">
        <v>127.359375</v>
      </c>
      <c r="R2944">
        <f>VLOOKUP(M2944,工作表1!$A$3:$B$1000,2,FALSE)</f>
        <v>2.25</v>
      </c>
      <c r="S2944" t="str">
        <f>VLOOKUP(M2944,工作表1!$A$3:$C$1000,3,FALSE)</f>
        <v>2021/7/31</v>
      </c>
      <c r="T2944">
        <f t="shared" si="1492"/>
        <v>0.111</v>
      </c>
      <c r="U2944">
        <f t="shared" si="1491"/>
        <v>2.1389999999999998</v>
      </c>
      <c r="V2944" s="43">
        <f t="shared" si="1503"/>
        <v>42035</v>
      </c>
      <c r="W2944" s="43">
        <f t="shared" si="1493"/>
        <v>42004</v>
      </c>
      <c r="X2944" s="45">
        <f t="shared" si="1504"/>
        <v>0.73369565217391308</v>
      </c>
      <c r="Y2944" s="45">
        <f t="shared" si="1505"/>
        <v>0.93712030970815963</v>
      </c>
      <c r="Z2944" s="47">
        <f t="shared" si="1506"/>
        <v>102.15705120784826</v>
      </c>
      <c r="AA2944" s="47">
        <f t="shared" si="1507"/>
        <v>127.10218351943102</v>
      </c>
      <c r="AB2944" s="45">
        <f t="shared" si="1508"/>
        <v>1.9490000000000001</v>
      </c>
      <c r="AC2944" s="2" t="str">
        <f t="shared" si="1494"/>
        <v>TY1</v>
      </c>
      <c r="AD2944">
        <f t="shared" si="1495"/>
        <v>127.359375</v>
      </c>
      <c r="AE2944">
        <f t="shared" si="1496"/>
        <v>126.734375</v>
      </c>
      <c r="AF2944" s="49">
        <f t="shared" si="1523"/>
        <v>0.625</v>
      </c>
      <c r="AG2944" s="3">
        <f t="shared" si="1509"/>
        <v>127.10218351943102</v>
      </c>
      <c r="AH2944">
        <f t="shared" si="1510"/>
        <v>125.61421419452503</v>
      </c>
      <c r="AI2944" s="51">
        <f t="shared" si="1511"/>
        <v>1.4879693249059898</v>
      </c>
      <c r="AJ2944" s="52">
        <f t="shared" si="1512"/>
        <v>0.86296932490598977</v>
      </c>
      <c r="AK2944" s="2">
        <v>41969</v>
      </c>
      <c r="AL2944" t="str">
        <v>912828F9</v>
      </c>
      <c r="AM2944">
        <v>-0.43709999999999999</v>
      </c>
      <c r="AN2944">
        <v>0.19475999999999999</v>
      </c>
      <c r="AO2944">
        <v>0.7873</v>
      </c>
      <c r="AP2944">
        <v>126.734375</v>
      </c>
      <c r="AQ2944">
        <f>VLOOKUP(AL2944,工作表1!$F$3:$G$1000,2,FALSE)</f>
        <v>2</v>
      </c>
      <c r="AR2944" t="str">
        <f>VLOOKUP(AL2944,工作表1!$F$3:$H$1000,3,FALSE)</f>
        <v>2021/10/31</v>
      </c>
      <c r="AS2944">
        <f t="shared" si="1497"/>
        <v>0.111</v>
      </c>
      <c r="AT2944">
        <f t="shared" si="1498"/>
        <v>1.889</v>
      </c>
      <c r="AU2944" s="43">
        <f t="shared" si="1513"/>
        <v>42124</v>
      </c>
      <c r="AV2944" s="43">
        <f t="shared" si="1499"/>
        <v>42094</v>
      </c>
      <c r="AW2944" s="45">
        <f t="shared" si="1514"/>
        <v>0.15469613259668508</v>
      </c>
      <c r="AX2944" s="45">
        <f t="shared" si="1515"/>
        <v>0.82866873533641106</v>
      </c>
      <c r="AY2944" s="47">
        <f t="shared" si="1516"/>
        <v>100.38341323260984</v>
      </c>
      <c r="AZ2944" s="47">
        <f t="shared" si="1517"/>
        <v>125.61421419452503</v>
      </c>
      <c r="BA2944" s="43"/>
      <c r="BC2944" s="2">
        <v>41968</v>
      </c>
      <c r="BD2944" t="str">
        <v>912828SF</v>
      </c>
      <c r="BE2944">
        <v>6.6948999999999996</v>
      </c>
      <c r="BF2944">
        <v>-0.16364999999999999</v>
      </c>
      <c r="BG2944">
        <v>0.7873</v>
      </c>
      <c r="BH2944">
        <v>125.484375</v>
      </c>
      <c r="BI2944">
        <f>VLOOKUP(BD2944,工作表1!$K$3:$L$1000,2,FALSE)</f>
        <v>2</v>
      </c>
      <c r="BJ2944" t="str">
        <f>VLOOKUP(BD2944,工作表1!$K$3:$M$1000,3,FALSE)</f>
        <v>2022/2/15</v>
      </c>
      <c r="BK2944">
        <f t="shared" si="1500"/>
        <v>0.112</v>
      </c>
      <c r="BL2944">
        <f t="shared" si="1501"/>
        <v>1.8879999999999999</v>
      </c>
      <c r="BM2944" s="43">
        <f t="shared" si="1518"/>
        <v>42050</v>
      </c>
      <c r="BN2944" s="43">
        <f t="shared" si="1502"/>
        <v>42185</v>
      </c>
      <c r="BO2944" s="45">
        <f t="shared" si="1519"/>
        <v>0.55978260869565222</v>
      </c>
      <c r="BP2944" s="45">
        <f t="shared" si="1520"/>
        <v>1.7433442525312688</v>
      </c>
      <c r="BQ2944" s="47">
        <f t="shared" si="1521"/>
        <v>100.07714043342935</v>
      </c>
      <c r="BR2944" s="47">
        <f t="shared" si="1522"/>
        <v>123.79756392387267</v>
      </c>
    </row>
    <row r="2945" spans="6:70" x14ac:dyDescent="0.25">
      <c r="F2945" s="2">
        <v>42069</v>
      </c>
      <c r="G2945">
        <v>0.127</v>
      </c>
      <c r="H2945" s="43">
        <v>42114</v>
      </c>
      <c r="I2945">
        <v>1.6495</v>
      </c>
      <c r="L2945" s="2">
        <v>41968</v>
      </c>
      <c r="M2945" t="str">
        <v>912828WY</v>
      </c>
      <c r="N2945">
        <v>0.3397</v>
      </c>
      <c r="O2945">
        <v>5.9029999999999999E-2</v>
      </c>
      <c r="P2945">
        <v>0.80059999999999998</v>
      </c>
      <c r="Q2945">
        <v>127.125</v>
      </c>
      <c r="R2945">
        <f>VLOOKUP(M2945,工作表1!$A$3:$B$1000,2,FALSE)</f>
        <v>2.25</v>
      </c>
      <c r="S2945" t="str">
        <f>VLOOKUP(M2945,工作表1!$A$3:$C$1000,3,FALSE)</f>
        <v>2021/7/31</v>
      </c>
      <c r="T2945">
        <f t="shared" si="1492"/>
        <v>0.112</v>
      </c>
      <c r="U2945">
        <f t="shared" si="1491"/>
        <v>2.1379999999999999</v>
      </c>
      <c r="V2945" s="43">
        <f t="shared" si="1503"/>
        <v>42035</v>
      </c>
      <c r="W2945" s="43">
        <f t="shared" si="1493"/>
        <v>42004</v>
      </c>
      <c r="X2945" s="45">
        <f t="shared" si="1504"/>
        <v>0.72146739130434778</v>
      </c>
      <c r="Y2945" s="45">
        <f t="shared" si="1505"/>
        <v>0.937220815961882</v>
      </c>
      <c r="Z2945" s="47">
        <f t="shared" si="1506"/>
        <v>101.98579720344436</v>
      </c>
      <c r="AA2945" s="47">
        <f t="shared" si="1507"/>
        <v>126.85819000031358</v>
      </c>
      <c r="AB2945" s="45">
        <f t="shared" si="1508"/>
        <v>1.9683999999999999</v>
      </c>
      <c r="AC2945" s="2" t="str">
        <f t="shared" si="1494"/>
        <v>TY1</v>
      </c>
      <c r="AD2945">
        <f t="shared" si="1495"/>
        <v>127.125</v>
      </c>
      <c r="AE2945">
        <f t="shared" si="1496"/>
        <v>126.484375</v>
      </c>
      <c r="AF2945" s="49">
        <f t="shared" si="1523"/>
        <v>0.640625</v>
      </c>
      <c r="AG2945" s="3">
        <f t="shared" si="1509"/>
        <v>126.85819000031358</v>
      </c>
      <c r="AH2945">
        <f t="shared" si="1510"/>
        <v>125.34634053970503</v>
      </c>
      <c r="AI2945" s="51">
        <f t="shared" si="1511"/>
        <v>1.5118494606085591</v>
      </c>
      <c r="AJ2945" s="52">
        <f t="shared" si="1512"/>
        <v>0.87122446060855907</v>
      </c>
      <c r="AK2945" s="2">
        <v>41968</v>
      </c>
      <c r="AL2945" t="str">
        <v>912828F9</v>
      </c>
      <c r="AM2945">
        <v>-0.13350000000000001</v>
      </c>
      <c r="AN2945">
        <v>0.19697999999999999</v>
      </c>
      <c r="AO2945">
        <v>0.7873</v>
      </c>
      <c r="AP2945">
        <v>126.484375</v>
      </c>
      <c r="AQ2945">
        <f>VLOOKUP(AL2945,工作表1!$F$3:$G$1000,2,FALSE)</f>
        <v>2</v>
      </c>
      <c r="AR2945" t="str">
        <f>VLOOKUP(AL2945,工作表1!$F$3:$H$1000,3,FALSE)</f>
        <v>2021/10/31</v>
      </c>
      <c r="AS2945">
        <f t="shared" si="1497"/>
        <v>0.112</v>
      </c>
      <c r="AT2945">
        <f t="shared" si="1498"/>
        <v>1.8879999999999999</v>
      </c>
      <c r="AU2945" s="43">
        <f t="shared" si="1513"/>
        <v>42124</v>
      </c>
      <c r="AV2945" s="43">
        <f t="shared" si="1499"/>
        <v>42094</v>
      </c>
      <c r="AW2945" s="45">
        <f t="shared" si="1514"/>
        <v>0.143646408839779</v>
      </c>
      <c r="AX2945" s="45">
        <f t="shared" si="1515"/>
        <v>0.828577915689094</v>
      </c>
      <c r="AY2945" s="47">
        <f t="shared" si="1516"/>
        <v>100.19635351117157</v>
      </c>
      <c r="AZ2945" s="47">
        <f t="shared" si="1517"/>
        <v>125.34634053970503</v>
      </c>
      <c r="BA2945" s="43"/>
      <c r="BC2945" s="2">
        <v>41967</v>
      </c>
      <c r="BD2945" t="str">
        <v>912828SF</v>
      </c>
      <c r="BE2945">
        <v>6.2717999999999998</v>
      </c>
      <c r="BF2945">
        <v>-0.17208999999999999</v>
      </c>
      <c r="BG2945">
        <v>0.7873</v>
      </c>
      <c r="BH2945">
        <v>125.09375</v>
      </c>
      <c r="BI2945">
        <f>VLOOKUP(BD2945,工作表1!$K$3:$L$1000,2,FALSE)</f>
        <v>2</v>
      </c>
      <c r="BJ2945" t="str">
        <f>VLOOKUP(BD2945,工作表1!$K$3:$M$1000,3,FALSE)</f>
        <v>2022/2/15</v>
      </c>
      <c r="BK2945">
        <f t="shared" si="1500"/>
        <v>0.11125</v>
      </c>
      <c r="BL2945">
        <f t="shared" si="1501"/>
        <v>1.8887499999999999</v>
      </c>
      <c r="BM2945" s="43">
        <f t="shared" si="1518"/>
        <v>42050</v>
      </c>
      <c r="BN2945" s="43">
        <f t="shared" si="1502"/>
        <v>42185</v>
      </c>
      <c r="BO2945" s="45">
        <f t="shared" si="1519"/>
        <v>0.55434782608695654</v>
      </c>
      <c r="BP2945" s="45">
        <f t="shared" si="1520"/>
        <v>1.7433889219773675</v>
      </c>
      <c r="BQ2945" s="47">
        <f t="shared" si="1521"/>
        <v>99.781349254068928</v>
      </c>
      <c r="BR2945" s="47">
        <f t="shared" si="1522"/>
        <v>123.40593087480897</v>
      </c>
    </row>
    <row r="2946" spans="6:70" x14ac:dyDescent="0.25">
      <c r="F2946" s="2">
        <v>42068</v>
      </c>
      <c r="G2946">
        <v>0.12625</v>
      </c>
      <c r="H2946" s="43">
        <v>42111</v>
      </c>
      <c r="I2946">
        <v>1.6353</v>
      </c>
      <c r="L2946" s="2">
        <v>41967</v>
      </c>
      <c r="M2946" t="str">
        <v>912828WY</v>
      </c>
      <c r="N2946">
        <v>0.40439999999999998</v>
      </c>
      <c r="O2946">
        <v>2.3699999999999999E-2</v>
      </c>
      <c r="P2946">
        <v>0.80059999999999998</v>
      </c>
      <c r="Q2946">
        <v>126.78125</v>
      </c>
      <c r="R2946">
        <f>VLOOKUP(M2946,工作表1!$A$3:$B$1000,2,FALSE)</f>
        <v>2.25</v>
      </c>
      <c r="S2946" t="str">
        <f>VLOOKUP(M2946,工作表1!$A$3:$C$1000,3,FALSE)</f>
        <v>2021/7/31</v>
      </c>
      <c r="T2946">
        <f t="shared" si="1492"/>
        <v>0.11125</v>
      </c>
      <c r="U2946">
        <f t="shared" si="1491"/>
        <v>2.1387499999999999</v>
      </c>
      <c r="V2946" s="43">
        <f t="shared" si="1503"/>
        <v>42035</v>
      </c>
      <c r="W2946" s="43">
        <f t="shared" si="1493"/>
        <v>42004</v>
      </c>
      <c r="X2946" s="45">
        <f t="shared" si="1504"/>
        <v>0.7153532608695653</v>
      </c>
      <c r="Y2946" s="45">
        <f t="shared" si="1505"/>
        <v>0.93727106908874336</v>
      </c>
      <c r="Z2946" s="47">
        <f t="shared" si="1506"/>
        <v>101.72028908630405</v>
      </c>
      <c r="AA2946" s="47">
        <f t="shared" si="1507"/>
        <v>126.51135943077274</v>
      </c>
      <c r="AB2946" s="45">
        <f t="shared" si="1508"/>
        <v>2.012</v>
      </c>
      <c r="AC2946" s="2" t="str">
        <f t="shared" si="1494"/>
        <v>TY1</v>
      </c>
      <c r="AD2946">
        <f t="shared" si="1495"/>
        <v>126.78125</v>
      </c>
      <c r="AE2946">
        <f t="shared" si="1496"/>
        <v>126.09375</v>
      </c>
      <c r="AF2946" s="49">
        <f t="shared" si="1523"/>
        <v>0.6875</v>
      </c>
      <c r="AG2946" s="3">
        <f t="shared" si="1509"/>
        <v>126.51135943077274</v>
      </c>
      <c r="AH2946">
        <f t="shared" si="1510"/>
        <v>124.9728262237672</v>
      </c>
      <c r="AI2946" s="51">
        <f t="shared" si="1511"/>
        <v>1.5385332070055426</v>
      </c>
      <c r="AJ2946" s="52">
        <f t="shared" si="1512"/>
        <v>0.85103320700554264</v>
      </c>
      <c r="AK2946" s="2">
        <v>41967</v>
      </c>
      <c r="AL2946" t="str">
        <v>912828F9</v>
      </c>
      <c r="AM2946">
        <v>0.19409999999999999</v>
      </c>
      <c r="AN2946">
        <v>0.13668</v>
      </c>
      <c r="AO2946">
        <v>0.7873</v>
      </c>
      <c r="AP2946">
        <v>126.09375</v>
      </c>
      <c r="AQ2946">
        <f>VLOOKUP(AL2946,工作表1!$F$3:$G$1000,2,FALSE)</f>
        <v>2</v>
      </c>
      <c r="AR2946" t="str">
        <f>VLOOKUP(AL2946,工作表1!$F$3:$H$1000,3,FALSE)</f>
        <v>2021/10/31</v>
      </c>
      <c r="AS2946">
        <f t="shared" si="1497"/>
        <v>0.11125</v>
      </c>
      <c r="AT2946">
        <f t="shared" si="1498"/>
        <v>1.8887499999999999</v>
      </c>
      <c r="AU2946" s="43">
        <f t="shared" si="1513"/>
        <v>42124</v>
      </c>
      <c r="AV2946" s="43">
        <f t="shared" si="1499"/>
        <v>42094</v>
      </c>
      <c r="AW2946" s="45">
        <f t="shared" si="1514"/>
        <v>0.13812154696132597</v>
      </c>
      <c r="AX2946" s="45">
        <f t="shared" si="1515"/>
        <v>0.82853250586543559</v>
      </c>
      <c r="AY2946" s="47">
        <f t="shared" si="1516"/>
        <v>99.914637627067805</v>
      </c>
      <c r="AZ2946" s="47">
        <f t="shared" si="1517"/>
        <v>124.9728262237672</v>
      </c>
      <c r="BA2946" s="43"/>
      <c r="BC2946" s="2">
        <v>41964</v>
      </c>
      <c r="BD2946" t="str">
        <v>912828SF</v>
      </c>
      <c r="BE2946">
        <v>6.3068</v>
      </c>
      <c r="BF2946">
        <v>-0.17566000000000001</v>
      </c>
      <c r="BG2946">
        <v>0.7873</v>
      </c>
      <c r="BH2946">
        <v>124.984375</v>
      </c>
      <c r="BI2946">
        <f>VLOOKUP(BD2946,工作表1!$K$3:$L$1000,2,FALSE)</f>
        <v>2</v>
      </c>
      <c r="BJ2946" t="str">
        <f>VLOOKUP(BD2946,工作表1!$K$3:$M$1000,3,FALSE)</f>
        <v>2022/2/15</v>
      </c>
      <c r="BK2946">
        <f t="shared" si="1500"/>
        <v>0.1105</v>
      </c>
      <c r="BL2946">
        <f t="shared" si="1501"/>
        <v>1.8895</v>
      </c>
      <c r="BM2946" s="43">
        <f t="shared" si="1518"/>
        <v>42050</v>
      </c>
      <c r="BN2946" s="43">
        <f t="shared" si="1502"/>
        <v>42185</v>
      </c>
      <c r="BO2946" s="45">
        <f t="shared" si="1519"/>
        <v>0.54891304347826086</v>
      </c>
      <c r="BP2946" s="45">
        <f t="shared" si="1520"/>
        <v>1.7434335914234662</v>
      </c>
      <c r="BQ2946" s="47">
        <f t="shared" si="1521"/>
        <v>99.703315875725536</v>
      </c>
      <c r="BR2946" s="47">
        <f t="shared" si="1522"/>
        <v>123.29088062055078</v>
      </c>
    </row>
    <row r="2947" spans="6:70" x14ac:dyDescent="0.25">
      <c r="F2947" s="2">
        <v>42067</v>
      </c>
      <c r="G2947">
        <v>0.1255</v>
      </c>
      <c r="H2947" s="43">
        <v>42110</v>
      </c>
      <c r="I2947">
        <v>1.6402000000000001</v>
      </c>
      <c r="L2947" s="2">
        <v>41964</v>
      </c>
      <c r="M2947" t="str">
        <v>912828WY</v>
      </c>
      <c r="N2947">
        <v>0.108</v>
      </c>
      <c r="O2947">
        <v>0.11037</v>
      </c>
      <c r="P2947">
        <v>0.80059999999999998</v>
      </c>
      <c r="Q2947">
        <v>126.6875</v>
      </c>
      <c r="R2947">
        <f>VLOOKUP(M2947,工作表1!$A$3:$B$1000,2,FALSE)</f>
        <v>2.25</v>
      </c>
      <c r="S2947" t="str">
        <f>VLOOKUP(M2947,工作表1!$A$3:$C$1000,3,FALSE)</f>
        <v>2021/7/31</v>
      </c>
      <c r="T2947">
        <f t="shared" si="1492"/>
        <v>0.1105</v>
      </c>
      <c r="U2947">
        <f t="shared" si="1491"/>
        <v>2.1395</v>
      </c>
      <c r="V2947" s="43">
        <f t="shared" si="1503"/>
        <v>42035</v>
      </c>
      <c r="W2947" s="43">
        <f t="shared" si="1493"/>
        <v>42004</v>
      </c>
      <c r="X2947" s="45">
        <f t="shared" si="1504"/>
        <v>0.70923913043478259</v>
      </c>
      <c r="Y2947" s="45">
        <f t="shared" si="1505"/>
        <v>0.93732132221560449</v>
      </c>
      <c r="Z2947" s="47">
        <f t="shared" si="1506"/>
        <v>101.64122932318826</v>
      </c>
      <c r="AA2947" s="47">
        <f t="shared" si="1507"/>
        <v>126.39740943499888</v>
      </c>
      <c r="AB2947" s="45">
        <f t="shared" si="1508"/>
        <v>2.0217000000000001</v>
      </c>
      <c r="AC2947" s="2" t="str">
        <f t="shared" si="1494"/>
        <v>TY1</v>
      </c>
      <c r="AD2947">
        <f t="shared" si="1495"/>
        <v>126.6875</v>
      </c>
      <c r="AE2947">
        <f t="shared" si="1496"/>
        <v>125.984375</v>
      </c>
      <c r="AF2947" s="49">
        <f t="shared" si="1523"/>
        <v>0.703125</v>
      </c>
      <c r="AG2947" s="3">
        <f t="shared" si="1509"/>
        <v>126.39740943499888</v>
      </c>
      <c r="AH2947">
        <f t="shared" si="1510"/>
        <v>124.85795579734692</v>
      </c>
      <c r="AI2947" s="51">
        <f t="shared" si="1511"/>
        <v>1.5394536376519596</v>
      </c>
      <c r="AJ2947" s="52">
        <f t="shared" si="1512"/>
        <v>0.83632863765195964</v>
      </c>
      <c r="AK2947" s="2">
        <v>41964</v>
      </c>
      <c r="AL2947" t="str">
        <v>912828F9</v>
      </c>
      <c r="AM2947">
        <v>0.25119999999999998</v>
      </c>
      <c r="AN2947">
        <v>0.12873999999999999</v>
      </c>
      <c r="AO2947">
        <v>0.7873</v>
      </c>
      <c r="AP2947">
        <v>125.984375</v>
      </c>
      <c r="AQ2947">
        <f>VLOOKUP(AL2947,工作表1!$F$3:$G$1000,2,FALSE)</f>
        <v>2</v>
      </c>
      <c r="AR2947" t="str">
        <f>VLOOKUP(AL2947,工作表1!$F$3:$H$1000,3,FALSE)</f>
        <v>2021/10/31</v>
      </c>
      <c r="AS2947">
        <f t="shared" si="1497"/>
        <v>0.1105</v>
      </c>
      <c r="AT2947">
        <f t="shared" si="1498"/>
        <v>1.8895</v>
      </c>
      <c r="AU2947" s="43">
        <f t="shared" si="1513"/>
        <v>42124</v>
      </c>
      <c r="AV2947" s="43">
        <f t="shared" si="1499"/>
        <v>42094</v>
      </c>
      <c r="AW2947" s="45">
        <f t="shared" si="1514"/>
        <v>0.13259668508287292</v>
      </c>
      <c r="AX2947" s="45">
        <f t="shared" si="1515"/>
        <v>0.82848709604177706</v>
      </c>
      <c r="AY2947" s="47">
        <f t="shared" si="1516"/>
        <v>99.83655624384788</v>
      </c>
      <c r="AZ2947" s="47">
        <f t="shared" si="1517"/>
        <v>124.85795579734692</v>
      </c>
      <c r="BA2947" s="43"/>
      <c r="BC2947" s="2">
        <v>41963</v>
      </c>
      <c r="BD2947" t="str">
        <v>912828SF</v>
      </c>
      <c r="BE2947">
        <v>6.0103999999999997</v>
      </c>
      <c r="BF2947">
        <v>-0.15440000000000001</v>
      </c>
      <c r="BG2947">
        <v>0.7873</v>
      </c>
      <c r="BH2947">
        <v>124.859375</v>
      </c>
      <c r="BI2947">
        <f>VLOOKUP(BD2947,工作表1!$K$3:$L$1000,2,FALSE)</f>
        <v>2</v>
      </c>
      <c r="BJ2947" t="str">
        <f>VLOOKUP(BD2947,工作表1!$K$3:$M$1000,3,FALSE)</f>
        <v>2022/2/15</v>
      </c>
      <c r="BK2947">
        <f t="shared" si="1500"/>
        <v>0.112</v>
      </c>
      <c r="BL2947">
        <f t="shared" si="1501"/>
        <v>1.8879999999999999</v>
      </c>
      <c r="BM2947" s="43">
        <f t="shared" si="1518"/>
        <v>42050</v>
      </c>
      <c r="BN2947" s="43">
        <f t="shared" si="1502"/>
        <v>42185</v>
      </c>
      <c r="BO2947" s="45">
        <f t="shared" si="1519"/>
        <v>0.53260869565217395</v>
      </c>
      <c r="BP2947" s="45">
        <f t="shared" si="1520"/>
        <v>1.743567599761763</v>
      </c>
      <c r="BQ2947" s="47">
        <f t="shared" si="1521"/>
        <v>99.608522044407849</v>
      </c>
      <c r="BR2947" s="47">
        <f t="shared" si="1522"/>
        <v>123.12556395792326</v>
      </c>
    </row>
    <row r="2948" spans="6:70" x14ac:dyDescent="0.25">
      <c r="F2948" s="2">
        <v>42066</v>
      </c>
      <c r="G2948">
        <v>0.125</v>
      </c>
      <c r="H2948" s="43">
        <v>42109</v>
      </c>
      <c r="I2948">
        <v>1.6473</v>
      </c>
      <c r="L2948" s="2">
        <v>41963</v>
      </c>
      <c r="M2948" t="str">
        <v>912828WY</v>
      </c>
      <c r="N2948">
        <v>0.26889999999999997</v>
      </c>
      <c r="O2948">
        <v>7.0440000000000003E-2</v>
      </c>
      <c r="P2948">
        <v>0.80059999999999998</v>
      </c>
      <c r="Q2948">
        <v>126.5625</v>
      </c>
      <c r="R2948">
        <f>VLOOKUP(M2948,工作表1!$A$3:$B$1000,2,FALSE)</f>
        <v>2.25</v>
      </c>
      <c r="S2948" t="str">
        <f>VLOOKUP(M2948,工作表1!$A$3:$C$1000,3,FALSE)</f>
        <v>2021/7/31</v>
      </c>
      <c r="T2948">
        <f t="shared" si="1492"/>
        <v>0.112</v>
      </c>
      <c r="U2948">
        <f t="shared" ref="U2948:U3011" si="1524">R2948-T2948</f>
        <v>2.1379999999999999</v>
      </c>
      <c r="V2948" s="43">
        <f t="shared" si="1503"/>
        <v>42035</v>
      </c>
      <c r="W2948" s="43">
        <f t="shared" si="1493"/>
        <v>42004</v>
      </c>
      <c r="X2948" s="45">
        <f t="shared" si="1504"/>
        <v>0.6908967391304347</v>
      </c>
      <c r="Y2948" s="45">
        <f t="shared" si="1505"/>
        <v>0.93747208159618811</v>
      </c>
      <c r="Z2948" s="47">
        <f t="shared" si="1506"/>
        <v>101.56410952605087</v>
      </c>
      <c r="AA2948" s="47">
        <f t="shared" si="1507"/>
        <v>126.25597308604434</v>
      </c>
      <c r="AB2948" s="45">
        <f t="shared" si="1508"/>
        <v>2.0436000000000001</v>
      </c>
      <c r="AC2948" s="2" t="str">
        <f t="shared" si="1494"/>
        <v>TY1</v>
      </c>
      <c r="AD2948">
        <f t="shared" si="1495"/>
        <v>126.5625</v>
      </c>
      <c r="AE2948">
        <f t="shared" si="1496"/>
        <v>125.859375</v>
      </c>
      <c r="AF2948" s="49">
        <f t="shared" si="1523"/>
        <v>0.703125</v>
      </c>
      <c r="AG2948" s="3">
        <f t="shared" si="1509"/>
        <v>126.25597308604434</v>
      </c>
      <c r="AH2948">
        <f t="shared" si="1510"/>
        <v>124.71415959570994</v>
      </c>
      <c r="AI2948" s="51">
        <f t="shared" si="1511"/>
        <v>1.5418134903343912</v>
      </c>
      <c r="AJ2948" s="52">
        <f t="shared" si="1512"/>
        <v>0.83868849033439119</v>
      </c>
      <c r="AK2948" s="2">
        <v>41963</v>
      </c>
      <c r="AL2948" t="str">
        <v>912828F9</v>
      </c>
      <c r="AM2948">
        <v>0.43169999999999997</v>
      </c>
      <c r="AN2948">
        <v>0.11559</v>
      </c>
      <c r="AO2948">
        <v>0.7873</v>
      </c>
      <c r="AP2948">
        <v>125.859375</v>
      </c>
      <c r="AQ2948">
        <f>VLOOKUP(AL2948,工作表1!$F$3:$G$1000,2,FALSE)</f>
        <v>2</v>
      </c>
      <c r="AR2948" t="str">
        <f>VLOOKUP(AL2948,工作表1!$F$3:$H$1000,3,FALSE)</f>
        <v>2021/10/31</v>
      </c>
      <c r="AS2948">
        <f t="shared" si="1497"/>
        <v>0.112</v>
      </c>
      <c r="AT2948">
        <f t="shared" si="1498"/>
        <v>1.8879999999999999</v>
      </c>
      <c r="AU2948" s="43">
        <f t="shared" si="1513"/>
        <v>42124</v>
      </c>
      <c r="AV2948" s="43">
        <f t="shared" si="1499"/>
        <v>42094</v>
      </c>
      <c r="AW2948" s="45">
        <f t="shared" si="1514"/>
        <v>0.11602209944751381</v>
      </c>
      <c r="AX2948" s="45">
        <f t="shared" si="1515"/>
        <v>0.82835086657080148</v>
      </c>
      <c r="AY2948" s="47">
        <f t="shared" si="1516"/>
        <v>99.759084638134709</v>
      </c>
      <c r="AZ2948" s="47">
        <f t="shared" si="1517"/>
        <v>124.71415959570994</v>
      </c>
      <c r="BA2948" s="43"/>
      <c r="BC2948" s="2">
        <v>41962</v>
      </c>
      <c r="BD2948" t="str">
        <v>912828SF</v>
      </c>
      <c r="BE2948">
        <v>7.1969000000000003</v>
      </c>
      <c r="BF2948">
        <v>-0.21278</v>
      </c>
      <c r="BG2948">
        <v>0.7873</v>
      </c>
      <c r="BH2948">
        <v>124.6875</v>
      </c>
      <c r="BI2948">
        <f>VLOOKUP(BD2948,工作表1!$K$3:$L$1000,2,FALSE)</f>
        <v>2</v>
      </c>
      <c r="BJ2948" t="str">
        <f>VLOOKUP(BD2948,工作表1!$K$3:$M$1000,3,FALSE)</f>
        <v>2022/2/15</v>
      </c>
      <c r="BK2948">
        <f t="shared" si="1500"/>
        <v>0.113</v>
      </c>
      <c r="BL2948">
        <f t="shared" si="1501"/>
        <v>1.887</v>
      </c>
      <c r="BM2948" s="43">
        <f t="shared" si="1518"/>
        <v>42050</v>
      </c>
      <c r="BN2948" s="43">
        <f t="shared" si="1502"/>
        <v>42185</v>
      </c>
      <c r="BO2948" s="45">
        <f t="shared" si="1519"/>
        <v>0.52717391304347827</v>
      </c>
      <c r="BP2948" s="45">
        <f t="shared" si="1520"/>
        <v>1.7436122692078619</v>
      </c>
      <c r="BQ2948" s="47">
        <f t="shared" si="1521"/>
        <v>99.515359863817082</v>
      </c>
      <c r="BR2948" s="47">
        <f t="shared" si="1522"/>
        <v>122.99266042590473</v>
      </c>
    </row>
    <row r="2949" spans="6:70" x14ac:dyDescent="0.25">
      <c r="F2949" s="2">
        <v>42065</v>
      </c>
      <c r="G2949">
        <v>0.1245</v>
      </c>
      <c r="H2949" s="43">
        <v>42108</v>
      </c>
      <c r="I2949">
        <v>1.6688000000000001</v>
      </c>
      <c r="L2949" s="2">
        <v>41962</v>
      </c>
      <c r="M2949" t="str">
        <v>912828WY</v>
      </c>
      <c r="N2949">
        <v>0.50109999999999999</v>
      </c>
      <c r="O2949">
        <v>1.302E-2</v>
      </c>
      <c r="P2949">
        <v>0.80059999999999998</v>
      </c>
      <c r="Q2949">
        <v>126.390625</v>
      </c>
      <c r="R2949">
        <f>VLOOKUP(M2949,工作表1!$A$3:$B$1000,2,FALSE)</f>
        <v>2.25</v>
      </c>
      <c r="S2949" t="str">
        <f>VLOOKUP(M2949,工作表1!$A$3:$C$1000,3,FALSE)</f>
        <v>2021/7/31</v>
      </c>
      <c r="T2949">
        <f t="shared" ref="T2949:T3012" si="1525">INDEX($G:$G,MATCH(L2949,$F:$F,0))</f>
        <v>0.113</v>
      </c>
      <c r="U2949">
        <f t="shared" si="1524"/>
        <v>2.137</v>
      </c>
      <c r="V2949" s="43">
        <f t="shared" si="1503"/>
        <v>42035</v>
      </c>
      <c r="W2949" s="43">
        <f t="shared" ref="W2949:W3012" si="1526">IF(WEEKDAY(DATE(YEAR(L2949),(INT(MONTH(L2949)/3)+1)*3+1,1)-1,2)=7,DATE(YEAR(L2949),(INT(MONTH(L2949)/3)+1)*3+1,1)-1-2,IF(WEEKDAY(DATE(YEAR(L2949),(INT(MONTH(L2949)/3)+1)*3+1,1)-1,2)=6,DATE(YEAR(L2949),(INT(MONTH(L2949)/3)+1)*3+1,1)-1-1,DATE(YEAR(L2949),(INT(MONTH(L2949)/3)+1)*3+1,1)-1))</f>
        <v>42004</v>
      </c>
      <c r="X2949" s="45">
        <f t="shared" si="1504"/>
        <v>0.68478260869565222</v>
      </c>
      <c r="Y2949" s="45">
        <f t="shared" si="1505"/>
        <v>0.93752233472304947</v>
      </c>
      <c r="Z2949" s="47">
        <f t="shared" si="1506"/>
        <v>101.439485898445</v>
      </c>
      <c r="AA2949" s="47">
        <f t="shared" si="1507"/>
        <v>126.08535208235826</v>
      </c>
      <c r="AB2949" s="45">
        <f t="shared" si="1508"/>
        <v>2.0606</v>
      </c>
      <c r="AC2949" s="2" t="str">
        <f t="shared" ref="AC2949:AC3012" si="1527">IF(MOD(MONTH(L2949),3)=0,"TY2","TY1")</f>
        <v>TY1</v>
      </c>
      <c r="AD2949">
        <f t="shared" ref="AD2949:AD3012" si="1528">IF(AC2949="TY1",Q2949,AP2949)</f>
        <v>126.390625</v>
      </c>
      <c r="AE2949">
        <f t="shared" ref="AE2949:AE3012" si="1529">IF(AC2949="TY1",AP2949,BH2949)</f>
        <v>125.6875</v>
      </c>
      <c r="AF2949" s="49">
        <f t="shared" si="1523"/>
        <v>0.703125</v>
      </c>
      <c r="AG2949" s="3">
        <f t="shared" si="1509"/>
        <v>126.08535208235826</v>
      </c>
      <c r="AH2949">
        <f t="shared" si="1510"/>
        <v>124.63225320155823</v>
      </c>
      <c r="AI2949" s="51">
        <f t="shared" si="1511"/>
        <v>1.4530988808000274</v>
      </c>
      <c r="AJ2949" s="52">
        <f t="shared" si="1512"/>
        <v>0.74997388080002736</v>
      </c>
      <c r="AK2949" s="2">
        <v>41962</v>
      </c>
      <c r="AL2949" t="str">
        <v>912828F2</v>
      </c>
      <c r="AM2949">
        <v>1.2698</v>
      </c>
      <c r="AN2949">
        <v>4.5850000000000002E-2</v>
      </c>
      <c r="AO2949">
        <v>0.79390000000000005</v>
      </c>
      <c r="AP2949">
        <v>125.6875</v>
      </c>
      <c r="AQ2949">
        <f>VLOOKUP(AL2949,工作表1!$F$3:$G$1000,2,FALSE)</f>
        <v>2.125</v>
      </c>
      <c r="AR2949" t="str">
        <f>VLOOKUP(AL2949,工作表1!$F$3:$H$1000,3,FALSE)</f>
        <v>2021/9/30</v>
      </c>
      <c r="AS2949">
        <f t="shared" ref="AS2949:AS3012" si="1530">INDEX($G:$G,MATCH(AK2949,$F:$F,0))</f>
        <v>0.113</v>
      </c>
      <c r="AT2949">
        <f t="shared" ref="AT2949:AT3012" si="1531">AQ2949-AS2949</f>
        <v>2.012</v>
      </c>
      <c r="AU2949" s="43">
        <f t="shared" si="1513"/>
        <v>42094</v>
      </c>
      <c r="AV2949" s="43">
        <f t="shared" ref="AV2949:AV3012" si="1532">IF(WEEKDAY(DATE(YEAR(AK2949),(INT(MONTH(AK2949)/3)+1)*3+4,1)-1,2)=7,DATE(YEAR(AK2949),(INT(MONTH(AK2949)/3)+1)*3+4,1)-1-2,IF(WEEKDAY(DATE(YEAR(AK2949),(INT(MONTH(AK2949)/3)+1)*3+4,1)-1,2)=6,DATE(YEAR(AK2949),(INT(MONTH(AK2949)/3)+1)*3+4,1)-1-1,DATE(YEAR(AK2949),(INT(MONTH(AK2949)/3)+1)*3+4,1)-1))</f>
        <v>42094</v>
      </c>
      <c r="AW2949" s="45">
        <f t="shared" si="1514"/>
        <v>0.29937845303867405</v>
      </c>
      <c r="AX2949" s="45">
        <f t="shared" si="1515"/>
        <v>1.0620496859153863</v>
      </c>
      <c r="AY2949" s="47">
        <f t="shared" si="1516"/>
        <v>100.52889815309456</v>
      </c>
      <c r="AZ2949" s="47">
        <f t="shared" si="1517"/>
        <v>124.63225320155823</v>
      </c>
      <c r="BA2949" s="43"/>
      <c r="BC2949" s="2">
        <v>41961</v>
      </c>
      <c r="BD2949" t="str">
        <v>912828SF</v>
      </c>
      <c r="BE2949">
        <v>7.7923999999999998</v>
      </c>
      <c r="BF2949">
        <v>-0.24343000000000001</v>
      </c>
      <c r="BG2949">
        <v>0.7873</v>
      </c>
      <c r="BH2949">
        <v>124.953125</v>
      </c>
      <c r="BI2949">
        <f>VLOOKUP(BD2949,工作表1!$K$3:$L$1000,2,FALSE)</f>
        <v>2</v>
      </c>
      <c r="BJ2949" t="str">
        <f>VLOOKUP(BD2949,工作表1!$K$3:$M$1000,3,FALSE)</f>
        <v>2022/2/15</v>
      </c>
      <c r="BK2949">
        <f t="shared" ref="BK2949:BK3012" si="1533">INDEX($G:$G,MATCH(BC2949,$F:$F,0))</f>
        <v>0.106</v>
      </c>
      <c r="BL2949">
        <f t="shared" ref="BL2949:BL3012" si="1534">BI2949-BK2949</f>
        <v>1.8939999999999999</v>
      </c>
      <c r="BM2949" s="43">
        <f t="shared" si="1518"/>
        <v>42050</v>
      </c>
      <c r="BN2949" s="43">
        <f t="shared" ref="BN2949:BN3012" si="1535">IF(WEEKDAY(DATE(YEAR(BC2949),(INT(MONTH(BC2949)/3)+1)*3+7,1)-1,2)=7,DATE(YEAR(BC2949),(INT(MONTH(BC2949)/3)+1)*3+7,1)-1-2,IF(WEEKDAY(DATE(YEAR(BC2949),(INT(MONTH(BC2949)/3)+1)*3+7,1)-1,2)=6,DATE(YEAR(BC2949),(INT(MONTH(BC2949)/3)+1)*3+7,1)-1-1,DATE(YEAR(BC2949),(INT(MONTH(BC2949)/3)+1)*3+7,1)-1))</f>
        <v>42185</v>
      </c>
      <c r="BO2949" s="45">
        <f t="shared" si="1519"/>
        <v>0.52173913043478259</v>
      </c>
      <c r="BP2949" s="45">
        <f t="shared" si="1520"/>
        <v>1.7436569386539609</v>
      </c>
      <c r="BQ2949" s="47">
        <f t="shared" si="1521"/>
        <v>99.750070411949807</v>
      </c>
      <c r="BR2949" s="47">
        <f t="shared" si="1522"/>
        <v>123.26992167062123</v>
      </c>
    </row>
    <row r="2950" spans="6:70" x14ac:dyDescent="0.25">
      <c r="F2950" s="2">
        <v>42062</v>
      </c>
      <c r="G2950">
        <v>0.127</v>
      </c>
      <c r="H2950" s="43">
        <v>42107</v>
      </c>
      <c r="I2950">
        <v>1.6974</v>
      </c>
      <c r="L2950" s="2">
        <v>41961</v>
      </c>
      <c r="M2950" t="str">
        <v>912828WY</v>
      </c>
      <c r="N2950">
        <v>-0.1108</v>
      </c>
      <c r="O2950">
        <v>0.1699</v>
      </c>
      <c r="P2950">
        <v>0.80059999999999998</v>
      </c>
      <c r="Q2950">
        <v>126.640625</v>
      </c>
      <c r="R2950">
        <f>VLOOKUP(M2950,工作表1!$A$3:$B$1000,2,FALSE)</f>
        <v>2.25</v>
      </c>
      <c r="S2950" t="str">
        <f>VLOOKUP(M2950,工作表1!$A$3:$C$1000,3,FALSE)</f>
        <v>2021/7/31</v>
      </c>
      <c r="T2950">
        <f t="shared" si="1525"/>
        <v>0.106</v>
      </c>
      <c r="U2950">
        <f t="shared" si="1524"/>
        <v>2.1440000000000001</v>
      </c>
      <c r="V2950" s="43">
        <f t="shared" ref="V2950:V3013" si="1536">COUPNCD(L2949,S2950,2,0)</f>
        <v>42035</v>
      </c>
      <c r="W2950" s="43">
        <f t="shared" si="1526"/>
        <v>42004</v>
      </c>
      <c r="X2950" s="45">
        <f t="shared" ref="X2950:X3013" si="1537">COUPDAYBS(L2949,S2950,2,1)/COUPDAYS(L2949,S2950,2,1)*R2950/2</f>
        <v>0.67866847826086962</v>
      </c>
      <c r="Y2950" s="45">
        <f t="shared" ref="Y2950:Y3013" si="1538">(W2950-L2949)/365*R2950+X2950</f>
        <v>0.93757258784991071</v>
      </c>
      <c r="Z2950" s="47">
        <f t="shared" ref="Z2950:Z3013" si="1539">(Q2950*P2950+Y2950)/(1+(O2950/100)*(W2950-L2951)/360)-X2950</f>
        <v>101.62614432185103</v>
      </c>
      <c r="AA2950" s="47">
        <f t="shared" ref="AA2950:AA3013" si="1540">(Z2950-$AB$5*(W2950-L2949)/365+T2950*(W2950-L2949)/360)/P2950</f>
        <v>126.30238318113798</v>
      </c>
      <c r="AB2950" s="45">
        <f t="shared" ref="AB2950:AB3013" si="1541">INDEX(I:I,MATCH(L2950,H:H,0))</f>
        <v>2.0169000000000001</v>
      </c>
      <c r="AC2950" s="2" t="str">
        <f t="shared" si="1527"/>
        <v>TY1</v>
      </c>
      <c r="AD2950">
        <f t="shared" si="1528"/>
        <v>126.640625</v>
      </c>
      <c r="AE2950">
        <f t="shared" si="1529"/>
        <v>125.953125</v>
      </c>
      <c r="AF2950" s="49">
        <f t="shared" si="1523"/>
        <v>0.6875</v>
      </c>
      <c r="AG2950" s="3">
        <f t="shared" ref="AG2950:AG3013" si="1542">IF(AC2950="TY1",AA2950,AZ2950)</f>
        <v>126.30238318113798</v>
      </c>
      <c r="AH2950">
        <f t="shared" ref="AH2950:AH3013" si="1543">IF(AC2950="TY1",AZ2950,BR2950)</f>
        <v>124.86937510008376</v>
      </c>
      <c r="AI2950" s="51">
        <f t="shared" ref="AI2950:AI3013" si="1544">AG2950-AH2950</f>
        <v>1.4330080810542256</v>
      </c>
      <c r="AJ2950" s="52">
        <f t="shared" ref="AJ2950:AJ3013" si="1545">AI2950-AF2950</f>
        <v>0.74550808105422561</v>
      </c>
      <c r="AK2950" s="2">
        <v>41961</v>
      </c>
      <c r="AL2950" t="str">
        <v>912828F2</v>
      </c>
      <c r="AM2950">
        <v>0.81659999999999999</v>
      </c>
      <c r="AN2950">
        <v>8.2110000000000002E-2</v>
      </c>
      <c r="AO2950">
        <v>0.79390000000000005</v>
      </c>
      <c r="AP2950">
        <v>125.953125</v>
      </c>
      <c r="AQ2950">
        <f>VLOOKUP(AL2950,工作表1!$F$3:$G$1000,2,FALSE)</f>
        <v>2.125</v>
      </c>
      <c r="AR2950" t="str">
        <f>VLOOKUP(AL2950,工作表1!$F$3:$H$1000,3,FALSE)</f>
        <v>2021/9/30</v>
      </c>
      <c r="AS2950">
        <f t="shared" si="1530"/>
        <v>0.106</v>
      </c>
      <c r="AT2950">
        <f t="shared" si="1531"/>
        <v>2.0190000000000001</v>
      </c>
      <c r="AU2950" s="43">
        <f t="shared" ref="AU2950:AU3013" si="1546">COUPNCD(AK2949,AR2950,2,0)</f>
        <v>42094</v>
      </c>
      <c r="AV2950" s="43">
        <f t="shared" si="1532"/>
        <v>42094</v>
      </c>
      <c r="AW2950" s="45">
        <f t="shared" ref="AW2950:AW3013" si="1547">COUPDAYBS(AK2949,AR2950,2,1)/COUPDAYS(AK2949,AR2950,2,1)*AQ2950/2</f>
        <v>0.29350828729281769</v>
      </c>
      <c r="AX2950" s="45">
        <f t="shared" ref="AX2950:AX3013" si="1548">(AV2950-AK2949)/365*AQ2950+AW2950</f>
        <v>1.0620014379777492</v>
      </c>
      <c r="AY2950" s="47">
        <f t="shared" ref="AY2950:AY3013" si="1549">(AP2950*AO2950+AX2950)/(1+(AN2950/100)*(AV2950-AK2951)/360)-AW2950</f>
        <v>100.73180255405697</v>
      </c>
      <c r="AZ2950" s="47">
        <f t="shared" ref="AZ2950:AZ3013" si="1550">(AY2950-$AB$5*(AV2950-AK2949)/365+AS2950*(AV2950-AK2949)/360)/AO2950</f>
        <v>124.86937510008376</v>
      </c>
      <c r="BA2950" s="43"/>
      <c r="BC2950" s="2">
        <v>41960</v>
      </c>
      <c r="BD2950" t="str">
        <v>912828SF</v>
      </c>
      <c r="BE2950">
        <v>7.3982000000000001</v>
      </c>
      <c r="BF2950">
        <v>-0.22534000000000001</v>
      </c>
      <c r="BG2950">
        <v>0.7873</v>
      </c>
      <c r="BH2950">
        <v>124.78125</v>
      </c>
      <c r="BI2950">
        <f>VLOOKUP(BD2950,工作表1!$K$3:$L$1000,2,FALSE)</f>
        <v>2</v>
      </c>
      <c r="BJ2950" t="str">
        <f>VLOOKUP(BD2950,工作表1!$K$3:$M$1000,3,FALSE)</f>
        <v>2022/2/15</v>
      </c>
      <c r="BK2950">
        <f t="shared" si="1533"/>
        <v>0.10299999999999999</v>
      </c>
      <c r="BL2950">
        <f t="shared" si="1534"/>
        <v>1.897</v>
      </c>
      <c r="BM2950" s="43">
        <f t="shared" ref="BM2950:BM3013" si="1551">COUPNCD(BC2949,BJ2950,2,0)</f>
        <v>42050</v>
      </c>
      <c r="BN2950" s="43">
        <f t="shared" si="1535"/>
        <v>42185</v>
      </c>
      <c r="BO2950" s="45">
        <f t="shared" ref="BO2950:BO3013" si="1552">COUPDAYBS(BC2949,BJ2950,2,1)/COUPDAYS(BC2949,BJ2950,2,1)*BI2950/2</f>
        <v>0.51630434782608692</v>
      </c>
      <c r="BP2950" s="45">
        <f t="shared" ref="BP2950:BP3013" si="1553">(BN2950-BC2949)/365*BI2950+BO2950</f>
        <v>1.7437016081000596</v>
      </c>
      <c r="BQ2950" s="47">
        <f t="shared" ref="BQ2950:BQ3013" si="1554">(BH2950*BG2950+BP2950)/(1+(BF2950/100)*(BN2950-BC2951)/360)-BO2950</f>
        <v>99.610571790310757</v>
      </c>
      <c r="BR2950" s="47">
        <f t="shared" ref="BR2950:BR3013" si="1555">(BQ2950-$AB$5*(BN2950-BC2949)/365+BK2950*(BN2950-BC2949)/360)/BG2950</f>
        <v>123.07498785656499</v>
      </c>
    </row>
    <row r="2951" spans="6:70" x14ac:dyDescent="0.25">
      <c r="F2951" s="2">
        <v>42061</v>
      </c>
      <c r="G2951">
        <v>0.126</v>
      </c>
      <c r="H2951" s="43">
        <v>42104</v>
      </c>
      <c r="I2951">
        <v>1.7237</v>
      </c>
      <c r="L2951" s="2">
        <v>41960</v>
      </c>
      <c r="M2951" t="str">
        <v>912828WY</v>
      </c>
      <c r="N2951">
        <v>9.7199999999999995E-2</v>
      </c>
      <c r="O2951">
        <v>0.11298999999999999</v>
      </c>
      <c r="P2951">
        <v>0.80059999999999998</v>
      </c>
      <c r="Q2951">
        <v>126.46875</v>
      </c>
      <c r="R2951">
        <f>VLOOKUP(M2951,工作表1!$A$3:$B$1000,2,FALSE)</f>
        <v>2.25</v>
      </c>
      <c r="S2951" t="str">
        <f>VLOOKUP(M2951,工作表1!$A$3:$C$1000,3,FALSE)</f>
        <v>2021/7/31</v>
      </c>
      <c r="T2951">
        <f t="shared" si="1525"/>
        <v>0.10299999999999999</v>
      </c>
      <c r="U2951">
        <f t="shared" si="1524"/>
        <v>2.1469999999999998</v>
      </c>
      <c r="V2951" s="43">
        <f t="shared" si="1536"/>
        <v>42035</v>
      </c>
      <c r="W2951" s="43">
        <f t="shared" si="1526"/>
        <v>42004</v>
      </c>
      <c r="X2951" s="45">
        <f t="shared" si="1537"/>
        <v>0.67255434782608692</v>
      </c>
      <c r="Y2951" s="45">
        <f t="shared" si="1538"/>
        <v>0.93762284097677184</v>
      </c>
      <c r="Z2951" s="47">
        <f t="shared" si="1539"/>
        <v>101.50087765770988</v>
      </c>
      <c r="AA2951" s="47">
        <f t="shared" si="1540"/>
        <v>126.13034833105648</v>
      </c>
      <c r="AB2951" s="45">
        <f t="shared" si="1541"/>
        <v>2.0387</v>
      </c>
      <c r="AC2951" s="2" t="str">
        <f t="shared" si="1527"/>
        <v>TY1</v>
      </c>
      <c r="AD2951">
        <f t="shared" si="1528"/>
        <v>126.46875</v>
      </c>
      <c r="AE2951">
        <f t="shared" si="1529"/>
        <v>125.78125</v>
      </c>
      <c r="AF2951" s="49">
        <f t="shared" si="1523"/>
        <v>0.6875</v>
      </c>
      <c r="AG2951" s="3">
        <f t="shared" si="1542"/>
        <v>126.13034833105648</v>
      </c>
      <c r="AH2951">
        <f t="shared" si="1543"/>
        <v>124.69489956232326</v>
      </c>
      <c r="AI2951" s="51">
        <f t="shared" si="1544"/>
        <v>1.4354487687332238</v>
      </c>
      <c r="AJ2951" s="52">
        <f t="shared" si="1545"/>
        <v>0.7479487687332238</v>
      </c>
      <c r="AK2951" s="2">
        <v>41960</v>
      </c>
      <c r="AL2951" t="str">
        <v>912828F2</v>
      </c>
      <c r="AM2951">
        <v>0.97170000000000001</v>
      </c>
      <c r="AN2951">
        <v>6.6540000000000002E-2</v>
      </c>
      <c r="AO2951">
        <v>0.79390000000000005</v>
      </c>
      <c r="AP2951">
        <v>125.78125</v>
      </c>
      <c r="AQ2951">
        <f>VLOOKUP(AL2951,工作表1!$F$3:$G$1000,2,FALSE)</f>
        <v>2.125</v>
      </c>
      <c r="AR2951" t="str">
        <f>VLOOKUP(AL2951,工作表1!$F$3:$H$1000,3,FALSE)</f>
        <v>2021/9/30</v>
      </c>
      <c r="AS2951">
        <f t="shared" si="1530"/>
        <v>0.10299999999999999</v>
      </c>
      <c r="AT2951">
        <f t="shared" si="1531"/>
        <v>2.0219999999999998</v>
      </c>
      <c r="AU2951" s="43">
        <f t="shared" si="1546"/>
        <v>42094</v>
      </c>
      <c r="AV2951" s="43">
        <f t="shared" si="1532"/>
        <v>42094</v>
      </c>
      <c r="AW2951" s="45">
        <f t="shared" si="1547"/>
        <v>0.28763812154696128</v>
      </c>
      <c r="AX2951" s="45">
        <f t="shared" si="1548"/>
        <v>1.061953190040112</v>
      </c>
      <c r="AY2951" s="47">
        <f t="shared" si="1549"/>
        <v>100.60650086146299</v>
      </c>
      <c r="AZ2951" s="47">
        <f t="shared" si="1550"/>
        <v>124.69489956232326</v>
      </c>
      <c r="BA2951" s="43"/>
      <c r="BC2951" s="2">
        <v>41957</v>
      </c>
      <c r="BD2951" t="str">
        <v>912828SF</v>
      </c>
      <c r="BE2951">
        <v>7.6919000000000004</v>
      </c>
      <c r="BF2951">
        <v>-0.23971999999999999</v>
      </c>
      <c r="BG2951">
        <v>0.7873</v>
      </c>
      <c r="BH2951">
        <v>125</v>
      </c>
      <c r="BI2951">
        <f>VLOOKUP(BD2951,工作表1!$K$3:$L$1000,2,FALSE)</f>
        <v>2</v>
      </c>
      <c r="BJ2951" t="str">
        <f>VLOOKUP(BD2951,工作表1!$K$3:$M$1000,3,FALSE)</f>
        <v>2022/2/15</v>
      </c>
      <c r="BK2951">
        <f t="shared" si="1533"/>
        <v>0.10299999999999999</v>
      </c>
      <c r="BL2951">
        <f t="shared" si="1534"/>
        <v>1.897</v>
      </c>
      <c r="BM2951" s="43">
        <f t="shared" si="1551"/>
        <v>42050</v>
      </c>
      <c r="BN2951" s="43">
        <f t="shared" si="1535"/>
        <v>42185</v>
      </c>
      <c r="BO2951" s="45">
        <f t="shared" si="1552"/>
        <v>0.51086956521739135</v>
      </c>
      <c r="BP2951" s="45">
        <f t="shared" si="1553"/>
        <v>1.7437462775461585</v>
      </c>
      <c r="BQ2951" s="47">
        <f t="shared" si="1554"/>
        <v>99.798336772161875</v>
      </c>
      <c r="BR2951" s="47">
        <f t="shared" si="1555"/>
        <v>123.29809282927809</v>
      </c>
    </row>
    <row r="2952" spans="6:70" x14ac:dyDescent="0.25">
      <c r="F2952" s="2">
        <v>42060</v>
      </c>
      <c r="G2952">
        <v>0.124</v>
      </c>
      <c r="H2952" s="43">
        <v>42103</v>
      </c>
      <c r="I2952">
        <v>1.7309000000000001</v>
      </c>
      <c r="L2952" s="2">
        <v>41957</v>
      </c>
      <c r="M2952" t="str">
        <v>912828WY</v>
      </c>
      <c r="N2952">
        <v>-0.20050000000000001</v>
      </c>
      <c r="O2952">
        <v>0.18515999999999999</v>
      </c>
      <c r="P2952">
        <v>0.80059999999999998</v>
      </c>
      <c r="Q2952">
        <v>126.6875</v>
      </c>
      <c r="R2952">
        <f>VLOOKUP(M2952,工作表1!$A$3:$B$1000,2,FALSE)</f>
        <v>2.25</v>
      </c>
      <c r="S2952" t="str">
        <f>VLOOKUP(M2952,工作表1!$A$3:$C$1000,3,FALSE)</f>
        <v>2021/7/31</v>
      </c>
      <c r="T2952">
        <f t="shared" si="1525"/>
        <v>0.10299999999999999</v>
      </c>
      <c r="U2952">
        <f t="shared" si="1524"/>
        <v>2.1469999999999998</v>
      </c>
      <c r="V2952" s="43">
        <f t="shared" si="1536"/>
        <v>42035</v>
      </c>
      <c r="W2952" s="43">
        <f t="shared" si="1526"/>
        <v>42004</v>
      </c>
      <c r="X2952" s="45">
        <f t="shared" si="1537"/>
        <v>0.66644021739130432</v>
      </c>
      <c r="Y2952" s="45">
        <f t="shared" si="1538"/>
        <v>0.93767309410363309</v>
      </c>
      <c r="Z2952" s="47">
        <f t="shared" si="1539"/>
        <v>101.67198006751239</v>
      </c>
      <c r="AA2952" s="47">
        <f t="shared" si="1540"/>
        <v>126.32893435774699</v>
      </c>
      <c r="AB2952" s="45">
        <f t="shared" si="1541"/>
        <v>2.0169000000000001</v>
      </c>
      <c r="AC2952" s="2" t="str">
        <f t="shared" si="1527"/>
        <v>TY1</v>
      </c>
      <c r="AD2952">
        <f t="shared" si="1528"/>
        <v>126.6875</v>
      </c>
      <c r="AE2952">
        <f t="shared" si="1529"/>
        <v>126</v>
      </c>
      <c r="AF2952" s="49">
        <f t="shared" si="1523"/>
        <v>0.6875</v>
      </c>
      <c r="AG2952" s="3">
        <f t="shared" si="1542"/>
        <v>126.32893435774699</v>
      </c>
      <c r="AH2952">
        <f t="shared" si="1543"/>
        <v>124.89583702540121</v>
      </c>
      <c r="AI2952" s="51">
        <f t="shared" si="1544"/>
        <v>1.4330973323457812</v>
      </c>
      <c r="AJ2952" s="52">
        <f t="shared" si="1545"/>
        <v>0.74559733234578118</v>
      </c>
      <c r="AK2952" s="2">
        <v>41957</v>
      </c>
      <c r="AL2952" t="str">
        <v>912828F2</v>
      </c>
      <c r="AM2952">
        <v>0.71970000000000001</v>
      </c>
      <c r="AN2952">
        <v>8.6209999999999995E-2</v>
      </c>
      <c r="AO2952">
        <v>0.79390000000000005</v>
      </c>
      <c r="AP2952">
        <v>126</v>
      </c>
      <c r="AQ2952">
        <f>VLOOKUP(AL2952,工作表1!$F$3:$G$1000,2,FALSE)</f>
        <v>2.125</v>
      </c>
      <c r="AR2952" t="str">
        <f>VLOOKUP(AL2952,工作表1!$F$3:$H$1000,3,FALSE)</f>
        <v>2021/9/30</v>
      </c>
      <c r="AS2952">
        <f t="shared" si="1530"/>
        <v>0.10299999999999999</v>
      </c>
      <c r="AT2952">
        <f t="shared" si="1531"/>
        <v>2.0219999999999998</v>
      </c>
      <c r="AU2952" s="43">
        <f t="shared" si="1546"/>
        <v>42094</v>
      </c>
      <c r="AV2952" s="43">
        <f t="shared" si="1532"/>
        <v>42094</v>
      </c>
      <c r="AW2952" s="45">
        <f t="shared" si="1547"/>
        <v>0.28176795580110497</v>
      </c>
      <c r="AX2952" s="45">
        <f t="shared" si="1548"/>
        <v>1.0619049421024749</v>
      </c>
      <c r="AY2952" s="47">
        <f t="shared" si="1549"/>
        <v>100.77813955023467</v>
      </c>
      <c r="AZ2952" s="47">
        <f t="shared" si="1550"/>
        <v>124.89583702540121</v>
      </c>
      <c r="BA2952" s="43"/>
      <c r="BC2952" s="2">
        <v>41956</v>
      </c>
      <c r="BD2952" t="str">
        <v>912828SF</v>
      </c>
      <c r="BE2952">
        <v>7.5134999999999996</v>
      </c>
      <c r="BF2952">
        <v>-0.23643</v>
      </c>
      <c r="BG2952">
        <v>0.7873</v>
      </c>
      <c r="BH2952">
        <v>124.78125</v>
      </c>
      <c r="BI2952">
        <f>VLOOKUP(BD2952,工作表1!$K$3:$L$1000,2,FALSE)</f>
        <v>2</v>
      </c>
      <c r="BJ2952" t="str">
        <f>VLOOKUP(BD2952,工作表1!$K$3:$M$1000,3,FALSE)</f>
        <v>2022/2/15</v>
      </c>
      <c r="BK2952">
        <f t="shared" si="1533"/>
        <v>0.104</v>
      </c>
      <c r="BL2952">
        <f t="shared" si="1534"/>
        <v>1.8959999999999999</v>
      </c>
      <c r="BM2952" s="43">
        <f t="shared" si="1551"/>
        <v>42050</v>
      </c>
      <c r="BN2952" s="43">
        <f t="shared" si="1535"/>
        <v>42185</v>
      </c>
      <c r="BO2952" s="45">
        <f t="shared" si="1552"/>
        <v>0.49456521739130432</v>
      </c>
      <c r="BP2952" s="45">
        <f t="shared" si="1553"/>
        <v>1.7438802858844551</v>
      </c>
      <c r="BQ2952" s="47">
        <f t="shared" si="1554"/>
        <v>99.640850241929854</v>
      </c>
      <c r="BR2952" s="47">
        <f t="shared" si="1555"/>
        <v>123.05270160941149</v>
      </c>
    </row>
    <row r="2953" spans="6:70" x14ac:dyDescent="0.25">
      <c r="F2953" s="2">
        <v>42059</v>
      </c>
      <c r="G2953">
        <v>0.125</v>
      </c>
      <c r="H2953" s="43">
        <v>42102</v>
      </c>
      <c r="I2953">
        <v>1.6785000000000001</v>
      </c>
      <c r="L2953" s="2">
        <v>41956</v>
      </c>
      <c r="M2953" t="str">
        <v>912828WY</v>
      </c>
      <c r="N2953">
        <v>-9.6000000000000002E-2</v>
      </c>
      <c r="O2953">
        <v>0.14621000000000001</v>
      </c>
      <c r="P2953">
        <v>0.80059999999999998</v>
      </c>
      <c r="Q2953">
        <v>126.484375</v>
      </c>
      <c r="R2953">
        <f>VLOOKUP(M2953,工作表1!$A$3:$B$1000,2,FALSE)</f>
        <v>2.25</v>
      </c>
      <c r="S2953" t="str">
        <f>VLOOKUP(M2953,工作表1!$A$3:$C$1000,3,FALSE)</f>
        <v>2021/7/31</v>
      </c>
      <c r="T2953">
        <f t="shared" si="1525"/>
        <v>0.104</v>
      </c>
      <c r="U2953">
        <f t="shared" si="1524"/>
        <v>2.1459999999999999</v>
      </c>
      <c r="V2953" s="43">
        <f t="shared" si="1536"/>
        <v>42035</v>
      </c>
      <c r="W2953" s="43">
        <f t="shared" si="1526"/>
        <v>42004</v>
      </c>
      <c r="X2953" s="45">
        <f t="shared" si="1537"/>
        <v>0.64809782608695654</v>
      </c>
      <c r="Y2953" s="45">
        <f t="shared" si="1538"/>
        <v>0.93782385348421682</v>
      </c>
      <c r="Z2953" s="47">
        <f t="shared" si="1539"/>
        <v>101.5327818342211</v>
      </c>
      <c r="AA2953" s="47">
        <f t="shared" si="1540"/>
        <v>126.10983494700753</v>
      </c>
      <c r="AB2953" s="45">
        <f t="shared" si="1541"/>
        <v>2.0314000000000001</v>
      </c>
      <c r="AC2953" s="2" t="str">
        <f t="shared" si="1527"/>
        <v>TY1</v>
      </c>
      <c r="AD2953">
        <f t="shared" si="1528"/>
        <v>126.484375</v>
      </c>
      <c r="AE2953">
        <f t="shared" si="1529"/>
        <v>125.78125</v>
      </c>
      <c r="AF2953" s="49">
        <f t="shared" si="1523"/>
        <v>0.703125</v>
      </c>
      <c r="AG2953" s="3">
        <f t="shared" si="1542"/>
        <v>126.10983494700753</v>
      </c>
      <c r="AH2953">
        <f t="shared" si="1543"/>
        <v>124.62299607821596</v>
      </c>
      <c r="AI2953" s="51">
        <f t="shared" si="1544"/>
        <v>1.4868388687915655</v>
      </c>
      <c r="AJ2953" s="52">
        <f t="shared" si="1545"/>
        <v>0.78371386879156546</v>
      </c>
      <c r="AK2953" s="2">
        <v>41956</v>
      </c>
      <c r="AL2953" t="str">
        <v>912828F9</v>
      </c>
      <c r="AM2953">
        <v>1.5503</v>
      </c>
      <c r="AN2953">
        <v>8.5100000000000002E-3</v>
      </c>
      <c r="AO2953">
        <v>0.7873</v>
      </c>
      <c r="AP2953">
        <v>125.78125</v>
      </c>
      <c r="AQ2953">
        <f>VLOOKUP(AL2953,工作表1!$F$3:$G$1000,2,FALSE)</f>
        <v>2</v>
      </c>
      <c r="AR2953" t="str">
        <f>VLOOKUP(AL2953,工作表1!$F$3:$H$1000,3,FALSE)</f>
        <v>2021/10/31</v>
      </c>
      <c r="AS2953">
        <f t="shared" si="1530"/>
        <v>0.104</v>
      </c>
      <c r="AT2953">
        <f t="shared" si="1531"/>
        <v>1.8959999999999999</v>
      </c>
      <c r="AU2953" s="43">
        <f t="shared" si="1546"/>
        <v>42124</v>
      </c>
      <c r="AV2953" s="43">
        <f t="shared" si="1532"/>
        <v>42094</v>
      </c>
      <c r="AW2953" s="45">
        <f t="shared" si="1547"/>
        <v>7.7348066298342538E-2</v>
      </c>
      <c r="AX2953" s="45">
        <f t="shared" si="1548"/>
        <v>0.82803299780519191</v>
      </c>
      <c r="AY2953" s="47">
        <f t="shared" si="1549"/>
        <v>99.7749821030948</v>
      </c>
      <c r="AZ2953" s="47">
        <f t="shared" si="1550"/>
        <v>124.62299607821596</v>
      </c>
      <c r="BA2953" s="43"/>
      <c r="BC2953" s="2">
        <v>41955</v>
      </c>
      <c r="BD2953" t="str">
        <v>912828SF</v>
      </c>
      <c r="BE2953">
        <v>7.6174999999999997</v>
      </c>
      <c r="BF2953">
        <v>-0.24342</v>
      </c>
      <c r="BG2953">
        <v>0.7873</v>
      </c>
      <c r="BH2953">
        <v>124.609375</v>
      </c>
      <c r="BI2953">
        <f>VLOOKUP(BD2953,工作表1!$K$3:$L$1000,2,FALSE)</f>
        <v>2</v>
      </c>
      <c r="BJ2953" t="str">
        <f>VLOOKUP(BD2953,工作表1!$K$3:$M$1000,3,FALSE)</f>
        <v>2022/2/15</v>
      </c>
      <c r="BK2953">
        <f t="shared" si="1533"/>
        <v>0.10199999999999999</v>
      </c>
      <c r="BL2953">
        <f t="shared" si="1534"/>
        <v>1.8979999999999999</v>
      </c>
      <c r="BM2953" s="43">
        <f t="shared" si="1551"/>
        <v>42050</v>
      </c>
      <c r="BN2953" s="43">
        <f t="shared" si="1535"/>
        <v>42185</v>
      </c>
      <c r="BO2953" s="45">
        <f t="shared" si="1552"/>
        <v>0.4891304347826087</v>
      </c>
      <c r="BP2953" s="45">
        <f t="shared" si="1553"/>
        <v>1.7439249553305538</v>
      </c>
      <c r="BQ2953" s="47">
        <f t="shared" si="1554"/>
        <v>99.515957905755997</v>
      </c>
      <c r="BR2953" s="47">
        <f t="shared" si="1555"/>
        <v>122.87706815653152</v>
      </c>
    </row>
    <row r="2954" spans="6:70" x14ac:dyDescent="0.25">
      <c r="F2954" s="2">
        <v>42058</v>
      </c>
      <c r="G2954">
        <v>0.1285</v>
      </c>
      <c r="H2954" s="43">
        <v>42101</v>
      </c>
      <c r="I2954">
        <v>1.6595</v>
      </c>
      <c r="L2954" s="2">
        <v>41955</v>
      </c>
      <c r="M2954" t="str">
        <v>912828WY</v>
      </c>
      <c r="N2954">
        <v>0.222</v>
      </c>
      <c r="O2954">
        <v>7.2749999999999995E-2</v>
      </c>
      <c r="P2954">
        <v>0.80059999999999998</v>
      </c>
      <c r="Q2954">
        <v>126.328125</v>
      </c>
      <c r="R2954">
        <f>VLOOKUP(M2954,工作表1!$A$3:$B$1000,2,FALSE)</f>
        <v>2.25</v>
      </c>
      <c r="S2954" t="str">
        <f>VLOOKUP(M2954,工作表1!$A$3:$C$1000,3,FALSE)</f>
        <v>2021/7/31</v>
      </c>
      <c r="T2954">
        <f t="shared" si="1525"/>
        <v>0.10199999999999999</v>
      </c>
      <c r="U2954">
        <f t="shared" si="1524"/>
        <v>2.1480000000000001</v>
      </c>
      <c r="V2954" s="43">
        <f t="shared" si="1536"/>
        <v>42035</v>
      </c>
      <c r="W2954" s="43">
        <f t="shared" si="1526"/>
        <v>42004</v>
      </c>
      <c r="X2954" s="45">
        <f t="shared" si="1537"/>
        <v>0.64198369565217384</v>
      </c>
      <c r="Y2954" s="45">
        <f t="shared" si="1538"/>
        <v>0.93787410661107784</v>
      </c>
      <c r="Z2954" s="47">
        <f t="shared" si="1539"/>
        <v>101.42387438154901</v>
      </c>
      <c r="AA2954" s="47">
        <f t="shared" si="1540"/>
        <v>125.95834134421577</v>
      </c>
      <c r="AB2954" s="45">
        <f t="shared" si="1541"/>
        <v>2.0676999999999999</v>
      </c>
      <c r="AC2954" s="2" t="str">
        <f t="shared" si="1527"/>
        <v>TY1</v>
      </c>
      <c r="AD2954">
        <f t="shared" si="1528"/>
        <v>126.328125</v>
      </c>
      <c r="AE2954">
        <f t="shared" si="1529"/>
        <v>125.609375</v>
      </c>
      <c r="AF2954" s="49">
        <f t="shared" si="1523"/>
        <v>0.71875</v>
      </c>
      <c r="AG2954" s="3">
        <f t="shared" si="1542"/>
        <v>125.95834134421577</v>
      </c>
      <c r="AH2954">
        <f t="shared" si="1543"/>
        <v>124.46803064446067</v>
      </c>
      <c r="AI2954" s="51">
        <f t="shared" si="1544"/>
        <v>1.4903106997550992</v>
      </c>
      <c r="AJ2954" s="52">
        <f t="shared" si="1545"/>
        <v>0.77156069975509922</v>
      </c>
      <c r="AK2954" s="2">
        <v>41955</v>
      </c>
      <c r="AL2954" t="str">
        <v>912828F9</v>
      </c>
      <c r="AM2954">
        <v>2.1772</v>
      </c>
      <c r="AN2954">
        <v>-4.4940000000000001E-2</v>
      </c>
      <c r="AO2954">
        <v>0.7873</v>
      </c>
      <c r="AP2954">
        <v>125.609375</v>
      </c>
      <c r="AQ2954">
        <f>VLOOKUP(AL2954,工作表1!$F$3:$G$1000,2,FALSE)</f>
        <v>2</v>
      </c>
      <c r="AR2954" t="str">
        <f>VLOOKUP(AL2954,工作表1!$F$3:$H$1000,3,FALSE)</f>
        <v>2021/10/31</v>
      </c>
      <c r="AS2954">
        <f t="shared" si="1530"/>
        <v>0.10199999999999999</v>
      </c>
      <c r="AT2954">
        <f t="shared" si="1531"/>
        <v>1.8979999999999999</v>
      </c>
      <c r="AU2954" s="43">
        <f t="shared" si="1546"/>
        <v>42124</v>
      </c>
      <c r="AV2954" s="43">
        <f t="shared" si="1532"/>
        <v>42094</v>
      </c>
      <c r="AW2954" s="45">
        <f t="shared" si="1547"/>
        <v>7.18232044198895E-2</v>
      </c>
      <c r="AX2954" s="45">
        <f t="shared" si="1548"/>
        <v>0.82798758798153338</v>
      </c>
      <c r="AY2954" s="47">
        <f t="shared" si="1549"/>
        <v>99.665856142822236</v>
      </c>
      <c r="AZ2954" s="47">
        <f t="shared" si="1550"/>
        <v>124.46803064446067</v>
      </c>
      <c r="BA2954" s="43"/>
      <c r="BC2954" s="2">
        <v>41954</v>
      </c>
      <c r="BD2954" t="str">
        <v>#N/A N/A</v>
      </c>
      <c r="BE2954" t="str">
        <v>#N/A N/A</v>
      </c>
      <c r="BF2954" t="str">
        <v>#N/A N/A</v>
      </c>
      <c r="BG2954" t="str">
        <v>#N/A N/A</v>
      </c>
      <c r="BH2954">
        <v>125.375</v>
      </c>
      <c r="BI2954" t="e">
        <f>VLOOKUP(BD2954,工作表1!$K$3:$L$1000,2,FALSE)</f>
        <v>#N/A</v>
      </c>
      <c r="BJ2954" t="e">
        <f>VLOOKUP(BD2954,工作表1!$K$3:$M$1000,3,FALSE)</f>
        <v>#N/A</v>
      </c>
      <c r="BK2954">
        <f t="shared" si="1533"/>
        <v>9.9000000000000005E-2</v>
      </c>
      <c r="BL2954" t="e">
        <f t="shared" si="1534"/>
        <v>#N/A</v>
      </c>
      <c r="BM2954" s="43" t="e">
        <f t="shared" si="1551"/>
        <v>#N/A</v>
      </c>
      <c r="BN2954" s="43">
        <f t="shared" si="1535"/>
        <v>42185</v>
      </c>
      <c r="BO2954" s="45" t="e">
        <f t="shared" si="1552"/>
        <v>#N/A</v>
      </c>
      <c r="BP2954" s="45" t="e">
        <f t="shared" si="1553"/>
        <v>#N/A</v>
      </c>
      <c r="BQ2954" s="47" t="e">
        <f t="shared" si="1554"/>
        <v>#VALUE!</v>
      </c>
      <c r="BR2954" s="47" t="e">
        <f t="shared" si="1555"/>
        <v>#VALUE!</v>
      </c>
    </row>
    <row r="2955" spans="6:70" x14ac:dyDescent="0.25">
      <c r="F2955" s="2">
        <v>42055</v>
      </c>
      <c r="G2955">
        <v>0.128</v>
      </c>
      <c r="H2955" s="43">
        <v>42100</v>
      </c>
      <c r="I2955">
        <v>1.6500999999999999</v>
      </c>
      <c r="L2955" s="2">
        <v>41954</v>
      </c>
      <c r="M2955" t="str">
        <v>#N/A N/A</v>
      </c>
      <c r="N2955" t="str">
        <v>#N/A N/A</v>
      </c>
      <c r="O2955" t="str">
        <v>#N/A N/A</v>
      </c>
      <c r="P2955" t="str">
        <v>#N/A N/A</v>
      </c>
      <c r="Q2955">
        <v>126.109375</v>
      </c>
      <c r="R2955" t="e">
        <f>VLOOKUP(M2955,工作表1!$A$3:$B$1000,2,FALSE)</f>
        <v>#N/A</v>
      </c>
      <c r="S2955" t="e">
        <f>VLOOKUP(M2955,工作表1!$A$3:$C$1000,3,FALSE)</f>
        <v>#N/A</v>
      </c>
      <c r="T2955">
        <f t="shared" si="1525"/>
        <v>9.9000000000000005E-2</v>
      </c>
      <c r="U2955" t="e">
        <f t="shared" si="1524"/>
        <v>#N/A</v>
      </c>
      <c r="V2955" s="43" t="e">
        <f t="shared" si="1536"/>
        <v>#N/A</v>
      </c>
      <c r="W2955" s="43">
        <f t="shared" si="1526"/>
        <v>42004</v>
      </c>
      <c r="X2955" s="45" t="e">
        <f t="shared" si="1537"/>
        <v>#N/A</v>
      </c>
      <c r="Y2955" s="45" t="e">
        <f t="shared" si="1538"/>
        <v>#N/A</v>
      </c>
      <c r="Z2955" s="47" t="e">
        <f t="shared" si="1539"/>
        <v>#VALUE!</v>
      </c>
      <c r="AA2955" s="47" t="e">
        <f t="shared" si="1540"/>
        <v>#VALUE!</v>
      </c>
      <c r="AB2955" s="45">
        <f t="shared" si="1541"/>
        <v>2.0604</v>
      </c>
      <c r="AC2955" s="2" t="str">
        <f t="shared" si="1527"/>
        <v>TY1</v>
      </c>
      <c r="AD2955">
        <f t="shared" si="1528"/>
        <v>126.109375</v>
      </c>
      <c r="AE2955">
        <f t="shared" si="1529"/>
        <v>125.375</v>
      </c>
      <c r="AF2955" s="49">
        <f t="shared" si="1523"/>
        <v>0.734375</v>
      </c>
      <c r="AG2955" s="3" t="e">
        <f t="shared" si="1542"/>
        <v>#VALUE!</v>
      </c>
      <c r="AH2955" t="e">
        <f t="shared" si="1543"/>
        <v>#VALUE!</v>
      </c>
      <c r="AI2955" s="51" t="e">
        <f t="shared" si="1544"/>
        <v>#VALUE!</v>
      </c>
      <c r="AJ2955" s="52" t="e">
        <f t="shared" si="1545"/>
        <v>#VALUE!</v>
      </c>
      <c r="AK2955" s="2">
        <v>41954</v>
      </c>
      <c r="AL2955" t="str">
        <v>#N/A N/A</v>
      </c>
      <c r="AM2955" t="str">
        <v>#N/A N/A</v>
      </c>
      <c r="AN2955" t="str">
        <v>#N/A N/A</v>
      </c>
      <c r="AO2955" t="str">
        <v>#N/A N/A</v>
      </c>
      <c r="AP2955">
        <v>125.375</v>
      </c>
      <c r="AQ2955" t="e">
        <f>VLOOKUP(AL2955,工作表1!$F$3:$G$1000,2,FALSE)</f>
        <v>#N/A</v>
      </c>
      <c r="AR2955" t="e">
        <f>VLOOKUP(AL2955,工作表1!$F$3:$H$1000,3,FALSE)</f>
        <v>#N/A</v>
      </c>
      <c r="AS2955">
        <f t="shared" si="1530"/>
        <v>9.9000000000000005E-2</v>
      </c>
      <c r="AT2955" t="e">
        <f t="shared" si="1531"/>
        <v>#N/A</v>
      </c>
      <c r="AU2955" s="43" t="e">
        <f t="shared" si="1546"/>
        <v>#N/A</v>
      </c>
      <c r="AV2955" s="43">
        <f t="shared" si="1532"/>
        <v>42094</v>
      </c>
      <c r="AW2955" s="45" t="e">
        <f t="shared" si="1547"/>
        <v>#N/A</v>
      </c>
      <c r="AX2955" s="45" t="e">
        <f t="shared" si="1548"/>
        <v>#N/A</v>
      </c>
      <c r="AY2955" s="47" t="e">
        <f t="shared" si="1549"/>
        <v>#VALUE!</v>
      </c>
      <c r="AZ2955" s="47" t="e">
        <f t="shared" si="1550"/>
        <v>#VALUE!</v>
      </c>
      <c r="BA2955" s="43"/>
      <c r="BC2955" s="2">
        <v>41953</v>
      </c>
      <c r="BD2955" t="str">
        <v>912828SF</v>
      </c>
      <c r="BE2955">
        <v>-17.664999999999999</v>
      </c>
      <c r="BF2955">
        <v>1.00257</v>
      </c>
      <c r="BG2955">
        <v>0.7873</v>
      </c>
      <c r="BH2955">
        <v>125.546875</v>
      </c>
      <c r="BI2955">
        <f>VLOOKUP(BD2955,工作表1!$K$3:$L$1000,2,FALSE)</f>
        <v>2</v>
      </c>
      <c r="BJ2955" t="str">
        <f>VLOOKUP(BD2955,工作表1!$K$3:$M$1000,3,FALSE)</f>
        <v>2022/2/15</v>
      </c>
      <c r="BK2955">
        <f t="shared" si="1533"/>
        <v>0.1</v>
      </c>
      <c r="BL2955">
        <f t="shared" si="1534"/>
        <v>1.9</v>
      </c>
      <c r="BM2955" s="43">
        <f t="shared" si="1551"/>
        <v>42050</v>
      </c>
      <c r="BN2955" s="43">
        <f t="shared" si="1535"/>
        <v>42185</v>
      </c>
      <c r="BO2955" s="45">
        <f t="shared" si="1552"/>
        <v>0.47826086956521741</v>
      </c>
      <c r="BP2955" s="45">
        <f t="shared" si="1553"/>
        <v>1.7440142942227514</v>
      </c>
      <c r="BQ2955" s="47">
        <f t="shared" si="1554"/>
        <v>99.454790842189652</v>
      </c>
      <c r="BR2955" s="47">
        <f t="shared" si="1555"/>
        <v>122.76696422394748</v>
      </c>
    </row>
    <row r="2956" spans="6:70" x14ac:dyDescent="0.25">
      <c r="F2956" s="2">
        <v>42054</v>
      </c>
      <c r="G2956">
        <v>0.128</v>
      </c>
      <c r="H2956" s="43">
        <v>42097</v>
      </c>
      <c r="I2956">
        <v>1.5956999999999999</v>
      </c>
      <c r="L2956" s="2">
        <v>41953</v>
      </c>
      <c r="M2956" t="str">
        <v>912828WY</v>
      </c>
      <c r="N2956">
        <v>0.13639999999999999</v>
      </c>
      <c r="O2956">
        <v>9.2560000000000003E-2</v>
      </c>
      <c r="P2956">
        <v>0.80059999999999998</v>
      </c>
      <c r="Q2956">
        <v>126.265625</v>
      </c>
      <c r="R2956">
        <f>VLOOKUP(M2956,工作表1!$A$3:$B$1000,2,FALSE)</f>
        <v>2.25</v>
      </c>
      <c r="S2956" t="str">
        <f>VLOOKUP(M2956,工作表1!$A$3:$C$1000,3,FALSE)</f>
        <v>2021/7/31</v>
      </c>
      <c r="T2956">
        <f t="shared" si="1525"/>
        <v>0.1</v>
      </c>
      <c r="U2956">
        <f t="shared" si="1524"/>
        <v>2.15</v>
      </c>
      <c r="V2956" s="43">
        <f t="shared" si="1536"/>
        <v>42035</v>
      </c>
      <c r="W2956" s="43">
        <f t="shared" si="1526"/>
        <v>42004</v>
      </c>
      <c r="X2956" s="45">
        <f t="shared" si="1537"/>
        <v>0.62975543478260876</v>
      </c>
      <c r="Y2956" s="45">
        <f t="shared" si="1538"/>
        <v>0.93797461286480055</v>
      </c>
      <c r="Z2956" s="47">
        <f t="shared" si="1539"/>
        <v>101.38231519719565</v>
      </c>
      <c r="AA2956" s="47">
        <f t="shared" si="1540"/>
        <v>125.87581400052994</v>
      </c>
      <c r="AB2956" s="45">
        <f t="shared" si="1541"/>
        <v>2.0604</v>
      </c>
      <c r="AC2956" s="2" t="str">
        <f t="shared" si="1527"/>
        <v>TY1</v>
      </c>
      <c r="AD2956">
        <f t="shared" si="1528"/>
        <v>126.265625</v>
      </c>
      <c r="AE2956">
        <f t="shared" si="1529"/>
        <v>125.546875</v>
      </c>
      <c r="AF2956" s="49">
        <f t="shared" si="1523"/>
        <v>0.71875</v>
      </c>
      <c r="AG2956" s="3">
        <f t="shared" si="1542"/>
        <v>125.87581400052994</v>
      </c>
      <c r="AH2956">
        <f t="shared" si="1543"/>
        <v>124.38394567196933</v>
      </c>
      <c r="AI2956" s="51">
        <f t="shared" si="1544"/>
        <v>1.4918683285606136</v>
      </c>
      <c r="AJ2956" s="52">
        <f t="shared" si="1545"/>
        <v>0.77311832856061358</v>
      </c>
      <c r="AK2956" s="2">
        <v>41953</v>
      </c>
      <c r="AL2956" t="str">
        <v>912828F9</v>
      </c>
      <c r="AM2956">
        <v>2.0859000000000001</v>
      </c>
      <c r="AN2956">
        <v>-3.6339999999999997E-2</v>
      </c>
      <c r="AO2956">
        <v>0.7873</v>
      </c>
      <c r="AP2956">
        <v>125.546875</v>
      </c>
      <c r="AQ2956">
        <f>VLOOKUP(AL2956,工作表1!$F$3:$G$1000,2,FALSE)</f>
        <v>2</v>
      </c>
      <c r="AR2956" t="str">
        <f>VLOOKUP(AL2956,工作表1!$F$3:$H$1000,3,FALSE)</f>
        <v>2021/10/31</v>
      </c>
      <c r="AS2956">
        <f t="shared" si="1530"/>
        <v>0.1</v>
      </c>
      <c r="AT2956">
        <f t="shared" si="1531"/>
        <v>1.9</v>
      </c>
      <c r="AU2956" s="43">
        <f t="shared" si="1546"/>
        <v>42124</v>
      </c>
      <c r="AV2956" s="43">
        <f t="shared" si="1532"/>
        <v>42094</v>
      </c>
      <c r="AW2956" s="45">
        <f t="shared" si="1547"/>
        <v>6.0773480662983423E-2</v>
      </c>
      <c r="AX2956" s="45">
        <f t="shared" si="1548"/>
        <v>0.82789676833421622</v>
      </c>
      <c r="AY2956" s="47">
        <f t="shared" si="1549"/>
        <v>99.62466825098133</v>
      </c>
      <c r="AZ2956" s="47">
        <f t="shared" si="1550"/>
        <v>124.38394567196933</v>
      </c>
      <c r="BA2956" s="43"/>
      <c r="BC2956" s="2">
        <v>41950</v>
      </c>
      <c r="BD2956" t="str">
        <v>912828SF</v>
      </c>
      <c r="BE2956">
        <v>-17.404</v>
      </c>
      <c r="BF2956">
        <v>0.97558999999999996</v>
      </c>
      <c r="BG2956">
        <v>0.7873</v>
      </c>
      <c r="BH2956">
        <v>125.9375</v>
      </c>
      <c r="BI2956">
        <f>VLOOKUP(BD2956,工作表1!$K$3:$L$1000,2,FALSE)</f>
        <v>2</v>
      </c>
      <c r="BJ2956" t="str">
        <f>VLOOKUP(BD2956,工作表1!$K$3:$M$1000,3,FALSE)</f>
        <v>2022/2/15</v>
      </c>
      <c r="BK2956">
        <f t="shared" si="1533"/>
        <v>9.7000000000000003E-2</v>
      </c>
      <c r="BL2956">
        <f t="shared" si="1534"/>
        <v>1.903</v>
      </c>
      <c r="BM2956" s="43">
        <f t="shared" si="1551"/>
        <v>42050</v>
      </c>
      <c r="BN2956" s="43">
        <f t="shared" si="1535"/>
        <v>42185</v>
      </c>
      <c r="BO2956" s="45">
        <f t="shared" si="1552"/>
        <v>0.47282608695652173</v>
      </c>
      <c r="BP2956" s="45">
        <f t="shared" si="1553"/>
        <v>1.7440589636688506</v>
      </c>
      <c r="BQ2956" s="47">
        <f t="shared" si="1554"/>
        <v>99.780652054085934</v>
      </c>
      <c r="BR2956" s="47">
        <f t="shared" si="1555"/>
        <v>123.16300780123126</v>
      </c>
    </row>
    <row r="2957" spans="6:70" x14ac:dyDescent="0.25">
      <c r="F2957" s="2">
        <v>42053</v>
      </c>
      <c r="G2957">
        <v>0.12938</v>
      </c>
      <c r="H2957" s="43">
        <v>42096</v>
      </c>
      <c r="I2957">
        <v>1.6880999999999999</v>
      </c>
      <c r="L2957" s="2">
        <v>41950</v>
      </c>
      <c r="M2957" t="str">
        <v>912828WY</v>
      </c>
      <c r="N2957">
        <v>-0.2712</v>
      </c>
      <c r="O2957">
        <v>0.17465</v>
      </c>
      <c r="P2957">
        <v>0.80059999999999998</v>
      </c>
      <c r="Q2957">
        <v>126.65625</v>
      </c>
      <c r="R2957">
        <f>VLOOKUP(M2957,工作表1!$A$3:$B$1000,2,FALSE)</f>
        <v>2.25</v>
      </c>
      <c r="S2957" t="str">
        <f>VLOOKUP(M2957,工作表1!$A$3:$C$1000,3,FALSE)</f>
        <v>2021/7/31</v>
      </c>
      <c r="T2957">
        <f t="shared" si="1525"/>
        <v>9.7000000000000003E-2</v>
      </c>
      <c r="U2957">
        <f t="shared" si="1524"/>
        <v>2.153</v>
      </c>
      <c r="V2957" s="43">
        <f t="shared" si="1536"/>
        <v>42035</v>
      </c>
      <c r="W2957" s="43">
        <f t="shared" si="1526"/>
        <v>42004</v>
      </c>
      <c r="X2957" s="45">
        <f t="shared" si="1537"/>
        <v>0.62364130434782616</v>
      </c>
      <c r="Y2957" s="45">
        <f t="shared" si="1538"/>
        <v>0.93802486599166179</v>
      </c>
      <c r="Z2957" s="47">
        <f t="shared" si="1539"/>
        <v>101.68807784508216</v>
      </c>
      <c r="AA2957" s="47">
        <f t="shared" si="1540"/>
        <v>126.24205791474313</v>
      </c>
      <c r="AB2957" s="45">
        <f t="shared" si="1541"/>
        <v>1.9975000000000001</v>
      </c>
      <c r="AC2957" s="2" t="str">
        <f t="shared" si="1527"/>
        <v>TY1</v>
      </c>
      <c r="AD2957">
        <f t="shared" si="1528"/>
        <v>126.65625</v>
      </c>
      <c r="AE2957">
        <f t="shared" si="1529"/>
        <v>125.9375</v>
      </c>
      <c r="AF2957" s="49">
        <f t="shared" si="1523"/>
        <v>0.71875</v>
      </c>
      <c r="AG2957" s="3">
        <f t="shared" si="1542"/>
        <v>126.24205791474313</v>
      </c>
      <c r="AH2957">
        <f t="shared" si="1543"/>
        <v>124.82676936342148</v>
      </c>
      <c r="AI2957" s="51">
        <f t="shared" si="1544"/>
        <v>1.4152885513216518</v>
      </c>
      <c r="AJ2957" s="52">
        <f t="shared" si="1545"/>
        <v>0.69653855132165177</v>
      </c>
      <c r="AK2957" s="2">
        <v>41950</v>
      </c>
      <c r="AL2957" t="str">
        <v>912828F2</v>
      </c>
      <c r="AM2957">
        <v>1.8762000000000001</v>
      </c>
      <c r="AN2957">
        <v>-1.9130000000000001E-2</v>
      </c>
      <c r="AO2957">
        <v>0.79390000000000005</v>
      </c>
      <c r="AP2957">
        <v>125.9375</v>
      </c>
      <c r="AQ2957">
        <f>VLOOKUP(AL2957,工作表1!$F$3:$G$1000,2,FALSE)</f>
        <v>2.125</v>
      </c>
      <c r="AR2957" t="str">
        <f>VLOOKUP(AL2957,工作表1!$F$3:$H$1000,3,FALSE)</f>
        <v>2021/9/30</v>
      </c>
      <c r="AS2957">
        <f t="shared" si="1530"/>
        <v>9.7000000000000003E-2</v>
      </c>
      <c r="AT2957">
        <f t="shared" si="1531"/>
        <v>2.028</v>
      </c>
      <c r="AU2957" s="43">
        <f t="shared" si="1546"/>
        <v>42094</v>
      </c>
      <c r="AV2957" s="43">
        <f t="shared" si="1532"/>
        <v>42094</v>
      </c>
      <c r="AW2957" s="45">
        <f t="shared" si="1547"/>
        <v>0.24067679558011051</v>
      </c>
      <c r="AX2957" s="45">
        <f t="shared" si="1548"/>
        <v>1.0615672065390147</v>
      </c>
      <c r="AY2957" s="47">
        <f t="shared" si="1549"/>
        <v>100.81045779122762</v>
      </c>
      <c r="AZ2957" s="47">
        <f t="shared" si="1550"/>
        <v>124.82676936342148</v>
      </c>
      <c r="BA2957" s="43"/>
      <c r="BC2957" s="2">
        <v>41949</v>
      </c>
      <c r="BD2957" t="str">
        <v>912828SF</v>
      </c>
      <c r="BE2957">
        <v>-17.5105</v>
      </c>
      <c r="BF2957">
        <v>0.97594000000000003</v>
      </c>
      <c r="BG2957">
        <v>0.7873</v>
      </c>
      <c r="BH2957">
        <v>125.328125</v>
      </c>
      <c r="BI2957">
        <f>VLOOKUP(BD2957,工作表1!$K$3:$L$1000,2,FALSE)</f>
        <v>2</v>
      </c>
      <c r="BJ2957" t="str">
        <f>VLOOKUP(BD2957,工作表1!$K$3:$M$1000,3,FALSE)</f>
        <v>2022/2/15</v>
      </c>
      <c r="BK2957">
        <f t="shared" si="1533"/>
        <v>9.7500000000000003E-2</v>
      </c>
      <c r="BL2957">
        <f t="shared" si="1534"/>
        <v>1.9025000000000001</v>
      </c>
      <c r="BM2957" s="43">
        <f t="shared" si="1551"/>
        <v>42050</v>
      </c>
      <c r="BN2957" s="43">
        <f t="shared" si="1535"/>
        <v>42185</v>
      </c>
      <c r="BO2957" s="45">
        <f t="shared" si="1552"/>
        <v>0.45652173913043476</v>
      </c>
      <c r="BP2957" s="45">
        <f t="shared" si="1553"/>
        <v>1.7441929720071472</v>
      </c>
      <c r="BQ2957" s="47">
        <f t="shared" si="1554"/>
        <v>99.317462350330942</v>
      </c>
      <c r="BR2957" s="47">
        <f t="shared" si="1555"/>
        <v>122.5288700832478</v>
      </c>
    </row>
    <row r="2958" spans="6:70" x14ac:dyDescent="0.25">
      <c r="F2958" s="2">
        <v>42052</v>
      </c>
      <c r="G2958">
        <v>0.13063</v>
      </c>
      <c r="H2958" s="43">
        <v>42095</v>
      </c>
      <c r="I2958">
        <v>1.6455</v>
      </c>
      <c r="L2958" s="2">
        <v>41949</v>
      </c>
      <c r="M2958" t="str">
        <v>912828WY</v>
      </c>
      <c r="N2958">
        <v>-0.1132</v>
      </c>
      <c r="O2958">
        <v>0.14026</v>
      </c>
      <c r="P2958">
        <v>0.80059999999999998</v>
      </c>
      <c r="Q2958">
        <v>126.0625</v>
      </c>
      <c r="R2958">
        <f>VLOOKUP(M2958,工作表1!$A$3:$B$1000,2,FALSE)</f>
        <v>2.25</v>
      </c>
      <c r="S2958" t="str">
        <f>VLOOKUP(M2958,工作表1!$A$3:$C$1000,3,FALSE)</f>
        <v>2021/7/31</v>
      </c>
      <c r="T2958">
        <f t="shared" si="1525"/>
        <v>9.7500000000000003E-2</v>
      </c>
      <c r="U2958">
        <f t="shared" si="1524"/>
        <v>2.1524999999999999</v>
      </c>
      <c r="V2958" s="43">
        <f t="shared" si="1536"/>
        <v>42035</v>
      </c>
      <c r="W2958" s="43">
        <f t="shared" si="1526"/>
        <v>42004</v>
      </c>
      <c r="X2958" s="45">
        <f t="shared" si="1537"/>
        <v>0.60529891304347816</v>
      </c>
      <c r="Y2958" s="45">
        <f t="shared" si="1538"/>
        <v>0.9381756253722453</v>
      </c>
      <c r="Z2958" s="47">
        <f t="shared" si="1539"/>
        <v>101.23629418723148</v>
      </c>
      <c r="AA2958" s="47">
        <f t="shared" si="1540"/>
        <v>125.63238770695776</v>
      </c>
      <c r="AB2958" s="45">
        <f t="shared" si="1541"/>
        <v>2.0918000000000001</v>
      </c>
      <c r="AC2958" s="2" t="str">
        <f t="shared" si="1527"/>
        <v>TY1</v>
      </c>
      <c r="AD2958">
        <f t="shared" si="1528"/>
        <v>126.0625</v>
      </c>
      <c r="AE2958">
        <f t="shared" si="1529"/>
        <v>125.328125</v>
      </c>
      <c r="AF2958" s="49">
        <f t="shared" si="1523"/>
        <v>0.734375</v>
      </c>
      <c r="AG2958" s="3">
        <f t="shared" si="1542"/>
        <v>125.63238770695776</v>
      </c>
      <c r="AH2958">
        <f t="shared" si="1543"/>
        <v>124.13489806190515</v>
      </c>
      <c r="AI2958" s="51">
        <f t="shared" si="1544"/>
        <v>1.4974896450526103</v>
      </c>
      <c r="AJ2958" s="52">
        <f t="shared" si="1545"/>
        <v>0.76311464505261029</v>
      </c>
      <c r="AK2958" s="2">
        <v>41949</v>
      </c>
      <c r="AL2958" t="str">
        <v>912828F9</v>
      </c>
      <c r="AM2958">
        <v>2.2435999999999998</v>
      </c>
      <c r="AN2958">
        <v>-4.512E-2</v>
      </c>
      <c r="AO2958">
        <v>0.7873</v>
      </c>
      <c r="AP2958">
        <v>125.328125</v>
      </c>
      <c r="AQ2958">
        <f>VLOOKUP(AL2958,工作表1!$F$3:$G$1000,2,FALSE)</f>
        <v>2</v>
      </c>
      <c r="AR2958" t="str">
        <f>VLOOKUP(AL2958,工作表1!$F$3:$H$1000,3,FALSE)</f>
        <v>2021/10/31</v>
      </c>
      <c r="AS2958">
        <f t="shared" si="1530"/>
        <v>9.7500000000000003E-2</v>
      </c>
      <c r="AT2958">
        <f t="shared" si="1531"/>
        <v>1.9025000000000001</v>
      </c>
      <c r="AU2958" s="43">
        <f t="shared" si="1546"/>
        <v>42124</v>
      </c>
      <c r="AV2958" s="43">
        <f t="shared" si="1532"/>
        <v>42094</v>
      </c>
      <c r="AW2958" s="45">
        <f t="shared" si="1547"/>
        <v>3.8674033149171269E-2</v>
      </c>
      <c r="AX2958" s="45">
        <f t="shared" si="1548"/>
        <v>0.82771512903958222</v>
      </c>
      <c r="AY2958" s="47">
        <f t="shared" si="1549"/>
        <v>99.478084148247504</v>
      </c>
      <c r="AZ2958" s="47">
        <f t="shared" si="1550"/>
        <v>124.13489806190515</v>
      </c>
      <c r="BA2958" s="43"/>
      <c r="BC2958" s="2">
        <v>41948</v>
      </c>
      <c r="BD2958" t="str">
        <v>912828SF</v>
      </c>
      <c r="BE2958">
        <v>-17.178899999999999</v>
      </c>
      <c r="BF2958">
        <v>0.95489999999999997</v>
      </c>
      <c r="BG2958">
        <v>0.7873</v>
      </c>
      <c r="BH2958">
        <v>125.546875</v>
      </c>
      <c r="BI2958">
        <f>VLOOKUP(BD2958,工作表1!$K$3:$L$1000,2,FALSE)</f>
        <v>2</v>
      </c>
      <c r="BJ2958" t="str">
        <f>VLOOKUP(BD2958,工作表1!$K$3:$M$1000,3,FALSE)</f>
        <v>2022/2/15</v>
      </c>
      <c r="BK2958">
        <f t="shared" si="1533"/>
        <v>9.9000000000000005E-2</v>
      </c>
      <c r="BL2958">
        <f t="shared" si="1534"/>
        <v>1.901</v>
      </c>
      <c r="BM2958" s="43">
        <f t="shared" si="1551"/>
        <v>42050</v>
      </c>
      <c r="BN2958" s="43">
        <f t="shared" si="1535"/>
        <v>42185</v>
      </c>
      <c r="BO2958" s="45">
        <f t="shared" si="1552"/>
        <v>0.45108695652173914</v>
      </c>
      <c r="BP2958" s="45">
        <f t="shared" si="1553"/>
        <v>1.7442376414532461</v>
      </c>
      <c r="BQ2958" s="47">
        <f t="shared" si="1554"/>
        <v>99.50518641644166</v>
      </c>
      <c r="BR2958" s="47">
        <f t="shared" si="1555"/>
        <v>122.75315267543905</v>
      </c>
    </row>
    <row r="2959" spans="6:70" x14ac:dyDescent="0.25">
      <c r="F2959" s="2">
        <v>42051</v>
      </c>
      <c r="G2959">
        <v>0.126</v>
      </c>
      <c r="H2959" s="43">
        <v>42094</v>
      </c>
      <c r="I2959">
        <v>1.7072000000000001</v>
      </c>
      <c r="L2959" s="2">
        <v>41948</v>
      </c>
      <c r="M2959" t="str">
        <v>912828WY</v>
      </c>
      <c r="N2959">
        <v>0.1026</v>
      </c>
      <c r="O2959">
        <v>9.733E-2</v>
      </c>
      <c r="P2959">
        <v>0.80059999999999998</v>
      </c>
      <c r="Q2959">
        <v>126.28125</v>
      </c>
      <c r="R2959">
        <f>VLOOKUP(M2959,工作表1!$A$3:$B$1000,2,FALSE)</f>
        <v>2.25</v>
      </c>
      <c r="S2959" t="str">
        <f>VLOOKUP(M2959,工作表1!$A$3:$C$1000,3,FALSE)</f>
        <v>2021/7/31</v>
      </c>
      <c r="T2959">
        <f t="shared" si="1525"/>
        <v>9.9000000000000005E-2</v>
      </c>
      <c r="U2959">
        <f t="shared" si="1524"/>
        <v>2.1509999999999998</v>
      </c>
      <c r="V2959" s="43">
        <f t="shared" si="1536"/>
        <v>42035</v>
      </c>
      <c r="W2959" s="43">
        <f t="shared" si="1526"/>
        <v>42004</v>
      </c>
      <c r="X2959" s="45">
        <f t="shared" si="1537"/>
        <v>0.59918478260869568</v>
      </c>
      <c r="Y2959" s="45">
        <f t="shared" si="1538"/>
        <v>0.93822587849910666</v>
      </c>
      <c r="Z2959" s="47">
        <f t="shared" si="1539"/>
        <v>101.42408746450137</v>
      </c>
      <c r="AA2959" s="47">
        <f t="shared" si="1540"/>
        <v>125.85208884276177</v>
      </c>
      <c r="AB2959" s="45">
        <f t="shared" si="1541"/>
        <v>2.0482</v>
      </c>
      <c r="AC2959" s="2" t="str">
        <f t="shared" si="1527"/>
        <v>TY1</v>
      </c>
      <c r="AD2959">
        <f t="shared" si="1528"/>
        <v>126.28125</v>
      </c>
      <c r="AE2959">
        <f t="shared" si="1529"/>
        <v>125.546875</v>
      </c>
      <c r="AF2959" s="49">
        <f t="shared" si="1523"/>
        <v>0.734375</v>
      </c>
      <c r="AG2959" s="3">
        <f t="shared" si="1542"/>
        <v>125.85208884276177</v>
      </c>
      <c r="AH2959">
        <f t="shared" si="1543"/>
        <v>124.35852279508656</v>
      </c>
      <c r="AI2959" s="51">
        <f t="shared" si="1544"/>
        <v>1.4935660476752162</v>
      </c>
      <c r="AJ2959" s="52">
        <f t="shared" si="1545"/>
        <v>0.75919104767521617</v>
      </c>
      <c r="AK2959" s="2">
        <v>41948</v>
      </c>
      <c r="AL2959" t="str">
        <v>912828F9</v>
      </c>
      <c r="AM2959">
        <v>2.5703999999999998</v>
      </c>
      <c r="AN2959">
        <v>-6.9010000000000002E-2</v>
      </c>
      <c r="AO2959">
        <v>0.7873</v>
      </c>
      <c r="AP2959">
        <v>125.546875</v>
      </c>
      <c r="AQ2959">
        <f>VLOOKUP(AL2959,工作表1!$F$3:$G$1000,2,FALSE)</f>
        <v>2</v>
      </c>
      <c r="AR2959" t="str">
        <f>VLOOKUP(AL2959,工作表1!$F$3:$H$1000,3,FALSE)</f>
        <v>2021/10/31</v>
      </c>
      <c r="AS2959">
        <f t="shared" si="1530"/>
        <v>9.9000000000000005E-2</v>
      </c>
      <c r="AT2959">
        <f t="shared" si="1531"/>
        <v>1.901</v>
      </c>
      <c r="AU2959" s="43">
        <f t="shared" si="1546"/>
        <v>42124</v>
      </c>
      <c r="AV2959" s="43">
        <f t="shared" si="1532"/>
        <v>42094</v>
      </c>
      <c r="AW2959" s="45">
        <f t="shared" si="1547"/>
        <v>3.3149171270718231E-2</v>
      </c>
      <c r="AX2959" s="45">
        <f t="shared" si="1548"/>
        <v>0.82766971921592369</v>
      </c>
      <c r="AY2959" s="47">
        <f t="shared" si="1549"/>
        <v>99.665669448626446</v>
      </c>
      <c r="AZ2959" s="47">
        <f t="shared" si="1550"/>
        <v>124.35852279508656</v>
      </c>
      <c r="BA2959" s="43"/>
      <c r="BC2959" s="2">
        <v>41947</v>
      </c>
      <c r="BD2959" t="str">
        <v>912828SF</v>
      </c>
      <c r="BE2959">
        <v>-18.319199999999999</v>
      </c>
      <c r="BF2959">
        <v>1.00204</v>
      </c>
      <c r="BG2959">
        <v>0.7873</v>
      </c>
      <c r="BH2959">
        <v>125.5625</v>
      </c>
      <c r="BI2959">
        <f>VLOOKUP(BD2959,工作表1!$K$3:$L$1000,2,FALSE)</f>
        <v>2</v>
      </c>
      <c r="BJ2959" t="str">
        <f>VLOOKUP(BD2959,工作表1!$K$3:$M$1000,3,FALSE)</f>
        <v>2022/2/15</v>
      </c>
      <c r="BK2959">
        <f t="shared" si="1533"/>
        <v>9.7000000000000003E-2</v>
      </c>
      <c r="BL2959">
        <f t="shared" si="1534"/>
        <v>1.903</v>
      </c>
      <c r="BM2959" s="43">
        <f t="shared" si="1551"/>
        <v>42050</v>
      </c>
      <c r="BN2959" s="43">
        <f t="shared" si="1535"/>
        <v>42185</v>
      </c>
      <c r="BO2959" s="45">
        <f t="shared" si="1552"/>
        <v>0.44565217391304346</v>
      </c>
      <c r="BP2959" s="45">
        <f t="shared" si="1553"/>
        <v>1.7442823108993448</v>
      </c>
      <c r="BQ2959" s="47">
        <f t="shared" si="1554"/>
        <v>99.489176711188804</v>
      </c>
      <c r="BR2959" s="47">
        <f t="shared" si="1555"/>
        <v>122.71574391148029</v>
      </c>
    </row>
    <row r="2960" spans="6:70" x14ac:dyDescent="0.25">
      <c r="F2960" s="2">
        <v>42048</v>
      </c>
      <c r="G2960">
        <v>0.1275</v>
      </c>
      <c r="H2960" s="43">
        <v>42093</v>
      </c>
      <c r="I2960">
        <v>1.7381</v>
      </c>
      <c r="L2960" s="2">
        <v>41947</v>
      </c>
      <c r="M2960" t="str">
        <v>912828WY</v>
      </c>
      <c r="N2960">
        <v>-0.1009</v>
      </c>
      <c r="O2960">
        <v>0.13413</v>
      </c>
      <c r="P2960">
        <v>0.80059999999999998</v>
      </c>
      <c r="Q2960">
        <v>126.28125</v>
      </c>
      <c r="R2960">
        <f>VLOOKUP(M2960,工作表1!$A$3:$B$1000,2,FALSE)</f>
        <v>2.25</v>
      </c>
      <c r="S2960" t="str">
        <f>VLOOKUP(M2960,工作表1!$A$3:$C$1000,3,FALSE)</f>
        <v>2021/7/31</v>
      </c>
      <c r="T2960">
        <f t="shared" si="1525"/>
        <v>9.7000000000000003E-2</v>
      </c>
      <c r="U2960">
        <f t="shared" si="1524"/>
        <v>2.153</v>
      </c>
      <c r="V2960" s="43">
        <f t="shared" si="1536"/>
        <v>42035</v>
      </c>
      <c r="W2960" s="43">
        <f t="shared" si="1526"/>
        <v>42004</v>
      </c>
      <c r="X2960" s="45">
        <f t="shared" si="1537"/>
        <v>0.59307065217391308</v>
      </c>
      <c r="Y2960" s="45">
        <f t="shared" si="1538"/>
        <v>0.9382761316259679</v>
      </c>
      <c r="Z2960" s="47">
        <f t="shared" si="1539"/>
        <v>101.423928525958</v>
      </c>
      <c r="AA2960" s="47">
        <f t="shared" si="1540"/>
        <v>125.83635614528527</v>
      </c>
      <c r="AB2960" s="45">
        <f t="shared" si="1541"/>
        <v>2.0434000000000001</v>
      </c>
      <c r="AC2960" s="2" t="str">
        <f t="shared" si="1527"/>
        <v>TY1</v>
      </c>
      <c r="AD2960">
        <f t="shared" si="1528"/>
        <v>126.28125</v>
      </c>
      <c r="AE2960">
        <f t="shared" si="1529"/>
        <v>125.5625</v>
      </c>
      <c r="AF2960" s="49">
        <f t="shared" si="1523"/>
        <v>0.71875</v>
      </c>
      <c r="AG2960" s="3">
        <f t="shared" si="1542"/>
        <v>125.83635614528527</v>
      </c>
      <c r="AH2960">
        <f t="shared" si="1543"/>
        <v>124.34172494091017</v>
      </c>
      <c r="AI2960" s="51">
        <f t="shared" si="1544"/>
        <v>1.4946312043750964</v>
      </c>
      <c r="AJ2960" s="52">
        <f t="shared" si="1545"/>
        <v>0.77588120437509644</v>
      </c>
      <c r="AK2960" s="2">
        <v>41947</v>
      </c>
      <c r="AL2960" t="str">
        <v>912828F9</v>
      </c>
      <c r="AM2960">
        <v>1.9597</v>
      </c>
      <c r="AN2960">
        <v>-2.4459999999999999E-2</v>
      </c>
      <c r="AO2960">
        <v>0.7873</v>
      </c>
      <c r="AP2960">
        <v>125.5625</v>
      </c>
      <c r="AQ2960">
        <f>VLOOKUP(AL2960,工作表1!$F$3:$G$1000,2,FALSE)</f>
        <v>2</v>
      </c>
      <c r="AR2960" t="str">
        <f>VLOOKUP(AL2960,工作表1!$F$3:$H$1000,3,FALSE)</f>
        <v>2021/10/31</v>
      </c>
      <c r="AS2960">
        <f t="shared" si="1530"/>
        <v>9.7000000000000003E-2</v>
      </c>
      <c r="AT2960">
        <f t="shared" si="1531"/>
        <v>1.903</v>
      </c>
      <c r="AU2960" s="43">
        <f t="shared" si="1546"/>
        <v>42124</v>
      </c>
      <c r="AV2960" s="43">
        <f t="shared" si="1532"/>
        <v>42094</v>
      </c>
      <c r="AW2960" s="45">
        <f t="shared" si="1547"/>
        <v>2.7624309392265192E-2</v>
      </c>
      <c r="AX2960" s="45">
        <f t="shared" si="1548"/>
        <v>0.82762430939226528</v>
      </c>
      <c r="AY2960" s="47">
        <f t="shared" si="1549"/>
        <v>99.665381157089683</v>
      </c>
      <c r="AZ2960" s="47">
        <f t="shared" si="1550"/>
        <v>124.34172494091017</v>
      </c>
      <c r="BA2960" s="43"/>
      <c r="BC2960" s="2">
        <v>41946</v>
      </c>
      <c r="BD2960" t="str">
        <v>912828SF</v>
      </c>
      <c r="BE2960">
        <v>-18.674499999999998</v>
      </c>
      <c r="BF2960">
        <v>1.01657</v>
      </c>
      <c r="BG2960">
        <v>0.7873</v>
      </c>
      <c r="BH2960">
        <v>125.53125</v>
      </c>
      <c r="BI2960">
        <f>VLOOKUP(BD2960,工作表1!$K$3:$L$1000,2,FALSE)</f>
        <v>2</v>
      </c>
      <c r="BJ2960" t="str">
        <f>VLOOKUP(BD2960,工作表1!$K$3:$M$1000,3,FALSE)</f>
        <v>2022/2/15</v>
      </c>
      <c r="BK2960">
        <f t="shared" si="1533"/>
        <v>9.6250000000000002E-2</v>
      </c>
      <c r="BL2960">
        <f t="shared" si="1534"/>
        <v>1.9037500000000001</v>
      </c>
      <c r="BM2960" s="43">
        <f t="shared" si="1551"/>
        <v>42050</v>
      </c>
      <c r="BN2960" s="43">
        <f t="shared" si="1535"/>
        <v>42185</v>
      </c>
      <c r="BO2960" s="45">
        <f t="shared" si="1552"/>
        <v>0.44021739130434784</v>
      </c>
      <c r="BP2960" s="45">
        <f t="shared" si="1553"/>
        <v>1.7443269803454438</v>
      </c>
      <c r="BQ2960" s="47">
        <f t="shared" si="1554"/>
        <v>99.452236696358909</v>
      </c>
      <c r="BR2960" s="47">
        <f t="shared" si="1555"/>
        <v>122.65278576126565</v>
      </c>
    </row>
    <row r="2961" spans="6:70" x14ac:dyDescent="0.25">
      <c r="F2961" s="2">
        <v>42047</v>
      </c>
      <c r="G2961">
        <v>0.128</v>
      </c>
      <c r="H2961" s="43">
        <v>42090</v>
      </c>
      <c r="I2961">
        <v>1.7619</v>
      </c>
      <c r="L2961" s="2">
        <v>41946</v>
      </c>
      <c r="M2961" t="str">
        <v>912828WY</v>
      </c>
      <c r="N2961">
        <v>-0.39589999999999997</v>
      </c>
      <c r="O2961">
        <v>0.18895999999999999</v>
      </c>
      <c r="P2961">
        <v>0.80059999999999998</v>
      </c>
      <c r="Q2961">
        <v>126.265625</v>
      </c>
      <c r="R2961">
        <f>VLOOKUP(M2961,工作表1!$A$3:$B$1000,2,FALSE)</f>
        <v>2.25</v>
      </c>
      <c r="S2961" t="str">
        <f>VLOOKUP(M2961,工作表1!$A$3:$C$1000,3,FALSE)</f>
        <v>2021/7/31</v>
      </c>
      <c r="T2961">
        <f t="shared" si="1525"/>
        <v>9.6250000000000002E-2</v>
      </c>
      <c r="U2961">
        <f t="shared" si="1524"/>
        <v>2.1537500000000001</v>
      </c>
      <c r="V2961" s="43">
        <f t="shared" si="1536"/>
        <v>42035</v>
      </c>
      <c r="W2961" s="43">
        <f t="shared" si="1526"/>
        <v>42004</v>
      </c>
      <c r="X2961" s="45">
        <f t="shared" si="1537"/>
        <v>0.58695652173913038</v>
      </c>
      <c r="Y2961" s="45">
        <f t="shared" si="1538"/>
        <v>0.93832638475282892</v>
      </c>
      <c r="Z2961" s="47">
        <f t="shared" si="1539"/>
        <v>101.40697259513587</v>
      </c>
      <c r="AA2961" s="47">
        <f t="shared" si="1540"/>
        <v>125.79987627478454</v>
      </c>
      <c r="AB2961" s="45">
        <f t="shared" si="1541"/>
        <v>2.0482</v>
      </c>
      <c r="AC2961" s="2" t="str">
        <f t="shared" si="1527"/>
        <v>TY1</v>
      </c>
      <c r="AD2961">
        <f t="shared" si="1528"/>
        <v>126.265625</v>
      </c>
      <c r="AE2961">
        <f t="shared" si="1529"/>
        <v>125.53125</v>
      </c>
      <c r="AF2961" s="49">
        <f t="shared" ref="AF2961:AF3024" si="1556">AD2961-AE2961</f>
        <v>0.734375</v>
      </c>
      <c r="AG2961" s="3">
        <f t="shared" si="1542"/>
        <v>125.79987627478454</v>
      </c>
      <c r="AH2961">
        <f t="shared" si="1543"/>
        <v>124.30631069265858</v>
      </c>
      <c r="AI2961" s="51">
        <f t="shared" si="1544"/>
        <v>1.493565582125953</v>
      </c>
      <c r="AJ2961" s="52">
        <f t="shared" si="1545"/>
        <v>0.75919058212595303</v>
      </c>
      <c r="AK2961" s="2">
        <v>41946</v>
      </c>
      <c r="AL2961" t="str">
        <v>912828F9</v>
      </c>
      <c r="AM2961">
        <v>2.0941000000000001</v>
      </c>
      <c r="AN2961">
        <v>-3.2779999999999997E-2</v>
      </c>
      <c r="AO2961">
        <v>0.7873</v>
      </c>
      <c r="AP2961">
        <v>125.53125</v>
      </c>
      <c r="AQ2961">
        <f>VLOOKUP(AL2961,工作表1!$F$3:$G$1000,2,FALSE)</f>
        <v>2</v>
      </c>
      <c r="AR2961" t="str">
        <f>VLOOKUP(AL2961,工作表1!$F$3:$H$1000,3,FALSE)</f>
        <v>2021/10/31</v>
      </c>
      <c r="AS2961">
        <f t="shared" si="1530"/>
        <v>9.6250000000000002E-2</v>
      </c>
      <c r="AT2961">
        <f t="shared" si="1531"/>
        <v>1.9037500000000001</v>
      </c>
      <c r="AU2961" s="43">
        <f t="shared" si="1546"/>
        <v>42124</v>
      </c>
      <c r="AV2961" s="43">
        <f t="shared" si="1532"/>
        <v>42094</v>
      </c>
      <c r="AW2961" s="45">
        <f t="shared" si="1547"/>
        <v>2.2099447513812154E-2</v>
      </c>
      <c r="AX2961" s="45">
        <f t="shared" si="1548"/>
        <v>0.82757889956860664</v>
      </c>
      <c r="AY2961" s="47">
        <f t="shared" si="1549"/>
        <v>99.649936872941964</v>
      </c>
      <c r="AZ2961" s="47">
        <f t="shared" si="1550"/>
        <v>124.30631069265858</v>
      </c>
      <c r="BA2961" s="43"/>
      <c r="BC2961" s="2">
        <v>41943</v>
      </c>
      <c r="BD2961" t="str">
        <v>912828SF</v>
      </c>
      <c r="BE2961">
        <v>-18.632400000000001</v>
      </c>
      <c r="BF2961">
        <v>1.0080499999999999</v>
      </c>
      <c r="BG2961">
        <v>0.7873</v>
      </c>
      <c r="BH2961">
        <v>125.640625</v>
      </c>
      <c r="BI2961">
        <f>VLOOKUP(BD2961,工作表1!$K$3:$L$1000,2,FALSE)</f>
        <v>2</v>
      </c>
      <c r="BJ2961" t="str">
        <f>VLOOKUP(BD2961,工作表1!$K$3:$M$1000,3,FALSE)</f>
        <v>2022/2/15</v>
      </c>
      <c r="BK2961">
        <f t="shared" si="1533"/>
        <v>9.7500000000000003E-2</v>
      </c>
      <c r="BL2961">
        <f t="shared" si="1534"/>
        <v>1.9025000000000001</v>
      </c>
      <c r="BM2961" s="43">
        <f t="shared" si="1551"/>
        <v>42050</v>
      </c>
      <c r="BN2961" s="43">
        <f t="shared" si="1535"/>
        <v>42185</v>
      </c>
      <c r="BO2961" s="45">
        <f t="shared" si="1552"/>
        <v>0.43478260869565216</v>
      </c>
      <c r="BP2961" s="45">
        <f t="shared" si="1553"/>
        <v>1.7443716497915425</v>
      </c>
      <c r="BQ2961" s="47">
        <f t="shared" si="1554"/>
        <v>99.546149100680836</v>
      </c>
      <c r="BR2961" s="47">
        <f t="shared" si="1555"/>
        <v>122.75771282667775</v>
      </c>
    </row>
    <row r="2962" spans="6:70" x14ac:dyDescent="0.25">
      <c r="F2962" s="2">
        <v>42046</v>
      </c>
      <c r="G2962">
        <v>0.13</v>
      </c>
      <c r="H2962" s="43">
        <v>42089</v>
      </c>
      <c r="I2962">
        <v>1.7811999999999999</v>
      </c>
      <c r="L2962" s="2">
        <v>41943</v>
      </c>
      <c r="M2962" t="str">
        <v>912828WY</v>
      </c>
      <c r="N2962">
        <v>1.6199999999999999E-2</v>
      </c>
      <c r="O2962">
        <v>0.10904999999999999</v>
      </c>
      <c r="P2962">
        <v>0.80059999999999998</v>
      </c>
      <c r="Q2962">
        <v>126.359375</v>
      </c>
      <c r="R2962">
        <f>VLOOKUP(M2962,工作表1!$A$3:$B$1000,2,FALSE)</f>
        <v>2.25</v>
      </c>
      <c r="S2962" t="str">
        <f>VLOOKUP(M2962,工作表1!$A$3:$C$1000,3,FALSE)</f>
        <v>2021/7/31</v>
      </c>
      <c r="T2962">
        <f t="shared" si="1525"/>
        <v>9.7500000000000003E-2</v>
      </c>
      <c r="U2962">
        <f t="shared" si="1524"/>
        <v>2.1524999999999999</v>
      </c>
      <c r="V2962" s="43">
        <f t="shared" si="1536"/>
        <v>42035</v>
      </c>
      <c r="W2962" s="43">
        <f t="shared" si="1526"/>
        <v>42004</v>
      </c>
      <c r="X2962" s="45">
        <f t="shared" si="1537"/>
        <v>0.58084239130434778</v>
      </c>
      <c r="Y2962" s="45">
        <f t="shared" si="1538"/>
        <v>0.93837663787969028</v>
      </c>
      <c r="Z2962" s="47">
        <f t="shared" si="1539"/>
        <v>101.50167792357253</v>
      </c>
      <c r="AA2962" s="47">
        <f t="shared" si="1540"/>
        <v>125.90326564587053</v>
      </c>
      <c r="AB2962" s="45">
        <f t="shared" si="1541"/>
        <v>2.0385</v>
      </c>
      <c r="AC2962" s="2" t="str">
        <f t="shared" si="1527"/>
        <v>TY1</v>
      </c>
      <c r="AD2962">
        <f t="shared" si="1528"/>
        <v>126.359375</v>
      </c>
      <c r="AE2962">
        <f t="shared" si="1529"/>
        <v>125.640625</v>
      </c>
      <c r="AF2962" s="49">
        <f t="shared" si="1556"/>
        <v>0.71875</v>
      </c>
      <c r="AG2962" s="3">
        <f t="shared" si="1542"/>
        <v>125.90326564587053</v>
      </c>
      <c r="AH2962">
        <f t="shared" si="1543"/>
        <v>124.46377271157323</v>
      </c>
      <c r="AI2962" s="51">
        <f t="shared" si="1544"/>
        <v>1.4394929342973057</v>
      </c>
      <c r="AJ2962" s="52">
        <f t="shared" si="1545"/>
        <v>0.72074293429730574</v>
      </c>
      <c r="AK2962" s="2">
        <v>41943</v>
      </c>
      <c r="AL2962" t="str">
        <v>912828F2</v>
      </c>
      <c r="AM2962">
        <v>1.6476999999999999</v>
      </c>
      <c r="AN2962">
        <v>1.7600000000000001E-3</v>
      </c>
      <c r="AO2962">
        <v>0.79390000000000005</v>
      </c>
      <c r="AP2962">
        <v>125.640625</v>
      </c>
      <c r="AQ2962">
        <f>VLOOKUP(AL2962,工作表1!$F$3:$G$1000,2,FALSE)</f>
        <v>2.125</v>
      </c>
      <c r="AR2962" t="str">
        <f>VLOOKUP(AL2962,工作表1!$F$3:$H$1000,3,FALSE)</f>
        <v>2021/9/30</v>
      </c>
      <c r="AS2962">
        <f t="shared" si="1530"/>
        <v>9.7500000000000003E-2</v>
      </c>
      <c r="AT2962">
        <f t="shared" si="1531"/>
        <v>2.0274999999999999</v>
      </c>
      <c r="AU2962" s="43">
        <f t="shared" si="1546"/>
        <v>42094</v>
      </c>
      <c r="AV2962" s="43">
        <f t="shared" si="1532"/>
        <v>42094</v>
      </c>
      <c r="AW2962" s="45">
        <f t="shared" si="1547"/>
        <v>0.19958563535911603</v>
      </c>
      <c r="AX2962" s="45">
        <f t="shared" si="1548"/>
        <v>1.0612294709755543</v>
      </c>
      <c r="AY2962" s="47">
        <f t="shared" si="1549"/>
        <v>100.60698691827507</v>
      </c>
      <c r="AZ2962" s="47">
        <f t="shared" si="1550"/>
        <v>124.46377271157323</v>
      </c>
      <c r="BA2962" s="43"/>
      <c r="BC2962" s="2">
        <v>41942</v>
      </c>
      <c r="BD2962" t="str">
        <v>912828SF</v>
      </c>
      <c r="BE2962">
        <v>-18.892399999999999</v>
      </c>
      <c r="BF2962">
        <v>1.0085599999999999</v>
      </c>
      <c r="BG2962">
        <v>0.7873</v>
      </c>
      <c r="BH2962">
        <v>125.890625</v>
      </c>
      <c r="BI2962">
        <f>VLOOKUP(BD2962,工作表1!$K$3:$L$1000,2,FALSE)</f>
        <v>2</v>
      </c>
      <c r="BJ2962" t="str">
        <f>VLOOKUP(BD2962,工作表1!$K$3:$M$1000,3,FALSE)</f>
        <v>2022/2/15</v>
      </c>
      <c r="BK2962">
        <f t="shared" si="1533"/>
        <v>9.7000000000000003E-2</v>
      </c>
      <c r="BL2962">
        <f t="shared" si="1534"/>
        <v>1.903</v>
      </c>
      <c r="BM2962" s="43">
        <f t="shared" si="1551"/>
        <v>42050</v>
      </c>
      <c r="BN2962" s="43">
        <f t="shared" si="1535"/>
        <v>42185</v>
      </c>
      <c r="BO2962" s="45">
        <f t="shared" si="1552"/>
        <v>0.41847826086956524</v>
      </c>
      <c r="BP2962" s="45">
        <f t="shared" si="1553"/>
        <v>1.7445056581298393</v>
      </c>
      <c r="BQ2962" s="47">
        <f t="shared" si="1554"/>
        <v>99.754951374672871</v>
      </c>
      <c r="BR2962" s="47">
        <f t="shared" si="1555"/>
        <v>122.97627883588048</v>
      </c>
    </row>
    <row r="2963" spans="6:70" x14ac:dyDescent="0.25">
      <c r="F2963" s="2">
        <v>42045</v>
      </c>
      <c r="G2963">
        <v>0.13</v>
      </c>
      <c r="H2963" s="43">
        <v>42088</v>
      </c>
      <c r="I2963">
        <v>1.7259</v>
      </c>
      <c r="L2963" s="2">
        <v>41942</v>
      </c>
      <c r="M2963" t="str">
        <v>912828WY</v>
      </c>
      <c r="N2963">
        <v>-0.35589999999999999</v>
      </c>
      <c r="O2963">
        <v>0.17418</v>
      </c>
      <c r="P2963">
        <v>0.80059999999999998</v>
      </c>
      <c r="Q2963">
        <v>126.625</v>
      </c>
      <c r="R2963">
        <f>VLOOKUP(M2963,工作表1!$A$3:$B$1000,2,FALSE)</f>
        <v>2.25</v>
      </c>
      <c r="S2963" t="str">
        <f>VLOOKUP(M2963,工作表1!$A$3:$C$1000,3,FALSE)</f>
        <v>2021/7/31</v>
      </c>
      <c r="T2963">
        <f t="shared" si="1525"/>
        <v>9.7000000000000003E-2</v>
      </c>
      <c r="U2963">
        <f t="shared" si="1524"/>
        <v>2.153</v>
      </c>
      <c r="V2963" s="43">
        <f t="shared" si="1536"/>
        <v>42035</v>
      </c>
      <c r="W2963" s="43">
        <f t="shared" si="1526"/>
        <v>42004</v>
      </c>
      <c r="X2963" s="45">
        <f t="shared" si="1537"/>
        <v>0.5625</v>
      </c>
      <c r="Y2963" s="45">
        <f t="shared" si="1538"/>
        <v>0.93852739726027401</v>
      </c>
      <c r="Z2963" s="47">
        <f t="shared" si="1539"/>
        <v>101.72082490557918</v>
      </c>
      <c r="AA2963" s="47">
        <f t="shared" si="1540"/>
        <v>126.13143591310612</v>
      </c>
      <c r="AB2963" s="45">
        <f t="shared" si="1541"/>
        <v>1.9961</v>
      </c>
      <c r="AC2963" s="2" t="str">
        <f t="shared" si="1527"/>
        <v>TY1</v>
      </c>
      <c r="AD2963">
        <f t="shared" si="1528"/>
        <v>126.625</v>
      </c>
      <c r="AE2963">
        <f t="shared" si="1529"/>
        <v>125.890625</v>
      </c>
      <c r="AF2963" s="49">
        <f t="shared" si="1556"/>
        <v>0.734375</v>
      </c>
      <c r="AG2963" s="3">
        <f t="shared" si="1542"/>
        <v>126.13143591310612</v>
      </c>
      <c r="AH2963">
        <f t="shared" si="1543"/>
        <v>124.67326693925141</v>
      </c>
      <c r="AI2963" s="51">
        <f t="shared" si="1544"/>
        <v>1.4581689738547112</v>
      </c>
      <c r="AJ2963" s="52">
        <f t="shared" si="1545"/>
        <v>0.72379397385471123</v>
      </c>
      <c r="AK2963" s="2">
        <v>41942</v>
      </c>
      <c r="AL2963" t="str">
        <v>912828F2</v>
      </c>
      <c r="AM2963">
        <v>1.2866</v>
      </c>
      <c r="AN2963">
        <v>3.209E-2</v>
      </c>
      <c r="AO2963">
        <v>0.79390000000000005</v>
      </c>
      <c r="AP2963">
        <v>125.890625</v>
      </c>
      <c r="AQ2963">
        <f>VLOOKUP(AL2963,工作表1!$F$3:$G$1000,2,FALSE)</f>
        <v>2.125</v>
      </c>
      <c r="AR2963" t="str">
        <f>VLOOKUP(AL2963,工作表1!$F$3:$H$1000,3,FALSE)</f>
        <v>2021/9/30</v>
      </c>
      <c r="AS2963">
        <f t="shared" si="1530"/>
        <v>9.7000000000000003E-2</v>
      </c>
      <c r="AT2963">
        <f t="shared" si="1531"/>
        <v>2.028</v>
      </c>
      <c r="AU2963" s="43">
        <f t="shared" si="1546"/>
        <v>42094</v>
      </c>
      <c r="AV2963" s="43">
        <f t="shared" si="1532"/>
        <v>42094</v>
      </c>
      <c r="AW2963" s="45">
        <f t="shared" si="1547"/>
        <v>0.18197513812154698</v>
      </c>
      <c r="AX2963" s="45">
        <f t="shared" si="1548"/>
        <v>1.0610847271626429</v>
      </c>
      <c r="AY2963" s="47">
        <f t="shared" si="1549"/>
        <v>100.80990325168661</v>
      </c>
      <c r="AZ2963" s="47">
        <f t="shared" si="1550"/>
        <v>124.67326693925141</v>
      </c>
      <c r="BA2963" s="43"/>
      <c r="BC2963" s="2">
        <v>41941</v>
      </c>
      <c r="BD2963" t="str">
        <v>912828SF</v>
      </c>
      <c r="BE2963">
        <v>-18.942699999999999</v>
      </c>
      <c r="BF2963">
        <v>1.0035400000000001</v>
      </c>
      <c r="BG2963">
        <v>0.7873</v>
      </c>
      <c r="BH2963">
        <v>125.703125</v>
      </c>
      <c r="BI2963">
        <f>VLOOKUP(BD2963,工作表1!$K$3:$L$1000,2,FALSE)</f>
        <v>2</v>
      </c>
      <c r="BJ2963" t="str">
        <f>VLOOKUP(BD2963,工作表1!$K$3:$M$1000,3,FALSE)</f>
        <v>2022/2/15</v>
      </c>
      <c r="BK2963">
        <f t="shared" si="1533"/>
        <v>9.8500000000000004E-2</v>
      </c>
      <c r="BL2963">
        <f t="shared" si="1534"/>
        <v>1.9015</v>
      </c>
      <c r="BM2963" s="43">
        <f t="shared" si="1551"/>
        <v>42050</v>
      </c>
      <c r="BN2963" s="43">
        <f t="shared" si="1535"/>
        <v>42185</v>
      </c>
      <c r="BO2963" s="45">
        <f t="shared" si="1552"/>
        <v>0.41304347826086957</v>
      </c>
      <c r="BP2963" s="45">
        <f t="shared" si="1553"/>
        <v>1.7445503275759382</v>
      </c>
      <c r="BQ2963" s="47">
        <f t="shared" si="1554"/>
        <v>99.614424840664782</v>
      </c>
      <c r="BR2963" s="47">
        <f t="shared" si="1555"/>
        <v>122.78366466401606</v>
      </c>
    </row>
    <row r="2964" spans="6:70" x14ac:dyDescent="0.25">
      <c r="F2964" s="2">
        <v>42044</v>
      </c>
      <c r="G2964">
        <v>0.129</v>
      </c>
      <c r="H2964" s="43">
        <v>42087</v>
      </c>
      <c r="I2964">
        <v>1.6732</v>
      </c>
      <c r="L2964" s="2">
        <v>41941</v>
      </c>
      <c r="M2964" t="str">
        <v>912828WY</v>
      </c>
      <c r="N2964">
        <v>0.34139999999999998</v>
      </c>
      <c r="O2964">
        <v>4.5879999999999997E-2</v>
      </c>
      <c r="P2964">
        <v>0.80059999999999998</v>
      </c>
      <c r="Q2964">
        <v>126.453125</v>
      </c>
      <c r="R2964">
        <f>VLOOKUP(M2964,工作表1!$A$3:$B$1000,2,FALSE)</f>
        <v>2.25</v>
      </c>
      <c r="S2964" t="str">
        <f>VLOOKUP(M2964,工作表1!$A$3:$C$1000,3,FALSE)</f>
        <v>2021/7/31</v>
      </c>
      <c r="T2964">
        <f t="shared" si="1525"/>
        <v>9.8500000000000004E-2</v>
      </c>
      <c r="U2964">
        <f t="shared" si="1524"/>
        <v>2.1515</v>
      </c>
      <c r="V2964" s="43">
        <f t="shared" si="1536"/>
        <v>42035</v>
      </c>
      <c r="W2964" s="43">
        <f t="shared" si="1526"/>
        <v>42004</v>
      </c>
      <c r="X2964" s="45">
        <f t="shared" si="1537"/>
        <v>0.55638586956521741</v>
      </c>
      <c r="Y2964" s="45">
        <f t="shared" si="1538"/>
        <v>0.93857765038713525</v>
      </c>
      <c r="Z2964" s="47">
        <f t="shared" si="1539"/>
        <v>101.61223032940198</v>
      </c>
      <c r="AA2964" s="47">
        <f t="shared" si="1540"/>
        <v>125.98096458367243</v>
      </c>
      <c r="AB2964" s="45">
        <f t="shared" si="1541"/>
        <v>2.0106000000000002</v>
      </c>
      <c r="AC2964" s="2" t="str">
        <f t="shared" si="1527"/>
        <v>TY1</v>
      </c>
      <c r="AD2964">
        <f t="shared" si="1528"/>
        <v>126.453125</v>
      </c>
      <c r="AE2964">
        <f t="shared" si="1529"/>
        <v>125.703125</v>
      </c>
      <c r="AF2964" s="49">
        <f t="shared" si="1556"/>
        <v>0.75</v>
      </c>
      <c r="AG2964" s="3">
        <f t="shared" si="1542"/>
        <v>125.98096458367243</v>
      </c>
      <c r="AH2964">
        <f t="shared" si="1543"/>
        <v>124.52155745314488</v>
      </c>
      <c r="AI2964" s="51">
        <f t="shared" si="1544"/>
        <v>1.459407130527552</v>
      </c>
      <c r="AJ2964" s="52">
        <f t="shared" si="1545"/>
        <v>0.709407130527552</v>
      </c>
      <c r="AK2964" s="2">
        <v>41941</v>
      </c>
      <c r="AL2964" t="str">
        <v>912828F2</v>
      </c>
      <c r="AM2964">
        <v>2.3045</v>
      </c>
      <c r="AN2964">
        <v>-4.7079999999999997E-2</v>
      </c>
      <c r="AO2964">
        <v>0.79390000000000005</v>
      </c>
      <c r="AP2964">
        <v>125.703125</v>
      </c>
      <c r="AQ2964">
        <f>VLOOKUP(AL2964,工作表1!$F$3:$G$1000,2,FALSE)</f>
        <v>2.125</v>
      </c>
      <c r="AR2964" t="str">
        <f>VLOOKUP(AL2964,工作表1!$F$3:$H$1000,3,FALSE)</f>
        <v>2021/9/30</v>
      </c>
      <c r="AS2964">
        <f t="shared" si="1530"/>
        <v>9.8500000000000004E-2</v>
      </c>
      <c r="AT2964">
        <f t="shared" si="1531"/>
        <v>2.0265</v>
      </c>
      <c r="AU2964" s="43">
        <f t="shared" si="1546"/>
        <v>42094</v>
      </c>
      <c r="AV2964" s="43">
        <f t="shared" si="1532"/>
        <v>42094</v>
      </c>
      <c r="AW2964" s="45">
        <f t="shared" si="1547"/>
        <v>0.17610497237569059</v>
      </c>
      <c r="AX2964" s="45">
        <f t="shared" si="1548"/>
        <v>1.0610364792250058</v>
      </c>
      <c r="AY2964" s="47">
        <f t="shared" si="1549"/>
        <v>100.70095886083406</v>
      </c>
      <c r="AZ2964" s="47">
        <f t="shared" si="1550"/>
        <v>124.52155745314488</v>
      </c>
      <c r="BA2964" s="43"/>
      <c r="BC2964" s="2">
        <v>41940</v>
      </c>
      <c r="BD2964" t="str">
        <v>912828SF</v>
      </c>
      <c r="BE2964">
        <v>-19.6309</v>
      </c>
      <c r="BF2964">
        <v>1.02115</v>
      </c>
      <c r="BG2964">
        <v>0.7873</v>
      </c>
      <c r="BH2964">
        <v>126.234375</v>
      </c>
      <c r="BI2964">
        <f>VLOOKUP(BD2964,工作表1!$K$3:$L$1000,2,FALSE)</f>
        <v>2</v>
      </c>
      <c r="BJ2964" t="str">
        <f>VLOOKUP(BD2964,工作表1!$K$3:$M$1000,3,FALSE)</f>
        <v>2022/2/15</v>
      </c>
      <c r="BK2964">
        <f t="shared" si="1533"/>
        <v>8.7999999999999995E-2</v>
      </c>
      <c r="BL2964">
        <f t="shared" si="1534"/>
        <v>1.9119999999999999</v>
      </c>
      <c r="BM2964" s="43">
        <f t="shared" si="1551"/>
        <v>42050</v>
      </c>
      <c r="BN2964" s="43">
        <f t="shared" si="1535"/>
        <v>42185</v>
      </c>
      <c r="BO2964" s="45">
        <f t="shared" si="1552"/>
        <v>0.40760869565217389</v>
      </c>
      <c r="BP2964" s="45">
        <f t="shared" si="1553"/>
        <v>1.7445949970220369</v>
      </c>
      <c r="BQ2964" s="47">
        <f t="shared" si="1554"/>
        <v>100.02053636992284</v>
      </c>
      <c r="BR2964" s="47">
        <f t="shared" si="1555"/>
        <v>123.27505031847726</v>
      </c>
    </row>
    <row r="2965" spans="6:70" x14ac:dyDescent="0.25">
      <c r="F2965" s="2">
        <v>42041</v>
      </c>
      <c r="G2965">
        <v>0.13</v>
      </c>
      <c r="H2965" s="43">
        <v>42086</v>
      </c>
      <c r="I2965">
        <v>1.7068000000000001</v>
      </c>
      <c r="L2965" s="2">
        <v>41940</v>
      </c>
      <c r="M2965" t="str">
        <v>912828WY</v>
      </c>
      <c r="N2965">
        <v>-2.2599999999999999E-2</v>
      </c>
      <c r="O2965">
        <v>0.13295999999999999</v>
      </c>
      <c r="P2965">
        <v>0.80059999999999998</v>
      </c>
      <c r="Q2965">
        <v>126.953125</v>
      </c>
      <c r="R2965">
        <f>VLOOKUP(M2965,工作表1!$A$3:$B$1000,2,FALSE)</f>
        <v>2.25</v>
      </c>
      <c r="S2965" t="str">
        <f>VLOOKUP(M2965,工作表1!$A$3:$C$1000,3,FALSE)</f>
        <v>2021/7/31</v>
      </c>
      <c r="T2965">
        <f t="shared" si="1525"/>
        <v>8.7999999999999995E-2</v>
      </c>
      <c r="U2965">
        <f t="shared" si="1524"/>
        <v>2.1619999999999999</v>
      </c>
      <c r="V2965" s="43">
        <f t="shared" si="1536"/>
        <v>42035</v>
      </c>
      <c r="W2965" s="43">
        <f t="shared" si="1526"/>
        <v>42004</v>
      </c>
      <c r="X2965" s="45">
        <f t="shared" si="1537"/>
        <v>0.55027173913043481</v>
      </c>
      <c r="Y2965" s="45">
        <f t="shared" si="1538"/>
        <v>0.9386279035139965</v>
      </c>
      <c r="Z2965" s="47">
        <f t="shared" si="1539"/>
        <v>102.0024085592666</v>
      </c>
      <c r="AA2965" s="47">
        <f t="shared" si="1540"/>
        <v>126.45087938885668</v>
      </c>
      <c r="AB2965" s="45">
        <f t="shared" si="1541"/>
        <v>1.9648000000000001</v>
      </c>
      <c r="AC2965" s="2" t="str">
        <f t="shared" si="1527"/>
        <v>TY1</v>
      </c>
      <c r="AD2965">
        <f t="shared" si="1528"/>
        <v>126.953125</v>
      </c>
      <c r="AE2965">
        <f t="shared" si="1529"/>
        <v>126.234375</v>
      </c>
      <c r="AF2965" s="49">
        <f t="shared" si="1556"/>
        <v>0.71875</v>
      </c>
      <c r="AG2965" s="3">
        <f t="shared" si="1542"/>
        <v>126.45087938885668</v>
      </c>
      <c r="AH2965">
        <f t="shared" si="1543"/>
        <v>125.03194158068037</v>
      </c>
      <c r="AI2965" s="51">
        <f t="shared" si="1544"/>
        <v>1.4189378081763095</v>
      </c>
      <c r="AJ2965" s="52">
        <f t="shared" si="1545"/>
        <v>0.70018780817630955</v>
      </c>
      <c r="AK2965" s="2">
        <v>41940</v>
      </c>
      <c r="AL2965" t="str">
        <v>912828F2</v>
      </c>
      <c r="AM2965">
        <v>2.0428000000000002</v>
      </c>
      <c r="AN2965">
        <v>-3.329E-2</v>
      </c>
      <c r="AO2965">
        <v>0.79390000000000005</v>
      </c>
      <c r="AP2965">
        <v>126.234375</v>
      </c>
      <c r="AQ2965">
        <f>VLOOKUP(AL2965,工作表1!$F$3:$G$1000,2,FALSE)</f>
        <v>2.125</v>
      </c>
      <c r="AR2965" t="str">
        <f>VLOOKUP(AL2965,工作表1!$F$3:$H$1000,3,FALSE)</f>
        <v>2021/9/30</v>
      </c>
      <c r="AS2965">
        <f t="shared" si="1530"/>
        <v>8.7999999999999995E-2</v>
      </c>
      <c r="AT2965">
        <f t="shared" si="1531"/>
        <v>2.0369999999999999</v>
      </c>
      <c r="AU2965" s="43">
        <f t="shared" si="1546"/>
        <v>42094</v>
      </c>
      <c r="AV2965" s="43">
        <f t="shared" si="1532"/>
        <v>42094</v>
      </c>
      <c r="AW2965" s="45">
        <f t="shared" si="1547"/>
        <v>0.17023480662983426</v>
      </c>
      <c r="AX2965" s="45">
        <f t="shared" si="1548"/>
        <v>1.0609882312873684</v>
      </c>
      <c r="AY2965" s="47">
        <f t="shared" si="1549"/>
        <v>101.12274225651858</v>
      </c>
      <c r="AZ2965" s="47">
        <f t="shared" si="1550"/>
        <v>125.03194158068037</v>
      </c>
      <c r="BA2965" s="43"/>
      <c r="BC2965" s="2">
        <v>41939</v>
      </c>
      <c r="BD2965" t="str">
        <v>912828SF</v>
      </c>
      <c r="BE2965">
        <v>-20.4086</v>
      </c>
      <c r="BF2965">
        <v>1.05192</v>
      </c>
      <c r="BG2965">
        <v>0.7873</v>
      </c>
      <c r="BH2965">
        <v>126.4375</v>
      </c>
      <c r="BI2965">
        <f>VLOOKUP(BD2965,工作表1!$K$3:$L$1000,2,FALSE)</f>
        <v>2</v>
      </c>
      <c r="BJ2965" t="str">
        <f>VLOOKUP(BD2965,工作表1!$K$3:$M$1000,3,FALSE)</f>
        <v>2022/2/15</v>
      </c>
      <c r="BK2965">
        <f t="shared" si="1533"/>
        <v>8.7499999999999994E-2</v>
      </c>
      <c r="BL2965">
        <f t="shared" si="1534"/>
        <v>1.9125000000000001</v>
      </c>
      <c r="BM2965" s="43">
        <f t="shared" si="1551"/>
        <v>42050</v>
      </c>
      <c r="BN2965" s="43">
        <f t="shared" si="1535"/>
        <v>42185</v>
      </c>
      <c r="BO2965" s="45">
        <f t="shared" si="1552"/>
        <v>0.40217391304347827</v>
      </c>
      <c r="BP2965" s="45">
        <f t="shared" si="1553"/>
        <v>1.7446396664681358</v>
      </c>
      <c r="BQ2965" s="47">
        <f t="shared" si="1554"/>
        <v>100.15507706788264</v>
      </c>
      <c r="BR2965" s="47">
        <f t="shared" si="1555"/>
        <v>123.4300665977625</v>
      </c>
    </row>
    <row r="2966" spans="6:70" x14ac:dyDescent="0.25">
      <c r="F2966" s="2">
        <v>42040</v>
      </c>
      <c r="G2966">
        <v>0.1295</v>
      </c>
      <c r="H2966" s="43">
        <v>42083</v>
      </c>
      <c r="I2966">
        <v>1.7282999999999999</v>
      </c>
      <c r="L2966" s="2">
        <v>41939</v>
      </c>
      <c r="M2966" t="str">
        <v>912828WY</v>
      </c>
      <c r="N2966">
        <v>-9.1999999999999998E-3</v>
      </c>
      <c r="O2966">
        <v>0.13056999999999999</v>
      </c>
      <c r="P2966">
        <v>0.80059999999999998</v>
      </c>
      <c r="Q2966">
        <v>127.140625</v>
      </c>
      <c r="R2966">
        <f>VLOOKUP(M2966,工作表1!$A$3:$B$1000,2,FALSE)</f>
        <v>2.25</v>
      </c>
      <c r="S2966" t="str">
        <f>VLOOKUP(M2966,工作表1!$A$3:$C$1000,3,FALSE)</f>
        <v>2021/7/31</v>
      </c>
      <c r="T2966">
        <f t="shared" si="1525"/>
        <v>8.7499999999999994E-2</v>
      </c>
      <c r="U2966">
        <f t="shared" si="1524"/>
        <v>2.1625000000000001</v>
      </c>
      <c r="V2966" s="43">
        <f t="shared" si="1536"/>
        <v>42035</v>
      </c>
      <c r="W2966" s="43">
        <f t="shared" si="1526"/>
        <v>42004</v>
      </c>
      <c r="X2966" s="45">
        <f t="shared" si="1537"/>
        <v>0.54415760869565211</v>
      </c>
      <c r="Y2966" s="45">
        <f t="shared" si="1538"/>
        <v>0.93867815664085752</v>
      </c>
      <c r="Z2966" s="47">
        <f t="shared" si="1539"/>
        <v>102.15797526768692</v>
      </c>
      <c r="AA2966" s="47">
        <f t="shared" si="1540"/>
        <v>126.6298972704838</v>
      </c>
      <c r="AB2966" s="45">
        <f t="shared" si="1541"/>
        <v>1.9311</v>
      </c>
      <c r="AC2966" s="2" t="str">
        <f t="shared" si="1527"/>
        <v>TY1</v>
      </c>
      <c r="AD2966">
        <f t="shared" si="1528"/>
        <v>127.140625</v>
      </c>
      <c r="AE2966">
        <f t="shared" si="1529"/>
        <v>126.4375</v>
      </c>
      <c r="AF2966" s="49">
        <f t="shared" si="1556"/>
        <v>0.703125</v>
      </c>
      <c r="AG2966" s="3">
        <f t="shared" si="1542"/>
        <v>126.6298972704838</v>
      </c>
      <c r="AH2966">
        <f t="shared" si="1543"/>
        <v>125.21302866086489</v>
      </c>
      <c r="AI2966" s="51">
        <f t="shared" si="1544"/>
        <v>1.416868609618902</v>
      </c>
      <c r="AJ2966" s="52">
        <f t="shared" si="1545"/>
        <v>0.71374360961890204</v>
      </c>
      <c r="AK2966" s="2">
        <v>41939</v>
      </c>
      <c r="AL2966" t="str">
        <v>912828F2</v>
      </c>
      <c r="AM2966">
        <v>1.7082999999999999</v>
      </c>
      <c r="AN2966">
        <v>-8.0199999999999994E-3</v>
      </c>
      <c r="AO2966">
        <v>0.79390000000000005</v>
      </c>
      <c r="AP2966">
        <v>126.4375</v>
      </c>
      <c r="AQ2966">
        <f>VLOOKUP(AL2966,工作表1!$F$3:$G$1000,2,FALSE)</f>
        <v>2.125</v>
      </c>
      <c r="AR2966" t="str">
        <f>VLOOKUP(AL2966,工作表1!$F$3:$H$1000,3,FALSE)</f>
        <v>2021/9/30</v>
      </c>
      <c r="AS2966">
        <f t="shared" si="1530"/>
        <v>8.7499999999999994E-2</v>
      </c>
      <c r="AT2966">
        <f t="shared" si="1531"/>
        <v>2.0375000000000001</v>
      </c>
      <c r="AU2966" s="43">
        <f t="shared" si="1546"/>
        <v>42094</v>
      </c>
      <c r="AV2966" s="43">
        <f t="shared" si="1532"/>
        <v>42094</v>
      </c>
      <c r="AW2966" s="45">
        <f t="shared" si="1547"/>
        <v>0.1643646408839779</v>
      </c>
      <c r="AX2966" s="45">
        <f t="shared" si="1548"/>
        <v>1.0609399833497313</v>
      </c>
      <c r="AY2966" s="47">
        <f t="shared" si="1549"/>
        <v>101.27887728186673</v>
      </c>
      <c r="AZ2966" s="47">
        <f t="shared" si="1550"/>
        <v>125.21302866086489</v>
      </c>
      <c r="BA2966" s="43"/>
      <c r="BC2966" s="2">
        <v>41936</v>
      </c>
      <c r="BD2966" t="str">
        <v>912828SF</v>
      </c>
      <c r="BE2966">
        <v>-20.3188</v>
      </c>
      <c r="BF2966">
        <v>1.0447599999999999</v>
      </c>
      <c r="BG2966">
        <v>0.7873</v>
      </c>
      <c r="BH2966">
        <v>126.328125</v>
      </c>
      <c r="BI2966">
        <f>VLOOKUP(BD2966,工作表1!$K$3:$L$1000,2,FALSE)</f>
        <v>2</v>
      </c>
      <c r="BJ2966" t="str">
        <f>VLOOKUP(BD2966,工作表1!$K$3:$M$1000,3,FALSE)</f>
        <v>2022/2/15</v>
      </c>
      <c r="BK2966">
        <f t="shared" si="1533"/>
        <v>8.8999999999999996E-2</v>
      </c>
      <c r="BL2966">
        <f t="shared" si="1534"/>
        <v>1.911</v>
      </c>
      <c r="BM2966" s="43">
        <f t="shared" si="1551"/>
        <v>42050</v>
      </c>
      <c r="BN2966" s="43">
        <f t="shared" si="1535"/>
        <v>42185</v>
      </c>
      <c r="BO2966" s="45">
        <f t="shared" si="1552"/>
        <v>0.39673913043478259</v>
      </c>
      <c r="BP2966" s="45">
        <f t="shared" si="1553"/>
        <v>1.7446843359142346</v>
      </c>
      <c r="BQ2966" s="47">
        <f t="shared" si="1554"/>
        <v>100.07711231633</v>
      </c>
      <c r="BR2966" s="47">
        <f t="shared" si="1555"/>
        <v>123.31689849927109</v>
      </c>
    </row>
    <row r="2967" spans="6:70" x14ac:dyDescent="0.25">
      <c r="F2967" s="2">
        <v>42039</v>
      </c>
      <c r="G2967">
        <v>0.13200000000000001</v>
      </c>
      <c r="H2967" s="43">
        <v>42082</v>
      </c>
      <c r="I2967">
        <v>1.7764</v>
      </c>
      <c r="L2967" s="2">
        <v>41936</v>
      </c>
      <c r="M2967" t="str">
        <v>912828WY</v>
      </c>
      <c r="N2967">
        <v>-5.74E-2</v>
      </c>
      <c r="O2967">
        <v>0.11071</v>
      </c>
      <c r="P2967">
        <v>0.80059999999999998</v>
      </c>
      <c r="Q2967">
        <v>127.03125</v>
      </c>
      <c r="R2967">
        <f>VLOOKUP(M2967,工作表1!$A$3:$B$1000,2,FALSE)</f>
        <v>2.25</v>
      </c>
      <c r="S2967" t="str">
        <f>VLOOKUP(M2967,工作表1!$A$3:$C$1000,3,FALSE)</f>
        <v>2021/7/31</v>
      </c>
      <c r="T2967">
        <f t="shared" si="1525"/>
        <v>8.8999999999999996E-2</v>
      </c>
      <c r="U2967">
        <f t="shared" si="1524"/>
        <v>2.161</v>
      </c>
      <c r="V2967" s="43">
        <f t="shared" si="1536"/>
        <v>42035</v>
      </c>
      <c r="W2967" s="43">
        <f t="shared" si="1526"/>
        <v>42004</v>
      </c>
      <c r="X2967" s="45">
        <f t="shared" si="1537"/>
        <v>0.53804347826086962</v>
      </c>
      <c r="Y2967" s="45">
        <f t="shared" si="1538"/>
        <v>0.93872840976771887</v>
      </c>
      <c r="Z2967" s="47">
        <f t="shared" si="1539"/>
        <v>102.08012870397577</v>
      </c>
      <c r="AA2967" s="47">
        <f t="shared" si="1540"/>
        <v>126.51781480387443</v>
      </c>
      <c r="AB2967" s="45">
        <f t="shared" si="1541"/>
        <v>1.9408000000000001</v>
      </c>
      <c r="AC2967" s="2" t="str">
        <f t="shared" si="1527"/>
        <v>TY1</v>
      </c>
      <c r="AD2967">
        <f t="shared" si="1528"/>
        <v>127.03125</v>
      </c>
      <c r="AE2967">
        <f t="shared" si="1529"/>
        <v>126.328125</v>
      </c>
      <c r="AF2967" s="49">
        <f t="shared" si="1556"/>
        <v>0.703125</v>
      </c>
      <c r="AG2967" s="3">
        <f t="shared" si="1542"/>
        <v>126.51781480387443</v>
      </c>
      <c r="AH2967">
        <f t="shared" si="1543"/>
        <v>125.08000282928437</v>
      </c>
      <c r="AI2967" s="51">
        <f t="shared" si="1544"/>
        <v>1.4378119745900619</v>
      </c>
      <c r="AJ2967" s="52">
        <f t="shared" si="1545"/>
        <v>0.73468697459006194</v>
      </c>
      <c r="AK2967" s="2">
        <v>41936</v>
      </c>
      <c r="AL2967" t="str">
        <v>912828F2</v>
      </c>
      <c r="AM2967">
        <v>1.3089999999999999</v>
      </c>
      <c r="AN2967">
        <v>2.1260000000000001E-2</v>
      </c>
      <c r="AO2967">
        <v>0.79390000000000005</v>
      </c>
      <c r="AP2967">
        <v>126.328125</v>
      </c>
      <c r="AQ2967">
        <f>VLOOKUP(AL2967,工作表1!$F$3:$G$1000,2,FALSE)</f>
        <v>2.125</v>
      </c>
      <c r="AR2967" t="str">
        <f>VLOOKUP(AL2967,工作表1!$F$3:$H$1000,3,FALSE)</f>
        <v>2021/9/30</v>
      </c>
      <c r="AS2967">
        <f t="shared" si="1530"/>
        <v>8.8999999999999996E-2</v>
      </c>
      <c r="AT2967">
        <f t="shared" si="1531"/>
        <v>2.036</v>
      </c>
      <c r="AU2967" s="43">
        <f t="shared" si="1546"/>
        <v>42094</v>
      </c>
      <c r="AV2967" s="43">
        <f t="shared" si="1532"/>
        <v>42094</v>
      </c>
      <c r="AW2967" s="45">
        <f t="shared" si="1547"/>
        <v>0.15849447513812157</v>
      </c>
      <c r="AX2967" s="45">
        <f t="shared" si="1548"/>
        <v>1.0608917354120941</v>
      </c>
      <c r="AY2967" s="47">
        <f t="shared" si="1549"/>
        <v>101.18477973323127</v>
      </c>
      <c r="AZ2967" s="47">
        <f t="shared" si="1550"/>
        <v>125.08000282928437</v>
      </c>
      <c r="BA2967" s="43"/>
      <c r="BC2967" s="2">
        <v>41935</v>
      </c>
      <c r="BD2967" t="str">
        <v>912828SF</v>
      </c>
      <c r="BE2967">
        <v>-20.089200000000002</v>
      </c>
      <c r="BF2967">
        <v>1.0202599999999999</v>
      </c>
      <c r="BG2967">
        <v>0.7873</v>
      </c>
      <c r="BH2967">
        <v>126.296875</v>
      </c>
      <c r="BI2967">
        <f>VLOOKUP(BD2967,工作表1!$K$3:$L$1000,2,FALSE)</f>
        <v>2</v>
      </c>
      <c r="BJ2967" t="str">
        <f>VLOOKUP(BD2967,工作表1!$K$3:$M$1000,3,FALSE)</f>
        <v>2022/2/15</v>
      </c>
      <c r="BK2967">
        <f t="shared" si="1533"/>
        <v>8.7999999999999995E-2</v>
      </c>
      <c r="BL2967">
        <f t="shared" si="1534"/>
        <v>1.9119999999999999</v>
      </c>
      <c r="BM2967" s="43">
        <f t="shared" si="1551"/>
        <v>42050</v>
      </c>
      <c r="BN2967" s="43">
        <f t="shared" si="1535"/>
        <v>42185</v>
      </c>
      <c r="BO2967" s="45">
        <f t="shared" si="1552"/>
        <v>0.38043478260869568</v>
      </c>
      <c r="BP2967" s="45">
        <f t="shared" si="1553"/>
        <v>1.7448183442525314</v>
      </c>
      <c r="BQ2967" s="47">
        <f t="shared" si="1554"/>
        <v>100.08326677321368</v>
      </c>
      <c r="BR2967" s="47">
        <f t="shared" si="1555"/>
        <v>123.27752699291781</v>
      </c>
    </row>
    <row r="2968" spans="6:70" x14ac:dyDescent="0.25">
      <c r="F2968" s="2">
        <v>42038</v>
      </c>
      <c r="G2968">
        <v>0.1275</v>
      </c>
      <c r="H2968" s="43">
        <v>42081</v>
      </c>
      <c r="I2968">
        <v>1.714</v>
      </c>
      <c r="L2968" s="2">
        <v>41935</v>
      </c>
      <c r="M2968" t="str">
        <v>912828WY</v>
      </c>
      <c r="N2968">
        <v>-0.15820000000000001</v>
      </c>
      <c r="O2968">
        <v>0.13594000000000001</v>
      </c>
      <c r="P2968">
        <v>0.80059999999999998</v>
      </c>
      <c r="Q2968">
        <v>127.015625</v>
      </c>
      <c r="R2968">
        <f>VLOOKUP(M2968,工作表1!$A$3:$B$1000,2,FALSE)</f>
        <v>2.25</v>
      </c>
      <c r="S2968" t="str">
        <f>VLOOKUP(M2968,工作表1!$A$3:$C$1000,3,FALSE)</f>
        <v>2021/7/31</v>
      </c>
      <c r="T2968">
        <f t="shared" si="1525"/>
        <v>8.7999999999999995E-2</v>
      </c>
      <c r="U2968">
        <f t="shared" si="1524"/>
        <v>2.1619999999999999</v>
      </c>
      <c r="V2968" s="43">
        <f t="shared" si="1536"/>
        <v>42035</v>
      </c>
      <c r="W2968" s="43">
        <f t="shared" si="1526"/>
        <v>42004</v>
      </c>
      <c r="X2968" s="45">
        <f t="shared" si="1537"/>
        <v>0.51970108695652173</v>
      </c>
      <c r="Y2968" s="45">
        <f t="shared" si="1538"/>
        <v>0.93887916914830261</v>
      </c>
      <c r="Z2968" s="47">
        <f t="shared" si="1539"/>
        <v>102.08076730338321</v>
      </c>
      <c r="AA2968" s="47">
        <f t="shared" si="1540"/>
        <v>126.47283570488568</v>
      </c>
      <c r="AB2968" s="45">
        <f t="shared" si="1541"/>
        <v>1.9386000000000001</v>
      </c>
      <c r="AC2968" s="2" t="str">
        <f t="shared" si="1527"/>
        <v>TY1</v>
      </c>
      <c r="AD2968">
        <f t="shared" si="1528"/>
        <v>127.015625</v>
      </c>
      <c r="AE2968">
        <f t="shared" si="1529"/>
        <v>126.296875</v>
      </c>
      <c r="AF2968" s="49">
        <f t="shared" si="1556"/>
        <v>0.71875</v>
      </c>
      <c r="AG2968" s="3">
        <f t="shared" si="1542"/>
        <v>126.47283570488568</v>
      </c>
      <c r="AH2968">
        <f t="shared" si="1543"/>
        <v>125.01380736111143</v>
      </c>
      <c r="AI2968" s="51">
        <f t="shared" si="1544"/>
        <v>1.4590283437742499</v>
      </c>
      <c r="AJ2968" s="52">
        <f t="shared" si="1545"/>
        <v>0.74027834377424995</v>
      </c>
      <c r="AK2968" s="2">
        <v>41935</v>
      </c>
      <c r="AL2968" t="str">
        <v>912828F2</v>
      </c>
      <c r="AM2968">
        <v>1.0303</v>
      </c>
      <c r="AN2968">
        <v>3.959E-2</v>
      </c>
      <c r="AO2968">
        <v>0.79390000000000005</v>
      </c>
      <c r="AP2968">
        <v>126.296875</v>
      </c>
      <c r="AQ2968">
        <f>VLOOKUP(AL2968,工作表1!$F$3:$G$1000,2,FALSE)</f>
        <v>2.125</v>
      </c>
      <c r="AR2968" t="str">
        <f>VLOOKUP(AL2968,工作表1!$F$3:$H$1000,3,FALSE)</f>
        <v>2021/9/30</v>
      </c>
      <c r="AS2968">
        <f t="shared" si="1530"/>
        <v>8.7999999999999995E-2</v>
      </c>
      <c r="AT2968">
        <f t="shared" si="1531"/>
        <v>2.0369999999999999</v>
      </c>
      <c r="AU2968" s="43">
        <f t="shared" si="1546"/>
        <v>42094</v>
      </c>
      <c r="AV2968" s="43">
        <f t="shared" si="1532"/>
        <v>42094</v>
      </c>
      <c r="AW2968" s="45">
        <f t="shared" si="1547"/>
        <v>0.14088397790055249</v>
      </c>
      <c r="AX2968" s="45">
        <f t="shared" si="1548"/>
        <v>1.0607469915991825</v>
      </c>
      <c r="AY2968" s="47">
        <f t="shared" si="1549"/>
        <v>101.16912601710662</v>
      </c>
      <c r="AZ2968" s="47">
        <f t="shared" si="1550"/>
        <v>125.01380736111143</v>
      </c>
      <c r="BA2968" s="43"/>
      <c r="BC2968" s="2">
        <v>41934</v>
      </c>
      <c r="BD2968" t="str">
        <v>912828SF</v>
      </c>
      <c r="BE2968">
        <v>-20.2669</v>
      </c>
      <c r="BF2968">
        <v>1.02153</v>
      </c>
      <c r="BG2968">
        <v>0.7873</v>
      </c>
      <c r="BH2968">
        <v>126.734375</v>
      </c>
      <c r="BI2968">
        <f>VLOOKUP(BD2968,工作表1!$K$3:$L$1000,2,FALSE)</f>
        <v>2</v>
      </c>
      <c r="BJ2968" t="str">
        <f>VLOOKUP(BD2968,工作表1!$K$3:$M$1000,3,FALSE)</f>
        <v>2022/2/15</v>
      </c>
      <c r="BK2968">
        <f t="shared" si="1533"/>
        <v>8.7499999999999994E-2</v>
      </c>
      <c r="BL2968">
        <f t="shared" si="1534"/>
        <v>1.9125000000000001</v>
      </c>
      <c r="BM2968" s="43">
        <f t="shared" si="1551"/>
        <v>42050</v>
      </c>
      <c r="BN2968" s="43">
        <f t="shared" si="1535"/>
        <v>42185</v>
      </c>
      <c r="BO2968" s="45">
        <f t="shared" si="1552"/>
        <v>0.375</v>
      </c>
      <c r="BP2968" s="45">
        <f t="shared" si="1553"/>
        <v>1.7448630136986301</v>
      </c>
      <c r="BQ2968" s="47">
        <f t="shared" si="1554"/>
        <v>100.42703036464984</v>
      </c>
      <c r="BR2968" s="47">
        <f t="shared" si="1555"/>
        <v>123.69828180774465</v>
      </c>
    </row>
    <row r="2969" spans="6:70" x14ac:dyDescent="0.25">
      <c r="F2969" s="2">
        <v>42037</v>
      </c>
      <c r="G2969">
        <v>0.1275</v>
      </c>
      <c r="H2969" s="43">
        <v>42080</v>
      </c>
      <c r="I2969">
        <v>1.8631</v>
      </c>
      <c r="L2969" s="2">
        <v>41934</v>
      </c>
      <c r="M2969" t="str">
        <v>912828WY</v>
      </c>
      <c r="N2969">
        <v>-0.31909999999999999</v>
      </c>
      <c r="O2969">
        <v>0.14993999999999999</v>
      </c>
      <c r="P2969">
        <v>0.80059999999999998</v>
      </c>
      <c r="Q2969">
        <v>127.421875</v>
      </c>
      <c r="R2969">
        <f>VLOOKUP(M2969,工作表1!$A$3:$B$1000,2,FALSE)</f>
        <v>2.25</v>
      </c>
      <c r="S2969" t="str">
        <f>VLOOKUP(M2969,工作表1!$A$3:$C$1000,3,FALSE)</f>
        <v>2021/7/31</v>
      </c>
      <c r="T2969">
        <f t="shared" si="1525"/>
        <v>8.7499999999999994E-2</v>
      </c>
      <c r="U2969">
        <f t="shared" si="1524"/>
        <v>2.1625000000000001</v>
      </c>
      <c r="V2969" s="43">
        <f t="shared" si="1536"/>
        <v>42035</v>
      </c>
      <c r="W2969" s="43">
        <f t="shared" si="1526"/>
        <v>42004</v>
      </c>
      <c r="X2969" s="45">
        <f t="shared" si="1537"/>
        <v>0.51358695652173914</v>
      </c>
      <c r="Y2969" s="45">
        <f t="shared" si="1538"/>
        <v>0.93892942227516385</v>
      </c>
      <c r="Z2969" s="47">
        <f t="shared" si="1539"/>
        <v>102.40885987938735</v>
      </c>
      <c r="AA2969" s="47">
        <f t="shared" si="1540"/>
        <v>126.86734062515804</v>
      </c>
      <c r="AB2969" s="45">
        <f t="shared" si="1541"/>
        <v>1.8764000000000001</v>
      </c>
      <c r="AC2969" s="2" t="str">
        <f t="shared" si="1527"/>
        <v>TY1</v>
      </c>
      <c r="AD2969">
        <f t="shared" si="1528"/>
        <v>127.421875</v>
      </c>
      <c r="AE2969">
        <f t="shared" si="1529"/>
        <v>126.734375</v>
      </c>
      <c r="AF2969" s="49">
        <f t="shared" si="1556"/>
        <v>0.6875</v>
      </c>
      <c r="AG2969" s="3">
        <f t="shared" si="1542"/>
        <v>126.86734062515804</v>
      </c>
      <c r="AH2969">
        <f t="shared" si="1543"/>
        <v>125.45096370239337</v>
      </c>
      <c r="AI2969" s="51">
        <f t="shared" si="1544"/>
        <v>1.4163769227646696</v>
      </c>
      <c r="AJ2969" s="52">
        <f t="shared" si="1545"/>
        <v>0.72887692276466964</v>
      </c>
      <c r="AK2969" s="2">
        <v>41934</v>
      </c>
      <c r="AL2969" t="str">
        <v>912828F2</v>
      </c>
      <c r="AM2969">
        <v>1.2444999999999999</v>
      </c>
      <c r="AN2969">
        <v>2.5389999999999999E-2</v>
      </c>
      <c r="AO2969">
        <v>0.79390000000000005</v>
      </c>
      <c r="AP2969">
        <v>126.734375</v>
      </c>
      <c r="AQ2969">
        <f>VLOOKUP(AL2969,工作表1!$F$3:$G$1000,2,FALSE)</f>
        <v>2.125</v>
      </c>
      <c r="AR2969" t="str">
        <f>VLOOKUP(AL2969,工作表1!$F$3:$H$1000,3,FALSE)</f>
        <v>2021/9/30</v>
      </c>
      <c r="AS2969">
        <f t="shared" si="1530"/>
        <v>8.7499999999999994E-2</v>
      </c>
      <c r="AT2969">
        <f t="shared" si="1531"/>
        <v>2.0375000000000001</v>
      </c>
      <c r="AU2969" s="43">
        <f t="shared" si="1546"/>
        <v>42094</v>
      </c>
      <c r="AV2969" s="43">
        <f t="shared" si="1532"/>
        <v>42094</v>
      </c>
      <c r="AW2969" s="45">
        <f t="shared" si="1547"/>
        <v>0.13501381215469616</v>
      </c>
      <c r="AX2969" s="45">
        <f t="shared" si="1548"/>
        <v>1.0606987436615454</v>
      </c>
      <c r="AY2969" s="47">
        <f t="shared" si="1549"/>
        <v>101.52856137328443</v>
      </c>
      <c r="AZ2969" s="47">
        <f t="shared" si="1550"/>
        <v>125.45096370239337</v>
      </c>
      <c r="BA2969" s="43"/>
      <c r="BC2969" s="2">
        <v>41933</v>
      </c>
      <c r="BD2969" t="str">
        <v>912828SF</v>
      </c>
      <c r="BE2969">
        <v>-19.959700000000002</v>
      </c>
      <c r="BF2969">
        <v>1.0015400000000001</v>
      </c>
      <c r="BG2969">
        <v>0.7873</v>
      </c>
      <c r="BH2969">
        <v>126.953125</v>
      </c>
      <c r="BI2969">
        <f>VLOOKUP(BD2969,工作表1!$K$3:$L$1000,2,FALSE)</f>
        <v>2</v>
      </c>
      <c r="BJ2969" t="str">
        <f>VLOOKUP(BD2969,工作表1!$K$3:$M$1000,3,FALSE)</f>
        <v>2022/2/15</v>
      </c>
      <c r="BK2969">
        <f t="shared" si="1533"/>
        <v>8.7999999999999995E-2</v>
      </c>
      <c r="BL2969">
        <f t="shared" si="1534"/>
        <v>1.9119999999999999</v>
      </c>
      <c r="BM2969" s="43">
        <f t="shared" si="1551"/>
        <v>42050</v>
      </c>
      <c r="BN2969" s="43">
        <f t="shared" si="1535"/>
        <v>42185</v>
      </c>
      <c r="BO2969" s="45">
        <f t="shared" si="1552"/>
        <v>0.36956521739130432</v>
      </c>
      <c r="BP2969" s="45">
        <f t="shared" si="1553"/>
        <v>1.7449076831447288</v>
      </c>
      <c r="BQ2969" s="47">
        <f t="shared" si="1554"/>
        <v>100.61474952440939</v>
      </c>
      <c r="BR2969" s="47">
        <f t="shared" si="1555"/>
        <v>123.92171668451464</v>
      </c>
    </row>
    <row r="2970" spans="6:70" x14ac:dyDescent="0.25">
      <c r="F2970" s="2">
        <v>42034</v>
      </c>
      <c r="G2970">
        <v>0.13</v>
      </c>
      <c r="H2970" s="43">
        <v>42079</v>
      </c>
      <c r="I2970">
        <v>1.88</v>
      </c>
      <c r="L2970" s="2">
        <v>41933</v>
      </c>
      <c r="M2970" t="str">
        <v>912828WY</v>
      </c>
      <c r="N2970">
        <v>-0.51200000000000001</v>
      </c>
      <c r="O2970">
        <v>0.17874000000000001</v>
      </c>
      <c r="P2970">
        <v>0.80059999999999998</v>
      </c>
      <c r="Q2970">
        <v>127.65625</v>
      </c>
      <c r="R2970">
        <f>VLOOKUP(M2970,工作表1!$A$3:$B$1000,2,FALSE)</f>
        <v>2.25</v>
      </c>
      <c r="S2970" t="str">
        <f>VLOOKUP(M2970,工作表1!$A$3:$C$1000,3,FALSE)</f>
        <v>2021/7/31</v>
      </c>
      <c r="T2970">
        <f t="shared" si="1525"/>
        <v>8.7999999999999995E-2</v>
      </c>
      <c r="U2970">
        <f t="shared" si="1524"/>
        <v>2.1619999999999999</v>
      </c>
      <c r="V2970" s="43">
        <f t="shared" si="1536"/>
        <v>42035</v>
      </c>
      <c r="W2970" s="43">
        <f t="shared" si="1526"/>
        <v>42004</v>
      </c>
      <c r="X2970" s="45">
        <f t="shared" si="1537"/>
        <v>0.50747282608695654</v>
      </c>
      <c r="Y2970" s="45">
        <f t="shared" si="1538"/>
        <v>0.93897967540202498</v>
      </c>
      <c r="Z2970" s="47">
        <f t="shared" si="1539"/>
        <v>102.59624308295191</v>
      </c>
      <c r="AA2970" s="47">
        <f t="shared" si="1540"/>
        <v>127.08633004983594</v>
      </c>
      <c r="AB2970" s="45">
        <f t="shared" si="1541"/>
        <v>1.8789</v>
      </c>
      <c r="AC2970" s="2" t="str">
        <f t="shared" si="1527"/>
        <v>TY1</v>
      </c>
      <c r="AD2970">
        <f t="shared" si="1528"/>
        <v>127.65625</v>
      </c>
      <c r="AE2970">
        <f t="shared" si="1529"/>
        <v>126.953125</v>
      </c>
      <c r="AF2970" s="49">
        <f t="shared" si="1556"/>
        <v>0.703125</v>
      </c>
      <c r="AG2970" s="3">
        <f t="shared" si="1542"/>
        <v>127.08633004983594</v>
      </c>
      <c r="AH2970">
        <f t="shared" si="1543"/>
        <v>125.67221285058585</v>
      </c>
      <c r="AI2970" s="51">
        <f t="shared" si="1544"/>
        <v>1.4141171992500858</v>
      </c>
      <c r="AJ2970" s="52">
        <f t="shared" si="1545"/>
        <v>0.71099219925008583</v>
      </c>
      <c r="AK2970" s="2">
        <v>41933</v>
      </c>
      <c r="AL2970" t="str">
        <v>912828F2</v>
      </c>
      <c r="AM2970">
        <v>1.4990000000000001</v>
      </c>
      <c r="AN2970">
        <v>7.5199999999999998E-3</v>
      </c>
      <c r="AO2970">
        <v>0.79390000000000005</v>
      </c>
      <c r="AP2970">
        <v>126.953125</v>
      </c>
      <c r="AQ2970">
        <f>VLOOKUP(AL2970,工作表1!$F$3:$G$1000,2,FALSE)</f>
        <v>2.125</v>
      </c>
      <c r="AR2970" t="str">
        <f>VLOOKUP(AL2970,工作表1!$F$3:$H$1000,3,FALSE)</f>
        <v>2021/9/30</v>
      </c>
      <c r="AS2970">
        <f t="shared" si="1530"/>
        <v>8.7999999999999995E-2</v>
      </c>
      <c r="AT2970">
        <f t="shared" si="1531"/>
        <v>2.0369999999999999</v>
      </c>
      <c r="AU2970" s="43">
        <f t="shared" si="1546"/>
        <v>42094</v>
      </c>
      <c r="AV2970" s="43">
        <f t="shared" si="1532"/>
        <v>42094</v>
      </c>
      <c r="AW2970" s="45">
        <f t="shared" si="1547"/>
        <v>0.12914364640883977</v>
      </c>
      <c r="AX2970" s="45">
        <f t="shared" si="1548"/>
        <v>1.0606504957239082</v>
      </c>
      <c r="AY2970" s="47">
        <f t="shared" si="1549"/>
        <v>101.71614634220187</v>
      </c>
      <c r="AZ2970" s="47">
        <f t="shared" si="1550"/>
        <v>125.67221285058585</v>
      </c>
      <c r="BA2970" s="43"/>
      <c r="BC2970" s="2">
        <v>41932</v>
      </c>
      <c r="BD2970" t="str">
        <v>912828SF</v>
      </c>
      <c r="BE2970">
        <v>-20.495899999999999</v>
      </c>
      <c r="BF2970">
        <v>1.0187299999999999</v>
      </c>
      <c r="BG2970">
        <v>0.7873</v>
      </c>
      <c r="BH2970">
        <v>127.125</v>
      </c>
      <c r="BI2970">
        <f>VLOOKUP(BD2970,工作表1!$K$3:$L$1000,2,FALSE)</f>
        <v>2</v>
      </c>
      <c r="BJ2970" t="str">
        <f>VLOOKUP(BD2970,工作表1!$K$3:$M$1000,3,FALSE)</f>
        <v>2022/2/15</v>
      </c>
      <c r="BK2970">
        <f t="shared" si="1533"/>
        <v>8.6999999999999994E-2</v>
      </c>
      <c r="BL2970">
        <f t="shared" si="1534"/>
        <v>1.913</v>
      </c>
      <c r="BM2970" s="43">
        <f t="shared" si="1551"/>
        <v>42050</v>
      </c>
      <c r="BN2970" s="43">
        <f t="shared" si="1535"/>
        <v>42185</v>
      </c>
      <c r="BO2970" s="45">
        <f t="shared" si="1552"/>
        <v>0.3641304347826087</v>
      </c>
      <c r="BP2970" s="45">
        <f t="shared" si="1553"/>
        <v>1.7449523525908279</v>
      </c>
      <c r="BQ2970" s="47">
        <f t="shared" si="1554"/>
        <v>100.73394937359002</v>
      </c>
      <c r="BR2970" s="47">
        <f t="shared" si="1555"/>
        <v>124.05679066607171</v>
      </c>
    </row>
    <row r="2971" spans="6:70" x14ac:dyDescent="0.25">
      <c r="F2971" s="2">
        <v>42033</v>
      </c>
      <c r="G2971">
        <v>0.129</v>
      </c>
      <c r="H2971" s="43">
        <v>42076</v>
      </c>
      <c r="I2971">
        <v>1.9161999999999999</v>
      </c>
      <c r="L2971" s="2">
        <v>41932</v>
      </c>
      <c r="M2971" t="str">
        <v>912828WY</v>
      </c>
      <c r="N2971">
        <v>-0.7036</v>
      </c>
      <c r="O2971">
        <v>0.20651</v>
      </c>
      <c r="P2971">
        <v>0.80059999999999998</v>
      </c>
      <c r="Q2971">
        <v>127.8125</v>
      </c>
      <c r="R2971">
        <f>VLOOKUP(M2971,工作表1!$A$3:$B$1000,2,FALSE)</f>
        <v>2.25</v>
      </c>
      <c r="S2971" t="str">
        <f>VLOOKUP(M2971,工作表1!$A$3:$C$1000,3,FALSE)</f>
        <v>2021/7/31</v>
      </c>
      <c r="T2971">
        <f t="shared" si="1525"/>
        <v>8.6999999999999994E-2</v>
      </c>
      <c r="U2971">
        <f t="shared" si="1524"/>
        <v>2.1629999999999998</v>
      </c>
      <c r="V2971" s="43">
        <f t="shared" si="1536"/>
        <v>42035</v>
      </c>
      <c r="W2971" s="43">
        <f t="shared" si="1526"/>
        <v>42004</v>
      </c>
      <c r="X2971" s="45">
        <f t="shared" si="1537"/>
        <v>0.50135869565217384</v>
      </c>
      <c r="Y2971" s="45">
        <f t="shared" si="1538"/>
        <v>0.93902992852888612</v>
      </c>
      <c r="Z2971" s="47">
        <f t="shared" si="1539"/>
        <v>102.71994991529077</v>
      </c>
      <c r="AA2971" s="47">
        <f t="shared" si="1540"/>
        <v>127.22541761743005</v>
      </c>
      <c r="AB2971" s="45">
        <f t="shared" si="1541"/>
        <v>1.8527</v>
      </c>
      <c r="AC2971" s="2" t="str">
        <f t="shared" si="1527"/>
        <v>TY1</v>
      </c>
      <c r="AD2971">
        <f t="shared" si="1528"/>
        <v>127.8125</v>
      </c>
      <c r="AE2971">
        <f t="shared" si="1529"/>
        <v>127.125</v>
      </c>
      <c r="AF2971" s="49">
        <f t="shared" si="1556"/>
        <v>0.6875</v>
      </c>
      <c r="AG2971" s="3">
        <f t="shared" si="1542"/>
        <v>127.22541761743005</v>
      </c>
      <c r="AH2971">
        <f t="shared" si="1543"/>
        <v>125.79300795800869</v>
      </c>
      <c r="AI2971" s="51">
        <f t="shared" si="1544"/>
        <v>1.4324096594213671</v>
      </c>
      <c r="AJ2971" s="52">
        <f t="shared" si="1545"/>
        <v>0.74490965942136711</v>
      </c>
      <c r="AK2971" s="2">
        <v>41932</v>
      </c>
      <c r="AL2971" t="str">
        <v>912828F2</v>
      </c>
      <c r="AM2971">
        <v>0.42820000000000003</v>
      </c>
      <c r="AN2971">
        <v>7.9649999999999999E-2</v>
      </c>
      <c r="AO2971">
        <v>0.79390000000000005</v>
      </c>
      <c r="AP2971">
        <v>127.125</v>
      </c>
      <c r="AQ2971">
        <f>VLOOKUP(AL2971,工作表1!$F$3:$G$1000,2,FALSE)</f>
        <v>2.125</v>
      </c>
      <c r="AR2971" t="str">
        <f>VLOOKUP(AL2971,工作表1!$F$3:$H$1000,3,FALSE)</f>
        <v>2021/9/30</v>
      </c>
      <c r="AS2971">
        <f t="shared" si="1530"/>
        <v>8.6999999999999994E-2</v>
      </c>
      <c r="AT2971">
        <f t="shared" si="1531"/>
        <v>2.0379999999999998</v>
      </c>
      <c r="AU2971" s="43">
        <f t="shared" si="1546"/>
        <v>42094</v>
      </c>
      <c r="AV2971" s="43">
        <f t="shared" si="1532"/>
        <v>42094</v>
      </c>
      <c r="AW2971" s="45">
        <f t="shared" si="1547"/>
        <v>0.12327348066298342</v>
      </c>
      <c r="AX2971" s="45">
        <f t="shared" si="1548"/>
        <v>1.0606022477862711</v>
      </c>
      <c r="AY2971" s="47">
        <f t="shared" si="1549"/>
        <v>101.82464890370784</v>
      </c>
      <c r="AZ2971" s="47">
        <f t="shared" si="1550"/>
        <v>125.79300795800869</v>
      </c>
      <c r="BA2971" s="43"/>
      <c r="BC2971" s="2">
        <v>41929</v>
      </c>
      <c r="BD2971" t="str">
        <v>912828SF</v>
      </c>
      <c r="BE2971">
        <v>-19.894200000000001</v>
      </c>
      <c r="BF2971">
        <v>0.99165999999999999</v>
      </c>
      <c r="BG2971">
        <v>0.7873</v>
      </c>
      <c r="BH2971">
        <v>126.9375</v>
      </c>
      <c r="BI2971">
        <f>VLOOKUP(BD2971,工作表1!$K$3:$L$1000,2,FALSE)</f>
        <v>2</v>
      </c>
      <c r="BJ2971" t="str">
        <f>VLOOKUP(BD2971,工作表1!$K$3:$M$1000,3,FALSE)</f>
        <v>2022/2/15</v>
      </c>
      <c r="BK2971">
        <f t="shared" si="1533"/>
        <v>8.6999999999999994E-2</v>
      </c>
      <c r="BL2971">
        <f t="shared" si="1534"/>
        <v>1.913</v>
      </c>
      <c r="BM2971" s="43">
        <f t="shared" si="1551"/>
        <v>42050</v>
      </c>
      <c r="BN2971" s="43">
        <f t="shared" si="1535"/>
        <v>42185</v>
      </c>
      <c r="BO2971" s="45">
        <f t="shared" si="1552"/>
        <v>0.35869565217391303</v>
      </c>
      <c r="BP2971" s="45">
        <f t="shared" si="1553"/>
        <v>1.7449970220369269</v>
      </c>
      <c r="BQ2971" s="47">
        <f t="shared" si="1554"/>
        <v>100.60940652958917</v>
      </c>
      <c r="BR2971" s="47">
        <f t="shared" si="1555"/>
        <v>123.88315707623379</v>
      </c>
    </row>
    <row r="2972" spans="6:70" x14ac:dyDescent="0.25">
      <c r="F2972" s="2">
        <v>42032</v>
      </c>
      <c r="G2972">
        <v>0.128</v>
      </c>
      <c r="H2972" s="43">
        <v>42075</v>
      </c>
      <c r="I2972">
        <v>1.9233</v>
      </c>
      <c r="L2972" s="2">
        <v>41929</v>
      </c>
      <c r="M2972" t="str">
        <v>912828WY</v>
      </c>
      <c r="N2972">
        <v>-0.48270000000000002</v>
      </c>
      <c r="O2972">
        <v>0.17243</v>
      </c>
      <c r="P2972">
        <v>0.80059999999999998</v>
      </c>
      <c r="Q2972">
        <v>127.640625</v>
      </c>
      <c r="R2972">
        <f>VLOOKUP(M2972,工作表1!$A$3:$B$1000,2,FALSE)</f>
        <v>2.25</v>
      </c>
      <c r="S2972" t="str">
        <f>VLOOKUP(M2972,工作表1!$A$3:$C$1000,3,FALSE)</f>
        <v>2021/7/31</v>
      </c>
      <c r="T2972">
        <f t="shared" si="1525"/>
        <v>8.6999999999999994E-2</v>
      </c>
      <c r="U2972">
        <f t="shared" si="1524"/>
        <v>2.1629999999999998</v>
      </c>
      <c r="V2972" s="43">
        <f t="shared" si="1536"/>
        <v>42035</v>
      </c>
      <c r="W2972" s="43">
        <f t="shared" si="1526"/>
        <v>42004</v>
      </c>
      <c r="X2972" s="45">
        <f t="shared" si="1537"/>
        <v>0.4952445652173913</v>
      </c>
      <c r="Y2972" s="45">
        <f t="shared" si="1538"/>
        <v>0.93908018165574747</v>
      </c>
      <c r="Z2972" s="47">
        <f t="shared" si="1539"/>
        <v>102.59539305207805</v>
      </c>
      <c r="AA2972" s="47">
        <f t="shared" si="1540"/>
        <v>127.05465101177023</v>
      </c>
      <c r="AB2972" s="45">
        <f t="shared" si="1541"/>
        <v>1.8575999999999999</v>
      </c>
      <c r="AC2972" s="2" t="str">
        <f t="shared" si="1527"/>
        <v>TY1</v>
      </c>
      <c r="AD2972">
        <f t="shared" si="1528"/>
        <v>127.640625</v>
      </c>
      <c r="AE2972">
        <f t="shared" si="1529"/>
        <v>126.9375</v>
      </c>
      <c r="AF2972" s="49">
        <f t="shared" si="1556"/>
        <v>0.703125</v>
      </c>
      <c r="AG2972" s="3">
        <f t="shared" si="1542"/>
        <v>127.05465101177023</v>
      </c>
      <c r="AH2972">
        <f t="shared" si="1543"/>
        <v>125.53936858015018</v>
      </c>
      <c r="AI2972" s="51">
        <f t="shared" si="1544"/>
        <v>1.5152824316200508</v>
      </c>
      <c r="AJ2972" s="52">
        <f t="shared" si="1545"/>
        <v>0.81215743162005083</v>
      </c>
      <c r="AK2972" s="2">
        <v>41929</v>
      </c>
      <c r="AL2972" t="str">
        <v>912828RR</v>
      </c>
      <c r="AM2972">
        <v>1.0331999999999999</v>
      </c>
      <c r="AN2972">
        <v>3.9849999999999997E-2</v>
      </c>
      <c r="AO2972">
        <v>0.7873</v>
      </c>
      <c r="AP2972">
        <v>126.9375</v>
      </c>
      <c r="AQ2972">
        <f>VLOOKUP(AL2972,工作表1!$F$3:$G$1000,2,FALSE)</f>
        <v>2</v>
      </c>
      <c r="AR2972" t="str">
        <f>VLOOKUP(AL2972,工作表1!$F$3:$H$1000,3,FALSE)</f>
        <v>2021/11/15</v>
      </c>
      <c r="AS2972">
        <f t="shared" si="1530"/>
        <v>8.6999999999999994E-2</v>
      </c>
      <c r="AT2972">
        <f t="shared" si="1531"/>
        <v>1.913</v>
      </c>
      <c r="AU2972" s="43">
        <f t="shared" si="1546"/>
        <v>41958</v>
      </c>
      <c r="AV2972" s="43">
        <f t="shared" si="1532"/>
        <v>42094</v>
      </c>
      <c r="AW2972" s="45">
        <f t="shared" si="1547"/>
        <v>0.85869565217391308</v>
      </c>
      <c r="AX2972" s="45">
        <f t="shared" si="1548"/>
        <v>1.7463668850506253</v>
      </c>
      <c r="AY2972" s="47">
        <f t="shared" si="1549"/>
        <v>100.80688365027551</v>
      </c>
      <c r="AZ2972" s="47">
        <f t="shared" si="1550"/>
        <v>125.53936858015018</v>
      </c>
      <c r="BA2972" s="43"/>
      <c r="BC2972" s="2">
        <v>41928</v>
      </c>
      <c r="BD2972" t="str">
        <v>912828SF</v>
      </c>
      <c r="BE2972">
        <v>-21.1068</v>
      </c>
      <c r="BF2972">
        <v>1.02247</v>
      </c>
      <c r="BG2972">
        <v>0.7873</v>
      </c>
      <c r="BH2972">
        <v>127.375</v>
      </c>
      <c r="BI2972">
        <f>VLOOKUP(BD2972,工作表1!$K$3:$L$1000,2,FALSE)</f>
        <v>2</v>
      </c>
      <c r="BJ2972" t="str">
        <f>VLOOKUP(BD2972,工作表1!$K$3:$M$1000,3,FALSE)</f>
        <v>2022/2/15</v>
      </c>
      <c r="BK2972">
        <f t="shared" si="1533"/>
        <v>8.7999999999999995E-2</v>
      </c>
      <c r="BL2972">
        <f t="shared" si="1534"/>
        <v>1.9119999999999999</v>
      </c>
      <c r="BM2972" s="43">
        <f t="shared" si="1551"/>
        <v>42050</v>
      </c>
      <c r="BN2972" s="43">
        <f t="shared" si="1535"/>
        <v>42185</v>
      </c>
      <c r="BO2972" s="45">
        <f t="shared" si="1552"/>
        <v>0.34239130434782611</v>
      </c>
      <c r="BP2972" s="45">
        <f t="shared" si="1553"/>
        <v>1.7451310303752234</v>
      </c>
      <c r="BQ2972" s="47">
        <f t="shared" si="1554"/>
        <v>100.94288890939634</v>
      </c>
      <c r="BR2972" s="47">
        <f t="shared" si="1555"/>
        <v>124.26130625327261</v>
      </c>
    </row>
    <row r="2973" spans="6:70" x14ac:dyDescent="0.25">
      <c r="F2973" s="2">
        <v>42031</v>
      </c>
      <c r="G2973">
        <v>0.13</v>
      </c>
      <c r="H2973" s="43">
        <v>42074</v>
      </c>
      <c r="I2973">
        <v>1.9257</v>
      </c>
      <c r="L2973" s="2">
        <v>41928</v>
      </c>
      <c r="M2973" t="str">
        <v>912828WY</v>
      </c>
      <c r="N2973">
        <v>-0.50219999999999998</v>
      </c>
      <c r="O2973">
        <v>0.16425000000000001</v>
      </c>
      <c r="P2973">
        <v>0.80059999999999998</v>
      </c>
      <c r="Q2973">
        <v>128.046875</v>
      </c>
      <c r="R2973">
        <f>VLOOKUP(M2973,工作表1!$A$3:$B$1000,2,FALSE)</f>
        <v>2.25</v>
      </c>
      <c r="S2973" t="str">
        <f>VLOOKUP(M2973,工作表1!$A$3:$C$1000,3,FALSE)</f>
        <v>2021/7/31</v>
      </c>
      <c r="T2973">
        <f t="shared" si="1525"/>
        <v>8.7999999999999995E-2</v>
      </c>
      <c r="U2973">
        <f t="shared" si="1524"/>
        <v>2.1619999999999999</v>
      </c>
      <c r="V2973" s="43">
        <f t="shared" si="1536"/>
        <v>42035</v>
      </c>
      <c r="W2973" s="43">
        <f t="shared" si="1526"/>
        <v>42004</v>
      </c>
      <c r="X2973" s="45">
        <f t="shared" si="1537"/>
        <v>0.47690217391304346</v>
      </c>
      <c r="Y2973" s="45">
        <f t="shared" si="1538"/>
        <v>0.93923094103633109</v>
      </c>
      <c r="Z2973" s="47">
        <f t="shared" si="1539"/>
        <v>102.94032512745696</v>
      </c>
      <c r="AA2973" s="47">
        <f t="shared" si="1540"/>
        <v>127.44019156245301</v>
      </c>
      <c r="AB2973" s="45">
        <f t="shared" si="1541"/>
        <v>1.8198000000000001</v>
      </c>
      <c r="AC2973" s="2" t="str">
        <f t="shared" si="1527"/>
        <v>TY1</v>
      </c>
      <c r="AD2973">
        <f t="shared" si="1528"/>
        <v>128.046875</v>
      </c>
      <c r="AE2973">
        <f t="shared" si="1529"/>
        <v>127.375</v>
      </c>
      <c r="AF2973" s="49">
        <f t="shared" si="1556"/>
        <v>0.671875</v>
      </c>
      <c r="AG2973" s="3">
        <f t="shared" si="1542"/>
        <v>127.44019156245301</v>
      </c>
      <c r="AH2973">
        <f t="shared" si="1543"/>
        <v>126.00831790673966</v>
      </c>
      <c r="AI2973" s="51">
        <f t="shared" si="1544"/>
        <v>1.4318736557133462</v>
      </c>
      <c r="AJ2973" s="52">
        <f t="shared" si="1545"/>
        <v>0.75999865571334624</v>
      </c>
      <c r="AK2973" s="2">
        <v>41928</v>
      </c>
      <c r="AL2973" t="str">
        <v>912828F2</v>
      </c>
      <c r="AM2973">
        <v>0.26750000000000002</v>
      </c>
      <c r="AN2973">
        <v>8.4140000000000006E-2</v>
      </c>
      <c r="AO2973">
        <v>0.79390000000000005</v>
      </c>
      <c r="AP2973">
        <v>127.375</v>
      </c>
      <c r="AQ2973">
        <f>VLOOKUP(AL2973,工作表1!$F$3:$G$1000,2,FALSE)</f>
        <v>2.125</v>
      </c>
      <c r="AR2973" t="str">
        <f>VLOOKUP(AL2973,工作表1!$F$3:$H$1000,3,FALSE)</f>
        <v>2021/9/30</v>
      </c>
      <c r="AS2973">
        <f t="shared" si="1530"/>
        <v>8.7999999999999995E-2</v>
      </c>
      <c r="AT2973">
        <f t="shared" si="1531"/>
        <v>2.0369999999999999</v>
      </c>
      <c r="AU2973" s="43">
        <f t="shared" si="1546"/>
        <v>42094</v>
      </c>
      <c r="AV2973" s="43">
        <f t="shared" si="1532"/>
        <v>42094</v>
      </c>
      <c r="AW2973" s="45">
        <f t="shared" si="1547"/>
        <v>9.9792817679558013E-2</v>
      </c>
      <c r="AX2973" s="45">
        <f t="shared" si="1548"/>
        <v>1.0604092560357223</v>
      </c>
      <c r="AY2973" s="47">
        <f t="shared" si="1549"/>
        <v>102.0437606637862</v>
      </c>
      <c r="AZ2973" s="47">
        <f t="shared" si="1550"/>
        <v>126.00831790673966</v>
      </c>
      <c r="BA2973" s="43"/>
      <c r="BC2973" s="2">
        <v>41927</v>
      </c>
      <c r="BD2973" t="str">
        <v>912828SF</v>
      </c>
      <c r="BE2973">
        <v>-18.996300000000002</v>
      </c>
      <c r="BF2973">
        <v>0.91742000000000001</v>
      </c>
      <c r="BG2973">
        <v>0.7873</v>
      </c>
      <c r="BH2973">
        <v>127.875</v>
      </c>
      <c r="BI2973">
        <f>VLOOKUP(BD2973,工作表1!$K$3:$L$1000,2,FALSE)</f>
        <v>2</v>
      </c>
      <c r="BJ2973" t="str">
        <f>VLOOKUP(BD2973,工作表1!$K$3:$M$1000,3,FALSE)</f>
        <v>2022/2/15</v>
      </c>
      <c r="BK2973">
        <f t="shared" si="1533"/>
        <v>8.7999999999999995E-2</v>
      </c>
      <c r="BL2973">
        <f t="shared" si="1534"/>
        <v>1.9119999999999999</v>
      </c>
      <c r="BM2973" s="43">
        <f t="shared" si="1551"/>
        <v>42050</v>
      </c>
      <c r="BN2973" s="43">
        <f t="shared" si="1535"/>
        <v>42185</v>
      </c>
      <c r="BO2973" s="45">
        <f t="shared" si="1552"/>
        <v>0.33695652173913043</v>
      </c>
      <c r="BP2973" s="45">
        <f t="shared" si="1553"/>
        <v>1.7451756998213221</v>
      </c>
      <c r="BQ2973" s="47">
        <f t="shared" si="1554"/>
        <v>101.41262613780466</v>
      </c>
      <c r="BR2973" s="47">
        <f t="shared" si="1555"/>
        <v>124.8425092570927</v>
      </c>
    </row>
    <row r="2974" spans="6:70" x14ac:dyDescent="0.25">
      <c r="F2974" s="2">
        <v>42030</v>
      </c>
      <c r="G2974">
        <v>0.128</v>
      </c>
      <c r="H2974" s="43">
        <v>42073</v>
      </c>
      <c r="I2974">
        <v>1.9377</v>
      </c>
      <c r="L2974" s="2">
        <v>41927</v>
      </c>
      <c r="M2974" t="str">
        <v>912828WY</v>
      </c>
      <c r="N2974">
        <v>-0.437</v>
      </c>
      <c r="O2974">
        <v>0.14798</v>
      </c>
      <c r="P2974">
        <v>0.80059999999999998</v>
      </c>
      <c r="Q2974">
        <v>128.5625</v>
      </c>
      <c r="R2974">
        <f>VLOOKUP(M2974,工作表1!$A$3:$B$1000,2,FALSE)</f>
        <v>2.25</v>
      </c>
      <c r="S2974" t="str">
        <f>VLOOKUP(M2974,工作表1!$A$3:$C$1000,3,FALSE)</f>
        <v>2021/7/31</v>
      </c>
      <c r="T2974">
        <f t="shared" si="1525"/>
        <v>8.7999999999999995E-2</v>
      </c>
      <c r="U2974">
        <f t="shared" si="1524"/>
        <v>2.1619999999999999</v>
      </c>
      <c r="V2974" s="43">
        <f t="shared" si="1536"/>
        <v>42035</v>
      </c>
      <c r="W2974" s="43">
        <f t="shared" si="1526"/>
        <v>42004</v>
      </c>
      <c r="X2974" s="45">
        <f t="shared" si="1537"/>
        <v>0.47078804347826092</v>
      </c>
      <c r="Y2974" s="45">
        <f t="shared" si="1538"/>
        <v>0.93928119416319245</v>
      </c>
      <c r="Z2974" s="47">
        <f t="shared" si="1539"/>
        <v>103.36233932727689</v>
      </c>
      <c r="AA2974" s="47">
        <f t="shared" si="1540"/>
        <v>127.95213022885217</v>
      </c>
      <c r="AB2974" s="45">
        <f t="shared" si="1541"/>
        <v>1.7890999999999999</v>
      </c>
      <c r="AC2974" s="2" t="str">
        <f t="shared" si="1527"/>
        <v>TY1</v>
      </c>
      <c r="AD2974">
        <f t="shared" si="1528"/>
        <v>128.5625</v>
      </c>
      <c r="AE2974">
        <f t="shared" si="1529"/>
        <v>127.875</v>
      </c>
      <c r="AF2974" s="49">
        <f t="shared" si="1556"/>
        <v>0.6875</v>
      </c>
      <c r="AG2974" s="3">
        <f t="shared" si="1542"/>
        <v>127.95213022885217</v>
      </c>
      <c r="AH2974">
        <f t="shared" si="1543"/>
        <v>126.50475316307664</v>
      </c>
      <c r="AI2974" s="51">
        <f t="shared" si="1544"/>
        <v>1.4473770657755267</v>
      </c>
      <c r="AJ2974" s="52">
        <f t="shared" si="1545"/>
        <v>0.75987706577552672</v>
      </c>
      <c r="AK2974" s="2">
        <v>41927</v>
      </c>
      <c r="AL2974" t="str">
        <v>912828F2</v>
      </c>
      <c r="AM2974">
        <v>0.30280000000000001</v>
      </c>
      <c r="AN2974">
        <v>7.5990000000000002E-2</v>
      </c>
      <c r="AO2974">
        <v>0.79390000000000005</v>
      </c>
      <c r="AP2974">
        <v>127.875</v>
      </c>
      <c r="AQ2974">
        <f>VLOOKUP(AL2974,工作表1!$F$3:$G$1000,2,FALSE)</f>
        <v>2.125</v>
      </c>
      <c r="AR2974" t="str">
        <f>VLOOKUP(AL2974,工作表1!$F$3:$H$1000,3,FALSE)</f>
        <v>2021/9/30</v>
      </c>
      <c r="AS2974">
        <f t="shared" si="1530"/>
        <v>8.7999999999999995E-2</v>
      </c>
      <c r="AT2974">
        <f t="shared" si="1531"/>
        <v>2.0369999999999999</v>
      </c>
      <c r="AU2974" s="43">
        <f t="shared" si="1546"/>
        <v>42094</v>
      </c>
      <c r="AV2974" s="43">
        <f t="shared" si="1532"/>
        <v>42094</v>
      </c>
      <c r="AW2974" s="45">
        <f t="shared" si="1547"/>
        <v>9.3922651933701654E-2</v>
      </c>
      <c r="AX2974" s="45">
        <f t="shared" si="1548"/>
        <v>1.0603610080980852</v>
      </c>
      <c r="AY2974" s="47">
        <f t="shared" si="1549"/>
        <v>102.45003671729289</v>
      </c>
      <c r="AZ2974" s="47">
        <f t="shared" si="1550"/>
        <v>126.50475316307664</v>
      </c>
      <c r="BA2974" s="43"/>
      <c r="BC2974" s="2">
        <v>41926</v>
      </c>
      <c r="BD2974" t="str">
        <v>912828SF</v>
      </c>
      <c r="BE2974">
        <v>-19.2042</v>
      </c>
      <c r="BF2974">
        <v>0.92881999999999998</v>
      </c>
      <c r="BG2974">
        <v>0.7873</v>
      </c>
      <c r="BH2974">
        <v>126.703125</v>
      </c>
      <c r="BI2974">
        <f>VLOOKUP(BD2974,工作表1!$K$3:$L$1000,2,FALSE)</f>
        <v>2</v>
      </c>
      <c r="BJ2974" t="str">
        <f>VLOOKUP(BD2974,工作表1!$K$3:$M$1000,3,FALSE)</f>
        <v>2022/2/15</v>
      </c>
      <c r="BK2974">
        <f t="shared" si="1533"/>
        <v>8.6499999999999994E-2</v>
      </c>
      <c r="BL2974">
        <f t="shared" si="1534"/>
        <v>1.9135</v>
      </c>
      <c r="BM2974" s="43">
        <f t="shared" si="1551"/>
        <v>42050</v>
      </c>
      <c r="BN2974" s="43">
        <f t="shared" si="1535"/>
        <v>42185</v>
      </c>
      <c r="BO2974" s="45">
        <f t="shared" si="1552"/>
        <v>0.33152173913043476</v>
      </c>
      <c r="BP2974" s="45">
        <f t="shared" si="1553"/>
        <v>1.7452203692674211</v>
      </c>
      <c r="BQ2974" s="47">
        <f t="shared" si="1554"/>
        <v>100.49073865668646</v>
      </c>
      <c r="BR2974" s="47">
        <f t="shared" si="1555"/>
        <v>123.65475543438347</v>
      </c>
    </row>
    <row r="2975" spans="6:70" x14ac:dyDescent="0.25">
      <c r="F2975" s="2">
        <v>42027</v>
      </c>
      <c r="G2975">
        <v>0.127</v>
      </c>
      <c r="H2975" s="43">
        <v>42072</v>
      </c>
      <c r="I2975">
        <v>1.9911000000000001</v>
      </c>
      <c r="L2975" s="2">
        <v>41926</v>
      </c>
      <c r="M2975" t="str">
        <v>912828WY</v>
      </c>
      <c r="N2975">
        <v>0.18210000000000001</v>
      </c>
      <c r="O2975">
        <v>5.8470000000000001E-2</v>
      </c>
      <c r="P2975">
        <v>0.80059999999999998</v>
      </c>
      <c r="Q2975">
        <v>127.4375</v>
      </c>
      <c r="R2975">
        <f>VLOOKUP(M2975,工作表1!$A$3:$B$1000,2,FALSE)</f>
        <v>2.25</v>
      </c>
      <c r="S2975" t="str">
        <f>VLOOKUP(M2975,工作表1!$A$3:$C$1000,3,FALSE)</f>
        <v>2021/7/31</v>
      </c>
      <c r="T2975">
        <f t="shared" si="1525"/>
        <v>8.6499999999999994E-2</v>
      </c>
      <c r="U2975">
        <f t="shared" si="1524"/>
        <v>2.1635</v>
      </c>
      <c r="V2975" s="43">
        <f t="shared" si="1536"/>
        <v>42035</v>
      </c>
      <c r="W2975" s="43">
        <f t="shared" si="1526"/>
        <v>42004</v>
      </c>
      <c r="X2975" s="45">
        <f t="shared" si="1537"/>
        <v>0.46467391304347827</v>
      </c>
      <c r="Y2975" s="45">
        <f t="shared" si="1538"/>
        <v>0.93933144729005358</v>
      </c>
      <c r="Z2975" s="47">
        <f t="shared" si="1539"/>
        <v>102.48791027396337</v>
      </c>
      <c r="AA2975" s="47">
        <f t="shared" si="1540"/>
        <v>126.844328592395</v>
      </c>
      <c r="AB2975" s="45">
        <f t="shared" si="1541"/>
        <v>1.8772</v>
      </c>
      <c r="AC2975" s="2" t="str">
        <f t="shared" si="1527"/>
        <v>TY1</v>
      </c>
      <c r="AD2975">
        <f t="shared" si="1528"/>
        <v>127.4375</v>
      </c>
      <c r="AE2975">
        <f t="shared" si="1529"/>
        <v>126.703125</v>
      </c>
      <c r="AF2975" s="49">
        <f t="shared" si="1556"/>
        <v>0.734375</v>
      </c>
      <c r="AG2975" s="3">
        <f t="shared" si="1542"/>
        <v>126.844328592395</v>
      </c>
      <c r="AH2975">
        <f t="shared" si="1543"/>
        <v>125.34730939895846</v>
      </c>
      <c r="AI2975" s="51">
        <f t="shared" si="1544"/>
        <v>1.4970191934365431</v>
      </c>
      <c r="AJ2975" s="52">
        <f t="shared" si="1545"/>
        <v>0.76264419343654311</v>
      </c>
      <c r="AK2975" s="2">
        <v>41926</v>
      </c>
      <c r="AL2975" t="str">
        <v>912828F2</v>
      </c>
      <c r="AM2975">
        <v>0.8528</v>
      </c>
      <c r="AN2975">
        <v>3.7470000000000003E-2</v>
      </c>
      <c r="AO2975">
        <v>0.79390000000000005</v>
      </c>
      <c r="AP2975">
        <v>126.703125</v>
      </c>
      <c r="AQ2975">
        <f>VLOOKUP(AL2975,工作表1!$F$3:$G$1000,2,FALSE)</f>
        <v>2.125</v>
      </c>
      <c r="AR2975" t="str">
        <f>VLOOKUP(AL2975,工作表1!$F$3:$H$1000,3,FALSE)</f>
        <v>2021/9/30</v>
      </c>
      <c r="AS2975">
        <f t="shared" si="1530"/>
        <v>8.6499999999999994E-2</v>
      </c>
      <c r="AT2975">
        <f t="shared" si="1531"/>
        <v>2.0385</v>
      </c>
      <c r="AU2975" s="43">
        <f t="shared" si="1546"/>
        <v>42094</v>
      </c>
      <c r="AV2975" s="43">
        <f t="shared" si="1532"/>
        <v>42094</v>
      </c>
      <c r="AW2975" s="45">
        <f t="shared" si="1547"/>
        <v>8.8052486187845294E-2</v>
      </c>
      <c r="AX2975" s="45">
        <f t="shared" si="1548"/>
        <v>1.0603127601604481</v>
      </c>
      <c r="AY2975" s="47">
        <f t="shared" si="1549"/>
        <v>101.54399404979355</v>
      </c>
      <c r="AZ2975" s="47">
        <f t="shared" si="1550"/>
        <v>125.34730939895846</v>
      </c>
      <c r="BA2975" s="43"/>
      <c r="BC2975" s="2">
        <v>41925</v>
      </c>
      <c r="BD2975" t="str">
        <v>#N/A N/A</v>
      </c>
      <c r="BE2975" t="str">
        <v>#N/A N/A</v>
      </c>
      <c r="BF2975" t="str">
        <v>#N/A N/A</v>
      </c>
      <c r="BG2975" t="str">
        <v>#N/A N/A</v>
      </c>
      <c r="BH2975">
        <v>126.375</v>
      </c>
      <c r="BI2975" t="e">
        <f>VLOOKUP(BD2975,工作表1!$K$3:$L$1000,2,FALSE)</f>
        <v>#N/A</v>
      </c>
      <c r="BJ2975" t="e">
        <f>VLOOKUP(BD2975,工作表1!$K$3:$M$1000,3,FALSE)</f>
        <v>#N/A</v>
      </c>
      <c r="BK2975">
        <f t="shared" si="1533"/>
        <v>8.5000000000000006E-2</v>
      </c>
      <c r="BL2975" t="e">
        <f t="shared" si="1534"/>
        <v>#N/A</v>
      </c>
      <c r="BM2975" s="43" t="e">
        <f t="shared" si="1551"/>
        <v>#N/A</v>
      </c>
      <c r="BN2975" s="43">
        <f t="shared" si="1535"/>
        <v>42185</v>
      </c>
      <c r="BO2975" s="45" t="e">
        <f t="shared" si="1552"/>
        <v>#N/A</v>
      </c>
      <c r="BP2975" s="45" t="e">
        <f t="shared" si="1553"/>
        <v>#N/A</v>
      </c>
      <c r="BQ2975" s="47" t="e">
        <f t="shared" si="1554"/>
        <v>#VALUE!</v>
      </c>
      <c r="BR2975" s="47" t="e">
        <f t="shared" si="1555"/>
        <v>#VALUE!</v>
      </c>
    </row>
    <row r="2976" spans="6:70" x14ac:dyDescent="0.25">
      <c r="F2976" s="2">
        <v>42026</v>
      </c>
      <c r="G2976">
        <v>0.1265</v>
      </c>
      <c r="H2976" s="43">
        <v>42069</v>
      </c>
      <c r="I2976">
        <v>2.0396999999999998</v>
      </c>
      <c r="L2976" s="2">
        <v>41925</v>
      </c>
      <c r="M2976" t="str">
        <v>#N/A N/A</v>
      </c>
      <c r="N2976" t="str">
        <v>#N/A N/A</v>
      </c>
      <c r="O2976" t="str">
        <v>#N/A N/A</v>
      </c>
      <c r="P2976" t="str">
        <v>#N/A N/A</v>
      </c>
      <c r="Q2976">
        <v>127.15625</v>
      </c>
      <c r="R2976" t="e">
        <f>VLOOKUP(M2976,工作表1!$A$3:$B$1000,2,FALSE)</f>
        <v>#N/A</v>
      </c>
      <c r="S2976" t="e">
        <f>VLOOKUP(M2976,工作表1!$A$3:$C$1000,3,FALSE)</f>
        <v>#N/A</v>
      </c>
      <c r="T2976">
        <f t="shared" si="1525"/>
        <v>8.5000000000000006E-2</v>
      </c>
      <c r="U2976" t="e">
        <f t="shared" si="1524"/>
        <v>#N/A</v>
      </c>
      <c r="V2976" s="43" t="e">
        <f t="shared" si="1536"/>
        <v>#N/A</v>
      </c>
      <c r="W2976" s="43">
        <f t="shared" si="1526"/>
        <v>42004</v>
      </c>
      <c r="X2976" s="45" t="e">
        <f t="shared" si="1537"/>
        <v>#N/A</v>
      </c>
      <c r="Y2976" s="45" t="e">
        <f t="shared" si="1538"/>
        <v>#N/A</v>
      </c>
      <c r="Z2976" s="47" t="e">
        <f t="shared" si="1539"/>
        <v>#VALUE!</v>
      </c>
      <c r="AA2976" s="47" t="e">
        <f t="shared" si="1540"/>
        <v>#VALUE!</v>
      </c>
      <c r="AB2976" s="45">
        <f t="shared" si="1541"/>
        <v>1.9681</v>
      </c>
      <c r="AC2976" s="2" t="str">
        <f t="shared" si="1527"/>
        <v>TY1</v>
      </c>
      <c r="AD2976">
        <f t="shared" si="1528"/>
        <v>127.15625</v>
      </c>
      <c r="AE2976">
        <f t="shared" si="1529"/>
        <v>126.375</v>
      </c>
      <c r="AF2976" s="49">
        <f t="shared" si="1556"/>
        <v>0.78125</v>
      </c>
      <c r="AG2976" s="3" t="e">
        <f t="shared" si="1542"/>
        <v>#VALUE!</v>
      </c>
      <c r="AH2976" t="e">
        <f t="shared" si="1543"/>
        <v>#VALUE!</v>
      </c>
      <c r="AI2976" s="51" t="e">
        <f t="shared" si="1544"/>
        <v>#VALUE!</v>
      </c>
      <c r="AJ2976" s="52" t="e">
        <f t="shared" si="1545"/>
        <v>#VALUE!</v>
      </c>
      <c r="AK2976" s="2">
        <v>41925</v>
      </c>
      <c r="AL2976" t="str">
        <v>#N/A N/A</v>
      </c>
      <c r="AM2976" t="str">
        <v>#N/A N/A</v>
      </c>
      <c r="AN2976" t="str">
        <v>#N/A N/A</v>
      </c>
      <c r="AO2976" t="str">
        <v>#N/A N/A</v>
      </c>
      <c r="AP2976">
        <v>126.375</v>
      </c>
      <c r="AQ2976" t="e">
        <f>VLOOKUP(AL2976,工作表1!$F$3:$G$1000,2,FALSE)</f>
        <v>#N/A</v>
      </c>
      <c r="AR2976" t="e">
        <f>VLOOKUP(AL2976,工作表1!$F$3:$H$1000,3,FALSE)</f>
        <v>#N/A</v>
      </c>
      <c r="AS2976">
        <f t="shared" si="1530"/>
        <v>8.5000000000000006E-2</v>
      </c>
      <c r="AT2976" t="e">
        <f t="shared" si="1531"/>
        <v>#N/A</v>
      </c>
      <c r="AU2976" s="43" t="e">
        <f t="shared" si="1546"/>
        <v>#N/A</v>
      </c>
      <c r="AV2976" s="43">
        <f t="shared" si="1532"/>
        <v>42094</v>
      </c>
      <c r="AW2976" s="45" t="e">
        <f t="shared" si="1547"/>
        <v>#N/A</v>
      </c>
      <c r="AX2976" s="45" t="e">
        <f t="shared" si="1548"/>
        <v>#N/A</v>
      </c>
      <c r="AY2976" s="47" t="e">
        <f t="shared" si="1549"/>
        <v>#VALUE!</v>
      </c>
      <c r="AZ2976" s="47" t="e">
        <f t="shared" si="1550"/>
        <v>#VALUE!</v>
      </c>
      <c r="BA2976" s="43"/>
      <c r="BC2976" s="2">
        <v>41922</v>
      </c>
      <c r="BD2976" t="str">
        <v>912828SF</v>
      </c>
      <c r="BE2976">
        <v>-18.842199999999998</v>
      </c>
      <c r="BF2976">
        <v>0.92210000000000003</v>
      </c>
      <c r="BG2976">
        <v>0.7873</v>
      </c>
      <c r="BH2976">
        <v>125.734375</v>
      </c>
      <c r="BI2976">
        <f>VLOOKUP(BD2976,工作表1!$K$3:$L$1000,2,FALSE)</f>
        <v>2</v>
      </c>
      <c r="BJ2976" t="str">
        <f>VLOOKUP(BD2976,工作表1!$K$3:$M$1000,3,FALSE)</f>
        <v>2022/2/15</v>
      </c>
      <c r="BK2976">
        <f t="shared" si="1533"/>
        <v>8.5999999999999993E-2</v>
      </c>
      <c r="BL2976">
        <f t="shared" si="1534"/>
        <v>1.9139999999999999</v>
      </c>
      <c r="BM2976" s="43">
        <f t="shared" si="1551"/>
        <v>42050</v>
      </c>
      <c r="BN2976" s="43">
        <f t="shared" si="1535"/>
        <v>42185</v>
      </c>
      <c r="BO2976" s="45">
        <f t="shared" si="1552"/>
        <v>0.32065217391304346</v>
      </c>
      <c r="BP2976" s="45">
        <f t="shared" si="1553"/>
        <v>1.7453097081596187</v>
      </c>
      <c r="BQ2976" s="47">
        <f t="shared" si="1554"/>
        <v>99.738722807497297</v>
      </c>
      <c r="BR2976" s="47">
        <f t="shared" si="1555"/>
        <v>122.66822234580843</v>
      </c>
    </row>
    <row r="2977" spans="6:70" x14ac:dyDescent="0.25">
      <c r="F2977" s="2">
        <v>42025</v>
      </c>
      <c r="G2977">
        <v>0.127</v>
      </c>
      <c r="H2977" s="43">
        <v>42068</v>
      </c>
      <c r="I2977">
        <v>1.9132</v>
      </c>
      <c r="L2977" s="2">
        <v>41922</v>
      </c>
      <c r="M2977" t="str">
        <v>912828WY</v>
      </c>
      <c r="N2977">
        <v>0.41830000000000001</v>
      </c>
      <c r="O2977">
        <v>4.0989999999999999E-2</v>
      </c>
      <c r="P2977">
        <v>0.80059999999999998</v>
      </c>
      <c r="Q2977">
        <v>126.546875</v>
      </c>
      <c r="R2977">
        <f>VLOOKUP(M2977,工作表1!$A$3:$B$1000,2,FALSE)</f>
        <v>2.25</v>
      </c>
      <c r="S2977" t="str">
        <f>VLOOKUP(M2977,工作表1!$A$3:$C$1000,3,FALSE)</f>
        <v>2021/7/31</v>
      </c>
      <c r="T2977">
        <f t="shared" si="1525"/>
        <v>8.5999999999999993E-2</v>
      </c>
      <c r="U2977">
        <f t="shared" si="1524"/>
        <v>2.1640000000000001</v>
      </c>
      <c r="V2977" s="43">
        <f t="shared" si="1536"/>
        <v>42035</v>
      </c>
      <c r="W2977" s="43">
        <f t="shared" si="1526"/>
        <v>42004</v>
      </c>
      <c r="X2977" s="45">
        <f t="shared" si="1537"/>
        <v>0.45244565217391308</v>
      </c>
      <c r="Y2977" s="45">
        <f t="shared" si="1538"/>
        <v>0.93943195354377607</v>
      </c>
      <c r="Z2977" s="47">
        <f t="shared" si="1539"/>
        <v>101.79075196138028</v>
      </c>
      <c r="AA2977" s="47">
        <f t="shared" si="1540"/>
        <v>125.94301885577227</v>
      </c>
      <c r="AB2977" s="45">
        <f t="shared" si="1541"/>
        <v>1.9681</v>
      </c>
      <c r="AC2977" s="2" t="str">
        <f t="shared" si="1527"/>
        <v>TY1</v>
      </c>
      <c r="AD2977">
        <f t="shared" si="1528"/>
        <v>126.546875</v>
      </c>
      <c r="AE2977">
        <f t="shared" si="1529"/>
        <v>125.734375</v>
      </c>
      <c r="AF2977" s="49">
        <f t="shared" si="1556"/>
        <v>0.8125</v>
      </c>
      <c r="AG2977" s="3">
        <f t="shared" si="1542"/>
        <v>125.94301885577227</v>
      </c>
      <c r="AH2977">
        <f t="shared" si="1543"/>
        <v>124.43988741638798</v>
      </c>
      <c r="AI2977" s="51">
        <f t="shared" si="1544"/>
        <v>1.5031314393842905</v>
      </c>
      <c r="AJ2977" s="52">
        <f t="shared" si="1545"/>
        <v>0.6906314393842905</v>
      </c>
      <c r="AK2977" s="2">
        <v>41922</v>
      </c>
      <c r="AL2977" t="str">
        <v>912828F2</v>
      </c>
      <c r="AM2977">
        <v>2.8658999999999999</v>
      </c>
      <c r="AN2977">
        <v>-9.0149999999999994E-2</v>
      </c>
      <c r="AO2977">
        <v>0.79390000000000005</v>
      </c>
      <c r="AP2977">
        <v>125.734375</v>
      </c>
      <c r="AQ2977">
        <f>VLOOKUP(AL2977,工作表1!$F$3:$G$1000,2,FALSE)</f>
        <v>2.125</v>
      </c>
      <c r="AR2977" t="str">
        <f>VLOOKUP(AL2977,工作表1!$F$3:$H$1000,3,FALSE)</f>
        <v>2021/9/30</v>
      </c>
      <c r="AS2977">
        <f t="shared" si="1530"/>
        <v>8.5999999999999993E-2</v>
      </c>
      <c r="AT2977">
        <f t="shared" si="1531"/>
        <v>2.0390000000000001</v>
      </c>
      <c r="AU2977" s="43">
        <f t="shared" si="1546"/>
        <v>42094</v>
      </c>
      <c r="AV2977" s="43">
        <f t="shared" si="1532"/>
        <v>42094</v>
      </c>
      <c r="AW2977" s="45">
        <f t="shared" si="1547"/>
        <v>7.6312154696132589E-2</v>
      </c>
      <c r="AX2977" s="45">
        <f t="shared" si="1548"/>
        <v>1.0602162642851736</v>
      </c>
      <c r="AY2977" s="47">
        <f t="shared" si="1549"/>
        <v>100.84814700038794</v>
      </c>
      <c r="AZ2977" s="47">
        <f t="shared" si="1550"/>
        <v>124.43988741638798</v>
      </c>
      <c r="BA2977" s="43"/>
      <c r="BC2977" s="2">
        <v>41921</v>
      </c>
      <c r="BD2977" t="str">
        <v>912828SF</v>
      </c>
      <c r="BE2977">
        <v>-19.472000000000001</v>
      </c>
      <c r="BF2977">
        <v>0.93255999999999994</v>
      </c>
      <c r="BG2977">
        <v>0.7873</v>
      </c>
      <c r="BH2977">
        <v>125.609375</v>
      </c>
      <c r="BI2977">
        <f>VLOOKUP(BD2977,工作表1!$K$3:$L$1000,2,FALSE)</f>
        <v>2</v>
      </c>
      <c r="BJ2977" t="str">
        <f>VLOOKUP(BD2977,工作表1!$K$3:$M$1000,3,FALSE)</f>
        <v>2022/2/15</v>
      </c>
      <c r="BK2977">
        <f t="shared" si="1533"/>
        <v>8.5000000000000006E-2</v>
      </c>
      <c r="BL2977">
        <f t="shared" si="1534"/>
        <v>1.915</v>
      </c>
      <c r="BM2977" s="43">
        <f t="shared" si="1551"/>
        <v>42050</v>
      </c>
      <c r="BN2977" s="43">
        <f t="shared" si="1535"/>
        <v>42185</v>
      </c>
      <c r="BO2977" s="45">
        <f t="shared" si="1552"/>
        <v>0.30434782608695654</v>
      </c>
      <c r="BP2977" s="45">
        <f t="shared" si="1553"/>
        <v>1.7454437164979155</v>
      </c>
      <c r="BQ2977" s="47">
        <f t="shared" si="1554"/>
        <v>99.647221511028434</v>
      </c>
      <c r="BR2977" s="47">
        <f t="shared" si="1555"/>
        <v>122.50473088233406</v>
      </c>
    </row>
    <row r="2978" spans="6:70" x14ac:dyDescent="0.25">
      <c r="F2978" s="2">
        <v>42024</v>
      </c>
      <c r="G2978">
        <v>0.129</v>
      </c>
      <c r="H2978" s="43">
        <v>42067</v>
      </c>
      <c r="I2978">
        <v>1.9253</v>
      </c>
      <c r="L2978" s="2">
        <v>41921</v>
      </c>
      <c r="M2978" t="str">
        <v>912828WY</v>
      </c>
      <c r="N2978">
        <v>0.38479999999999998</v>
      </c>
      <c r="O2978">
        <v>3.6409999999999998E-2</v>
      </c>
      <c r="P2978">
        <v>0.80059999999999998</v>
      </c>
      <c r="Q2978">
        <v>126.4375</v>
      </c>
      <c r="R2978">
        <f>VLOOKUP(M2978,工作表1!$A$3:$B$1000,2,FALSE)</f>
        <v>2.25</v>
      </c>
      <c r="S2978" t="str">
        <f>VLOOKUP(M2978,工作表1!$A$3:$C$1000,3,FALSE)</f>
        <v>2021/7/31</v>
      </c>
      <c r="T2978">
        <f t="shared" si="1525"/>
        <v>8.5000000000000006E-2</v>
      </c>
      <c r="U2978">
        <f t="shared" si="1524"/>
        <v>2.165</v>
      </c>
      <c r="V2978" s="43">
        <f t="shared" si="1536"/>
        <v>42035</v>
      </c>
      <c r="W2978" s="43">
        <f t="shared" si="1526"/>
        <v>42004</v>
      </c>
      <c r="X2978" s="45">
        <f t="shared" si="1537"/>
        <v>0.43410326086956519</v>
      </c>
      <c r="Y2978" s="45">
        <f t="shared" si="1538"/>
        <v>0.93958271292435969</v>
      </c>
      <c r="Z2978" s="47">
        <f t="shared" si="1539"/>
        <v>101.72266305371124</v>
      </c>
      <c r="AA2978" s="47">
        <f t="shared" si="1540"/>
        <v>125.8121149554278</v>
      </c>
      <c r="AB2978" s="45">
        <f t="shared" si="1541"/>
        <v>1.9971000000000001</v>
      </c>
      <c r="AC2978" s="2" t="str">
        <f t="shared" si="1527"/>
        <v>TY1</v>
      </c>
      <c r="AD2978">
        <f t="shared" si="1528"/>
        <v>126.4375</v>
      </c>
      <c r="AE2978">
        <f t="shared" si="1529"/>
        <v>125.609375</v>
      </c>
      <c r="AF2978" s="49">
        <f t="shared" si="1556"/>
        <v>0.828125</v>
      </c>
      <c r="AG2978" s="3">
        <f t="shared" si="1542"/>
        <v>125.8121149554278</v>
      </c>
      <c r="AH2978">
        <f t="shared" si="1543"/>
        <v>124.28650917850345</v>
      </c>
      <c r="AI2978" s="51">
        <f t="shared" si="1544"/>
        <v>1.5256057769243512</v>
      </c>
      <c r="AJ2978" s="52">
        <f t="shared" si="1545"/>
        <v>0.69748077692435118</v>
      </c>
      <c r="AK2978" s="2">
        <v>41921</v>
      </c>
      <c r="AL2978" t="str">
        <v>912828F2</v>
      </c>
      <c r="AM2978">
        <v>2.7515000000000001</v>
      </c>
      <c r="AN2978">
        <v>-8.3500000000000005E-2</v>
      </c>
      <c r="AO2978">
        <v>0.79390000000000005</v>
      </c>
      <c r="AP2978">
        <v>125.609375</v>
      </c>
      <c r="AQ2978">
        <f>VLOOKUP(AL2978,工作表1!$F$3:$G$1000,2,FALSE)</f>
        <v>2.125</v>
      </c>
      <c r="AR2978" t="str">
        <f>VLOOKUP(AL2978,工作表1!$F$3:$H$1000,3,FALSE)</f>
        <v>2021/9/30</v>
      </c>
      <c r="AS2978">
        <f t="shared" si="1530"/>
        <v>8.5000000000000006E-2</v>
      </c>
      <c r="AT2978">
        <f t="shared" si="1531"/>
        <v>2.04</v>
      </c>
      <c r="AU2978" s="43">
        <f t="shared" si="1546"/>
        <v>42094</v>
      </c>
      <c r="AV2978" s="43">
        <f t="shared" si="1532"/>
        <v>42094</v>
      </c>
      <c r="AW2978" s="45">
        <f t="shared" si="1547"/>
        <v>5.8701657458563532E-2</v>
      </c>
      <c r="AX2978" s="45">
        <f t="shared" si="1548"/>
        <v>1.0600715204722622</v>
      </c>
      <c r="AY2978" s="47">
        <f t="shared" si="1549"/>
        <v>100.76334277227814</v>
      </c>
      <c r="AZ2978" s="47">
        <f t="shared" si="1550"/>
        <v>124.28650917850345</v>
      </c>
      <c r="BA2978" s="43"/>
      <c r="BC2978" s="2">
        <v>41920</v>
      </c>
      <c r="BD2978" t="str">
        <v>912828SF</v>
      </c>
      <c r="BE2978">
        <v>-19.230499999999999</v>
      </c>
      <c r="BF2978">
        <v>0.92157999999999995</v>
      </c>
      <c r="BG2978">
        <v>0.7873</v>
      </c>
      <c r="BH2978">
        <v>125.515625</v>
      </c>
      <c r="BI2978">
        <f>VLOOKUP(BD2978,工作表1!$K$3:$L$1000,2,FALSE)</f>
        <v>2</v>
      </c>
      <c r="BJ2978" t="str">
        <f>VLOOKUP(BD2978,工作表1!$K$3:$M$1000,3,FALSE)</f>
        <v>2022/2/15</v>
      </c>
      <c r="BK2978">
        <f t="shared" si="1533"/>
        <v>8.4500000000000006E-2</v>
      </c>
      <c r="BL2978">
        <f t="shared" si="1534"/>
        <v>1.9155</v>
      </c>
      <c r="BM2978" s="43">
        <f t="shared" si="1551"/>
        <v>42050</v>
      </c>
      <c r="BN2978" s="43">
        <f t="shared" si="1535"/>
        <v>42185</v>
      </c>
      <c r="BO2978" s="45">
        <f t="shared" si="1552"/>
        <v>0.29891304347826086</v>
      </c>
      <c r="BP2978" s="45">
        <f t="shared" si="1553"/>
        <v>1.7454883859440145</v>
      </c>
      <c r="BQ2978" s="47">
        <f t="shared" si="1554"/>
        <v>99.584873035883675</v>
      </c>
      <c r="BR2978" s="47">
        <f t="shared" si="1555"/>
        <v>122.40962154835016</v>
      </c>
    </row>
    <row r="2979" spans="6:70" x14ac:dyDescent="0.25">
      <c r="F2979" s="2">
        <v>42023</v>
      </c>
      <c r="G2979">
        <v>0.123</v>
      </c>
      <c r="H2979" s="43">
        <v>42066</v>
      </c>
      <c r="I2979">
        <v>1.9349000000000001</v>
      </c>
      <c r="L2979" s="2">
        <v>41920</v>
      </c>
      <c r="M2979" t="str">
        <v>912828D7</v>
      </c>
      <c r="N2979">
        <v>0.65869999999999995</v>
      </c>
      <c r="O2979">
        <v>2.0600000000000002E-3</v>
      </c>
      <c r="P2979">
        <v>0.7873</v>
      </c>
      <c r="Q2979">
        <v>126.375</v>
      </c>
      <c r="R2979">
        <f>VLOOKUP(M2979,工作表1!$A$3:$B$1000,2,FALSE)</f>
        <v>2</v>
      </c>
      <c r="S2979" t="str">
        <f>VLOOKUP(M2979,工作表1!$A$3:$C$1000,3,FALSE)</f>
        <v>2021/8/31</v>
      </c>
      <c r="T2979">
        <f t="shared" si="1525"/>
        <v>8.4500000000000006E-2</v>
      </c>
      <c r="U2979">
        <f t="shared" si="1524"/>
        <v>1.9155</v>
      </c>
      <c r="V2979" s="43">
        <f t="shared" si="1536"/>
        <v>42063</v>
      </c>
      <c r="W2979" s="43">
        <f t="shared" si="1526"/>
        <v>42004</v>
      </c>
      <c r="X2979" s="45">
        <f t="shared" si="1537"/>
        <v>0.21546961325966851</v>
      </c>
      <c r="Y2979" s="45">
        <f t="shared" si="1538"/>
        <v>0.67026413380761374</v>
      </c>
      <c r="Z2979" s="47">
        <f t="shared" si="1539"/>
        <v>99.949344830019911</v>
      </c>
      <c r="AA2979" s="47">
        <f t="shared" si="1540"/>
        <v>125.669479607535</v>
      </c>
      <c r="AB2979" s="45">
        <f t="shared" si="1541"/>
        <v>1.9972000000000001</v>
      </c>
      <c r="AC2979" s="2" t="str">
        <f t="shared" si="1527"/>
        <v>TY1</v>
      </c>
      <c r="AD2979">
        <f t="shared" si="1528"/>
        <v>126.375</v>
      </c>
      <c r="AE2979">
        <f t="shared" si="1529"/>
        <v>125.515625</v>
      </c>
      <c r="AF2979" s="49">
        <f t="shared" si="1556"/>
        <v>0.859375</v>
      </c>
      <c r="AG2979" s="3">
        <f t="shared" si="1542"/>
        <v>125.669479607535</v>
      </c>
      <c r="AH2979">
        <f t="shared" si="1543"/>
        <v>124.14068061605887</v>
      </c>
      <c r="AI2979" s="51">
        <f t="shared" si="1544"/>
        <v>1.5287989914761226</v>
      </c>
      <c r="AJ2979" s="52">
        <f t="shared" si="1545"/>
        <v>0.66942399147612264</v>
      </c>
      <c r="AK2979" s="2">
        <v>41920</v>
      </c>
      <c r="AL2979" t="str">
        <v>912828RR</v>
      </c>
      <c r="AM2979">
        <v>3.8201000000000001</v>
      </c>
      <c r="AN2979">
        <v>-0.15176999999999999</v>
      </c>
      <c r="AO2979">
        <v>0.7873</v>
      </c>
      <c r="AP2979">
        <v>125.515625</v>
      </c>
      <c r="AQ2979">
        <f>VLOOKUP(AL2979,工作表1!$F$3:$G$1000,2,FALSE)</f>
        <v>2</v>
      </c>
      <c r="AR2979" t="str">
        <f>VLOOKUP(AL2979,工作表1!$F$3:$H$1000,3,FALSE)</f>
        <v>2021/11/15</v>
      </c>
      <c r="AS2979">
        <f t="shared" si="1530"/>
        <v>8.4500000000000006E-2</v>
      </c>
      <c r="AT2979">
        <f t="shared" si="1531"/>
        <v>1.9155</v>
      </c>
      <c r="AU2979" s="43">
        <f t="shared" si="1546"/>
        <v>41958</v>
      </c>
      <c r="AV2979" s="43">
        <f t="shared" si="1532"/>
        <v>42094</v>
      </c>
      <c r="AW2979" s="45">
        <f t="shared" si="1547"/>
        <v>0.79891304347826086</v>
      </c>
      <c r="AX2979" s="45">
        <f t="shared" si="1548"/>
        <v>1.7468582489577129</v>
      </c>
      <c r="AY2979" s="47">
        <f t="shared" si="1549"/>
        <v>99.840645699099255</v>
      </c>
      <c r="AZ2979" s="47">
        <f t="shared" si="1550"/>
        <v>124.14068061605887</v>
      </c>
      <c r="BA2979" s="43"/>
      <c r="BC2979" s="2">
        <v>41919</v>
      </c>
      <c r="BD2979" t="str">
        <v>912828SF</v>
      </c>
      <c r="BE2979">
        <v>-17.203399999999998</v>
      </c>
      <c r="BF2979">
        <v>0.83687</v>
      </c>
      <c r="BG2979">
        <v>0.7873</v>
      </c>
      <c r="BH2979">
        <v>125.09375</v>
      </c>
      <c r="BI2979">
        <f>VLOOKUP(BD2979,工作表1!$K$3:$L$1000,2,FALSE)</f>
        <v>2</v>
      </c>
      <c r="BJ2979" t="str">
        <f>VLOOKUP(BD2979,工作表1!$K$3:$M$1000,3,FALSE)</f>
        <v>2022/2/15</v>
      </c>
      <c r="BK2979">
        <f t="shared" si="1533"/>
        <v>8.5500000000000007E-2</v>
      </c>
      <c r="BL2979">
        <f t="shared" si="1534"/>
        <v>1.9145000000000001</v>
      </c>
      <c r="BM2979" s="43">
        <f t="shared" si="1551"/>
        <v>42050</v>
      </c>
      <c r="BN2979" s="43">
        <f t="shared" si="1535"/>
        <v>42185</v>
      </c>
      <c r="BO2979" s="45">
        <f t="shared" si="1552"/>
        <v>0.29347826086956524</v>
      </c>
      <c r="BP2979" s="45">
        <f t="shared" si="1553"/>
        <v>1.7455330553901132</v>
      </c>
      <c r="BQ2979" s="47">
        <f t="shared" si="1554"/>
        <v>99.320084121716462</v>
      </c>
      <c r="BR2979" s="47">
        <f t="shared" si="1555"/>
        <v>122.05877863106441</v>
      </c>
    </row>
    <row r="2980" spans="6:70" x14ac:dyDescent="0.25">
      <c r="F2980" s="2">
        <v>42020</v>
      </c>
      <c r="G2980">
        <v>0.125</v>
      </c>
      <c r="H2980" s="43">
        <v>42065</v>
      </c>
      <c r="I2980">
        <v>1.901</v>
      </c>
      <c r="L2980" s="2">
        <v>41919</v>
      </c>
      <c r="M2980" t="str">
        <v>912828WY</v>
      </c>
      <c r="N2980">
        <v>0.26690000000000003</v>
      </c>
      <c r="O2980">
        <v>5.9729999999999998E-2</v>
      </c>
      <c r="P2980">
        <v>0.80059999999999998</v>
      </c>
      <c r="Q2980">
        <v>126</v>
      </c>
      <c r="R2980">
        <f>VLOOKUP(M2980,工作表1!$A$3:$B$1000,2,FALSE)</f>
        <v>2.25</v>
      </c>
      <c r="S2980" t="str">
        <f>VLOOKUP(M2980,工作表1!$A$3:$C$1000,3,FALSE)</f>
        <v>2021/7/31</v>
      </c>
      <c r="T2980">
        <f t="shared" si="1525"/>
        <v>8.5500000000000007E-2</v>
      </c>
      <c r="U2980">
        <f t="shared" si="1524"/>
        <v>2.1644999999999999</v>
      </c>
      <c r="V2980" s="43">
        <f t="shared" si="1536"/>
        <v>42035</v>
      </c>
      <c r="W2980" s="43">
        <f t="shared" si="1526"/>
        <v>42004</v>
      </c>
      <c r="X2980" s="45">
        <f t="shared" si="1537"/>
        <v>0.421875</v>
      </c>
      <c r="Y2980" s="45">
        <f t="shared" si="1538"/>
        <v>0.93968321917808217</v>
      </c>
      <c r="Z2980" s="47">
        <f t="shared" si="1539"/>
        <v>101.37888243876706</v>
      </c>
      <c r="AA2980" s="47">
        <f t="shared" si="1540"/>
        <v>125.35246866271521</v>
      </c>
      <c r="AB2980" s="45">
        <f t="shared" si="1541"/>
        <v>2.0476999999999999</v>
      </c>
      <c r="AC2980" s="2" t="str">
        <f t="shared" si="1527"/>
        <v>TY1</v>
      </c>
      <c r="AD2980">
        <f t="shared" si="1528"/>
        <v>126</v>
      </c>
      <c r="AE2980">
        <f t="shared" si="1529"/>
        <v>125.09375</v>
      </c>
      <c r="AF2980" s="49">
        <f t="shared" si="1556"/>
        <v>0.90625</v>
      </c>
      <c r="AG2980" s="3">
        <f t="shared" si="1542"/>
        <v>125.35246866271521</v>
      </c>
      <c r="AH2980">
        <f t="shared" si="1543"/>
        <v>123.82391352783181</v>
      </c>
      <c r="AI2980" s="51">
        <f t="shared" si="1544"/>
        <v>1.5285551348834048</v>
      </c>
      <c r="AJ2980" s="52">
        <f t="shared" si="1545"/>
        <v>0.62230513488340478</v>
      </c>
      <c r="AK2980" s="2">
        <v>41919</v>
      </c>
      <c r="AL2980" t="str">
        <v>912828F2</v>
      </c>
      <c r="AM2980">
        <v>4.5667</v>
      </c>
      <c r="AN2980">
        <v>-0.19389000000000001</v>
      </c>
      <c r="AO2980">
        <v>0.79390000000000005</v>
      </c>
      <c r="AP2980">
        <v>125.09375</v>
      </c>
      <c r="AQ2980">
        <f>VLOOKUP(AL2980,工作表1!$F$3:$G$1000,2,FALSE)</f>
        <v>2.125</v>
      </c>
      <c r="AR2980" t="str">
        <f>VLOOKUP(AL2980,工作表1!$F$3:$H$1000,3,FALSE)</f>
        <v>2021/9/30</v>
      </c>
      <c r="AS2980">
        <f t="shared" si="1530"/>
        <v>8.5500000000000007E-2</v>
      </c>
      <c r="AT2980">
        <f t="shared" si="1531"/>
        <v>2.0394999999999999</v>
      </c>
      <c r="AU2980" s="43">
        <f t="shared" si="1546"/>
        <v>42094</v>
      </c>
      <c r="AV2980" s="43">
        <f t="shared" si="1532"/>
        <v>42094</v>
      </c>
      <c r="AW2980" s="45">
        <f t="shared" si="1547"/>
        <v>4.6961325966850827E-2</v>
      </c>
      <c r="AX2980" s="45">
        <f t="shared" si="1548"/>
        <v>1.0599750245969879</v>
      </c>
      <c r="AY2980" s="47">
        <f t="shared" si="1549"/>
        <v>100.42017529221144</v>
      </c>
      <c r="AZ2980" s="47">
        <f t="shared" si="1550"/>
        <v>123.82391352783181</v>
      </c>
      <c r="BA2980" s="43"/>
      <c r="BC2980" s="2">
        <v>41918</v>
      </c>
      <c r="BD2980" t="str">
        <v>912828SF</v>
      </c>
      <c r="BE2980">
        <v>-17.574300000000001</v>
      </c>
      <c r="BF2980">
        <v>0.85163999999999995</v>
      </c>
      <c r="BG2980">
        <v>0.7873</v>
      </c>
      <c r="BH2980">
        <v>124.484375</v>
      </c>
      <c r="BI2980">
        <f>VLOOKUP(BD2980,工作表1!$K$3:$L$1000,2,FALSE)</f>
        <v>2</v>
      </c>
      <c r="BJ2980" t="str">
        <f>VLOOKUP(BD2980,工作表1!$K$3:$M$1000,3,FALSE)</f>
        <v>2022/2/15</v>
      </c>
      <c r="BK2980">
        <f t="shared" si="1533"/>
        <v>8.5999999999999993E-2</v>
      </c>
      <c r="BL2980">
        <f t="shared" si="1534"/>
        <v>1.9139999999999999</v>
      </c>
      <c r="BM2980" s="43">
        <f t="shared" si="1551"/>
        <v>42050</v>
      </c>
      <c r="BN2980" s="43">
        <f t="shared" si="1535"/>
        <v>42185</v>
      </c>
      <c r="BO2980" s="45">
        <f t="shared" si="1552"/>
        <v>0.28804347826086957</v>
      </c>
      <c r="BP2980" s="45">
        <f t="shared" si="1553"/>
        <v>1.7455777248362121</v>
      </c>
      <c r="BQ2980" s="47">
        <f t="shared" si="1554"/>
        <v>98.830979747028437</v>
      </c>
      <c r="BR2980" s="47">
        <f t="shared" si="1555"/>
        <v>121.42255612606151</v>
      </c>
    </row>
    <row r="2981" spans="6:70" x14ac:dyDescent="0.25">
      <c r="F2981" s="2">
        <v>42019</v>
      </c>
      <c r="G2981">
        <v>0.11899999999999999</v>
      </c>
      <c r="H2981" s="43">
        <v>42062</v>
      </c>
      <c r="I2981">
        <v>1.8169</v>
      </c>
      <c r="L2981" s="2">
        <v>41918</v>
      </c>
      <c r="M2981" t="str">
        <v>912828D7</v>
      </c>
      <c r="N2981">
        <v>0.73850000000000005</v>
      </c>
      <c r="O2981">
        <v>-4.9899999999999996E-3</v>
      </c>
      <c r="P2981">
        <v>0.7873</v>
      </c>
      <c r="Q2981">
        <v>125.40625</v>
      </c>
      <c r="R2981">
        <f>VLOOKUP(M2981,工作表1!$A$3:$B$1000,2,FALSE)</f>
        <v>2</v>
      </c>
      <c r="S2981" t="str">
        <f>VLOOKUP(M2981,工作表1!$A$3:$C$1000,3,FALSE)</f>
        <v>2021/8/31</v>
      </c>
      <c r="T2981">
        <f t="shared" si="1525"/>
        <v>8.5999999999999993E-2</v>
      </c>
      <c r="U2981">
        <f t="shared" si="1524"/>
        <v>1.9139999999999999</v>
      </c>
      <c r="V2981" s="43">
        <f t="shared" si="1536"/>
        <v>42063</v>
      </c>
      <c r="W2981" s="43">
        <f t="shared" si="1526"/>
        <v>42004</v>
      </c>
      <c r="X2981" s="45">
        <f t="shared" si="1537"/>
        <v>0.20441988950276244</v>
      </c>
      <c r="Y2981" s="45">
        <f t="shared" si="1538"/>
        <v>0.67017331416029668</v>
      </c>
      <c r="Z2981" s="47">
        <f t="shared" si="1539"/>
        <v>99.199320332853929</v>
      </c>
      <c r="AA2981" s="47">
        <f t="shared" si="1540"/>
        <v>124.68637026935986</v>
      </c>
      <c r="AB2981" s="45">
        <f t="shared" si="1541"/>
        <v>2.1274000000000002</v>
      </c>
      <c r="AC2981" s="2" t="str">
        <f t="shared" si="1527"/>
        <v>TY1</v>
      </c>
      <c r="AD2981">
        <f t="shared" si="1528"/>
        <v>125.40625</v>
      </c>
      <c r="AE2981">
        <f t="shared" si="1529"/>
        <v>124.484375</v>
      </c>
      <c r="AF2981" s="49">
        <f t="shared" si="1556"/>
        <v>0.921875</v>
      </c>
      <c r="AG2981" s="3">
        <f t="shared" si="1542"/>
        <v>124.68637026935986</v>
      </c>
      <c r="AH2981">
        <f t="shared" si="1543"/>
        <v>123.1407878397126</v>
      </c>
      <c r="AI2981" s="51">
        <f t="shared" si="1544"/>
        <v>1.5455824296472542</v>
      </c>
      <c r="AJ2981" s="52">
        <f t="shared" si="1545"/>
        <v>0.62370742964725423</v>
      </c>
      <c r="AK2981" s="2">
        <v>41918</v>
      </c>
      <c r="AL2981" t="str">
        <v>912828RR</v>
      </c>
      <c r="AM2981">
        <v>4.9741999999999997</v>
      </c>
      <c r="AN2981">
        <v>-0.22470999999999999</v>
      </c>
      <c r="AO2981">
        <v>0.7873</v>
      </c>
      <c r="AP2981">
        <v>124.484375</v>
      </c>
      <c r="AQ2981">
        <f>VLOOKUP(AL2981,工作表1!$F$3:$G$1000,2,FALSE)</f>
        <v>2</v>
      </c>
      <c r="AR2981" t="str">
        <f>VLOOKUP(AL2981,工作表1!$F$3:$H$1000,3,FALSE)</f>
        <v>2021/11/15</v>
      </c>
      <c r="AS2981">
        <f t="shared" si="1530"/>
        <v>8.5999999999999993E-2</v>
      </c>
      <c r="AT2981">
        <f t="shared" si="1531"/>
        <v>1.9139999999999999</v>
      </c>
      <c r="AU2981" s="43">
        <f t="shared" si="1546"/>
        <v>41958</v>
      </c>
      <c r="AV2981" s="43">
        <f t="shared" si="1532"/>
        <v>42094</v>
      </c>
      <c r="AW2981" s="45">
        <f t="shared" si="1547"/>
        <v>0.78804347826086951</v>
      </c>
      <c r="AX2981" s="45">
        <f t="shared" si="1548"/>
        <v>1.7469475878499106</v>
      </c>
      <c r="AY2981" s="47">
        <f t="shared" si="1549"/>
        <v>99.077032601061134</v>
      </c>
      <c r="AZ2981" s="47">
        <f t="shared" si="1550"/>
        <v>123.1407878397126</v>
      </c>
      <c r="BA2981" s="43"/>
      <c r="BC2981" s="2">
        <v>41915</v>
      </c>
      <c r="BD2981" t="str">
        <v>912828SF</v>
      </c>
      <c r="BE2981">
        <v>-18.0761</v>
      </c>
      <c r="BF2981">
        <v>0.871</v>
      </c>
      <c r="BG2981">
        <v>0.7873</v>
      </c>
      <c r="BH2981">
        <v>124.21875</v>
      </c>
      <c r="BI2981">
        <f>VLOOKUP(BD2981,工作表1!$K$3:$L$1000,2,FALSE)</f>
        <v>2</v>
      </c>
      <c r="BJ2981" t="str">
        <f>VLOOKUP(BD2981,工作表1!$K$3:$M$1000,3,FALSE)</f>
        <v>2022/2/15</v>
      </c>
      <c r="BK2981">
        <f t="shared" si="1533"/>
        <v>8.5999999999999993E-2</v>
      </c>
      <c r="BL2981">
        <f t="shared" si="1534"/>
        <v>1.9139999999999999</v>
      </c>
      <c r="BM2981" s="43">
        <f t="shared" si="1551"/>
        <v>42050</v>
      </c>
      <c r="BN2981" s="43">
        <f t="shared" si="1535"/>
        <v>42185</v>
      </c>
      <c r="BO2981" s="45">
        <f t="shared" si="1552"/>
        <v>0.28260869565217389</v>
      </c>
      <c r="BP2981" s="45">
        <f t="shared" si="1553"/>
        <v>1.7456223942823108</v>
      </c>
      <c r="BQ2981" s="47">
        <f t="shared" si="1554"/>
        <v>98.612013752041918</v>
      </c>
      <c r="BR2981" s="47">
        <f t="shared" si="1555"/>
        <v>121.12898613489824</v>
      </c>
    </row>
    <row r="2982" spans="6:70" x14ac:dyDescent="0.25">
      <c r="F2982" s="2">
        <v>42018</v>
      </c>
      <c r="G2982">
        <v>0.121</v>
      </c>
      <c r="H2982" s="43">
        <v>42061</v>
      </c>
      <c r="I2982">
        <v>1.8474999999999999</v>
      </c>
      <c r="L2982" s="2">
        <v>41915</v>
      </c>
      <c r="M2982" t="str">
        <v>912828WY</v>
      </c>
      <c r="N2982">
        <v>0.38900000000000001</v>
      </c>
      <c r="O2982">
        <v>4.2540000000000001E-2</v>
      </c>
      <c r="P2982">
        <v>0.80059999999999998</v>
      </c>
      <c r="Q2982">
        <v>125.140625</v>
      </c>
      <c r="R2982">
        <f>VLOOKUP(M2982,工作表1!$A$3:$B$1000,2,FALSE)</f>
        <v>2.25</v>
      </c>
      <c r="S2982" t="str">
        <f>VLOOKUP(M2982,工作表1!$A$3:$C$1000,3,FALSE)</f>
        <v>2021/7/31</v>
      </c>
      <c r="T2982">
        <f t="shared" si="1525"/>
        <v>8.5999999999999993E-2</v>
      </c>
      <c r="U2982">
        <f t="shared" si="1524"/>
        <v>2.1640000000000001</v>
      </c>
      <c r="V2982" s="43">
        <f t="shared" si="1536"/>
        <v>42035</v>
      </c>
      <c r="W2982" s="43">
        <f t="shared" si="1526"/>
        <v>42004</v>
      </c>
      <c r="X2982" s="45">
        <f t="shared" si="1537"/>
        <v>0.40964673913043481</v>
      </c>
      <c r="Y2982" s="45">
        <f t="shared" si="1538"/>
        <v>0.93978372543180466</v>
      </c>
      <c r="Z2982" s="47">
        <f t="shared" si="1539"/>
        <v>100.70696760936541</v>
      </c>
      <c r="AA2982" s="47">
        <f t="shared" si="1540"/>
        <v>124.48296893645038</v>
      </c>
      <c r="AB2982" s="45">
        <f t="shared" si="1541"/>
        <v>2.1516000000000002</v>
      </c>
      <c r="AC2982" s="2" t="str">
        <f t="shared" si="1527"/>
        <v>TY1</v>
      </c>
      <c r="AD2982">
        <f t="shared" si="1528"/>
        <v>125.140625</v>
      </c>
      <c r="AE2982">
        <f t="shared" si="1529"/>
        <v>124.21875</v>
      </c>
      <c r="AF2982" s="49">
        <f t="shared" si="1556"/>
        <v>0.921875</v>
      </c>
      <c r="AG2982" s="3">
        <f t="shared" si="1542"/>
        <v>124.48296893645038</v>
      </c>
      <c r="AH2982">
        <f t="shared" si="1543"/>
        <v>122.84694129275144</v>
      </c>
      <c r="AI2982" s="51">
        <f t="shared" si="1544"/>
        <v>1.636027643698938</v>
      </c>
      <c r="AJ2982" s="52">
        <f t="shared" si="1545"/>
        <v>0.71415264369893805</v>
      </c>
      <c r="AK2982" s="2">
        <v>41915</v>
      </c>
      <c r="AL2982" t="str">
        <v>912828RR</v>
      </c>
      <c r="AM2982">
        <v>4.4821</v>
      </c>
      <c r="AN2982">
        <v>-0.19278000000000001</v>
      </c>
      <c r="AO2982">
        <v>0.7873</v>
      </c>
      <c r="AP2982">
        <v>124.21875</v>
      </c>
      <c r="AQ2982">
        <f>VLOOKUP(AL2982,工作表1!$F$3:$G$1000,2,FALSE)</f>
        <v>2</v>
      </c>
      <c r="AR2982" t="str">
        <f>VLOOKUP(AL2982,工作表1!$F$3:$H$1000,3,FALSE)</f>
        <v>2021/11/15</v>
      </c>
      <c r="AS2982">
        <f t="shared" si="1530"/>
        <v>8.5999999999999993E-2</v>
      </c>
      <c r="AT2982">
        <f t="shared" si="1531"/>
        <v>1.9139999999999999</v>
      </c>
      <c r="AU2982" s="43">
        <f t="shared" si="1546"/>
        <v>41958</v>
      </c>
      <c r="AV2982" s="43">
        <f t="shared" si="1532"/>
        <v>42094</v>
      </c>
      <c r="AW2982" s="45">
        <f t="shared" si="1547"/>
        <v>0.78260869565217395</v>
      </c>
      <c r="AX2982" s="45">
        <f t="shared" si="1548"/>
        <v>1.7469922572960095</v>
      </c>
      <c r="AY2982" s="47">
        <f t="shared" si="1549"/>
        <v>98.857848873694934</v>
      </c>
      <c r="AZ2982" s="47">
        <f t="shared" si="1550"/>
        <v>122.84694129275144</v>
      </c>
      <c r="BA2982" s="43"/>
      <c r="BC2982" s="2">
        <v>41914</v>
      </c>
      <c r="BD2982" t="str">
        <v>912828SF</v>
      </c>
      <c r="BE2982">
        <v>-17.2422</v>
      </c>
      <c r="BF2982">
        <v>0.82513000000000003</v>
      </c>
      <c r="BG2982">
        <v>0.7873</v>
      </c>
      <c r="BH2982">
        <v>124.34375</v>
      </c>
      <c r="BI2982">
        <f>VLOOKUP(BD2982,工作表1!$K$3:$L$1000,2,FALSE)</f>
        <v>2</v>
      </c>
      <c r="BJ2982" t="str">
        <f>VLOOKUP(BD2982,工作表1!$K$3:$M$1000,3,FALSE)</f>
        <v>2022/2/15</v>
      </c>
      <c r="BK2982">
        <f t="shared" si="1533"/>
        <v>8.5000000000000006E-2</v>
      </c>
      <c r="BL2982">
        <f t="shared" si="1534"/>
        <v>1.915</v>
      </c>
      <c r="BM2982" s="43">
        <f t="shared" si="1551"/>
        <v>42050</v>
      </c>
      <c r="BN2982" s="43">
        <f t="shared" si="1535"/>
        <v>42185</v>
      </c>
      <c r="BO2982" s="45">
        <f t="shared" si="1552"/>
        <v>0.26630434782608697</v>
      </c>
      <c r="BP2982" s="45">
        <f t="shared" si="1553"/>
        <v>1.7457564026206074</v>
      </c>
      <c r="BQ2982" s="47">
        <f t="shared" si="1554"/>
        <v>98.757938055005454</v>
      </c>
      <c r="BR2982" s="47">
        <f t="shared" si="1555"/>
        <v>121.26703938752695</v>
      </c>
    </row>
    <row r="2983" spans="6:70" x14ac:dyDescent="0.25">
      <c r="F2983" s="2">
        <v>42017</v>
      </c>
      <c r="G2983">
        <v>0.122</v>
      </c>
      <c r="H2983" s="43">
        <v>42060</v>
      </c>
      <c r="I2983">
        <v>1.7766999999999999</v>
      </c>
      <c r="L2983" s="2">
        <v>41914</v>
      </c>
      <c r="M2983" t="str">
        <v>912828WY</v>
      </c>
      <c r="N2983">
        <v>0.42570000000000002</v>
      </c>
      <c r="O2983">
        <v>3.9829999999999997E-2</v>
      </c>
      <c r="P2983">
        <v>0.80059999999999998</v>
      </c>
      <c r="Q2983">
        <v>125.3125</v>
      </c>
      <c r="R2983">
        <f>VLOOKUP(M2983,工作表1!$A$3:$B$1000,2,FALSE)</f>
        <v>2.25</v>
      </c>
      <c r="S2983" t="str">
        <f>VLOOKUP(M2983,工作表1!$A$3:$C$1000,3,FALSE)</f>
        <v>2021/7/31</v>
      </c>
      <c r="T2983">
        <f t="shared" si="1525"/>
        <v>8.5000000000000006E-2</v>
      </c>
      <c r="U2983">
        <f t="shared" si="1524"/>
        <v>2.165</v>
      </c>
      <c r="V2983" s="43">
        <f t="shared" si="1536"/>
        <v>42035</v>
      </c>
      <c r="W2983" s="43">
        <f t="shared" si="1526"/>
        <v>42004</v>
      </c>
      <c r="X2983" s="45">
        <f t="shared" si="1537"/>
        <v>0.39130434782608692</v>
      </c>
      <c r="Y2983" s="45">
        <f t="shared" si="1538"/>
        <v>0.93993448481238828</v>
      </c>
      <c r="Z2983" s="47">
        <f t="shared" si="1539"/>
        <v>100.86362315025394</v>
      </c>
      <c r="AA2983" s="47">
        <f t="shared" si="1540"/>
        <v>124.63276076944734</v>
      </c>
      <c r="AB2983" s="45">
        <f t="shared" si="1541"/>
        <v>2.1297999999999999</v>
      </c>
      <c r="AC2983" s="2" t="str">
        <f t="shared" si="1527"/>
        <v>TY1</v>
      </c>
      <c r="AD2983">
        <f t="shared" si="1528"/>
        <v>125.3125</v>
      </c>
      <c r="AE2983">
        <f t="shared" si="1529"/>
        <v>124.34375</v>
      </c>
      <c r="AF2983" s="49">
        <f t="shared" si="1556"/>
        <v>0.96875</v>
      </c>
      <c r="AG2983" s="3">
        <f t="shared" si="1542"/>
        <v>124.63276076944734</v>
      </c>
      <c r="AH2983">
        <f t="shared" si="1543"/>
        <v>122.99820245325735</v>
      </c>
      <c r="AI2983" s="51">
        <f t="shared" si="1544"/>
        <v>1.6345583161899953</v>
      </c>
      <c r="AJ2983" s="52">
        <f t="shared" si="1545"/>
        <v>0.66580831618999525</v>
      </c>
      <c r="AK2983" s="2">
        <v>41914</v>
      </c>
      <c r="AL2983" t="str">
        <v>912828RR</v>
      </c>
      <c r="AM2983">
        <v>5.8234000000000004</v>
      </c>
      <c r="AN2983">
        <v>-0.27361000000000002</v>
      </c>
      <c r="AO2983">
        <v>0.7873</v>
      </c>
      <c r="AP2983">
        <v>124.34375</v>
      </c>
      <c r="AQ2983">
        <f>VLOOKUP(AL2983,工作表1!$F$3:$G$1000,2,FALSE)</f>
        <v>2</v>
      </c>
      <c r="AR2983" t="str">
        <f>VLOOKUP(AL2983,工作表1!$F$3:$H$1000,3,FALSE)</f>
        <v>2021/11/15</v>
      </c>
      <c r="AS2983">
        <f t="shared" si="1530"/>
        <v>8.5000000000000006E-2</v>
      </c>
      <c r="AT2983">
        <f t="shared" si="1531"/>
        <v>1.915</v>
      </c>
      <c r="AU2983" s="43">
        <f t="shared" si="1546"/>
        <v>41958</v>
      </c>
      <c r="AV2983" s="43">
        <f t="shared" si="1532"/>
        <v>42094</v>
      </c>
      <c r="AW2983" s="45">
        <f t="shared" si="1547"/>
        <v>0.76630434782608692</v>
      </c>
      <c r="AX2983" s="45">
        <f t="shared" si="1548"/>
        <v>1.7471262656343061</v>
      </c>
      <c r="AY2983" s="47">
        <f t="shared" si="1549"/>
        <v>99.013918984752408</v>
      </c>
      <c r="AZ2983" s="47">
        <f t="shared" si="1550"/>
        <v>122.99820245325735</v>
      </c>
      <c r="BA2983" s="43"/>
      <c r="BC2983" s="2">
        <v>41913</v>
      </c>
      <c r="BD2983" t="str">
        <v>912828SF</v>
      </c>
      <c r="BE2983">
        <v>-15.518599999999999</v>
      </c>
      <c r="BF2983">
        <v>0.73650000000000004</v>
      </c>
      <c r="BG2983">
        <v>0.7873</v>
      </c>
      <c r="BH2983">
        <v>124.515625</v>
      </c>
      <c r="BI2983">
        <f>VLOOKUP(BD2983,工作表1!$K$3:$L$1000,2,FALSE)</f>
        <v>2</v>
      </c>
      <c r="BJ2983" t="str">
        <f>VLOOKUP(BD2983,工作表1!$K$3:$M$1000,3,FALSE)</f>
        <v>2022/2/15</v>
      </c>
      <c r="BK2983">
        <f t="shared" si="1533"/>
        <v>8.1000000000000003E-2</v>
      </c>
      <c r="BL2983">
        <f t="shared" si="1534"/>
        <v>1.919</v>
      </c>
      <c r="BM2983" s="43">
        <f t="shared" si="1551"/>
        <v>42050</v>
      </c>
      <c r="BN2983" s="43">
        <f t="shared" si="1535"/>
        <v>42185</v>
      </c>
      <c r="BO2983" s="45">
        <f t="shared" si="1552"/>
        <v>0.2608695652173913</v>
      </c>
      <c r="BP2983" s="45">
        <f t="shared" si="1553"/>
        <v>1.7458010720667063</v>
      </c>
      <c r="BQ2983" s="47">
        <f t="shared" si="1554"/>
        <v>98.961911434617605</v>
      </c>
      <c r="BR2983" s="47">
        <f t="shared" si="1555"/>
        <v>121.50684356848332</v>
      </c>
    </row>
    <row r="2984" spans="6:70" x14ac:dyDescent="0.25">
      <c r="F2984" s="2">
        <v>42016</v>
      </c>
      <c r="G2984">
        <v>0.121</v>
      </c>
      <c r="H2984" s="43">
        <v>42059</v>
      </c>
      <c r="I2984">
        <v>1.7815000000000001</v>
      </c>
      <c r="L2984" s="2">
        <v>41913</v>
      </c>
      <c r="M2984" t="str">
        <v>912828WY</v>
      </c>
      <c r="N2984">
        <v>0.45400000000000001</v>
      </c>
      <c r="O2984">
        <v>2.6939999999999999E-2</v>
      </c>
      <c r="P2984">
        <v>0.80059999999999998</v>
      </c>
      <c r="Q2984">
        <v>125.515625</v>
      </c>
      <c r="R2984">
        <f>VLOOKUP(M2984,工作表1!$A$3:$B$1000,2,FALSE)</f>
        <v>2.25</v>
      </c>
      <c r="S2984" t="str">
        <f>VLOOKUP(M2984,工作表1!$A$3:$C$1000,3,FALSE)</f>
        <v>2021/7/31</v>
      </c>
      <c r="T2984">
        <f t="shared" si="1525"/>
        <v>8.1000000000000003E-2</v>
      </c>
      <c r="U2984">
        <f t="shared" si="1524"/>
        <v>2.169</v>
      </c>
      <c r="V2984" s="43">
        <f t="shared" si="1536"/>
        <v>42035</v>
      </c>
      <c r="W2984" s="43">
        <f t="shared" si="1526"/>
        <v>42004</v>
      </c>
      <c r="X2984" s="45">
        <f t="shared" si="1537"/>
        <v>0.38519021739130438</v>
      </c>
      <c r="Y2984" s="45">
        <f t="shared" si="1538"/>
        <v>0.93998473793924964</v>
      </c>
      <c r="Z2984" s="47">
        <f t="shared" si="1539"/>
        <v>101.03562141073672</v>
      </c>
      <c r="AA2984" s="47">
        <f t="shared" si="1540"/>
        <v>124.83115425389488</v>
      </c>
      <c r="AB2984" s="45">
        <f t="shared" si="1541"/>
        <v>2.1009000000000002</v>
      </c>
      <c r="AC2984" s="2" t="str">
        <f t="shared" si="1527"/>
        <v>TY1</v>
      </c>
      <c r="AD2984">
        <f t="shared" si="1528"/>
        <v>125.515625</v>
      </c>
      <c r="AE2984">
        <f t="shared" si="1529"/>
        <v>124.515625</v>
      </c>
      <c r="AF2984" s="49">
        <f t="shared" si="1556"/>
        <v>1</v>
      </c>
      <c r="AG2984" s="3">
        <f t="shared" si="1542"/>
        <v>124.83115425389488</v>
      </c>
      <c r="AH2984">
        <f t="shared" si="1543"/>
        <v>123.1790830360077</v>
      </c>
      <c r="AI2984" s="51">
        <f t="shared" si="1544"/>
        <v>1.6520712178871833</v>
      </c>
      <c r="AJ2984" s="52">
        <f t="shared" si="1545"/>
        <v>0.65207121788718325</v>
      </c>
      <c r="AK2984" s="2">
        <v>41913</v>
      </c>
      <c r="AL2984" t="str">
        <v>912828RR</v>
      </c>
      <c r="AM2984">
        <v>6.1397000000000004</v>
      </c>
      <c r="AN2984">
        <v>-0.30292000000000002</v>
      </c>
      <c r="AO2984">
        <v>0.7873</v>
      </c>
      <c r="AP2984">
        <v>124.515625</v>
      </c>
      <c r="AQ2984">
        <f>VLOOKUP(AL2984,工作表1!$F$3:$G$1000,2,FALSE)</f>
        <v>2</v>
      </c>
      <c r="AR2984" t="str">
        <f>VLOOKUP(AL2984,工作表1!$F$3:$H$1000,3,FALSE)</f>
        <v>2021/11/15</v>
      </c>
      <c r="AS2984">
        <f t="shared" si="1530"/>
        <v>8.1000000000000003E-2</v>
      </c>
      <c r="AT2984">
        <f t="shared" si="1531"/>
        <v>1.919</v>
      </c>
      <c r="AU2984" s="43">
        <f t="shared" si="1546"/>
        <v>41958</v>
      </c>
      <c r="AV2984" s="43">
        <f t="shared" si="1532"/>
        <v>42094</v>
      </c>
      <c r="AW2984" s="45">
        <f t="shared" si="1547"/>
        <v>0.76086956521739135</v>
      </c>
      <c r="AX2984" s="45">
        <f t="shared" si="1548"/>
        <v>1.747170935080405</v>
      </c>
      <c r="AY2984" s="47">
        <f t="shared" si="1549"/>
        <v>99.170490704385855</v>
      </c>
      <c r="AZ2984" s="47">
        <f t="shared" si="1550"/>
        <v>123.1790830360077</v>
      </c>
      <c r="BA2984" s="43"/>
      <c r="BC2984" s="2">
        <v>41912</v>
      </c>
      <c r="BD2984" t="str">
        <v>912828SF</v>
      </c>
      <c r="BE2984">
        <v>-15.571999999999999</v>
      </c>
      <c r="BF2984">
        <v>0.75824999999999998</v>
      </c>
      <c r="BG2984">
        <v>0.7873</v>
      </c>
      <c r="BH2984">
        <v>123.59375</v>
      </c>
      <c r="BI2984">
        <f>VLOOKUP(BD2984,工作表1!$K$3:$L$1000,2,FALSE)</f>
        <v>2</v>
      </c>
      <c r="BJ2984" t="str">
        <f>VLOOKUP(BD2984,工作表1!$K$3:$M$1000,3,FALSE)</f>
        <v>2022/2/15</v>
      </c>
      <c r="BK2984">
        <f t="shared" si="1533"/>
        <v>8.5000000000000006E-2</v>
      </c>
      <c r="BL2984">
        <f t="shared" si="1534"/>
        <v>1.915</v>
      </c>
      <c r="BM2984" s="43">
        <f t="shared" si="1551"/>
        <v>42050</v>
      </c>
      <c r="BN2984" s="43">
        <f t="shared" si="1535"/>
        <v>42185</v>
      </c>
      <c r="BO2984" s="45">
        <f t="shared" si="1552"/>
        <v>0.25543478260869568</v>
      </c>
      <c r="BP2984" s="45">
        <f t="shared" si="1553"/>
        <v>1.7458457415128055</v>
      </c>
      <c r="BQ2984" s="47">
        <f t="shared" si="1554"/>
        <v>98.227413506074072</v>
      </c>
      <c r="BR2984" s="47">
        <f t="shared" si="1555"/>
        <v>120.56228462746145</v>
      </c>
    </row>
    <row r="2985" spans="6:70" x14ac:dyDescent="0.25">
      <c r="F2985" s="2">
        <v>42013</v>
      </c>
      <c r="G2985">
        <v>0.12063</v>
      </c>
      <c r="H2985" s="43">
        <v>42058</v>
      </c>
      <c r="I2985">
        <v>1.8667</v>
      </c>
      <c r="L2985" s="2">
        <v>41912</v>
      </c>
      <c r="M2985" t="str">
        <v>912828WY</v>
      </c>
      <c r="N2985">
        <v>1.3189</v>
      </c>
      <c r="O2985">
        <v>-6.1670000000000003E-2</v>
      </c>
      <c r="P2985">
        <v>0.80059999999999998</v>
      </c>
      <c r="Q2985">
        <v>124.640625</v>
      </c>
      <c r="R2985">
        <f>VLOOKUP(M2985,工作表1!$A$3:$B$1000,2,FALSE)</f>
        <v>2.25</v>
      </c>
      <c r="S2985" t="str">
        <f>VLOOKUP(M2985,工作表1!$A$3:$C$1000,3,FALSE)</f>
        <v>2021/7/31</v>
      </c>
      <c r="T2985">
        <f t="shared" si="1525"/>
        <v>8.5000000000000006E-2</v>
      </c>
      <c r="U2985">
        <f t="shared" si="1524"/>
        <v>2.165</v>
      </c>
      <c r="V2985" s="43">
        <f t="shared" si="1536"/>
        <v>42035</v>
      </c>
      <c r="W2985" s="43">
        <f t="shared" si="1526"/>
        <v>42004</v>
      </c>
      <c r="X2985" s="45">
        <f t="shared" si="1537"/>
        <v>0.37907608695652173</v>
      </c>
      <c r="Y2985" s="45">
        <f t="shared" si="1538"/>
        <v>0.94003499106611077</v>
      </c>
      <c r="Z2985" s="47">
        <f t="shared" si="1539"/>
        <v>100.3642931250228</v>
      </c>
      <c r="AA2985" s="47">
        <f t="shared" si="1540"/>
        <v>123.97867770811918</v>
      </c>
      <c r="AB2985" s="45">
        <f t="shared" si="1541"/>
        <v>2.2025000000000001</v>
      </c>
      <c r="AC2985" s="2" t="str">
        <f t="shared" si="1527"/>
        <v>TY2</v>
      </c>
      <c r="AD2985">
        <f t="shared" si="1528"/>
        <v>123.59375</v>
      </c>
      <c r="AE2985">
        <f t="shared" si="1529"/>
        <v>123.703125</v>
      </c>
      <c r="AF2985" s="49">
        <f t="shared" si="1556"/>
        <v>-0.109375</v>
      </c>
      <c r="AG2985" s="3">
        <f t="shared" si="1542"/>
        <v>122.29376089431361</v>
      </c>
      <c r="AH2985">
        <f t="shared" si="1543"/>
        <v>120.66179701761868</v>
      </c>
      <c r="AI2985" s="51">
        <f t="shared" si="1544"/>
        <v>1.6319638766949254</v>
      </c>
      <c r="AJ2985" s="52">
        <f t="shared" si="1545"/>
        <v>1.7413388766949254</v>
      </c>
      <c r="AK2985" s="2">
        <v>41912</v>
      </c>
      <c r="AL2985" t="str">
        <v>912828RR</v>
      </c>
      <c r="AM2985">
        <v>7.4585999999999997</v>
      </c>
      <c r="AN2985">
        <v>-0.36969999999999997</v>
      </c>
      <c r="AO2985">
        <v>0.7873</v>
      </c>
      <c r="AP2985">
        <v>123.59375</v>
      </c>
      <c r="AQ2985">
        <f>VLOOKUP(AL2985,工作表1!$F$3:$G$1000,2,FALSE)</f>
        <v>2</v>
      </c>
      <c r="AR2985" t="str">
        <f>VLOOKUP(AL2985,工作表1!$F$3:$H$1000,3,FALSE)</f>
        <v>2021/11/15</v>
      </c>
      <c r="AS2985">
        <f t="shared" si="1530"/>
        <v>8.5000000000000006E-2</v>
      </c>
      <c r="AT2985">
        <f t="shared" si="1531"/>
        <v>1.915</v>
      </c>
      <c r="AU2985" s="43">
        <f t="shared" si="1546"/>
        <v>41958</v>
      </c>
      <c r="AV2985" s="43">
        <f t="shared" si="1532"/>
        <v>42094</v>
      </c>
      <c r="AW2985" s="45">
        <f t="shared" si="1547"/>
        <v>0.75543478260869568</v>
      </c>
      <c r="AX2985" s="45">
        <f t="shared" si="1548"/>
        <v>1.7472156045265039</v>
      </c>
      <c r="AY2985" s="47">
        <f t="shared" si="1549"/>
        <v>98.48364101906418</v>
      </c>
      <c r="AZ2985" s="47">
        <f t="shared" si="1550"/>
        <v>122.29376089431361</v>
      </c>
      <c r="BA2985" s="43"/>
      <c r="BC2985" s="2">
        <v>41911</v>
      </c>
      <c r="BD2985" t="str">
        <v>912828SF</v>
      </c>
      <c r="BE2985">
        <v>-15.4429</v>
      </c>
      <c r="BF2985">
        <v>0.75182000000000004</v>
      </c>
      <c r="BG2985">
        <v>0.7873</v>
      </c>
      <c r="BH2985">
        <v>123.703125</v>
      </c>
      <c r="BI2985">
        <f>VLOOKUP(BD2985,工作表1!$K$3:$L$1000,2,FALSE)</f>
        <v>2</v>
      </c>
      <c r="BJ2985" t="str">
        <f>VLOOKUP(BD2985,工作表1!$K$3:$M$1000,3,FALSE)</f>
        <v>2022/2/15</v>
      </c>
      <c r="BK2985">
        <f t="shared" si="1533"/>
        <v>8.5999999999999993E-2</v>
      </c>
      <c r="BL2985">
        <f t="shared" si="1534"/>
        <v>1.9139999999999999</v>
      </c>
      <c r="BM2985" s="43">
        <f t="shared" si="1551"/>
        <v>42050</v>
      </c>
      <c r="BN2985" s="43">
        <f t="shared" si="1535"/>
        <v>42185</v>
      </c>
      <c r="BO2985" s="45">
        <f t="shared" si="1552"/>
        <v>0.25</v>
      </c>
      <c r="BP2985" s="45">
        <f t="shared" si="1553"/>
        <v>1.7458904109589042</v>
      </c>
      <c r="BQ2985" s="47">
        <f t="shared" si="1554"/>
        <v>98.31716571434562</v>
      </c>
      <c r="BR2985" s="47">
        <f t="shared" si="1555"/>
        <v>120.66179701761868</v>
      </c>
    </row>
    <row r="2986" spans="6:70" x14ac:dyDescent="0.25">
      <c r="F2986" s="2">
        <v>42012</v>
      </c>
      <c r="G2986">
        <v>0.121</v>
      </c>
      <c r="H2986" s="43">
        <v>42055</v>
      </c>
      <c r="I2986">
        <v>1.9205000000000001</v>
      </c>
      <c r="L2986" s="2">
        <v>41911</v>
      </c>
      <c r="M2986" t="str">
        <v>912828D7</v>
      </c>
      <c r="N2986">
        <v>0.27250000000000002</v>
      </c>
      <c r="O2986">
        <v>6.9309999999999997E-2</v>
      </c>
      <c r="P2986">
        <v>0.7873</v>
      </c>
      <c r="Q2986">
        <v>124.765625</v>
      </c>
      <c r="R2986">
        <f>VLOOKUP(M2986,工作表1!$A$3:$B$1000,2,FALSE)</f>
        <v>2</v>
      </c>
      <c r="S2986" t="str">
        <f>VLOOKUP(M2986,工作表1!$A$3:$C$1000,3,FALSE)</f>
        <v>2021/8/31</v>
      </c>
      <c r="T2986">
        <f t="shared" si="1525"/>
        <v>8.5999999999999993E-2</v>
      </c>
      <c r="U2986">
        <f t="shared" si="1524"/>
        <v>1.9139999999999999</v>
      </c>
      <c r="V2986" s="43">
        <f t="shared" si="1536"/>
        <v>42063</v>
      </c>
      <c r="W2986" s="43">
        <f t="shared" si="1526"/>
        <v>42004</v>
      </c>
      <c r="X2986" s="45">
        <f t="shared" si="1537"/>
        <v>0.16574585635359115</v>
      </c>
      <c r="Y2986" s="45">
        <f t="shared" si="1538"/>
        <v>0.66985544539468711</v>
      </c>
      <c r="Z2986" s="47">
        <f t="shared" si="1539"/>
        <v>98.713810572724839</v>
      </c>
      <c r="AA2986" s="47">
        <f t="shared" si="1540"/>
        <v>123.96156222474751</v>
      </c>
      <c r="AB2986" s="45">
        <f t="shared" si="1541"/>
        <v>2.1976</v>
      </c>
      <c r="AC2986" s="2" t="str">
        <f t="shared" si="1527"/>
        <v>TY2</v>
      </c>
      <c r="AD2986">
        <f t="shared" si="1528"/>
        <v>123.703125</v>
      </c>
      <c r="AE2986">
        <f t="shared" si="1529"/>
        <v>123.375</v>
      </c>
      <c r="AF2986" s="49">
        <f t="shared" si="1556"/>
        <v>0.328125</v>
      </c>
      <c r="AG2986" s="3">
        <f t="shared" si="1542"/>
        <v>122.38028720948715</v>
      </c>
      <c r="AH2986">
        <f t="shared" si="1543"/>
        <v>120.28803564144003</v>
      </c>
      <c r="AI2986" s="51">
        <f t="shared" si="1544"/>
        <v>2.0922515680471179</v>
      </c>
      <c r="AJ2986" s="52">
        <f t="shared" si="1545"/>
        <v>1.7641265680471179</v>
      </c>
      <c r="AK2986" s="2">
        <v>41911</v>
      </c>
      <c r="AL2986" t="str">
        <v>912828RR</v>
      </c>
      <c r="AM2986">
        <v>7.0712000000000002</v>
      </c>
      <c r="AN2986">
        <v>-0.34044999999999997</v>
      </c>
      <c r="AO2986">
        <v>0.7873</v>
      </c>
      <c r="AP2986">
        <v>123.703125</v>
      </c>
      <c r="AQ2986">
        <f>VLOOKUP(AL2986,工作表1!$F$3:$G$1000,2,FALSE)</f>
        <v>2</v>
      </c>
      <c r="AR2986" t="str">
        <f>VLOOKUP(AL2986,工作表1!$F$3:$H$1000,3,FALSE)</f>
        <v>2021/11/15</v>
      </c>
      <c r="AS2986">
        <f t="shared" si="1530"/>
        <v>8.5999999999999993E-2</v>
      </c>
      <c r="AT2986">
        <f t="shared" si="1531"/>
        <v>1.9139999999999999</v>
      </c>
      <c r="AU2986" s="43">
        <f t="shared" si="1546"/>
        <v>41958</v>
      </c>
      <c r="AV2986" s="43">
        <f t="shared" si="1532"/>
        <v>42094</v>
      </c>
      <c r="AW2986" s="45">
        <f t="shared" si="1547"/>
        <v>0.75</v>
      </c>
      <c r="AX2986" s="45">
        <f t="shared" si="1548"/>
        <v>1.7472602739726026</v>
      </c>
      <c r="AY2986" s="47">
        <f t="shared" si="1549"/>
        <v>98.563422068278854</v>
      </c>
      <c r="AZ2986" s="47">
        <f t="shared" si="1550"/>
        <v>122.38028720948715</v>
      </c>
      <c r="BA2986" s="43"/>
      <c r="BC2986" s="2">
        <v>41908</v>
      </c>
      <c r="BD2986" t="str">
        <v>912828SF</v>
      </c>
      <c r="BE2986">
        <v>-16.348299999999998</v>
      </c>
      <c r="BF2986">
        <v>0.78934000000000004</v>
      </c>
      <c r="BG2986">
        <v>0.7873</v>
      </c>
      <c r="BH2986">
        <v>123.375</v>
      </c>
      <c r="BI2986">
        <f>VLOOKUP(BD2986,工作表1!$K$3:$L$1000,2,FALSE)</f>
        <v>2</v>
      </c>
      <c r="BJ2986" t="str">
        <f>VLOOKUP(BD2986,工作表1!$K$3:$M$1000,3,FALSE)</f>
        <v>2022/2/15</v>
      </c>
      <c r="BK2986">
        <f t="shared" si="1533"/>
        <v>8.5500000000000007E-2</v>
      </c>
      <c r="BL2986">
        <f t="shared" si="1534"/>
        <v>1.9145000000000001</v>
      </c>
      <c r="BM2986" s="43">
        <f t="shared" si="1551"/>
        <v>42050</v>
      </c>
      <c r="BN2986" s="43">
        <f t="shared" si="1535"/>
        <v>42185</v>
      </c>
      <c r="BO2986" s="45">
        <f t="shared" si="1552"/>
        <v>0.24456521739130435</v>
      </c>
      <c r="BP2986" s="45">
        <f t="shared" si="1553"/>
        <v>1.7459350804050031</v>
      </c>
      <c r="BQ2986" s="47">
        <f t="shared" si="1554"/>
        <v>98.035445597492043</v>
      </c>
      <c r="BR2986" s="47">
        <f t="shared" si="1555"/>
        <v>120.28803564144003</v>
      </c>
    </row>
    <row r="2987" spans="6:70" x14ac:dyDescent="0.25">
      <c r="F2987" s="2">
        <v>42011</v>
      </c>
      <c r="G2987">
        <v>0.1195</v>
      </c>
      <c r="H2987" s="43">
        <v>42054</v>
      </c>
      <c r="I2987">
        <v>1.92</v>
      </c>
      <c r="L2987" s="2">
        <v>41908</v>
      </c>
      <c r="M2987" t="str">
        <v>912828D7</v>
      </c>
      <c r="N2987">
        <v>0.36919999999999997</v>
      </c>
      <c r="O2987">
        <v>5.772E-2</v>
      </c>
      <c r="P2987">
        <v>0.7873</v>
      </c>
      <c r="Q2987">
        <v>124.4375</v>
      </c>
      <c r="R2987">
        <f>VLOOKUP(M2987,工作表1!$A$3:$B$1000,2,FALSE)</f>
        <v>2</v>
      </c>
      <c r="S2987" t="str">
        <f>VLOOKUP(M2987,工作表1!$A$3:$C$1000,3,FALSE)</f>
        <v>2021/8/31</v>
      </c>
      <c r="T2987">
        <f t="shared" si="1525"/>
        <v>8.5500000000000007E-2</v>
      </c>
      <c r="U2987">
        <f t="shared" si="1524"/>
        <v>1.9145000000000001</v>
      </c>
      <c r="V2987" s="43">
        <f t="shared" si="1536"/>
        <v>42063</v>
      </c>
      <c r="W2987" s="43">
        <f t="shared" si="1526"/>
        <v>42004</v>
      </c>
      <c r="X2987" s="45">
        <f t="shared" si="1537"/>
        <v>0.16022099447513813</v>
      </c>
      <c r="Y2987" s="45">
        <f t="shared" si="1538"/>
        <v>0.66981003557102858</v>
      </c>
      <c r="Z2987" s="47">
        <f t="shared" si="1539"/>
        <v>98.463894439916501</v>
      </c>
      <c r="AA2987" s="47">
        <f t="shared" si="1540"/>
        <v>123.6285164245045</v>
      </c>
      <c r="AB2987" s="45">
        <f t="shared" si="1541"/>
        <v>2.2414000000000001</v>
      </c>
      <c r="AC2987" s="2" t="str">
        <f t="shared" si="1527"/>
        <v>TY2</v>
      </c>
      <c r="AD2987">
        <f t="shared" si="1528"/>
        <v>123.375</v>
      </c>
      <c r="AE2987">
        <f t="shared" si="1529"/>
        <v>123.6875</v>
      </c>
      <c r="AF2987" s="49">
        <f t="shared" si="1556"/>
        <v>-0.3125</v>
      </c>
      <c r="AG2987" s="3">
        <f t="shared" si="1542"/>
        <v>122.0062463063384</v>
      </c>
      <c r="AH2987">
        <f t="shared" si="1543"/>
        <v>120.52604575400539</v>
      </c>
      <c r="AI2987" s="51">
        <f t="shared" si="1544"/>
        <v>1.4802005523330024</v>
      </c>
      <c r="AJ2987" s="52">
        <f t="shared" si="1545"/>
        <v>1.7927005523330024</v>
      </c>
      <c r="AK2987" s="2">
        <v>41908</v>
      </c>
      <c r="AL2987" t="str">
        <v>912828RR</v>
      </c>
      <c r="AM2987">
        <v>6.1681999999999997</v>
      </c>
      <c r="AN2987">
        <v>-0.28282000000000002</v>
      </c>
      <c r="AO2987">
        <v>0.7873</v>
      </c>
      <c r="AP2987">
        <v>123.375</v>
      </c>
      <c r="AQ2987">
        <f>VLOOKUP(AL2987,工作表1!$F$3:$G$1000,2,FALSE)</f>
        <v>2</v>
      </c>
      <c r="AR2987" t="str">
        <f>VLOOKUP(AL2987,工作表1!$F$3:$H$1000,3,FALSE)</f>
        <v>2021/11/15</v>
      </c>
      <c r="AS2987">
        <f t="shared" si="1530"/>
        <v>8.5500000000000007E-2</v>
      </c>
      <c r="AT2987">
        <f t="shared" si="1531"/>
        <v>1.9145000000000001</v>
      </c>
      <c r="AU2987" s="43">
        <f t="shared" si="1546"/>
        <v>41958</v>
      </c>
      <c r="AV2987" s="43">
        <f t="shared" si="1532"/>
        <v>42094</v>
      </c>
      <c r="AW2987" s="45">
        <f t="shared" si="1547"/>
        <v>0.74456521739130432</v>
      </c>
      <c r="AX2987" s="45">
        <f t="shared" si="1548"/>
        <v>1.7473049434187016</v>
      </c>
      <c r="AY2987" s="47">
        <f t="shared" si="1549"/>
        <v>98.281355490952819</v>
      </c>
      <c r="AZ2987" s="47">
        <f t="shared" si="1550"/>
        <v>122.0062463063384</v>
      </c>
      <c r="BA2987" s="43"/>
      <c r="BC2987" s="2">
        <v>41907</v>
      </c>
      <c r="BD2987" t="str">
        <v>912828SF</v>
      </c>
      <c r="BE2987">
        <v>-17.710899999999999</v>
      </c>
      <c r="BF2987">
        <v>0.83694000000000002</v>
      </c>
      <c r="BG2987">
        <v>0.7873</v>
      </c>
      <c r="BH2987">
        <v>123.6875</v>
      </c>
      <c r="BI2987">
        <f>VLOOKUP(BD2987,工作表1!$K$3:$L$1000,2,FALSE)</f>
        <v>2</v>
      </c>
      <c r="BJ2987" t="str">
        <f>VLOOKUP(BD2987,工作表1!$K$3:$M$1000,3,FALSE)</f>
        <v>2022/2/15</v>
      </c>
      <c r="BK2987">
        <f t="shared" si="1533"/>
        <v>8.6999999999999994E-2</v>
      </c>
      <c r="BL2987">
        <f t="shared" si="1534"/>
        <v>1.913</v>
      </c>
      <c r="BM2987" s="43">
        <f t="shared" si="1551"/>
        <v>42050</v>
      </c>
      <c r="BN2987" s="43">
        <f t="shared" si="1535"/>
        <v>42185</v>
      </c>
      <c r="BO2987" s="45">
        <f t="shared" si="1552"/>
        <v>0.22826086956521738</v>
      </c>
      <c r="BP2987" s="45">
        <f t="shared" si="1553"/>
        <v>1.7460690887432995</v>
      </c>
      <c r="BQ2987" s="47">
        <f t="shared" si="1554"/>
        <v>98.258165936283703</v>
      </c>
      <c r="BR2987" s="47">
        <f t="shared" si="1555"/>
        <v>120.52604575400539</v>
      </c>
    </row>
    <row r="2988" spans="6:70" x14ac:dyDescent="0.25">
      <c r="F2988" s="2">
        <v>42010</v>
      </c>
      <c r="G2988">
        <v>0.11700000000000001</v>
      </c>
      <c r="H2988" s="43">
        <v>42053</v>
      </c>
      <c r="I2988">
        <v>1.8685</v>
      </c>
      <c r="L2988" s="2">
        <v>41907</v>
      </c>
      <c r="M2988" t="str">
        <v>912828WY</v>
      </c>
      <c r="N2988">
        <v>-0.3921</v>
      </c>
      <c r="O2988">
        <v>0.14860000000000001</v>
      </c>
      <c r="P2988">
        <v>0.80059999999999998</v>
      </c>
      <c r="Q2988">
        <v>124.75</v>
      </c>
      <c r="R2988">
        <f>VLOOKUP(M2988,工作表1!$A$3:$B$1000,2,FALSE)</f>
        <v>2.25</v>
      </c>
      <c r="S2988" t="str">
        <f>VLOOKUP(M2988,工作表1!$A$3:$C$1000,3,FALSE)</f>
        <v>2021/7/31</v>
      </c>
      <c r="T2988">
        <f t="shared" si="1525"/>
        <v>8.6999999999999994E-2</v>
      </c>
      <c r="U2988">
        <f t="shared" si="1524"/>
        <v>2.1629999999999998</v>
      </c>
      <c r="V2988" s="43">
        <f t="shared" si="1536"/>
        <v>42035</v>
      </c>
      <c r="W2988" s="43">
        <f t="shared" si="1526"/>
        <v>42004</v>
      </c>
      <c r="X2988" s="45">
        <f t="shared" si="1537"/>
        <v>0.3485054347826087</v>
      </c>
      <c r="Y2988" s="45">
        <f t="shared" si="1538"/>
        <v>0.94028625670041688</v>
      </c>
      <c r="Z2988" s="47">
        <f t="shared" si="1539"/>
        <v>100.4258653495051</v>
      </c>
      <c r="AA2988" s="47">
        <f t="shared" si="1540"/>
        <v>123.98028072291454</v>
      </c>
      <c r="AB2988" s="45">
        <f t="shared" si="1541"/>
        <v>2.1905000000000001</v>
      </c>
      <c r="AC2988" s="2" t="str">
        <f t="shared" si="1527"/>
        <v>TY2</v>
      </c>
      <c r="AD2988">
        <f t="shared" si="1528"/>
        <v>123.6875</v>
      </c>
      <c r="AE2988">
        <f t="shared" si="1529"/>
        <v>123.203125</v>
      </c>
      <c r="AF2988" s="49">
        <f t="shared" si="1556"/>
        <v>0.484375</v>
      </c>
      <c r="AG2988" s="3">
        <f t="shared" si="1542"/>
        <v>122.27627046767165</v>
      </c>
      <c r="AH2988">
        <f t="shared" si="1543"/>
        <v>120.03732550834762</v>
      </c>
      <c r="AI2988" s="51">
        <f t="shared" si="1544"/>
        <v>2.23894495932403</v>
      </c>
      <c r="AJ2988" s="52">
        <f t="shared" si="1545"/>
        <v>1.75456995932403</v>
      </c>
      <c r="AK2988" s="2">
        <v>41907</v>
      </c>
      <c r="AL2988" t="str">
        <v>912828RR</v>
      </c>
      <c r="AM2988">
        <v>5.8045999999999998</v>
      </c>
      <c r="AN2988">
        <v>-0.25333</v>
      </c>
      <c r="AO2988">
        <v>0.7873</v>
      </c>
      <c r="AP2988">
        <v>123.6875</v>
      </c>
      <c r="AQ2988">
        <f>VLOOKUP(AL2988,工作表1!$F$3:$G$1000,2,FALSE)</f>
        <v>2</v>
      </c>
      <c r="AR2988" t="str">
        <f>VLOOKUP(AL2988,工作表1!$F$3:$H$1000,3,FALSE)</f>
        <v>2021/11/15</v>
      </c>
      <c r="AS2988">
        <f t="shared" si="1530"/>
        <v>8.6999999999999994E-2</v>
      </c>
      <c r="AT2988">
        <f t="shared" si="1531"/>
        <v>1.913</v>
      </c>
      <c r="AU2988" s="43">
        <f t="shared" si="1546"/>
        <v>41958</v>
      </c>
      <c r="AV2988" s="43">
        <f t="shared" si="1532"/>
        <v>42094</v>
      </c>
      <c r="AW2988" s="45">
        <f t="shared" si="1547"/>
        <v>0.72826086956521741</v>
      </c>
      <c r="AX2988" s="45">
        <f t="shared" si="1548"/>
        <v>1.7474389517569984</v>
      </c>
      <c r="AY2988" s="47">
        <f t="shared" si="1549"/>
        <v>98.529659657006107</v>
      </c>
      <c r="AZ2988" s="47">
        <f t="shared" si="1550"/>
        <v>122.27627046767165</v>
      </c>
      <c r="BA2988" s="43"/>
      <c r="BC2988" s="2">
        <v>41906</v>
      </c>
      <c r="BD2988" t="str">
        <v>912828SF</v>
      </c>
      <c r="BE2988">
        <v>-17.61</v>
      </c>
      <c r="BF2988">
        <v>0.83594999999999997</v>
      </c>
      <c r="BG2988">
        <v>0.7873</v>
      </c>
      <c r="BH2988">
        <v>123.203125</v>
      </c>
      <c r="BI2988">
        <f>VLOOKUP(BD2988,工作表1!$K$3:$L$1000,2,FALSE)</f>
        <v>2</v>
      </c>
      <c r="BJ2988" t="str">
        <f>VLOOKUP(BD2988,工作表1!$K$3:$M$1000,3,FALSE)</f>
        <v>2022/2/15</v>
      </c>
      <c r="BK2988">
        <f t="shared" si="1533"/>
        <v>0.09</v>
      </c>
      <c r="BL2988">
        <f t="shared" si="1534"/>
        <v>1.91</v>
      </c>
      <c r="BM2988" s="43">
        <f t="shared" si="1551"/>
        <v>42050</v>
      </c>
      <c r="BN2988" s="43">
        <f t="shared" si="1535"/>
        <v>42185</v>
      </c>
      <c r="BO2988" s="45">
        <f t="shared" si="1552"/>
        <v>0.22282608695652173</v>
      </c>
      <c r="BP2988" s="45">
        <f t="shared" si="1553"/>
        <v>1.7461137581893984</v>
      </c>
      <c r="BQ2988" s="47">
        <f t="shared" si="1554"/>
        <v>97.883238701489205</v>
      </c>
      <c r="BR2988" s="47">
        <f t="shared" si="1555"/>
        <v>120.03732550834762</v>
      </c>
    </row>
    <row r="2989" spans="6:70" x14ac:dyDescent="0.25">
      <c r="F2989" s="2">
        <v>42009</v>
      </c>
      <c r="G2989">
        <v>0.11799999999999999</v>
      </c>
      <c r="H2989" s="43">
        <v>42052</v>
      </c>
      <c r="I2989">
        <v>1.9441999999999999</v>
      </c>
      <c r="L2989" s="2">
        <v>41906</v>
      </c>
      <c r="M2989" t="str">
        <v>912828WY</v>
      </c>
      <c r="N2989">
        <v>0.45329999999999998</v>
      </c>
      <c r="O2989">
        <v>5.364E-2</v>
      </c>
      <c r="P2989">
        <v>0.80059999999999998</v>
      </c>
      <c r="Q2989">
        <v>124.28125</v>
      </c>
      <c r="R2989">
        <f>VLOOKUP(M2989,工作表1!$A$3:$B$1000,2,FALSE)</f>
        <v>2.25</v>
      </c>
      <c r="S2989" t="str">
        <f>VLOOKUP(M2989,工作表1!$A$3:$C$1000,3,FALSE)</f>
        <v>2021/7/31</v>
      </c>
      <c r="T2989">
        <f t="shared" si="1525"/>
        <v>0.09</v>
      </c>
      <c r="U2989">
        <f t="shared" si="1524"/>
        <v>2.16</v>
      </c>
      <c r="V2989" s="43">
        <f t="shared" si="1536"/>
        <v>42035</v>
      </c>
      <c r="W2989" s="43">
        <f t="shared" si="1526"/>
        <v>42004</v>
      </c>
      <c r="X2989" s="45">
        <f t="shared" si="1537"/>
        <v>0.34239130434782611</v>
      </c>
      <c r="Y2989" s="45">
        <f t="shared" si="1538"/>
        <v>0.94033650982727823</v>
      </c>
      <c r="Z2989" s="47">
        <f t="shared" si="1539"/>
        <v>100.08270025022424</v>
      </c>
      <c r="AA2989" s="47">
        <f t="shared" si="1540"/>
        <v>123.53746827321922</v>
      </c>
      <c r="AB2989" s="45">
        <f t="shared" si="1541"/>
        <v>2.2545000000000002</v>
      </c>
      <c r="AC2989" s="2" t="str">
        <f t="shared" si="1527"/>
        <v>TY2</v>
      </c>
      <c r="AD2989">
        <f t="shared" si="1528"/>
        <v>123.203125</v>
      </c>
      <c r="AE2989">
        <f t="shared" si="1529"/>
        <v>123.46875</v>
      </c>
      <c r="AF2989" s="49">
        <f t="shared" si="1556"/>
        <v>-0.265625</v>
      </c>
      <c r="AG2989" s="3">
        <f t="shared" si="1542"/>
        <v>121.78655852090412</v>
      </c>
      <c r="AH2989">
        <f t="shared" si="1543"/>
        <v>120.33908729290523</v>
      </c>
      <c r="AI2989" s="51">
        <f t="shared" si="1544"/>
        <v>1.4474712279988893</v>
      </c>
      <c r="AJ2989" s="52">
        <f t="shared" si="1545"/>
        <v>1.7130962279988893</v>
      </c>
      <c r="AK2989" s="2">
        <v>41906</v>
      </c>
      <c r="AL2989" t="str">
        <v>912828RR</v>
      </c>
      <c r="AM2989">
        <v>5.8853999999999997</v>
      </c>
      <c r="AN2989">
        <v>-0.25473000000000001</v>
      </c>
      <c r="AO2989">
        <v>0.7873</v>
      </c>
      <c r="AP2989">
        <v>123.203125</v>
      </c>
      <c r="AQ2989">
        <f>VLOOKUP(AL2989,工作表1!$F$3:$G$1000,2,FALSE)</f>
        <v>2</v>
      </c>
      <c r="AR2989" t="str">
        <f>VLOOKUP(AL2989,工作表1!$F$3:$H$1000,3,FALSE)</f>
        <v>2021/11/15</v>
      </c>
      <c r="AS2989">
        <f t="shared" si="1530"/>
        <v>0.09</v>
      </c>
      <c r="AT2989">
        <f t="shared" si="1531"/>
        <v>1.91</v>
      </c>
      <c r="AU2989" s="43">
        <f t="shared" si="1546"/>
        <v>41958</v>
      </c>
      <c r="AV2989" s="43">
        <f t="shared" si="1532"/>
        <v>42094</v>
      </c>
      <c r="AW2989" s="45">
        <f t="shared" si="1547"/>
        <v>0.72282608695652173</v>
      </c>
      <c r="AX2989" s="45">
        <f t="shared" si="1548"/>
        <v>1.7474836212030971</v>
      </c>
      <c r="AY2989" s="47">
        <f t="shared" si="1549"/>
        <v>98.154709989261235</v>
      </c>
      <c r="AZ2989" s="47">
        <f t="shared" si="1550"/>
        <v>121.78655852090412</v>
      </c>
      <c r="BA2989" s="43"/>
      <c r="BC2989" s="2">
        <v>41905</v>
      </c>
      <c r="BD2989" t="str">
        <v>912828SF</v>
      </c>
      <c r="BE2989">
        <v>-16.484500000000001</v>
      </c>
      <c r="BF2989">
        <v>0.78413999999999995</v>
      </c>
      <c r="BG2989">
        <v>0.7873</v>
      </c>
      <c r="BH2989">
        <v>123.46875</v>
      </c>
      <c r="BI2989">
        <f>VLOOKUP(BD2989,工作表1!$K$3:$L$1000,2,FALSE)</f>
        <v>2</v>
      </c>
      <c r="BJ2989" t="str">
        <f>VLOOKUP(BD2989,工作表1!$K$3:$M$1000,3,FALSE)</f>
        <v>2022/2/15</v>
      </c>
      <c r="BK2989">
        <f t="shared" si="1533"/>
        <v>8.8999999999999996E-2</v>
      </c>
      <c r="BL2989">
        <f t="shared" si="1534"/>
        <v>1.911</v>
      </c>
      <c r="BM2989" s="43">
        <f t="shared" si="1551"/>
        <v>42050</v>
      </c>
      <c r="BN2989" s="43">
        <f t="shared" si="1535"/>
        <v>42185</v>
      </c>
      <c r="BO2989" s="45">
        <f t="shared" si="1552"/>
        <v>0.21739130434782608</v>
      </c>
      <c r="BP2989" s="45">
        <f t="shared" si="1553"/>
        <v>1.7461584276354973</v>
      </c>
      <c r="BQ2989" s="47">
        <f t="shared" si="1554"/>
        <v>98.133741302416624</v>
      </c>
      <c r="BR2989" s="47">
        <f t="shared" si="1555"/>
        <v>120.33908729290523</v>
      </c>
    </row>
    <row r="2990" spans="6:70" x14ac:dyDescent="0.25">
      <c r="F2990" s="2">
        <v>42006</v>
      </c>
      <c r="G2990">
        <v>0.11874999999999999</v>
      </c>
      <c r="H2990" s="43">
        <v>42051</v>
      </c>
      <c r="I2990">
        <v>1.8584000000000001</v>
      </c>
      <c r="L2990" s="2">
        <v>41905</v>
      </c>
      <c r="M2990" t="str">
        <v>912828WY</v>
      </c>
      <c r="N2990">
        <v>0.85560000000000003</v>
      </c>
      <c r="O2990">
        <v>7.4099999999999999E-3</v>
      </c>
      <c r="P2990">
        <v>0.80059999999999998</v>
      </c>
      <c r="Q2990">
        <v>124.53125</v>
      </c>
      <c r="R2990">
        <f>VLOOKUP(M2990,工作表1!$A$3:$B$1000,2,FALSE)</f>
        <v>2.25</v>
      </c>
      <c r="S2990" t="str">
        <f>VLOOKUP(M2990,工作表1!$A$3:$C$1000,3,FALSE)</f>
        <v>2021/7/31</v>
      </c>
      <c r="T2990">
        <f t="shared" si="1525"/>
        <v>8.8999999999999996E-2</v>
      </c>
      <c r="U2990">
        <f t="shared" si="1524"/>
        <v>2.161</v>
      </c>
      <c r="V2990" s="43">
        <f t="shared" si="1536"/>
        <v>42035</v>
      </c>
      <c r="W2990" s="43">
        <f t="shared" si="1526"/>
        <v>42004</v>
      </c>
      <c r="X2990" s="45">
        <f t="shared" si="1537"/>
        <v>0.33627717391304346</v>
      </c>
      <c r="Y2990" s="45">
        <f t="shared" si="1538"/>
        <v>0.94038676295413937</v>
      </c>
      <c r="Z2990" s="47">
        <f t="shared" si="1539"/>
        <v>100.3017568728403</v>
      </c>
      <c r="AA2990" s="47">
        <f t="shared" si="1540"/>
        <v>123.7955670147239</v>
      </c>
      <c r="AB2990" s="45">
        <f t="shared" si="1541"/>
        <v>2.2149000000000001</v>
      </c>
      <c r="AC2990" s="2" t="str">
        <f t="shared" si="1527"/>
        <v>TY2</v>
      </c>
      <c r="AD2990">
        <f t="shared" si="1528"/>
        <v>123.46875</v>
      </c>
      <c r="AE2990">
        <f t="shared" si="1529"/>
        <v>123.203125</v>
      </c>
      <c r="AF2990" s="49">
        <f t="shared" si="1556"/>
        <v>0.265625</v>
      </c>
      <c r="AG2990" s="3">
        <f t="shared" si="1542"/>
        <v>122.04844497601705</v>
      </c>
      <c r="AH2990">
        <f t="shared" si="1543"/>
        <v>120.04235740894222</v>
      </c>
      <c r="AI2990" s="51">
        <f t="shared" si="1544"/>
        <v>2.0060875670748288</v>
      </c>
      <c r="AJ2990" s="52">
        <f t="shared" si="1545"/>
        <v>1.7404625670748288</v>
      </c>
      <c r="AK2990" s="2">
        <v>41905</v>
      </c>
      <c r="AL2990" t="str">
        <v>912828RR</v>
      </c>
      <c r="AM2990">
        <v>6.0160999999999998</v>
      </c>
      <c r="AN2990">
        <v>-0.26096999999999998</v>
      </c>
      <c r="AO2990">
        <v>0.7873</v>
      </c>
      <c r="AP2990">
        <v>123.46875</v>
      </c>
      <c r="AQ2990">
        <f>VLOOKUP(AL2990,工作表1!$F$3:$G$1000,2,FALSE)</f>
        <v>2</v>
      </c>
      <c r="AR2990" t="str">
        <f>VLOOKUP(AL2990,工作表1!$F$3:$H$1000,3,FALSE)</f>
        <v>2021/11/15</v>
      </c>
      <c r="AS2990">
        <f t="shared" si="1530"/>
        <v>8.8999999999999996E-2</v>
      </c>
      <c r="AT2990">
        <f t="shared" si="1531"/>
        <v>1.911</v>
      </c>
      <c r="AU2990" s="43">
        <f t="shared" si="1546"/>
        <v>41958</v>
      </c>
      <c r="AV2990" s="43">
        <f t="shared" si="1532"/>
        <v>42094</v>
      </c>
      <c r="AW2990" s="45">
        <f t="shared" si="1547"/>
        <v>0.71739130434782605</v>
      </c>
      <c r="AX2990" s="45">
        <f t="shared" si="1548"/>
        <v>1.7475282906491958</v>
      </c>
      <c r="AY2990" s="47">
        <f t="shared" si="1549"/>
        <v>98.373565965539072</v>
      </c>
      <c r="AZ2990" s="47">
        <f t="shared" si="1550"/>
        <v>122.04844497601705</v>
      </c>
      <c r="BA2990" s="43"/>
      <c r="BC2990" s="2">
        <v>41904</v>
      </c>
      <c r="BD2990" t="str">
        <v>912828SF</v>
      </c>
      <c r="BE2990">
        <v>-16.938800000000001</v>
      </c>
      <c r="BF2990">
        <v>0.80293999999999999</v>
      </c>
      <c r="BG2990">
        <v>0.7873</v>
      </c>
      <c r="BH2990">
        <v>123.203125</v>
      </c>
      <c r="BI2990">
        <f>VLOOKUP(BD2990,工作表1!$K$3:$L$1000,2,FALSE)</f>
        <v>2</v>
      </c>
      <c r="BJ2990" t="str">
        <f>VLOOKUP(BD2990,工作表1!$K$3:$M$1000,3,FALSE)</f>
        <v>2022/2/15</v>
      </c>
      <c r="BK2990">
        <f t="shared" si="1533"/>
        <v>9.1249999999999998E-2</v>
      </c>
      <c r="BL2990">
        <f t="shared" si="1534"/>
        <v>1.9087499999999999</v>
      </c>
      <c r="BM2990" s="43">
        <f t="shared" si="1551"/>
        <v>42050</v>
      </c>
      <c r="BN2990" s="43">
        <f t="shared" si="1535"/>
        <v>42185</v>
      </c>
      <c r="BO2990" s="45">
        <f t="shared" si="1552"/>
        <v>0.21195652173913043</v>
      </c>
      <c r="BP2990" s="45">
        <f t="shared" si="1553"/>
        <v>1.746203097081596</v>
      </c>
      <c r="BQ2990" s="47">
        <f t="shared" si="1554"/>
        <v>97.910529190495524</v>
      </c>
      <c r="BR2990" s="47">
        <f t="shared" si="1555"/>
        <v>120.04235740894222</v>
      </c>
    </row>
    <row r="2991" spans="6:70" x14ac:dyDescent="0.25">
      <c r="F2991" s="2">
        <v>42004</v>
      </c>
      <c r="G2991">
        <v>0.11899999999999999</v>
      </c>
      <c r="H2991" s="43">
        <v>42048</v>
      </c>
      <c r="I2991">
        <v>1.8584000000000001</v>
      </c>
      <c r="L2991" s="2">
        <v>41904</v>
      </c>
      <c r="M2991" t="str">
        <v>912828WY</v>
      </c>
      <c r="N2991">
        <v>0.58099999999999996</v>
      </c>
      <c r="O2991">
        <v>4.0259999999999997E-2</v>
      </c>
      <c r="P2991">
        <v>0.80059999999999998</v>
      </c>
      <c r="Q2991">
        <v>124.28125</v>
      </c>
      <c r="R2991">
        <f>VLOOKUP(M2991,工作表1!$A$3:$B$1000,2,FALSE)</f>
        <v>2.25</v>
      </c>
      <c r="S2991" t="str">
        <f>VLOOKUP(M2991,工作表1!$A$3:$C$1000,3,FALSE)</f>
        <v>2021/7/31</v>
      </c>
      <c r="T2991">
        <f t="shared" si="1525"/>
        <v>9.1249999999999998E-2</v>
      </c>
      <c r="U2991">
        <f t="shared" si="1524"/>
        <v>2.1587499999999999</v>
      </c>
      <c r="V2991" s="43">
        <f t="shared" si="1536"/>
        <v>42035</v>
      </c>
      <c r="W2991" s="43">
        <f t="shared" si="1526"/>
        <v>42004</v>
      </c>
      <c r="X2991" s="45">
        <f t="shared" si="1537"/>
        <v>0.33016304347826092</v>
      </c>
      <c r="Y2991" s="45">
        <f t="shared" si="1538"/>
        <v>0.94043701608100072</v>
      </c>
      <c r="Z2991" s="47">
        <f t="shared" si="1539"/>
        <v>100.09827453825844</v>
      </c>
      <c r="AA2991" s="47">
        <f t="shared" si="1540"/>
        <v>123.52699730412577</v>
      </c>
      <c r="AB2991" s="45">
        <f t="shared" si="1541"/>
        <v>2.2492999999999999</v>
      </c>
      <c r="AC2991" s="2" t="str">
        <f t="shared" si="1527"/>
        <v>TY2</v>
      </c>
      <c r="AD2991">
        <f t="shared" si="1528"/>
        <v>123.203125</v>
      </c>
      <c r="AE2991">
        <f t="shared" si="1529"/>
        <v>122.921875</v>
      </c>
      <c r="AF2991" s="49">
        <f t="shared" si="1556"/>
        <v>0.28125</v>
      </c>
      <c r="AG2991" s="3">
        <f t="shared" si="1542"/>
        <v>121.79880861294392</v>
      </c>
      <c r="AH2991">
        <f t="shared" si="1543"/>
        <v>120.82457401043048</v>
      </c>
      <c r="AI2991" s="51">
        <f t="shared" si="1544"/>
        <v>0.97423460251343386</v>
      </c>
      <c r="AJ2991" s="52">
        <f t="shared" si="1545"/>
        <v>0.69298460251343386</v>
      </c>
      <c r="AK2991" s="2">
        <v>41904</v>
      </c>
      <c r="AL2991" t="str">
        <v>912828RR</v>
      </c>
      <c r="AM2991">
        <v>6.5564999999999998</v>
      </c>
      <c r="AN2991">
        <v>-0.29150999999999999</v>
      </c>
      <c r="AO2991">
        <v>0.7873</v>
      </c>
      <c r="AP2991">
        <v>123.203125</v>
      </c>
      <c r="AQ2991">
        <f>VLOOKUP(AL2991,工作表1!$F$3:$G$1000,2,FALSE)</f>
        <v>2</v>
      </c>
      <c r="AR2991" t="str">
        <f>VLOOKUP(AL2991,工作表1!$F$3:$H$1000,3,FALSE)</f>
        <v>2021/11/15</v>
      </c>
      <c r="AS2991">
        <f t="shared" si="1530"/>
        <v>9.1249999999999998E-2</v>
      </c>
      <c r="AT2991">
        <f t="shared" si="1531"/>
        <v>1.9087499999999999</v>
      </c>
      <c r="AU2991" s="43">
        <f t="shared" si="1546"/>
        <v>41958</v>
      </c>
      <c r="AV2991" s="43">
        <f t="shared" si="1532"/>
        <v>42094</v>
      </c>
      <c r="AW2991" s="45">
        <f t="shared" si="1547"/>
        <v>0.71195652173913049</v>
      </c>
      <c r="AX2991" s="45">
        <f t="shared" si="1548"/>
        <v>1.7475729600952947</v>
      </c>
      <c r="AY2991" s="47">
        <f t="shared" si="1549"/>
        <v>98.187999332614581</v>
      </c>
      <c r="AZ2991" s="47">
        <f t="shared" si="1550"/>
        <v>121.79880861294392</v>
      </c>
      <c r="BA2991" s="43"/>
      <c r="BC2991" s="2">
        <v>41901</v>
      </c>
      <c r="BD2991" t="str">
        <v>912828RR</v>
      </c>
      <c r="BE2991">
        <v>6.4736000000000002</v>
      </c>
      <c r="BF2991">
        <v>-0.28528999999999999</v>
      </c>
      <c r="BG2991">
        <v>0.7873</v>
      </c>
      <c r="BH2991">
        <v>122.921875</v>
      </c>
      <c r="BI2991">
        <f>VLOOKUP(BD2991,工作表1!$K$3:$L$1000,2,FALSE)</f>
        <v>2</v>
      </c>
      <c r="BJ2991" t="str">
        <f>VLOOKUP(BD2991,工作表1!$K$3:$M$1000,3,FALSE)</f>
        <v>2021/11/15</v>
      </c>
      <c r="BK2991">
        <f t="shared" si="1533"/>
        <v>8.8999999999999996E-2</v>
      </c>
      <c r="BL2991">
        <f t="shared" si="1534"/>
        <v>1.911</v>
      </c>
      <c r="BM2991" s="43">
        <f t="shared" si="1551"/>
        <v>41958</v>
      </c>
      <c r="BN2991" s="43">
        <f t="shared" si="1535"/>
        <v>42185</v>
      </c>
      <c r="BO2991" s="45">
        <f t="shared" si="1552"/>
        <v>0.70652173913043481</v>
      </c>
      <c r="BP2991" s="45">
        <f t="shared" si="1553"/>
        <v>2.246247766527695</v>
      </c>
      <c r="BQ2991" s="47">
        <f t="shared" si="1554"/>
        <v>98.540271646570204</v>
      </c>
      <c r="BR2991" s="47">
        <f t="shared" si="1555"/>
        <v>120.82457401043048</v>
      </c>
    </row>
    <row r="2992" spans="6:70" x14ac:dyDescent="0.25">
      <c r="F2992" s="2">
        <v>42003</v>
      </c>
      <c r="G2992">
        <v>0.1215</v>
      </c>
      <c r="H2992" s="43">
        <v>42047</v>
      </c>
      <c r="I2992">
        <v>1.802</v>
      </c>
      <c r="L2992" s="2">
        <v>41901</v>
      </c>
      <c r="M2992" t="str">
        <v>912828QN</v>
      </c>
      <c r="N2992">
        <v>1.3188</v>
      </c>
      <c r="O2992">
        <v>-1.6488799999999999</v>
      </c>
      <c r="P2992">
        <v>0.84709999999999996</v>
      </c>
      <c r="Q2992">
        <v>124.453125</v>
      </c>
      <c r="R2992">
        <f>VLOOKUP(M2992,工作表1!$A$3:$B$1000,2,FALSE)</f>
        <v>3.125</v>
      </c>
      <c r="S2992" t="str">
        <f>VLOOKUP(M2992,工作表1!$A$3:$C$1000,3,FALSE)</f>
        <v>2021/5/15</v>
      </c>
      <c r="T2992">
        <f t="shared" si="1525"/>
        <v>8.8999999999999996E-2</v>
      </c>
      <c r="U2992">
        <f t="shared" si="1524"/>
        <v>3.036</v>
      </c>
      <c r="V2992" s="43">
        <f t="shared" si="1536"/>
        <v>41958</v>
      </c>
      <c r="W2992" s="43">
        <f t="shared" si="1526"/>
        <v>42004</v>
      </c>
      <c r="X2992" s="45">
        <f t="shared" si="1537"/>
        <v>1.1039402173913044</v>
      </c>
      <c r="Y2992" s="45">
        <f t="shared" si="1538"/>
        <v>1.9601046009529481</v>
      </c>
      <c r="Z2992" s="47">
        <f t="shared" si="1539"/>
        <v>106.79437275189595</v>
      </c>
      <c r="AA2992" s="47">
        <f t="shared" si="1540"/>
        <v>124.6358637464262</v>
      </c>
      <c r="AB2992" s="45">
        <f t="shared" si="1541"/>
        <v>2.2738999999999998</v>
      </c>
      <c r="AC2992" s="2" t="str">
        <f t="shared" si="1527"/>
        <v>TY2</v>
      </c>
      <c r="AD2992">
        <f t="shared" si="1528"/>
        <v>124</v>
      </c>
      <c r="AE2992">
        <f t="shared" si="1529"/>
        <v>122.65625</v>
      </c>
      <c r="AF2992" s="49">
        <f t="shared" si="1556"/>
        <v>1.34375</v>
      </c>
      <c r="AG2992" s="3">
        <f t="shared" si="1542"/>
        <v>122.59042089355574</v>
      </c>
      <c r="AH2992">
        <f t="shared" si="1543"/>
        <v>120.5123964605546</v>
      </c>
      <c r="AI2992" s="51">
        <f t="shared" si="1544"/>
        <v>2.078024433001147</v>
      </c>
      <c r="AJ2992" s="52">
        <f t="shared" si="1545"/>
        <v>0.73427443300114703</v>
      </c>
      <c r="AK2992" s="2">
        <v>41901</v>
      </c>
      <c r="AL2992" t="str">
        <v>912828WY</v>
      </c>
      <c r="AM2992">
        <v>1.0982000000000001</v>
      </c>
      <c r="AN2992">
        <v>-1.729E-2</v>
      </c>
      <c r="AO2992">
        <v>0.80059999999999998</v>
      </c>
      <c r="AP2992">
        <v>124</v>
      </c>
      <c r="AQ2992">
        <f>VLOOKUP(AL2992,工作表1!$F$3:$G$1000,2,FALSE)</f>
        <v>2.25</v>
      </c>
      <c r="AR2992" t="str">
        <f>VLOOKUP(AL2992,工作表1!$F$3:$H$1000,3,FALSE)</f>
        <v>2021/7/31</v>
      </c>
      <c r="AS2992">
        <f t="shared" si="1530"/>
        <v>8.8999999999999996E-2</v>
      </c>
      <c r="AT2992">
        <f t="shared" si="1531"/>
        <v>2.161</v>
      </c>
      <c r="AU2992" s="43">
        <f t="shared" si="1546"/>
        <v>42035</v>
      </c>
      <c r="AV2992" s="43">
        <f t="shared" si="1532"/>
        <v>42094</v>
      </c>
      <c r="AW2992" s="45">
        <f t="shared" si="1547"/>
        <v>0.32404891304347827</v>
      </c>
      <c r="AX2992" s="45">
        <f t="shared" si="1548"/>
        <v>1.4952817897558071</v>
      </c>
      <c r="AY2992" s="47">
        <f t="shared" si="1549"/>
        <v>100.45502285474754</v>
      </c>
      <c r="AZ2992" s="47">
        <f t="shared" si="1550"/>
        <v>122.59042089355574</v>
      </c>
      <c r="BA2992" s="43"/>
      <c r="BC2992" s="2">
        <v>41900</v>
      </c>
      <c r="BD2992" t="str">
        <v>912828RR</v>
      </c>
      <c r="BE2992">
        <v>6.1510999999999996</v>
      </c>
      <c r="BF2992">
        <v>-0.26179999999999998</v>
      </c>
      <c r="BG2992">
        <v>0.7873</v>
      </c>
      <c r="BH2992">
        <v>122.65625</v>
      </c>
      <c r="BI2992">
        <f>VLOOKUP(BD2992,工作表1!$K$3:$L$1000,2,FALSE)</f>
        <v>2</v>
      </c>
      <c r="BJ2992" t="str">
        <f>VLOOKUP(BD2992,工作表1!$K$3:$M$1000,3,FALSE)</f>
        <v>2021/11/15</v>
      </c>
      <c r="BK2992">
        <f t="shared" si="1533"/>
        <v>9.0999999999999998E-2</v>
      </c>
      <c r="BL2992">
        <f t="shared" si="1534"/>
        <v>1.909</v>
      </c>
      <c r="BM2992" s="43">
        <f t="shared" si="1551"/>
        <v>41958</v>
      </c>
      <c r="BN2992" s="43">
        <f t="shared" si="1535"/>
        <v>42185</v>
      </c>
      <c r="BO2992" s="45">
        <f t="shared" si="1552"/>
        <v>0.69021739130434778</v>
      </c>
      <c r="BP2992" s="45">
        <f t="shared" si="1553"/>
        <v>2.2463817748659918</v>
      </c>
      <c r="BQ2992" s="47">
        <f t="shared" si="1554"/>
        <v>98.329376460944104</v>
      </c>
      <c r="BR2992" s="47">
        <f t="shared" si="1555"/>
        <v>120.5123964605546</v>
      </c>
    </row>
    <row r="2993" spans="6:70" x14ac:dyDescent="0.25">
      <c r="F2993" s="2">
        <v>42002</v>
      </c>
      <c r="G2993">
        <v>0.126</v>
      </c>
      <c r="H2993" s="43">
        <v>42046</v>
      </c>
      <c r="I2993">
        <v>1.8455999999999999</v>
      </c>
      <c r="L2993" s="2">
        <v>41900</v>
      </c>
      <c r="M2993" t="str">
        <v>912828QN</v>
      </c>
      <c r="N2993">
        <v>0.18759999999999999</v>
      </c>
      <c r="O2993">
        <v>-9.0469999999999995E-2</v>
      </c>
      <c r="P2993">
        <v>0.84709999999999996</v>
      </c>
      <c r="Q2993">
        <v>124.28125</v>
      </c>
      <c r="R2993">
        <f>VLOOKUP(M2993,工作表1!$A$3:$B$1000,2,FALSE)</f>
        <v>3.125</v>
      </c>
      <c r="S2993" t="str">
        <f>VLOOKUP(M2993,工作表1!$A$3:$C$1000,3,FALSE)</f>
        <v>2021/5/15</v>
      </c>
      <c r="T2993">
        <f t="shared" si="1525"/>
        <v>9.0999999999999998E-2</v>
      </c>
      <c r="U2993">
        <f t="shared" si="1524"/>
        <v>3.0339999999999998</v>
      </c>
      <c r="V2993" s="43">
        <f t="shared" si="1536"/>
        <v>41958</v>
      </c>
      <c r="W2993" s="43">
        <f t="shared" si="1526"/>
        <v>42004</v>
      </c>
      <c r="X2993" s="45">
        <f t="shared" si="1537"/>
        <v>1.0784646739130435</v>
      </c>
      <c r="Y2993" s="45">
        <f t="shared" si="1538"/>
        <v>1.9603139889815366</v>
      </c>
      <c r="Z2993" s="47">
        <f t="shared" si="1539"/>
        <v>106.18880089282297</v>
      </c>
      <c r="AA2993" s="47">
        <f t="shared" si="1540"/>
        <v>123.87862184580088</v>
      </c>
      <c r="AB2993" s="45">
        <f t="shared" si="1541"/>
        <v>2.3033000000000001</v>
      </c>
      <c r="AC2993" s="2" t="str">
        <f t="shared" si="1527"/>
        <v>TY2</v>
      </c>
      <c r="AD2993">
        <f t="shared" si="1528"/>
        <v>123.734375</v>
      </c>
      <c r="AE2993">
        <f t="shared" si="1529"/>
        <v>122.96875</v>
      </c>
      <c r="AF2993" s="49">
        <f t="shared" si="1556"/>
        <v>0.765625</v>
      </c>
      <c r="AG2993" s="3">
        <f t="shared" si="1542"/>
        <v>122.31962012209139</v>
      </c>
      <c r="AH2993">
        <f t="shared" si="1543"/>
        <v>120.84494311127112</v>
      </c>
      <c r="AI2993" s="51">
        <f t="shared" si="1544"/>
        <v>1.4746770108202725</v>
      </c>
      <c r="AJ2993" s="52">
        <f t="shared" si="1545"/>
        <v>0.70905201082027247</v>
      </c>
      <c r="AK2993" s="2">
        <v>41900</v>
      </c>
      <c r="AL2993" t="str">
        <v>912828WY</v>
      </c>
      <c r="AM2993">
        <v>1.3334999999999999</v>
      </c>
      <c r="AN2993">
        <v>-4.0640000000000003E-2</v>
      </c>
      <c r="AO2993">
        <v>0.80059999999999998</v>
      </c>
      <c r="AP2993">
        <v>123.734375</v>
      </c>
      <c r="AQ2993">
        <f>VLOOKUP(AL2993,工作表1!$F$3:$G$1000,2,FALSE)</f>
        <v>2.25</v>
      </c>
      <c r="AR2993" t="str">
        <f>VLOOKUP(AL2993,工作表1!$F$3:$H$1000,3,FALSE)</f>
        <v>2021/7/31</v>
      </c>
      <c r="AS2993">
        <f t="shared" si="1530"/>
        <v>9.0999999999999998E-2</v>
      </c>
      <c r="AT2993">
        <f t="shared" si="1531"/>
        <v>2.1589999999999998</v>
      </c>
      <c r="AU2993" s="43">
        <f t="shared" si="1546"/>
        <v>42035</v>
      </c>
      <c r="AV2993" s="43">
        <f t="shared" si="1532"/>
        <v>42094</v>
      </c>
      <c r="AW2993" s="45">
        <f t="shared" si="1547"/>
        <v>0.30570652173913043</v>
      </c>
      <c r="AX2993" s="45">
        <f t="shared" si="1548"/>
        <v>1.4954325491363907</v>
      </c>
      <c r="AY2993" s="47">
        <f t="shared" si="1549"/>
        <v>100.27360751205991</v>
      </c>
      <c r="AZ2993" s="47">
        <f t="shared" si="1550"/>
        <v>122.31962012209139</v>
      </c>
      <c r="BA2993" s="43"/>
      <c r="BC2993" s="2">
        <v>41899</v>
      </c>
      <c r="BD2993" t="str">
        <v>912828RR</v>
      </c>
      <c r="BE2993">
        <v>6.6349999999999998</v>
      </c>
      <c r="BF2993">
        <v>-0.28655000000000003</v>
      </c>
      <c r="BG2993">
        <v>0.7873</v>
      </c>
      <c r="BH2993">
        <v>122.96875</v>
      </c>
      <c r="BI2993">
        <f>VLOOKUP(BD2993,工作表1!$K$3:$L$1000,2,FALSE)</f>
        <v>2</v>
      </c>
      <c r="BJ2993" t="str">
        <f>VLOOKUP(BD2993,工作表1!$K$3:$M$1000,3,FALSE)</f>
        <v>2021/11/15</v>
      </c>
      <c r="BK2993">
        <f t="shared" si="1533"/>
        <v>9.2999999999999999E-2</v>
      </c>
      <c r="BL2993">
        <f t="shared" si="1534"/>
        <v>1.907</v>
      </c>
      <c r="BM2993" s="43">
        <f t="shared" si="1551"/>
        <v>41958</v>
      </c>
      <c r="BN2993" s="43">
        <f t="shared" si="1535"/>
        <v>42185</v>
      </c>
      <c r="BO2993" s="45">
        <f t="shared" si="1552"/>
        <v>0.68478260869565222</v>
      </c>
      <c r="BP2993" s="45">
        <f t="shared" si="1553"/>
        <v>2.2464264443120907</v>
      </c>
      <c r="BQ2993" s="47">
        <f t="shared" si="1554"/>
        <v>98.601754875887309</v>
      </c>
      <c r="BR2993" s="47">
        <f t="shared" si="1555"/>
        <v>120.84494311127112</v>
      </c>
    </row>
    <row r="2994" spans="6:70" x14ac:dyDescent="0.25">
      <c r="F2994" s="2">
        <v>41999</v>
      </c>
      <c r="G2994">
        <v>0.126</v>
      </c>
      <c r="H2994" s="43">
        <v>42045</v>
      </c>
      <c r="I2994">
        <v>1.8139000000000001</v>
      </c>
      <c r="L2994" s="2">
        <v>41899</v>
      </c>
      <c r="M2994" t="str">
        <v>912828QN</v>
      </c>
      <c r="N2994">
        <v>0.45479999999999998</v>
      </c>
      <c r="O2994">
        <v>-0.30869999999999997</v>
      </c>
      <c r="P2994">
        <v>0.84709999999999996</v>
      </c>
      <c r="Q2994">
        <v>124.59375</v>
      </c>
      <c r="R2994">
        <f>VLOOKUP(M2994,工作表1!$A$3:$B$1000,2,FALSE)</f>
        <v>3.125</v>
      </c>
      <c r="S2994" t="str">
        <f>VLOOKUP(M2994,工作表1!$A$3:$C$1000,3,FALSE)</f>
        <v>2021/5/15</v>
      </c>
      <c r="T2994">
        <f t="shared" si="1525"/>
        <v>9.2999999999999999E-2</v>
      </c>
      <c r="U2994">
        <f t="shared" si="1524"/>
        <v>3.032</v>
      </c>
      <c r="V2994" s="43">
        <f t="shared" si="1536"/>
        <v>41958</v>
      </c>
      <c r="W2994" s="43">
        <f t="shared" si="1526"/>
        <v>42004</v>
      </c>
      <c r="X2994" s="45">
        <f t="shared" si="1537"/>
        <v>1.0699728260869565</v>
      </c>
      <c r="Y2994" s="45">
        <f t="shared" si="1538"/>
        <v>1.9603837849910661</v>
      </c>
      <c r="Z2994" s="47">
        <f t="shared" si="1539"/>
        <v>106.53158101626912</v>
      </c>
      <c r="AA2994" s="47">
        <f t="shared" si="1540"/>
        <v>124.26961479947398</v>
      </c>
      <c r="AB2994" s="45">
        <f t="shared" si="1541"/>
        <v>2.3007</v>
      </c>
      <c r="AC2994" s="2" t="str">
        <f t="shared" si="1527"/>
        <v>TY2</v>
      </c>
      <c r="AD2994">
        <f t="shared" si="1528"/>
        <v>124.046875</v>
      </c>
      <c r="AE2994">
        <f t="shared" si="1529"/>
        <v>123.140625</v>
      </c>
      <c r="AF2994" s="49">
        <f t="shared" si="1556"/>
        <v>0.90625</v>
      </c>
      <c r="AG2994" s="3">
        <f t="shared" si="1542"/>
        <v>122.61094564817121</v>
      </c>
      <c r="AH2994">
        <f t="shared" si="1543"/>
        <v>121.00661085949531</v>
      </c>
      <c r="AI2994" s="51">
        <f t="shared" si="1544"/>
        <v>1.6043347886758994</v>
      </c>
      <c r="AJ2994" s="52">
        <f t="shared" si="1545"/>
        <v>0.6980847886758994</v>
      </c>
      <c r="AK2994" s="2">
        <v>41899</v>
      </c>
      <c r="AL2994" t="str">
        <v>912828WY</v>
      </c>
      <c r="AM2994">
        <v>1.1529</v>
      </c>
      <c r="AN2994">
        <v>-1.839E-2</v>
      </c>
      <c r="AO2994">
        <v>0.80059999999999998</v>
      </c>
      <c r="AP2994">
        <v>124.046875</v>
      </c>
      <c r="AQ2994">
        <f>VLOOKUP(AL2994,工作表1!$F$3:$G$1000,2,FALSE)</f>
        <v>2.25</v>
      </c>
      <c r="AR2994" t="str">
        <f>VLOOKUP(AL2994,工作表1!$F$3:$H$1000,3,FALSE)</f>
        <v>2021/7/31</v>
      </c>
      <c r="AS2994">
        <f t="shared" si="1530"/>
        <v>9.2999999999999999E-2</v>
      </c>
      <c r="AT2994">
        <f t="shared" si="1531"/>
        <v>2.157</v>
      </c>
      <c r="AU2994" s="43">
        <f t="shared" si="1546"/>
        <v>42035</v>
      </c>
      <c r="AV2994" s="43">
        <f t="shared" si="1532"/>
        <v>42094</v>
      </c>
      <c r="AW2994" s="45">
        <f t="shared" si="1547"/>
        <v>0.29959239130434784</v>
      </c>
      <c r="AX2994" s="45">
        <f t="shared" si="1548"/>
        <v>1.495482802263252</v>
      </c>
      <c r="AY2994" s="47">
        <f t="shared" si="1549"/>
        <v>100.51791272062906</v>
      </c>
      <c r="AZ2994" s="47">
        <f t="shared" si="1550"/>
        <v>122.61094564817121</v>
      </c>
      <c r="BA2994" s="43"/>
      <c r="BC2994" s="2">
        <v>41898</v>
      </c>
      <c r="BD2994" t="str">
        <v>912828RR</v>
      </c>
      <c r="BE2994">
        <v>6.6426999999999996</v>
      </c>
      <c r="BF2994">
        <v>-0.28444000000000003</v>
      </c>
      <c r="BG2994">
        <v>0.7873</v>
      </c>
      <c r="BH2994">
        <v>123.140625</v>
      </c>
      <c r="BI2994">
        <f>VLOOKUP(BD2994,工作表1!$K$3:$L$1000,2,FALSE)</f>
        <v>2</v>
      </c>
      <c r="BJ2994" t="str">
        <f>VLOOKUP(BD2994,工作表1!$K$3:$M$1000,3,FALSE)</f>
        <v>2021/11/15</v>
      </c>
      <c r="BK2994">
        <f t="shared" si="1533"/>
        <v>9.1999999999999998E-2</v>
      </c>
      <c r="BL2994">
        <f t="shared" si="1534"/>
        <v>1.9079999999999999</v>
      </c>
      <c r="BM2994" s="43">
        <f t="shared" si="1551"/>
        <v>41958</v>
      </c>
      <c r="BN2994" s="43">
        <f t="shared" si="1535"/>
        <v>42185</v>
      </c>
      <c r="BO2994" s="45">
        <f t="shared" si="1552"/>
        <v>0.67934782608695654</v>
      </c>
      <c r="BP2994" s="45">
        <f t="shared" si="1553"/>
        <v>2.2464711137581892</v>
      </c>
      <c r="BQ2994" s="47">
        <f t="shared" si="1554"/>
        <v>98.741972553120533</v>
      </c>
      <c r="BR2994" s="47">
        <f t="shared" si="1555"/>
        <v>121.00661085949531</v>
      </c>
    </row>
    <row r="2995" spans="6:70" x14ac:dyDescent="0.25">
      <c r="F2995" s="2">
        <v>41997</v>
      </c>
      <c r="G2995">
        <v>0.125</v>
      </c>
      <c r="H2995" s="43">
        <v>42044</v>
      </c>
      <c r="I2995">
        <v>1.8041</v>
      </c>
      <c r="L2995" s="2">
        <v>41898</v>
      </c>
      <c r="M2995" t="str">
        <v>912828QN</v>
      </c>
      <c r="N2995">
        <v>0.68540000000000001</v>
      </c>
      <c r="O2995">
        <v>-0.49807000000000001</v>
      </c>
      <c r="P2995">
        <v>0.84709999999999996</v>
      </c>
      <c r="Q2995">
        <v>124.703125</v>
      </c>
      <c r="R2995">
        <f>VLOOKUP(M2995,工作表1!$A$3:$B$1000,2,FALSE)</f>
        <v>3.125</v>
      </c>
      <c r="S2995" t="str">
        <f>VLOOKUP(M2995,工作表1!$A$3:$C$1000,3,FALSE)</f>
        <v>2021/5/15</v>
      </c>
      <c r="T2995">
        <f t="shared" si="1525"/>
        <v>9.1999999999999998E-2</v>
      </c>
      <c r="U2995">
        <f t="shared" si="1524"/>
        <v>3.0329999999999999</v>
      </c>
      <c r="V2995" s="43">
        <f t="shared" si="1536"/>
        <v>41958</v>
      </c>
      <c r="W2995" s="43">
        <f t="shared" si="1526"/>
        <v>42004</v>
      </c>
      <c r="X2995" s="45">
        <f t="shared" si="1537"/>
        <v>1.0614809782608696</v>
      </c>
      <c r="Y2995" s="45">
        <f t="shared" si="1538"/>
        <v>1.9604535810005956</v>
      </c>
      <c r="Z2995" s="47">
        <f t="shared" si="1539"/>
        <v>106.69450903402193</v>
      </c>
      <c r="AA2995" s="47">
        <f t="shared" si="1540"/>
        <v>124.4472728522119</v>
      </c>
      <c r="AB2995" s="45">
        <f t="shared" si="1541"/>
        <v>2.2536999999999998</v>
      </c>
      <c r="AC2995" s="2" t="str">
        <f t="shared" si="1527"/>
        <v>TY2</v>
      </c>
      <c r="AD2995">
        <f t="shared" si="1528"/>
        <v>124.21875</v>
      </c>
      <c r="AE2995">
        <f t="shared" si="1529"/>
        <v>123.078125</v>
      </c>
      <c r="AF2995" s="49">
        <f t="shared" si="1556"/>
        <v>1.140625</v>
      </c>
      <c r="AG2995" s="3">
        <f t="shared" si="1542"/>
        <v>122.76733383637706</v>
      </c>
      <c r="AH2995">
        <f t="shared" si="1543"/>
        <v>120.9590596308215</v>
      </c>
      <c r="AI2995" s="51">
        <f t="shared" si="1544"/>
        <v>1.8082742055555627</v>
      </c>
      <c r="AJ2995" s="52">
        <f t="shared" si="1545"/>
        <v>0.66764920555556273</v>
      </c>
      <c r="AK2995" s="2">
        <v>41898</v>
      </c>
      <c r="AL2995" t="str">
        <v>912828WY</v>
      </c>
      <c r="AM2995">
        <v>1.0647</v>
      </c>
      <c r="AN2995">
        <v>-7.6299999999999996E-3</v>
      </c>
      <c r="AO2995">
        <v>0.80059999999999998</v>
      </c>
      <c r="AP2995">
        <v>124.21875</v>
      </c>
      <c r="AQ2995">
        <f>VLOOKUP(AL2995,工作表1!$F$3:$G$1000,2,FALSE)</f>
        <v>2.25</v>
      </c>
      <c r="AR2995" t="str">
        <f>VLOOKUP(AL2995,工作表1!$F$3:$H$1000,3,FALSE)</f>
        <v>2021/7/31</v>
      </c>
      <c r="AS2995">
        <f t="shared" si="1530"/>
        <v>9.1999999999999998E-2</v>
      </c>
      <c r="AT2995">
        <f t="shared" si="1531"/>
        <v>2.1579999999999999</v>
      </c>
      <c r="AU2995" s="43">
        <f t="shared" si="1546"/>
        <v>42035</v>
      </c>
      <c r="AV2995" s="43">
        <f t="shared" si="1532"/>
        <v>42094</v>
      </c>
      <c r="AW2995" s="45">
        <f t="shared" si="1547"/>
        <v>0.29347826086956519</v>
      </c>
      <c r="AX2995" s="45">
        <f t="shared" si="1548"/>
        <v>1.4955330553901132</v>
      </c>
      <c r="AY2995" s="47">
        <f t="shared" si="1549"/>
        <v>100.6558009853852</v>
      </c>
      <c r="AZ2995" s="47">
        <f t="shared" si="1550"/>
        <v>122.76733383637706</v>
      </c>
      <c r="BA2995" s="43"/>
      <c r="BC2995" s="2">
        <v>41897</v>
      </c>
      <c r="BD2995" t="str">
        <v>912828RR</v>
      </c>
      <c r="BE2995">
        <v>7.0519999999999996</v>
      </c>
      <c r="BF2995">
        <v>-0.30652000000000001</v>
      </c>
      <c r="BG2995">
        <v>0.7873</v>
      </c>
      <c r="BH2995">
        <v>123.078125</v>
      </c>
      <c r="BI2995">
        <f>VLOOKUP(BD2995,工作表1!$K$3:$L$1000,2,FALSE)</f>
        <v>2</v>
      </c>
      <c r="BJ2995" t="str">
        <f>VLOOKUP(BD2995,工作表1!$K$3:$M$1000,3,FALSE)</f>
        <v>2021/11/15</v>
      </c>
      <c r="BK2995">
        <f t="shared" si="1533"/>
        <v>0.09</v>
      </c>
      <c r="BL2995">
        <f t="shared" si="1534"/>
        <v>1.91</v>
      </c>
      <c r="BM2995" s="43">
        <f t="shared" si="1551"/>
        <v>41958</v>
      </c>
      <c r="BN2995" s="43">
        <f t="shared" si="1535"/>
        <v>42185</v>
      </c>
      <c r="BO2995" s="45">
        <f t="shared" si="1552"/>
        <v>0.67391304347826086</v>
      </c>
      <c r="BP2995" s="45">
        <f t="shared" si="1553"/>
        <v>2.2465157832042881</v>
      </c>
      <c r="BQ2995" s="47">
        <f t="shared" si="1554"/>
        <v>98.718274907619744</v>
      </c>
      <c r="BR2995" s="47">
        <f t="shared" si="1555"/>
        <v>120.9590596308215</v>
      </c>
    </row>
    <row r="2996" spans="6:70" x14ac:dyDescent="0.25">
      <c r="F2996" s="2">
        <v>41996</v>
      </c>
      <c r="G2996">
        <v>0.123</v>
      </c>
      <c r="H2996" s="43">
        <v>42041</v>
      </c>
      <c r="I2996">
        <v>1.7823</v>
      </c>
      <c r="L2996" s="2">
        <v>41897</v>
      </c>
      <c r="M2996" t="str">
        <v>912828QN</v>
      </c>
      <c r="N2996">
        <v>0.74</v>
      </c>
      <c r="O2996">
        <v>-0.46184999999999998</v>
      </c>
      <c r="P2996">
        <v>0.84709999999999996</v>
      </c>
      <c r="Q2996">
        <v>124.65625</v>
      </c>
      <c r="R2996">
        <f>VLOOKUP(M2996,工作表1!$A$3:$B$1000,2,FALSE)</f>
        <v>3.125</v>
      </c>
      <c r="S2996" t="str">
        <f>VLOOKUP(M2996,工作表1!$A$3:$C$1000,3,FALSE)</f>
        <v>2021/5/15</v>
      </c>
      <c r="T2996">
        <f t="shared" si="1525"/>
        <v>0.09</v>
      </c>
      <c r="U2996">
        <f t="shared" si="1524"/>
        <v>3.0350000000000001</v>
      </c>
      <c r="V2996" s="43">
        <f t="shared" si="1536"/>
        <v>41958</v>
      </c>
      <c r="W2996" s="43">
        <f t="shared" si="1526"/>
        <v>42004</v>
      </c>
      <c r="X2996" s="45">
        <f t="shared" si="1537"/>
        <v>1.0529891304347827</v>
      </c>
      <c r="Y2996" s="45">
        <f t="shared" si="1538"/>
        <v>1.9605233770101251</v>
      </c>
      <c r="Z2996" s="47">
        <f t="shared" si="1539"/>
        <v>106.65584322336662</v>
      </c>
      <c r="AA2996" s="47">
        <f t="shared" si="1540"/>
        <v>124.38659560993371</v>
      </c>
      <c r="AB2996" s="45">
        <f t="shared" si="1541"/>
        <v>2.2561</v>
      </c>
      <c r="AC2996" s="2" t="str">
        <f t="shared" si="1527"/>
        <v>TY2</v>
      </c>
      <c r="AD2996">
        <f t="shared" si="1528"/>
        <v>124.15625</v>
      </c>
      <c r="AE2996">
        <f t="shared" si="1529"/>
        <v>122.9375</v>
      </c>
      <c r="AF2996" s="49">
        <f t="shared" si="1556"/>
        <v>1.21875</v>
      </c>
      <c r="AG2996" s="3">
        <f t="shared" si="1542"/>
        <v>122.72607758597682</v>
      </c>
      <c r="AH2996">
        <f t="shared" si="1543"/>
        <v>120.71624831832604</v>
      </c>
      <c r="AI2996" s="51">
        <f t="shared" si="1544"/>
        <v>2.0098292676507867</v>
      </c>
      <c r="AJ2996" s="52">
        <f t="shared" si="1545"/>
        <v>0.79107926765078673</v>
      </c>
      <c r="AK2996" s="2">
        <v>41897</v>
      </c>
      <c r="AL2996" t="str">
        <v>912828WY</v>
      </c>
      <c r="AM2996">
        <v>1.4793000000000001</v>
      </c>
      <c r="AN2996">
        <v>-5.0459999999999998E-2</v>
      </c>
      <c r="AO2996">
        <v>0.80059999999999998</v>
      </c>
      <c r="AP2996">
        <v>124.15625</v>
      </c>
      <c r="AQ2996">
        <f>VLOOKUP(AL2996,工作表1!$F$3:$G$1000,2,FALSE)</f>
        <v>2.25</v>
      </c>
      <c r="AR2996" t="str">
        <f>VLOOKUP(AL2996,工作表1!$F$3:$H$1000,3,FALSE)</f>
        <v>2021/7/31</v>
      </c>
      <c r="AS2996">
        <f t="shared" si="1530"/>
        <v>0.09</v>
      </c>
      <c r="AT2996">
        <f t="shared" si="1531"/>
        <v>2.16</v>
      </c>
      <c r="AU2996" s="43">
        <f t="shared" si="1546"/>
        <v>42035</v>
      </c>
      <c r="AV2996" s="43">
        <f t="shared" si="1532"/>
        <v>42094</v>
      </c>
      <c r="AW2996" s="45">
        <f t="shared" si="1547"/>
        <v>0.28736413043478265</v>
      </c>
      <c r="AX2996" s="45">
        <f t="shared" si="1548"/>
        <v>1.4955833085169745</v>
      </c>
      <c r="AY2996" s="47">
        <f t="shared" si="1549"/>
        <v>100.63600511259331</v>
      </c>
      <c r="AZ2996" s="47">
        <f t="shared" si="1550"/>
        <v>122.72607758597682</v>
      </c>
      <c r="BA2996" s="43"/>
      <c r="BC2996" s="2">
        <v>41894</v>
      </c>
      <c r="BD2996" t="str">
        <v>912828RR</v>
      </c>
      <c r="BE2996">
        <v>5.4615999999999998</v>
      </c>
      <c r="BF2996">
        <v>-0.21038000000000001</v>
      </c>
      <c r="BG2996">
        <v>0.7873</v>
      </c>
      <c r="BH2996">
        <v>122.9375</v>
      </c>
      <c r="BI2996">
        <f>VLOOKUP(BD2996,工作表1!$K$3:$L$1000,2,FALSE)</f>
        <v>2</v>
      </c>
      <c r="BJ2996" t="str">
        <f>VLOOKUP(BD2996,工作表1!$K$3:$M$1000,3,FALSE)</f>
        <v>2021/11/15</v>
      </c>
      <c r="BK2996">
        <f t="shared" si="1533"/>
        <v>9.4E-2</v>
      </c>
      <c r="BL2996">
        <f t="shared" si="1534"/>
        <v>1.9059999999999999</v>
      </c>
      <c r="BM2996" s="43">
        <f t="shared" si="1551"/>
        <v>41958</v>
      </c>
      <c r="BN2996" s="43">
        <f t="shared" si="1535"/>
        <v>42185</v>
      </c>
      <c r="BO2996" s="45">
        <f t="shared" si="1552"/>
        <v>0.66847826086956519</v>
      </c>
      <c r="BP2996" s="45">
        <f t="shared" si="1553"/>
        <v>2.2465604526503871</v>
      </c>
      <c r="BQ2996" s="47">
        <f t="shared" si="1554"/>
        <v>98.536060109237269</v>
      </c>
      <c r="BR2996" s="47">
        <f t="shared" si="1555"/>
        <v>120.71624831832604</v>
      </c>
    </row>
    <row r="2997" spans="6:70" x14ac:dyDescent="0.25">
      <c r="F2997" s="2">
        <v>41995</v>
      </c>
      <c r="G2997">
        <v>0.125</v>
      </c>
      <c r="H2997" s="43">
        <v>42040</v>
      </c>
      <c r="I2997">
        <v>1.6234999999999999</v>
      </c>
      <c r="L2997" s="2">
        <v>41894</v>
      </c>
      <c r="M2997" t="str">
        <v>912828QN</v>
      </c>
      <c r="N2997">
        <v>0.1152</v>
      </c>
      <c r="O2997">
        <v>-7.5000000000000002E-4</v>
      </c>
      <c r="P2997">
        <v>0.84709999999999996</v>
      </c>
      <c r="Q2997">
        <v>124.484375</v>
      </c>
      <c r="R2997">
        <f>VLOOKUP(M2997,工作表1!$A$3:$B$1000,2,FALSE)</f>
        <v>3.125</v>
      </c>
      <c r="S2997" t="str">
        <f>VLOOKUP(M2997,工作表1!$A$3:$C$1000,3,FALSE)</f>
        <v>2021/5/15</v>
      </c>
      <c r="T2997">
        <f t="shared" si="1525"/>
        <v>9.4E-2</v>
      </c>
      <c r="U2997">
        <f t="shared" si="1524"/>
        <v>3.0310000000000001</v>
      </c>
      <c r="V2997" s="43">
        <f t="shared" si="1536"/>
        <v>41958</v>
      </c>
      <c r="W2997" s="43">
        <f t="shared" si="1526"/>
        <v>42004</v>
      </c>
      <c r="X2997" s="45">
        <f t="shared" si="1537"/>
        <v>1.0444972826086956</v>
      </c>
      <c r="Y2997" s="45">
        <f t="shared" si="1538"/>
        <v>1.9605931730196544</v>
      </c>
      <c r="Z2997" s="47">
        <f t="shared" si="1539"/>
        <v>106.36705834213335</v>
      </c>
      <c r="AA2997" s="47">
        <f t="shared" si="1540"/>
        <v>124.03274536758973</v>
      </c>
      <c r="AB2997" s="45">
        <f t="shared" si="1541"/>
        <v>2.2806999999999999</v>
      </c>
      <c r="AC2997" s="2" t="str">
        <f t="shared" si="1527"/>
        <v>TY2</v>
      </c>
      <c r="AD2997">
        <f t="shared" si="1528"/>
        <v>123.984375</v>
      </c>
      <c r="AE2997">
        <f t="shared" si="1529"/>
        <v>123.453125</v>
      </c>
      <c r="AF2997" s="49">
        <f t="shared" si="1556"/>
        <v>0.53125</v>
      </c>
      <c r="AG2997" s="3">
        <f t="shared" si="1542"/>
        <v>122.49087355035005</v>
      </c>
      <c r="AH2997">
        <f t="shared" si="1543"/>
        <v>121.26317832650079</v>
      </c>
      <c r="AI2997" s="51">
        <f t="shared" si="1544"/>
        <v>1.2276952238492527</v>
      </c>
      <c r="AJ2997" s="52">
        <f t="shared" si="1545"/>
        <v>0.69644522384925267</v>
      </c>
      <c r="AK2997" s="2">
        <v>41894</v>
      </c>
      <c r="AL2997" t="str">
        <v>912828WY</v>
      </c>
      <c r="AM2997">
        <v>0.71389999999999998</v>
      </c>
      <c r="AN2997">
        <v>3.3090000000000001E-2</v>
      </c>
      <c r="AO2997">
        <v>0.80059999999999998</v>
      </c>
      <c r="AP2997">
        <v>123.984375</v>
      </c>
      <c r="AQ2997">
        <f>VLOOKUP(AL2997,工作表1!$F$3:$G$1000,2,FALSE)</f>
        <v>2.25</v>
      </c>
      <c r="AR2997" t="str">
        <f>VLOOKUP(AL2997,工作表1!$F$3:$H$1000,3,FALSE)</f>
        <v>2021/7/31</v>
      </c>
      <c r="AS2997">
        <f t="shared" si="1530"/>
        <v>9.4E-2</v>
      </c>
      <c r="AT2997">
        <f t="shared" si="1531"/>
        <v>2.1560000000000001</v>
      </c>
      <c r="AU2997" s="43">
        <f t="shared" si="1546"/>
        <v>42035</v>
      </c>
      <c r="AV2997" s="43">
        <f t="shared" si="1532"/>
        <v>42094</v>
      </c>
      <c r="AW2997" s="45">
        <f t="shared" si="1547"/>
        <v>0.28125</v>
      </c>
      <c r="AX2997" s="45">
        <f t="shared" si="1548"/>
        <v>1.4956335616438357</v>
      </c>
      <c r="AY2997" s="47">
        <f t="shared" si="1549"/>
        <v>100.45766242072682</v>
      </c>
      <c r="AZ2997" s="47">
        <f t="shared" si="1550"/>
        <v>122.49087355035005</v>
      </c>
      <c r="BA2997" s="43"/>
      <c r="BC2997" s="2">
        <v>41893</v>
      </c>
      <c r="BD2997" t="str">
        <v>912828RR</v>
      </c>
      <c r="BE2997">
        <v>6.5037000000000003</v>
      </c>
      <c r="BF2997">
        <v>-0.26273999999999997</v>
      </c>
      <c r="BG2997">
        <v>0.7873</v>
      </c>
      <c r="BH2997">
        <v>123.453125</v>
      </c>
      <c r="BI2997">
        <f>VLOOKUP(BD2997,工作表1!$K$3:$L$1000,2,FALSE)</f>
        <v>2</v>
      </c>
      <c r="BJ2997" t="str">
        <f>VLOOKUP(BD2997,工作表1!$K$3:$M$1000,3,FALSE)</f>
        <v>2021/11/15</v>
      </c>
      <c r="BK2997">
        <f t="shared" si="1533"/>
        <v>9.5000000000000001E-2</v>
      </c>
      <c r="BL2997">
        <f t="shared" si="1534"/>
        <v>1.905</v>
      </c>
      <c r="BM2997" s="43">
        <f t="shared" si="1551"/>
        <v>41958</v>
      </c>
      <c r="BN2997" s="43">
        <f t="shared" si="1535"/>
        <v>42185</v>
      </c>
      <c r="BO2997" s="45">
        <f t="shared" si="1552"/>
        <v>0.65217391304347827</v>
      </c>
      <c r="BP2997" s="45">
        <f t="shared" si="1553"/>
        <v>2.2466944609886834</v>
      </c>
      <c r="BQ2997" s="47">
        <f t="shared" si="1554"/>
        <v>99.002268081842203</v>
      </c>
      <c r="BR2997" s="47">
        <f t="shared" si="1555"/>
        <v>121.26317832650079</v>
      </c>
    </row>
    <row r="2998" spans="6:70" x14ac:dyDescent="0.25">
      <c r="F2998" s="2">
        <v>41992</v>
      </c>
      <c r="G2998">
        <v>0.125</v>
      </c>
      <c r="H2998" s="43">
        <v>42039</v>
      </c>
      <c r="I2998">
        <v>1.5616000000000001</v>
      </c>
      <c r="L2998" s="2">
        <v>41893</v>
      </c>
      <c r="M2998" t="str">
        <v>912828QN</v>
      </c>
      <c r="N2998">
        <v>0.1193</v>
      </c>
      <c r="O2998">
        <v>1.206E-2</v>
      </c>
      <c r="P2998">
        <v>0.84709999999999996</v>
      </c>
      <c r="Q2998">
        <v>124.953125</v>
      </c>
      <c r="R2998">
        <f>VLOOKUP(M2998,工作表1!$A$3:$B$1000,2,FALSE)</f>
        <v>3.125</v>
      </c>
      <c r="S2998" t="str">
        <f>VLOOKUP(M2998,工作表1!$A$3:$C$1000,3,FALSE)</f>
        <v>2021/5/15</v>
      </c>
      <c r="T2998">
        <f t="shared" si="1525"/>
        <v>9.5000000000000001E-2</v>
      </c>
      <c r="U2998">
        <f t="shared" si="1524"/>
        <v>3.03</v>
      </c>
      <c r="V2998" s="43">
        <f t="shared" si="1536"/>
        <v>41958</v>
      </c>
      <c r="W2998" s="43">
        <f t="shared" si="1526"/>
        <v>42004</v>
      </c>
      <c r="X2998" s="45">
        <f t="shared" si="1537"/>
        <v>1.0190217391304348</v>
      </c>
      <c r="Y2998" s="45">
        <f t="shared" si="1538"/>
        <v>1.9608025610482431</v>
      </c>
      <c r="Z2998" s="47">
        <f t="shared" si="1539"/>
        <v>106.78552818270472</v>
      </c>
      <c r="AA2998" s="47">
        <f t="shared" si="1540"/>
        <v>124.48411720754328</v>
      </c>
      <c r="AB2998" s="45">
        <f t="shared" si="1541"/>
        <v>2.2263000000000002</v>
      </c>
      <c r="AC2998" s="2" t="str">
        <f t="shared" si="1527"/>
        <v>TY2</v>
      </c>
      <c r="AD2998">
        <f t="shared" si="1528"/>
        <v>124.5</v>
      </c>
      <c r="AE2998">
        <f t="shared" si="1529"/>
        <v>123.515625</v>
      </c>
      <c r="AF2998" s="49">
        <f t="shared" si="1556"/>
        <v>0.984375</v>
      </c>
      <c r="AG2998" s="3">
        <f t="shared" si="1542"/>
        <v>122.96393318232069</v>
      </c>
      <c r="AH2998">
        <f t="shared" si="1543"/>
        <v>121.18352490035184</v>
      </c>
      <c r="AI2998" s="51">
        <f t="shared" si="1544"/>
        <v>1.780408281968846</v>
      </c>
      <c r="AJ2998" s="52">
        <f t="shared" si="1545"/>
        <v>0.79603328196884604</v>
      </c>
      <c r="AK2998" s="2">
        <v>41893</v>
      </c>
      <c r="AL2998" t="str">
        <v>912828WY</v>
      </c>
      <c r="AM2998">
        <v>0.45989999999999998</v>
      </c>
      <c r="AN2998">
        <v>6.2239999999999997E-2</v>
      </c>
      <c r="AO2998">
        <v>0.80059999999999998</v>
      </c>
      <c r="AP2998">
        <v>124.5</v>
      </c>
      <c r="AQ2998">
        <f>VLOOKUP(AL2998,工作表1!$F$3:$G$1000,2,FALSE)</f>
        <v>2.25</v>
      </c>
      <c r="AR2998" t="str">
        <f>VLOOKUP(AL2998,工作表1!$F$3:$H$1000,3,FALSE)</f>
        <v>2021/7/31</v>
      </c>
      <c r="AS2998">
        <f t="shared" si="1530"/>
        <v>9.5000000000000001E-2</v>
      </c>
      <c r="AT2998">
        <f t="shared" si="1531"/>
        <v>2.1549999999999998</v>
      </c>
      <c r="AU2998" s="43">
        <f t="shared" si="1546"/>
        <v>42035</v>
      </c>
      <c r="AV2998" s="43">
        <f t="shared" si="1532"/>
        <v>42094</v>
      </c>
      <c r="AW2998" s="45">
        <f t="shared" si="1547"/>
        <v>0.26290760869565216</v>
      </c>
      <c r="AX2998" s="45">
        <f t="shared" si="1548"/>
        <v>1.4957843210244193</v>
      </c>
      <c r="AY2998" s="47">
        <f t="shared" si="1549"/>
        <v>100.87225671702926</v>
      </c>
      <c r="AZ2998" s="47">
        <f t="shared" si="1550"/>
        <v>122.96393318232069</v>
      </c>
      <c r="BA2998" s="43"/>
      <c r="BC2998" s="2">
        <v>41892</v>
      </c>
      <c r="BD2998" t="str">
        <v>912828RR</v>
      </c>
      <c r="BE2998">
        <v>4.2468000000000004</v>
      </c>
      <c r="BF2998">
        <v>-0.13358</v>
      </c>
      <c r="BG2998">
        <v>0.7873</v>
      </c>
      <c r="BH2998">
        <v>123.515625</v>
      </c>
      <c r="BI2998">
        <f>VLOOKUP(BD2998,工作表1!$K$3:$L$1000,2,FALSE)</f>
        <v>2</v>
      </c>
      <c r="BJ2998" t="str">
        <f>VLOOKUP(BD2998,工作表1!$K$3:$M$1000,3,FALSE)</f>
        <v>2021/11/15</v>
      </c>
      <c r="BK2998">
        <f t="shared" si="1533"/>
        <v>9.4E-2</v>
      </c>
      <c r="BL2998">
        <f t="shared" si="1534"/>
        <v>1.9059999999999999</v>
      </c>
      <c r="BM2998" s="43">
        <f t="shared" si="1551"/>
        <v>41958</v>
      </c>
      <c r="BN2998" s="43">
        <f t="shared" si="1535"/>
        <v>42185</v>
      </c>
      <c r="BO2998" s="45">
        <f t="shared" si="1552"/>
        <v>0.64673913043478259</v>
      </c>
      <c r="BP2998" s="45">
        <f t="shared" si="1553"/>
        <v>2.2467391304347828</v>
      </c>
      <c r="BQ2998" s="47">
        <f t="shared" si="1554"/>
        <v>98.952504709602565</v>
      </c>
      <c r="BR2998" s="47">
        <f t="shared" si="1555"/>
        <v>121.18352490035184</v>
      </c>
    </row>
    <row r="2999" spans="6:70" x14ac:dyDescent="0.25">
      <c r="F2999" s="2">
        <v>41991</v>
      </c>
      <c r="G2999">
        <v>0.125</v>
      </c>
      <c r="H2999" s="43">
        <v>42038</v>
      </c>
      <c r="I2999">
        <v>1.6068</v>
      </c>
      <c r="L2999" s="2">
        <v>41892</v>
      </c>
      <c r="M2999" t="str">
        <v>912828QN</v>
      </c>
      <c r="N2999">
        <v>0.23799999999999999</v>
      </c>
      <c r="O2999">
        <v>-3.0269999999999998E-2</v>
      </c>
      <c r="P2999">
        <v>0.84709999999999996</v>
      </c>
      <c r="Q2999">
        <v>124.921875</v>
      </c>
      <c r="R2999">
        <f>VLOOKUP(M2999,工作表1!$A$3:$B$1000,2,FALSE)</f>
        <v>3.125</v>
      </c>
      <c r="S2999" t="str">
        <f>VLOOKUP(M2999,工作表1!$A$3:$C$1000,3,FALSE)</f>
        <v>2021/5/15</v>
      </c>
      <c r="T2999">
        <f t="shared" si="1525"/>
        <v>9.4E-2</v>
      </c>
      <c r="U2999">
        <f t="shared" si="1524"/>
        <v>3.0310000000000001</v>
      </c>
      <c r="V2999" s="43">
        <f t="shared" si="1536"/>
        <v>41958</v>
      </c>
      <c r="W2999" s="43">
        <f t="shared" si="1526"/>
        <v>42004</v>
      </c>
      <c r="X2999" s="45">
        <f t="shared" si="1537"/>
        <v>1.0105298913043479</v>
      </c>
      <c r="Y2999" s="45">
        <f t="shared" si="1538"/>
        <v>1.9608723570577726</v>
      </c>
      <c r="Z2999" s="47">
        <f t="shared" si="1539"/>
        <v>106.78190458658831</v>
      </c>
      <c r="AA2999" s="47">
        <f t="shared" si="1540"/>
        <v>124.46514826821372</v>
      </c>
      <c r="AB2999" s="45">
        <f t="shared" si="1541"/>
        <v>2.2237</v>
      </c>
      <c r="AC2999" s="2" t="str">
        <f t="shared" si="1527"/>
        <v>TY2</v>
      </c>
      <c r="AD2999">
        <f t="shared" si="1528"/>
        <v>124.484375</v>
      </c>
      <c r="AE2999">
        <f t="shared" si="1529"/>
        <v>123.734375</v>
      </c>
      <c r="AF2999" s="49">
        <f t="shared" si="1556"/>
        <v>0.75</v>
      </c>
      <c r="AG2999" s="3">
        <f t="shared" si="1542"/>
        <v>122.91913727214524</v>
      </c>
      <c r="AH2999">
        <f t="shared" si="1543"/>
        <v>121.41310988104128</v>
      </c>
      <c r="AI2999" s="51">
        <f t="shared" si="1544"/>
        <v>1.5060273911039559</v>
      </c>
      <c r="AJ2999" s="52">
        <f t="shared" si="1545"/>
        <v>0.75602739110395589</v>
      </c>
      <c r="AK2999" s="2">
        <v>41892</v>
      </c>
      <c r="AL2999" t="str">
        <v>912828WY</v>
      </c>
      <c r="AM2999">
        <v>0.16420000000000001</v>
      </c>
      <c r="AN2999">
        <v>9.146E-2</v>
      </c>
      <c r="AO2999">
        <v>0.80059999999999998</v>
      </c>
      <c r="AP2999">
        <v>124.484375</v>
      </c>
      <c r="AQ2999">
        <f>VLOOKUP(AL2999,工作表1!$F$3:$G$1000,2,FALSE)</f>
        <v>2.25</v>
      </c>
      <c r="AR2999" t="str">
        <f>VLOOKUP(AL2999,工作表1!$F$3:$H$1000,3,FALSE)</f>
        <v>2021/7/31</v>
      </c>
      <c r="AS2999">
        <f t="shared" si="1530"/>
        <v>9.4E-2</v>
      </c>
      <c r="AT2999">
        <f t="shared" si="1531"/>
        <v>2.1560000000000001</v>
      </c>
      <c r="AU2999" s="43">
        <f t="shared" si="1546"/>
        <v>42035</v>
      </c>
      <c r="AV2999" s="43">
        <f t="shared" si="1532"/>
        <v>42094</v>
      </c>
      <c r="AW2999" s="45">
        <f t="shared" si="1547"/>
        <v>0.25679347826086957</v>
      </c>
      <c r="AX2999" s="45">
        <f t="shared" si="1548"/>
        <v>1.4958345741512804</v>
      </c>
      <c r="AY2999" s="47">
        <f t="shared" si="1549"/>
        <v>100.84908810373244</v>
      </c>
      <c r="AZ2999" s="47">
        <f t="shared" si="1550"/>
        <v>122.91913727214524</v>
      </c>
      <c r="BA2999" s="43"/>
      <c r="BC2999" s="2">
        <v>41891</v>
      </c>
      <c r="BD2999" t="str">
        <v>912828RR</v>
      </c>
      <c r="BE2999">
        <v>4.5393999999999997</v>
      </c>
      <c r="BF2999">
        <v>-0.15046000000000001</v>
      </c>
      <c r="BG2999">
        <v>0.7873</v>
      </c>
      <c r="BH2999">
        <v>123.734375</v>
      </c>
      <c r="BI2999">
        <f>VLOOKUP(BD2999,工作表1!$K$3:$L$1000,2,FALSE)</f>
        <v>2</v>
      </c>
      <c r="BJ2999" t="str">
        <f>VLOOKUP(BD2999,工作表1!$K$3:$M$1000,3,FALSE)</f>
        <v>2021/11/15</v>
      </c>
      <c r="BK2999">
        <f t="shared" si="1533"/>
        <v>9.5000000000000001E-2</v>
      </c>
      <c r="BL2999">
        <f t="shared" si="1534"/>
        <v>1.905</v>
      </c>
      <c r="BM2999" s="43">
        <f t="shared" si="1551"/>
        <v>41958</v>
      </c>
      <c r="BN2999" s="43">
        <f t="shared" si="1535"/>
        <v>42185</v>
      </c>
      <c r="BO2999" s="45">
        <f t="shared" si="1552"/>
        <v>0.64130434782608692</v>
      </c>
      <c r="BP2999" s="45">
        <f t="shared" si="1553"/>
        <v>2.2467837998808813</v>
      </c>
      <c r="BQ2999" s="47">
        <f t="shared" si="1554"/>
        <v>99.144582512844565</v>
      </c>
      <c r="BR2999" s="47">
        <f t="shared" si="1555"/>
        <v>121.41310988104128</v>
      </c>
    </row>
    <row r="3000" spans="6:70" x14ac:dyDescent="0.25">
      <c r="F3000" s="2">
        <v>41990</v>
      </c>
      <c r="G3000">
        <v>0.115</v>
      </c>
      <c r="H3000" s="43">
        <v>42037</v>
      </c>
      <c r="I3000">
        <v>1.4835</v>
      </c>
      <c r="L3000" s="2">
        <v>41891</v>
      </c>
      <c r="M3000" t="str">
        <v>912828QN</v>
      </c>
      <c r="N3000">
        <v>-0.13800000000000001</v>
      </c>
      <c r="O3000">
        <v>0.15731000000000001</v>
      </c>
      <c r="P3000">
        <v>0.84709999999999996</v>
      </c>
      <c r="Q3000">
        <v>125.109375</v>
      </c>
      <c r="R3000">
        <f>VLOOKUP(M3000,工作表1!$A$3:$B$1000,2,FALSE)</f>
        <v>3.125</v>
      </c>
      <c r="S3000" t="str">
        <f>VLOOKUP(M3000,工作表1!$A$3:$C$1000,3,FALSE)</f>
        <v>2021/5/15</v>
      </c>
      <c r="T3000">
        <f t="shared" si="1525"/>
        <v>9.5000000000000001E-2</v>
      </c>
      <c r="U3000">
        <f t="shared" si="1524"/>
        <v>3.03</v>
      </c>
      <c r="V3000" s="43">
        <f t="shared" si="1536"/>
        <v>41958</v>
      </c>
      <c r="W3000" s="43">
        <f t="shared" si="1526"/>
        <v>42004</v>
      </c>
      <c r="X3000" s="45">
        <f t="shared" si="1537"/>
        <v>1.0020380434782608</v>
      </c>
      <c r="Y3000" s="45">
        <f t="shared" si="1538"/>
        <v>1.9609421530673019</v>
      </c>
      <c r="Z3000" s="47">
        <f t="shared" si="1539"/>
        <v>106.88531176859242</v>
      </c>
      <c r="AA3000" s="47">
        <f t="shared" si="1540"/>
        <v>124.57325694048515</v>
      </c>
      <c r="AB3000" s="45">
        <f t="shared" si="1541"/>
        <v>2.1918000000000002</v>
      </c>
      <c r="AC3000" s="2" t="str">
        <f t="shared" si="1527"/>
        <v>TY2</v>
      </c>
      <c r="AD3000">
        <f t="shared" si="1528"/>
        <v>124.65625</v>
      </c>
      <c r="AE3000">
        <f t="shared" si="1529"/>
        <v>124.03125</v>
      </c>
      <c r="AF3000" s="49">
        <f t="shared" si="1556"/>
        <v>0.625</v>
      </c>
      <c r="AG3000" s="3">
        <f t="shared" si="1542"/>
        <v>123.11317662934481</v>
      </c>
      <c r="AH3000">
        <f t="shared" si="1543"/>
        <v>121.72175673007251</v>
      </c>
      <c r="AI3000" s="51">
        <f t="shared" si="1544"/>
        <v>1.391419899272293</v>
      </c>
      <c r="AJ3000" s="52">
        <f t="shared" si="1545"/>
        <v>0.76641989927229304</v>
      </c>
      <c r="AK3000" s="2">
        <v>41891</v>
      </c>
      <c r="AL3000" t="str">
        <v>912828WY</v>
      </c>
      <c r="AM3000">
        <v>0.55640000000000001</v>
      </c>
      <c r="AN3000">
        <v>5.0509999999999999E-2</v>
      </c>
      <c r="AO3000">
        <v>0.80059999999999998</v>
      </c>
      <c r="AP3000">
        <v>124.65625</v>
      </c>
      <c r="AQ3000">
        <f>VLOOKUP(AL3000,工作表1!$F$3:$G$1000,2,FALSE)</f>
        <v>2.25</v>
      </c>
      <c r="AR3000" t="str">
        <f>VLOOKUP(AL3000,工作表1!$F$3:$H$1000,3,FALSE)</f>
        <v>2021/7/31</v>
      </c>
      <c r="AS3000">
        <f t="shared" si="1530"/>
        <v>9.5000000000000001E-2</v>
      </c>
      <c r="AT3000">
        <f t="shared" si="1531"/>
        <v>2.1549999999999998</v>
      </c>
      <c r="AU3000" s="43">
        <f t="shared" si="1546"/>
        <v>42035</v>
      </c>
      <c r="AV3000" s="43">
        <f t="shared" si="1532"/>
        <v>42094</v>
      </c>
      <c r="AW3000" s="45">
        <f t="shared" si="1547"/>
        <v>0.25067934782608692</v>
      </c>
      <c r="AX3000" s="45">
        <f t="shared" si="1548"/>
        <v>1.4958848272781415</v>
      </c>
      <c r="AY3000" s="47">
        <f t="shared" si="1549"/>
        <v>101.01601433882939</v>
      </c>
      <c r="AZ3000" s="47">
        <f t="shared" si="1550"/>
        <v>123.11317662934481</v>
      </c>
      <c r="BA3000" s="43"/>
      <c r="BC3000" s="2">
        <v>41890</v>
      </c>
      <c r="BD3000" t="str">
        <v>912828RR</v>
      </c>
      <c r="BE3000">
        <v>4.9180000000000001</v>
      </c>
      <c r="BF3000">
        <v>-0.16879</v>
      </c>
      <c r="BG3000">
        <v>0.7873</v>
      </c>
      <c r="BH3000">
        <v>124.03125</v>
      </c>
      <c r="BI3000">
        <f>VLOOKUP(BD3000,工作表1!$K$3:$L$1000,2,FALSE)</f>
        <v>2</v>
      </c>
      <c r="BJ3000" t="str">
        <f>VLOOKUP(BD3000,工作表1!$K$3:$M$1000,3,FALSE)</f>
        <v>2021/11/15</v>
      </c>
      <c r="BK3000">
        <f t="shared" si="1533"/>
        <v>9.4E-2</v>
      </c>
      <c r="BL3000">
        <f t="shared" si="1534"/>
        <v>1.9059999999999999</v>
      </c>
      <c r="BM3000" s="43">
        <f t="shared" si="1551"/>
        <v>41958</v>
      </c>
      <c r="BN3000" s="43">
        <f t="shared" si="1535"/>
        <v>42185</v>
      </c>
      <c r="BO3000" s="45">
        <f t="shared" si="1552"/>
        <v>0.63586956521739135</v>
      </c>
      <c r="BP3000" s="45">
        <f t="shared" si="1553"/>
        <v>2.2468284693269807</v>
      </c>
      <c r="BQ3000" s="47">
        <f t="shared" si="1554"/>
        <v>99.400533502809822</v>
      </c>
      <c r="BR3000" s="47">
        <f t="shared" si="1555"/>
        <v>121.72175673007251</v>
      </c>
    </row>
    <row r="3001" spans="6:70" x14ac:dyDescent="0.25">
      <c r="F3001" s="2">
        <v>41989</v>
      </c>
      <c r="G3001">
        <v>0.11563</v>
      </c>
      <c r="H3001" s="43">
        <v>42034</v>
      </c>
      <c r="I3001">
        <v>1.4599</v>
      </c>
      <c r="L3001" s="2">
        <v>41890</v>
      </c>
      <c r="M3001" t="str">
        <v>912828QN</v>
      </c>
      <c r="N3001">
        <v>0.1241</v>
      </c>
      <c r="O3001">
        <v>2.1129999999999999E-2</v>
      </c>
      <c r="P3001">
        <v>0.84709999999999996</v>
      </c>
      <c r="Q3001">
        <v>125.421875</v>
      </c>
      <c r="R3001">
        <f>VLOOKUP(M3001,工作表1!$A$3:$B$1000,2,FALSE)</f>
        <v>3.125</v>
      </c>
      <c r="S3001" t="str">
        <f>VLOOKUP(M3001,工作表1!$A$3:$C$1000,3,FALSE)</f>
        <v>2021/5/15</v>
      </c>
      <c r="T3001">
        <f t="shared" si="1525"/>
        <v>9.4E-2</v>
      </c>
      <c r="U3001">
        <f t="shared" si="1524"/>
        <v>3.0310000000000001</v>
      </c>
      <c r="V3001" s="43">
        <f t="shared" si="1536"/>
        <v>41958</v>
      </c>
      <c r="W3001" s="43">
        <f t="shared" si="1526"/>
        <v>42004</v>
      </c>
      <c r="X3001" s="45">
        <f t="shared" si="1537"/>
        <v>0.99354619565217395</v>
      </c>
      <c r="Y3001" s="45">
        <f t="shared" si="1538"/>
        <v>1.9610119490768314</v>
      </c>
      <c r="Z3001" s="47">
        <f t="shared" si="1539"/>
        <v>107.20490580772945</v>
      </c>
      <c r="AA3001" s="47">
        <f t="shared" si="1540"/>
        <v>124.93583926983449</v>
      </c>
      <c r="AB3001" s="45">
        <f t="shared" si="1541"/>
        <v>2.1551</v>
      </c>
      <c r="AC3001" s="2" t="str">
        <f t="shared" si="1527"/>
        <v>TY2</v>
      </c>
      <c r="AD3001">
        <f t="shared" si="1528"/>
        <v>124.953125</v>
      </c>
      <c r="AE3001">
        <f t="shared" si="1529"/>
        <v>124.140625</v>
      </c>
      <c r="AF3001" s="49">
        <f t="shared" si="1556"/>
        <v>0.8125</v>
      </c>
      <c r="AG3001" s="3">
        <f t="shared" si="1542"/>
        <v>123.41596340698514</v>
      </c>
      <c r="AH3001">
        <f t="shared" si="1543"/>
        <v>121.82654303009491</v>
      </c>
      <c r="AI3001" s="51">
        <f t="shared" si="1544"/>
        <v>1.5894203768902315</v>
      </c>
      <c r="AJ3001" s="52">
        <f t="shared" si="1545"/>
        <v>0.77692037689023152</v>
      </c>
      <c r="AK3001" s="2">
        <v>41890</v>
      </c>
      <c r="AL3001" t="str">
        <v>912828WY</v>
      </c>
      <c r="AM3001">
        <v>0.77729999999999999</v>
      </c>
      <c r="AN3001">
        <v>3.0349999999999999E-2</v>
      </c>
      <c r="AO3001">
        <v>0.80059999999999998</v>
      </c>
      <c r="AP3001">
        <v>124.953125</v>
      </c>
      <c r="AQ3001">
        <f>VLOOKUP(AL3001,工作表1!$F$3:$G$1000,2,FALSE)</f>
        <v>2.25</v>
      </c>
      <c r="AR3001" t="str">
        <f>VLOOKUP(AL3001,工作表1!$F$3:$H$1000,3,FALSE)</f>
        <v>2021/7/31</v>
      </c>
      <c r="AS3001">
        <f t="shared" si="1530"/>
        <v>9.4E-2</v>
      </c>
      <c r="AT3001">
        <f t="shared" si="1531"/>
        <v>2.1560000000000001</v>
      </c>
      <c r="AU3001" s="43">
        <f t="shared" si="1546"/>
        <v>42035</v>
      </c>
      <c r="AV3001" s="43">
        <f t="shared" si="1532"/>
        <v>42094</v>
      </c>
      <c r="AW3001" s="45">
        <f t="shared" si="1547"/>
        <v>0.24456521739130435</v>
      </c>
      <c r="AX3001" s="45">
        <f t="shared" si="1548"/>
        <v>1.4959350804050031</v>
      </c>
      <c r="AY3001" s="47">
        <f t="shared" si="1549"/>
        <v>101.27112598095346</v>
      </c>
      <c r="AZ3001" s="47">
        <f t="shared" si="1550"/>
        <v>123.41596340698514</v>
      </c>
      <c r="BA3001" s="43"/>
      <c r="BC3001" s="2">
        <v>41887</v>
      </c>
      <c r="BD3001" t="str">
        <v>912828RR</v>
      </c>
      <c r="BE3001">
        <v>5.1073000000000004</v>
      </c>
      <c r="BF3001">
        <v>-0.17174</v>
      </c>
      <c r="BG3001">
        <v>0.7873</v>
      </c>
      <c r="BH3001">
        <v>124.140625</v>
      </c>
      <c r="BI3001">
        <f>VLOOKUP(BD3001,工作表1!$K$3:$L$1000,2,FALSE)</f>
        <v>2</v>
      </c>
      <c r="BJ3001" t="str">
        <f>VLOOKUP(BD3001,工作表1!$K$3:$M$1000,3,FALSE)</f>
        <v>2021/11/15</v>
      </c>
      <c r="BK3001">
        <f t="shared" si="1533"/>
        <v>9.4E-2</v>
      </c>
      <c r="BL3001">
        <f t="shared" si="1534"/>
        <v>1.9059999999999999</v>
      </c>
      <c r="BM3001" s="43">
        <f t="shared" si="1551"/>
        <v>41958</v>
      </c>
      <c r="BN3001" s="43">
        <f t="shared" si="1535"/>
        <v>42185</v>
      </c>
      <c r="BO3001" s="45">
        <f t="shared" si="1552"/>
        <v>0.63043478260869568</v>
      </c>
      <c r="BP3001" s="45">
        <f t="shared" si="1553"/>
        <v>2.2468731387730791</v>
      </c>
      <c r="BQ3001" s="47">
        <f t="shared" si="1554"/>
        <v>99.495171193651558</v>
      </c>
      <c r="BR3001" s="47">
        <f t="shared" si="1555"/>
        <v>121.82654303009491</v>
      </c>
    </row>
    <row r="3002" spans="6:70" x14ac:dyDescent="0.25">
      <c r="F3002" s="2">
        <v>41988</v>
      </c>
      <c r="G3002">
        <v>0.11</v>
      </c>
      <c r="H3002" s="43">
        <v>42033</v>
      </c>
      <c r="I3002">
        <v>1.5558000000000001</v>
      </c>
      <c r="L3002" s="2">
        <v>41887</v>
      </c>
      <c r="M3002" t="str">
        <v>912828QN</v>
      </c>
      <c r="N3002">
        <v>0.4098</v>
      </c>
      <c r="O3002">
        <v>-0.10513</v>
      </c>
      <c r="P3002">
        <v>0.84709999999999996</v>
      </c>
      <c r="Q3002">
        <v>125.53125</v>
      </c>
      <c r="R3002">
        <f>VLOOKUP(M3002,工作表1!$A$3:$B$1000,2,FALSE)</f>
        <v>3.125</v>
      </c>
      <c r="S3002" t="str">
        <f>VLOOKUP(M3002,工作表1!$A$3:$C$1000,3,FALSE)</f>
        <v>2021/5/15</v>
      </c>
      <c r="T3002">
        <f t="shared" si="1525"/>
        <v>9.4E-2</v>
      </c>
      <c r="U3002">
        <f t="shared" si="1524"/>
        <v>3.0310000000000001</v>
      </c>
      <c r="V3002" s="43">
        <f t="shared" si="1536"/>
        <v>41958</v>
      </c>
      <c r="W3002" s="43">
        <f t="shared" si="1526"/>
        <v>42004</v>
      </c>
      <c r="X3002" s="45">
        <f t="shared" si="1537"/>
        <v>0.98505434782608703</v>
      </c>
      <c r="Y3002" s="45">
        <f t="shared" si="1538"/>
        <v>1.9610817450863611</v>
      </c>
      <c r="Z3002" s="47">
        <f t="shared" si="1539"/>
        <v>107.35088105317324</v>
      </c>
      <c r="AA3002" s="47">
        <f t="shared" si="1540"/>
        <v>125.09383219700919</v>
      </c>
      <c r="AB3002" s="45">
        <f t="shared" si="1541"/>
        <v>2.1379999999999999</v>
      </c>
      <c r="AC3002" s="2" t="str">
        <f t="shared" si="1527"/>
        <v>TY2</v>
      </c>
      <c r="AD3002">
        <f t="shared" si="1528"/>
        <v>125.0625</v>
      </c>
      <c r="AE3002">
        <f t="shared" si="1529"/>
        <v>124.0625</v>
      </c>
      <c r="AF3002" s="49">
        <f t="shared" si="1556"/>
        <v>1</v>
      </c>
      <c r="AG3002" s="3">
        <f t="shared" si="1542"/>
        <v>123.51812301390463</v>
      </c>
      <c r="AH3002">
        <f t="shared" si="1543"/>
        <v>121.74542533131155</v>
      </c>
      <c r="AI3002" s="51">
        <f t="shared" si="1544"/>
        <v>1.7726976825930763</v>
      </c>
      <c r="AJ3002" s="52">
        <f t="shared" si="1545"/>
        <v>0.77269768259307625</v>
      </c>
      <c r="AK3002" s="2">
        <v>41887</v>
      </c>
      <c r="AL3002" t="str">
        <v>912828WY</v>
      </c>
      <c r="AM3002">
        <v>0.85160000000000002</v>
      </c>
      <c r="AN3002">
        <v>2.9839999999999998E-2</v>
      </c>
      <c r="AO3002">
        <v>0.80059999999999998</v>
      </c>
      <c r="AP3002">
        <v>125.0625</v>
      </c>
      <c r="AQ3002">
        <f>VLOOKUP(AL3002,工作表1!$F$3:$G$1000,2,FALSE)</f>
        <v>2.25</v>
      </c>
      <c r="AR3002" t="str">
        <f>VLOOKUP(AL3002,工作表1!$F$3:$H$1000,3,FALSE)</f>
        <v>2021/7/31</v>
      </c>
      <c r="AS3002">
        <f t="shared" si="1530"/>
        <v>9.4E-2</v>
      </c>
      <c r="AT3002">
        <f t="shared" si="1531"/>
        <v>2.1560000000000001</v>
      </c>
      <c r="AU3002" s="43">
        <f t="shared" si="1546"/>
        <v>42035</v>
      </c>
      <c r="AV3002" s="43">
        <f t="shared" si="1532"/>
        <v>42094</v>
      </c>
      <c r="AW3002" s="45">
        <f t="shared" si="1547"/>
        <v>0.23845108695652173</v>
      </c>
      <c r="AX3002" s="45">
        <f t="shared" si="1548"/>
        <v>1.4959853335318642</v>
      </c>
      <c r="AY3002" s="47">
        <f t="shared" si="1549"/>
        <v>101.36505439908728</v>
      </c>
      <c r="AZ3002" s="47">
        <f t="shared" si="1550"/>
        <v>123.51812301390463</v>
      </c>
      <c r="BA3002" s="43"/>
      <c r="BC3002" s="2">
        <v>41886</v>
      </c>
      <c r="BD3002" t="str">
        <v>912828RR</v>
      </c>
      <c r="BE3002">
        <v>5.5465</v>
      </c>
      <c r="BF3002">
        <v>-0.19386</v>
      </c>
      <c r="BG3002">
        <v>0.7873</v>
      </c>
      <c r="BH3002">
        <v>124.0625</v>
      </c>
      <c r="BI3002">
        <f>VLOOKUP(BD3002,工作表1!$K$3:$L$1000,2,FALSE)</f>
        <v>2</v>
      </c>
      <c r="BJ3002" t="str">
        <f>VLOOKUP(BD3002,工作表1!$K$3:$M$1000,3,FALSE)</f>
        <v>2021/11/15</v>
      </c>
      <c r="BK3002">
        <f t="shared" si="1533"/>
        <v>9.2499999999999999E-2</v>
      </c>
      <c r="BL3002">
        <f t="shared" si="1534"/>
        <v>1.9075</v>
      </c>
      <c r="BM3002" s="43">
        <f t="shared" si="1551"/>
        <v>41958</v>
      </c>
      <c r="BN3002" s="43">
        <f t="shared" si="1535"/>
        <v>42185</v>
      </c>
      <c r="BO3002" s="45">
        <f t="shared" si="1552"/>
        <v>0.61413043478260865</v>
      </c>
      <c r="BP3002" s="45">
        <f t="shared" si="1553"/>
        <v>2.2470071471113755</v>
      </c>
      <c r="BQ3002" s="47">
        <f t="shared" si="1554"/>
        <v>99.468967206568365</v>
      </c>
      <c r="BR3002" s="47">
        <f t="shared" si="1555"/>
        <v>121.74542533131155</v>
      </c>
    </row>
    <row r="3003" spans="6:70" x14ac:dyDescent="0.25">
      <c r="F3003" s="2">
        <v>41985</v>
      </c>
      <c r="G3003">
        <v>0.113</v>
      </c>
      <c r="H3003" s="43">
        <v>42032</v>
      </c>
      <c r="I3003">
        <v>1.5256000000000001</v>
      </c>
      <c r="L3003" s="2">
        <v>41886</v>
      </c>
      <c r="M3003" t="str">
        <v>912828QN</v>
      </c>
      <c r="N3003">
        <v>-6.6600000000000006E-2</v>
      </c>
      <c r="O3003">
        <v>0.13547999999999999</v>
      </c>
      <c r="P3003">
        <v>0.84709999999999996</v>
      </c>
      <c r="Q3003">
        <v>125.484375</v>
      </c>
      <c r="R3003">
        <f>VLOOKUP(M3003,工作表1!$A$3:$B$1000,2,FALSE)</f>
        <v>3.125</v>
      </c>
      <c r="S3003" t="str">
        <f>VLOOKUP(M3003,工作表1!$A$3:$C$1000,3,FALSE)</f>
        <v>2021/5/15</v>
      </c>
      <c r="T3003">
        <f t="shared" si="1525"/>
        <v>9.2499999999999999E-2</v>
      </c>
      <c r="U3003">
        <f t="shared" si="1524"/>
        <v>3.0325000000000002</v>
      </c>
      <c r="V3003" s="43">
        <f t="shared" si="1536"/>
        <v>41958</v>
      </c>
      <c r="W3003" s="43">
        <f t="shared" si="1526"/>
        <v>42004</v>
      </c>
      <c r="X3003" s="45">
        <f t="shared" si="1537"/>
        <v>0.95957880434782605</v>
      </c>
      <c r="Y3003" s="45">
        <f t="shared" si="1538"/>
        <v>1.9612911331149494</v>
      </c>
      <c r="Z3003" s="47">
        <f t="shared" si="1539"/>
        <v>107.25106569693581</v>
      </c>
      <c r="AA3003" s="47">
        <f t="shared" si="1540"/>
        <v>124.93243310984154</v>
      </c>
      <c r="AB3003" s="45">
        <f t="shared" si="1541"/>
        <v>2.1452</v>
      </c>
      <c r="AC3003" s="2" t="str">
        <f t="shared" si="1527"/>
        <v>TY2</v>
      </c>
      <c r="AD3003">
        <f t="shared" si="1528"/>
        <v>124.984375</v>
      </c>
      <c r="AE3003">
        <f t="shared" si="1529"/>
        <v>124.3125</v>
      </c>
      <c r="AF3003" s="49">
        <f t="shared" si="1556"/>
        <v>0.671875</v>
      </c>
      <c r="AG3003" s="3">
        <f t="shared" si="1542"/>
        <v>123.41099909426258</v>
      </c>
      <c r="AH3003">
        <f t="shared" si="1543"/>
        <v>122.01732963783253</v>
      </c>
      <c r="AI3003" s="51">
        <f t="shared" si="1544"/>
        <v>1.3936694564300467</v>
      </c>
      <c r="AJ3003" s="52">
        <f t="shared" si="1545"/>
        <v>0.72179445643004669</v>
      </c>
      <c r="AK3003" s="2">
        <v>41886</v>
      </c>
      <c r="AL3003" t="str">
        <v>912828WY</v>
      </c>
      <c r="AM3003">
        <v>0.77480000000000004</v>
      </c>
      <c r="AN3003">
        <v>3.7229999999999999E-2</v>
      </c>
      <c r="AO3003">
        <v>0.80059999999999998</v>
      </c>
      <c r="AP3003">
        <v>124.984375</v>
      </c>
      <c r="AQ3003">
        <f>VLOOKUP(AL3003,工作表1!$F$3:$G$1000,2,FALSE)</f>
        <v>2.25</v>
      </c>
      <c r="AR3003" t="str">
        <f>VLOOKUP(AL3003,工作表1!$F$3:$H$1000,3,FALSE)</f>
        <v>2021/7/31</v>
      </c>
      <c r="AS3003">
        <f t="shared" si="1530"/>
        <v>9.2499999999999999E-2</v>
      </c>
      <c r="AT3003">
        <f t="shared" si="1531"/>
        <v>2.1575000000000002</v>
      </c>
      <c r="AU3003" s="43">
        <f t="shared" si="1546"/>
        <v>42035</v>
      </c>
      <c r="AV3003" s="43">
        <f t="shared" si="1532"/>
        <v>42094</v>
      </c>
      <c r="AW3003" s="45">
        <f t="shared" si="1547"/>
        <v>0.22010869565217392</v>
      </c>
      <c r="AX3003" s="45">
        <f t="shared" si="1548"/>
        <v>1.4961360929124479</v>
      </c>
      <c r="AY3003" s="47">
        <f t="shared" si="1549"/>
        <v>101.31657179952414</v>
      </c>
      <c r="AZ3003" s="47">
        <f t="shared" si="1550"/>
        <v>123.41099909426258</v>
      </c>
      <c r="BA3003" s="43"/>
      <c r="BC3003" s="2">
        <v>41885</v>
      </c>
      <c r="BD3003" t="str">
        <v>912828RR</v>
      </c>
      <c r="BE3003">
        <v>6.07</v>
      </c>
      <c r="BF3003">
        <v>-0.2213</v>
      </c>
      <c r="BG3003">
        <v>0.7873</v>
      </c>
      <c r="BH3003">
        <v>124.3125</v>
      </c>
      <c r="BI3003">
        <f>VLOOKUP(BD3003,工作表1!$K$3:$L$1000,2,FALSE)</f>
        <v>2</v>
      </c>
      <c r="BJ3003" t="str">
        <f>VLOOKUP(BD3003,工作表1!$K$3:$M$1000,3,FALSE)</f>
        <v>2021/11/15</v>
      </c>
      <c r="BK3003">
        <f t="shared" si="1533"/>
        <v>9.2499999999999999E-2</v>
      </c>
      <c r="BL3003">
        <f t="shared" si="1534"/>
        <v>1.9075</v>
      </c>
      <c r="BM3003" s="43">
        <f t="shared" si="1551"/>
        <v>41958</v>
      </c>
      <c r="BN3003" s="43">
        <f t="shared" si="1535"/>
        <v>42185</v>
      </c>
      <c r="BO3003" s="45">
        <f t="shared" si="1552"/>
        <v>0.60869565217391308</v>
      </c>
      <c r="BP3003" s="45">
        <f t="shared" si="1553"/>
        <v>2.2470518165574749</v>
      </c>
      <c r="BQ3003" s="47">
        <f t="shared" si="1554"/>
        <v>99.695181070593094</v>
      </c>
      <c r="BR3003" s="47">
        <f t="shared" si="1555"/>
        <v>122.01732963783253</v>
      </c>
    </row>
    <row r="3004" spans="6:70" x14ac:dyDescent="0.25">
      <c r="F3004" s="2">
        <v>41984</v>
      </c>
      <c r="G3004">
        <v>0.113</v>
      </c>
      <c r="H3004" s="43">
        <v>42031</v>
      </c>
      <c r="I3004">
        <v>1.6266</v>
      </c>
      <c r="L3004" s="2">
        <v>41885</v>
      </c>
      <c r="M3004" t="str">
        <v>912828QN</v>
      </c>
      <c r="N3004">
        <v>0.59089999999999998</v>
      </c>
      <c r="O3004">
        <v>-0.14349999999999999</v>
      </c>
      <c r="P3004">
        <v>0.84709999999999996</v>
      </c>
      <c r="Q3004">
        <v>125.78125</v>
      </c>
      <c r="R3004">
        <f>VLOOKUP(M3004,工作表1!$A$3:$B$1000,2,FALSE)</f>
        <v>3.125</v>
      </c>
      <c r="S3004" t="str">
        <f>VLOOKUP(M3004,工作表1!$A$3:$C$1000,3,FALSE)</f>
        <v>2021/5/15</v>
      </c>
      <c r="T3004">
        <f t="shared" si="1525"/>
        <v>9.2499999999999999E-2</v>
      </c>
      <c r="U3004">
        <f t="shared" si="1524"/>
        <v>3.0325000000000002</v>
      </c>
      <c r="V3004" s="43">
        <f t="shared" si="1536"/>
        <v>41958</v>
      </c>
      <c r="W3004" s="43">
        <f t="shared" si="1526"/>
        <v>42004</v>
      </c>
      <c r="X3004" s="45">
        <f t="shared" si="1537"/>
        <v>0.95108695652173925</v>
      </c>
      <c r="Y3004" s="45">
        <f t="shared" si="1538"/>
        <v>1.9613609291244789</v>
      </c>
      <c r="Z3004" s="47">
        <f t="shared" si="1539"/>
        <v>107.61149995167384</v>
      </c>
      <c r="AA3004" s="47">
        <f t="shared" si="1540"/>
        <v>125.34358958633459</v>
      </c>
      <c r="AB3004" s="45">
        <f t="shared" si="1541"/>
        <v>2.0966</v>
      </c>
      <c r="AC3004" s="2" t="str">
        <f t="shared" si="1527"/>
        <v>TY2</v>
      </c>
      <c r="AD3004">
        <f t="shared" si="1528"/>
        <v>125.234375</v>
      </c>
      <c r="AE3004">
        <f t="shared" si="1529"/>
        <v>124.3125</v>
      </c>
      <c r="AF3004" s="49">
        <f t="shared" si="1556"/>
        <v>0.921875</v>
      </c>
      <c r="AG3004" s="3">
        <f t="shared" si="1542"/>
        <v>123.64661629096575</v>
      </c>
      <c r="AH3004">
        <f t="shared" si="1543"/>
        <v>122.00012044870203</v>
      </c>
      <c r="AI3004" s="51">
        <f t="shared" si="1544"/>
        <v>1.6464958422637181</v>
      </c>
      <c r="AJ3004" s="52">
        <f t="shared" si="1545"/>
        <v>0.72462084226371815</v>
      </c>
      <c r="AK3004" s="2">
        <v>41885</v>
      </c>
      <c r="AL3004" t="str">
        <v>912828WY</v>
      </c>
      <c r="AM3004">
        <v>0.67600000000000005</v>
      </c>
      <c r="AN3004">
        <v>4.6309999999999997E-2</v>
      </c>
      <c r="AO3004">
        <v>0.80059999999999998</v>
      </c>
      <c r="AP3004">
        <v>125.234375</v>
      </c>
      <c r="AQ3004">
        <f>VLOOKUP(AL3004,工作表1!$F$3:$G$1000,2,FALSE)</f>
        <v>2.25</v>
      </c>
      <c r="AR3004" t="str">
        <f>VLOOKUP(AL3004,工作表1!$F$3:$H$1000,3,FALSE)</f>
        <v>2021/7/31</v>
      </c>
      <c r="AS3004">
        <f t="shared" si="1530"/>
        <v>9.2499999999999999E-2</v>
      </c>
      <c r="AT3004">
        <f t="shared" si="1531"/>
        <v>2.1575000000000002</v>
      </c>
      <c r="AU3004" s="43">
        <f t="shared" si="1546"/>
        <v>42035</v>
      </c>
      <c r="AV3004" s="43">
        <f t="shared" si="1532"/>
        <v>42094</v>
      </c>
      <c r="AW3004" s="45">
        <f t="shared" si="1547"/>
        <v>0.21399456521739132</v>
      </c>
      <c r="AX3004" s="45">
        <f t="shared" si="1548"/>
        <v>1.4961863460393092</v>
      </c>
      <c r="AY3004" s="47">
        <f t="shared" si="1549"/>
        <v>101.51735053070547</v>
      </c>
      <c r="AZ3004" s="47">
        <f t="shared" si="1550"/>
        <v>123.64661629096575</v>
      </c>
      <c r="BA3004" s="43"/>
      <c r="BC3004" s="2">
        <v>41884</v>
      </c>
      <c r="BD3004" t="str">
        <v>912828RR</v>
      </c>
      <c r="BE3004">
        <v>5.9241999999999999</v>
      </c>
      <c r="BF3004">
        <v>-0.21079999999999999</v>
      </c>
      <c r="BG3004">
        <v>0.7873</v>
      </c>
      <c r="BH3004">
        <v>124.3125</v>
      </c>
      <c r="BI3004">
        <f>VLOOKUP(BD3004,工作表1!$K$3:$L$1000,2,FALSE)</f>
        <v>2</v>
      </c>
      <c r="BJ3004" t="str">
        <f>VLOOKUP(BD3004,工作表1!$K$3:$M$1000,3,FALSE)</f>
        <v>2021/11/15</v>
      </c>
      <c r="BK3004">
        <f t="shared" si="1533"/>
        <v>9.1999999999999998E-2</v>
      </c>
      <c r="BL3004">
        <f t="shared" si="1534"/>
        <v>1.9079999999999999</v>
      </c>
      <c r="BM3004" s="43">
        <f t="shared" si="1551"/>
        <v>41958</v>
      </c>
      <c r="BN3004" s="43">
        <f t="shared" si="1535"/>
        <v>42185</v>
      </c>
      <c r="BO3004" s="45">
        <f t="shared" si="1552"/>
        <v>0.60326086956521741</v>
      </c>
      <c r="BP3004" s="45">
        <f t="shared" si="1553"/>
        <v>2.2470964860035734</v>
      </c>
      <c r="BQ3004" s="47">
        <f t="shared" si="1554"/>
        <v>99.694192546158078</v>
      </c>
      <c r="BR3004" s="47">
        <f t="shared" si="1555"/>
        <v>122.00012044870203</v>
      </c>
    </row>
    <row r="3005" spans="6:70" x14ac:dyDescent="0.25">
      <c r="F3005" s="2">
        <v>41983</v>
      </c>
      <c r="G3005">
        <v>0.112</v>
      </c>
      <c r="H3005" s="43">
        <v>42030</v>
      </c>
      <c r="I3005">
        <v>1.6338999999999999</v>
      </c>
      <c r="L3005" s="2">
        <v>41884</v>
      </c>
      <c r="M3005" t="str">
        <v>912828QN</v>
      </c>
      <c r="N3005">
        <v>0.43609999999999999</v>
      </c>
      <c r="O3005">
        <v>-6.2649999999999997E-2</v>
      </c>
      <c r="P3005">
        <v>0.84709999999999996</v>
      </c>
      <c r="Q3005">
        <v>125.796875</v>
      </c>
      <c r="R3005">
        <f>VLOOKUP(M3005,工作表1!$A$3:$B$1000,2,FALSE)</f>
        <v>3.125</v>
      </c>
      <c r="S3005" t="str">
        <f>VLOOKUP(M3005,工作表1!$A$3:$C$1000,3,FALSE)</f>
        <v>2021/5/15</v>
      </c>
      <c r="T3005">
        <f t="shared" si="1525"/>
        <v>9.1999999999999998E-2</v>
      </c>
      <c r="U3005">
        <f t="shared" si="1524"/>
        <v>3.0329999999999999</v>
      </c>
      <c r="V3005" s="43">
        <f t="shared" si="1536"/>
        <v>41958</v>
      </c>
      <c r="W3005" s="43">
        <f t="shared" si="1526"/>
        <v>42004</v>
      </c>
      <c r="X3005" s="45">
        <f t="shared" si="1537"/>
        <v>0.94259510869565222</v>
      </c>
      <c r="Y3005" s="45">
        <f t="shared" si="1538"/>
        <v>1.9614307251340084</v>
      </c>
      <c r="Z3005" s="47">
        <f t="shared" si="1539"/>
        <v>107.60479235211135</v>
      </c>
      <c r="AA3005" s="47">
        <f t="shared" si="1540"/>
        <v>125.32114066549758</v>
      </c>
      <c r="AB3005" s="45">
        <f t="shared" si="1541"/>
        <v>2.1111</v>
      </c>
      <c r="AC3005" s="2" t="str">
        <f t="shared" si="1527"/>
        <v>TY2</v>
      </c>
      <c r="AD3005">
        <f t="shared" si="1528"/>
        <v>125.234375</v>
      </c>
      <c r="AE3005">
        <f t="shared" si="1529"/>
        <v>124.75</v>
      </c>
      <c r="AF3005" s="49">
        <f t="shared" si="1556"/>
        <v>0.484375</v>
      </c>
      <c r="AG3005" s="3">
        <f t="shared" si="1542"/>
        <v>123.65990610374978</v>
      </c>
      <c r="AH3005">
        <f t="shared" si="1543"/>
        <v>123.24549433898297</v>
      </c>
      <c r="AI3005" s="51">
        <f t="shared" si="1544"/>
        <v>0.41441176476681107</v>
      </c>
      <c r="AJ3005" s="52">
        <f t="shared" si="1545"/>
        <v>-6.9963235233188925E-2</v>
      </c>
      <c r="AK3005" s="2">
        <v>41884</v>
      </c>
      <c r="AL3005" t="str">
        <v>912828WY</v>
      </c>
      <c r="AM3005">
        <v>1.0009999999999999</v>
      </c>
      <c r="AN3005">
        <v>1.7479999999999999E-2</v>
      </c>
      <c r="AO3005">
        <v>0.80059999999999998</v>
      </c>
      <c r="AP3005">
        <v>125.234375</v>
      </c>
      <c r="AQ3005">
        <f>VLOOKUP(AL3005,工作表1!$F$3:$G$1000,2,FALSE)</f>
        <v>2.25</v>
      </c>
      <c r="AR3005" t="str">
        <f>VLOOKUP(AL3005,工作表1!$F$3:$H$1000,3,FALSE)</f>
        <v>2021/7/31</v>
      </c>
      <c r="AS3005">
        <f t="shared" si="1530"/>
        <v>9.1999999999999998E-2</v>
      </c>
      <c r="AT3005">
        <f t="shared" si="1531"/>
        <v>2.1579999999999999</v>
      </c>
      <c r="AU3005" s="43">
        <f t="shared" si="1546"/>
        <v>42035</v>
      </c>
      <c r="AV3005" s="43">
        <f t="shared" si="1532"/>
        <v>42094</v>
      </c>
      <c r="AW3005" s="45">
        <f t="shared" si="1547"/>
        <v>0.20788043478260868</v>
      </c>
      <c r="AX3005" s="45">
        <f t="shared" si="1548"/>
        <v>1.4962365991661704</v>
      </c>
      <c r="AY3005" s="47">
        <f t="shared" si="1549"/>
        <v>101.54042423609889</v>
      </c>
      <c r="AZ3005" s="47">
        <f t="shared" si="1550"/>
        <v>123.65990610374978</v>
      </c>
      <c r="BA3005" s="43"/>
      <c r="BC3005" s="2">
        <v>41880</v>
      </c>
      <c r="BD3005" t="str">
        <v>912828RR</v>
      </c>
      <c r="BE3005">
        <v>8.7468000000000004</v>
      </c>
      <c r="BF3005">
        <v>-0.35980000000000001</v>
      </c>
      <c r="BG3005">
        <v>0.7873</v>
      </c>
      <c r="BH3005">
        <v>124.75</v>
      </c>
      <c r="BI3005">
        <f>VLOOKUP(BD3005,工作表1!$K$3:$L$1000,2,FALSE)</f>
        <v>2</v>
      </c>
      <c r="BJ3005" t="str">
        <f>VLOOKUP(BD3005,工作表1!$K$3:$M$1000,3,FALSE)</f>
        <v>2021/11/15</v>
      </c>
      <c r="BK3005">
        <f t="shared" si="1533"/>
        <v>9.1999999999999998E-2</v>
      </c>
      <c r="BL3005">
        <f t="shared" si="1534"/>
        <v>1.9079999999999999</v>
      </c>
      <c r="BM3005" s="43">
        <f t="shared" si="1551"/>
        <v>41958</v>
      </c>
      <c r="BN3005" s="43">
        <f t="shared" si="1535"/>
        <v>42094</v>
      </c>
      <c r="BO3005" s="45">
        <f t="shared" si="1552"/>
        <v>0.59782608695652173</v>
      </c>
      <c r="BP3005" s="45">
        <f t="shared" si="1553"/>
        <v>1.748511018463371</v>
      </c>
      <c r="BQ3005" s="47">
        <f t="shared" si="1554"/>
        <v>99.581626094907762</v>
      </c>
      <c r="BR3005" s="47">
        <f t="shared" si="1555"/>
        <v>123.24549433898297</v>
      </c>
    </row>
    <row r="3006" spans="6:70" x14ac:dyDescent="0.25">
      <c r="F3006" s="2">
        <v>41982</v>
      </c>
      <c r="G3006">
        <v>0.114</v>
      </c>
      <c r="H3006" s="43">
        <v>42027</v>
      </c>
      <c r="I3006">
        <v>1.6011</v>
      </c>
      <c r="L3006" s="2">
        <v>41880</v>
      </c>
      <c r="M3006" t="str">
        <v>912828QN</v>
      </c>
      <c r="N3006">
        <v>0.26</v>
      </c>
      <c r="O3006">
        <v>3.8800000000000002E-3</v>
      </c>
      <c r="P3006">
        <v>0.84709999999999996</v>
      </c>
      <c r="Q3006">
        <v>126.328125</v>
      </c>
      <c r="R3006">
        <f>VLOOKUP(M3006,工作表1!$A$3:$B$1000,2,FALSE)</f>
        <v>3.125</v>
      </c>
      <c r="S3006" t="str">
        <f>VLOOKUP(M3006,工作表1!$A$3:$C$1000,3,FALSE)</f>
        <v>2021/5/15</v>
      </c>
      <c r="T3006">
        <f t="shared" si="1525"/>
        <v>9.1999999999999998E-2</v>
      </c>
      <c r="U3006">
        <f t="shared" si="1524"/>
        <v>3.0329999999999999</v>
      </c>
      <c r="V3006" s="43">
        <f t="shared" si="1536"/>
        <v>41958</v>
      </c>
      <c r="W3006" s="43">
        <f t="shared" si="1526"/>
        <v>41912</v>
      </c>
      <c r="X3006" s="45">
        <f t="shared" si="1537"/>
        <v>0.93410326086956519</v>
      </c>
      <c r="Y3006" s="45">
        <f t="shared" si="1538"/>
        <v>1.1738292882668255</v>
      </c>
      <c r="Z3006" s="47">
        <f t="shared" si="1539"/>
        <v>107.25189593336013</v>
      </c>
      <c r="AA3006" s="47">
        <f t="shared" si="1540"/>
        <v>126.20922694658238</v>
      </c>
      <c r="AB3006" s="45">
        <f t="shared" si="1541"/>
        <v>2.0409000000000002</v>
      </c>
      <c r="AC3006" s="2" t="str">
        <f t="shared" si="1527"/>
        <v>TY1</v>
      </c>
      <c r="AD3006">
        <f t="shared" si="1528"/>
        <v>126.328125</v>
      </c>
      <c r="AE3006">
        <f t="shared" si="1529"/>
        <v>125.78125</v>
      </c>
      <c r="AF3006" s="49">
        <f t="shared" si="1556"/>
        <v>0.546875</v>
      </c>
      <c r="AG3006" s="3">
        <f t="shared" si="1542"/>
        <v>126.20922694658238</v>
      </c>
      <c r="AH3006">
        <f t="shared" si="1543"/>
        <v>124.86883991966521</v>
      </c>
      <c r="AI3006" s="51">
        <f t="shared" si="1544"/>
        <v>1.3403870269171705</v>
      </c>
      <c r="AJ3006" s="52">
        <f t="shared" si="1545"/>
        <v>0.79351202691717049</v>
      </c>
      <c r="AK3006" s="2">
        <v>41880</v>
      </c>
      <c r="AL3006" t="str">
        <v>912828WY</v>
      </c>
      <c r="AM3006">
        <v>0.81</v>
      </c>
      <c r="AN3006">
        <v>3.628E-2</v>
      </c>
      <c r="AO3006">
        <v>0.80059999999999998</v>
      </c>
      <c r="AP3006">
        <v>125.78125</v>
      </c>
      <c r="AQ3006">
        <f>VLOOKUP(AL3006,工作表1!$F$3:$G$1000,2,FALSE)</f>
        <v>2.25</v>
      </c>
      <c r="AR3006" t="str">
        <f>VLOOKUP(AL3006,工作表1!$F$3:$H$1000,3,FALSE)</f>
        <v>2021/7/31</v>
      </c>
      <c r="AS3006">
        <f t="shared" si="1530"/>
        <v>9.1999999999999998E-2</v>
      </c>
      <c r="AT3006">
        <f t="shared" si="1531"/>
        <v>2.1579999999999999</v>
      </c>
      <c r="AU3006" s="43">
        <f t="shared" si="1546"/>
        <v>42035</v>
      </c>
      <c r="AV3006" s="43">
        <f t="shared" si="1532"/>
        <v>42004</v>
      </c>
      <c r="AW3006" s="45">
        <f t="shared" si="1547"/>
        <v>0.20176630434782608</v>
      </c>
      <c r="AX3006" s="45">
        <f t="shared" si="1548"/>
        <v>0.94149233174508629</v>
      </c>
      <c r="AY3006" s="47">
        <f t="shared" si="1549"/>
        <v>101.42739232644196</v>
      </c>
      <c r="AZ3006" s="47">
        <f t="shared" si="1550"/>
        <v>124.86883991966521</v>
      </c>
      <c r="BA3006" s="43"/>
      <c r="BC3006" s="2">
        <v>41879</v>
      </c>
      <c r="BD3006" t="str">
        <v>912828RR</v>
      </c>
      <c r="BE3006">
        <v>8.6236999999999995</v>
      </c>
      <c r="BF3006">
        <v>-0.34417999999999999</v>
      </c>
      <c r="BG3006">
        <v>0.7873</v>
      </c>
      <c r="BH3006">
        <v>124.828125</v>
      </c>
      <c r="BI3006">
        <f>VLOOKUP(BD3006,工作表1!$K$3:$L$1000,2,FALSE)</f>
        <v>2</v>
      </c>
      <c r="BJ3006" t="str">
        <f>VLOOKUP(BD3006,工作表1!$K$3:$M$1000,3,FALSE)</f>
        <v>2021/11/15</v>
      </c>
      <c r="BK3006">
        <f t="shared" si="1533"/>
        <v>9.375E-2</v>
      </c>
      <c r="BL3006">
        <f t="shared" si="1534"/>
        <v>1.90625</v>
      </c>
      <c r="BM3006" s="43">
        <f t="shared" si="1551"/>
        <v>41958</v>
      </c>
      <c r="BN3006" s="43">
        <f t="shared" si="1535"/>
        <v>42094</v>
      </c>
      <c r="BO3006" s="45">
        <f t="shared" si="1552"/>
        <v>0.57608695652173914</v>
      </c>
      <c r="BP3006" s="45">
        <f t="shared" si="1553"/>
        <v>1.7486896962477667</v>
      </c>
      <c r="BQ3006" s="47">
        <f t="shared" si="1554"/>
        <v>99.656774429617329</v>
      </c>
      <c r="BR3006" s="47">
        <f t="shared" si="1555"/>
        <v>123.28056183920998</v>
      </c>
    </row>
    <row r="3007" spans="6:70" x14ac:dyDescent="0.25">
      <c r="F3007" s="2">
        <v>41981</v>
      </c>
      <c r="G3007">
        <v>0.115</v>
      </c>
      <c r="H3007" s="43">
        <v>42026</v>
      </c>
      <c r="I3007">
        <v>1.6675</v>
      </c>
      <c r="L3007" s="2">
        <v>41879</v>
      </c>
      <c r="M3007" t="str">
        <v>912828QN</v>
      </c>
      <c r="N3007">
        <v>9.7799999999999998E-2</v>
      </c>
      <c r="O3007">
        <v>6.9879999999999998E-2</v>
      </c>
      <c r="P3007">
        <v>0.84709999999999996</v>
      </c>
      <c r="Q3007">
        <v>126.40625</v>
      </c>
      <c r="R3007">
        <f>VLOOKUP(M3007,工作表1!$A$3:$B$1000,2,FALSE)</f>
        <v>3.125</v>
      </c>
      <c r="S3007" t="str">
        <f>VLOOKUP(M3007,工作表1!$A$3:$C$1000,3,FALSE)</f>
        <v>2021/5/15</v>
      </c>
      <c r="T3007">
        <f t="shared" si="1525"/>
        <v>9.375E-2</v>
      </c>
      <c r="U3007">
        <f t="shared" si="1524"/>
        <v>3.03125</v>
      </c>
      <c r="V3007" s="43">
        <f t="shared" si="1536"/>
        <v>41958</v>
      </c>
      <c r="W3007" s="43">
        <f t="shared" si="1526"/>
        <v>41912</v>
      </c>
      <c r="X3007" s="45">
        <f t="shared" si="1537"/>
        <v>0.90013586956521741</v>
      </c>
      <c r="Y3007" s="45">
        <f t="shared" si="1538"/>
        <v>1.1741084723049435</v>
      </c>
      <c r="Z3007" s="47">
        <f t="shared" si="1539"/>
        <v>107.34556300216019</v>
      </c>
      <c r="AA3007" s="47">
        <f t="shared" si="1540"/>
        <v>126.26263581778652</v>
      </c>
      <c r="AB3007" s="45">
        <f t="shared" si="1541"/>
        <v>2.0190000000000001</v>
      </c>
      <c r="AC3007" s="2" t="str">
        <f t="shared" si="1527"/>
        <v>TY1</v>
      </c>
      <c r="AD3007">
        <f t="shared" si="1528"/>
        <v>126.40625</v>
      </c>
      <c r="AE3007">
        <f t="shared" si="1529"/>
        <v>125.84375</v>
      </c>
      <c r="AF3007" s="49">
        <f t="shared" si="1556"/>
        <v>0.5625</v>
      </c>
      <c r="AG3007" s="3">
        <f t="shared" si="1542"/>
        <v>126.26263581778652</v>
      </c>
      <c r="AH3007">
        <f t="shared" si="1543"/>
        <v>124.86754694591342</v>
      </c>
      <c r="AI3007" s="51">
        <f t="shared" si="1544"/>
        <v>1.3950888718730994</v>
      </c>
      <c r="AJ3007" s="52">
        <f t="shared" si="1545"/>
        <v>0.83258887187309938</v>
      </c>
      <c r="AK3007" s="2">
        <v>41879</v>
      </c>
      <c r="AL3007" t="str">
        <v>912828WY</v>
      </c>
      <c r="AM3007">
        <v>-3.3500000000000002E-2</v>
      </c>
      <c r="AN3007">
        <v>0.11398999999999999</v>
      </c>
      <c r="AO3007">
        <v>0.80059999999999998</v>
      </c>
      <c r="AP3007">
        <v>125.84375</v>
      </c>
      <c r="AQ3007">
        <f>VLOOKUP(AL3007,工作表1!$F$3:$G$1000,2,FALSE)</f>
        <v>2.25</v>
      </c>
      <c r="AR3007" t="str">
        <f>VLOOKUP(AL3007,工作表1!$F$3:$H$1000,3,FALSE)</f>
        <v>2021/7/31</v>
      </c>
      <c r="AS3007">
        <f t="shared" si="1530"/>
        <v>9.375E-2</v>
      </c>
      <c r="AT3007">
        <f t="shared" si="1531"/>
        <v>2.15625</v>
      </c>
      <c r="AU3007" s="43">
        <f t="shared" si="1546"/>
        <v>42035</v>
      </c>
      <c r="AV3007" s="43">
        <f t="shared" si="1532"/>
        <v>42004</v>
      </c>
      <c r="AW3007" s="45">
        <f t="shared" si="1547"/>
        <v>0.17730978260869565</v>
      </c>
      <c r="AX3007" s="45">
        <f t="shared" si="1548"/>
        <v>0.94169334425253126</v>
      </c>
      <c r="AY3007" s="47">
        <f t="shared" si="1549"/>
        <v>101.47433436343709</v>
      </c>
      <c r="AZ3007" s="47">
        <f t="shared" si="1550"/>
        <v>124.86754694591342</v>
      </c>
      <c r="BA3007" s="43"/>
      <c r="BC3007" s="2">
        <v>41878</v>
      </c>
      <c r="BD3007" t="str">
        <v>912828RR</v>
      </c>
      <c r="BE3007">
        <v>7.0156999999999998</v>
      </c>
      <c r="BF3007">
        <v>-0.26135000000000003</v>
      </c>
      <c r="BG3007">
        <v>0.7873</v>
      </c>
      <c r="BH3007">
        <v>124.625</v>
      </c>
      <c r="BI3007">
        <f>VLOOKUP(BD3007,工作表1!$K$3:$L$1000,2,FALSE)</f>
        <v>2</v>
      </c>
      <c r="BJ3007" t="str">
        <f>VLOOKUP(BD3007,工作表1!$K$3:$M$1000,3,FALSE)</f>
        <v>2021/11/15</v>
      </c>
      <c r="BK3007">
        <f t="shared" si="1533"/>
        <v>9.0999999999999998E-2</v>
      </c>
      <c r="BL3007">
        <f t="shared" si="1534"/>
        <v>1.909</v>
      </c>
      <c r="BM3007" s="43">
        <f t="shared" si="1551"/>
        <v>41958</v>
      </c>
      <c r="BN3007" s="43">
        <f t="shared" si="1535"/>
        <v>42094</v>
      </c>
      <c r="BO3007" s="45">
        <f t="shared" si="1552"/>
        <v>0.57065217391304346</v>
      </c>
      <c r="BP3007" s="45">
        <f t="shared" si="1553"/>
        <v>1.7487343656938654</v>
      </c>
      <c r="BQ3007" s="47">
        <f t="shared" si="1554"/>
        <v>99.452917795182998</v>
      </c>
      <c r="BR3007" s="47">
        <f t="shared" si="1555"/>
        <v>123.00412448772518</v>
      </c>
    </row>
    <row r="3008" spans="6:70" x14ac:dyDescent="0.25">
      <c r="F3008" s="2">
        <v>41978</v>
      </c>
      <c r="G3008">
        <v>0.11700000000000001</v>
      </c>
      <c r="H3008" s="43">
        <v>42025</v>
      </c>
      <c r="I3008">
        <v>1.6653</v>
      </c>
      <c r="L3008" s="2">
        <v>41878</v>
      </c>
      <c r="M3008" t="str">
        <v>912828QN</v>
      </c>
      <c r="N3008">
        <v>0.4788</v>
      </c>
      <c r="O3008">
        <v>-5.4289999999999998E-2</v>
      </c>
      <c r="P3008">
        <v>0.84709999999999996</v>
      </c>
      <c r="Q3008">
        <v>126.234375</v>
      </c>
      <c r="R3008">
        <f>VLOOKUP(M3008,工作表1!$A$3:$B$1000,2,FALSE)</f>
        <v>3.125</v>
      </c>
      <c r="S3008" t="str">
        <f>VLOOKUP(M3008,工作表1!$A$3:$C$1000,3,FALSE)</f>
        <v>2021/5/15</v>
      </c>
      <c r="T3008">
        <f t="shared" si="1525"/>
        <v>9.0999999999999998E-2</v>
      </c>
      <c r="U3008">
        <f t="shared" si="1524"/>
        <v>3.0339999999999998</v>
      </c>
      <c r="V3008" s="43">
        <f t="shared" si="1536"/>
        <v>41958</v>
      </c>
      <c r="W3008" s="43">
        <f t="shared" si="1526"/>
        <v>41912</v>
      </c>
      <c r="X3008" s="45">
        <f t="shared" si="1537"/>
        <v>0.89164402173913038</v>
      </c>
      <c r="Y3008" s="45">
        <f t="shared" si="1538"/>
        <v>1.1741782683144728</v>
      </c>
      <c r="Z3008" s="47">
        <f t="shared" si="1539"/>
        <v>107.22137972468845</v>
      </c>
      <c r="AA3008" s="47">
        <f t="shared" si="1540"/>
        <v>126.10140869928384</v>
      </c>
      <c r="AB3008" s="45">
        <f t="shared" si="1541"/>
        <v>2.0432000000000001</v>
      </c>
      <c r="AC3008" s="2" t="str">
        <f t="shared" si="1527"/>
        <v>TY1</v>
      </c>
      <c r="AD3008">
        <f t="shared" si="1528"/>
        <v>126.234375</v>
      </c>
      <c r="AE3008">
        <f t="shared" si="1529"/>
        <v>125.640625</v>
      </c>
      <c r="AF3008" s="49">
        <f t="shared" si="1556"/>
        <v>0.59375</v>
      </c>
      <c r="AG3008" s="3">
        <f t="shared" si="1542"/>
        <v>126.10140869928384</v>
      </c>
      <c r="AH3008">
        <f t="shared" si="1543"/>
        <v>124.67593080263602</v>
      </c>
      <c r="AI3008" s="51">
        <f t="shared" si="1544"/>
        <v>1.4254778966478199</v>
      </c>
      <c r="AJ3008" s="52">
        <f t="shared" si="1545"/>
        <v>0.83172789664781988</v>
      </c>
      <c r="AK3008" s="2">
        <v>41878</v>
      </c>
      <c r="AL3008" t="str">
        <v>912828WY</v>
      </c>
      <c r="AM3008">
        <v>0.44919999999999999</v>
      </c>
      <c r="AN3008">
        <v>6.8169999999999994E-2</v>
      </c>
      <c r="AO3008">
        <v>0.80059999999999998</v>
      </c>
      <c r="AP3008">
        <v>125.640625</v>
      </c>
      <c r="AQ3008">
        <f>VLOOKUP(AL3008,工作表1!$F$3:$G$1000,2,FALSE)</f>
        <v>2.25</v>
      </c>
      <c r="AR3008" t="str">
        <f>VLOOKUP(AL3008,工作表1!$F$3:$H$1000,3,FALSE)</f>
        <v>2021/7/31</v>
      </c>
      <c r="AS3008">
        <f t="shared" si="1530"/>
        <v>9.0999999999999998E-2</v>
      </c>
      <c r="AT3008">
        <f t="shared" si="1531"/>
        <v>2.1589999999999998</v>
      </c>
      <c r="AU3008" s="43">
        <f t="shared" si="1546"/>
        <v>42035</v>
      </c>
      <c r="AV3008" s="43">
        <f t="shared" si="1532"/>
        <v>42004</v>
      </c>
      <c r="AW3008" s="45">
        <f t="shared" si="1547"/>
        <v>0.17119565217391305</v>
      </c>
      <c r="AX3008" s="45">
        <f t="shared" si="1548"/>
        <v>0.94174359737939251</v>
      </c>
      <c r="AY3008" s="47">
        <f t="shared" si="1549"/>
        <v>101.33402147151887</v>
      </c>
      <c r="AZ3008" s="47">
        <f t="shared" si="1550"/>
        <v>124.67593080263602</v>
      </c>
      <c r="BA3008" s="43"/>
      <c r="BC3008" s="2">
        <v>41877</v>
      </c>
      <c r="BD3008" t="str">
        <v>912828RR</v>
      </c>
      <c r="BE3008">
        <v>7.0035999999999996</v>
      </c>
      <c r="BF3008">
        <v>-0.25758999999999999</v>
      </c>
      <c r="BG3008">
        <v>0.7873</v>
      </c>
      <c r="BH3008">
        <v>124.421875</v>
      </c>
      <c r="BI3008">
        <f>VLOOKUP(BD3008,工作表1!$K$3:$L$1000,2,FALSE)</f>
        <v>2</v>
      </c>
      <c r="BJ3008" t="str">
        <f>VLOOKUP(BD3008,工作表1!$K$3:$M$1000,3,FALSE)</f>
        <v>2021/11/15</v>
      </c>
      <c r="BK3008">
        <f t="shared" si="1533"/>
        <v>9.2999999999999999E-2</v>
      </c>
      <c r="BL3008">
        <f t="shared" si="1534"/>
        <v>1.907</v>
      </c>
      <c r="BM3008" s="43">
        <f t="shared" si="1551"/>
        <v>41958</v>
      </c>
      <c r="BN3008" s="43">
        <f t="shared" si="1535"/>
        <v>42094</v>
      </c>
      <c r="BO3008" s="45">
        <f t="shared" si="1552"/>
        <v>0.56521739130434778</v>
      </c>
      <c r="BP3008" s="45">
        <f t="shared" si="1553"/>
        <v>1.7487790351399641</v>
      </c>
      <c r="BQ3008" s="47">
        <f t="shared" si="1554"/>
        <v>99.29667345725457</v>
      </c>
      <c r="BR3008" s="47">
        <f t="shared" si="1555"/>
        <v>122.79176311582648</v>
      </c>
    </row>
    <row r="3009" spans="6:70" x14ac:dyDescent="0.25">
      <c r="F3009" s="2">
        <v>41977</v>
      </c>
      <c r="G3009">
        <v>0.115</v>
      </c>
      <c r="H3009" s="43">
        <v>42024</v>
      </c>
      <c r="I3009">
        <v>1.5833999999999999</v>
      </c>
      <c r="L3009" s="2">
        <v>41877</v>
      </c>
      <c r="M3009" t="str">
        <v>912828QN</v>
      </c>
      <c r="N3009">
        <v>-0.27800000000000002</v>
      </c>
      <c r="O3009">
        <v>0.18196000000000001</v>
      </c>
      <c r="P3009">
        <v>0.84709999999999996</v>
      </c>
      <c r="Q3009">
        <v>126.03125</v>
      </c>
      <c r="R3009">
        <f>VLOOKUP(M3009,工作表1!$A$3:$B$1000,2,FALSE)</f>
        <v>3.125</v>
      </c>
      <c r="S3009" t="str">
        <f>VLOOKUP(M3009,工作表1!$A$3:$C$1000,3,FALSE)</f>
        <v>2021/5/15</v>
      </c>
      <c r="T3009">
        <f t="shared" si="1525"/>
        <v>9.2999999999999999E-2</v>
      </c>
      <c r="U3009">
        <f t="shared" si="1524"/>
        <v>3.032</v>
      </c>
      <c r="V3009" s="43">
        <f t="shared" si="1536"/>
        <v>41958</v>
      </c>
      <c r="W3009" s="43">
        <f t="shared" si="1526"/>
        <v>41912</v>
      </c>
      <c r="X3009" s="45">
        <f t="shared" si="1537"/>
        <v>0.88315217391304346</v>
      </c>
      <c r="Y3009" s="45">
        <f t="shared" si="1538"/>
        <v>1.1742480643240023</v>
      </c>
      <c r="Z3009" s="47">
        <f t="shared" si="1539"/>
        <v>107.03253142762283</v>
      </c>
      <c r="AA3009" s="47">
        <f t="shared" si="1540"/>
        <v>125.86435619267994</v>
      </c>
      <c r="AB3009" s="45">
        <f t="shared" si="1541"/>
        <v>2.0747</v>
      </c>
      <c r="AC3009" s="2" t="str">
        <f t="shared" si="1527"/>
        <v>TY1</v>
      </c>
      <c r="AD3009">
        <f t="shared" si="1528"/>
        <v>126.03125</v>
      </c>
      <c r="AE3009">
        <f t="shared" si="1529"/>
        <v>125.4375</v>
      </c>
      <c r="AF3009" s="49">
        <f t="shared" si="1556"/>
        <v>0.59375</v>
      </c>
      <c r="AG3009" s="3">
        <f t="shared" si="1542"/>
        <v>125.86435619267994</v>
      </c>
      <c r="AH3009">
        <f t="shared" si="1543"/>
        <v>124.46653766049822</v>
      </c>
      <c r="AI3009" s="51">
        <f t="shared" si="1544"/>
        <v>1.3978185321817165</v>
      </c>
      <c r="AJ3009" s="52">
        <f t="shared" si="1545"/>
        <v>0.80406853218171648</v>
      </c>
      <c r="AK3009" s="2">
        <v>41877</v>
      </c>
      <c r="AL3009" t="str">
        <v>912828WY</v>
      </c>
      <c r="AM3009">
        <v>0.4879</v>
      </c>
      <c r="AN3009">
        <v>6.701E-2</v>
      </c>
      <c r="AO3009">
        <v>0.80059999999999998</v>
      </c>
      <c r="AP3009">
        <v>125.4375</v>
      </c>
      <c r="AQ3009">
        <f>VLOOKUP(AL3009,工作表1!$F$3:$G$1000,2,FALSE)</f>
        <v>2.25</v>
      </c>
      <c r="AR3009" t="str">
        <f>VLOOKUP(AL3009,工作表1!$F$3:$H$1000,3,FALSE)</f>
        <v>2021/7/31</v>
      </c>
      <c r="AS3009">
        <f t="shared" si="1530"/>
        <v>9.2999999999999999E-2</v>
      </c>
      <c r="AT3009">
        <f t="shared" si="1531"/>
        <v>2.157</v>
      </c>
      <c r="AU3009" s="43">
        <f t="shared" si="1546"/>
        <v>42035</v>
      </c>
      <c r="AV3009" s="43">
        <f t="shared" si="1532"/>
        <v>42004</v>
      </c>
      <c r="AW3009" s="45">
        <f t="shared" si="1547"/>
        <v>0.16508152173913046</v>
      </c>
      <c r="AX3009" s="45">
        <f t="shared" si="1548"/>
        <v>0.94179385050625386</v>
      </c>
      <c r="AY3009" s="47">
        <f t="shared" si="1549"/>
        <v>101.17782909209076</v>
      </c>
      <c r="AZ3009" s="47">
        <f t="shared" si="1550"/>
        <v>124.46653766049822</v>
      </c>
      <c r="BA3009" s="43"/>
      <c r="BC3009" s="2">
        <v>41876</v>
      </c>
      <c r="BD3009" t="str">
        <v>912828RR</v>
      </c>
      <c r="BE3009">
        <v>7.5743999999999998</v>
      </c>
      <c r="BF3009">
        <v>-0.28698000000000001</v>
      </c>
      <c r="BG3009">
        <v>0.7873</v>
      </c>
      <c r="BH3009">
        <v>124.3125</v>
      </c>
      <c r="BI3009">
        <f>VLOOKUP(BD3009,工作表1!$K$3:$L$1000,2,FALSE)</f>
        <v>2</v>
      </c>
      <c r="BJ3009" t="str">
        <f>VLOOKUP(BD3009,工作表1!$K$3:$M$1000,3,FALSE)</f>
        <v>2021/11/15</v>
      </c>
      <c r="BK3009">
        <f t="shared" si="1533"/>
        <v>9.4E-2</v>
      </c>
      <c r="BL3009">
        <f t="shared" si="1534"/>
        <v>1.9059999999999999</v>
      </c>
      <c r="BM3009" s="43">
        <f t="shared" si="1551"/>
        <v>41958</v>
      </c>
      <c r="BN3009" s="43">
        <f t="shared" si="1535"/>
        <v>42094</v>
      </c>
      <c r="BO3009" s="45">
        <f t="shared" si="1552"/>
        <v>0.55978260869565222</v>
      </c>
      <c r="BP3009" s="45">
        <f t="shared" si="1553"/>
        <v>1.7488237045860631</v>
      </c>
      <c r="BQ3009" s="47">
        <f t="shared" si="1554"/>
        <v>99.236086554102826</v>
      </c>
      <c r="BR3009" s="47">
        <f t="shared" si="1555"/>
        <v>122.70015084606166</v>
      </c>
    </row>
    <row r="3010" spans="6:70" x14ac:dyDescent="0.25">
      <c r="F3010" s="2">
        <v>41976</v>
      </c>
      <c r="G3010">
        <v>0.11700000000000001</v>
      </c>
      <c r="H3010" s="43">
        <v>42023</v>
      </c>
      <c r="I3010">
        <v>1.6116999999999999</v>
      </c>
      <c r="L3010" s="2">
        <v>41876</v>
      </c>
      <c r="M3010" t="str">
        <v>912828QN</v>
      </c>
      <c r="N3010">
        <v>7.17E-2</v>
      </c>
      <c r="O3010">
        <v>7.3730000000000004E-2</v>
      </c>
      <c r="P3010">
        <v>0.84709999999999996</v>
      </c>
      <c r="Q3010">
        <v>125.953125</v>
      </c>
      <c r="R3010">
        <f>VLOOKUP(M3010,工作表1!$A$3:$B$1000,2,FALSE)</f>
        <v>3.125</v>
      </c>
      <c r="S3010" t="str">
        <f>VLOOKUP(M3010,工作表1!$A$3:$C$1000,3,FALSE)</f>
        <v>2021/5/15</v>
      </c>
      <c r="T3010">
        <f t="shared" si="1525"/>
        <v>9.4E-2</v>
      </c>
      <c r="U3010">
        <f t="shared" si="1524"/>
        <v>3.0310000000000001</v>
      </c>
      <c r="V3010" s="43">
        <f t="shared" si="1536"/>
        <v>41958</v>
      </c>
      <c r="W3010" s="43">
        <f t="shared" si="1526"/>
        <v>41912</v>
      </c>
      <c r="X3010" s="45">
        <f t="shared" si="1537"/>
        <v>0.87466032608695654</v>
      </c>
      <c r="Y3010" s="45">
        <f t="shared" si="1538"/>
        <v>1.1743178603335318</v>
      </c>
      <c r="Z3010" s="47">
        <f t="shared" si="1539"/>
        <v>106.98593444662293</v>
      </c>
      <c r="AA3010" s="47">
        <f t="shared" si="1540"/>
        <v>125.79512945039502</v>
      </c>
      <c r="AB3010" s="45">
        <f t="shared" si="1541"/>
        <v>2.0722999999999998</v>
      </c>
      <c r="AC3010" s="2" t="str">
        <f t="shared" si="1527"/>
        <v>TY1</v>
      </c>
      <c r="AD3010">
        <f t="shared" si="1528"/>
        <v>125.953125</v>
      </c>
      <c r="AE3010">
        <f t="shared" si="1529"/>
        <v>125.328125</v>
      </c>
      <c r="AF3010" s="49">
        <f t="shared" si="1556"/>
        <v>0.625</v>
      </c>
      <c r="AG3010" s="3">
        <f t="shared" si="1542"/>
        <v>125.79512945039502</v>
      </c>
      <c r="AH3010">
        <f t="shared" si="1543"/>
        <v>124.35395662102614</v>
      </c>
      <c r="AI3010" s="51">
        <f t="shared" si="1544"/>
        <v>1.441172829368881</v>
      </c>
      <c r="AJ3010" s="52">
        <f t="shared" si="1545"/>
        <v>0.81617282936888103</v>
      </c>
      <c r="AK3010" s="2">
        <v>41876</v>
      </c>
      <c r="AL3010" t="str">
        <v>912828WY</v>
      </c>
      <c r="AM3010">
        <v>0.59179999999999999</v>
      </c>
      <c r="AN3010">
        <v>5.7230000000000003E-2</v>
      </c>
      <c r="AO3010">
        <v>0.80059999999999998</v>
      </c>
      <c r="AP3010">
        <v>125.328125</v>
      </c>
      <c r="AQ3010">
        <f>VLOOKUP(AL3010,工作表1!$F$3:$G$1000,2,FALSE)</f>
        <v>2.25</v>
      </c>
      <c r="AR3010" t="str">
        <f>VLOOKUP(AL3010,工作表1!$F$3:$H$1000,3,FALSE)</f>
        <v>2021/7/31</v>
      </c>
      <c r="AS3010">
        <f t="shared" si="1530"/>
        <v>9.4E-2</v>
      </c>
      <c r="AT3010">
        <f t="shared" si="1531"/>
        <v>2.1560000000000001</v>
      </c>
      <c r="AU3010" s="43">
        <f t="shared" si="1546"/>
        <v>42035</v>
      </c>
      <c r="AV3010" s="43">
        <f t="shared" si="1532"/>
        <v>42004</v>
      </c>
      <c r="AW3010" s="45">
        <f t="shared" si="1547"/>
        <v>0.15896739130434781</v>
      </c>
      <c r="AX3010" s="45">
        <f t="shared" si="1548"/>
        <v>0.94184410363311499</v>
      </c>
      <c r="AY3010" s="47">
        <f t="shared" si="1549"/>
        <v>101.09948614872351</v>
      </c>
      <c r="AZ3010" s="47">
        <f t="shared" si="1550"/>
        <v>124.35395662102614</v>
      </c>
      <c r="BA3010" s="43"/>
      <c r="BC3010" s="2">
        <v>41873</v>
      </c>
      <c r="BD3010" t="str">
        <v>912828RR</v>
      </c>
      <c r="BE3010">
        <v>6.9919000000000002</v>
      </c>
      <c r="BF3010">
        <v>-0.24915000000000001</v>
      </c>
      <c r="BG3010">
        <v>0.7873</v>
      </c>
      <c r="BH3010">
        <v>124.234375</v>
      </c>
      <c r="BI3010">
        <f>VLOOKUP(BD3010,工作表1!$K$3:$L$1000,2,FALSE)</f>
        <v>2</v>
      </c>
      <c r="BJ3010" t="str">
        <f>VLOOKUP(BD3010,工作表1!$K$3:$M$1000,3,FALSE)</f>
        <v>2021/11/15</v>
      </c>
      <c r="BK3010">
        <f t="shared" si="1533"/>
        <v>9.5000000000000001E-2</v>
      </c>
      <c r="BL3010">
        <f t="shared" si="1534"/>
        <v>1.905</v>
      </c>
      <c r="BM3010" s="43">
        <f t="shared" si="1551"/>
        <v>41958</v>
      </c>
      <c r="BN3010" s="43">
        <f t="shared" si="1535"/>
        <v>42094</v>
      </c>
      <c r="BO3010" s="45">
        <f t="shared" si="1552"/>
        <v>0.55434782608695654</v>
      </c>
      <c r="BP3010" s="45">
        <f t="shared" si="1553"/>
        <v>1.748868374032162</v>
      </c>
      <c r="BQ3010" s="47">
        <f t="shared" si="1554"/>
        <v>99.157443674701796</v>
      </c>
      <c r="BR3010" s="47">
        <f t="shared" si="1555"/>
        <v>122.58561158443385</v>
      </c>
    </row>
    <row r="3011" spans="6:70" x14ac:dyDescent="0.25">
      <c r="F3011" s="2">
        <v>41975</v>
      </c>
      <c r="G3011">
        <v>0.11600000000000001</v>
      </c>
      <c r="H3011" s="43">
        <v>42020</v>
      </c>
      <c r="I3011">
        <v>1.6116999999999999</v>
      </c>
      <c r="L3011" s="2">
        <v>41873</v>
      </c>
      <c r="M3011" t="str">
        <v>912828QN</v>
      </c>
      <c r="N3011">
        <v>2.1999999999999999E-2</v>
      </c>
      <c r="O3011">
        <v>9.4200000000000006E-2</v>
      </c>
      <c r="P3011">
        <v>0.84709999999999996</v>
      </c>
      <c r="Q3011">
        <v>125.890625</v>
      </c>
      <c r="R3011">
        <f>VLOOKUP(M3011,工作表1!$A$3:$B$1000,2,FALSE)</f>
        <v>3.125</v>
      </c>
      <c r="S3011" t="str">
        <f>VLOOKUP(M3011,工作表1!$A$3:$C$1000,3,FALSE)</f>
        <v>2021/5/15</v>
      </c>
      <c r="T3011">
        <f t="shared" si="1525"/>
        <v>9.5000000000000001E-2</v>
      </c>
      <c r="U3011">
        <f t="shared" si="1524"/>
        <v>3.03</v>
      </c>
      <c r="V3011" s="43">
        <f t="shared" si="1536"/>
        <v>41958</v>
      </c>
      <c r="W3011" s="43">
        <f t="shared" si="1526"/>
        <v>41912</v>
      </c>
      <c r="X3011" s="45">
        <f t="shared" si="1537"/>
        <v>0.86616847826086962</v>
      </c>
      <c r="Y3011" s="45">
        <f t="shared" si="1538"/>
        <v>1.1743876563430615</v>
      </c>
      <c r="Z3011" s="47">
        <f t="shared" si="1539"/>
        <v>106.93888402008734</v>
      </c>
      <c r="AA3011" s="47">
        <f t="shared" si="1540"/>
        <v>125.72537397480811</v>
      </c>
      <c r="AB3011" s="45">
        <f t="shared" si="1541"/>
        <v>2.0869</v>
      </c>
      <c r="AC3011" s="2" t="str">
        <f t="shared" si="1527"/>
        <v>TY1</v>
      </c>
      <c r="AD3011">
        <f t="shared" si="1528"/>
        <v>125.890625</v>
      </c>
      <c r="AE3011">
        <f t="shared" si="1529"/>
        <v>125.25</v>
      </c>
      <c r="AF3011" s="49">
        <f t="shared" si="1556"/>
        <v>0.640625</v>
      </c>
      <c r="AG3011" s="3">
        <f t="shared" si="1542"/>
        <v>125.72537397480811</v>
      </c>
      <c r="AH3011">
        <f t="shared" si="1543"/>
        <v>124.28113080764085</v>
      </c>
      <c r="AI3011" s="51">
        <f t="shared" si="1544"/>
        <v>1.444243167167258</v>
      </c>
      <c r="AJ3011" s="52">
        <f t="shared" si="1545"/>
        <v>0.80361816716725798</v>
      </c>
      <c r="AK3011" s="2">
        <v>41873</v>
      </c>
      <c r="AL3011" t="str">
        <v>912828WY</v>
      </c>
      <c r="AM3011">
        <v>0.97589999999999999</v>
      </c>
      <c r="AN3011">
        <v>3.0249999999999999E-2</v>
      </c>
      <c r="AO3011">
        <v>0.80059999999999998</v>
      </c>
      <c r="AP3011">
        <v>125.25</v>
      </c>
      <c r="AQ3011">
        <f>VLOOKUP(AL3011,工作表1!$F$3:$G$1000,2,FALSE)</f>
        <v>2.25</v>
      </c>
      <c r="AR3011" t="str">
        <f>VLOOKUP(AL3011,工作表1!$F$3:$H$1000,3,FALSE)</f>
        <v>2021/7/31</v>
      </c>
      <c r="AS3011">
        <f t="shared" si="1530"/>
        <v>9.5000000000000001E-2</v>
      </c>
      <c r="AT3011">
        <f t="shared" si="1531"/>
        <v>2.1549999999999998</v>
      </c>
      <c r="AU3011" s="43">
        <f t="shared" si="1546"/>
        <v>42035</v>
      </c>
      <c r="AV3011" s="43">
        <f t="shared" si="1532"/>
        <v>42004</v>
      </c>
      <c r="AW3011" s="45">
        <f t="shared" si="1547"/>
        <v>0.15285326086956522</v>
      </c>
      <c r="AX3011" s="45">
        <f t="shared" si="1548"/>
        <v>0.94189435675997613</v>
      </c>
      <c r="AY3011" s="47">
        <f t="shared" si="1549"/>
        <v>101.05296568380579</v>
      </c>
      <c r="AZ3011" s="47">
        <f t="shared" si="1550"/>
        <v>124.28113080764085</v>
      </c>
      <c r="BA3011" s="43"/>
      <c r="BC3011" s="2">
        <v>41872</v>
      </c>
      <c r="BD3011" t="str">
        <v>912828RR</v>
      </c>
      <c r="BE3011">
        <v>7.2473000000000001</v>
      </c>
      <c r="BF3011">
        <v>-0.25694</v>
      </c>
      <c r="BG3011">
        <v>0.7873</v>
      </c>
      <c r="BH3011">
        <v>124.34375</v>
      </c>
      <c r="BI3011">
        <f>VLOOKUP(BD3011,工作表1!$K$3:$L$1000,2,FALSE)</f>
        <v>2</v>
      </c>
      <c r="BJ3011" t="str">
        <f>VLOOKUP(BD3011,工作表1!$K$3:$M$1000,3,FALSE)</f>
        <v>2021/11/15</v>
      </c>
      <c r="BK3011">
        <f t="shared" si="1533"/>
        <v>9.5000000000000001E-2</v>
      </c>
      <c r="BL3011">
        <f t="shared" si="1534"/>
        <v>1.905</v>
      </c>
      <c r="BM3011" s="43">
        <f t="shared" si="1551"/>
        <v>41958</v>
      </c>
      <c r="BN3011" s="43">
        <f t="shared" si="1535"/>
        <v>42094</v>
      </c>
      <c r="BO3011" s="45">
        <f t="shared" si="1552"/>
        <v>0.53804347826086951</v>
      </c>
      <c r="BP3011" s="45">
        <f t="shared" si="1553"/>
        <v>1.7490023823704584</v>
      </c>
      <c r="BQ3011" s="47">
        <f t="shared" si="1554"/>
        <v>99.265640878578424</v>
      </c>
      <c r="BR3011" s="47">
        <f t="shared" si="1555"/>
        <v>122.67679312477132</v>
      </c>
    </row>
    <row r="3012" spans="6:70" x14ac:dyDescent="0.25">
      <c r="F3012" s="2">
        <v>41974</v>
      </c>
      <c r="G3012">
        <v>0.1125</v>
      </c>
      <c r="H3012" s="43">
        <v>42019</v>
      </c>
      <c r="I3012">
        <v>1.4774</v>
      </c>
      <c r="L3012" s="2">
        <v>41872</v>
      </c>
      <c r="M3012" t="str">
        <v>912828QN</v>
      </c>
      <c r="N3012">
        <v>0.35599999999999998</v>
      </c>
      <c r="O3012">
        <v>7.6400000000000001E-3</v>
      </c>
      <c r="P3012">
        <v>0.84709999999999996</v>
      </c>
      <c r="Q3012">
        <v>126.015625</v>
      </c>
      <c r="R3012">
        <f>VLOOKUP(M3012,工作表1!$A$3:$B$1000,2,FALSE)</f>
        <v>3.125</v>
      </c>
      <c r="S3012" t="str">
        <f>VLOOKUP(M3012,工作表1!$A$3:$C$1000,3,FALSE)</f>
        <v>2021/5/15</v>
      </c>
      <c r="T3012">
        <f t="shared" si="1525"/>
        <v>9.5000000000000001E-2</v>
      </c>
      <c r="U3012">
        <f t="shared" ref="U3012:U3075" si="1557">R3012-T3012</f>
        <v>3.03</v>
      </c>
      <c r="V3012" s="43">
        <f t="shared" si="1536"/>
        <v>41958</v>
      </c>
      <c r="W3012" s="43">
        <f t="shared" si="1526"/>
        <v>41912</v>
      </c>
      <c r="X3012" s="45">
        <f t="shared" si="1537"/>
        <v>0.84069293478260865</v>
      </c>
      <c r="Y3012" s="45">
        <f t="shared" si="1538"/>
        <v>1.1745970443716498</v>
      </c>
      <c r="Z3012" s="47">
        <f t="shared" si="1539"/>
        <v>107.08080101017894</v>
      </c>
      <c r="AA3012" s="47">
        <f t="shared" si="1540"/>
        <v>125.84992481050949</v>
      </c>
      <c r="AB3012" s="45">
        <f t="shared" si="1541"/>
        <v>2.0726</v>
      </c>
      <c r="AC3012" s="2" t="str">
        <f t="shared" si="1527"/>
        <v>TY1</v>
      </c>
      <c r="AD3012">
        <f t="shared" si="1528"/>
        <v>126.015625</v>
      </c>
      <c r="AE3012">
        <f t="shared" si="1529"/>
        <v>125.359375</v>
      </c>
      <c r="AF3012" s="49">
        <f t="shared" si="1556"/>
        <v>0.65625</v>
      </c>
      <c r="AG3012" s="3">
        <f t="shared" si="1542"/>
        <v>125.84992481050949</v>
      </c>
      <c r="AH3012">
        <f t="shared" si="1543"/>
        <v>124.39255945333353</v>
      </c>
      <c r="AI3012" s="51">
        <f t="shared" si="1544"/>
        <v>1.4573653571759593</v>
      </c>
      <c r="AJ3012" s="52">
        <f t="shared" si="1545"/>
        <v>0.80111535717595928</v>
      </c>
      <c r="AK3012" s="2">
        <v>41872</v>
      </c>
      <c r="AL3012" t="str">
        <v>912828WY</v>
      </c>
      <c r="AM3012">
        <v>1.6193</v>
      </c>
      <c r="AN3012">
        <v>-2.2270000000000002E-2</v>
      </c>
      <c r="AO3012">
        <v>0.80059999999999998</v>
      </c>
      <c r="AP3012">
        <v>125.359375</v>
      </c>
      <c r="AQ3012">
        <f>VLOOKUP(AL3012,工作表1!$F$3:$G$1000,2,FALSE)</f>
        <v>2.25</v>
      </c>
      <c r="AR3012" t="str">
        <f>VLOOKUP(AL3012,工作表1!$F$3:$H$1000,3,FALSE)</f>
        <v>2021/7/31</v>
      </c>
      <c r="AS3012">
        <f t="shared" si="1530"/>
        <v>9.5000000000000001E-2</v>
      </c>
      <c r="AT3012">
        <f t="shared" si="1531"/>
        <v>2.1549999999999998</v>
      </c>
      <c r="AU3012" s="43">
        <f t="shared" si="1546"/>
        <v>42035</v>
      </c>
      <c r="AV3012" s="43">
        <f t="shared" si="1532"/>
        <v>42004</v>
      </c>
      <c r="AW3012" s="45">
        <f t="shared" si="1547"/>
        <v>0.13451086956521741</v>
      </c>
      <c r="AX3012" s="45">
        <f t="shared" si="1548"/>
        <v>0.94204511614055997</v>
      </c>
      <c r="AY3012" s="47">
        <f t="shared" si="1549"/>
        <v>101.1785854347163</v>
      </c>
      <c r="AZ3012" s="47">
        <f t="shared" si="1550"/>
        <v>124.39255945333353</v>
      </c>
      <c r="BA3012" s="43"/>
      <c r="BC3012" s="2">
        <v>41871</v>
      </c>
      <c r="BD3012" t="str">
        <v>912828RR</v>
      </c>
      <c r="BE3012">
        <v>7.9353999999999996</v>
      </c>
      <c r="BF3012">
        <v>-0.28569</v>
      </c>
      <c r="BG3012">
        <v>0.7873</v>
      </c>
      <c r="BH3012">
        <v>124.234375</v>
      </c>
      <c r="BI3012">
        <f>VLOOKUP(BD3012,工作表1!$K$3:$L$1000,2,FALSE)</f>
        <v>2</v>
      </c>
      <c r="BJ3012" t="str">
        <f>VLOOKUP(BD3012,工作表1!$K$3:$M$1000,3,FALSE)</f>
        <v>2021/11/15</v>
      </c>
      <c r="BK3012">
        <f t="shared" si="1533"/>
        <v>9.5000000000000001E-2</v>
      </c>
      <c r="BL3012">
        <f t="shared" si="1534"/>
        <v>1.905</v>
      </c>
      <c r="BM3012" s="43">
        <f t="shared" si="1551"/>
        <v>41958</v>
      </c>
      <c r="BN3012" s="43">
        <f t="shared" si="1535"/>
        <v>42094</v>
      </c>
      <c r="BO3012" s="45">
        <f t="shared" si="1552"/>
        <v>0.53260869565217395</v>
      </c>
      <c r="BP3012" s="45">
        <f t="shared" si="1553"/>
        <v>1.7490470518165577</v>
      </c>
      <c r="BQ3012" s="47">
        <f t="shared" si="1554"/>
        <v>99.203455280616978</v>
      </c>
      <c r="BR3012" s="47">
        <f t="shared" si="1555"/>
        <v>122.58239168057246</v>
      </c>
    </row>
    <row r="3013" spans="6:70" x14ac:dyDescent="0.25">
      <c r="F3013" s="2">
        <v>41971</v>
      </c>
      <c r="G3013">
        <v>0.111</v>
      </c>
      <c r="H3013" s="43">
        <v>42018</v>
      </c>
      <c r="I3013">
        <v>1.6267</v>
      </c>
      <c r="L3013" s="2">
        <v>41871</v>
      </c>
      <c r="M3013" t="str">
        <v>912828QN</v>
      </c>
      <c r="N3013">
        <v>-0.30230000000000001</v>
      </c>
      <c r="O3013">
        <v>0.19800000000000001</v>
      </c>
      <c r="P3013">
        <v>0.84709999999999996</v>
      </c>
      <c r="Q3013">
        <v>125.921875</v>
      </c>
      <c r="R3013">
        <f>VLOOKUP(M3013,工作表1!$A$3:$B$1000,2,FALSE)</f>
        <v>3.125</v>
      </c>
      <c r="S3013" t="str">
        <f>VLOOKUP(M3013,工作表1!$A$3:$C$1000,3,FALSE)</f>
        <v>2021/5/15</v>
      </c>
      <c r="T3013">
        <f t="shared" ref="T3013:T3076" si="1558">INDEX($G:$G,MATCH(L3013,$F:$F,0))</f>
        <v>9.5000000000000001E-2</v>
      </c>
      <c r="U3013">
        <f t="shared" si="1557"/>
        <v>3.03</v>
      </c>
      <c r="V3013" s="43">
        <f t="shared" si="1536"/>
        <v>41958</v>
      </c>
      <c r="W3013" s="43">
        <f t="shared" ref="W3013:W3076" si="1559">IF(WEEKDAY(DATE(YEAR(L3013),(INT(MONTH(L3013)/3)+1)*3+1,1)-1,2)=7,DATE(YEAR(L3013),(INT(MONTH(L3013)/3)+1)*3+1,1)-1-2,IF(WEEKDAY(DATE(YEAR(L3013),(INT(MONTH(L3013)/3)+1)*3+1,1)-1,2)=6,DATE(YEAR(L3013),(INT(MONTH(L3013)/3)+1)*3+1,1)-1-1,DATE(YEAR(L3013),(INT(MONTH(L3013)/3)+1)*3+1,1)-1))</f>
        <v>41912</v>
      </c>
      <c r="X3013" s="45">
        <f t="shared" si="1537"/>
        <v>0.83220108695652184</v>
      </c>
      <c r="Y3013" s="45">
        <f t="shared" si="1538"/>
        <v>1.1746668403811793</v>
      </c>
      <c r="Z3013" s="47">
        <f t="shared" si="1539"/>
        <v>106.98598006607828</v>
      </c>
      <c r="AA3013" s="47">
        <f t="shared" si="1540"/>
        <v>125.72366155569074</v>
      </c>
      <c r="AB3013" s="45">
        <f t="shared" si="1541"/>
        <v>2.0823</v>
      </c>
      <c r="AC3013" s="2" t="str">
        <f t="shared" ref="AC3013:AC3076" si="1560">IF(MOD(MONTH(L3013),3)=0,"TY2","TY1")</f>
        <v>TY1</v>
      </c>
      <c r="AD3013">
        <f t="shared" ref="AD3013:AD3076" si="1561">IF(AC3013="TY1",Q3013,AP3013)</f>
        <v>125.921875</v>
      </c>
      <c r="AE3013">
        <f t="shared" ref="AE3013:AE3076" si="1562">IF(AC3013="TY1",AP3013,BH3013)</f>
        <v>125.25</v>
      </c>
      <c r="AF3013" s="49">
        <f t="shared" si="1556"/>
        <v>0.671875</v>
      </c>
      <c r="AG3013" s="3">
        <f t="shared" si="1542"/>
        <v>125.72366155569074</v>
      </c>
      <c r="AH3013">
        <f t="shared" si="1543"/>
        <v>124.27994063854266</v>
      </c>
      <c r="AI3013" s="51">
        <f t="shared" si="1544"/>
        <v>1.4437209171480845</v>
      </c>
      <c r="AJ3013" s="52">
        <f t="shared" si="1545"/>
        <v>0.77184591714808448</v>
      </c>
      <c r="AK3013" s="2">
        <v>41871</v>
      </c>
      <c r="AL3013" t="str">
        <v>912828WY</v>
      </c>
      <c r="AM3013">
        <v>1.7943</v>
      </c>
      <c r="AN3013">
        <v>-3.108E-2</v>
      </c>
      <c r="AO3013">
        <v>0.80059999999999998</v>
      </c>
      <c r="AP3013">
        <v>125.25</v>
      </c>
      <c r="AQ3013">
        <f>VLOOKUP(AL3013,工作表1!$F$3:$G$1000,2,FALSE)</f>
        <v>2.25</v>
      </c>
      <c r="AR3013" t="str">
        <f>VLOOKUP(AL3013,工作表1!$F$3:$H$1000,3,FALSE)</f>
        <v>2021/7/31</v>
      </c>
      <c r="AS3013">
        <f t="shared" ref="AS3013:AS3076" si="1563">INDEX($G:$G,MATCH(AK3013,$F:$F,0))</f>
        <v>9.5000000000000001E-2</v>
      </c>
      <c r="AT3013">
        <f t="shared" ref="AT3013:AT3076" si="1564">AQ3013-AS3013</f>
        <v>2.1549999999999998</v>
      </c>
      <c r="AU3013" s="43">
        <f t="shared" si="1546"/>
        <v>42035</v>
      </c>
      <c r="AV3013" s="43">
        <f t="shared" ref="AV3013:AV3076" si="1565">IF(WEEKDAY(DATE(YEAR(AK3013),(INT(MONTH(AK3013)/3)+1)*3+4,1)-1,2)=7,DATE(YEAR(AK3013),(INT(MONTH(AK3013)/3)+1)*3+4,1)-1-2,IF(WEEKDAY(DATE(YEAR(AK3013),(INT(MONTH(AK3013)/3)+1)*3+4,1)-1,2)=6,DATE(YEAR(AK3013),(INT(MONTH(AK3013)/3)+1)*3+4,1)-1-1,DATE(YEAR(AK3013),(INT(MONTH(AK3013)/3)+1)*3+4,1)-1))</f>
        <v>42004</v>
      </c>
      <c r="AW3013" s="45">
        <f t="shared" si="1547"/>
        <v>0.12839673913043478</v>
      </c>
      <c r="AX3013" s="45">
        <f t="shared" si="1548"/>
        <v>0.9420953692674211</v>
      </c>
      <c r="AY3013" s="47">
        <f t="shared" si="1549"/>
        <v>101.10055947065104</v>
      </c>
      <c r="AZ3013" s="47">
        <f t="shared" si="1550"/>
        <v>124.27994063854266</v>
      </c>
      <c r="BA3013" s="43"/>
      <c r="BC3013" s="2">
        <v>41870</v>
      </c>
      <c r="BD3013" t="str">
        <v>912828RR</v>
      </c>
      <c r="BE3013">
        <v>7.3765999999999998</v>
      </c>
      <c r="BF3013">
        <v>-0.25061</v>
      </c>
      <c r="BG3013">
        <v>0.7873</v>
      </c>
      <c r="BH3013">
        <v>124.53125</v>
      </c>
      <c r="BI3013">
        <f>VLOOKUP(BD3013,工作表1!$K$3:$L$1000,2,FALSE)</f>
        <v>2</v>
      </c>
      <c r="BJ3013" t="str">
        <f>VLOOKUP(BD3013,工作表1!$K$3:$M$1000,3,FALSE)</f>
        <v>2021/11/15</v>
      </c>
      <c r="BK3013">
        <f t="shared" ref="BK3013:BK3076" si="1566">INDEX($G:$G,MATCH(BC3013,$F:$F,0))</f>
        <v>9.2999999999999999E-2</v>
      </c>
      <c r="BL3013">
        <f t="shared" ref="BL3013:BL3076" si="1567">BI3013-BK3013</f>
        <v>1.907</v>
      </c>
      <c r="BM3013" s="43">
        <f t="shared" si="1551"/>
        <v>41958</v>
      </c>
      <c r="BN3013" s="43">
        <f t="shared" ref="BN3013:BN3076" si="1568">IF(WEEKDAY(DATE(YEAR(BC3013),(INT(MONTH(BC3013)/3)+1)*3+7,1)-1,2)=7,DATE(YEAR(BC3013),(INT(MONTH(BC3013)/3)+1)*3+7,1)-1-2,IF(WEEKDAY(DATE(YEAR(BC3013),(INT(MONTH(BC3013)/3)+1)*3+7,1)-1,2)=6,DATE(YEAR(BC3013),(INT(MONTH(BC3013)/3)+1)*3+7,1)-1-1,DATE(YEAR(BC3013),(INT(MONTH(BC3013)/3)+1)*3+7,1)-1))</f>
        <v>42094</v>
      </c>
      <c r="BO3013" s="45">
        <f t="shared" si="1552"/>
        <v>0.52717391304347827</v>
      </c>
      <c r="BP3013" s="45">
        <f t="shared" si="1553"/>
        <v>1.7490917212626564</v>
      </c>
      <c r="BQ3013" s="47">
        <f t="shared" si="1554"/>
        <v>99.421922452219789</v>
      </c>
      <c r="BR3013" s="47">
        <f t="shared" si="1555"/>
        <v>122.84289164711329</v>
      </c>
    </row>
    <row r="3014" spans="6:70" x14ac:dyDescent="0.25">
      <c r="F3014" s="2">
        <v>41970</v>
      </c>
      <c r="G3014">
        <v>0.11</v>
      </c>
      <c r="H3014" s="43">
        <v>42017</v>
      </c>
      <c r="I3014">
        <v>1.6714</v>
      </c>
      <c r="L3014" s="2">
        <v>41870</v>
      </c>
      <c r="M3014" t="str">
        <v>912828QN</v>
      </c>
      <c r="N3014">
        <v>-0.15959999999999999</v>
      </c>
      <c r="O3014">
        <v>0.14680000000000001</v>
      </c>
      <c r="P3014">
        <v>0.84709999999999996</v>
      </c>
      <c r="Q3014">
        <v>126.21875</v>
      </c>
      <c r="R3014">
        <f>VLOOKUP(M3014,工作表1!$A$3:$B$1000,2,FALSE)</f>
        <v>3.125</v>
      </c>
      <c r="S3014" t="str">
        <f>VLOOKUP(M3014,工作表1!$A$3:$C$1000,3,FALSE)</f>
        <v>2021/5/15</v>
      </c>
      <c r="T3014">
        <f t="shared" si="1558"/>
        <v>9.2999999999999999E-2</v>
      </c>
      <c r="U3014">
        <f t="shared" si="1557"/>
        <v>3.032</v>
      </c>
      <c r="V3014" s="43">
        <f t="shared" ref="V3014:V3077" si="1569">COUPNCD(L3013,S3014,2,0)</f>
        <v>41958</v>
      </c>
      <c r="W3014" s="43">
        <f t="shared" si="1559"/>
        <v>41912</v>
      </c>
      <c r="X3014" s="45">
        <f t="shared" ref="X3014:X3077" si="1570">COUPDAYBS(L3013,S3014,2,1)/COUPDAYS(L3013,S3014,2,1)*R3014/2</f>
        <v>0.82370923913043481</v>
      </c>
      <c r="Y3014" s="45">
        <f t="shared" ref="Y3014:Y3077" si="1571">(W3014-L3013)/365*R3014+X3014</f>
        <v>1.1747366363907088</v>
      </c>
      <c r="Z3014" s="47">
        <f t="shared" ref="Z3014:Z3077" si="1572">(Q3014*P3014+Y3014)/(1+(O3014/100)*(W3014-L3015)/360)-X3014</f>
        <v>107.25198005056382</v>
      </c>
      <c r="AA3014" s="47">
        <f t="shared" ref="AA3014:AA3077" si="1573">(Z3014-$AB$5*(W3014-L3013)/365+T3014*(W3014-L3013)/360)/P3014</f>
        <v>126.023077855598</v>
      </c>
      <c r="AB3014" s="45">
        <f t="shared" ref="AB3014:AB3077" si="1574">INDEX(I:I,MATCH(L3014,H:H,0))</f>
        <v>2.0390000000000001</v>
      </c>
      <c r="AC3014" s="2" t="str">
        <f t="shared" si="1560"/>
        <v>TY1</v>
      </c>
      <c r="AD3014">
        <f t="shared" si="1561"/>
        <v>126.21875</v>
      </c>
      <c r="AE3014">
        <f t="shared" si="1562"/>
        <v>125.546875</v>
      </c>
      <c r="AF3014" s="49">
        <f t="shared" si="1556"/>
        <v>0.671875</v>
      </c>
      <c r="AG3014" s="3">
        <f t="shared" ref="AG3014:AG3077" si="1575">IF(AC3014="TY1",AA3014,AZ3014)</f>
        <v>126.023077855598</v>
      </c>
      <c r="AH3014">
        <f t="shared" ref="AH3014:AH3077" si="1576">IF(AC3014="TY1",AZ3014,BR3014)</f>
        <v>124.55649040484765</v>
      </c>
      <c r="AI3014" s="51">
        <f t="shared" ref="AI3014:AI3077" si="1577">AG3014-AH3014</f>
        <v>1.4665874507503531</v>
      </c>
      <c r="AJ3014" s="52">
        <f t="shared" ref="AJ3014:AJ3077" si="1578">AI3014-AF3014</f>
        <v>0.79471245075035313</v>
      </c>
      <c r="AK3014" s="2">
        <v>41870</v>
      </c>
      <c r="AL3014" t="str">
        <v>912828WY</v>
      </c>
      <c r="AM3014">
        <v>1.5549999999999999</v>
      </c>
      <c r="AN3014">
        <v>-5.6499999999999996E-3</v>
      </c>
      <c r="AO3014">
        <v>0.80059999999999998</v>
      </c>
      <c r="AP3014">
        <v>125.546875</v>
      </c>
      <c r="AQ3014">
        <f>VLOOKUP(AL3014,工作表1!$F$3:$G$1000,2,FALSE)</f>
        <v>2.25</v>
      </c>
      <c r="AR3014" t="str">
        <f>VLOOKUP(AL3014,工作表1!$F$3:$H$1000,3,FALSE)</f>
        <v>2021/7/31</v>
      </c>
      <c r="AS3014">
        <f t="shared" si="1563"/>
        <v>9.2999999999999999E-2</v>
      </c>
      <c r="AT3014">
        <f t="shared" si="1564"/>
        <v>2.157</v>
      </c>
      <c r="AU3014" s="43">
        <f t="shared" ref="AU3014:AU3077" si="1579">COUPNCD(AK3013,AR3014,2,0)</f>
        <v>42035</v>
      </c>
      <c r="AV3014" s="43">
        <f t="shared" si="1565"/>
        <v>42004</v>
      </c>
      <c r="AW3014" s="45">
        <f t="shared" ref="AW3014:AW3077" si="1580">COUPDAYBS(AK3013,AR3014,2,1)/COUPDAYS(AK3013,AR3014,2,1)*AQ3014/2</f>
        <v>0.12228260869565218</v>
      </c>
      <c r="AX3014" s="45">
        <f t="shared" ref="AX3014:AX3077" si="1581">(AV3014-AK3013)/365*AQ3014+AW3014</f>
        <v>0.94214562239428234</v>
      </c>
      <c r="AY3014" s="47">
        <f t="shared" ref="AY3014:AY3077" si="1582">(AP3014*AO3014+AX3014)/(1+(AN3014/100)*(AV3014-AK3015)/360)-AW3014</f>
        <v>101.33484076150003</v>
      </c>
      <c r="AZ3014" s="47">
        <f t="shared" ref="AZ3014:AZ3077" si="1583">(AY3014-$AB$5*(AV3014-AK3013)/365+AS3014*(AV3014-AK3013)/360)/AO3014</f>
        <v>124.55649040484765</v>
      </c>
      <c r="BA3014" s="43"/>
      <c r="BC3014" s="2">
        <v>41869</v>
      </c>
      <c r="BD3014" t="str">
        <v>912828RR</v>
      </c>
      <c r="BE3014">
        <v>7.7134</v>
      </c>
      <c r="BF3014">
        <v>-0.26349</v>
      </c>
      <c r="BG3014">
        <v>0.7873</v>
      </c>
      <c r="BH3014">
        <v>124.671875</v>
      </c>
      <c r="BI3014">
        <f>VLOOKUP(BD3014,工作表1!$K$3:$L$1000,2,FALSE)</f>
        <v>2</v>
      </c>
      <c r="BJ3014" t="str">
        <f>VLOOKUP(BD3014,工作表1!$K$3:$M$1000,3,FALSE)</f>
        <v>2021/11/15</v>
      </c>
      <c r="BK3014">
        <f t="shared" si="1566"/>
        <v>9.2999999999999999E-2</v>
      </c>
      <c r="BL3014">
        <f t="shared" si="1567"/>
        <v>1.907</v>
      </c>
      <c r="BM3014" s="43">
        <f t="shared" ref="BM3014:BM3077" si="1584">COUPNCD(BC3013,BJ3014,2,0)</f>
        <v>41958</v>
      </c>
      <c r="BN3014" s="43">
        <f t="shared" si="1568"/>
        <v>42094</v>
      </c>
      <c r="BO3014" s="45">
        <f t="shared" ref="BO3014:BO3077" si="1585">COUPDAYBS(BC3013,BJ3014,2,1)/COUPDAYS(BC3013,BJ3014,2,1)*BI3014/2</f>
        <v>0.52173913043478259</v>
      </c>
      <c r="BP3014" s="45">
        <f t="shared" ref="BP3014:BP3077" si="1586">(BN3014-BC3013)/365*BI3014+BO3014</f>
        <v>1.7491363907087552</v>
      </c>
      <c r="BQ3014" s="47">
        <f t="shared" ref="BQ3014:BQ3077" si="1587">(BH3014*BG3014+BP3014)/(1+(BF3014/100)*(BN3014-BC3015)/360)-BO3014</f>
        <v>99.548558758782562</v>
      </c>
      <c r="BR3014" s="47">
        <f t="shared" ref="BR3014:BR3077" si="1588">(BQ3014-$AB$5*(BN3014-BC3013)/365+BK3014*(BN3014-BC3013)/360)/BG3014</f>
        <v>122.98831790387807</v>
      </c>
    </row>
    <row r="3015" spans="6:70" x14ac:dyDescent="0.25">
      <c r="F3015" s="2">
        <v>41969</v>
      </c>
      <c r="G3015">
        <v>0.111</v>
      </c>
      <c r="H3015" s="43">
        <v>42016</v>
      </c>
      <c r="I3015">
        <v>1.6833</v>
      </c>
      <c r="L3015" s="2">
        <v>41869</v>
      </c>
      <c r="M3015" t="str">
        <v>912828QN</v>
      </c>
      <c r="N3015">
        <v>-0.22550000000000001</v>
      </c>
      <c r="O3015">
        <v>0.16386999999999999</v>
      </c>
      <c r="P3015">
        <v>0.84709999999999996</v>
      </c>
      <c r="Q3015">
        <v>126.359375</v>
      </c>
      <c r="R3015">
        <f>VLOOKUP(M3015,工作表1!$A$3:$B$1000,2,FALSE)</f>
        <v>3.125</v>
      </c>
      <c r="S3015" t="str">
        <f>VLOOKUP(M3015,工作表1!$A$3:$C$1000,3,FALSE)</f>
        <v>2021/5/15</v>
      </c>
      <c r="T3015">
        <f t="shared" si="1558"/>
        <v>9.2999999999999999E-2</v>
      </c>
      <c r="U3015">
        <f t="shared" si="1557"/>
        <v>3.032</v>
      </c>
      <c r="V3015" s="43">
        <f t="shared" si="1569"/>
        <v>41958</v>
      </c>
      <c r="W3015" s="43">
        <f t="shared" si="1559"/>
        <v>41912</v>
      </c>
      <c r="X3015" s="45">
        <f t="shared" si="1570"/>
        <v>0.81521739130434778</v>
      </c>
      <c r="Y3015" s="45">
        <f t="shared" si="1571"/>
        <v>1.1748064324002381</v>
      </c>
      <c r="Z3015" s="47">
        <f t="shared" si="1572"/>
        <v>107.37596151275139</v>
      </c>
      <c r="AA3015" s="47">
        <f t="shared" si="1573"/>
        <v>126.15510388272077</v>
      </c>
      <c r="AB3015" s="45">
        <f t="shared" si="1574"/>
        <v>2.0390999999999999</v>
      </c>
      <c r="AC3015" s="2" t="str">
        <f t="shared" si="1560"/>
        <v>TY1</v>
      </c>
      <c r="AD3015">
        <f t="shared" si="1561"/>
        <v>126.359375</v>
      </c>
      <c r="AE3015">
        <f t="shared" si="1562"/>
        <v>125.6875</v>
      </c>
      <c r="AF3015" s="49">
        <f t="shared" si="1556"/>
        <v>0.671875</v>
      </c>
      <c r="AG3015" s="3">
        <f t="shared" si="1575"/>
        <v>126.15510388272077</v>
      </c>
      <c r="AH3015">
        <f t="shared" si="1576"/>
        <v>124.67769524531168</v>
      </c>
      <c r="AI3015" s="51">
        <f t="shared" si="1577"/>
        <v>1.4774086374090842</v>
      </c>
      <c r="AJ3015" s="52">
        <f t="shared" si="1578"/>
        <v>0.80553363740908424</v>
      </c>
      <c r="AK3015" s="2">
        <v>41869</v>
      </c>
      <c r="AL3015" t="str">
        <v>912828WY</v>
      </c>
      <c r="AM3015">
        <v>1.2935000000000001</v>
      </c>
      <c r="AN3015">
        <v>1.9060000000000001E-2</v>
      </c>
      <c r="AO3015">
        <v>0.80059999999999998</v>
      </c>
      <c r="AP3015">
        <v>125.6875</v>
      </c>
      <c r="AQ3015">
        <f>VLOOKUP(AL3015,工作表1!$F$3:$G$1000,2,FALSE)</f>
        <v>2.25</v>
      </c>
      <c r="AR3015" t="str">
        <f>VLOOKUP(AL3015,工作表1!$F$3:$H$1000,3,FALSE)</f>
        <v>2021/7/31</v>
      </c>
      <c r="AS3015">
        <f t="shared" si="1563"/>
        <v>9.2999999999999999E-2</v>
      </c>
      <c r="AT3015">
        <f t="shared" si="1564"/>
        <v>2.157</v>
      </c>
      <c r="AU3015" s="43">
        <f t="shared" si="1579"/>
        <v>42035</v>
      </c>
      <c r="AV3015" s="43">
        <f t="shared" si="1565"/>
        <v>42004</v>
      </c>
      <c r="AW3015" s="45">
        <f t="shared" si="1580"/>
        <v>0.11616847826086957</v>
      </c>
      <c r="AX3015" s="45">
        <f t="shared" si="1581"/>
        <v>0.94219587552114348</v>
      </c>
      <c r="AY3015" s="47">
        <f t="shared" si="1582"/>
        <v>101.4440195713874</v>
      </c>
      <c r="AZ3015" s="47">
        <f t="shared" si="1583"/>
        <v>124.67769524531168</v>
      </c>
      <c r="BA3015" s="43"/>
      <c r="BC3015" s="2">
        <v>41866</v>
      </c>
      <c r="BD3015" t="str">
        <v>912828RR</v>
      </c>
      <c r="BE3015">
        <v>8.1173999999999999</v>
      </c>
      <c r="BF3015">
        <v>-0.27905999999999997</v>
      </c>
      <c r="BG3015">
        <v>0.7873</v>
      </c>
      <c r="BH3015">
        <v>124.96875</v>
      </c>
      <c r="BI3015">
        <f>VLOOKUP(BD3015,工作表1!$K$3:$L$1000,2,FALSE)</f>
        <v>2</v>
      </c>
      <c r="BJ3015" t="str">
        <f>VLOOKUP(BD3015,工作表1!$K$3:$M$1000,3,FALSE)</f>
        <v>2021/11/15</v>
      </c>
      <c r="BK3015">
        <f t="shared" si="1566"/>
        <v>9.1999999999999998E-2</v>
      </c>
      <c r="BL3015">
        <f t="shared" si="1567"/>
        <v>1.9079999999999999</v>
      </c>
      <c r="BM3015" s="43">
        <f t="shared" si="1584"/>
        <v>41958</v>
      </c>
      <c r="BN3015" s="43">
        <f t="shared" si="1568"/>
        <v>42094</v>
      </c>
      <c r="BO3015" s="45">
        <f t="shared" si="1585"/>
        <v>0.51630434782608692</v>
      </c>
      <c r="BP3015" s="45">
        <f t="shared" si="1586"/>
        <v>1.7491810601548541</v>
      </c>
      <c r="BQ3015" s="47">
        <f t="shared" si="1587"/>
        <v>99.798846187690785</v>
      </c>
      <c r="BR3015" s="47">
        <f t="shared" si="1588"/>
        <v>123.29000749399155</v>
      </c>
    </row>
    <row r="3016" spans="6:70" x14ac:dyDescent="0.25">
      <c r="F3016" s="2">
        <v>41968</v>
      </c>
      <c r="G3016">
        <v>0.112</v>
      </c>
      <c r="H3016" s="43">
        <v>42013</v>
      </c>
      <c r="I3016">
        <v>1.7304999999999999</v>
      </c>
      <c r="L3016" s="2">
        <v>41866</v>
      </c>
      <c r="M3016" t="str">
        <v>912828QN</v>
      </c>
      <c r="N3016">
        <v>0.38080000000000003</v>
      </c>
      <c r="O3016">
        <v>1.388E-2</v>
      </c>
      <c r="P3016">
        <v>0.84709999999999996</v>
      </c>
      <c r="Q3016">
        <v>126.640625</v>
      </c>
      <c r="R3016">
        <f>VLOOKUP(M3016,工作表1!$A$3:$B$1000,2,FALSE)</f>
        <v>3.125</v>
      </c>
      <c r="S3016" t="str">
        <f>VLOOKUP(M3016,工作表1!$A$3:$C$1000,3,FALSE)</f>
        <v>2021/5/15</v>
      </c>
      <c r="T3016">
        <f t="shared" si="1558"/>
        <v>9.1999999999999998E-2</v>
      </c>
      <c r="U3016">
        <f t="shared" si="1557"/>
        <v>3.0329999999999999</v>
      </c>
      <c r="V3016" s="43">
        <f t="shared" si="1569"/>
        <v>41958</v>
      </c>
      <c r="W3016" s="43">
        <f t="shared" si="1559"/>
        <v>41912</v>
      </c>
      <c r="X3016" s="45">
        <f t="shared" si="1570"/>
        <v>0.80672554347826075</v>
      </c>
      <c r="Y3016" s="45">
        <f t="shared" si="1571"/>
        <v>1.1748762284097676</v>
      </c>
      <c r="Z3016" s="47">
        <f t="shared" si="1572"/>
        <v>107.64345888458945</v>
      </c>
      <c r="AA3016" s="47">
        <f t="shared" si="1573"/>
        <v>126.45640917463642</v>
      </c>
      <c r="AB3016" s="45">
        <f t="shared" si="1574"/>
        <v>1.9887999999999999</v>
      </c>
      <c r="AC3016" s="2" t="str">
        <f t="shared" si="1560"/>
        <v>TY1</v>
      </c>
      <c r="AD3016">
        <f t="shared" si="1561"/>
        <v>126.640625</v>
      </c>
      <c r="AE3016">
        <f t="shared" si="1562"/>
        <v>125.984375</v>
      </c>
      <c r="AF3016" s="49">
        <f t="shared" si="1556"/>
        <v>0.65625</v>
      </c>
      <c r="AG3016" s="3">
        <f t="shared" si="1575"/>
        <v>126.45640917463642</v>
      </c>
      <c r="AH3016">
        <f t="shared" si="1576"/>
        <v>124.95452485947844</v>
      </c>
      <c r="AI3016" s="51">
        <f t="shared" si="1577"/>
        <v>1.5018843151579802</v>
      </c>
      <c r="AJ3016" s="52">
        <f t="shared" si="1578"/>
        <v>0.84563431515798015</v>
      </c>
      <c r="AK3016" s="2">
        <v>41866</v>
      </c>
      <c r="AL3016" t="str">
        <v>912828WY</v>
      </c>
      <c r="AM3016">
        <v>1.0314000000000001</v>
      </c>
      <c r="AN3016">
        <v>4.3549999999999998E-2</v>
      </c>
      <c r="AO3016">
        <v>0.80059999999999998</v>
      </c>
      <c r="AP3016">
        <v>125.984375</v>
      </c>
      <c r="AQ3016">
        <f>VLOOKUP(AL3016,工作表1!$F$3:$G$1000,2,FALSE)</f>
        <v>2.25</v>
      </c>
      <c r="AR3016" t="str">
        <f>VLOOKUP(AL3016,工作表1!$F$3:$H$1000,3,FALSE)</f>
        <v>2021/7/31</v>
      </c>
      <c r="AS3016">
        <f t="shared" si="1563"/>
        <v>9.1999999999999998E-2</v>
      </c>
      <c r="AT3016">
        <f t="shared" si="1564"/>
        <v>2.1579999999999999</v>
      </c>
      <c r="AU3016" s="43">
        <f t="shared" si="1579"/>
        <v>42035</v>
      </c>
      <c r="AV3016" s="43">
        <f t="shared" si="1565"/>
        <v>42004</v>
      </c>
      <c r="AW3016" s="45">
        <f t="shared" si="1580"/>
        <v>0.11005434782608696</v>
      </c>
      <c r="AX3016" s="45">
        <f t="shared" si="1581"/>
        <v>0.94224612864800472</v>
      </c>
      <c r="AY3016" s="47">
        <f t="shared" si="1582"/>
        <v>101.67816657510119</v>
      </c>
      <c r="AZ3016" s="47">
        <f t="shared" si="1583"/>
        <v>124.95452485947844</v>
      </c>
      <c r="BA3016" s="43"/>
      <c r="BC3016" s="2">
        <v>41865</v>
      </c>
      <c r="BD3016" t="str">
        <v>912828RR</v>
      </c>
      <c r="BE3016">
        <v>7.5693999999999999</v>
      </c>
      <c r="BF3016">
        <v>-0.24773000000000001</v>
      </c>
      <c r="BG3016">
        <v>0.7873</v>
      </c>
      <c r="BH3016">
        <v>124.59375</v>
      </c>
      <c r="BI3016">
        <f>VLOOKUP(BD3016,工作表1!$K$3:$L$1000,2,FALSE)</f>
        <v>2</v>
      </c>
      <c r="BJ3016" t="str">
        <f>VLOOKUP(BD3016,工作表1!$K$3:$M$1000,3,FALSE)</f>
        <v>2021/11/15</v>
      </c>
      <c r="BK3016">
        <f t="shared" si="1566"/>
        <v>9.2999999999999999E-2</v>
      </c>
      <c r="BL3016">
        <f t="shared" si="1567"/>
        <v>1.907</v>
      </c>
      <c r="BM3016" s="43">
        <f t="shared" si="1584"/>
        <v>41958</v>
      </c>
      <c r="BN3016" s="43">
        <f t="shared" si="1568"/>
        <v>42094</v>
      </c>
      <c r="BO3016" s="45">
        <f t="shared" si="1585"/>
        <v>0.5</v>
      </c>
      <c r="BP3016" s="45">
        <f t="shared" si="1586"/>
        <v>1.7493150684931507</v>
      </c>
      <c r="BQ3016" s="47">
        <f t="shared" si="1587"/>
        <v>99.500246778518743</v>
      </c>
      <c r="BR3016" s="47">
        <f t="shared" si="1588"/>
        <v>122.86526336467914</v>
      </c>
    </row>
    <row r="3017" spans="6:70" x14ac:dyDescent="0.25">
      <c r="F3017" s="2">
        <v>41967</v>
      </c>
      <c r="G3017">
        <v>0.11125</v>
      </c>
      <c r="H3017" s="43">
        <v>42012</v>
      </c>
      <c r="I3017">
        <v>1.8065</v>
      </c>
      <c r="L3017" s="2">
        <v>41865</v>
      </c>
      <c r="M3017" t="str">
        <v>912828QN</v>
      </c>
      <c r="N3017">
        <v>0.39419999999999999</v>
      </c>
      <c r="O3017">
        <v>1.2359999999999999E-2</v>
      </c>
      <c r="P3017">
        <v>0.84709999999999996</v>
      </c>
      <c r="Q3017">
        <v>126.296875</v>
      </c>
      <c r="R3017">
        <f>VLOOKUP(M3017,工作表1!$A$3:$B$1000,2,FALSE)</f>
        <v>3.125</v>
      </c>
      <c r="S3017" t="str">
        <f>VLOOKUP(M3017,工作表1!$A$3:$C$1000,3,FALSE)</f>
        <v>2021/5/15</v>
      </c>
      <c r="T3017">
        <f t="shared" si="1558"/>
        <v>9.2999999999999999E-2</v>
      </c>
      <c r="U3017">
        <f t="shared" si="1557"/>
        <v>3.032</v>
      </c>
      <c r="V3017" s="43">
        <f t="shared" si="1569"/>
        <v>41958</v>
      </c>
      <c r="W3017" s="43">
        <f t="shared" si="1559"/>
        <v>41912</v>
      </c>
      <c r="X3017" s="45">
        <f t="shared" si="1570"/>
        <v>0.78125</v>
      </c>
      <c r="Y3017" s="45">
        <f t="shared" si="1571"/>
        <v>1.1750856164383561</v>
      </c>
      <c r="Z3017" s="47">
        <f t="shared" si="1572"/>
        <v>107.3781359622577</v>
      </c>
      <c r="AA3017" s="47">
        <f t="shared" si="1573"/>
        <v>126.1003353678569</v>
      </c>
      <c r="AB3017" s="45">
        <f t="shared" si="1574"/>
        <v>2.0417999999999998</v>
      </c>
      <c r="AC3017" s="2" t="str">
        <f t="shared" si="1560"/>
        <v>TY1</v>
      </c>
      <c r="AD3017">
        <f t="shared" si="1561"/>
        <v>126.296875</v>
      </c>
      <c r="AE3017">
        <f t="shared" si="1562"/>
        <v>125.609375</v>
      </c>
      <c r="AF3017" s="49">
        <f t="shared" si="1556"/>
        <v>0.6875</v>
      </c>
      <c r="AG3017" s="3">
        <f t="shared" si="1575"/>
        <v>126.1003353678569</v>
      </c>
      <c r="AH3017">
        <f t="shared" si="1576"/>
        <v>124.55870554853176</v>
      </c>
      <c r="AI3017" s="51">
        <f t="shared" si="1577"/>
        <v>1.5416298193251379</v>
      </c>
      <c r="AJ3017" s="52">
        <f t="shared" si="1578"/>
        <v>0.85412981932513787</v>
      </c>
      <c r="AK3017" s="2">
        <v>41865</v>
      </c>
      <c r="AL3017" t="str">
        <v>912828WY</v>
      </c>
      <c r="AM3017">
        <v>1.0817000000000001</v>
      </c>
      <c r="AN3017">
        <v>4.1110000000000001E-2</v>
      </c>
      <c r="AO3017">
        <v>0.80059999999999998</v>
      </c>
      <c r="AP3017">
        <v>125.609375</v>
      </c>
      <c r="AQ3017">
        <f>VLOOKUP(AL3017,工作表1!$F$3:$G$1000,2,FALSE)</f>
        <v>2.25</v>
      </c>
      <c r="AR3017" t="str">
        <f>VLOOKUP(AL3017,工作表1!$F$3:$H$1000,3,FALSE)</f>
        <v>2021/7/31</v>
      </c>
      <c r="AS3017">
        <f t="shared" si="1563"/>
        <v>9.2999999999999999E-2</v>
      </c>
      <c r="AT3017">
        <f t="shared" si="1564"/>
        <v>2.157</v>
      </c>
      <c r="AU3017" s="43">
        <f t="shared" si="1579"/>
        <v>42035</v>
      </c>
      <c r="AV3017" s="43">
        <f t="shared" si="1565"/>
        <v>42004</v>
      </c>
      <c r="AW3017" s="45">
        <f t="shared" si="1580"/>
        <v>9.1711956521739135E-2</v>
      </c>
      <c r="AX3017" s="45">
        <f t="shared" si="1581"/>
        <v>0.94239688802858845</v>
      </c>
      <c r="AY3017" s="47">
        <f t="shared" si="1582"/>
        <v>101.39732527859287</v>
      </c>
      <c r="AZ3017" s="47">
        <f t="shared" si="1583"/>
        <v>124.55870554853176</v>
      </c>
      <c r="BA3017" s="43"/>
      <c r="BC3017" s="2">
        <v>41864</v>
      </c>
      <c r="BD3017" t="str">
        <v>912828RR</v>
      </c>
      <c r="BE3017">
        <v>7.7336</v>
      </c>
      <c r="BF3017">
        <v>-0.25469999999999998</v>
      </c>
      <c r="BG3017">
        <v>0.7873</v>
      </c>
      <c r="BH3017">
        <v>124.421875</v>
      </c>
      <c r="BI3017">
        <f>VLOOKUP(BD3017,工作表1!$K$3:$L$1000,2,FALSE)</f>
        <v>2</v>
      </c>
      <c r="BJ3017" t="str">
        <f>VLOOKUP(BD3017,工作表1!$K$3:$M$1000,3,FALSE)</f>
        <v>2021/11/15</v>
      </c>
      <c r="BK3017">
        <f t="shared" si="1566"/>
        <v>9.2499999999999999E-2</v>
      </c>
      <c r="BL3017">
        <f t="shared" si="1567"/>
        <v>1.9075</v>
      </c>
      <c r="BM3017" s="43">
        <f t="shared" si="1584"/>
        <v>41958</v>
      </c>
      <c r="BN3017" s="43">
        <f t="shared" si="1568"/>
        <v>42094</v>
      </c>
      <c r="BO3017" s="45">
        <f t="shared" si="1585"/>
        <v>0.49456521739130432</v>
      </c>
      <c r="BP3017" s="45">
        <f t="shared" si="1586"/>
        <v>1.7493597379392494</v>
      </c>
      <c r="BQ3017" s="47">
        <f t="shared" si="1587"/>
        <v>99.375356618051669</v>
      </c>
      <c r="BR3017" s="47">
        <f t="shared" si="1588"/>
        <v>122.69080581274913</v>
      </c>
    </row>
    <row r="3018" spans="6:70" x14ac:dyDescent="0.25">
      <c r="F3018" s="2">
        <v>41964</v>
      </c>
      <c r="G3018">
        <v>0.1105</v>
      </c>
      <c r="H3018" s="43">
        <v>42011</v>
      </c>
      <c r="I3018">
        <v>1.7736000000000001</v>
      </c>
      <c r="L3018" s="2">
        <v>41864</v>
      </c>
      <c r="M3018" t="str">
        <v>912828QN</v>
      </c>
      <c r="N3018">
        <v>0.37969999999999998</v>
      </c>
      <c r="O3018">
        <v>2.0140000000000002E-2</v>
      </c>
      <c r="P3018">
        <v>0.84709999999999996</v>
      </c>
      <c r="Q3018">
        <v>126.140625</v>
      </c>
      <c r="R3018">
        <f>VLOOKUP(M3018,工作表1!$A$3:$B$1000,2,FALSE)</f>
        <v>3.125</v>
      </c>
      <c r="S3018" t="str">
        <f>VLOOKUP(M3018,工作表1!$A$3:$C$1000,3,FALSE)</f>
        <v>2021/5/15</v>
      </c>
      <c r="T3018">
        <f t="shared" si="1558"/>
        <v>9.2499999999999999E-2</v>
      </c>
      <c r="U3018">
        <f t="shared" si="1557"/>
        <v>3.0325000000000002</v>
      </c>
      <c r="V3018" s="43">
        <f t="shared" si="1569"/>
        <v>41958</v>
      </c>
      <c r="W3018" s="43">
        <f t="shared" si="1559"/>
        <v>41912</v>
      </c>
      <c r="X3018" s="45">
        <f t="shared" si="1570"/>
        <v>0.77275815217391297</v>
      </c>
      <c r="Y3018" s="45">
        <f t="shared" si="1571"/>
        <v>1.1751554124478856</v>
      </c>
      <c r="Z3018" s="47">
        <f t="shared" si="1572"/>
        <v>107.25315940730167</v>
      </c>
      <c r="AA3018" s="47">
        <f t="shared" si="1573"/>
        <v>125.93838985098087</v>
      </c>
      <c r="AB3018" s="45">
        <f t="shared" si="1574"/>
        <v>2.0539000000000001</v>
      </c>
      <c r="AC3018" s="2" t="str">
        <f t="shared" si="1560"/>
        <v>TY1</v>
      </c>
      <c r="AD3018">
        <f t="shared" si="1561"/>
        <v>126.140625</v>
      </c>
      <c r="AE3018">
        <f t="shared" si="1562"/>
        <v>125.4375</v>
      </c>
      <c r="AF3018" s="49">
        <f t="shared" si="1556"/>
        <v>0.703125</v>
      </c>
      <c r="AG3018" s="3">
        <f t="shared" si="1575"/>
        <v>125.93838985098087</v>
      </c>
      <c r="AH3018">
        <f t="shared" si="1576"/>
        <v>124.40715054656292</v>
      </c>
      <c r="AI3018" s="51">
        <f t="shared" si="1577"/>
        <v>1.5312393044179515</v>
      </c>
      <c r="AJ3018" s="52">
        <f t="shared" si="1578"/>
        <v>0.82811430441795153</v>
      </c>
      <c r="AK3018" s="2">
        <v>41864</v>
      </c>
      <c r="AL3018" t="str">
        <v>912828WY</v>
      </c>
      <c r="AM3018">
        <v>1.7990999999999999</v>
      </c>
      <c r="AN3018">
        <v>-1.5650000000000001E-2</v>
      </c>
      <c r="AO3018">
        <v>0.80059999999999998</v>
      </c>
      <c r="AP3018">
        <v>125.4375</v>
      </c>
      <c r="AQ3018">
        <f>VLOOKUP(AL3018,工作表1!$F$3:$G$1000,2,FALSE)</f>
        <v>2.25</v>
      </c>
      <c r="AR3018" t="str">
        <f>VLOOKUP(AL3018,工作表1!$F$3:$H$1000,3,FALSE)</f>
        <v>2021/7/31</v>
      </c>
      <c r="AS3018">
        <f t="shared" si="1563"/>
        <v>9.2499999999999999E-2</v>
      </c>
      <c r="AT3018">
        <f t="shared" si="1564"/>
        <v>2.1575000000000002</v>
      </c>
      <c r="AU3018" s="43">
        <f t="shared" si="1579"/>
        <v>42035</v>
      </c>
      <c r="AV3018" s="43">
        <f t="shared" si="1565"/>
        <v>42004</v>
      </c>
      <c r="AW3018" s="45">
        <f t="shared" si="1580"/>
        <v>8.5597826086956527E-2</v>
      </c>
      <c r="AX3018" s="45">
        <f t="shared" si="1581"/>
        <v>0.9424471411554497</v>
      </c>
      <c r="AY3018" s="47">
        <f t="shared" si="1582"/>
        <v>101.28832561418405</v>
      </c>
      <c r="AZ3018" s="47">
        <f t="shared" si="1583"/>
        <v>124.40715054656292</v>
      </c>
      <c r="BA3018" s="43"/>
      <c r="BC3018" s="2">
        <v>41863</v>
      </c>
      <c r="BD3018" t="str">
        <v>912828RR</v>
      </c>
      <c r="BE3018">
        <v>7.7904999999999998</v>
      </c>
      <c r="BF3018">
        <v>-0.25881999999999999</v>
      </c>
      <c r="BG3018">
        <v>0.7873</v>
      </c>
      <c r="BH3018">
        <v>124.09375</v>
      </c>
      <c r="BI3018">
        <f>VLOOKUP(BD3018,工作表1!$K$3:$L$1000,2,FALSE)</f>
        <v>2</v>
      </c>
      <c r="BJ3018" t="str">
        <f>VLOOKUP(BD3018,工作表1!$K$3:$M$1000,3,FALSE)</f>
        <v>2021/11/15</v>
      </c>
      <c r="BK3018">
        <f t="shared" si="1566"/>
        <v>9.2499999999999999E-2</v>
      </c>
      <c r="BL3018">
        <f t="shared" si="1567"/>
        <v>1.9075</v>
      </c>
      <c r="BM3018" s="43">
        <f t="shared" si="1584"/>
        <v>41958</v>
      </c>
      <c r="BN3018" s="43">
        <f t="shared" si="1568"/>
        <v>42094</v>
      </c>
      <c r="BO3018" s="45">
        <f t="shared" si="1585"/>
        <v>0.4891304347826087</v>
      </c>
      <c r="BP3018" s="45">
        <f t="shared" si="1586"/>
        <v>1.7494044073853483</v>
      </c>
      <c r="BQ3018" s="47">
        <f t="shared" si="1587"/>
        <v>99.12543557365936</v>
      </c>
      <c r="BR3018" s="47">
        <f t="shared" si="1588"/>
        <v>122.35794077033445</v>
      </c>
    </row>
    <row r="3019" spans="6:70" x14ac:dyDescent="0.25">
      <c r="F3019" s="2">
        <v>41963</v>
      </c>
      <c r="G3019">
        <v>0.112</v>
      </c>
      <c r="H3019" s="43">
        <v>42010</v>
      </c>
      <c r="I3019">
        <v>1.7572000000000001</v>
      </c>
      <c r="L3019" s="2">
        <v>41863</v>
      </c>
      <c r="M3019" t="str">
        <v>912828QN</v>
      </c>
      <c r="N3019">
        <v>0.1014</v>
      </c>
      <c r="O3019">
        <v>8.5190000000000002E-2</v>
      </c>
      <c r="P3019">
        <v>0.84709999999999996</v>
      </c>
      <c r="Q3019">
        <v>125.828125</v>
      </c>
      <c r="R3019">
        <f>VLOOKUP(M3019,工作表1!$A$3:$B$1000,2,FALSE)</f>
        <v>3.125</v>
      </c>
      <c r="S3019" t="str">
        <f>VLOOKUP(M3019,工作表1!$A$3:$C$1000,3,FALSE)</f>
        <v>2021/5/15</v>
      </c>
      <c r="T3019">
        <f t="shared" si="1558"/>
        <v>9.2499999999999999E-2</v>
      </c>
      <c r="U3019">
        <f t="shared" si="1557"/>
        <v>3.0325000000000002</v>
      </c>
      <c r="V3019" s="43">
        <f t="shared" si="1569"/>
        <v>41958</v>
      </c>
      <c r="W3019" s="43">
        <f t="shared" si="1559"/>
        <v>41912</v>
      </c>
      <c r="X3019" s="45">
        <f t="shared" si="1570"/>
        <v>0.76426630434782605</v>
      </c>
      <c r="Y3019" s="45">
        <f t="shared" si="1571"/>
        <v>1.1752252084574151</v>
      </c>
      <c r="Z3019" s="47">
        <f t="shared" si="1572"/>
        <v>106.98721449626318</v>
      </c>
      <c r="AA3019" s="47">
        <f t="shared" si="1573"/>
        <v>125.61010686840592</v>
      </c>
      <c r="AB3019" s="45">
        <f t="shared" si="1574"/>
        <v>2.0973000000000002</v>
      </c>
      <c r="AC3019" s="2" t="str">
        <f t="shared" si="1560"/>
        <v>TY1</v>
      </c>
      <c r="AD3019">
        <f t="shared" si="1561"/>
        <v>125.828125</v>
      </c>
      <c r="AE3019">
        <f t="shared" si="1562"/>
        <v>125.109375</v>
      </c>
      <c r="AF3019" s="49">
        <f t="shared" si="1556"/>
        <v>0.71875</v>
      </c>
      <c r="AG3019" s="3">
        <f t="shared" si="1575"/>
        <v>125.61010686840592</v>
      </c>
      <c r="AH3019">
        <f t="shared" si="1576"/>
        <v>124.07989234406806</v>
      </c>
      <c r="AI3019" s="51">
        <f t="shared" si="1577"/>
        <v>1.5302145243378646</v>
      </c>
      <c r="AJ3019" s="52">
        <f t="shared" si="1578"/>
        <v>0.81146452433786465</v>
      </c>
      <c r="AK3019" s="2">
        <v>41863</v>
      </c>
      <c r="AL3019" t="str">
        <v>912828WY</v>
      </c>
      <c r="AM3019">
        <v>1.992</v>
      </c>
      <c r="AN3019">
        <v>-3.2309999999999998E-2</v>
      </c>
      <c r="AO3019">
        <v>0.80059999999999998</v>
      </c>
      <c r="AP3019">
        <v>125.109375</v>
      </c>
      <c r="AQ3019">
        <f>VLOOKUP(AL3019,工作表1!$F$3:$G$1000,2,FALSE)</f>
        <v>2.25</v>
      </c>
      <c r="AR3019" t="str">
        <f>VLOOKUP(AL3019,工作表1!$F$3:$H$1000,3,FALSE)</f>
        <v>2021/7/31</v>
      </c>
      <c r="AS3019">
        <f t="shared" si="1563"/>
        <v>9.2499999999999999E-2</v>
      </c>
      <c r="AT3019">
        <f t="shared" si="1564"/>
        <v>2.1575000000000002</v>
      </c>
      <c r="AU3019" s="43">
        <f t="shared" si="1579"/>
        <v>42035</v>
      </c>
      <c r="AV3019" s="43">
        <f t="shared" si="1565"/>
        <v>42004</v>
      </c>
      <c r="AW3019" s="45">
        <f t="shared" si="1580"/>
        <v>7.9483695652173905E-2</v>
      </c>
      <c r="AX3019" s="45">
        <f t="shared" si="1581"/>
        <v>0.94249739428231083</v>
      </c>
      <c r="AY3019" s="47">
        <f t="shared" si="1582"/>
        <v>101.03846630076742</v>
      </c>
      <c r="AZ3019" s="47">
        <f t="shared" si="1583"/>
        <v>124.07989234406806</v>
      </c>
      <c r="BA3019" s="43"/>
      <c r="BC3019" s="2">
        <v>41862</v>
      </c>
      <c r="BD3019" t="str">
        <v>912828RR</v>
      </c>
      <c r="BE3019">
        <v>7.3944000000000001</v>
      </c>
      <c r="BF3019">
        <v>-0.2364</v>
      </c>
      <c r="BG3019">
        <v>0.7873</v>
      </c>
      <c r="BH3019">
        <v>124.203125</v>
      </c>
      <c r="BI3019">
        <f>VLOOKUP(BD3019,工作表1!$K$3:$L$1000,2,FALSE)</f>
        <v>2</v>
      </c>
      <c r="BJ3019" t="str">
        <f>VLOOKUP(BD3019,工作表1!$K$3:$M$1000,3,FALSE)</f>
        <v>2021/11/15</v>
      </c>
      <c r="BK3019">
        <f t="shared" si="1566"/>
        <v>9.2999999999999999E-2</v>
      </c>
      <c r="BL3019">
        <f t="shared" si="1567"/>
        <v>1.907</v>
      </c>
      <c r="BM3019" s="43">
        <f t="shared" si="1584"/>
        <v>41958</v>
      </c>
      <c r="BN3019" s="43">
        <f t="shared" si="1568"/>
        <v>42094</v>
      </c>
      <c r="BO3019" s="45">
        <f t="shared" si="1585"/>
        <v>0.48369565217391303</v>
      </c>
      <c r="BP3019" s="45">
        <f t="shared" si="1586"/>
        <v>1.7494490768314472</v>
      </c>
      <c r="BQ3019" s="47">
        <f t="shared" si="1587"/>
        <v>99.204709561135886</v>
      </c>
      <c r="BR3019" s="47">
        <f t="shared" si="1588"/>
        <v>122.44361486827565</v>
      </c>
    </row>
    <row r="3020" spans="6:70" x14ac:dyDescent="0.25">
      <c r="F3020" s="2">
        <v>41962</v>
      </c>
      <c r="G3020">
        <v>0.113</v>
      </c>
      <c r="H3020" s="43">
        <v>42009</v>
      </c>
      <c r="I3020">
        <v>1.8448</v>
      </c>
      <c r="L3020" s="2">
        <v>41862</v>
      </c>
      <c r="M3020" t="str">
        <v>912828QN</v>
      </c>
      <c r="N3020">
        <v>-0.1948</v>
      </c>
      <c r="O3020">
        <v>0.15004999999999999</v>
      </c>
      <c r="P3020">
        <v>0.84709999999999996</v>
      </c>
      <c r="Q3020">
        <v>125.921875</v>
      </c>
      <c r="R3020">
        <f>VLOOKUP(M3020,工作表1!$A$3:$B$1000,2,FALSE)</f>
        <v>3.125</v>
      </c>
      <c r="S3020" t="str">
        <f>VLOOKUP(M3020,工作表1!$A$3:$C$1000,3,FALSE)</f>
        <v>2021/5/15</v>
      </c>
      <c r="T3020">
        <f t="shared" si="1558"/>
        <v>9.2999999999999999E-2</v>
      </c>
      <c r="U3020">
        <f t="shared" si="1557"/>
        <v>3.032</v>
      </c>
      <c r="V3020" s="43">
        <f t="shared" si="1569"/>
        <v>41958</v>
      </c>
      <c r="W3020" s="43">
        <f t="shared" si="1559"/>
        <v>41912</v>
      </c>
      <c r="X3020" s="45">
        <f t="shared" si="1570"/>
        <v>0.75577445652173914</v>
      </c>
      <c r="Y3020" s="45">
        <f t="shared" si="1571"/>
        <v>1.1752950044669446</v>
      </c>
      <c r="Z3020" s="47">
        <f t="shared" si="1572"/>
        <v>107.06412269641483</v>
      </c>
      <c r="AA3020" s="47">
        <f t="shared" si="1573"/>
        <v>125.68664169570664</v>
      </c>
      <c r="AB3020" s="45">
        <f t="shared" si="1574"/>
        <v>2.0876999999999999</v>
      </c>
      <c r="AC3020" s="2" t="str">
        <f t="shared" si="1560"/>
        <v>TY1</v>
      </c>
      <c r="AD3020">
        <f t="shared" si="1561"/>
        <v>125.921875</v>
      </c>
      <c r="AE3020">
        <f t="shared" si="1562"/>
        <v>125.21875</v>
      </c>
      <c r="AF3020" s="49">
        <f t="shared" si="1556"/>
        <v>0.703125</v>
      </c>
      <c r="AG3020" s="3">
        <f t="shared" si="1575"/>
        <v>125.68664169570664</v>
      </c>
      <c r="AH3020">
        <f t="shared" si="1576"/>
        <v>124.16228659119456</v>
      </c>
      <c r="AI3020" s="51">
        <f t="shared" si="1577"/>
        <v>1.5243551045120824</v>
      </c>
      <c r="AJ3020" s="52">
        <f t="shared" si="1578"/>
        <v>0.82123010451208245</v>
      </c>
      <c r="AK3020" s="2">
        <v>41862</v>
      </c>
      <c r="AL3020" t="str">
        <v>912828WY</v>
      </c>
      <c r="AM3020">
        <v>1.5194000000000001</v>
      </c>
      <c r="AN3020">
        <v>7.1900000000000002E-3</v>
      </c>
      <c r="AO3020">
        <v>0.80059999999999998</v>
      </c>
      <c r="AP3020">
        <v>125.21875</v>
      </c>
      <c r="AQ3020">
        <f>VLOOKUP(AL3020,工作表1!$F$3:$G$1000,2,FALSE)</f>
        <v>2.25</v>
      </c>
      <c r="AR3020" t="str">
        <f>VLOOKUP(AL3020,工作表1!$F$3:$H$1000,3,FALSE)</f>
        <v>2021/7/31</v>
      </c>
      <c r="AS3020">
        <f t="shared" si="1563"/>
        <v>9.2999999999999999E-2</v>
      </c>
      <c r="AT3020">
        <f t="shared" si="1564"/>
        <v>2.157</v>
      </c>
      <c r="AU3020" s="43">
        <f t="shared" si="1579"/>
        <v>42035</v>
      </c>
      <c r="AV3020" s="43">
        <f t="shared" si="1565"/>
        <v>42004</v>
      </c>
      <c r="AW3020" s="45">
        <f t="shared" si="1580"/>
        <v>7.3369565217391297E-2</v>
      </c>
      <c r="AX3020" s="45">
        <f t="shared" si="1581"/>
        <v>0.94254764740917207</v>
      </c>
      <c r="AY3020" s="47">
        <f t="shared" si="1582"/>
        <v>101.11637890518433</v>
      </c>
      <c r="AZ3020" s="47">
        <f t="shared" si="1583"/>
        <v>124.16228659119456</v>
      </c>
      <c r="BA3020" s="43"/>
      <c r="BC3020" s="2">
        <v>41859</v>
      </c>
      <c r="BD3020" t="str">
        <v>912828RR</v>
      </c>
      <c r="BE3020">
        <v>7.3019999999999996</v>
      </c>
      <c r="BF3020">
        <v>-0.23721</v>
      </c>
      <c r="BG3020">
        <v>0.7873</v>
      </c>
      <c r="BH3020">
        <v>124.234375</v>
      </c>
      <c r="BI3020">
        <f>VLOOKUP(BD3020,工作表1!$K$3:$L$1000,2,FALSE)</f>
        <v>2</v>
      </c>
      <c r="BJ3020" t="str">
        <f>VLOOKUP(BD3020,工作表1!$K$3:$M$1000,3,FALSE)</f>
        <v>2021/11/15</v>
      </c>
      <c r="BK3020">
        <f t="shared" si="1566"/>
        <v>9.2999999999999999E-2</v>
      </c>
      <c r="BL3020">
        <f t="shared" si="1567"/>
        <v>1.907</v>
      </c>
      <c r="BM3020" s="43">
        <f t="shared" si="1584"/>
        <v>41958</v>
      </c>
      <c r="BN3020" s="43">
        <f t="shared" si="1568"/>
        <v>42094</v>
      </c>
      <c r="BO3020" s="45">
        <f t="shared" si="1585"/>
        <v>0.47826086956521741</v>
      </c>
      <c r="BP3020" s="45">
        <f t="shared" si="1586"/>
        <v>1.7494937462775462</v>
      </c>
      <c r="BQ3020" s="47">
        <f t="shared" si="1587"/>
        <v>99.236016336219336</v>
      </c>
      <c r="BR3020" s="47">
        <f t="shared" si="1588"/>
        <v>122.46795700020958</v>
      </c>
    </row>
    <row r="3021" spans="6:70" x14ac:dyDescent="0.25">
      <c r="F3021" s="2">
        <v>41961</v>
      </c>
      <c r="G3021">
        <v>0.106</v>
      </c>
      <c r="H3021" s="43">
        <v>42006</v>
      </c>
      <c r="I3021">
        <v>1.9137999999999999</v>
      </c>
      <c r="L3021" s="2">
        <v>41859</v>
      </c>
      <c r="M3021" t="str">
        <v>912828QN</v>
      </c>
      <c r="N3021">
        <v>0.2369</v>
      </c>
      <c r="O3021">
        <v>5.1529999999999999E-2</v>
      </c>
      <c r="P3021">
        <v>0.84709999999999996</v>
      </c>
      <c r="Q3021">
        <v>125.96875</v>
      </c>
      <c r="R3021">
        <f>VLOOKUP(M3021,工作表1!$A$3:$B$1000,2,FALSE)</f>
        <v>3.125</v>
      </c>
      <c r="S3021" t="str">
        <f>VLOOKUP(M3021,工作表1!$A$3:$C$1000,3,FALSE)</f>
        <v>2021/5/15</v>
      </c>
      <c r="T3021">
        <f t="shared" si="1558"/>
        <v>9.2999999999999999E-2</v>
      </c>
      <c r="U3021">
        <f t="shared" si="1557"/>
        <v>3.032</v>
      </c>
      <c r="V3021" s="43">
        <f t="shared" si="1569"/>
        <v>41958</v>
      </c>
      <c r="W3021" s="43">
        <f t="shared" si="1559"/>
        <v>41912</v>
      </c>
      <c r="X3021" s="45">
        <f t="shared" si="1570"/>
        <v>0.74728260869565222</v>
      </c>
      <c r="Y3021" s="45">
        <f t="shared" si="1571"/>
        <v>1.1753648004764741</v>
      </c>
      <c r="Z3021" s="47">
        <f t="shared" si="1572"/>
        <v>107.12787210669708</v>
      </c>
      <c r="AA3021" s="47">
        <f t="shared" si="1573"/>
        <v>125.74756389576612</v>
      </c>
      <c r="AB3021" s="45">
        <f t="shared" si="1574"/>
        <v>2.0853999999999999</v>
      </c>
      <c r="AC3021" s="2" t="str">
        <f t="shared" si="1560"/>
        <v>TY1</v>
      </c>
      <c r="AD3021">
        <f t="shared" si="1561"/>
        <v>125.96875</v>
      </c>
      <c r="AE3021">
        <f t="shared" si="1562"/>
        <v>125.25</v>
      </c>
      <c r="AF3021" s="49">
        <f t="shared" si="1556"/>
        <v>0.71875</v>
      </c>
      <c r="AG3021" s="3">
        <f t="shared" si="1575"/>
        <v>125.74756389576612</v>
      </c>
      <c r="AH3021">
        <f t="shared" si="1576"/>
        <v>124.16615398839448</v>
      </c>
      <c r="AI3021" s="51">
        <f t="shared" si="1577"/>
        <v>1.5814099073716363</v>
      </c>
      <c r="AJ3021" s="52">
        <f t="shared" si="1578"/>
        <v>0.86265990737163634</v>
      </c>
      <c r="AK3021" s="2">
        <v>41859</v>
      </c>
      <c r="AL3021" t="str">
        <v>912828WY</v>
      </c>
      <c r="AM3021">
        <v>0.94530000000000003</v>
      </c>
      <c r="AN3021">
        <v>4.5990000000000003E-2</v>
      </c>
      <c r="AO3021">
        <v>0.80059999999999998</v>
      </c>
      <c r="AP3021">
        <v>125.25</v>
      </c>
      <c r="AQ3021">
        <f>VLOOKUP(AL3021,工作表1!$F$3:$G$1000,2,FALSE)</f>
        <v>2.25</v>
      </c>
      <c r="AR3021" t="str">
        <f>VLOOKUP(AL3021,工作表1!$F$3:$H$1000,3,FALSE)</f>
        <v>2021/7/31</v>
      </c>
      <c r="AS3021">
        <f t="shared" si="1563"/>
        <v>9.2999999999999999E-2</v>
      </c>
      <c r="AT3021">
        <f t="shared" si="1564"/>
        <v>2.157</v>
      </c>
      <c r="AU3021" s="43">
        <f t="shared" si="1579"/>
        <v>42035</v>
      </c>
      <c r="AV3021" s="43">
        <f t="shared" si="1565"/>
        <v>42004</v>
      </c>
      <c r="AW3021" s="45">
        <f t="shared" si="1580"/>
        <v>6.7255434782608703E-2</v>
      </c>
      <c r="AX3021" s="45">
        <f t="shared" si="1581"/>
        <v>0.94259790053603343</v>
      </c>
      <c r="AY3021" s="47">
        <f t="shared" si="1582"/>
        <v>101.13161735799447</v>
      </c>
      <c r="AZ3021" s="47">
        <f t="shared" si="1583"/>
        <v>124.16615398839448</v>
      </c>
      <c r="BA3021" s="43"/>
      <c r="BC3021" s="2">
        <v>41858</v>
      </c>
      <c r="BD3021" t="str">
        <v>912828RR</v>
      </c>
      <c r="BE3021">
        <v>7.9066999999999998</v>
      </c>
      <c r="BF3021">
        <v>-0.26094000000000001</v>
      </c>
      <c r="BG3021">
        <v>0.7873</v>
      </c>
      <c r="BH3021">
        <v>124.171875</v>
      </c>
      <c r="BI3021">
        <f>VLOOKUP(BD3021,工作表1!$K$3:$L$1000,2,FALSE)</f>
        <v>2</v>
      </c>
      <c r="BJ3021" t="str">
        <f>VLOOKUP(BD3021,工作表1!$K$3:$M$1000,3,FALSE)</f>
        <v>2021/11/15</v>
      </c>
      <c r="BK3021">
        <f t="shared" si="1566"/>
        <v>9.2999999999999999E-2</v>
      </c>
      <c r="BL3021">
        <f t="shared" si="1567"/>
        <v>1.907</v>
      </c>
      <c r="BM3021" s="43">
        <f t="shared" si="1584"/>
        <v>41958</v>
      </c>
      <c r="BN3021" s="43">
        <f t="shared" si="1568"/>
        <v>42094</v>
      </c>
      <c r="BO3021" s="45">
        <f t="shared" si="1585"/>
        <v>0.46195652173913043</v>
      </c>
      <c r="BP3021" s="45">
        <f t="shared" si="1586"/>
        <v>1.7496277546158427</v>
      </c>
      <c r="BQ3021" s="47">
        <f t="shared" si="1587"/>
        <v>99.219426582749676</v>
      </c>
      <c r="BR3021" s="47">
        <f t="shared" si="1588"/>
        <v>122.40061748883491</v>
      </c>
    </row>
    <row r="3022" spans="6:70" x14ac:dyDescent="0.25">
      <c r="F3022" s="2">
        <v>41960</v>
      </c>
      <c r="G3022">
        <v>0.10299999999999999</v>
      </c>
      <c r="H3022" s="43">
        <v>42005</v>
      </c>
      <c r="I3022">
        <v>1.9712000000000001</v>
      </c>
      <c r="L3022" s="2">
        <v>41858</v>
      </c>
      <c r="M3022" t="str">
        <v>912828QN</v>
      </c>
      <c r="N3022">
        <v>0.22040000000000001</v>
      </c>
      <c r="O3022">
        <v>5.7410000000000003E-2</v>
      </c>
      <c r="P3022">
        <v>0.84709999999999996</v>
      </c>
      <c r="Q3022">
        <v>125.921875</v>
      </c>
      <c r="R3022">
        <f>VLOOKUP(M3022,工作表1!$A$3:$B$1000,2,FALSE)</f>
        <v>3.125</v>
      </c>
      <c r="S3022" t="str">
        <f>VLOOKUP(M3022,工作表1!$A$3:$C$1000,3,FALSE)</f>
        <v>2021/5/15</v>
      </c>
      <c r="T3022">
        <f t="shared" si="1558"/>
        <v>9.2999999999999999E-2</v>
      </c>
      <c r="U3022">
        <f t="shared" si="1557"/>
        <v>3.032</v>
      </c>
      <c r="V3022" s="43">
        <f t="shared" si="1569"/>
        <v>41958</v>
      </c>
      <c r="W3022" s="43">
        <f t="shared" si="1559"/>
        <v>41912</v>
      </c>
      <c r="X3022" s="45">
        <f t="shared" si="1570"/>
        <v>0.72180706521739135</v>
      </c>
      <c r="Y3022" s="45">
        <f t="shared" si="1571"/>
        <v>1.1755741885050626</v>
      </c>
      <c r="Z3022" s="47">
        <f t="shared" si="1572"/>
        <v>107.11272929855723</v>
      </c>
      <c r="AA3022" s="47">
        <f t="shared" si="1573"/>
        <v>125.68668625206944</v>
      </c>
      <c r="AB3022" s="45">
        <f t="shared" si="1574"/>
        <v>2.0688</v>
      </c>
      <c r="AC3022" s="2" t="str">
        <f t="shared" si="1560"/>
        <v>TY1</v>
      </c>
      <c r="AD3022">
        <f t="shared" si="1561"/>
        <v>125.921875</v>
      </c>
      <c r="AE3022">
        <f t="shared" si="1562"/>
        <v>125.1875</v>
      </c>
      <c r="AF3022" s="49">
        <f t="shared" si="1556"/>
        <v>0.734375</v>
      </c>
      <c r="AG3022" s="3">
        <f t="shared" si="1575"/>
        <v>125.68668625206944</v>
      </c>
      <c r="AH3022">
        <f t="shared" si="1576"/>
        <v>124.12172075531871</v>
      </c>
      <c r="AI3022" s="51">
        <f t="shared" si="1577"/>
        <v>1.5649654967507303</v>
      </c>
      <c r="AJ3022" s="52">
        <f t="shared" si="1578"/>
        <v>0.83059049675073027</v>
      </c>
      <c r="AK3022" s="2">
        <v>41858</v>
      </c>
      <c r="AL3022" t="str">
        <v>912828WY</v>
      </c>
      <c r="AM3022">
        <v>2.0047000000000001</v>
      </c>
      <c r="AN3022">
        <v>-3.2730000000000002E-2</v>
      </c>
      <c r="AO3022">
        <v>0.80059999999999998</v>
      </c>
      <c r="AP3022">
        <v>125.1875</v>
      </c>
      <c r="AQ3022">
        <f>VLOOKUP(AL3022,工作表1!$F$3:$G$1000,2,FALSE)</f>
        <v>2.25</v>
      </c>
      <c r="AR3022" t="str">
        <f>VLOOKUP(AL3022,工作表1!$F$3:$H$1000,3,FALSE)</f>
        <v>2021/7/31</v>
      </c>
      <c r="AS3022">
        <f t="shared" si="1563"/>
        <v>9.2999999999999999E-2</v>
      </c>
      <c r="AT3022">
        <f t="shared" si="1564"/>
        <v>2.157</v>
      </c>
      <c r="AU3022" s="43">
        <f t="shared" si="1579"/>
        <v>42035</v>
      </c>
      <c r="AV3022" s="43">
        <f t="shared" si="1565"/>
        <v>42004</v>
      </c>
      <c r="AW3022" s="45">
        <f t="shared" si="1580"/>
        <v>4.8913043478260865E-2</v>
      </c>
      <c r="AX3022" s="45">
        <f t="shared" si="1581"/>
        <v>0.94274865991661694</v>
      </c>
      <c r="AY3022" s="47">
        <f t="shared" si="1582"/>
        <v>101.13247075542961</v>
      </c>
      <c r="AZ3022" s="47">
        <f t="shared" si="1583"/>
        <v>124.12172075531871</v>
      </c>
      <c r="BA3022" s="43"/>
      <c r="BC3022" s="2">
        <v>41857</v>
      </c>
      <c r="BD3022" t="str">
        <v>912828RR</v>
      </c>
      <c r="BE3022">
        <v>9.1513000000000009</v>
      </c>
      <c r="BF3022">
        <v>-0.3206</v>
      </c>
      <c r="BG3022">
        <v>0.7873</v>
      </c>
      <c r="BH3022">
        <v>123.71875</v>
      </c>
      <c r="BI3022">
        <f>VLOOKUP(BD3022,工作表1!$K$3:$L$1000,2,FALSE)</f>
        <v>2</v>
      </c>
      <c r="BJ3022" t="str">
        <f>VLOOKUP(BD3022,工作表1!$K$3:$M$1000,3,FALSE)</f>
        <v>2021/11/15</v>
      </c>
      <c r="BK3022">
        <f t="shared" si="1566"/>
        <v>9.5000000000000001E-2</v>
      </c>
      <c r="BL3022">
        <f t="shared" si="1567"/>
        <v>1.905</v>
      </c>
      <c r="BM3022" s="43">
        <f t="shared" si="1584"/>
        <v>41958</v>
      </c>
      <c r="BN3022" s="43">
        <f t="shared" si="1568"/>
        <v>42094</v>
      </c>
      <c r="BO3022" s="45">
        <f t="shared" si="1585"/>
        <v>0.45652173913043476</v>
      </c>
      <c r="BP3022" s="45">
        <f t="shared" si="1586"/>
        <v>1.7496724240619417</v>
      </c>
      <c r="BQ3022" s="47">
        <f t="shared" si="1587"/>
        <v>98.907526869046507</v>
      </c>
      <c r="BR3022" s="47">
        <f t="shared" si="1588"/>
        <v>121.99069647117464</v>
      </c>
    </row>
    <row r="3023" spans="6:70" x14ac:dyDescent="0.25">
      <c r="F3023" s="2">
        <v>41957</v>
      </c>
      <c r="G3023">
        <v>0.10299999999999999</v>
      </c>
      <c r="H3023" s="43">
        <v>42004</v>
      </c>
      <c r="I3023">
        <v>1.9712000000000001</v>
      </c>
      <c r="L3023" s="2">
        <v>41857</v>
      </c>
      <c r="M3023" t="str">
        <v>912828QN</v>
      </c>
      <c r="N3023">
        <v>0.3992</v>
      </c>
      <c r="O3023">
        <v>2.4719999999999999E-2</v>
      </c>
      <c r="P3023">
        <v>0.84709999999999996</v>
      </c>
      <c r="Q3023">
        <v>125.5</v>
      </c>
      <c r="R3023">
        <f>VLOOKUP(M3023,工作表1!$A$3:$B$1000,2,FALSE)</f>
        <v>3.125</v>
      </c>
      <c r="S3023" t="str">
        <f>VLOOKUP(M3023,工作表1!$A$3:$C$1000,3,FALSE)</f>
        <v>2021/5/15</v>
      </c>
      <c r="T3023">
        <f t="shared" si="1558"/>
        <v>9.5000000000000001E-2</v>
      </c>
      <c r="U3023">
        <f t="shared" si="1557"/>
        <v>3.03</v>
      </c>
      <c r="V3023" s="43">
        <f t="shared" si="1569"/>
        <v>41958</v>
      </c>
      <c r="W3023" s="43">
        <f t="shared" si="1559"/>
        <v>41912</v>
      </c>
      <c r="X3023" s="45">
        <f t="shared" si="1570"/>
        <v>0.71331521739130432</v>
      </c>
      <c r="Y3023" s="45">
        <f t="shared" si="1571"/>
        <v>1.1756439845145921</v>
      </c>
      <c r="Z3023" s="47">
        <f t="shared" si="1572"/>
        <v>106.76924570438065</v>
      </c>
      <c r="AA3023" s="47">
        <f t="shared" si="1573"/>
        <v>125.26722478495994</v>
      </c>
      <c r="AB3023" s="45">
        <f t="shared" si="1574"/>
        <v>2.1265000000000001</v>
      </c>
      <c r="AC3023" s="2" t="str">
        <f t="shared" si="1560"/>
        <v>TY1</v>
      </c>
      <c r="AD3023">
        <f t="shared" si="1561"/>
        <v>125.5</v>
      </c>
      <c r="AE3023">
        <f t="shared" si="1562"/>
        <v>124.734375</v>
      </c>
      <c r="AF3023" s="49">
        <f t="shared" si="1556"/>
        <v>0.765625</v>
      </c>
      <c r="AG3023" s="3">
        <f t="shared" si="1575"/>
        <v>125.26722478495994</v>
      </c>
      <c r="AH3023">
        <f t="shared" si="1576"/>
        <v>123.69827485779167</v>
      </c>
      <c r="AI3023" s="51">
        <f t="shared" si="1577"/>
        <v>1.5689499271682621</v>
      </c>
      <c r="AJ3023" s="52">
        <f t="shared" si="1578"/>
        <v>0.80332492716826209</v>
      </c>
      <c r="AK3023" s="2">
        <v>41857</v>
      </c>
      <c r="AL3023" t="str">
        <v>912828WY</v>
      </c>
      <c r="AM3023">
        <v>2.9234</v>
      </c>
      <c r="AN3023">
        <v>-0.10238999999999999</v>
      </c>
      <c r="AO3023">
        <v>0.80059999999999998</v>
      </c>
      <c r="AP3023">
        <v>124.734375</v>
      </c>
      <c r="AQ3023">
        <f>VLOOKUP(AL3023,工作表1!$F$3:$G$1000,2,FALSE)</f>
        <v>2.25</v>
      </c>
      <c r="AR3023" t="str">
        <f>VLOOKUP(AL3023,工作表1!$F$3:$H$1000,3,FALSE)</f>
        <v>2021/7/31</v>
      </c>
      <c r="AS3023">
        <f t="shared" si="1563"/>
        <v>9.5000000000000001E-2</v>
      </c>
      <c r="AT3023">
        <f t="shared" si="1564"/>
        <v>2.1549999999999998</v>
      </c>
      <c r="AU3023" s="43">
        <f t="shared" si="1579"/>
        <v>42035</v>
      </c>
      <c r="AV3023" s="43">
        <f t="shared" si="1565"/>
        <v>42004</v>
      </c>
      <c r="AW3023" s="45">
        <f t="shared" si="1580"/>
        <v>4.2798913043478264E-2</v>
      </c>
      <c r="AX3023" s="45">
        <f t="shared" si="1581"/>
        <v>0.94279891304347829</v>
      </c>
      <c r="AY3023" s="47">
        <f t="shared" si="1582"/>
        <v>100.80479107337024</v>
      </c>
      <c r="AZ3023" s="47">
        <f t="shared" si="1583"/>
        <v>123.69827485779167</v>
      </c>
      <c r="BA3023" s="43"/>
      <c r="BC3023" s="2">
        <v>41856</v>
      </c>
      <c r="BD3023" t="str">
        <v>912828RR</v>
      </c>
      <c r="BE3023">
        <v>8.6343999999999994</v>
      </c>
      <c r="BF3023">
        <v>-0.29437000000000002</v>
      </c>
      <c r="BG3023">
        <v>0.7873</v>
      </c>
      <c r="BH3023">
        <v>123.59375</v>
      </c>
      <c r="BI3023">
        <f>VLOOKUP(BD3023,工作表1!$K$3:$L$1000,2,FALSE)</f>
        <v>2</v>
      </c>
      <c r="BJ3023" t="str">
        <f>VLOOKUP(BD3023,工作表1!$K$3:$M$1000,3,FALSE)</f>
        <v>2021/11/15</v>
      </c>
      <c r="BK3023">
        <f t="shared" si="1566"/>
        <v>9.6000000000000002E-2</v>
      </c>
      <c r="BL3023">
        <f t="shared" si="1567"/>
        <v>1.9039999999999999</v>
      </c>
      <c r="BM3023" s="43">
        <f t="shared" si="1584"/>
        <v>41958</v>
      </c>
      <c r="BN3023" s="43">
        <f t="shared" si="1568"/>
        <v>42094</v>
      </c>
      <c r="BO3023" s="45">
        <f t="shared" si="1585"/>
        <v>0.45108695652173914</v>
      </c>
      <c r="BP3023" s="45">
        <f t="shared" si="1586"/>
        <v>1.7497170935080404</v>
      </c>
      <c r="BQ3023" s="47">
        <f t="shared" si="1587"/>
        <v>98.797950886583521</v>
      </c>
      <c r="BR3023" s="47">
        <f t="shared" si="1588"/>
        <v>121.83693766489245</v>
      </c>
    </row>
    <row r="3024" spans="6:70" x14ac:dyDescent="0.25">
      <c r="F3024" s="2">
        <v>41956</v>
      </c>
      <c r="G3024">
        <v>0.104</v>
      </c>
      <c r="H3024" s="43">
        <v>42003</v>
      </c>
      <c r="I3024">
        <v>1.9928999999999999</v>
      </c>
      <c r="L3024" s="2">
        <v>41856</v>
      </c>
      <c r="M3024" t="str">
        <v>912828QN</v>
      </c>
      <c r="N3024">
        <v>0.23119999999999999</v>
      </c>
      <c r="O3024">
        <v>8.2750000000000004E-2</v>
      </c>
      <c r="P3024">
        <v>0.84709999999999996</v>
      </c>
      <c r="Q3024">
        <v>125.390625</v>
      </c>
      <c r="R3024">
        <f>VLOOKUP(M3024,工作表1!$A$3:$B$1000,2,FALSE)</f>
        <v>3.125</v>
      </c>
      <c r="S3024" t="str">
        <f>VLOOKUP(M3024,工作表1!$A$3:$C$1000,3,FALSE)</f>
        <v>2021/5/15</v>
      </c>
      <c r="T3024">
        <f t="shared" si="1558"/>
        <v>9.6000000000000002E-2</v>
      </c>
      <c r="U3024">
        <f t="shared" si="1557"/>
        <v>3.0289999999999999</v>
      </c>
      <c r="V3024" s="43">
        <f t="shared" si="1569"/>
        <v>41958</v>
      </c>
      <c r="W3024" s="43">
        <f t="shared" si="1559"/>
        <v>41912</v>
      </c>
      <c r="X3024" s="45">
        <f t="shared" si="1570"/>
        <v>0.70482336956521741</v>
      </c>
      <c r="Y3024" s="45">
        <f t="shared" si="1571"/>
        <v>1.1757137805241216</v>
      </c>
      <c r="Z3024" s="47">
        <f t="shared" si="1572"/>
        <v>106.67521982571608</v>
      </c>
      <c r="AA3024" s="47">
        <f t="shared" si="1573"/>
        <v>125.14208045732082</v>
      </c>
      <c r="AB3024" s="45">
        <f t="shared" si="1574"/>
        <v>2.1435</v>
      </c>
      <c r="AC3024" s="2" t="str">
        <f t="shared" si="1560"/>
        <v>TY1</v>
      </c>
      <c r="AD3024">
        <f t="shared" si="1561"/>
        <v>125.390625</v>
      </c>
      <c r="AE3024">
        <f t="shared" si="1562"/>
        <v>124.609375</v>
      </c>
      <c r="AF3024" s="49">
        <f t="shared" si="1556"/>
        <v>0.78125</v>
      </c>
      <c r="AG3024" s="3">
        <f t="shared" si="1575"/>
        <v>125.14208045732082</v>
      </c>
      <c r="AH3024">
        <f t="shared" si="1576"/>
        <v>123.56658369591125</v>
      </c>
      <c r="AI3024" s="51">
        <f t="shared" si="1577"/>
        <v>1.5754967614095676</v>
      </c>
      <c r="AJ3024" s="52">
        <f t="shared" si="1578"/>
        <v>0.79424676140956763</v>
      </c>
      <c r="AK3024" s="2">
        <v>41856</v>
      </c>
      <c r="AL3024" t="str">
        <v>912828WY</v>
      </c>
      <c r="AM3024">
        <v>2.9394</v>
      </c>
      <c r="AN3024">
        <v>-0.1023</v>
      </c>
      <c r="AO3024">
        <v>0.80059999999999998</v>
      </c>
      <c r="AP3024">
        <v>124.609375</v>
      </c>
      <c r="AQ3024">
        <f>VLOOKUP(AL3024,工作表1!$F$3:$G$1000,2,FALSE)</f>
        <v>2.25</v>
      </c>
      <c r="AR3024" t="str">
        <f>VLOOKUP(AL3024,工作表1!$F$3:$H$1000,3,FALSE)</f>
        <v>2021/7/31</v>
      </c>
      <c r="AS3024">
        <f t="shared" si="1563"/>
        <v>9.6000000000000002E-2</v>
      </c>
      <c r="AT3024">
        <f t="shared" si="1564"/>
        <v>2.1539999999999999</v>
      </c>
      <c r="AU3024" s="43">
        <f t="shared" si="1579"/>
        <v>42035</v>
      </c>
      <c r="AV3024" s="43">
        <f t="shared" si="1565"/>
        <v>42004</v>
      </c>
      <c r="AW3024" s="45">
        <f t="shared" si="1580"/>
        <v>3.6684782608695649E-2</v>
      </c>
      <c r="AX3024" s="45">
        <f t="shared" si="1581"/>
        <v>0.94284916617033954</v>
      </c>
      <c r="AY3024" s="47">
        <f t="shared" si="1582"/>
        <v>100.71108745489175</v>
      </c>
      <c r="AZ3024" s="47">
        <f t="shared" si="1583"/>
        <v>123.56658369591125</v>
      </c>
      <c r="BA3024" s="43"/>
      <c r="BC3024" s="2">
        <v>41855</v>
      </c>
      <c r="BD3024" t="str">
        <v>912828RR</v>
      </c>
      <c r="BE3024">
        <v>7.9473000000000003</v>
      </c>
      <c r="BF3024">
        <v>-0.25584000000000001</v>
      </c>
      <c r="BG3024">
        <v>0.7873</v>
      </c>
      <c r="BH3024">
        <v>123.578125</v>
      </c>
      <c r="BI3024">
        <f>VLOOKUP(BD3024,工作表1!$K$3:$L$1000,2,FALSE)</f>
        <v>2</v>
      </c>
      <c r="BJ3024" t="str">
        <f>VLOOKUP(BD3024,工作表1!$K$3:$M$1000,3,FALSE)</f>
        <v>2021/11/15</v>
      </c>
      <c r="BK3024">
        <f t="shared" si="1566"/>
        <v>9.6000000000000002E-2</v>
      </c>
      <c r="BL3024">
        <f t="shared" si="1567"/>
        <v>1.9039999999999999</v>
      </c>
      <c r="BM3024" s="43">
        <f t="shared" si="1584"/>
        <v>41958</v>
      </c>
      <c r="BN3024" s="43">
        <f t="shared" si="1568"/>
        <v>42094</v>
      </c>
      <c r="BO3024" s="45">
        <f t="shared" si="1585"/>
        <v>0.44565217391304346</v>
      </c>
      <c r="BP3024" s="45">
        <f t="shared" si="1586"/>
        <v>1.7497617629541393</v>
      </c>
      <c r="BQ3024" s="47">
        <f t="shared" si="1587"/>
        <v>98.767796012578188</v>
      </c>
      <c r="BR3024" s="47">
        <f t="shared" si="1588"/>
        <v>121.7832240166213</v>
      </c>
    </row>
    <row r="3025" spans="6:70" x14ac:dyDescent="0.25">
      <c r="F3025" s="2">
        <v>41955</v>
      </c>
      <c r="G3025">
        <v>0.10199999999999999</v>
      </c>
      <c r="H3025" s="43">
        <v>42002</v>
      </c>
      <c r="I3025">
        <v>2.0167999999999999</v>
      </c>
      <c r="L3025" s="2">
        <v>41855</v>
      </c>
      <c r="M3025" t="str">
        <v>912828QN</v>
      </c>
      <c r="N3025">
        <v>-0.1055</v>
      </c>
      <c r="O3025">
        <v>0.14645</v>
      </c>
      <c r="P3025">
        <v>0.84709999999999996</v>
      </c>
      <c r="Q3025">
        <v>125.375</v>
      </c>
      <c r="R3025">
        <f>VLOOKUP(M3025,工作表1!$A$3:$B$1000,2,FALSE)</f>
        <v>3.125</v>
      </c>
      <c r="S3025" t="str">
        <f>VLOOKUP(M3025,工作表1!$A$3:$C$1000,3,FALSE)</f>
        <v>2021/5/15</v>
      </c>
      <c r="T3025">
        <f t="shared" si="1558"/>
        <v>9.6000000000000002E-2</v>
      </c>
      <c r="U3025">
        <f t="shared" si="1557"/>
        <v>3.0289999999999999</v>
      </c>
      <c r="V3025" s="43">
        <f t="shared" si="1569"/>
        <v>41958</v>
      </c>
      <c r="W3025" s="43">
        <f t="shared" si="1559"/>
        <v>41912</v>
      </c>
      <c r="X3025" s="45">
        <f t="shared" si="1570"/>
        <v>0.69633152173913038</v>
      </c>
      <c r="Y3025" s="45">
        <f t="shared" si="1571"/>
        <v>1.1757835765336511</v>
      </c>
      <c r="Z3025" s="47">
        <f t="shared" si="1572"/>
        <v>106.65841105137814</v>
      </c>
      <c r="AA3025" s="47">
        <f t="shared" si="1573"/>
        <v>125.10791370532401</v>
      </c>
      <c r="AB3025" s="45">
        <f t="shared" si="1574"/>
        <v>2.1339000000000001</v>
      </c>
      <c r="AC3025" s="2" t="str">
        <f t="shared" si="1560"/>
        <v>TY1</v>
      </c>
      <c r="AD3025">
        <f t="shared" si="1561"/>
        <v>125.375</v>
      </c>
      <c r="AE3025">
        <f t="shared" si="1562"/>
        <v>124.59375</v>
      </c>
      <c r="AF3025" s="49">
        <f t="shared" ref="AF3025:AF3088" si="1589">AD3025-AE3025</f>
        <v>0.78125</v>
      </c>
      <c r="AG3025" s="3">
        <f t="shared" si="1575"/>
        <v>125.10791370532401</v>
      </c>
      <c r="AH3025">
        <f t="shared" si="1576"/>
        <v>123.53236701963917</v>
      </c>
      <c r="AI3025" s="51">
        <f t="shared" si="1577"/>
        <v>1.5755466856848415</v>
      </c>
      <c r="AJ3025" s="52">
        <f t="shared" si="1578"/>
        <v>0.79429668568484146</v>
      </c>
      <c r="AK3025" s="2">
        <v>41855</v>
      </c>
      <c r="AL3025" t="str">
        <v>912828WY</v>
      </c>
      <c r="AM3025">
        <v>2.7075</v>
      </c>
      <c r="AN3025">
        <v>-7.9339999999999994E-2</v>
      </c>
      <c r="AO3025">
        <v>0.80059999999999998</v>
      </c>
      <c r="AP3025">
        <v>124.59375</v>
      </c>
      <c r="AQ3025">
        <f>VLOOKUP(AL3025,工作表1!$F$3:$G$1000,2,FALSE)</f>
        <v>2.25</v>
      </c>
      <c r="AR3025" t="str">
        <f>VLOOKUP(AL3025,工作表1!$F$3:$H$1000,3,FALSE)</f>
        <v>2021/7/31</v>
      </c>
      <c r="AS3025">
        <f t="shared" si="1563"/>
        <v>9.6000000000000002E-2</v>
      </c>
      <c r="AT3025">
        <f t="shared" si="1564"/>
        <v>2.1539999999999999</v>
      </c>
      <c r="AU3025" s="43">
        <f t="shared" si="1579"/>
        <v>42035</v>
      </c>
      <c r="AV3025" s="43">
        <f t="shared" si="1565"/>
        <v>42004</v>
      </c>
      <c r="AW3025" s="45">
        <f t="shared" si="1580"/>
        <v>3.0570652173913044E-2</v>
      </c>
      <c r="AX3025" s="45">
        <f t="shared" si="1581"/>
        <v>0.94289941929720078</v>
      </c>
      <c r="AY3025" s="47">
        <f t="shared" si="1582"/>
        <v>100.69582746514685</v>
      </c>
      <c r="AZ3025" s="47">
        <f t="shared" si="1583"/>
        <v>123.53236701963917</v>
      </c>
      <c r="BA3025" s="43"/>
      <c r="BC3025" s="2">
        <v>41852</v>
      </c>
      <c r="BD3025" t="str">
        <v>912828RR</v>
      </c>
      <c r="BE3025">
        <v>9.0343999999999998</v>
      </c>
      <c r="BF3025">
        <v>-0.29648000000000002</v>
      </c>
      <c r="BG3025">
        <v>0.7873</v>
      </c>
      <c r="BH3025">
        <v>123.4375</v>
      </c>
      <c r="BI3025">
        <f>VLOOKUP(BD3025,工作表1!$K$3:$L$1000,2,FALSE)</f>
        <v>2</v>
      </c>
      <c r="BJ3025" t="str">
        <f>VLOOKUP(BD3025,工作表1!$K$3:$M$1000,3,FALSE)</f>
        <v>2021/11/15</v>
      </c>
      <c r="BK3025">
        <f t="shared" si="1566"/>
        <v>9.4500000000000001E-2</v>
      </c>
      <c r="BL3025">
        <f t="shared" si="1567"/>
        <v>1.9055</v>
      </c>
      <c r="BM3025" s="43">
        <f t="shared" si="1584"/>
        <v>41958</v>
      </c>
      <c r="BN3025" s="43">
        <f t="shared" si="1568"/>
        <v>42094</v>
      </c>
      <c r="BO3025" s="45">
        <f t="shared" si="1585"/>
        <v>0.44021739130434784</v>
      </c>
      <c r="BP3025" s="45">
        <f t="shared" si="1586"/>
        <v>1.7498064324002383</v>
      </c>
      <c r="BQ3025" s="47">
        <f t="shared" si="1587"/>
        <v>98.69031678130348</v>
      </c>
      <c r="BR3025" s="47">
        <f t="shared" si="1588"/>
        <v>121.66813580896655</v>
      </c>
    </row>
    <row r="3026" spans="6:70" x14ac:dyDescent="0.25">
      <c r="F3026" s="2">
        <v>41954</v>
      </c>
      <c r="G3026">
        <v>9.9000000000000005E-2</v>
      </c>
      <c r="H3026" s="43">
        <v>41999</v>
      </c>
      <c r="I3026">
        <v>2.0743999999999998</v>
      </c>
      <c r="L3026" s="2">
        <v>41852</v>
      </c>
      <c r="M3026" t="str">
        <v>912828QN</v>
      </c>
      <c r="N3026">
        <v>0.3765</v>
      </c>
      <c r="O3026">
        <v>3.0530000000000002E-2</v>
      </c>
      <c r="P3026">
        <v>0.84709999999999996</v>
      </c>
      <c r="Q3026">
        <v>125.25</v>
      </c>
      <c r="R3026">
        <f>VLOOKUP(M3026,工作表1!$A$3:$B$1000,2,FALSE)</f>
        <v>3.125</v>
      </c>
      <c r="S3026" t="str">
        <f>VLOOKUP(M3026,工作表1!$A$3:$C$1000,3,FALSE)</f>
        <v>2021/5/15</v>
      </c>
      <c r="T3026">
        <f t="shared" si="1558"/>
        <v>9.4500000000000001E-2</v>
      </c>
      <c r="U3026">
        <f t="shared" si="1557"/>
        <v>3.0305</v>
      </c>
      <c r="V3026" s="43">
        <f t="shared" si="1569"/>
        <v>41958</v>
      </c>
      <c r="W3026" s="43">
        <f t="shared" si="1559"/>
        <v>41912</v>
      </c>
      <c r="X3026" s="45">
        <f t="shared" si="1570"/>
        <v>0.68783967391304346</v>
      </c>
      <c r="Y3026" s="45">
        <f t="shared" si="1571"/>
        <v>1.1758533725431803</v>
      </c>
      <c r="Z3026" s="47">
        <f t="shared" si="1572"/>
        <v>106.58173949431425</v>
      </c>
      <c r="AA3026" s="47">
        <f t="shared" si="1573"/>
        <v>125.00279867953907</v>
      </c>
      <c r="AB3026" s="45">
        <f t="shared" si="1574"/>
        <v>2.1484000000000001</v>
      </c>
      <c r="AC3026" s="2" t="str">
        <f t="shared" si="1560"/>
        <v>TY1</v>
      </c>
      <c r="AD3026">
        <f t="shared" si="1561"/>
        <v>125.25</v>
      </c>
      <c r="AE3026">
        <f t="shared" si="1562"/>
        <v>124.453125</v>
      </c>
      <c r="AF3026" s="49">
        <f t="shared" si="1589"/>
        <v>0.796875</v>
      </c>
      <c r="AG3026" s="3">
        <f t="shared" si="1575"/>
        <v>125.00279867953907</v>
      </c>
      <c r="AH3026">
        <f t="shared" si="1576"/>
        <v>123.37977592015719</v>
      </c>
      <c r="AI3026" s="51">
        <f t="shared" si="1577"/>
        <v>1.6230227593818825</v>
      </c>
      <c r="AJ3026" s="52">
        <f t="shared" si="1578"/>
        <v>0.82614775938188245</v>
      </c>
      <c r="AK3026" s="2">
        <v>41852</v>
      </c>
      <c r="AL3026" t="str">
        <v>912828WY</v>
      </c>
      <c r="AM3026">
        <v>2.7570999999999999</v>
      </c>
      <c r="AN3026">
        <v>-7.1919999999999998E-2</v>
      </c>
      <c r="AO3026">
        <v>0.80059999999999998</v>
      </c>
      <c r="AP3026">
        <v>124.453125</v>
      </c>
      <c r="AQ3026">
        <f>VLOOKUP(AL3026,工作表1!$F$3:$G$1000,2,FALSE)</f>
        <v>2.25</v>
      </c>
      <c r="AR3026" t="str">
        <f>VLOOKUP(AL3026,工作表1!$F$3:$H$1000,3,FALSE)</f>
        <v>2021/7/31</v>
      </c>
      <c r="AS3026">
        <f t="shared" si="1563"/>
        <v>9.4500000000000001E-2</v>
      </c>
      <c r="AT3026">
        <f t="shared" si="1564"/>
        <v>2.1555</v>
      </c>
      <c r="AU3026" s="43">
        <f t="shared" si="1579"/>
        <v>42035</v>
      </c>
      <c r="AV3026" s="43">
        <f t="shared" si="1565"/>
        <v>42004</v>
      </c>
      <c r="AW3026" s="45">
        <f t="shared" si="1580"/>
        <v>2.4456521739130432E-2</v>
      </c>
      <c r="AX3026" s="45">
        <f t="shared" si="1581"/>
        <v>0.9429496724240618</v>
      </c>
      <c r="AY3026" s="47">
        <f t="shared" si="1582"/>
        <v>100.58641774551346</v>
      </c>
      <c r="AZ3026" s="47">
        <f t="shared" si="1583"/>
        <v>123.37977592015719</v>
      </c>
      <c r="BA3026" s="43"/>
      <c r="BC3026" s="2">
        <v>41851</v>
      </c>
      <c r="BD3026" t="str">
        <v>912828RR</v>
      </c>
      <c r="BE3026">
        <v>9.6008999999999993</v>
      </c>
      <c r="BF3026">
        <v>-0.3322</v>
      </c>
      <c r="BG3026">
        <v>0.7873</v>
      </c>
      <c r="BH3026">
        <v>122.75</v>
      </c>
      <c r="BI3026">
        <f>VLOOKUP(BD3026,工作表1!$K$3:$L$1000,2,FALSE)</f>
        <v>2</v>
      </c>
      <c r="BJ3026" t="str">
        <f>VLOOKUP(BD3026,工作表1!$K$3:$M$1000,3,FALSE)</f>
        <v>2021/11/15</v>
      </c>
      <c r="BK3026">
        <f t="shared" si="1566"/>
        <v>9.6250000000000002E-2</v>
      </c>
      <c r="BL3026">
        <f t="shared" si="1567"/>
        <v>1.9037500000000001</v>
      </c>
      <c r="BM3026" s="43">
        <f t="shared" si="1584"/>
        <v>41958</v>
      </c>
      <c r="BN3026" s="43">
        <f t="shared" si="1568"/>
        <v>42094</v>
      </c>
      <c r="BO3026" s="45">
        <f t="shared" si="1585"/>
        <v>0.42391304347826086</v>
      </c>
      <c r="BP3026" s="45">
        <f t="shared" si="1586"/>
        <v>1.7499404407385351</v>
      </c>
      <c r="BQ3026" s="47">
        <f t="shared" si="1587"/>
        <v>98.189137350125392</v>
      </c>
      <c r="BR3026" s="47">
        <f t="shared" si="1588"/>
        <v>120.9867980900223</v>
      </c>
    </row>
    <row r="3027" spans="6:70" x14ac:dyDescent="0.25">
      <c r="F3027" s="2">
        <v>41953</v>
      </c>
      <c r="G3027">
        <v>0.1</v>
      </c>
      <c r="H3027" s="43">
        <v>41998</v>
      </c>
      <c r="I3027">
        <v>2.0718999999999999</v>
      </c>
      <c r="L3027" s="2">
        <v>41851</v>
      </c>
      <c r="M3027" t="str">
        <v>912828QN</v>
      </c>
      <c r="N3027">
        <v>-0.54890000000000005</v>
      </c>
      <c r="O3027">
        <v>0.19605</v>
      </c>
      <c r="P3027">
        <v>0.84709999999999996</v>
      </c>
      <c r="Q3027">
        <v>124.609375</v>
      </c>
      <c r="R3027">
        <f>VLOOKUP(M3027,工作表1!$A$3:$B$1000,2,FALSE)</f>
        <v>3.125</v>
      </c>
      <c r="S3027" t="str">
        <f>VLOOKUP(M3027,工作表1!$A$3:$C$1000,3,FALSE)</f>
        <v>2021/5/15</v>
      </c>
      <c r="T3027">
        <f t="shared" si="1558"/>
        <v>9.6250000000000002E-2</v>
      </c>
      <c r="U3027">
        <f t="shared" si="1557"/>
        <v>3.0287500000000001</v>
      </c>
      <c r="V3027" s="43">
        <f t="shared" si="1569"/>
        <v>41958</v>
      </c>
      <c r="W3027" s="43">
        <f t="shared" si="1559"/>
        <v>41912</v>
      </c>
      <c r="X3027" s="45">
        <f t="shared" si="1570"/>
        <v>0.66236413043478259</v>
      </c>
      <c r="Y3027" s="45">
        <f t="shared" si="1571"/>
        <v>1.1760627605717688</v>
      </c>
      <c r="Z3027" s="47">
        <f t="shared" si="1572"/>
        <v>106.03427496158621</v>
      </c>
      <c r="AA3027" s="47">
        <f t="shared" si="1573"/>
        <v>124.31387528218693</v>
      </c>
      <c r="AB3027" s="45">
        <f t="shared" si="1574"/>
        <v>2.2330000000000001</v>
      </c>
      <c r="AC3027" s="2" t="str">
        <f t="shared" si="1560"/>
        <v>TY1</v>
      </c>
      <c r="AD3027">
        <f t="shared" si="1561"/>
        <v>124.609375</v>
      </c>
      <c r="AE3027">
        <f t="shared" si="1562"/>
        <v>123.765625</v>
      </c>
      <c r="AF3027" s="49">
        <f t="shared" si="1589"/>
        <v>0.84375</v>
      </c>
      <c r="AG3027" s="3">
        <f t="shared" si="1575"/>
        <v>124.31387528218693</v>
      </c>
      <c r="AH3027">
        <f t="shared" si="1576"/>
        <v>122.71089200736625</v>
      </c>
      <c r="AI3027" s="51">
        <f t="shared" si="1577"/>
        <v>1.6029832748206729</v>
      </c>
      <c r="AJ3027" s="52">
        <f t="shared" si="1578"/>
        <v>0.75923327482067293</v>
      </c>
      <c r="AK3027" s="2">
        <v>41851</v>
      </c>
      <c r="AL3027" t="str">
        <v>912828WY</v>
      </c>
      <c r="AM3027">
        <v>3.6478000000000002</v>
      </c>
      <c r="AN3027">
        <v>-0.14676</v>
      </c>
      <c r="AO3027">
        <v>0.80059999999999998</v>
      </c>
      <c r="AP3027">
        <v>123.765625</v>
      </c>
      <c r="AQ3027">
        <f>VLOOKUP(AL3027,工作表1!$F$3:$G$1000,2,FALSE)</f>
        <v>2.25</v>
      </c>
      <c r="AR3027" t="str">
        <f>VLOOKUP(AL3027,工作表1!$F$3:$H$1000,3,FALSE)</f>
        <v>2021/7/31</v>
      </c>
      <c r="AS3027">
        <f t="shared" si="1563"/>
        <v>9.6250000000000002E-2</v>
      </c>
      <c r="AT3027">
        <f t="shared" si="1564"/>
        <v>2.1537500000000001</v>
      </c>
      <c r="AU3027" s="43">
        <f t="shared" si="1579"/>
        <v>42035</v>
      </c>
      <c r="AV3027" s="43">
        <f t="shared" si="1565"/>
        <v>42004</v>
      </c>
      <c r="AW3027" s="45">
        <f t="shared" si="1580"/>
        <v>6.1141304347826081E-3</v>
      </c>
      <c r="AX3027" s="45">
        <f t="shared" si="1581"/>
        <v>0.94310043180464564</v>
      </c>
      <c r="AY3027" s="47">
        <f t="shared" si="1582"/>
        <v>100.08658453987975</v>
      </c>
      <c r="AZ3027" s="47">
        <f t="shared" si="1583"/>
        <v>122.71089200736625</v>
      </c>
      <c r="BA3027" s="43"/>
      <c r="BC3027" s="2">
        <v>41850</v>
      </c>
      <c r="BD3027" t="str">
        <v>912828RR</v>
      </c>
      <c r="BE3027">
        <v>10.0122</v>
      </c>
      <c r="BF3027">
        <v>-0.33754000000000001</v>
      </c>
      <c r="BG3027">
        <v>0.7873</v>
      </c>
      <c r="BH3027">
        <v>122.796875</v>
      </c>
      <c r="BI3027">
        <f>VLOOKUP(BD3027,工作表1!$K$3:$L$1000,2,FALSE)</f>
        <v>2</v>
      </c>
      <c r="BJ3027" t="str">
        <f>VLOOKUP(BD3027,工作表1!$K$3:$M$1000,3,FALSE)</f>
        <v>2021/11/15</v>
      </c>
      <c r="BK3027">
        <f t="shared" si="1566"/>
        <v>9.6869999999999998E-2</v>
      </c>
      <c r="BL3027">
        <f t="shared" si="1567"/>
        <v>1.90313</v>
      </c>
      <c r="BM3027" s="43">
        <f t="shared" si="1584"/>
        <v>41958</v>
      </c>
      <c r="BN3027" s="43">
        <f t="shared" si="1568"/>
        <v>42094</v>
      </c>
      <c r="BO3027" s="45">
        <f t="shared" si="1585"/>
        <v>0.41847826086956524</v>
      </c>
      <c r="BP3027" s="45">
        <f t="shared" si="1586"/>
        <v>1.7499851101846338</v>
      </c>
      <c r="BQ3027" s="47">
        <f t="shared" si="1587"/>
        <v>98.236110651695043</v>
      </c>
      <c r="BR3027" s="47">
        <f t="shared" si="1588"/>
        <v>121.03158230790056</v>
      </c>
    </row>
    <row r="3028" spans="6:70" x14ac:dyDescent="0.25">
      <c r="F3028" s="2">
        <v>41950</v>
      </c>
      <c r="G3028">
        <v>9.7000000000000003E-2</v>
      </c>
      <c r="H3028" s="43">
        <v>41997</v>
      </c>
      <c r="I3028">
        <v>2.0718999999999999</v>
      </c>
      <c r="L3028" s="2">
        <v>41850</v>
      </c>
      <c r="M3028" t="str">
        <v>912828QN</v>
      </c>
      <c r="N3028">
        <v>0.65249999999999997</v>
      </c>
      <c r="O3028">
        <v>2.7289999999999998E-2</v>
      </c>
      <c r="P3028">
        <v>0.84709999999999996</v>
      </c>
      <c r="Q3028">
        <v>124.65625</v>
      </c>
      <c r="R3028">
        <f>VLOOKUP(M3028,工作表1!$A$3:$B$1000,2,FALSE)</f>
        <v>3.125</v>
      </c>
      <c r="S3028" t="str">
        <f>VLOOKUP(M3028,工作表1!$A$3:$C$1000,3,FALSE)</f>
        <v>2021/5/15</v>
      </c>
      <c r="T3028">
        <f t="shared" si="1558"/>
        <v>9.6869999999999998E-2</v>
      </c>
      <c r="U3028">
        <f t="shared" si="1557"/>
        <v>3.02813</v>
      </c>
      <c r="V3028" s="43">
        <f t="shared" si="1569"/>
        <v>41958</v>
      </c>
      <c r="W3028" s="43">
        <f t="shared" si="1559"/>
        <v>41912</v>
      </c>
      <c r="X3028" s="45">
        <f t="shared" si="1570"/>
        <v>0.65387228260869568</v>
      </c>
      <c r="Y3028" s="45">
        <f t="shared" si="1571"/>
        <v>1.1761325565812983</v>
      </c>
      <c r="Z3028" s="47">
        <f t="shared" si="1572"/>
        <v>106.11347070758973</v>
      </c>
      <c r="AA3028" s="47">
        <f t="shared" si="1573"/>
        <v>124.39316652846834</v>
      </c>
      <c r="AB3028" s="45">
        <f t="shared" si="1574"/>
        <v>2.2204000000000002</v>
      </c>
      <c r="AC3028" s="2" t="str">
        <f t="shared" si="1560"/>
        <v>TY1</v>
      </c>
      <c r="AD3028">
        <f t="shared" si="1561"/>
        <v>124.65625</v>
      </c>
      <c r="AE3028">
        <f t="shared" si="1562"/>
        <v>123.8125</v>
      </c>
      <c r="AF3028" s="49">
        <f t="shared" si="1589"/>
        <v>0.84375</v>
      </c>
      <c r="AG3028" s="3">
        <f t="shared" si="1575"/>
        <v>124.39316652846834</v>
      </c>
      <c r="AH3028">
        <f t="shared" si="1576"/>
        <v>122.80794575766532</v>
      </c>
      <c r="AI3028" s="51">
        <f t="shared" si="1577"/>
        <v>1.5852207708030193</v>
      </c>
      <c r="AJ3028" s="52">
        <f t="shared" si="1578"/>
        <v>0.74147077080301926</v>
      </c>
      <c r="AK3028" s="2">
        <v>41850</v>
      </c>
      <c r="AL3028" t="str">
        <v>912828RC</v>
      </c>
      <c r="AM3028">
        <v>7.0747999999999998</v>
      </c>
      <c r="AN3028">
        <v>-0.38856000000000002</v>
      </c>
      <c r="AO3028">
        <v>0.79390000000000005</v>
      </c>
      <c r="AP3028">
        <v>123.8125</v>
      </c>
      <c r="AQ3028">
        <f>VLOOKUP(AL3028,工作表1!$F$3:$G$1000,2,FALSE)</f>
        <v>2.125</v>
      </c>
      <c r="AR3028" t="str">
        <f>VLOOKUP(AL3028,工作表1!$F$3:$H$1000,3,FALSE)</f>
        <v>2021/8/15</v>
      </c>
      <c r="AS3028">
        <f t="shared" si="1563"/>
        <v>9.6869999999999998E-2</v>
      </c>
      <c r="AT3028">
        <f t="shared" si="1564"/>
        <v>2.02813</v>
      </c>
      <c r="AU3028" s="43">
        <f t="shared" si="1579"/>
        <v>41866</v>
      </c>
      <c r="AV3028" s="43">
        <f t="shared" si="1565"/>
        <v>42004</v>
      </c>
      <c r="AW3028" s="45">
        <f t="shared" si="1580"/>
        <v>0.97444751381215466</v>
      </c>
      <c r="AX3028" s="45">
        <f t="shared" si="1581"/>
        <v>1.8652009384696888</v>
      </c>
      <c r="AY3028" s="47">
        <f t="shared" si="1582"/>
        <v>99.353342222626949</v>
      </c>
      <c r="AZ3028" s="47">
        <f t="shared" si="1583"/>
        <v>122.80794575766532</v>
      </c>
      <c r="BA3028" s="43"/>
      <c r="BC3028" s="2">
        <v>41849</v>
      </c>
      <c r="BD3028" t="str">
        <v>912828RR</v>
      </c>
      <c r="BE3028">
        <v>8.5126000000000008</v>
      </c>
      <c r="BF3028">
        <v>-0.28066000000000002</v>
      </c>
      <c r="BG3028">
        <v>0.7873</v>
      </c>
      <c r="BH3028">
        <v>123.609375</v>
      </c>
      <c r="BI3028">
        <f>VLOOKUP(BD3028,工作表1!$K$3:$L$1000,2,FALSE)</f>
        <v>2</v>
      </c>
      <c r="BJ3028" t="str">
        <f>VLOOKUP(BD3028,工作表1!$K$3:$M$1000,3,FALSE)</f>
        <v>2021/11/15</v>
      </c>
      <c r="BK3028">
        <f t="shared" si="1566"/>
        <v>9.5000000000000001E-2</v>
      </c>
      <c r="BL3028">
        <f t="shared" si="1567"/>
        <v>1.905</v>
      </c>
      <c r="BM3028" s="43">
        <f t="shared" si="1584"/>
        <v>41958</v>
      </c>
      <c r="BN3028" s="43">
        <f t="shared" si="1568"/>
        <v>42094</v>
      </c>
      <c r="BO3028" s="45">
        <f t="shared" si="1585"/>
        <v>0.41304347826086957</v>
      </c>
      <c r="BP3028" s="45">
        <f t="shared" si="1586"/>
        <v>1.7500297796307327</v>
      </c>
      <c r="BQ3028" s="47">
        <f t="shared" si="1587"/>
        <v>98.84500863238992</v>
      </c>
      <c r="BR3028" s="47">
        <f t="shared" si="1588"/>
        <v>121.78796370208138</v>
      </c>
    </row>
    <row r="3029" spans="6:70" x14ac:dyDescent="0.25">
      <c r="F3029" s="2">
        <v>41949</v>
      </c>
      <c r="G3029">
        <v>9.7500000000000003E-2</v>
      </c>
      <c r="H3029" s="43">
        <v>41996</v>
      </c>
      <c r="I3029">
        <v>2.0619999999999998</v>
      </c>
      <c r="L3029" s="2">
        <v>41849</v>
      </c>
      <c r="M3029" t="str">
        <v>912828QN</v>
      </c>
      <c r="N3029">
        <v>0.14319999999999999</v>
      </c>
      <c r="O3029">
        <v>6.9800000000000001E-2</v>
      </c>
      <c r="P3029">
        <v>0.84709999999999996</v>
      </c>
      <c r="Q3029">
        <v>125.375</v>
      </c>
      <c r="R3029">
        <f>VLOOKUP(M3029,工作表1!$A$3:$B$1000,2,FALSE)</f>
        <v>3.125</v>
      </c>
      <c r="S3029" t="str">
        <f>VLOOKUP(M3029,工作表1!$A$3:$C$1000,3,FALSE)</f>
        <v>2021/5/15</v>
      </c>
      <c r="T3029">
        <f t="shared" si="1558"/>
        <v>9.5000000000000001E-2</v>
      </c>
      <c r="U3029">
        <f t="shared" si="1557"/>
        <v>3.03</v>
      </c>
      <c r="V3029" s="43">
        <f t="shared" si="1569"/>
        <v>41958</v>
      </c>
      <c r="W3029" s="43">
        <f t="shared" si="1559"/>
        <v>41912</v>
      </c>
      <c r="X3029" s="45">
        <f t="shared" si="1570"/>
        <v>0.64538043478260865</v>
      </c>
      <c r="Y3029" s="45">
        <f t="shared" si="1571"/>
        <v>1.1762023525908278</v>
      </c>
      <c r="Z3029" s="47">
        <f t="shared" si="1572"/>
        <v>106.72266123681501</v>
      </c>
      <c r="AA3029" s="47">
        <f t="shared" si="1573"/>
        <v>125.09761347576838</v>
      </c>
      <c r="AB3029" s="45">
        <f t="shared" si="1574"/>
        <v>2.1273</v>
      </c>
      <c r="AC3029" s="2" t="str">
        <f t="shared" si="1560"/>
        <v>TY1</v>
      </c>
      <c r="AD3029">
        <f t="shared" si="1561"/>
        <v>125.375</v>
      </c>
      <c r="AE3029">
        <f t="shared" si="1562"/>
        <v>124.625</v>
      </c>
      <c r="AF3029" s="49">
        <f t="shared" si="1589"/>
        <v>0.75</v>
      </c>
      <c r="AG3029" s="3">
        <f t="shared" si="1575"/>
        <v>125.09761347576838</v>
      </c>
      <c r="AH3029">
        <f t="shared" si="1576"/>
        <v>123.55792891220227</v>
      </c>
      <c r="AI3029" s="51">
        <f t="shared" si="1577"/>
        <v>1.5396845635661123</v>
      </c>
      <c r="AJ3029" s="52">
        <f t="shared" si="1578"/>
        <v>0.78968456356611227</v>
      </c>
      <c r="AK3029" s="2">
        <v>41849</v>
      </c>
      <c r="AL3029" t="str">
        <v>912828RC</v>
      </c>
      <c r="AM3029">
        <v>5.5224000000000002</v>
      </c>
      <c r="AN3029">
        <v>-0.28654000000000002</v>
      </c>
      <c r="AO3029">
        <v>0.79390000000000005</v>
      </c>
      <c r="AP3029">
        <v>124.625</v>
      </c>
      <c r="AQ3029">
        <f>VLOOKUP(AL3029,工作表1!$F$3:$G$1000,2,FALSE)</f>
        <v>2.125</v>
      </c>
      <c r="AR3029" t="str">
        <f>VLOOKUP(AL3029,工作表1!$F$3:$H$1000,3,FALSE)</f>
        <v>2021/8/15</v>
      </c>
      <c r="AS3029">
        <f t="shared" si="1563"/>
        <v>9.5000000000000001E-2</v>
      </c>
      <c r="AT3029">
        <f t="shared" si="1564"/>
        <v>2.0299999999999998</v>
      </c>
      <c r="AU3029" s="43">
        <f t="shared" si="1579"/>
        <v>41866</v>
      </c>
      <c r="AV3029" s="43">
        <f t="shared" si="1565"/>
        <v>42004</v>
      </c>
      <c r="AW3029" s="45">
        <f t="shared" si="1580"/>
        <v>0.96857734806629836</v>
      </c>
      <c r="AX3029" s="45">
        <f t="shared" si="1581"/>
        <v>1.8651526905320517</v>
      </c>
      <c r="AY3029" s="47">
        <f t="shared" si="1582"/>
        <v>99.961685258070133</v>
      </c>
      <c r="AZ3029" s="47">
        <f t="shared" si="1583"/>
        <v>123.55792891220227</v>
      </c>
      <c r="BA3029" s="43"/>
      <c r="BC3029" s="2">
        <v>41848</v>
      </c>
      <c r="BD3029" t="str">
        <v>912828RR</v>
      </c>
      <c r="BE3029">
        <v>9.4084000000000003</v>
      </c>
      <c r="BF3029">
        <v>-0.32256000000000001</v>
      </c>
      <c r="BG3029">
        <v>0.7873</v>
      </c>
      <c r="BH3029">
        <v>123.328125</v>
      </c>
      <c r="BI3029">
        <f>VLOOKUP(BD3029,工作表1!$K$3:$L$1000,2,FALSE)</f>
        <v>2</v>
      </c>
      <c r="BJ3029" t="str">
        <f>VLOOKUP(BD3029,工作表1!$K$3:$M$1000,3,FALSE)</f>
        <v>2021/11/15</v>
      </c>
      <c r="BK3029">
        <f t="shared" si="1566"/>
        <v>9.5500000000000002E-2</v>
      </c>
      <c r="BL3029">
        <f t="shared" si="1567"/>
        <v>1.9045000000000001</v>
      </c>
      <c r="BM3029" s="43">
        <f t="shared" si="1584"/>
        <v>41958</v>
      </c>
      <c r="BN3029" s="43">
        <f t="shared" si="1568"/>
        <v>42094</v>
      </c>
      <c r="BO3029" s="45">
        <f t="shared" si="1585"/>
        <v>0.40760869565217389</v>
      </c>
      <c r="BP3029" s="45">
        <f t="shared" si="1586"/>
        <v>1.7500744490768314</v>
      </c>
      <c r="BQ3029" s="47">
        <f t="shared" si="1587"/>
        <v>98.659721742826122</v>
      </c>
      <c r="BR3029" s="47">
        <f t="shared" si="1588"/>
        <v>121.53763565579365</v>
      </c>
    </row>
    <row r="3030" spans="6:70" x14ac:dyDescent="0.25">
      <c r="F3030" s="2">
        <v>41948</v>
      </c>
      <c r="G3030">
        <v>9.9000000000000005E-2</v>
      </c>
      <c r="H3030" s="43">
        <v>41995</v>
      </c>
      <c r="I3030">
        <v>1.9693000000000001</v>
      </c>
      <c r="L3030" s="2">
        <v>41848</v>
      </c>
      <c r="M3030" t="str">
        <v>912828QN</v>
      </c>
      <c r="N3030">
        <v>0.64319999999999999</v>
      </c>
      <c r="O3030">
        <v>-1.5339999999999999E-2</v>
      </c>
      <c r="P3030">
        <v>0.84709999999999996</v>
      </c>
      <c r="Q3030">
        <v>125.125</v>
      </c>
      <c r="R3030">
        <f>VLOOKUP(M3030,工作表1!$A$3:$B$1000,2,FALSE)</f>
        <v>3.125</v>
      </c>
      <c r="S3030" t="str">
        <f>VLOOKUP(M3030,工作表1!$A$3:$C$1000,3,FALSE)</f>
        <v>2021/5/15</v>
      </c>
      <c r="T3030">
        <f t="shared" si="1558"/>
        <v>9.5500000000000002E-2</v>
      </c>
      <c r="U3030">
        <f t="shared" si="1557"/>
        <v>3.0295000000000001</v>
      </c>
      <c r="V3030" s="43">
        <f t="shared" si="1569"/>
        <v>41958</v>
      </c>
      <c r="W3030" s="43">
        <f t="shared" si="1559"/>
        <v>41912</v>
      </c>
      <c r="X3030" s="45">
        <f t="shared" si="1570"/>
        <v>0.63688858695652173</v>
      </c>
      <c r="Y3030" s="45">
        <f t="shared" si="1571"/>
        <v>1.1762721486003573</v>
      </c>
      <c r="Z3030" s="47">
        <f t="shared" si="1572"/>
        <v>106.53583078324147</v>
      </c>
      <c r="AA3030" s="47">
        <f t="shared" si="1573"/>
        <v>124.86283645696319</v>
      </c>
      <c r="AB3030" s="45">
        <f t="shared" si="1574"/>
        <v>2.1541999999999999</v>
      </c>
      <c r="AC3030" s="2" t="str">
        <f t="shared" si="1560"/>
        <v>TY1</v>
      </c>
      <c r="AD3030">
        <f t="shared" si="1561"/>
        <v>125.125</v>
      </c>
      <c r="AE3030">
        <f t="shared" si="1562"/>
        <v>124.34375</v>
      </c>
      <c r="AF3030" s="49">
        <f t="shared" si="1589"/>
        <v>0.78125</v>
      </c>
      <c r="AG3030" s="3">
        <f t="shared" si="1575"/>
        <v>124.86283645696319</v>
      </c>
      <c r="AH3030">
        <f t="shared" si="1576"/>
        <v>123.28963298715063</v>
      </c>
      <c r="AI3030" s="51">
        <f t="shared" si="1577"/>
        <v>1.5732034698125688</v>
      </c>
      <c r="AJ3030" s="52">
        <f t="shared" si="1578"/>
        <v>0.79195346981256876</v>
      </c>
      <c r="AK3030" s="2">
        <v>41848</v>
      </c>
      <c r="AL3030" t="str">
        <v>912828RC</v>
      </c>
      <c r="AM3030">
        <v>5.9729999999999999</v>
      </c>
      <c r="AN3030">
        <v>-0.31853999999999999</v>
      </c>
      <c r="AO3030">
        <v>0.79390000000000005</v>
      </c>
      <c r="AP3030">
        <v>124.34375</v>
      </c>
      <c r="AQ3030">
        <f>VLOOKUP(AL3030,工作表1!$F$3:$G$1000,2,FALSE)</f>
        <v>2.125</v>
      </c>
      <c r="AR3030" t="str">
        <f>VLOOKUP(AL3030,工作表1!$F$3:$H$1000,3,FALSE)</f>
        <v>2021/8/15</v>
      </c>
      <c r="AS3030">
        <f t="shared" si="1563"/>
        <v>9.5500000000000002E-2</v>
      </c>
      <c r="AT3030">
        <f t="shared" si="1564"/>
        <v>2.0295000000000001</v>
      </c>
      <c r="AU3030" s="43">
        <f t="shared" si="1579"/>
        <v>41866</v>
      </c>
      <c r="AV3030" s="43">
        <f t="shared" si="1565"/>
        <v>42004</v>
      </c>
      <c r="AW3030" s="45">
        <f t="shared" si="1580"/>
        <v>0.96270718232044206</v>
      </c>
      <c r="AX3030" s="45">
        <f t="shared" si="1581"/>
        <v>1.8651044425944145</v>
      </c>
      <c r="AY3030" s="47">
        <f t="shared" si="1582"/>
        <v>99.76060650445018</v>
      </c>
      <c r="AZ3030" s="47">
        <f t="shared" si="1583"/>
        <v>123.28963298715063</v>
      </c>
      <c r="BA3030" s="43"/>
      <c r="BC3030" s="2">
        <v>41845</v>
      </c>
      <c r="BD3030" t="str">
        <v>912828RR</v>
      </c>
      <c r="BE3030">
        <v>8.6306999999999992</v>
      </c>
      <c r="BF3030">
        <v>-0.28410999999999997</v>
      </c>
      <c r="BG3030">
        <v>0.7873</v>
      </c>
      <c r="BH3030">
        <v>123.53125</v>
      </c>
      <c r="BI3030">
        <f>VLOOKUP(BD3030,工作表1!$K$3:$L$1000,2,FALSE)</f>
        <v>2</v>
      </c>
      <c r="BJ3030" t="str">
        <f>VLOOKUP(BD3030,工作表1!$K$3:$M$1000,3,FALSE)</f>
        <v>2021/11/15</v>
      </c>
      <c r="BK3030">
        <f t="shared" si="1566"/>
        <v>9.7000000000000003E-2</v>
      </c>
      <c r="BL3030">
        <f t="shared" si="1567"/>
        <v>1.903</v>
      </c>
      <c r="BM3030" s="43">
        <f t="shared" si="1584"/>
        <v>41958</v>
      </c>
      <c r="BN3030" s="43">
        <f t="shared" si="1568"/>
        <v>42094</v>
      </c>
      <c r="BO3030" s="45">
        <f t="shared" si="1585"/>
        <v>0.40217391304347827</v>
      </c>
      <c r="BP3030" s="45">
        <f t="shared" si="1586"/>
        <v>1.7501191185229303</v>
      </c>
      <c r="BQ3030" s="47">
        <f t="shared" si="1587"/>
        <v>98.799822491580258</v>
      </c>
      <c r="BR3030" s="47">
        <f t="shared" si="1588"/>
        <v>121.70147469883531</v>
      </c>
    </row>
    <row r="3031" spans="6:70" x14ac:dyDescent="0.25">
      <c r="F3031" s="2">
        <v>41947</v>
      </c>
      <c r="G3031">
        <v>9.7000000000000003E-2</v>
      </c>
      <c r="H3031" s="43">
        <v>41992</v>
      </c>
      <c r="I3031">
        <v>1.9717</v>
      </c>
      <c r="L3031" s="2">
        <v>41845</v>
      </c>
      <c r="M3031" t="str">
        <v>912828QN</v>
      </c>
      <c r="N3031">
        <v>-0.19570000000000001</v>
      </c>
      <c r="O3031">
        <v>0.12488</v>
      </c>
      <c r="P3031">
        <v>0.84709999999999996</v>
      </c>
      <c r="Q3031">
        <v>125.3125</v>
      </c>
      <c r="R3031">
        <f>VLOOKUP(M3031,工作表1!$A$3:$B$1000,2,FALSE)</f>
        <v>3.125</v>
      </c>
      <c r="S3031" t="str">
        <f>VLOOKUP(M3031,工作表1!$A$3:$C$1000,3,FALSE)</f>
        <v>2021/5/15</v>
      </c>
      <c r="T3031">
        <f t="shared" si="1558"/>
        <v>9.7000000000000003E-2</v>
      </c>
      <c r="U3031">
        <f t="shared" si="1557"/>
        <v>3.028</v>
      </c>
      <c r="V3031" s="43">
        <f t="shared" si="1569"/>
        <v>41958</v>
      </c>
      <c r="W3031" s="43">
        <f t="shared" si="1559"/>
        <v>41912</v>
      </c>
      <c r="X3031" s="45">
        <f t="shared" si="1570"/>
        <v>0.62839673913043481</v>
      </c>
      <c r="Y3031" s="45">
        <f t="shared" si="1571"/>
        <v>1.1763419446098868</v>
      </c>
      <c r="Z3031" s="47">
        <f t="shared" si="1572"/>
        <v>106.67485278807764</v>
      </c>
      <c r="AA3031" s="47">
        <f t="shared" si="1573"/>
        <v>125.0129408145779</v>
      </c>
      <c r="AB3031" s="45">
        <f t="shared" si="1574"/>
        <v>2.1273</v>
      </c>
      <c r="AC3031" s="2" t="str">
        <f t="shared" si="1560"/>
        <v>TY1</v>
      </c>
      <c r="AD3031">
        <f t="shared" si="1561"/>
        <v>125.3125</v>
      </c>
      <c r="AE3031">
        <f t="shared" si="1562"/>
        <v>124.546875</v>
      </c>
      <c r="AF3031" s="49">
        <f t="shared" si="1589"/>
        <v>0.765625</v>
      </c>
      <c r="AG3031" s="3">
        <f t="shared" si="1575"/>
        <v>125.0129408145779</v>
      </c>
      <c r="AH3031">
        <f t="shared" si="1576"/>
        <v>123.491770594767</v>
      </c>
      <c r="AI3031" s="51">
        <f t="shared" si="1577"/>
        <v>1.5211702198108981</v>
      </c>
      <c r="AJ3031" s="52">
        <f t="shared" si="1578"/>
        <v>0.75554521981089806</v>
      </c>
      <c r="AK3031" s="2">
        <v>41845</v>
      </c>
      <c r="AL3031" t="str">
        <v>912828RC</v>
      </c>
      <c r="AM3031">
        <v>6.1379000000000001</v>
      </c>
      <c r="AN3031">
        <v>-0.32690999999999998</v>
      </c>
      <c r="AO3031">
        <v>0.79390000000000005</v>
      </c>
      <c r="AP3031">
        <v>124.546875</v>
      </c>
      <c r="AQ3031">
        <f>VLOOKUP(AL3031,工作表1!$F$3:$G$1000,2,FALSE)</f>
        <v>2.125</v>
      </c>
      <c r="AR3031" t="str">
        <f>VLOOKUP(AL3031,工作表1!$F$3:$H$1000,3,FALSE)</f>
        <v>2021/8/15</v>
      </c>
      <c r="AS3031">
        <f t="shared" si="1563"/>
        <v>9.7000000000000003E-2</v>
      </c>
      <c r="AT3031">
        <f t="shared" si="1564"/>
        <v>2.028</v>
      </c>
      <c r="AU3031" s="43">
        <f t="shared" si="1579"/>
        <v>41866</v>
      </c>
      <c r="AV3031" s="43">
        <f t="shared" si="1565"/>
        <v>42004</v>
      </c>
      <c r="AW3031" s="45">
        <f t="shared" si="1580"/>
        <v>0.95683701657458564</v>
      </c>
      <c r="AX3031" s="45">
        <f t="shared" si="1581"/>
        <v>1.8650561946567774</v>
      </c>
      <c r="AY3031" s="47">
        <f t="shared" si="1582"/>
        <v>99.932568821304244</v>
      </c>
      <c r="AZ3031" s="47">
        <f t="shared" si="1583"/>
        <v>123.491770594767</v>
      </c>
      <c r="BA3031" s="43"/>
      <c r="BC3031" s="2">
        <v>41844</v>
      </c>
      <c r="BD3031" t="str">
        <v>912828RR</v>
      </c>
      <c r="BE3031">
        <v>7.8474000000000004</v>
      </c>
      <c r="BF3031">
        <v>-0.24324999999999999</v>
      </c>
      <c r="BG3031">
        <v>0.7873</v>
      </c>
      <c r="BH3031">
        <v>123.265625</v>
      </c>
      <c r="BI3031">
        <f>VLOOKUP(BD3031,工作表1!$K$3:$L$1000,2,FALSE)</f>
        <v>2</v>
      </c>
      <c r="BJ3031" t="str">
        <f>VLOOKUP(BD3031,工作表1!$K$3:$M$1000,3,FALSE)</f>
        <v>2021/11/15</v>
      </c>
      <c r="BK3031">
        <f t="shared" si="1566"/>
        <v>9.7500000000000003E-2</v>
      </c>
      <c r="BL3031">
        <f t="shared" si="1567"/>
        <v>1.9025000000000001</v>
      </c>
      <c r="BM3031" s="43">
        <f t="shared" si="1584"/>
        <v>41958</v>
      </c>
      <c r="BN3031" s="43">
        <f t="shared" si="1568"/>
        <v>42094</v>
      </c>
      <c r="BO3031" s="45">
        <f t="shared" si="1585"/>
        <v>0.3858695652173913</v>
      </c>
      <c r="BP3031" s="45">
        <f t="shared" si="1586"/>
        <v>1.7502531268612269</v>
      </c>
      <c r="BQ3031" s="47">
        <f t="shared" si="1587"/>
        <v>98.579254286939289</v>
      </c>
      <c r="BR3031" s="47">
        <f t="shared" si="1588"/>
        <v>121.37553073616553</v>
      </c>
    </row>
    <row r="3032" spans="6:70" x14ac:dyDescent="0.25">
      <c r="F3032" s="2">
        <v>41946</v>
      </c>
      <c r="G3032">
        <v>9.6250000000000002E-2</v>
      </c>
      <c r="H3032" s="43">
        <v>41991</v>
      </c>
      <c r="I3032">
        <v>2.0007999999999999</v>
      </c>
      <c r="L3032" s="2">
        <v>41844</v>
      </c>
      <c r="M3032" t="str">
        <v>912828QN</v>
      </c>
      <c r="N3032">
        <v>0.25059999999999999</v>
      </c>
      <c r="O3032">
        <v>5.9139999999999998E-2</v>
      </c>
      <c r="P3032">
        <v>0.84709999999999996</v>
      </c>
      <c r="Q3032">
        <v>125.046875</v>
      </c>
      <c r="R3032">
        <f>VLOOKUP(M3032,工作表1!$A$3:$B$1000,2,FALSE)</f>
        <v>3.125</v>
      </c>
      <c r="S3032" t="str">
        <f>VLOOKUP(M3032,工作表1!$A$3:$C$1000,3,FALSE)</f>
        <v>2021/5/15</v>
      </c>
      <c r="T3032">
        <f t="shared" si="1558"/>
        <v>9.7500000000000003E-2</v>
      </c>
      <c r="U3032">
        <f t="shared" si="1557"/>
        <v>3.0274999999999999</v>
      </c>
      <c r="V3032" s="43">
        <f t="shared" si="1569"/>
        <v>41958</v>
      </c>
      <c r="W3032" s="43">
        <f t="shared" si="1559"/>
        <v>41912</v>
      </c>
      <c r="X3032" s="45">
        <f t="shared" si="1570"/>
        <v>0.60292119565217395</v>
      </c>
      <c r="Y3032" s="45">
        <f t="shared" si="1571"/>
        <v>1.1765513326384753</v>
      </c>
      <c r="Z3032" s="47">
        <f t="shared" si="1572"/>
        <v>106.48869893585837</v>
      </c>
      <c r="AA3032" s="47">
        <f t="shared" si="1573"/>
        <v>124.75033414810878</v>
      </c>
      <c r="AB3032" s="45">
        <f t="shared" si="1574"/>
        <v>2.1589999999999998</v>
      </c>
      <c r="AC3032" s="2" t="str">
        <f t="shared" si="1560"/>
        <v>TY1</v>
      </c>
      <c r="AD3032">
        <f t="shared" si="1561"/>
        <v>125.046875</v>
      </c>
      <c r="AE3032">
        <f t="shared" si="1562"/>
        <v>124.28125</v>
      </c>
      <c r="AF3032" s="49">
        <f t="shared" si="1589"/>
        <v>0.765625</v>
      </c>
      <c r="AG3032" s="3">
        <f t="shared" si="1575"/>
        <v>124.75033414810878</v>
      </c>
      <c r="AH3032">
        <f t="shared" si="1576"/>
        <v>123.18751008777876</v>
      </c>
      <c r="AI3032" s="51">
        <f t="shared" si="1577"/>
        <v>1.5628240603300156</v>
      </c>
      <c r="AJ3032" s="52">
        <f t="shared" si="1578"/>
        <v>0.79719906033001564</v>
      </c>
      <c r="AK3032" s="2">
        <v>41844</v>
      </c>
      <c r="AL3032" t="str">
        <v>912828RC</v>
      </c>
      <c r="AM3032">
        <v>5.8642000000000003</v>
      </c>
      <c r="AN3032">
        <v>-0.29902000000000001</v>
      </c>
      <c r="AO3032">
        <v>0.79390000000000005</v>
      </c>
      <c r="AP3032">
        <v>124.28125</v>
      </c>
      <c r="AQ3032">
        <f>VLOOKUP(AL3032,工作表1!$F$3:$G$1000,2,FALSE)</f>
        <v>2.125</v>
      </c>
      <c r="AR3032" t="str">
        <f>VLOOKUP(AL3032,工作表1!$F$3:$H$1000,3,FALSE)</f>
        <v>2021/8/15</v>
      </c>
      <c r="AS3032">
        <f t="shared" si="1563"/>
        <v>9.7500000000000003E-2</v>
      </c>
      <c r="AT3032">
        <f t="shared" si="1564"/>
        <v>2.0274999999999999</v>
      </c>
      <c r="AU3032" s="43">
        <f t="shared" si="1579"/>
        <v>41866</v>
      </c>
      <c r="AV3032" s="43">
        <f t="shared" si="1565"/>
        <v>42004</v>
      </c>
      <c r="AW3032" s="45">
        <f t="shared" si="1580"/>
        <v>0.93922651933701651</v>
      </c>
      <c r="AX3032" s="45">
        <f t="shared" si="1581"/>
        <v>1.8649114508438658</v>
      </c>
      <c r="AY3032" s="47">
        <f t="shared" si="1582"/>
        <v>99.727188881975223</v>
      </c>
      <c r="AZ3032" s="47">
        <f t="shared" si="1583"/>
        <v>123.18751008777876</v>
      </c>
      <c r="BA3032" s="43"/>
      <c r="BC3032" s="2">
        <v>41843</v>
      </c>
      <c r="BD3032" t="str">
        <v>912828RR</v>
      </c>
      <c r="BE3032">
        <v>8.8733000000000004</v>
      </c>
      <c r="BF3032">
        <v>-0.28632000000000002</v>
      </c>
      <c r="BG3032">
        <v>0.7873</v>
      </c>
      <c r="BH3032">
        <v>123.65625</v>
      </c>
      <c r="BI3032">
        <f>VLOOKUP(BD3032,工作表1!$K$3:$L$1000,2,FALSE)</f>
        <v>2</v>
      </c>
      <c r="BJ3032" t="str">
        <f>VLOOKUP(BD3032,工作表1!$K$3:$M$1000,3,FALSE)</f>
        <v>2021/11/15</v>
      </c>
      <c r="BK3032">
        <f t="shared" si="1566"/>
        <v>9.6500000000000002E-2</v>
      </c>
      <c r="BL3032">
        <f t="shared" si="1567"/>
        <v>1.9035</v>
      </c>
      <c r="BM3032" s="43">
        <f t="shared" si="1584"/>
        <v>41958</v>
      </c>
      <c r="BN3032" s="43">
        <f t="shared" si="1568"/>
        <v>42094</v>
      </c>
      <c r="BO3032" s="45">
        <f t="shared" si="1585"/>
        <v>0.38043478260869568</v>
      </c>
      <c r="BP3032" s="45">
        <f t="shared" si="1586"/>
        <v>1.7502977963073256</v>
      </c>
      <c r="BQ3032" s="47">
        <f t="shared" si="1587"/>
        <v>98.923457471710421</v>
      </c>
      <c r="BR3032" s="47">
        <f t="shared" si="1588"/>
        <v>121.79643639565343</v>
      </c>
    </row>
    <row r="3033" spans="6:70" x14ac:dyDescent="0.25">
      <c r="F3033" s="2">
        <v>41943</v>
      </c>
      <c r="G3033">
        <v>9.7500000000000003E-2</v>
      </c>
      <c r="H3033" s="43">
        <v>41990</v>
      </c>
      <c r="I3033">
        <v>1.9353</v>
      </c>
      <c r="L3033" s="2">
        <v>41843</v>
      </c>
      <c r="M3033" t="str">
        <v>912828QN</v>
      </c>
      <c r="N3033">
        <v>0.82740000000000002</v>
      </c>
      <c r="O3033">
        <v>-2.8629999999999999E-2</v>
      </c>
      <c r="P3033">
        <v>0.84709999999999996</v>
      </c>
      <c r="Q3033">
        <v>125.421875</v>
      </c>
      <c r="R3033">
        <f>VLOOKUP(M3033,工作表1!$A$3:$B$1000,2,FALSE)</f>
        <v>3.125</v>
      </c>
      <c r="S3033" t="str">
        <f>VLOOKUP(M3033,工作表1!$A$3:$C$1000,3,FALSE)</f>
        <v>2021/5/15</v>
      </c>
      <c r="T3033">
        <f t="shared" si="1558"/>
        <v>9.6500000000000002E-2</v>
      </c>
      <c r="U3033">
        <f t="shared" si="1557"/>
        <v>3.0285000000000002</v>
      </c>
      <c r="V3033" s="43">
        <f t="shared" si="1569"/>
        <v>41958</v>
      </c>
      <c r="W3033" s="43">
        <f t="shared" si="1559"/>
        <v>41912</v>
      </c>
      <c r="X3033" s="45">
        <f t="shared" si="1570"/>
        <v>0.59442934782608703</v>
      </c>
      <c r="Y3033" s="45">
        <f t="shared" si="1571"/>
        <v>1.1766211286480048</v>
      </c>
      <c r="Z3033" s="47">
        <f t="shared" si="1572"/>
        <v>106.83304252099893</v>
      </c>
      <c r="AA3033" s="47">
        <f t="shared" si="1573"/>
        <v>125.1422890314045</v>
      </c>
      <c r="AB3033" s="45">
        <f t="shared" si="1574"/>
        <v>2.1126999999999998</v>
      </c>
      <c r="AC3033" s="2" t="str">
        <f t="shared" si="1560"/>
        <v>TY1</v>
      </c>
      <c r="AD3033">
        <f t="shared" si="1561"/>
        <v>125.421875</v>
      </c>
      <c r="AE3033">
        <f t="shared" si="1562"/>
        <v>124.671875</v>
      </c>
      <c r="AF3033" s="49">
        <f t="shared" si="1589"/>
        <v>0.75</v>
      </c>
      <c r="AG3033" s="3">
        <f t="shared" si="1575"/>
        <v>125.1422890314045</v>
      </c>
      <c r="AH3033">
        <f t="shared" si="1576"/>
        <v>123.58522551603205</v>
      </c>
      <c r="AI3033" s="51">
        <f t="shared" si="1577"/>
        <v>1.5570635153724481</v>
      </c>
      <c r="AJ3033" s="52">
        <f t="shared" si="1578"/>
        <v>0.80706351537244814</v>
      </c>
      <c r="AK3033" s="2">
        <v>41843</v>
      </c>
      <c r="AL3033" t="str">
        <v>912828RC</v>
      </c>
      <c r="AM3033">
        <v>6.2827000000000002</v>
      </c>
      <c r="AN3033">
        <v>-0.32346999999999998</v>
      </c>
      <c r="AO3033">
        <v>0.79390000000000005</v>
      </c>
      <c r="AP3033">
        <v>124.671875</v>
      </c>
      <c r="AQ3033">
        <f>VLOOKUP(AL3033,工作表1!$F$3:$G$1000,2,FALSE)</f>
        <v>2.125</v>
      </c>
      <c r="AR3033" t="str">
        <f>VLOOKUP(AL3033,工作表1!$F$3:$H$1000,3,FALSE)</f>
        <v>2021/8/15</v>
      </c>
      <c r="AS3033">
        <f t="shared" si="1563"/>
        <v>9.6500000000000002E-2</v>
      </c>
      <c r="AT3033">
        <f t="shared" si="1564"/>
        <v>2.0285000000000002</v>
      </c>
      <c r="AU3033" s="43">
        <f t="shared" si="1579"/>
        <v>41866</v>
      </c>
      <c r="AV3033" s="43">
        <f t="shared" si="1565"/>
        <v>42004</v>
      </c>
      <c r="AW3033" s="45">
        <f t="shared" si="1580"/>
        <v>0.9333563535911602</v>
      </c>
      <c r="AX3033" s="45">
        <f t="shared" si="1581"/>
        <v>1.8648632029062286</v>
      </c>
      <c r="AY3033" s="47">
        <f t="shared" si="1582"/>
        <v>100.05550931952185</v>
      </c>
      <c r="AZ3033" s="47">
        <f t="shared" si="1583"/>
        <v>123.58522551603205</v>
      </c>
      <c r="BA3033" s="43"/>
      <c r="BC3033" s="2">
        <v>41842</v>
      </c>
      <c r="BD3033" t="str">
        <v>912828RR</v>
      </c>
      <c r="BE3033">
        <v>9.5410000000000004</v>
      </c>
      <c r="BF3033">
        <v>-0.31302999999999997</v>
      </c>
      <c r="BG3033">
        <v>0.7873</v>
      </c>
      <c r="BH3033">
        <v>123.625</v>
      </c>
      <c r="BI3033">
        <f>VLOOKUP(BD3033,工作表1!$K$3:$L$1000,2,FALSE)</f>
        <v>2</v>
      </c>
      <c r="BJ3033" t="str">
        <f>VLOOKUP(BD3033,工作表1!$K$3:$M$1000,3,FALSE)</f>
        <v>2021/11/15</v>
      </c>
      <c r="BK3033">
        <f t="shared" si="1566"/>
        <v>9.7500000000000003E-2</v>
      </c>
      <c r="BL3033">
        <f t="shared" si="1567"/>
        <v>1.9025000000000001</v>
      </c>
      <c r="BM3033" s="43">
        <f t="shared" si="1584"/>
        <v>41958</v>
      </c>
      <c r="BN3033" s="43">
        <f t="shared" si="1568"/>
        <v>42094</v>
      </c>
      <c r="BO3033" s="45">
        <f t="shared" si="1585"/>
        <v>0.375</v>
      </c>
      <c r="BP3033" s="45">
        <f t="shared" si="1586"/>
        <v>1.7503424657534246</v>
      </c>
      <c r="BQ3033" s="47">
        <f t="shared" si="1587"/>
        <v>98.923752816150412</v>
      </c>
      <c r="BR3033" s="47">
        <f t="shared" si="1588"/>
        <v>121.78228686469008</v>
      </c>
    </row>
    <row r="3034" spans="6:70" x14ac:dyDescent="0.25">
      <c r="F3034" s="2">
        <v>41942</v>
      </c>
      <c r="G3034">
        <v>9.7000000000000003E-2</v>
      </c>
      <c r="H3034" s="43">
        <v>41989</v>
      </c>
      <c r="I3034">
        <v>1.8436999999999999</v>
      </c>
      <c r="L3034" s="2">
        <v>41842</v>
      </c>
      <c r="M3034" t="str">
        <v>912828QN</v>
      </c>
      <c r="N3034">
        <v>0.51200000000000001</v>
      </c>
      <c r="O3034">
        <v>2.4639999999999999E-2</v>
      </c>
      <c r="P3034">
        <v>0.84709999999999996</v>
      </c>
      <c r="Q3034">
        <v>125.40625</v>
      </c>
      <c r="R3034">
        <f>VLOOKUP(M3034,工作表1!$A$3:$B$1000,2,FALSE)</f>
        <v>3.125</v>
      </c>
      <c r="S3034" t="str">
        <f>VLOOKUP(M3034,工作表1!$A$3:$C$1000,3,FALSE)</f>
        <v>2021/5/15</v>
      </c>
      <c r="T3034">
        <f t="shared" si="1558"/>
        <v>9.7500000000000003E-2</v>
      </c>
      <c r="U3034">
        <f t="shared" si="1557"/>
        <v>3.0274999999999999</v>
      </c>
      <c r="V3034" s="43">
        <f t="shared" si="1569"/>
        <v>41958</v>
      </c>
      <c r="W3034" s="43">
        <f t="shared" si="1559"/>
        <v>41912</v>
      </c>
      <c r="X3034" s="45">
        <f t="shared" si="1570"/>
        <v>0.5859375</v>
      </c>
      <c r="Y3034" s="45">
        <f t="shared" si="1571"/>
        <v>1.1766909246575343</v>
      </c>
      <c r="Z3034" s="47">
        <f t="shared" si="1572"/>
        <v>106.81716848605375</v>
      </c>
      <c r="AA3034" s="47">
        <f t="shared" si="1573"/>
        <v>125.10945363928057</v>
      </c>
      <c r="AB3034" s="45">
        <f t="shared" si="1574"/>
        <v>2.1126999999999998</v>
      </c>
      <c r="AC3034" s="2" t="str">
        <f t="shared" si="1560"/>
        <v>TY1</v>
      </c>
      <c r="AD3034">
        <f t="shared" si="1561"/>
        <v>125.40625</v>
      </c>
      <c r="AE3034">
        <f t="shared" si="1562"/>
        <v>124.640625</v>
      </c>
      <c r="AF3034" s="49">
        <f t="shared" si="1589"/>
        <v>0.765625</v>
      </c>
      <c r="AG3034" s="3">
        <f t="shared" si="1575"/>
        <v>125.10945363928057</v>
      </c>
      <c r="AH3034">
        <f t="shared" si="1576"/>
        <v>123.55083166461388</v>
      </c>
      <c r="AI3034" s="51">
        <f t="shared" si="1577"/>
        <v>1.5586219746666927</v>
      </c>
      <c r="AJ3034" s="52">
        <f t="shared" si="1578"/>
        <v>0.79299697466669272</v>
      </c>
      <c r="AK3034" s="2">
        <v>41842</v>
      </c>
      <c r="AL3034" t="str">
        <v>912828RC</v>
      </c>
      <c r="AM3034">
        <v>6.4276</v>
      </c>
      <c r="AN3034">
        <v>-0.32891999999999999</v>
      </c>
      <c r="AO3034">
        <v>0.79390000000000005</v>
      </c>
      <c r="AP3034">
        <v>124.640625</v>
      </c>
      <c r="AQ3034">
        <f>VLOOKUP(AL3034,工作表1!$F$3:$G$1000,2,FALSE)</f>
        <v>2.125</v>
      </c>
      <c r="AR3034" t="str">
        <f>VLOOKUP(AL3034,工作表1!$F$3:$H$1000,3,FALSE)</f>
        <v>2021/8/15</v>
      </c>
      <c r="AS3034">
        <f t="shared" si="1563"/>
        <v>9.7500000000000003E-2</v>
      </c>
      <c r="AT3034">
        <f t="shared" si="1564"/>
        <v>2.0274999999999999</v>
      </c>
      <c r="AU3034" s="43">
        <f t="shared" si="1579"/>
        <v>41866</v>
      </c>
      <c r="AV3034" s="43">
        <f t="shared" si="1565"/>
        <v>42004</v>
      </c>
      <c r="AW3034" s="45">
        <f t="shared" si="1580"/>
        <v>0.9274861878453039</v>
      </c>
      <c r="AX3034" s="45">
        <f t="shared" si="1581"/>
        <v>1.8648149549685917</v>
      </c>
      <c r="AY3034" s="47">
        <f t="shared" si="1582"/>
        <v>100.03988931104837</v>
      </c>
      <c r="AZ3034" s="47">
        <f t="shared" si="1583"/>
        <v>123.55083166461388</v>
      </c>
      <c r="BA3034" s="43"/>
      <c r="BC3034" s="2">
        <v>41841</v>
      </c>
      <c r="BD3034" t="str">
        <v>912828RR</v>
      </c>
      <c r="BE3034">
        <v>10.204700000000001</v>
      </c>
      <c r="BF3034">
        <v>-0.34183999999999998</v>
      </c>
      <c r="BG3034">
        <v>0.7873</v>
      </c>
      <c r="BH3034">
        <v>123.453125</v>
      </c>
      <c r="BI3034">
        <f>VLOOKUP(BD3034,工作表1!$K$3:$L$1000,2,FALSE)</f>
        <v>2</v>
      </c>
      <c r="BJ3034" t="str">
        <f>VLOOKUP(BD3034,工作表1!$K$3:$M$1000,3,FALSE)</f>
        <v>2021/11/15</v>
      </c>
      <c r="BK3034">
        <f t="shared" si="1566"/>
        <v>9.6500000000000002E-2</v>
      </c>
      <c r="BL3034">
        <f t="shared" si="1567"/>
        <v>1.9035</v>
      </c>
      <c r="BM3034" s="43">
        <f t="shared" si="1584"/>
        <v>41958</v>
      </c>
      <c r="BN3034" s="43">
        <f t="shared" si="1568"/>
        <v>42094</v>
      </c>
      <c r="BO3034" s="45">
        <f t="shared" si="1585"/>
        <v>0.36956521739130432</v>
      </c>
      <c r="BP3034" s="45">
        <f t="shared" si="1586"/>
        <v>1.7503871351995235</v>
      </c>
      <c r="BQ3034" s="47">
        <f t="shared" si="1587"/>
        <v>98.816575071705017</v>
      </c>
      <c r="BR3034" s="47">
        <f t="shared" si="1588"/>
        <v>121.62985772832877</v>
      </c>
    </row>
    <row r="3035" spans="6:70" x14ac:dyDescent="0.25">
      <c r="F3035" s="2">
        <v>41941</v>
      </c>
      <c r="G3035">
        <v>9.8500000000000004E-2</v>
      </c>
      <c r="H3035" s="43">
        <v>41988</v>
      </c>
      <c r="I3035">
        <v>1.899</v>
      </c>
      <c r="L3035" s="2">
        <v>41841</v>
      </c>
      <c r="M3035" t="str">
        <v>912828QN</v>
      </c>
      <c r="N3035">
        <v>0.55649999999999999</v>
      </c>
      <c r="O3035">
        <v>1.8290000000000001E-2</v>
      </c>
      <c r="P3035">
        <v>0.84709999999999996</v>
      </c>
      <c r="Q3035">
        <v>125.265625</v>
      </c>
      <c r="R3035">
        <f>VLOOKUP(M3035,工作表1!$A$3:$B$1000,2,FALSE)</f>
        <v>3.125</v>
      </c>
      <c r="S3035" t="str">
        <f>VLOOKUP(M3035,工作表1!$A$3:$C$1000,3,FALSE)</f>
        <v>2021/5/15</v>
      </c>
      <c r="T3035">
        <f t="shared" si="1558"/>
        <v>9.6500000000000002E-2</v>
      </c>
      <c r="U3035">
        <f t="shared" si="1557"/>
        <v>3.0285000000000002</v>
      </c>
      <c r="V3035" s="43">
        <f t="shared" si="1569"/>
        <v>41958</v>
      </c>
      <c r="W3035" s="43">
        <f t="shared" si="1559"/>
        <v>41912</v>
      </c>
      <c r="X3035" s="45">
        <f t="shared" si="1570"/>
        <v>0.57744565217391297</v>
      </c>
      <c r="Y3035" s="45">
        <f t="shared" si="1571"/>
        <v>1.1767607206670636</v>
      </c>
      <c r="Z3035" s="47">
        <f t="shared" si="1572"/>
        <v>106.70779249825905</v>
      </c>
      <c r="AA3035" s="47">
        <f t="shared" si="1573"/>
        <v>124.9657868386065</v>
      </c>
      <c r="AB3035" s="45">
        <f t="shared" si="1574"/>
        <v>2.1273</v>
      </c>
      <c r="AC3035" s="2" t="str">
        <f t="shared" si="1560"/>
        <v>TY1</v>
      </c>
      <c r="AD3035">
        <f t="shared" si="1561"/>
        <v>125.265625</v>
      </c>
      <c r="AE3035">
        <f t="shared" si="1562"/>
        <v>124.46875</v>
      </c>
      <c r="AF3035" s="49">
        <f t="shared" si="1589"/>
        <v>0.796875</v>
      </c>
      <c r="AG3035" s="3">
        <f t="shared" si="1575"/>
        <v>124.9657868386065</v>
      </c>
      <c r="AH3035">
        <f t="shared" si="1576"/>
        <v>123.38000378337284</v>
      </c>
      <c r="AI3035" s="51">
        <f t="shared" si="1577"/>
        <v>1.5857830552336623</v>
      </c>
      <c r="AJ3035" s="52">
        <f t="shared" si="1578"/>
        <v>0.78890805523366225</v>
      </c>
      <c r="AK3035" s="2">
        <v>41841</v>
      </c>
      <c r="AL3035" t="str">
        <v>912828RC</v>
      </c>
      <c r="AM3035">
        <v>6.6147</v>
      </c>
      <c r="AN3035">
        <v>-0.33971000000000001</v>
      </c>
      <c r="AO3035">
        <v>0.79390000000000005</v>
      </c>
      <c r="AP3035">
        <v>124.46875</v>
      </c>
      <c r="AQ3035">
        <f>VLOOKUP(AL3035,工作表1!$F$3:$G$1000,2,FALSE)</f>
        <v>2.125</v>
      </c>
      <c r="AR3035" t="str">
        <f>VLOOKUP(AL3035,工作表1!$F$3:$H$1000,3,FALSE)</f>
        <v>2021/8/15</v>
      </c>
      <c r="AS3035">
        <f t="shared" si="1563"/>
        <v>9.6500000000000002E-2</v>
      </c>
      <c r="AT3035">
        <f t="shared" si="1564"/>
        <v>2.0285000000000002</v>
      </c>
      <c r="AU3035" s="43">
        <f t="shared" si="1579"/>
        <v>41866</v>
      </c>
      <c r="AV3035" s="43">
        <f t="shared" si="1565"/>
        <v>42004</v>
      </c>
      <c r="AW3035" s="45">
        <f t="shared" si="1580"/>
        <v>0.92161602209944748</v>
      </c>
      <c r="AX3035" s="45">
        <f t="shared" si="1581"/>
        <v>1.8647667070309544</v>
      </c>
      <c r="AY3035" s="47">
        <f t="shared" si="1582"/>
        <v>99.916848770742988</v>
      </c>
      <c r="AZ3035" s="47">
        <f t="shared" si="1583"/>
        <v>123.38000378337284</v>
      </c>
      <c r="BA3035" s="43"/>
      <c r="BC3035" s="2">
        <v>41838</v>
      </c>
      <c r="BD3035" t="str">
        <v>912828RR</v>
      </c>
      <c r="BE3035">
        <v>10.4916</v>
      </c>
      <c r="BF3035">
        <v>-0.37289</v>
      </c>
      <c r="BG3035">
        <v>0.7873</v>
      </c>
      <c r="BH3035">
        <v>123.4375</v>
      </c>
      <c r="BI3035">
        <f>VLOOKUP(BD3035,工作表1!$K$3:$L$1000,2,FALSE)</f>
        <v>2</v>
      </c>
      <c r="BJ3035" t="str">
        <f>VLOOKUP(BD3035,工作表1!$K$3:$M$1000,3,FALSE)</f>
        <v>2021/11/15</v>
      </c>
      <c r="BK3035">
        <f t="shared" si="1566"/>
        <v>9.7500000000000003E-2</v>
      </c>
      <c r="BL3035">
        <f t="shared" si="1567"/>
        <v>1.9025000000000001</v>
      </c>
      <c r="BM3035" s="43">
        <f t="shared" si="1584"/>
        <v>41958</v>
      </c>
      <c r="BN3035" s="43">
        <f t="shared" si="1568"/>
        <v>42094</v>
      </c>
      <c r="BO3035" s="45">
        <f t="shared" si="1585"/>
        <v>0.3641304347826087</v>
      </c>
      <c r="BP3035" s="45">
        <f t="shared" si="1586"/>
        <v>1.7504318046456224</v>
      </c>
      <c r="BQ3035" s="47">
        <f t="shared" si="1587"/>
        <v>98.832709118244637</v>
      </c>
      <c r="BR3035" s="47">
        <f t="shared" si="1588"/>
        <v>121.63583300068716</v>
      </c>
    </row>
    <row r="3036" spans="6:70" x14ac:dyDescent="0.25">
      <c r="F3036" s="2">
        <v>41940</v>
      </c>
      <c r="G3036">
        <v>8.7999999999999995E-2</v>
      </c>
      <c r="H3036" s="43">
        <v>41985</v>
      </c>
      <c r="I3036">
        <v>1.8436999999999999</v>
      </c>
      <c r="L3036" s="2">
        <v>41838</v>
      </c>
      <c r="M3036" t="str">
        <v>912828QN</v>
      </c>
      <c r="N3036">
        <v>0.4088</v>
      </c>
      <c r="O3036">
        <v>4.6870000000000002E-2</v>
      </c>
      <c r="P3036">
        <v>0.84709999999999996</v>
      </c>
      <c r="Q3036">
        <v>125.28125</v>
      </c>
      <c r="R3036">
        <f>VLOOKUP(M3036,工作表1!$A$3:$B$1000,2,FALSE)</f>
        <v>3.125</v>
      </c>
      <c r="S3036" t="str">
        <f>VLOOKUP(M3036,工作表1!$A$3:$C$1000,3,FALSE)</f>
        <v>2021/5/15</v>
      </c>
      <c r="T3036">
        <f t="shared" si="1558"/>
        <v>9.7500000000000003E-2</v>
      </c>
      <c r="U3036">
        <f t="shared" si="1557"/>
        <v>3.0274999999999999</v>
      </c>
      <c r="V3036" s="43">
        <f t="shared" si="1569"/>
        <v>41958</v>
      </c>
      <c r="W3036" s="43">
        <f t="shared" si="1559"/>
        <v>41912</v>
      </c>
      <c r="X3036" s="45">
        <f t="shared" si="1570"/>
        <v>0.56895380434782605</v>
      </c>
      <c r="Y3036" s="45">
        <f t="shared" si="1571"/>
        <v>1.1768305166765933</v>
      </c>
      <c r="Z3036" s="47">
        <f t="shared" si="1572"/>
        <v>106.72314696073947</v>
      </c>
      <c r="AA3036" s="47">
        <f t="shared" si="1573"/>
        <v>124.96982318887562</v>
      </c>
      <c r="AB3036" s="45">
        <f t="shared" si="1574"/>
        <v>2.1322000000000001</v>
      </c>
      <c r="AC3036" s="2" t="str">
        <f t="shared" si="1560"/>
        <v>TY1</v>
      </c>
      <c r="AD3036">
        <f t="shared" si="1561"/>
        <v>125.28125</v>
      </c>
      <c r="AE3036">
        <f t="shared" si="1562"/>
        <v>124.453125</v>
      </c>
      <c r="AF3036" s="49">
        <f t="shared" si="1589"/>
        <v>0.828125</v>
      </c>
      <c r="AG3036" s="3">
        <f t="shared" si="1575"/>
        <v>124.96982318887562</v>
      </c>
      <c r="AH3036">
        <f t="shared" si="1576"/>
        <v>123.40616748958682</v>
      </c>
      <c r="AI3036" s="51">
        <f t="shared" si="1577"/>
        <v>1.5636556992888018</v>
      </c>
      <c r="AJ3036" s="52">
        <f t="shared" si="1578"/>
        <v>0.73553069928880177</v>
      </c>
      <c r="AK3036" s="2">
        <v>41838</v>
      </c>
      <c r="AL3036" t="str">
        <v>912828RC</v>
      </c>
      <c r="AM3036">
        <v>7.5453000000000001</v>
      </c>
      <c r="AN3036">
        <v>-0.42101</v>
      </c>
      <c r="AO3036">
        <v>0.79390000000000005</v>
      </c>
      <c r="AP3036">
        <v>124.453125</v>
      </c>
      <c r="AQ3036">
        <f>VLOOKUP(AL3036,工作表1!$F$3:$G$1000,2,FALSE)</f>
        <v>2.125</v>
      </c>
      <c r="AR3036" t="str">
        <f>VLOOKUP(AL3036,工作表1!$F$3:$H$1000,3,FALSE)</f>
        <v>2021/8/15</v>
      </c>
      <c r="AS3036">
        <f t="shared" si="1563"/>
        <v>9.7500000000000003E-2</v>
      </c>
      <c r="AT3036">
        <f t="shared" si="1564"/>
        <v>2.0274999999999999</v>
      </c>
      <c r="AU3036" s="43">
        <f t="shared" si="1579"/>
        <v>41866</v>
      </c>
      <c r="AV3036" s="43">
        <f t="shared" si="1565"/>
        <v>42004</v>
      </c>
      <c r="AW3036" s="45">
        <f t="shared" si="1580"/>
        <v>0.91574585635359118</v>
      </c>
      <c r="AX3036" s="45">
        <f t="shared" si="1581"/>
        <v>1.8647184590933172</v>
      </c>
      <c r="AY3036" s="47">
        <f t="shared" si="1582"/>
        <v>99.949299851718152</v>
      </c>
      <c r="AZ3036" s="47">
        <f t="shared" si="1583"/>
        <v>123.40616748958682</v>
      </c>
      <c r="BA3036" s="43"/>
      <c r="BC3036" s="2">
        <v>41837</v>
      </c>
      <c r="BD3036" t="str">
        <v>912828RR</v>
      </c>
      <c r="BE3036">
        <v>10.9788</v>
      </c>
      <c r="BF3036">
        <v>-0.36870999999999998</v>
      </c>
      <c r="BG3036">
        <v>0.7873</v>
      </c>
      <c r="BH3036">
        <v>123.515625</v>
      </c>
      <c r="BI3036">
        <f>VLOOKUP(BD3036,工作表1!$K$3:$L$1000,2,FALSE)</f>
        <v>2</v>
      </c>
      <c r="BJ3036" t="str">
        <f>VLOOKUP(BD3036,工作表1!$K$3:$M$1000,3,FALSE)</f>
        <v>2021/11/15</v>
      </c>
      <c r="BK3036">
        <f t="shared" si="1566"/>
        <v>9.5500000000000002E-2</v>
      </c>
      <c r="BL3036">
        <f t="shared" si="1567"/>
        <v>1.9045000000000001</v>
      </c>
      <c r="BM3036" s="43">
        <f t="shared" si="1584"/>
        <v>41958</v>
      </c>
      <c r="BN3036" s="43">
        <f t="shared" si="1568"/>
        <v>42094</v>
      </c>
      <c r="BO3036" s="45">
        <f t="shared" si="1585"/>
        <v>0.34782608695652173</v>
      </c>
      <c r="BP3036" s="45">
        <f t="shared" si="1586"/>
        <v>1.750565812983919</v>
      </c>
      <c r="BQ3036" s="47">
        <f t="shared" si="1587"/>
        <v>98.908869331061709</v>
      </c>
      <c r="BR3036" s="47">
        <f t="shared" si="1588"/>
        <v>121.68454231957351</v>
      </c>
    </row>
    <row r="3037" spans="6:70" x14ac:dyDescent="0.25">
      <c r="F3037" s="2">
        <v>41939</v>
      </c>
      <c r="G3037">
        <v>8.7499999999999994E-2</v>
      </c>
      <c r="H3037" s="43">
        <v>41984</v>
      </c>
      <c r="I3037">
        <v>1.9327000000000001</v>
      </c>
      <c r="L3037" s="2">
        <v>41837</v>
      </c>
      <c r="M3037" t="str">
        <v>912828QN</v>
      </c>
      <c r="N3037">
        <v>1.0529999999999999</v>
      </c>
      <c r="O3037">
        <v>-3.5349999999999999E-2</v>
      </c>
      <c r="P3037">
        <v>0.84709999999999996</v>
      </c>
      <c r="Q3037">
        <v>125.359375</v>
      </c>
      <c r="R3037">
        <f>VLOOKUP(M3037,工作表1!$A$3:$B$1000,2,FALSE)</f>
        <v>3.125</v>
      </c>
      <c r="S3037" t="str">
        <f>VLOOKUP(M3037,工作表1!$A$3:$C$1000,3,FALSE)</f>
        <v>2021/5/15</v>
      </c>
      <c r="T3037">
        <f t="shared" si="1558"/>
        <v>9.5500000000000002E-2</v>
      </c>
      <c r="U3037">
        <f t="shared" si="1557"/>
        <v>3.0295000000000001</v>
      </c>
      <c r="V3037" s="43">
        <f t="shared" si="1569"/>
        <v>41958</v>
      </c>
      <c r="W3037" s="43">
        <f t="shared" si="1559"/>
        <v>41912</v>
      </c>
      <c r="X3037" s="45">
        <f t="shared" si="1570"/>
        <v>0.54347826086956519</v>
      </c>
      <c r="Y3037" s="45">
        <f t="shared" si="1571"/>
        <v>1.1770399047051816</v>
      </c>
      <c r="Z3037" s="47">
        <f t="shared" si="1572"/>
        <v>106.83350151172054</v>
      </c>
      <c r="AA3037" s="47">
        <f t="shared" si="1573"/>
        <v>125.05665390075656</v>
      </c>
      <c r="AB3037" s="45">
        <f t="shared" si="1574"/>
        <v>2.0836999999999999</v>
      </c>
      <c r="AC3037" s="2" t="str">
        <f t="shared" si="1560"/>
        <v>TY1</v>
      </c>
      <c r="AD3037">
        <f t="shared" si="1561"/>
        <v>125.359375</v>
      </c>
      <c r="AE3037">
        <f t="shared" si="1562"/>
        <v>124.53125</v>
      </c>
      <c r="AF3037" s="49">
        <f t="shared" si="1589"/>
        <v>0.828125</v>
      </c>
      <c r="AG3037" s="3">
        <f t="shared" si="1575"/>
        <v>125.05665390075656</v>
      </c>
      <c r="AH3037">
        <f t="shared" si="1576"/>
        <v>123.4944722807043</v>
      </c>
      <c r="AI3037" s="51">
        <f t="shared" si="1577"/>
        <v>1.5621816200522574</v>
      </c>
      <c r="AJ3037" s="52">
        <f t="shared" si="1578"/>
        <v>0.73405662005225736</v>
      </c>
      <c r="AK3037" s="2">
        <v>41837</v>
      </c>
      <c r="AL3037" t="str">
        <v>912828RC</v>
      </c>
      <c r="AM3037">
        <v>8.8206000000000007</v>
      </c>
      <c r="AN3037">
        <v>-0.47741</v>
      </c>
      <c r="AO3037">
        <v>0.79390000000000005</v>
      </c>
      <c r="AP3037">
        <v>124.53125</v>
      </c>
      <c r="AQ3037">
        <f>VLOOKUP(AL3037,工作表1!$F$3:$G$1000,2,FALSE)</f>
        <v>2.125</v>
      </c>
      <c r="AR3037" t="str">
        <f>VLOOKUP(AL3037,工作表1!$F$3:$H$1000,3,FALSE)</f>
        <v>2021/8/15</v>
      </c>
      <c r="AS3037">
        <f t="shared" si="1563"/>
        <v>9.5500000000000002E-2</v>
      </c>
      <c r="AT3037">
        <f t="shared" si="1564"/>
        <v>2.0295000000000001</v>
      </c>
      <c r="AU3037" s="43">
        <f t="shared" si="1579"/>
        <v>41866</v>
      </c>
      <c r="AV3037" s="43">
        <f t="shared" si="1565"/>
        <v>42004</v>
      </c>
      <c r="AW3037" s="45">
        <f t="shared" si="1580"/>
        <v>0.89813535911602205</v>
      </c>
      <c r="AX3037" s="45">
        <f t="shared" si="1581"/>
        <v>1.8645737152804056</v>
      </c>
      <c r="AY3037" s="47">
        <f t="shared" si="1582"/>
        <v>100.05671639144416</v>
      </c>
      <c r="AZ3037" s="47">
        <f t="shared" si="1583"/>
        <v>123.4944722807043</v>
      </c>
      <c r="BA3037" s="43"/>
      <c r="BC3037" s="2">
        <v>41836</v>
      </c>
      <c r="BD3037" t="str">
        <v>912828RR</v>
      </c>
      <c r="BE3037">
        <v>9.0578000000000003</v>
      </c>
      <c r="BF3037">
        <v>-0.30336999999999997</v>
      </c>
      <c r="BG3037">
        <v>0.7873</v>
      </c>
      <c r="BH3037">
        <v>123.03125</v>
      </c>
      <c r="BI3037">
        <f>VLOOKUP(BD3037,工作表1!$K$3:$L$1000,2,FALSE)</f>
        <v>2</v>
      </c>
      <c r="BJ3037" t="str">
        <f>VLOOKUP(BD3037,工作表1!$K$3:$M$1000,3,FALSE)</f>
        <v>2021/11/15</v>
      </c>
      <c r="BK3037">
        <f t="shared" si="1566"/>
        <v>9.6250000000000002E-2</v>
      </c>
      <c r="BL3037">
        <f t="shared" si="1567"/>
        <v>1.9037500000000001</v>
      </c>
      <c r="BM3037" s="43">
        <f t="shared" si="1584"/>
        <v>41958</v>
      </c>
      <c r="BN3037" s="43">
        <f t="shared" si="1568"/>
        <v>42094</v>
      </c>
      <c r="BO3037" s="45">
        <f t="shared" si="1585"/>
        <v>0.34239130434782611</v>
      </c>
      <c r="BP3037" s="45">
        <f t="shared" si="1586"/>
        <v>1.7506104824300179</v>
      </c>
      <c r="BQ3037" s="47">
        <f t="shared" si="1587"/>
        <v>98.486423961442767</v>
      </c>
      <c r="BR3037" s="47">
        <f t="shared" si="1588"/>
        <v>121.13323376740826</v>
      </c>
    </row>
    <row r="3038" spans="6:70" x14ac:dyDescent="0.25">
      <c r="F3038" s="2">
        <v>41936</v>
      </c>
      <c r="G3038">
        <v>8.8999999999999996E-2</v>
      </c>
      <c r="H3038" s="43">
        <v>41983</v>
      </c>
      <c r="I3038">
        <v>1.9086000000000001</v>
      </c>
      <c r="L3038" s="2">
        <v>41836</v>
      </c>
      <c r="M3038" t="str">
        <v>912828QN</v>
      </c>
      <c r="N3038">
        <v>0.93799999999999994</v>
      </c>
      <c r="O3038">
        <v>-2.5860000000000001E-2</v>
      </c>
      <c r="P3038">
        <v>0.84709999999999996</v>
      </c>
      <c r="Q3038">
        <v>124.890625</v>
      </c>
      <c r="R3038">
        <f>VLOOKUP(M3038,工作表1!$A$3:$B$1000,2,FALSE)</f>
        <v>3.125</v>
      </c>
      <c r="S3038" t="str">
        <f>VLOOKUP(M3038,工作表1!$A$3:$C$1000,3,FALSE)</f>
        <v>2021/5/15</v>
      </c>
      <c r="T3038">
        <f t="shared" si="1558"/>
        <v>9.6250000000000002E-2</v>
      </c>
      <c r="U3038">
        <f t="shared" si="1557"/>
        <v>3.0287500000000001</v>
      </c>
      <c r="V3038" s="43">
        <f t="shared" si="1569"/>
        <v>41958</v>
      </c>
      <c r="W3038" s="43">
        <f t="shared" si="1559"/>
        <v>41912</v>
      </c>
      <c r="X3038" s="45">
        <f t="shared" si="1570"/>
        <v>0.53498641304347827</v>
      </c>
      <c r="Y3038" s="45">
        <f t="shared" si="1571"/>
        <v>1.1771097007147111</v>
      </c>
      <c r="Z3038" s="47">
        <f t="shared" si="1572"/>
        <v>106.44288884974846</v>
      </c>
      <c r="AA3038" s="47">
        <f t="shared" si="1573"/>
        <v>124.58139515664193</v>
      </c>
      <c r="AB3038" s="45">
        <f t="shared" si="1574"/>
        <v>2.1614</v>
      </c>
      <c r="AC3038" s="2" t="str">
        <f t="shared" si="1560"/>
        <v>TY1</v>
      </c>
      <c r="AD3038">
        <f t="shared" si="1561"/>
        <v>124.890625</v>
      </c>
      <c r="AE3038">
        <f t="shared" si="1562"/>
        <v>124.046875</v>
      </c>
      <c r="AF3038" s="49">
        <f t="shared" si="1589"/>
        <v>0.84375</v>
      </c>
      <c r="AG3038" s="3">
        <f t="shared" si="1575"/>
        <v>124.58139515664193</v>
      </c>
      <c r="AH3038">
        <f t="shared" si="1576"/>
        <v>122.9871899053568</v>
      </c>
      <c r="AI3038" s="51">
        <f t="shared" si="1577"/>
        <v>1.5942052512851319</v>
      </c>
      <c r="AJ3038" s="52">
        <f t="shared" si="1578"/>
        <v>0.75045525128513191</v>
      </c>
      <c r="AK3038" s="2">
        <v>41836</v>
      </c>
      <c r="AL3038" t="str">
        <v>912828RC</v>
      </c>
      <c r="AM3038">
        <v>8.1460000000000008</v>
      </c>
      <c r="AN3038">
        <v>-0.45057000000000003</v>
      </c>
      <c r="AO3038">
        <v>0.79390000000000005</v>
      </c>
      <c r="AP3038">
        <v>124.046875</v>
      </c>
      <c r="AQ3038">
        <f>VLOOKUP(AL3038,工作表1!$F$3:$G$1000,2,FALSE)</f>
        <v>2.125</v>
      </c>
      <c r="AR3038" t="str">
        <f>VLOOKUP(AL3038,工作表1!$F$3:$H$1000,3,FALSE)</f>
        <v>2021/8/15</v>
      </c>
      <c r="AS3038">
        <f t="shared" si="1563"/>
        <v>9.6250000000000002E-2</v>
      </c>
      <c r="AT3038">
        <f t="shared" si="1564"/>
        <v>2.0287500000000001</v>
      </c>
      <c r="AU3038" s="43">
        <f t="shared" si="1579"/>
        <v>41866</v>
      </c>
      <c r="AV3038" s="43">
        <f t="shared" si="1565"/>
        <v>42004</v>
      </c>
      <c r="AW3038" s="45">
        <f t="shared" si="1580"/>
        <v>0.89226519337016574</v>
      </c>
      <c r="AX3038" s="45">
        <f t="shared" si="1581"/>
        <v>1.8645254673427685</v>
      </c>
      <c r="AY3038" s="47">
        <f t="shared" si="1582"/>
        <v>99.665772267156541</v>
      </c>
      <c r="AZ3038" s="47">
        <f t="shared" si="1583"/>
        <v>122.9871899053568</v>
      </c>
      <c r="BA3038" s="43"/>
      <c r="BC3038" s="2">
        <v>41835</v>
      </c>
      <c r="BD3038" t="str">
        <v>912828RR</v>
      </c>
      <c r="BE3038">
        <v>9.9731000000000005</v>
      </c>
      <c r="BF3038">
        <v>-0.32128000000000001</v>
      </c>
      <c r="BG3038">
        <v>0.7873</v>
      </c>
      <c r="BH3038">
        <v>123.046875</v>
      </c>
      <c r="BI3038">
        <f>VLOOKUP(BD3038,工作表1!$K$3:$L$1000,2,FALSE)</f>
        <v>2</v>
      </c>
      <c r="BJ3038" t="str">
        <f>VLOOKUP(BD3038,工作表1!$K$3:$M$1000,3,FALSE)</f>
        <v>2021/11/15</v>
      </c>
      <c r="BK3038">
        <f t="shared" si="1566"/>
        <v>9.5500000000000002E-2</v>
      </c>
      <c r="BL3038">
        <f t="shared" si="1567"/>
        <v>1.9045000000000001</v>
      </c>
      <c r="BM3038" s="43">
        <f t="shared" si="1584"/>
        <v>41958</v>
      </c>
      <c r="BN3038" s="43">
        <f t="shared" si="1568"/>
        <v>42094</v>
      </c>
      <c r="BO3038" s="45">
        <f t="shared" si="1585"/>
        <v>0.33695652173913043</v>
      </c>
      <c r="BP3038" s="45">
        <f t="shared" si="1586"/>
        <v>1.7506551518761166</v>
      </c>
      <c r="BQ3038" s="47">
        <f t="shared" si="1587"/>
        <v>98.517881690676717</v>
      </c>
      <c r="BR3038" s="47">
        <f t="shared" si="1588"/>
        <v>121.15709638953432</v>
      </c>
    </row>
    <row r="3039" spans="6:70" x14ac:dyDescent="0.25">
      <c r="F3039" s="2">
        <v>41935</v>
      </c>
      <c r="G3039">
        <v>8.7999999999999995E-2</v>
      </c>
      <c r="H3039" s="43">
        <v>41982</v>
      </c>
      <c r="I3039">
        <v>1.9664999999999999</v>
      </c>
      <c r="L3039" s="2">
        <v>41835</v>
      </c>
      <c r="M3039" t="str">
        <v>912828QN</v>
      </c>
      <c r="N3039">
        <v>0.2671</v>
      </c>
      <c r="O3039">
        <v>7.0699999999999999E-2</v>
      </c>
      <c r="P3039">
        <v>0.84709999999999996</v>
      </c>
      <c r="Q3039">
        <v>124.90625</v>
      </c>
      <c r="R3039">
        <f>VLOOKUP(M3039,工作表1!$A$3:$B$1000,2,FALSE)</f>
        <v>3.125</v>
      </c>
      <c r="S3039" t="str">
        <f>VLOOKUP(M3039,工作表1!$A$3:$C$1000,3,FALSE)</f>
        <v>2021/5/15</v>
      </c>
      <c r="T3039">
        <f t="shared" si="1558"/>
        <v>9.5500000000000002E-2</v>
      </c>
      <c r="U3039">
        <f t="shared" si="1557"/>
        <v>3.0295000000000001</v>
      </c>
      <c r="V3039" s="43">
        <f t="shared" si="1569"/>
        <v>41958</v>
      </c>
      <c r="W3039" s="43">
        <f t="shared" si="1559"/>
        <v>41912</v>
      </c>
      <c r="X3039" s="45">
        <f t="shared" si="1570"/>
        <v>0.52649456521739135</v>
      </c>
      <c r="Y3039" s="45">
        <f t="shared" si="1571"/>
        <v>1.1771794967242406</v>
      </c>
      <c r="Z3039" s="47">
        <f t="shared" si="1572"/>
        <v>106.44238345720845</v>
      </c>
      <c r="AA3039" s="47">
        <f t="shared" si="1573"/>
        <v>124.56628842460623</v>
      </c>
      <c r="AB3039" s="45">
        <f t="shared" si="1574"/>
        <v>2.1711</v>
      </c>
      <c r="AC3039" s="2" t="str">
        <f t="shared" si="1560"/>
        <v>TY1</v>
      </c>
      <c r="AD3039">
        <f t="shared" si="1561"/>
        <v>124.90625</v>
      </c>
      <c r="AE3039">
        <f t="shared" si="1562"/>
        <v>124.0625</v>
      </c>
      <c r="AF3039" s="49">
        <f t="shared" si="1589"/>
        <v>0.84375</v>
      </c>
      <c r="AG3039" s="3">
        <f t="shared" si="1575"/>
        <v>124.56628842460623</v>
      </c>
      <c r="AH3039">
        <f t="shared" si="1576"/>
        <v>122.97089063994545</v>
      </c>
      <c r="AI3039" s="51">
        <f t="shared" si="1577"/>
        <v>1.5953977846607756</v>
      </c>
      <c r="AJ3039" s="52">
        <f t="shared" si="1578"/>
        <v>0.75164778466077564</v>
      </c>
      <c r="AK3039" s="2">
        <v>41835</v>
      </c>
      <c r="AL3039" t="str">
        <v>912828RC</v>
      </c>
      <c r="AM3039">
        <v>7.8826000000000001</v>
      </c>
      <c r="AN3039">
        <v>-0.40860000000000002</v>
      </c>
      <c r="AO3039">
        <v>0.79390000000000005</v>
      </c>
      <c r="AP3039">
        <v>124.0625</v>
      </c>
      <c r="AQ3039">
        <f>VLOOKUP(AL3039,工作表1!$F$3:$G$1000,2,FALSE)</f>
        <v>2.125</v>
      </c>
      <c r="AR3039" t="str">
        <f>VLOOKUP(AL3039,工作表1!$F$3:$H$1000,3,FALSE)</f>
        <v>2021/8/15</v>
      </c>
      <c r="AS3039">
        <f t="shared" si="1563"/>
        <v>9.5500000000000002E-2</v>
      </c>
      <c r="AT3039">
        <f t="shared" si="1564"/>
        <v>2.0295000000000001</v>
      </c>
      <c r="AU3039" s="43">
        <f t="shared" si="1579"/>
        <v>41866</v>
      </c>
      <c r="AV3039" s="43">
        <f t="shared" si="1565"/>
        <v>42004</v>
      </c>
      <c r="AW3039" s="45">
        <f t="shared" si="1580"/>
        <v>0.88639502762430933</v>
      </c>
      <c r="AX3039" s="45">
        <f t="shared" si="1581"/>
        <v>1.8644772194051313</v>
      </c>
      <c r="AY3039" s="47">
        <f t="shared" si="1582"/>
        <v>99.665315467180562</v>
      </c>
      <c r="AZ3039" s="47">
        <f t="shared" si="1583"/>
        <v>122.97089063994545</v>
      </c>
      <c r="BA3039" s="43"/>
      <c r="BC3039" s="2">
        <v>41834</v>
      </c>
      <c r="BD3039" t="str">
        <v>912828RR</v>
      </c>
      <c r="BE3039">
        <v>9.3201000000000001</v>
      </c>
      <c r="BF3039">
        <v>-0.29154000000000002</v>
      </c>
      <c r="BG3039">
        <v>0.7873</v>
      </c>
      <c r="BH3039">
        <v>123.125</v>
      </c>
      <c r="BI3039">
        <f>VLOOKUP(BD3039,工作表1!$K$3:$L$1000,2,FALSE)</f>
        <v>2</v>
      </c>
      <c r="BJ3039" t="str">
        <f>VLOOKUP(BD3039,工作表1!$K$3:$M$1000,3,FALSE)</f>
        <v>2021/11/15</v>
      </c>
      <c r="BK3039">
        <f t="shared" si="1566"/>
        <v>9.5500000000000002E-2</v>
      </c>
      <c r="BL3039">
        <f t="shared" si="1567"/>
        <v>1.9045000000000001</v>
      </c>
      <c r="BM3039" s="43">
        <f t="shared" si="1584"/>
        <v>41958</v>
      </c>
      <c r="BN3039" s="43">
        <f t="shared" si="1568"/>
        <v>42094</v>
      </c>
      <c r="BO3039" s="45">
        <f t="shared" si="1585"/>
        <v>0.33152173913043476</v>
      </c>
      <c r="BP3039" s="45">
        <f t="shared" si="1586"/>
        <v>1.7506998213222156</v>
      </c>
      <c r="BQ3039" s="47">
        <f t="shared" si="1587"/>
        <v>98.566128897205502</v>
      </c>
      <c r="BR3039" s="47">
        <f t="shared" si="1588"/>
        <v>121.20296446569506</v>
      </c>
    </row>
    <row r="3040" spans="6:70" x14ac:dyDescent="0.25">
      <c r="F3040" s="2">
        <v>41934</v>
      </c>
      <c r="G3040">
        <v>8.7499999999999994E-2</v>
      </c>
      <c r="H3040" s="43">
        <v>41981</v>
      </c>
      <c r="I3040">
        <v>2.0196999999999998</v>
      </c>
      <c r="L3040" s="2">
        <v>41834</v>
      </c>
      <c r="M3040" t="str">
        <v>912828QN</v>
      </c>
      <c r="N3040">
        <v>0.82169999999999999</v>
      </c>
      <c r="O3040">
        <v>-3.1700000000000001E-3</v>
      </c>
      <c r="P3040">
        <v>0.84709999999999996</v>
      </c>
      <c r="Q3040">
        <v>124.96875</v>
      </c>
      <c r="R3040">
        <f>VLOOKUP(M3040,工作表1!$A$3:$B$1000,2,FALSE)</f>
        <v>3.125</v>
      </c>
      <c r="S3040" t="str">
        <f>VLOOKUP(M3040,工作表1!$A$3:$C$1000,3,FALSE)</f>
        <v>2021/5/15</v>
      </c>
      <c r="T3040">
        <f t="shared" si="1558"/>
        <v>9.5500000000000002E-2</v>
      </c>
      <c r="U3040">
        <f t="shared" si="1557"/>
        <v>3.0295000000000001</v>
      </c>
      <c r="V3040" s="43">
        <f t="shared" si="1569"/>
        <v>41958</v>
      </c>
      <c r="W3040" s="43">
        <f t="shared" si="1559"/>
        <v>41912</v>
      </c>
      <c r="X3040" s="45">
        <f t="shared" si="1570"/>
        <v>0.51800271739130432</v>
      </c>
      <c r="Y3040" s="45">
        <f t="shared" si="1571"/>
        <v>1.1772492927337701</v>
      </c>
      <c r="Z3040" s="47">
        <f t="shared" si="1572"/>
        <v>106.5210381563015</v>
      </c>
      <c r="AA3040" s="47">
        <f t="shared" si="1573"/>
        <v>124.64481448873754</v>
      </c>
      <c r="AB3040" s="45">
        <f t="shared" si="1574"/>
        <v>2.1589999999999998</v>
      </c>
      <c r="AC3040" s="2" t="str">
        <f t="shared" si="1560"/>
        <v>TY1</v>
      </c>
      <c r="AD3040">
        <f t="shared" si="1561"/>
        <v>124.96875</v>
      </c>
      <c r="AE3040">
        <f t="shared" si="1562"/>
        <v>124.140625</v>
      </c>
      <c r="AF3040" s="49">
        <f t="shared" si="1589"/>
        <v>0.828125</v>
      </c>
      <c r="AG3040" s="3">
        <f t="shared" si="1575"/>
        <v>124.64481448873754</v>
      </c>
      <c r="AH3040">
        <f t="shared" si="1576"/>
        <v>123.01655801812039</v>
      </c>
      <c r="AI3040" s="51">
        <f t="shared" si="1577"/>
        <v>1.6282564706171456</v>
      </c>
      <c r="AJ3040" s="52">
        <f t="shared" si="1578"/>
        <v>0.80013147061714562</v>
      </c>
      <c r="AK3040" s="2">
        <v>41834</v>
      </c>
      <c r="AL3040" t="str">
        <v>912828RC</v>
      </c>
      <c r="AM3040">
        <v>7.2065999999999999</v>
      </c>
      <c r="AN3040">
        <v>-0.36109999999999998</v>
      </c>
      <c r="AO3040">
        <v>0.79390000000000005</v>
      </c>
      <c r="AP3040">
        <v>124.140625</v>
      </c>
      <c r="AQ3040">
        <f>VLOOKUP(AL3040,工作表1!$F$3:$G$1000,2,FALSE)</f>
        <v>2.125</v>
      </c>
      <c r="AR3040" t="str">
        <f>VLOOKUP(AL3040,工作表1!$F$3:$H$1000,3,FALSE)</f>
        <v>2021/8/15</v>
      </c>
      <c r="AS3040">
        <f t="shared" si="1563"/>
        <v>9.5500000000000002E-2</v>
      </c>
      <c r="AT3040">
        <f t="shared" si="1564"/>
        <v>2.0295000000000001</v>
      </c>
      <c r="AU3040" s="43">
        <f t="shared" si="1579"/>
        <v>41866</v>
      </c>
      <c r="AV3040" s="43">
        <f t="shared" si="1565"/>
        <v>42004</v>
      </c>
      <c r="AW3040" s="45">
        <f t="shared" si="1580"/>
        <v>0.88052486187845302</v>
      </c>
      <c r="AX3040" s="45">
        <f t="shared" si="1581"/>
        <v>1.8644289714674942</v>
      </c>
      <c r="AY3040" s="47">
        <f t="shared" si="1582"/>
        <v>99.713706068881081</v>
      </c>
      <c r="AZ3040" s="47">
        <f t="shared" si="1583"/>
        <v>123.01655801812039</v>
      </c>
      <c r="BA3040" s="43"/>
      <c r="BC3040" s="2">
        <v>41831</v>
      </c>
      <c r="BD3040" t="str">
        <v>912828RR</v>
      </c>
      <c r="BE3040">
        <v>9.4933999999999994</v>
      </c>
      <c r="BF3040">
        <v>-0.29566999999999999</v>
      </c>
      <c r="BG3040">
        <v>0.7873</v>
      </c>
      <c r="BH3040">
        <v>123.390625</v>
      </c>
      <c r="BI3040">
        <f>VLOOKUP(BD3040,工作表1!$K$3:$L$1000,2,FALSE)</f>
        <v>2</v>
      </c>
      <c r="BJ3040" t="str">
        <f>VLOOKUP(BD3040,工作表1!$K$3:$M$1000,3,FALSE)</f>
        <v>2021/11/15</v>
      </c>
      <c r="BK3040">
        <f t="shared" si="1566"/>
        <v>9.5500000000000002E-2</v>
      </c>
      <c r="BL3040">
        <f t="shared" si="1567"/>
        <v>1.9045000000000001</v>
      </c>
      <c r="BM3040" s="43">
        <f t="shared" si="1584"/>
        <v>41958</v>
      </c>
      <c r="BN3040" s="43">
        <f t="shared" si="1568"/>
        <v>42094</v>
      </c>
      <c r="BO3040" s="45">
        <f t="shared" si="1585"/>
        <v>0.32608695652173914</v>
      </c>
      <c r="BP3040" s="45">
        <f t="shared" si="1586"/>
        <v>1.7507444907683145</v>
      </c>
      <c r="BQ3040" s="47">
        <f t="shared" si="1587"/>
        <v>98.784993867372719</v>
      </c>
      <c r="BR3040" s="47">
        <f t="shared" si="1588"/>
        <v>121.46554505759116</v>
      </c>
    </row>
    <row r="3041" spans="6:70" x14ac:dyDescent="0.25">
      <c r="F3041" s="2">
        <v>41933</v>
      </c>
      <c r="G3041">
        <v>8.7999999999999995E-2</v>
      </c>
      <c r="H3041" s="43">
        <v>41978</v>
      </c>
      <c r="I3041">
        <v>2.0585</v>
      </c>
      <c r="L3041" s="2">
        <v>41831</v>
      </c>
      <c r="M3041" t="str">
        <v>912828QN</v>
      </c>
      <c r="N3041">
        <v>0.78459999999999996</v>
      </c>
      <c r="O3041">
        <v>3.4099999999999998E-3</v>
      </c>
      <c r="P3041">
        <v>0.84709999999999996</v>
      </c>
      <c r="Q3041">
        <v>125.21875</v>
      </c>
      <c r="R3041">
        <f>VLOOKUP(M3041,工作表1!$A$3:$B$1000,2,FALSE)</f>
        <v>3.125</v>
      </c>
      <c r="S3041" t="str">
        <f>VLOOKUP(M3041,工作表1!$A$3:$C$1000,3,FALSE)</f>
        <v>2021/5/15</v>
      </c>
      <c r="T3041">
        <f t="shared" si="1558"/>
        <v>9.5500000000000002E-2</v>
      </c>
      <c r="U3041">
        <f t="shared" si="1557"/>
        <v>3.0295000000000001</v>
      </c>
      <c r="V3041" s="43">
        <f t="shared" si="1569"/>
        <v>41958</v>
      </c>
      <c r="W3041" s="43">
        <f t="shared" si="1559"/>
        <v>41912</v>
      </c>
      <c r="X3041" s="45">
        <f t="shared" si="1570"/>
        <v>0.50951086956521741</v>
      </c>
      <c r="Y3041" s="45">
        <f t="shared" si="1571"/>
        <v>1.1773190887432996</v>
      </c>
      <c r="Z3041" s="47">
        <f t="shared" si="1572"/>
        <v>106.7397783151158</v>
      </c>
      <c r="AA3041" s="47">
        <f t="shared" si="1573"/>
        <v>124.88871118174529</v>
      </c>
      <c r="AB3041" s="45">
        <f t="shared" si="1574"/>
        <v>2.1274000000000002</v>
      </c>
      <c r="AC3041" s="2" t="str">
        <f t="shared" si="1560"/>
        <v>TY1</v>
      </c>
      <c r="AD3041">
        <f t="shared" si="1561"/>
        <v>125.21875</v>
      </c>
      <c r="AE3041">
        <f t="shared" si="1562"/>
        <v>124.40625</v>
      </c>
      <c r="AF3041" s="49">
        <f t="shared" si="1589"/>
        <v>0.8125</v>
      </c>
      <c r="AG3041" s="3">
        <f t="shared" si="1575"/>
        <v>124.88871118174529</v>
      </c>
      <c r="AH3041">
        <f t="shared" si="1576"/>
        <v>123.29710208019624</v>
      </c>
      <c r="AI3041" s="51">
        <f t="shared" si="1577"/>
        <v>1.5916091015490537</v>
      </c>
      <c r="AJ3041" s="52">
        <f t="shared" si="1578"/>
        <v>0.77910910154905366</v>
      </c>
      <c r="AK3041" s="2">
        <v>41831</v>
      </c>
      <c r="AL3041" t="str">
        <v>912828RC</v>
      </c>
      <c r="AM3041">
        <v>7.8006000000000002</v>
      </c>
      <c r="AN3041">
        <v>-0.39546999999999999</v>
      </c>
      <c r="AO3041">
        <v>0.79390000000000005</v>
      </c>
      <c r="AP3041">
        <v>124.40625</v>
      </c>
      <c r="AQ3041">
        <f>VLOOKUP(AL3041,工作表1!$F$3:$G$1000,2,FALSE)</f>
        <v>2.125</v>
      </c>
      <c r="AR3041" t="str">
        <f>VLOOKUP(AL3041,工作表1!$F$3:$H$1000,3,FALSE)</f>
        <v>2021/8/15</v>
      </c>
      <c r="AS3041">
        <f t="shared" si="1563"/>
        <v>9.5500000000000002E-2</v>
      </c>
      <c r="AT3041">
        <f t="shared" si="1564"/>
        <v>2.0295000000000001</v>
      </c>
      <c r="AU3041" s="43">
        <f t="shared" si="1579"/>
        <v>41866</v>
      </c>
      <c r="AV3041" s="43">
        <f t="shared" si="1565"/>
        <v>42004</v>
      </c>
      <c r="AW3041" s="45">
        <f t="shared" si="1580"/>
        <v>0.87465469613259672</v>
      </c>
      <c r="AX3041" s="45">
        <f t="shared" si="1581"/>
        <v>1.8643807235298571</v>
      </c>
      <c r="AY3041" s="47">
        <f t="shared" si="1582"/>
        <v>99.948565269930512</v>
      </c>
      <c r="AZ3041" s="47">
        <f t="shared" si="1583"/>
        <v>123.29710208019624</v>
      </c>
      <c r="BA3041" s="43"/>
      <c r="BC3041" s="2">
        <v>41830</v>
      </c>
      <c r="BD3041" t="str">
        <v>912828RR</v>
      </c>
      <c r="BE3041">
        <v>8.1822999999999997</v>
      </c>
      <c r="BF3041">
        <v>-0.23429</v>
      </c>
      <c r="BG3041">
        <v>0.7873</v>
      </c>
      <c r="BH3041">
        <v>123.34375</v>
      </c>
      <c r="BI3041">
        <f>VLOOKUP(BD3041,工作表1!$K$3:$L$1000,2,FALSE)</f>
        <v>2</v>
      </c>
      <c r="BJ3041" t="str">
        <f>VLOOKUP(BD3041,工作表1!$K$3:$M$1000,3,FALSE)</f>
        <v>2021/11/15</v>
      </c>
      <c r="BK3041">
        <f t="shared" si="1566"/>
        <v>9.6250000000000002E-2</v>
      </c>
      <c r="BL3041">
        <f t="shared" si="1567"/>
        <v>1.9037500000000001</v>
      </c>
      <c r="BM3041" s="43">
        <f t="shared" si="1584"/>
        <v>41958</v>
      </c>
      <c r="BN3041" s="43">
        <f t="shared" si="1568"/>
        <v>42094</v>
      </c>
      <c r="BO3041" s="45">
        <f t="shared" si="1585"/>
        <v>0.30978260869565216</v>
      </c>
      <c r="BP3041" s="45">
        <f t="shared" si="1586"/>
        <v>1.7508784991066111</v>
      </c>
      <c r="BQ3041" s="47">
        <f t="shared" si="1587"/>
        <v>98.720421193436849</v>
      </c>
      <c r="BR3041" s="47">
        <f t="shared" si="1588"/>
        <v>121.33798178085866</v>
      </c>
    </row>
    <row r="3042" spans="6:70" x14ac:dyDescent="0.25">
      <c r="F3042" s="2">
        <v>41932</v>
      </c>
      <c r="G3042">
        <v>8.6999999999999994E-2</v>
      </c>
      <c r="H3042" s="43">
        <v>41977</v>
      </c>
      <c r="I3042">
        <v>1.9639</v>
      </c>
      <c r="L3042" s="2">
        <v>41830</v>
      </c>
      <c r="M3042" t="str">
        <v>912828QN</v>
      </c>
      <c r="N3042">
        <v>0.32790000000000002</v>
      </c>
      <c r="O3042">
        <v>7.3849999999999999E-2</v>
      </c>
      <c r="P3042">
        <v>0.84709999999999996</v>
      </c>
      <c r="Q3042">
        <v>125.171875</v>
      </c>
      <c r="R3042">
        <f>VLOOKUP(M3042,工作表1!$A$3:$B$1000,2,FALSE)</f>
        <v>3.125</v>
      </c>
      <c r="S3042" t="str">
        <f>VLOOKUP(M3042,工作表1!$A$3:$C$1000,3,FALSE)</f>
        <v>2021/5/15</v>
      </c>
      <c r="T3042">
        <f t="shared" si="1558"/>
        <v>9.6250000000000002E-2</v>
      </c>
      <c r="U3042">
        <f t="shared" si="1557"/>
        <v>3.0287500000000001</v>
      </c>
      <c r="V3042" s="43">
        <f t="shared" si="1569"/>
        <v>41958</v>
      </c>
      <c r="W3042" s="43">
        <f t="shared" si="1559"/>
        <v>41912</v>
      </c>
      <c r="X3042" s="45">
        <f t="shared" si="1570"/>
        <v>0.48403532608695649</v>
      </c>
      <c r="Y3042" s="45">
        <f t="shared" si="1571"/>
        <v>1.1775284767718881</v>
      </c>
      <c r="Z3042" s="47">
        <f t="shared" si="1572"/>
        <v>106.70833732407999</v>
      </c>
      <c r="AA3042" s="47">
        <f t="shared" si="1573"/>
        <v>124.80881736574</v>
      </c>
      <c r="AB3042" s="45">
        <f t="shared" si="1574"/>
        <v>2.1419000000000001</v>
      </c>
      <c r="AC3042" s="2" t="str">
        <f t="shared" si="1560"/>
        <v>TY1</v>
      </c>
      <c r="AD3042">
        <f t="shared" si="1561"/>
        <v>125.171875</v>
      </c>
      <c r="AE3042">
        <f t="shared" si="1562"/>
        <v>124.359375</v>
      </c>
      <c r="AF3042" s="49">
        <f t="shared" si="1589"/>
        <v>0.8125</v>
      </c>
      <c r="AG3042" s="3">
        <f t="shared" si="1575"/>
        <v>124.80881736574</v>
      </c>
      <c r="AH3042">
        <f t="shared" si="1576"/>
        <v>123.16881929957022</v>
      </c>
      <c r="AI3042" s="51">
        <f t="shared" si="1577"/>
        <v>1.6399980661697811</v>
      </c>
      <c r="AJ3042" s="52">
        <f t="shared" si="1578"/>
        <v>0.82749806616978105</v>
      </c>
      <c r="AK3042" s="2">
        <v>41830</v>
      </c>
      <c r="AL3042" t="str">
        <v>912828RC</v>
      </c>
      <c r="AM3042">
        <v>6.4588999999999999</v>
      </c>
      <c r="AN3042">
        <v>-0.29949999999999999</v>
      </c>
      <c r="AO3042">
        <v>0.79390000000000005</v>
      </c>
      <c r="AP3042">
        <v>124.359375</v>
      </c>
      <c r="AQ3042">
        <f>VLOOKUP(AL3042,工作表1!$F$3:$G$1000,2,FALSE)</f>
        <v>2.125</v>
      </c>
      <c r="AR3042" t="str">
        <f>VLOOKUP(AL3042,工作表1!$F$3:$H$1000,3,FALSE)</f>
        <v>2021/8/15</v>
      </c>
      <c r="AS3042">
        <f t="shared" si="1563"/>
        <v>9.6250000000000002E-2</v>
      </c>
      <c r="AT3042">
        <f t="shared" si="1564"/>
        <v>2.0287500000000001</v>
      </c>
      <c r="AU3042" s="43">
        <f t="shared" si="1579"/>
        <v>41866</v>
      </c>
      <c r="AV3042" s="43">
        <f t="shared" si="1565"/>
        <v>42004</v>
      </c>
      <c r="AW3042" s="45">
        <f t="shared" si="1580"/>
        <v>0.8570441988950277</v>
      </c>
      <c r="AX3042" s="45">
        <f t="shared" si="1581"/>
        <v>1.8642359797169454</v>
      </c>
      <c r="AY3042" s="47">
        <f t="shared" si="1582"/>
        <v>99.88276696422713</v>
      </c>
      <c r="AZ3042" s="47">
        <f t="shared" si="1583"/>
        <v>123.16881929957022</v>
      </c>
      <c r="BA3042" s="43"/>
      <c r="BC3042" s="2">
        <v>41829</v>
      </c>
      <c r="BD3042" t="str">
        <v>912828RR</v>
      </c>
      <c r="BE3042">
        <v>8.0858000000000008</v>
      </c>
      <c r="BF3042">
        <v>-0.23133999999999999</v>
      </c>
      <c r="BG3042">
        <v>0.7873</v>
      </c>
      <c r="BH3042">
        <v>123.140625</v>
      </c>
      <c r="BI3042">
        <f>VLOOKUP(BD3042,工作表1!$K$3:$L$1000,2,FALSE)</f>
        <v>2</v>
      </c>
      <c r="BJ3042" t="str">
        <f>VLOOKUP(BD3042,工作表1!$K$3:$M$1000,3,FALSE)</f>
        <v>2021/11/15</v>
      </c>
      <c r="BK3042">
        <f t="shared" si="1566"/>
        <v>9.8500000000000004E-2</v>
      </c>
      <c r="BL3042">
        <f t="shared" si="1567"/>
        <v>1.9015</v>
      </c>
      <c r="BM3042" s="43">
        <f t="shared" si="1584"/>
        <v>41958</v>
      </c>
      <c r="BN3042" s="43">
        <f t="shared" si="1568"/>
        <v>42094</v>
      </c>
      <c r="BO3042" s="45">
        <f t="shared" si="1585"/>
        <v>0.30434782608695654</v>
      </c>
      <c r="BP3042" s="45">
        <f t="shared" si="1586"/>
        <v>1.75092316855271</v>
      </c>
      <c r="BQ3042" s="47">
        <f t="shared" si="1587"/>
        <v>98.564189900513</v>
      </c>
      <c r="BR3042" s="47">
        <f t="shared" si="1588"/>
        <v>121.12622707520904</v>
      </c>
    </row>
    <row r="3043" spans="6:70" x14ac:dyDescent="0.25">
      <c r="F3043" s="2">
        <v>41929</v>
      </c>
      <c r="G3043">
        <v>8.6999999999999994E-2</v>
      </c>
      <c r="H3043" s="43">
        <v>41976</v>
      </c>
      <c r="I3043">
        <v>2.0049999999999999</v>
      </c>
      <c r="L3043" s="2">
        <v>41829</v>
      </c>
      <c r="M3043" t="str">
        <v>912828QN</v>
      </c>
      <c r="N3043">
        <v>0.60440000000000005</v>
      </c>
      <c r="O3043">
        <v>3.3210000000000003E-2</v>
      </c>
      <c r="P3043">
        <v>0.84709999999999996</v>
      </c>
      <c r="Q3043">
        <v>124.984375</v>
      </c>
      <c r="R3043">
        <f>VLOOKUP(M3043,工作表1!$A$3:$B$1000,2,FALSE)</f>
        <v>3.125</v>
      </c>
      <c r="S3043" t="str">
        <f>VLOOKUP(M3043,工作表1!$A$3:$C$1000,3,FALSE)</f>
        <v>2021/5/15</v>
      </c>
      <c r="T3043">
        <f t="shared" si="1558"/>
        <v>9.8500000000000004E-2</v>
      </c>
      <c r="U3043">
        <f t="shared" si="1557"/>
        <v>3.0265</v>
      </c>
      <c r="V3043" s="43">
        <f t="shared" si="1569"/>
        <v>41958</v>
      </c>
      <c r="W3043" s="43">
        <f t="shared" si="1559"/>
        <v>41912</v>
      </c>
      <c r="X3043" s="45">
        <f t="shared" si="1570"/>
        <v>0.47554347826086962</v>
      </c>
      <c r="Y3043" s="45">
        <f t="shared" si="1571"/>
        <v>1.1775982727814176</v>
      </c>
      <c r="Z3043" s="47">
        <f t="shared" si="1572"/>
        <v>106.5680240509727</v>
      </c>
      <c r="AA3043" s="47">
        <f t="shared" si="1573"/>
        <v>124.62945960403371</v>
      </c>
      <c r="AB3043" s="45">
        <f t="shared" si="1574"/>
        <v>2.1613000000000002</v>
      </c>
      <c r="AC3043" s="2" t="str">
        <f t="shared" si="1560"/>
        <v>TY1</v>
      </c>
      <c r="AD3043">
        <f t="shared" si="1561"/>
        <v>124.984375</v>
      </c>
      <c r="AE3043">
        <f t="shared" si="1562"/>
        <v>124.15625</v>
      </c>
      <c r="AF3043" s="49">
        <f t="shared" si="1589"/>
        <v>0.828125</v>
      </c>
      <c r="AG3043" s="3">
        <f t="shared" si="1575"/>
        <v>124.62945960403371</v>
      </c>
      <c r="AH3043">
        <f t="shared" si="1576"/>
        <v>122.97806914844297</v>
      </c>
      <c r="AI3043" s="51">
        <f t="shared" si="1577"/>
        <v>1.651390455590743</v>
      </c>
      <c r="AJ3043" s="52">
        <f t="shared" si="1578"/>
        <v>0.82326545559074304</v>
      </c>
      <c r="AK3043" s="2">
        <v>41829</v>
      </c>
      <c r="AL3043" t="str">
        <v>912828RC</v>
      </c>
      <c r="AM3043">
        <v>6.9086999999999996</v>
      </c>
      <c r="AN3043">
        <v>-0.32883000000000001</v>
      </c>
      <c r="AO3043">
        <v>0.79390000000000005</v>
      </c>
      <c r="AP3043">
        <v>124.15625</v>
      </c>
      <c r="AQ3043">
        <f>VLOOKUP(AL3043,工作表1!$F$3:$G$1000,2,FALSE)</f>
        <v>2.125</v>
      </c>
      <c r="AR3043" t="str">
        <f>VLOOKUP(AL3043,工作表1!$F$3:$H$1000,3,FALSE)</f>
        <v>2021/8/15</v>
      </c>
      <c r="AS3043">
        <f t="shared" si="1563"/>
        <v>9.8500000000000004E-2</v>
      </c>
      <c r="AT3043">
        <f t="shared" si="1564"/>
        <v>2.0265</v>
      </c>
      <c r="AU3043" s="43">
        <f t="shared" si="1579"/>
        <v>41866</v>
      </c>
      <c r="AV3043" s="43">
        <f t="shared" si="1565"/>
        <v>42004</v>
      </c>
      <c r="AW3043" s="45">
        <f t="shared" si="1580"/>
        <v>0.85117403314917117</v>
      </c>
      <c r="AX3043" s="45">
        <f t="shared" si="1581"/>
        <v>1.8641877317793081</v>
      </c>
      <c r="AY3043" s="47">
        <f t="shared" si="1582"/>
        <v>99.742376106081309</v>
      </c>
      <c r="AZ3043" s="47">
        <f t="shared" si="1583"/>
        <v>122.97806914844297</v>
      </c>
      <c r="BA3043" s="43"/>
      <c r="BC3043" s="2">
        <v>41828</v>
      </c>
      <c r="BD3043" t="str">
        <v>912828RR</v>
      </c>
      <c r="BE3043">
        <v>8.4146000000000001</v>
      </c>
      <c r="BF3043">
        <v>-0.24085999999999999</v>
      </c>
      <c r="BG3043">
        <v>0.7873</v>
      </c>
      <c r="BH3043">
        <v>122.90625</v>
      </c>
      <c r="BI3043">
        <f>VLOOKUP(BD3043,工作表1!$K$3:$L$1000,2,FALSE)</f>
        <v>2</v>
      </c>
      <c r="BJ3043" t="str">
        <f>VLOOKUP(BD3043,工作表1!$K$3:$M$1000,3,FALSE)</f>
        <v>2021/11/15</v>
      </c>
      <c r="BK3043">
        <f t="shared" si="1566"/>
        <v>0.10199999999999999</v>
      </c>
      <c r="BL3043">
        <f t="shared" si="1567"/>
        <v>1.8979999999999999</v>
      </c>
      <c r="BM3043" s="43">
        <f t="shared" si="1584"/>
        <v>41958</v>
      </c>
      <c r="BN3043" s="43">
        <f t="shared" si="1568"/>
        <v>42094</v>
      </c>
      <c r="BO3043" s="45">
        <f t="shared" si="1585"/>
        <v>0.29891304347826086</v>
      </c>
      <c r="BP3043" s="45">
        <f t="shared" si="1586"/>
        <v>1.7509678379988087</v>
      </c>
      <c r="BQ3043" s="47">
        <f t="shared" si="1587"/>
        <v>98.39244552415299</v>
      </c>
      <c r="BR3043" s="47">
        <f t="shared" si="1588"/>
        <v>120.89595281596199</v>
      </c>
    </row>
    <row r="3044" spans="6:70" x14ac:dyDescent="0.25">
      <c r="F3044" s="2">
        <v>41928</v>
      </c>
      <c r="G3044">
        <v>8.7999999999999995E-2</v>
      </c>
      <c r="H3044" s="43">
        <v>41975</v>
      </c>
      <c r="I3044">
        <v>2.0072999999999999</v>
      </c>
      <c r="L3044" s="2">
        <v>41828</v>
      </c>
      <c r="M3044" t="str">
        <v>912828QN</v>
      </c>
      <c r="N3044">
        <v>0.73760000000000003</v>
      </c>
      <c r="O3044">
        <v>2.2519999999999998E-2</v>
      </c>
      <c r="P3044">
        <v>0.84709999999999996</v>
      </c>
      <c r="Q3044">
        <v>124.75</v>
      </c>
      <c r="R3044">
        <f>VLOOKUP(M3044,工作表1!$A$3:$B$1000,2,FALSE)</f>
        <v>3.125</v>
      </c>
      <c r="S3044" t="str">
        <f>VLOOKUP(M3044,工作表1!$A$3:$C$1000,3,FALSE)</f>
        <v>2021/5/15</v>
      </c>
      <c r="T3044">
        <f t="shared" si="1558"/>
        <v>0.10199999999999999</v>
      </c>
      <c r="U3044">
        <f t="shared" si="1557"/>
        <v>3.0230000000000001</v>
      </c>
      <c r="V3044" s="43">
        <f t="shared" si="1569"/>
        <v>41958</v>
      </c>
      <c r="W3044" s="43">
        <f t="shared" si="1559"/>
        <v>41912</v>
      </c>
      <c r="X3044" s="45">
        <f t="shared" si="1570"/>
        <v>0.46705163043478259</v>
      </c>
      <c r="Y3044" s="45">
        <f t="shared" si="1571"/>
        <v>1.1776680687909469</v>
      </c>
      <c r="Z3044" s="47">
        <f t="shared" si="1572"/>
        <v>106.38066010808369</v>
      </c>
      <c r="AA3044" s="47">
        <f t="shared" si="1573"/>
        <v>124.39491358198359</v>
      </c>
      <c r="AB3044" s="45">
        <f t="shared" si="1574"/>
        <v>2.1783000000000001</v>
      </c>
      <c r="AC3044" s="2" t="str">
        <f t="shared" si="1560"/>
        <v>TY1</v>
      </c>
      <c r="AD3044">
        <f t="shared" si="1561"/>
        <v>124.75</v>
      </c>
      <c r="AE3044">
        <f t="shared" si="1562"/>
        <v>123.921875</v>
      </c>
      <c r="AF3044" s="49">
        <f t="shared" si="1589"/>
        <v>0.828125</v>
      </c>
      <c r="AG3044" s="3">
        <f t="shared" si="1575"/>
        <v>124.39491358198359</v>
      </c>
      <c r="AH3044">
        <f t="shared" si="1576"/>
        <v>122.72849862499062</v>
      </c>
      <c r="AI3044" s="51">
        <f t="shared" si="1577"/>
        <v>1.6664149569929663</v>
      </c>
      <c r="AJ3044" s="52">
        <f t="shared" si="1578"/>
        <v>0.83828995699296627</v>
      </c>
      <c r="AK3044" s="2">
        <v>41828</v>
      </c>
      <c r="AL3044" t="str">
        <v>912828RC</v>
      </c>
      <c r="AM3044">
        <v>6.7441000000000004</v>
      </c>
      <c r="AN3044">
        <v>-0.31248999999999999</v>
      </c>
      <c r="AO3044">
        <v>0.79390000000000005</v>
      </c>
      <c r="AP3044">
        <v>123.921875</v>
      </c>
      <c r="AQ3044">
        <f>VLOOKUP(AL3044,工作表1!$F$3:$G$1000,2,FALSE)</f>
        <v>2.125</v>
      </c>
      <c r="AR3044" t="str">
        <f>VLOOKUP(AL3044,工作表1!$F$3:$H$1000,3,FALSE)</f>
        <v>2021/8/15</v>
      </c>
      <c r="AS3044">
        <f t="shared" si="1563"/>
        <v>0.10199999999999999</v>
      </c>
      <c r="AT3044">
        <f t="shared" si="1564"/>
        <v>2.0230000000000001</v>
      </c>
      <c r="AU3044" s="43">
        <f t="shared" si="1579"/>
        <v>41866</v>
      </c>
      <c r="AV3044" s="43">
        <f t="shared" si="1565"/>
        <v>42004</v>
      </c>
      <c r="AW3044" s="45">
        <f t="shared" si="1580"/>
        <v>0.84530386740331487</v>
      </c>
      <c r="AX3044" s="45">
        <f t="shared" si="1581"/>
        <v>1.8641394838416709</v>
      </c>
      <c r="AY3044" s="47">
        <f t="shared" si="1582"/>
        <v>99.554667615457689</v>
      </c>
      <c r="AZ3044" s="47">
        <f t="shared" si="1583"/>
        <v>122.72849862499062</v>
      </c>
      <c r="BA3044" s="43"/>
      <c r="BC3044" s="2">
        <v>41827</v>
      </c>
      <c r="BD3044" t="str">
        <v>912828RR</v>
      </c>
      <c r="BE3044">
        <v>8.5693999999999999</v>
      </c>
      <c r="BF3044">
        <v>-0.22635</v>
      </c>
      <c r="BG3044">
        <v>0.7873</v>
      </c>
      <c r="BH3044">
        <v>122.515625</v>
      </c>
      <c r="BI3044">
        <f>VLOOKUP(BD3044,工作表1!$K$3:$L$1000,2,FALSE)</f>
        <v>2</v>
      </c>
      <c r="BJ3044" t="str">
        <f>VLOOKUP(BD3044,工作表1!$K$3:$M$1000,3,FALSE)</f>
        <v>2021/11/15</v>
      </c>
      <c r="BK3044">
        <f t="shared" si="1566"/>
        <v>0.10249999999999999</v>
      </c>
      <c r="BL3044">
        <f t="shared" si="1567"/>
        <v>1.8975</v>
      </c>
      <c r="BM3044" s="43">
        <f t="shared" si="1584"/>
        <v>41958</v>
      </c>
      <c r="BN3044" s="43">
        <f t="shared" si="1568"/>
        <v>42094</v>
      </c>
      <c r="BO3044" s="45">
        <f t="shared" si="1585"/>
        <v>0.29347826086956524</v>
      </c>
      <c r="BP3044" s="45">
        <f t="shared" si="1586"/>
        <v>1.7510125074449077</v>
      </c>
      <c r="BQ3044" s="47">
        <f t="shared" si="1587"/>
        <v>98.081708519520291</v>
      </c>
      <c r="BR3044" s="47">
        <f t="shared" si="1588"/>
        <v>120.48634431246887</v>
      </c>
    </row>
    <row r="3045" spans="6:70" x14ac:dyDescent="0.25">
      <c r="F3045" s="2">
        <v>41927</v>
      </c>
      <c r="G3045">
        <v>8.7999999999999995E-2</v>
      </c>
      <c r="H3045" s="43">
        <v>41974</v>
      </c>
      <c r="I3045">
        <v>1.9494</v>
      </c>
      <c r="L3045" s="2">
        <v>41827</v>
      </c>
      <c r="M3045" t="str">
        <v>912828QN</v>
      </c>
      <c r="N3045">
        <v>0.38250000000000001</v>
      </c>
      <c r="O3045">
        <v>8.8969999999999994E-2</v>
      </c>
      <c r="P3045">
        <v>0.84709999999999996</v>
      </c>
      <c r="Q3045">
        <v>124.390625</v>
      </c>
      <c r="R3045">
        <f>VLOOKUP(M3045,工作表1!$A$3:$B$1000,2,FALSE)</f>
        <v>3.125</v>
      </c>
      <c r="S3045" t="str">
        <f>VLOOKUP(M3045,工作表1!$A$3:$C$1000,3,FALSE)</f>
        <v>2021/5/15</v>
      </c>
      <c r="T3045">
        <f t="shared" si="1558"/>
        <v>0.10249999999999999</v>
      </c>
      <c r="U3045">
        <f t="shared" si="1557"/>
        <v>3.0225</v>
      </c>
      <c r="V3045" s="43">
        <f t="shared" si="1569"/>
        <v>41958</v>
      </c>
      <c r="W3045" s="43">
        <f t="shared" si="1559"/>
        <v>41912</v>
      </c>
      <c r="X3045" s="45">
        <f t="shared" si="1570"/>
        <v>0.45855978260869568</v>
      </c>
      <c r="Y3045" s="45">
        <f t="shared" si="1571"/>
        <v>1.1777378648004766</v>
      </c>
      <c r="Z3045" s="47">
        <f t="shared" si="1572"/>
        <v>106.06704582806191</v>
      </c>
      <c r="AA3045" s="47">
        <f t="shared" si="1573"/>
        <v>124.01052587336952</v>
      </c>
      <c r="AB3045" s="45">
        <f t="shared" si="1574"/>
        <v>2.2246000000000001</v>
      </c>
      <c r="AC3045" s="2" t="str">
        <f t="shared" si="1560"/>
        <v>TY1</v>
      </c>
      <c r="AD3045">
        <f t="shared" si="1561"/>
        <v>124.390625</v>
      </c>
      <c r="AE3045">
        <f t="shared" si="1562"/>
        <v>123.53125</v>
      </c>
      <c r="AF3045" s="49">
        <f t="shared" si="1589"/>
        <v>0.859375</v>
      </c>
      <c r="AG3045" s="3">
        <f t="shared" si="1575"/>
        <v>124.01052587336952</v>
      </c>
      <c r="AH3045">
        <f t="shared" si="1576"/>
        <v>122.36355782925919</v>
      </c>
      <c r="AI3045" s="51">
        <f t="shared" si="1577"/>
        <v>1.6469680441103236</v>
      </c>
      <c r="AJ3045" s="52">
        <f t="shared" si="1578"/>
        <v>0.7875930441103236</v>
      </c>
      <c r="AK3045" s="2">
        <v>41827</v>
      </c>
      <c r="AL3045" t="str">
        <v>912828RC</v>
      </c>
      <c r="AM3045">
        <v>7.8116000000000003</v>
      </c>
      <c r="AN3045">
        <v>-0.35898000000000002</v>
      </c>
      <c r="AO3045">
        <v>0.79390000000000005</v>
      </c>
      <c r="AP3045">
        <v>123.53125</v>
      </c>
      <c r="AQ3045">
        <f>VLOOKUP(AL3045,工作表1!$F$3:$G$1000,2,FALSE)</f>
        <v>2.125</v>
      </c>
      <c r="AR3045" t="str">
        <f>VLOOKUP(AL3045,工作表1!$F$3:$H$1000,3,FALSE)</f>
        <v>2021/8/15</v>
      </c>
      <c r="AS3045">
        <f t="shared" si="1563"/>
        <v>0.10249999999999999</v>
      </c>
      <c r="AT3045">
        <f t="shared" si="1564"/>
        <v>2.0225</v>
      </c>
      <c r="AU3045" s="43">
        <f t="shared" si="1579"/>
        <v>41866</v>
      </c>
      <c r="AV3045" s="43">
        <f t="shared" si="1565"/>
        <v>42004</v>
      </c>
      <c r="AW3045" s="45">
        <f t="shared" si="1580"/>
        <v>0.83943370165745856</v>
      </c>
      <c r="AX3045" s="45">
        <f t="shared" si="1581"/>
        <v>1.8640912359040338</v>
      </c>
      <c r="AY3045" s="47">
        <f t="shared" si="1582"/>
        <v>99.276813887893937</v>
      </c>
      <c r="AZ3045" s="47">
        <f t="shared" si="1583"/>
        <v>122.36355782925919</v>
      </c>
      <c r="BA3045" s="43"/>
      <c r="BC3045" s="2">
        <v>41823</v>
      </c>
      <c r="BD3045" t="str">
        <v>912828RR</v>
      </c>
      <c r="BE3045">
        <v>8.7195999999999998</v>
      </c>
      <c r="BF3045">
        <v>-0.22799</v>
      </c>
      <c r="BG3045">
        <v>0.7873</v>
      </c>
      <c r="BH3045">
        <v>122.328125</v>
      </c>
      <c r="BI3045">
        <f>VLOOKUP(BD3045,工作表1!$K$3:$L$1000,2,FALSE)</f>
        <v>2</v>
      </c>
      <c r="BJ3045" t="str">
        <f>VLOOKUP(BD3045,工作表1!$K$3:$M$1000,3,FALSE)</f>
        <v>2021/11/15</v>
      </c>
      <c r="BK3045">
        <f t="shared" si="1566"/>
        <v>0.10299999999999999</v>
      </c>
      <c r="BL3045">
        <f t="shared" si="1567"/>
        <v>1.897</v>
      </c>
      <c r="BM3045" s="43">
        <f t="shared" si="1584"/>
        <v>41958</v>
      </c>
      <c r="BN3045" s="43">
        <f t="shared" si="1568"/>
        <v>42094</v>
      </c>
      <c r="BO3045" s="45">
        <f t="shared" si="1585"/>
        <v>0.28804347826086957</v>
      </c>
      <c r="BP3045" s="45">
        <f t="shared" si="1586"/>
        <v>1.7510571768910066</v>
      </c>
      <c r="BQ3045" s="47">
        <f t="shared" si="1587"/>
        <v>97.941155255720858</v>
      </c>
      <c r="BR3045" s="47">
        <f t="shared" si="1588"/>
        <v>120.29290057286633</v>
      </c>
    </row>
    <row r="3046" spans="6:70" x14ac:dyDescent="0.25">
      <c r="F3046" s="2">
        <v>41926</v>
      </c>
      <c r="G3046">
        <v>8.6499999999999994E-2</v>
      </c>
      <c r="H3046" s="43">
        <v>41971</v>
      </c>
      <c r="I3046">
        <v>1.8797999999999999</v>
      </c>
      <c r="L3046" s="2">
        <v>41823</v>
      </c>
      <c r="M3046" t="str">
        <v>912828QN</v>
      </c>
      <c r="N3046">
        <v>1.321</v>
      </c>
      <c r="O3046">
        <v>-2.2349999999999998E-2</v>
      </c>
      <c r="P3046">
        <v>0.84709999999999996</v>
      </c>
      <c r="Q3046">
        <v>124.21875</v>
      </c>
      <c r="R3046">
        <f>VLOOKUP(M3046,工作表1!$A$3:$B$1000,2,FALSE)</f>
        <v>3.125</v>
      </c>
      <c r="S3046" t="str">
        <f>VLOOKUP(M3046,工作表1!$A$3:$C$1000,3,FALSE)</f>
        <v>2021/5/15</v>
      </c>
      <c r="T3046">
        <f t="shared" si="1558"/>
        <v>0.10299999999999999</v>
      </c>
      <c r="U3046">
        <f t="shared" si="1557"/>
        <v>3.0219999999999998</v>
      </c>
      <c r="V3046" s="43">
        <f t="shared" si="1569"/>
        <v>41958</v>
      </c>
      <c r="W3046" s="43">
        <f t="shared" si="1559"/>
        <v>41912</v>
      </c>
      <c r="X3046" s="45">
        <f t="shared" si="1570"/>
        <v>0.4500679347826087</v>
      </c>
      <c r="Y3046" s="45">
        <f t="shared" si="1571"/>
        <v>1.1778076608100059</v>
      </c>
      <c r="Z3046" s="47">
        <f t="shared" si="1572"/>
        <v>105.95938847940454</v>
      </c>
      <c r="AA3046" s="47">
        <f t="shared" si="1573"/>
        <v>123.86927322453845</v>
      </c>
      <c r="AB3046" s="45">
        <f t="shared" si="1574"/>
        <v>2.2416</v>
      </c>
      <c r="AC3046" s="2" t="str">
        <f t="shared" si="1560"/>
        <v>TY1</v>
      </c>
      <c r="AD3046">
        <f t="shared" si="1561"/>
        <v>124.21875</v>
      </c>
      <c r="AE3046">
        <f t="shared" si="1562"/>
        <v>123.34375</v>
      </c>
      <c r="AF3046" s="49">
        <f t="shared" si="1589"/>
        <v>0.875</v>
      </c>
      <c r="AG3046" s="3">
        <f t="shared" si="1575"/>
        <v>123.86927322453845</v>
      </c>
      <c r="AH3046">
        <f t="shared" si="1576"/>
        <v>122.19189430390443</v>
      </c>
      <c r="AI3046" s="51">
        <f t="shared" si="1577"/>
        <v>1.6773789206340126</v>
      </c>
      <c r="AJ3046" s="52">
        <f t="shared" si="1578"/>
        <v>0.80237892063401262</v>
      </c>
      <c r="AK3046" s="2">
        <v>41823</v>
      </c>
      <c r="AL3046" t="str">
        <v>912828RC</v>
      </c>
      <c r="AM3046">
        <v>8.4594000000000005</v>
      </c>
      <c r="AN3046">
        <v>-0.39430999999999999</v>
      </c>
      <c r="AO3046">
        <v>0.79390000000000005</v>
      </c>
      <c r="AP3046">
        <v>123.34375</v>
      </c>
      <c r="AQ3046">
        <f>VLOOKUP(AL3046,工作表1!$F$3:$G$1000,2,FALSE)</f>
        <v>2.125</v>
      </c>
      <c r="AR3046" t="str">
        <f>VLOOKUP(AL3046,工作表1!$F$3:$H$1000,3,FALSE)</f>
        <v>2021/8/15</v>
      </c>
      <c r="AS3046">
        <f t="shared" si="1563"/>
        <v>0.10299999999999999</v>
      </c>
      <c r="AT3046">
        <f t="shared" si="1564"/>
        <v>2.0219999999999998</v>
      </c>
      <c r="AU3046" s="43">
        <f t="shared" si="1579"/>
        <v>41866</v>
      </c>
      <c r="AV3046" s="43">
        <f t="shared" si="1565"/>
        <v>42004</v>
      </c>
      <c r="AW3046" s="45">
        <f t="shared" si="1580"/>
        <v>0.83356353591160226</v>
      </c>
      <c r="AX3046" s="45">
        <f t="shared" si="1581"/>
        <v>1.8640429879663969</v>
      </c>
      <c r="AY3046" s="47">
        <f t="shared" si="1582"/>
        <v>99.152400207504442</v>
      </c>
      <c r="AZ3046" s="47">
        <f t="shared" si="1583"/>
        <v>122.19189430390443</v>
      </c>
      <c r="BA3046" s="43"/>
      <c r="BC3046" s="2">
        <v>41822</v>
      </c>
      <c r="BD3046" t="str">
        <v>912828RR</v>
      </c>
      <c r="BE3046">
        <v>8.8808000000000007</v>
      </c>
      <c r="BF3046">
        <v>-0.22767999999999999</v>
      </c>
      <c r="BG3046">
        <v>0.7873</v>
      </c>
      <c r="BH3046">
        <v>122.515625</v>
      </c>
      <c r="BI3046">
        <f>VLOOKUP(BD3046,工作表1!$K$3:$L$1000,2,FALSE)</f>
        <v>2</v>
      </c>
      <c r="BJ3046" t="str">
        <f>VLOOKUP(BD3046,工作表1!$K$3:$M$1000,3,FALSE)</f>
        <v>2021/11/15</v>
      </c>
      <c r="BK3046">
        <f t="shared" si="1566"/>
        <v>0.10299999999999999</v>
      </c>
      <c r="BL3046">
        <f t="shared" si="1567"/>
        <v>1.897</v>
      </c>
      <c r="BM3046" s="43">
        <f t="shared" si="1584"/>
        <v>41958</v>
      </c>
      <c r="BN3046" s="43">
        <f t="shared" si="1568"/>
        <v>42094</v>
      </c>
      <c r="BO3046" s="45">
        <f t="shared" si="1585"/>
        <v>0.26630434782608697</v>
      </c>
      <c r="BP3046" s="45">
        <f t="shared" si="1586"/>
        <v>1.7512358546754019</v>
      </c>
      <c r="BQ3046" s="47">
        <f t="shared" si="1587"/>
        <v>98.111339285442682</v>
      </c>
      <c r="BR3046" s="47">
        <f t="shared" si="1588"/>
        <v>120.44751289648559</v>
      </c>
    </row>
    <row r="3047" spans="6:70" x14ac:dyDescent="0.25">
      <c r="F3047" s="2">
        <v>41925</v>
      </c>
      <c r="G3047">
        <v>8.5000000000000006E-2</v>
      </c>
      <c r="H3047" s="43">
        <v>41970</v>
      </c>
      <c r="I3047">
        <v>1.9601999999999999</v>
      </c>
      <c r="L3047" s="2">
        <v>41822</v>
      </c>
      <c r="M3047" t="str">
        <v>912828QN</v>
      </c>
      <c r="N3047">
        <v>0.66910000000000003</v>
      </c>
      <c r="O3047">
        <v>6.7199999999999996E-2</v>
      </c>
      <c r="P3047">
        <v>0.84709999999999996</v>
      </c>
      <c r="Q3047">
        <v>124.390625</v>
      </c>
      <c r="R3047">
        <f>VLOOKUP(M3047,工作表1!$A$3:$B$1000,2,FALSE)</f>
        <v>3.125</v>
      </c>
      <c r="S3047" t="str">
        <f>VLOOKUP(M3047,工作表1!$A$3:$C$1000,3,FALSE)</f>
        <v>2021/5/15</v>
      </c>
      <c r="T3047">
        <f t="shared" si="1558"/>
        <v>0.10299999999999999</v>
      </c>
      <c r="U3047">
        <f t="shared" si="1557"/>
        <v>3.0219999999999998</v>
      </c>
      <c r="V3047" s="43">
        <f t="shared" si="1569"/>
        <v>41958</v>
      </c>
      <c r="W3047" s="43">
        <f t="shared" si="1559"/>
        <v>41912</v>
      </c>
      <c r="X3047" s="45">
        <f t="shared" si="1570"/>
        <v>0.41610054347826092</v>
      </c>
      <c r="Y3047" s="45">
        <f t="shared" si="1571"/>
        <v>1.1780868448481239</v>
      </c>
      <c r="Z3047" s="47">
        <f t="shared" si="1572"/>
        <v>106.11518862388328</v>
      </c>
      <c r="AA3047" s="47">
        <f t="shared" si="1573"/>
        <v>123.99599072795289</v>
      </c>
      <c r="AB3047" s="45">
        <f t="shared" si="1574"/>
        <v>2.2244000000000002</v>
      </c>
      <c r="AC3047" s="2" t="str">
        <f t="shared" si="1560"/>
        <v>TY1</v>
      </c>
      <c r="AD3047">
        <f t="shared" si="1561"/>
        <v>124.390625</v>
      </c>
      <c r="AE3047">
        <f t="shared" si="1562"/>
        <v>123.53125</v>
      </c>
      <c r="AF3047" s="49">
        <f t="shared" si="1589"/>
        <v>0.859375</v>
      </c>
      <c r="AG3047" s="3">
        <f t="shared" si="1575"/>
        <v>123.99599072795289</v>
      </c>
      <c r="AH3047">
        <f t="shared" si="1576"/>
        <v>122.34283774245426</v>
      </c>
      <c r="AI3047" s="51">
        <f t="shared" si="1577"/>
        <v>1.6531529854986218</v>
      </c>
      <c r="AJ3047" s="52">
        <f t="shared" si="1578"/>
        <v>0.79377798549862177</v>
      </c>
      <c r="AK3047" s="2">
        <v>41822</v>
      </c>
      <c r="AL3047" t="str">
        <v>912828RC</v>
      </c>
      <c r="AM3047">
        <v>8.5167000000000002</v>
      </c>
      <c r="AN3047">
        <v>-0.38401999999999997</v>
      </c>
      <c r="AO3047">
        <v>0.79390000000000005</v>
      </c>
      <c r="AP3047">
        <v>123.53125</v>
      </c>
      <c r="AQ3047">
        <f>VLOOKUP(AL3047,工作表1!$F$3:$G$1000,2,FALSE)</f>
        <v>2.125</v>
      </c>
      <c r="AR3047" t="str">
        <f>VLOOKUP(AL3047,工作表1!$F$3:$H$1000,3,FALSE)</f>
        <v>2021/8/15</v>
      </c>
      <c r="AS3047">
        <f t="shared" si="1563"/>
        <v>0.10299999999999999</v>
      </c>
      <c r="AT3047">
        <f t="shared" si="1564"/>
        <v>2.0219999999999998</v>
      </c>
      <c r="AU3047" s="43">
        <f t="shared" si="1579"/>
        <v>41866</v>
      </c>
      <c r="AV3047" s="43">
        <f t="shared" si="1565"/>
        <v>42004</v>
      </c>
      <c r="AW3047" s="45">
        <f t="shared" si="1580"/>
        <v>0.81008287292817682</v>
      </c>
      <c r="AX3047" s="45">
        <f t="shared" si="1581"/>
        <v>1.8638499962158481</v>
      </c>
      <c r="AY3047" s="47">
        <f t="shared" si="1582"/>
        <v>99.320691950705523</v>
      </c>
      <c r="AZ3047" s="47">
        <f t="shared" si="1583"/>
        <v>122.34283774245426</v>
      </c>
      <c r="BA3047" s="43"/>
      <c r="BC3047" s="2">
        <v>41821</v>
      </c>
      <c r="BD3047" t="str">
        <v>912828RR</v>
      </c>
      <c r="BE3047">
        <v>8.4690999999999992</v>
      </c>
      <c r="BF3047">
        <v>-0.20243</v>
      </c>
      <c r="BG3047">
        <v>0.7873</v>
      </c>
      <c r="BH3047">
        <v>123.046875</v>
      </c>
      <c r="BI3047">
        <f>VLOOKUP(BD3047,工作表1!$K$3:$L$1000,2,FALSE)</f>
        <v>2</v>
      </c>
      <c r="BJ3047" t="str">
        <f>VLOOKUP(BD3047,工作表1!$K$3:$M$1000,3,FALSE)</f>
        <v>2021/11/15</v>
      </c>
      <c r="BK3047">
        <f t="shared" si="1566"/>
        <v>0.106</v>
      </c>
      <c r="BL3047">
        <f t="shared" si="1567"/>
        <v>1.8939999999999999</v>
      </c>
      <c r="BM3047" s="43">
        <f t="shared" si="1584"/>
        <v>41958</v>
      </c>
      <c r="BN3047" s="43">
        <f t="shared" si="1568"/>
        <v>42094</v>
      </c>
      <c r="BO3047" s="45">
        <f t="shared" si="1585"/>
        <v>0.2608695652173913</v>
      </c>
      <c r="BP3047" s="45">
        <f t="shared" si="1586"/>
        <v>1.751280524121501</v>
      </c>
      <c r="BQ3047" s="47">
        <f t="shared" si="1587"/>
        <v>98.51740503526247</v>
      </c>
      <c r="BR3047" s="47">
        <f t="shared" si="1588"/>
        <v>120.95077465141048</v>
      </c>
    </row>
    <row r="3048" spans="6:70" x14ac:dyDescent="0.25">
      <c r="F3048" s="2">
        <v>41922</v>
      </c>
      <c r="G3048">
        <v>8.5999999999999993E-2</v>
      </c>
      <c r="H3048" s="43">
        <v>41969</v>
      </c>
      <c r="I3048">
        <v>1.9490000000000001</v>
      </c>
      <c r="L3048" s="2">
        <v>41821</v>
      </c>
      <c r="M3048" t="str">
        <v>912828QN</v>
      </c>
      <c r="N3048">
        <v>1.3364</v>
      </c>
      <c r="O3048">
        <v>-3.7299999999999998E-3</v>
      </c>
      <c r="P3048">
        <v>0.84709999999999996</v>
      </c>
      <c r="Q3048">
        <v>124.875</v>
      </c>
      <c r="R3048">
        <f>VLOOKUP(M3048,工作表1!$A$3:$B$1000,2,FALSE)</f>
        <v>3.125</v>
      </c>
      <c r="S3048" t="str">
        <f>VLOOKUP(M3048,工作表1!$A$3:$C$1000,3,FALSE)</f>
        <v>2021/5/15</v>
      </c>
      <c r="T3048">
        <f t="shared" si="1558"/>
        <v>0.106</v>
      </c>
      <c r="U3048">
        <f t="shared" si="1557"/>
        <v>3.0190000000000001</v>
      </c>
      <c r="V3048" s="43">
        <f t="shared" si="1569"/>
        <v>41958</v>
      </c>
      <c r="W3048" s="43">
        <f t="shared" si="1559"/>
        <v>41912</v>
      </c>
      <c r="X3048" s="45">
        <f t="shared" si="1570"/>
        <v>0.40760869565217389</v>
      </c>
      <c r="Y3048" s="45">
        <f t="shared" si="1571"/>
        <v>1.1781566408576534</v>
      </c>
      <c r="Z3048" s="47">
        <f t="shared" si="1572"/>
        <v>106.55318001921256</v>
      </c>
      <c r="AA3048" s="47">
        <f t="shared" si="1573"/>
        <v>124.49962307182632</v>
      </c>
      <c r="AB3048" s="45">
        <f t="shared" si="1574"/>
        <v>2.1661000000000001</v>
      </c>
      <c r="AC3048" s="2" t="str">
        <f t="shared" si="1560"/>
        <v>TY1</v>
      </c>
      <c r="AD3048">
        <f t="shared" si="1561"/>
        <v>124.875</v>
      </c>
      <c r="AE3048">
        <f t="shared" si="1562"/>
        <v>124.0625</v>
      </c>
      <c r="AF3048" s="49">
        <f t="shared" si="1589"/>
        <v>0.8125</v>
      </c>
      <c r="AG3048" s="3">
        <f t="shared" si="1575"/>
        <v>124.49962307182632</v>
      </c>
      <c r="AH3048">
        <f t="shared" si="1576"/>
        <v>122.82052619752076</v>
      </c>
      <c r="AI3048" s="51">
        <f t="shared" si="1577"/>
        <v>1.6790968743055572</v>
      </c>
      <c r="AJ3048" s="52">
        <f t="shared" si="1578"/>
        <v>0.86659687430555721</v>
      </c>
      <c r="AK3048" s="2">
        <v>41821</v>
      </c>
      <c r="AL3048" t="str">
        <v>912828RC</v>
      </c>
      <c r="AM3048">
        <v>7.4356999999999998</v>
      </c>
      <c r="AN3048">
        <v>-0.307</v>
      </c>
      <c r="AO3048">
        <v>0.79390000000000005</v>
      </c>
      <c r="AP3048">
        <v>124.0625</v>
      </c>
      <c r="AQ3048">
        <f>VLOOKUP(AL3048,工作表1!$F$3:$G$1000,2,FALSE)</f>
        <v>2.125</v>
      </c>
      <c r="AR3048" t="str">
        <f>VLOOKUP(AL3048,工作表1!$F$3:$H$1000,3,FALSE)</f>
        <v>2021/8/15</v>
      </c>
      <c r="AS3048">
        <f t="shared" si="1563"/>
        <v>0.106</v>
      </c>
      <c r="AT3048">
        <f t="shared" si="1564"/>
        <v>2.0190000000000001</v>
      </c>
      <c r="AU3048" s="43">
        <f t="shared" si="1579"/>
        <v>41866</v>
      </c>
      <c r="AV3048" s="43">
        <f t="shared" si="1565"/>
        <v>42004</v>
      </c>
      <c r="AW3048" s="45">
        <f t="shared" si="1580"/>
        <v>0.80421270718232041</v>
      </c>
      <c r="AX3048" s="45">
        <f t="shared" si="1581"/>
        <v>1.8638017482782108</v>
      </c>
      <c r="AY3048" s="47">
        <f t="shared" si="1582"/>
        <v>99.710526585350252</v>
      </c>
      <c r="AZ3048" s="47">
        <f t="shared" si="1583"/>
        <v>122.82052619752076</v>
      </c>
      <c r="BA3048" s="43"/>
      <c r="BC3048" s="2">
        <v>41820</v>
      </c>
      <c r="BD3048" t="str">
        <v>912828RR</v>
      </c>
      <c r="BE3048">
        <v>7.7165999999999997</v>
      </c>
      <c r="BF3048">
        <v>-0.17071</v>
      </c>
      <c r="BG3048">
        <v>0.7873</v>
      </c>
      <c r="BH3048">
        <v>123.40625</v>
      </c>
      <c r="BI3048">
        <f>VLOOKUP(BD3048,工作表1!$K$3:$L$1000,2,FALSE)</f>
        <v>2</v>
      </c>
      <c r="BJ3048" t="str">
        <f>VLOOKUP(BD3048,工作表1!$K$3:$M$1000,3,FALSE)</f>
        <v>2021/11/15</v>
      </c>
      <c r="BK3048">
        <f t="shared" si="1566"/>
        <v>0.105</v>
      </c>
      <c r="BL3048">
        <f t="shared" si="1567"/>
        <v>1.895</v>
      </c>
      <c r="BM3048" s="43">
        <f t="shared" si="1584"/>
        <v>41958</v>
      </c>
      <c r="BN3048" s="43">
        <f t="shared" si="1568"/>
        <v>42094</v>
      </c>
      <c r="BO3048" s="45">
        <f t="shared" si="1585"/>
        <v>0.25543478260869568</v>
      </c>
      <c r="BP3048" s="45">
        <f t="shared" si="1586"/>
        <v>1.7513251935675997</v>
      </c>
      <c r="BQ3048" s="47">
        <f t="shared" si="1587"/>
        <v>98.783720810058583</v>
      </c>
      <c r="BR3048" s="47">
        <f t="shared" si="1588"/>
        <v>121.27269937891208</v>
      </c>
    </row>
    <row r="3049" spans="6:70" x14ac:dyDescent="0.25">
      <c r="F3049" s="2">
        <v>41921</v>
      </c>
      <c r="G3049">
        <v>8.5000000000000006E-2</v>
      </c>
      <c r="H3049" s="43">
        <v>41968</v>
      </c>
      <c r="I3049">
        <v>1.9683999999999999</v>
      </c>
      <c r="L3049" s="2">
        <v>41820</v>
      </c>
      <c r="M3049" t="str">
        <v>912828QN</v>
      </c>
      <c r="N3049">
        <v>1.0235000000000001</v>
      </c>
      <c r="O3049">
        <v>3.3140000000000003E-2</v>
      </c>
      <c r="P3049">
        <v>0.84709999999999996</v>
      </c>
      <c r="Q3049">
        <v>125.171875</v>
      </c>
      <c r="R3049">
        <f>VLOOKUP(M3049,工作表1!$A$3:$B$1000,2,FALSE)</f>
        <v>3.125</v>
      </c>
      <c r="S3049" t="str">
        <f>VLOOKUP(M3049,工作表1!$A$3:$C$1000,3,FALSE)</f>
        <v>2021/5/15</v>
      </c>
      <c r="T3049">
        <f t="shared" si="1558"/>
        <v>0.105</v>
      </c>
      <c r="U3049">
        <f t="shared" si="1557"/>
        <v>3.02</v>
      </c>
      <c r="V3049" s="43">
        <f t="shared" si="1569"/>
        <v>41958</v>
      </c>
      <c r="W3049" s="43">
        <f t="shared" si="1559"/>
        <v>41912</v>
      </c>
      <c r="X3049" s="45">
        <f t="shared" si="1570"/>
        <v>0.39911684782608697</v>
      </c>
      <c r="Y3049" s="45">
        <f t="shared" si="1571"/>
        <v>1.1782264368671829</v>
      </c>
      <c r="Z3049" s="47">
        <f t="shared" si="1572"/>
        <v>106.8028297935241</v>
      </c>
      <c r="AA3049" s="47">
        <f t="shared" si="1573"/>
        <v>124.77974453686349</v>
      </c>
      <c r="AB3049" s="45">
        <f t="shared" si="1574"/>
        <v>2.1347</v>
      </c>
      <c r="AC3049" s="2" t="str">
        <f t="shared" si="1560"/>
        <v>TY2</v>
      </c>
      <c r="AD3049">
        <f t="shared" si="1561"/>
        <v>124.40625</v>
      </c>
      <c r="AE3049">
        <f t="shared" si="1562"/>
        <v>123.421875</v>
      </c>
      <c r="AF3049" s="49">
        <f t="shared" si="1589"/>
        <v>0.984375</v>
      </c>
      <c r="AG3049" s="3">
        <f t="shared" si="1575"/>
        <v>123.14078390847119</v>
      </c>
      <c r="AH3049">
        <f t="shared" si="1576"/>
        <v>121.19499627365381</v>
      </c>
      <c r="AI3049" s="51">
        <f t="shared" si="1577"/>
        <v>1.9457876348173784</v>
      </c>
      <c r="AJ3049" s="52">
        <f t="shared" si="1578"/>
        <v>0.96141263481737838</v>
      </c>
      <c r="AK3049" s="2">
        <v>41820</v>
      </c>
      <c r="AL3049" t="str">
        <v>912828RC</v>
      </c>
      <c r="AM3049">
        <v>7.0027999999999997</v>
      </c>
      <c r="AN3049">
        <v>-0.27864</v>
      </c>
      <c r="AO3049">
        <v>0.79390000000000005</v>
      </c>
      <c r="AP3049">
        <v>124.40625</v>
      </c>
      <c r="AQ3049">
        <f>VLOOKUP(AL3049,工作表1!$F$3:$G$1000,2,FALSE)</f>
        <v>2.125</v>
      </c>
      <c r="AR3049" t="str">
        <f>VLOOKUP(AL3049,工作表1!$F$3:$H$1000,3,FALSE)</f>
        <v>2021/8/15</v>
      </c>
      <c r="AS3049">
        <f t="shared" si="1563"/>
        <v>0.105</v>
      </c>
      <c r="AT3049">
        <f t="shared" si="1564"/>
        <v>2.02</v>
      </c>
      <c r="AU3049" s="43">
        <f t="shared" si="1579"/>
        <v>41866</v>
      </c>
      <c r="AV3049" s="43">
        <f t="shared" si="1565"/>
        <v>42004</v>
      </c>
      <c r="AW3049" s="45">
        <f t="shared" si="1580"/>
        <v>0.7983425414364641</v>
      </c>
      <c r="AX3049" s="45">
        <f t="shared" si="1581"/>
        <v>1.8637535003405739</v>
      </c>
      <c r="AY3049" s="47">
        <f t="shared" si="1582"/>
        <v>99.977393618907882</v>
      </c>
      <c r="AZ3049" s="47">
        <f t="shared" si="1583"/>
        <v>123.14078390847119</v>
      </c>
      <c r="BA3049" s="43"/>
      <c r="BC3049" s="2">
        <v>41817</v>
      </c>
      <c r="BD3049" t="str">
        <v>912828RR</v>
      </c>
      <c r="BE3049">
        <v>5.0129000000000001</v>
      </c>
      <c r="BF3049">
        <v>-8.3979999999999999E-2</v>
      </c>
      <c r="BG3049">
        <v>0.7873</v>
      </c>
      <c r="BH3049">
        <v>123.421875</v>
      </c>
      <c r="BI3049">
        <f>VLOOKUP(BD3049,工作表1!$K$3:$L$1000,2,FALSE)</f>
        <v>2</v>
      </c>
      <c r="BJ3049" t="str">
        <f>VLOOKUP(BD3049,工作表1!$K$3:$M$1000,3,FALSE)</f>
        <v>2021/11/15</v>
      </c>
      <c r="BK3049">
        <f t="shared" si="1566"/>
        <v>0.10375</v>
      </c>
      <c r="BL3049">
        <f t="shared" si="1567"/>
        <v>1.89625</v>
      </c>
      <c r="BM3049" s="43">
        <f t="shared" si="1584"/>
        <v>41958</v>
      </c>
      <c r="BN3049" s="43">
        <f t="shared" si="1568"/>
        <v>42094</v>
      </c>
      <c r="BO3049" s="45">
        <f t="shared" si="1585"/>
        <v>0.25</v>
      </c>
      <c r="BP3049" s="45">
        <f t="shared" si="1586"/>
        <v>1.7513698630136987</v>
      </c>
      <c r="BQ3049" s="47">
        <f t="shared" si="1587"/>
        <v>98.735605425456171</v>
      </c>
      <c r="BR3049" s="47">
        <f t="shared" si="1588"/>
        <v>121.19499627365381</v>
      </c>
    </row>
    <row r="3050" spans="6:70" x14ac:dyDescent="0.25">
      <c r="F3050" s="2">
        <v>41920</v>
      </c>
      <c r="G3050">
        <v>8.4500000000000006E-2</v>
      </c>
      <c r="H3050" s="43">
        <v>41967</v>
      </c>
      <c r="I3050">
        <v>2.012</v>
      </c>
      <c r="L3050" s="2">
        <v>41817</v>
      </c>
      <c r="M3050" t="str">
        <v>912828QN</v>
      </c>
      <c r="N3050">
        <v>0.65380000000000005</v>
      </c>
      <c r="O3050">
        <v>5.0369999999999998E-2</v>
      </c>
      <c r="P3050">
        <v>0.84709999999999996</v>
      </c>
      <c r="Q3050">
        <v>125.09375</v>
      </c>
      <c r="R3050">
        <f>VLOOKUP(M3050,工作表1!$A$3:$B$1000,2,FALSE)</f>
        <v>3.125</v>
      </c>
      <c r="S3050" t="str">
        <f>VLOOKUP(M3050,工作表1!$A$3:$C$1000,3,FALSE)</f>
        <v>2021/5/15</v>
      </c>
      <c r="T3050">
        <f t="shared" si="1558"/>
        <v>0.10375</v>
      </c>
      <c r="U3050">
        <f t="shared" si="1557"/>
        <v>3.0212500000000002</v>
      </c>
      <c r="V3050" s="43">
        <f t="shared" si="1569"/>
        <v>41958</v>
      </c>
      <c r="W3050" s="43">
        <f t="shared" si="1559"/>
        <v>41912</v>
      </c>
      <c r="X3050" s="45">
        <f t="shared" si="1570"/>
        <v>0.390625</v>
      </c>
      <c r="Y3050" s="45">
        <f t="shared" si="1571"/>
        <v>1.1782962328767124</v>
      </c>
      <c r="Z3050" s="47">
        <f t="shared" si="1572"/>
        <v>106.74019704585953</v>
      </c>
      <c r="AA3050" s="47">
        <f t="shared" si="1573"/>
        <v>124.69113507707415</v>
      </c>
      <c r="AB3050" s="45">
        <f t="shared" si="1574"/>
        <v>2.1395</v>
      </c>
      <c r="AC3050" s="2" t="str">
        <f t="shared" si="1560"/>
        <v>TY2</v>
      </c>
      <c r="AD3050">
        <f t="shared" si="1561"/>
        <v>124.328125</v>
      </c>
      <c r="AE3050">
        <f t="shared" si="1562"/>
        <v>123.4375</v>
      </c>
      <c r="AF3050" s="49">
        <f t="shared" si="1589"/>
        <v>0.890625</v>
      </c>
      <c r="AG3050" s="3">
        <f t="shared" si="1575"/>
        <v>123.04567654379217</v>
      </c>
      <c r="AH3050">
        <f t="shared" si="1576"/>
        <v>121.1300787597331</v>
      </c>
      <c r="AI3050" s="51">
        <f t="shared" si="1577"/>
        <v>1.9155977840590737</v>
      </c>
      <c r="AJ3050" s="52">
        <f t="shared" si="1578"/>
        <v>1.0249727840590737</v>
      </c>
      <c r="AK3050" s="2">
        <v>41817</v>
      </c>
      <c r="AL3050" t="str">
        <v>912828RC</v>
      </c>
      <c r="AM3050">
        <v>6.3704000000000001</v>
      </c>
      <c r="AN3050">
        <v>-0.26488</v>
      </c>
      <c r="AO3050">
        <v>0.79390000000000005</v>
      </c>
      <c r="AP3050">
        <v>124.328125</v>
      </c>
      <c r="AQ3050">
        <f>VLOOKUP(AL3050,工作表1!$F$3:$G$1000,2,FALSE)</f>
        <v>2.125</v>
      </c>
      <c r="AR3050" t="str">
        <f>VLOOKUP(AL3050,工作表1!$F$3:$H$1000,3,FALSE)</f>
        <v>2021/8/15</v>
      </c>
      <c r="AS3050">
        <f t="shared" si="1563"/>
        <v>0.10375</v>
      </c>
      <c r="AT3050">
        <f t="shared" si="1564"/>
        <v>2.0212500000000002</v>
      </c>
      <c r="AU3050" s="43">
        <f t="shared" si="1579"/>
        <v>41866</v>
      </c>
      <c r="AV3050" s="43">
        <f t="shared" si="1565"/>
        <v>42004</v>
      </c>
      <c r="AW3050" s="45">
        <f t="shared" si="1580"/>
        <v>0.79247237569060769</v>
      </c>
      <c r="AX3050" s="45">
        <f t="shared" si="1581"/>
        <v>1.8637052524029367</v>
      </c>
      <c r="AY3050" s="47">
        <f t="shared" si="1582"/>
        <v>99.914635652256649</v>
      </c>
      <c r="AZ3050" s="47">
        <f t="shared" si="1583"/>
        <v>123.04567654379217</v>
      </c>
      <c r="BA3050" s="43"/>
      <c r="BC3050" s="2">
        <v>41816</v>
      </c>
      <c r="BD3050" t="str">
        <v>912828RR</v>
      </c>
      <c r="BE3050">
        <v>4.3083</v>
      </c>
      <c r="BF3050">
        <v>-2.4709999999999999E-2</v>
      </c>
      <c r="BG3050">
        <v>0.7873</v>
      </c>
      <c r="BH3050">
        <v>123.4375</v>
      </c>
      <c r="BI3050">
        <f>VLOOKUP(BD3050,工作表1!$K$3:$L$1000,2,FALSE)</f>
        <v>2</v>
      </c>
      <c r="BJ3050" t="str">
        <f>VLOOKUP(BD3050,工作表1!$K$3:$M$1000,3,FALSE)</f>
        <v>2021/11/15</v>
      </c>
      <c r="BK3050">
        <f t="shared" si="1566"/>
        <v>0.106</v>
      </c>
      <c r="BL3050">
        <f t="shared" si="1567"/>
        <v>1.8939999999999999</v>
      </c>
      <c r="BM3050" s="43">
        <f t="shared" si="1584"/>
        <v>41958</v>
      </c>
      <c r="BN3050" s="43">
        <f t="shared" si="1568"/>
        <v>42094</v>
      </c>
      <c r="BO3050" s="45">
        <f t="shared" si="1585"/>
        <v>0.23369565217391305</v>
      </c>
      <c r="BP3050" s="45">
        <f t="shared" si="1586"/>
        <v>1.7515038713519953</v>
      </c>
      <c r="BQ3050" s="47">
        <f t="shared" si="1587"/>
        <v>98.719101677248673</v>
      </c>
      <c r="BR3050" s="47">
        <f t="shared" si="1588"/>
        <v>121.1300787597331</v>
      </c>
    </row>
    <row r="3051" spans="6:70" x14ac:dyDescent="0.25">
      <c r="F3051" s="2">
        <v>41919</v>
      </c>
      <c r="G3051">
        <v>8.5500000000000007E-2</v>
      </c>
      <c r="H3051" s="43">
        <v>41964</v>
      </c>
      <c r="I3051">
        <v>2.0217000000000001</v>
      </c>
      <c r="L3051" s="2">
        <v>41816</v>
      </c>
      <c r="M3051" t="str">
        <v>912828QN</v>
      </c>
      <c r="N3051">
        <v>1.0509999999999999</v>
      </c>
      <c r="O3051">
        <v>3.6810000000000002E-2</v>
      </c>
      <c r="P3051">
        <v>0.84709999999999996</v>
      </c>
      <c r="Q3051">
        <v>125.078125</v>
      </c>
      <c r="R3051">
        <f>VLOOKUP(M3051,工作表1!$A$3:$B$1000,2,FALSE)</f>
        <v>3.125</v>
      </c>
      <c r="S3051" t="str">
        <f>VLOOKUP(M3051,工作表1!$A$3:$C$1000,3,FALSE)</f>
        <v>2021/5/15</v>
      </c>
      <c r="T3051">
        <f t="shared" si="1558"/>
        <v>0.106</v>
      </c>
      <c r="U3051">
        <f t="shared" si="1557"/>
        <v>3.0190000000000001</v>
      </c>
      <c r="V3051" s="43">
        <f t="shared" si="1569"/>
        <v>41958</v>
      </c>
      <c r="W3051" s="43">
        <f t="shared" si="1559"/>
        <v>41912</v>
      </c>
      <c r="X3051" s="45">
        <f t="shared" si="1570"/>
        <v>0.36514945652173914</v>
      </c>
      <c r="Y3051" s="45">
        <f t="shared" si="1571"/>
        <v>1.1785056209053009</v>
      </c>
      <c r="Z3051" s="47">
        <f t="shared" si="1572"/>
        <v>106.75641126768703</v>
      </c>
      <c r="AA3051" s="47">
        <f t="shared" si="1573"/>
        <v>124.66808102362735</v>
      </c>
      <c r="AB3051" s="45">
        <f t="shared" si="1574"/>
        <v>2.1267</v>
      </c>
      <c r="AC3051" s="2" t="str">
        <f t="shared" si="1560"/>
        <v>TY2</v>
      </c>
      <c r="AD3051">
        <f t="shared" si="1561"/>
        <v>124.3125</v>
      </c>
      <c r="AE3051">
        <f t="shared" si="1562"/>
        <v>123.140625</v>
      </c>
      <c r="AF3051" s="49">
        <f t="shared" si="1589"/>
        <v>1.171875</v>
      </c>
      <c r="AG3051" s="3">
        <f t="shared" si="1575"/>
        <v>122.97909949077356</v>
      </c>
      <c r="AH3051">
        <f t="shared" si="1576"/>
        <v>120.81231498641175</v>
      </c>
      <c r="AI3051" s="51">
        <f t="shared" si="1577"/>
        <v>2.1667845043618144</v>
      </c>
      <c r="AJ3051" s="52">
        <f t="shared" si="1578"/>
        <v>0.99490950436181436</v>
      </c>
      <c r="AK3051" s="2">
        <v>41816</v>
      </c>
      <c r="AL3051" t="str">
        <v>912828RC</v>
      </c>
      <c r="AM3051">
        <v>6.2016</v>
      </c>
      <c r="AN3051">
        <v>-0.22053</v>
      </c>
      <c r="AO3051">
        <v>0.79390000000000005</v>
      </c>
      <c r="AP3051">
        <v>124.3125</v>
      </c>
      <c r="AQ3051">
        <f>VLOOKUP(AL3051,工作表1!$F$3:$G$1000,2,FALSE)</f>
        <v>2.125</v>
      </c>
      <c r="AR3051" t="str">
        <f>VLOOKUP(AL3051,工作表1!$F$3:$H$1000,3,FALSE)</f>
        <v>2021/8/15</v>
      </c>
      <c r="AS3051">
        <f t="shared" si="1563"/>
        <v>0.106</v>
      </c>
      <c r="AT3051">
        <f t="shared" si="1564"/>
        <v>2.0190000000000001</v>
      </c>
      <c r="AU3051" s="43">
        <f t="shared" si="1579"/>
        <v>41866</v>
      </c>
      <c r="AV3051" s="43">
        <f t="shared" si="1565"/>
        <v>42004</v>
      </c>
      <c r="AW3051" s="45">
        <f t="shared" si="1580"/>
        <v>0.77486187845303867</v>
      </c>
      <c r="AX3051" s="45">
        <f t="shared" si="1581"/>
        <v>1.8635605085900249</v>
      </c>
      <c r="AY3051" s="47">
        <f t="shared" si="1582"/>
        <v>99.896948440367453</v>
      </c>
      <c r="AZ3051" s="47">
        <f t="shared" si="1583"/>
        <v>122.97909949077356</v>
      </c>
      <c r="BA3051" s="43"/>
      <c r="BC3051" s="2">
        <v>41815</v>
      </c>
      <c r="BD3051" t="str">
        <v>912828RR</v>
      </c>
      <c r="BE3051">
        <v>3.9481999999999999</v>
      </c>
      <c r="BF3051">
        <v>-1.6670000000000001E-2</v>
      </c>
      <c r="BG3051">
        <v>0.7873</v>
      </c>
      <c r="BH3051">
        <v>123.140625</v>
      </c>
      <c r="BI3051">
        <f>VLOOKUP(BD3051,工作表1!$K$3:$L$1000,2,FALSE)</f>
        <v>2</v>
      </c>
      <c r="BJ3051" t="str">
        <f>VLOOKUP(BD3051,工作表1!$K$3:$M$1000,3,FALSE)</f>
        <v>2021/11/15</v>
      </c>
      <c r="BK3051">
        <f t="shared" si="1566"/>
        <v>0.10125000000000001</v>
      </c>
      <c r="BL3051">
        <f t="shared" si="1567"/>
        <v>1.8987499999999999</v>
      </c>
      <c r="BM3051" s="43">
        <f t="shared" si="1584"/>
        <v>41958</v>
      </c>
      <c r="BN3051" s="43">
        <f t="shared" si="1568"/>
        <v>42094</v>
      </c>
      <c r="BO3051" s="45">
        <f t="shared" si="1585"/>
        <v>0.22826086956521738</v>
      </c>
      <c r="BP3051" s="45">
        <f t="shared" si="1586"/>
        <v>1.751548540798094</v>
      </c>
      <c r="BQ3051" s="47">
        <f t="shared" si="1587"/>
        <v>98.484700417569101</v>
      </c>
      <c r="BR3051" s="47">
        <f t="shared" si="1588"/>
        <v>120.81231498641175</v>
      </c>
    </row>
    <row r="3052" spans="6:70" x14ac:dyDescent="0.25">
      <c r="F3052" s="2">
        <v>41918</v>
      </c>
      <c r="G3052">
        <v>8.5999999999999993E-2</v>
      </c>
      <c r="H3052" s="43">
        <v>41963</v>
      </c>
      <c r="I3052">
        <v>2.0436000000000001</v>
      </c>
      <c r="L3052" s="2">
        <v>41815</v>
      </c>
      <c r="M3052" t="str">
        <v>912828QN</v>
      </c>
      <c r="N3052">
        <v>1.3509</v>
      </c>
      <c r="O3052">
        <v>-2.0999999999999999E-3</v>
      </c>
      <c r="P3052">
        <v>0.84709999999999996</v>
      </c>
      <c r="Q3052">
        <v>124.796875</v>
      </c>
      <c r="R3052">
        <f>VLOOKUP(M3052,工作表1!$A$3:$B$1000,2,FALSE)</f>
        <v>3.125</v>
      </c>
      <c r="S3052" t="str">
        <f>VLOOKUP(M3052,工作表1!$A$3:$C$1000,3,FALSE)</f>
        <v>2021/5/15</v>
      </c>
      <c r="T3052">
        <f t="shared" si="1558"/>
        <v>0.10125000000000001</v>
      </c>
      <c r="U3052">
        <f t="shared" si="1557"/>
        <v>3.0237500000000002</v>
      </c>
      <c r="V3052" s="43">
        <f t="shared" si="1569"/>
        <v>41958</v>
      </c>
      <c r="W3052" s="43">
        <f t="shared" si="1559"/>
        <v>41912</v>
      </c>
      <c r="X3052" s="45">
        <f t="shared" si="1570"/>
        <v>0.35665760869565216</v>
      </c>
      <c r="Y3052" s="45">
        <f t="shared" si="1571"/>
        <v>1.1785754169148301</v>
      </c>
      <c r="Z3052" s="47">
        <f t="shared" si="1572"/>
        <v>106.53796170162623</v>
      </c>
      <c r="AA3052" s="47">
        <f t="shared" si="1573"/>
        <v>124.39441517989199</v>
      </c>
      <c r="AB3052" s="45">
        <f t="shared" si="1574"/>
        <v>2.1560000000000001</v>
      </c>
      <c r="AC3052" s="2" t="str">
        <f t="shared" si="1560"/>
        <v>TY2</v>
      </c>
      <c r="AD3052">
        <f t="shared" si="1561"/>
        <v>124.015625</v>
      </c>
      <c r="AE3052">
        <f t="shared" si="1562"/>
        <v>122.890625</v>
      </c>
      <c r="AF3052" s="49">
        <f t="shared" si="1589"/>
        <v>1.125</v>
      </c>
      <c r="AG3052" s="3">
        <f t="shared" si="1575"/>
        <v>122.68537469633839</v>
      </c>
      <c r="AH3052">
        <f t="shared" si="1576"/>
        <v>120.56060185606252</v>
      </c>
      <c r="AI3052" s="51">
        <f t="shared" si="1577"/>
        <v>2.1247728402758668</v>
      </c>
      <c r="AJ3052" s="52">
        <f t="shared" si="1578"/>
        <v>0.99977284027586677</v>
      </c>
      <c r="AK3052" s="2">
        <v>41815</v>
      </c>
      <c r="AL3052" t="str">
        <v>912828RC</v>
      </c>
      <c r="AM3052">
        <v>6.4470999999999998</v>
      </c>
      <c r="AN3052">
        <v>-0.24110999999999999</v>
      </c>
      <c r="AO3052">
        <v>0.79390000000000005</v>
      </c>
      <c r="AP3052">
        <v>124.015625</v>
      </c>
      <c r="AQ3052">
        <f>VLOOKUP(AL3052,工作表1!$F$3:$G$1000,2,FALSE)</f>
        <v>2.125</v>
      </c>
      <c r="AR3052" t="str">
        <f>VLOOKUP(AL3052,工作表1!$F$3:$H$1000,3,FALSE)</f>
        <v>2021/8/15</v>
      </c>
      <c r="AS3052">
        <f t="shared" si="1563"/>
        <v>0.10125000000000001</v>
      </c>
      <c r="AT3052">
        <f t="shared" si="1564"/>
        <v>2.0237500000000002</v>
      </c>
      <c r="AU3052" s="43">
        <f t="shared" si="1579"/>
        <v>41866</v>
      </c>
      <c r="AV3052" s="43">
        <f t="shared" si="1565"/>
        <v>42004</v>
      </c>
      <c r="AW3052" s="45">
        <f t="shared" si="1580"/>
        <v>0.76899171270718236</v>
      </c>
      <c r="AX3052" s="45">
        <f t="shared" si="1581"/>
        <v>1.8635122606523877</v>
      </c>
      <c r="AY3052" s="47">
        <f t="shared" si="1582"/>
        <v>99.678346985121678</v>
      </c>
      <c r="AZ3052" s="47">
        <f t="shared" si="1583"/>
        <v>122.68537469633839</v>
      </c>
      <c r="BA3052" s="43"/>
      <c r="BC3052" s="2">
        <v>41814</v>
      </c>
      <c r="BD3052" t="str">
        <v>912828RR</v>
      </c>
      <c r="BE3052">
        <v>4.1272000000000002</v>
      </c>
      <c r="BF3052">
        <v>-2.1760000000000002E-2</v>
      </c>
      <c r="BG3052">
        <v>0.7873</v>
      </c>
      <c r="BH3052">
        <v>122.890625</v>
      </c>
      <c r="BI3052">
        <f>VLOOKUP(BD3052,工作表1!$K$3:$L$1000,2,FALSE)</f>
        <v>2</v>
      </c>
      <c r="BJ3052" t="str">
        <f>VLOOKUP(BD3052,工作表1!$K$3:$M$1000,3,FALSE)</f>
        <v>2021/11/15</v>
      </c>
      <c r="BK3052">
        <f t="shared" si="1566"/>
        <v>0.10299999999999999</v>
      </c>
      <c r="BL3052">
        <f t="shared" si="1567"/>
        <v>1.897</v>
      </c>
      <c r="BM3052" s="43">
        <f t="shared" si="1584"/>
        <v>41958</v>
      </c>
      <c r="BN3052" s="43">
        <f t="shared" si="1568"/>
        <v>42094</v>
      </c>
      <c r="BO3052" s="45">
        <f t="shared" si="1585"/>
        <v>0.22282608695652173</v>
      </c>
      <c r="BP3052" s="45">
        <f t="shared" si="1586"/>
        <v>1.7515932102441929</v>
      </c>
      <c r="BQ3052" s="47">
        <f t="shared" si="1587"/>
        <v>98.297289717990353</v>
      </c>
      <c r="BR3052" s="47">
        <f t="shared" si="1588"/>
        <v>120.56060185606252</v>
      </c>
    </row>
    <row r="3053" spans="6:70" x14ac:dyDescent="0.25">
      <c r="F3053" s="2">
        <v>41915</v>
      </c>
      <c r="G3053">
        <v>8.5999999999999993E-2</v>
      </c>
      <c r="H3053" s="43">
        <v>41962</v>
      </c>
      <c r="I3053">
        <v>2.0606</v>
      </c>
      <c r="L3053" s="2">
        <v>41814</v>
      </c>
      <c r="M3053" t="str">
        <v>912828QN</v>
      </c>
      <c r="N3053">
        <v>1.4621999999999999</v>
      </c>
      <c r="O3053">
        <v>-1.095E-2</v>
      </c>
      <c r="P3053">
        <v>0.84709999999999996</v>
      </c>
      <c r="Q3053">
        <v>124.5625</v>
      </c>
      <c r="R3053">
        <f>VLOOKUP(M3053,工作表1!$A$3:$B$1000,2,FALSE)</f>
        <v>3.125</v>
      </c>
      <c r="S3053" t="str">
        <f>VLOOKUP(M3053,工作表1!$A$3:$C$1000,3,FALSE)</f>
        <v>2021/5/15</v>
      </c>
      <c r="T3053">
        <f t="shared" si="1558"/>
        <v>0.10299999999999999</v>
      </c>
      <c r="U3053">
        <f t="shared" si="1557"/>
        <v>3.0219999999999998</v>
      </c>
      <c r="V3053" s="43">
        <f t="shared" si="1569"/>
        <v>41958</v>
      </c>
      <c r="W3053" s="43">
        <f t="shared" si="1559"/>
        <v>41912</v>
      </c>
      <c r="X3053" s="45">
        <f t="shared" si="1570"/>
        <v>0.34816576086956519</v>
      </c>
      <c r="Y3053" s="45">
        <f t="shared" si="1571"/>
        <v>1.1786452129243599</v>
      </c>
      <c r="Z3053" s="47">
        <f t="shared" si="1572"/>
        <v>106.35058616822225</v>
      </c>
      <c r="AA3053" s="47">
        <f t="shared" si="1573"/>
        <v>124.15946853419325</v>
      </c>
      <c r="AB3053" s="45">
        <f t="shared" si="1574"/>
        <v>2.1732</v>
      </c>
      <c r="AC3053" s="2" t="str">
        <f t="shared" si="1560"/>
        <v>TY2</v>
      </c>
      <c r="AD3053">
        <f t="shared" si="1561"/>
        <v>123.75</v>
      </c>
      <c r="AE3053">
        <f t="shared" si="1562"/>
        <v>122.609375</v>
      </c>
      <c r="AF3053" s="49">
        <f t="shared" si="1589"/>
        <v>1.140625</v>
      </c>
      <c r="AG3053" s="3">
        <f t="shared" si="1575"/>
        <v>122.43542633923893</v>
      </c>
      <c r="AH3053">
        <f t="shared" si="1576"/>
        <v>120.22654937620537</v>
      </c>
      <c r="AI3053" s="51">
        <f t="shared" si="1577"/>
        <v>2.2088769630335605</v>
      </c>
      <c r="AJ3053" s="52">
        <f t="shared" si="1578"/>
        <v>1.0682519630335605</v>
      </c>
      <c r="AK3053" s="2">
        <v>41814</v>
      </c>
      <c r="AL3053" t="str">
        <v>912828RC</v>
      </c>
      <c r="AM3053">
        <v>7.0491999999999999</v>
      </c>
      <c r="AN3053">
        <v>-0.27382000000000001</v>
      </c>
      <c r="AO3053">
        <v>0.79390000000000005</v>
      </c>
      <c r="AP3053">
        <v>123.75</v>
      </c>
      <c r="AQ3053">
        <f>VLOOKUP(AL3053,工作表1!$F$3:$G$1000,2,FALSE)</f>
        <v>2.125</v>
      </c>
      <c r="AR3053" t="str">
        <f>VLOOKUP(AL3053,工作表1!$F$3:$H$1000,3,FALSE)</f>
        <v>2021/8/15</v>
      </c>
      <c r="AS3053">
        <f t="shared" si="1563"/>
        <v>0.10299999999999999</v>
      </c>
      <c r="AT3053">
        <f t="shared" si="1564"/>
        <v>2.0219999999999998</v>
      </c>
      <c r="AU3053" s="43">
        <f t="shared" si="1579"/>
        <v>41866</v>
      </c>
      <c r="AV3053" s="43">
        <f t="shared" si="1565"/>
        <v>42004</v>
      </c>
      <c r="AW3053" s="45">
        <f t="shared" si="1580"/>
        <v>0.76312154696132606</v>
      </c>
      <c r="AX3053" s="45">
        <f t="shared" si="1581"/>
        <v>1.8634640127147506</v>
      </c>
      <c r="AY3053" s="47">
        <f t="shared" si="1582"/>
        <v>99.491113532365631</v>
      </c>
      <c r="AZ3053" s="47">
        <f t="shared" si="1583"/>
        <v>122.43542633923893</v>
      </c>
      <c r="BA3053" s="43"/>
      <c r="BC3053" s="2">
        <v>41813</v>
      </c>
      <c r="BD3053" t="str">
        <v>912828RR</v>
      </c>
      <c r="BE3053">
        <v>3.0182000000000002</v>
      </c>
      <c r="BF3053">
        <v>2.298E-2</v>
      </c>
      <c r="BG3053">
        <v>0.7873</v>
      </c>
      <c r="BH3053">
        <v>122.609375</v>
      </c>
      <c r="BI3053">
        <f>VLOOKUP(BD3053,工作表1!$K$3:$L$1000,2,FALSE)</f>
        <v>2</v>
      </c>
      <c r="BJ3053" t="str">
        <f>VLOOKUP(BD3053,工作表1!$K$3:$M$1000,3,FALSE)</f>
        <v>2021/11/15</v>
      </c>
      <c r="BK3053">
        <f t="shared" si="1566"/>
        <v>0.10249999999999999</v>
      </c>
      <c r="BL3053">
        <f t="shared" si="1567"/>
        <v>1.8975</v>
      </c>
      <c r="BM3053" s="43">
        <f t="shared" si="1584"/>
        <v>41958</v>
      </c>
      <c r="BN3053" s="43">
        <f t="shared" si="1568"/>
        <v>42094</v>
      </c>
      <c r="BO3053" s="45">
        <f t="shared" si="1585"/>
        <v>0.21739130434782608</v>
      </c>
      <c r="BP3053" s="45">
        <f t="shared" si="1586"/>
        <v>1.7516378796902918</v>
      </c>
      <c r="BQ3053" s="47">
        <f t="shared" si="1587"/>
        <v>98.046793526321807</v>
      </c>
      <c r="BR3053" s="47">
        <f t="shared" si="1588"/>
        <v>120.22654937620537</v>
      </c>
    </row>
    <row r="3054" spans="6:70" x14ac:dyDescent="0.25">
      <c r="F3054" s="2">
        <v>41914</v>
      </c>
      <c r="G3054">
        <v>8.5000000000000006E-2</v>
      </c>
      <c r="H3054" s="43">
        <v>41961</v>
      </c>
      <c r="I3054">
        <v>2.0169000000000001</v>
      </c>
      <c r="L3054" s="2">
        <v>41813</v>
      </c>
      <c r="M3054" t="str">
        <v>912828QN</v>
      </c>
      <c r="N3054">
        <v>0.73909999999999998</v>
      </c>
      <c r="O3054">
        <v>6.7269999999999996E-2</v>
      </c>
      <c r="P3054">
        <v>0.84709999999999996</v>
      </c>
      <c r="Q3054">
        <v>124.265625</v>
      </c>
      <c r="R3054">
        <f>VLOOKUP(M3054,工作表1!$A$3:$B$1000,2,FALSE)</f>
        <v>3.125</v>
      </c>
      <c r="S3054" t="str">
        <f>VLOOKUP(M3054,工作表1!$A$3:$C$1000,3,FALSE)</f>
        <v>2021/5/15</v>
      </c>
      <c r="T3054">
        <f t="shared" si="1558"/>
        <v>0.10249999999999999</v>
      </c>
      <c r="U3054">
        <f t="shared" si="1557"/>
        <v>3.0225</v>
      </c>
      <c r="V3054" s="43">
        <f t="shared" si="1569"/>
        <v>41958</v>
      </c>
      <c r="W3054" s="43">
        <f t="shared" si="1559"/>
        <v>41912</v>
      </c>
      <c r="X3054" s="45">
        <f t="shared" si="1570"/>
        <v>0.33967391304347827</v>
      </c>
      <c r="Y3054" s="45">
        <f t="shared" si="1571"/>
        <v>1.1787150089338891</v>
      </c>
      <c r="Z3054" s="47">
        <f t="shared" si="1572"/>
        <v>106.08416782652792</v>
      </c>
      <c r="AA3054" s="47">
        <f t="shared" si="1573"/>
        <v>123.83050041987435</v>
      </c>
      <c r="AB3054" s="45">
        <f t="shared" si="1574"/>
        <v>2.2198000000000002</v>
      </c>
      <c r="AC3054" s="2" t="str">
        <f t="shared" si="1560"/>
        <v>TY2</v>
      </c>
      <c r="AD3054">
        <f t="shared" si="1561"/>
        <v>123.46875</v>
      </c>
      <c r="AE3054">
        <f t="shared" si="1562"/>
        <v>122.640625</v>
      </c>
      <c r="AF3054" s="49">
        <f t="shared" si="1589"/>
        <v>0.828125</v>
      </c>
      <c r="AG3054" s="3">
        <f t="shared" si="1575"/>
        <v>122.12582911639213</v>
      </c>
      <c r="AH3054">
        <f t="shared" si="1576"/>
        <v>120.18976454259204</v>
      </c>
      <c r="AI3054" s="51">
        <f t="shared" si="1577"/>
        <v>1.9360645738000812</v>
      </c>
      <c r="AJ3054" s="52">
        <f t="shared" si="1578"/>
        <v>1.1079395738000812</v>
      </c>
      <c r="AK3054" s="2">
        <v>41813</v>
      </c>
      <c r="AL3054" t="str">
        <v>912828RC</v>
      </c>
      <c r="AM3054">
        <v>6.4968000000000004</v>
      </c>
      <c r="AN3054">
        <v>-0.24063999999999999</v>
      </c>
      <c r="AO3054">
        <v>0.79390000000000005</v>
      </c>
      <c r="AP3054">
        <v>123.46875</v>
      </c>
      <c r="AQ3054">
        <f>VLOOKUP(AL3054,工作表1!$F$3:$G$1000,2,FALSE)</f>
        <v>2.125</v>
      </c>
      <c r="AR3054" t="str">
        <f>VLOOKUP(AL3054,工作表1!$F$3:$H$1000,3,FALSE)</f>
        <v>2021/8/15</v>
      </c>
      <c r="AS3054">
        <f t="shared" si="1563"/>
        <v>0.10249999999999999</v>
      </c>
      <c r="AT3054">
        <f t="shared" si="1564"/>
        <v>2.0225</v>
      </c>
      <c r="AU3054" s="43">
        <f t="shared" si="1579"/>
        <v>41866</v>
      </c>
      <c r="AV3054" s="43">
        <f t="shared" si="1565"/>
        <v>42004</v>
      </c>
      <c r="AW3054" s="45">
        <f t="shared" si="1580"/>
        <v>0.75725138121546953</v>
      </c>
      <c r="AX3054" s="45">
        <f t="shared" si="1581"/>
        <v>1.8634157647771132</v>
      </c>
      <c r="AY3054" s="47">
        <f t="shared" si="1582"/>
        <v>99.257702622870525</v>
      </c>
      <c r="AZ3054" s="47">
        <f t="shared" si="1583"/>
        <v>122.12582911639213</v>
      </c>
      <c r="BA3054" s="43"/>
      <c r="BC3054" s="2">
        <v>41810</v>
      </c>
      <c r="BD3054" t="str">
        <v>912828RR</v>
      </c>
      <c r="BE3054">
        <v>1.5933999999999999</v>
      </c>
      <c r="BF3054">
        <v>8.2739999999999994E-2</v>
      </c>
      <c r="BG3054">
        <v>0.7873</v>
      </c>
      <c r="BH3054">
        <v>122.640625</v>
      </c>
      <c r="BI3054">
        <f>VLOOKUP(BD3054,工作表1!$K$3:$L$1000,2,FALSE)</f>
        <v>2</v>
      </c>
      <c r="BJ3054" t="str">
        <f>VLOOKUP(BD3054,工作表1!$K$3:$M$1000,3,FALSE)</f>
        <v>2021/11/15</v>
      </c>
      <c r="BK3054">
        <f t="shared" si="1566"/>
        <v>0.10199999999999999</v>
      </c>
      <c r="BL3054">
        <f t="shared" si="1567"/>
        <v>1.8979999999999999</v>
      </c>
      <c r="BM3054" s="43">
        <f t="shared" si="1584"/>
        <v>41958</v>
      </c>
      <c r="BN3054" s="43">
        <f t="shared" si="1568"/>
        <v>42094</v>
      </c>
      <c r="BO3054" s="45">
        <f t="shared" si="1585"/>
        <v>0.21195652173913043</v>
      </c>
      <c r="BP3054" s="45">
        <f t="shared" si="1586"/>
        <v>1.7516825491363905</v>
      </c>
      <c r="BQ3054" s="47">
        <f t="shared" si="1587"/>
        <v>98.030338930318791</v>
      </c>
      <c r="BR3054" s="47">
        <f t="shared" si="1588"/>
        <v>120.18976454259204</v>
      </c>
    </row>
    <row r="3055" spans="6:70" x14ac:dyDescent="0.25">
      <c r="F3055" s="2">
        <v>41913</v>
      </c>
      <c r="G3055">
        <v>8.1000000000000003E-2</v>
      </c>
      <c r="H3055" s="43">
        <v>41960</v>
      </c>
      <c r="I3055">
        <v>2.0387</v>
      </c>
      <c r="L3055" s="2">
        <v>41810</v>
      </c>
      <c r="M3055" t="str">
        <v>912828QN</v>
      </c>
      <c r="N3055">
        <v>0.99080000000000001</v>
      </c>
      <c r="O3055">
        <v>4.2209999999999998E-2</v>
      </c>
      <c r="P3055">
        <v>0.84709999999999996</v>
      </c>
      <c r="Q3055">
        <v>124.265625</v>
      </c>
      <c r="R3055">
        <f>VLOOKUP(M3055,工作表1!$A$3:$B$1000,2,FALSE)</f>
        <v>3.125</v>
      </c>
      <c r="S3055" t="str">
        <f>VLOOKUP(M3055,工作表1!$A$3:$C$1000,3,FALSE)</f>
        <v>2021/5/15</v>
      </c>
      <c r="T3055">
        <f t="shared" si="1558"/>
        <v>0.10199999999999999</v>
      </c>
      <c r="U3055">
        <f t="shared" si="1557"/>
        <v>3.0230000000000001</v>
      </c>
      <c r="V3055" s="43">
        <f t="shared" si="1569"/>
        <v>41958</v>
      </c>
      <c r="W3055" s="43">
        <f t="shared" si="1559"/>
        <v>41912</v>
      </c>
      <c r="X3055" s="45">
        <f t="shared" si="1570"/>
        <v>0.3311820652173913</v>
      </c>
      <c r="Y3055" s="45">
        <f t="shared" si="1571"/>
        <v>1.1787848049434186</v>
      </c>
      <c r="Z3055" s="47">
        <f t="shared" si="1572"/>
        <v>106.10016023009538</v>
      </c>
      <c r="AA3055" s="47">
        <f t="shared" si="1573"/>
        <v>123.8349143944281</v>
      </c>
      <c r="AB3055" s="45">
        <f t="shared" si="1574"/>
        <v>2.1976</v>
      </c>
      <c r="AC3055" s="2" t="str">
        <f t="shared" si="1560"/>
        <v>TY2</v>
      </c>
      <c r="AD3055">
        <f t="shared" si="1561"/>
        <v>123.453125</v>
      </c>
      <c r="AE3055">
        <f t="shared" si="1562"/>
        <v>123.546875</v>
      </c>
      <c r="AF3055" s="49">
        <f t="shared" si="1589"/>
        <v>-9.375E-2</v>
      </c>
      <c r="AG3055" s="3">
        <f t="shared" si="1575"/>
        <v>122.09014063455541</v>
      </c>
      <c r="AH3055">
        <f t="shared" si="1576"/>
        <v>121.48876948839305</v>
      </c>
      <c r="AI3055" s="51">
        <f t="shared" si="1577"/>
        <v>0.60137114616236431</v>
      </c>
      <c r="AJ3055" s="52">
        <f t="shared" si="1578"/>
        <v>0.69512114616236431</v>
      </c>
      <c r="AK3055" s="2">
        <v>41810</v>
      </c>
      <c r="AL3055" t="str">
        <v>912828RC</v>
      </c>
      <c r="AM3055">
        <v>6.2352999999999996</v>
      </c>
      <c r="AN3055">
        <v>-0.22216</v>
      </c>
      <c r="AO3055">
        <v>0.79390000000000005</v>
      </c>
      <c r="AP3055">
        <v>123.453125</v>
      </c>
      <c r="AQ3055">
        <f>VLOOKUP(AL3055,工作表1!$F$3:$G$1000,2,FALSE)</f>
        <v>2.125</v>
      </c>
      <c r="AR3055" t="str">
        <f>VLOOKUP(AL3055,工作表1!$F$3:$H$1000,3,FALSE)</f>
        <v>2021/8/15</v>
      </c>
      <c r="AS3055">
        <f t="shared" si="1563"/>
        <v>0.10199999999999999</v>
      </c>
      <c r="AT3055">
        <f t="shared" si="1564"/>
        <v>2.0230000000000001</v>
      </c>
      <c r="AU3055" s="43">
        <f t="shared" si="1579"/>
        <v>41866</v>
      </c>
      <c r="AV3055" s="43">
        <f t="shared" si="1565"/>
        <v>42004</v>
      </c>
      <c r="AW3055" s="45">
        <f t="shared" si="1580"/>
        <v>0.75138121546961323</v>
      </c>
      <c r="AX3055" s="45">
        <f t="shared" si="1581"/>
        <v>1.8633675168394763</v>
      </c>
      <c r="AY3055" s="47">
        <f t="shared" si="1582"/>
        <v>99.241750640641115</v>
      </c>
      <c r="AZ3055" s="47">
        <f t="shared" si="1583"/>
        <v>122.09014063455541</v>
      </c>
      <c r="BA3055" s="43"/>
      <c r="BC3055" s="2">
        <v>41809</v>
      </c>
      <c r="BD3055" t="str">
        <v>912828RC</v>
      </c>
      <c r="BE3055">
        <v>5.8311000000000002</v>
      </c>
      <c r="BF3055">
        <v>-0.19256000000000001</v>
      </c>
      <c r="BG3055">
        <v>0.79390000000000005</v>
      </c>
      <c r="BH3055">
        <v>123.546875</v>
      </c>
      <c r="BI3055">
        <f>VLOOKUP(BD3055,工作表1!$K$3:$L$1000,2,FALSE)</f>
        <v>2.125</v>
      </c>
      <c r="BJ3055" t="str">
        <f>VLOOKUP(BD3055,工作表1!$K$3:$M$1000,3,FALSE)</f>
        <v>2021/8/15</v>
      </c>
      <c r="BK3055">
        <f t="shared" si="1566"/>
        <v>0.10199999999999999</v>
      </c>
      <c r="BL3055">
        <f t="shared" si="1567"/>
        <v>2.0230000000000001</v>
      </c>
      <c r="BM3055" s="43">
        <f t="shared" si="1584"/>
        <v>41866</v>
      </c>
      <c r="BN3055" s="43">
        <f t="shared" si="1568"/>
        <v>42094</v>
      </c>
      <c r="BO3055" s="45">
        <f t="shared" si="1585"/>
        <v>0.73377071823204421</v>
      </c>
      <c r="BP3055" s="45">
        <f t="shared" si="1586"/>
        <v>2.3871953757662907</v>
      </c>
      <c r="BQ3055" s="47">
        <f t="shared" si="1587"/>
        <v>99.891223046606939</v>
      </c>
      <c r="BR3055" s="47">
        <f t="shared" si="1588"/>
        <v>121.48876948839305</v>
      </c>
    </row>
    <row r="3056" spans="6:70" x14ac:dyDescent="0.25">
      <c r="F3056" s="2">
        <v>41912</v>
      </c>
      <c r="G3056">
        <v>8.5000000000000006E-2</v>
      </c>
      <c r="H3056" s="43">
        <v>41957</v>
      </c>
      <c r="I3056">
        <v>2.0169000000000001</v>
      </c>
      <c r="L3056" s="2">
        <v>41809</v>
      </c>
      <c r="M3056" t="str">
        <v>912828PX</v>
      </c>
      <c r="N3056">
        <v>-0.44619999999999999</v>
      </c>
      <c r="O3056">
        <v>0.56596999999999997</v>
      </c>
      <c r="P3056">
        <v>0.87370000000000003</v>
      </c>
      <c r="Q3056">
        <v>125.234375</v>
      </c>
      <c r="R3056">
        <f>VLOOKUP(M3056,工作表1!$A$3:$B$1000,2,FALSE)</f>
        <v>3.625</v>
      </c>
      <c r="S3056" t="str">
        <f>VLOOKUP(M3056,工作表1!$A$3:$C$1000,3,FALSE)</f>
        <v>2021/2/15</v>
      </c>
      <c r="T3056">
        <f t="shared" si="1558"/>
        <v>0.10199999999999999</v>
      </c>
      <c r="U3056">
        <f t="shared" si="1557"/>
        <v>3.5230000000000001</v>
      </c>
      <c r="V3056" s="43">
        <f t="shared" si="1569"/>
        <v>41866</v>
      </c>
      <c r="W3056" s="43">
        <f t="shared" si="1559"/>
        <v>41912</v>
      </c>
      <c r="X3056" s="45">
        <f t="shared" si="1570"/>
        <v>1.2517265193370166</v>
      </c>
      <c r="Y3056" s="45">
        <f t="shared" si="1571"/>
        <v>2.2647402179671534</v>
      </c>
      <c r="Z3056" s="47">
        <f t="shared" si="1572"/>
        <v>110.24798238652062</v>
      </c>
      <c r="AA3056" s="47">
        <f t="shared" si="1573"/>
        <v>124.77054652181486</v>
      </c>
      <c r="AB3056" s="45">
        <f t="shared" si="1574"/>
        <v>2.2023000000000001</v>
      </c>
      <c r="AC3056" s="2" t="str">
        <f t="shared" si="1560"/>
        <v>TY2</v>
      </c>
      <c r="AD3056">
        <f t="shared" si="1561"/>
        <v>124.34375</v>
      </c>
      <c r="AE3056">
        <f t="shared" si="1562"/>
        <v>123.421875</v>
      </c>
      <c r="AF3056" s="49">
        <f t="shared" si="1589"/>
        <v>0.921875</v>
      </c>
      <c r="AG3056" s="3">
        <f t="shared" si="1575"/>
        <v>123.50602227720854</v>
      </c>
      <c r="AH3056">
        <f t="shared" si="1576"/>
        <v>121.35877864238614</v>
      </c>
      <c r="AI3056" s="51">
        <f t="shared" si="1577"/>
        <v>2.1472436348224022</v>
      </c>
      <c r="AJ3056" s="52">
        <f t="shared" si="1578"/>
        <v>1.2253686348224022</v>
      </c>
      <c r="AK3056" s="2">
        <v>41809</v>
      </c>
      <c r="AL3056" t="str">
        <v>912828QN</v>
      </c>
      <c r="AM3056">
        <v>1.1007</v>
      </c>
      <c r="AN3056">
        <v>3.4000000000000002E-2</v>
      </c>
      <c r="AO3056">
        <v>0.84709999999999996</v>
      </c>
      <c r="AP3056">
        <v>124.34375</v>
      </c>
      <c r="AQ3056">
        <f>VLOOKUP(AL3056,工作表1!$F$3:$G$1000,2,FALSE)</f>
        <v>3.125</v>
      </c>
      <c r="AR3056" t="str">
        <f>VLOOKUP(AL3056,工作表1!$F$3:$H$1000,3,FALSE)</f>
        <v>2021/5/15</v>
      </c>
      <c r="AS3056">
        <f t="shared" si="1563"/>
        <v>0.10199999999999999</v>
      </c>
      <c r="AT3056">
        <f t="shared" si="1564"/>
        <v>3.0230000000000001</v>
      </c>
      <c r="AU3056" s="43">
        <f t="shared" si="1579"/>
        <v>41958</v>
      </c>
      <c r="AV3056" s="43">
        <f t="shared" si="1565"/>
        <v>42004</v>
      </c>
      <c r="AW3056" s="45">
        <f t="shared" si="1580"/>
        <v>0.30570652173913043</v>
      </c>
      <c r="AX3056" s="45">
        <f t="shared" si="1581"/>
        <v>1.9666654258487195</v>
      </c>
      <c r="AY3056" s="47">
        <f t="shared" si="1582"/>
        <v>106.97269110572654</v>
      </c>
      <c r="AZ3056" s="47">
        <f t="shared" si="1583"/>
        <v>123.50602227720854</v>
      </c>
      <c r="BA3056" s="43"/>
      <c r="BC3056" s="2">
        <v>41808</v>
      </c>
      <c r="BD3056" t="str">
        <v>912828RC</v>
      </c>
      <c r="BE3056">
        <v>5.9154</v>
      </c>
      <c r="BF3056">
        <v>-0.19103999999999999</v>
      </c>
      <c r="BG3056">
        <v>0.79390000000000005</v>
      </c>
      <c r="BH3056">
        <v>123.421875</v>
      </c>
      <c r="BI3056">
        <f>VLOOKUP(BD3056,工作表1!$K$3:$L$1000,2,FALSE)</f>
        <v>2.125</v>
      </c>
      <c r="BJ3056" t="str">
        <f>VLOOKUP(BD3056,工作表1!$K$3:$M$1000,3,FALSE)</f>
        <v>2021/8/15</v>
      </c>
      <c r="BK3056">
        <f t="shared" si="1566"/>
        <v>0.106</v>
      </c>
      <c r="BL3056">
        <f t="shared" si="1567"/>
        <v>2.0190000000000001</v>
      </c>
      <c r="BM3056" s="43">
        <f t="shared" si="1584"/>
        <v>41866</v>
      </c>
      <c r="BN3056" s="43">
        <f t="shared" si="1568"/>
        <v>42094</v>
      </c>
      <c r="BO3056" s="45">
        <f t="shared" si="1585"/>
        <v>0.7279005524861879</v>
      </c>
      <c r="BP3056" s="45">
        <f t="shared" si="1586"/>
        <v>2.3871471278286536</v>
      </c>
      <c r="BQ3056" s="47">
        <f t="shared" si="1587"/>
        <v>99.796973861907261</v>
      </c>
      <c r="BR3056" s="47">
        <f t="shared" si="1588"/>
        <v>121.35877864238614</v>
      </c>
    </row>
    <row r="3057" spans="6:70" x14ac:dyDescent="0.25">
      <c r="F3057" s="2">
        <v>41911</v>
      </c>
      <c r="G3057">
        <v>8.5999999999999993E-2</v>
      </c>
      <c r="H3057" s="43">
        <v>41956</v>
      </c>
      <c r="I3057">
        <v>2.0314000000000001</v>
      </c>
      <c r="L3057" s="2">
        <v>41808</v>
      </c>
      <c r="M3057" t="str">
        <v>912828PX</v>
      </c>
      <c r="N3057">
        <v>0.19040000000000001</v>
      </c>
      <c r="O3057">
        <v>-4.9950000000000001E-2</v>
      </c>
      <c r="P3057">
        <v>0.87370000000000003</v>
      </c>
      <c r="Q3057">
        <v>125.09375</v>
      </c>
      <c r="R3057">
        <f>VLOOKUP(M3057,工作表1!$A$3:$B$1000,2,FALSE)</f>
        <v>3.625</v>
      </c>
      <c r="S3057" t="str">
        <f>VLOOKUP(M3057,工作表1!$A$3:$C$1000,3,FALSE)</f>
        <v>2021/2/15</v>
      </c>
      <c r="T3057">
        <f t="shared" si="1558"/>
        <v>0.106</v>
      </c>
      <c r="U3057">
        <f t="shared" si="1557"/>
        <v>3.5190000000000001</v>
      </c>
      <c r="V3057" s="43">
        <f t="shared" si="1569"/>
        <v>41866</v>
      </c>
      <c r="W3057" s="43">
        <f t="shared" si="1559"/>
        <v>41912</v>
      </c>
      <c r="X3057" s="45">
        <f t="shared" si="1570"/>
        <v>1.2417127071823204</v>
      </c>
      <c r="Y3057" s="45">
        <f t="shared" si="1571"/>
        <v>2.2646579126617725</v>
      </c>
      <c r="Z3057" s="47">
        <f t="shared" si="1572"/>
        <v>110.33360971026416</v>
      </c>
      <c r="AA3057" s="47">
        <f t="shared" si="1573"/>
        <v>124.85599296061092</v>
      </c>
      <c r="AB3057" s="45">
        <f t="shared" si="1574"/>
        <v>2.1850999999999998</v>
      </c>
      <c r="AC3057" s="2" t="str">
        <f t="shared" si="1560"/>
        <v>TY2</v>
      </c>
      <c r="AD3057">
        <f t="shared" si="1561"/>
        <v>124.21875</v>
      </c>
      <c r="AE3057">
        <f t="shared" si="1562"/>
        <v>123.0625</v>
      </c>
      <c r="AF3057" s="49">
        <f t="shared" si="1589"/>
        <v>1.15625</v>
      </c>
      <c r="AG3057" s="3">
        <f t="shared" si="1575"/>
        <v>123.3522478569445</v>
      </c>
      <c r="AH3057">
        <f t="shared" si="1576"/>
        <v>120.98477477450285</v>
      </c>
      <c r="AI3057" s="51">
        <f t="shared" si="1577"/>
        <v>2.3674730824416486</v>
      </c>
      <c r="AJ3057" s="52">
        <f t="shared" si="1578"/>
        <v>1.2112230824416486</v>
      </c>
      <c r="AK3057" s="2">
        <v>41808</v>
      </c>
      <c r="AL3057" t="str">
        <v>912828QN</v>
      </c>
      <c r="AM3057">
        <v>0.77849999999999997</v>
      </c>
      <c r="AN3057">
        <v>7.3069999999999996E-2</v>
      </c>
      <c r="AO3057">
        <v>0.84709999999999996</v>
      </c>
      <c r="AP3057">
        <v>124.21875</v>
      </c>
      <c r="AQ3057">
        <f>VLOOKUP(AL3057,工作表1!$F$3:$G$1000,2,FALSE)</f>
        <v>3.125</v>
      </c>
      <c r="AR3057" t="str">
        <f>VLOOKUP(AL3057,工作表1!$F$3:$H$1000,3,FALSE)</f>
        <v>2021/5/15</v>
      </c>
      <c r="AS3057">
        <f t="shared" si="1563"/>
        <v>0.106</v>
      </c>
      <c r="AT3057">
        <f t="shared" si="1564"/>
        <v>3.0190000000000001</v>
      </c>
      <c r="AU3057" s="43">
        <f t="shared" si="1579"/>
        <v>41958</v>
      </c>
      <c r="AV3057" s="43">
        <f t="shared" si="1565"/>
        <v>42004</v>
      </c>
      <c r="AW3057" s="45">
        <f t="shared" si="1580"/>
        <v>0.29721467391304351</v>
      </c>
      <c r="AX3057" s="45">
        <f t="shared" si="1581"/>
        <v>1.966735221858249</v>
      </c>
      <c r="AY3057" s="47">
        <f t="shared" si="1582"/>
        <v>106.85237934226608</v>
      </c>
      <c r="AZ3057" s="47">
        <f t="shared" si="1583"/>
        <v>123.3522478569445</v>
      </c>
      <c r="BA3057" s="43"/>
      <c r="BC3057" s="2">
        <v>41807</v>
      </c>
      <c r="BD3057" t="str">
        <v>912828RC</v>
      </c>
      <c r="BE3057">
        <v>5.0362</v>
      </c>
      <c r="BF3057">
        <v>-0.18725</v>
      </c>
      <c r="BG3057">
        <v>0.79390000000000005</v>
      </c>
      <c r="BH3057">
        <v>123.0625</v>
      </c>
      <c r="BI3057">
        <f>VLOOKUP(BD3057,工作表1!$K$3:$L$1000,2,FALSE)</f>
        <v>2.125</v>
      </c>
      <c r="BJ3057" t="str">
        <f>VLOOKUP(BD3057,工作表1!$K$3:$M$1000,3,FALSE)</f>
        <v>2021/8/15</v>
      </c>
      <c r="BK3057">
        <f t="shared" si="1566"/>
        <v>0.10299999999999999</v>
      </c>
      <c r="BL3057">
        <f t="shared" si="1567"/>
        <v>2.0219999999999998</v>
      </c>
      <c r="BM3057" s="43">
        <f t="shared" si="1584"/>
        <v>41866</v>
      </c>
      <c r="BN3057" s="43">
        <f t="shared" si="1568"/>
        <v>42094</v>
      </c>
      <c r="BO3057" s="45">
        <f t="shared" si="1585"/>
        <v>0.72203038674033149</v>
      </c>
      <c r="BP3057" s="45">
        <f t="shared" si="1586"/>
        <v>2.3870988798910164</v>
      </c>
      <c r="BQ3057" s="47">
        <f t="shared" si="1587"/>
        <v>99.514541628028809</v>
      </c>
      <c r="BR3057" s="47">
        <f t="shared" si="1588"/>
        <v>120.98477477450285</v>
      </c>
    </row>
    <row r="3058" spans="6:70" x14ac:dyDescent="0.25">
      <c r="F3058" s="2">
        <v>41908</v>
      </c>
      <c r="G3058">
        <v>8.5500000000000007E-2</v>
      </c>
      <c r="H3058" s="43">
        <v>41955</v>
      </c>
      <c r="I3058">
        <v>2.0676999999999999</v>
      </c>
      <c r="L3058" s="2">
        <v>41807</v>
      </c>
      <c r="M3058" t="str">
        <v>912828PX</v>
      </c>
      <c r="N3058">
        <v>0.46450000000000002</v>
      </c>
      <c r="O3058">
        <v>-0.29249000000000003</v>
      </c>
      <c r="P3058">
        <v>0.87370000000000003</v>
      </c>
      <c r="Q3058">
        <v>124.75</v>
      </c>
      <c r="R3058">
        <f>VLOOKUP(M3058,工作表1!$A$3:$B$1000,2,FALSE)</f>
        <v>3.625</v>
      </c>
      <c r="S3058" t="str">
        <f>VLOOKUP(M3058,工作表1!$A$3:$C$1000,3,FALSE)</f>
        <v>2021/2/15</v>
      </c>
      <c r="T3058">
        <f t="shared" si="1558"/>
        <v>0.10299999999999999</v>
      </c>
      <c r="U3058">
        <f t="shared" si="1557"/>
        <v>3.5219999999999998</v>
      </c>
      <c r="V3058" s="43">
        <f t="shared" si="1569"/>
        <v>41866</v>
      </c>
      <c r="W3058" s="43">
        <f t="shared" si="1559"/>
        <v>41912</v>
      </c>
      <c r="X3058" s="45">
        <f t="shared" si="1570"/>
        <v>1.2316988950276244</v>
      </c>
      <c r="Y3058" s="45">
        <f t="shared" si="1571"/>
        <v>2.2645756073563916</v>
      </c>
      <c r="Z3058" s="47">
        <f t="shared" si="1572"/>
        <v>110.12285254098015</v>
      </c>
      <c r="AA3058" s="47">
        <f t="shared" si="1573"/>
        <v>124.59992115169318</v>
      </c>
      <c r="AB3058" s="45">
        <f t="shared" si="1574"/>
        <v>2.2587000000000002</v>
      </c>
      <c r="AC3058" s="2" t="str">
        <f t="shared" si="1560"/>
        <v>TY2</v>
      </c>
      <c r="AD3058">
        <f t="shared" si="1561"/>
        <v>123.859375</v>
      </c>
      <c r="AE3058">
        <f t="shared" si="1562"/>
        <v>123.546875</v>
      </c>
      <c r="AF3058" s="49">
        <f t="shared" si="1589"/>
        <v>0.3125</v>
      </c>
      <c r="AG3058" s="3">
        <f t="shared" si="1575"/>
        <v>122.98486606871543</v>
      </c>
      <c r="AH3058">
        <f t="shared" si="1576"/>
        <v>121.46310946927075</v>
      </c>
      <c r="AI3058" s="51">
        <f t="shared" si="1577"/>
        <v>1.5217565994446858</v>
      </c>
      <c r="AJ3058" s="52">
        <f t="shared" si="1578"/>
        <v>1.2092565994446858</v>
      </c>
      <c r="AK3058" s="2">
        <v>41807</v>
      </c>
      <c r="AL3058" t="str">
        <v>912828QN</v>
      </c>
      <c r="AM3058">
        <v>0.28789999999999999</v>
      </c>
      <c r="AN3058">
        <v>7.5639999999999999E-2</v>
      </c>
      <c r="AO3058">
        <v>0.84709999999999996</v>
      </c>
      <c r="AP3058">
        <v>123.859375</v>
      </c>
      <c r="AQ3058">
        <f>VLOOKUP(AL3058,工作表1!$F$3:$G$1000,2,FALSE)</f>
        <v>3.125</v>
      </c>
      <c r="AR3058" t="str">
        <f>VLOOKUP(AL3058,工作表1!$F$3:$H$1000,3,FALSE)</f>
        <v>2021/5/15</v>
      </c>
      <c r="AS3058">
        <f t="shared" si="1563"/>
        <v>0.10299999999999999</v>
      </c>
      <c r="AT3058">
        <f t="shared" si="1564"/>
        <v>3.0219999999999998</v>
      </c>
      <c r="AU3058" s="43">
        <f t="shared" si="1579"/>
        <v>41958</v>
      </c>
      <c r="AV3058" s="43">
        <f t="shared" si="1565"/>
        <v>42004</v>
      </c>
      <c r="AW3058" s="45">
        <f t="shared" si="1580"/>
        <v>0.28872282608695649</v>
      </c>
      <c r="AX3058" s="45">
        <f t="shared" si="1581"/>
        <v>1.9668050178677785</v>
      </c>
      <c r="AY3058" s="47">
        <f t="shared" si="1582"/>
        <v>106.55490966629134</v>
      </c>
      <c r="AZ3058" s="47">
        <f t="shared" si="1583"/>
        <v>122.98486606871543</v>
      </c>
      <c r="BA3058" s="43"/>
      <c r="BC3058" s="2">
        <v>41806</v>
      </c>
      <c r="BD3058" t="str">
        <v>912828RC</v>
      </c>
      <c r="BE3058">
        <v>5.8765000000000001</v>
      </c>
      <c r="BF3058">
        <v>-0.18595999999999999</v>
      </c>
      <c r="BG3058">
        <v>0.79390000000000005</v>
      </c>
      <c r="BH3058">
        <v>123.546875</v>
      </c>
      <c r="BI3058">
        <f>VLOOKUP(BD3058,工作表1!$K$3:$L$1000,2,FALSE)</f>
        <v>2.125</v>
      </c>
      <c r="BJ3058" t="str">
        <f>VLOOKUP(BD3058,工作表1!$K$3:$M$1000,3,FALSE)</f>
        <v>2021/8/15</v>
      </c>
      <c r="BK3058">
        <f t="shared" si="1566"/>
        <v>0.10349999999999999</v>
      </c>
      <c r="BL3058">
        <f t="shared" si="1567"/>
        <v>2.0215000000000001</v>
      </c>
      <c r="BM3058" s="43">
        <f t="shared" si="1584"/>
        <v>41866</v>
      </c>
      <c r="BN3058" s="43">
        <f t="shared" si="1568"/>
        <v>42094</v>
      </c>
      <c r="BO3058" s="45">
        <f t="shared" si="1585"/>
        <v>0.71616022099447518</v>
      </c>
      <c r="BP3058" s="45">
        <f t="shared" si="1586"/>
        <v>2.3870506319533793</v>
      </c>
      <c r="BQ3058" s="47">
        <f t="shared" si="1587"/>
        <v>99.906007367928012</v>
      </c>
      <c r="BR3058" s="47">
        <f t="shared" si="1588"/>
        <v>121.46310946927075</v>
      </c>
    </row>
    <row r="3059" spans="6:70" x14ac:dyDescent="0.25">
      <c r="F3059" s="2">
        <v>41907</v>
      </c>
      <c r="G3059">
        <v>8.6999999999999994E-2</v>
      </c>
      <c r="H3059" s="43">
        <v>41954</v>
      </c>
      <c r="I3059">
        <v>2.0604</v>
      </c>
      <c r="L3059" s="2">
        <v>41806</v>
      </c>
      <c r="M3059" t="str">
        <v>912828PX</v>
      </c>
      <c r="N3059">
        <v>0.40439999999999998</v>
      </c>
      <c r="O3059">
        <v>-0.17891000000000001</v>
      </c>
      <c r="P3059">
        <v>0.87370000000000003</v>
      </c>
      <c r="Q3059">
        <v>125.171875</v>
      </c>
      <c r="R3059">
        <f>VLOOKUP(M3059,工作表1!$A$3:$B$1000,2,FALSE)</f>
        <v>3.625</v>
      </c>
      <c r="S3059" t="str">
        <f>VLOOKUP(M3059,工作表1!$A$3:$C$1000,3,FALSE)</f>
        <v>2021/2/15</v>
      </c>
      <c r="T3059">
        <f t="shared" si="1558"/>
        <v>0.10349999999999999</v>
      </c>
      <c r="U3059">
        <f t="shared" si="1557"/>
        <v>3.5215000000000001</v>
      </c>
      <c r="V3059" s="43">
        <f t="shared" si="1569"/>
        <v>41866</v>
      </c>
      <c r="W3059" s="43">
        <f t="shared" si="1559"/>
        <v>41912</v>
      </c>
      <c r="X3059" s="45">
        <f t="shared" si="1570"/>
        <v>1.2216850828729282</v>
      </c>
      <c r="Y3059" s="45">
        <f t="shared" si="1571"/>
        <v>2.2644933020510103</v>
      </c>
      <c r="Z3059" s="47">
        <f t="shared" si="1572"/>
        <v>110.46597658197759</v>
      </c>
      <c r="AA3059" s="47">
        <f t="shared" si="1573"/>
        <v>124.97894763389151</v>
      </c>
      <c r="AB3059" s="45">
        <f t="shared" si="1574"/>
        <v>2.1996000000000002</v>
      </c>
      <c r="AC3059" s="2" t="str">
        <f t="shared" si="1560"/>
        <v>TY2</v>
      </c>
      <c r="AD3059">
        <f t="shared" si="1561"/>
        <v>124.3125</v>
      </c>
      <c r="AE3059">
        <f t="shared" si="1562"/>
        <v>123.53125</v>
      </c>
      <c r="AF3059" s="49">
        <f t="shared" si="1589"/>
        <v>0.78125</v>
      </c>
      <c r="AG3059" s="3">
        <f t="shared" si="1575"/>
        <v>123.46550451615063</v>
      </c>
      <c r="AH3059">
        <f t="shared" si="1576"/>
        <v>121.4505301833407</v>
      </c>
      <c r="AI3059" s="51">
        <f t="shared" si="1577"/>
        <v>2.0149743328099277</v>
      </c>
      <c r="AJ3059" s="52">
        <f t="shared" si="1578"/>
        <v>1.2337243328099277</v>
      </c>
      <c r="AK3059" s="2">
        <v>41806</v>
      </c>
      <c r="AL3059" t="str">
        <v>912828QN</v>
      </c>
      <c r="AM3059">
        <v>1.214</v>
      </c>
      <c r="AN3059">
        <v>2.9829999999999999E-2</v>
      </c>
      <c r="AO3059">
        <v>0.84709999999999996</v>
      </c>
      <c r="AP3059">
        <v>124.3125</v>
      </c>
      <c r="AQ3059">
        <f>VLOOKUP(AL3059,工作表1!$F$3:$G$1000,2,FALSE)</f>
        <v>3.125</v>
      </c>
      <c r="AR3059" t="str">
        <f>VLOOKUP(AL3059,工作表1!$F$3:$H$1000,3,FALSE)</f>
        <v>2021/5/15</v>
      </c>
      <c r="AS3059">
        <f t="shared" si="1563"/>
        <v>0.10349999999999999</v>
      </c>
      <c r="AT3059">
        <f t="shared" si="1564"/>
        <v>3.0215000000000001</v>
      </c>
      <c r="AU3059" s="43">
        <f t="shared" si="1579"/>
        <v>41958</v>
      </c>
      <c r="AV3059" s="43">
        <f t="shared" si="1565"/>
        <v>42004</v>
      </c>
      <c r="AW3059" s="45">
        <f t="shared" si="1580"/>
        <v>0.28023097826086957</v>
      </c>
      <c r="AX3059" s="45">
        <f t="shared" si="1581"/>
        <v>1.966874813877308</v>
      </c>
      <c r="AY3059" s="47">
        <f t="shared" si="1582"/>
        <v>106.97389932083668</v>
      </c>
      <c r="AZ3059" s="47">
        <f t="shared" si="1583"/>
        <v>123.46550451615063</v>
      </c>
      <c r="BA3059" s="43"/>
      <c r="BC3059" s="2">
        <v>41803</v>
      </c>
      <c r="BD3059" t="str">
        <v>912828RC</v>
      </c>
      <c r="BE3059">
        <v>6.0465999999999998</v>
      </c>
      <c r="BF3059">
        <v>-0.19697999999999999</v>
      </c>
      <c r="BG3059">
        <v>0.79390000000000005</v>
      </c>
      <c r="BH3059">
        <v>123.53125</v>
      </c>
      <c r="BI3059">
        <f>VLOOKUP(BD3059,工作表1!$K$3:$L$1000,2,FALSE)</f>
        <v>2.125</v>
      </c>
      <c r="BJ3059" t="str">
        <f>VLOOKUP(BD3059,工作表1!$K$3:$M$1000,3,FALSE)</f>
        <v>2021/8/15</v>
      </c>
      <c r="BK3059">
        <f t="shared" si="1566"/>
        <v>0.10249999999999999</v>
      </c>
      <c r="BL3059">
        <f t="shared" si="1567"/>
        <v>2.0225</v>
      </c>
      <c r="BM3059" s="43">
        <f t="shared" si="1584"/>
        <v>41866</v>
      </c>
      <c r="BN3059" s="43">
        <f t="shared" si="1568"/>
        <v>42094</v>
      </c>
      <c r="BO3059" s="45">
        <f t="shared" si="1585"/>
        <v>0.71029005524861877</v>
      </c>
      <c r="BP3059" s="45">
        <f t="shared" si="1586"/>
        <v>2.3870023840157422</v>
      </c>
      <c r="BQ3059" s="47">
        <f t="shared" si="1587"/>
        <v>99.908933720773376</v>
      </c>
      <c r="BR3059" s="47">
        <f t="shared" si="1588"/>
        <v>121.4505301833407</v>
      </c>
    </row>
    <row r="3060" spans="6:70" x14ac:dyDescent="0.25">
      <c r="F3060" s="2">
        <v>41906</v>
      </c>
      <c r="G3060">
        <v>0.09</v>
      </c>
      <c r="H3060" s="43">
        <v>41953</v>
      </c>
      <c r="I3060">
        <v>2.0604</v>
      </c>
      <c r="L3060" s="2">
        <v>41803</v>
      </c>
      <c r="M3060" t="str">
        <v>912828PX</v>
      </c>
      <c r="N3060">
        <v>1.1000000000000001</v>
      </c>
      <c r="O3060">
        <v>-0.65920000000000001</v>
      </c>
      <c r="P3060">
        <v>0.87370000000000003</v>
      </c>
      <c r="Q3060">
        <v>125.171875</v>
      </c>
      <c r="R3060">
        <f>VLOOKUP(M3060,工作表1!$A$3:$B$1000,2,FALSE)</f>
        <v>3.625</v>
      </c>
      <c r="S3060" t="str">
        <f>VLOOKUP(M3060,工作表1!$A$3:$C$1000,3,FALSE)</f>
        <v>2021/2/15</v>
      </c>
      <c r="T3060">
        <f t="shared" si="1558"/>
        <v>0.10249999999999999</v>
      </c>
      <c r="U3060">
        <f t="shared" si="1557"/>
        <v>3.5225</v>
      </c>
      <c r="V3060" s="43">
        <f t="shared" si="1569"/>
        <v>41866</v>
      </c>
      <c r="W3060" s="43">
        <f t="shared" si="1559"/>
        <v>41912</v>
      </c>
      <c r="X3060" s="45">
        <f t="shared" si="1570"/>
        <v>1.211671270718232</v>
      </c>
      <c r="Y3060" s="45">
        <f t="shared" si="1571"/>
        <v>2.264410996745629</v>
      </c>
      <c r="Z3060" s="47">
        <f t="shared" si="1572"/>
        <v>110.64070245028456</v>
      </c>
      <c r="AA3060" s="47">
        <f t="shared" si="1573"/>
        <v>125.16473036928963</v>
      </c>
      <c r="AB3060" s="45">
        <f t="shared" si="1574"/>
        <v>2.2044999999999999</v>
      </c>
      <c r="AC3060" s="2" t="str">
        <f t="shared" si="1560"/>
        <v>TY2</v>
      </c>
      <c r="AD3060">
        <f t="shared" si="1561"/>
        <v>124.296875</v>
      </c>
      <c r="AE3060">
        <f t="shared" si="1562"/>
        <v>123.796875</v>
      </c>
      <c r="AF3060" s="49">
        <f t="shared" si="1589"/>
        <v>0.5</v>
      </c>
      <c r="AG3060" s="3">
        <f t="shared" si="1575"/>
        <v>123.49130241104349</v>
      </c>
      <c r="AH3060">
        <f t="shared" si="1576"/>
        <v>121.63898285930823</v>
      </c>
      <c r="AI3060" s="51">
        <f t="shared" si="1577"/>
        <v>1.8523195517352633</v>
      </c>
      <c r="AJ3060" s="52">
        <f t="shared" si="1578"/>
        <v>1.3523195517352633</v>
      </c>
      <c r="AK3060" s="2">
        <v>41803</v>
      </c>
      <c r="AL3060" t="str">
        <v>912828QN</v>
      </c>
      <c r="AM3060">
        <v>1.8502000000000001</v>
      </c>
      <c r="AN3060">
        <v>-3.5430000000000003E-2</v>
      </c>
      <c r="AO3060">
        <v>0.84709999999999996</v>
      </c>
      <c r="AP3060">
        <v>124.296875</v>
      </c>
      <c r="AQ3060">
        <f>VLOOKUP(AL3060,工作表1!$F$3:$G$1000,2,FALSE)</f>
        <v>3.125</v>
      </c>
      <c r="AR3060" t="str">
        <f>VLOOKUP(AL3060,工作表1!$F$3:$H$1000,3,FALSE)</f>
        <v>2021/5/15</v>
      </c>
      <c r="AS3060">
        <f t="shared" si="1563"/>
        <v>0.10249999999999999</v>
      </c>
      <c r="AT3060">
        <f t="shared" si="1564"/>
        <v>3.0225</v>
      </c>
      <c r="AU3060" s="43">
        <f t="shared" si="1579"/>
        <v>41958</v>
      </c>
      <c r="AV3060" s="43">
        <f t="shared" si="1565"/>
        <v>42004</v>
      </c>
      <c r="AW3060" s="45">
        <f t="shared" si="1580"/>
        <v>0.27173913043478259</v>
      </c>
      <c r="AX3060" s="45">
        <f t="shared" si="1581"/>
        <v>1.9669446098868373</v>
      </c>
      <c r="AY3060" s="47">
        <f t="shared" si="1582"/>
        <v>107.00841576554562</v>
      </c>
      <c r="AZ3060" s="47">
        <f t="shared" si="1583"/>
        <v>123.49130241104349</v>
      </c>
      <c r="BA3060" s="43"/>
      <c r="BC3060" s="2">
        <v>41802</v>
      </c>
      <c r="BD3060" t="str">
        <v>912828RC</v>
      </c>
      <c r="BE3060">
        <v>5.1551</v>
      </c>
      <c r="BF3060">
        <v>-0.14799999999999999</v>
      </c>
      <c r="BG3060">
        <v>0.79390000000000005</v>
      </c>
      <c r="BH3060">
        <v>123.796875</v>
      </c>
      <c r="BI3060">
        <f>VLOOKUP(BD3060,工作表1!$K$3:$L$1000,2,FALSE)</f>
        <v>2.125</v>
      </c>
      <c r="BJ3060" t="str">
        <f>VLOOKUP(BD3060,工作表1!$K$3:$M$1000,3,FALSE)</f>
        <v>2021/8/15</v>
      </c>
      <c r="BK3060">
        <f t="shared" si="1566"/>
        <v>9.8750000000000004E-2</v>
      </c>
      <c r="BL3060">
        <f t="shared" si="1567"/>
        <v>2.0262500000000001</v>
      </c>
      <c r="BM3060" s="43">
        <f t="shared" si="1584"/>
        <v>41866</v>
      </c>
      <c r="BN3060" s="43">
        <f t="shared" si="1568"/>
        <v>42094</v>
      </c>
      <c r="BO3060" s="45">
        <f t="shared" si="1585"/>
        <v>0.69267955801104975</v>
      </c>
      <c r="BP3060" s="45">
        <f t="shared" si="1586"/>
        <v>2.3868576402028303</v>
      </c>
      <c r="BQ3060" s="47">
        <f t="shared" si="1587"/>
        <v>100.09792502739293</v>
      </c>
      <c r="BR3060" s="47">
        <f t="shared" si="1588"/>
        <v>121.63898285930823</v>
      </c>
    </row>
    <row r="3061" spans="6:70" x14ac:dyDescent="0.25">
      <c r="F3061" s="2">
        <v>41905</v>
      </c>
      <c r="G3061">
        <v>8.8999999999999996E-2</v>
      </c>
      <c r="H3061" s="43">
        <v>41950</v>
      </c>
      <c r="I3061">
        <v>1.9975000000000001</v>
      </c>
      <c r="L3061" s="2">
        <v>41802</v>
      </c>
      <c r="M3061" t="str">
        <v>912828PX</v>
      </c>
      <c r="N3061">
        <v>0.61560000000000004</v>
      </c>
      <c r="O3061">
        <v>-0.23527000000000001</v>
      </c>
      <c r="P3061">
        <v>0.87370000000000003</v>
      </c>
      <c r="Q3061">
        <v>125.40625</v>
      </c>
      <c r="R3061">
        <f>VLOOKUP(M3061,工作表1!$A$3:$B$1000,2,FALSE)</f>
        <v>3.625</v>
      </c>
      <c r="S3061" t="str">
        <f>VLOOKUP(M3061,工作表1!$A$3:$C$1000,3,FALSE)</f>
        <v>2021/2/15</v>
      </c>
      <c r="T3061">
        <f t="shared" si="1558"/>
        <v>9.8750000000000004E-2</v>
      </c>
      <c r="U3061">
        <f t="shared" si="1557"/>
        <v>3.5262500000000001</v>
      </c>
      <c r="V3061" s="43">
        <f t="shared" si="1569"/>
        <v>41866</v>
      </c>
      <c r="W3061" s="43">
        <f t="shared" si="1559"/>
        <v>41912</v>
      </c>
      <c r="X3061" s="45">
        <f t="shared" si="1570"/>
        <v>1.1816298342541436</v>
      </c>
      <c r="Y3061" s="45">
        <f t="shared" si="1571"/>
        <v>2.2641640808294863</v>
      </c>
      <c r="Z3061" s="47">
        <f t="shared" si="1572"/>
        <v>110.73115817995333</v>
      </c>
      <c r="AA3061" s="47">
        <f t="shared" si="1573"/>
        <v>125.22536083264448</v>
      </c>
      <c r="AB3061" s="45">
        <f t="shared" si="1574"/>
        <v>2.1920000000000002</v>
      </c>
      <c r="AC3061" s="2" t="str">
        <f t="shared" si="1560"/>
        <v>TY2</v>
      </c>
      <c r="AD3061">
        <f t="shared" si="1561"/>
        <v>124.546875</v>
      </c>
      <c r="AE3061">
        <f t="shared" si="1562"/>
        <v>123.3125</v>
      </c>
      <c r="AF3061" s="49">
        <f t="shared" si="1589"/>
        <v>1.234375</v>
      </c>
      <c r="AG3061" s="3">
        <f t="shared" si="1575"/>
        <v>123.6846860220947</v>
      </c>
      <c r="AH3061">
        <f t="shared" si="1576"/>
        <v>121.15198611131731</v>
      </c>
      <c r="AI3061" s="51">
        <f t="shared" si="1577"/>
        <v>2.5326999107773815</v>
      </c>
      <c r="AJ3061" s="52">
        <f t="shared" si="1578"/>
        <v>1.2983249107773815</v>
      </c>
      <c r="AK3061" s="2">
        <v>41802</v>
      </c>
      <c r="AL3061" t="str">
        <v>912828QN</v>
      </c>
      <c r="AM3061">
        <v>1.2309000000000001</v>
      </c>
      <c r="AN3061">
        <v>2.29E-2</v>
      </c>
      <c r="AO3061">
        <v>0.84709999999999996</v>
      </c>
      <c r="AP3061">
        <v>124.546875</v>
      </c>
      <c r="AQ3061">
        <f>VLOOKUP(AL3061,工作表1!$F$3:$G$1000,2,FALSE)</f>
        <v>3.125</v>
      </c>
      <c r="AR3061" t="str">
        <f>VLOOKUP(AL3061,工作表1!$F$3:$H$1000,3,FALSE)</f>
        <v>2021/5/15</v>
      </c>
      <c r="AS3061">
        <f t="shared" si="1563"/>
        <v>9.8750000000000004E-2</v>
      </c>
      <c r="AT3061">
        <f t="shared" si="1564"/>
        <v>3.0262500000000001</v>
      </c>
      <c r="AU3061" s="43">
        <f t="shared" si="1579"/>
        <v>41958</v>
      </c>
      <c r="AV3061" s="43">
        <f t="shared" si="1565"/>
        <v>42004</v>
      </c>
      <c r="AW3061" s="45">
        <f t="shared" si="1580"/>
        <v>0.24626358695652176</v>
      </c>
      <c r="AX3061" s="45">
        <f t="shared" si="1581"/>
        <v>1.9671539979154258</v>
      </c>
      <c r="AY3061" s="47">
        <f t="shared" si="1582"/>
        <v>107.21067224963603</v>
      </c>
      <c r="AZ3061" s="47">
        <f t="shared" si="1583"/>
        <v>123.6846860220947</v>
      </c>
      <c r="BA3061" s="43"/>
      <c r="BC3061" s="2">
        <v>41801</v>
      </c>
      <c r="BD3061" t="str">
        <v>912828RC</v>
      </c>
      <c r="BE3061">
        <v>5.2579000000000002</v>
      </c>
      <c r="BF3061">
        <v>-0.15443999999999999</v>
      </c>
      <c r="BG3061">
        <v>0.79390000000000005</v>
      </c>
      <c r="BH3061">
        <v>123.3125</v>
      </c>
      <c r="BI3061">
        <f>VLOOKUP(BD3061,工作表1!$K$3:$L$1000,2,FALSE)</f>
        <v>2.125</v>
      </c>
      <c r="BJ3061" t="str">
        <f>VLOOKUP(BD3061,工作表1!$K$3:$M$1000,3,FALSE)</f>
        <v>2021/8/15</v>
      </c>
      <c r="BK3061">
        <f t="shared" si="1566"/>
        <v>9.7500000000000003E-2</v>
      </c>
      <c r="BL3061">
        <f t="shared" si="1567"/>
        <v>2.0274999999999999</v>
      </c>
      <c r="BM3061" s="43">
        <f t="shared" si="1584"/>
        <v>41866</v>
      </c>
      <c r="BN3061" s="43">
        <f t="shared" si="1568"/>
        <v>42094</v>
      </c>
      <c r="BO3061" s="45">
        <f t="shared" si="1585"/>
        <v>0.68680939226519344</v>
      </c>
      <c r="BP3061" s="45">
        <f t="shared" si="1586"/>
        <v>2.3868093922651936</v>
      </c>
      <c r="BQ3061" s="47">
        <f t="shared" si="1587"/>
        <v>99.724438440441489</v>
      </c>
      <c r="BR3061" s="47">
        <f t="shared" si="1588"/>
        <v>121.15198611131731</v>
      </c>
    </row>
    <row r="3062" spans="6:70" x14ac:dyDescent="0.25">
      <c r="F3062" s="2">
        <v>41904</v>
      </c>
      <c r="G3062">
        <v>9.1249999999999998E-2</v>
      </c>
      <c r="H3062" s="43">
        <v>41949</v>
      </c>
      <c r="I3062">
        <v>2.0918000000000001</v>
      </c>
      <c r="L3062" s="2">
        <v>41801</v>
      </c>
      <c r="M3062" t="str">
        <v>912828PX</v>
      </c>
      <c r="N3062">
        <v>0.51849999999999996</v>
      </c>
      <c r="O3062">
        <v>-0.17286000000000001</v>
      </c>
      <c r="P3062">
        <v>0.87370000000000003</v>
      </c>
      <c r="Q3062">
        <v>124.96875</v>
      </c>
      <c r="R3062">
        <f>VLOOKUP(M3062,工作表1!$A$3:$B$1000,2,FALSE)</f>
        <v>3.625</v>
      </c>
      <c r="S3062" t="str">
        <f>VLOOKUP(M3062,工作表1!$A$3:$C$1000,3,FALSE)</f>
        <v>2021/2/15</v>
      </c>
      <c r="T3062">
        <f t="shared" si="1558"/>
        <v>9.7500000000000003E-2</v>
      </c>
      <c r="U3062">
        <f t="shared" si="1557"/>
        <v>3.5274999999999999</v>
      </c>
      <c r="V3062" s="43">
        <f t="shared" si="1569"/>
        <v>41866</v>
      </c>
      <c r="W3062" s="43">
        <f t="shared" si="1559"/>
        <v>41912</v>
      </c>
      <c r="X3062" s="45">
        <f t="shared" si="1570"/>
        <v>1.1716160220994476</v>
      </c>
      <c r="Y3062" s="45">
        <f t="shared" si="1571"/>
        <v>2.2640817755241054</v>
      </c>
      <c r="Z3062" s="47">
        <f t="shared" si="1572"/>
        <v>110.33763081458348</v>
      </c>
      <c r="AA3062" s="47">
        <f t="shared" si="1573"/>
        <v>124.76062974393676</v>
      </c>
      <c r="AB3062" s="45">
        <f t="shared" si="1574"/>
        <v>2.2311999999999999</v>
      </c>
      <c r="AC3062" s="2" t="str">
        <f t="shared" si="1560"/>
        <v>TY2</v>
      </c>
      <c r="AD3062">
        <f t="shared" si="1561"/>
        <v>124.078125</v>
      </c>
      <c r="AE3062">
        <f t="shared" si="1562"/>
        <v>123.25</v>
      </c>
      <c r="AF3062" s="49">
        <f t="shared" si="1589"/>
        <v>0.828125</v>
      </c>
      <c r="AG3062" s="3">
        <f t="shared" si="1575"/>
        <v>123.24094132135806</v>
      </c>
      <c r="AH3062">
        <f t="shared" si="1576"/>
        <v>121.0719032305683</v>
      </c>
      <c r="AI3062" s="51">
        <f t="shared" si="1577"/>
        <v>2.1690380907897691</v>
      </c>
      <c r="AJ3062" s="52">
        <f t="shared" si="1578"/>
        <v>1.3409130907897691</v>
      </c>
      <c r="AK3062" s="2">
        <v>41801</v>
      </c>
      <c r="AL3062" t="str">
        <v>912828QN</v>
      </c>
      <c r="AM3062">
        <v>1.6635</v>
      </c>
      <c r="AN3062">
        <v>-1.907E-2</v>
      </c>
      <c r="AO3062">
        <v>0.84709999999999996</v>
      </c>
      <c r="AP3062">
        <v>124.078125</v>
      </c>
      <c r="AQ3062">
        <f>VLOOKUP(AL3062,工作表1!$F$3:$G$1000,2,FALSE)</f>
        <v>3.125</v>
      </c>
      <c r="AR3062" t="str">
        <f>VLOOKUP(AL3062,工作表1!$F$3:$H$1000,3,FALSE)</f>
        <v>2021/5/15</v>
      </c>
      <c r="AS3062">
        <f t="shared" si="1563"/>
        <v>9.7500000000000003E-2</v>
      </c>
      <c r="AT3062">
        <f t="shared" si="1564"/>
        <v>3.0274999999999999</v>
      </c>
      <c r="AU3062" s="43">
        <f t="shared" si="1579"/>
        <v>41958</v>
      </c>
      <c r="AV3062" s="43">
        <f t="shared" si="1565"/>
        <v>42004</v>
      </c>
      <c r="AW3062" s="45">
        <f t="shared" si="1580"/>
        <v>0.23777173913043481</v>
      </c>
      <c r="AX3062" s="45">
        <f t="shared" si="1581"/>
        <v>1.9672237939249553</v>
      </c>
      <c r="AY3062" s="47">
        <f t="shared" si="1582"/>
        <v>106.84760374492058</v>
      </c>
      <c r="AZ3062" s="47">
        <f t="shared" si="1583"/>
        <v>123.24094132135806</v>
      </c>
      <c r="BA3062" s="43"/>
      <c r="BC3062" s="2">
        <v>41800</v>
      </c>
      <c r="BD3062" t="str">
        <v>912828RC</v>
      </c>
      <c r="BE3062">
        <v>5.1332000000000004</v>
      </c>
      <c r="BF3062">
        <v>-0.14815999999999999</v>
      </c>
      <c r="BG3062">
        <v>0.79390000000000005</v>
      </c>
      <c r="BH3062">
        <v>123.25</v>
      </c>
      <c r="BI3062">
        <f>VLOOKUP(BD3062,工作表1!$K$3:$L$1000,2,FALSE)</f>
        <v>2.125</v>
      </c>
      <c r="BJ3062" t="str">
        <f>VLOOKUP(BD3062,工作表1!$K$3:$M$1000,3,FALSE)</f>
        <v>2021/8/15</v>
      </c>
      <c r="BK3062">
        <f t="shared" si="1566"/>
        <v>9.4E-2</v>
      </c>
      <c r="BL3062">
        <f t="shared" si="1567"/>
        <v>2.0310000000000001</v>
      </c>
      <c r="BM3062" s="43">
        <f t="shared" si="1584"/>
        <v>41866</v>
      </c>
      <c r="BN3062" s="43">
        <f t="shared" si="1568"/>
        <v>42094</v>
      </c>
      <c r="BO3062" s="45">
        <f t="shared" si="1585"/>
        <v>0.68093922651933703</v>
      </c>
      <c r="BP3062" s="45">
        <f t="shared" si="1586"/>
        <v>2.386761144327556</v>
      </c>
      <c r="BQ3062" s="47">
        <f t="shared" si="1587"/>
        <v>99.675838967137821</v>
      </c>
      <c r="BR3062" s="47">
        <f t="shared" si="1588"/>
        <v>121.0719032305683</v>
      </c>
    </row>
    <row r="3063" spans="6:70" x14ac:dyDescent="0.25">
      <c r="F3063" s="2">
        <v>41901</v>
      </c>
      <c r="G3063">
        <v>8.8999999999999996E-2</v>
      </c>
      <c r="H3063" s="43">
        <v>41948</v>
      </c>
      <c r="I3063">
        <v>2.0482</v>
      </c>
      <c r="L3063" s="2">
        <v>41800</v>
      </c>
      <c r="M3063" t="str">
        <v>912828PX</v>
      </c>
      <c r="N3063">
        <v>0.39739999999999998</v>
      </c>
      <c r="O3063">
        <v>-9.0870000000000006E-2</v>
      </c>
      <c r="P3063">
        <v>0.87370000000000003</v>
      </c>
      <c r="Q3063">
        <v>124.890625</v>
      </c>
      <c r="R3063">
        <f>VLOOKUP(M3063,工作表1!$A$3:$B$1000,2,FALSE)</f>
        <v>3.625</v>
      </c>
      <c r="S3063" t="str">
        <f>VLOOKUP(M3063,工作表1!$A$3:$C$1000,3,FALSE)</f>
        <v>2021/2/15</v>
      </c>
      <c r="T3063">
        <f t="shared" si="1558"/>
        <v>9.4E-2</v>
      </c>
      <c r="U3063">
        <f t="shared" si="1557"/>
        <v>3.5310000000000001</v>
      </c>
      <c r="V3063" s="43">
        <f t="shared" si="1569"/>
        <v>41866</v>
      </c>
      <c r="W3063" s="43">
        <f t="shared" si="1559"/>
        <v>41912</v>
      </c>
      <c r="X3063" s="45">
        <f t="shared" si="1570"/>
        <v>1.1616022099447514</v>
      </c>
      <c r="Y3063" s="45">
        <f t="shared" si="1571"/>
        <v>2.2639994702187241</v>
      </c>
      <c r="Z3063" s="47">
        <f t="shared" si="1572"/>
        <v>110.25111466485211</v>
      </c>
      <c r="AA3063" s="47">
        <f t="shared" si="1573"/>
        <v>124.6464886989443</v>
      </c>
      <c r="AB3063" s="45">
        <f t="shared" si="1574"/>
        <v>2.2408999999999999</v>
      </c>
      <c r="AC3063" s="2" t="str">
        <f t="shared" si="1560"/>
        <v>TY2</v>
      </c>
      <c r="AD3063">
        <f t="shared" si="1561"/>
        <v>124.015625</v>
      </c>
      <c r="AE3063">
        <f t="shared" si="1562"/>
        <v>123.421875</v>
      </c>
      <c r="AF3063" s="49">
        <f t="shared" si="1589"/>
        <v>0.59375</v>
      </c>
      <c r="AG3063" s="3">
        <f t="shared" si="1575"/>
        <v>123.16651977017956</v>
      </c>
      <c r="AH3063">
        <f t="shared" si="1576"/>
        <v>121.23833663215518</v>
      </c>
      <c r="AI3063" s="51">
        <f t="shared" si="1577"/>
        <v>1.9281831380243801</v>
      </c>
      <c r="AJ3063" s="52">
        <f t="shared" si="1578"/>
        <v>1.3344331380243801</v>
      </c>
      <c r="AK3063" s="2">
        <v>41800</v>
      </c>
      <c r="AL3063" t="str">
        <v>912828QN</v>
      </c>
      <c r="AM3063">
        <v>1.5774999999999999</v>
      </c>
      <c r="AN3063">
        <v>-1.1509999999999999E-2</v>
      </c>
      <c r="AO3063">
        <v>0.84709999999999996</v>
      </c>
      <c r="AP3063">
        <v>124.015625</v>
      </c>
      <c r="AQ3063">
        <f>VLOOKUP(AL3063,工作表1!$F$3:$G$1000,2,FALSE)</f>
        <v>3.125</v>
      </c>
      <c r="AR3063" t="str">
        <f>VLOOKUP(AL3063,工作表1!$F$3:$H$1000,3,FALSE)</f>
        <v>2021/5/15</v>
      </c>
      <c r="AS3063">
        <f t="shared" si="1563"/>
        <v>9.4E-2</v>
      </c>
      <c r="AT3063">
        <f t="shared" si="1564"/>
        <v>3.0310000000000001</v>
      </c>
      <c r="AU3063" s="43">
        <f t="shared" si="1579"/>
        <v>41958</v>
      </c>
      <c r="AV3063" s="43">
        <f t="shared" si="1565"/>
        <v>42004</v>
      </c>
      <c r="AW3063" s="45">
        <f t="shared" si="1580"/>
        <v>0.22927989130434784</v>
      </c>
      <c r="AX3063" s="45">
        <f t="shared" si="1581"/>
        <v>1.967293589934485</v>
      </c>
      <c r="AY3063" s="47">
        <f t="shared" si="1582"/>
        <v>106.79866457464026</v>
      </c>
      <c r="AZ3063" s="47">
        <f t="shared" si="1583"/>
        <v>123.16651977017956</v>
      </c>
      <c r="BA3063" s="43"/>
      <c r="BC3063" s="2">
        <v>41799</v>
      </c>
      <c r="BD3063" t="str">
        <v>912828RC</v>
      </c>
      <c r="BE3063">
        <v>5.1307</v>
      </c>
      <c r="BF3063">
        <v>-0.14421</v>
      </c>
      <c r="BG3063">
        <v>0.79390000000000005</v>
      </c>
      <c r="BH3063">
        <v>123.421875</v>
      </c>
      <c r="BI3063">
        <f>VLOOKUP(BD3063,工作表1!$K$3:$L$1000,2,FALSE)</f>
        <v>2.125</v>
      </c>
      <c r="BJ3063" t="str">
        <f>VLOOKUP(BD3063,工作表1!$K$3:$M$1000,3,FALSE)</f>
        <v>2021/8/15</v>
      </c>
      <c r="BK3063">
        <f t="shared" si="1566"/>
        <v>9.8750000000000004E-2</v>
      </c>
      <c r="BL3063">
        <f t="shared" si="1567"/>
        <v>2.0262500000000001</v>
      </c>
      <c r="BM3063" s="43">
        <f t="shared" si="1584"/>
        <v>41866</v>
      </c>
      <c r="BN3063" s="43">
        <f t="shared" si="1568"/>
        <v>42094</v>
      </c>
      <c r="BO3063" s="45">
        <f t="shared" si="1585"/>
        <v>0.67506906077348072</v>
      </c>
      <c r="BP3063" s="45">
        <f t="shared" si="1586"/>
        <v>2.3867128963899189</v>
      </c>
      <c r="BQ3063" s="47">
        <f t="shared" si="1587"/>
        <v>99.816230714825082</v>
      </c>
      <c r="BR3063" s="47">
        <f t="shared" si="1588"/>
        <v>121.23833663215518</v>
      </c>
    </row>
    <row r="3064" spans="6:70" x14ac:dyDescent="0.25">
      <c r="F3064" s="2">
        <v>41900</v>
      </c>
      <c r="G3064">
        <v>9.0999999999999998E-2</v>
      </c>
      <c r="H3064" s="43">
        <v>41947</v>
      </c>
      <c r="I3064">
        <v>2.0434000000000001</v>
      </c>
      <c r="L3064" s="2">
        <v>41799</v>
      </c>
      <c r="M3064" t="str">
        <v>912828PX</v>
      </c>
      <c r="N3064">
        <v>0.76939999999999997</v>
      </c>
      <c r="O3064">
        <v>-0.27645999999999998</v>
      </c>
      <c r="P3064">
        <v>0.87370000000000003</v>
      </c>
      <c r="Q3064">
        <v>125.0625</v>
      </c>
      <c r="R3064">
        <f>VLOOKUP(M3064,工作表1!$A$3:$B$1000,2,FALSE)</f>
        <v>3.625</v>
      </c>
      <c r="S3064" t="str">
        <f>VLOOKUP(M3064,工作表1!$A$3:$C$1000,3,FALSE)</f>
        <v>2021/2/15</v>
      </c>
      <c r="T3064">
        <f t="shared" si="1558"/>
        <v>9.8750000000000004E-2</v>
      </c>
      <c r="U3064">
        <f t="shared" si="1557"/>
        <v>3.5262500000000001</v>
      </c>
      <c r="V3064" s="43">
        <f t="shared" si="1569"/>
        <v>41866</v>
      </c>
      <c r="W3064" s="43">
        <f t="shared" si="1559"/>
        <v>41912</v>
      </c>
      <c r="X3064" s="45">
        <f t="shared" si="1570"/>
        <v>1.1515883977900554</v>
      </c>
      <c r="Y3064" s="45">
        <f t="shared" si="1571"/>
        <v>2.2639171649133432</v>
      </c>
      <c r="Z3064" s="47">
        <f t="shared" si="1572"/>
        <v>110.47887717232706</v>
      </c>
      <c r="AA3064" s="47">
        <f t="shared" si="1573"/>
        <v>124.89497313115059</v>
      </c>
      <c r="AB3064" s="45">
        <f t="shared" si="1574"/>
        <v>2.2040999999999999</v>
      </c>
      <c r="AC3064" s="2" t="str">
        <f t="shared" si="1560"/>
        <v>TY2</v>
      </c>
      <c r="AD3064">
        <f t="shared" si="1561"/>
        <v>124.1875</v>
      </c>
      <c r="AE3064">
        <f t="shared" si="1562"/>
        <v>123.59375</v>
      </c>
      <c r="AF3064" s="49">
        <f t="shared" si="1589"/>
        <v>0.59375</v>
      </c>
      <c r="AG3064" s="3">
        <f t="shared" si="1575"/>
        <v>123.3076617775184</v>
      </c>
      <c r="AH3064">
        <f t="shared" si="1576"/>
        <v>121.3988633442563</v>
      </c>
      <c r="AI3064" s="51">
        <f t="shared" si="1577"/>
        <v>1.9087984332621062</v>
      </c>
      <c r="AJ3064" s="52">
        <f t="shared" si="1578"/>
        <v>1.3150484332621062</v>
      </c>
      <c r="AK3064" s="2">
        <v>41799</v>
      </c>
      <c r="AL3064" t="str">
        <v>912828QN</v>
      </c>
      <c r="AM3064">
        <v>1.1828000000000001</v>
      </c>
      <c r="AN3064">
        <v>2.929E-2</v>
      </c>
      <c r="AO3064">
        <v>0.84709999999999996</v>
      </c>
      <c r="AP3064">
        <v>124.1875</v>
      </c>
      <c r="AQ3064">
        <f>VLOOKUP(AL3064,工作表1!$F$3:$G$1000,2,FALSE)</f>
        <v>3.125</v>
      </c>
      <c r="AR3064" t="str">
        <f>VLOOKUP(AL3064,工作表1!$F$3:$H$1000,3,FALSE)</f>
        <v>2021/5/15</v>
      </c>
      <c r="AS3064">
        <f t="shared" si="1563"/>
        <v>9.8750000000000004E-2</v>
      </c>
      <c r="AT3064">
        <f t="shared" si="1564"/>
        <v>3.0262500000000001</v>
      </c>
      <c r="AU3064" s="43">
        <f t="shared" si="1579"/>
        <v>41958</v>
      </c>
      <c r="AV3064" s="43">
        <f t="shared" si="1565"/>
        <v>42004</v>
      </c>
      <c r="AW3064" s="45">
        <f t="shared" si="1580"/>
        <v>0.22078804347826086</v>
      </c>
      <c r="AX3064" s="45">
        <f t="shared" si="1581"/>
        <v>1.9673633859440143</v>
      </c>
      <c r="AY3064" s="47">
        <f t="shared" si="1582"/>
        <v>106.92767373922442</v>
      </c>
      <c r="AZ3064" s="47">
        <f t="shared" si="1583"/>
        <v>123.3076617775184</v>
      </c>
      <c r="BA3064" s="43"/>
      <c r="BC3064" s="2">
        <v>41796</v>
      </c>
      <c r="BD3064" t="str">
        <v>912828RC</v>
      </c>
      <c r="BE3064">
        <v>5.0198999999999998</v>
      </c>
      <c r="BF3064">
        <v>-0.14030000000000001</v>
      </c>
      <c r="BG3064">
        <v>0.79390000000000005</v>
      </c>
      <c r="BH3064">
        <v>123.59375</v>
      </c>
      <c r="BI3064">
        <f>VLOOKUP(BD3064,工作表1!$K$3:$L$1000,2,FALSE)</f>
        <v>2.125</v>
      </c>
      <c r="BJ3064" t="str">
        <f>VLOOKUP(BD3064,工作表1!$K$3:$M$1000,3,FALSE)</f>
        <v>2021/8/15</v>
      </c>
      <c r="BK3064">
        <f t="shared" si="1566"/>
        <v>9.8750000000000004E-2</v>
      </c>
      <c r="BL3064">
        <f t="shared" si="1567"/>
        <v>2.0262500000000001</v>
      </c>
      <c r="BM3064" s="43">
        <f t="shared" si="1584"/>
        <v>41866</v>
      </c>
      <c r="BN3064" s="43">
        <f t="shared" si="1568"/>
        <v>42094</v>
      </c>
      <c r="BO3064" s="45">
        <f t="shared" si="1585"/>
        <v>0.6691988950276242</v>
      </c>
      <c r="BP3064" s="45">
        <f t="shared" si="1586"/>
        <v>2.3866646484522818</v>
      </c>
      <c r="BQ3064" s="47">
        <f t="shared" si="1587"/>
        <v>99.955799113951812</v>
      </c>
      <c r="BR3064" s="47">
        <f t="shared" si="1588"/>
        <v>121.3988633442563</v>
      </c>
    </row>
    <row r="3065" spans="6:70" x14ac:dyDescent="0.25">
      <c r="F3065" s="2">
        <v>41899</v>
      </c>
      <c r="G3065">
        <v>9.2999999999999999E-2</v>
      </c>
      <c r="H3065" s="43">
        <v>41946</v>
      </c>
      <c r="I3065">
        <v>2.0482</v>
      </c>
      <c r="L3065" s="2">
        <v>41796</v>
      </c>
      <c r="M3065" t="str">
        <v>912828PX</v>
      </c>
      <c r="N3065">
        <v>0.15160000000000001</v>
      </c>
      <c r="O3065">
        <v>3.9669999999999997E-2</v>
      </c>
      <c r="P3065">
        <v>0.87370000000000003</v>
      </c>
      <c r="Q3065">
        <v>125.234375</v>
      </c>
      <c r="R3065">
        <f>VLOOKUP(M3065,工作表1!$A$3:$B$1000,2,FALSE)</f>
        <v>3.625</v>
      </c>
      <c r="S3065" t="str">
        <f>VLOOKUP(M3065,工作表1!$A$3:$C$1000,3,FALSE)</f>
        <v>2021/2/15</v>
      </c>
      <c r="T3065">
        <f t="shared" si="1558"/>
        <v>9.8750000000000004E-2</v>
      </c>
      <c r="U3065">
        <f t="shared" si="1557"/>
        <v>3.5262500000000001</v>
      </c>
      <c r="V3065" s="43">
        <f t="shared" si="1569"/>
        <v>41866</v>
      </c>
      <c r="W3065" s="43">
        <f t="shared" si="1559"/>
        <v>41912</v>
      </c>
      <c r="X3065" s="45">
        <f t="shared" si="1570"/>
        <v>1.141574585635359</v>
      </c>
      <c r="Y3065" s="45">
        <f t="shared" si="1571"/>
        <v>2.2638348596079618</v>
      </c>
      <c r="Z3065" s="47">
        <f t="shared" si="1572"/>
        <v>110.52513680154024</v>
      </c>
      <c r="AA3065" s="47">
        <f t="shared" si="1573"/>
        <v>124.9340407594252</v>
      </c>
      <c r="AB3065" s="45">
        <f t="shared" si="1574"/>
        <v>2.1819999999999999</v>
      </c>
      <c r="AC3065" s="2" t="str">
        <f t="shared" si="1560"/>
        <v>TY2</v>
      </c>
      <c r="AD3065">
        <f t="shared" si="1561"/>
        <v>124.359375</v>
      </c>
      <c r="AE3065">
        <f t="shared" si="1562"/>
        <v>123.75</v>
      </c>
      <c r="AF3065" s="49">
        <f t="shared" si="1589"/>
        <v>0.609375</v>
      </c>
      <c r="AG3065" s="3">
        <f t="shared" si="1575"/>
        <v>123.48017420484301</v>
      </c>
      <c r="AH3065">
        <f t="shared" si="1576"/>
        <v>121.52512606275515</v>
      </c>
      <c r="AI3065" s="51">
        <f t="shared" si="1577"/>
        <v>1.9550481420878612</v>
      </c>
      <c r="AJ3065" s="52">
        <f t="shared" si="1578"/>
        <v>1.3456731420878612</v>
      </c>
      <c r="AK3065" s="2">
        <v>41796</v>
      </c>
      <c r="AL3065" t="str">
        <v>912828QN</v>
      </c>
      <c r="AM3065">
        <v>1.2246999999999999</v>
      </c>
      <c r="AN3065">
        <v>2.2519999999999998E-2</v>
      </c>
      <c r="AO3065">
        <v>0.84709999999999996</v>
      </c>
      <c r="AP3065">
        <v>124.359375</v>
      </c>
      <c r="AQ3065">
        <f>VLOOKUP(AL3065,工作表1!$F$3:$G$1000,2,FALSE)</f>
        <v>3.125</v>
      </c>
      <c r="AR3065" t="str">
        <f>VLOOKUP(AL3065,工作表1!$F$3:$H$1000,3,FALSE)</f>
        <v>2021/5/15</v>
      </c>
      <c r="AS3065">
        <f t="shared" si="1563"/>
        <v>9.8750000000000004E-2</v>
      </c>
      <c r="AT3065">
        <f t="shared" si="1564"/>
        <v>3.0262500000000001</v>
      </c>
      <c r="AU3065" s="43">
        <f t="shared" si="1579"/>
        <v>41958</v>
      </c>
      <c r="AV3065" s="43">
        <f t="shared" si="1565"/>
        <v>42004</v>
      </c>
      <c r="AW3065" s="45">
        <f t="shared" si="1580"/>
        <v>0.21229619565217389</v>
      </c>
      <c r="AX3065" s="45">
        <f t="shared" si="1581"/>
        <v>1.9674331819535438</v>
      </c>
      <c r="AY3065" s="47">
        <f t="shared" si="1582"/>
        <v>107.08593525880075</v>
      </c>
      <c r="AZ3065" s="47">
        <f t="shared" si="1583"/>
        <v>123.48017420484301</v>
      </c>
      <c r="BA3065" s="43"/>
      <c r="BC3065" s="2">
        <v>41795</v>
      </c>
      <c r="BD3065" t="str">
        <v>912828RC</v>
      </c>
      <c r="BE3065">
        <v>5.0449999999999999</v>
      </c>
      <c r="BF3065">
        <v>-0.1363</v>
      </c>
      <c r="BG3065">
        <v>0.79390000000000005</v>
      </c>
      <c r="BH3065">
        <v>123.75</v>
      </c>
      <c r="BI3065">
        <f>VLOOKUP(BD3065,工作表1!$K$3:$L$1000,2,FALSE)</f>
        <v>2.125</v>
      </c>
      <c r="BJ3065" t="str">
        <f>VLOOKUP(BD3065,工作表1!$K$3:$M$1000,3,FALSE)</f>
        <v>2021/8/15</v>
      </c>
      <c r="BK3065">
        <f t="shared" si="1566"/>
        <v>9.6250000000000002E-2</v>
      </c>
      <c r="BL3065">
        <f t="shared" si="1567"/>
        <v>2.0287500000000001</v>
      </c>
      <c r="BM3065" s="43">
        <f t="shared" si="1584"/>
        <v>41866</v>
      </c>
      <c r="BN3065" s="43">
        <f t="shared" si="1568"/>
        <v>42094</v>
      </c>
      <c r="BO3065" s="45">
        <f t="shared" si="1585"/>
        <v>0.65158839779005528</v>
      </c>
      <c r="BP3065" s="45">
        <f t="shared" si="1586"/>
        <v>2.3865199046393704</v>
      </c>
      <c r="BQ3065" s="47">
        <f t="shared" si="1587"/>
        <v>100.09448725778144</v>
      </c>
      <c r="BR3065" s="47">
        <f t="shared" si="1588"/>
        <v>121.52512606275515</v>
      </c>
    </row>
    <row r="3066" spans="6:70" x14ac:dyDescent="0.25">
      <c r="F3066" s="2">
        <v>41898</v>
      </c>
      <c r="G3066">
        <v>9.1999999999999998E-2</v>
      </c>
      <c r="H3066" s="43">
        <v>41943</v>
      </c>
      <c r="I3066">
        <v>2.0385</v>
      </c>
      <c r="L3066" s="2">
        <v>41795</v>
      </c>
      <c r="M3066" t="str">
        <v>912828PX</v>
      </c>
      <c r="N3066">
        <v>1.206</v>
      </c>
      <c r="O3066">
        <v>-0.40651999999999999</v>
      </c>
      <c r="P3066">
        <v>0.87370000000000003</v>
      </c>
      <c r="Q3066">
        <v>125.359375</v>
      </c>
      <c r="R3066">
        <f>VLOOKUP(M3066,工作表1!$A$3:$B$1000,2,FALSE)</f>
        <v>3.625</v>
      </c>
      <c r="S3066" t="str">
        <f>VLOOKUP(M3066,工作表1!$A$3:$C$1000,3,FALSE)</f>
        <v>2021/2/15</v>
      </c>
      <c r="T3066">
        <f t="shared" si="1558"/>
        <v>9.6250000000000002E-2</v>
      </c>
      <c r="U3066">
        <f t="shared" si="1557"/>
        <v>3.5287500000000001</v>
      </c>
      <c r="V3066" s="43">
        <f t="shared" si="1569"/>
        <v>41866</v>
      </c>
      <c r="W3066" s="43">
        <f t="shared" si="1559"/>
        <v>41912</v>
      </c>
      <c r="X3066" s="45">
        <f t="shared" si="1570"/>
        <v>1.1115331491712708</v>
      </c>
      <c r="Y3066" s="45">
        <f t="shared" si="1571"/>
        <v>2.2635879436918191</v>
      </c>
      <c r="Z3066" s="47">
        <f t="shared" si="1572"/>
        <v>110.82769776718582</v>
      </c>
      <c r="AA3066" s="47">
        <f t="shared" si="1573"/>
        <v>125.23777966628235</v>
      </c>
      <c r="AB3066" s="45">
        <f t="shared" si="1574"/>
        <v>2.1671999999999998</v>
      </c>
      <c r="AC3066" s="2" t="str">
        <f t="shared" si="1560"/>
        <v>TY2</v>
      </c>
      <c r="AD3066">
        <f t="shared" si="1561"/>
        <v>124.515625</v>
      </c>
      <c r="AE3066">
        <f t="shared" si="1562"/>
        <v>123.546875</v>
      </c>
      <c r="AF3066" s="49">
        <f t="shared" si="1589"/>
        <v>0.96875</v>
      </c>
      <c r="AG3066" s="3">
        <f t="shared" si="1575"/>
        <v>123.65267048553528</v>
      </c>
      <c r="AH3066">
        <f t="shared" si="1576"/>
        <v>121.34176333804216</v>
      </c>
      <c r="AI3066" s="51">
        <f t="shared" si="1577"/>
        <v>2.3109071474931255</v>
      </c>
      <c r="AJ3066" s="52">
        <f t="shared" si="1578"/>
        <v>1.3421571474931255</v>
      </c>
      <c r="AK3066" s="2">
        <v>41795</v>
      </c>
      <c r="AL3066" t="str">
        <v>912828QN</v>
      </c>
      <c r="AM3066">
        <v>1.726</v>
      </c>
      <c r="AN3066">
        <v>-1.8939999999999999E-2</v>
      </c>
      <c r="AO3066">
        <v>0.84709999999999996</v>
      </c>
      <c r="AP3066">
        <v>124.515625</v>
      </c>
      <c r="AQ3066">
        <f>VLOOKUP(AL3066,工作表1!$F$3:$G$1000,2,FALSE)</f>
        <v>3.125</v>
      </c>
      <c r="AR3066" t="str">
        <f>VLOOKUP(AL3066,工作表1!$F$3:$H$1000,3,FALSE)</f>
        <v>2021/5/15</v>
      </c>
      <c r="AS3066">
        <f t="shared" si="1563"/>
        <v>9.6250000000000002E-2</v>
      </c>
      <c r="AT3066">
        <f t="shared" si="1564"/>
        <v>3.0287500000000001</v>
      </c>
      <c r="AU3066" s="43">
        <f t="shared" si="1579"/>
        <v>41958</v>
      </c>
      <c r="AV3066" s="43">
        <f t="shared" si="1565"/>
        <v>42004</v>
      </c>
      <c r="AW3066" s="45">
        <f t="shared" si="1580"/>
        <v>0.18682065217391305</v>
      </c>
      <c r="AX3066" s="45">
        <f t="shared" si="1581"/>
        <v>1.9676425699821323</v>
      </c>
      <c r="AY3066" s="47">
        <f t="shared" si="1582"/>
        <v>107.26988002978857</v>
      </c>
      <c r="AZ3066" s="47">
        <f t="shared" si="1583"/>
        <v>123.65267048553528</v>
      </c>
      <c r="BA3066" s="43"/>
      <c r="BC3066" s="2">
        <v>41794</v>
      </c>
      <c r="BD3066" t="str">
        <v>912828RC</v>
      </c>
      <c r="BE3066">
        <v>5.4890999999999996</v>
      </c>
      <c r="BF3066">
        <v>-0.16145000000000001</v>
      </c>
      <c r="BG3066">
        <v>0.79390000000000005</v>
      </c>
      <c r="BH3066">
        <v>123.546875</v>
      </c>
      <c r="BI3066">
        <f>VLOOKUP(BD3066,工作表1!$K$3:$L$1000,2,FALSE)</f>
        <v>2.125</v>
      </c>
      <c r="BJ3066" t="str">
        <f>VLOOKUP(BD3066,工作表1!$K$3:$M$1000,3,FALSE)</f>
        <v>2021/8/15</v>
      </c>
      <c r="BK3066">
        <f t="shared" si="1566"/>
        <v>9.7000000000000003E-2</v>
      </c>
      <c r="BL3066">
        <f t="shared" si="1567"/>
        <v>2.028</v>
      </c>
      <c r="BM3066" s="43">
        <f t="shared" si="1584"/>
        <v>41866</v>
      </c>
      <c r="BN3066" s="43">
        <f t="shared" si="1568"/>
        <v>42094</v>
      </c>
      <c r="BO3066" s="45">
        <f t="shared" si="1585"/>
        <v>0.64571823204419887</v>
      </c>
      <c r="BP3066" s="45">
        <f t="shared" si="1586"/>
        <v>2.3864716567017332</v>
      </c>
      <c r="BQ3066" s="47">
        <f t="shared" si="1587"/>
        <v>99.960425860799219</v>
      </c>
      <c r="BR3066" s="47">
        <f t="shared" si="1588"/>
        <v>121.34176333804216</v>
      </c>
    </row>
    <row r="3067" spans="6:70" x14ac:dyDescent="0.25">
      <c r="F3067" s="2">
        <v>41897</v>
      </c>
      <c r="G3067">
        <v>0.09</v>
      </c>
      <c r="H3067" s="43">
        <v>41942</v>
      </c>
      <c r="I3067">
        <v>1.9961</v>
      </c>
      <c r="L3067" s="2">
        <v>41794</v>
      </c>
      <c r="M3067" t="str">
        <v>912828PX</v>
      </c>
      <c r="N3067">
        <v>0.6099</v>
      </c>
      <c r="O3067">
        <v>-0.13025</v>
      </c>
      <c r="P3067">
        <v>0.87370000000000003</v>
      </c>
      <c r="Q3067">
        <v>125.15625</v>
      </c>
      <c r="R3067">
        <f>VLOOKUP(M3067,工作表1!$A$3:$B$1000,2,FALSE)</f>
        <v>3.625</v>
      </c>
      <c r="S3067" t="str">
        <f>VLOOKUP(M3067,工作表1!$A$3:$C$1000,3,FALSE)</f>
        <v>2021/2/15</v>
      </c>
      <c r="T3067">
        <f t="shared" si="1558"/>
        <v>9.7000000000000003E-2</v>
      </c>
      <c r="U3067">
        <f t="shared" si="1557"/>
        <v>3.528</v>
      </c>
      <c r="V3067" s="43">
        <f t="shared" si="1569"/>
        <v>41866</v>
      </c>
      <c r="W3067" s="43">
        <f t="shared" si="1559"/>
        <v>41912</v>
      </c>
      <c r="X3067" s="45">
        <f t="shared" si="1570"/>
        <v>1.1015193370165746</v>
      </c>
      <c r="Y3067" s="45">
        <f t="shared" si="1571"/>
        <v>2.2635056383864374</v>
      </c>
      <c r="Z3067" s="47">
        <f t="shared" si="1572"/>
        <v>110.55907724114243</v>
      </c>
      <c r="AA3067" s="47">
        <f t="shared" si="1573"/>
        <v>124.91671984840721</v>
      </c>
      <c r="AB3067" s="45">
        <f t="shared" si="1574"/>
        <v>2.1890999999999998</v>
      </c>
      <c r="AC3067" s="2" t="str">
        <f t="shared" si="1560"/>
        <v>TY2</v>
      </c>
      <c r="AD3067">
        <f t="shared" si="1561"/>
        <v>124.3125</v>
      </c>
      <c r="AE3067">
        <f t="shared" si="1562"/>
        <v>123.65625</v>
      </c>
      <c r="AF3067" s="49">
        <f t="shared" si="1589"/>
        <v>0.65625</v>
      </c>
      <c r="AG3067" s="3">
        <f t="shared" si="1575"/>
        <v>123.42799103188722</v>
      </c>
      <c r="AH3067">
        <f t="shared" si="1576"/>
        <v>121.47247440481398</v>
      </c>
      <c r="AI3067" s="51">
        <f t="shared" si="1577"/>
        <v>1.9555166270732371</v>
      </c>
      <c r="AJ3067" s="52">
        <f t="shared" si="1578"/>
        <v>1.2992666270732371</v>
      </c>
      <c r="AK3067" s="2">
        <v>41794</v>
      </c>
      <c r="AL3067" t="str">
        <v>912828QN</v>
      </c>
      <c r="AM3067">
        <v>1.4487000000000001</v>
      </c>
      <c r="AN3067">
        <v>5.1700000000000001E-3</v>
      </c>
      <c r="AO3067">
        <v>0.84709999999999996</v>
      </c>
      <c r="AP3067">
        <v>124.3125</v>
      </c>
      <c r="AQ3067">
        <f>VLOOKUP(AL3067,工作表1!$F$3:$G$1000,2,FALSE)</f>
        <v>3.125</v>
      </c>
      <c r="AR3067" t="str">
        <f>VLOOKUP(AL3067,工作表1!$F$3:$H$1000,3,FALSE)</f>
        <v>2021/5/15</v>
      </c>
      <c r="AS3067">
        <f t="shared" si="1563"/>
        <v>9.7000000000000003E-2</v>
      </c>
      <c r="AT3067">
        <f t="shared" si="1564"/>
        <v>3.028</v>
      </c>
      <c r="AU3067" s="43">
        <f t="shared" si="1579"/>
        <v>41958</v>
      </c>
      <c r="AV3067" s="43">
        <f t="shared" si="1565"/>
        <v>42004</v>
      </c>
      <c r="AW3067" s="45">
        <f t="shared" si="1580"/>
        <v>0.17832880434782608</v>
      </c>
      <c r="AX3067" s="45">
        <f t="shared" si="1581"/>
        <v>1.9677123659916618</v>
      </c>
      <c r="AY3067" s="47">
        <f t="shared" si="1582"/>
        <v>107.0912518347707</v>
      </c>
      <c r="AZ3067" s="47">
        <f t="shared" si="1583"/>
        <v>123.42799103188722</v>
      </c>
      <c r="BA3067" s="43"/>
      <c r="BC3067" s="2">
        <v>41793</v>
      </c>
      <c r="BD3067" t="str">
        <v>912828RC</v>
      </c>
      <c r="BE3067">
        <v>6.0187999999999997</v>
      </c>
      <c r="BF3067">
        <v>-0.18923999999999999</v>
      </c>
      <c r="BG3067">
        <v>0.79390000000000005</v>
      </c>
      <c r="BH3067">
        <v>123.65625</v>
      </c>
      <c r="BI3067">
        <f>VLOOKUP(BD3067,工作表1!$K$3:$L$1000,2,FALSE)</f>
        <v>2.125</v>
      </c>
      <c r="BJ3067" t="str">
        <f>VLOOKUP(BD3067,工作表1!$K$3:$M$1000,3,FALSE)</f>
        <v>2021/8/15</v>
      </c>
      <c r="BK3067">
        <f t="shared" si="1566"/>
        <v>9.6000000000000002E-2</v>
      </c>
      <c r="BL3067">
        <f t="shared" si="1567"/>
        <v>2.0289999999999999</v>
      </c>
      <c r="BM3067" s="43">
        <f t="shared" si="1584"/>
        <v>41866</v>
      </c>
      <c r="BN3067" s="43">
        <f t="shared" si="1568"/>
        <v>42094</v>
      </c>
      <c r="BO3067" s="45">
        <f t="shared" si="1585"/>
        <v>0.63984806629834257</v>
      </c>
      <c r="BP3067" s="45">
        <f t="shared" si="1586"/>
        <v>2.3864234087640961</v>
      </c>
      <c r="BQ3067" s="47">
        <f t="shared" si="1587"/>
        <v>100.07716181354347</v>
      </c>
      <c r="BR3067" s="47">
        <f t="shared" si="1588"/>
        <v>121.47247440481398</v>
      </c>
    </row>
    <row r="3068" spans="6:70" x14ac:dyDescent="0.25">
      <c r="F3068" s="2">
        <v>41894</v>
      </c>
      <c r="G3068">
        <v>9.4E-2</v>
      </c>
      <c r="H3068" s="43">
        <v>41941</v>
      </c>
      <c r="I3068">
        <v>2.0106000000000002</v>
      </c>
      <c r="L3068" s="2">
        <v>41793</v>
      </c>
      <c r="M3068" t="str">
        <v>912828PX</v>
      </c>
      <c r="N3068">
        <v>0.73960000000000004</v>
      </c>
      <c r="O3068">
        <v>-0.17262</v>
      </c>
      <c r="P3068">
        <v>0.87370000000000003</v>
      </c>
      <c r="Q3068">
        <v>125.265625</v>
      </c>
      <c r="R3068">
        <f>VLOOKUP(M3068,工作表1!$A$3:$B$1000,2,FALSE)</f>
        <v>3.625</v>
      </c>
      <c r="S3068" t="str">
        <f>VLOOKUP(M3068,工作表1!$A$3:$C$1000,3,FALSE)</f>
        <v>2021/2/15</v>
      </c>
      <c r="T3068">
        <f t="shared" si="1558"/>
        <v>9.6000000000000002E-2</v>
      </c>
      <c r="U3068">
        <f t="shared" si="1557"/>
        <v>3.5289999999999999</v>
      </c>
      <c r="V3068" s="43">
        <f t="shared" si="1569"/>
        <v>41866</v>
      </c>
      <c r="W3068" s="43">
        <f t="shared" si="1559"/>
        <v>41912</v>
      </c>
      <c r="X3068" s="45">
        <f t="shared" si="1570"/>
        <v>1.0915055248618786</v>
      </c>
      <c r="Y3068" s="45">
        <f t="shared" si="1571"/>
        <v>2.2634233330810565</v>
      </c>
      <c r="Z3068" s="47">
        <f t="shared" si="1572"/>
        <v>110.68080816001346</v>
      </c>
      <c r="AA3068" s="47">
        <f t="shared" si="1573"/>
        <v>125.04178799261287</v>
      </c>
      <c r="AB3068" s="45">
        <f t="shared" si="1574"/>
        <v>2.1840999999999999</v>
      </c>
      <c r="AC3068" s="2" t="str">
        <f t="shared" si="1560"/>
        <v>TY2</v>
      </c>
      <c r="AD3068">
        <f t="shared" si="1561"/>
        <v>124.421875</v>
      </c>
      <c r="AE3068">
        <f t="shared" si="1562"/>
        <v>124.125</v>
      </c>
      <c r="AF3068" s="49">
        <f t="shared" si="1589"/>
        <v>0.296875</v>
      </c>
      <c r="AG3068" s="3">
        <f t="shared" si="1575"/>
        <v>123.58346014667693</v>
      </c>
      <c r="AH3068">
        <f t="shared" si="1576"/>
        <v>121.95598944201349</v>
      </c>
      <c r="AI3068" s="51">
        <f t="shared" si="1577"/>
        <v>1.6274707046634376</v>
      </c>
      <c r="AJ3068" s="52">
        <f t="shared" si="1578"/>
        <v>1.3305957046634376</v>
      </c>
      <c r="AK3068" s="2">
        <v>41793</v>
      </c>
      <c r="AL3068" t="str">
        <v>912828QN</v>
      </c>
      <c r="AM3068">
        <v>2.2155</v>
      </c>
      <c r="AN3068">
        <v>-6.3159999999999994E-2</v>
      </c>
      <c r="AO3068">
        <v>0.84709999999999996</v>
      </c>
      <c r="AP3068">
        <v>124.421875</v>
      </c>
      <c r="AQ3068">
        <f>VLOOKUP(AL3068,工作表1!$F$3:$G$1000,2,FALSE)</f>
        <v>3.125</v>
      </c>
      <c r="AR3068" t="str">
        <f>VLOOKUP(AL3068,工作表1!$F$3:$H$1000,3,FALSE)</f>
        <v>2021/5/15</v>
      </c>
      <c r="AS3068">
        <f t="shared" si="1563"/>
        <v>9.6000000000000002E-2</v>
      </c>
      <c r="AT3068">
        <f t="shared" si="1564"/>
        <v>3.0289999999999999</v>
      </c>
      <c r="AU3068" s="43">
        <f t="shared" si="1579"/>
        <v>41958</v>
      </c>
      <c r="AV3068" s="43">
        <f t="shared" si="1565"/>
        <v>42004</v>
      </c>
      <c r="AW3068" s="45">
        <f t="shared" si="1580"/>
        <v>0.16983695652173914</v>
      </c>
      <c r="AX3068" s="45">
        <f t="shared" si="1581"/>
        <v>1.9677821620011913</v>
      </c>
      <c r="AY3068" s="47">
        <f t="shared" si="1582"/>
        <v>107.23566415874316</v>
      </c>
      <c r="AZ3068" s="47">
        <f t="shared" si="1583"/>
        <v>123.58346014667693</v>
      </c>
      <c r="BA3068" s="43"/>
      <c r="BC3068" s="2">
        <v>41792</v>
      </c>
      <c r="BD3068" t="str">
        <v>912828RC</v>
      </c>
      <c r="BE3068">
        <v>6.2944000000000004</v>
      </c>
      <c r="BF3068">
        <v>-0.20916999999999999</v>
      </c>
      <c r="BG3068">
        <v>0.79390000000000005</v>
      </c>
      <c r="BH3068">
        <v>124.125</v>
      </c>
      <c r="BI3068">
        <f>VLOOKUP(BD3068,工作表1!$K$3:$L$1000,2,FALSE)</f>
        <v>2.125</v>
      </c>
      <c r="BJ3068" t="str">
        <f>VLOOKUP(BD3068,工作表1!$K$3:$M$1000,3,FALSE)</f>
        <v>2021/8/15</v>
      </c>
      <c r="BK3068">
        <f t="shared" si="1566"/>
        <v>9.4500000000000001E-2</v>
      </c>
      <c r="BL3068">
        <f t="shared" si="1567"/>
        <v>2.0305</v>
      </c>
      <c r="BM3068" s="43">
        <f t="shared" si="1584"/>
        <v>41866</v>
      </c>
      <c r="BN3068" s="43">
        <f t="shared" si="1568"/>
        <v>42094</v>
      </c>
      <c r="BO3068" s="45">
        <f t="shared" si="1585"/>
        <v>0.63397790055248626</v>
      </c>
      <c r="BP3068" s="45">
        <f t="shared" si="1586"/>
        <v>2.386375160826459</v>
      </c>
      <c r="BQ3068" s="47">
        <f t="shared" si="1587"/>
        <v>100.47441244952135</v>
      </c>
      <c r="BR3068" s="47">
        <f t="shared" si="1588"/>
        <v>121.95598944201349</v>
      </c>
    </row>
    <row r="3069" spans="6:70" x14ac:dyDescent="0.25">
      <c r="F3069" s="2">
        <v>41893</v>
      </c>
      <c r="G3069">
        <v>9.5000000000000001E-2</v>
      </c>
      <c r="H3069" s="43">
        <v>41940</v>
      </c>
      <c r="I3069">
        <v>1.9648000000000001</v>
      </c>
      <c r="L3069" s="2">
        <v>41792</v>
      </c>
      <c r="M3069" t="str">
        <v>912828PX</v>
      </c>
      <c r="N3069">
        <v>0.75190000000000001</v>
      </c>
      <c r="O3069">
        <v>-0.16972000000000001</v>
      </c>
      <c r="P3069">
        <v>0.87370000000000003</v>
      </c>
      <c r="Q3069">
        <v>125.71875</v>
      </c>
      <c r="R3069">
        <f>VLOOKUP(M3069,工作表1!$A$3:$B$1000,2,FALSE)</f>
        <v>3.625</v>
      </c>
      <c r="S3069" t="str">
        <f>VLOOKUP(M3069,工作表1!$A$3:$C$1000,3,FALSE)</f>
        <v>2021/2/15</v>
      </c>
      <c r="T3069">
        <f t="shared" si="1558"/>
        <v>9.4500000000000001E-2</v>
      </c>
      <c r="U3069">
        <f t="shared" si="1557"/>
        <v>3.5305</v>
      </c>
      <c r="V3069" s="43">
        <f t="shared" si="1569"/>
        <v>41866</v>
      </c>
      <c r="W3069" s="43">
        <f t="shared" si="1559"/>
        <v>41912</v>
      </c>
      <c r="X3069" s="45">
        <f t="shared" si="1570"/>
        <v>1.0814917127071824</v>
      </c>
      <c r="Y3069" s="45">
        <f t="shared" si="1571"/>
        <v>2.2633410277756756</v>
      </c>
      <c r="Z3069" s="47">
        <f t="shared" si="1572"/>
        <v>111.08736529297278</v>
      </c>
      <c r="AA3069" s="47">
        <f t="shared" si="1573"/>
        <v>125.49266062434853</v>
      </c>
      <c r="AB3069" s="45">
        <f t="shared" si="1574"/>
        <v>2.1135000000000002</v>
      </c>
      <c r="AC3069" s="2" t="str">
        <f t="shared" si="1560"/>
        <v>TY2</v>
      </c>
      <c r="AD3069">
        <f t="shared" si="1561"/>
        <v>124.890625</v>
      </c>
      <c r="AE3069">
        <f t="shared" si="1562"/>
        <v>124.75</v>
      </c>
      <c r="AF3069" s="49">
        <f t="shared" si="1589"/>
        <v>0.140625</v>
      </c>
      <c r="AG3069" s="3">
        <f t="shared" si="1575"/>
        <v>124.01509914659825</v>
      </c>
      <c r="AH3069">
        <f t="shared" si="1576"/>
        <v>123.25814659658359</v>
      </c>
      <c r="AI3069" s="51">
        <f t="shared" si="1577"/>
        <v>0.75695255001465966</v>
      </c>
      <c r="AJ3069" s="52">
        <f t="shared" si="1578"/>
        <v>0.61632755001465966</v>
      </c>
      <c r="AK3069" s="2">
        <v>41792</v>
      </c>
      <c r="AL3069" t="str">
        <v>912828QN</v>
      </c>
      <c r="AM3069">
        <v>1.665</v>
      </c>
      <c r="AN3069">
        <v>-2.0140000000000002E-2</v>
      </c>
      <c r="AO3069">
        <v>0.84709999999999996</v>
      </c>
      <c r="AP3069">
        <v>124.890625</v>
      </c>
      <c r="AQ3069">
        <f>VLOOKUP(AL3069,工作表1!$F$3:$G$1000,2,FALSE)</f>
        <v>3.125</v>
      </c>
      <c r="AR3069" t="str">
        <f>VLOOKUP(AL3069,工作表1!$F$3:$H$1000,3,FALSE)</f>
        <v>2021/5/15</v>
      </c>
      <c r="AS3069">
        <f t="shared" si="1563"/>
        <v>9.4500000000000001E-2</v>
      </c>
      <c r="AT3069">
        <f t="shared" si="1564"/>
        <v>3.0305</v>
      </c>
      <c r="AU3069" s="43">
        <f t="shared" si="1579"/>
        <v>41958</v>
      </c>
      <c r="AV3069" s="43">
        <f t="shared" si="1565"/>
        <v>42004</v>
      </c>
      <c r="AW3069" s="45">
        <f t="shared" si="1580"/>
        <v>0.16134510869565216</v>
      </c>
      <c r="AX3069" s="45">
        <f t="shared" si="1581"/>
        <v>1.9678519580107205</v>
      </c>
      <c r="AY3069" s="47">
        <f t="shared" si="1582"/>
        <v>107.61431860352174</v>
      </c>
      <c r="AZ3069" s="47">
        <f t="shared" si="1583"/>
        <v>124.01509914659825</v>
      </c>
      <c r="BA3069" s="43"/>
      <c r="BC3069" s="2">
        <v>41789</v>
      </c>
      <c r="BD3069" t="str">
        <v>912828RC</v>
      </c>
      <c r="BE3069">
        <v>7.1957000000000004</v>
      </c>
      <c r="BF3069">
        <v>-0.25649</v>
      </c>
      <c r="BG3069">
        <v>0.79390000000000005</v>
      </c>
      <c r="BH3069">
        <v>124.75</v>
      </c>
      <c r="BI3069">
        <f>VLOOKUP(BD3069,工作表1!$K$3:$L$1000,2,FALSE)</f>
        <v>2.125</v>
      </c>
      <c r="BJ3069" t="str">
        <f>VLOOKUP(BD3069,工作表1!$K$3:$M$1000,3,FALSE)</f>
        <v>2021/8/15</v>
      </c>
      <c r="BK3069">
        <f t="shared" si="1566"/>
        <v>9.2999999999999999E-2</v>
      </c>
      <c r="BL3069">
        <f t="shared" si="1567"/>
        <v>2.032</v>
      </c>
      <c r="BM3069" s="43">
        <f t="shared" si="1584"/>
        <v>41866</v>
      </c>
      <c r="BN3069" s="43">
        <f t="shared" si="1568"/>
        <v>42004</v>
      </c>
      <c r="BO3069" s="45">
        <f t="shared" si="1585"/>
        <v>0.62810773480662985</v>
      </c>
      <c r="BP3069" s="45">
        <f t="shared" si="1586"/>
        <v>1.8623543101490956</v>
      </c>
      <c r="BQ3069" s="47">
        <f t="shared" si="1587"/>
        <v>100.42879208074461</v>
      </c>
      <c r="BR3069" s="47">
        <f t="shared" si="1588"/>
        <v>123.25814659658359</v>
      </c>
    </row>
    <row r="3070" spans="6:70" x14ac:dyDescent="0.25">
      <c r="F3070" s="2">
        <v>41892</v>
      </c>
      <c r="G3070">
        <v>9.4E-2</v>
      </c>
      <c r="H3070" s="43">
        <v>41939</v>
      </c>
      <c r="I3070">
        <v>1.9311</v>
      </c>
      <c r="L3070" s="2">
        <v>41789</v>
      </c>
      <c r="M3070" t="str">
        <v>912828PX</v>
      </c>
      <c r="N3070">
        <v>0.39789999999999998</v>
      </c>
      <c r="O3070">
        <v>-3.4299999999999997E-2</v>
      </c>
      <c r="P3070">
        <v>0.87370000000000003</v>
      </c>
      <c r="Q3070">
        <v>126.328125</v>
      </c>
      <c r="R3070">
        <f>VLOOKUP(M3070,工作表1!$A$3:$B$1000,2,FALSE)</f>
        <v>3.625</v>
      </c>
      <c r="S3070" t="str">
        <f>VLOOKUP(M3070,工作表1!$A$3:$C$1000,3,FALSE)</f>
        <v>2021/2/15</v>
      </c>
      <c r="T3070">
        <f t="shared" si="1558"/>
        <v>9.2999999999999999E-2</v>
      </c>
      <c r="U3070">
        <f t="shared" si="1557"/>
        <v>3.532</v>
      </c>
      <c r="V3070" s="43">
        <f t="shared" si="1569"/>
        <v>41866</v>
      </c>
      <c r="W3070" s="43">
        <f t="shared" si="1559"/>
        <v>41820</v>
      </c>
      <c r="X3070" s="45">
        <f t="shared" si="1570"/>
        <v>1.0714779005524864</v>
      </c>
      <c r="Y3070" s="45">
        <f t="shared" si="1571"/>
        <v>1.3495600923333084</v>
      </c>
      <c r="Z3070" s="47">
        <f t="shared" si="1572"/>
        <v>110.65437140128621</v>
      </c>
      <c r="AA3070" s="47">
        <f t="shared" si="1573"/>
        <v>126.26117590952705</v>
      </c>
      <c r="AB3070" s="45">
        <f t="shared" si="1574"/>
        <v>2.0577999999999999</v>
      </c>
      <c r="AC3070" s="2" t="str">
        <f t="shared" si="1560"/>
        <v>TY1</v>
      </c>
      <c r="AD3070">
        <f t="shared" si="1561"/>
        <v>126.328125</v>
      </c>
      <c r="AE3070">
        <f t="shared" si="1562"/>
        <v>125.515625</v>
      </c>
      <c r="AF3070" s="49">
        <f t="shared" si="1589"/>
        <v>0.8125</v>
      </c>
      <c r="AG3070" s="3">
        <f t="shared" si="1575"/>
        <v>126.26117590952705</v>
      </c>
      <c r="AH3070">
        <f t="shared" si="1576"/>
        <v>124.98987923548589</v>
      </c>
      <c r="AI3070" s="51">
        <f t="shared" si="1577"/>
        <v>1.2712966740411673</v>
      </c>
      <c r="AJ3070" s="52">
        <f t="shared" si="1578"/>
        <v>0.45879667404116731</v>
      </c>
      <c r="AK3070" s="2">
        <v>41789</v>
      </c>
      <c r="AL3070" t="str">
        <v>912828QN</v>
      </c>
      <c r="AM3070">
        <v>0.93579999999999997</v>
      </c>
      <c r="AN3070">
        <v>4.2380000000000001E-2</v>
      </c>
      <c r="AO3070">
        <v>0.84709999999999996</v>
      </c>
      <c r="AP3070">
        <v>125.515625</v>
      </c>
      <c r="AQ3070">
        <f>VLOOKUP(AL3070,工作表1!$F$3:$G$1000,2,FALSE)</f>
        <v>3.125</v>
      </c>
      <c r="AR3070" t="str">
        <f>VLOOKUP(AL3070,工作表1!$F$3:$H$1000,3,FALSE)</f>
        <v>2021/5/15</v>
      </c>
      <c r="AS3070">
        <f t="shared" si="1563"/>
        <v>9.2999999999999999E-2</v>
      </c>
      <c r="AT3070">
        <f t="shared" si="1564"/>
        <v>3.032</v>
      </c>
      <c r="AU3070" s="43">
        <f t="shared" si="1579"/>
        <v>41958</v>
      </c>
      <c r="AV3070" s="43">
        <f t="shared" si="1565"/>
        <v>41912</v>
      </c>
      <c r="AW3070" s="45">
        <f t="shared" si="1580"/>
        <v>0.15285326086956522</v>
      </c>
      <c r="AX3070" s="45">
        <f t="shared" si="1581"/>
        <v>1.1802505211435377</v>
      </c>
      <c r="AY3070" s="47">
        <f t="shared" si="1582"/>
        <v>107.33599245380475</v>
      </c>
      <c r="AZ3070" s="47">
        <f t="shared" si="1583"/>
        <v>124.98987923548589</v>
      </c>
      <c r="BA3070" s="43"/>
      <c r="BC3070" s="2">
        <v>41788</v>
      </c>
      <c r="BD3070" t="str">
        <v>912828RC</v>
      </c>
      <c r="BE3070">
        <v>6.2923999999999998</v>
      </c>
      <c r="BF3070">
        <v>-0.20885000000000001</v>
      </c>
      <c r="BG3070">
        <v>0.79390000000000005</v>
      </c>
      <c r="BH3070">
        <v>124.859375</v>
      </c>
      <c r="BI3070">
        <f>VLOOKUP(BD3070,工作表1!$K$3:$L$1000,2,FALSE)</f>
        <v>2.125</v>
      </c>
      <c r="BJ3070" t="str">
        <f>VLOOKUP(BD3070,工作表1!$K$3:$M$1000,3,FALSE)</f>
        <v>2021/8/15</v>
      </c>
      <c r="BK3070">
        <f t="shared" si="1566"/>
        <v>9.6500000000000002E-2</v>
      </c>
      <c r="BL3070">
        <f t="shared" si="1567"/>
        <v>2.0285000000000002</v>
      </c>
      <c r="BM3070" s="43">
        <f t="shared" si="1584"/>
        <v>41866</v>
      </c>
      <c r="BN3070" s="43">
        <f t="shared" si="1568"/>
        <v>42004</v>
      </c>
      <c r="BO3070" s="45">
        <f t="shared" si="1585"/>
        <v>0.61049723756906071</v>
      </c>
      <c r="BP3070" s="45">
        <f t="shared" si="1586"/>
        <v>1.862209566336184</v>
      </c>
      <c r="BQ3070" s="47">
        <f t="shared" si="1587"/>
        <v>100.50486441048386</v>
      </c>
      <c r="BR3070" s="47">
        <f t="shared" si="1588"/>
        <v>123.31071740358875</v>
      </c>
    </row>
    <row r="3071" spans="6:70" x14ac:dyDescent="0.25">
      <c r="F3071" s="2">
        <v>41891</v>
      </c>
      <c r="G3071">
        <v>9.5000000000000001E-2</v>
      </c>
      <c r="H3071" s="43">
        <v>41936</v>
      </c>
      <c r="I3071">
        <v>1.9408000000000001</v>
      </c>
      <c r="L3071" s="2">
        <v>41788</v>
      </c>
      <c r="M3071" t="str">
        <v>912828PX</v>
      </c>
      <c r="N3071">
        <v>0.79179999999999995</v>
      </c>
      <c r="O3071">
        <v>-0.14599999999999999</v>
      </c>
      <c r="P3071">
        <v>0.87370000000000003</v>
      </c>
      <c r="Q3071">
        <v>126.40625</v>
      </c>
      <c r="R3071">
        <f>VLOOKUP(M3071,工作表1!$A$3:$B$1000,2,FALSE)</f>
        <v>3.625</v>
      </c>
      <c r="S3071" t="str">
        <f>VLOOKUP(M3071,工作表1!$A$3:$C$1000,3,FALSE)</f>
        <v>2021/2/15</v>
      </c>
      <c r="T3071">
        <f t="shared" si="1558"/>
        <v>9.6500000000000002E-2</v>
      </c>
      <c r="U3071">
        <f t="shared" si="1557"/>
        <v>3.5285000000000002</v>
      </c>
      <c r="V3071" s="43">
        <f t="shared" si="1569"/>
        <v>41866</v>
      </c>
      <c r="W3071" s="43">
        <f t="shared" si="1559"/>
        <v>41820</v>
      </c>
      <c r="X3071" s="45">
        <f t="shared" si="1570"/>
        <v>1.0414364640883977</v>
      </c>
      <c r="Y3071" s="45">
        <f t="shared" si="1571"/>
        <v>1.3493131764171649</v>
      </c>
      <c r="Z3071" s="47">
        <f t="shared" si="1572"/>
        <v>110.76398062898308</v>
      </c>
      <c r="AA3071" s="47">
        <f t="shared" si="1573"/>
        <v>126.34528255110898</v>
      </c>
      <c r="AB3071" s="45">
        <f t="shared" si="1574"/>
        <v>2.0236999999999998</v>
      </c>
      <c r="AC3071" s="2" t="str">
        <f t="shared" si="1560"/>
        <v>TY1</v>
      </c>
      <c r="AD3071">
        <f t="shared" si="1561"/>
        <v>126.40625</v>
      </c>
      <c r="AE3071">
        <f t="shared" si="1562"/>
        <v>125.625</v>
      </c>
      <c r="AF3071" s="49">
        <f t="shared" si="1589"/>
        <v>0.78125</v>
      </c>
      <c r="AG3071" s="3">
        <f t="shared" si="1575"/>
        <v>126.34528255110898</v>
      </c>
      <c r="AH3071">
        <f t="shared" si="1576"/>
        <v>125.11528547147269</v>
      </c>
      <c r="AI3071" s="51">
        <f t="shared" si="1577"/>
        <v>1.2299970796362913</v>
      </c>
      <c r="AJ3071" s="52">
        <f t="shared" si="1578"/>
        <v>0.44874707963629135</v>
      </c>
      <c r="AK3071" s="2">
        <v>41788</v>
      </c>
      <c r="AL3071" t="str">
        <v>912828QN</v>
      </c>
      <c r="AM3071">
        <v>1.6339999999999999</v>
      </c>
      <c r="AN3071">
        <v>-1.9900000000000001E-2</v>
      </c>
      <c r="AO3071">
        <v>0.84709999999999996</v>
      </c>
      <c r="AP3071">
        <v>125.625</v>
      </c>
      <c r="AQ3071">
        <f>VLOOKUP(AL3071,工作表1!$F$3:$G$1000,2,FALSE)</f>
        <v>3.125</v>
      </c>
      <c r="AR3071" t="str">
        <f>VLOOKUP(AL3071,工作表1!$F$3:$H$1000,3,FALSE)</f>
        <v>2021/5/15</v>
      </c>
      <c r="AS3071">
        <f t="shared" si="1563"/>
        <v>9.6500000000000002E-2</v>
      </c>
      <c r="AT3071">
        <f t="shared" si="1564"/>
        <v>3.0285000000000002</v>
      </c>
      <c r="AU3071" s="43">
        <f t="shared" si="1579"/>
        <v>41958</v>
      </c>
      <c r="AV3071" s="43">
        <f t="shared" si="1565"/>
        <v>41912</v>
      </c>
      <c r="AW3071" s="45">
        <f t="shared" si="1580"/>
        <v>0.12737771739130435</v>
      </c>
      <c r="AX3071" s="45">
        <f t="shared" si="1581"/>
        <v>1.1804599091721264</v>
      </c>
      <c r="AY3071" s="47">
        <f t="shared" si="1582"/>
        <v>107.47745488681146</v>
      </c>
      <c r="AZ3071" s="47">
        <f t="shared" si="1583"/>
        <v>125.11528547147269</v>
      </c>
      <c r="BA3071" s="43"/>
      <c r="BC3071" s="2">
        <v>41787</v>
      </c>
      <c r="BD3071" t="str">
        <v>912828RC</v>
      </c>
      <c r="BE3071">
        <v>6.0547000000000004</v>
      </c>
      <c r="BF3071">
        <v>-0.19880999999999999</v>
      </c>
      <c r="BG3071">
        <v>0.79390000000000005</v>
      </c>
      <c r="BH3071">
        <v>124.9375</v>
      </c>
      <c r="BI3071">
        <f>VLOOKUP(BD3071,工作表1!$K$3:$L$1000,2,FALSE)</f>
        <v>2.125</v>
      </c>
      <c r="BJ3071" t="str">
        <f>VLOOKUP(BD3071,工作表1!$K$3:$M$1000,3,FALSE)</f>
        <v>2021/8/15</v>
      </c>
      <c r="BK3071">
        <f t="shared" si="1566"/>
        <v>9.5000000000000001E-2</v>
      </c>
      <c r="BL3071">
        <f t="shared" si="1567"/>
        <v>2.0299999999999998</v>
      </c>
      <c r="BM3071" s="43">
        <f t="shared" si="1584"/>
        <v>41866</v>
      </c>
      <c r="BN3071" s="43">
        <f t="shared" si="1568"/>
        <v>42004</v>
      </c>
      <c r="BO3071" s="45">
        <f t="shared" si="1585"/>
        <v>0.60462707182320441</v>
      </c>
      <c r="BP3071" s="45">
        <f t="shared" si="1586"/>
        <v>1.862161318398547</v>
      </c>
      <c r="BQ3071" s="47">
        <f t="shared" si="1587"/>
        <v>100.5672167852541</v>
      </c>
      <c r="BR3071" s="47">
        <f t="shared" si="1588"/>
        <v>123.37284094859518</v>
      </c>
    </row>
    <row r="3072" spans="6:70" x14ac:dyDescent="0.25">
      <c r="F3072" s="2">
        <v>41890</v>
      </c>
      <c r="G3072">
        <v>9.4E-2</v>
      </c>
      <c r="H3072" s="43">
        <v>41935</v>
      </c>
      <c r="I3072">
        <v>1.9386000000000001</v>
      </c>
      <c r="L3072" s="2">
        <v>41787</v>
      </c>
      <c r="M3072" t="str">
        <v>912828PX</v>
      </c>
      <c r="N3072">
        <v>0.79830000000000001</v>
      </c>
      <c r="O3072">
        <v>-0.13986999999999999</v>
      </c>
      <c r="P3072">
        <v>0.87370000000000003</v>
      </c>
      <c r="Q3072">
        <v>126.484375</v>
      </c>
      <c r="R3072">
        <f>VLOOKUP(M3072,工作表1!$A$3:$B$1000,2,FALSE)</f>
        <v>3.625</v>
      </c>
      <c r="S3072" t="str">
        <f>VLOOKUP(M3072,工作表1!$A$3:$C$1000,3,FALSE)</f>
        <v>2021/2/15</v>
      </c>
      <c r="T3072">
        <f t="shared" si="1558"/>
        <v>9.5000000000000001E-2</v>
      </c>
      <c r="U3072">
        <f t="shared" si="1557"/>
        <v>3.53</v>
      </c>
      <c r="V3072" s="43">
        <f t="shared" si="1569"/>
        <v>41866</v>
      </c>
      <c r="W3072" s="43">
        <f t="shared" si="1559"/>
        <v>41820</v>
      </c>
      <c r="X3072" s="45">
        <f t="shared" si="1570"/>
        <v>1.0314226519337018</v>
      </c>
      <c r="Y3072" s="45">
        <f t="shared" si="1571"/>
        <v>1.349230871111784</v>
      </c>
      <c r="Z3072" s="47">
        <f t="shared" si="1572"/>
        <v>110.84198507168651</v>
      </c>
      <c r="AA3072" s="47">
        <f t="shared" si="1573"/>
        <v>126.42052418665946</v>
      </c>
      <c r="AB3072" s="45">
        <f t="shared" si="1574"/>
        <v>1.9948999999999999</v>
      </c>
      <c r="AC3072" s="2" t="str">
        <f t="shared" si="1560"/>
        <v>TY1</v>
      </c>
      <c r="AD3072">
        <f t="shared" si="1561"/>
        <v>126.484375</v>
      </c>
      <c r="AE3072">
        <f t="shared" si="1562"/>
        <v>125.703125</v>
      </c>
      <c r="AF3072" s="49">
        <f t="shared" si="1589"/>
        <v>0.78125</v>
      </c>
      <c r="AG3072" s="3">
        <f t="shared" si="1575"/>
        <v>126.42052418665946</v>
      </c>
      <c r="AH3072">
        <f t="shared" si="1576"/>
        <v>125.1739808148338</v>
      </c>
      <c r="AI3072" s="51">
        <f t="shared" si="1577"/>
        <v>1.2465433718256662</v>
      </c>
      <c r="AJ3072" s="52">
        <f t="shared" si="1578"/>
        <v>0.46529337182566621</v>
      </c>
      <c r="AK3072" s="2">
        <v>41787</v>
      </c>
      <c r="AL3072" t="str">
        <v>912828QN</v>
      </c>
      <c r="AM3072">
        <v>1.2091000000000001</v>
      </c>
      <c r="AN3072">
        <v>1.3100000000000001E-2</v>
      </c>
      <c r="AO3072">
        <v>0.84709999999999996</v>
      </c>
      <c r="AP3072">
        <v>125.703125</v>
      </c>
      <c r="AQ3072">
        <f>VLOOKUP(AL3072,工作表1!$F$3:$G$1000,2,FALSE)</f>
        <v>3.125</v>
      </c>
      <c r="AR3072" t="str">
        <f>VLOOKUP(AL3072,工作表1!$F$3:$H$1000,3,FALSE)</f>
        <v>2021/5/15</v>
      </c>
      <c r="AS3072">
        <f t="shared" si="1563"/>
        <v>9.5000000000000001E-2</v>
      </c>
      <c r="AT3072">
        <f t="shared" si="1564"/>
        <v>3.03</v>
      </c>
      <c r="AU3072" s="43">
        <f t="shared" si="1579"/>
        <v>41958</v>
      </c>
      <c r="AV3072" s="43">
        <f t="shared" si="1565"/>
        <v>41912</v>
      </c>
      <c r="AW3072" s="45">
        <f t="shared" si="1580"/>
        <v>0.11888586956521741</v>
      </c>
      <c r="AX3072" s="45">
        <f t="shared" si="1581"/>
        <v>1.1805297051816557</v>
      </c>
      <c r="AY3072" s="47">
        <f t="shared" si="1582"/>
        <v>107.53982487122897</v>
      </c>
      <c r="AZ3072" s="47">
        <f t="shared" si="1583"/>
        <v>125.1739808148338</v>
      </c>
      <c r="BA3072" s="43"/>
      <c r="BC3072" s="2">
        <v>41786</v>
      </c>
      <c r="BD3072" t="str">
        <v>912828RC</v>
      </c>
      <c r="BE3072">
        <v>4.9307999999999996</v>
      </c>
      <c r="BF3072">
        <v>-0.14166000000000001</v>
      </c>
      <c r="BG3072">
        <v>0.79390000000000005</v>
      </c>
      <c r="BH3072">
        <v>124.34375</v>
      </c>
      <c r="BI3072">
        <f>VLOOKUP(BD3072,工作表1!$K$3:$L$1000,2,FALSE)</f>
        <v>2.125</v>
      </c>
      <c r="BJ3072" t="str">
        <f>VLOOKUP(BD3072,工作表1!$K$3:$M$1000,3,FALSE)</f>
        <v>2021/8/15</v>
      </c>
      <c r="BK3072">
        <f t="shared" si="1566"/>
        <v>9.6500000000000002E-2</v>
      </c>
      <c r="BL3072">
        <f t="shared" si="1567"/>
        <v>2.0285000000000002</v>
      </c>
      <c r="BM3072" s="43">
        <f t="shared" si="1584"/>
        <v>41866</v>
      </c>
      <c r="BN3072" s="43">
        <f t="shared" si="1568"/>
        <v>42004</v>
      </c>
      <c r="BO3072" s="45">
        <f t="shared" si="1585"/>
        <v>0.59875690607734811</v>
      </c>
      <c r="BP3072" s="45">
        <f t="shared" si="1586"/>
        <v>1.8621130704609097</v>
      </c>
      <c r="BQ3072" s="47">
        <f t="shared" si="1587"/>
        <v>100.06779857225277</v>
      </c>
      <c r="BR3072" s="47">
        <f t="shared" si="1588"/>
        <v>122.72962303022891</v>
      </c>
    </row>
    <row r="3073" spans="6:70" x14ac:dyDescent="0.25">
      <c r="F3073" s="2">
        <v>41887</v>
      </c>
      <c r="G3073">
        <v>9.4E-2</v>
      </c>
      <c r="H3073" s="43">
        <v>41934</v>
      </c>
      <c r="I3073">
        <v>1.8764000000000001</v>
      </c>
      <c r="L3073" s="2">
        <v>41786</v>
      </c>
      <c r="M3073" t="str">
        <v>912828PX</v>
      </c>
      <c r="N3073">
        <v>0.1474</v>
      </c>
      <c r="O3073">
        <v>6.4869999999999997E-2</v>
      </c>
      <c r="P3073">
        <v>0.87370000000000003</v>
      </c>
      <c r="Q3073">
        <v>125.90625</v>
      </c>
      <c r="R3073">
        <f>VLOOKUP(M3073,工作表1!$A$3:$B$1000,2,FALSE)</f>
        <v>3.625</v>
      </c>
      <c r="S3073" t="str">
        <f>VLOOKUP(M3073,工作表1!$A$3:$C$1000,3,FALSE)</f>
        <v>2021/2/15</v>
      </c>
      <c r="T3073">
        <f t="shared" si="1558"/>
        <v>9.6500000000000002E-2</v>
      </c>
      <c r="U3073">
        <f t="shared" si="1557"/>
        <v>3.5285000000000002</v>
      </c>
      <c r="V3073" s="43">
        <f t="shared" si="1569"/>
        <v>41866</v>
      </c>
      <c r="W3073" s="43">
        <f t="shared" si="1559"/>
        <v>41820</v>
      </c>
      <c r="X3073" s="45">
        <f t="shared" si="1570"/>
        <v>1.0214088397790055</v>
      </c>
      <c r="Y3073" s="45">
        <f t="shared" si="1571"/>
        <v>1.3491485658064029</v>
      </c>
      <c r="Z3073" s="47">
        <f t="shared" si="1572"/>
        <v>110.32440607006902</v>
      </c>
      <c r="AA3073" s="47">
        <f t="shared" si="1573"/>
        <v>125.81439146298565</v>
      </c>
      <c r="AB3073" s="45">
        <f t="shared" si="1574"/>
        <v>2.0600999999999998</v>
      </c>
      <c r="AC3073" s="2" t="str">
        <f t="shared" si="1560"/>
        <v>TY1</v>
      </c>
      <c r="AD3073">
        <f t="shared" si="1561"/>
        <v>125.90625</v>
      </c>
      <c r="AE3073">
        <f t="shared" si="1562"/>
        <v>125.109375</v>
      </c>
      <c r="AF3073" s="49">
        <f t="shared" si="1589"/>
        <v>0.796875</v>
      </c>
      <c r="AG3073" s="3">
        <f t="shared" si="1575"/>
        <v>125.81439146298565</v>
      </c>
      <c r="AH3073">
        <f t="shared" si="1576"/>
        <v>124.56970400931938</v>
      </c>
      <c r="AI3073" s="51">
        <f t="shared" si="1577"/>
        <v>1.2446874536662733</v>
      </c>
      <c r="AJ3073" s="52">
        <f t="shared" si="1578"/>
        <v>0.44781245366627331</v>
      </c>
      <c r="AK3073" s="2">
        <v>41786</v>
      </c>
      <c r="AL3073" t="str">
        <v>912828QN</v>
      </c>
      <c r="AM3073">
        <v>1.0248999999999999</v>
      </c>
      <c r="AN3073">
        <v>2.7910000000000001E-2</v>
      </c>
      <c r="AO3073">
        <v>0.84709999999999996</v>
      </c>
      <c r="AP3073">
        <v>125.109375</v>
      </c>
      <c r="AQ3073">
        <f>VLOOKUP(AL3073,工作表1!$F$3:$G$1000,2,FALSE)</f>
        <v>3.125</v>
      </c>
      <c r="AR3073" t="str">
        <f>VLOOKUP(AL3073,工作表1!$F$3:$H$1000,3,FALSE)</f>
        <v>2021/5/15</v>
      </c>
      <c r="AS3073">
        <f t="shared" si="1563"/>
        <v>9.6500000000000002E-2</v>
      </c>
      <c r="AT3073">
        <f t="shared" si="1564"/>
        <v>3.0285000000000002</v>
      </c>
      <c r="AU3073" s="43">
        <f t="shared" si="1579"/>
        <v>41958</v>
      </c>
      <c r="AV3073" s="43">
        <f t="shared" si="1565"/>
        <v>41912</v>
      </c>
      <c r="AW3073" s="45">
        <f t="shared" si="1580"/>
        <v>0.11039402173913043</v>
      </c>
      <c r="AX3073" s="45">
        <f t="shared" si="1581"/>
        <v>1.1805995011911852</v>
      </c>
      <c r="AY3073" s="47">
        <f t="shared" si="1582"/>
        <v>107.03955781500069</v>
      </c>
      <c r="AZ3073" s="47">
        <f t="shared" si="1583"/>
        <v>124.56970400931938</v>
      </c>
      <c r="BA3073" s="43"/>
      <c r="BC3073" s="2">
        <v>41782</v>
      </c>
      <c r="BD3073" t="str">
        <v>912828RC</v>
      </c>
      <c r="BE3073">
        <v>5.2720000000000002</v>
      </c>
      <c r="BF3073">
        <v>-0.16632</v>
      </c>
      <c r="BG3073">
        <v>0.79390000000000005</v>
      </c>
      <c r="BH3073">
        <v>124.21875</v>
      </c>
      <c r="BI3073">
        <f>VLOOKUP(BD3073,工作表1!$K$3:$L$1000,2,FALSE)</f>
        <v>2.125</v>
      </c>
      <c r="BJ3073" t="str">
        <f>VLOOKUP(BD3073,工作表1!$K$3:$M$1000,3,FALSE)</f>
        <v>2021/8/15</v>
      </c>
      <c r="BK3073">
        <f t="shared" si="1566"/>
        <v>9.4500000000000001E-2</v>
      </c>
      <c r="BL3073">
        <f t="shared" si="1567"/>
        <v>2.0305</v>
      </c>
      <c r="BM3073" s="43">
        <f t="shared" si="1584"/>
        <v>41866</v>
      </c>
      <c r="BN3073" s="43">
        <f t="shared" si="1568"/>
        <v>42004</v>
      </c>
      <c r="BO3073" s="45">
        <f t="shared" si="1585"/>
        <v>0.59288674033149169</v>
      </c>
      <c r="BP3073" s="45">
        <f t="shared" si="1586"/>
        <v>1.8620648225232725</v>
      </c>
      <c r="BQ3073" s="47">
        <f t="shared" si="1587"/>
        <v>99.990070304516792</v>
      </c>
      <c r="BR3073" s="47">
        <f t="shared" si="1588"/>
        <v>122.61490849283535</v>
      </c>
    </row>
    <row r="3074" spans="6:70" x14ac:dyDescent="0.25">
      <c r="F3074" s="2">
        <v>41886</v>
      </c>
      <c r="G3074">
        <v>9.2499999999999999E-2</v>
      </c>
      <c r="H3074" s="43">
        <v>41933</v>
      </c>
      <c r="I3074">
        <v>1.8789</v>
      </c>
      <c r="L3074" s="2">
        <v>41782</v>
      </c>
      <c r="M3074" t="str">
        <v>912828PX</v>
      </c>
      <c r="N3074">
        <v>0.85270000000000001</v>
      </c>
      <c r="O3074">
        <v>-0.15629000000000001</v>
      </c>
      <c r="P3074">
        <v>0.87370000000000003</v>
      </c>
      <c r="Q3074">
        <v>125.796875</v>
      </c>
      <c r="R3074">
        <f>VLOOKUP(M3074,工作表1!$A$3:$B$1000,2,FALSE)</f>
        <v>3.625</v>
      </c>
      <c r="S3074" t="str">
        <f>VLOOKUP(M3074,工作表1!$A$3:$C$1000,3,FALSE)</f>
        <v>2021/2/15</v>
      </c>
      <c r="T3074">
        <f t="shared" si="1558"/>
        <v>9.4500000000000001E-2</v>
      </c>
      <c r="U3074">
        <f t="shared" si="1557"/>
        <v>3.5305</v>
      </c>
      <c r="V3074" s="43">
        <f t="shared" si="1569"/>
        <v>41866</v>
      </c>
      <c r="W3074" s="43">
        <f t="shared" si="1559"/>
        <v>41820</v>
      </c>
      <c r="X3074" s="45">
        <f t="shared" si="1570"/>
        <v>1.0113950276243093</v>
      </c>
      <c r="Y3074" s="45">
        <f t="shared" si="1571"/>
        <v>1.3490662605010217</v>
      </c>
      <c r="Z3074" s="47">
        <f t="shared" si="1572"/>
        <v>110.2652416313821</v>
      </c>
      <c r="AA3074" s="47">
        <f t="shared" si="1573"/>
        <v>125.73257182241629</v>
      </c>
      <c r="AB3074" s="45">
        <f t="shared" si="1574"/>
        <v>2.0674000000000001</v>
      </c>
      <c r="AC3074" s="2" t="str">
        <f t="shared" si="1560"/>
        <v>TY1</v>
      </c>
      <c r="AD3074">
        <f t="shared" si="1561"/>
        <v>125.796875</v>
      </c>
      <c r="AE3074">
        <f t="shared" si="1562"/>
        <v>124.984375</v>
      </c>
      <c r="AF3074" s="49">
        <f t="shared" si="1589"/>
        <v>0.8125</v>
      </c>
      <c r="AG3074" s="3">
        <f t="shared" si="1575"/>
        <v>125.73257182241629</v>
      </c>
      <c r="AH3074">
        <f t="shared" si="1576"/>
        <v>124.463319949755</v>
      </c>
      <c r="AI3074" s="51">
        <f t="shared" si="1577"/>
        <v>1.269251872661286</v>
      </c>
      <c r="AJ3074" s="52">
        <f t="shared" si="1578"/>
        <v>0.45675187266128603</v>
      </c>
      <c r="AK3074" s="2">
        <v>41782</v>
      </c>
      <c r="AL3074" t="str">
        <v>912828QN</v>
      </c>
      <c r="AM3074">
        <v>1.5553999999999999</v>
      </c>
      <c r="AN3074">
        <v>-2.3720000000000001E-2</v>
      </c>
      <c r="AO3074">
        <v>0.84709999999999996</v>
      </c>
      <c r="AP3074">
        <v>124.984375</v>
      </c>
      <c r="AQ3074">
        <f>VLOOKUP(AL3074,工作表1!$F$3:$G$1000,2,FALSE)</f>
        <v>3.125</v>
      </c>
      <c r="AR3074" t="str">
        <f>VLOOKUP(AL3074,工作表1!$F$3:$H$1000,3,FALSE)</f>
        <v>2021/5/15</v>
      </c>
      <c r="AS3074">
        <f t="shared" si="1563"/>
        <v>9.4500000000000001E-2</v>
      </c>
      <c r="AT3074">
        <f t="shared" si="1564"/>
        <v>3.0305</v>
      </c>
      <c r="AU3074" s="43">
        <f t="shared" si="1579"/>
        <v>41958</v>
      </c>
      <c r="AV3074" s="43">
        <f t="shared" si="1565"/>
        <v>41912</v>
      </c>
      <c r="AW3074" s="45">
        <f t="shared" si="1580"/>
        <v>0.10190217391304347</v>
      </c>
      <c r="AX3074" s="45">
        <f t="shared" si="1581"/>
        <v>1.1806692972007147</v>
      </c>
      <c r="AY3074" s="47">
        <f t="shared" si="1582"/>
        <v>106.96227237053336</v>
      </c>
      <c r="AZ3074" s="47">
        <f t="shared" si="1583"/>
        <v>124.463319949755</v>
      </c>
      <c r="BA3074" s="43"/>
      <c r="BC3074" s="2">
        <v>41781</v>
      </c>
      <c r="BD3074" t="str">
        <v>912828RC</v>
      </c>
      <c r="BE3074">
        <v>5.4368999999999996</v>
      </c>
      <c r="BF3074">
        <v>-0.16416</v>
      </c>
      <c r="BG3074">
        <v>0.79390000000000005</v>
      </c>
      <c r="BH3074">
        <v>124.03125</v>
      </c>
      <c r="BI3074">
        <f>VLOOKUP(BD3074,工作表1!$K$3:$L$1000,2,FALSE)</f>
        <v>2.125</v>
      </c>
      <c r="BJ3074" t="str">
        <f>VLOOKUP(BD3074,工作表1!$K$3:$M$1000,3,FALSE)</f>
        <v>2021/8/15</v>
      </c>
      <c r="BK3074">
        <f t="shared" si="1566"/>
        <v>9.35E-2</v>
      </c>
      <c r="BL3074">
        <f t="shared" si="1567"/>
        <v>2.0314999999999999</v>
      </c>
      <c r="BM3074" s="43">
        <f t="shared" si="1584"/>
        <v>41866</v>
      </c>
      <c r="BN3074" s="43">
        <f t="shared" si="1568"/>
        <v>42004</v>
      </c>
      <c r="BO3074" s="45">
        <f t="shared" si="1585"/>
        <v>0.56940607734806625</v>
      </c>
      <c r="BP3074" s="45">
        <f t="shared" si="1586"/>
        <v>1.861871830772724</v>
      </c>
      <c r="BQ3074" s="47">
        <f t="shared" si="1587"/>
        <v>99.863461276454544</v>
      </c>
      <c r="BR3074" s="47">
        <f t="shared" si="1588"/>
        <v>122.39349787876591</v>
      </c>
    </row>
    <row r="3075" spans="6:70" x14ac:dyDescent="0.25">
      <c r="F3075" s="2">
        <v>41885</v>
      </c>
      <c r="G3075">
        <v>9.2499999999999999E-2</v>
      </c>
      <c r="H3075" s="43">
        <v>41932</v>
      </c>
      <c r="I3075">
        <v>1.8527</v>
      </c>
      <c r="L3075" s="2">
        <v>41781</v>
      </c>
      <c r="M3075" t="str">
        <v>912828PX</v>
      </c>
      <c r="N3075">
        <v>0.91979999999999995</v>
      </c>
      <c r="O3075">
        <v>-0.14631</v>
      </c>
      <c r="P3075">
        <v>0.87370000000000003</v>
      </c>
      <c r="Q3075">
        <v>125.625</v>
      </c>
      <c r="R3075">
        <f>VLOOKUP(M3075,工作表1!$A$3:$B$1000,2,FALSE)</f>
        <v>3.625</v>
      </c>
      <c r="S3075" t="str">
        <f>VLOOKUP(M3075,工作表1!$A$3:$C$1000,3,FALSE)</f>
        <v>2021/2/15</v>
      </c>
      <c r="T3075">
        <f t="shared" si="1558"/>
        <v>9.35E-2</v>
      </c>
      <c r="U3075">
        <f t="shared" si="1557"/>
        <v>3.5314999999999999</v>
      </c>
      <c r="V3075" s="43">
        <f t="shared" si="1569"/>
        <v>41866</v>
      </c>
      <c r="W3075" s="43">
        <f t="shared" si="1559"/>
        <v>41820</v>
      </c>
      <c r="X3075" s="45">
        <f t="shared" si="1570"/>
        <v>0.97133977900552482</v>
      </c>
      <c r="Y3075" s="45">
        <f t="shared" si="1571"/>
        <v>1.3487370392794975</v>
      </c>
      <c r="Z3075" s="47">
        <f t="shared" si="1572"/>
        <v>110.15402504041481</v>
      </c>
      <c r="AA3075" s="47">
        <f t="shared" si="1573"/>
        <v>125.54958642891317</v>
      </c>
      <c r="AB3075" s="45">
        <f t="shared" si="1574"/>
        <v>2.0846</v>
      </c>
      <c r="AC3075" s="2" t="str">
        <f t="shared" si="1560"/>
        <v>TY1</v>
      </c>
      <c r="AD3075">
        <f t="shared" si="1561"/>
        <v>125.625</v>
      </c>
      <c r="AE3075">
        <f t="shared" si="1562"/>
        <v>124.796875</v>
      </c>
      <c r="AF3075" s="49">
        <f t="shared" si="1589"/>
        <v>0.828125</v>
      </c>
      <c r="AG3075" s="3">
        <f t="shared" si="1575"/>
        <v>125.54958642891317</v>
      </c>
      <c r="AH3075">
        <f t="shared" si="1576"/>
        <v>124.23935654935084</v>
      </c>
      <c r="AI3075" s="51">
        <f t="shared" si="1577"/>
        <v>1.3102298795623284</v>
      </c>
      <c r="AJ3075" s="52">
        <f t="shared" si="1578"/>
        <v>0.48210487956232839</v>
      </c>
      <c r="AK3075" s="2">
        <v>41781</v>
      </c>
      <c r="AL3075" t="str">
        <v>912828QN</v>
      </c>
      <c r="AM3075">
        <v>1.1633</v>
      </c>
      <c r="AN3075">
        <v>1.7809999999999999E-2</v>
      </c>
      <c r="AO3075">
        <v>0.84709999999999996</v>
      </c>
      <c r="AP3075">
        <v>124.796875</v>
      </c>
      <c r="AQ3075">
        <f>VLOOKUP(AL3075,工作表1!$F$3:$G$1000,2,FALSE)</f>
        <v>3.125</v>
      </c>
      <c r="AR3075" t="str">
        <f>VLOOKUP(AL3075,工作表1!$F$3:$H$1000,3,FALSE)</f>
        <v>2021/5/15</v>
      </c>
      <c r="AS3075">
        <f t="shared" si="1563"/>
        <v>9.35E-2</v>
      </c>
      <c r="AT3075">
        <f t="shared" si="1564"/>
        <v>3.0314999999999999</v>
      </c>
      <c r="AU3075" s="43">
        <f t="shared" si="1579"/>
        <v>41958</v>
      </c>
      <c r="AV3075" s="43">
        <f t="shared" si="1565"/>
        <v>41912</v>
      </c>
      <c r="AW3075" s="45">
        <f t="shared" si="1580"/>
        <v>6.7934782608695649E-2</v>
      </c>
      <c r="AX3075" s="45">
        <f t="shared" si="1581"/>
        <v>1.1809484812388324</v>
      </c>
      <c r="AY3075" s="47">
        <f t="shared" si="1582"/>
        <v>106.82146627694293</v>
      </c>
      <c r="AZ3075" s="47">
        <f t="shared" si="1583"/>
        <v>124.23935654935084</v>
      </c>
      <c r="BA3075" s="43"/>
      <c r="BC3075" s="2">
        <v>41780</v>
      </c>
      <c r="BD3075" t="str">
        <v>912828RC</v>
      </c>
      <c r="BE3075">
        <v>6.0191999999999997</v>
      </c>
      <c r="BF3075">
        <v>-0.19084999999999999</v>
      </c>
      <c r="BG3075">
        <v>0.79390000000000005</v>
      </c>
      <c r="BH3075">
        <v>124.21875</v>
      </c>
      <c r="BI3075">
        <f>VLOOKUP(BD3075,工作表1!$K$3:$L$1000,2,FALSE)</f>
        <v>2.125</v>
      </c>
      <c r="BJ3075" t="str">
        <f>VLOOKUP(BD3075,工作表1!$K$3:$M$1000,3,FALSE)</f>
        <v>2021/8/15</v>
      </c>
      <c r="BK3075">
        <f t="shared" si="1566"/>
        <v>9.2999999999999999E-2</v>
      </c>
      <c r="BL3075">
        <f t="shared" si="1567"/>
        <v>2.032</v>
      </c>
      <c r="BM3075" s="43">
        <f t="shared" si="1584"/>
        <v>41866</v>
      </c>
      <c r="BN3075" s="43">
        <f t="shared" si="1568"/>
        <v>42004</v>
      </c>
      <c r="BO3075" s="45">
        <f t="shared" si="1585"/>
        <v>0.56353591160220995</v>
      </c>
      <c r="BP3075" s="45">
        <f t="shared" si="1586"/>
        <v>1.8618235828350866</v>
      </c>
      <c r="BQ3075" s="47">
        <f t="shared" si="1587"/>
        <v>100.03554914237382</v>
      </c>
      <c r="BR3075" s="47">
        <f t="shared" si="1588"/>
        <v>122.59457776033042</v>
      </c>
    </row>
    <row r="3076" spans="6:70" x14ac:dyDescent="0.25">
      <c r="F3076" s="2">
        <v>41884</v>
      </c>
      <c r="G3076">
        <v>9.1999999999999998E-2</v>
      </c>
      <c r="H3076" s="43">
        <v>41929</v>
      </c>
      <c r="I3076">
        <v>1.8575999999999999</v>
      </c>
      <c r="L3076" s="2">
        <v>41780</v>
      </c>
      <c r="M3076" t="str">
        <v>912828PX</v>
      </c>
      <c r="N3076">
        <v>1.3807</v>
      </c>
      <c r="O3076">
        <v>-0.25568000000000002</v>
      </c>
      <c r="P3076">
        <v>0.87370000000000003</v>
      </c>
      <c r="Q3076">
        <v>125.8125</v>
      </c>
      <c r="R3076">
        <f>VLOOKUP(M3076,工作表1!$A$3:$B$1000,2,FALSE)</f>
        <v>3.625</v>
      </c>
      <c r="S3076" t="str">
        <f>VLOOKUP(M3076,工作表1!$A$3:$C$1000,3,FALSE)</f>
        <v>2021/2/15</v>
      </c>
      <c r="T3076">
        <f t="shared" si="1558"/>
        <v>9.2999999999999999E-2</v>
      </c>
      <c r="U3076">
        <f t="shared" ref="U3076:U3139" si="1590">R3076-T3076</f>
        <v>3.532</v>
      </c>
      <c r="V3076" s="43">
        <f t="shared" si="1569"/>
        <v>41866</v>
      </c>
      <c r="W3076" s="43">
        <f t="shared" si="1559"/>
        <v>41820</v>
      </c>
      <c r="X3076" s="45">
        <f t="shared" si="1570"/>
        <v>0.96132596685082872</v>
      </c>
      <c r="Y3076" s="45">
        <f t="shared" si="1571"/>
        <v>1.3486547339741164</v>
      </c>
      <c r="Z3076" s="47">
        <f t="shared" si="1572"/>
        <v>110.34212059139708</v>
      </c>
      <c r="AA3076" s="47">
        <f t="shared" si="1573"/>
        <v>125.75091475510365</v>
      </c>
      <c r="AB3076" s="45">
        <f t="shared" si="1574"/>
        <v>2.0678000000000001</v>
      </c>
      <c r="AC3076" s="2" t="str">
        <f t="shared" si="1560"/>
        <v>TY1</v>
      </c>
      <c r="AD3076">
        <f t="shared" si="1561"/>
        <v>125.8125</v>
      </c>
      <c r="AE3076">
        <f t="shared" si="1562"/>
        <v>124.984375</v>
      </c>
      <c r="AF3076" s="49">
        <f t="shared" si="1589"/>
        <v>0.828125</v>
      </c>
      <c r="AG3076" s="3">
        <f t="shared" si="1575"/>
        <v>125.75091475510365</v>
      </c>
      <c r="AH3076">
        <f t="shared" si="1576"/>
        <v>124.44660329893863</v>
      </c>
      <c r="AI3076" s="51">
        <f t="shared" si="1577"/>
        <v>1.3043114561650242</v>
      </c>
      <c r="AJ3076" s="52">
        <f t="shared" si="1578"/>
        <v>0.4761864561650242</v>
      </c>
      <c r="AK3076" s="2">
        <v>41780</v>
      </c>
      <c r="AL3076" t="str">
        <v>912828QN</v>
      </c>
      <c r="AM3076">
        <v>1.8344</v>
      </c>
      <c r="AN3076">
        <v>-3.415E-2</v>
      </c>
      <c r="AO3076">
        <v>0.84709999999999996</v>
      </c>
      <c r="AP3076">
        <v>124.984375</v>
      </c>
      <c r="AQ3076">
        <f>VLOOKUP(AL3076,工作表1!$F$3:$G$1000,2,FALSE)</f>
        <v>3.125</v>
      </c>
      <c r="AR3076" t="str">
        <f>VLOOKUP(AL3076,工作表1!$F$3:$H$1000,3,FALSE)</f>
        <v>2021/5/15</v>
      </c>
      <c r="AS3076">
        <f t="shared" si="1563"/>
        <v>9.2999999999999999E-2</v>
      </c>
      <c r="AT3076">
        <f t="shared" si="1564"/>
        <v>3.032</v>
      </c>
      <c r="AU3076" s="43">
        <f t="shared" si="1579"/>
        <v>41958</v>
      </c>
      <c r="AV3076" s="43">
        <f t="shared" si="1565"/>
        <v>41912</v>
      </c>
      <c r="AW3076" s="45">
        <f t="shared" si="1580"/>
        <v>5.9442934782608703E-2</v>
      </c>
      <c r="AX3076" s="45">
        <f t="shared" si="1581"/>
        <v>1.1810182772483622</v>
      </c>
      <c r="AY3076" s="47">
        <f t="shared" si="1582"/>
        <v>107.00934776868617</v>
      </c>
      <c r="AZ3076" s="47">
        <f t="shared" si="1583"/>
        <v>124.44660329893863</v>
      </c>
      <c r="BA3076" s="43"/>
      <c r="BC3076" s="2">
        <v>41779</v>
      </c>
      <c r="BD3076" t="str">
        <v>912828RC</v>
      </c>
      <c r="BE3076">
        <v>5.5610999999999997</v>
      </c>
      <c r="BF3076">
        <v>-0.16708999999999999</v>
      </c>
      <c r="BG3076">
        <v>0.79390000000000005</v>
      </c>
      <c r="BH3076">
        <v>124.40625</v>
      </c>
      <c r="BI3076">
        <f>VLOOKUP(BD3076,工作表1!$K$3:$L$1000,2,FALSE)</f>
        <v>2.125</v>
      </c>
      <c r="BJ3076" t="str">
        <f>VLOOKUP(BD3076,工作表1!$K$3:$M$1000,3,FALSE)</f>
        <v>2021/8/15</v>
      </c>
      <c r="BK3076">
        <f t="shared" si="1566"/>
        <v>9.2499999999999999E-2</v>
      </c>
      <c r="BL3076">
        <f t="shared" si="1567"/>
        <v>2.0325000000000002</v>
      </c>
      <c r="BM3076" s="43">
        <f t="shared" si="1584"/>
        <v>41866</v>
      </c>
      <c r="BN3076" s="43">
        <f t="shared" si="1568"/>
        <v>42004</v>
      </c>
      <c r="BO3076" s="45">
        <f t="shared" si="1585"/>
        <v>0.55766574585635353</v>
      </c>
      <c r="BP3076" s="45">
        <f t="shared" si="1586"/>
        <v>1.8617753348974495</v>
      </c>
      <c r="BQ3076" s="47">
        <f t="shared" si="1587"/>
        <v>100.17589632571772</v>
      </c>
      <c r="BR3076" s="47">
        <f t="shared" si="1588"/>
        <v>122.75567343689033</v>
      </c>
    </row>
    <row r="3077" spans="6:70" x14ac:dyDescent="0.25">
      <c r="F3077" s="2">
        <v>41880</v>
      </c>
      <c r="G3077">
        <v>9.1999999999999998E-2</v>
      </c>
      <c r="H3077" s="43">
        <v>41928</v>
      </c>
      <c r="I3077">
        <v>1.8198000000000001</v>
      </c>
      <c r="L3077" s="2">
        <v>41779</v>
      </c>
      <c r="M3077" t="str">
        <v>912828PX</v>
      </c>
      <c r="N3077">
        <v>0.83009999999999995</v>
      </c>
      <c r="O3077">
        <v>-0.10698000000000001</v>
      </c>
      <c r="P3077">
        <v>0.87370000000000003</v>
      </c>
      <c r="Q3077">
        <v>126</v>
      </c>
      <c r="R3077">
        <f>VLOOKUP(M3077,工作表1!$A$3:$B$1000,2,FALSE)</f>
        <v>3.625</v>
      </c>
      <c r="S3077" t="str">
        <f>VLOOKUP(M3077,工作表1!$A$3:$C$1000,3,FALSE)</f>
        <v>2021/2/15</v>
      </c>
      <c r="T3077">
        <f t="shared" ref="T3077:T3140" si="1591">INDEX($G:$G,MATCH(L3077,$F:$F,0))</f>
        <v>9.2499999999999999E-2</v>
      </c>
      <c r="U3077">
        <f t="shared" si="1590"/>
        <v>3.5325000000000002</v>
      </c>
      <c r="V3077" s="43">
        <f t="shared" si="1569"/>
        <v>41866</v>
      </c>
      <c r="W3077" s="43">
        <f t="shared" ref="W3077:W3140" si="1592">IF(WEEKDAY(DATE(YEAR(L3077),(INT(MONTH(L3077)/3)+1)*3+1,1)-1,2)=7,DATE(YEAR(L3077),(INT(MONTH(L3077)/3)+1)*3+1,1)-1-2,IF(WEEKDAY(DATE(YEAR(L3077),(INT(MONTH(L3077)/3)+1)*3+1,1)-1,2)=6,DATE(YEAR(L3077),(INT(MONTH(L3077)/3)+1)*3+1,1)-1-1,DATE(YEAR(L3077),(INT(MONTH(L3077)/3)+1)*3+1,1)-1))</f>
        <v>41820</v>
      </c>
      <c r="X3077" s="45">
        <f t="shared" si="1570"/>
        <v>0.95131215469613262</v>
      </c>
      <c r="Y3077" s="45">
        <f t="shared" si="1571"/>
        <v>1.3485724286687353</v>
      </c>
      <c r="Z3077" s="47">
        <f t="shared" si="1572"/>
        <v>110.4973701840153</v>
      </c>
      <c r="AA3077" s="47">
        <f t="shared" si="1573"/>
        <v>125.91464580975718</v>
      </c>
      <c r="AB3077" s="45">
        <f t="shared" si="1574"/>
        <v>2.0438000000000001</v>
      </c>
      <c r="AC3077" s="2" t="str">
        <f t="shared" ref="AC3077:AC3140" si="1593">IF(MOD(MONTH(L3077),3)=0,"TY2","TY1")</f>
        <v>TY1</v>
      </c>
      <c r="AD3077">
        <f t="shared" ref="AD3077:AD3140" si="1594">IF(AC3077="TY1",Q3077,AP3077)</f>
        <v>126</v>
      </c>
      <c r="AE3077">
        <f t="shared" ref="AE3077:AE3140" si="1595">IF(AC3077="TY1",AP3077,BH3077)</f>
        <v>125.171875</v>
      </c>
      <c r="AF3077" s="49">
        <f t="shared" si="1589"/>
        <v>0.828125</v>
      </c>
      <c r="AG3077" s="3">
        <f t="shared" si="1575"/>
        <v>125.91464580975718</v>
      </c>
      <c r="AH3077">
        <f t="shared" si="1576"/>
        <v>124.59766011711106</v>
      </c>
      <c r="AI3077" s="51">
        <f t="shared" si="1577"/>
        <v>1.3169856926461136</v>
      </c>
      <c r="AJ3077" s="52">
        <f t="shared" si="1578"/>
        <v>0.48886069264611365</v>
      </c>
      <c r="AK3077" s="2">
        <v>41779</v>
      </c>
      <c r="AL3077" t="str">
        <v>912828QN</v>
      </c>
      <c r="AM3077">
        <v>0.98</v>
      </c>
      <c r="AN3077">
        <v>3.4079999999999999E-2</v>
      </c>
      <c r="AO3077">
        <v>0.84709999999999996</v>
      </c>
      <c r="AP3077">
        <v>125.171875</v>
      </c>
      <c r="AQ3077">
        <f>VLOOKUP(AL3077,工作表1!$F$3:$G$1000,2,FALSE)</f>
        <v>3.125</v>
      </c>
      <c r="AR3077" t="str">
        <f>VLOOKUP(AL3077,工作表1!$F$3:$H$1000,3,FALSE)</f>
        <v>2021/5/15</v>
      </c>
      <c r="AS3077">
        <f t="shared" ref="AS3077:AS3140" si="1596">INDEX($G:$G,MATCH(AK3077,$F:$F,0))</f>
        <v>9.2499999999999999E-2</v>
      </c>
      <c r="AT3077">
        <f t="shared" ref="AT3077:AT3140" si="1597">AQ3077-AS3077</f>
        <v>3.0325000000000002</v>
      </c>
      <c r="AU3077" s="43">
        <f t="shared" si="1579"/>
        <v>41958</v>
      </c>
      <c r="AV3077" s="43">
        <f t="shared" ref="AV3077:AV3140" si="1598">IF(WEEKDAY(DATE(YEAR(AK3077),(INT(MONTH(AK3077)/3)+1)*3+4,1)-1,2)=7,DATE(YEAR(AK3077),(INT(MONTH(AK3077)/3)+1)*3+4,1)-1-2,IF(WEEKDAY(DATE(YEAR(AK3077),(INT(MONTH(AK3077)/3)+1)*3+4,1)-1,2)=6,DATE(YEAR(AK3077),(INT(MONTH(AK3077)/3)+1)*3+4,1)-1-1,DATE(YEAR(AK3077),(INT(MONTH(AK3077)/3)+1)*3+4,1)-1))</f>
        <v>41912</v>
      </c>
      <c r="AW3077" s="45">
        <f t="shared" si="1580"/>
        <v>5.0951086956521736E-2</v>
      </c>
      <c r="AX3077" s="45">
        <f t="shared" si="1581"/>
        <v>1.1810880732578917</v>
      </c>
      <c r="AY3077" s="47">
        <f t="shared" si="1582"/>
        <v>107.14963354730523</v>
      </c>
      <c r="AZ3077" s="47">
        <f t="shared" si="1583"/>
        <v>124.59766011711106</v>
      </c>
      <c r="BA3077" s="43"/>
      <c r="BC3077" s="2">
        <v>41778</v>
      </c>
      <c r="BD3077" t="str">
        <v>912828RC</v>
      </c>
      <c r="BE3077">
        <v>4.1223999999999998</v>
      </c>
      <c r="BF3077">
        <v>-9.536E-2</v>
      </c>
      <c r="BG3077">
        <v>0.79390000000000005</v>
      </c>
      <c r="BH3077">
        <v>124.21875</v>
      </c>
      <c r="BI3077">
        <f>VLOOKUP(BD3077,工作表1!$K$3:$L$1000,2,FALSE)</f>
        <v>2.125</v>
      </c>
      <c r="BJ3077" t="str">
        <f>VLOOKUP(BD3077,工作表1!$K$3:$M$1000,3,FALSE)</f>
        <v>2021/8/15</v>
      </c>
      <c r="BK3077">
        <f t="shared" ref="BK3077:BK3140" si="1599">INDEX($G:$G,MATCH(BC3077,$F:$F,0))</f>
        <v>9.1999999999999998E-2</v>
      </c>
      <c r="BL3077">
        <f t="shared" ref="BL3077:BL3140" si="1600">BI3077-BK3077</f>
        <v>2.0329999999999999</v>
      </c>
      <c r="BM3077" s="43">
        <f t="shared" si="1584"/>
        <v>41866</v>
      </c>
      <c r="BN3077" s="43">
        <f t="shared" ref="BN3077:BN3140" si="1601">IF(WEEKDAY(DATE(YEAR(BC3077),(INT(MONTH(BC3077)/3)+1)*3+7,1)-1,2)=7,DATE(YEAR(BC3077),(INT(MONTH(BC3077)/3)+1)*3+7,1)-1-2,IF(WEEKDAY(DATE(YEAR(BC3077),(INT(MONTH(BC3077)/3)+1)*3+7,1)-1,2)=6,DATE(YEAR(BC3077),(INT(MONTH(BC3077)/3)+1)*3+7,1)-1-1,DATE(YEAR(BC3077),(INT(MONTH(BC3077)/3)+1)*3+7,1)-1))</f>
        <v>42004</v>
      </c>
      <c r="BO3077" s="45">
        <f t="shared" si="1585"/>
        <v>0.55179558011049723</v>
      </c>
      <c r="BP3077" s="45">
        <f t="shared" si="1586"/>
        <v>1.8617270869598124</v>
      </c>
      <c r="BQ3077" s="47">
        <f t="shared" si="1587"/>
        <v>99.988184236761882</v>
      </c>
      <c r="BR3077" s="47">
        <f t="shared" si="1588"/>
        <v>122.50354068407941</v>
      </c>
    </row>
    <row r="3078" spans="6:70" x14ac:dyDescent="0.25">
      <c r="F3078" s="2">
        <v>41879</v>
      </c>
      <c r="G3078">
        <v>9.375E-2</v>
      </c>
      <c r="H3078" s="43">
        <v>41927</v>
      </c>
      <c r="I3078">
        <v>1.7890999999999999</v>
      </c>
      <c r="L3078" s="2">
        <v>41778</v>
      </c>
      <c r="M3078" t="str">
        <v>912828PX</v>
      </c>
      <c r="N3078">
        <v>0.93200000000000005</v>
      </c>
      <c r="O3078">
        <v>-0.13073000000000001</v>
      </c>
      <c r="P3078">
        <v>0.87370000000000003</v>
      </c>
      <c r="Q3078">
        <v>125.734375</v>
      </c>
      <c r="R3078">
        <f>VLOOKUP(M3078,工作表1!$A$3:$B$1000,2,FALSE)</f>
        <v>3.625</v>
      </c>
      <c r="S3078" t="str">
        <f>VLOOKUP(M3078,工作表1!$A$3:$C$1000,3,FALSE)</f>
        <v>2021/2/15</v>
      </c>
      <c r="T3078">
        <f t="shared" si="1591"/>
        <v>9.1999999999999998E-2</v>
      </c>
      <c r="U3078">
        <f t="shared" si="1590"/>
        <v>3.5329999999999999</v>
      </c>
      <c r="V3078" s="43">
        <f t="shared" ref="V3078:V3141" si="1602">COUPNCD(L3077,S3078,2,0)</f>
        <v>41866</v>
      </c>
      <c r="W3078" s="43">
        <f t="shared" si="1592"/>
        <v>41820</v>
      </c>
      <c r="X3078" s="45">
        <f t="shared" ref="X3078:X3141" si="1603">COUPDAYBS(L3077,S3078,2,1)/COUPDAYS(L3077,S3078,2,1)*R3078/2</f>
        <v>0.94129834254143652</v>
      </c>
      <c r="Y3078" s="45">
        <f t="shared" ref="Y3078:Y3141" si="1604">(W3078-L3077)/365*R3078+X3078</f>
        <v>1.3484901233633544</v>
      </c>
      <c r="Z3078" s="47">
        <f t="shared" ref="Z3078:Z3141" si="1605">(Q3078*P3078+Y3078)/(1+(O3078/100)*(W3078-L3079)/360)-X3078</f>
        <v>110.2794900854109</v>
      </c>
      <c r="AA3078" s="47">
        <f t="shared" ref="AA3078:AA3141" si="1606">(Z3078-$AB$5*(W3078-L3077)/365+T3078*(W3078-L3077)/360)/P3078</f>
        <v>125.651305250584</v>
      </c>
      <c r="AB3078" s="45">
        <f t="shared" ref="AB3078:AB3141" si="1607">INDEX(I:I,MATCH(L3078,H:H,0))</f>
        <v>2.0823999999999998</v>
      </c>
      <c r="AC3078" s="2" t="str">
        <f t="shared" si="1593"/>
        <v>TY1</v>
      </c>
      <c r="AD3078">
        <f t="shared" si="1594"/>
        <v>125.734375</v>
      </c>
      <c r="AE3078">
        <f t="shared" si="1595"/>
        <v>124.890625</v>
      </c>
      <c r="AF3078" s="49">
        <f t="shared" si="1589"/>
        <v>0.84375</v>
      </c>
      <c r="AG3078" s="3">
        <f t="shared" ref="AG3078:AG3141" si="1608">IF(AC3078="TY1",AA3078,AZ3078)</f>
        <v>125.651305250584</v>
      </c>
      <c r="AH3078">
        <f t="shared" ref="AH3078:AH3141" si="1609">IF(AC3078="TY1",AZ3078,BR3078)</f>
        <v>124.36311408362374</v>
      </c>
      <c r="AI3078" s="51">
        <f t="shared" ref="AI3078:AI3141" si="1610">AG3078-AH3078</f>
        <v>1.2881911669602601</v>
      </c>
      <c r="AJ3078" s="52">
        <f t="shared" ref="AJ3078:AJ3141" si="1611">AI3078-AF3078</f>
        <v>0.44444116696026015</v>
      </c>
      <c r="AK3078" s="2">
        <v>41778</v>
      </c>
      <c r="AL3078" t="str">
        <v>912828QN</v>
      </c>
      <c r="AM3078">
        <v>2.3275999999999999</v>
      </c>
      <c r="AN3078">
        <v>-7.3010000000000005E-2</v>
      </c>
      <c r="AO3078">
        <v>0.84709999999999996</v>
      </c>
      <c r="AP3078">
        <v>124.890625</v>
      </c>
      <c r="AQ3078">
        <f>VLOOKUP(AL3078,工作表1!$F$3:$G$1000,2,FALSE)</f>
        <v>3.125</v>
      </c>
      <c r="AR3078" t="str">
        <f>VLOOKUP(AL3078,工作表1!$F$3:$H$1000,3,FALSE)</f>
        <v>2021/5/15</v>
      </c>
      <c r="AS3078">
        <f t="shared" si="1596"/>
        <v>9.1999999999999998E-2</v>
      </c>
      <c r="AT3078">
        <f t="shared" si="1597"/>
        <v>3.0329999999999999</v>
      </c>
      <c r="AU3078" s="43">
        <f t="shared" ref="AU3078:AU3141" si="1612">COUPNCD(AK3077,AR3078,2,0)</f>
        <v>41958</v>
      </c>
      <c r="AV3078" s="43">
        <f t="shared" si="1598"/>
        <v>41912</v>
      </c>
      <c r="AW3078" s="45">
        <f t="shared" ref="AW3078:AW3141" si="1613">COUPDAYBS(AK3077,AR3078,2,1)/COUPDAYS(AK3077,AR3078,2,1)*AQ3078/2</f>
        <v>4.2459239130434784E-2</v>
      </c>
      <c r="AX3078" s="45">
        <f t="shared" ref="AX3078:AX3141" si="1614">(AV3078-AK3077)/365*AQ3078+AW3078</f>
        <v>1.1811578692674212</v>
      </c>
      <c r="AY3078" s="47">
        <f t="shared" ref="AY3078:AY3141" si="1615">(AP3078*AO3078+AX3078)/(1+(AN3078/100)*(AV3078-AK3079)/360)-AW3078</f>
        <v>106.96327792806112</v>
      </c>
      <c r="AZ3078" s="47">
        <f t="shared" ref="AZ3078:AZ3141" si="1616">(AY3078-$AB$5*(AV3078-AK3077)/365+AS3078*(AV3078-AK3077)/360)/AO3078</f>
        <v>124.36311408362374</v>
      </c>
      <c r="BA3078" s="43"/>
      <c r="BC3078" s="2">
        <v>41775</v>
      </c>
      <c r="BD3078" t="str">
        <v>912828RC</v>
      </c>
      <c r="BE3078">
        <v>3.5318000000000001</v>
      </c>
      <c r="BF3078">
        <v>-0.10094</v>
      </c>
      <c r="BG3078">
        <v>0.79390000000000005</v>
      </c>
      <c r="BH3078">
        <v>124.265625</v>
      </c>
      <c r="BI3078">
        <f>VLOOKUP(BD3078,工作表1!$K$3:$L$1000,2,FALSE)</f>
        <v>2.125</v>
      </c>
      <c r="BJ3078" t="str">
        <f>VLOOKUP(BD3078,工作表1!$K$3:$M$1000,3,FALSE)</f>
        <v>2021/8/15</v>
      </c>
      <c r="BK3078">
        <f t="shared" si="1599"/>
        <v>9.1999999999999998E-2</v>
      </c>
      <c r="BL3078">
        <f t="shared" si="1600"/>
        <v>2.0329999999999999</v>
      </c>
      <c r="BM3078" s="43">
        <f t="shared" ref="BM3078:BM3141" si="1617">COUPNCD(BC3077,BJ3078,2,0)</f>
        <v>41866</v>
      </c>
      <c r="BN3078" s="43">
        <f t="shared" si="1601"/>
        <v>42004</v>
      </c>
      <c r="BO3078" s="45">
        <f t="shared" ref="BO3078:BO3141" si="1618">COUPDAYBS(BC3077,BJ3078,2,1)/COUPDAYS(BC3077,BJ3078,2,1)*BI3078/2</f>
        <v>0.54592541436464093</v>
      </c>
      <c r="BP3078" s="45">
        <f t="shared" ref="BP3078:BP3141" si="1619">(BN3078-BC3077)/365*BI3078+BO3078</f>
        <v>1.8616788390221752</v>
      </c>
      <c r="BQ3078" s="47">
        <f t="shared" ref="BQ3078:BQ3141" si="1620">(BH3078*BG3078+BP3078)/(1+(BF3078/100)*(BN3078-BC3079)/360)-BO3078</f>
        <v>100.03509725489349</v>
      </c>
      <c r="BR3078" s="47">
        <f t="shared" ref="BR3078:BR3141" si="1621">(BQ3078-$AB$5*(BN3078-BC3077)/365+BK3078*(BN3078-BC3077)/360)/BG3078</f>
        <v>122.54733464521048</v>
      </c>
    </row>
    <row r="3079" spans="6:70" x14ac:dyDescent="0.25">
      <c r="F3079" s="2">
        <v>41878</v>
      </c>
      <c r="G3079">
        <v>9.0999999999999998E-2</v>
      </c>
      <c r="H3079" s="43">
        <v>41926</v>
      </c>
      <c r="I3079">
        <v>1.8772</v>
      </c>
      <c r="L3079" s="2">
        <v>41775</v>
      </c>
      <c r="M3079" t="str">
        <v>912828PX</v>
      </c>
      <c r="N3079">
        <v>0.80520000000000003</v>
      </c>
      <c r="O3079">
        <v>-9.604E-2</v>
      </c>
      <c r="P3079">
        <v>0.87370000000000003</v>
      </c>
      <c r="Q3079">
        <v>125.78125</v>
      </c>
      <c r="R3079">
        <f>VLOOKUP(M3079,工作表1!$A$3:$B$1000,2,FALSE)</f>
        <v>3.625</v>
      </c>
      <c r="S3079" t="str">
        <f>VLOOKUP(M3079,工作表1!$A$3:$C$1000,3,FALSE)</f>
        <v>2021/2/15</v>
      </c>
      <c r="T3079">
        <f t="shared" si="1591"/>
        <v>9.1999999999999998E-2</v>
      </c>
      <c r="U3079">
        <f t="shared" si="1590"/>
        <v>3.5329999999999999</v>
      </c>
      <c r="V3079" s="43">
        <f t="shared" si="1602"/>
        <v>41866</v>
      </c>
      <c r="W3079" s="43">
        <f t="shared" si="1592"/>
        <v>41820</v>
      </c>
      <c r="X3079" s="45">
        <f t="shared" si="1603"/>
        <v>0.93128453038674042</v>
      </c>
      <c r="Y3079" s="45">
        <f t="shared" si="1604"/>
        <v>1.3484078180579733</v>
      </c>
      <c r="Z3079" s="47">
        <f t="shared" si="1605"/>
        <v>110.32585464155233</v>
      </c>
      <c r="AA3079" s="47">
        <f t="shared" si="1606"/>
        <v>125.69047151331924</v>
      </c>
      <c r="AB3079" s="45">
        <f t="shared" si="1607"/>
        <v>2.0775999999999999</v>
      </c>
      <c r="AC3079" s="2" t="str">
        <f t="shared" si="1593"/>
        <v>TY1</v>
      </c>
      <c r="AD3079">
        <f t="shared" si="1594"/>
        <v>125.78125</v>
      </c>
      <c r="AE3079">
        <f t="shared" si="1595"/>
        <v>124.9375</v>
      </c>
      <c r="AF3079" s="49">
        <f t="shared" si="1589"/>
        <v>0.84375</v>
      </c>
      <c r="AG3079" s="3">
        <f t="shared" si="1608"/>
        <v>125.69047151331924</v>
      </c>
      <c r="AH3079">
        <f t="shared" si="1609"/>
        <v>124.38514312621649</v>
      </c>
      <c r="AI3079" s="51">
        <f t="shared" si="1610"/>
        <v>1.3053283871027475</v>
      </c>
      <c r="AJ3079" s="52">
        <f t="shared" si="1611"/>
        <v>0.46157838710274746</v>
      </c>
      <c r="AK3079" s="2">
        <v>41775</v>
      </c>
      <c r="AL3079" t="str">
        <v>912828QN</v>
      </c>
      <c r="AM3079">
        <v>1.3371999999999999</v>
      </c>
      <c r="AN3079">
        <v>-2.9899999999999999E-2</v>
      </c>
      <c r="AO3079">
        <v>0.84709999999999996</v>
      </c>
      <c r="AP3079">
        <v>124.9375</v>
      </c>
      <c r="AQ3079">
        <f>VLOOKUP(AL3079,工作表1!$F$3:$G$1000,2,FALSE)</f>
        <v>3.125</v>
      </c>
      <c r="AR3079" t="str">
        <f>VLOOKUP(AL3079,工作表1!$F$3:$H$1000,3,FALSE)</f>
        <v>2021/5/15</v>
      </c>
      <c r="AS3079">
        <f t="shared" si="1596"/>
        <v>9.1999999999999998E-2</v>
      </c>
      <c r="AT3079">
        <f t="shared" si="1597"/>
        <v>3.0329999999999999</v>
      </c>
      <c r="AU3079" s="43">
        <f t="shared" si="1612"/>
        <v>41958</v>
      </c>
      <c r="AV3079" s="43">
        <f t="shared" si="1598"/>
        <v>41912</v>
      </c>
      <c r="AW3079" s="45">
        <f t="shared" si="1613"/>
        <v>3.3967391304347824E-2</v>
      </c>
      <c r="AX3079" s="45">
        <f t="shared" si="1614"/>
        <v>1.1812276652769507</v>
      </c>
      <c r="AY3079" s="47">
        <f t="shared" si="1615"/>
        <v>106.99408372243109</v>
      </c>
      <c r="AZ3079" s="47">
        <f t="shared" si="1616"/>
        <v>124.38514312621649</v>
      </c>
      <c r="BA3079" s="43"/>
      <c r="BC3079" s="2">
        <v>41774</v>
      </c>
      <c r="BD3079" t="str">
        <v>912828RC</v>
      </c>
      <c r="BE3079">
        <v>4.0895000000000001</v>
      </c>
      <c r="BF3079">
        <v>-9.282E-2</v>
      </c>
      <c r="BG3079">
        <v>0.79390000000000005</v>
      </c>
      <c r="BH3079">
        <v>124.40625</v>
      </c>
      <c r="BI3079">
        <f>VLOOKUP(BD3079,工作表1!$K$3:$L$1000,2,FALSE)</f>
        <v>2.125</v>
      </c>
      <c r="BJ3079" t="str">
        <f>VLOOKUP(BD3079,工作表1!$K$3:$M$1000,3,FALSE)</f>
        <v>2021/8/15</v>
      </c>
      <c r="BK3079">
        <f t="shared" si="1599"/>
        <v>9.1249999999999998E-2</v>
      </c>
      <c r="BL3079">
        <f t="shared" si="1600"/>
        <v>2.0337499999999999</v>
      </c>
      <c r="BM3079" s="43">
        <f t="shared" si="1617"/>
        <v>41866</v>
      </c>
      <c r="BN3079" s="43">
        <f t="shared" si="1601"/>
        <v>42004</v>
      </c>
      <c r="BO3079" s="45">
        <f t="shared" si="1618"/>
        <v>0.52831491712707179</v>
      </c>
      <c r="BP3079" s="45">
        <f t="shared" si="1619"/>
        <v>1.8615340952092636</v>
      </c>
      <c r="BQ3079" s="47">
        <f t="shared" si="1620"/>
        <v>100.15931009910373</v>
      </c>
      <c r="BR3079" s="47">
        <f t="shared" si="1621"/>
        <v>122.65729910384249</v>
      </c>
    </row>
    <row r="3080" spans="6:70" x14ac:dyDescent="0.25">
      <c r="F3080" s="2">
        <v>41877</v>
      </c>
      <c r="G3080">
        <v>9.2999999999999999E-2</v>
      </c>
      <c r="H3080" s="43">
        <v>41925</v>
      </c>
      <c r="I3080">
        <v>1.9681</v>
      </c>
      <c r="L3080" s="2">
        <v>41774</v>
      </c>
      <c r="M3080" t="str">
        <v>912828PX</v>
      </c>
      <c r="N3080">
        <v>0.3392</v>
      </c>
      <c r="O3080">
        <v>-1.34E-3</v>
      </c>
      <c r="P3080">
        <v>0.87370000000000003</v>
      </c>
      <c r="Q3080">
        <v>125.921875</v>
      </c>
      <c r="R3080">
        <f>VLOOKUP(M3080,工作表1!$A$3:$B$1000,2,FALSE)</f>
        <v>3.625</v>
      </c>
      <c r="S3080" t="str">
        <f>VLOOKUP(M3080,工作表1!$A$3:$C$1000,3,FALSE)</f>
        <v>2021/2/15</v>
      </c>
      <c r="T3080">
        <f t="shared" si="1591"/>
        <v>9.1249999999999998E-2</v>
      </c>
      <c r="U3080">
        <f t="shared" si="1590"/>
        <v>3.5337499999999999</v>
      </c>
      <c r="V3080" s="43">
        <f t="shared" si="1602"/>
        <v>41866</v>
      </c>
      <c r="W3080" s="43">
        <f t="shared" si="1592"/>
        <v>41820</v>
      </c>
      <c r="X3080" s="45">
        <f t="shared" si="1603"/>
        <v>0.90124309392265189</v>
      </c>
      <c r="Y3080" s="45">
        <f t="shared" si="1604"/>
        <v>1.3481609021418299</v>
      </c>
      <c r="Z3080" s="47">
        <f t="shared" si="1605"/>
        <v>110.46505482487035</v>
      </c>
      <c r="AA3080" s="47">
        <f t="shared" si="1606"/>
        <v>125.80798491168146</v>
      </c>
      <c r="AB3080" s="45">
        <f t="shared" si="1607"/>
        <v>2.0392999999999999</v>
      </c>
      <c r="AC3080" s="2" t="str">
        <f t="shared" si="1593"/>
        <v>TY1</v>
      </c>
      <c r="AD3080">
        <f t="shared" si="1594"/>
        <v>125.921875</v>
      </c>
      <c r="AE3080">
        <f t="shared" si="1595"/>
        <v>125.078125</v>
      </c>
      <c r="AF3080" s="49">
        <f t="shared" si="1589"/>
        <v>0.84375</v>
      </c>
      <c r="AG3080" s="3">
        <f t="shared" si="1608"/>
        <v>125.80798491168146</v>
      </c>
      <c r="AH3080">
        <f t="shared" si="1609"/>
        <v>124.48905022817669</v>
      </c>
      <c r="AI3080" s="51">
        <f t="shared" si="1610"/>
        <v>1.3189346835047644</v>
      </c>
      <c r="AJ3080" s="52">
        <f t="shared" si="1611"/>
        <v>0.47518468350476439</v>
      </c>
      <c r="AK3080" s="2">
        <v>41774</v>
      </c>
      <c r="AL3080" t="str">
        <v>912828QN</v>
      </c>
      <c r="AM3080">
        <v>1.1628000000000001</v>
      </c>
      <c r="AN3080">
        <v>1.8859999999999998E-2</v>
      </c>
      <c r="AO3080">
        <v>0.84709999999999996</v>
      </c>
      <c r="AP3080">
        <v>125.078125</v>
      </c>
      <c r="AQ3080">
        <f>VLOOKUP(AL3080,工作表1!$F$3:$G$1000,2,FALSE)</f>
        <v>3.125</v>
      </c>
      <c r="AR3080" t="str">
        <f>VLOOKUP(AL3080,工作表1!$F$3:$H$1000,3,FALSE)</f>
        <v>2021/5/15</v>
      </c>
      <c r="AS3080">
        <f t="shared" si="1596"/>
        <v>9.1249999999999998E-2</v>
      </c>
      <c r="AT3080">
        <f t="shared" si="1597"/>
        <v>3.0337499999999999</v>
      </c>
      <c r="AU3080" s="43">
        <f t="shared" si="1612"/>
        <v>41958</v>
      </c>
      <c r="AV3080" s="43">
        <f t="shared" si="1598"/>
        <v>41912</v>
      </c>
      <c r="AW3080" s="45">
        <f t="shared" si="1613"/>
        <v>8.4918478260869561E-3</v>
      </c>
      <c r="AX3080" s="45">
        <f t="shared" si="1614"/>
        <v>1.1814370533055389</v>
      </c>
      <c r="AY3080" s="47">
        <f t="shared" si="1615"/>
        <v>107.11882382233718</v>
      </c>
      <c r="AZ3080" s="47">
        <f t="shared" si="1616"/>
        <v>124.48905022817669</v>
      </c>
      <c r="BA3080" s="43"/>
      <c r="BC3080" s="2">
        <v>41773</v>
      </c>
      <c r="BD3080" t="str">
        <v>912828RC</v>
      </c>
      <c r="BE3080">
        <v>-4.5742000000000003</v>
      </c>
      <c r="BF3080">
        <v>0.33323999999999998</v>
      </c>
      <c r="BG3080">
        <v>0.79390000000000005</v>
      </c>
      <c r="BH3080">
        <v>124.40625</v>
      </c>
      <c r="BI3080">
        <f>VLOOKUP(BD3080,工作表1!$K$3:$L$1000,2,FALSE)</f>
        <v>2.125</v>
      </c>
      <c r="BJ3080" t="str">
        <f>VLOOKUP(BD3080,工作表1!$K$3:$M$1000,3,FALSE)</f>
        <v>2021/8/15</v>
      </c>
      <c r="BK3080">
        <f t="shared" si="1599"/>
        <v>9.2999999999999999E-2</v>
      </c>
      <c r="BL3080">
        <f t="shared" si="1600"/>
        <v>2.032</v>
      </c>
      <c r="BM3080" s="43">
        <f t="shared" si="1617"/>
        <v>41866</v>
      </c>
      <c r="BN3080" s="43">
        <f t="shared" si="1601"/>
        <v>42004</v>
      </c>
      <c r="BO3080" s="45">
        <f t="shared" si="1618"/>
        <v>0.52244475138121549</v>
      </c>
      <c r="BP3080" s="45">
        <f t="shared" si="1619"/>
        <v>1.8614858472716262</v>
      </c>
      <c r="BQ3080" s="47">
        <f t="shared" si="1620"/>
        <v>99.889523583000468</v>
      </c>
      <c r="BR3080" s="47">
        <f t="shared" si="1621"/>
        <v>122.30358259512516</v>
      </c>
    </row>
    <row r="3081" spans="6:70" x14ac:dyDescent="0.25">
      <c r="F3081" s="2">
        <v>41876</v>
      </c>
      <c r="G3081">
        <v>9.4E-2</v>
      </c>
      <c r="H3081" s="43">
        <v>41922</v>
      </c>
      <c r="I3081">
        <v>1.9681</v>
      </c>
      <c r="L3081" s="2">
        <v>41773</v>
      </c>
      <c r="M3081" t="str">
        <v>912828PX</v>
      </c>
      <c r="N3081">
        <v>0.41870000000000002</v>
      </c>
      <c r="O3081">
        <v>3.16E-3</v>
      </c>
      <c r="P3081">
        <v>0.87370000000000003</v>
      </c>
      <c r="Q3081">
        <v>125.625</v>
      </c>
      <c r="R3081">
        <f>VLOOKUP(M3081,工作表1!$A$3:$B$1000,2,FALSE)</f>
        <v>3.625</v>
      </c>
      <c r="S3081" t="str">
        <f>VLOOKUP(M3081,工作表1!$A$3:$C$1000,3,FALSE)</f>
        <v>2021/2/15</v>
      </c>
      <c r="T3081">
        <f t="shared" si="1591"/>
        <v>9.2999999999999999E-2</v>
      </c>
      <c r="U3081">
        <f t="shared" si="1590"/>
        <v>3.532</v>
      </c>
      <c r="V3081" s="43">
        <f t="shared" si="1602"/>
        <v>41866</v>
      </c>
      <c r="W3081" s="43">
        <f t="shared" si="1592"/>
        <v>41820</v>
      </c>
      <c r="X3081" s="45">
        <f t="shared" si="1603"/>
        <v>0.89122928176795579</v>
      </c>
      <c r="Y3081" s="45">
        <f t="shared" si="1604"/>
        <v>1.348078596836449</v>
      </c>
      <c r="Z3081" s="47">
        <f t="shared" si="1605"/>
        <v>110.21494368772638</v>
      </c>
      <c r="AA3081" s="47">
        <f t="shared" si="1606"/>
        <v>125.50807120931698</v>
      </c>
      <c r="AB3081" s="45">
        <f t="shared" si="1607"/>
        <v>2.0899000000000001</v>
      </c>
      <c r="AC3081" s="2" t="str">
        <f t="shared" si="1593"/>
        <v>TY1</v>
      </c>
      <c r="AD3081">
        <f t="shared" si="1594"/>
        <v>125.625</v>
      </c>
      <c r="AE3081">
        <f t="shared" si="1595"/>
        <v>124.765625</v>
      </c>
      <c r="AF3081" s="49">
        <f t="shared" si="1589"/>
        <v>0.859375</v>
      </c>
      <c r="AG3081" s="3">
        <f t="shared" si="1608"/>
        <v>125.50807120931698</v>
      </c>
      <c r="AH3081">
        <f t="shared" si="1609"/>
        <v>124.18056719708134</v>
      </c>
      <c r="AI3081" s="51">
        <f t="shared" si="1610"/>
        <v>1.3275040122356359</v>
      </c>
      <c r="AJ3081" s="52">
        <f t="shared" si="1611"/>
        <v>0.46812901223563586</v>
      </c>
      <c r="AK3081" s="2">
        <v>41773</v>
      </c>
      <c r="AL3081" t="str">
        <v>912828QN</v>
      </c>
      <c r="AM3081">
        <v>1.3819999999999999</v>
      </c>
      <c r="AN3081">
        <v>3.5699999999999998E-3</v>
      </c>
      <c r="AO3081">
        <v>0.84709999999999996</v>
      </c>
      <c r="AP3081">
        <v>124.765625</v>
      </c>
      <c r="AQ3081">
        <f>VLOOKUP(AL3081,工作表1!$F$3:$G$1000,2,FALSE)</f>
        <v>3.125</v>
      </c>
      <c r="AR3081" t="str">
        <f>VLOOKUP(AL3081,工作表1!$F$3:$H$1000,3,FALSE)</f>
        <v>2021/5/15</v>
      </c>
      <c r="AS3081">
        <f t="shared" si="1596"/>
        <v>9.2999999999999999E-2</v>
      </c>
      <c r="AT3081">
        <f t="shared" si="1597"/>
        <v>3.032</v>
      </c>
      <c r="AU3081" s="43">
        <f t="shared" si="1612"/>
        <v>41958</v>
      </c>
      <c r="AV3081" s="43">
        <f t="shared" si="1598"/>
        <v>41912</v>
      </c>
      <c r="AW3081" s="45">
        <f t="shared" si="1613"/>
        <v>0</v>
      </c>
      <c r="AX3081" s="45">
        <f t="shared" si="1614"/>
        <v>1.1815068493150684</v>
      </c>
      <c r="AY3081" s="47">
        <f t="shared" si="1615"/>
        <v>106.86898408908596</v>
      </c>
      <c r="AZ3081" s="47">
        <f t="shared" si="1616"/>
        <v>124.18056719708134</v>
      </c>
      <c r="BA3081" s="43"/>
      <c r="BC3081" s="2">
        <v>41772</v>
      </c>
      <c r="BD3081" t="str">
        <v>912828RC</v>
      </c>
      <c r="BE3081">
        <v>-14.4328</v>
      </c>
      <c r="BF3081">
        <v>0.81605000000000005</v>
      </c>
      <c r="BG3081">
        <v>0.79390000000000005</v>
      </c>
      <c r="BH3081">
        <v>124.15625</v>
      </c>
      <c r="BI3081">
        <f>VLOOKUP(BD3081,工作表1!$K$3:$L$1000,2,FALSE)</f>
        <v>2.125</v>
      </c>
      <c r="BJ3081" t="str">
        <f>VLOOKUP(BD3081,工作表1!$K$3:$M$1000,3,FALSE)</f>
        <v>2021/8/15</v>
      </c>
      <c r="BK3081">
        <f t="shared" si="1599"/>
        <v>9.2999999999999999E-2</v>
      </c>
      <c r="BL3081">
        <f t="shared" si="1600"/>
        <v>2.032</v>
      </c>
      <c r="BM3081" s="43">
        <f t="shared" si="1617"/>
        <v>41866</v>
      </c>
      <c r="BN3081" s="43">
        <f t="shared" si="1601"/>
        <v>42004</v>
      </c>
      <c r="BO3081" s="45">
        <f t="shared" si="1618"/>
        <v>0.51657458563535907</v>
      </c>
      <c r="BP3081" s="45">
        <f t="shared" si="1619"/>
        <v>1.8614375993339891</v>
      </c>
      <c r="BQ3081" s="47">
        <f t="shared" si="1620"/>
        <v>99.384864757830215</v>
      </c>
      <c r="BR3081" s="47">
        <f t="shared" si="1621"/>
        <v>121.65261768798052</v>
      </c>
    </row>
    <row r="3082" spans="6:70" x14ac:dyDescent="0.25">
      <c r="F3082" s="2">
        <v>41873</v>
      </c>
      <c r="G3082">
        <v>9.5000000000000001E-2</v>
      </c>
      <c r="H3082" s="43">
        <v>41921</v>
      </c>
      <c r="I3082">
        <v>1.9971000000000001</v>
      </c>
      <c r="L3082" s="2">
        <v>41772</v>
      </c>
      <c r="M3082" t="str">
        <v>912828PX</v>
      </c>
      <c r="N3082">
        <v>0.81240000000000001</v>
      </c>
      <c r="O3082">
        <v>-8.4779999999999994E-2</v>
      </c>
      <c r="P3082">
        <v>0.87370000000000003</v>
      </c>
      <c r="Q3082">
        <v>125.0625</v>
      </c>
      <c r="R3082">
        <f>VLOOKUP(M3082,工作表1!$A$3:$B$1000,2,FALSE)</f>
        <v>3.625</v>
      </c>
      <c r="S3082" t="str">
        <f>VLOOKUP(M3082,工作表1!$A$3:$C$1000,3,FALSE)</f>
        <v>2021/2/15</v>
      </c>
      <c r="T3082">
        <f t="shared" si="1591"/>
        <v>9.2999999999999999E-2</v>
      </c>
      <c r="U3082">
        <f t="shared" si="1590"/>
        <v>3.532</v>
      </c>
      <c r="V3082" s="43">
        <f t="shared" si="1602"/>
        <v>41866</v>
      </c>
      <c r="W3082" s="43">
        <f t="shared" si="1592"/>
        <v>41820</v>
      </c>
      <c r="X3082" s="45">
        <f t="shared" si="1603"/>
        <v>0.88121546961325958</v>
      </c>
      <c r="Y3082" s="45">
        <f t="shared" si="1604"/>
        <v>1.3479962915310679</v>
      </c>
      <c r="Z3082" s="47">
        <f t="shared" si="1605"/>
        <v>109.74665297479693</v>
      </c>
      <c r="AA3082" s="47">
        <f t="shared" si="1606"/>
        <v>124.95818803712822</v>
      </c>
      <c r="AB3082" s="45">
        <f t="shared" si="1607"/>
        <v>2.1528</v>
      </c>
      <c r="AC3082" s="2" t="str">
        <f t="shared" si="1593"/>
        <v>TY1</v>
      </c>
      <c r="AD3082">
        <f t="shared" si="1594"/>
        <v>125.0625</v>
      </c>
      <c r="AE3082">
        <f t="shared" si="1595"/>
        <v>124.171875</v>
      </c>
      <c r="AF3082" s="49">
        <f t="shared" si="1589"/>
        <v>0.890625</v>
      </c>
      <c r="AG3082" s="3">
        <f t="shared" si="1608"/>
        <v>124.95818803712822</v>
      </c>
      <c r="AH3082">
        <f t="shared" si="1609"/>
        <v>123.59466754259236</v>
      </c>
      <c r="AI3082" s="51">
        <f t="shared" si="1610"/>
        <v>1.3635204945358623</v>
      </c>
      <c r="AJ3082" s="52">
        <f t="shared" si="1611"/>
        <v>0.47289549453586233</v>
      </c>
      <c r="AK3082" s="2">
        <v>41772</v>
      </c>
      <c r="AL3082" t="str">
        <v>912828QN</v>
      </c>
      <c r="AM3082">
        <v>1.6914</v>
      </c>
      <c r="AN3082">
        <v>-2.069E-2</v>
      </c>
      <c r="AO3082">
        <v>0.84709999999999996</v>
      </c>
      <c r="AP3082">
        <v>124.171875</v>
      </c>
      <c r="AQ3082">
        <f>VLOOKUP(AL3082,工作表1!$F$3:$G$1000,2,FALSE)</f>
        <v>3.125</v>
      </c>
      <c r="AR3082" t="str">
        <f>VLOOKUP(AL3082,工作表1!$F$3:$H$1000,3,FALSE)</f>
        <v>2021/5/15</v>
      </c>
      <c r="AS3082">
        <f t="shared" si="1596"/>
        <v>9.2999999999999999E-2</v>
      </c>
      <c r="AT3082">
        <f t="shared" si="1597"/>
        <v>3.032</v>
      </c>
      <c r="AU3082" s="43">
        <f t="shared" si="1612"/>
        <v>41774</v>
      </c>
      <c r="AV3082" s="43">
        <f t="shared" si="1598"/>
        <v>41912</v>
      </c>
      <c r="AW3082" s="45">
        <f t="shared" si="1613"/>
        <v>1.5538674033149171</v>
      </c>
      <c r="AX3082" s="45">
        <f t="shared" si="1614"/>
        <v>2.7439358964656018</v>
      </c>
      <c r="AY3082" s="47">
        <f t="shared" si="1615"/>
        <v>106.38481070638021</v>
      </c>
      <c r="AZ3082" s="47">
        <f t="shared" si="1616"/>
        <v>123.59466754259236</v>
      </c>
      <c r="BA3082" s="43"/>
      <c r="BC3082" s="2">
        <v>41771</v>
      </c>
      <c r="BD3082" t="str">
        <v>912828RC</v>
      </c>
      <c r="BE3082">
        <v>-14.116199999999999</v>
      </c>
      <c r="BF3082">
        <v>0.80218</v>
      </c>
      <c r="BG3082">
        <v>0.79390000000000005</v>
      </c>
      <c r="BH3082">
        <v>123.84375</v>
      </c>
      <c r="BI3082">
        <f>VLOOKUP(BD3082,工作表1!$K$3:$L$1000,2,FALSE)</f>
        <v>2.125</v>
      </c>
      <c r="BJ3082" t="str">
        <f>VLOOKUP(BD3082,工作表1!$K$3:$M$1000,3,FALSE)</f>
        <v>2021/8/15</v>
      </c>
      <c r="BK3082">
        <f t="shared" si="1599"/>
        <v>9.2999999999999999E-2</v>
      </c>
      <c r="BL3082">
        <f t="shared" si="1600"/>
        <v>2.032</v>
      </c>
      <c r="BM3082" s="43">
        <f t="shared" si="1617"/>
        <v>41866</v>
      </c>
      <c r="BN3082" s="43">
        <f t="shared" si="1601"/>
        <v>42004</v>
      </c>
      <c r="BO3082" s="45">
        <f t="shared" si="1618"/>
        <v>0.51070441988950277</v>
      </c>
      <c r="BP3082" s="45">
        <f t="shared" si="1619"/>
        <v>1.8613893513963522</v>
      </c>
      <c r="BQ3082" s="47">
        <f t="shared" si="1620"/>
        <v>99.146168913353833</v>
      </c>
      <c r="BR3082" s="47">
        <f t="shared" si="1621"/>
        <v>121.33666094394695</v>
      </c>
    </row>
    <row r="3083" spans="6:70" x14ac:dyDescent="0.25">
      <c r="F3083" s="2">
        <v>41872</v>
      </c>
      <c r="G3083">
        <v>9.5000000000000001E-2</v>
      </c>
      <c r="H3083" s="43">
        <v>41920</v>
      </c>
      <c r="I3083">
        <v>1.9972000000000001</v>
      </c>
      <c r="L3083" s="2">
        <v>41771</v>
      </c>
      <c r="M3083" t="str">
        <v>912828PX</v>
      </c>
      <c r="N3083">
        <v>0.68620000000000003</v>
      </c>
      <c r="O3083">
        <v>-5.2089999999999997E-2</v>
      </c>
      <c r="P3083">
        <v>0.87370000000000003</v>
      </c>
      <c r="Q3083">
        <v>124.734375</v>
      </c>
      <c r="R3083">
        <f>VLOOKUP(M3083,工作表1!$A$3:$B$1000,2,FALSE)</f>
        <v>3.625</v>
      </c>
      <c r="S3083" t="str">
        <f>VLOOKUP(M3083,工作表1!$A$3:$C$1000,3,FALSE)</f>
        <v>2021/2/15</v>
      </c>
      <c r="T3083">
        <f t="shared" si="1591"/>
        <v>9.2999999999999999E-2</v>
      </c>
      <c r="U3083">
        <f t="shared" si="1590"/>
        <v>3.532</v>
      </c>
      <c r="V3083" s="43">
        <f t="shared" si="1602"/>
        <v>41866</v>
      </c>
      <c r="W3083" s="43">
        <f t="shared" si="1592"/>
        <v>41820</v>
      </c>
      <c r="X3083" s="45">
        <f t="shared" si="1603"/>
        <v>0.87120165745856348</v>
      </c>
      <c r="Y3083" s="45">
        <f t="shared" si="1604"/>
        <v>1.3479139862256866</v>
      </c>
      <c r="Z3083" s="47">
        <f t="shared" si="1605"/>
        <v>109.46543761760245</v>
      </c>
      <c r="AA3083" s="47">
        <f t="shared" si="1606"/>
        <v>124.6224233904459</v>
      </c>
      <c r="AB3083" s="45">
        <f t="shared" si="1607"/>
        <v>2.2061999999999999</v>
      </c>
      <c r="AC3083" s="2" t="str">
        <f t="shared" si="1593"/>
        <v>TY1</v>
      </c>
      <c r="AD3083">
        <f t="shared" si="1594"/>
        <v>124.734375</v>
      </c>
      <c r="AE3083">
        <f t="shared" si="1595"/>
        <v>123.859375</v>
      </c>
      <c r="AF3083" s="49">
        <f t="shared" si="1589"/>
        <v>0.875</v>
      </c>
      <c r="AG3083" s="3">
        <f t="shared" si="1608"/>
        <v>124.6224233904459</v>
      </c>
      <c r="AH3083">
        <f t="shared" si="1609"/>
        <v>123.28557908410242</v>
      </c>
      <c r="AI3083" s="51">
        <f t="shared" si="1610"/>
        <v>1.3368443063434796</v>
      </c>
      <c r="AJ3083" s="52">
        <f t="shared" si="1611"/>
        <v>0.46184430634347962</v>
      </c>
      <c r="AK3083" s="2">
        <v>41771</v>
      </c>
      <c r="AL3083" t="str">
        <v>912828QN</v>
      </c>
      <c r="AM3083">
        <v>1.9327000000000001</v>
      </c>
      <c r="AN3083">
        <v>-3.533E-2</v>
      </c>
      <c r="AO3083">
        <v>0.84709999999999996</v>
      </c>
      <c r="AP3083">
        <v>123.859375</v>
      </c>
      <c r="AQ3083">
        <f>VLOOKUP(AL3083,工作表1!$F$3:$G$1000,2,FALSE)</f>
        <v>3.125</v>
      </c>
      <c r="AR3083" t="str">
        <f>VLOOKUP(AL3083,工作表1!$F$3:$H$1000,3,FALSE)</f>
        <v>2021/5/15</v>
      </c>
      <c r="AS3083">
        <f t="shared" si="1596"/>
        <v>9.2999999999999999E-2</v>
      </c>
      <c r="AT3083">
        <f t="shared" si="1597"/>
        <v>3.032</v>
      </c>
      <c r="AU3083" s="43">
        <f t="shared" si="1612"/>
        <v>41774</v>
      </c>
      <c r="AV3083" s="43">
        <f t="shared" si="1598"/>
        <v>41912</v>
      </c>
      <c r="AW3083" s="45">
        <f t="shared" si="1613"/>
        <v>1.5452348066298343</v>
      </c>
      <c r="AX3083" s="45">
        <f t="shared" si="1614"/>
        <v>2.7438649436161358</v>
      </c>
      <c r="AY3083" s="47">
        <f t="shared" si="1615"/>
        <v>106.13512408780525</v>
      </c>
      <c r="AZ3083" s="47">
        <f t="shared" si="1616"/>
        <v>123.28557908410242</v>
      </c>
      <c r="BA3083" s="43"/>
      <c r="BC3083" s="2">
        <v>41768</v>
      </c>
      <c r="BD3083" t="str">
        <v>912828RC</v>
      </c>
      <c r="BE3083">
        <v>-13.9758</v>
      </c>
      <c r="BF3083">
        <v>0.79388999999999998</v>
      </c>
      <c r="BG3083">
        <v>0.79390000000000005</v>
      </c>
      <c r="BH3083">
        <v>124.109375</v>
      </c>
      <c r="BI3083">
        <f>VLOOKUP(BD3083,工作表1!$K$3:$L$1000,2,FALSE)</f>
        <v>2.125</v>
      </c>
      <c r="BJ3083" t="str">
        <f>VLOOKUP(BD3083,工作表1!$K$3:$M$1000,3,FALSE)</f>
        <v>2021/8/15</v>
      </c>
      <c r="BK3083">
        <f t="shared" si="1599"/>
        <v>9.2999999999999999E-2</v>
      </c>
      <c r="BL3083">
        <f t="shared" si="1600"/>
        <v>2.032</v>
      </c>
      <c r="BM3083" s="43">
        <f t="shared" si="1617"/>
        <v>41866</v>
      </c>
      <c r="BN3083" s="43">
        <f t="shared" si="1601"/>
        <v>42004</v>
      </c>
      <c r="BO3083" s="45">
        <f t="shared" si="1618"/>
        <v>0.50483425414364647</v>
      </c>
      <c r="BP3083" s="45">
        <f t="shared" si="1619"/>
        <v>1.8613411034587148</v>
      </c>
      <c r="BQ3083" s="47">
        <f t="shared" si="1620"/>
        <v>99.364975841862389</v>
      </c>
      <c r="BR3083" s="47">
        <f t="shared" si="1621"/>
        <v>121.59697674429547</v>
      </c>
    </row>
    <row r="3084" spans="6:70" x14ac:dyDescent="0.25">
      <c r="F3084" s="2">
        <v>41871</v>
      </c>
      <c r="G3084">
        <v>9.5000000000000001E-2</v>
      </c>
      <c r="H3084" s="43">
        <v>41919</v>
      </c>
      <c r="I3084">
        <v>2.0476999999999999</v>
      </c>
      <c r="L3084" s="2">
        <v>41768</v>
      </c>
      <c r="M3084" t="str">
        <v>912828PX</v>
      </c>
      <c r="N3084">
        <v>1.4593</v>
      </c>
      <c r="O3084">
        <v>-0.20724999999999999</v>
      </c>
      <c r="P3084">
        <v>0.87370000000000003</v>
      </c>
      <c r="Q3084">
        <v>125</v>
      </c>
      <c r="R3084">
        <f>VLOOKUP(M3084,工作表1!$A$3:$B$1000,2,FALSE)</f>
        <v>3.625</v>
      </c>
      <c r="S3084" t="str">
        <f>VLOOKUP(M3084,工作表1!$A$3:$C$1000,3,FALSE)</f>
        <v>2021/2/15</v>
      </c>
      <c r="T3084">
        <f t="shared" si="1591"/>
        <v>9.2999999999999999E-2</v>
      </c>
      <c r="U3084">
        <f t="shared" si="1590"/>
        <v>3.532</v>
      </c>
      <c r="V3084" s="43">
        <f t="shared" si="1602"/>
        <v>41866</v>
      </c>
      <c r="W3084" s="43">
        <f t="shared" si="1592"/>
        <v>41820</v>
      </c>
      <c r="X3084" s="45">
        <f t="shared" si="1603"/>
        <v>0.86118784530386738</v>
      </c>
      <c r="Y3084" s="45">
        <f t="shared" si="1604"/>
        <v>1.3478316809203057</v>
      </c>
      <c r="Z3084" s="47">
        <f t="shared" si="1605"/>
        <v>109.73288808502026</v>
      </c>
      <c r="AA3084" s="47">
        <f t="shared" si="1606"/>
        <v>124.91463839880797</v>
      </c>
      <c r="AB3084" s="45">
        <f t="shared" si="1607"/>
        <v>2.165</v>
      </c>
      <c r="AC3084" s="2" t="str">
        <f t="shared" si="1593"/>
        <v>TY1</v>
      </c>
      <c r="AD3084">
        <f t="shared" si="1594"/>
        <v>125</v>
      </c>
      <c r="AE3084">
        <f t="shared" si="1595"/>
        <v>124.125</v>
      </c>
      <c r="AF3084" s="49">
        <f t="shared" si="1589"/>
        <v>0.875</v>
      </c>
      <c r="AG3084" s="3">
        <f t="shared" si="1608"/>
        <v>124.91463839880797</v>
      </c>
      <c r="AH3084">
        <f t="shared" si="1609"/>
        <v>123.56711946478305</v>
      </c>
      <c r="AI3084" s="51">
        <f t="shared" si="1610"/>
        <v>1.3475189340249187</v>
      </c>
      <c r="AJ3084" s="52">
        <f t="shared" si="1611"/>
        <v>0.47251893402491874</v>
      </c>
      <c r="AK3084" s="2">
        <v>41768</v>
      </c>
      <c r="AL3084" t="str">
        <v>912828QN</v>
      </c>
      <c r="AM3084">
        <v>2.5099999999999998</v>
      </c>
      <c r="AN3084">
        <v>-7.4260000000000007E-2</v>
      </c>
      <c r="AO3084">
        <v>0.84709999999999996</v>
      </c>
      <c r="AP3084">
        <v>124.125</v>
      </c>
      <c r="AQ3084">
        <f>VLOOKUP(AL3084,工作表1!$F$3:$G$1000,2,FALSE)</f>
        <v>3.125</v>
      </c>
      <c r="AR3084" t="str">
        <f>VLOOKUP(AL3084,工作表1!$F$3:$H$1000,3,FALSE)</f>
        <v>2021/5/15</v>
      </c>
      <c r="AS3084">
        <f t="shared" si="1596"/>
        <v>9.2999999999999999E-2</v>
      </c>
      <c r="AT3084">
        <f t="shared" si="1597"/>
        <v>3.032</v>
      </c>
      <c r="AU3084" s="43">
        <f t="shared" si="1612"/>
        <v>41774</v>
      </c>
      <c r="AV3084" s="43">
        <f t="shared" si="1598"/>
        <v>41912</v>
      </c>
      <c r="AW3084" s="45">
        <f t="shared" si="1613"/>
        <v>1.5366022099447514</v>
      </c>
      <c r="AX3084" s="45">
        <f t="shared" si="1614"/>
        <v>2.7437939907666693</v>
      </c>
      <c r="AY3084" s="47">
        <f t="shared" si="1615"/>
        <v>106.38575915889169</v>
      </c>
      <c r="AZ3084" s="47">
        <f t="shared" si="1616"/>
        <v>123.56711946478305</v>
      </c>
      <c r="BA3084" s="43"/>
      <c r="BC3084" s="2">
        <v>41767</v>
      </c>
      <c r="BD3084" t="str">
        <v>912828RC</v>
      </c>
      <c r="BE3084">
        <v>-14.8278</v>
      </c>
      <c r="BF3084">
        <v>0.82367999999999997</v>
      </c>
      <c r="BG3084">
        <v>0.79390000000000005</v>
      </c>
      <c r="BH3084">
        <v>124.21875</v>
      </c>
      <c r="BI3084">
        <f>VLOOKUP(BD3084,工作表1!$K$3:$L$1000,2,FALSE)</f>
        <v>2.125</v>
      </c>
      <c r="BJ3084" t="str">
        <f>VLOOKUP(BD3084,工作表1!$K$3:$M$1000,3,FALSE)</f>
        <v>2021/8/15</v>
      </c>
      <c r="BK3084">
        <f t="shared" si="1599"/>
        <v>9.4E-2</v>
      </c>
      <c r="BL3084">
        <f t="shared" si="1600"/>
        <v>2.0310000000000001</v>
      </c>
      <c r="BM3084" s="43">
        <f t="shared" si="1617"/>
        <v>41866</v>
      </c>
      <c r="BN3084" s="43">
        <f t="shared" si="1601"/>
        <v>42004</v>
      </c>
      <c r="BO3084" s="45">
        <f t="shared" si="1618"/>
        <v>0.48722375690607733</v>
      </c>
      <c r="BP3084" s="45">
        <f t="shared" si="1619"/>
        <v>1.8611963596458034</v>
      </c>
      <c r="BQ3084" s="47">
        <f t="shared" si="1620"/>
        <v>99.447052124484173</v>
      </c>
      <c r="BR3084" s="47">
        <f t="shared" si="1621"/>
        <v>121.65530297472969</v>
      </c>
    </row>
    <row r="3085" spans="6:70" x14ac:dyDescent="0.25">
      <c r="F3085" s="2">
        <v>41870</v>
      </c>
      <c r="G3085">
        <v>9.2999999999999999E-2</v>
      </c>
      <c r="H3085" s="43">
        <v>41918</v>
      </c>
      <c r="I3085">
        <v>2.1274000000000002</v>
      </c>
      <c r="L3085" s="2">
        <v>41767</v>
      </c>
      <c r="M3085" t="str">
        <v>912828PX</v>
      </c>
      <c r="N3085">
        <v>0.45369999999999999</v>
      </c>
      <c r="O3085">
        <v>4.0899999999999999E-3</v>
      </c>
      <c r="P3085">
        <v>0.87370000000000003</v>
      </c>
      <c r="Q3085">
        <v>125.109375</v>
      </c>
      <c r="R3085">
        <f>VLOOKUP(M3085,工作表1!$A$3:$B$1000,2,FALSE)</f>
        <v>3.625</v>
      </c>
      <c r="S3085" t="str">
        <f>VLOOKUP(M3085,工作表1!$A$3:$C$1000,3,FALSE)</f>
        <v>2021/2/15</v>
      </c>
      <c r="T3085">
        <f t="shared" si="1591"/>
        <v>9.4E-2</v>
      </c>
      <c r="U3085">
        <f t="shared" si="1590"/>
        <v>3.5310000000000001</v>
      </c>
      <c r="V3085" s="43">
        <f t="shared" si="1602"/>
        <v>41866</v>
      </c>
      <c r="W3085" s="43">
        <f t="shared" si="1592"/>
        <v>41820</v>
      </c>
      <c r="X3085" s="45">
        <f t="shared" si="1603"/>
        <v>0.83114640883977897</v>
      </c>
      <c r="Y3085" s="45">
        <f t="shared" si="1604"/>
        <v>1.3475847650041626</v>
      </c>
      <c r="Z3085" s="47">
        <f t="shared" si="1605"/>
        <v>109.82382042544285</v>
      </c>
      <c r="AA3085" s="47">
        <f t="shared" si="1606"/>
        <v>124.97718863462281</v>
      </c>
      <c r="AB3085" s="45">
        <f t="shared" si="1607"/>
        <v>2.1625999999999999</v>
      </c>
      <c r="AC3085" s="2" t="str">
        <f t="shared" si="1593"/>
        <v>TY1</v>
      </c>
      <c r="AD3085">
        <f t="shared" si="1594"/>
        <v>125.109375</v>
      </c>
      <c r="AE3085">
        <f t="shared" si="1595"/>
        <v>124.234375</v>
      </c>
      <c r="AF3085" s="49">
        <f t="shared" si="1589"/>
        <v>0.875</v>
      </c>
      <c r="AG3085" s="3">
        <f t="shared" si="1608"/>
        <v>124.97718863462281</v>
      </c>
      <c r="AH3085">
        <f t="shared" si="1609"/>
        <v>123.63363496376685</v>
      </c>
      <c r="AI3085" s="51">
        <f t="shared" si="1610"/>
        <v>1.3435536708559539</v>
      </c>
      <c r="AJ3085" s="52">
        <f t="shared" si="1611"/>
        <v>0.4685536708559539</v>
      </c>
      <c r="AK3085" s="2">
        <v>41767</v>
      </c>
      <c r="AL3085" t="str">
        <v>912828QN</v>
      </c>
      <c r="AM3085">
        <v>1.7230000000000001</v>
      </c>
      <c r="AN3085">
        <v>-1.4420000000000001E-2</v>
      </c>
      <c r="AO3085">
        <v>0.84709999999999996</v>
      </c>
      <c r="AP3085">
        <v>124.234375</v>
      </c>
      <c r="AQ3085">
        <f>VLOOKUP(AL3085,工作表1!$F$3:$G$1000,2,FALSE)</f>
        <v>3.125</v>
      </c>
      <c r="AR3085" t="str">
        <f>VLOOKUP(AL3085,工作表1!$F$3:$H$1000,3,FALSE)</f>
        <v>2021/5/15</v>
      </c>
      <c r="AS3085">
        <f t="shared" si="1596"/>
        <v>9.4E-2</v>
      </c>
      <c r="AT3085">
        <f t="shared" si="1597"/>
        <v>3.0310000000000001</v>
      </c>
      <c r="AU3085" s="43">
        <f t="shared" si="1612"/>
        <v>41774</v>
      </c>
      <c r="AV3085" s="43">
        <f t="shared" si="1598"/>
        <v>41912</v>
      </c>
      <c r="AW3085" s="45">
        <f t="shared" si="1613"/>
        <v>1.5107044198895028</v>
      </c>
      <c r="AX3085" s="45">
        <f t="shared" si="1614"/>
        <v>2.7435811322182699</v>
      </c>
      <c r="AY3085" s="47">
        <f t="shared" si="1615"/>
        <v>106.47813108191649</v>
      </c>
      <c r="AZ3085" s="47">
        <f t="shared" si="1616"/>
        <v>123.63363496376685</v>
      </c>
      <c r="BA3085" s="43"/>
      <c r="BC3085" s="2">
        <v>41766</v>
      </c>
      <c r="BD3085" t="str">
        <v>912828RC</v>
      </c>
      <c r="BE3085">
        <v>-15.0352</v>
      </c>
      <c r="BF3085">
        <v>0.83296999999999999</v>
      </c>
      <c r="BG3085">
        <v>0.79390000000000005</v>
      </c>
      <c r="BH3085">
        <v>123.984375</v>
      </c>
      <c r="BI3085">
        <f>VLOOKUP(BD3085,工作表1!$K$3:$L$1000,2,FALSE)</f>
        <v>2.125</v>
      </c>
      <c r="BJ3085" t="str">
        <f>VLOOKUP(BD3085,工作表1!$K$3:$M$1000,3,FALSE)</f>
        <v>2021/8/15</v>
      </c>
      <c r="BK3085">
        <f t="shared" si="1599"/>
        <v>9.4500000000000001E-2</v>
      </c>
      <c r="BL3085">
        <f t="shared" si="1600"/>
        <v>2.0305</v>
      </c>
      <c r="BM3085" s="43">
        <f t="shared" si="1617"/>
        <v>41866</v>
      </c>
      <c r="BN3085" s="43">
        <f t="shared" si="1601"/>
        <v>42004</v>
      </c>
      <c r="BO3085" s="45">
        <f t="shared" si="1618"/>
        <v>0.48135359116022103</v>
      </c>
      <c r="BP3085" s="45">
        <f t="shared" si="1619"/>
        <v>1.8611481117081663</v>
      </c>
      <c r="BQ3085" s="47">
        <f t="shared" si="1620"/>
        <v>99.259423805045046</v>
      </c>
      <c r="BR3085" s="47">
        <f t="shared" si="1621"/>
        <v>121.40408923294035</v>
      </c>
    </row>
    <row r="3086" spans="6:70" x14ac:dyDescent="0.25">
      <c r="F3086" s="2">
        <v>41869</v>
      </c>
      <c r="G3086">
        <v>9.2999999999999999E-2</v>
      </c>
      <c r="H3086" s="43">
        <v>41915</v>
      </c>
      <c r="I3086">
        <v>2.1516000000000002</v>
      </c>
      <c r="L3086" s="2">
        <v>41766</v>
      </c>
      <c r="M3086" t="str">
        <v>912828PX</v>
      </c>
      <c r="N3086">
        <v>1.1952</v>
      </c>
      <c r="O3086">
        <v>-0.13668</v>
      </c>
      <c r="P3086">
        <v>0.87370000000000003</v>
      </c>
      <c r="Q3086">
        <v>124.875</v>
      </c>
      <c r="R3086">
        <f>VLOOKUP(M3086,工作表1!$A$3:$B$1000,2,FALSE)</f>
        <v>3.625</v>
      </c>
      <c r="S3086" t="str">
        <f>VLOOKUP(M3086,工作表1!$A$3:$C$1000,3,FALSE)</f>
        <v>2021/2/15</v>
      </c>
      <c r="T3086">
        <f t="shared" si="1591"/>
        <v>9.4500000000000001E-2</v>
      </c>
      <c r="U3086">
        <f t="shared" si="1590"/>
        <v>3.5305</v>
      </c>
      <c r="V3086" s="43">
        <f t="shared" si="1602"/>
        <v>41866</v>
      </c>
      <c r="W3086" s="43">
        <f t="shared" si="1592"/>
        <v>41820</v>
      </c>
      <c r="X3086" s="45">
        <f t="shared" si="1603"/>
        <v>0.82113259668508287</v>
      </c>
      <c r="Y3086" s="45">
        <f t="shared" si="1604"/>
        <v>1.3475024596987815</v>
      </c>
      <c r="Z3086" s="47">
        <f t="shared" si="1605"/>
        <v>109.65272614595014</v>
      </c>
      <c r="AA3086" s="47">
        <f t="shared" si="1606"/>
        <v>124.7675513389656</v>
      </c>
      <c r="AB3086" s="45">
        <f t="shared" si="1607"/>
        <v>2.1819999999999999</v>
      </c>
      <c r="AC3086" s="2" t="str">
        <f t="shared" si="1593"/>
        <v>TY1</v>
      </c>
      <c r="AD3086">
        <f t="shared" si="1594"/>
        <v>124.875</v>
      </c>
      <c r="AE3086">
        <f t="shared" si="1595"/>
        <v>124</v>
      </c>
      <c r="AF3086" s="49">
        <f t="shared" si="1589"/>
        <v>0.875</v>
      </c>
      <c r="AG3086" s="3">
        <f t="shared" si="1608"/>
        <v>124.7675513389656</v>
      </c>
      <c r="AH3086">
        <f t="shared" si="1609"/>
        <v>123.37922600645862</v>
      </c>
      <c r="AI3086" s="51">
        <f t="shared" si="1610"/>
        <v>1.3883253325069802</v>
      </c>
      <c r="AJ3086" s="52">
        <f t="shared" si="1611"/>
        <v>0.5133253325069802</v>
      </c>
      <c r="AK3086" s="2">
        <v>41766</v>
      </c>
      <c r="AL3086" t="str">
        <v>912828QN</v>
      </c>
      <c r="AM3086">
        <v>1.3213999999999999</v>
      </c>
      <c r="AN3086">
        <v>1.6539999999999999E-2</v>
      </c>
      <c r="AO3086">
        <v>0.84709999999999996</v>
      </c>
      <c r="AP3086">
        <v>124</v>
      </c>
      <c r="AQ3086">
        <f>VLOOKUP(AL3086,工作表1!$F$3:$G$1000,2,FALSE)</f>
        <v>3.125</v>
      </c>
      <c r="AR3086" t="str">
        <f>VLOOKUP(AL3086,工作表1!$F$3:$H$1000,3,FALSE)</f>
        <v>2021/5/15</v>
      </c>
      <c r="AS3086">
        <f t="shared" si="1596"/>
        <v>9.4500000000000001E-2</v>
      </c>
      <c r="AT3086">
        <f t="shared" si="1597"/>
        <v>3.0305</v>
      </c>
      <c r="AU3086" s="43">
        <f t="shared" si="1612"/>
        <v>41774</v>
      </c>
      <c r="AV3086" s="43">
        <f t="shared" si="1598"/>
        <v>41912</v>
      </c>
      <c r="AW3086" s="45">
        <f t="shared" si="1613"/>
        <v>1.5020718232044199</v>
      </c>
      <c r="AX3086" s="45">
        <f t="shared" si="1614"/>
        <v>2.7435101793688035</v>
      </c>
      <c r="AY3086" s="47">
        <f t="shared" si="1615"/>
        <v>106.27455930212589</v>
      </c>
      <c r="AZ3086" s="47">
        <f t="shared" si="1616"/>
        <v>123.37922600645862</v>
      </c>
      <c r="BA3086" s="43"/>
      <c r="BC3086" s="2">
        <v>41765</v>
      </c>
      <c r="BD3086" t="str">
        <v>912828RC</v>
      </c>
      <c r="BE3086">
        <v>-14.8048</v>
      </c>
      <c r="BF3086">
        <v>0.81820999999999999</v>
      </c>
      <c r="BG3086">
        <v>0.79390000000000005</v>
      </c>
      <c r="BH3086">
        <v>123.75</v>
      </c>
      <c r="BI3086">
        <f>VLOOKUP(BD3086,工作表1!$K$3:$L$1000,2,FALSE)</f>
        <v>2.125</v>
      </c>
      <c r="BJ3086" t="str">
        <f>VLOOKUP(BD3086,工作表1!$K$3:$M$1000,3,FALSE)</f>
        <v>2021/8/15</v>
      </c>
      <c r="BK3086">
        <f t="shared" si="1599"/>
        <v>9.2999999999999999E-2</v>
      </c>
      <c r="BL3086">
        <f t="shared" si="1600"/>
        <v>2.032</v>
      </c>
      <c r="BM3086" s="43">
        <f t="shared" si="1617"/>
        <v>41866</v>
      </c>
      <c r="BN3086" s="43">
        <f t="shared" si="1601"/>
        <v>42004</v>
      </c>
      <c r="BO3086" s="45">
        <f t="shared" si="1618"/>
        <v>0.47548342541436467</v>
      </c>
      <c r="BP3086" s="45">
        <f t="shared" si="1619"/>
        <v>1.8610998637705292</v>
      </c>
      <c r="BQ3086" s="47">
        <f t="shared" si="1620"/>
        <v>99.087651089745179</v>
      </c>
      <c r="BR3086" s="47">
        <f t="shared" si="1621"/>
        <v>121.17118530308552</v>
      </c>
    </row>
    <row r="3087" spans="6:70" x14ac:dyDescent="0.25">
      <c r="F3087" s="2">
        <v>41866</v>
      </c>
      <c r="G3087">
        <v>9.1999999999999998E-2</v>
      </c>
      <c r="H3087" s="43">
        <v>41914</v>
      </c>
      <c r="I3087">
        <v>2.1297999999999999</v>
      </c>
      <c r="L3087" s="2">
        <v>41765</v>
      </c>
      <c r="M3087" t="str">
        <v>912828PX</v>
      </c>
      <c r="N3087">
        <v>0.4173</v>
      </c>
      <c r="O3087">
        <v>1.064E-2</v>
      </c>
      <c r="P3087">
        <v>0.87370000000000003</v>
      </c>
      <c r="Q3087">
        <v>124.640625</v>
      </c>
      <c r="R3087">
        <f>VLOOKUP(M3087,工作表1!$A$3:$B$1000,2,FALSE)</f>
        <v>3.625</v>
      </c>
      <c r="S3087" t="str">
        <f>VLOOKUP(M3087,工作表1!$A$3:$C$1000,3,FALSE)</f>
        <v>2021/2/15</v>
      </c>
      <c r="T3087">
        <f t="shared" si="1591"/>
        <v>9.2999999999999999E-2</v>
      </c>
      <c r="U3087">
        <f t="shared" si="1590"/>
        <v>3.532</v>
      </c>
      <c r="V3087" s="43">
        <f t="shared" si="1602"/>
        <v>41866</v>
      </c>
      <c r="W3087" s="43">
        <f t="shared" si="1592"/>
        <v>41820</v>
      </c>
      <c r="X3087" s="45">
        <f t="shared" si="1603"/>
        <v>0.81111878453038677</v>
      </c>
      <c r="Y3087" s="45">
        <f t="shared" si="1604"/>
        <v>1.3474201543934003</v>
      </c>
      <c r="Z3087" s="47">
        <f t="shared" si="1605"/>
        <v>109.43299076985642</v>
      </c>
      <c r="AA3087" s="47">
        <f t="shared" si="1606"/>
        <v>124.50190131717444</v>
      </c>
      <c r="AB3087" s="45">
        <f t="shared" si="1607"/>
        <v>2.2014</v>
      </c>
      <c r="AC3087" s="2" t="str">
        <f t="shared" si="1593"/>
        <v>TY1</v>
      </c>
      <c r="AD3087">
        <f t="shared" si="1594"/>
        <v>124.640625</v>
      </c>
      <c r="AE3087">
        <f t="shared" si="1595"/>
        <v>123.765625</v>
      </c>
      <c r="AF3087" s="49">
        <f t="shared" si="1589"/>
        <v>0.875</v>
      </c>
      <c r="AG3087" s="3">
        <f t="shared" si="1608"/>
        <v>124.50190131717444</v>
      </c>
      <c r="AH3087">
        <f t="shared" si="1609"/>
        <v>123.14283377827283</v>
      </c>
      <c r="AI3087" s="51">
        <f t="shared" si="1610"/>
        <v>1.3590675389016127</v>
      </c>
      <c r="AJ3087" s="52">
        <f t="shared" si="1611"/>
        <v>0.48406753890161269</v>
      </c>
      <c r="AK3087" s="2">
        <v>41765</v>
      </c>
      <c r="AL3087" t="str">
        <v>912828QN</v>
      </c>
      <c r="AM3087">
        <v>1.3788</v>
      </c>
      <c r="AN3087">
        <v>1.086E-2</v>
      </c>
      <c r="AO3087">
        <v>0.84709999999999996</v>
      </c>
      <c r="AP3087">
        <v>123.765625</v>
      </c>
      <c r="AQ3087">
        <f>VLOOKUP(AL3087,工作表1!$F$3:$G$1000,2,FALSE)</f>
        <v>3.125</v>
      </c>
      <c r="AR3087" t="str">
        <f>VLOOKUP(AL3087,工作表1!$F$3:$H$1000,3,FALSE)</f>
        <v>2021/5/15</v>
      </c>
      <c r="AS3087">
        <f t="shared" si="1596"/>
        <v>9.2999999999999999E-2</v>
      </c>
      <c r="AT3087">
        <f t="shared" si="1597"/>
        <v>3.032</v>
      </c>
      <c r="AU3087" s="43">
        <f t="shared" si="1612"/>
        <v>41774</v>
      </c>
      <c r="AV3087" s="43">
        <f t="shared" si="1598"/>
        <v>41912</v>
      </c>
      <c r="AW3087" s="45">
        <f t="shared" si="1613"/>
        <v>1.493439226519337</v>
      </c>
      <c r="AX3087" s="45">
        <f t="shared" si="1614"/>
        <v>2.743439226519337</v>
      </c>
      <c r="AY3087" s="47">
        <f t="shared" si="1615"/>
        <v>106.08705782690824</v>
      </c>
      <c r="AZ3087" s="47">
        <f t="shared" si="1616"/>
        <v>123.14283377827283</v>
      </c>
      <c r="BA3087" s="43"/>
      <c r="BC3087" s="2">
        <v>41764</v>
      </c>
      <c r="BD3087" t="str">
        <v>912828RC</v>
      </c>
      <c r="BE3087">
        <v>-15.291600000000001</v>
      </c>
      <c r="BF3087">
        <v>0.84389000000000003</v>
      </c>
      <c r="BG3087">
        <v>0.79390000000000005</v>
      </c>
      <c r="BH3087">
        <v>123.6875</v>
      </c>
      <c r="BI3087">
        <f>VLOOKUP(BD3087,工作表1!$K$3:$L$1000,2,FALSE)</f>
        <v>2.125</v>
      </c>
      <c r="BJ3087" t="str">
        <f>VLOOKUP(BD3087,工作表1!$K$3:$M$1000,3,FALSE)</f>
        <v>2021/8/15</v>
      </c>
      <c r="BK3087">
        <f t="shared" si="1599"/>
        <v>9.4E-2</v>
      </c>
      <c r="BL3087">
        <f t="shared" si="1600"/>
        <v>2.0310000000000001</v>
      </c>
      <c r="BM3087" s="43">
        <f t="shared" si="1617"/>
        <v>41866</v>
      </c>
      <c r="BN3087" s="43">
        <f t="shared" si="1601"/>
        <v>42004</v>
      </c>
      <c r="BO3087" s="45">
        <f t="shared" si="1618"/>
        <v>0.46961325966850825</v>
      </c>
      <c r="BP3087" s="45">
        <f t="shared" si="1619"/>
        <v>1.8610516158328918</v>
      </c>
      <c r="BQ3087" s="47">
        <f t="shared" si="1620"/>
        <v>99.020224869547079</v>
      </c>
      <c r="BR3087" s="47">
        <f t="shared" si="1621"/>
        <v>121.07179678322021</v>
      </c>
    </row>
    <row r="3088" spans="6:70" x14ac:dyDescent="0.25">
      <c r="F3088" s="2">
        <v>41865</v>
      </c>
      <c r="G3088">
        <v>9.2999999999999999E-2</v>
      </c>
      <c r="H3088" s="43">
        <v>41913</v>
      </c>
      <c r="I3088">
        <v>2.1009000000000002</v>
      </c>
      <c r="L3088" s="2">
        <v>41764</v>
      </c>
      <c r="M3088" t="str">
        <v>912828PX</v>
      </c>
      <c r="N3088">
        <v>0.3332</v>
      </c>
      <c r="O3088">
        <v>2.401E-2</v>
      </c>
      <c r="P3088">
        <v>0.87370000000000003</v>
      </c>
      <c r="Q3088">
        <v>124.578125</v>
      </c>
      <c r="R3088">
        <f>VLOOKUP(M3088,工作表1!$A$3:$B$1000,2,FALSE)</f>
        <v>3.625</v>
      </c>
      <c r="S3088" t="str">
        <f>VLOOKUP(M3088,工作表1!$A$3:$C$1000,3,FALSE)</f>
        <v>2021/2/15</v>
      </c>
      <c r="T3088">
        <f t="shared" si="1591"/>
        <v>9.4E-2</v>
      </c>
      <c r="U3088">
        <f t="shared" si="1590"/>
        <v>3.5310000000000001</v>
      </c>
      <c r="V3088" s="43">
        <f t="shared" si="1602"/>
        <v>41866</v>
      </c>
      <c r="W3088" s="43">
        <f t="shared" si="1592"/>
        <v>41820</v>
      </c>
      <c r="X3088" s="45">
        <f t="shared" si="1603"/>
        <v>0.80110497237569056</v>
      </c>
      <c r="Y3088" s="45">
        <f t="shared" si="1604"/>
        <v>1.3473378490880195</v>
      </c>
      <c r="Z3088" s="47">
        <f t="shared" si="1605"/>
        <v>109.38580486491772</v>
      </c>
      <c r="AA3088" s="47">
        <f t="shared" si="1606"/>
        <v>124.4341717283307</v>
      </c>
      <c r="AB3088" s="45">
        <f t="shared" si="1607"/>
        <v>2.2136</v>
      </c>
      <c r="AC3088" s="2" t="str">
        <f t="shared" si="1593"/>
        <v>TY1</v>
      </c>
      <c r="AD3088">
        <f t="shared" si="1594"/>
        <v>124.578125</v>
      </c>
      <c r="AE3088">
        <f t="shared" si="1595"/>
        <v>123.703125</v>
      </c>
      <c r="AF3088" s="49">
        <f t="shared" si="1589"/>
        <v>0.875</v>
      </c>
      <c r="AG3088" s="3">
        <f t="shared" si="1608"/>
        <v>124.4341717283307</v>
      </c>
      <c r="AH3088">
        <f t="shared" si="1609"/>
        <v>123.07336240899585</v>
      </c>
      <c r="AI3088" s="51">
        <f t="shared" si="1610"/>
        <v>1.3608093193348481</v>
      </c>
      <c r="AJ3088" s="52">
        <f t="shared" si="1611"/>
        <v>0.48580931933484806</v>
      </c>
      <c r="AK3088" s="2">
        <v>41764</v>
      </c>
      <c r="AL3088" t="str">
        <v>912828QN</v>
      </c>
      <c r="AM3088">
        <v>1.3758999999999999</v>
      </c>
      <c r="AN3088">
        <v>1.6709999999999999E-2</v>
      </c>
      <c r="AO3088">
        <v>0.84709999999999996</v>
      </c>
      <c r="AP3088">
        <v>123.703125</v>
      </c>
      <c r="AQ3088">
        <f>VLOOKUP(AL3088,工作表1!$F$3:$G$1000,2,FALSE)</f>
        <v>3.125</v>
      </c>
      <c r="AR3088" t="str">
        <f>VLOOKUP(AL3088,工作表1!$F$3:$H$1000,3,FALSE)</f>
        <v>2021/5/15</v>
      </c>
      <c r="AS3088">
        <f t="shared" si="1596"/>
        <v>9.4E-2</v>
      </c>
      <c r="AT3088">
        <f t="shared" si="1597"/>
        <v>3.0310000000000001</v>
      </c>
      <c r="AU3088" s="43">
        <f t="shared" si="1612"/>
        <v>41774</v>
      </c>
      <c r="AV3088" s="43">
        <f t="shared" si="1598"/>
        <v>41912</v>
      </c>
      <c r="AW3088" s="45">
        <f t="shared" si="1613"/>
        <v>1.4848066298342542</v>
      </c>
      <c r="AX3088" s="45">
        <f t="shared" si="1614"/>
        <v>2.7433682736698706</v>
      </c>
      <c r="AY3088" s="47">
        <f t="shared" si="1615"/>
        <v>106.03994251127226</v>
      </c>
      <c r="AZ3088" s="47">
        <f t="shared" si="1616"/>
        <v>123.07336240899585</v>
      </c>
      <c r="BA3088" s="43"/>
      <c r="BC3088" s="2">
        <v>41761</v>
      </c>
      <c r="BD3088" t="str">
        <v>912828RC</v>
      </c>
      <c r="BE3088">
        <v>-15.952999999999999</v>
      </c>
      <c r="BF3088">
        <v>0.87187999999999999</v>
      </c>
      <c r="BG3088">
        <v>0.79390000000000005</v>
      </c>
      <c r="BH3088">
        <v>123.765625</v>
      </c>
      <c r="BI3088">
        <f>VLOOKUP(BD3088,工作表1!$K$3:$L$1000,2,FALSE)</f>
        <v>2.125</v>
      </c>
      <c r="BJ3088" t="str">
        <f>VLOOKUP(BD3088,工作表1!$K$3:$M$1000,3,FALSE)</f>
        <v>2021/8/15</v>
      </c>
      <c r="BK3088">
        <f t="shared" si="1599"/>
        <v>9.2499999999999999E-2</v>
      </c>
      <c r="BL3088">
        <f t="shared" si="1600"/>
        <v>2.0325000000000002</v>
      </c>
      <c r="BM3088" s="43">
        <f t="shared" si="1617"/>
        <v>41866</v>
      </c>
      <c r="BN3088" s="43">
        <f t="shared" si="1601"/>
        <v>42004</v>
      </c>
      <c r="BO3088" s="45">
        <f t="shared" si="1618"/>
        <v>0.46374309392265195</v>
      </c>
      <c r="BP3088" s="45">
        <f t="shared" si="1619"/>
        <v>1.8610033678952544</v>
      </c>
      <c r="BQ3088" s="47">
        <f t="shared" si="1620"/>
        <v>99.066624323541461</v>
      </c>
      <c r="BR3088" s="47">
        <f t="shared" si="1621"/>
        <v>121.11369124997961</v>
      </c>
    </row>
    <row r="3089" spans="6:70" x14ac:dyDescent="0.25">
      <c r="F3089" s="2">
        <v>41864</v>
      </c>
      <c r="G3089">
        <v>9.2499999999999999E-2</v>
      </c>
      <c r="H3089" s="43">
        <v>41912</v>
      </c>
      <c r="I3089">
        <v>2.2025000000000001</v>
      </c>
      <c r="L3089" s="2">
        <v>41761</v>
      </c>
      <c r="M3089" t="str">
        <v>912828PX</v>
      </c>
      <c r="N3089">
        <v>0.83420000000000005</v>
      </c>
      <c r="O3089">
        <v>-6.6669999999999993E-2</v>
      </c>
      <c r="P3089">
        <v>0.87370000000000003</v>
      </c>
      <c r="Q3089">
        <v>124.65625</v>
      </c>
      <c r="R3089">
        <f>VLOOKUP(M3089,工作表1!$A$3:$B$1000,2,FALSE)</f>
        <v>3.625</v>
      </c>
      <c r="S3089" t="str">
        <f>VLOOKUP(M3089,工作表1!$A$3:$C$1000,3,FALSE)</f>
        <v>2021/2/15</v>
      </c>
      <c r="T3089">
        <f t="shared" si="1591"/>
        <v>9.2499999999999999E-2</v>
      </c>
      <c r="U3089">
        <f t="shared" si="1590"/>
        <v>3.5325000000000002</v>
      </c>
      <c r="V3089" s="43">
        <f t="shared" si="1602"/>
        <v>41866</v>
      </c>
      <c r="W3089" s="43">
        <f t="shared" si="1592"/>
        <v>41820</v>
      </c>
      <c r="X3089" s="45">
        <f t="shared" si="1603"/>
        <v>0.79109116022099446</v>
      </c>
      <c r="Y3089" s="45">
        <f t="shared" si="1604"/>
        <v>1.3472555437826383</v>
      </c>
      <c r="Z3089" s="47">
        <f t="shared" si="1605"/>
        <v>109.48058302942533</v>
      </c>
      <c r="AA3089" s="47">
        <f t="shared" si="1606"/>
        <v>124.52848945105038</v>
      </c>
      <c r="AB3089" s="45">
        <f t="shared" si="1607"/>
        <v>2.1918000000000002</v>
      </c>
      <c r="AC3089" s="2" t="str">
        <f t="shared" si="1593"/>
        <v>TY1</v>
      </c>
      <c r="AD3089">
        <f t="shared" si="1594"/>
        <v>124.65625</v>
      </c>
      <c r="AE3089">
        <f t="shared" si="1595"/>
        <v>123.78125</v>
      </c>
      <c r="AF3089" s="49">
        <f t="shared" ref="AF3089:AF3152" si="1622">AD3089-AE3089</f>
        <v>0.875</v>
      </c>
      <c r="AG3089" s="3">
        <f t="shared" si="1608"/>
        <v>124.52848945105038</v>
      </c>
      <c r="AH3089">
        <f t="shared" si="1609"/>
        <v>123.15061126625379</v>
      </c>
      <c r="AI3089" s="51">
        <f t="shared" si="1610"/>
        <v>1.377878184796586</v>
      </c>
      <c r="AJ3089" s="52">
        <f t="shared" si="1611"/>
        <v>0.50287818479658597</v>
      </c>
      <c r="AK3089" s="2">
        <v>41761</v>
      </c>
      <c r="AL3089" t="str">
        <v>912828QN</v>
      </c>
      <c r="AM3089">
        <v>1.494</v>
      </c>
      <c r="AN3089">
        <v>8.9899999999999997E-3</v>
      </c>
      <c r="AO3089">
        <v>0.84709999999999996</v>
      </c>
      <c r="AP3089">
        <v>123.78125</v>
      </c>
      <c r="AQ3089">
        <f>VLOOKUP(AL3089,工作表1!$F$3:$G$1000,2,FALSE)</f>
        <v>3.125</v>
      </c>
      <c r="AR3089" t="str">
        <f>VLOOKUP(AL3089,工作表1!$F$3:$H$1000,3,FALSE)</f>
        <v>2021/5/15</v>
      </c>
      <c r="AS3089">
        <f t="shared" si="1596"/>
        <v>9.2499999999999999E-2</v>
      </c>
      <c r="AT3089">
        <f t="shared" si="1597"/>
        <v>3.0325000000000002</v>
      </c>
      <c r="AU3089" s="43">
        <f t="shared" si="1612"/>
        <v>41774</v>
      </c>
      <c r="AV3089" s="43">
        <f t="shared" si="1598"/>
        <v>41912</v>
      </c>
      <c r="AW3089" s="45">
        <f t="shared" si="1613"/>
        <v>1.4761740331491713</v>
      </c>
      <c r="AX3089" s="45">
        <f t="shared" si="1614"/>
        <v>2.7432973208204041</v>
      </c>
      <c r="AY3089" s="47">
        <f t="shared" si="1615"/>
        <v>106.11813612175621</v>
      </c>
      <c r="AZ3089" s="47">
        <f t="shared" si="1616"/>
        <v>123.15061126625379</v>
      </c>
      <c r="BA3089" s="43"/>
      <c r="BC3089" s="2">
        <v>41760</v>
      </c>
      <c r="BD3089" t="str">
        <v>912828RC</v>
      </c>
      <c r="BE3089">
        <v>-15.588800000000001</v>
      </c>
      <c r="BF3089">
        <v>0.84545999999999999</v>
      </c>
      <c r="BG3089">
        <v>0.79390000000000005</v>
      </c>
      <c r="BH3089">
        <v>123.75</v>
      </c>
      <c r="BI3089">
        <f>VLOOKUP(BD3089,工作表1!$K$3:$L$1000,2,FALSE)</f>
        <v>2.125</v>
      </c>
      <c r="BJ3089" t="str">
        <f>VLOOKUP(BD3089,工作表1!$K$3:$M$1000,3,FALSE)</f>
        <v>2021/8/15</v>
      </c>
      <c r="BK3089">
        <f t="shared" si="1599"/>
        <v>9.2499999999999999E-2</v>
      </c>
      <c r="BL3089">
        <f t="shared" si="1600"/>
        <v>2.0325000000000002</v>
      </c>
      <c r="BM3089" s="43">
        <f t="shared" si="1617"/>
        <v>41866</v>
      </c>
      <c r="BN3089" s="43">
        <f t="shared" si="1601"/>
        <v>42004</v>
      </c>
      <c r="BO3089" s="45">
        <f t="shared" si="1618"/>
        <v>0.44613259668508287</v>
      </c>
      <c r="BP3089" s="45">
        <f t="shared" si="1619"/>
        <v>1.8608586240823433</v>
      </c>
      <c r="BQ3089" s="47">
        <f t="shared" si="1620"/>
        <v>99.087153915133385</v>
      </c>
      <c r="BR3089" s="47">
        <f t="shared" si="1621"/>
        <v>121.09366200333601</v>
      </c>
    </row>
    <row r="3090" spans="6:70" x14ac:dyDescent="0.25">
      <c r="F3090" s="2">
        <v>41863</v>
      </c>
      <c r="G3090">
        <v>9.2499999999999999E-2</v>
      </c>
      <c r="H3090" s="43">
        <v>41911</v>
      </c>
      <c r="I3090">
        <v>2.1976</v>
      </c>
      <c r="L3090" s="2">
        <v>41760</v>
      </c>
      <c r="M3090" t="str">
        <v>912828PX</v>
      </c>
      <c r="N3090">
        <v>1.4426000000000001</v>
      </c>
      <c r="O3090">
        <v>-0.15640000000000001</v>
      </c>
      <c r="P3090">
        <v>0.87370000000000003</v>
      </c>
      <c r="Q3090">
        <v>124.65625</v>
      </c>
      <c r="R3090">
        <f>VLOOKUP(M3090,工作表1!$A$3:$B$1000,2,FALSE)</f>
        <v>3.625</v>
      </c>
      <c r="S3090" t="str">
        <f>VLOOKUP(M3090,工作表1!$A$3:$C$1000,3,FALSE)</f>
        <v>2021/2/15</v>
      </c>
      <c r="T3090">
        <f t="shared" si="1591"/>
        <v>9.2499999999999999E-2</v>
      </c>
      <c r="U3090">
        <f t="shared" si="1590"/>
        <v>3.5325000000000002</v>
      </c>
      <c r="V3090" s="43">
        <f t="shared" si="1602"/>
        <v>41866</v>
      </c>
      <c r="W3090" s="43">
        <f t="shared" si="1592"/>
        <v>41820</v>
      </c>
      <c r="X3090" s="45">
        <f t="shared" si="1603"/>
        <v>0.76104972375690605</v>
      </c>
      <c r="Y3090" s="45">
        <f t="shared" si="1604"/>
        <v>1.347008627866495</v>
      </c>
      <c r="Z3090" s="47">
        <f t="shared" si="1605"/>
        <v>109.52735218104105</v>
      </c>
      <c r="AA3090" s="47">
        <f t="shared" si="1606"/>
        <v>124.54032227823755</v>
      </c>
      <c r="AB3090" s="45">
        <f t="shared" si="1607"/>
        <v>2.2088000000000001</v>
      </c>
      <c r="AC3090" s="2" t="str">
        <f t="shared" si="1593"/>
        <v>TY1</v>
      </c>
      <c r="AD3090">
        <f t="shared" si="1594"/>
        <v>124.65625</v>
      </c>
      <c r="AE3090">
        <f t="shared" si="1595"/>
        <v>123.765625</v>
      </c>
      <c r="AF3090" s="49">
        <f t="shared" si="1622"/>
        <v>0.890625</v>
      </c>
      <c r="AG3090" s="3">
        <f t="shared" si="1608"/>
        <v>124.54032227823755</v>
      </c>
      <c r="AH3090">
        <f t="shared" si="1609"/>
        <v>123.16384209714066</v>
      </c>
      <c r="AI3090" s="51">
        <f t="shared" si="1610"/>
        <v>1.3764801810968947</v>
      </c>
      <c r="AJ3090" s="52">
        <f t="shared" si="1611"/>
        <v>0.48585518109689474</v>
      </c>
      <c r="AK3090" s="2">
        <v>41760</v>
      </c>
      <c r="AL3090" t="str">
        <v>912828QN</v>
      </c>
      <c r="AM3090">
        <v>2.6225000000000001</v>
      </c>
      <c r="AN3090">
        <v>-6.8010000000000001E-2</v>
      </c>
      <c r="AO3090">
        <v>0.84709999999999996</v>
      </c>
      <c r="AP3090">
        <v>123.765625</v>
      </c>
      <c r="AQ3090">
        <f>VLOOKUP(AL3090,工作表1!$F$3:$G$1000,2,FALSE)</f>
        <v>3.125</v>
      </c>
      <c r="AR3090" t="str">
        <f>VLOOKUP(AL3090,工作表1!$F$3:$H$1000,3,FALSE)</f>
        <v>2021/5/15</v>
      </c>
      <c r="AS3090">
        <f t="shared" si="1596"/>
        <v>9.2499999999999999E-2</v>
      </c>
      <c r="AT3090">
        <f t="shared" si="1597"/>
        <v>3.0325000000000002</v>
      </c>
      <c r="AU3090" s="43">
        <f t="shared" si="1612"/>
        <v>41774</v>
      </c>
      <c r="AV3090" s="43">
        <f t="shared" si="1598"/>
        <v>41912</v>
      </c>
      <c r="AW3090" s="45">
        <f t="shared" si="1613"/>
        <v>1.4502762430939227</v>
      </c>
      <c r="AX3090" s="45">
        <f t="shared" si="1614"/>
        <v>2.7430844622720052</v>
      </c>
      <c r="AY3090" s="47">
        <f t="shared" si="1615"/>
        <v>106.16577476910277</v>
      </c>
      <c r="AZ3090" s="47">
        <f t="shared" si="1616"/>
        <v>123.16384209714066</v>
      </c>
      <c r="BA3090" s="43"/>
      <c r="BC3090" s="2">
        <v>41759</v>
      </c>
      <c r="BD3090" t="str">
        <v>912828RC</v>
      </c>
      <c r="BE3090">
        <v>-16.295999999999999</v>
      </c>
      <c r="BF3090">
        <v>0.87802000000000002</v>
      </c>
      <c r="BG3090">
        <v>0.79390000000000005</v>
      </c>
      <c r="BH3090">
        <v>123.515625</v>
      </c>
      <c r="BI3090">
        <f>VLOOKUP(BD3090,工作表1!$K$3:$L$1000,2,FALSE)</f>
        <v>2.125</v>
      </c>
      <c r="BJ3090" t="str">
        <f>VLOOKUP(BD3090,工作表1!$K$3:$M$1000,3,FALSE)</f>
        <v>2021/8/15</v>
      </c>
      <c r="BK3090">
        <f t="shared" si="1599"/>
        <v>9.5000000000000001E-2</v>
      </c>
      <c r="BL3090">
        <f t="shared" si="1600"/>
        <v>2.0299999999999998</v>
      </c>
      <c r="BM3090" s="43">
        <f t="shared" si="1617"/>
        <v>41866</v>
      </c>
      <c r="BN3090" s="43">
        <f t="shared" si="1601"/>
        <v>42004</v>
      </c>
      <c r="BO3090" s="45">
        <f t="shared" si="1618"/>
        <v>0.44026243093922651</v>
      </c>
      <c r="BP3090" s="45">
        <f t="shared" si="1619"/>
        <v>1.8608103761447059</v>
      </c>
      <c r="BQ3090" s="47">
        <f t="shared" si="1620"/>
        <v>98.883678520704024</v>
      </c>
      <c r="BR3090" s="47">
        <f t="shared" si="1621"/>
        <v>120.82420167648667</v>
      </c>
    </row>
    <row r="3091" spans="6:70" x14ac:dyDescent="0.25">
      <c r="F3091" s="2">
        <v>41862</v>
      </c>
      <c r="G3091">
        <v>9.2999999999999999E-2</v>
      </c>
      <c r="H3091" s="43">
        <v>41908</v>
      </c>
      <c r="I3091">
        <v>2.2414000000000001</v>
      </c>
      <c r="L3091" s="2">
        <v>41759</v>
      </c>
      <c r="M3091" t="str">
        <v>912828PX</v>
      </c>
      <c r="N3091">
        <v>1.1863999999999999</v>
      </c>
      <c r="O3091">
        <v>-0.10849</v>
      </c>
      <c r="P3091">
        <v>0.87370000000000003</v>
      </c>
      <c r="Q3091">
        <v>124.421875</v>
      </c>
      <c r="R3091">
        <f>VLOOKUP(M3091,工作表1!$A$3:$B$1000,2,FALSE)</f>
        <v>3.625</v>
      </c>
      <c r="S3091" t="str">
        <f>VLOOKUP(M3091,工作表1!$A$3:$C$1000,3,FALSE)</f>
        <v>2021/2/15</v>
      </c>
      <c r="T3091">
        <f t="shared" si="1591"/>
        <v>9.5000000000000001E-2</v>
      </c>
      <c r="U3091">
        <f t="shared" si="1590"/>
        <v>3.53</v>
      </c>
      <c r="V3091" s="43">
        <f t="shared" si="1602"/>
        <v>41866</v>
      </c>
      <c r="W3091" s="43">
        <f t="shared" si="1592"/>
        <v>41820</v>
      </c>
      <c r="X3091" s="45">
        <f t="shared" si="1603"/>
        <v>0.75103591160220995</v>
      </c>
      <c r="Y3091" s="45">
        <f t="shared" si="1604"/>
        <v>1.3469263225611141</v>
      </c>
      <c r="Z3091" s="47">
        <f t="shared" si="1605"/>
        <v>109.32384941810291</v>
      </c>
      <c r="AA3091" s="47">
        <f t="shared" si="1606"/>
        <v>124.29397948348851</v>
      </c>
      <c r="AB3091" s="45">
        <f t="shared" si="1607"/>
        <v>2.2305999999999999</v>
      </c>
      <c r="AC3091" s="2" t="str">
        <f t="shared" si="1593"/>
        <v>TY1</v>
      </c>
      <c r="AD3091">
        <f t="shared" si="1594"/>
        <v>124.421875</v>
      </c>
      <c r="AE3091">
        <f t="shared" si="1595"/>
        <v>123.53125</v>
      </c>
      <c r="AF3091" s="49">
        <f t="shared" si="1622"/>
        <v>0.890625</v>
      </c>
      <c r="AG3091" s="3">
        <f t="shared" si="1608"/>
        <v>124.29397948348851</v>
      </c>
      <c r="AH3091">
        <f t="shared" si="1609"/>
        <v>122.89151618795331</v>
      </c>
      <c r="AI3091" s="51">
        <f t="shared" si="1610"/>
        <v>1.402463295535199</v>
      </c>
      <c r="AJ3091" s="52">
        <f t="shared" si="1611"/>
        <v>0.51183829553519899</v>
      </c>
      <c r="AK3091" s="2">
        <v>41759</v>
      </c>
      <c r="AL3091" t="str">
        <v>912828QN</v>
      </c>
      <c r="AM3091">
        <v>1.7213000000000001</v>
      </c>
      <c r="AN3091">
        <v>-3.2299999999999998E-3</v>
      </c>
      <c r="AO3091">
        <v>0.84709999999999996</v>
      </c>
      <c r="AP3091">
        <v>123.53125</v>
      </c>
      <c r="AQ3091">
        <f>VLOOKUP(AL3091,工作表1!$F$3:$G$1000,2,FALSE)</f>
        <v>3.125</v>
      </c>
      <c r="AR3091" t="str">
        <f>VLOOKUP(AL3091,工作表1!$F$3:$H$1000,3,FALSE)</f>
        <v>2021/5/15</v>
      </c>
      <c r="AS3091">
        <f t="shared" si="1596"/>
        <v>9.5000000000000001E-2</v>
      </c>
      <c r="AT3091">
        <f t="shared" si="1597"/>
        <v>3.03</v>
      </c>
      <c r="AU3091" s="43">
        <f t="shared" si="1612"/>
        <v>41774</v>
      </c>
      <c r="AV3091" s="43">
        <f t="shared" si="1598"/>
        <v>41912</v>
      </c>
      <c r="AW3091" s="45">
        <f t="shared" si="1613"/>
        <v>1.4416436464088398</v>
      </c>
      <c r="AX3091" s="45">
        <f t="shared" si="1614"/>
        <v>2.7430135094225383</v>
      </c>
      <c r="AY3091" s="47">
        <f t="shared" si="1615"/>
        <v>105.94617553937536</v>
      </c>
      <c r="AZ3091" s="47">
        <f t="shared" si="1616"/>
        <v>122.89151618795331</v>
      </c>
      <c r="BA3091" s="43"/>
      <c r="BC3091" s="2">
        <v>41758</v>
      </c>
      <c r="BD3091" t="str">
        <v>912828RC</v>
      </c>
      <c r="BE3091">
        <v>-16.868200000000002</v>
      </c>
      <c r="BF3091">
        <v>0.90442</v>
      </c>
      <c r="BG3091">
        <v>0.79390000000000005</v>
      </c>
      <c r="BH3091">
        <v>123.078125</v>
      </c>
      <c r="BI3091">
        <f>VLOOKUP(BD3091,工作表1!$K$3:$L$1000,2,FALSE)</f>
        <v>2.125</v>
      </c>
      <c r="BJ3091" t="str">
        <f>VLOOKUP(BD3091,工作表1!$K$3:$M$1000,3,FALSE)</f>
        <v>2021/8/15</v>
      </c>
      <c r="BK3091">
        <f t="shared" si="1599"/>
        <v>9.4E-2</v>
      </c>
      <c r="BL3091">
        <f t="shared" si="1600"/>
        <v>2.0310000000000001</v>
      </c>
      <c r="BM3091" s="43">
        <f t="shared" si="1617"/>
        <v>41866</v>
      </c>
      <c r="BN3091" s="43">
        <f t="shared" si="1601"/>
        <v>42004</v>
      </c>
      <c r="BO3091" s="45">
        <f t="shared" si="1618"/>
        <v>0.43439226519337015</v>
      </c>
      <c r="BP3091" s="45">
        <f t="shared" si="1619"/>
        <v>1.8607621282070688</v>
      </c>
      <c r="BQ3091" s="47">
        <f t="shared" si="1620"/>
        <v>98.52402405580284</v>
      </c>
      <c r="BR3091" s="47">
        <f t="shared" si="1621"/>
        <v>120.35503467873751</v>
      </c>
    </row>
    <row r="3092" spans="6:70" x14ac:dyDescent="0.25">
      <c r="F3092" s="2">
        <v>41859</v>
      </c>
      <c r="G3092">
        <v>9.2999999999999999E-2</v>
      </c>
      <c r="H3092" s="43">
        <v>41907</v>
      </c>
      <c r="I3092">
        <v>2.1905000000000001</v>
      </c>
      <c r="L3092" s="2">
        <v>41758</v>
      </c>
      <c r="M3092" t="str">
        <v>912828PX</v>
      </c>
      <c r="N3092">
        <v>1.1766000000000001</v>
      </c>
      <c r="O3092">
        <v>-0.10279000000000001</v>
      </c>
      <c r="P3092">
        <v>0.87370000000000003</v>
      </c>
      <c r="Q3092">
        <v>124</v>
      </c>
      <c r="R3092">
        <f>VLOOKUP(M3092,工作表1!$A$3:$B$1000,2,FALSE)</f>
        <v>3.625</v>
      </c>
      <c r="S3092" t="str">
        <f>VLOOKUP(M3092,工作表1!$A$3:$C$1000,3,FALSE)</f>
        <v>2021/2/15</v>
      </c>
      <c r="T3092">
        <f t="shared" si="1591"/>
        <v>9.4E-2</v>
      </c>
      <c r="U3092">
        <f t="shared" si="1590"/>
        <v>3.5310000000000001</v>
      </c>
      <c r="V3092" s="43">
        <f t="shared" si="1602"/>
        <v>41866</v>
      </c>
      <c r="W3092" s="43">
        <f t="shared" si="1592"/>
        <v>41820</v>
      </c>
      <c r="X3092" s="45">
        <f t="shared" si="1603"/>
        <v>0.74102209944751385</v>
      </c>
      <c r="Y3092" s="45">
        <f t="shared" si="1604"/>
        <v>1.3468440172557332</v>
      </c>
      <c r="Z3092" s="47">
        <f t="shared" si="1605"/>
        <v>108.96435599548339</v>
      </c>
      <c r="AA3092" s="47">
        <f t="shared" si="1606"/>
        <v>123.86843349960355</v>
      </c>
      <c r="AB3092" s="45">
        <f t="shared" si="1607"/>
        <v>2.2888999999999999</v>
      </c>
      <c r="AC3092" s="2" t="str">
        <f t="shared" si="1593"/>
        <v>TY1</v>
      </c>
      <c r="AD3092">
        <f t="shared" si="1594"/>
        <v>124</v>
      </c>
      <c r="AE3092">
        <f t="shared" si="1595"/>
        <v>123.09375</v>
      </c>
      <c r="AF3092" s="49">
        <f t="shared" si="1622"/>
        <v>0.90625</v>
      </c>
      <c r="AG3092" s="3">
        <f t="shared" si="1608"/>
        <v>123.86843349960355</v>
      </c>
      <c r="AH3092">
        <f t="shared" si="1609"/>
        <v>122.43350531694257</v>
      </c>
      <c r="AI3092" s="51">
        <f t="shared" si="1610"/>
        <v>1.4349281826609825</v>
      </c>
      <c r="AJ3092" s="52">
        <f t="shared" si="1611"/>
        <v>0.52867818266098254</v>
      </c>
      <c r="AK3092" s="2">
        <v>41758</v>
      </c>
      <c r="AL3092" t="str">
        <v>912828QN</v>
      </c>
      <c r="AM3092">
        <v>1.3095000000000001</v>
      </c>
      <c r="AN3092">
        <v>2.581E-2</v>
      </c>
      <c r="AO3092">
        <v>0.84709999999999996</v>
      </c>
      <c r="AP3092">
        <v>123.09375</v>
      </c>
      <c r="AQ3092">
        <f>VLOOKUP(AL3092,工作表1!$F$3:$G$1000,2,FALSE)</f>
        <v>3.125</v>
      </c>
      <c r="AR3092" t="str">
        <f>VLOOKUP(AL3092,工作表1!$F$3:$H$1000,3,FALSE)</f>
        <v>2021/5/15</v>
      </c>
      <c r="AS3092">
        <f t="shared" si="1596"/>
        <v>9.4E-2</v>
      </c>
      <c r="AT3092">
        <f t="shared" si="1597"/>
        <v>3.0310000000000001</v>
      </c>
      <c r="AU3092" s="43">
        <f t="shared" si="1612"/>
        <v>41774</v>
      </c>
      <c r="AV3092" s="43">
        <f t="shared" si="1598"/>
        <v>41912</v>
      </c>
      <c r="AW3092" s="45">
        <f t="shared" si="1613"/>
        <v>1.4330110497237569</v>
      </c>
      <c r="AX3092" s="45">
        <f t="shared" si="1614"/>
        <v>2.7429425565730723</v>
      </c>
      <c r="AY3092" s="47">
        <f t="shared" si="1615"/>
        <v>105.57075618959848</v>
      </c>
      <c r="AZ3092" s="47">
        <f t="shared" si="1616"/>
        <v>122.43350531694257</v>
      </c>
      <c r="BA3092" s="43"/>
      <c r="BC3092" s="2">
        <v>41757</v>
      </c>
      <c r="BD3092" t="str">
        <v>912828RC</v>
      </c>
      <c r="BE3092">
        <v>-17.322600000000001</v>
      </c>
      <c r="BF3092">
        <v>0.92173000000000005</v>
      </c>
      <c r="BG3092">
        <v>0.79390000000000005</v>
      </c>
      <c r="BH3092">
        <v>123.1875</v>
      </c>
      <c r="BI3092">
        <f>VLOOKUP(BD3092,工作表1!$K$3:$L$1000,2,FALSE)</f>
        <v>2.125</v>
      </c>
      <c r="BJ3092" t="str">
        <f>VLOOKUP(BD3092,工作表1!$K$3:$M$1000,3,FALSE)</f>
        <v>2021/8/15</v>
      </c>
      <c r="BK3092">
        <f t="shared" si="1599"/>
        <v>9.1999999999999998E-2</v>
      </c>
      <c r="BL3092">
        <f t="shared" si="1600"/>
        <v>2.0329999999999999</v>
      </c>
      <c r="BM3092" s="43">
        <f t="shared" si="1617"/>
        <v>41866</v>
      </c>
      <c r="BN3092" s="43">
        <f t="shared" si="1601"/>
        <v>42004</v>
      </c>
      <c r="BO3092" s="45">
        <f t="shared" si="1618"/>
        <v>0.42852209944751385</v>
      </c>
      <c r="BP3092" s="45">
        <f t="shared" si="1619"/>
        <v>1.8607138802694316</v>
      </c>
      <c r="BQ3092" s="47">
        <f t="shared" si="1620"/>
        <v>98.596895957311787</v>
      </c>
      <c r="BR3092" s="47">
        <f t="shared" si="1621"/>
        <v>120.42981210411627</v>
      </c>
    </row>
    <row r="3093" spans="6:70" x14ac:dyDescent="0.25">
      <c r="F3093" s="2">
        <v>41858</v>
      </c>
      <c r="G3093">
        <v>9.2999999999999999E-2</v>
      </c>
      <c r="H3093" s="43">
        <v>41906</v>
      </c>
      <c r="I3093">
        <v>2.2545000000000002</v>
      </c>
      <c r="L3093" s="2">
        <v>41757</v>
      </c>
      <c r="M3093" t="str">
        <v>912828PX</v>
      </c>
      <c r="N3093">
        <v>0.73860000000000003</v>
      </c>
      <c r="O3093">
        <v>-2.8080000000000001E-2</v>
      </c>
      <c r="P3093">
        <v>0.87370000000000003</v>
      </c>
      <c r="Q3093">
        <v>124.09375</v>
      </c>
      <c r="R3093">
        <f>VLOOKUP(M3093,工作表1!$A$3:$B$1000,2,FALSE)</f>
        <v>3.625</v>
      </c>
      <c r="S3093" t="str">
        <f>VLOOKUP(M3093,工作表1!$A$3:$C$1000,3,FALSE)</f>
        <v>2021/2/15</v>
      </c>
      <c r="T3093">
        <f t="shared" si="1591"/>
        <v>9.1999999999999998E-2</v>
      </c>
      <c r="U3093">
        <f t="shared" si="1590"/>
        <v>3.5329999999999999</v>
      </c>
      <c r="V3093" s="43">
        <f t="shared" si="1602"/>
        <v>41866</v>
      </c>
      <c r="W3093" s="43">
        <f t="shared" si="1592"/>
        <v>41820</v>
      </c>
      <c r="X3093" s="45">
        <f t="shared" si="1603"/>
        <v>0.73100828729281775</v>
      </c>
      <c r="Y3093" s="45">
        <f t="shared" si="1604"/>
        <v>1.3467617119503519</v>
      </c>
      <c r="Z3093" s="47">
        <f t="shared" si="1605"/>
        <v>109.04211391998876</v>
      </c>
      <c r="AA3093" s="47">
        <f t="shared" si="1606"/>
        <v>123.94314340372034</v>
      </c>
      <c r="AB3093" s="45">
        <f t="shared" si="1607"/>
        <v>2.2986</v>
      </c>
      <c r="AC3093" s="2" t="str">
        <f t="shared" si="1593"/>
        <v>TY1</v>
      </c>
      <c r="AD3093">
        <f t="shared" si="1594"/>
        <v>124.09375</v>
      </c>
      <c r="AE3093">
        <f t="shared" si="1595"/>
        <v>123.203125</v>
      </c>
      <c r="AF3093" s="49">
        <f t="shared" si="1622"/>
        <v>0.890625</v>
      </c>
      <c r="AG3093" s="3">
        <f t="shared" si="1608"/>
        <v>123.94314340372034</v>
      </c>
      <c r="AH3093">
        <f t="shared" si="1609"/>
        <v>122.52822565786853</v>
      </c>
      <c r="AI3093" s="51">
        <f t="shared" si="1610"/>
        <v>1.4149177458518096</v>
      </c>
      <c r="AJ3093" s="52">
        <f t="shared" si="1611"/>
        <v>0.52429274585180963</v>
      </c>
      <c r="AK3093" s="2">
        <v>41757</v>
      </c>
      <c r="AL3093" t="str">
        <v>912828QN</v>
      </c>
      <c r="AM3093">
        <v>1.0809</v>
      </c>
      <c r="AN3093">
        <v>4.2279999999999998E-2</v>
      </c>
      <c r="AO3093">
        <v>0.84709999999999996</v>
      </c>
      <c r="AP3093">
        <v>123.203125</v>
      </c>
      <c r="AQ3093">
        <f>VLOOKUP(AL3093,工作表1!$F$3:$G$1000,2,FALSE)</f>
        <v>3.125</v>
      </c>
      <c r="AR3093" t="str">
        <f>VLOOKUP(AL3093,工作表1!$F$3:$H$1000,3,FALSE)</f>
        <v>2021/5/15</v>
      </c>
      <c r="AS3093">
        <f t="shared" si="1596"/>
        <v>9.1999999999999998E-2</v>
      </c>
      <c r="AT3093">
        <f t="shared" si="1597"/>
        <v>3.0329999999999999</v>
      </c>
      <c r="AU3093" s="43">
        <f t="shared" si="1612"/>
        <v>41774</v>
      </c>
      <c r="AV3093" s="43">
        <f t="shared" si="1598"/>
        <v>41912</v>
      </c>
      <c r="AW3093" s="45">
        <f t="shared" si="1613"/>
        <v>1.4243784530386741</v>
      </c>
      <c r="AX3093" s="45">
        <f t="shared" si="1614"/>
        <v>2.7428716037236054</v>
      </c>
      <c r="AY3093" s="47">
        <f t="shared" si="1615"/>
        <v>105.6639887827865</v>
      </c>
      <c r="AZ3093" s="47">
        <f t="shared" si="1616"/>
        <v>122.52822565786853</v>
      </c>
      <c r="BA3093" s="43"/>
      <c r="BC3093" s="2">
        <v>41754</v>
      </c>
      <c r="BD3093" t="str">
        <v>912828RC</v>
      </c>
      <c r="BE3093">
        <v>-16.608799999999999</v>
      </c>
      <c r="BF3093">
        <v>0.84835000000000005</v>
      </c>
      <c r="BG3093">
        <v>0.79390000000000005</v>
      </c>
      <c r="BH3093">
        <v>123.140625</v>
      </c>
      <c r="BI3093">
        <f>VLOOKUP(BD3093,工作表1!$K$3:$L$1000,2,FALSE)</f>
        <v>2.125</v>
      </c>
      <c r="BJ3093" t="str">
        <f>VLOOKUP(BD3093,工作表1!$K$3:$M$1000,3,FALSE)</f>
        <v>2021/8/15</v>
      </c>
      <c r="BK3093">
        <f t="shared" si="1599"/>
        <v>9.4E-2</v>
      </c>
      <c r="BL3093">
        <f t="shared" si="1600"/>
        <v>2.0310000000000001</v>
      </c>
      <c r="BM3093" s="43">
        <f t="shared" si="1617"/>
        <v>41866</v>
      </c>
      <c r="BN3093" s="43">
        <f t="shared" si="1601"/>
        <v>42004</v>
      </c>
      <c r="BO3093" s="45">
        <f t="shared" si="1618"/>
        <v>0.42265193370165743</v>
      </c>
      <c r="BP3093" s="45">
        <f t="shared" si="1619"/>
        <v>1.8606656323317945</v>
      </c>
      <c r="BQ3093" s="47">
        <f t="shared" si="1620"/>
        <v>98.613568061533684</v>
      </c>
      <c r="BR3093" s="47">
        <f t="shared" si="1621"/>
        <v>120.43724293174503</v>
      </c>
    </row>
    <row r="3094" spans="6:70" x14ac:dyDescent="0.25">
      <c r="F3094" s="2">
        <v>41857</v>
      </c>
      <c r="G3094">
        <v>9.5000000000000001E-2</v>
      </c>
      <c r="H3094" s="43">
        <v>41905</v>
      </c>
      <c r="I3094">
        <v>2.2149000000000001</v>
      </c>
      <c r="L3094" s="2">
        <v>41754</v>
      </c>
      <c r="M3094" t="str">
        <v>912828PX</v>
      </c>
      <c r="N3094">
        <v>0.78859999999999997</v>
      </c>
      <c r="O3094">
        <v>-3.6310000000000002E-2</v>
      </c>
      <c r="P3094">
        <v>0.87370000000000003</v>
      </c>
      <c r="Q3094">
        <v>124.0625</v>
      </c>
      <c r="R3094">
        <f>VLOOKUP(M3094,工作表1!$A$3:$B$1000,2,FALSE)</f>
        <v>3.625</v>
      </c>
      <c r="S3094" t="str">
        <f>VLOOKUP(M3094,工作表1!$A$3:$C$1000,3,FALSE)</f>
        <v>2021/2/15</v>
      </c>
      <c r="T3094">
        <f t="shared" si="1591"/>
        <v>9.4E-2</v>
      </c>
      <c r="U3094">
        <f t="shared" si="1590"/>
        <v>3.5310000000000001</v>
      </c>
      <c r="V3094" s="43">
        <f t="shared" si="1602"/>
        <v>41866</v>
      </c>
      <c r="W3094" s="43">
        <f t="shared" si="1592"/>
        <v>41820</v>
      </c>
      <c r="X3094" s="45">
        <f t="shared" si="1603"/>
        <v>0.72099447513812154</v>
      </c>
      <c r="Y3094" s="45">
        <f t="shared" si="1604"/>
        <v>1.346679406644971</v>
      </c>
      <c r="Z3094" s="47">
        <f t="shared" si="1605"/>
        <v>109.0265075823563</v>
      </c>
      <c r="AA3094" s="47">
        <f t="shared" si="1606"/>
        <v>123.91178100241315</v>
      </c>
      <c r="AB3094" s="45">
        <f t="shared" si="1607"/>
        <v>2.2743000000000002</v>
      </c>
      <c r="AC3094" s="2" t="str">
        <f t="shared" si="1593"/>
        <v>TY1</v>
      </c>
      <c r="AD3094">
        <f t="shared" si="1594"/>
        <v>124.0625</v>
      </c>
      <c r="AE3094">
        <f t="shared" si="1595"/>
        <v>123.15625</v>
      </c>
      <c r="AF3094" s="49">
        <f t="shared" si="1622"/>
        <v>0.90625</v>
      </c>
      <c r="AG3094" s="3">
        <f t="shared" si="1608"/>
        <v>123.91178100241315</v>
      </c>
      <c r="AH3094">
        <f t="shared" si="1609"/>
        <v>122.4971017184556</v>
      </c>
      <c r="AI3094" s="51">
        <f t="shared" si="1610"/>
        <v>1.4146792839575539</v>
      </c>
      <c r="AJ3094" s="52">
        <f t="shared" si="1611"/>
        <v>0.50842928395755393</v>
      </c>
      <c r="AK3094" s="2">
        <v>41754</v>
      </c>
      <c r="AL3094" t="str">
        <v>912828QN</v>
      </c>
      <c r="AM3094">
        <v>1.0474000000000001</v>
      </c>
      <c r="AN3094">
        <v>8.0499999999999999E-3</v>
      </c>
      <c r="AO3094">
        <v>0.84709999999999996</v>
      </c>
      <c r="AP3094">
        <v>123.15625</v>
      </c>
      <c r="AQ3094">
        <f>VLOOKUP(AL3094,工作表1!$F$3:$G$1000,2,FALSE)</f>
        <v>3.125</v>
      </c>
      <c r="AR3094" t="str">
        <f>VLOOKUP(AL3094,工作表1!$F$3:$H$1000,3,FALSE)</f>
        <v>2021/5/15</v>
      </c>
      <c r="AS3094">
        <f t="shared" si="1596"/>
        <v>9.4E-2</v>
      </c>
      <c r="AT3094">
        <f t="shared" si="1597"/>
        <v>3.0310000000000001</v>
      </c>
      <c r="AU3094" s="43">
        <f t="shared" si="1612"/>
        <v>41774</v>
      </c>
      <c r="AV3094" s="43">
        <f t="shared" si="1598"/>
        <v>41912</v>
      </c>
      <c r="AW3094" s="45">
        <f t="shared" si="1613"/>
        <v>1.4157458563535912</v>
      </c>
      <c r="AX3094" s="45">
        <f t="shared" si="1614"/>
        <v>2.7428006508741394</v>
      </c>
      <c r="AY3094" s="47">
        <f t="shared" si="1615"/>
        <v>105.64890757498836</v>
      </c>
      <c r="AZ3094" s="47">
        <f t="shared" si="1616"/>
        <v>122.4971017184556</v>
      </c>
      <c r="BA3094" s="43"/>
      <c r="BC3094" s="2">
        <v>41753</v>
      </c>
      <c r="BD3094" t="str">
        <v>912828RC</v>
      </c>
      <c r="BE3094">
        <v>-16.272400000000001</v>
      </c>
      <c r="BF3094">
        <v>0.86165999999999998</v>
      </c>
      <c r="BG3094">
        <v>0.79390000000000005</v>
      </c>
      <c r="BH3094">
        <v>123</v>
      </c>
      <c r="BI3094">
        <f>VLOOKUP(BD3094,工作表1!$K$3:$L$1000,2,FALSE)</f>
        <v>2.125</v>
      </c>
      <c r="BJ3094" t="str">
        <f>VLOOKUP(BD3094,工作表1!$K$3:$M$1000,3,FALSE)</f>
        <v>2021/8/15</v>
      </c>
      <c r="BK3094">
        <f t="shared" si="1599"/>
        <v>9.4500000000000001E-2</v>
      </c>
      <c r="BL3094">
        <f t="shared" si="1600"/>
        <v>2.0305</v>
      </c>
      <c r="BM3094" s="43">
        <f t="shared" si="1617"/>
        <v>41866</v>
      </c>
      <c r="BN3094" s="43">
        <f t="shared" si="1601"/>
        <v>42004</v>
      </c>
      <c r="BO3094" s="45">
        <f t="shared" si="1618"/>
        <v>0.40504143646408841</v>
      </c>
      <c r="BP3094" s="45">
        <f t="shared" si="1619"/>
        <v>1.8605208885188829</v>
      </c>
      <c r="BQ3094" s="47">
        <f t="shared" si="1620"/>
        <v>98.508570134232755</v>
      </c>
      <c r="BR3094" s="47">
        <f t="shared" si="1621"/>
        <v>120.25955176713866</v>
      </c>
    </row>
    <row r="3095" spans="6:70" x14ac:dyDescent="0.25">
      <c r="F3095" s="2">
        <v>41856</v>
      </c>
      <c r="G3095">
        <v>9.6000000000000002E-2</v>
      </c>
      <c r="H3095" s="43">
        <v>41904</v>
      </c>
      <c r="I3095">
        <v>2.2492999999999999</v>
      </c>
      <c r="L3095" s="2">
        <v>41753</v>
      </c>
      <c r="M3095" t="str">
        <v>912828PX</v>
      </c>
      <c r="N3095">
        <v>0.81200000000000006</v>
      </c>
      <c r="O3095">
        <v>-3.0079999999999999E-2</v>
      </c>
      <c r="P3095">
        <v>0.87370000000000003</v>
      </c>
      <c r="Q3095">
        <v>123.921875</v>
      </c>
      <c r="R3095">
        <f>VLOOKUP(M3095,工作表1!$A$3:$B$1000,2,FALSE)</f>
        <v>3.625</v>
      </c>
      <c r="S3095" t="str">
        <f>VLOOKUP(M3095,工作表1!$A$3:$C$1000,3,FALSE)</f>
        <v>2021/2/15</v>
      </c>
      <c r="T3095">
        <f t="shared" si="1591"/>
        <v>9.4500000000000001E-2</v>
      </c>
      <c r="U3095">
        <f t="shared" si="1590"/>
        <v>3.5305</v>
      </c>
      <c r="V3095" s="43">
        <f t="shared" si="1602"/>
        <v>41866</v>
      </c>
      <c r="W3095" s="43">
        <f t="shared" si="1592"/>
        <v>41820</v>
      </c>
      <c r="X3095" s="45">
        <f t="shared" si="1603"/>
        <v>0.69095303867403324</v>
      </c>
      <c r="Y3095" s="45">
        <f t="shared" si="1604"/>
        <v>1.3464324907288279</v>
      </c>
      <c r="Z3095" s="47">
        <f t="shared" si="1605"/>
        <v>108.93225018635492</v>
      </c>
      <c r="AA3095" s="47">
        <f t="shared" si="1606"/>
        <v>123.76232004346041</v>
      </c>
      <c r="AB3095" s="45">
        <f t="shared" si="1607"/>
        <v>2.2694999999999999</v>
      </c>
      <c r="AC3095" s="2" t="str">
        <f t="shared" si="1593"/>
        <v>TY1</v>
      </c>
      <c r="AD3095">
        <f t="shared" si="1594"/>
        <v>123.921875</v>
      </c>
      <c r="AE3095">
        <f t="shared" si="1595"/>
        <v>123.015625</v>
      </c>
      <c r="AF3095" s="49">
        <f t="shared" si="1622"/>
        <v>0.90625</v>
      </c>
      <c r="AG3095" s="3">
        <f t="shared" si="1608"/>
        <v>123.76232004346041</v>
      </c>
      <c r="AH3095">
        <f t="shared" si="1609"/>
        <v>122.32456393794092</v>
      </c>
      <c r="AI3095" s="51">
        <f t="shared" si="1610"/>
        <v>1.4377561055194832</v>
      </c>
      <c r="AJ3095" s="52">
        <f t="shared" si="1611"/>
        <v>0.53150610551948319</v>
      </c>
      <c r="AK3095" s="2">
        <v>41753</v>
      </c>
      <c r="AL3095" t="str">
        <v>912828QN</v>
      </c>
      <c r="AM3095">
        <v>1.1005</v>
      </c>
      <c r="AN3095">
        <v>4.2770000000000002E-2</v>
      </c>
      <c r="AO3095">
        <v>0.84709999999999996</v>
      </c>
      <c r="AP3095">
        <v>123.015625</v>
      </c>
      <c r="AQ3095">
        <f>VLOOKUP(AL3095,工作表1!$F$3:$G$1000,2,FALSE)</f>
        <v>3.125</v>
      </c>
      <c r="AR3095" t="str">
        <f>VLOOKUP(AL3095,工作表1!$F$3:$H$1000,3,FALSE)</f>
        <v>2021/5/15</v>
      </c>
      <c r="AS3095">
        <f t="shared" si="1596"/>
        <v>9.4500000000000001E-2</v>
      </c>
      <c r="AT3095">
        <f t="shared" si="1597"/>
        <v>3.0305</v>
      </c>
      <c r="AU3095" s="43">
        <f t="shared" si="1612"/>
        <v>41774</v>
      </c>
      <c r="AV3095" s="43">
        <f t="shared" si="1598"/>
        <v>41912</v>
      </c>
      <c r="AW3095" s="45">
        <f t="shared" si="1613"/>
        <v>1.3898480662983426</v>
      </c>
      <c r="AX3095" s="45">
        <f t="shared" si="1614"/>
        <v>2.7425877923257396</v>
      </c>
      <c r="AY3095" s="47">
        <f t="shared" si="1615"/>
        <v>105.53894968717221</v>
      </c>
      <c r="AZ3095" s="47">
        <f t="shared" si="1616"/>
        <v>122.32456393794092</v>
      </c>
      <c r="BA3095" s="43"/>
      <c r="BC3095" s="2">
        <v>41752</v>
      </c>
      <c r="BD3095" t="str">
        <v>912828RC</v>
      </c>
      <c r="BE3095">
        <v>-16.412500000000001</v>
      </c>
      <c r="BF3095">
        <v>0.86199000000000003</v>
      </c>
      <c r="BG3095">
        <v>0.79390000000000005</v>
      </c>
      <c r="BH3095">
        <v>123.015625</v>
      </c>
      <c r="BI3095">
        <f>VLOOKUP(BD3095,工作表1!$K$3:$L$1000,2,FALSE)</f>
        <v>2.125</v>
      </c>
      <c r="BJ3095" t="str">
        <f>VLOOKUP(BD3095,工作表1!$K$3:$M$1000,3,FALSE)</f>
        <v>2021/8/15</v>
      </c>
      <c r="BK3095">
        <f t="shared" si="1599"/>
        <v>9.0499999999999997E-2</v>
      </c>
      <c r="BL3095">
        <f t="shared" si="1600"/>
        <v>2.0345</v>
      </c>
      <c r="BM3095" s="43">
        <f t="shared" si="1617"/>
        <v>41866</v>
      </c>
      <c r="BN3095" s="43">
        <f t="shared" si="1601"/>
        <v>42004</v>
      </c>
      <c r="BO3095" s="45">
        <f t="shared" si="1618"/>
        <v>0.39917127071823205</v>
      </c>
      <c r="BP3095" s="45">
        <f t="shared" si="1619"/>
        <v>1.8604726405812455</v>
      </c>
      <c r="BQ3095" s="47">
        <f t="shared" si="1620"/>
        <v>98.524141078998582</v>
      </c>
      <c r="BR3095" s="47">
        <f t="shared" si="1621"/>
        <v>120.26036296241733</v>
      </c>
    </row>
    <row r="3096" spans="6:70" x14ac:dyDescent="0.25">
      <c r="F3096" s="2">
        <v>41855</v>
      </c>
      <c r="G3096">
        <v>9.6000000000000002E-2</v>
      </c>
      <c r="H3096" s="43">
        <v>41901</v>
      </c>
      <c r="I3096">
        <v>2.2738999999999998</v>
      </c>
      <c r="L3096" s="2">
        <v>41752</v>
      </c>
      <c r="M3096" t="str">
        <v>912828PX</v>
      </c>
      <c r="N3096">
        <v>0.61319999999999997</v>
      </c>
      <c r="O3096">
        <v>1E-4</v>
      </c>
      <c r="P3096">
        <v>0.87370000000000003</v>
      </c>
      <c r="Q3096">
        <v>123.953125</v>
      </c>
      <c r="R3096">
        <f>VLOOKUP(M3096,工作表1!$A$3:$B$1000,2,FALSE)</f>
        <v>3.625</v>
      </c>
      <c r="S3096" t="str">
        <f>VLOOKUP(M3096,工作表1!$A$3:$C$1000,3,FALSE)</f>
        <v>2021/2/15</v>
      </c>
      <c r="T3096">
        <f t="shared" si="1591"/>
        <v>9.0499999999999997E-2</v>
      </c>
      <c r="U3096">
        <f t="shared" si="1590"/>
        <v>3.5345</v>
      </c>
      <c r="V3096" s="43">
        <f t="shared" si="1602"/>
        <v>41866</v>
      </c>
      <c r="W3096" s="43">
        <f t="shared" si="1592"/>
        <v>41820</v>
      </c>
      <c r="X3096" s="45">
        <f t="shared" si="1603"/>
        <v>0.68093922651933703</v>
      </c>
      <c r="Y3096" s="45">
        <f t="shared" si="1604"/>
        <v>1.3463501854234465</v>
      </c>
      <c r="Z3096" s="47">
        <f t="shared" si="1605"/>
        <v>108.96323525627065</v>
      </c>
      <c r="AA3096" s="47">
        <f t="shared" si="1606"/>
        <v>123.78303948666297</v>
      </c>
      <c r="AB3096" s="45">
        <f t="shared" si="1607"/>
        <v>2.2866</v>
      </c>
      <c r="AC3096" s="2" t="str">
        <f t="shared" si="1593"/>
        <v>TY1</v>
      </c>
      <c r="AD3096">
        <f t="shared" si="1594"/>
        <v>123.953125</v>
      </c>
      <c r="AE3096">
        <f t="shared" si="1595"/>
        <v>123.03125</v>
      </c>
      <c r="AF3096" s="49">
        <f t="shared" si="1622"/>
        <v>0.921875</v>
      </c>
      <c r="AG3096" s="3">
        <f t="shared" si="1608"/>
        <v>123.78303948666297</v>
      </c>
      <c r="AH3096">
        <f t="shared" si="1609"/>
        <v>122.3452451088914</v>
      </c>
      <c r="AI3096" s="51">
        <f t="shared" si="1610"/>
        <v>1.4377943777715672</v>
      </c>
      <c r="AJ3096" s="52">
        <f t="shared" si="1611"/>
        <v>0.51591937777156716</v>
      </c>
      <c r="AK3096" s="2">
        <v>41752</v>
      </c>
      <c r="AL3096" t="str">
        <v>912828QN</v>
      </c>
      <c r="AM3096">
        <v>1.3673999999999999</v>
      </c>
      <c r="AN3096">
        <v>2.2370000000000001E-2</v>
      </c>
      <c r="AO3096">
        <v>0.84709999999999996</v>
      </c>
      <c r="AP3096">
        <v>123.03125</v>
      </c>
      <c r="AQ3096">
        <f>VLOOKUP(AL3096,工作表1!$F$3:$G$1000,2,FALSE)</f>
        <v>3.125</v>
      </c>
      <c r="AR3096" t="str">
        <f>VLOOKUP(AL3096,工作表1!$F$3:$H$1000,3,FALSE)</f>
        <v>2021/5/15</v>
      </c>
      <c r="AS3096">
        <f t="shared" si="1596"/>
        <v>9.0499999999999997E-2</v>
      </c>
      <c r="AT3096">
        <f t="shared" si="1597"/>
        <v>3.0345</v>
      </c>
      <c r="AU3096" s="43">
        <f t="shared" si="1612"/>
        <v>41774</v>
      </c>
      <c r="AV3096" s="43">
        <f t="shared" si="1598"/>
        <v>41912</v>
      </c>
      <c r="AW3096" s="45">
        <f t="shared" si="1613"/>
        <v>1.3812154696132597</v>
      </c>
      <c r="AX3096" s="45">
        <f t="shared" si="1614"/>
        <v>2.7425168394762736</v>
      </c>
      <c r="AY3096" s="47">
        <f t="shared" si="1615"/>
        <v>105.57037342169625</v>
      </c>
      <c r="AZ3096" s="47">
        <f t="shared" si="1616"/>
        <v>122.3452451088914</v>
      </c>
      <c r="BA3096" s="43"/>
      <c r="BC3096" s="2">
        <v>41751</v>
      </c>
      <c r="BD3096" t="str">
        <v>912828RC</v>
      </c>
      <c r="BE3096">
        <v>-15.9518</v>
      </c>
      <c r="BF3096">
        <v>0.83597999999999995</v>
      </c>
      <c r="BG3096">
        <v>0.79390000000000005</v>
      </c>
      <c r="BH3096">
        <v>122.671875</v>
      </c>
      <c r="BI3096">
        <f>VLOOKUP(BD3096,工作表1!$K$3:$L$1000,2,FALSE)</f>
        <v>2.125</v>
      </c>
      <c r="BJ3096" t="str">
        <f>VLOOKUP(BD3096,工作表1!$K$3:$M$1000,3,FALSE)</f>
        <v>2021/8/15</v>
      </c>
      <c r="BK3096">
        <f t="shared" si="1599"/>
        <v>8.7499999999999994E-2</v>
      </c>
      <c r="BL3096">
        <f t="shared" si="1600"/>
        <v>2.0375000000000001</v>
      </c>
      <c r="BM3096" s="43">
        <f t="shared" si="1617"/>
        <v>41866</v>
      </c>
      <c r="BN3096" s="43">
        <f t="shared" si="1601"/>
        <v>42004</v>
      </c>
      <c r="BO3096" s="45">
        <f t="shared" si="1618"/>
        <v>0.39330110497237569</v>
      </c>
      <c r="BP3096" s="45">
        <f t="shared" si="1619"/>
        <v>1.8604243926436088</v>
      </c>
      <c r="BQ3096" s="47">
        <f t="shared" si="1620"/>
        <v>98.274353096502495</v>
      </c>
      <c r="BR3096" s="47">
        <f t="shared" si="1621"/>
        <v>119.9277805949247</v>
      </c>
    </row>
    <row r="3097" spans="6:70" x14ac:dyDescent="0.25">
      <c r="F3097" s="2">
        <v>41852</v>
      </c>
      <c r="G3097">
        <v>9.4500000000000001E-2</v>
      </c>
      <c r="H3097" s="43">
        <v>41900</v>
      </c>
      <c r="I3097">
        <v>2.3033000000000001</v>
      </c>
      <c r="L3097" s="2">
        <v>41751</v>
      </c>
      <c r="M3097" t="str">
        <v>912828PX</v>
      </c>
      <c r="N3097">
        <v>0.95320000000000005</v>
      </c>
      <c r="O3097">
        <v>-5.3359999999999998E-2</v>
      </c>
      <c r="P3097">
        <v>0.87370000000000003</v>
      </c>
      <c r="Q3097">
        <v>123.625</v>
      </c>
      <c r="R3097">
        <f>VLOOKUP(M3097,工作表1!$A$3:$B$1000,2,FALSE)</f>
        <v>3.625</v>
      </c>
      <c r="S3097" t="str">
        <f>VLOOKUP(M3097,工作表1!$A$3:$C$1000,3,FALSE)</f>
        <v>2021/2/15</v>
      </c>
      <c r="T3097">
        <f t="shared" si="1591"/>
        <v>8.7499999999999994E-2</v>
      </c>
      <c r="U3097">
        <f t="shared" si="1590"/>
        <v>3.5375000000000001</v>
      </c>
      <c r="V3097" s="43">
        <f t="shared" si="1602"/>
        <v>41866</v>
      </c>
      <c r="W3097" s="43">
        <f t="shared" si="1592"/>
        <v>41820</v>
      </c>
      <c r="X3097" s="45">
        <f t="shared" si="1603"/>
        <v>0.67092541436464093</v>
      </c>
      <c r="Y3097" s="45">
        <f t="shared" si="1604"/>
        <v>1.3462678801180656</v>
      </c>
      <c r="Z3097" s="47">
        <f t="shared" si="1605"/>
        <v>108.69785258407506</v>
      </c>
      <c r="AA3097" s="47">
        <f t="shared" si="1606"/>
        <v>123.4647397294024</v>
      </c>
      <c r="AB3097" s="45">
        <f t="shared" si="1607"/>
        <v>2.294</v>
      </c>
      <c r="AC3097" s="2" t="str">
        <f t="shared" si="1593"/>
        <v>TY1</v>
      </c>
      <c r="AD3097">
        <f t="shared" si="1594"/>
        <v>123.625</v>
      </c>
      <c r="AE3097">
        <f t="shared" si="1595"/>
        <v>122.6875</v>
      </c>
      <c r="AF3097" s="49">
        <f t="shared" si="1622"/>
        <v>0.9375</v>
      </c>
      <c r="AG3097" s="3">
        <f t="shared" si="1608"/>
        <v>123.4647397294024</v>
      </c>
      <c r="AH3097">
        <f t="shared" si="1609"/>
        <v>122.0351033340759</v>
      </c>
      <c r="AI3097" s="51">
        <f t="shared" si="1610"/>
        <v>1.4296363953264972</v>
      </c>
      <c r="AJ3097" s="52">
        <f t="shared" si="1611"/>
        <v>0.49213639532649722</v>
      </c>
      <c r="AK3097" s="2">
        <v>41751</v>
      </c>
      <c r="AL3097" t="str">
        <v>912828QN</v>
      </c>
      <c r="AM3097">
        <v>2.3559999999999999</v>
      </c>
      <c r="AN3097">
        <v>-4.7260000000000003E-2</v>
      </c>
      <c r="AO3097">
        <v>0.84709999999999996</v>
      </c>
      <c r="AP3097">
        <v>122.6875</v>
      </c>
      <c r="AQ3097">
        <f>VLOOKUP(AL3097,工作表1!$F$3:$G$1000,2,FALSE)</f>
        <v>3.125</v>
      </c>
      <c r="AR3097" t="str">
        <f>VLOOKUP(AL3097,工作表1!$F$3:$H$1000,3,FALSE)</f>
        <v>2021/5/15</v>
      </c>
      <c r="AS3097">
        <f t="shared" si="1596"/>
        <v>8.7499999999999994E-2</v>
      </c>
      <c r="AT3097">
        <f t="shared" si="1597"/>
        <v>3.0375000000000001</v>
      </c>
      <c r="AU3097" s="43">
        <f t="shared" si="1612"/>
        <v>41774</v>
      </c>
      <c r="AV3097" s="43">
        <f t="shared" si="1598"/>
        <v>41912</v>
      </c>
      <c r="AW3097" s="45">
        <f t="shared" si="1613"/>
        <v>1.3725828729281768</v>
      </c>
      <c r="AX3097" s="45">
        <f t="shared" si="1614"/>
        <v>2.7424458866268067</v>
      </c>
      <c r="AY3097" s="47">
        <f t="shared" si="1615"/>
        <v>105.32113481663967</v>
      </c>
      <c r="AZ3097" s="47">
        <f t="shared" si="1616"/>
        <v>122.0351033340759</v>
      </c>
      <c r="BA3097" s="43"/>
      <c r="BC3097" s="2">
        <v>41750</v>
      </c>
      <c r="BD3097" t="str">
        <v>912828RC</v>
      </c>
      <c r="BE3097">
        <v>-16.451000000000001</v>
      </c>
      <c r="BF3097">
        <v>0.85318000000000005</v>
      </c>
      <c r="BG3097">
        <v>0.79390000000000005</v>
      </c>
      <c r="BH3097">
        <v>122.78125</v>
      </c>
      <c r="BI3097">
        <f>VLOOKUP(BD3097,工作表1!$K$3:$L$1000,2,FALSE)</f>
        <v>2.125</v>
      </c>
      <c r="BJ3097" t="str">
        <f>VLOOKUP(BD3097,工作表1!$K$3:$M$1000,3,FALSE)</f>
        <v>2021/8/15</v>
      </c>
      <c r="BK3097">
        <f t="shared" si="1599"/>
        <v>8.5500000000000007E-2</v>
      </c>
      <c r="BL3097">
        <f t="shared" si="1600"/>
        <v>2.0394999999999999</v>
      </c>
      <c r="BM3097" s="43">
        <f t="shared" si="1617"/>
        <v>41866</v>
      </c>
      <c r="BN3097" s="43">
        <f t="shared" si="1601"/>
        <v>42004</v>
      </c>
      <c r="BO3097" s="45">
        <f t="shared" si="1618"/>
        <v>0.38743093922651933</v>
      </c>
      <c r="BP3097" s="45">
        <f t="shared" si="1619"/>
        <v>1.8603761447059715</v>
      </c>
      <c r="BQ3097" s="47">
        <f t="shared" si="1620"/>
        <v>98.345282681463345</v>
      </c>
      <c r="BR3097" s="47">
        <f t="shared" si="1621"/>
        <v>120.00003974219216</v>
      </c>
    </row>
    <row r="3098" spans="6:70" x14ac:dyDescent="0.25">
      <c r="F3098" s="2">
        <v>41851</v>
      </c>
      <c r="G3098">
        <v>9.6250000000000002E-2</v>
      </c>
      <c r="H3098" s="43">
        <v>41899</v>
      </c>
      <c r="I3098">
        <v>2.3007</v>
      </c>
      <c r="L3098" s="2">
        <v>41750</v>
      </c>
      <c r="M3098" t="str">
        <v>912828PX</v>
      </c>
      <c r="N3098">
        <v>1.0823</v>
      </c>
      <c r="O3098">
        <v>-7.0650000000000004E-2</v>
      </c>
      <c r="P3098">
        <v>0.87370000000000003</v>
      </c>
      <c r="Q3098">
        <v>123.734375</v>
      </c>
      <c r="R3098">
        <f>VLOOKUP(M3098,工作表1!$A$3:$B$1000,2,FALSE)</f>
        <v>3.625</v>
      </c>
      <c r="S3098" t="str">
        <f>VLOOKUP(M3098,工作表1!$A$3:$C$1000,3,FALSE)</f>
        <v>2021/2/15</v>
      </c>
      <c r="T3098">
        <f t="shared" si="1591"/>
        <v>8.5500000000000007E-2</v>
      </c>
      <c r="U3098">
        <f t="shared" si="1590"/>
        <v>3.5394999999999999</v>
      </c>
      <c r="V3098" s="43">
        <f t="shared" si="1602"/>
        <v>41866</v>
      </c>
      <c r="W3098" s="43">
        <f t="shared" si="1592"/>
        <v>41820</v>
      </c>
      <c r="X3098" s="45">
        <f t="shared" si="1603"/>
        <v>0.66091160220994483</v>
      </c>
      <c r="Y3098" s="45">
        <f t="shared" si="1604"/>
        <v>1.3461855748126845</v>
      </c>
      <c r="Z3098" s="47">
        <f t="shared" si="1605"/>
        <v>108.8078950175441</v>
      </c>
      <c r="AA3098" s="47">
        <f t="shared" si="1606"/>
        <v>123.57633593833687</v>
      </c>
      <c r="AB3098" s="45">
        <f t="shared" si="1607"/>
        <v>2.2915000000000001</v>
      </c>
      <c r="AC3098" s="2" t="str">
        <f t="shared" si="1593"/>
        <v>TY1</v>
      </c>
      <c r="AD3098">
        <f t="shared" si="1594"/>
        <v>123.734375</v>
      </c>
      <c r="AE3098">
        <f t="shared" si="1595"/>
        <v>122.796875</v>
      </c>
      <c r="AF3098" s="49">
        <f t="shared" si="1622"/>
        <v>0.9375</v>
      </c>
      <c r="AG3098" s="3">
        <f t="shared" si="1608"/>
        <v>123.57633593833687</v>
      </c>
      <c r="AH3098">
        <f t="shared" si="1609"/>
        <v>122.130380799553</v>
      </c>
      <c r="AI3098" s="51">
        <f t="shared" si="1610"/>
        <v>1.4459551387838729</v>
      </c>
      <c r="AJ3098" s="52">
        <f t="shared" si="1611"/>
        <v>0.50845513878387294</v>
      </c>
      <c r="AK3098" s="2">
        <v>41750</v>
      </c>
      <c r="AL3098" t="str">
        <v>912828QN</v>
      </c>
      <c r="AM3098">
        <v>2.0964999999999998</v>
      </c>
      <c r="AN3098">
        <v>-3.0949999999999998E-2</v>
      </c>
      <c r="AO3098">
        <v>0.84709999999999996</v>
      </c>
      <c r="AP3098">
        <v>122.796875</v>
      </c>
      <c r="AQ3098">
        <f>VLOOKUP(AL3098,工作表1!$F$3:$G$1000,2,FALSE)</f>
        <v>3.125</v>
      </c>
      <c r="AR3098" t="str">
        <f>VLOOKUP(AL3098,工作表1!$F$3:$H$1000,3,FALSE)</f>
        <v>2021/5/15</v>
      </c>
      <c r="AS3098">
        <f t="shared" si="1596"/>
        <v>8.5500000000000007E-2</v>
      </c>
      <c r="AT3098">
        <f t="shared" si="1597"/>
        <v>3.0394999999999999</v>
      </c>
      <c r="AU3098" s="43">
        <f t="shared" si="1612"/>
        <v>41774</v>
      </c>
      <c r="AV3098" s="43">
        <f t="shared" si="1598"/>
        <v>41912</v>
      </c>
      <c r="AW3098" s="45">
        <f t="shared" si="1613"/>
        <v>1.363950276243094</v>
      </c>
      <c r="AX3098" s="45">
        <f t="shared" si="1614"/>
        <v>2.7423749337773407</v>
      </c>
      <c r="AY3098" s="47">
        <f t="shared" si="1615"/>
        <v>105.41489629447942</v>
      </c>
      <c r="AZ3098" s="47">
        <f t="shared" si="1616"/>
        <v>122.130380799553</v>
      </c>
      <c r="BA3098" s="43"/>
      <c r="BC3098" s="2">
        <v>41746</v>
      </c>
      <c r="BD3098" t="str">
        <v>912828RC</v>
      </c>
      <c r="BE3098">
        <v>-16.543199999999999</v>
      </c>
      <c r="BF3098">
        <v>0.82606999999999997</v>
      </c>
      <c r="BG3098">
        <v>0.79390000000000005</v>
      </c>
      <c r="BH3098">
        <v>122.8125</v>
      </c>
      <c r="BI3098">
        <f>VLOOKUP(BD3098,工作表1!$K$3:$L$1000,2,FALSE)</f>
        <v>2.125</v>
      </c>
      <c r="BJ3098" t="str">
        <f>VLOOKUP(BD3098,工作表1!$K$3:$M$1000,3,FALSE)</f>
        <v>2021/8/15</v>
      </c>
      <c r="BK3098">
        <f t="shared" si="1599"/>
        <v>8.7999999999999995E-2</v>
      </c>
      <c r="BL3098">
        <f t="shared" si="1600"/>
        <v>2.0369999999999999</v>
      </c>
      <c r="BM3098" s="43">
        <f t="shared" si="1617"/>
        <v>41866</v>
      </c>
      <c r="BN3098" s="43">
        <f t="shared" si="1601"/>
        <v>42004</v>
      </c>
      <c r="BO3098" s="45">
        <f t="shared" si="1618"/>
        <v>0.38156077348066303</v>
      </c>
      <c r="BP3098" s="45">
        <f t="shared" si="1619"/>
        <v>1.8603278967683343</v>
      </c>
      <c r="BQ3098" s="47">
        <f t="shared" si="1620"/>
        <v>98.392584794587179</v>
      </c>
      <c r="BR3098" s="47">
        <f t="shared" si="1621"/>
        <v>120.04652286861554</v>
      </c>
    </row>
    <row r="3099" spans="6:70" x14ac:dyDescent="0.25">
      <c r="F3099" s="2">
        <v>41850</v>
      </c>
      <c r="G3099">
        <v>9.6869999999999998E-2</v>
      </c>
      <c r="H3099" s="43">
        <v>41898</v>
      </c>
      <c r="I3099">
        <v>2.2536999999999998</v>
      </c>
      <c r="L3099" s="2">
        <v>41746</v>
      </c>
      <c r="M3099" t="str">
        <v>912828PX</v>
      </c>
      <c r="N3099">
        <v>1.2927999999999999</v>
      </c>
      <c r="O3099">
        <v>-0.10525</v>
      </c>
      <c r="P3099">
        <v>0.87370000000000003</v>
      </c>
      <c r="Q3099">
        <v>123.75</v>
      </c>
      <c r="R3099">
        <f>VLOOKUP(M3099,工作表1!$A$3:$B$1000,2,FALSE)</f>
        <v>3.625</v>
      </c>
      <c r="S3099" t="str">
        <f>VLOOKUP(M3099,工作表1!$A$3:$C$1000,3,FALSE)</f>
        <v>2021/2/15</v>
      </c>
      <c r="T3099">
        <f t="shared" si="1591"/>
        <v>8.7999999999999995E-2</v>
      </c>
      <c r="U3099">
        <f t="shared" si="1590"/>
        <v>3.5369999999999999</v>
      </c>
      <c r="V3099" s="43">
        <f t="shared" si="1602"/>
        <v>41866</v>
      </c>
      <c r="W3099" s="43">
        <f t="shared" si="1592"/>
        <v>41820</v>
      </c>
      <c r="X3099" s="45">
        <f t="shared" si="1603"/>
        <v>0.65089779005524862</v>
      </c>
      <c r="Y3099" s="45">
        <f t="shared" si="1604"/>
        <v>1.3461032695073034</v>
      </c>
      <c r="Z3099" s="47">
        <f t="shared" si="1605"/>
        <v>108.83958854963383</v>
      </c>
      <c r="AA3099" s="47">
        <f t="shared" si="1606"/>
        <v>123.59924608513283</v>
      </c>
      <c r="AB3099" s="45">
        <f t="shared" si="1607"/>
        <v>2.3012999999999999</v>
      </c>
      <c r="AC3099" s="2" t="str">
        <f t="shared" si="1593"/>
        <v>TY1</v>
      </c>
      <c r="AD3099">
        <f t="shared" si="1594"/>
        <v>123.75</v>
      </c>
      <c r="AE3099">
        <f t="shared" si="1595"/>
        <v>122.828125</v>
      </c>
      <c r="AF3099" s="49">
        <f t="shared" si="1622"/>
        <v>0.921875</v>
      </c>
      <c r="AG3099" s="3">
        <f t="shared" si="1608"/>
        <v>123.59924608513283</v>
      </c>
      <c r="AH3099">
        <f t="shared" si="1609"/>
        <v>122.15395349569198</v>
      </c>
      <c r="AI3099" s="51">
        <f t="shared" si="1610"/>
        <v>1.4452925894408537</v>
      </c>
      <c r="AJ3099" s="52">
        <f t="shared" si="1611"/>
        <v>0.5234175894408537</v>
      </c>
      <c r="AK3099" s="2">
        <v>41746</v>
      </c>
      <c r="AL3099" t="str">
        <v>912828QN</v>
      </c>
      <c r="AM3099">
        <v>1.5585</v>
      </c>
      <c r="AN3099">
        <v>-2.2630000000000001E-2</v>
      </c>
      <c r="AO3099">
        <v>0.84709999999999996</v>
      </c>
      <c r="AP3099">
        <v>122.828125</v>
      </c>
      <c r="AQ3099">
        <f>VLOOKUP(AL3099,工作表1!$F$3:$G$1000,2,FALSE)</f>
        <v>3.125</v>
      </c>
      <c r="AR3099" t="str">
        <f>VLOOKUP(AL3099,工作表1!$F$3:$H$1000,3,FALSE)</f>
        <v>2021/5/15</v>
      </c>
      <c r="AS3099">
        <f t="shared" si="1596"/>
        <v>8.7999999999999995E-2</v>
      </c>
      <c r="AT3099">
        <f t="shared" si="1597"/>
        <v>3.0369999999999999</v>
      </c>
      <c r="AU3099" s="43">
        <f t="shared" si="1612"/>
        <v>41774</v>
      </c>
      <c r="AV3099" s="43">
        <f t="shared" si="1598"/>
        <v>41912</v>
      </c>
      <c r="AW3099" s="45">
        <f t="shared" si="1613"/>
        <v>1.3553176795580111</v>
      </c>
      <c r="AX3099" s="45">
        <f t="shared" si="1614"/>
        <v>2.7423039809278742</v>
      </c>
      <c r="AY3099" s="47">
        <f t="shared" si="1615"/>
        <v>105.44590277332397</v>
      </c>
      <c r="AZ3099" s="47">
        <f t="shared" si="1616"/>
        <v>122.15395349569198</v>
      </c>
      <c r="BA3099" s="43"/>
      <c r="BC3099" s="2">
        <v>41745</v>
      </c>
      <c r="BD3099" t="str">
        <v>912828RC</v>
      </c>
      <c r="BE3099">
        <v>-15.875500000000001</v>
      </c>
      <c r="BF3099">
        <v>0.81016999999999995</v>
      </c>
      <c r="BG3099">
        <v>0.79390000000000005</v>
      </c>
      <c r="BH3099">
        <v>123.453125</v>
      </c>
      <c r="BI3099">
        <f>VLOOKUP(BD3099,工作表1!$K$3:$L$1000,2,FALSE)</f>
        <v>2.125</v>
      </c>
      <c r="BJ3099" t="str">
        <f>VLOOKUP(BD3099,工作表1!$K$3:$M$1000,3,FALSE)</f>
        <v>2021/8/15</v>
      </c>
      <c r="BK3099">
        <f t="shared" si="1599"/>
        <v>8.5999999999999993E-2</v>
      </c>
      <c r="BL3099">
        <f t="shared" si="1600"/>
        <v>2.0390000000000001</v>
      </c>
      <c r="BM3099" s="43">
        <f t="shared" si="1617"/>
        <v>41866</v>
      </c>
      <c r="BN3099" s="43">
        <f t="shared" si="1601"/>
        <v>42004</v>
      </c>
      <c r="BO3099" s="45">
        <f t="shared" si="1618"/>
        <v>0.35808011049723759</v>
      </c>
      <c r="BP3099" s="45">
        <f t="shared" si="1619"/>
        <v>1.8601349050177853</v>
      </c>
      <c r="BQ3099" s="47">
        <f t="shared" si="1620"/>
        <v>98.930530455857735</v>
      </c>
      <c r="BR3099" s="47">
        <f t="shared" si="1621"/>
        <v>120.66106867279008</v>
      </c>
    </row>
    <row r="3100" spans="6:70" x14ac:dyDescent="0.25">
      <c r="F3100" s="2">
        <v>41849</v>
      </c>
      <c r="G3100">
        <v>9.5000000000000001E-2</v>
      </c>
      <c r="H3100" s="43">
        <v>41897</v>
      </c>
      <c r="I3100">
        <v>2.2561</v>
      </c>
      <c r="L3100" s="2">
        <v>41745</v>
      </c>
      <c r="M3100" t="str">
        <v>912828PX</v>
      </c>
      <c r="N3100">
        <v>1.1599999999999999</v>
      </c>
      <c r="O3100">
        <v>-6.3740000000000005E-2</v>
      </c>
      <c r="P3100">
        <v>0.87370000000000003</v>
      </c>
      <c r="Q3100">
        <v>124.375</v>
      </c>
      <c r="R3100">
        <f>VLOOKUP(M3100,工作表1!$A$3:$B$1000,2,FALSE)</f>
        <v>3.625</v>
      </c>
      <c r="S3100" t="str">
        <f>VLOOKUP(M3100,工作表1!$A$3:$C$1000,3,FALSE)</f>
        <v>2021/2/15</v>
      </c>
      <c r="T3100">
        <f t="shared" si="1591"/>
        <v>8.5999999999999993E-2</v>
      </c>
      <c r="U3100">
        <f t="shared" si="1590"/>
        <v>3.5390000000000001</v>
      </c>
      <c r="V3100" s="43">
        <f t="shared" si="1602"/>
        <v>41866</v>
      </c>
      <c r="W3100" s="43">
        <f t="shared" si="1592"/>
        <v>41820</v>
      </c>
      <c r="X3100" s="45">
        <f t="shared" si="1603"/>
        <v>0.6108425414364641</v>
      </c>
      <c r="Y3100" s="45">
        <f t="shared" si="1604"/>
        <v>1.3457740482857792</v>
      </c>
      <c r="Z3100" s="47">
        <f t="shared" si="1605"/>
        <v>109.4161744867651</v>
      </c>
      <c r="AA3100" s="47">
        <f t="shared" si="1606"/>
        <v>124.20305793361298</v>
      </c>
      <c r="AB3100" s="45">
        <f t="shared" si="1607"/>
        <v>2.1987999999999999</v>
      </c>
      <c r="AC3100" s="2" t="str">
        <f t="shared" si="1593"/>
        <v>TY1</v>
      </c>
      <c r="AD3100">
        <f t="shared" si="1594"/>
        <v>124.375</v>
      </c>
      <c r="AE3100">
        <f t="shared" si="1595"/>
        <v>123.46875</v>
      </c>
      <c r="AF3100" s="49">
        <f t="shared" si="1622"/>
        <v>0.90625</v>
      </c>
      <c r="AG3100" s="3">
        <f t="shared" si="1608"/>
        <v>124.20305793361298</v>
      </c>
      <c r="AH3100">
        <f t="shared" si="1609"/>
        <v>122.73958670853155</v>
      </c>
      <c r="AI3100" s="51">
        <f t="shared" si="1610"/>
        <v>1.4634712250814346</v>
      </c>
      <c r="AJ3100" s="52">
        <f t="shared" si="1611"/>
        <v>0.55722122508143457</v>
      </c>
      <c r="AK3100" s="2">
        <v>41745</v>
      </c>
      <c r="AL3100" t="str">
        <v>912828QN</v>
      </c>
      <c r="AM3100">
        <v>1.0780000000000001</v>
      </c>
      <c r="AN3100">
        <v>4.0079999999999998E-2</v>
      </c>
      <c r="AO3100">
        <v>0.84709999999999996</v>
      </c>
      <c r="AP3100">
        <v>123.46875</v>
      </c>
      <c r="AQ3100">
        <f>VLOOKUP(AL3100,工作表1!$F$3:$G$1000,2,FALSE)</f>
        <v>3.125</v>
      </c>
      <c r="AR3100" t="str">
        <f>VLOOKUP(AL3100,工作表1!$F$3:$H$1000,3,FALSE)</f>
        <v>2021/5/15</v>
      </c>
      <c r="AS3100">
        <f t="shared" si="1596"/>
        <v>8.5999999999999993E-2</v>
      </c>
      <c r="AT3100">
        <f t="shared" si="1597"/>
        <v>3.0390000000000001</v>
      </c>
      <c r="AU3100" s="43">
        <f t="shared" si="1612"/>
        <v>41774</v>
      </c>
      <c r="AV3100" s="43">
        <f t="shared" si="1598"/>
        <v>41912</v>
      </c>
      <c r="AW3100" s="45">
        <f t="shared" si="1613"/>
        <v>1.3207872928176796</v>
      </c>
      <c r="AX3100" s="45">
        <f t="shared" si="1614"/>
        <v>2.7420201695300084</v>
      </c>
      <c r="AY3100" s="47">
        <f t="shared" si="1615"/>
        <v>105.99153930414563</v>
      </c>
      <c r="AZ3100" s="47">
        <f t="shared" si="1616"/>
        <v>122.73958670853155</v>
      </c>
      <c r="BA3100" s="43"/>
      <c r="BC3100" s="2">
        <v>41744</v>
      </c>
      <c r="BD3100" t="str">
        <v>912828RC</v>
      </c>
      <c r="BE3100">
        <v>-16.1068</v>
      </c>
      <c r="BF3100">
        <v>0.81644000000000005</v>
      </c>
      <c r="BG3100">
        <v>0.79390000000000005</v>
      </c>
      <c r="BH3100">
        <v>123.671875</v>
      </c>
      <c r="BI3100">
        <f>VLOOKUP(BD3100,工作表1!$K$3:$L$1000,2,FALSE)</f>
        <v>2.125</v>
      </c>
      <c r="BJ3100" t="str">
        <f>VLOOKUP(BD3100,工作表1!$K$3:$M$1000,3,FALSE)</f>
        <v>2021/8/15</v>
      </c>
      <c r="BK3100">
        <f t="shared" si="1599"/>
        <v>8.3500000000000005E-2</v>
      </c>
      <c r="BL3100">
        <f t="shared" si="1600"/>
        <v>2.0415000000000001</v>
      </c>
      <c r="BM3100" s="43">
        <f t="shared" si="1617"/>
        <v>41866</v>
      </c>
      <c r="BN3100" s="43">
        <f t="shared" si="1601"/>
        <v>42004</v>
      </c>
      <c r="BO3100" s="45">
        <f t="shared" si="1618"/>
        <v>0.35220994475138118</v>
      </c>
      <c r="BP3100" s="45">
        <f t="shared" si="1619"/>
        <v>1.8600866570801482</v>
      </c>
      <c r="BQ3100" s="47">
        <f t="shared" si="1620"/>
        <v>99.102288203932062</v>
      </c>
      <c r="BR3100" s="47">
        <f t="shared" si="1621"/>
        <v>120.85983108355579</v>
      </c>
    </row>
    <row r="3101" spans="6:70" x14ac:dyDescent="0.25">
      <c r="F3101" s="2">
        <v>41848</v>
      </c>
      <c r="G3101">
        <v>9.5500000000000002E-2</v>
      </c>
      <c r="H3101" s="43">
        <v>41894</v>
      </c>
      <c r="I3101">
        <v>2.2806999999999999</v>
      </c>
      <c r="L3101" s="2">
        <v>41744</v>
      </c>
      <c r="M3101" t="str">
        <v>912828PX</v>
      </c>
      <c r="N3101">
        <v>0.72389999999999999</v>
      </c>
      <c r="O3101">
        <v>-3.3999999999999998E-3</v>
      </c>
      <c r="P3101">
        <v>0.87370000000000003</v>
      </c>
      <c r="Q3101">
        <v>124.59375</v>
      </c>
      <c r="R3101">
        <f>VLOOKUP(M3101,工作表1!$A$3:$B$1000,2,FALSE)</f>
        <v>3.625</v>
      </c>
      <c r="S3101" t="str">
        <f>VLOOKUP(M3101,工作表1!$A$3:$C$1000,3,FALSE)</f>
        <v>2021/2/15</v>
      </c>
      <c r="T3101">
        <f t="shared" si="1591"/>
        <v>8.3500000000000005E-2</v>
      </c>
      <c r="U3101">
        <f t="shared" si="1590"/>
        <v>3.5415000000000001</v>
      </c>
      <c r="V3101" s="43">
        <f t="shared" si="1602"/>
        <v>41866</v>
      </c>
      <c r="W3101" s="43">
        <f t="shared" si="1592"/>
        <v>41820</v>
      </c>
      <c r="X3101" s="45">
        <f t="shared" si="1603"/>
        <v>0.60082872928176789</v>
      </c>
      <c r="Y3101" s="45">
        <f t="shared" si="1604"/>
        <v>1.3456917429803981</v>
      </c>
      <c r="Z3101" s="47">
        <f t="shared" si="1605"/>
        <v>109.60322381705853</v>
      </c>
      <c r="AA3101" s="47">
        <f t="shared" si="1606"/>
        <v>124.4026308280891</v>
      </c>
      <c r="AB3101" s="45">
        <f t="shared" si="1607"/>
        <v>2.1793999999999998</v>
      </c>
      <c r="AC3101" s="2" t="str">
        <f t="shared" si="1593"/>
        <v>TY1</v>
      </c>
      <c r="AD3101">
        <f t="shared" si="1594"/>
        <v>124.59375</v>
      </c>
      <c r="AE3101">
        <f t="shared" si="1595"/>
        <v>123.6875</v>
      </c>
      <c r="AF3101" s="49">
        <f t="shared" si="1622"/>
        <v>0.90625</v>
      </c>
      <c r="AG3101" s="3">
        <f t="shared" si="1608"/>
        <v>124.4026308280891</v>
      </c>
      <c r="AH3101">
        <f t="shared" si="1609"/>
        <v>122.98272866122284</v>
      </c>
      <c r="AI3101" s="51">
        <f t="shared" si="1610"/>
        <v>1.4199021668662652</v>
      </c>
      <c r="AJ3101" s="52">
        <f t="shared" si="1611"/>
        <v>0.51365216686626525</v>
      </c>
      <c r="AK3101" s="2">
        <v>41744</v>
      </c>
      <c r="AL3101" t="str">
        <v>912828QN</v>
      </c>
      <c r="AM3101">
        <v>1.8858999999999999</v>
      </c>
      <c r="AN3101">
        <v>-1.06E-2</v>
      </c>
      <c r="AO3101">
        <v>0.84709999999999996</v>
      </c>
      <c r="AP3101">
        <v>123.6875</v>
      </c>
      <c r="AQ3101">
        <f>VLOOKUP(AL3101,工作表1!$F$3:$G$1000,2,FALSE)</f>
        <v>3.125</v>
      </c>
      <c r="AR3101" t="str">
        <f>VLOOKUP(AL3101,工作表1!$F$3:$H$1000,3,FALSE)</f>
        <v>2021/5/15</v>
      </c>
      <c r="AS3101">
        <f t="shared" si="1596"/>
        <v>8.3500000000000005E-2</v>
      </c>
      <c r="AT3101">
        <f t="shared" si="1597"/>
        <v>3.0415000000000001</v>
      </c>
      <c r="AU3101" s="43">
        <f t="shared" si="1612"/>
        <v>41774</v>
      </c>
      <c r="AV3101" s="43">
        <f t="shared" si="1598"/>
        <v>41912</v>
      </c>
      <c r="AW3101" s="45">
        <f t="shared" si="1613"/>
        <v>1.3121546961325967</v>
      </c>
      <c r="AX3101" s="45">
        <f t="shared" si="1614"/>
        <v>2.7419492166805419</v>
      </c>
      <c r="AY3101" s="47">
        <f t="shared" si="1615"/>
        <v>106.21082623354897</v>
      </c>
      <c r="AZ3101" s="47">
        <f t="shared" si="1616"/>
        <v>122.98272866122284</v>
      </c>
      <c r="BA3101" s="43"/>
      <c r="BC3101" s="2">
        <v>41743</v>
      </c>
      <c r="BD3101" t="str">
        <v>912828RC</v>
      </c>
      <c r="BE3101">
        <v>-16.4343</v>
      </c>
      <c r="BF3101">
        <v>0.82618000000000003</v>
      </c>
      <c r="BG3101">
        <v>0.79390000000000005</v>
      </c>
      <c r="BH3101">
        <v>123.65625</v>
      </c>
      <c r="BI3101">
        <f>VLOOKUP(BD3101,工作表1!$K$3:$L$1000,2,FALSE)</f>
        <v>2.125</v>
      </c>
      <c r="BJ3101" t="str">
        <f>VLOOKUP(BD3101,工作表1!$K$3:$M$1000,3,FALSE)</f>
        <v>2021/8/15</v>
      </c>
      <c r="BK3101">
        <f t="shared" si="1599"/>
        <v>8.2500000000000004E-2</v>
      </c>
      <c r="BL3101">
        <f t="shared" si="1600"/>
        <v>2.0425</v>
      </c>
      <c r="BM3101" s="43">
        <f t="shared" si="1617"/>
        <v>41866</v>
      </c>
      <c r="BN3101" s="43">
        <f t="shared" si="1601"/>
        <v>42004</v>
      </c>
      <c r="BO3101" s="45">
        <f t="shared" si="1618"/>
        <v>0.34633977900552487</v>
      </c>
      <c r="BP3101" s="45">
        <f t="shared" si="1619"/>
        <v>1.8600384091425111</v>
      </c>
      <c r="BQ3101" s="47">
        <f t="shared" si="1620"/>
        <v>99.081993701070147</v>
      </c>
      <c r="BR3101" s="47">
        <f t="shared" si="1621"/>
        <v>120.81803069486087</v>
      </c>
    </row>
    <row r="3102" spans="6:70" x14ac:dyDescent="0.25">
      <c r="F3102" s="2">
        <v>41845</v>
      </c>
      <c r="G3102">
        <v>9.7000000000000003E-2</v>
      </c>
      <c r="H3102" s="43">
        <v>41893</v>
      </c>
      <c r="I3102">
        <v>2.2263000000000002</v>
      </c>
      <c r="L3102" s="2">
        <v>41743</v>
      </c>
      <c r="M3102" t="str">
        <v>912828PX</v>
      </c>
      <c r="N3102">
        <v>1.405</v>
      </c>
      <c r="O3102">
        <v>-9.461E-2</v>
      </c>
      <c r="P3102">
        <v>0.87370000000000003</v>
      </c>
      <c r="Q3102">
        <v>124.59375</v>
      </c>
      <c r="R3102">
        <f>VLOOKUP(M3102,工作表1!$A$3:$B$1000,2,FALSE)</f>
        <v>3.625</v>
      </c>
      <c r="S3102" t="str">
        <f>VLOOKUP(M3102,工作表1!$A$3:$C$1000,3,FALSE)</f>
        <v>2021/2/15</v>
      </c>
      <c r="T3102">
        <f t="shared" si="1591"/>
        <v>8.2500000000000004E-2</v>
      </c>
      <c r="U3102">
        <f t="shared" si="1590"/>
        <v>3.5425</v>
      </c>
      <c r="V3102" s="43">
        <f t="shared" si="1602"/>
        <v>41866</v>
      </c>
      <c r="W3102" s="43">
        <f t="shared" si="1592"/>
        <v>41820</v>
      </c>
      <c r="X3102" s="45">
        <f t="shared" si="1603"/>
        <v>0.59081491712707179</v>
      </c>
      <c r="Y3102" s="45">
        <f t="shared" si="1604"/>
        <v>1.3456094376750172</v>
      </c>
      <c r="Z3102" s="47">
        <f t="shared" si="1605"/>
        <v>109.63552837185588</v>
      </c>
      <c r="AA3102" s="47">
        <f t="shared" si="1606"/>
        <v>124.42543595591957</v>
      </c>
      <c r="AB3102" s="45">
        <f t="shared" si="1607"/>
        <v>2.1890999999999998</v>
      </c>
      <c r="AC3102" s="2" t="str">
        <f t="shared" si="1593"/>
        <v>TY1</v>
      </c>
      <c r="AD3102">
        <f t="shared" si="1594"/>
        <v>124.59375</v>
      </c>
      <c r="AE3102">
        <f t="shared" si="1595"/>
        <v>123.671875</v>
      </c>
      <c r="AF3102" s="49">
        <f t="shared" si="1622"/>
        <v>0.921875</v>
      </c>
      <c r="AG3102" s="3">
        <f t="shared" si="1608"/>
        <v>124.42543595591957</v>
      </c>
      <c r="AH3102">
        <f t="shared" si="1609"/>
        <v>122.92977181673142</v>
      </c>
      <c r="AI3102" s="51">
        <f t="shared" si="1610"/>
        <v>1.4956641391881504</v>
      </c>
      <c r="AJ3102" s="52">
        <f t="shared" si="1611"/>
        <v>0.57378913918815044</v>
      </c>
      <c r="AK3102" s="2">
        <v>41743</v>
      </c>
      <c r="AL3102" t="str">
        <v>912828QN</v>
      </c>
      <c r="AM3102">
        <v>1.0113000000000001</v>
      </c>
      <c r="AN3102">
        <v>4.3229999999999998E-2</v>
      </c>
      <c r="AO3102">
        <v>0.84709999999999996</v>
      </c>
      <c r="AP3102">
        <v>123.671875</v>
      </c>
      <c r="AQ3102">
        <f>VLOOKUP(AL3102,工作表1!$F$3:$G$1000,2,FALSE)</f>
        <v>3.125</v>
      </c>
      <c r="AR3102" t="str">
        <f>VLOOKUP(AL3102,工作表1!$F$3:$H$1000,3,FALSE)</f>
        <v>2021/5/15</v>
      </c>
      <c r="AS3102">
        <f t="shared" si="1596"/>
        <v>8.2500000000000004E-2</v>
      </c>
      <c r="AT3102">
        <f t="shared" si="1597"/>
        <v>3.0425</v>
      </c>
      <c r="AU3102" s="43">
        <f t="shared" si="1612"/>
        <v>41774</v>
      </c>
      <c r="AV3102" s="43">
        <f t="shared" si="1598"/>
        <v>41912</v>
      </c>
      <c r="AW3102" s="45">
        <f t="shared" si="1613"/>
        <v>1.3035220994475138</v>
      </c>
      <c r="AX3102" s="45">
        <f t="shared" si="1614"/>
        <v>2.7418782638310755</v>
      </c>
      <c r="AY3102" s="47">
        <f t="shared" si="1615"/>
        <v>106.17860176074771</v>
      </c>
      <c r="AZ3102" s="47">
        <f t="shared" si="1616"/>
        <v>122.92977181673142</v>
      </c>
      <c r="BA3102" s="43"/>
      <c r="BC3102" s="2">
        <v>41740</v>
      </c>
      <c r="BD3102" t="str">
        <v>912828RC</v>
      </c>
      <c r="BE3102">
        <v>-16.4924</v>
      </c>
      <c r="BF3102">
        <v>0.79774</v>
      </c>
      <c r="BG3102">
        <v>0.79390000000000005</v>
      </c>
      <c r="BH3102">
        <v>123.84375</v>
      </c>
      <c r="BI3102">
        <f>VLOOKUP(BD3102,工作表1!$K$3:$L$1000,2,FALSE)</f>
        <v>2.125</v>
      </c>
      <c r="BJ3102" t="str">
        <f>VLOOKUP(BD3102,工作表1!$K$3:$M$1000,3,FALSE)</f>
        <v>2021/8/15</v>
      </c>
      <c r="BK3102">
        <f t="shared" si="1599"/>
        <v>8.2000000000000003E-2</v>
      </c>
      <c r="BL3102">
        <f t="shared" si="1600"/>
        <v>2.0430000000000001</v>
      </c>
      <c r="BM3102" s="43">
        <f t="shared" si="1617"/>
        <v>41866</v>
      </c>
      <c r="BN3102" s="43">
        <f t="shared" si="1601"/>
        <v>42004</v>
      </c>
      <c r="BO3102" s="45">
        <f t="shared" si="1618"/>
        <v>0.34046961325966851</v>
      </c>
      <c r="BP3102" s="45">
        <f t="shared" si="1619"/>
        <v>1.8599901612048739</v>
      </c>
      <c r="BQ3102" s="47">
        <f t="shared" si="1620"/>
        <v>99.254228430704615</v>
      </c>
      <c r="BR3102" s="47">
        <f t="shared" si="1621"/>
        <v>121.01919059957926</v>
      </c>
    </row>
    <row r="3103" spans="6:70" x14ac:dyDescent="0.25">
      <c r="F3103" s="2">
        <v>41844</v>
      </c>
      <c r="G3103">
        <v>9.7500000000000003E-2</v>
      </c>
      <c r="H3103" s="43">
        <v>41892</v>
      </c>
      <c r="I3103">
        <v>2.2237</v>
      </c>
      <c r="L3103" s="2">
        <v>41740</v>
      </c>
      <c r="M3103" t="str">
        <v>912828PX</v>
      </c>
      <c r="N3103">
        <v>1.3096000000000001</v>
      </c>
      <c r="O3103">
        <v>-9.3299999999999994E-2</v>
      </c>
      <c r="P3103">
        <v>0.87370000000000003</v>
      </c>
      <c r="Q3103">
        <v>124.796875</v>
      </c>
      <c r="R3103">
        <f>VLOOKUP(M3103,工作表1!$A$3:$B$1000,2,FALSE)</f>
        <v>3.625</v>
      </c>
      <c r="S3103" t="str">
        <f>VLOOKUP(M3103,工作表1!$A$3:$C$1000,3,FALSE)</f>
        <v>2021/2/15</v>
      </c>
      <c r="T3103">
        <f t="shared" si="1591"/>
        <v>8.2000000000000003E-2</v>
      </c>
      <c r="U3103">
        <f t="shared" si="1590"/>
        <v>3.5430000000000001</v>
      </c>
      <c r="V3103" s="43">
        <f t="shared" si="1602"/>
        <v>41866</v>
      </c>
      <c r="W3103" s="43">
        <f t="shared" si="1592"/>
        <v>41820</v>
      </c>
      <c r="X3103" s="45">
        <f t="shared" si="1603"/>
        <v>0.58080110497237569</v>
      </c>
      <c r="Y3103" s="45">
        <f t="shared" si="1604"/>
        <v>1.3455271323696358</v>
      </c>
      <c r="Z3103" s="47">
        <f t="shared" si="1605"/>
        <v>109.82293221861522</v>
      </c>
      <c r="AA3103" s="47">
        <f t="shared" si="1606"/>
        <v>124.62587720696267</v>
      </c>
      <c r="AB3103" s="45">
        <f t="shared" si="1607"/>
        <v>2.1576</v>
      </c>
      <c r="AC3103" s="2" t="str">
        <f t="shared" si="1593"/>
        <v>TY1</v>
      </c>
      <c r="AD3103">
        <f t="shared" si="1594"/>
        <v>124.796875</v>
      </c>
      <c r="AE3103">
        <f t="shared" si="1595"/>
        <v>123.859375</v>
      </c>
      <c r="AF3103" s="49">
        <f t="shared" si="1622"/>
        <v>0.9375</v>
      </c>
      <c r="AG3103" s="3">
        <f t="shared" si="1608"/>
        <v>124.62587720696267</v>
      </c>
      <c r="AH3103">
        <f t="shared" si="1609"/>
        <v>123.13724225315907</v>
      </c>
      <c r="AI3103" s="51">
        <f t="shared" si="1610"/>
        <v>1.4886349538035972</v>
      </c>
      <c r="AJ3103" s="52">
        <f t="shared" si="1611"/>
        <v>0.55113495380359723</v>
      </c>
      <c r="AK3103" s="2">
        <v>41740</v>
      </c>
      <c r="AL3103" t="str">
        <v>912828QN</v>
      </c>
      <c r="AM3103">
        <v>1.234</v>
      </c>
      <c r="AN3103">
        <v>2.7799999999999999E-3</v>
      </c>
      <c r="AO3103">
        <v>0.84709999999999996</v>
      </c>
      <c r="AP3103">
        <v>123.859375</v>
      </c>
      <c r="AQ3103">
        <f>VLOOKUP(AL3103,工作表1!$F$3:$G$1000,2,FALSE)</f>
        <v>3.125</v>
      </c>
      <c r="AR3103" t="str">
        <f>VLOOKUP(AL3103,工作表1!$F$3:$H$1000,3,FALSE)</f>
        <v>2021/5/15</v>
      </c>
      <c r="AS3103">
        <f t="shared" si="1596"/>
        <v>8.2000000000000003E-2</v>
      </c>
      <c r="AT3103">
        <f t="shared" si="1597"/>
        <v>3.0430000000000001</v>
      </c>
      <c r="AU3103" s="43">
        <f t="shared" si="1612"/>
        <v>41774</v>
      </c>
      <c r="AV3103" s="43">
        <f t="shared" si="1598"/>
        <v>41912</v>
      </c>
      <c r="AW3103" s="45">
        <f t="shared" si="1613"/>
        <v>1.294889502762431</v>
      </c>
      <c r="AX3103" s="45">
        <f t="shared" si="1614"/>
        <v>2.741807310981609</v>
      </c>
      <c r="AY3103" s="47">
        <f t="shared" si="1615"/>
        <v>106.36675607094634</v>
      </c>
      <c r="AZ3103" s="47">
        <f t="shared" si="1616"/>
        <v>123.13724225315907</v>
      </c>
      <c r="BA3103" s="43"/>
      <c r="BC3103" s="2">
        <v>41739</v>
      </c>
      <c r="BD3103" t="str">
        <v>912828RC</v>
      </c>
      <c r="BE3103">
        <v>-15.2567</v>
      </c>
      <c r="BF3103">
        <v>0.76290999999999998</v>
      </c>
      <c r="BG3103">
        <v>0.79390000000000005</v>
      </c>
      <c r="BH3103">
        <v>123.71875</v>
      </c>
      <c r="BI3103">
        <f>VLOOKUP(BD3103,工作表1!$K$3:$L$1000,2,FALSE)</f>
        <v>2.125</v>
      </c>
      <c r="BJ3103" t="str">
        <f>VLOOKUP(BD3103,工作表1!$K$3:$M$1000,3,FALSE)</f>
        <v>2021/8/15</v>
      </c>
      <c r="BK3103">
        <f t="shared" si="1599"/>
        <v>0.08</v>
      </c>
      <c r="BL3103">
        <f t="shared" si="1600"/>
        <v>2.0449999999999999</v>
      </c>
      <c r="BM3103" s="43">
        <f t="shared" si="1617"/>
        <v>41866</v>
      </c>
      <c r="BN3103" s="43">
        <f t="shared" si="1601"/>
        <v>42004</v>
      </c>
      <c r="BO3103" s="45">
        <f t="shared" si="1618"/>
        <v>0.32285911602209943</v>
      </c>
      <c r="BP3103" s="45">
        <f t="shared" si="1619"/>
        <v>1.8598454173919625</v>
      </c>
      <c r="BQ3103" s="47">
        <f t="shared" si="1620"/>
        <v>99.196306693991019</v>
      </c>
      <c r="BR3103" s="47">
        <f t="shared" si="1621"/>
        <v>120.89838607270869</v>
      </c>
    </row>
    <row r="3104" spans="6:70" x14ac:dyDescent="0.25">
      <c r="F3104" s="2">
        <v>41843</v>
      </c>
      <c r="G3104">
        <v>9.6500000000000002E-2</v>
      </c>
      <c r="H3104" s="43">
        <v>41891</v>
      </c>
      <c r="I3104">
        <v>2.1918000000000002</v>
      </c>
      <c r="L3104" s="2">
        <v>41739</v>
      </c>
      <c r="M3104" t="str">
        <v>912828PX</v>
      </c>
      <c r="N3104">
        <v>1.6245000000000001</v>
      </c>
      <c r="O3104">
        <v>-0.11022</v>
      </c>
      <c r="P3104">
        <v>0.87370000000000003</v>
      </c>
      <c r="Q3104">
        <v>124.703125</v>
      </c>
      <c r="R3104">
        <f>VLOOKUP(M3104,工作表1!$A$3:$B$1000,2,FALSE)</f>
        <v>3.625</v>
      </c>
      <c r="S3104" t="str">
        <f>VLOOKUP(M3104,工作表1!$A$3:$C$1000,3,FALSE)</f>
        <v>2021/2/15</v>
      </c>
      <c r="T3104">
        <f t="shared" si="1591"/>
        <v>0.08</v>
      </c>
      <c r="U3104">
        <f t="shared" si="1590"/>
        <v>3.5449999999999999</v>
      </c>
      <c r="V3104" s="43">
        <f t="shared" si="1602"/>
        <v>41866</v>
      </c>
      <c r="W3104" s="43">
        <f t="shared" si="1592"/>
        <v>41820</v>
      </c>
      <c r="X3104" s="45">
        <f t="shared" si="1603"/>
        <v>0.55075966850828728</v>
      </c>
      <c r="Y3104" s="45">
        <f t="shared" si="1604"/>
        <v>1.3452802164534927</v>
      </c>
      <c r="Z3104" s="47">
        <f t="shared" si="1605"/>
        <v>109.77533896301398</v>
      </c>
      <c r="AA3104" s="47">
        <f t="shared" si="1606"/>
        <v>124.52909798005645</v>
      </c>
      <c r="AB3104" s="45">
        <f t="shared" si="1607"/>
        <v>2.1795</v>
      </c>
      <c r="AC3104" s="2" t="str">
        <f t="shared" si="1593"/>
        <v>TY1</v>
      </c>
      <c r="AD3104">
        <f t="shared" si="1594"/>
        <v>124.703125</v>
      </c>
      <c r="AE3104">
        <f t="shared" si="1595"/>
        <v>123.734375</v>
      </c>
      <c r="AF3104" s="49">
        <f t="shared" si="1622"/>
        <v>0.96875</v>
      </c>
      <c r="AG3104" s="3">
        <f t="shared" si="1608"/>
        <v>124.52909798005645</v>
      </c>
      <c r="AH3104">
        <f t="shared" si="1609"/>
        <v>123.01948037503033</v>
      </c>
      <c r="AI3104" s="51">
        <f t="shared" si="1610"/>
        <v>1.5096176050261221</v>
      </c>
      <c r="AJ3104" s="52">
        <f t="shared" si="1611"/>
        <v>0.54086760502612208</v>
      </c>
      <c r="AK3104" s="2">
        <v>41739</v>
      </c>
      <c r="AL3104" t="str">
        <v>912828QN</v>
      </c>
      <c r="AM3104">
        <v>2.2382</v>
      </c>
      <c r="AN3104">
        <v>-3.1699999999999999E-2</v>
      </c>
      <c r="AO3104">
        <v>0.84709999999999996</v>
      </c>
      <c r="AP3104">
        <v>123.734375</v>
      </c>
      <c r="AQ3104">
        <f>VLOOKUP(AL3104,工作表1!$F$3:$G$1000,2,FALSE)</f>
        <v>3.125</v>
      </c>
      <c r="AR3104" t="str">
        <f>VLOOKUP(AL3104,工作表1!$F$3:$H$1000,3,FALSE)</f>
        <v>2021/5/15</v>
      </c>
      <c r="AS3104">
        <f t="shared" si="1596"/>
        <v>0.08</v>
      </c>
      <c r="AT3104">
        <f t="shared" si="1597"/>
        <v>3.0449999999999999</v>
      </c>
      <c r="AU3104" s="43">
        <f t="shared" si="1612"/>
        <v>41774</v>
      </c>
      <c r="AV3104" s="43">
        <f t="shared" si="1598"/>
        <v>41912</v>
      </c>
      <c r="AW3104" s="45">
        <f t="shared" si="1613"/>
        <v>1.2689917127071824</v>
      </c>
      <c r="AX3104" s="45">
        <f t="shared" si="1614"/>
        <v>2.7415944524332101</v>
      </c>
      <c r="AY3104" s="47">
        <f t="shared" si="1615"/>
        <v>106.30447385004132</v>
      </c>
      <c r="AZ3104" s="47">
        <f t="shared" si="1616"/>
        <v>123.01948037503033</v>
      </c>
      <c r="BA3104" s="43"/>
      <c r="BC3104" s="2">
        <v>41738</v>
      </c>
      <c r="BD3104" t="str">
        <v>912828RC</v>
      </c>
      <c r="BE3104">
        <v>-17.594799999999999</v>
      </c>
      <c r="BF3104">
        <v>0.86621999999999999</v>
      </c>
      <c r="BG3104">
        <v>0.79390000000000005</v>
      </c>
      <c r="BH3104">
        <v>123.234375</v>
      </c>
      <c r="BI3104">
        <f>VLOOKUP(BD3104,工作表1!$K$3:$L$1000,2,FALSE)</f>
        <v>2.125</v>
      </c>
      <c r="BJ3104" t="str">
        <f>VLOOKUP(BD3104,工作表1!$K$3:$M$1000,3,FALSE)</f>
        <v>2021/8/15</v>
      </c>
      <c r="BK3104">
        <f t="shared" si="1599"/>
        <v>8.1000000000000003E-2</v>
      </c>
      <c r="BL3104">
        <f t="shared" si="1600"/>
        <v>2.044</v>
      </c>
      <c r="BM3104" s="43">
        <f t="shared" si="1617"/>
        <v>41866</v>
      </c>
      <c r="BN3104" s="43">
        <f t="shared" si="1601"/>
        <v>42004</v>
      </c>
      <c r="BO3104" s="45">
        <f t="shared" si="1618"/>
        <v>0.31698895027624313</v>
      </c>
      <c r="BP3104" s="45">
        <f t="shared" si="1619"/>
        <v>1.8597971694543254</v>
      </c>
      <c r="BQ3104" s="47">
        <f t="shared" si="1620"/>
        <v>98.742176391013757</v>
      </c>
      <c r="BR3104" s="47">
        <f t="shared" si="1621"/>
        <v>120.31194884183687</v>
      </c>
    </row>
    <row r="3105" spans="6:70" x14ac:dyDescent="0.25">
      <c r="F3105" s="2">
        <v>41842</v>
      </c>
      <c r="G3105">
        <v>9.7500000000000003E-2</v>
      </c>
      <c r="H3105" s="43">
        <v>41890</v>
      </c>
      <c r="I3105">
        <v>2.1551</v>
      </c>
      <c r="L3105" s="2">
        <v>41738</v>
      </c>
      <c r="M3105" t="str">
        <v>912828PX</v>
      </c>
      <c r="N3105">
        <v>0.81720000000000004</v>
      </c>
      <c r="O3105">
        <v>-2.98E-3</v>
      </c>
      <c r="P3105">
        <v>0.87370000000000003</v>
      </c>
      <c r="Q3105">
        <v>124.203125</v>
      </c>
      <c r="R3105">
        <f>VLOOKUP(M3105,工作表1!$A$3:$B$1000,2,FALSE)</f>
        <v>3.625</v>
      </c>
      <c r="S3105" t="str">
        <f>VLOOKUP(M3105,工作表1!$A$3:$C$1000,3,FALSE)</f>
        <v>2021/2/15</v>
      </c>
      <c r="T3105">
        <f t="shared" si="1591"/>
        <v>8.1000000000000003E-2</v>
      </c>
      <c r="U3105">
        <f t="shared" si="1590"/>
        <v>3.544</v>
      </c>
      <c r="V3105" s="43">
        <f t="shared" si="1602"/>
        <v>41866</v>
      </c>
      <c r="W3105" s="43">
        <f t="shared" si="1592"/>
        <v>41820</v>
      </c>
      <c r="X3105" s="45">
        <f t="shared" si="1603"/>
        <v>0.54074585635359118</v>
      </c>
      <c r="Y3105" s="45">
        <f t="shared" si="1604"/>
        <v>1.3451979111481118</v>
      </c>
      <c r="Z3105" s="47">
        <f t="shared" si="1605"/>
        <v>109.32147718180136</v>
      </c>
      <c r="AA3105" s="47">
        <f t="shared" si="1606"/>
        <v>123.99594574595365</v>
      </c>
      <c r="AB3105" s="45">
        <f t="shared" si="1607"/>
        <v>2.2208000000000001</v>
      </c>
      <c r="AC3105" s="2" t="str">
        <f t="shared" si="1593"/>
        <v>TY1</v>
      </c>
      <c r="AD3105">
        <f t="shared" si="1594"/>
        <v>124.203125</v>
      </c>
      <c r="AE3105">
        <f t="shared" si="1595"/>
        <v>123.25</v>
      </c>
      <c r="AF3105" s="49">
        <f t="shared" si="1622"/>
        <v>0.953125</v>
      </c>
      <c r="AG3105" s="3">
        <f t="shared" si="1608"/>
        <v>123.99594574595365</v>
      </c>
      <c r="AH3105">
        <f t="shared" si="1609"/>
        <v>122.48812465321463</v>
      </c>
      <c r="AI3105" s="51">
        <f t="shared" si="1610"/>
        <v>1.5078210927390217</v>
      </c>
      <c r="AJ3105" s="52">
        <f t="shared" si="1611"/>
        <v>0.55469609273902165</v>
      </c>
      <c r="AK3105" s="2">
        <v>41738</v>
      </c>
      <c r="AL3105" t="str">
        <v>912828QN</v>
      </c>
      <c r="AM3105">
        <v>1.1274</v>
      </c>
      <c r="AN3105">
        <v>3.875E-2</v>
      </c>
      <c r="AO3105">
        <v>0.84709999999999996</v>
      </c>
      <c r="AP3105">
        <v>123.25</v>
      </c>
      <c r="AQ3105">
        <f>VLOOKUP(AL3105,工作表1!$F$3:$G$1000,2,FALSE)</f>
        <v>3.125</v>
      </c>
      <c r="AR3105" t="str">
        <f>VLOOKUP(AL3105,工作表1!$F$3:$H$1000,3,FALSE)</f>
        <v>2021/5/15</v>
      </c>
      <c r="AS3105">
        <f t="shared" si="1596"/>
        <v>8.1000000000000003E-2</v>
      </c>
      <c r="AT3105">
        <f t="shared" si="1597"/>
        <v>3.044</v>
      </c>
      <c r="AU3105" s="43">
        <f t="shared" si="1612"/>
        <v>41774</v>
      </c>
      <c r="AV3105" s="43">
        <f t="shared" si="1598"/>
        <v>41912</v>
      </c>
      <c r="AW3105" s="45">
        <f t="shared" si="1613"/>
        <v>1.2603591160220995</v>
      </c>
      <c r="AX3105" s="45">
        <f t="shared" si="1614"/>
        <v>2.7415234995837432</v>
      </c>
      <c r="AY3105" s="47">
        <f t="shared" si="1615"/>
        <v>105.86606018825866</v>
      </c>
      <c r="AZ3105" s="47">
        <f t="shared" si="1616"/>
        <v>122.48812465321463</v>
      </c>
      <c r="BA3105" s="43"/>
      <c r="BC3105" s="2">
        <v>41737</v>
      </c>
      <c r="BD3105" t="str">
        <v>912828RC</v>
      </c>
      <c r="BE3105">
        <v>-17.680299999999999</v>
      </c>
      <c r="BF3105">
        <v>0.86890999999999996</v>
      </c>
      <c r="BG3105">
        <v>0.79390000000000005</v>
      </c>
      <c r="BH3105">
        <v>123.09375</v>
      </c>
      <c r="BI3105">
        <f>VLOOKUP(BD3105,工作表1!$K$3:$L$1000,2,FALSE)</f>
        <v>2.125</v>
      </c>
      <c r="BJ3105" t="str">
        <f>VLOOKUP(BD3105,工作表1!$K$3:$M$1000,3,FALSE)</f>
        <v>2021/8/15</v>
      </c>
      <c r="BK3105">
        <f t="shared" si="1599"/>
        <v>8.3500000000000005E-2</v>
      </c>
      <c r="BL3105">
        <f t="shared" si="1600"/>
        <v>2.0415000000000001</v>
      </c>
      <c r="BM3105" s="43">
        <f t="shared" si="1617"/>
        <v>41866</v>
      </c>
      <c r="BN3105" s="43">
        <f t="shared" si="1601"/>
        <v>42004</v>
      </c>
      <c r="BO3105" s="45">
        <f t="shared" si="1618"/>
        <v>0.31111878453038672</v>
      </c>
      <c r="BP3105" s="45">
        <f t="shared" si="1619"/>
        <v>1.859748921516688</v>
      </c>
      <c r="BQ3105" s="47">
        <f t="shared" si="1620"/>
        <v>98.63273477814819</v>
      </c>
      <c r="BR3105" s="47">
        <f t="shared" si="1621"/>
        <v>120.16108609011934</v>
      </c>
    </row>
    <row r="3106" spans="6:70" x14ac:dyDescent="0.25">
      <c r="F3106" s="2">
        <v>41841</v>
      </c>
      <c r="G3106">
        <v>9.6500000000000002E-2</v>
      </c>
      <c r="H3106" s="43">
        <v>41887</v>
      </c>
      <c r="I3106">
        <v>2.1379999999999999</v>
      </c>
      <c r="L3106" s="2">
        <v>41737</v>
      </c>
      <c r="M3106" t="str">
        <v>912828PX</v>
      </c>
      <c r="N3106">
        <v>0.88349999999999995</v>
      </c>
      <c r="O3106">
        <v>-8.9499999999999996E-3</v>
      </c>
      <c r="P3106">
        <v>0.87370000000000003</v>
      </c>
      <c r="Q3106">
        <v>124.046875</v>
      </c>
      <c r="R3106">
        <f>VLOOKUP(M3106,工作表1!$A$3:$B$1000,2,FALSE)</f>
        <v>3.625</v>
      </c>
      <c r="S3106" t="str">
        <f>VLOOKUP(M3106,工作表1!$A$3:$C$1000,3,FALSE)</f>
        <v>2021/2/15</v>
      </c>
      <c r="T3106">
        <f t="shared" si="1591"/>
        <v>8.3500000000000005E-2</v>
      </c>
      <c r="U3106">
        <f t="shared" si="1590"/>
        <v>3.5415000000000001</v>
      </c>
      <c r="V3106" s="43">
        <f t="shared" si="1602"/>
        <v>41866</v>
      </c>
      <c r="W3106" s="43">
        <f t="shared" si="1592"/>
        <v>41820</v>
      </c>
      <c r="X3106" s="45">
        <f t="shared" si="1603"/>
        <v>0.53073204419889497</v>
      </c>
      <c r="Y3106" s="45">
        <f t="shared" si="1604"/>
        <v>1.3451156058427305</v>
      </c>
      <c r="Z3106" s="47">
        <f t="shared" si="1605"/>
        <v>109.19642971803866</v>
      </c>
      <c r="AA3106" s="47">
        <f t="shared" si="1606"/>
        <v>123.83953786308371</v>
      </c>
      <c r="AB3106" s="45">
        <f t="shared" si="1607"/>
        <v>2.2427000000000001</v>
      </c>
      <c r="AC3106" s="2" t="str">
        <f t="shared" si="1593"/>
        <v>TY1</v>
      </c>
      <c r="AD3106">
        <f t="shared" si="1594"/>
        <v>124.046875</v>
      </c>
      <c r="AE3106">
        <f t="shared" si="1595"/>
        <v>123.109375</v>
      </c>
      <c r="AF3106" s="49">
        <f t="shared" si="1622"/>
        <v>0.9375</v>
      </c>
      <c r="AG3106" s="3">
        <f t="shared" si="1608"/>
        <v>123.83953786308371</v>
      </c>
      <c r="AH3106">
        <f t="shared" si="1609"/>
        <v>122.30825446076155</v>
      </c>
      <c r="AI3106" s="51">
        <f t="shared" si="1610"/>
        <v>1.5312834023221598</v>
      </c>
      <c r="AJ3106" s="52">
        <f t="shared" si="1611"/>
        <v>0.59378340232215976</v>
      </c>
      <c r="AK3106" s="2">
        <v>41737</v>
      </c>
      <c r="AL3106" t="str">
        <v>912828QN</v>
      </c>
      <c r="AM3106">
        <v>0.18729999999999999</v>
      </c>
      <c r="AN3106">
        <v>9.7549999999999998E-2</v>
      </c>
      <c r="AO3106">
        <v>0.84709999999999996</v>
      </c>
      <c r="AP3106">
        <v>123.109375</v>
      </c>
      <c r="AQ3106">
        <f>VLOOKUP(AL3106,工作表1!$F$3:$G$1000,2,FALSE)</f>
        <v>3.125</v>
      </c>
      <c r="AR3106" t="str">
        <f>VLOOKUP(AL3106,工作表1!$F$3:$H$1000,3,FALSE)</f>
        <v>2021/5/15</v>
      </c>
      <c r="AS3106">
        <f t="shared" si="1596"/>
        <v>8.3500000000000005E-2</v>
      </c>
      <c r="AT3106">
        <f t="shared" si="1597"/>
        <v>3.0415000000000001</v>
      </c>
      <c r="AU3106" s="43">
        <f t="shared" si="1612"/>
        <v>41774</v>
      </c>
      <c r="AV3106" s="43">
        <f t="shared" si="1598"/>
        <v>41912</v>
      </c>
      <c r="AW3106" s="45">
        <f t="shared" si="1613"/>
        <v>1.2517265193370164</v>
      </c>
      <c r="AX3106" s="45">
        <f t="shared" si="1614"/>
        <v>2.7414525467342763</v>
      </c>
      <c r="AY3106" s="47">
        <f t="shared" si="1615"/>
        <v>105.72465936284352</v>
      </c>
      <c r="AZ3106" s="47">
        <f t="shared" si="1616"/>
        <v>122.30825446076155</v>
      </c>
      <c r="BA3106" s="43"/>
      <c r="BC3106" s="2">
        <v>41736</v>
      </c>
      <c r="BD3106" t="str">
        <v>912828RC</v>
      </c>
      <c r="BE3106">
        <v>-15.780900000000001</v>
      </c>
      <c r="BF3106">
        <v>0.78651000000000004</v>
      </c>
      <c r="BG3106">
        <v>0.79390000000000005</v>
      </c>
      <c r="BH3106">
        <v>122.875</v>
      </c>
      <c r="BI3106">
        <f>VLOOKUP(BD3106,工作表1!$K$3:$L$1000,2,FALSE)</f>
        <v>2.125</v>
      </c>
      <c r="BJ3106" t="str">
        <f>VLOOKUP(BD3106,工作表1!$K$3:$M$1000,3,FALSE)</f>
        <v>2021/8/15</v>
      </c>
      <c r="BK3106">
        <f t="shared" si="1599"/>
        <v>8.3000000000000004E-2</v>
      </c>
      <c r="BL3106">
        <f t="shared" si="1600"/>
        <v>2.0419999999999998</v>
      </c>
      <c r="BM3106" s="43">
        <f t="shared" si="1617"/>
        <v>41866</v>
      </c>
      <c r="BN3106" s="43">
        <f t="shared" si="1601"/>
        <v>42004</v>
      </c>
      <c r="BO3106" s="45">
        <f t="shared" si="1618"/>
        <v>0.30524861878453036</v>
      </c>
      <c r="BP3106" s="45">
        <f t="shared" si="1619"/>
        <v>1.8597006735790509</v>
      </c>
      <c r="BQ3106" s="47">
        <f t="shared" si="1620"/>
        <v>98.51980378471805</v>
      </c>
      <c r="BR3106" s="47">
        <f t="shared" si="1621"/>
        <v>120.00304297352503</v>
      </c>
    </row>
    <row r="3107" spans="6:70" x14ac:dyDescent="0.25">
      <c r="F3107" s="2">
        <v>41838</v>
      </c>
      <c r="G3107">
        <v>9.7500000000000003E-2</v>
      </c>
      <c r="H3107" s="43">
        <v>41886</v>
      </c>
      <c r="I3107">
        <v>2.1452</v>
      </c>
      <c r="L3107" s="2">
        <v>41736</v>
      </c>
      <c r="M3107" t="str">
        <v>912828PX</v>
      </c>
      <c r="N3107">
        <v>1.3158000000000001</v>
      </c>
      <c r="O3107">
        <v>-6.1019999999999998E-2</v>
      </c>
      <c r="P3107">
        <v>0.87370000000000003</v>
      </c>
      <c r="Q3107">
        <v>123.859375</v>
      </c>
      <c r="R3107">
        <f>VLOOKUP(M3107,工作表1!$A$3:$B$1000,2,FALSE)</f>
        <v>3.625</v>
      </c>
      <c r="S3107" t="str">
        <f>VLOOKUP(M3107,工作表1!$A$3:$C$1000,3,FALSE)</f>
        <v>2021/2/15</v>
      </c>
      <c r="T3107">
        <f t="shared" si="1591"/>
        <v>8.3000000000000004E-2</v>
      </c>
      <c r="U3107">
        <f t="shared" si="1590"/>
        <v>3.5419999999999998</v>
      </c>
      <c r="V3107" s="43">
        <f t="shared" si="1602"/>
        <v>41866</v>
      </c>
      <c r="W3107" s="43">
        <f t="shared" si="1592"/>
        <v>41820</v>
      </c>
      <c r="X3107" s="45">
        <f t="shared" si="1603"/>
        <v>0.52071823204419887</v>
      </c>
      <c r="Y3107" s="45">
        <f t="shared" si="1604"/>
        <v>1.3450333005373496</v>
      </c>
      <c r="Z3107" s="47">
        <f t="shared" si="1605"/>
        <v>109.05640979717798</v>
      </c>
      <c r="AA3107" s="47">
        <f t="shared" si="1606"/>
        <v>123.66521738449929</v>
      </c>
      <c r="AB3107" s="45">
        <f t="shared" si="1607"/>
        <v>2.2669999999999999</v>
      </c>
      <c r="AC3107" s="2" t="str">
        <f t="shared" si="1593"/>
        <v>TY1</v>
      </c>
      <c r="AD3107">
        <f t="shared" si="1594"/>
        <v>123.859375</v>
      </c>
      <c r="AE3107">
        <f t="shared" si="1595"/>
        <v>122.890625</v>
      </c>
      <c r="AF3107" s="49">
        <f t="shared" si="1622"/>
        <v>0.96875</v>
      </c>
      <c r="AG3107" s="3">
        <f t="shared" si="1608"/>
        <v>123.66521738449929</v>
      </c>
      <c r="AH3107">
        <f t="shared" si="1609"/>
        <v>122.14741280138757</v>
      </c>
      <c r="AI3107" s="51">
        <f t="shared" si="1610"/>
        <v>1.5178045831117117</v>
      </c>
      <c r="AJ3107" s="52">
        <f t="shared" si="1611"/>
        <v>0.54905458311171174</v>
      </c>
      <c r="AK3107" s="2">
        <v>41736</v>
      </c>
      <c r="AL3107" t="str">
        <v>912828QN</v>
      </c>
      <c r="AM3107">
        <v>1.8653</v>
      </c>
      <c r="AN3107">
        <v>-3.5500000000000002E-3</v>
      </c>
      <c r="AO3107">
        <v>0.84709999999999996</v>
      </c>
      <c r="AP3107">
        <v>122.890625</v>
      </c>
      <c r="AQ3107">
        <f>VLOOKUP(AL3107,工作表1!$F$3:$G$1000,2,FALSE)</f>
        <v>3.125</v>
      </c>
      <c r="AR3107" t="str">
        <f>VLOOKUP(AL3107,工作表1!$F$3:$H$1000,3,FALSE)</f>
        <v>2021/5/15</v>
      </c>
      <c r="AS3107">
        <f t="shared" si="1596"/>
        <v>8.3000000000000004E-2</v>
      </c>
      <c r="AT3107">
        <f t="shared" si="1597"/>
        <v>3.0419999999999998</v>
      </c>
      <c r="AU3107" s="43">
        <f t="shared" si="1612"/>
        <v>41774</v>
      </c>
      <c r="AV3107" s="43">
        <f t="shared" si="1598"/>
        <v>41912</v>
      </c>
      <c r="AW3107" s="45">
        <f t="shared" si="1613"/>
        <v>1.2430939226519337</v>
      </c>
      <c r="AX3107" s="45">
        <f t="shared" si="1614"/>
        <v>2.7413815938848103</v>
      </c>
      <c r="AY3107" s="47">
        <f t="shared" si="1615"/>
        <v>105.60082205224415</v>
      </c>
      <c r="AZ3107" s="47">
        <f t="shared" si="1616"/>
        <v>122.14741280138757</v>
      </c>
      <c r="BA3107" s="43"/>
      <c r="BC3107" s="2">
        <v>41733</v>
      </c>
      <c r="BD3107" t="str">
        <v>912828RC</v>
      </c>
      <c r="BE3107">
        <v>-16.677</v>
      </c>
      <c r="BF3107">
        <v>0.82452999999999999</v>
      </c>
      <c r="BG3107">
        <v>0.79390000000000005</v>
      </c>
      <c r="BH3107">
        <v>122.6875</v>
      </c>
      <c r="BI3107">
        <f>VLOOKUP(BD3107,工作表1!$K$3:$L$1000,2,FALSE)</f>
        <v>2.125</v>
      </c>
      <c r="BJ3107" t="str">
        <f>VLOOKUP(BD3107,工作表1!$K$3:$M$1000,3,FALSE)</f>
        <v>2021/8/15</v>
      </c>
      <c r="BK3107">
        <f t="shared" si="1599"/>
        <v>8.4000000000000005E-2</v>
      </c>
      <c r="BL3107">
        <f t="shared" si="1600"/>
        <v>2.0409999999999999</v>
      </c>
      <c r="BM3107" s="43">
        <f t="shared" si="1617"/>
        <v>41866</v>
      </c>
      <c r="BN3107" s="43">
        <f t="shared" si="1601"/>
        <v>42004</v>
      </c>
      <c r="BO3107" s="45">
        <f t="shared" si="1618"/>
        <v>0.29937845303867405</v>
      </c>
      <c r="BP3107" s="45">
        <f t="shared" si="1619"/>
        <v>1.8596524256414138</v>
      </c>
      <c r="BQ3107" s="47">
        <f t="shared" si="1620"/>
        <v>98.347332695210696</v>
      </c>
      <c r="BR3107" s="47">
        <f t="shared" si="1621"/>
        <v>119.77140594436194</v>
      </c>
    </row>
    <row r="3108" spans="6:70" x14ac:dyDescent="0.25">
      <c r="F3108" s="2">
        <v>41837</v>
      </c>
      <c r="G3108">
        <v>9.5500000000000002E-2</v>
      </c>
      <c r="H3108" s="43">
        <v>41885</v>
      </c>
      <c r="I3108">
        <v>2.0966</v>
      </c>
      <c r="L3108" s="2">
        <v>41733</v>
      </c>
      <c r="M3108" t="str">
        <v>912828PX</v>
      </c>
      <c r="N3108">
        <v>0.77280000000000004</v>
      </c>
      <c r="O3108">
        <v>1.039E-2</v>
      </c>
      <c r="P3108">
        <v>0.87370000000000003</v>
      </c>
      <c r="Q3108">
        <v>123.671875</v>
      </c>
      <c r="R3108">
        <f>VLOOKUP(M3108,工作表1!$A$3:$B$1000,2,FALSE)</f>
        <v>3.625</v>
      </c>
      <c r="S3108" t="str">
        <f>VLOOKUP(M3108,工作表1!$A$3:$C$1000,3,FALSE)</f>
        <v>2021/2/15</v>
      </c>
      <c r="T3108">
        <f t="shared" si="1591"/>
        <v>8.4000000000000005E-2</v>
      </c>
      <c r="U3108">
        <f t="shared" si="1590"/>
        <v>3.5409999999999999</v>
      </c>
      <c r="V3108" s="43">
        <f t="shared" si="1602"/>
        <v>41866</v>
      </c>
      <c r="W3108" s="43">
        <f t="shared" si="1592"/>
        <v>41820</v>
      </c>
      <c r="X3108" s="45">
        <f t="shared" si="1603"/>
        <v>0.51070441988950277</v>
      </c>
      <c r="Y3108" s="45">
        <f t="shared" si="1604"/>
        <v>1.3449509952319685</v>
      </c>
      <c r="Z3108" s="47">
        <f t="shared" si="1605"/>
        <v>108.88358539097969</v>
      </c>
      <c r="AA3108" s="47">
        <f t="shared" si="1606"/>
        <v>123.45374769781667</v>
      </c>
      <c r="AB3108" s="45">
        <f t="shared" si="1607"/>
        <v>2.2816000000000001</v>
      </c>
      <c r="AC3108" s="2" t="str">
        <f t="shared" si="1593"/>
        <v>TY1</v>
      </c>
      <c r="AD3108">
        <f t="shared" si="1594"/>
        <v>123.671875</v>
      </c>
      <c r="AE3108">
        <f t="shared" si="1595"/>
        <v>122.703125</v>
      </c>
      <c r="AF3108" s="49">
        <f t="shared" si="1622"/>
        <v>0.96875</v>
      </c>
      <c r="AG3108" s="3">
        <f t="shared" si="1608"/>
        <v>123.45374769781667</v>
      </c>
      <c r="AH3108">
        <f t="shared" si="1609"/>
        <v>121.92975270579882</v>
      </c>
      <c r="AI3108" s="51">
        <f t="shared" si="1610"/>
        <v>1.5239949920178475</v>
      </c>
      <c r="AJ3108" s="52">
        <f t="shared" si="1611"/>
        <v>0.55524499201784749</v>
      </c>
      <c r="AK3108" s="2">
        <v>41733</v>
      </c>
      <c r="AL3108" t="str">
        <v>912828QN</v>
      </c>
      <c r="AM3108">
        <v>1.1955</v>
      </c>
      <c r="AN3108">
        <v>3.8519999999999999E-2</v>
      </c>
      <c r="AO3108">
        <v>0.84709999999999996</v>
      </c>
      <c r="AP3108">
        <v>122.703125</v>
      </c>
      <c r="AQ3108">
        <f>VLOOKUP(AL3108,工作表1!$F$3:$G$1000,2,FALSE)</f>
        <v>3.125</v>
      </c>
      <c r="AR3108" t="str">
        <f>VLOOKUP(AL3108,工作表1!$F$3:$H$1000,3,FALSE)</f>
        <v>2021/5/15</v>
      </c>
      <c r="AS3108">
        <f t="shared" si="1596"/>
        <v>8.4000000000000005E-2</v>
      </c>
      <c r="AT3108">
        <f t="shared" si="1597"/>
        <v>3.0409999999999999</v>
      </c>
      <c r="AU3108" s="43">
        <f t="shared" si="1612"/>
        <v>41774</v>
      </c>
      <c r="AV3108" s="43">
        <f t="shared" si="1598"/>
        <v>41912</v>
      </c>
      <c r="AW3108" s="45">
        <f t="shared" si="1613"/>
        <v>1.2344613259668509</v>
      </c>
      <c r="AX3108" s="45">
        <f t="shared" si="1614"/>
        <v>2.7413106410353443</v>
      </c>
      <c r="AY3108" s="47">
        <f t="shared" si="1615"/>
        <v>105.42812328877167</v>
      </c>
      <c r="AZ3108" s="47">
        <f t="shared" si="1616"/>
        <v>121.92975270579882</v>
      </c>
      <c r="BA3108" s="43"/>
      <c r="BC3108" s="2">
        <v>41732</v>
      </c>
      <c r="BD3108" t="str">
        <v>912828RC</v>
      </c>
      <c r="BE3108">
        <v>-17.713999999999999</v>
      </c>
      <c r="BF3108">
        <v>0.86692999999999998</v>
      </c>
      <c r="BG3108">
        <v>0.79390000000000005</v>
      </c>
      <c r="BH3108">
        <v>122</v>
      </c>
      <c r="BI3108">
        <f>VLOOKUP(BD3108,工作表1!$K$3:$L$1000,2,FALSE)</f>
        <v>2.125</v>
      </c>
      <c r="BJ3108" t="str">
        <f>VLOOKUP(BD3108,工作表1!$K$3:$M$1000,3,FALSE)</f>
        <v>2021/8/15</v>
      </c>
      <c r="BK3108">
        <f t="shared" si="1599"/>
        <v>8.5999999999999993E-2</v>
      </c>
      <c r="BL3108">
        <f t="shared" si="1600"/>
        <v>2.0390000000000001</v>
      </c>
      <c r="BM3108" s="43">
        <f t="shared" si="1617"/>
        <v>41866</v>
      </c>
      <c r="BN3108" s="43">
        <f t="shared" si="1601"/>
        <v>42004</v>
      </c>
      <c r="BO3108" s="45">
        <f t="shared" si="1618"/>
        <v>0.28176795580110497</v>
      </c>
      <c r="BP3108" s="45">
        <f t="shared" si="1619"/>
        <v>1.8595076818285021</v>
      </c>
      <c r="BQ3108" s="47">
        <f t="shared" si="1620"/>
        <v>97.7888023033438</v>
      </c>
      <c r="BR3108" s="47">
        <f t="shared" si="1621"/>
        <v>119.02379732848216</v>
      </c>
    </row>
    <row r="3109" spans="6:70" x14ac:dyDescent="0.25">
      <c r="F3109" s="2">
        <v>41836</v>
      </c>
      <c r="G3109">
        <v>9.6250000000000002E-2</v>
      </c>
      <c r="H3109" s="43">
        <v>41884</v>
      </c>
      <c r="I3109">
        <v>2.1111</v>
      </c>
      <c r="L3109" s="2">
        <v>41732</v>
      </c>
      <c r="M3109" t="str">
        <v>912828PX</v>
      </c>
      <c r="N3109">
        <v>1.5165</v>
      </c>
      <c r="O3109">
        <v>-7.2739999999999999E-2</v>
      </c>
      <c r="P3109">
        <v>0.87370000000000003</v>
      </c>
      <c r="Q3109">
        <v>122.96875</v>
      </c>
      <c r="R3109">
        <f>VLOOKUP(M3109,工作表1!$A$3:$B$1000,2,FALSE)</f>
        <v>3.625</v>
      </c>
      <c r="S3109" t="str">
        <f>VLOOKUP(M3109,工作表1!$A$3:$C$1000,3,FALSE)</f>
        <v>2021/2/15</v>
      </c>
      <c r="T3109">
        <f t="shared" si="1591"/>
        <v>8.5999999999999993E-2</v>
      </c>
      <c r="U3109">
        <f t="shared" si="1590"/>
        <v>3.5390000000000001</v>
      </c>
      <c r="V3109" s="43">
        <f t="shared" si="1602"/>
        <v>41866</v>
      </c>
      <c r="W3109" s="43">
        <f t="shared" si="1592"/>
        <v>41820</v>
      </c>
      <c r="X3109" s="45">
        <f t="shared" si="1603"/>
        <v>0.48066298342541436</v>
      </c>
      <c r="Y3109" s="45">
        <f t="shared" si="1604"/>
        <v>1.3447040793158251</v>
      </c>
      <c r="Z3109" s="47">
        <f t="shared" si="1605"/>
        <v>108.32140378611197</v>
      </c>
      <c r="AA3109" s="47">
        <f t="shared" si="1606"/>
        <v>122.76907342132587</v>
      </c>
      <c r="AB3109" s="45">
        <f t="shared" si="1607"/>
        <v>2.3891</v>
      </c>
      <c r="AC3109" s="2" t="str">
        <f t="shared" si="1593"/>
        <v>TY1</v>
      </c>
      <c r="AD3109">
        <f t="shared" si="1594"/>
        <v>122.96875</v>
      </c>
      <c r="AE3109">
        <f t="shared" si="1595"/>
        <v>122.015625</v>
      </c>
      <c r="AF3109" s="49">
        <f t="shared" si="1622"/>
        <v>0.953125</v>
      </c>
      <c r="AG3109" s="3">
        <f t="shared" si="1608"/>
        <v>122.76907342132587</v>
      </c>
      <c r="AH3109">
        <f t="shared" si="1609"/>
        <v>121.22366902451546</v>
      </c>
      <c r="AI3109" s="51">
        <f t="shared" si="1610"/>
        <v>1.5454043968104116</v>
      </c>
      <c r="AJ3109" s="52">
        <f t="shared" si="1611"/>
        <v>0.59227939681041164</v>
      </c>
      <c r="AK3109" s="2">
        <v>41732</v>
      </c>
      <c r="AL3109" t="str">
        <v>912828QN</v>
      </c>
      <c r="AM3109">
        <v>1.0575000000000001</v>
      </c>
      <c r="AN3109">
        <v>4.9619999999999997E-2</v>
      </c>
      <c r="AO3109">
        <v>0.84709999999999996</v>
      </c>
      <c r="AP3109">
        <v>122.015625</v>
      </c>
      <c r="AQ3109">
        <f>VLOOKUP(AL3109,工作表1!$F$3:$G$1000,2,FALSE)</f>
        <v>3.125</v>
      </c>
      <c r="AR3109" t="str">
        <f>VLOOKUP(AL3109,工作表1!$F$3:$H$1000,3,FALSE)</f>
        <v>2021/5/15</v>
      </c>
      <c r="AS3109">
        <f t="shared" si="1596"/>
        <v>8.5999999999999993E-2</v>
      </c>
      <c r="AT3109">
        <f t="shared" si="1597"/>
        <v>3.0390000000000001</v>
      </c>
      <c r="AU3109" s="43">
        <f t="shared" si="1612"/>
        <v>41774</v>
      </c>
      <c r="AV3109" s="43">
        <f t="shared" si="1598"/>
        <v>41912</v>
      </c>
      <c r="AW3109" s="45">
        <f t="shared" si="1613"/>
        <v>1.2085635359116023</v>
      </c>
      <c r="AX3109" s="45">
        <f t="shared" si="1614"/>
        <v>2.7410977824869445</v>
      </c>
      <c r="AY3109" s="47">
        <f t="shared" si="1615"/>
        <v>104.86550700174772</v>
      </c>
      <c r="AZ3109" s="47">
        <f t="shared" si="1616"/>
        <v>121.22366902451546</v>
      </c>
      <c r="BA3109" s="43"/>
      <c r="BC3109" s="2">
        <v>41731</v>
      </c>
      <c r="BD3109" t="str">
        <v>912828RC</v>
      </c>
      <c r="BE3109">
        <v>-18.066400000000002</v>
      </c>
      <c r="BF3109">
        <v>0.87624999999999997</v>
      </c>
      <c r="BG3109">
        <v>0.79390000000000005</v>
      </c>
      <c r="BH3109">
        <v>121.984375</v>
      </c>
      <c r="BI3109">
        <f>VLOOKUP(BD3109,工作表1!$K$3:$L$1000,2,FALSE)</f>
        <v>2.125</v>
      </c>
      <c r="BJ3109" t="str">
        <f>VLOOKUP(BD3109,工作表1!$K$3:$M$1000,3,FALSE)</f>
        <v>2021/8/15</v>
      </c>
      <c r="BK3109">
        <f t="shared" si="1599"/>
        <v>8.3000000000000004E-2</v>
      </c>
      <c r="BL3109">
        <f t="shared" si="1600"/>
        <v>2.0419999999999998</v>
      </c>
      <c r="BM3109" s="43">
        <f t="shared" si="1617"/>
        <v>41866</v>
      </c>
      <c r="BN3109" s="43">
        <f t="shared" si="1601"/>
        <v>42004</v>
      </c>
      <c r="BO3109" s="45">
        <f t="shared" si="1618"/>
        <v>0.27589779005524862</v>
      </c>
      <c r="BP3109" s="45">
        <f t="shared" si="1619"/>
        <v>1.8594594338908652</v>
      </c>
      <c r="BQ3109" s="47">
        <f t="shared" si="1620"/>
        <v>97.773045403731331</v>
      </c>
      <c r="BR3109" s="47">
        <f t="shared" si="1621"/>
        <v>118.98577588329329</v>
      </c>
    </row>
    <row r="3110" spans="6:70" x14ac:dyDescent="0.25">
      <c r="F3110" s="2">
        <v>41835</v>
      </c>
      <c r="G3110">
        <v>9.5500000000000002E-2</v>
      </c>
      <c r="H3110" s="43">
        <v>41883</v>
      </c>
      <c r="I3110">
        <v>2.0409000000000002</v>
      </c>
      <c r="L3110" s="2">
        <v>41731</v>
      </c>
      <c r="M3110" t="str">
        <v>912828PX</v>
      </c>
      <c r="N3110">
        <v>1.0158</v>
      </c>
      <c r="O3110">
        <v>-1.201E-2</v>
      </c>
      <c r="P3110">
        <v>0.87370000000000003</v>
      </c>
      <c r="Q3110">
        <v>122.921875</v>
      </c>
      <c r="R3110">
        <f>VLOOKUP(M3110,工作表1!$A$3:$B$1000,2,FALSE)</f>
        <v>3.625</v>
      </c>
      <c r="S3110" t="str">
        <f>VLOOKUP(M3110,工作表1!$A$3:$C$1000,3,FALSE)</f>
        <v>2021/2/15</v>
      </c>
      <c r="T3110">
        <f t="shared" si="1591"/>
        <v>8.3000000000000004E-2</v>
      </c>
      <c r="U3110">
        <f t="shared" si="1590"/>
        <v>3.5419999999999998</v>
      </c>
      <c r="V3110" s="43">
        <f t="shared" si="1602"/>
        <v>41866</v>
      </c>
      <c r="W3110" s="43">
        <f t="shared" si="1592"/>
        <v>41820</v>
      </c>
      <c r="X3110" s="45">
        <f t="shared" si="1603"/>
        <v>0.47064917127071826</v>
      </c>
      <c r="Y3110" s="45">
        <f t="shared" si="1604"/>
        <v>1.3446217740104442</v>
      </c>
      <c r="Z3110" s="47">
        <f t="shared" si="1605"/>
        <v>108.27407985072861</v>
      </c>
      <c r="AA3110" s="47">
        <f t="shared" si="1606"/>
        <v>122.7001493881646</v>
      </c>
      <c r="AB3110" s="45">
        <f t="shared" si="1607"/>
        <v>2.3841999999999999</v>
      </c>
      <c r="AC3110" s="2" t="str">
        <f t="shared" si="1593"/>
        <v>TY1</v>
      </c>
      <c r="AD3110">
        <f t="shared" si="1594"/>
        <v>122.921875</v>
      </c>
      <c r="AE3110">
        <f t="shared" si="1595"/>
        <v>122</v>
      </c>
      <c r="AF3110" s="49">
        <f t="shared" si="1622"/>
        <v>0.921875</v>
      </c>
      <c r="AG3110" s="3">
        <f t="shared" si="1608"/>
        <v>122.7001493881646</v>
      </c>
      <c r="AH3110">
        <f t="shared" si="1609"/>
        <v>121.20758212656143</v>
      </c>
      <c r="AI3110" s="51">
        <f t="shared" si="1610"/>
        <v>1.4925672616031704</v>
      </c>
      <c r="AJ3110" s="52">
        <f t="shared" si="1611"/>
        <v>0.57069226160317044</v>
      </c>
      <c r="AK3110" s="2">
        <v>41731</v>
      </c>
      <c r="AL3110" t="str">
        <v>912828QN</v>
      </c>
      <c r="AM3110">
        <v>1.165</v>
      </c>
      <c r="AN3110">
        <v>4.0570000000000002E-2</v>
      </c>
      <c r="AO3110">
        <v>0.84709999999999996</v>
      </c>
      <c r="AP3110">
        <v>122</v>
      </c>
      <c r="AQ3110">
        <f>VLOOKUP(AL3110,工作表1!$F$3:$G$1000,2,FALSE)</f>
        <v>3.125</v>
      </c>
      <c r="AR3110" t="str">
        <f>VLOOKUP(AL3110,工作表1!$F$3:$H$1000,3,FALSE)</f>
        <v>2021/5/15</v>
      </c>
      <c r="AS3110">
        <f t="shared" si="1596"/>
        <v>8.3000000000000004E-2</v>
      </c>
      <c r="AT3110">
        <f t="shared" si="1597"/>
        <v>3.0419999999999998</v>
      </c>
      <c r="AU3110" s="43">
        <f t="shared" si="1612"/>
        <v>41774</v>
      </c>
      <c r="AV3110" s="43">
        <f t="shared" si="1598"/>
        <v>41912</v>
      </c>
      <c r="AW3110" s="45">
        <f t="shared" si="1613"/>
        <v>1.1999309392265194</v>
      </c>
      <c r="AX3110" s="45">
        <f t="shared" si="1614"/>
        <v>2.7410268296374785</v>
      </c>
      <c r="AY3110" s="47">
        <f t="shared" si="1615"/>
        <v>104.86554144954718</v>
      </c>
      <c r="AZ3110" s="47">
        <f t="shared" si="1616"/>
        <v>121.20758212656143</v>
      </c>
      <c r="BA3110" s="43"/>
      <c r="BC3110" s="2">
        <v>41730</v>
      </c>
      <c r="BD3110" t="str">
        <v>912828RC</v>
      </c>
      <c r="BE3110">
        <v>-17.921099999999999</v>
      </c>
      <c r="BF3110">
        <v>0.86155000000000004</v>
      </c>
      <c r="BG3110">
        <v>0.79390000000000005</v>
      </c>
      <c r="BH3110">
        <v>122.421875</v>
      </c>
      <c r="BI3110">
        <f>VLOOKUP(BD3110,工作表1!$K$3:$L$1000,2,FALSE)</f>
        <v>2.125</v>
      </c>
      <c r="BJ3110" t="str">
        <f>VLOOKUP(BD3110,工作表1!$K$3:$M$1000,3,FALSE)</f>
        <v>2021/8/15</v>
      </c>
      <c r="BK3110">
        <f t="shared" si="1599"/>
        <v>8.2500000000000004E-2</v>
      </c>
      <c r="BL3110">
        <f t="shared" si="1600"/>
        <v>2.0425</v>
      </c>
      <c r="BM3110" s="43">
        <f t="shared" si="1617"/>
        <v>41866</v>
      </c>
      <c r="BN3110" s="43">
        <f t="shared" si="1601"/>
        <v>42004</v>
      </c>
      <c r="BO3110" s="45">
        <f t="shared" si="1618"/>
        <v>0.27002762430939231</v>
      </c>
      <c r="BP3110" s="45">
        <f t="shared" si="1619"/>
        <v>1.8594111859532281</v>
      </c>
      <c r="BQ3110" s="47">
        <f t="shared" si="1620"/>
        <v>98.132495104679435</v>
      </c>
      <c r="BR3110" s="47">
        <f t="shared" si="1621"/>
        <v>119.42273336142881</v>
      </c>
    </row>
    <row r="3111" spans="6:70" x14ac:dyDescent="0.25">
      <c r="F3111" s="2">
        <v>41834</v>
      </c>
      <c r="G3111">
        <v>9.5500000000000002E-2</v>
      </c>
      <c r="H3111" s="43">
        <v>41880</v>
      </c>
      <c r="I3111">
        <v>2.0409000000000002</v>
      </c>
      <c r="L3111" s="2">
        <v>41730</v>
      </c>
      <c r="M3111" t="str">
        <v>912828PX</v>
      </c>
      <c r="N3111">
        <v>0.95879999999999999</v>
      </c>
      <c r="O3111">
        <v>-5.7800000000000004E-3</v>
      </c>
      <c r="P3111">
        <v>0.87370000000000003</v>
      </c>
      <c r="Q3111">
        <v>123.359375</v>
      </c>
      <c r="R3111">
        <f>VLOOKUP(M3111,工作表1!$A$3:$B$1000,2,FALSE)</f>
        <v>3.625</v>
      </c>
      <c r="S3111" t="str">
        <f>VLOOKUP(M3111,工作表1!$A$3:$C$1000,3,FALSE)</f>
        <v>2021/2/15</v>
      </c>
      <c r="T3111">
        <f t="shared" si="1591"/>
        <v>8.2500000000000004E-2</v>
      </c>
      <c r="U3111">
        <f t="shared" si="1590"/>
        <v>3.5425</v>
      </c>
      <c r="V3111" s="43">
        <f t="shared" si="1602"/>
        <v>41866</v>
      </c>
      <c r="W3111" s="43">
        <f t="shared" si="1592"/>
        <v>41820</v>
      </c>
      <c r="X3111" s="45">
        <f t="shared" si="1603"/>
        <v>0.46063535911602216</v>
      </c>
      <c r="Y3111" s="45">
        <f t="shared" si="1604"/>
        <v>1.3445394687050634</v>
      </c>
      <c r="Z3111" s="47">
        <f t="shared" si="1605"/>
        <v>108.66458442717523</v>
      </c>
      <c r="AA3111" s="47">
        <f t="shared" si="1606"/>
        <v>123.13303364242334</v>
      </c>
      <c r="AB3111" s="45">
        <f t="shared" si="1607"/>
        <v>2.3157000000000001</v>
      </c>
      <c r="AC3111" s="2" t="str">
        <f t="shared" si="1593"/>
        <v>TY1</v>
      </c>
      <c r="AD3111">
        <f t="shared" si="1594"/>
        <v>123.359375</v>
      </c>
      <c r="AE3111">
        <f t="shared" si="1595"/>
        <v>122.4375</v>
      </c>
      <c r="AF3111" s="49">
        <f t="shared" si="1622"/>
        <v>0.921875</v>
      </c>
      <c r="AG3111" s="3">
        <f t="shared" si="1608"/>
        <v>123.13303364242334</v>
      </c>
      <c r="AH3111">
        <f t="shared" si="1609"/>
        <v>121.63541592172503</v>
      </c>
      <c r="AI3111" s="51">
        <f t="shared" si="1610"/>
        <v>1.4976177206983152</v>
      </c>
      <c r="AJ3111" s="52">
        <f t="shared" si="1611"/>
        <v>0.57574272069831522</v>
      </c>
      <c r="AK3111" s="2">
        <v>41730</v>
      </c>
      <c r="AL3111" t="str">
        <v>912828QN</v>
      </c>
      <c r="AM3111">
        <v>0.99539999999999995</v>
      </c>
      <c r="AN3111">
        <v>4.8210000000000003E-2</v>
      </c>
      <c r="AO3111">
        <v>0.84709999999999996</v>
      </c>
      <c r="AP3111">
        <v>122.4375</v>
      </c>
      <c r="AQ3111">
        <f>VLOOKUP(AL3111,工作表1!$F$3:$G$1000,2,FALSE)</f>
        <v>3.125</v>
      </c>
      <c r="AR3111" t="str">
        <f>VLOOKUP(AL3111,工作表1!$F$3:$H$1000,3,FALSE)</f>
        <v>2021/5/15</v>
      </c>
      <c r="AS3111">
        <f t="shared" si="1596"/>
        <v>8.2500000000000004E-2</v>
      </c>
      <c r="AT3111">
        <f t="shared" si="1597"/>
        <v>3.0425</v>
      </c>
      <c r="AU3111" s="43">
        <f t="shared" si="1612"/>
        <v>41774</v>
      </c>
      <c r="AV3111" s="43">
        <f t="shared" si="1598"/>
        <v>41912</v>
      </c>
      <c r="AW3111" s="45">
        <f t="shared" si="1613"/>
        <v>1.1912983425414365</v>
      </c>
      <c r="AX3111" s="45">
        <f t="shared" si="1614"/>
        <v>2.740955876788012</v>
      </c>
      <c r="AY3111" s="47">
        <f t="shared" si="1615"/>
        <v>105.2403808387088</v>
      </c>
      <c r="AZ3111" s="47">
        <f t="shared" si="1616"/>
        <v>121.63541592172503</v>
      </c>
      <c r="BA3111" s="43"/>
      <c r="BC3111" s="2">
        <v>41729</v>
      </c>
      <c r="BD3111" t="str">
        <v>912828RC</v>
      </c>
      <c r="BE3111">
        <v>-15.794700000000001</v>
      </c>
      <c r="BF3111">
        <v>0.76746000000000003</v>
      </c>
      <c r="BG3111">
        <v>0.79390000000000005</v>
      </c>
      <c r="BH3111">
        <v>122.546875</v>
      </c>
      <c r="BI3111">
        <f>VLOOKUP(BD3111,工作表1!$K$3:$L$1000,2,FALSE)</f>
        <v>2.125</v>
      </c>
      <c r="BJ3111" t="str">
        <f>VLOOKUP(BD3111,工作表1!$K$3:$M$1000,3,FALSE)</f>
        <v>2021/8/15</v>
      </c>
      <c r="BK3111">
        <f t="shared" si="1599"/>
        <v>8.1500000000000003E-2</v>
      </c>
      <c r="BL3111">
        <f t="shared" si="1600"/>
        <v>2.0434999999999999</v>
      </c>
      <c r="BM3111" s="43">
        <f t="shared" si="1617"/>
        <v>41866</v>
      </c>
      <c r="BN3111" s="43">
        <f t="shared" si="1601"/>
        <v>42004</v>
      </c>
      <c r="BO3111" s="45">
        <f t="shared" si="1618"/>
        <v>0.2641574585635359</v>
      </c>
      <c r="BP3111" s="45">
        <f t="shared" si="1619"/>
        <v>1.8593629380155909</v>
      </c>
      <c r="BQ3111" s="47">
        <f t="shared" si="1620"/>
        <v>98.301023326579525</v>
      </c>
      <c r="BR3111" s="47">
        <f t="shared" si="1621"/>
        <v>119.61872244004127</v>
      </c>
    </row>
    <row r="3112" spans="6:70" x14ac:dyDescent="0.25">
      <c r="F3112" s="2">
        <v>41831</v>
      </c>
      <c r="G3112">
        <v>9.5500000000000002E-2</v>
      </c>
      <c r="H3112" s="43">
        <v>41879</v>
      </c>
      <c r="I3112">
        <v>2.0190000000000001</v>
      </c>
      <c r="L3112" s="2">
        <v>41729</v>
      </c>
      <c r="M3112" t="str">
        <v>912828PX</v>
      </c>
      <c r="N3112">
        <v>1.2164999999999999</v>
      </c>
      <c r="O3112">
        <v>-3.4070000000000003E-2</v>
      </c>
      <c r="P3112">
        <v>0.87370000000000003</v>
      </c>
      <c r="Q3112">
        <v>123.5</v>
      </c>
      <c r="R3112">
        <f>VLOOKUP(M3112,工作表1!$A$3:$B$1000,2,FALSE)</f>
        <v>3.625</v>
      </c>
      <c r="S3112" t="str">
        <f>VLOOKUP(M3112,工作表1!$A$3:$C$1000,3,FALSE)</f>
        <v>2021/2/15</v>
      </c>
      <c r="T3112">
        <f t="shared" si="1591"/>
        <v>8.1500000000000003E-2</v>
      </c>
      <c r="U3112">
        <f t="shared" si="1590"/>
        <v>3.5434999999999999</v>
      </c>
      <c r="V3112" s="43">
        <f t="shared" si="1602"/>
        <v>41866</v>
      </c>
      <c r="W3112" s="43">
        <f t="shared" si="1592"/>
        <v>41820</v>
      </c>
      <c r="X3112" s="45">
        <f t="shared" si="1603"/>
        <v>0.45062154696132595</v>
      </c>
      <c r="Y3112" s="45">
        <f t="shared" si="1604"/>
        <v>1.344457163399682</v>
      </c>
      <c r="Z3112" s="47">
        <f t="shared" si="1605"/>
        <v>108.8055051021629</v>
      </c>
      <c r="AA3112" s="47">
        <f t="shared" si="1606"/>
        <v>123.28010848929198</v>
      </c>
      <c r="AB3112" s="45">
        <f t="shared" si="1607"/>
        <v>2.2986</v>
      </c>
      <c r="AC3112" s="2" t="str">
        <f t="shared" si="1593"/>
        <v>TY2</v>
      </c>
      <c r="AD3112">
        <f t="shared" si="1594"/>
        <v>122.5625</v>
      </c>
      <c r="AE3112">
        <f t="shared" si="1595"/>
        <v>122.5625</v>
      </c>
      <c r="AF3112" s="49">
        <f t="shared" si="1622"/>
        <v>0</v>
      </c>
      <c r="AG3112" s="3">
        <f t="shared" si="1608"/>
        <v>121.7870766512921</v>
      </c>
      <c r="AH3112">
        <f t="shared" si="1609"/>
        <v>119.66891622023573</v>
      </c>
      <c r="AI3112" s="51">
        <f t="shared" si="1610"/>
        <v>2.1181604310563671</v>
      </c>
      <c r="AJ3112" s="52">
        <f t="shared" si="1611"/>
        <v>2.1181604310563671</v>
      </c>
      <c r="AK3112" s="2">
        <v>41729</v>
      </c>
      <c r="AL3112" t="str">
        <v>912828QN</v>
      </c>
      <c r="AM3112">
        <v>1.8261000000000001</v>
      </c>
      <c r="AN3112">
        <v>-1.1199999999999999E-3</v>
      </c>
      <c r="AO3112">
        <v>0.84709999999999996</v>
      </c>
      <c r="AP3112">
        <v>122.5625</v>
      </c>
      <c r="AQ3112">
        <f>VLOOKUP(AL3112,工作表1!$F$3:$G$1000,2,FALSE)</f>
        <v>3.125</v>
      </c>
      <c r="AR3112" t="str">
        <f>VLOOKUP(AL3112,工作表1!$F$3:$H$1000,3,FALSE)</f>
        <v>2021/5/15</v>
      </c>
      <c r="AS3112">
        <f t="shared" si="1596"/>
        <v>8.1500000000000003E-2</v>
      </c>
      <c r="AT3112">
        <f t="shared" si="1597"/>
        <v>3.0434999999999999</v>
      </c>
      <c r="AU3112" s="43">
        <f t="shared" si="1612"/>
        <v>41774</v>
      </c>
      <c r="AV3112" s="43">
        <f t="shared" si="1598"/>
        <v>41912</v>
      </c>
      <c r="AW3112" s="45">
        <f t="shared" si="1613"/>
        <v>1.1826657458563534</v>
      </c>
      <c r="AX3112" s="45">
        <f t="shared" si="1614"/>
        <v>2.7408849239385455</v>
      </c>
      <c r="AY3112" s="47">
        <f t="shared" si="1615"/>
        <v>105.38152957955914</v>
      </c>
      <c r="AZ3112" s="47">
        <f t="shared" si="1616"/>
        <v>121.7870766512921</v>
      </c>
      <c r="BA3112" s="43"/>
      <c r="BC3112" s="2">
        <v>41726</v>
      </c>
      <c r="BD3112" t="str">
        <v>912828RC</v>
      </c>
      <c r="BE3112">
        <v>-14.725300000000001</v>
      </c>
      <c r="BF3112">
        <v>0.72616000000000003</v>
      </c>
      <c r="BG3112">
        <v>0.79390000000000005</v>
      </c>
      <c r="BH3112">
        <v>122.5625</v>
      </c>
      <c r="BI3112">
        <f>VLOOKUP(BD3112,工作表1!$K$3:$L$1000,2,FALSE)</f>
        <v>2.125</v>
      </c>
      <c r="BJ3112" t="str">
        <f>VLOOKUP(BD3112,工作表1!$K$3:$M$1000,3,FALSE)</f>
        <v>2021/8/15</v>
      </c>
      <c r="BK3112">
        <f t="shared" si="1599"/>
        <v>8.7499999999999994E-2</v>
      </c>
      <c r="BL3112">
        <f t="shared" si="1600"/>
        <v>2.0375000000000001</v>
      </c>
      <c r="BM3112" s="43">
        <f t="shared" si="1617"/>
        <v>41866</v>
      </c>
      <c r="BN3112" s="43">
        <f t="shared" si="1601"/>
        <v>42004</v>
      </c>
      <c r="BO3112" s="45">
        <f t="shared" si="1618"/>
        <v>0.25828729281767954</v>
      </c>
      <c r="BP3112" s="45">
        <f t="shared" si="1619"/>
        <v>1.8593146900779536</v>
      </c>
      <c r="BQ3112" s="47">
        <f t="shared" si="1620"/>
        <v>98.348462994398886</v>
      </c>
      <c r="BR3112" s="47">
        <f t="shared" si="1621"/>
        <v>119.66891622023573</v>
      </c>
    </row>
    <row r="3113" spans="6:70" x14ac:dyDescent="0.25">
      <c r="F3113" s="2">
        <v>41830</v>
      </c>
      <c r="G3113">
        <v>9.6250000000000002E-2</v>
      </c>
      <c r="H3113" s="43">
        <v>41878</v>
      </c>
      <c r="I3113">
        <v>2.0432000000000001</v>
      </c>
      <c r="L3113" s="2">
        <v>41726</v>
      </c>
      <c r="M3113" t="str">
        <v>912828PX</v>
      </c>
      <c r="N3113">
        <v>1.2202999999999999</v>
      </c>
      <c r="O3113">
        <v>-2.6009999999999998E-2</v>
      </c>
      <c r="P3113">
        <v>0.87370000000000003</v>
      </c>
      <c r="Q3113">
        <v>123.5625</v>
      </c>
      <c r="R3113">
        <f>VLOOKUP(M3113,工作表1!$A$3:$B$1000,2,FALSE)</f>
        <v>3.625</v>
      </c>
      <c r="S3113" t="str">
        <f>VLOOKUP(M3113,工作表1!$A$3:$C$1000,3,FALSE)</f>
        <v>2021/2/15</v>
      </c>
      <c r="T3113">
        <f t="shared" si="1591"/>
        <v>8.7499999999999994E-2</v>
      </c>
      <c r="U3113">
        <f t="shared" si="1590"/>
        <v>3.5375000000000001</v>
      </c>
      <c r="V3113" s="43">
        <f t="shared" si="1602"/>
        <v>41866</v>
      </c>
      <c r="W3113" s="43">
        <f t="shared" si="1592"/>
        <v>41820</v>
      </c>
      <c r="X3113" s="45">
        <f t="shared" si="1603"/>
        <v>0.44060773480662979</v>
      </c>
      <c r="Y3113" s="45">
        <f t="shared" si="1604"/>
        <v>1.3443748580943011</v>
      </c>
      <c r="Z3113" s="47">
        <f t="shared" si="1605"/>
        <v>108.86782603091027</v>
      </c>
      <c r="AA3113" s="47">
        <f t="shared" si="1606"/>
        <v>123.33924026948851</v>
      </c>
      <c r="AB3113" s="45">
        <f t="shared" si="1607"/>
        <v>2.3155999999999999</v>
      </c>
      <c r="AC3113" s="2" t="str">
        <f t="shared" si="1593"/>
        <v>TY2</v>
      </c>
      <c r="AD3113">
        <f t="shared" si="1594"/>
        <v>122.578125</v>
      </c>
      <c r="AE3113">
        <f t="shared" si="1595"/>
        <v>122.859375</v>
      </c>
      <c r="AF3113" s="49">
        <f t="shared" si="1622"/>
        <v>-0.28125</v>
      </c>
      <c r="AG3113" s="3">
        <f t="shared" si="1608"/>
        <v>121.83254315893359</v>
      </c>
      <c r="AH3113">
        <f t="shared" si="1609"/>
        <v>119.98160637336458</v>
      </c>
      <c r="AI3113" s="51">
        <f t="shared" si="1610"/>
        <v>1.8509367855690044</v>
      </c>
      <c r="AJ3113" s="52">
        <f t="shared" si="1611"/>
        <v>2.1321867855690044</v>
      </c>
      <c r="AK3113" s="2">
        <v>41726</v>
      </c>
      <c r="AL3113" t="str">
        <v>912828QN</v>
      </c>
      <c r="AM3113">
        <v>2.7399</v>
      </c>
      <c r="AN3113">
        <v>-4.7780000000000003E-2</v>
      </c>
      <c r="AO3113">
        <v>0.84709999999999996</v>
      </c>
      <c r="AP3113">
        <v>122.578125</v>
      </c>
      <c r="AQ3113">
        <f>VLOOKUP(AL3113,工作表1!$F$3:$G$1000,2,FALSE)</f>
        <v>3.125</v>
      </c>
      <c r="AR3113" t="str">
        <f>VLOOKUP(AL3113,工作表1!$F$3:$H$1000,3,FALSE)</f>
        <v>2021/5/15</v>
      </c>
      <c r="AS3113">
        <f t="shared" si="1596"/>
        <v>8.7499999999999994E-2</v>
      </c>
      <c r="AT3113">
        <f t="shared" si="1597"/>
        <v>3.0375000000000001</v>
      </c>
      <c r="AU3113" s="43">
        <f t="shared" si="1612"/>
        <v>41774</v>
      </c>
      <c r="AV3113" s="43">
        <f t="shared" si="1598"/>
        <v>41912</v>
      </c>
      <c r="AW3113" s="45">
        <f t="shared" si="1613"/>
        <v>1.1740331491712708</v>
      </c>
      <c r="AX3113" s="45">
        <f t="shared" si="1614"/>
        <v>2.7408139710890791</v>
      </c>
      <c r="AY3113" s="47">
        <f t="shared" si="1615"/>
        <v>105.42916841723859</v>
      </c>
      <c r="AZ3113" s="47">
        <f t="shared" si="1616"/>
        <v>121.83254315893359</v>
      </c>
      <c r="BA3113" s="43"/>
      <c r="BC3113" s="2">
        <v>41725</v>
      </c>
      <c r="BD3113" t="str">
        <v>912828RC</v>
      </c>
      <c r="BE3113">
        <v>-13.7698</v>
      </c>
      <c r="BF3113">
        <v>0.67956000000000005</v>
      </c>
      <c r="BG3113">
        <v>0.79390000000000005</v>
      </c>
      <c r="BH3113">
        <v>122.859375</v>
      </c>
      <c r="BI3113">
        <f>VLOOKUP(BD3113,工作表1!$K$3:$L$1000,2,FALSE)</f>
        <v>2.125</v>
      </c>
      <c r="BJ3113" t="str">
        <f>VLOOKUP(BD3113,工作表1!$K$3:$M$1000,3,FALSE)</f>
        <v>2021/8/15</v>
      </c>
      <c r="BK3113">
        <f t="shared" si="1599"/>
        <v>8.6499999999999994E-2</v>
      </c>
      <c r="BL3113">
        <f t="shared" si="1600"/>
        <v>2.0385</v>
      </c>
      <c r="BM3113" s="43">
        <f t="shared" si="1617"/>
        <v>41866</v>
      </c>
      <c r="BN3113" s="43">
        <f t="shared" si="1601"/>
        <v>42004</v>
      </c>
      <c r="BO3113" s="45">
        <f t="shared" si="1618"/>
        <v>0.24067679558011051</v>
      </c>
      <c r="BP3113" s="45">
        <f t="shared" si="1619"/>
        <v>1.859169946265042</v>
      </c>
      <c r="BQ3113" s="47">
        <f t="shared" si="1620"/>
        <v>98.633952406359057</v>
      </c>
      <c r="BR3113" s="47">
        <f t="shared" si="1621"/>
        <v>119.98160637336458</v>
      </c>
    </row>
    <row r="3114" spans="6:70" x14ac:dyDescent="0.25">
      <c r="F3114" s="2">
        <v>41829</v>
      </c>
      <c r="G3114">
        <v>9.8500000000000004E-2</v>
      </c>
      <c r="H3114" s="43">
        <v>41877</v>
      </c>
      <c r="I3114">
        <v>2.0747</v>
      </c>
      <c r="L3114" s="2">
        <v>41725</v>
      </c>
      <c r="M3114" t="str">
        <v>912828PX</v>
      </c>
      <c r="N3114">
        <v>1.5032000000000001</v>
      </c>
      <c r="O3114">
        <v>-5.117E-2</v>
      </c>
      <c r="P3114">
        <v>0.87370000000000003</v>
      </c>
      <c r="Q3114">
        <v>123.859375</v>
      </c>
      <c r="R3114">
        <f>VLOOKUP(M3114,工作表1!$A$3:$B$1000,2,FALSE)</f>
        <v>3.625</v>
      </c>
      <c r="S3114" t="str">
        <f>VLOOKUP(M3114,工作表1!$A$3:$C$1000,3,FALSE)</f>
        <v>2021/2/15</v>
      </c>
      <c r="T3114">
        <f t="shared" si="1591"/>
        <v>8.6499999999999994E-2</v>
      </c>
      <c r="U3114">
        <f t="shared" si="1590"/>
        <v>3.5385</v>
      </c>
      <c r="V3114" s="43">
        <f t="shared" si="1602"/>
        <v>41866</v>
      </c>
      <c r="W3114" s="43">
        <f t="shared" si="1592"/>
        <v>41820</v>
      </c>
      <c r="X3114" s="45">
        <f t="shared" si="1603"/>
        <v>0.41056629834254144</v>
      </c>
      <c r="Y3114" s="45">
        <f t="shared" si="1604"/>
        <v>1.344127942178158</v>
      </c>
      <c r="Z3114" s="47">
        <f t="shared" si="1605"/>
        <v>109.16444945748556</v>
      </c>
      <c r="AA3114" s="47">
        <f t="shared" si="1606"/>
        <v>123.63669916647288</v>
      </c>
      <c r="AB3114" s="45">
        <f t="shared" si="1607"/>
        <v>2.2547000000000001</v>
      </c>
      <c r="AC3114" s="2" t="str">
        <f t="shared" si="1593"/>
        <v>TY2</v>
      </c>
      <c r="AD3114">
        <f t="shared" si="1594"/>
        <v>122.875</v>
      </c>
      <c r="AE3114">
        <f t="shared" si="1595"/>
        <v>122.796875</v>
      </c>
      <c r="AF3114" s="49">
        <f t="shared" si="1622"/>
        <v>7.8125E-2</v>
      </c>
      <c r="AG3114" s="3">
        <f t="shared" si="1608"/>
        <v>122.13924211358899</v>
      </c>
      <c r="AH3114">
        <f t="shared" si="1609"/>
        <v>119.86878180602275</v>
      </c>
      <c r="AI3114" s="51">
        <f t="shared" si="1610"/>
        <v>2.2704603075662391</v>
      </c>
      <c r="AJ3114" s="52">
        <f t="shared" si="1611"/>
        <v>2.1923353075662391</v>
      </c>
      <c r="AK3114" s="2">
        <v>41725</v>
      </c>
      <c r="AL3114" t="str">
        <v>912828QN</v>
      </c>
      <c r="AM3114">
        <v>3.4180000000000001</v>
      </c>
      <c r="AN3114">
        <v>-8.2570000000000005E-2</v>
      </c>
      <c r="AO3114">
        <v>0.84709999999999996</v>
      </c>
      <c r="AP3114">
        <v>122.875</v>
      </c>
      <c r="AQ3114">
        <f>VLOOKUP(AL3114,工作表1!$F$3:$G$1000,2,FALSE)</f>
        <v>3.125</v>
      </c>
      <c r="AR3114" t="str">
        <f>VLOOKUP(AL3114,工作表1!$F$3:$H$1000,3,FALSE)</f>
        <v>2021/5/15</v>
      </c>
      <c r="AS3114">
        <f t="shared" si="1596"/>
        <v>8.6499999999999994E-2</v>
      </c>
      <c r="AT3114">
        <f t="shared" si="1597"/>
        <v>3.0385</v>
      </c>
      <c r="AU3114" s="43">
        <f t="shared" si="1612"/>
        <v>41774</v>
      </c>
      <c r="AV3114" s="43">
        <f t="shared" si="1598"/>
        <v>41912</v>
      </c>
      <c r="AW3114" s="45">
        <f t="shared" si="1613"/>
        <v>1.1481353591160222</v>
      </c>
      <c r="AX3114" s="45">
        <f t="shared" si="1614"/>
        <v>2.7406011125406797</v>
      </c>
      <c r="AY3114" s="47">
        <f t="shared" si="1615"/>
        <v>105.72596224556278</v>
      </c>
      <c r="AZ3114" s="47">
        <f t="shared" si="1616"/>
        <v>122.13924211358899</v>
      </c>
      <c r="BA3114" s="43"/>
      <c r="BC3114" s="2">
        <v>41724</v>
      </c>
      <c r="BD3114" t="str">
        <v>912828RC</v>
      </c>
      <c r="BE3114">
        <v>-14.789199999999999</v>
      </c>
      <c r="BF3114">
        <v>0.72282000000000002</v>
      </c>
      <c r="BG3114">
        <v>0.79390000000000005</v>
      </c>
      <c r="BH3114">
        <v>122.796875</v>
      </c>
      <c r="BI3114">
        <f>VLOOKUP(BD3114,工作表1!$K$3:$L$1000,2,FALSE)</f>
        <v>2.125</v>
      </c>
      <c r="BJ3114" t="str">
        <f>VLOOKUP(BD3114,工作表1!$K$3:$M$1000,3,FALSE)</f>
        <v>2021/8/15</v>
      </c>
      <c r="BK3114">
        <f t="shared" si="1599"/>
        <v>8.7999999999999995E-2</v>
      </c>
      <c r="BL3114">
        <f t="shared" si="1600"/>
        <v>2.0369999999999999</v>
      </c>
      <c r="BM3114" s="43">
        <f t="shared" si="1617"/>
        <v>41866</v>
      </c>
      <c r="BN3114" s="43">
        <f t="shared" si="1601"/>
        <v>42004</v>
      </c>
      <c r="BO3114" s="45">
        <f t="shared" si="1618"/>
        <v>0.23480662983425413</v>
      </c>
      <c r="BP3114" s="45">
        <f t="shared" si="1619"/>
        <v>1.8591216983274048</v>
      </c>
      <c r="BQ3114" s="47">
        <f t="shared" si="1620"/>
        <v>98.555378752513789</v>
      </c>
      <c r="BR3114" s="47">
        <f t="shared" si="1621"/>
        <v>119.86878180602275</v>
      </c>
    </row>
    <row r="3115" spans="6:70" x14ac:dyDescent="0.25">
      <c r="F3115" s="2">
        <v>41828</v>
      </c>
      <c r="G3115">
        <v>0.10199999999999999</v>
      </c>
      <c r="H3115" s="43">
        <v>41876</v>
      </c>
      <c r="I3115">
        <v>2.0722999999999998</v>
      </c>
      <c r="L3115" s="2">
        <v>41724</v>
      </c>
      <c r="M3115" t="str">
        <v>912828PX</v>
      </c>
      <c r="N3115">
        <v>0.96819999999999995</v>
      </c>
      <c r="O3115">
        <v>1.1310000000000001E-2</v>
      </c>
      <c r="P3115">
        <v>0.87370000000000003</v>
      </c>
      <c r="Q3115">
        <v>123.796875</v>
      </c>
      <c r="R3115">
        <f>VLOOKUP(M3115,工作表1!$A$3:$B$1000,2,FALSE)</f>
        <v>3.625</v>
      </c>
      <c r="S3115" t="str">
        <f>VLOOKUP(M3115,工作表1!$A$3:$C$1000,3,FALSE)</f>
        <v>2021/2/15</v>
      </c>
      <c r="T3115">
        <f t="shared" si="1591"/>
        <v>8.7999999999999995E-2</v>
      </c>
      <c r="U3115">
        <f t="shared" si="1590"/>
        <v>3.5369999999999999</v>
      </c>
      <c r="V3115" s="43">
        <f t="shared" si="1602"/>
        <v>41866</v>
      </c>
      <c r="W3115" s="43">
        <f t="shared" si="1592"/>
        <v>41820</v>
      </c>
      <c r="X3115" s="45">
        <f t="shared" si="1603"/>
        <v>0.40055248618784528</v>
      </c>
      <c r="Y3115" s="45">
        <f t="shared" si="1604"/>
        <v>1.3440456368727767</v>
      </c>
      <c r="Z3115" s="47">
        <f t="shared" si="1605"/>
        <v>109.10148585481819</v>
      </c>
      <c r="AA3115" s="47">
        <f t="shared" si="1606"/>
        <v>123.55116861880038</v>
      </c>
      <c r="AB3115" s="45">
        <f t="shared" si="1607"/>
        <v>2.2471999999999999</v>
      </c>
      <c r="AC3115" s="2" t="str">
        <f t="shared" si="1593"/>
        <v>TY2</v>
      </c>
      <c r="AD3115">
        <f t="shared" si="1594"/>
        <v>122.8125</v>
      </c>
      <c r="AE3115">
        <f t="shared" si="1595"/>
        <v>122.46875</v>
      </c>
      <c r="AF3115" s="49">
        <f t="shared" si="1622"/>
        <v>0.34375</v>
      </c>
      <c r="AG3115" s="3">
        <f t="shared" si="1608"/>
        <v>122.05147227400583</v>
      </c>
      <c r="AH3115">
        <f t="shared" si="1609"/>
        <v>119.51940827770933</v>
      </c>
      <c r="AI3115" s="51">
        <f t="shared" si="1610"/>
        <v>2.5320639962965004</v>
      </c>
      <c r="AJ3115" s="52">
        <f t="shared" si="1611"/>
        <v>2.1883139962965004</v>
      </c>
      <c r="AK3115" s="2">
        <v>41724</v>
      </c>
      <c r="AL3115" t="str">
        <v>912828QN</v>
      </c>
      <c r="AM3115">
        <v>2.8980999999999999</v>
      </c>
      <c r="AN3115">
        <v>-4.904E-2</v>
      </c>
      <c r="AO3115">
        <v>0.84709999999999996</v>
      </c>
      <c r="AP3115">
        <v>122.8125</v>
      </c>
      <c r="AQ3115">
        <f>VLOOKUP(AL3115,工作表1!$F$3:$G$1000,2,FALSE)</f>
        <v>3.125</v>
      </c>
      <c r="AR3115" t="str">
        <f>VLOOKUP(AL3115,工作表1!$F$3:$H$1000,3,FALSE)</f>
        <v>2021/5/15</v>
      </c>
      <c r="AS3115">
        <f t="shared" si="1596"/>
        <v>8.7999999999999995E-2</v>
      </c>
      <c r="AT3115">
        <f t="shared" si="1597"/>
        <v>3.0369999999999999</v>
      </c>
      <c r="AU3115" s="43">
        <f t="shared" si="1612"/>
        <v>41774</v>
      </c>
      <c r="AV3115" s="43">
        <f t="shared" si="1598"/>
        <v>41912</v>
      </c>
      <c r="AW3115" s="45">
        <f t="shared" si="1613"/>
        <v>1.1395027624309393</v>
      </c>
      <c r="AX3115" s="45">
        <f t="shared" si="1614"/>
        <v>2.7405301596912133</v>
      </c>
      <c r="AY3115" s="47">
        <f t="shared" si="1615"/>
        <v>105.66299351795264</v>
      </c>
      <c r="AZ3115" s="47">
        <f t="shared" si="1616"/>
        <v>122.05147227400583</v>
      </c>
      <c r="BA3115" s="43"/>
      <c r="BC3115" s="2">
        <v>41723</v>
      </c>
      <c r="BD3115" t="str">
        <v>912828RC</v>
      </c>
      <c r="BE3115">
        <v>-15.1631</v>
      </c>
      <c r="BF3115">
        <v>0.73665000000000003</v>
      </c>
      <c r="BG3115">
        <v>0.79390000000000005</v>
      </c>
      <c r="BH3115">
        <v>122.46875</v>
      </c>
      <c r="BI3115">
        <f>VLOOKUP(BD3115,工作表1!$K$3:$L$1000,2,FALSE)</f>
        <v>2.125</v>
      </c>
      <c r="BJ3115" t="str">
        <f>VLOOKUP(BD3115,工作表1!$K$3:$M$1000,3,FALSE)</f>
        <v>2021/8/15</v>
      </c>
      <c r="BK3115">
        <f t="shared" si="1599"/>
        <v>8.8749999999999996E-2</v>
      </c>
      <c r="BL3115">
        <f t="shared" si="1600"/>
        <v>2.0362499999999999</v>
      </c>
      <c r="BM3115" s="43">
        <f t="shared" si="1617"/>
        <v>41866</v>
      </c>
      <c r="BN3115" s="43">
        <f t="shared" si="1601"/>
        <v>42004</v>
      </c>
      <c r="BO3115" s="45">
        <f t="shared" si="1618"/>
        <v>0.2289364640883978</v>
      </c>
      <c r="BP3115" s="45">
        <f t="shared" si="1619"/>
        <v>1.8590734503897675</v>
      </c>
      <c r="BQ3115" s="47">
        <f t="shared" si="1620"/>
        <v>98.289583878553202</v>
      </c>
      <c r="BR3115" s="47">
        <f t="shared" si="1621"/>
        <v>119.51940827770933</v>
      </c>
    </row>
    <row r="3116" spans="6:70" x14ac:dyDescent="0.25">
      <c r="F3116" s="2">
        <v>41827</v>
      </c>
      <c r="G3116">
        <v>0.10249999999999999</v>
      </c>
      <c r="H3116" s="43">
        <v>41873</v>
      </c>
      <c r="I3116">
        <v>2.0869</v>
      </c>
      <c r="L3116" s="2">
        <v>41723</v>
      </c>
      <c r="M3116" t="str">
        <v>912828PX</v>
      </c>
      <c r="N3116">
        <v>1.3208</v>
      </c>
      <c r="O3116">
        <v>-2.6700000000000002E-2</v>
      </c>
      <c r="P3116">
        <v>0.87370000000000003</v>
      </c>
      <c r="Q3116">
        <v>123.46875</v>
      </c>
      <c r="R3116">
        <f>VLOOKUP(M3116,工作表1!$A$3:$B$1000,2,FALSE)</f>
        <v>3.625</v>
      </c>
      <c r="S3116" t="str">
        <f>VLOOKUP(M3116,工作表1!$A$3:$C$1000,3,FALSE)</f>
        <v>2021/2/15</v>
      </c>
      <c r="T3116">
        <f t="shared" si="1591"/>
        <v>8.8749999999999996E-2</v>
      </c>
      <c r="U3116">
        <f t="shared" si="1590"/>
        <v>3.5362499999999999</v>
      </c>
      <c r="V3116" s="43">
        <f t="shared" si="1602"/>
        <v>41866</v>
      </c>
      <c r="W3116" s="43">
        <f t="shared" si="1592"/>
        <v>41820</v>
      </c>
      <c r="X3116" s="45">
        <f t="shared" si="1603"/>
        <v>0.39053867403314918</v>
      </c>
      <c r="Y3116" s="45">
        <f t="shared" si="1604"/>
        <v>1.3439633315673956</v>
      </c>
      <c r="Z3116" s="47">
        <f t="shared" si="1605"/>
        <v>108.83601048221543</v>
      </c>
      <c r="AA3116" s="47">
        <f t="shared" si="1606"/>
        <v>123.23363230644657</v>
      </c>
      <c r="AB3116" s="45">
        <f t="shared" si="1607"/>
        <v>2.3039999999999998</v>
      </c>
      <c r="AC3116" s="2" t="str">
        <f t="shared" si="1593"/>
        <v>TY2</v>
      </c>
      <c r="AD3116">
        <f t="shared" si="1594"/>
        <v>122.484375</v>
      </c>
      <c r="AE3116">
        <f t="shared" si="1595"/>
        <v>122.484375</v>
      </c>
      <c r="AF3116" s="49">
        <f t="shared" si="1622"/>
        <v>0</v>
      </c>
      <c r="AG3116" s="3">
        <f t="shared" si="1608"/>
        <v>121.72402157753778</v>
      </c>
      <c r="AH3116">
        <f t="shared" si="1609"/>
        <v>119.47729964912561</v>
      </c>
      <c r="AI3116" s="51">
        <f t="shared" si="1610"/>
        <v>2.2467219284121711</v>
      </c>
      <c r="AJ3116" s="52">
        <f t="shared" si="1611"/>
        <v>2.2467219284121711</v>
      </c>
      <c r="AK3116" s="2">
        <v>41723</v>
      </c>
      <c r="AL3116" t="str">
        <v>912828QN</v>
      </c>
      <c r="AM3116">
        <v>3.0044</v>
      </c>
      <c r="AN3116">
        <v>-5.5620000000000003E-2</v>
      </c>
      <c r="AO3116">
        <v>0.84709999999999996</v>
      </c>
      <c r="AP3116">
        <v>122.484375</v>
      </c>
      <c r="AQ3116">
        <f>VLOOKUP(AL3116,工作表1!$F$3:$G$1000,2,FALSE)</f>
        <v>3.125</v>
      </c>
      <c r="AR3116" t="str">
        <f>VLOOKUP(AL3116,工作表1!$F$3:$H$1000,3,FALSE)</f>
        <v>2021/5/15</v>
      </c>
      <c r="AS3116">
        <f t="shared" si="1596"/>
        <v>8.8749999999999996E-2</v>
      </c>
      <c r="AT3116">
        <f t="shared" si="1597"/>
        <v>3.0362499999999999</v>
      </c>
      <c r="AU3116" s="43">
        <f t="shared" si="1612"/>
        <v>41774</v>
      </c>
      <c r="AV3116" s="43">
        <f t="shared" si="1598"/>
        <v>41912</v>
      </c>
      <c r="AW3116" s="45">
        <f t="shared" si="1613"/>
        <v>1.1308701657458564</v>
      </c>
      <c r="AX3116" s="45">
        <f t="shared" si="1614"/>
        <v>2.7404592068417468</v>
      </c>
      <c r="AY3116" s="47">
        <f t="shared" si="1615"/>
        <v>105.39737446980865</v>
      </c>
      <c r="AZ3116" s="47">
        <f t="shared" si="1616"/>
        <v>121.72402157753778</v>
      </c>
      <c r="BA3116" s="43"/>
      <c r="BC3116" s="2">
        <v>41722</v>
      </c>
      <c r="BD3116" t="str">
        <v>912828RC</v>
      </c>
      <c r="BE3116">
        <v>-16.262899999999998</v>
      </c>
      <c r="BF3116">
        <v>0.77849999999999997</v>
      </c>
      <c r="BG3116">
        <v>0.79390000000000005</v>
      </c>
      <c r="BH3116">
        <v>122.484375</v>
      </c>
      <c r="BI3116">
        <f>VLOOKUP(BD3116,工作表1!$K$3:$L$1000,2,FALSE)</f>
        <v>2.125</v>
      </c>
      <c r="BJ3116" t="str">
        <f>VLOOKUP(BD3116,工作表1!$K$3:$M$1000,3,FALSE)</f>
        <v>2021/8/15</v>
      </c>
      <c r="BK3116">
        <f t="shared" si="1599"/>
        <v>8.7499999999999994E-2</v>
      </c>
      <c r="BL3116">
        <f t="shared" si="1600"/>
        <v>2.0375000000000001</v>
      </c>
      <c r="BM3116" s="43">
        <f t="shared" si="1617"/>
        <v>41866</v>
      </c>
      <c r="BN3116" s="43">
        <f t="shared" si="1601"/>
        <v>42004</v>
      </c>
      <c r="BO3116" s="45">
        <f t="shared" si="1618"/>
        <v>0.22306629834254144</v>
      </c>
      <c r="BP3116" s="45">
        <f t="shared" si="1619"/>
        <v>1.8590252024521305</v>
      </c>
      <c r="BQ3116" s="47">
        <f t="shared" si="1620"/>
        <v>98.26928355293245</v>
      </c>
      <c r="BR3116" s="47">
        <f t="shared" si="1621"/>
        <v>119.47729964912561</v>
      </c>
    </row>
    <row r="3117" spans="6:70" x14ac:dyDescent="0.25">
      <c r="F3117" s="2">
        <v>41823</v>
      </c>
      <c r="G3117">
        <v>0.10299999999999999</v>
      </c>
      <c r="H3117" s="43">
        <v>41872</v>
      </c>
      <c r="I3117">
        <v>2.0726</v>
      </c>
      <c r="L3117" s="2">
        <v>41722</v>
      </c>
      <c r="M3117" t="str">
        <v>912828PX</v>
      </c>
      <c r="N3117">
        <v>1.3123</v>
      </c>
      <c r="O3117">
        <v>-2.538E-2</v>
      </c>
      <c r="P3117">
        <v>0.87370000000000003</v>
      </c>
      <c r="Q3117">
        <v>123.421875</v>
      </c>
      <c r="R3117">
        <f>VLOOKUP(M3117,工作表1!$A$3:$B$1000,2,FALSE)</f>
        <v>3.625</v>
      </c>
      <c r="S3117" t="str">
        <f>VLOOKUP(M3117,工作表1!$A$3:$C$1000,3,FALSE)</f>
        <v>2021/2/15</v>
      </c>
      <c r="T3117">
        <f t="shared" si="1591"/>
        <v>8.7499999999999994E-2</v>
      </c>
      <c r="U3117">
        <f t="shared" si="1590"/>
        <v>3.5375000000000001</v>
      </c>
      <c r="V3117" s="43">
        <f t="shared" si="1602"/>
        <v>41866</v>
      </c>
      <c r="W3117" s="43">
        <f t="shared" si="1592"/>
        <v>41820</v>
      </c>
      <c r="X3117" s="45">
        <f t="shared" si="1603"/>
        <v>0.38052486187845302</v>
      </c>
      <c r="Y3117" s="45">
        <f t="shared" si="1604"/>
        <v>1.3438810262620149</v>
      </c>
      <c r="Z3117" s="47">
        <f t="shared" si="1605"/>
        <v>108.80482289457056</v>
      </c>
      <c r="AA3117" s="47">
        <f t="shared" si="1606"/>
        <v>123.18363984522664</v>
      </c>
      <c r="AB3117" s="45">
        <f t="shared" si="1607"/>
        <v>2.2915000000000001</v>
      </c>
      <c r="AC3117" s="2" t="str">
        <f t="shared" si="1593"/>
        <v>TY2</v>
      </c>
      <c r="AD3117">
        <f t="shared" si="1594"/>
        <v>122.5</v>
      </c>
      <c r="AE3117">
        <f t="shared" si="1595"/>
        <v>122.5625</v>
      </c>
      <c r="AF3117" s="49">
        <f t="shared" si="1622"/>
        <v>-6.25E-2</v>
      </c>
      <c r="AG3117" s="3">
        <f t="shared" si="1608"/>
        <v>121.67027950559682</v>
      </c>
      <c r="AH3117">
        <f t="shared" si="1609"/>
        <v>119.46279497950204</v>
      </c>
      <c r="AI3117" s="51">
        <f t="shared" si="1610"/>
        <v>2.2074845260947882</v>
      </c>
      <c r="AJ3117" s="52">
        <f t="shared" si="1611"/>
        <v>2.2699845260947882</v>
      </c>
      <c r="AK3117" s="2">
        <v>41722</v>
      </c>
      <c r="AL3117" t="str">
        <v>912828QN</v>
      </c>
      <c r="AM3117">
        <v>1.2970999999999999</v>
      </c>
      <c r="AN3117">
        <v>4.0710000000000003E-2</v>
      </c>
      <c r="AO3117">
        <v>0.84709999999999996</v>
      </c>
      <c r="AP3117">
        <v>122.5</v>
      </c>
      <c r="AQ3117">
        <f>VLOOKUP(AL3117,工作表1!$F$3:$G$1000,2,FALSE)</f>
        <v>3.125</v>
      </c>
      <c r="AR3117" t="str">
        <f>VLOOKUP(AL3117,工作表1!$F$3:$H$1000,3,FALSE)</f>
        <v>2021/5/15</v>
      </c>
      <c r="AS3117">
        <f t="shared" si="1596"/>
        <v>8.7499999999999994E-2</v>
      </c>
      <c r="AT3117">
        <f t="shared" si="1597"/>
        <v>3.0375000000000001</v>
      </c>
      <c r="AU3117" s="43">
        <f t="shared" si="1612"/>
        <v>41774</v>
      </c>
      <c r="AV3117" s="43">
        <f t="shared" si="1598"/>
        <v>41912</v>
      </c>
      <c r="AW3117" s="45">
        <f t="shared" si="1613"/>
        <v>1.1222375690607735</v>
      </c>
      <c r="AX3117" s="45">
        <f t="shared" si="1614"/>
        <v>2.7403882539922804</v>
      </c>
      <c r="AY3117" s="47">
        <f t="shared" si="1615"/>
        <v>105.36465983083491</v>
      </c>
      <c r="AZ3117" s="47">
        <f t="shared" si="1616"/>
        <v>121.67027950559682</v>
      </c>
      <c r="BA3117" s="43"/>
      <c r="BC3117" s="2">
        <v>41719</v>
      </c>
      <c r="BD3117" t="str">
        <v>912828RC</v>
      </c>
      <c r="BE3117">
        <v>-18.352</v>
      </c>
      <c r="BF3117">
        <v>0.86423000000000005</v>
      </c>
      <c r="BG3117">
        <v>0.79390000000000005</v>
      </c>
      <c r="BH3117">
        <v>122.5625</v>
      </c>
      <c r="BI3117">
        <f>VLOOKUP(BD3117,工作表1!$K$3:$L$1000,2,FALSE)</f>
        <v>2.125</v>
      </c>
      <c r="BJ3117" t="str">
        <f>VLOOKUP(BD3117,工作表1!$K$3:$M$1000,3,FALSE)</f>
        <v>2021/8/15</v>
      </c>
      <c r="BK3117">
        <f t="shared" si="1599"/>
        <v>0.09</v>
      </c>
      <c r="BL3117">
        <f t="shared" si="1600"/>
        <v>2.0350000000000001</v>
      </c>
      <c r="BM3117" s="43">
        <f t="shared" si="1617"/>
        <v>41866</v>
      </c>
      <c r="BN3117" s="43">
        <f t="shared" si="1601"/>
        <v>42004</v>
      </c>
      <c r="BO3117" s="45">
        <f t="shared" si="1618"/>
        <v>0.21719613259668508</v>
      </c>
      <c r="BP3117" s="45">
        <f t="shared" si="1619"/>
        <v>1.8589769545144934</v>
      </c>
      <c r="BQ3117" s="47">
        <f t="shared" si="1620"/>
        <v>98.26796745477462</v>
      </c>
      <c r="BR3117" s="47">
        <f t="shared" si="1621"/>
        <v>119.46279497950204</v>
      </c>
    </row>
    <row r="3118" spans="6:70" x14ac:dyDescent="0.25">
      <c r="F3118" s="2">
        <v>41822</v>
      </c>
      <c r="G3118">
        <v>0.10299999999999999</v>
      </c>
      <c r="H3118" s="43">
        <v>41871</v>
      </c>
      <c r="I3118">
        <v>2.0823</v>
      </c>
      <c r="L3118" s="2">
        <v>41719</v>
      </c>
      <c r="M3118" t="str">
        <v>912828PX</v>
      </c>
      <c r="N3118">
        <v>1.1579999999999999</v>
      </c>
      <c r="O3118">
        <v>-4.7099999999999998E-3</v>
      </c>
      <c r="P3118">
        <v>0.87370000000000003</v>
      </c>
      <c r="Q3118">
        <v>123.453125</v>
      </c>
      <c r="R3118">
        <f>VLOOKUP(M3118,工作表1!$A$3:$B$1000,2,FALSE)</f>
        <v>3.625</v>
      </c>
      <c r="S3118" t="str">
        <f>VLOOKUP(M3118,工作表1!$A$3:$C$1000,3,FALSE)</f>
        <v>2021/2/15</v>
      </c>
      <c r="T3118">
        <f t="shared" si="1591"/>
        <v>0.09</v>
      </c>
      <c r="U3118">
        <f t="shared" si="1590"/>
        <v>3.5350000000000001</v>
      </c>
      <c r="V3118" s="43">
        <f t="shared" si="1602"/>
        <v>41866</v>
      </c>
      <c r="W3118" s="43">
        <f t="shared" si="1592"/>
        <v>41820</v>
      </c>
      <c r="X3118" s="45">
        <f t="shared" si="1603"/>
        <v>0.37051104972375692</v>
      </c>
      <c r="Y3118" s="45">
        <f t="shared" si="1604"/>
        <v>1.3437987209566336</v>
      </c>
      <c r="Z3118" s="47">
        <f t="shared" si="1605"/>
        <v>108.83574034115769</v>
      </c>
      <c r="AA3118" s="47">
        <f t="shared" si="1606"/>
        <v>123.20589062896595</v>
      </c>
      <c r="AB3118" s="45">
        <f t="shared" si="1607"/>
        <v>2.2839999999999998</v>
      </c>
      <c r="AC3118" s="2" t="str">
        <f t="shared" si="1593"/>
        <v>TY2</v>
      </c>
      <c r="AD3118">
        <f t="shared" si="1594"/>
        <v>122.578125</v>
      </c>
      <c r="AE3118">
        <f t="shared" si="1595"/>
        <v>122.53125</v>
      </c>
      <c r="AF3118" s="49">
        <f t="shared" si="1622"/>
        <v>4.6875E-2</v>
      </c>
      <c r="AG3118" s="3">
        <f t="shared" si="1608"/>
        <v>121.69264546626292</v>
      </c>
      <c r="AH3118">
        <f t="shared" si="1609"/>
        <v>121.11761352852896</v>
      </c>
      <c r="AI3118" s="51">
        <f t="shared" si="1610"/>
        <v>0.57503193773395367</v>
      </c>
      <c r="AJ3118" s="52">
        <f t="shared" si="1611"/>
        <v>0.52815693773395367</v>
      </c>
      <c r="AK3118" s="2">
        <v>41719</v>
      </c>
      <c r="AL3118" t="str">
        <v>912828QN</v>
      </c>
      <c r="AM3118">
        <v>-3.2300000000000002E-2</v>
      </c>
      <c r="AN3118">
        <v>0.11882</v>
      </c>
      <c r="AO3118">
        <v>0.84709999999999996</v>
      </c>
      <c r="AP3118">
        <v>122.578125</v>
      </c>
      <c r="AQ3118">
        <f>VLOOKUP(AL3118,工作表1!$F$3:$G$1000,2,FALSE)</f>
        <v>3.125</v>
      </c>
      <c r="AR3118" t="str">
        <f>VLOOKUP(AL3118,工作表1!$F$3:$H$1000,3,FALSE)</f>
        <v>2021/5/15</v>
      </c>
      <c r="AS3118">
        <f t="shared" si="1596"/>
        <v>0.09</v>
      </c>
      <c r="AT3118">
        <f t="shared" si="1597"/>
        <v>3.0350000000000001</v>
      </c>
      <c r="AU3118" s="43">
        <f t="shared" si="1612"/>
        <v>41774</v>
      </c>
      <c r="AV3118" s="43">
        <f t="shared" si="1598"/>
        <v>41912</v>
      </c>
      <c r="AW3118" s="45">
        <f t="shared" si="1613"/>
        <v>1.1136049723756904</v>
      </c>
      <c r="AX3118" s="45">
        <f t="shared" si="1614"/>
        <v>2.7403173011428139</v>
      </c>
      <c r="AY3118" s="47">
        <f t="shared" si="1615"/>
        <v>105.39444408406035</v>
      </c>
      <c r="AZ3118" s="47">
        <f t="shared" si="1616"/>
        <v>121.69264546626292</v>
      </c>
      <c r="BA3118" s="43"/>
      <c r="BC3118" s="2">
        <v>41718</v>
      </c>
      <c r="BD3118" t="str">
        <v>912828QN</v>
      </c>
      <c r="BE3118">
        <v>-1.6131</v>
      </c>
      <c r="BF3118">
        <v>0.20330000000000001</v>
      </c>
      <c r="BG3118">
        <v>0.84709999999999996</v>
      </c>
      <c r="BH3118">
        <v>122.53125</v>
      </c>
      <c r="BI3118">
        <f>VLOOKUP(BD3118,工作表1!$K$3:$L$1000,2,FALSE)</f>
        <v>3.125</v>
      </c>
      <c r="BJ3118" t="str">
        <f>VLOOKUP(BD3118,工作表1!$K$3:$M$1000,3,FALSE)</f>
        <v>2021/5/15</v>
      </c>
      <c r="BK3118">
        <f t="shared" si="1599"/>
        <v>8.8749999999999996E-2</v>
      </c>
      <c r="BL3118">
        <f t="shared" si="1600"/>
        <v>3.0362499999999999</v>
      </c>
      <c r="BM3118" s="43">
        <f t="shared" si="1617"/>
        <v>41774</v>
      </c>
      <c r="BN3118" s="43">
        <f t="shared" si="1601"/>
        <v>42004</v>
      </c>
      <c r="BO3118" s="45">
        <f t="shared" si="1618"/>
        <v>1.0877071823204421</v>
      </c>
      <c r="BP3118" s="45">
        <f t="shared" si="1619"/>
        <v>3.5277756754711271</v>
      </c>
      <c r="BQ3118" s="47">
        <f t="shared" si="1620"/>
        <v>106.06262616773377</v>
      </c>
      <c r="BR3118" s="47">
        <f t="shared" si="1621"/>
        <v>121.11761352852896</v>
      </c>
    </row>
    <row r="3119" spans="6:70" x14ac:dyDescent="0.25">
      <c r="F3119" s="2">
        <v>41821</v>
      </c>
      <c r="G3119">
        <v>0.106</v>
      </c>
      <c r="H3119" s="43">
        <v>41870</v>
      </c>
      <c r="I3119">
        <v>2.0390000000000001</v>
      </c>
      <c r="L3119" s="2">
        <v>41718</v>
      </c>
      <c r="M3119" t="str">
        <v>912828PC</v>
      </c>
      <c r="N3119">
        <v>1.4009</v>
      </c>
      <c r="O3119">
        <v>-1.43485</v>
      </c>
      <c r="P3119">
        <v>0.82050000000000001</v>
      </c>
      <c r="Q3119">
        <v>124.9375</v>
      </c>
      <c r="R3119">
        <f>VLOOKUP(M3119,工作表1!$A$3:$B$1000,2,FALSE)</f>
        <v>2.625</v>
      </c>
      <c r="S3119" t="str">
        <f>VLOOKUP(M3119,工作表1!$A$3:$C$1000,3,FALSE)</f>
        <v>2020/11/15</v>
      </c>
      <c r="T3119">
        <f t="shared" si="1591"/>
        <v>8.8749999999999996E-2</v>
      </c>
      <c r="U3119">
        <f t="shared" si="1590"/>
        <v>2.5362499999999999</v>
      </c>
      <c r="V3119" s="43">
        <f t="shared" si="1602"/>
        <v>41774</v>
      </c>
      <c r="W3119" s="43">
        <f t="shared" si="1592"/>
        <v>41820</v>
      </c>
      <c r="X3119" s="45">
        <f t="shared" si="1603"/>
        <v>0.91367403314917128</v>
      </c>
      <c r="Y3119" s="45">
        <f t="shared" si="1604"/>
        <v>1.6400438961628698</v>
      </c>
      <c r="Z3119" s="47">
        <f t="shared" si="1605"/>
        <v>103.66691969316771</v>
      </c>
      <c r="AA3119" s="47">
        <f t="shared" si="1606"/>
        <v>124.84992523614565</v>
      </c>
      <c r="AB3119" s="45">
        <f t="shared" si="1607"/>
        <v>2.2911000000000001</v>
      </c>
      <c r="AC3119" s="2" t="str">
        <f t="shared" si="1593"/>
        <v>TY2</v>
      </c>
      <c r="AD3119">
        <f t="shared" si="1594"/>
        <v>123.390625</v>
      </c>
      <c r="AE3119">
        <f t="shared" si="1595"/>
        <v>122.609375</v>
      </c>
      <c r="AF3119" s="49">
        <f t="shared" si="1622"/>
        <v>0.78125</v>
      </c>
      <c r="AG3119" s="3">
        <f t="shared" si="1608"/>
        <v>122.92271333890999</v>
      </c>
      <c r="AH3119">
        <f t="shared" si="1609"/>
        <v>121.19518581614929</v>
      </c>
      <c r="AI3119" s="51">
        <f t="shared" si="1610"/>
        <v>1.7275275227606954</v>
      </c>
      <c r="AJ3119" s="52">
        <f t="shared" si="1611"/>
        <v>0.94627752276069543</v>
      </c>
      <c r="AK3119" s="2">
        <v>41718</v>
      </c>
      <c r="AL3119" t="str">
        <v>912828PX</v>
      </c>
      <c r="AM3119">
        <v>1.4481999999999999</v>
      </c>
      <c r="AN3119">
        <v>-3.3759999999999998E-2</v>
      </c>
      <c r="AO3119">
        <v>0.87370000000000003</v>
      </c>
      <c r="AP3119">
        <v>123.390625</v>
      </c>
      <c r="AQ3119">
        <f>VLOOKUP(AL3119,工作表1!$F$3:$G$1000,2,FALSE)</f>
        <v>3.625</v>
      </c>
      <c r="AR3119" t="str">
        <f>VLOOKUP(AL3119,工作表1!$F$3:$H$1000,3,FALSE)</f>
        <v>2021/2/15</v>
      </c>
      <c r="AS3119">
        <f t="shared" si="1596"/>
        <v>8.8749999999999996E-2</v>
      </c>
      <c r="AT3119">
        <f t="shared" si="1597"/>
        <v>3.5362499999999999</v>
      </c>
      <c r="AU3119" s="43">
        <f t="shared" si="1612"/>
        <v>41866</v>
      </c>
      <c r="AV3119" s="43">
        <f t="shared" si="1598"/>
        <v>41912</v>
      </c>
      <c r="AW3119" s="45">
        <f t="shared" si="1613"/>
        <v>0.34046961325966851</v>
      </c>
      <c r="AX3119" s="45">
        <f t="shared" si="1614"/>
        <v>2.2572504351774771</v>
      </c>
      <c r="AY3119" s="47">
        <f t="shared" si="1615"/>
        <v>109.7433005365192</v>
      </c>
      <c r="AZ3119" s="47">
        <f t="shared" si="1616"/>
        <v>122.92271333890999</v>
      </c>
      <c r="BA3119" s="43"/>
      <c r="BC3119" s="2">
        <v>41717</v>
      </c>
      <c r="BD3119" t="str">
        <v>912828QN</v>
      </c>
      <c r="BE3119">
        <v>-1.5130999999999999</v>
      </c>
      <c r="BF3119">
        <v>0.19627</v>
      </c>
      <c r="BG3119">
        <v>0.84709999999999996</v>
      </c>
      <c r="BH3119">
        <v>122.609375</v>
      </c>
      <c r="BI3119">
        <f>VLOOKUP(BD3119,工作表1!$K$3:$L$1000,2,FALSE)</f>
        <v>3.125</v>
      </c>
      <c r="BJ3119" t="str">
        <f>VLOOKUP(BD3119,工作表1!$K$3:$M$1000,3,FALSE)</f>
        <v>2021/5/15</v>
      </c>
      <c r="BK3119">
        <f t="shared" si="1599"/>
        <v>8.5999999999999993E-2</v>
      </c>
      <c r="BL3119">
        <f t="shared" si="1600"/>
        <v>3.0390000000000001</v>
      </c>
      <c r="BM3119" s="43">
        <f t="shared" si="1617"/>
        <v>41774</v>
      </c>
      <c r="BN3119" s="43">
        <f t="shared" si="1601"/>
        <v>42004</v>
      </c>
      <c r="BO3119" s="45">
        <f t="shared" si="1618"/>
        <v>1.0790745856353592</v>
      </c>
      <c r="BP3119" s="45">
        <f t="shared" si="1619"/>
        <v>3.5277047226216607</v>
      </c>
      <c r="BQ3119" s="47">
        <f t="shared" si="1620"/>
        <v>106.1426763949666</v>
      </c>
      <c r="BR3119" s="47">
        <f t="shared" si="1621"/>
        <v>121.19518581614929</v>
      </c>
    </row>
    <row r="3120" spans="6:70" x14ac:dyDescent="0.25">
      <c r="F3120" s="2">
        <v>41820</v>
      </c>
      <c r="G3120">
        <v>0.105</v>
      </c>
      <c r="H3120" s="43">
        <v>41869</v>
      </c>
      <c r="I3120">
        <v>2.0390999999999999</v>
      </c>
      <c r="L3120" s="2">
        <v>41717</v>
      </c>
      <c r="M3120" t="str">
        <v>912828PC</v>
      </c>
      <c r="N3120">
        <v>-0.1018</v>
      </c>
      <c r="O3120">
        <v>0.19102</v>
      </c>
      <c r="P3120">
        <v>0.82050000000000001</v>
      </c>
      <c r="Q3120">
        <v>125.0625</v>
      </c>
      <c r="R3120">
        <f>VLOOKUP(M3120,工作表1!$A$3:$B$1000,2,FALSE)</f>
        <v>2.625</v>
      </c>
      <c r="S3120" t="str">
        <f>VLOOKUP(M3120,工作表1!$A$3:$C$1000,3,FALSE)</f>
        <v>2020/11/15</v>
      </c>
      <c r="T3120">
        <f t="shared" si="1591"/>
        <v>8.5999999999999993E-2</v>
      </c>
      <c r="U3120">
        <f t="shared" si="1590"/>
        <v>2.5390000000000001</v>
      </c>
      <c r="V3120" s="43">
        <f t="shared" si="1602"/>
        <v>41774</v>
      </c>
      <c r="W3120" s="43">
        <f t="shared" si="1592"/>
        <v>41820</v>
      </c>
      <c r="X3120" s="45">
        <f t="shared" si="1603"/>
        <v>0.90642265193370164</v>
      </c>
      <c r="Y3120" s="45">
        <f t="shared" si="1604"/>
        <v>1.639984295769318</v>
      </c>
      <c r="Z3120" s="47">
        <f t="shared" si="1605"/>
        <v>103.28984368931239</v>
      </c>
      <c r="AA3120" s="47">
        <f t="shared" si="1606"/>
        <v>124.37459410794406</v>
      </c>
      <c r="AB3120" s="45">
        <f t="shared" si="1607"/>
        <v>2.2909999999999999</v>
      </c>
      <c r="AC3120" s="2" t="str">
        <f t="shared" si="1593"/>
        <v>TY2</v>
      </c>
      <c r="AD3120">
        <f t="shared" si="1594"/>
        <v>123.46875</v>
      </c>
      <c r="AE3120">
        <f t="shared" si="1595"/>
        <v>123.609375</v>
      </c>
      <c r="AF3120" s="49">
        <f t="shared" si="1622"/>
        <v>-0.140625</v>
      </c>
      <c r="AG3120" s="3">
        <f t="shared" si="1608"/>
        <v>122.9961679401757</v>
      </c>
      <c r="AH3120">
        <f t="shared" si="1609"/>
        <v>122.22511667424283</v>
      </c>
      <c r="AI3120" s="51">
        <f t="shared" si="1610"/>
        <v>0.77105126593286855</v>
      </c>
      <c r="AJ3120" s="52">
        <f t="shared" si="1611"/>
        <v>0.91167626593286855</v>
      </c>
      <c r="AK3120" s="2">
        <v>41717</v>
      </c>
      <c r="AL3120" t="str">
        <v>912828PX</v>
      </c>
      <c r="AM3120">
        <v>1.4454</v>
      </c>
      <c r="AN3120">
        <v>-3.2939999999999997E-2</v>
      </c>
      <c r="AO3120">
        <v>0.87370000000000003</v>
      </c>
      <c r="AP3120">
        <v>123.46875</v>
      </c>
      <c r="AQ3120">
        <f>VLOOKUP(AL3120,工作表1!$F$3:$G$1000,2,FALSE)</f>
        <v>3.625</v>
      </c>
      <c r="AR3120" t="str">
        <f>VLOOKUP(AL3120,工作表1!$F$3:$H$1000,3,FALSE)</f>
        <v>2021/2/15</v>
      </c>
      <c r="AS3120">
        <f t="shared" si="1596"/>
        <v>8.5999999999999993E-2</v>
      </c>
      <c r="AT3120">
        <f t="shared" si="1597"/>
        <v>3.5390000000000001</v>
      </c>
      <c r="AU3120" s="43">
        <f t="shared" si="1612"/>
        <v>41866</v>
      </c>
      <c r="AV3120" s="43">
        <f t="shared" si="1598"/>
        <v>41912</v>
      </c>
      <c r="AW3120" s="45">
        <f t="shared" si="1613"/>
        <v>0.33045580110497241</v>
      </c>
      <c r="AX3120" s="45">
        <f t="shared" si="1614"/>
        <v>2.2571681298720958</v>
      </c>
      <c r="AY3120" s="47">
        <f t="shared" si="1615"/>
        <v>109.82111378625693</v>
      </c>
      <c r="AZ3120" s="47">
        <f t="shared" si="1616"/>
        <v>122.9961679401757</v>
      </c>
      <c r="BA3120" s="43"/>
      <c r="BC3120" s="2">
        <v>41716</v>
      </c>
      <c r="BD3120" t="str">
        <v>912828QN</v>
      </c>
      <c r="BE3120">
        <v>-0.83209999999999995</v>
      </c>
      <c r="BF3120">
        <v>0.16017999999999999</v>
      </c>
      <c r="BG3120">
        <v>0.84709999999999996</v>
      </c>
      <c r="BH3120">
        <v>123.609375</v>
      </c>
      <c r="BI3120">
        <f>VLOOKUP(BD3120,工作表1!$K$3:$L$1000,2,FALSE)</f>
        <v>3.125</v>
      </c>
      <c r="BJ3120" t="str">
        <f>VLOOKUP(BD3120,工作表1!$K$3:$M$1000,3,FALSE)</f>
        <v>2021/5/15</v>
      </c>
      <c r="BK3120">
        <f t="shared" si="1599"/>
        <v>8.5500000000000007E-2</v>
      </c>
      <c r="BL3120">
        <f t="shared" si="1600"/>
        <v>3.0394999999999999</v>
      </c>
      <c r="BM3120" s="43">
        <f t="shared" si="1617"/>
        <v>41774</v>
      </c>
      <c r="BN3120" s="43">
        <f t="shared" si="1601"/>
        <v>42004</v>
      </c>
      <c r="BO3120" s="45">
        <f t="shared" si="1618"/>
        <v>1.0704419889502763</v>
      </c>
      <c r="BP3120" s="45">
        <f t="shared" si="1619"/>
        <v>3.5276337697721942</v>
      </c>
      <c r="BQ3120" s="47">
        <f t="shared" si="1620"/>
        <v>107.02769109502506</v>
      </c>
      <c r="BR3120" s="47">
        <f t="shared" si="1621"/>
        <v>122.22511667424283</v>
      </c>
    </row>
    <row r="3121" spans="6:70" x14ac:dyDescent="0.25">
      <c r="F3121" s="2">
        <v>41817</v>
      </c>
      <c r="G3121">
        <v>0.10375</v>
      </c>
      <c r="H3121" s="43">
        <v>41866</v>
      </c>
      <c r="I3121">
        <v>1.9887999999999999</v>
      </c>
      <c r="L3121" s="2">
        <v>41716</v>
      </c>
      <c r="M3121" t="str">
        <v>912828PC</v>
      </c>
      <c r="N3121">
        <v>0.42730000000000001</v>
      </c>
      <c r="O3121">
        <v>-0.28589999999999999</v>
      </c>
      <c r="P3121">
        <v>0.82050000000000001</v>
      </c>
      <c r="Q3121">
        <v>126.0625</v>
      </c>
      <c r="R3121">
        <f>VLOOKUP(M3121,工作表1!$A$3:$B$1000,2,FALSE)</f>
        <v>2.625</v>
      </c>
      <c r="S3121" t="str">
        <f>VLOOKUP(M3121,工作表1!$A$3:$C$1000,3,FALSE)</f>
        <v>2020/11/15</v>
      </c>
      <c r="T3121">
        <f t="shared" si="1591"/>
        <v>8.5500000000000007E-2</v>
      </c>
      <c r="U3121">
        <f t="shared" si="1590"/>
        <v>2.5394999999999999</v>
      </c>
      <c r="V3121" s="43">
        <f t="shared" si="1602"/>
        <v>41774</v>
      </c>
      <c r="W3121" s="43">
        <f t="shared" si="1592"/>
        <v>41820</v>
      </c>
      <c r="X3121" s="45">
        <f t="shared" si="1603"/>
        <v>0.89917127071823211</v>
      </c>
      <c r="Y3121" s="45">
        <f t="shared" si="1604"/>
        <v>1.6399246953757665</v>
      </c>
      <c r="Z3121" s="47">
        <f t="shared" si="1605"/>
        <v>104.26272655220463</v>
      </c>
      <c r="AA3121" s="47">
        <f t="shared" si="1606"/>
        <v>125.54531701870623</v>
      </c>
      <c r="AB3121" s="45">
        <f t="shared" si="1607"/>
        <v>2.1532</v>
      </c>
      <c r="AC3121" s="2" t="str">
        <f t="shared" si="1593"/>
        <v>TY2</v>
      </c>
      <c r="AD3121">
        <f t="shared" si="1594"/>
        <v>124.46875</v>
      </c>
      <c r="AE3121">
        <f t="shared" si="1595"/>
        <v>123.421875</v>
      </c>
      <c r="AF3121" s="49">
        <f t="shared" si="1622"/>
        <v>1.046875</v>
      </c>
      <c r="AG3121" s="3">
        <f t="shared" si="1608"/>
        <v>124.00845190161647</v>
      </c>
      <c r="AH3121">
        <f t="shared" si="1609"/>
        <v>122.04916028203661</v>
      </c>
      <c r="AI3121" s="51">
        <f t="shared" si="1610"/>
        <v>1.959291619579858</v>
      </c>
      <c r="AJ3121" s="52">
        <f t="shared" si="1611"/>
        <v>0.91241661957985798</v>
      </c>
      <c r="AK3121" s="2">
        <v>41716</v>
      </c>
      <c r="AL3121" t="str">
        <v>912828PX</v>
      </c>
      <c r="AM3121">
        <v>1.7068000000000001</v>
      </c>
      <c r="AN3121">
        <v>-5.4289999999999998E-2</v>
      </c>
      <c r="AO3121">
        <v>0.87370000000000003</v>
      </c>
      <c r="AP3121">
        <v>124.46875</v>
      </c>
      <c r="AQ3121">
        <f>VLOOKUP(AL3121,工作表1!$F$3:$G$1000,2,FALSE)</f>
        <v>3.625</v>
      </c>
      <c r="AR3121" t="str">
        <f>VLOOKUP(AL3121,工作表1!$F$3:$H$1000,3,FALSE)</f>
        <v>2021/2/15</v>
      </c>
      <c r="AS3121">
        <f t="shared" si="1596"/>
        <v>8.5500000000000007E-2</v>
      </c>
      <c r="AT3121">
        <f t="shared" si="1597"/>
        <v>3.5394999999999999</v>
      </c>
      <c r="AU3121" s="43">
        <f t="shared" si="1612"/>
        <v>41866</v>
      </c>
      <c r="AV3121" s="43">
        <f t="shared" si="1598"/>
        <v>41912</v>
      </c>
      <c r="AW3121" s="45">
        <f t="shared" si="1613"/>
        <v>0.3204419889502762</v>
      </c>
      <c r="AX3121" s="45">
        <f t="shared" si="1614"/>
        <v>2.2570858245667145</v>
      </c>
      <c r="AY3121" s="47">
        <f t="shared" si="1615"/>
        <v>110.71797877575737</v>
      </c>
      <c r="AZ3121" s="47">
        <f t="shared" si="1616"/>
        <v>124.00845190161647</v>
      </c>
      <c r="BA3121" s="43"/>
      <c r="BC3121" s="2">
        <v>41715</v>
      </c>
      <c r="BD3121" t="str">
        <v>912828QN</v>
      </c>
      <c r="BE3121">
        <v>-0.53620000000000001</v>
      </c>
      <c r="BF3121">
        <v>0.14301</v>
      </c>
      <c r="BG3121">
        <v>0.84709999999999996</v>
      </c>
      <c r="BH3121">
        <v>123.421875</v>
      </c>
      <c r="BI3121">
        <f>VLOOKUP(BD3121,工作表1!$K$3:$L$1000,2,FALSE)</f>
        <v>3.125</v>
      </c>
      <c r="BJ3121" t="str">
        <f>VLOOKUP(BD3121,工作表1!$K$3:$M$1000,3,FALSE)</f>
        <v>2021/5/15</v>
      </c>
      <c r="BK3121">
        <f t="shared" si="1599"/>
        <v>8.5000000000000006E-2</v>
      </c>
      <c r="BL3121">
        <f t="shared" si="1600"/>
        <v>3.04</v>
      </c>
      <c r="BM3121" s="43">
        <f t="shared" si="1617"/>
        <v>41774</v>
      </c>
      <c r="BN3121" s="43">
        <f t="shared" si="1601"/>
        <v>42004</v>
      </c>
      <c r="BO3121" s="45">
        <f t="shared" si="1618"/>
        <v>1.0618093922651934</v>
      </c>
      <c r="BP3121" s="45">
        <f t="shared" si="1619"/>
        <v>3.5275628169227278</v>
      </c>
      <c r="BQ3121" s="47">
        <f t="shared" si="1620"/>
        <v>106.89120148313239</v>
      </c>
      <c r="BR3121" s="47">
        <f t="shared" si="1621"/>
        <v>122.04916028203661</v>
      </c>
    </row>
    <row r="3122" spans="6:70" x14ac:dyDescent="0.25">
      <c r="F3122" s="2">
        <v>41816</v>
      </c>
      <c r="G3122">
        <v>0.106</v>
      </c>
      <c r="H3122" s="43">
        <v>41865</v>
      </c>
      <c r="I3122">
        <v>2.0417999999999998</v>
      </c>
      <c r="L3122" s="2">
        <v>41715</v>
      </c>
      <c r="M3122" t="str">
        <v>912828PC</v>
      </c>
      <c r="N3122">
        <v>0.22189999999999999</v>
      </c>
      <c r="O3122">
        <v>-8.2299999999999998E-2</v>
      </c>
      <c r="P3122">
        <v>0.82050000000000001</v>
      </c>
      <c r="Q3122">
        <v>125.890625</v>
      </c>
      <c r="R3122">
        <f>VLOOKUP(M3122,工作表1!$A$3:$B$1000,2,FALSE)</f>
        <v>2.625</v>
      </c>
      <c r="S3122" t="str">
        <f>VLOOKUP(M3122,工作表1!$A$3:$C$1000,3,FALSE)</f>
        <v>2020/11/15</v>
      </c>
      <c r="T3122">
        <f t="shared" si="1591"/>
        <v>8.5000000000000006E-2</v>
      </c>
      <c r="U3122">
        <f t="shared" si="1590"/>
        <v>2.54</v>
      </c>
      <c r="V3122" s="43">
        <f t="shared" si="1602"/>
        <v>41774</v>
      </c>
      <c r="W3122" s="43">
        <f t="shared" si="1592"/>
        <v>41820</v>
      </c>
      <c r="X3122" s="45">
        <f t="shared" si="1603"/>
        <v>0.89191988950276246</v>
      </c>
      <c r="Y3122" s="45">
        <f t="shared" si="1604"/>
        <v>1.6398650949822144</v>
      </c>
      <c r="Z3122" s="47">
        <f t="shared" si="1605"/>
        <v>104.0671174042873</v>
      </c>
      <c r="AA3122" s="47">
        <f t="shared" si="1606"/>
        <v>125.29191465392016</v>
      </c>
      <c r="AB3122" s="45">
        <f t="shared" si="1607"/>
        <v>2.1751999999999998</v>
      </c>
      <c r="AC3122" s="2" t="str">
        <f t="shared" si="1593"/>
        <v>TY2</v>
      </c>
      <c r="AD3122">
        <f t="shared" si="1594"/>
        <v>124.28125</v>
      </c>
      <c r="AE3122">
        <f t="shared" si="1595"/>
        <v>123.796875</v>
      </c>
      <c r="AF3122" s="49">
        <f t="shared" si="1622"/>
        <v>0.484375</v>
      </c>
      <c r="AG3122" s="3">
        <f t="shared" si="1608"/>
        <v>123.77818689399832</v>
      </c>
      <c r="AH3122">
        <f t="shared" si="1609"/>
        <v>122.42224909207485</v>
      </c>
      <c r="AI3122" s="51">
        <f t="shared" si="1610"/>
        <v>1.3559378019234742</v>
      </c>
      <c r="AJ3122" s="52">
        <f t="shared" si="1611"/>
        <v>0.87156280192347424</v>
      </c>
      <c r="AK3122" s="2">
        <v>41715</v>
      </c>
      <c r="AL3122" t="str">
        <v>912828PX</v>
      </c>
      <c r="AM3122">
        <v>1.1276999999999999</v>
      </c>
      <c r="AN3122">
        <v>3.0400000000000002E-3</v>
      </c>
      <c r="AO3122">
        <v>0.87370000000000003</v>
      </c>
      <c r="AP3122">
        <v>124.28125</v>
      </c>
      <c r="AQ3122">
        <f>VLOOKUP(AL3122,工作表1!$F$3:$G$1000,2,FALSE)</f>
        <v>3.625</v>
      </c>
      <c r="AR3122" t="str">
        <f>VLOOKUP(AL3122,工作表1!$F$3:$H$1000,3,FALSE)</f>
        <v>2021/2/15</v>
      </c>
      <c r="AS3122">
        <f t="shared" si="1596"/>
        <v>8.5000000000000006E-2</v>
      </c>
      <c r="AT3122">
        <f t="shared" si="1597"/>
        <v>3.54</v>
      </c>
      <c r="AU3122" s="43">
        <f t="shared" si="1612"/>
        <v>41866</v>
      </c>
      <c r="AV3122" s="43">
        <f t="shared" si="1598"/>
        <v>41912</v>
      </c>
      <c r="AW3122" s="45">
        <f t="shared" si="1613"/>
        <v>0.3104281767955801</v>
      </c>
      <c r="AX3122" s="45">
        <f t="shared" si="1614"/>
        <v>2.2570035192613336</v>
      </c>
      <c r="AY3122" s="47">
        <f t="shared" si="1615"/>
        <v>110.52923150876883</v>
      </c>
      <c r="AZ3122" s="47">
        <f t="shared" si="1616"/>
        <v>123.77818689399832</v>
      </c>
      <c r="BA3122" s="43"/>
      <c r="BC3122" s="2">
        <v>41712</v>
      </c>
      <c r="BD3122" t="str">
        <v>912828QN</v>
      </c>
      <c r="BE3122">
        <v>-0.55359999999999998</v>
      </c>
      <c r="BF3122">
        <v>0.13871</v>
      </c>
      <c r="BG3122">
        <v>0.84709999999999996</v>
      </c>
      <c r="BH3122">
        <v>123.796875</v>
      </c>
      <c r="BI3122">
        <f>VLOOKUP(BD3122,工作表1!$K$3:$L$1000,2,FALSE)</f>
        <v>3.125</v>
      </c>
      <c r="BJ3122" t="str">
        <f>VLOOKUP(BD3122,工作表1!$K$3:$M$1000,3,FALSE)</f>
        <v>2021/5/15</v>
      </c>
      <c r="BK3122">
        <f t="shared" si="1599"/>
        <v>8.3750000000000005E-2</v>
      </c>
      <c r="BL3122">
        <f t="shared" si="1600"/>
        <v>3.0412499999999998</v>
      </c>
      <c r="BM3122" s="43">
        <f t="shared" si="1617"/>
        <v>41774</v>
      </c>
      <c r="BN3122" s="43">
        <f t="shared" si="1601"/>
        <v>42004</v>
      </c>
      <c r="BO3122" s="45">
        <f t="shared" si="1618"/>
        <v>1.0531767955801106</v>
      </c>
      <c r="BP3122" s="45">
        <f t="shared" si="1619"/>
        <v>3.5274918640732613</v>
      </c>
      <c r="BQ3122" s="47">
        <f t="shared" si="1620"/>
        <v>107.22041292317211</v>
      </c>
      <c r="BR3122" s="47">
        <f t="shared" si="1621"/>
        <v>122.42224909207485</v>
      </c>
    </row>
    <row r="3123" spans="6:70" x14ac:dyDescent="0.25">
      <c r="F3123" s="2">
        <v>41815</v>
      </c>
      <c r="G3123">
        <v>0.10125000000000001</v>
      </c>
      <c r="H3123" s="43">
        <v>41864</v>
      </c>
      <c r="I3123">
        <v>2.0539000000000001</v>
      </c>
      <c r="L3123" s="2">
        <v>41712</v>
      </c>
      <c r="M3123" t="str">
        <v>912828PX</v>
      </c>
      <c r="N3123">
        <v>0.62680000000000002</v>
      </c>
      <c r="O3123">
        <v>-0.35777999999999999</v>
      </c>
      <c r="P3123">
        <v>0.86970000000000003</v>
      </c>
      <c r="Q3123">
        <v>126.265625</v>
      </c>
      <c r="R3123">
        <f>VLOOKUP(M3123,工作表1!$A$3:$B$1000,2,FALSE)</f>
        <v>3.625</v>
      </c>
      <c r="S3123" t="str">
        <f>VLOOKUP(M3123,工作表1!$A$3:$C$1000,3,FALSE)</f>
        <v>2021/2/15</v>
      </c>
      <c r="T3123">
        <f t="shared" si="1591"/>
        <v>8.3750000000000005E-2</v>
      </c>
      <c r="U3123">
        <f t="shared" si="1590"/>
        <v>3.5412499999999998</v>
      </c>
      <c r="V3123" s="43">
        <f t="shared" si="1602"/>
        <v>41866</v>
      </c>
      <c r="W3123" s="43">
        <f t="shared" si="1592"/>
        <v>41820</v>
      </c>
      <c r="X3123" s="45">
        <f t="shared" si="1603"/>
        <v>0.30041436464088395</v>
      </c>
      <c r="Y3123" s="45">
        <f t="shared" si="1604"/>
        <v>1.343222583818966</v>
      </c>
      <c r="Z3123" s="47">
        <f t="shared" si="1605"/>
        <v>110.97656622374825</v>
      </c>
      <c r="AA3123" s="47">
        <f t="shared" si="1606"/>
        <v>126.13422533383351</v>
      </c>
      <c r="AB3123" s="45">
        <f t="shared" si="1607"/>
        <v>2.1383999999999999</v>
      </c>
      <c r="AC3123" s="2" t="str">
        <f t="shared" si="1593"/>
        <v>TY2</v>
      </c>
      <c r="AD3123">
        <f t="shared" si="1594"/>
        <v>124.65625</v>
      </c>
      <c r="AE3123">
        <f t="shared" si="1595"/>
        <v>123.796875</v>
      </c>
      <c r="AF3123" s="49">
        <f t="shared" si="1622"/>
        <v>0.859375</v>
      </c>
      <c r="AG3123" s="3">
        <f t="shared" si="1608"/>
        <v>124.16333014807824</v>
      </c>
      <c r="AH3123">
        <f t="shared" si="1609"/>
        <v>122.36333650028062</v>
      </c>
      <c r="AI3123" s="51">
        <f t="shared" si="1610"/>
        <v>1.7999936477976206</v>
      </c>
      <c r="AJ3123" s="52">
        <f t="shared" si="1611"/>
        <v>0.94061864779762061</v>
      </c>
      <c r="AK3123" s="2">
        <v>41712</v>
      </c>
      <c r="AL3123" t="str">
        <v>912828PX</v>
      </c>
      <c r="AM3123">
        <v>1.2861</v>
      </c>
      <c r="AN3123">
        <v>-1.5959999999999998E-2</v>
      </c>
      <c r="AO3123">
        <v>0.87370000000000003</v>
      </c>
      <c r="AP3123">
        <v>124.65625</v>
      </c>
      <c r="AQ3123">
        <f>VLOOKUP(AL3123,工作表1!$F$3:$G$1000,2,FALSE)</f>
        <v>3.625</v>
      </c>
      <c r="AR3123" t="str">
        <f>VLOOKUP(AL3123,工作表1!$F$3:$H$1000,3,FALSE)</f>
        <v>2021/2/15</v>
      </c>
      <c r="AS3123">
        <f t="shared" si="1596"/>
        <v>8.3750000000000005E-2</v>
      </c>
      <c r="AT3123">
        <f t="shared" si="1597"/>
        <v>3.5412499999999998</v>
      </c>
      <c r="AU3123" s="43">
        <f t="shared" si="1612"/>
        <v>41866</v>
      </c>
      <c r="AV3123" s="43">
        <f t="shared" si="1598"/>
        <v>41912</v>
      </c>
      <c r="AW3123" s="45">
        <f t="shared" si="1613"/>
        <v>0.30041436464088395</v>
      </c>
      <c r="AX3123" s="45">
        <f t="shared" si="1614"/>
        <v>2.2569212139559527</v>
      </c>
      <c r="AY3123" s="47">
        <f t="shared" si="1615"/>
        <v>110.87857963447033</v>
      </c>
      <c r="AZ3123" s="47">
        <f t="shared" si="1616"/>
        <v>124.16333014807824</v>
      </c>
      <c r="BA3123" s="43"/>
      <c r="BC3123" s="2">
        <v>41711</v>
      </c>
      <c r="BD3123" t="str">
        <v>912828QN</v>
      </c>
      <c r="BE3123">
        <v>-1.3515999999999999</v>
      </c>
      <c r="BF3123">
        <v>0.18043999999999999</v>
      </c>
      <c r="BG3123">
        <v>0.84709999999999996</v>
      </c>
      <c r="BH3123">
        <v>123.796875</v>
      </c>
      <c r="BI3123">
        <f>VLOOKUP(BD3123,工作表1!$K$3:$L$1000,2,FALSE)</f>
        <v>3.125</v>
      </c>
      <c r="BJ3123" t="str">
        <f>VLOOKUP(BD3123,工作表1!$K$3:$M$1000,3,FALSE)</f>
        <v>2021/5/15</v>
      </c>
      <c r="BK3123">
        <f t="shared" si="1599"/>
        <v>8.1500000000000003E-2</v>
      </c>
      <c r="BL3123">
        <f t="shared" si="1600"/>
        <v>3.0434999999999999</v>
      </c>
      <c r="BM3123" s="43">
        <f t="shared" si="1617"/>
        <v>41774</v>
      </c>
      <c r="BN3123" s="43">
        <f t="shared" si="1601"/>
        <v>42004</v>
      </c>
      <c r="BO3123" s="45">
        <f t="shared" si="1618"/>
        <v>1.027279005524862</v>
      </c>
      <c r="BP3123" s="45">
        <f t="shared" si="1619"/>
        <v>3.527279005524862</v>
      </c>
      <c r="BQ3123" s="47">
        <f t="shared" si="1620"/>
        <v>107.20883679383216</v>
      </c>
      <c r="BR3123" s="47">
        <f t="shared" si="1621"/>
        <v>122.36333650028062</v>
      </c>
    </row>
    <row r="3124" spans="6:70" x14ac:dyDescent="0.25">
      <c r="F3124" s="2">
        <v>41814</v>
      </c>
      <c r="G3124">
        <v>0.10299999999999999</v>
      </c>
      <c r="H3124" s="43">
        <v>41863</v>
      </c>
      <c r="I3124">
        <v>2.0973000000000002</v>
      </c>
      <c r="L3124" s="2">
        <v>41711</v>
      </c>
      <c r="M3124" t="str">
        <v>912828PC</v>
      </c>
      <c r="N3124">
        <v>0.70069999999999999</v>
      </c>
      <c r="O3124">
        <v>-0.35171999999999998</v>
      </c>
      <c r="P3124">
        <v>0.82050000000000001</v>
      </c>
      <c r="Q3124">
        <v>126.21875</v>
      </c>
      <c r="R3124">
        <f>VLOOKUP(M3124,工作表1!$A$3:$B$1000,2,FALSE)</f>
        <v>2.625</v>
      </c>
      <c r="S3124" t="str">
        <f>VLOOKUP(M3124,工作表1!$A$3:$C$1000,3,FALSE)</f>
        <v>2020/11/15</v>
      </c>
      <c r="T3124">
        <f t="shared" si="1591"/>
        <v>8.1500000000000003E-2</v>
      </c>
      <c r="U3124">
        <f t="shared" si="1590"/>
        <v>2.5434999999999999</v>
      </c>
      <c r="V3124" s="43">
        <f t="shared" si="1602"/>
        <v>41774</v>
      </c>
      <c r="W3124" s="43">
        <f t="shared" si="1592"/>
        <v>41820</v>
      </c>
      <c r="X3124" s="45">
        <f t="shared" si="1603"/>
        <v>0.862914364640884</v>
      </c>
      <c r="Y3124" s="45">
        <f t="shared" si="1604"/>
        <v>1.6396266934080073</v>
      </c>
      <c r="Z3124" s="47">
        <f t="shared" si="1605"/>
        <v>104.4523790495994</v>
      </c>
      <c r="AA3124" s="47">
        <f t="shared" si="1606"/>
        <v>125.70087735712031</v>
      </c>
      <c r="AB3124" s="45">
        <f t="shared" si="1607"/>
        <v>2.1261000000000001</v>
      </c>
      <c r="AC3124" s="2" t="str">
        <f t="shared" si="1593"/>
        <v>TY2</v>
      </c>
      <c r="AD3124">
        <f t="shared" si="1594"/>
        <v>124.625</v>
      </c>
      <c r="AE3124">
        <f t="shared" si="1595"/>
        <v>123.5625</v>
      </c>
      <c r="AF3124" s="49">
        <f t="shared" si="1622"/>
        <v>1.0625</v>
      </c>
      <c r="AG3124" s="3">
        <f t="shared" si="1608"/>
        <v>124.15052955777902</v>
      </c>
      <c r="AH3124">
        <f t="shared" si="1609"/>
        <v>121.60653691555311</v>
      </c>
      <c r="AI3124" s="51">
        <f t="shared" si="1610"/>
        <v>2.5439926422259163</v>
      </c>
      <c r="AJ3124" s="52">
        <f t="shared" si="1611"/>
        <v>1.4814926422259163</v>
      </c>
      <c r="AK3124" s="2">
        <v>41711</v>
      </c>
      <c r="AL3124" t="str">
        <v>912828PX</v>
      </c>
      <c r="AM3124">
        <v>1.7303999999999999</v>
      </c>
      <c r="AN3124">
        <v>-5.4480000000000001E-2</v>
      </c>
      <c r="AO3124">
        <v>0.87370000000000003</v>
      </c>
      <c r="AP3124">
        <v>124.625</v>
      </c>
      <c r="AQ3124">
        <f>VLOOKUP(AL3124,工作表1!$F$3:$G$1000,2,FALSE)</f>
        <v>3.625</v>
      </c>
      <c r="AR3124" t="str">
        <f>VLOOKUP(AL3124,工作表1!$F$3:$H$1000,3,FALSE)</f>
        <v>2021/2/15</v>
      </c>
      <c r="AS3124">
        <f t="shared" si="1596"/>
        <v>8.1500000000000003E-2</v>
      </c>
      <c r="AT3124">
        <f t="shared" si="1597"/>
        <v>3.5434999999999999</v>
      </c>
      <c r="AU3124" s="43">
        <f t="shared" si="1612"/>
        <v>41866</v>
      </c>
      <c r="AV3124" s="43">
        <f t="shared" si="1598"/>
        <v>41912</v>
      </c>
      <c r="AW3124" s="45">
        <f t="shared" si="1613"/>
        <v>0.27037292817679559</v>
      </c>
      <c r="AX3124" s="45">
        <f t="shared" si="1614"/>
        <v>2.2566742980398091</v>
      </c>
      <c r="AY3124" s="47">
        <f t="shared" si="1615"/>
        <v>110.90514948589484</v>
      </c>
      <c r="AZ3124" s="47">
        <f t="shared" si="1616"/>
        <v>124.15052955777902</v>
      </c>
      <c r="BA3124" s="43"/>
      <c r="BC3124" s="2">
        <v>41710</v>
      </c>
      <c r="BD3124" t="str">
        <v>912828QN</v>
      </c>
      <c r="BE3124">
        <v>-10.7927</v>
      </c>
      <c r="BF3124">
        <v>0.67825000000000002</v>
      </c>
      <c r="BG3124">
        <v>0.84709999999999996</v>
      </c>
      <c r="BH3124">
        <v>123.5625</v>
      </c>
      <c r="BI3124">
        <f>VLOOKUP(BD3124,工作表1!$K$3:$L$1000,2,FALSE)</f>
        <v>3.125</v>
      </c>
      <c r="BJ3124" t="str">
        <f>VLOOKUP(BD3124,工作表1!$K$3:$M$1000,3,FALSE)</f>
        <v>2021/5/15</v>
      </c>
      <c r="BK3124">
        <f t="shared" si="1599"/>
        <v>8.1000000000000003E-2</v>
      </c>
      <c r="BL3124">
        <f t="shared" si="1600"/>
        <v>3.044</v>
      </c>
      <c r="BM3124" s="43">
        <f t="shared" si="1617"/>
        <v>41774</v>
      </c>
      <c r="BN3124" s="43">
        <f t="shared" si="1601"/>
        <v>42004</v>
      </c>
      <c r="BO3124" s="45">
        <f t="shared" si="1618"/>
        <v>1.0186464088397791</v>
      </c>
      <c r="BP3124" s="45">
        <f t="shared" si="1619"/>
        <v>3.5272080526753955</v>
      </c>
      <c r="BQ3124" s="47">
        <f t="shared" si="1620"/>
        <v>106.58033296911024</v>
      </c>
      <c r="BR3124" s="47">
        <f t="shared" si="1621"/>
        <v>121.60653691555311</v>
      </c>
    </row>
    <row r="3125" spans="6:70" x14ac:dyDescent="0.25">
      <c r="F3125" s="2">
        <v>41813</v>
      </c>
      <c r="G3125">
        <v>0.10249999999999999</v>
      </c>
      <c r="H3125" s="43">
        <v>41862</v>
      </c>
      <c r="I3125">
        <v>2.0876999999999999</v>
      </c>
      <c r="L3125" s="2">
        <v>41710</v>
      </c>
      <c r="M3125" t="str">
        <v>912828PC</v>
      </c>
      <c r="N3125">
        <v>0.74</v>
      </c>
      <c r="O3125">
        <v>-0.35582999999999998</v>
      </c>
      <c r="P3125">
        <v>0.82050000000000001</v>
      </c>
      <c r="Q3125">
        <v>125.65625</v>
      </c>
      <c r="R3125">
        <f>VLOOKUP(M3125,工作表1!$A$3:$B$1000,2,FALSE)</f>
        <v>2.625</v>
      </c>
      <c r="S3125" t="str">
        <f>VLOOKUP(M3125,工作表1!$A$3:$C$1000,3,FALSE)</f>
        <v>2020/11/15</v>
      </c>
      <c r="T3125">
        <f t="shared" si="1591"/>
        <v>8.1000000000000003E-2</v>
      </c>
      <c r="U3125">
        <f t="shared" si="1590"/>
        <v>2.544</v>
      </c>
      <c r="V3125" s="43">
        <f t="shared" si="1602"/>
        <v>41774</v>
      </c>
      <c r="W3125" s="43">
        <f t="shared" si="1592"/>
        <v>41820</v>
      </c>
      <c r="X3125" s="45">
        <f t="shared" si="1603"/>
        <v>0.85566298342541436</v>
      </c>
      <c r="Y3125" s="45">
        <f t="shared" si="1604"/>
        <v>1.6395670930144555</v>
      </c>
      <c r="Z3125" s="47">
        <f t="shared" si="1605"/>
        <v>103.99989872770369</v>
      </c>
      <c r="AA3125" s="47">
        <f t="shared" si="1606"/>
        <v>125.13438635182973</v>
      </c>
      <c r="AB3125" s="45">
        <f t="shared" si="1607"/>
        <v>2.2092000000000001</v>
      </c>
      <c r="AC3125" s="2" t="str">
        <f t="shared" si="1593"/>
        <v>TY2</v>
      </c>
      <c r="AD3125">
        <f t="shared" si="1594"/>
        <v>124.0625</v>
      </c>
      <c r="AE3125">
        <f t="shared" si="1595"/>
        <v>123.28125</v>
      </c>
      <c r="AF3125" s="49">
        <f t="shared" si="1622"/>
        <v>0.78125</v>
      </c>
      <c r="AG3125" s="3">
        <f t="shared" si="1608"/>
        <v>123.57867489725123</v>
      </c>
      <c r="AH3125">
        <f t="shared" si="1609"/>
        <v>121.31282271016555</v>
      </c>
      <c r="AI3125" s="51">
        <f t="shared" si="1610"/>
        <v>2.2658521870856845</v>
      </c>
      <c r="AJ3125" s="52">
        <f t="shared" si="1611"/>
        <v>1.4846021870856845</v>
      </c>
      <c r="AK3125" s="2">
        <v>41710</v>
      </c>
      <c r="AL3125" t="str">
        <v>912828PX</v>
      </c>
      <c r="AM3125">
        <v>1.6314</v>
      </c>
      <c r="AN3125">
        <v>-4.5400000000000003E-2</v>
      </c>
      <c r="AO3125">
        <v>0.87370000000000003</v>
      </c>
      <c r="AP3125">
        <v>124.0625</v>
      </c>
      <c r="AQ3125">
        <f>VLOOKUP(AL3125,工作表1!$F$3:$G$1000,2,FALSE)</f>
        <v>3.625</v>
      </c>
      <c r="AR3125" t="str">
        <f>VLOOKUP(AL3125,工作表1!$F$3:$H$1000,3,FALSE)</f>
        <v>2021/2/15</v>
      </c>
      <c r="AS3125">
        <f t="shared" si="1596"/>
        <v>8.1000000000000003E-2</v>
      </c>
      <c r="AT3125">
        <f t="shared" si="1597"/>
        <v>3.544</v>
      </c>
      <c r="AU3125" s="43">
        <f t="shared" si="1612"/>
        <v>41866</v>
      </c>
      <c r="AV3125" s="43">
        <f t="shared" si="1598"/>
        <v>41912</v>
      </c>
      <c r="AW3125" s="45">
        <f t="shared" si="1613"/>
        <v>0.26035911602209943</v>
      </c>
      <c r="AX3125" s="45">
        <f t="shared" si="1614"/>
        <v>2.2565919927344278</v>
      </c>
      <c r="AY3125" s="47">
        <f t="shared" si="1615"/>
        <v>110.41797339471471</v>
      </c>
      <c r="AZ3125" s="47">
        <f t="shared" si="1616"/>
        <v>123.57867489725123</v>
      </c>
      <c r="BA3125" s="43"/>
      <c r="BC3125" s="2">
        <v>41709</v>
      </c>
      <c r="BD3125" t="str">
        <v>912828QN</v>
      </c>
      <c r="BE3125">
        <v>-11.0154</v>
      </c>
      <c r="BF3125">
        <v>0.68444000000000005</v>
      </c>
      <c r="BG3125">
        <v>0.84709999999999996</v>
      </c>
      <c r="BH3125">
        <v>123.28125</v>
      </c>
      <c r="BI3125">
        <f>VLOOKUP(BD3125,工作表1!$K$3:$L$1000,2,FALSE)</f>
        <v>3.125</v>
      </c>
      <c r="BJ3125" t="str">
        <f>VLOOKUP(BD3125,工作表1!$K$3:$M$1000,3,FALSE)</f>
        <v>2021/5/15</v>
      </c>
      <c r="BK3125">
        <f t="shared" si="1599"/>
        <v>0.08</v>
      </c>
      <c r="BL3125">
        <f t="shared" si="1600"/>
        <v>3.0449999999999999</v>
      </c>
      <c r="BM3125" s="43">
        <f t="shared" si="1617"/>
        <v>41774</v>
      </c>
      <c r="BN3125" s="43">
        <f t="shared" si="1601"/>
        <v>42004</v>
      </c>
      <c r="BO3125" s="45">
        <f t="shared" si="1618"/>
        <v>1.0100138121546962</v>
      </c>
      <c r="BP3125" s="45">
        <f t="shared" si="1619"/>
        <v>3.527137099825929</v>
      </c>
      <c r="BQ3125" s="47">
        <f t="shared" si="1620"/>
        <v>106.34451988033831</v>
      </c>
      <c r="BR3125" s="47">
        <f t="shared" si="1621"/>
        <v>121.31282271016555</v>
      </c>
    </row>
    <row r="3126" spans="6:70" x14ac:dyDescent="0.25">
      <c r="F3126" s="2">
        <v>41810</v>
      </c>
      <c r="G3126">
        <v>0.10199999999999999</v>
      </c>
      <c r="H3126" s="43">
        <v>41859</v>
      </c>
      <c r="I3126">
        <v>2.0853999999999999</v>
      </c>
      <c r="L3126" s="2">
        <v>41709</v>
      </c>
      <c r="M3126" t="str">
        <v>912828PC</v>
      </c>
      <c r="N3126">
        <v>0.39600000000000002</v>
      </c>
      <c r="O3126">
        <v>-0.13976</v>
      </c>
      <c r="P3126">
        <v>0.82050000000000001</v>
      </c>
      <c r="Q3126">
        <v>125.375</v>
      </c>
      <c r="R3126">
        <f>VLOOKUP(M3126,工作表1!$A$3:$B$1000,2,FALSE)</f>
        <v>2.625</v>
      </c>
      <c r="S3126" t="str">
        <f>VLOOKUP(M3126,工作表1!$A$3:$C$1000,3,FALSE)</f>
        <v>2020/11/15</v>
      </c>
      <c r="T3126">
        <f t="shared" si="1591"/>
        <v>0.08</v>
      </c>
      <c r="U3126">
        <f t="shared" si="1590"/>
        <v>2.5449999999999999</v>
      </c>
      <c r="V3126" s="43">
        <f t="shared" si="1602"/>
        <v>41774</v>
      </c>
      <c r="W3126" s="43">
        <f t="shared" si="1592"/>
        <v>41820</v>
      </c>
      <c r="X3126" s="45">
        <f t="shared" si="1603"/>
        <v>0.84841160220994483</v>
      </c>
      <c r="Y3126" s="45">
        <f t="shared" si="1604"/>
        <v>1.6395074926209037</v>
      </c>
      <c r="Z3126" s="47">
        <f t="shared" si="1605"/>
        <v>103.70674490183809</v>
      </c>
      <c r="AA3126" s="47">
        <f t="shared" si="1606"/>
        <v>124.76188796137713</v>
      </c>
      <c r="AB3126" s="45">
        <f t="shared" si="1607"/>
        <v>2.2410000000000001</v>
      </c>
      <c r="AC3126" s="2" t="str">
        <f t="shared" si="1593"/>
        <v>TY2</v>
      </c>
      <c r="AD3126">
        <f t="shared" si="1594"/>
        <v>123.78125</v>
      </c>
      <c r="AE3126">
        <f t="shared" si="1595"/>
        <v>123.15625</v>
      </c>
      <c r="AF3126" s="49">
        <f t="shared" si="1622"/>
        <v>0.625</v>
      </c>
      <c r="AG3126" s="3">
        <f t="shared" si="1608"/>
        <v>123.26350260946995</v>
      </c>
      <c r="AH3126">
        <f t="shared" si="1609"/>
        <v>121.16097730045688</v>
      </c>
      <c r="AI3126" s="51">
        <f t="shared" si="1610"/>
        <v>2.1025253090130747</v>
      </c>
      <c r="AJ3126" s="52">
        <f t="shared" si="1611"/>
        <v>1.4775253090130747</v>
      </c>
      <c r="AK3126" s="2">
        <v>41709</v>
      </c>
      <c r="AL3126" t="str">
        <v>912828PX</v>
      </c>
      <c r="AM3126">
        <v>1.1392</v>
      </c>
      <c r="AN3126">
        <v>-2.3999999999999998E-3</v>
      </c>
      <c r="AO3126">
        <v>0.87370000000000003</v>
      </c>
      <c r="AP3126">
        <v>123.78125</v>
      </c>
      <c r="AQ3126">
        <f>VLOOKUP(AL3126,工作表1!$F$3:$G$1000,2,FALSE)</f>
        <v>3.625</v>
      </c>
      <c r="AR3126" t="str">
        <f>VLOOKUP(AL3126,工作表1!$F$3:$H$1000,3,FALSE)</f>
        <v>2021/2/15</v>
      </c>
      <c r="AS3126">
        <f t="shared" si="1596"/>
        <v>0.08</v>
      </c>
      <c r="AT3126">
        <f t="shared" si="1597"/>
        <v>3.5449999999999999</v>
      </c>
      <c r="AU3126" s="43">
        <f t="shared" si="1612"/>
        <v>41866</v>
      </c>
      <c r="AV3126" s="43">
        <f t="shared" si="1598"/>
        <v>41912</v>
      </c>
      <c r="AW3126" s="45">
        <f t="shared" si="1613"/>
        <v>0.25034530386740333</v>
      </c>
      <c r="AX3126" s="45">
        <f t="shared" si="1614"/>
        <v>2.2565096874290473</v>
      </c>
      <c r="AY3126" s="47">
        <f t="shared" si="1615"/>
        <v>110.15534402593651</v>
      </c>
      <c r="AZ3126" s="47">
        <f t="shared" si="1616"/>
        <v>123.26350260946995</v>
      </c>
      <c r="BA3126" s="43"/>
      <c r="BC3126" s="2">
        <v>41708</v>
      </c>
      <c r="BD3126" t="str">
        <v>912828QN</v>
      </c>
      <c r="BE3126">
        <v>-11.3384</v>
      </c>
      <c r="BF3126">
        <v>0.70215000000000005</v>
      </c>
      <c r="BG3126">
        <v>0.84709999999999996</v>
      </c>
      <c r="BH3126">
        <v>123.15625</v>
      </c>
      <c r="BI3126">
        <f>VLOOKUP(BD3126,工作表1!$K$3:$L$1000,2,FALSE)</f>
        <v>3.125</v>
      </c>
      <c r="BJ3126" t="str">
        <f>VLOOKUP(BD3126,工作表1!$K$3:$M$1000,3,FALSE)</f>
        <v>2021/5/15</v>
      </c>
      <c r="BK3126">
        <f t="shared" si="1599"/>
        <v>8.2500000000000004E-2</v>
      </c>
      <c r="BL3126">
        <f t="shared" si="1600"/>
        <v>3.0425</v>
      </c>
      <c r="BM3126" s="43">
        <f t="shared" si="1617"/>
        <v>41774</v>
      </c>
      <c r="BN3126" s="43">
        <f t="shared" si="1601"/>
        <v>42004</v>
      </c>
      <c r="BO3126" s="45">
        <f t="shared" si="1618"/>
        <v>1.0013812154696133</v>
      </c>
      <c r="BP3126" s="45">
        <f t="shared" si="1619"/>
        <v>3.5270661469764626</v>
      </c>
      <c r="BQ3126" s="47">
        <f t="shared" si="1620"/>
        <v>106.22602134838596</v>
      </c>
      <c r="BR3126" s="47">
        <f t="shared" si="1621"/>
        <v>121.16097730045688</v>
      </c>
    </row>
    <row r="3127" spans="6:70" x14ac:dyDescent="0.25">
      <c r="F3127" s="2">
        <v>41809</v>
      </c>
      <c r="G3127">
        <v>0.10199999999999999</v>
      </c>
      <c r="H3127" s="43">
        <v>41858</v>
      </c>
      <c r="I3127">
        <v>2.0688</v>
      </c>
      <c r="L3127" s="2">
        <v>41708</v>
      </c>
      <c r="M3127" t="str">
        <v>912828PC</v>
      </c>
      <c r="N3127">
        <v>0.44429999999999997</v>
      </c>
      <c r="O3127">
        <v>-0.15998000000000001</v>
      </c>
      <c r="P3127">
        <v>0.82050000000000001</v>
      </c>
      <c r="Q3127">
        <v>125.25</v>
      </c>
      <c r="R3127">
        <f>VLOOKUP(M3127,工作表1!$A$3:$B$1000,2,FALSE)</f>
        <v>2.625</v>
      </c>
      <c r="S3127" t="str">
        <f>VLOOKUP(M3127,工作表1!$A$3:$C$1000,3,FALSE)</f>
        <v>2020/11/15</v>
      </c>
      <c r="T3127">
        <f t="shared" si="1591"/>
        <v>8.2500000000000004E-2</v>
      </c>
      <c r="U3127">
        <f t="shared" si="1590"/>
        <v>2.5425</v>
      </c>
      <c r="V3127" s="43">
        <f t="shared" si="1602"/>
        <v>41774</v>
      </c>
      <c r="W3127" s="43">
        <f t="shared" si="1592"/>
        <v>41820</v>
      </c>
      <c r="X3127" s="45">
        <f t="shared" si="1603"/>
        <v>0.84116022099447518</v>
      </c>
      <c r="Y3127" s="45">
        <f t="shared" si="1604"/>
        <v>1.6394478922273521</v>
      </c>
      <c r="Z3127" s="47">
        <f t="shared" si="1605"/>
        <v>103.61929689767543</v>
      </c>
      <c r="AA3127" s="47">
        <f t="shared" si="1606"/>
        <v>124.64140594242245</v>
      </c>
      <c r="AB3127" s="45">
        <f t="shared" si="1607"/>
        <v>2.2507000000000001</v>
      </c>
      <c r="AC3127" s="2" t="str">
        <f t="shared" si="1593"/>
        <v>TY2</v>
      </c>
      <c r="AD3127">
        <f t="shared" si="1594"/>
        <v>123.65625</v>
      </c>
      <c r="AE3127">
        <f t="shared" si="1595"/>
        <v>123.046875</v>
      </c>
      <c r="AF3127" s="49">
        <f t="shared" si="1622"/>
        <v>0.609375</v>
      </c>
      <c r="AG3127" s="3">
        <f t="shared" si="1608"/>
        <v>123.11565713054505</v>
      </c>
      <c r="AH3127">
        <f t="shared" si="1609"/>
        <v>121.05792382613727</v>
      </c>
      <c r="AI3127" s="51">
        <f t="shared" si="1610"/>
        <v>2.0577333044077761</v>
      </c>
      <c r="AJ3127" s="52">
        <f t="shared" si="1611"/>
        <v>1.4483583044077761</v>
      </c>
      <c r="AK3127" s="2">
        <v>41708</v>
      </c>
      <c r="AL3127" t="str">
        <v>912828PX</v>
      </c>
      <c r="AM3127">
        <v>0.8548</v>
      </c>
      <c r="AN3127">
        <v>2.7789999999999999E-2</v>
      </c>
      <c r="AO3127">
        <v>0.87370000000000003</v>
      </c>
      <c r="AP3127">
        <v>123.65625</v>
      </c>
      <c r="AQ3127">
        <f>VLOOKUP(AL3127,工作表1!$F$3:$G$1000,2,FALSE)</f>
        <v>3.625</v>
      </c>
      <c r="AR3127" t="str">
        <f>VLOOKUP(AL3127,工作表1!$F$3:$H$1000,3,FALSE)</f>
        <v>2021/2/15</v>
      </c>
      <c r="AS3127">
        <f t="shared" si="1596"/>
        <v>8.2500000000000004E-2</v>
      </c>
      <c r="AT3127">
        <f t="shared" si="1597"/>
        <v>3.5425</v>
      </c>
      <c r="AU3127" s="43">
        <f t="shared" si="1612"/>
        <v>41866</v>
      </c>
      <c r="AV3127" s="43">
        <f t="shared" si="1598"/>
        <v>41912</v>
      </c>
      <c r="AW3127" s="45">
        <f t="shared" si="1613"/>
        <v>0.24033149171270718</v>
      </c>
      <c r="AX3127" s="45">
        <f t="shared" si="1614"/>
        <v>2.2564273821236664</v>
      </c>
      <c r="AY3127" s="47">
        <f t="shared" si="1615"/>
        <v>110.03694003450059</v>
      </c>
      <c r="AZ3127" s="47">
        <f t="shared" si="1616"/>
        <v>123.11565713054505</v>
      </c>
      <c r="BA3127" s="43"/>
      <c r="BC3127" s="2">
        <v>41705</v>
      </c>
      <c r="BD3127" t="str">
        <v>912828QN</v>
      </c>
      <c r="BE3127">
        <v>-11.179600000000001</v>
      </c>
      <c r="BF3127">
        <v>0.68938999999999995</v>
      </c>
      <c r="BG3127">
        <v>0.84709999999999996</v>
      </c>
      <c r="BH3127">
        <v>123.046875</v>
      </c>
      <c r="BI3127">
        <f>VLOOKUP(BD3127,工作表1!$K$3:$L$1000,2,FALSE)</f>
        <v>3.125</v>
      </c>
      <c r="BJ3127" t="str">
        <f>VLOOKUP(BD3127,工作表1!$K$3:$M$1000,3,FALSE)</f>
        <v>2021/5/15</v>
      </c>
      <c r="BK3127">
        <f t="shared" si="1599"/>
        <v>8.1500000000000003E-2</v>
      </c>
      <c r="BL3127">
        <f t="shared" si="1600"/>
        <v>3.0434999999999999</v>
      </c>
      <c r="BM3127" s="43">
        <f t="shared" si="1617"/>
        <v>41774</v>
      </c>
      <c r="BN3127" s="43">
        <f t="shared" si="1601"/>
        <v>42004</v>
      </c>
      <c r="BO3127" s="45">
        <f t="shared" si="1618"/>
        <v>0.99274861878453047</v>
      </c>
      <c r="BP3127" s="45">
        <f t="shared" si="1619"/>
        <v>3.5269951941269961</v>
      </c>
      <c r="BQ3127" s="47">
        <f t="shared" si="1620"/>
        <v>106.15171835379059</v>
      </c>
      <c r="BR3127" s="47">
        <f t="shared" si="1621"/>
        <v>121.05792382613727</v>
      </c>
    </row>
    <row r="3128" spans="6:70" x14ac:dyDescent="0.25">
      <c r="F3128" s="2">
        <v>41808</v>
      </c>
      <c r="G3128">
        <v>0.106</v>
      </c>
      <c r="H3128" s="43">
        <v>41857</v>
      </c>
      <c r="I3128">
        <v>2.1265000000000001</v>
      </c>
      <c r="L3128" s="2">
        <v>41705</v>
      </c>
      <c r="M3128" t="str">
        <v>912828PC</v>
      </c>
      <c r="N3128">
        <v>1.0839000000000001</v>
      </c>
      <c r="O3128">
        <v>-0.48296</v>
      </c>
      <c r="P3128">
        <v>0.82050000000000001</v>
      </c>
      <c r="Q3128">
        <v>125.140625</v>
      </c>
      <c r="R3128">
        <f>VLOOKUP(M3128,工作表1!$A$3:$B$1000,2,FALSE)</f>
        <v>2.625</v>
      </c>
      <c r="S3128" t="str">
        <f>VLOOKUP(M3128,工作表1!$A$3:$C$1000,3,FALSE)</f>
        <v>2020/11/15</v>
      </c>
      <c r="T3128">
        <f t="shared" si="1591"/>
        <v>8.1500000000000003E-2</v>
      </c>
      <c r="U3128">
        <f t="shared" si="1590"/>
        <v>2.5434999999999999</v>
      </c>
      <c r="V3128" s="43">
        <f t="shared" si="1602"/>
        <v>41774</v>
      </c>
      <c r="W3128" s="43">
        <f t="shared" si="1592"/>
        <v>41820</v>
      </c>
      <c r="X3128" s="45">
        <f t="shared" si="1603"/>
        <v>0.83390883977900554</v>
      </c>
      <c r="Y3128" s="45">
        <f t="shared" si="1604"/>
        <v>1.6393882918338001</v>
      </c>
      <c r="Z3128" s="47">
        <f t="shared" si="1605"/>
        <v>103.64595429191529</v>
      </c>
      <c r="AA3128" s="47">
        <f t="shared" si="1606"/>
        <v>124.65868187398883</v>
      </c>
      <c r="AB3128" s="45">
        <f t="shared" si="1607"/>
        <v>2.2629000000000001</v>
      </c>
      <c r="AC3128" s="2" t="str">
        <f t="shared" si="1593"/>
        <v>TY2</v>
      </c>
      <c r="AD3128">
        <f t="shared" si="1594"/>
        <v>123.546875</v>
      </c>
      <c r="AE3128">
        <f t="shared" si="1595"/>
        <v>123.515625</v>
      </c>
      <c r="AF3128" s="49">
        <f t="shared" si="1622"/>
        <v>3.125E-2</v>
      </c>
      <c r="AG3128" s="3">
        <f t="shared" si="1608"/>
        <v>123.05254843321417</v>
      </c>
      <c r="AH3128">
        <f t="shared" si="1609"/>
        <v>121.51873596289197</v>
      </c>
      <c r="AI3128" s="51">
        <f t="shared" si="1610"/>
        <v>1.5338124703222036</v>
      </c>
      <c r="AJ3128" s="52">
        <f t="shared" si="1611"/>
        <v>1.5025624703222036</v>
      </c>
      <c r="AK3128" s="2">
        <v>41705</v>
      </c>
      <c r="AL3128" t="str">
        <v>912828PX</v>
      </c>
      <c r="AM3128">
        <v>1.5802</v>
      </c>
      <c r="AN3128">
        <v>-4.0210000000000003E-2</v>
      </c>
      <c r="AO3128">
        <v>0.87370000000000003</v>
      </c>
      <c r="AP3128">
        <v>123.546875</v>
      </c>
      <c r="AQ3128">
        <f>VLOOKUP(AL3128,工作表1!$F$3:$G$1000,2,FALSE)</f>
        <v>3.625</v>
      </c>
      <c r="AR3128" t="str">
        <f>VLOOKUP(AL3128,工作表1!$F$3:$H$1000,3,FALSE)</f>
        <v>2021/2/15</v>
      </c>
      <c r="AS3128">
        <f t="shared" si="1596"/>
        <v>8.1500000000000003E-2</v>
      </c>
      <c r="AT3128">
        <f t="shared" si="1597"/>
        <v>3.5434999999999999</v>
      </c>
      <c r="AU3128" s="43">
        <f t="shared" si="1612"/>
        <v>41866</v>
      </c>
      <c r="AV3128" s="43">
        <f t="shared" si="1598"/>
        <v>41912</v>
      </c>
      <c r="AW3128" s="45">
        <f t="shared" si="1613"/>
        <v>0.23031767955801108</v>
      </c>
      <c r="AX3128" s="45">
        <f t="shared" si="1614"/>
        <v>2.2563450768182851</v>
      </c>
      <c r="AY3128" s="47">
        <f t="shared" si="1615"/>
        <v>109.99454001358781</v>
      </c>
      <c r="AZ3128" s="47">
        <f t="shared" si="1616"/>
        <v>123.05254843321417</v>
      </c>
      <c r="BA3128" s="43"/>
      <c r="BC3128" s="2">
        <v>41704</v>
      </c>
      <c r="BD3128" t="str">
        <v>912828QN</v>
      </c>
      <c r="BE3128">
        <v>-11.099399999999999</v>
      </c>
      <c r="BF3128">
        <v>0.67857000000000001</v>
      </c>
      <c r="BG3128">
        <v>0.84709999999999996</v>
      </c>
      <c r="BH3128">
        <v>123.515625</v>
      </c>
      <c r="BI3128">
        <f>VLOOKUP(BD3128,工作表1!$K$3:$L$1000,2,FALSE)</f>
        <v>3.125</v>
      </c>
      <c r="BJ3128" t="str">
        <f>VLOOKUP(BD3128,工作表1!$K$3:$M$1000,3,FALSE)</f>
        <v>2021/5/15</v>
      </c>
      <c r="BK3128">
        <f t="shared" si="1599"/>
        <v>0.08</v>
      </c>
      <c r="BL3128">
        <f t="shared" si="1600"/>
        <v>3.0449999999999999</v>
      </c>
      <c r="BM3128" s="43">
        <f t="shared" si="1617"/>
        <v>41774</v>
      </c>
      <c r="BN3128" s="43">
        <f t="shared" si="1601"/>
        <v>42004</v>
      </c>
      <c r="BO3128" s="45">
        <f t="shared" si="1618"/>
        <v>0.96685082872928174</v>
      </c>
      <c r="BP3128" s="45">
        <f t="shared" si="1619"/>
        <v>3.5267823355785968</v>
      </c>
      <c r="BQ3128" s="47">
        <f t="shared" si="1620"/>
        <v>106.57984062533777</v>
      </c>
      <c r="BR3128" s="47">
        <f t="shared" si="1621"/>
        <v>121.51873596289197</v>
      </c>
    </row>
    <row r="3129" spans="6:70" x14ac:dyDescent="0.25">
      <c r="F3129" s="2">
        <v>41807</v>
      </c>
      <c r="G3129">
        <v>0.10299999999999999</v>
      </c>
      <c r="H3129" s="43">
        <v>41856</v>
      </c>
      <c r="I3129">
        <v>2.1435</v>
      </c>
      <c r="L3129" s="2">
        <v>41704</v>
      </c>
      <c r="M3129" t="str">
        <v>912828PX</v>
      </c>
      <c r="N3129">
        <v>0.74139999999999995</v>
      </c>
      <c r="O3129">
        <v>-0.23512</v>
      </c>
      <c r="P3129">
        <v>0.86970000000000003</v>
      </c>
      <c r="Q3129">
        <v>125.609375</v>
      </c>
      <c r="R3129">
        <f>VLOOKUP(M3129,工作表1!$A$3:$B$1000,2,FALSE)</f>
        <v>3.625</v>
      </c>
      <c r="S3129" t="str">
        <f>VLOOKUP(M3129,工作表1!$A$3:$C$1000,3,FALSE)</f>
        <v>2021/2/15</v>
      </c>
      <c r="T3129">
        <f t="shared" si="1591"/>
        <v>0.08</v>
      </c>
      <c r="U3129">
        <f t="shared" si="1590"/>
        <v>3.5449999999999999</v>
      </c>
      <c r="V3129" s="43">
        <f t="shared" si="1602"/>
        <v>41866</v>
      </c>
      <c r="W3129" s="43">
        <f t="shared" si="1592"/>
        <v>41820</v>
      </c>
      <c r="X3129" s="45">
        <f t="shared" si="1603"/>
        <v>0.20027624309392264</v>
      </c>
      <c r="Y3129" s="45">
        <f t="shared" si="1604"/>
        <v>1.3423995307651555</v>
      </c>
      <c r="Z3129" s="47">
        <f t="shared" si="1605"/>
        <v>110.46916367098719</v>
      </c>
      <c r="AA3129" s="47">
        <f t="shared" si="1606"/>
        <v>125.40951616976442</v>
      </c>
      <c r="AB3129" s="45">
        <f t="shared" si="1607"/>
        <v>2.2014</v>
      </c>
      <c r="AC3129" s="2" t="str">
        <f t="shared" si="1593"/>
        <v>TY2</v>
      </c>
      <c r="AD3129">
        <f t="shared" si="1594"/>
        <v>124.015625</v>
      </c>
      <c r="AE3129">
        <f t="shared" si="1595"/>
        <v>123.828125</v>
      </c>
      <c r="AF3129" s="49">
        <f t="shared" si="1622"/>
        <v>0.1875</v>
      </c>
      <c r="AG3129" s="3">
        <f t="shared" si="1608"/>
        <v>123.47482732056233</v>
      </c>
      <c r="AH3129">
        <f t="shared" si="1609"/>
        <v>121.83887257704782</v>
      </c>
      <c r="AI3129" s="51">
        <f t="shared" si="1610"/>
        <v>1.6359547435145032</v>
      </c>
      <c r="AJ3129" s="52">
        <f t="shared" si="1611"/>
        <v>1.4484547435145032</v>
      </c>
      <c r="AK3129" s="2">
        <v>41704</v>
      </c>
      <c r="AL3129" t="str">
        <v>912828PX</v>
      </c>
      <c r="AM3129">
        <v>1.093</v>
      </c>
      <c r="AN3129">
        <v>1.153E-2</v>
      </c>
      <c r="AO3129">
        <v>0.87370000000000003</v>
      </c>
      <c r="AP3129">
        <v>124.015625</v>
      </c>
      <c r="AQ3129">
        <f>VLOOKUP(AL3129,工作表1!$F$3:$G$1000,2,FALSE)</f>
        <v>3.625</v>
      </c>
      <c r="AR3129" t="str">
        <f>VLOOKUP(AL3129,工作表1!$F$3:$H$1000,3,FALSE)</f>
        <v>2021/2/15</v>
      </c>
      <c r="AS3129">
        <f t="shared" si="1596"/>
        <v>0.08</v>
      </c>
      <c r="AT3129">
        <f t="shared" si="1597"/>
        <v>3.5449999999999999</v>
      </c>
      <c r="AU3129" s="43">
        <f t="shared" si="1612"/>
        <v>41866</v>
      </c>
      <c r="AV3129" s="43">
        <f t="shared" si="1598"/>
        <v>41912</v>
      </c>
      <c r="AW3129" s="45">
        <f t="shared" si="1613"/>
        <v>0.20027624309392264</v>
      </c>
      <c r="AX3129" s="45">
        <f t="shared" si="1614"/>
        <v>2.2560981609021415</v>
      </c>
      <c r="AY3129" s="47">
        <f t="shared" si="1615"/>
        <v>110.40087005463283</v>
      </c>
      <c r="AZ3129" s="47">
        <f t="shared" si="1616"/>
        <v>123.47482732056233</v>
      </c>
      <c r="BA3129" s="43"/>
      <c r="BC3129" s="2">
        <v>41703</v>
      </c>
      <c r="BD3129" t="str">
        <v>912828QN</v>
      </c>
      <c r="BE3129">
        <v>-10.87</v>
      </c>
      <c r="BF3129">
        <v>0.66066999999999998</v>
      </c>
      <c r="BG3129">
        <v>0.84709999999999996</v>
      </c>
      <c r="BH3129">
        <v>123.828125</v>
      </c>
      <c r="BI3129">
        <f>VLOOKUP(BD3129,工作表1!$K$3:$L$1000,2,FALSE)</f>
        <v>3.125</v>
      </c>
      <c r="BJ3129" t="str">
        <f>VLOOKUP(BD3129,工作表1!$K$3:$M$1000,3,FALSE)</f>
        <v>2021/5/15</v>
      </c>
      <c r="BK3129">
        <f t="shared" si="1599"/>
        <v>7.6999999999999999E-2</v>
      </c>
      <c r="BL3129">
        <f t="shared" si="1600"/>
        <v>3.048</v>
      </c>
      <c r="BM3129" s="43">
        <f t="shared" si="1617"/>
        <v>41774</v>
      </c>
      <c r="BN3129" s="43">
        <f t="shared" si="1601"/>
        <v>42004</v>
      </c>
      <c r="BO3129" s="45">
        <f t="shared" si="1618"/>
        <v>0.95821823204419887</v>
      </c>
      <c r="BP3129" s="45">
        <f t="shared" si="1619"/>
        <v>3.5267113827291303</v>
      </c>
      <c r="BQ3129" s="47">
        <f t="shared" si="1620"/>
        <v>106.86570667691218</v>
      </c>
      <c r="BR3129" s="47">
        <f t="shared" si="1621"/>
        <v>121.83887257704782</v>
      </c>
    </row>
    <row r="3130" spans="6:70" x14ac:dyDescent="0.25">
      <c r="F3130" s="2">
        <v>41806</v>
      </c>
      <c r="G3130">
        <v>0.10349999999999999</v>
      </c>
      <c r="H3130" s="43">
        <v>41855</v>
      </c>
      <c r="I3130">
        <v>2.1339000000000001</v>
      </c>
      <c r="L3130" s="2">
        <v>41703</v>
      </c>
      <c r="M3130" t="str">
        <v>912828PX</v>
      </c>
      <c r="N3130">
        <v>0.79810000000000003</v>
      </c>
      <c r="O3130">
        <v>-0.24465000000000001</v>
      </c>
      <c r="P3130">
        <v>0.86970000000000003</v>
      </c>
      <c r="Q3130">
        <v>125.9375</v>
      </c>
      <c r="R3130">
        <f>VLOOKUP(M3130,工作表1!$A$3:$B$1000,2,FALSE)</f>
        <v>3.625</v>
      </c>
      <c r="S3130" t="str">
        <f>VLOOKUP(M3130,工作表1!$A$3:$C$1000,3,FALSE)</f>
        <v>2021/2/15</v>
      </c>
      <c r="T3130">
        <f t="shared" si="1591"/>
        <v>7.6999999999999999E-2</v>
      </c>
      <c r="U3130">
        <f t="shared" si="1590"/>
        <v>3.548</v>
      </c>
      <c r="V3130" s="43">
        <f t="shared" si="1602"/>
        <v>41866</v>
      </c>
      <c r="W3130" s="43">
        <f t="shared" si="1592"/>
        <v>41820</v>
      </c>
      <c r="X3130" s="45">
        <f t="shared" si="1603"/>
        <v>0.19026243093922651</v>
      </c>
      <c r="Y3130" s="45">
        <f t="shared" si="1604"/>
        <v>1.3423172254597746</v>
      </c>
      <c r="Z3130" s="47">
        <f t="shared" si="1605"/>
        <v>110.76887760357374</v>
      </c>
      <c r="AA3130" s="47">
        <f t="shared" si="1606"/>
        <v>125.73901937799359</v>
      </c>
      <c r="AB3130" s="45">
        <f t="shared" si="1607"/>
        <v>2.1720000000000002</v>
      </c>
      <c r="AC3130" s="2" t="str">
        <f t="shared" si="1593"/>
        <v>TY2</v>
      </c>
      <c r="AD3130">
        <f t="shared" si="1594"/>
        <v>124.328125</v>
      </c>
      <c r="AE3130">
        <f t="shared" si="1595"/>
        <v>123.828125</v>
      </c>
      <c r="AF3130" s="49">
        <f t="shared" si="1622"/>
        <v>0.5</v>
      </c>
      <c r="AG3130" s="3">
        <f t="shared" si="1608"/>
        <v>123.81169610815407</v>
      </c>
      <c r="AH3130">
        <f t="shared" si="1609"/>
        <v>121.84583175479619</v>
      </c>
      <c r="AI3130" s="51">
        <f t="shared" si="1610"/>
        <v>1.9658643533578726</v>
      </c>
      <c r="AJ3130" s="52">
        <f t="shared" si="1611"/>
        <v>1.4658643533578726</v>
      </c>
      <c r="AK3130" s="2">
        <v>41703</v>
      </c>
      <c r="AL3130" t="str">
        <v>912828PX</v>
      </c>
      <c r="AM3130">
        <v>1.5267999999999999</v>
      </c>
      <c r="AN3130">
        <v>-2.7619999999999999E-2</v>
      </c>
      <c r="AO3130">
        <v>0.87370000000000003</v>
      </c>
      <c r="AP3130">
        <v>124.328125</v>
      </c>
      <c r="AQ3130">
        <f>VLOOKUP(AL3130,工作表1!$F$3:$G$1000,2,FALSE)</f>
        <v>3.625</v>
      </c>
      <c r="AR3130" t="str">
        <f>VLOOKUP(AL3130,工作表1!$F$3:$H$1000,3,FALSE)</f>
        <v>2021/2/15</v>
      </c>
      <c r="AS3130">
        <f t="shared" si="1596"/>
        <v>7.6999999999999999E-2</v>
      </c>
      <c r="AT3130">
        <f t="shared" si="1597"/>
        <v>3.548</v>
      </c>
      <c r="AU3130" s="43">
        <f t="shared" si="1612"/>
        <v>41866</v>
      </c>
      <c r="AV3130" s="43">
        <f t="shared" si="1598"/>
        <v>41912</v>
      </c>
      <c r="AW3130" s="45">
        <f t="shared" si="1613"/>
        <v>0.19026243093922651</v>
      </c>
      <c r="AX3130" s="45">
        <f t="shared" si="1614"/>
        <v>2.2560158555967611</v>
      </c>
      <c r="AY3130" s="47">
        <f t="shared" si="1615"/>
        <v>110.70910397340805</v>
      </c>
      <c r="AZ3130" s="47">
        <f t="shared" si="1616"/>
        <v>123.81169610815407</v>
      </c>
      <c r="BA3130" s="43"/>
      <c r="BC3130" s="2">
        <v>41702</v>
      </c>
      <c r="BD3130" t="str">
        <v>912828QN</v>
      </c>
      <c r="BE3130">
        <v>-10.616199999999999</v>
      </c>
      <c r="BF3130">
        <v>0.64609000000000005</v>
      </c>
      <c r="BG3130">
        <v>0.84709999999999996</v>
      </c>
      <c r="BH3130">
        <v>123.828125</v>
      </c>
      <c r="BI3130">
        <f>VLOOKUP(BD3130,工作表1!$K$3:$L$1000,2,FALSE)</f>
        <v>3.125</v>
      </c>
      <c r="BJ3130" t="str">
        <f>VLOOKUP(BD3130,工作表1!$K$3:$M$1000,3,FALSE)</f>
        <v>2021/5/15</v>
      </c>
      <c r="BK3130">
        <f t="shared" si="1599"/>
        <v>7.4999999999999997E-2</v>
      </c>
      <c r="BL3130">
        <f t="shared" si="1600"/>
        <v>3.05</v>
      </c>
      <c r="BM3130" s="43">
        <f t="shared" si="1617"/>
        <v>41774</v>
      </c>
      <c r="BN3130" s="43">
        <f t="shared" si="1601"/>
        <v>42004</v>
      </c>
      <c r="BO3130" s="45">
        <f t="shared" si="1618"/>
        <v>0.949585635359116</v>
      </c>
      <c r="BP3130" s="45">
        <f t="shared" si="1619"/>
        <v>3.5266404298796639</v>
      </c>
      <c r="BQ3130" s="47">
        <f t="shared" si="1620"/>
        <v>106.88546067766136</v>
      </c>
      <c r="BR3130" s="47">
        <f t="shared" si="1621"/>
        <v>121.84583175479619</v>
      </c>
    </row>
    <row r="3131" spans="6:70" x14ac:dyDescent="0.25">
      <c r="F3131" s="2">
        <v>41803</v>
      </c>
      <c r="G3131">
        <v>0.10249999999999999</v>
      </c>
      <c r="H3131" s="43">
        <v>41852</v>
      </c>
      <c r="I3131">
        <v>2.1484000000000001</v>
      </c>
      <c r="L3131" s="2">
        <v>41702</v>
      </c>
      <c r="M3131" t="str">
        <v>912828PX</v>
      </c>
      <c r="N3131">
        <v>0.91059999999999997</v>
      </c>
      <c r="O3131">
        <v>-0.28027000000000002</v>
      </c>
      <c r="P3131">
        <v>0.86970000000000003</v>
      </c>
      <c r="Q3131">
        <v>125.921875</v>
      </c>
      <c r="R3131">
        <f>VLOOKUP(M3131,工作表1!$A$3:$B$1000,2,FALSE)</f>
        <v>3.625</v>
      </c>
      <c r="S3131" t="str">
        <f>VLOOKUP(M3131,工作表1!$A$3:$C$1000,3,FALSE)</f>
        <v>2021/2/15</v>
      </c>
      <c r="T3131">
        <f t="shared" si="1591"/>
        <v>7.4999999999999997E-2</v>
      </c>
      <c r="U3131">
        <f t="shared" si="1590"/>
        <v>3.55</v>
      </c>
      <c r="V3131" s="43">
        <f t="shared" si="1602"/>
        <v>41866</v>
      </c>
      <c r="W3131" s="43">
        <f t="shared" si="1592"/>
        <v>41820</v>
      </c>
      <c r="X3131" s="45">
        <f t="shared" si="1603"/>
        <v>0.18024861878453038</v>
      </c>
      <c r="Y3131" s="45">
        <f t="shared" si="1604"/>
        <v>1.3422349201543935</v>
      </c>
      <c r="Z3131" s="47">
        <f t="shared" si="1605"/>
        <v>110.77903900513488</v>
      </c>
      <c r="AA3131" s="47">
        <f t="shared" si="1606"/>
        <v>125.73594330866486</v>
      </c>
      <c r="AB3131" s="45">
        <f t="shared" si="1607"/>
        <v>2.1695000000000002</v>
      </c>
      <c r="AC3131" s="2" t="str">
        <f t="shared" si="1593"/>
        <v>TY2</v>
      </c>
      <c r="AD3131">
        <f t="shared" si="1594"/>
        <v>124.328125</v>
      </c>
      <c r="AE3131">
        <f t="shared" si="1595"/>
        <v>124.484375</v>
      </c>
      <c r="AF3131" s="49">
        <f t="shared" si="1622"/>
        <v>-0.15625</v>
      </c>
      <c r="AG3131" s="3">
        <f t="shared" si="1608"/>
        <v>123.78686673000742</v>
      </c>
      <c r="AH3131">
        <f t="shared" si="1609"/>
        <v>122.57304698623918</v>
      </c>
      <c r="AI3131" s="51">
        <f t="shared" si="1610"/>
        <v>1.2138197437682408</v>
      </c>
      <c r="AJ3131" s="52">
        <f t="shared" si="1611"/>
        <v>1.3700697437682408</v>
      </c>
      <c r="AK3131" s="2">
        <v>41702</v>
      </c>
      <c r="AL3131" t="str">
        <v>912828PX</v>
      </c>
      <c r="AM3131">
        <v>1.2281</v>
      </c>
      <c r="AN3131">
        <v>6.3000000000000003E-4</v>
      </c>
      <c r="AO3131">
        <v>0.87370000000000003</v>
      </c>
      <c r="AP3131">
        <v>124.328125</v>
      </c>
      <c r="AQ3131">
        <f>VLOOKUP(AL3131,工作表1!$F$3:$G$1000,2,FALSE)</f>
        <v>3.625</v>
      </c>
      <c r="AR3131" t="str">
        <f>VLOOKUP(AL3131,工作表1!$F$3:$H$1000,3,FALSE)</f>
        <v>2021/2/15</v>
      </c>
      <c r="AS3131">
        <f t="shared" si="1596"/>
        <v>7.4999999999999997E-2</v>
      </c>
      <c r="AT3131">
        <f t="shared" si="1597"/>
        <v>3.55</v>
      </c>
      <c r="AU3131" s="43">
        <f t="shared" si="1612"/>
        <v>41866</v>
      </c>
      <c r="AV3131" s="43">
        <f t="shared" si="1598"/>
        <v>41912</v>
      </c>
      <c r="AW3131" s="45">
        <f t="shared" si="1613"/>
        <v>0.18024861878453038</v>
      </c>
      <c r="AX3131" s="45">
        <f t="shared" si="1614"/>
        <v>2.2559335502913798</v>
      </c>
      <c r="AY3131" s="47">
        <f t="shared" si="1615"/>
        <v>110.70075831588875</v>
      </c>
      <c r="AZ3131" s="47">
        <f t="shared" si="1616"/>
        <v>123.78686673000742</v>
      </c>
      <c r="BA3131" s="43"/>
      <c r="BC3131" s="2">
        <v>41701</v>
      </c>
      <c r="BD3131" t="str">
        <v>912828QN</v>
      </c>
      <c r="BE3131">
        <v>-9.3785000000000007</v>
      </c>
      <c r="BF3131">
        <v>0.56740999999999997</v>
      </c>
      <c r="BG3131">
        <v>0.84709999999999996</v>
      </c>
      <c r="BH3131">
        <v>124.484375</v>
      </c>
      <c r="BI3131">
        <f>VLOOKUP(BD3131,工作表1!$K$3:$L$1000,2,FALSE)</f>
        <v>3.125</v>
      </c>
      <c r="BJ3131" t="str">
        <f>VLOOKUP(BD3131,工作表1!$K$3:$M$1000,3,FALSE)</f>
        <v>2021/5/15</v>
      </c>
      <c r="BK3131">
        <f t="shared" si="1599"/>
        <v>7.5499999999999998E-2</v>
      </c>
      <c r="BL3131">
        <f t="shared" si="1600"/>
        <v>3.0495000000000001</v>
      </c>
      <c r="BM3131" s="43">
        <f t="shared" si="1617"/>
        <v>41774</v>
      </c>
      <c r="BN3131" s="43">
        <f t="shared" si="1601"/>
        <v>42004</v>
      </c>
      <c r="BO3131" s="45">
        <f t="shared" si="1618"/>
        <v>0.94095303867403313</v>
      </c>
      <c r="BP3131" s="45">
        <f t="shared" si="1619"/>
        <v>3.5265694770301979</v>
      </c>
      <c r="BQ3131" s="47">
        <f t="shared" si="1620"/>
        <v>107.51325747038413</v>
      </c>
      <c r="BR3131" s="47">
        <f t="shared" si="1621"/>
        <v>122.57304698623918</v>
      </c>
    </row>
    <row r="3132" spans="6:70" x14ac:dyDescent="0.25">
      <c r="F3132" s="2">
        <v>41802</v>
      </c>
      <c r="G3132">
        <v>9.8750000000000004E-2</v>
      </c>
      <c r="H3132" s="43">
        <v>41851</v>
      </c>
      <c r="I3132">
        <v>2.2330000000000001</v>
      </c>
      <c r="L3132" s="2">
        <v>41701</v>
      </c>
      <c r="M3132" t="str">
        <v>912828PC</v>
      </c>
      <c r="N3132">
        <v>7.4000000000000003E-3</v>
      </c>
      <c r="O3132">
        <v>7.9659999999999995E-2</v>
      </c>
      <c r="P3132">
        <v>0.82050000000000001</v>
      </c>
      <c r="Q3132">
        <v>126.578125</v>
      </c>
      <c r="R3132">
        <f>VLOOKUP(M3132,工作表1!$A$3:$B$1000,2,FALSE)</f>
        <v>2.625</v>
      </c>
      <c r="S3132" t="str">
        <f>VLOOKUP(M3132,工作表1!$A$3:$C$1000,3,FALSE)</f>
        <v>2020/11/15</v>
      </c>
      <c r="T3132">
        <f t="shared" si="1591"/>
        <v>7.5499999999999998E-2</v>
      </c>
      <c r="U3132">
        <f t="shared" si="1590"/>
        <v>2.5495000000000001</v>
      </c>
      <c r="V3132" s="43">
        <f t="shared" si="1602"/>
        <v>41774</v>
      </c>
      <c r="W3132" s="43">
        <f t="shared" si="1592"/>
        <v>41820</v>
      </c>
      <c r="X3132" s="45">
        <f t="shared" si="1603"/>
        <v>0.7904005524861879</v>
      </c>
      <c r="Y3132" s="45">
        <f t="shared" si="1604"/>
        <v>1.6390306894724893</v>
      </c>
      <c r="Z3132" s="47">
        <f t="shared" si="1605"/>
        <v>104.67750969962121</v>
      </c>
      <c r="AA3132" s="47">
        <f t="shared" si="1606"/>
        <v>125.82448782974915</v>
      </c>
      <c r="AB3132" s="45">
        <f t="shared" si="1607"/>
        <v>2.0748000000000002</v>
      </c>
      <c r="AC3132" s="2" t="str">
        <f t="shared" si="1593"/>
        <v>TY2</v>
      </c>
      <c r="AD3132">
        <f t="shared" si="1594"/>
        <v>124.984375</v>
      </c>
      <c r="AE3132">
        <f t="shared" si="1595"/>
        <v>124.03125</v>
      </c>
      <c r="AF3132" s="49">
        <f t="shared" si="1622"/>
        <v>0.953125</v>
      </c>
      <c r="AG3132" s="3">
        <f t="shared" si="1608"/>
        <v>124.42986703206886</v>
      </c>
      <c r="AH3132">
        <f t="shared" si="1609"/>
        <v>122.66098562519565</v>
      </c>
      <c r="AI3132" s="51">
        <f t="shared" si="1610"/>
        <v>1.7688814068732057</v>
      </c>
      <c r="AJ3132" s="52">
        <f t="shared" si="1611"/>
        <v>0.81575640687320572</v>
      </c>
      <c r="AK3132" s="2">
        <v>41701</v>
      </c>
      <c r="AL3132" t="str">
        <v>912828PX</v>
      </c>
      <c r="AM3132">
        <v>0.94940000000000002</v>
      </c>
      <c r="AN3132">
        <v>1.512E-2</v>
      </c>
      <c r="AO3132">
        <v>0.87370000000000003</v>
      </c>
      <c r="AP3132">
        <v>124.984375</v>
      </c>
      <c r="AQ3132">
        <f>VLOOKUP(AL3132,工作表1!$F$3:$G$1000,2,FALSE)</f>
        <v>3.625</v>
      </c>
      <c r="AR3132" t="str">
        <f>VLOOKUP(AL3132,工作表1!$F$3:$H$1000,3,FALSE)</f>
        <v>2021/2/15</v>
      </c>
      <c r="AS3132">
        <f t="shared" si="1596"/>
        <v>7.5499999999999998E-2</v>
      </c>
      <c r="AT3132">
        <f t="shared" si="1597"/>
        <v>3.5495000000000001</v>
      </c>
      <c r="AU3132" s="43">
        <f t="shared" si="1612"/>
        <v>41866</v>
      </c>
      <c r="AV3132" s="43">
        <f t="shared" si="1598"/>
        <v>41912</v>
      </c>
      <c r="AW3132" s="45">
        <f t="shared" si="1613"/>
        <v>0.17023480662983426</v>
      </c>
      <c r="AX3132" s="45">
        <f t="shared" si="1614"/>
        <v>2.2558512449859984</v>
      </c>
      <c r="AY3132" s="47">
        <f t="shared" si="1615"/>
        <v>111.27444822774504</v>
      </c>
      <c r="AZ3132" s="47">
        <f t="shared" si="1616"/>
        <v>124.42986703206886</v>
      </c>
      <c r="BA3132" s="43"/>
      <c r="BC3132" s="2">
        <v>41698</v>
      </c>
      <c r="BD3132" t="str">
        <v>912828QN</v>
      </c>
      <c r="BE3132">
        <v>-10.4299</v>
      </c>
      <c r="BF3132">
        <v>0.61667000000000005</v>
      </c>
      <c r="BG3132">
        <v>0.84709999999999996</v>
      </c>
      <c r="BH3132">
        <v>124.03125</v>
      </c>
      <c r="BI3132">
        <f>VLOOKUP(BD3132,工作表1!$K$3:$L$1000,2,FALSE)</f>
        <v>3.125</v>
      </c>
      <c r="BJ3132" t="str">
        <f>VLOOKUP(BD3132,工作表1!$K$3:$M$1000,3,FALSE)</f>
        <v>2021/5/15</v>
      </c>
      <c r="BK3132">
        <f t="shared" si="1599"/>
        <v>7.6499999999999999E-2</v>
      </c>
      <c r="BL3132">
        <f t="shared" si="1600"/>
        <v>3.0485000000000002</v>
      </c>
      <c r="BM3132" s="43">
        <f t="shared" si="1617"/>
        <v>41774</v>
      </c>
      <c r="BN3132" s="43">
        <f t="shared" si="1601"/>
        <v>41912</v>
      </c>
      <c r="BO3132" s="45">
        <f t="shared" si="1618"/>
        <v>0.93232044198895037</v>
      </c>
      <c r="BP3132" s="45">
        <f t="shared" si="1619"/>
        <v>2.7388272913040188</v>
      </c>
      <c r="BQ3132" s="47">
        <f t="shared" si="1620"/>
        <v>106.47779903954159</v>
      </c>
      <c r="BR3132" s="47">
        <f t="shared" si="1621"/>
        <v>122.66098562519565</v>
      </c>
    </row>
    <row r="3133" spans="6:70" x14ac:dyDescent="0.25">
      <c r="F3133" s="2">
        <v>41801</v>
      </c>
      <c r="G3133">
        <v>9.7500000000000003E-2</v>
      </c>
      <c r="H3133" s="43">
        <v>41850</v>
      </c>
      <c r="I3133">
        <v>2.2204000000000002</v>
      </c>
      <c r="L3133" s="2">
        <v>41698</v>
      </c>
      <c r="M3133" t="str">
        <v>912828PC</v>
      </c>
      <c r="N3133">
        <v>0.58899999999999997</v>
      </c>
      <c r="O3133">
        <v>-0.14423</v>
      </c>
      <c r="P3133">
        <v>0.82050000000000001</v>
      </c>
      <c r="Q3133">
        <v>126.109375</v>
      </c>
      <c r="R3133">
        <f>VLOOKUP(M3133,工作表1!$A$3:$B$1000,2,FALSE)</f>
        <v>2.625</v>
      </c>
      <c r="S3133" t="str">
        <f>VLOOKUP(M3133,工作表1!$A$3:$C$1000,3,FALSE)</f>
        <v>2020/11/15</v>
      </c>
      <c r="T3133">
        <f t="shared" si="1591"/>
        <v>7.6499999999999999E-2</v>
      </c>
      <c r="U3133">
        <f t="shared" si="1590"/>
        <v>2.5485000000000002</v>
      </c>
      <c r="V3133" s="43">
        <f t="shared" si="1602"/>
        <v>41774</v>
      </c>
      <c r="W3133" s="43">
        <f t="shared" si="1592"/>
        <v>41729</v>
      </c>
      <c r="X3133" s="45">
        <f t="shared" si="1603"/>
        <v>0.78314917127071826</v>
      </c>
      <c r="Y3133" s="45">
        <f t="shared" si="1604"/>
        <v>0.98451903428441689</v>
      </c>
      <c r="Z3133" s="47">
        <f t="shared" si="1605"/>
        <v>103.68750565277615</v>
      </c>
      <c r="AA3133" s="47">
        <f t="shared" si="1606"/>
        <v>125.95519842816623</v>
      </c>
      <c r="AB3133" s="45">
        <f t="shared" si="1607"/>
        <v>2.1208</v>
      </c>
      <c r="AC3133" s="2" t="str">
        <f t="shared" si="1593"/>
        <v>TY1</v>
      </c>
      <c r="AD3133">
        <f t="shared" si="1594"/>
        <v>126.109375</v>
      </c>
      <c r="AE3133">
        <f t="shared" si="1595"/>
        <v>124.53125</v>
      </c>
      <c r="AF3133" s="49">
        <f t="shared" si="1622"/>
        <v>1.578125</v>
      </c>
      <c r="AG3133" s="3">
        <f t="shared" si="1608"/>
        <v>125.95519842816623</v>
      </c>
      <c r="AH3133">
        <f t="shared" si="1609"/>
        <v>124.21181004323168</v>
      </c>
      <c r="AI3133" s="51">
        <f t="shared" si="1610"/>
        <v>1.7433883849345477</v>
      </c>
      <c r="AJ3133" s="52">
        <f t="shared" si="1611"/>
        <v>0.16526338493454773</v>
      </c>
      <c r="AK3133" s="2">
        <v>41698</v>
      </c>
      <c r="AL3133" t="str">
        <v>912828PX</v>
      </c>
      <c r="AM3133">
        <v>0.7681</v>
      </c>
      <c r="AN3133">
        <v>2.8080000000000001E-2</v>
      </c>
      <c r="AO3133">
        <v>0.87370000000000003</v>
      </c>
      <c r="AP3133">
        <v>124.53125</v>
      </c>
      <c r="AQ3133">
        <f>VLOOKUP(AL3133,工作表1!$F$3:$G$1000,2,FALSE)</f>
        <v>3.625</v>
      </c>
      <c r="AR3133" t="str">
        <f>VLOOKUP(AL3133,工作表1!$F$3:$H$1000,3,FALSE)</f>
        <v>2021/2/15</v>
      </c>
      <c r="AS3133">
        <f t="shared" si="1596"/>
        <v>7.6499999999999999E-2</v>
      </c>
      <c r="AT3133">
        <f t="shared" si="1597"/>
        <v>3.5485000000000002</v>
      </c>
      <c r="AU3133" s="43">
        <f t="shared" si="1612"/>
        <v>41866</v>
      </c>
      <c r="AV3133" s="43">
        <f t="shared" si="1598"/>
        <v>41820</v>
      </c>
      <c r="AW3133" s="45">
        <f t="shared" si="1613"/>
        <v>0.1602209944751381</v>
      </c>
      <c r="AX3133" s="45">
        <f t="shared" si="1614"/>
        <v>1.3420703095436313</v>
      </c>
      <c r="AY3133" s="47">
        <f t="shared" si="1615"/>
        <v>109.97423614025098</v>
      </c>
      <c r="AZ3133" s="47">
        <f t="shared" si="1616"/>
        <v>124.21181004323168</v>
      </c>
      <c r="BA3133" s="43"/>
      <c r="BC3133" s="2">
        <v>41697</v>
      </c>
      <c r="BD3133" t="str">
        <v>912828QN</v>
      </c>
      <c r="BE3133">
        <v>-9.5764999999999993</v>
      </c>
      <c r="BF3133">
        <v>0.57018999999999997</v>
      </c>
      <c r="BG3133">
        <v>0.84709999999999996</v>
      </c>
      <c r="BH3133">
        <v>124.25</v>
      </c>
      <c r="BI3133">
        <f>VLOOKUP(BD3133,工作表1!$K$3:$L$1000,2,FALSE)</f>
        <v>3.125</v>
      </c>
      <c r="BJ3133" t="str">
        <f>VLOOKUP(BD3133,工作表1!$K$3:$M$1000,3,FALSE)</f>
        <v>2021/5/15</v>
      </c>
      <c r="BK3133">
        <f t="shared" si="1599"/>
        <v>7.6869999999999994E-2</v>
      </c>
      <c r="BL3133">
        <f t="shared" si="1600"/>
        <v>3.04813</v>
      </c>
      <c r="BM3133" s="43">
        <f t="shared" si="1617"/>
        <v>41774</v>
      </c>
      <c r="BN3133" s="43">
        <f t="shared" si="1601"/>
        <v>41912</v>
      </c>
      <c r="BO3133" s="45">
        <f t="shared" si="1618"/>
        <v>0.90642265193370164</v>
      </c>
      <c r="BP3133" s="45">
        <f t="shared" si="1619"/>
        <v>2.7386144327556194</v>
      </c>
      <c r="BQ3133" s="47">
        <f t="shared" si="1620"/>
        <v>106.71617480774871</v>
      </c>
      <c r="BR3133" s="47">
        <f t="shared" si="1621"/>
        <v>122.89948352251115</v>
      </c>
    </row>
    <row r="3134" spans="6:70" x14ac:dyDescent="0.25">
      <c r="F3134" s="2">
        <v>41800</v>
      </c>
      <c r="G3134">
        <v>9.4E-2</v>
      </c>
      <c r="H3134" s="43">
        <v>41849</v>
      </c>
      <c r="I3134">
        <v>2.1273</v>
      </c>
      <c r="L3134" s="2">
        <v>41697</v>
      </c>
      <c r="M3134" t="str">
        <v>912828PC</v>
      </c>
      <c r="N3134">
        <v>0.6109</v>
      </c>
      <c r="O3134">
        <v>-0.11987</v>
      </c>
      <c r="P3134">
        <v>0.82050000000000001</v>
      </c>
      <c r="Q3134">
        <v>126.3125</v>
      </c>
      <c r="R3134">
        <f>VLOOKUP(M3134,工作表1!$A$3:$B$1000,2,FALSE)</f>
        <v>2.625</v>
      </c>
      <c r="S3134" t="str">
        <f>VLOOKUP(M3134,工作表1!$A$3:$C$1000,3,FALSE)</f>
        <v>2020/11/15</v>
      </c>
      <c r="T3134">
        <f t="shared" si="1591"/>
        <v>7.6869999999999994E-2</v>
      </c>
      <c r="U3134">
        <f t="shared" si="1590"/>
        <v>2.54813</v>
      </c>
      <c r="V3134" s="43">
        <f t="shared" si="1602"/>
        <v>41774</v>
      </c>
      <c r="W3134" s="43">
        <f t="shared" si="1592"/>
        <v>41729</v>
      </c>
      <c r="X3134" s="45">
        <f t="shared" si="1603"/>
        <v>0.76139502762430933</v>
      </c>
      <c r="Y3134" s="45">
        <f t="shared" si="1604"/>
        <v>0.9843402331037614</v>
      </c>
      <c r="Z3134" s="47">
        <f t="shared" si="1605"/>
        <v>103.87384886327423</v>
      </c>
      <c r="AA3134" s="47">
        <f t="shared" si="1606"/>
        <v>126.13778334927966</v>
      </c>
      <c r="AB3134" s="45">
        <f t="shared" si="1607"/>
        <v>2.0811000000000002</v>
      </c>
      <c r="AC3134" s="2" t="str">
        <f t="shared" si="1593"/>
        <v>TY1</v>
      </c>
      <c r="AD3134">
        <f t="shared" si="1594"/>
        <v>126.3125</v>
      </c>
      <c r="AE3134">
        <f t="shared" si="1595"/>
        <v>124.75</v>
      </c>
      <c r="AF3134" s="49">
        <f t="shared" si="1622"/>
        <v>1.5625</v>
      </c>
      <c r="AG3134" s="3">
        <f t="shared" si="1608"/>
        <v>126.13778334927966</v>
      </c>
      <c r="AH3134">
        <f t="shared" si="1609"/>
        <v>124.45670195878019</v>
      </c>
      <c r="AI3134" s="51">
        <f t="shared" si="1610"/>
        <v>1.6810813904994717</v>
      </c>
      <c r="AJ3134" s="52">
        <f t="shared" si="1611"/>
        <v>0.11858139049947169</v>
      </c>
      <c r="AK3134" s="2">
        <v>41697</v>
      </c>
      <c r="AL3134" t="str">
        <v>912828PX</v>
      </c>
      <c r="AM3134">
        <v>1.7685999999999999</v>
      </c>
      <c r="AN3134">
        <v>-4.9770000000000002E-2</v>
      </c>
      <c r="AO3134">
        <v>0.87370000000000003</v>
      </c>
      <c r="AP3134">
        <v>124.75</v>
      </c>
      <c r="AQ3134">
        <f>VLOOKUP(AL3134,工作表1!$F$3:$G$1000,2,FALSE)</f>
        <v>3.625</v>
      </c>
      <c r="AR3134" t="str">
        <f>VLOOKUP(AL3134,工作表1!$F$3:$H$1000,3,FALSE)</f>
        <v>2021/2/15</v>
      </c>
      <c r="AS3134">
        <f t="shared" si="1596"/>
        <v>7.6869999999999994E-2</v>
      </c>
      <c r="AT3134">
        <f t="shared" si="1597"/>
        <v>3.54813</v>
      </c>
      <c r="AU3134" s="43">
        <f t="shared" si="1612"/>
        <v>41866</v>
      </c>
      <c r="AV3134" s="43">
        <f t="shared" si="1598"/>
        <v>41820</v>
      </c>
      <c r="AW3134" s="45">
        <f t="shared" si="1613"/>
        <v>0.13017955801104972</v>
      </c>
      <c r="AX3134" s="45">
        <f t="shared" si="1614"/>
        <v>1.3418233936274881</v>
      </c>
      <c r="AY3134" s="47">
        <f t="shared" si="1615"/>
        <v>110.22463696181244</v>
      </c>
      <c r="AZ3134" s="47">
        <f t="shared" si="1616"/>
        <v>124.45670195878019</v>
      </c>
      <c r="BA3134" s="43"/>
      <c r="BC3134" s="2">
        <v>41696</v>
      </c>
      <c r="BD3134" t="str">
        <v>912828QN</v>
      </c>
      <c r="BE3134">
        <v>-10.0755</v>
      </c>
      <c r="BF3134">
        <v>0.58943999999999996</v>
      </c>
      <c r="BG3134">
        <v>0.84709999999999996</v>
      </c>
      <c r="BH3134">
        <v>124.015625</v>
      </c>
      <c r="BI3134">
        <f>VLOOKUP(BD3134,工作表1!$K$3:$L$1000,2,FALSE)</f>
        <v>3.125</v>
      </c>
      <c r="BJ3134" t="str">
        <f>VLOOKUP(BD3134,工作表1!$K$3:$M$1000,3,FALSE)</f>
        <v>2021/5/15</v>
      </c>
      <c r="BK3134">
        <f t="shared" si="1599"/>
        <v>7.5999999999999998E-2</v>
      </c>
      <c r="BL3134">
        <f t="shared" si="1600"/>
        <v>3.0489999999999999</v>
      </c>
      <c r="BM3134" s="43">
        <f t="shared" si="1617"/>
        <v>41774</v>
      </c>
      <c r="BN3134" s="43">
        <f t="shared" si="1601"/>
        <v>41912</v>
      </c>
      <c r="BO3134" s="45">
        <f t="shared" si="1618"/>
        <v>0.89779005524861877</v>
      </c>
      <c r="BP3134" s="45">
        <f t="shared" si="1619"/>
        <v>2.738543479906153</v>
      </c>
      <c r="BQ3134" s="47">
        <f t="shared" si="1620"/>
        <v>106.51275825188166</v>
      </c>
      <c r="BR3134" s="47">
        <f t="shared" si="1621"/>
        <v>122.64435052833359</v>
      </c>
    </row>
    <row r="3135" spans="6:70" x14ac:dyDescent="0.25">
      <c r="F3135" s="2">
        <v>41799</v>
      </c>
      <c r="G3135">
        <v>9.8750000000000004E-2</v>
      </c>
      <c r="H3135" s="43">
        <v>41848</v>
      </c>
      <c r="I3135">
        <v>2.1541999999999999</v>
      </c>
      <c r="L3135" s="2">
        <v>41696</v>
      </c>
      <c r="M3135" t="str">
        <v>912828PC</v>
      </c>
      <c r="N3135">
        <v>0.51170000000000004</v>
      </c>
      <c r="O3135">
        <v>-8.9990000000000001E-2</v>
      </c>
      <c r="P3135">
        <v>0.82050000000000001</v>
      </c>
      <c r="Q3135">
        <v>126.078125</v>
      </c>
      <c r="R3135">
        <f>VLOOKUP(M3135,工作表1!$A$3:$B$1000,2,FALSE)</f>
        <v>2.625</v>
      </c>
      <c r="S3135" t="str">
        <f>VLOOKUP(M3135,工作表1!$A$3:$C$1000,3,FALSE)</f>
        <v>2020/11/15</v>
      </c>
      <c r="T3135">
        <f t="shared" si="1591"/>
        <v>7.5999999999999998E-2</v>
      </c>
      <c r="U3135">
        <f t="shared" si="1590"/>
        <v>2.5489999999999999</v>
      </c>
      <c r="V3135" s="43">
        <f t="shared" si="1602"/>
        <v>41774</v>
      </c>
      <c r="W3135" s="43">
        <f t="shared" si="1592"/>
        <v>41729</v>
      </c>
      <c r="X3135" s="45">
        <f t="shared" si="1603"/>
        <v>0.7541436464088398</v>
      </c>
      <c r="Y3135" s="45">
        <f t="shared" si="1604"/>
        <v>0.9842806327102096</v>
      </c>
      <c r="Z3135" s="47">
        <f t="shared" si="1605"/>
        <v>103.68611498440477</v>
      </c>
      <c r="AA3135" s="47">
        <f t="shared" si="1606"/>
        <v>125.89403169495885</v>
      </c>
      <c r="AB3135" s="45">
        <f t="shared" si="1607"/>
        <v>2.1053999999999999</v>
      </c>
      <c r="AC3135" s="2" t="str">
        <f t="shared" si="1593"/>
        <v>TY1</v>
      </c>
      <c r="AD3135">
        <f t="shared" si="1594"/>
        <v>126.078125</v>
      </c>
      <c r="AE3135">
        <f t="shared" si="1595"/>
        <v>124.515625</v>
      </c>
      <c r="AF3135" s="49">
        <f t="shared" si="1622"/>
        <v>1.5625</v>
      </c>
      <c r="AG3135" s="3">
        <f t="shared" si="1608"/>
        <v>125.89403169495885</v>
      </c>
      <c r="AH3135">
        <f t="shared" si="1609"/>
        <v>124.2096713930387</v>
      </c>
      <c r="AI3135" s="51">
        <f t="shared" si="1610"/>
        <v>1.684360301920151</v>
      </c>
      <c r="AJ3135" s="52">
        <f t="shared" si="1611"/>
        <v>0.12186030192015096</v>
      </c>
      <c r="AK3135" s="2">
        <v>41696</v>
      </c>
      <c r="AL3135" t="str">
        <v>912828PX</v>
      </c>
      <c r="AM3135">
        <v>1.4601</v>
      </c>
      <c r="AN3135">
        <v>-2.7230000000000001E-2</v>
      </c>
      <c r="AO3135">
        <v>0.87370000000000003</v>
      </c>
      <c r="AP3135">
        <v>124.515625</v>
      </c>
      <c r="AQ3135">
        <f>VLOOKUP(AL3135,工作表1!$F$3:$G$1000,2,FALSE)</f>
        <v>3.625</v>
      </c>
      <c r="AR3135" t="str">
        <f>VLOOKUP(AL3135,工作表1!$F$3:$H$1000,3,FALSE)</f>
        <v>2021/2/15</v>
      </c>
      <c r="AS3135">
        <f t="shared" si="1596"/>
        <v>7.5999999999999998E-2</v>
      </c>
      <c r="AT3135">
        <f t="shared" si="1597"/>
        <v>3.5489999999999999</v>
      </c>
      <c r="AU3135" s="43">
        <f t="shared" si="1612"/>
        <v>41866</v>
      </c>
      <c r="AV3135" s="43">
        <f t="shared" si="1598"/>
        <v>41820</v>
      </c>
      <c r="AW3135" s="45">
        <f t="shared" si="1613"/>
        <v>0.12016574585635359</v>
      </c>
      <c r="AX3135" s="45">
        <f t="shared" si="1614"/>
        <v>1.341741088322107</v>
      </c>
      <c r="AY3135" s="47">
        <f t="shared" si="1615"/>
        <v>110.02129062669154</v>
      </c>
      <c r="AZ3135" s="47">
        <f t="shared" si="1616"/>
        <v>124.2096713930387</v>
      </c>
      <c r="BA3135" s="43"/>
      <c r="BC3135" s="2">
        <v>41695</v>
      </c>
      <c r="BD3135" t="str">
        <v>912828QN</v>
      </c>
      <c r="BE3135">
        <v>-10.472899999999999</v>
      </c>
      <c r="BF3135">
        <v>0.60860000000000003</v>
      </c>
      <c r="BG3135">
        <v>0.84709999999999996</v>
      </c>
      <c r="BH3135">
        <v>123.78125</v>
      </c>
      <c r="BI3135">
        <f>VLOOKUP(BD3135,工作表1!$K$3:$L$1000,2,FALSE)</f>
        <v>3.125</v>
      </c>
      <c r="BJ3135" t="str">
        <f>VLOOKUP(BD3135,工作表1!$K$3:$M$1000,3,FALSE)</f>
        <v>2021/5/15</v>
      </c>
      <c r="BK3135">
        <f t="shared" si="1599"/>
        <v>7.4999999999999997E-2</v>
      </c>
      <c r="BL3135">
        <f t="shared" si="1600"/>
        <v>3.05</v>
      </c>
      <c r="BM3135" s="43">
        <f t="shared" si="1617"/>
        <v>41774</v>
      </c>
      <c r="BN3135" s="43">
        <f t="shared" si="1601"/>
        <v>41912</v>
      </c>
      <c r="BO3135" s="45">
        <f t="shared" si="1618"/>
        <v>0.8891574585635359</v>
      </c>
      <c r="BP3135" s="45">
        <f t="shared" si="1619"/>
        <v>2.7384725270566865</v>
      </c>
      <c r="BQ3135" s="47">
        <f t="shared" si="1620"/>
        <v>106.3093414046881</v>
      </c>
      <c r="BR3135" s="47">
        <f t="shared" si="1621"/>
        <v>122.38911940564716</v>
      </c>
    </row>
    <row r="3136" spans="6:70" x14ac:dyDescent="0.25">
      <c r="F3136" s="2">
        <v>41796</v>
      </c>
      <c r="G3136">
        <v>9.8750000000000004E-2</v>
      </c>
      <c r="H3136" s="43">
        <v>41845</v>
      </c>
      <c r="I3136">
        <v>2.1273</v>
      </c>
      <c r="L3136" s="2">
        <v>41695</v>
      </c>
      <c r="M3136" t="str">
        <v>912828PC</v>
      </c>
      <c r="N3136">
        <v>1.3557999999999999</v>
      </c>
      <c r="O3136">
        <v>-0.35943999999999998</v>
      </c>
      <c r="P3136">
        <v>0.82050000000000001</v>
      </c>
      <c r="Q3136">
        <v>125.828125</v>
      </c>
      <c r="R3136">
        <f>VLOOKUP(M3136,工作表1!$A$3:$B$1000,2,FALSE)</f>
        <v>2.625</v>
      </c>
      <c r="S3136" t="str">
        <f>VLOOKUP(M3136,工作表1!$A$3:$C$1000,3,FALSE)</f>
        <v>2020/11/15</v>
      </c>
      <c r="T3136">
        <f t="shared" si="1591"/>
        <v>7.4999999999999997E-2</v>
      </c>
      <c r="U3136">
        <f t="shared" si="1590"/>
        <v>2.5499999999999998</v>
      </c>
      <c r="V3136" s="43">
        <f t="shared" si="1602"/>
        <v>41774</v>
      </c>
      <c r="W3136" s="43">
        <f t="shared" si="1592"/>
        <v>41729</v>
      </c>
      <c r="X3136" s="45">
        <f t="shared" si="1603"/>
        <v>0.74689226519337015</v>
      </c>
      <c r="Y3136" s="45">
        <f t="shared" si="1604"/>
        <v>0.98422103231665781</v>
      </c>
      <c r="Z3136" s="47">
        <f t="shared" si="1605"/>
        <v>103.515740485875</v>
      </c>
      <c r="AA3136" s="47">
        <f t="shared" si="1606"/>
        <v>125.67141670162488</v>
      </c>
      <c r="AB3136" s="45">
        <f t="shared" si="1607"/>
        <v>2.1467999999999998</v>
      </c>
      <c r="AC3136" s="2" t="str">
        <f t="shared" si="1593"/>
        <v>TY1</v>
      </c>
      <c r="AD3136">
        <f t="shared" si="1594"/>
        <v>125.828125</v>
      </c>
      <c r="AE3136">
        <f t="shared" si="1595"/>
        <v>124.28125</v>
      </c>
      <c r="AF3136" s="49">
        <f t="shared" si="1622"/>
        <v>1.546875</v>
      </c>
      <c r="AG3136" s="3">
        <f t="shared" si="1608"/>
        <v>125.67141670162488</v>
      </c>
      <c r="AH3136">
        <f t="shared" si="1609"/>
        <v>123.98075981176972</v>
      </c>
      <c r="AI3136" s="51">
        <f t="shared" si="1610"/>
        <v>1.6906568898551626</v>
      </c>
      <c r="AJ3136" s="52">
        <f t="shared" si="1611"/>
        <v>0.1437818898551626</v>
      </c>
      <c r="AK3136" s="2">
        <v>41695</v>
      </c>
      <c r="AL3136" t="str">
        <v>912828PX</v>
      </c>
      <c r="AM3136">
        <v>1.7116</v>
      </c>
      <c r="AN3136">
        <v>-4.623E-2</v>
      </c>
      <c r="AO3136">
        <v>0.87370000000000003</v>
      </c>
      <c r="AP3136">
        <v>124.28125</v>
      </c>
      <c r="AQ3136">
        <f>VLOOKUP(AL3136,工作表1!$F$3:$G$1000,2,FALSE)</f>
        <v>3.625</v>
      </c>
      <c r="AR3136" t="str">
        <f>VLOOKUP(AL3136,工作表1!$F$3:$H$1000,3,FALSE)</f>
        <v>2021/2/15</v>
      </c>
      <c r="AS3136">
        <f t="shared" si="1596"/>
        <v>7.4999999999999997E-2</v>
      </c>
      <c r="AT3136">
        <f t="shared" si="1597"/>
        <v>3.55</v>
      </c>
      <c r="AU3136" s="43">
        <f t="shared" si="1612"/>
        <v>41866</v>
      </c>
      <c r="AV3136" s="43">
        <f t="shared" si="1598"/>
        <v>41820</v>
      </c>
      <c r="AW3136" s="45">
        <f t="shared" si="1613"/>
        <v>0.11015193370165745</v>
      </c>
      <c r="AX3136" s="45">
        <f t="shared" si="1614"/>
        <v>1.3416587830167259</v>
      </c>
      <c r="AY3136" s="47">
        <f t="shared" si="1615"/>
        <v>109.83382445941535</v>
      </c>
      <c r="AZ3136" s="47">
        <f t="shared" si="1616"/>
        <v>123.98075981176972</v>
      </c>
      <c r="BA3136" s="43"/>
      <c r="BC3136" s="2">
        <v>41694</v>
      </c>
      <c r="BD3136" t="str">
        <v>912828QN</v>
      </c>
      <c r="BE3136">
        <v>-11.565899999999999</v>
      </c>
      <c r="BF3136">
        <v>0.65835999999999995</v>
      </c>
      <c r="BG3136">
        <v>0.84709999999999996</v>
      </c>
      <c r="BH3136">
        <v>123.421875</v>
      </c>
      <c r="BI3136">
        <f>VLOOKUP(BD3136,工作表1!$K$3:$L$1000,2,FALSE)</f>
        <v>3.125</v>
      </c>
      <c r="BJ3136" t="str">
        <f>VLOOKUP(BD3136,工作表1!$K$3:$M$1000,3,FALSE)</f>
        <v>2021/5/15</v>
      </c>
      <c r="BK3136">
        <f t="shared" si="1599"/>
        <v>7.3999999999999996E-2</v>
      </c>
      <c r="BL3136">
        <f t="shared" si="1600"/>
        <v>3.0510000000000002</v>
      </c>
      <c r="BM3136" s="43">
        <f t="shared" si="1617"/>
        <v>41774</v>
      </c>
      <c r="BN3136" s="43">
        <f t="shared" si="1601"/>
        <v>41912</v>
      </c>
      <c r="BO3136" s="45">
        <f t="shared" si="1618"/>
        <v>0.88052486187845302</v>
      </c>
      <c r="BP3136" s="45">
        <f t="shared" si="1619"/>
        <v>2.7384015742072201</v>
      </c>
      <c r="BQ3136" s="47">
        <f t="shared" si="1620"/>
        <v>105.97667309230734</v>
      </c>
      <c r="BR3136" s="47">
        <f t="shared" si="1621"/>
        <v>121.98130060648482</v>
      </c>
    </row>
    <row r="3137" spans="6:70" x14ac:dyDescent="0.25">
      <c r="F3137" s="2">
        <v>41795</v>
      </c>
      <c r="G3137">
        <v>9.6250000000000002E-2</v>
      </c>
      <c r="H3137" s="43">
        <v>41844</v>
      </c>
      <c r="I3137">
        <v>2.1589999999999998</v>
      </c>
      <c r="L3137" s="2">
        <v>41694</v>
      </c>
      <c r="M3137" t="str">
        <v>912828PC</v>
      </c>
      <c r="N3137">
        <v>1.0344</v>
      </c>
      <c r="O3137">
        <v>-0.25557999999999997</v>
      </c>
      <c r="P3137">
        <v>0.82050000000000001</v>
      </c>
      <c r="Q3137">
        <v>125.46875</v>
      </c>
      <c r="R3137">
        <f>VLOOKUP(M3137,工作表1!$A$3:$B$1000,2,FALSE)</f>
        <v>2.625</v>
      </c>
      <c r="S3137" t="str">
        <f>VLOOKUP(M3137,工作表1!$A$3:$C$1000,3,FALSE)</f>
        <v>2020/11/15</v>
      </c>
      <c r="T3137">
        <f t="shared" si="1591"/>
        <v>7.3999999999999996E-2</v>
      </c>
      <c r="U3137">
        <f t="shared" si="1590"/>
        <v>2.5510000000000002</v>
      </c>
      <c r="V3137" s="43">
        <f t="shared" si="1602"/>
        <v>41774</v>
      </c>
      <c r="W3137" s="43">
        <f t="shared" si="1592"/>
        <v>41729</v>
      </c>
      <c r="X3137" s="45">
        <f t="shared" si="1603"/>
        <v>0.73964088397790051</v>
      </c>
      <c r="Y3137" s="45">
        <f t="shared" si="1604"/>
        <v>0.98416143192310601</v>
      </c>
      <c r="Z3137" s="47">
        <f t="shared" si="1605"/>
        <v>103.21967595193085</v>
      </c>
      <c r="AA3137" s="47">
        <f t="shared" si="1606"/>
        <v>125.29560781314167</v>
      </c>
      <c r="AB3137" s="45">
        <f t="shared" si="1607"/>
        <v>2.181</v>
      </c>
      <c r="AC3137" s="2" t="str">
        <f t="shared" si="1593"/>
        <v>TY1</v>
      </c>
      <c r="AD3137">
        <f t="shared" si="1594"/>
        <v>125.46875</v>
      </c>
      <c r="AE3137">
        <f t="shared" si="1595"/>
        <v>123.921875</v>
      </c>
      <c r="AF3137" s="49">
        <f t="shared" si="1622"/>
        <v>1.546875</v>
      </c>
      <c r="AG3137" s="3">
        <f t="shared" si="1608"/>
        <v>125.29560781314167</v>
      </c>
      <c r="AH3137">
        <f t="shared" si="1609"/>
        <v>123.59019453939187</v>
      </c>
      <c r="AI3137" s="51">
        <f t="shared" si="1610"/>
        <v>1.705413273749798</v>
      </c>
      <c r="AJ3137" s="52">
        <f t="shared" si="1611"/>
        <v>0.15853827374979801</v>
      </c>
      <c r="AK3137" s="2">
        <v>41694</v>
      </c>
      <c r="AL3137" t="str">
        <v>912828PX</v>
      </c>
      <c r="AM3137">
        <v>0.90790000000000004</v>
      </c>
      <c r="AN3137">
        <v>1.745E-2</v>
      </c>
      <c r="AO3137">
        <v>0.87370000000000003</v>
      </c>
      <c r="AP3137">
        <v>123.921875</v>
      </c>
      <c r="AQ3137">
        <f>VLOOKUP(AL3137,工作表1!$F$3:$G$1000,2,FALSE)</f>
        <v>3.625</v>
      </c>
      <c r="AR3137" t="str">
        <f>VLOOKUP(AL3137,工作表1!$F$3:$H$1000,3,FALSE)</f>
        <v>2021/2/15</v>
      </c>
      <c r="AS3137">
        <f t="shared" si="1596"/>
        <v>7.3999999999999996E-2</v>
      </c>
      <c r="AT3137">
        <f t="shared" si="1597"/>
        <v>3.5510000000000002</v>
      </c>
      <c r="AU3137" s="43">
        <f t="shared" si="1612"/>
        <v>41866</v>
      </c>
      <c r="AV3137" s="43">
        <f t="shared" si="1598"/>
        <v>41820</v>
      </c>
      <c r="AW3137" s="45">
        <f t="shared" si="1613"/>
        <v>0.10013812154696132</v>
      </c>
      <c r="AX3137" s="45">
        <f t="shared" si="1614"/>
        <v>1.3415764777113448</v>
      </c>
      <c r="AY3137" s="47">
        <f t="shared" si="1615"/>
        <v>109.50512701777294</v>
      </c>
      <c r="AZ3137" s="47">
        <f t="shared" si="1616"/>
        <v>123.59019453939187</v>
      </c>
      <c r="BA3137" s="43"/>
      <c r="BC3137" s="2">
        <v>41691</v>
      </c>
      <c r="BD3137" t="str">
        <v>912828QN</v>
      </c>
      <c r="BE3137">
        <v>-11.158099999999999</v>
      </c>
      <c r="BF3137">
        <v>0.63827</v>
      </c>
      <c r="BG3137">
        <v>0.84709999999999996</v>
      </c>
      <c r="BH3137">
        <v>123.546875</v>
      </c>
      <c r="BI3137">
        <f>VLOOKUP(BD3137,工作表1!$K$3:$L$1000,2,FALSE)</f>
        <v>3.125</v>
      </c>
      <c r="BJ3137" t="str">
        <f>VLOOKUP(BD3137,工作表1!$K$3:$M$1000,3,FALSE)</f>
        <v>2021/5/15</v>
      </c>
      <c r="BK3137">
        <f t="shared" si="1599"/>
        <v>7.2999999999999995E-2</v>
      </c>
      <c r="BL3137">
        <f t="shared" si="1600"/>
        <v>3.052</v>
      </c>
      <c r="BM3137" s="43">
        <f t="shared" si="1617"/>
        <v>41774</v>
      </c>
      <c r="BN3137" s="43">
        <f t="shared" si="1601"/>
        <v>41912</v>
      </c>
      <c r="BO3137" s="45">
        <f t="shared" si="1618"/>
        <v>0.87189226519337015</v>
      </c>
      <c r="BP3137" s="45">
        <f t="shared" si="1619"/>
        <v>2.7383306213577536</v>
      </c>
      <c r="BQ3137" s="47">
        <f t="shared" si="1620"/>
        <v>106.10194731436896</v>
      </c>
      <c r="BR3137" s="47">
        <f t="shared" si="1621"/>
        <v>122.11407557297805</v>
      </c>
    </row>
    <row r="3138" spans="6:70" x14ac:dyDescent="0.25">
      <c r="F3138" s="2">
        <v>41794</v>
      </c>
      <c r="G3138">
        <v>9.7000000000000003E-2</v>
      </c>
      <c r="H3138" s="43">
        <v>41843</v>
      </c>
      <c r="I3138">
        <v>2.1126999999999998</v>
      </c>
      <c r="L3138" s="2">
        <v>41691</v>
      </c>
      <c r="M3138" t="str">
        <v>912828PC</v>
      </c>
      <c r="N3138">
        <v>1.1322000000000001</v>
      </c>
      <c r="O3138">
        <v>-0.27138000000000001</v>
      </c>
      <c r="P3138">
        <v>0.82050000000000001</v>
      </c>
      <c r="Q3138">
        <v>125.609375</v>
      </c>
      <c r="R3138">
        <f>VLOOKUP(M3138,工作表1!$A$3:$B$1000,2,FALSE)</f>
        <v>2.625</v>
      </c>
      <c r="S3138" t="str">
        <f>VLOOKUP(M3138,工作表1!$A$3:$C$1000,3,FALSE)</f>
        <v>2020/11/15</v>
      </c>
      <c r="T3138">
        <f t="shared" si="1591"/>
        <v>7.2999999999999995E-2</v>
      </c>
      <c r="U3138">
        <f t="shared" si="1590"/>
        <v>2.552</v>
      </c>
      <c r="V3138" s="43">
        <f t="shared" si="1602"/>
        <v>41774</v>
      </c>
      <c r="W3138" s="43">
        <f t="shared" si="1592"/>
        <v>41729</v>
      </c>
      <c r="X3138" s="45">
        <f t="shared" si="1603"/>
        <v>0.73238950276243098</v>
      </c>
      <c r="Y3138" s="45">
        <f t="shared" si="1604"/>
        <v>0.98410183152955422</v>
      </c>
      <c r="Z3138" s="47">
        <f t="shared" si="1605"/>
        <v>103.34480269038596</v>
      </c>
      <c r="AA3138" s="47">
        <f t="shared" si="1606"/>
        <v>125.43312703781352</v>
      </c>
      <c r="AB3138" s="45">
        <f t="shared" si="1607"/>
        <v>2.1711999999999998</v>
      </c>
      <c r="AC3138" s="2" t="str">
        <f t="shared" si="1593"/>
        <v>TY1</v>
      </c>
      <c r="AD3138">
        <f t="shared" si="1594"/>
        <v>125.609375</v>
      </c>
      <c r="AE3138">
        <f t="shared" si="1595"/>
        <v>124.046875</v>
      </c>
      <c r="AF3138" s="49">
        <f t="shared" si="1622"/>
        <v>1.5625</v>
      </c>
      <c r="AG3138" s="3">
        <f t="shared" si="1608"/>
        <v>125.43312703781352</v>
      </c>
      <c r="AH3138">
        <f t="shared" si="1609"/>
        <v>123.7190180924013</v>
      </c>
      <c r="AI3138" s="51">
        <f t="shared" si="1610"/>
        <v>1.7141089454122209</v>
      </c>
      <c r="AJ3138" s="52">
        <f t="shared" si="1611"/>
        <v>0.15160894541222092</v>
      </c>
      <c r="AK3138" s="2">
        <v>41691</v>
      </c>
      <c r="AL3138" t="str">
        <v>912828PX</v>
      </c>
      <c r="AM3138">
        <v>1.1396999999999999</v>
      </c>
      <c r="AN3138">
        <v>2.2699999999999999E-3</v>
      </c>
      <c r="AO3138">
        <v>0.87370000000000003</v>
      </c>
      <c r="AP3138">
        <v>124.046875</v>
      </c>
      <c r="AQ3138">
        <f>VLOOKUP(AL3138,工作表1!$F$3:$G$1000,2,FALSE)</f>
        <v>3.625</v>
      </c>
      <c r="AR3138" t="str">
        <f>VLOOKUP(AL3138,工作表1!$F$3:$H$1000,3,FALSE)</f>
        <v>2021/2/15</v>
      </c>
      <c r="AS3138">
        <f t="shared" si="1596"/>
        <v>7.2999999999999995E-2</v>
      </c>
      <c r="AT3138">
        <f t="shared" si="1597"/>
        <v>3.552</v>
      </c>
      <c r="AU3138" s="43">
        <f t="shared" si="1612"/>
        <v>41866</v>
      </c>
      <c r="AV3138" s="43">
        <f t="shared" si="1598"/>
        <v>41820</v>
      </c>
      <c r="AW3138" s="45">
        <f t="shared" si="1613"/>
        <v>9.0124309392265192E-2</v>
      </c>
      <c r="AX3138" s="45">
        <f t="shared" si="1614"/>
        <v>1.3414941724059639</v>
      </c>
      <c r="AY3138" s="47">
        <f t="shared" si="1615"/>
        <v>109.63022514842692</v>
      </c>
      <c r="AZ3138" s="47">
        <f t="shared" si="1616"/>
        <v>123.7190180924013</v>
      </c>
      <c r="BA3138" s="43"/>
      <c r="BC3138" s="2">
        <v>41690</v>
      </c>
      <c r="BD3138" t="str">
        <v>912828QN</v>
      </c>
      <c r="BE3138">
        <v>-11.094099999999999</v>
      </c>
      <c r="BF3138">
        <v>0.62726999999999999</v>
      </c>
      <c r="BG3138">
        <v>0.84709999999999996</v>
      </c>
      <c r="BH3138">
        <v>123.421875</v>
      </c>
      <c r="BI3138">
        <f>VLOOKUP(BD3138,工作表1!$K$3:$L$1000,2,FALSE)</f>
        <v>3.125</v>
      </c>
      <c r="BJ3138" t="str">
        <f>VLOOKUP(BD3138,工作表1!$K$3:$M$1000,3,FALSE)</f>
        <v>2021/5/15</v>
      </c>
      <c r="BK3138">
        <f t="shared" si="1599"/>
        <v>7.3999999999999996E-2</v>
      </c>
      <c r="BL3138">
        <f t="shared" si="1600"/>
        <v>3.0510000000000002</v>
      </c>
      <c r="BM3138" s="43">
        <f t="shared" si="1617"/>
        <v>41774</v>
      </c>
      <c r="BN3138" s="43">
        <f t="shared" si="1601"/>
        <v>41912</v>
      </c>
      <c r="BO3138" s="45">
        <f t="shared" si="1618"/>
        <v>0.84599447513812143</v>
      </c>
      <c r="BP3138" s="45">
        <f t="shared" si="1619"/>
        <v>2.7381177628093543</v>
      </c>
      <c r="BQ3138" s="47">
        <f t="shared" si="1620"/>
        <v>106.02752700291258</v>
      </c>
      <c r="BR3138" s="47">
        <f t="shared" si="1621"/>
        <v>121.98374889009555</v>
      </c>
    </row>
    <row r="3139" spans="6:70" x14ac:dyDescent="0.25">
      <c r="F3139" s="2">
        <v>41793</v>
      </c>
      <c r="G3139">
        <v>9.6000000000000002E-2</v>
      </c>
      <c r="H3139" s="43">
        <v>41842</v>
      </c>
      <c r="I3139">
        <v>2.1126999999999998</v>
      </c>
      <c r="L3139" s="2">
        <v>41690</v>
      </c>
      <c r="M3139" t="str">
        <v>912828PX</v>
      </c>
      <c r="N3139">
        <v>1.3939999999999999</v>
      </c>
      <c r="O3139">
        <v>-0.29923</v>
      </c>
      <c r="P3139">
        <v>0.86970000000000003</v>
      </c>
      <c r="Q3139">
        <v>125.5</v>
      </c>
      <c r="R3139">
        <f>VLOOKUP(M3139,工作表1!$A$3:$B$1000,2,FALSE)</f>
        <v>3.625</v>
      </c>
      <c r="S3139" t="str">
        <f>VLOOKUP(M3139,工作表1!$A$3:$C$1000,3,FALSE)</f>
        <v>2021/2/15</v>
      </c>
      <c r="T3139">
        <f t="shared" si="1591"/>
        <v>7.3999999999999996E-2</v>
      </c>
      <c r="U3139">
        <f t="shared" si="1590"/>
        <v>3.5510000000000002</v>
      </c>
      <c r="V3139" s="43">
        <f t="shared" si="1602"/>
        <v>41866</v>
      </c>
      <c r="W3139" s="43">
        <f t="shared" si="1592"/>
        <v>41729</v>
      </c>
      <c r="X3139" s="45">
        <f t="shared" si="1603"/>
        <v>6.0082872928176795E-2</v>
      </c>
      <c r="Y3139" s="45">
        <f t="shared" si="1604"/>
        <v>0.4374801332021494</v>
      </c>
      <c r="Z3139" s="47">
        <f t="shared" si="1605"/>
        <v>109.56119389877219</v>
      </c>
      <c r="AA3139" s="47">
        <f t="shared" si="1606"/>
        <v>125.44300814989707</v>
      </c>
      <c r="AB3139" s="45">
        <f t="shared" si="1607"/>
        <v>2.1833999999999998</v>
      </c>
      <c r="AC3139" s="2" t="str">
        <f t="shared" si="1593"/>
        <v>TY1</v>
      </c>
      <c r="AD3139">
        <f t="shared" si="1594"/>
        <v>125.5</v>
      </c>
      <c r="AE3139">
        <f t="shared" si="1595"/>
        <v>123.921875</v>
      </c>
      <c r="AF3139" s="49">
        <f t="shared" si="1622"/>
        <v>1.578125</v>
      </c>
      <c r="AG3139" s="3">
        <f t="shared" si="1608"/>
        <v>125.44300814989707</v>
      </c>
      <c r="AH3139">
        <f t="shared" si="1609"/>
        <v>123.58788147235427</v>
      </c>
      <c r="AI3139" s="51">
        <f t="shared" si="1610"/>
        <v>1.855126677542799</v>
      </c>
      <c r="AJ3139" s="52">
        <f t="shared" si="1611"/>
        <v>0.27700167754279903</v>
      </c>
      <c r="AK3139" s="2">
        <v>41690</v>
      </c>
      <c r="AL3139" t="str">
        <v>912828PX</v>
      </c>
      <c r="AM3139">
        <v>1.1872</v>
      </c>
      <c r="AN3139">
        <v>-4.4999999999999999E-4</v>
      </c>
      <c r="AO3139">
        <v>0.87370000000000003</v>
      </c>
      <c r="AP3139">
        <v>123.921875</v>
      </c>
      <c r="AQ3139">
        <f>VLOOKUP(AL3139,工作表1!$F$3:$G$1000,2,FALSE)</f>
        <v>3.625</v>
      </c>
      <c r="AR3139" t="str">
        <f>VLOOKUP(AL3139,工作表1!$F$3:$H$1000,3,FALSE)</f>
        <v>2021/2/15</v>
      </c>
      <c r="AS3139">
        <f t="shared" si="1596"/>
        <v>7.3999999999999996E-2</v>
      </c>
      <c r="AT3139">
        <f t="shared" si="1597"/>
        <v>3.5510000000000002</v>
      </c>
      <c r="AU3139" s="43">
        <f t="shared" si="1612"/>
        <v>41866</v>
      </c>
      <c r="AV3139" s="43">
        <f t="shared" si="1598"/>
        <v>41820</v>
      </c>
      <c r="AW3139" s="45">
        <f t="shared" si="1613"/>
        <v>6.0082872928176795E-2</v>
      </c>
      <c r="AX3139" s="45">
        <f t="shared" si="1614"/>
        <v>1.3412472564898206</v>
      </c>
      <c r="AY3139" s="47">
        <f t="shared" si="1615"/>
        <v>109.55188606066078</v>
      </c>
      <c r="AZ3139" s="47">
        <f t="shared" si="1616"/>
        <v>123.58788147235427</v>
      </c>
      <c r="BA3139" s="43"/>
      <c r="BC3139" s="2">
        <v>41689</v>
      </c>
      <c r="BD3139" t="str">
        <v>912828QN</v>
      </c>
      <c r="BE3139">
        <v>-11.816000000000001</v>
      </c>
      <c r="BF3139">
        <v>0.65344000000000002</v>
      </c>
      <c r="BG3139">
        <v>0.84709999999999996</v>
      </c>
      <c r="BH3139">
        <v>123.65625</v>
      </c>
      <c r="BI3139">
        <f>VLOOKUP(BD3139,工作表1!$K$3:$L$1000,2,FALSE)</f>
        <v>3.125</v>
      </c>
      <c r="BJ3139" t="str">
        <f>VLOOKUP(BD3139,工作表1!$K$3:$M$1000,3,FALSE)</f>
        <v>2021/5/15</v>
      </c>
      <c r="BK3139">
        <f t="shared" si="1599"/>
        <v>7.2999999999999995E-2</v>
      </c>
      <c r="BL3139">
        <f t="shared" si="1600"/>
        <v>3.052</v>
      </c>
      <c r="BM3139" s="43">
        <f t="shared" si="1617"/>
        <v>41774</v>
      </c>
      <c r="BN3139" s="43">
        <f t="shared" si="1601"/>
        <v>41912</v>
      </c>
      <c r="BO3139" s="45">
        <f t="shared" si="1618"/>
        <v>0.83736187845303867</v>
      </c>
      <c r="BP3139" s="45">
        <f t="shared" si="1619"/>
        <v>2.7380468099598883</v>
      </c>
      <c r="BQ3139" s="47">
        <f t="shared" si="1620"/>
        <v>106.21463705558753</v>
      </c>
      <c r="BR3139" s="47">
        <f t="shared" si="1621"/>
        <v>122.18950782483601</v>
      </c>
    </row>
    <row r="3140" spans="6:70" x14ac:dyDescent="0.25">
      <c r="F3140" s="2">
        <v>41792</v>
      </c>
      <c r="G3140">
        <v>9.4500000000000001E-2</v>
      </c>
      <c r="H3140" s="43">
        <v>41841</v>
      </c>
      <c r="I3140">
        <v>2.1273</v>
      </c>
      <c r="L3140" s="2">
        <v>41689</v>
      </c>
      <c r="M3140" t="str">
        <v>912828PX</v>
      </c>
      <c r="N3140">
        <v>0.99829999999999997</v>
      </c>
      <c r="O3140">
        <v>-0.2009</v>
      </c>
      <c r="P3140">
        <v>0.86970000000000003</v>
      </c>
      <c r="Q3140">
        <v>125.734375</v>
      </c>
      <c r="R3140">
        <f>VLOOKUP(M3140,工作表1!$A$3:$B$1000,2,FALSE)</f>
        <v>3.625</v>
      </c>
      <c r="S3140" t="str">
        <f>VLOOKUP(M3140,工作表1!$A$3:$C$1000,3,FALSE)</f>
        <v>2021/2/15</v>
      </c>
      <c r="T3140">
        <f t="shared" si="1591"/>
        <v>7.2999999999999995E-2</v>
      </c>
      <c r="U3140">
        <f t="shared" ref="U3140:U3203" si="1623">R3140-T3140</f>
        <v>3.552</v>
      </c>
      <c r="V3140" s="43">
        <f t="shared" si="1602"/>
        <v>41866</v>
      </c>
      <c r="W3140" s="43">
        <f t="shared" si="1592"/>
        <v>41729</v>
      </c>
      <c r="X3140" s="45">
        <f t="shared" si="1603"/>
        <v>5.006906077348066E-2</v>
      </c>
      <c r="Y3140" s="45">
        <f t="shared" si="1604"/>
        <v>0.43739782789676834</v>
      </c>
      <c r="Z3140" s="47">
        <f t="shared" si="1605"/>
        <v>109.76364038638289</v>
      </c>
      <c r="AA3140" s="47">
        <f t="shared" si="1606"/>
        <v>125.66163889830194</v>
      </c>
      <c r="AB3140" s="45">
        <f t="shared" si="1607"/>
        <v>2.1638999999999999</v>
      </c>
      <c r="AC3140" s="2" t="str">
        <f t="shared" si="1593"/>
        <v>TY1</v>
      </c>
      <c r="AD3140">
        <f t="shared" si="1594"/>
        <v>125.734375</v>
      </c>
      <c r="AE3140">
        <f t="shared" si="1595"/>
        <v>124.15625</v>
      </c>
      <c r="AF3140" s="49">
        <f t="shared" si="1622"/>
        <v>1.578125</v>
      </c>
      <c r="AG3140" s="3">
        <f t="shared" si="1608"/>
        <v>125.66163889830194</v>
      </c>
      <c r="AH3140">
        <f t="shared" si="1609"/>
        <v>123.80569710426337</v>
      </c>
      <c r="AI3140" s="51">
        <f t="shared" si="1610"/>
        <v>1.8559417940385714</v>
      </c>
      <c r="AJ3140" s="52">
        <f t="shared" si="1611"/>
        <v>0.2778167940385714</v>
      </c>
      <c r="AK3140" s="2">
        <v>41689</v>
      </c>
      <c r="AL3140" t="str">
        <v>912828PX</v>
      </c>
      <c r="AM3140">
        <v>0.76180000000000003</v>
      </c>
      <c r="AN3140">
        <v>2.8969999999999999E-2</v>
      </c>
      <c r="AO3140">
        <v>0.87370000000000003</v>
      </c>
      <c r="AP3140">
        <v>124.15625</v>
      </c>
      <c r="AQ3140">
        <f>VLOOKUP(AL3140,工作表1!$F$3:$G$1000,2,FALSE)</f>
        <v>3.625</v>
      </c>
      <c r="AR3140" t="str">
        <f>VLOOKUP(AL3140,工作表1!$F$3:$H$1000,3,FALSE)</f>
        <v>2021/2/15</v>
      </c>
      <c r="AS3140">
        <f t="shared" si="1596"/>
        <v>7.2999999999999995E-2</v>
      </c>
      <c r="AT3140">
        <f t="shared" si="1597"/>
        <v>3.552</v>
      </c>
      <c r="AU3140" s="43">
        <f t="shared" si="1612"/>
        <v>41866</v>
      </c>
      <c r="AV3140" s="43">
        <f t="shared" si="1598"/>
        <v>41820</v>
      </c>
      <c r="AW3140" s="45">
        <f t="shared" si="1613"/>
        <v>5.006906077348066E-2</v>
      </c>
      <c r="AX3140" s="45">
        <f t="shared" si="1614"/>
        <v>1.3411649511844395</v>
      </c>
      <c r="AY3140" s="47">
        <f t="shared" si="1615"/>
        <v>109.75474768176052</v>
      </c>
      <c r="AZ3140" s="47">
        <f t="shared" si="1616"/>
        <v>123.80569710426337</v>
      </c>
      <c r="BA3140" s="43"/>
      <c r="BC3140" s="2">
        <v>41688</v>
      </c>
      <c r="BD3140" t="str">
        <v>912828QN</v>
      </c>
      <c r="BE3140">
        <v>-12.087</v>
      </c>
      <c r="BF3140">
        <v>0.66288999999999998</v>
      </c>
      <c r="BG3140">
        <v>0.84709999999999996</v>
      </c>
      <c r="BH3140">
        <v>123.859375</v>
      </c>
      <c r="BI3140">
        <f>VLOOKUP(BD3140,工作表1!$K$3:$L$1000,2,FALSE)</f>
        <v>3.125</v>
      </c>
      <c r="BJ3140" t="str">
        <f>VLOOKUP(BD3140,工作表1!$K$3:$M$1000,3,FALSE)</f>
        <v>2021/5/15</v>
      </c>
      <c r="BK3140">
        <f t="shared" si="1599"/>
        <v>7.3499999999999996E-2</v>
      </c>
      <c r="BL3140">
        <f t="shared" si="1600"/>
        <v>3.0514999999999999</v>
      </c>
      <c r="BM3140" s="43">
        <f t="shared" si="1617"/>
        <v>41774</v>
      </c>
      <c r="BN3140" s="43">
        <f t="shared" si="1601"/>
        <v>41912</v>
      </c>
      <c r="BO3140" s="45">
        <f t="shared" si="1618"/>
        <v>0.82872928176795579</v>
      </c>
      <c r="BP3140" s="45">
        <f t="shared" si="1619"/>
        <v>2.7379758571104218</v>
      </c>
      <c r="BQ3140" s="47">
        <f t="shared" si="1620"/>
        <v>106.38042658141821</v>
      </c>
      <c r="BR3140" s="47">
        <f t="shared" si="1621"/>
        <v>122.37118823787516</v>
      </c>
    </row>
    <row r="3141" spans="6:70" x14ac:dyDescent="0.25">
      <c r="F3141" s="2">
        <v>41789</v>
      </c>
      <c r="G3141">
        <v>9.2999999999999999E-2</v>
      </c>
      <c r="H3141" s="43">
        <v>41838</v>
      </c>
      <c r="I3141">
        <v>2.1322000000000001</v>
      </c>
      <c r="L3141" s="2">
        <v>41688</v>
      </c>
      <c r="M3141" t="str">
        <v>912828PX</v>
      </c>
      <c r="N3141">
        <v>0.627</v>
      </c>
      <c r="O3141">
        <v>-9.1149999999999995E-2</v>
      </c>
      <c r="P3141">
        <v>0.86970000000000003</v>
      </c>
      <c r="Q3141">
        <v>125.953125</v>
      </c>
      <c r="R3141">
        <f>VLOOKUP(M3141,工作表1!$A$3:$B$1000,2,FALSE)</f>
        <v>3.625</v>
      </c>
      <c r="S3141" t="str">
        <f>VLOOKUP(M3141,工作表1!$A$3:$C$1000,3,FALSE)</f>
        <v>2021/2/15</v>
      </c>
      <c r="T3141">
        <f t="shared" ref="T3141:T3204" si="1624">INDEX($G:$G,MATCH(L3141,$F:$F,0))</f>
        <v>7.3499999999999996E-2</v>
      </c>
      <c r="U3141">
        <f t="shared" si="1623"/>
        <v>3.5514999999999999</v>
      </c>
      <c r="V3141" s="43">
        <f t="shared" si="1602"/>
        <v>41866</v>
      </c>
      <c r="W3141" s="43">
        <f t="shared" ref="W3141:W3204" si="1625">IF(WEEKDAY(DATE(YEAR(L3141),(INT(MONTH(L3141)/3)+1)*3+1,1)-1,2)=7,DATE(YEAR(L3141),(INT(MONTH(L3141)/3)+1)*3+1,1)-1-2,IF(WEEKDAY(DATE(YEAR(L3141),(INT(MONTH(L3141)/3)+1)*3+1,1)-1,2)=6,DATE(YEAR(L3141),(INT(MONTH(L3141)/3)+1)*3+1,1)-1-1,DATE(YEAR(L3141),(INT(MONTH(L3141)/3)+1)*3+1,1)-1))</f>
        <v>41729</v>
      </c>
      <c r="X3141" s="45">
        <f t="shared" si="1603"/>
        <v>4.0055248618784525E-2</v>
      </c>
      <c r="Y3141" s="45">
        <f t="shared" si="1604"/>
        <v>0.43731552259138723</v>
      </c>
      <c r="Z3141" s="47">
        <f t="shared" si="1605"/>
        <v>109.95122521799078</v>
      </c>
      <c r="AA3141" s="47">
        <f t="shared" si="1606"/>
        <v>125.8633666400474</v>
      </c>
      <c r="AB3141" s="45">
        <f t="shared" si="1607"/>
        <v>2.1248999999999998</v>
      </c>
      <c r="AC3141" s="2" t="str">
        <f t="shared" ref="AC3141:AC3204" si="1626">IF(MOD(MONTH(L3141),3)=0,"TY2","TY1")</f>
        <v>TY1</v>
      </c>
      <c r="AD3141">
        <f t="shared" ref="AD3141:AD3204" si="1627">IF(AC3141="TY1",Q3141,AP3141)</f>
        <v>125.953125</v>
      </c>
      <c r="AE3141">
        <f t="shared" ref="AE3141:AE3204" si="1628">IF(AC3141="TY1",AP3141,BH3141)</f>
        <v>124.359375</v>
      </c>
      <c r="AF3141" s="49">
        <f t="shared" si="1622"/>
        <v>1.59375</v>
      </c>
      <c r="AG3141" s="3">
        <f t="shared" si="1608"/>
        <v>125.8633666400474</v>
      </c>
      <c r="AH3141">
        <f t="shared" si="1609"/>
        <v>124.00615716857384</v>
      </c>
      <c r="AI3141" s="51">
        <f t="shared" si="1610"/>
        <v>1.857209471473567</v>
      </c>
      <c r="AJ3141" s="52">
        <f t="shared" si="1611"/>
        <v>0.26345947147356696</v>
      </c>
      <c r="AK3141" s="2">
        <v>41688</v>
      </c>
      <c r="AL3141" t="str">
        <v>912828PX</v>
      </c>
      <c r="AM3141">
        <v>0.77290000000000003</v>
      </c>
      <c r="AN3141">
        <v>2.8660000000000001E-2</v>
      </c>
      <c r="AO3141">
        <v>0.87370000000000003</v>
      </c>
      <c r="AP3141">
        <v>124.359375</v>
      </c>
      <c r="AQ3141">
        <f>VLOOKUP(AL3141,工作表1!$F$3:$G$1000,2,FALSE)</f>
        <v>3.625</v>
      </c>
      <c r="AR3141" t="str">
        <f>VLOOKUP(AL3141,工作表1!$F$3:$H$1000,3,FALSE)</f>
        <v>2021/2/15</v>
      </c>
      <c r="AS3141">
        <f t="shared" ref="AS3141:AS3204" si="1629">INDEX($G:$G,MATCH(AK3141,$F:$F,0))</f>
        <v>7.3499999999999996E-2</v>
      </c>
      <c r="AT3141">
        <f t="shared" ref="AT3141:AT3204" si="1630">AQ3141-AS3141</f>
        <v>3.5514999999999999</v>
      </c>
      <c r="AU3141" s="43">
        <f t="shared" si="1612"/>
        <v>41866</v>
      </c>
      <c r="AV3141" s="43">
        <f t="shared" ref="AV3141:AV3204" si="1631">IF(WEEKDAY(DATE(YEAR(AK3141),(INT(MONTH(AK3141)/3)+1)*3+4,1)-1,2)=7,DATE(YEAR(AK3141),(INT(MONTH(AK3141)/3)+1)*3+4,1)-1-2,IF(WEEKDAY(DATE(YEAR(AK3141),(INT(MONTH(AK3141)/3)+1)*3+4,1)-1,2)=6,DATE(YEAR(AK3141),(INT(MONTH(AK3141)/3)+1)*3+4,1)-1-1,DATE(YEAR(AK3141),(INT(MONTH(AK3141)/3)+1)*3+4,1)-1))</f>
        <v>41820</v>
      </c>
      <c r="AW3141" s="45">
        <f t="shared" si="1613"/>
        <v>4.0055248618784525E-2</v>
      </c>
      <c r="AX3141" s="45">
        <f t="shared" si="1614"/>
        <v>1.3410826458790588</v>
      </c>
      <c r="AY3141" s="47">
        <f t="shared" si="1615"/>
        <v>109.94190546567155</v>
      </c>
      <c r="AZ3141" s="47">
        <f t="shared" si="1616"/>
        <v>124.00615716857384</v>
      </c>
      <c r="BA3141" s="43"/>
      <c r="BC3141" s="2">
        <v>41684</v>
      </c>
      <c r="BD3141" t="str">
        <v>912828QN</v>
      </c>
      <c r="BE3141">
        <v>-11.422599999999999</v>
      </c>
      <c r="BF3141">
        <v>0.63222</v>
      </c>
      <c r="BG3141">
        <v>0.84709999999999996</v>
      </c>
      <c r="BH3141">
        <v>123.53125</v>
      </c>
      <c r="BI3141">
        <f>VLOOKUP(BD3141,工作表1!$K$3:$L$1000,2,FALSE)</f>
        <v>3.125</v>
      </c>
      <c r="BJ3141" t="str">
        <f>VLOOKUP(BD3141,工作表1!$K$3:$M$1000,3,FALSE)</f>
        <v>2021/5/15</v>
      </c>
      <c r="BK3141">
        <f t="shared" ref="BK3141:BK3204" si="1632">INDEX($G:$G,MATCH(BC3141,$F:$F,0))</f>
        <v>7.5620000000000007E-2</v>
      </c>
      <c r="BL3141">
        <f t="shared" ref="BL3141:BL3204" si="1633">BI3141-BK3141</f>
        <v>3.0493800000000002</v>
      </c>
      <c r="BM3141" s="43">
        <f t="shared" si="1617"/>
        <v>41774</v>
      </c>
      <c r="BN3141" s="43">
        <f t="shared" ref="BN3141:BN3204" si="1634">IF(WEEKDAY(DATE(YEAR(BC3141),(INT(MONTH(BC3141)/3)+1)*3+7,1)-1,2)=7,DATE(YEAR(BC3141),(INT(MONTH(BC3141)/3)+1)*3+7,1)-1-2,IF(WEEKDAY(DATE(YEAR(BC3141),(INT(MONTH(BC3141)/3)+1)*3+7,1)-1,2)=6,DATE(YEAR(BC3141),(INT(MONTH(BC3141)/3)+1)*3+7,1)-1-1,DATE(YEAR(BC3141),(INT(MONTH(BC3141)/3)+1)*3+7,1)-1))</f>
        <v>41912</v>
      </c>
      <c r="BO3141" s="45">
        <f t="shared" si="1618"/>
        <v>0.82009668508287292</v>
      </c>
      <c r="BP3141" s="45">
        <f t="shared" si="1619"/>
        <v>2.7379049042609553</v>
      </c>
      <c r="BQ3141" s="47">
        <f t="shared" si="1620"/>
        <v>106.13101319341666</v>
      </c>
      <c r="BR3141" s="47">
        <f t="shared" si="1621"/>
        <v>122.0639155921793</v>
      </c>
    </row>
    <row r="3142" spans="6:70" x14ac:dyDescent="0.25">
      <c r="F3142" s="2">
        <v>41788</v>
      </c>
      <c r="G3142">
        <v>9.6500000000000002E-2</v>
      </c>
      <c r="H3142" s="43">
        <v>41837</v>
      </c>
      <c r="I3142">
        <v>2.0836999999999999</v>
      </c>
      <c r="L3142" s="2">
        <v>41684</v>
      </c>
      <c r="M3142" t="str">
        <v>912828PC</v>
      </c>
      <c r="N3142">
        <v>0.93300000000000005</v>
      </c>
      <c r="O3142">
        <v>-0.17554</v>
      </c>
      <c r="P3142">
        <v>0.82050000000000001</v>
      </c>
      <c r="Q3142">
        <v>125.640625</v>
      </c>
      <c r="R3142">
        <f>VLOOKUP(M3142,工作表1!$A$3:$B$1000,2,FALSE)</f>
        <v>2.625</v>
      </c>
      <c r="S3142" t="str">
        <f>VLOOKUP(M3142,工作表1!$A$3:$C$1000,3,FALSE)</f>
        <v>2020/11/15</v>
      </c>
      <c r="T3142">
        <f t="shared" si="1624"/>
        <v>7.5620000000000007E-2</v>
      </c>
      <c r="U3142">
        <f t="shared" si="1623"/>
        <v>2.5493800000000002</v>
      </c>
      <c r="V3142" s="43">
        <f t="shared" ref="V3142:V3205" si="1635">COUPNCD(L3141,S3142,2,0)</f>
        <v>41774</v>
      </c>
      <c r="W3142" s="43">
        <f t="shared" si="1625"/>
        <v>41729</v>
      </c>
      <c r="X3142" s="45">
        <f t="shared" ref="X3142:X3205" si="1636">COUPDAYBS(L3141,S3142,2,1)/COUPDAYS(L3141,S3142,2,1)*R3142/2</f>
        <v>0.68888121546961323</v>
      </c>
      <c r="Y3142" s="45">
        <f t="shared" ref="Y3142:Y3205" si="1637">(W3142-L3141)/365*R3142+X3142</f>
        <v>0.98374422916824333</v>
      </c>
      <c r="Z3142" s="47">
        <f t="shared" ref="Z3142:Z3205" si="1638">(Q3142*P3142+Y3142)/(1+(O3142/100)*(W3142-L3143)/360)-X3142</f>
        <v>103.40634450098821</v>
      </c>
      <c r="AA3142" s="47">
        <f t="shared" ref="AA3142:AA3205" si="1639">(Z3142-$AB$5*(W3142-L3141)/365+T3142*(W3142-L3141)/360)/P3142</f>
        <v>125.41929837052109</v>
      </c>
      <c r="AB3142" s="45">
        <f t="shared" ref="AB3142:AB3205" si="1640">INDEX(I:I,MATCH(L3142,H:H,0))</f>
        <v>2.1663000000000001</v>
      </c>
      <c r="AC3142" s="2" t="str">
        <f t="shared" si="1626"/>
        <v>TY1</v>
      </c>
      <c r="AD3142">
        <f t="shared" si="1627"/>
        <v>125.640625</v>
      </c>
      <c r="AE3142">
        <f t="shared" si="1628"/>
        <v>124.03125</v>
      </c>
      <c r="AF3142" s="49">
        <f t="shared" si="1622"/>
        <v>1.609375</v>
      </c>
      <c r="AG3142" s="3">
        <f t="shared" ref="AG3142:AG3205" si="1641">IF(AC3142="TY1",AA3142,AZ3142)</f>
        <v>125.41929837052109</v>
      </c>
      <c r="AH3142">
        <f t="shared" ref="AH3142:AH3205" si="1642">IF(AC3142="TY1",AZ3142,BR3142)</f>
        <v>123.72657272399336</v>
      </c>
      <c r="AI3142" s="51">
        <f t="shared" ref="AI3142:AI3205" si="1643">AG3142-AH3142</f>
        <v>1.6927256465277338</v>
      </c>
      <c r="AJ3142" s="52">
        <f t="shared" ref="AJ3142:AJ3205" si="1644">AI3142-AF3142</f>
        <v>8.3350646527733829E-2</v>
      </c>
      <c r="AK3142" s="2">
        <v>41684</v>
      </c>
      <c r="AL3142" t="str">
        <v>912828PX</v>
      </c>
      <c r="AM3142">
        <v>2.1581999999999999</v>
      </c>
      <c r="AN3142">
        <v>-7.6600000000000001E-2</v>
      </c>
      <c r="AO3142">
        <v>0.87370000000000003</v>
      </c>
      <c r="AP3142">
        <v>124.03125</v>
      </c>
      <c r="AQ3142">
        <f>VLOOKUP(AL3142,工作表1!$F$3:$G$1000,2,FALSE)</f>
        <v>3.625</v>
      </c>
      <c r="AR3142" t="str">
        <f>VLOOKUP(AL3142,工作表1!$F$3:$H$1000,3,FALSE)</f>
        <v>2021/2/15</v>
      </c>
      <c r="AS3142">
        <f t="shared" si="1629"/>
        <v>7.5620000000000007E-2</v>
      </c>
      <c r="AT3142">
        <f t="shared" si="1630"/>
        <v>3.5493800000000002</v>
      </c>
      <c r="AU3142" s="43">
        <f t="shared" ref="AU3142:AU3205" si="1645">COUPNCD(AK3141,AR3142,2,0)</f>
        <v>41866</v>
      </c>
      <c r="AV3142" s="43">
        <f t="shared" si="1631"/>
        <v>41820</v>
      </c>
      <c r="AW3142" s="45">
        <f t="shared" ref="AW3142:AW3205" si="1646">COUPDAYBS(AK3141,AR3142,2,1)/COUPDAYS(AK3141,AR3142,2,1)*AQ3142/2</f>
        <v>3.0041436464088397E-2</v>
      </c>
      <c r="AX3142" s="45">
        <f t="shared" ref="AX3142:AX3205" si="1647">(AV3142-AK3141)/365*AQ3142+AW3142</f>
        <v>1.3410003405736775</v>
      </c>
      <c r="AY3142" s="47">
        <f t="shared" ref="AY3142:AY3205" si="1648">(AP3142*AO3142+AX3142)/(1+(AN3142/100)*(AV3142-AK3143)/360)-AW3142</f>
        <v>109.7090515843868</v>
      </c>
      <c r="AZ3142" s="47">
        <f t="shared" ref="AZ3142:AZ3205" si="1649">(AY3142-$AB$5*(AV3142-AK3141)/365+AS3142*(AV3142-AK3141)/360)/AO3142</f>
        <v>123.72657272399336</v>
      </c>
      <c r="BA3142" s="43"/>
      <c r="BC3142" s="2">
        <v>41683</v>
      </c>
      <c r="BD3142" t="str">
        <v>912828QN</v>
      </c>
      <c r="BE3142">
        <v>-11.934900000000001</v>
      </c>
      <c r="BF3142">
        <v>0.64709000000000005</v>
      </c>
      <c r="BG3142">
        <v>0.84709999999999996</v>
      </c>
      <c r="BH3142">
        <v>123.640625</v>
      </c>
      <c r="BI3142">
        <f>VLOOKUP(BD3142,工作表1!$K$3:$L$1000,2,FALSE)</f>
        <v>3.125</v>
      </c>
      <c r="BJ3142" t="str">
        <f>VLOOKUP(BD3142,工作表1!$K$3:$M$1000,3,FALSE)</f>
        <v>2021/5/15</v>
      </c>
      <c r="BK3142">
        <f t="shared" si="1632"/>
        <v>7.4999999999999997E-2</v>
      </c>
      <c r="BL3142">
        <f t="shared" si="1633"/>
        <v>3.05</v>
      </c>
      <c r="BM3142" s="43">
        <f t="shared" ref="BM3142:BM3205" si="1650">COUPNCD(BC3141,BJ3142,2,0)</f>
        <v>41774</v>
      </c>
      <c r="BN3142" s="43">
        <f t="shared" si="1634"/>
        <v>41912</v>
      </c>
      <c r="BO3142" s="45">
        <f t="shared" ref="BO3142:BO3205" si="1651">COUPDAYBS(BC3141,BJ3142,2,1)/COUPDAYS(BC3141,BJ3142,2,1)*BI3142/2</f>
        <v>0.78556629834254155</v>
      </c>
      <c r="BP3142" s="45">
        <f t="shared" ref="BP3142:BP3205" si="1652">(BN3142-BC3141)/365*BI3142+BO3142</f>
        <v>2.7376210928630895</v>
      </c>
      <c r="BQ3142" s="47">
        <f t="shared" ref="BQ3142:BQ3205" si="1653">(BH3142*BG3142+BP3142)/(1+(BF3142/100)*(BN3142-BC3143)/360)-BO3142</f>
        <v>106.24554171182807</v>
      </c>
      <c r="BR3142" s="47">
        <f t="shared" ref="BR3142:BR3205" si="1654">(BQ3142-$AB$5*(BN3142-BC3141)/365+BK3142*(BN3142-BC3141)/360)/BG3142</f>
        <v>122.14108934048072</v>
      </c>
    </row>
    <row r="3143" spans="6:70" x14ac:dyDescent="0.25">
      <c r="F3143" s="2">
        <v>41787</v>
      </c>
      <c r="G3143">
        <v>9.5000000000000001E-2</v>
      </c>
      <c r="H3143" s="43">
        <v>41836</v>
      </c>
      <c r="I3143">
        <v>2.1614</v>
      </c>
      <c r="L3143" s="2">
        <v>41683</v>
      </c>
      <c r="M3143" t="str">
        <v>912828PX</v>
      </c>
      <c r="N3143">
        <v>1.2461</v>
      </c>
      <c r="O3143">
        <v>-0.20763000000000001</v>
      </c>
      <c r="P3143">
        <v>0.86970000000000003</v>
      </c>
      <c r="Q3143">
        <v>125.75</v>
      </c>
      <c r="R3143">
        <f>VLOOKUP(M3143,工作表1!$A$3:$B$1000,2,FALSE)</f>
        <v>3.625</v>
      </c>
      <c r="S3143" t="str">
        <f>VLOOKUP(M3143,工作表1!$A$3:$C$1000,3,FALSE)</f>
        <v>2021/2/15</v>
      </c>
      <c r="T3143">
        <f t="shared" si="1624"/>
        <v>7.4999999999999997E-2</v>
      </c>
      <c r="U3143">
        <f t="shared" si="1623"/>
        <v>3.55</v>
      </c>
      <c r="V3143" s="43">
        <f t="shared" si="1635"/>
        <v>41685</v>
      </c>
      <c r="W3143" s="43">
        <f t="shared" si="1625"/>
        <v>41729</v>
      </c>
      <c r="X3143" s="45">
        <f t="shared" si="1636"/>
        <v>1.802649456521739</v>
      </c>
      <c r="Y3143" s="45">
        <f t="shared" si="1637"/>
        <v>2.2495672647409171</v>
      </c>
      <c r="Z3143" s="47">
        <f t="shared" si="1638"/>
        <v>109.84195659069192</v>
      </c>
      <c r="AA3143" s="47">
        <f t="shared" si="1639"/>
        <v>125.66782446033997</v>
      </c>
      <c r="AB3143" s="45">
        <f t="shared" si="1640"/>
        <v>2.1467999999999998</v>
      </c>
      <c r="AC3143" s="2" t="str">
        <f t="shared" si="1626"/>
        <v>TY1</v>
      </c>
      <c r="AD3143">
        <f t="shared" si="1627"/>
        <v>125.75</v>
      </c>
      <c r="AE3143">
        <f t="shared" si="1628"/>
        <v>124.140625</v>
      </c>
      <c r="AF3143" s="49">
        <f t="shared" si="1622"/>
        <v>1.609375</v>
      </c>
      <c r="AG3143" s="3">
        <f t="shared" si="1641"/>
        <v>125.66782446033997</v>
      </c>
      <c r="AH3143">
        <f t="shared" si="1642"/>
        <v>123.81276786577517</v>
      </c>
      <c r="AI3143" s="51">
        <f t="shared" si="1643"/>
        <v>1.8550565945648003</v>
      </c>
      <c r="AJ3143" s="52">
        <f t="shared" si="1644"/>
        <v>0.24568159456480032</v>
      </c>
      <c r="AK3143" s="2">
        <v>41683</v>
      </c>
      <c r="AL3143" t="str">
        <v>912828PX</v>
      </c>
      <c r="AM3143">
        <v>1.8735999999999999</v>
      </c>
      <c r="AN3143">
        <v>-4.9090000000000002E-2</v>
      </c>
      <c r="AO3143">
        <v>0.87370000000000003</v>
      </c>
      <c r="AP3143">
        <v>124.140625</v>
      </c>
      <c r="AQ3143">
        <f>VLOOKUP(AL3143,工作表1!$F$3:$G$1000,2,FALSE)</f>
        <v>3.625</v>
      </c>
      <c r="AR3143" t="str">
        <f>VLOOKUP(AL3143,工作表1!$F$3:$H$1000,3,FALSE)</f>
        <v>2021/2/15</v>
      </c>
      <c r="AS3143">
        <f t="shared" si="1629"/>
        <v>7.4999999999999997E-2</v>
      </c>
      <c r="AT3143">
        <f t="shared" si="1630"/>
        <v>3.55</v>
      </c>
      <c r="AU3143" s="43">
        <f t="shared" si="1645"/>
        <v>41685</v>
      </c>
      <c r="AV3143" s="43">
        <f t="shared" si="1631"/>
        <v>41820</v>
      </c>
      <c r="AW3143" s="45">
        <f t="shared" si="1646"/>
        <v>1.802649456521739</v>
      </c>
      <c r="AX3143" s="45">
        <f t="shared" si="1647"/>
        <v>3.1533343880285885</v>
      </c>
      <c r="AY3143" s="47">
        <f t="shared" si="1648"/>
        <v>109.83335647154239</v>
      </c>
      <c r="AZ3143" s="47">
        <f t="shared" si="1649"/>
        <v>123.81276786577517</v>
      </c>
      <c r="BA3143" s="43"/>
      <c r="BC3143" s="2">
        <v>41682</v>
      </c>
      <c r="BD3143" t="str">
        <v>912828QN</v>
      </c>
      <c r="BE3143">
        <v>-12.712400000000001</v>
      </c>
      <c r="BF3143">
        <v>0.68422000000000005</v>
      </c>
      <c r="BG3143">
        <v>0.84709999999999996</v>
      </c>
      <c r="BH3143">
        <v>123.125</v>
      </c>
      <c r="BI3143">
        <f>VLOOKUP(BD3143,工作表1!$K$3:$L$1000,2,FALSE)</f>
        <v>3.125</v>
      </c>
      <c r="BJ3143" t="str">
        <f>VLOOKUP(BD3143,工作表1!$K$3:$M$1000,3,FALSE)</f>
        <v>2021/5/15</v>
      </c>
      <c r="BK3143">
        <f t="shared" si="1632"/>
        <v>7.6999999999999999E-2</v>
      </c>
      <c r="BL3143">
        <f t="shared" si="1633"/>
        <v>3.048</v>
      </c>
      <c r="BM3143" s="43">
        <f t="shared" si="1650"/>
        <v>41774</v>
      </c>
      <c r="BN3143" s="43">
        <f t="shared" si="1634"/>
        <v>41912</v>
      </c>
      <c r="BO3143" s="45">
        <f t="shared" si="1651"/>
        <v>0.77693370165745856</v>
      </c>
      <c r="BP3143" s="45">
        <f t="shared" si="1652"/>
        <v>2.7375501400136231</v>
      </c>
      <c r="BQ3143" s="47">
        <f t="shared" si="1653"/>
        <v>105.79192278752275</v>
      </c>
      <c r="BR3143" s="47">
        <f t="shared" si="1654"/>
        <v>121.5927019993227</v>
      </c>
    </row>
    <row r="3144" spans="6:70" x14ac:dyDescent="0.25">
      <c r="F3144" s="2">
        <v>41786</v>
      </c>
      <c r="G3144">
        <v>9.6500000000000002E-2</v>
      </c>
      <c r="H3144" s="43">
        <v>41835</v>
      </c>
      <c r="I3144">
        <v>2.1711</v>
      </c>
      <c r="L3144" s="2">
        <v>41682</v>
      </c>
      <c r="M3144" t="str">
        <v>912828PC</v>
      </c>
      <c r="N3144">
        <v>0.58809999999999996</v>
      </c>
      <c r="O3144">
        <v>-6.1749999999999999E-2</v>
      </c>
      <c r="P3144">
        <v>0.82050000000000001</v>
      </c>
      <c r="Q3144">
        <v>125.25</v>
      </c>
      <c r="R3144">
        <f>VLOOKUP(M3144,工作表1!$A$3:$B$1000,2,FALSE)</f>
        <v>2.625</v>
      </c>
      <c r="S3144" t="str">
        <f>VLOOKUP(M3144,工作表1!$A$3:$C$1000,3,FALSE)</f>
        <v>2020/11/15</v>
      </c>
      <c r="T3144">
        <f t="shared" si="1624"/>
        <v>7.6999999999999999E-2</v>
      </c>
      <c r="U3144">
        <f t="shared" si="1623"/>
        <v>2.548</v>
      </c>
      <c r="V3144" s="43">
        <f t="shared" si="1635"/>
        <v>41774</v>
      </c>
      <c r="W3144" s="43">
        <f t="shared" si="1625"/>
        <v>41729</v>
      </c>
      <c r="X3144" s="45">
        <f t="shared" si="1636"/>
        <v>0.65262430939226523</v>
      </c>
      <c r="Y3144" s="45">
        <f t="shared" si="1637"/>
        <v>0.98344622720048447</v>
      </c>
      <c r="Z3144" s="47">
        <f t="shared" si="1638"/>
        <v>103.10698979270262</v>
      </c>
      <c r="AA3144" s="47">
        <f t="shared" si="1639"/>
        <v>124.98038205498118</v>
      </c>
      <c r="AB3144" s="45">
        <f t="shared" si="1640"/>
        <v>2.2124999999999999</v>
      </c>
      <c r="AC3144" s="2" t="str">
        <f t="shared" si="1626"/>
        <v>TY1</v>
      </c>
      <c r="AD3144">
        <f t="shared" si="1627"/>
        <v>125.25</v>
      </c>
      <c r="AE3144">
        <f t="shared" si="1628"/>
        <v>123.625</v>
      </c>
      <c r="AF3144" s="49">
        <f t="shared" si="1622"/>
        <v>1.625</v>
      </c>
      <c r="AG3144" s="3">
        <f t="shared" si="1641"/>
        <v>124.98038205498118</v>
      </c>
      <c r="AH3144">
        <f t="shared" si="1642"/>
        <v>123.29913987246844</v>
      </c>
      <c r="AI3144" s="51">
        <f t="shared" si="1643"/>
        <v>1.6812421825127331</v>
      </c>
      <c r="AJ3144" s="52">
        <f t="shared" si="1644"/>
        <v>5.6242182512733052E-2</v>
      </c>
      <c r="AK3144" s="2">
        <v>41682</v>
      </c>
      <c r="AL3144" t="str">
        <v>912828PX</v>
      </c>
      <c r="AM3144">
        <v>1.9918</v>
      </c>
      <c r="AN3144">
        <v>-5.6489999999999999E-2</v>
      </c>
      <c r="AO3144">
        <v>0.87370000000000003</v>
      </c>
      <c r="AP3144">
        <v>123.625</v>
      </c>
      <c r="AQ3144">
        <f>VLOOKUP(AL3144,工作表1!$F$3:$G$1000,2,FALSE)</f>
        <v>3.625</v>
      </c>
      <c r="AR3144" t="str">
        <f>VLOOKUP(AL3144,工作表1!$F$3:$H$1000,3,FALSE)</f>
        <v>2021/2/15</v>
      </c>
      <c r="AS3144">
        <f t="shared" si="1629"/>
        <v>7.6999999999999999E-2</v>
      </c>
      <c r="AT3144">
        <f t="shared" si="1630"/>
        <v>3.548</v>
      </c>
      <c r="AU3144" s="43">
        <f t="shared" si="1645"/>
        <v>41685</v>
      </c>
      <c r="AV3144" s="43">
        <f t="shared" si="1631"/>
        <v>41820</v>
      </c>
      <c r="AW3144" s="45">
        <f t="shared" si="1646"/>
        <v>1.7927989130434783</v>
      </c>
      <c r="AX3144" s="45">
        <f t="shared" si="1647"/>
        <v>3.1534153513996426</v>
      </c>
      <c r="AY3144" s="47">
        <f t="shared" si="1648"/>
        <v>109.39603079729106</v>
      </c>
      <c r="AZ3144" s="47">
        <f t="shared" si="1649"/>
        <v>123.29913987246844</v>
      </c>
      <c r="BA3144" s="43"/>
      <c r="BC3144" s="2">
        <v>41681</v>
      </c>
      <c r="BD3144" t="str">
        <v>912828QN</v>
      </c>
      <c r="BE3144">
        <v>-11.782</v>
      </c>
      <c r="BF3144">
        <v>0.64097999999999999</v>
      </c>
      <c r="BG3144">
        <v>0.84709999999999996</v>
      </c>
      <c r="BH3144">
        <v>123.453125</v>
      </c>
      <c r="BI3144">
        <f>VLOOKUP(BD3144,工作表1!$K$3:$L$1000,2,FALSE)</f>
        <v>3.125</v>
      </c>
      <c r="BJ3144" t="str">
        <f>VLOOKUP(BD3144,工作表1!$K$3:$M$1000,3,FALSE)</f>
        <v>2021/5/15</v>
      </c>
      <c r="BK3144">
        <f t="shared" si="1632"/>
        <v>7.9500000000000001E-2</v>
      </c>
      <c r="BL3144">
        <f t="shared" si="1633"/>
        <v>3.0455000000000001</v>
      </c>
      <c r="BM3144" s="43">
        <f t="shared" si="1650"/>
        <v>41774</v>
      </c>
      <c r="BN3144" s="43">
        <f t="shared" si="1634"/>
        <v>41912</v>
      </c>
      <c r="BO3144" s="45">
        <f t="shared" si="1651"/>
        <v>0.76830110497237569</v>
      </c>
      <c r="BP3144" s="45">
        <f t="shared" si="1652"/>
        <v>2.7374791871641566</v>
      </c>
      <c r="BQ3144" s="47">
        <f t="shared" si="1653"/>
        <v>106.10485291997169</v>
      </c>
      <c r="BR3144" s="47">
        <f t="shared" si="1654"/>
        <v>121.94961463728143</v>
      </c>
    </row>
    <row r="3145" spans="6:70" x14ac:dyDescent="0.25">
      <c r="F3145" s="2">
        <v>41782</v>
      </c>
      <c r="G3145">
        <v>9.4500000000000001E-2</v>
      </c>
      <c r="H3145" s="43">
        <v>41834</v>
      </c>
      <c r="I3145">
        <v>2.1589999999999998</v>
      </c>
      <c r="L3145" s="2">
        <v>41681</v>
      </c>
      <c r="M3145" t="str">
        <v>912828PX</v>
      </c>
      <c r="N3145">
        <v>0.42509999999999998</v>
      </c>
      <c r="O3145">
        <v>-1.427E-2</v>
      </c>
      <c r="P3145">
        <v>0.86970000000000003</v>
      </c>
      <c r="Q3145">
        <v>125.578125</v>
      </c>
      <c r="R3145">
        <f>VLOOKUP(M3145,工作表1!$A$3:$B$1000,2,FALSE)</f>
        <v>3.625</v>
      </c>
      <c r="S3145" t="str">
        <f>VLOOKUP(M3145,工作表1!$A$3:$C$1000,3,FALSE)</f>
        <v>2021/2/15</v>
      </c>
      <c r="T3145">
        <f t="shared" si="1624"/>
        <v>7.9500000000000001E-2</v>
      </c>
      <c r="U3145">
        <f t="shared" si="1623"/>
        <v>3.5455000000000001</v>
      </c>
      <c r="V3145" s="43">
        <f t="shared" si="1635"/>
        <v>41685</v>
      </c>
      <c r="W3145" s="43">
        <f t="shared" si="1625"/>
        <v>41729</v>
      </c>
      <c r="X3145" s="45">
        <f t="shared" si="1636"/>
        <v>1.7829483695652175</v>
      </c>
      <c r="Y3145" s="45">
        <f t="shared" si="1637"/>
        <v>2.2497291914830257</v>
      </c>
      <c r="Z3145" s="47">
        <f t="shared" si="1638"/>
        <v>109.68424116783282</v>
      </c>
      <c r="AA3145" s="47">
        <f t="shared" si="1639"/>
        <v>125.45911760500728</v>
      </c>
      <c r="AB3145" s="45">
        <f t="shared" si="1640"/>
        <v>2.1808000000000001</v>
      </c>
      <c r="AC3145" s="2" t="str">
        <f t="shared" si="1626"/>
        <v>TY1</v>
      </c>
      <c r="AD3145">
        <f t="shared" si="1627"/>
        <v>125.578125</v>
      </c>
      <c r="AE3145">
        <f t="shared" si="1628"/>
        <v>123.953125</v>
      </c>
      <c r="AF3145" s="49">
        <f t="shared" si="1622"/>
        <v>1.625</v>
      </c>
      <c r="AG3145" s="3">
        <f t="shared" si="1641"/>
        <v>125.45911760500728</v>
      </c>
      <c r="AH3145">
        <f t="shared" si="1642"/>
        <v>123.60774181398477</v>
      </c>
      <c r="AI3145" s="51">
        <f t="shared" si="1643"/>
        <v>1.8513757910225053</v>
      </c>
      <c r="AJ3145" s="52">
        <f t="shared" si="1644"/>
        <v>0.22637579102250527</v>
      </c>
      <c r="AK3145" s="2">
        <v>41681</v>
      </c>
      <c r="AL3145" t="str">
        <v>912828PX</v>
      </c>
      <c r="AM3145">
        <v>1.5689</v>
      </c>
      <c r="AN3145">
        <v>-1.959E-2</v>
      </c>
      <c r="AO3145">
        <v>0.87370000000000003</v>
      </c>
      <c r="AP3145">
        <v>123.953125</v>
      </c>
      <c r="AQ3145">
        <f>VLOOKUP(AL3145,工作表1!$F$3:$G$1000,2,FALSE)</f>
        <v>3.625</v>
      </c>
      <c r="AR3145" t="str">
        <f>VLOOKUP(AL3145,工作表1!$F$3:$H$1000,3,FALSE)</f>
        <v>2021/2/15</v>
      </c>
      <c r="AS3145">
        <f t="shared" si="1629"/>
        <v>7.9500000000000001E-2</v>
      </c>
      <c r="AT3145">
        <f t="shared" si="1630"/>
        <v>3.5455000000000001</v>
      </c>
      <c r="AU3145" s="43">
        <f t="shared" si="1645"/>
        <v>41685</v>
      </c>
      <c r="AV3145" s="43">
        <f t="shared" si="1631"/>
        <v>41820</v>
      </c>
      <c r="AW3145" s="45">
        <f t="shared" si="1646"/>
        <v>1.7829483695652175</v>
      </c>
      <c r="AX3145" s="45">
        <f t="shared" si="1647"/>
        <v>3.1534963147706971</v>
      </c>
      <c r="AY3145" s="47">
        <f t="shared" si="1648"/>
        <v>109.67688463931687</v>
      </c>
      <c r="AZ3145" s="47">
        <f t="shared" si="1649"/>
        <v>123.60774181398477</v>
      </c>
      <c r="BA3145" s="43"/>
      <c r="BC3145" s="2">
        <v>41680</v>
      </c>
      <c r="BD3145" t="str">
        <v>912828QN</v>
      </c>
      <c r="BE3145">
        <v>-11.2407</v>
      </c>
      <c r="BF3145">
        <v>0.61416999999999999</v>
      </c>
      <c r="BG3145">
        <v>0.84709999999999996</v>
      </c>
      <c r="BH3145">
        <v>123.8125</v>
      </c>
      <c r="BI3145">
        <f>VLOOKUP(BD3145,工作表1!$K$3:$L$1000,2,FALSE)</f>
        <v>3.125</v>
      </c>
      <c r="BJ3145" t="str">
        <f>VLOOKUP(BD3145,工作表1!$K$3:$M$1000,3,FALSE)</f>
        <v>2021/5/15</v>
      </c>
      <c r="BK3145">
        <f t="shared" si="1632"/>
        <v>8.1000000000000003E-2</v>
      </c>
      <c r="BL3145">
        <f t="shared" si="1633"/>
        <v>3.044</v>
      </c>
      <c r="BM3145" s="43">
        <f t="shared" si="1650"/>
        <v>41774</v>
      </c>
      <c r="BN3145" s="43">
        <f t="shared" si="1634"/>
        <v>41912</v>
      </c>
      <c r="BO3145" s="45">
        <f t="shared" si="1651"/>
        <v>0.75966850828729282</v>
      </c>
      <c r="BP3145" s="45">
        <f t="shared" si="1652"/>
        <v>2.7374082343146897</v>
      </c>
      <c r="BQ3145" s="47">
        <f t="shared" si="1653"/>
        <v>106.42956910643099</v>
      </c>
      <c r="BR3145" s="47">
        <f t="shared" si="1654"/>
        <v>122.31969959991562</v>
      </c>
    </row>
    <row r="3146" spans="6:70" x14ac:dyDescent="0.25">
      <c r="F3146" s="2">
        <v>41781</v>
      </c>
      <c r="G3146">
        <v>9.35E-2</v>
      </c>
      <c r="H3146" s="43">
        <v>41831</v>
      </c>
      <c r="I3146">
        <v>2.1274000000000002</v>
      </c>
      <c r="L3146" s="2">
        <v>41680</v>
      </c>
      <c r="M3146" t="str">
        <v>912828PX</v>
      </c>
      <c r="N3146">
        <v>1.1368</v>
      </c>
      <c r="O3146">
        <v>-0.15931000000000001</v>
      </c>
      <c r="P3146">
        <v>0.86970000000000003</v>
      </c>
      <c r="Q3146">
        <v>125.9375</v>
      </c>
      <c r="R3146">
        <f>VLOOKUP(M3146,工作表1!$A$3:$B$1000,2,FALSE)</f>
        <v>3.625</v>
      </c>
      <c r="S3146" t="str">
        <f>VLOOKUP(M3146,工作表1!$A$3:$C$1000,3,FALSE)</f>
        <v>2021/2/15</v>
      </c>
      <c r="T3146">
        <f t="shared" si="1624"/>
        <v>8.1000000000000003E-2</v>
      </c>
      <c r="U3146">
        <f t="shared" si="1623"/>
        <v>3.544</v>
      </c>
      <c r="V3146" s="43">
        <f t="shared" si="1635"/>
        <v>41685</v>
      </c>
      <c r="W3146" s="43">
        <f t="shared" si="1625"/>
        <v>41729</v>
      </c>
      <c r="X3146" s="45">
        <f t="shared" si="1636"/>
        <v>1.7730978260869565</v>
      </c>
      <c r="Y3146" s="45">
        <f t="shared" si="1637"/>
        <v>2.2498101548540799</v>
      </c>
      <c r="Z3146" s="47">
        <f t="shared" si="1638"/>
        <v>110.03028365178291</v>
      </c>
      <c r="AA3146" s="47">
        <f t="shared" si="1639"/>
        <v>125.84323025228589</v>
      </c>
      <c r="AB3146" s="45">
        <f t="shared" si="1640"/>
        <v>2.1177000000000001</v>
      </c>
      <c r="AC3146" s="2" t="str">
        <f t="shared" si="1626"/>
        <v>TY1</v>
      </c>
      <c r="AD3146">
        <f t="shared" si="1627"/>
        <v>125.9375</v>
      </c>
      <c r="AE3146">
        <f t="shared" si="1628"/>
        <v>124.3125</v>
      </c>
      <c r="AF3146" s="49">
        <f t="shared" si="1622"/>
        <v>1.625</v>
      </c>
      <c r="AG3146" s="3">
        <f t="shared" si="1641"/>
        <v>125.84323025228589</v>
      </c>
      <c r="AH3146">
        <f t="shared" si="1642"/>
        <v>123.98916547507535</v>
      </c>
      <c r="AI3146" s="51">
        <f t="shared" si="1643"/>
        <v>1.8540647772105388</v>
      </c>
      <c r="AJ3146" s="52">
        <f t="shared" si="1644"/>
        <v>0.22906477721053875</v>
      </c>
      <c r="AK3146" s="2">
        <v>41680</v>
      </c>
      <c r="AL3146" t="str">
        <v>912828PX</v>
      </c>
      <c r="AM3146">
        <v>2.2469000000000001</v>
      </c>
      <c r="AN3146">
        <v>-6.6259999999999999E-2</v>
      </c>
      <c r="AO3146">
        <v>0.87370000000000003</v>
      </c>
      <c r="AP3146">
        <v>124.3125</v>
      </c>
      <c r="AQ3146">
        <f>VLOOKUP(AL3146,工作表1!$F$3:$G$1000,2,FALSE)</f>
        <v>3.625</v>
      </c>
      <c r="AR3146" t="str">
        <f>VLOOKUP(AL3146,工作表1!$F$3:$H$1000,3,FALSE)</f>
        <v>2021/2/15</v>
      </c>
      <c r="AS3146">
        <f t="shared" si="1629"/>
        <v>8.1000000000000003E-2</v>
      </c>
      <c r="AT3146">
        <f t="shared" si="1630"/>
        <v>3.544</v>
      </c>
      <c r="AU3146" s="43">
        <f t="shared" si="1645"/>
        <v>41685</v>
      </c>
      <c r="AV3146" s="43">
        <f t="shared" si="1631"/>
        <v>41820</v>
      </c>
      <c r="AW3146" s="45">
        <f t="shared" si="1646"/>
        <v>1.7730978260869565</v>
      </c>
      <c r="AX3146" s="45">
        <f t="shared" si="1647"/>
        <v>3.1535772781417508</v>
      </c>
      <c r="AY3146" s="47">
        <f t="shared" si="1648"/>
        <v>110.02173503995691</v>
      </c>
      <c r="AZ3146" s="47">
        <f t="shared" si="1649"/>
        <v>123.98916547507535</v>
      </c>
      <c r="BA3146" s="43"/>
      <c r="BC3146" s="2">
        <v>41677</v>
      </c>
      <c r="BD3146" t="str">
        <v>912828QN</v>
      </c>
      <c r="BE3146">
        <v>-10.81</v>
      </c>
      <c r="BF3146">
        <v>0.59409999999999996</v>
      </c>
      <c r="BG3146">
        <v>0.84709999999999996</v>
      </c>
      <c r="BH3146">
        <v>123.84375</v>
      </c>
      <c r="BI3146">
        <f>VLOOKUP(BD3146,工作表1!$K$3:$L$1000,2,FALSE)</f>
        <v>3.125</v>
      </c>
      <c r="BJ3146" t="str">
        <f>VLOOKUP(BD3146,工作表1!$K$3:$M$1000,3,FALSE)</f>
        <v>2021/5/15</v>
      </c>
      <c r="BK3146">
        <f t="shared" si="1632"/>
        <v>8.1000000000000003E-2</v>
      </c>
      <c r="BL3146">
        <f t="shared" si="1633"/>
        <v>3.044</v>
      </c>
      <c r="BM3146" s="43">
        <f t="shared" si="1650"/>
        <v>41774</v>
      </c>
      <c r="BN3146" s="43">
        <f t="shared" si="1634"/>
        <v>41912</v>
      </c>
      <c r="BO3146" s="45">
        <f t="shared" si="1651"/>
        <v>0.75103591160220995</v>
      </c>
      <c r="BP3146" s="45">
        <f t="shared" si="1652"/>
        <v>2.7373372814652237</v>
      </c>
      <c r="BQ3146" s="47">
        <f t="shared" si="1653"/>
        <v>106.47672679313523</v>
      </c>
      <c r="BR3146" s="47">
        <f t="shared" si="1654"/>
        <v>122.36099595071133</v>
      </c>
    </row>
    <row r="3147" spans="6:70" x14ac:dyDescent="0.25">
      <c r="F3147" s="2">
        <v>41780</v>
      </c>
      <c r="G3147">
        <v>9.2999999999999999E-2</v>
      </c>
      <c r="H3147" s="43">
        <v>41830</v>
      </c>
      <c r="I3147">
        <v>2.1419000000000001</v>
      </c>
      <c r="L3147" s="2">
        <v>41677</v>
      </c>
      <c r="M3147" t="str">
        <v>912828PX</v>
      </c>
      <c r="N3147">
        <v>1.4721</v>
      </c>
      <c r="O3147">
        <v>-0.22159999999999999</v>
      </c>
      <c r="P3147">
        <v>0.86970000000000003</v>
      </c>
      <c r="Q3147">
        <v>125.96875</v>
      </c>
      <c r="R3147">
        <f>VLOOKUP(M3147,工作表1!$A$3:$B$1000,2,FALSE)</f>
        <v>3.625</v>
      </c>
      <c r="S3147" t="str">
        <f>VLOOKUP(M3147,工作表1!$A$3:$C$1000,3,FALSE)</f>
        <v>2021/2/15</v>
      </c>
      <c r="T3147">
        <f t="shared" si="1624"/>
        <v>8.1000000000000003E-2</v>
      </c>
      <c r="U3147">
        <f t="shared" si="1623"/>
        <v>3.544</v>
      </c>
      <c r="V3147" s="43">
        <f t="shared" si="1635"/>
        <v>41685</v>
      </c>
      <c r="W3147" s="43">
        <f t="shared" si="1625"/>
        <v>41729</v>
      </c>
      <c r="X3147" s="45">
        <f t="shared" si="1636"/>
        <v>1.7632472826086956</v>
      </c>
      <c r="Y3147" s="45">
        <f t="shared" si="1637"/>
        <v>2.249891118225134</v>
      </c>
      <c r="Z3147" s="47">
        <f t="shared" si="1638"/>
        <v>110.07815334623048</v>
      </c>
      <c r="AA3147" s="47">
        <f t="shared" si="1639"/>
        <v>125.88427215926804</v>
      </c>
      <c r="AB3147" s="45">
        <f t="shared" si="1640"/>
        <v>2.125</v>
      </c>
      <c r="AC3147" s="2" t="str">
        <f t="shared" si="1626"/>
        <v>TY1</v>
      </c>
      <c r="AD3147">
        <f t="shared" si="1627"/>
        <v>125.96875</v>
      </c>
      <c r="AE3147">
        <f t="shared" si="1628"/>
        <v>124.34375</v>
      </c>
      <c r="AF3147" s="49">
        <f t="shared" si="1622"/>
        <v>1.625</v>
      </c>
      <c r="AG3147" s="3">
        <f t="shared" si="1641"/>
        <v>125.88427215926804</v>
      </c>
      <c r="AH3147">
        <f t="shared" si="1642"/>
        <v>124.02946020949261</v>
      </c>
      <c r="AI3147" s="51">
        <f t="shared" si="1643"/>
        <v>1.8548119497754243</v>
      </c>
      <c r="AJ3147" s="52">
        <f t="shared" si="1644"/>
        <v>0.2298119497754243</v>
      </c>
      <c r="AK3147" s="2">
        <v>41677</v>
      </c>
      <c r="AL3147" t="str">
        <v>912828PX</v>
      </c>
      <c r="AM3147">
        <v>2.5956999999999999</v>
      </c>
      <c r="AN3147">
        <v>-8.8459999999999997E-2</v>
      </c>
      <c r="AO3147">
        <v>0.87370000000000003</v>
      </c>
      <c r="AP3147">
        <v>124.34375</v>
      </c>
      <c r="AQ3147">
        <f>VLOOKUP(AL3147,工作表1!$F$3:$G$1000,2,FALSE)</f>
        <v>3.625</v>
      </c>
      <c r="AR3147" t="str">
        <f>VLOOKUP(AL3147,工作表1!$F$3:$H$1000,3,FALSE)</f>
        <v>2021/2/15</v>
      </c>
      <c r="AS3147">
        <f t="shared" si="1629"/>
        <v>8.1000000000000003E-2</v>
      </c>
      <c r="AT3147">
        <f t="shared" si="1630"/>
        <v>3.544</v>
      </c>
      <c r="AU3147" s="43">
        <f t="shared" si="1645"/>
        <v>41685</v>
      </c>
      <c r="AV3147" s="43">
        <f t="shared" si="1631"/>
        <v>41820</v>
      </c>
      <c r="AW3147" s="45">
        <f t="shared" si="1646"/>
        <v>1.7632472826086956</v>
      </c>
      <c r="AX3147" s="45">
        <f t="shared" si="1647"/>
        <v>3.1536582415128054</v>
      </c>
      <c r="AY3147" s="47">
        <f t="shared" si="1648"/>
        <v>110.06911609736247</v>
      </c>
      <c r="AZ3147" s="47">
        <f t="shared" si="1649"/>
        <v>124.02946020949261</v>
      </c>
      <c r="BA3147" s="43"/>
      <c r="BC3147" s="2">
        <v>41676</v>
      </c>
      <c r="BD3147" t="str">
        <v>912828QN</v>
      </c>
      <c r="BE3147">
        <v>-12.821300000000001</v>
      </c>
      <c r="BF3147">
        <v>0.67923999999999995</v>
      </c>
      <c r="BG3147">
        <v>0.84709999999999996</v>
      </c>
      <c r="BH3147">
        <v>123.5</v>
      </c>
      <c r="BI3147">
        <f>VLOOKUP(BD3147,工作表1!$K$3:$L$1000,2,FALSE)</f>
        <v>3.125</v>
      </c>
      <c r="BJ3147" t="str">
        <f>VLOOKUP(BD3147,工作表1!$K$3:$M$1000,3,FALSE)</f>
        <v>2021/5/15</v>
      </c>
      <c r="BK3147">
        <f t="shared" si="1632"/>
        <v>8.5500000000000007E-2</v>
      </c>
      <c r="BL3147">
        <f t="shared" si="1633"/>
        <v>3.0394999999999999</v>
      </c>
      <c r="BM3147" s="43">
        <f t="shared" si="1650"/>
        <v>41774</v>
      </c>
      <c r="BN3147" s="43">
        <f t="shared" si="1634"/>
        <v>41912</v>
      </c>
      <c r="BO3147" s="45">
        <f t="shared" si="1651"/>
        <v>0.72513812154696133</v>
      </c>
      <c r="BP3147" s="45">
        <f t="shared" si="1652"/>
        <v>2.7371244229168243</v>
      </c>
      <c r="BQ3147" s="47">
        <f t="shared" si="1653"/>
        <v>106.15092253969986</v>
      </c>
      <c r="BR3147" s="47">
        <f t="shared" si="1654"/>
        <v>121.93673270284097</v>
      </c>
    </row>
    <row r="3148" spans="6:70" x14ac:dyDescent="0.25">
      <c r="F3148" s="2">
        <v>41779</v>
      </c>
      <c r="G3148">
        <v>9.2499999999999999E-2</v>
      </c>
      <c r="H3148" s="43">
        <v>41829</v>
      </c>
      <c r="I3148">
        <v>2.1613000000000002</v>
      </c>
      <c r="L3148" s="2">
        <v>41676</v>
      </c>
      <c r="M3148" t="str">
        <v>912828PC</v>
      </c>
      <c r="N3148">
        <v>0.85660000000000003</v>
      </c>
      <c r="O3148">
        <v>-9.0219999999999995E-2</v>
      </c>
      <c r="P3148">
        <v>0.82050000000000001</v>
      </c>
      <c r="Q3148">
        <v>125.609375</v>
      </c>
      <c r="R3148">
        <f>VLOOKUP(M3148,工作表1!$A$3:$B$1000,2,FALSE)</f>
        <v>2.625</v>
      </c>
      <c r="S3148" t="str">
        <f>VLOOKUP(M3148,工作表1!$A$3:$C$1000,3,FALSE)</f>
        <v>2020/11/15</v>
      </c>
      <c r="T3148">
        <f t="shared" si="1624"/>
        <v>8.5500000000000007E-2</v>
      </c>
      <c r="U3148">
        <f t="shared" si="1623"/>
        <v>2.5394999999999999</v>
      </c>
      <c r="V3148" s="43">
        <f t="shared" si="1635"/>
        <v>41774</v>
      </c>
      <c r="W3148" s="43">
        <f t="shared" si="1625"/>
        <v>41729</v>
      </c>
      <c r="X3148" s="45">
        <f t="shared" si="1636"/>
        <v>0.60911602209944748</v>
      </c>
      <c r="Y3148" s="45">
        <f t="shared" si="1637"/>
        <v>0.98308862483917347</v>
      </c>
      <c r="Z3148" s="47">
        <f t="shared" si="1638"/>
        <v>103.45054718446147</v>
      </c>
      <c r="AA3148" s="47">
        <f t="shared" si="1639"/>
        <v>125.31147920939766</v>
      </c>
      <c r="AB3148" s="45">
        <f t="shared" si="1640"/>
        <v>2.1686000000000001</v>
      </c>
      <c r="AC3148" s="2" t="str">
        <f t="shared" si="1626"/>
        <v>TY1</v>
      </c>
      <c r="AD3148">
        <f t="shared" si="1627"/>
        <v>125.609375</v>
      </c>
      <c r="AE3148">
        <f t="shared" si="1628"/>
        <v>124</v>
      </c>
      <c r="AF3148" s="49">
        <f t="shared" si="1622"/>
        <v>1.609375</v>
      </c>
      <c r="AG3148" s="3">
        <f t="shared" si="1641"/>
        <v>125.31147920939766</v>
      </c>
      <c r="AH3148">
        <f t="shared" si="1642"/>
        <v>123.64864400241485</v>
      </c>
      <c r="AI3148" s="51">
        <f t="shared" si="1643"/>
        <v>1.6628352069828054</v>
      </c>
      <c r="AJ3148" s="52">
        <f t="shared" si="1644"/>
        <v>5.3460206982805403E-2</v>
      </c>
      <c r="AK3148" s="2">
        <v>41676</v>
      </c>
      <c r="AL3148" t="str">
        <v>912828PX</v>
      </c>
      <c r="AM3148">
        <v>1.7726999999999999</v>
      </c>
      <c r="AN3148">
        <v>-2.7009999999999999E-2</v>
      </c>
      <c r="AO3148">
        <v>0.87370000000000003</v>
      </c>
      <c r="AP3148">
        <v>124</v>
      </c>
      <c r="AQ3148">
        <f>VLOOKUP(AL3148,工作表1!$F$3:$G$1000,2,FALSE)</f>
        <v>3.625</v>
      </c>
      <c r="AR3148" t="str">
        <f>VLOOKUP(AL3148,工作表1!$F$3:$H$1000,3,FALSE)</f>
        <v>2021/2/15</v>
      </c>
      <c r="AS3148">
        <f t="shared" si="1629"/>
        <v>8.5500000000000007E-2</v>
      </c>
      <c r="AT3148">
        <f t="shared" si="1630"/>
        <v>3.5394999999999999</v>
      </c>
      <c r="AU3148" s="43">
        <f t="shared" si="1645"/>
        <v>41685</v>
      </c>
      <c r="AV3148" s="43">
        <f t="shared" si="1631"/>
        <v>41820</v>
      </c>
      <c r="AW3148" s="45">
        <f t="shared" si="1646"/>
        <v>1.7336956521739131</v>
      </c>
      <c r="AX3148" s="45">
        <f t="shared" si="1647"/>
        <v>3.1539011316259682</v>
      </c>
      <c r="AY3148" s="47">
        <f t="shared" si="1648"/>
        <v>109.77113612107425</v>
      </c>
      <c r="AZ3148" s="47">
        <f t="shared" si="1649"/>
        <v>123.64864400241485</v>
      </c>
      <c r="BA3148" s="43"/>
      <c r="BC3148" s="2">
        <v>41675</v>
      </c>
      <c r="BD3148" t="str">
        <v>912828QN</v>
      </c>
      <c r="BE3148">
        <v>-12.7837</v>
      </c>
      <c r="BF3148">
        <v>0.67384999999999995</v>
      </c>
      <c r="BG3148">
        <v>0.84709999999999996</v>
      </c>
      <c r="BH3148">
        <v>123.765625</v>
      </c>
      <c r="BI3148">
        <f>VLOOKUP(BD3148,工作表1!$K$3:$L$1000,2,FALSE)</f>
        <v>3.125</v>
      </c>
      <c r="BJ3148" t="str">
        <f>VLOOKUP(BD3148,工作表1!$K$3:$M$1000,3,FALSE)</f>
        <v>2021/5/15</v>
      </c>
      <c r="BK3148">
        <f t="shared" si="1632"/>
        <v>8.3000000000000004E-2</v>
      </c>
      <c r="BL3148">
        <f t="shared" si="1633"/>
        <v>3.0419999999999998</v>
      </c>
      <c r="BM3148" s="43">
        <f t="shared" si="1650"/>
        <v>41774</v>
      </c>
      <c r="BN3148" s="43">
        <f t="shared" si="1634"/>
        <v>41912</v>
      </c>
      <c r="BO3148" s="45">
        <f t="shared" si="1651"/>
        <v>0.71650552486187846</v>
      </c>
      <c r="BP3148" s="45">
        <f t="shared" si="1652"/>
        <v>2.7370534700673579</v>
      </c>
      <c r="BQ3148" s="47">
        <f t="shared" si="1653"/>
        <v>106.38528142950742</v>
      </c>
      <c r="BR3148" s="47">
        <f t="shared" si="1654"/>
        <v>122.19709978225715</v>
      </c>
    </row>
    <row r="3149" spans="6:70" x14ac:dyDescent="0.25">
      <c r="F3149" s="2">
        <v>41778</v>
      </c>
      <c r="G3149">
        <v>9.1999999999999998E-2</v>
      </c>
      <c r="H3149" s="43">
        <v>41828</v>
      </c>
      <c r="I3149">
        <v>2.1783000000000001</v>
      </c>
      <c r="L3149" s="2">
        <v>41675</v>
      </c>
      <c r="M3149" t="str">
        <v>912828PC</v>
      </c>
      <c r="N3149">
        <v>1.1568000000000001</v>
      </c>
      <c r="O3149">
        <v>-0.14810000000000001</v>
      </c>
      <c r="P3149">
        <v>0.82050000000000001</v>
      </c>
      <c r="Q3149">
        <v>125.875</v>
      </c>
      <c r="R3149">
        <f>VLOOKUP(M3149,工作表1!$A$3:$B$1000,2,FALSE)</f>
        <v>2.625</v>
      </c>
      <c r="S3149" t="str">
        <f>VLOOKUP(M3149,工作表1!$A$3:$C$1000,3,FALSE)</f>
        <v>2020/11/15</v>
      </c>
      <c r="T3149">
        <f t="shared" si="1624"/>
        <v>8.3000000000000004E-2</v>
      </c>
      <c r="U3149">
        <f t="shared" si="1623"/>
        <v>2.5419999999999998</v>
      </c>
      <c r="V3149" s="43">
        <f t="shared" si="1635"/>
        <v>41774</v>
      </c>
      <c r="W3149" s="43">
        <f t="shared" si="1625"/>
        <v>41729</v>
      </c>
      <c r="X3149" s="45">
        <f t="shared" si="1636"/>
        <v>0.60186464088397784</v>
      </c>
      <c r="Y3149" s="45">
        <f t="shared" si="1637"/>
        <v>0.98302902444562168</v>
      </c>
      <c r="Z3149" s="47">
        <f t="shared" si="1638"/>
        <v>103.68519827997893</v>
      </c>
      <c r="AA3149" s="47">
        <f t="shared" si="1639"/>
        <v>125.58219217955818</v>
      </c>
      <c r="AB3149" s="45">
        <f t="shared" si="1640"/>
        <v>2.1322000000000001</v>
      </c>
      <c r="AC3149" s="2" t="str">
        <f t="shared" si="1626"/>
        <v>TY1</v>
      </c>
      <c r="AD3149">
        <f t="shared" si="1627"/>
        <v>125.875</v>
      </c>
      <c r="AE3149">
        <f t="shared" si="1628"/>
        <v>124.265625</v>
      </c>
      <c r="AF3149" s="49">
        <f t="shared" si="1622"/>
        <v>1.609375</v>
      </c>
      <c r="AG3149" s="3">
        <f t="shared" si="1641"/>
        <v>125.58219217955818</v>
      </c>
      <c r="AH3149">
        <f t="shared" si="1642"/>
        <v>123.93848906004376</v>
      </c>
      <c r="AI3149" s="51">
        <f t="shared" si="1643"/>
        <v>1.6437031195144129</v>
      </c>
      <c r="AJ3149" s="52">
        <f t="shared" si="1644"/>
        <v>3.4328119514412947E-2</v>
      </c>
      <c r="AK3149" s="2">
        <v>41675</v>
      </c>
      <c r="AL3149" t="str">
        <v>912828PX</v>
      </c>
      <c r="AM3149">
        <v>2.5442999999999998</v>
      </c>
      <c r="AN3149">
        <v>-8.0579999999999999E-2</v>
      </c>
      <c r="AO3149">
        <v>0.87370000000000003</v>
      </c>
      <c r="AP3149">
        <v>124.265625</v>
      </c>
      <c r="AQ3149">
        <f>VLOOKUP(AL3149,工作表1!$F$3:$G$1000,2,FALSE)</f>
        <v>3.625</v>
      </c>
      <c r="AR3149" t="str">
        <f>VLOOKUP(AL3149,工作表1!$F$3:$H$1000,3,FALSE)</f>
        <v>2021/2/15</v>
      </c>
      <c r="AS3149">
        <f t="shared" si="1629"/>
        <v>8.3000000000000004E-2</v>
      </c>
      <c r="AT3149">
        <f t="shared" si="1630"/>
        <v>3.5419999999999998</v>
      </c>
      <c r="AU3149" s="43">
        <f t="shared" si="1645"/>
        <v>41685</v>
      </c>
      <c r="AV3149" s="43">
        <f t="shared" si="1631"/>
        <v>41820</v>
      </c>
      <c r="AW3149" s="45">
        <f t="shared" si="1646"/>
        <v>1.7238451086956521</v>
      </c>
      <c r="AX3149" s="45">
        <f t="shared" si="1647"/>
        <v>3.1539820949970219</v>
      </c>
      <c r="AY3149" s="47">
        <f t="shared" si="1648"/>
        <v>110.03753679586984</v>
      </c>
      <c r="AZ3149" s="47">
        <f t="shared" si="1649"/>
        <v>123.93848906004376</v>
      </c>
      <c r="BA3149" s="43"/>
      <c r="BC3149" s="2">
        <v>41674</v>
      </c>
      <c r="BD3149" t="str">
        <v>912828QN</v>
      </c>
      <c r="BE3149">
        <v>-12.2232</v>
      </c>
      <c r="BF3149">
        <v>0.64612000000000003</v>
      </c>
      <c r="BG3149">
        <v>0.84709999999999996</v>
      </c>
      <c r="BH3149">
        <v>124.03125</v>
      </c>
      <c r="BI3149">
        <f>VLOOKUP(BD3149,工作表1!$K$3:$L$1000,2,FALSE)</f>
        <v>3.125</v>
      </c>
      <c r="BJ3149" t="str">
        <f>VLOOKUP(BD3149,工作表1!$K$3:$M$1000,3,FALSE)</f>
        <v>2021/5/15</v>
      </c>
      <c r="BK3149">
        <f t="shared" si="1632"/>
        <v>8.4000000000000005E-2</v>
      </c>
      <c r="BL3149">
        <f t="shared" si="1633"/>
        <v>3.0409999999999999</v>
      </c>
      <c r="BM3149" s="43">
        <f t="shared" si="1650"/>
        <v>41774</v>
      </c>
      <c r="BN3149" s="43">
        <f t="shared" si="1634"/>
        <v>41912</v>
      </c>
      <c r="BO3149" s="45">
        <f t="shared" si="1651"/>
        <v>0.70787292817679559</v>
      </c>
      <c r="BP3149" s="45">
        <f t="shared" si="1652"/>
        <v>2.7369825172178914</v>
      </c>
      <c r="BQ3149" s="47">
        <f t="shared" si="1653"/>
        <v>106.63552990996925</v>
      </c>
      <c r="BR3149" s="47">
        <f t="shared" si="1654"/>
        <v>122.47892816309239</v>
      </c>
    </row>
    <row r="3150" spans="6:70" x14ac:dyDescent="0.25">
      <c r="F3150" s="2">
        <v>41775</v>
      </c>
      <c r="G3150">
        <v>9.1999999999999998E-2</v>
      </c>
      <c r="H3150" s="43">
        <v>41827</v>
      </c>
      <c r="I3150">
        <v>2.2246000000000001</v>
      </c>
      <c r="L3150" s="2">
        <v>41674</v>
      </c>
      <c r="M3150" t="str">
        <v>912828PC</v>
      </c>
      <c r="N3150">
        <v>1.4646999999999999</v>
      </c>
      <c r="O3150">
        <v>-0.20358999999999999</v>
      </c>
      <c r="P3150">
        <v>0.82050000000000001</v>
      </c>
      <c r="Q3150">
        <v>126.140625</v>
      </c>
      <c r="R3150">
        <f>VLOOKUP(M3150,工作表1!$A$3:$B$1000,2,FALSE)</f>
        <v>2.625</v>
      </c>
      <c r="S3150" t="str">
        <f>VLOOKUP(M3150,工作表1!$A$3:$C$1000,3,FALSE)</f>
        <v>2020/11/15</v>
      </c>
      <c r="T3150">
        <f t="shared" si="1624"/>
        <v>8.4000000000000005E-2</v>
      </c>
      <c r="U3150">
        <f t="shared" si="1623"/>
        <v>2.5409999999999999</v>
      </c>
      <c r="V3150" s="43">
        <f t="shared" si="1635"/>
        <v>41774</v>
      </c>
      <c r="W3150" s="43">
        <f t="shared" si="1625"/>
        <v>41729</v>
      </c>
      <c r="X3150" s="45">
        <f t="shared" si="1636"/>
        <v>0.59461325966850831</v>
      </c>
      <c r="Y3150" s="45">
        <f t="shared" si="1637"/>
        <v>0.98296942405206988</v>
      </c>
      <c r="Z3150" s="47">
        <f t="shared" si="1638"/>
        <v>103.91983823916458</v>
      </c>
      <c r="AA3150" s="47">
        <f t="shared" si="1639"/>
        <v>125.85351450350211</v>
      </c>
      <c r="AB3150" s="45">
        <f t="shared" si="1640"/>
        <v>2.0983999999999998</v>
      </c>
      <c r="AC3150" s="2" t="str">
        <f t="shared" si="1626"/>
        <v>TY1</v>
      </c>
      <c r="AD3150">
        <f t="shared" si="1627"/>
        <v>126.140625</v>
      </c>
      <c r="AE3150">
        <f t="shared" si="1628"/>
        <v>124.53125</v>
      </c>
      <c r="AF3150" s="49">
        <f t="shared" si="1622"/>
        <v>1.609375</v>
      </c>
      <c r="AG3150" s="3">
        <f t="shared" si="1641"/>
        <v>125.85351450350211</v>
      </c>
      <c r="AH3150">
        <f t="shared" si="1642"/>
        <v>124.19310955452889</v>
      </c>
      <c r="AI3150" s="51">
        <f t="shared" si="1643"/>
        <v>1.6604049489732233</v>
      </c>
      <c r="AJ3150" s="52">
        <f t="shared" si="1644"/>
        <v>5.1029948973223327E-2</v>
      </c>
      <c r="AK3150" s="2">
        <v>41674</v>
      </c>
      <c r="AL3150" t="str">
        <v>912828PX</v>
      </c>
      <c r="AM3150">
        <v>2.3296000000000001</v>
      </c>
      <c r="AN3150">
        <v>-6.2859999999999999E-2</v>
      </c>
      <c r="AO3150">
        <v>0.87370000000000003</v>
      </c>
      <c r="AP3150">
        <v>124.53125</v>
      </c>
      <c r="AQ3150">
        <f>VLOOKUP(AL3150,工作表1!$F$3:$G$1000,2,FALSE)</f>
        <v>3.625</v>
      </c>
      <c r="AR3150" t="str">
        <f>VLOOKUP(AL3150,工作表1!$F$3:$H$1000,3,FALSE)</f>
        <v>2021/2/15</v>
      </c>
      <c r="AS3150">
        <f t="shared" si="1629"/>
        <v>8.4000000000000005E-2</v>
      </c>
      <c r="AT3150">
        <f t="shared" si="1630"/>
        <v>3.5409999999999999</v>
      </c>
      <c r="AU3150" s="43">
        <f t="shared" si="1645"/>
        <v>41685</v>
      </c>
      <c r="AV3150" s="43">
        <f t="shared" si="1631"/>
        <v>41820</v>
      </c>
      <c r="AW3150" s="45">
        <f t="shared" si="1646"/>
        <v>1.7139945652173914</v>
      </c>
      <c r="AX3150" s="45">
        <f t="shared" si="1647"/>
        <v>3.1540630583680764</v>
      </c>
      <c r="AY3150" s="47">
        <f t="shared" si="1648"/>
        <v>110.27176593651335</v>
      </c>
      <c r="AZ3150" s="47">
        <f t="shared" si="1649"/>
        <v>124.19310955452889</v>
      </c>
      <c r="BA3150" s="43"/>
      <c r="BC3150" s="2">
        <v>41673</v>
      </c>
      <c r="BD3150" t="str">
        <v>912828QN</v>
      </c>
      <c r="BE3150">
        <v>-12.654</v>
      </c>
      <c r="BF3150">
        <v>0.65974999999999995</v>
      </c>
      <c r="BG3150">
        <v>0.84709999999999996</v>
      </c>
      <c r="BH3150">
        <v>124.3125</v>
      </c>
      <c r="BI3150">
        <f>VLOOKUP(BD3150,工作表1!$K$3:$L$1000,2,FALSE)</f>
        <v>3.125</v>
      </c>
      <c r="BJ3150" t="str">
        <f>VLOOKUP(BD3150,工作表1!$K$3:$M$1000,3,FALSE)</f>
        <v>2021/5/15</v>
      </c>
      <c r="BK3150">
        <f t="shared" si="1632"/>
        <v>8.3500000000000005E-2</v>
      </c>
      <c r="BL3150">
        <f t="shared" si="1633"/>
        <v>3.0415000000000001</v>
      </c>
      <c r="BM3150" s="43">
        <f t="shared" si="1650"/>
        <v>41774</v>
      </c>
      <c r="BN3150" s="43">
        <f t="shared" si="1634"/>
        <v>41912</v>
      </c>
      <c r="BO3150" s="45">
        <f t="shared" si="1651"/>
        <v>0.69924033149171272</v>
      </c>
      <c r="BP3150" s="45">
        <f t="shared" si="1652"/>
        <v>2.736911564368425</v>
      </c>
      <c r="BQ3150" s="47">
        <f t="shared" si="1653"/>
        <v>106.86574078558057</v>
      </c>
      <c r="BR3150" s="47">
        <f t="shared" si="1654"/>
        <v>122.73593808570352</v>
      </c>
    </row>
    <row r="3151" spans="6:70" x14ac:dyDescent="0.25">
      <c r="F3151" s="2">
        <v>41774</v>
      </c>
      <c r="G3151">
        <v>9.1249999999999998E-2</v>
      </c>
      <c r="H3151" s="43">
        <v>41824</v>
      </c>
      <c r="I3151">
        <v>2.2416</v>
      </c>
      <c r="L3151" s="2">
        <v>41673</v>
      </c>
      <c r="M3151" t="str">
        <v>912828PX</v>
      </c>
      <c r="N3151">
        <v>1.0470999999999999</v>
      </c>
      <c r="O3151">
        <v>-0.10374</v>
      </c>
      <c r="P3151">
        <v>0.86970000000000003</v>
      </c>
      <c r="Q3151">
        <v>126.421875</v>
      </c>
      <c r="R3151">
        <f>VLOOKUP(M3151,工作表1!$A$3:$B$1000,2,FALSE)</f>
        <v>3.625</v>
      </c>
      <c r="S3151" t="str">
        <f>VLOOKUP(M3151,工作表1!$A$3:$C$1000,3,FALSE)</f>
        <v>2021/2/15</v>
      </c>
      <c r="T3151">
        <f t="shared" si="1624"/>
        <v>8.3500000000000005E-2</v>
      </c>
      <c r="U3151">
        <f t="shared" si="1623"/>
        <v>3.5415000000000001</v>
      </c>
      <c r="V3151" s="43">
        <f t="shared" si="1635"/>
        <v>41685</v>
      </c>
      <c r="W3151" s="43">
        <f t="shared" si="1625"/>
        <v>41729</v>
      </c>
      <c r="X3151" s="45">
        <f t="shared" si="1636"/>
        <v>1.7041440217391304</v>
      </c>
      <c r="Y3151" s="45">
        <f t="shared" si="1637"/>
        <v>2.2503768984514592</v>
      </c>
      <c r="Z3151" s="47">
        <f t="shared" si="1638"/>
        <v>110.51441677688838</v>
      </c>
      <c r="AA3151" s="47">
        <f t="shared" si="1639"/>
        <v>126.30233825956827</v>
      </c>
      <c r="AB3151" s="45">
        <f t="shared" si="1640"/>
        <v>2.0575000000000001</v>
      </c>
      <c r="AC3151" s="2" t="str">
        <f t="shared" si="1626"/>
        <v>TY1</v>
      </c>
      <c r="AD3151">
        <f t="shared" si="1627"/>
        <v>126.421875</v>
      </c>
      <c r="AE3151">
        <f t="shared" si="1628"/>
        <v>124.8125</v>
      </c>
      <c r="AF3151" s="49">
        <f t="shared" si="1622"/>
        <v>1.609375</v>
      </c>
      <c r="AG3151" s="3">
        <f t="shared" si="1641"/>
        <v>126.30233825956827</v>
      </c>
      <c r="AH3151">
        <f t="shared" si="1642"/>
        <v>124.44669595260164</v>
      </c>
      <c r="AI3151" s="51">
        <f t="shared" si="1643"/>
        <v>1.8556423069666295</v>
      </c>
      <c r="AJ3151" s="52">
        <f t="shared" si="1644"/>
        <v>0.24626730696662946</v>
      </c>
      <c r="AK3151" s="2">
        <v>41673</v>
      </c>
      <c r="AL3151" t="str">
        <v>912828PX</v>
      </c>
      <c r="AM3151">
        <v>1.6354</v>
      </c>
      <c r="AN3151">
        <v>-1.4999999999999999E-2</v>
      </c>
      <c r="AO3151">
        <v>0.87370000000000003</v>
      </c>
      <c r="AP3151">
        <v>124.8125</v>
      </c>
      <c r="AQ3151">
        <f>VLOOKUP(AL3151,工作表1!$F$3:$G$1000,2,FALSE)</f>
        <v>3.625</v>
      </c>
      <c r="AR3151" t="str">
        <f>VLOOKUP(AL3151,工作表1!$F$3:$H$1000,3,FALSE)</f>
        <v>2021/2/15</v>
      </c>
      <c r="AS3151">
        <f t="shared" si="1629"/>
        <v>8.3500000000000005E-2</v>
      </c>
      <c r="AT3151">
        <f t="shared" si="1630"/>
        <v>3.5415000000000001</v>
      </c>
      <c r="AU3151" s="43">
        <f t="shared" si="1645"/>
        <v>41685</v>
      </c>
      <c r="AV3151" s="43">
        <f t="shared" si="1631"/>
        <v>41820</v>
      </c>
      <c r="AW3151" s="45">
        <f t="shared" si="1646"/>
        <v>1.7041440217391304</v>
      </c>
      <c r="AX3151" s="45">
        <f t="shared" si="1647"/>
        <v>3.1541440217391306</v>
      </c>
      <c r="AY3151" s="47">
        <f t="shared" si="1648"/>
        <v>110.50569436489917</v>
      </c>
      <c r="AZ3151" s="47">
        <f t="shared" si="1649"/>
        <v>124.44669595260164</v>
      </c>
      <c r="BA3151" s="43"/>
      <c r="BC3151" s="2">
        <v>41670</v>
      </c>
      <c r="BD3151" t="str">
        <v>912828QN</v>
      </c>
      <c r="BE3151">
        <v>-12.350899999999999</v>
      </c>
      <c r="BF3151">
        <v>0.64802000000000004</v>
      </c>
      <c r="BG3151">
        <v>0.84709999999999996</v>
      </c>
      <c r="BH3151">
        <v>123.609375</v>
      </c>
      <c r="BI3151">
        <f>VLOOKUP(BD3151,工作表1!$K$3:$L$1000,2,FALSE)</f>
        <v>3.125</v>
      </c>
      <c r="BJ3151" t="str">
        <f>VLOOKUP(BD3151,工作表1!$K$3:$M$1000,3,FALSE)</f>
        <v>2021/5/15</v>
      </c>
      <c r="BK3151">
        <f t="shared" si="1632"/>
        <v>8.3000000000000004E-2</v>
      </c>
      <c r="BL3151">
        <f t="shared" si="1633"/>
        <v>3.0419999999999998</v>
      </c>
      <c r="BM3151" s="43">
        <f t="shared" si="1650"/>
        <v>41774</v>
      </c>
      <c r="BN3151" s="43">
        <f t="shared" si="1634"/>
        <v>41912</v>
      </c>
      <c r="BO3151" s="45">
        <f t="shared" si="1651"/>
        <v>0.69060773480662985</v>
      </c>
      <c r="BP3151" s="45">
        <f t="shared" si="1652"/>
        <v>2.7368406115189585</v>
      </c>
      <c r="BQ3151" s="47">
        <f t="shared" si="1653"/>
        <v>106.28779645719196</v>
      </c>
      <c r="BR3151" s="47">
        <f t="shared" si="1654"/>
        <v>122.03891898957104</v>
      </c>
    </row>
    <row r="3152" spans="6:70" x14ac:dyDescent="0.25">
      <c r="F3152" s="2">
        <v>41773</v>
      </c>
      <c r="G3152">
        <v>9.2999999999999999E-2</v>
      </c>
      <c r="H3152" s="43">
        <v>41823</v>
      </c>
      <c r="I3152">
        <v>2.2416</v>
      </c>
      <c r="L3152" s="2">
        <v>41670</v>
      </c>
      <c r="M3152" t="str">
        <v>912828PC</v>
      </c>
      <c r="N3152">
        <v>1.2887</v>
      </c>
      <c r="O3152">
        <v>-0.15686</v>
      </c>
      <c r="P3152">
        <v>0.82050000000000001</v>
      </c>
      <c r="Q3152">
        <v>125.75</v>
      </c>
      <c r="R3152">
        <f>VLOOKUP(M3152,工作表1!$A$3:$B$1000,2,FALSE)</f>
        <v>2.625</v>
      </c>
      <c r="S3152" t="str">
        <f>VLOOKUP(M3152,工作表1!$A$3:$C$1000,3,FALSE)</f>
        <v>2020/11/15</v>
      </c>
      <c r="T3152">
        <f t="shared" si="1624"/>
        <v>8.3000000000000004E-2</v>
      </c>
      <c r="U3152">
        <f t="shared" si="1623"/>
        <v>2.5419999999999998</v>
      </c>
      <c r="V3152" s="43">
        <f t="shared" si="1635"/>
        <v>41774</v>
      </c>
      <c r="W3152" s="43">
        <f t="shared" si="1625"/>
        <v>41729</v>
      </c>
      <c r="X3152" s="45">
        <f t="shared" si="1636"/>
        <v>0.58011049723756902</v>
      </c>
      <c r="Y3152" s="45">
        <f t="shared" si="1637"/>
        <v>0.98285022326496629</v>
      </c>
      <c r="Z3152" s="47">
        <f t="shared" si="1638"/>
        <v>103.60785293260005</v>
      </c>
      <c r="AA3152" s="47">
        <f t="shared" si="1639"/>
        <v>125.44342883458825</v>
      </c>
      <c r="AB3152" s="45">
        <f t="shared" si="1640"/>
        <v>2.1225999999999998</v>
      </c>
      <c r="AC3152" s="2" t="str">
        <f t="shared" si="1626"/>
        <v>TY1</v>
      </c>
      <c r="AD3152">
        <f t="shared" si="1627"/>
        <v>125.75</v>
      </c>
      <c r="AE3152">
        <f t="shared" si="1628"/>
        <v>124.109375</v>
      </c>
      <c r="AF3152" s="49">
        <f t="shared" si="1622"/>
        <v>1.640625</v>
      </c>
      <c r="AG3152" s="3">
        <f t="shared" si="1641"/>
        <v>125.44342883458825</v>
      </c>
      <c r="AH3152">
        <f t="shared" si="1642"/>
        <v>123.79085826063529</v>
      </c>
      <c r="AI3152" s="51">
        <f t="shared" si="1643"/>
        <v>1.652570573952957</v>
      </c>
      <c r="AJ3152" s="52">
        <f t="shared" si="1644"/>
        <v>1.1945573952957034E-2</v>
      </c>
      <c r="AK3152" s="2">
        <v>41670</v>
      </c>
      <c r="AL3152" t="str">
        <v>912828PX</v>
      </c>
      <c r="AM3152">
        <v>2.9952999999999999</v>
      </c>
      <c r="AN3152">
        <v>-0.10842</v>
      </c>
      <c r="AO3152">
        <v>0.87370000000000003</v>
      </c>
      <c r="AP3152">
        <v>124.109375</v>
      </c>
      <c r="AQ3152">
        <f>VLOOKUP(AL3152,工作表1!$F$3:$G$1000,2,FALSE)</f>
        <v>3.625</v>
      </c>
      <c r="AR3152" t="str">
        <f>VLOOKUP(AL3152,工作表1!$F$3:$H$1000,3,FALSE)</f>
        <v>2021/2/15</v>
      </c>
      <c r="AS3152">
        <f t="shared" si="1629"/>
        <v>8.3000000000000004E-2</v>
      </c>
      <c r="AT3152">
        <f t="shared" si="1630"/>
        <v>3.5419999999999998</v>
      </c>
      <c r="AU3152" s="43">
        <f t="shared" si="1645"/>
        <v>41685</v>
      </c>
      <c r="AV3152" s="43">
        <f t="shared" si="1631"/>
        <v>41820</v>
      </c>
      <c r="AW3152" s="45">
        <f t="shared" si="1646"/>
        <v>1.6942934782608696</v>
      </c>
      <c r="AX3152" s="45">
        <f t="shared" si="1647"/>
        <v>3.1542249851101847</v>
      </c>
      <c r="AY3152" s="47">
        <f t="shared" si="1648"/>
        <v>109.9450617435956</v>
      </c>
      <c r="AZ3152" s="47">
        <f t="shared" si="1649"/>
        <v>123.79085826063529</v>
      </c>
      <c r="BA3152" s="43"/>
      <c r="BC3152" s="2">
        <v>41669</v>
      </c>
      <c r="BD3152" t="str">
        <v>912828QN</v>
      </c>
      <c r="BE3152">
        <v>-12.0634</v>
      </c>
      <c r="BF3152">
        <v>0.63178999999999996</v>
      </c>
      <c r="BG3152">
        <v>0.84709999999999996</v>
      </c>
      <c r="BH3152">
        <v>123.3125</v>
      </c>
      <c r="BI3152">
        <f>VLOOKUP(BD3152,工作表1!$K$3:$L$1000,2,FALSE)</f>
        <v>3.125</v>
      </c>
      <c r="BJ3152" t="str">
        <f>VLOOKUP(BD3152,工作表1!$K$3:$M$1000,3,FALSE)</f>
        <v>2021/5/15</v>
      </c>
      <c r="BK3152">
        <f t="shared" si="1632"/>
        <v>8.4370000000000001E-2</v>
      </c>
      <c r="BL3152">
        <f t="shared" si="1633"/>
        <v>3.0406300000000002</v>
      </c>
      <c r="BM3152" s="43">
        <f t="shared" si="1650"/>
        <v>41774</v>
      </c>
      <c r="BN3152" s="43">
        <f t="shared" si="1634"/>
        <v>41912</v>
      </c>
      <c r="BO3152" s="45">
        <f t="shared" si="1651"/>
        <v>0.66470994475138123</v>
      </c>
      <c r="BP3152" s="45">
        <f t="shared" si="1652"/>
        <v>2.7366277529705596</v>
      </c>
      <c r="BQ3152" s="47">
        <f t="shared" si="1653"/>
        <v>106.07287211874301</v>
      </c>
      <c r="BR3152" s="47">
        <f t="shared" si="1654"/>
        <v>121.74318841328318</v>
      </c>
    </row>
    <row r="3153" spans="6:70" x14ac:dyDescent="0.25">
      <c r="F3153" s="2">
        <v>41772</v>
      </c>
      <c r="G3153">
        <v>9.2999999999999999E-2</v>
      </c>
      <c r="H3153" s="43">
        <v>41822</v>
      </c>
      <c r="I3153">
        <v>2.2244000000000002</v>
      </c>
      <c r="L3153" s="2">
        <v>41669</v>
      </c>
      <c r="M3153" t="str">
        <v>912828PX</v>
      </c>
      <c r="N3153">
        <v>1.3213999999999999</v>
      </c>
      <c r="O3153">
        <v>-0.13199</v>
      </c>
      <c r="P3153">
        <v>0.86970000000000003</v>
      </c>
      <c r="Q3153">
        <v>125.453125</v>
      </c>
      <c r="R3153">
        <f>VLOOKUP(M3153,工作表1!$A$3:$B$1000,2,FALSE)</f>
        <v>3.625</v>
      </c>
      <c r="S3153" t="str">
        <f>VLOOKUP(M3153,工作表1!$A$3:$C$1000,3,FALSE)</f>
        <v>2021/2/15</v>
      </c>
      <c r="T3153">
        <f t="shared" si="1624"/>
        <v>8.4370000000000001E-2</v>
      </c>
      <c r="U3153">
        <f t="shared" si="1623"/>
        <v>3.5406300000000002</v>
      </c>
      <c r="V3153" s="43">
        <f t="shared" si="1635"/>
        <v>41685</v>
      </c>
      <c r="W3153" s="43">
        <f t="shared" si="1625"/>
        <v>41729</v>
      </c>
      <c r="X3153" s="45">
        <f t="shared" si="1636"/>
        <v>1.6647418478260869</v>
      </c>
      <c r="Y3153" s="45">
        <f t="shared" si="1637"/>
        <v>2.2507007519356761</v>
      </c>
      <c r="Z3153" s="47">
        <f t="shared" si="1638"/>
        <v>109.71745231339426</v>
      </c>
      <c r="AA3153" s="47">
        <f t="shared" si="1639"/>
        <v>125.33016820763791</v>
      </c>
      <c r="AB3153" s="45">
        <f t="shared" si="1640"/>
        <v>2.15</v>
      </c>
      <c r="AC3153" s="2" t="str">
        <f t="shared" si="1626"/>
        <v>TY1</v>
      </c>
      <c r="AD3153">
        <f t="shared" si="1627"/>
        <v>125.453125</v>
      </c>
      <c r="AE3153">
        <f t="shared" si="1628"/>
        <v>123.8125</v>
      </c>
      <c r="AF3153" s="49">
        <f t="shared" ref="AF3153:AF3216" si="1655">AD3153-AE3153</f>
        <v>1.640625</v>
      </c>
      <c r="AG3153" s="3">
        <f t="shared" si="1641"/>
        <v>125.33016820763791</v>
      </c>
      <c r="AH3153">
        <f t="shared" si="1642"/>
        <v>123.48080247787271</v>
      </c>
      <c r="AI3153" s="51">
        <f t="shared" si="1643"/>
        <v>1.8493657297651964</v>
      </c>
      <c r="AJ3153" s="52">
        <f t="shared" si="1644"/>
        <v>0.20874072976519642</v>
      </c>
      <c r="AK3153" s="2">
        <v>41669</v>
      </c>
      <c r="AL3153" t="str">
        <v>912828PX</v>
      </c>
      <c r="AM3153">
        <v>2.9053</v>
      </c>
      <c r="AN3153">
        <v>-9.6540000000000001E-2</v>
      </c>
      <c r="AO3153">
        <v>0.87370000000000003</v>
      </c>
      <c r="AP3153">
        <v>123.8125</v>
      </c>
      <c r="AQ3153">
        <f>VLOOKUP(AL3153,工作表1!$F$3:$G$1000,2,FALSE)</f>
        <v>3.625</v>
      </c>
      <c r="AR3153" t="str">
        <f>VLOOKUP(AL3153,工作表1!$F$3:$H$1000,3,FALSE)</f>
        <v>2021/2/15</v>
      </c>
      <c r="AS3153">
        <f t="shared" si="1629"/>
        <v>8.4370000000000001E-2</v>
      </c>
      <c r="AT3153">
        <f t="shared" si="1630"/>
        <v>3.5406300000000002</v>
      </c>
      <c r="AU3153" s="43">
        <f t="shared" si="1645"/>
        <v>41685</v>
      </c>
      <c r="AV3153" s="43">
        <f t="shared" si="1631"/>
        <v>41820</v>
      </c>
      <c r="AW3153" s="45">
        <f t="shared" si="1646"/>
        <v>1.6647418478260869</v>
      </c>
      <c r="AX3153" s="45">
        <f t="shared" si="1647"/>
        <v>3.154467875223347</v>
      </c>
      <c r="AY3153" s="47">
        <f t="shared" si="1648"/>
        <v>109.71010515003154</v>
      </c>
      <c r="AZ3153" s="47">
        <f t="shared" si="1649"/>
        <v>123.48080247787271</v>
      </c>
      <c r="BA3153" s="43"/>
      <c r="BC3153" s="2">
        <v>41668</v>
      </c>
      <c r="BD3153" t="str">
        <v>912828QN</v>
      </c>
      <c r="BE3153">
        <v>-11.4854</v>
      </c>
      <c r="BF3153">
        <v>0.60353999999999997</v>
      </c>
      <c r="BG3153">
        <v>0.84709999999999996</v>
      </c>
      <c r="BH3153">
        <v>123.484375</v>
      </c>
      <c r="BI3153">
        <f>VLOOKUP(BD3153,工作表1!$K$3:$L$1000,2,FALSE)</f>
        <v>3.125</v>
      </c>
      <c r="BJ3153" t="str">
        <f>VLOOKUP(BD3153,工作表1!$K$3:$M$1000,3,FALSE)</f>
        <v>2021/5/15</v>
      </c>
      <c r="BK3153">
        <f t="shared" si="1632"/>
        <v>8.5999999999999993E-2</v>
      </c>
      <c r="BL3153">
        <f t="shared" si="1633"/>
        <v>3.0390000000000001</v>
      </c>
      <c r="BM3153" s="43">
        <f t="shared" si="1650"/>
        <v>41774</v>
      </c>
      <c r="BN3153" s="43">
        <f t="shared" si="1634"/>
        <v>41912</v>
      </c>
      <c r="BO3153" s="45">
        <f t="shared" si="1651"/>
        <v>0.65607734806629836</v>
      </c>
      <c r="BP3153" s="45">
        <f t="shared" si="1652"/>
        <v>2.7365568001210927</v>
      </c>
      <c r="BQ3153" s="47">
        <f t="shared" si="1653"/>
        <v>106.24500533501524</v>
      </c>
      <c r="BR3153" s="47">
        <f t="shared" si="1654"/>
        <v>121.93332804194345</v>
      </c>
    </row>
    <row r="3154" spans="6:70" x14ac:dyDescent="0.25">
      <c r="F3154" s="2">
        <v>41771</v>
      </c>
      <c r="G3154">
        <v>9.2999999999999999E-2</v>
      </c>
      <c r="H3154" s="43">
        <v>41821</v>
      </c>
      <c r="I3154">
        <v>2.1661000000000001</v>
      </c>
      <c r="L3154" s="2">
        <v>41668</v>
      </c>
      <c r="M3154" t="str">
        <v>912828PX</v>
      </c>
      <c r="N3154">
        <v>0.73899999999999999</v>
      </c>
      <c r="O3154">
        <v>-2.775E-2</v>
      </c>
      <c r="P3154">
        <v>0.86970000000000003</v>
      </c>
      <c r="Q3154">
        <v>125.625</v>
      </c>
      <c r="R3154">
        <f>VLOOKUP(M3154,工作表1!$A$3:$B$1000,2,FALSE)</f>
        <v>3.625</v>
      </c>
      <c r="S3154" t="str">
        <f>VLOOKUP(M3154,工作表1!$A$3:$C$1000,3,FALSE)</f>
        <v>2021/2/15</v>
      </c>
      <c r="T3154">
        <f t="shared" si="1624"/>
        <v>8.5999999999999993E-2</v>
      </c>
      <c r="U3154">
        <f t="shared" si="1623"/>
        <v>3.5390000000000001</v>
      </c>
      <c r="V3154" s="43">
        <f t="shared" si="1635"/>
        <v>41685</v>
      </c>
      <c r="W3154" s="43">
        <f t="shared" si="1625"/>
        <v>41729</v>
      </c>
      <c r="X3154" s="45">
        <f t="shared" si="1636"/>
        <v>1.6548913043478259</v>
      </c>
      <c r="Y3154" s="45">
        <f t="shared" si="1637"/>
        <v>2.2507817153067302</v>
      </c>
      <c r="Z3154" s="47">
        <f t="shared" si="1638"/>
        <v>109.85728226358734</v>
      </c>
      <c r="AA3154" s="47">
        <f t="shared" si="1639"/>
        <v>125.47727115121117</v>
      </c>
      <c r="AB3154" s="45">
        <f t="shared" si="1640"/>
        <v>2.1282999999999999</v>
      </c>
      <c r="AC3154" s="2" t="str">
        <f t="shared" si="1626"/>
        <v>TY1</v>
      </c>
      <c r="AD3154">
        <f t="shared" si="1627"/>
        <v>125.625</v>
      </c>
      <c r="AE3154">
        <f t="shared" si="1628"/>
        <v>123.984375</v>
      </c>
      <c r="AF3154" s="49">
        <f t="shared" si="1655"/>
        <v>1.640625</v>
      </c>
      <c r="AG3154" s="3">
        <f t="shared" si="1641"/>
        <v>125.47727115121117</v>
      </c>
      <c r="AH3154">
        <f t="shared" si="1642"/>
        <v>123.62806880632158</v>
      </c>
      <c r="AI3154" s="51">
        <f t="shared" si="1643"/>
        <v>1.8492023448895907</v>
      </c>
      <c r="AJ3154" s="52">
        <f t="shared" si="1644"/>
        <v>0.20857734488959068</v>
      </c>
      <c r="AK3154" s="2">
        <v>41668</v>
      </c>
      <c r="AL3154" t="str">
        <v>912828PX</v>
      </c>
      <c r="AM3154">
        <v>2.2966000000000002</v>
      </c>
      <c r="AN3154">
        <v>-5.3699999999999998E-2</v>
      </c>
      <c r="AO3154">
        <v>0.87370000000000003</v>
      </c>
      <c r="AP3154">
        <v>123.984375</v>
      </c>
      <c r="AQ3154">
        <f>VLOOKUP(AL3154,工作表1!$F$3:$G$1000,2,FALSE)</f>
        <v>3.625</v>
      </c>
      <c r="AR3154" t="str">
        <f>VLOOKUP(AL3154,工作表1!$F$3:$H$1000,3,FALSE)</f>
        <v>2021/2/15</v>
      </c>
      <c r="AS3154">
        <f t="shared" si="1629"/>
        <v>8.5999999999999993E-2</v>
      </c>
      <c r="AT3154">
        <f t="shared" si="1630"/>
        <v>3.5390000000000001</v>
      </c>
      <c r="AU3154" s="43">
        <f t="shared" si="1645"/>
        <v>41685</v>
      </c>
      <c r="AV3154" s="43">
        <f t="shared" si="1631"/>
        <v>41820</v>
      </c>
      <c r="AW3154" s="45">
        <f t="shared" si="1646"/>
        <v>1.6548913043478259</v>
      </c>
      <c r="AX3154" s="45">
        <f t="shared" si="1647"/>
        <v>3.1545488385944012</v>
      </c>
      <c r="AY3154" s="47">
        <f t="shared" si="1648"/>
        <v>109.85025423358698</v>
      </c>
      <c r="AZ3154" s="47">
        <f t="shared" si="1649"/>
        <v>123.62806880632158</v>
      </c>
      <c r="BA3154" s="43"/>
      <c r="BC3154" s="2">
        <v>41667</v>
      </c>
      <c r="BD3154" t="str">
        <v>912828QN</v>
      </c>
      <c r="BE3154">
        <v>-11.8696</v>
      </c>
      <c r="BF3154">
        <v>0.62351000000000001</v>
      </c>
      <c r="BG3154">
        <v>0.84709999999999996</v>
      </c>
      <c r="BH3154">
        <v>122.9375</v>
      </c>
      <c r="BI3154">
        <f>VLOOKUP(BD3154,工作表1!$K$3:$L$1000,2,FALSE)</f>
        <v>3.125</v>
      </c>
      <c r="BJ3154" t="str">
        <f>VLOOKUP(BD3154,工作表1!$K$3:$M$1000,3,FALSE)</f>
        <v>2021/5/15</v>
      </c>
      <c r="BK3154">
        <f t="shared" si="1632"/>
        <v>8.5000000000000006E-2</v>
      </c>
      <c r="BL3154">
        <f t="shared" si="1633"/>
        <v>3.04</v>
      </c>
      <c r="BM3154" s="43">
        <f t="shared" si="1650"/>
        <v>41774</v>
      </c>
      <c r="BN3154" s="43">
        <f t="shared" si="1634"/>
        <v>41912</v>
      </c>
      <c r="BO3154" s="45">
        <f t="shared" si="1651"/>
        <v>0.64744475138121549</v>
      </c>
      <c r="BP3154" s="45">
        <f t="shared" si="1652"/>
        <v>2.7364858472716267</v>
      </c>
      <c r="BQ3154" s="47">
        <f t="shared" si="1653"/>
        <v>105.77596427086742</v>
      </c>
      <c r="BR3154" s="47">
        <f t="shared" si="1654"/>
        <v>121.36446899226586</v>
      </c>
    </row>
    <row r="3155" spans="6:70" x14ac:dyDescent="0.25">
      <c r="F3155" s="2">
        <v>41768</v>
      </c>
      <c r="G3155">
        <v>9.2999999999999999E-2</v>
      </c>
      <c r="H3155" s="43">
        <v>41820</v>
      </c>
      <c r="I3155">
        <v>2.1347</v>
      </c>
      <c r="L3155" s="2">
        <v>41667</v>
      </c>
      <c r="M3155" t="str">
        <v>912828PC</v>
      </c>
      <c r="N3155">
        <v>0.85029999999999994</v>
      </c>
      <c r="O3155">
        <v>-5.2339999999999998E-2</v>
      </c>
      <c r="P3155">
        <v>0.82050000000000001</v>
      </c>
      <c r="Q3155">
        <v>125.078125</v>
      </c>
      <c r="R3155">
        <f>VLOOKUP(M3155,工作表1!$A$3:$B$1000,2,FALSE)</f>
        <v>2.625</v>
      </c>
      <c r="S3155" t="str">
        <f>VLOOKUP(M3155,工作表1!$A$3:$C$1000,3,FALSE)</f>
        <v>2020/11/15</v>
      </c>
      <c r="T3155">
        <f t="shared" si="1624"/>
        <v>8.5000000000000006E-2</v>
      </c>
      <c r="U3155">
        <f t="shared" si="1623"/>
        <v>2.54</v>
      </c>
      <c r="V3155" s="43">
        <f t="shared" si="1635"/>
        <v>41774</v>
      </c>
      <c r="W3155" s="43">
        <f t="shared" si="1625"/>
        <v>41729</v>
      </c>
      <c r="X3155" s="45">
        <f t="shared" si="1636"/>
        <v>0.54385359116022103</v>
      </c>
      <c r="Y3155" s="45">
        <f t="shared" si="1637"/>
        <v>0.98255222129720732</v>
      </c>
      <c r="Z3155" s="47">
        <f t="shared" si="1638"/>
        <v>103.07479114240137</v>
      </c>
      <c r="AA3155" s="47">
        <f t="shared" si="1639"/>
        <v>124.72000060392639</v>
      </c>
      <c r="AB3155" s="45">
        <f t="shared" si="1640"/>
        <v>2.1962999999999999</v>
      </c>
      <c r="AC3155" s="2" t="str">
        <f t="shared" si="1626"/>
        <v>TY1</v>
      </c>
      <c r="AD3155">
        <f t="shared" si="1627"/>
        <v>125.078125</v>
      </c>
      <c r="AE3155">
        <f t="shared" si="1628"/>
        <v>123.4375</v>
      </c>
      <c r="AF3155" s="49">
        <f t="shared" si="1655"/>
        <v>1.640625</v>
      </c>
      <c r="AG3155" s="3">
        <f t="shared" si="1641"/>
        <v>124.72000060392639</v>
      </c>
      <c r="AH3155">
        <f t="shared" si="1642"/>
        <v>123.09560289457403</v>
      </c>
      <c r="AI3155" s="51">
        <f t="shared" si="1643"/>
        <v>1.6243977093523654</v>
      </c>
      <c r="AJ3155" s="52">
        <f t="shared" si="1644"/>
        <v>-1.6227290647634618E-2</v>
      </c>
      <c r="AK3155" s="2">
        <v>41667</v>
      </c>
      <c r="AL3155" t="str">
        <v>912828PX</v>
      </c>
      <c r="AM3155">
        <v>2.8191999999999999</v>
      </c>
      <c r="AN3155">
        <v>-8.566E-2</v>
      </c>
      <c r="AO3155">
        <v>0.87370000000000003</v>
      </c>
      <c r="AP3155">
        <v>123.4375</v>
      </c>
      <c r="AQ3155">
        <f>VLOOKUP(AL3155,工作表1!$F$3:$G$1000,2,FALSE)</f>
        <v>3.625</v>
      </c>
      <c r="AR3155" t="str">
        <f>VLOOKUP(AL3155,工作表1!$F$3:$H$1000,3,FALSE)</f>
        <v>2021/2/15</v>
      </c>
      <c r="AS3155">
        <f t="shared" si="1629"/>
        <v>8.5000000000000006E-2</v>
      </c>
      <c r="AT3155">
        <f t="shared" si="1630"/>
        <v>3.54</v>
      </c>
      <c r="AU3155" s="43">
        <f t="shared" si="1645"/>
        <v>41685</v>
      </c>
      <c r="AV3155" s="43">
        <f t="shared" si="1631"/>
        <v>41820</v>
      </c>
      <c r="AW3155" s="45">
        <f t="shared" si="1646"/>
        <v>1.6450407608695652</v>
      </c>
      <c r="AX3155" s="45">
        <f t="shared" si="1647"/>
        <v>3.1546298019654557</v>
      </c>
      <c r="AY3155" s="47">
        <f t="shared" si="1648"/>
        <v>109.39762264777167</v>
      </c>
      <c r="AZ3155" s="47">
        <f t="shared" si="1649"/>
        <v>123.09560289457403</v>
      </c>
      <c r="BA3155" s="43"/>
      <c r="BC3155" s="2">
        <v>41666</v>
      </c>
      <c r="BD3155" t="str">
        <v>912828QN</v>
      </c>
      <c r="BE3155">
        <v>-10.817299999999999</v>
      </c>
      <c r="BF3155">
        <v>0.57840999999999998</v>
      </c>
      <c r="BG3155">
        <v>0.84709999999999996</v>
      </c>
      <c r="BH3155">
        <v>122.6875</v>
      </c>
      <c r="BI3155">
        <f>VLOOKUP(BD3155,工作表1!$K$3:$L$1000,2,FALSE)</f>
        <v>3.125</v>
      </c>
      <c r="BJ3155" t="str">
        <f>VLOOKUP(BD3155,工作表1!$K$3:$M$1000,3,FALSE)</f>
        <v>2021/5/15</v>
      </c>
      <c r="BK3155">
        <f t="shared" si="1632"/>
        <v>8.5999999999999993E-2</v>
      </c>
      <c r="BL3155">
        <f t="shared" si="1633"/>
        <v>3.0390000000000001</v>
      </c>
      <c r="BM3155" s="43">
        <f t="shared" si="1650"/>
        <v>41774</v>
      </c>
      <c r="BN3155" s="43">
        <f t="shared" si="1634"/>
        <v>41912</v>
      </c>
      <c r="BO3155" s="45">
        <f t="shared" si="1651"/>
        <v>0.63881215469613262</v>
      </c>
      <c r="BP3155" s="45">
        <f t="shared" si="1652"/>
        <v>2.7364148944221598</v>
      </c>
      <c r="BQ3155" s="47">
        <f t="shared" si="1653"/>
        <v>105.60115303671698</v>
      </c>
      <c r="BR3155" s="47">
        <f t="shared" si="1654"/>
        <v>121.14454794937956</v>
      </c>
    </row>
    <row r="3156" spans="6:70" x14ac:dyDescent="0.25">
      <c r="F3156" s="2">
        <v>41767</v>
      </c>
      <c r="G3156">
        <v>9.4E-2</v>
      </c>
      <c r="H3156" s="43">
        <v>41817</v>
      </c>
      <c r="I3156">
        <v>2.1395</v>
      </c>
      <c r="L3156" s="2">
        <v>41666</v>
      </c>
      <c r="M3156" t="str">
        <v>912828PC</v>
      </c>
      <c r="N3156">
        <v>1.1254999999999999</v>
      </c>
      <c r="O3156">
        <v>-9.4100000000000003E-2</v>
      </c>
      <c r="P3156">
        <v>0.82050000000000001</v>
      </c>
      <c r="Q3156">
        <v>124.8125</v>
      </c>
      <c r="R3156">
        <f>VLOOKUP(M3156,工作表1!$A$3:$B$1000,2,FALSE)</f>
        <v>2.625</v>
      </c>
      <c r="S3156" t="str">
        <f>VLOOKUP(M3156,工作表1!$A$3:$C$1000,3,FALSE)</f>
        <v>2020/11/15</v>
      </c>
      <c r="T3156">
        <f t="shared" si="1624"/>
        <v>8.5999999999999993E-2</v>
      </c>
      <c r="U3156">
        <f t="shared" si="1623"/>
        <v>2.5390000000000001</v>
      </c>
      <c r="V3156" s="43">
        <f t="shared" si="1635"/>
        <v>41774</v>
      </c>
      <c r="W3156" s="43">
        <f t="shared" si="1625"/>
        <v>41729</v>
      </c>
      <c r="X3156" s="45">
        <f t="shared" si="1636"/>
        <v>0.53660220994475138</v>
      </c>
      <c r="Y3156" s="45">
        <f t="shared" si="1637"/>
        <v>0.98249262090365552</v>
      </c>
      <c r="Z3156" s="47">
        <f t="shared" si="1638"/>
        <v>102.87238643498331</v>
      </c>
      <c r="AA3156" s="47">
        <f t="shared" si="1639"/>
        <v>124.45870027238476</v>
      </c>
      <c r="AB3156" s="45">
        <f t="shared" si="1640"/>
        <v>2.2012</v>
      </c>
      <c r="AC3156" s="2" t="str">
        <f t="shared" si="1626"/>
        <v>TY1</v>
      </c>
      <c r="AD3156">
        <f t="shared" si="1627"/>
        <v>124.8125</v>
      </c>
      <c r="AE3156">
        <f t="shared" si="1628"/>
        <v>123.1875</v>
      </c>
      <c r="AF3156" s="49">
        <f t="shared" si="1655"/>
        <v>1.625</v>
      </c>
      <c r="AG3156" s="3">
        <f t="shared" si="1641"/>
        <v>124.45870027238476</v>
      </c>
      <c r="AH3156">
        <f t="shared" si="1642"/>
        <v>122.86923884495953</v>
      </c>
      <c r="AI3156" s="51">
        <f t="shared" si="1643"/>
        <v>1.5894614274252348</v>
      </c>
      <c r="AJ3156" s="52">
        <f t="shared" si="1644"/>
        <v>-3.5538572574765226E-2</v>
      </c>
      <c r="AK3156" s="2">
        <v>41666</v>
      </c>
      <c r="AL3156" t="str">
        <v>912828PX</v>
      </c>
      <c r="AM3156">
        <v>3.5308999999999999</v>
      </c>
      <c r="AN3156">
        <v>-0.13063</v>
      </c>
      <c r="AO3156">
        <v>0.87370000000000003</v>
      </c>
      <c r="AP3156">
        <v>123.1875</v>
      </c>
      <c r="AQ3156">
        <f>VLOOKUP(AL3156,工作表1!$F$3:$G$1000,2,FALSE)</f>
        <v>3.625</v>
      </c>
      <c r="AR3156" t="str">
        <f>VLOOKUP(AL3156,工作表1!$F$3:$H$1000,3,FALSE)</f>
        <v>2021/2/15</v>
      </c>
      <c r="AS3156">
        <f t="shared" si="1629"/>
        <v>8.5999999999999993E-2</v>
      </c>
      <c r="AT3156">
        <f t="shared" si="1630"/>
        <v>3.5390000000000001</v>
      </c>
      <c r="AU3156" s="43">
        <f t="shared" si="1645"/>
        <v>41685</v>
      </c>
      <c r="AV3156" s="43">
        <f t="shared" si="1631"/>
        <v>41820</v>
      </c>
      <c r="AW3156" s="45">
        <f t="shared" si="1646"/>
        <v>1.6351902173913044</v>
      </c>
      <c r="AX3156" s="45">
        <f t="shared" si="1647"/>
        <v>3.1547107653365098</v>
      </c>
      <c r="AY3156" s="47">
        <f t="shared" si="1648"/>
        <v>109.21158781445757</v>
      </c>
      <c r="AZ3156" s="47">
        <f t="shared" si="1649"/>
        <v>122.86923884495953</v>
      </c>
      <c r="BA3156" s="43"/>
      <c r="BC3156" s="2">
        <v>41663</v>
      </c>
      <c r="BD3156" t="str">
        <v>912828QN</v>
      </c>
      <c r="BE3156">
        <v>-10.8322</v>
      </c>
      <c r="BF3156">
        <v>0.57718999999999998</v>
      </c>
      <c r="BG3156">
        <v>0.84709999999999996</v>
      </c>
      <c r="BH3156">
        <v>122.9375</v>
      </c>
      <c r="BI3156">
        <f>VLOOKUP(BD3156,工作表1!$K$3:$L$1000,2,FALSE)</f>
        <v>3.125</v>
      </c>
      <c r="BJ3156" t="str">
        <f>VLOOKUP(BD3156,工作表1!$K$3:$M$1000,3,FALSE)</f>
        <v>2021/5/15</v>
      </c>
      <c r="BK3156">
        <f t="shared" si="1632"/>
        <v>8.6999999999999994E-2</v>
      </c>
      <c r="BL3156">
        <f t="shared" si="1633"/>
        <v>3.0379999999999998</v>
      </c>
      <c r="BM3156" s="43">
        <f t="shared" si="1650"/>
        <v>41774</v>
      </c>
      <c r="BN3156" s="43">
        <f t="shared" si="1634"/>
        <v>41912</v>
      </c>
      <c r="BO3156" s="45">
        <f t="shared" si="1651"/>
        <v>0.63017955801104975</v>
      </c>
      <c r="BP3156" s="45">
        <f t="shared" si="1652"/>
        <v>2.7363439415726938</v>
      </c>
      <c r="BQ3156" s="47">
        <f t="shared" si="1653"/>
        <v>105.81984086074564</v>
      </c>
      <c r="BR3156" s="47">
        <f t="shared" si="1654"/>
        <v>121.38915838298324</v>
      </c>
    </row>
    <row r="3157" spans="6:70" x14ac:dyDescent="0.25">
      <c r="F3157" s="2">
        <v>41766</v>
      </c>
      <c r="G3157">
        <v>9.4500000000000001E-2</v>
      </c>
      <c r="H3157" s="43">
        <v>41816</v>
      </c>
      <c r="I3157">
        <v>2.1267</v>
      </c>
      <c r="L3157" s="2">
        <v>41663</v>
      </c>
      <c r="M3157" t="str">
        <v>912828PC</v>
      </c>
      <c r="N3157">
        <v>1.3414999999999999</v>
      </c>
      <c r="O3157">
        <v>-0.12756000000000001</v>
      </c>
      <c r="P3157">
        <v>0.82050000000000001</v>
      </c>
      <c r="Q3157">
        <v>125.0625</v>
      </c>
      <c r="R3157">
        <f>VLOOKUP(M3157,工作表1!$A$3:$B$1000,2,FALSE)</f>
        <v>2.625</v>
      </c>
      <c r="S3157" t="str">
        <f>VLOOKUP(M3157,工作表1!$A$3:$C$1000,3,FALSE)</f>
        <v>2020/11/15</v>
      </c>
      <c r="T3157">
        <f t="shared" si="1624"/>
        <v>8.6999999999999994E-2</v>
      </c>
      <c r="U3157">
        <f t="shared" si="1623"/>
        <v>2.5379999999999998</v>
      </c>
      <c r="V3157" s="43">
        <f t="shared" si="1635"/>
        <v>41774</v>
      </c>
      <c r="W3157" s="43">
        <f t="shared" si="1625"/>
        <v>41729</v>
      </c>
      <c r="X3157" s="45">
        <f t="shared" si="1636"/>
        <v>0.52935082872928185</v>
      </c>
      <c r="Y3157" s="45">
        <f t="shared" si="1637"/>
        <v>0.98243302051010373</v>
      </c>
      <c r="Z3157" s="47">
        <f t="shared" si="1638"/>
        <v>103.09146336847395</v>
      </c>
      <c r="AA3157" s="47">
        <f t="shared" si="1639"/>
        <v>124.71109548802683</v>
      </c>
      <c r="AB3157" s="45">
        <f t="shared" si="1640"/>
        <v>2.1673</v>
      </c>
      <c r="AC3157" s="2" t="str">
        <f t="shared" si="1626"/>
        <v>TY1</v>
      </c>
      <c r="AD3157">
        <f t="shared" si="1627"/>
        <v>125.0625</v>
      </c>
      <c r="AE3157">
        <f t="shared" si="1628"/>
        <v>123.4375</v>
      </c>
      <c r="AF3157" s="49">
        <f t="shared" si="1655"/>
        <v>1.625</v>
      </c>
      <c r="AG3157" s="3">
        <f t="shared" si="1641"/>
        <v>124.71109548802683</v>
      </c>
      <c r="AH3157">
        <f t="shared" si="1642"/>
        <v>123.10580687596315</v>
      </c>
      <c r="AI3157" s="51">
        <f t="shared" si="1643"/>
        <v>1.6052886120636742</v>
      </c>
      <c r="AJ3157" s="52">
        <f t="shared" si="1644"/>
        <v>-1.9711387936325764E-2</v>
      </c>
      <c r="AK3157" s="2">
        <v>41663</v>
      </c>
      <c r="AL3157" t="str">
        <v>912828PX</v>
      </c>
      <c r="AM3157">
        <v>3.2547000000000001</v>
      </c>
      <c r="AN3157">
        <v>-0.10918</v>
      </c>
      <c r="AO3157">
        <v>0.87370000000000003</v>
      </c>
      <c r="AP3157">
        <v>123.4375</v>
      </c>
      <c r="AQ3157">
        <f>VLOOKUP(AL3157,工作表1!$F$3:$G$1000,2,FALSE)</f>
        <v>3.625</v>
      </c>
      <c r="AR3157" t="str">
        <f>VLOOKUP(AL3157,工作表1!$F$3:$H$1000,3,FALSE)</f>
        <v>2021/2/15</v>
      </c>
      <c r="AS3157">
        <f t="shared" si="1629"/>
        <v>8.6999999999999994E-2</v>
      </c>
      <c r="AT3157">
        <f t="shared" si="1630"/>
        <v>3.5379999999999998</v>
      </c>
      <c r="AU3157" s="43">
        <f t="shared" si="1645"/>
        <v>41685</v>
      </c>
      <c r="AV3157" s="43">
        <f t="shared" si="1631"/>
        <v>41820</v>
      </c>
      <c r="AW3157" s="45">
        <f t="shared" si="1646"/>
        <v>1.6253396739130435</v>
      </c>
      <c r="AX3157" s="45">
        <f t="shared" si="1647"/>
        <v>3.154791728707564</v>
      </c>
      <c r="AY3157" s="47">
        <f t="shared" si="1648"/>
        <v>109.43001118442399</v>
      </c>
      <c r="AZ3157" s="47">
        <f t="shared" si="1649"/>
        <v>123.10580687596315</v>
      </c>
      <c r="BA3157" s="43"/>
      <c r="BC3157" s="2">
        <v>41662</v>
      </c>
      <c r="BD3157" t="str">
        <v>912828QN</v>
      </c>
      <c r="BE3157">
        <v>-11.505800000000001</v>
      </c>
      <c r="BF3157">
        <v>0.59845000000000004</v>
      </c>
      <c r="BG3157">
        <v>0.84709999999999996</v>
      </c>
      <c r="BH3157">
        <v>122.671875</v>
      </c>
      <c r="BI3157">
        <f>VLOOKUP(BD3157,工作表1!$K$3:$L$1000,2,FALSE)</f>
        <v>3.125</v>
      </c>
      <c r="BJ3157" t="str">
        <f>VLOOKUP(BD3157,工作表1!$K$3:$M$1000,3,FALSE)</f>
        <v>2021/5/15</v>
      </c>
      <c r="BK3157">
        <f t="shared" si="1632"/>
        <v>8.4000000000000005E-2</v>
      </c>
      <c r="BL3157">
        <f t="shared" si="1633"/>
        <v>3.0409999999999999</v>
      </c>
      <c r="BM3157" s="43">
        <f t="shared" si="1650"/>
        <v>41774</v>
      </c>
      <c r="BN3157" s="43">
        <f t="shared" si="1634"/>
        <v>41912</v>
      </c>
      <c r="BO3157" s="45">
        <f t="shared" si="1651"/>
        <v>0.60428176795580113</v>
      </c>
      <c r="BP3157" s="45">
        <f t="shared" si="1652"/>
        <v>2.736131083024294</v>
      </c>
      <c r="BQ3157" s="47">
        <f t="shared" si="1653"/>
        <v>105.60403761223509</v>
      </c>
      <c r="BR3157" s="47">
        <f t="shared" si="1654"/>
        <v>121.08889289798009</v>
      </c>
    </row>
    <row r="3158" spans="6:70" x14ac:dyDescent="0.25">
      <c r="F3158" s="2">
        <v>41765</v>
      </c>
      <c r="G3158">
        <v>9.2999999999999999E-2</v>
      </c>
      <c r="H3158" s="43">
        <v>41815</v>
      </c>
      <c r="I3158">
        <v>2.1560000000000001</v>
      </c>
      <c r="L3158" s="2">
        <v>41662</v>
      </c>
      <c r="M3158" t="str">
        <v>912828PC</v>
      </c>
      <c r="N3158">
        <v>2.0421</v>
      </c>
      <c r="O3158">
        <v>-0.23547000000000001</v>
      </c>
      <c r="P3158">
        <v>0.82050000000000001</v>
      </c>
      <c r="Q3158">
        <v>124.78125</v>
      </c>
      <c r="R3158">
        <f>VLOOKUP(M3158,工作表1!$A$3:$B$1000,2,FALSE)</f>
        <v>2.625</v>
      </c>
      <c r="S3158" t="str">
        <f>VLOOKUP(M3158,工作表1!$A$3:$C$1000,3,FALSE)</f>
        <v>2020/11/15</v>
      </c>
      <c r="T3158">
        <f t="shared" si="1624"/>
        <v>8.4000000000000005E-2</v>
      </c>
      <c r="U3158">
        <f t="shared" si="1623"/>
        <v>2.5409999999999999</v>
      </c>
      <c r="V3158" s="43">
        <f t="shared" si="1635"/>
        <v>41774</v>
      </c>
      <c r="W3158" s="43">
        <f t="shared" si="1625"/>
        <v>41729</v>
      </c>
      <c r="X3158" s="45">
        <f t="shared" si="1636"/>
        <v>0.50759668508287292</v>
      </c>
      <c r="Y3158" s="45">
        <f t="shared" si="1637"/>
        <v>0.98225421932944834</v>
      </c>
      <c r="Z3158" s="47">
        <f t="shared" si="1638"/>
        <v>102.90366807688318</v>
      </c>
      <c r="AA3158" s="47">
        <f t="shared" si="1639"/>
        <v>124.43708947288192</v>
      </c>
      <c r="AB3158" s="45">
        <f t="shared" si="1640"/>
        <v>2.2330999999999999</v>
      </c>
      <c r="AC3158" s="2" t="str">
        <f t="shared" si="1626"/>
        <v>TY1</v>
      </c>
      <c r="AD3158">
        <f t="shared" si="1627"/>
        <v>124.78125</v>
      </c>
      <c r="AE3158">
        <f t="shared" si="1628"/>
        <v>123.171875</v>
      </c>
      <c r="AF3158" s="49">
        <f t="shared" si="1655"/>
        <v>1.609375</v>
      </c>
      <c r="AG3158" s="3">
        <f t="shared" si="1641"/>
        <v>124.43708947288192</v>
      </c>
      <c r="AH3158">
        <f t="shared" si="1642"/>
        <v>122.82953406147452</v>
      </c>
      <c r="AI3158" s="51">
        <f t="shared" si="1643"/>
        <v>1.6075554114074038</v>
      </c>
      <c r="AJ3158" s="52">
        <f t="shared" si="1644"/>
        <v>-1.819588592596233E-3</v>
      </c>
      <c r="AK3158" s="2">
        <v>41662</v>
      </c>
      <c r="AL3158" t="str">
        <v>912828PX</v>
      </c>
      <c r="AM3158">
        <v>3.2181999999999999</v>
      </c>
      <c r="AN3158">
        <v>-0.10604</v>
      </c>
      <c r="AO3158">
        <v>0.87370000000000003</v>
      </c>
      <c r="AP3158">
        <v>123.171875</v>
      </c>
      <c r="AQ3158">
        <f>VLOOKUP(AL3158,工作表1!$F$3:$G$1000,2,FALSE)</f>
        <v>3.625</v>
      </c>
      <c r="AR3158" t="str">
        <f>VLOOKUP(AL3158,工作表1!$F$3:$H$1000,3,FALSE)</f>
        <v>2021/2/15</v>
      </c>
      <c r="AS3158">
        <f t="shared" si="1629"/>
        <v>8.4000000000000005E-2</v>
      </c>
      <c r="AT3158">
        <f t="shared" si="1630"/>
        <v>3.5409999999999999</v>
      </c>
      <c r="AU3158" s="43">
        <f t="shared" si="1645"/>
        <v>41685</v>
      </c>
      <c r="AV3158" s="43">
        <f t="shared" si="1631"/>
        <v>41820</v>
      </c>
      <c r="AW3158" s="45">
        <f t="shared" si="1646"/>
        <v>1.595788043478261</v>
      </c>
      <c r="AX3158" s="45">
        <f t="shared" si="1647"/>
        <v>3.1550346188207268</v>
      </c>
      <c r="AY3158" s="47">
        <f t="shared" si="1648"/>
        <v>109.22641660357422</v>
      </c>
      <c r="AZ3158" s="47">
        <f t="shared" si="1649"/>
        <v>122.82953406147452</v>
      </c>
      <c r="BA3158" s="43"/>
      <c r="BC3158" s="2">
        <v>41661</v>
      </c>
      <c r="BD3158" t="str">
        <v>912828QN</v>
      </c>
      <c r="BE3158">
        <v>-10.863099999999999</v>
      </c>
      <c r="BF3158">
        <v>0.57103000000000004</v>
      </c>
      <c r="BG3158">
        <v>0.84709999999999996</v>
      </c>
      <c r="BH3158">
        <v>121.84375</v>
      </c>
      <c r="BI3158">
        <f>VLOOKUP(BD3158,工作表1!$K$3:$L$1000,2,FALSE)</f>
        <v>3.125</v>
      </c>
      <c r="BJ3158" t="str">
        <f>VLOOKUP(BD3158,工作表1!$K$3:$M$1000,3,FALSE)</f>
        <v>2021/5/15</v>
      </c>
      <c r="BK3158">
        <f t="shared" si="1632"/>
        <v>8.4500000000000006E-2</v>
      </c>
      <c r="BL3158">
        <f t="shared" si="1633"/>
        <v>3.0405000000000002</v>
      </c>
      <c r="BM3158" s="43">
        <f t="shared" si="1650"/>
        <v>41774</v>
      </c>
      <c r="BN3158" s="43">
        <f t="shared" si="1634"/>
        <v>41912</v>
      </c>
      <c r="BO3158" s="45">
        <f t="shared" si="1651"/>
        <v>0.59564917127071826</v>
      </c>
      <c r="BP3158" s="45">
        <f t="shared" si="1652"/>
        <v>2.736060130174828</v>
      </c>
      <c r="BQ3158" s="47">
        <f t="shared" si="1653"/>
        <v>104.93243367586669</v>
      </c>
      <c r="BR3158" s="47">
        <f t="shared" si="1654"/>
        <v>120.28211220059129</v>
      </c>
    </row>
    <row r="3159" spans="6:70" x14ac:dyDescent="0.25">
      <c r="F3159" s="2">
        <v>41764</v>
      </c>
      <c r="G3159">
        <v>9.4E-2</v>
      </c>
      <c r="H3159" s="43">
        <v>41814</v>
      </c>
      <c r="I3159">
        <v>2.1732</v>
      </c>
      <c r="L3159" s="2">
        <v>41661</v>
      </c>
      <c r="M3159" t="str">
        <v>912828PC</v>
      </c>
      <c r="N3159">
        <v>1.6424000000000001</v>
      </c>
      <c r="O3159">
        <v>-0.16827</v>
      </c>
      <c r="P3159">
        <v>0.82050000000000001</v>
      </c>
      <c r="Q3159">
        <v>123.96875</v>
      </c>
      <c r="R3159">
        <f>VLOOKUP(M3159,工作表1!$A$3:$B$1000,2,FALSE)</f>
        <v>2.625</v>
      </c>
      <c r="S3159" t="str">
        <f>VLOOKUP(M3159,工作表1!$A$3:$C$1000,3,FALSE)</f>
        <v>2020/11/15</v>
      </c>
      <c r="T3159">
        <f t="shared" si="1624"/>
        <v>8.4500000000000006E-2</v>
      </c>
      <c r="U3159">
        <f t="shared" si="1623"/>
        <v>2.5405000000000002</v>
      </c>
      <c r="V3159" s="43">
        <f t="shared" si="1635"/>
        <v>41774</v>
      </c>
      <c r="W3159" s="43">
        <f t="shared" si="1625"/>
        <v>41729</v>
      </c>
      <c r="X3159" s="45">
        <f t="shared" si="1636"/>
        <v>0.50034530386740339</v>
      </c>
      <c r="Y3159" s="45">
        <f t="shared" si="1637"/>
        <v>0.98219461893589655</v>
      </c>
      <c r="Z3159" s="47">
        <f t="shared" si="1638"/>
        <v>102.23134145685333</v>
      </c>
      <c r="AA3159" s="47">
        <f t="shared" si="1639"/>
        <v>123.60296299014438</v>
      </c>
      <c r="AB3159" s="45">
        <f t="shared" si="1640"/>
        <v>2.3332000000000002</v>
      </c>
      <c r="AC3159" s="2" t="str">
        <f t="shared" si="1626"/>
        <v>TY1</v>
      </c>
      <c r="AD3159">
        <f t="shared" si="1627"/>
        <v>123.96875</v>
      </c>
      <c r="AE3159">
        <f t="shared" si="1628"/>
        <v>122.34375</v>
      </c>
      <c r="AF3159" s="49">
        <f t="shared" si="1655"/>
        <v>1.625</v>
      </c>
      <c r="AG3159" s="3">
        <f t="shared" si="1641"/>
        <v>123.60296299014438</v>
      </c>
      <c r="AH3159">
        <f t="shared" si="1642"/>
        <v>122.02987103169831</v>
      </c>
      <c r="AI3159" s="51">
        <f t="shared" si="1643"/>
        <v>1.5730919584460707</v>
      </c>
      <c r="AJ3159" s="52">
        <f t="shared" si="1644"/>
        <v>-5.1908041553929252E-2</v>
      </c>
      <c r="AK3159" s="2">
        <v>41661</v>
      </c>
      <c r="AL3159" t="str">
        <v>912828PX</v>
      </c>
      <c r="AM3159">
        <v>4.0407999999999999</v>
      </c>
      <c r="AN3159">
        <v>-0.16097</v>
      </c>
      <c r="AO3159">
        <v>0.87370000000000003</v>
      </c>
      <c r="AP3159">
        <v>122.34375</v>
      </c>
      <c r="AQ3159">
        <f>VLOOKUP(AL3159,工作表1!$F$3:$G$1000,2,FALSE)</f>
        <v>3.625</v>
      </c>
      <c r="AR3159" t="str">
        <f>VLOOKUP(AL3159,工作表1!$F$3:$H$1000,3,FALSE)</f>
        <v>2021/2/15</v>
      </c>
      <c r="AS3159">
        <f t="shared" si="1629"/>
        <v>8.4500000000000006E-2</v>
      </c>
      <c r="AT3159">
        <f t="shared" si="1630"/>
        <v>3.5405000000000002</v>
      </c>
      <c r="AU3159" s="43">
        <f t="shared" si="1645"/>
        <v>41685</v>
      </c>
      <c r="AV3159" s="43">
        <f t="shared" si="1631"/>
        <v>41820</v>
      </c>
      <c r="AW3159" s="45">
        <f t="shared" si="1646"/>
        <v>1.5859375</v>
      </c>
      <c r="AX3159" s="45">
        <f t="shared" si="1647"/>
        <v>3.1551155821917809</v>
      </c>
      <c r="AY3159" s="47">
        <f t="shared" si="1648"/>
        <v>108.53969878462617</v>
      </c>
      <c r="AZ3159" s="47">
        <f t="shared" si="1649"/>
        <v>122.02987103169831</v>
      </c>
      <c r="BA3159" s="43"/>
      <c r="BC3159" s="2">
        <v>41660</v>
      </c>
      <c r="BD3159" t="str">
        <v>912828QN</v>
      </c>
      <c r="BE3159">
        <v>-11.5876</v>
      </c>
      <c r="BF3159">
        <v>0.60065999999999997</v>
      </c>
      <c r="BG3159">
        <v>0.84709999999999996</v>
      </c>
      <c r="BH3159">
        <v>122.25</v>
      </c>
      <c r="BI3159">
        <f>VLOOKUP(BD3159,工作表1!$K$3:$L$1000,2,FALSE)</f>
        <v>3.125</v>
      </c>
      <c r="BJ3159" t="str">
        <f>VLOOKUP(BD3159,工作表1!$K$3:$M$1000,3,FALSE)</f>
        <v>2021/5/15</v>
      </c>
      <c r="BK3159">
        <f t="shared" si="1632"/>
        <v>8.5000000000000006E-2</v>
      </c>
      <c r="BL3159">
        <f t="shared" si="1633"/>
        <v>3.04</v>
      </c>
      <c r="BM3159" s="43">
        <f t="shared" si="1650"/>
        <v>41774</v>
      </c>
      <c r="BN3159" s="43">
        <f t="shared" si="1634"/>
        <v>41912</v>
      </c>
      <c r="BO3159" s="45">
        <f t="shared" si="1651"/>
        <v>0.58701657458563539</v>
      </c>
      <c r="BP3159" s="45">
        <f t="shared" si="1652"/>
        <v>2.7359891773253611</v>
      </c>
      <c r="BQ3159" s="47">
        <f t="shared" si="1653"/>
        <v>105.25485884972734</v>
      </c>
      <c r="BR3159" s="47">
        <f t="shared" si="1654"/>
        <v>120.64878432814268</v>
      </c>
    </row>
    <row r="3160" spans="6:70" x14ac:dyDescent="0.25">
      <c r="F3160" s="2">
        <v>41761</v>
      </c>
      <c r="G3160">
        <v>9.2499999999999999E-2</v>
      </c>
      <c r="H3160" s="43">
        <v>41813</v>
      </c>
      <c r="I3160">
        <v>2.2198000000000002</v>
      </c>
      <c r="L3160" s="2">
        <v>41660</v>
      </c>
      <c r="M3160" t="str">
        <v>912828PC</v>
      </c>
      <c r="N3160">
        <v>1.7725</v>
      </c>
      <c r="O3160">
        <v>-0.18154000000000001</v>
      </c>
      <c r="P3160">
        <v>0.82050000000000001</v>
      </c>
      <c r="Q3160">
        <v>124.375</v>
      </c>
      <c r="R3160">
        <f>VLOOKUP(M3160,工作表1!$A$3:$B$1000,2,FALSE)</f>
        <v>2.625</v>
      </c>
      <c r="S3160" t="str">
        <f>VLOOKUP(M3160,工作表1!$A$3:$C$1000,3,FALSE)</f>
        <v>2020/11/15</v>
      </c>
      <c r="T3160">
        <f t="shared" si="1624"/>
        <v>8.5000000000000006E-2</v>
      </c>
      <c r="U3160">
        <f t="shared" si="1623"/>
        <v>2.54</v>
      </c>
      <c r="V3160" s="43">
        <f t="shared" si="1635"/>
        <v>41774</v>
      </c>
      <c r="W3160" s="43">
        <f t="shared" si="1625"/>
        <v>41729</v>
      </c>
      <c r="X3160" s="45">
        <f t="shared" si="1636"/>
        <v>0.49309392265193369</v>
      </c>
      <c r="Y3160" s="45">
        <f t="shared" si="1637"/>
        <v>0.98213501854234475</v>
      </c>
      <c r="Z3160" s="47">
        <f t="shared" si="1638"/>
        <v>102.57667092403068</v>
      </c>
      <c r="AA3160" s="47">
        <f t="shared" si="1639"/>
        <v>124.00912762865602</v>
      </c>
      <c r="AB3160" s="45">
        <f t="shared" si="1640"/>
        <v>2.2818999999999998</v>
      </c>
      <c r="AC3160" s="2" t="str">
        <f t="shared" si="1626"/>
        <v>TY1</v>
      </c>
      <c r="AD3160">
        <f t="shared" si="1627"/>
        <v>124.375</v>
      </c>
      <c r="AE3160">
        <f t="shared" si="1628"/>
        <v>122.75</v>
      </c>
      <c r="AF3160" s="49">
        <f t="shared" si="1655"/>
        <v>1.625</v>
      </c>
      <c r="AG3160" s="3">
        <f t="shared" si="1641"/>
        <v>124.00912762865602</v>
      </c>
      <c r="AH3160">
        <f t="shared" si="1642"/>
        <v>122.41028987297004</v>
      </c>
      <c r="AI3160" s="51">
        <f t="shared" si="1643"/>
        <v>1.5988377556859774</v>
      </c>
      <c r="AJ3160" s="52">
        <f t="shared" si="1644"/>
        <v>-2.6162244314022587E-2</v>
      </c>
      <c r="AK3160" s="2">
        <v>41660</v>
      </c>
      <c r="AL3160" t="str">
        <v>912828PX</v>
      </c>
      <c r="AM3160">
        <v>3.4134000000000002</v>
      </c>
      <c r="AN3160">
        <v>-0.11572</v>
      </c>
      <c r="AO3160">
        <v>0.87370000000000003</v>
      </c>
      <c r="AP3160">
        <v>122.75</v>
      </c>
      <c r="AQ3160">
        <f>VLOOKUP(AL3160,工作表1!$F$3:$G$1000,2,FALSE)</f>
        <v>3.625</v>
      </c>
      <c r="AR3160" t="str">
        <f>VLOOKUP(AL3160,工作表1!$F$3:$H$1000,3,FALSE)</f>
        <v>2021/2/15</v>
      </c>
      <c r="AS3160">
        <f t="shared" si="1629"/>
        <v>8.5000000000000006E-2</v>
      </c>
      <c r="AT3160">
        <f t="shared" si="1630"/>
        <v>3.54</v>
      </c>
      <c r="AU3160" s="43">
        <f t="shared" si="1645"/>
        <v>41685</v>
      </c>
      <c r="AV3160" s="43">
        <f t="shared" si="1631"/>
        <v>41820</v>
      </c>
      <c r="AW3160" s="45">
        <f t="shared" si="1646"/>
        <v>1.576086956521739</v>
      </c>
      <c r="AX3160" s="45">
        <f t="shared" si="1647"/>
        <v>3.155196545562835</v>
      </c>
      <c r="AY3160" s="47">
        <f t="shared" si="1648"/>
        <v>108.88401571863493</v>
      </c>
      <c r="AZ3160" s="47">
        <f t="shared" si="1649"/>
        <v>122.41028987297004</v>
      </c>
      <c r="BA3160" s="43"/>
      <c r="BC3160" s="2">
        <v>41656</v>
      </c>
      <c r="BD3160" t="str">
        <v>912828QN</v>
      </c>
      <c r="BE3160">
        <v>-11.123200000000001</v>
      </c>
      <c r="BF3160">
        <v>0.57869999999999999</v>
      </c>
      <c r="BG3160">
        <v>0.84709999999999996</v>
      </c>
      <c r="BH3160">
        <v>122.296875</v>
      </c>
      <c r="BI3160">
        <f>VLOOKUP(BD3160,工作表1!$K$3:$L$1000,2,FALSE)</f>
        <v>3.125</v>
      </c>
      <c r="BJ3160" t="str">
        <f>VLOOKUP(BD3160,工作表1!$K$3:$M$1000,3,FALSE)</f>
        <v>2021/5/15</v>
      </c>
      <c r="BK3160">
        <f t="shared" si="1632"/>
        <v>8.3500000000000005E-2</v>
      </c>
      <c r="BL3160">
        <f t="shared" si="1633"/>
        <v>3.0415000000000001</v>
      </c>
      <c r="BM3160" s="43">
        <f t="shared" si="1650"/>
        <v>41774</v>
      </c>
      <c r="BN3160" s="43">
        <f t="shared" si="1634"/>
        <v>41912</v>
      </c>
      <c r="BO3160" s="45">
        <f t="shared" si="1651"/>
        <v>0.57838397790055252</v>
      </c>
      <c r="BP3160" s="45">
        <f t="shared" si="1652"/>
        <v>2.7359182244758951</v>
      </c>
      <c r="BQ3160" s="47">
        <f t="shared" si="1653"/>
        <v>105.31773108631343</v>
      </c>
      <c r="BR3160" s="47">
        <f t="shared" si="1654"/>
        <v>120.70740526988745</v>
      </c>
    </row>
    <row r="3161" spans="6:70" x14ac:dyDescent="0.25">
      <c r="F3161" s="2">
        <v>41760</v>
      </c>
      <c r="G3161">
        <v>9.2499999999999999E-2</v>
      </c>
      <c r="H3161" s="43">
        <v>41810</v>
      </c>
      <c r="I3161">
        <v>2.1976</v>
      </c>
      <c r="L3161" s="2">
        <v>41656</v>
      </c>
      <c r="M3161" t="str">
        <v>912828PX</v>
      </c>
      <c r="N3161">
        <v>1.9974000000000001</v>
      </c>
      <c r="O3161">
        <v>-0.19525999999999999</v>
      </c>
      <c r="P3161">
        <v>0.86970000000000003</v>
      </c>
      <c r="Q3161">
        <v>124.421875</v>
      </c>
      <c r="R3161">
        <f>VLOOKUP(M3161,工作表1!$A$3:$B$1000,2,FALSE)</f>
        <v>3.625</v>
      </c>
      <c r="S3161" t="str">
        <f>VLOOKUP(M3161,工作表1!$A$3:$C$1000,3,FALSE)</f>
        <v>2021/2/15</v>
      </c>
      <c r="T3161">
        <f t="shared" si="1624"/>
        <v>8.3500000000000005E-2</v>
      </c>
      <c r="U3161">
        <f t="shared" si="1623"/>
        <v>3.5415000000000001</v>
      </c>
      <c r="V3161" s="43">
        <f t="shared" si="1635"/>
        <v>41685</v>
      </c>
      <c r="W3161" s="43">
        <f t="shared" si="1625"/>
        <v>41729</v>
      </c>
      <c r="X3161" s="45">
        <f t="shared" si="1636"/>
        <v>1.5662364130434783</v>
      </c>
      <c r="Y3161" s="45">
        <f t="shared" si="1637"/>
        <v>2.2515103856462177</v>
      </c>
      <c r="Z3161" s="47">
        <f t="shared" si="1638"/>
        <v>108.93933203454262</v>
      </c>
      <c r="AA3161" s="47">
        <f t="shared" si="1639"/>
        <v>124.29538736689675</v>
      </c>
      <c r="AB3161" s="45">
        <f t="shared" si="1640"/>
        <v>2.2599999999999998</v>
      </c>
      <c r="AC3161" s="2" t="str">
        <f t="shared" si="1626"/>
        <v>TY1</v>
      </c>
      <c r="AD3161">
        <f t="shared" si="1627"/>
        <v>124.421875</v>
      </c>
      <c r="AE3161">
        <f t="shared" si="1628"/>
        <v>122.796875</v>
      </c>
      <c r="AF3161" s="49">
        <f t="shared" si="1655"/>
        <v>1.625</v>
      </c>
      <c r="AG3161" s="3">
        <f t="shared" si="1641"/>
        <v>124.29538736689675</v>
      </c>
      <c r="AH3161">
        <f t="shared" si="1642"/>
        <v>122.44912178474735</v>
      </c>
      <c r="AI3161" s="51">
        <f t="shared" si="1643"/>
        <v>1.8462655821493996</v>
      </c>
      <c r="AJ3161" s="52">
        <f t="shared" si="1644"/>
        <v>0.22126558214939962</v>
      </c>
      <c r="AK3161" s="2">
        <v>41656</v>
      </c>
      <c r="AL3161" t="str">
        <v>912828PX</v>
      </c>
      <c r="AM3161">
        <v>3.2986</v>
      </c>
      <c r="AN3161">
        <v>-0.10682999999999999</v>
      </c>
      <c r="AO3161">
        <v>0.87370000000000003</v>
      </c>
      <c r="AP3161">
        <v>122.796875</v>
      </c>
      <c r="AQ3161">
        <f>VLOOKUP(AL3161,工作表1!$F$3:$G$1000,2,FALSE)</f>
        <v>3.625</v>
      </c>
      <c r="AR3161" t="str">
        <f>VLOOKUP(AL3161,工作表1!$F$3:$H$1000,3,FALSE)</f>
        <v>2021/2/15</v>
      </c>
      <c r="AS3161">
        <f t="shared" si="1629"/>
        <v>8.3500000000000005E-2</v>
      </c>
      <c r="AT3161">
        <f t="shared" si="1630"/>
        <v>3.5415000000000001</v>
      </c>
      <c r="AU3161" s="43">
        <f t="shared" si="1645"/>
        <v>41685</v>
      </c>
      <c r="AV3161" s="43">
        <f t="shared" si="1631"/>
        <v>41820</v>
      </c>
      <c r="AW3161" s="45">
        <f t="shared" si="1646"/>
        <v>1.5662364130434783</v>
      </c>
      <c r="AX3161" s="45">
        <f t="shared" si="1647"/>
        <v>3.1552775089338891</v>
      </c>
      <c r="AY3161" s="47">
        <f t="shared" si="1648"/>
        <v>108.93077426345552</v>
      </c>
      <c r="AZ3161" s="47">
        <f t="shared" si="1649"/>
        <v>122.44912178474735</v>
      </c>
      <c r="BA3161" s="43"/>
      <c r="BC3161" s="2">
        <v>41655</v>
      </c>
      <c r="BD3161" t="str">
        <v>912828QN</v>
      </c>
      <c r="BE3161">
        <v>-11.485300000000001</v>
      </c>
      <c r="BF3161">
        <v>0.58913000000000004</v>
      </c>
      <c r="BG3161">
        <v>0.84709999999999996</v>
      </c>
      <c r="BH3161">
        <v>122.125</v>
      </c>
      <c r="BI3161">
        <f>VLOOKUP(BD3161,工作表1!$K$3:$L$1000,2,FALSE)</f>
        <v>3.125</v>
      </c>
      <c r="BJ3161" t="str">
        <f>VLOOKUP(BD3161,工作表1!$K$3:$M$1000,3,FALSE)</f>
        <v>2021/5/15</v>
      </c>
      <c r="BK3161">
        <f t="shared" si="1632"/>
        <v>8.6999999999999994E-2</v>
      </c>
      <c r="BL3161">
        <f t="shared" si="1633"/>
        <v>3.0379999999999998</v>
      </c>
      <c r="BM3161" s="43">
        <f t="shared" si="1650"/>
        <v>41774</v>
      </c>
      <c r="BN3161" s="43">
        <f t="shared" si="1634"/>
        <v>41912</v>
      </c>
      <c r="BO3161" s="45">
        <f t="shared" si="1651"/>
        <v>0.54385359116022103</v>
      </c>
      <c r="BP3161" s="45">
        <f t="shared" si="1652"/>
        <v>2.7356344130780292</v>
      </c>
      <c r="BQ3161" s="47">
        <f t="shared" si="1653"/>
        <v>105.19741827421046</v>
      </c>
      <c r="BR3161" s="47">
        <f t="shared" si="1654"/>
        <v>120.51085428745665</v>
      </c>
    </row>
    <row r="3162" spans="6:70" x14ac:dyDescent="0.25">
      <c r="F3162" s="2">
        <v>41759</v>
      </c>
      <c r="G3162">
        <v>9.5000000000000001E-2</v>
      </c>
      <c r="H3162" s="43">
        <v>41809</v>
      </c>
      <c r="I3162">
        <v>2.2023000000000001</v>
      </c>
      <c r="L3162" s="2">
        <v>41655</v>
      </c>
      <c r="M3162" t="str">
        <v>912828PX</v>
      </c>
      <c r="N3162">
        <v>1.6395999999999999</v>
      </c>
      <c r="O3162">
        <v>-0.12654000000000001</v>
      </c>
      <c r="P3162">
        <v>0.86970000000000003</v>
      </c>
      <c r="Q3162">
        <v>124.265625</v>
      </c>
      <c r="R3162">
        <f>VLOOKUP(M3162,工作表1!$A$3:$B$1000,2,FALSE)</f>
        <v>3.625</v>
      </c>
      <c r="S3162" t="str">
        <f>VLOOKUP(M3162,工作表1!$A$3:$C$1000,3,FALSE)</f>
        <v>2021/2/15</v>
      </c>
      <c r="T3162">
        <f t="shared" si="1624"/>
        <v>8.6999999999999994E-2</v>
      </c>
      <c r="U3162">
        <f t="shared" si="1623"/>
        <v>3.5379999999999998</v>
      </c>
      <c r="V3162" s="43">
        <f t="shared" si="1635"/>
        <v>41685</v>
      </c>
      <c r="W3162" s="43">
        <f t="shared" si="1625"/>
        <v>41729</v>
      </c>
      <c r="X3162" s="45">
        <f t="shared" si="1636"/>
        <v>1.5268342391304348</v>
      </c>
      <c r="Y3162" s="45">
        <f t="shared" si="1637"/>
        <v>2.2518342391304351</v>
      </c>
      <c r="Z3162" s="47">
        <f t="shared" si="1638"/>
        <v>108.8279063309828</v>
      </c>
      <c r="AA3162" s="47">
        <f t="shared" si="1639"/>
        <v>124.11211681918989</v>
      </c>
      <c r="AB3162" s="45">
        <f t="shared" si="1640"/>
        <v>2.2820999999999998</v>
      </c>
      <c r="AC3162" s="2" t="str">
        <f t="shared" si="1626"/>
        <v>TY1</v>
      </c>
      <c r="AD3162">
        <f t="shared" si="1627"/>
        <v>124.265625</v>
      </c>
      <c r="AE3162">
        <f t="shared" si="1628"/>
        <v>122.625</v>
      </c>
      <c r="AF3162" s="49">
        <f t="shared" si="1655"/>
        <v>1.640625</v>
      </c>
      <c r="AG3162" s="3">
        <f t="shared" si="1641"/>
        <v>124.11211681918989</v>
      </c>
      <c r="AH3162">
        <f t="shared" si="1642"/>
        <v>122.26930136050807</v>
      </c>
      <c r="AI3162" s="51">
        <f t="shared" si="1643"/>
        <v>1.8428154586818266</v>
      </c>
      <c r="AJ3162" s="52">
        <f t="shared" si="1644"/>
        <v>0.20219045868182661</v>
      </c>
      <c r="AK3162" s="2">
        <v>41655</v>
      </c>
      <c r="AL3162" t="str">
        <v>912828PX</v>
      </c>
      <c r="AM3162">
        <v>3.4142000000000001</v>
      </c>
      <c r="AN3162">
        <v>-0.10714</v>
      </c>
      <c r="AO3162">
        <v>0.87370000000000003</v>
      </c>
      <c r="AP3162">
        <v>122.625</v>
      </c>
      <c r="AQ3162">
        <f>VLOOKUP(AL3162,工作表1!$F$3:$G$1000,2,FALSE)</f>
        <v>3.625</v>
      </c>
      <c r="AR3162" t="str">
        <f>VLOOKUP(AL3162,工作表1!$F$3:$H$1000,3,FALSE)</f>
        <v>2021/2/15</v>
      </c>
      <c r="AS3162">
        <f t="shared" si="1629"/>
        <v>8.6999999999999994E-2</v>
      </c>
      <c r="AT3162">
        <f t="shared" si="1630"/>
        <v>3.5379999999999998</v>
      </c>
      <c r="AU3162" s="43">
        <f t="shared" si="1645"/>
        <v>41685</v>
      </c>
      <c r="AV3162" s="43">
        <f t="shared" si="1631"/>
        <v>41820</v>
      </c>
      <c r="AW3162" s="45">
        <f t="shared" si="1646"/>
        <v>1.5268342391304348</v>
      </c>
      <c r="AX3162" s="45">
        <f t="shared" si="1647"/>
        <v>3.1556013624181061</v>
      </c>
      <c r="AY3162" s="47">
        <f t="shared" si="1648"/>
        <v>108.82074512835628</v>
      </c>
      <c r="AZ3162" s="47">
        <f t="shared" si="1649"/>
        <v>122.26930136050807</v>
      </c>
      <c r="BA3162" s="43"/>
      <c r="BC3162" s="2">
        <v>41654</v>
      </c>
      <c r="BD3162" t="str">
        <v>912828QN</v>
      </c>
      <c r="BE3162">
        <v>-11.2151</v>
      </c>
      <c r="BF3162">
        <v>0.58011999999999997</v>
      </c>
      <c r="BG3162">
        <v>0.84709999999999996</v>
      </c>
      <c r="BH3162">
        <v>121.8125</v>
      </c>
      <c r="BI3162">
        <f>VLOOKUP(BD3162,工作表1!$K$3:$L$1000,2,FALSE)</f>
        <v>3.125</v>
      </c>
      <c r="BJ3162" t="str">
        <f>VLOOKUP(BD3162,工作表1!$K$3:$M$1000,3,FALSE)</f>
        <v>2021/5/15</v>
      </c>
      <c r="BK3162">
        <f t="shared" si="1632"/>
        <v>8.6499999999999994E-2</v>
      </c>
      <c r="BL3162">
        <f t="shared" si="1633"/>
        <v>3.0385</v>
      </c>
      <c r="BM3162" s="43">
        <f t="shared" si="1650"/>
        <v>41774</v>
      </c>
      <c r="BN3162" s="43">
        <f t="shared" si="1634"/>
        <v>41912</v>
      </c>
      <c r="BO3162" s="45">
        <f t="shared" si="1651"/>
        <v>0.53522099447513816</v>
      </c>
      <c r="BP3162" s="45">
        <f t="shared" si="1652"/>
        <v>2.7355634602285628</v>
      </c>
      <c r="BQ3162" s="47">
        <f t="shared" si="1653"/>
        <v>104.94746434371555</v>
      </c>
      <c r="BR3162" s="47">
        <f t="shared" si="1654"/>
        <v>120.20100922050129</v>
      </c>
    </row>
    <row r="3163" spans="6:70" x14ac:dyDescent="0.25">
      <c r="F3163" s="2">
        <v>41758</v>
      </c>
      <c r="G3163">
        <v>9.4E-2</v>
      </c>
      <c r="H3163" s="43">
        <v>41808</v>
      </c>
      <c r="I3163">
        <v>2.1850999999999998</v>
      </c>
      <c r="L3163" s="2">
        <v>41654</v>
      </c>
      <c r="M3163" t="str">
        <v>912828A4</v>
      </c>
      <c r="N3163">
        <v>0.95640000000000003</v>
      </c>
      <c r="O3163">
        <v>-4.1759999999999999E-2</v>
      </c>
      <c r="P3163">
        <v>0.7873</v>
      </c>
      <c r="Q3163">
        <v>123.96875</v>
      </c>
      <c r="R3163">
        <f>VLOOKUP(M3163,工作表1!$A$3:$B$1000,2,FALSE)</f>
        <v>2</v>
      </c>
      <c r="S3163" t="str">
        <f>VLOOKUP(M3163,工作表1!$A$3:$C$1000,3,FALSE)</f>
        <v>2020/11/30</v>
      </c>
      <c r="T3163">
        <f t="shared" si="1624"/>
        <v>8.6499999999999994E-2</v>
      </c>
      <c r="U3163">
        <f t="shared" si="1623"/>
        <v>1.9135</v>
      </c>
      <c r="V3163" s="43">
        <f t="shared" si="1635"/>
        <v>41790</v>
      </c>
      <c r="W3163" s="43">
        <f t="shared" si="1625"/>
        <v>41729</v>
      </c>
      <c r="X3163" s="45">
        <f t="shared" si="1636"/>
        <v>0.25966850828729282</v>
      </c>
      <c r="Y3163" s="45">
        <f t="shared" si="1637"/>
        <v>0.66514796034208734</v>
      </c>
      <c r="Z3163" s="47">
        <f t="shared" si="1638"/>
        <v>98.014740198926418</v>
      </c>
      <c r="AA3163" s="47">
        <f t="shared" si="1639"/>
        <v>123.3518102458234</v>
      </c>
      <c r="AB3163" s="45">
        <f t="shared" si="1640"/>
        <v>2.3283999999999998</v>
      </c>
      <c r="AC3163" s="2" t="str">
        <f t="shared" si="1626"/>
        <v>TY1</v>
      </c>
      <c r="AD3163">
        <f t="shared" si="1627"/>
        <v>123.96875</v>
      </c>
      <c r="AE3163">
        <f t="shared" si="1628"/>
        <v>122.3125</v>
      </c>
      <c r="AF3163" s="49">
        <f t="shared" si="1655"/>
        <v>1.65625</v>
      </c>
      <c r="AG3163" s="3">
        <f t="shared" si="1641"/>
        <v>123.3518102458234</v>
      </c>
      <c r="AH3163">
        <f t="shared" si="1642"/>
        <v>121.96945618909218</v>
      </c>
      <c r="AI3163" s="51">
        <f t="shared" si="1643"/>
        <v>1.3823540567312165</v>
      </c>
      <c r="AJ3163" s="52">
        <f t="shared" si="1644"/>
        <v>-0.27389594326878353</v>
      </c>
      <c r="AK3163" s="2">
        <v>41654</v>
      </c>
      <c r="AL3163" t="str">
        <v>912828PX</v>
      </c>
      <c r="AM3163">
        <v>3.8902000000000001</v>
      </c>
      <c r="AN3163">
        <v>-0.13321</v>
      </c>
      <c r="AO3163">
        <v>0.87370000000000003</v>
      </c>
      <c r="AP3163">
        <v>122.3125</v>
      </c>
      <c r="AQ3163">
        <f>VLOOKUP(AL3163,工作表1!$F$3:$G$1000,2,FALSE)</f>
        <v>3.625</v>
      </c>
      <c r="AR3163" t="str">
        <f>VLOOKUP(AL3163,工作表1!$F$3:$H$1000,3,FALSE)</f>
        <v>2021/2/15</v>
      </c>
      <c r="AS3163">
        <f t="shared" si="1629"/>
        <v>8.6499999999999994E-2</v>
      </c>
      <c r="AT3163">
        <f t="shared" si="1630"/>
        <v>3.5385</v>
      </c>
      <c r="AU3163" s="43">
        <f t="shared" si="1645"/>
        <v>41685</v>
      </c>
      <c r="AV3163" s="43">
        <f t="shared" si="1631"/>
        <v>41820</v>
      </c>
      <c r="AW3163" s="45">
        <f t="shared" si="1646"/>
        <v>1.5169836956521741</v>
      </c>
      <c r="AX3163" s="45">
        <f t="shared" si="1647"/>
        <v>3.1556823257891602</v>
      </c>
      <c r="AY3163" s="47">
        <f t="shared" si="1648"/>
        <v>108.57115845003541</v>
      </c>
      <c r="AZ3163" s="47">
        <f t="shared" si="1649"/>
        <v>121.96945618909218</v>
      </c>
      <c r="BA3163" s="43"/>
      <c r="BC3163" s="2">
        <v>41653</v>
      </c>
      <c r="BD3163" t="str">
        <v>912828QN</v>
      </c>
      <c r="BE3163">
        <v>-11.4589</v>
      </c>
      <c r="BF3163">
        <v>0.5887</v>
      </c>
      <c r="BG3163">
        <v>0.84709999999999996</v>
      </c>
      <c r="BH3163">
        <v>122.015625</v>
      </c>
      <c r="BI3163">
        <f>VLOOKUP(BD3163,工作表1!$K$3:$L$1000,2,FALSE)</f>
        <v>3.125</v>
      </c>
      <c r="BJ3163" t="str">
        <f>VLOOKUP(BD3163,工作表1!$K$3:$M$1000,3,FALSE)</f>
        <v>2021/5/15</v>
      </c>
      <c r="BK3163">
        <f t="shared" si="1632"/>
        <v>8.7999999999999995E-2</v>
      </c>
      <c r="BL3163">
        <f t="shared" si="1633"/>
        <v>3.0369999999999999</v>
      </c>
      <c r="BM3163" s="43">
        <f t="shared" si="1650"/>
        <v>41774</v>
      </c>
      <c r="BN3163" s="43">
        <f t="shared" si="1634"/>
        <v>41912</v>
      </c>
      <c r="BO3163" s="45">
        <f t="shared" si="1651"/>
        <v>0.52658839779005528</v>
      </c>
      <c r="BP3163" s="45">
        <f t="shared" si="1652"/>
        <v>2.7354925073790963</v>
      </c>
      <c r="BQ3163" s="47">
        <f t="shared" si="1653"/>
        <v>105.1191636554011</v>
      </c>
      <c r="BR3163" s="47">
        <f t="shared" si="1654"/>
        <v>120.39061380262632</v>
      </c>
    </row>
    <row r="3164" spans="6:70" x14ac:dyDescent="0.25">
      <c r="F3164" s="2">
        <v>41757</v>
      </c>
      <c r="G3164">
        <v>9.1999999999999998E-2</v>
      </c>
      <c r="H3164" s="43">
        <v>41807</v>
      </c>
      <c r="I3164">
        <v>2.2587000000000002</v>
      </c>
      <c r="L3164" s="2">
        <v>41653</v>
      </c>
      <c r="M3164" t="str">
        <v>912828PC</v>
      </c>
      <c r="N3164">
        <v>1.0904</v>
      </c>
      <c r="O3164">
        <v>-4.956E-2</v>
      </c>
      <c r="P3164">
        <v>0.82050000000000001</v>
      </c>
      <c r="Q3164">
        <v>124.171875</v>
      </c>
      <c r="R3164">
        <f>VLOOKUP(M3164,工作表1!$A$3:$B$1000,2,FALSE)</f>
        <v>2.625</v>
      </c>
      <c r="S3164" t="str">
        <f>VLOOKUP(M3164,工作表1!$A$3:$C$1000,3,FALSE)</f>
        <v>2020/11/15</v>
      </c>
      <c r="T3164">
        <f t="shared" si="1624"/>
        <v>8.7999999999999995E-2</v>
      </c>
      <c r="U3164">
        <f t="shared" si="1623"/>
        <v>2.5369999999999999</v>
      </c>
      <c r="V3164" s="43">
        <f t="shared" si="1635"/>
        <v>41774</v>
      </c>
      <c r="W3164" s="43">
        <f t="shared" si="1625"/>
        <v>41729</v>
      </c>
      <c r="X3164" s="45">
        <f t="shared" si="1636"/>
        <v>0.44233425414364647</v>
      </c>
      <c r="Y3164" s="45">
        <f t="shared" si="1637"/>
        <v>0.98171781578748207</v>
      </c>
      <c r="Z3164" s="47">
        <f t="shared" si="1638"/>
        <v>102.43331216058262</v>
      </c>
      <c r="AA3164" s="47">
        <f t="shared" si="1639"/>
        <v>123.73138866304147</v>
      </c>
      <c r="AB3164" s="45">
        <f t="shared" si="1640"/>
        <v>2.2991999999999999</v>
      </c>
      <c r="AC3164" s="2" t="str">
        <f t="shared" si="1626"/>
        <v>TY1</v>
      </c>
      <c r="AD3164">
        <f t="shared" si="1627"/>
        <v>124.171875</v>
      </c>
      <c r="AE3164">
        <f t="shared" si="1628"/>
        <v>122.515625</v>
      </c>
      <c r="AF3164" s="49">
        <f t="shared" si="1655"/>
        <v>1.65625</v>
      </c>
      <c r="AG3164" s="3">
        <f t="shared" si="1641"/>
        <v>123.73138866304147</v>
      </c>
      <c r="AH3164">
        <f t="shared" si="1642"/>
        <v>122.17101998638515</v>
      </c>
      <c r="AI3164" s="51">
        <f t="shared" si="1643"/>
        <v>1.5603686766563243</v>
      </c>
      <c r="AJ3164" s="52">
        <f t="shared" si="1644"/>
        <v>-9.5881323343675717E-2</v>
      </c>
      <c r="AK3164" s="2">
        <v>41653</v>
      </c>
      <c r="AL3164" t="str">
        <v>912828PX</v>
      </c>
      <c r="AM3164">
        <v>3.9258000000000002</v>
      </c>
      <c r="AN3164">
        <v>-0.13253999999999999</v>
      </c>
      <c r="AO3164">
        <v>0.87370000000000003</v>
      </c>
      <c r="AP3164">
        <v>122.515625</v>
      </c>
      <c r="AQ3164">
        <f>VLOOKUP(AL3164,工作表1!$F$3:$G$1000,2,FALSE)</f>
        <v>3.625</v>
      </c>
      <c r="AR3164" t="str">
        <f>VLOOKUP(AL3164,工作表1!$F$3:$H$1000,3,FALSE)</f>
        <v>2021/2/15</v>
      </c>
      <c r="AS3164">
        <f t="shared" si="1629"/>
        <v>8.7999999999999995E-2</v>
      </c>
      <c r="AT3164">
        <f t="shared" si="1630"/>
        <v>3.5369999999999999</v>
      </c>
      <c r="AU3164" s="43">
        <f t="shared" si="1645"/>
        <v>41685</v>
      </c>
      <c r="AV3164" s="43">
        <f t="shared" si="1631"/>
        <v>41820</v>
      </c>
      <c r="AW3164" s="45">
        <f t="shared" si="1646"/>
        <v>1.5071331521739131</v>
      </c>
      <c r="AX3164" s="45">
        <f t="shared" si="1647"/>
        <v>3.1557632891602143</v>
      </c>
      <c r="AY3164" s="47">
        <f t="shared" si="1648"/>
        <v>108.75873334323104</v>
      </c>
      <c r="AZ3164" s="47">
        <f t="shared" si="1649"/>
        <v>122.17101998638515</v>
      </c>
      <c r="BA3164" s="43"/>
      <c r="BC3164" s="2">
        <v>41652</v>
      </c>
      <c r="BD3164" t="str">
        <v>912828QN</v>
      </c>
      <c r="BE3164">
        <v>-11.151</v>
      </c>
      <c r="BF3164">
        <v>0.57247999999999999</v>
      </c>
      <c r="BG3164">
        <v>0.84709999999999996</v>
      </c>
      <c r="BH3164">
        <v>122.4375</v>
      </c>
      <c r="BI3164">
        <f>VLOOKUP(BD3164,工作表1!$K$3:$L$1000,2,FALSE)</f>
        <v>3.125</v>
      </c>
      <c r="BJ3164" t="str">
        <f>VLOOKUP(BD3164,工作表1!$K$3:$M$1000,3,FALSE)</f>
        <v>2021/5/15</v>
      </c>
      <c r="BK3164">
        <f t="shared" si="1632"/>
        <v>8.6499999999999994E-2</v>
      </c>
      <c r="BL3164">
        <f t="shared" si="1633"/>
        <v>3.0385</v>
      </c>
      <c r="BM3164" s="43">
        <f t="shared" si="1650"/>
        <v>41774</v>
      </c>
      <c r="BN3164" s="43">
        <f t="shared" si="1634"/>
        <v>41912</v>
      </c>
      <c r="BO3164" s="45">
        <f t="shared" si="1651"/>
        <v>0.5179558011049723</v>
      </c>
      <c r="BP3164" s="45">
        <f t="shared" si="1652"/>
        <v>2.7354215545296299</v>
      </c>
      <c r="BQ3164" s="47">
        <f t="shared" si="1653"/>
        <v>105.49091276146228</v>
      </c>
      <c r="BR3164" s="47">
        <f t="shared" si="1654"/>
        <v>120.81383872990025</v>
      </c>
    </row>
    <row r="3165" spans="6:70" x14ac:dyDescent="0.25">
      <c r="F3165" s="2">
        <v>41754</v>
      </c>
      <c r="G3165">
        <v>9.4E-2</v>
      </c>
      <c r="H3165" s="43">
        <v>41806</v>
      </c>
      <c r="I3165">
        <v>2.1996000000000002</v>
      </c>
      <c r="L3165" s="2">
        <v>41652</v>
      </c>
      <c r="M3165" t="str">
        <v>912828PC</v>
      </c>
      <c r="N3165">
        <v>1.7036</v>
      </c>
      <c r="O3165">
        <v>-0.13499</v>
      </c>
      <c r="P3165">
        <v>0.82050000000000001</v>
      </c>
      <c r="Q3165">
        <v>124.578125</v>
      </c>
      <c r="R3165">
        <f>VLOOKUP(M3165,工作表1!$A$3:$B$1000,2,FALSE)</f>
        <v>2.625</v>
      </c>
      <c r="S3165" t="str">
        <f>VLOOKUP(M3165,工作表1!$A$3:$C$1000,3,FALSE)</f>
        <v>2020/11/15</v>
      </c>
      <c r="T3165">
        <f t="shared" si="1624"/>
        <v>8.6499999999999994E-2</v>
      </c>
      <c r="U3165">
        <f t="shared" si="1623"/>
        <v>2.5385</v>
      </c>
      <c r="V3165" s="43">
        <f t="shared" si="1635"/>
        <v>41774</v>
      </c>
      <c r="W3165" s="43">
        <f t="shared" si="1625"/>
        <v>41729</v>
      </c>
      <c r="X3165" s="45">
        <f t="shared" si="1636"/>
        <v>0.43508287292817677</v>
      </c>
      <c r="Y3165" s="45">
        <f t="shared" si="1637"/>
        <v>0.98165821539393017</v>
      </c>
      <c r="Z3165" s="47">
        <f t="shared" si="1638"/>
        <v>102.79389330384154</v>
      </c>
      <c r="AA3165" s="47">
        <f t="shared" si="1639"/>
        <v>124.15565237186719</v>
      </c>
      <c r="AB3165" s="45">
        <f t="shared" si="1640"/>
        <v>2.2433000000000001</v>
      </c>
      <c r="AC3165" s="2" t="str">
        <f t="shared" si="1626"/>
        <v>TY1</v>
      </c>
      <c r="AD3165">
        <f t="shared" si="1627"/>
        <v>124.578125</v>
      </c>
      <c r="AE3165">
        <f t="shared" si="1628"/>
        <v>122.9375</v>
      </c>
      <c r="AF3165" s="49">
        <f t="shared" si="1655"/>
        <v>1.640625</v>
      </c>
      <c r="AG3165" s="3">
        <f t="shared" si="1641"/>
        <v>124.15565237186719</v>
      </c>
      <c r="AH3165">
        <f t="shared" si="1642"/>
        <v>122.5863741955331</v>
      </c>
      <c r="AI3165" s="51">
        <f t="shared" si="1643"/>
        <v>1.5692781763340946</v>
      </c>
      <c r="AJ3165" s="52">
        <f t="shared" si="1644"/>
        <v>-7.134682366590539E-2</v>
      </c>
      <c r="AK3165" s="2">
        <v>41652</v>
      </c>
      <c r="AL3165" t="str">
        <v>912828PX</v>
      </c>
      <c r="AM3165">
        <v>3.8327</v>
      </c>
      <c r="AN3165">
        <v>-0.1245</v>
      </c>
      <c r="AO3165">
        <v>0.87370000000000003</v>
      </c>
      <c r="AP3165">
        <v>122.9375</v>
      </c>
      <c r="AQ3165">
        <f>VLOOKUP(AL3165,工作表1!$F$3:$G$1000,2,FALSE)</f>
        <v>3.625</v>
      </c>
      <c r="AR3165" t="str">
        <f>VLOOKUP(AL3165,工作表1!$F$3:$H$1000,3,FALSE)</f>
        <v>2021/2/15</v>
      </c>
      <c r="AS3165">
        <f t="shared" si="1629"/>
        <v>8.6499999999999994E-2</v>
      </c>
      <c r="AT3165">
        <f t="shared" si="1630"/>
        <v>3.5385</v>
      </c>
      <c r="AU3165" s="43">
        <f t="shared" si="1645"/>
        <v>41685</v>
      </c>
      <c r="AV3165" s="43">
        <f t="shared" si="1631"/>
        <v>41820</v>
      </c>
      <c r="AW3165" s="45">
        <f t="shared" si="1646"/>
        <v>1.4972826086956521</v>
      </c>
      <c r="AX3165" s="45">
        <f t="shared" si="1647"/>
        <v>3.1558442525312689</v>
      </c>
      <c r="AY3165" s="47">
        <f t="shared" si="1648"/>
        <v>109.1344802525977</v>
      </c>
      <c r="AZ3165" s="47">
        <f t="shared" si="1649"/>
        <v>122.5863741955331</v>
      </c>
      <c r="BA3165" s="43"/>
      <c r="BC3165" s="2">
        <v>41649</v>
      </c>
      <c r="BD3165" t="str">
        <v>912828QN</v>
      </c>
      <c r="BE3165">
        <v>-11.274800000000001</v>
      </c>
      <c r="BF3165">
        <v>0.57786000000000004</v>
      </c>
      <c r="BG3165">
        <v>0.84709999999999996</v>
      </c>
      <c r="BH3165">
        <v>122.15625</v>
      </c>
      <c r="BI3165">
        <f>VLOOKUP(BD3165,工作表1!$K$3:$L$1000,2,FALSE)</f>
        <v>3.125</v>
      </c>
      <c r="BJ3165" t="str">
        <f>VLOOKUP(BD3165,工作表1!$K$3:$M$1000,3,FALSE)</f>
        <v>2021/5/15</v>
      </c>
      <c r="BK3165">
        <f t="shared" si="1632"/>
        <v>8.8999999999999996E-2</v>
      </c>
      <c r="BL3165">
        <f t="shared" si="1633"/>
        <v>3.036</v>
      </c>
      <c r="BM3165" s="43">
        <f t="shared" si="1650"/>
        <v>41774</v>
      </c>
      <c r="BN3165" s="43">
        <f t="shared" si="1634"/>
        <v>41912</v>
      </c>
      <c r="BO3165" s="45">
        <f t="shared" si="1651"/>
        <v>0.50932320441988954</v>
      </c>
      <c r="BP3165" s="45">
        <f t="shared" si="1652"/>
        <v>2.7353506016801634</v>
      </c>
      <c r="BQ3165" s="47">
        <f t="shared" si="1653"/>
        <v>105.25638975638904</v>
      </c>
      <c r="BR3165" s="47">
        <f t="shared" si="1654"/>
        <v>120.52476102988241</v>
      </c>
    </row>
    <row r="3166" spans="6:70" x14ac:dyDescent="0.25">
      <c r="F3166" s="2">
        <v>41753</v>
      </c>
      <c r="G3166">
        <v>9.4500000000000001E-2</v>
      </c>
      <c r="H3166" s="43">
        <v>41803</v>
      </c>
      <c r="I3166">
        <v>2.2044999999999999</v>
      </c>
      <c r="L3166" s="2">
        <v>41649</v>
      </c>
      <c r="M3166" t="str">
        <v>912828PX</v>
      </c>
      <c r="N3166">
        <v>1.5927</v>
      </c>
      <c r="O3166">
        <v>-0.10244</v>
      </c>
      <c r="P3166">
        <v>0.86970000000000003</v>
      </c>
      <c r="Q3166">
        <v>124.296875</v>
      </c>
      <c r="R3166">
        <f>VLOOKUP(M3166,工作表1!$A$3:$B$1000,2,FALSE)</f>
        <v>3.625</v>
      </c>
      <c r="S3166" t="str">
        <f>VLOOKUP(M3166,工作表1!$A$3:$C$1000,3,FALSE)</f>
        <v>2021/2/15</v>
      </c>
      <c r="T3166">
        <f t="shared" si="1624"/>
        <v>8.8999999999999996E-2</v>
      </c>
      <c r="U3166">
        <f t="shared" si="1623"/>
        <v>3.536</v>
      </c>
      <c r="V3166" s="43">
        <f t="shared" si="1635"/>
        <v>41685</v>
      </c>
      <c r="W3166" s="43">
        <f t="shared" si="1625"/>
        <v>41729</v>
      </c>
      <c r="X3166" s="45">
        <f t="shared" si="1636"/>
        <v>1.4874320652173914</v>
      </c>
      <c r="Y3166" s="45">
        <f t="shared" si="1637"/>
        <v>2.2521580926146516</v>
      </c>
      <c r="Z3166" s="47">
        <f t="shared" si="1638"/>
        <v>108.89115937643864</v>
      </c>
      <c r="AA3166" s="47">
        <f t="shared" si="1639"/>
        <v>124.1294162306185</v>
      </c>
      <c r="AB3166" s="45">
        <f t="shared" si="1640"/>
        <v>2.2774000000000001</v>
      </c>
      <c r="AC3166" s="2" t="str">
        <f t="shared" si="1626"/>
        <v>TY1</v>
      </c>
      <c r="AD3166">
        <f t="shared" si="1627"/>
        <v>124.296875</v>
      </c>
      <c r="AE3166">
        <f t="shared" si="1628"/>
        <v>122.65625</v>
      </c>
      <c r="AF3166" s="49">
        <f t="shared" si="1655"/>
        <v>1.640625</v>
      </c>
      <c r="AG3166" s="3">
        <f t="shared" si="1641"/>
        <v>124.1294162306185</v>
      </c>
      <c r="AH3166">
        <f t="shared" si="1642"/>
        <v>122.28712471777308</v>
      </c>
      <c r="AI3166" s="51">
        <f t="shared" si="1643"/>
        <v>1.8422915128454207</v>
      </c>
      <c r="AJ3166" s="52">
        <f t="shared" si="1644"/>
        <v>0.2016665128454207</v>
      </c>
      <c r="AK3166" s="2">
        <v>41649</v>
      </c>
      <c r="AL3166" t="str">
        <v>912828PX</v>
      </c>
      <c r="AM3166">
        <v>3.4037000000000002</v>
      </c>
      <c r="AN3166">
        <v>-9.6259999999999998E-2</v>
      </c>
      <c r="AO3166">
        <v>0.87370000000000003</v>
      </c>
      <c r="AP3166">
        <v>122.65625</v>
      </c>
      <c r="AQ3166">
        <f>VLOOKUP(AL3166,工作表1!$F$3:$G$1000,2,FALSE)</f>
        <v>3.625</v>
      </c>
      <c r="AR3166" t="str">
        <f>VLOOKUP(AL3166,工作表1!$F$3:$H$1000,3,FALSE)</f>
        <v>2021/2/15</v>
      </c>
      <c r="AS3166">
        <f t="shared" si="1629"/>
        <v>8.8999999999999996E-2</v>
      </c>
      <c r="AT3166">
        <f t="shared" si="1630"/>
        <v>3.536</v>
      </c>
      <c r="AU3166" s="43">
        <f t="shared" si="1645"/>
        <v>41685</v>
      </c>
      <c r="AV3166" s="43">
        <f t="shared" si="1631"/>
        <v>41820</v>
      </c>
      <c r="AW3166" s="45">
        <f t="shared" si="1646"/>
        <v>1.4874320652173914</v>
      </c>
      <c r="AX3166" s="45">
        <f t="shared" si="1647"/>
        <v>3.1559252159023226</v>
      </c>
      <c r="AY3166" s="47">
        <f t="shared" si="1648"/>
        <v>108.88401958737954</v>
      </c>
      <c r="AZ3166" s="47">
        <f t="shared" si="1649"/>
        <v>122.28712471777308</v>
      </c>
      <c r="BA3166" s="43"/>
      <c r="BC3166" s="2">
        <v>41648</v>
      </c>
      <c r="BD3166" t="str">
        <v>912828QN</v>
      </c>
      <c r="BE3166">
        <v>-11.8581</v>
      </c>
      <c r="BF3166">
        <v>0.59918000000000005</v>
      </c>
      <c r="BG3166">
        <v>0.84709999999999996</v>
      </c>
      <c r="BH3166">
        <v>121.1875</v>
      </c>
      <c r="BI3166">
        <f>VLOOKUP(BD3166,工作表1!$K$3:$L$1000,2,FALSE)</f>
        <v>3.125</v>
      </c>
      <c r="BJ3166" t="str">
        <f>VLOOKUP(BD3166,工作表1!$K$3:$M$1000,3,FALSE)</f>
        <v>2021/5/15</v>
      </c>
      <c r="BK3166">
        <f t="shared" si="1632"/>
        <v>9.0999999999999998E-2</v>
      </c>
      <c r="BL3166">
        <f t="shared" si="1633"/>
        <v>3.0339999999999998</v>
      </c>
      <c r="BM3166" s="43">
        <f t="shared" si="1650"/>
        <v>41774</v>
      </c>
      <c r="BN3166" s="43">
        <f t="shared" si="1634"/>
        <v>41912</v>
      </c>
      <c r="BO3166" s="45">
        <f t="shared" si="1651"/>
        <v>0.48342541436464087</v>
      </c>
      <c r="BP3166" s="45">
        <f t="shared" si="1652"/>
        <v>2.7351377431317641</v>
      </c>
      <c r="BQ3166" s="47">
        <f t="shared" si="1653"/>
        <v>104.4468349661305</v>
      </c>
      <c r="BR3166" s="47">
        <f t="shared" si="1654"/>
        <v>119.5277669839417</v>
      </c>
    </row>
    <row r="3167" spans="6:70" x14ac:dyDescent="0.25">
      <c r="F3167" s="2">
        <v>41752</v>
      </c>
      <c r="G3167">
        <v>9.0499999999999997E-2</v>
      </c>
      <c r="H3167" s="43">
        <v>41802</v>
      </c>
      <c r="I3167">
        <v>2.1920000000000002</v>
      </c>
      <c r="L3167" s="2">
        <v>41648</v>
      </c>
      <c r="M3167" t="str">
        <v>912828A4</v>
      </c>
      <c r="N3167">
        <v>1.1131</v>
      </c>
      <c r="O3167">
        <v>-5.0999999999999997E-2</v>
      </c>
      <c r="P3167">
        <v>0.7873</v>
      </c>
      <c r="Q3167">
        <v>123.328125</v>
      </c>
      <c r="R3167">
        <f>VLOOKUP(M3167,工作表1!$A$3:$B$1000,2,FALSE)</f>
        <v>2</v>
      </c>
      <c r="S3167" t="str">
        <f>VLOOKUP(M3167,工作表1!$A$3:$C$1000,3,FALSE)</f>
        <v>2020/11/30</v>
      </c>
      <c r="T3167">
        <f t="shared" si="1624"/>
        <v>9.0999999999999998E-2</v>
      </c>
      <c r="U3167">
        <f t="shared" si="1623"/>
        <v>1.909</v>
      </c>
      <c r="V3167" s="43">
        <f t="shared" si="1635"/>
        <v>41790</v>
      </c>
      <c r="W3167" s="43">
        <f t="shared" si="1625"/>
        <v>41729</v>
      </c>
      <c r="X3167" s="45">
        <f t="shared" si="1636"/>
        <v>0.22651933701657459</v>
      </c>
      <c r="Y3167" s="45">
        <f t="shared" si="1637"/>
        <v>0.66487550140013618</v>
      </c>
      <c r="Z3167" s="47">
        <f t="shared" si="1638"/>
        <v>97.545946878375588</v>
      </c>
      <c r="AA3167" s="47">
        <f t="shared" si="1639"/>
        <v>122.66496286673613</v>
      </c>
      <c r="AB3167" s="45">
        <f t="shared" si="1640"/>
        <v>2.4043000000000001</v>
      </c>
      <c r="AC3167" s="2" t="str">
        <f t="shared" si="1626"/>
        <v>TY1</v>
      </c>
      <c r="AD3167">
        <f t="shared" si="1627"/>
        <v>123.328125</v>
      </c>
      <c r="AE3167">
        <f t="shared" si="1628"/>
        <v>121.6875</v>
      </c>
      <c r="AF3167" s="49">
        <f t="shared" si="1655"/>
        <v>1.640625</v>
      </c>
      <c r="AG3167" s="3">
        <f t="shared" si="1641"/>
        <v>122.66496286673613</v>
      </c>
      <c r="AH3167">
        <f t="shared" si="1642"/>
        <v>121.31623108885876</v>
      </c>
      <c r="AI3167" s="51">
        <f t="shared" si="1643"/>
        <v>1.3487317778773757</v>
      </c>
      <c r="AJ3167" s="52">
        <f t="shared" si="1644"/>
        <v>-0.29189322212262425</v>
      </c>
      <c r="AK3167" s="2">
        <v>41648</v>
      </c>
      <c r="AL3167" t="str">
        <v>912828PX</v>
      </c>
      <c r="AM3167">
        <v>3.5451000000000001</v>
      </c>
      <c r="AN3167">
        <v>-0.10374</v>
      </c>
      <c r="AO3167">
        <v>0.87370000000000003</v>
      </c>
      <c r="AP3167">
        <v>121.6875</v>
      </c>
      <c r="AQ3167">
        <f>VLOOKUP(AL3167,工作表1!$F$3:$G$1000,2,FALSE)</f>
        <v>3.625</v>
      </c>
      <c r="AR3167" t="str">
        <f>VLOOKUP(AL3167,工作表1!$F$3:$H$1000,3,FALSE)</f>
        <v>2021/2/15</v>
      </c>
      <c r="AS3167">
        <f t="shared" si="1629"/>
        <v>9.0999999999999998E-2</v>
      </c>
      <c r="AT3167">
        <f t="shared" si="1630"/>
        <v>3.5339999999999998</v>
      </c>
      <c r="AU3167" s="43">
        <f t="shared" si="1645"/>
        <v>41685</v>
      </c>
      <c r="AV3167" s="43">
        <f t="shared" si="1631"/>
        <v>41820</v>
      </c>
      <c r="AW3167" s="45">
        <f t="shared" si="1646"/>
        <v>1.4578804347826086</v>
      </c>
      <c r="AX3167" s="45">
        <f t="shared" si="1647"/>
        <v>3.1561681060154854</v>
      </c>
      <c r="AY3167" s="47">
        <f t="shared" si="1648"/>
        <v>108.07125980096603</v>
      </c>
      <c r="AZ3167" s="47">
        <f t="shared" si="1649"/>
        <v>121.31623108885876</v>
      </c>
      <c r="BA3167" s="43"/>
      <c r="BC3167" s="2">
        <v>41647</v>
      </c>
      <c r="BD3167" t="str">
        <v>912828QN</v>
      </c>
      <c r="BE3167">
        <v>-12.024900000000001</v>
      </c>
      <c r="BF3167">
        <v>0.60899999999999999</v>
      </c>
      <c r="BG3167">
        <v>0.84709999999999996</v>
      </c>
      <c r="BH3167">
        <v>120.984375</v>
      </c>
      <c r="BI3167">
        <f>VLOOKUP(BD3167,工作表1!$K$3:$L$1000,2,FALSE)</f>
        <v>3.125</v>
      </c>
      <c r="BJ3167" t="str">
        <f>VLOOKUP(BD3167,工作表1!$K$3:$M$1000,3,FALSE)</f>
        <v>2021/5/15</v>
      </c>
      <c r="BK3167">
        <f t="shared" si="1632"/>
        <v>9.1499999999999998E-2</v>
      </c>
      <c r="BL3167">
        <f t="shared" si="1633"/>
        <v>3.0335000000000001</v>
      </c>
      <c r="BM3167" s="43">
        <f t="shared" si="1650"/>
        <v>41774</v>
      </c>
      <c r="BN3167" s="43">
        <f t="shared" si="1634"/>
        <v>41912</v>
      </c>
      <c r="BO3167" s="45">
        <f t="shared" si="1651"/>
        <v>0.474792817679558</v>
      </c>
      <c r="BP3167" s="45">
        <f t="shared" si="1652"/>
        <v>2.735066790282298</v>
      </c>
      <c r="BQ3167" s="47">
        <f t="shared" si="1653"/>
        <v>104.27478240486384</v>
      </c>
      <c r="BR3167" s="47">
        <f t="shared" si="1654"/>
        <v>119.31075167905747</v>
      </c>
    </row>
    <row r="3168" spans="6:70" x14ac:dyDescent="0.25">
      <c r="F3168" s="2">
        <v>41751</v>
      </c>
      <c r="G3168">
        <v>8.7499999999999994E-2</v>
      </c>
      <c r="H3168" s="43">
        <v>41801</v>
      </c>
      <c r="I3168">
        <v>2.2311999999999999</v>
      </c>
      <c r="L3168" s="2">
        <v>41647</v>
      </c>
      <c r="M3168" t="str">
        <v>912828A4</v>
      </c>
      <c r="N3168">
        <v>1.4841</v>
      </c>
      <c r="O3168">
        <v>-9.8159999999999997E-2</v>
      </c>
      <c r="P3168">
        <v>0.7873</v>
      </c>
      <c r="Q3168">
        <v>123.109375</v>
      </c>
      <c r="R3168">
        <f>VLOOKUP(M3168,工作表1!$A$3:$B$1000,2,FALSE)</f>
        <v>2</v>
      </c>
      <c r="S3168" t="str">
        <f>VLOOKUP(M3168,工作表1!$A$3:$C$1000,3,FALSE)</f>
        <v>2020/11/30</v>
      </c>
      <c r="T3168">
        <f t="shared" si="1624"/>
        <v>9.1499999999999998E-2</v>
      </c>
      <c r="U3168">
        <f t="shared" si="1623"/>
        <v>1.9085000000000001</v>
      </c>
      <c r="V3168" s="43">
        <f t="shared" si="1635"/>
        <v>41790</v>
      </c>
      <c r="W3168" s="43">
        <f t="shared" si="1625"/>
        <v>41729</v>
      </c>
      <c r="X3168" s="45">
        <f t="shared" si="1636"/>
        <v>0.22099447513812154</v>
      </c>
      <c r="Y3168" s="45">
        <f t="shared" si="1637"/>
        <v>0.66483009157647777</v>
      </c>
      <c r="Z3168" s="47">
        <f t="shared" si="1638"/>
        <v>97.389937209257624</v>
      </c>
      <c r="AA3168" s="47">
        <f t="shared" si="1639"/>
        <v>122.45151825948938</v>
      </c>
      <c r="AB3168" s="45">
        <f t="shared" si="1640"/>
        <v>2.4287999999999998</v>
      </c>
      <c r="AC3168" s="2" t="str">
        <f t="shared" si="1626"/>
        <v>TY1</v>
      </c>
      <c r="AD3168">
        <f t="shared" si="1627"/>
        <v>123.109375</v>
      </c>
      <c r="AE3168">
        <f t="shared" si="1628"/>
        <v>121.484375</v>
      </c>
      <c r="AF3168" s="49">
        <f t="shared" si="1655"/>
        <v>1.625</v>
      </c>
      <c r="AG3168" s="3">
        <f t="shared" si="1641"/>
        <v>122.45151825948938</v>
      </c>
      <c r="AH3168">
        <f t="shared" si="1642"/>
        <v>121.10584312060291</v>
      </c>
      <c r="AI3168" s="51">
        <f t="shared" si="1643"/>
        <v>1.3456751388864632</v>
      </c>
      <c r="AJ3168" s="52">
        <f t="shared" si="1644"/>
        <v>-0.27932486111353683</v>
      </c>
      <c r="AK3168" s="2">
        <v>41647</v>
      </c>
      <c r="AL3168" t="str">
        <v>912828PX</v>
      </c>
      <c r="AM3168">
        <v>3.4826999999999999</v>
      </c>
      <c r="AN3168">
        <v>-9.5049999999999996E-2</v>
      </c>
      <c r="AO3168">
        <v>0.87370000000000003</v>
      </c>
      <c r="AP3168">
        <v>121.484375</v>
      </c>
      <c r="AQ3168">
        <f>VLOOKUP(AL3168,工作表1!$F$3:$G$1000,2,FALSE)</f>
        <v>3.625</v>
      </c>
      <c r="AR3168" t="str">
        <f>VLOOKUP(AL3168,工作表1!$F$3:$H$1000,3,FALSE)</f>
        <v>2021/2/15</v>
      </c>
      <c r="AS3168">
        <f t="shared" si="1629"/>
        <v>9.1499999999999998E-2</v>
      </c>
      <c r="AT3168">
        <f t="shared" si="1630"/>
        <v>3.5335000000000001</v>
      </c>
      <c r="AU3168" s="43">
        <f t="shared" si="1645"/>
        <v>41685</v>
      </c>
      <c r="AV3168" s="43">
        <f t="shared" si="1631"/>
        <v>41820</v>
      </c>
      <c r="AW3168" s="45">
        <f t="shared" si="1646"/>
        <v>1.4480298913043479</v>
      </c>
      <c r="AX3168" s="45">
        <f t="shared" si="1647"/>
        <v>3.1562490693865399</v>
      </c>
      <c r="AY3168" s="47">
        <f t="shared" si="1648"/>
        <v>107.89935271437945</v>
      </c>
      <c r="AZ3168" s="47">
        <f t="shared" si="1649"/>
        <v>121.10584312060291</v>
      </c>
      <c r="BA3168" s="43"/>
      <c r="BC3168" s="2">
        <v>41646</v>
      </c>
      <c r="BD3168" t="str">
        <v>912828QN</v>
      </c>
      <c r="BE3168">
        <v>-12.8476</v>
      </c>
      <c r="BF3168">
        <v>0.63934000000000002</v>
      </c>
      <c r="BG3168">
        <v>0.84709999999999996</v>
      </c>
      <c r="BH3168">
        <v>121.578125</v>
      </c>
      <c r="BI3168">
        <f>VLOOKUP(BD3168,工作表1!$K$3:$L$1000,2,FALSE)</f>
        <v>3.125</v>
      </c>
      <c r="BJ3168" t="str">
        <f>VLOOKUP(BD3168,工作表1!$K$3:$M$1000,3,FALSE)</f>
        <v>2021/5/15</v>
      </c>
      <c r="BK3168">
        <f t="shared" si="1632"/>
        <v>9.1999999999999998E-2</v>
      </c>
      <c r="BL3168">
        <f t="shared" si="1633"/>
        <v>3.0329999999999999</v>
      </c>
      <c r="BM3168" s="43">
        <f t="shared" si="1650"/>
        <v>41774</v>
      </c>
      <c r="BN3168" s="43">
        <f t="shared" si="1634"/>
        <v>41912</v>
      </c>
      <c r="BO3168" s="45">
        <f t="shared" si="1651"/>
        <v>0.46616022099447518</v>
      </c>
      <c r="BP3168" s="45">
        <f t="shared" si="1652"/>
        <v>2.7349958374328311</v>
      </c>
      <c r="BQ3168" s="47">
        <f t="shared" si="1653"/>
        <v>104.75871298155789</v>
      </c>
      <c r="BR3168" s="47">
        <f t="shared" si="1654"/>
        <v>119.86812654739778</v>
      </c>
    </row>
    <row r="3169" spans="6:70" x14ac:dyDescent="0.25">
      <c r="F3169" s="2">
        <v>41750</v>
      </c>
      <c r="G3169">
        <v>8.5500000000000007E-2</v>
      </c>
      <c r="H3169" s="43">
        <v>41800</v>
      </c>
      <c r="I3169">
        <v>2.2408999999999999</v>
      </c>
      <c r="L3169" s="2">
        <v>41646</v>
      </c>
      <c r="M3169" t="str">
        <v>912828PC</v>
      </c>
      <c r="N3169">
        <v>1.7992999999999999</v>
      </c>
      <c r="O3169">
        <v>-0.12493</v>
      </c>
      <c r="P3169">
        <v>0.82050000000000001</v>
      </c>
      <c r="Q3169">
        <v>123.6875</v>
      </c>
      <c r="R3169">
        <f>VLOOKUP(M3169,工作表1!$A$3:$B$1000,2,FALSE)</f>
        <v>2.625</v>
      </c>
      <c r="S3169" t="str">
        <f>VLOOKUP(M3169,工作表1!$A$3:$C$1000,3,FALSE)</f>
        <v>2020/11/15</v>
      </c>
      <c r="T3169">
        <f t="shared" si="1624"/>
        <v>9.1999999999999998E-2</v>
      </c>
      <c r="U3169">
        <f t="shared" si="1623"/>
        <v>2.5329999999999999</v>
      </c>
      <c r="V3169" s="43">
        <f t="shared" si="1635"/>
        <v>41774</v>
      </c>
      <c r="W3169" s="43">
        <f t="shared" si="1625"/>
        <v>41729</v>
      </c>
      <c r="X3169" s="45">
        <f t="shared" si="1636"/>
        <v>0.39157458563535913</v>
      </c>
      <c r="Y3169" s="45">
        <f t="shared" si="1637"/>
        <v>0.9813006130326194</v>
      </c>
      <c r="Z3169" s="47">
        <f t="shared" si="1638"/>
        <v>102.10519792824098</v>
      </c>
      <c r="AA3169" s="47">
        <f t="shared" si="1639"/>
        <v>123.22889524959133</v>
      </c>
      <c r="AB3169" s="45">
        <f t="shared" si="1640"/>
        <v>2.3578999999999999</v>
      </c>
      <c r="AC3169" s="2" t="str">
        <f t="shared" si="1626"/>
        <v>TY1</v>
      </c>
      <c r="AD3169">
        <f t="shared" si="1627"/>
        <v>123.6875</v>
      </c>
      <c r="AE3169">
        <f t="shared" si="1628"/>
        <v>122.078125</v>
      </c>
      <c r="AF3169" s="49">
        <f t="shared" si="1655"/>
        <v>1.609375</v>
      </c>
      <c r="AG3169" s="3">
        <f t="shared" si="1641"/>
        <v>123.22889524959133</v>
      </c>
      <c r="AH3169">
        <f t="shared" si="1642"/>
        <v>121.68209462243854</v>
      </c>
      <c r="AI3169" s="51">
        <f t="shared" si="1643"/>
        <v>1.5468006271527912</v>
      </c>
      <c r="AJ3169" s="52">
        <f t="shared" si="1644"/>
        <v>-6.2574372847208792E-2</v>
      </c>
      <c r="AK3169" s="2">
        <v>41646</v>
      </c>
      <c r="AL3169" t="str">
        <v>912828PX</v>
      </c>
      <c r="AM3169">
        <v>3.1042000000000001</v>
      </c>
      <c r="AN3169">
        <v>-6.9139999999999993E-2</v>
      </c>
      <c r="AO3169">
        <v>0.87370000000000003</v>
      </c>
      <c r="AP3169">
        <v>122.078125</v>
      </c>
      <c r="AQ3169">
        <f>VLOOKUP(AL3169,工作表1!$F$3:$G$1000,2,FALSE)</f>
        <v>3.625</v>
      </c>
      <c r="AR3169" t="str">
        <f>VLOOKUP(AL3169,工作表1!$F$3:$H$1000,3,FALSE)</f>
        <v>2021/2/15</v>
      </c>
      <c r="AS3169">
        <f t="shared" si="1629"/>
        <v>9.1999999999999998E-2</v>
      </c>
      <c r="AT3169">
        <f t="shared" si="1630"/>
        <v>3.5329999999999999</v>
      </c>
      <c r="AU3169" s="43">
        <f t="shared" si="1645"/>
        <v>41685</v>
      </c>
      <c r="AV3169" s="43">
        <f t="shared" si="1631"/>
        <v>41820</v>
      </c>
      <c r="AW3169" s="45">
        <f t="shared" si="1646"/>
        <v>1.4381793478260869</v>
      </c>
      <c r="AX3169" s="45">
        <f t="shared" si="1647"/>
        <v>3.1563300327575936</v>
      </c>
      <c r="AY3169" s="47">
        <f t="shared" si="1648"/>
        <v>108.414729755034</v>
      </c>
      <c r="AZ3169" s="47">
        <f t="shared" si="1649"/>
        <v>121.68209462243854</v>
      </c>
      <c r="BA3169" s="43"/>
      <c r="BC3169" s="2">
        <v>41645</v>
      </c>
      <c r="BD3169" t="str">
        <v>912828QN</v>
      </c>
      <c r="BE3169">
        <v>-12.559100000000001</v>
      </c>
      <c r="BF3169">
        <v>0.62541000000000002</v>
      </c>
      <c r="BG3169">
        <v>0.84709999999999996</v>
      </c>
      <c r="BH3169">
        <v>121.390625</v>
      </c>
      <c r="BI3169">
        <f>VLOOKUP(BD3169,工作表1!$K$3:$L$1000,2,FALSE)</f>
        <v>3.125</v>
      </c>
      <c r="BJ3169" t="str">
        <f>VLOOKUP(BD3169,工作表1!$K$3:$M$1000,3,FALSE)</f>
        <v>2021/5/15</v>
      </c>
      <c r="BK3169">
        <f t="shared" si="1632"/>
        <v>9.35E-2</v>
      </c>
      <c r="BL3169">
        <f t="shared" si="1633"/>
        <v>3.0314999999999999</v>
      </c>
      <c r="BM3169" s="43">
        <f t="shared" si="1650"/>
        <v>41774</v>
      </c>
      <c r="BN3169" s="43">
        <f t="shared" si="1634"/>
        <v>41912</v>
      </c>
      <c r="BO3169" s="45">
        <f t="shared" si="1651"/>
        <v>0.4575276243093922</v>
      </c>
      <c r="BP3169" s="45">
        <f t="shared" si="1652"/>
        <v>2.7349248845833651</v>
      </c>
      <c r="BQ3169" s="47">
        <f t="shared" si="1653"/>
        <v>104.61454725016962</v>
      </c>
      <c r="BR3169" s="47">
        <f t="shared" si="1654"/>
        <v>119.68491040946296</v>
      </c>
    </row>
    <row r="3170" spans="6:70" x14ac:dyDescent="0.25">
      <c r="F3170" s="2">
        <v>41746</v>
      </c>
      <c r="G3170">
        <v>8.7999999999999995E-2</v>
      </c>
      <c r="H3170" s="43">
        <v>41799</v>
      </c>
      <c r="I3170">
        <v>2.2040999999999999</v>
      </c>
      <c r="L3170" s="2">
        <v>41645</v>
      </c>
      <c r="M3170" t="str">
        <v>912828PC</v>
      </c>
      <c r="N3170">
        <v>1.8120000000000001</v>
      </c>
      <c r="O3170">
        <v>-0.12515999999999999</v>
      </c>
      <c r="P3170">
        <v>0.82050000000000001</v>
      </c>
      <c r="Q3170">
        <v>123.46875</v>
      </c>
      <c r="R3170">
        <f>VLOOKUP(M3170,工作表1!$A$3:$B$1000,2,FALSE)</f>
        <v>2.625</v>
      </c>
      <c r="S3170" t="str">
        <f>VLOOKUP(M3170,工作表1!$A$3:$C$1000,3,FALSE)</f>
        <v>2020/11/15</v>
      </c>
      <c r="T3170">
        <f t="shared" si="1624"/>
        <v>9.35E-2</v>
      </c>
      <c r="U3170">
        <f t="shared" si="1623"/>
        <v>2.5314999999999999</v>
      </c>
      <c r="V3170" s="43">
        <f t="shared" si="1635"/>
        <v>41774</v>
      </c>
      <c r="W3170" s="43">
        <f t="shared" si="1625"/>
        <v>41729</v>
      </c>
      <c r="X3170" s="45">
        <f t="shared" si="1636"/>
        <v>0.38432320441988949</v>
      </c>
      <c r="Y3170" s="45">
        <f t="shared" si="1637"/>
        <v>0.9812410126390676</v>
      </c>
      <c r="Z3170" s="47">
        <f t="shared" si="1638"/>
        <v>101.93397539899777</v>
      </c>
      <c r="AA3170" s="47">
        <f t="shared" si="1639"/>
        <v>123.00583408164553</v>
      </c>
      <c r="AB3170" s="45">
        <f t="shared" si="1640"/>
        <v>2.375</v>
      </c>
      <c r="AC3170" s="2" t="str">
        <f t="shared" si="1626"/>
        <v>TY1</v>
      </c>
      <c r="AD3170">
        <f t="shared" si="1627"/>
        <v>123.46875</v>
      </c>
      <c r="AE3170">
        <f t="shared" si="1628"/>
        <v>121.890625</v>
      </c>
      <c r="AF3170" s="49">
        <f t="shared" si="1655"/>
        <v>1.578125</v>
      </c>
      <c r="AG3170" s="3">
        <f t="shared" si="1641"/>
        <v>123.00583408164553</v>
      </c>
      <c r="AH3170">
        <f t="shared" si="1642"/>
        <v>121.47213179096128</v>
      </c>
      <c r="AI3170" s="51">
        <f t="shared" si="1643"/>
        <v>1.5337022906842463</v>
      </c>
      <c r="AJ3170" s="52">
        <f t="shared" si="1644"/>
        <v>-4.442270931575365E-2</v>
      </c>
      <c r="AK3170" s="2">
        <v>41645</v>
      </c>
      <c r="AL3170" t="str">
        <v>912828PX</v>
      </c>
      <c r="AM3170">
        <v>2.5226000000000002</v>
      </c>
      <c r="AN3170">
        <v>-3.4639999999999997E-2</v>
      </c>
      <c r="AO3170">
        <v>0.87370000000000003</v>
      </c>
      <c r="AP3170">
        <v>121.890625</v>
      </c>
      <c r="AQ3170">
        <f>VLOOKUP(AL3170,工作表1!$F$3:$G$1000,2,FALSE)</f>
        <v>3.625</v>
      </c>
      <c r="AR3170" t="str">
        <f>VLOOKUP(AL3170,工作表1!$F$3:$H$1000,3,FALSE)</f>
        <v>2021/2/15</v>
      </c>
      <c r="AS3170">
        <f t="shared" si="1629"/>
        <v>9.35E-2</v>
      </c>
      <c r="AT3170">
        <f t="shared" si="1630"/>
        <v>3.5314999999999999</v>
      </c>
      <c r="AU3170" s="43">
        <f t="shared" si="1645"/>
        <v>41685</v>
      </c>
      <c r="AV3170" s="43">
        <f t="shared" si="1631"/>
        <v>41820</v>
      </c>
      <c r="AW3170" s="45">
        <f t="shared" si="1646"/>
        <v>1.4283288043478259</v>
      </c>
      <c r="AX3170" s="45">
        <f t="shared" si="1647"/>
        <v>3.1564109961286477</v>
      </c>
      <c r="AY3170" s="47">
        <f t="shared" si="1648"/>
        <v>108.24270522156196</v>
      </c>
      <c r="AZ3170" s="47">
        <f t="shared" si="1649"/>
        <v>121.47213179096128</v>
      </c>
      <c r="BA3170" s="43"/>
      <c r="BC3170" s="2">
        <v>41642</v>
      </c>
      <c r="BD3170" t="str">
        <v>912828QN</v>
      </c>
      <c r="BE3170">
        <v>-12.759499999999999</v>
      </c>
      <c r="BF3170">
        <v>0.63385999999999998</v>
      </c>
      <c r="BG3170">
        <v>0.84709999999999996</v>
      </c>
      <c r="BH3170">
        <v>121.09375</v>
      </c>
      <c r="BI3170">
        <f>VLOOKUP(BD3170,工作表1!$K$3:$L$1000,2,FALSE)</f>
        <v>3.125</v>
      </c>
      <c r="BJ3170" t="str">
        <f>VLOOKUP(BD3170,工作表1!$K$3:$M$1000,3,FALSE)</f>
        <v>2021/5/15</v>
      </c>
      <c r="BK3170">
        <f t="shared" si="1632"/>
        <v>9.3119999999999994E-2</v>
      </c>
      <c r="BL3170">
        <f t="shared" si="1633"/>
        <v>3.0318800000000001</v>
      </c>
      <c r="BM3170" s="43">
        <f t="shared" si="1650"/>
        <v>41774</v>
      </c>
      <c r="BN3170" s="43">
        <f t="shared" si="1634"/>
        <v>41912</v>
      </c>
      <c r="BO3170" s="45">
        <f t="shared" si="1651"/>
        <v>0.44889502762430938</v>
      </c>
      <c r="BP3170" s="45">
        <f t="shared" si="1652"/>
        <v>2.7348539317338982</v>
      </c>
      <c r="BQ3170" s="47">
        <f t="shared" si="1653"/>
        <v>104.36435212268496</v>
      </c>
      <c r="BR3170" s="47">
        <f t="shared" si="1654"/>
        <v>119.37489059298206</v>
      </c>
    </row>
    <row r="3171" spans="6:70" x14ac:dyDescent="0.25">
      <c r="F3171" s="2">
        <v>41745</v>
      </c>
      <c r="G3171">
        <v>8.5999999999999993E-2</v>
      </c>
      <c r="H3171" s="43">
        <v>41796</v>
      </c>
      <c r="I3171">
        <v>2.1819999999999999</v>
      </c>
      <c r="L3171" s="2">
        <v>41642</v>
      </c>
      <c r="M3171" t="str">
        <v>912828A4</v>
      </c>
      <c r="N3171">
        <v>1.9347000000000001</v>
      </c>
      <c r="O3171">
        <v>-0.14915999999999999</v>
      </c>
      <c r="P3171">
        <v>0.7873</v>
      </c>
      <c r="Q3171">
        <v>123.171875</v>
      </c>
      <c r="R3171">
        <f>VLOOKUP(M3171,工作表1!$A$3:$B$1000,2,FALSE)</f>
        <v>2</v>
      </c>
      <c r="S3171" t="str">
        <f>VLOOKUP(M3171,工作表1!$A$3:$C$1000,3,FALSE)</f>
        <v>2020/11/30</v>
      </c>
      <c r="T3171">
        <f t="shared" si="1624"/>
        <v>9.3119999999999994E-2</v>
      </c>
      <c r="U3171">
        <f t="shared" si="1623"/>
        <v>1.9068799999999999</v>
      </c>
      <c r="V3171" s="43">
        <f t="shared" si="1635"/>
        <v>41790</v>
      </c>
      <c r="W3171" s="43">
        <f t="shared" si="1625"/>
        <v>41729</v>
      </c>
      <c r="X3171" s="45">
        <f t="shared" si="1636"/>
        <v>0.20441988950276244</v>
      </c>
      <c r="Y3171" s="45">
        <f t="shared" si="1637"/>
        <v>0.66469386210550219</v>
      </c>
      <c r="Z3171" s="47">
        <f t="shared" si="1638"/>
        <v>97.469104229310119</v>
      </c>
      <c r="AA3171" s="47">
        <f t="shared" si="1639"/>
        <v>122.50626978523162</v>
      </c>
      <c r="AB3171" s="45">
        <f t="shared" si="1640"/>
        <v>2.4214000000000002</v>
      </c>
      <c r="AC3171" s="2" t="str">
        <f t="shared" si="1626"/>
        <v>TY1</v>
      </c>
      <c r="AD3171">
        <f t="shared" si="1627"/>
        <v>123.171875</v>
      </c>
      <c r="AE3171">
        <f t="shared" si="1628"/>
        <v>121.59375</v>
      </c>
      <c r="AF3171" s="49">
        <f t="shared" si="1655"/>
        <v>1.578125</v>
      </c>
      <c r="AG3171" s="3">
        <f t="shared" si="1641"/>
        <v>122.50626978523162</v>
      </c>
      <c r="AH3171">
        <f t="shared" si="1642"/>
        <v>121.20901025901043</v>
      </c>
      <c r="AI3171" s="51">
        <f t="shared" si="1643"/>
        <v>1.2972595262211968</v>
      </c>
      <c r="AJ3171" s="52">
        <f t="shared" si="1644"/>
        <v>-0.28086547377880322</v>
      </c>
      <c r="AK3171" s="2">
        <v>41642</v>
      </c>
      <c r="AL3171" t="str">
        <v>912828PX</v>
      </c>
      <c r="AM3171">
        <v>3.5314999999999999</v>
      </c>
      <c r="AN3171">
        <v>-9.3109999999999998E-2</v>
      </c>
      <c r="AO3171">
        <v>0.87370000000000003</v>
      </c>
      <c r="AP3171">
        <v>121.59375</v>
      </c>
      <c r="AQ3171">
        <f>VLOOKUP(AL3171,工作表1!$F$3:$G$1000,2,FALSE)</f>
        <v>3.625</v>
      </c>
      <c r="AR3171" t="str">
        <f>VLOOKUP(AL3171,工作表1!$F$3:$H$1000,3,FALSE)</f>
        <v>2021/2/15</v>
      </c>
      <c r="AS3171">
        <f t="shared" si="1629"/>
        <v>9.3119999999999994E-2</v>
      </c>
      <c r="AT3171">
        <f t="shared" si="1630"/>
        <v>3.5318800000000001</v>
      </c>
      <c r="AU3171" s="43">
        <f t="shared" si="1645"/>
        <v>41685</v>
      </c>
      <c r="AV3171" s="43">
        <f t="shared" si="1631"/>
        <v>41820</v>
      </c>
      <c r="AW3171" s="45">
        <f t="shared" si="1646"/>
        <v>1.4184782608695652</v>
      </c>
      <c r="AX3171" s="45">
        <f t="shared" si="1647"/>
        <v>3.1564919594997018</v>
      </c>
      <c r="AY3171" s="47">
        <f t="shared" si="1648"/>
        <v>108.02514148704171</v>
      </c>
      <c r="AZ3171" s="47">
        <f t="shared" si="1649"/>
        <v>121.20901025901043</v>
      </c>
      <c r="BA3171" s="43"/>
      <c r="BC3171" s="2">
        <v>41641</v>
      </c>
      <c r="BD3171" t="str">
        <v>912828QN</v>
      </c>
      <c r="BE3171">
        <v>-11.901199999999999</v>
      </c>
      <c r="BF3171">
        <v>0.59345000000000003</v>
      </c>
      <c r="BG3171">
        <v>0.84709999999999996</v>
      </c>
      <c r="BH3171">
        <v>121.125</v>
      </c>
      <c r="BI3171">
        <f>VLOOKUP(BD3171,工作表1!$K$3:$L$1000,2,FALSE)</f>
        <v>3.125</v>
      </c>
      <c r="BJ3171" t="str">
        <f>VLOOKUP(BD3171,工作表1!$K$3:$M$1000,3,FALSE)</f>
        <v>2021/5/15</v>
      </c>
      <c r="BK3171">
        <f t="shared" si="1632"/>
        <v>9.5000000000000001E-2</v>
      </c>
      <c r="BL3171">
        <f t="shared" si="1633"/>
        <v>3.03</v>
      </c>
      <c r="BM3171" s="43">
        <f t="shared" si="1650"/>
        <v>41774</v>
      </c>
      <c r="BN3171" s="43">
        <f t="shared" si="1634"/>
        <v>41912</v>
      </c>
      <c r="BO3171" s="45">
        <f t="shared" si="1651"/>
        <v>0.42299723756906071</v>
      </c>
      <c r="BP3171" s="45">
        <f t="shared" si="1652"/>
        <v>2.7346410731854993</v>
      </c>
      <c r="BQ3171" s="47">
        <f t="shared" si="1653"/>
        <v>104.44469221413597</v>
      </c>
      <c r="BR3171" s="47">
        <f t="shared" si="1654"/>
        <v>119.42839602045862</v>
      </c>
    </row>
    <row r="3172" spans="6:70" x14ac:dyDescent="0.25">
      <c r="F3172" s="2">
        <v>41744</v>
      </c>
      <c r="G3172">
        <v>8.3500000000000005E-2</v>
      </c>
      <c r="H3172" s="43">
        <v>41795</v>
      </c>
      <c r="I3172">
        <v>2.1671999999999998</v>
      </c>
      <c r="L3172" s="2">
        <v>41641</v>
      </c>
      <c r="M3172" t="str">
        <v>912828A4</v>
      </c>
      <c r="N3172">
        <v>2.2606000000000002</v>
      </c>
      <c r="O3172">
        <v>-0.18254000000000001</v>
      </c>
      <c r="P3172">
        <v>0.7873</v>
      </c>
      <c r="Q3172">
        <v>123.21875</v>
      </c>
      <c r="R3172">
        <f>VLOOKUP(M3172,工作表1!$A$3:$B$1000,2,FALSE)</f>
        <v>2</v>
      </c>
      <c r="S3172" t="str">
        <f>VLOOKUP(M3172,工作表1!$A$3:$C$1000,3,FALSE)</f>
        <v>2020/11/30</v>
      </c>
      <c r="T3172">
        <f t="shared" si="1624"/>
        <v>9.5000000000000001E-2</v>
      </c>
      <c r="U3172">
        <f t="shared" si="1623"/>
        <v>1.905</v>
      </c>
      <c r="V3172" s="43">
        <f t="shared" si="1635"/>
        <v>41790</v>
      </c>
      <c r="W3172" s="43">
        <f t="shared" si="1625"/>
        <v>41729</v>
      </c>
      <c r="X3172" s="45">
        <f t="shared" si="1636"/>
        <v>0.18784530386740331</v>
      </c>
      <c r="Y3172" s="45">
        <f t="shared" si="1637"/>
        <v>0.66455763263452661</v>
      </c>
      <c r="Z3172" s="47">
        <f t="shared" si="1638"/>
        <v>97.531428394319278</v>
      </c>
      <c r="AA3172" s="47">
        <f t="shared" si="1639"/>
        <v>122.53974222840053</v>
      </c>
      <c r="AB3172" s="45">
        <f t="shared" si="1640"/>
        <v>2.4140999999999999</v>
      </c>
      <c r="AC3172" s="2" t="str">
        <f t="shared" si="1626"/>
        <v>TY1</v>
      </c>
      <c r="AD3172">
        <f t="shared" si="1627"/>
        <v>123.21875</v>
      </c>
      <c r="AE3172">
        <f t="shared" si="1628"/>
        <v>121.625</v>
      </c>
      <c r="AF3172" s="49">
        <f t="shared" si="1655"/>
        <v>1.59375</v>
      </c>
      <c r="AG3172" s="3">
        <f t="shared" si="1641"/>
        <v>122.53974222840053</v>
      </c>
      <c r="AH3172">
        <f t="shared" si="1642"/>
        <v>121.25844652181753</v>
      </c>
      <c r="AI3172" s="51">
        <f t="shared" si="1643"/>
        <v>1.2812957065829949</v>
      </c>
      <c r="AJ3172" s="52">
        <f t="shared" si="1644"/>
        <v>-0.31245429341700515</v>
      </c>
      <c r="AK3172" s="2">
        <v>41641</v>
      </c>
      <c r="AL3172" t="str">
        <v>912828PX</v>
      </c>
      <c r="AM3172">
        <v>4.2472000000000003</v>
      </c>
      <c r="AN3172">
        <v>-0.13125999999999999</v>
      </c>
      <c r="AO3172">
        <v>0.87370000000000003</v>
      </c>
      <c r="AP3172">
        <v>121.625</v>
      </c>
      <c r="AQ3172">
        <f>VLOOKUP(AL3172,工作表1!$F$3:$G$1000,2,FALSE)</f>
        <v>3.625</v>
      </c>
      <c r="AR3172" t="str">
        <f>VLOOKUP(AL3172,工作表1!$F$3:$H$1000,3,FALSE)</f>
        <v>2021/2/15</v>
      </c>
      <c r="AS3172">
        <f t="shared" si="1629"/>
        <v>9.5000000000000001E-2</v>
      </c>
      <c r="AT3172">
        <f t="shared" si="1630"/>
        <v>3.53</v>
      </c>
      <c r="AU3172" s="43">
        <f t="shared" si="1645"/>
        <v>41685</v>
      </c>
      <c r="AV3172" s="43">
        <f t="shared" si="1631"/>
        <v>41820</v>
      </c>
      <c r="AW3172" s="45">
        <f t="shared" si="1646"/>
        <v>1.3889266304347825</v>
      </c>
      <c r="AX3172" s="45">
        <f t="shared" si="1647"/>
        <v>3.1567348496128647</v>
      </c>
      <c r="AY3172" s="47">
        <f t="shared" si="1648"/>
        <v>108.10383003813634</v>
      </c>
      <c r="AZ3172" s="47">
        <f t="shared" si="1649"/>
        <v>121.25844652181753</v>
      </c>
      <c r="BA3172" s="43"/>
      <c r="BC3172" s="2">
        <v>41639</v>
      </c>
      <c r="BD3172" t="str">
        <v>912828QN</v>
      </c>
      <c r="BE3172">
        <v>-13.538</v>
      </c>
      <c r="BF3172">
        <v>0.65698999999999996</v>
      </c>
      <c r="BG3172">
        <v>0.84709999999999996</v>
      </c>
      <c r="BH3172">
        <v>120.953125</v>
      </c>
      <c r="BI3172">
        <f>VLOOKUP(BD3172,工作表1!$K$3:$L$1000,2,FALSE)</f>
        <v>3.125</v>
      </c>
      <c r="BJ3172" t="str">
        <f>VLOOKUP(BD3172,工作表1!$K$3:$M$1000,3,FALSE)</f>
        <v>2021/5/15</v>
      </c>
      <c r="BK3172">
        <f t="shared" si="1632"/>
        <v>9.0999999999999998E-2</v>
      </c>
      <c r="BL3172">
        <f t="shared" si="1633"/>
        <v>3.0339999999999998</v>
      </c>
      <c r="BM3172" s="43">
        <f t="shared" si="1650"/>
        <v>41774</v>
      </c>
      <c r="BN3172" s="43">
        <f t="shared" si="1634"/>
        <v>41912</v>
      </c>
      <c r="BO3172" s="45">
        <f t="shared" si="1651"/>
        <v>0.4143646408839779</v>
      </c>
      <c r="BP3172" s="45">
        <f t="shared" si="1652"/>
        <v>2.7345701203360324</v>
      </c>
      <c r="BQ3172" s="47">
        <f t="shared" si="1653"/>
        <v>104.2562004726946</v>
      </c>
      <c r="BR3172" s="47">
        <f t="shared" si="1654"/>
        <v>119.18799994961834</v>
      </c>
    </row>
    <row r="3173" spans="6:70" x14ac:dyDescent="0.25">
      <c r="F3173" s="2">
        <v>41743</v>
      </c>
      <c r="G3173">
        <v>8.2500000000000004E-2</v>
      </c>
      <c r="H3173" s="43">
        <v>41794</v>
      </c>
      <c r="I3173">
        <v>2.1890999999999998</v>
      </c>
      <c r="L3173" s="2">
        <v>41639</v>
      </c>
      <c r="M3173" t="str">
        <v>912828A4</v>
      </c>
      <c r="N3173">
        <v>0.9163</v>
      </c>
      <c r="O3173">
        <v>-4.4200000000000003E-3</v>
      </c>
      <c r="P3173">
        <v>0.7873</v>
      </c>
      <c r="Q3173">
        <v>123.046875</v>
      </c>
      <c r="R3173">
        <f>VLOOKUP(M3173,工作表1!$A$3:$B$1000,2,FALSE)</f>
        <v>2</v>
      </c>
      <c r="S3173" t="str">
        <f>VLOOKUP(M3173,工作表1!$A$3:$C$1000,3,FALSE)</f>
        <v>2020/11/30</v>
      </c>
      <c r="T3173">
        <f t="shared" si="1624"/>
        <v>9.0999999999999998E-2</v>
      </c>
      <c r="U3173">
        <f t="shared" si="1623"/>
        <v>1.909</v>
      </c>
      <c r="V3173" s="43">
        <f t="shared" si="1635"/>
        <v>41790</v>
      </c>
      <c r="W3173" s="43">
        <f t="shared" si="1625"/>
        <v>41729</v>
      </c>
      <c r="X3173" s="45">
        <f t="shared" si="1636"/>
        <v>0.18232044198895028</v>
      </c>
      <c r="Y3173" s="45">
        <f t="shared" si="1637"/>
        <v>0.66451222281086808</v>
      </c>
      <c r="Z3173" s="47">
        <f t="shared" si="1638"/>
        <v>97.358086265610424</v>
      </c>
      <c r="AA3173" s="47">
        <f t="shared" si="1639"/>
        <v>122.30291183904075</v>
      </c>
      <c r="AB3173" s="45">
        <f t="shared" si="1640"/>
        <v>2.4508000000000001</v>
      </c>
      <c r="AC3173" s="2" t="str">
        <f t="shared" si="1626"/>
        <v>TY2</v>
      </c>
      <c r="AD3173">
        <f t="shared" si="1627"/>
        <v>121.453125</v>
      </c>
      <c r="AE3173">
        <f t="shared" si="1628"/>
        <v>121.125</v>
      </c>
      <c r="AF3173" s="49">
        <f t="shared" si="1655"/>
        <v>0.328125</v>
      </c>
      <c r="AG3173" s="3">
        <f t="shared" si="1641"/>
        <v>121.04456898464097</v>
      </c>
      <c r="AH3173">
        <f t="shared" si="1642"/>
        <v>119.41940270702271</v>
      </c>
      <c r="AI3173" s="51">
        <f t="shared" si="1643"/>
        <v>1.6251662776182627</v>
      </c>
      <c r="AJ3173" s="52">
        <f t="shared" si="1644"/>
        <v>1.2970412776182627</v>
      </c>
      <c r="AK3173" s="2">
        <v>41639</v>
      </c>
      <c r="AL3173" t="str">
        <v>912828PX</v>
      </c>
      <c r="AM3173">
        <v>3.2281</v>
      </c>
      <c r="AN3173">
        <v>-7.1940000000000004E-2</v>
      </c>
      <c r="AO3173">
        <v>0.87370000000000003</v>
      </c>
      <c r="AP3173">
        <v>121.453125</v>
      </c>
      <c r="AQ3173">
        <f>VLOOKUP(AL3173,工作表1!$F$3:$G$1000,2,FALSE)</f>
        <v>3.625</v>
      </c>
      <c r="AR3173" t="str">
        <f>VLOOKUP(AL3173,工作表1!$F$3:$H$1000,3,FALSE)</f>
        <v>2021/2/15</v>
      </c>
      <c r="AS3173">
        <f t="shared" si="1629"/>
        <v>9.0999999999999998E-2</v>
      </c>
      <c r="AT3173">
        <f t="shared" si="1630"/>
        <v>3.5339999999999998</v>
      </c>
      <c r="AU3173" s="43">
        <f t="shared" si="1645"/>
        <v>41685</v>
      </c>
      <c r="AV3173" s="43">
        <f t="shared" si="1631"/>
        <v>41820</v>
      </c>
      <c r="AW3173" s="45">
        <f t="shared" si="1646"/>
        <v>1.3790760869565217</v>
      </c>
      <c r="AX3173" s="45">
        <f t="shared" si="1647"/>
        <v>3.1568158129839192</v>
      </c>
      <c r="AY3173" s="47">
        <f t="shared" si="1648"/>
        <v>107.93109078185039</v>
      </c>
      <c r="AZ3173" s="47">
        <f t="shared" si="1649"/>
        <v>121.04456898464097</v>
      </c>
      <c r="BA3173" s="43"/>
      <c r="BC3173" s="2">
        <v>41638</v>
      </c>
      <c r="BD3173" t="str">
        <v>912828QN</v>
      </c>
      <c r="BE3173">
        <v>-11.6465</v>
      </c>
      <c r="BF3173">
        <v>0.58006999999999997</v>
      </c>
      <c r="BG3173">
        <v>0.84709999999999996</v>
      </c>
      <c r="BH3173">
        <v>121.125</v>
      </c>
      <c r="BI3173">
        <f>VLOOKUP(BD3173,工作表1!$K$3:$L$1000,2,FALSE)</f>
        <v>3.125</v>
      </c>
      <c r="BJ3173" t="str">
        <f>VLOOKUP(BD3173,工作表1!$K$3:$M$1000,3,FALSE)</f>
        <v>2021/5/15</v>
      </c>
      <c r="BK3173">
        <f t="shared" si="1632"/>
        <v>9.4E-2</v>
      </c>
      <c r="BL3173">
        <f t="shared" si="1633"/>
        <v>3.0310000000000001</v>
      </c>
      <c r="BM3173" s="43">
        <f t="shared" si="1650"/>
        <v>41774</v>
      </c>
      <c r="BN3173" s="43">
        <f t="shared" si="1634"/>
        <v>41912</v>
      </c>
      <c r="BO3173" s="45">
        <f t="shared" si="1651"/>
        <v>0.39709944751381221</v>
      </c>
      <c r="BP3173" s="45">
        <f t="shared" si="1652"/>
        <v>2.7344282146371</v>
      </c>
      <c r="BQ3173" s="47">
        <f t="shared" si="1653"/>
        <v>104.4742422888267</v>
      </c>
      <c r="BR3173" s="47">
        <f t="shared" si="1654"/>
        <v>119.41940270702271</v>
      </c>
    </row>
    <row r="3174" spans="6:70" x14ac:dyDescent="0.25">
      <c r="F3174" s="2">
        <v>41740</v>
      </c>
      <c r="G3174">
        <v>8.2000000000000003E-2</v>
      </c>
      <c r="H3174" s="43">
        <v>41793</v>
      </c>
      <c r="I3174">
        <v>2.1840999999999999</v>
      </c>
      <c r="L3174" s="2">
        <v>41638</v>
      </c>
      <c r="M3174" t="str">
        <v>912828A4</v>
      </c>
      <c r="N3174">
        <v>1.782</v>
      </c>
      <c r="O3174">
        <v>-0.109</v>
      </c>
      <c r="P3174">
        <v>0.7873</v>
      </c>
      <c r="Q3174">
        <v>123.21875</v>
      </c>
      <c r="R3174">
        <f>VLOOKUP(M3174,工作表1!$A$3:$B$1000,2,FALSE)</f>
        <v>2</v>
      </c>
      <c r="S3174" t="str">
        <f>VLOOKUP(M3174,工作表1!$A$3:$C$1000,3,FALSE)</f>
        <v>2020/11/30</v>
      </c>
      <c r="T3174">
        <f t="shared" si="1624"/>
        <v>9.4E-2</v>
      </c>
      <c r="U3174">
        <f t="shared" si="1623"/>
        <v>1.9059999999999999</v>
      </c>
      <c r="V3174" s="43">
        <f t="shared" si="1635"/>
        <v>41790</v>
      </c>
      <c r="W3174" s="43">
        <f t="shared" si="1625"/>
        <v>41729</v>
      </c>
      <c r="X3174" s="45">
        <f t="shared" si="1636"/>
        <v>0.17127071823204421</v>
      </c>
      <c r="Y3174" s="45">
        <f t="shared" si="1637"/>
        <v>0.66442140316355103</v>
      </c>
      <c r="Z3174" s="47">
        <f t="shared" si="1638"/>
        <v>97.531079734452007</v>
      </c>
      <c r="AA3174" s="47">
        <f t="shared" si="1639"/>
        <v>122.49273519545727</v>
      </c>
      <c r="AB3174" s="45">
        <f t="shared" si="1640"/>
        <v>2.4043000000000001</v>
      </c>
      <c r="AC3174" s="2" t="str">
        <f t="shared" si="1626"/>
        <v>TY2</v>
      </c>
      <c r="AD3174">
        <f t="shared" si="1627"/>
        <v>121.625</v>
      </c>
      <c r="AE3174">
        <f t="shared" si="1628"/>
        <v>120.96875</v>
      </c>
      <c r="AF3174" s="49">
        <f t="shared" si="1655"/>
        <v>0.65625</v>
      </c>
      <c r="AG3174" s="3">
        <f t="shared" si="1641"/>
        <v>121.23421515806955</v>
      </c>
      <c r="AH3174">
        <f t="shared" si="1642"/>
        <v>119.1609162585731</v>
      </c>
      <c r="AI3174" s="51">
        <f t="shared" si="1643"/>
        <v>2.0732988994964501</v>
      </c>
      <c r="AJ3174" s="52">
        <f t="shared" si="1644"/>
        <v>1.4170488994964501</v>
      </c>
      <c r="AK3174" s="2">
        <v>41638</v>
      </c>
      <c r="AL3174" t="str">
        <v>912828PX</v>
      </c>
      <c r="AM3174">
        <v>3.8702000000000001</v>
      </c>
      <c r="AN3174">
        <v>-0.10346</v>
      </c>
      <c r="AO3174">
        <v>0.87370000000000003</v>
      </c>
      <c r="AP3174">
        <v>121.625</v>
      </c>
      <c r="AQ3174">
        <f>VLOOKUP(AL3174,工作表1!$F$3:$G$1000,2,FALSE)</f>
        <v>3.625</v>
      </c>
      <c r="AR3174" t="str">
        <f>VLOOKUP(AL3174,工作表1!$F$3:$H$1000,3,FALSE)</f>
        <v>2021/2/15</v>
      </c>
      <c r="AS3174">
        <f t="shared" si="1629"/>
        <v>9.4E-2</v>
      </c>
      <c r="AT3174">
        <f t="shared" si="1630"/>
        <v>3.5310000000000001</v>
      </c>
      <c r="AU3174" s="43">
        <f t="shared" si="1645"/>
        <v>41685</v>
      </c>
      <c r="AV3174" s="43">
        <f t="shared" si="1631"/>
        <v>41820</v>
      </c>
      <c r="AW3174" s="45">
        <f t="shared" si="1646"/>
        <v>1.359375</v>
      </c>
      <c r="AX3174" s="45">
        <f t="shared" si="1647"/>
        <v>3.1569777397260275</v>
      </c>
      <c r="AY3174" s="47">
        <f t="shared" si="1648"/>
        <v>108.11957185057645</v>
      </c>
      <c r="AZ3174" s="47">
        <f t="shared" si="1649"/>
        <v>121.23421515806955</v>
      </c>
      <c r="BA3174" s="43"/>
      <c r="BC3174" s="2">
        <v>41635</v>
      </c>
      <c r="BD3174" t="str">
        <v>912828QN</v>
      </c>
      <c r="BE3174">
        <v>-14.157</v>
      </c>
      <c r="BF3174">
        <v>0.67954000000000003</v>
      </c>
      <c r="BG3174">
        <v>0.84709999999999996</v>
      </c>
      <c r="BH3174">
        <v>120.96875</v>
      </c>
      <c r="BI3174">
        <f>VLOOKUP(BD3174,工作表1!$K$3:$L$1000,2,FALSE)</f>
        <v>3.125</v>
      </c>
      <c r="BJ3174" t="str">
        <f>VLOOKUP(BD3174,工作表1!$K$3:$M$1000,3,FALSE)</f>
        <v>2021/5/15</v>
      </c>
      <c r="BK3174">
        <f t="shared" si="1632"/>
        <v>9.1499999999999998E-2</v>
      </c>
      <c r="BL3174">
        <f t="shared" si="1633"/>
        <v>3.0335000000000001</v>
      </c>
      <c r="BM3174" s="43">
        <f t="shared" si="1650"/>
        <v>41774</v>
      </c>
      <c r="BN3174" s="43">
        <f t="shared" si="1634"/>
        <v>41912</v>
      </c>
      <c r="BO3174" s="45">
        <f t="shared" si="1651"/>
        <v>0.38846685082872928</v>
      </c>
      <c r="BP3174" s="45">
        <f t="shared" si="1652"/>
        <v>2.7343572617876335</v>
      </c>
      <c r="BQ3174" s="47">
        <f t="shared" si="1653"/>
        <v>104.26932063295691</v>
      </c>
      <c r="BR3174" s="47">
        <f t="shared" si="1654"/>
        <v>119.1609162585731</v>
      </c>
    </row>
    <row r="3175" spans="6:70" x14ac:dyDescent="0.25">
      <c r="F3175" s="2">
        <v>41739</v>
      </c>
      <c r="G3175">
        <v>0.08</v>
      </c>
      <c r="H3175" s="43">
        <v>41792</v>
      </c>
      <c r="I3175">
        <v>2.1135000000000002</v>
      </c>
      <c r="L3175" s="2">
        <v>41635</v>
      </c>
      <c r="M3175" t="str">
        <v>912828A4</v>
      </c>
      <c r="N3175">
        <v>1.0271999999999999</v>
      </c>
      <c r="O3175">
        <v>-1.025E-2</v>
      </c>
      <c r="P3175">
        <v>0.7873</v>
      </c>
      <c r="Q3175">
        <v>122.984375</v>
      </c>
      <c r="R3175">
        <f>VLOOKUP(M3175,工作表1!$A$3:$B$1000,2,FALSE)</f>
        <v>2</v>
      </c>
      <c r="S3175" t="str">
        <f>VLOOKUP(M3175,工作表1!$A$3:$C$1000,3,FALSE)</f>
        <v>2020/11/30</v>
      </c>
      <c r="T3175">
        <f t="shared" si="1624"/>
        <v>9.1499999999999998E-2</v>
      </c>
      <c r="U3175">
        <f t="shared" si="1623"/>
        <v>1.9085000000000001</v>
      </c>
      <c r="V3175" s="43">
        <f t="shared" si="1635"/>
        <v>41790</v>
      </c>
      <c r="W3175" s="43">
        <f t="shared" si="1625"/>
        <v>41729</v>
      </c>
      <c r="X3175" s="45">
        <f t="shared" si="1636"/>
        <v>0.16574585635359115</v>
      </c>
      <c r="Y3175" s="45">
        <f t="shared" si="1637"/>
        <v>0.6643759933398925</v>
      </c>
      <c r="Z3175" s="47">
        <f t="shared" si="1638"/>
        <v>97.326865614220168</v>
      </c>
      <c r="AA3175" s="47">
        <f t="shared" si="1639"/>
        <v>122.217128055218</v>
      </c>
      <c r="AB3175" s="45">
        <f t="shared" si="1640"/>
        <v>2.4384999999999999</v>
      </c>
      <c r="AC3175" s="2" t="str">
        <f t="shared" si="1626"/>
        <v>TY2</v>
      </c>
      <c r="AD3175">
        <f t="shared" si="1627"/>
        <v>121.46875</v>
      </c>
      <c r="AE3175">
        <f t="shared" si="1628"/>
        <v>120.984375</v>
      </c>
      <c r="AF3175" s="49">
        <f t="shared" si="1655"/>
        <v>0.484375</v>
      </c>
      <c r="AG3175" s="3">
        <f t="shared" si="1641"/>
        <v>120.96493235896864</v>
      </c>
      <c r="AH3175">
        <f t="shared" si="1642"/>
        <v>119.19846924246245</v>
      </c>
      <c r="AI3175" s="51">
        <f t="shared" si="1643"/>
        <v>1.7664631165061877</v>
      </c>
      <c r="AJ3175" s="52">
        <f t="shared" si="1644"/>
        <v>1.2820881165061877</v>
      </c>
      <c r="AK3175" s="2">
        <v>41635</v>
      </c>
      <c r="AL3175" t="str">
        <v>912828PX</v>
      </c>
      <c r="AM3175">
        <v>0.94810000000000005</v>
      </c>
      <c r="AN3175">
        <v>6.5689999999999998E-2</v>
      </c>
      <c r="AO3175">
        <v>0.87370000000000003</v>
      </c>
      <c r="AP3175">
        <v>121.46875</v>
      </c>
      <c r="AQ3175">
        <f>VLOOKUP(AL3175,工作表1!$F$3:$G$1000,2,FALSE)</f>
        <v>3.625</v>
      </c>
      <c r="AR3175" t="str">
        <f>VLOOKUP(AL3175,工作表1!$F$3:$H$1000,3,FALSE)</f>
        <v>2021/2/15</v>
      </c>
      <c r="AS3175">
        <f t="shared" si="1629"/>
        <v>9.1499999999999998E-2</v>
      </c>
      <c r="AT3175">
        <f t="shared" si="1630"/>
        <v>3.5335000000000001</v>
      </c>
      <c r="AU3175" s="43">
        <f t="shared" si="1645"/>
        <v>41685</v>
      </c>
      <c r="AV3175" s="43">
        <f t="shared" si="1631"/>
        <v>41820</v>
      </c>
      <c r="AW3175" s="45">
        <f t="shared" si="1646"/>
        <v>1.349524456521739</v>
      </c>
      <c r="AX3175" s="45">
        <f t="shared" si="1647"/>
        <v>3.1570587030970816</v>
      </c>
      <c r="AY3175" s="47">
        <f t="shared" si="1648"/>
        <v>107.89770279472498</v>
      </c>
      <c r="AZ3175" s="47">
        <f t="shared" si="1649"/>
        <v>120.96493235896864</v>
      </c>
      <c r="BA3175" s="43"/>
      <c r="BC3175" s="2">
        <v>41634</v>
      </c>
      <c r="BD3175" t="str">
        <v>912828QN</v>
      </c>
      <c r="BE3175">
        <v>-13.2468</v>
      </c>
      <c r="BF3175">
        <v>0.64266999999999996</v>
      </c>
      <c r="BG3175">
        <v>0.84709999999999996</v>
      </c>
      <c r="BH3175">
        <v>120.984375</v>
      </c>
      <c r="BI3175">
        <f>VLOOKUP(BD3175,工作表1!$K$3:$L$1000,2,FALSE)</f>
        <v>3.125</v>
      </c>
      <c r="BJ3175" t="str">
        <f>VLOOKUP(BD3175,工作表1!$K$3:$M$1000,3,FALSE)</f>
        <v>2021/5/15</v>
      </c>
      <c r="BK3175">
        <f t="shared" si="1632"/>
        <v>9.6000000000000002E-2</v>
      </c>
      <c r="BL3175">
        <f t="shared" si="1633"/>
        <v>3.0289999999999999</v>
      </c>
      <c r="BM3175" s="43">
        <f t="shared" si="1650"/>
        <v>41774</v>
      </c>
      <c r="BN3175" s="43">
        <f t="shared" si="1634"/>
        <v>41912</v>
      </c>
      <c r="BO3175" s="45">
        <f t="shared" si="1651"/>
        <v>0.36256906077348067</v>
      </c>
      <c r="BP3175" s="45">
        <f t="shared" si="1652"/>
        <v>2.7341444032392341</v>
      </c>
      <c r="BQ3175" s="47">
        <f t="shared" si="1653"/>
        <v>104.33410840944519</v>
      </c>
      <c r="BR3175" s="47">
        <f t="shared" si="1654"/>
        <v>119.19846924246245</v>
      </c>
    </row>
    <row r="3176" spans="6:70" x14ac:dyDescent="0.25">
      <c r="F3176" s="2">
        <v>41738</v>
      </c>
      <c r="G3176">
        <v>8.1000000000000003E-2</v>
      </c>
      <c r="H3176" s="43">
        <v>41789</v>
      </c>
      <c r="I3176">
        <v>2.0577999999999999</v>
      </c>
      <c r="L3176" s="2">
        <v>41634</v>
      </c>
      <c r="M3176" t="str">
        <v>912828A4</v>
      </c>
      <c r="N3176">
        <v>1.5718000000000001</v>
      </c>
      <c r="O3176">
        <v>-6.7919999999999994E-2</v>
      </c>
      <c r="P3176">
        <v>0.7873</v>
      </c>
      <c r="Q3176">
        <v>122.984375</v>
      </c>
      <c r="R3176">
        <f>VLOOKUP(M3176,工作表1!$A$3:$B$1000,2,FALSE)</f>
        <v>2</v>
      </c>
      <c r="S3176" t="str">
        <f>VLOOKUP(M3176,工作表1!$A$3:$C$1000,3,FALSE)</f>
        <v>2020/11/30</v>
      </c>
      <c r="T3176">
        <f t="shared" si="1624"/>
        <v>9.6000000000000002E-2</v>
      </c>
      <c r="U3176">
        <f t="shared" si="1623"/>
        <v>1.9039999999999999</v>
      </c>
      <c r="V3176" s="43">
        <f t="shared" si="1635"/>
        <v>41790</v>
      </c>
      <c r="W3176" s="43">
        <f t="shared" si="1625"/>
        <v>41729</v>
      </c>
      <c r="X3176" s="45">
        <f t="shared" si="1636"/>
        <v>0.14917127071823205</v>
      </c>
      <c r="Y3176" s="45">
        <f t="shared" si="1637"/>
        <v>0.66423976386891703</v>
      </c>
      <c r="Z3176" s="47">
        <f t="shared" si="1638"/>
        <v>97.35851148664652</v>
      </c>
      <c r="AA3176" s="47">
        <f t="shared" si="1639"/>
        <v>122.21253225767035</v>
      </c>
      <c r="AB3176" s="45">
        <f t="shared" si="1640"/>
        <v>2.4384999999999999</v>
      </c>
      <c r="AC3176" s="2" t="str">
        <f t="shared" si="1626"/>
        <v>TY2</v>
      </c>
      <c r="AD3176">
        <f t="shared" si="1627"/>
        <v>121.484375</v>
      </c>
      <c r="AE3176">
        <f t="shared" si="1628"/>
        <v>121.046875</v>
      </c>
      <c r="AF3176" s="49">
        <f t="shared" si="1655"/>
        <v>0.4375</v>
      </c>
      <c r="AG3176" s="3">
        <f t="shared" si="1641"/>
        <v>120.99856573183423</v>
      </c>
      <c r="AH3176">
        <f t="shared" si="1642"/>
        <v>119.23821928663679</v>
      </c>
      <c r="AI3176" s="51">
        <f t="shared" si="1643"/>
        <v>1.7603464451974418</v>
      </c>
      <c r="AJ3176" s="52">
        <f t="shared" si="1644"/>
        <v>1.3228464451974418</v>
      </c>
      <c r="AK3176" s="2">
        <v>41634</v>
      </c>
      <c r="AL3176" t="str">
        <v>912828PX</v>
      </c>
      <c r="AM3176">
        <v>1.69</v>
      </c>
      <c r="AN3176">
        <v>2.981E-2</v>
      </c>
      <c r="AO3176">
        <v>0.87370000000000003</v>
      </c>
      <c r="AP3176">
        <v>121.484375</v>
      </c>
      <c r="AQ3176">
        <f>VLOOKUP(AL3176,工作表1!$F$3:$G$1000,2,FALSE)</f>
        <v>3.625</v>
      </c>
      <c r="AR3176" t="str">
        <f>VLOOKUP(AL3176,工作表1!$F$3:$H$1000,3,FALSE)</f>
        <v>2021/2/15</v>
      </c>
      <c r="AS3176">
        <f t="shared" si="1629"/>
        <v>9.6000000000000002E-2</v>
      </c>
      <c r="AT3176">
        <f t="shared" si="1630"/>
        <v>3.5289999999999999</v>
      </c>
      <c r="AU3176" s="43">
        <f t="shared" si="1645"/>
        <v>41685</v>
      </c>
      <c r="AV3176" s="43">
        <f t="shared" si="1631"/>
        <v>41820</v>
      </c>
      <c r="AW3176" s="45">
        <f t="shared" si="1646"/>
        <v>1.3199728260869565</v>
      </c>
      <c r="AX3176" s="45">
        <f t="shared" si="1647"/>
        <v>3.1573015932102444</v>
      </c>
      <c r="AY3176" s="47">
        <f t="shared" si="1648"/>
        <v>107.96121491643325</v>
      </c>
      <c r="AZ3176" s="47">
        <f t="shared" si="1649"/>
        <v>120.99856573183423</v>
      </c>
      <c r="BA3176" s="43"/>
      <c r="BC3176" s="2">
        <v>41632</v>
      </c>
      <c r="BD3176" t="str">
        <v>912828QN</v>
      </c>
      <c r="BE3176">
        <v>-13.8072</v>
      </c>
      <c r="BF3176">
        <v>0.65841000000000005</v>
      </c>
      <c r="BG3176">
        <v>0.84709999999999996</v>
      </c>
      <c r="BH3176">
        <v>121.046875</v>
      </c>
      <c r="BI3176">
        <f>VLOOKUP(BD3176,工作表1!$K$3:$L$1000,2,FALSE)</f>
        <v>3.125</v>
      </c>
      <c r="BJ3176" t="str">
        <f>VLOOKUP(BD3176,工作表1!$K$3:$M$1000,3,FALSE)</f>
        <v>2021/5/15</v>
      </c>
      <c r="BK3176">
        <f t="shared" si="1632"/>
        <v>9.5000000000000001E-2</v>
      </c>
      <c r="BL3176">
        <f t="shared" si="1633"/>
        <v>3.03</v>
      </c>
      <c r="BM3176" s="43">
        <f t="shared" si="1650"/>
        <v>41774</v>
      </c>
      <c r="BN3176" s="43">
        <f t="shared" si="1634"/>
        <v>41912</v>
      </c>
      <c r="BO3176" s="45">
        <f t="shared" si="1651"/>
        <v>0.3539364640883978</v>
      </c>
      <c r="BP3176" s="45">
        <f t="shared" si="1652"/>
        <v>2.7340734503897677</v>
      </c>
      <c r="BQ3176" s="47">
        <f t="shared" si="1653"/>
        <v>104.38068677536603</v>
      </c>
      <c r="BR3176" s="47">
        <f t="shared" si="1654"/>
        <v>119.23821928663679</v>
      </c>
    </row>
    <row r="3177" spans="6:70" x14ac:dyDescent="0.25">
      <c r="F3177" s="2">
        <v>41737</v>
      </c>
      <c r="G3177">
        <v>8.3500000000000005E-2</v>
      </c>
      <c r="H3177" s="43">
        <v>41788</v>
      </c>
      <c r="I3177">
        <v>2.0236999999999998</v>
      </c>
      <c r="L3177" s="2">
        <v>41632</v>
      </c>
      <c r="M3177" t="str">
        <v>912828A4</v>
      </c>
      <c r="N3177">
        <v>1.2997000000000001</v>
      </c>
      <c r="O3177">
        <v>-3.678E-2</v>
      </c>
      <c r="P3177">
        <v>0.7873</v>
      </c>
      <c r="Q3177">
        <v>123.046875</v>
      </c>
      <c r="R3177">
        <f>VLOOKUP(M3177,工作表1!$A$3:$B$1000,2,FALSE)</f>
        <v>2</v>
      </c>
      <c r="S3177" t="str">
        <f>VLOOKUP(M3177,工作表1!$A$3:$C$1000,3,FALSE)</f>
        <v>2020/11/30</v>
      </c>
      <c r="T3177">
        <f t="shared" si="1624"/>
        <v>9.5000000000000001E-2</v>
      </c>
      <c r="U3177">
        <f t="shared" si="1623"/>
        <v>1.905</v>
      </c>
      <c r="V3177" s="43">
        <f t="shared" si="1635"/>
        <v>41790</v>
      </c>
      <c r="W3177" s="43">
        <f t="shared" si="1625"/>
        <v>41729</v>
      </c>
      <c r="X3177" s="45">
        <f t="shared" si="1636"/>
        <v>0.143646408839779</v>
      </c>
      <c r="Y3177" s="45">
        <f t="shared" si="1637"/>
        <v>0.66419435404525839</v>
      </c>
      <c r="Z3177" s="47">
        <f t="shared" si="1638"/>
        <v>97.405119540314857</v>
      </c>
      <c r="AA3177" s="47">
        <f t="shared" si="1639"/>
        <v>122.25598492311035</v>
      </c>
      <c r="AB3177" s="45">
        <f t="shared" si="1640"/>
        <v>2.4262999999999999</v>
      </c>
      <c r="AC3177" s="2" t="str">
        <f t="shared" si="1626"/>
        <v>TY2</v>
      </c>
      <c r="AD3177">
        <f t="shared" si="1627"/>
        <v>121.546875</v>
      </c>
      <c r="AE3177">
        <f t="shared" si="1628"/>
        <v>121.53125</v>
      </c>
      <c r="AF3177" s="49">
        <f t="shared" si="1655"/>
        <v>1.5625E-2</v>
      </c>
      <c r="AG3177" s="3">
        <f t="shared" si="1641"/>
        <v>121.03725680016673</v>
      </c>
      <c r="AH3177">
        <f t="shared" si="1642"/>
        <v>119.61000056518017</v>
      </c>
      <c r="AI3177" s="51">
        <f t="shared" si="1643"/>
        <v>1.4272562349865581</v>
      </c>
      <c r="AJ3177" s="52">
        <f t="shared" si="1644"/>
        <v>1.4116312349865581</v>
      </c>
      <c r="AK3177" s="2">
        <v>41632</v>
      </c>
      <c r="AL3177" t="str">
        <v>912828PX</v>
      </c>
      <c r="AM3177">
        <v>1.0689</v>
      </c>
      <c r="AN3177">
        <v>6.1150000000000003E-2</v>
      </c>
      <c r="AO3177">
        <v>0.87370000000000003</v>
      </c>
      <c r="AP3177">
        <v>121.546875</v>
      </c>
      <c r="AQ3177">
        <f>VLOOKUP(AL3177,工作表1!$F$3:$G$1000,2,FALSE)</f>
        <v>3.625</v>
      </c>
      <c r="AR3177" t="str">
        <f>VLOOKUP(AL3177,工作表1!$F$3:$H$1000,3,FALSE)</f>
        <v>2021/2/15</v>
      </c>
      <c r="AS3177">
        <f t="shared" si="1629"/>
        <v>9.5000000000000001E-2</v>
      </c>
      <c r="AT3177">
        <f t="shared" si="1630"/>
        <v>3.53</v>
      </c>
      <c r="AU3177" s="43">
        <f t="shared" si="1645"/>
        <v>41685</v>
      </c>
      <c r="AV3177" s="43">
        <f t="shared" si="1631"/>
        <v>41820</v>
      </c>
      <c r="AW3177" s="45">
        <f t="shared" si="1646"/>
        <v>1.3101222826086956</v>
      </c>
      <c r="AX3177" s="45">
        <f t="shared" si="1647"/>
        <v>3.1573825565812985</v>
      </c>
      <c r="AY3177" s="47">
        <f t="shared" si="1648"/>
        <v>108.00766985078057</v>
      </c>
      <c r="AZ3177" s="47">
        <f t="shared" si="1649"/>
        <v>121.03725680016673</v>
      </c>
      <c r="BA3177" s="43"/>
      <c r="BC3177" s="2">
        <v>41631</v>
      </c>
      <c r="BD3177" t="str">
        <v>912828QN</v>
      </c>
      <c r="BE3177">
        <v>-16.4054</v>
      </c>
      <c r="BF3177">
        <v>0.75497000000000003</v>
      </c>
      <c r="BG3177">
        <v>0.84709999999999996</v>
      </c>
      <c r="BH3177">
        <v>121.53125</v>
      </c>
      <c r="BI3177">
        <f>VLOOKUP(BD3177,工作表1!$K$3:$L$1000,2,FALSE)</f>
        <v>3.125</v>
      </c>
      <c r="BJ3177" t="str">
        <f>VLOOKUP(BD3177,工作表1!$K$3:$M$1000,3,FALSE)</f>
        <v>2021/5/15</v>
      </c>
      <c r="BK3177">
        <f t="shared" si="1632"/>
        <v>9.4E-2</v>
      </c>
      <c r="BL3177">
        <f t="shared" si="1633"/>
        <v>3.0310000000000001</v>
      </c>
      <c r="BM3177" s="43">
        <f t="shared" si="1650"/>
        <v>41774</v>
      </c>
      <c r="BN3177" s="43">
        <f t="shared" si="1634"/>
        <v>41912</v>
      </c>
      <c r="BO3177" s="45">
        <f t="shared" si="1651"/>
        <v>0.33667127071823205</v>
      </c>
      <c r="BP3177" s="45">
        <f t="shared" si="1652"/>
        <v>2.7339315446908348</v>
      </c>
      <c r="BQ3177" s="47">
        <f t="shared" si="1653"/>
        <v>104.72067379231054</v>
      </c>
      <c r="BR3177" s="47">
        <f t="shared" si="1654"/>
        <v>119.61000056518017</v>
      </c>
    </row>
    <row r="3178" spans="6:70" x14ac:dyDescent="0.25">
      <c r="F3178" s="2">
        <v>41736</v>
      </c>
      <c r="G3178">
        <v>8.3000000000000004E-2</v>
      </c>
      <c r="H3178" s="43">
        <v>41787</v>
      </c>
      <c r="I3178">
        <v>1.9948999999999999</v>
      </c>
      <c r="L3178" s="2">
        <v>41631</v>
      </c>
      <c r="M3178" t="str">
        <v>912828A4</v>
      </c>
      <c r="N3178">
        <v>1.6479999999999999</v>
      </c>
      <c r="O3178">
        <v>-7.2300000000000003E-2</v>
      </c>
      <c r="P3178">
        <v>0.7873</v>
      </c>
      <c r="Q3178">
        <v>123.4375</v>
      </c>
      <c r="R3178">
        <f>VLOOKUP(M3178,工作表1!$A$3:$B$1000,2,FALSE)</f>
        <v>2</v>
      </c>
      <c r="S3178" t="str">
        <f>VLOOKUP(M3178,工作表1!$A$3:$C$1000,3,FALSE)</f>
        <v>2020/11/30</v>
      </c>
      <c r="T3178">
        <f t="shared" si="1624"/>
        <v>9.4E-2</v>
      </c>
      <c r="U3178">
        <f t="shared" si="1623"/>
        <v>1.9059999999999999</v>
      </c>
      <c r="V3178" s="43">
        <f t="shared" si="1635"/>
        <v>41790</v>
      </c>
      <c r="W3178" s="43">
        <f t="shared" si="1625"/>
        <v>41729</v>
      </c>
      <c r="X3178" s="45">
        <f t="shared" si="1636"/>
        <v>0.13259668508287292</v>
      </c>
      <c r="Y3178" s="45">
        <f t="shared" si="1637"/>
        <v>0.66410353439794145</v>
      </c>
      <c r="Z3178" s="47">
        <f t="shared" si="1638"/>
        <v>97.73370196244322</v>
      </c>
      <c r="AA3178" s="47">
        <f t="shared" si="1639"/>
        <v>122.64216510800973</v>
      </c>
      <c r="AB3178" s="45">
        <f t="shared" si="1640"/>
        <v>2.3847</v>
      </c>
      <c r="AC3178" s="2" t="str">
        <f t="shared" si="1626"/>
        <v>TY2</v>
      </c>
      <c r="AD3178">
        <f t="shared" si="1627"/>
        <v>122.03125</v>
      </c>
      <c r="AE3178">
        <f t="shared" si="1628"/>
        <v>122.46875</v>
      </c>
      <c r="AF3178" s="49">
        <f t="shared" si="1655"/>
        <v>-0.4375</v>
      </c>
      <c r="AG3178" s="3">
        <f t="shared" si="1641"/>
        <v>121.39851541650643</v>
      </c>
      <c r="AH3178">
        <f t="shared" si="1642"/>
        <v>119.89479179398859</v>
      </c>
      <c r="AI3178" s="51">
        <f t="shared" si="1643"/>
        <v>1.503723622517839</v>
      </c>
      <c r="AJ3178" s="52">
        <f t="shared" si="1644"/>
        <v>1.941223622517839</v>
      </c>
      <c r="AK3178" s="2">
        <v>41631</v>
      </c>
      <c r="AL3178" t="str">
        <v>912828PX</v>
      </c>
      <c r="AM3178">
        <v>-2.0375999999999999</v>
      </c>
      <c r="AN3178">
        <v>0.23554</v>
      </c>
      <c r="AO3178">
        <v>0.87370000000000003</v>
      </c>
      <c r="AP3178">
        <v>122.03125</v>
      </c>
      <c r="AQ3178">
        <f>VLOOKUP(AL3178,工作表1!$F$3:$G$1000,2,FALSE)</f>
        <v>3.625</v>
      </c>
      <c r="AR3178" t="str">
        <f>VLOOKUP(AL3178,工作表1!$F$3:$H$1000,3,FALSE)</f>
        <v>2021/2/15</v>
      </c>
      <c r="AS3178">
        <f t="shared" si="1629"/>
        <v>9.4E-2</v>
      </c>
      <c r="AT3178">
        <f t="shared" si="1630"/>
        <v>3.5310000000000001</v>
      </c>
      <c r="AU3178" s="43">
        <f t="shared" si="1645"/>
        <v>41685</v>
      </c>
      <c r="AV3178" s="43">
        <f t="shared" si="1631"/>
        <v>41820</v>
      </c>
      <c r="AW3178" s="45">
        <f t="shared" si="1646"/>
        <v>1.2904211956521741</v>
      </c>
      <c r="AX3178" s="45">
        <f t="shared" si="1647"/>
        <v>3.1575444833234068</v>
      </c>
      <c r="AY3178" s="47">
        <f t="shared" si="1648"/>
        <v>108.34809704421141</v>
      </c>
      <c r="AZ3178" s="47">
        <f t="shared" si="1649"/>
        <v>121.39851541650643</v>
      </c>
      <c r="BA3178" s="43"/>
      <c r="BC3178" s="2">
        <v>41628</v>
      </c>
      <c r="BD3178" t="str">
        <v>912828QN</v>
      </c>
      <c r="BE3178">
        <v>-33.653599999999997</v>
      </c>
      <c r="BF3178">
        <v>1.4085799999999999</v>
      </c>
      <c r="BG3178">
        <v>0.84709999999999996</v>
      </c>
      <c r="BH3178">
        <v>122.46875</v>
      </c>
      <c r="BI3178">
        <f>VLOOKUP(BD3178,工作表1!$K$3:$L$1000,2,FALSE)</f>
        <v>3.125</v>
      </c>
      <c r="BJ3178" t="str">
        <f>VLOOKUP(BD3178,工作表1!$K$3:$M$1000,3,FALSE)</f>
        <v>2021/5/15</v>
      </c>
      <c r="BK3178">
        <f t="shared" si="1632"/>
        <v>9.2999999999999999E-2</v>
      </c>
      <c r="BL3178">
        <f t="shared" si="1633"/>
        <v>3.032</v>
      </c>
      <c r="BM3178" s="43">
        <f t="shared" si="1650"/>
        <v>41774</v>
      </c>
      <c r="BN3178" s="43">
        <f t="shared" si="1634"/>
        <v>41912</v>
      </c>
      <c r="BO3178" s="45">
        <f t="shared" si="1651"/>
        <v>0.32803867403314918</v>
      </c>
      <c r="BP3178" s="45">
        <f t="shared" si="1652"/>
        <v>2.7338605918413683</v>
      </c>
      <c r="BQ3178" s="47">
        <f t="shared" si="1653"/>
        <v>104.9748404346238</v>
      </c>
      <c r="BR3178" s="47">
        <f t="shared" si="1654"/>
        <v>119.89479179398859</v>
      </c>
    </row>
    <row r="3179" spans="6:70" x14ac:dyDescent="0.25">
      <c r="F3179" s="2">
        <v>41733</v>
      </c>
      <c r="G3179">
        <v>8.4000000000000005E-2</v>
      </c>
      <c r="H3179" s="43">
        <v>41786</v>
      </c>
      <c r="I3179">
        <v>2.0600999999999998</v>
      </c>
      <c r="L3179" s="2">
        <v>41628</v>
      </c>
      <c r="M3179" t="str">
        <v>912828A4</v>
      </c>
      <c r="N3179">
        <v>1.4802999999999999</v>
      </c>
      <c r="O3179">
        <v>-5.323E-2</v>
      </c>
      <c r="P3179">
        <v>0.7873</v>
      </c>
      <c r="Q3179">
        <v>123.734375</v>
      </c>
      <c r="R3179">
        <f>VLOOKUP(M3179,工作表1!$A$3:$B$1000,2,FALSE)</f>
        <v>2</v>
      </c>
      <c r="S3179" t="str">
        <f>VLOOKUP(M3179,工作表1!$A$3:$C$1000,3,FALSE)</f>
        <v>2020/11/30</v>
      </c>
      <c r="T3179">
        <f t="shared" si="1624"/>
        <v>9.2999999999999999E-2</v>
      </c>
      <c r="U3179">
        <f t="shared" si="1623"/>
        <v>1.907</v>
      </c>
      <c r="V3179" s="43">
        <f t="shared" si="1635"/>
        <v>41790</v>
      </c>
      <c r="W3179" s="43">
        <f t="shared" si="1625"/>
        <v>41729</v>
      </c>
      <c r="X3179" s="45">
        <f t="shared" si="1636"/>
        <v>0.1270718232044199</v>
      </c>
      <c r="Y3179" s="45">
        <f t="shared" si="1637"/>
        <v>0.66405812457428293</v>
      </c>
      <c r="Z3179" s="47">
        <f t="shared" si="1638"/>
        <v>97.967854252129001</v>
      </c>
      <c r="AA3179" s="47">
        <f t="shared" si="1639"/>
        <v>122.92381204136356</v>
      </c>
      <c r="AB3179" s="45">
        <f t="shared" si="1640"/>
        <v>2.3433999999999999</v>
      </c>
      <c r="AC3179" s="2" t="str">
        <f t="shared" si="1626"/>
        <v>TY2</v>
      </c>
      <c r="AD3179">
        <f t="shared" si="1627"/>
        <v>122.96875</v>
      </c>
      <c r="AE3179">
        <f t="shared" si="1628"/>
        <v>122.890625</v>
      </c>
      <c r="AF3179" s="49">
        <f t="shared" si="1655"/>
        <v>7.8125E-2</v>
      </c>
      <c r="AG3179" s="3">
        <f t="shared" si="1641"/>
        <v>121.68535563265544</v>
      </c>
      <c r="AH3179">
        <f t="shared" si="1642"/>
        <v>120.98004672545622</v>
      </c>
      <c r="AI3179" s="51">
        <f t="shared" si="1643"/>
        <v>0.70530890719922468</v>
      </c>
      <c r="AJ3179" s="52">
        <f t="shared" si="1644"/>
        <v>0.62718390719922468</v>
      </c>
      <c r="AK3179" s="2">
        <v>41628</v>
      </c>
      <c r="AL3179" t="str">
        <v>912828PX</v>
      </c>
      <c r="AM3179">
        <v>-19.600999999999999</v>
      </c>
      <c r="AN3179">
        <v>1.19407</v>
      </c>
      <c r="AO3179">
        <v>0.87370000000000003</v>
      </c>
      <c r="AP3179">
        <v>122.96875</v>
      </c>
      <c r="AQ3179">
        <f>VLOOKUP(AL3179,工作表1!$F$3:$G$1000,2,FALSE)</f>
        <v>3.625</v>
      </c>
      <c r="AR3179" t="str">
        <f>VLOOKUP(AL3179,工作表1!$F$3:$H$1000,3,FALSE)</f>
        <v>2021/2/15</v>
      </c>
      <c r="AS3179">
        <f t="shared" si="1629"/>
        <v>9.2999999999999999E-2</v>
      </c>
      <c r="AT3179">
        <f t="shared" si="1630"/>
        <v>3.532</v>
      </c>
      <c r="AU3179" s="43">
        <f t="shared" si="1645"/>
        <v>41685</v>
      </c>
      <c r="AV3179" s="43">
        <f t="shared" si="1631"/>
        <v>41820</v>
      </c>
      <c r="AW3179" s="45">
        <f t="shared" si="1646"/>
        <v>1.2805706521739131</v>
      </c>
      <c r="AX3179" s="45">
        <f t="shared" si="1647"/>
        <v>3.1576254466944609</v>
      </c>
      <c r="AY3179" s="47">
        <f t="shared" si="1648"/>
        <v>108.61137377789491</v>
      </c>
      <c r="AZ3179" s="47">
        <f t="shared" si="1649"/>
        <v>121.68535563265544</v>
      </c>
      <c r="BA3179" s="43"/>
      <c r="BC3179" s="2">
        <v>41627</v>
      </c>
      <c r="BD3179" t="str">
        <v>912828PX</v>
      </c>
      <c r="BE3179">
        <v>-19.717600000000001</v>
      </c>
      <c r="BF3179">
        <v>1.1901299999999999</v>
      </c>
      <c r="BG3179">
        <v>0.87370000000000003</v>
      </c>
      <c r="BH3179">
        <v>122.890625</v>
      </c>
      <c r="BI3179">
        <f>VLOOKUP(BD3179,工作表1!$K$3:$L$1000,2,FALSE)</f>
        <v>3.625</v>
      </c>
      <c r="BJ3179" t="str">
        <f>VLOOKUP(BD3179,工作表1!$K$3:$M$1000,3,FALSE)</f>
        <v>2021/2/15</v>
      </c>
      <c r="BK3179">
        <f t="shared" si="1632"/>
        <v>9.6000000000000002E-2</v>
      </c>
      <c r="BL3179">
        <f t="shared" si="1633"/>
        <v>3.5289999999999999</v>
      </c>
      <c r="BM3179" s="43">
        <f t="shared" si="1650"/>
        <v>41685</v>
      </c>
      <c r="BN3179" s="43">
        <f t="shared" si="1634"/>
        <v>41912</v>
      </c>
      <c r="BO3179" s="45">
        <f t="shared" si="1651"/>
        <v>1.2510190217391304</v>
      </c>
      <c r="BP3179" s="45">
        <f t="shared" si="1652"/>
        <v>4.0715669669446104</v>
      </c>
      <c r="BQ3179" s="47">
        <f t="shared" si="1653"/>
        <v>109.14628910713613</v>
      </c>
      <c r="BR3179" s="47">
        <f t="shared" si="1654"/>
        <v>120.98004672545622</v>
      </c>
    </row>
    <row r="3180" spans="6:70" x14ac:dyDescent="0.25">
      <c r="F3180" s="2">
        <v>41732</v>
      </c>
      <c r="G3180">
        <v>8.5999999999999993E-2</v>
      </c>
      <c r="H3180" s="43">
        <v>41785</v>
      </c>
      <c r="I3180">
        <v>2.0674000000000001</v>
      </c>
      <c r="L3180" s="2">
        <v>41627</v>
      </c>
      <c r="M3180" t="str">
        <v>912828VV</v>
      </c>
      <c r="N3180">
        <v>-0.10630000000000001</v>
      </c>
      <c r="O3180">
        <v>0.18589</v>
      </c>
      <c r="P3180">
        <v>0.79390000000000005</v>
      </c>
      <c r="Q3180">
        <v>124.921875</v>
      </c>
      <c r="R3180">
        <f>VLOOKUP(M3180,工作表1!$A$3:$B$1000,2,FALSE)</f>
        <v>2.125</v>
      </c>
      <c r="S3180" t="str">
        <f>VLOOKUP(M3180,工作表1!$A$3:$C$1000,3,FALSE)</f>
        <v>2020/8/31</v>
      </c>
      <c r="T3180">
        <f t="shared" si="1624"/>
        <v>9.6000000000000002E-2</v>
      </c>
      <c r="U3180">
        <f t="shared" si="1623"/>
        <v>2.0289999999999999</v>
      </c>
      <c r="V3180" s="43">
        <f t="shared" si="1635"/>
        <v>41698</v>
      </c>
      <c r="W3180" s="43">
        <f t="shared" si="1625"/>
        <v>41729</v>
      </c>
      <c r="X3180" s="45">
        <f t="shared" si="1636"/>
        <v>0.65158839779005528</v>
      </c>
      <c r="Y3180" s="45">
        <f t="shared" si="1637"/>
        <v>1.2396020964201924</v>
      </c>
      <c r="Z3180" s="47">
        <f t="shared" si="1638"/>
        <v>99.710112695256072</v>
      </c>
      <c r="AA3180" s="47">
        <f t="shared" si="1639"/>
        <v>124.05163205205145</v>
      </c>
      <c r="AB3180" s="45">
        <f t="shared" si="1640"/>
        <v>2.3231999999999999</v>
      </c>
      <c r="AC3180" s="2" t="str">
        <f t="shared" si="1626"/>
        <v>TY2</v>
      </c>
      <c r="AD3180">
        <f t="shared" si="1627"/>
        <v>123.65625</v>
      </c>
      <c r="AE3180">
        <f t="shared" si="1628"/>
        <v>123.53125</v>
      </c>
      <c r="AF3180" s="49">
        <f t="shared" si="1655"/>
        <v>0.125</v>
      </c>
      <c r="AG3180" s="3">
        <f t="shared" si="1641"/>
        <v>122.02542762418261</v>
      </c>
      <c r="AH3180">
        <f t="shared" si="1642"/>
        <v>121.55062652956519</v>
      </c>
      <c r="AI3180" s="51">
        <f t="shared" si="1643"/>
        <v>0.47480109461741904</v>
      </c>
      <c r="AJ3180" s="52">
        <f t="shared" si="1644"/>
        <v>0.34980109461741904</v>
      </c>
      <c r="AK3180" s="2">
        <v>41627</v>
      </c>
      <c r="AL3180" t="str">
        <v>912828A4</v>
      </c>
      <c r="AM3180">
        <v>1.0044</v>
      </c>
      <c r="AN3180">
        <v>1.1860000000000001E-2</v>
      </c>
      <c r="AO3180">
        <v>0.7873</v>
      </c>
      <c r="AP3180">
        <v>123.65625</v>
      </c>
      <c r="AQ3180">
        <f>VLOOKUP(AL3180,工作表1!$F$3:$G$1000,2,FALSE)</f>
        <v>2</v>
      </c>
      <c r="AR3180" t="str">
        <f>VLOOKUP(AL3180,工作表1!$F$3:$H$1000,3,FALSE)</f>
        <v>2020/11/30</v>
      </c>
      <c r="AS3180">
        <f t="shared" si="1629"/>
        <v>9.6000000000000002E-2</v>
      </c>
      <c r="AT3180">
        <f t="shared" si="1630"/>
        <v>1.9039999999999999</v>
      </c>
      <c r="AU3180" s="43">
        <f t="shared" si="1645"/>
        <v>41790</v>
      </c>
      <c r="AV3180" s="43">
        <f t="shared" si="1631"/>
        <v>41820</v>
      </c>
      <c r="AW3180" s="45">
        <f t="shared" si="1646"/>
        <v>0.11049723756906077</v>
      </c>
      <c r="AX3180" s="45">
        <f t="shared" si="1647"/>
        <v>1.1625520320896086</v>
      </c>
      <c r="AY3180" s="47">
        <f t="shared" si="1648"/>
        <v>98.40032437399843</v>
      </c>
      <c r="AZ3180" s="47">
        <f t="shared" si="1649"/>
        <v>122.02542762418261</v>
      </c>
      <c r="BA3180" s="43"/>
      <c r="BC3180" s="2">
        <v>41626</v>
      </c>
      <c r="BD3180" t="str">
        <v>912828PX</v>
      </c>
      <c r="BE3180">
        <v>-21.032399999999999</v>
      </c>
      <c r="BF3180">
        <v>1.2437400000000001</v>
      </c>
      <c r="BG3180">
        <v>0.87370000000000003</v>
      </c>
      <c r="BH3180">
        <v>123.53125</v>
      </c>
      <c r="BI3180">
        <f>VLOOKUP(BD3180,工作表1!$K$3:$L$1000,2,FALSE)</f>
        <v>3.625</v>
      </c>
      <c r="BJ3180" t="str">
        <f>VLOOKUP(BD3180,工作表1!$K$3:$M$1000,3,FALSE)</f>
        <v>2021/2/15</v>
      </c>
      <c r="BK3180">
        <f t="shared" si="1632"/>
        <v>9.1999999999999998E-2</v>
      </c>
      <c r="BL3180">
        <f t="shared" si="1633"/>
        <v>3.5329999999999999</v>
      </c>
      <c r="BM3180" s="43">
        <f t="shared" si="1650"/>
        <v>41685</v>
      </c>
      <c r="BN3180" s="43">
        <f t="shared" si="1634"/>
        <v>41912</v>
      </c>
      <c r="BO3180" s="45">
        <f t="shared" si="1651"/>
        <v>1.2411684782608696</v>
      </c>
      <c r="BP3180" s="45">
        <f t="shared" si="1652"/>
        <v>4.0716479303156641</v>
      </c>
      <c r="BQ3180" s="47">
        <f t="shared" si="1653"/>
        <v>109.66010522993133</v>
      </c>
      <c r="BR3180" s="47">
        <f t="shared" si="1654"/>
        <v>121.55062652956519</v>
      </c>
    </row>
    <row r="3181" spans="6:70" x14ac:dyDescent="0.25">
      <c r="F3181" s="2">
        <v>41731</v>
      </c>
      <c r="G3181">
        <v>8.3000000000000004E-2</v>
      </c>
      <c r="H3181" s="43">
        <v>41782</v>
      </c>
      <c r="I3181">
        <v>2.0674000000000001</v>
      </c>
      <c r="L3181" s="2">
        <v>41626</v>
      </c>
      <c r="M3181" t="str">
        <v>912828VV</v>
      </c>
      <c r="N3181">
        <v>0.32829999999999998</v>
      </c>
      <c r="O3181">
        <v>-0.23588999999999999</v>
      </c>
      <c r="P3181">
        <v>0.79390000000000005</v>
      </c>
      <c r="Q3181">
        <v>125.546875</v>
      </c>
      <c r="R3181">
        <f>VLOOKUP(M3181,工作表1!$A$3:$B$1000,2,FALSE)</f>
        <v>2.125</v>
      </c>
      <c r="S3181" t="str">
        <f>VLOOKUP(M3181,工作表1!$A$3:$C$1000,3,FALSE)</f>
        <v>2020/8/31</v>
      </c>
      <c r="T3181">
        <f t="shared" si="1624"/>
        <v>9.1999999999999998E-2</v>
      </c>
      <c r="U3181">
        <f t="shared" si="1623"/>
        <v>2.0329999999999999</v>
      </c>
      <c r="V3181" s="43">
        <f t="shared" si="1635"/>
        <v>41698</v>
      </c>
      <c r="W3181" s="43">
        <f t="shared" si="1625"/>
        <v>41729</v>
      </c>
      <c r="X3181" s="45">
        <f t="shared" si="1636"/>
        <v>0.64571823204419887</v>
      </c>
      <c r="Y3181" s="45">
        <f t="shared" si="1637"/>
        <v>1.2395538484825552</v>
      </c>
      <c r="Z3181" s="47">
        <f t="shared" si="1638"/>
        <v>100.33431353138386</v>
      </c>
      <c r="AA3181" s="47">
        <f t="shared" si="1639"/>
        <v>124.82116678125652</v>
      </c>
      <c r="AB3181" s="45">
        <f t="shared" si="1640"/>
        <v>2.2662</v>
      </c>
      <c r="AC3181" s="2" t="str">
        <f t="shared" si="1626"/>
        <v>TY2</v>
      </c>
      <c r="AD3181">
        <f t="shared" si="1627"/>
        <v>124.296875</v>
      </c>
      <c r="AE3181">
        <f t="shared" si="1628"/>
        <v>123.78125</v>
      </c>
      <c r="AF3181" s="49">
        <f t="shared" si="1655"/>
        <v>0.515625</v>
      </c>
      <c r="AG3181" s="3">
        <f t="shared" si="1641"/>
        <v>123.83260839124281</v>
      </c>
      <c r="AH3181">
        <f t="shared" si="1642"/>
        <v>121.8076306983902</v>
      </c>
      <c r="AI3181" s="51">
        <f t="shared" si="1643"/>
        <v>2.024977692852616</v>
      </c>
      <c r="AJ3181" s="52">
        <f t="shared" si="1644"/>
        <v>1.509352692852616</v>
      </c>
      <c r="AK3181" s="2">
        <v>41626</v>
      </c>
      <c r="AL3181" t="str">
        <v>912828PX</v>
      </c>
      <c r="AM3181">
        <v>1.5785</v>
      </c>
      <c r="AN3181">
        <v>-3.8870000000000002E-2</v>
      </c>
      <c r="AO3181">
        <v>0.86970000000000003</v>
      </c>
      <c r="AP3181">
        <v>124.296875</v>
      </c>
      <c r="AQ3181">
        <f>VLOOKUP(AL3181,工作表1!$F$3:$G$1000,2,FALSE)</f>
        <v>3.625</v>
      </c>
      <c r="AR3181" t="str">
        <f>VLOOKUP(AL3181,工作表1!$F$3:$H$1000,3,FALSE)</f>
        <v>2021/2/15</v>
      </c>
      <c r="AS3181">
        <f t="shared" si="1629"/>
        <v>9.1999999999999998E-2</v>
      </c>
      <c r="AT3181">
        <f t="shared" si="1630"/>
        <v>3.5329999999999999</v>
      </c>
      <c r="AU3181" s="43">
        <f t="shared" si="1645"/>
        <v>41685</v>
      </c>
      <c r="AV3181" s="43">
        <f t="shared" si="1631"/>
        <v>41820</v>
      </c>
      <c r="AW3181" s="45">
        <f t="shared" si="1646"/>
        <v>1.2411684782608696</v>
      </c>
      <c r="AX3181" s="45">
        <f t="shared" si="1647"/>
        <v>3.1579493001786778</v>
      </c>
      <c r="AY3181" s="47">
        <f t="shared" si="1648"/>
        <v>110.04120304906633</v>
      </c>
      <c r="AZ3181" s="47">
        <f t="shared" si="1649"/>
        <v>123.83260839124281</v>
      </c>
      <c r="BA3181" s="43"/>
      <c r="BC3181" s="2">
        <v>41625</v>
      </c>
      <c r="BD3181" t="str">
        <v>912828PX</v>
      </c>
      <c r="BE3181">
        <v>-20.8962</v>
      </c>
      <c r="BF3181">
        <v>1.2243599999999999</v>
      </c>
      <c r="BG3181">
        <v>0.87370000000000003</v>
      </c>
      <c r="BH3181">
        <v>123.78125</v>
      </c>
      <c r="BI3181">
        <f>VLOOKUP(BD3181,工作表1!$K$3:$L$1000,2,FALSE)</f>
        <v>3.625</v>
      </c>
      <c r="BJ3181" t="str">
        <f>VLOOKUP(BD3181,工作表1!$K$3:$M$1000,3,FALSE)</f>
        <v>2021/2/15</v>
      </c>
      <c r="BK3181">
        <f t="shared" si="1632"/>
        <v>8.8499999999999995E-2</v>
      </c>
      <c r="BL3181">
        <f t="shared" si="1633"/>
        <v>3.5365000000000002</v>
      </c>
      <c r="BM3181" s="43">
        <f t="shared" si="1650"/>
        <v>41685</v>
      </c>
      <c r="BN3181" s="43">
        <f t="shared" si="1634"/>
        <v>41912</v>
      </c>
      <c r="BO3181" s="45">
        <f t="shared" si="1651"/>
        <v>1.2313179347826086</v>
      </c>
      <c r="BP3181" s="45">
        <f t="shared" si="1652"/>
        <v>4.0717288936867186</v>
      </c>
      <c r="BQ3181" s="47">
        <f t="shared" si="1653"/>
        <v>109.89957532017895</v>
      </c>
      <c r="BR3181" s="47">
        <f t="shared" si="1654"/>
        <v>121.8076306983902</v>
      </c>
    </row>
    <row r="3182" spans="6:70" x14ac:dyDescent="0.25">
      <c r="F3182" s="2">
        <v>41730</v>
      </c>
      <c r="G3182">
        <v>8.2500000000000004E-2</v>
      </c>
      <c r="H3182" s="43">
        <v>41781</v>
      </c>
      <c r="I3182">
        <v>2.0846</v>
      </c>
      <c r="L3182" s="2">
        <v>41625</v>
      </c>
      <c r="M3182" t="str">
        <v>912828VV</v>
      </c>
      <c r="N3182">
        <v>0.4995</v>
      </c>
      <c r="O3182">
        <v>-0.36092000000000002</v>
      </c>
      <c r="P3182">
        <v>0.79390000000000005</v>
      </c>
      <c r="Q3182">
        <v>125.828125</v>
      </c>
      <c r="R3182">
        <f>VLOOKUP(M3182,工作表1!$A$3:$B$1000,2,FALSE)</f>
        <v>2.125</v>
      </c>
      <c r="S3182" t="str">
        <f>VLOOKUP(M3182,工作表1!$A$3:$C$1000,3,FALSE)</f>
        <v>2020/8/31</v>
      </c>
      <c r="T3182">
        <f t="shared" si="1624"/>
        <v>8.8499999999999995E-2</v>
      </c>
      <c r="U3182">
        <f t="shared" si="1623"/>
        <v>2.0365000000000002</v>
      </c>
      <c r="V3182" s="43">
        <f t="shared" si="1635"/>
        <v>41698</v>
      </c>
      <c r="W3182" s="43">
        <f t="shared" si="1625"/>
        <v>41729</v>
      </c>
      <c r="X3182" s="45">
        <f t="shared" si="1636"/>
        <v>0.63984806629834257</v>
      </c>
      <c r="Y3182" s="45">
        <f t="shared" si="1637"/>
        <v>1.2395056005449179</v>
      </c>
      <c r="Z3182" s="47">
        <f t="shared" si="1638"/>
        <v>100.60118071539459</v>
      </c>
      <c r="AA3182" s="47">
        <f t="shared" si="1639"/>
        <v>125.14075464211079</v>
      </c>
      <c r="AB3182" s="45">
        <f t="shared" si="1640"/>
        <v>2.1997</v>
      </c>
      <c r="AC3182" s="2" t="str">
        <f t="shared" si="1626"/>
        <v>TY2</v>
      </c>
      <c r="AD3182">
        <f t="shared" si="1627"/>
        <v>124.546875</v>
      </c>
      <c r="AE3182">
        <f t="shared" si="1628"/>
        <v>123.46875</v>
      </c>
      <c r="AF3182" s="49">
        <f t="shared" si="1655"/>
        <v>1.078125</v>
      </c>
      <c r="AG3182" s="3">
        <f t="shared" si="1641"/>
        <v>124.09354469516757</v>
      </c>
      <c r="AH3182">
        <f t="shared" si="1642"/>
        <v>121.5094182576247</v>
      </c>
      <c r="AI3182" s="51">
        <f t="shared" si="1643"/>
        <v>2.5841264375428636</v>
      </c>
      <c r="AJ3182" s="52">
        <f t="shared" si="1644"/>
        <v>1.5060014375428636</v>
      </c>
      <c r="AK3182" s="2">
        <v>41625</v>
      </c>
      <c r="AL3182" t="str">
        <v>912828PX</v>
      </c>
      <c r="AM3182">
        <v>1.7797000000000001</v>
      </c>
      <c r="AN3182">
        <v>-6.1010000000000002E-2</v>
      </c>
      <c r="AO3182">
        <v>0.86970000000000003</v>
      </c>
      <c r="AP3182">
        <v>124.546875</v>
      </c>
      <c r="AQ3182">
        <f>VLOOKUP(AL3182,工作表1!$F$3:$G$1000,2,FALSE)</f>
        <v>3.625</v>
      </c>
      <c r="AR3182" t="str">
        <f>VLOOKUP(AL3182,工作表1!$F$3:$H$1000,3,FALSE)</f>
        <v>2021/2/15</v>
      </c>
      <c r="AS3182">
        <f t="shared" si="1629"/>
        <v>8.8499999999999995E-2</v>
      </c>
      <c r="AT3182">
        <f t="shared" si="1630"/>
        <v>3.5365000000000002</v>
      </c>
      <c r="AU3182" s="43">
        <f t="shared" si="1645"/>
        <v>41685</v>
      </c>
      <c r="AV3182" s="43">
        <f t="shared" si="1631"/>
        <v>41820</v>
      </c>
      <c r="AW3182" s="45">
        <f t="shared" si="1646"/>
        <v>1.2313179347826086</v>
      </c>
      <c r="AX3182" s="45">
        <f t="shared" si="1647"/>
        <v>3.1580302635497324</v>
      </c>
      <c r="AY3182" s="47">
        <f t="shared" si="1648"/>
        <v>110.28217045609043</v>
      </c>
      <c r="AZ3182" s="47">
        <f t="shared" si="1649"/>
        <v>124.09354469516757</v>
      </c>
      <c r="BA3182" s="43"/>
      <c r="BC3182" s="2">
        <v>41624</v>
      </c>
      <c r="BD3182" t="str">
        <v>912828PX</v>
      </c>
      <c r="BE3182">
        <v>-20.5061</v>
      </c>
      <c r="BF3182">
        <v>1.1986000000000001</v>
      </c>
      <c r="BG3182">
        <v>0.87370000000000003</v>
      </c>
      <c r="BH3182">
        <v>123.46875</v>
      </c>
      <c r="BI3182">
        <f>VLOOKUP(BD3182,工作表1!$K$3:$L$1000,2,FALSE)</f>
        <v>3.625</v>
      </c>
      <c r="BJ3182" t="str">
        <f>VLOOKUP(BD3182,工作表1!$K$3:$M$1000,3,FALSE)</f>
        <v>2021/2/15</v>
      </c>
      <c r="BK3182">
        <f t="shared" si="1632"/>
        <v>8.8999999999999996E-2</v>
      </c>
      <c r="BL3182">
        <f t="shared" si="1633"/>
        <v>3.536</v>
      </c>
      <c r="BM3182" s="43">
        <f t="shared" si="1650"/>
        <v>41685</v>
      </c>
      <c r="BN3182" s="43">
        <f t="shared" si="1634"/>
        <v>41912</v>
      </c>
      <c r="BO3182" s="45">
        <f t="shared" si="1651"/>
        <v>1.2214673913043479</v>
      </c>
      <c r="BP3182" s="45">
        <f t="shared" si="1652"/>
        <v>4.0718098570577723</v>
      </c>
      <c r="BQ3182" s="47">
        <f t="shared" si="1653"/>
        <v>109.65078321418289</v>
      </c>
      <c r="BR3182" s="47">
        <f t="shared" si="1654"/>
        <v>121.5094182576247</v>
      </c>
    </row>
    <row r="3183" spans="6:70" x14ac:dyDescent="0.25">
      <c r="F3183" s="2">
        <v>41729</v>
      </c>
      <c r="G3183">
        <v>8.1500000000000003E-2</v>
      </c>
      <c r="H3183" s="43">
        <v>41780</v>
      </c>
      <c r="I3183">
        <v>2.0678000000000001</v>
      </c>
      <c r="L3183" s="2">
        <v>41624</v>
      </c>
      <c r="M3183" t="str">
        <v>912828VV</v>
      </c>
      <c r="N3183">
        <v>-0.16370000000000001</v>
      </c>
      <c r="O3183">
        <v>0.18104999999999999</v>
      </c>
      <c r="P3183">
        <v>0.79390000000000005</v>
      </c>
      <c r="Q3183">
        <v>125.53125</v>
      </c>
      <c r="R3183">
        <f>VLOOKUP(M3183,工作表1!$A$3:$B$1000,2,FALSE)</f>
        <v>2.125</v>
      </c>
      <c r="S3183" t="str">
        <f>VLOOKUP(M3183,工作表1!$A$3:$C$1000,3,FALSE)</f>
        <v>2020/8/31</v>
      </c>
      <c r="T3183">
        <f t="shared" si="1624"/>
        <v>8.8999999999999996E-2</v>
      </c>
      <c r="U3183">
        <f t="shared" si="1623"/>
        <v>2.036</v>
      </c>
      <c r="V3183" s="43">
        <f t="shared" si="1635"/>
        <v>41698</v>
      </c>
      <c r="W3183" s="43">
        <f t="shared" si="1625"/>
        <v>41729</v>
      </c>
      <c r="X3183" s="45">
        <f t="shared" si="1636"/>
        <v>0.63397790055248626</v>
      </c>
      <c r="Y3183" s="45">
        <f t="shared" si="1637"/>
        <v>1.2394573526072807</v>
      </c>
      <c r="Z3183" s="47">
        <f t="shared" si="1638"/>
        <v>100.2099654392298</v>
      </c>
      <c r="AA3183" s="47">
        <f t="shared" si="1639"/>
        <v>124.63284993580997</v>
      </c>
      <c r="AB3183" s="45">
        <f t="shared" si="1640"/>
        <v>2.2463000000000002</v>
      </c>
      <c r="AC3183" s="2" t="str">
        <f t="shared" si="1626"/>
        <v>TY2</v>
      </c>
      <c r="AD3183">
        <f t="shared" si="1627"/>
        <v>124.234375</v>
      </c>
      <c r="AE3183">
        <f t="shared" si="1628"/>
        <v>123.5</v>
      </c>
      <c r="AF3183" s="49">
        <f t="shared" si="1655"/>
        <v>0.734375</v>
      </c>
      <c r="AG3183" s="3">
        <f t="shared" si="1641"/>
        <v>123.80569143116787</v>
      </c>
      <c r="AH3183">
        <f t="shared" si="1642"/>
        <v>121.55521200931459</v>
      </c>
      <c r="AI3183" s="51">
        <f t="shared" si="1643"/>
        <v>2.2504794218532851</v>
      </c>
      <c r="AJ3183" s="52">
        <f t="shared" si="1644"/>
        <v>1.5161044218532851</v>
      </c>
      <c r="AK3183" s="2">
        <v>41624</v>
      </c>
      <c r="AL3183" t="str">
        <v>912828PX</v>
      </c>
      <c r="AM3183">
        <v>2.1497999999999999</v>
      </c>
      <c r="AN3183">
        <v>-9.8250000000000004E-2</v>
      </c>
      <c r="AO3183">
        <v>0.86970000000000003</v>
      </c>
      <c r="AP3183">
        <v>124.234375</v>
      </c>
      <c r="AQ3183">
        <f>VLOOKUP(AL3183,工作表1!$F$3:$G$1000,2,FALSE)</f>
        <v>3.625</v>
      </c>
      <c r="AR3183" t="str">
        <f>VLOOKUP(AL3183,工作表1!$F$3:$H$1000,3,FALSE)</f>
        <v>2021/2/15</v>
      </c>
      <c r="AS3183">
        <f t="shared" si="1629"/>
        <v>8.8999999999999996E-2</v>
      </c>
      <c r="AT3183">
        <f t="shared" si="1630"/>
        <v>3.536</v>
      </c>
      <c r="AU3183" s="43">
        <f t="shared" si="1645"/>
        <v>41685</v>
      </c>
      <c r="AV3183" s="43">
        <f t="shared" si="1631"/>
        <v>41820</v>
      </c>
      <c r="AW3183" s="45">
        <f t="shared" si="1646"/>
        <v>1.2214673913043479</v>
      </c>
      <c r="AX3183" s="45">
        <f t="shared" si="1647"/>
        <v>3.1581112269207861</v>
      </c>
      <c r="AY3183" s="47">
        <f t="shared" si="1648"/>
        <v>110.04370835366844</v>
      </c>
      <c r="AZ3183" s="47">
        <f t="shared" si="1649"/>
        <v>123.80569143116787</v>
      </c>
      <c r="BA3183" s="43"/>
      <c r="BC3183" s="2">
        <v>41621</v>
      </c>
      <c r="BD3183" t="str">
        <v>912828PX</v>
      </c>
      <c r="BE3183">
        <v>-20.2972</v>
      </c>
      <c r="BF3183">
        <v>1.1756500000000001</v>
      </c>
      <c r="BG3183">
        <v>0.87370000000000003</v>
      </c>
      <c r="BH3183">
        <v>123.5</v>
      </c>
      <c r="BI3183">
        <f>VLOOKUP(BD3183,工作表1!$K$3:$L$1000,2,FALSE)</f>
        <v>3.625</v>
      </c>
      <c r="BJ3183" t="str">
        <f>VLOOKUP(BD3183,工作表1!$K$3:$M$1000,3,FALSE)</f>
        <v>2021/2/15</v>
      </c>
      <c r="BK3183">
        <f t="shared" si="1632"/>
        <v>8.6999999999999994E-2</v>
      </c>
      <c r="BL3183">
        <f t="shared" si="1633"/>
        <v>3.5379999999999998</v>
      </c>
      <c r="BM3183" s="43">
        <f t="shared" si="1650"/>
        <v>41685</v>
      </c>
      <c r="BN3183" s="43">
        <f t="shared" si="1634"/>
        <v>41912</v>
      </c>
      <c r="BO3183" s="45">
        <f t="shared" si="1651"/>
        <v>1.2116168478260869</v>
      </c>
      <c r="BP3183" s="45">
        <f t="shared" si="1652"/>
        <v>4.0718908204288269</v>
      </c>
      <c r="BQ3183" s="47">
        <f t="shared" si="1653"/>
        <v>109.70454654075733</v>
      </c>
      <c r="BR3183" s="47">
        <f t="shared" si="1654"/>
        <v>121.55521200931459</v>
      </c>
    </row>
    <row r="3184" spans="6:70" x14ac:dyDescent="0.25">
      <c r="F3184" s="2">
        <v>41726</v>
      </c>
      <c r="G3184">
        <v>8.7499999999999994E-2</v>
      </c>
      <c r="H3184" s="43">
        <v>41779</v>
      </c>
      <c r="I3184">
        <v>2.0438000000000001</v>
      </c>
      <c r="L3184" s="2">
        <v>41621</v>
      </c>
      <c r="M3184" t="str">
        <v>912828VV</v>
      </c>
      <c r="N3184">
        <v>0.35980000000000001</v>
      </c>
      <c r="O3184">
        <v>-0.21820000000000001</v>
      </c>
      <c r="P3184">
        <v>0.79390000000000005</v>
      </c>
      <c r="Q3184">
        <v>125.5625</v>
      </c>
      <c r="R3184">
        <f>VLOOKUP(M3184,工作表1!$A$3:$B$1000,2,FALSE)</f>
        <v>2.125</v>
      </c>
      <c r="S3184" t="str">
        <f>VLOOKUP(M3184,工作表1!$A$3:$C$1000,3,FALSE)</f>
        <v>2020/8/31</v>
      </c>
      <c r="T3184">
        <f t="shared" si="1624"/>
        <v>8.6999999999999994E-2</v>
      </c>
      <c r="U3184">
        <f t="shared" si="1623"/>
        <v>2.0379999999999998</v>
      </c>
      <c r="V3184" s="43">
        <f t="shared" si="1635"/>
        <v>41698</v>
      </c>
      <c r="W3184" s="43">
        <f t="shared" si="1625"/>
        <v>41729</v>
      </c>
      <c r="X3184" s="45">
        <f t="shared" si="1636"/>
        <v>0.62810773480662985</v>
      </c>
      <c r="Y3184" s="45">
        <f t="shared" si="1637"/>
        <v>1.2394091046696434</v>
      </c>
      <c r="Z3184" s="47">
        <f t="shared" si="1638"/>
        <v>100.36209041638492</v>
      </c>
      <c r="AA3184" s="47">
        <f t="shared" si="1639"/>
        <v>124.8084240863312</v>
      </c>
      <c r="AB3184" s="45">
        <f t="shared" si="1640"/>
        <v>2.2389000000000001</v>
      </c>
      <c r="AC3184" s="2" t="str">
        <f t="shared" si="1626"/>
        <v>TY2</v>
      </c>
      <c r="AD3184">
        <f t="shared" si="1627"/>
        <v>124.265625</v>
      </c>
      <c r="AE3184">
        <f t="shared" si="1628"/>
        <v>123.5</v>
      </c>
      <c r="AF3184" s="49">
        <f t="shared" si="1655"/>
        <v>0.765625</v>
      </c>
      <c r="AG3184" s="3">
        <f t="shared" si="1641"/>
        <v>123.8547232200776</v>
      </c>
      <c r="AH3184">
        <f t="shared" si="1642"/>
        <v>121.53802073223615</v>
      </c>
      <c r="AI3184" s="51">
        <f t="shared" si="1643"/>
        <v>2.3167024878414537</v>
      </c>
      <c r="AJ3184" s="52">
        <f t="shared" si="1644"/>
        <v>1.5510774878414537</v>
      </c>
      <c r="AK3184" s="2">
        <v>41621</v>
      </c>
      <c r="AL3184" t="str">
        <v>912828PX</v>
      </c>
      <c r="AM3184">
        <v>2.4150999999999998</v>
      </c>
      <c r="AN3184">
        <v>-0.12808</v>
      </c>
      <c r="AO3184">
        <v>0.86970000000000003</v>
      </c>
      <c r="AP3184">
        <v>124.265625</v>
      </c>
      <c r="AQ3184">
        <f>VLOOKUP(AL3184,工作表1!$F$3:$G$1000,2,FALSE)</f>
        <v>3.625</v>
      </c>
      <c r="AR3184" t="str">
        <f>VLOOKUP(AL3184,工作表1!$F$3:$H$1000,3,FALSE)</f>
        <v>2021/2/15</v>
      </c>
      <c r="AS3184">
        <f t="shared" si="1629"/>
        <v>8.6999999999999994E-2</v>
      </c>
      <c r="AT3184">
        <f t="shared" si="1630"/>
        <v>3.5379999999999998</v>
      </c>
      <c r="AU3184" s="43">
        <f t="shared" si="1645"/>
        <v>41685</v>
      </c>
      <c r="AV3184" s="43">
        <f t="shared" si="1631"/>
        <v>41820</v>
      </c>
      <c r="AW3184" s="45">
        <f t="shared" si="1646"/>
        <v>1.2116168478260869</v>
      </c>
      <c r="AX3184" s="45">
        <f t="shared" si="1647"/>
        <v>3.1581921902918406</v>
      </c>
      <c r="AY3184" s="47">
        <f t="shared" si="1648"/>
        <v>110.09959351509511</v>
      </c>
      <c r="AZ3184" s="47">
        <f t="shared" si="1649"/>
        <v>123.8547232200776</v>
      </c>
      <c r="BA3184" s="43"/>
      <c r="BC3184" s="2">
        <v>41620</v>
      </c>
      <c r="BD3184" t="str">
        <v>912828PX</v>
      </c>
      <c r="BE3184">
        <v>-20.730599999999999</v>
      </c>
      <c r="BF3184">
        <v>1.18096</v>
      </c>
      <c r="BG3184">
        <v>0.87370000000000003</v>
      </c>
      <c r="BH3184">
        <v>123.5</v>
      </c>
      <c r="BI3184">
        <f>VLOOKUP(BD3184,工作表1!$K$3:$L$1000,2,FALSE)</f>
        <v>3.625</v>
      </c>
      <c r="BJ3184" t="str">
        <f>VLOOKUP(BD3184,工作表1!$K$3:$M$1000,3,FALSE)</f>
        <v>2021/2/15</v>
      </c>
      <c r="BK3184">
        <f t="shared" si="1632"/>
        <v>8.6999999999999994E-2</v>
      </c>
      <c r="BL3184">
        <f t="shared" si="1633"/>
        <v>3.5379999999999998</v>
      </c>
      <c r="BM3184" s="43">
        <f t="shared" si="1650"/>
        <v>41685</v>
      </c>
      <c r="BN3184" s="43">
        <f t="shared" si="1634"/>
        <v>41912</v>
      </c>
      <c r="BO3184" s="45">
        <f t="shared" si="1651"/>
        <v>1.1820652173913044</v>
      </c>
      <c r="BP3184" s="45">
        <f t="shared" si="1652"/>
        <v>4.0721337105419888</v>
      </c>
      <c r="BQ3184" s="47">
        <f t="shared" si="1653"/>
        <v>109.72600316580952</v>
      </c>
      <c r="BR3184" s="47">
        <f t="shared" si="1654"/>
        <v>121.53802073223615</v>
      </c>
    </row>
    <row r="3185" spans="6:70" x14ac:dyDescent="0.25">
      <c r="F3185" s="2">
        <v>41725</v>
      </c>
      <c r="G3185">
        <v>8.6499999999999994E-2</v>
      </c>
      <c r="H3185" s="43">
        <v>41778</v>
      </c>
      <c r="I3185">
        <v>2.0823999999999998</v>
      </c>
      <c r="L3185" s="2">
        <v>41620</v>
      </c>
      <c r="M3185" t="str">
        <v>912828VV</v>
      </c>
      <c r="N3185">
        <v>-0.18729999999999999</v>
      </c>
      <c r="O3185">
        <v>0.16897000000000001</v>
      </c>
      <c r="P3185">
        <v>0.79390000000000005</v>
      </c>
      <c r="Q3185">
        <v>125.5625</v>
      </c>
      <c r="R3185">
        <f>VLOOKUP(M3185,工作表1!$A$3:$B$1000,2,FALSE)</f>
        <v>2.125</v>
      </c>
      <c r="S3185" t="str">
        <f>VLOOKUP(M3185,工作表1!$A$3:$C$1000,3,FALSE)</f>
        <v>2020/8/31</v>
      </c>
      <c r="T3185">
        <f t="shared" si="1624"/>
        <v>8.6999999999999994E-2</v>
      </c>
      <c r="U3185">
        <f t="shared" si="1623"/>
        <v>2.0379999999999998</v>
      </c>
      <c r="V3185" s="43">
        <f t="shared" si="1635"/>
        <v>41698</v>
      </c>
      <c r="W3185" s="43">
        <f t="shared" si="1625"/>
        <v>41729</v>
      </c>
      <c r="X3185" s="45">
        <f t="shared" si="1636"/>
        <v>0.61049723756906071</v>
      </c>
      <c r="Y3185" s="45">
        <f t="shared" si="1637"/>
        <v>1.239264360856732</v>
      </c>
      <c r="Z3185" s="47">
        <f t="shared" si="1638"/>
        <v>100.26075632527112</v>
      </c>
      <c r="AA3185" s="47">
        <f t="shared" si="1639"/>
        <v>124.63483706661913</v>
      </c>
      <c r="AB3185" s="45">
        <f t="shared" si="1640"/>
        <v>2.2410999999999999</v>
      </c>
      <c r="AC3185" s="2" t="str">
        <f t="shared" si="1626"/>
        <v>TY2</v>
      </c>
      <c r="AD3185">
        <f t="shared" si="1627"/>
        <v>124.25</v>
      </c>
      <c r="AE3185">
        <f t="shared" si="1628"/>
        <v>123.765625</v>
      </c>
      <c r="AF3185" s="49">
        <f t="shared" si="1655"/>
        <v>0.484375</v>
      </c>
      <c r="AG3185" s="3">
        <f t="shared" si="1641"/>
        <v>123.82857777154233</v>
      </c>
      <c r="AH3185">
        <f t="shared" si="1642"/>
        <v>121.8159696382608</v>
      </c>
      <c r="AI3185" s="51">
        <f t="shared" si="1643"/>
        <v>2.0126081332815318</v>
      </c>
      <c r="AJ3185" s="52">
        <f t="shared" si="1644"/>
        <v>1.5282331332815318</v>
      </c>
      <c r="AK3185" s="2">
        <v>41620</v>
      </c>
      <c r="AL3185" t="str">
        <v>912828PX</v>
      </c>
      <c r="AM3185">
        <v>2.4253999999999998</v>
      </c>
      <c r="AN3185">
        <v>-0.12349</v>
      </c>
      <c r="AO3185">
        <v>0.86970000000000003</v>
      </c>
      <c r="AP3185">
        <v>124.25</v>
      </c>
      <c r="AQ3185">
        <f>VLOOKUP(AL3185,工作表1!$F$3:$G$1000,2,FALSE)</f>
        <v>3.625</v>
      </c>
      <c r="AR3185" t="str">
        <f>VLOOKUP(AL3185,工作表1!$F$3:$H$1000,3,FALSE)</f>
        <v>2021/2/15</v>
      </c>
      <c r="AS3185">
        <f t="shared" si="1629"/>
        <v>8.6999999999999994E-2</v>
      </c>
      <c r="AT3185">
        <f t="shared" si="1630"/>
        <v>3.5379999999999998</v>
      </c>
      <c r="AU3185" s="43">
        <f t="shared" si="1645"/>
        <v>41685</v>
      </c>
      <c r="AV3185" s="43">
        <f t="shared" si="1631"/>
        <v>41820</v>
      </c>
      <c r="AW3185" s="45">
        <f t="shared" si="1646"/>
        <v>1.1820652173913044</v>
      </c>
      <c r="AX3185" s="45">
        <f t="shared" si="1647"/>
        <v>3.158435080405003</v>
      </c>
      <c r="AY3185" s="47">
        <f t="shared" si="1648"/>
        <v>110.11333146233959</v>
      </c>
      <c r="AZ3185" s="47">
        <f t="shared" si="1649"/>
        <v>123.82857777154233</v>
      </c>
      <c r="BA3185" s="43"/>
      <c r="BC3185" s="2">
        <v>41619</v>
      </c>
      <c r="BD3185" t="str">
        <v>912828PX</v>
      </c>
      <c r="BE3185">
        <v>-20.4572</v>
      </c>
      <c r="BF3185">
        <v>1.15913</v>
      </c>
      <c r="BG3185">
        <v>0.87370000000000003</v>
      </c>
      <c r="BH3185">
        <v>123.765625</v>
      </c>
      <c r="BI3185">
        <f>VLOOKUP(BD3185,工作表1!$K$3:$L$1000,2,FALSE)</f>
        <v>3.625</v>
      </c>
      <c r="BJ3185" t="str">
        <f>VLOOKUP(BD3185,工作表1!$K$3:$M$1000,3,FALSE)</f>
        <v>2021/2/15</v>
      </c>
      <c r="BK3185">
        <f t="shared" si="1632"/>
        <v>8.5999999999999993E-2</v>
      </c>
      <c r="BL3185">
        <f t="shared" si="1633"/>
        <v>3.5390000000000001</v>
      </c>
      <c r="BM3185" s="43">
        <f t="shared" si="1650"/>
        <v>41685</v>
      </c>
      <c r="BN3185" s="43">
        <f t="shared" si="1634"/>
        <v>41912</v>
      </c>
      <c r="BO3185" s="45">
        <f t="shared" si="1651"/>
        <v>1.1722146739130435</v>
      </c>
      <c r="BP3185" s="45">
        <f t="shared" si="1652"/>
        <v>4.0722146739130434</v>
      </c>
      <c r="BQ3185" s="47">
        <f t="shared" si="1653"/>
        <v>109.98181711739289</v>
      </c>
      <c r="BR3185" s="47">
        <f t="shared" si="1654"/>
        <v>121.8159696382608</v>
      </c>
    </row>
    <row r="3186" spans="6:70" x14ac:dyDescent="0.25">
      <c r="F3186" s="2">
        <v>41724</v>
      </c>
      <c r="G3186">
        <v>8.7999999999999995E-2</v>
      </c>
      <c r="H3186" s="43">
        <v>41775</v>
      </c>
      <c r="I3186">
        <v>2.0775999999999999</v>
      </c>
      <c r="L3186" s="2">
        <v>41619</v>
      </c>
      <c r="M3186" t="str">
        <v>912828VV</v>
      </c>
      <c r="N3186">
        <v>0.27850000000000003</v>
      </c>
      <c r="O3186">
        <v>-0.11155</v>
      </c>
      <c r="P3186">
        <v>0.79390000000000005</v>
      </c>
      <c r="Q3186">
        <v>125.8125</v>
      </c>
      <c r="R3186">
        <f>VLOOKUP(M3186,工作表1!$A$3:$B$1000,2,FALSE)</f>
        <v>2.125</v>
      </c>
      <c r="S3186" t="str">
        <f>VLOOKUP(M3186,工作表1!$A$3:$C$1000,3,FALSE)</f>
        <v>2020/8/31</v>
      </c>
      <c r="T3186">
        <f t="shared" si="1624"/>
        <v>8.5999999999999993E-2</v>
      </c>
      <c r="U3186">
        <f t="shared" si="1623"/>
        <v>2.0390000000000001</v>
      </c>
      <c r="V3186" s="43">
        <f t="shared" si="1635"/>
        <v>41698</v>
      </c>
      <c r="W3186" s="43">
        <f t="shared" si="1625"/>
        <v>41729</v>
      </c>
      <c r="X3186" s="45">
        <f t="shared" si="1636"/>
        <v>0.60462707182320441</v>
      </c>
      <c r="Y3186" s="45">
        <f t="shared" si="1637"/>
        <v>1.2392161129190948</v>
      </c>
      <c r="Z3186" s="47">
        <f t="shared" si="1638"/>
        <v>100.55192516575238</v>
      </c>
      <c r="AA3186" s="47">
        <f t="shared" si="1639"/>
        <v>124.98589788211849</v>
      </c>
      <c r="AB3186" s="45">
        <f t="shared" si="1640"/>
        <v>2.2164999999999999</v>
      </c>
      <c r="AC3186" s="2" t="str">
        <f t="shared" si="1626"/>
        <v>TY2</v>
      </c>
      <c r="AD3186">
        <f t="shared" si="1627"/>
        <v>124.515625</v>
      </c>
      <c r="AE3186">
        <f t="shared" si="1628"/>
        <v>124.140625</v>
      </c>
      <c r="AF3186" s="49">
        <f t="shared" si="1655"/>
        <v>0.375</v>
      </c>
      <c r="AG3186" s="3">
        <f t="shared" si="1641"/>
        <v>124.11038637978606</v>
      </c>
      <c r="AH3186">
        <f t="shared" si="1642"/>
        <v>122.17543386299745</v>
      </c>
      <c r="AI3186" s="51">
        <f t="shared" si="1643"/>
        <v>1.9349525167886128</v>
      </c>
      <c r="AJ3186" s="52">
        <f t="shared" si="1644"/>
        <v>1.5599525167886128</v>
      </c>
      <c r="AK3186" s="2">
        <v>41619</v>
      </c>
      <c r="AL3186" t="str">
        <v>912828PX</v>
      </c>
      <c r="AM3186">
        <v>2.7307000000000001</v>
      </c>
      <c r="AN3186">
        <v>-0.14954000000000001</v>
      </c>
      <c r="AO3186">
        <v>0.86970000000000003</v>
      </c>
      <c r="AP3186">
        <v>124.515625</v>
      </c>
      <c r="AQ3186">
        <f>VLOOKUP(AL3186,工作表1!$F$3:$G$1000,2,FALSE)</f>
        <v>3.625</v>
      </c>
      <c r="AR3186" t="str">
        <f>VLOOKUP(AL3186,工作表1!$F$3:$H$1000,3,FALSE)</f>
        <v>2021/2/15</v>
      </c>
      <c r="AS3186">
        <f t="shared" si="1629"/>
        <v>8.5999999999999993E-2</v>
      </c>
      <c r="AT3186">
        <f t="shared" si="1630"/>
        <v>3.5390000000000001</v>
      </c>
      <c r="AU3186" s="43">
        <f t="shared" si="1645"/>
        <v>41685</v>
      </c>
      <c r="AV3186" s="43">
        <f t="shared" si="1631"/>
        <v>41820</v>
      </c>
      <c r="AW3186" s="45">
        <f t="shared" si="1646"/>
        <v>1.1722146739130435</v>
      </c>
      <c r="AX3186" s="45">
        <f t="shared" si="1647"/>
        <v>3.1585160437760571</v>
      </c>
      <c r="AY3186" s="47">
        <f t="shared" si="1648"/>
        <v>110.37113484576325</v>
      </c>
      <c r="AZ3186" s="47">
        <f t="shared" si="1649"/>
        <v>124.11038637978606</v>
      </c>
      <c r="BA3186" s="43"/>
      <c r="BC3186" s="2">
        <v>41618</v>
      </c>
      <c r="BD3186" t="str">
        <v>912828PX</v>
      </c>
      <c r="BE3186">
        <v>-20.5246</v>
      </c>
      <c r="BF3186">
        <v>1.1652400000000001</v>
      </c>
      <c r="BG3186">
        <v>0.87370000000000003</v>
      </c>
      <c r="BH3186">
        <v>124.140625</v>
      </c>
      <c r="BI3186">
        <f>VLOOKUP(BD3186,工作表1!$K$3:$L$1000,2,FALSE)</f>
        <v>3.625</v>
      </c>
      <c r="BJ3186" t="str">
        <f>VLOOKUP(BD3186,工作表1!$K$3:$M$1000,3,FALSE)</f>
        <v>2021/2/15</v>
      </c>
      <c r="BK3186">
        <f t="shared" si="1632"/>
        <v>8.6999999999999994E-2</v>
      </c>
      <c r="BL3186">
        <f t="shared" si="1633"/>
        <v>3.5379999999999998</v>
      </c>
      <c r="BM3186" s="43">
        <f t="shared" si="1650"/>
        <v>41685</v>
      </c>
      <c r="BN3186" s="43">
        <f t="shared" si="1634"/>
        <v>41912</v>
      </c>
      <c r="BO3186" s="45">
        <f t="shared" si="1651"/>
        <v>1.1623641304347825</v>
      </c>
      <c r="BP3186" s="45">
        <f t="shared" si="1652"/>
        <v>4.0722956372840979</v>
      </c>
      <c r="BQ3186" s="47">
        <f t="shared" si="1653"/>
        <v>110.30722878071275</v>
      </c>
      <c r="BR3186" s="47">
        <f t="shared" si="1654"/>
        <v>122.17543386299745</v>
      </c>
    </row>
    <row r="3187" spans="6:70" x14ac:dyDescent="0.25">
      <c r="F3187" s="2">
        <v>41723</v>
      </c>
      <c r="G3187">
        <v>8.8749999999999996E-2</v>
      </c>
      <c r="H3187" s="43">
        <v>41774</v>
      </c>
      <c r="I3187">
        <v>2.0392999999999999</v>
      </c>
      <c r="L3187" s="2">
        <v>41618</v>
      </c>
      <c r="M3187" t="str">
        <v>912828VV</v>
      </c>
      <c r="N3187">
        <v>0.46579999999999999</v>
      </c>
      <c r="O3187">
        <v>-0.20730999999999999</v>
      </c>
      <c r="P3187">
        <v>0.79390000000000005</v>
      </c>
      <c r="Q3187">
        <v>126.171875</v>
      </c>
      <c r="R3187">
        <f>VLOOKUP(M3187,工作表1!$A$3:$B$1000,2,FALSE)</f>
        <v>2.125</v>
      </c>
      <c r="S3187" t="str">
        <f>VLOOKUP(M3187,工作表1!$A$3:$C$1000,3,FALSE)</f>
        <v>2020/8/31</v>
      </c>
      <c r="T3187">
        <f t="shared" si="1624"/>
        <v>8.6999999999999994E-2</v>
      </c>
      <c r="U3187">
        <f t="shared" si="1623"/>
        <v>2.0379999999999998</v>
      </c>
      <c r="V3187" s="43">
        <f t="shared" si="1635"/>
        <v>41698</v>
      </c>
      <c r="W3187" s="43">
        <f t="shared" si="1625"/>
        <v>41729</v>
      </c>
      <c r="X3187" s="45">
        <f t="shared" si="1636"/>
        <v>0.59875690607734811</v>
      </c>
      <c r="Y3187" s="45">
        <f t="shared" si="1637"/>
        <v>1.2391678649814577</v>
      </c>
      <c r="Z3187" s="47">
        <f t="shared" si="1638"/>
        <v>100.87370865378034</v>
      </c>
      <c r="AA3187" s="47">
        <f t="shared" si="1639"/>
        <v>125.37628380544284</v>
      </c>
      <c r="AB3187" s="45">
        <f t="shared" si="1640"/>
        <v>2.165</v>
      </c>
      <c r="AC3187" s="2" t="str">
        <f t="shared" si="1626"/>
        <v>TY2</v>
      </c>
      <c r="AD3187">
        <f t="shared" si="1627"/>
        <v>124.875</v>
      </c>
      <c r="AE3187">
        <f t="shared" si="1628"/>
        <v>123.625</v>
      </c>
      <c r="AF3187" s="49">
        <f t="shared" si="1655"/>
        <v>1.25</v>
      </c>
      <c r="AG3187" s="3">
        <f t="shared" si="1641"/>
        <v>123.74713852633799</v>
      </c>
      <c r="AH3187">
        <f t="shared" si="1642"/>
        <v>121.63061132482389</v>
      </c>
      <c r="AI3187" s="51">
        <f t="shared" si="1643"/>
        <v>2.1165272015141028</v>
      </c>
      <c r="AJ3187" s="52">
        <f t="shared" si="1644"/>
        <v>0.86652720151410279</v>
      </c>
      <c r="AK3187" s="2">
        <v>41618</v>
      </c>
      <c r="AL3187" t="str">
        <v>912828PC</v>
      </c>
      <c r="AM3187">
        <v>2.4510999999999998</v>
      </c>
      <c r="AN3187">
        <v>-0.12424</v>
      </c>
      <c r="AO3187">
        <v>0.82050000000000001</v>
      </c>
      <c r="AP3187">
        <v>124.875</v>
      </c>
      <c r="AQ3187">
        <f>VLOOKUP(AL3187,工作表1!$F$3:$G$1000,2,FALSE)</f>
        <v>2.625</v>
      </c>
      <c r="AR3187" t="str">
        <f>VLOOKUP(AL3187,工作表1!$F$3:$H$1000,3,FALSE)</f>
        <v>2020/11/15</v>
      </c>
      <c r="AS3187">
        <f t="shared" si="1629"/>
        <v>8.6999999999999994E-2</v>
      </c>
      <c r="AT3187">
        <f t="shared" si="1630"/>
        <v>2.5379999999999998</v>
      </c>
      <c r="AU3187" s="43">
        <f t="shared" si="1645"/>
        <v>41774</v>
      </c>
      <c r="AV3187" s="43">
        <f t="shared" si="1631"/>
        <v>41820</v>
      </c>
      <c r="AW3187" s="45">
        <f t="shared" si="1646"/>
        <v>0.18853591160220995</v>
      </c>
      <c r="AX3187" s="45">
        <f t="shared" si="1647"/>
        <v>1.6340838568076892</v>
      </c>
      <c r="AY3187" s="47">
        <f t="shared" si="1648"/>
        <v>103.97846229784662</v>
      </c>
      <c r="AZ3187" s="47">
        <f t="shared" si="1649"/>
        <v>123.74713852633799</v>
      </c>
      <c r="BA3187" s="43"/>
      <c r="BC3187" s="2">
        <v>41617</v>
      </c>
      <c r="BD3187" t="str">
        <v>912828PX</v>
      </c>
      <c r="BE3187">
        <v>-20.863099999999999</v>
      </c>
      <c r="BF3187">
        <v>1.1846699999999999</v>
      </c>
      <c r="BG3187">
        <v>0.87370000000000003</v>
      </c>
      <c r="BH3187">
        <v>123.625</v>
      </c>
      <c r="BI3187">
        <f>VLOOKUP(BD3187,工作表1!$K$3:$L$1000,2,FALSE)</f>
        <v>3.625</v>
      </c>
      <c r="BJ3187" t="str">
        <f>VLOOKUP(BD3187,工作表1!$K$3:$M$1000,3,FALSE)</f>
        <v>2021/2/15</v>
      </c>
      <c r="BK3187">
        <f t="shared" si="1632"/>
        <v>8.7999999999999995E-2</v>
      </c>
      <c r="BL3187">
        <f t="shared" si="1633"/>
        <v>3.5369999999999999</v>
      </c>
      <c r="BM3187" s="43">
        <f t="shared" si="1650"/>
        <v>41685</v>
      </c>
      <c r="BN3187" s="43">
        <f t="shared" si="1634"/>
        <v>41912</v>
      </c>
      <c r="BO3187" s="45">
        <f t="shared" si="1651"/>
        <v>1.1525135869565217</v>
      </c>
      <c r="BP3187" s="45">
        <f t="shared" si="1652"/>
        <v>4.0723766006551516</v>
      </c>
      <c r="BQ3187" s="47">
        <f t="shared" si="1653"/>
        <v>109.84255954372237</v>
      </c>
      <c r="BR3187" s="47">
        <f t="shared" si="1654"/>
        <v>121.63061132482389</v>
      </c>
    </row>
    <row r="3188" spans="6:70" x14ac:dyDescent="0.25">
      <c r="F3188" s="2">
        <v>41722</v>
      </c>
      <c r="G3188">
        <v>8.7499999999999994E-2</v>
      </c>
      <c r="H3188" s="43">
        <v>41773</v>
      </c>
      <c r="I3188">
        <v>2.0899000000000001</v>
      </c>
      <c r="L3188" s="2">
        <v>41617</v>
      </c>
      <c r="M3188" t="str">
        <v>912828VV</v>
      </c>
      <c r="N3188">
        <v>9.0999999999999998E-2</v>
      </c>
      <c r="O3188">
        <v>5.62E-3</v>
      </c>
      <c r="P3188">
        <v>0.79390000000000005</v>
      </c>
      <c r="Q3188">
        <v>125.6875</v>
      </c>
      <c r="R3188">
        <f>VLOOKUP(M3188,工作表1!$A$3:$B$1000,2,FALSE)</f>
        <v>2.125</v>
      </c>
      <c r="S3188" t="str">
        <f>VLOOKUP(M3188,工作表1!$A$3:$C$1000,3,FALSE)</f>
        <v>2020/8/31</v>
      </c>
      <c r="T3188">
        <f t="shared" si="1624"/>
        <v>8.7999999999999995E-2</v>
      </c>
      <c r="U3188">
        <f t="shared" si="1623"/>
        <v>2.0369999999999999</v>
      </c>
      <c r="V3188" s="43">
        <f t="shared" si="1635"/>
        <v>41698</v>
      </c>
      <c r="W3188" s="43">
        <f t="shared" si="1625"/>
        <v>41729</v>
      </c>
      <c r="X3188" s="45">
        <f t="shared" si="1636"/>
        <v>0.59288674033149169</v>
      </c>
      <c r="Y3188" s="45">
        <f t="shared" si="1637"/>
        <v>1.2391196170438206</v>
      </c>
      <c r="Z3188" s="47">
        <f t="shared" si="1638"/>
        <v>100.42772552610936</v>
      </c>
      <c r="AA3188" s="47">
        <f t="shared" si="1639"/>
        <v>124.79959445462261</v>
      </c>
      <c r="AB3188" s="45">
        <f t="shared" si="1640"/>
        <v>2.2040999999999999</v>
      </c>
      <c r="AC3188" s="2" t="str">
        <f t="shared" si="1626"/>
        <v>TY2</v>
      </c>
      <c r="AD3188">
        <f t="shared" si="1627"/>
        <v>124.34375</v>
      </c>
      <c r="AE3188">
        <f t="shared" si="1628"/>
        <v>123.5</v>
      </c>
      <c r="AF3188" s="49">
        <f t="shared" si="1655"/>
        <v>0.84375</v>
      </c>
      <c r="AG3188" s="3">
        <f t="shared" si="1641"/>
        <v>123.945176191651</v>
      </c>
      <c r="AH3188">
        <f t="shared" si="1642"/>
        <v>121.48984850354447</v>
      </c>
      <c r="AI3188" s="51">
        <f t="shared" si="1643"/>
        <v>2.4553276881065358</v>
      </c>
      <c r="AJ3188" s="52">
        <f t="shared" si="1644"/>
        <v>1.6115776881065358</v>
      </c>
      <c r="AK3188" s="2">
        <v>41617</v>
      </c>
      <c r="AL3188" t="str">
        <v>912828PX</v>
      </c>
      <c r="AM3188">
        <v>3.0547</v>
      </c>
      <c r="AN3188">
        <v>-0.16114999999999999</v>
      </c>
      <c r="AO3188">
        <v>0.86970000000000003</v>
      </c>
      <c r="AP3188">
        <v>124.34375</v>
      </c>
      <c r="AQ3188">
        <f>VLOOKUP(AL3188,工作表1!$F$3:$G$1000,2,FALSE)</f>
        <v>3.625</v>
      </c>
      <c r="AR3188" t="str">
        <f>VLOOKUP(AL3188,工作表1!$F$3:$H$1000,3,FALSE)</f>
        <v>2021/2/15</v>
      </c>
      <c r="AS3188">
        <f t="shared" si="1629"/>
        <v>8.7999999999999995E-2</v>
      </c>
      <c r="AT3188">
        <f t="shared" si="1630"/>
        <v>3.5369999999999999</v>
      </c>
      <c r="AU3188" s="43">
        <f t="shared" si="1645"/>
        <v>41685</v>
      </c>
      <c r="AV3188" s="43">
        <f t="shared" si="1631"/>
        <v>41820</v>
      </c>
      <c r="AW3188" s="45">
        <f t="shared" si="1646"/>
        <v>1.1525135869565217</v>
      </c>
      <c r="AX3188" s="45">
        <f t="shared" si="1647"/>
        <v>3.1586779705181653</v>
      </c>
      <c r="AY3188" s="47">
        <f t="shared" si="1648"/>
        <v>110.2506526410326</v>
      </c>
      <c r="AZ3188" s="47">
        <f t="shared" si="1649"/>
        <v>123.945176191651</v>
      </c>
      <c r="BA3188" s="43"/>
      <c r="BC3188" s="2">
        <v>41614</v>
      </c>
      <c r="BD3188" t="str">
        <v>912828PX</v>
      </c>
      <c r="BE3188">
        <v>-21.0364</v>
      </c>
      <c r="BF3188">
        <v>1.1963299999999999</v>
      </c>
      <c r="BG3188">
        <v>0.87370000000000003</v>
      </c>
      <c r="BH3188">
        <v>123.5</v>
      </c>
      <c r="BI3188">
        <f>VLOOKUP(BD3188,工作表1!$K$3:$L$1000,2,FALSE)</f>
        <v>3.625</v>
      </c>
      <c r="BJ3188" t="str">
        <f>VLOOKUP(BD3188,工作表1!$K$3:$M$1000,3,FALSE)</f>
        <v>2021/2/15</v>
      </c>
      <c r="BK3188">
        <f t="shared" si="1632"/>
        <v>0.09</v>
      </c>
      <c r="BL3188">
        <f t="shared" si="1633"/>
        <v>3.5350000000000001</v>
      </c>
      <c r="BM3188" s="43">
        <f t="shared" si="1650"/>
        <v>41685</v>
      </c>
      <c r="BN3188" s="43">
        <f t="shared" si="1634"/>
        <v>41912</v>
      </c>
      <c r="BO3188" s="45">
        <f t="shared" si="1651"/>
        <v>1.142663043478261</v>
      </c>
      <c r="BP3188" s="45">
        <f t="shared" si="1652"/>
        <v>4.0724575640262062</v>
      </c>
      <c r="BQ3188" s="47">
        <f t="shared" si="1653"/>
        <v>109.73009228138241</v>
      </c>
      <c r="BR3188" s="47">
        <f t="shared" si="1654"/>
        <v>121.48984850354447</v>
      </c>
    </row>
    <row r="3189" spans="6:70" x14ac:dyDescent="0.25">
      <c r="F3189" s="2">
        <v>41719</v>
      </c>
      <c r="G3189">
        <v>0.09</v>
      </c>
      <c r="H3189" s="43">
        <v>41772</v>
      </c>
      <c r="I3189">
        <v>2.1528</v>
      </c>
      <c r="L3189" s="2">
        <v>41614</v>
      </c>
      <c r="M3189" t="str">
        <v>912828VV</v>
      </c>
      <c r="N3189">
        <v>-0.31240000000000001</v>
      </c>
      <c r="O3189">
        <v>0.21379000000000001</v>
      </c>
      <c r="P3189">
        <v>0.79390000000000005</v>
      </c>
      <c r="Q3189">
        <v>125.578125</v>
      </c>
      <c r="R3189">
        <f>VLOOKUP(M3189,工作表1!$A$3:$B$1000,2,FALSE)</f>
        <v>2.125</v>
      </c>
      <c r="S3189" t="str">
        <f>VLOOKUP(M3189,工作表1!$A$3:$C$1000,3,FALSE)</f>
        <v>2020/8/31</v>
      </c>
      <c r="T3189">
        <f t="shared" si="1624"/>
        <v>0.09</v>
      </c>
      <c r="U3189">
        <f t="shared" si="1623"/>
        <v>2.0350000000000001</v>
      </c>
      <c r="V3189" s="43">
        <f t="shared" si="1635"/>
        <v>41698</v>
      </c>
      <c r="W3189" s="43">
        <f t="shared" si="1625"/>
        <v>41729</v>
      </c>
      <c r="X3189" s="45">
        <f t="shared" si="1636"/>
        <v>0.58701657458563539</v>
      </c>
      <c r="Y3189" s="45">
        <f t="shared" si="1637"/>
        <v>1.2390713691061834</v>
      </c>
      <c r="Z3189" s="47">
        <f t="shared" si="1638"/>
        <v>100.27904373246965</v>
      </c>
      <c r="AA3189" s="47">
        <f t="shared" si="1639"/>
        <v>124.59778607205773</v>
      </c>
      <c r="AB3189" s="45">
        <f t="shared" si="1640"/>
        <v>2.2187000000000001</v>
      </c>
      <c r="AC3189" s="2" t="str">
        <f t="shared" si="1626"/>
        <v>TY2</v>
      </c>
      <c r="AD3189">
        <f t="shared" si="1627"/>
        <v>124.21875</v>
      </c>
      <c r="AE3189">
        <f t="shared" si="1628"/>
        <v>123.640625</v>
      </c>
      <c r="AF3189" s="49">
        <f t="shared" si="1655"/>
        <v>0.578125</v>
      </c>
      <c r="AG3189" s="3">
        <f t="shared" si="1641"/>
        <v>123.79572828442855</v>
      </c>
      <c r="AH3189">
        <f t="shared" si="1642"/>
        <v>121.64077068365096</v>
      </c>
      <c r="AI3189" s="51">
        <f t="shared" si="1643"/>
        <v>2.1549576007775926</v>
      </c>
      <c r="AJ3189" s="52">
        <f t="shared" si="1644"/>
        <v>1.5768326007775926</v>
      </c>
      <c r="AK3189" s="2">
        <v>41614</v>
      </c>
      <c r="AL3189" t="str">
        <v>912828PX</v>
      </c>
      <c r="AM3189">
        <v>2.8052000000000001</v>
      </c>
      <c r="AN3189">
        <v>-0.12903999999999999</v>
      </c>
      <c r="AO3189">
        <v>0.86970000000000003</v>
      </c>
      <c r="AP3189">
        <v>124.21875</v>
      </c>
      <c r="AQ3189">
        <f>VLOOKUP(AL3189,工作表1!$F$3:$G$1000,2,FALSE)</f>
        <v>3.625</v>
      </c>
      <c r="AR3189" t="str">
        <f>VLOOKUP(AL3189,工作表1!$F$3:$H$1000,3,FALSE)</f>
        <v>2021/2/15</v>
      </c>
      <c r="AS3189">
        <f t="shared" si="1629"/>
        <v>0.09</v>
      </c>
      <c r="AT3189">
        <f t="shared" si="1630"/>
        <v>3.5350000000000001</v>
      </c>
      <c r="AU3189" s="43">
        <f t="shared" si="1645"/>
        <v>41685</v>
      </c>
      <c r="AV3189" s="43">
        <f t="shared" si="1631"/>
        <v>41820</v>
      </c>
      <c r="AW3189" s="45">
        <f t="shared" si="1646"/>
        <v>1.142663043478261</v>
      </c>
      <c r="AX3189" s="45">
        <f t="shared" si="1647"/>
        <v>3.1587589338892199</v>
      </c>
      <c r="AY3189" s="47">
        <f t="shared" si="1648"/>
        <v>110.13170612184423</v>
      </c>
      <c r="AZ3189" s="47">
        <f t="shared" si="1649"/>
        <v>123.79572828442855</v>
      </c>
      <c r="BA3189" s="43"/>
      <c r="BC3189" s="2">
        <v>41613</v>
      </c>
      <c r="BD3189" t="str">
        <v>912828PX</v>
      </c>
      <c r="BE3189">
        <v>-20.9331</v>
      </c>
      <c r="BF3189">
        <v>1.1712199999999999</v>
      </c>
      <c r="BG3189">
        <v>0.87370000000000003</v>
      </c>
      <c r="BH3189">
        <v>123.640625</v>
      </c>
      <c r="BI3189">
        <f>VLOOKUP(BD3189,工作表1!$K$3:$L$1000,2,FALSE)</f>
        <v>3.625</v>
      </c>
      <c r="BJ3189" t="str">
        <f>VLOOKUP(BD3189,工作表1!$K$3:$M$1000,3,FALSE)</f>
        <v>2021/2/15</v>
      </c>
      <c r="BK3189">
        <f t="shared" si="1632"/>
        <v>8.6999999999999994E-2</v>
      </c>
      <c r="BL3189">
        <f t="shared" si="1633"/>
        <v>3.5379999999999998</v>
      </c>
      <c r="BM3189" s="43">
        <f t="shared" si="1650"/>
        <v>41685</v>
      </c>
      <c r="BN3189" s="43">
        <f t="shared" si="1634"/>
        <v>41912</v>
      </c>
      <c r="BO3189" s="45">
        <f t="shared" si="1651"/>
        <v>1.1131114130434783</v>
      </c>
      <c r="BP3189" s="45">
        <f t="shared" si="1652"/>
        <v>4.072700454139369</v>
      </c>
      <c r="BQ3189" s="47">
        <f t="shared" si="1653"/>
        <v>109.9008879673104</v>
      </c>
      <c r="BR3189" s="47">
        <f t="shared" si="1654"/>
        <v>121.64077068365096</v>
      </c>
    </row>
    <row r="3190" spans="6:70" x14ac:dyDescent="0.25">
      <c r="F3190" s="2">
        <v>41718</v>
      </c>
      <c r="G3190">
        <v>8.8749999999999996E-2</v>
      </c>
      <c r="H3190" s="43">
        <v>41771</v>
      </c>
      <c r="I3190">
        <v>2.2061999999999999</v>
      </c>
      <c r="L3190" s="2">
        <v>41613</v>
      </c>
      <c r="M3190" t="str">
        <v>912828VV</v>
      </c>
      <c r="N3190">
        <v>-0.3266</v>
      </c>
      <c r="O3190">
        <v>0.20269000000000001</v>
      </c>
      <c r="P3190">
        <v>0.79390000000000005</v>
      </c>
      <c r="Q3190">
        <v>125.734375</v>
      </c>
      <c r="R3190">
        <f>VLOOKUP(M3190,工作表1!$A$3:$B$1000,2,FALSE)</f>
        <v>2.125</v>
      </c>
      <c r="S3190" t="str">
        <f>VLOOKUP(M3190,工作表1!$A$3:$C$1000,3,FALSE)</f>
        <v>2020/8/31</v>
      </c>
      <c r="T3190">
        <f t="shared" si="1624"/>
        <v>8.6999999999999994E-2</v>
      </c>
      <c r="U3190">
        <f t="shared" si="1623"/>
        <v>2.0379999999999998</v>
      </c>
      <c r="V3190" s="43">
        <f t="shared" si="1635"/>
        <v>41698</v>
      </c>
      <c r="W3190" s="43">
        <f t="shared" si="1625"/>
        <v>41729</v>
      </c>
      <c r="X3190" s="45">
        <f t="shared" si="1636"/>
        <v>0.56940607734806625</v>
      </c>
      <c r="Y3190" s="45">
        <f t="shared" si="1637"/>
        <v>1.2389266252932716</v>
      </c>
      <c r="Z3190" s="47">
        <f t="shared" si="1638"/>
        <v>100.4235125327577</v>
      </c>
      <c r="AA3190" s="47">
        <f t="shared" si="1639"/>
        <v>124.73263784573088</v>
      </c>
      <c r="AB3190" s="45">
        <f t="shared" si="1640"/>
        <v>2.2282000000000002</v>
      </c>
      <c r="AC3190" s="2" t="str">
        <f t="shared" si="1626"/>
        <v>TY2</v>
      </c>
      <c r="AD3190">
        <f t="shared" si="1627"/>
        <v>124.359375</v>
      </c>
      <c r="AE3190">
        <f t="shared" si="1628"/>
        <v>123.890625</v>
      </c>
      <c r="AF3190" s="49">
        <f t="shared" si="1655"/>
        <v>0.46875</v>
      </c>
      <c r="AG3190" s="3">
        <f t="shared" si="1641"/>
        <v>123.93396226210918</v>
      </c>
      <c r="AH3190">
        <f t="shared" si="1642"/>
        <v>121.82383429771009</v>
      </c>
      <c r="AI3190" s="51">
        <f t="shared" si="1643"/>
        <v>2.1101279643990836</v>
      </c>
      <c r="AJ3190" s="52">
        <f t="shared" si="1644"/>
        <v>1.6413779643990836</v>
      </c>
      <c r="AK3190" s="2">
        <v>41613</v>
      </c>
      <c r="AL3190" t="str">
        <v>912828PX</v>
      </c>
      <c r="AM3190">
        <v>2.9514999999999998</v>
      </c>
      <c r="AN3190">
        <v>-0.13805000000000001</v>
      </c>
      <c r="AO3190">
        <v>0.86970000000000003</v>
      </c>
      <c r="AP3190">
        <v>124.359375</v>
      </c>
      <c r="AQ3190">
        <f>VLOOKUP(AL3190,工作表1!$F$3:$G$1000,2,FALSE)</f>
        <v>3.625</v>
      </c>
      <c r="AR3190" t="str">
        <f>VLOOKUP(AL3190,工作表1!$F$3:$H$1000,3,FALSE)</f>
        <v>2021/2/15</v>
      </c>
      <c r="AS3190">
        <f t="shared" si="1629"/>
        <v>8.6999999999999994E-2</v>
      </c>
      <c r="AT3190">
        <f t="shared" si="1630"/>
        <v>3.5379999999999998</v>
      </c>
      <c r="AU3190" s="43">
        <f t="shared" si="1645"/>
        <v>41685</v>
      </c>
      <c r="AV3190" s="43">
        <f t="shared" si="1631"/>
        <v>41820</v>
      </c>
      <c r="AW3190" s="45">
        <f t="shared" si="1646"/>
        <v>1.1131114130434783</v>
      </c>
      <c r="AX3190" s="45">
        <f t="shared" si="1647"/>
        <v>3.1590018240023827</v>
      </c>
      <c r="AY3190" s="47">
        <f t="shared" si="1648"/>
        <v>110.29009652273534</v>
      </c>
      <c r="AZ3190" s="47">
        <f t="shared" si="1649"/>
        <v>123.93396226210918</v>
      </c>
      <c r="BA3190" s="43"/>
      <c r="BC3190" s="2">
        <v>41612</v>
      </c>
      <c r="BD3190" t="str">
        <v>912828PX</v>
      </c>
      <c r="BE3190">
        <v>-22.120899999999999</v>
      </c>
      <c r="BF3190">
        <v>1.2283999999999999</v>
      </c>
      <c r="BG3190">
        <v>0.87370000000000003</v>
      </c>
      <c r="BH3190">
        <v>123.890625</v>
      </c>
      <c r="BI3190">
        <f>VLOOKUP(BD3190,工作表1!$K$3:$L$1000,2,FALSE)</f>
        <v>3.625</v>
      </c>
      <c r="BJ3190" t="str">
        <f>VLOOKUP(BD3190,工作表1!$K$3:$M$1000,3,FALSE)</f>
        <v>2021/2/15</v>
      </c>
      <c r="BK3190">
        <f t="shared" si="1632"/>
        <v>8.9499999999999996E-2</v>
      </c>
      <c r="BL3190">
        <f t="shared" si="1633"/>
        <v>3.5354999999999999</v>
      </c>
      <c r="BM3190" s="43">
        <f t="shared" si="1650"/>
        <v>41685</v>
      </c>
      <c r="BN3190" s="43">
        <f t="shared" si="1634"/>
        <v>41912</v>
      </c>
      <c r="BO3190" s="45">
        <f t="shared" si="1651"/>
        <v>1.1032608695652175</v>
      </c>
      <c r="BP3190" s="45">
        <f t="shared" si="1652"/>
        <v>4.0727814175104227</v>
      </c>
      <c r="BQ3190" s="47">
        <f t="shared" si="1653"/>
        <v>110.07091313930353</v>
      </c>
      <c r="BR3190" s="47">
        <f t="shared" si="1654"/>
        <v>121.82383429771009</v>
      </c>
    </row>
    <row r="3191" spans="6:70" x14ac:dyDescent="0.25">
      <c r="F3191" s="2">
        <v>41717</v>
      </c>
      <c r="G3191">
        <v>8.5999999999999993E-2</v>
      </c>
      <c r="H3191" s="43">
        <v>41768</v>
      </c>
      <c r="I3191">
        <v>2.165</v>
      </c>
      <c r="L3191" s="2">
        <v>41612</v>
      </c>
      <c r="M3191" t="str">
        <v>912828VV</v>
      </c>
      <c r="N3191">
        <v>-0.66910000000000003</v>
      </c>
      <c r="O3191">
        <v>0.34426000000000001</v>
      </c>
      <c r="P3191">
        <v>0.79390000000000005</v>
      </c>
      <c r="Q3191">
        <v>125.9375</v>
      </c>
      <c r="R3191">
        <f>VLOOKUP(M3191,工作表1!$A$3:$B$1000,2,FALSE)</f>
        <v>2.125</v>
      </c>
      <c r="S3191" t="str">
        <f>VLOOKUP(M3191,工作表1!$A$3:$C$1000,3,FALSE)</f>
        <v>2020/8/31</v>
      </c>
      <c r="T3191">
        <f t="shared" si="1624"/>
        <v>8.9499999999999996E-2</v>
      </c>
      <c r="U3191">
        <f t="shared" si="1623"/>
        <v>2.0354999999999999</v>
      </c>
      <c r="V3191" s="43">
        <f t="shared" si="1635"/>
        <v>41698</v>
      </c>
      <c r="W3191" s="43">
        <f t="shared" si="1625"/>
        <v>41729</v>
      </c>
      <c r="X3191" s="45">
        <f t="shared" si="1636"/>
        <v>0.56353591160220995</v>
      </c>
      <c r="Y3191" s="45">
        <f t="shared" si="1637"/>
        <v>1.2388783773556347</v>
      </c>
      <c r="Z3191" s="47">
        <f t="shared" si="1638"/>
        <v>100.54303427556979</v>
      </c>
      <c r="AA3191" s="47">
        <f t="shared" si="1639"/>
        <v>124.86888726894425</v>
      </c>
      <c r="AB3191" s="45">
        <f t="shared" si="1640"/>
        <v>2.1842000000000001</v>
      </c>
      <c r="AC3191" s="2" t="str">
        <f t="shared" si="1626"/>
        <v>TY2</v>
      </c>
      <c r="AD3191">
        <f t="shared" si="1627"/>
        <v>124.609375</v>
      </c>
      <c r="AE3191">
        <f t="shared" si="1628"/>
        <v>124.75</v>
      </c>
      <c r="AF3191" s="49">
        <f t="shared" si="1655"/>
        <v>-0.140625</v>
      </c>
      <c r="AG3191" s="3">
        <f t="shared" si="1641"/>
        <v>124.0990225003402</v>
      </c>
      <c r="AH3191">
        <f t="shared" si="1642"/>
        <v>122.16887153434234</v>
      </c>
      <c r="AI3191" s="51">
        <f t="shared" si="1643"/>
        <v>1.9301509659978535</v>
      </c>
      <c r="AJ3191" s="52">
        <f t="shared" si="1644"/>
        <v>2.0707759659978535</v>
      </c>
      <c r="AK3191" s="2">
        <v>41612</v>
      </c>
      <c r="AL3191" t="str">
        <v>912828PX</v>
      </c>
      <c r="AM3191">
        <v>1.7499</v>
      </c>
      <c r="AN3191">
        <v>-2.436E-2</v>
      </c>
      <c r="AO3191">
        <v>0.86970000000000003</v>
      </c>
      <c r="AP3191">
        <v>124.609375</v>
      </c>
      <c r="AQ3191">
        <f>VLOOKUP(AL3191,工作表1!$F$3:$G$1000,2,FALSE)</f>
        <v>3.625</v>
      </c>
      <c r="AR3191" t="str">
        <f>VLOOKUP(AL3191,工作表1!$F$3:$H$1000,3,FALSE)</f>
        <v>2021/2/15</v>
      </c>
      <c r="AS3191">
        <f t="shared" si="1629"/>
        <v>8.9499999999999996E-2</v>
      </c>
      <c r="AT3191">
        <f t="shared" si="1630"/>
        <v>3.5354999999999999</v>
      </c>
      <c r="AU3191" s="43">
        <f t="shared" si="1645"/>
        <v>41685</v>
      </c>
      <c r="AV3191" s="43">
        <f t="shared" si="1631"/>
        <v>41820</v>
      </c>
      <c r="AW3191" s="45">
        <f t="shared" si="1646"/>
        <v>1.1032608695652175</v>
      </c>
      <c r="AX3191" s="45">
        <f t="shared" si="1647"/>
        <v>3.1590827873734364</v>
      </c>
      <c r="AY3191" s="47">
        <f t="shared" si="1648"/>
        <v>110.4443707932034</v>
      </c>
      <c r="AZ3191" s="47">
        <f t="shared" si="1649"/>
        <v>124.0990225003402</v>
      </c>
      <c r="BA3191" s="43"/>
      <c r="BC3191" s="2">
        <v>41611</v>
      </c>
      <c r="BD3191" t="str">
        <v>912828PX</v>
      </c>
      <c r="BE3191">
        <v>-31.817499999999999</v>
      </c>
      <c r="BF3191">
        <v>1.7018599999999999</v>
      </c>
      <c r="BG3191">
        <v>0.87370000000000003</v>
      </c>
      <c r="BH3191">
        <v>124.75</v>
      </c>
      <c r="BI3191">
        <f>VLOOKUP(BD3191,工作表1!$K$3:$L$1000,2,FALSE)</f>
        <v>3.625</v>
      </c>
      <c r="BJ3191" t="str">
        <f>VLOOKUP(BD3191,工作表1!$K$3:$M$1000,3,FALSE)</f>
        <v>2021/2/15</v>
      </c>
      <c r="BK3191">
        <f t="shared" si="1632"/>
        <v>9.2499999999999999E-2</v>
      </c>
      <c r="BL3191">
        <f t="shared" si="1633"/>
        <v>3.5325000000000002</v>
      </c>
      <c r="BM3191" s="43">
        <f t="shared" si="1650"/>
        <v>41685</v>
      </c>
      <c r="BN3191" s="43">
        <f t="shared" si="1634"/>
        <v>41912</v>
      </c>
      <c r="BO3191" s="45">
        <f t="shared" si="1651"/>
        <v>1.0934103260869565</v>
      </c>
      <c r="BP3191" s="45">
        <f t="shared" si="1652"/>
        <v>4.0728623808814763</v>
      </c>
      <c r="BQ3191" s="47">
        <f t="shared" si="1653"/>
        <v>110.38202410978322</v>
      </c>
      <c r="BR3191" s="47">
        <f t="shared" si="1654"/>
        <v>122.16887153434234</v>
      </c>
    </row>
    <row r="3192" spans="6:70" x14ac:dyDescent="0.25">
      <c r="F3192" s="2">
        <v>41716</v>
      </c>
      <c r="G3192">
        <v>8.5500000000000007E-2</v>
      </c>
      <c r="H3192" s="43">
        <v>41767</v>
      </c>
      <c r="I3192">
        <v>2.1625999999999999</v>
      </c>
      <c r="L3192" s="2">
        <v>41611</v>
      </c>
      <c r="M3192" t="str">
        <v>912828VV</v>
      </c>
      <c r="N3192">
        <v>0.13750000000000001</v>
      </c>
      <c r="O3192">
        <v>1.4999999999999999E-4</v>
      </c>
      <c r="P3192">
        <v>0.79390000000000005</v>
      </c>
      <c r="Q3192">
        <v>126.390625</v>
      </c>
      <c r="R3192">
        <f>VLOOKUP(M3192,工作表1!$A$3:$B$1000,2,FALSE)</f>
        <v>2.125</v>
      </c>
      <c r="S3192" t="str">
        <f>VLOOKUP(M3192,工作表1!$A$3:$C$1000,3,FALSE)</f>
        <v>2020/8/31</v>
      </c>
      <c r="T3192">
        <f t="shared" si="1624"/>
        <v>9.2499999999999999E-2</v>
      </c>
      <c r="U3192">
        <f t="shared" si="1623"/>
        <v>2.0325000000000002</v>
      </c>
      <c r="V3192" s="43">
        <f t="shared" si="1635"/>
        <v>41698</v>
      </c>
      <c r="W3192" s="43">
        <f t="shared" si="1625"/>
        <v>41729</v>
      </c>
      <c r="X3192" s="45">
        <f t="shared" si="1636"/>
        <v>0.55766574585635353</v>
      </c>
      <c r="Y3192" s="45">
        <f t="shared" si="1637"/>
        <v>1.2388301294179973</v>
      </c>
      <c r="Z3192" s="47">
        <f t="shared" si="1638"/>
        <v>101.02263120416441</v>
      </c>
      <c r="AA3192" s="47">
        <f t="shared" si="1639"/>
        <v>125.45891119105096</v>
      </c>
      <c r="AB3192" s="45">
        <f t="shared" si="1640"/>
        <v>2.1280999999999999</v>
      </c>
      <c r="AC3192" s="2" t="str">
        <f t="shared" si="1626"/>
        <v>TY2</v>
      </c>
      <c r="AD3192">
        <f t="shared" si="1627"/>
        <v>125.09375</v>
      </c>
      <c r="AE3192">
        <f t="shared" si="1628"/>
        <v>124.515625</v>
      </c>
      <c r="AF3192" s="49">
        <f t="shared" si="1655"/>
        <v>0.578125</v>
      </c>
      <c r="AG3192" s="3">
        <f t="shared" si="1641"/>
        <v>124.62886507694989</v>
      </c>
      <c r="AH3192">
        <f t="shared" si="1642"/>
        <v>121.95789773392565</v>
      </c>
      <c r="AI3192" s="51">
        <f t="shared" si="1643"/>
        <v>2.6709673430242447</v>
      </c>
      <c r="AJ3192" s="52">
        <f t="shared" si="1644"/>
        <v>2.0928423430242447</v>
      </c>
      <c r="AK3192" s="2">
        <v>41611</v>
      </c>
      <c r="AL3192" t="str">
        <v>912828PX</v>
      </c>
      <c r="AM3192">
        <v>2.5419999999999998</v>
      </c>
      <c r="AN3192">
        <v>-8.541E-2</v>
      </c>
      <c r="AO3192">
        <v>0.86970000000000003</v>
      </c>
      <c r="AP3192">
        <v>125.09375</v>
      </c>
      <c r="AQ3192">
        <f>VLOOKUP(AL3192,工作表1!$F$3:$G$1000,2,FALSE)</f>
        <v>3.625</v>
      </c>
      <c r="AR3192" t="str">
        <f>VLOOKUP(AL3192,工作表1!$F$3:$H$1000,3,FALSE)</f>
        <v>2021/2/15</v>
      </c>
      <c r="AS3192">
        <f t="shared" si="1629"/>
        <v>9.2499999999999999E-2</v>
      </c>
      <c r="AT3192">
        <f t="shared" si="1630"/>
        <v>3.5325000000000002</v>
      </c>
      <c r="AU3192" s="43">
        <f t="shared" si="1645"/>
        <v>41685</v>
      </c>
      <c r="AV3192" s="43">
        <f t="shared" si="1631"/>
        <v>41820</v>
      </c>
      <c r="AW3192" s="45">
        <f t="shared" si="1646"/>
        <v>1.0934103260869565</v>
      </c>
      <c r="AX3192" s="45">
        <f t="shared" si="1647"/>
        <v>3.159163750744491</v>
      </c>
      <c r="AY3192" s="47">
        <f t="shared" si="1648"/>
        <v>110.91559348558162</v>
      </c>
      <c r="AZ3192" s="47">
        <f t="shared" si="1649"/>
        <v>124.62886507694989</v>
      </c>
      <c r="BA3192" s="43"/>
      <c r="BC3192" s="2">
        <v>41610</v>
      </c>
      <c r="BD3192" t="str">
        <v>912828PX</v>
      </c>
      <c r="BE3192">
        <v>-31.172999999999998</v>
      </c>
      <c r="BF3192">
        <v>1.66025</v>
      </c>
      <c r="BG3192">
        <v>0.87370000000000003</v>
      </c>
      <c r="BH3192">
        <v>124.515625</v>
      </c>
      <c r="BI3192">
        <f>VLOOKUP(BD3192,工作表1!$K$3:$L$1000,2,FALSE)</f>
        <v>3.625</v>
      </c>
      <c r="BJ3192" t="str">
        <f>VLOOKUP(BD3192,工作表1!$K$3:$M$1000,3,FALSE)</f>
        <v>2021/2/15</v>
      </c>
      <c r="BK3192">
        <f t="shared" si="1632"/>
        <v>8.8499999999999995E-2</v>
      </c>
      <c r="BL3192">
        <f t="shared" si="1633"/>
        <v>3.5365000000000002</v>
      </c>
      <c r="BM3192" s="43">
        <f t="shared" si="1650"/>
        <v>41685</v>
      </c>
      <c r="BN3192" s="43">
        <f t="shared" si="1634"/>
        <v>41912</v>
      </c>
      <c r="BO3192" s="45">
        <f t="shared" si="1651"/>
        <v>1.0835597826086956</v>
      </c>
      <c r="BP3192" s="45">
        <f t="shared" si="1652"/>
        <v>4.0729433442525318</v>
      </c>
      <c r="BQ3192" s="47">
        <f t="shared" si="1653"/>
        <v>110.21318434830435</v>
      </c>
      <c r="BR3192" s="47">
        <f t="shared" si="1654"/>
        <v>121.95789773392565</v>
      </c>
    </row>
    <row r="3193" spans="6:70" x14ac:dyDescent="0.25">
      <c r="F3193" s="2">
        <v>41715</v>
      </c>
      <c r="G3193">
        <v>8.5000000000000006E-2</v>
      </c>
      <c r="H3193" s="43">
        <v>41766</v>
      </c>
      <c r="I3193">
        <v>2.1819999999999999</v>
      </c>
      <c r="L3193" s="2">
        <v>41610</v>
      </c>
      <c r="M3193" t="str">
        <v>912828VV</v>
      </c>
      <c r="N3193">
        <v>-8.7800000000000003E-2</v>
      </c>
      <c r="O3193">
        <v>9.3200000000000005E-2</v>
      </c>
      <c r="P3193">
        <v>0.79390000000000005</v>
      </c>
      <c r="Q3193">
        <v>126.15625</v>
      </c>
      <c r="R3193">
        <f>VLOOKUP(M3193,工作表1!$A$3:$B$1000,2,FALSE)</f>
        <v>2.125</v>
      </c>
      <c r="S3193" t="str">
        <f>VLOOKUP(M3193,工作表1!$A$3:$C$1000,3,FALSE)</f>
        <v>2020/8/31</v>
      </c>
      <c r="T3193">
        <f t="shared" si="1624"/>
        <v>8.8499999999999995E-2</v>
      </c>
      <c r="U3193">
        <f t="shared" si="1623"/>
        <v>2.0365000000000002</v>
      </c>
      <c r="V3193" s="43">
        <f t="shared" si="1635"/>
        <v>41698</v>
      </c>
      <c r="W3193" s="43">
        <f t="shared" si="1625"/>
        <v>41729</v>
      </c>
      <c r="X3193" s="45">
        <f t="shared" si="1636"/>
        <v>0.55179558011049723</v>
      </c>
      <c r="Y3193" s="45">
        <f t="shared" si="1637"/>
        <v>1.2387818814803602</v>
      </c>
      <c r="Z3193" s="47">
        <f t="shared" si="1638"/>
        <v>100.81041848418108</v>
      </c>
      <c r="AA3193" s="47">
        <f t="shared" si="1639"/>
        <v>125.17465947849875</v>
      </c>
      <c r="AB3193" s="45">
        <f t="shared" si="1640"/>
        <v>2.1450999999999998</v>
      </c>
      <c r="AC3193" s="2" t="str">
        <f t="shared" si="1626"/>
        <v>TY2</v>
      </c>
      <c r="AD3193">
        <f t="shared" si="1627"/>
        <v>124.859375</v>
      </c>
      <c r="AE3193">
        <f t="shared" si="1628"/>
        <v>125.03125</v>
      </c>
      <c r="AF3193" s="49">
        <f t="shared" si="1655"/>
        <v>-0.171875</v>
      </c>
      <c r="AG3193" s="3">
        <f t="shared" si="1641"/>
        <v>124.43621664492385</v>
      </c>
      <c r="AH3193">
        <f t="shared" si="1642"/>
        <v>123.21621612863547</v>
      </c>
      <c r="AI3193" s="51">
        <f t="shared" si="1643"/>
        <v>1.2200005162883798</v>
      </c>
      <c r="AJ3193" s="52">
        <f t="shared" si="1644"/>
        <v>1.3918755162883798</v>
      </c>
      <c r="AK3193" s="2">
        <v>41610</v>
      </c>
      <c r="AL3193" t="str">
        <v>912828PX</v>
      </c>
      <c r="AM3193">
        <v>3.2025999999999999</v>
      </c>
      <c r="AN3193">
        <v>-0.14602000000000001</v>
      </c>
      <c r="AO3193">
        <v>0.86970000000000003</v>
      </c>
      <c r="AP3193">
        <v>124.859375</v>
      </c>
      <c r="AQ3193">
        <f>VLOOKUP(AL3193,工作表1!$F$3:$G$1000,2,FALSE)</f>
        <v>3.625</v>
      </c>
      <c r="AR3193" t="str">
        <f>VLOOKUP(AL3193,工作表1!$F$3:$H$1000,3,FALSE)</f>
        <v>2021/2/15</v>
      </c>
      <c r="AS3193">
        <f t="shared" si="1629"/>
        <v>8.8499999999999995E-2</v>
      </c>
      <c r="AT3193">
        <f t="shared" si="1630"/>
        <v>3.5365000000000002</v>
      </c>
      <c r="AU3193" s="43">
        <f t="shared" si="1645"/>
        <v>41685</v>
      </c>
      <c r="AV3193" s="43">
        <f t="shared" si="1631"/>
        <v>41820</v>
      </c>
      <c r="AW3193" s="45">
        <f t="shared" si="1646"/>
        <v>1.0835597826086956</v>
      </c>
      <c r="AX3193" s="45">
        <f t="shared" si="1647"/>
        <v>3.1592447141155446</v>
      </c>
      <c r="AY3193" s="47">
        <f t="shared" si="1648"/>
        <v>110.76251296997155</v>
      </c>
      <c r="AZ3193" s="47">
        <f t="shared" si="1649"/>
        <v>124.43621664492385</v>
      </c>
      <c r="BA3193" s="43"/>
      <c r="BC3193" s="2">
        <v>41607</v>
      </c>
      <c r="BD3193" t="str">
        <v>912828PX</v>
      </c>
      <c r="BE3193">
        <v>-31.901499999999999</v>
      </c>
      <c r="BF3193">
        <v>1.6814100000000001</v>
      </c>
      <c r="BG3193">
        <v>0.87370000000000003</v>
      </c>
      <c r="BH3193">
        <v>125.03125</v>
      </c>
      <c r="BI3193">
        <f>VLOOKUP(BD3193,工作表1!$K$3:$L$1000,2,FALSE)</f>
        <v>3.625</v>
      </c>
      <c r="BJ3193" t="str">
        <f>VLOOKUP(BD3193,工作表1!$K$3:$M$1000,3,FALSE)</f>
        <v>2021/2/15</v>
      </c>
      <c r="BK3193">
        <f t="shared" si="1632"/>
        <v>8.5999999999999993E-2</v>
      </c>
      <c r="BL3193">
        <f t="shared" si="1633"/>
        <v>3.5390000000000001</v>
      </c>
      <c r="BM3193" s="43">
        <f t="shared" si="1650"/>
        <v>41685</v>
      </c>
      <c r="BN3193" s="43">
        <f t="shared" si="1634"/>
        <v>41820</v>
      </c>
      <c r="BO3193" s="45">
        <f t="shared" si="1651"/>
        <v>1.0737092391304348</v>
      </c>
      <c r="BP3193" s="45">
        <f t="shared" si="1652"/>
        <v>3.1593256774865992</v>
      </c>
      <c r="BQ3193" s="47">
        <f t="shared" si="1653"/>
        <v>110.20795643341529</v>
      </c>
      <c r="BR3193" s="47">
        <f t="shared" si="1654"/>
        <v>123.21621612863547</v>
      </c>
    </row>
    <row r="3194" spans="6:70" x14ac:dyDescent="0.25">
      <c r="F3194" s="2">
        <v>41712</v>
      </c>
      <c r="G3194">
        <v>8.3750000000000005E-2</v>
      </c>
      <c r="H3194" s="43">
        <v>41765</v>
      </c>
      <c r="I3194">
        <v>2.2014</v>
      </c>
      <c r="L3194" s="2">
        <v>41607</v>
      </c>
      <c r="M3194" t="str">
        <v>912828VV</v>
      </c>
      <c r="N3194">
        <v>-0.57379999999999998</v>
      </c>
      <c r="O3194">
        <v>0.27868999999999999</v>
      </c>
      <c r="P3194">
        <v>0.79390000000000005</v>
      </c>
      <c r="Q3194">
        <v>126.640625</v>
      </c>
      <c r="R3194">
        <f>VLOOKUP(M3194,工作表1!$A$3:$B$1000,2,FALSE)</f>
        <v>2.125</v>
      </c>
      <c r="S3194" t="str">
        <f>VLOOKUP(M3194,工作表1!$A$3:$C$1000,3,FALSE)</f>
        <v>2020/8/31</v>
      </c>
      <c r="T3194">
        <f t="shared" si="1624"/>
        <v>8.5999999999999993E-2</v>
      </c>
      <c r="U3194">
        <f t="shared" si="1623"/>
        <v>2.0390000000000001</v>
      </c>
      <c r="V3194" s="43">
        <f t="shared" si="1635"/>
        <v>41698</v>
      </c>
      <c r="W3194" s="43">
        <f t="shared" si="1625"/>
        <v>41639</v>
      </c>
      <c r="X3194" s="45">
        <f t="shared" si="1636"/>
        <v>0.54592541436464093</v>
      </c>
      <c r="Y3194" s="45">
        <f t="shared" si="1637"/>
        <v>0.71476103080299713</v>
      </c>
      <c r="Z3194" s="47">
        <f t="shared" si="1638"/>
        <v>100.68218383449216</v>
      </c>
      <c r="AA3194" s="47">
        <f t="shared" si="1639"/>
        <v>126.375482707972</v>
      </c>
      <c r="AB3194" s="45">
        <f t="shared" si="1640"/>
        <v>2.0916999999999999</v>
      </c>
      <c r="AC3194" s="2" t="str">
        <f t="shared" si="1626"/>
        <v>TY1</v>
      </c>
      <c r="AD3194">
        <f t="shared" si="1627"/>
        <v>126.640625</v>
      </c>
      <c r="AE3194">
        <f t="shared" si="1628"/>
        <v>125.375</v>
      </c>
      <c r="AF3194" s="49">
        <f t="shared" si="1655"/>
        <v>1.265625</v>
      </c>
      <c r="AG3194" s="3">
        <f t="shared" si="1641"/>
        <v>126.375482707972</v>
      </c>
      <c r="AH3194">
        <f t="shared" si="1642"/>
        <v>125.10838236218565</v>
      </c>
      <c r="AI3194" s="51">
        <f t="shared" si="1643"/>
        <v>1.2671003457863463</v>
      </c>
      <c r="AJ3194" s="52">
        <f t="shared" si="1644"/>
        <v>1.4753457863463382E-3</v>
      </c>
      <c r="AK3194" s="2">
        <v>41607</v>
      </c>
      <c r="AL3194" t="str">
        <v>912828PX</v>
      </c>
      <c r="AM3194">
        <v>2.5444</v>
      </c>
      <c r="AN3194">
        <v>-8.7389999999999995E-2</v>
      </c>
      <c r="AO3194">
        <v>0.86970000000000003</v>
      </c>
      <c r="AP3194">
        <v>125.375</v>
      </c>
      <c r="AQ3194">
        <f>VLOOKUP(AL3194,工作表1!$F$3:$G$1000,2,FALSE)</f>
        <v>3.625</v>
      </c>
      <c r="AR3194" t="str">
        <f>VLOOKUP(AL3194,工作表1!$F$3:$H$1000,3,FALSE)</f>
        <v>2021/2/15</v>
      </c>
      <c r="AS3194">
        <f t="shared" si="1629"/>
        <v>8.5999999999999993E-2</v>
      </c>
      <c r="AT3194">
        <f t="shared" si="1630"/>
        <v>3.5390000000000001</v>
      </c>
      <c r="AU3194" s="43">
        <f t="shared" si="1645"/>
        <v>41685</v>
      </c>
      <c r="AV3194" s="43">
        <f t="shared" si="1631"/>
        <v>41729</v>
      </c>
      <c r="AW3194" s="45">
        <f t="shared" si="1646"/>
        <v>1.0737092391304348</v>
      </c>
      <c r="AX3194" s="45">
        <f t="shared" si="1647"/>
        <v>2.2555585541989283</v>
      </c>
      <c r="AY3194" s="47">
        <f t="shared" si="1648"/>
        <v>110.25399756809455</v>
      </c>
      <c r="AZ3194" s="47">
        <f t="shared" si="1649"/>
        <v>125.10838236218565</v>
      </c>
      <c r="BA3194" s="43"/>
      <c r="BC3194" s="2">
        <v>41605</v>
      </c>
      <c r="BD3194" t="str">
        <v>912828PX</v>
      </c>
      <c r="BE3194">
        <v>-32.802300000000002</v>
      </c>
      <c r="BF3194">
        <v>1.7045999999999999</v>
      </c>
      <c r="BG3194">
        <v>0.87370000000000003</v>
      </c>
      <c r="BH3194">
        <v>125.140625</v>
      </c>
      <c r="BI3194">
        <f>VLOOKUP(BD3194,工作表1!$K$3:$L$1000,2,FALSE)</f>
        <v>3.625</v>
      </c>
      <c r="BJ3194" t="str">
        <f>VLOOKUP(BD3194,工作表1!$K$3:$M$1000,3,FALSE)</f>
        <v>2021/2/15</v>
      </c>
      <c r="BK3194">
        <f t="shared" si="1632"/>
        <v>8.7999999999999995E-2</v>
      </c>
      <c r="BL3194">
        <f t="shared" si="1633"/>
        <v>3.5369999999999999</v>
      </c>
      <c r="BM3194" s="43">
        <f t="shared" si="1650"/>
        <v>41685</v>
      </c>
      <c r="BN3194" s="43">
        <f t="shared" si="1634"/>
        <v>41820</v>
      </c>
      <c r="BO3194" s="45">
        <f t="shared" si="1651"/>
        <v>1.0441576086956521</v>
      </c>
      <c r="BP3194" s="45">
        <f t="shared" si="1652"/>
        <v>3.159568567599762</v>
      </c>
      <c r="BQ3194" s="47">
        <f t="shared" si="1653"/>
        <v>110.31187011228502</v>
      </c>
      <c r="BR3194" s="47">
        <f t="shared" si="1654"/>
        <v>123.29474655673904</v>
      </c>
    </row>
    <row r="3195" spans="6:70" x14ac:dyDescent="0.25">
      <c r="F3195" s="2">
        <v>41711</v>
      </c>
      <c r="G3195">
        <v>8.1500000000000003E-2</v>
      </c>
      <c r="H3195" s="43">
        <v>41764</v>
      </c>
      <c r="I3195">
        <v>2.2136</v>
      </c>
      <c r="L3195" s="2">
        <v>41605</v>
      </c>
      <c r="M3195" t="str">
        <v>912828VV</v>
      </c>
      <c r="N3195">
        <v>-0.38990000000000002</v>
      </c>
      <c r="O3195">
        <v>0.19758000000000001</v>
      </c>
      <c r="P3195">
        <v>0.79390000000000005</v>
      </c>
      <c r="Q3195">
        <v>126.75</v>
      </c>
      <c r="R3195">
        <f>VLOOKUP(M3195,工作表1!$A$3:$B$1000,2,FALSE)</f>
        <v>2.125</v>
      </c>
      <c r="S3195" t="str">
        <f>VLOOKUP(M3195,工作表1!$A$3:$C$1000,3,FALSE)</f>
        <v>2020/8/31</v>
      </c>
      <c r="T3195">
        <f t="shared" si="1624"/>
        <v>8.7999999999999995E-2</v>
      </c>
      <c r="U3195">
        <f t="shared" si="1623"/>
        <v>2.0369999999999999</v>
      </c>
      <c r="V3195" s="43">
        <f t="shared" si="1635"/>
        <v>41698</v>
      </c>
      <c r="W3195" s="43">
        <f t="shared" si="1625"/>
        <v>41639</v>
      </c>
      <c r="X3195" s="45">
        <f t="shared" si="1636"/>
        <v>0.52831491712707179</v>
      </c>
      <c r="Y3195" s="45">
        <f t="shared" si="1637"/>
        <v>0.7146162869900855</v>
      </c>
      <c r="Z3195" s="47">
        <f t="shared" si="1638"/>
        <v>100.79366326220457</v>
      </c>
      <c r="AA3195" s="47">
        <f t="shared" si="1639"/>
        <v>126.47016998385213</v>
      </c>
      <c r="AB3195" s="45">
        <f t="shared" si="1640"/>
        <v>2.0663999999999998</v>
      </c>
      <c r="AC3195" s="2" t="str">
        <f t="shared" si="1626"/>
        <v>TY1</v>
      </c>
      <c r="AD3195">
        <f t="shared" si="1627"/>
        <v>126.75</v>
      </c>
      <c r="AE3195">
        <f t="shared" si="1628"/>
        <v>125.484375</v>
      </c>
      <c r="AF3195" s="49">
        <f t="shared" si="1655"/>
        <v>1.265625</v>
      </c>
      <c r="AG3195" s="3">
        <f t="shared" si="1641"/>
        <v>126.47016998385213</v>
      </c>
      <c r="AH3195">
        <f t="shared" si="1642"/>
        <v>125.1735443340546</v>
      </c>
      <c r="AI3195" s="51">
        <f t="shared" si="1643"/>
        <v>1.2966256497975337</v>
      </c>
      <c r="AJ3195" s="52">
        <f t="shared" si="1644"/>
        <v>3.1000649797533697E-2</v>
      </c>
      <c r="AK3195" s="2">
        <v>41605</v>
      </c>
      <c r="AL3195" t="str">
        <v>912828PX</v>
      </c>
      <c r="AM3195">
        <v>1.6304000000000001</v>
      </c>
      <c r="AN3195">
        <v>-2.7699999999999999E-3</v>
      </c>
      <c r="AO3195">
        <v>0.86970000000000003</v>
      </c>
      <c r="AP3195">
        <v>125.484375</v>
      </c>
      <c r="AQ3195">
        <f>VLOOKUP(AL3195,工作表1!$F$3:$G$1000,2,FALSE)</f>
        <v>3.625</v>
      </c>
      <c r="AR3195" t="str">
        <f>VLOOKUP(AL3195,工作表1!$F$3:$H$1000,3,FALSE)</f>
        <v>2021/2/15</v>
      </c>
      <c r="AS3195">
        <f t="shared" si="1629"/>
        <v>8.7999999999999995E-2</v>
      </c>
      <c r="AT3195">
        <f t="shared" si="1630"/>
        <v>3.5369999999999999</v>
      </c>
      <c r="AU3195" s="43">
        <f t="shared" si="1645"/>
        <v>41685</v>
      </c>
      <c r="AV3195" s="43">
        <f t="shared" si="1631"/>
        <v>41729</v>
      </c>
      <c r="AW3195" s="45">
        <f t="shared" si="1646"/>
        <v>1.0441576086956521</v>
      </c>
      <c r="AX3195" s="45">
        <f t="shared" si="1647"/>
        <v>2.2558014443120906</v>
      </c>
      <c r="AY3195" s="47">
        <f t="shared" si="1648"/>
        <v>110.34647613442014</v>
      </c>
      <c r="AZ3195" s="47">
        <f t="shared" si="1649"/>
        <v>125.1735443340546</v>
      </c>
      <c r="BA3195" s="43"/>
      <c r="BC3195" s="2">
        <v>41604</v>
      </c>
      <c r="BD3195" t="str">
        <v>912828PX</v>
      </c>
      <c r="BE3195">
        <v>-32.636400000000002</v>
      </c>
      <c r="BF3195">
        <v>1.67807</v>
      </c>
      <c r="BG3195">
        <v>0.87370000000000003</v>
      </c>
      <c r="BH3195">
        <v>125.453125</v>
      </c>
      <c r="BI3195">
        <f>VLOOKUP(BD3195,工作表1!$K$3:$L$1000,2,FALSE)</f>
        <v>3.625</v>
      </c>
      <c r="BJ3195" t="str">
        <f>VLOOKUP(BD3195,工作表1!$K$3:$M$1000,3,FALSE)</f>
        <v>2021/2/15</v>
      </c>
      <c r="BK3195">
        <f t="shared" si="1632"/>
        <v>8.7999999999999995E-2</v>
      </c>
      <c r="BL3195">
        <f t="shared" si="1633"/>
        <v>3.5369999999999999</v>
      </c>
      <c r="BM3195" s="43">
        <f t="shared" si="1650"/>
        <v>41685</v>
      </c>
      <c r="BN3195" s="43">
        <f t="shared" si="1634"/>
        <v>41820</v>
      </c>
      <c r="BO3195" s="45">
        <f t="shared" si="1651"/>
        <v>1.0244565217391304</v>
      </c>
      <c r="BP3195" s="45">
        <f t="shared" si="1652"/>
        <v>3.1597304943418703</v>
      </c>
      <c r="BQ3195" s="47">
        <f t="shared" si="1653"/>
        <v>110.61443817495996</v>
      </c>
      <c r="BR3195" s="47">
        <f t="shared" si="1654"/>
        <v>123.61322641901835</v>
      </c>
    </row>
    <row r="3196" spans="6:70" x14ac:dyDescent="0.25">
      <c r="F3196" s="2">
        <v>41710</v>
      </c>
      <c r="G3196">
        <v>8.1000000000000003E-2</v>
      </c>
      <c r="H3196" s="43">
        <v>41761</v>
      </c>
      <c r="I3196">
        <v>2.1918000000000002</v>
      </c>
      <c r="L3196" s="2">
        <v>41604</v>
      </c>
      <c r="M3196" t="str">
        <v>912828VV</v>
      </c>
      <c r="N3196">
        <v>-0.67179999999999995</v>
      </c>
      <c r="O3196">
        <v>0.28804000000000002</v>
      </c>
      <c r="P3196">
        <v>0.79390000000000005</v>
      </c>
      <c r="Q3196">
        <v>127.0625</v>
      </c>
      <c r="R3196">
        <f>VLOOKUP(M3196,工作表1!$A$3:$B$1000,2,FALSE)</f>
        <v>2.125</v>
      </c>
      <c r="S3196" t="str">
        <f>VLOOKUP(M3196,工作表1!$A$3:$C$1000,3,FALSE)</f>
        <v>2020/8/31</v>
      </c>
      <c r="T3196">
        <f t="shared" si="1624"/>
        <v>8.7999999999999995E-2</v>
      </c>
      <c r="U3196">
        <f t="shared" si="1623"/>
        <v>2.0369999999999999</v>
      </c>
      <c r="V3196" s="43">
        <f t="shared" si="1635"/>
        <v>41698</v>
      </c>
      <c r="W3196" s="43">
        <f t="shared" si="1625"/>
        <v>41639</v>
      </c>
      <c r="X3196" s="45">
        <f t="shared" si="1636"/>
        <v>0.51657458563535907</v>
      </c>
      <c r="Y3196" s="45">
        <f t="shared" si="1637"/>
        <v>0.71451979111481112</v>
      </c>
      <c r="Z3196" s="47">
        <f t="shared" si="1638"/>
        <v>101.04361055975018</v>
      </c>
      <c r="AA3196" s="47">
        <f t="shared" si="1639"/>
        <v>126.75438095569253</v>
      </c>
      <c r="AB3196" s="45">
        <f t="shared" si="1640"/>
        <v>2.0343</v>
      </c>
      <c r="AC3196" s="2" t="str">
        <f t="shared" si="1626"/>
        <v>TY1</v>
      </c>
      <c r="AD3196">
        <f t="shared" si="1627"/>
        <v>127.0625</v>
      </c>
      <c r="AE3196">
        <f t="shared" si="1628"/>
        <v>125.796875</v>
      </c>
      <c r="AF3196" s="49">
        <f t="shared" si="1655"/>
        <v>1.265625</v>
      </c>
      <c r="AG3196" s="3">
        <f t="shared" si="1641"/>
        <v>126.75438095569253</v>
      </c>
      <c r="AH3196">
        <f t="shared" si="1642"/>
        <v>125.48725549334071</v>
      </c>
      <c r="AI3196" s="51">
        <f t="shared" si="1643"/>
        <v>1.2671254623518138</v>
      </c>
      <c r="AJ3196" s="52">
        <f t="shared" si="1644"/>
        <v>1.5004623518137805E-3</v>
      </c>
      <c r="AK3196" s="2">
        <v>41604</v>
      </c>
      <c r="AL3196" t="str">
        <v>912828PX</v>
      </c>
      <c r="AM3196">
        <v>1.8332999999999999</v>
      </c>
      <c r="AN3196">
        <v>-1.6820000000000002E-2</v>
      </c>
      <c r="AO3196">
        <v>0.86970000000000003</v>
      </c>
      <c r="AP3196">
        <v>125.796875</v>
      </c>
      <c r="AQ3196">
        <f>VLOOKUP(AL3196,工作表1!$F$3:$G$1000,2,FALSE)</f>
        <v>3.625</v>
      </c>
      <c r="AR3196" t="str">
        <f>VLOOKUP(AL3196,工作表1!$F$3:$H$1000,3,FALSE)</f>
        <v>2021/2/15</v>
      </c>
      <c r="AS3196">
        <f t="shared" si="1629"/>
        <v>8.7999999999999995E-2</v>
      </c>
      <c r="AT3196">
        <f t="shared" si="1630"/>
        <v>3.5369999999999999</v>
      </c>
      <c r="AU3196" s="43">
        <f t="shared" si="1645"/>
        <v>41685</v>
      </c>
      <c r="AV3196" s="43">
        <f t="shared" si="1631"/>
        <v>41729</v>
      </c>
      <c r="AW3196" s="45">
        <f t="shared" si="1646"/>
        <v>1.0244565217391304</v>
      </c>
      <c r="AX3196" s="45">
        <f t="shared" si="1647"/>
        <v>2.2559633710541989</v>
      </c>
      <c r="AY3196" s="47">
        <f t="shared" si="1648"/>
        <v>110.64362293665279</v>
      </c>
      <c r="AZ3196" s="47">
        <f t="shared" si="1649"/>
        <v>125.48725549334071</v>
      </c>
      <c r="BA3196" s="43"/>
      <c r="BC3196" s="2">
        <v>41603</v>
      </c>
      <c r="BD3196" t="str">
        <v>912828PX</v>
      </c>
      <c r="BE3196">
        <v>-31.355699999999999</v>
      </c>
      <c r="BF3196">
        <v>1.62582</v>
      </c>
      <c r="BG3196">
        <v>0.87370000000000003</v>
      </c>
      <c r="BH3196">
        <v>125.046875</v>
      </c>
      <c r="BI3196">
        <f>VLOOKUP(BD3196,工作表1!$K$3:$L$1000,2,FALSE)</f>
        <v>3.625</v>
      </c>
      <c r="BJ3196" t="str">
        <f>VLOOKUP(BD3196,工作表1!$K$3:$M$1000,3,FALSE)</f>
        <v>2021/2/15</v>
      </c>
      <c r="BK3196">
        <f t="shared" si="1632"/>
        <v>8.5000000000000006E-2</v>
      </c>
      <c r="BL3196">
        <f t="shared" si="1633"/>
        <v>3.54</v>
      </c>
      <c r="BM3196" s="43">
        <f t="shared" si="1650"/>
        <v>41685</v>
      </c>
      <c r="BN3196" s="43">
        <f t="shared" si="1634"/>
        <v>41820</v>
      </c>
      <c r="BO3196" s="45">
        <f t="shared" si="1651"/>
        <v>1.0146059782608696</v>
      </c>
      <c r="BP3196" s="45">
        <f t="shared" si="1652"/>
        <v>3.1598114577129244</v>
      </c>
      <c r="BQ3196" s="47">
        <f t="shared" si="1653"/>
        <v>110.29275842740856</v>
      </c>
      <c r="BR3196" s="47">
        <f t="shared" si="1654"/>
        <v>123.22907184530636</v>
      </c>
    </row>
    <row r="3197" spans="6:70" x14ac:dyDescent="0.25">
      <c r="F3197" s="2">
        <v>41709</v>
      </c>
      <c r="G3197">
        <v>0.08</v>
      </c>
      <c r="H3197" s="43">
        <v>41760</v>
      </c>
      <c r="I3197">
        <v>2.2088000000000001</v>
      </c>
      <c r="L3197" s="2">
        <v>41603</v>
      </c>
      <c r="M3197" t="str">
        <v>912828VV</v>
      </c>
      <c r="N3197">
        <v>7.0099999999999996E-2</v>
      </c>
      <c r="O3197">
        <v>4.7050000000000002E-2</v>
      </c>
      <c r="P3197">
        <v>0.79390000000000005</v>
      </c>
      <c r="Q3197">
        <v>126.671875</v>
      </c>
      <c r="R3197">
        <f>VLOOKUP(M3197,工作表1!$A$3:$B$1000,2,FALSE)</f>
        <v>2.125</v>
      </c>
      <c r="S3197" t="str">
        <f>VLOOKUP(M3197,工作表1!$A$3:$C$1000,3,FALSE)</f>
        <v>2020/8/31</v>
      </c>
      <c r="T3197">
        <f t="shared" si="1624"/>
        <v>8.5000000000000006E-2</v>
      </c>
      <c r="U3197">
        <f t="shared" si="1623"/>
        <v>2.04</v>
      </c>
      <c r="V3197" s="43">
        <f t="shared" si="1635"/>
        <v>41698</v>
      </c>
      <c r="W3197" s="43">
        <f t="shared" si="1625"/>
        <v>41639</v>
      </c>
      <c r="X3197" s="45">
        <f t="shared" si="1636"/>
        <v>0.51070441988950277</v>
      </c>
      <c r="Y3197" s="45">
        <f t="shared" si="1637"/>
        <v>0.71447154317717398</v>
      </c>
      <c r="Z3197" s="47">
        <f t="shared" si="1638"/>
        <v>100.76340665995083</v>
      </c>
      <c r="AA3197" s="47">
        <f t="shared" si="1639"/>
        <v>126.38575559989611</v>
      </c>
      <c r="AB3197" s="45">
        <f t="shared" si="1640"/>
        <v>2.0537999999999998</v>
      </c>
      <c r="AC3197" s="2" t="str">
        <f t="shared" si="1626"/>
        <v>TY1</v>
      </c>
      <c r="AD3197">
        <f t="shared" si="1627"/>
        <v>126.671875</v>
      </c>
      <c r="AE3197">
        <f t="shared" si="1628"/>
        <v>125.390625</v>
      </c>
      <c r="AF3197" s="49">
        <f t="shared" si="1655"/>
        <v>1.28125</v>
      </c>
      <c r="AG3197" s="3">
        <f t="shared" si="1641"/>
        <v>126.38575559989611</v>
      </c>
      <c r="AH3197">
        <f t="shared" si="1642"/>
        <v>125.11432495680879</v>
      </c>
      <c r="AI3197" s="51">
        <f t="shared" si="1643"/>
        <v>1.2714306430873279</v>
      </c>
      <c r="AJ3197" s="52">
        <f t="shared" si="1644"/>
        <v>-9.8193569126721059E-3</v>
      </c>
      <c r="AK3197" s="2">
        <v>41603</v>
      </c>
      <c r="AL3197" t="str">
        <v>912828PX</v>
      </c>
      <c r="AM3197">
        <v>2.968</v>
      </c>
      <c r="AN3197">
        <v>-9.7290000000000001E-2</v>
      </c>
      <c r="AO3197">
        <v>0.86970000000000003</v>
      </c>
      <c r="AP3197">
        <v>125.390625</v>
      </c>
      <c r="AQ3197">
        <f>VLOOKUP(AL3197,工作表1!$F$3:$G$1000,2,FALSE)</f>
        <v>3.625</v>
      </c>
      <c r="AR3197" t="str">
        <f>VLOOKUP(AL3197,工作表1!$F$3:$H$1000,3,FALSE)</f>
        <v>2021/2/15</v>
      </c>
      <c r="AS3197">
        <f t="shared" si="1629"/>
        <v>8.5000000000000006E-2</v>
      </c>
      <c r="AT3197">
        <f t="shared" si="1630"/>
        <v>3.54</v>
      </c>
      <c r="AU3197" s="43">
        <f t="shared" si="1645"/>
        <v>41685</v>
      </c>
      <c r="AV3197" s="43">
        <f t="shared" si="1631"/>
        <v>41729</v>
      </c>
      <c r="AW3197" s="45">
        <f t="shared" si="1646"/>
        <v>1.0146059782608696</v>
      </c>
      <c r="AX3197" s="45">
        <f t="shared" si="1647"/>
        <v>2.256044334425253</v>
      </c>
      <c r="AY3197" s="47">
        <f t="shared" si="1648"/>
        <v>110.33248301919841</v>
      </c>
      <c r="AZ3197" s="47">
        <f t="shared" si="1649"/>
        <v>125.11432495680879</v>
      </c>
      <c r="BA3197" s="43"/>
      <c r="BC3197" s="2">
        <v>41600</v>
      </c>
      <c r="BD3197" t="str">
        <v>912828PX</v>
      </c>
      <c r="BE3197">
        <v>-31.686599999999999</v>
      </c>
      <c r="BF3197">
        <v>1.6318900000000001</v>
      </c>
      <c r="BG3197">
        <v>0.87370000000000003</v>
      </c>
      <c r="BH3197">
        <v>124.9375</v>
      </c>
      <c r="BI3197">
        <f>VLOOKUP(BD3197,工作表1!$K$3:$L$1000,2,FALSE)</f>
        <v>3.625</v>
      </c>
      <c r="BJ3197" t="str">
        <f>VLOOKUP(BD3197,工作表1!$K$3:$M$1000,3,FALSE)</f>
        <v>2021/2/15</v>
      </c>
      <c r="BK3197">
        <f t="shared" si="1632"/>
        <v>8.2000000000000003E-2</v>
      </c>
      <c r="BL3197">
        <f t="shared" si="1633"/>
        <v>3.5430000000000001</v>
      </c>
      <c r="BM3197" s="43">
        <f t="shared" si="1650"/>
        <v>41685</v>
      </c>
      <c r="BN3197" s="43">
        <f t="shared" si="1634"/>
        <v>41820</v>
      </c>
      <c r="BO3197" s="45">
        <f t="shared" si="1651"/>
        <v>1.0047554347826086</v>
      </c>
      <c r="BP3197" s="45">
        <f t="shared" si="1652"/>
        <v>3.1598924210839785</v>
      </c>
      <c r="BQ3197" s="47">
        <f t="shared" si="1653"/>
        <v>110.19899254661159</v>
      </c>
      <c r="BR3197" s="47">
        <f t="shared" si="1654"/>
        <v>123.10575875046328</v>
      </c>
    </row>
    <row r="3198" spans="6:70" x14ac:dyDescent="0.25">
      <c r="F3198" s="2">
        <v>41708</v>
      </c>
      <c r="G3198">
        <v>8.2500000000000004E-2</v>
      </c>
      <c r="H3198" s="43">
        <v>41759</v>
      </c>
      <c r="I3198">
        <v>2.2305999999999999</v>
      </c>
      <c r="L3198" s="2">
        <v>41600</v>
      </c>
      <c r="M3198" t="str">
        <v>912828NT</v>
      </c>
      <c r="N3198">
        <v>7.9399999999999998E-2</v>
      </c>
      <c r="O3198">
        <v>4.5499999999999999E-2</v>
      </c>
      <c r="P3198">
        <v>0.82050000000000001</v>
      </c>
      <c r="Q3198">
        <v>126.578125</v>
      </c>
      <c r="R3198">
        <f>VLOOKUP(M3198,工作表1!$A$3:$B$1000,2,FALSE)</f>
        <v>2.625</v>
      </c>
      <c r="S3198" t="str">
        <f>VLOOKUP(M3198,工作表1!$A$3:$C$1000,3,FALSE)</f>
        <v>2020/8/15</v>
      </c>
      <c r="T3198">
        <f t="shared" si="1624"/>
        <v>8.2000000000000003E-2</v>
      </c>
      <c r="U3198">
        <f t="shared" si="1623"/>
        <v>2.5430000000000001</v>
      </c>
      <c r="V3198" s="43">
        <f t="shared" si="1635"/>
        <v>41685</v>
      </c>
      <c r="W3198" s="43">
        <f t="shared" si="1625"/>
        <v>41639</v>
      </c>
      <c r="X3198" s="45">
        <f t="shared" si="1636"/>
        <v>0.72758152173913049</v>
      </c>
      <c r="Y3198" s="45">
        <f t="shared" si="1637"/>
        <v>0.98648563132817157</v>
      </c>
      <c r="Z3198" s="47">
        <f t="shared" si="1638"/>
        <v>104.11095550160618</v>
      </c>
      <c r="AA3198" s="47">
        <f t="shared" si="1639"/>
        <v>126.35312099400218</v>
      </c>
      <c r="AB3198" s="45">
        <f t="shared" si="1640"/>
        <v>2.0684</v>
      </c>
      <c r="AC3198" s="2" t="str">
        <f t="shared" si="1626"/>
        <v>TY1</v>
      </c>
      <c r="AD3198">
        <f t="shared" si="1627"/>
        <v>126.578125</v>
      </c>
      <c r="AE3198">
        <f t="shared" si="1628"/>
        <v>125.28125</v>
      </c>
      <c r="AF3198" s="49">
        <f t="shared" si="1655"/>
        <v>1.296875</v>
      </c>
      <c r="AG3198" s="3">
        <f t="shared" si="1641"/>
        <v>126.35312099400218</v>
      </c>
      <c r="AH3198">
        <f t="shared" si="1642"/>
        <v>124.99104496942151</v>
      </c>
      <c r="AI3198" s="51">
        <f t="shared" si="1643"/>
        <v>1.3620760245806736</v>
      </c>
      <c r="AJ3198" s="52">
        <f t="shared" si="1644"/>
        <v>6.5201024580673561E-2</v>
      </c>
      <c r="AK3198" s="2">
        <v>41600</v>
      </c>
      <c r="AL3198" t="str">
        <v>912828PX</v>
      </c>
      <c r="AM3198">
        <v>2.6597</v>
      </c>
      <c r="AN3198">
        <v>-7.4700000000000003E-2</v>
      </c>
      <c r="AO3198">
        <v>0.86970000000000003</v>
      </c>
      <c r="AP3198">
        <v>125.28125</v>
      </c>
      <c r="AQ3198">
        <f>VLOOKUP(AL3198,工作表1!$F$3:$G$1000,2,FALSE)</f>
        <v>3.625</v>
      </c>
      <c r="AR3198" t="str">
        <f>VLOOKUP(AL3198,工作表1!$F$3:$H$1000,3,FALSE)</f>
        <v>2021/2/15</v>
      </c>
      <c r="AS3198">
        <f t="shared" si="1629"/>
        <v>8.2000000000000003E-2</v>
      </c>
      <c r="AT3198">
        <f t="shared" si="1630"/>
        <v>3.5430000000000001</v>
      </c>
      <c r="AU3198" s="43">
        <f t="shared" si="1645"/>
        <v>41685</v>
      </c>
      <c r="AV3198" s="43">
        <f t="shared" si="1631"/>
        <v>41729</v>
      </c>
      <c r="AW3198" s="45">
        <f t="shared" si="1646"/>
        <v>1.0047554347826086</v>
      </c>
      <c r="AX3198" s="45">
        <f t="shared" si="1647"/>
        <v>2.2561252977963075</v>
      </c>
      <c r="AY3198" s="47">
        <f t="shared" si="1648"/>
        <v>110.23848085100178</v>
      </c>
      <c r="AZ3198" s="47">
        <f t="shared" si="1649"/>
        <v>124.99104496942151</v>
      </c>
      <c r="BA3198" s="43"/>
      <c r="BC3198" s="2">
        <v>41599</v>
      </c>
      <c r="BD3198" t="str">
        <v>912828PX</v>
      </c>
      <c r="BE3198">
        <v>-38.639600000000002</v>
      </c>
      <c r="BF3198">
        <v>1.93574</v>
      </c>
      <c r="BG3198">
        <v>0.87370000000000003</v>
      </c>
      <c r="BH3198">
        <v>124.9375</v>
      </c>
      <c r="BI3198">
        <f>VLOOKUP(BD3198,工作表1!$K$3:$L$1000,2,FALSE)</f>
        <v>3.625</v>
      </c>
      <c r="BJ3198" t="str">
        <f>VLOOKUP(BD3198,工作表1!$K$3:$M$1000,3,FALSE)</f>
        <v>2021/2/15</v>
      </c>
      <c r="BK3198">
        <f t="shared" si="1632"/>
        <v>8.2000000000000003E-2</v>
      </c>
      <c r="BL3198">
        <f t="shared" si="1633"/>
        <v>3.5430000000000001</v>
      </c>
      <c r="BM3198" s="43">
        <f t="shared" si="1650"/>
        <v>41685</v>
      </c>
      <c r="BN3198" s="43">
        <f t="shared" si="1634"/>
        <v>41820</v>
      </c>
      <c r="BO3198" s="45">
        <f t="shared" si="1651"/>
        <v>0.97520380434782594</v>
      </c>
      <c r="BP3198" s="45">
        <f t="shared" si="1652"/>
        <v>3.1601353111971413</v>
      </c>
      <c r="BQ3198" s="47">
        <f t="shared" si="1653"/>
        <v>110.01789362329272</v>
      </c>
      <c r="BR3198" s="47">
        <f t="shared" si="1654"/>
        <v>122.85668328540531</v>
      </c>
    </row>
    <row r="3199" spans="6:70" x14ac:dyDescent="0.25">
      <c r="F3199" s="2">
        <v>41705</v>
      </c>
      <c r="G3199">
        <v>8.1500000000000003E-2</v>
      </c>
      <c r="H3199" s="43">
        <v>41758</v>
      </c>
      <c r="I3199">
        <v>2.2888999999999999</v>
      </c>
      <c r="L3199" s="2">
        <v>41599</v>
      </c>
      <c r="M3199" t="str">
        <v>912828VV</v>
      </c>
      <c r="N3199">
        <v>-0.1842</v>
      </c>
      <c r="O3199">
        <v>0.13153000000000001</v>
      </c>
      <c r="P3199">
        <v>0.79390000000000005</v>
      </c>
      <c r="Q3199">
        <v>126.359375</v>
      </c>
      <c r="R3199">
        <f>VLOOKUP(M3199,工作表1!$A$3:$B$1000,2,FALSE)</f>
        <v>2.125</v>
      </c>
      <c r="S3199" t="str">
        <f>VLOOKUP(M3199,工作表1!$A$3:$C$1000,3,FALSE)</f>
        <v>2020/8/31</v>
      </c>
      <c r="T3199">
        <f t="shared" si="1624"/>
        <v>8.2000000000000003E-2</v>
      </c>
      <c r="U3199">
        <f t="shared" si="1623"/>
        <v>2.0430000000000001</v>
      </c>
      <c r="V3199" s="43">
        <f t="shared" si="1635"/>
        <v>41698</v>
      </c>
      <c r="W3199" s="43">
        <f t="shared" si="1625"/>
        <v>41639</v>
      </c>
      <c r="X3199" s="45">
        <f t="shared" si="1636"/>
        <v>0.48722375690607733</v>
      </c>
      <c r="Y3199" s="45">
        <f t="shared" si="1637"/>
        <v>0.71427855142662522</v>
      </c>
      <c r="Z3199" s="47">
        <f t="shared" si="1638"/>
        <v>100.52863062845336</v>
      </c>
      <c r="AA3199" s="47">
        <f t="shared" si="1639"/>
        <v>126.02833176964815</v>
      </c>
      <c r="AB3199" s="45">
        <f t="shared" si="1640"/>
        <v>2.0975999999999999</v>
      </c>
      <c r="AC3199" s="2" t="str">
        <f t="shared" si="1626"/>
        <v>TY1</v>
      </c>
      <c r="AD3199">
        <f t="shared" si="1627"/>
        <v>126.359375</v>
      </c>
      <c r="AE3199">
        <f t="shared" si="1628"/>
        <v>125.03125</v>
      </c>
      <c r="AF3199" s="49">
        <f t="shared" si="1655"/>
        <v>1.328125</v>
      </c>
      <c r="AG3199" s="3">
        <f t="shared" si="1641"/>
        <v>126.02833176964815</v>
      </c>
      <c r="AH3199">
        <f t="shared" si="1642"/>
        <v>124.73320471542345</v>
      </c>
      <c r="AI3199" s="51">
        <f t="shared" si="1643"/>
        <v>1.2951270542246931</v>
      </c>
      <c r="AJ3199" s="52">
        <f t="shared" si="1644"/>
        <v>-3.2997945775306903E-2</v>
      </c>
      <c r="AK3199" s="2">
        <v>41599</v>
      </c>
      <c r="AL3199" t="str">
        <v>912828PX</v>
      </c>
      <c r="AM3199">
        <v>2.6844000000000001</v>
      </c>
      <c r="AN3199">
        <v>-7.4039999999999995E-2</v>
      </c>
      <c r="AO3199">
        <v>0.86970000000000003</v>
      </c>
      <c r="AP3199">
        <v>125.03125</v>
      </c>
      <c r="AQ3199">
        <f>VLOOKUP(AL3199,工作表1!$F$3:$G$1000,2,FALSE)</f>
        <v>3.625</v>
      </c>
      <c r="AR3199" t="str">
        <f>VLOOKUP(AL3199,工作表1!$F$3:$H$1000,3,FALSE)</f>
        <v>2021/2/15</v>
      </c>
      <c r="AS3199">
        <f t="shared" si="1629"/>
        <v>8.2000000000000003E-2</v>
      </c>
      <c r="AT3199">
        <f t="shared" si="1630"/>
        <v>3.5430000000000001</v>
      </c>
      <c r="AU3199" s="43">
        <f t="shared" si="1645"/>
        <v>41685</v>
      </c>
      <c r="AV3199" s="43">
        <f t="shared" si="1631"/>
        <v>41729</v>
      </c>
      <c r="AW3199" s="45">
        <f t="shared" si="1646"/>
        <v>0.97520380434782594</v>
      </c>
      <c r="AX3199" s="45">
        <f t="shared" si="1647"/>
        <v>2.2563681879094695</v>
      </c>
      <c r="AY3199" s="47">
        <f t="shared" si="1648"/>
        <v>110.05075549260197</v>
      </c>
      <c r="AZ3199" s="47">
        <f t="shared" si="1649"/>
        <v>124.73320471542345</v>
      </c>
      <c r="BA3199" s="43"/>
      <c r="BC3199" s="2">
        <v>41598</v>
      </c>
      <c r="BD3199" t="str">
        <v>912828PX</v>
      </c>
      <c r="BE3199">
        <v>-38.461500000000001</v>
      </c>
      <c r="BF3199">
        <v>1.92143</v>
      </c>
      <c r="BG3199">
        <v>0.87370000000000003</v>
      </c>
      <c r="BH3199">
        <v>124.921875</v>
      </c>
      <c r="BI3199">
        <f>VLOOKUP(BD3199,工作表1!$K$3:$L$1000,2,FALSE)</f>
        <v>3.625</v>
      </c>
      <c r="BJ3199" t="str">
        <f>VLOOKUP(BD3199,工作表1!$K$3:$M$1000,3,FALSE)</f>
        <v>2021/2/15</v>
      </c>
      <c r="BK3199">
        <f t="shared" si="1632"/>
        <v>8.3000000000000004E-2</v>
      </c>
      <c r="BL3199">
        <f t="shared" si="1633"/>
        <v>3.5419999999999998</v>
      </c>
      <c r="BM3199" s="43">
        <f t="shared" si="1650"/>
        <v>41685</v>
      </c>
      <c r="BN3199" s="43">
        <f t="shared" si="1634"/>
        <v>41820</v>
      </c>
      <c r="BO3199" s="45">
        <f t="shared" si="1651"/>
        <v>0.9653532608695653</v>
      </c>
      <c r="BP3199" s="45">
        <f t="shared" si="1652"/>
        <v>3.1602162745681954</v>
      </c>
      <c r="BQ3199" s="47">
        <f t="shared" si="1653"/>
        <v>110.01815820670068</v>
      </c>
      <c r="BR3199" s="47">
        <f t="shared" si="1654"/>
        <v>122.84375631061926</v>
      </c>
    </row>
    <row r="3200" spans="6:70" x14ac:dyDescent="0.25">
      <c r="F3200" s="2">
        <v>41704</v>
      </c>
      <c r="G3200">
        <v>0.08</v>
      </c>
      <c r="H3200" s="43">
        <v>41757</v>
      </c>
      <c r="I3200">
        <v>2.2986</v>
      </c>
      <c r="L3200" s="2">
        <v>41598</v>
      </c>
      <c r="M3200" t="str">
        <v>912828VV</v>
      </c>
      <c r="N3200">
        <v>0.13739999999999999</v>
      </c>
      <c r="O3200">
        <v>4.1329999999999999E-2</v>
      </c>
      <c r="P3200">
        <v>0.79390000000000005</v>
      </c>
      <c r="Q3200">
        <v>126.359375</v>
      </c>
      <c r="R3200">
        <f>VLOOKUP(M3200,工作表1!$A$3:$B$1000,2,FALSE)</f>
        <v>2.125</v>
      </c>
      <c r="S3200" t="str">
        <f>VLOOKUP(M3200,工作表1!$A$3:$C$1000,3,FALSE)</f>
        <v>2020/8/31</v>
      </c>
      <c r="T3200">
        <f t="shared" si="1624"/>
        <v>8.3000000000000004E-2</v>
      </c>
      <c r="U3200">
        <f t="shared" si="1623"/>
        <v>2.0419999999999998</v>
      </c>
      <c r="V3200" s="43">
        <f t="shared" si="1635"/>
        <v>41698</v>
      </c>
      <c r="W3200" s="43">
        <f t="shared" si="1625"/>
        <v>41639</v>
      </c>
      <c r="X3200" s="45">
        <f t="shared" si="1636"/>
        <v>0.48135359116022103</v>
      </c>
      <c r="Y3200" s="45">
        <f t="shared" si="1637"/>
        <v>0.71423030348898808</v>
      </c>
      <c r="Z3200" s="47">
        <f t="shared" si="1638"/>
        <v>100.54471321626413</v>
      </c>
      <c r="AA3200" s="47">
        <f t="shared" si="1639"/>
        <v>126.03339654953788</v>
      </c>
      <c r="AB3200" s="45">
        <f t="shared" si="1640"/>
        <v>2.1097999999999999</v>
      </c>
      <c r="AC3200" s="2" t="str">
        <f t="shared" si="1626"/>
        <v>TY1</v>
      </c>
      <c r="AD3200">
        <f t="shared" si="1627"/>
        <v>126.359375</v>
      </c>
      <c r="AE3200">
        <f t="shared" si="1628"/>
        <v>125.015625</v>
      </c>
      <c r="AF3200" s="49">
        <f t="shared" si="1655"/>
        <v>1.34375</v>
      </c>
      <c r="AG3200" s="3">
        <f t="shared" si="1641"/>
        <v>126.03339654953788</v>
      </c>
      <c r="AH3200">
        <f t="shared" si="1642"/>
        <v>124.71980557036898</v>
      </c>
      <c r="AI3200" s="51">
        <f t="shared" si="1643"/>
        <v>1.3135909791689073</v>
      </c>
      <c r="AJ3200" s="52">
        <f t="shared" si="1644"/>
        <v>-3.0159020831092676E-2</v>
      </c>
      <c r="AK3200" s="2">
        <v>41598</v>
      </c>
      <c r="AL3200" t="str">
        <v>912828PX</v>
      </c>
      <c r="AM3200">
        <v>2.843</v>
      </c>
      <c r="AN3200">
        <v>-8.2860000000000003E-2</v>
      </c>
      <c r="AO3200">
        <v>0.86970000000000003</v>
      </c>
      <c r="AP3200">
        <v>125.015625</v>
      </c>
      <c r="AQ3200">
        <f>VLOOKUP(AL3200,工作表1!$F$3:$G$1000,2,FALSE)</f>
        <v>3.625</v>
      </c>
      <c r="AR3200" t="str">
        <f>VLOOKUP(AL3200,工作表1!$F$3:$H$1000,3,FALSE)</f>
        <v>2021/2/15</v>
      </c>
      <c r="AS3200">
        <f t="shared" si="1629"/>
        <v>8.3000000000000004E-2</v>
      </c>
      <c r="AT3200">
        <f t="shared" si="1630"/>
        <v>3.5419999999999998</v>
      </c>
      <c r="AU3200" s="43">
        <f t="shared" si="1645"/>
        <v>41685</v>
      </c>
      <c r="AV3200" s="43">
        <f t="shared" si="1631"/>
        <v>41729</v>
      </c>
      <c r="AW3200" s="45">
        <f t="shared" si="1646"/>
        <v>0.9653532608695653</v>
      </c>
      <c r="AX3200" s="45">
        <f t="shared" si="1647"/>
        <v>2.256449151280524</v>
      </c>
      <c r="AY3200" s="47">
        <f t="shared" si="1648"/>
        <v>110.05091391520439</v>
      </c>
      <c r="AZ3200" s="47">
        <f t="shared" si="1649"/>
        <v>124.71980557036898</v>
      </c>
      <c r="BA3200" s="43"/>
      <c r="BC3200" s="2">
        <v>41597</v>
      </c>
      <c r="BD3200" t="str">
        <v>912828PX</v>
      </c>
      <c r="BE3200">
        <v>-38.022199999999998</v>
      </c>
      <c r="BF3200">
        <v>1.8945099999999999</v>
      </c>
      <c r="BG3200">
        <v>0.87370000000000003</v>
      </c>
      <c r="BH3200">
        <v>125.3125</v>
      </c>
      <c r="BI3200">
        <f>VLOOKUP(BD3200,工作表1!$K$3:$L$1000,2,FALSE)</f>
        <v>3.625</v>
      </c>
      <c r="BJ3200" t="str">
        <f>VLOOKUP(BD3200,工作表1!$K$3:$M$1000,3,FALSE)</f>
        <v>2021/2/15</v>
      </c>
      <c r="BK3200">
        <f t="shared" si="1632"/>
        <v>8.7999999999999995E-2</v>
      </c>
      <c r="BL3200">
        <f t="shared" si="1633"/>
        <v>3.5369999999999999</v>
      </c>
      <c r="BM3200" s="43">
        <f t="shared" si="1650"/>
        <v>41685</v>
      </c>
      <c r="BN3200" s="43">
        <f t="shared" si="1634"/>
        <v>41820</v>
      </c>
      <c r="BO3200" s="45">
        <f t="shared" si="1651"/>
        <v>0.95550271739130432</v>
      </c>
      <c r="BP3200" s="45">
        <f t="shared" si="1652"/>
        <v>3.1602972379392495</v>
      </c>
      <c r="BQ3200" s="47">
        <f t="shared" si="1653"/>
        <v>110.377920450828</v>
      </c>
      <c r="BR3200" s="47">
        <f t="shared" si="1654"/>
        <v>123.24512472663275</v>
      </c>
    </row>
    <row r="3201" spans="6:70" x14ac:dyDescent="0.25">
      <c r="F3201" s="2">
        <v>41703</v>
      </c>
      <c r="G3201">
        <v>7.6999999999999999E-2</v>
      </c>
      <c r="H3201" s="43">
        <v>41754</v>
      </c>
      <c r="I3201">
        <v>2.2743000000000002</v>
      </c>
      <c r="L3201" s="2">
        <v>41597</v>
      </c>
      <c r="M3201" t="str">
        <v>912828VV</v>
      </c>
      <c r="N3201">
        <v>0.45750000000000002</v>
      </c>
      <c r="O3201">
        <v>-3.7069999999999999E-2</v>
      </c>
      <c r="P3201">
        <v>0.79390000000000005</v>
      </c>
      <c r="Q3201">
        <v>126.734375</v>
      </c>
      <c r="R3201">
        <f>VLOOKUP(M3201,工作表1!$A$3:$B$1000,2,FALSE)</f>
        <v>2.125</v>
      </c>
      <c r="S3201" t="str">
        <f>VLOOKUP(M3201,工作表1!$A$3:$C$1000,3,FALSE)</f>
        <v>2020/8/31</v>
      </c>
      <c r="T3201">
        <f t="shared" si="1624"/>
        <v>8.7999999999999995E-2</v>
      </c>
      <c r="U3201">
        <f t="shared" si="1623"/>
        <v>2.0369999999999999</v>
      </c>
      <c r="V3201" s="43">
        <f t="shared" si="1635"/>
        <v>41698</v>
      </c>
      <c r="W3201" s="43">
        <f t="shared" si="1625"/>
        <v>41639</v>
      </c>
      <c r="X3201" s="45">
        <f t="shared" si="1636"/>
        <v>0.47548342541436467</v>
      </c>
      <c r="Y3201" s="45">
        <f t="shared" si="1637"/>
        <v>0.71418205555135095</v>
      </c>
      <c r="Z3201" s="47">
        <f t="shared" si="1638"/>
        <v>100.8576057747902</v>
      </c>
      <c r="AA3201" s="47">
        <f t="shared" si="1639"/>
        <v>126.41290531711675</v>
      </c>
      <c r="AB3201" s="45">
        <f t="shared" si="1640"/>
        <v>2.0482</v>
      </c>
      <c r="AC3201" s="2" t="str">
        <f t="shared" si="1626"/>
        <v>TY1</v>
      </c>
      <c r="AD3201">
        <f t="shared" si="1627"/>
        <v>126.734375</v>
      </c>
      <c r="AE3201">
        <f t="shared" si="1628"/>
        <v>125.40625</v>
      </c>
      <c r="AF3201" s="49">
        <f t="shared" si="1655"/>
        <v>1.328125</v>
      </c>
      <c r="AG3201" s="3">
        <f t="shared" si="1641"/>
        <v>126.41290531711675</v>
      </c>
      <c r="AH3201">
        <f t="shared" si="1642"/>
        <v>125.12144042927721</v>
      </c>
      <c r="AI3201" s="51">
        <f t="shared" si="1643"/>
        <v>1.2914648878395383</v>
      </c>
      <c r="AJ3201" s="52">
        <f t="shared" si="1644"/>
        <v>-3.6660112160461722E-2</v>
      </c>
      <c r="AK3201" s="2">
        <v>41597</v>
      </c>
      <c r="AL3201" t="str">
        <v>912828PX</v>
      </c>
      <c r="AM3201">
        <v>3.2663000000000002</v>
      </c>
      <c r="AN3201">
        <v>-0.10627</v>
      </c>
      <c r="AO3201">
        <v>0.86970000000000003</v>
      </c>
      <c r="AP3201">
        <v>125.40625</v>
      </c>
      <c r="AQ3201">
        <f>VLOOKUP(AL3201,工作表1!$F$3:$G$1000,2,FALSE)</f>
        <v>3.625</v>
      </c>
      <c r="AR3201" t="str">
        <f>VLOOKUP(AL3201,工作表1!$F$3:$H$1000,3,FALSE)</f>
        <v>2021/2/15</v>
      </c>
      <c r="AS3201">
        <f t="shared" si="1629"/>
        <v>8.7999999999999995E-2</v>
      </c>
      <c r="AT3201">
        <f t="shared" si="1630"/>
        <v>3.5369999999999999</v>
      </c>
      <c r="AU3201" s="43">
        <f t="shared" si="1645"/>
        <v>41685</v>
      </c>
      <c r="AV3201" s="43">
        <f t="shared" si="1631"/>
        <v>41729</v>
      </c>
      <c r="AW3201" s="45">
        <f t="shared" si="1646"/>
        <v>0.95550271739130432</v>
      </c>
      <c r="AX3201" s="45">
        <f t="shared" si="1647"/>
        <v>2.2565301146515786</v>
      </c>
      <c r="AY3201" s="47">
        <f t="shared" si="1648"/>
        <v>110.41056629994209</v>
      </c>
      <c r="AZ3201" s="47">
        <f t="shared" si="1649"/>
        <v>125.12144042927721</v>
      </c>
      <c r="BA3201" s="43"/>
      <c r="BC3201" s="2">
        <v>41596</v>
      </c>
      <c r="BD3201" t="str">
        <v>912828PX</v>
      </c>
      <c r="BE3201">
        <v>-37.639099999999999</v>
      </c>
      <c r="BF3201">
        <v>1.8606</v>
      </c>
      <c r="BG3201">
        <v>0.87370000000000003</v>
      </c>
      <c r="BH3201">
        <v>125.625</v>
      </c>
      <c r="BI3201">
        <f>VLOOKUP(BD3201,工作表1!$K$3:$L$1000,2,FALSE)</f>
        <v>3.625</v>
      </c>
      <c r="BJ3201" t="str">
        <f>VLOOKUP(BD3201,工作表1!$K$3:$M$1000,3,FALSE)</f>
        <v>2021/2/15</v>
      </c>
      <c r="BK3201">
        <f t="shared" si="1632"/>
        <v>8.6999999999999994E-2</v>
      </c>
      <c r="BL3201">
        <f t="shared" si="1633"/>
        <v>3.5379999999999998</v>
      </c>
      <c r="BM3201" s="43">
        <f t="shared" si="1650"/>
        <v>41685</v>
      </c>
      <c r="BN3201" s="43">
        <f t="shared" si="1634"/>
        <v>41820</v>
      </c>
      <c r="BO3201" s="45">
        <f t="shared" si="1651"/>
        <v>0.94565217391304346</v>
      </c>
      <c r="BP3201" s="45">
        <f t="shared" si="1652"/>
        <v>3.1603782013103037</v>
      </c>
      <c r="BQ3201" s="47">
        <f t="shared" si="1653"/>
        <v>110.66387256208336</v>
      </c>
      <c r="BR3201" s="47">
        <f t="shared" si="1654"/>
        <v>123.55779104609041</v>
      </c>
    </row>
    <row r="3202" spans="6:70" x14ac:dyDescent="0.25">
      <c r="F3202" s="2">
        <v>41702</v>
      </c>
      <c r="G3202">
        <v>7.4999999999999997E-2</v>
      </c>
      <c r="H3202" s="43">
        <v>41753</v>
      </c>
      <c r="I3202">
        <v>2.2694999999999999</v>
      </c>
      <c r="L3202" s="2">
        <v>41596</v>
      </c>
      <c r="M3202" t="str">
        <v>912828VV</v>
      </c>
      <c r="N3202">
        <v>0.34100000000000003</v>
      </c>
      <c r="O3202">
        <v>-2.65E-3</v>
      </c>
      <c r="P3202">
        <v>0.79390000000000005</v>
      </c>
      <c r="Q3202">
        <v>127.046875</v>
      </c>
      <c r="R3202">
        <f>VLOOKUP(M3202,工作表1!$A$3:$B$1000,2,FALSE)</f>
        <v>2.125</v>
      </c>
      <c r="S3202" t="str">
        <f>VLOOKUP(M3202,工作表1!$A$3:$C$1000,3,FALSE)</f>
        <v>2020/8/31</v>
      </c>
      <c r="T3202">
        <f t="shared" si="1624"/>
        <v>8.6999999999999994E-2</v>
      </c>
      <c r="U3202">
        <f t="shared" si="1623"/>
        <v>2.0379999999999998</v>
      </c>
      <c r="V3202" s="43">
        <f t="shared" si="1635"/>
        <v>41698</v>
      </c>
      <c r="W3202" s="43">
        <f t="shared" si="1625"/>
        <v>41639</v>
      </c>
      <c r="X3202" s="45">
        <f t="shared" si="1636"/>
        <v>0.46961325966850825</v>
      </c>
      <c r="Y3202" s="45">
        <f t="shared" si="1637"/>
        <v>0.7141338076137137</v>
      </c>
      <c r="Z3202" s="47">
        <f t="shared" si="1638"/>
        <v>101.10737856142586</v>
      </c>
      <c r="AA3202" s="47">
        <f t="shared" si="1639"/>
        <v>126.7120614028558</v>
      </c>
      <c r="AB3202" s="45">
        <f t="shared" si="1640"/>
        <v>2.0041000000000002</v>
      </c>
      <c r="AC3202" s="2" t="str">
        <f t="shared" si="1626"/>
        <v>TY1</v>
      </c>
      <c r="AD3202">
        <f t="shared" si="1627"/>
        <v>127.046875</v>
      </c>
      <c r="AE3202">
        <f t="shared" si="1628"/>
        <v>125.71875</v>
      </c>
      <c r="AF3202" s="49">
        <f t="shared" si="1655"/>
        <v>1.328125</v>
      </c>
      <c r="AG3202" s="3">
        <f t="shared" si="1641"/>
        <v>126.7120614028558</v>
      </c>
      <c r="AH3202">
        <f t="shared" si="1642"/>
        <v>125.44986265868479</v>
      </c>
      <c r="AI3202" s="51">
        <f t="shared" si="1643"/>
        <v>1.2621987441710019</v>
      </c>
      <c r="AJ3202" s="52">
        <f t="shared" si="1644"/>
        <v>-6.5926255828998137E-2</v>
      </c>
      <c r="AK3202" s="2">
        <v>41596</v>
      </c>
      <c r="AL3202" t="str">
        <v>912828PX</v>
      </c>
      <c r="AM3202">
        <v>3.7214999999999998</v>
      </c>
      <c r="AN3202">
        <v>-0.14263000000000001</v>
      </c>
      <c r="AO3202">
        <v>0.86970000000000003</v>
      </c>
      <c r="AP3202">
        <v>125.71875</v>
      </c>
      <c r="AQ3202">
        <f>VLOOKUP(AL3202,工作表1!$F$3:$G$1000,2,FALSE)</f>
        <v>3.625</v>
      </c>
      <c r="AR3202" t="str">
        <f>VLOOKUP(AL3202,工作表1!$F$3:$H$1000,3,FALSE)</f>
        <v>2021/2/15</v>
      </c>
      <c r="AS3202">
        <f t="shared" si="1629"/>
        <v>8.6999999999999994E-2</v>
      </c>
      <c r="AT3202">
        <f t="shared" si="1630"/>
        <v>3.5379999999999998</v>
      </c>
      <c r="AU3202" s="43">
        <f t="shared" si="1645"/>
        <v>41685</v>
      </c>
      <c r="AV3202" s="43">
        <f t="shared" si="1631"/>
        <v>41729</v>
      </c>
      <c r="AW3202" s="45">
        <f t="shared" si="1646"/>
        <v>0.94565217391304346</v>
      </c>
      <c r="AX3202" s="45">
        <f t="shared" si="1647"/>
        <v>2.2566110780226323</v>
      </c>
      <c r="AY3202" s="47">
        <f t="shared" si="1648"/>
        <v>110.7087178830253</v>
      </c>
      <c r="AZ3202" s="47">
        <f t="shared" si="1649"/>
        <v>125.44986265868479</v>
      </c>
      <c r="BA3202" s="43"/>
      <c r="BC3202" s="2">
        <v>41593</v>
      </c>
      <c r="BD3202" t="str">
        <v>912828PX</v>
      </c>
      <c r="BE3202">
        <v>-39.1188</v>
      </c>
      <c r="BF3202">
        <v>1.89076</v>
      </c>
      <c r="BG3202">
        <v>0.87370000000000003</v>
      </c>
      <c r="BH3202">
        <v>125.390625</v>
      </c>
      <c r="BI3202">
        <f>VLOOKUP(BD3202,工作表1!$K$3:$L$1000,2,FALSE)</f>
        <v>3.625</v>
      </c>
      <c r="BJ3202" t="str">
        <f>VLOOKUP(BD3202,工作表1!$K$3:$M$1000,3,FALSE)</f>
        <v>2021/2/15</v>
      </c>
      <c r="BK3202">
        <f t="shared" si="1632"/>
        <v>8.5000000000000006E-2</v>
      </c>
      <c r="BL3202">
        <f t="shared" si="1633"/>
        <v>3.54</v>
      </c>
      <c r="BM3202" s="43">
        <f t="shared" si="1650"/>
        <v>41685</v>
      </c>
      <c r="BN3202" s="43">
        <f t="shared" si="1634"/>
        <v>41820</v>
      </c>
      <c r="BO3202" s="45">
        <f t="shared" si="1651"/>
        <v>0.93580163043478248</v>
      </c>
      <c r="BP3202" s="45">
        <f t="shared" si="1652"/>
        <v>3.1604591646813578</v>
      </c>
      <c r="BQ3202" s="47">
        <f t="shared" si="1653"/>
        <v>110.44468604782381</v>
      </c>
      <c r="BR3202" s="47">
        <f t="shared" si="1654"/>
        <v>123.29157857043225</v>
      </c>
    </row>
    <row r="3203" spans="6:70" x14ac:dyDescent="0.25">
      <c r="F3203" s="2">
        <v>41701</v>
      </c>
      <c r="G3203">
        <v>7.5499999999999998E-2</v>
      </c>
      <c r="H3203" s="43">
        <v>41752</v>
      </c>
      <c r="I3203">
        <v>2.2866</v>
      </c>
      <c r="L3203" s="2">
        <v>41593</v>
      </c>
      <c r="M3203" t="str">
        <v>912828VV</v>
      </c>
      <c r="N3203">
        <v>0.26929999999999998</v>
      </c>
      <c r="O3203">
        <v>8.4399999999999996E-3</v>
      </c>
      <c r="P3203">
        <v>0.79390000000000005</v>
      </c>
      <c r="Q3203">
        <v>126.765625</v>
      </c>
      <c r="R3203">
        <f>VLOOKUP(M3203,工作表1!$A$3:$B$1000,2,FALSE)</f>
        <v>2.125</v>
      </c>
      <c r="S3203" t="str">
        <f>VLOOKUP(M3203,工作表1!$A$3:$C$1000,3,FALSE)</f>
        <v>2020/8/31</v>
      </c>
      <c r="T3203">
        <f t="shared" si="1624"/>
        <v>8.5000000000000006E-2</v>
      </c>
      <c r="U3203">
        <f t="shared" si="1623"/>
        <v>2.04</v>
      </c>
      <c r="V3203" s="43">
        <f t="shared" si="1635"/>
        <v>41698</v>
      </c>
      <c r="W3203" s="43">
        <f t="shared" si="1625"/>
        <v>41639</v>
      </c>
      <c r="X3203" s="45">
        <f t="shared" si="1636"/>
        <v>0.46374309392265195</v>
      </c>
      <c r="Y3203" s="45">
        <f t="shared" si="1637"/>
        <v>0.71408555967607668</v>
      </c>
      <c r="Z3203" s="47">
        <f t="shared" si="1638"/>
        <v>100.88845536463997</v>
      </c>
      <c r="AA3203" s="47">
        <f t="shared" si="1639"/>
        <v>126.42068847559378</v>
      </c>
      <c r="AB3203" s="45">
        <f t="shared" si="1640"/>
        <v>2.0407000000000002</v>
      </c>
      <c r="AC3203" s="2" t="str">
        <f t="shared" si="1626"/>
        <v>TY1</v>
      </c>
      <c r="AD3203">
        <f t="shared" si="1627"/>
        <v>126.765625</v>
      </c>
      <c r="AE3203">
        <f t="shared" si="1628"/>
        <v>125.421875</v>
      </c>
      <c r="AF3203" s="49">
        <f t="shared" si="1655"/>
        <v>1.34375</v>
      </c>
      <c r="AG3203" s="3">
        <f t="shared" si="1641"/>
        <v>126.42068847559378</v>
      </c>
      <c r="AH3203">
        <f t="shared" si="1642"/>
        <v>125.18480016970906</v>
      </c>
      <c r="AI3203" s="51">
        <f t="shared" si="1643"/>
        <v>1.2358883058847141</v>
      </c>
      <c r="AJ3203" s="52">
        <f t="shared" si="1644"/>
        <v>-0.1078616941152859</v>
      </c>
      <c r="AK3203" s="2">
        <v>41593</v>
      </c>
      <c r="AL3203" t="str">
        <v>912828PX</v>
      </c>
      <c r="AM3203">
        <v>4.2464000000000004</v>
      </c>
      <c r="AN3203">
        <v>-0.21412</v>
      </c>
      <c r="AO3203">
        <v>0.86970000000000003</v>
      </c>
      <c r="AP3203">
        <v>125.421875</v>
      </c>
      <c r="AQ3203">
        <f>VLOOKUP(AL3203,工作表1!$F$3:$G$1000,2,FALSE)</f>
        <v>3.625</v>
      </c>
      <c r="AR3203" t="str">
        <f>VLOOKUP(AL3203,工作表1!$F$3:$H$1000,3,FALSE)</f>
        <v>2021/2/15</v>
      </c>
      <c r="AS3203">
        <f t="shared" si="1629"/>
        <v>8.5000000000000006E-2</v>
      </c>
      <c r="AT3203">
        <f t="shared" si="1630"/>
        <v>3.54</v>
      </c>
      <c r="AU3203" s="43">
        <f t="shared" si="1645"/>
        <v>41685</v>
      </c>
      <c r="AV3203" s="43">
        <f t="shared" si="1631"/>
        <v>41729</v>
      </c>
      <c r="AW3203" s="45">
        <f t="shared" si="1646"/>
        <v>0.93580163043478248</v>
      </c>
      <c r="AX3203" s="45">
        <f t="shared" si="1647"/>
        <v>2.2566920413936868</v>
      </c>
      <c r="AY3203" s="47">
        <f t="shared" si="1648"/>
        <v>110.49109080653054</v>
      </c>
      <c r="AZ3203" s="47">
        <f t="shared" si="1649"/>
        <v>125.18480016970906</v>
      </c>
      <c r="BA3203" s="43"/>
      <c r="BC3203" s="2">
        <v>41592</v>
      </c>
      <c r="BD3203" t="str">
        <v>912828PX</v>
      </c>
      <c r="BE3203">
        <v>-40.566400000000002</v>
      </c>
      <c r="BF3203">
        <v>1.93221</v>
      </c>
      <c r="BG3203">
        <v>0.87370000000000003</v>
      </c>
      <c r="BH3203">
        <v>125.5</v>
      </c>
      <c r="BI3203">
        <f>VLOOKUP(BD3203,工作表1!$K$3:$L$1000,2,FALSE)</f>
        <v>3.625</v>
      </c>
      <c r="BJ3203" t="str">
        <f>VLOOKUP(BD3203,工作表1!$K$3:$M$1000,3,FALSE)</f>
        <v>2021/2/15</v>
      </c>
      <c r="BK3203">
        <f t="shared" si="1632"/>
        <v>8.5000000000000006E-2</v>
      </c>
      <c r="BL3203">
        <f t="shared" si="1633"/>
        <v>3.54</v>
      </c>
      <c r="BM3203" s="43">
        <f t="shared" si="1650"/>
        <v>41685</v>
      </c>
      <c r="BN3203" s="43">
        <f t="shared" si="1634"/>
        <v>41820</v>
      </c>
      <c r="BO3203" s="45">
        <f t="shared" si="1651"/>
        <v>0.90625</v>
      </c>
      <c r="BP3203" s="45">
        <f t="shared" si="1652"/>
        <v>3.1607020547945206</v>
      </c>
      <c r="BQ3203" s="47">
        <f t="shared" si="1653"/>
        <v>110.53408857477116</v>
      </c>
      <c r="BR3203" s="47">
        <f t="shared" si="1654"/>
        <v>123.35213621773119</v>
      </c>
    </row>
    <row r="3204" spans="6:70" x14ac:dyDescent="0.25">
      <c r="F3204" s="2">
        <v>41698</v>
      </c>
      <c r="G3204">
        <v>7.6499999999999999E-2</v>
      </c>
      <c r="H3204" s="43">
        <v>41751</v>
      </c>
      <c r="I3204">
        <v>2.294</v>
      </c>
      <c r="L3204" s="2">
        <v>41592</v>
      </c>
      <c r="M3204" t="str">
        <v>912828VV</v>
      </c>
      <c r="N3204">
        <v>0.26729999999999998</v>
      </c>
      <c r="O3204">
        <v>1.9529999999999999E-2</v>
      </c>
      <c r="P3204">
        <v>0.79390000000000005</v>
      </c>
      <c r="Q3204">
        <v>126.84375</v>
      </c>
      <c r="R3204">
        <f>VLOOKUP(M3204,工作表1!$A$3:$B$1000,2,FALSE)</f>
        <v>2.125</v>
      </c>
      <c r="S3204" t="str">
        <f>VLOOKUP(M3204,工作表1!$A$3:$C$1000,3,FALSE)</f>
        <v>2020/8/31</v>
      </c>
      <c r="T3204">
        <f t="shared" si="1624"/>
        <v>8.5000000000000006E-2</v>
      </c>
      <c r="U3204">
        <f t="shared" ref="U3204:U3267" si="1656">R3204-T3204</f>
        <v>2.04</v>
      </c>
      <c r="V3204" s="43">
        <f t="shared" si="1635"/>
        <v>41698</v>
      </c>
      <c r="W3204" s="43">
        <f t="shared" si="1625"/>
        <v>41639</v>
      </c>
      <c r="X3204" s="45">
        <f t="shared" si="1636"/>
        <v>0.44613259668508287</v>
      </c>
      <c r="Y3204" s="45">
        <f t="shared" si="1637"/>
        <v>0.71394081586316505</v>
      </c>
      <c r="Z3204" s="47">
        <f t="shared" si="1638"/>
        <v>100.96642056129384</v>
      </c>
      <c r="AA3204" s="47">
        <f t="shared" si="1639"/>
        <v>126.47292664935823</v>
      </c>
      <c r="AB3204" s="45">
        <f t="shared" si="1640"/>
        <v>2.0232000000000001</v>
      </c>
      <c r="AC3204" s="2" t="str">
        <f t="shared" si="1626"/>
        <v>TY1</v>
      </c>
      <c r="AD3204">
        <f t="shared" si="1627"/>
        <v>126.84375</v>
      </c>
      <c r="AE3204">
        <f t="shared" si="1628"/>
        <v>125.5</v>
      </c>
      <c r="AF3204" s="49">
        <f t="shared" si="1655"/>
        <v>1.34375</v>
      </c>
      <c r="AG3204" s="3">
        <f t="shared" si="1641"/>
        <v>126.47292664935823</v>
      </c>
      <c r="AH3204">
        <f t="shared" si="1642"/>
        <v>125.23092673516955</v>
      </c>
      <c r="AI3204" s="51">
        <f t="shared" si="1643"/>
        <v>1.2419999141886819</v>
      </c>
      <c r="AJ3204" s="52">
        <f t="shared" si="1644"/>
        <v>-0.10175008581131806</v>
      </c>
      <c r="AK3204" s="2">
        <v>41592</v>
      </c>
      <c r="AL3204" t="str">
        <v>912828PX</v>
      </c>
      <c r="AM3204">
        <v>3.6732</v>
      </c>
      <c r="AN3204">
        <v>-0.16303000000000001</v>
      </c>
      <c r="AO3204">
        <v>0.86970000000000003</v>
      </c>
      <c r="AP3204">
        <v>125.5</v>
      </c>
      <c r="AQ3204">
        <f>VLOOKUP(AL3204,工作表1!$F$3:$G$1000,2,FALSE)</f>
        <v>3.625</v>
      </c>
      <c r="AR3204" t="str">
        <f>VLOOKUP(AL3204,工作表1!$F$3:$H$1000,3,FALSE)</f>
        <v>2021/2/15</v>
      </c>
      <c r="AS3204">
        <f t="shared" si="1629"/>
        <v>8.5000000000000006E-2</v>
      </c>
      <c r="AT3204">
        <f t="shared" si="1630"/>
        <v>3.54</v>
      </c>
      <c r="AU3204" s="43">
        <f t="shared" si="1645"/>
        <v>41685</v>
      </c>
      <c r="AV3204" s="43">
        <f t="shared" si="1631"/>
        <v>41729</v>
      </c>
      <c r="AW3204" s="45">
        <f t="shared" si="1646"/>
        <v>0.90625</v>
      </c>
      <c r="AX3204" s="45">
        <f t="shared" si="1647"/>
        <v>2.2569349315068497</v>
      </c>
      <c r="AY3204" s="47">
        <f t="shared" si="1648"/>
        <v>110.5677003910138</v>
      </c>
      <c r="AZ3204" s="47">
        <f t="shared" si="1649"/>
        <v>125.23092673516955</v>
      </c>
      <c r="BA3204" s="43"/>
      <c r="BC3204" s="2">
        <v>41591</v>
      </c>
      <c r="BD3204" t="str">
        <v>912828PX</v>
      </c>
      <c r="BE3204">
        <v>-39.658900000000003</v>
      </c>
      <c r="BF3204">
        <v>1.8980399999999999</v>
      </c>
      <c r="BG3204">
        <v>0.87370000000000003</v>
      </c>
      <c r="BH3204">
        <v>125.015625</v>
      </c>
      <c r="BI3204">
        <f>VLOOKUP(BD3204,工作表1!$K$3:$L$1000,2,FALSE)</f>
        <v>3.625</v>
      </c>
      <c r="BJ3204" t="str">
        <f>VLOOKUP(BD3204,工作表1!$K$3:$M$1000,3,FALSE)</f>
        <v>2021/2/15</v>
      </c>
      <c r="BK3204">
        <f t="shared" si="1632"/>
        <v>8.5999999999999993E-2</v>
      </c>
      <c r="BL3204">
        <f t="shared" si="1633"/>
        <v>3.5390000000000001</v>
      </c>
      <c r="BM3204" s="43">
        <f t="shared" si="1650"/>
        <v>41685</v>
      </c>
      <c r="BN3204" s="43">
        <f t="shared" si="1634"/>
        <v>41820</v>
      </c>
      <c r="BO3204" s="45">
        <f t="shared" si="1651"/>
        <v>0.89639945652173914</v>
      </c>
      <c r="BP3204" s="45">
        <f t="shared" si="1652"/>
        <v>3.1607830181655747</v>
      </c>
      <c r="BQ3204" s="47">
        <f t="shared" si="1653"/>
        <v>110.14401830356519</v>
      </c>
      <c r="BR3204" s="47">
        <f t="shared" si="1654"/>
        <v>122.89248030070391</v>
      </c>
    </row>
    <row r="3205" spans="6:70" x14ac:dyDescent="0.25">
      <c r="F3205" s="2">
        <v>41697</v>
      </c>
      <c r="G3205">
        <v>7.6869999999999994E-2</v>
      </c>
      <c r="H3205" s="43">
        <v>41750</v>
      </c>
      <c r="I3205">
        <v>2.2915000000000001</v>
      </c>
      <c r="L3205" s="2">
        <v>41591</v>
      </c>
      <c r="M3205" t="str">
        <v>912828VV</v>
      </c>
      <c r="N3205">
        <v>0.90569999999999995</v>
      </c>
      <c r="O3205">
        <v>-0.12711</v>
      </c>
      <c r="P3205">
        <v>0.79390000000000005</v>
      </c>
      <c r="Q3205">
        <v>126.359375</v>
      </c>
      <c r="R3205">
        <f>VLOOKUP(M3205,工作表1!$A$3:$B$1000,2,FALSE)</f>
        <v>2.125</v>
      </c>
      <c r="S3205" t="str">
        <f>VLOOKUP(M3205,工作表1!$A$3:$C$1000,3,FALSE)</f>
        <v>2020/8/31</v>
      </c>
      <c r="T3205">
        <f t="shared" ref="T3205:T3268" si="1657">INDEX($G:$G,MATCH(L3205,$F:$F,0))</f>
        <v>8.5999999999999993E-2</v>
      </c>
      <c r="U3205">
        <f t="shared" si="1656"/>
        <v>2.0390000000000001</v>
      </c>
      <c r="V3205" s="43">
        <f t="shared" si="1635"/>
        <v>41698</v>
      </c>
      <c r="W3205" s="43">
        <f t="shared" ref="W3205:W3268" si="1658">IF(WEEKDAY(DATE(YEAR(L3205),(INT(MONTH(L3205)/3)+1)*3+1,1)-1,2)=7,DATE(YEAR(L3205),(INT(MONTH(L3205)/3)+1)*3+1,1)-1-2,IF(WEEKDAY(DATE(YEAR(L3205),(INT(MONTH(L3205)/3)+1)*3+1,1)-1,2)=6,DATE(YEAR(L3205),(INT(MONTH(L3205)/3)+1)*3+1,1)-1-1,DATE(YEAR(L3205),(INT(MONTH(L3205)/3)+1)*3+1,1)-1))</f>
        <v>41639</v>
      </c>
      <c r="X3205" s="45">
        <f t="shared" si="1636"/>
        <v>0.44026243093922651</v>
      </c>
      <c r="Y3205" s="45">
        <f t="shared" si="1637"/>
        <v>0.71389256792552791</v>
      </c>
      <c r="Z3205" s="47">
        <f t="shared" si="1638"/>
        <v>100.60782036249714</v>
      </c>
      <c r="AA3205" s="47">
        <f t="shared" si="1639"/>
        <v>126.00607430010108</v>
      </c>
      <c r="AB3205" s="45">
        <f t="shared" si="1640"/>
        <v>2.0499999999999998</v>
      </c>
      <c r="AC3205" s="2" t="str">
        <f t="shared" ref="AC3205:AC3268" si="1659">IF(MOD(MONTH(L3205),3)=0,"TY2","TY1")</f>
        <v>TY1</v>
      </c>
      <c r="AD3205">
        <f t="shared" ref="AD3205:AD3268" si="1660">IF(AC3205="TY1",Q3205,AP3205)</f>
        <v>126.359375</v>
      </c>
      <c r="AE3205">
        <f t="shared" ref="AE3205:AE3268" si="1661">IF(AC3205="TY1",AP3205,BH3205)</f>
        <v>125.015625</v>
      </c>
      <c r="AF3205" s="49">
        <f t="shared" si="1655"/>
        <v>1.34375</v>
      </c>
      <c r="AG3205" s="3">
        <f t="shared" si="1641"/>
        <v>126.00607430010108</v>
      </c>
      <c r="AH3205">
        <f t="shared" si="1642"/>
        <v>124.76879197392681</v>
      </c>
      <c r="AI3205" s="51">
        <f t="shared" si="1643"/>
        <v>1.2372823261742667</v>
      </c>
      <c r="AJ3205" s="52">
        <f t="shared" si="1644"/>
        <v>-0.1064676738257333</v>
      </c>
      <c r="AK3205" s="2">
        <v>41591</v>
      </c>
      <c r="AL3205" t="str">
        <v>912828PX</v>
      </c>
      <c r="AM3205">
        <v>4.4516</v>
      </c>
      <c r="AN3205">
        <v>-0.21185999999999999</v>
      </c>
      <c r="AO3205">
        <v>0.86970000000000003</v>
      </c>
      <c r="AP3205">
        <v>125.015625</v>
      </c>
      <c r="AQ3205">
        <f>VLOOKUP(AL3205,工作表1!$F$3:$G$1000,2,FALSE)</f>
        <v>3.625</v>
      </c>
      <c r="AR3205" t="str">
        <f>VLOOKUP(AL3205,工作表1!$F$3:$H$1000,3,FALSE)</f>
        <v>2021/2/15</v>
      </c>
      <c r="AS3205">
        <f t="shared" ref="AS3205:AS3268" si="1662">INDEX($G:$G,MATCH(AK3205,$F:$F,0))</f>
        <v>8.5999999999999993E-2</v>
      </c>
      <c r="AT3205">
        <f t="shared" ref="AT3205:AT3268" si="1663">AQ3205-AS3205</f>
        <v>3.5390000000000001</v>
      </c>
      <c r="AU3205" s="43">
        <f t="shared" si="1645"/>
        <v>41685</v>
      </c>
      <c r="AV3205" s="43">
        <f t="shared" ref="AV3205:AV3268" si="1664">IF(WEEKDAY(DATE(YEAR(AK3205),(INT(MONTH(AK3205)/3)+1)*3+4,1)-1,2)=7,DATE(YEAR(AK3205),(INT(MONTH(AK3205)/3)+1)*3+4,1)-1-2,IF(WEEKDAY(DATE(YEAR(AK3205),(INT(MONTH(AK3205)/3)+1)*3+4,1)-1,2)=6,DATE(YEAR(AK3205),(INT(MONTH(AK3205)/3)+1)*3+4,1)-1-1,DATE(YEAR(AK3205),(INT(MONTH(AK3205)/3)+1)*3+4,1)-1))</f>
        <v>41729</v>
      </c>
      <c r="AW3205" s="45">
        <f t="shared" si="1646"/>
        <v>0.89639945652173914</v>
      </c>
      <c r="AX3205" s="45">
        <f t="shared" si="1647"/>
        <v>2.2570158948779038</v>
      </c>
      <c r="AY3205" s="47">
        <f t="shared" si="1648"/>
        <v>110.17756567043952</v>
      </c>
      <c r="AZ3205" s="47">
        <f t="shared" si="1649"/>
        <v>124.76879197392681</v>
      </c>
      <c r="BA3205" s="43"/>
      <c r="BC3205" s="2">
        <v>41590</v>
      </c>
      <c r="BD3205" t="str">
        <v>912828PX</v>
      </c>
      <c r="BE3205">
        <v>-40.214599999999997</v>
      </c>
      <c r="BF3205">
        <v>1.9258299999999999</v>
      </c>
      <c r="BG3205">
        <v>0.87370000000000003</v>
      </c>
      <c r="BH3205">
        <v>124.5625</v>
      </c>
      <c r="BI3205">
        <f>VLOOKUP(BD3205,工作表1!$K$3:$L$1000,2,FALSE)</f>
        <v>3.625</v>
      </c>
      <c r="BJ3205" t="str">
        <f>VLOOKUP(BD3205,工作表1!$K$3:$M$1000,3,FALSE)</f>
        <v>2021/2/15</v>
      </c>
      <c r="BK3205">
        <f t="shared" ref="BK3205:BK3268" si="1665">INDEX($G:$G,MATCH(BC3205,$F:$F,0))</f>
        <v>9.0620000000000006E-2</v>
      </c>
      <c r="BL3205">
        <f t="shared" ref="BL3205:BL3268" si="1666">BI3205-BK3205</f>
        <v>3.5343800000000001</v>
      </c>
      <c r="BM3205" s="43">
        <f t="shared" si="1650"/>
        <v>41685</v>
      </c>
      <c r="BN3205" s="43">
        <f t="shared" ref="BN3205:BN3268" si="1667">IF(WEEKDAY(DATE(YEAR(BC3205),(INT(MONTH(BC3205)/3)+1)*3+7,1)-1,2)=7,DATE(YEAR(BC3205),(INT(MONTH(BC3205)/3)+1)*3+7,1)-1-2,IF(WEEKDAY(DATE(YEAR(BC3205),(INT(MONTH(BC3205)/3)+1)*3+7,1)-1,2)=6,DATE(YEAR(BC3205),(INT(MONTH(BC3205)/3)+1)*3+7,1)-1-1,DATE(YEAR(BC3205),(INT(MONTH(BC3205)/3)+1)*3+7,1)-1))</f>
        <v>41820</v>
      </c>
      <c r="BO3205" s="45">
        <f t="shared" si="1651"/>
        <v>0.88654891304347827</v>
      </c>
      <c r="BP3205" s="45">
        <f t="shared" si="1652"/>
        <v>3.1608639815366288</v>
      </c>
      <c r="BQ3205" s="47">
        <f t="shared" si="1653"/>
        <v>109.73754413698256</v>
      </c>
      <c r="BR3205" s="47">
        <f t="shared" si="1654"/>
        <v>122.41669113702574</v>
      </c>
    </row>
    <row r="3206" spans="6:70" x14ac:dyDescent="0.25">
      <c r="F3206" s="2">
        <v>41696</v>
      </c>
      <c r="G3206">
        <v>7.5999999999999998E-2</v>
      </c>
      <c r="H3206" s="43">
        <v>41747</v>
      </c>
      <c r="I3206">
        <v>2.3012999999999999</v>
      </c>
      <c r="L3206" s="2">
        <v>41590</v>
      </c>
      <c r="M3206" t="str">
        <v>912828NT</v>
      </c>
      <c r="N3206">
        <v>0.6633</v>
      </c>
      <c r="O3206">
        <v>-5.595E-2</v>
      </c>
      <c r="P3206">
        <v>0.82050000000000001</v>
      </c>
      <c r="Q3206">
        <v>125.90625</v>
      </c>
      <c r="R3206">
        <f>VLOOKUP(M3206,工作表1!$A$3:$B$1000,2,FALSE)</f>
        <v>2.625</v>
      </c>
      <c r="S3206" t="str">
        <f>VLOOKUP(M3206,工作表1!$A$3:$C$1000,3,FALSE)</f>
        <v>2020/8/15</v>
      </c>
      <c r="T3206">
        <f t="shared" si="1657"/>
        <v>9.0620000000000006E-2</v>
      </c>
      <c r="U3206">
        <f t="shared" si="1656"/>
        <v>2.5343800000000001</v>
      </c>
      <c r="V3206" s="43">
        <f t="shared" ref="V3206:V3269" si="1668">COUPNCD(L3205,S3206,2,0)</f>
        <v>41685</v>
      </c>
      <c r="W3206" s="43">
        <f t="shared" si="1658"/>
        <v>41639</v>
      </c>
      <c r="X3206" s="45">
        <f t="shared" ref="X3206:X3269" si="1669">COUPDAYBS(L3205,S3206,2,1)/COUPDAYS(L3205,S3206,2,1)*R3206/2</f>
        <v>0.64198369565217395</v>
      </c>
      <c r="Y3206" s="45">
        <f t="shared" ref="Y3206:Y3269" si="1670">(W3206-L3205)/365*R3206+X3206</f>
        <v>0.98718917510422877</v>
      </c>
      <c r="Z3206" s="47">
        <f t="shared" ref="Z3206:Z3269" si="1671">(Q3206*P3206+Y3206)/(1+(O3206/100)*(W3206-L3207)/360)-X3206</f>
        <v>103.65938869026455</v>
      </c>
      <c r="AA3206" s="47">
        <f t="shared" ref="AA3206:AA3269" si="1672">(Z3206-$AB$5*(W3206-L3205)/365+T3206*(W3206-L3205)/360)/P3206</f>
        <v>125.62613656984931</v>
      </c>
      <c r="AB3206" s="45">
        <f t="shared" ref="AB3206:AB3269" si="1673">INDEX(I:I,MATCH(L3206,H:H,0))</f>
        <v>2.153</v>
      </c>
      <c r="AC3206" s="2" t="str">
        <f t="shared" si="1659"/>
        <v>TY1</v>
      </c>
      <c r="AD3206">
        <f t="shared" si="1660"/>
        <v>125.90625</v>
      </c>
      <c r="AE3206">
        <f t="shared" si="1661"/>
        <v>124.5625</v>
      </c>
      <c r="AF3206" s="49">
        <f t="shared" si="1655"/>
        <v>1.34375</v>
      </c>
      <c r="AG3206" s="3">
        <f t="shared" ref="AG3206:AG3269" si="1674">IF(AC3206="TY1",AA3206,AZ3206)</f>
        <v>125.62613656984931</v>
      </c>
      <c r="AH3206">
        <f t="shared" ref="AH3206:AH3269" si="1675">IF(AC3206="TY1",AZ3206,BR3206)</f>
        <v>124.2893058991491</v>
      </c>
      <c r="AI3206" s="51">
        <f t="shared" ref="AI3206:AI3269" si="1676">AG3206-AH3206</f>
        <v>1.3368306707002091</v>
      </c>
      <c r="AJ3206" s="52">
        <f t="shared" ref="AJ3206:AJ3269" si="1677">AI3206-AF3206</f>
        <v>-6.9193292997908884E-3</v>
      </c>
      <c r="AK3206" s="2">
        <v>41590</v>
      </c>
      <c r="AL3206" t="str">
        <v>912828PX</v>
      </c>
      <c r="AM3206">
        <v>3.8067000000000002</v>
      </c>
      <c r="AN3206">
        <v>-0.15892999999999999</v>
      </c>
      <c r="AO3206">
        <v>0.86970000000000003</v>
      </c>
      <c r="AP3206">
        <v>124.5625</v>
      </c>
      <c r="AQ3206">
        <f>VLOOKUP(AL3206,工作表1!$F$3:$G$1000,2,FALSE)</f>
        <v>3.625</v>
      </c>
      <c r="AR3206" t="str">
        <f>VLOOKUP(AL3206,工作表1!$F$3:$H$1000,3,FALSE)</f>
        <v>2021/2/15</v>
      </c>
      <c r="AS3206">
        <f t="shared" si="1662"/>
        <v>9.0620000000000006E-2</v>
      </c>
      <c r="AT3206">
        <f t="shared" si="1663"/>
        <v>3.5343800000000001</v>
      </c>
      <c r="AU3206" s="43">
        <f t="shared" ref="AU3206:AU3269" si="1678">COUPNCD(AK3205,AR3206,2,0)</f>
        <v>41685</v>
      </c>
      <c r="AV3206" s="43">
        <f t="shared" si="1664"/>
        <v>41729</v>
      </c>
      <c r="AW3206" s="45">
        <f t="shared" ref="AW3206:AW3269" si="1679">COUPDAYBS(AK3205,AR3206,2,1)/COUPDAYS(AK3205,AR3206,2,1)*AQ3206/2</f>
        <v>0.88654891304347827</v>
      </c>
      <c r="AX3206" s="45">
        <f t="shared" ref="AX3206:AX3269" si="1680">(AV3206-AK3205)/365*AQ3206+AW3206</f>
        <v>2.2570968582489579</v>
      </c>
      <c r="AY3206" s="47">
        <f t="shared" ref="AY3206:AY3269" si="1681">(AP3206*AO3206+AX3206)/(1+(AN3206/100)*(AV3206-AK3207)/360)-AW3206</f>
        <v>109.77094729026166</v>
      </c>
      <c r="AZ3206" s="47">
        <f t="shared" ref="AZ3206:AZ3269" si="1682">(AY3206-$AB$5*(AV3206-AK3205)/365+AS3206*(AV3206-AK3205)/360)/AO3206</f>
        <v>124.2893058991491</v>
      </c>
      <c r="BA3206" s="43"/>
      <c r="BC3206" s="2">
        <v>41589</v>
      </c>
      <c r="BD3206" t="str">
        <v>#N/A N/A</v>
      </c>
      <c r="BE3206" t="str">
        <v>#N/A N/A</v>
      </c>
      <c r="BF3206" t="str">
        <v>#N/A N/A</v>
      </c>
      <c r="BG3206" t="str">
        <v>#N/A N/A</v>
      </c>
      <c r="BH3206">
        <v>124.6875</v>
      </c>
      <c r="BI3206" t="e">
        <f>VLOOKUP(BD3206,工作表1!$K$3:$L$1000,2,FALSE)</f>
        <v>#N/A</v>
      </c>
      <c r="BJ3206" t="e">
        <f>VLOOKUP(BD3206,工作表1!$K$3:$M$1000,3,FALSE)</f>
        <v>#N/A</v>
      </c>
      <c r="BK3206">
        <f t="shared" si="1665"/>
        <v>8.5999999999999993E-2</v>
      </c>
      <c r="BL3206" t="e">
        <f t="shared" si="1666"/>
        <v>#N/A</v>
      </c>
      <c r="BM3206" s="43" t="e">
        <f t="shared" ref="BM3206:BM3269" si="1683">COUPNCD(BC3205,BJ3206,2,0)</f>
        <v>#N/A</v>
      </c>
      <c r="BN3206" s="43">
        <f t="shared" si="1667"/>
        <v>41820</v>
      </c>
      <c r="BO3206" s="45" t="e">
        <f t="shared" ref="BO3206:BO3269" si="1684">COUPDAYBS(BC3205,BJ3206,2,1)/COUPDAYS(BC3205,BJ3206,2,1)*BI3206/2</f>
        <v>#N/A</v>
      </c>
      <c r="BP3206" s="45" t="e">
        <f t="shared" ref="BP3206:BP3269" si="1685">(BN3206-BC3205)/365*BI3206+BO3206</f>
        <v>#N/A</v>
      </c>
      <c r="BQ3206" s="47" t="e">
        <f t="shared" ref="BQ3206:BQ3269" si="1686">(BH3206*BG3206+BP3206)/(1+(BF3206/100)*(BN3206-BC3207)/360)-BO3206</f>
        <v>#VALUE!</v>
      </c>
      <c r="BR3206" s="47" t="e">
        <f t="shared" ref="BR3206:BR3269" si="1687">(BQ3206-$AB$5*(BN3206-BC3205)/365+BK3206*(BN3206-BC3205)/360)/BG3206</f>
        <v>#VALUE!</v>
      </c>
    </row>
    <row r="3207" spans="6:70" x14ac:dyDescent="0.25">
      <c r="F3207" s="2">
        <v>41695</v>
      </c>
      <c r="G3207">
        <v>7.4999999999999997E-2</v>
      </c>
      <c r="H3207" s="43">
        <v>41746</v>
      </c>
      <c r="I3207">
        <v>2.3012999999999999</v>
      </c>
      <c r="L3207" s="2">
        <v>41589</v>
      </c>
      <c r="M3207" t="str">
        <v>#N/A N/A</v>
      </c>
      <c r="N3207" t="str">
        <v>#N/A N/A</v>
      </c>
      <c r="O3207" t="str">
        <v>#N/A N/A</v>
      </c>
      <c r="P3207" t="str">
        <v>#N/A N/A</v>
      </c>
      <c r="Q3207">
        <v>126.03125</v>
      </c>
      <c r="R3207" t="e">
        <f>VLOOKUP(M3207,工作表1!$A$3:$B$1000,2,FALSE)</f>
        <v>#N/A</v>
      </c>
      <c r="S3207" t="e">
        <f>VLOOKUP(M3207,工作表1!$A$3:$C$1000,3,FALSE)</f>
        <v>#N/A</v>
      </c>
      <c r="T3207">
        <f t="shared" si="1657"/>
        <v>8.5999999999999993E-2</v>
      </c>
      <c r="U3207" t="e">
        <f t="shared" si="1656"/>
        <v>#N/A</v>
      </c>
      <c r="V3207" s="43" t="e">
        <f t="shared" si="1668"/>
        <v>#N/A</v>
      </c>
      <c r="W3207" s="43">
        <f t="shared" si="1658"/>
        <v>41639</v>
      </c>
      <c r="X3207" s="45" t="e">
        <f t="shared" si="1669"/>
        <v>#N/A</v>
      </c>
      <c r="Y3207" s="45" t="e">
        <f t="shared" si="1670"/>
        <v>#N/A</v>
      </c>
      <c r="Z3207" s="47" t="e">
        <f t="shared" si="1671"/>
        <v>#VALUE!</v>
      </c>
      <c r="AA3207" s="47" t="e">
        <f t="shared" si="1672"/>
        <v>#VALUE!</v>
      </c>
      <c r="AB3207" s="45">
        <f t="shared" si="1673"/>
        <v>2.1183999999999998</v>
      </c>
      <c r="AC3207" s="2" t="str">
        <f t="shared" si="1659"/>
        <v>TY1</v>
      </c>
      <c r="AD3207">
        <f t="shared" si="1660"/>
        <v>126.03125</v>
      </c>
      <c r="AE3207">
        <f t="shared" si="1661"/>
        <v>124.6875</v>
      </c>
      <c r="AF3207" s="49">
        <f t="shared" si="1655"/>
        <v>1.34375</v>
      </c>
      <c r="AG3207" s="3" t="e">
        <f t="shared" si="1674"/>
        <v>#VALUE!</v>
      </c>
      <c r="AH3207" t="e">
        <f t="shared" si="1675"/>
        <v>#VALUE!</v>
      </c>
      <c r="AI3207" s="51" t="e">
        <f t="shared" si="1676"/>
        <v>#VALUE!</v>
      </c>
      <c r="AJ3207" s="52" t="e">
        <f t="shared" si="1677"/>
        <v>#VALUE!</v>
      </c>
      <c r="AK3207" s="2">
        <v>41589</v>
      </c>
      <c r="AL3207" t="str">
        <v>#N/A N/A</v>
      </c>
      <c r="AM3207" t="str">
        <v>#N/A N/A</v>
      </c>
      <c r="AN3207" t="str">
        <v>#N/A N/A</v>
      </c>
      <c r="AO3207" t="str">
        <v>#N/A N/A</v>
      </c>
      <c r="AP3207">
        <v>124.6875</v>
      </c>
      <c r="AQ3207" t="e">
        <f>VLOOKUP(AL3207,工作表1!$F$3:$G$1000,2,FALSE)</f>
        <v>#N/A</v>
      </c>
      <c r="AR3207" t="e">
        <f>VLOOKUP(AL3207,工作表1!$F$3:$H$1000,3,FALSE)</f>
        <v>#N/A</v>
      </c>
      <c r="AS3207">
        <f t="shared" si="1662"/>
        <v>8.5999999999999993E-2</v>
      </c>
      <c r="AT3207" t="e">
        <f t="shared" si="1663"/>
        <v>#N/A</v>
      </c>
      <c r="AU3207" s="43" t="e">
        <f t="shared" si="1678"/>
        <v>#N/A</v>
      </c>
      <c r="AV3207" s="43">
        <f t="shared" si="1664"/>
        <v>41729</v>
      </c>
      <c r="AW3207" s="45" t="e">
        <f t="shared" si="1679"/>
        <v>#N/A</v>
      </c>
      <c r="AX3207" s="45" t="e">
        <f t="shared" si="1680"/>
        <v>#N/A</v>
      </c>
      <c r="AY3207" s="47" t="e">
        <f t="shared" si="1681"/>
        <v>#VALUE!</v>
      </c>
      <c r="AZ3207" s="47" t="e">
        <f t="shared" si="1682"/>
        <v>#VALUE!</v>
      </c>
      <c r="BA3207" s="43"/>
      <c r="BC3207" s="2">
        <v>41586</v>
      </c>
      <c r="BD3207" t="str">
        <v>912828PX</v>
      </c>
      <c r="BE3207">
        <v>-39.848999999999997</v>
      </c>
      <c r="BF3207">
        <v>1.89147</v>
      </c>
      <c r="BG3207">
        <v>0.87370000000000003</v>
      </c>
      <c r="BH3207">
        <v>124.765625</v>
      </c>
      <c r="BI3207">
        <f>VLOOKUP(BD3207,工作表1!$K$3:$L$1000,2,FALSE)</f>
        <v>3.625</v>
      </c>
      <c r="BJ3207" t="str">
        <f>VLOOKUP(BD3207,工作表1!$K$3:$M$1000,3,FALSE)</f>
        <v>2021/2/15</v>
      </c>
      <c r="BK3207">
        <f t="shared" si="1665"/>
        <v>8.5999999999999993E-2</v>
      </c>
      <c r="BL3207">
        <f t="shared" si="1666"/>
        <v>3.5390000000000001</v>
      </c>
      <c r="BM3207" s="43">
        <f t="shared" si="1683"/>
        <v>41685</v>
      </c>
      <c r="BN3207" s="43">
        <f t="shared" si="1667"/>
        <v>41820</v>
      </c>
      <c r="BO3207" s="45">
        <f t="shared" si="1684"/>
        <v>0.86684782608695654</v>
      </c>
      <c r="BP3207" s="45">
        <f t="shared" si="1685"/>
        <v>3.1610259082787371</v>
      </c>
      <c r="BQ3207" s="47">
        <f t="shared" si="1686"/>
        <v>109.93383795890543</v>
      </c>
      <c r="BR3207" s="47">
        <f t="shared" si="1687"/>
        <v>122.61015762492421</v>
      </c>
    </row>
    <row r="3208" spans="6:70" x14ac:dyDescent="0.25">
      <c r="F3208" s="2">
        <v>41694</v>
      </c>
      <c r="G3208">
        <v>7.3999999999999996E-2</v>
      </c>
      <c r="H3208" s="43">
        <v>41745</v>
      </c>
      <c r="I3208">
        <v>2.1987999999999999</v>
      </c>
      <c r="L3208" s="2">
        <v>41586</v>
      </c>
      <c r="M3208" t="str">
        <v>912828VV</v>
      </c>
      <c r="N3208">
        <v>0.90090000000000003</v>
      </c>
      <c r="O3208">
        <v>-0.11659</v>
      </c>
      <c r="P3208">
        <v>0.79390000000000005</v>
      </c>
      <c r="Q3208">
        <v>126.109375</v>
      </c>
      <c r="R3208">
        <f>VLOOKUP(M3208,工作表1!$A$3:$B$1000,2,FALSE)</f>
        <v>2.125</v>
      </c>
      <c r="S3208" t="str">
        <f>VLOOKUP(M3208,工作表1!$A$3:$C$1000,3,FALSE)</f>
        <v>2020/8/31</v>
      </c>
      <c r="T3208">
        <f t="shared" si="1657"/>
        <v>8.5999999999999993E-2</v>
      </c>
      <c r="U3208">
        <f t="shared" si="1656"/>
        <v>2.0390000000000001</v>
      </c>
      <c r="V3208" s="43">
        <f t="shared" si="1668"/>
        <v>41698</v>
      </c>
      <c r="W3208" s="43">
        <f t="shared" si="1658"/>
        <v>41639</v>
      </c>
      <c r="X3208" s="45">
        <f t="shared" si="1669"/>
        <v>0.42265193370165743</v>
      </c>
      <c r="Y3208" s="45">
        <f t="shared" si="1670"/>
        <v>0.71374782411261628</v>
      </c>
      <c r="Z3208" s="47">
        <f t="shared" si="1671"/>
        <v>100.42696578830628</v>
      </c>
      <c r="AA3208" s="47">
        <f t="shared" si="1672"/>
        <v>125.73231242661599</v>
      </c>
      <c r="AB3208" s="45">
        <f t="shared" si="1673"/>
        <v>2.1183999999999998</v>
      </c>
      <c r="AC3208" s="2" t="str">
        <f t="shared" si="1659"/>
        <v>TY1</v>
      </c>
      <c r="AD3208">
        <f t="shared" si="1660"/>
        <v>126.109375</v>
      </c>
      <c r="AE3208">
        <f t="shared" si="1661"/>
        <v>124.765625</v>
      </c>
      <c r="AF3208" s="49">
        <f t="shared" si="1655"/>
        <v>1.34375</v>
      </c>
      <c r="AG3208" s="3">
        <f t="shared" si="1674"/>
        <v>125.73231242661599</v>
      </c>
      <c r="AH3208">
        <f t="shared" si="1675"/>
        <v>124.50682599319622</v>
      </c>
      <c r="AI3208" s="51">
        <f t="shared" si="1676"/>
        <v>1.2254864334197748</v>
      </c>
      <c r="AJ3208" s="52">
        <f t="shared" si="1677"/>
        <v>-0.11826356658022519</v>
      </c>
      <c r="AK3208" s="2">
        <v>41586</v>
      </c>
      <c r="AL3208" t="str">
        <v>912828PX</v>
      </c>
      <c r="AM3208">
        <v>4.2580999999999998</v>
      </c>
      <c r="AN3208">
        <v>-0.19653000000000001</v>
      </c>
      <c r="AO3208">
        <v>0.86970000000000003</v>
      </c>
      <c r="AP3208">
        <v>124.765625</v>
      </c>
      <c r="AQ3208">
        <f>VLOOKUP(AL3208,工作表1!$F$3:$G$1000,2,FALSE)</f>
        <v>3.625</v>
      </c>
      <c r="AR3208" t="str">
        <f>VLOOKUP(AL3208,工作表1!$F$3:$H$1000,3,FALSE)</f>
        <v>2021/2/15</v>
      </c>
      <c r="AS3208">
        <f t="shared" si="1662"/>
        <v>8.5999999999999993E-2</v>
      </c>
      <c r="AT3208">
        <f t="shared" si="1663"/>
        <v>3.5390000000000001</v>
      </c>
      <c r="AU3208" s="43">
        <f t="shared" si="1678"/>
        <v>41685</v>
      </c>
      <c r="AV3208" s="43">
        <f t="shared" si="1664"/>
        <v>41729</v>
      </c>
      <c r="AW3208" s="45">
        <f t="shared" si="1679"/>
        <v>0.86684782608695654</v>
      </c>
      <c r="AX3208" s="45">
        <f t="shared" si="1680"/>
        <v>2.2572587849910661</v>
      </c>
      <c r="AY3208" s="47">
        <f t="shared" si="1681"/>
        <v>109.98621883416708</v>
      </c>
      <c r="AZ3208" s="47">
        <f t="shared" si="1682"/>
        <v>124.50682599319622</v>
      </c>
      <c r="BA3208" s="43"/>
      <c r="BC3208" s="2">
        <v>41585</v>
      </c>
      <c r="BD3208" t="str">
        <v>912828PX</v>
      </c>
      <c r="BE3208">
        <v>-41.052500000000002</v>
      </c>
      <c r="BF3208">
        <v>1.9016900000000001</v>
      </c>
      <c r="BG3208">
        <v>0.87370000000000003</v>
      </c>
      <c r="BH3208">
        <v>125.859375</v>
      </c>
      <c r="BI3208">
        <f>VLOOKUP(BD3208,工作表1!$K$3:$L$1000,2,FALSE)</f>
        <v>3.625</v>
      </c>
      <c r="BJ3208" t="str">
        <f>VLOOKUP(BD3208,工作表1!$K$3:$M$1000,3,FALSE)</f>
        <v>2021/2/15</v>
      </c>
      <c r="BK3208">
        <f t="shared" si="1665"/>
        <v>8.6999999999999994E-2</v>
      </c>
      <c r="BL3208">
        <f t="shared" si="1666"/>
        <v>3.5379999999999998</v>
      </c>
      <c r="BM3208" s="43">
        <f t="shared" si="1683"/>
        <v>41685</v>
      </c>
      <c r="BN3208" s="43">
        <f t="shared" si="1667"/>
        <v>41820</v>
      </c>
      <c r="BO3208" s="45">
        <f t="shared" si="1684"/>
        <v>0.83729619565217395</v>
      </c>
      <c r="BP3208" s="45">
        <f t="shared" si="1685"/>
        <v>3.1612687983918999</v>
      </c>
      <c r="BQ3208" s="47">
        <f t="shared" si="1686"/>
        <v>110.89439044700453</v>
      </c>
      <c r="BR3208" s="47">
        <f t="shared" si="1687"/>
        <v>123.66855010624521</v>
      </c>
    </row>
    <row r="3209" spans="6:70" x14ac:dyDescent="0.25">
      <c r="F3209" s="2">
        <v>41691</v>
      </c>
      <c r="G3209">
        <v>7.2999999999999995E-2</v>
      </c>
      <c r="H3209" s="43">
        <v>41744</v>
      </c>
      <c r="I3209">
        <v>2.1793999999999998</v>
      </c>
      <c r="L3209" s="2">
        <v>41585</v>
      </c>
      <c r="M3209" t="str">
        <v>912828VV</v>
      </c>
      <c r="N3209">
        <v>0.53549999999999998</v>
      </c>
      <c r="O3209">
        <v>-1.2959999999999999E-2</v>
      </c>
      <c r="P3209">
        <v>0.79390000000000005</v>
      </c>
      <c r="Q3209">
        <v>127.140625</v>
      </c>
      <c r="R3209">
        <f>VLOOKUP(M3209,工作表1!$A$3:$B$1000,2,FALSE)</f>
        <v>2.125</v>
      </c>
      <c r="S3209" t="str">
        <f>VLOOKUP(M3209,工作表1!$A$3:$C$1000,3,FALSE)</f>
        <v>2020/8/31</v>
      </c>
      <c r="T3209">
        <f t="shared" si="1657"/>
        <v>8.6999999999999994E-2</v>
      </c>
      <c r="U3209">
        <f t="shared" si="1656"/>
        <v>2.0379999999999998</v>
      </c>
      <c r="V3209" s="43">
        <f t="shared" si="1668"/>
        <v>41698</v>
      </c>
      <c r="W3209" s="43">
        <f t="shared" si="1658"/>
        <v>41639</v>
      </c>
      <c r="X3209" s="45">
        <f t="shared" si="1669"/>
        <v>0.40504143646408841</v>
      </c>
      <c r="Y3209" s="45">
        <f t="shared" si="1670"/>
        <v>0.71360308029970487</v>
      </c>
      <c r="Z3209" s="47">
        <f t="shared" si="1671"/>
        <v>101.24751655198379</v>
      </c>
      <c r="AA3209" s="47">
        <f t="shared" si="1672"/>
        <v>126.72011064897498</v>
      </c>
      <c r="AB3209" s="45">
        <f t="shared" si="1673"/>
        <v>1.9762999999999999</v>
      </c>
      <c r="AC3209" s="2" t="str">
        <f t="shared" si="1659"/>
        <v>TY1</v>
      </c>
      <c r="AD3209">
        <f t="shared" si="1660"/>
        <v>127.140625</v>
      </c>
      <c r="AE3209">
        <f t="shared" si="1661"/>
        <v>125.859375</v>
      </c>
      <c r="AF3209" s="49">
        <f t="shared" si="1655"/>
        <v>1.28125</v>
      </c>
      <c r="AG3209" s="3">
        <f t="shared" si="1674"/>
        <v>126.72011064897498</v>
      </c>
      <c r="AH3209">
        <f t="shared" si="1675"/>
        <v>125.04372836005966</v>
      </c>
      <c r="AI3209" s="51">
        <f t="shared" si="1676"/>
        <v>1.6763822889153204</v>
      </c>
      <c r="AJ3209" s="52">
        <f t="shared" si="1677"/>
        <v>0.39513228891532037</v>
      </c>
      <c r="AK3209" s="2">
        <v>41585</v>
      </c>
      <c r="AL3209" t="str">
        <v>912828PC</v>
      </c>
      <c r="AM3209">
        <v>2.8589000000000002</v>
      </c>
      <c r="AN3209">
        <v>-9.6530000000000005E-2</v>
      </c>
      <c r="AO3209">
        <v>0.82050000000000001</v>
      </c>
      <c r="AP3209">
        <v>125.859375</v>
      </c>
      <c r="AQ3209">
        <f>VLOOKUP(AL3209,工作表1!$F$3:$G$1000,2,FALSE)</f>
        <v>2.625</v>
      </c>
      <c r="AR3209" t="str">
        <f>VLOOKUP(AL3209,工作表1!$F$3:$H$1000,3,FALSE)</f>
        <v>2020/11/15</v>
      </c>
      <c r="AS3209">
        <f t="shared" si="1662"/>
        <v>8.6999999999999994E-2</v>
      </c>
      <c r="AT3209">
        <f t="shared" si="1663"/>
        <v>2.5379999999999998</v>
      </c>
      <c r="AU3209" s="43">
        <f t="shared" si="1678"/>
        <v>41593</v>
      </c>
      <c r="AV3209" s="43">
        <f t="shared" si="1664"/>
        <v>41729</v>
      </c>
      <c r="AW3209" s="45">
        <f t="shared" si="1679"/>
        <v>1.2625679347826089</v>
      </c>
      <c r="AX3209" s="45">
        <f t="shared" si="1680"/>
        <v>2.2909925923168553</v>
      </c>
      <c r="AY3209" s="47">
        <f t="shared" si="1681"/>
        <v>104.33709914226</v>
      </c>
      <c r="AZ3209" s="47">
        <f t="shared" si="1682"/>
        <v>125.04372836005966</v>
      </c>
      <c r="BA3209" s="43"/>
      <c r="BC3209" s="2">
        <v>41584</v>
      </c>
      <c r="BD3209" t="str">
        <v>912828PX</v>
      </c>
      <c r="BE3209">
        <v>-41.244999999999997</v>
      </c>
      <c r="BF3209">
        <v>1.90554</v>
      </c>
      <c r="BG3209">
        <v>0.87370000000000003</v>
      </c>
      <c r="BH3209">
        <v>125.640625</v>
      </c>
      <c r="BI3209">
        <f>VLOOKUP(BD3209,工作表1!$K$3:$L$1000,2,FALSE)</f>
        <v>3.625</v>
      </c>
      <c r="BJ3209" t="str">
        <f>VLOOKUP(BD3209,工作表1!$K$3:$M$1000,3,FALSE)</f>
        <v>2021/2/15</v>
      </c>
      <c r="BK3209">
        <f t="shared" si="1665"/>
        <v>8.6999999999999994E-2</v>
      </c>
      <c r="BL3209">
        <f t="shared" si="1666"/>
        <v>3.5379999999999998</v>
      </c>
      <c r="BM3209" s="43">
        <f t="shared" si="1683"/>
        <v>41685</v>
      </c>
      <c r="BN3209" s="43">
        <f t="shared" si="1667"/>
        <v>41820</v>
      </c>
      <c r="BO3209" s="45">
        <f t="shared" si="1684"/>
        <v>0.82744565217391297</v>
      </c>
      <c r="BP3209" s="45">
        <f t="shared" si="1685"/>
        <v>3.1613497617629545</v>
      </c>
      <c r="BQ3209" s="47">
        <f t="shared" si="1686"/>
        <v>110.70694104023812</v>
      </c>
      <c r="BR3209" s="47">
        <f t="shared" si="1687"/>
        <v>123.44008691745621</v>
      </c>
    </row>
    <row r="3210" spans="6:70" x14ac:dyDescent="0.25">
      <c r="F3210" s="2">
        <v>41690</v>
      </c>
      <c r="G3210">
        <v>7.3999999999999996E-2</v>
      </c>
      <c r="H3210" s="43">
        <v>41743</v>
      </c>
      <c r="I3210">
        <v>2.1890999999999998</v>
      </c>
      <c r="L3210" s="2">
        <v>41584</v>
      </c>
      <c r="M3210" t="str">
        <v>912828VV</v>
      </c>
      <c r="N3210">
        <v>0.9234</v>
      </c>
      <c r="O3210">
        <v>-8.8569999999999996E-2</v>
      </c>
      <c r="P3210">
        <v>0.79390000000000005</v>
      </c>
      <c r="Q3210">
        <v>126.921875</v>
      </c>
      <c r="R3210">
        <f>VLOOKUP(M3210,工作表1!$A$3:$B$1000,2,FALSE)</f>
        <v>2.125</v>
      </c>
      <c r="S3210" t="str">
        <f>VLOOKUP(M3210,工作表1!$A$3:$C$1000,3,FALSE)</f>
        <v>2020/8/31</v>
      </c>
      <c r="T3210">
        <f t="shared" si="1657"/>
        <v>8.6999999999999994E-2</v>
      </c>
      <c r="U3210">
        <f t="shared" si="1656"/>
        <v>2.0379999999999998</v>
      </c>
      <c r="V3210" s="43">
        <f t="shared" si="1668"/>
        <v>41698</v>
      </c>
      <c r="W3210" s="43">
        <f t="shared" si="1658"/>
        <v>41639</v>
      </c>
      <c r="X3210" s="45">
        <f t="shared" si="1669"/>
        <v>0.39917127071823205</v>
      </c>
      <c r="Y3210" s="45">
        <f t="shared" si="1670"/>
        <v>0.71355483236206774</v>
      </c>
      <c r="Z3210" s="47">
        <f t="shared" si="1671"/>
        <v>101.09164307747446</v>
      </c>
      <c r="AA3210" s="47">
        <f t="shared" si="1672"/>
        <v>126.50845634013524</v>
      </c>
      <c r="AB3210" s="45">
        <f t="shared" si="1673"/>
        <v>2.0127000000000002</v>
      </c>
      <c r="AC3210" s="2" t="str">
        <f t="shared" si="1659"/>
        <v>TY1</v>
      </c>
      <c r="AD3210">
        <f t="shared" si="1660"/>
        <v>126.921875</v>
      </c>
      <c r="AE3210">
        <f t="shared" si="1661"/>
        <v>125.640625</v>
      </c>
      <c r="AF3210" s="49">
        <f t="shared" si="1655"/>
        <v>1.28125</v>
      </c>
      <c r="AG3210" s="3">
        <f t="shared" si="1674"/>
        <v>126.50845634013524</v>
      </c>
      <c r="AH3210">
        <f t="shared" si="1675"/>
        <v>125.31759584547594</v>
      </c>
      <c r="AI3210" s="51">
        <f t="shared" si="1676"/>
        <v>1.1908604946593044</v>
      </c>
      <c r="AJ3210" s="52">
        <f t="shared" si="1677"/>
        <v>-9.0389505340695564E-2</v>
      </c>
      <c r="AK3210" s="2">
        <v>41584</v>
      </c>
      <c r="AL3210" t="str">
        <v>912828PX</v>
      </c>
      <c r="AM3210">
        <v>2.9407999999999999</v>
      </c>
      <c r="AN3210">
        <v>-8.7970000000000007E-2</v>
      </c>
      <c r="AO3210">
        <v>0.86970000000000003</v>
      </c>
      <c r="AP3210">
        <v>125.640625</v>
      </c>
      <c r="AQ3210">
        <f>VLOOKUP(AL3210,工作表1!$F$3:$G$1000,2,FALSE)</f>
        <v>3.625</v>
      </c>
      <c r="AR3210" t="str">
        <f>VLOOKUP(AL3210,工作表1!$F$3:$H$1000,3,FALSE)</f>
        <v>2021/2/15</v>
      </c>
      <c r="AS3210">
        <f t="shared" si="1662"/>
        <v>8.6999999999999994E-2</v>
      </c>
      <c r="AT3210">
        <f t="shared" si="1663"/>
        <v>3.5379999999999998</v>
      </c>
      <c r="AU3210" s="43">
        <f t="shared" si="1678"/>
        <v>41685</v>
      </c>
      <c r="AV3210" s="43">
        <f t="shared" si="1664"/>
        <v>41729</v>
      </c>
      <c r="AW3210" s="45">
        <f t="shared" si="1679"/>
        <v>0.82744565217391297</v>
      </c>
      <c r="AX3210" s="45">
        <f t="shared" si="1680"/>
        <v>2.2575826384752826</v>
      </c>
      <c r="AY3210" s="47">
        <f t="shared" si="1681"/>
        <v>110.73959201092001</v>
      </c>
      <c r="AZ3210" s="47">
        <f t="shared" si="1682"/>
        <v>125.31759584547594</v>
      </c>
      <c r="BA3210" s="43"/>
      <c r="BC3210" s="2">
        <v>41583</v>
      </c>
      <c r="BD3210" t="str">
        <v>912828PX</v>
      </c>
      <c r="BE3210">
        <v>-39.845799999999997</v>
      </c>
      <c r="BF3210">
        <v>1.8488500000000001</v>
      </c>
      <c r="BG3210">
        <v>0.87370000000000003</v>
      </c>
      <c r="BH3210">
        <v>125.28125</v>
      </c>
      <c r="BI3210">
        <f>VLOOKUP(BD3210,工作表1!$K$3:$L$1000,2,FALSE)</f>
        <v>3.625</v>
      </c>
      <c r="BJ3210" t="str">
        <f>VLOOKUP(BD3210,工作表1!$K$3:$M$1000,3,FALSE)</f>
        <v>2021/2/15</v>
      </c>
      <c r="BK3210">
        <f t="shared" si="1665"/>
        <v>8.5999999999999993E-2</v>
      </c>
      <c r="BL3210">
        <f t="shared" si="1666"/>
        <v>3.5390000000000001</v>
      </c>
      <c r="BM3210" s="43">
        <f t="shared" si="1683"/>
        <v>41685</v>
      </c>
      <c r="BN3210" s="43">
        <f t="shared" si="1667"/>
        <v>41820</v>
      </c>
      <c r="BO3210" s="45">
        <f t="shared" si="1684"/>
        <v>0.81759510869565222</v>
      </c>
      <c r="BP3210" s="45">
        <f t="shared" si="1685"/>
        <v>3.1614307251340086</v>
      </c>
      <c r="BQ3210" s="47">
        <f t="shared" si="1686"/>
        <v>110.44214123800464</v>
      </c>
      <c r="BR3210" s="47">
        <f t="shared" si="1687"/>
        <v>123.12234142235771</v>
      </c>
    </row>
    <row r="3211" spans="6:70" x14ac:dyDescent="0.25">
      <c r="F3211" s="2">
        <v>41689</v>
      </c>
      <c r="G3211">
        <v>7.2999999999999995E-2</v>
      </c>
      <c r="H3211" s="43">
        <v>41740</v>
      </c>
      <c r="I3211">
        <v>2.1576</v>
      </c>
      <c r="L3211" s="2">
        <v>41583</v>
      </c>
      <c r="M3211" t="str">
        <v>912828NT</v>
      </c>
      <c r="N3211">
        <v>0.95550000000000002</v>
      </c>
      <c r="O3211">
        <v>-8.2070000000000004E-2</v>
      </c>
      <c r="P3211">
        <v>0.82050000000000001</v>
      </c>
      <c r="Q3211">
        <v>126.5625</v>
      </c>
      <c r="R3211">
        <f>VLOOKUP(M3211,工作表1!$A$3:$B$1000,2,FALSE)</f>
        <v>2.625</v>
      </c>
      <c r="S3211" t="str">
        <f>VLOOKUP(M3211,工作表1!$A$3:$C$1000,3,FALSE)</f>
        <v>2020/8/15</v>
      </c>
      <c r="T3211">
        <f t="shared" si="1657"/>
        <v>8.5999999999999993E-2</v>
      </c>
      <c r="U3211">
        <f t="shared" si="1656"/>
        <v>2.5390000000000001</v>
      </c>
      <c r="V3211" s="43">
        <f t="shared" si="1668"/>
        <v>41685</v>
      </c>
      <c r="W3211" s="43">
        <f t="shared" si="1658"/>
        <v>41639</v>
      </c>
      <c r="X3211" s="45">
        <f t="shared" si="1669"/>
        <v>0.59205163043478259</v>
      </c>
      <c r="Y3211" s="45">
        <f t="shared" si="1670"/>
        <v>0.98759957564026202</v>
      </c>
      <c r="Z3211" s="47">
        <f t="shared" si="1671"/>
        <v>104.25370328945708</v>
      </c>
      <c r="AA3211" s="47">
        <f t="shared" si="1672"/>
        <v>126.24596226856754</v>
      </c>
      <c r="AB3211" s="45">
        <f t="shared" si="1673"/>
        <v>2.0565000000000002</v>
      </c>
      <c r="AC3211" s="2" t="str">
        <f t="shared" si="1659"/>
        <v>TY1</v>
      </c>
      <c r="AD3211">
        <f t="shared" si="1660"/>
        <v>126.5625</v>
      </c>
      <c r="AE3211">
        <f t="shared" si="1661"/>
        <v>125.28125</v>
      </c>
      <c r="AF3211" s="49">
        <f t="shared" si="1655"/>
        <v>1.28125</v>
      </c>
      <c r="AG3211" s="3">
        <f t="shared" si="1674"/>
        <v>126.24596226856754</v>
      </c>
      <c r="AH3211">
        <f t="shared" si="1675"/>
        <v>124.48122313134883</v>
      </c>
      <c r="AI3211" s="51">
        <f t="shared" si="1676"/>
        <v>1.7647391372187116</v>
      </c>
      <c r="AJ3211" s="52">
        <f t="shared" si="1677"/>
        <v>0.48348913721871156</v>
      </c>
      <c r="AK3211" s="2">
        <v>41583</v>
      </c>
      <c r="AL3211" t="str">
        <v>912828PC</v>
      </c>
      <c r="AM3211">
        <v>3.6907999999999999</v>
      </c>
      <c r="AN3211">
        <v>-0.14954999999999999</v>
      </c>
      <c r="AO3211">
        <v>0.82050000000000001</v>
      </c>
      <c r="AP3211">
        <v>125.28125</v>
      </c>
      <c r="AQ3211">
        <f>VLOOKUP(AL3211,工作表1!$F$3:$G$1000,2,FALSE)</f>
        <v>2.625</v>
      </c>
      <c r="AR3211" t="str">
        <f>VLOOKUP(AL3211,工作表1!$F$3:$H$1000,3,FALSE)</f>
        <v>2020/11/15</v>
      </c>
      <c r="AS3211">
        <f t="shared" si="1662"/>
        <v>8.5999999999999993E-2</v>
      </c>
      <c r="AT3211">
        <f t="shared" si="1663"/>
        <v>2.5390000000000001</v>
      </c>
      <c r="AU3211" s="43">
        <f t="shared" si="1678"/>
        <v>41593</v>
      </c>
      <c r="AV3211" s="43">
        <f t="shared" si="1664"/>
        <v>41729</v>
      </c>
      <c r="AW3211" s="45">
        <f t="shared" si="1679"/>
        <v>1.2483016304347827</v>
      </c>
      <c r="AX3211" s="45">
        <f t="shared" si="1680"/>
        <v>2.291109849612865</v>
      </c>
      <c r="AY3211" s="47">
        <f t="shared" si="1681"/>
        <v>103.90028414243761</v>
      </c>
      <c r="AZ3211" s="47">
        <f t="shared" si="1682"/>
        <v>124.48122313134883</v>
      </c>
      <c r="BA3211" s="43"/>
      <c r="BC3211" s="2">
        <v>41582</v>
      </c>
      <c r="BD3211" t="str">
        <v>912828PX</v>
      </c>
      <c r="BE3211">
        <v>-41.6511</v>
      </c>
      <c r="BF3211">
        <v>1.9018200000000001</v>
      </c>
      <c r="BG3211">
        <v>0.87370000000000003</v>
      </c>
      <c r="BH3211">
        <v>125.71875</v>
      </c>
      <c r="BI3211">
        <f>VLOOKUP(BD3211,工作表1!$K$3:$L$1000,2,FALSE)</f>
        <v>3.625</v>
      </c>
      <c r="BJ3211" t="str">
        <f>VLOOKUP(BD3211,工作表1!$K$3:$M$1000,3,FALSE)</f>
        <v>2021/2/15</v>
      </c>
      <c r="BK3211">
        <f t="shared" si="1665"/>
        <v>8.5999999999999993E-2</v>
      </c>
      <c r="BL3211">
        <f t="shared" si="1666"/>
        <v>3.5390000000000001</v>
      </c>
      <c r="BM3211" s="43">
        <f t="shared" si="1683"/>
        <v>41685</v>
      </c>
      <c r="BN3211" s="43">
        <f t="shared" si="1667"/>
        <v>41820</v>
      </c>
      <c r="BO3211" s="45">
        <f t="shared" si="1684"/>
        <v>0.80774456521739124</v>
      </c>
      <c r="BP3211" s="45">
        <f t="shared" si="1685"/>
        <v>3.1615116885050623</v>
      </c>
      <c r="BQ3211" s="47">
        <f t="shared" si="1686"/>
        <v>110.77362645355291</v>
      </c>
      <c r="BR3211" s="47">
        <f t="shared" si="1687"/>
        <v>123.48782563489284</v>
      </c>
    </row>
    <row r="3212" spans="6:70" x14ac:dyDescent="0.25">
      <c r="F3212" s="2">
        <v>41688</v>
      </c>
      <c r="G3212">
        <v>7.3499999999999996E-2</v>
      </c>
      <c r="H3212" s="43">
        <v>41739</v>
      </c>
      <c r="I3212">
        <v>2.1795</v>
      </c>
      <c r="L3212" s="2">
        <v>41582</v>
      </c>
      <c r="M3212" t="str">
        <v>912828VV</v>
      </c>
      <c r="N3212">
        <v>0.46839999999999998</v>
      </c>
      <c r="O3212">
        <v>6.3299999999999997E-3</v>
      </c>
      <c r="P3212">
        <v>0.79390000000000005</v>
      </c>
      <c r="Q3212">
        <v>126.984375</v>
      </c>
      <c r="R3212">
        <f>VLOOKUP(M3212,工作表1!$A$3:$B$1000,2,FALSE)</f>
        <v>2.125</v>
      </c>
      <c r="S3212" t="str">
        <f>VLOOKUP(M3212,工作表1!$A$3:$C$1000,3,FALSE)</f>
        <v>2020/8/31</v>
      </c>
      <c r="T3212">
        <f t="shared" si="1657"/>
        <v>8.5999999999999993E-2</v>
      </c>
      <c r="U3212">
        <f t="shared" si="1656"/>
        <v>2.0390000000000001</v>
      </c>
      <c r="V3212" s="43">
        <f t="shared" si="1668"/>
        <v>41698</v>
      </c>
      <c r="W3212" s="43">
        <f t="shared" si="1658"/>
        <v>41639</v>
      </c>
      <c r="X3212" s="45">
        <f t="shared" si="1669"/>
        <v>0.38743093922651933</v>
      </c>
      <c r="Y3212" s="45">
        <f t="shared" si="1670"/>
        <v>0.71345833648679324</v>
      </c>
      <c r="Z3212" s="47">
        <f t="shared" si="1671"/>
        <v>101.1378516180293</v>
      </c>
      <c r="AA3212" s="47">
        <f t="shared" si="1672"/>
        <v>126.53583412378835</v>
      </c>
      <c r="AB3212" s="45">
        <f t="shared" si="1673"/>
        <v>2.0051999999999999</v>
      </c>
      <c r="AC3212" s="2" t="str">
        <f t="shared" si="1659"/>
        <v>TY1</v>
      </c>
      <c r="AD3212">
        <f t="shared" si="1660"/>
        <v>126.984375</v>
      </c>
      <c r="AE3212">
        <f t="shared" si="1661"/>
        <v>125.71875</v>
      </c>
      <c r="AF3212" s="49">
        <f t="shared" si="1655"/>
        <v>1.265625</v>
      </c>
      <c r="AG3212" s="3">
        <f t="shared" si="1674"/>
        <v>126.53583412378835</v>
      </c>
      <c r="AH3212">
        <f t="shared" si="1675"/>
        <v>124.86559605975222</v>
      </c>
      <c r="AI3212" s="51">
        <f t="shared" si="1676"/>
        <v>1.670238064036127</v>
      </c>
      <c r="AJ3212" s="52">
        <f t="shared" si="1677"/>
        <v>0.40461306403612696</v>
      </c>
      <c r="AK3212" s="2">
        <v>41582</v>
      </c>
      <c r="AL3212" t="str">
        <v>912828PC</v>
      </c>
      <c r="AM3212">
        <v>2.3302999999999998</v>
      </c>
      <c r="AN3212">
        <v>-5.8229999999999997E-2</v>
      </c>
      <c r="AO3212">
        <v>0.82050000000000001</v>
      </c>
      <c r="AP3212">
        <v>125.71875</v>
      </c>
      <c r="AQ3212">
        <f>VLOOKUP(AL3212,工作表1!$F$3:$G$1000,2,FALSE)</f>
        <v>2.625</v>
      </c>
      <c r="AR3212" t="str">
        <f>VLOOKUP(AL3212,工作表1!$F$3:$H$1000,3,FALSE)</f>
        <v>2020/11/15</v>
      </c>
      <c r="AS3212">
        <f t="shared" si="1662"/>
        <v>8.5999999999999993E-2</v>
      </c>
      <c r="AT3212">
        <f t="shared" si="1663"/>
        <v>2.5390000000000001</v>
      </c>
      <c r="AU3212" s="43">
        <f t="shared" si="1678"/>
        <v>41593</v>
      </c>
      <c r="AV3212" s="43">
        <f t="shared" si="1664"/>
        <v>41729</v>
      </c>
      <c r="AW3212" s="45">
        <f t="shared" si="1679"/>
        <v>1.2411684782608696</v>
      </c>
      <c r="AX3212" s="45">
        <f t="shared" si="1680"/>
        <v>2.2911684782608699</v>
      </c>
      <c r="AY3212" s="47">
        <f t="shared" si="1681"/>
        <v>104.22782378924892</v>
      </c>
      <c r="AZ3212" s="47">
        <f t="shared" si="1682"/>
        <v>124.86559605975222</v>
      </c>
      <c r="BA3212" s="43"/>
      <c r="BC3212" s="2">
        <v>41579</v>
      </c>
      <c r="BD3212" t="str">
        <v>912828PX</v>
      </c>
      <c r="BE3212">
        <v>-40.249200000000002</v>
      </c>
      <c r="BF3212">
        <v>1.84066</v>
      </c>
      <c r="BG3212">
        <v>0.87370000000000003</v>
      </c>
      <c r="BH3212">
        <v>125.5</v>
      </c>
      <c r="BI3212">
        <f>VLOOKUP(BD3212,工作表1!$K$3:$L$1000,2,FALSE)</f>
        <v>3.625</v>
      </c>
      <c r="BJ3212" t="str">
        <f>VLOOKUP(BD3212,工作表1!$K$3:$M$1000,3,FALSE)</f>
        <v>2021/2/15</v>
      </c>
      <c r="BK3212">
        <f t="shared" si="1665"/>
        <v>8.5999999999999993E-2</v>
      </c>
      <c r="BL3212">
        <f t="shared" si="1666"/>
        <v>3.5390000000000001</v>
      </c>
      <c r="BM3212" s="43">
        <f t="shared" si="1683"/>
        <v>41685</v>
      </c>
      <c r="BN3212" s="43">
        <f t="shared" si="1667"/>
        <v>41820</v>
      </c>
      <c r="BO3212" s="45">
        <f t="shared" si="1684"/>
        <v>0.79789402173913049</v>
      </c>
      <c r="BP3212" s="45">
        <f t="shared" si="1685"/>
        <v>3.1615926518761168</v>
      </c>
      <c r="BQ3212" s="47">
        <f t="shared" si="1686"/>
        <v>110.63426228282309</v>
      </c>
      <c r="BR3212" s="47">
        <f t="shared" si="1687"/>
        <v>123.31439559049987</v>
      </c>
    </row>
    <row r="3213" spans="6:70" x14ac:dyDescent="0.25">
      <c r="F3213" s="2">
        <v>41687</v>
      </c>
      <c r="G3213">
        <v>7.4999999999999997E-2</v>
      </c>
      <c r="H3213" s="43">
        <v>41738</v>
      </c>
      <c r="I3213">
        <v>2.2208000000000001</v>
      </c>
      <c r="L3213" s="2">
        <v>41579</v>
      </c>
      <c r="M3213" t="str">
        <v>912828NT</v>
      </c>
      <c r="N3213">
        <v>0.77490000000000003</v>
      </c>
      <c r="O3213">
        <v>-4.147E-2</v>
      </c>
      <c r="P3213">
        <v>0.82050000000000001</v>
      </c>
      <c r="Q3213">
        <v>126.78125</v>
      </c>
      <c r="R3213">
        <f>VLOOKUP(M3213,工作表1!$A$3:$B$1000,2,FALSE)</f>
        <v>2.625</v>
      </c>
      <c r="S3213" t="str">
        <f>VLOOKUP(M3213,工作表1!$A$3:$C$1000,3,FALSE)</f>
        <v>2020/8/15</v>
      </c>
      <c r="T3213">
        <f t="shared" si="1657"/>
        <v>8.5999999999999993E-2</v>
      </c>
      <c r="U3213">
        <f t="shared" si="1656"/>
        <v>2.5390000000000001</v>
      </c>
      <c r="V3213" s="43">
        <f t="shared" si="1668"/>
        <v>41685</v>
      </c>
      <c r="W3213" s="43">
        <f t="shared" si="1658"/>
        <v>41639</v>
      </c>
      <c r="X3213" s="45">
        <f t="shared" si="1669"/>
        <v>0.57778532608695654</v>
      </c>
      <c r="Y3213" s="45">
        <f t="shared" si="1670"/>
        <v>0.98771683293627155</v>
      </c>
      <c r="Z3213" s="47">
        <f t="shared" si="1671"/>
        <v>104.44132667899005</v>
      </c>
      <c r="AA3213" s="47">
        <f t="shared" si="1672"/>
        <v>126.44498734037782</v>
      </c>
      <c r="AB3213" s="45">
        <f t="shared" si="1673"/>
        <v>2.0270000000000001</v>
      </c>
      <c r="AC3213" s="2" t="str">
        <f t="shared" si="1659"/>
        <v>TY1</v>
      </c>
      <c r="AD3213">
        <f t="shared" si="1660"/>
        <v>126.78125</v>
      </c>
      <c r="AE3213">
        <f t="shared" si="1661"/>
        <v>125.5</v>
      </c>
      <c r="AF3213" s="49">
        <f t="shared" si="1655"/>
        <v>1.28125</v>
      </c>
      <c r="AG3213" s="3">
        <f t="shared" si="1674"/>
        <v>126.44498734037782</v>
      </c>
      <c r="AH3213">
        <f t="shared" si="1675"/>
        <v>124.68096286259497</v>
      </c>
      <c r="AI3213" s="51">
        <f t="shared" si="1676"/>
        <v>1.7640244777828542</v>
      </c>
      <c r="AJ3213" s="52">
        <f t="shared" si="1677"/>
        <v>0.48277447778285421</v>
      </c>
      <c r="AK3213" s="2">
        <v>41579</v>
      </c>
      <c r="AL3213" t="str">
        <v>912828PC</v>
      </c>
      <c r="AM3213">
        <v>3.4083999999999999</v>
      </c>
      <c r="AN3213">
        <v>-0.13253999999999999</v>
      </c>
      <c r="AO3213">
        <v>0.82050000000000001</v>
      </c>
      <c r="AP3213">
        <v>125.5</v>
      </c>
      <c r="AQ3213">
        <f>VLOOKUP(AL3213,工作表1!$F$3:$G$1000,2,FALSE)</f>
        <v>2.625</v>
      </c>
      <c r="AR3213" t="str">
        <f>VLOOKUP(AL3213,工作表1!$F$3:$H$1000,3,FALSE)</f>
        <v>2020/11/15</v>
      </c>
      <c r="AS3213">
        <f t="shared" si="1662"/>
        <v>8.5999999999999993E-2</v>
      </c>
      <c r="AT3213">
        <f t="shared" si="1663"/>
        <v>2.5390000000000001</v>
      </c>
      <c r="AU3213" s="43">
        <f t="shared" si="1678"/>
        <v>41593</v>
      </c>
      <c r="AV3213" s="43">
        <f t="shared" si="1664"/>
        <v>41729</v>
      </c>
      <c r="AW3213" s="45">
        <f t="shared" si="1679"/>
        <v>1.2340353260869565</v>
      </c>
      <c r="AX3213" s="45">
        <f t="shared" si="1680"/>
        <v>2.2912271069088743</v>
      </c>
      <c r="AY3213" s="47">
        <f t="shared" si="1681"/>
        <v>104.08849391003771</v>
      </c>
      <c r="AZ3213" s="47">
        <f t="shared" si="1682"/>
        <v>124.68096286259497</v>
      </c>
      <c r="BA3213" s="43"/>
      <c r="BC3213" s="2">
        <v>41578</v>
      </c>
      <c r="BD3213" t="str">
        <v>912828PX</v>
      </c>
      <c r="BE3213">
        <v>-40.389699999999998</v>
      </c>
      <c r="BF3213">
        <v>1.8109999999999999</v>
      </c>
      <c r="BG3213">
        <v>0.87370000000000003</v>
      </c>
      <c r="BH3213">
        <v>126.09375</v>
      </c>
      <c r="BI3213">
        <f>VLOOKUP(BD3213,工作表1!$K$3:$L$1000,2,FALSE)</f>
        <v>3.625</v>
      </c>
      <c r="BJ3213" t="str">
        <f>VLOOKUP(BD3213,工作表1!$K$3:$M$1000,3,FALSE)</f>
        <v>2021/2/15</v>
      </c>
      <c r="BK3213">
        <f t="shared" si="1665"/>
        <v>8.7999999999999995E-2</v>
      </c>
      <c r="BL3213">
        <f t="shared" si="1666"/>
        <v>3.5369999999999999</v>
      </c>
      <c r="BM3213" s="43">
        <f t="shared" si="1683"/>
        <v>41685</v>
      </c>
      <c r="BN3213" s="43">
        <f t="shared" si="1667"/>
        <v>41820</v>
      </c>
      <c r="BO3213" s="45">
        <f t="shared" si="1684"/>
        <v>0.76834239130434778</v>
      </c>
      <c r="BP3213" s="45">
        <f t="shared" si="1685"/>
        <v>3.1618355419892792</v>
      </c>
      <c r="BQ3213" s="47">
        <f t="shared" si="1686"/>
        <v>111.19295958006145</v>
      </c>
      <c r="BR3213" s="47">
        <f t="shared" si="1687"/>
        <v>123.91363012061124</v>
      </c>
    </row>
    <row r="3214" spans="6:70" x14ac:dyDescent="0.25">
      <c r="F3214" s="2">
        <v>41684</v>
      </c>
      <c r="G3214">
        <v>7.5620000000000007E-2</v>
      </c>
      <c r="H3214" s="43">
        <v>41737</v>
      </c>
      <c r="I3214">
        <v>2.2427000000000001</v>
      </c>
      <c r="L3214" s="2">
        <v>41578</v>
      </c>
      <c r="M3214" t="str">
        <v>912828VV</v>
      </c>
      <c r="N3214">
        <v>0.76459999999999995</v>
      </c>
      <c r="O3214">
        <v>-3.4950000000000002E-2</v>
      </c>
      <c r="P3214">
        <v>0.79390000000000005</v>
      </c>
      <c r="Q3214">
        <v>127.359375</v>
      </c>
      <c r="R3214">
        <f>VLOOKUP(M3214,工作表1!$A$3:$B$1000,2,FALSE)</f>
        <v>2.125</v>
      </c>
      <c r="S3214" t="str">
        <f>VLOOKUP(M3214,工作表1!$A$3:$C$1000,3,FALSE)</f>
        <v>2020/8/31</v>
      </c>
      <c r="T3214">
        <f t="shared" si="1657"/>
        <v>8.7999999999999995E-2</v>
      </c>
      <c r="U3214">
        <f t="shared" si="1656"/>
        <v>2.0369999999999999</v>
      </c>
      <c r="V3214" s="43">
        <f t="shared" si="1668"/>
        <v>41698</v>
      </c>
      <c r="W3214" s="43">
        <f t="shared" si="1658"/>
        <v>41639</v>
      </c>
      <c r="X3214" s="45">
        <f t="shared" si="1669"/>
        <v>0.36395027624309395</v>
      </c>
      <c r="Y3214" s="45">
        <f t="shared" si="1670"/>
        <v>0.71326534473624459</v>
      </c>
      <c r="Z3214" s="47">
        <f t="shared" si="1671"/>
        <v>101.4660521985588</v>
      </c>
      <c r="AA3214" s="47">
        <f t="shared" si="1672"/>
        <v>126.88838139376891</v>
      </c>
      <c r="AB3214" s="45">
        <f t="shared" si="1673"/>
        <v>1.9661</v>
      </c>
      <c r="AC3214" s="2" t="str">
        <f t="shared" si="1659"/>
        <v>TY1</v>
      </c>
      <c r="AD3214">
        <f t="shared" si="1660"/>
        <v>127.359375</v>
      </c>
      <c r="AE3214">
        <f t="shared" si="1661"/>
        <v>126.09375</v>
      </c>
      <c r="AF3214" s="49">
        <f t="shared" si="1655"/>
        <v>1.265625</v>
      </c>
      <c r="AG3214" s="3">
        <f t="shared" si="1674"/>
        <v>126.88838139376891</v>
      </c>
      <c r="AH3214">
        <f t="shared" si="1675"/>
        <v>125.26538534908396</v>
      </c>
      <c r="AI3214" s="51">
        <f t="shared" si="1676"/>
        <v>1.6229960446849532</v>
      </c>
      <c r="AJ3214" s="52">
        <f t="shared" si="1677"/>
        <v>0.35737104468495318</v>
      </c>
      <c r="AK3214" s="2">
        <v>41578</v>
      </c>
      <c r="AL3214" t="str">
        <v>912828PC</v>
      </c>
      <c r="AM3214">
        <v>3.5912999999999999</v>
      </c>
      <c r="AN3214">
        <v>-0.14543</v>
      </c>
      <c r="AO3214">
        <v>0.82050000000000001</v>
      </c>
      <c r="AP3214">
        <v>126.09375</v>
      </c>
      <c r="AQ3214">
        <f>VLOOKUP(AL3214,工作表1!$F$3:$G$1000,2,FALSE)</f>
        <v>2.625</v>
      </c>
      <c r="AR3214" t="str">
        <f>VLOOKUP(AL3214,工作表1!$F$3:$H$1000,3,FALSE)</f>
        <v>2020/11/15</v>
      </c>
      <c r="AS3214">
        <f t="shared" si="1662"/>
        <v>8.7999999999999995E-2</v>
      </c>
      <c r="AT3214">
        <f t="shared" si="1663"/>
        <v>2.5369999999999999</v>
      </c>
      <c r="AU3214" s="43">
        <f t="shared" si="1678"/>
        <v>41593</v>
      </c>
      <c r="AV3214" s="43">
        <f t="shared" si="1664"/>
        <v>41729</v>
      </c>
      <c r="AW3214" s="45">
        <f t="shared" si="1679"/>
        <v>1.2126358695652173</v>
      </c>
      <c r="AX3214" s="45">
        <f t="shared" si="1680"/>
        <v>2.2914029928528885</v>
      </c>
      <c r="AY3214" s="47">
        <f t="shared" si="1681"/>
        <v>104.60366420403754</v>
      </c>
      <c r="AZ3214" s="47">
        <f t="shared" si="1682"/>
        <v>125.26538534908396</v>
      </c>
      <c r="BA3214" s="43"/>
      <c r="BC3214" s="2">
        <v>41577</v>
      </c>
      <c r="BD3214" t="str">
        <v>912828PX</v>
      </c>
      <c r="BE3214">
        <v>-41.0595</v>
      </c>
      <c r="BF3214">
        <v>1.83019</v>
      </c>
      <c r="BG3214">
        <v>0.87370000000000003</v>
      </c>
      <c r="BH3214">
        <v>126.25</v>
      </c>
      <c r="BI3214">
        <f>VLOOKUP(BD3214,工作表1!$K$3:$L$1000,2,FALSE)</f>
        <v>3.625</v>
      </c>
      <c r="BJ3214" t="str">
        <f>VLOOKUP(BD3214,工作表1!$K$3:$M$1000,3,FALSE)</f>
        <v>2021/2/15</v>
      </c>
      <c r="BK3214">
        <f t="shared" si="1665"/>
        <v>8.6870000000000003E-2</v>
      </c>
      <c r="BL3214">
        <f t="shared" si="1666"/>
        <v>3.5381299999999998</v>
      </c>
      <c r="BM3214" s="43">
        <f t="shared" si="1683"/>
        <v>41685</v>
      </c>
      <c r="BN3214" s="43">
        <f t="shared" si="1667"/>
        <v>41820</v>
      </c>
      <c r="BO3214" s="45">
        <f t="shared" si="1684"/>
        <v>0.75849184782608703</v>
      </c>
      <c r="BP3214" s="45">
        <f t="shared" si="1685"/>
        <v>3.1619165053603338</v>
      </c>
      <c r="BQ3214" s="47">
        <f t="shared" si="1686"/>
        <v>111.31778589657135</v>
      </c>
      <c r="BR3214" s="47">
        <f t="shared" si="1687"/>
        <v>124.04171825372103</v>
      </c>
    </row>
    <row r="3215" spans="6:70" x14ac:dyDescent="0.25">
      <c r="F3215" s="2">
        <v>41683</v>
      </c>
      <c r="G3215">
        <v>7.4999999999999997E-2</v>
      </c>
      <c r="H3215" s="43">
        <v>41736</v>
      </c>
      <c r="I3215">
        <v>2.2669999999999999</v>
      </c>
      <c r="L3215" s="2">
        <v>41577</v>
      </c>
      <c r="M3215" t="str">
        <v>912828NT</v>
      </c>
      <c r="N3215">
        <v>0.64429999999999998</v>
      </c>
      <c r="O3215">
        <v>-4.5100000000000001E-3</v>
      </c>
      <c r="P3215">
        <v>0.82050000000000001</v>
      </c>
      <c r="Q3215">
        <v>127.515625</v>
      </c>
      <c r="R3215">
        <f>VLOOKUP(M3215,工作表1!$A$3:$B$1000,2,FALSE)</f>
        <v>2.625</v>
      </c>
      <c r="S3215" t="str">
        <f>VLOOKUP(M3215,工作表1!$A$3:$C$1000,3,FALSE)</f>
        <v>2020/8/15</v>
      </c>
      <c r="T3215">
        <f t="shared" si="1657"/>
        <v>8.6870000000000003E-2</v>
      </c>
      <c r="U3215">
        <f t="shared" si="1656"/>
        <v>2.5381299999999998</v>
      </c>
      <c r="V3215" s="43">
        <f t="shared" si="1668"/>
        <v>41685</v>
      </c>
      <c r="W3215" s="43">
        <f t="shared" si="1658"/>
        <v>41639</v>
      </c>
      <c r="X3215" s="45">
        <f t="shared" si="1669"/>
        <v>0.54925271739130443</v>
      </c>
      <c r="Y3215" s="45">
        <f t="shared" si="1670"/>
        <v>0.98795134752829084</v>
      </c>
      <c r="Z3215" s="47">
        <f t="shared" si="1671"/>
        <v>105.06610251182815</v>
      </c>
      <c r="AA3215" s="47">
        <f t="shared" si="1672"/>
        <v>127.14733543700123</v>
      </c>
      <c r="AB3215" s="45">
        <f t="shared" si="1673"/>
        <v>1.9127000000000001</v>
      </c>
      <c r="AC3215" s="2" t="str">
        <f t="shared" si="1659"/>
        <v>TY1</v>
      </c>
      <c r="AD3215">
        <f t="shared" si="1660"/>
        <v>127.515625</v>
      </c>
      <c r="AE3215">
        <f t="shared" si="1661"/>
        <v>126.25</v>
      </c>
      <c r="AF3215" s="49">
        <f t="shared" si="1655"/>
        <v>1.265625</v>
      </c>
      <c r="AG3215" s="3">
        <f t="shared" si="1674"/>
        <v>127.14733543700123</v>
      </c>
      <c r="AH3215">
        <f t="shared" si="1675"/>
        <v>125.92117007189402</v>
      </c>
      <c r="AI3215" s="51">
        <f t="shared" si="1676"/>
        <v>1.2261653651072066</v>
      </c>
      <c r="AJ3215" s="52">
        <f t="shared" si="1677"/>
        <v>-3.945963489279336E-2</v>
      </c>
      <c r="AK3215" s="2">
        <v>41577</v>
      </c>
      <c r="AL3215" t="str">
        <v>912828PX</v>
      </c>
      <c r="AM3215">
        <v>3.2616000000000001</v>
      </c>
      <c r="AN3215">
        <v>-0.10579</v>
      </c>
      <c r="AO3215">
        <v>0.86970000000000003</v>
      </c>
      <c r="AP3215">
        <v>126.25</v>
      </c>
      <c r="AQ3215">
        <f>VLOOKUP(AL3215,工作表1!$F$3:$G$1000,2,FALSE)</f>
        <v>3.625</v>
      </c>
      <c r="AR3215" t="str">
        <f>VLOOKUP(AL3215,工作表1!$F$3:$H$1000,3,FALSE)</f>
        <v>2021/2/15</v>
      </c>
      <c r="AS3215">
        <f t="shared" si="1662"/>
        <v>8.6870000000000003E-2</v>
      </c>
      <c r="AT3215">
        <f t="shared" si="1663"/>
        <v>3.5381299999999998</v>
      </c>
      <c r="AU3215" s="43">
        <f t="shared" si="1678"/>
        <v>41685</v>
      </c>
      <c r="AV3215" s="43">
        <f t="shared" si="1664"/>
        <v>41729</v>
      </c>
      <c r="AW3215" s="45">
        <f t="shared" si="1679"/>
        <v>0.75849184782608703</v>
      </c>
      <c r="AX3215" s="45">
        <f t="shared" si="1680"/>
        <v>2.2581493820726624</v>
      </c>
      <c r="AY3215" s="47">
        <f t="shared" si="1681"/>
        <v>111.34968721236338</v>
      </c>
      <c r="AZ3215" s="47">
        <f t="shared" si="1682"/>
        <v>125.92117007189402</v>
      </c>
      <c r="BA3215" s="43"/>
      <c r="BC3215" s="2">
        <v>41576</v>
      </c>
      <c r="BD3215" t="str">
        <v>912828PX</v>
      </c>
      <c r="BE3215">
        <v>-42.2682</v>
      </c>
      <c r="BF3215">
        <v>1.87686</v>
      </c>
      <c r="BG3215">
        <v>0.87370000000000003</v>
      </c>
      <c r="BH3215">
        <v>126.484375</v>
      </c>
      <c r="BI3215">
        <f>VLOOKUP(BD3215,工作表1!$K$3:$L$1000,2,FALSE)</f>
        <v>3.625</v>
      </c>
      <c r="BJ3215" t="str">
        <f>VLOOKUP(BD3215,工作表1!$K$3:$M$1000,3,FALSE)</f>
        <v>2021/2/15</v>
      </c>
      <c r="BK3215">
        <f t="shared" si="1665"/>
        <v>8.7999999999999995E-2</v>
      </c>
      <c r="BL3215">
        <f t="shared" si="1666"/>
        <v>3.5369999999999999</v>
      </c>
      <c r="BM3215" s="43">
        <f t="shared" si="1683"/>
        <v>41685</v>
      </c>
      <c r="BN3215" s="43">
        <f t="shared" si="1667"/>
        <v>41820</v>
      </c>
      <c r="BO3215" s="45">
        <f t="shared" si="1684"/>
        <v>0.74864130434782605</v>
      </c>
      <c r="BP3215" s="45">
        <f t="shared" si="1685"/>
        <v>3.1619974687313879</v>
      </c>
      <c r="BQ3215" s="47">
        <f t="shared" si="1686"/>
        <v>111.48913309168991</v>
      </c>
      <c r="BR3215" s="47">
        <f t="shared" si="1687"/>
        <v>124.2247910507096</v>
      </c>
    </row>
    <row r="3216" spans="6:70" x14ac:dyDescent="0.25">
      <c r="F3216" s="2">
        <v>41682</v>
      </c>
      <c r="G3216">
        <v>7.6999999999999999E-2</v>
      </c>
      <c r="H3216" s="43">
        <v>41733</v>
      </c>
      <c r="I3216">
        <v>2.2816000000000001</v>
      </c>
      <c r="L3216" s="2">
        <v>41576</v>
      </c>
      <c r="M3216" t="str">
        <v>912828VV</v>
      </c>
      <c r="N3216">
        <v>0.32650000000000001</v>
      </c>
      <c r="O3216">
        <v>5.611E-2</v>
      </c>
      <c r="P3216">
        <v>0.79390000000000005</v>
      </c>
      <c r="Q3216">
        <v>127.71875</v>
      </c>
      <c r="R3216">
        <f>VLOOKUP(M3216,工作表1!$A$3:$B$1000,2,FALSE)</f>
        <v>2.125</v>
      </c>
      <c r="S3216" t="str">
        <f>VLOOKUP(M3216,工作表1!$A$3:$C$1000,3,FALSE)</f>
        <v>2020/8/31</v>
      </c>
      <c r="T3216">
        <f t="shared" si="1657"/>
        <v>8.7999999999999995E-2</v>
      </c>
      <c r="U3216">
        <f t="shared" si="1656"/>
        <v>2.0369999999999999</v>
      </c>
      <c r="V3216" s="43">
        <f t="shared" si="1668"/>
        <v>41698</v>
      </c>
      <c r="W3216" s="43">
        <f t="shared" si="1658"/>
        <v>41639</v>
      </c>
      <c r="X3216" s="45">
        <f t="shared" si="1669"/>
        <v>0.35220994475138118</v>
      </c>
      <c r="Y3216" s="45">
        <f t="shared" si="1670"/>
        <v>0.71316884886097021</v>
      </c>
      <c r="Z3216" s="47">
        <f t="shared" si="1671"/>
        <v>101.74669005039185</v>
      </c>
      <c r="AA3216" s="47">
        <f t="shared" si="1672"/>
        <v>127.2112503254121</v>
      </c>
      <c r="AB3216" s="45">
        <f t="shared" si="1673"/>
        <v>1.8765000000000001</v>
      </c>
      <c r="AC3216" s="2" t="str">
        <f t="shared" si="1659"/>
        <v>TY1</v>
      </c>
      <c r="AD3216">
        <f t="shared" si="1660"/>
        <v>127.71875</v>
      </c>
      <c r="AE3216">
        <f t="shared" si="1661"/>
        <v>126.484375</v>
      </c>
      <c r="AF3216" s="49">
        <f t="shared" si="1655"/>
        <v>1.234375</v>
      </c>
      <c r="AG3216" s="3">
        <f t="shared" si="1674"/>
        <v>127.2112503254121</v>
      </c>
      <c r="AH3216">
        <f t="shared" si="1675"/>
        <v>126.10458796889151</v>
      </c>
      <c r="AI3216" s="51">
        <f t="shared" si="1676"/>
        <v>1.1066623565205873</v>
      </c>
      <c r="AJ3216" s="52">
        <f t="shared" si="1677"/>
        <v>-0.12771264347941269</v>
      </c>
      <c r="AK3216" s="2">
        <v>41576</v>
      </c>
      <c r="AL3216" t="str">
        <v>912828PX</v>
      </c>
      <c r="AM3216">
        <v>2.0278</v>
      </c>
      <c r="AN3216">
        <v>-1.6320000000000001E-2</v>
      </c>
      <c r="AO3216">
        <v>0.86970000000000003</v>
      </c>
      <c r="AP3216">
        <v>126.484375</v>
      </c>
      <c r="AQ3216">
        <f>VLOOKUP(AL3216,工作表1!$F$3:$G$1000,2,FALSE)</f>
        <v>3.625</v>
      </c>
      <c r="AR3216" t="str">
        <f>VLOOKUP(AL3216,工作表1!$F$3:$H$1000,3,FALSE)</f>
        <v>2021/2/15</v>
      </c>
      <c r="AS3216">
        <f t="shared" si="1662"/>
        <v>8.7999999999999995E-2</v>
      </c>
      <c r="AT3216">
        <f t="shared" si="1663"/>
        <v>3.5369999999999999</v>
      </c>
      <c r="AU3216" s="43">
        <f t="shared" si="1678"/>
        <v>41685</v>
      </c>
      <c r="AV3216" s="43">
        <f t="shared" si="1664"/>
        <v>41729</v>
      </c>
      <c r="AW3216" s="45">
        <f t="shared" si="1679"/>
        <v>0.74864130434782605</v>
      </c>
      <c r="AX3216" s="45">
        <f t="shared" si="1680"/>
        <v>2.2582303454437165</v>
      </c>
      <c r="AY3216" s="47">
        <f t="shared" si="1681"/>
        <v>111.52088788866062</v>
      </c>
      <c r="AZ3216" s="47">
        <f t="shared" si="1682"/>
        <v>126.10458796889151</v>
      </c>
      <c r="BA3216" s="43"/>
      <c r="BC3216" s="2">
        <v>41575</v>
      </c>
      <c r="BD3216" t="str">
        <v>912828PX</v>
      </c>
      <c r="BE3216">
        <v>-40.705399999999997</v>
      </c>
      <c r="BF3216">
        <v>1.80616</v>
      </c>
      <c r="BG3216">
        <v>0.87370000000000003</v>
      </c>
      <c r="BH3216">
        <v>126.328125</v>
      </c>
      <c r="BI3216">
        <f>VLOOKUP(BD3216,工作表1!$K$3:$L$1000,2,FALSE)</f>
        <v>3.625</v>
      </c>
      <c r="BJ3216" t="str">
        <f>VLOOKUP(BD3216,工作表1!$K$3:$M$1000,3,FALSE)</f>
        <v>2021/2/15</v>
      </c>
      <c r="BK3216">
        <f t="shared" si="1665"/>
        <v>8.6999999999999994E-2</v>
      </c>
      <c r="BL3216">
        <f t="shared" si="1666"/>
        <v>3.5379999999999998</v>
      </c>
      <c r="BM3216" s="43">
        <f t="shared" si="1683"/>
        <v>41685</v>
      </c>
      <c r="BN3216" s="43">
        <f t="shared" si="1667"/>
        <v>41820</v>
      </c>
      <c r="BO3216" s="45">
        <f t="shared" si="1684"/>
        <v>0.73879076086956519</v>
      </c>
      <c r="BP3216" s="45">
        <f t="shared" si="1685"/>
        <v>3.162078432102442</v>
      </c>
      <c r="BQ3216" s="47">
        <f t="shared" si="1686"/>
        <v>111.40087985882612</v>
      </c>
      <c r="BR3216" s="47">
        <f t="shared" si="1687"/>
        <v>124.1090910230773</v>
      </c>
    </row>
    <row r="3217" spans="6:70" x14ac:dyDescent="0.25">
      <c r="F3217" s="2">
        <v>41681</v>
      </c>
      <c r="G3217">
        <v>7.9500000000000001E-2</v>
      </c>
      <c r="H3217" s="43">
        <v>41732</v>
      </c>
      <c r="I3217">
        <v>2.3891</v>
      </c>
      <c r="L3217" s="2">
        <v>41575</v>
      </c>
      <c r="M3217" t="str">
        <v>912828VV</v>
      </c>
      <c r="N3217">
        <v>1.6234999999999999</v>
      </c>
      <c r="O3217">
        <v>-0.16908000000000001</v>
      </c>
      <c r="P3217">
        <v>0.79390000000000005</v>
      </c>
      <c r="Q3217">
        <v>127.5625</v>
      </c>
      <c r="R3217">
        <f>VLOOKUP(M3217,工作表1!$A$3:$B$1000,2,FALSE)</f>
        <v>2.125</v>
      </c>
      <c r="S3217" t="str">
        <f>VLOOKUP(M3217,工作表1!$A$3:$C$1000,3,FALSE)</f>
        <v>2020/8/31</v>
      </c>
      <c r="T3217">
        <f t="shared" si="1657"/>
        <v>8.6999999999999994E-2</v>
      </c>
      <c r="U3217">
        <f t="shared" si="1656"/>
        <v>2.0379999999999998</v>
      </c>
      <c r="V3217" s="43">
        <f t="shared" si="1668"/>
        <v>41698</v>
      </c>
      <c r="W3217" s="43">
        <f t="shared" si="1658"/>
        <v>41639</v>
      </c>
      <c r="X3217" s="45">
        <f t="shared" si="1669"/>
        <v>0.34633977900552487</v>
      </c>
      <c r="Y3217" s="45">
        <f t="shared" si="1670"/>
        <v>0.71312060092333307</v>
      </c>
      <c r="Z3217" s="47">
        <f t="shared" si="1671"/>
        <v>101.67075197029251</v>
      </c>
      <c r="AA3217" s="47">
        <f t="shared" si="1672"/>
        <v>127.10006606593345</v>
      </c>
      <c r="AB3217" s="45">
        <f t="shared" si="1673"/>
        <v>1.9007000000000001</v>
      </c>
      <c r="AC3217" s="2" t="str">
        <f t="shared" si="1659"/>
        <v>TY1</v>
      </c>
      <c r="AD3217">
        <f t="shared" si="1660"/>
        <v>127.5625</v>
      </c>
      <c r="AE3217">
        <f t="shared" si="1661"/>
        <v>126.328125</v>
      </c>
      <c r="AF3217" s="49">
        <f t="shared" ref="AF3217:AF3280" si="1688">AD3217-AE3217</f>
        <v>1.234375</v>
      </c>
      <c r="AG3217" s="3">
        <f t="shared" si="1674"/>
        <v>127.10006606593345</v>
      </c>
      <c r="AH3217">
        <f t="shared" si="1675"/>
        <v>125.44893842499796</v>
      </c>
      <c r="AI3217" s="51">
        <f t="shared" si="1676"/>
        <v>1.6511276409354849</v>
      </c>
      <c r="AJ3217" s="52">
        <f t="shared" si="1677"/>
        <v>0.41675264093548492</v>
      </c>
      <c r="AK3217" s="2">
        <v>41575</v>
      </c>
      <c r="AL3217" t="str">
        <v>912828PC</v>
      </c>
      <c r="AM3217">
        <v>2.8725000000000001</v>
      </c>
      <c r="AN3217">
        <v>-8.3500000000000005E-2</v>
      </c>
      <c r="AO3217">
        <v>0.82050000000000001</v>
      </c>
      <c r="AP3217">
        <v>126.328125</v>
      </c>
      <c r="AQ3217">
        <f>VLOOKUP(AL3217,工作表1!$F$3:$G$1000,2,FALSE)</f>
        <v>2.625</v>
      </c>
      <c r="AR3217" t="str">
        <f>VLOOKUP(AL3217,工作表1!$F$3:$H$1000,3,FALSE)</f>
        <v>2020/11/15</v>
      </c>
      <c r="AS3217">
        <f t="shared" si="1662"/>
        <v>8.6999999999999994E-2</v>
      </c>
      <c r="AT3217">
        <f t="shared" si="1663"/>
        <v>2.5379999999999998</v>
      </c>
      <c r="AU3217" s="43">
        <f t="shared" si="1678"/>
        <v>41593</v>
      </c>
      <c r="AV3217" s="43">
        <f t="shared" si="1664"/>
        <v>41729</v>
      </c>
      <c r="AW3217" s="45">
        <f t="shared" si="1679"/>
        <v>1.1912364130434783</v>
      </c>
      <c r="AX3217" s="45">
        <f t="shared" si="1680"/>
        <v>2.2915788787969031</v>
      </c>
      <c r="AY3217" s="47">
        <f t="shared" si="1681"/>
        <v>104.79116281332726</v>
      </c>
      <c r="AZ3217" s="47">
        <f t="shared" si="1682"/>
        <v>125.44893842499796</v>
      </c>
      <c r="BA3217" s="43"/>
      <c r="BC3217" s="2">
        <v>41572</v>
      </c>
      <c r="BD3217" t="str">
        <v>912828PX</v>
      </c>
      <c r="BE3217">
        <v>-40.317999999999998</v>
      </c>
      <c r="BF3217">
        <v>1.7824199999999999</v>
      </c>
      <c r="BG3217">
        <v>0.87370000000000003</v>
      </c>
      <c r="BH3217">
        <v>126.375</v>
      </c>
      <c r="BI3217">
        <f>VLOOKUP(BD3217,工作表1!$K$3:$L$1000,2,FALSE)</f>
        <v>3.625</v>
      </c>
      <c r="BJ3217" t="str">
        <f>VLOOKUP(BD3217,工作表1!$K$3:$M$1000,3,FALSE)</f>
        <v>2021/2/15</v>
      </c>
      <c r="BK3217">
        <f t="shared" si="1665"/>
        <v>8.6249999999999993E-2</v>
      </c>
      <c r="BL3217">
        <f t="shared" si="1666"/>
        <v>3.5387499999999998</v>
      </c>
      <c r="BM3217" s="43">
        <f t="shared" si="1683"/>
        <v>41685</v>
      </c>
      <c r="BN3217" s="43">
        <f t="shared" si="1667"/>
        <v>41820</v>
      </c>
      <c r="BO3217" s="45">
        <f t="shared" si="1684"/>
        <v>0.72894021739130432</v>
      </c>
      <c r="BP3217" s="45">
        <f t="shared" si="1685"/>
        <v>3.1621593954734961</v>
      </c>
      <c r="BQ3217" s="47">
        <f t="shared" si="1686"/>
        <v>111.46389793128584</v>
      </c>
      <c r="BR3217" s="47">
        <f t="shared" si="1687"/>
        <v>124.16671809703236</v>
      </c>
    </row>
    <row r="3218" spans="6:70" x14ac:dyDescent="0.25">
      <c r="F3218" s="2">
        <v>41680</v>
      </c>
      <c r="G3218">
        <v>8.1000000000000003E-2</v>
      </c>
      <c r="H3218" s="43">
        <v>41731</v>
      </c>
      <c r="I3218">
        <v>2.3841999999999999</v>
      </c>
      <c r="L3218" s="2">
        <v>41572</v>
      </c>
      <c r="M3218" t="str">
        <v>912828NT</v>
      </c>
      <c r="N3218">
        <v>1.0774999999999999</v>
      </c>
      <c r="O3218">
        <v>-6.3119999999999996E-2</v>
      </c>
      <c r="P3218">
        <v>0.82050000000000001</v>
      </c>
      <c r="Q3218">
        <v>127.609375</v>
      </c>
      <c r="R3218">
        <f>VLOOKUP(M3218,工作表1!$A$3:$B$1000,2,FALSE)</f>
        <v>2.625</v>
      </c>
      <c r="S3218" t="str">
        <f>VLOOKUP(M3218,工作表1!$A$3:$C$1000,3,FALSE)</f>
        <v>2020/8/15</v>
      </c>
      <c r="T3218">
        <f t="shared" si="1657"/>
        <v>8.6249999999999993E-2</v>
      </c>
      <c r="U3218">
        <f t="shared" si="1656"/>
        <v>2.5387499999999998</v>
      </c>
      <c r="V3218" s="43">
        <f t="shared" si="1668"/>
        <v>41685</v>
      </c>
      <c r="W3218" s="43">
        <f t="shared" si="1658"/>
        <v>41639</v>
      </c>
      <c r="X3218" s="45">
        <f t="shared" si="1669"/>
        <v>0.52785326086956519</v>
      </c>
      <c r="Y3218" s="45">
        <f t="shared" si="1670"/>
        <v>0.98812723347230491</v>
      </c>
      <c r="Z3218" s="47">
        <f t="shared" si="1671"/>
        <v>105.17636892216622</v>
      </c>
      <c r="AA3218" s="47">
        <f t="shared" si="1672"/>
        <v>127.23713246435881</v>
      </c>
      <c r="AB3218" s="45">
        <f t="shared" si="1673"/>
        <v>1.8911</v>
      </c>
      <c r="AC3218" s="2" t="str">
        <f t="shared" si="1659"/>
        <v>TY1</v>
      </c>
      <c r="AD3218">
        <f t="shared" si="1660"/>
        <v>127.609375</v>
      </c>
      <c r="AE3218">
        <f t="shared" si="1661"/>
        <v>126.375</v>
      </c>
      <c r="AF3218" s="49">
        <f t="shared" si="1688"/>
        <v>1.234375</v>
      </c>
      <c r="AG3218" s="3">
        <f t="shared" si="1674"/>
        <v>127.23713246435881</v>
      </c>
      <c r="AH3218">
        <f t="shared" si="1675"/>
        <v>125.49097340227036</v>
      </c>
      <c r="AI3218" s="51">
        <f t="shared" si="1676"/>
        <v>1.7461590620884522</v>
      </c>
      <c r="AJ3218" s="52">
        <f t="shared" si="1677"/>
        <v>0.51178406208845217</v>
      </c>
      <c r="AK3218" s="2">
        <v>41572</v>
      </c>
      <c r="AL3218" t="str">
        <v>912828PC</v>
      </c>
      <c r="AM3218">
        <v>2.9251999999999998</v>
      </c>
      <c r="AN3218">
        <v>-8.5769999999999999E-2</v>
      </c>
      <c r="AO3218">
        <v>0.82050000000000001</v>
      </c>
      <c r="AP3218">
        <v>126.375</v>
      </c>
      <c r="AQ3218">
        <f>VLOOKUP(AL3218,工作表1!$F$3:$G$1000,2,FALSE)</f>
        <v>2.625</v>
      </c>
      <c r="AR3218" t="str">
        <f>VLOOKUP(AL3218,工作表1!$F$3:$H$1000,3,FALSE)</f>
        <v>2020/11/15</v>
      </c>
      <c r="AS3218">
        <f t="shared" si="1662"/>
        <v>8.6249999999999993E-2</v>
      </c>
      <c r="AT3218">
        <f t="shared" si="1663"/>
        <v>2.5387499999999998</v>
      </c>
      <c r="AU3218" s="43">
        <f t="shared" si="1678"/>
        <v>41593</v>
      </c>
      <c r="AV3218" s="43">
        <f t="shared" si="1664"/>
        <v>41729</v>
      </c>
      <c r="AW3218" s="45">
        <f t="shared" si="1679"/>
        <v>1.1841032608695652</v>
      </c>
      <c r="AX3218" s="45">
        <f t="shared" si="1680"/>
        <v>2.2916375074449076</v>
      </c>
      <c r="AY3218" s="47">
        <f t="shared" si="1681"/>
        <v>104.83813222679113</v>
      </c>
      <c r="AZ3218" s="47">
        <f t="shared" si="1682"/>
        <v>125.49097340227036</v>
      </c>
      <c r="BA3218" s="43"/>
      <c r="BC3218" s="2">
        <v>41571</v>
      </c>
      <c r="BD3218" t="str">
        <v>912828PX</v>
      </c>
      <c r="BE3218">
        <v>-40.166200000000003</v>
      </c>
      <c r="BF3218">
        <v>1.7566600000000001</v>
      </c>
      <c r="BG3218">
        <v>0.87370000000000003</v>
      </c>
      <c r="BH3218">
        <v>126.15625</v>
      </c>
      <c r="BI3218">
        <f>VLOOKUP(BD3218,工作表1!$K$3:$L$1000,2,FALSE)</f>
        <v>3.625</v>
      </c>
      <c r="BJ3218" t="str">
        <f>VLOOKUP(BD3218,工作表1!$K$3:$M$1000,3,FALSE)</f>
        <v>2021/2/15</v>
      </c>
      <c r="BK3218">
        <f t="shared" si="1665"/>
        <v>8.6249999999999993E-2</v>
      </c>
      <c r="BL3218">
        <f t="shared" si="1666"/>
        <v>3.5387499999999998</v>
      </c>
      <c r="BM3218" s="43">
        <f t="shared" si="1683"/>
        <v>41685</v>
      </c>
      <c r="BN3218" s="43">
        <f t="shared" si="1667"/>
        <v>41820</v>
      </c>
      <c r="BO3218" s="45">
        <f t="shared" si="1684"/>
        <v>0.69938858695652173</v>
      </c>
      <c r="BP3218" s="45">
        <f t="shared" si="1685"/>
        <v>3.1624022855866585</v>
      </c>
      <c r="BQ3218" s="47">
        <f t="shared" si="1686"/>
        <v>111.31921131183701</v>
      </c>
      <c r="BR3218" s="47">
        <f t="shared" si="1687"/>
        <v>123.95935914855524</v>
      </c>
    </row>
    <row r="3219" spans="6:70" x14ac:dyDescent="0.25">
      <c r="F3219" s="2">
        <v>41677</v>
      </c>
      <c r="G3219">
        <v>8.1000000000000003E-2</v>
      </c>
      <c r="H3219" s="43">
        <v>41730</v>
      </c>
      <c r="I3219">
        <v>2.3157000000000001</v>
      </c>
      <c r="L3219" s="2">
        <v>41571</v>
      </c>
      <c r="M3219" t="str">
        <v>912828NT</v>
      </c>
      <c r="N3219">
        <v>1.2462</v>
      </c>
      <c r="O3219">
        <v>-8.4010000000000001E-2</v>
      </c>
      <c r="P3219">
        <v>0.82050000000000001</v>
      </c>
      <c r="Q3219">
        <v>127.40625</v>
      </c>
      <c r="R3219">
        <f>VLOOKUP(M3219,工作表1!$A$3:$B$1000,2,FALSE)</f>
        <v>2.625</v>
      </c>
      <c r="S3219" t="str">
        <f>VLOOKUP(M3219,工作表1!$A$3:$C$1000,3,FALSE)</f>
        <v>2020/8/15</v>
      </c>
      <c r="T3219">
        <f t="shared" si="1657"/>
        <v>8.6249999999999993E-2</v>
      </c>
      <c r="U3219">
        <f t="shared" si="1656"/>
        <v>2.5387499999999998</v>
      </c>
      <c r="V3219" s="43">
        <f t="shared" si="1668"/>
        <v>41685</v>
      </c>
      <c r="W3219" s="43">
        <f t="shared" si="1658"/>
        <v>41639</v>
      </c>
      <c r="X3219" s="45">
        <f t="shared" si="1669"/>
        <v>0.50645380434782605</v>
      </c>
      <c r="Y3219" s="45">
        <f t="shared" si="1670"/>
        <v>0.98830311941631921</v>
      </c>
      <c r="Z3219" s="47">
        <f t="shared" si="1671"/>
        <v>105.03567174517269</v>
      </c>
      <c r="AA3219" s="47">
        <f t="shared" si="1672"/>
        <v>127.02119087894853</v>
      </c>
      <c r="AB3219" s="45">
        <f t="shared" si="1673"/>
        <v>1.9080999999999999</v>
      </c>
      <c r="AC3219" s="2" t="str">
        <f t="shared" si="1659"/>
        <v>TY1</v>
      </c>
      <c r="AD3219">
        <f t="shared" si="1660"/>
        <v>127.40625</v>
      </c>
      <c r="AE3219">
        <f t="shared" si="1661"/>
        <v>126.15625</v>
      </c>
      <c r="AF3219" s="49">
        <f t="shared" si="1688"/>
        <v>1.25</v>
      </c>
      <c r="AG3219" s="3">
        <f t="shared" si="1674"/>
        <v>127.02119087894853</v>
      </c>
      <c r="AH3219">
        <f t="shared" si="1675"/>
        <v>125.27520056594946</v>
      </c>
      <c r="AI3219" s="51">
        <f t="shared" si="1676"/>
        <v>1.7459903129990693</v>
      </c>
      <c r="AJ3219" s="52">
        <f t="shared" si="1677"/>
        <v>0.49599031299906926</v>
      </c>
      <c r="AK3219" s="2">
        <v>41571</v>
      </c>
      <c r="AL3219" t="str">
        <v>912828PC</v>
      </c>
      <c r="AM3219">
        <v>3.4853999999999998</v>
      </c>
      <c r="AN3219">
        <v>-0.12247</v>
      </c>
      <c r="AO3219">
        <v>0.82050000000000001</v>
      </c>
      <c r="AP3219">
        <v>126.15625</v>
      </c>
      <c r="AQ3219">
        <f>VLOOKUP(AL3219,工作表1!$F$3:$G$1000,2,FALSE)</f>
        <v>2.625</v>
      </c>
      <c r="AR3219" t="str">
        <f>VLOOKUP(AL3219,工作表1!$F$3:$H$1000,3,FALSE)</f>
        <v>2020/11/15</v>
      </c>
      <c r="AS3219">
        <f t="shared" si="1662"/>
        <v>8.6249999999999993E-2</v>
      </c>
      <c r="AT3219">
        <f t="shared" si="1663"/>
        <v>2.5387499999999998</v>
      </c>
      <c r="AU3219" s="43">
        <f t="shared" si="1678"/>
        <v>41593</v>
      </c>
      <c r="AV3219" s="43">
        <f t="shared" si="1664"/>
        <v>41729</v>
      </c>
      <c r="AW3219" s="45">
        <f t="shared" si="1679"/>
        <v>1.1627038043478262</v>
      </c>
      <c r="AX3219" s="45">
        <f t="shared" si="1680"/>
        <v>2.2918133933889218</v>
      </c>
      <c r="AY3219" s="47">
        <f t="shared" si="1681"/>
        <v>104.69757350842545</v>
      </c>
      <c r="AZ3219" s="47">
        <f t="shared" si="1682"/>
        <v>125.27520056594946</v>
      </c>
      <c r="BA3219" s="43"/>
      <c r="BC3219" s="2">
        <v>41570</v>
      </c>
      <c r="BD3219" t="str">
        <v>912828PX</v>
      </c>
      <c r="BE3219">
        <v>-40.940300000000001</v>
      </c>
      <c r="BF3219">
        <v>1.77637</v>
      </c>
      <c r="BG3219">
        <v>0.87370000000000003</v>
      </c>
      <c r="BH3219">
        <v>126.421875</v>
      </c>
      <c r="BI3219">
        <f>VLOOKUP(BD3219,工作表1!$K$3:$L$1000,2,FALSE)</f>
        <v>3.625</v>
      </c>
      <c r="BJ3219" t="str">
        <f>VLOOKUP(BD3219,工作表1!$K$3:$M$1000,3,FALSE)</f>
        <v>2021/2/15</v>
      </c>
      <c r="BK3219">
        <f t="shared" si="1665"/>
        <v>8.4000000000000005E-2</v>
      </c>
      <c r="BL3219">
        <f t="shared" si="1666"/>
        <v>3.5409999999999999</v>
      </c>
      <c r="BM3219" s="43">
        <f t="shared" si="1683"/>
        <v>41685</v>
      </c>
      <c r="BN3219" s="43">
        <f t="shared" si="1667"/>
        <v>41820</v>
      </c>
      <c r="BO3219" s="45">
        <f t="shared" si="1684"/>
        <v>0.68953804347826086</v>
      </c>
      <c r="BP3219" s="45">
        <f t="shared" si="1685"/>
        <v>3.1624832489577126</v>
      </c>
      <c r="BQ3219" s="47">
        <f t="shared" si="1686"/>
        <v>111.53777447586455</v>
      </c>
      <c r="BR3219" s="47">
        <f t="shared" si="1687"/>
        <v>124.19381714262148</v>
      </c>
    </row>
    <row r="3220" spans="6:70" x14ac:dyDescent="0.25">
      <c r="F3220" s="2">
        <v>41676</v>
      </c>
      <c r="G3220">
        <v>8.5500000000000007E-2</v>
      </c>
      <c r="H3220" s="43">
        <v>41729</v>
      </c>
      <c r="I3220">
        <v>2.2986</v>
      </c>
      <c r="L3220" s="2">
        <v>41570</v>
      </c>
      <c r="M3220" t="str">
        <v>912828NT</v>
      </c>
      <c r="N3220">
        <v>0.95440000000000003</v>
      </c>
      <c r="O3220">
        <v>-3.6889999999999999E-2</v>
      </c>
      <c r="P3220">
        <v>0.82050000000000001</v>
      </c>
      <c r="Q3220">
        <v>127.65625</v>
      </c>
      <c r="R3220">
        <f>VLOOKUP(M3220,工作表1!$A$3:$B$1000,2,FALSE)</f>
        <v>2.625</v>
      </c>
      <c r="S3220" t="str">
        <f>VLOOKUP(M3220,工作表1!$A$3:$C$1000,3,FALSE)</f>
        <v>2020/8/15</v>
      </c>
      <c r="T3220">
        <f t="shared" si="1657"/>
        <v>8.4000000000000005E-2</v>
      </c>
      <c r="U3220">
        <f t="shared" si="1656"/>
        <v>2.5409999999999999</v>
      </c>
      <c r="V3220" s="43">
        <f t="shared" si="1668"/>
        <v>41685</v>
      </c>
      <c r="W3220" s="43">
        <f t="shared" si="1658"/>
        <v>41639</v>
      </c>
      <c r="X3220" s="45">
        <f t="shared" si="1669"/>
        <v>0.49932065217391308</v>
      </c>
      <c r="Y3220" s="45">
        <f t="shared" si="1670"/>
        <v>0.98836174806432409</v>
      </c>
      <c r="Z3220" s="47">
        <f t="shared" si="1671"/>
        <v>105.23857885916563</v>
      </c>
      <c r="AA3220" s="47">
        <f t="shared" si="1672"/>
        <v>127.25314840409303</v>
      </c>
      <c r="AB3220" s="45">
        <f t="shared" si="1673"/>
        <v>1.8888</v>
      </c>
      <c r="AC3220" s="2" t="str">
        <f t="shared" si="1659"/>
        <v>TY1</v>
      </c>
      <c r="AD3220">
        <f t="shared" si="1660"/>
        <v>127.65625</v>
      </c>
      <c r="AE3220">
        <f t="shared" si="1661"/>
        <v>126.421875</v>
      </c>
      <c r="AF3220" s="49">
        <f t="shared" si="1688"/>
        <v>1.234375</v>
      </c>
      <c r="AG3220" s="3">
        <f t="shared" si="1674"/>
        <v>127.25314840409303</v>
      </c>
      <c r="AH3220">
        <f t="shared" si="1675"/>
        <v>126.07398967936327</v>
      </c>
      <c r="AI3220" s="51">
        <f t="shared" si="1676"/>
        <v>1.1791587247297599</v>
      </c>
      <c r="AJ3220" s="52">
        <f t="shared" si="1677"/>
        <v>-5.5216275270240089E-2</v>
      </c>
      <c r="AK3220" s="2">
        <v>41570</v>
      </c>
      <c r="AL3220" t="str">
        <v>912828PX</v>
      </c>
      <c r="AM3220">
        <v>3.3835999999999999</v>
      </c>
      <c r="AN3220">
        <v>-0.10159</v>
      </c>
      <c r="AO3220">
        <v>0.86970000000000003</v>
      </c>
      <c r="AP3220">
        <v>126.421875</v>
      </c>
      <c r="AQ3220">
        <f>VLOOKUP(AL3220,工作表1!$F$3:$G$1000,2,FALSE)</f>
        <v>3.625</v>
      </c>
      <c r="AR3220" t="str">
        <f>VLOOKUP(AL3220,工作表1!$F$3:$H$1000,3,FALSE)</f>
        <v>2021/2/15</v>
      </c>
      <c r="AS3220">
        <f t="shared" si="1662"/>
        <v>8.4000000000000005E-2</v>
      </c>
      <c r="AT3220">
        <f t="shared" si="1663"/>
        <v>3.5409999999999999</v>
      </c>
      <c r="AU3220" s="43">
        <f t="shared" si="1678"/>
        <v>41685</v>
      </c>
      <c r="AV3220" s="43">
        <f t="shared" si="1664"/>
        <v>41729</v>
      </c>
      <c r="AW3220" s="45">
        <f t="shared" si="1679"/>
        <v>0.68953804347826086</v>
      </c>
      <c r="AX3220" s="45">
        <f t="shared" si="1680"/>
        <v>2.2587161256700417</v>
      </c>
      <c r="AY3220" s="47">
        <f t="shared" si="1681"/>
        <v>111.56896873281802</v>
      </c>
      <c r="AZ3220" s="47">
        <f t="shared" si="1682"/>
        <v>126.07398967936327</v>
      </c>
      <c r="BA3220" s="43"/>
      <c r="BC3220" s="2">
        <v>41569</v>
      </c>
      <c r="BD3220" t="str">
        <v>912828PX</v>
      </c>
      <c r="BE3220">
        <v>-40.547499999999999</v>
      </c>
      <c r="BF3220">
        <v>1.772</v>
      </c>
      <c r="BG3220">
        <v>0.87370000000000003</v>
      </c>
      <c r="BH3220">
        <v>126.25</v>
      </c>
      <c r="BI3220">
        <f>VLOOKUP(BD3220,工作表1!$K$3:$L$1000,2,FALSE)</f>
        <v>3.625</v>
      </c>
      <c r="BJ3220" t="str">
        <f>VLOOKUP(BD3220,工作表1!$K$3:$M$1000,3,FALSE)</f>
        <v>2021/2/15</v>
      </c>
      <c r="BK3220">
        <f t="shared" si="1665"/>
        <v>8.7999999999999995E-2</v>
      </c>
      <c r="BL3220">
        <f t="shared" si="1666"/>
        <v>3.5369999999999999</v>
      </c>
      <c r="BM3220" s="43">
        <f t="shared" si="1683"/>
        <v>41685</v>
      </c>
      <c r="BN3220" s="43">
        <f t="shared" si="1667"/>
        <v>41820</v>
      </c>
      <c r="BO3220" s="45">
        <f t="shared" si="1684"/>
        <v>0.6796875</v>
      </c>
      <c r="BP3220" s="45">
        <f t="shared" si="1685"/>
        <v>3.1625642123287672</v>
      </c>
      <c r="BQ3220" s="47">
        <f t="shared" si="1686"/>
        <v>111.39729877457887</v>
      </c>
      <c r="BR3220" s="47">
        <f t="shared" si="1687"/>
        <v>124.02228785554381</v>
      </c>
    </row>
    <row r="3221" spans="6:70" x14ac:dyDescent="0.25">
      <c r="F3221" s="2">
        <v>41675</v>
      </c>
      <c r="G3221">
        <v>8.3000000000000004E-2</v>
      </c>
      <c r="H3221" s="43">
        <v>41726</v>
      </c>
      <c r="I3221">
        <v>2.3155999999999999</v>
      </c>
      <c r="L3221" s="2">
        <v>41569</v>
      </c>
      <c r="M3221" t="str">
        <v>912828VV</v>
      </c>
      <c r="N3221">
        <v>0.72550000000000003</v>
      </c>
      <c r="O3221">
        <v>1.1730000000000001E-2</v>
      </c>
      <c r="P3221">
        <v>0.79390000000000005</v>
      </c>
      <c r="Q3221">
        <v>127.5</v>
      </c>
      <c r="R3221">
        <f>VLOOKUP(M3221,工作表1!$A$3:$B$1000,2,FALSE)</f>
        <v>2.125</v>
      </c>
      <c r="S3221" t="str">
        <f>VLOOKUP(M3221,工作表1!$A$3:$C$1000,3,FALSE)</f>
        <v>2020/8/31</v>
      </c>
      <c r="T3221">
        <f t="shared" si="1657"/>
        <v>8.7999999999999995E-2</v>
      </c>
      <c r="U3221">
        <f t="shared" si="1656"/>
        <v>2.0369999999999999</v>
      </c>
      <c r="V3221" s="43">
        <f t="shared" si="1668"/>
        <v>41698</v>
      </c>
      <c r="W3221" s="43">
        <f t="shared" si="1658"/>
        <v>41639</v>
      </c>
      <c r="X3221" s="45">
        <f t="shared" si="1669"/>
        <v>0.31111878453038672</v>
      </c>
      <c r="Y3221" s="45">
        <f t="shared" si="1670"/>
        <v>0.71283111329751003</v>
      </c>
      <c r="Z3221" s="47">
        <f t="shared" si="1671"/>
        <v>101.6216042001648</v>
      </c>
      <c r="AA3221" s="47">
        <f t="shared" si="1672"/>
        <v>126.94650845019812</v>
      </c>
      <c r="AB3221" s="45">
        <f t="shared" si="1673"/>
        <v>1.8960999999999999</v>
      </c>
      <c r="AC3221" s="2" t="str">
        <f t="shared" si="1659"/>
        <v>TY1</v>
      </c>
      <c r="AD3221">
        <f t="shared" si="1660"/>
        <v>127.5</v>
      </c>
      <c r="AE3221">
        <f t="shared" si="1661"/>
        <v>126.25</v>
      </c>
      <c r="AF3221" s="49">
        <f t="shared" si="1688"/>
        <v>1.25</v>
      </c>
      <c r="AG3221" s="3">
        <f t="shared" si="1674"/>
        <v>126.94650845019812</v>
      </c>
      <c r="AH3221">
        <f t="shared" si="1675"/>
        <v>125.32198152897944</v>
      </c>
      <c r="AI3221" s="51">
        <f t="shared" si="1676"/>
        <v>1.6245269212186884</v>
      </c>
      <c r="AJ3221" s="52">
        <f t="shared" si="1677"/>
        <v>0.37452692121868836</v>
      </c>
      <c r="AK3221" s="2">
        <v>41569</v>
      </c>
      <c r="AL3221" t="str">
        <v>912828PC</v>
      </c>
      <c r="AM3221">
        <v>2.7972999999999999</v>
      </c>
      <c r="AN3221">
        <v>-5.8880000000000002E-2</v>
      </c>
      <c r="AO3221">
        <v>0.82050000000000001</v>
      </c>
      <c r="AP3221">
        <v>126.25</v>
      </c>
      <c r="AQ3221">
        <f>VLOOKUP(AL3221,工作表1!$F$3:$G$1000,2,FALSE)</f>
        <v>2.625</v>
      </c>
      <c r="AR3221" t="str">
        <f>VLOOKUP(AL3221,工作表1!$F$3:$H$1000,3,FALSE)</f>
        <v>2020/11/15</v>
      </c>
      <c r="AS3221">
        <f t="shared" si="1662"/>
        <v>8.7999999999999995E-2</v>
      </c>
      <c r="AT3221">
        <f t="shared" si="1663"/>
        <v>2.5369999999999999</v>
      </c>
      <c r="AU3221" s="43">
        <f t="shared" si="1678"/>
        <v>41593</v>
      </c>
      <c r="AV3221" s="43">
        <f t="shared" si="1664"/>
        <v>41729</v>
      </c>
      <c r="AW3221" s="45">
        <f t="shared" si="1679"/>
        <v>1.1484375</v>
      </c>
      <c r="AX3221" s="45">
        <f t="shared" si="1680"/>
        <v>2.2919306506849315</v>
      </c>
      <c r="AY3221" s="47">
        <f t="shared" si="1681"/>
        <v>104.75950630114863</v>
      </c>
      <c r="AZ3221" s="47">
        <f t="shared" si="1682"/>
        <v>125.32198152897944</v>
      </c>
      <c r="BA3221" s="43"/>
      <c r="BC3221" s="2">
        <v>41568</v>
      </c>
      <c r="BD3221" t="str">
        <v>912828PX</v>
      </c>
      <c r="BE3221">
        <v>-39.628599999999999</v>
      </c>
      <c r="BF3221">
        <v>1.7392099999999999</v>
      </c>
      <c r="BG3221">
        <v>0.87370000000000003</v>
      </c>
      <c r="BH3221">
        <v>125.4375</v>
      </c>
      <c r="BI3221">
        <f>VLOOKUP(BD3221,工作表1!$K$3:$L$1000,2,FALSE)</f>
        <v>3.625</v>
      </c>
      <c r="BJ3221" t="str">
        <f>VLOOKUP(BD3221,工作表1!$K$3:$M$1000,3,FALSE)</f>
        <v>2021/2/15</v>
      </c>
      <c r="BK3221">
        <f t="shared" si="1665"/>
        <v>0.09</v>
      </c>
      <c r="BL3221">
        <f t="shared" si="1666"/>
        <v>3.5350000000000001</v>
      </c>
      <c r="BM3221" s="43">
        <f t="shared" si="1683"/>
        <v>41685</v>
      </c>
      <c r="BN3221" s="43">
        <f t="shared" si="1667"/>
        <v>41820</v>
      </c>
      <c r="BO3221" s="45">
        <f t="shared" si="1684"/>
        <v>0.66983695652173914</v>
      </c>
      <c r="BP3221" s="45">
        <f t="shared" si="1685"/>
        <v>3.1626451756998213</v>
      </c>
      <c r="BQ3221" s="47">
        <f t="shared" si="1686"/>
        <v>110.71535279840627</v>
      </c>
      <c r="BR3221" s="47">
        <f t="shared" si="1687"/>
        <v>123.22944404733855</v>
      </c>
    </row>
    <row r="3222" spans="6:70" x14ac:dyDescent="0.25">
      <c r="F3222" s="2">
        <v>41674</v>
      </c>
      <c r="G3222">
        <v>8.4000000000000005E-2</v>
      </c>
      <c r="H3222" s="43">
        <v>41725</v>
      </c>
      <c r="I3222">
        <v>2.2547000000000001</v>
      </c>
      <c r="L3222" s="2">
        <v>41568</v>
      </c>
      <c r="M3222" t="str">
        <v>912828VV</v>
      </c>
      <c r="N3222">
        <v>0.58609999999999995</v>
      </c>
      <c r="O3222">
        <v>3.2919999999999998E-2</v>
      </c>
      <c r="P3222">
        <v>0.79390000000000005</v>
      </c>
      <c r="Q3222">
        <v>126.75</v>
      </c>
      <c r="R3222">
        <f>VLOOKUP(M3222,工作表1!$A$3:$B$1000,2,FALSE)</f>
        <v>2.125</v>
      </c>
      <c r="S3222" t="str">
        <f>VLOOKUP(M3222,工作表1!$A$3:$C$1000,3,FALSE)</f>
        <v>2020/8/31</v>
      </c>
      <c r="T3222">
        <f t="shared" si="1657"/>
        <v>0.09</v>
      </c>
      <c r="U3222">
        <f t="shared" si="1656"/>
        <v>2.0350000000000001</v>
      </c>
      <c r="V3222" s="43">
        <f t="shared" si="1668"/>
        <v>41698</v>
      </c>
      <c r="W3222" s="43">
        <f t="shared" si="1658"/>
        <v>41639</v>
      </c>
      <c r="X3222" s="45">
        <f t="shared" si="1669"/>
        <v>0.30524861878453036</v>
      </c>
      <c r="Y3222" s="45">
        <f t="shared" si="1670"/>
        <v>0.71278286535987279</v>
      </c>
      <c r="Z3222" s="47">
        <f t="shared" si="1671"/>
        <v>101.02750217192128</v>
      </c>
      <c r="AA3222" s="47">
        <f t="shared" si="1672"/>
        <v>126.18335283506349</v>
      </c>
      <c r="AB3222" s="45">
        <f t="shared" si="1673"/>
        <v>1.9830000000000001</v>
      </c>
      <c r="AC3222" s="2" t="str">
        <f t="shared" si="1659"/>
        <v>TY1</v>
      </c>
      <c r="AD3222">
        <f t="shared" si="1660"/>
        <v>126.75</v>
      </c>
      <c r="AE3222">
        <f t="shared" si="1661"/>
        <v>125.4375</v>
      </c>
      <c r="AF3222" s="49">
        <f t="shared" si="1688"/>
        <v>1.3125</v>
      </c>
      <c r="AG3222" s="3">
        <f t="shared" si="1674"/>
        <v>126.18335283506349</v>
      </c>
      <c r="AH3222">
        <f t="shared" si="1675"/>
        <v>125.11655884460603</v>
      </c>
      <c r="AI3222" s="51">
        <f t="shared" si="1676"/>
        <v>1.0667939904574553</v>
      </c>
      <c r="AJ3222" s="52">
        <f t="shared" si="1677"/>
        <v>-0.24570600954254473</v>
      </c>
      <c r="AK3222" s="2">
        <v>41568</v>
      </c>
      <c r="AL3222" t="str">
        <v>912828PX</v>
      </c>
      <c r="AM3222">
        <v>4.4260999999999999</v>
      </c>
      <c r="AN3222">
        <v>-0.14957000000000001</v>
      </c>
      <c r="AO3222">
        <v>0.86970000000000003</v>
      </c>
      <c r="AP3222">
        <v>125.4375</v>
      </c>
      <c r="AQ3222">
        <f>VLOOKUP(AL3222,工作表1!$F$3:$G$1000,2,FALSE)</f>
        <v>3.625</v>
      </c>
      <c r="AR3222" t="str">
        <f>VLOOKUP(AL3222,工作表1!$F$3:$H$1000,3,FALSE)</f>
        <v>2021/2/15</v>
      </c>
      <c r="AS3222">
        <f t="shared" si="1662"/>
        <v>0.09</v>
      </c>
      <c r="AT3222">
        <f t="shared" si="1663"/>
        <v>3.5350000000000001</v>
      </c>
      <c r="AU3222" s="43">
        <f t="shared" si="1678"/>
        <v>41685</v>
      </c>
      <c r="AV3222" s="43">
        <f t="shared" si="1664"/>
        <v>41729</v>
      </c>
      <c r="AW3222" s="45">
        <f t="shared" si="1679"/>
        <v>0.66983695652173914</v>
      </c>
      <c r="AX3222" s="45">
        <f t="shared" si="1680"/>
        <v>2.2588780524121499</v>
      </c>
      <c r="AY3222" s="47">
        <f t="shared" si="1681"/>
        <v>110.75795889838673</v>
      </c>
      <c r="AZ3222" s="47">
        <f t="shared" si="1682"/>
        <v>125.11655884460603</v>
      </c>
      <c r="BA3222" s="43"/>
      <c r="BC3222" s="2">
        <v>41565</v>
      </c>
      <c r="BD3222" t="str">
        <v>912828PX</v>
      </c>
      <c r="BE3222">
        <v>-38.4084</v>
      </c>
      <c r="BF3222">
        <v>1.7376100000000001</v>
      </c>
      <c r="BG3222">
        <v>0.87370000000000003</v>
      </c>
      <c r="BH3222">
        <v>125.59375</v>
      </c>
      <c r="BI3222">
        <f>VLOOKUP(BD3222,工作表1!$K$3:$L$1000,2,FALSE)</f>
        <v>3.625</v>
      </c>
      <c r="BJ3222" t="str">
        <f>VLOOKUP(BD3222,工作表1!$K$3:$M$1000,3,FALSE)</f>
        <v>2021/2/15</v>
      </c>
      <c r="BK3222">
        <f t="shared" si="1665"/>
        <v>0.09</v>
      </c>
      <c r="BL3222">
        <f t="shared" si="1666"/>
        <v>3.5350000000000001</v>
      </c>
      <c r="BM3222" s="43">
        <f t="shared" si="1683"/>
        <v>41685</v>
      </c>
      <c r="BN3222" s="43">
        <f t="shared" si="1667"/>
        <v>41820</v>
      </c>
      <c r="BO3222" s="45">
        <f t="shared" si="1684"/>
        <v>0.65998641304347827</v>
      </c>
      <c r="BP3222" s="45">
        <f t="shared" si="1685"/>
        <v>3.1627261390708759</v>
      </c>
      <c r="BQ3222" s="47">
        <f t="shared" si="1686"/>
        <v>110.85606905205523</v>
      </c>
      <c r="BR3222" s="47">
        <f t="shared" si="1687"/>
        <v>123.37659490656227</v>
      </c>
    </row>
    <row r="3223" spans="6:70" x14ac:dyDescent="0.25">
      <c r="F3223" s="2">
        <v>41673</v>
      </c>
      <c r="G3223">
        <v>8.3500000000000005E-2</v>
      </c>
      <c r="H3223" s="43">
        <v>41724</v>
      </c>
      <c r="I3223">
        <v>2.2471999999999999</v>
      </c>
      <c r="L3223" s="2">
        <v>41565</v>
      </c>
      <c r="M3223" t="str">
        <v>912828VV</v>
      </c>
      <c r="N3223">
        <v>1.7202999999999999</v>
      </c>
      <c r="O3223">
        <v>-8.3080000000000001E-2</v>
      </c>
      <c r="P3223">
        <v>0.79390000000000005</v>
      </c>
      <c r="Q3223">
        <v>126.890625</v>
      </c>
      <c r="R3223">
        <f>VLOOKUP(M3223,工作表1!$A$3:$B$1000,2,FALSE)</f>
        <v>2.125</v>
      </c>
      <c r="S3223" t="str">
        <f>VLOOKUP(M3223,工作表1!$A$3:$C$1000,3,FALSE)</f>
        <v>2020/8/31</v>
      </c>
      <c r="T3223">
        <f t="shared" si="1657"/>
        <v>0.09</v>
      </c>
      <c r="U3223">
        <f t="shared" si="1656"/>
        <v>2.0350000000000001</v>
      </c>
      <c r="V3223" s="43">
        <f t="shared" si="1668"/>
        <v>41698</v>
      </c>
      <c r="W3223" s="43">
        <f t="shared" si="1658"/>
        <v>41639</v>
      </c>
      <c r="X3223" s="45">
        <f t="shared" si="1669"/>
        <v>0.29937845303867405</v>
      </c>
      <c r="Y3223" s="45">
        <f t="shared" si="1670"/>
        <v>0.71273461742223576</v>
      </c>
      <c r="Z3223" s="47">
        <f t="shared" si="1671"/>
        <v>101.16938590384768</v>
      </c>
      <c r="AA3223" s="47">
        <f t="shared" si="1672"/>
        <v>126.34676533535469</v>
      </c>
      <c r="AB3223" s="45">
        <f t="shared" si="1673"/>
        <v>1.9612000000000001</v>
      </c>
      <c r="AC3223" s="2" t="str">
        <f t="shared" si="1659"/>
        <v>TY1</v>
      </c>
      <c r="AD3223">
        <f t="shared" si="1660"/>
        <v>126.890625</v>
      </c>
      <c r="AE3223">
        <f t="shared" si="1661"/>
        <v>125.59375</v>
      </c>
      <c r="AF3223" s="49">
        <f t="shared" si="1688"/>
        <v>1.296875</v>
      </c>
      <c r="AG3223" s="3">
        <f t="shared" si="1674"/>
        <v>126.34676533535469</v>
      </c>
      <c r="AH3223">
        <f t="shared" si="1675"/>
        <v>125.26418455844171</v>
      </c>
      <c r="AI3223" s="51">
        <f t="shared" si="1676"/>
        <v>1.0825807769129767</v>
      </c>
      <c r="AJ3223" s="52">
        <f t="shared" si="1677"/>
        <v>-0.21429422308702328</v>
      </c>
      <c r="AK3223" s="2">
        <v>41565</v>
      </c>
      <c r="AL3223" t="str">
        <v>912828PX</v>
      </c>
      <c r="AM3223">
        <v>5.1677999999999997</v>
      </c>
      <c r="AN3223">
        <v>-0.13816000000000001</v>
      </c>
      <c r="AO3223">
        <v>0.86970000000000003</v>
      </c>
      <c r="AP3223">
        <v>125.59375</v>
      </c>
      <c r="AQ3223">
        <f>VLOOKUP(AL3223,工作表1!$F$3:$G$1000,2,FALSE)</f>
        <v>3.625</v>
      </c>
      <c r="AR3223" t="str">
        <f>VLOOKUP(AL3223,工作表1!$F$3:$H$1000,3,FALSE)</f>
        <v>2021/2/15</v>
      </c>
      <c r="AS3223">
        <f t="shared" si="1662"/>
        <v>0.09</v>
      </c>
      <c r="AT3223">
        <f t="shared" si="1663"/>
        <v>3.5350000000000001</v>
      </c>
      <c r="AU3223" s="43">
        <f t="shared" si="1678"/>
        <v>41685</v>
      </c>
      <c r="AV3223" s="43">
        <f t="shared" si="1664"/>
        <v>41729</v>
      </c>
      <c r="AW3223" s="45">
        <f t="shared" si="1679"/>
        <v>0.65998641304347827</v>
      </c>
      <c r="AX3223" s="45">
        <f t="shared" si="1680"/>
        <v>2.2589590157832045</v>
      </c>
      <c r="AY3223" s="47">
        <f t="shared" si="1681"/>
        <v>110.89849952965484</v>
      </c>
      <c r="AZ3223" s="47">
        <f t="shared" si="1682"/>
        <v>125.26418455844171</v>
      </c>
      <c r="BA3223" s="43"/>
      <c r="BC3223" s="2">
        <v>41564</v>
      </c>
      <c r="BD3223" t="str">
        <v>912828PX</v>
      </c>
      <c r="BE3223">
        <v>-40.2684</v>
      </c>
      <c r="BF3223">
        <v>1.7991600000000001</v>
      </c>
      <c r="BG3223">
        <v>0.87370000000000003</v>
      </c>
      <c r="BH3223">
        <v>125.6875</v>
      </c>
      <c r="BI3223">
        <f>VLOOKUP(BD3223,工作表1!$K$3:$L$1000,2,FALSE)</f>
        <v>3.625</v>
      </c>
      <c r="BJ3223" t="str">
        <f>VLOOKUP(BD3223,工作表1!$K$3:$M$1000,3,FALSE)</f>
        <v>2021/2/15</v>
      </c>
      <c r="BK3223">
        <f t="shared" si="1665"/>
        <v>9.2999999999999999E-2</v>
      </c>
      <c r="BL3223">
        <f t="shared" si="1666"/>
        <v>3.532</v>
      </c>
      <c r="BM3223" s="43">
        <f t="shared" si="1683"/>
        <v>41685</v>
      </c>
      <c r="BN3223" s="43">
        <f t="shared" si="1667"/>
        <v>41820</v>
      </c>
      <c r="BO3223" s="45">
        <f t="shared" si="1684"/>
        <v>0.63043478260869568</v>
      </c>
      <c r="BP3223" s="45">
        <f t="shared" si="1685"/>
        <v>3.1629690291840382</v>
      </c>
      <c r="BQ3223" s="47">
        <f t="shared" si="1686"/>
        <v>110.91303825704249</v>
      </c>
      <c r="BR3223" s="47">
        <f t="shared" si="1687"/>
        <v>123.40251062265664</v>
      </c>
    </row>
    <row r="3224" spans="6:70" x14ac:dyDescent="0.25">
      <c r="F3224" s="2">
        <v>41670</v>
      </c>
      <c r="G3224">
        <v>8.3000000000000004E-2</v>
      </c>
      <c r="H3224" s="43">
        <v>41723</v>
      </c>
      <c r="I3224">
        <v>2.3039999999999998</v>
      </c>
      <c r="L3224" s="2">
        <v>41564</v>
      </c>
      <c r="M3224" t="str">
        <v>912828NT</v>
      </c>
      <c r="N3224">
        <v>1.6496</v>
      </c>
      <c r="O3224">
        <v>-4.734E-2</v>
      </c>
      <c r="P3224">
        <v>0.82050000000000001</v>
      </c>
      <c r="Q3224">
        <v>126.953125</v>
      </c>
      <c r="R3224">
        <f>VLOOKUP(M3224,工作表1!$A$3:$B$1000,2,FALSE)</f>
        <v>2.625</v>
      </c>
      <c r="S3224" t="str">
        <f>VLOOKUP(M3224,工作表1!$A$3:$C$1000,3,FALSE)</f>
        <v>2020/8/15</v>
      </c>
      <c r="T3224">
        <f t="shared" si="1657"/>
        <v>9.2999999999999999E-2</v>
      </c>
      <c r="U3224">
        <f t="shared" si="1656"/>
        <v>2.532</v>
      </c>
      <c r="V3224" s="43">
        <f t="shared" si="1668"/>
        <v>41685</v>
      </c>
      <c r="W3224" s="43">
        <f t="shared" si="1658"/>
        <v>41639</v>
      </c>
      <c r="X3224" s="45">
        <f t="shared" si="1669"/>
        <v>0.45652173913043476</v>
      </c>
      <c r="Y3224" s="45">
        <f t="shared" si="1670"/>
        <v>0.98871351995235246</v>
      </c>
      <c r="Z3224" s="47">
        <f t="shared" si="1671"/>
        <v>104.70774095973604</v>
      </c>
      <c r="AA3224" s="47">
        <f t="shared" si="1672"/>
        <v>126.5194601809354</v>
      </c>
      <c r="AB3224" s="45">
        <f t="shared" si="1673"/>
        <v>1.9661</v>
      </c>
      <c r="AC3224" s="2" t="str">
        <f t="shared" si="1659"/>
        <v>TY1</v>
      </c>
      <c r="AD3224">
        <f t="shared" si="1660"/>
        <v>126.953125</v>
      </c>
      <c r="AE3224">
        <f t="shared" si="1661"/>
        <v>125.6875</v>
      </c>
      <c r="AF3224" s="49">
        <f t="shared" si="1688"/>
        <v>1.265625</v>
      </c>
      <c r="AG3224" s="3">
        <f t="shared" si="1674"/>
        <v>126.5194601809354</v>
      </c>
      <c r="AH3224">
        <f t="shared" si="1675"/>
        <v>125.27577762768335</v>
      </c>
      <c r="AI3224" s="51">
        <f t="shared" si="1676"/>
        <v>1.243682553252043</v>
      </c>
      <c r="AJ3224" s="52">
        <f t="shared" si="1677"/>
        <v>-2.1942446747956978E-2</v>
      </c>
      <c r="AK3224" s="2">
        <v>41564</v>
      </c>
      <c r="AL3224" t="str">
        <v>912828PX</v>
      </c>
      <c r="AM3224">
        <v>3.2664</v>
      </c>
      <c r="AN3224">
        <v>-8.7100000000000007E-3</v>
      </c>
      <c r="AO3224">
        <v>0.86970000000000003</v>
      </c>
      <c r="AP3224">
        <v>125.6875</v>
      </c>
      <c r="AQ3224">
        <f>VLOOKUP(AL3224,工作表1!$F$3:$G$1000,2,FALSE)</f>
        <v>3.625</v>
      </c>
      <c r="AR3224" t="str">
        <f>VLOOKUP(AL3224,工作表1!$F$3:$H$1000,3,FALSE)</f>
        <v>2021/2/15</v>
      </c>
      <c r="AS3224">
        <f t="shared" si="1662"/>
        <v>9.2999999999999999E-2</v>
      </c>
      <c r="AT3224">
        <f t="shared" si="1663"/>
        <v>3.532</v>
      </c>
      <c r="AU3224" s="43">
        <f t="shared" si="1678"/>
        <v>41685</v>
      </c>
      <c r="AV3224" s="43">
        <f t="shared" si="1664"/>
        <v>41729</v>
      </c>
      <c r="AW3224" s="45">
        <f t="shared" si="1679"/>
        <v>0.63043478260869568</v>
      </c>
      <c r="AX3224" s="45">
        <f t="shared" si="1680"/>
        <v>2.2592019058963668</v>
      </c>
      <c r="AY3224" s="47">
        <f t="shared" si="1681"/>
        <v>110.94366699914326</v>
      </c>
      <c r="AZ3224" s="47">
        <f t="shared" si="1682"/>
        <v>125.27577762768335</v>
      </c>
      <c r="BA3224" s="43"/>
      <c r="BC3224" s="2">
        <v>41563</v>
      </c>
      <c r="BD3224" t="str">
        <v>912828PX</v>
      </c>
      <c r="BE3224">
        <v>-38.260800000000003</v>
      </c>
      <c r="BF3224">
        <v>1.75884</v>
      </c>
      <c r="BG3224">
        <v>0.87370000000000003</v>
      </c>
      <c r="BH3224">
        <v>124.921875</v>
      </c>
      <c r="BI3224">
        <f>VLOOKUP(BD3224,工作表1!$K$3:$L$1000,2,FALSE)</f>
        <v>3.625</v>
      </c>
      <c r="BJ3224" t="str">
        <f>VLOOKUP(BD3224,工作表1!$K$3:$M$1000,3,FALSE)</f>
        <v>2021/2/15</v>
      </c>
      <c r="BK3224">
        <f t="shared" si="1665"/>
        <v>9.8500000000000004E-2</v>
      </c>
      <c r="BL3224">
        <f t="shared" si="1666"/>
        <v>3.5265</v>
      </c>
      <c r="BM3224" s="43">
        <f t="shared" si="1683"/>
        <v>41685</v>
      </c>
      <c r="BN3224" s="43">
        <f t="shared" si="1667"/>
        <v>41820</v>
      </c>
      <c r="BO3224" s="45">
        <f t="shared" si="1684"/>
        <v>0.62058423913043481</v>
      </c>
      <c r="BP3224" s="45">
        <f t="shared" si="1685"/>
        <v>3.1630499925550923</v>
      </c>
      <c r="BQ3224" s="47">
        <f t="shared" si="1686"/>
        <v>110.28869426716719</v>
      </c>
      <c r="BR3224" s="47">
        <f t="shared" si="1687"/>
        <v>122.67849197394877</v>
      </c>
    </row>
    <row r="3225" spans="6:70" x14ac:dyDescent="0.25">
      <c r="F3225" s="2">
        <v>41669</v>
      </c>
      <c r="G3225">
        <v>8.4370000000000001E-2</v>
      </c>
      <c r="H3225" s="43">
        <v>41722</v>
      </c>
      <c r="I3225">
        <v>2.2915000000000001</v>
      </c>
      <c r="L3225" s="2">
        <v>41563</v>
      </c>
      <c r="M3225" t="str">
        <v>912828VV</v>
      </c>
      <c r="N3225">
        <v>1.1955</v>
      </c>
      <c r="O3225">
        <v>5.0720000000000001E-2</v>
      </c>
      <c r="P3225">
        <v>0.79390000000000005</v>
      </c>
      <c r="Q3225">
        <v>126.265625</v>
      </c>
      <c r="R3225">
        <f>VLOOKUP(M3225,工作表1!$A$3:$B$1000,2,FALSE)</f>
        <v>2.125</v>
      </c>
      <c r="S3225" t="str">
        <f>VLOOKUP(M3225,工作表1!$A$3:$C$1000,3,FALSE)</f>
        <v>2020/8/31</v>
      </c>
      <c r="T3225">
        <f t="shared" si="1657"/>
        <v>9.8500000000000004E-2</v>
      </c>
      <c r="U3225">
        <f t="shared" si="1656"/>
        <v>2.0265</v>
      </c>
      <c r="V3225" s="43">
        <f t="shared" si="1668"/>
        <v>41698</v>
      </c>
      <c r="W3225" s="43">
        <f t="shared" si="1658"/>
        <v>41639</v>
      </c>
      <c r="X3225" s="45">
        <f t="shared" si="1669"/>
        <v>0.27589779005524862</v>
      </c>
      <c r="Y3225" s="45">
        <f t="shared" si="1670"/>
        <v>0.712541625671687</v>
      </c>
      <c r="Z3225" s="47">
        <f t="shared" si="1671"/>
        <v>100.66797268340807</v>
      </c>
      <c r="AA3225" s="47">
        <f t="shared" si="1672"/>
        <v>125.65619400535455</v>
      </c>
      <c r="AB3225" s="45">
        <f t="shared" si="1673"/>
        <v>2.0411000000000001</v>
      </c>
      <c r="AC3225" s="2" t="str">
        <f t="shared" si="1659"/>
        <v>TY1</v>
      </c>
      <c r="AD3225">
        <f t="shared" si="1660"/>
        <v>126.265625</v>
      </c>
      <c r="AE3225">
        <f t="shared" si="1661"/>
        <v>124.921875</v>
      </c>
      <c r="AF3225" s="49">
        <f t="shared" si="1688"/>
        <v>1.34375</v>
      </c>
      <c r="AG3225" s="3">
        <f t="shared" si="1674"/>
        <v>125.65619400535455</v>
      </c>
      <c r="AH3225">
        <f t="shared" si="1675"/>
        <v>124.54676087668483</v>
      </c>
      <c r="AI3225" s="51">
        <f t="shared" si="1676"/>
        <v>1.1094331286697212</v>
      </c>
      <c r="AJ3225" s="52">
        <f t="shared" si="1677"/>
        <v>-0.23431687133027879</v>
      </c>
      <c r="AK3225" s="2">
        <v>41563</v>
      </c>
      <c r="AL3225" t="str">
        <v>912828PX</v>
      </c>
      <c r="AM3225">
        <v>4.8593000000000002</v>
      </c>
      <c r="AN3225">
        <v>-6.9970000000000004E-2</v>
      </c>
      <c r="AO3225">
        <v>0.86970000000000003</v>
      </c>
      <c r="AP3225">
        <v>124.921875</v>
      </c>
      <c r="AQ3225">
        <f>VLOOKUP(AL3225,工作表1!$F$3:$G$1000,2,FALSE)</f>
        <v>3.625</v>
      </c>
      <c r="AR3225" t="str">
        <f>VLOOKUP(AL3225,工作表1!$F$3:$H$1000,3,FALSE)</f>
        <v>2021/2/15</v>
      </c>
      <c r="AS3225">
        <f t="shared" si="1662"/>
        <v>9.8500000000000004E-2</v>
      </c>
      <c r="AT3225">
        <f t="shared" si="1663"/>
        <v>3.5265</v>
      </c>
      <c r="AU3225" s="43">
        <f t="shared" si="1678"/>
        <v>41685</v>
      </c>
      <c r="AV3225" s="43">
        <f t="shared" si="1664"/>
        <v>41729</v>
      </c>
      <c r="AW3225" s="45">
        <f t="shared" si="1679"/>
        <v>0.62058423913043481</v>
      </c>
      <c r="AX3225" s="45">
        <f t="shared" si="1680"/>
        <v>2.2592828692674209</v>
      </c>
      <c r="AY3225" s="47">
        <f t="shared" si="1681"/>
        <v>110.31926251207837</v>
      </c>
      <c r="AZ3225" s="47">
        <f t="shared" si="1682"/>
        <v>124.54676087668483</v>
      </c>
      <c r="BA3225" s="43"/>
      <c r="BC3225" s="2">
        <v>41562</v>
      </c>
      <c r="BD3225" t="str">
        <v>912828PX</v>
      </c>
      <c r="BE3225">
        <v>-37.0869</v>
      </c>
      <c r="BF3225">
        <v>1.71546</v>
      </c>
      <c r="BG3225">
        <v>0.87370000000000003</v>
      </c>
      <c r="BH3225">
        <v>124.515625</v>
      </c>
      <c r="BI3225">
        <f>VLOOKUP(BD3225,工作表1!$K$3:$L$1000,2,FALSE)</f>
        <v>3.625</v>
      </c>
      <c r="BJ3225" t="str">
        <f>VLOOKUP(BD3225,工作表1!$K$3:$M$1000,3,FALSE)</f>
        <v>2021/2/15</v>
      </c>
      <c r="BK3225">
        <f t="shared" si="1665"/>
        <v>0.10199999999999999</v>
      </c>
      <c r="BL3225">
        <f t="shared" si="1666"/>
        <v>3.5230000000000001</v>
      </c>
      <c r="BM3225" s="43">
        <f t="shared" si="1683"/>
        <v>41685</v>
      </c>
      <c r="BN3225" s="43">
        <f t="shared" si="1667"/>
        <v>41820</v>
      </c>
      <c r="BO3225" s="45">
        <f t="shared" si="1684"/>
        <v>0.61073369565217395</v>
      </c>
      <c r="BP3225" s="45">
        <f t="shared" si="1685"/>
        <v>3.1631309559261465</v>
      </c>
      <c r="BQ3225" s="47">
        <f t="shared" si="1686"/>
        <v>109.97685099744773</v>
      </c>
      <c r="BR3225" s="47">
        <f t="shared" si="1687"/>
        <v>122.31054920704655</v>
      </c>
    </row>
    <row r="3226" spans="6:70" x14ac:dyDescent="0.25">
      <c r="F3226" s="2">
        <v>41668</v>
      </c>
      <c r="G3226">
        <v>8.5999999999999993E-2</v>
      </c>
      <c r="H3226" s="43">
        <v>41719</v>
      </c>
      <c r="I3226">
        <v>2.2839999999999998</v>
      </c>
      <c r="L3226" s="2">
        <v>41562</v>
      </c>
      <c r="M3226" t="str">
        <v>912828VV</v>
      </c>
      <c r="N3226">
        <v>1.3960999999999999</v>
      </c>
      <c r="O3226">
        <v>3.0669999999999999E-2</v>
      </c>
      <c r="P3226">
        <v>0.79390000000000005</v>
      </c>
      <c r="Q3226">
        <v>125.859375</v>
      </c>
      <c r="R3226">
        <f>VLOOKUP(M3226,工作表1!$A$3:$B$1000,2,FALSE)</f>
        <v>2.125</v>
      </c>
      <c r="S3226" t="str">
        <f>VLOOKUP(M3226,工作表1!$A$3:$C$1000,3,FALSE)</f>
        <v>2020/8/31</v>
      </c>
      <c r="T3226">
        <f t="shared" si="1657"/>
        <v>0.10199999999999999</v>
      </c>
      <c r="U3226">
        <f t="shared" si="1656"/>
        <v>2.0230000000000001</v>
      </c>
      <c r="V3226" s="43">
        <f t="shared" si="1668"/>
        <v>41698</v>
      </c>
      <c r="W3226" s="43">
        <f t="shared" si="1658"/>
        <v>41639</v>
      </c>
      <c r="X3226" s="45">
        <f t="shared" si="1669"/>
        <v>0.27002762430939231</v>
      </c>
      <c r="Y3226" s="45">
        <f t="shared" si="1670"/>
        <v>0.71249337773404986</v>
      </c>
      <c r="Z3226" s="47">
        <f t="shared" si="1671"/>
        <v>100.35553682945744</v>
      </c>
      <c r="AA3226" s="47">
        <f t="shared" si="1672"/>
        <v>125.24830396643802</v>
      </c>
      <c r="AB3226" s="45">
        <f t="shared" si="1673"/>
        <v>2.1017999999999999</v>
      </c>
      <c r="AC3226" s="2" t="str">
        <f t="shared" si="1659"/>
        <v>TY1</v>
      </c>
      <c r="AD3226">
        <f t="shared" si="1660"/>
        <v>125.859375</v>
      </c>
      <c r="AE3226">
        <f t="shared" si="1661"/>
        <v>124.515625</v>
      </c>
      <c r="AF3226" s="49">
        <f t="shared" si="1688"/>
        <v>1.34375</v>
      </c>
      <c r="AG3226" s="3">
        <f t="shared" si="1674"/>
        <v>125.24830396643802</v>
      </c>
      <c r="AH3226">
        <f t="shared" si="1675"/>
        <v>124.17603394229451</v>
      </c>
      <c r="AI3226" s="51">
        <f t="shared" si="1676"/>
        <v>1.0722700241435064</v>
      </c>
      <c r="AJ3226" s="52">
        <f t="shared" si="1677"/>
        <v>-0.27147997585649364</v>
      </c>
      <c r="AK3226" s="2">
        <v>41562</v>
      </c>
      <c r="AL3226" t="str">
        <v>912828PX</v>
      </c>
      <c r="AM3226">
        <v>5.9432</v>
      </c>
      <c r="AN3226">
        <v>-0.13073000000000001</v>
      </c>
      <c r="AO3226">
        <v>0.86970000000000003</v>
      </c>
      <c r="AP3226">
        <v>124.515625</v>
      </c>
      <c r="AQ3226">
        <f>VLOOKUP(AL3226,工作表1!$F$3:$G$1000,2,FALSE)</f>
        <v>3.625</v>
      </c>
      <c r="AR3226" t="str">
        <f>VLOOKUP(AL3226,工作表1!$F$3:$H$1000,3,FALSE)</f>
        <v>2021/2/15</v>
      </c>
      <c r="AS3226">
        <f t="shared" si="1662"/>
        <v>0.10199999999999999</v>
      </c>
      <c r="AT3226">
        <f t="shared" si="1663"/>
        <v>3.5230000000000001</v>
      </c>
      <c r="AU3226" s="43">
        <f t="shared" si="1678"/>
        <v>41685</v>
      </c>
      <c r="AV3226" s="43">
        <f t="shared" si="1664"/>
        <v>41729</v>
      </c>
      <c r="AW3226" s="45">
        <f t="shared" si="1679"/>
        <v>0.61073369565217395</v>
      </c>
      <c r="AX3226" s="45">
        <f t="shared" si="1680"/>
        <v>2.2593638326384755</v>
      </c>
      <c r="AY3226" s="47">
        <f t="shared" si="1681"/>
        <v>110.00735434518432</v>
      </c>
      <c r="AZ3226" s="47">
        <f t="shared" si="1682"/>
        <v>124.17603394229451</v>
      </c>
      <c r="BA3226" s="43"/>
      <c r="BC3226" s="2">
        <v>41561</v>
      </c>
      <c r="BD3226" t="str">
        <v>#N/A N/A</v>
      </c>
      <c r="BE3226" t="str">
        <v>#N/A N/A</v>
      </c>
      <c r="BF3226" t="str">
        <v>#N/A N/A</v>
      </c>
      <c r="BG3226" t="str">
        <v>#N/A N/A</v>
      </c>
      <c r="BH3226">
        <v>124.59375</v>
      </c>
      <c r="BI3226" t="e">
        <f>VLOOKUP(BD3226,工作表1!$K$3:$L$1000,2,FALSE)</f>
        <v>#N/A</v>
      </c>
      <c r="BJ3226" t="e">
        <f>VLOOKUP(BD3226,工作表1!$K$3:$M$1000,3,FALSE)</f>
        <v>#N/A</v>
      </c>
      <c r="BK3226">
        <f t="shared" si="1665"/>
        <v>0.1055</v>
      </c>
      <c r="BL3226" t="e">
        <f t="shared" si="1666"/>
        <v>#N/A</v>
      </c>
      <c r="BM3226" s="43" t="e">
        <f t="shared" si="1683"/>
        <v>#N/A</v>
      </c>
      <c r="BN3226" s="43">
        <f t="shared" si="1667"/>
        <v>41820</v>
      </c>
      <c r="BO3226" s="45" t="e">
        <f t="shared" si="1684"/>
        <v>#N/A</v>
      </c>
      <c r="BP3226" s="45" t="e">
        <f t="shared" si="1685"/>
        <v>#N/A</v>
      </c>
      <c r="BQ3226" s="47" t="e">
        <f t="shared" si="1686"/>
        <v>#VALUE!</v>
      </c>
      <c r="BR3226" s="47" t="e">
        <f t="shared" si="1687"/>
        <v>#VALUE!</v>
      </c>
    </row>
    <row r="3227" spans="6:70" x14ac:dyDescent="0.25">
      <c r="F3227" s="2">
        <v>41667</v>
      </c>
      <c r="G3227">
        <v>8.5000000000000006E-2</v>
      </c>
      <c r="H3227" s="43">
        <v>41718</v>
      </c>
      <c r="I3227">
        <v>2.2911000000000001</v>
      </c>
      <c r="L3227" s="2">
        <v>41561</v>
      </c>
      <c r="M3227" t="str">
        <v>#N/A N/A</v>
      </c>
      <c r="N3227" t="str">
        <v>#N/A N/A</v>
      </c>
      <c r="O3227" t="str">
        <v>#N/A N/A</v>
      </c>
      <c r="P3227" t="str">
        <v>#N/A N/A</v>
      </c>
      <c r="Q3227">
        <v>125.921875</v>
      </c>
      <c r="R3227" t="e">
        <f>VLOOKUP(M3227,工作表1!$A$3:$B$1000,2,FALSE)</f>
        <v>#N/A</v>
      </c>
      <c r="S3227" t="e">
        <f>VLOOKUP(M3227,工作表1!$A$3:$C$1000,3,FALSE)</f>
        <v>#N/A</v>
      </c>
      <c r="T3227">
        <f t="shared" si="1657"/>
        <v>0.1055</v>
      </c>
      <c r="U3227" t="e">
        <f t="shared" si="1656"/>
        <v>#N/A</v>
      </c>
      <c r="V3227" s="43" t="e">
        <f t="shared" si="1668"/>
        <v>#N/A</v>
      </c>
      <c r="W3227" s="43">
        <f t="shared" si="1658"/>
        <v>41639</v>
      </c>
      <c r="X3227" s="45" t="e">
        <f t="shared" si="1669"/>
        <v>#N/A</v>
      </c>
      <c r="Y3227" s="45" t="e">
        <f t="shared" si="1670"/>
        <v>#N/A</v>
      </c>
      <c r="Z3227" s="47" t="e">
        <f t="shared" si="1671"/>
        <v>#VALUE!</v>
      </c>
      <c r="AA3227" s="47" t="e">
        <f t="shared" si="1672"/>
        <v>#VALUE!</v>
      </c>
      <c r="AB3227" s="45">
        <f t="shared" si="1673"/>
        <v>2.0678000000000001</v>
      </c>
      <c r="AC3227" s="2" t="str">
        <f t="shared" si="1659"/>
        <v>TY1</v>
      </c>
      <c r="AD3227">
        <f t="shared" si="1660"/>
        <v>125.921875</v>
      </c>
      <c r="AE3227">
        <f t="shared" si="1661"/>
        <v>124.59375</v>
      </c>
      <c r="AF3227" s="49">
        <f t="shared" si="1688"/>
        <v>1.328125</v>
      </c>
      <c r="AG3227" s="3" t="e">
        <f t="shared" si="1674"/>
        <v>#VALUE!</v>
      </c>
      <c r="AH3227" t="e">
        <f t="shared" si="1675"/>
        <v>#VALUE!</v>
      </c>
      <c r="AI3227" s="51" t="e">
        <f t="shared" si="1676"/>
        <v>#VALUE!</v>
      </c>
      <c r="AJ3227" s="52" t="e">
        <f t="shared" si="1677"/>
        <v>#VALUE!</v>
      </c>
      <c r="AK3227" s="2">
        <v>41561</v>
      </c>
      <c r="AL3227" t="str">
        <v>#N/A N/A</v>
      </c>
      <c r="AM3227" t="str">
        <v>#N/A N/A</v>
      </c>
      <c r="AN3227" t="str">
        <v>#N/A N/A</v>
      </c>
      <c r="AO3227" t="str">
        <v>#N/A N/A</v>
      </c>
      <c r="AP3227">
        <v>124.59375</v>
      </c>
      <c r="AQ3227" t="e">
        <f>VLOOKUP(AL3227,工作表1!$F$3:$G$1000,2,FALSE)</f>
        <v>#N/A</v>
      </c>
      <c r="AR3227" t="e">
        <f>VLOOKUP(AL3227,工作表1!$F$3:$H$1000,3,FALSE)</f>
        <v>#N/A</v>
      </c>
      <c r="AS3227">
        <f t="shared" si="1662"/>
        <v>0.1055</v>
      </c>
      <c r="AT3227" t="e">
        <f t="shared" si="1663"/>
        <v>#N/A</v>
      </c>
      <c r="AU3227" s="43" t="e">
        <f t="shared" si="1678"/>
        <v>#N/A</v>
      </c>
      <c r="AV3227" s="43">
        <f t="shared" si="1664"/>
        <v>41729</v>
      </c>
      <c r="AW3227" s="45" t="e">
        <f t="shared" si="1679"/>
        <v>#N/A</v>
      </c>
      <c r="AX3227" s="45" t="e">
        <f t="shared" si="1680"/>
        <v>#N/A</v>
      </c>
      <c r="AY3227" s="47" t="e">
        <f t="shared" si="1681"/>
        <v>#VALUE!</v>
      </c>
      <c r="AZ3227" s="47" t="e">
        <f t="shared" si="1682"/>
        <v>#VALUE!</v>
      </c>
      <c r="BA3227" s="43"/>
      <c r="BC3227" s="2">
        <v>41558</v>
      </c>
      <c r="BD3227" t="str">
        <v>912828PX</v>
      </c>
      <c r="BE3227">
        <v>-39.813400000000001</v>
      </c>
      <c r="BF3227">
        <v>1.71485</v>
      </c>
      <c r="BG3227">
        <v>0.87370000000000003</v>
      </c>
      <c r="BH3227">
        <v>124.78125</v>
      </c>
      <c r="BI3227">
        <f>VLOOKUP(BD3227,工作表1!$K$3:$L$1000,2,FALSE)</f>
        <v>3.625</v>
      </c>
      <c r="BJ3227" t="str">
        <f>VLOOKUP(BD3227,工作表1!$K$3:$M$1000,3,FALSE)</f>
        <v>2021/2/15</v>
      </c>
      <c r="BK3227">
        <f t="shared" si="1665"/>
        <v>0.105</v>
      </c>
      <c r="BL3227">
        <f t="shared" si="1666"/>
        <v>3.52</v>
      </c>
      <c r="BM3227" s="43">
        <f t="shared" si="1683"/>
        <v>41685</v>
      </c>
      <c r="BN3227" s="43">
        <f t="shared" si="1667"/>
        <v>41820</v>
      </c>
      <c r="BO3227" s="45">
        <f t="shared" si="1684"/>
        <v>0.59103260869565222</v>
      </c>
      <c r="BP3227" s="45">
        <f t="shared" si="1685"/>
        <v>3.1632928826682551</v>
      </c>
      <c r="BQ3227" s="47">
        <f t="shared" si="1686"/>
        <v>110.20558590258865</v>
      </c>
      <c r="BR3227" s="47">
        <f t="shared" si="1687"/>
        <v>122.54708212366612</v>
      </c>
    </row>
    <row r="3228" spans="6:70" x14ac:dyDescent="0.25">
      <c r="F3228" s="2">
        <v>41666</v>
      </c>
      <c r="G3228">
        <v>8.5999999999999993E-2</v>
      </c>
      <c r="H3228" s="43">
        <v>41717</v>
      </c>
      <c r="I3228">
        <v>2.2909999999999999</v>
      </c>
      <c r="L3228" s="2">
        <v>41558</v>
      </c>
      <c r="M3228" t="str">
        <v>912828VV</v>
      </c>
      <c r="N3228">
        <v>0.67030000000000001</v>
      </c>
      <c r="O3228">
        <v>3.5869999999999999E-2</v>
      </c>
      <c r="P3228">
        <v>0.79390000000000005</v>
      </c>
      <c r="Q3228">
        <v>126.109375</v>
      </c>
      <c r="R3228">
        <f>VLOOKUP(M3228,工作表1!$A$3:$B$1000,2,FALSE)</f>
        <v>2.125</v>
      </c>
      <c r="S3228" t="str">
        <f>VLOOKUP(M3228,工作表1!$A$3:$C$1000,3,FALSE)</f>
        <v>2020/8/31</v>
      </c>
      <c r="T3228">
        <f t="shared" si="1657"/>
        <v>0.105</v>
      </c>
      <c r="U3228">
        <f t="shared" si="1656"/>
        <v>2.02</v>
      </c>
      <c r="V3228" s="43">
        <f t="shared" si="1668"/>
        <v>41698</v>
      </c>
      <c r="W3228" s="43">
        <f t="shared" si="1658"/>
        <v>41639</v>
      </c>
      <c r="X3228" s="45">
        <f t="shared" si="1669"/>
        <v>0.25828729281767954</v>
      </c>
      <c r="Y3228" s="45">
        <f t="shared" si="1670"/>
        <v>0.71239688185877537</v>
      </c>
      <c r="Z3228" s="47">
        <f t="shared" si="1671"/>
        <v>100.5641048200184</v>
      </c>
      <c r="AA3228" s="47">
        <f t="shared" si="1672"/>
        <v>125.48131008980017</v>
      </c>
      <c r="AB3228" s="45">
        <f t="shared" si="1673"/>
        <v>2.0678000000000001</v>
      </c>
      <c r="AC3228" s="2" t="str">
        <f t="shared" si="1659"/>
        <v>TY1</v>
      </c>
      <c r="AD3228">
        <f t="shared" si="1660"/>
        <v>126.109375</v>
      </c>
      <c r="AE3228">
        <f t="shared" si="1661"/>
        <v>124.78125</v>
      </c>
      <c r="AF3228" s="49">
        <f t="shared" si="1688"/>
        <v>1.328125</v>
      </c>
      <c r="AG3228" s="3">
        <f t="shared" si="1674"/>
        <v>125.48131008980017</v>
      </c>
      <c r="AH3228">
        <f t="shared" si="1675"/>
        <v>124.43189130947414</v>
      </c>
      <c r="AI3228" s="51">
        <f t="shared" si="1676"/>
        <v>1.049418780326036</v>
      </c>
      <c r="AJ3228" s="52">
        <f t="shared" si="1677"/>
        <v>-0.27870621967396403</v>
      </c>
      <c r="AK3228" s="2">
        <v>41558</v>
      </c>
      <c r="AL3228" t="str">
        <v>912828PX</v>
      </c>
      <c r="AM3228">
        <v>4.1283000000000003</v>
      </c>
      <c r="AN3228">
        <v>-0.11700000000000001</v>
      </c>
      <c r="AO3228">
        <v>0.86970000000000003</v>
      </c>
      <c r="AP3228">
        <v>124.78125</v>
      </c>
      <c r="AQ3228">
        <f>VLOOKUP(AL3228,工作表1!$F$3:$G$1000,2,FALSE)</f>
        <v>3.625</v>
      </c>
      <c r="AR3228" t="str">
        <f>VLOOKUP(AL3228,工作表1!$F$3:$H$1000,3,FALSE)</f>
        <v>2021/2/15</v>
      </c>
      <c r="AS3228">
        <f t="shared" si="1662"/>
        <v>0.105</v>
      </c>
      <c r="AT3228">
        <f t="shared" si="1663"/>
        <v>3.52</v>
      </c>
      <c r="AU3228" s="43">
        <f t="shared" si="1678"/>
        <v>41685</v>
      </c>
      <c r="AV3228" s="43">
        <f t="shared" si="1664"/>
        <v>41729</v>
      </c>
      <c r="AW3228" s="45">
        <f t="shared" si="1679"/>
        <v>0.59103260869565222</v>
      </c>
      <c r="AX3228" s="45">
        <f t="shared" si="1680"/>
        <v>2.2595257593805838</v>
      </c>
      <c r="AY3228" s="47">
        <f t="shared" si="1681"/>
        <v>110.25270792664418</v>
      </c>
      <c r="AZ3228" s="47">
        <f t="shared" si="1682"/>
        <v>124.43189130947414</v>
      </c>
      <c r="BA3228" s="43"/>
      <c r="BC3228" s="2">
        <v>41557</v>
      </c>
      <c r="BD3228" t="str">
        <v>912828PX</v>
      </c>
      <c r="BE3228">
        <v>-39.131300000000003</v>
      </c>
      <c r="BF3228">
        <v>1.6610799999999999</v>
      </c>
      <c r="BG3228">
        <v>0.87370000000000003</v>
      </c>
      <c r="BH3228">
        <v>124.65625</v>
      </c>
      <c r="BI3228">
        <f>VLOOKUP(BD3228,工作表1!$K$3:$L$1000,2,FALSE)</f>
        <v>3.625</v>
      </c>
      <c r="BJ3228" t="str">
        <f>VLOOKUP(BD3228,工作表1!$K$3:$M$1000,3,FALSE)</f>
        <v>2021/2/15</v>
      </c>
      <c r="BK3228">
        <f t="shared" si="1665"/>
        <v>9.9000000000000005E-2</v>
      </c>
      <c r="BL3228">
        <f t="shared" si="1666"/>
        <v>3.5259999999999998</v>
      </c>
      <c r="BM3228" s="43">
        <f t="shared" si="1683"/>
        <v>41685</v>
      </c>
      <c r="BN3228" s="43">
        <f t="shared" si="1667"/>
        <v>41820</v>
      </c>
      <c r="BO3228" s="45">
        <f t="shared" si="1684"/>
        <v>0.56148097826086951</v>
      </c>
      <c r="BP3228" s="45">
        <f t="shared" si="1685"/>
        <v>3.163535772781418</v>
      </c>
      <c r="BQ3228" s="47">
        <f t="shared" si="1686"/>
        <v>110.16542789175791</v>
      </c>
      <c r="BR3228" s="47">
        <f t="shared" si="1687"/>
        <v>122.45454312706201</v>
      </c>
    </row>
    <row r="3229" spans="6:70" x14ac:dyDescent="0.25">
      <c r="F3229" s="2">
        <v>41663</v>
      </c>
      <c r="G3229">
        <v>8.6999999999999994E-2</v>
      </c>
      <c r="H3229" s="43">
        <v>41716</v>
      </c>
      <c r="I3229">
        <v>2.1532</v>
      </c>
      <c r="L3229" s="2">
        <v>41557</v>
      </c>
      <c r="M3229" t="str">
        <v>912828VV</v>
      </c>
      <c r="N3229">
        <v>1.1096999999999999</v>
      </c>
      <c r="O3229">
        <v>-2.436E-2</v>
      </c>
      <c r="P3229">
        <v>0.79390000000000005</v>
      </c>
      <c r="Q3229">
        <v>125.984375</v>
      </c>
      <c r="R3229">
        <f>VLOOKUP(M3229,工作表1!$A$3:$B$1000,2,FALSE)</f>
        <v>2.125</v>
      </c>
      <c r="S3229" t="str">
        <f>VLOOKUP(M3229,工作表1!$A$3:$C$1000,3,FALSE)</f>
        <v>2020/8/31</v>
      </c>
      <c r="T3229">
        <f t="shared" si="1657"/>
        <v>9.9000000000000005E-2</v>
      </c>
      <c r="U3229">
        <f t="shared" si="1656"/>
        <v>2.0259999999999998</v>
      </c>
      <c r="V3229" s="43">
        <f t="shared" si="1668"/>
        <v>41698</v>
      </c>
      <c r="W3229" s="43">
        <f t="shared" si="1658"/>
        <v>41639</v>
      </c>
      <c r="X3229" s="45">
        <f t="shared" si="1669"/>
        <v>0.24067679558011051</v>
      </c>
      <c r="Y3229" s="45">
        <f t="shared" si="1670"/>
        <v>0.71225213804586396</v>
      </c>
      <c r="Z3229" s="47">
        <f t="shared" si="1671"/>
        <v>100.49622837534984</v>
      </c>
      <c r="AA3229" s="47">
        <f t="shared" si="1672"/>
        <v>125.3483549462</v>
      </c>
      <c r="AB3229" s="45">
        <f t="shared" si="1673"/>
        <v>2.0676999999999999</v>
      </c>
      <c r="AC3229" s="2" t="str">
        <f t="shared" si="1659"/>
        <v>TY1</v>
      </c>
      <c r="AD3229">
        <f t="shared" si="1660"/>
        <v>125.984375</v>
      </c>
      <c r="AE3229">
        <f t="shared" si="1661"/>
        <v>124.65625</v>
      </c>
      <c r="AF3229" s="49">
        <f t="shared" si="1688"/>
        <v>1.328125</v>
      </c>
      <c r="AG3229" s="3">
        <f t="shared" si="1674"/>
        <v>125.3483549462</v>
      </c>
      <c r="AH3229">
        <f t="shared" si="1675"/>
        <v>124.32104533947916</v>
      </c>
      <c r="AI3229" s="51">
        <f t="shared" si="1676"/>
        <v>1.0273096067208485</v>
      </c>
      <c r="AJ3229" s="52">
        <f t="shared" si="1677"/>
        <v>-0.30081539327915152</v>
      </c>
      <c r="AK3229" s="2">
        <v>41557</v>
      </c>
      <c r="AL3229" t="str">
        <v>912828PX</v>
      </c>
      <c r="AM3229">
        <v>4.8305999999999996</v>
      </c>
      <c r="AN3229">
        <v>-0.15717</v>
      </c>
      <c r="AO3229">
        <v>0.86970000000000003</v>
      </c>
      <c r="AP3229">
        <v>124.65625</v>
      </c>
      <c r="AQ3229">
        <f>VLOOKUP(AL3229,工作表1!$F$3:$G$1000,2,FALSE)</f>
        <v>3.625</v>
      </c>
      <c r="AR3229" t="str">
        <f>VLOOKUP(AL3229,工作表1!$F$3:$H$1000,3,FALSE)</f>
        <v>2021/2/15</v>
      </c>
      <c r="AS3229">
        <f t="shared" si="1662"/>
        <v>9.9000000000000005E-2</v>
      </c>
      <c r="AT3229">
        <f t="shared" si="1663"/>
        <v>3.5259999999999998</v>
      </c>
      <c r="AU3229" s="43">
        <f t="shared" si="1678"/>
        <v>41685</v>
      </c>
      <c r="AV3229" s="43">
        <f t="shared" si="1664"/>
        <v>41729</v>
      </c>
      <c r="AW3229" s="45">
        <f t="shared" si="1679"/>
        <v>0.56148097826086951</v>
      </c>
      <c r="AX3229" s="45">
        <f t="shared" si="1680"/>
        <v>2.2597686494937461</v>
      </c>
      <c r="AY3229" s="47">
        <f t="shared" si="1681"/>
        <v>110.19548183037516</v>
      </c>
      <c r="AZ3229" s="47">
        <f t="shared" si="1682"/>
        <v>124.32104533947916</v>
      </c>
      <c r="BA3229" s="43"/>
      <c r="BC3229" s="2">
        <v>41556</v>
      </c>
      <c r="BD3229" t="str">
        <v>912828PX</v>
      </c>
      <c r="BE3229">
        <v>-40.432200000000002</v>
      </c>
      <c r="BF3229">
        <v>1.71167</v>
      </c>
      <c r="BG3229">
        <v>0.87370000000000003</v>
      </c>
      <c r="BH3229">
        <v>124.96875</v>
      </c>
      <c r="BI3229">
        <f>VLOOKUP(BD3229,工作表1!$K$3:$L$1000,2,FALSE)</f>
        <v>3.625</v>
      </c>
      <c r="BJ3229" t="str">
        <f>VLOOKUP(BD3229,工作表1!$K$3:$M$1000,3,FALSE)</f>
        <v>2021/2/15</v>
      </c>
      <c r="BK3229">
        <f t="shared" si="1665"/>
        <v>0.113</v>
      </c>
      <c r="BL3229">
        <f t="shared" si="1666"/>
        <v>3.512</v>
      </c>
      <c r="BM3229" s="43">
        <f t="shared" si="1683"/>
        <v>41685</v>
      </c>
      <c r="BN3229" s="43">
        <f t="shared" si="1667"/>
        <v>41820</v>
      </c>
      <c r="BO3229" s="45">
        <f t="shared" si="1684"/>
        <v>0.55163043478260876</v>
      </c>
      <c r="BP3229" s="45">
        <f t="shared" si="1685"/>
        <v>3.1636167361524721</v>
      </c>
      <c r="BQ3229" s="47">
        <f t="shared" si="1686"/>
        <v>110.39922535409326</v>
      </c>
      <c r="BR3229" s="47">
        <f t="shared" si="1687"/>
        <v>122.71996568877417</v>
      </c>
    </row>
    <row r="3230" spans="6:70" x14ac:dyDescent="0.25">
      <c r="F3230" s="2">
        <v>41662</v>
      </c>
      <c r="G3230">
        <v>8.4000000000000005E-2</v>
      </c>
      <c r="H3230" s="43">
        <v>41715</v>
      </c>
      <c r="I3230">
        <v>2.1751999999999998</v>
      </c>
      <c r="L3230" s="2">
        <v>41556</v>
      </c>
      <c r="M3230" t="str">
        <v>912828VV</v>
      </c>
      <c r="N3230">
        <v>0.87390000000000001</v>
      </c>
      <c r="O3230">
        <v>2.1239999999999998E-2</v>
      </c>
      <c r="P3230">
        <v>0.79390000000000005</v>
      </c>
      <c r="Q3230">
        <v>126.265625</v>
      </c>
      <c r="R3230">
        <f>VLOOKUP(M3230,工作表1!$A$3:$B$1000,2,FALSE)</f>
        <v>2.125</v>
      </c>
      <c r="S3230" t="str">
        <f>VLOOKUP(M3230,工作表1!$A$3:$C$1000,3,FALSE)</f>
        <v>2020/8/31</v>
      </c>
      <c r="T3230">
        <f t="shared" si="1657"/>
        <v>0.113</v>
      </c>
      <c r="U3230">
        <f t="shared" si="1656"/>
        <v>2.012</v>
      </c>
      <c r="V3230" s="43">
        <f t="shared" si="1668"/>
        <v>41698</v>
      </c>
      <c r="W3230" s="43">
        <f t="shared" si="1658"/>
        <v>41639</v>
      </c>
      <c r="X3230" s="45">
        <f t="shared" si="1669"/>
        <v>0.23480662983425413</v>
      </c>
      <c r="Y3230" s="45">
        <f t="shared" si="1670"/>
        <v>0.71220389010822671</v>
      </c>
      <c r="Z3230" s="47">
        <f t="shared" si="1671"/>
        <v>100.71467389151935</v>
      </c>
      <c r="AA3230" s="47">
        <f t="shared" si="1672"/>
        <v>125.61225324209774</v>
      </c>
      <c r="AB3230" s="45">
        <f t="shared" si="1673"/>
        <v>2.0531000000000001</v>
      </c>
      <c r="AC3230" s="2" t="str">
        <f t="shared" si="1659"/>
        <v>TY1</v>
      </c>
      <c r="AD3230">
        <f t="shared" si="1660"/>
        <v>126.265625</v>
      </c>
      <c r="AE3230">
        <f t="shared" si="1661"/>
        <v>124.96875</v>
      </c>
      <c r="AF3230" s="49">
        <f t="shared" si="1688"/>
        <v>1.296875</v>
      </c>
      <c r="AG3230" s="3">
        <f t="shared" si="1674"/>
        <v>125.61225324209774</v>
      </c>
      <c r="AH3230">
        <f t="shared" si="1675"/>
        <v>124.58349916902779</v>
      </c>
      <c r="AI3230" s="51">
        <f t="shared" si="1676"/>
        <v>1.0287540730699476</v>
      </c>
      <c r="AJ3230" s="52">
        <f t="shared" si="1677"/>
        <v>-0.26812092693005241</v>
      </c>
      <c r="AK3230" s="2">
        <v>41556</v>
      </c>
      <c r="AL3230" t="str">
        <v>912828PX</v>
      </c>
      <c r="AM3230">
        <v>3.4878</v>
      </c>
      <c r="AN3230">
        <v>-6.6430000000000003E-2</v>
      </c>
      <c r="AO3230">
        <v>0.86970000000000003</v>
      </c>
      <c r="AP3230">
        <v>124.96875</v>
      </c>
      <c r="AQ3230">
        <f>VLOOKUP(AL3230,工作表1!$F$3:$G$1000,2,FALSE)</f>
        <v>3.625</v>
      </c>
      <c r="AR3230" t="str">
        <f>VLOOKUP(AL3230,工作表1!$F$3:$H$1000,3,FALSE)</f>
        <v>2021/2/15</v>
      </c>
      <c r="AS3230">
        <f t="shared" si="1662"/>
        <v>0.113</v>
      </c>
      <c r="AT3230">
        <f t="shared" si="1663"/>
        <v>3.512</v>
      </c>
      <c r="AU3230" s="43">
        <f t="shared" si="1678"/>
        <v>41685</v>
      </c>
      <c r="AV3230" s="43">
        <f t="shared" si="1664"/>
        <v>41729</v>
      </c>
      <c r="AW3230" s="45">
        <f t="shared" si="1679"/>
        <v>0.55163043478260876</v>
      </c>
      <c r="AX3230" s="45">
        <f t="shared" si="1680"/>
        <v>2.2598496128648007</v>
      </c>
      <c r="AY3230" s="47">
        <f t="shared" si="1681"/>
        <v>110.42917458498992</v>
      </c>
      <c r="AZ3230" s="47">
        <f t="shared" si="1682"/>
        <v>124.58349916902779</v>
      </c>
      <c r="BA3230" s="43"/>
      <c r="BC3230" s="2">
        <v>41555</v>
      </c>
      <c r="BD3230" t="str">
        <v>912828PX</v>
      </c>
      <c r="BE3230">
        <v>-38.245699999999999</v>
      </c>
      <c r="BF3230">
        <v>1.6052900000000001</v>
      </c>
      <c r="BG3230">
        <v>0.87370000000000003</v>
      </c>
      <c r="BH3230">
        <v>124.9375</v>
      </c>
      <c r="BI3230">
        <f>VLOOKUP(BD3230,工作表1!$K$3:$L$1000,2,FALSE)</f>
        <v>3.625</v>
      </c>
      <c r="BJ3230" t="str">
        <f>VLOOKUP(BD3230,工作表1!$K$3:$M$1000,3,FALSE)</f>
        <v>2021/2/15</v>
      </c>
      <c r="BK3230">
        <f t="shared" si="1665"/>
        <v>0.114</v>
      </c>
      <c r="BL3230">
        <f t="shared" si="1666"/>
        <v>3.5110000000000001</v>
      </c>
      <c r="BM3230" s="43">
        <f t="shared" si="1683"/>
        <v>41685</v>
      </c>
      <c r="BN3230" s="43">
        <f t="shared" si="1667"/>
        <v>41820</v>
      </c>
      <c r="BO3230" s="45">
        <f t="shared" si="1684"/>
        <v>0.54177989130434778</v>
      </c>
      <c r="BP3230" s="45">
        <f t="shared" si="1685"/>
        <v>3.1636976995235258</v>
      </c>
      <c r="BQ3230" s="47">
        <f t="shared" si="1686"/>
        <v>110.46314776147145</v>
      </c>
      <c r="BR3230" s="47">
        <f t="shared" si="1687"/>
        <v>122.78013403220464</v>
      </c>
    </row>
    <row r="3231" spans="6:70" x14ac:dyDescent="0.25">
      <c r="F3231" s="2">
        <v>41661</v>
      </c>
      <c r="G3231">
        <v>8.4500000000000006E-2</v>
      </c>
      <c r="H3231" s="43">
        <v>41712</v>
      </c>
      <c r="I3231">
        <v>2.1383999999999999</v>
      </c>
      <c r="L3231" s="2">
        <v>41555</v>
      </c>
      <c r="M3231" t="str">
        <v>912828VV</v>
      </c>
      <c r="N3231">
        <v>1.0891999999999999</v>
      </c>
      <c r="O3231">
        <v>-2.0930000000000001E-2</v>
      </c>
      <c r="P3231">
        <v>0.79390000000000005</v>
      </c>
      <c r="Q3231">
        <v>126.265625</v>
      </c>
      <c r="R3231">
        <f>VLOOKUP(M3231,工作表1!$A$3:$B$1000,2,FALSE)</f>
        <v>2.125</v>
      </c>
      <c r="S3231" t="str">
        <f>VLOOKUP(M3231,工作表1!$A$3:$C$1000,3,FALSE)</f>
        <v>2020/8/31</v>
      </c>
      <c r="T3231">
        <f t="shared" si="1657"/>
        <v>0.114</v>
      </c>
      <c r="U3231">
        <f t="shared" si="1656"/>
        <v>2.0110000000000001</v>
      </c>
      <c r="V3231" s="43">
        <f t="shared" si="1668"/>
        <v>41698</v>
      </c>
      <c r="W3231" s="43">
        <f t="shared" si="1658"/>
        <v>41639</v>
      </c>
      <c r="X3231" s="45">
        <f t="shared" si="1669"/>
        <v>0.2289364640883978</v>
      </c>
      <c r="Y3231" s="45">
        <f t="shared" si="1670"/>
        <v>0.71215564217058958</v>
      </c>
      <c r="Z3231" s="47">
        <f t="shared" si="1671"/>
        <v>100.73048808403337</v>
      </c>
      <c r="AA3231" s="47">
        <f t="shared" si="1672"/>
        <v>125.61723886876766</v>
      </c>
      <c r="AB3231" s="45">
        <f t="shared" si="1673"/>
        <v>2.0362</v>
      </c>
      <c r="AC3231" s="2" t="str">
        <f t="shared" si="1659"/>
        <v>TY1</v>
      </c>
      <c r="AD3231">
        <f t="shared" si="1660"/>
        <v>126.265625</v>
      </c>
      <c r="AE3231">
        <f t="shared" si="1661"/>
        <v>124.9375</v>
      </c>
      <c r="AF3231" s="49">
        <f t="shared" si="1688"/>
        <v>1.328125</v>
      </c>
      <c r="AG3231" s="3">
        <f t="shared" si="1674"/>
        <v>125.61723886876766</v>
      </c>
      <c r="AH3231">
        <f t="shared" si="1675"/>
        <v>124.6435665754388</v>
      </c>
      <c r="AI3231" s="51">
        <f t="shared" si="1676"/>
        <v>0.97367229332886041</v>
      </c>
      <c r="AJ3231" s="52">
        <f t="shared" si="1677"/>
        <v>-0.35445270667113959</v>
      </c>
      <c r="AK3231" s="2">
        <v>41555</v>
      </c>
      <c r="AL3231" t="str">
        <v>912828PX</v>
      </c>
      <c r="AM3231">
        <v>5.8022</v>
      </c>
      <c r="AN3231">
        <v>-0.21626000000000001</v>
      </c>
      <c r="AO3231">
        <v>0.86970000000000003</v>
      </c>
      <c r="AP3231">
        <v>124.9375</v>
      </c>
      <c r="AQ3231">
        <f>VLOOKUP(AL3231,工作表1!$F$3:$G$1000,2,FALSE)</f>
        <v>3.625</v>
      </c>
      <c r="AR3231" t="str">
        <f>VLOOKUP(AL3231,工作表1!$F$3:$H$1000,3,FALSE)</f>
        <v>2021/2/15</v>
      </c>
      <c r="AS3231">
        <f t="shared" si="1662"/>
        <v>0.114</v>
      </c>
      <c r="AT3231">
        <f t="shared" si="1663"/>
        <v>3.5110000000000001</v>
      </c>
      <c r="AU3231" s="43">
        <f t="shared" si="1678"/>
        <v>41685</v>
      </c>
      <c r="AV3231" s="43">
        <f t="shared" si="1664"/>
        <v>41729</v>
      </c>
      <c r="AW3231" s="45">
        <f t="shared" si="1679"/>
        <v>0.54177989130434778</v>
      </c>
      <c r="AX3231" s="45">
        <f t="shared" si="1680"/>
        <v>2.2599305762358548</v>
      </c>
      <c r="AY3231" s="47">
        <f t="shared" si="1681"/>
        <v>110.49302131184635</v>
      </c>
      <c r="AZ3231" s="47">
        <f t="shared" si="1682"/>
        <v>124.6435665754388</v>
      </c>
      <c r="BA3231" s="43"/>
      <c r="BC3231" s="2">
        <v>41554</v>
      </c>
      <c r="BD3231" t="str">
        <v>912828PX</v>
      </c>
      <c r="BE3231">
        <v>-37.602400000000003</v>
      </c>
      <c r="BF3231">
        <v>1.5671600000000001</v>
      </c>
      <c r="BG3231">
        <v>0.87370000000000003</v>
      </c>
      <c r="BH3231">
        <v>124.96875</v>
      </c>
      <c r="BI3231">
        <f>VLOOKUP(BD3231,工作表1!$K$3:$L$1000,2,FALSE)</f>
        <v>3.625</v>
      </c>
      <c r="BJ3231" t="str">
        <f>VLOOKUP(BD3231,工作表1!$K$3:$M$1000,3,FALSE)</f>
        <v>2021/2/15</v>
      </c>
      <c r="BK3231">
        <f t="shared" si="1665"/>
        <v>0.10100000000000001</v>
      </c>
      <c r="BL3231">
        <f t="shared" si="1666"/>
        <v>3.524</v>
      </c>
      <c r="BM3231" s="43">
        <f t="shared" si="1683"/>
        <v>41685</v>
      </c>
      <c r="BN3231" s="43">
        <f t="shared" si="1667"/>
        <v>41820</v>
      </c>
      <c r="BO3231" s="45">
        <f t="shared" si="1684"/>
        <v>0.53192934782608703</v>
      </c>
      <c r="BP3231" s="45">
        <f t="shared" si="1685"/>
        <v>3.1637786628945803</v>
      </c>
      <c r="BQ3231" s="47">
        <f t="shared" si="1686"/>
        <v>110.51664870953317</v>
      </c>
      <c r="BR3231" s="47">
        <f t="shared" si="1687"/>
        <v>122.81658547130128</v>
      </c>
    </row>
    <row r="3232" spans="6:70" x14ac:dyDescent="0.25">
      <c r="F3232" s="2">
        <v>41660</v>
      </c>
      <c r="G3232">
        <v>8.5000000000000006E-2</v>
      </c>
      <c r="H3232" s="43">
        <v>41711</v>
      </c>
      <c r="I3232">
        <v>2.1261000000000001</v>
      </c>
      <c r="L3232" s="2">
        <v>41554</v>
      </c>
      <c r="M3232" t="str">
        <v>912828VV</v>
      </c>
      <c r="N3232">
        <v>1.56</v>
      </c>
      <c r="O3232">
        <v>-8.9389999999999997E-2</v>
      </c>
      <c r="P3232">
        <v>0.79390000000000005</v>
      </c>
      <c r="Q3232">
        <v>126.296875</v>
      </c>
      <c r="R3232">
        <f>VLOOKUP(M3232,工作表1!$A$3:$B$1000,2,FALSE)</f>
        <v>2.125</v>
      </c>
      <c r="S3232" t="str">
        <f>VLOOKUP(M3232,工作表1!$A$3:$C$1000,3,FALSE)</f>
        <v>2020/8/31</v>
      </c>
      <c r="T3232">
        <f t="shared" si="1657"/>
        <v>0.10100000000000001</v>
      </c>
      <c r="U3232">
        <f t="shared" si="1656"/>
        <v>2.024</v>
      </c>
      <c r="V3232" s="43">
        <f t="shared" si="1668"/>
        <v>41698</v>
      </c>
      <c r="W3232" s="43">
        <f t="shared" si="1658"/>
        <v>41639</v>
      </c>
      <c r="X3232" s="45">
        <f t="shared" si="1669"/>
        <v>0.22306629834254144</v>
      </c>
      <c r="Y3232" s="45">
        <f t="shared" si="1670"/>
        <v>0.71210739423295233</v>
      </c>
      <c r="Z3232" s="47">
        <f t="shared" si="1671"/>
        <v>100.77819983282912</v>
      </c>
      <c r="AA3232" s="47">
        <f t="shared" si="1672"/>
        <v>125.65829509018582</v>
      </c>
      <c r="AB3232" s="45">
        <f t="shared" si="1673"/>
        <v>2.0240999999999998</v>
      </c>
      <c r="AC3232" s="2" t="str">
        <f t="shared" si="1659"/>
        <v>TY1</v>
      </c>
      <c r="AD3232">
        <f t="shared" si="1660"/>
        <v>126.296875</v>
      </c>
      <c r="AE3232">
        <f t="shared" si="1661"/>
        <v>124.96875</v>
      </c>
      <c r="AF3232" s="49">
        <f t="shared" si="1688"/>
        <v>1.328125</v>
      </c>
      <c r="AG3232" s="3">
        <f t="shared" si="1674"/>
        <v>125.65829509018582</v>
      </c>
      <c r="AH3232">
        <f t="shared" si="1675"/>
        <v>124.69672051033594</v>
      </c>
      <c r="AI3232" s="51">
        <f t="shared" si="1676"/>
        <v>0.96157457984988071</v>
      </c>
      <c r="AJ3232" s="52">
        <f t="shared" si="1677"/>
        <v>-0.36655042015011929</v>
      </c>
      <c r="AK3232" s="2">
        <v>41554</v>
      </c>
      <c r="AL3232" t="str">
        <v>912828PX</v>
      </c>
      <c r="AM3232">
        <v>6.5109000000000004</v>
      </c>
      <c r="AN3232">
        <v>-0.26255000000000001</v>
      </c>
      <c r="AO3232">
        <v>0.86970000000000003</v>
      </c>
      <c r="AP3232">
        <v>124.96875</v>
      </c>
      <c r="AQ3232">
        <f>VLOOKUP(AL3232,工作表1!$F$3:$G$1000,2,FALSE)</f>
        <v>3.625</v>
      </c>
      <c r="AR3232" t="str">
        <f>VLOOKUP(AL3232,工作表1!$F$3:$H$1000,3,FALSE)</f>
        <v>2021/2/15</v>
      </c>
      <c r="AS3232">
        <f t="shared" si="1662"/>
        <v>0.10100000000000001</v>
      </c>
      <c r="AT3232">
        <f t="shared" si="1663"/>
        <v>3.524</v>
      </c>
      <c r="AU3232" s="43">
        <f t="shared" si="1678"/>
        <v>41685</v>
      </c>
      <c r="AV3232" s="43">
        <f t="shared" si="1664"/>
        <v>41729</v>
      </c>
      <c r="AW3232" s="45">
        <f t="shared" si="1679"/>
        <v>0.53192934782608703</v>
      </c>
      <c r="AX3232" s="45">
        <f t="shared" si="1680"/>
        <v>2.2600115396069089</v>
      </c>
      <c r="AY3232" s="47">
        <f t="shared" si="1681"/>
        <v>110.55761650363826</v>
      </c>
      <c r="AZ3232" s="47">
        <f t="shared" si="1682"/>
        <v>124.69672051033594</v>
      </c>
      <c r="BA3232" s="43"/>
      <c r="BC3232" s="2">
        <v>41551</v>
      </c>
      <c r="BD3232" t="str">
        <v>912828PX</v>
      </c>
      <c r="BE3232">
        <v>-37.4285</v>
      </c>
      <c r="BF3232">
        <v>1.55314</v>
      </c>
      <c r="BG3232">
        <v>0.87370000000000003</v>
      </c>
      <c r="BH3232">
        <v>124.859375</v>
      </c>
      <c r="BI3232">
        <f>VLOOKUP(BD3232,工作表1!$K$3:$L$1000,2,FALSE)</f>
        <v>3.625</v>
      </c>
      <c r="BJ3232" t="str">
        <f>VLOOKUP(BD3232,工作表1!$K$3:$M$1000,3,FALSE)</f>
        <v>2021/2/15</v>
      </c>
      <c r="BK3232">
        <f t="shared" si="1665"/>
        <v>0.1</v>
      </c>
      <c r="BL3232">
        <f t="shared" si="1666"/>
        <v>3.5249999999999999</v>
      </c>
      <c r="BM3232" s="43">
        <f t="shared" si="1683"/>
        <v>41685</v>
      </c>
      <c r="BN3232" s="43">
        <f t="shared" si="1667"/>
        <v>41820</v>
      </c>
      <c r="BO3232" s="45">
        <f t="shared" si="1684"/>
        <v>0.52207880434782605</v>
      </c>
      <c r="BP3232" s="45">
        <f t="shared" si="1685"/>
        <v>3.1638596262656344</v>
      </c>
      <c r="BQ3232" s="47">
        <f t="shared" si="1686"/>
        <v>110.43888245415013</v>
      </c>
      <c r="BR3232" s="47">
        <f t="shared" si="1687"/>
        <v>122.71285977980354</v>
      </c>
    </row>
    <row r="3233" spans="6:70" x14ac:dyDescent="0.25">
      <c r="F3233" s="2">
        <v>41659</v>
      </c>
      <c r="G3233">
        <v>8.5000000000000006E-2</v>
      </c>
      <c r="H3233" s="43">
        <v>41710</v>
      </c>
      <c r="I3233">
        <v>2.2092000000000001</v>
      </c>
      <c r="L3233" s="2">
        <v>41551</v>
      </c>
      <c r="M3233" t="str">
        <v>912828VV</v>
      </c>
      <c r="N3233">
        <v>2.1383000000000001</v>
      </c>
      <c r="O3233">
        <v>-0.16586999999999999</v>
      </c>
      <c r="P3233">
        <v>0.79390000000000005</v>
      </c>
      <c r="Q3233">
        <v>126.1875</v>
      </c>
      <c r="R3233">
        <f>VLOOKUP(M3233,工作表1!$A$3:$B$1000,2,FALSE)</f>
        <v>2.125</v>
      </c>
      <c r="S3233" t="str">
        <f>VLOOKUP(M3233,工作表1!$A$3:$C$1000,3,FALSE)</f>
        <v>2020/8/31</v>
      </c>
      <c r="T3233">
        <f t="shared" si="1657"/>
        <v>0.1</v>
      </c>
      <c r="U3233">
        <f t="shared" si="1656"/>
        <v>2.0249999999999999</v>
      </c>
      <c r="V3233" s="43">
        <f t="shared" si="1668"/>
        <v>41698</v>
      </c>
      <c r="W3233" s="43">
        <f t="shared" si="1658"/>
        <v>41639</v>
      </c>
      <c r="X3233" s="45">
        <f t="shared" si="1669"/>
        <v>0.21719613259668508</v>
      </c>
      <c r="Y3233" s="45">
        <f t="shared" si="1670"/>
        <v>0.71205914629531519</v>
      </c>
      <c r="Z3233" s="47">
        <f t="shared" si="1671"/>
        <v>100.71650889578537</v>
      </c>
      <c r="AA3233" s="47">
        <f t="shared" si="1672"/>
        <v>125.5650251058748</v>
      </c>
      <c r="AB3233" s="45">
        <f t="shared" si="1673"/>
        <v>2.0409999999999999</v>
      </c>
      <c r="AC3233" s="2" t="str">
        <f t="shared" si="1659"/>
        <v>TY1</v>
      </c>
      <c r="AD3233">
        <f t="shared" si="1660"/>
        <v>126.1875</v>
      </c>
      <c r="AE3233">
        <f t="shared" si="1661"/>
        <v>124.859375</v>
      </c>
      <c r="AF3233" s="49">
        <f t="shared" si="1688"/>
        <v>1.328125</v>
      </c>
      <c r="AG3233" s="3">
        <f t="shared" si="1674"/>
        <v>125.5650251058748</v>
      </c>
      <c r="AH3233">
        <f t="shared" si="1675"/>
        <v>124.59268548364027</v>
      </c>
      <c r="AI3233" s="51">
        <f t="shared" si="1676"/>
        <v>0.97233962223452863</v>
      </c>
      <c r="AJ3233" s="52">
        <f t="shared" si="1677"/>
        <v>-0.35578537776547137</v>
      </c>
      <c r="AK3233" s="2">
        <v>41551</v>
      </c>
      <c r="AL3233" t="str">
        <v>912828PX</v>
      </c>
      <c r="AM3233">
        <v>6.6981000000000002</v>
      </c>
      <c r="AN3233">
        <v>-0.27455000000000002</v>
      </c>
      <c r="AO3233">
        <v>0.86970000000000003</v>
      </c>
      <c r="AP3233">
        <v>124.859375</v>
      </c>
      <c r="AQ3233">
        <f>VLOOKUP(AL3233,工作表1!$F$3:$G$1000,2,FALSE)</f>
        <v>3.625</v>
      </c>
      <c r="AR3233" t="str">
        <f>VLOOKUP(AL3233,工作表1!$F$3:$H$1000,3,FALSE)</f>
        <v>2021/2/15</v>
      </c>
      <c r="AS3233">
        <f t="shared" si="1662"/>
        <v>0.1</v>
      </c>
      <c r="AT3233">
        <f t="shared" si="1663"/>
        <v>3.5249999999999999</v>
      </c>
      <c r="AU3233" s="43">
        <f t="shared" si="1678"/>
        <v>41685</v>
      </c>
      <c r="AV3233" s="43">
        <f t="shared" si="1664"/>
        <v>41729</v>
      </c>
      <c r="AW3233" s="45">
        <f t="shared" si="1679"/>
        <v>0.52207880434782605</v>
      </c>
      <c r="AX3233" s="45">
        <f t="shared" si="1680"/>
        <v>2.260092502977963</v>
      </c>
      <c r="AY3233" s="47">
        <f t="shared" si="1681"/>
        <v>110.47974334442179</v>
      </c>
      <c r="AZ3233" s="47">
        <f t="shared" si="1682"/>
        <v>124.59268548364027</v>
      </c>
      <c r="BA3233" s="43"/>
      <c r="BC3233" s="2">
        <v>41550</v>
      </c>
      <c r="BD3233" t="str">
        <v>912828PX</v>
      </c>
      <c r="BE3233">
        <v>-36.5259</v>
      </c>
      <c r="BF3233">
        <v>1.49014</v>
      </c>
      <c r="BG3233">
        <v>0.87370000000000003</v>
      </c>
      <c r="BH3233">
        <v>125.234375</v>
      </c>
      <c r="BI3233">
        <f>VLOOKUP(BD3233,工作表1!$K$3:$L$1000,2,FALSE)</f>
        <v>3.625</v>
      </c>
      <c r="BJ3233" t="str">
        <f>VLOOKUP(BD3233,工作表1!$K$3:$M$1000,3,FALSE)</f>
        <v>2021/2/15</v>
      </c>
      <c r="BK3233">
        <f t="shared" si="1665"/>
        <v>9.6500000000000002E-2</v>
      </c>
      <c r="BL3233">
        <f t="shared" si="1666"/>
        <v>3.5285000000000002</v>
      </c>
      <c r="BM3233" s="43">
        <f t="shared" si="1683"/>
        <v>41685</v>
      </c>
      <c r="BN3233" s="43">
        <f t="shared" si="1667"/>
        <v>41820</v>
      </c>
      <c r="BO3233" s="45">
        <f t="shared" si="1684"/>
        <v>0.49252717391304346</v>
      </c>
      <c r="BP3233" s="45">
        <f t="shared" si="1685"/>
        <v>3.1641025163787968</v>
      </c>
      <c r="BQ3233" s="47">
        <f t="shared" si="1686"/>
        <v>110.83998272091414</v>
      </c>
      <c r="BR3233" s="47">
        <f t="shared" si="1687"/>
        <v>123.12732318656094</v>
      </c>
    </row>
    <row r="3234" spans="6:70" x14ac:dyDescent="0.25">
      <c r="F3234" s="2">
        <v>41656</v>
      </c>
      <c r="G3234">
        <v>8.3500000000000005E-2</v>
      </c>
      <c r="H3234" s="43">
        <v>41709</v>
      </c>
      <c r="I3234">
        <v>2.2410000000000001</v>
      </c>
      <c r="L3234" s="2">
        <v>41550</v>
      </c>
      <c r="M3234" t="str">
        <v>912828VV</v>
      </c>
      <c r="N3234">
        <v>2.1221999999999999</v>
      </c>
      <c r="O3234">
        <v>-0.16133</v>
      </c>
      <c r="P3234">
        <v>0.79390000000000005</v>
      </c>
      <c r="Q3234">
        <v>126.578125</v>
      </c>
      <c r="R3234">
        <f>VLOOKUP(M3234,工作表1!$A$3:$B$1000,2,FALSE)</f>
        <v>2.125</v>
      </c>
      <c r="S3234" t="str">
        <f>VLOOKUP(M3234,工作表1!$A$3:$C$1000,3,FALSE)</f>
        <v>2020/8/31</v>
      </c>
      <c r="T3234">
        <f t="shared" si="1657"/>
        <v>9.6500000000000002E-2</v>
      </c>
      <c r="U3234">
        <f t="shared" si="1656"/>
        <v>2.0285000000000002</v>
      </c>
      <c r="V3234" s="43">
        <f t="shared" si="1668"/>
        <v>41698</v>
      </c>
      <c r="W3234" s="43">
        <f t="shared" si="1658"/>
        <v>41639</v>
      </c>
      <c r="X3234" s="45">
        <f t="shared" si="1669"/>
        <v>0.19958563535911603</v>
      </c>
      <c r="Y3234" s="45">
        <f t="shared" si="1670"/>
        <v>0.71191440248240367</v>
      </c>
      <c r="Z3234" s="47">
        <f t="shared" si="1671"/>
        <v>101.04353608669184</v>
      </c>
      <c r="AA3234" s="47">
        <f t="shared" si="1672"/>
        <v>125.93006267338789</v>
      </c>
      <c r="AB3234" s="45">
        <f t="shared" si="1673"/>
        <v>1.9856</v>
      </c>
      <c r="AC3234" s="2" t="str">
        <f t="shared" si="1659"/>
        <v>TY1</v>
      </c>
      <c r="AD3234">
        <f t="shared" si="1660"/>
        <v>126.578125</v>
      </c>
      <c r="AE3234">
        <f t="shared" si="1661"/>
        <v>125.234375</v>
      </c>
      <c r="AF3234" s="49">
        <f t="shared" si="1688"/>
        <v>1.34375</v>
      </c>
      <c r="AG3234" s="3">
        <f t="shared" si="1674"/>
        <v>125.93006267338789</v>
      </c>
      <c r="AH3234">
        <f t="shared" si="1675"/>
        <v>124.99693385981512</v>
      </c>
      <c r="AI3234" s="51">
        <f t="shared" si="1676"/>
        <v>0.93312881357277888</v>
      </c>
      <c r="AJ3234" s="52">
        <f t="shared" si="1677"/>
        <v>-0.41062118642722112</v>
      </c>
      <c r="AK3234" s="2">
        <v>41550</v>
      </c>
      <c r="AL3234" t="str">
        <v>912828PX</v>
      </c>
      <c r="AM3234">
        <v>7.7163000000000004</v>
      </c>
      <c r="AN3234">
        <v>-0.33273999999999998</v>
      </c>
      <c r="AO3234">
        <v>0.86970000000000003</v>
      </c>
      <c r="AP3234">
        <v>125.234375</v>
      </c>
      <c r="AQ3234">
        <f>VLOOKUP(AL3234,工作表1!$F$3:$G$1000,2,FALSE)</f>
        <v>3.625</v>
      </c>
      <c r="AR3234" t="str">
        <f>VLOOKUP(AL3234,工作表1!$F$3:$H$1000,3,FALSE)</f>
        <v>2021/2/15</v>
      </c>
      <c r="AS3234">
        <f t="shared" si="1662"/>
        <v>9.6500000000000002E-2</v>
      </c>
      <c r="AT3234">
        <f t="shared" si="1663"/>
        <v>3.5285000000000002</v>
      </c>
      <c r="AU3234" s="43">
        <f t="shared" si="1678"/>
        <v>41685</v>
      </c>
      <c r="AV3234" s="43">
        <f t="shared" si="1664"/>
        <v>41729</v>
      </c>
      <c r="AW3234" s="45">
        <f t="shared" si="1679"/>
        <v>0.49252717391304346</v>
      </c>
      <c r="AX3234" s="45">
        <f t="shared" si="1680"/>
        <v>2.2603353930911254</v>
      </c>
      <c r="AY3234" s="47">
        <f t="shared" si="1681"/>
        <v>110.8694170232389</v>
      </c>
      <c r="AZ3234" s="47">
        <f t="shared" si="1682"/>
        <v>124.99693385981512</v>
      </c>
      <c r="BA3234" s="43"/>
      <c r="BC3234" s="2">
        <v>41549</v>
      </c>
      <c r="BD3234" t="str">
        <v>912828PX</v>
      </c>
      <c r="BE3234">
        <v>-36.671999999999997</v>
      </c>
      <c r="BF3234">
        <v>1.4895700000000001</v>
      </c>
      <c r="BG3234">
        <v>0.87370000000000003</v>
      </c>
      <c r="BH3234">
        <v>125.046875</v>
      </c>
      <c r="BI3234">
        <f>VLOOKUP(BD3234,工作表1!$K$3:$L$1000,2,FALSE)</f>
        <v>3.625</v>
      </c>
      <c r="BJ3234" t="str">
        <f>VLOOKUP(BD3234,工作表1!$K$3:$M$1000,3,FALSE)</f>
        <v>2021/2/15</v>
      </c>
      <c r="BK3234">
        <f t="shared" si="1665"/>
        <v>9.5000000000000001E-2</v>
      </c>
      <c r="BL3234">
        <f t="shared" si="1666"/>
        <v>3.53</v>
      </c>
      <c r="BM3234" s="43">
        <f t="shared" si="1683"/>
        <v>41685</v>
      </c>
      <c r="BN3234" s="43">
        <f t="shared" si="1667"/>
        <v>41820</v>
      </c>
      <c r="BO3234" s="45">
        <f t="shared" si="1684"/>
        <v>0.48267663043478265</v>
      </c>
      <c r="BP3234" s="45">
        <f t="shared" si="1685"/>
        <v>3.1641834797498509</v>
      </c>
      <c r="BQ3234" s="47">
        <f t="shared" si="1686"/>
        <v>110.68383482219448</v>
      </c>
      <c r="BR3234" s="47">
        <f t="shared" si="1687"/>
        <v>122.93342895386174</v>
      </c>
    </row>
    <row r="3235" spans="6:70" x14ac:dyDescent="0.25">
      <c r="F3235" s="2">
        <v>41655</v>
      </c>
      <c r="G3235">
        <v>8.6999999999999994E-2</v>
      </c>
      <c r="H3235" s="43">
        <v>41708</v>
      </c>
      <c r="I3235">
        <v>2.2507000000000001</v>
      </c>
      <c r="L3235" s="2">
        <v>41549</v>
      </c>
      <c r="M3235" t="str">
        <v>912828VV</v>
      </c>
      <c r="N3235">
        <v>1.6840999999999999</v>
      </c>
      <c r="O3235">
        <v>-0.10668999999999999</v>
      </c>
      <c r="P3235">
        <v>0.79390000000000005</v>
      </c>
      <c r="Q3235">
        <v>126.390625</v>
      </c>
      <c r="R3235">
        <f>VLOOKUP(M3235,工作表1!$A$3:$B$1000,2,FALSE)</f>
        <v>2.125</v>
      </c>
      <c r="S3235" t="str">
        <f>VLOOKUP(M3235,工作表1!$A$3:$C$1000,3,FALSE)</f>
        <v>2020/8/31</v>
      </c>
      <c r="T3235">
        <f t="shared" si="1657"/>
        <v>9.5000000000000001E-2</v>
      </c>
      <c r="U3235">
        <f t="shared" si="1656"/>
        <v>2.0299999999999998</v>
      </c>
      <c r="V3235" s="43">
        <f t="shared" si="1668"/>
        <v>41698</v>
      </c>
      <c r="W3235" s="43">
        <f t="shared" si="1658"/>
        <v>41639</v>
      </c>
      <c r="X3235" s="45">
        <f t="shared" si="1669"/>
        <v>0.19371546961325967</v>
      </c>
      <c r="Y3235" s="45">
        <f t="shared" si="1670"/>
        <v>0.71186615454476654</v>
      </c>
      <c r="Z3235" s="47">
        <f t="shared" si="1671"/>
        <v>100.8869281708251</v>
      </c>
      <c r="AA3235" s="47">
        <f t="shared" si="1672"/>
        <v>125.71704939515419</v>
      </c>
      <c r="AB3235" s="45">
        <f t="shared" si="1673"/>
        <v>2.0072000000000001</v>
      </c>
      <c r="AC3235" s="2" t="str">
        <f t="shared" si="1659"/>
        <v>TY1</v>
      </c>
      <c r="AD3235">
        <f t="shared" si="1660"/>
        <v>126.390625</v>
      </c>
      <c r="AE3235">
        <f t="shared" si="1661"/>
        <v>125.046875</v>
      </c>
      <c r="AF3235" s="49">
        <f t="shared" si="1688"/>
        <v>1.34375</v>
      </c>
      <c r="AG3235" s="3">
        <f t="shared" si="1674"/>
        <v>125.71704939515419</v>
      </c>
      <c r="AH3235">
        <f t="shared" si="1675"/>
        <v>124.80248691205101</v>
      </c>
      <c r="AI3235" s="51">
        <f t="shared" si="1676"/>
        <v>0.91456248310318244</v>
      </c>
      <c r="AJ3235" s="52">
        <f t="shared" si="1677"/>
        <v>-0.42918751689681756</v>
      </c>
      <c r="AK3235" s="2">
        <v>41549</v>
      </c>
      <c r="AL3235" t="str">
        <v>912828PX</v>
      </c>
      <c r="AM3235">
        <v>7.5740999999999996</v>
      </c>
      <c r="AN3235">
        <v>-0.32585999999999998</v>
      </c>
      <c r="AO3235">
        <v>0.86970000000000003</v>
      </c>
      <c r="AP3235">
        <v>125.046875</v>
      </c>
      <c r="AQ3235">
        <f>VLOOKUP(AL3235,工作表1!$F$3:$G$1000,2,FALSE)</f>
        <v>3.625</v>
      </c>
      <c r="AR3235" t="str">
        <f>VLOOKUP(AL3235,工作表1!$F$3:$H$1000,3,FALSE)</f>
        <v>2021/2/15</v>
      </c>
      <c r="AS3235">
        <f t="shared" si="1662"/>
        <v>9.5000000000000001E-2</v>
      </c>
      <c r="AT3235">
        <f t="shared" si="1663"/>
        <v>3.53</v>
      </c>
      <c r="AU3235" s="43">
        <f t="shared" si="1678"/>
        <v>41685</v>
      </c>
      <c r="AV3235" s="43">
        <f t="shared" si="1664"/>
        <v>41729</v>
      </c>
      <c r="AW3235" s="45">
        <f t="shared" si="1679"/>
        <v>0.48267663043478265</v>
      </c>
      <c r="AX3235" s="45">
        <f t="shared" si="1680"/>
        <v>2.26041635646218</v>
      </c>
      <c r="AY3235" s="47">
        <f t="shared" si="1681"/>
        <v>110.71318483849144</v>
      </c>
      <c r="AZ3235" s="47">
        <f t="shared" si="1682"/>
        <v>124.80248691205101</v>
      </c>
      <c r="BA3235" s="43"/>
      <c r="BC3235" s="2">
        <v>41548</v>
      </c>
      <c r="BD3235" t="str">
        <v>912828PX</v>
      </c>
      <c r="BE3235">
        <v>-36.029299999999999</v>
      </c>
      <c r="BF3235">
        <v>1.4638500000000001</v>
      </c>
      <c r="BG3235">
        <v>0.87370000000000003</v>
      </c>
      <c r="BH3235">
        <v>124.78125</v>
      </c>
      <c r="BI3235">
        <f>VLOOKUP(BD3235,工作表1!$K$3:$L$1000,2,FALSE)</f>
        <v>3.625</v>
      </c>
      <c r="BJ3235" t="str">
        <f>VLOOKUP(BD3235,工作表1!$K$3:$M$1000,3,FALSE)</f>
        <v>2021/2/15</v>
      </c>
      <c r="BK3235">
        <f t="shared" si="1665"/>
        <v>9.8500000000000004E-2</v>
      </c>
      <c r="BL3235">
        <f t="shared" si="1666"/>
        <v>3.5265</v>
      </c>
      <c r="BM3235" s="43">
        <f t="shared" si="1683"/>
        <v>41685</v>
      </c>
      <c r="BN3235" s="43">
        <f t="shared" si="1667"/>
        <v>41820</v>
      </c>
      <c r="BO3235" s="45">
        <f t="shared" si="1684"/>
        <v>0.47282608695652173</v>
      </c>
      <c r="BP3235" s="45">
        <f t="shared" si="1685"/>
        <v>3.1642644431209055</v>
      </c>
      <c r="BQ3235" s="47">
        <f t="shared" si="1686"/>
        <v>110.48113185027242</v>
      </c>
      <c r="BR3235" s="47">
        <f t="shared" si="1687"/>
        <v>122.69054820674469</v>
      </c>
    </row>
    <row r="3236" spans="6:70" x14ac:dyDescent="0.25">
      <c r="F3236" s="2">
        <v>41654</v>
      </c>
      <c r="G3236">
        <v>8.6499999999999994E-2</v>
      </c>
      <c r="H3236" s="43">
        <v>41705</v>
      </c>
      <c r="I3236">
        <v>2.2629000000000001</v>
      </c>
      <c r="L3236" s="2">
        <v>41548</v>
      </c>
      <c r="M3236" t="str">
        <v>912828VV</v>
      </c>
      <c r="N3236">
        <v>1.7587999999999999</v>
      </c>
      <c r="O3236">
        <v>-0.1132</v>
      </c>
      <c r="P3236">
        <v>0.79390000000000005</v>
      </c>
      <c r="Q3236">
        <v>126.125</v>
      </c>
      <c r="R3236">
        <f>VLOOKUP(M3236,工作表1!$A$3:$B$1000,2,FALSE)</f>
        <v>2.125</v>
      </c>
      <c r="S3236" t="str">
        <f>VLOOKUP(M3236,工作表1!$A$3:$C$1000,3,FALSE)</f>
        <v>2020/8/31</v>
      </c>
      <c r="T3236">
        <f t="shared" si="1657"/>
        <v>9.8500000000000004E-2</v>
      </c>
      <c r="U3236">
        <f t="shared" si="1656"/>
        <v>2.0265</v>
      </c>
      <c r="V3236" s="43">
        <f t="shared" si="1668"/>
        <v>41698</v>
      </c>
      <c r="W3236" s="43">
        <f t="shared" si="1658"/>
        <v>41639</v>
      </c>
      <c r="X3236" s="45">
        <f t="shared" si="1669"/>
        <v>0.18784530386740331</v>
      </c>
      <c r="Y3236" s="45">
        <f t="shared" si="1670"/>
        <v>0.71181790660712929</v>
      </c>
      <c r="Z3236" s="47">
        <f t="shared" si="1671"/>
        <v>100.68379114636882</v>
      </c>
      <c r="AA3236" s="47">
        <f t="shared" si="1672"/>
        <v>125.44699185199687</v>
      </c>
      <c r="AB3236" s="45">
        <f t="shared" si="1673"/>
        <v>2.0529999999999999</v>
      </c>
      <c r="AC3236" s="2" t="str">
        <f t="shared" si="1659"/>
        <v>TY1</v>
      </c>
      <c r="AD3236">
        <f t="shared" si="1660"/>
        <v>126.125</v>
      </c>
      <c r="AE3236">
        <f t="shared" si="1661"/>
        <v>124.78125</v>
      </c>
      <c r="AF3236" s="49">
        <f t="shared" si="1688"/>
        <v>1.34375</v>
      </c>
      <c r="AG3236" s="3">
        <f t="shared" si="1674"/>
        <v>125.44699185199687</v>
      </c>
      <c r="AH3236">
        <f t="shared" si="1675"/>
        <v>123.89848777447898</v>
      </c>
      <c r="AI3236" s="51">
        <f t="shared" si="1676"/>
        <v>1.5485040775178902</v>
      </c>
      <c r="AJ3236" s="52">
        <f t="shared" si="1677"/>
        <v>0.20475407751789021</v>
      </c>
      <c r="AK3236" s="2">
        <v>41548</v>
      </c>
      <c r="AL3236" t="str">
        <v>912828PC</v>
      </c>
      <c r="AM3236">
        <v>6.8867000000000003</v>
      </c>
      <c r="AN3236">
        <v>-0.30946000000000001</v>
      </c>
      <c r="AO3236">
        <v>0.82050000000000001</v>
      </c>
      <c r="AP3236">
        <v>124.78125</v>
      </c>
      <c r="AQ3236">
        <f>VLOOKUP(AL3236,工作表1!$F$3:$G$1000,2,FALSE)</f>
        <v>2.625</v>
      </c>
      <c r="AR3236" t="str">
        <f>VLOOKUP(AL3236,工作表1!$F$3:$H$1000,3,FALSE)</f>
        <v>2020/11/15</v>
      </c>
      <c r="AS3236">
        <f t="shared" si="1662"/>
        <v>9.8500000000000004E-2</v>
      </c>
      <c r="AT3236">
        <f t="shared" si="1663"/>
        <v>2.5265</v>
      </c>
      <c r="AU3236" s="43">
        <f t="shared" si="1678"/>
        <v>41593</v>
      </c>
      <c r="AV3236" s="43">
        <f t="shared" si="1664"/>
        <v>41729</v>
      </c>
      <c r="AW3236" s="45">
        <f t="shared" si="1679"/>
        <v>0.99864130434782616</v>
      </c>
      <c r="AX3236" s="45">
        <f t="shared" si="1680"/>
        <v>2.2931618522930313</v>
      </c>
      <c r="AY3236" s="47">
        <f t="shared" si="1681"/>
        <v>103.84155784909699</v>
      </c>
      <c r="AZ3236" s="47">
        <f t="shared" si="1682"/>
        <v>123.89848777447898</v>
      </c>
      <c r="BA3236" s="43"/>
      <c r="BC3236" s="2">
        <v>41547</v>
      </c>
      <c r="BD3236" t="str">
        <v>912828PX</v>
      </c>
      <c r="BE3236">
        <v>-38.677100000000003</v>
      </c>
      <c r="BF3236">
        <v>1.57317</v>
      </c>
      <c r="BG3236">
        <v>0.87370000000000003</v>
      </c>
      <c r="BH3236">
        <v>125.078125</v>
      </c>
      <c r="BI3236">
        <f>VLOOKUP(BD3236,工作表1!$K$3:$L$1000,2,FALSE)</f>
        <v>3.625</v>
      </c>
      <c r="BJ3236" t="str">
        <f>VLOOKUP(BD3236,工作表1!$K$3:$M$1000,3,FALSE)</f>
        <v>2021/2/15</v>
      </c>
      <c r="BK3236">
        <f t="shared" si="1665"/>
        <v>0.10150000000000001</v>
      </c>
      <c r="BL3236">
        <f t="shared" si="1666"/>
        <v>3.5234999999999999</v>
      </c>
      <c r="BM3236" s="43">
        <f t="shared" si="1683"/>
        <v>41685</v>
      </c>
      <c r="BN3236" s="43">
        <f t="shared" si="1667"/>
        <v>41820</v>
      </c>
      <c r="BO3236" s="45">
        <f t="shared" si="1684"/>
        <v>0.46297554347826092</v>
      </c>
      <c r="BP3236" s="45">
        <f t="shared" si="1685"/>
        <v>3.1643454064919596</v>
      </c>
      <c r="BQ3236" s="47">
        <f t="shared" si="1686"/>
        <v>110.64209277962084</v>
      </c>
      <c r="BR3236" s="47">
        <f t="shared" si="1687"/>
        <v>122.86349161887814</v>
      </c>
    </row>
    <row r="3237" spans="6:70" x14ac:dyDescent="0.25">
      <c r="F3237" s="2">
        <v>41653</v>
      </c>
      <c r="G3237">
        <v>8.7999999999999995E-2</v>
      </c>
      <c r="H3237" s="43">
        <v>41704</v>
      </c>
      <c r="I3237">
        <v>2.2014</v>
      </c>
      <c r="L3237" s="2">
        <v>41547</v>
      </c>
      <c r="M3237" t="str">
        <v>912828VV</v>
      </c>
      <c r="N3237">
        <v>1.4728000000000001</v>
      </c>
      <c r="O3237">
        <v>-5.8409999999999997E-2</v>
      </c>
      <c r="P3237">
        <v>0.79390000000000005</v>
      </c>
      <c r="Q3237">
        <v>126.390625</v>
      </c>
      <c r="R3237">
        <f>VLOOKUP(M3237,工作表1!$A$3:$B$1000,2,FALSE)</f>
        <v>2.125</v>
      </c>
      <c r="S3237" t="str">
        <f>VLOOKUP(M3237,工作表1!$A$3:$C$1000,3,FALSE)</f>
        <v>2020/8/31</v>
      </c>
      <c r="T3237">
        <f t="shared" si="1657"/>
        <v>0.10150000000000001</v>
      </c>
      <c r="U3237">
        <f t="shared" si="1656"/>
        <v>2.0234999999999999</v>
      </c>
      <c r="V3237" s="43">
        <f t="shared" si="1668"/>
        <v>41698</v>
      </c>
      <c r="W3237" s="43">
        <f t="shared" si="1658"/>
        <v>41639</v>
      </c>
      <c r="X3237" s="45">
        <f t="shared" si="1669"/>
        <v>0.18197513812154698</v>
      </c>
      <c r="Y3237" s="45">
        <f t="shared" si="1670"/>
        <v>0.71176965866949216</v>
      </c>
      <c r="Z3237" s="47">
        <f t="shared" si="1671"/>
        <v>100.8868902102806</v>
      </c>
      <c r="AA3237" s="47">
        <f t="shared" si="1672"/>
        <v>125.68849639968678</v>
      </c>
      <c r="AB3237" s="45">
        <f t="shared" si="1673"/>
        <v>2.0047999999999999</v>
      </c>
      <c r="AC3237" s="2" t="str">
        <f t="shared" si="1659"/>
        <v>TY2</v>
      </c>
      <c r="AD3237">
        <f t="shared" si="1660"/>
        <v>125.078125</v>
      </c>
      <c r="AE3237">
        <f t="shared" si="1661"/>
        <v>125</v>
      </c>
      <c r="AF3237" s="49">
        <f t="shared" si="1688"/>
        <v>7.8125E-2</v>
      </c>
      <c r="AG3237" s="3">
        <f t="shared" si="1674"/>
        <v>124.09419802950056</v>
      </c>
      <c r="AH3237">
        <f t="shared" si="1675"/>
        <v>122.81509886851342</v>
      </c>
      <c r="AI3237" s="51">
        <f t="shared" si="1676"/>
        <v>1.279099160987144</v>
      </c>
      <c r="AJ3237" s="52">
        <f t="shared" si="1677"/>
        <v>1.200974160987144</v>
      </c>
      <c r="AK3237" s="2">
        <v>41547</v>
      </c>
      <c r="AL3237" t="str">
        <v>912828PC</v>
      </c>
      <c r="AM3237">
        <v>4.6608000000000001</v>
      </c>
      <c r="AN3237">
        <v>-0.15648999999999999</v>
      </c>
      <c r="AO3237">
        <v>0.82050000000000001</v>
      </c>
      <c r="AP3237">
        <v>125.078125</v>
      </c>
      <c r="AQ3237">
        <f>VLOOKUP(AL3237,工作表1!$F$3:$G$1000,2,FALSE)</f>
        <v>2.625</v>
      </c>
      <c r="AR3237" t="str">
        <f>VLOOKUP(AL3237,工作表1!$F$3:$H$1000,3,FALSE)</f>
        <v>2020/11/15</v>
      </c>
      <c r="AS3237">
        <f t="shared" si="1662"/>
        <v>0.10150000000000001</v>
      </c>
      <c r="AT3237">
        <f t="shared" si="1663"/>
        <v>2.5234999999999999</v>
      </c>
      <c r="AU3237" s="43">
        <f t="shared" si="1678"/>
        <v>41593</v>
      </c>
      <c r="AV3237" s="43">
        <f t="shared" si="1664"/>
        <v>41729</v>
      </c>
      <c r="AW3237" s="45">
        <f t="shared" si="1679"/>
        <v>0.99150815217391308</v>
      </c>
      <c r="AX3237" s="45">
        <f t="shared" si="1680"/>
        <v>2.2932204809410361</v>
      </c>
      <c r="AY3237" s="47">
        <f t="shared" si="1681"/>
        <v>104.01275671684296</v>
      </c>
      <c r="AZ3237" s="47">
        <f t="shared" si="1682"/>
        <v>124.09419802950056</v>
      </c>
      <c r="BA3237" s="43"/>
      <c r="BC3237" s="2">
        <v>41544</v>
      </c>
      <c r="BD3237" t="str">
        <v>912828PX</v>
      </c>
      <c r="BE3237">
        <v>-38.545999999999999</v>
      </c>
      <c r="BF3237">
        <v>1.5354399999999999</v>
      </c>
      <c r="BG3237">
        <v>0.87370000000000003</v>
      </c>
      <c r="BH3237">
        <v>125</v>
      </c>
      <c r="BI3237">
        <f>VLOOKUP(BD3237,工作表1!$K$3:$L$1000,2,FALSE)</f>
        <v>3.625</v>
      </c>
      <c r="BJ3237" t="str">
        <f>VLOOKUP(BD3237,工作表1!$K$3:$M$1000,3,FALSE)</f>
        <v>2021/2/15</v>
      </c>
      <c r="BK3237">
        <f t="shared" si="1665"/>
        <v>0.10188</v>
      </c>
      <c r="BL3237">
        <f t="shared" si="1666"/>
        <v>3.52312</v>
      </c>
      <c r="BM3237" s="43">
        <f t="shared" si="1683"/>
        <v>41685</v>
      </c>
      <c r="BN3237" s="43">
        <f t="shared" si="1667"/>
        <v>41820</v>
      </c>
      <c r="BO3237" s="45">
        <f t="shared" si="1684"/>
        <v>0.453125</v>
      </c>
      <c r="BP3237" s="45">
        <f t="shared" si="1685"/>
        <v>3.1644263698630137</v>
      </c>
      <c r="BQ3237" s="47">
        <f t="shared" si="1686"/>
        <v>110.61164247046128</v>
      </c>
      <c r="BR3237" s="47">
        <f t="shared" si="1687"/>
        <v>122.81509886851342</v>
      </c>
    </row>
    <row r="3238" spans="6:70" x14ac:dyDescent="0.25">
      <c r="F3238" s="2">
        <v>41652</v>
      </c>
      <c r="G3238">
        <v>8.6499999999999994E-2</v>
      </c>
      <c r="H3238" s="43">
        <v>41703</v>
      </c>
      <c r="I3238">
        <v>2.1720000000000002</v>
      </c>
      <c r="L3238" s="2">
        <v>41544</v>
      </c>
      <c r="M3238" t="str">
        <v>912828VV</v>
      </c>
      <c r="N3238">
        <v>1.7573000000000001</v>
      </c>
      <c r="O3238">
        <v>-0.11866</v>
      </c>
      <c r="P3238">
        <v>0.79390000000000005</v>
      </c>
      <c r="Q3238">
        <v>126.34375</v>
      </c>
      <c r="R3238">
        <f>VLOOKUP(M3238,工作表1!$A$3:$B$1000,2,FALSE)</f>
        <v>2.125</v>
      </c>
      <c r="S3238" t="str">
        <f>VLOOKUP(M3238,工作表1!$A$3:$C$1000,3,FALSE)</f>
        <v>2020/8/31</v>
      </c>
      <c r="T3238">
        <f t="shared" si="1657"/>
        <v>0.10188</v>
      </c>
      <c r="U3238">
        <f t="shared" si="1656"/>
        <v>2.02312</v>
      </c>
      <c r="V3238" s="43">
        <f t="shared" si="1668"/>
        <v>41698</v>
      </c>
      <c r="W3238" s="43">
        <f t="shared" si="1658"/>
        <v>41639</v>
      </c>
      <c r="X3238" s="45">
        <f t="shared" si="1669"/>
        <v>0.17610497237569059</v>
      </c>
      <c r="Y3238" s="45">
        <f t="shared" si="1670"/>
        <v>0.71172141073185502</v>
      </c>
      <c r="Z3238" s="47">
        <f t="shared" si="1671"/>
        <v>100.87189384479521</v>
      </c>
      <c r="AA3238" s="47">
        <f t="shared" si="1672"/>
        <v>125.65446458475412</v>
      </c>
      <c r="AB3238" s="45">
        <f t="shared" si="1673"/>
        <v>2.0240999999999998</v>
      </c>
      <c r="AC3238" s="2" t="str">
        <f t="shared" si="1659"/>
        <v>TY2</v>
      </c>
      <c r="AD3238">
        <f t="shared" si="1660"/>
        <v>125</v>
      </c>
      <c r="AE3238">
        <f t="shared" si="1661"/>
        <v>124.75</v>
      </c>
      <c r="AF3238" s="49">
        <f t="shared" si="1688"/>
        <v>0.25</v>
      </c>
      <c r="AG3238" s="3">
        <f t="shared" si="1674"/>
        <v>124.69372229528</v>
      </c>
      <c r="AH3238">
        <f t="shared" si="1675"/>
        <v>122.57022678899891</v>
      </c>
      <c r="AI3238" s="51">
        <f t="shared" si="1676"/>
        <v>2.1234955062810883</v>
      </c>
      <c r="AJ3238" s="52">
        <f t="shared" si="1677"/>
        <v>1.8734955062810883</v>
      </c>
      <c r="AK3238" s="2">
        <v>41544</v>
      </c>
      <c r="AL3238" t="str">
        <v>912828PX</v>
      </c>
      <c r="AM3238">
        <v>5.7832999999999997</v>
      </c>
      <c r="AN3238">
        <v>-0.22906000000000001</v>
      </c>
      <c r="AO3238">
        <v>0.86970000000000003</v>
      </c>
      <c r="AP3238">
        <v>125</v>
      </c>
      <c r="AQ3238">
        <f>VLOOKUP(AL3238,工作表1!$F$3:$G$1000,2,FALSE)</f>
        <v>3.625</v>
      </c>
      <c r="AR3238" t="str">
        <f>VLOOKUP(AL3238,工作表1!$F$3:$H$1000,3,FALSE)</f>
        <v>2021/2/15</v>
      </c>
      <c r="AS3238">
        <f t="shared" si="1662"/>
        <v>0.10188</v>
      </c>
      <c r="AT3238">
        <f t="shared" si="1663"/>
        <v>3.52312</v>
      </c>
      <c r="AU3238" s="43">
        <f t="shared" si="1678"/>
        <v>41685</v>
      </c>
      <c r="AV3238" s="43">
        <f t="shared" si="1664"/>
        <v>41729</v>
      </c>
      <c r="AW3238" s="45">
        <f t="shared" si="1679"/>
        <v>0.453125</v>
      </c>
      <c r="AX3238" s="45">
        <f t="shared" si="1680"/>
        <v>2.2606592465753428</v>
      </c>
      <c r="AY3238" s="47">
        <f t="shared" si="1681"/>
        <v>110.65152400623241</v>
      </c>
      <c r="AZ3238" s="47">
        <f t="shared" si="1682"/>
        <v>124.69372229528</v>
      </c>
      <c r="BA3238" s="43"/>
      <c r="BC3238" s="2">
        <v>41543</v>
      </c>
      <c r="BD3238" t="str">
        <v>912828PX</v>
      </c>
      <c r="BE3238">
        <v>-38.560200000000002</v>
      </c>
      <c r="BF3238">
        <v>1.51999</v>
      </c>
      <c r="BG3238">
        <v>0.87370000000000003</v>
      </c>
      <c r="BH3238">
        <v>124.75</v>
      </c>
      <c r="BI3238">
        <f>VLOOKUP(BD3238,工作表1!$K$3:$L$1000,2,FALSE)</f>
        <v>3.625</v>
      </c>
      <c r="BJ3238" t="str">
        <f>VLOOKUP(BD3238,工作表1!$K$3:$M$1000,3,FALSE)</f>
        <v>2021/2/15</v>
      </c>
      <c r="BK3238">
        <f t="shared" si="1665"/>
        <v>0.10199999999999999</v>
      </c>
      <c r="BL3238">
        <f t="shared" si="1666"/>
        <v>3.5230000000000001</v>
      </c>
      <c r="BM3238" s="43">
        <f t="shared" si="1683"/>
        <v>41685</v>
      </c>
      <c r="BN3238" s="43">
        <f t="shared" si="1667"/>
        <v>41820</v>
      </c>
      <c r="BO3238" s="45">
        <f t="shared" si="1684"/>
        <v>0.42357336956521741</v>
      </c>
      <c r="BP3238" s="45">
        <f t="shared" si="1685"/>
        <v>3.1646692599761761</v>
      </c>
      <c r="BQ3238" s="47">
        <f t="shared" si="1686"/>
        <v>110.43395837842507</v>
      </c>
      <c r="BR3238" s="47">
        <f t="shared" si="1687"/>
        <v>122.57022678899891</v>
      </c>
    </row>
    <row r="3239" spans="6:70" x14ac:dyDescent="0.25">
      <c r="F3239" s="2">
        <v>41649</v>
      </c>
      <c r="G3239">
        <v>8.8999999999999996E-2</v>
      </c>
      <c r="H3239" s="43">
        <v>41702</v>
      </c>
      <c r="I3239">
        <v>2.1695000000000002</v>
      </c>
      <c r="L3239" s="2">
        <v>41543</v>
      </c>
      <c r="M3239" t="str">
        <v>912828VV</v>
      </c>
      <c r="N3239">
        <v>1.5430999999999999</v>
      </c>
      <c r="O3239">
        <v>-9.0209999999999999E-2</v>
      </c>
      <c r="P3239">
        <v>0.79390000000000005</v>
      </c>
      <c r="Q3239">
        <v>126.09375</v>
      </c>
      <c r="R3239">
        <f>VLOOKUP(M3239,工作表1!$A$3:$B$1000,2,FALSE)</f>
        <v>2.125</v>
      </c>
      <c r="S3239" t="str">
        <f>VLOOKUP(M3239,工作表1!$A$3:$C$1000,3,FALSE)</f>
        <v>2020/8/31</v>
      </c>
      <c r="T3239">
        <f t="shared" si="1657"/>
        <v>0.10199999999999999</v>
      </c>
      <c r="U3239">
        <f t="shared" si="1656"/>
        <v>2.0230000000000001</v>
      </c>
      <c r="V3239" s="43">
        <f t="shared" si="1668"/>
        <v>41698</v>
      </c>
      <c r="W3239" s="43">
        <f t="shared" si="1658"/>
        <v>41639</v>
      </c>
      <c r="X3239" s="45">
        <f t="shared" si="1669"/>
        <v>0.15849447513812157</v>
      </c>
      <c r="Y3239" s="45">
        <f t="shared" si="1670"/>
        <v>0.71157666691894339</v>
      </c>
      <c r="Z3239" s="47">
        <f t="shared" si="1671"/>
        <v>100.68342154113225</v>
      </c>
      <c r="AA3239" s="47">
        <f t="shared" si="1672"/>
        <v>125.37131396020202</v>
      </c>
      <c r="AB3239" s="45">
        <f t="shared" si="1673"/>
        <v>2.0253000000000001</v>
      </c>
      <c r="AC3239" s="2" t="str">
        <f t="shared" si="1659"/>
        <v>TY2</v>
      </c>
      <c r="AD3239">
        <f t="shared" si="1660"/>
        <v>124.75</v>
      </c>
      <c r="AE3239">
        <f t="shared" si="1661"/>
        <v>124.96875</v>
      </c>
      <c r="AF3239" s="49">
        <f t="shared" si="1688"/>
        <v>-0.21875</v>
      </c>
      <c r="AG3239" s="3">
        <f t="shared" si="1674"/>
        <v>123.78792379295693</v>
      </c>
      <c r="AH3239">
        <f t="shared" si="1675"/>
        <v>122.76563855114247</v>
      </c>
      <c r="AI3239" s="51">
        <f t="shared" si="1676"/>
        <v>1.0222852418144583</v>
      </c>
      <c r="AJ3239" s="52">
        <f t="shared" si="1677"/>
        <v>1.2410352418144583</v>
      </c>
      <c r="AK3239" s="2">
        <v>41543</v>
      </c>
      <c r="AL3239" t="str">
        <v>912828PC</v>
      </c>
      <c r="AM3239">
        <v>5.3746999999999998</v>
      </c>
      <c r="AN3239">
        <v>-0.22384000000000001</v>
      </c>
      <c r="AO3239">
        <v>0.82050000000000001</v>
      </c>
      <c r="AP3239">
        <v>124.75</v>
      </c>
      <c r="AQ3239">
        <f>VLOOKUP(AL3239,工作表1!$F$3:$G$1000,2,FALSE)</f>
        <v>2.625</v>
      </c>
      <c r="AR3239" t="str">
        <f>VLOOKUP(AL3239,工作表1!$F$3:$H$1000,3,FALSE)</f>
        <v>2020/11/15</v>
      </c>
      <c r="AS3239">
        <f t="shared" si="1662"/>
        <v>0.10199999999999999</v>
      </c>
      <c r="AT3239">
        <f t="shared" si="1663"/>
        <v>2.5230000000000001</v>
      </c>
      <c r="AU3239" s="43">
        <f t="shared" si="1678"/>
        <v>41593</v>
      </c>
      <c r="AV3239" s="43">
        <f t="shared" si="1664"/>
        <v>41729</v>
      </c>
      <c r="AW3239" s="45">
        <f t="shared" si="1679"/>
        <v>0.96297554347826098</v>
      </c>
      <c r="AX3239" s="45">
        <f t="shared" si="1680"/>
        <v>2.2934549955330557</v>
      </c>
      <c r="AY3239" s="47">
        <f t="shared" si="1681"/>
        <v>103.80967617531751</v>
      </c>
      <c r="AZ3239" s="47">
        <f t="shared" si="1682"/>
        <v>123.78792379295693</v>
      </c>
      <c r="BA3239" s="43"/>
      <c r="BC3239" s="2">
        <v>41542</v>
      </c>
      <c r="BD3239" t="str">
        <v>912828PX</v>
      </c>
      <c r="BE3239">
        <v>-39.032600000000002</v>
      </c>
      <c r="BF3239">
        <v>1.5279100000000001</v>
      </c>
      <c r="BG3239">
        <v>0.87370000000000003</v>
      </c>
      <c r="BH3239">
        <v>124.96875</v>
      </c>
      <c r="BI3239">
        <f>VLOOKUP(BD3239,工作表1!$K$3:$L$1000,2,FALSE)</f>
        <v>3.625</v>
      </c>
      <c r="BJ3239" t="str">
        <f>VLOOKUP(BD3239,工作表1!$K$3:$M$1000,3,FALSE)</f>
        <v>2021/2/15</v>
      </c>
      <c r="BK3239">
        <f t="shared" si="1665"/>
        <v>9.6000000000000002E-2</v>
      </c>
      <c r="BL3239">
        <f t="shared" si="1666"/>
        <v>3.5289999999999999</v>
      </c>
      <c r="BM3239" s="43">
        <f t="shared" si="1683"/>
        <v>41685</v>
      </c>
      <c r="BN3239" s="43">
        <f t="shared" si="1667"/>
        <v>41820</v>
      </c>
      <c r="BO3239" s="45">
        <f t="shared" si="1684"/>
        <v>0.41372282608695649</v>
      </c>
      <c r="BP3239" s="45">
        <f t="shared" si="1685"/>
        <v>3.1647502233472307</v>
      </c>
      <c r="BQ3239" s="47">
        <f t="shared" si="1686"/>
        <v>110.62142351628844</v>
      </c>
      <c r="BR3239" s="47">
        <f t="shared" si="1687"/>
        <v>122.76563855114247</v>
      </c>
    </row>
    <row r="3240" spans="6:70" x14ac:dyDescent="0.25">
      <c r="F3240" s="2">
        <v>41648</v>
      </c>
      <c r="G3240">
        <v>9.0999999999999998E-2</v>
      </c>
      <c r="H3240" s="43">
        <v>41701</v>
      </c>
      <c r="I3240">
        <v>2.0748000000000002</v>
      </c>
      <c r="L3240" s="2">
        <v>41542</v>
      </c>
      <c r="M3240" t="str">
        <v>912828VV</v>
      </c>
      <c r="N3240">
        <v>2.0840999999999998</v>
      </c>
      <c r="O3240">
        <v>-0.15278</v>
      </c>
      <c r="P3240">
        <v>0.79390000000000005</v>
      </c>
      <c r="Q3240">
        <v>126.28125</v>
      </c>
      <c r="R3240">
        <f>VLOOKUP(M3240,工作表1!$A$3:$B$1000,2,FALSE)</f>
        <v>2.125</v>
      </c>
      <c r="S3240" t="str">
        <f>VLOOKUP(M3240,工作表1!$A$3:$C$1000,3,FALSE)</f>
        <v>2020/8/31</v>
      </c>
      <c r="T3240">
        <f t="shared" si="1657"/>
        <v>9.6000000000000002E-2</v>
      </c>
      <c r="U3240">
        <f t="shared" si="1656"/>
        <v>2.0289999999999999</v>
      </c>
      <c r="V3240" s="43">
        <f t="shared" si="1668"/>
        <v>41698</v>
      </c>
      <c r="W3240" s="43">
        <f t="shared" si="1658"/>
        <v>41639</v>
      </c>
      <c r="X3240" s="45">
        <f t="shared" si="1669"/>
        <v>0.15262430939226518</v>
      </c>
      <c r="Y3240" s="45">
        <f t="shared" si="1670"/>
        <v>0.71152841898130625</v>
      </c>
      <c r="Z3240" s="47">
        <f t="shared" si="1671"/>
        <v>100.85559791644413</v>
      </c>
      <c r="AA3240" s="47">
        <f t="shared" si="1672"/>
        <v>125.57090982958104</v>
      </c>
      <c r="AB3240" s="45">
        <f t="shared" si="1673"/>
        <v>2.0036</v>
      </c>
      <c r="AC3240" s="2" t="str">
        <f t="shared" si="1659"/>
        <v>TY2</v>
      </c>
      <c r="AD3240">
        <f t="shared" si="1660"/>
        <v>124.96875</v>
      </c>
      <c r="AE3240">
        <f t="shared" si="1661"/>
        <v>124.9375</v>
      </c>
      <c r="AF3240" s="49">
        <f t="shared" si="1688"/>
        <v>3.125E-2</v>
      </c>
      <c r="AG3240" s="3">
        <f t="shared" si="1674"/>
        <v>123.95911967369999</v>
      </c>
      <c r="AH3240">
        <f t="shared" si="1675"/>
        <v>122.42638503654959</v>
      </c>
      <c r="AI3240" s="51">
        <f t="shared" si="1676"/>
        <v>1.5327346371503978</v>
      </c>
      <c r="AJ3240" s="52">
        <f t="shared" si="1677"/>
        <v>1.5014846371503978</v>
      </c>
      <c r="AK3240" s="2">
        <v>41542</v>
      </c>
      <c r="AL3240" t="str">
        <v>912828PC</v>
      </c>
      <c r="AM3240">
        <v>4.3792999999999997</v>
      </c>
      <c r="AN3240">
        <v>-0.16577</v>
      </c>
      <c r="AO3240">
        <v>0.82050000000000001</v>
      </c>
      <c r="AP3240">
        <v>124.96875</v>
      </c>
      <c r="AQ3240">
        <f>VLOOKUP(AL3240,工作表1!$F$3:$G$1000,2,FALSE)</f>
        <v>2.625</v>
      </c>
      <c r="AR3240" t="str">
        <f>VLOOKUP(AL3240,工作表1!$F$3:$H$1000,3,FALSE)</f>
        <v>2020/11/15</v>
      </c>
      <c r="AS3240">
        <f t="shared" si="1662"/>
        <v>9.6000000000000002E-2</v>
      </c>
      <c r="AT3240">
        <f t="shared" si="1663"/>
        <v>2.5289999999999999</v>
      </c>
      <c r="AU3240" s="43">
        <f t="shared" si="1678"/>
        <v>41593</v>
      </c>
      <c r="AV3240" s="43">
        <f t="shared" si="1664"/>
        <v>41729</v>
      </c>
      <c r="AW3240" s="45">
        <f t="shared" si="1679"/>
        <v>0.95584239130434789</v>
      </c>
      <c r="AX3240" s="45">
        <f t="shared" si="1680"/>
        <v>2.2935136241810605</v>
      </c>
      <c r="AY3240" s="47">
        <f t="shared" si="1681"/>
        <v>103.96535961007906</v>
      </c>
      <c r="AZ3240" s="47">
        <f t="shared" si="1682"/>
        <v>123.95911967369999</v>
      </c>
      <c r="BA3240" s="43"/>
      <c r="BC3240" s="2">
        <v>41541</v>
      </c>
      <c r="BD3240" t="str">
        <v>912828PX</v>
      </c>
      <c r="BE3240">
        <v>-47.3902</v>
      </c>
      <c r="BF3240">
        <v>1.83728</v>
      </c>
      <c r="BG3240">
        <v>0.87370000000000003</v>
      </c>
      <c r="BH3240">
        <v>124.9375</v>
      </c>
      <c r="BI3240">
        <f>VLOOKUP(BD3240,工作表1!$K$3:$L$1000,2,FALSE)</f>
        <v>3.625</v>
      </c>
      <c r="BJ3240" t="str">
        <f>VLOOKUP(BD3240,工作表1!$K$3:$M$1000,3,FALSE)</f>
        <v>2021/2/15</v>
      </c>
      <c r="BK3240">
        <f t="shared" si="1665"/>
        <v>9.7000000000000003E-2</v>
      </c>
      <c r="BL3240">
        <f t="shared" si="1666"/>
        <v>3.528</v>
      </c>
      <c r="BM3240" s="43">
        <f t="shared" si="1683"/>
        <v>41685</v>
      </c>
      <c r="BN3240" s="43">
        <f t="shared" si="1667"/>
        <v>41820</v>
      </c>
      <c r="BO3240" s="45">
        <f t="shared" si="1684"/>
        <v>0.40387228260869562</v>
      </c>
      <c r="BP3240" s="45">
        <f t="shared" si="1685"/>
        <v>3.1648311867182848</v>
      </c>
      <c r="BQ3240" s="47">
        <f t="shared" si="1686"/>
        <v>110.33637937964494</v>
      </c>
      <c r="BR3240" s="47">
        <f t="shared" si="1687"/>
        <v>122.42638503654959</v>
      </c>
    </row>
    <row r="3241" spans="6:70" x14ac:dyDescent="0.25">
      <c r="F3241" s="2">
        <v>41647</v>
      </c>
      <c r="G3241">
        <v>9.1499999999999998E-2</v>
      </c>
      <c r="H3241" s="43">
        <v>41698</v>
      </c>
      <c r="I3241">
        <v>2.1208</v>
      </c>
      <c r="L3241" s="2">
        <v>41541</v>
      </c>
      <c r="M3241" t="str">
        <v>912828NT</v>
      </c>
      <c r="N3241">
        <v>3.0716999999999999</v>
      </c>
      <c r="O3241">
        <v>-0.24929000000000001</v>
      </c>
      <c r="P3241">
        <v>0.82050000000000001</v>
      </c>
      <c r="Q3241">
        <v>125.9375</v>
      </c>
      <c r="R3241">
        <f>VLOOKUP(M3241,工作表1!$A$3:$B$1000,2,FALSE)</f>
        <v>2.625</v>
      </c>
      <c r="S3241" t="str">
        <f>VLOOKUP(M3241,工作表1!$A$3:$C$1000,3,FALSE)</f>
        <v>2020/8/15</v>
      </c>
      <c r="T3241">
        <f t="shared" si="1657"/>
        <v>9.7000000000000003E-2</v>
      </c>
      <c r="U3241">
        <f t="shared" si="1656"/>
        <v>2.528</v>
      </c>
      <c r="V3241" s="43">
        <f t="shared" si="1668"/>
        <v>41685</v>
      </c>
      <c r="W3241" s="43">
        <f t="shared" si="1658"/>
        <v>41639</v>
      </c>
      <c r="X3241" s="45">
        <f t="shared" si="1669"/>
        <v>0.29245923913043476</v>
      </c>
      <c r="Y3241" s="45">
        <f t="shared" si="1670"/>
        <v>0.99006197885646219</v>
      </c>
      <c r="Z3241" s="47">
        <f t="shared" si="1671"/>
        <v>104.10088808800278</v>
      </c>
      <c r="AA3241" s="47">
        <f t="shared" si="1672"/>
        <v>125.44079347767088</v>
      </c>
      <c r="AB3241" s="45">
        <f t="shared" si="1673"/>
        <v>2.0375000000000001</v>
      </c>
      <c r="AC3241" s="2" t="str">
        <f t="shared" si="1659"/>
        <v>TY2</v>
      </c>
      <c r="AD3241">
        <f t="shared" si="1660"/>
        <v>124.9375</v>
      </c>
      <c r="AE3241">
        <f t="shared" si="1661"/>
        <v>124.59375</v>
      </c>
      <c r="AF3241" s="49">
        <f t="shared" si="1688"/>
        <v>0.34375</v>
      </c>
      <c r="AG3241" s="3">
        <f t="shared" si="1674"/>
        <v>123.61528911979832</v>
      </c>
      <c r="AH3241">
        <f t="shared" si="1675"/>
        <v>121.85762327349667</v>
      </c>
      <c r="AI3241" s="51">
        <f t="shared" si="1676"/>
        <v>1.7576658463016486</v>
      </c>
      <c r="AJ3241" s="52">
        <f t="shared" si="1677"/>
        <v>1.4139158463016486</v>
      </c>
      <c r="AK3241" s="2">
        <v>41541</v>
      </c>
      <c r="AL3241" t="str">
        <v>912828PC</v>
      </c>
      <c r="AM3241">
        <v>-3.4725000000000001</v>
      </c>
      <c r="AN3241">
        <v>0.29346</v>
      </c>
      <c r="AO3241">
        <v>0.82050000000000001</v>
      </c>
      <c r="AP3241">
        <v>124.9375</v>
      </c>
      <c r="AQ3241">
        <f>VLOOKUP(AL3241,工作表1!$F$3:$G$1000,2,FALSE)</f>
        <v>2.625</v>
      </c>
      <c r="AR3241" t="str">
        <f>VLOOKUP(AL3241,工作表1!$F$3:$H$1000,3,FALSE)</f>
        <v>2020/11/15</v>
      </c>
      <c r="AS3241">
        <f t="shared" si="1662"/>
        <v>9.7000000000000003E-2</v>
      </c>
      <c r="AT3241">
        <f t="shared" si="1663"/>
        <v>2.528</v>
      </c>
      <c r="AU3241" s="43">
        <f t="shared" si="1678"/>
        <v>41593</v>
      </c>
      <c r="AV3241" s="43">
        <f t="shared" si="1664"/>
        <v>41729</v>
      </c>
      <c r="AW3241" s="45">
        <f t="shared" si="1679"/>
        <v>0.94870923913043481</v>
      </c>
      <c r="AX3241" s="45">
        <f t="shared" si="1680"/>
        <v>2.293572252829065</v>
      </c>
      <c r="AY3241" s="47">
        <f t="shared" si="1681"/>
        <v>103.69486107743684</v>
      </c>
      <c r="AZ3241" s="47">
        <f t="shared" si="1682"/>
        <v>123.61528911979832</v>
      </c>
      <c r="BA3241" s="43"/>
      <c r="BC3241" s="2">
        <v>41540</v>
      </c>
      <c r="BD3241" t="str">
        <v>912828PX</v>
      </c>
      <c r="BE3241">
        <v>-53.177999999999997</v>
      </c>
      <c r="BF3241">
        <v>2.0489000000000002</v>
      </c>
      <c r="BG3241">
        <v>0.87370000000000003</v>
      </c>
      <c r="BH3241">
        <v>124.59375</v>
      </c>
      <c r="BI3241">
        <f>VLOOKUP(BD3241,工作表1!$K$3:$L$1000,2,FALSE)</f>
        <v>3.625</v>
      </c>
      <c r="BJ3241" t="str">
        <f>VLOOKUP(BD3241,工作表1!$K$3:$M$1000,3,FALSE)</f>
        <v>2021/2/15</v>
      </c>
      <c r="BK3241">
        <f t="shared" si="1665"/>
        <v>9.5500000000000002E-2</v>
      </c>
      <c r="BL3241">
        <f t="shared" si="1666"/>
        <v>3.5295000000000001</v>
      </c>
      <c r="BM3241" s="43">
        <f t="shared" si="1683"/>
        <v>41685</v>
      </c>
      <c r="BN3241" s="43">
        <f t="shared" si="1667"/>
        <v>41820</v>
      </c>
      <c r="BO3241" s="45">
        <f t="shared" si="1684"/>
        <v>0.39402173913043476</v>
      </c>
      <c r="BP3241" s="45">
        <f t="shared" si="1685"/>
        <v>3.1649121500893385</v>
      </c>
      <c r="BQ3241" s="47">
        <f t="shared" si="1686"/>
        <v>109.85274583076638</v>
      </c>
      <c r="BR3241" s="47">
        <f t="shared" si="1687"/>
        <v>121.85762327349667</v>
      </c>
    </row>
    <row r="3242" spans="6:70" x14ac:dyDescent="0.25">
      <c r="F3242" s="2">
        <v>41646</v>
      </c>
      <c r="G3242">
        <v>9.1999999999999998E-2</v>
      </c>
      <c r="H3242" s="43">
        <v>41697</v>
      </c>
      <c r="I3242">
        <v>2.0811000000000002</v>
      </c>
      <c r="L3242" s="2">
        <v>41540</v>
      </c>
      <c r="M3242" t="str">
        <v>912828VV</v>
      </c>
      <c r="N3242">
        <v>2.7578</v>
      </c>
      <c r="O3242">
        <v>-0.22639999999999999</v>
      </c>
      <c r="P3242">
        <v>0.79390000000000005</v>
      </c>
      <c r="Q3242">
        <v>125.453125</v>
      </c>
      <c r="R3242">
        <f>VLOOKUP(M3242,工作表1!$A$3:$B$1000,2,FALSE)</f>
        <v>2.125</v>
      </c>
      <c r="S3242" t="str">
        <f>VLOOKUP(M3242,工作表1!$A$3:$C$1000,3,FALSE)</f>
        <v>2020/8/31</v>
      </c>
      <c r="T3242">
        <f t="shared" si="1657"/>
        <v>9.5500000000000002E-2</v>
      </c>
      <c r="U3242">
        <f t="shared" si="1656"/>
        <v>2.0295000000000001</v>
      </c>
      <c r="V3242" s="43">
        <f t="shared" si="1668"/>
        <v>41698</v>
      </c>
      <c r="W3242" s="43">
        <f t="shared" si="1658"/>
        <v>41639</v>
      </c>
      <c r="X3242" s="45">
        <f t="shared" si="1669"/>
        <v>0.14088397790055249</v>
      </c>
      <c r="Y3242" s="45">
        <f t="shared" si="1670"/>
        <v>0.71143192310603198</v>
      </c>
      <c r="Z3242" s="47">
        <f t="shared" si="1671"/>
        <v>100.23216985096823</v>
      </c>
      <c r="AA3242" s="47">
        <f t="shared" si="1672"/>
        <v>124.75489781403238</v>
      </c>
      <c r="AB3242" s="45">
        <f t="shared" si="1673"/>
        <v>2.0762999999999998</v>
      </c>
      <c r="AC3242" s="2" t="str">
        <f t="shared" si="1659"/>
        <v>TY2</v>
      </c>
      <c r="AD3242">
        <f t="shared" si="1660"/>
        <v>124.59375</v>
      </c>
      <c r="AE3242">
        <f t="shared" si="1661"/>
        <v>124.4375</v>
      </c>
      <c r="AF3242" s="49">
        <f t="shared" si="1688"/>
        <v>0.15625</v>
      </c>
      <c r="AG3242" s="3">
        <f t="shared" si="1674"/>
        <v>123.73113844225813</v>
      </c>
      <c r="AH3242">
        <f t="shared" si="1675"/>
        <v>121.70227561018369</v>
      </c>
      <c r="AI3242" s="51">
        <f t="shared" si="1676"/>
        <v>2.028862832074438</v>
      </c>
      <c r="AJ3242" s="52">
        <f t="shared" si="1677"/>
        <v>1.872612832074438</v>
      </c>
      <c r="AK3242" s="2">
        <v>41540</v>
      </c>
      <c r="AL3242" t="str">
        <v>912828PX</v>
      </c>
      <c r="AM3242">
        <v>-8.8506999999999998</v>
      </c>
      <c r="AN3242">
        <v>0.57108999999999999</v>
      </c>
      <c r="AO3242">
        <v>0.86970000000000003</v>
      </c>
      <c r="AP3242">
        <v>124.59375</v>
      </c>
      <c r="AQ3242">
        <f>VLOOKUP(AL3242,工作表1!$F$3:$G$1000,2,FALSE)</f>
        <v>3.625</v>
      </c>
      <c r="AR3242" t="str">
        <f>VLOOKUP(AL3242,工作表1!$F$3:$H$1000,3,FALSE)</f>
        <v>2021/2/15</v>
      </c>
      <c r="AS3242">
        <f t="shared" si="1662"/>
        <v>9.5500000000000002E-2</v>
      </c>
      <c r="AT3242">
        <f t="shared" si="1663"/>
        <v>3.5295000000000001</v>
      </c>
      <c r="AU3242" s="43">
        <f t="shared" si="1678"/>
        <v>41685</v>
      </c>
      <c r="AV3242" s="43">
        <f t="shared" si="1664"/>
        <v>41729</v>
      </c>
      <c r="AW3242" s="45">
        <f t="shared" si="1679"/>
        <v>0.39402173913043476</v>
      </c>
      <c r="AX3242" s="45">
        <f t="shared" si="1680"/>
        <v>2.2611450268016675</v>
      </c>
      <c r="AY3242" s="47">
        <f t="shared" si="1681"/>
        <v>109.8904018947083</v>
      </c>
      <c r="AZ3242" s="47">
        <f t="shared" si="1682"/>
        <v>123.73113844225813</v>
      </c>
      <c r="BA3242" s="43"/>
      <c r="BC3242" s="2">
        <v>41537</v>
      </c>
      <c r="BD3242" t="str">
        <v>912828PX</v>
      </c>
      <c r="BE3242">
        <v>-53.037399999999998</v>
      </c>
      <c r="BF3242">
        <v>2.0420799999999999</v>
      </c>
      <c r="BG3242">
        <v>0.87370000000000003</v>
      </c>
      <c r="BH3242">
        <v>124.4375</v>
      </c>
      <c r="BI3242">
        <f>VLOOKUP(BD3242,工作表1!$K$3:$L$1000,2,FALSE)</f>
        <v>3.625</v>
      </c>
      <c r="BJ3242" t="str">
        <f>VLOOKUP(BD3242,工作表1!$K$3:$M$1000,3,FALSE)</f>
        <v>2021/2/15</v>
      </c>
      <c r="BK3242">
        <f t="shared" si="1665"/>
        <v>9.7000000000000003E-2</v>
      </c>
      <c r="BL3242">
        <f t="shared" si="1666"/>
        <v>3.528</v>
      </c>
      <c r="BM3242" s="43">
        <f t="shared" si="1683"/>
        <v>41685</v>
      </c>
      <c r="BN3242" s="43">
        <f t="shared" si="1667"/>
        <v>41820</v>
      </c>
      <c r="BO3242" s="45">
        <f t="shared" si="1684"/>
        <v>0.38417119565217389</v>
      </c>
      <c r="BP3242" s="45">
        <f t="shared" si="1685"/>
        <v>3.164993113460393</v>
      </c>
      <c r="BQ3242" s="47">
        <f t="shared" si="1686"/>
        <v>109.72798718083058</v>
      </c>
      <c r="BR3242" s="47">
        <f t="shared" si="1687"/>
        <v>121.70227561018369</v>
      </c>
    </row>
    <row r="3243" spans="6:70" x14ac:dyDescent="0.25">
      <c r="F3243" s="2">
        <v>41645</v>
      </c>
      <c r="G3243">
        <v>9.35E-2</v>
      </c>
      <c r="H3243" s="43">
        <v>41696</v>
      </c>
      <c r="I3243">
        <v>2.1053999999999999</v>
      </c>
      <c r="L3243" s="2">
        <v>41537</v>
      </c>
      <c r="M3243" t="str">
        <v>912828VV</v>
      </c>
      <c r="N3243">
        <v>3.073</v>
      </c>
      <c r="O3243">
        <v>-0.25629999999999997</v>
      </c>
      <c r="P3243">
        <v>0.79390000000000005</v>
      </c>
      <c r="Q3243">
        <v>125.296875</v>
      </c>
      <c r="R3243">
        <f>VLOOKUP(M3243,工作表1!$A$3:$B$1000,2,FALSE)</f>
        <v>2.125</v>
      </c>
      <c r="S3243" t="str">
        <f>VLOOKUP(M3243,工作表1!$A$3:$C$1000,3,FALSE)</f>
        <v>2020/8/31</v>
      </c>
      <c r="T3243">
        <f t="shared" si="1657"/>
        <v>9.7000000000000003E-2</v>
      </c>
      <c r="U3243">
        <f t="shared" si="1656"/>
        <v>2.028</v>
      </c>
      <c r="V3243" s="43">
        <f t="shared" si="1668"/>
        <v>41698</v>
      </c>
      <c r="W3243" s="43">
        <f t="shared" si="1658"/>
        <v>41639</v>
      </c>
      <c r="X3243" s="45">
        <f t="shared" si="1669"/>
        <v>0.13501381215469616</v>
      </c>
      <c r="Y3243" s="45">
        <f t="shared" si="1670"/>
        <v>0.71138367516839485</v>
      </c>
      <c r="Z3243" s="47">
        <f t="shared" si="1671"/>
        <v>100.12307846307382</v>
      </c>
      <c r="AA3243" s="47">
        <f t="shared" si="1672"/>
        <v>124.60271975878382</v>
      </c>
      <c r="AB3243" s="45">
        <f t="shared" si="1673"/>
        <v>2.1078999999999999</v>
      </c>
      <c r="AC3243" s="2" t="str">
        <f t="shared" si="1659"/>
        <v>TY2</v>
      </c>
      <c r="AD3243">
        <f t="shared" si="1660"/>
        <v>124.4375</v>
      </c>
      <c r="AE3243">
        <f t="shared" si="1661"/>
        <v>124.34375</v>
      </c>
      <c r="AF3243" s="49">
        <f t="shared" si="1688"/>
        <v>9.375E-2</v>
      </c>
      <c r="AG3243" s="3">
        <f t="shared" si="1674"/>
        <v>123.57453362393454</v>
      </c>
      <c r="AH3243">
        <f t="shared" si="1675"/>
        <v>123.04245835268007</v>
      </c>
      <c r="AI3243" s="51">
        <f t="shared" si="1676"/>
        <v>0.53207527125447029</v>
      </c>
      <c r="AJ3243" s="52">
        <f t="shared" si="1677"/>
        <v>0.43832527125447029</v>
      </c>
      <c r="AK3243" s="2">
        <v>41537</v>
      </c>
      <c r="AL3243" t="str">
        <v>912828PX</v>
      </c>
      <c r="AM3243">
        <v>-8.7553999999999998</v>
      </c>
      <c r="AN3243">
        <v>0.56694999999999995</v>
      </c>
      <c r="AO3243">
        <v>0.86970000000000003</v>
      </c>
      <c r="AP3243">
        <v>124.4375</v>
      </c>
      <c r="AQ3243">
        <f>VLOOKUP(AL3243,工作表1!$F$3:$G$1000,2,FALSE)</f>
        <v>3.625</v>
      </c>
      <c r="AR3243" t="str">
        <f>VLOOKUP(AL3243,工作表1!$F$3:$H$1000,3,FALSE)</f>
        <v>2021/2/15</v>
      </c>
      <c r="AS3243">
        <f t="shared" si="1662"/>
        <v>9.7000000000000003E-2</v>
      </c>
      <c r="AT3243">
        <f t="shared" si="1663"/>
        <v>3.528</v>
      </c>
      <c r="AU3243" s="43">
        <f t="shared" si="1678"/>
        <v>41685</v>
      </c>
      <c r="AV3243" s="43">
        <f t="shared" si="1664"/>
        <v>41729</v>
      </c>
      <c r="AW3243" s="45">
        <f t="shared" si="1679"/>
        <v>0.38417119565217389</v>
      </c>
      <c r="AX3243" s="45">
        <f t="shared" si="1680"/>
        <v>2.2612259901727216</v>
      </c>
      <c r="AY3243" s="47">
        <f t="shared" si="1681"/>
        <v>109.76555045437971</v>
      </c>
      <c r="AZ3243" s="47">
        <f t="shared" si="1682"/>
        <v>123.57453362393454</v>
      </c>
      <c r="BA3243" s="43"/>
      <c r="BC3243" s="2">
        <v>41536</v>
      </c>
      <c r="BD3243" t="str">
        <v>912828PX</v>
      </c>
      <c r="BE3243">
        <v>-9.1786999999999992</v>
      </c>
      <c r="BF3243">
        <v>0.57652000000000003</v>
      </c>
      <c r="BG3243">
        <v>0.86970000000000003</v>
      </c>
      <c r="BH3243">
        <v>124.34375</v>
      </c>
      <c r="BI3243">
        <f>VLOOKUP(BD3243,工作表1!$K$3:$L$1000,2,FALSE)</f>
        <v>3.625</v>
      </c>
      <c r="BJ3243" t="str">
        <f>VLOOKUP(BD3243,工作表1!$K$3:$M$1000,3,FALSE)</f>
        <v>2021/2/15</v>
      </c>
      <c r="BK3243">
        <f t="shared" si="1665"/>
        <v>9.2499999999999999E-2</v>
      </c>
      <c r="BL3243">
        <f t="shared" si="1666"/>
        <v>3.5325000000000002</v>
      </c>
      <c r="BM3243" s="43">
        <f t="shared" si="1683"/>
        <v>41685</v>
      </c>
      <c r="BN3243" s="43">
        <f t="shared" si="1667"/>
        <v>41820</v>
      </c>
      <c r="BO3243" s="45">
        <f t="shared" si="1684"/>
        <v>0.3546195652173913</v>
      </c>
      <c r="BP3243" s="45">
        <f t="shared" si="1685"/>
        <v>3.1652360035735558</v>
      </c>
      <c r="BQ3243" s="47">
        <f t="shared" si="1686"/>
        <v>110.44666582004123</v>
      </c>
      <c r="BR3243" s="47">
        <f t="shared" si="1687"/>
        <v>123.04245835268007</v>
      </c>
    </row>
    <row r="3244" spans="6:70" x14ac:dyDescent="0.25">
      <c r="F3244" s="2">
        <v>41642</v>
      </c>
      <c r="G3244">
        <v>9.3119999999999994E-2</v>
      </c>
      <c r="H3244" s="43">
        <v>41695</v>
      </c>
      <c r="I3244">
        <v>2.1467999999999998</v>
      </c>
      <c r="L3244" s="2">
        <v>41536</v>
      </c>
      <c r="M3244" t="str">
        <v>912828ND</v>
      </c>
      <c r="N3244">
        <v>1.8986000000000001</v>
      </c>
      <c r="O3244">
        <v>-1.8703000000000001</v>
      </c>
      <c r="P3244">
        <v>0.86709999999999998</v>
      </c>
      <c r="Q3244">
        <v>126.125</v>
      </c>
      <c r="R3244">
        <f>VLOOKUP(M3244,工作表1!$A$3:$B$1000,2,FALSE)</f>
        <v>3.5</v>
      </c>
      <c r="S3244" t="str">
        <f>VLOOKUP(M3244,工作表1!$A$3:$C$1000,3,FALSE)</f>
        <v>2020/5/15</v>
      </c>
      <c r="T3244">
        <f t="shared" si="1657"/>
        <v>9.2499999999999999E-2</v>
      </c>
      <c r="U3244">
        <f t="shared" si="1656"/>
        <v>3.4075000000000002</v>
      </c>
      <c r="V3244" s="43">
        <f t="shared" si="1668"/>
        <v>41593</v>
      </c>
      <c r="W3244" s="43">
        <f t="shared" si="1658"/>
        <v>41639</v>
      </c>
      <c r="X3244" s="45">
        <f t="shared" si="1669"/>
        <v>1.2173913043478262</v>
      </c>
      <c r="Y3244" s="45">
        <f t="shared" si="1670"/>
        <v>2.1954734961286482</v>
      </c>
      <c r="Z3244" s="47">
        <f t="shared" si="1671"/>
        <v>110.94710443242398</v>
      </c>
      <c r="AA3244" s="47">
        <f t="shared" si="1672"/>
        <v>126.52341930036485</v>
      </c>
      <c r="AB3244" s="45">
        <f t="shared" si="1673"/>
        <v>2.1225000000000001</v>
      </c>
      <c r="AC3244" s="2" t="str">
        <f t="shared" si="1659"/>
        <v>TY2</v>
      </c>
      <c r="AD3244">
        <f t="shared" si="1660"/>
        <v>125.203125</v>
      </c>
      <c r="AE3244">
        <f t="shared" si="1661"/>
        <v>124.71875</v>
      </c>
      <c r="AF3244" s="49">
        <f t="shared" si="1688"/>
        <v>0.484375</v>
      </c>
      <c r="AG3244" s="3">
        <f t="shared" si="1674"/>
        <v>123.83084270401336</v>
      </c>
      <c r="AH3244">
        <f t="shared" si="1675"/>
        <v>123.42972713653785</v>
      </c>
      <c r="AI3244" s="51">
        <f t="shared" si="1676"/>
        <v>0.40111556747551447</v>
      </c>
      <c r="AJ3244" s="52">
        <f t="shared" si="1677"/>
        <v>-8.3259432524485533E-2</v>
      </c>
      <c r="AK3244" s="2">
        <v>41536</v>
      </c>
      <c r="AL3244" t="str">
        <v>912828VV</v>
      </c>
      <c r="AM3244">
        <v>2.8605999999999998</v>
      </c>
      <c r="AN3244">
        <v>-0.22894</v>
      </c>
      <c r="AO3244">
        <v>0.79390000000000005</v>
      </c>
      <c r="AP3244">
        <v>125.203125</v>
      </c>
      <c r="AQ3244">
        <f>VLOOKUP(AL3244,工作表1!$F$3:$G$1000,2,FALSE)</f>
        <v>2.125</v>
      </c>
      <c r="AR3244" t="str">
        <f>VLOOKUP(AL3244,工作表1!$F$3:$H$1000,3,FALSE)</f>
        <v>2020/8/31</v>
      </c>
      <c r="AS3244">
        <f t="shared" si="1662"/>
        <v>9.2499999999999999E-2</v>
      </c>
      <c r="AT3244">
        <f t="shared" si="1663"/>
        <v>2.0325000000000002</v>
      </c>
      <c r="AU3244" s="43">
        <f t="shared" si="1678"/>
        <v>41698</v>
      </c>
      <c r="AV3244" s="43">
        <f t="shared" si="1664"/>
        <v>41729</v>
      </c>
      <c r="AW3244" s="45">
        <f t="shared" si="1679"/>
        <v>0.11740331491712706</v>
      </c>
      <c r="AX3244" s="45">
        <f t="shared" si="1680"/>
        <v>1.235211534095209</v>
      </c>
      <c r="AY3244" s="47">
        <f t="shared" si="1681"/>
        <v>100.64087789486233</v>
      </c>
      <c r="AZ3244" s="47">
        <f t="shared" si="1682"/>
        <v>123.83084270401336</v>
      </c>
      <c r="BA3244" s="43"/>
      <c r="BC3244" s="2">
        <v>41535</v>
      </c>
      <c r="BD3244" t="str">
        <v>912828PX</v>
      </c>
      <c r="BE3244">
        <v>-8.8980999999999995</v>
      </c>
      <c r="BF3244">
        <v>0.55861000000000005</v>
      </c>
      <c r="BG3244">
        <v>0.86970000000000003</v>
      </c>
      <c r="BH3244">
        <v>124.71875</v>
      </c>
      <c r="BI3244">
        <f>VLOOKUP(BD3244,工作表1!$K$3:$L$1000,2,FALSE)</f>
        <v>3.625</v>
      </c>
      <c r="BJ3244" t="str">
        <f>VLOOKUP(BD3244,工作表1!$K$3:$M$1000,3,FALSE)</f>
        <v>2021/2/15</v>
      </c>
      <c r="BK3244">
        <f t="shared" si="1665"/>
        <v>9.2999999999999999E-2</v>
      </c>
      <c r="BL3244">
        <f t="shared" si="1666"/>
        <v>3.532</v>
      </c>
      <c r="BM3244" s="43">
        <f t="shared" si="1683"/>
        <v>41685</v>
      </c>
      <c r="BN3244" s="43">
        <f t="shared" si="1667"/>
        <v>41820</v>
      </c>
      <c r="BO3244" s="45">
        <f t="shared" si="1684"/>
        <v>0.34476902173913043</v>
      </c>
      <c r="BP3244" s="45">
        <f t="shared" si="1685"/>
        <v>3.16531696694461</v>
      </c>
      <c r="BQ3244" s="47">
        <f t="shared" si="1686"/>
        <v>110.79522264041866</v>
      </c>
      <c r="BR3244" s="47">
        <f t="shared" si="1687"/>
        <v>123.42972713653785</v>
      </c>
    </row>
    <row r="3245" spans="6:70" x14ac:dyDescent="0.25">
      <c r="F3245" s="2">
        <v>41641</v>
      </c>
      <c r="G3245">
        <v>9.5000000000000001E-2</v>
      </c>
      <c r="H3245" s="43">
        <v>41694</v>
      </c>
      <c r="I3245">
        <v>2.181</v>
      </c>
      <c r="L3245" s="2">
        <v>41535</v>
      </c>
      <c r="M3245" t="str">
        <v>912828ND</v>
      </c>
      <c r="N3245">
        <v>0.52490000000000003</v>
      </c>
      <c r="O3245">
        <v>-0.42685000000000001</v>
      </c>
      <c r="P3245">
        <v>0.86709999999999998</v>
      </c>
      <c r="Q3245">
        <v>126.578125</v>
      </c>
      <c r="R3245">
        <f>VLOOKUP(M3245,工作表1!$A$3:$B$1000,2,FALSE)</f>
        <v>3.5</v>
      </c>
      <c r="S3245" t="str">
        <f>VLOOKUP(M3245,工作表1!$A$3:$C$1000,3,FALSE)</f>
        <v>2020/5/15</v>
      </c>
      <c r="T3245">
        <f t="shared" si="1657"/>
        <v>9.2999999999999999E-2</v>
      </c>
      <c r="U3245">
        <f t="shared" si="1656"/>
        <v>3.407</v>
      </c>
      <c r="V3245" s="43">
        <f t="shared" si="1668"/>
        <v>41593</v>
      </c>
      <c r="W3245" s="43">
        <f t="shared" si="1658"/>
        <v>41639</v>
      </c>
      <c r="X3245" s="45">
        <f t="shared" si="1669"/>
        <v>1.2078804347826086</v>
      </c>
      <c r="Y3245" s="45">
        <f t="shared" si="1670"/>
        <v>2.1955516676593207</v>
      </c>
      <c r="Z3245" s="47">
        <f t="shared" si="1671"/>
        <v>110.88311437368418</v>
      </c>
      <c r="AA3245" s="47">
        <f t="shared" si="1672"/>
        <v>126.43578164993812</v>
      </c>
      <c r="AB3245" s="45">
        <f t="shared" si="1673"/>
        <v>2.0497999999999998</v>
      </c>
      <c r="AC3245" s="2" t="str">
        <f t="shared" si="1659"/>
        <v>TY2</v>
      </c>
      <c r="AD3245">
        <f t="shared" si="1660"/>
        <v>125.578125</v>
      </c>
      <c r="AE3245">
        <f t="shared" si="1661"/>
        <v>123.28125</v>
      </c>
      <c r="AF3245" s="49">
        <f t="shared" si="1688"/>
        <v>2.296875</v>
      </c>
      <c r="AG3245" s="3">
        <f t="shared" si="1674"/>
        <v>124.61770537312316</v>
      </c>
      <c r="AH3245">
        <f t="shared" si="1675"/>
        <v>121.94717622684411</v>
      </c>
      <c r="AI3245" s="51">
        <f t="shared" si="1676"/>
        <v>2.6705291462790512</v>
      </c>
      <c r="AJ3245" s="52">
        <f t="shared" si="1677"/>
        <v>0.37365414627905125</v>
      </c>
      <c r="AK3245" s="2">
        <v>41535</v>
      </c>
      <c r="AL3245" t="str">
        <v>912828NT</v>
      </c>
      <c r="AM3245">
        <v>3.6391</v>
      </c>
      <c r="AN3245">
        <v>-0.29479</v>
      </c>
      <c r="AO3245">
        <v>0.82050000000000001</v>
      </c>
      <c r="AP3245">
        <v>125.578125</v>
      </c>
      <c r="AQ3245">
        <f>VLOOKUP(AL3245,工作表1!$F$3:$G$1000,2,FALSE)</f>
        <v>2.625</v>
      </c>
      <c r="AR3245" t="str">
        <f>VLOOKUP(AL3245,工作表1!$F$3:$H$1000,3,FALSE)</f>
        <v>2020/8/15</v>
      </c>
      <c r="AS3245">
        <f t="shared" si="1662"/>
        <v>9.2999999999999999E-2</v>
      </c>
      <c r="AT3245">
        <f t="shared" si="1663"/>
        <v>2.532</v>
      </c>
      <c r="AU3245" s="43">
        <f t="shared" si="1678"/>
        <v>41685</v>
      </c>
      <c r="AV3245" s="43">
        <f t="shared" si="1664"/>
        <v>41729</v>
      </c>
      <c r="AW3245" s="45">
        <f t="shared" si="1679"/>
        <v>0.24966032608695654</v>
      </c>
      <c r="AX3245" s="45">
        <f t="shared" si="1680"/>
        <v>1.6376740247170936</v>
      </c>
      <c r="AY3245" s="47">
        <f t="shared" si="1681"/>
        <v>104.59227467873887</v>
      </c>
      <c r="AZ3245" s="47">
        <f t="shared" si="1682"/>
        <v>124.61770537312316</v>
      </c>
      <c r="BA3245" s="43"/>
      <c r="BC3245" s="2">
        <v>41534</v>
      </c>
      <c r="BD3245" t="str">
        <v>912828PX</v>
      </c>
      <c r="BE3245">
        <v>-9.7177000000000007</v>
      </c>
      <c r="BF3245">
        <v>0.60540000000000005</v>
      </c>
      <c r="BG3245">
        <v>0.86970000000000003</v>
      </c>
      <c r="BH3245">
        <v>123.28125</v>
      </c>
      <c r="BI3245">
        <f>VLOOKUP(BD3245,工作表1!$K$3:$L$1000,2,FALSE)</f>
        <v>3.625</v>
      </c>
      <c r="BJ3245" t="str">
        <f>VLOOKUP(BD3245,工作表1!$K$3:$M$1000,3,FALSE)</f>
        <v>2021/2/15</v>
      </c>
      <c r="BK3245">
        <f t="shared" si="1665"/>
        <v>9.2999999999999999E-2</v>
      </c>
      <c r="BL3245">
        <f t="shared" si="1666"/>
        <v>3.532</v>
      </c>
      <c r="BM3245" s="43">
        <f t="shared" si="1683"/>
        <v>41685</v>
      </c>
      <c r="BN3245" s="43">
        <f t="shared" si="1667"/>
        <v>41820</v>
      </c>
      <c r="BO3245" s="45">
        <f t="shared" si="1684"/>
        <v>0.33491847826086957</v>
      </c>
      <c r="BP3245" s="45">
        <f t="shared" si="1685"/>
        <v>3.1653979303156641</v>
      </c>
      <c r="BQ3245" s="47">
        <f t="shared" si="1686"/>
        <v>109.51799032886987</v>
      </c>
      <c r="BR3245" s="47">
        <f t="shared" si="1687"/>
        <v>121.94717622684411</v>
      </c>
    </row>
    <row r="3246" spans="6:70" x14ac:dyDescent="0.25">
      <c r="F3246" s="2">
        <v>41640</v>
      </c>
      <c r="G3246">
        <v>9.0999999999999998E-2</v>
      </c>
      <c r="H3246" s="43">
        <v>41691</v>
      </c>
      <c r="I3246">
        <v>2.1711999999999998</v>
      </c>
      <c r="L3246" s="2">
        <v>41534</v>
      </c>
      <c r="M3246" t="str">
        <v>912828ND</v>
      </c>
      <c r="N3246">
        <v>-5.8200000000000002E-2</v>
      </c>
      <c r="O3246">
        <v>0.10398</v>
      </c>
      <c r="P3246">
        <v>0.86709999999999998</v>
      </c>
      <c r="Q3246">
        <v>125.21875</v>
      </c>
      <c r="R3246">
        <f>VLOOKUP(M3246,工作表1!$A$3:$B$1000,2,FALSE)</f>
        <v>3.5</v>
      </c>
      <c r="S3246" t="str">
        <f>VLOOKUP(M3246,工作表1!$A$3:$C$1000,3,FALSE)</f>
        <v>2020/5/15</v>
      </c>
      <c r="T3246">
        <f t="shared" si="1657"/>
        <v>9.2999999999999999E-2</v>
      </c>
      <c r="U3246">
        <f t="shared" si="1656"/>
        <v>3.407</v>
      </c>
      <c r="V3246" s="43">
        <f t="shared" si="1668"/>
        <v>41593</v>
      </c>
      <c r="W3246" s="43">
        <f t="shared" si="1658"/>
        <v>41639</v>
      </c>
      <c r="X3246" s="45">
        <f t="shared" si="1669"/>
        <v>1.1983695652173914</v>
      </c>
      <c r="Y3246" s="45">
        <f t="shared" si="1670"/>
        <v>2.1956298391899942</v>
      </c>
      <c r="Z3246" s="47">
        <f t="shared" si="1671"/>
        <v>109.54053420706398</v>
      </c>
      <c r="AA3246" s="47">
        <f t="shared" si="1672"/>
        <v>124.87342162083876</v>
      </c>
      <c r="AB3246" s="45">
        <f t="shared" si="1673"/>
        <v>2.2444999999999999</v>
      </c>
      <c r="AC3246" s="2" t="str">
        <f t="shared" si="1659"/>
        <v>TY2</v>
      </c>
      <c r="AD3246">
        <f t="shared" si="1660"/>
        <v>124.140625</v>
      </c>
      <c r="AE3246">
        <f t="shared" si="1661"/>
        <v>123.453125</v>
      </c>
      <c r="AF3246" s="49">
        <f t="shared" si="1688"/>
        <v>0.6875</v>
      </c>
      <c r="AG3246" s="3">
        <f t="shared" si="1674"/>
        <v>122.72273701019793</v>
      </c>
      <c r="AH3246">
        <f t="shared" si="1675"/>
        <v>121.59653689996119</v>
      </c>
      <c r="AI3246" s="51">
        <f t="shared" si="1676"/>
        <v>1.1262001102367378</v>
      </c>
      <c r="AJ3246" s="52">
        <f t="shared" si="1677"/>
        <v>0.43870011023673783</v>
      </c>
      <c r="AK3246" s="2">
        <v>41534</v>
      </c>
      <c r="AL3246" t="str">
        <v>912828VV</v>
      </c>
      <c r="AM3246">
        <v>2.4952000000000001</v>
      </c>
      <c r="AN3246">
        <v>-0.18475</v>
      </c>
      <c r="AO3246">
        <v>0.79390000000000005</v>
      </c>
      <c r="AP3246">
        <v>124.140625</v>
      </c>
      <c r="AQ3246">
        <f>VLOOKUP(AL3246,工作表1!$F$3:$G$1000,2,FALSE)</f>
        <v>2.125</v>
      </c>
      <c r="AR3246" t="str">
        <f>VLOOKUP(AL3246,工作表1!$F$3:$H$1000,3,FALSE)</f>
        <v>2020/8/31</v>
      </c>
      <c r="AS3246">
        <f t="shared" si="1662"/>
        <v>9.2999999999999999E-2</v>
      </c>
      <c r="AT3246">
        <f t="shared" si="1663"/>
        <v>2.032</v>
      </c>
      <c r="AU3246" s="43">
        <f t="shared" si="1678"/>
        <v>41698</v>
      </c>
      <c r="AV3246" s="43">
        <f t="shared" si="1664"/>
        <v>41729</v>
      </c>
      <c r="AW3246" s="45">
        <f t="shared" si="1679"/>
        <v>0.10566298342541436</v>
      </c>
      <c r="AX3246" s="45">
        <f t="shared" si="1680"/>
        <v>1.235115038219935</v>
      </c>
      <c r="AY3246" s="47">
        <f t="shared" si="1681"/>
        <v>99.785170547099341</v>
      </c>
      <c r="AZ3246" s="47">
        <f t="shared" si="1682"/>
        <v>122.72273701019793</v>
      </c>
      <c r="BA3246" s="43"/>
      <c r="BC3246" s="2">
        <v>41533</v>
      </c>
      <c r="BD3246" t="str">
        <v>912828PX</v>
      </c>
      <c r="BE3246">
        <v>-19.272400000000001</v>
      </c>
      <c r="BF3246">
        <v>1.1132299999999999</v>
      </c>
      <c r="BG3246">
        <v>0.86970000000000003</v>
      </c>
      <c r="BH3246">
        <v>123.453125</v>
      </c>
      <c r="BI3246">
        <f>VLOOKUP(BD3246,工作表1!$K$3:$L$1000,2,FALSE)</f>
        <v>3.625</v>
      </c>
      <c r="BJ3246" t="str">
        <f>VLOOKUP(BD3246,工作表1!$K$3:$M$1000,3,FALSE)</f>
        <v>2021/2/15</v>
      </c>
      <c r="BK3246">
        <f t="shared" si="1665"/>
        <v>9.2999999999999999E-2</v>
      </c>
      <c r="BL3246">
        <f t="shared" si="1666"/>
        <v>3.532</v>
      </c>
      <c r="BM3246" s="43">
        <f t="shared" si="1683"/>
        <v>41685</v>
      </c>
      <c r="BN3246" s="43">
        <f t="shared" si="1667"/>
        <v>41820</v>
      </c>
      <c r="BO3246" s="45">
        <f t="shared" si="1684"/>
        <v>0.3250679347826087</v>
      </c>
      <c r="BP3246" s="45">
        <f t="shared" si="1685"/>
        <v>3.1654788936867186</v>
      </c>
      <c r="BQ3246" s="47">
        <f t="shared" si="1686"/>
        <v>109.2251815208917</v>
      </c>
      <c r="BR3246" s="47">
        <f t="shared" si="1687"/>
        <v>121.59653689996119</v>
      </c>
    </row>
    <row r="3247" spans="6:70" x14ac:dyDescent="0.25">
      <c r="F3247" s="2">
        <v>41639</v>
      </c>
      <c r="G3247">
        <v>9.0999999999999998E-2</v>
      </c>
      <c r="H3247" s="43">
        <v>41690</v>
      </c>
      <c r="I3247">
        <v>2.1833999999999998</v>
      </c>
      <c r="L3247" s="2">
        <v>41533</v>
      </c>
      <c r="M3247" t="str">
        <v>912828ND</v>
      </c>
      <c r="N3247">
        <v>0.47539999999999999</v>
      </c>
      <c r="O3247">
        <v>-0.32267000000000001</v>
      </c>
      <c r="P3247">
        <v>0.86709999999999998</v>
      </c>
      <c r="Q3247">
        <v>125.0625</v>
      </c>
      <c r="R3247">
        <f>VLOOKUP(M3247,工作表1!$A$3:$B$1000,2,FALSE)</f>
        <v>3.5</v>
      </c>
      <c r="S3247" t="str">
        <f>VLOOKUP(M3247,工作表1!$A$3:$C$1000,3,FALSE)</f>
        <v>2020/5/15</v>
      </c>
      <c r="T3247">
        <f t="shared" si="1657"/>
        <v>9.2999999999999999E-2</v>
      </c>
      <c r="U3247">
        <f t="shared" si="1656"/>
        <v>3.407</v>
      </c>
      <c r="V3247" s="43">
        <f t="shared" si="1668"/>
        <v>41593</v>
      </c>
      <c r="W3247" s="43">
        <f t="shared" si="1658"/>
        <v>41639</v>
      </c>
      <c r="X3247" s="45">
        <f t="shared" si="1669"/>
        <v>1.1888586956521738</v>
      </c>
      <c r="Y3247" s="45">
        <f t="shared" si="1670"/>
        <v>2.1957080107206668</v>
      </c>
      <c r="Z3247" s="47">
        <f t="shared" si="1671"/>
        <v>109.55673852957895</v>
      </c>
      <c r="AA3247" s="47">
        <f t="shared" si="1672"/>
        <v>124.87810632606663</v>
      </c>
      <c r="AB3247" s="45">
        <f t="shared" si="1673"/>
        <v>2.2494000000000001</v>
      </c>
      <c r="AC3247" s="2" t="str">
        <f t="shared" si="1659"/>
        <v>TY2</v>
      </c>
      <c r="AD3247">
        <f t="shared" si="1660"/>
        <v>123.96875</v>
      </c>
      <c r="AE3247">
        <f t="shared" si="1661"/>
        <v>123.0625</v>
      </c>
      <c r="AF3247" s="49">
        <f t="shared" si="1688"/>
        <v>0.90625</v>
      </c>
      <c r="AG3247" s="3">
        <f t="shared" si="1674"/>
        <v>122.59456425571415</v>
      </c>
      <c r="AH3247">
        <f t="shared" si="1675"/>
        <v>121.28922980511607</v>
      </c>
      <c r="AI3247" s="51">
        <f t="shared" si="1676"/>
        <v>1.3053344505980817</v>
      </c>
      <c r="AJ3247" s="52">
        <f t="shared" si="1677"/>
        <v>0.39908445059808173</v>
      </c>
      <c r="AK3247" s="2">
        <v>41533</v>
      </c>
      <c r="AL3247" t="str">
        <v>912828VV</v>
      </c>
      <c r="AM3247">
        <v>3.1989999999999998</v>
      </c>
      <c r="AN3247">
        <v>-0.25649</v>
      </c>
      <c r="AO3247">
        <v>0.79390000000000005</v>
      </c>
      <c r="AP3247">
        <v>123.96875</v>
      </c>
      <c r="AQ3247">
        <f>VLOOKUP(AL3247,工作表1!$F$3:$G$1000,2,FALSE)</f>
        <v>2.125</v>
      </c>
      <c r="AR3247" t="str">
        <f>VLOOKUP(AL3247,工作表1!$F$3:$H$1000,3,FALSE)</f>
        <v>2020/8/31</v>
      </c>
      <c r="AS3247">
        <f t="shared" si="1662"/>
        <v>9.2999999999999999E-2</v>
      </c>
      <c r="AT3247">
        <f t="shared" si="1663"/>
        <v>2.032</v>
      </c>
      <c r="AU3247" s="43">
        <f t="shared" si="1678"/>
        <v>41698</v>
      </c>
      <c r="AV3247" s="43">
        <f t="shared" si="1664"/>
        <v>41729</v>
      </c>
      <c r="AW3247" s="45">
        <f t="shared" si="1679"/>
        <v>9.9792817679558013E-2</v>
      </c>
      <c r="AX3247" s="45">
        <f t="shared" si="1680"/>
        <v>1.2350667902822978</v>
      </c>
      <c r="AY3247" s="47">
        <f t="shared" si="1681"/>
        <v>99.695556411926532</v>
      </c>
      <c r="AZ3247" s="47">
        <f t="shared" si="1682"/>
        <v>122.59456425571415</v>
      </c>
      <c r="BA3247" s="43"/>
      <c r="BC3247" s="2">
        <v>41530</v>
      </c>
      <c r="BD3247" t="str">
        <v>912828PX</v>
      </c>
      <c r="BE3247">
        <v>-17.6934</v>
      </c>
      <c r="BF3247">
        <v>1.0280199999999999</v>
      </c>
      <c r="BG3247">
        <v>0.86970000000000003</v>
      </c>
      <c r="BH3247">
        <v>123.0625</v>
      </c>
      <c r="BI3247">
        <f>VLOOKUP(BD3247,工作表1!$K$3:$L$1000,2,FALSE)</f>
        <v>3.625</v>
      </c>
      <c r="BJ3247" t="str">
        <f>VLOOKUP(BD3247,工作表1!$K$3:$M$1000,3,FALSE)</f>
        <v>2021/2/15</v>
      </c>
      <c r="BK3247">
        <f t="shared" si="1665"/>
        <v>9.35E-2</v>
      </c>
      <c r="BL3247">
        <f t="shared" si="1666"/>
        <v>3.5314999999999999</v>
      </c>
      <c r="BM3247" s="43">
        <f t="shared" si="1683"/>
        <v>41685</v>
      </c>
      <c r="BN3247" s="43">
        <f t="shared" si="1667"/>
        <v>41820</v>
      </c>
      <c r="BO3247" s="45">
        <f t="shared" si="1684"/>
        <v>0.31521739130434784</v>
      </c>
      <c r="BP3247" s="45">
        <f t="shared" si="1685"/>
        <v>3.1655598570577723</v>
      </c>
      <c r="BQ3247" s="47">
        <f t="shared" si="1686"/>
        <v>108.96966014400564</v>
      </c>
      <c r="BR3247" s="47">
        <f t="shared" si="1687"/>
        <v>121.28922980511607</v>
      </c>
    </row>
    <row r="3248" spans="6:70" x14ac:dyDescent="0.25">
      <c r="F3248" s="2">
        <v>41638</v>
      </c>
      <c r="G3248">
        <v>9.4E-2</v>
      </c>
      <c r="H3248" s="43">
        <v>41689</v>
      </c>
      <c r="I3248">
        <v>2.1638999999999999</v>
      </c>
      <c r="L3248" s="2">
        <v>41530</v>
      </c>
      <c r="M3248" t="str">
        <v>912828ND</v>
      </c>
      <c r="N3248">
        <v>1.0118</v>
      </c>
      <c r="O3248">
        <v>-0.69286999999999999</v>
      </c>
      <c r="P3248">
        <v>0.86709999999999998</v>
      </c>
      <c r="Q3248">
        <v>124.671875</v>
      </c>
      <c r="R3248">
        <f>VLOOKUP(M3248,工作表1!$A$3:$B$1000,2,FALSE)</f>
        <v>3.5</v>
      </c>
      <c r="S3248" t="str">
        <f>VLOOKUP(M3248,工作表1!$A$3:$C$1000,3,FALSE)</f>
        <v>2020/5/15</v>
      </c>
      <c r="T3248">
        <f t="shared" si="1657"/>
        <v>9.35E-2</v>
      </c>
      <c r="U3248">
        <f t="shared" si="1656"/>
        <v>3.4064999999999999</v>
      </c>
      <c r="V3248" s="43">
        <f t="shared" si="1668"/>
        <v>41593</v>
      </c>
      <c r="W3248" s="43">
        <f t="shared" si="1658"/>
        <v>41639</v>
      </c>
      <c r="X3248" s="45">
        <f t="shared" si="1669"/>
        <v>1.1793478260869565</v>
      </c>
      <c r="Y3248" s="45">
        <f t="shared" si="1670"/>
        <v>2.1957861822513403</v>
      </c>
      <c r="Z3248" s="47">
        <f t="shared" si="1671"/>
        <v>109.35343042052578</v>
      </c>
      <c r="AA3248" s="47">
        <f t="shared" si="1672"/>
        <v>124.62980382180783</v>
      </c>
      <c r="AB3248" s="45">
        <f t="shared" si="1673"/>
        <v>2.3033000000000001</v>
      </c>
      <c r="AC3248" s="2" t="str">
        <f t="shared" si="1659"/>
        <v>TY2</v>
      </c>
      <c r="AD3248">
        <f t="shared" si="1660"/>
        <v>123.546875</v>
      </c>
      <c r="AE3248">
        <f t="shared" si="1661"/>
        <v>123.109375</v>
      </c>
      <c r="AF3248" s="49">
        <f t="shared" si="1688"/>
        <v>0.4375</v>
      </c>
      <c r="AG3248" s="3">
        <f t="shared" si="1674"/>
        <v>122.16650197397067</v>
      </c>
      <c r="AH3248">
        <f t="shared" si="1675"/>
        <v>120.09772896494022</v>
      </c>
      <c r="AI3248" s="51">
        <f t="shared" si="1676"/>
        <v>2.0687730090304512</v>
      </c>
      <c r="AJ3248" s="52">
        <f t="shared" si="1677"/>
        <v>1.6312730090304512</v>
      </c>
      <c r="AK3248" s="2">
        <v>41530</v>
      </c>
      <c r="AL3248" t="str">
        <v>912828VV</v>
      </c>
      <c r="AM3248">
        <v>3.2431999999999999</v>
      </c>
      <c r="AN3248">
        <v>-0.25812000000000002</v>
      </c>
      <c r="AO3248">
        <v>0.79390000000000005</v>
      </c>
      <c r="AP3248">
        <v>123.546875</v>
      </c>
      <c r="AQ3248">
        <f>VLOOKUP(AL3248,工作表1!$F$3:$G$1000,2,FALSE)</f>
        <v>2.125</v>
      </c>
      <c r="AR3248" t="str">
        <f>VLOOKUP(AL3248,工作表1!$F$3:$H$1000,3,FALSE)</f>
        <v>2020/8/31</v>
      </c>
      <c r="AS3248">
        <f t="shared" si="1662"/>
        <v>9.35E-2</v>
      </c>
      <c r="AT3248">
        <f t="shared" si="1663"/>
        <v>2.0314999999999999</v>
      </c>
      <c r="AU3248" s="43">
        <f t="shared" si="1678"/>
        <v>41698</v>
      </c>
      <c r="AV3248" s="43">
        <f t="shared" si="1664"/>
        <v>41729</v>
      </c>
      <c r="AW3248" s="45">
        <f t="shared" si="1679"/>
        <v>9.3922651933701654E-2</v>
      </c>
      <c r="AX3248" s="45">
        <f t="shared" si="1680"/>
        <v>1.2350185423446607</v>
      </c>
      <c r="AY3248" s="47">
        <f t="shared" si="1681"/>
        <v>99.367587758840031</v>
      </c>
      <c r="AZ3248" s="47">
        <f t="shared" si="1682"/>
        <v>122.16650197397067</v>
      </c>
      <c r="BA3248" s="43"/>
      <c r="BC3248" s="2">
        <v>41529</v>
      </c>
      <c r="BD3248" t="str">
        <v>912828PC</v>
      </c>
      <c r="BE3248">
        <v>-20.660900000000002</v>
      </c>
      <c r="BF3248">
        <v>1.2393099999999999</v>
      </c>
      <c r="BG3248">
        <v>0.82050000000000001</v>
      </c>
      <c r="BH3248">
        <v>123.109375</v>
      </c>
      <c r="BI3248">
        <f>VLOOKUP(BD3248,工作表1!$K$3:$L$1000,2,FALSE)</f>
        <v>2.625</v>
      </c>
      <c r="BJ3248" t="str">
        <f>VLOOKUP(BD3248,工作表1!$K$3:$M$1000,3,FALSE)</f>
        <v>2020/11/15</v>
      </c>
      <c r="BK3248">
        <f t="shared" si="1665"/>
        <v>9.1999999999999998E-2</v>
      </c>
      <c r="BL3248">
        <f t="shared" si="1666"/>
        <v>2.5329999999999999</v>
      </c>
      <c r="BM3248" s="43">
        <f t="shared" si="1683"/>
        <v>41593</v>
      </c>
      <c r="BN3248" s="43">
        <f t="shared" si="1667"/>
        <v>41820</v>
      </c>
      <c r="BO3248" s="45">
        <f t="shared" si="1684"/>
        <v>0.86311141304347827</v>
      </c>
      <c r="BP3248" s="45">
        <f t="shared" si="1685"/>
        <v>2.9487278513996422</v>
      </c>
      <c r="BQ3248" s="47">
        <f t="shared" si="1686"/>
        <v>102.06223440873192</v>
      </c>
      <c r="BR3248" s="47">
        <f t="shared" si="1687"/>
        <v>120.09772896494022</v>
      </c>
    </row>
    <row r="3249" spans="6:70" x14ac:dyDescent="0.25">
      <c r="F3249" s="2">
        <v>41635</v>
      </c>
      <c r="G3249">
        <v>9.1499999999999998E-2</v>
      </c>
      <c r="H3249" s="43">
        <v>41688</v>
      </c>
      <c r="I3249">
        <v>2.1248999999999998</v>
      </c>
      <c r="L3249" s="2">
        <v>41529</v>
      </c>
      <c r="M3249" t="str">
        <v>912828ND</v>
      </c>
      <c r="N3249">
        <v>0.15079999999999999</v>
      </c>
      <c r="O3249">
        <v>-3.9640000000000002E-2</v>
      </c>
      <c r="P3249">
        <v>0.86709999999999998</v>
      </c>
      <c r="Q3249">
        <v>124.5625</v>
      </c>
      <c r="R3249">
        <f>VLOOKUP(M3249,工作表1!$A$3:$B$1000,2,FALSE)</f>
        <v>3.5</v>
      </c>
      <c r="S3249" t="str">
        <f>VLOOKUP(M3249,工作表1!$A$3:$C$1000,3,FALSE)</f>
        <v>2020/5/15</v>
      </c>
      <c r="T3249">
        <f t="shared" si="1657"/>
        <v>9.1999999999999998E-2</v>
      </c>
      <c r="U3249">
        <f t="shared" si="1656"/>
        <v>3.4079999999999999</v>
      </c>
      <c r="V3249" s="43">
        <f t="shared" si="1668"/>
        <v>41593</v>
      </c>
      <c r="W3249" s="43">
        <f t="shared" si="1658"/>
        <v>41639</v>
      </c>
      <c r="X3249" s="45">
        <f t="shared" si="1669"/>
        <v>1.1508152173913044</v>
      </c>
      <c r="Y3249" s="45">
        <f t="shared" si="1670"/>
        <v>2.1960206968433589</v>
      </c>
      <c r="Z3249" s="47">
        <f t="shared" si="1671"/>
        <v>109.06682039626888</v>
      </c>
      <c r="AA3249" s="47">
        <f t="shared" si="1672"/>
        <v>124.25673650766585</v>
      </c>
      <c r="AB3249" s="45">
        <f t="shared" si="1673"/>
        <v>2.3351000000000002</v>
      </c>
      <c r="AC3249" s="2" t="str">
        <f t="shared" si="1659"/>
        <v>TY2</v>
      </c>
      <c r="AD3249">
        <f t="shared" si="1660"/>
        <v>123.421875</v>
      </c>
      <c r="AE3249">
        <f t="shared" si="1661"/>
        <v>123.109375</v>
      </c>
      <c r="AF3249" s="49">
        <f t="shared" si="1688"/>
        <v>0.3125</v>
      </c>
      <c r="AG3249" s="3">
        <f t="shared" si="1674"/>
        <v>122.02069262756332</v>
      </c>
      <c r="AH3249">
        <f t="shared" si="1675"/>
        <v>120.02412798054888</v>
      </c>
      <c r="AI3249" s="51">
        <f t="shared" si="1676"/>
        <v>1.9965646470144378</v>
      </c>
      <c r="AJ3249" s="52">
        <f t="shared" si="1677"/>
        <v>1.6840646470144378</v>
      </c>
      <c r="AK3249" s="2">
        <v>41529</v>
      </c>
      <c r="AL3249" t="str">
        <v>912828VV</v>
      </c>
      <c r="AM3249">
        <v>3.3877000000000002</v>
      </c>
      <c r="AN3249">
        <v>-0.26296999999999998</v>
      </c>
      <c r="AO3249">
        <v>0.79390000000000005</v>
      </c>
      <c r="AP3249">
        <v>123.421875</v>
      </c>
      <c r="AQ3249">
        <f>VLOOKUP(AL3249,工作表1!$F$3:$G$1000,2,FALSE)</f>
        <v>2.125</v>
      </c>
      <c r="AR3249" t="str">
        <f>VLOOKUP(AL3249,工作表1!$F$3:$H$1000,3,FALSE)</f>
        <v>2020/8/31</v>
      </c>
      <c r="AS3249">
        <f t="shared" si="1662"/>
        <v>9.1999999999999998E-2</v>
      </c>
      <c r="AT3249">
        <f t="shared" si="1663"/>
        <v>2.0329999999999999</v>
      </c>
      <c r="AU3249" s="43">
        <f t="shared" si="1678"/>
        <v>41698</v>
      </c>
      <c r="AV3249" s="43">
        <f t="shared" si="1664"/>
        <v>41729</v>
      </c>
      <c r="AW3249" s="45">
        <f t="shared" si="1679"/>
        <v>7.6312154696132589E-2</v>
      </c>
      <c r="AX3249" s="45">
        <f t="shared" si="1680"/>
        <v>1.2348737985317488</v>
      </c>
      <c r="AY3249" s="47">
        <f t="shared" si="1681"/>
        <v>99.289081362562854</v>
      </c>
      <c r="AZ3249" s="47">
        <f t="shared" si="1682"/>
        <v>122.02069262756332</v>
      </c>
      <c r="BA3249" s="43"/>
      <c r="BC3249" s="2">
        <v>41528</v>
      </c>
      <c r="BD3249" t="str">
        <v>912828PC</v>
      </c>
      <c r="BE3249">
        <v>-21.863399999999999</v>
      </c>
      <c r="BF3249">
        <v>1.3014699999999999</v>
      </c>
      <c r="BG3249">
        <v>0.82050000000000001</v>
      </c>
      <c r="BH3249">
        <v>123.109375</v>
      </c>
      <c r="BI3249">
        <f>VLOOKUP(BD3249,工作表1!$K$3:$L$1000,2,FALSE)</f>
        <v>2.625</v>
      </c>
      <c r="BJ3249" t="str">
        <f>VLOOKUP(BD3249,工作表1!$K$3:$M$1000,3,FALSE)</f>
        <v>2020/11/15</v>
      </c>
      <c r="BK3249">
        <f t="shared" si="1665"/>
        <v>9.1499999999999998E-2</v>
      </c>
      <c r="BL3249">
        <f t="shared" si="1666"/>
        <v>2.5335000000000001</v>
      </c>
      <c r="BM3249" s="43">
        <f t="shared" si="1683"/>
        <v>41593</v>
      </c>
      <c r="BN3249" s="43">
        <f t="shared" si="1667"/>
        <v>41820</v>
      </c>
      <c r="BO3249" s="45">
        <f t="shared" si="1684"/>
        <v>0.85597826086956519</v>
      </c>
      <c r="BP3249" s="45">
        <f t="shared" si="1685"/>
        <v>2.9487864800476471</v>
      </c>
      <c r="BQ3249" s="47">
        <f t="shared" si="1686"/>
        <v>102.01439396009516</v>
      </c>
      <c r="BR3249" s="47">
        <f t="shared" si="1687"/>
        <v>120.02412798054888</v>
      </c>
    </row>
    <row r="3250" spans="6:70" x14ac:dyDescent="0.25">
      <c r="F3250" s="2">
        <v>41634</v>
      </c>
      <c r="G3250">
        <v>9.6000000000000002E-2</v>
      </c>
      <c r="H3250" s="43">
        <v>41687</v>
      </c>
      <c r="I3250">
        <v>2.1663000000000001</v>
      </c>
      <c r="L3250" s="2">
        <v>41528</v>
      </c>
      <c r="M3250" t="str">
        <v>912828ND</v>
      </c>
      <c r="N3250">
        <v>-0.28060000000000002</v>
      </c>
      <c r="O3250">
        <v>0.21262</v>
      </c>
      <c r="P3250">
        <v>0.86709999999999998</v>
      </c>
      <c r="Q3250">
        <v>124.53125</v>
      </c>
      <c r="R3250">
        <f>VLOOKUP(M3250,工作表1!$A$3:$B$1000,2,FALSE)</f>
        <v>3.5</v>
      </c>
      <c r="S3250" t="str">
        <f>VLOOKUP(M3250,工作表1!$A$3:$C$1000,3,FALSE)</f>
        <v>2020/5/15</v>
      </c>
      <c r="T3250">
        <f t="shared" si="1657"/>
        <v>9.1499999999999998E-2</v>
      </c>
      <c r="U3250">
        <f t="shared" si="1656"/>
        <v>3.4085000000000001</v>
      </c>
      <c r="V3250" s="43">
        <f t="shared" si="1668"/>
        <v>41593</v>
      </c>
      <c r="W3250" s="43">
        <f t="shared" si="1658"/>
        <v>41639</v>
      </c>
      <c r="X3250" s="45">
        <f t="shared" si="1669"/>
        <v>1.1413043478260869</v>
      </c>
      <c r="Y3250" s="45">
        <f t="shared" si="1670"/>
        <v>2.1960988683740323</v>
      </c>
      <c r="Z3250" s="47">
        <f t="shared" si="1671"/>
        <v>108.96300910493272</v>
      </c>
      <c r="AA3250" s="47">
        <f t="shared" si="1672"/>
        <v>124.12283146614399</v>
      </c>
      <c r="AB3250" s="45">
        <f t="shared" si="1673"/>
        <v>2.3300999999999998</v>
      </c>
      <c r="AC3250" s="2" t="str">
        <f t="shared" si="1659"/>
        <v>TY2</v>
      </c>
      <c r="AD3250">
        <f t="shared" si="1660"/>
        <v>123.390625</v>
      </c>
      <c r="AE3250">
        <f t="shared" si="1661"/>
        <v>122.703125</v>
      </c>
      <c r="AF3250" s="49">
        <f t="shared" si="1688"/>
        <v>0.6875</v>
      </c>
      <c r="AG3250" s="3">
        <f t="shared" si="1674"/>
        <v>121.95170570317705</v>
      </c>
      <c r="AH3250">
        <f t="shared" si="1675"/>
        <v>119.58286212068531</v>
      </c>
      <c r="AI3250" s="51">
        <f t="shared" si="1676"/>
        <v>2.3688435824917491</v>
      </c>
      <c r="AJ3250" s="52">
        <f t="shared" si="1677"/>
        <v>1.6813435824917491</v>
      </c>
      <c r="AK3250" s="2">
        <v>41528</v>
      </c>
      <c r="AL3250" t="str">
        <v>912828VV</v>
      </c>
      <c r="AM3250">
        <v>3.0110999999999999</v>
      </c>
      <c r="AN3250">
        <v>-0.21987999999999999</v>
      </c>
      <c r="AO3250">
        <v>0.79390000000000005</v>
      </c>
      <c r="AP3250">
        <v>123.390625</v>
      </c>
      <c r="AQ3250">
        <f>VLOOKUP(AL3250,工作表1!$F$3:$G$1000,2,FALSE)</f>
        <v>2.125</v>
      </c>
      <c r="AR3250" t="str">
        <f>VLOOKUP(AL3250,工作表1!$F$3:$H$1000,3,FALSE)</f>
        <v>2020/8/31</v>
      </c>
      <c r="AS3250">
        <f t="shared" si="1662"/>
        <v>9.1499999999999998E-2</v>
      </c>
      <c r="AT3250">
        <f t="shared" si="1663"/>
        <v>2.0335000000000001</v>
      </c>
      <c r="AU3250" s="43">
        <f t="shared" si="1678"/>
        <v>41698</v>
      </c>
      <c r="AV3250" s="43">
        <f t="shared" si="1664"/>
        <v>41729</v>
      </c>
      <c r="AW3250" s="45">
        <f t="shared" si="1679"/>
        <v>7.0441988950276244E-2</v>
      </c>
      <c r="AX3250" s="45">
        <f t="shared" si="1680"/>
        <v>1.2348255505941119</v>
      </c>
      <c r="AY3250" s="47">
        <f t="shared" si="1681"/>
        <v>99.24673541346003</v>
      </c>
      <c r="AZ3250" s="47">
        <f t="shared" si="1682"/>
        <v>121.95170570317705</v>
      </c>
      <c r="BA3250" s="43"/>
      <c r="BC3250" s="2">
        <v>41527</v>
      </c>
      <c r="BD3250" t="str">
        <v>912828PC</v>
      </c>
      <c r="BE3250">
        <v>-22.4406</v>
      </c>
      <c r="BF3250">
        <v>1.3304499999999999</v>
      </c>
      <c r="BG3250">
        <v>0.82050000000000001</v>
      </c>
      <c r="BH3250">
        <v>122.703125</v>
      </c>
      <c r="BI3250">
        <f>VLOOKUP(BD3250,工作表1!$K$3:$L$1000,2,FALSE)</f>
        <v>2.625</v>
      </c>
      <c r="BJ3250" t="str">
        <f>VLOOKUP(BD3250,工作表1!$K$3:$M$1000,3,FALSE)</f>
        <v>2020/11/15</v>
      </c>
      <c r="BK3250">
        <f t="shared" si="1665"/>
        <v>9.1999999999999998E-2</v>
      </c>
      <c r="BL3250">
        <f t="shared" si="1666"/>
        <v>2.5329999999999999</v>
      </c>
      <c r="BM3250" s="43">
        <f t="shared" si="1683"/>
        <v>41593</v>
      </c>
      <c r="BN3250" s="43">
        <f t="shared" si="1667"/>
        <v>41820</v>
      </c>
      <c r="BO3250" s="45">
        <f t="shared" si="1684"/>
        <v>0.84884510869565211</v>
      </c>
      <c r="BP3250" s="45">
        <f t="shared" si="1685"/>
        <v>2.948845108695652</v>
      </c>
      <c r="BQ3250" s="47">
        <f t="shared" si="1686"/>
        <v>101.66407614780007</v>
      </c>
      <c r="BR3250" s="47">
        <f t="shared" si="1687"/>
        <v>119.58286212068531</v>
      </c>
    </row>
    <row r="3251" spans="6:70" x14ac:dyDescent="0.25">
      <c r="F3251" s="2">
        <v>41632</v>
      </c>
      <c r="G3251">
        <v>9.5000000000000001E-2</v>
      </c>
      <c r="H3251" s="43">
        <v>41684</v>
      </c>
      <c r="I3251">
        <v>2.1663000000000001</v>
      </c>
      <c r="L3251" s="2">
        <v>41527</v>
      </c>
      <c r="M3251" t="str">
        <v>912828ND</v>
      </c>
      <c r="N3251">
        <v>0.32690000000000002</v>
      </c>
      <c r="O3251">
        <v>-0.12447</v>
      </c>
      <c r="P3251">
        <v>0.86709999999999998</v>
      </c>
      <c r="Q3251">
        <v>124.15625</v>
      </c>
      <c r="R3251">
        <f>VLOOKUP(M3251,工作表1!$A$3:$B$1000,2,FALSE)</f>
        <v>3.5</v>
      </c>
      <c r="S3251" t="str">
        <f>VLOOKUP(M3251,工作表1!$A$3:$C$1000,3,FALSE)</f>
        <v>2020/5/15</v>
      </c>
      <c r="T3251">
        <f t="shared" si="1657"/>
        <v>9.1999999999999998E-2</v>
      </c>
      <c r="U3251">
        <f t="shared" si="1656"/>
        <v>3.4079999999999999</v>
      </c>
      <c r="V3251" s="43">
        <f t="shared" si="1668"/>
        <v>41593</v>
      </c>
      <c r="W3251" s="43">
        <f t="shared" si="1658"/>
        <v>41639</v>
      </c>
      <c r="X3251" s="45">
        <f t="shared" si="1669"/>
        <v>1.1317934782608696</v>
      </c>
      <c r="Y3251" s="45">
        <f t="shared" si="1670"/>
        <v>2.1961770399047054</v>
      </c>
      <c r="Z3251" s="47">
        <f t="shared" si="1671"/>
        <v>108.76320363727939</v>
      </c>
      <c r="AA3251" s="47">
        <f t="shared" si="1672"/>
        <v>123.87857165497435</v>
      </c>
      <c r="AB3251" s="45">
        <f t="shared" si="1673"/>
        <v>2.3942000000000001</v>
      </c>
      <c r="AC3251" s="2" t="str">
        <f t="shared" si="1659"/>
        <v>TY2</v>
      </c>
      <c r="AD3251">
        <f t="shared" si="1660"/>
        <v>122.9375</v>
      </c>
      <c r="AE3251">
        <f t="shared" si="1661"/>
        <v>123.125</v>
      </c>
      <c r="AF3251" s="49">
        <f t="shared" si="1688"/>
        <v>-0.1875</v>
      </c>
      <c r="AG3251" s="3">
        <f t="shared" si="1674"/>
        <v>121.51378389921889</v>
      </c>
      <c r="AH3251">
        <f t="shared" si="1675"/>
        <v>120.03205091868091</v>
      </c>
      <c r="AI3251" s="51">
        <f t="shared" si="1676"/>
        <v>1.4817329805379842</v>
      </c>
      <c r="AJ3251" s="52">
        <f t="shared" si="1677"/>
        <v>1.6692329805379842</v>
      </c>
      <c r="AK3251" s="2">
        <v>41527</v>
      </c>
      <c r="AL3251" t="str">
        <v>912828VV</v>
      </c>
      <c r="AM3251">
        <v>3.33</v>
      </c>
      <c r="AN3251">
        <v>-0.25201000000000001</v>
      </c>
      <c r="AO3251">
        <v>0.79390000000000005</v>
      </c>
      <c r="AP3251">
        <v>122.9375</v>
      </c>
      <c r="AQ3251">
        <f>VLOOKUP(AL3251,工作表1!$F$3:$G$1000,2,FALSE)</f>
        <v>2.125</v>
      </c>
      <c r="AR3251" t="str">
        <f>VLOOKUP(AL3251,工作表1!$F$3:$H$1000,3,FALSE)</f>
        <v>2020/8/31</v>
      </c>
      <c r="AS3251">
        <f t="shared" si="1662"/>
        <v>9.1999999999999998E-2</v>
      </c>
      <c r="AT3251">
        <f t="shared" si="1663"/>
        <v>2.0329999999999999</v>
      </c>
      <c r="AU3251" s="43">
        <f t="shared" si="1678"/>
        <v>41698</v>
      </c>
      <c r="AV3251" s="43">
        <f t="shared" si="1664"/>
        <v>41729</v>
      </c>
      <c r="AW3251" s="45">
        <f t="shared" si="1679"/>
        <v>6.4571823204419884E-2</v>
      </c>
      <c r="AX3251" s="45">
        <f t="shared" si="1680"/>
        <v>1.2347773026564746</v>
      </c>
      <c r="AY3251" s="47">
        <f t="shared" si="1681"/>
        <v>98.910936507909511</v>
      </c>
      <c r="AZ3251" s="47">
        <f t="shared" si="1682"/>
        <v>121.51378389921889</v>
      </c>
      <c r="BA3251" s="43"/>
      <c r="BC3251" s="2">
        <v>41526</v>
      </c>
      <c r="BD3251" t="str">
        <v>912828PC</v>
      </c>
      <c r="BE3251">
        <v>-21.731400000000001</v>
      </c>
      <c r="BF3251">
        <v>1.2809600000000001</v>
      </c>
      <c r="BG3251">
        <v>0.82050000000000001</v>
      </c>
      <c r="BH3251">
        <v>123.125</v>
      </c>
      <c r="BI3251">
        <f>VLOOKUP(BD3251,工作表1!$K$3:$L$1000,2,FALSE)</f>
        <v>2.625</v>
      </c>
      <c r="BJ3251" t="str">
        <f>VLOOKUP(BD3251,工作表1!$K$3:$M$1000,3,FALSE)</f>
        <v>2020/11/15</v>
      </c>
      <c r="BK3251">
        <f t="shared" si="1665"/>
        <v>9.2999999999999999E-2</v>
      </c>
      <c r="BL3251">
        <f t="shared" si="1666"/>
        <v>2.532</v>
      </c>
      <c r="BM3251" s="43">
        <f t="shared" si="1683"/>
        <v>41593</v>
      </c>
      <c r="BN3251" s="43">
        <f t="shared" si="1667"/>
        <v>41820</v>
      </c>
      <c r="BO3251" s="45">
        <f t="shared" si="1684"/>
        <v>0.84171195652173902</v>
      </c>
      <c r="BP3251" s="45">
        <f t="shared" si="1685"/>
        <v>2.9489037373436569</v>
      </c>
      <c r="BQ3251" s="47">
        <f t="shared" si="1686"/>
        <v>102.04396666005621</v>
      </c>
      <c r="BR3251" s="47">
        <f t="shared" si="1687"/>
        <v>120.03205091868091</v>
      </c>
    </row>
    <row r="3252" spans="6:70" x14ac:dyDescent="0.25">
      <c r="F3252" s="2">
        <v>41631</v>
      </c>
      <c r="G3252">
        <v>9.4E-2</v>
      </c>
      <c r="H3252" s="43">
        <v>41683</v>
      </c>
      <c r="I3252">
        <v>2.1467999999999998</v>
      </c>
      <c r="L3252" s="2">
        <v>41526</v>
      </c>
      <c r="M3252" t="str">
        <v>912828ND</v>
      </c>
      <c r="N3252">
        <v>0.92459999999999998</v>
      </c>
      <c r="O3252">
        <v>-0.42219000000000001</v>
      </c>
      <c r="P3252">
        <v>0.86709999999999998</v>
      </c>
      <c r="Q3252">
        <v>124.484375</v>
      </c>
      <c r="R3252">
        <f>VLOOKUP(M3252,工作表1!$A$3:$B$1000,2,FALSE)</f>
        <v>3.5</v>
      </c>
      <c r="S3252" t="str">
        <f>VLOOKUP(M3252,工作表1!$A$3:$C$1000,3,FALSE)</f>
        <v>2020/5/15</v>
      </c>
      <c r="T3252">
        <f t="shared" si="1657"/>
        <v>9.2999999999999999E-2</v>
      </c>
      <c r="U3252">
        <f t="shared" si="1656"/>
        <v>3.407</v>
      </c>
      <c r="V3252" s="43">
        <f t="shared" si="1668"/>
        <v>41593</v>
      </c>
      <c r="W3252" s="43">
        <f t="shared" si="1658"/>
        <v>41639</v>
      </c>
      <c r="X3252" s="45">
        <f t="shared" si="1669"/>
        <v>1.1222826086956521</v>
      </c>
      <c r="Y3252" s="45">
        <f t="shared" si="1670"/>
        <v>2.1962552114353784</v>
      </c>
      <c r="Z3252" s="47">
        <f t="shared" si="1671"/>
        <v>109.16440707501856</v>
      </c>
      <c r="AA3252" s="47">
        <f t="shared" si="1672"/>
        <v>124.32761969610065</v>
      </c>
      <c r="AB3252" s="45">
        <f t="shared" si="1673"/>
        <v>2.3496999999999999</v>
      </c>
      <c r="AC3252" s="2" t="str">
        <f t="shared" si="1659"/>
        <v>TY2</v>
      </c>
      <c r="AD3252">
        <f t="shared" si="1660"/>
        <v>123.359375</v>
      </c>
      <c r="AE3252">
        <f t="shared" si="1661"/>
        <v>122.9375</v>
      </c>
      <c r="AF3252" s="49">
        <f t="shared" si="1688"/>
        <v>0.421875</v>
      </c>
      <c r="AG3252" s="3">
        <f t="shared" si="1674"/>
        <v>121.97274304160634</v>
      </c>
      <c r="AH3252">
        <f t="shared" si="1675"/>
        <v>119.45837497141116</v>
      </c>
      <c r="AI3252" s="51">
        <f t="shared" si="1676"/>
        <v>2.5143680701951752</v>
      </c>
      <c r="AJ3252" s="52">
        <f t="shared" si="1677"/>
        <v>2.0924930701951752</v>
      </c>
      <c r="AK3252" s="2">
        <v>41526</v>
      </c>
      <c r="AL3252" t="str">
        <v>912828VV</v>
      </c>
      <c r="AM3252">
        <v>3.9357000000000002</v>
      </c>
      <c r="AN3252">
        <v>-0.30934</v>
      </c>
      <c r="AO3252">
        <v>0.79390000000000005</v>
      </c>
      <c r="AP3252">
        <v>123.359375</v>
      </c>
      <c r="AQ3252">
        <f>VLOOKUP(AL3252,工作表1!$F$3:$G$1000,2,FALSE)</f>
        <v>2.125</v>
      </c>
      <c r="AR3252" t="str">
        <f>VLOOKUP(AL3252,工作表1!$F$3:$H$1000,3,FALSE)</f>
        <v>2020/8/31</v>
      </c>
      <c r="AS3252">
        <f t="shared" si="1662"/>
        <v>9.2999999999999999E-2</v>
      </c>
      <c r="AT3252">
        <f t="shared" si="1663"/>
        <v>2.032</v>
      </c>
      <c r="AU3252" s="43">
        <f t="shared" si="1678"/>
        <v>41698</v>
      </c>
      <c r="AV3252" s="43">
        <f t="shared" si="1664"/>
        <v>41729</v>
      </c>
      <c r="AW3252" s="45">
        <f t="shared" si="1679"/>
        <v>5.8701657458563532E-2</v>
      </c>
      <c r="AX3252" s="45">
        <f t="shared" si="1680"/>
        <v>1.2347290547188374</v>
      </c>
      <c r="AY3252" s="47">
        <f t="shared" si="1681"/>
        <v>99.286888052329445</v>
      </c>
      <c r="AZ3252" s="47">
        <f t="shared" si="1682"/>
        <v>121.97274304160634</v>
      </c>
      <c r="BA3252" s="43"/>
      <c r="BC3252" s="2">
        <v>41523</v>
      </c>
      <c r="BD3252" t="str">
        <v>912828PC</v>
      </c>
      <c r="BE3252">
        <v>-28.497800000000002</v>
      </c>
      <c r="BF3252">
        <v>1.65134</v>
      </c>
      <c r="BG3252">
        <v>0.82050000000000001</v>
      </c>
      <c r="BH3252">
        <v>122.9375</v>
      </c>
      <c r="BI3252">
        <f>VLOOKUP(BD3252,工作表1!$K$3:$L$1000,2,FALSE)</f>
        <v>2.625</v>
      </c>
      <c r="BJ3252" t="str">
        <f>VLOOKUP(BD3252,工作表1!$K$3:$M$1000,3,FALSE)</f>
        <v>2020/11/15</v>
      </c>
      <c r="BK3252">
        <f t="shared" si="1665"/>
        <v>9.4E-2</v>
      </c>
      <c r="BL3252">
        <f t="shared" si="1666"/>
        <v>2.5310000000000001</v>
      </c>
      <c r="BM3252" s="43">
        <f t="shared" si="1683"/>
        <v>41593</v>
      </c>
      <c r="BN3252" s="43">
        <f t="shared" si="1667"/>
        <v>41820</v>
      </c>
      <c r="BO3252" s="45">
        <f t="shared" si="1684"/>
        <v>0.83457880434782616</v>
      </c>
      <c r="BP3252" s="45">
        <f t="shared" si="1685"/>
        <v>2.9489623659916617</v>
      </c>
      <c r="BQ3252" s="47">
        <f t="shared" si="1686"/>
        <v>101.5845910932666</v>
      </c>
      <c r="BR3252" s="47">
        <f t="shared" si="1687"/>
        <v>119.45837497141116</v>
      </c>
    </row>
    <row r="3253" spans="6:70" x14ac:dyDescent="0.25">
      <c r="F3253" s="2">
        <v>41628</v>
      </c>
      <c r="G3253">
        <v>9.2999999999999999E-2</v>
      </c>
      <c r="H3253" s="43">
        <v>41682</v>
      </c>
      <c r="I3253">
        <v>2.2124999999999999</v>
      </c>
      <c r="L3253" s="2">
        <v>41523</v>
      </c>
      <c r="M3253" t="str">
        <v>912828ND</v>
      </c>
      <c r="N3253">
        <v>0.3987</v>
      </c>
      <c r="O3253">
        <v>-0.14174</v>
      </c>
      <c r="P3253">
        <v>0.86709999999999998</v>
      </c>
      <c r="Q3253">
        <v>124.078125</v>
      </c>
      <c r="R3253">
        <f>VLOOKUP(M3253,工作表1!$A$3:$B$1000,2,FALSE)</f>
        <v>3.5</v>
      </c>
      <c r="S3253" t="str">
        <f>VLOOKUP(M3253,工作表1!$A$3:$C$1000,3,FALSE)</f>
        <v>2020/5/15</v>
      </c>
      <c r="T3253">
        <f t="shared" si="1657"/>
        <v>9.4E-2</v>
      </c>
      <c r="U3253">
        <f t="shared" si="1656"/>
        <v>3.4060000000000001</v>
      </c>
      <c r="V3253" s="43">
        <f t="shared" si="1668"/>
        <v>41593</v>
      </c>
      <c r="W3253" s="43">
        <f t="shared" si="1658"/>
        <v>41639</v>
      </c>
      <c r="X3253" s="45">
        <f t="shared" si="1669"/>
        <v>1.1127717391304348</v>
      </c>
      <c r="Y3253" s="45">
        <f t="shared" si="1670"/>
        <v>2.196333382966051</v>
      </c>
      <c r="Z3253" s="47">
        <f t="shared" si="1671"/>
        <v>108.72229990626442</v>
      </c>
      <c r="AA3253" s="47">
        <f t="shared" si="1672"/>
        <v>123.80410972668871</v>
      </c>
      <c r="AB3253" s="45">
        <f t="shared" si="1673"/>
        <v>2.3742000000000001</v>
      </c>
      <c r="AC3253" s="2" t="str">
        <f t="shared" si="1659"/>
        <v>TY2</v>
      </c>
      <c r="AD3253">
        <f t="shared" si="1660"/>
        <v>122.9375</v>
      </c>
      <c r="AE3253">
        <f t="shared" si="1661"/>
        <v>122.40625</v>
      </c>
      <c r="AF3253" s="49">
        <f t="shared" si="1688"/>
        <v>0.53125</v>
      </c>
      <c r="AG3253" s="3">
        <f t="shared" si="1674"/>
        <v>121.50859363436297</v>
      </c>
      <c r="AH3253">
        <f t="shared" si="1675"/>
        <v>119.00276149527845</v>
      </c>
      <c r="AI3253" s="51">
        <f t="shared" si="1676"/>
        <v>2.505832139084518</v>
      </c>
      <c r="AJ3253" s="52">
        <f t="shared" si="1677"/>
        <v>1.974582139084518</v>
      </c>
      <c r="AK3253" s="2">
        <v>41523</v>
      </c>
      <c r="AL3253" t="str">
        <v>912828VV</v>
      </c>
      <c r="AM3253">
        <v>3.49</v>
      </c>
      <c r="AN3253">
        <v>-0.26012000000000002</v>
      </c>
      <c r="AO3253">
        <v>0.79390000000000005</v>
      </c>
      <c r="AP3253">
        <v>122.9375</v>
      </c>
      <c r="AQ3253">
        <f>VLOOKUP(AL3253,工作表1!$F$3:$G$1000,2,FALSE)</f>
        <v>2.125</v>
      </c>
      <c r="AR3253" t="str">
        <f>VLOOKUP(AL3253,工作表1!$F$3:$H$1000,3,FALSE)</f>
        <v>2020/8/31</v>
      </c>
      <c r="AS3253">
        <f t="shared" si="1662"/>
        <v>9.4E-2</v>
      </c>
      <c r="AT3253">
        <f t="shared" si="1663"/>
        <v>2.0310000000000001</v>
      </c>
      <c r="AU3253" s="43">
        <f t="shared" si="1678"/>
        <v>41698</v>
      </c>
      <c r="AV3253" s="43">
        <f t="shared" si="1664"/>
        <v>41729</v>
      </c>
      <c r="AW3253" s="45">
        <f t="shared" si="1679"/>
        <v>5.2831491712707179E-2</v>
      </c>
      <c r="AX3253" s="45">
        <f t="shared" si="1680"/>
        <v>1.2346808067812005</v>
      </c>
      <c r="AY3253" s="47">
        <f t="shared" si="1681"/>
        <v>98.92997816364192</v>
      </c>
      <c r="AZ3253" s="47">
        <f t="shared" si="1682"/>
        <v>121.50859363436297</v>
      </c>
      <c r="BA3253" s="43"/>
      <c r="BC3253" s="2">
        <v>41522</v>
      </c>
      <c r="BD3253" t="str">
        <v>912828PC</v>
      </c>
      <c r="BE3253">
        <v>-27.16</v>
      </c>
      <c r="BF3253">
        <v>1.5651200000000001</v>
      </c>
      <c r="BG3253">
        <v>0.82050000000000001</v>
      </c>
      <c r="BH3253">
        <v>122.40625</v>
      </c>
      <c r="BI3253">
        <f>VLOOKUP(BD3253,工作表1!$K$3:$L$1000,2,FALSE)</f>
        <v>2.625</v>
      </c>
      <c r="BJ3253" t="str">
        <f>VLOOKUP(BD3253,工作表1!$K$3:$M$1000,3,FALSE)</f>
        <v>2020/11/15</v>
      </c>
      <c r="BK3253">
        <f t="shared" si="1665"/>
        <v>9.8299999999999998E-2</v>
      </c>
      <c r="BL3253">
        <f t="shared" si="1666"/>
        <v>2.5266999999999999</v>
      </c>
      <c r="BM3253" s="43">
        <f t="shared" si="1683"/>
        <v>41593</v>
      </c>
      <c r="BN3253" s="43">
        <f t="shared" si="1667"/>
        <v>41820</v>
      </c>
      <c r="BO3253" s="45">
        <f t="shared" si="1684"/>
        <v>0.81317934782608692</v>
      </c>
      <c r="BP3253" s="45">
        <f t="shared" si="1685"/>
        <v>2.9491382519356759</v>
      </c>
      <c r="BQ3253" s="47">
        <f t="shared" si="1686"/>
        <v>101.24363104660199</v>
      </c>
      <c r="BR3253" s="47">
        <f t="shared" si="1687"/>
        <v>119.00276149527845</v>
      </c>
    </row>
    <row r="3254" spans="6:70" x14ac:dyDescent="0.25">
      <c r="F3254" s="2">
        <v>41627</v>
      </c>
      <c r="G3254">
        <v>9.6000000000000002E-2</v>
      </c>
      <c r="H3254" s="43">
        <v>41681</v>
      </c>
      <c r="I3254">
        <v>2.1808000000000001</v>
      </c>
      <c r="L3254" s="2">
        <v>41522</v>
      </c>
      <c r="M3254" t="str">
        <v>912828ND</v>
      </c>
      <c r="N3254">
        <v>0.67859999999999998</v>
      </c>
      <c r="O3254">
        <v>-0.23746</v>
      </c>
      <c r="P3254">
        <v>0.86709999999999998</v>
      </c>
      <c r="Q3254">
        <v>123.53125</v>
      </c>
      <c r="R3254">
        <f>VLOOKUP(M3254,工作表1!$A$3:$B$1000,2,FALSE)</f>
        <v>3.5</v>
      </c>
      <c r="S3254" t="str">
        <f>VLOOKUP(M3254,工作表1!$A$3:$C$1000,3,FALSE)</f>
        <v>2020/5/15</v>
      </c>
      <c r="T3254">
        <f t="shared" si="1657"/>
        <v>9.8299999999999998E-2</v>
      </c>
      <c r="U3254">
        <f t="shared" si="1656"/>
        <v>3.4016999999999999</v>
      </c>
      <c r="V3254" s="43">
        <f t="shared" si="1668"/>
        <v>41593</v>
      </c>
      <c r="W3254" s="43">
        <f t="shared" si="1658"/>
        <v>41639</v>
      </c>
      <c r="X3254" s="45">
        <f t="shared" si="1669"/>
        <v>1.0842391304347825</v>
      </c>
      <c r="Y3254" s="45">
        <f t="shared" si="1670"/>
        <v>2.1965678975580705</v>
      </c>
      <c r="Z3254" s="47">
        <f t="shared" si="1671"/>
        <v>108.31142278316786</v>
      </c>
      <c r="AA3254" s="47">
        <f t="shared" si="1672"/>
        <v>123.28985545608174</v>
      </c>
      <c r="AB3254" s="45">
        <f t="shared" si="1673"/>
        <v>2.4605000000000001</v>
      </c>
      <c r="AC3254" s="2" t="str">
        <f t="shared" si="1659"/>
        <v>TY2</v>
      </c>
      <c r="AD3254">
        <f t="shared" si="1660"/>
        <v>122.40625</v>
      </c>
      <c r="AE3254">
        <f t="shared" si="1661"/>
        <v>123.09375</v>
      </c>
      <c r="AF3254" s="49">
        <f t="shared" si="1688"/>
        <v>-0.6875</v>
      </c>
      <c r="AG3254" s="3">
        <f t="shared" si="1674"/>
        <v>120.98337325079949</v>
      </c>
      <c r="AH3254">
        <f t="shared" si="1675"/>
        <v>119.69887066618993</v>
      </c>
      <c r="AI3254" s="51">
        <f t="shared" si="1676"/>
        <v>1.2845025846095552</v>
      </c>
      <c r="AJ3254" s="52">
        <f t="shared" si="1677"/>
        <v>1.9720025846095552</v>
      </c>
      <c r="AK3254" s="2">
        <v>41522</v>
      </c>
      <c r="AL3254" t="str">
        <v>912828VV</v>
      </c>
      <c r="AM3254">
        <v>3.9735999999999998</v>
      </c>
      <c r="AN3254">
        <v>-0.29727999999999999</v>
      </c>
      <c r="AO3254">
        <v>0.79390000000000005</v>
      </c>
      <c r="AP3254">
        <v>122.40625</v>
      </c>
      <c r="AQ3254">
        <f>VLOOKUP(AL3254,工作表1!$F$3:$G$1000,2,FALSE)</f>
        <v>2.125</v>
      </c>
      <c r="AR3254" t="str">
        <f>VLOOKUP(AL3254,工作表1!$F$3:$H$1000,3,FALSE)</f>
        <v>2020/8/31</v>
      </c>
      <c r="AS3254">
        <f t="shared" si="1662"/>
        <v>9.8299999999999998E-2</v>
      </c>
      <c r="AT3254">
        <f t="shared" si="1663"/>
        <v>2.0266999999999999</v>
      </c>
      <c r="AU3254" s="43">
        <f t="shared" si="1678"/>
        <v>41698</v>
      </c>
      <c r="AV3254" s="43">
        <f t="shared" si="1664"/>
        <v>41729</v>
      </c>
      <c r="AW3254" s="45">
        <f t="shared" si="1679"/>
        <v>3.5220994475138122E-2</v>
      </c>
      <c r="AX3254" s="45">
        <f t="shared" si="1680"/>
        <v>1.2345360629682887</v>
      </c>
      <c r="AY3254" s="47">
        <f t="shared" si="1681"/>
        <v>98.546963456077592</v>
      </c>
      <c r="AZ3254" s="47">
        <f t="shared" si="1682"/>
        <v>120.98337325079949</v>
      </c>
      <c r="BA3254" s="43"/>
      <c r="BC3254" s="2">
        <v>41521</v>
      </c>
      <c r="BD3254" t="str">
        <v>912828PC</v>
      </c>
      <c r="BE3254">
        <v>-26.883099999999999</v>
      </c>
      <c r="BF3254">
        <v>1.5369200000000001</v>
      </c>
      <c r="BG3254">
        <v>0.82050000000000001</v>
      </c>
      <c r="BH3254">
        <v>123.09375</v>
      </c>
      <c r="BI3254">
        <f>VLOOKUP(BD3254,工作表1!$K$3:$L$1000,2,FALSE)</f>
        <v>2.625</v>
      </c>
      <c r="BJ3254" t="str">
        <f>VLOOKUP(BD3254,工作表1!$K$3:$M$1000,3,FALSE)</f>
        <v>2020/11/15</v>
      </c>
      <c r="BK3254">
        <f t="shared" si="1665"/>
        <v>9.8100000000000007E-2</v>
      </c>
      <c r="BL3254">
        <f t="shared" si="1666"/>
        <v>2.5268999999999999</v>
      </c>
      <c r="BM3254" s="43">
        <f t="shared" si="1683"/>
        <v>41593</v>
      </c>
      <c r="BN3254" s="43">
        <f t="shared" si="1667"/>
        <v>41820</v>
      </c>
      <c r="BO3254" s="45">
        <f t="shared" si="1684"/>
        <v>0.80604619565217384</v>
      </c>
      <c r="BP3254" s="45">
        <f t="shared" si="1685"/>
        <v>2.9491968805836808</v>
      </c>
      <c r="BQ3254" s="47">
        <f t="shared" si="1686"/>
        <v>101.82708166928008</v>
      </c>
      <c r="BR3254" s="47">
        <f t="shared" si="1687"/>
        <v>119.69887066618993</v>
      </c>
    </row>
    <row r="3255" spans="6:70" x14ac:dyDescent="0.25">
      <c r="F3255" s="2">
        <v>41626</v>
      </c>
      <c r="G3255">
        <v>9.1999999999999998E-2</v>
      </c>
      <c r="H3255" s="43">
        <v>41680</v>
      </c>
      <c r="I3255">
        <v>2.1177000000000001</v>
      </c>
      <c r="L3255" s="2">
        <v>41521</v>
      </c>
      <c r="M3255" t="str">
        <v>912828ND</v>
      </c>
      <c r="N3255">
        <v>-0.32819999999999999</v>
      </c>
      <c r="O3255">
        <v>0.19162999999999999</v>
      </c>
      <c r="P3255">
        <v>0.86709999999999998</v>
      </c>
      <c r="Q3255">
        <v>124.1875</v>
      </c>
      <c r="R3255">
        <f>VLOOKUP(M3255,工作表1!$A$3:$B$1000,2,FALSE)</f>
        <v>3.5</v>
      </c>
      <c r="S3255" t="str">
        <f>VLOOKUP(M3255,工作表1!$A$3:$C$1000,3,FALSE)</f>
        <v>2020/5/15</v>
      </c>
      <c r="T3255">
        <f t="shared" si="1657"/>
        <v>9.8100000000000007E-2</v>
      </c>
      <c r="U3255">
        <f t="shared" si="1656"/>
        <v>3.4018999999999999</v>
      </c>
      <c r="V3255" s="43">
        <f t="shared" si="1668"/>
        <v>41593</v>
      </c>
      <c r="W3255" s="43">
        <f t="shared" si="1658"/>
        <v>41639</v>
      </c>
      <c r="X3255" s="45">
        <f t="shared" si="1669"/>
        <v>1.0747282608695652</v>
      </c>
      <c r="Y3255" s="45">
        <f t="shared" si="1670"/>
        <v>2.196646069088743</v>
      </c>
      <c r="Z3255" s="47">
        <f t="shared" si="1671"/>
        <v>108.73534057168153</v>
      </c>
      <c r="AA3255" s="47">
        <f t="shared" si="1672"/>
        <v>123.76468569033847</v>
      </c>
      <c r="AB3255" s="45">
        <f t="shared" si="1673"/>
        <v>2.3591000000000002</v>
      </c>
      <c r="AC3255" s="2" t="str">
        <f t="shared" si="1659"/>
        <v>TY2</v>
      </c>
      <c r="AD3255">
        <f t="shared" si="1660"/>
        <v>123.09375</v>
      </c>
      <c r="AE3255">
        <f t="shared" si="1661"/>
        <v>123.5625</v>
      </c>
      <c r="AF3255" s="49">
        <f t="shared" si="1688"/>
        <v>-0.46875</v>
      </c>
      <c r="AG3255" s="3">
        <f t="shared" si="1674"/>
        <v>121.65109712659915</v>
      </c>
      <c r="AH3255">
        <f t="shared" si="1675"/>
        <v>120.14725803788899</v>
      </c>
      <c r="AI3255" s="51">
        <f t="shared" si="1676"/>
        <v>1.5038390887101656</v>
      </c>
      <c r="AJ3255" s="52">
        <f t="shared" si="1677"/>
        <v>1.9725890887101656</v>
      </c>
      <c r="AK3255" s="2">
        <v>41521</v>
      </c>
      <c r="AL3255" t="str">
        <v>912828VV</v>
      </c>
      <c r="AM3255">
        <v>3.8542000000000001</v>
      </c>
      <c r="AN3255">
        <v>-0.27812999999999999</v>
      </c>
      <c r="AO3255">
        <v>0.79390000000000005</v>
      </c>
      <c r="AP3255">
        <v>123.09375</v>
      </c>
      <c r="AQ3255">
        <f>VLOOKUP(AL3255,工作表1!$F$3:$G$1000,2,FALSE)</f>
        <v>2.125</v>
      </c>
      <c r="AR3255" t="str">
        <f>VLOOKUP(AL3255,工作表1!$F$3:$H$1000,3,FALSE)</f>
        <v>2020/8/31</v>
      </c>
      <c r="AS3255">
        <f t="shared" si="1662"/>
        <v>9.8100000000000007E-2</v>
      </c>
      <c r="AT3255">
        <f t="shared" si="1663"/>
        <v>2.0268999999999999</v>
      </c>
      <c r="AU3255" s="43">
        <f t="shared" si="1678"/>
        <v>41698</v>
      </c>
      <c r="AV3255" s="43">
        <f t="shared" si="1664"/>
        <v>41729</v>
      </c>
      <c r="AW3255" s="45">
        <f t="shared" si="1679"/>
        <v>2.9350828729281766E-2</v>
      </c>
      <c r="AX3255" s="45">
        <f t="shared" si="1680"/>
        <v>1.2344878150306517</v>
      </c>
      <c r="AY3255" s="47">
        <f t="shared" si="1681"/>
        <v>99.0893119334646</v>
      </c>
      <c r="AZ3255" s="47">
        <f t="shared" si="1682"/>
        <v>121.65109712659915</v>
      </c>
      <c r="BA3255" s="43"/>
      <c r="BC3255" s="2">
        <v>41520</v>
      </c>
      <c r="BD3255" t="str">
        <v>912828PC</v>
      </c>
      <c r="BE3255">
        <v>-26.921900000000001</v>
      </c>
      <c r="BF3255">
        <v>1.5256099999999999</v>
      </c>
      <c r="BG3255">
        <v>0.82050000000000001</v>
      </c>
      <c r="BH3255">
        <v>123.5625</v>
      </c>
      <c r="BI3255">
        <f>VLOOKUP(BD3255,工作表1!$K$3:$L$1000,2,FALSE)</f>
        <v>2.625</v>
      </c>
      <c r="BJ3255" t="str">
        <f>VLOOKUP(BD3255,工作表1!$K$3:$M$1000,3,FALSE)</f>
        <v>2020/11/15</v>
      </c>
      <c r="BK3255">
        <f t="shared" si="1665"/>
        <v>9.9000000000000005E-2</v>
      </c>
      <c r="BL3255">
        <f t="shared" si="1666"/>
        <v>2.5259999999999998</v>
      </c>
      <c r="BM3255" s="43">
        <f t="shared" si="1683"/>
        <v>41593</v>
      </c>
      <c r="BN3255" s="43">
        <f t="shared" si="1667"/>
        <v>41820</v>
      </c>
      <c r="BO3255" s="45">
        <f t="shared" si="1684"/>
        <v>0.79891304347826098</v>
      </c>
      <c r="BP3255" s="45">
        <f t="shared" si="1685"/>
        <v>2.9492555092316852</v>
      </c>
      <c r="BQ3255" s="47">
        <f t="shared" si="1686"/>
        <v>102.20636405570436</v>
      </c>
      <c r="BR3255" s="47">
        <f t="shared" si="1687"/>
        <v>120.14725803788899</v>
      </c>
    </row>
    <row r="3256" spans="6:70" x14ac:dyDescent="0.25">
      <c r="F3256" s="2">
        <v>41625</v>
      </c>
      <c r="G3256">
        <v>8.8499999999999995E-2</v>
      </c>
      <c r="H3256" s="43">
        <v>41677</v>
      </c>
      <c r="I3256">
        <v>2.125</v>
      </c>
      <c r="L3256" s="2">
        <v>41520</v>
      </c>
      <c r="M3256" t="str">
        <v>912828ND</v>
      </c>
      <c r="N3256">
        <v>0.3705</v>
      </c>
      <c r="O3256">
        <v>-8.9010000000000006E-2</v>
      </c>
      <c r="P3256">
        <v>0.86709999999999998</v>
      </c>
      <c r="Q3256">
        <v>124.65625</v>
      </c>
      <c r="R3256">
        <f>VLOOKUP(M3256,工作表1!$A$3:$B$1000,2,FALSE)</f>
        <v>3.5</v>
      </c>
      <c r="S3256" t="str">
        <f>VLOOKUP(M3256,工作表1!$A$3:$C$1000,3,FALSE)</f>
        <v>2020/5/15</v>
      </c>
      <c r="T3256">
        <f t="shared" si="1657"/>
        <v>9.9000000000000005E-2</v>
      </c>
      <c r="U3256">
        <f t="shared" si="1656"/>
        <v>3.4009999999999998</v>
      </c>
      <c r="V3256" s="43">
        <f t="shared" si="1668"/>
        <v>41593</v>
      </c>
      <c r="W3256" s="43">
        <f t="shared" si="1658"/>
        <v>41639</v>
      </c>
      <c r="X3256" s="45">
        <f t="shared" si="1669"/>
        <v>1.0652173913043479</v>
      </c>
      <c r="Y3256" s="45">
        <f t="shared" si="1670"/>
        <v>2.1967242406194165</v>
      </c>
      <c r="Z3256" s="47">
        <f t="shared" si="1671"/>
        <v>109.25449137834683</v>
      </c>
      <c r="AA3256" s="47">
        <f t="shared" si="1672"/>
        <v>124.34975979796168</v>
      </c>
      <c r="AB3256" s="45">
        <f t="shared" si="1673"/>
        <v>2.3075000000000001</v>
      </c>
      <c r="AC3256" s="2" t="str">
        <f t="shared" si="1659"/>
        <v>TY2</v>
      </c>
      <c r="AD3256">
        <f t="shared" si="1660"/>
        <v>123.5625</v>
      </c>
      <c r="AE3256">
        <f t="shared" si="1661"/>
        <v>124.28125</v>
      </c>
      <c r="AF3256" s="49">
        <f t="shared" si="1688"/>
        <v>-0.71875</v>
      </c>
      <c r="AG3256" s="3">
        <f t="shared" si="1674"/>
        <v>122.10778652794951</v>
      </c>
      <c r="AH3256">
        <f t="shared" si="1675"/>
        <v>121.94761297575236</v>
      </c>
      <c r="AI3256" s="51">
        <f t="shared" si="1676"/>
        <v>0.16017355219715057</v>
      </c>
      <c r="AJ3256" s="52">
        <f t="shared" si="1677"/>
        <v>0.87892355219715057</v>
      </c>
      <c r="AK3256" s="2">
        <v>41520</v>
      </c>
      <c r="AL3256" t="str">
        <v>912828VV</v>
      </c>
      <c r="AM3256">
        <v>3.7599</v>
      </c>
      <c r="AN3256">
        <v>-0.26545999999999997</v>
      </c>
      <c r="AO3256">
        <v>0.79390000000000005</v>
      </c>
      <c r="AP3256">
        <v>123.5625</v>
      </c>
      <c r="AQ3256">
        <f>VLOOKUP(AL3256,工作表1!$F$3:$G$1000,2,FALSE)</f>
        <v>2.125</v>
      </c>
      <c r="AR3256" t="str">
        <f>VLOOKUP(AL3256,工作表1!$F$3:$H$1000,3,FALSE)</f>
        <v>2020/8/31</v>
      </c>
      <c r="AS3256">
        <f t="shared" si="1662"/>
        <v>9.9000000000000005E-2</v>
      </c>
      <c r="AT3256">
        <f t="shared" si="1663"/>
        <v>2.0259999999999998</v>
      </c>
      <c r="AU3256" s="43">
        <f t="shared" si="1678"/>
        <v>41698</v>
      </c>
      <c r="AV3256" s="43">
        <f t="shared" si="1664"/>
        <v>41729</v>
      </c>
      <c r="AW3256" s="45">
        <f t="shared" si="1679"/>
        <v>2.3480662983425413E-2</v>
      </c>
      <c r="AX3256" s="45">
        <f t="shared" si="1680"/>
        <v>1.2344395670930144</v>
      </c>
      <c r="AY3256" s="47">
        <f t="shared" si="1681"/>
        <v>99.463485697141863</v>
      </c>
      <c r="AZ3256" s="47">
        <f t="shared" si="1682"/>
        <v>122.10778652794951</v>
      </c>
      <c r="BA3256" s="43"/>
      <c r="BC3256" s="2">
        <v>41516</v>
      </c>
      <c r="BD3256" t="str">
        <v>912828PC</v>
      </c>
      <c r="BE3256">
        <v>-25.463200000000001</v>
      </c>
      <c r="BF3256">
        <v>1.4353800000000001</v>
      </c>
      <c r="BG3256">
        <v>0.82050000000000001</v>
      </c>
      <c r="BH3256">
        <v>124.28125</v>
      </c>
      <c r="BI3256">
        <f>VLOOKUP(BD3256,工作表1!$K$3:$L$1000,2,FALSE)</f>
        <v>2.625</v>
      </c>
      <c r="BJ3256" t="str">
        <f>VLOOKUP(BD3256,工作表1!$K$3:$M$1000,3,FALSE)</f>
        <v>2020/11/15</v>
      </c>
      <c r="BK3256">
        <f t="shared" si="1665"/>
        <v>9.6500000000000002E-2</v>
      </c>
      <c r="BL3256">
        <f t="shared" si="1666"/>
        <v>2.5285000000000002</v>
      </c>
      <c r="BM3256" s="43">
        <f t="shared" si="1683"/>
        <v>41593</v>
      </c>
      <c r="BN3256" s="43">
        <f t="shared" si="1667"/>
        <v>41729</v>
      </c>
      <c r="BO3256" s="45">
        <f t="shared" si="1684"/>
        <v>0.79177989130434789</v>
      </c>
      <c r="BP3256" s="45">
        <f t="shared" si="1685"/>
        <v>2.29486208308517</v>
      </c>
      <c r="BQ3256" s="47">
        <f t="shared" si="1686"/>
        <v>102.59370735604163</v>
      </c>
      <c r="BR3256" s="47">
        <f t="shared" si="1687"/>
        <v>121.94761297575236</v>
      </c>
    </row>
    <row r="3257" spans="6:70" x14ac:dyDescent="0.25">
      <c r="F3257" s="2">
        <v>41624</v>
      </c>
      <c r="G3257">
        <v>8.8999999999999996E-2</v>
      </c>
      <c r="H3257" s="43">
        <v>41676</v>
      </c>
      <c r="I3257">
        <v>2.1686000000000001</v>
      </c>
      <c r="L3257" s="2">
        <v>41516</v>
      </c>
      <c r="M3257" t="str">
        <v>912828ND</v>
      </c>
      <c r="N3257">
        <v>0.998</v>
      </c>
      <c r="O3257">
        <v>-0.31981999999999999</v>
      </c>
      <c r="P3257">
        <v>0.86709999999999998</v>
      </c>
      <c r="Q3257">
        <v>125.34375</v>
      </c>
      <c r="R3257">
        <f>VLOOKUP(M3257,工作表1!$A$3:$B$1000,2,FALSE)</f>
        <v>3.5</v>
      </c>
      <c r="S3257" t="str">
        <f>VLOOKUP(M3257,工作表1!$A$3:$C$1000,3,FALSE)</f>
        <v>2020/5/15</v>
      </c>
      <c r="T3257">
        <f t="shared" si="1657"/>
        <v>9.6500000000000002E-2</v>
      </c>
      <c r="U3257">
        <f t="shared" si="1656"/>
        <v>3.4035000000000002</v>
      </c>
      <c r="V3257" s="43">
        <f t="shared" si="1668"/>
        <v>41593</v>
      </c>
      <c r="W3257" s="43">
        <f t="shared" si="1658"/>
        <v>41547</v>
      </c>
      <c r="X3257" s="45">
        <f t="shared" si="1669"/>
        <v>1.0557065217391304</v>
      </c>
      <c r="Y3257" s="45">
        <f t="shared" si="1670"/>
        <v>1.3146106313281716</v>
      </c>
      <c r="Z3257" s="47">
        <f t="shared" si="1671"/>
        <v>108.97574996606808</v>
      </c>
      <c r="AA3257" s="47">
        <f t="shared" si="1672"/>
        <v>125.30062584655464</v>
      </c>
      <c r="AB3257" s="45">
        <f t="shared" si="1673"/>
        <v>2.2511999999999999</v>
      </c>
      <c r="AC3257" s="2" t="str">
        <f t="shared" si="1659"/>
        <v>TY1</v>
      </c>
      <c r="AD3257">
        <f t="shared" si="1660"/>
        <v>125.34375</v>
      </c>
      <c r="AE3257">
        <f t="shared" si="1661"/>
        <v>124.28125</v>
      </c>
      <c r="AF3257" s="49">
        <f t="shared" si="1688"/>
        <v>1.0625</v>
      </c>
      <c r="AG3257" s="3">
        <f t="shared" si="1674"/>
        <v>125.30062584655464</v>
      </c>
      <c r="AH3257">
        <f t="shared" si="1675"/>
        <v>123.47094440711375</v>
      </c>
      <c r="AI3257" s="51">
        <f t="shared" si="1676"/>
        <v>1.8296814394408898</v>
      </c>
      <c r="AJ3257" s="52">
        <f t="shared" si="1677"/>
        <v>0.76718143944088979</v>
      </c>
      <c r="AK3257" s="2">
        <v>41516</v>
      </c>
      <c r="AL3257" t="str">
        <v>912828VV</v>
      </c>
      <c r="AM3257">
        <v>4.3479000000000001</v>
      </c>
      <c r="AN3257">
        <v>-0.31417</v>
      </c>
      <c r="AO3257">
        <v>0.79390000000000005</v>
      </c>
      <c r="AP3257">
        <v>124.28125</v>
      </c>
      <c r="AQ3257">
        <f>VLOOKUP(AL3257,工作表1!$F$3:$G$1000,2,FALSE)</f>
        <v>2.125</v>
      </c>
      <c r="AR3257" t="str">
        <f>VLOOKUP(AL3257,工作表1!$F$3:$H$1000,3,FALSE)</f>
        <v>2020/8/31</v>
      </c>
      <c r="AS3257">
        <f t="shared" si="1662"/>
        <v>9.6500000000000002E-2</v>
      </c>
      <c r="AT3257">
        <f t="shared" si="1663"/>
        <v>2.0285000000000002</v>
      </c>
      <c r="AU3257" s="43">
        <f t="shared" si="1678"/>
        <v>41698</v>
      </c>
      <c r="AV3257" s="43">
        <f t="shared" si="1664"/>
        <v>41639</v>
      </c>
      <c r="AW3257" s="45">
        <f t="shared" si="1679"/>
        <v>1.7610497237569061E-2</v>
      </c>
      <c r="AX3257" s="45">
        <f t="shared" si="1680"/>
        <v>0.71041871641565124</v>
      </c>
      <c r="AY3257" s="47">
        <f t="shared" si="1681"/>
        <v>99.467349359175955</v>
      </c>
      <c r="AZ3257" s="47">
        <f t="shared" si="1682"/>
        <v>123.47094440711375</v>
      </c>
      <c r="BA3257" s="43"/>
      <c r="BC3257" s="2">
        <v>41515</v>
      </c>
      <c r="BD3257" t="str">
        <v>912828PC</v>
      </c>
      <c r="BE3257">
        <v>-26.3781</v>
      </c>
      <c r="BF3257">
        <v>1.4525300000000001</v>
      </c>
      <c r="BG3257">
        <v>0.82050000000000001</v>
      </c>
      <c r="BH3257">
        <v>124.375</v>
      </c>
      <c r="BI3257">
        <f>VLOOKUP(BD3257,工作表1!$K$3:$L$1000,2,FALSE)</f>
        <v>2.625</v>
      </c>
      <c r="BJ3257" t="str">
        <f>VLOOKUP(BD3257,工作表1!$K$3:$M$1000,3,FALSE)</f>
        <v>2020/11/15</v>
      </c>
      <c r="BK3257">
        <f t="shared" si="1665"/>
        <v>9.7000000000000003E-2</v>
      </c>
      <c r="BL3257">
        <f t="shared" si="1666"/>
        <v>2.528</v>
      </c>
      <c r="BM3257" s="43">
        <f t="shared" si="1683"/>
        <v>41593</v>
      </c>
      <c r="BN3257" s="43">
        <f t="shared" si="1667"/>
        <v>41729</v>
      </c>
      <c r="BO3257" s="45">
        <f t="shared" si="1684"/>
        <v>0.76324728260869568</v>
      </c>
      <c r="BP3257" s="45">
        <f t="shared" si="1685"/>
        <v>2.2950965976771891</v>
      </c>
      <c r="BQ3257" s="47">
        <f t="shared" si="1686"/>
        <v>102.68414804550657</v>
      </c>
      <c r="BR3257" s="47">
        <f t="shared" si="1687"/>
        <v>121.99905301626382</v>
      </c>
    </row>
    <row r="3258" spans="6:70" x14ac:dyDescent="0.25">
      <c r="F3258" s="2">
        <v>41621</v>
      </c>
      <c r="G3258">
        <v>8.6999999999999994E-2</v>
      </c>
      <c r="H3258" s="43">
        <v>41675</v>
      </c>
      <c r="I3258">
        <v>2.1322000000000001</v>
      </c>
      <c r="L3258" s="2">
        <v>41515</v>
      </c>
      <c r="M3258" t="str">
        <v>912828ND</v>
      </c>
      <c r="N3258">
        <v>0.47370000000000001</v>
      </c>
      <c r="O3258">
        <v>-9.6079999999999999E-2</v>
      </c>
      <c r="P3258">
        <v>0.86709999999999998</v>
      </c>
      <c r="Q3258">
        <v>125.5</v>
      </c>
      <c r="R3258">
        <f>VLOOKUP(M3258,工作表1!$A$3:$B$1000,2,FALSE)</f>
        <v>3.5</v>
      </c>
      <c r="S3258" t="str">
        <f>VLOOKUP(M3258,工作表1!$A$3:$C$1000,3,FALSE)</f>
        <v>2020/5/15</v>
      </c>
      <c r="T3258">
        <f t="shared" si="1657"/>
        <v>9.7000000000000003E-2</v>
      </c>
      <c r="U3258">
        <f t="shared" si="1656"/>
        <v>3.403</v>
      </c>
      <c r="V3258" s="43">
        <f t="shared" si="1668"/>
        <v>41593</v>
      </c>
      <c r="W3258" s="43">
        <f t="shared" si="1658"/>
        <v>41547</v>
      </c>
      <c r="X3258" s="45">
        <f t="shared" si="1669"/>
        <v>1.017663043478261</v>
      </c>
      <c r="Y3258" s="45">
        <f t="shared" si="1670"/>
        <v>1.3149233174508637</v>
      </c>
      <c r="Z3258" s="47">
        <f t="shared" si="1671"/>
        <v>109.12801117065288</v>
      </c>
      <c r="AA3258" s="47">
        <f t="shared" si="1672"/>
        <v>125.42030557274741</v>
      </c>
      <c r="AB3258" s="45">
        <f t="shared" si="1673"/>
        <v>2.1882000000000001</v>
      </c>
      <c r="AC3258" s="2" t="str">
        <f t="shared" si="1659"/>
        <v>TY1</v>
      </c>
      <c r="AD3258">
        <f t="shared" si="1660"/>
        <v>125.5</v>
      </c>
      <c r="AE3258">
        <f t="shared" si="1661"/>
        <v>124.375</v>
      </c>
      <c r="AF3258" s="49">
        <f t="shared" si="1688"/>
        <v>1.125</v>
      </c>
      <c r="AG3258" s="3">
        <f t="shared" si="1674"/>
        <v>125.42030557274741</v>
      </c>
      <c r="AH3258">
        <f t="shared" si="1675"/>
        <v>123.82167184376334</v>
      </c>
      <c r="AI3258" s="51">
        <f t="shared" si="1676"/>
        <v>1.5986337289840691</v>
      </c>
      <c r="AJ3258" s="52">
        <f t="shared" si="1677"/>
        <v>0.47363372898406908</v>
      </c>
      <c r="AK3258" s="2">
        <v>41515</v>
      </c>
      <c r="AL3258" t="str">
        <v>912828NT</v>
      </c>
      <c r="AM3258">
        <v>5.9057000000000004</v>
      </c>
      <c r="AN3258">
        <v>-0.42848000000000003</v>
      </c>
      <c r="AO3258">
        <v>0.82050000000000001</v>
      </c>
      <c r="AP3258">
        <v>124.375</v>
      </c>
      <c r="AQ3258">
        <f>VLOOKUP(AL3258,工作表1!$F$3:$G$1000,2,FALSE)</f>
        <v>2.625</v>
      </c>
      <c r="AR3258" t="str">
        <f>VLOOKUP(AL3258,工作表1!$F$3:$H$1000,3,FALSE)</f>
        <v>2020/8/15</v>
      </c>
      <c r="AS3258">
        <f t="shared" si="1662"/>
        <v>9.7000000000000003E-2</v>
      </c>
      <c r="AT3258">
        <f t="shared" si="1663"/>
        <v>2.528</v>
      </c>
      <c r="AU3258" s="43">
        <f t="shared" si="1678"/>
        <v>41685</v>
      </c>
      <c r="AV3258" s="43">
        <f t="shared" si="1664"/>
        <v>41639</v>
      </c>
      <c r="AW3258" s="45">
        <f t="shared" si="1679"/>
        <v>0.10699728260869565</v>
      </c>
      <c r="AX3258" s="45">
        <f t="shared" si="1680"/>
        <v>0.9915863237045861</v>
      </c>
      <c r="AY3258" s="47">
        <f t="shared" si="1681"/>
        <v>103.08780747840143</v>
      </c>
      <c r="AZ3258" s="47">
        <f t="shared" si="1682"/>
        <v>123.82167184376334</v>
      </c>
      <c r="BA3258" s="43"/>
      <c r="BC3258" s="2">
        <v>41514</v>
      </c>
      <c r="BD3258" t="str">
        <v>912828PC</v>
      </c>
      <c r="BE3258">
        <v>-25.002400000000002</v>
      </c>
      <c r="BF3258">
        <v>1.3891</v>
      </c>
      <c r="BG3258">
        <v>0.82050000000000001</v>
      </c>
      <c r="BH3258">
        <v>124.09375</v>
      </c>
      <c r="BI3258">
        <f>VLOOKUP(BD3258,工作表1!$K$3:$L$1000,2,FALSE)</f>
        <v>2.625</v>
      </c>
      <c r="BJ3258" t="str">
        <f>VLOOKUP(BD3258,工作表1!$K$3:$M$1000,3,FALSE)</f>
        <v>2020/11/15</v>
      </c>
      <c r="BK3258">
        <f t="shared" si="1665"/>
        <v>0.10050000000000001</v>
      </c>
      <c r="BL3258">
        <f t="shared" si="1666"/>
        <v>2.5245000000000002</v>
      </c>
      <c r="BM3258" s="43">
        <f t="shared" si="1683"/>
        <v>41593</v>
      </c>
      <c r="BN3258" s="43">
        <f t="shared" si="1667"/>
        <v>41729</v>
      </c>
      <c r="BO3258" s="45">
        <f t="shared" si="1684"/>
        <v>0.75611413043478259</v>
      </c>
      <c r="BP3258" s="45">
        <f t="shared" si="1685"/>
        <v>2.2951552263251935</v>
      </c>
      <c r="BQ3258" s="47">
        <f t="shared" si="1686"/>
        <v>102.49738634582101</v>
      </c>
      <c r="BR3258" s="47">
        <f t="shared" si="1687"/>
        <v>121.75918434151579</v>
      </c>
    </row>
    <row r="3259" spans="6:70" x14ac:dyDescent="0.25">
      <c r="F3259" s="2">
        <v>41620</v>
      </c>
      <c r="G3259">
        <v>8.6999999999999994E-2</v>
      </c>
      <c r="H3259" s="43">
        <v>41674</v>
      </c>
      <c r="I3259">
        <v>2.0983999999999998</v>
      </c>
      <c r="L3259" s="2">
        <v>41514</v>
      </c>
      <c r="M3259" t="str">
        <v>912828ND</v>
      </c>
      <c r="N3259">
        <v>1.1781999999999999</v>
      </c>
      <c r="O3259">
        <v>-0.31668000000000002</v>
      </c>
      <c r="P3259">
        <v>0.86709999999999998</v>
      </c>
      <c r="Q3259">
        <v>125.265625</v>
      </c>
      <c r="R3259">
        <f>VLOOKUP(M3259,工作表1!$A$3:$B$1000,2,FALSE)</f>
        <v>3.5</v>
      </c>
      <c r="S3259" t="str">
        <f>VLOOKUP(M3259,工作表1!$A$3:$C$1000,3,FALSE)</f>
        <v>2020/5/15</v>
      </c>
      <c r="T3259">
        <f t="shared" si="1657"/>
        <v>0.10050000000000001</v>
      </c>
      <c r="U3259">
        <f t="shared" si="1656"/>
        <v>3.3995000000000002</v>
      </c>
      <c r="V3259" s="43">
        <f t="shared" si="1668"/>
        <v>41593</v>
      </c>
      <c r="W3259" s="43">
        <f t="shared" si="1658"/>
        <v>41547</v>
      </c>
      <c r="X3259" s="45">
        <f t="shared" si="1669"/>
        <v>1.0081521739130435</v>
      </c>
      <c r="Y3259" s="45">
        <f t="shared" si="1670"/>
        <v>1.3150014889815367</v>
      </c>
      <c r="Z3259" s="47">
        <f t="shared" si="1671"/>
        <v>108.95756203147779</v>
      </c>
      <c r="AA3259" s="47">
        <f t="shared" si="1672"/>
        <v>125.21010013904342</v>
      </c>
      <c r="AB3259" s="45">
        <f t="shared" si="1673"/>
        <v>2.1882000000000001</v>
      </c>
      <c r="AC3259" s="2" t="str">
        <f t="shared" si="1659"/>
        <v>TY1</v>
      </c>
      <c r="AD3259">
        <f t="shared" si="1660"/>
        <v>125.265625</v>
      </c>
      <c r="AE3259">
        <f t="shared" si="1661"/>
        <v>124.09375</v>
      </c>
      <c r="AF3259" s="49">
        <f t="shared" si="1688"/>
        <v>1.171875</v>
      </c>
      <c r="AG3259" s="3">
        <f t="shared" si="1674"/>
        <v>125.21010013904342</v>
      </c>
      <c r="AH3259">
        <f t="shared" si="1675"/>
        <v>123.59995247232732</v>
      </c>
      <c r="AI3259" s="51">
        <f t="shared" si="1676"/>
        <v>1.6101476667161023</v>
      </c>
      <c r="AJ3259" s="52">
        <f t="shared" si="1677"/>
        <v>0.43827266671610232</v>
      </c>
      <c r="AK3259" s="2">
        <v>41514</v>
      </c>
      <c r="AL3259" t="str">
        <v>912828NT</v>
      </c>
      <c r="AM3259">
        <v>7.6936</v>
      </c>
      <c r="AN3259">
        <v>-0.57164000000000004</v>
      </c>
      <c r="AO3259">
        <v>0.82050000000000001</v>
      </c>
      <c r="AP3259">
        <v>124.09375</v>
      </c>
      <c r="AQ3259">
        <f>VLOOKUP(AL3259,工作表1!$F$3:$G$1000,2,FALSE)</f>
        <v>2.625</v>
      </c>
      <c r="AR3259" t="str">
        <f>VLOOKUP(AL3259,工作表1!$F$3:$H$1000,3,FALSE)</f>
        <v>2020/8/15</v>
      </c>
      <c r="AS3259">
        <f t="shared" si="1662"/>
        <v>0.10050000000000001</v>
      </c>
      <c r="AT3259">
        <f t="shared" si="1663"/>
        <v>2.5245000000000002</v>
      </c>
      <c r="AU3259" s="43">
        <f t="shared" si="1678"/>
        <v>41685</v>
      </c>
      <c r="AV3259" s="43">
        <f t="shared" si="1664"/>
        <v>41639</v>
      </c>
      <c r="AW3259" s="45">
        <f t="shared" si="1679"/>
        <v>9.9864130434782622E-2</v>
      </c>
      <c r="AX3259" s="45">
        <f t="shared" si="1680"/>
        <v>0.99164495235259076</v>
      </c>
      <c r="AY3259" s="47">
        <f t="shared" si="1681"/>
        <v>102.91681228208338</v>
      </c>
      <c r="AZ3259" s="47">
        <f t="shared" si="1682"/>
        <v>123.59995247232732</v>
      </c>
      <c r="BA3259" s="43"/>
      <c r="BC3259" s="2">
        <v>41513</v>
      </c>
      <c r="BD3259" t="str">
        <v>912828PC</v>
      </c>
      <c r="BE3259">
        <v>-25.29</v>
      </c>
      <c r="BF3259">
        <v>1.3905700000000001</v>
      </c>
      <c r="BG3259">
        <v>0.82050000000000001</v>
      </c>
      <c r="BH3259">
        <v>124.609375</v>
      </c>
      <c r="BI3259">
        <f>VLOOKUP(BD3259,工作表1!$K$3:$L$1000,2,FALSE)</f>
        <v>2.625</v>
      </c>
      <c r="BJ3259" t="str">
        <f>VLOOKUP(BD3259,工作表1!$K$3:$M$1000,3,FALSE)</f>
        <v>2020/11/15</v>
      </c>
      <c r="BK3259">
        <f t="shared" si="1665"/>
        <v>0.10199999999999999</v>
      </c>
      <c r="BL3259">
        <f t="shared" si="1666"/>
        <v>2.5230000000000001</v>
      </c>
      <c r="BM3259" s="43">
        <f t="shared" si="1683"/>
        <v>41593</v>
      </c>
      <c r="BN3259" s="43">
        <f t="shared" si="1667"/>
        <v>41729</v>
      </c>
      <c r="BO3259" s="45">
        <f t="shared" si="1684"/>
        <v>0.74898097826086951</v>
      </c>
      <c r="BP3259" s="45">
        <f t="shared" si="1685"/>
        <v>2.2952138549731984</v>
      </c>
      <c r="BQ3259" s="47">
        <f t="shared" si="1686"/>
        <v>102.91927289360973</v>
      </c>
      <c r="BR3259" s="47">
        <f t="shared" si="1687"/>
        <v>122.25968525540185</v>
      </c>
    </row>
    <row r="3260" spans="6:70" x14ac:dyDescent="0.25">
      <c r="F3260" s="2">
        <v>41619</v>
      </c>
      <c r="G3260">
        <v>8.5999999999999993E-2</v>
      </c>
      <c r="H3260" s="43">
        <v>41673</v>
      </c>
      <c r="I3260">
        <v>2.0575000000000001</v>
      </c>
      <c r="L3260" s="2">
        <v>41513</v>
      </c>
      <c r="M3260" t="str">
        <v>912828ND</v>
      </c>
      <c r="N3260">
        <v>0.37390000000000001</v>
      </c>
      <c r="O3260">
        <v>-5.5509999999999997E-2</v>
      </c>
      <c r="P3260">
        <v>0.86709999999999998</v>
      </c>
      <c r="Q3260">
        <v>125.734375</v>
      </c>
      <c r="R3260">
        <f>VLOOKUP(M3260,工作表1!$A$3:$B$1000,2,FALSE)</f>
        <v>3.5</v>
      </c>
      <c r="S3260" t="str">
        <f>VLOOKUP(M3260,工作表1!$A$3:$C$1000,3,FALSE)</f>
        <v>2020/5/15</v>
      </c>
      <c r="T3260">
        <f t="shared" si="1657"/>
        <v>0.10199999999999999</v>
      </c>
      <c r="U3260">
        <f t="shared" si="1656"/>
        <v>3.3980000000000001</v>
      </c>
      <c r="V3260" s="43">
        <f t="shared" si="1668"/>
        <v>41593</v>
      </c>
      <c r="W3260" s="43">
        <f t="shared" si="1658"/>
        <v>41547</v>
      </c>
      <c r="X3260" s="45">
        <f t="shared" si="1669"/>
        <v>0.99864130434782605</v>
      </c>
      <c r="Y3260" s="45">
        <f t="shared" si="1670"/>
        <v>1.3150796605122097</v>
      </c>
      <c r="Z3260" s="47">
        <f t="shared" si="1671"/>
        <v>109.34667004055733</v>
      </c>
      <c r="AA3260" s="47">
        <f t="shared" si="1672"/>
        <v>125.64502590054843</v>
      </c>
      <c r="AB3260" s="45">
        <f t="shared" si="1673"/>
        <v>2.1267</v>
      </c>
      <c r="AC3260" s="2" t="str">
        <f t="shared" si="1659"/>
        <v>TY1</v>
      </c>
      <c r="AD3260">
        <f t="shared" si="1660"/>
        <v>125.734375</v>
      </c>
      <c r="AE3260">
        <f t="shared" si="1661"/>
        <v>124.609375</v>
      </c>
      <c r="AF3260" s="49">
        <f t="shared" si="1688"/>
        <v>1.125</v>
      </c>
      <c r="AG3260" s="3">
        <f t="shared" si="1674"/>
        <v>125.64502590054843</v>
      </c>
      <c r="AH3260">
        <f t="shared" si="1675"/>
        <v>124.06115964619994</v>
      </c>
      <c r="AI3260" s="51">
        <f t="shared" si="1676"/>
        <v>1.5838662543484929</v>
      </c>
      <c r="AJ3260" s="52">
        <f t="shared" si="1677"/>
        <v>0.45886625434849293</v>
      </c>
      <c r="AK3260" s="2">
        <v>41513</v>
      </c>
      <c r="AL3260" t="str">
        <v>912828NT</v>
      </c>
      <c r="AM3260">
        <v>6.4184000000000001</v>
      </c>
      <c r="AN3260">
        <v>-0.45472000000000001</v>
      </c>
      <c r="AO3260">
        <v>0.82050000000000001</v>
      </c>
      <c r="AP3260">
        <v>124.609375</v>
      </c>
      <c r="AQ3260">
        <f>VLOOKUP(AL3260,工作表1!$F$3:$G$1000,2,FALSE)</f>
        <v>2.625</v>
      </c>
      <c r="AR3260" t="str">
        <f>VLOOKUP(AL3260,工作表1!$F$3:$H$1000,3,FALSE)</f>
        <v>2020/8/15</v>
      </c>
      <c r="AS3260">
        <f t="shared" si="1662"/>
        <v>0.10199999999999999</v>
      </c>
      <c r="AT3260">
        <f t="shared" si="1663"/>
        <v>2.5230000000000001</v>
      </c>
      <c r="AU3260" s="43">
        <f t="shared" si="1678"/>
        <v>41685</v>
      </c>
      <c r="AV3260" s="43">
        <f t="shared" si="1664"/>
        <v>41639</v>
      </c>
      <c r="AW3260" s="45">
        <f t="shared" si="1679"/>
        <v>9.2730978260869554E-2</v>
      </c>
      <c r="AX3260" s="45">
        <f t="shared" si="1680"/>
        <v>0.99170358100059552</v>
      </c>
      <c r="AY3260" s="47">
        <f t="shared" si="1681"/>
        <v>103.30683331619107</v>
      </c>
      <c r="AZ3260" s="47">
        <f t="shared" si="1682"/>
        <v>124.06115964619994</v>
      </c>
      <c r="BA3260" s="43"/>
      <c r="BC3260" s="2">
        <v>41512</v>
      </c>
      <c r="BD3260" t="str">
        <v>912828PC</v>
      </c>
      <c r="BE3260">
        <v>-23.949300000000001</v>
      </c>
      <c r="BF3260">
        <v>1.3268</v>
      </c>
      <c r="BG3260">
        <v>0.82050000000000001</v>
      </c>
      <c r="BH3260">
        <v>123.828125</v>
      </c>
      <c r="BI3260">
        <f>VLOOKUP(BD3260,工作表1!$K$3:$L$1000,2,FALSE)</f>
        <v>2.625</v>
      </c>
      <c r="BJ3260" t="str">
        <f>VLOOKUP(BD3260,工作表1!$K$3:$M$1000,3,FALSE)</f>
        <v>2020/11/15</v>
      </c>
      <c r="BK3260">
        <f t="shared" si="1665"/>
        <v>0.1045</v>
      </c>
      <c r="BL3260">
        <f t="shared" si="1666"/>
        <v>2.5205000000000002</v>
      </c>
      <c r="BM3260" s="43">
        <f t="shared" si="1683"/>
        <v>41593</v>
      </c>
      <c r="BN3260" s="43">
        <f t="shared" si="1667"/>
        <v>41729</v>
      </c>
      <c r="BO3260" s="45">
        <f t="shared" si="1684"/>
        <v>0.74184782608695643</v>
      </c>
      <c r="BP3260" s="45">
        <f t="shared" si="1685"/>
        <v>2.2952724836212028</v>
      </c>
      <c r="BQ3260" s="47">
        <f t="shared" si="1686"/>
        <v>102.31876288602253</v>
      </c>
      <c r="BR3260" s="47">
        <f t="shared" si="1687"/>
        <v>121.51486231548829</v>
      </c>
    </row>
    <row r="3261" spans="6:70" x14ac:dyDescent="0.25">
      <c r="F3261" s="2">
        <v>41618</v>
      </c>
      <c r="G3261">
        <v>8.6999999999999994E-2</v>
      </c>
      <c r="H3261" s="43">
        <v>41670</v>
      </c>
      <c r="I3261">
        <v>2.1225999999999998</v>
      </c>
      <c r="L3261" s="2">
        <v>41512</v>
      </c>
      <c r="M3261" t="str">
        <v>912828ND</v>
      </c>
      <c r="N3261">
        <v>1.1554</v>
      </c>
      <c r="O3261">
        <v>-0.28682000000000002</v>
      </c>
      <c r="P3261">
        <v>0.86709999999999998</v>
      </c>
      <c r="Q3261">
        <v>125.046875</v>
      </c>
      <c r="R3261">
        <f>VLOOKUP(M3261,工作表1!$A$3:$B$1000,2,FALSE)</f>
        <v>3.5</v>
      </c>
      <c r="S3261" t="str">
        <f>VLOOKUP(M3261,工作表1!$A$3:$C$1000,3,FALSE)</f>
        <v>2020/5/15</v>
      </c>
      <c r="T3261">
        <f t="shared" si="1657"/>
        <v>0.1045</v>
      </c>
      <c r="U3261">
        <f t="shared" si="1656"/>
        <v>3.3955000000000002</v>
      </c>
      <c r="V3261" s="43">
        <f t="shared" si="1668"/>
        <v>41593</v>
      </c>
      <c r="W3261" s="43">
        <f t="shared" si="1658"/>
        <v>41547</v>
      </c>
      <c r="X3261" s="45">
        <f t="shared" si="1669"/>
        <v>0.98913043478260865</v>
      </c>
      <c r="Y3261" s="45">
        <f t="shared" si="1670"/>
        <v>1.3151578320428827</v>
      </c>
      <c r="Z3261" s="47">
        <f t="shared" si="1671"/>
        <v>108.78740804468066</v>
      </c>
      <c r="AA3261" s="47">
        <f t="shared" si="1672"/>
        <v>124.98634397299979</v>
      </c>
      <c r="AB3261" s="45">
        <f t="shared" si="1673"/>
        <v>2.2077</v>
      </c>
      <c r="AC3261" s="2" t="str">
        <f t="shared" si="1659"/>
        <v>TY1</v>
      </c>
      <c r="AD3261">
        <f t="shared" si="1660"/>
        <v>125.046875</v>
      </c>
      <c r="AE3261">
        <f t="shared" si="1661"/>
        <v>123.828125</v>
      </c>
      <c r="AF3261" s="49">
        <f t="shared" si="1688"/>
        <v>1.21875</v>
      </c>
      <c r="AG3261" s="3">
        <f t="shared" si="1674"/>
        <v>124.98634397299979</v>
      </c>
      <c r="AH3261">
        <f t="shared" si="1675"/>
        <v>123.36788662458282</v>
      </c>
      <c r="AI3261" s="51">
        <f t="shared" si="1676"/>
        <v>1.6184573484169675</v>
      </c>
      <c r="AJ3261" s="52">
        <f t="shared" si="1677"/>
        <v>0.39970734841696753</v>
      </c>
      <c r="AK3261" s="2">
        <v>41512</v>
      </c>
      <c r="AL3261" t="str">
        <v>912828NT</v>
      </c>
      <c r="AM3261">
        <v>8.7401</v>
      </c>
      <c r="AN3261">
        <v>-0.65195999999999998</v>
      </c>
      <c r="AO3261">
        <v>0.82050000000000001</v>
      </c>
      <c r="AP3261">
        <v>123.828125</v>
      </c>
      <c r="AQ3261">
        <f>VLOOKUP(AL3261,工作表1!$F$3:$G$1000,2,FALSE)</f>
        <v>2.625</v>
      </c>
      <c r="AR3261" t="str">
        <f>VLOOKUP(AL3261,工作表1!$F$3:$H$1000,3,FALSE)</f>
        <v>2020/8/15</v>
      </c>
      <c r="AS3261">
        <f t="shared" si="1662"/>
        <v>0.1045</v>
      </c>
      <c r="AT3261">
        <f t="shared" si="1663"/>
        <v>2.5205000000000002</v>
      </c>
      <c r="AU3261" s="43">
        <f t="shared" si="1678"/>
        <v>41685</v>
      </c>
      <c r="AV3261" s="43">
        <f t="shared" si="1664"/>
        <v>41639</v>
      </c>
      <c r="AW3261" s="45">
        <f t="shared" si="1679"/>
        <v>8.5597826086956513E-2</v>
      </c>
      <c r="AX3261" s="45">
        <f t="shared" si="1680"/>
        <v>0.9917622096486004</v>
      </c>
      <c r="AY3261" s="47">
        <f t="shared" si="1681"/>
        <v>102.74924501656611</v>
      </c>
      <c r="AZ3261" s="47">
        <f t="shared" si="1682"/>
        <v>123.36788662458282</v>
      </c>
      <c r="BA3261" s="43"/>
      <c r="BC3261" s="2">
        <v>41509</v>
      </c>
      <c r="BD3261" t="str">
        <v>912828PX</v>
      </c>
      <c r="BE3261">
        <v>-25.383299999999998</v>
      </c>
      <c r="BF3261">
        <v>1.3214399999999999</v>
      </c>
      <c r="BG3261">
        <v>0.86970000000000003</v>
      </c>
      <c r="BH3261">
        <v>123.625</v>
      </c>
      <c r="BI3261">
        <f>VLOOKUP(BD3261,工作表1!$K$3:$L$1000,2,FALSE)</f>
        <v>3.625</v>
      </c>
      <c r="BJ3261" t="str">
        <f>VLOOKUP(BD3261,工作表1!$K$3:$M$1000,3,FALSE)</f>
        <v>2021/2/15</v>
      </c>
      <c r="BK3261">
        <f t="shared" si="1665"/>
        <v>0.10299999999999999</v>
      </c>
      <c r="BL3261">
        <f t="shared" si="1666"/>
        <v>3.5219999999999998</v>
      </c>
      <c r="BM3261" s="43">
        <f t="shared" si="1683"/>
        <v>41685</v>
      </c>
      <c r="BN3261" s="43">
        <f t="shared" si="1667"/>
        <v>41729</v>
      </c>
      <c r="BO3261" s="45">
        <f t="shared" si="1684"/>
        <v>0.10835597826086957</v>
      </c>
      <c r="BP3261" s="45">
        <f t="shared" si="1685"/>
        <v>2.2634929645622397</v>
      </c>
      <c r="BQ3261" s="47">
        <f t="shared" si="1686"/>
        <v>108.7884100448822</v>
      </c>
      <c r="BR3261" s="47">
        <f t="shared" si="1687"/>
        <v>122.06459382762299</v>
      </c>
    </row>
    <row r="3262" spans="6:70" x14ac:dyDescent="0.25">
      <c r="F3262" s="2">
        <v>41617</v>
      </c>
      <c r="G3262">
        <v>8.7999999999999995E-2</v>
      </c>
      <c r="H3262" s="43">
        <v>41669</v>
      </c>
      <c r="I3262">
        <v>2.15</v>
      </c>
      <c r="L3262" s="2">
        <v>41509</v>
      </c>
      <c r="M3262" t="str">
        <v>912828ND</v>
      </c>
      <c r="N3262">
        <v>0.56069999999999998</v>
      </c>
      <c r="O3262">
        <v>-0.10259</v>
      </c>
      <c r="P3262">
        <v>0.86709999999999998</v>
      </c>
      <c r="Q3262">
        <v>124.859375</v>
      </c>
      <c r="R3262">
        <f>VLOOKUP(M3262,工作表1!$A$3:$B$1000,2,FALSE)</f>
        <v>3.5</v>
      </c>
      <c r="S3262" t="str">
        <f>VLOOKUP(M3262,工作表1!$A$3:$C$1000,3,FALSE)</f>
        <v>2020/5/15</v>
      </c>
      <c r="T3262">
        <f t="shared" si="1657"/>
        <v>0.10299999999999999</v>
      </c>
      <c r="U3262">
        <f t="shared" si="1656"/>
        <v>3.3969999999999998</v>
      </c>
      <c r="V3262" s="43">
        <f t="shared" si="1668"/>
        <v>41593</v>
      </c>
      <c r="W3262" s="43">
        <f t="shared" si="1658"/>
        <v>41547</v>
      </c>
      <c r="X3262" s="45">
        <f t="shared" si="1669"/>
        <v>0.97961956521739135</v>
      </c>
      <c r="Y3262" s="45">
        <f t="shared" si="1670"/>
        <v>1.3152360035735557</v>
      </c>
      <c r="Z3262" s="47">
        <f t="shared" si="1671"/>
        <v>108.6133605733413</v>
      </c>
      <c r="AA3262" s="47">
        <f t="shared" si="1672"/>
        <v>124.7714857388398</v>
      </c>
      <c r="AB3262" s="45">
        <f t="shared" si="1673"/>
        <v>2.2422</v>
      </c>
      <c r="AC3262" s="2" t="str">
        <f t="shared" si="1659"/>
        <v>TY1</v>
      </c>
      <c r="AD3262">
        <f t="shared" si="1660"/>
        <v>124.859375</v>
      </c>
      <c r="AE3262">
        <f t="shared" si="1661"/>
        <v>123.625</v>
      </c>
      <c r="AF3262" s="49">
        <f t="shared" si="1688"/>
        <v>1.234375</v>
      </c>
      <c r="AG3262" s="3">
        <f t="shared" si="1674"/>
        <v>124.7714857388398</v>
      </c>
      <c r="AH3262">
        <f t="shared" si="1675"/>
        <v>123.16217835810657</v>
      </c>
      <c r="AI3262" s="51">
        <f t="shared" si="1676"/>
        <v>1.6093073807332274</v>
      </c>
      <c r="AJ3262" s="52">
        <f t="shared" si="1677"/>
        <v>0.37493238073322743</v>
      </c>
      <c r="AK3262" s="2">
        <v>41509</v>
      </c>
      <c r="AL3262" t="str">
        <v>912828NT</v>
      </c>
      <c r="AM3262">
        <v>8.8759999999999994</v>
      </c>
      <c r="AN3262">
        <v>-0.65691999999999995</v>
      </c>
      <c r="AO3262">
        <v>0.82050000000000001</v>
      </c>
      <c r="AP3262">
        <v>123.625</v>
      </c>
      <c r="AQ3262">
        <f>VLOOKUP(AL3262,工作表1!$F$3:$G$1000,2,FALSE)</f>
        <v>2.625</v>
      </c>
      <c r="AR3262" t="str">
        <f>VLOOKUP(AL3262,工作表1!$F$3:$H$1000,3,FALSE)</f>
        <v>2020/8/15</v>
      </c>
      <c r="AS3262">
        <f t="shared" si="1662"/>
        <v>0.10299999999999999</v>
      </c>
      <c r="AT3262">
        <f t="shared" si="1663"/>
        <v>2.5219999999999998</v>
      </c>
      <c r="AU3262" s="43">
        <f t="shared" si="1678"/>
        <v>41685</v>
      </c>
      <c r="AV3262" s="43">
        <f t="shared" si="1664"/>
        <v>41639</v>
      </c>
      <c r="AW3262" s="45">
        <f t="shared" si="1679"/>
        <v>7.8464673913043487E-2</v>
      </c>
      <c r="AX3262" s="45">
        <f t="shared" si="1680"/>
        <v>0.99182083829660517</v>
      </c>
      <c r="AY3262" s="47">
        <f t="shared" si="1681"/>
        <v>102.59310082075643</v>
      </c>
      <c r="AZ3262" s="47">
        <f t="shared" si="1682"/>
        <v>123.16217835810657</v>
      </c>
      <c r="BA3262" s="43"/>
      <c r="BC3262" s="2">
        <v>41508</v>
      </c>
      <c r="BD3262" t="str">
        <v>912828PX</v>
      </c>
      <c r="BE3262">
        <v>-25.746300000000002</v>
      </c>
      <c r="BF3262">
        <v>1.3362499999999999</v>
      </c>
      <c r="BG3262">
        <v>0.86970000000000003</v>
      </c>
      <c r="BH3262">
        <v>123</v>
      </c>
      <c r="BI3262">
        <f>VLOOKUP(BD3262,工作表1!$K$3:$L$1000,2,FALSE)</f>
        <v>3.625</v>
      </c>
      <c r="BJ3262" t="str">
        <f>VLOOKUP(BD3262,工作表1!$K$3:$M$1000,3,FALSE)</f>
        <v>2021/2/15</v>
      </c>
      <c r="BK3262">
        <f t="shared" si="1665"/>
        <v>0.106</v>
      </c>
      <c r="BL3262">
        <f t="shared" si="1666"/>
        <v>3.5190000000000001</v>
      </c>
      <c r="BM3262" s="43">
        <f t="shared" si="1683"/>
        <v>41685</v>
      </c>
      <c r="BN3262" s="43">
        <f t="shared" si="1667"/>
        <v>41729</v>
      </c>
      <c r="BO3262" s="45">
        <f t="shared" si="1684"/>
        <v>7.880434782608696E-2</v>
      </c>
      <c r="BP3262" s="45">
        <f t="shared" si="1685"/>
        <v>2.2637358546754021</v>
      </c>
      <c r="BQ3262" s="47">
        <f t="shared" si="1686"/>
        <v>108.2652538952476</v>
      </c>
      <c r="BR3262" s="47">
        <f t="shared" si="1687"/>
        <v>121.42337717038077</v>
      </c>
    </row>
    <row r="3263" spans="6:70" x14ac:dyDescent="0.25">
      <c r="F3263" s="2">
        <v>41614</v>
      </c>
      <c r="G3263">
        <v>0.09</v>
      </c>
      <c r="H3263" s="43">
        <v>41668</v>
      </c>
      <c r="I3263">
        <v>2.1282999999999999</v>
      </c>
      <c r="L3263" s="2">
        <v>41508</v>
      </c>
      <c r="M3263" t="str">
        <v>912828ND</v>
      </c>
      <c r="N3263">
        <v>1.1456</v>
      </c>
      <c r="O3263">
        <v>-0.24740000000000001</v>
      </c>
      <c r="P3263">
        <v>0.86709999999999998</v>
      </c>
      <c r="Q3263">
        <v>124.265625</v>
      </c>
      <c r="R3263">
        <f>VLOOKUP(M3263,工作表1!$A$3:$B$1000,2,FALSE)</f>
        <v>3.5</v>
      </c>
      <c r="S3263" t="str">
        <f>VLOOKUP(M3263,工作表1!$A$3:$C$1000,3,FALSE)</f>
        <v>2020/5/15</v>
      </c>
      <c r="T3263">
        <f t="shared" si="1657"/>
        <v>0.106</v>
      </c>
      <c r="U3263">
        <f t="shared" si="1656"/>
        <v>3.3940000000000001</v>
      </c>
      <c r="V3263" s="43">
        <f t="shared" si="1668"/>
        <v>41593</v>
      </c>
      <c r="W3263" s="43">
        <f t="shared" si="1658"/>
        <v>41547</v>
      </c>
      <c r="X3263" s="45">
        <f t="shared" si="1669"/>
        <v>0.95108695652173902</v>
      </c>
      <c r="Y3263" s="45">
        <f t="shared" si="1670"/>
        <v>1.3154705181655746</v>
      </c>
      <c r="Z3263" s="47">
        <f t="shared" si="1671"/>
        <v>108.14509632774887</v>
      </c>
      <c r="AA3263" s="47">
        <f t="shared" si="1672"/>
        <v>124.18990242730938</v>
      </c>
      <c r="AB3263" s="45">
        <f t="shared" si="1673"/>
        <v>2.3136000000000001</v>
      </c>
      <c r="AC3263" s="2" t="str">
        <f t="shared" si="1659"/>
        <v>TY1</v>
      </c>
      <c r="AD3263">
        <f t="shared" si="1660"/>
        <v>124.265625</v>
      </c>
      <c r="AE3263">
        <f t="shared" si="1661"/>
        <v>123</v>
      </c>
      <c r="AF3263" s="49">
        <f t="shared" si="1688"/>
        <v>1.265625</v>
      </c>
      <c r="AG3263" s="3">
        <f t="shared" si="1674"/>
        <v>124.18990242730938</v>
      </c>
      <c r="AH3263">
        <f t="shared" si="1675"/>
        <v>122.5051873578675</v>
      </c>
      <c r="AI3263" s="51">
        <f t="shared" si="1676"/>
        <v>1.6847150694418787</v>
      </c>
      <c r="AJ3263" s="52">
        <f t="shared" si="1677"/>
        <v>0.41909006944187865</v>
      </c>
      <c r="AK3263" s="2">
        <v>41508</v>
      </c>
      <c r="AL3263" t="str">
        <v>912828NT</v>
      </c>
      <c r="AM3263">
        <v>8.7188999999999997</v>
      </c>
      <c r="AN3263">
        <v>-0.62175000000000002</v>
      </c>
      <c r="AO3263">
        <v>0.82050000000000001</v>
      </c>
      <c r="AP3263">
        <v>123</v>
      </c>
      <c r="AQ3263">
        <f>VLOOKUP(AL3263,工作表1!$F$3:$G$1000,2,FALSE)</f>
        <v>2.625</v>
      </c>
      <c r="AR3263" t="str">
        <f>VLOOKUP(AL3263,工作表1!$F$3:$H$1000,3,FALSE)</f>
        <v>2020/8/15</v>
      </c>
      <c r="AS3263">
        <f t="shared" si="1662"/>
        <v>0.106</v>
      </c>
      <c r="AT3263">
        <f t="shared" si="1663"/>
        <v>2.5190000000000001</v>
      </c>
      <c r="AU3263" s="43">
        <f t="shared" si="1678"/>
        <v>41685</v>
      </c>
      <c r="AV3263" s="43">
        <f t="shared" si="1664"/>
        <v>41639</v>
      </c>
      <c r="AW3263" s="45">
        <f t="shared" si="1679"/>
        <v>5.7065217391304345E-2</v>
      </c>
      <c r="AX3263" s="45">
        <f t="shared" si="1680"/>
        <v>0.99199672424061935</v>
      </c>
      <c r="AY3263" s="47">
        <f t="shared" si="1681"/>
        <v>102.08929968222922</v>
      </c>
      <c r="AZ3263" s="47">
        <f t="shared" si="1682"/>
        <v>122.5051873578675</v>
      </c>
      <c r="BA3263" s="43"/>
      <c r="BC3263" s="2">
        <v>41507</v>
      </c>
      <c r="BD3263" t="str">
        <v>912828PX</v>
      </c>
      <c r="BE3263">
        <v>-27.281400000000001</v>
      </c>
      <c r="BF3263">
        <v>1.3970100000000001</v>
      </c>
      <c r="BG3263">
        <v>0.86970000000000003</v>
      </c>
      <c r="BH3263">
        <v>123.546875</v>
      </c>
      <c r="BI3263">
        <f>VLOOKUP(BD3263,工作表1!$K$3:$L$1000,2,FALSE)</f>
        <v>3.625</v>
      </c>
      <c r="BJ3263" t="str">
        <f>VLOOKUP(BD3263,工作表1!$K$3:$M$1000,3,FALSE)</f>
        <v>2021/2/15</v>
      </c>
      <c r="BK3263">
        <f t="shared" si="1665"/>
        <v>0.1045</v>
      </c>
      <c r="BL3263">
        <f t="shared" si="1666"/>
        <v>3.5205000000000002</v>
      </c>
      <c r="BM3263" s="43">
        <f t="shared" si="1683"/>
        <v>41685</v>
      </c>
      <c r="BN3263" s="43">
        <f t="shared" si="1667"/>
        <v>41729</v>
      </c>
      <c r="BO3263" s="45">
        <f t="shared" si="1684"/>
        <v>6.8953804347826095E-2</v>
      </c>
      <c r="BP3263" s="45">
        <f t="shared" si="1685"/>
        <v>2.2638168180464562</v>
      </c>
      <c r="BQ3263" s="47">
        <f t="shared" si="1686"/>
        <v>108.70230625735991</v>
      </c>
      <c r="BR3263" s="47">
        <f t="shared" si="1687"/>
        <v>121.91093083863214</v>
      </c>
    </row>
    <row r="3264" spans="6:70" x14ac:dyDescent="0.25">
      <c r="F3264" s="2">
        <v>41613</v>
      </c>
      <c r="G3264">
        <v>8.6999999999999994E-2</v>
      </c>
      <c r="H3264" s="43">
        <v>41667</v>
      </c>
      <c r="I3264">
        <v>2.1962999999999999</v>
      </c>
      <c r="L3264" s="2">
        <v>41507</v>
      </c>
      <c r="M3264" t="str">
        <v>912828ND</v>
      </c>
      <c r="N3264">
        <v>1.2758</v>
      </c>
      <c r="O3264">
        <v>-0.27250999999999997</v>
      </c>
      <c r="P3264">
        <v>0.86709999999999998</v>
      </c>
      <c r="Q3264">
        <v>124.71875</v>
      </c>
      <c r="R3264">
        <f>VLOOKUP(M3264,工作表1!$A$3:$B$1000,2,FALSE)</f>
        <v>3.5</v>
      </c>
      <c r="S3264" t="str">
        <f>VLOOKUP(M3264,工作表1!$A$3:$C$1000,3,FALSE)</f>
        <v>2020/5/15</v>
      </c>
      <c r="T3264">
        <f t="shared" si="1657"/>
        <v>0.1045</v>
      </c>
      <c r="U3264">
        <f t="shared" si="1656"/>
        <v>3.3955000000000002</v>
      </c>
      <c r="V3264" s="43">
        <f t="shared" si="1668"/>
        <v>41593</v>
      </c>
      <c r="W3264" s="43">
        <f t="shared" si="1658"/>
        <v>41547</v>
      </c>
      <c r="X3264" s="45">
        <f t="shared" si="1669"/>
        <v>0.94157608695652162</v>
      </c>
      <c r="Y3264" s="45">
        <f t="shared" si="1670"/>
        <v>1.3155486896962476</v>
      </c>
      <c r="Z3264" s="47">
        <f t="shared" si="1671"/>
        <v>108.55158287248054</v>
      </c>
      <c r="AA3264" s="47">
        <f t="shared" si="1672"/>
        <v>124.64454196280803</v>
      </c>
      <c r="AB3264" s="45">
        <f t="shared" si="1673"/>
        <v>2.3060999999999998</v>
      </c>
      <c r="AC3264" s="2" t="str">
        <f t="shared" si="1659"/>
        <v>TY1</v>
      </c>
      <c r="AD3264">
        <f t="shared" si="1660"/>
        <v>124.71875</v>
      </c>
      <c r="AE3264">
        <f t="shared" si="1661"/>
        <v>123.546875</v>
      </c>
      <c r="AF3264" s="49">
        <f t="shared" si="1688"/>
        <v>1.171875</v>
      </c>
      <c r="AG3264" s="3">
        <f t="shared" si="1674"/>
        <v>124.64454196280803</v>
      </c>
      <c r="AH3264">
        <f t="shared" si="1675"/>
        <v>123.00333669510546</v>
      </c>
      <c r="AI3264" s="51">
        <f t="shared" si="1676"/>
        <v>1.6412052677025741</v>
      </c>
      <c r="AJ3264" s="52">
        <f t="shared" si="1677"/>
        <v>0.46933026770257413</v>
      </c>
      <c r="AK3264" s="2">
        <v>41507</v>
      </c>
      <c r="AL3264" t="str">
        <v>912828NT</v>
      </c>
      <c r="AM3264">
        <v>7.6363000000000003</v>
      </c>
      <c r="AN3264">
        <v>-0.52347999999999995</v>
      </c>
      <c r="AO3264">
        <v>0.82050000000000001</v>
      </c>
      <c r="AP3264">
        <v>123.546875</v>
      </c>
      <c r="AQ3264">
        <f>VLOOKUP(AL3264,工作表1!$F$3:$G$1000,2,FALSE)</f>
        <v>2.625</v>
      </c>
      <c r="AR3264" t="str">
        <f>VLOOKUP(AL3264,工作表1!$F$3:$H$1000,3,FALSE)</f>
        <v>2020/8/15</v>
      </c>
      <c r="AS3264">
        <f t="shared" si="1662"/>
        <v>0.1045</v>
      </c>
      <c r="AT3264">
        <f t="shared" si="1663"/>
        <v>2.5205000000000002</v>
      </c>
      <c r="AU3264" s="43">
        <f t="shared" si="1678"/>
        <v>41685</v>
      </c>
      <c r="AV3264" s="43">
        <f t="shared" si="1664"/>
        <v>41639</v>
      </c>
      <c r="AW3264" s="45">
        <f t="shared" si="1679"/>
        <v>4.9932065217391311E-2</v>
      </c>
      <c r="AX3264" s="45">
        <f t="shared" si="1680"/>
        <v>0.99205535288862434</v>
      </c>
      <c r="AY3264" s="47">
        <f t="shared" si="1681"/>
        <v>102.51068315026706</v>
      </c>
      <c r="AZ3264" s="47">
        <f t="shared" si="1682"/>
        <v>123.00333669510546</v>
      </c>
      <c r="BA3264" s="43"/>
      <c r="BC3264" s="2">
        <v>41506</v>
      </c>
      <c r="BD3264" t="str">
        <v>912828PX</v>
      </c>
      <c r="BE3264">
        <v>-27.906400000000001</v>
      </c>
      <c r="BF3264">
        <v>1.42269</v>
      </c>
      <c r="BG3264">
        <v>0.86970000000000003</v>
      </c>
      <c r="BH3264">
        <v>124.03125</v>
      </c>
      <c r="BI3264">
        <f>VLOOKUP(BD3264,工作表1!$K$3:$L$1000,2,FALSE)</f>
        <v>3.625</v>
      </c>
      <c r="BJ3264" t="str">
        <f>VLOOKUP(BD3264,工作表1!$K$3:$M$1000,3,FALSE)</f>
        <v>2021/2/15</v>
      </c>
      <c r="BK3264">
        <f t="shared" si="1665"/>
        <v>0.10100000000000001</v>
      </c>
      <c r="BL3264">
        <f t="shared" si="1666"/>
        <v>3.524</v>
      </c>
      <c r="BM3264" s="43">
        <f t="shared" si="1683"/>
        <v>41685</v>
      </c>
      <c r="BN3264" s="43">
        <f t="shared" si="1667"/>
        <v>41729</v>
      </c>
      <c r="BO3264" s="45">
        <f t="shared" si="1684"/>
        <v>5.9103260869565216E-2</v>
      </c>
      <c r="BP3264" s="45">
        <f t="shared" si="1685"/>
        <v>2.2638977814175107</v>
      </c>
      <c r="BQ3264" s="47">
        <f t="shared" si="1686"/>
        <v>109.10838997297726</v>
      </c>
      <c r="BR3264" s="47">
        <f t="shared" si="1687"/>
        <v>122.36144838734619</v>
      </c>
    </row>
    <row r="3265" spans="6:70" x14ac:dyDescent="0.25">
      <c r="F3265" s="2">
        <v>41612</v>
      </c>
      <c r="G3265">
        <v>8.9499999999999996E-2</v>
      </c>
      <c r="H3265" s="43">
        <v>41666</v>
      </c>
      <c r="I3265">
        <v>2.2012</v>
      </c>
      <c r="L3265" s="2">
        <v>41506</v>
      </c>
      <c r="M3265" t="str">
        <v>912828ND</v>
      </c>
      <c r="N3265">
        <v>1.4060999999999999</v>
      </c>
      <c r="O3265">
        <v>-0.29614000000000001</v>
      </c>
      <c r="P3265">
        <v>0.86709999999999998</v>
      </c>
      <c r="Q3265">
        <v>125.171875</v>
      </c>
      <c r="R3265">
        <f>VLOOKUP(M3265,工作表1!$A$3:$B$1000,2,FALSE)</f>
        <v>3.5</v>
      </c>
      <c r="S3265" t="str">
        <f>VLOOKUP(M3265,工作表1!$A$3:$C$1000,3,FALSE)</f>
        <v>2020/5/15</v>
      </c>
      <c r="T3265">
        <f t="shared" si="1657"/>
        <v>0.10100000000000001</v>
      </c>
      <c r="U3265">
        <f t="shared" si="1656"/>
        <v>3.399</v>
      </c>
      <c r="V3265" s="43">
        <f t="shared" si="1668"/>
        <v>41593</v>
      </c>
      <c r="W3265" s="43">
        <f t="shared" si="1658"/>
        <v>41547</v>
      </c>
      <c r="X3265" s="45">
        <f t="shared" si="1669"/>
        <v>0.93206521739130443</v>
      </c>
      <c r="Y3265" s="45">
        <f t="shared" si="1670"/>
        <v>1.3156268612269209</v>
      </c>
      <c r="Z3265" s="47">
        <f t="shared" si="1671"/>
        <v>108.95806112868776</v>
      </c>
      <c r="AA3265" s="47">
        <f t="shared" si="1672"/>
        <v>125.09890604670944</v>
      </c>
      <c r="AB3265" s="45">
        <f t="shared" si="1673"/>
        <v>2.2048000000000001</v>
      </c>
      <c r="AC3265" s="2" t="str">
        <f t="shared" si="1659"/>
        <v>TY1</v>
      </c>
      <c r="AD3265">
        <f t="shared" si="1660"/>
        <v>125.171875</v>
      </c>
      <c r="AE3265">
        <f t="shared" si="1661"/>
        <v>124.03125</v>
      </c>
      <c r="AF3265" s="49">
        <f t="shared" si="1688"/>
        <v>1.140625</v>
      </c>
      <c r="AG3265" s="3">
        <f t="shared" si="1674"/>
        <v>125.09890604670944</v>
      </c>
      <c r="AH3265">
        <f t="shared" si="1675"/>
        <v>123.44354598069246</v>
      </c>
      <c r="AI3265" s="51">
        <f t="shared" si="1676"/>
        <v>1.655360066016982</v>
      </c>
      <c r="AJ3265" s="52">
        <f t="shared" si="1677"/>
        <v>0.51473506601698205</v>
      </c>
      <c r="AK3265" s="2">
        <v>41506</v>
      </c>
      <c r="AL3265" t="str">
        <v>912828NT</v>
      </c>
      <c r="AM3265">
        <v>6.7904</v>
      </c>
      <c r="AN3265">
        <v>-0.43931999999999999</v>
      </c>
      <c r="AO3265">
        <v>0.82050000000000001</v>
      </c>
      <c r="AP3265">
        <v>124.03125</v>
      </c>
      <c r="AQ3265">
        <f>VLOOKUP(AL3265,工作表1!$F$3:$G$1000,2,FALSE)</f>
        <v>2.625</v>
      </c>
      <c r="AR3265" t="str">
        <f>VLOOKUP(AL3265,工作表1!$F$3:$H$1000,3,FALSE)</f>
        <v>2020/8/15</v>
      </c>
      <c r="AS3265">
        <f t="shared" si="1662"/>
        <v>0.10100000000000001</v>
      </c>
      <c r="AT3265">
        <f t="shared" si="1663"/>
        <v>2.524</v>
      </c>
      <c r="AU3265" s="43">
        <f t="shared" si="1678"/>
        <v>41685</v>
      </c>
      <c r="AV3265" s="43">
        <f t="shared" si="1664"/>
        <v>41639</v>
      </c>
      <c r="AW3265" s="45">
        <f t="shared" si="1679"/>
        <v>4.2798913043478257E-2</v>
      </c>
      <c r="AX3265" s="45">
        <f t="shared" si="1680"/>
        <v>0.992113981536629</v>
      </c>
      <c r="AY3265" s="47">
        <f t="shared" si="1681"/>
        <v>102.88526847259196</v>
      </c>
      <c r="AZ3265" s="47">
        <f t="shared" si="1682"/>
        <v>123.44354598069246</v>
      </c>
      <c r="BA3265" s="43"/>
      <c r="BC3265" s="2">
        <v>41505</v>
      </c>
      <c r="BD3265" t="str">
        <v>912828PX</v>
      </c>
      <c r="BE3265">
        <v>-28.419599999999999</v>
      </c>
      <c r="BF3265">
        <v>1.4602200000000001</v>
      </c>
      <c r="BG3265">
        <v>0.86970000000000003</v>
      </c>
      <c r="BH3265">
        <v>123.4375</v>
      </c>
      <c r="BI3265">
        <f>VLOOKUP(BD3265,工作表1!$K$3:$L$1000,2,FALSE)</f>
        <v>3.625</v>
      </c>
      <c r="BJ3265" t="str">
        <f>VLOOKUP(BD3265,工作表1!$K$3:$M$1000,3,FALSE)</f>
        <v>2021/2/15</v>
      </c>
      <c r="BK3265">
        <f t="shared" si="1665"/>
        <v>0.10050000000000001</v>
      </c>
      <c r="BL3265">
        <f t="shared" si="1666"/>
        <v>3.5245000000000002</v>
      </c>
      <c r="BM3265" s="43">
        <f t="shared" si="1683"/>
        <v>41685</v>
      </c>
      <c r="BN3265" s="43">
        <f t="shared" si="1667"/>
        <v>41729</v>
      </c>
      <c r="BO3265" s="45">
        <f t="shared" si="1684"/>
        <v>4.9252717391304345E-2</v>
      </c>
      <c r="BP3265" s="45">
        <f t="shared" si="1685"/>
        <v>2.2639787447885644</v>
      </c>
      <c r="BQ3265" s="47">
        <f t="shared" si="1686"/>
        <v>108.56822453661019</v>
      </c>
      <c r="BR3265" s="47">
        <f t="shared" si="1687"/>
        <v>121.7260624485409</v>
      </c>
    </row>
    <row r="3266" spans="6:70" x14ac:dyDescent="0.25">
      <c r="F3266" s="2">
        <v>41611</v>
      </c>
      <c r="G3266">
        <v>9.2499999999999999E-2</v>
      </c>
      <c r="H3266" s="43">
        <v>41663</v>
      </c>
      <c r="I3266">
        <v>2.1673</v>
      </c>
      <c r="L3266" s="2">
        <v>41505</v>
      </c>
      <c r="M3266" t="str">
        <v>912828ND</v>
      </c>
      <c r="N3266">
        <v>0.71889999999999998</v>
      </c>
      <c r="O3266">
        <v>-0.11552</v>
      </c>
      <c r="P3266">
        <v>0.86709999999999998</v>
      </c>
      <c r="Q3266">
        <v>124.609375</v>
      </c>
      <c r="R3266">
        <f>VLOOKUP(M3266,工作表1!$A$3:$B$1000,2,FALSE)</f>
        <v>3.5</v>
      </c>
      <c r="S3266" t="str">
        <f>VLOOKUP(M3266,工作表1!$A$3:$C$1000,3,FALSE)</f>
        <v>2020/5/15</v>
      </c>
      <c r="T3266">
        <f t="shared" si="1657"/>
        <v>0.10050000000000001</v>
      </c>
      <c r="U3266">
        <f t="shared" si="1656"/>
        <v>3.3995000000000002</v>
      </c>
      <c r="V3266" s="43">
        <f t="shared" si="1668"/>
        <v>41593</v>
      </c>
      <c r="W3266" s="43">
        <f t="shared" si="1658"/>
        <v>41547</v>
      </c>
      <c r="X3266" s="45">
        <f t="shared" si="1669"/>
        <v>0.92255434782608692</v>
      </c>
      <c r="Y3266" s="45">
        <f t="shared" si="1670"/>
        <v>1.3157050327575939</v>
      </c>
      <c r="Z3266" s="47">
        <f t="shared" si="1671"/>
        <v>108.45773426110662</v>
      </c>
      <c r="AA3266" s="47">
        <f t="shared" si="1672"/>
        <v>124.50785103066144</v>
      </c>
      <c r="AB3266" s="45">
        <f t="shared" si="1673"/>
        <v>2.2736999999999998</v>
      </c>
      <c r="AC3266" s="2" t="str">
        <f t="shared" si="1659"/>
        <v>TY1</v>
      </c>
      <c r="AD3266">
        <f t="shared" si="1660"/>
        <v>124.609375</v>
      </c>
      <c r="AE3266">
        <f t="shared" si="1661"/>
        <v>123.4375</v>
      </c>
      <c r="AF3266" s="49">
        <f t="shared" si="1688"/>
        <v>1.171875</v>
      </c>
      <c r="AG3266" s="3">
        <f t="shared" si="1674"/>
        <v>124.50785103066144</v>
      </c>
      <c r="AH3266">
        <f t="shared" si="1675"/>
        <v>122.86076010959992</v>
      </c>
      <c r="AI3266" s="51">
        <f t="shared" si="1676"/>
        <v>1.647090921061519</v>
      </c>
      <c r="AJ3266" s="52">
        <f t="shared" si="1677"/>
        <v>0.475215921061519</v>
      </c>
      <c r="AK3266" s="2">
        <v>41505</v>
      </c>
      <c r="AL3266" t="str">
        <v>912828NT</v>
      </c>
      <c r="AM3266">
        <v>7.3133999999999997</v>
      </c>
      <c r="AN3266">
        <v>-0.46787000000000001</v>
      </c>
      <c r="AO3266">
        <v>0.82050000000000001</v>
      </c>
      <c r="AP3266">
        <v>123.4375</v>
      </c>
      <c r="AQ3266">
        <f>VLOOKUP(AL3266,工作表1!$F$3:$G$1000,2,FALSE)</f>
        <v>2.625</v>
      </c>
      <c r="AR3266" t="str">
        <f>VLOOKUP(AL3266,工作表1!$F$3:$H$1000,3,FALSE)</f>
        <v>2020/8/15</v>
      </c>
      <c r="AS3266">
        <f t="shared" si="1662"/>
        <v>0.10050000000000001</v>
      </c>
      <c r="AT3266">
        <f t="shared" si="1663"/>
        <v>2.5245000000000002</v>
      </c>
      <c r="AU3266" s="43">
        <f t="shared" si="1678"/>
        <v>41685</v>
      </c>
      <c r="AV3266" s="43">
        <f t="shared" si="1664"/>
        <v>41639</v>
      </c>
      <c r="AW3266" s="45">
        <f t="shared" si="1679"/>
        <v>3.5665760869565216E-2</v>
      </c>
      <c r="AX3266" s="45">
        <f t="shared" si="1680"/>
        <v>0.99217261018463365</v>
      </c>
      <c r="AY3266" s="47">
        <f t="shared" si="1681"/>
        <v>102.41939737997239</v>
      </c>
      <c r="AZ3266" s="47">
        <f t="shared" si="1682"/>
        <v>122.86076010959992</v>
      </c>
      <c r="BA3266" s="43"/>
      <c r="BC3266" s="2">
        <v>41502</v>
      </c>
      <c r="BD3266" t="str">
        <v>912828PX</v>
      </c>
      <c r="BE3266">
        <v>-27.386299999999999</v>
      </c>
      <c r="BF3266">
        <v>1.40154</v>
      </c>
      <c r="BG3266">
        <v>0.86970000000000003</v>
      </c>
      <c r="BH3266">
        <v>123.875</v>
      </c>
      <c r="BI3266">
        <f>VLOOKUP(BD3266,工作表1!$K$3:$L$1000,2,FALSE)</f>
        <v>3.625</v>
      </c>
      <c r="BJ3266" t="str">
        <f>VLOOKUP(BD3266,工作表1!$K$3:$M$1000,3,FALSE)</f>
        <v>2021/2/15</v>
      </c>
      <c r="BK3266">
        <f t="shared" si="1665"/>
        <v>0.1009</v>
      </c>
      <c r="BL3266">
        <f t="shared" si="1666"/>
        <v>3.5240999999999998</v>
      </c>
      <c r="BM3266" s="43">
        <f t="shared" si="1683"/>
        <v>41685</v>
      </c>
      <c r="BN3266" s="43">
        <f t="shared" si="1667"/>
        <v>41729</v>
      </c>
      <c r="BO3266" s="45">
        <f t="shared" si="1684"/>
        <v>3.940217391304348E-2</v>
      </c>
      <c r="BP3266" s="45">
        <f t="shared" si="1685"/>
        <v>2.264059708159619</v>
      </c>
      <c r="BQ3266" s="47">
        <f t="shared" si="1686"/>
        <v>108.99094587224272</v>
      </c>
      <c r="BR3266" s="47">
        <f t="shared" si="1687"/>
        <v>122.1984653958134</v>
      </c>
    </row>
    <row r="3267" spans="6:70" x14ac:dyDescent="0.25">
      <c r="F3267" s="2">
        <v>41610</v>
      </c>
      <c r="G3267">
        <v>8.8499999999999995E-2</v>
      </c>
      <c r="H3267" s="43">
        <v>41662</v>
      </c>
      <c r="I3267">
        <v>2.2330999999999999</v>
      </c>
      <c r="L3267" s="2">
        <v>41502</v>
      </c>
      <c r="M3267" t="str">
        <v>912828ND</v>
      </c>
      <c r="N3267">
        <v>1.0178</v>
      </c>
      <c r="O3267">
        <v>-0.18334</v>
      </c>
      <c r="P3267">
        <v>0.86709999999999998</v>
      </c>
      <c r="Q3267">
        <v>124.984375</v>
      </c>
      <c r="R3267">
        <f>VLOOKUP(M3267,工作表1!$A$3:$B$1000,2,FALSE)</f>
        <v>3.5</v>
      </c>
      <c r="S3267" t="str">
        <f>VLOOKUP(M3267,工作表1!$A$3:$C$1000,3,FALSE)</f>
        <v>2020/5/15</v>
      </c>
      <c r="T3267">
        <f t="shared" si="1657"/>
        <v>0.1009</v>
      </c>
      <c r="U3267">
        <f t="shared" si="1656"/>
        <v>3.3990999999999998</v>
      </c>
      <c r="V3267" s="43">
        <f t="shared" si="1668"/>
        <v>41593</v>
      </c>
      <c r="W3267" s="43">
        <f t="shared" si="1658"/>
        <v>41547</v>
      </c>
      <c r="X3267" s="45">
        <f t="shared" si="1669"/>
        <v>0.91304347826086951</v>
      </c>
      <c r="Y3267" s="45">
        <f t="shared" si="1670"/>
        <v>1.3157832042882669</v>
      </c>
      <c r="Z3267" s="47">
        <f t="shared" si="1671"/>
        <v>108.80239408027215</v>
      </c>
      <c r="AA3267" s="47">
        <f t="shared" si="1672"/>
        <v>124.8914112942454</v>
      </c>
      <c r="AB3267" s="45">
        <f t="shared" si="1673"/>
        <v>2.2170000000000001</v>
      </c>
      <c r="AC3267" s="2" t="str">
        <f t="shared" si="1659"/>
        <v>TY1</v>
      </c>
      <c r="AD3267">
        <f t="shared" si="1660"/>
        <v>124.984375</v>
      </c>
      <c r="AE3267">
        <f t="shared" si="1661"/>
        <v>123.875</v>
      </c>
      <c r="AF3267" s="49">
        <f t="shared" si="1688"/>
        <v>1.109375</v>
      </c>
      <c r="AG3267" s="3">
        <f t="shared" si="1674"/>
        <v>124.8914112942454</v>
      </c>
      <c r="AH3267">
        <f t="shared" si="1675"/>
        <v>123.26432467891654</v>
      </c>
      <c r="AI3267" s="51">
        <f t="shared" si="1676"/>
        <v>1.6270866153288637</v>
      </c>
      <c r="AJ3267" s="52">
        <f t="shared" si="1677"/>
        <v>0.51771161532886367</v>
      </c>
      <c r="AK3267" s="2">
        <v>41502</v>
      </c>
      <c r="AL3267" t="str">
        <v>912828NT</v>
      </c>
      <c r="AM3267">
        <v>6.6159999999999997</v>
      </c>
      <c r="AN3267">
        <v>-0.40443000000000001</v>
      </c>
      <c r="AO3267">
        <v>0.82050000000000001</v>
      </c>
      <c r="AP3267">
        <v>123.875</v>
      </c>
      <c r="AQ3267">
        <f>VLOOKUP(AL3267,工作表1!$F$3:$G$1000,2,FALSE)</f>
        <v>2.625</v>
      </c>
      <c r="AR3267" t="str">
        <f>VLOOKUP(AL3267,工作表1!$F$3:$H$1000,3,FALSE)</f>
        <v>2020/8/15</v>
      </c>
      <c r="AS3267">
        <f t="shared" si="1662"/>
        <v>0.1009</v>
      </c>
      <c r="AT3267">
        <f t="shared" si="1663"/>
        <v>2.5240999999999998</v>
      </c>
      <c r="AU3267" s="43">
        <f t="shared" si="1678"/>
        <v>41685</v>
      </c>
      <c r="AV3267" s="43">
        <f t="shared" si="1664"/>
        <v>41639</v>
      </c>
      <c r="AW3267" s="45">
        <f t="shared" si="1679"/>
        <v>2.8532608695652172E-2</v>
      </c>
      <c r="AX3267" s="45">
        <f t="shared" si="1680"/>
        <v>0.99223123883263853</v>
      </c>
      <c r="AY3267" s="47">
        <f t="shared" si="1681"/>
        <v>102.76249460148634</v>
      </c>
      <c r="AZ3267" s="47">
        <f t="shared" si="1682"/>
        <v>123.26432467891654</v>
      </c>
      <c r="BA3267" s="43"/>
      <c r="BC3267" s="2">
        <v>41501</v>
      </c>
      <c r="BD3267" t="str">
        <v>912828PX</v>
      </c>
      <c r="BE3267">
        <v>-27.433700000000002</v>
      </c>
      <c r="BF3267">
        <v>1.3813500000000001</v>
      </c>
      <c r="BG3267">
        <v>0.86970000000000003</v>
      </c>
      <c r="BH3267">
        <v>124.4375</v>
      </c>
      <c r="BI3267">
        <f>VLOOKUP(BD3267,工作表1!$K$3:$L$1000,2,FALSE)</f>
        <v>3.625</v>
      </c>
      <c r="BJ3267" t="str">
        <f>VLOOKUP(BD3267,工作表1!$K$3:$M$1000,3,FALSE)</f>
        <v>2021/2/15</v>
      </c>
      <c r="BK3267">
        <f t="shared" si="1665"/>
        <v>0.1016</v>
      </c>
      <c r="BL3267">
        <f t="shared" si="1666"/>
        <v>3.5234000000000001</v>
      </c>
      <c r="BM3267" s="43">
        <f t="shared" si="1683"/>
        <v>41685</v>
      </c>
      <c r="BN3267" s="43">
        <f t="shared" si="1667"/>
        <v>41729</v>
      </c>
      <c r="BO3267" s="45">
        <f t="shared" si="1684"/>
        <v>9.8505434782608699E-3</v>
      </c>
      <c r="BP3267" s="45">
        <f t="shared" si="1685"/>
        <v>2.2643025982727814</v>
      </c>
      <c r="BQ3267" s="47">
        <f t="shared" si="1686"/>
        <v>109.51535648141237</v>
      </c>
      <c r="BR3267" s="47">
        <f t="shared" si="1687"/>
        <v>122.76014320144321</v>
      </c>
    </row>
    <row r="3268" spans="6:70" x14ac:dyDescent="0.25">
      <c r="F3268" s="2">
        <v>41607</v>
      </c>
      <c r="G3268">
        <v>8.5999999999999993E-2</v>
      </c>
      <c r="H3268" s="43">
        <v>41661</v>
      </c>
      <c r="I3268">
        <v>2.3332000000000002</v>
      </c>
      <c r="L3268" s="2">
        <v>41501</v>
      </c>
      <c r="M3268" t="str">
        <v>912828ND</v>
      </c>
      <c r="N3268">
        <v>1.3260000000000001</v>
      </c>
      <c r="O3268">
        <v>-0.23391000000000001</v>
      </c>
      <c r="P3268">
        <v>0.86709999999999998</v>
      </c>
      <c r="Q3268">
        <v>125.5</v>
      </c>
      <c r="R3268">
        <f>VLOOKUP(M3268,工作表1!$A$3:$B$1000,2,FALSE)</f>
        <v>3.5</v>
      </c>
      <c r="S3268" t="str">
        <f>VLOOKUP(M3268,工作表1!$A$3:$C$1000,3,FALSE)</f>
        <v>2020/5/15</v>
      </c>
      <c r="T3268">
        <f t="shared" si="1657"/>
        <v>0.1016</v>
      </c>
      <c r="U3268">
        <f t="shared" ref="U3268:U3331" si="1689">R3268-T3268</f>
        <v>3.3984000000000001</v>
      </c>
      <c r="V3268" s="43">
        <f t="shared" si="1668"/>
        <v>41593</v>
      </c>
      <c r="W3268" s="43">
        <f t="shared" si="1658"/>
        <v>41547</v>
      </c>
      <c r="X3268" s="45">
        <f t="shared" si="1669"/>
        <v>0.88451086956521741</v>
      </c>
      <c r="Y3268" s="45">
        <f t="shared" si="1670"/>
        <v>1.316017718880286</v>
      </c>
      <c r="Z3268" s="47">
        <f t="shared" si="1671"/>
        <v>109.2862010567499</v>
      </c>
      <c r="AA3268" s="47">
        <f t="shared" si="1672"/>
        <v>125.40753822997999</v>
      </c>
      <c r="AB3268" s="45">
        <f t="shared" si="1673"/>
        <v>2.1652999999999998</v>
      </c>
      <c r="AC3268" s="2" t="str">
        <f t="shared" si="1659"/>
        <v>TY1</v>
      </c>
      <c r="AD3268">
        <f t="shared" si="1660"/>
        <v>125.5</v>
      </c>
      <c r="AE3268">
        <f t="shared" si="1661"/>
        <v>124.4375</v>
      </c>
      <c r="AF3268" s="49">
        <f t="shared" si="1688"/>
        <v>1.0625</v>
      </c>
      <c r="AG3268" s="3">
        <f t="shared" si="1674"/>
        <v>125.40753822997999</v>
      </c>
      <c r="AH3268">
        <f t="shared" si="1675"/>
        <v>123.76938594144887</v>
      </c>
      <c r="AI3268" s="51">
        <f t="shared" si="1676"/>
        <v>1.6381522885311171</v>
      </c>
      <c r="AJ3268" s="52">
        <f t="shared" si="1677"/>
        <v>0.57565228853111705</v>
      </c>
      <c r="AK3268" s="2">
        <v>41501</v>
      </c>
      <c r="AL3268" t="str">
        <v>912828NT</v>
      </c>
      <c r="AM3268">
        <v>5.7065999999999999</v>
      </c>
      <c r="AN3268">
        <v>-0.31802999999999998</v>
      </c>
      <c r="AO3268">
        <v>0.82050000000000001</v>
      </c>
      <c r="AP3268">
        <v>124.4375</v>
      </c>
      <c r="AQ3268">
        <f>VLOOKUP(AL3268,工作表1!$F$3:$G$1000,2,FALSE)</f>
        <v>2.625</v>
      </c>
      <c r="AR3268" t="str">
        <f>VLOOKUP(AL3268,工作表1!$F$3:$H$1000,3,FALSE)</f>
        <v>2020/8/15</v>
      </c>
      <c r="AS3268">
        <f t="shared" si="1662"/>
        <v>0.1016</v>
      </c>
      <c r="AT3268">
        <f t="shared" si="1663"/>
        <v>2.5234000000000001</v>
      </c>
      <c r="AU3268" s="43">
        <f t="shared" si="1678"/>
        <v>41685</v>
      </c>
      <c r="AV3268" s="43">
        <f t="shared" si="1664"/>
        <v>41639</v>
      </c>
      <c r="AW3268" s="45">
        <f t="shared" si="1679"/>
        <v>7.1331521739130431E-3</v>
      </c>
      <c r="AX3268" s="45">
        <f t="shared" si="1680"/>
        <v>0.99240712477665283</v>
      </c>
      <c r="AY3268" s="47">
        <f t="shared" si="1681"/>
        <v>103.2129917890075</v>
      </c>
      <c r="AZ3268" s="47">
        <f t="shared" si="1682"/>
        <v>123.76938594144887</v>
      </c>
      <c r="BA3268" s="43"/>
      <c r="BC3268" s="2">
        <v>41500</v>
      </c>
      <c r="BD3268" t="str">
        <v>912828PX</v>
      </c>
      <c r="BE3268">
        <v>-27.148599999999998</v>
      </c>
      <c r="BF3268">
        <v>1.3434200000000001</v>
      </c>
      <c r="BG3268">
        <v>0.86970000000000003</v>
      </c>
      <c r="BH3268">
        <v>124.78125</v>
      </c>
      <c r="BI3268">
        <f>VLOOKUP(BD3268,工作表1!$K$3:$L$1000,2,FALSE)</f>
        <v>3.625</v>
      </c>
      <c r="BJ3268" t="str">
        <f>VLOOKUP(BD3268,工作表1!$K$3:$M$1000,3,FALSE)</f>
        <v>2021/2/15</v>
      </c>
      <c r="BK3268">
        <f t="shared" si="1665"/>
        <v>9.9000000000000005E-2</v>
      </c>
      <c r="BL3268">
        <f t="shared" si="1666"/>
        <v>3.5259999999999998</v>
      </c>
      <c r="BM3268" s="43">
        <f t="shared" si="1683"/>
        <v>41685</v>
      </c>
      <c r="BN3268" s="43">
        <f t="shared" si="1667"/>
        <v>41729</v>
      </c>
      <c r="BO3268" s="45">
        <f t="shared" si="1684"/>
        <v>0</v>
      </c>
      <c r="BP3268" s="45">
        <f t="shared" si="1685"/>
        <v>2.2643835616438355</v>
      </c>
      <c r="BQ3268" s="47">
        <f t="shared" si="1686"/>
        <v>109.84385118364</v>
      </c>
      <c r="BR3268" s="47">
        <f t="shared" si="1687"/>
        <v>123.12202627588036</v>
      </c>
    </row>
    <row r="3269" spans="6:70" x14ac:dyDescent="0.25">
      <c r="F3269" s="2">
        <v>41606</v>
      </c>
      <c r="G3269">
        <v>8.7999999999999995E-2</v>
      </c>
      <c r="H3269" s="43">
        <v>41660</v>
      </c>
      <c r="I3269">
        <v>2.2818999999999998</v>
      </c>
      <c r="L3269" s="2">
        <v>41500</v>
      </c>
      <c r="M3269" t="str">
        <v>912828ND</v>
      </c>
      <c r="N3269">
        <v>1.226</v>
      </c>
      <c r="O3269">
        <v>-0.20435</v>
      </c>
      <c r="P3269">
        <v>0.86709999999999998</v>
      </c>
      <c r="Q3269">
        <v>125.78125</v>
      </c>
      <c r="R3269">
        <f>VLOOKUP(M3269,工作表1!$A$3:$B$1000,2,FALSE)</f>
        <v>3.5</v>
      </c>
      <c r="S3269" t="str">
        <f>VLOOKUP(M3269,工作表1!$A$3:$C$1000,3,FALSE)</f>
        <v>2020/5/15</v>
      </c>
      <c r="T3269">
        <f t="shared" ref="T3269:T3332" si="1690">INDEX($G:$G,MATCH(L3269,$F:$F,0))</f>
        <v>9.9000000000000005E-2</v>
      </c>
      <c r="U3269">
        <f t="shared" si="1689"/>
        <v>3.4009999999999998</v>
      </c>
      <c r="V3269" s="43">
        <f t="shared" si="1668"/>
        <v>41593</v>
      </c>
      <c r="W3269" s="43">
        <f t="shared" ref="W3269:W3332" si="1691">IF(WEEKDAY(DATE(YEAR(L3269),(INT(MONTH(L3269)/3)+1)*3+1,1)-1,2)=7,DATE(YEAR(L3269),(INT(MONTH(L3269)/3)+1)*3+1,1)-1-2,IF(WEEKDAY(DATE(YEAR(L3269),(INT(MONTH(L3269)/3)+1)*3+1,1)-1,2)=6,DATE(YEAR(L3269),(INT(MONTH(L3269)/3)+1)*3+1,1)-1-1,DATE(YEAR(L3269),(INT(MONTH(L3269)/3)+1)*3+1,1)-1))</f>
        <v>41547</v>
      </c>
      <c r="X3269" s="45">
        <f t="shared" si="1669"/>
        <v>0.875</v>
      </c>
      <c r="Y3269" s="45">
        <f t="shared" si="1670"/>
        <v>1.316095890410959</v>
      </c>
      <c r="Z3269" s="47">
        <f t="shared" si="1671"/>
        <v>109.53610111009343</v>
      </c>
      <c r="AA3269" s="47">
        <f t="shared" si="1672"/>
        <v>125.68138150687807</v>
      </c>
      <c r="AB3269" s="45">
        <f t="shared" si="1673"/>
        <v>2.1187999999999998</v>
      </c>
      <c r="AC3269" s="2" t="str">
        <f t="shared" ref="AC3269:AC3332" si="1692">IF(MOD(MONTH(L3269),3)=0,"TY2","TY1")</f>
        <v>TY1</v>
      </c>
      <c r="AD3269">
        <f t="shared" ref="AD3269:AD3332" si="1693">IF(AC3269="TY1",Q3269,AP3269)</f>
        <v>125.78125</v>
      </c>
      <c r="AE3269">
        <f t="shared" ref="AE3269:AE3332" si="1694">IF(AC3269="TY1",AP3269,BH3269)</f>
        <v>124.78125</v>
      </c>
      <c r="AF3269" s="49">
        <f t="shared" si="1688"/>
        <v>1</v>
      </c>
      <c r="AG3269" s="3">
        <f t="shared" si="1674"/>
        <v>125.68138150687807</v>
      </c>
      <c r="AH3269">
        <f t="shared" si="1675"/>
        <v>124.09609546395869</v>
      </c>
      <c r="AI3269" s="51">
        <f t="shared" si="1676"/>
        <v>1.5852860429193782</v>
      </c>
      <c r="AJ3269" s="52">
        <f t="shared" si="1677"/>
        <v>0.58528604291937825</v>
      </c>
      <c r="AK3269" s="2">
        <v>41500</v>
      </c>
      <c r="AL3269" t="str">
        <v>912828NT</v>
      </c>
      <c r="AM3269">
        <v>5.2667999999999999</v>
      </c>
      <c r="AN3269">
        <v>-0.2949</v>
      </c>
      <c r="AO3269">
        <v>0.82050000000000001</v>
      </c>
      <c r="AP3269">
        <v>124.78125</v>
      </c>
      <c r="AQ3269">
        <f>VLOOKUP(AL3269,工作表1!$F$3:$G$1000,2,FALSE)</f>
        <v>2.625</v>
      </c>
      <c r="AR3269" t="str">
        <f>VLOOKUP(AL3269,工作表1!$F$3:$H$1000,3,FALSE)</f>
        <v>2020/8/15</v>
      </c>
      <c r="AS3269">
        <f t="shared" ref="AS3269:AS3332" si="1695">INDEX($G:$G,MATCH(AK3269,$F:$F,0))</f>
        <v>9.9000000000000005E-2</v>
      </c>
      <c r="AT3269">
        <f t="shared" ref="AT3269:AT3332" si="1696">AQ3269-AS3269</f>
        <v>2.5259999999999998</v>
      </c>
      <c r="AU3269" s="43">
        <f t="shared" si="1678"/>
        <v>41685</v>
      </c>
      <c r="AV3269" s="43">
        <f t="shared" ref="AV3269:AV3332" si="1697">IF(WEEKDAY(DATE(YEAR(AK3269),(INT(MONTH(AK3269)/3)+1)*3+4,1)-1,2)=7,DATE(YEAR(AK3269),(INT(MONTH(AK3269)/3)+1)*3+4,1)-1-2,IF(WEEKDAY(DATE(YEAR(AK3269),(INT(MONTH(AK3269)/3)+1)*3+4,1)-1,2)=6,DATE(YEAR(AK3269),(INT(MONTH(AK3269)/3)+1)*3+4,1)-1-1,DATE(YEAR(AK3269),(INT(MONTH(AK3269)/3)+1)*3+4,1)-1))</f>
        <v>41639</v>
      </c>
      <c r="AW3269" s="45">
        <f t="shared" si="1679"/>
        <v>0</v>
      </c>
      <c r="AX3269" s="45">
        <f t="shared" si="1680"/>
        <v>0.99246575342465748</v>
      </c>
      <c r="AY3269" s="47">
        <f t="shared" si="1681"/>
        <v>103.49417194461647</v>
      </c>
      <c r="AZ3269" s="47">
        <f t="shared" si="1682"/>
        <v>124.09609546395869</v>
      </c>
      <c r="BA3269" s="43"/>
      <c r="BC3269" s="2">
        <v>41499</v>
      </c>
      <c r="BD3269" t="str">
        <v>912828PX</v>
      </c>
      <c r="BE3269">
        <v>-26.762</v>
      </c>
      <c r="BF3269">
        <v>1.3222799999999999</v>
      </c>
      <c r="BG3269">
        <v>0.86970000000000003</v>
      </c>
      <c r="BH3269">
        <v>124.703125</v>
      </c>
      <c r="BI3269">
        <f>VLOOKUP(BD3269,工作表1!$K$3:$L$1000,2,FALSE)</f>
        <v>3.625</v>
      </c>
      <c r="BJ3269" t="str">
        <f>VLOOKUP(BD3269,工作表1!$K$3:$M$1000,3,FALSE)</f>
        <v>2021/2/15</v>
      </c>
      <c r="BK3269">
        <f t="shared" ref="BK3269:BK3332" si="1698">INDEX($G:$G,MATCH(BC3269,$F:$F,0))</f>
        <v>9.9400000000000002E-2</v>
      </c>
      <c r="BL3269">
        <f t="shared" ref="BL3269:BL3332" si="1699">BI3269-BK3269</f>
        <v>3.5255999999999998</v>
      </c>
      <c r="BM3269" s="43">
        <f t="shared" si="1683"/>
        <v>41501</v>
      </c>
      <c r="BN3269" s="43">
        <f t="shared" ref="BN3269:BN3332" si="1700">IF(WEEKDAY(DATE(YEAR(BC3269),(INT(MONTH(BC3269)/3)+1)*3+7,1)-1,2)=7,DATE(YEAR(BC3269),(INT(MONTH(BC3269)/3)+1)*3+7,1)-1-2,IF(WEEKDAY(DATE(YEAR(BC3269),(INT(MONTH(BC3269)/3)+1)*3+7,1)-1,2)=6,DATE(YEAR(BC3269),(INT(MONTH(BC3269)/3)+1)*3+7,1)-1-1,DATE(YEAR(BC3269),(INT(MONTH(BC3269)/3)+1)*3+7,1)-1))</f>
        <v>41729</v>
      </c>
      <c r="BO3269" s="45">
        <f t="shared" si="1684"/>
        <v>1.8024861878453038</v>
      </c>
      <c r="BP3269" s="45">
        <f t="shared" si="1685"/>
        <v>4.0768012563384541</v>
      </c>
      <c r="BQ3269" s="47">
        <f t="shared" si="1686"/>
        <v>109.7818708973375</v>
      </c>
      <c r="BR3269" s="47">
        <f t="shared" si="1687"/>
        <v>123.03711033957673</v>
      </c>
    </row>
    <row r="3270" spans="6:70" x14ac:dyDescent="0.25">
      <c r="F3270" s="2">
        <v>41605</v>
      </c>
      <c r="G3270">
        <v>8.7999999999999995E-2</v>
      </c>
      <c r="H3270" s="43">
        <v>41659</v>
      </c>
      <c r="I3270">
        <v>2.2599999999999998</v>
      </c>
      <c r="L3270" s="2">
        <v>41499</v>
      </c>
      <c r="M3270" t="str">
        <v>912828ND</v>
      </c>
      <c r="N3270">
        <v>1.5959000000000001</v>
      </c>
      <c r="O3270">
        <v>-0.27893000000000001</v>
      </c>
      <c r="P3270">
        <v>0.86709999999999998</v>
      </c>
      <c r="Q3270">
        <v>125.703125</v>
      </c>
      <c r="R3270">
        <f>VLOOKUP(M3270,工作表1!$A$3:$B$1000,2,FALSE)</f>
        <v>3.5</v>
      </c>
      <c r="S3270" t="str">
        <f>VLOOKUP(M3270,工作表1!$A$3:$C$1000,3,FALSE)</f>
        <v>2020/5/15</v>
      </c>
      <c r="T3270">
        <f t="shared" si="1690"/>
        <v>9.9400000000000002E-2</v>
      </c>
      <c r="U3270">
        <f t="shared" si="1689"/>
        <v>3.4005999999999998</v>
      </c>
      <c r="V3270" s="43">
        <f t="shared" ref="V3270:V3333" si="1701">COUPNCD(L3269,S3270,2,0)</f>
        <v>41593</v>
      </c>
      <c r="W3270" s="43">
        <f t="shared" si="1691"/>
        <v>41547</v>
      </c>
      <c r="X3270" s="45">
        <f t="shared" ref="X3270:X3333" si="1702">COUPDAYBS(L3269,S3270,2,1)/COUPDAYS(L3269,S3270,2,1)*R3270/2</f>
        <v>0.86548913043478259</v>
      </c>
      <c r="Y3270" s="45">
        <f t="shared" ref="Y3270:Y3333" si="1703">(W3270-L3269)/365*R3270+X3270</f>
        <v>1.316174061941632</v>
      </c>
      <c r="Z3270" s="47">
        <f t="shared" ref="Z3270:Z3333" si="1704">(Q3270*P3270+Y3270)/(1+(O3270/100)*(W3270-L3271)/360)-X3270</f>
        <v>109.4897615110349</v>
      </c>
      <c r="AA3270" s="47">
        <f t="shared" ref="AA3270:AA3333" si="1705">(Z3270-$AB$5*(W3270-L3269)/365+T3270*(W3270-L3269)/360)/P3270</f>
        <v>125.61401566120685</v>
      </c>
      <c r="AB3270" s="45">
        <f t="shared" ref="AB3270:AB3333" si="1706">INDEX(I:I,MATCH(L3270,H:H,0))</f>
        <v>2.1286</v>
      </c>
      <c r="AC3270" s="2" t="str">
        <f t="shared" si="1692"/>
        <v>TY1</v>
      </c>
      <c r="AD3270">
        <f t="shared" si="1693"/>
        <v>125.703125</v>
      </c>
      <c r="AE3270">
        <f t="shared" si="1694"/>
        <v>124.703125</v>
      </c>
      <c r="AF3270" s="49">
        <f t="shared" si="1688"/>
        <v>1</v>
      </c>
      <c r="AG3270" s="3">
        <f t="shared" ref="AG3270:AG3333" si="1707">IF(AC3270="TY1",AA3270,AZ3270)</f>
        <v>125.61401566120685</v>
      </c>
      <c r="AH3270">
        <f t="shared" ref="AH3270:AH3333" si="1708">IF(AC3270="TY1",AZ3270,BR3270)</f>
        <v>124.04600782930325</v>
      </c>
      <c r="AI3270" s="51">
        <f t="shared" ref="AI3270:AI3333" si="1709">AG3270-AH3270</f>
        <v>1.5680078319035999</v>
      </c>
      <c r="AJ3270" s="52">
        <f t="shared" ref="AJ3270:AJ3333" si="1710">AI3270-AF3270</f>
        <v>0.56800783190359994</v>
      </c>
      <c r="AK3270" s="2">
        <v>41499</v>
      </c>
      <c r="AL3270" t="str">
        <v>912828NT</v>
      </c>
      <c r="AM3270">
        <v>6.1093999999999999</v>
      </c>
      <c r="AN3270">
        <v>-0.35694999999999999</v>
      </c>
      <c r="AO3270">
        <v>0.82050000000000001</v>
      </c>
      <c r="AP3270">
        <v>124.703125</v>
      </c>
      <c r="AQ3270">
        <f>VLOOKUP(AL3270,工作表1!$F$3:$G$1000,2,FALSE)</f>
        <v>2.625</v>
      </c>
      <c r="AR3270" t="str">
        <f>VLOOKUP(AL3270,工作表1!$F$3:$H$1000,3,FALSE)</f>
        <v>2020/8/15</v>
      </c>
      <c r="AS3270">
        <f t="shared" si="1695"/>
        <v>9.9400000000000002E-2</v>
      </c>
      <c r="AT3270">
        <f t="shared" si="1696"/>
        <v>2.5255999999999998</v>
      </c>
      <c r="AU3270" s="43">
        <f t="shared" ref="AU3270:AU3333" si="1711">COUPNCD(AK3269,AR3270,2,0)</f>
        <v>41501</v>
      </c>
      <c r="AV3270" s="43">
        <f t="shared" si="1697"/>
        <v>41639</v>
      </c>
      <c r="AW3270" s="45">
        <f t="shared" ref="AW3270:AW3333" si="1712">COUPDAYBS(AK3269,AR3270,2,1)/COUPDAYS(AK3269,AR3270,2,1)*AQ3270/2</f>
        <v>1.3052486187845305</v>
      </c>
      <c r="AX3270" s="45">
        <f t="shared" ref="AX3270:AX3333" si="1713">(AV3270-AK3269)/365*AQ3270+AW3270</f>
        <v>2.3049061530311059</v>
      </c>
      <c r="AY3270" s="47">
        <f t="shared" ref="AY3270:AY3333" si="1714">(AP3270*AO3270+AX3270)/(1+(AN3270/100)*(AV3270-AK3271)/360)-AW3270</f>
        <v>103.46504614388243</v>
      </c>
      <c r="AZ3270" s="47">
        <f t="shared" ref="AZ3270:AZ3333" si="1715">(AY3270-$AB$5*(AV3270-AK3269)/365+AS3270*(AV3270-AK3269)/360)/AO3270</f>
        <v>124.04600782930325</v>
      </c>
      <c r="BA3270" s="43"/>
      <c r="BC3270" s="2">
        <v>41498</v>
      </c>
      <c r="BD3270" t="str">
        <v>912828PX</v>
      </c>
      <c r="BE3270">
        <v>-26.7667</v>
      </c>
      <c r="BF3270">
        <v>1.3127899999999999</v>
      </c>
      <c r="BG3270">
        <v>0.86970000000000003</v>
      </c>
      <c r="BH3270">
        <v>125.703125</v>
      </c>
      <c r="BI3270">
        <f>VLOOKUP(BD3270,工作表1!$K$3:$L$1000,2,FALSE)</f>
        <v>3.625</v>
      </c>
      <c r="BJ3270" t="str">
        <f>VLOOKUP(BD3270,工作表1!$K$3:$M$1000,3,FALSE)</f>
        <v>2021/2/15</v>
      </c>
      <c r="BK3270">
        <f t="shared" si="1698"/>
        <v>9.7799999999999998E-2</v>
      </c>
      <c r="BL3270">
        <f t="shared" si="1699"/>
        <v>3.5272000000000001</v>
      </c>
      <c r="BM3270" s="43">
        <f t="shared" ref="BM3270:BM3333" si="1716">COUPNCD(BC3269,BJ3270,2,0)</f>
        <v>41501</v>
      </c>
      <c r="BN3270" s="43">
        <f t="shared" si="1700"/>
        <v>41729</v>
      </c>
      <c r="BO3270" s="45">
        <f t="shared" ref="BO3270:BO3333" si="1717">COUPDAYBS(BC3269,BJ3270,2,1)/COUPDAYS(BC3269,BJ3270,2,1)*BI3270/2</f>
        <v>1.7924723756906078</v>
      </c>
      <c r="BP3270" s="45">
        <f t="shared" ref="BP3270:BP3333" si="1718">(BN3270-BC3269)/365*BI3270+BO3270</f>
        <v>4.0767189510330732</v>
      </c>
      <c r="BQ3270" s="47">
        <f t="shared" ref="BQ3270:BQ3333" si="1719">(BH3270*BG3270+BP3270)/(1+(BF3270/100)*(BN3270-BC3271)/360)-BO3270</f>
        <v>110.64877801865869</v>
      </c>
      <c r="BR3270" s="47">
        <f t="shared" ref="BR3270:BR3333" si="1720">(BQ3270-$AB$5*(BN3270-BC3269)/365+BK3270*(BN3270-BC3269)/360)/BG3270</f>
        <v>124.01878271196361</v>
      </c>
    </row>
    <row r="3271" spans="6:70" x14ac:dyDescent="0.25">
      <c r="F3271" s="2">
        <v>41604</v>
      </c>
      <c r="G3271">
        <v>8.7999999999999995E-2</v>
      </c>
      <c r="H3271" s="43">
        <v>41656</v>
      </c>
      <c r="I3271">
        <v>2.2599999999999998</v>
      </c>
      <c r="L3271" s="2">
        <v>41498</v>
      </c>
      <c r="M3271" t="str">
        <v>912828ND</v>
      </c>
      <c r="N3271">
        <v>1.7243999999999999</v>
      </c>
      <c r="O3271">
        <v>-0.29565000000000002</v>
      </c>
      <c r="P3271">
        <v>0.86709999999999998</v>
      </c>
      <c r="Q3271">
        <v>126.625</v>
      </c>
      <c r="R3271">
        <f>VLOOKUP(M3271,工作表1!$A$3:$B$1000,2,FALSE)</f>
        <v>3.5</v>
      </c>
      <c r="S3271" t="str">
        <f>VLOOKUP(M3271,工作表1!$A$3:$C$1000,3,FALSE)</f>
        <v>2020/5/15</v>
      </c>
      <c r="T3271">
        <f t="shared" si="1690"/>
        <v>9.7799999999999998E-2</v>
      </c>
      <c r="U3271">
        <f t="shared" si="1689"/>
        <v>3.4022000000000001</v>
      </c>
      <c r="V3271" s="43">
        <f t="shared" si="1701"/>
        <v>41593</v>
      </c>
      <c r="W3271" s="43">
        <f t="shared" si="1691"/>
        <v>41547</v>
      </c>
      <c r="X3271" s="45">
        <f t="shared" si="1702"/>
        <v>0.85597826086956519</v>
      </c>
      <c r="Y3271" s="45">
        <f t="shared" si="1703"/>
        <v>1.3162522334723048</v>
      </c>
      <c r="Z3271" s="47">
        <f t="shared" si="1704"/>
        <v>110.30428246194441</v>
      </c>
      <c r="AA3271" s="47">
        <f t="shared" si="1705"/>
        <v>126.53914907228065</v>
      </c>
      <c r="AB3271" s="45">
        <f t="shared" si="1706"/>
        <v>2.0144000000000002</v>
      </c>
      <c r="AC3271" s="2" t="str">
        <f t="shared" si="1692"/>
        <v>TY1</v>
      </c>
      <c r="AD3271">
        <f t="shared" si="1693"/>
        <v>126.625</v>
      </c>
      <c r="AE3271">
        <f t="shared" si="1694"/>
        <v>125.703125</v>
      </c>
      <c r="AF3271" s="49">
        <f t="shared" si="1688"/>
        <v>0.921875</v>
      </c>
      <c r="AG3271" s="3">
        <f t="shared" si="1707"/>
        <v>126.53914907228065</v>
      </c>
      <c r="AH3271">
        <f t="shared" si="1708"/>
        <v>125.00251121050405</v>
      </c>
      <c r="AI3271" s="51">
        <f t="shared" si="1709"/>
        <v>1.5366378617765974</v>
      </c>
      <c r="AJ3271" s="52">
        <f t="shared" si="1710"/>
        <v>0.61476286177659745</v>
      </c>
      <c r="AK3271" s="2">
        <v>41498</v>
      </c>
      <c r="AL3271" t="str">
        <v>912828NT</v>
      </c>
      <c r="AM3271">
        <v>5.2093999999999996</v>
      </c>
      <c r="AN3271">
        <v>-0.27553</v>
      </c>
      <c r="AO3271">
        <v>0.82050000000000001</v>
      </c>
      <c r="AP3271">
        <v>125.703125</v>
      </c>
      <c r="AQ3271">
        <f>VLOOKUP(AL3271,工作表1!$F$3:$G$1000,2,FALSE)</f>
        <v>2.625</v>
      </c>
      <c r="AR3271" t="str">
        <f>VLOOKUP(AL3271,工作表1!$F$3:$H$1000,3,FALSE)</f>
        <v>2020/8/15</v>
      </c>
      <c r="AS3271">
        <f t="shared" si="1695"/>
        <v>9.7799999999999998E-2</v>
      </c>
      <c r="AT3271">
        <f t="shared" si="1696"/>
        <v>2.5272000000000001</v>
      </c>
      <c r="AU3271" s="43">
        <f t="shared" si="1711"/>
        <v>41501</v>
      </c>
      <c r="AV3271" s="43">
        <f t="shared" si="1697"/>
        <v>41639</v>
      </c>
      <c r="AW3271" s="45">
        <f t="shared" si="1712"/>
        <v>1.2979972375690607</v>
      </c>
      <c r="AX3271" s="45">
        <f t="shared" si="1713"/>
        <v>2.3048465526375539</v>
      </c>
      <c r="AY3271" s="47">
        <f t="shared" si="1714"/>
        <v>104.26260382721401</v>
      </c>
      <c r="AZ3271" s="47">
        <f t="shared" si="1715"/>
        <v>125.00251121050405</v>
      </c>
      <c r="BA3271" s="43"/>
      <c r="BC3271" s="2">
        <v>41495</v>
      </c>
      <c r="BD3271" t="str">
        <v>912828PX</v>
      </c>
      <c r="BE3271">
        <v>-26.788599999999999</v>
      </c>
      <c r="BF3271">
        <v>1.3067800000000001</v>
      </c>
      <c r="BG3271">
        <v>0.86970000000000003</v>
      </c>
      <c r="BH3271">
        <v>125.890625</v>
      </c>
      <c r="BI3271">
        <f>VLOOKUP(BD3271,工作表1!$K$3:$L$1000,2,FALSE)</f>
        <v>3.625</v>
      </c>
      <c r="BJ3271" t="str">
        <f>VLOOKUP(BD3271,工作表1!$K$3:$M$1000,3,FALSE)</f>
        <v>2021/2/15</v>
      </c>
      <c r="BK3271">
        <f t="shared" si="1698"/>
        <v>9.98E-2</v>
      </c>
      <c r="BL3271">
        <f t="shared" si="1699"/>
        <v>3.5251999999999999</v>
      </c>
      <c r="BM3271" s="43">
        <f t="shared" si="1716"/>
        <v>41501</v>
      </c>
      <c r="BN3271" s="43">
        <f t="shared" si="1700"/>
        <v>41729</v>
      </c>
      <c r="BO3271" s="45">
        <f t="shared" si="1717"/>
        <v>1.7824585635359116</v>
      </c>
      <c r="BP3271" s="45">
        <f t="shared" si="1718"/>
        <v>4.0766366457276924</v>
      </c>
      <c r="BQ3271" s="47">
        <f t="shared" si="1719"/>
        <v>110.82070803300893</v>
      </c>
      <c r="BR3271" s="47">
        <f t="shared" si="1720"/>
        <v>124.20400113947314</v>
      </c>
    </row>
    <row r="3272" spans="6:70" x14ac:dyDescent="0.25">
      <c r="F3272" s="2">
        <v>41603</v>
      </c>
      <c r="G3272">
        <v>8.5000000000000006E-2</v>
      </c>
      <c r="H3272" s="43">
        <v>41655</v>
      </c>
      <c r="I3272">
        <v>2.2820999999999998</v>
      </c>
      <c r="L3272" s="2">
        <v>41495</v>
      </c>
      <c r="M3272" t="str">
        <v>912828ND</v>
      </c>
      <c r="N3272">
        <v>1.2257</v>
      </c>
      <c r="O3272">
        <v>-0.18465999999999999</v>
      </c>
      <c r="P3272">
        <v>0.86709999999999998</v>
      </c>
      <c r="Q3272">
        <v>126.8125</v>
      </c>
      <c r="R3272">
        <f>VLOOKUP(M3272,工作表1!$A$3:$B$1000,2,FALSE)</f>
        <v>3.5</v>
      </c>
      <c r="S3272" t="str">
        <f>VLOOKUP(M3272,工作表1!$A$3:$C$1000,3,FALSE)</f>
        <v>2020/5/15</v>
      </c>
      <c r="T3272">
        <f t="shared" si="1690"/>
        <v>9.98E-2</v>
      </c>
      <c r="U3272">
        <f t="shared" si="1689"/>
        <v>3.4001999999999999</v>
      </c>
      <c r="V3272" s="43">
        <f t="shared" si="1701"/>
        <v>41593</v>
      </c>
      <c r="W3272" s="43">
        <f t="shared" si="1691"/>
        <v>41547</v>
      </c>
      <c r="X3272" s="45">
        <f t="shared" si="1702"/>
        <v>0.84646739130434778</v>
      </c>
      <c r="Y3272" s="45">
        <f t="shared" si="1703"/>
        <v>1.316330405002978</v>
      </c>
      <c r="Z3272" s="47">
        <f t="shared" si="1704"/>
        <v>110.45924139552592</v>
      </c>
      <c r="AA3272" s="47">
        <f t="shared" si="1705"/>
        <v>126.70418456360252</v>
      </c>
      <c r="AB3272" s="45">
        <f t="shared" si="1706"/>
        <v>1.9734</v>
      </c>
      <c r="AC3272" s="2" t="str">
        <f t="shared" si="1692"/>
        <v>TY1</v>
      </c>
      <c r="AD3272">
        <f t="shared" si="1693"/>
        <v>126.8125</v>
      </c>
      <c r="AE3272">
        <f t="shared" si="1694"/>
        <v>125.890625</v>
      </c>
      <c r="AF3272" s="49">
        <f t="shared" si="1688"/>
        <v>0.921875</v>
      </c>
      <c r="AG3272" s="3">
        <f t="shared" si="1707"/>
        <v>126.70418456360252</v>
      </c>
      <c r="AH3272">
        <f t="shared" si="1708"/>
        <v>125.21841336601335</v>
      </c>
      <c r="AI3272" s="51">
        <f t="shared" si="1709"/>
        <v>1.4857711975891732</v>
      </c>
      <c r="AJ3272" s="52">
        <f t="shared" si="1710"/>
        <v>0.5638961975891732</v>
      </c>
      <c r="AK3272" s="2">
        <v>41495</v>
      </c>
      <c r="AL3272" t="str">
        <v>912828NT</v>
      </c>
      <c r="AM3272">
        <v>6.069</v>
      </c>
      <c r="AN3272">
        <v>-0.33762999999999999</v>
      </c>
      <c r="AO3272">
        <v>0.82050000000000001</v>
      </c>
      <c r="AP3272">
        <v>125.890625</v>
      </c>
      <c r="AQ3272">
        <f>VLOOKUP(AL3272,工作表1!$F$3:$G$1000,2,FALSE)</f>
        <v>2.625</v>
      </c>
      <c r="AR3272" t="str">
        <f>VLOOKUP(AL3272,工作表1!$F$3:$H$1000,3,FALSE)</f>
        <v>2020/8/15</v>
      </c>
      <c r="AS3272">
        <f t="shared" si="1695"/>
        <v>9.98E-2</v>
      </c>
      <c r="AT3272">
        <f t="shared" si="1696"/>
        <v>2.5251999999999999</v>
      </c>
      <c r="AU3272" s="43">
        <f t="shared" si="1711"/>
        <v>41501</v>
      </c>
      <c r="AV3272" s="43">
        <f t="shared" si="1697"/>
        <v>41639</v>
      </c>
      <c r="AW3272" s="45">
        <f t="shared" si="1712"/>
        <v>1.2907458563535912</v>
      </c>
      <c r="AX3272" s="45">
        <f t="shared" si="1713"/>
        <v>2.3047869522440019</v>
      </c>
      <c r="AY3272" s="47">
        <f t="shared" si="1714"/>
        <v>104.45109709375458</v>
      </c>
      <c r="AZ3272" s="47">
        <f t="shared" si="1715"/>
        <v>125.21841336601335</v>
      </c>
      <c r="BA3272" s="43"/>
      <c r="BC3272" s="2">
        <v>41494</v>
      </c>
      <c r="BD3272" t="str">
        <v>912828PX</v>
      </c>
      <c r="BE3272">
        <v>-26.188600000000001</v>
      </c>
      <c r="BF3272">
        <v>1.2660800000000001</v>
      </c>
      <c r="BG3272">
        <v>0.86970000000000003</v>
      </c>
      <c r="BH3272">
        <v>125.890625</v>
      </c>
      <c r="BI3272">
        <f>VLOOKUP(BD3272,工作表1!$K$3:$L$1000,2,FALSE)</f>
        <v>3.625</v>
      </c>
      <c r="BJ3272" t="str">
        <f>VLOOKUP(BD3272,工作表1!$K$3:$M$1000,3,FALSE)</f>
        <v>2021/2/15</v>
      </c>
      <c r="BK3272">
        <f t="shared" si="1698"/>
        <v>9.9599999999999994E-2</v>
      </c>
      <c r="BL3272">
        <f t="shared" si="1699"/>
        <v>3.5253999999999999</v>
      </c>
      <c r="BM3272" s="43">
        <f t="shared" si="1716"/>
        <v>41501</v>
      </c>
      <c r="BN3272" s="43">
        <f t="shared" si="1700"/>
        <v>41729</v>
      </c>
      <c r="BO3272" s="45">
        <f t="shared" si="1717"/>
        <v>1.7524171270718232</v>
      </c>
      <c r="BP3272" s="45">
        <f t="shared" si="1718"/>
        <v>4.0763897298115488</v>
      </c>
      <c r="BQ3272" s="47">
        <f t="shared" si="1719"/>
        <v>110.87624726905086</v>
      </c>
      <c r="BR3272" s="47">
        <f t="shared" si="1720"/>
        <v>124.22589289395513</v>
      </c>
    </row>
    <row r="3273" spans="6:70" x14ac:dyDescent="0.25">
      <c r="F3273" s="2">
        <v>41600</v>
      </c>
      <c r="G3273">
        <v>8.2000000000000003E-2</v>
      </c>
      <c r="H3273" s="43">
        <v>41654</v>
      </c>
      <c r="I3273">
        <v>2.3283999999999998</v>
      </c>
      <c r="L3273" s="2">
        <v>41494</v>
      </c>
      <c r="M3273" t="str">
        <v>912828ND</v>
      </c>
      <c r="N3273">
        <v>1.3628</v>
      </c>
      <c r="O3273">
        <v>-0.19089999999999999</v>
      </c>
      <c r="P3273">
        <v>0.86709999999999998</v>
      </c>
      <c r="Q3273">
        <v>126.8125</v>
      </c>
      <c r="R3273">
        <f>VLOOKUP(M3273,工作表1!$A$3:$B$1000,2,FALSE)</f>
        <v>3.5</v>
      </c>
      <c r="S3273" t="str">
        <f>VLOOKUP(M3273,工作表1!$A$3:$C$1000,3,FALSE)</f>
        <v>2020/5/15</v>
      </c>
      <c r="T3273">
        <f t="shared" si="1690"/>
        <v>9.9599999999999994E-2</v>
      </c>
      <c r="U3273">
        <f t="shared" si="1689"/>
        <v>3.4003999999999999</v>
      </c>
      <c r="V3273" s="43">
        <f t="shared" si="1701"/>
        <v>41593</v>
      </c>
      <c r="W3273" s="43">
        <f t="shared" si="1691"/>
        <v>41547</v>
      </c>
      <c r="X3273" s="45">
        <f t="shared" si="1702"/>
        <v>0.81793478260869568</v>
      </c>
      <c r="Y3273" s="45">
        <f t="shared" si="1703"/>
        <v>1.3165649195949971</v>
      </c>
      <c r="Z3273" s="47">
        <f t="shared" si="1704"/>
        <v>110.48962180581539</v>
      </c>
      <c r="AA3273" s="47">
        <f t="shared" si="1705"/>
        <v>126.69724366201289</v>
      </c>
      <c r="AB3273" s="45">
        <f t="shared" si="1706"/>
        <v>1.9759</v>
      </c>
      <c r="AC3273" s="2" t="str">
        <f t="shared" si="1692"/>
        <v>TY1</v>
      </c>
      <c r="AD3273">
        <f t="shared" si="1693"/>
        <v>126.8125</v>
      </c>
      <c r="AE3273">
        <f t="shared" si="1694"/>
        <v>125.890625</v>
      </c>
      <c r="AF3273" s="49">
        <f t="shared" si="1688"/>
        <v>0.921875</v>
      </c>
      <c r="AG3273" s="3">
        <f t="shared" si="1707"/>
        <v>126.69724366201289</v>
      </c>
      <c r="AH3273">
        <f t="shared" si="1708"/>
        <v>125.19010167377331</v>
      </c>
      <c r="AI3273" s="51">
        <f t="shared" si="1709"/>
        <v>1.5071419882395816</v>
      </c>
      <c r="AJ3273" s="52">
        <f t="shared" si="1710"/>
        <v>0.58526698823958156</v>
      </c>
      <c r="AK3273" s="2">
        <v>41494</v>
      </c>
      <c r="AL3273" t="str">
        <v>912828NT</v>
      </c>
      <c r="AM3273">
        <v>5.9217000000000004</v>
      </c>
      <c r="AN3273">
        <v>-0.31585999999999997</v>
      </c>
      <c r="AO3273">
        <v>0.82050000000000001</v>
      </c>
      <c r="AP3273">
        <v>125.890625</v>
      </c>
      <c r="AQ3273">
        <f>VLOOKUP(AL3273,工作表1!$F$3:$G$1000,2,FALSE)</f>
        <v>2.625</v>
      </c>
      <c r="AR3273" t="str">
        <f>VLOOKUP(AL3273,工作表1!$F$3:$H$1000,3,FALSE)</f>
        <v>2020/8/15</v>
      </c>
      <c r="AS3273">
        <f t="shared" si="1695"/>
        <v>9.9599999999999994E-2</v>
      </c>
      <c r="AT3273">
        <f t="shared" si="1696"/>
        <v>2.5253999999999999</v>
      </c>
      <c r="AU3273" s="43">
        <f t="shared" si="1711"/>
        <v>41501</v>
      </c>
      <c r="AV3273" s="43">
        <f t="shared" si="1697"/>
        <v>41639</v>
      </c>
      <c r="AW3273" s="45">
        <f t="shared" si="1712"/>
        <v>1.2689917127071824</v>
      </c>
      <c r="AX3273" s="45">
        <f t="shared" si="1713"/>
        <v>2.3046081510633467</v>
      </c>
      <c r="AY3273" s="47">
        <f t="shared" si="1714"/>
        <v>104.4643173274406</v>
      </c>
      <c r="AZ3273" s="47">
        <f t="shared" si="1715"/>
        <v>125.19010167377331</v>
      </c>
      <c r="BA3273" s="43"/>
      <c r="BC3273" s="2">
        <v>41493</v>
      </c>
      <c r="BD3273" t="str">
        <v>912828PX</v>
      </c>
      <c r="BE3273">
        <v>-26.1709</v>
      </c>
      <c r="BF3273">
        <v>1.2639199999999999</v>
      </c>
      <c r="BG3273">
        <v>0.86970000000000003</v>
      </c>
      <c r="BH3273">
        <v>125.71875</v>
      </c>
      <c r="BI3273">
        <f>VLOOKUP(BD3273,工作表1!$K$3:$L$1000,2,FALSE)</f>
        <v>3.625</v>
      </c>
      <c r="BJ3273" t="str">
        <f>VLOOKUP(BD3273,工作表1!$K$3:$M$1000,3,FALSE)</f>
        <v>2021/2/15</v>
      </c>
      <c r="BK3273">
        <f t="shared" si="1698"/>
        <v>0.1</v>
      </c>
      <c r="BL3273">
        <f t="shared" si="1699"/>
        <v>3.5249999999999999</v>
      </c>
      <c r="BM3273" s="43">
        <f t="shared" si="1716"/>
        <v>41501</v>
      </c>
      <c r="BN3273" s="43">
        <f t="shared" si="1700"/>
        <v>41729</v>
      </c>
      <c r="BO3273" s="45">
        <f t="shared" si="1717"/>
        <v>1.742403314917127</v>
      </c>
      <c r="BP3273" s="45">
        <f t="shared" si="1718"/>
        <v>4.0763074245061688</v>
      </c>
      <c r="BQ3273" s="47">
        <f t="shared" si="1719"/>
        <v>110.73559332033314</v>
      </c>
      <c r="BR3273" s="47">
        <f t="shared" si="1720"/>
        <v>124.05052584912916</v>
      </c>
    </row>
    <row r="3274" spans="6:70" x14ac:dyDescent="0.25">
      <c r="F3274" s="2">
        <v>41599</v>
      </c>
      <c r="G3274">
        <v>8.2000000000000003E-2</v>
      </c>
      <c r="H3274" s="43">
        <v>41653</v>
      </c>
      <c r="I3274">
        <v>2.2991999999999999</v>
      </c>
      <c r="L3274" s="2">
        <v>41493</v>
      </c>
      <c r="M3274" t="str">
        <v>912828ND</v>
      </c>
      <c r="N3274">
        <v>1.3368</v>
      </c>
      <c r="O3274">
        <v>-0.18081</v>
      </c>
      <c r="P3274">
        <v>0.86709999999999998</v>
      </c>
      <c r="Q3274">
        <v>126.640625</v>
      </c>
      <c r="R3274">
        <f>VLOOKUP(M3274,工作表1!$A$3:$B$1000,2,FALSE)</f>
        <v>3.5</v>
      </c>
      <c r="S3274" t="str">
        <f>VLOOKUP(M3274,工作表1!$A$3:$C$1000,3,FALSE)</f>
        <v>2020/5/15</v>
      </c>
      <c r="T3274">
        <f t="shared" si="1690"/>
        <v>0.1</v>
      </c>
      <c r="U3274">
        <f t="shared" si="1689"/>
        <v>3.4</v>
      </c>
      <c r="V3274" s="43">
        <f t="shared" si="1701"/>
        <v>41593</v>
      </c>
      <c r="W3274" s="43">
        <f t="shared" si="1691"/>
        <v>41547</v>
      </c>
      <c r="X3274" s="45">
        <f t="shared" si="1702"/>
        <v>0.80842391304347827</v>
      </c>
      <c r="Y3274" s="45">
        <f t="shared" si="1703"/>
        <v>1.3166430911256701</v>
      </c>
      <c r="Z3274" s="47">
        <f t="shared" si="1704"/>
        <v>110.34901096749999</v>
      </c>
      <c r="AA3274" s="47">
        <f t="shared" si="1705"/>
        <v>126.52116728015953</v>
      </c>
      <c r="AB3274" s="45">
        <f t="shared" si="1706"/>
        <v>1.9926999999999999</v>
      </c>
      <c r="AC3274" s="2" t="str">
        <f t="shared" si="1692"/>
        <v>TY1</v>
      </c>
      <c r="AD3274">
        <f t="shared" si="1693"/>
        <v>126.640625</v>
      </c>
      <c r="AE3274">
        <f t="shared" si="1694"/>
        <v>125.71875</v>
      </c>
      <c r="AF3274" s="49">
        <f t="shared" si="1688"/>
        <v>0.921875</v>
      </c>
      <c r="AG3274" s="3">
        <f t="shared" si="1707"/>
        <v>126.52116728015953</v>
      </c>
      <c r="AH3274">
        <f t="shared" si="1708"/>
        <v>125.02335696014551</v>
      </c>
      <c r="AI3274" s="51">
        <f t="shared" si="1709"/>
        <v>1.4978103200140254</v>
      </c>
      <c r="AJ3274" s="52">
        <f t="shared" si="1710"/>
        <v>0.57593532001402536</v>
      </c>
      <c r="AK3274" s="2">
        <v>41493</v>
      </c>
      <c r="AL3274" t="str">
        <v>912828NT</v>
      </c>
      <c r="AM3274">
        <v>6.2389999999999999</v>
      </c>
      <c r="AN3274">
        <v>-0.33493000000000001</v>
      </c>
      <c r="AO3274">
        <v>0.82050000000000001</v>
      </c>
      <c r="AP3274">
        <v>125.71875</v>
      </c>
      <c r="AQ3274">
        <f>VLOOKUP(AL3274,工作表1!$F$3:$G$1000,2,FALSE)</f>
        <v>2.625</v>
      </c>
      <c r="AR3274" t="str">
        <f>VLOOKUP(AL3274,工作表1!$F$3:$H$1000,3,FALSE)</f>
        <v>2020/8/15</v>
      </c>
      <c r="AS3274">
        <f t="shared" si="1695"/>
        <v>0.1</v>
      </c>
      <c r="AT3274">
        <f t="shared" si="1696"/>
        <v>2.5249999999999999</v>
      </c>
      <c r="AU3274" s="43">
        <f t="shared" si="1711"/>
        <v>41501</v>
      </c>
      <c r="AV3274" s="43">
        <f t="shared" si="1697"/>
        <v>41639</v>
      </c>
      <c r="AW3274" s="45">
        <f t="shared" si="1712"/>
        <v>1.2617403314917126</v>
      </c>
      <c r="AX3274" s="45">
        <f t="shared" si="1713"/>
        <v>2.3045485506697947</v>
      </c>
      <c r="AY3274" s="47">
        <f t="shared" si="1714"/>
        <v>104.3394660600764</v>
      </c>
      <c r="AZ3274" s="47">
        <f t="shared" si="1715"/>
        <v>125.02335696014551</v>
      </c>
      <c r="BA3274" s="43"/>
      <c r="BC3274" s="2">
        <v>41492</v>
      </c>
      <c r="BD3274" t="str">
        <v>912828PX</v>
      </c>
      <c r="BE3274">
        <v>-26.2196</v>
      </c>
      <c r="BF3274">
        <v>1.2669600000000001</v>
      </c>
      <c r="BG3274">
        <v>0.86970000000000003</v>
      </c>
      <c r="BH3274">
        <v>125.40625</v>
      </c>
      <c r="BI3274">
        <f>VLOOKUP(BD3274,工作表1!$K$3:$L$1000,2,FALSE)</f>
        <v>3.625</v>
      </c>
      <c r="BJ3274" t="str">
        <f>VLOOKUP(BD3274,工作表1!$K$3:$M$1000,3,FALSE)</f>
        <v>2021/2/15</v>
      </c>
      <c r="BK3274">
        <f t="shared" si="1698"/>
        <v>0.1</v>
      </c>
      <c r="BL3274">
        <f t="shared" si="1699"/>
        <v>3.5249999999999999</v>
      </c>
      <c r="BM3274" s="43">
        <f t="shared" si="1716"/>
        <v>41501</v>
      </c>
      <c r="BN3274" s="43">
        <f t="shared" si="1700"/>
        <v>41729</v>
      </c>
      <c r="BO3274" s="45">
        <f t="shared" si="1717"/>
        <v>1.732389502762431</v>
      </c>
      <c r="BP3274" s="45">
        <f t="shared" si="1718"/>
        <v>4.076225119200787</v>
      </c>
      <c r="BQ3274" s="47">
        <f t="shared" si="1719"/>
        <v>110.4698438389385</v>
      </c>
      <c r="BR3274" s="47">
        <f t="shared" si="1720"/>
        <v>123.73102228288556</v>
      </c>
    </row>
    <row r="3275" spans="6:70" x14ac:dyDescent="0.25">
      <c r="F3275" s="2">
        <v>41598</v>
      </c>
      <c r="G3275">
        <v>8.3000000000000004E-2</v>
      </c>
      <c r="H3275" s="43">
        <v>41652</v>
      </c>
      <c r="I3275">
        <v>2.2433000000000001</v>
      </c>
      <c r="L3275" s="2">
        <v>41492</v>
      </c>
      <c r="M3275" t="str">
        <v>912828ND</v>
      </c>
      <c r="N3275">
        <v>1.3057000000000001</v>
      </c>
      <c r="O3275">
        <v>-0.17777000000000001</v>
      </c>
      <c r="P3275">
        <v>0.86709999999999998</v>
      </c>
      <c r="Q3275">
        <v>126.359375</v>
      </c>
      <c r="R3275">
        <f>VLOOKUP(M3275,工作表1!$A$3:$B$1000,2,FALSE)</f>
        <v>3.5</v>
      </c>
      <c r="S3275" t="str">
        <f>VLOOKUP(M3275,工作表1!$A$3:$C$1000,3,FALSE)</f>
        <v>2020/5/15</v>
      </c>
      <c r="T3275">
        <f t="shared" si="1690"/>
        <v>0.1</v>
      </c>
      <c r="U3275">
        <f t="shared" si="1689"/>
        <v>3.4</v>
      </c>
      <c r="V3275" s="43">
        <f t="shared" si="1701"/>
        <v>41593</v>
      </c>
      <c r="W3275" s="43">
        <f t="shared" si="1691"/>
        <v>41547</v>
      </c>
      <c r="X3275" s="45">
        <f t="shared" si="1702"/>
        <v>0.79891304347826086</v>
      </c>
      <c r="Y3275" s="45">
        <f t="shared" si="1703"/>
        <v>1.3167212626563431</v>
      </c>
      <c r="Z3275" s="47">
        <f t="shared" si="1704"/>
        <v>110.11469334448988</v>
      </c>
      <c r="AA3275" s="47">
        <f t="shared" si="1705"/>
        <v>126.23695508643615</v>
      </c>
      <c r="AB3275" s="45">
        <f t="shared" si="1706"/>
        <v>2.0337000000000001</v>
      </c>
      <c r="AC3275" s="2" t="str">
        <f t="shared" si="1692"/>
        <v>TY1</v>
      </c>
      <c r="AD3275">
        <f t="shared" si="1693"/>
        <v>126.359375</v>
      </c>
      <c r="AE3275">
        <f t="shared" si="1694"/>
        <v>125.40625</v>
      </c>
      <c r="AF3275" s="49">
        <f t="shared" si="1688"/>
        <v>0.953125</v>
      </c>
      <c r="AG3275" s="3">
        <f t="shared" si="1707"/>
        <v>126.23695508643615</v>
      </c>
      <c r="AH3275">
        <f t="shared" si="1708"/>
        <v>124.66469135334113</v>
      </c>
      <c r="AI3275" s="51">
        <f t="shared" si="1709"/>
        <v>1.5722637330950278</v>
      </c>
      <c r="AJ3275" s="52">
        <f t="shared" si="1710"/>
        <v>0.61913873309502776</v>
      </c>
      <c r="AK3275" s="2">
        <v>41492</v>
      </c>
      <c r="AL3275" t="str">
        <v>912828NT</v>
      </c>
      <c r="AM3275">
        <v>5.2598000000000003</v>
      </c>
      <c r="AN3275">
        <v>-0.25747999999999999</v>
      </c>
      <c r="AO3275">
        <v>0.82050000000000001</v>
      </c>
      <c r="AP3275">
        <v>125.40625</v>
      </c>
      <c r="AQ3275">
        <f>VLOOKUP(AL3275,工作表1!$F$3:$G$1000,2,FALSE)</f>
        <v>2.625</v>
      </c>
      <c r="AR3275" t="str">
        <f>VLOOKUP(AL3275,工作表1!$F$3:$H$1000,3,FALSE)</f>
        <v>2020/8/15</v>
      </c>
      <c r="AS3275">
        <f t="shared" si="1695"/>
        <v>0.1</v>
      </c>
      <c r="AT3275">
        <f t="shared" si="1696"/>
        <v>2.5249999999999999</v>
      </c>
      <c r="AU3275" s="43">
        <f t="shared" si="1711"/>
        <v>41501</v>
      </c>
      <c r="AV3275" s="43">
        <f t="shared" si="1697"/>
        <v>41639</v>
      </c>
      <c r="AW3275" s="45">
        <f t="shared" si="1712"/>
        <v>1.2544889502762431</v>
      </c>
      <c r="AX3275" s="45">
        <f t="shared" si="1713"/>
        <v>2.3044889502762431</v>
      </c>
      <c r="AY3275" s="47">
        <f t="shared" si="1714"/>
        <v>104.05730369986084</v>
      </c>
      <c r="AZ3275" s="47">
        <f t="shared" si="1715"/>
        <v>124.66469135334113</v>
      </c>
      <c r="BA3275" s="43"/>
      <c r="BC3275" s="2">
        <v>41491</v>
      </c>
      <c r="BD3275" t="str">
        <v>912828PX</v>
      </c>
      <c r="BE3275">
        <v>-26.4575</v>
      </c>
      <c r="BF3275">
        <v>1.2754399999999999</v>
      </c>
      <c r="BG3275">
        <v>0.86970000000000003</v>
      </c>
      <c r="BH3275">
        <v>125.40625</v>
      </c>
      <c r="BI3275">
        <f>VLOOKUP(BD3275,工作表1!$K$3:$L$1000,2,FALSE)</f>
        <v>3.625</v>
      </c>
      <c r="BJ3275" t="str">
        <f>VLOOKUP(BD3275,工作表1!$K$3:$M$1000,3,FALSE)</f>
        <v>2021/2/15</v>
      </c>
      <c r="BK3275">
        <f t="shared" si="1698"/>
        <v>0.10100000000000001</v>
      </c>
      <c r="BL3275">
        <f t="shared" si="1699"/>
        <v>3.524</v>
      </c>
      <c r="BM3275" s="43">
        <f t="shared" si="1716"/>
        <v>41501</v>
      </c>
      <c r="BN3275" s="43">
        <f t="shared" si="1700"/>
        <v>41729</v>
      </c>
      <c r="BO3275" s="45">
        <f t="shared" si="1717"/>
        <v>1.7223756906077348</v>
      </c>
      <c r="BP3275" s="45">
        <f t="shared" si="1718"/>
        <v>4.0761428138954061</v>
      </c>
      <c r="BQ3275" s="47">
        <f t="shared" si="1719"/>
        <v>110.46171435193406</v>
      </c>
      <c r="BR3275" s="47">
        <f t="shared" si="1720"/>
        <v>123.70849276254688</v>
      </c>
    </row>
    <row r="3276" spans="6:70" x14ac:dyDescent="0.25">
      <c r="F3276" s="2">
        <v>41597</v>
      </c>
      <c r="G3276">
        <v>8.7999999999999995E-2</v>
      </c>
      <c r="H3276" s="43">
        <v>41649</v>
      </c>
      <c r="I3276">
        <v>2.2774000000000001</v>
      </c>
      <c r="L3276" s="2">
        <v>41491</v>
      </c>
      <c r="M3276" t="str">
        <v>912828ND</v>
      </c>
      <c r="N3276">
        <v>1.4428000000000001</v>
      </c>
      <c r="O3276">
        <v>-0.19838</v>
      </c>
      <c r="P3276">
        <v>0.86709999999999998</v>
      </c>
      <c r="Q3276">
        <v>126.34375</v>
      </c>
      <c r="R3276">
        <f>VLOOKUP(M3276,工作表1!$A$3:$B$1000,2,FALSE)</f>
        <v>3.5</v>
      </c>
      <c r="S3276" t="str">
        <f>VLOOKUP(M3276,工作表1!$A$3:$C$1000,3,FALSE)</f>
        <v>2020/5/15</v>
      </c>
      <c r="T3276">
        <f t="shared" si="1690"/>
        <v>0.10100000000000001</v>
      </c>
      <c r="U3276">
        <f t="shared" si="1689"/>
        <v>3.399</v>
      </c>
      <c r="V3276" s="43">
        <f t="shared" si="1701"/>
        <v>41593</v>
      </c>
      <c r="W3276" s="43">
        <f t="shared" si="1691"/>
        <v>41547</v>
      </c>
      <c r="X3276" s="45">
        <f t="shared" si="1702"/>
        <v>0.78940217391304346</v>
      </c>
      <c r="Y3276" s="45">
        <f t="shared" si="1703"/>
        <v>1.3167994341870162</v>
      </c>
      <c r="Z3276" s="47">
        <f t="shared" si="1704"/>
        <v>110.11612079697316</v>
      </c>
      <c r="AA3276" s="47">
        <f t="shared" si="1705"/>
        <v>126.22479669650839</v>
      </c>
      <c r="AB3276" s="45">
        <f t="shared" si="1706"/>
        <v>2.0265</v>
      </c>
      <c r="AC3276" s="2" t="str">
        <f t="shared" si="1692"/>
        <v>TY1</v>
      </c>
      <c r="AD3276">
        <f t="shared" si="1693"/>
        <v>126.34375</v>
      </c>
      <c r="AE3276">
        <f t="shared" si="1694"/>
        <v>125.40625</v>
      </c>
      <c r="AF3276" s="49">
        <f t="shared" si="1688"/>
        <v>0.9375</v>
      </c>
      <c r="AG3276" s="3">
        <f t="shared" si="1707"/>
        <v>126.22479669650839</v>
      </c>
      <c r="AH3276">
        <f t="shared" si="1708"/>
        <v>124.69138593943336</v>
      </c>
      <c r="AI3276" s="51">
        <f t="shared" si="1709"/>
        <v>1.5334107570750319</v>
      </c>
      <c r="AJ3276" s="52">
        <f t="shared" si="1710"/>
        <v>0.59591075707503194</v>
      </c>
      <c r="AK3276" s="2">
        <v>41491</v>
      </c>
      <c r="AL3276" t="str">
        <v>912828NT</v>
      </c>
      <c r="AM3276">
        <v>6.0812999999999997</v>
      </c>
      <c r="AN3276">
        <v>-0.31211</v>
      </c>
      <c r="AO3276">
        <v>0.82050000000000001</v>
      </c>
      <c r="AP3276">
        <v>125.40625</v>
      </c>
      <c r="AQ3276">
        <f>VLOOKUP(AL3276,工作表1!$F$3:$G$1000,2,FALSE)</f>
        <v>2.625</v>
      </c>
      <c r="AR3276" t="str">
        <f>VLOOKUP(AL3276,工作表1!$F$3:$H$1000,3,FALSE)</f>
        <v>2020/8/15</v>
      </c>
      <c r="AS3276">
        <f t="shared" si="1695"/>
        <v>0.10100000000000001</v>
      </c>
      <c r="AT3276">
        <f t="shared" si="1696"/>
        <v>2.524</v>
      </c>
      <c r="AU3276" s="43">
        <f t="shared" si="1711"/>
        <v>41501</v>
      </c>
      <c r="AV3276" s="43">
        <f t="shared" si="1697"/>
        <v>41639</v>
      </c>
      <c r="AW3276" s="45">
        <f t="shared" si="1712"/>
        <v>1.2472375690607735</v>
      </c>
      <c r="AX3276" s="45">
        <f t="shared" si="1713"/>
        <v>2.3044293498826915</v>
      </c>
      <c r="AY3276" s="47">
        <f t="shared" si="1714"/>
        <v>104.09092104458361</v>
      </c>
      <c r="AZ3276" s="47">
        <f t="shared" si="1715"/>
        <v>124.69138593943336</v>
      </c>
      <c r="BA3276" s="43"/>
      <c r="BC3276" s="2">
        <v>41488</v>
      </c>
      <c r="BD3276" t="str">
        <v>912828PX</v>
      </c>
      <c r="BE3276">
        <v>-26.762799999999999</v>
      </c>
      <c r="BF3276">
        <v>1.27949</v>
      </c>
      <c r="BG3276">
        <v>0.86970000000000003</v>
      </c>
      <c r="BH3276">
        <v>125.65625</v>
      </c>
      <c r="BI3276">
        <f>VLOOKUP(BD3276,工作表1!$K$3:$L$1000,2,FALSE)</f>
        <v>3.625</v>
      </c>
      <c r="BJ3276" t="str">
        <f>VLOOKUP(BD3276,工作表1!$K$3:$M$1000,3,FALSE)</f>
        <v>2021/2/15</v>
      </c>
      <c r="BK3276">
        <f t="shared" si="1698"/>
        <v>9.8500000000000004E-2</v>
      </c>
      <c r="BL3276">
        <f t="shared" si="1699"/>
        <v>3.5265</v>
      </c>
      <c r="BM3276" s="43">
        <f t="shared" si="1716"/>
        <v>41501</v>
      </c>
      <c r="BN3276" s="43">
        <f t="shared" si="1700"/>
        <v>41729</v>
      </c>
      <c r="BO3276" s="45">
        <f t="shared" si="1717"/>
        <v>1.7123618784530388</v>
      </c>
      <c r="BP3276" s="45">
        <f t="shared" si="1718"/>
        <v>4.0760605085900252</v>
      </c>
      <c r="BQ3276" s="47">
        <f t="shared" si="1719"/>
        <v>110.68024860162798</v>
      </c>
      <c r="BR3276" s="47">
        <f t="shared" si="1720"/>
        <v>123.94393197092506</v>
      </c>
    </row>
    <row r="3277" spans="6:70" x14ac:dyDescent="0.25">
      <c r="F3277" s="2">
        <v>41596</v>
      </c>
      <c r="G3277">
        <v>8.6999999999999994E-2</v>
      </c>
      <c r="H3277" s="43">
        <v>41648</v>
      </c>
      <c r="I3277">
        <v>2.4043000000000001</v>
      </c>
      <c r="L3277" s="2">
        <v>41488</v>
      </c>
      <c r="M3277" t="str">
        <v>912828ND</v>
      </c>
      <c r="N3277">
        <v>1.643</v>
      </c>
      <c r="O3277">
        <v>-0.22925999999999999</v>
      </c>
      <c r="P3277">
        <v>0.86709999999999998</v>
      </c>
      <c r="Q3277">
        <v>126.578125</v>
      </c>
      <c r="R3277">
        <f>VLOOKUP(M3277,工作表1!$A$3:$B$1000,2,FALSE)</f>
        <v>3.5</v>
      </c>
      <c r="S3277" t="str">
        <f>VLOOKUP(M3277,工作表1!$A$3:$C$1000,3,FALSE)</f>
        <v>2020/5/15</v>
      </c>
      <c r="T3277">
        <f t="shared" si="1690"/>
        <v>9.8500000000000004E-2</v>
      </c>
      <c r="U3277">
        <f t="shared" si="1689"/>
        <v>3.4015</v>
      </c>
      <c r="V3277" s="43">
        <f t="shared" si="1701"/>
        <v>41593</v>
      </c>
      <c r="W3277" s="43">
        <f t="shared" si="1691"/>
        <v>41547</v>
      </c>
      <c r="X3277" s="45">
        <f t="shared" si="1702"/>
        <v>0.77989130434782605</v>
      </c>
      <c r="Y3277" s="45">
        <f t="shared" si="1703"/>
        <v>1.3168776057176892</v>
      </c>
      <c r="Z3277" s="47">
        <f t="shared" si="1704"/>
        <v>110.33533561707654</v>
      </c>
      <c r="AA3277" s="47">
        <f t="shared" si="1705"/>
        <v>126.46318435516926</v>
      </c>
      <c r="AB3277" s="45">
        <f t="shared" si="1706"/>
        <v>1.9952000000000001</v>
      </c>
      <c r="AC3277" s="2" t="str">
        <f t="shared" si="1692"/>
        <v>TY1</v>
      </c>
      <c r="AD3277">
        <f t="shared" si="1693"/>
        <v>126.578125</v>
      </c>
      <c r="AE3277">
        <f t="shared" si="1694"/>
        <v>125.65625</v>
      </c>
      <c r="AF3277" s="49">
        <f t="shared" si="1688"/>
        <v>0.921875</v>
      </c>
      <c r="AG3277" s="3">
        <f t="shared" si="1707"/>
        <v>126.46318435516926</v>
      </c>
      <c r="AH3277">
        <f t="shared" si="1708"/>
        <v>124.90256870129387</v>
      </c>
      <c r="AI3277" s="51">
        <f t="shared" si="1709"/>
        <v>1.5606156538753879</v>
      </c>
      <c r="AJ3277" s="52">
        <f t="shared" si="1710"/>
        <v>0.63874065387538792</v>
      </c>
      <c r="AK3277" s="2">
        <v>41488</v>
      </c>
      <c r="AL3277" t="str">
        <v>912828NT</v>
      </c>
      <c r="AM3277">
        <v>5.2736999999999998</v>
      </c>
      <c r="AN3277">
        <v>-0.25141000000000002</v>
      </c>
      <c r="AO3277">
        <v>0.82050000000000001</v>
      </c>
      <c r="AP3277">
        <v>125.65625</v>
      </c>
      <c r="AQ3277">
        <f>VLOOKUP(AL3277,工作表1!$F$3:$G$1000,2,FALSE)</f>
        <v>2.625</v>
      </c>
      <c r="AR3277" t="str">
        <f>VLOOKUP(AL3277,工作表1!$F$3:$H$1000,3,FALSE)</f>
        <v>2020/8/15</v>
      </c>
      <c r="AS3277">
        <f t="shared" si="1695"/>
        <v>9.8500000000000004E-2</v>
      </c>
      <c r="AT3277">
        <f t="shared" si="1696"/>
        <v>2.5265</v>
      </c>
      <c r="AU3277" s="43">
        <f t="shared" si="1711"/>
        <v>41501</v>
      </c>
      <c r="AV3277" s="43">
        <f t="shared" si="1697"/>
        <v>41639</v>
      </c>
      <c r="AW3277" s="45">
        <f t="shared" si="1712"/>
        <v>1.239986187845304</v>
      </c>
      <c r="AX3277" s="45">
        <f t="shared" si="1713"/>
        <v>2.3043697494891395</v>
      </c>
      <c r="AY3277" s="47">
        <f t="shared" si="1714"/>
        <v>104.27734427085758</v>
      </c>
      <c r="AZ3277" s="47">
        <f t="shared" si="1715"/>
        <v>124.90256870129387</v>
      </c>
      <c r="BA3277" s="43"/>
      <c r="BC3277" s="2">
        <v>41487</v>
      </c>
      <c r="BD3277" t="str">
        <v>912828PX</v>
      </c>
      <c r="BE3277">
        <v>-25.416799999999999</v>
      </c>
      <c r="BF3277">
        <v>1.22461</v>
      </c>
      <c r="BG3277">
        <v>0.86970000000000003</v>
      </c>
      <c r="BH3277">
        <v>124.375</v>
      </c>
      <c r="BI3277">
        <f>VLOOKUP(BD3277,工作表1!$K$3:$L$1000,2,FALSE)</f>
        <v>3.625</v>
      </c>
      <c r="BJ3277" t="str">
        <f>VLOOKUP(BD3277,工作表1!$K$3:$M$1000,3,FALSE)</f>
        <v>2021/2/15</v>
      </c>
      <c r="BK3277">
        <f t="shared" si="1698"/>
        <v>0.105</v>
      </c>
      <c r="BL3277">
        <f t="shared" si="1699"/>
        <v>3.52</v>
      </c>
      <c r="BM3277" s="43">
        <f t="shared" si="1716"/>
        <v>41501</v>
      </c>
      <c r="BN3277" s="43">
        <f t="shared" si="1700"/>
        <v>41729</v>
      </c>
      <c r="BO3277" s="45">
        <f t="shared" si="1717"/>
        <v>1.6823204419889501</v>
      </c>
      <c r="BP3277" s="45">
        <f t="shared" si="1718"/>
        <v>4.0758135926738817</v>
      </c>
      <c r="BQ3277" s="47">
        <f t="shared" si="1719"/>
        <v>109.64220900960584</v>
      </c>
      <c r="BR3277" s="47">
        <f t="shared" si="1720"/>
        <v>122.71354331548577</v>
      </c>
    </row>
    <row r="3278" spans="6:70" x14ac:dyDescent="0.25">
      <c r="F3278" s="2">
        <v>41593</v>
      </c>
      <c r="G3278">
        <v>8.5000000000000006E-2</v>
      </c>
      <c r="H3278" s="43">
        <v>41647</v>
      </c>
      <c r="I3278">
        <v>2.4287999999999998</v>
      </c>
      <c r="L3278" s="2">
        <v>41487</v>
      </c>
      <c r="M3278" t="str">
        <v>912828ND</v>
      </c>
      <c r="N3278">
        <v>2.1383999999999999</v>
      </c>
      <c r="O3278">
        <v>-0.30109999999999998</v>
      </c>
      <c r="P3278">
        <v>0.86709999999999998</v>
      </c>
      <c r="Q3278">
        <v>125.375</v>
      </c>
      <c r="R3278">
        <f>VLOOKUP(M3278,工作表1!$A$3:$B$1000,2,FALSE)</f>
        <v>3.5</v>
      </c>
      <c r="S3278" t="str">
        <f>VLOOKUP(M3278,工作表1!$A$3:$C$1000,3,FALSE)</f>
        <v>2020/5/15</v>
      </c>
      <c r="T3278">
        <f t="shared" si="1690"/>
        <v>0.105</v>
      </c>
      <c r="U3278">
        <f t="shared" si="1689"/>
        <v>3.395</v>
      </c>
      <c r="V3278" s="43">
        <f t="shared" si="1701"/>
        <v>41593</v>
      </c>
      <c r="W3278" s="43">
        <f t="shared" si="1691"/>
        <v>41547</v>
      </c>
      <c r="X3278" s="45">
        <f t="shared" si="1702"/>
        <v>0.75135869565217395</v>
      </c>
      <c r="Y3278" s="45">
        <f t="shared" si="1703"/>
        <v>1.3171121203097083</v>
      </c>
      <c r="Z3278" s="47">
        <f t="shared" si="1704"/>
        <v>109.33458146553349</v>
      </c>
      <c r="AA3278" s="47">
        <f t="shared" si="1705"/>
        <v>125.26831676865379</v>
      </c>
      <c r="AB3278" s="45">
        <f t="shared" si="1706"/>
        <v>2.1402000000000001</v>
      </c>
      <c r="AC3278" s="2" t="str">
        <f t="shared" si="1692"/>
        <v>TY1</v>
      </c>
      <c r="AD3278">
        <f t="shared" si="1693"/>
        <v>125.375</v>
      </c>
      <c r="AE3278">
        <f t="shared" si="1694"/>
        <v>124.375</v>
      </c>
      <c r="AF3278" s="49">
        <f t="shared" si="1688"/>
        <v>1</v>
      </c>
      <c r="AG3278" s="3">
        <f t="shared" si="1707"/>
        <v>125.26831676865379</v>
      </c>
      <c r="AH3278">
        <f t="shared" si="1708"/>
        <v>123.68066170442131</v>
      </c>
      <c r="AI3278" s="51">
        <f t="shared" si="1709"/>
        <v>1.5876550642324787</v>
      </c>
      <c r="AJ3278" s="52">
        <f t="shared" si="1710"/>
        <v>0.58765506423247871</v>
      </c>
      <c r="AK3278" s="2">
        <v>41487</v>
      </c>
      <c r="AL3278" t="str">
        <v>912828NT</v>
      </c>
      <c r="AM3278">
        <v>7.3209999999999997</v>
      </c>
      <c r="AN3278">
        <v>-0.38893</v>
      </c>
      <c r="AO3278">
        <v>0.82050000000000001</v>
      </c>
      <c r="AP3278">
        <v>124.375</v>
      </c>
      <c r="AQ3278">
        <f>VLOOKUP(AL3278,工作表1!$F$3:$G$1000,2,FALSE)</f>
        <v>2.625</v>
      </c>
      <c r="AR3278" t="str">
        <f>VLOOKUP(AL3278,工作表1!$F$3:$H$1000,3,FALSE)</f>
        <v>2020/8/15</v>
      </c>
      <c r="AS3278">
        <f t="shared" si="1695"/>
        <v>0.105</v>
      </c>
      <c r="AT3278">
        <f t="shared" si="1696"/>
        <v>2.52</v>
      </c>
      <c r="AU3278" s="43">
        <f t="shared" si="1711"/>
        <v>41501</v>
      </c>
      <c r="AV3278" s="43">
        <f t="shared" si="1697"/>
        <v>41639</v>
      </c>
      <c r="AW3278" s="45">
        <f t="shared" si="1712"/>
        <v>1.218232044198895</v>
      </c>
      <c r="AX3278" s="45">
        <f t="shared" si="1713"/>
        <v>2.3041909483084844</v>
      </c>
      <c r="AY3278" s="47">
        <f t="shared" si="1714"/>
        <v>103.30842400153703</v>
      </c>
      <c r="AZ3278" s="47">
        <f t="shared" si="1715"/>
        <v>123.68066170442131</v>
      </c>
      <c r="BA3278" s="43"/>
      <c r="BC3278" s="2">
        <v>41486</v>
      </c>
      <c r="BD3278" t="str">
        <v>912828PX</v>
      </c>
      <c r="BE3278">
        <v>-24.813300000000002</v>
      </c>
      <c r="BF3278">
        <v>1.1929000000000001</v>
      </c>
      <c r="BG3278">
        <v>0.86970000000000003</v>
      </c>
      <c r="BH3278">
        <v>125.5</v>
      </c>
      <c r="BI3278">
        <f>VLOOKUP(BD3278,工作表1!$K$3:$L$1000,2,FALSE)</f>
        <v>3.625</v>
      </c>
      <c r="BJ3278" t="str">
        <f>VLOOKUP(BD3278,工作表1!$K$3:$M$1000,3,FALSE)</f>
        <v>2021/2/15</v>
      </c>
      <c r="BK3278">
        <f t="shared" si="1698"/>
        <v>0.1041</v>
      </c>
      <c r="BL3278">
        <f t="shared" si="1699"/>
        <v>3.5209000000000001</v>
      </c>
      <c r="BM3278" s="43">
        <f t="shared" si="1716"/>
        <v>41501</v>
      </c>
      <c r="BN3278" s="43">
        <f t="shared" si="1700"/>
        <v>41729</v>
      </c>
      <c r="BO3278" s="45">
        <f t="shared" si="1717"/>
        <v>1.6723066298342542</v>
      </c>
      <c r="BP3278" s="45">
        <f t="shared" si="1718"/>
        <v>4.0757312873685008</v>
      </c>
      <c r="BQ3278" s="47">
        <f t="shared" si="1719"/>
        <v>110.64268424536573</v>
      </c>
      <c r="BR3278" s="47">
        <f t="shared" si="1720"/>
        <v>123.84929283196429</v>
      </c>
    </row>
    <row r="3279" spans="6:70" x14ac:dyDescent="0.25">
      <c r="F3279" s="2">
        <v>41592</v>
      </c>
      <c r="G3279">
        <v>8.5000000000000006E-2</v>
      </c>
      <c r="H3279" s="43">
        <v>41646</v>
      </c>
      <c r="I3279">
        <v>2.3578999999999999</v>
      </c>
      <c r="L3279" s="2">
        <v>41486</v>
      </c>
      <c r="M3279" t="str">
        <v>912828ND</v>
      </c>
      <c r="N3279">
        <v>1.3647</v>
      </c>
      <c r="O3279">
        <v>-0.16094</v>
      </c>
      <c r="P3279">
        <v>0.86709999999999998</v>
      </c>
      <c r="Q3279">
        <v>126.4375</v>
      </c>
      <c r="R3279">
        <f>VLOOKUP(M3279,工作表1!$A$3:$B$1000,2,FALSE)</f>
        <v>3.5</v>
      </c>
      <c r="S3279" t="str">
        <f>VLOOKUP(M3279,工作表1!$A$3:$C$1000,3,FALSE)</f>
        <v>2020/5/15</v>
      </c>
      <c r="T3279">
        <f t="shared" si="1690"/>
        <v>0.1041</v>
      </c>
      <c r="U3279">
        <f t="shared" si="1689"/>
        <v>3.3959000000000001</v>
      </c>
      <c r="V3279" s="43">
        <f t="shared" si="1701"/>
        <v>41593</v>
      </c>
      <c r="W3279" s="43">
        <f t="shared" si="1691"/>
        <v>41547</v>
      </c>
      <c r="X3279" s="45">
        <f t="shared" si="1702"/>
        <v>0.74184782608695654</v>
      </c>
      <c r="Y3279" s="45">
        <f t="shared" si="1703"/>
        <v>1.3171902918403813</v>
      </c>
      <c r="Z3279" s="47">
        <f t="shared" si="1704"/>
        <v>110.24006006441635</v>
      </c>
      <c r="AA3279" s="47">
        <f t="shared" si="1705"/>
        <v>126.29843984281401</v>
      </c>
      <c r="AB3279" s="45">
        <f t="shared" si="1706"/>
        <v>2</v>
      </c>
      <c r="AC3279" s="2" t="str">
        <f t="shared" si="1692"/>
        <v>TY1</v>
      </c>
      <c r="AD3279">
        <f t="shared" si="1693"/>
        <v>126.4375</v>
      </c>
      <c r="AE3279">
        <f t="shared" si="1694"/>
        <v>125.5</v>
      </c>
      <c r="AF3279" s="49">
        <f t="shared" si="1688"/>
        <v>0.9375</v>
      </c>
      <c r="AG3279" s="3">
        <f t="shared" si="1707"/>
        <v>126.29843984281401</v>
      </c>
      <c r="AH3279">
        <f t="shared" si="1708"/>
        <v>124.7886103567868</v>
      </c>
      <c r="AI3279" s="51">
        <f t="shared" si="1709"/>
        <v>1.5098294860272006</v>
      </c>
      <c r="AJ3279" s="52">
        <f t="shared" si="1710"/>
        <v>0.57232948602720057</v>
      </c>
      <c r="AK3279" s="2">
        <v>41486</v>
      </c>
      <c r="AL3279" t="str">
        <v>912828NT</v>
      </c>
      <c r="AM3279">
        <v>7.1936999999999998</v>
      </c>
      <c r="AN3279">
        <v>-0.36377999999999999</v>
      </c>
      <c r="AO3279">
        <v>0.82050000000000001</v>
      </c>
      <c r="AP3279">
        <v>125.5</v>
      </c>
      <c r="AQ3279">
        <f>VLOOKUP(AL3279,工作表1!$F$3:$G$1000,2,FALSE)</f>
        <v>2.625</v>
      </c>
      <c r="AR3279" t="str">
        <f>VLOOKUP(AL3279,工作表1!$F$3:$H$1000,3,FALSE)</f>
        <v>2020/8/15</v>
      </c>
      <c r="AS3279">
        <f t="shared" si="1695"/>
        <v>0.1041</v>
      </c>
      <c r="AT3279">
        <f t="shared" si="1696"/>
        <v>2.5209000000000001</v>
      </c>
      <c r="AU3279" s="43">
        <f t="shared" si="1711"/>
        <v>41501</v>
      </c>
      <c r="AV3279" s="43">
        <f t="shared" si="1697"/>
        <v>41639</v>
      </c>
      <c r="AW3279" s="45">
        <f t="shared" si="1712"/>
        <v>1.2109806629834254</v>
      </c>
      <c r="AX3279" s="45">
        <f t="shared" si="1713"/>
        <v>2.3041313479149323</v>
      </c>
      <c r="AY3279" s="47">
        <f t="shared" si="1714"/>
        <v>104.22998475208146</v>
      </c>
      <c r="AZ3279" s="47">
        <f t="shared" si="1715"/>
        <v>124.7886103567868</v>
      </c>
      <c r="BA3279" s="43"/>
      <c r="BC3279" s="2">
        <v>41485</v>
      </c>
      <c r="BD3279" t="str">
        <v>912828PX</v>
      </c>
      <c r="BE3279">
        <v>-26.269100000000002</v>
      </c>
      <c r="BF3279">
        <v>1.24088</v>
      </c>
      <c r="BG3279">
        <v>0.86970000000000003</v>
      </c>
      <c r="BH3279">
        <v>125.515625</v>
      </c>
      <c r="BI3279">
        <f>VLOOKUP(BD3279,工作表1!$K$3:$L$1000,2,FALSE)</f>
        <v>3.625</v>
      </c>
      <c r="BJ3279" t="str">
        <f>VLOOKUP(BD3279,工作表1!$K$3:$M$1000,3,FALSE)</f>
        <v>2021/2/15</v>
      </c>
      <c r="BK3279">
        <f t="shared" si="1698"/>
        <v>0.104</v>
      </c>
      <c r="BL3279">
        <f t="shared" si="1699"/>
        <v>3.5209999999999999</v>
      </c>
      <c r="BM3279" s="43">
        <f t="shared" si="1716"/>
        <v>41501</v>
      </c>
      <c r="BN3279" s="43">
        <f t="shared" si="1700"/>
        <v>41729</v>
      </c>
      <c r="BO3279" s="45">
        <f t="shared" si="1717"/>
        <v>1.6622928176795579</v>
      </c>
      <c r="BP3279" s="45">
        <f t="shared" si="1718"/>
        <v>4.0756489820631199</v>
      </c>
      <c r="BQ3279" s="47">
        <f t="shared" si="1719"/>
        <v>110.62603403077719</v>
      </c>
      <c r="BR3279" s="47">
        <f t="shared" si="1720"/>
        <v>123.81614450970709</v>
      </c>
    </row>
    <row r="3280" spans="6:70" x14ac:dyDescent="0.25">
      <c r="F3280" s="2">
        <v>41591</v>
      </c>
      <c r="G3280">
        <v>8.5999999999999993E-2</v>
      </c>
      <c r="H3280" s="43">
        <v>41645</v>
      </c>
      <c r="I3280">
        <v>2.375</v>
      </c>
      <c r="L3280" s="2">
        <v>41485</v>
      </c>
      <c r="M3280" t="str">
        <v>912828ND</v>
      </c>
      <c r="N3280">
        <v>1.5028999999999999</v>
      </c>
      <c r="O3280">
        <v>-0.17978</v>
      </c>
      <c r="P3280">
        <v>0.86709999999999998</v>
      </c>
      <c r="Q3280">
        <v>126.421875</v>
      </c>
      <c r="R3280">
        <f>VLOOKUP(M3280,工作表1!$A$3:$B$1000,2,FALSE)</f>
        <v>3.5</v>
      </c>
      <c r="S3280" t="str">
        <f>VLOOKUP(M3280,工作表1!$A$3:$C$1000,3,FALSE)</f>
        <v>2020/5/15</v>
      </c>
      <c r="T3280">
        <f t="shared" si="1690"/>
        <v>0.104</v>
      </c>
      <c r="U3280">
        <f t="shared" si="1689"/>
        <v>3.3959999999999999</v>
      </c>
      <c r="V3280" s="43">
        <f t="shared" si="1701"/>
        <v>41593</v>
      </c>
      <c r="W3280" s="43">
        <f t="shared" si="1691"/>
        <v>41547</v>
      </c>
      <c r="X3280" s="45">
        <f t="shared" si="1702"/>
        <v>0.73233695652173914</v>
      </c>
      <c r="Y3280" s="45">
        <f t="shared" si="1703"/>
        <v>1.3172684633710543</v>
      </c>
      <c r="Z3280" s="47">
        <f t="shared" si="1704"/>
        <v>110.24025296072612</v>
      </c>
      <c r="AA3280" s="47">
        <f t="shared" si="1705"/>
        <v>126.28467507587456</v>
      </c>
      <c r="AB3280" s="45">
        <f t="shared" si="1706"/>
        <v>2.0240999999999998</v>
      </c>
      <c r="AC3280" s="2" t="str">
        <f t="shared" si="1692"/>
        <v>TY1</v>
      </c>
      <c r="AD3280">
        <f t="shared" si="1693"/>
        <v>126.421875</v>
      </c>
      <c r="AE3280">
        <f t="shared" si="1694"/>
        <v>125.515625</v>
      </c>
      <c r="AF3280" s="49">
        <f t="shared" si="1688"/>
        <v>0.90625</v>
      </c>
      <c r="AG3280" s="3">
        <f t="shared" si="1707"/>
        <v>126.28467507587456</v>
      </c>
      <c r="AH3280">
        <f t="shared" si="1708"/>
        <v>124.77308644665477</v>
      </c>
      <c r="AI3280" s="51">
        <f t="shared" si="1709"/>
        <v>1.5115886292197871</v>
      </c>
      <c r="AJ3280" s="52">
        <f t="shared" si="1710"/>
        <v>0.60533862921978709</v>
      </c>
      <c r="AK3280" s="2">
        <v>41485</v>
      </c>
      <c r="AL3280" t="str">
        <v>912828NT</v>
      </c>
      <c r="AM3280">
        <v>6.4374000000000002</v>
      </c>
      <c r="AN3280">
        <v>-0.31608999999999998</v>
      </c>
      <c r="AO3280">
        <v>0.82050000000000001</v>
      </c>
      <c r="AP3280">
        <v>125.515625</v>
      </c>
      <c r="AQ3280">
        <f>VLOOKUP(AL3280,工作表1!$F$3:$G$1000,2,FALSE)</f>
        <v>2.625</v>
      </c>
      <c r="AR3280" t="str">
        <f>VLOOKUP(AL3280,工作表1!$F$3:$H$1000,3,FALSE)</f>
        <v>2020/8/15</v>
      </c>
      <c r="AS3280">
        <f t="shared" si="1695"/>
        <v>0.104</v>
      </c>
      <c r="AT3280">
        <f t="shared" si="1696"/>
        <v>2.5209999999999999</v>
      </c>
      <c r="AU3280" s="43">
        <f t="shared" si="1711"/>
        <v>41501</v>
      </c>
      <c r="AV3280" s="43">
        <f t="shared" si="1697"/>
        <v>41639</v>
      </c>
      <c r="AW3280" s="45">
        <f t="shared" si="1712"/>
        <v>1.2037292817679557</v>
      </c>
      <c r="AX3280" s="45">
        <f t="shared" si="1713"/>
        <v>2.3040717475213803</v>
      </c>
      <c r="AY3280" s="47">
        <f t="shared" si="1714"/>
        <v>104.22940126509667</v>
      </c>
      <c r="AZ3280" s="47">
        <f t="shared" si="1715"/>
        <v>124.77308644665477</v>
      </c>
      <c r="BA3280" s="43"/>
      <c r="BC3280" s="2">
        <v>41484</v>
      </c>
      <c r="BD3280" t="str">
        <v>912828PX</v>
      </c>
      <c r="BE3280">
        <v>-25.616299999999999</v>
      </c>
      <c r="BF3280">
        <v>1.2078599999999999</v>
      </c>
      <c r="BG3280">
        <v>0.86970000000000003</v>
      </c>
      <c r="BH3280">
        <v>125.625</v>
      </c>
      <c r="BI3280">
        <f>VLOOKUP(BD3280,工作表1!$K$3:$L$1000,2,FALSE)</f>
        <v>3.625</v>
      </c>
      <c r="BJ3280" t="str">
        <f>VLOOKUP(BD3280,工作表1!$K$3:$M$1000,3,FALSE)</f>
        <v>2021/2/15</v>
      </c>
      <c r="BK3280">
        <f t="shared" si="1698"/>
        <v>0.10249999999999999</v>
      </c>
      <c r="BL3280">
        <f t="shared" si="1699"/>
        <v>3.5225</v>
      </c>
      <c r="BM3280" s="43">
        <f t="shared" si="1716"/>
        <v>41501</v>
      </c>
      <c r="BN3280" s="43">
        <f t="shared" si="1700"/>
        <v>41729</v>
      </c>
      <c r="BO3280" s="45">
        <f t="shared" si="1717"/>
        <v>1.652279005524862</v>
      </c>
      <c r="BP3280" s="45">
        <f t="shared" si="1718"/>
        <v>4.075566676757739</v>
      </c>
      <c r="BQ3280" s="47">
        <f t="shared" si="1719"/>
        <v>110.74412070986244</v>
      </c>
      <c r="BR3280" s="47">
        <f t="shared" si="1720"/>
        <v>123.93682791014663</v>
      </c>
    </row>
    <row r="3281" spans="6:70" x14ac:dyDescent="0.25">
      <c r="F3281" s="2">
        <v>41590</v>
      </c>
      <c r="G3281">
        <v>9.0620000000000006E-2</v>
      </c>
      <c r="H3281" s="43">
        <v>41642</v>
      </c>
      <c r="I3281">
        <v>2.4214000000000002</v>
      </c>
      <c r="L3281" s="2">
        <v>41484</v>
      </c>
      <c r="M3281" t="str">
        <v>912828ND</v>
      </c>
      <c r="N3281">
        <v>1.1709000000000001</v>
      </c>
      <c r="O3281">
        <v>-0.12132999999999999</v>
      </c>
      <c r="P3281">
        <v>0.86709999999999998</v>
      </c>
      <c r="Q3281">
        <v>126.53125</v>
      </c>
      <c r="R3281">
        <f>VLOOKUP(M3281,工作表1!$A$3:$B$1000,2,FALSE)</f>
        <v>3.5</v>
      </c>
      <c r="S3281" t="str">
        <f>VLOOKUP(M3281,工作表1!$A$3:$C$1000,3,FALSE)</f>
        <v>2020/5/15</v>
      </c>
      <c r="T3281">
        <f t="shared" si="1690"/>
        <v>0.10249999999999999</v>
      </c>
      <c r="U3281">
        <f t="shared" si="1689"/>
        <v>3.3975</v>
      </c>
      <c r="V3281" s="43">
        <f t="shared" si="1701"/>
        <v>41593</v>
      </c>
      <c r="W3281" s="43">
        <f t="shared" si="1691"/>
        <v>41547</v>
      </c>
      <c r="X3281" s="45">
        <f t="shared" si="1702"/>
        <v>0.72282608695652173</v>
      </c>
      <c r="Y3281" s="45">
        <f t="shared" si="1703"/>
        <v>1.3173466349017273</v>
      </c>
      <c r="Z3281" s="47">
        <f t="shared" si="1704"/>
        <v>110.33447082297435</v>
      </c>
      <c r="AA3281" s="47">
        <f t="shared" si="1705"/>
        <v>126.37906772938462</v>
      </c>
      <c r="AB3281" s="45">
        <f t="shared" si="1706"/>
        <v>2.0144000000000002</v>
      </c>
      <c r="AC3281" s="2" t="str">
        <f t="shared" si="1692"/>
        <v>TY1</v>
      </c>
      <c r="AD3281">
        <f t="shared" si="1693"/>
        <v>126.53125</v>
      </c>
      <c r="AE3281">
        <f t="shared" si="1694"/>
        <v>125.625</v>
      </c>
      <c r="AF3281" s="49">
        <f t="shared" ref="AF3281:AF3344" si="1721">AD3281-AE3281</f>
        <v>0.90625</v>
      </c>
      <c r="AG3281" s="3">
        <f t="shared" si="1707"/>
        <v>126.37906772938462</v>
      </c>
      <c r="AH3281">
        <f t="shared" si="1708"/>
        <v>124.87379838595535</v>
      </c>
      <c r="AI3281" s="51">
        <f t="shared" si="1709"/>
        <v>1.5052693434292621</v>
      </c>
      <c r="AJ3281" s="52">
        <f t="shared" si="1710"/>
        <v>0.59901934342926211</v>
      </c>
      <c r="AK3281" s="2">
        <v>41484</v>
      </c>
      <c r="AL3281" t="str">
        <v>912828NT</v>
      </c>
      <c r="AM3281">
        <v>6.3482000000000003</v>
      </c>
      <c r="AN3281">
        <v>-0.30648999999999998</v>
      </c>
      <c r="AO3281">
        <v>0.82050000000000001</v>
      </c>
      <c r="AP3281">
        <v>125.625</v>
      </c>
      <c r="AQ3281">
        <f>VLOOKUP(AL3281,工作表1!$F$3:$G$1000,2,FALSE)</f>
        <v>2.625</v>
      </c>
      <c r="AR3281" t="str">
        <f>VLOOKUP(AL3281,工作表1!$F$3:$H$1000,3,FALSE)</f>
        <v>2020/8/15</v>
      </c>
      <c r="AS3281">
        <f t="shared" si="1695"/>
        <v>0.10249999999999999</v>
      </c>
      <c r="AT3281">
        <f t="shared" si="1696"/>
        <v>2.5225</v>
      </c>
      <c r="AU3281" s="43">
        <f t="shared" si="1711"/>
        <v>41501</v>
      </c>
      <c r="AV3281" s="43">
        <f t="shared" si="1697"/>
        <v>41639</v>
      </c>
      <c r="AW3281" s="45">
        <f t="shared" si="1712"/>
        <v>1.1964779005524862</v>
      </c>
      <c r="AX3281" s="45">
        <f t="shared" si="1713"/>
        <v>2.3040121471278283</v>
      </c>
      <c r="AY3281" s="47">
        <f t="shared" si="1714"/>
        <v>104.32478873701578</v>
      </c>
      <c r="AZ3281" s="47">
        <f t="shared" si="1715"/>
        <v>124.87379838595535</v>
      </c>
      <c r="BA3281" s="43"/>
      <c r="BC3281" s="2">
        <v>41481</v>
      </c>
      <c r="BD3281" t="str">
        <v>912828PX</v>
      </c>
      <c r="BE3281">
        <v>-25.242899999999999</v>
      </c>
      <c r="BF3281">
        <v>1.1875</v>
      </c>
      <c r="BG3281">
        <v>0.86970000000000003</v>
      </c>
      <c r="BH3281">
        <v>125.78125</v>
      </c>
      <c r="BI3281">
        <f>VLOOKUP(BD3281,工作表1!$K$3:$L$1000,2,FALSE)</f>
        <v>3.625</v>
      </c>
      <c r="BJ3281" t="str">
        <f>VLOOKUP(BD3281,工作表1!$K$3:$M$1000,3,FALSE)</f>
        <v>2021/2/15</v>
      </c>
      <c r="BK3281">
        <f t="shared" si="1698"/>
        <v>0.10375</v>
      </c>
      <c r="BL3281">
        <f t="shared" si="1699"/>
        <v>3.5212500000000002</v>
      </c>
      <c r="BM3281" s="43">
        <f t="shared" si="1716"/>
        <v>41501</v>
      </c>
      <c r="BN3281" s="43">
        <f t="shared" si="1700"/>
        <v>41729</v>
      </c>
      <c r="BO3281" s="45">
        <f t="shared" si="1717"/>
        <v>1.6422651933701657</v>
      </c>
      <c r="BP3281" s="45">
        <f t="shared" si="1718"/>
        <v>4.0754843714523581</v>
      </c>
      <c r="BQ3281" s="47">
        <f t="shared" si="1719"/>
        <v>110.90079518735097</v>
      </c>
      <c r="BR3281" s="47">
        <f t="shared" si="1720"/>
        <v>124.104022743089</v>
      </c>
    </row>
    <row r="3282" spans="6:70" x14ac:dyDescent="0.25">
      <c r="F3282" s="2">
        <v>41589</v>
      </c>
      <c r="G3282">
        <v>8.5999999999999993E-2</v>
      </c>
      <c r="H3282" s="43">
        <v>41641</v>
      </c>
      <c r="I3282">
        <v>2.4140999999999999</v>
      </c>
      <c r="L3282" s="2">
        <v>41481</v>
      </c>
      <c r="M3282" t="str">
        <v>912828ND</v>
      </c>
      <c r="N3282">
        <v>2.0387</v>
      </c>
      <c r="O3282">
        <v>-0.25734000000000001</v>
      </c>
      <c r="P3282">
        <v>0.86709999999999998</v>
      </c>
      <c r="Q3282">
        <v>126.6875</v>
      </c>
      <c r="R3282">
        <f>VLOOKUP(M3282,工作表1!$A$3:$B$1000,2,FALSE)</f>
        <v>3.5</v>
      </c>
      <c r="S3282" t="str">
        <f>VLOOKUP(M3282,工作表1!$A$3:$C$1000,3,FALSE)</f>
        <v>2020/5/15</v>
      </c>
      <c r="T3282">
        <f t="shared" si="1690"/>
        <v>0.10375</v>
      </c>
      <c r="U3282">
        <f t="shared" si="1689"/>
        <v>3.3962500000000002</v>
      </c>
      <c r="V3282" s="43">
        <f t="shared" si="1701"/>
        <v>41593</v>
      </c>
      <c r="W3282" s="43">
        <f t="shared" si="1691"/>
        <v>41547</v>
      </c>
      <c r="X3282" s="45">
        <f t="shared" si="1702"/>
        <v>0.71331521739130432</v>
      </c>
      <c r="Y3282" s="45">
        <f t="shared" si="1703"/>
        <v>1.3174248064324003</v>
      </c>
      <c r="Z3282" s="47">
        <f t="shared" si="1704"/>
        <v>110.50810904260715</v>
      </c>
      <c r="AA3282" s="47">
        <f t="shared" si="1705"/>
        <v>126.565598860638</v>
      </c>
      <c r="AB3282" s="45">
        <f t="shared" si="1706"/>
        <v>1.988</v>
      </c>
      <c r="AC3282" s="2" t="str">
        <f t="shared" si="1692"/>
        <v>TY1</v>
      </c>
      <c r="AD3282">
        <f t="shared" si="1693"/>
        <v>126.6875</v>
      </c>
      <c r="AE3282">
        <f t="shared" si="1694"/>
        <v>125.78125</v>
      </c>
      <c r="AF3282" s="49">
        <f t="shared" si="1721"/>
        <v>0.90625</v>
      </c>
      <c r="AG3282" s="3">
        <f t="shared" si="1707"/>
        <v>126.565598860638</v>
      </c>
      <c r="AH3282">
        <f t="shared" si="1708"/>
        <v>125.05095333834922</v>
      </c>
      <c r="AI3282" s="51">
        <f t="shared" si="1709"/>
        <v>1.514645522288788</v>
      </c>
      <c r="AJ3282" s="52">
        <f t="shared" si="1710"/>
        <v>0.60839552228878802</v>
      </c>
      <c r="AK3282" s="2">
        <v>41481</v>
      </c>
      <c r="AL3282" t="str">
        <v>912828NT</v>
      </c>
      <c r="AM3282">
        <v>7.0438000000000001</v>
      </c>
      <c r="AN3282">
        <v>-0.35027999999999998</v>
      </c>
      <c r="AO3282">
        <v>0.82050000000000001</v>
      </c>
      <c r="AP3282">
        <v>125.78125</v>
      </c>
      <c r="AQ3282">
        <f>VLOOKUP(AL3282,工作表1!$F$3:$G$1000,2,FALSE)</f>
        <v>2.625</v>
      </c>
      <c r="AR3282" t="str">
        <f>VLOOKUP(AL3282,工作表1!$F$3:$H$1000,3,FALSE)</f>
        <v>2020/8/15</v>
      </c>
      <c r="AS3282">
        <f t="shared" si="1695"/>
        <v>0.10375</v>
      </c>
      <c r="AT3282">
        <f t="shared" si="1696"/>
        <v>2.5212500000000002</v>
      </c>
      <c r="AU3282" s="43">
        <f t="shared" si="1711"/>
        <v>41501</v>
      </c>
      <c r="AV3282" s="43">
        <f t="shared" si="1697"/>
        <v>41639</v>
      </c>
      <c r="AW3282" s="45">
        <f t="shared" si="1712"/>
        <v>1.1892265193370166</v>
      </c>
      <c r="AX3282" s="45">
        <f t="shared" si="1713"/>
        <v>2.3039525467342767</v>
      </c>
      <c r="AY3282" s="47">
        <f t="shared" si="1714"/>
        <v>104.48172200673349</v>
      </c>
      <c r="AZ3282" s="47">
        <f t="shared" si="1715"/>
        <v>125.05095333834922</v>
      </c>
      <c r="BA3282" s="43"/>
      <c r="BC3282" s="2">
        <v>41480</v>
      </c>
      <c r="BD3282" t="str">
        <v>912828PX</v>
      </c>
      <c r="BE3282">
        <v>-24.908300000000001</v>
      </c>
      <c r="BF3282">
        <v>1.1651800000000001</v>
      </c>
      <c r="BG3282">
        <v>0.86970000000000003</v>
      </c>
      <c r="BH3282">
        <v>125.359375</v>
      </c>
      <c r="BI3282">
        <f>VLOOKUP(BD3282,工作表1!$K$3:$L$1000,2,FALSE)</f>
        <v>3.625</v>
      </c>
      <c r="BJ3282" t="str">
        <f>VLOOKUP(BD3282,工作表1!$K$3:$M$1000,3,FALSE)</f>
        <v>2021/2/15</v>
      </c>
      <c r="BK3282">
        <f t="shared" si="1698"/>
        <v>0.10199999999999999</v>
      </c>
      <c r="BL3282">
        <f t="shared" si="1699"/>
        <v>3.5230000000000001</v>
      </c>
      <c r="BM3282" s="43">
        <f t="shared" si="1716"/>
        <v>41501</v>
      </c>
      <c r="BN3282" s="43">
        <f t="shared" si="1700"/>
        <v>41729</v>
      </c>
      <c r="BO3282" s="45">
        <f t="shared" si="1717"/>
        <v>1.6122237569060773</v>
      </c>
      <c r="BP3282" s="45">
        <f t="shared" si="1718"/>
        <v>4.0752374555362145</v>
      </c>
      <c r="BQ3282" s="47">
        <f t="shared" si="1719"/>
        <v>110.5802535892262</v>
      </c>
      <c r="BR3282" s="47">
        <f t="shared" si="1720"/>
        <v>123.69228971539832</v>
      </c>
    </row>
    <row r="3283" spans="6:70" x14ac:dyDescent="0.25">
      <c r="F3283" s="2">
        <v>41586</v>
      </c>
      <c r="G3283">
        <v>8.5999999999999993E-2</v>
      </c>
      <c r="H3283" s="43">
        <v>41640</v>
      </c>
      <c r="I3283">
        <v>2.4508000000000001</v>
      </c>
      <c r="L3283" s="2">
        <v>41480</v>
      </c>
      <c r="M3283" t="str">
        <v>912828ND</v>
      </c>
      <c r="N3283">
        <v>2.0406</v>
      </c>
      <c r="O3283">
        <v>-0.23497999999999999</v>
      </c>
      <c r="P3283">
        <v>0.86709999999999998</v>
      </c>
      <c r="Q3283">
        <v>126.296875</v>
      </c>
      <c r="R3283">
        <f>VLOOKUP(M3283,工作表1!$A$3:$B$1000,2,FALSE)</f>
        <v>3.5</v>
      </c>
      <c r="S3283" t="str">
        <f>VLOOKUP(M3283,工作表1!$A$3:$C$1000,3,FALSE)</f>
        <v>2020/5/15</v>
      </c>
      <c r="T3283">
        <f t="shared" si="1690"/>
        <v>0.10199999999999999</v>
      </c>
      <c r="U3283">
        <f t="shared" si="1689"/>
        <v>3.3980000000000001</v>
      </c>
      <c r="V3283" s="43">
        <f t="shared" si="1701"/>
        <v>41593</v>
      </c>
      <c r="W3283" s="43">
        <f t="shared" si="1691"/>
        <v>41547</v>
      </c>
      <c r="X3283" s="45">
        <f t="shared" si="1702"/>
        <v>0.68478260869565222</v>
      </c>
      <c r="Y3283" s="45">
        <f t="shared" si="1703"/>
        <v>1.3176593210244194</v>
      </c>
      <c r="Z3283" s="47">
        <f t="shared" si="1704"/>
        <v>110.1941107448425</v>
      </c>
      <c r="AA3283" s="47">
        <f t="shared" si="1705"/>
        <v>126.16119776318642</v>
      </c>
      <c r="AB3283" s="45">
        <f t="shared" si="1706"/>
        <v>1.9597</v>
      </c>
      <c r="AC3283" s="2" t="str">
        <f t="shared" si="1692"/>
        <v>TY1</v>
      </c>
      <c r="AD3283">
        <f t="shared" si="1693"/>
        <v>126.296875</v>
      </c>
      <c r="AE3283">
        <f t="shared" si="1694"/>
        <v>125.359375</v>
      </c>
      <c r="AF3283" s="49">
        <f t="shared" si="1721"/>
        <v>0.9375</v>
      </c>
      <c r="AG3283" s="3">
        <f t="shared" si="1707"/>
        <v>126.16119776318642</v>
      </c>
      <c r="AH3283">
        <f t="shared" si="1708"/>
        <v>124.64190314962242</v>
      </c>
      <c r="AI3283" s="51">
        <f t="shared" si="1709"/>
        <v>1.519294613564</v>
      </c>
      <c r="AJ3283" s="52">
        <f t="shared" si="1710"/>
        <v>0.58179461356399997</v>
      </c>
      <c r="AK3283" s="2">
        <v>41480</v>
      </c>
      <c r="AL3283" t="str">
        <v>912828NT</v>
      </c>
      <c r="AM3283">
        <v>7.9720000000000004</v>
      </c>
      <c r="AN3283">
        <v>-0.40478999999999998</v>
      </c>
      <c r="AO3283">
        <v>0.82050000000000001</v>
      </c>
      <c r="AP3283">
        <v>125.359375</v>
      </c>
      <c r="AQ3283">
        <f>VLOOKUP(AL3283,工作表1!$F$3:$G$1000,2,FALSE)</f>
        <v>2.625</v>
      </c>
      <c r="AR3283" t="str">
        <f>VLOOKUP(AL3283,工作表1!$F$3:$H$1000,3,FALSE)</f>
        <v>2020/8/15</v>
      </c>
      <c r="AS3283">
        <f t="shared" si="1695"/>
        <v>0.10199999999999999</v>
      </c>
      <c r="AT3283">
        <f t="shared" si="1696"/>
        <v>2.5230000000000001</v>
      </c>
      <c r="AU3283" s="43">
        <f t="shared" si="1711"/>
        <v>41501</v>
      </c>
      <c r="AV3283" s="43">
        <f t="shared" si="1697"/>
        <v>41639</v>
      </c>
      <c r="AW3283" s="45">
        <f t="shared" si="1712"/>
        <v>1.1674723756906076</v>
      </c>
      <c r="AX3283" s="45">
        <f t="shared" si="1713"/>
        <v>2.3037737455536211</v>
      </c>
      <c r="AY3283" s="47">
        <f t="shared" si="1714"/>
        <v>104.183201442941</v>
      </c>
      <c r="AZ3283" s="47">
        <f t="shared" si="1715"/>
        <v>124.64190314962242</v>
      </c>
      <c r="BA3283" s="43"/>
      <c r="BC3283" s="2">
        <v>41479</v>
      </c>
      <c r="BD3283" t="str">
        <v>912828PX</v>
      </c>
      <c r="BE3283">
        <v>-25.059200000000001</v>
      </c>
      <c r="BF3283">
        <v>1.1659600000000001</v>
      </c>
      <c r="BG3283">
        <v>0.86970000000000003</v>
      </c>
      <c r="BH3283">
        <v>125.515625</v>
      </c>
      <c r="BI3283">
        <f>VLOOKUP(BD3283,工作表1!$K$3:$L$1000,2,FALSE)</f>
        <v>3.625</v>
      </c>
      <c r="BJ3283" t="str">
        <f>VLOOKUP(BD3283,工作表1!$K$3:$M$1000,3,FALSE)</f>
        <v>2021/2/15</v>
      </c>
      <c r="BK3283">
        <f t="shared" si="1698"/>
        <v>0.107</v>
      </c>
      <c r="BL3283">
        <f t="shared" si="1699"/>
        <v>3.5179999999999998</v>
      </c>
      <c r="BM3283" s="43">
        <f t="shared" si="1716"/>
        <v>41501</v>
      </c>
      <c r="BN3283" s="43">
        <f t="shared" si="1700"/>
        <v>41729</v>
      </c>
      <c r="BO3283" s="45">
        <f t="shared" si="1717"/>
        <v>1.6022099447513811</v>
      </c>
      <c r="BP3283" s="45">
        <f t="shared" si="1718"/>
        <v>4.0751551502308327</v>
      </c>
      <c r="BQ3283" s="47">
        <f t="shared" si="1719"/>
        <v>110.72077342001612</v>
      </c>
      <c r="BR3283" s="47">
        <f t="shared" si="1720"/>
        <v>123.84390630676474</v>
      </c>
    </row>
    <row r="3284" spans="6:70" x14ac:dyDescent="0.25">
      <c r="F3284" s="2">
        <v>41585</v>
      </c>
      <c r="G3284">
        <v>8.6999999999999994E-2</v>
      </c>
      <c r="H3284" s="43">
        <v>41639</v>
      </c>
      <c r="I3284">
        <v>2.4508000000000001</v>
      </c>
      <c r="L3284" s="2">
        <v>41479</v>
      </c>
      <c r="M3284" t="str">
        <v>912828ND</v>
      </c>
      <c r="N3284">
        <v>1.8779999999999999</v>
      </c>
      <c r="O3284">
        <v>-0.18998999999999999</v>
      </c>
      <c r="P3284">
        <v>0.86709999999999998</v>
      </c>
      <c r="Q3284">
        <v>126.421875</v>
      </c>
      <c r="R3284">
        <f>VLOOKUP(M3284,工作表1!$A$3:$B$1000,2,FALSE)</f>
        <v>3.5</v>
      </c>
      <c r="S3284" t="str">
        <f>VLOOKUP(M3284,工作表1!$A$3:$C$1000,3,FALSE)</f>
        <v>2020/5/15</v>
      </c>
      <c r="T3284">
        <f t="shared" si="1690"/>
        <v>0.107</v>
      </c>
      <c r="U3284">
        <f t="shared" si="1689"/>
        <v>3.3929999999999998</v>
      </c>
      <c r="V3284" s="43">
        <f t="shared" si="1701"/>
        <v>41593</v>
      </c>
      <c r="W3284" s="43">
        <f t="shared" si="1691"/>
        <v>41547</v>
      </c>
      <c r="X3284" s="45">
        <f t="shared" si="1702"/>
        <v>0.67527173913043481</v>
      </c>
      <c r="Y3284" s="45">
        <f t="shared" si="1703"/>
        <v>1.3177374925550924</v>
      </c>
      <c r="Z3284" s="47">
        <f t="shared" si="1704"/>
        <v>110.30328613032643</v>
      </c>
      <c r="AA3284" s="47">
        <f t="shared" si="1705"/>
        <v>126.27420517458951</v>
      </c>
      <c r="AB3284" s="45">
        <f t="shared" si="1706"/>
        <v>1.9863999999999999</v>
      </c>
      <c r="AC3284" s="2" t="str">
        <f t="shared" si="1692"/>
        <v>TY1</v>
      </c>
      <c r="AD3284">
        <f t="shared" si="1693"/>
        <v>126.421875</v>
      </c>
      <c r="AE3284">
        <f t="shared" si="1694"/>
        <v>125.515625</v>
      </c>
      <c r="AF3284" s="49">
        <f t="shared" si="1721"/>
        <v>0.90625</v>
      </c>
      <c r="AG3284" s="3">
        <f t="shared" si="1707"/>
        <v>126.27420517458951</v>
      </c>
      <c r="AH3284">
        <f t="shared" si="1708"/>
        <v>124.76226385534616</v>
      </c>
      <c r="AI3284" s="51">
        <f t="shared" si="1709"/>
        <v>1.5119413192433484</v>
      </c>
      <c r="AJ3284" s="52">
        <f t="shared" si="1710"/>
        <v>0.6056913192433484</v>
      </c>
      <c r="AK3284" s="2">
        <v>41479</v>
      </c>
      <c r="AL3284" t="str">
        <v>912828NT</v>
      </c>
      <c r="AM3284">
        <v>7.1525999999999996</v>
      </c>
      <c r="AN3284">
        <v>-0.34521000000000002</v>
      </c>
      <c r="AO3284">
        <v>0.82050000000000001</v>
      </c>
      <c r="AP3284">
        <v>125.515625</v>
      </c>
      <c r="AQ3284">
        <f>VLOOKUP(AL3284,工作表1!$F$3:$G$1000,2,FALSE)</f>
        <v>2.625</v>
      </c>
      <c r="AR3284" t="str">
        <f>VLOOKUP(AL3284,工作表1!$F$3:$H$1000,3,FALSE)</f>
        <v>2020/8/15</v>
      </c>
      <c r="AS3284">
        <f t="shared" si="1695"/>
        <v>0.107</v>
      </c>
      <c r="AT3284">
        <f t="shared" si="1696"/>
        <v>2.5179999999999998</v>
      </c>
      <c r="AU3284" s="43">
        <f t="shared" si="1711"/>
        <v>41501</v>
      </c>
      <c r="AV3284" s="43">
        <f t="shared" si="1697"/>
        <v>41639</v>
      </c>
      <c r="AW3284" s="45">
        <f t="shared" si="1712"/>
        <v>1.160220994475138</v>
      </c>
      <c r="AX3284" s="45">
        <f t="shared" si="1713"/>
        <v>2.3037141451600696</v>
      </c>
      <c r="AY3284" s="47">
        <f t="shared" si="1714"/>
        <v>104.29186628326586</v>
      </c>
      <c r="AZ3284" s="47">
        <f t="shared" si="1715"/>
        <v>124.76226385534616</v>
      </c>
      <c r="BA3284" s="43"/>
      <c r="BC3284" s="2">
        <v>41478</v>
      </c>
      <c r="BD3284" t="str">
        <v>912828PC</v>
      </c>
      <c r="BE3284">
        <v>-22.1233</v>
      </c>
      <c r="BF3284">
        <v>1.0919300000000001</v>
      </c>
      <c r="BG3284">
        <v>0.82050000000000001</v>
      </c>
      <c r="BH3284">
        <v>126.09375</v>
      </c>
      <c r="BI3284">
        <f>VLOOKUP(BD3284,工作表1!$K$3:$L$1000,2,FALSE)</f>
        <v>2.625</v>
      </c>
      <c r="BJ3284" t="str">
        <f>VLOOKUP(BD3284,工作表1!$K$3:$M$1000,3,FALSE)</f>
        <v>2020/11/15</v>
      </c>
      <c r="BK3284">
        <f t="shared" si="1698"/>
        <v>0.105</v>
      </c>
      <c r="BL3284">
        <f t="shared" si="1699"/>
        <v>2.52</v>
      </c>
      <c r="BM3284" s="43">
        <f t="shared" si="1716"/>
        <v>41593</v>
      </c>
      <c r="BN3284" s="43">
        <f t="shared" si="1700"/>
        <v>41729</v>
      </c>
      <c r="BO3284" s="45">
        <f t="shared" si="1717"/>
        <v>0.49932065217391308</v>
      </c>
      <c r="BP3284" s="45">
        <f t="shared" si="1718"/>
        <v>2.2972658576533651</v>
      </c>
      <c r="BQ3284" s="47">
        <f t="shared" si="1719"/>
        <v>104.45564276802752</v>
      </c>
      <c r="BR3284" s="47">
        <f t="shared" si="1720"/>
        <v>123.61782138743793</v>
      </c>
    </row>
    <row r="3285" spans="6:70" x14ac:dyDescent="0.25">
      <c r="F3285" s="2">
        <v>41584</v>
      </c>
      <c r="G3285">
        <v>8.6999999999999994E-2</v>
      </c>
      <c r="H3285" s="43">
        <v>41638</v>
      </c>
      <c r="I3285">
        <v>2.4043000000000001</v>
      </c>
      <c r="L3285" s="2">
        <v>41478</v>
      </c>
      <c r="M3285" t="str">
        <v>912828ND</v>
      </c>
      <c r="N3285">
        <v>2.3532000000000002</v>
      </c>
      <c r="O3285">
        <v>-0.25394</v>
      </c>
      <c r="P3285">
        <v>0.86709999999999998</v>
      </c>
      <c r="Q3285">
        <v>126.953125</v>
      </c>
      <c r="R3285">
        <f>VLOOKUP(M3285,工作表1!$A$3:$B$1000,2,FALSE)</f>
        <v>3.5</v>
      </c>
      <c r="S3285" t="str">
        <f>VLOOKUP(M3285,工作表1!$A$3:$C$1000,3,FALSE)</f>
        <v>2020/5/15</v>
      </c>
      <c r="T3285">
        <f t="shared" si="1690"/>
        <v>0.105</v>
      </c>
      <c r="U3285">
        <f t="shared" si="1689"/>
        <v>3.395</v>
      </c>
      <c r="V3285" s="43">
        <f t="shared" si="1701"/>
        <v>41593</v>
      </c>
      <c r="W3285" s="43">
        <f t="shared" si="1691"/>
        <v>41547</v>
      </c>
      <c r="X3285" s="45">
        <f t="shared" si="1702"/>
        <v>0.66576086956521741</v>
      </c>
      <c r="Y3285" s="45">
        <f t="shared" si="1703"/>
        <v>1.3178156640857654</v>
      </c>
      <c r="Z3285" s="47">
        <f t="shared" si="1704"/>
        <v>110.78814232347553</v>
      </c>
      <c r="AA3285" s="47">
        <f t="shared" si="1705"/>
        <v>126.81898096705675</v>
      </c>
      <c r="AB3285" s="45">
        <f t="shared" si="1706"/>
        <v>1.8991</v>
      </c>
      <c r="AC3285" s="2" t="str">
        <f t="shared" si="1692"/>
        <v>TY1</v>
      </c>
      <c r="AD3285">
        <f t="shared" si="1693"/>
        <v>126.953125</v>
      </c>
      <c r="AE3285">
        <f t="shared" si="1694"/>
        <v>126.09375</v>
      </c>
      <c r="AF3285" s="49">
        <f t="shared" si="1721"/>
        <v>0.859375</v>
      </c>
      <c r="AG3285" s="3">
        <f t="shared" si="1707"/>
        <v>126.81898096705675</v>
      </c>
      <c r="AH3285">
        <f t="shared" si="1708"/>
        <v>125.2977536694097</v>
      </c>
      <c r="AI3285" s="51">
        <f t="shared" si="1709"/>
        <v>1.5212272976470445</v>
      </c>
      <c r="AJ3285" s="52">
        <f t="shared" si="1710"/>
        <v>0.66185229764704445</v>
      </c>
      <c r="AK3285" s="2">
        <v>41478</v>
      </c>
      <c r="AL3285" t="str">
        <v>912828NT</v>
      </c>
      <c r="AM3285">
        <v>6.2186000000000003</v>
      </c>
      <c r="AN3285">
        <v>-0.28039999999999998</v>
      </c>
      <c r="AO3285">
        <v>0.82050000000000001</v>
      </c>
      <c r="AP3285">
        <v>126.09375</v>
      </c>
      <c r="AQ3285">
        <f>VLOOKUP(AL3285,工作表1!$F$3:$G$1000,2,FALSE)</f>
        <v>2.625</v>
      </c>
      <c r="AR3285" t="str">
        <f>VLOOKUP(AL3285,工作表1!$F$3:$H$1000,3,FALSE)</f>
        <v>2020/8/15</v>
      </c>
      <c r="AS3285">
        <f t="shared" si="1695"/>
        <v>0.105</v>
      </c>
      <c r="AT3285">
        <f t="shared" si="1696"/>
        <v>2.52</v>
      </c>
      <c r="AU3285" s="43">
        <f t="shared" si="1711"/>
        <v>41501</v>
      </c>
      <c r="AV3285" s="43">
        <f t="shared" si="1697"/>
        <v>41639</v>
      </c>
      <c r="AW3285" s="45">
        <f t="shared" si="1712"/>
        <v>1.1529696132596685</v>
      </c>
      <c r="AX3285" s="45">
        <f t="shared" si="1713"/>
        <v>2.303654544766518</v>
      </c>
      <c r="AY3285" s="47">
        <f t="shared" si="1714"/>
        <v>104.74422789031686</v>
      </c>
      <c r="AZ3285" s="47">
        <f t="shared" si="1715"/>
        <v>125.2977536694097</v>
      </c>
      <c r="BA3285" s="43"/>
      <c r="BC3285" s="2">
        <v>41477</v>
      </c>
      <c r="BD3285" t="str">
        <v>912828PC</v>
      </c>
      <c r="BE3285">
        <v>-22.210599999999999</v>
      </c>
      <c r="BF3285">
        <v>1.09249</v>
      </c>
      <c r="BG3285">
        <v>0.82050000000000001</v>
      </c>
      <c r="BH3285">
        <v>126.28125</v>
      </c>
      <c r="BI3285">
        <f>VLOOKUP(BD3285,工作表1!$K$3:$L$1000,2,FALSE)</f>
        <v>2.625</v>
      </c>
      <c r="BJ3285" t="str">
        <f>VLOOKUP(BD3285,工作表1!$K$3:$M$1000,3,FALSE)</f>
        <v>2020/11/15</v>
      </c>
      <c r="BK3285">
        <f t="shared" si="1698"/>
        <v>0.1062</v>
      </c>
      <c r="BL3285">
        <f t="shared" si="1699"/>
        <v>2.5188000000000001</v>
      </c>
      <c r="BM3285" s="43">
        <f t="shared" si="1716"/>
        <v>41593</v>
      </c>
      <c r="BN3285" s="43">
        <f t="shared" si="1700"/>
        <v>41729</v>
      </c>
      <c r="BO3285" s="45">
        <f t="shared" si="1717"/>
        <v>0.4921875</v>
      </c>
      <c r="BP3285" s="45">
        <f t="shared" si="1718"/>
        <v>2.2973244863013695</v>
      </c>
      <c r="BQ3285" s="47">
        <f t="shared" si="1719"/>
        <v>104.60560639856962</v>
      </c>
      <c r="BR3285" s="47">
        <f t="shared" si="1720"/>
        <v>123.78685419174046</v>
      </c>
    </row>
    <row r="3286" spans="6:70" x14ac:dyDescent="0.25">
      <c r="F3286" s="2">
        <v>41583</v>
      </c>
      <c r="G3286">
        <v>8.5999999999999993E-2</v>
      </c>
      <c r="H3286" s="43">
        <v>41635</v>
      </c>
      <c r="I3286">
        <v>2.4384999999999999</v>
      </c>
      <c r="L3286" s="2">
        <v>41477</v>
      </c>
      <c r="M3286" t="str">
        <v>912828ND</v>
      </c>
      <c r="N3286">
        <v>2.7387999999999999</v>
      </c>
      <c r="O3286">
        <v>-0.30254999999999999</v>
      </c>
      <c r="P3286">
        <v>0.86709999999999998</v>
      </c>
      <c r="Q3286">
        <v>127.109375</v>
      </c>
      <c r="R3286">
        <f>VLOOKUP(M3286,工作表1!$A$3:$B$1000,2,FALSE)</f>
        <v>3.5</v>
      </c>
      <c r="S3286" t="str">
        <f>VLOOKUP(M3286,工作表1!$A$3:$C$1000,3,FALSE)</f>
        <v>2020/5/15</v>
      </c>
      <c r="T3286">
        <f t="shared" si="1690"/>
        <v>0.1062</v>
      </c>
      <c r="U3286">
        <f t="shared" si="1689"/>
        <v>3.3938000000000001</v>
      </c>
      <c r="V3286" s="43">
        <f t="shared" si="1701"/>
        <v>41593</v>
      </c>
      <c r="W3286" s="43">
        <f t="shared" si="1691"/>
        <v>41547</v>
      </c>
      <c r="X3286" s="45">
        <f t="shared" si="1702"/>
        <v>0.65625</v>
      </c>
      <c r="Y3286" s="45">
        <f t="shared" si="1703"/>
        <v>1.3178938356164385</v>
      </c>
      <c r="Z3286" s="47">
        <f t="shared" si="1704"/>
        <v>110.94665174334808</v>
      </c>
      <c r="AA3286" s="47">
        <f t="shared" si="1705"/>
        <v>126.98808549778447</v>
      </c>
      <c r="AB3286" s="45">
        <f t="shared" si="1706"/>
        <v>1.8797999999999999</v>
      </c>
      <c r="AC3286" s="2" t="str">
        <f t="shared" si="1692"/>
        <v>TY1</v>
      </c>
      <c r="AD3286">
        <f t="shared" si="1693"/>
        <v>127.109375</v>
      </c>
      <c r="AE3286">
        <f t="shared" si="1694"/>
        <v>126.28125</v>
      </c>
      <c r="AF3286" s="49">
        <f t="shared" si="1721"/>
        <v>0.828125</v>
      </c>
      <c r="AG3286" s="3">
        <f t="shared" si="1707"/>
        <v>126.98808549778447</v>
      </c>
      <c r="AH3286">
        <f t="shared" si="1708"/>
        <v>125.45604347912385</v>
      </c>
      <c r="AI3286" s="51">
        <f t="shared" si="1709"/>
        <v>1.5320420186606185</v>
      </c>
      <c r="AJ3286" s="52">
        <f t="shared" si="1710"/>
        <v>0.70391701866061851</v>
      </c>
      <c r="AK3286" s="2">
        <v>41477</v>
      </c>
      <c r="AL3286" t="str">
        <v>912828NT</v>
      </c>
      <c r="AM3286">
        <v>5.6090999999999998</v>
      </c>
      <c r="AN3286">
        <v>-0.23465</v>
      </c>
      <c r="AO3286">
        <v>0.82050000000000001</v>
      </c>
      <c r="AP3286">
        <v>126.28125</v>
      </c>
      <c r="AQ3286">
        <f>VLOOKUP(AL3286,工作表1!$F$3:$G$1000,2,FALSE)</f>
        <v>2.625</v>
      </c>
      <c r="AR3286" t="str">
        <f>VLOOKUP(AL3286,工作表1!$F$3:$H$1000,3,FALSE)</f>
        <v>2020/8/15</v>
      </c>
      <c r="AS3286">
        <f t="shared" si="1695"/>
        <v>0.1062</v>
      </c>
      <c r="AT3286">
        <f t="shared" si="1696"/>
        <v>2.5188000000000001</v>
      </c>
      <c r="AU3286" s="43">
        <f t="shared" si="1711"/>
        <v>41501</v>
      </c>
      <c r="AV3286" s="43">
        <f t="shared" si="1697"/>
        <v>41639</v>
      </c>
      <c r="AW3286" s="45">
        <f t="shared" si="1712"/>
        <v>1.145718232044199</v>
      </c>
      <c r="AX3286" s="45">
        <f t="shared" si="1713"/>
        <v>2.303594944372966</v>
      </c>
      <c r="AY3286" s="47">
        <f t="shared" si="1714"/>
        <v>104.8856768937992</v>
      </c>
      <c r="AZ3286" s="47">
        <f t="shared" si="1715"/>
        <v>125.45604347912385</v>
      </c>
      <c r="BA3286" s="43"/>
      <c r="BC3286" s="2">
        <v>41474</v>
      </c>
      <c r="BD3286" t="str">
        <v>912828PC</v>
      </c>
      <c r="BE3286">
        <v>-23.470600000000001</v>
      </c>
      <c r="BF3286">
        <v>1.14507</v>
      </c>
      <c r="BG3286">
        <v>0.82050000000000001</v>
      </c>
      <c r="BH3286">
        <v>126.265625</v>
      </c>
      <c r="BI3286">
        <f>VLOOKUP(BD3286,工作表1!$K$3:$L$1000,2,FALSE)</f>
        <v>2.625</v>
      </c>
      <c r="BJ3286" t="str">
        <f>VLOOKUP(BD3286,工作表1!$K$3:$M$1000,3,FALSE)</f>
        <v>2020/11/15</v>
      </c>
      <c r="BK3286">
        <f t="shared" si="1698"/>
        <v>0.10249999999999999</v>
      </c>
      <c r="BL3286">
        <f t="shared" si="1699"/>
        <v>2.5225</v>
      </c>
      <c r="BM3286" s="43">
        <f t="shared" si="1716"/>
        <v>41593</v>
      </c>
      <c r="BN3286" s="43">
        <f t="shared" si="1700"/>
        <v>41729</v>
      </c>
      <c r="BO3286" s="45">
        <f t="shared" si="1717"/>
        <v>0.48505434782608692</v>
      </c>
      <c r="BP3286" s="45">
        <f t="shared" si="1718"/>
        <v>2.2973831149493744</v>
      </c>
      <c r="BQ3286" s="47">
        <f t="shared" si="1719"/>
        <v>104.55793840170185</v>
      </c>
      <c r="BR3286" s="47">
        <f t="shared" si="1720"/>
        <v>123.71084743389405</v>
      </c>
    </row>
    <row r="3287" spans="6:70" x14ac:dyDescent="0.25">
      <c r="F3287" s="2">
        <v>41582</v>
      </c>
      <c r="G3287">
        <v>8.5999999999999993E-2</v>
      </c>
      <c r="H3287" s="43">
        <v>41634</v>
      </c>
      <c r="I3287">
        <v>2.4384999999999999</v>
      </c>
      <c r="L3287" s="2">
        <v>41474</v>
      </c>
      <c r="M3287" t="str">
        <v>912828ND</v>
      </c>
      <c r="N3287">
        <v>1.8837999999999999</v>
      </c>
      <c r="O3287">
        <v>-0.17288000000000001</v>
      </c>
      <c r="P3287">
        <v>0.86709999999999998</v>
      </c>
      <c r="Q3287">
        <v>127.09375</v>
      </c>
      <c r="R3287">
        <f>VLOOKUP(M3287,工作表1!$A$3:$B$1000,2,FALSE)</f>
        <v>3.5</v>
      </c>
      <c r="S3287" t="str">
        <f>VLOOKUP(M3287,工作表1!$A$3:$C$1000,3,FALSE)</f>
        <v>2020/5/15</v>
      </c>
      <c r="T3287">
        <f t="shared" si="1690"/>
        <v>0.10249999999999999</v>
      </c>
      <c r="U3287">
        <f t="shared" si="1689"/>
        <v>3.3975</v>
      </c>
      <c r="V3287" s="43">
        <f t="shared" si="1701"/>
        <v>41593</v>
      </c>
      <c r="W3287" s="43">
        <f t="shared" si="1691"/>
        <v>41547</v>
      </c>
      <c r="X3287" s="45">
        <f t="shared" si="1702"/>
        <v>0.64673913043478259</v>
      </c>
      <c r="Y3287" s="45">
        <f t="shared" si="1703"/>
        <v>1.3179720071471115</v>
      </c>
      <c r="Z3287" s="47">
        <f t="shared" si="1704"/>
        <v>110.91386817494929</v>
      </c>
      <c r="AA3287" s="47">
        <f t="shared" si="1705"/>
        <v>126.93548653481776</v>
      </c>
      <c r="AB3287" s="45">
        <f t="shared" si="1706"/>
        <v>1.887</v>
      </c>
      <c r="AC3287" s="2" t="str">
        <f t="shared" si="1692"/>
        <v>TY1</v>
      </c>
      <c r="AD3287">
        <f t="shared" si="1693"/>
        <v>127.09375</v>
      </c>
      <c r="AE3287">
        <f t="shared" si="1694"/>
        <v>126.265625</v>
      </c>
      <c r="AF3287" s="49">
        <f t="shared" si="1721"/>
        <v>0.828125</v>
      </c>
      <c r="AG3287" s="3">
        <f t="shared" si="1707"/>
        <v>126.93548653481776</v>
      </c>
      <c r="AH3287">
        <f t="shared" si="1708"/>
        <v>125.41967654398995</v>
      </c>
      <c r="AI3287" s="51">
        <f t="shared" si="1709"/>
        <v>1.5158099908278047</v>
      </c>
      <c r="AJ3287" s="52">
        <f t="shared" si="1710"/>
        <v>0.68768499082780465</v>
      </c>
      <c r="AK3287" s="2">
        <v>41474</v>
      </c>
      <c r="AL3287" t="str">
        <v>912828NT</v>
      </c>
      <c r="AM3287">
        <v>5.3301999999999996</v>
      </c>
      <c r="AN3287">
        <v>-0.21193000000000001</v>
      </c>
      <c r="AO3287">
        <v>0.82050000000000001</v>
      </c>
      <c r="AP3287">
        <v>126.265625</v>
      </c>
      <c r="AQ3287">
        <f>VLOOKUP(AL3287,工作表1!$F$3:$G$1000,2,FALSE)</f>
        <v>2.625</v>
      </c>
      <c r="AR3287" t="str">
        <f>VLOOKUP(AL3287,工作表1!$F$3:$H$1000,3,FALSE)</f>
        <v>2020/8/15</v>
      </c>
      <c r="AS3287">
        <f t="shared" si="1695"/>
        <v>0.10249999999999999</v>
      </c>
      <c r="AT3287">
        <f t="shared" si="1696"/>
        <v>2.5225</v>
      </c>
      <c r="AU3287" s="43">
        <f t="shared" si="1711"/>
        <v>41501</v>
      </c>
      <c r="AV3287" s="43">
        <f t="shared" si="1697"/>
        <v>41639</v>
      </c>
      <c r="AW3287" s="45">
        <f t="shared" si="1712"/>
        <v>1.1384668508287292</v>
      </c>
      <c r="AX3287" s="45">
        <f t="shared" si="1713"/>
        <v>2.303535343979414</v>
      </c>
      <c r="AY3287" s="47">
        <f t="shared" si="1714"/>
        <v>104.86960837146704</v>
      </c>
      <c r="AZ3287" s="47">
        <f t="shared" si="1715"/>
        <v>125.41967654398995</v>
      </c>
      <c r="BA3287" s="43"/>
      <c r="BC3287" s="2">
        <v>41473</v>
      </c>
      <c r="BD3287" t="str">
        <v>912828PX</v>
      </c>
      <c r="BE3287">
        <v>-26.275200000000002</v>
      </c>
      <c r="BF3287">
        <v>1.1893</v>
      </c>
      <c r="BG3287">
        <v>0.86970000000000003</v>
      </c>
      <c r="BH3287">
        <v>125.890625</v>
      </c>
      <c r="BI3287">
        <f>VLOOKUP(BD3287,工作表1!$K$3:$L$1000,2,FALSE)</f>
        <v>3.625</v>
      </c>
      <c r="BJ3287" t="str">
        <f>VLOOKUP(BD3287,工作表1!$K$3:$M$1000,3,FALSE)</f>
        <v>2021/2/15</v>
      </c>
      <c r="BK3287">
        <f t="shared" si="1698"/>
        <v>0.106</v>
      </c>
      <c r="BL3287">
        <f t="shared" si="1699"/>
        <v>3.5190000000000001</v>
      </c>
      <c r="BM3287" s="43">
        <f t="shared" si="1716"/>
        <v>41501</v>
      </c>
      <c r="BN3287" s="43">
        <f t="shared" si="1700"/>
        <v>41729</v>
      </c>
      <c r="BO3287" s="45">
        <f t="shared" si="1717"/>
        <v>1.5421270718232045</v>
      </c>
      <c r="BP3287" s="45">
        <f t="shared" si="1718"/>
        <v>4.0746613183985474</v>
      </c>
      <c r="BQ3287" s="47">
        <f t="shared" si="1719"/>
        <v>111.06355695949919</v>
      </c>
      <c r="BR3287" s="47">
        <f t="shared" si="1720"/>
        <v>124.15373182339329</v>
      </c>
    </row>
    <row r="3288" spans="6:70" x14ac:dyDescent="0.25">
      <c r="F3288" s="2">
        <v>41579</v>
      </c>
      <c r="G3288">
        <v>8.5999999999999993E-2</v>
      </c>
      <c r="H3288" s="43">
        <v>41633</v>
      </c>
      <c r="I3288">
        <v>2.4262999999999999</v>
      </c>
      <c r="L3288" s="2">
        <v>41473</v>
      </c>
      <c r="M3288" t="str">
        <v>912828ND</v>
      </c>
      <c r="N3288">
        <v>2.1038000000000001</v>
      </c>
      <c r="O3288">
        <v>-0.18353</v>
      </c>
      <c r="P3288">
        <v>0.86709999999999998</v>
      </c>
      <c r="Q3288">
        <v>126.75</v>
      </c>
      <c r="R3288">
        <f>VLOOKUP(M3288,工作表1!$A$3:$B$1000,2,FALSE)</f>
        <v>3.5</v>
      </c>
      <c r="S3288" t="str">
        <f>VLOOKUP(M3288,工作表1!$A$3:$C$1000,3,FALSE)</f>
        <v>2020/5/15</v>
      </c>
      <c r="T3288">
        <f t="shared" si="1690"/>
        <v>0.106</v>
      </c>
      <c r="U3288">
        <f t="shared" si="1689"/>
        <v>3.3940000000000001</v>
      </c>
      <c r="V3288" s="43">
        <f t="shared" si="1701"/>
        <v>41593</v>
      </c>
      <c r="W3288" s="43">
        <f t="shared" si="1691"/>
        <v>41547</v>
      </c>
      <c r="X3288" s="45">
        <f t="shared" si="1702"/>
        <v>0.61820652173913049</v>
      </c>
      <c r="Y3288" s="45">
        <f t="shared" si="1703"/>
        <v>1.3182065217391306</v>
      </c>
      <c r="Z3288" s="47">
        <f t="shared" si="1704"/>
        <v>110.64746789421991</v>
      </c>
      <c r="AA3288" s="47">
        <f t="shared" si="1705"/>
        <v>126.58715527466769</v>
      </c>
      <c r="AB3288" s="45">
        <f t="shared" si="1706"/>
        <v>1.9232</v>
      </c>
      <c r="AC3288" s="2" t="str">
        <f t="shared" si="1692"/>
        <v>TY1</v>
      </c>
      <c r="AD3288">
        <f t="shared" si="1693"/>
        <v>126.75</v>
      </c>
      <c r="AE3288">
        <f t="shared" si="1694"/>
        <v>125.890625</v>
      </c>
      <c r="AF3288" s="49">
        <f t="shared" si="1721"/>
        <v>0.859375</v>
      </c>
      <c r="AG3288" s="3">
        <f t="shared" si="1707"/>
        <v>126.58715527466769</v>
      </c>
      <c r="AH3288">
        <f t="shared" si="1708"/>
        <v>125.01341501562841</v>
      </c>
      <c r="AI3288" s="51">
        <f t="shared" si="1709"/>
        <v>1.5737402590392833</v>
      </c>
      <c r="AJ3288" s="52">
        <f t="shared" si="1710"/>
        <v>0.71436525903928327</v>
      </c>
      <c r="AK3288" s="2">
        <v>41473</v>
      </c>
      <c r="AL3288" t="str">
        <v>912828NT</v>
      </c>
      <c r="AM3288">
        <v>5.0286</v>
      </c>
      <c r="AN3288">
        <v>-0.18584000000000001</v>
      </c>
      <c r="AO3288">
        <v>0.82050000000000001</v>
      </c>
      <c r="AP3288">
        <v>125.890625</v>
      </c>
      <c r="AQ3288">
        <f>VLOOKUP(AL3288,工作表1!$F$3:$G$1000,2,FALSE)</f>
        <v>2.625</v>
      </c>
      <c r="AR3288" t="str">
        <f>VLOOKUP(AL3288,工作表1!$F$3:$H$1000,3,FALSE)</f>
        <v>2020/8/15</v>
      </c>
      <c r="AS3288">
        <f t="shared" si="1695"/>
        <v>0.106</v>
      </c>
      <c r="AT3288">
        <f t="shared" si="1696"/>
        <v>2.5190000000000001</v>
      </c>
      <c r="AU3288" s="43">
        <f t="shared" si="1711"/>
        <v>41501</v>
      </c>
      <c r="AV3288" s="43">
        <f t="shared" si="1697"/>
        <v>41639</v>
      </c>
      <c r="AW3288" s="45">
        <f t="shared" si="1712"/>
        <v>1.1167127071823204</v>
      </c>
      <c r="AX3288" s="45">
        <f t="shared" si="1713"/>
        <v>2.3033565427987588</v>
      </c>
      <c r="AY3288" s="47">
        <f t="shared" si="1714"/>
        <v>104.57101409794868</v>
      </c>
      <c r="AZ3288" s="47">
        <f t="shared" si="1715"/>
        <v>125.01341501562841</v>
      </c>
      <c r="BA3288" s="43"/>
      <c r="BC3288" s="2">
        <v>41472</v>
      </c>
      <c r="BD3288" t="str">
        <v>912828PX</v>
      </c>
      <c r="BE3288">
        <v>-24.8338</v>
      </c>
      <c r="BF3288">
        <v>1.1252200000000001</v>
      </c>
      <c r="BG3288">
        <v>0.86970000000000003</v>
      </c>
      <c r="BH3288">
        <v>126.1875</v>
      </c>
      <c r="BI3288">
        <f>VLOOKUP(BD3288,工作表1!$K$3:$L$1000,2,FALSE)</f>
        <v>3.625</v>
      </c>
      <c r="BJ3288" t="str">
        <f>VLOOKUP(BD3288,工作表1!$K$3:$M$1000,3,FALSE)</f>
        <v>2021/2/15</v>
      </c>
      <c r="BK3288">
        <f t="shared" si="1698"/>
        <v>0.1057</v>
      </c>
      <c r="BL3288">
        <f t="shared" si="1699"/>
        <v>3.5192999999999999</v>
      </c>
      <c r="BM3288" s="43">
        <f t="shared" si="1716"/>
        <v>41501</v>
      </c>
      <c r="BN3288" s="43">
        <f t="shared" si="1700"/>
        <v>41729</v>
      </c>
      <c r="BO3288" s="45">
        <f t="shared" si="1717"/>
        <v>1.5321132596685083</v>
      </c>
      <c r="BP3288" s="45">
        <f t="shared" si="1718"/>
        <v>4.0745790130931656</v>
      </c>
      <c r="BQ3288" s="47">
        <f t="shared" si="1719"/>
        <v>111.37722494376956</v>
      </c>
      <c r="BR3288" s="47">
        <f t="shared" si="1720"/>
        <v>124.500228945891</v>
      </c>
    </row>
    <row r="3289" spans="6:70" x14ac:dyDescent="0.25">
      <c r="F3289" s="2">
        <v>41578</v>
      </c>
      <c r="G3289">
        <v>8.7999999999999995E-2</v>
      </c>
      <c r="H3289" s="43">
        <v>41632</v>
      </c>
      <c r="I3289">
        <v>2.4262999999999999</v>
      </c>
      <c r="L3289" s="2">
        <v>41472</v>
      </c>
      <c r="M3289" t="str">
        <v>912828ND</v>
      </c>
      <c r="N3289">
        <v>2.4849000000000001</v>
      </c>
      <c r="O3289">
        <v>-0.22502</v>
      </c>
      <c r="P3289">
        <v>0.86709999999999998</v>
      </c>
      <c r="Q3289">
        <v>127.015625</v>
      </c>
      <c r="R3289">
        <f>VLOOKUP(M3289,工作表1!$A$3:$B$1000,2,FALSE)</f>
        <v>3.5</v>
      </c>
      <c r="S3289" t="str">
        <f>VLOOKUP(M3289,工作表1!$A$3:$C$1000,3,FALSE)</f>
        <v>2020/5/15</v>
      </c>
      <c r="T3289">
        <f t="shared" si="1690"/>
        <v>0.1057</v>
      </c>
      <c r="U3289">
        <f t="shared" si="1689"/>
        <v>3.3942999999999999</v>
      </c>
      <c r="V3289" s="43">
        <f t="shared" si="1701"/>
        <v>41593</v>
      </c>
      <c r="W3289" s="43">
        <f t="shared" si="1691"/>
        <v>41547</v>
      </c>
      <c r="X3289" s="45">
        <f t="shared" si="1702"/>
        <v>0.60869565217391308</v>
      </c>
      <c r="Y3289" s="45">
        <f t="shared" si="1703"/>
        <v>1.3182846932698036</v>
      </c>
      <c r="Z3289" s="47">
        <f t="shared" si="1704"/>
        <v>110.89780777577654</v>
      </c>
      <c r="AA3289" s="47">
        <f t="shared" si="1705"/>
        <v>126.86183191102936</v>
      </c>
      <c r="AB3289" s="45">
        <f t="shared" si="1706"/>
        <v>1.8894</v>
      </c>
      <c r="AC3289" s="2" t="str">
        <f t="shared" si="1692"/>
        <v>TY1</v>
      </c>
      <c r="AD3289">
        <f t="shared" si="1693"/>
        <v>127.015625</v>
      </c>
      <c r="AE3289">
        <f t="shared" si="1694"/>
        <v>126.1875</v>
      </c>
      <c r="AF3289" s="49">
        <f t="shared" si="1721"/>
        <v>0.828125</v>
      </c>
      <c r="AG3289" s="3">
        <f t="shared" si="1707"/>
        <v>126.86183191102936</v>
      </c>
      <c r="AH3289">
        <f t="shared" si="1708"/>
        <v>125.32254510786208</v>
      </c>
      <c r="AI3289" s="51">
        <f t="shared" si="1709"/>
        <v>1.539286803167272</v>
      </c>
      <c r="AJ3289" s="52">
        <f t="shared" si="1710"/>
        <v>0.71116180316727196</v>
      </c>
      <c r="AK3289" s="2">
        <v>41472</v>
      </c>
      <c r="AL3289" t="str">
        <v>912828NT</v>
      </c>
      <c r="AM3289">
        <v>5.5206</v>
      </c>
      <c r="AN3289">
        <v>-0.21484</v>
      </c>
      <c r="AO3289">
        <v>0.82050000000000001</v>
      </c>
      <c r="AP3289">
        <v>126.1875</v>
      </c>
      <c r="AQ3289">
        <f>VLOOKUP(AL3289,工作表1!$F$3:$G$1000,2,FALSE)</f>
        <v>2.625</v>
      </c>
      <c r="AR3289" t="str">
        <f>VLOOKUP(AL3289,工作表1!$F$3:$H$1000,3,FALSE)</f>
        <v>2020/8/15</v>
      </c>
      <c r="AS3289">
        <f t="shared" si="1695"/>
        <v>0.1057</v>
      </c>
      <c r="AT3289">
        <f t="shared" si="1696"/>
        <v>2.5192999999999999</v>
      </c>
      <c r="AU3289" s="43">
        <f t="shared" si="1711"/>
        <v>41501</v>
      </c>
      <c r="AV3289" s="43">
        <f t="shared" si="1697"/>
        <v>41639</v>
      </c>
      <c r="AW3289" s="45">
        <f t="shared" si="1712"/>
        <v>1.1094613259668509</v>
      </c>
      <c r="AX3289" s="45">
        <f t="shared" si="1713"/>
        <v>2.3032969424052068</v>
      </c>
      <c r="AY3289" s="47">
        <f t="shared" si="1714"/>
        <v>104.83689977546051</v>
      </c>
      <c r="AZ3289" s="47">
        <f t="shared" si="1715"/>
        <v>125.32254510786208</v>
      </c>
      <c r="BA3289" s="43"/>
      <c r="BC3289" s="2">
        <v>41471</v>
      </c>
      <c r="BD3289" t="str">
        <v>912828PC</v>
      </c>
      <c r="BE3289">
        <v>-23.950800000000001</v>
      </c>
      <c r="BF3289">
        <v>1.15282</v>
      </c>
      <c r="BG3289">
        <v>0.82050000000000001</v>
      </c>
      <c r="BH3289">
        <v>125.75</v>
      </c>
      <c r="BI3289">
        <f>VLOOKUP(BD3289,工作表1!$K$3:$L$1000,2,FALSE)</f>
        <v>2.625</v>
      </c>
      <c r="BJ3289" t="str">
        <f>VLOOKUP(BD3289,工作表1!$K$3:$M$1000,3,FALSE)</f>
        <v>2020/11/15</v>
      </c>
      <c r="BK3289">
        <f t="shared" si="1698"/>
        <v>0.10625</v>
      </c>
      <c r="BL3289">
        <f t="shared" si="1699"/>
        <v>2.5187499999999998</v>
      </c>
      <c r="BM3289" s="43">
        <f t="shared" si="1716"/>
        <v>41593</v>
      </c>
      <c r="BN3289" s="43">
        <f t="shared" si="1700"/>
        <v>41729</v>
      </c>
      <c r="BO3289" s="45">
        <f t="shared" si="1717"/>
        <v>0.44938858695652178</v>
      </c>
      <c r="BP3289" s="45">
        <f t="shared" si="1718"/>
        <v>2.2976762581893984</v>
      </c>
      <c r="BQ3289" s="47">
        <f t="shared" si="1719"/>
        <v>104.15855490680551</v>
      </c>
      <c r="BR3289" s="47">
        <f t="shared" si="1720"/>
        <v>123.15352197359189</v>
      </c>
    </row>
    <row r="3290" spans="6:70" x14ac:dyDescent="0.25">
      <c r="F3290" s="2">
        <v>41577</v>
      </c>
      <c r="G3290">
        <v>8.6870000000000003E-2</v>
      </c>
      <c r="H3290" s="43">
        <v>41631</v>
      </c>
      <c r="I3290">
        <v>2.3847</v>
      </c>
      <c r="L3290" s="2">
        <v>41471</v>
      </c>
      <c r="M3290" t="str">
        <v>912828ND</v>
      </c>
      <c r="N3290">
        <v>2.4129999999999998</v>
      </c>
      <c r="O3290">
        <v>-0.20946000000000001</v>
      </c>
      <c r="P3290">
        <v>0.86709999999999998</v>
      </c>
      <c r="Q3290">
        <v>126.59375</v>
      </c>
      <c r="R3290">
        <f>VLOOKUP(M3290,工作表1!$A$3:$B$1000,2,FALSE)</f>
        <v>3.5</v>
      </c>
      <c r="S3290" t="str">
        <f>VLOOKUP(M3290,工作表1!$A$3:$C$1000,3,FALSE)</f>
        <v>2020/5/15</v>
      </c>
      <c r="T3290">
        <f t="shared" si="1690"/>
        <v>0.10625</v>
      </c>
      <c r="U3290">
        <f t="shared" si="1689"/>
        <v>3.3937499999999998</v>
      </c>
      <c r="V3290" s="43">
        <f t="shared" si="1701"/>
        <v>41593</v>
      </c>
      <c r="W3290" s="43">
        <f t="shared" si="1691"/>
        <v>41547</v>
      </c>
      <c r="X3290" s="45">
        <f t="shared" si="1702"/>
        <v>0.59918478260869568</v>
      </c>
      <c r="Y3290" s="45">
        <f t="shared" si="1703"/>
        <v>1.3183628648004766</v>
      </c>
      <c r="Z3290" s="47">
        <f t="shared" si="1704"/>
        <v>110.5384096461011</v>
      </c>
      <c r="AA3290" s="47">
        <f t="shared" si="1705"/>
        <v>126.43351858710341</v>
      </c>
      <c r="AB3290" s="45">
        <f t="shared" si="1706"/>
        <v>1.9473</v>
      </c>
      <c r="AC3290" s="2" t="str">
        <f t="shared" si="1692"/>
        <v>TY1</v>
      </c>
      <c r="AD3290">
        <f t="shared" si="1693"/>
        <v>126.59375</v>
      </c>
      <c r="AE3290">
        <f t="shared" si="1694"/>
        <v>125.75</v>
      </c>
      <c r="AF3290" s="49">
        <f t="shared" si="1721"/>
        <v>0.84375</v>
      </c>
      <c r="AG3290" s="3">
        <f t="shared" si="1707"/>
        <v>126.43351858710341</v>
      </c>
      <c r="AH3290">
        <f t="shared" si="1708"/>
        <v>124.88928685217056</v>
      </c>
      <c r="AI3290" s="51">
        <f t="shared" si="1709"/>
        <v>1.5442317349328505</v>
      </c>
      <c r="AJ3290" s="52">
        <f t="shared" si="1710"/>
        <v>0.70048173493285049</v>
      </c>
      <c r="AK3290" s="2">
        <v>41471</v>
      </c>
      <c r="AL3290" t="str">
        <v>912828NT</v>
      </c>
      <c r="AM3290">
        <v>5.8125</v>
      </c>
      <c r="AN3290">
        <v>-0.23069999999999999</v>
      </c>
      <c r="AO3290">
        <v>0.82050000000000001</v>
      </c>
      <c r="AP3290">
        <v>125.75</v>
      </c>
      <c r="AQ3290">
        <f>VLOOKUP(AL3290,工作表1!$F$3:$G$1000,2,FALSE)</f>
        <v>2.625</v>
      </c>
      <c r="AR3290" t="str">
        <f>VLOOKUP(AL3290,工作表1!$F$3:$H$1000,3,FALSE)</f>
        <v>2020/8/15</v>
      </c>
      <c r="AS3290">
        <f t="shared" si="1695"/>
        <v>0.10625</v>
      </c>
      <c r="AT3290">
        <f t="shared" si="1696"/>
        <v>2.5187499999999998</v>
      </c>
      <c r="AU3290" s="43">
        <f t="shared" si="1711"/>
        <v>41501</v>
      </c>
      <c r="AV3290" s="43">
        <f t="shared" si="1697"/>
        <v>41639</v>
      </c>
      <c r="AW3290" s="45">
        <f t="shared" si="1712"/>
        <v>1.1022099447513811</v>
      </c>
      <c r="AX3290" s="45">
        <f t="shared" si="1713"/>
        <v>2.3032373420116552</v>
      </c>
      <c r="AY3290" s="47">
        <f t="shared" si="1714"/>
        <v>104.49326317461082</v>
      </c>
      <c r="AZ3290" s="47">
        <f t="shared" si="1715"/>
        <v>124.88928685217056</v>
      </c>
      <c r="BA3290" s="43"/>
      <c r="BC3290" s="2">
        <v>41470</v>
      </c>
      <c r="BD3290" t="str">
        <v>912828PX</v>
      </c>
      <c r="BE3290">
        <v>-26.192699999999999</v>
      </c>
      <c r="BF3290">
        <v>1.1776899999999999</v>
      </c>
      <c r="BG3290">
        <v>0.86970000000000003</v>
      </c>
      <c r="BH3290">
        <v>125.640625</v>
      </c>
      <c r="BI3290">
        <f>VLOOKUP(BD3290,工作表1!$K$3:$L$1000,2,FALSE)</f>
        <v>3.625</v>
      </c>
      <c r="BJ3290" t="str">
        <f>VLOOKUP(BD3290,工作表1!$K$3:$M$1000,3,FALSE)</f>
        <v>2021/2/15</v>
      </c>
      <c r="BK3290">
        <f t="shared" si="1698"/>
        <v>0.1085</v>
      </c>
      <c r="BL3290">
        <f t="shared" si="1699"/>
        <v>3.5165000000000002</v>
      </c>
      <c r="BM3290" s="43">
        <f t="shared" si="1716"/>
        <v>41501</v>
      </c>
      <c r="BN3290" s="43">
        <f t="shared" si="1700"/>
        <v>41729</v>
      </c>
      <c r="BO3290" s="45">
        <f t="shared" si="1717"/>
        <v>1.5120856353591159</v>
      </c>
      <c r="BP3290" s="45">
        <f t="shared" si="1718"/>
        <v>4.0744144024824038</v>
      </c>
      <c r="BQ3290" s="47">
        <f t="shared" si="1719"/>
        <v>110.86876784292319</v>
      </c>
      <c r="BR3290" s="47">
        <f t="shared" si="1720"/>
        <v>123.89005956811947</v>
      </c>
    </row>
    <row r="3291" spans="6:70" x14ac:dyDescent="0.25">
      <c r="F3291" s="2">
        <v>41576</v>
      </c>
      <c r="G3291">
        <v>8.7999999999999995E-2</v>
      </c>
      <c r="H3291" s="43">
        <v>41628</v>
      </c>
      <c r="I3291">
        <v>2.3433999999999999</v>
      </c>
      <c r="L3291" s="2">
        <v>41470</v>
      </c>
      <c r="M3291" t="str">
        <v>912828ND</v>
      </c>
      <c r="N3291">
        <v>2.2330000000000001</v>
      </c>
      <c r="O3291">
        <v>-0.17979999999999999</v>
      </c>
      <c r="P3291">
        <v>0.86709999999999998</v>
      </c>
      <c r="Q3291">
        <v>126.5</v>
      </c>
      <c r="R3291">
        <f>VLOOKUP(M3291,工作表1!$A$3:$B$1000,2,FALSE)</f>
        <v>3.5</v>
      </c>
      <c r="S3291" t="str">
        <f>VLOOKUP(M3291,工作表1!$A$3:$C$1000,3,FALSE)</f>
        <v>2020/5/15</v>
      </c>
      <c r="T3291">
        <f t="shared" si="1690"/>
        <v>0.1085</v>
      </c>
      <c r="U3291">
        <f t="shared" si="1689"/>
        <v>3.3915000000000002</v>
      </c>
      <c r="V3291" s="43">
        <f t="shared" si="1701"/>
        <v>41593</v>
      </c>
      <c r="W3291" s="43">
        <f t="shared" si="1691"/>
        <v>41547</v>
      </c>
      <c r="X3291" s="45">
        <f t="shared" si="1702"/>
        <v>0.58967391304347827</v>
      </c>
      <c r="Y3291" s="45">
        <f t="shared" si="1703"/>
        <v>1.3184410363311496</v>
      </c>
      <c r="Z3291" s="47">
        <f t="shared" si="1704"/>
        <v>110.46128815213059</v>
      </c>
      <c r="AA3291" s="47">
        <f t="shared" si="1705"/>
        <v>126.33116372258162</v>
      </c>
      <c r="AB3291" s="45">
        <f t="shared" si="1706"/>
        <v>1.9449000000000001</v>
      </c>
      <c r="AC3291" s="2" t="str">
        <f t="shared" si="1692"/>
        <v>TY1</v>
      </c>
      <c r="AD3291">
        <f t="shared" si="1693"/>
        <v>126.5</v>
      </c>
      <c r="AE3291">
        <f t="shared" si="1694"/>
        <v>125.640625</v>
      </c>
      <c r="AF3291" s="49">
        <f t="shared" si="1721"/>
        <v>0.859375</v>
      </c>
      <c r="AG3291" s="3">
        <f t="shared" si="1707"/>
        <v>126.33116372258162</v>
      </c>
      <c r="AH3291">
        <f t="shared" si="1708"/>
        <v>124.80203045789189</v>
      </c>
      <c r="AI3291" s="51">
        <f t="shared" si="1709"/>
        <v>1.5291332646897331</v>
      </c>
      <c r="AJ3291" s="52">
        <f t="shared" si="1710"/>
        <v>0.6697582646897331</v>
      </c>
      <c r="AK3291" s="2">
        <v>41470</v>
      </c>
      <c r="AL3291" t="str">
        <v>912828NT</v>
      </c>
      <c r="AM3291">
        <v>6.4642999999999997</v>
      </c>
      <c r="AN3291">
        <v>-0.27048</v>
      </c>
      <c r="AO3291">
        <v>0.82050000000000001</v>
      </c>
      <c r="AP3291">
        <v>125.640625</v>
      </c>
      <c r="AQ3291">
        <f>VLOOKUP(AL3291,工作表1!$F$3:$G$1000,2,FALSE)</f>
        <v>2.625</v>
      </c>
      <c r="AR3291" t="str">
        <f>VLOOKUP(AL3291,工作表1!$F$3:$H$1000,3,FALSE)</f>
        <v>2020/8/15</v>
      </c>
      <c r="AS3291">
        <f t="shared" si="1695"/>
        <v>0.1085</v>
      </c>
      <c r="AT3291">
        <f t="shared" si="1696"/>
        <v>2.5165000000000002</v>
      </c>
      <c r="AU3291" s="43">
        <f t="shared" si="1711"/>
        <v>41501</v>
      </c>
      <c r="AV3291" s="43">
        <f t="shared" si="1697"/>
        <v>41639</v>
      </c>
      <c r="AW3291" s="45">
        <f t="shared" si="1712"/>
        <v>1.0949585635359116</v>
      </c>
      <c r="AX3291" s="45">
        <f t="shared" si="1713"/>
        <v>2.3031777416181036</v>
      </c>
      <c r="AY3291" s="47">
        <f t="shared" si="1714"/>
        <v>104.43272471216149</v>
      </c>
      <c r="AZ3291" s="47">
        <f t="shared" si="1715"/>
        <v>124.80203045789189</v>
      </c>
      <c r="BA3291" s="43"/>
      <c r="BC3291" s="2">
        <v>41467</v>
      </c>
      <c r="BD3291" t="str">
        <v>912828PX</v>
      </c>
      <c r="BE3291">
        <v>-28.206399999999999</v>
      </c>
      <c r="BF3291">
        <v>1.2569900000000001</v>
      </c>
      <c r="BG3291">
        <v>0.86970000000000003</v>
      </c>
      <c r="BH3291">
        <v>125.234375</v>
      </c>
      <c r="BI3291">
        <f>VLOOKUP(BD3291,工作表1!$K$3:$L$1000,2,FALSE)</f>
        <v>3.625</v>
      </c>
      <c r="BJ3291" t="str">
        <f>VLOOKUP(BD3291,工作表1!$K$3:$M$1000,3,FALSE)</f>
        <v>2021/2/15</v>
      </c>
      <c r="BK3291">
        <f t="shared" si="1698"/>
        <v>0.1089</v>
      </c>
      <c r="BL3291">
        <f t="shared" si="1699"/>
        <v>3.5160999999999998</v>
      </c>
      <c r="BM3291" s="43">
        <f t="shared" si="1716"/>
        <v>41501</v>
      </c>
      <c r="BN3291" s="43">
        <f t="shared" si="1700"/>
        <v>41729</v>
      </c>
      <c r="BO3291" s="45">
        <f t="shared" si="1717"/>
        <v>1.5020718232044199</v>
      </c>
      <c r="BP3291" s="45">
        <f t="shared" si="1718"/>
        <v>4.0743320971770229</v>
      </c>
      <c r="BQ3291" s="47">
        <f t="shared" si="1719"/>
        <v>110.46044328451261</v>
      </c>
      <c r="BR3291" s="47">
        <f t="shared" si="1720"/>
        <v>123.40697811510221</v>
      </c>
    </row>
    <row r="3292" spans="6:70" x14ac:dyDescent="0.25">
      <c r="F3292" s="2">
        <v>41575</v>
      </c>
      <c r="G3292">
        <v>8.6999999999999994E-2</v>
      </c>
      <c r="H3292" s="43">
        <v>41627</v>
      </c>
      <c r="I3292">
        <v>2.3231999999999999</v>
      </c>
      <c r="L3292" s="2">
        <v>41467</v>
      </c>
      <c r="M3292" t="str">
        <v>912828ND</v>
      </c>
      <c r="N3292">
        <v>2.2547999999999999</v>
      </c>
      <c r="O3292">
        <v>-0.17380000000000001</v>
      </c>
      <c r="P3292">
        <v>0.86709999999999998</v>
      </c>
      <c r="Q3292">
        <v>126.09375</v>
      </c>
      <c r="R3292">
        <f>VLOOKUP(M3292,工作表1!$A$3:$B$1000,2,FALSE)</f>
        <v>3.5</v>
      </c>
      <c r="S3292" t="str">
        <f>VLOOKUP(M3292,工作表1!$A$3:$C$1000,3,FALSE)</f>
        <v>2020/5/15</v>
      </c>
      <c r="T3292">
        <f t="shared" si="1690"/>
        <v>0.1089</v>
      </c>
      <c r="U3292">
        <f t="shared" si="1689"/>
        <v>3.3910999999999998</v>
      </c>
      <c r="V3292" s="43">
        <f t="shared" si="1701"/>
        <v>41593</v>
      </c>
      <c r="W3292" s="43">
        <f t="shared" si="1691"/>
        <v>41547</v>
      </c>
      <c r="X3292" s="45">
        <f t="shared" si="1702"/>
        <v>0.58016304347826086</v>
      </c>
      <c r="Y3292" s="45">
        <f t="shared" si="1703"/>
        <v>1.3185192078618226</v>
      </c>
      <c r="Z3292" s="47">
        <f t="shared" si="1704"/>
        <v>110.11753512425204</v>
      </c>
      <c r="AA3292" s="47">
        <f t="shared" si="1705"/>
        <v>125.92086891070375</v>
      </c>
      <c r="AB3292" s="45">
        <f t="shared" si="1706"/>
        <v>1.9933000000000001</v>
      </c>
      <c r="AC3292" s="2" t="str">
        <f t="shared" si="1692"/>
        <v>TY1</v>
      </c>
      <c r="AD3292">
        <f t="shared" si="1693"/>
        <v>126.09375</v>
      </c>
      <c r="AE3292">
        <f t="shared" si="1694"/>
        <v>125.234375</v>
      </c>
      <c r="AF3292" s="49">
        <f t="shared" si="1721"/>
        <v>0.859375</v>
      </c>
      <c r="AG3292" s="3">
        <f t="shared" si="1707"/>
        <v>125.92086891070375</v>
      </c>
      <c r="AH3292">
        <f t="shared" si="1708"/>
        <v>124.38741962804323</v>
      </c>
      <c r="AI3292" s="51">
        <f t="shared" si="1709"/>
        <v>1.5334492826605128</v>
      </c>
      <c r="AJ3292" s="52">
        <f t="shared" si="1710"/>
        <v>0.67407428266051284</v>
      </c>
      <c r="AK3292" s="2">
        <v>41467</v>
      </c>
      <c r="AL3292" t="str">
        <v>912828NT</v>
      </c>
      <c r="AM3292">
        <v>6.4050000000000002</v>
      </c>
      <c r="AN3292">
        <v>-0.26554</v>
      </c>
      <c r="AO3292">
        <v>0.82050000000000001</v>
      </c>
      <c r="AP3292">
        <v>125.234375</v>
      </c>
      <c r="AQ3292">
        <f>VLOOKUP(AL3292,工作表1!$F$3:$G$1000,2,FALSE)</f>
        <v>2.625</v>
      </c>
      <c r="AR3292" t="str">
        <f>VLOOKUP(AL3292,工作表1!$F$3:$H$1000,3,FALSE)</f>
        <v>2020/8/15</v>
      </c>
      <c r="AS3292">
        <f t="shared" si="1695"/>
        <v>0.1089</v>
      </c>
      <c r="AT3292">
        <f t="shared" si="1696"/>
        <v>2.5160999999999998</v>
      </c>
      <c r="AU3292" s="43">
        <f t="shared" si="1711"/>
        <v>41501</v>
      </c>
      <c r="AV3292" s="43">
        <f t="shared" si="1697"/>
        <v>41639</v>
      </c>
      <c r="AW3292" s="45">
        <f t="shared" si="1712"/>
        <v>1.0877071823204421</v>
      </c>
      <c r="AX3292" s="45">
        <f t="shared" si="1713"/>
        <v>2.3031181412245516</v>
      </c>
      <c r="AY3292" s="47">
        <f t="shared" si="1714"/>
        <v>104.1044479075492</v>
      </c>
      <c r="AZ3292" s="47">
        <f t="shared" si="1715"/>
        <v>124.38741962804323</v>
      </c>
      <c r="BA3292" s="43"/>
      <c r="BC3292" s="2">
        <v>41466</v>
      </c>
      <c r="BD3292" t="str">
        <v>912828PX</v>
      </c>
      <c r="BE3292">
        <v>-27.680099999999999</v>
      </c>
      <c r="BF3292">
        <v>1.2224999999999999</v>
      </c>
      <c r="BG3292">
        <v>0.86970000000000003</v>
      </c>
      <c r="BH3292">
        <v>125.453125</v>
      </c>
      <c r="BI3292">
        <f>VLOOKUP(BD3292,工作表1!$K$3:$L$1000,2,FALSE)</f>
        <v>3.625</v>
      </c>
      <c r="BJ3292" t="str">
        <f>VLOOKUP(BD3292,工作表1!$K$3:$M$1000,3,FALSE)</f>
        <v>2021/2/15</v>
      </c>
      <c r="BK3292">
        <f t="shared" si="1698"/>
        <v>0.1085</v>
      </c>
      <c r="BL3292">
        <f t="shared" si="1699"/>
        <v>3.5165000000000002</v>
      </c>
      <c r="BM3292" s="43">
        <f t="shared" si="1716"/>
        <v>41501</v>
      </c>
      <c r="BN3292" s="43">
        <f t="shared" si="1700"/>
        <v>41729</v>
      </c>
      <c r="BO3292" s="45">
        <f t="shared" si="1717"/>
        <v>1.4720303867403315</v>
      </c>
      <c r="BP3292" s="45">
        <f t="shared" si="1718"/>
        <v>4.0740851812608803</v>
      </c>
      <c r="BQ3292" s="47">
        <f t="shared" si="1719"/>
        <v>110.70298856214383</v>
      </c>
      <c r="BR3292" s="47">
        <f t="shared" si="1720"/>
        <v>123.64379543450487</v>
      </c>
    </row>
    <row r="3293" spans="6:70" x14ac:dyDescent="0.25">
      <c r="F3293" s="2">
        <v>41572</v>
      </c>
      <c r="G3293">
        <v>8.6249999999999993E-2</v>
      </c>
      <c r="H3293" s="43">
        <v>41626</v>
      </c>
      <c r="I3293">
        <v>2.2662</v>
      </c>
      <c r="L3293" s="2">
        <v>41466</v>
      </c>
      <c r="M3293" t="str">
        <v>912828ND</v>
      </c>
      <c r="N3293">
        <v>2.8340000000000001</v>
      </c>
      <c r="O3293">
        <v>-0.23255999999999999</v>
      </c>
      <c r="P3293">
        <v>0.86709999999999998</v>
      </c>
      <c r="Q3293">
        <v>126.3125</v>
      </c>
      <c r="R3293">
        <f>VLOOKUP(M3293,工作表1!$A$3:$B$1000,2,FALSE)</f>
        <v>3.5</v>
      </c>
      <c r="S3293" t="str">
        <f>VLOOKUP(M3293,工作表1!$A$3:$C$1000,3,FALSE)</f>
        <v>2020/5/15</v>
      </c>
      <c r="T3293">
        <f t="shared" si="1690"/>
        <v>0.1085</v>
      </c>
      <c r="U3293">
        <f t="shared" si="1689"/>
        <v>3.3915000000000002</v>
      </c>
      <c r="V3293" s="43">
        <f t="shared" si="1701"/>
        <v>41593</v>
      </c>
      <c r="W3293" s="43">
        <f t="shared" si="1691"/>
        <v>41547</v>
      </c>
      <c r="X3293" s="45">
        <f t="shared" si="1702"/>
        <v>0.55163043478260876</v>
      </c>
      <c r="Y3293" s="45">
        <f t="shared" si="1703"/>
        <v>1.3187537224538417</v>
      </c>
      <c r="Z3293" s="47">
        <f t="shared" si="1704"/>
        <v>110.35143961193636</v>
      </c>
      <c r="AA3293" s="47">
        <f t="shared" si="1705"/>
        <v>126.14866438407454</v>
      </c>
      <c r="AB3293" s="45">
        <f t="shared" si="1706"/>
        <v>1.9762</v>
      </c>
      <c r="AC3293" s="2" t="str">
        <f t="shared" si="1692"/>
        <v>TY1</v>
      </c>
      <c r="AD3293">
        <f t="shared" si="1693"/>
        <v>126.3125</v>
      </c>
      <c r="AE3293">
        <f t="shared" si="1694"/>
        <v>125.453125</v>
      </c>
      <c r="AF3293" s="49">
        <f t="shared" si="1721"/>
        <v>0.859375</v>
      </c>
      <c r="AG3293" s="3">
        <f t="shared" si="1707"/>
        <v>126.14866438407454</v>
      </c>
      <c r="AH3293">
        <f t="shared" si="1708"/>
        <v>124.56892383843329</v>
      </c>
      <c r="AI3293" s="51">
        <f t="shared" si="1709"/>
        <v>1.5797405456412434</v>
      </c>
      <c r="AJ3293" s="52">
        <f t="shared" si="1710"/>
        <v>0.72036554564124344</v>
      </c>
      <c r="AK3293" s="2">
        <v>41466</v>
      </c>
      <c r="AL3293" t="str">
        <v>912828NT</v>
      </c>
      <c r="AM3293">
        <v>6.0252999999999997</v>
      </c>
      <c r="AN3293">
        <v>-0.23286999999999999</v>
      </c>
      <c r="AO3293">
        <v>0.82050000000000001</v>
      </c>
      <c r="AP3293">
        <v>125.453125</v>
      </c>
      <c r="AQ3293">
        <f>VLOOKUP(AL3293,工作表1!$F$3:$G$1000,2,FALSE)</f>
        <v>2.625</v>
      </c>
      <c r="AR3293" t="str">
        <f>VLOOKUP(AL3293,工作表1!$F$3:$H$1000,3,FALSE)</f>
        <v>2020/8/15</v>
      </c>
      <c r="AS3293">
        <f t="shared" si="1695"/>
        <v>0.1085</v>
      </c>
      <c r="AT3293">
        <f t="shared" si="1696"/>
        <v>2.5165000000000002</v>
      </c>
      <c r="AU3293" s="43">
        <f t="shared" si="1711"/>
        <v>41501</v>
      </c>
      <c r="AV3293" s="43">
        <f t="shared" si="1697"/>
        <v>41639</v>
      </c>
      <c r="AW3293" s="45">
        <f t="shared" si="1712"/>
        <v>1.0659530386740332</v>
      </c>
      <c r="AX3293" s="45">
        <f t="shared" si="1713"/>
        <v>2.3029393400438964</v>
      </c>
      <c r="AY3293" s="47">
        <f t="shared" si="1714"/>
        <v>104.28985736712097</v>
      </c>
      <c r="AZ3293" s="47">
        <f t="shared" si="1715"/>
        <v>124.56892383843329</v>
      </c>
      <c r="BA3293" s="43"/>
      <c r="BC3293" s="2">
        <v>41465</v>
      </c>
      <c r="BD3293" t="str">
        <v>912828PX</v>
      </c>
      <c r="BE3293">
        <v>-27.860199999999999</v>
      </c>
      <c r="BF3293">
        <v>1.2406699999999999</v>
      </c>
      <c r="BG3293">
        <v>0.86970000000000003</v>
      </c>
      <c r="BH3293">
        <v>124.375</v>
      </c>
      <c r="BI3293">
        <f>VLOOKUP(BD3293,工作表1!$K$3:$L$1000,2,FALSE)</f>
        <v>3.625</v>
      </c>
      <c r="BJ3293" t="str">
        <f>VLOOKUP(BD3293,工作表1!$K$3:$M$1000,3,FALSE)</f>
        <v>2021/2/15</v>
      </c>
      <c r="BK3293">
        <f t="shared" si="1698"/>
        <v>0.112</v>
      </c>
      <c r="BL3293">
        <f t="shared" si="1699"/>
        <v>3.5129999999999999</v>
      </c>
      <c r="BM3293" s="43">
        <f t="shared" si="1716"/>
        <v>41501</v>
      </c>
      <c r="BN3293" s="43">
        <f t="shared" si="1700"/>
        <v>41729</v>
      </c>
      <c r="BO3293" s="45">
        <f t="shared" si="1717"/>
        <v>1.4620165745856355</v>
      </c>
      <c r="BP3293" s="45">
        <f t="shared" si="1718"/>
        <v>4.0740028759554985</v>
      </c>
      <c r="BQ3293" s="47">
        <f t="shared" si="1719"/>
        <v>109.76511866201959</v>
      </c>
      <c r="BR3293" s="47">
        <f t="shared" si="1720"/>
        <v>122.55444035259603</v>
      </c>
    </row>
    <row r="3294" spans="6:70" x14ac:dyDescent="0.25">
      <c r="F3294" s="2">
        <v>41571</v>
      </c>
      <c r="G3294">
        <v>8.6249999999999993E-2</v>
      </c>
      <c r="H3294" s="43">
        <v>41625</v>
      </c>
      <c r="I3294">
        <v>2.1997</v>
      </c>
      <c r="L3294" s="2">
        <v>41465</v>
      </c>
      <c r="M3294" t="str">
        <v>912828ND</v>
      </c>
      <c r="N3294">
        <v>2.7061999999999999</v>
      </c>
      <c r="O3294">
        <v>-0.20757999999999999</v>
      </c>
      <c r="P3294">
        <v>0.86709999999999998</v>
      </c>
      <c r="Q3294">
        <v>125.28125</v>
      </c>
      <c r="R3294">
        <f>VLOOKUP(M3294,工作表1!$A$3:$B$1000,2,FALSE)</f>
        <v>3.5</v>
      </c>
      <c r="S3294" t="str">
        <f>VLOOKUP(M3294,工作表1!$A$3:$C$1000,3,FALSE)</f>
        <v>2020/5/15</v>
      </c>
      <c r="T3294">
        <f t="shared" si="1690"/>
        <v>0.112</v>
      </c>
      <c r="U3294">
        <f t="shared" si="1689"/>
        <v>3.3879999999999999</v>
      </c>
      <c r="V3294" s="43">
        <f t="shared" si="1701"/>
        <v>41593</v>
      </c>
      <c r="W3294" s="43">
        <f t="shared" si="1691"/>
        <v>41547</v>
      </c>
      <c r="X3294" s="45">
        <f t="shared" si="1702"/>
        <v>0.54211956521739124</v>
      </c>
      <c r="Y3294" s="45">
        <f t="shared" si="1703"/>
        <v>1.3188318939845145</v>
      </c>
      <c r="Z3294" s="47">
        <f t="shared" si="1704"/>
        <v>109.46073016205463</v>
      </c>
      <c r="AA3294" s="47">
        <f t="shared" si="1705"/>
        <v>125.10839093356358</v>
      </c>
      <c r="AB3294" s="45">
        <f t="shared" si="1706"/>
        <v>2.0562999999999998</v>
      </c>
      <c r="AC3294" s="2" t="str">
        <f t="shared" si="1692"/>
        <v>TY1</v>
      </c>
      <c r="AD3294">
        <f t="shared" si="1693"/>
        <v>125.28125</v>
      </c>
      <c r="AE3294">
        <f t="shared" si="1694"/>
        <v>124.375</v>
      </c>
      <c r="AF3294" s="49">
        <f t="shared" si="1721"/>
        <v>0.90625</v>
      </c>
      <c r="AG3294" s="3">
        <f t="shared" si="1707"/>
        <v>125.10839093356358</v>
      </c>
      <c r="AH3294">
        <f t="shared" si="1708"/>
        <v>123.47033147202423</v>
      </c>
      <c r="AI3294" s="51">
        <f t="shared" si="1709"/>
        <v>1.6380594615393562</v>
      </c>
      <c r="AJ3294" s="52">
        <f t="shared" si="1710"/>
        <v>0.73180946153935622</v>
      </c>
      <c r="AK3294" s="2">
        <v>41465</v>
      </c>
      <c r="AL3294" t="str">
        <v>912828NT</v>
      </c>
      <c r="AM3294">
        <v>5.6894999999999998</v>
      </c>
      <c r="AN3294">
        <v>-0.20680999999999999</v>
      </c>
      <c r="AO3294">
        <v>0.82050000000000001</v>
      </c>
      <c r="AP3294">
        <v>124.375</v>
      </c>
      <c r="AQ3294">
        <f>VLOOKUP(AL3294,工作表1!$F$3:$G$1000,2,FALSE)</f>
        <v>2.625</v>
      </c>
      <c r="AR3294" t="str">
        <f>VLOOKUP(AL3294,工作表1!$F$3:$H$1000,3,FALSE)</f>
        <v>2020/8/15</v>
      </c>
      <c r="AS3294">
        <f t="shared" si="1695"/>
        <v>0.112</v>
      </c>
      <c r="AT3294">
        <f t="shared" si="1696"/>
        <v>2.5129999999999999</v>
      </c>
      <c r="AU3294" s="43">
        <f t="shared" si="1711"/>
        <v>41501</v>
      </c>
      <c r="AV3294" s="43">
        <f t="shared" si="1697"/>
        <v>41639</v>
      </c>
      <c r="AW3294" s="45">
        <f t="shared" si="1712"/>
        <v>1.0587016574585637</v>
      </c>
      <c r="AX3294" s="45">
        <f t="shared" si="1713"/>
        <v>2.3028797396503444</v>
      </c>
      <c r="AY3294" s="47">
        <f t="shared" si="1714"/>
        <v>103.3988795450942</v>
      </c>
      <c r="AZ3294" s="47">
        <f t="shared" si="1715"/>
        <v>123.47033147202423</v>
      </c>
      <c r="BA3294" s="43"/>
      <c r="BC3294" s="2">
        <v>41464</v>
      </c>
      <c r="BD3294" t="str">
        <v>912828PC</v>
      </c>
      <c r="BE3294">
        <v>-24.7012</v>
      </c>
      <c r="BF3294">
        <v>1.18021</v>
      </c>
      <c r="BG3294">
        <v>0.82050000000000001</v>
      </c>
      <c r="BH3294">
        <v>124.609375</v>
      </c>
      <c r="BI3294">
        <f>VLOOKUP(BD3294,工作表1!$K$3:$L$1000,2,FALSE)</f>
        <v>2.625</v>
      </c>
      <c r="BJ3294" t="str">
        <f>VLOOKUP(BD3294,工作表1!$K$3:$M$1000,3,FALSE)</f>
        <v>2020/11/15</v>
      </c>
      <c r="BK3294">
        <f t="shared" si="1698"/>
        <v>0.11210000000000001</v>
      </c>
      <c r="BL3294">
        <f t="shared" si="1699"/>
        <v>2.5129000000000001</v>
      </c>
      <c r="BM3294" s="43">
        <f t="shared" si="1716"/>
        <v>41593</v>
      </c>
      <c r="BN3294" s="43">
        <f t="shared" si="1700"/>
        <v>41729</v>
      </c>
      <c r="BO3294" s="45">
        <f t="shared" si="1717"/>
        <v>0.39945652173913049</v>
      </c>
      <c r="BP3294" s="45">
        <f t="shared" si="1718"/>
        <v>2.2980866587254321</v>
      </c>
      <c r="BQ3294" s="47">
        <f t="shared" si="1719"/>
        <v>103.23686791781491</v>
      </c>
      <c r="BR3294" s="47">
        <f t="shared" si="1720"/>
        <v>121.93215103832702</v>
      </c>
    </row>
    <row r="3295" spans="6:70" x14ac:dyDescent="0.25">
      <c r="F3295" s="2">
        <v>41570</v>
      </c>
      <c r="G3295">
        <v>8.4000000000000005E-2</v>
      </c>
      <c r="H3295" s="43">
        <v>41624</v>
      </c>
      <c r="I3295">
        <v>2.2463000000000002</v>
      </c>
      <c r="L3295" s="2">
        <v>41464</v>
      </c>
      <c r="M3295" t="str">
        <v>912828ND</v>
      </c>
      <c r="N3295">
        <v>2.8969999999999998</v>
      </c>
      <c r="O3295">
        <v>-0.22037000000000001</v>
      </c>
      <c r="P3295">
        <v>0.86709999999999998</v>
      </c>
      <c r="Q3295">
        <v>125.5</v>
      </c>
      <c r="R3295">
        <f>VLOOKUP(M3295,工作表1!$A$3:$B$1000,2,FALSE)</f>
        <v>3.5</v>
      </c>
      <c r="S3295" t="str">
        <f>VLOOKUP(M3295,工作表1!$A$3:$C$1000,3,FALSE)</f>
        <v>2020/5/15</v>
      </c>
      <c r="T3295">
        <f t="shared" si="1690"/>
        <v>0.11210000000000001</v>
      </c>
      <c r="U3295">
        <f t="shared" si="1689"/>
        <v>3.3879000000000001</v>
      </c>
      <c r="V3295" s="43">
        <f t="shared" si="1701"/>
        <v>41593</v>
      </c>
      <c r="W3295" s="43">
        <f t="shared" si="1691"/>
        <v>41547</v>
      </c>
      <c r="X3295" s="45">
        <f t="shared" si="1702"/>
        <v>0.53260869565217395</v>
      </c>
      <c r="Y3295" s="45">
        <f t="shared" si="1703"/>
        <v>1.3189100655151877</v>
      </c>
      <c r="Z3295" s="47">
        <f t="shared" si="1704"/>
        <v>109.66401410598553</v>
      </c>
      <c r="AA3295" s="47">
        <f t="shared" si="1705"/>
        <v>125.32891599973195</v>
      </c>
      <c r="AB3295" s="45">
        <f t="shared" si="1706"/>
        <v>2.0830000000000002</v>
      </c>
      <c r="AC3295" s="2" t="str">
        <f t="shared" si="1692"/>
        <v>TY1</v>
      </c>
      <c r="AD3295">
        <f t="shared" si="1693"/>
        <v>125.5</v>
      </c>
      <c r="AE3295">
        <f t="shared" si="1694"/>
        <v>124.609375</v>
      </c>
      <c r="AF3295" s="49">
        <f t="shared" si="1721"/>
        <v>0.890625</v>
      </c>
      <c r="AG3295" s="3">
        <f t="shared" si="1707"/>
        <v>125.32891599973195</v>
      </c>
      <c r="AH3295">
        <f t="shared" si="1708"/>
        <v>123.68376342960693</v>
      </c>
      <c r="AI3295" s="51">
        <f t="shared" si="1709"/>
        <v>1.6451525701250205</v>
      </c>
      <c r="AJ3295" s="52">
        <f t="shared" si="1710"/>
        <v>0.75452757012502047</v>
      </c>
      <c r="AK3295" s="2">
        <v>41464</v>
      </c>
      <c r="AL3295" t="str">
        <v>912828NT</v>
      </c>
      <c r="AM3295">
        <v>5.4340999999999999</v>
      </c>
      <c r="AN3295">
        <v>-0.18117</v>
      </c>
      <c r="AO3295">
        <v>0.82050000000000001</v>
      </c>
      <c r="AP3295">
        <v>124.609375</v>
      </c>
      <c r="AQ3295">
        <f>VLOOKUP(AL3295,工作表1!$F$3:$G$1000,2,FALSE)</f>
        <v>2.625</v>
      </c>
      <c r="AR3295" t="str">
        <f>VLOOKUP(AL3295,工作表1!$F$3:$H$1000,3,FALSE)</f>
        <v>2020/8/15</v>
      </c>
      <c r="AS3295">
        <f t="shared" si="1695"/>
        <v>0.11210000000000001</v>
      </c>
      <c r="AT3295">
        <f t="shared" si="1696"/>
        <v>2.5129000000000001</v>
      </c>
      <c r="AU3295" s="43">
        <f t="shared" si="1711"/>
        <v>41501</v>
      </c>
      <c r="AV3295" s="43">
        <f t="shared" si="1697"/>
        <v>41639</v>
      </c>
      <c r="AW3295" s="45">
        <f t="shared" si="1712"/>
        <v>1.051450276243094</v>
      </c>
      <c r="AX3295" s="45">
        <f t="shared" si="1713"/>
        <v>2.3028201392567924</v>
      </c>
      <c r="AY3295" s="47">
        <f t="shared" si="1714"/>
        <v>103.58604156979158</v>
      </c>
      <c r="AZ3295" s="47">
        <f t="shared" si="1715"/>
        <v>123.68376342960693</v>
      </c>
      <c r="BA3295" s="43"/>
      <c r="BC3295" s="2">
        <v>41463</v>
      </c>
      <c r="BD3295" t="str">
        <v>912828PC</v>
      </c>
      <c r="BE3295">
        <v>-24.316199999999998</v>
      </c>
      <c r="BF3295">
        <v>1.16021</v>
      </c>
      <c r="BG3295">
        <v>0.82050000000000001</v>
      </c>
      <c r="BH3295">
        <v>124.375</v>
      </c>
      <c r="BI3295">
        <f>VLOOKUP(BD3295,工作表1!$K$3:$L$1000,2,FALSE)</f>
        <v>2.625</v>
      </c>
      <c r="BJ3295" t="str">
        <f>VLOOKUP(BD3295,工作表1!$K$3:$M$1000,3,FALSE)</f>
        <v>2020/11/15</v>
      </c>
      <c r="BK3295">
        <f t="shared" si="1698"/>
        <v>0.1108</v>
      </c>
      <c r="BL3295">
        <f t="shared" si="1699"/>
        <v>2.5142000000000002</v>
      </c>
      <c r="BM3295" s="43">
        <f t="shared" si="1716"/>
        <v>41593</v>
      </c>
      <c r="BN3295" s="43">
        <f t="shared" si="1700"/>
        <v>41729</v>
      </c>
      <c r="BO3295" s="45">
        <f t="shared" si="1717"/>
        <v>0.39232336956521741</v>
      </c>
      <c r="BP3295" s="45">
        <f t="shared" si="1718"/>
        <v>2.2981452873734365</v>
      </c>
      <c r="BQ3295" s="47">
        <f t="shared" si="1719"/>
        <v>103.05865697743714</v>
      </c>
      <c r="BR3295" s="47">
        <f t="shared" si="1720"/>
        <v>121.69905287394126</v>
      </c>
    </row>
    <row r="3296" spans="6:70" x14ac:dyDescent="0.25">
      <c r="F3296" s="2">
        <v>41569</v>
      </c>
      <c r="G3296">
        <v>8.7999999999999995E-2</v>
      </c>
      <c r="H3296" s="43">
        <v>41621</v>
      </c>
      <c r="I3296">
        <v>2.2389000000000001</v>
      </c>
      <c r="L3296" s="2">
        <v>41463</v>
      </c>
      <c r="M3296" t="str">
        <v>912828ND</v>
      </c>
      <c r="N3296">
        <v>2.677</v>
      </c>
      <c r="O3296">
        <v>-0.18919</v>
      </c>
      <c r="P3296">
        <v>0.86709999999999998</v>
      </c>
      <c r="Q3296">
        <v>125.28125</v>
      </c>
      <c r="R3296">
        <f>VLOOKUP(M3296,工作表1!$A$3:$B$1000,2,FALSE)</f>
        <v>3.5</v>
      </c>
      <c r="S3296" t="str">
        <f>VLOOKUP(M3296,工作表1!$A$3:$C$1000,3,FALSE)</f>
        <v>2020/5/15</v>
      </c>
      <c r="T3296">
        <f t="shared" si="1690"/>
        <v>0.1108</v>
      </c>
      <c r="U3296">
        <f t="shared" si="1689"/>
        <v>3.3892000000000002</v>
      </c>
      <c r="V3296" s="43">
        <f t="shared" si="1701"/>
        <v>41593</v>
      </c>
      <c r="W3296" s="43">
        <f t="shared" si="1691"/>
        <v>41547</v>
      </c>
      <c r="X3296" s="45">
        <f t="shared" si="1702"/>
        <v>0.52309782608695654</v>
      </c>
      <c r="Y3296" s="45">
        <f t="shared" si="1703"/>
        <v>1.3189882370458608</v>
      </c>
      <c r="Z3296" s="47">
        <f t="shared" si="1704"/>
        <v>109.47755559304146</v>
      </c>
      <c r="AA3296" s="47">
        <f t="shared" si="1705"/>
        <v>125.0995913610252</v>
      </c>
      <c r="AB3296" s="45">
        <f t="shared" si="1706"/>
        <v>2.0975999999999999</v>
      </c>
      <c r="AC3296" s="2" t="str">
        <f t="shared" si="1692"/>
        <v>TY1</v>
      </c>
      <c r="AD3296">
        <f t="shared" si="1693"/>
        <v>125.28125</v>
      </c>
      <c r="AE3296">
        <f t="shared" si="1694"/>
        <v>124.375</v>
      </c>
      <c r="AF3296" s="49">
        <f t="shared" si="1721"/>
        <v>0.90625</v>
      </c>
      <c r="AG3296" s="3">
        <f t="shared" si="1707"/>
        <v>125.0995913610252</v>
      </c>
      <c r="AH3296">
        <f t="shared" si="1708"/>
        <v>123.42115739817807</v>
      </c>
      <c r="AI3296" s="51">
        <f t="shared" si="1709"/>
        <v>1.6784339628471372</v>
      </c>
      <c r="AJ3296" s="52">
        <f t="shared" si="1710"/>
        <v>0.7721839628471372</v>
      </c>
      <c r="AK3296" s="2">
        <v>41463</v>
      </c>
      <c r="AL3296" t="str">
        <v>912828NT</v>
      </c>
      <c r="AM3296">
        <v>4.8331999999999997</v>
      </c>
      <c r="AN3296">
        <v>-0.14452999999999999</v>
      </c>
      <c r="AO3296">
        <v>0.82050000000000001</v>
      </c>
      <c r="AP3296">
        <v>124.375</v>
      </c>
      <c r="AQ3296">
        <f>VLOOKUP(AL3296,工作表1!$F$3:$G$1000,2,FALSE)</f>
        <v>2.625</v>
      </c>
      <c r="AR3296" t="str">
        <f>VLOOKUP(AL3296,工作表1!$F$3:$H$1000,3,FALSE)</f>
        <v>2020/8/15</v>
      </c>
      <c r="AS3296">
        <f t="shared" si="1695"/>
        <v>0.1108</v>
      </c>
      <c r="AT3296">
        <f t="shared" si="1696"/>
        <v>2.5142000000000002</v>
      </c>
      <c r="AU3296" s="43">
        <f t="shared" si="1711"/>
        <v>41501</v>
      </c>
      <c r="AV3296" s="43">
        <f t="shared" si="1697"/>
        <v>41639</v>
      </c>
      <c r="AW3296" s="45">
        <f t="shared" si="1712"/>
        <v>1.0441988950276242</v>
      </c>
      <c r="AX3296" s="45">
        <f t="shared" si="1713"/>
        <v>2.3027605388632404</v>
      </c>
      <c r="AY3296" s="47">
        <f t="shared" si="1714"/>
        <v>103.38329442450495</v>
      </c>
      <c r="AZ3296" s="47">
        <f t="shared" si="1715"/>
        <v>123.42115739817807</v>
      </c>
      <c r="BA3296" s="43"/>
      <c r="BC3296" s="2">
        <v>41460</v>
      </c>
      <c r="BD3296" t="str">
        <v>912828PC</v>
      </c>
      <c r="BE3296">
        <v>-23.872800000000002</v>
      </c>
      <c r="BF3296">
        <v>1.1540299999999999</v>
      </c>
      <c r="BG3296">
        <v>0.82050000000000001</v>
      </c>
      <c r="BH3296">
        <v>123.75</v>
      </c>
      <c r="BI3296">
        <f>VLOOKUP(BD3296,工作表1!$K$3:$L$1000,2,FALSE)</f>
        <v>2.625</v>
      </c>
      <c r="BJ3296" t="str">
        <f>VLOOKUP(BD3296,工作表1!$K$3:$M$1000,3,FALSE)</f>
        <v>2020/11/15</v>
      </c>
      <c r="BK3296">
        <f t="shared" si="1698"/>
        <v>0.112</v>
      </c>
      <c r="BL3296">
        <f t="shared" si="1699"/>
        <v>2.5129999999999999</v>
      </c>
      <c r="BM3296" s="43">
        <f t="shared" si="1716"/>
        <v>41593</v>
      </c>
      <c r="BN3296" s="43">
        <f t="shared" si="1700"/>
        <v>41729</v>
      </c>
      <c r="BO3296" s="45">
        <f t="shared" si="1717"/>
        <v>0.38519021739130438</v>
      </c>
      <c r="BP3296" s="45">
        <f t="shared" si="1718"/>
        <v>2.2982039160214414</v>
      </c>
      <c r="BQ3296" s="47">
        <f t="shared" si="1719"/>
        <v>102.55561297490046</v>
      </c>
      <c r="BR3296" s="47">
        <f t="shared" si="1720"/>
        <v>121.07230076420639</v>
      </c>
    </row>
    <row r="3297" spans="6:70" x14ac:dyDescent="0.25">
      <c r="F3297" s="2">
        <v>41568</v>
      </c>
      <c r="G3297">
        <v>0.09</v>
      </c>
      <c r="H3297" s="43">
        <v>41620</v>
      </c>
      <c r="I3297">
        <v>2.2410999999999999</v>
      </c>
      <c r="L3297" s="2">
        <v>41460</v>
      </c>
      <c r="M3297" t="str">
        <v>912828ND</v>
      </c>
      <c r="N3297">
        <v>2.7978999999999998</v>
      </c>
      <c r="O3297">
        <v>-0.19245999999999999</v>
      </c>
      <c r="P3297">
        <v>0.86709999999999998</v>
      </c>
      <c r="Q3297">
        <v>124.65625</v>
      </c>
      <c r="R3297">
        <f>VLOOKUP(M3297,工作表1!$A$3:$B$1000,2,FALSE)</f>
        <v>3.5</v>
      </c>
      <c r="S3297" t="str">
        <f>VLOOKUP(M3297,工作表1!$A$3:$C$1000,3,FALSE)</f>
        <v>2020/5/15</v>
      </c>
      <c r="T3297">
        <f t="shared" si="1690"/>
        <v>0.112</v>
      </c>
      <c r="U3297">
        <f t="shared" si="1689"/>
        <v>3.3879999999999999</v>
      </c>
      <c r="V3297" s="43">
        <f t="shared" si="1701"/>
        <v>41593</v>
      </c>
      <c r="W3297" s="43">
        <f t="shared" si="1691"/>
        <v>41547</v>
      </c>
      <c r="X3297" s="45">
        <f t="shared" si="1702"/>
        <v>0.51358695652173914</v>
      </c>
      <c r="Y3297" s="45">
        <f t="shared" si="1703"/>
        <v>1.3190664085765338</v>
      </c>
      <c r="Z3297" s="47">
        <f t="shared" si="1704"/>
        <v>108.94699559791424</v>
      </c>
      <c r="AA3297" s="47">
        <f t="shared" si="1705"/>
        <v>124.47408938282818</v>
      </c>
      <c r="AB3297" s="45">
        <f t="shared" si="1706"/>
        <v>2.2101000000000002</v>
      </c>
      <c r="AC3297" s="2" t="str">
        <f t="shared" si="1692"/>
        <v>TY1</v>
      </c>
      <c r="AD3297">
        <f t="shared" si="1693"/>
        <v>124.65625</v>
      </c>
      <c r="AE3297">
        <f t="shared" si="1694"/>
        <v>123.75</v>
      </c>
      <c r="AF3297" s="49">
        <f t="shared" si="1721"/>
        <v>0.90625</v>
      </c>
      <c r="AG3297" s="3">
        <f t="shared" si="1707"/>
        <v>124.47408938282818</v>
      </c>
      <c r="AH3297">
        <f t="shared" si="1708"/>
        <v>122.77865409280305</v>
      </c>
      <c r="AI3297" s="51">
        <f t="shared" si="1709"/>
        <v>1.6954352900251308</v>
      </c>
      <c r="AJ3297" s="52">
        <f t="shared" si="1710"/>
        <v>0.78918529002513083</v>
      </c>
      <c r="AK3297" s="2">
        <v>41460</v>
      </c>
      <c r="AL3297" t="str">
        <v>912828NT</v>
      </c>
      <c r="AM3297">
        <v>4.6898999999999997</v>
      </c>
      <c r="AN3297">
        <v>-0.12442</v>
      </c>
      <c r="AO3297">
        <v>0.82050000000000001</v>
      </c>
      <c r="AP3297">
        <v>123.75</v>
      </c>
      <c r="AQ3297">
        <f>VLOOKUP(AL3297,工作表1!$F$3:$G$1000,2,FALSE)</f>
        <v>2.625</v>
      </c>
      <c r="AR3297" t="str">
        <f>VLOOKUP(AL3297,工作表1!$F$3:$H$1000,3,FALSE)</f>
        <v>2020/8/15</v>
      </c>
      <c r="AS3297">
        <f t="shared" si="1695"/>
        <v>0.112</v>
      </c>
      <c r="AT3297">
        <f t="shared" si="1696"/>
        <v>2.5129999999999999</v>
      </c>
      <c r="AU3297" s="43">
        <f t="shared" si="1711"/>
        <v>41501</v>
      </c>
      <c r="AV3297" s="43">
        <f t="shared" si="1697"/>
        <v>41639</v>
      </c>
      <c r="AW3297" s="45">
        <f t="shared" si="1712"/>
        <v>1.0369475138121547</v>
      </c>
      <c r="AX3297" s="45">
        <f t="shared" si="1713"/>
        <v>2.3027009384696893</v>
      </c>
      <c r="AY3297" s="47">
        <f t="shared" si="1714"/>
        <v>102.86762656594551</v>
      </c>
      <c r="AZ3297" s="47">
        <f t="shared" si="1715"/>
        <v>122.77865409280305</v>
      </c>
      <c r="BA3297" s="43"/>
      <c r="BC3297" s="2">
        <v>41458</v>
      </c>
      <c r="BD3297" t="str">
        <v>912828PC</v>
      </c>
      <c r="BE3297">
        <v>-20.1935</v>
      </c>
      <c r="BF3297">
        <v>0.97953000000000001</v>
      </c>
      <c r="BG3297">
        <v>0.82050000000000001</v>
      </c>
      <c r="BH3297">
        <v>125.453125</v>
      </c>
      <c r="BI3297">
        <f>VLOOKUP(BD3297,工作表1!$K$3:$L$1000,2,FALSE)</f>
        <v>2.625</v>
      </c>
      <c r="BJ3297" t="str">
        <f>VLOOKUP(BD3297,工作表1!$K$3:$M$1000,3,FALSE)</f>
        <v>2020/11/15</v>
      </c>
      <c r="BK3297">
        <f t="shared" si="1698"/>
        <v>0.111</v>
      </c>
      <c r="BL3297">
        <f t="shared" si="1699"/>
        <v>2.5139999999999998</v>
      </c>
      <c r="BM3297" s="43">
        <f t="shared" si="1716"/>
        <v>41593</v>
      </c>
      <c r="BN3297" s="43">
        <f t="shared" si="1700"/>
        <v>41729</v>
      </c>
      <c r="BO3297" s="45">
        <f t="shared" si="1717"/>
        <v>0.36379076086956524</v>
      </c>
      <c r="BP3297" s="45">
        <f t="shared" si="1718"/>
        <v>2.2983798019654555</v>
      </c>
      <c r="BQ3297" s="47">
        <f t="shared" si="1719"/>
        <v>104.09578393363648</v>
      </c>
      <c r="BR3297" s="47">
        <f t="shared" si="1720"/>
        <v>122.90430006464702</v>
      </c>
    </row>
    <row r="3298" spans="6:70" x14ac:dyDescent="0.25">
      <c r="F3298" s="2">
        <v>41565</v>
      </c>
      <c r="G3298">
        <v>0.09</v>
      </c>
      <c r="H3298" s="43">
        <v>41619</v>
      </c>
      <c r="I3298">
        <v>2.2164999999999999</v>
      </c>
      <c r="L3298" s="2">
        <v>41458</v>
      </c>
      <c r="M3298" t="str">
        <v>912828ND</v>
      </c>
      <c r="N3298">
        <v>3.2126000000000001</v>
      </c>
      <c r="O3298">
        <v>-0.2218</v>
      </c>
      <c r="P3298">
        <v>0.86709999999999998</v>
      </c>
      <c r="Q3298">
        <v>126.359375</v>
      </c>
      <c r="R3298">
        <f>VLOOKUP(M3298,工作表1!$A$3:$B$1000,2,FALSE)</f>
        <v>3.5</v>
      </c>
      <c r="S3298" t="str">
        <f>VLOOKUP(M3298,工作表1!$A$3:$C$1000,3,FALSE)</f>
        <v>2020/5/15</v>
      </c>
      <c r="T3298">
        <f t="shared" si="1690"/>
        <v>0.111</v>
      </c>
      <c r="U3298">
        <f t="shared" si="1689"/>
        <v>3.3889999999999998</v>
      </c>
      <c r="V3298" s="43">
        <f t="shared" si="1701"/>
        <v>41593</v>
      </c>
      <c r="W3298" s="43">
        <f t="shared" si="1691"/>
        <v>41547</v>
      </c>
      <c r="X3298" s="45">
        <f t="shared" si="1702"/>
        <v>0.48505434782608697</v>
      </c>
      <c r="Y3298" s="45">
        <f t="shared" si="1703"/>
        <v>1.3193009231685526</v>
      </c>
      <c r="Z3298" s="47">
        <f t="shared" si="1704"/>
        <v>110.46198076881464</v>
      </c>
      <c r="AA3298" s="47">
        <f t="shared" si="1705"/>
        <v>126.17916975848433</v>
      </c>
      <c r="AB3298" s="45">
        <f t="shared" si="1706"/>
        <v>1.9663999999999999</v>
      </c>
      <c r="AC3298" s="2" t="str">
        <f t="shared" si="1692"/>
        <v>TY1</v>
      </c>
      <c r="AD3298">
        <f t="shared" si="1693"/>
        <v>126.359375</v>
      </c>
      <c r="AE3298">
        <f t="shared" si="1694"/>
        <v>125.453125</v>
      </c>
      <c r="AF3298" s="49">
        <f t="shared" si="1721"/>
        <v>0.90625</v>
      </c>
      <c r="AG3298" s="3">
        <f t="shared" si="1707"/>
        <v>126.17916975848433</v>
      </c>
      <c r="AH3298">
        <f t="shared" si="1708"/>
        <v>124.56349025479709</v>
      </c>
      <c r="AI3298" s="51">
        <f t="shared" si="1709"/>
        <v>1.6156795036872467</v>
      </c>
      <c r="AJ3298" s="52">
        <f t="shared" si="1710"/>
        <v>0.70942950368724667</v>
      </c>
      <c r="AK3298" s="2">
        <v>41458</v>
      </c>
      <c r="AL3298" t="str">
        <v>912828NT</v>
      </c>
      <c r="AM3298">
        <v>7.3453999999999997</v>
      </c>
      <c r="AN3298">
        <v>-0.27634999999999998</v>
      </c>
      <c r="AO3298">
        <v>0.82050000000000001</v>
      </c>
      <c r="AP3298">
        <v>125.453125</v>
      </c>
      <c r="AQ3298">
        <f>VLOOKUP(AL3298,工作表1!$F$3:$G$1000,2,FALSE)</f>
        <v>2.625</v>
      </c>
      <c r="AR3298" t="str">
        <f>VLOOKUP(AL3298,工作表1!$F$3:$H$1000,3,FALSE)</f>
        <v>2020/8/15</v>
      </c>
      <c r="AS3298">
        <f t="shared" si="1695"/>
        <v>0.111</v>
      </c>
      <c r="AT3298">
        <f t="shared" si="1696"/>
        <v>2.5139999999999998</v>
      </c>
      <c r="AU3298" s="43">
        <f t="shared" si="1711"/>
        <v>41501</v>
      </c>
      <c r="AV3298" s="43">
        <f t="shared" si="1697"/>
        <v>41639</v>
      </c>
      <c r="AW3298" s="45">
        <f t="shared" si="1712"/>
        <v>1.0151933701657458</v>
      </c>
      <c r="AX3298" s="45">
        <f t="shared" si="1713"/>
        <v>2.3025221372890332</v>
      </c>
      <c r="AY3298" s="47">
        <f t="shared" si="1714"/>
        <v>104.36885016958612</v>
      </c>
      <c r="AZ3298" s="47">
        <f t="shared" si="1715"/>
        <v>124.56349025479709</v>
      </c>
      <c r="BA3298" s="43"/>
      <c r="BC3298" s="2">
        <v>41457</v>
      </c>
      <c r="BD3298" t="str">
        <v>912828PC</v>
      </c>
      <c r="BE3298">
        <v>-20.2502</v>
      </c>
      <c r="BF3298">
        <v>0.97116000000000002</v>
      </c>
      <c r="BG3298">
        <v>0.82050000000000001</v>
      </c>
      <c r="BH3298">
        <v>125.703125</v>
      </c>
      <c r="BI3298">
        <f>VLOOKUP(BD3298,工作表1!$K$3:$L$1000,2,FALSE)</f>
        <v>2.625</v>
      </c>
      <c r="BJ3298" t="str">
        <f>VLOOKUP(BD3298,工作表1!$K$3:$M$1000,3,FALSE)</f>
        <v>2020/11/15</v>
      </c>
      <c r="BK3298">
        <f t="shared" si="1698"/>
        <v>0.108</v>
      </c>
      <c r="BL3298">
        <f t="shared" si="1699"/>
        <v>2.5169999999999999</v>
      </c>
      <c r="BM3298" s="43">
        <f t="shared" si="1716"/>
        <v>41593</v>
      </c>
      <c r="BN3298" s="43">
        <f t="shared" si="1700"/>
        <v>41729</v>
      </c>
      <c r="BO3298" s="45">
        <f t="shared" si="1717"/>
        <v>0.34952445652173914</v>
      </c>
      <c r="BP3298" s="45">
        <f t="shared" si="1718"/>
        <v>2.2984970592614649</v>
      </c>
      <c r="BQ3298" s="47">
        <f t="shared" si="1719"/>
        <v>104.31755237122181</v>
      </c>
      <c r="BR3298" s="47">
        <f t="shared" si="1720"/>
        <v>123.14235695072654</v>
      </c>
    </row>
    <row r="3299" spans="6:70" x14ac:dyDescent="0.25">
      <c r="F3299" s="2">
        <v>41564</v>
      </c>
      <c r="G3299">
        <v>9.2999999999999999E-2</v>
      </c>
      <c r="H3299" s="43">
        <v>41618</v>
      </c>
      <c r="I3299">
        <v>2.165</v>
      </c>
      <c r="L3299" s="2">
        <v>41457</v>
      </c>
      <c r="M3299" t="str">
        <v>912828ND</v>
      </c>
      <c r="N3299">
        <v>3.2397</v>
      </c>
      <c r="O3299">
        <v>-0.21121999999999999</v>
      </c>
      <c r="P3299">
        <v>0.86709999999999998</v>
      </c>
      <c r="Q3299">
        <v>126.609375</v>
      </c>
      <c r="R3299">
        <f>VLOOKUP(M3299,工作表1!$A$3:$B$1000,2,FALSE)</f>
        <v>3.5</v>
      </c>
      <c r="S3299" t="str">
        <f>VLOOKUP(M3299,工作表1!$A$3:$C$1000,3,FALSE)</f>
        <v>2020/5/15</v>
      </c>
      <c r="T3299">
        <f t="shared" si="1690"/>
        <v>0.108</v>
      </c>
      <c r="U3299">
        <f t="shared" si="1689"/>
        <v>3.3919999999999999</v>
      </c>
      <c r="V3299" s="43">
        <f t="shared" si="1701"/>
        <v>41593</v>
      </c>
      <c r="W3299" s="43">
        <f t="shared" si="1691"/>
        <v>41547</v>
      </c>
      <c r="X3299" s="45">
        <f t="shared" si="1702"/>
        <v>0.46603260869565222</v>
      </c>
      <c r="Y3299" s="45">
        <f t="shared" si="1703"/>
        <v>1.3194572662298989</v>
      </c>
      <c r="Z3299" s="47">
        <f t="shared" si="1704"/>
        <v>110.69576491818702</v>
      </c>
      <c r="AA3299" s="47">
        <f t="shared" si="1705"/>
        <v>126.42003938538086</v>
      </c>
      <c r="AB3299" s="45">
        <f t="shared" si="1706"/>
        <v>1.9254</v>
      </c>
      <c r="AC3299" s="2" t="str">
        <f t="shared" si="1692"/>
        <v>TY1</v>
      </c>
      <c r="AD3299">
        <f t="shared" si="1693"/>
        <v>126.609375</v>
      </c>
      <c r="AE3299">
        <f t="shared" si="1694"/>
        <v>125.703125</v>
      </c>
      <c r="AF3299" s="49">
        <f t="shared" si="1721"/>
        <v>0.90625</v>
      </c>
      <c r="AG3299" s="3">
        <f t="shared" si="1707"/>
        <v>126.42003938538086</v>
      </c>
      <c r="AH3299">
        <f t="shared" si="1708"/>
        <v>124.81702550608858</v>
      </c>
      <c r="AI3299" s="51">
        <f t="shared" si="1709"/>
        <v>1.603013879292277</v>
      </c>
      <c r="AJ3299" s="52">
        <f t="shared" si="1710"/>
        <v>0.69676387929227701</v>
      </c>
      <c r="AK3299" s="2">
        <v>41457</v>
      </c>
      <c r="AL3299" t="str">
        <v>912828NT</v>
      </c>
      <c r="AM3299">
        <v>7.8037999999999998</v>
      </c>
      <c r="AN3299">
        <v>-0.30074000000000001</v>
      </c>
      <c r="AO3299">
        <v>0.82050000000000001</v>
      </c>
      <c r="AP3299">
        <v>125.703125</v>
      </c>
      <c r="AQ3299">
        <f>VLOOKUP(AL3299,工作表1!$F$3:$G$1000,2,FALSE)</f>
        <v>2.625</v>
      </c>
      <c r="AR3299" t="str">
        <f>VLOOKUP(AL3299,工作表1!$F$3:$H$1000,3,FALSE)</f>
        <v>2020/8/15</v>
      </c>
      <c r="AS3299">
        <f t="shared" si="1695"/>
        <v>0.108</v>
      </c>
      <c r="AT3299">
        <f t="shared" si="1696"/>
        <v>2.5169999999999999</v>
      </c>
      <c r="AU3299" s="43">
        <f t="shared" si="1711"/>
        <v>41501</v>
      </c>
      <c r="AV3299" s="43">
        <f t="shared" si="1697"/>
        <v>41639</v>
      </c>
      <c r="AW3299" s="45">
        <f t="shared" si="1712"/>
        <v>1.0006906077348068</v>
      </c>
      <c r="AX3299" s="45">
        <f t="shared" si="1713"/>
        <v>2.3024029365019301</v>
      </c>
      <c r="AY3299" s="47">
        <f t="shared" si="1714"/>
        <v>104.60256860582788</v>
      </c>
      <c r="AZ3299" s="47">
        <f t="shared" si="1715"/>
        <v>124.81702550608858</v>
      </c>
      <c r="BA3299" s="43"/>
      <c r="BC3299" s="2">
        <v>41456</v>
      </c>
      <c r="BD3299" t="str">
        <v>912828PC</v>
      </c>
      <c r="BE3299">
        <v>-21.5716</v>
      </c>
      <c r="BF3299">
        <v>1.02281</v>
      </c>
      <c r="BG3299">
        <v>0.82050000000000001</v>
      </c>
      <c r="BH3299">
        <v>125.59375</v>
      </c>
      <c r="BI3299">
        <f>VLOOKUP(BD3299,工作表1!$K$3:$L$1000,2,FALSE)</f>
        <v>2.625</v>
      </c>
      <c r="BJ3299" t="str">
        <f>VLOOKUP(BD3299,工作表1!$K$3:$M$1000,3,FALSE)</f>
        <v>2020/11/15</v>
      </c>
      <c r="BK3299">
        <f t="shared" si="1698"/>
        <v>0.1104</v>
      </c>
      <c r="BL3299">
        <f t="shared" si="1699"/>
        <v>2.5146000000000002</v>
      </c>
      <c r="BM3299" s="43">
        <f t="shared" si="1716"/>
        <v>41593</v>
      </c>
      <c r="BN3299" s="43">
        <f t="shared" si="1700"/>
        <v>41729</v>
      </c>
      <c r="BO3299" s="45">
        <f t="shared" si="1717"/>
        <v>0.34239130434782605</v>
      </c>
      <c r="BP3299" s="45">
        <f t="shared" si="1718"/>
        <v>2.2985556879094702</v>
      </c>
      <c r="BQ3299" s="47">
        <f t="shared" si="1719"/>
        <v>104.1861710076213</v>
      </c>
      <c r="BR3299" s="47">
        <f t="shared" si="1720"/>
        <v>122.96969567319773</v>
      </c>
    </row>
    <row r="3300" spans="6:70" x14ac:dyDescent="0.25">
      <c r="F3300" s="2">
        <v>41563</v>
      </c>
      <c r="G3300">
        <v>9.8500000000000004E-2</v>
      </c>
      <c r="H3300" s="43">
        <v>41617</v>
      </c>
      <c r="I3300">
        <v>2.2040999999999999</v>
      </c>
      <c r="L3300" s="2">
        <v>41456</v>
      </c>
      <c r="M3300" t="str">
        <v>912828ND</v>
      </c>
      <c r="N3300">
        <v>3.6421999999999999</v>
      </c>
      <c r="O3300">
        <v>-0.24987000000000001</v>
      </c>
      <c r="P3300">
        <v>0.86709999999999998</v>
      </c>
      <c r="Q3300">
        <v>126.53125</v>
      </c>
      <c r="R3300">
        <f>VLOOKUP(M3300,工作表1!$A$3:$B$1000,2,FALSE)</f>
        <v>3.5</v>
      </c>
      <c r="S3300" t="str">
        <f>VLOOKUP(M3300,工作表1!$A$3:$C$1000,3,FALSE)</f>
        <v>2020/5/15</v>
      </c>
      <c r="T3300">
        <f t="shared" si="1690"/>
        <v>0.1104</v>
      </c>
      <c r="U3300">
        <f t="shared" si="1689"/>
        <v>3.3896000000000002</v>
      </c>
      <c r="V3300" s="43">
        <f t="shared" si="1701"/>
        <v>41593</v>
      </c>
      <c r="W3300" s="43">
        <f t="shared" si="1691"/>
        <v>41547</v>
      </c>
      <c r="X3300" s="45">
        <f t="shared" si="1702"/>
        <v>0.45652173913043476</v>
      </c>
      <c r="Y3300" s="45">
        <f t="shared" si="1703"/>
        <v>1.3195354377605717</v>
      </c>
      <c r="Z3300" s="47">
        <f t="shared" si="1704"/>
        <v>110.65075121761924</v>
      </c>
      <c r="AA3300" s="47">
        <f t="shared" si="1705"/>
        <v>126.35486322517674</v>
      </c>
      <c r="AB3300" s="45">
        <f t="shared" si="1706"/>
        <v>1.9206000000000001</v>
      </c>
      <c r="AC3300" s="2" t="str">
        <f t="shared" si="1692"/>
        <v>TY1</v>
      </c>
      <c r="AD3300">
        <f t="shared" si="1693"/>
        <v>126.53125</v>
      </c>
      <c r="AE3300">
        <f t="shared" si="1694"/>
        <v>125.59375</v>
      </c>
      <c r="AF3300" s="49">
        <f t="shared" si="1721"/>
        <v>0.9375</v>
      </c>
      <c r="AG3300" s="3">
        <f t="shared" si="1707"/>
        <v>126.35486322517674</v>
      </c>
      <c r="AH3300">
        <f t="shared" si="1708"/>
        <v>124.71075884856938</v>
      </c>
      <c r="AI3300" s="51">
        <f t="shared" si="1709"/>
        <v>1.6441043766073591</v>
      </c>
      <c r="AJ3300" s="52">
        <f t="shared" si="1710"/>
        <v>0.70660437660735909</v>
      </c>
      <c r="AK3300" s="2">
        <v>41456</v>
      </c>
      <c r="AL3300" t="str">
        <v>912828NT</v>
      </c>
      <c r="AM3300">
        <v>7.9734999999999996</v>
      </c>
      <c r="AN3300">
        <v>-0.30758000000000002</v>
      </c>
      <c r="AO3300">
        <v>0.82050000000000001</v>
      </c>
      <c r="AP3300">
        <v>125.59375</v>
      </c>
      <c r="AQ3300">
        <f>VLOOKUP(AL3300,工作表1!$F$3:$G$1000,2,FALSE)</f>
        <v>2.625</v>
      </c>
      <c r="AR3300" t="str">
        <f>VLOOKUP(AL3300,工作表1!$F$3:$H$1000,3,FALSE)</f>
        <v>2020/8/15</v>
      </c>
      <c r="AS3300">
        <f t="shared" si="1695"/>
        <v>0.1104</v>
      </c>
      <c r="AT3300">
        <f t="shared" si="1696"/>
        <v>2.5146000000000002</v>
      </c>
      <c r="AU3300" s="43">
        <f t="shared" si="1711"/>
        <v>41501</v>
      </c>
      <c r="AV3300" s="43">
        <f t="shared" si="1697"/>
        <v>41639</v>
      </c>
      <c r="AW3300" s="45">
        <f t="shared" si="1712"/>
        <v>0.99343922651933692</v>
      </c>
      <c r="AX3300" s="45">
        <f t="shared" si="1713"/>
        <v>2.302343336108378</v>
      </c>
      <c r="AY3300" s="47">
        <f t="shared" si="1714"/>
        <v>104.52626402794525</v>
      </c>
      <c r="AZ3300" s="47">
        <f t="shared" si="1715"/>
        <v>124.71075884856938</v>
      </c>
      <c r="BA3300" s="43"/>
      <c r="BC3300" s="2">
        <v>41453</v>
      </c>
      <c r="BD3300" t="str">
        <v>912828PC</v>
      </c>
      <c r="BE3300">
        <v>-21.478100000000001</v>
      </c>
      <c r="BF3300">
        <v>1.0207299999999999</v>
      </c>
      <c r="BG3300">
        <v>0.82050000000000001</v>
      </c>
      <c r="BH3300">
        <v>125.625</v>
      </c>
      <c r="BI3300">
        <f>VLOOKUP(BD3300,工作表1!$K$3:$L$1000,2,FALSE)</f>
        <v>2.625</v>
      </c>
      <c r="BJ3300" t="str">
        <f>VLOOKUP(BD3300,工作表1!$K$3:$M$1000,3,FALSE)</f>
        <v>2020/11/15</v>
      </c>
      <c r="BK3300">
        <f t="shared" si="1698"/>
        <v>0.115</v>
      </c>
      <c r="BL3300">
        <f t="shared" si="1699"/>
        <v>2.5099999999999998</v>
      </c>
      <c r="BM3300" s="43">
        <f t="shared" si="1716"/>
        <v>41593</v>
      </c>
      <c r="BN3300" s="43">
        <f t="shared" si="1700"/>
        <v>41729</v>
      </c>
      <c r="BO3300" s="45">
        <f t="shared" si="1717"/>
        <v>0.33525815217391308</v>
      </c>
      <c r="BP3300" s="45">
        <f t="shared" si="1718"/>
        <v>2.2986143165574751</v>
      </c>
      <c r="BQ3300" s="47">
        <f t="shared" si="1719"/>
        <v>104.21751637186804</v>
      </c>
      <c r="BR3300" s="47">
        <f t="shared" si="1720"/>
        <v>122.99741025735561</v>
      </c>
    </row>
    <row r="3301" spans="6:70" x14ac:dyDescent="0.25">
      <c r="F3301" s="2">
        <v>41562</v>
      </c>
      <c r="G3301">
        <v>0.10199999999999999</v>
      </c>
      <c r="H3301" s="43">
        <v>41614</v>
      </c>
      <c r="I3301">
        <v>2.2187000000000001</v>
      </c>
      <c r="L3301" s="2">
        <v>41453</v>
      </c>
      <c r="M3301" t="str">
        <v>912828ND</v>
      </c>
      <c r="N3301">
        <v>3.0476000000000001</v>
      </c>
      <c r="O3301">
        <v>-0.1724</v>
      </c>
      <c r="P3301">
        <v>0.86709999999999998</v>
      </c>
      <c r="Q3301">
        <v>126.5625</v>
      </c>
      <c r="R3301">
        <f>VLOOKUP(M3301,工作表1!$A$3:$B$1000,2,FALSE)</f>
        <v>3.5</v>
      </c>
      <c r="S3301" t="str">
        <f>VLOOKUP(M3301,工作表1!$A$3:$C$1000,3,FALSE)</f>
        <v>2020/5/15</v>
      </c>
      <c r="T3301">
        <f t="shared" si="1690"/>
        <v>0.115</v>
      </c>
      <c r="U3301">
        <f t="shared" si="1689"/>
        <v>3.3849999999999998</v>
      </c>
      <c r="V3301" s="43">
        <f t="shared" si="1701"/>
        <v>41593</v>
      </c>
      <c r="W3301" s="43">
        <f t="shared" si="1691"/>
        <v>41547</v>
      </c>
      <c r="X3301" s="45">
        <f t="shared" si="1702"/>
        <v>0.44701086956521741</v>
      </c>
      <c r="Y3301" s="45">
        <f t="shared" si="1703"/>
        <v>1.3196136092912449</v>
      </c>
      <c r="Z3301" s="47">
        <f t="shared" si="1704"/>
        <v>110.66549650766559</v>
      </c>
      <c r="AA3301" s="47">
        <f t="shared" si="1705"/>
        <v>126.35926201025988</v>
      </c>
      <c r="AB3301" s="45">
        <f t="shared" si="1706"/>
        <v>1.9398</v>
      </c>
      <c r="AC3301" s="2" t="str">
        <f t="shared" si="1692"/>
        <v>TY2</v>
      </c>
      <c r="AD3301">
        <f t="shared" si="1693"/>
        <v>125.625</v>
      </c>
      <c r="AE3301">
        <f t="shared" si="1694"/>
        <v>125.703125</v>
      </c>
      <c r="AF3301" s="49">
        <f t="shared" si="1721"/>
        <v>-7.8125E-2</v>
      </c>
      <c r="AG3301" s="3">
        <f t="shared" si="1707"/>
        <v>124.71713649037189</v>
      </c>
      <c r="AH3301">
        <f t="shared" si="1708"/>
        <v>123.09725754512507</v>
      </c>
      <c r="AI3301" s="51">
        <f t="shared" si="1709"/>
        <v>1.6198789452468105</v>
      </c>
      <c r="AJ3301" s="52">
        <f t="shared" si="1710"/>
        <v>1.6980039452468105</v>
      </c>
      <c r="AK3301" s="2">
        <v>41453</v>
      </c>
      <c r="AL3301" t="str">
        <v>912828NT</v>
      </c>
      <c r="AM3301">
        <v>7.5214999999999996</v>
      </c>
      <c r="AN3301">
        <v>-0.27335999999999999</v>
      </c>
      <c r="AO3301">
        <v>0.82050000000000001</v>
      </c>
      <c r="AP3301">
        <v>125.625</v>
      </c>
      <c r="AQ3301">
        <f>VLOOKUP(AL3301,工作表1!$F$3:$G$1000,2,FALSE)</f>
        <v>2.625</v>
      </c>
      <c r="AR3301" t="str">
        <f>VLOOKUP(AL3301,工作表1!$F$3:$H$1000,3,FALSE)</f>
        <v>2020/8/15</v>
      </c>
      <c r="AS3301">
        <f t="shared" si="1695"/>
        <v>0.115</v>
      </c>
      <c r="AT3301">
        <f t="shared" si="1696"/>
        <v>2.5099999999999998</v>
      </c>
      <c r="AU3301" s="43">
        <f t="shared" si="1711"/>
        <v>41501</v>
      </c>
      <c r="AV3301" s="43">
        <f t="shared" si="1697"/>
        <v>41639</v>
      </c>
      <c r="AW3301" s="45">
        <f t="shared" si="1712"/>
        <v>0.98618784530386738</v>
      </c>
      <c r="AX3301" s="45">
        <f t="shared" si="1713"/>
        <v>2.3022837357148265</v>
      </c>
      <c r="AY3301" s="47">
        <f t="shared" si="1714"/>
        <v>104.5412524309894</v>
      </c>
      <c r="AZ3301" s="47">
        <f t="shared" si="1715"/>
        <v>124.71713649037189</v>
      </c>
      <c r="BA3301" s="43"/>
      <c r="BC3301" s="2">
        <v>41452</v>
      </c>
      <c r="BD3301" t="str">
        <v>912828PC</v>
      </c>
      <c r="BE3301">
        <v>-20.612300000000001</v>
      </c>
      <c r="BF3301">
        <v>0.97877999999999998</v>
      </c>
      <c r="BG3301">
        <v>0.82050000000000001</v>
      </c>
      <c r="BH3301">
        <v>125.703125</v>
      </c>
      <c r="BI3301">
        <f>VLOOKUP(BD3301,工作表1!$K$3:$L$1000,2,FALSE)</f>
        <v>2.625</v>
      </c>
      <c r="BJ3301" t="str">
        <f>VLOOKUP(BD3301,工作表1!$K$3:$M$1000,3,FALSE)</f>
        <v>2020/11/15</v>
      </c>
      <c r="BK3301">
        <f t="shared" si="1698"/>
        <v>0.11799999999999999</v>
      </c>
      <c r="BL3301">
        <f t="shared" si="1699"/>
        <v>2.5070000000000001</v>
      </c>
      <c r="BM3301" s="43">
        <f t="shared" si="1716"/>
        <v>41593</v>
      </c>
      <c r="BN3301" s="43">
        <f t="shared" si="1700"/>
        <v>41729</v>
      </c>
      <c r="BO3301" s="45">
        <f t="shared" si="1717"/>
        <v>0.31385869565217395</v>
      </c>
      <c r="BP3301" s="45">
        <f t="shared" si="1718"/>
        <v>2.2987902025014888</v>
      </c>
      <c r="BQ3301" s="47">
        <f t="shared" si="1719"/>
        <v>104.33338438198517</v>
      </c>
      <c r="BR3301" s="47">
        <f t="shared" si="1720"/>
        <v>123.09725754512507</v>
      </c>
    </row>
    <row r="3302" spans="6:70" x14ac:dyDescent="0.25">
      <c r="F3302" s="2">
        <v>41561</v>
      </c>
      <c r="G3302">
        <v>0.1055</v>
      </c>
      <c r="H3302" s="43">
        <v>41613</v>
      </c>
      <c r="I3302">
        <v>2.2282000000000002</v>
      </c>
      <c r="L3302" s="2">
        <v>41452</v>
      </c>
      <c r="M3302" t="str">
        <v>912828ND</v>
      </c>
      <c r="N3302">
        <v>4.0574000000000003</v>
      </c>
      <c r="O3302">
        <v>-0.26568000000000003</v>
      </c>
      <c r="P3302">
        <v>0.86709999999999998</v>
      </c>
      <c r="Q3302">
        <v>126.640625</v>
      </c>
      <c r="R3302">
        <f>VLOOKUP(M3302,工作表1!$A$3:$B$1000,2,FALSE)</f>
        <v>3.5</v>
      </c>
      <c r="S3302" t="str">
        <f>VLOOKUP(M3302,工作表1!$A$3:$C$1000,3,FALSE)</f>
        <v>2020/5/15</v>
      </c>
      <c r="T3302">
        <f t="shared" si="1690"/>
        <v>0.11799999999999999</v>
      </c>
      <c r="U3302">
        <f t="shared" si="1689"/>
        <v>3.3820000000000001</v>
      </c>
      <c r="V3302" s="43">
        <f t="shared" si="1701"/>
        <v>41593</v>
      </c>
      <c r="W3302" s="43">
        <f t="shared" si="1691"/>
        <v>41547</v>
      </c>
      <c r="X3302" s="45">
        <f t="shared" si="1702"/>
        <v>0.41847826086956524</v>
      </c>
      <c r="Y3302" s="45">
        <f t="shared" si="1703"/>
        <v>1.3198481238832638</v>
      </c>
      <c r="Z3302" s="47">
        <f t="shared" si="1704"/>
        <v>110.7902449567389</v>
      </c>
      <c r="AA3302" s="47">
        <f t="shared" si="1705"/>
        <v>126.462235683313</v>
      </c>
      <c r="AB3302" s="45">
        <f t="shared" si="1706"/>
        <v>1.8925000000000001</v>
      </c>
      <c r="AC3302" s="2" t="str">
        <f t="shared" si="1692"/>
        <v>TY2</v>
      </c>
      <c r="AD3302">
        <f t="shared" si="1693"/>
        <v>125.703125</v>
      </c>
      <c r="AE3302">
        <f t="shared" si="1694"/>
        <v>125.375</v>
      </c>
      <c r="AF3302" s="49">
        <f t="shared" si="1721"/>
        <v>0.328125</v>
      </c>
      <c r="AG3302" s="3">
        <f t="shared" si="1707"/>
        <v>124.76764423546057</v>
      </c>
      <c r="AH3302">
        <f t="shared" si="1708"/>
        <v>122.56776756667293</v>
      </c>
      <c r="AI3302" s="51">
        <f t="shared" si="1709"/>
        <v>2.1998766687876383</v>
      </c>
      <c r="AJ3302" s="52">
        <f t="shared" si="1710"/>
        <v>1.8717516687876383</v>
      </c>
      <c r="AK3302" s="2">
        <v>41452</v>
      </c>
      <c r="AL3302" t="str">
        <v>912828NT</v>
      </c>
      <c r="AM3302">
        <v>7.3578999999999999</v>
      </c>
      <c r="AN3302">
        <v>-0.25446000000000002</v>
      </c>
      <c r="AO3302">
        <v>0.82050000000000001</v>
      </c>
      <c r="AP3302">
        <v>125.703125</v>
      </c>
      <c r="AQ3302">
        <f>VLOOKUP(AL3302,工作表1!$F$3:$G$1000,2,FALSE)</f>
        <v>2.625</v>
      </c>
      <c r="AR3302" t="str">
        <f>VLOOKUP(AL3302,工作表1!$F$3:$H$1000,3,FALSE)</f>
        <v>2020/8/15</v>
      </c>
      <c r="AS3302">
        <f t="shared" si="1695"/>
        <v>0.11799999999999999</v>
      </c>
      <c r="AT3302">
        <f t="shared" si="1696"/>
        <v>2.5070000000000001</v>
      </c>
      <c r="AU3302" s="43">
        <f t="shared" si="1711"/>
        <v>41501</v>
      </c>
      <c r="AV3302" s="43">
        <f t="shared" si="1697"/>
        <v>41639</v>
      </c>
      <c r="AW3302" s="45">
        <f t="shared" si="1712"/>
        <v>0.96443370165745856</v>
      </c>
      <c r="AX3302" s="45">
        <f t="shared" si="1713"/>
        <v>2.3021049345341709</v>
      </c>
      <c r="AY3302" s="47">
        <f t="shared" si="1714"/>
        <v>104.61738734633694</v>
      </c>
      <c r="AZ3302" s="47">
        <f t="shared" si="1715"/>
        <v>124.76764423546057</v>
      </c>
      <c r="BA3302" s="43"/>
      <c r="BC3302" s="2">
        <v>41451</v>
      </c>
      <c r="BD3302" t="str">
        <v>912828PC</v>
      </c>
      <c r="BE3302">
        <v>-25.651</v>
      </c>
      <c r="BF3302">
        <v>1.1797299999999999</v>
      </c>
      <c r="BG3302">
        <v>0.82050000000000001</v>
      </c>
      <c r="BH3302">
        <v>125.375</v>
      </c>
      <c r="BI3302">
        <f>VLOOKUP(BD3302,工作表1!$K$3:$L$1000,2,FALSE)</f>
        <v>2.625</v>
      </c>
      <c r="BJ3302" t="str">
        <f>VLOOKUP(BD3302,工作表1!$K$3:$M$1000,3,FALSE)</f>
        <v>2020/11/15</v>
      </c>
      <c r="BK3302">
        <f t="shared" si="1698"/>
        <v>0.12</v>
      </c>
      <c r="BL3302">
        <f t="shared" si="1699"/>
        <v>2.5049999999999999</v>
      </c>
      <c r="BM3302" s="43">
        <f t="shared" si="1716"/>
        <v>41593</v>
      </c>
      <c r="BN3302" s="43">
        <f t="shared" si="1700"/>
        <v>41729</v>
      </c>
      <c r="BO3302" s="45">
        <f t="shared" si="1717"/>
        <v>0.30672554347826086</v>
      </c>
      <c r="BP3302" s="45">
        <f t="shared" si="1718"/>
        <v>2.2988488311494937</v>
      </c>
      <c r="BQ3302" s="47">
        <f t="shared" si="1719"/>
        <v>103.90947173594373</v>
      </c>
      <c r="BR3302" s="47">
        <f t="shared" si="1720"/>
        <v>122.56776756667293</v>
      </c>
    </row>
    <row r="3303" spans="6:70" x14ac:dyDescent="0.25">
      <c r="F3303" s="2">
        <v>41558</v>
      </c>
      <c r="G3303">
        <v>0.105</v>
      </c>
      <c r="H3303" s="43">
        <v>41612</v>
      </c>
      <c r="I3303">
        <v>2.1842000000000001</v>
      </c>
      <c r="L3303" s="2">
        <v>41451</v>
      </c>
      <c r="M3303" t="str">
        <v>912828ND</v>
      </c>
      <c r="N3303">
        <v>3.2315999999999998</v>
      </c>
      <c r="O3303">
        <v>-0.17152999999999999</v>
      </c>
      <c r="P3303">
        <v>0.86709999999999998</v>
      </c>
      <c r="Q3303">
        <v>126.15625</v>
      </c>
      <c r="R3303">
        <f>VLOOKUP(M3303,工作表1!$A$3:$B$1000,2,FALSE)</f>
        <v>3.5</v>
      </c>
      <c r="S3303" t="str">
        <f>VLOOKUP(M3303,工作表1!$A$3:$C$1000,3,FALSE)</f>
        <v>2020/5/15</v>
      </c>
      <c r="T3303">
        <f t="shared" si="1690"/>
        <v>0.12</v>
      </c>
      <c r="U3303">
        <f t="shared" si="1689"/>
        <v>3.38</v>
      </c>
      <c r="V3303" s="43">
        <f t="shared" si="1701"/>
        <v>41593</v>
      </c>
      <c r="W3303" s="43">
        <f t="shared" si="1691"/>
        <v>41547</v>
      </c>
      <c r="X3303" s="45">
        <f t="shared" si="1702"/>
        <v>0.40896739130434784</v>
      </c>
      <c r="Y3303" s="45">
        <f t="shared" si="1703"/>
        <v>1.3199262954139368</v>
      </c>
      <c r="Z3303" s="47">
        <f t="shared" si="1704"/>
        <v>110.3522346761121</v>
      </c>
      <c r="AA3303" s="47">
        <f t="shared" si="1705"/>
        <v>125.94377728979848</v>
      </c>
      <c r="AB3303" s="45">
        <f t="shared" si="1706"/>
        <v>1.9590000000000001</v>
      </c>
      <c r="AC3303" s="2" t="str">
        <f t="shared" si="1692"/>
        <v>TY2</v>
      </c>
      <c r="AD3303">
        <f t="shared" si="1693"/>
        <v>125.375</v>
      </c>
      <c r="AE3303">
        <f t="shared" si="1694"/>
        <v>124.921875</v>
      </c>
      <c r="AF3303" s="49">
        <f t="shared" si="1721"/>
        <v>0.453125</v>
      </c>
      <c r="AG3303" s="3">
        <f t="shared" si="1707"/>
        <v>124.25544295922538</v>
      </c>
      <c r="AH3303">
        <f t="shared" si="1708"/>
        <v>122.11901515974958</v>
      </c>
      <c r="AI3303" s="51">
        <f t="shared" si="1709"/>
        <v>2.136427799475797</v>
      </c>
      <c r="AJ3303" s="52">
        <f t="shared" si="1710"/>
        <v>1.683302799475797</v>
      </c>
      <c r="AK3303" s="2">
        <v>41451</v>
      </c>
      <c r="AL3303" t="str">
        <v>912828NT</v>
      </c>
      <c r="AM3303">
        <v>2.7972999999999999</v>
      </c>
      <c r="AN3303">
        <v>1.248E-2</v>
      </c>
      <c r="AO3303">
        <v>0.82050000000000001</v>
      </c>
      <c r="AP3303">
        <v>125.375</v>
      </c>
      <c r="AQ3303">
        <f>VLOOKUP(AL3303,工作表1!$F$3:$G$1000,2,FALSE)</f>
        <v>2.625</v>
      </c>
      <c r="AR3303" t="str">
        <f>VLOOKUP(AL3303,工作表1!$F$3:$H$1000,3,FALSE)</f>
        <v>2020/8/15</v>
      </c>
      <c r="AS3303">
        <f t="shared" si="1695"/>
        <v>0.12</v>
      </c>
      <c r="AT3303">
        <f t="shared" si="1696"/>
        <v>2.5049999999999999</v>
      </c>
      <c r="AU3303" s="43">
        <f t="shared" si="1711"/>
        <v>41501</v>
      </c>
      <c r="AV3303" s="43">
        <f t="shared" si="1697"/>
        <v>41639</v>
      </c>
      <c r="AW3303" s="45">
        <f t="shared" si="1712"/>
        <v>0.95718232044198903</v>
      </c>
      <c r="AX3303" s="45">
        <f t="shared" si="1713"/>
        <v>2.3020453341406193</v>
      </c>
      <c r="AY3303" s="47">
        <f t="shared" si="1714"/>
        <v>104.20816008046452</v>
      </c>
      <c r="AZ3303" s="47">
        <f t="shared" si="1715"/>
        <v>124.25544295922538</v>
      </c>
      <c r="BA3303" s="43"/>
      <c r="BC3303" s="2">
        <v>41450</v>
      </c>
      <c r="BD3303" t="str">
        <v>912828PC</v>
      </c>
      <c r="BE3303">
        <v>-25.3796</v>
      </c>
      <c r="BF3303">
        <v>1.1730100000000001</v>
      </c>
      <c r="BG3303">
        <v>0.82050000000000001</v>
      </c>
      <c r="BH3303">
        <v>124.921875</v>
      </c>
      <c r="BI3303">
        <f>VLOOKUP(BD3303,工作表1!$K$3:$L$1000,2,FALSE)</f>
        <v>2.625</v>
      </c>
      <c r="BJ3303" t="str">
        <f>VLOOKUP(BD3303,工作表1!$K$3:$M$1000,3,FALSE)</f>
        <v>2020/11/15</v>
      </c>
      <c r="BK3303">
        <f t="shared" si="1698"/>
        <v>0.124</v>
      </c>
      <c r="BL3303">
        <f t="shared" si="1699"/>
        <v>2.5009999999999999</v>
      </c>
      <c r="BM3303" s="43">
        <f t="shared" si="1716"/>
        <v>41593</v>
      </c>
      <c r="BN3303" s="43">
        <f t="shared" si="1700"/>
        <v>41729</v>
      </c>
      <c r="BO3303" s="45">
        <f t="shared" si="1717"/>
        <v>0.29959239130434778</v>
      </c>
      <c r="BP3303" s="45">
        <f t="shared" si="1718"/>
        <v>2.2989074597974986</v>
      </c>
      <c r="BQ3303" s="47">
        <f t="shared" si="1719"/>
        <v>103.5502487117861</v>
      </c>
      <c r="BR3303" s="47">
        <f t="shared" si="1720"/>
        <v>122.11901515974958</v>
      </c>
    </row>
    <row r="3304" spans="6:70" x14ac:dyDescent="0.25">
      <c r="F3304" s="2">
        <v>41557</v>
      </c>
      <c r="G3304">
        <v>9.9000000000000005E-2</v>
      </c>
      <c r="H3304" s="43">
        <v>41611</v>
      </c>
      <c r="I3304">
        <v>2.1280999999999999</v>
      </c>
      <c r="L3304" s="2">
        <v>41450</v>
      </c>
      <c r="M3304" t="str">
        <v>912828ND</v>
      </c>
      <c r="N3304">
        <v>3.5493000000000001</v>
      </c>
      <c r="O3304">
        <v>-0.19886000000000001</v>
      </c>
      <c r="P3304">
        <v>0.86709999999999998</v>
      </c>
      <c r="Q3304">
        <v>125.703125</v>
      </c>
      <c r="R3304">
        <f>VLOOKUP(M3304,工作表1!$A$3:$B$1000,2,FALSE)</f>
        <v>3.5</v>
      </c>
      <c r="S3304" t="str">
        <f>VLOOKUP(M3304,工作表1!$A$3:$C$1000,3,FALSE)</f>
        <v>2020/5/15</v>
      </c>
      <c r="T3304">
        <f t="shared" si="1690"/>
        <v>0.124</v>
      </c>
      <c r="U3304">
        <f t="shared" si="1689"/>
        <v>3.3759999999999999</v>
      </c>
      <c r="V3304" s="43">
        <f t="shared" si="1701"/>
        <v>41593</v>
      </c>
      <c r="W3304" s="43">
        <f t="shared" si="1691"/>
        <v>41547</v>
      </c>
      <c r="X3304" s="45">
        <f t="shared" si="1702"/>
        <v>0.39945652173913043</v>
      </c>
      <c r="Y3304" s="45">
        <f t="shared" si="1703"/>
        <v>1.3200044669446098</v>
      </c>
      <c r="Z3304" s="47">
        <f t="shared" si="1704"/>
        <v>109.97747920573323</v>
      </c>
      <c r="AA3304" s="47">
        <f t="shared" si="1705"/>
        <v>125.4988966320611</v>
      </c>
      <c r="AB3304" s="45">
        <f t="shared" si="1706"/>
        <v>2.0356999999999998</v>
      </c>
      <c r="AC3304" s="2" t="str">
        <f t="shared" si="1692"/>
        <v>TY2</v>
      </c>
      <c r="AD3304">
        <f t="shared" si="1693"/>
        <v>124.921875</v>
      </c>
      <c r="AE3304">
        <f t="shared" si="1694"/>
        <v>125.171875</v>
      </c>
      <c r="AF3304" s="49">
        <f t="shared" si="1721"/>
        <v>-0.25</v>
      </c>
      <c r="AG3304" s="3">
        <f t="shared" si="1707"/>
        <v>123.82476818694039</v>
      </c>
      <c r="AH3304">
        <f t="shared" si="1708"/>
        <v>122.40477492267149</v>
      </c>
      <c r="AI3304" s="51">
        <f t="shared" si="1709"/>
        <v>1.4199932642688964</v>
      </c>
      <c r="AJ3304" s="52">
        <f t="shared" si="1710"/>
        <v>1.6699932642688964</v>
      </c>
      <c r="AK3304" s="2">
        <v>41450</v>
      </c>
      <c r="AL3304" t="str">
        <v>912828NT</v>
      </c>
      <c r="AM3304">
        <v>3.5379999999999998</v>
      </c>
      <c r="AN3304">
        <v>-2.588E-2</v>
      </c>
      <c r="AO3304">
        <v>0.82050000000000001</v>
      </c>
      <c r="AP3304">
        <v>124.921875</v>
      </c>
      <c r="AQ3304">
        <f>VLOOKUP(AL3304,工作表1!$F$3:$G$1000,2,FALSE)</f>
        <v>2.625</v>
      </c>
      <c r="AR3304" t="str">
        <f>VLOOKUP(AL3304,工作表1!$F$3:$H$1000,3,FALSE)</f>
        <v>2020/8/15</v>
      </c>
      <c r="AS3304">
        <f t="shared" si="1695"/>
        <v>0.124</v>
      </c>
      <c r="AT3304">
        <f t="shared" si="1696"/>
        <v>2.5009999999999999</v>
      </c>
      <c r="AU3304" s="43">
        <f t="shared" si="1711"/>
        <v>41501</v>
      </c>
      <c r="AV3304" s="43">
        <f t="shared" si="1697"/>
        <v>41639</v>
      </c>
      <c r="AW3304" s="45">
        <f t="shared" si="1712"/>
        <v>0.94993093922651939</v>
      </c>
      <c r="AX3304" s="45">
        <f t="shared" si="1713"/>
        <v>2.3019857337470673</v>
      </c>
      <c r="AY3304" s="47">
        <f t="shared" si="1714"/>
        <v>103.86476975552767</v>
      </c>
      <c r="AZ3304" s="47">
        <f t="shared" si="1715"/>
        <v>123.82476818694039</v>
      </c>
      <c r="BA3304" s="43"/>
      <c r="BC3304" s="2">
        <v>41449</v>
      </c>
      <c r="BD3304" t="str">
        <v>912828PC</v>
      </c>
      <c r="BE3304">
        <v>-24.067699999999999</v>
      </c>
      <c r="BF3304">
        <v>1.11897</v>
      </c>
      <c r="BG3304">
        <v>0.82050000000000001</v>
      </c>
      <c r="BH3304">
        <v>125.171875</v>
      </c>
      <c r="BI3304">
        <f>VLOOKUP(BD3304,工作表1!$K$3:$L$1000,2,FALSE)</f>
        <v>2.625</v>
      </c>
      <c r="BJ3304" t="str">
        <f>VLOOKUP(BD3304,工作表1!$K$3:$M$1000,3,FALSE)</f>
        <v>2020/11/15</v>
      </c>
      <c r="BK3304">
        <f t="shared" si="1698"/>
        <v>0.127</v>
      </c>
      <c r="BL3304">
        <f t="shared" si="1699"/>
        <v>2.4980000000000002</v>
      </c>
      <c r="BM3304" s="43">
        <f t="shared" si="1716"/>
        <v>41593</v>
      </c>
      <c r="BN3304" s="43">
        <f t="shared" si="1700"/>
        <v>41729</v>
      </c>
      <c r="BO3304" s="45">
        <f t="shared" si="1717"/>
        <v>0.29245923913043476</v>
      </c>
      <c r="BP3304" s="45">
        <f t="shared" si="1718"/>
        <v>2.298966088445503</v>
      </c>
      <c r="BQ3304" s="47">
        <f t="shared" si="1719"/>
        <v>103.79444570076429</v>
      </c>
      <c r="BR3304" s="47">
        <f t="shared" si="1720"/>
        <v>122.40477492267149</v>
      </c>
    </row>
    <row r="3305" spans="6:70" x14ac:dyDescent="0.25">
      <c r="F3305" s="2">
        <v>41556</v>
      </c>
      <c r="G3305">
        <v>0.113</v>
      </c>
      <c r="H3305" s="43">
        <v>41610</v>
      </c>
      <c r="I3305">
        <v>2.1450999999999998</v>
      </c>
      <c r="L3305" s="2">
        <v>41449</v>
      </c>
      <c r="M3305" t="str">
        <v>912828ND</v>
      </c>
      <c r="N3305">
        <v>3.8576999999999999</v>
      </c>
      <c r="O3305">
        <v>-0.22355</v>
      </c>
      <c r="P3305">
        <v>0.86709999999999998</v>
      </c>
      <c r="Q3305">
        <v>125.953125</v>
      </c>
      <c r="R3305">
        <f>VLOOKUP(M3305,工作表1!$A$3:$B$1000,2,FALSE)</f>
        <v>3.5</v>
      </c>
      <c r="S3305" t="str">
        <f>VLOOKUP(M3305,工作表1!$A$3:$C$1000,3,FALSE)</f>
        <v>2020/5/15</v>
      </c>
      <c r="T3305">
        <f t="shared" si="1690"/>
        <v>0.127</v>
      </c>
      <c r="U3305">
        <f t="shared" si="1689"/>
        <v>3.3730000000000002</v>
      </c>
      <c r="V3305" s="43">
        <f t="shared" si="1701"/>
        <v>41593</v>
      </c>
      <c r="W3305" s="43">
        <f t="shared" si="1691"/>
        <v>41547</v>
      </c>
      <c r="X3305" s="45">
        <f t="shared" si="1702"/>
        <v>0.38994565217391303</v>
      </c>
      <c r="Y3305" s="45">
        <f t="shared" si="1703"/>
        <v>1.3200826384752831</v>
      </c>
      <c r="Z3305" s="47">
        <f t="shared" si="1704"/>
        <v>110.21346013290383</v>
      </c>
      <c r="AA3305" s="47">
        <f t="shared" si="1705"/>
        <v>125.75807453196096</v>
      </c>
      <c r="AB3305" s="45">
        <f t="shared" si="1706"/>
        <v>1.9807999999999999</v>
      </c>
      <c r="AC3305" s="2" t="str">
        <f t="shared" si="1692"/>
        <v>TY2</v>
      </c>
      <c r="AD3305">
        <f t="shared" si="1693"/>
        <v>125.171875</v>
      </c>
      <c r="AE3305">
        <f t="shared" si="1694"/>
        <v>125.484375</v>
      </c>
      <c r="AF3305" s="49">
        <f t="shared" si="1721"/>
        <v>-0.3125</v>
      </c>
      <c r="AG3305" s="3">
        <f t="shared" si="1707"/>
        <v>124.07894173180951</v>
      </c>
      <c r="AH3305">
        <f t="shared" si="1708"/>
        <v>122.76664096642637</v>
      </c>
      <c r="AI3305" s="51">
        <f t="shared" si="1709"/>
        <v>1.3123007653831422</v>
      </c>
      <c r="AJ3305" s="52">
        <f t="shared" si="1710"/>
        <v>1.6248007653831422</v>
      </c>
      <c r="AK3305" s="2">
        <v>41449</v>
      </c>
      <c r="AL3305" t="str">
        <v>912828NT</v>
      </c>
      <c r="AM3305">
        <v>3.8172999999999999</v>
      </c>
      <c r="AN3305">
        <v>-3.7350000000000001E-2</v>
      </c>
      <c r="AO3305">
        <v>0.82050000000000001</v>
      </c>
      <c r="AP3305">
        <v>125.171875</v>
      </c>
      <c r="AQ3305">
        <f>VLOOKUP(AL3305,工作表1!$F$3:$G$1000,2,FALSE)</f>
        <v>2.625</v>
      </c>
      <c r="AR3305" t="str">
        <f>VLOOKUP(AL3305,工作表1!$F$3:$H$1000,3,FALSE)</f>
        <v>2020/8/15</v>
      </c>
      <c r="AS3305">
        <f t="shared" si="1695"/>
        <v>0.127</v>
      </c>
      <c r="AT3305">
        <f t="shared" si="1696"/>
        <v>2.4980000000000002</v>
      </c>
      <c r="AU3305" s="43">
        <f t="shared" si="1711"/>
        <v>41501</v>
      </c>
      <c r="AV3305" s="43">
        <f t="shared" si="1697"/>
        <v>41639</v>
      </c>
      <c r="AW3305" s="45">
        <f t="shared" si="1712"/>
        <v>0.94267955801104975</v>
      </c>
      <c r="AX3305" s="45">
        <f t="shared" si="1713"/>
        <v>2.3019261333535153</v>
      </c>
      <c r="AY3305" s="47">
        <f t="shared" si="1714"/>
        <v>104.08380025259353</v>
      </c>
      <c r="AZ3305" s="47">
        <f t="shared" si="1715"/>
        <v>124.07894173180951</v>
      </c>
      <c r="BA3305" s="43"/>
      <c r="BC3305" s="2">
        <v>41446</v>
      </c>
      <c r="BD3305" t="str">
        <v>912828PC</v>
      </c>
      <c r="BE3305">
        <v>-22.599599999999999</v>
      </c>
      <c r="BF3305">
        <v>1.05101</v>
      </c>
      <c r="BG3305">
        <v>0.82050000000000001</v>
      </c>
      <c r="BH3305">
        <v>125.484375</v>
      </c>
      <c r="BI3305">
        <f>VLOOKUP(BD3305,工作表1!$K$3:$L$1000,2,FALSE)</f>
        <v>2.625</v>
      </c>
      <c r="BJ3305" t="str">
        <f>VLOOKUP(BD3305,工作表1!$K$3:$M$1000,3,FALSE)</f>
        <v>2020/11/15</v>
      </c>
      <c r="BK3305">
        <f t="shared" si="1698"/>
        <v>0.121</v>
      </c>
      <c r="BL3305">
        <f t="shared" si="1699"/>
        <v>2.504</v>
      </c>
      <c r="BM3305" s="43">
        <f t="shared" si="1716"/>
        <v>41593</v>
      </c>
      <c r="BN3305" s="43">
        <f t="shared" si="1700"/>
        <v>41729</v>
      </c>
      <c r="BO3305" s="45">
        <f t="shared" si="1717"/>
        <v>0.28532608695652173</v>
      </c>
      <c r="BP3305" s="45">
        <f t="shared" si="1718"/>
        <v>2.2990247170935083</v>
      </c>
      <c r="BQ3305" s="47">
        <f t="shared" si="1719"/>
        <v>104.10807122649926</v>
      </c>
      <c r="BR3305" s="47">
        <f t="shared" si="1720"/>
        <v>122.76664096642637</v>
      </c>
    </row>
    <row r="3306" spans="6:70" x14ac:dyDescent="0.25">
      <c r="F3306" s="2">
        <v>41555</v>
      </c>
      <c r="G3306">
        <v>0.114</v>
      </c>
      <c r="H3306" s="43">
        <v>41607</v>
      </c>
      <c r="I3306">
        <v>2.0916999999999999</v>
      </c>
      <c r="L3306" s="2">
        <v>41446</v>
      </c>
      <c r="M3306" t="str">
        <v>912828ND</v>
      </c>
      <c r="N3306">
        <v>3.8561000000000001</v>
      </c>
      <c r="O3306">
        <v>-0.22328000000000001</v>
      </c>
      <c r="P3306">
        <v>0.86709999999999998</v>
      </c>
      <c r="Q3306">
        <v>126.265625</v>
      </c>
      <c r="R3306">
        <f>VLOOKUP(M3306,工作表1!$A$3:$B$1000,2,FALSE)</f>
        <v>3.5</v>
      </c>
      <c r="S3306" t="str">
        <f>VLOOKUP(M3306,工作表1!$A$3:$C$1000,3,FALSE)</f>
        <v>2020/5/15</v>
      </c>
      <c r="T3306">
        <f t="shared" si="1690"/>
        <v>0.121</v>
      </c>
      <c r="U3306">
        <f t="shared" si="1689"/>
        <v>3.379</v>
      </c>
      <c r="V3306" s="43">
        <f t="shared" si="1701"/>
        <v>41593</v>
      </c>
      <c r="W3306" s="43">
        <f t="shared" si="1691"/>
        <v>41547</v>
      </c>
      <c r="X3306" s="45">
        <f t="shared" si="1702"/>
        <v>0.38043478260869562</v>
      </c>
      <c r="Y3306" s="45">
        <f t="shared" si="1703"/>
        <v>1.3201608100059559</v>
      </c>
      <c r="Z3306" s="47">
        <f t="shared" si="1704"/>
        <v>110.49479209008965</v>
      </c>
      <c r="AA3306" s="47">
        <f t="shared" si="1705"/>
        <v>126.06674810327344</v>
      </c>
      <c r="AB3306" s="45">
        <f t="shared" si="1706"/>
        <v>1.9633</v>
      </c>
      <c r="AC3306" s="2" t="str">
        <f t="shared" si="1692"/>
        <v>TY2</v>
      </c>
      <c r="AD3306">
        <f t="shared" si="1693"/>
        <v>125.484375</v>
      </c>
      <c r="AE3306">
        <f t="shared" si="1694"/>
        <v>126.34375</v>
      </c>
      <c r="AF3306" s="49">
        <f t="shared" si="1721"/>
        <v>-0.859375</v>
      </c>
      <c r="AG3306" s="3">
        <f t="shared" si="1707"/>
        <v>124.443000175064</v>
      </c>
      <c r="AH3306">
        <f t="shared" si="1708"/>
        <v>123.64234876837955</v>
      </c>
      <c r="AI3306" s="51">
        <f t="shared" si="1709"/>
        <v>0.80065140668445167</v>
      </c>
      <c r="AJ3306" s="52">
        <f t="shared" si="1710"/>
        <v>1.6600264066844517</v>
      </c>
      <c r="AK3306" s="2">
        <v>41446</v>
      </c>
      <c r="AL3306" t="str">
        <v>912828NT</v>
      </c>
      <c r="AM3306">
        <v>5.3183999999999996</v>
      </c>
      <c r="AN3306">
        <v>-0.12570999999999999</v>
      </c>
      <c r="AO3306">
        <v>0.82050000000000001</v>
      </c>
      <c r="AP3306">
        <v>125.484375</v>
      </c>
      <c r="AQ3306">
        <f>VLOOKUP(AL3306,工作表1!$F$3:$G$1000,2,FALSE)</f>
        <v>2.625</v>
      </c>
      <c r="AR3306" t="str">
        <f>VLOOKUP(AL3306,工作表1!$F$3:$H$1000,3,FALSE)</f>
        <v>2020/8/15</v>
      </c>
      <c r="AS3306">
        <f t="shared" si="1695"/>
        <v>0.121</v>
      </c>
      <c r="AT3306">
        <f t="shared" si="1696"/>
        <v>2.504</v>
      </c>
      <c r="AU3306" s="43">
        <f t="shared" si="1711"/>
        <v>41501</v>
      </c>
      <c r="AV3306" s="43">
        <f t="shared" si="1697"/>
        <v>41639</v>
      </c>
      <c r="AW3306" s="45">
        <f t="shared" si="1712"/>
        <v>0.9354281767955801</v>
      </c>
      <c r="AX3306" s="45">
        <f t="shared" si="1713"/>
        <v>2.3018665329599637</v>
      </c>
      <c r="AY3306" s="47">
        <f t="shared" si="1714"/>
        <v>104.39772464211795</v>
      </c>
      <c r="AZ3306" s="47">
        <f t="shared" si="1715"/>
        <v>124.443000175064</v>
      </c>
      <c r="BA3306" s="43"/>
      <c r="BC3306" s="2">
        <v>41445</v>
      </c>
      <c r="BD3306" t="str">
        <v>912828PC</v>
      </c>
      <c r="BE3306">
        <v>-21.845800000000001</v>
      </c>
      <c r="BF3306">
        <v>1.00397</v>
      </c>
      <c r="BG3306">
        <v>0.82050000000000001</v>
      </c>
      <c r="BH3306">
        <v>126.34375</v>
      </c>
      <c r="BI3306">
        <f>VLOOKUP(BD3306,工作表1!$K$3:$L$1000,2,FALSE)</f>
        <v>2.625</v>
      </c>
      <c r="BJ3306" t="str">
        <f>VLOOKUP(BD3306,工作表1!$K$3:$M$1000,3,FALSE)</f>
        <v>2020/11/15</v>
      </c>
      <c r="BK3306">
        <f t="shared" si="1698"/>
        <v>0.11849999999999999</v>
      </c>
      <c r="BL3306">
        <f t="shared" si="1699"/>
        <v>2.5065</v>
      </c>
      <c r="BM3306" s="43">
        <f t="shared" si="1716"/>
        <v>41593</v>
      </c>
      <c r="BN3306" s="43">
        <f t="shared" si="1700"/>
        <v>41729</v>
      </c>
      <c r="BO3306" s="45">
        <f t="shared" si="1717"/>
        <v>0.26392663043478259</v>
      </c>
      <c r="BP3306" s="45">
        <f t="shared" si="1718"/>
        <v>2.2992006030375225</v>
      </c>
      <c r="BQ3306" s="47">
        <f t="shared" si="1719"/>
        <v>104.8647480662819</v>
      </c>
      <c r="BR3306" s="47">
        <f t="shared" si="1720"/>
        <v>123.64234876837955</v>
      </c>
    </row>
    <row r="3307" spans="6:70" x14ac:dyDescent="0.25">
      <c r="F3307" s="2">
        <v>41554</v>
      </c>
      <c r="G3307">
        <v>0.10100000000000001</v>
      </c>
      <c r="H3307" s="43">
        <v>41606</v>
      </c>
      <c r="I3307">
        <v>2.0663999999999998</v>
      </c>
      <c r="L3307" s="2">
        <v>41445</v>
      </c>
      <c r="M3307" t="str">
        <v>912828ND</v>
      </c>
      <c r="N3307">
        <v>3.4980000000000002</v>
      </c>
      <c r="O3307">
        <v>-0.17623</v>
      </c>
      <c r="P3307">
        <v>0.86709999999999998</v>
      </c>
      <c r="Q3307">
        <v>127.09375</v>
      </c>
      <c r="R3307">
        <f>VLOOKUP(M3307,工作表1!$A$3:$B$1000,2,FALSE)</f>
        <v>3.5</v>
      </c>
      <c r="S3307" t="str">
        <f>VLOOKUP(M3307,工作表1!$A$3:$C$1000,3,FALSE)</f>
        <v>2020/5/15</v>
      </c>
      <c r="T3307">
        <f t="shared" si="1690"/>
        <v>0.11849999999999999</v>
      </c>
      <c r="U3307">
        <f t="shared" si="1689"/>
        <v>3.3815</v>
      </c>
      <c r="V3307" s="43">
        <f t="shared" si="1701"/>
        <v>41593</v>
      </c>
      <c r="W3307" s="43">
        <f t="shared" si="1691"/>
        <v>41547</v>
      </c>
      <c r="X3307" s="45">
        <f t="shared" si="1702"/>
        <v>0.35190217391304346</v>
      </c>
      <c r="Y3307" s="45">
        <f t="shared" si="1703"/>
        <v>1.3203953245979749</v>
      </c>
      <c r="Z3307" s="47">
        <f t="shared" si="1704"/>
        <v>111.22774375188368</v>
      </c>
      <c r="AA3307" s="47">
        <f t="shared" si="1705"/>
        <v>126.86948938156068</v>
      </c>
      <c r="AB3307" s="45">
        <f t="shared" si="1706"/>
        <v>1.8347</v>
      </c>
      <c r="AC3307" s="2" t="str">
        <f t="shared" si="1692"/>
        <v>TY2</v>
      </c>
      <c r="AD3307">
        <f t="shared" si="1693"/>
        <v>126.34375</v>
      </c>
      <c r="AE3307">
        <f t="shared" si="1694"/>
        <v>127.40625</v>
      </c>
      <c r="AF3307" s="49">
        <f t="shared" si="1721"/>
        <v>-1.0625</v>
      </c>
      <c r="AG3307" s="3">
        <f t="shared" si="1707"/>
        <v>125.29132255898661</v>
      </c>
      <c r="AH3307">
        <f t="shared" si="1708"/>
        <v>125.61666042046993</v>
      </c>
      <c r="AI3307" s="51">
        <f t="shared" si="1709"/>
        <v>-0.32533786148331956</v>
      </c>
      <c r="AJ3307" s="52">
        <f t="shared" si="1710"/>
        <v>0.73716213851668044</v>
      </c>
      <c r="AK3307" s="2">
        <v>41445</v>
      </c>
      <c r="AL3307" t="str">
        <v>912828NT</v>
      </c>
      <c r="AM3307">
        <v>5.5754000000000001</v>
      </c>
      <c r="AN3307">
        <v>-0.13622000000000001</v>
      </c>
      <c r="AO3307">
        <v>0.82050000000000001</v>
      </c>
      <c r="AP3307">
        <v>126.34375</v>
      </c>
      <c r="AQ3307">
        <f>VLOOKUP(AL3307,工作表1!$F$3:$G$1000,2,FALSE)</f>
        <v>2.625</v>
      </c>
      <c r="AR3307" t="str">
        <f>VLOOKUP(AL3307,工作表1!$F$3:$H$1000,3,FALSE)</f>
        <v>2020/8/15</v>
      </c>
      <c r="AS3307">
        <f t="shared" si="1695"/>
        <v>0.11849999999999999</v>
      </c>
      <c r="AT3307">
        <f t="shared" si="1696"/>
        <v>2.5065</v>
      </c>
      <c r="AU3307" s="43">
        <f t="shared" si="1711"/>
        <v>41501</v>
      </c>
      <c r="AV3307" s="43">
        <f t="shared" si="1697"/>
        <v>41639</v>
      </c>
      <c r="AW3307" s="45">
        <f t="shared" si="1712"/>
        <v>0.91367403314917128</v>
      </c>
      <c r="AX3307" s="45">
        <f t="shared" si="1713"/>
        <v>2.3016877317793085</v>
      </c>
      <c r="AY3307" s="47">
        <f t="shared" si="1714"/>
        <v>105.13130674640649</v>
      </c>
      <c r="AZ3307" s="47">
        <f t="shared" si="1715"/>
        <v>125.29132255898661</v>
      </c>
      <c r="BA3307" s="43"/>
      <c r="BC3307" s="2">
        <v>41444</v>
      </c>
      <c r="BD3307" t="str">
        <v>912828NT</v>
      </c>
      <c r="BE3307">
        <v>1.3753</v>
      </c>
      <c r="BF3307">
        <v>9.1660000000000005E-2</v>
      </c>
      <c r="BG3307">
        <v>0.82050000000000001</v>
      </c>
      <c r="BH3307">
        <v>127.40625</v>
      </c>
      <c r="BI3307">
        <f>VLOOKUP(BD3307,工作表1!$K$3:$L$1000,2,FALSE)</f>
        <v>2.625</v>
      </c>
      <c r="BJ3307" t="str">
        <f>VLOOKUP(BD3307,工作表1!$K$3:$M$1000,3,FALSE)</f>
        <v>2020/8/15</v>
      </c>
      <c r="BK3307">
        <f t="shared" si="1698"/>
        <v>0.113</v>
      </c>
      <c r="BL3307">
        <f t="shared" si="1699"/>
        <v>2.512</v>
      </c>
      <c r="BM3307" s="43">
        <f t="shared" si="1716"/>
        <v>41501</v>
      </c>
      <c r="BN3307" s="43">
        <f t="shared" si="1700"/>
        <v>41729</v>
      </c>
      <c r="BO3307" s="45">
        <f t="shared" si="1717"/>
        <v>0.90642265193370164</v>
      </c>
      <c r="BP3307" s="45">
        <f t="shared" si="1718"/>
        <v>2.9488884053583595</v>
      </c>
      <c r="BQ3307" s="47">
        <f t="shared" si="1719"/>
        <v>106.50108104698948</v>
      </c>
      <c r="BR3307" s="47">
        <f t="shared" si="1720"/>
        <v>125.61666042046993</v>
      </c>
    </row>
    <row r="3308" spans="6:70" x14ac:dyDescent="0.25">
      <c r="F3308" s="2">
        <v>41551</v>
      </c>
      <c r="G3308">
        <v>0.1</v>
      </c>
      <c r="H3308" s="43">
        <v>41605</v>
      </c>
      <c r="I3308">
        <v>2.0663999999999998</v>
      </c>
      <c r="L3308" s="2">
        <v>41444</v>
      </c>
      <c r="M3308" t="str">
        <v>912828MP</v>
      </c>
      <c r="N3308">
        <v>-25.525099999999998</v>
      </c>
      <c r="O3308">
        <v>31.571159999999999</v>
      </c>
      <c r="P3308">
        <v>0.87370000000000003</v>
      </c>
      <c r="Q3308">
        <v>129.890625</v>
      </c>
      <c r="R3308">
        <f>VLOOKUP(M3308,工作表1!$A$3:$B$1000,2,FALSE)</f>
        <v>3.625</v>
      </c>
      <c r="S3308" t="str">
        <f>VLOOKUP(M3308,工作表1!$A$3:$C$1000,3,FALSE)</f>
        <v>2020/2/15</v>
      </c>
      <c r="T3308">
        <f t="shared" si="1690"/>
        <v>0.113</v>
      </c>
      <c r="U3308">
        <f t="shared" si="1689"/>
        <v>3.512</v>
      </c>
      <c r="V3308" s="43">
        <f t="shared" si="1701"/>
        <v>41501</v>
      </c>
      <c r="W3308" s="43">
        <f t="shared" si="1691"/>
        <v>41547</v>
      </c>
      <c r="X3308" s="45">
        <f t="shared" si="1702"/>
        <v>1.2517265193370166</v>
      </c>
      <c r="Y3308" s="45">
        <f t="shared" si="1703"/>
        <v>2.2647402179671534</v>
      </c>
      <c r="Z3308" s="47">
        <f t="shared" si="1704"/>
        <v>104.82377575919531</v>
      </c>
      <c r="AA3308" s="47">
        <f t="shared" si="1705"/>
        <v>118.56579665268515</v>
      </c>
      <c r="AB3308" s="45">
        <f t="shared" si="1706"/>
        <v>1.7807999999999999</v>
      </c>
      <c r="AC3308" s="2" t="str">
        <f t="shared" si="1692"/>
        <v>TY2</v>
      </c>
      <c r="AD3308">
        <f t="shared" si="1693"/>
        <v>127.90625</v>
      </c>
      <c r="AE3308">
        <f t="shared" si="1694"/>
        <v>128.734375</v>
      </c>
      <c r="AF3308" s="49">
        <f t="shared" si="1721"/>
        <v>-0.828125</v>
      </c>
      <c r="AG3308" s="3">
        <f t="shared" si="1707"/>
        <v>127.51621203962407</v>
      </c>
      <c r="AH3308">
        <f t="shared" si="1708"/>
        <v>126.98873270719554</v>
      </c>
      <c r="AI3308" s="51">
        <f t="shared" si="1709"/>
        <v>0.52747933242852696</v>
      </c>
      <c r="AJ3308" s="52">
        <f t="shared" si="1710"/>
        <v>1.355604332428527</v>
      </c>
      <c r="AK3308" s="2">
        <v>41444</v>
      </c>
      <c r="AL3308" t="str">
        <v>912828ND</v>
      </c>
      <c r="AM3308">
        <v>4.1165000000000003</v>
      </c>
      <c r="AN3308">
        <v>-0.23732</v>
      </c>
      <c r="AO3308">
        <v>0.86709999999999998</v>
      </c>
      <c r="AP3308">
        <v>127.90625</v>
      </c>
      <c r="AQ3308">
        <f>VLOOKUP(AL3308,工作表1!$F$3:$G$1000,2,FALSE)</f>
        <v>3.5</v>
      </c>
      <c r="AR3308" t="str">
        <f>VLOOKUP(AL3308,工作表1!$F$3:$H$1000,3,FALSE)</f>
        <v>2020/5/15</v>
      </c>
      <c r="AS3308">
        <f t="shared" si="1695"/>
        <v>0.113</v>
      </c>
      <c r="AT3308">
        <f t="shared" si="1696"/>
        <v>3.387</v>
      </c>
      <c r="AU3308" s="43">
        <f t="shared" si="1711"/>
        <v>41593</v>
      </c>
      <c r="AV3308" s="43">
        <f t="shared" si="1697"/>
        <v>41639</v>
      </c>
      <c r="AW3308" s="45">
        <f t="shared" si="1712"/>
        <v>0.34239130434782611</v>
      </c>
      <c r="AX3308" s="45">
        <f t="shared" si="1713"/>
        <v>2.2026652769505661</v>
      </c>
      <c r="AY3308" s="47">
        <f t="shared" si="1714"/>
        <v>112.91411931648344</v>
      </c>
      <c r="AZ3308" s="47">
        <f t="shared" si="1715"/>
        <v>127.51621203962407</v>
      </c>
      <c r="BA3308" s="43"/>
      <c r="BC3308" s="2">
        <v>41443</v>
      </c>
      <c r="BD3308" t="str">
        <v>912828NT</v>
      </c>
      <c r="BE3308">
        <v>2.2645</v>
      </c>
      <c r="BF3308">
        <v>4.1869999999999997E-2</v>
      </c>
      <c r="BG3308">
        <v>0.82050000000000001</v>
      </c>
      <c r="BH3308">
        <v>128.734375</v>
      </c>
      <c r="BI3308">
        <f>VLOOKUP(BD3308,工作表1!$K$3:$L$1000,2,FALSE)</f>
        <v>2.625</v>
      </c>
      <c r="BJ3308" t="str">
        <f>VLOOKUP(BD3308,工作表1!$K$3:$M$1000,3,FALSE)</f>
        <v>2020/8/15</v>
      </c>
      <c r="BK3308">
        <f t="shared" si="1698"/>
        <v>0.11169999999999999</v>
      </c>
      <c r="BL3308">
        <f t="shared" si="1699"/>
        <v>2.5133000000000001</v>
      </c>
      <c r="BM3308" s="43">
        <f t="shared" si="1716"/>
        <v>41501</v>
      </c>
      <c r="BN3308" s="43">
        <f t="shared" si="1700"/>
        <v>41729</v>
      </c>
      <c r="BO3308" s="45">
        <f t="shared" si="1717"/>
        <v>0.89917127071823211</v>
      </c>
      <c r="BP3308" s="45">
        <f t="shared" si="1718"/>
        <v>2.9488288049648075</v>
      </c>
      <c r="BQ3308" s="47">
        <f t="shared" si="1719"/>
        <v>107.63998218397083</v>
      </c>
      <c r="BR3308" s="47">
        <f t="shared" si="1720"/>
        <v>126.98873270719554</v>
      </c>
    </row>
    <row r="3309" spans="6:70" x14ac:dyDescent="0.25">
      <c r="F3309" s="2">
        <v>41550</v>
      </c>
      <c r="G3309">
        <v>9.6500000000000002E-2</v>
      </c>
      <c r="H3309" s="43">
        <v>41604</v>
      </c>
      <c r="I3309">
        <v>2.0343</v>
      </c>
      <c r="L3309" s="2">
        <v>41443</v>
      </c>
      <c r="M3309" t="str">
        <v>912828MP</v>
      </c>
      <c r="N3309">
        <v>-0.2636</v>
      </c>
      <c r="O3309">
        <v>0.36831000000000003</v>
      </c>
      <c r="P3309">
        <v>0.87370000000000003</v>
      </c>
      <c r="Q3309">
        <v>130.28125</v>
      </c>
      <c r="R3309">
        <f>VLOOKUP(M3309,工作表1!$A$3:$B$1000,2,FALSE)</f>
        <v>3.625</v>
      </c>
      <c r="S3309" t="str">
        <f>VLOOKUP(M3309,工作表1!$A$3:$C$1000,3,FALSE)</f>
        <v>2020/2/15</v>
      </c>
      <c r="T3309">
        <f t="shared" si="1690"/>
        <v>0.11169999999999999</v>
      </c>
      <c r="U3309">
        <f t="shared" si="1689"/>
        <v>3.5133000000000001</v>
      </c>
      <c r="V3309" s="43">
        <f t="shared" si="1701"/>
        <v>41501</v>
      </c>
      <c r="W3309" s="43">
        <f t="shared" si="1691"/>
        <v>41547</v>
      </c>
      <c r="X3309" s="45">
        <f t="shared" si="1702"/>
        <v>1.2417127071823204</v>
      </c>
      <c r="Y3309" s="45">
        <f t="shared" si="1703"/>
        <v>2.2646579126617725</v>
      </c>
      <c r="Z3309" s="47">
        <f t="shared" si="1704"/>
        <v>114.72509743427014</v>
      </c>
      <c r="AA3309" s="47">
        <f t="shared" si="1705"/>
        <v>129.88417031821572</v>
      </c>
      <c r="AB3309" s="45">
        <f t="shared" si="1706"/>
        <v>1.5727</v>
      </c>
      <c r="AC3309" s="2" t="str">
        <f t="shared" si="1692"/>
        <v>TY2</v>
      </c>
      <c r="AD3309">
        <f t="shared" si="1693"/>
        <v>129.234375</v>
      </c>
      <c r="AE3309">
        <f t="shared" si="1694"/>
        <v>129.3125</v>
      </c>
      <c r="AF3309" s="49">
        <f t="shared" si="1721"/>
        <v>-7.8125E-2</v>
      </c>
      <c r="AG3309" s="3">
        <f t="shared" si="1707"/>
        <v>128.79421251205486</v>
      </c>
      <c r="AH3309">
        <f t="shared" si="1708"/>
        <v>126.8212768312939</v>
      </c>
      <c r="AI3309" s="51">
        <f t="shared" si="1709"/>
        <v>1.9729356807609548</v>
      </c>
      <c r="AJ3309" s="52">
        <f t="shared" si="1710"/>
        <v>2.0510606807609548</v>
      </c>
      <c r="AK3309" s="2">
        <v>41443</v>
      </c>
      <c r="AL3309" t="str">
        <v>912828ND</v>
      </c>
      <c r="AM3309">
        <v>3.4632000000000001</v>
      </c>
      <c r="AN3309">
        <v>-0.16949</v>
      </c>
      <c r="AO3309">
        <v>0.86709999999999998</v>
      </c>
      <c r="AP3309">
        <v>129.234375</v>
      </c>
      <c r="AQ3309">
        <f>VLOOKUP(AL3309,工作表1!$F$3:$G$1000,2,FALSE)</f>
        <v>3.5</v>
      </c>
      <c r="AR3309" t="str">
        <f>VLOOKUP(AL3309,工作表1!$F$3:$H$1000,3,FALSE)</f>
        <v>2020/5/15</v>
      </c>
      <c r="AS3309">
        <f t="shared" si="1695"/>
        <v>0.11169999999999999</v>
      </c>
      <c r="AT3309">
        <f t="shared" si="1696"/>
        <v>3.3883000000000001</v>
      </c>
      <c r="AU3309" s="43">
        <f t="shared" si="1711"/>
        <v>41593</v>
      </c>
      <c r="AV3309" s="43">
        <f t="shared" si="1697"/>
        <v>41639</v>
      </c>
      <c r="AW3309" s="45">
        <f t="shared" si="1712"/>
        <v>0.3328804347826087</v>
      </c>
      <c r="AX3309" s="45">
        <f t="shared" si="1713"/>
        <v>2.2027434484812392</v>
      </c>
      <c r="AY3309" s="47">
        <f t="shared" si="1714"/>
        <v>114.03506435185118</v>
      </c>
      <c r="AZ3309" s="47">
        <f t="shared" si="1715"/>
        <v>128.79421251205486</v>
      </c>
      <c r="BA3309" s="43"/>
      <c r="BC3309" s="2">
        <v>41442</v>
      </c>
      <c r="BD3309" t="str">
        <v>912828NT</v>
      </c>
      <c r="BE3309">
        <v>-10.554399999999999</v>
      </c>
      <c r="BF3309">
        <v>0.73392999999999997</v>
      </c>
      <c r="BG3309">
        <v>0.82050000000000001</v>
      </c>
      <c r="BH3309">
        <v>129.3125</v>
      </c>
      <c r="BI3309">
        <f>VLOOKUP(BD3309,工作表1!$K$3:$L$1000,2,FALSE)</f>
        <v>2.625</v>
      </c>
      <c r="BJ3309" t="str">
        <f>VLOOKUP(BD3309,工作表1!$K$3:$M$1000,3,FALSE)</f>
        <v>2020/8/15</v>
      </c>
      <c r="BK3309">
        <f t="shared" si="1698"/>
        <v>0.109</v>
      </c>
      <c r="BL3309">
        <f t="shared" si="1699"/>
        <v>2.516</v>
      </c>
      <c r="BM3309" s="43">
        <f t="shared" si="1716"/>
        <v>41501</v>
      </c>
      <c r="BN3309" s="43">
        <f t="shared" si="1700"/>
        <v>41729</v>
      </c>
      <c r="BO3309" s="45">
        <f t="shared" si="1717"/>
        <v>0.89191988950276246</v>
      </c>
      <c r="BP3309" s="45">
        <f t="shared" si="1718"/>
        <v>2.9487692045712555</v>
      </c>
      <c r="BQ3309" s="47">
        <f t="shared" si="1719"/>
        <v>107.51681990796096</v>
      </c>
      <c r="BR3309" s="47">
        <f t="shared" si="1720"/>
        <v>126.8212768312939</v>
      </c>
    </row>
    <row r="3310" spans="6:70" x14ac:dyDescent="0.25">
      <c r="F3310" s="2">
        <v>41549</v>
      </c>
      <c r="G3310">
        <v>9.5000000000000001E-2</v>
      </c>
      <c r="H3310" s="43">
        <v>41603</v>
      </c>
      <c r="I3310">
        <v>2.0537999999999998</v>
      </c>
      <c r="L3310" s="2">
        <v>41442</v>
      </c>
      <c r="M3310" t="str">
        <v>912828MP</v>
      </c>
      <c r="N3310">
        <v>0.216</v>
      </c>
      <c r="O3310">
        <v>-0.15232999999999999</v>
      </c>
      <c r="P3310">
        <v>0.87370000000000003</v>
      </c>
      <c r="Q3310">
        <v>130.359375</v>
      </c>
      <c r="R3310">
        <f>VLOOKUP(M3310,工作表1!$A$3:$B$1000,2,FALSE)</f>
        <v>3.625</v>
      </c>
      <c r="S3310" t="str">
        <f>VLOOKUP(M3310,工作表1!$A$3:$C$1000,3,FALSE)</f>
        <v>2020/2/15</v>
      </c>
      <c r="T3310">
        <f t="shared" si="1690"/>
        <v>0.109</v>
      </c>
      <c r="U3310">
        <f t="shared" si="1689"/>
        <v>3.516</v>
      </c>
      <c r="V3310" s="43">
        <f t="shared" si="1701"/>
        <v>41501</v>
      </c>
      <c r="W3310" s="43">
        <f t="shared" si="1691"/>
        <v>41547</v>
      </c>
      <c r="X3310" s="45">
        <f t="shared" si="1702"/>
        <v>1.2316988950276244</v>
      </c>
      <c r="Y3310" s="45">
        <f t="shared" si="1703"/>
        <v>2.2645756073563916</v>
      </c>
      <c r="Z3310" s="47">
        <f t="shared" si="1704"/>
        <v>114.98097067769682</v>
      </c>
      <c r="AA3310" s="47">
        <f t="shared" si="1705"/>
        <v>130.1623012250021</v>
      </c>
      <c r="AB3310" s="45">
        <f t="shared" si="1706"/>
        <v>1.5679000000000001</v>
      </c>
      <c r="AC3310" s="2" t="str">
        <f t="shared" si="1692"/>
        <v>TY2</v>
      </c>
      <c r="AD3310">
        <f t="shared" si="1693"/>
        <v>129.3125</v>
      </c>
      <c r="AE3310">
        <f t="shared" si="1694"/>
        <v>129.609375</v>
      </c>
      <c r="AF3310" s="49">
        <f t="shared" si="1721"/>
        <v>-0.296875</v>
      </c>
      <c r="AG3310" s="3">
        <f t="shared" si="1707"/>
        <v>128.90533638516791</v>
      </c>
      <c r="AH3310">
        <f t="shared" si="1708"/>
        <v>127.10781213349225</v>
      </c>
      <c r="AI3310" s="51">
        <f t="shared" si="1709"/>
        <v>1.797524251675668</v>
      </c>
      <c r="AJ3310" s="52">
        <f t="shared" si="1710"/>
        <v>2.094399251675668</v>
      </c>
      <c r="AK3310" s="2">
        <v>41442</v>
      </c>
      <c r="AL3310" t="str">
        <v>912828ND</v>
      </c>
      <c r="AM3310">
        <v>4.0509000000000004</v>
      </c>
      <c r="AN3310">
        <v>-0.21804000000000001</v>
      </c>
      <c r="AO3310">
        <v>0.86709999999999998</v>
      </c>
      <c r="AP3310">
        <v>129.3125</v>
      </c>
      <c r="AQ3310">
        <f>VLOOKUP(AL3310,工作表1!$F$3:$G$1000,2,FALSE)</f>
        <v>3.5</v>
      </c>
      <c r="AR3310" t="str">
        <f>VLOOKUP(AL3310,工作表1!$F$3:$H$1000,3,FALSE)</f>
        <v>2020/5/15</v>
      </c>
      <c r="AS3310">
        <f t="shared" si="1695"/>
        <v>0.109</v>
      </c>
      <c r="AT3310">
        <f t="shared" si="1696"/>
        <v>3.391</v>
      </c>
      <c r="AU3310" s="43">
        <f t="shared" si="1711"/>
        <v>41593</v>
      </c>
      <c r="AV3310" s="43">
        <f t="shared" si="1697"/>
        <v>41639</v>
      </c>
      <c r="AW3310" s="45">
        <f t="shared" si="1712"/>
        <v>0.3233695652173913</v>
      </c>
      <c r="AX3310" s="45">
        <f t="shared" si="1713"/>
        <v>2.2028216200119117</v>
      </c>
      <c r="AY3310" s="47">
        <f t="shared" si="1714"/>
        <v>114.14498013239491</v>
      </c>
      <c r="AZ3310" s="47">
        <f t="shared" si="1715"/>
        <v>128.90533638516791</v>
      </c>
      <c r="BA3310" s="43"/>
      <c r="BC3310" s="2">
        <v>41439</v>
      </c>
      <c r="BD3310" t="str">
        <v>912828NT</v>
      </c>
      <c r="BE3310">
        <v>-10.952500000000001</v>
      </c>
      <c r="BF3310">
        <v>0.72994000000000003</v>
      </c>
      <c r="BG3310">
        <v>0.82050000000000001</v>
      </c>
      <c r="BH3310">
        <v>129.609375</v>
      </c>
      <c r="BI3310">
        <f>VLOOKUP(BD3310,工作表1!$K$3:$L$1000,2,FALSE)</f>
        <v>2.625</v>
      </c>
      <c r="BJ3310" t="str">
        <f>VLOOKUP(BD3310,工作表1!$K$3:$M$1000,3,FALSE)</f>
        <v>2020/8/15</v>
      </c>
      <c r="BK3310">
        <f t="shared" si="1698"/>
        <v>0.1047</v>
      </c>
      <c r="BL3310">
        <f t="shared" si="1699"/>
        <v>2.5203000000000002</v>
      </c>
      <c r="BM3310" s="43">
        <f t="shared" si="1716"/>
        <v>41501</v>
      </c>
      <c r="BN3310" s="43">
        <f t="shared" si="1700"/>
        <v>41729</v>
      </c>
      <c r="BO3310" s="45">
        <f t="shared" si="1717"/>
        <v>0.88466850828729293</v>
      </c>
      <c r="BP3310" s="45">
        <f t="shared" si="1718"/>
        <v>2.9487096041777034</v>
      </c>
      <c r="BQ3310" s="47">
        <f t="shared" si="1719"/>
        <v>107.7674479491377</v>
      </c>
      <c r="BR3310" s="47">
        <f t="shared" si="1720"/>
        <v>127.10781213349225</v>
      </c>
    </row>
    <row r="3311" spans="6:70" x14ac:dyDescent="0.25">
      <c r="F3311" s="2">
        <v>41548</v>
      </c>
      <c r="G3311">
        <v>9.8500000000000004E-2</v>
      </c>
      <c r="H3311" s="43">
        <v>41600</v>
      </c>
      <c r="I3311">
        <v>2.0684</v>
      </c>
      <c r="L3311" s="2">
        <v>41439</v>
      </c>
      <c r="M3311" t="str">
        <v>912828MP</v>
      </c>
      <c r="N3311">
        <v>0.97289999999999999</v>
      </c>
      <c r="O3311">
        <v>-0.80510999999999999</v>
      </c>
      <c r="P3311">
        <v>0.87370000000000003</v>
      </c>
      <c r="Q3311">
        <v>130.625</v>
      </c>
      <c r="R3311">
        <f>VLOOKUP(M3311,工作表1!$A$3:$B$1000,2,FALSE)</f>
        <v>3.625</v>
      </c>
      <c r="S3311" t="str">
        <f>VLOOKUP(M3311,工作表1!$A$3:$C$1000,3,FALSE)</f>
        <v>2020/2/15</v>
      </c>
      <c r="T3311">
        <f t="shared" si="1690"/>
        <v>0.1047</v>
      </c>
      <c r="U3311">
        <f t="shared" si="1689"/>
        <v>3.5203000000000002</v>
      </c>
      <c r="V3311" s="43">
        <f t="shared" si="1701"/>
        <v>41501</v>
      </c>
      <c r="W3311" s="43">
        <f t="shared" si="1691"/>
        <v>41547</v>
      </c>
      <c r="X3311" s="45">
        <f t="shared" si="1702"/>
        <v>1.2216850828729282</v>
      </c>
      <c r="Y3311" s="45">
        <f t="shared" si="1703"/>
        <v>2.2644933020510103</v>
      </c>
      <c r="Z3311" s="47">
        <f t="shared" si="1704"/>
        <v>115.45429106562543</v>
      </c>
      <c r="AA3311" s="47">
        <f t="shared" si="1705"/>
        <v>130.6887616245609</v>
      </c>
      <c r="AB3311" s="45">
        <f t="shared" si="1706"/>
        <v>1.5223</v>
      </c>
      <c r="AC3311" s="2" t="str">
        <f t="shared" si="1692"/>
        <v>TY2</v>
      </c>
      <c r="AD3311">
        <f t="shared" si="1693"/>
        <v>129.609375</v>
      </c>
      <c r="AE3311">
        <f t="shared" si="1694"/>
        <v>129.015625</v>
      </c>
      <c r="AF3311" s="49">
        <f t="shared" si="1721"/>
        <v>0.59375</v>
      </c>
      <c r="AG3311" s="3">
        <f t="shared" si="1707"/>
        <v>129.19295946834961</v>
      </c>
      <c r="AH3311">
        <f t="shared" si="1708"/>
        <v>126.44325636255179</v>
      </c>
      <c r="AI3311" s="51">
        <f t="shared" si="1709"/>
        <v>2.7497031057978205</v>
      </c>
      <c r="AJ3311" s="52">
        <f t="shared" si="1710"/>
        <v>2.1559531057978205</v>
      </c>
      <c r="AK3311" s="2">
        <v>41439</v>
      </c>
      <c r="AL3311" t="str">
        <v>912828ND</v>
      </c>
      <c r="AM3311">
        <v>3.8071000000000002</v>
      </c>
      <c r="AN3311">
        <v>-0.21154000000000001</v>
      </c>
      <c r="AO3311">
        <v>0.86709999999999998</v>
      </c>
      <c r="AP3311">
        <v>129.609375</v>
      </c>
      <c r="AQ3311">
        <f>VLOOKUP(AL3311,工作表1!$F$3:$G$1000,2,FALSE)</f>
        <v>3.5</v>
      </c>
      <c r="AR3311" t="str">
        <f>VLOOKUP(AL3311,工作表1!$F$3:$H$1000,3,FALSE)</f>
        <v>2020/5/15</v>
      </c>
      <c r="AS3311">
        <f t="shared" si="1695"/>
        <v>0.1047</v>
      </c>
      <c r="AT3311">
        <f t="shared" si="1696"/>
        <v>3.3953000000000002</v>
      </c>
      <c r="AU3311" s="43">
        <f t="shared" si="1711"/>
        <v>41593</v>
      </c>
      <c r="AV3311" s="43">
        <f t="shared" si="1697"/>
        <v>41639</v>
      </c>
      <c r="AW3311" s="45">
        <f t="shared" si="1712"/>
        <v>0.31385869565217389</v>
      </c>
      <c r="AX3311" s="45">
        <f t="shared" si="1713"/>
        <v>2.2028997915425848</v>
      </c>
      <c r="AY3311" s="47">
        <f t="shared" si="1714"/>
        <v>114.40882893354477</v>
      </c>
      <c r="AZ3311" s="47">
        <f t="shared" si="1715"/>
        <v>129.19295946834961</v>
      </c>
      <c r="BA3311" s="43"/>
      <c r="BC3311" s="2">
        <v>41438</v>
      </c>
      <c r="BD3311" t="str">
        <v>912828NT</v>
      </c>
      <c r="BE3311">
        <v>-12.049300000000001</v>
      </c>
      <c r="BF3311">
        <v>0.78071000000000002</v>
      </c>
      <c r="BG3311">
        <v>0.82050000000000001</v>
      </c>
      <c r="BH3311">
        <v>129.015625</v>
      </c>
      <c r="BI3311">
        <f>VLOOKUP(BD3311,工作表1!$K$3:$L$1000,2,FALSE)</f>
        <v>2.625</v>
      </c>
      <c r="BJ3311" t="str">
        <f>VLOOKUP(BD3311,工作表1!$K$3:$M$1000,3,FALSE)</f>
        <v>2020/8/15</v>
      </c>
      <c r="BK3311">
        <f t="shared" si="1698"/>
        <v>0.105</v>
      </c>
      <c r="BL3311">
        <f t="shared" si="1699"/>
        <v>2.52</v>
      </c>
      <c r="BM3311" s="43">
        <f t="shared" si="1716"/>
        <v>41501</v>
      </c>
      <c r="BN3311" s="43">
        <f t="shared" si="1700"/>
        <v>41729</v>
      </c>
      <c r="BO3311" s="45">
        <f t="shared" si="1717"/>
        <v>0.862914364640884</v>
      </c>
      <c r="BP3311" s="45">
        <f t="shared" si="1718"/>
        <v>2.9485308029970483</v>
      </c>
      <c r="BQ3311" s="47">
        <f t="shared" si="1719"/>
        <v>107.25826741625001</v>
      </c>
      <c r="BR3311" s="47">
        <f t="shared" si="1720"/>
        <v>126.44325636255179</v>
      </c>
    </row>
    <row r="3312" spans="6:70" x14ac:dyDescent="0.25">
      <c r="F3312" s="2">
        <v>41547</v>
      </c>
      <c r="G3312">
        <v>0.10150000000000001</v>
      </c>
      <c r="H3312" s="43">
        <v>41599</v>
      </c>
      <c r="I3312">
        <v>2.0975999999999999</v>
      </c>
      <c r="L3312" s="2">
        <v>41438</v>
      </c>
      <c r="M3312" t="str">
        <v>912828MP</v>
      </c>
      <c r="N3312">
        <v>0.246</v>
      </c>
      <c r="O3312">
        <v>-0.12189999999999999</v>
      </c>
      <c r="P3312">
        <v>0.87370000000000003</v>
      </c>
      <c r="Q3312">
        <v>130.0625</v>
      </c>
      <c r="R3312">
        <f>VLOOKUP(M3312,工作表1!$A$3:$B$1000,2,FALSE)</f>
        <v>3.625</v>
      </c>
      <c r="S3312" t="str">
        <f>VLOOKUP(M3312,工作表1!$A$3:$C$1000,3,FALSE)</f>
        <v>2020/2/15</v>
      </c>
      <c r="T3312">
        <f t="shared" si="1690"/>
        <v>0.105</v>
      </c>
      <c r="U3312">
        <f t="shared" si="1689"/>
        <v>3.52</v>
      </c>
      <c r="V3312" s="43">
        <f t="shared" si="1701"/>
        <v>41501</v>
      </c>
      <c r="W3312" s="43">
        <f t="shared" si="1691"/>
        <v>41547</v>
      </c>
      <c r="X3312" s="45">
        <f t="shared" si="1702"/>
        <v>1.1916436464088398</v>
      </c>
      <c r="Y3312" s="45">
        <f t="shared" si="1703"/>
        <v>2.2642463861348672</v>
      </c>
      <c r="Z3312" s="47">
        <f t="shared" si="1704"/>
        <v>114.75139455081457</v>
      </c>
      <c r="AA3312" s="47">
        <f t="shared" si="1705"/>
        <v>129.84277826797799</v>
      </c>
      <c r="AB3312" s="45">
        <f t="shared" si="1706"/>
        <v>1.5508</v>
      </c>
      <c r="AC3312" s="2" t="str">
        <f t="shared" si="1692"/>
        <v>TY2</v>
      </c>
      <c r="AD3312">
        <f t="shared" si="1693"/>
        <v>129.015625</v>
      </c>
      <c r="AE3312">
        <f t="shared" si="1694"/>
        <v>128.625</v>
      </c>
      <c r="AF3312" s="49">
        <f t="shared" si="1721"/>
        <v>0.390625</v>
      </c>
      <c r="AG3312" s="3">
        <f t="shared" si="1707"/>
        <v>128.62531767178979</v>
      </c>
      <c r="AH3312">
        <f t="shared" si="1708"/>
        <v>126.02549394683925</v>
      </c>
      <c r="AI3312" s="51">
        <f t="shared" si="1709"/>
        <v>2.5998237249505394</v>
      </c>
      <c r="AJ3312" s="52">
        <f t="shared" si="1710"/>
        <v>2.2091987249505394</v>
      </c>
      <c r="AK3312" s="2">
        <v>41438</v>
      </c>
      <c r="AL3312" t="str">
        <v>912828ND</v>
      </c>
      <c r="AM3312">
        <v>4.3956999999999997</v>
      </c>
      <c r="AN3312">
        <v>-0.25824000000000003</v>
      </c>
      <c r="AO3312">
        <v>0.86709999999999998</v>
      </c>
      <c r="AP3312">
        <v>129.015625</v>
      </c>
      <c r="AQ3312">
        <f>VLOOKUP(AL3312,工作表1!$F$3:$G$1000,2,FALSE)</f>
        <v>3.5</v>
      </c>
      <c r="AR3312" t="str">
        <f>VLOOKUP(AL3312,工作表1!$F$3:$H$1000,3,FALSE)</f>
        <v>2020/5/15</v>
      </c>
      <c r="AS3312">
        <f t="shared" si="1695"/>
        <v>0.105</v>
      </c>
      <c r="AT3312">
        <f t="shared" si="1696"/>
        <v>3.395</v>
      </c>
      <c r="AU3312" s="43">
        <f t="shared" si="1711"/>
        <v>41593</v>
      </c>
      <c r="AV3312" s="43">
        <f t="shared" si="1697"/>
        <v>41639</v>
      </c>
      <c r="AW3312" s="45">
        <f t="shared" si="1712"/>
        <v>0.28532608695652173</v>
      </c>
      <c r="AX3312" s="45">
        <f t="shared" si="1713"/>
        <v>2.2031343061346038</v>
      </c>
      <c r="AY3312" s="47">
        <f t="shared" si="1714"/>
        <v>113.95278920891667</v>
      </c>
      <c r="AZ3312" s="47">
        <f t="shared" si="1715"/>
        <v>128.62531767178979</v>
      </c>
      <c r="BA3312" s="43"/>
      <c r="BC3312" s="2">
        <v>41437</v>
      </c>
      <c r="BD3312" t="str">
        <v>912828NT</v>
      </c>
      <c r="BE3312">
        <v>-12.329700000000001</v>
      </c>
      <c r="BF3312">
        <v>0.80425000000000002</v>
      </c>
      <c r="BG3312">
        <v>0.82050000000000001</v>
      </c>
      <c r="BH3312">
        <v>128.625</v>
      </c>
      <c r="BI3312">
        <f>VLOOKUP(BD3312,工作表1!$K$3:$L$1000,2,FALSE)</f>
        <v>2.625</v>
      </c>
      <c r="BJ3312" t="str">
        <f>VLOOKUP(BD3312,工作表1!$K$3:$M$1000,3,FALSE)</f>
        <v>2020/8/15</v>
      </c>
      <c r="BK3312">
        <f t="shared" si="1698"/>
        <v>0.10929999999999999</v>
      </c>
      <c r="BL3312">
        <f t="shared" si="1699"/>
        <v>2.5156999999999998</v>
      </c>
      <c r="BM3312" s="43">
        <f t="shared" si="1716"/>
        <v>41501</v>
      </c>
      <c r="BN3312" s="43">
        <f t="shared" si="1700"/>
        <v>41729</v>
      </c>
      <c r="BO3312" s="45">
        <f t="shared" si="1717"/>
        <v>0.85566298342541436</v>
      </c>
      <c r="BP3312" s="45">
        <f t="shared" si="1718"/>
        <v>2.9484712026034963</v>
      </c>
      <c r="BQ3312" s="47">
        <f t="shared" si="1719"/>
        <v>106.92412640210306</v>
      </c>
      <c r="BR3312" s="47">
        <f t="shared" si="1720"/>
        <v>126.02549394683925</v>
      </c>
    </row>
    <row r="3313" spans="6:70" x14ac:dyDescent="0.25">
      <c r="F3313" s="2">
        <v>41544</v>
      </c>
      <c r="G3313">
        <v>0.10188</v>
      </c>
      <c r="H3313" s="43">
        <v>41598</v>
      </c>
      <c r="I3313">
        <v>2.1097999999999999</v>
      </c>
      <c r="L3313" s="2">
        <v>41437</v>
      </c>
      <c r="M3313" t="str">
        <v>912828MP</v>
      </c>
      <c r="N3313">
        <v>0.4788</v>
      </c>
      <c r="O3313">
        <v>-0.26262000000000002</v>
      </c>
      <c r="P3313">
        <v>0.87370000000000003</v>
      </c>
      <c r="Q3313">
        <v>129.703125</v>
      </c>
      <c r="R3313">
        <f>VLOOKUP(M3313,工作表1!$A$3:$B$1000,2,FALSE)</f>
        <v>3.625</v>
      </c>
      <c r="S3313" t="str">
        <f>VLOOKUP(M3313,工作表1!$A$3:$C$1000,3,FALSE)</f>
        <v>2020/2/15</v>
      </c>
      <c r="T3313">
        <f t="shared" si="1690"/>
        <v>0.10929999999999999</v>
      </c>
      <c r="U3313">
        <f t="shared" si="1689"/>
        <v>3.5156999999999998</v>
      </c>
      <c r="V3313" s="43">
        <f t="shared" si="1701"/>
        <v>41501</v>
      </c>
      <c r="W3313" s="43">
        <f t="shared" si="1691"/>
        <v>41547</v>
      </c>
      <c r="X3313" s="45">
        <f t="shared" si="1702"/>
        <v>1.1816298342541436</v>
      </c>
      <c r="Y3313" s="45">
        <f t="shared" si="1703"/>
        <v>2.2641640808294863</v>
      </c>
      <c r="Z3313" s="47">
        <f t="shared" si="1704"/>
        <v>114.49782541956985</v>
      </c>
      <c r="AA3313" s="47">
        <f t="shared" si="1705"/>
        <v>129.54018462247174</v>
      </c>
      <c r="AB3313" s="45">
        <f t="shared" si="1706"/>
        <v>1.6371</v>
      </c>
      <c r="AC3313" s="2" t="str">
        <f t="shared" si="1692"/>
        <v>TY2</v>
      </c>
      <c r="AD3313">
        <f t="shared" si="1693"/>
        <v>128.625</v>
      </c>
      <c r="AE3313">
        <f t="shared" si="1694"/>
        <v>128.84375</v>
      </c>
      <c r="AF3313" s="49">
        <f t="shared" si="1721"/>
        <v>-0.21875</v>
      </c>
      <c r="AG3313" s="3">
        <f t="shared" si="1707"/>
        <v>128.16835348573167</v>
      </c>
      <c r="AH3313">
        <f t="shared" si="1708"/>
        <v>126.20975207477716</v>
      </c>
      <c r="AI3313" s="51">
        <f t="shared" si="1709"/>
        <v>1.9586014109545147</v>
      </c>
      <c r="AJ3313" s="52">
        <f t="shared" si="1710"/>
        <v>2.1773514109545147</v>
      </c>
      <c r="AK3313" s="2">
        <v>41437</v>
      </c>
      <c r="AL3313" t="str">
        <v>912828ND</v>
      </c>
      <c r="AM3313">
        <v>3.5489999999999999</v>
      </c>
      <c r="AN3313">
        <v>-0.16844000000000001</v>
      </c>
      <c r="AO3313">
        <v>0.86709999999999998</v>
      </c>
      <c r="AP3313">
        <v>128.625</v>
      </c>
      <c r="AQ3313">
        <f>VLOOKUP(AL3313,工作表1!$F$3:$G$1000,2,FALSE)</f>
        <v>3.5</v>
      </c>
      <c r="AR3313" t="str">
        <f>VLOOKUP(AL3313,工作表1!$F$3:$H$1000,3,FALSE)</f>
        <v>2020/5/15</v>
      </c>
      <c r="AS3313">
        <f t="shared" si="1695"/>
        <v>0.10929999999999999</v>
      </c>
      <c r="AT3313">
        <f t="shared" si="1696"/>
        <v>3.3906999999999998</v>
      </c>
      <c r="AU3313" s="43">
        <f t="shared" si="1711"/>
        <v>41593</v>
      </c>
      <c r="AV3313" s="43">
        <f t="shared" si="1697"/>
        <v>41639</v>
      </c>
      <c r="AW3313" s="45">
        <f t="shared" si="1712"/>
        <v>0.27581521739130438</v>
      </c>
      <c r="AX3313" s="45">
        <f t="shared" si="1713"/>
        <v>2.2032124776652768</v>
      </c>
      <c r="AY3313" s="47">
        <f t="shared" si="1714"/>
        <v>113.56626361113089</v>
      </c>
      <c r="AZ3313" s="47">
        <f t="shared" si="1715"/>
        <v>128.16835348573167</v>
      </c>
      <c r="BA3313" s="43"/>
      <c r="BC3313" s="2">
        <v>41436</v>
      </c>
      <c r="BD3313" t="str">
        <v>912828NT</v>
      </c>
      <c r="BE3313">
        <v>-12.7857</v>
      </c>
      <c r="BF3313">
        <v>0.82384000000000002</v>
      </c>
      <c r="BG3313">
        <v>0.82050000000000001</v>
      </c>
      <c r="BH3313">
        <v>128.84375</v>
      </c>
      <c r="BI3313">
        <f>VLOOKUP(BD3313,工作表1!$K$3:$L$1000,2,FALSE)</f>
        <v>2.625</v>
      </c>
      <c r="BJ3313" t="str">
        <f>VLOOKUP(BD3313,工作表1!$K$3:$M$1000,3,FALSE)</f>
        <v>2020/8/15</v>
      </c>
      <c r="BK3313">
        <f t="shared" si="1698"/>
        <v>0.106</v>
      </c>
      <c r="BL3313">
        <f t="shared" si="1699"/>
        <v>2.5190000000000001</v>
      </c>
      <c r="BM3313" s="43">
        <f t="shared" si="1716"/>
        <v>41501</v>
      </c>
      <c r="BN3313" s="43">
        <f t="shared" si="1700"/>
        <v>41729</v>
      </c>
      <c r="BO3313" s="45">
        <f t="shared" si="1717"/>
        <v>0.84841160220994483</v>
      </c>
      <c r="BP3313" s="45">
        <f t="shared" si="1718"/>
        <v>2.9484116022099451</v>
      </c>
      <c r="BQ3313" s="47">
        <f t="shared" si="1719"/>
        <v>107.09008379957689</v>
      </c>
      <c r="BR3313" s="47">
        <f t="shared" si="1720"/>
        <v>126.20975207477716</v>
      </c>
    </row>
    <row r="3314" spans="6:70" x14ac:dyDescent="0.25">
      <c r="F3314" s="2">
        <v>41543</v>
      </c>
      <c r="G3314">
        <v>0.10199999999999999</v>
      </c>
      <c r="H3314" s="43">
        <v>41597</v>
      </c>
      <c r="I3314">
        <v>2.0482</v>
      </c>
      <c r="L3314" s="2">
        <v>41436</v>
      </c>
      <c r="M3314" t="str">
        <v>912828MP</v>
      </c>
      <c r="N3314">
        <v>1.0488999999999999</v>
      </c>
      <c r="O3314">
        <v>-0.59077000000000002</v>
      </c>
      <c r="P3314">
        <v>0.87370000000000003</v>
      </c>
      <c r="Q3314">
        <v>129.921875</v>
      </c>
      <c r="R3314">
        <f>VLOOKUP(M3314,工作表1!$A$3:$B$1000,2,FALSE)</f>
        <v>3.625</v>
      </c>
      <c r="S3314" t="str">
        <f>VLOOKUP(M3314,工作表1!$A$3:$C$1000,3,FALSE)</f>
        <v>2020/2/15</v>
      </c>
      <c r="T3314">
        <f t="shared" si="1690"/>
        <v>0.106</v>
      </c>
      <c r="U3314">
        <f t="shared" si="1689"/>
        <v>3.5190000000000001</v>
      </c>
      <c r="V3314" s="43">
        <f t="shared" si="1701"/>
        <v>41501</v>
      </c>
      <c r="W3314" s="43">
        <f t="shared" si="1691"/>
        <v>41547</v>
      </c>
      <c r="X3314" s="45">
        <f t="shared" si="1702"/>
        <v>1.1716160220994476</v>
      </c>
      <c r="Y3314" s="45">
        <f t="shared" si="1703"/>
        <v>2.2640817755241054</v>
      </c>
      <c r="Z3314" s="47">
        <f t="shared" si="1704"/>
        <v>114.81839190487183</v>
      </c>
      <c r="AA3314" s="47">
        <f t="shared" si="1705"/>
        <v>129.89209170171469</v>
      </c>
      <c r="AB3314" s="45">
        <f t="shared" si="1706"/>
        <v>1.6033999999999999</v>
      </c>
      <c r="AC3314" s="2" t="str">
        <f t="shared" si="1692"/>
        <v>TY2</v>
      </c>
      <c r="AD3314">
        <f t="shared" si="1693"/>
        <v>128.84375</v>
      </c>
      <c r="AE3314">
        <f t="shared" si="1694"/>
        <v>128.734375</v>
      </c>
      <c r="AF3314" s="49">
        <f t="shared" si="1721"/>
        <v>0.109375</v>
      </c>
      <c r="AG3314" s="3">
        <f t="shared" si="1707"/>
        <v>128.39003870022879</v>
      </c>
      <c r="AH3314">
        <f t="shared" si="1708"/>
        <v>126.12607159202665</v>
      </c>
      <c r="AI3314" s="51">
        <f t="shared" si="1709"/>
        <v>2.263967108202138</v>
      </c>
      <c r="AJ3314" s="52">
        <f t="shared" si="1710"/>
        <v>2.154592108202138</v>
      </c>
      <c r="AK3314" s="2">
        <v>41436</v>
      </c>
      <c r="AL3314" t="str">
        <v>912828ND</v>
      </c>
      <c r="AM3314">
        <v>3.6934999999999998</v>
      </c>
      <c r="AN3314">
        <v>-0.17801</v>
      </c>
      <c r="AO3314">
        <v>0.86709999999999998</v>
      </c>
      <c r="AP3314">
        <v>128.84375</v>
      </c>
      <c r="AQ3314">
        <f>VLOOKUP(AL3314,工作表1!$F$3:$G$1000,2,FALSE)</f>
        <v>3.5</v>
      </c>
      <c r="AR3314" t="str">
        <f>VLOOKUP(AL3314,工作表1!$F$3:$H$1000,3,FALSE)</f>
        <v>2020/5/15</v>
      </c>
      <c r="AS3314">
        <f t="shared" si="1695"/>
        <v>0.106</v>
      </c>
      <c r="AT3314">
        <f t="shared" si="1696"/>
        <v>3.3940000000000001</v>
      </c>
      <c r="AU3314" s="43">
        <f t="shared" si="1711"/>
        <v>41593</v>
      </c>
      <c r="AV3314" s="43">
        <f t="shared" si="1697"/>
        <v>41639</v>
      </c>
      <c r="AW3314" s="45">
        <f t="shared" si="1712"/>
        <v>0.26630434782608697</v>
      </c>
      <c r="AX3314" s="45">
        <f t="shared" si="1713"/>
        <v>2.2032906491959499</v>
      </c>
      <c r="AY3314" s="47">
        <f t="shared" si="1714"/>
        <v>113.7724354641221</v>
      </c>
      <c r="AZ3314" s="47">
        <f t="shared" si="1715"/>
        <v>128.39003870022879</v>
      </c>
      <c r="BA3314" s="43"/>
      <c r="BC3314" s="2">
        <v>41435</v>
      </c>
      <c r="BD3314" t="str">
        <v>912828NT</v>
      </c>
      <c r="BE3314">
        <v>-12.190799999999999</v>
      </c>
      <c r="BF3314">
        <v>0.78702000000000005</v>
      </c>
      <c r="BG3314">
        <v>0.82050000000000001</v>
      </c>
      <c r="BH3314">
        <v>128.734375</v>
      </c>
      <c r="BI3314">
        <f>VLOOKUP(BD3314,工作表1!$K$3:$L$1000,2,FALSE)</f>
        <v>2.625</v>
      </c>
      <c r="BJ3314" t="str">
        <f>VLOOKUP(BD3314,工作表1!$K$3:$M$1000,3,FALSE)</f>
        <v>2020/8/15</v>
      </c>
      <c r="BK3314">
        <f t="shared" si="1698"/>
        <v>0.10625</v>
      </c>
      <c r="BL3314">
        <f t="shared" si="1699"/>
        <v>2.5187499999999998</v>
      </c>
      <c r="BM3314" s="43">
        <f t="shared" si="1716"/>
        <v>41501</v>
      </c>
      <c r="BN3314" s="43">
        <f t="shared" si="1700"/>
        <v>41729</v>
      </c>
      <c r="BO3314" s="45">
        <f t="shared" si="1717"/>
        <v>0.84116022099447518</v>
      </c>
      <c r="BP3314" s="45">
        <f t="shared" si="1718"/>
        <v>2.9483520018163931</v>
      </c>
      <c r="BQ3314" s="47">
        <f t="shared" si="1719"/>
        <v>107.03332659475862</v>
      </c>
      <c r="BR3314" s="47">
        <f t="shared" si="1720"/>
        <v>126.12607159202665</v>
      </c>
    </row>
    <row r="3315" spans="6:70" x14ac:dyDescent="0.25">
      <c r="F3315" s="2">
        <v>41542</v>
      </c>
      <c r="G3315">
        <v>9.6000000000000002E-2</v>
      </c>
      <c r="H3315" s="43">
        <v>41596</v>
      </c>
      <c r="I3315">
        <v>2.0041000000000002</v>
      </c>
      <c r="L3315" s="2">
        <v>41435</v>
      </c>
      <c r="M3315" t="str">
        <v>912828MP</v>
      </c>
      <c r="N3315">
        <v>0.79259999999999997</v>
      </c>
      <c r="O3315">
        <v>-0.40516999999999997</v>
      </c>
      <c r="P3315">
        <v>0.87370000000000003</v>
      </c>
      <c r="Q3315">
        <v>129.8125</v>
      </c>
      <c r="R3315">
        <f>VLOOKUP(M3315,工作表1!$A$3:$B$1000,2,FALSE)</f>
        <v>3.625</v>
      </c>
      <c r="S3315" t="str">
        <f>VLOOKUP(M3315,工作表1!$A$3:$C$1000,3,FALSE)</f>
        <v>2020/2/15</v>
      </c>
      <c r="T3315">
        <f t="shared" si="1690"/>
        <v>0.10625</v>
      </c>
      <c r="U3315">
        <f t="shared" si="1689"/>
        <v>3.5187499999999998</v>
      </c>
      <c r="V3315" s="43">
        <f t="shared" si="1701"/>
        <v>41501</v>
      </c>
      <c r="W3315" s="43">
        <f t="shared" si="1691"/>
        <v>41547</v>
      </c>
      <c r="X3315" s="45">
        <f t="shared" si="1702"/>
        <v>1.1616022099447514</v>
      </c>
      <c r="Y3315" s="45">
        <f t="shared" si="1703"/>
        <v>2.2639994702187241</v>
      </c>
      <c r="Z3315" s="47">
        <f t="shared" si="1704"/>
        <v>114.66949789876203</v>
      </c>
      <c r="AA3315" s="47">
        <f t="shared" si="1705"/>
        <v>129.70790602439155</v>
      </c>
      <c r="AB3315" s="45">
        <f t="shared" si="1706"/>
        <v>1.6201000000000001</v>
      </c>
      <c r="AC3315" s="2" t="str">
        <f t="shared" si="1692"/>
        <v>TY2</v>
      </c>
      <c r="AD3315">
        <f t="shared" si="1693"/>
        <v>128.734375</v>
      </c>
      <c r="AE3315">
        <f t="shared" si="1694"/>
        <v>129.078125</v>
      </c>
      <c r="AF3315" s="49">
        <f t="shared" si="1721"/>
        <v>-0.34375</v>
      </c>
      <c r="AG3315" s="3">
        <f t="shared" si="1707"/>
        <v>128.29428853312766</v>
      </c>
      <c r="AH3315">
        <f t="shared" si="1708"/>
        <v>126.45367843365999</v>
      </c>
      <c r="AI3315" s="51">
        <f t="shared" si="1709"/>
        <v>1.8406100994676677</v>
      </c>
      <c r="AJ3315" s="52">
        <f t="shared" si="1710"/>
        <v>2.1843600994676677</v>
      </c>
      <c r="AK3315" s="2">
        <v>41435</v>
      </c>
      <c r="AL3315" t="str">
        <v>912828ND</v>
      </c>
      <c r="AM3315">
        <v>3.9049</v>
      </c>
      <c r="AN3315">
        <v>-0.19721</v>
      </c>
      <c r="AO3315">
        <v>0.86709999999999998</v>
      </c>
      <c r="AP3315">
        <v>128.734375</v>
      </c>
      <c r="AQ3315">
        <f>VLOOKUP(AL3315,工作表1!$F$3:$G$1000,2,FALSE)</f>
        <v>3.5</v>
      </c>
      <c r="AR3315" t="str">
        <f>VLOOKUP(AL3315,工作表1!$F$3:$H$1000,3,FALSE)</f>
        <v>2020/5/15</v>
      </c>
      <c r="AS3315">
        <f t="shared" si="1695"/>
        <v>0.10625</v>
      </c>
      <c r="AT3315">
        <f t="shared" si="1696"/>
        <v>3.3937499999999998</v>
      </c>
      <c r="AU3315" s="43">
        <f t="shared" si="1711"/>
        <v>41593</v>
      </c>
      <c r="AV3315" s="43">
        <f t="shared" si="1697"/>
        <v>41639</v>
      </c>
      <c r="AW3315" s="45">
        <f t="shared" si="1712"/>
        <v>0.25679347826086957</v>
      </c>
      <c r="AX3315" s="45">
        <f t="shared" si="1713"/>
        <v>2.2033688207266233</v>
      </c>
      <c r="AY3315" s="47">
        <f t="shared" si="1714"/>
        <v>113.70137562550724</v>
      </c>
      <c r="AZ3315" s="47">
        <f t="shared" si="1715"/>
        <v>128.29428853312766</v>
      </c>
      <c r="BA3315" s="43"/>
      <c r="BC3315" s="2">
        <v>41432</v>
      </c>
      <c r="BD3315" t="str">
        <v>912828NT</v>
      </c>
      <c r="BE3315">
        <v>-12.3874</v>
      </c>
      <c r="BF3315">
        <v>0.79440999999999995</v>
      </c>
      <c r="BG3315">
        <v>0.82050000000000001</v>
      </c>
      <c r="BH3315">
        <v>129.078125</v>
      </c>
      <c r="BI3315">
        <f>VLOOKUP(BD3315,工作表1!$K$3:$L$1000,2,FALSE)</f>
        <v>2.625</v>
      </c>
      <c r="BJ3315" t="str">
        <f>VLOOKUP(BD3315,工作表1!$K$3:$M$1000,3,FALSE)</f>
        <v>2020/8/15</v>
      </c>
      <c r="BK3315">
        <f t="shared" si="1698"/>
        <v>0.10920000000000001</v>
      </c>
      <c r="BL3315">
        <f t="shared" si="1699"/>
        <v>2.5158</v>
      </c>
      <c r="BM3315" s="43">
        <f t="shared" si="1716"/>
        <v>41501</v>
      </c>
      <c r="BN3315" s="43">
        <f t="shared" si="1700"/>
        <v>41729</v>
      </c>
      <c r="BO3315" s="45">
        <f t="shared" si="1717"/>
        <v>0.83390883977900554</v>
      </c>
      <c r="BP3315" s="45">
        <f t="shared" si="1718"/>
        <v>2.9482924014228411</v>
      </c>
      <c r="BQ3315" s="47">
        <f t="shared" si="1719"/>
        <v>107.31182425070843</v>
      </c>
      <c r="BR3315" s="47">
        <f t="shared" si="1720"/>
        <v>126.45367843365999</v>
      </c>
    </row>
    <row r="3316" spans="6:70" x14ac:dyDescent="0.25">
      <c r="F3316" s="2">
        <v>41541</v>
      </c>
      <c r="G3316">
        <v>9.7000000000000003E-2</v>
      </c>
      <c r="H3316" s="43">
        <v>41593</v>
      </c>
      <c r="I3316">
        <v>2.0407000000000002</v>
      </c>
      <c r="L3316" s="2">
        <v>41432</v>
      </c>
      <c r="M3316" t="str">
        <v>912828MP</v>
      </c>
      <c r="N3316">
        <v>0.30499999999999999</v>
      </c>
      <c r="O3316">
        <v>-0.11322</v>
      </c>
      <c r="P3316">
        <v>0.87370000000000003</v>
      </c>
      <c r="Q3316">
        <v>130.140625</v>
      </c>
      <c r="R3316">
        <f>VLOOKUP(M3316,工作表1!$A$3:$B$1000,2,FALSE)</f>
        <v>3.625</v>
      </c>
      <c r="S3316" t="str">
        <f>VLOOKUP(M3316,工作表1!$A$3:$C$1000,3,FALSE)</f>
        <v>2020/2/15</v>
      </c>
      <c r="T3316">
        <f t="shared" si="1690"/>
        <v>0.10920000000000001</v>
      </c>
      <c r="U3316">
        <f t="shared" si="1689"/>
        <v>3.5158</v>
      </c>
      <c r="V3316" s="43">
        <f t="shared" si="1701"/>
        <v>41501</v>
      </c>
      <c r="W3316" s="43">
        <f t="shared" si="1691"/>
        <v>41547</v>
      </c>
      <c r="X3316" s="45">
        <f t="shared" si="1702"/>
        <v>1.1515883977900554</v>
      </c>
      <c r="Y3316" s="45">
        <f t="shared" si="1703"/>
        <v>2.2639171649133432</v>
      </c>
      <c r="Z3316" s="47">
        <f t="shared" si="1704"/>
        <v>114.85851563577683</v>
      </c>
      <c r="AA3316" s="47">
        <f t="shared" si="1705"/>
        <v>129.91144282848478</v>
      </c>
      <c r="AB3316" s="45">
        <f t="shared" si="1706"/>
        <v>1.5888</v>
      </c>
      <c r="AC3316" s="2" t="str">
        <f t="shared" si="1692"/>
        <v>TY2</v>
      </c>
      <c r="AD3316">
        <f t="shared" si="1693"/>
        <v>129.078125</v>
      </c>
      <c r="AE3316">
        <f t="shared" si="1694"/>
        <v>129.78125</v>
      </c>
      <c r="AF3316" s="49">
        <f t="shared" si="1721"/>
        <v>-0.703125</v>
      </c>
      <c r="AG3316" s="3">
        <f t="shared" si="1707"/>
        <v>128.61332661508936</v>
      </c>
      <c r="AH3316">
        <f t="shared" si="1708"/>
        <v>127.25047968191383</v>
      </c>
      <c r="AI3316" s="51">
        <f t="shared" si="1709"/>
        <v>1.3628469331755326</v>
      </c>
      <c r="AJ3316" s="52">
        <f t="shared" si="1710"/>
        <v>2.0659719331755326</v>
      </c>
      <c r="AK3316" s="2">
        <v>41432</v>
      </c>
      <c r="AL3316" t="str">
        <v>912828ND</v>
      </c>
      <c r="AM3316">
        <v>3.6046999999999998</v>
      </c>
      <c r="AN3316">
        <v>-0.1646</v>
      </c>
      <c r="AO3316">
        <v>0.86709999999999998</v>
      </c>
      <c r="AP3316">
        <v>129.078125</v>
      </c>
      <c r="AQ3316">
        <f>VLOOKUP(AL3316,工作表1!$F$3:$G$1000,2,FALSE)</f>
        <v>3.5</v>
      </c>
      <c r="AR3316" t="str">
        <f>VLOOKUP(AL3316,工作表1!$F$3:$H$1000,3,FALSE)</f>
        <v>2020/5/15</v>
      </c>
      <c r="AS3316">
        <f t="shared" si="1695"/>
        <v>0.10920000000000001</v>
      </c>
      <c r="AT3316">
        <f t="shared" si="1696"/>
        <v>3.3908</v>
      </c>
      <c r="AU3316" s="43">
        <f t="shared" si="1711"/>
        <v>41593</v>
      </c>
      <c r="AV3316" s="43">
        <f t="shared" si="1697"/>
        <v>41639</v>
      </c>
      <c r="AW3316" s="45">
        <f t="shared" si="1712"/>
        <v>0.24728260869565216</v>
      </c>
      <c r="AX3316" s="45">
        <f t="shared" si="1713"/>
        <v>2.2034469922572963</v>
      </c>
      <c r="AY3316" s="47">
        <f t="shared" si="1714"/>
        <v>113.9884472887659</v>
      </c>
      <c r="AZ3316" s="47">
        <f t="shared" si="1715"/>
        <v>128.61332661508936</v>
      </c>
      <c r="BA3316" s="43"/>
      <c r="BC3316" s="2">
        <v>41431</v>
      </c>
      <c r="BD3316" t="str">
        <v>912828NT</v>
      </c>
      <c r="BE3316">
        <v>-10.442600000000001</v>
      </c>
      <c r="BF3316">
        <v>0.68501000000000001</v>
      </c>
      <c r="BG3316">
        <v>0.82050000000000001</v>
      </c>
      <c r="BH3316">
        <v>129.78125</v>
      </c>
      <c r="BI3316">
        <f>VLOOKUP(BD3316,工作表1!$K$3:$L$1000,2,FALSE)</f>
        <v>2.625</v>
      </c>
      <c r="BJ3316" t="str">
        <f>VLOOKUP(BD3316,工作表1!$K$3:$M$1000,3,FALSE)</f>
        <v>2020/8/15</v>
      </c>
      <c r="BK3316">
        <f t="shared" si="1698"/>
        <v>0.1086</v>
      </c>
      <c r="BL3316">
        <f t="shared" si="1699"/>
        <v>2.5164</v>
      </c>
      <c r="BM3316" s="43">
        <f t="shared" si="1716"/>
        <v>41501</v>
      </c>
      <c r="BN3316" s="43">
        <f t="shared" si="1700"/>
        <v>41729</v>
      </c>
      <c r="BO3316" s="45">
        <f t="shared" si="1717"/>
        <v>0.81215469613259661</v>
      </c>
      <c r="BP3316" s="45">
        <f t="shared" si="1718"/>
        <v>2.9481136002421855</v>
      </c>
      <c r="BQ3316" s="47">
        <f t="shared" si="1719"/>
        <v>108.00238631873631</v>
      </c>
      <c r="BR3316" s="47">
        <f t="shared" si="1720"/>
        <v>127.25047968191383</v>
      </c>
    </row>
    <row r="3317" spans="6:70" x14ac:dyDescent="0.25">
      <c r="F3317" s="2">
        <v>41540</v>
      </c>
      <c r="G3317">
        <v>9.5500000000000002E-2</v>
      </c>
      <c r="H3317" s="43">
        <v>41592</v>
      </c>
      <c r="I3317">
        <v>2.0232000000000001</v>
      </c>
      <c r="L3317" s="2">
        <v>41431</v>
      </c>
      <c r="M3317" t="str">
        <v>912828MP</v>
      </c>
      <c r="N3317">
        <v>0.51619999999999999</v>
      </c>
      <c r="O3317">
        <v>-0.18504000000000001</v>
      </c>
      <c r="P3317">
        <v>0.87370000000000003</v>
      </c>
      <c r="Q3317">
        <v>130.796875</v>
      </c>
      <c r="R3317">
        <f>VLOOKUP(M3317,工作表1!$A$3:$B$1000,2,FALSE)</f>
        <v>3.625</v>
      </c>
      <c r="S3317" t="str">
        <f>VLOOKUP(M3317,工作表1!$A$3:$C$1000,3,FALSE)</f>
        <v>2020/2/15</v>
      </c>
      <c r="T3317">
        <f t="shared" si="1690"/>
        <v>0.1086</v>
      </c>
      <c r="U3317">
        <f t="shared" si="1689"/>
        <v>3.5164</v>
      </c>
      <c r="V3317" s="43">
        <f t="shared" si="1701"/>
        <v>41501</v>
      </c>
      <c r="W3317" s="43">
        <f t="shared" si="1691"/>
        <v>41547</v>
      </c>
      <c r="X3317" s="45">
        <f t="shared" si="1702"/>
        <v>1.1215469613259668</v>
      </c>
      <c r="Y3317" s="45">
        <f t="shared" si="1703"/>
        <v>2.2636702489971996</v>
      </c>
      <c r="Z3317" s="47">
        <f t="shared" si="1704"/>
        <v>115.48948051487488</v>
      </c>
      <c r="AA3317" s="47">
        <f t="shared" si="1705"/>
        <v>130.59186124280978</v>
      </c>
      <c r="AB3317" s="45">
        <f t="shared" si="1706"/>
        <v>1.4884999999999999</v>
      </c>
      <c r="AC3317" s="2" t="str">
        <f t="shared" si="1692"/>
        <v>TY2</v>
      </c>
      <c r="AD3317">
        <f t="shared" si="1693"/>
        <v>129.78125</v>
      </c>
      <c r="AE3317">
        <f t="shared" si="1694"/>
        <v>129.546875</v>
      </c>
      <c r="AF3317" s="49">
        <f t="shared" si="1721"/>
        <v>0.234375</v>
      </c>
      <c r="AG3317" s="3">
        <f t="shared" si="1707"/>
        <v>129.34282646061419</v>
      </c>
      <c r="AH3317">
        <f t="shared" si="1708"/>
        <v>127.03505544857053</v>
      </c>
      <c r="AI3317" s="51">
        <f t="shared" si="1709"/>
        <v>2.3077710120436592</v>
      </c>
      <c r="AJ3317" s="52">
        <f t="shared" si="1710"/>
        <v>2.0733960120436592</v>
      </c>
      <c r="AK3317" s="2">
        <v>41431</v>
      </c>
      <c r="AL3317" t="str">
        <v>912828ND</v>
      </c>
      <c r="AM3317">
        <v>4.2619999999999996</v>
      </c>
      <c r="AN3317">
        <v>-0.20899000000000001</v>
      </c>
      <c r="AO3317">
        <v>0.86709999999999998</v>
      </c>
      <c r="AP3317">
        <v>129.78125</v>
      </c>
      <c r="AQ3317">
        <f>VLOOKUP(AL3317,工作表1!$F$3:$G$1000,2,FALSE)</f>
        <v>3.5</v>
      </c>
      <c r="AR3317" t="str">
        <f>VLOOKUP(AL3317,工作表1!$F$3:$H$1000,3,FALSE)</f>
        <v>2020/5/15</v>
      </c>
      <c r="AS3317">
        <f t="shared" si="1695"/>
        <v>0.1086</v>
      </c>
      <c r="AT3317">
        <f t="shared" si="1696"/>
        <v>3.3914</v>
      </c>
      <c r="AU3317" s="43">
        <f t="shared" si="1711"/>
        <v>41593</v>
      </c>
      <c r="AV3317" s="43">
        <f t="shared" si="1697"/>
        <v>41639</v>
      </c>
      <c r="AW3317" s="45">
        <f t="shared" si="1712"/>
        <v>0.21875</v>
      </c>
      <c r="AX3317" s="45">
        <f t="shared" si="1713"/>
        <v>2.203681506849315</v>
      </c>
      <c r="AY3317" s="47">
        <f t="shared" si="1714"/>
        <v>114.65763324865608</v>
      </c>
      <c r="AZ3317" s="47">
        <f t="shared" si="1715"/>
        <v>129.34282646061419</v>
      </c>
      <c r="BA3317" s="43"/>
      <c r="BC3317" s="2">
        <v>41430</v>
      </c>
      <c r="BD3317" t="str">
        <v>912828NT</v>
      </c>
      <c r="BE3317">
        <v>-10.844200000000001</v>
      </c>
      <c r="BF3317">
        <v>0.66157999999999995</v>
      </c>
      <c r="BG3317">
        <v>0.82050000000000001</v>
      </c>
      <c r="BH3317">
        <v>129.546875</v>
      </c>
      <c r="BI3317">
        <f>VLOOKUP(BD3317,工作表1!$K$3:$L$1000,2,FALSE)</f>
        <v>2.625</v>
      </c>
      <c r="BJ3317" t="str">
        <f>VLOOKUP(BD3317,工作表1!$K$3:$M$1000,3,FALSE)</f>
        <v>2020/8/15</v>
      </c>
      <c r="BK3317">
        <f t="shared" si="1698"/>
        <v>0.109</v>
      </c>
      <c r="BL3317">
        <f t="shared" si="1699"/>
        <v>2.516</v>
      </c>
      <c r="BM3317" s="43">
        <f t="shared" si="1716"/>
        <v>41501</v>
      </c>
      <c r="BN3317" s="43">
        <f t="shared" si="1700"/>
        <v>41729</v>
      </c>
      <c r="BO3317" s="45">
        <f t="shared" si="1717"/>
        <v>0.80490331491712708</v>
      </c>
      <c r="BP3317" s="45">
        <f t="shared" si="1718"/>
        <v>2.9480539998486339</v>
      </c>
      <c r="BQ3317" s="47">
        <f t="shared" si="1719"/>
        <v>107.83739850544556</v>
      </c>
      <c r="BR3317" s="47">
        <f t="shared" si="1720"/>
        <v>127.03505544857053</v>
      </c>
    </row>
    <row r="3318" spans="6:70" x14ac:dyDescent="0.25">
      <c r="F3318" s="2">
        <v>41537</v>
      </c>
      <c r="G3318">
        <v>9.7000000000000003E-2</v>
      </c>
      <c r="H3318" s="43">
        <v>41591</v>
      </c>
      <c r="I3318">
        <v>2.0499999999999998</v>
      </c>
      <c r="L3318" s="2">
        <v>41430</v>
      </c>
      <c r="M3318" t="str">
        <v>912828MP</v>
      </c>
      <c r="N3318">
        <v>0.75460000000000005</v>
      </c>
      <c r="O3318">
        <v>-0.27984999999999999</v>
      </c>
      <c r="P3318">
        <v>0.87370000000000003</v>
      </c>
      <c r="Q3318">
        <v>130.5625</v>
      </c>
      <c r="R3318">
        <f>VLOOKUP(M3318,工作表1!$A$3:$B$1000,2,FALSE)</f>
        <v>3.625</v>
      </c>
      <c r="S3318" t="str">
        <f>VLOOKUP(M3318,工作表1!$A$3:$C$1000,3,FALSE)</f>
        <v>2020/2/15</v>
      </c>
      <c r="T3318">
        <f t="shared" si="1690"/>
        <v>0.109</v>
      </c>
      <c r="U3318">
        <f t="shared" si="1689"/>
        <v>3.516</v>
      </c>
      <c r="V3318" s="43">
        <f t="shared" si="1701"/>
        <v>41501</v>
      </c>
      <c r="W3318" s="43">
        <f t="shared" si="1691"/>
        <v>41547</v>
      </c>
      <c r="X3318" s="45">
        <f t="shared" si="1702"/>
        <v>1.1115331491712708</v>
      </c>
      <c r="Y3318" s="45">
        <f t="shared" si="1703"/>
        <v>2.2635879436918191</v>
      </c>
      <c r="Z3318" s="47">
        <f t="shared" si="1704"/>
        <v>115.33132245870777</v>
      </c>
      <c r="AA3318" s="47">
        <f t="shared" si="1705"/>
        <v>130.39713988701632</v>
      </c>
      <c r="AB3318" s="45">
        <f t="shared" si="1706"/>
        <v>1.5098</v>
      </c>
      <c r="AC3318" s="2" t="str">
        <f t="shared" si="1692"/>
        <v>TY2</v>
      </c>
      <c r="AD3318">
        <f t="shared" si="1693"/>
        <v>129.546875</v>
      </c>
      <c r="AE3318">
        <f t="shared" si="1694"/>
        <v>129.3125</v>
      </c>
      <c r="AF3318" s="49">
        <f t="shared" si="1721"/>
        <v>0.234375</v>
      </c>
      <c r="AG3318" s="3">
        <f t="shared" si="1707"/>
        <v>129.08537887822266</v>
      </c>
      <c r="AH3318">
        <f t="shared" si="1708"/>
        <v>126.76281662371998</v>
      </c>
      <c r="AI3318" s="51">
        <f t="shared" si="1709"/>
        <v>2.322562254502671</v>
      </c>
      <c r="AJ3318" s="52">
        <f t="shared" si="1710"/>
        <v>2.088187254502671</v>
      </c>
      <c r="AK3318" s="2">
        <v>41430</v>
      </c>
      <c r="AL3318" t="str">
        <v>912828ND</v>
      </c>
      <c r="AM3318">
        <v>3.4809000000000001</v>
      </c>
      <c r="AN3318">
        <v>-0.18189</v>
      </c>
      <c r="AO3318">
        <v>0.86709999999999998</v>
      </c>
      <c r="AP3318">
        <v>129.546875</v>
      </c>
      <c r="AQ3318">
        <f>VLOOKUP(AL3318,工作表1!$F$3:$G$1000,2,FALSE)</f>
        <v>3.5</v>
      </c>
      <c r="AR3318" t="str">
        <f>VLOOKUP(AL3318,工作表1!$F$3:$H$1000,3,FALSE)</f>
        <v>2020/5/15</v>
      </c>
      <c r="AS3318">
        <f t="shared" si="1695"/>
        <v>0.109</v>
      </c>
      <c r="AT3318">
        <f t="shared" si="1696"/>
        <v>3.391</v>
      </c>
      <c r="AU3318" s="43">
        <f t="shared" si="1711"/>
        <v>41593</v>
      </c>
      <c r="AV3318" s="43">
        <f t="shared" si="1697"/>
        <v>41639</v>
      </c>
      <c r="AW3318" s="45">
        <f t="shared" si="1712"/>
        <v>0.20923913043478262</v>
      </c>
      <c r="AX3318" s="45">
        <f t="shared" si="1713"/>
        <v>2.203759678379988</v>
      </c>
      <c r="AY3318" s="47">
        <f t="shared" si="1714"/>
        <v>114.44626822013183</v>
      </c>
      <c r="AZ3318" s="47">
        <f t="shared" si="1715"/>
        <v>129.08537887822266</v>
      </c>
      <c r="BA3318" s="43"/>
      <c r="BC3318" s="2">
        <v>41429</v>
      </c>
      <c r="BD3318" t="str">
        <v>912828NT</v>
      </c>
      <c r="BE3318">
        <v>-11.415900000000001</v>
      </c>
      <c r="BF3318">
        <v>0.68874000000000002</v>
      </c>
      <c r="BG3318">
        <v>0.82050000000000001</v>
      </c>
      <c r="BH3318">
        <v>129.3125</v>
      </c>
      <c r="BI3318">
        <f>VLOOKUP(BD3318,工作表1!$K$3:$L$1000,2,FALSE)</f>
        <v>2.625</v>
      </c>
      <c r="BJ3318" t="str">
        <f>VLOOKUP(BD3318,工作表1!$K$3:$M$1000,3,FALSE)</f>
        <v>2020/8/15</v>
      </c>
      <c r="BK3318">
        <f t="shared" si="1698"/>
        <v>0.1081</v>
      </c>
      <c r="BL3318">
        <f t="shared" si="1699"/>
        <v>2.5169000000000001</v>
      </c>
      <c r="BM3318" s="43">
        <f t="shared" si="1716"/>
        <v>41501</v>
      </c>
      <c r="BN3318" s="43">
        <f t="shared" si="1700"/>
        <v>41729</v>
      </c>
      <c r="BO3318" s="45">
        <f t="shared" si="1717"/>
        <v>0.79765193370165743</v>
      </c>
      <c r="BP3318" s="45">
        <f t="shared" si="1718"/>
        <v>2.9479943994550819</v>
      </c>
      <c r="BQ3318" s="47">
        <f t="shared" si="1719"/>
        <v>107.62687181982312</v>
      </c>
      <c r="BR3318" s="47">
        <f t="shared" si="1720"/>
        <v>126.76281662371998</v>
      </c>
    </row>
    <row r="3319" spans="6:70" x14ac:dyDescent="0.25">
      <c r="F3319" s="2">
        <v>41536</v>
      </c>
      <c r="G3319">
        <v>9.2499999999999999E-2</v>
      </c>
      <c r="H3319" s="43">
        <v>41590</v>
      </c>
      <c r="I3319">
        <v>2.153</v>
      </c>
      <c r="L3319" s="2">
        <v>41429</v>
      </c>
      <c r="M3319" t="str">
        <v>912828MP</v>
      </c>
      <c r="N3319">
        <v>1.0582</v>
      </c>
      <c r="O3319">
        <v>-0.39351000000000003</v>
      </c>
      <c r="P3319">
        <v>0.87370000000000003</v>
      </c>
      <c r="Q3319">
        <v>130.34375</v>
      </c>
      <c r="R3319">
        <f>VLOOKUP(M3319,工作表1!$A$3:$B$1000,2,FALSE)</f>
        <v>3.625</v>
      </c>
      <c r="S3319" t="str">
        <f>VLOOKUP(M3319,工作表1!$A$3:$C$1000,3,FALSE)</f>
        <v>2020/2/15</v>
      </c>
      <c r="T3319">
        <f t="shared" si="1690"/>
        <v>0.1081</v>
      </c>
      <c r="U3319">
        <f t="shared" si="1689"/>
        <v>3.5169000000000001</v>
      </c>
      <c r="V3319" s="43">
        <f t="shared" si="1701"/>
        <v>41501</v>
      </c>
      <c r="W3319" s="43">
        <f t="shared" si="1691"/>
        <v>41547</v>
      </c>
      <c r="X3319" s="45">
        <f t="shared" si="1702"/>
        <v>1.1015193370165746</v>
      </c>
      <c r="Y3319" s="45">
        <f t="shared" si="1703"/>
        <v>2.2635056383864374</v>
      </c>
      <c r="Z3319" s="47">
        <f t="shared" si="1704"/>
        <v>115.19459507620172</v>
      </c>
      <c r="AA3319" s="47">
        <f t="shared" si="1705"/>
        <v>130.22646614010836</v>
      </c>
      <c r="AB3319" s="45">
        <f t="shared" si="1706"/>
        <v>1.5549999999999999</v>
      </c>
      <c r="AC3319" s="2" t="str">
        <f t="shared" si="1692"/>
        <v>TY2</v>
      </c>
      <c r="AD3319">
        <f t="shared" si="1693"/>
        <v>129.3125</v>
      </c>
      <c r="AE3319">
        <f t="shared" si="1694"/>
        <v>129.390625</v>
      </c>
      <c r="AF3319" s="49">
        <f t="shared" si="1721"/>
        <v>-7.8125E-2</v>
      </c>
      <c r="AG3319" s="3">
        <f t="shared" si="1707"/>
        <v>128.86001728000349</v>
      </c>
      <c r="AH3319">
        <f t="shared" si="1708"/>
        <v>126.84306304826465</v>
      </c>
      <c r="AI3319" s="51">
        <f t="shared" si="1709"/>
        <v>2.0169542317388363</v>
      </c>
      <c r="AJ3319" s="52">
        <f t="shared" si="1710"/>
        <v>2.0950792317388363</v>
      </c>
      <c r="AK3319" s="2">
        <v>41429</v>
      </c>
      <c r="AL3319" t="str">
        <v>912828ND</v>
      </c>
      <c r="AM3319">
        <v>3.6890999999999998</v>
      </c>
      <c r="AN3319">
        <v>-0.19750000000000001</v>
      </c>
      <c r="AO3319">
        <v>0.86709999999999998</v>
      </c>
      <c r="AP3319">
        <v>129.3125</v>
      </c>
      <c r="AQ3319">
        <f>VLOOKUP(AL3319,工作表1!$F$3:$G$1000,2,FALSE)</f>
        <v>3.5</v>
      </c>
      <c r="AR3319" t="str">
        <f>VLOOKUP(AL3319,工作表1!$F$3:$H$1000,3,FALSE)</f>
        <v>2020/5/15</v>
      </c>
      <c r="AS3319">
        <f t="shared" si="1695"/>
        <v>0.1081</v>
      </c>
      <c r="AT3319">
        <f t="shared" si="1696"/>
        <v>3.3919000000000001</v>
      </c>
      <c r="AU3319" s="43">
        <f t="shared" si="1711"/>
        <v>41593</v>
      </c>
      <c r="AV3319" s="43">
        <f t="shared" si="1697"/>
        <v>41639</v>
      </c>
      <c r="AW3319" s="45">
        <f t="shared" si="1712"/>
        <v>0.19972826086956522</v>
      </c>
      <c r="AX3319" s="45">
        <f t="shared" si="1713"/>
        <v>2.203837849910661</v>
      </c>
      <c r="AY3319" s="47">
        <f t="shared" si="1714"/>
        <v>114.2634774484834</v>
      </c>
      <c r="AZ3319" s="47">
        <f t="shared" si="1715"/>
        <v>128.86001728000349</v>
      </c>
      <c r="BA3319" s="43"/>
      <c r="BC3319" s="2">
        <v>41428</v>
      </c>
      <c r="BD3319" t="str">
        <v>912828NT</v>
      </c>
      <c r="BE3319">
        <v>-11.1867</v>
      </c>
      <c r="BF3319">
        <v>0.67415000000000003</v>
      </c>
      <c r="BG3319">
        <v>0.82050000000000001</v>
      </c>
      <c r="BH3319">
        <v>129.390625</v>
      </c>
      <c r="BI3319">
        <f>VLOOKUP(BD3319,工作表1!$K$3:$L$1000,2,FALSE)</f>
        <v>2.625</v>
      </c>
      <c r="BJ3319" t="str">
        <f>VLOOKUP(BD3319,工作表1!$K$3:$M$1000,3,FALSE)</f>
        <v>2020/8/15</v>
      </c>
      <c r="BK3319">
        <f t="shared" si="1698"/>
        <v>0.108</v>
      </c>
      <c r="BL3319">
        <f t="shared" si="1699"/>
        <v>2.5169999999999999</v>
      </c>
      <c r="BM3319" s="43">
        <f t="shared" si="1716"/>
        <v>41501</v>
      </c>
      <c r="BN3319" s="43">
        <f t="shared" si="1700"/>
        <v>41729</v>
      </c>
      <c r="BO3319" s="45">
        <f t="shared" si="1717"/>
        <v>0.7904005524861879</v>
      </c>
      <c r="BP3319" s="45">
        <f t="shared" si="1718"/>
        <v>2.9479347990615303</v>
      </c>
      <c r="BQ3319" s="47">
        <f t="shared" si="1719"/>
        <v>107.70489761466278</v>
      </c>
      <c r="BR3319" s="47">
        <f t="shared" si="1720"/>
        <v>126.84306304826465</v>
      </c>
    </row>
    <row r="3320" spans="6:70" x14ac:dyDescent="0.25">
      <c r="F3320" s="2">
        <v>41535</v>
      </c>
      <c r="G3320">
        <v>9.2999999999999999E-2</v>
      </c>
      <c r="H3320" s="43">
        <v>41589</v>
      </c>
      <c r="I3320">
        <v>2.1183999999999998</v>
      </c>
      <c r="L3320" s="2">
        <v>41428</v>
      </c>
      <c r="M3320" t="str">
        <v>912828MP</v>
      </c>
      <c r="N3320">
        <v>1.0599000000000001</v>
      </c>
      <c r="O3320">
        <v>-0.37497999999999998</v>
      </c>
      <c r="P3320">
        <v>0.87370000000000003</v>
      </c>
      <c r="Q3320">
        <v>130.421875</v>
      </c>
      <c r="R3320">
        <f>VLOOKUP(M3320,工作表1!$A$3:$B$1000,2,FALSE)</f>
        <v>3.625</v>
      </c>
      <c r="S3320" t="str">
        <f>VLOOKUP(M3320,工作表1!$A$3:$C$1000,3,FALSE)</f>
        <v>2020/2/15</v>
      </c>
      <c r="T3320">
        <f t="shared" si="1690"/>
        <v>0.108</v>
      </c>
      <c r="U3320">
        <f t="shared" si="1689"/>
        <v>3.5169999999999999</v>
      </c>
      <c r="V3320" s="43">
        <f t="shared" si="1701"/>
        <v>41501</v>
      </c>
      <c r="W3320" s="43">
        <f t="shared" si="1691"/>
        <v>41547</v>
      </c>
      <c r="X3320" s="45">
        <f t="shared" si="1702"/>
        <v>1.0915055248618786</v>
      </c>
      <c r="Y3320" s="45">
        <f t="shared" si="1703"/>
        <v>2.2634233330810565</v>
      </c>
      <c r="Z3320" s="47">
        <f t="shared" si="1704"/>
        <v>115.26937739775127</v>
      </c>
      <c r="AA3320" s="47">
        <f t="shared" si="1705"/>
        <v>130.29817184413071</v>
      </c>
      <c r="AB3320" s="45">
        <f t="shared" si="1706"/>
        <v>1.524</v>
      </c>
      <c r="AC3320" s="2" t="str">
        <f t="shared" si="1692"/>
        <v>TY2</v>
      </c>
      <c r="AD3320">
        <f t="shared" si="1693"/>
        <v>129.390625</v>
      </c>
      <c r="AE3320">
        <f t="shared" si="1694"/>
        <v>129.21875</v>
      </c>
      <c r="AF3320" s="49">
        <f t="shared" si="1721"/>
        <v>0.171875</v>
      </c>
      <c r="AG3320" s="3">
        <f t="shared" si="1707"/>
        <v>128.93787834586325</v>
      </c>
      <c r="AH3320">
        <f t="shared" si="1708"/>
        <v>127.42253165625654</v>
      </c>
      <c r="AI3320" s="51">
        <f t="shared" si="1709"/>
        <v>1.5153466896067158</v>
      </c>
      <c r="AJ3320" s="52">
        <f t="shared" si="1710"/>
        <v>1.3434716896067158</v>
      </c>
      <c r="AK3320" s="2">
        <v>41428</v>
      </c>
      <c r="AL3320" t="str">
        <v>912828ND</v>
      </c>
      <c r="AM3320">
        <v>3.7294</v>
      </c>
      <c r="AN3320">
        <v>-0.19805</v>
      </c>
      <c r="AO3320">
        <v>0.86709999999999998</v>
      </c>
      <c r="AP3320">
        <v>129.390625</v>
      </c>
      <c r="AQ3320">
        <f>VLOOKUP(AL3320,工作表1!$F$3:$G$1000,2,FALSE)</f>
        <v>3.5</v>
      </c>
      <c r="AR3320" t="str">
        <f>VLOOKUP(AL3320,工作表1!$F$3:$H$1000,3,FALSE)</f>
        <v>2020/5/15</v>
      </c>
      <c r="AS3320">
        <f t="shared" si="1695"/>
        <v>0.108</v>
      </c>
      <c r="AT3320">
        <f t="shared" si="1696"/>
        <v>3.3919999999999999</v>
      </c>
      <c r="AU3320" s="43">
        <f t="shared" si="1711"/>
        <v>41593</v>
      </c>
      <c r="AV3320" s="43">
        <f t="shared" si="1697"/>
        <v>41639</v>
      </c>
      <c r="AW3320" s="45">
        <f t="shared" si="1712"/>
        <v>0.19021739130434781</v>
      </c>
      <c r="AX3320" s="45">
        <f t="shared" si="1713"/>
        <v>2.203916021441334</v>
      </c>
      <c r="AY3320" s="47">
        <f t="shared" si="1714"/>
        <v>114.34314938219119</v>
      </c>
      <c r="AZ3320" s="47">
        <f t="shared" si="1715"/>
        <v>128.93787834586325</v>
      </c>
      <c r="BA3320" s="43"/>
      <c r="BC3320" s="2">
        <v>41425</v>
      </c>
      <c r="BD3320" t="str">
        <v>912828NT</v>
      </c>
      <c r="BE3320">
        <v>-11.398099999999999</v>
      </c>
      <c r="BF3320">
        <v>0.68278000000000005</v>
      </c>
      <c r="BG3320">
        <v>0.82050000000000001</v>
      </c>
      <c r="BH3320">
        <v>129.21875</v>
      </c>
      <c r="BI3320">
        <f>VLOOKUP(BD3320,工作表1!$K$3:$L$1000,2,FALSE)</f>
        <v>2.625</v>
      </c>
      <c r="BJ3320" t="str">
        <f>VLOOKUP(BD3320,工作表1!$K$3:$M$1000,3,FALSE)</f>
        <v>2020/8/15</v>
      </c>
      <c r="BK3320">
        <f t="shared" si="1698"/>
        <v>0.11119999999999999</v>
      </c>
      <c r="BL3320">
        <f t="shared" si="1699"/>
        <v>2.5137999999999998</v>
      </c>
      <c r="BM3320" s="43">
        <f t="shared" si="1716"/>
        <v>41501</v>
      </c>
      <c r="BN3320" s="43">
        <f t="shared" si="1700"/>
        <v>41639</v>
      </c>
      <c r="BO3320" s="45">
        <f t="shared" si="1717"/>
        <v>0.78314917127071826</v>
      </c>
      <c r="BP3320" s="45">
        <f t="shared" si="1718"/>
        <v>2.3006149246953758</v>
      </c>
      <c r="BQ3320" s="47">
        <f t="shared" si="1719"/>
        <v>107.1015272848413</v>
      </c>
      <c r="BR3320" s="47">
        <f t="shared" si="1720"/>
        <v>127.42253165625654</v>
      </c>
    </row>
    <row r="3321" spans="6:70" x14ac:dyDescent="0.25">
      <c r="F3321" s="2">
        <v>41534</v>
      </c>
      <c r="G3321">
        <v>9.2999999999999999E-2</v>
      </c>
      <c r="H3321" s="43">
        <v>41586</v>
      </c>
      <c r="I3321">
        <v>2.1183999999999998</v>
      </c>
      <c r="L3321" s="2">
        <v>41425</v>
      </c>
      <c r="M3321" t="str">
        <v>912828MP</v>
      </c>
      <c r="N3321">
        <v>1.0528999999999999</v>
      </c>
      <c r="O3321">
        <v>-0.35455999999999999</v>
      </c>
      <c r="P3321">
        <v>0.87370000000000003</v>
      </c>
      <c r="Q3321">
        <v>130.25</v>
      </c>
      <c r="R3321">
        <f>VLOOKUP(M3321,工作表1!$A$3:$B$1000,2,FALSE)</f>
        <v>3.625</v>
      </c>
      <c r="S3321" t="str">
        <f>VLOOKUP(M3321,工作表1!$A$3:$C$1000,3,FALSE)</f>
        <v>2020/2/15</v>
      </c>
      <c r="T3321">
        <f t="shared" si="1690"/>
        <v>0.11119999999999999</v>
      </c>
      <c r="U3321">
        <f t="shared" si="1689"/>
        <v>3.5137999999999998</v>
      </c>
      <c r="V3321" s="43">
        <f t="shared" si="1701"/>
        <v>41501</v>
      </c>
      <c r="W3321" s="43">
        <f t="shared" si="1691"/>
        <v>41453</v>
      </c>
      <c r="X3321" s="45">
        <f t="shared" si="1702"/>
        <v>1.0814917127071824</v>
      </c>
      <c r="Y3321" s="45">
        <f t="shared" si="1703"/>
        <v>1.3297793839400591</v>
      </c>
      <c r="Z3321" s="47">
        <f t="shared" si="1704"/>
        <v>114.08060501338403</v>
      </c>
      <c r="AA3321" s="47">
        <f t="shared" si="1705"/>
        <v>130.2258367139477</v>
      </c>
      <c r="AB3321" s="45">
        <f t="shared" si="1706"/>
        <v>1.5263</v>
      </c>
      <c r="AC3321" s="2" t="str">
        <f t="shared" si="1692"/>
        <v>TY1</v>
      </c>
      <c r="AD3321">
        <f t="shared" si="1693"/>
        <v>130.25</v>
      </c>
      <c r="AE3321">
        <f t="shared" si="1694"/>
        <v>129.21875</v>
      </c>
      <c r="AF3321" s="49">
        <f t="shared" si="1721"/>
        <v>1.03125</v>
      </c>
      <c r="AG3321" s="3">
        <f t="shared" si="1707"/>
        <v>130.2258367139477</v>
      </c>
      <c r="AH3321">
        <f t="shared" si="1708"/>
        <v>128.96187723626988</v>
      </c>
      <c r="AI3321" s="51">
        <f t="shared" si="1709"/>
        <v>1.2639594776778154</v>
      </c>
      <c r="AJ3321" s="52">
        <f t="shared" si="1710"/>
        <v>0.23270947767781536</v>
      </c>
      <c r="AK3321" s="2">
        <v>41425</v>
      </c>
      <c r="AL3321" t="str">
        <v>912828ND</v>
      </c>
      <c r="AM3321">
        <v>3.7039</v>
      </c>
      <c r="AN3321">
        <v>-0.19370000000000001</v>
      </c>
      <c r="AO3321">
        <v>0.86709999999999998</v>
      </c>
      <c r="AP3321">
        <v>129.21875</v>
      </c>
      <c r="AQ3321">
        <f>VLOOKUP(AL3321,工作表1!$F$3:$G$1000,2,FALSE)</f>
        <v>3.5</v>
      </c>
      <c r="AR3321" t="str">
        <f>VLOOKUP(AL3321,工作表1!$F$3:$H$1000,3,FALSE)</f>
        <v>2020/5/15</v>
      </c>
      <c r="AS3321">
        <f t="shared" si="1695"/>
        <v>0.11119999999999999</v>
      </c>
      <c r="AT3321">
        <f t="shared" si="1696"/>
        <v>3.3887999999999998</v>
      </c>
      <c r="AU3321" s="43">
        <f t="shared" si="1711"/>
        <v>41593</v>
      </c>
      <c r="AV3321" s="43">
        <f t="shared" si="1697"/>
        <v>41547</v>
      </c>
      <c r="AW3321" s="45">
        <f t="shared" si="1712"/>
        <v>0.18070652173913043</v>
      </c>
      <c r="AX3321" s="45">
        <f t="shared" si="1713"/>
        <v>1.3218024121500893</v>
      </c>
      <c r="AY3321" s="47">
        <f t="shared" si="1714"/>
        <v>113.2617511792713</v>
      </c>
      <c r="AZ3321" s="47">
        <f t="shared" si="1715"/>
        <v>128.96187723626988</v>
      </c>
      <c r="BA3321" s="43"/>
      <c r="BC3321" s="2">
        <v>41424</v>
      </c>
      <c r="BD3321" t="str">
        <v>912828NT</v>
      </c>
      <c r="BE3321">
        <v>-10.530099999999999</v>
      </c>
      <c r="BF3321">
        <v>0.63095000000000001</v>
      </c>
      <c r="BG3321">
        <v>0.82050000000000001</v>
      </c>
      <c r="BH3321">
        <v>129.484375</v>
      </c>
      <c r="BI3321">
        <f>VLOOKUP(BD3321,工作表1!$K$3:$L$1000,2,FALSE)</f>
        <v>2.625</v>
      </c>
      <c r="BJ3321" t="str">
        <f>VLOOKUP(BD3321,工作表1!$K$3:$M$1000,3,FALSE)</f>
        <v>2020/8/15</v>
      </c>
      <c r="BK3321">
        <f t="shared" si="1698"/>
        <v>0.1062</v>
      </c>
      <c r="BL3321">
        <f t="shared" si="1699"/>
        <v>2.5188000000000001</v>
      </c>
      <c r="BM3321" s="43">
        <f t="shared" si="1716"/>
        <v>41501</v>
      </c>
      <c r="BN3321" s="43">
        <f t="shared" si="1700"/>
        <v>41639</v>
      </c>
      <c r="BO3321" s="45">
        <f t="shared" si="1717"/>
        <v>0.76139502762430933</v>
      </c>
      <c r="BP3321" s="45">
        <f t="shared" si="1718"/>
        <v>2.3004361235147206</v>
      </c>
      <c r="BQ3321" s="47">
        <f t="shared" si="1719"/>
        <v>107.37161165997318</v>
      </c>
      <c r="BR3321" s="47">
        <f t="shared" si="1720"/>
        <v>127.70386886008434</v>
      </c>
    </row>
    <row r="3322" spans="6:70" x14ac:dyDescent="0.25">
      <c r="F3322" s="2">
        <v>41533</v>
      </c>
      <c r="G3322">
        <v>9.2999999999999999E-2</v>
      </c>
      <c r="H3322" s="43">
        <v>41585</v>
      </c>
      <c r="I3322">
        <v>1.9762999999999999</v>
      </c>
      <c r="L3322" s="2">
        <v>41424</v>
      </c>
      <c r="M3322" t="str">
        <v>912828MP</v>
      </c>
      <c r="N3322">
        <v>1.0654999999999999</v>
      </c>
      <c r="O3322">
        <v>-0.31111</v>
      </c>
      <c r="P3322">
        <v>0.87370000000000003</v>
      </c>
      <c r="Q3322">
        <v>130.484375</v>
      </c>
      <c r="R3322">
        <f>VLOOKUP(M3322,工作表1!$A$3:$B$1000,2,FALSE)</f>
        <v>3.625</v>
      </c>
      <c r="S3322" t="str">
        <f>VLOOKUP(M3322,工作表1!$A$3:$C$1000,3,FALSE)</f>
        <v>2020/2/15</v>
      </c>
      <c r="T3322">
        <f t="shared" si="1690"/>
        <v>0.1062</v>
      </c>
      <c r="U3322">
        <f t="shared" si="1689"/>
        <v>3.5188000000000001</v>
      </c>
      <c r="V3322" s="43">
        <f t="shared" si="1701"/>
        <v>41501</v>
      </c>
      <c r="W3322" s="43">
        <f t="shared" si="1691"/>
        <v>41453</v>
      </c>
      <c r="X3322" s="45">
        <f t="shared" si="1702"/>
        <v>1.051450276243094</v>
      </c>
      <c r="Y3322" s="45">
        <f t="shared" si="1703"/>
        <v>1.329532468023916</v>
      </c>
      <c r="Z3322" s="47">
        <f t="shared" si="1704"/>
        <v>114.31218961428611</v>
      </c>
      <c r="AA3322" s="47">
        <f t="shared" si="1705"/>
        <v>130.44893472796196</v>
      </c>
      <c r="AB3322" s="45">
        <f t="shared" si="1706"/>
        <v>1.4852000000000001</v>
      </c>
      <c r="AC3322" s="2" t="str">
        <f t="shared" si="1692"/>
        <v>TY1</v>
      </c>
      <c r="AD3322">
        <f t="shared" si="1693"/>
        <v>130.484375</v>
      </c>
      <c r="AE3322">
        <f t="shared" si="1694"/>
        <v>129.484375</v>
      </c>
      <c r="AF3322" s="49">
        <f t="shared" si="1721"/>
        <v>1</v>
      </c>
      <c r="AG3322" s="3">
        <f t="shared" si="1707"/>
        <v>130.44893472796196</v>
      </c>
      <c r="AH3322">
        <f t="shared" si="1708"/>
        <v>129.20506647135326</v>
      </c>
      <c r="AI3322" s="51">
        <f t="shared" si="1709"/>
        <v>1.2438682566086925</v>
      </c>
      <c r="AJ3322" s="52">
        <f t="shared" si="1710"/>
        <v>0.24386825660869249</v>
      </c>
      <c r="AK3322" s="2">
        <v>41424</v>
      </c>
      <c r="AL3322" t="str">
        <v>912828ND</v>
      </c>
      <c r="AM3322">
        <v>3.4581</v>
      </c>
      <c r="AN3322">
        <v>-0.16558</v>
      </c>
      <c r="AO3322">
        <v>0.86709999999999998</v>
      </c>
      <c r="AP3322">
        <v>129.484375</v>
      </c>
      <c r="AQ3322">
        <f>VLOOKUP(AL3322,工作表1!$F$3:$G$1000,2,FALSE)</f>
        <v>3.5</v>
      </c>
      <c r="AR3322" t="str">
        <f>VLOOKUP(AL3322,工作表1!$F$3:$H$1000,3,FALSE)</f>
        <v>2020/5/15</v>
      </c>
      <c r="AS3322">
        <f t="shared" si="1695"/>
        <v>0.1062</v>
      </c>
      <c r="AT3322">
        <f t="shared" si="1696"/>
        <v>3.3938000000000001</v>
      </c>
      <c r="AU3322" s="43">
        <f t="shared" si="1711"/>
        <v>41593</v>
      </c>
      <c r="AV3322" s="43">
        <f t="shared" si="1697"/>
        <v>41547</v>
      </c>
      <c r="AW3322" s="45">
        <f t="shared" si="1712"/>
        <v>0.15217391304347827</v>
      </c>
      <c r="AX3322" s="45">
        <f t="shared" si="1713"/>
        <v>1.3220369267421084</v>
      </c>
      <c r="AY3322" s="47">
        <f t="shared" si="1714"/>
        <v>113.51058998662549</v>
      </c>
      <c r="AZ3322" s="47">
        <f t="shared" si="1715"/>
        <v>129.20506647135326</v>
      </c>
      <c r="BA3322" s="43"/>
      <c r="BC3322" s="2">
        <v>41423</v>
      </c>
      <c r="BD3322" t="str">
        <v>912828NT</v>
      </c>
      <c r="BE3322">
        <v>-11.149100000000001</v>
      </c>
      <c r="BF3322">
        <v>0.66383999999999999</v>
      </c>
      <c r="BG3322">
        <v>0.82050000000000001</v>
      </c>
      <c r="BH3322">
        <v>129.484375</v>
      </c>
      <c r="BI3322">
        <f>VLOOKUP(BD3322,工作表1!$K$3:$L$1000,2,FALSE)</f>
        <v>2.625</v>
      </c>
      <c r="BJ3322" t="str">
        <f>VLOOKUP(BD3322,工作表1!$K$3:$M$1000,3,FALSE)</f>
        <v>2020/8/15</v>
      </c>
      <c r="BK3322">
        <f t="shared" si="1698"/>
        <v>0.111</v>
      </c>
      <c r="BL3322">
        <f t="shared" si="1699"/>
        <v>2.5139999999999998</v>
      </c>
      <c r="BM3322" s="43">
        <f t="shared" si="1716"/>
        <v>41501</v>
      </c>
      <c r="BN3322" s="43">
        <f t="shared" si="1700"/>
        <v>41639</v>
      </c>
      <c r="BO3322" s="45">
        <f t="shared" si="1717"/>
        <v>0.7541436464088398</v>
      </c>
      <c r="BP3322" s="45">
        <f t="shared" si="1718"/>
        <v>2.3003765231211686</v>
      </c>
      <c r="BQ3322" s="47">
        <f t="shared" si="1719"/>
        <v>107.35556373233048</v>
      </c>
      <c r="BR3322" s="47">
        <f t="shared" si="1720"/>
        <v>127.67305008016815</v>
      </c>
    </row>
    <row r="3323" spans="6:70" x14ac:dyDescent="0.25">
      <c r="F3323" s="2">
        <v>41530</v>
      </c>
      <c r="G3323">
        <v>9.35E-2</v>
      </c>
      <c r="H3323" s="43">
        <v>41584</v>
      </c>
      <c r="I3323">
        <v>2.0127000000000002</v>
      </c>
      <c r="L3323" s="2">
        <v>41423</v>
      </c>
      <c r="M3323" t="str">
        <v>912828MP</v>
      </c>
      <c r="N3323">
        <v>1.1880999999999999</v>
      </c>
      <c r="O3323">
        <v>-0.33955000000000002</v>
      </c>
      <c r="P3323">
        <v>0.87370000000000003</v>
      </c>
      <c r="Q3323">
        <v>130.46875</v>
      </c>
      <c r="R3323">
        <f>VLOOKUP(M3323,工作表1!$A$3:$B$1000,2,FALSE)</f>
        <v>3.625</v>
      </c>
      <c r="S3323" t="str">
        <f>VLOOKUP(M3323,工作表1!$A$3:$C$1000,3,FALSE)</f>
        <v>2020/2/15</v>
      </c>
      <c r="T3323">
        <f t="shared" si="1690"/>
        <v>0.111</v>
      </c>
      <c r="U3323">
        <f t="shared" si="1689"/>
        <v>3.5139999999999998</v>
      </c>
      <c r="V3323" s="43">
        <f t="shared" si="1701"/>
        <v>41501</v>
      </c>
      <c r="W3323" s="43">
        <f t="shared" si="1691"/>
        <v>41453</v>
      </c>
      <c r="X3323" s="45">
        <f t="shared" si="1702"/>
        <v>1.0414364640883977</v>
      </c>
      <c r="Y3323" s="45">
        <f t="shared" si="1703"/>
        <v>1.3294501627185347</v>
      </c>
      <c r="Z3323" s="47">
        <f t="shared" si="1704"/>
        <v>114.31228888142662</v>
      </c>
      <c r="AA3323" s="47">
        <f t="shared" si="1705"/>
        <v>130.43563540996033</v>
      </c>
      <c r="AB3323" s="45">
        <f t="shared" si="1706"/>
        <v>1.4851000000000001</v>
      </c>
      <c r="AC3323" s="2" t="str">
        <f t="shared" si="1692"/>
        <v>TY1</v>
      </c>
      <c r="AD3323">
        <f t="shared" si="1693"/>
        <v>130.46875</v>
      </c>
      <c r="AE3323">
        <f t="shared" si="1694"/>
        <v>129.484375</v>
      </c>
      <c r="AF3323" s="49">
        <f t="shared" si="1721"/>
        <v>0.984375</v>
      </c>
      <c r="AG3323" s="3">
        <f t="shared" si="1707"/>
        <v>130.43563540996033</v>
      </c>
      <c r="AH3323">
        <f t="shared" si="1708"/>
        <v>129.19289658587448</v>
      </c>
      <c r="AI3323" s="51">
        <f t="shared" si="1709"/>
        <v>1.2427388240858477</v>
      </c>
      <c r="AJ3323" s="52">
        <f t="shared" si="1710"/>
        <v>0.25836382408584768</v>
      </c>
      <c r="AK3323" s="2">
        <v>41423</v>
      </c>
      <c r="AL3323" t="str">
        <v>912828ND</v>
      </c>
      <c r="AM3323">
        <v>3.2273999999999998</v>
      </c>
      <c r="AN3323">
        <v>-0.13975000000000001</v>
      </c>
      <c r="AO3323">
        <v>0.86709999999999998</v>
      </c>
      <c r="AP3323">
        <v>129.484375</v>
      </c>
      <c r="AQ3323">
        <f>VLOOKUP(AL3323,工作表1!$F$3:$G$1000,2,FALSE)</f>
        <v>3.5</v>
      </c>
      <c r="AR3323" t="str">
        <f>VLOOKUP(AL3323,工作表1!$F$3:$H$1000,3,FALSE)</f>
        <v>2020/5/15</v>
      </c>
      <c r="AS3323">
        <f t="shared" si="1695"/>
        <v>0.111</v>
      </c>
      <c r="AT3323">
        <f t="shared" si="1696"/>
        <v>3.3889999999999998</v>
      </c>
      <c r="AU3323" s="43">
        <f t="shared" si="1711"/>
        <v>41593</v>
      </c>
      <c r="AV3323" s="43">
        <f t="shared" si="1697"/>
        <v>41547</v>
      </c>
      <c r="AW3323" s="45">
        <f t="shared" si="1712"/>
        <v>0.14266304347826086</v>
      </c>
      <c r="AX3323" s="45">
        <f t="shared" si="1713"/>
        <v>1.3221150982727816</v>
      </c>
      <c r="AY3323" s="47">
        <f t="shared" si="1714"/>
        <v>113.51050302687204</v>
      </c>
      <c r="AZ3323" s="47">
        <f t="shared" si="1715"/>
        <v>129.19289658587448</v>
      </c>
      <c r="BA3323" s="43"/>
      <c r="BC3323" s="2">
        <v>41422</v>
      </c>
      <c r="BD3323" t="str">
        <v>912828NT</v>
      </c>
      <c r="BE3323">
        <v>-10.7295</v>
      </c>
      <c r="BF3323">
        <v>0.64112000000000002</v>
      </c>
      <c r="BG3323">
        <v>0.82050000000000001</v>
      </c>
      <c r="BH3323">
        <v>129.421875</v>
      </c>
      <c r="BI3323">
        <f>VLOOKUP(BD3323,工作表1!$K$3:$L$1000,2,FALSE)</f>
        <v>2.625</v>
      </c>
      <c r="BJ3323" t="str">
        <f>VLOOKUP(BD3323,工作表1!$K$3:$M$1000,3,FALSE)</f>
        <v>2020/8/15</v>
      </c>
      <c r="BK3323">
        <f t="shared" si="1698"/>
        <v>0.115</v>
      </c>
      <c r="BL3323">
        <f t="shared" si="1699"/>
        <v>2.5099999999999998</v>
      </c>
      <c r="BM3323" s="43">
        <f t="shared" si="1716"/>
        <v>41501</v>
      </c>
      <c r="BN3323" s="43">
        <f t="shared" si="1700"/>
        <v>41639</v>
      </c>
      <c r="BO3323" s="45">
        <f t="shared" si="1717"/>
        <v>0.74689226519337015</v>
      </c>
      <c r="BP3323" s="45">
        <f t="shared" si="1718"/>
        <v>2.3003169227276166</v>
      </c>
      <c r="BQ3323" s="47">
        <f t="shared" si="1719"/>
        <v>107.31875217398456</v>
      </c>
      <c r="BR3323" s="47">
        <f t="shared" si="1720"/>
        <v>127.61637272129211</v>
      </c>
    </row>
    <row r="3324" spans="6:70" x14ac:dyDescent="0.25">
      <c r="F3324" s="2">
        <v>41529</v>
      </c>
      <c r="G3324">
        <v>9.1999999999999998E-2</v>
      </c>
      <c r="H3324" s="43">
        <v>41583</v>
      </c>
      <c r="I3324">
        <v>2.0565000000000002</v>
      </c>
      <c r="L3324" s="2">
        <v>41422</v>
      </c>
      <c r="M3324" t="str">
        <v>912828MP</v>
      </c>
      <c r="N3324">
        <v>1.0580000000000001</v>
      </c>
      <c r="O3324">
        <v>-0.28414</v>
      </c>
      <c r="P3324">
        <v>0.87370000000000003</v>
      </c>
      <c r="Q3324">
        <v>130.390625</v>
      </c>
      <c r="R3324">
        <f>VLOOKUP(M3324,工作表1!$A$3:$B$1000,2,FALSE)</f>
        <v>3.625</v>
      </c>
      <c r="S3324" t="str">
        <f>VLOOKUP(M3324,工作表1!$A$3:$C$1000,3,FALSE)</f>
        <v>2020/2/15</v>
      </c>
      <c r="T3324">
        <f t="shared" si="1690"/>
        <v>0.115</v>
      </c>
      <c r="U3324">
        <f t="shared" si="1689"/>
        <v>3.51</v>
      </c>
      <c r="V3324" s="43">
        <f t="shared" si="1701"/>
        <v>41501</v>
      </c>
      <c r="W3324" s="43">
        <f t="shared" si="1691"/>
        <v>41453</v>
      </c>
      <c r="X3324" s="45">
        <f t="shared" si="1702"/>
        <v>1.0314226519337018</v>
      </c>
      <c r="Y3324" s="45">
        <f t="shared" si="1703"/>
        <v>1.3293678574131538</v>
      </c>
      <c r="Z3324" s="47">
        <f t="shared" si="1704"/>
        <v>114.25208101563567</v>
      </c>
      <c r="AA3324" s="47">
        <f t="shared" si="1705"/>
        <v>130.35326532060529</v>
      </c>
      <c r="AB3324" s="45">
        <f t="shared" si="1706"/>
        <v>1.5333000000000001</v>
      </c>
      <c r="AC3324" s="2" t="str">
        <f t="shared" si="1692"/>
        <v>TY1</v>
      </c>
      <c r="AD3324">
        <f t="shared" si="1693"/>
        <v>130.390625</v>
      </c>
      <c r="AE3324">
        <f t="shared" si="1694"/>
        <v>129.421875</v>
      </c>
      <c r="AF3324" s="49">
        <f t="shared" si="1721"/>
        <v>0.96875</v>
      </c>
      <c r="AG3324" s="3">
        <f t="shared" si="1707"/>
        <v>130.35326532060529</v>
      </c>
      <c r="AH3324">
        <f t="shared" si="1708"/>
        <v>129.14672297611045</v>
      </c>
      <c r="AI3324" s="51">
        <f t="shared" si="1709"/>
        <v>1.2065423444948351</v>
      </c>
      <c r="AJ3324" s="52">
        <f t="shared" si="1710"/>
        <v>0.23779234449483511</v>
      </c>
      <c r="AK3324" s="2">
        <v>41422</v>
      </c>
      <c r="AL3324" t="str">
        <v>912828ND</v>
      </c>
      <c r="AM3324">
        <v>3.6688000000000001</v>
      </c>
      <c r="AN3324">
        <v>-0.17299999999999999</v>
      </c>
      <c r="AO3324">
        <v>0.86709999999999998</v>
      </c>
      <c r="AP3324">
        <v>129.421875</v>
      </c>
      <c r="AQ3324">
        <f>VLOOKUP(AL3324,工作表1!$F$3:$G$1000,2,FALSE)</f>
        <v>3.5</v>
      </c>
      <c r="AR3324" t="str">
        <f>VLOOKUP(AL3324,工作表1!$F$3:$H$1000,3,FALSE)</f>
        <v>2020/5/15</v>
      </c>
      <c r="AS3324">
        <f t="shared" si="1695"/>
        <v>0.115</v>
      </c>
      <c r="AT3324">
        <f t="shared" si="1696"/>
        <v>3.3849999999999998</v>
      </c>
      <c r="AU3324" s="43">
        <f t="shared" si="1711"/>
        <v>41593</v>
      </c>
      <c r="AV3324" s="43">
        <f t="shared" si="1697"/>
        <v>41547</v>
      </c>
      <c r="AW3324" s="45">
        <f t="shared" si="1712"/>
        <v>0.13315217391304349</v>
      </c>
      <c r="AX3324" s="45">
        <f t="shared" si="1713"/>
        <v>1.3221932698034544</v>
      </c>
      <c r="AY3324" s="47">
        <f t="shared" si="1714"/>
        <v>113.48118032667973</v>
      </c>
      <c r="AZ3324" s="47">
        <f t="shared" si="1715"/>
        <v>129.14672297611045</v>
      </c>
      <c r="BA3324" s="43"/>
      <c r="BC3324" s="2">
        <v>41418</v>
      </c>
      <c r="BD3324" t="str">
        <v>912828NT</v>
      </c>
      <c r="BE3324">
        <v>-8.7756000000000007</v>
      </c>
      <c r="BF3324">
        <v>0.54083999999999999</v>
      </c>
      <c r="BG3324">
        <v>0.82050000000000001</v>
      </c>
      <c r="BH3324">
        <v>130.40625</v>
      </c>
      <c r="BI3324">
        <f>VLOOKUP(BD3324,工作表1!$K$3:$L$1000,2,FALSE)</f>
        <v>2.625</v>
      </c>
      <c r="BJ3324" t="str">
        <f>VLOOKUP(BD3324,工作表1!$K$3:$M$1000,3,FALSE)</f>
        <v>2020/8/15</v>
      </c>
      <c r="BK3324">
        <f t="shared" si="1698"/>
        <v>0.111</v>
      </c>
      <c r="BL3324">
        <f t="shared" si="1699"/>
        <v>2.5139999999999998</v>
      </c>
      <c r="BM3324" s="43">
        <f t="shared" si="1716"/>
        <v>41501</v>
      </c>
      <c r="BN3324" s="43">
        <f t="shared" si="1700"/>
        <v>41639</v>
      </c>
      <c r="BO3324" s="45">
        <f t="shared" si="1717"/>
        <v>0.73964088397790051</v>
      </c>
      <c r="BP3324" s="45">
        <f t="shared" si="1718"/>
        <v>2.300257322334065</v>
      </c>
      <c r="BQ3324" s="47">
        <f t="shared" si="1719"/>
        <v>108.19562584048207</v>
      </c>
      <c r="BR3324" s="47">
        <f t="shared" si="1720"/>
        <v>128.66741653833736</v>
      </c>
    </row>
    <row r="3325" spans="6:70" x14ac:dyDescent="0.25">
      <c r="F3325" s="2">
        <v>41528</v>
      </c>
      <c r="G3325">
        <v>9.1499999999999998E-2</v>
      </c>
      <c r="H3325" s="43">
        <v>41582</v>
      </c>
      <c r="I3325">
        <v>2.0051999999999999</v>
      </c>
      <c r="L3325" s="2">
        <v>41418</v>
      </c>
      <c r="M3325" t="str">
        <v>912828MP</v>
      </c>
      <c r="N3325">
        <v>1.0972</v>
      </c>
      <c r="O3325">
        <v>-0.28290999999999999</v>
      </c>
      <c r="P3325">
        <v>0.87370000000000003</v>
      </c>
      <c r="Q3325">
        <v>131.34375</v>
      </c>
      <c r="R3325">
        <f>VLOOKUP(M3325,工作表1!$A$3:$B$1000,2,FALSE)</f>
        <v>3.625</v>
      </c>
      <c r="S3325" t="str">
        <f>VLOOKUP(M3325,工作表1!$A$3:$C$1000,3,FALSE)</f>
        <v>2020/2/15</v>
      </c>
      <c r="T3325">
        <f t="shared" si="1690"/>
        <v>0.111</v>
      </c>
      <c r="U3325">
        <f t="shared" si="1689"/>
        <v>3.5139999999999998</v>
      </c>
      <c r="V3325" s="43">
        <f t="shared" si="1701"/>
        <v>41501</v>
      </c>
      <c r="W3325" s="43">
        <f t="shared" si="1691"/>
        <v>41453</v>
      </c>
      <c r="X3325" s="45">
        <f t="shared" si="1702"/>
        <v>1.0214088397790055</v>
      </c>
      <c r="Y3325" s="45">
        <f t="shared" si="1703"/>
        <v>1.3292855521077727</v>
      </c>
      <c r="Z3325" s="47">
        <f t="shared" si="1704"/>
        <v>115.09576179607338</v>
      </c>
      <c r="AA3325" s="47">
        <f t="shared" si="1705"/>
        <v>131.30468483816566</v>
      </c>
      <c r="AB3325" s="45">
        <f t="shared" si="1706"/>
        <v>1.379</v>
      </c>
      <c r="AC3325" s="2" t="str">
        <f t="shared" si="1692"/>
        <v>TY1</v>
      </c>
      <c r="AD3325">
        <f t="shared" si="1693"/>
        <v>131.34375</v>
      </c>
      <c r="AE3325">
        <f t="shared" si="1694"/>
        <v>130.40625</v>
      </c>
      <c r="AF3325" s="49">
        <f t="shared" si="1721"/>
        <v>0.9375</v>
      </c>
      <c r="AG3325" s="3">
        <f t="shared" si="1707"/>
        <v>131.30468483816566</v>
      </c>
      <c r="AH3325">
        <f t="shared" si="1708"/>
        <v>130.12217234940547</v>
      </c>
      <c r="AI3325" s="51">
        <f t="shared" si="1709"/>
        <v>1.1825124887601817</v>
      </c>
      <c r="AJ3325" s="52">
        <f t="shared" si="1710"/>
        <v>0.24501248876018167</v>
      </c>
      <c r="AK3325" s="2">
        <v>41418</v>
      </c>
      <c r="AL3325" t="str">
        <v>912828ND</v>
      </c>
      <c r="AM3325">
        <v>3.5741999999999998</v>
      </c>
      <c r="AN3325">
        <v>-0.16106000000000001</v>
      </c>
      <c r="AO3325">
        <v>0.86709999999999998</v>
      </c>
      <c r="AP3325">
        <v>130.40625</v>
      </c>
      <c r="AQ3325">
        <f>VLOOKUP(AL3325,工作表1!$F$3:$G$1000,2,FALSE)</f>
        <v>3.5</v>
      </c>
      <c r="AR3325" t="str">
        <f>VLOOKUP(AL3325,工作表1!$F$3:$H$1000,3,FALSE)</f>
        <v>2020/5/15</v>
      </c>
      <c r="AS3325">
        <f t="shared" si="1695"/>
        <v>0.111</v>
      </c>
      <c r="AT3325">
        <f t="shared" si="1696"/>
        <v>3.3889999999999998</v>
      </c>
      <c r="AU3325" s="43">
        <f t="shared" si="1711"/>
        <v>41593</v>
      </c>
      <c r="AV3325" s="43">
        <f t="shared" si="1697"/>
        <v>41547</v>
      </c>
      <c r="AW3325" s="45">
        <f t="shared" si="1712"/>
        <v>0.12364130434782608</v>
      </c>
      <c r="AX3325" s="45">
        <f t="shared" si="1713"/>
        <v>1.3222714413341274</v>
      </c>
      <c r="AY3325" s="47">
        <f t="shared" si="1714"/>
        <v>114.34046247065352</v>
      </c>
      <c r="AZ3325" s="47">
        <f t="shared" si="1715"/>
        <v>130.12217234940547</v>
      </c>
      <c r="BA3325" s="43"/>
      <c r="BC3325" s="2">
        <v>41417</v>
      </c>
      <c r="BD3325" t="str">
        <v>912828NT</v>
      </c>
      <c r="BE3325">
        <v>-8.1973000000000003</v>
      </c>
      <c r="BF3325">
        <v>0.50614999999999999</v>
      </c>
      <c r="BG3325">
        <v>0.82050000000000001</v>
      </c>
      <c r="BH3325">
        <v>130.3125</v>
      </c>
      <c r="BI3325">
        <f>VLOOKUP(BD3325,工作表1!$K$3:$L$1000,2,FALSE)</f>
        <v>2.625</v>
      </c>
      <c r="BJ3325" t="str">
        <f>VLOOKUP(BD3325,工作表1!$K$3:$M$1000,3,FALSE)</f>
        <v>2020/8/15</v>
      </c>
      <c r="BK3325">
        <f t="shared" si="1698"/>
        <v>0.112</v>
      </c>
      <c r="BL3325">
        <f t="shared" si="1699"/>
        <v>2.5129999999999999</v>
      </c>
      <c r="BM3325" s="43">
        <f t="shared" si="1716"/>
        <v>41501</v>
      </c>
      <c r="BN3325" s="43">
        <f t="shared" si="1700"/>
        <v>41639</v>
      </c>
      <c r="BO3325" s="45">
        <f t="shared" si="1717"/>
        <v>0.71063535911602205</v>
      </c>
      <c r="BP3325" s="45">
        <f t="shared" si="1718"/>
        <v>2.3000189207598574</v>
      </c>
      <c r="BQ3325" s="47">
        <f t="shared" si="1719"/>
        <v>108.16941622003789</v>
      </c>
      <c r="BR3325" s="47">
        <f t="shared" si="1720"/>
        <v>128.5772707857441</v>
      </c>
    </row>
    <row r="3326" spans="6:70" x14ac:dyDescent="0.25">
      <c r="F3326" s="2">
        <v>41527</v>
      </c>
      <c r="G3326">
        <v>9.1999999999999998E-2</v>
      </c>
      <c r="H3326" s="43">
        <v>41579</v>
      </c>
      <c r="I3326">
        <v>2.0270000000000001</v>
      </c>
      <c r="L3326" s="2">
        <v>41417</v>
      </c>
      <c r="M3326" t="str">
        <v>912828MP</v>
      </c>
      <c r="N3326">
        <v>1.0531999999999999</v>
      </c>
      <c r="O3326">
        <v>-0.22372</v>
      </c>
      <c r="P3326">
        <v>0.87370000000000003</v>
      </c>
      <c r="Q3326">
        <v>131.265625</v>
      </c>
      <c r="R3326">
        <f>VLOOKUP(M3326,工作表1!$A$3:$B$1000,2,FALSE)</f>
        <v>3.625</v>
      </c>
      <c r="S3326" t="str">
        <f>VLOOKUP(M3326,工作表1!$A$3:$C$1000,3,FALSE)</f>
        <v>2020/2/15</v>
      </c>
      <c r="T3326">
        <f t="shared" si="1690"/>
        <v>0.112</v>
      </c>
      <c r="U3326">
        <f t="shared" si="1689"/>
        <v>3.5129999999999999</v>
      </c>
      <c r="V3326" s="43">
        <f t="shared" si="1701"/>
        <v>41501</v>
      </c>
      <c r="W3326" s="43">
        <f t="shared" si="1691"/>
        <v>41453</v>
      </c>
      <c r="X3326" s="45">
        <f t="shared" si="1702"/>
        <v>0.98135359116022092</v>
      </c>
      <c r="Y3326" s="45">
        <f t="shared" si="1703"/>
        <v>1.3289563308862484</v>
      </c>
      <c r="Z3326" s="47">
        <f t="shared" si="1704"/>
        <v>115.06106145046061</v>
      </c>
      <c r="AA3326" s="47">
        <f t="shared" si="1705"/>
        <v>131.20971862340312</v>
      </c>
      <c r="AB3326" s="45">
        <f t="shared" si="1706"/>
        <v>1.381</v>
      </c>
      <c r="AC3326" s="2" t="str">
        <f t="shared" si="1692"/>
        <v>TY1</v>
      </c>
      <c r="AD3326">
        <f t="shared" si="1693"/>
        <v>131.265625</v>
      </c>
      <c r="AE3326">
        <f t="shared" si="1694"/>
        <v>130.3125</v>
      </c>
      <c r="AF3326" s="49">
        <f t="shared" si="1721"/>
        <v>0.953125</v>
      </c>
      <c r="AG3326" s="3">
        <f t="shared" si="1707"/>
        <v>131.20971862340312</v>
      </c>
      <c r="AH3326">
        <f t="shared" si="1708"/>
        <v>130.0295305330298</v>
      </c>
      <c r="AI3326" s="51">
        <f t="shared" si="1709"/>
        <v>1.1801880903733206</v>
      </c>
      <c r="AJ3326" s="52">
        <f t="shared" si="1710"/>
        <v>0.22706309037332062</v>
      </c>
      <c r="AK3326" s="2">
        <v>41417</v>
      </c>
      <c r="AL3326" t="str">
        <v>912828ND</v>
      </c>
      <c r="AM3326">
        <v>4.0060000000000002</v>
      </c>
      <c r="AN3326">
        <v>-0.18543000000000001</v>
      </c>
      <c r="AO3326">
        <v>0.86709999999999998</v>
      </c>
      <c r="AP3326">
        <v>130.3125</v>
      </c>
      <c r="AQ3326">
        <f>VLOOKUP(AL3326,工作表1!$F$3:$G$1000,2,FALSE)</f>
        <v>3.5</v>
      </c>
      <c r="AR3326" t="str">
        <f>VLOOKUP(AL3326,工作表1!$F$3:$H$1000,3,FALSE)</f>
        <v>2020/5/15</v>
      </c>
      <c r="AS3326">
        <f t="shared" si="1695"/>
        <v>0.112</v>
      </c>
      <c r="AT3326">
        <f t="shared" si="1696"/>
        <v>3.3879999999999999</v>
      </c>
      <c r="AU3326" s="43">
        <f t="shared" si="1711"/>
        <v>41593</v>
      </c>
      <c r="AV3326" s="43">
        <f t="shared" si="1697"/>
        <v>41547</v>
      </c>
      <c r="AW3326" s="45">
        <f t="shared" si="1712"/>
        <v>8.5597826086956527E-2</v>
      </c>
      <c r="AX3326" s="45">
        <f t="shared" si="1713"/>
        <v>1.3225841274568195</v>
      </c>
      <c r="AY3326" s="47">
        <f t="shared" si="1714"/>
        <v>114.30814327678833</v>
      </c>
      <c r="AZ3326" s="47">
        <f t="shared" si="1715"/>
        <v>130.0295305330298</v>
      </c>
      <c r="BA3326" s="43"/>
      <c r="BC3326" s="2">
        <v>41416</v>
      </c>
      <c r="BD3326" t="str">
        <v>912828NT</v>
      </c>
      <c r="BE3326">
        <v>-7.6875</v>
      </c>
      <c r="BF3326">
        <v>0.48057</v>
      </c>
      <c r="BG3326">
        <v>0.82050000000000001</v>
      </c>
      <c r="BH3326">
        <v>130.265625</v>
      </c>
      <c r="BI3326">
        <f>VLOOKUP(BD3326,工作表1!$K$3:$L$1000,2,FALSE)</f>
        <v>2.625</v>
      </c>
      <c r="BJ3326" t="str">
        <f>VLOOKUP(BD3326,工作表1!$K$3:$M$1000,3,FALSE)</f>
        <v>2020/8/15</v>
      </c>
      <c r="BK3326">
        <f t="shared" si="1698"/>
        <v>0.113</v>
      </c>
      <c r="BL3326">
        <f t="shared" si="1699"/>
        <v>2.512</v>
      </c>
      <c r="BM3326" s="43">
        <f t="shared" si="1716"/>
        <v>41501</v>
      </c>
      <c r="BN3326" s="43">
        <f t="shared" si="1700"/>
        <v>41639</v>
      </c>
      <c r="BO3326" s="45">
        <f t="shared" si="1717"/>
        <v>0.7033839779005524</v>
      </c>
      <c r="BP3326" s="45">
        <f t="shared" si="1718"/>
        <v>2.2999593203663062</v>
      </c>
      <c r="BQ3326" s="47">
        <f t="shared" si="1719"/>
        <v>108.15401381266045</v>
      </c>
      <c r="BR3326" s="47">
        <f t="shared" si="1720"/>
        <v>128.54451615132012</v>
      </c>
    </row>
    <row r="3327" spans="6:70" x14ac:dyDescent="0.25">
      <c r="F3327" s="2">
        <v>41526</v>
      </c>
      <c r="G3327">
        <v>9.2999999999999999E-2</v>
      </c>
      <c r="H3327" s="43">
        <v>41578</v>
      </c>
      <c r="I3327">
        <v>1.9661</v>
      </c>
      <c r="L3327" s="2">
        <v>41416</v>
      </c>
      <c r="M3327" t="str">
        <v>912828MP</v>
      </c>
      <c r="N3327">
        <v>1.1144000000000001</v>
      </c>
      <c r="O3327">
        <v>-0.2319</v>
      </c>
      <c r="P3327">
        <v>0.87370000000000003</v>
      </c>
      <c r="Q3327">
        <v>131.234375</v>
      </c>
      <c r="R3327">
        <f>VLOOKUP(M3327,工作表1!$A$3:$B$1000,2,FALSE)</f>
        <v>3.625</v>
      </c>
      <c r="S3327" t="str">
        <f>VLOOKUP(M3327,工作表1!$A$3:$C$1000,3,FALSE)</f>
        <v>2020/2/15</v>
      </c>
      <c r="T3327">
        <f t="shared" si="1690"/>
        <v>0.113</v>
      </c>
      <c r="U3327">
        <f t="shared" si="1689"/>
        <v>3.512</v>
      </c>
      <c r="V3327" s="43">
        <f t="shared" si="1701"/>
        <v>41501</v>
      </c>
      <c r="W3327" s="43">
        <f t="shared" si="1691"/>
        <v>41453</v>
      </c>
      <c r="X3327" s="45">
        <f t="shared" si="1702"/>
        <v>0.97133977900552482</v>
      </c>
      <c r="Y3327" s="45">
        <f t="shared" si="1703"/>
        <v>1.3288740255808673</v>
      </c>
      <c r="Z3327" s="47">
        <f t="shared" si="1704"/>
        <v>115.04540664998873</v>
      </c>
      <c r="AA3327" s="47">
        <f t="shared" si="1705"/>
        <v>131.17807820071116</v>
      </c>
      <c r="AB3327" s="45">
        <f t="shared" si="1706"/>
        <v>1.3976</v>
      </c>
      <c r="AC3327" s="2" t="str">
        <f t="shared" si="1692"/>
        <v>TY1</v>
      </c>
      <c r="AD3327">
        <f t="shared" si="1693"/>
        <v>131.234375</v>
      </c>
      <c r="AE3327">
        <f t="shared" si="1694"/>
        <v>130.265625</v>
      </c>
      <c r="AF3327" s="49">
        <f t="shared" si="1721"/>
        <v>0.96875</v>
      </c>
      <c r="AG3327" s="3">
        <f t="shared" si="1707"/>
        <v>131.17807820071116</v>
      </c>
      <c r="AH3327">
        <f t="shared" si="1708"/>
        <v>129.98004294825307</v>
      </c>
      <c r="AI3327" s="51">
        <f t="shared" si="1709"/>
        <v>1.1980352524580837</v>
      </c>
      <c r="AJ3327" s="52">
        <f t="shared" si="1710"/>
        <v>0.22928525245808373</v>
      </c>
      <c r="AK3327" s="2">
        <v>41416</v>
      </c>
      <c r="AL3327" t="str">
        <v>912828ND</v>
      </c>
      <c r="AM3327">
        <v>4.0140000000000002</v>
      </c>
      <c r="AN3327">
        <v>-0.18379000000000001</v>
      </c>
      <c r="AO3327">
        <v>0.86709999999999998</v>
      </c>
      <c r="AP3327">
        <v>130.265625</v>
      </c>
      <c r="AQ3327">
        <f>VLOOKUP(AL3327,工作表1!$F$3:$G$1000,2,FALSE)</f>
        <v>3.5</v>
      </c>
      <c r="AR3327" t="str">
        <f>VLOOKUP(AL3327,工作表1!$F$3:$H$1000,3,FALSE)</f>
        <v>2020/5/15</v>
      </c>
      <c r="AS3327">
        <f t="shared" si="1695"/>
        <v>0.113</v>
      </c>
      <c r="AT3327">
        <f t="shared" si="1696"/>
        <v>3.387</v>
      </c>
      <c r="AU3327" s="43">
        <f t="shared" si="1711"/>
        <v>41593</v>
      </c>
      <c r="AV3327" s="43">
        <f t="shared" si="1697"/>
        <v>41547</v>
      </c>
      <c r="AW3327" s="45">
        <f t="shared" si="1712"/>
        <v>7.6086956521739135E-2</v>
      </c>
      <c r="AX3327" s="45">
        <f t="shared" si="1713"/>
        <v>1.3226622989874923</v>
      </c>
      <c r="AY3327" s="47">
        <f t="shared" si="1714"/>
        <v>114.27696091775141</v>
      </c>
      <c r="AZ3327" s="47">
        <f t="shared" si="1715"/>
        <v>129.98004294825307</v>
      </c>
      <c r="BA3327" s="43"/>
      <c r="BC3327" s="2">
        <v>41415</v>
      </c>
      <c r="BD3327" t="str">
        <v>912828NT</v>
      </c>
      <c r="BE3327">
        <v>-7.3552</v>
      </c>
      <c r="BF3327">
        <v>0.46156999999999998</v>
      </c>
      <c r="BG3327">
        <v>0.82050000000000001</v>
      </c>
      <c r="BH3327">
        <v>130.96875</v>
      </c>
      <c r="BI3327">
        <f>VLOOKUP(BD3327,工作表1!$K$3:$L$1000,2,FALSE)</f>
        <v>2.625</v>
      </c>
      <c r="BJ3327" t="str">
        <f>VLOOKUP(BD3327,工作表1!$K$3:$M$1000,3,FALSE)</f>
        <v>2020/8/15</v>
      </c>
      <c r="BK3327">
        <f t="shared" si="1698"/>
        <v>0.1119</v>
      </c>
      <c r="BL3327">
        <f t="shared" si="1699"/>
        <v>2.5131000000000001</v>
      </c>
      <c r="BM3327" s="43">
        <f t="shared" si="1716"/>
        <v>41501</v>
      </c>
      <c r="BN3327" s="43">
        <f t="shared" si="1700"/>
        <v>41639</v>
      </c>
      <c r="BO3327" s="45">
        <f t="shared" si="1717"/>
        <v>0.69613259668508287</v>
      </c>
      <c r="BP3327" s="45">
        <f t="shared" si="1718"/>
        <v>2.2998997199727542</v>
      </c>
      <c r="BQ3327" s="47">
        <f t="shared" si="1719"/>
        <v>108.74790098216897</v>
      </c>
      <c r="BR3327" s="47">
        <f t="shared" si="1720"/>
        <v>129.25276614713161</v>
      </c>
    </row>
    <row r="3328" spans="6:70" x14ac:dyDescent="0.25">
      <c r="F3328" s="2">
        <v>41523</v>
      </c>
      <c r="G3328">
        <v>9.4E-2</v>
      </c>
      <c r="H3328" s="43">
        <v>41577</v>
      </c>
      <c r="I3328">
        <v>1.9127000000000001</v>
      </c>
      <c r="L3328" s="2">
        <v>41415</v>
      </c>
      <c r="M3328" t="str">
        <v>912828MP</v>
      </c>
      <c r="N3328">
        <v>1.0188999999999999</v>
      </c>
      <c r="O3328">
        <v>-0.19711999999999999</v>
      </c>
      <c r="P3328">
        <v>0.87370000000000003</v>
      </c>
      <c r="Q3328">
        <v>131.90625</v>
      </c>
      <c r="R3328">
        <f>VLOOKUP(M3328,工作表1!$A$3:$B$1000,2,FALSE)</f>
        <v>3.625</v>
      </c>
      <c r="S3328" t="str">
        <f>VLOOKUP(M3328,工作表1!$A$3:$C$1000,3,FALSE)</f>
        <v>2020/2/15</v>
      </c>
      <c r="T3328">
        <f t="shared" si="1690"/>
        <v>0.1119</v>
      </c>
      <c r="U3328">
        <f t="shared" si="1689"/>
        <v>3.5131000000000001</v>
      </c>
      <c r="V3328" s="43">
        <f t="shared" si="1701"/>
        <v>41501</v>
      </c>
      <c r="W3328" s="43">
        <f t="shared" si="1691"/>
        <v>41453</v>
      </c>
      <c r="X3328" s="45">
        <f t="shared" si="1702"/>
        <v>0.96132596685082872</v>
      </c>
      <c r="Y3328" s="45">
        <f t="shared" si="1703"/>
        <v>1.3287917202754862</v>
      </c>
      <c r="Z3328" s="47">
        <f t="shared" si="1704"/>
        <v>115.63885595860758</v>
      </c>
      <c r="AA3328" s="47">
        <f t="shared" si="1705"/>
        <v>131.84335185758076</v>
      </c>
      <c r="AB3328" s="45">
        <f t="shared" si="1706"/>
        <v>1.2902</v>
      </c>
      <c r="AC3328" s="2" t="str">
        <f t="shared" si="1692"/>
        <v>TY1</v>
      </c>
      <c r="AD3328">
        <f t="shared" si="1693"/>
        <v>131.90625</v>
      </c>
      <c r="AE3328">
        <f t="shared" si="1694"/>
        <v>130.96875</v>
      </c>
      <c r="AF3328" s="49">
        <f t="shared" si="1721"/>
        <v>0.9375</v>
      </c>
      <c r="AG3328" s="3">
        <f t="shared" si="1707"/>
        <v>131.84335185758076</v>
      </c>
      <c r="AH3328">
        <f t="shared" si="1708"/>
        <v>130.68661940152805</v>
      </c>
      <c r="AI3328" s="51">
        <f t="shared" si="1709"/>
        <v>1.1567324560527084</v>
      </c>
      <c r="AJ3328" s="52">
        <f t="shared" si="1710"/>
        <v>0.21923245605270836</v>
      </c>
      <c r="AK3328" s="2">
        <v>41415</v>
      </c>
      <c r="AL3328" t="str">
        <v>912828ND</v>
      </c>
      <c r="AM3328">
        <v>4.2206999999999999</v>
      </c>
      <c r="AN3328">
        <v>-0.1953</v>
      </c>
      <c r="AO3328">
        <v>0.86709999999999998</v>
      </c>
      <c r="AP3328">
        <v>130.96875</v>
      </c>
      <c r="AQ3328">
        <f>VLOOKUP(AL3328,工作表1!$F$3:$G$1000,2,FALSE)</f>
        <v>3.5</v>
      </c>
      <c r="AR3328" t="str">
        <f>VLOOKUP(AL3328,工作表1!$F$3:$H$1000,3,FALSE)</f>
        <v>2020/5/15</v>
      </c>
      <c r="AS3328">
        <f t="shared" si="1695"/>
        <v>0.1119</v>
      </c>
      <c r="AT3328">
        <f t="shared" si="1696"/>
        <v>3.3881000000000001</v>
      </c>
      <c r="AU3328" s="43">
        <f t="shared" si="1711"/>
        <v>41593</v>
      </c>
      <c r="AV3328" s="43">
        <f t="shared" si="1697"/>
        <v>41547</v>
      </c>
      <c r="AW3328" s="45">
        <f t="shared" si="1712"/>
        <v>6.6576086956521743E-2</v>
      </c>
      <c r="AX3328" s="45">
        <f t="shared" si="1713"/>
        <v>1.3227404705181656</v>
      </c>
      <c r="AY3328" s="47">
        <f t="shared" si="1714"/>
        <v>114.90212029722024</v>
      </c>
      <c r="AZ3328" s="47">
        <f t="shared" si="1715"/>
        <v>130.68661940152805</v>
      </c>
      <c r="BA3328" s="43"/>
      <c r="BC3328" s="2">
        <v>41414</v>
      </c>
      <c r="BD3328" t="str">
        <v>912828NT</v>
      </c>
      <c r="BE3328">
        <v>-7.6161000000000003</v>
      </c>
      <c r="BF3328">
        <v>0.47237000000000001</v>
      </c>
      <c r="BG3328">
        <v>0.82050000000000001</v>
      </c>
      <c r="BH3328">
        <v>130.875</v>
      </c>
      <c r="BI3328">
        <f>VLOOKUP(BD3328,工作表1!$K$3:$L$1000,2,FALSE)</f>
        <v>2.625</v>
      </c>
      <c r="BJ3328" t="str">
        <f>VLOOKUP(BD3328,工作表1!$K$3:$M$1000,3,FALSE)</f>
        <v>2020/8/15</v>
      </c>
      <c r="BK3328">
        <f t="shared" si="1698"/>
        <v>0.112</v>
      </c>
      <c r="BL3328">
        <f t="shared" si="1699"/>
        <v>2.5129999999999999</v>
      </c>
      <c r="BM3328" s="43">
        <f t="shared" si="1716"/>
        <v>41501</v>
      </c>
      <c r="BN3328" s="43">
        <f t="shared" si="1700"/>
        <v>41639</v>
      </c>
      <c r="BO3328" s="45">
        <f t="shared" si="1717"/>
        <v>0.68888121546961323</v>
      </c>
      <c r="BP3328" s="45">
        <f t="shared" si="1718"/>
        <v>2.2998401195792022</v>
      </c>
      <c r="BQ3328" s="47">
        <f t="shared" si="1719"/>
        <v>108.66673974451476</v>
      </c>
      <c r="BR3328" s="47">
        <f t="shared" si="1720"/>
        <v>129.13919060777283</v>
      </c>
    </row>
    <row r="3329" spans="6:70" x14ac:dyDescent="0.25">
      <c r="F3329" s="2">
        <v>41522</v>
      </c>
      <c r="G3329">
        <v>9.8299999999999998E-2</v>
      </c>
      <c r="H3329" s="43">
        <v>41576</v>
      </c>
      <c r="I3329">
        <v>1.8765000000000001</v>
      </c>
      <c r="L3329" s="2">
        <v>41414</v>
      </c>
      <c r="M3329" t="str">
        <v>912828MP</v>
      </c>
      <c r="N3329">
        <v>0.84599999999999997</v>
      </c>
      <c r="O3329">
        <v>-0.14143</v>
      </c>
      <c r="P3329">
        <v>0.87370000000000003</v>
      </c>
      <c r="Q3329">
        <v>131.8125</v>
      </c>
      <c r="R3329">
        <f>VLOOKUP(M3329,工作表1!$A$3:$B$1000,2,FALSE)</f>
        <v>3.625</v>
      </c>
      <c r="S3329" t="str">
        <f>VLOOKUP(M3329,工作表1!$A$3:$C$1000,3,FALSE)</f>
        <v>2020/2/15</v>
      </c>
      <c r="T3329">
        <f t="shared" si="1690"/>
        <v>0.112</v>
      </c>
      <c r="U3329">
        <f t="shared" si="1689"/>
        <v>3.5129999999999999</v>
      </c>
      <c r="V3329" s="43">
        <f t="shared" si="1701"/>
        <v>41501</v>
      </c>
      <c r="W3329" s="43">
        <f t="shared" si="1691"/>
        <v>41453</v>
      </c>
      <c r="X3329" s="45">
        <f t="shared" si="1702"/>
        <v>0.95131215469613262</v>
      </c>
      <c r="Y3329" s="45">
        <f t="shared" si="1703"/>
        <v>1.3287094149701053</v>
      </c>
      <c r="Z3329" s="47">
        <f t="shared" si="1704"/>
        <v>115.56120326950649</v>
      </c>
      <c r="AA3329" s="47">
        <f t="shared" si="1705"/>
        <v>131.74064858625488</v>
      </c>
      <c r="AB3329" s="45">
        <f t="shared" si="1706"/>
        <v>1.3187</v>
      </c>
      <c r="AC3329" s="2" t="str">
        <f t="shared" si="1692"/>
        <v>TY1</v>
      </c>
      <c r="AD3329">
        <f t="shared" si="1693"/>
        <v>131.8125</v>
      </c>
      <c r="AE3329">
        <f t="shared" si="1694"/>
        <v>130.875</v>
      </c>
      <c r="AF3329" s="49">
        <f t="shared" si="1721"/>
        <v>0.9375</v>
      </c>
      <c r="AG3329" s="3">
        <f t="shared" si="1707"/>
        <v>131.74064858625488</v>
      </c>
      <c r="AH3329">
        <f t="shared" si="1708"/>
        <v>130.58390852761272</v>
      </c>
      <c r="AI3329" s="51">
        <f t="shared" si="1709"/>
        <v>1.156740058642157</v>
      </c>
      <c r="AJ3329" s="52">
        <f t="shared" si="1710"/>
        <v>0.21924005864215701</v>
      </c>
      <c r="AK3329" s="2">
        <v>41414</v>
      </c>
      <c r="AL3329" t="str">
        <v>912828ND</v>
      </c>
      <c r="AM3329">
        <v>4.0286</v>
      </c>
      <c r="AN3329">
        <v>-0.17891000000000001</v>
      </c>
      <c r="AO3329">
        <v>0.86709999999999998</v>
      </c>
      <c r="AP3329">
        <v>130.875</v>
      </c>
      <c r="AQ3329">
        <f>VLOOKUP(AL3329,工作表1!$F$3:$G$1000,2,FALSE)</f>
        <v>3.5</v>
      </c>
      <c r="AR3329" t="str">
        <f>VLOOKUP(AL3329,工作表1!$F$3:$H$1000,3,FALSE)</f>
        <v>2020/5/15</v>
      </c>
      <c r="AS3329">
        <f t="shared" si="1695"/>
        <v>0.112</v>
      </c>
      <c r="AT3329">
        <f t="shared" si="1696"/>
        <v>3.3879999999999999</v>
      </c>
      <c r="AU3329" s="43">
        <f t="shared" si="1711"/>
        <v>41593</v>
      </c>
      <c r="AV3329" s="43">
        <f t="shared" si="1697"/>
        <v>41547</v>
      </c>
      <c r="AW3329" s="45">
        <f t="shared" si="1712"/>
        <v>5.7065217391304345E-2</v>
      </c>
      <c r="AX3329" s="45">
        <f t="shared" si="1713"/>
        <v>1.3228186420488388</v>
      </c>
      <c r="AY3329" s="47">
        <f t="shared" si="1714"/>
        <v>114.82511274639344</v>
      </c>
      <c r="AZ3329" s="47">
        <f t="shared" si="1715"/>
        <v>130.58390852761272</v>
      </c>
      <c r="BA3329" s="43"/>
      <c r="BC3329" s="2">
        <v>41411</v>
      </c>
      <c r="BD3329" t="str">
        <v>912828NT</v>
      </c>
      <c r="BE3329">
        <v>-7.4762000000000004</v>
      </c>
      <c r="BF3329">
        <v>0.46417000000000003</v>
      </c>
      <c r="BG3329">
        <v>0.82050000000000001</v>
      </c>
      <c r="BH3329">
        <v>130.9375</v>
      </c>
      <c r="BI3329">
        <f>VLOOKUP(BD3329,工作表1!$K$3:$L$1000,2,FALSE)</f>
        <v>2.625</v>
      </c>
      <c r="BJ3329" t="str">
        <f>VLOOKUP(BD3329,工作表1!$K$3:$M$1000,3,FALSE)</f>
        <v>2020/8/15</v>
      </c>
      <c r="BK3329">
        <f t="shared" si="1698"/>
        <v>0.121</v>
      </c>
      <c r="BL3329">
        <f t="shared" si="1699"/>
        <v>2.504</v>
      </c>
      <c r="BM3329" s="43">
        <f t="shared" si="1716"/>
        <v>41501</v>
      </c>
      <c r="BN3329" s="43">
        <f t="shared" si="1700"/>
        <v>41639</v>
      </c>
      <c r="BO3329" s="45">
        <f t="shared" si="1717"/>
        <v>0.6816298342541437</v>
      </c>
      <c r="BP3329" s="45">
        <f t="shared" si="1718"/>
        <v>2.2997805191856506</v>
      </c>
      <c r="BQ3329" s="47">
        <f t="shared" si="1719"/>
        <v>108.72931862637994</v>
      </c>
      <c r="BR3329" s="47">
        <f t="shared" si="1720"/>
        <v>129.20758115625679</v>
      </c>
    </row>
    <row r="3330" spans="6:70" x14ac:dyDescent="0.25">
      <c r="F3330" s="2">
        <v>41521</v>
      </c>
      <c r="G3330">
        <v>9.8100000000000007E-2</v>
      </c>
      <c r="H3330" s="43">
        <v>41575</v>
      </c>
      <c r="I3330">
        <v>1.9007000000000001</v>
      </c>
      <c r="L3330" s="2">
        <v>41411</v>
      </c>
      <c r="M3330" t="str">
        <v>912828MP</v>
      </c>
      <c r="N3330">
        <v>0.72860000000000003</v>
      </c>
      <c r="O3330">
        <v>-0.10534</v>
      </c>
      <c r="P3330">
        <v>0.87370000000000003</v>
      </c>
      <c r="Q3330">
        <v>131.859375</v>
      </c>
      <c r="R3330">
        <f>VLOOKUP(M3330,工作表1!$A$3:$B$1000,2,FALSE)</f>
        <v>3.625</v>
      </c>
      <c r="S3330" t="str">
        <f>VLOOKUP(M3330,工作表1!$A$3:$C$1000,3,FALSE)</f>
        <v>2020/2/15</v>
      </c>
      <c r="T3330">
        <f t="shared" si="1690"/>
        <v>0.121</v>
      </c>
      <c r="U3330">
        <f t="shared" si="1689"/>
        <v>3.504</v>
      </c>
      <c r="V3330" s="43">
        <f t="shared" si="1701"/>
        <v>41501</v>
      </c>
      <c r="W3330" s="43">
        <f t="shared" si="1691"/>
        <v>41453</v>
      </c>
      <c r="X3330" s="45">
        <f t="shared" si="1702"/>
        <v>0.94129834254143652</v>
      </c>
      <c r="Y3330" s="45">
        <f t="shared" si="1703"/>
        <v>1.3286271096647242</v>
      </c>
      <c r="Z3330" s="47">
        <f t="shared" si="1704"/>
        <v>115.60752920185166</v>
      </c>
      <c r="AA3330" s="47">
        <f t="shared" si="1705"/>
        <v>131.78095017205217</v>
      </c>
      <c r="AB3330" s="45">
        <f t="shared" si="1706"/>
        <v>1.3090999999999999</v>
      </c>
      <c r="AC3330" s="2" t="str">
        <f t="shared" si="1692"/>
        <v>TY1</v>
      </c>
      <c r="AD3330">
        <f t="shared" si="1693"/>
        <v>131.859375</v>
      </c>
      <c r="AE3330">
        <f t="shared" si="1694"/>
        <v>130.9375</v>
      </c>
      <c r="AF3330" s="49">
        <f t="shared" si="1721"/>
        <v>0.921875</v>
      </c>
      <c r="AG3330" s="3">
        <f t="shared" si="1707"/>
        <v>131.78095017205217</v>
      </c>
      <c r="AH3330">
        <f t="shared" si="1708"/>
        <v>130.64590566140367</v>
      </c>
      <c r="AI3330" s="51">
        <f t="shared" si="1709"/>
        <v>1.1350445106484983</v>
      </c>
      <c r="AJ3330" s="52">
        <f t="shared" si="1710"/>
        <v>0.21316951064849832</v>
      </c>
      <c r="AK3330" s="2">
        <v>41411</v>
      </c>
      <c r="AL3330" t="str">
        <v>912828ND</v>
      </c>
      <c r="AM3330">
        <v>4.0030999999999999</v>
      </c>
      <c r="AN3330">
        <v>-0.17463999999999999</v>
      </c>
      <c r="AO3330">
        <v>0.86709999999999998</v>
      </c>
      <c r="AP3330">
        <v>130.9375</v>
      </c>
      <c r="AQ3330">
        <f>VLOOKUP(AL3330,工作表1!$F$3:$G$1000,2,FALSE)</f>
        <v>3.5</v>
      </c>
      <c r="AR3330" t="str">
        <f>VLOOKUP(AL3330,工作表1!$F$3:$H$1000,3,FALSE)</f>
        <v>2020/5/15</v>
      </c>
      <c r="AS3330">
        <f t="shared" si="1695"/>
        <v>0.121</v>
      </c>
      <c r="AT3330">
        <f t="shared" si="1696"/>
        <v>3.379</v>
      </c>
      <c r="AU3330" s="43">
        <f t="shared" si="1711"/>
        <v>41593</v>
      </c>
      <c r="AV3330" s="43">
        <f t="shared" si="1697"/>
        <v>41547</v>
      </c>
      <c r="AW3330" s="45">
        <f t="shared" si="1712"/>
        <v>4.7554347826086953E-2</v>
      </c>
      <c r="AX3330" s="45">
        <f t="shared" si="1713"/>
        <v>1.3228968135795116</v>
      </c>
      <c r="AY3330" s="47">
        <f t="shared" si="1714"/>
        <v>114.88763489793769</v>
      </c>
      <c r="AZ3330" s="47">
        <f t="shared" si="1715"/>
        <v>130.64590566140367</v>
      </c>
      <c r="BA3330" s="43"/>
      <c r="BC3330" s="2">
        <v>41410</v>
      </c>
      <c r="BD3330" t="str">
        <v>912828NT</v>
      </c>
      <c r="BE3330">
        <v>-6.9443999999999999</v>
      </c>
      <c r="BF3330">
        <v>0.43389</v>
      </c>
      <c r="BG3330">
        <v>0.82050000000000001</v>
      </c>
      <c r="BH3330">
        <v>131.578125</v>
      </c>
      <c r="BI3330">
        <f>VLOOKUP(BD3330,工作表1!$K$3:$L$1000,2,FALSE)</f>
        <v>2.625</v>
      </c>
      <c r="BJ3330" t="str">
        <f>VLOOKUP(BD3330,工作表1!$K$3:$M$1000,3,FALSE)</f>
        <v>2020/8/15</v>
      </c>
      <c r="BK3330">
        <f t="shared" si="1698"/>
        <v>0.12</v>
      </c>
      <c r="BL3330">
        <f t="shared" si="1699"/>
        <v>2.5049999999999999</v>
      </c>
      <c r="BM3330" s="43">
        <f t="shared" si="1716"/>
        <v>41501</v>
      </c>
      <c r="BN3330" s="43">
        <f t="shared" si="1700"/>
        <v>41639</v>
      </c>
      <c r="BO3330" s="45">
        <f t="shared" si="1717"/>
        <v>0.65987569060773488</v>
      </c>
      <c r="BP3330" s="45">
        <f t="shared" si="1718"/>
        <v>2.299601718004995</v>
      </c>
      <c r="BQ3330" s="47">
        <f t="shared" si="1719"/>
        <v>109.2947750514415</v>
      </c>
      <c r="BR3330" s="47">
        <f t="shared" si="1720"/>
        <v>129.85185876896361</v>
      </c>
    </row>
    <row r="3331" spans="6:70" x14ac:dyDescent="0.25">
      <c r="F3331" s="2">
        <v>41520</v>
      </c>
      <c r="G3331">
        <v>9.9000000000000005E-2</v>
      </c>
      <c r="H3331" s="43">
        <v>41572</v>
      </c>
      <c r="I3331">
        <v>1.8911</v>
      </c>
      <c r="L3331" s="2">
        <v>41410</v>
      </c>
      <c r="M3331" t="str">
        <v>912828MP</v>
      </c>
      <c r="N3331">
        <v>1.2856000000000001</v>
      </c>
      <c r="O3331">
        <v>-0.21207999999999999</v>
      </c>
      <c r="P3331">
        <v>0.87370000000000003</v>
      </c>
      <c r="Q3331">
        <v>132.46875</v>
      </c>
      <c r="R3331">
        <f>VLOOKUP(M3331,工作表1!$A$3:$B$1000,2,FALSE)</f>
        <v>3.625</v>
      </c>
      <c r="S3331" t="str">
        <f>VLOOKUP(M3331,工作表1!$A$3:$C$1000,3,FALSE)</f>
        <v>2020/2/15</v>
      </c>
      <c r="T3331">
        <f t="shared" si="1690"/>
        <v>0.12</v>
      </c>
      <c r="U3331">
        <f t="shared" si="1689"/>
        <v>3.5049999999999999</v>
      </c>
      <c r="V3331" s="43">
        <f t="shared" si="1701"/>
        <v>41501</v>
      </c>
      <c r="W3331" s="43">
        <f t="shared" si="1691"/>
        <v>41453</v>
      </c>
      <c r="X3331" s="45">
        <f t="shared" si="1702"/>
        <v>0.91125690607734811</v>
      </c>
      <c r="Y3331" s="45">
        <f t="shared" si="1703"/>
        <v>1.3283801937485809</v>
      </c>
      <c r="Z3331" s="47">
        <f t="shared" si="1704"/>
        <v>116.18542266287488</v>
      </c>
      <c r="AA3331" s="47">
        <f t="shared" si="1705"/>
        <v>132.4008236799545</v>
      </c>
      <c r="AB3331" s="45">
        <f t="shared" si="1706"/>
        <v>1.2521</v>
      </c>
      <c r="AC3331" s="2" t="str">
        <f t="shared" si="1692"/>
        <v>TY1</v>
      </c>
      <c r="AD3331">
        <f t="shared" si="1693"/>
        <v>132.46875</v>
      </c>
      <c r="AE3331">
        <f t="shared" si="1694"/>
        <v>131.578125</v>
      </c>
      <c r="AF3331" s="49">
        <f t="shared" si="1721"/>
        <v>0.890625</v>
      </c>
      <c r="AG3331" s="3">
        <f t="shared" si="1707"/>
        <v>132.4008236799545</v>
      </c>
      <c r="AH3331">
        <f t="shared" si="1708"/>
        <v>131.23274401903714</v>
      </c>
      <c r="AI3331" s="51">
        <f t="shared" si="1709"/>
        <v>1.1680796609173569</v>
      </c>
      <c r="AJ3331" s="52">
        <f t="shared" si="1710"/>
        <v>0.27745466091735693</v>
      </c>
      <c r="AK3331" s="2">
        <v>41410</v>
      </c>
      <c r="AL3331" t="str">
        <v>912828ND</v>
      </c>
      <c r="AM3331">
        <v>2.8588</v>
      </c>
      <c r="AN3331">
        <v>-8.4849999999999995E-2</v>
      </c>
      <c r="AO3331">
        <v>0.86709999999999998</v>
      </c>
      <c r="AP3331">
        <v>131.578125</v>
      </c>
      <c r="AQ3331">
        <f>VLOOKUP(AL3331,工作表1!$F$3:$G$1000,2,FALSE)</f>
        <v>3.5</v>
      </c>
      <c r="AR3331" t="str">
        <f>VLOOKUP(AL3331,工作表1!$F$3:$H$1000,3,FALSE)</f>
        <v>2020/5/15</v>
      </c>
      <c r="AS3331">
        <f t="shared" si="1695"/>
        <v>0.12</v>
      </c>
      <c r="AT3331">
        <f t="shared" si="1696"/>
        <v>3.38</v>
      </c>
      <c r="AU3331" s="43">
        <f t="shared" si="1711"/>
        <v>41593</v>
      </c>
      <c r="AV3331" s="43">
        <f t="shared" si="1697"/>
        <v>41547</v>
      </c>
      <c r="AW3331" s="45">
        <f t="shared" si="1712"/>
        <v>1.9021739130434784E-2</v>
      </c>
      <c r="AX3331" s="45">
        <f t="shared" si="1713"/>
        <v>1.3231313281715307</v>
      </c>
      <c r="AY3331" s="47">
        <f t="shared" si="1714"/>
        <v>115.43305352612172</v>
      </c>
      <c r="AZ3331" s="47">
        <f t="shared" si="1715"/>
        <v>131.23274401903714</v>
      </c>
      <c r="BA3331" s="43"/>
      <c r="BC3331" s="2">
        <v>41409</v>
      </c>
      <c r="BD3331" t="str">
        <v>912828NT</v>
      </c>
      <c r="BE3331">
        <v>-7.3575999999999997</v>
      </c>
      <c r="BF3331">
        <v>0.45274999999999999</v>
      </c>
      <c r="BG3331">
        <v>0.82050000000000001</v>
      </c>
      <c r="BH3331">
        <v>130.9375</v>
      </c>
      <c r="BI3331">
        <f>VLOOKUP(BD3331,工作表1!$K$3:$L$1000,2,FALSE)</f>
        <v>2.625</v>
      </c>
      <c r="BJ3331" t="str">
        <f>VLOOKUP(BD3331,工作表1!$K$3:$M$1000,3,FALSE)</f>
        <v>2020/8/15</v>
      </c>
      <c r="BK3331">
        <f t="shared" si="1698"/>
        <v>0.124</v>
      </c>
      <c r="BL3331">
        <f t="shared" si="1699"/>
        <v>2.5009999999999999</v>
      </c>
      <c r="BM3331" s="43">
        <f t="shared" si="1716"/>
        <v>41501</v>
      </c>
      <c r="BN3331" s="43">
        <f t="shared" si="1700"/>
        <v>41639</v>
      </c>
      <c r="BO3331" s="45">
        <f t="shared" si="1717"/>
        <v>0.65262430939226523</v>
      </c>
      <c r="BP3331" s="45">
        <f t="shared" si="1718"/>
        <v>2.299542117611443</v>
      </c>
      <c r="BQ3331" s="47">
        <f t="shared" si="1719"/>
        <v>108.76326743621397</v>
      </c>
      <c r="BR3331" s="47">
        <f t="shared" si="1720"/>
        <v>129.19246768377781</v>
      </c>
    </row>
    <row r="3332" spans="6:70" x14ac:dyDescent="0.25">
      <c r="F3332" s="2">
        <v>41519</v>
      </c>
      <c r="G3332">
        <v>9.6500000000000002E-2</v>
      </c>
      <c r="H3332" s="43">
        <v>41571</v>
      </c>
      <c r="I3332">
        <v>1.9080999999999999</v>
      </c>
      <c r="L3332" s="2">
        <v>41409</v>
      </c>
      <c r="M3332" t="str">
        <v>912828MP</v>
      </c>
      <c r="N3332">
        <v>0.94930000000000003</v>
      </c>
      <c r="O3332">
        <v>-0.13036</v>
      </c>
      <c r="P3332">
        <v>0.87370000000000003</v>
      </c>
      <c r="Q3332">
        <v>131.84375</v>
      </c>
      <c r="R3332">
        <f>VLOOKUP(M3332,工作表1!$A$3:$B$1000,2,FALSE)</f>
        <v>3.625</v>
      </c>
      <c r="S3332" t="str">
        <f>VLOOKUP(M3332,工作表1!$A$3:$C$1000,3,FALSE)</f>
        <v>2020/2/15</v>
      </c>
      <c r="T3332">
        <f t="shared" si="1690"/>
        <v>0.124</v>
      </c>
      <c r="U3332">
        <f t="shared" ref="U3332:U3395" si="1722">R3332-T3332</f>
        <v>3.5009999999999999</v>
      </c>
      <c r="V3332" s="43">
        <f t="shared" si="1701"/>
        <v>41501</v>
      </c>
      <c r="W3332" s="43">
        <f t="shared" si="1691"/>
        <v>41453</v>
      </c>
      <c r="X3332" s="45">
        <f t="shared" si="1702"/>
        <v>0.90124309392265189</v>
      </c>
      <c r="Y3332" s="45">
        <f t="shared" si="1703"/>
        <v>1.3282978884432</v>
      </c>
      <c r="Z3332" s="47">
        <f t="shared" si="1704"/>
        <v>115.63792922765035</v>
      </c>
      <c r="AA3332" s="47">
        <f t="shared" si="1705"/>
        <v>131.76092111378921</v>
      </c>
      <c r="AB3332" s="45">
        <f t="shared" si="1706"/>
        <v>1.2994000000000001</v>
      </c>
      <c r="AC3332" s="2" t="str">
        <f t="shared" si="1692"/>
        <v>TY1</v>
      </c>
      <c r="AD3332">
        <f t="shared" si="1693"/>
        <v>131.84375</v>
      </c>
      <c r="AE3332">
        <f t="shared" si="1694"/>
        <v>130.9375</v>
      </c>
      <c r="AF3332" s="49">
        <f t="shared" si="1721"/>
        <v>0.90625</v>
      </c>
      <c r="AG3332" s="3">
        <f t="shared" si="1707"/>
        <v>131.76092111378921</v>
      </c>
      <c r="AH3332">
        <f t="shared" si="1708"/>
        <v>130.60824219811749</v>
      </c>
      <c r="AI3332" s="51">
        <f t="shared" si="1709"/>
        <v>1.1526789156717143</v>
      </c>
      <c r="AJ3332" s="52">
        <f t="shared" si="1710"/>
        <v>0.24642891567171432</v>
      </c>
      <c r="AK3332" s="2">
        <v>41409</v>
      </c>
      <c r="AL3332" t="str">
        <v>912828ND</v>
      </c>
      <c r="AM3332">
        <v>3.3344</v>
      </c>
      <c r="AN3332">
        <v>-0.1183</v>
      </c>
      <c r="AO3332">
        <v>0.86709999999999998</v>
      </c>
      <c r="AP3332">
        <v>130.9375</v>
      </c>
      <c r="AQ3332">
        <f>VLOOKUP(AL3332,工作表1!$F$3:$G$1000,2,FALSE)</f>
        <v>3.5</v>
      </c>
      <c r="AR3332" t="str">
        <f>VLOOKUP(AL3332,工作表1!$F$3:$H$1000,3,FALSE)</f>
        <v>2020/5/15</v>
      </c>
      <c r="AS3332">
        <f t="shared" si="1695"/>
        <v>0.124</v>
      </c>
      <c r="AT3332">
        <f t="shared" si="1696"/>
        <v>3.3759999999999999</v>
      </c>
      <c r="AU3332" s="43">
        <f t="shared" si="1711"/>
        <v>41593</v>
      </c>
      <c r="AV3332" s="43">
        <f t="shared" si="1697"/>
        <v>41547</v>
      </c>
      <c r="AW3332" s="45">
        <f t="shared" si="1712"/>
        <v>9.5108695652173919E-3</v>
      </c>
      <c r="AX3332" s="45">
        <f t="shared" si="1713"/>
        <v>1.3232094997022037</v>
      </c>
      <c r="AY3332" s="47">
        <f t="shared" si="1714"/>
        <v>114.90209298959194</v>
      </c>
      <c r="AZ3332" s="47">
        <f t="shared" si="1715"/>
        <v>130.60824219811749</v>
      </c>
      <c r="BA3332" s="43"/>
      <c r="BC3332" s="2">
        <v>41408</v>
      </c>
      <c r="BD3332" t="str">
        <v>912828NT</v>
      </c>
      <c r="BE3332">
        <v>-6.7980999999999998</v>
      </c>
      <c r="BF3332">
        <v>0.42634</v>
      </c>
      <c r="BG3332">
        <v>0.82050000000000001</v>
      </c>
      <c r="BH3332">
        <v>130.8125</v>
      </c>
      <c r="BI3332">
        <f>VLOOKUP(BD3332,工作表1!$K$3:$L$1000,2,FALSE)</f>
        <v>2.625</v>
      </c>
      <c r="BJ3332" t="str">
        <f>VLOOKUP(BD3332,工作表1!$K$3:$M$1000,3,FALSE)</f>
        <v>2020/8/15</v>
      </c>
      <c r="BK3332">
        <f t="shared" si="1698"/>
        <v>0.123</v>
      </c>
      <c r="BL3332">
        <f t="shared" si="1699"/>
        <v>2.5019999999999998</v>
      </c>
      <c r="BM3332" s="43">
        <f t="shared" si="1716"/>
        <v>41501</v>
      </c>
      <c r="BN3332" s="43">
        <f t="shared" si="1700"/>
        <v>41639</v>
      </c>
      <c r="BO3332" s="45">
        <f t="shared" si="1717"/>
        <v>0.64537292817679559</v>
      </c>
      <c r="BP3332" s="45">
        <f t="shared" si="1718"/>
        <v>2.2994825172178914</v>
      </c>
      <c r="BQ3332" s="47">
        <f t="shared" si="1719"/>
        <v>108.68537693127283</v>
      </c>
      <c r="BR3332" s="47">
        <f t="shared" si="1720"/>
        <v>129.08206488386216</v>
      </c>
    </row>
    <row r="3333" spans="6:70" x14ac:dyDescent="0.25">
      <c r="F3333" s="2">
        <v>41516</v>
      </c>
      <c r="G3333">
        <v>9.6500000000000002E-2</v>
      </c>
      <c r="H3333" s="43">
        <v>41570</v>
      </c>
      <c r="I3333">
        <v>1.8888</v>
      </c>
      <c r="L3333" s="2">
        <v>41408</v>
      </c>
      <c r="M3333" t="str">
        <v>912828MP</v>
      </c>
      <c r="N3333">
        <v>1.1355999999999999</v>
      </c>
      <c r="O3333">
        <v>-0.1658</v>
      </c>
      <c r="P3333">
        <v>0.87370000000000003</v>
      </c>
      <c r="Q3333">
        <v>131.71875</v>
      </c>
      <c r="R3333">
        <f>VLOOKUP(M3333,工作表1!$A$3:$B$1000,2,FALSE)</f>
        <v>3.625</v>
      </c>
      <c r="S3333" t="str">
        <f>VLOOKUP(M3333,工作表1!$A$3:$C$1000,3,FALSE)</f>
        <v>2020/2/15</v>
      </c>
      <c r="T3333">
        <f t="shared" ref="T3333:T3396" si="1723">INDEX($G:$G,MATCH(L3333,$F:$F,0))</f>
        <v>0.123</v>
      </c>
      <c r="U3333">
        <f t="shared" si="1722"/>
        <v>3.5019999999999998</v>
      </c>
      <c r="V3333" s="43">
        <f t="shared" si="1701"/>
        <v>41501</v>
      </c>
      <c r="W3333" s="43">
        <f t="shared" ref="W3333:W3396" si="1724">IF(WEEKDAY(DATE(YEAR(L3333),(INT(MONTH(L3333)/3)+1)*3+1,1)-1,2)=7,DATE(YEAR(L3333),(INT(MONTH(L3333)/3)+1)*3+1,1)-1-2,IF(WEEKDAY(DATE(YEAR(L3333),(INT(MONTH(L3333)/3)+1)*3+1,1)-1,2)=6,DATE(YEAR(L3333),(INT(MONTH(L3333)/3)+1)*3+1,1)-1-1,DATE(YEAR(L3333),(INT(MONTH(L3333)/3)+1)*3+1,1)-1))</f>
        <v>41453</v>
      </c>
      <c r="X3333" s="45">
        <f t="shared" si="1702"/>
        <v>0.89122928176795579</v>
      </c>
      <c r="Y3333" s="45">
        <f t="shared" si="1703"/>
        <v>1.3282155831378188</v>
      </c>
      <c r="Z3333" s="47">
        <f t="shared" si="1704"/>
        <v>115.544325695556</v>
      </c>
      <c r="AA3333" s="47">
        <f t="shared" si="1705"/>
        <v>131.63984768146994</v>
      </c>
      <c r="AB3333" s="45">
        <f t="shared" si="1706"/>
        <v>1.3372999999999999</v>
      </c>
      <c r="AC3333" s="2" t="str">
        <f t="shared" ref="AC3333:AC3396" si="1725">IF(MOD(MONTH(L3333),3)=0,"TY2","TY1")</f>
        <v>TY1</v>
      </c>
      <c r="AD3333">
        <f t="shared" ref="AD3333:AD3396" si="1726">IF(AC3333="TY1",Q3333,AP3333)</f>
        <v>131.71875</v>
      </c>
      <c r="AE3333">
        <f t="shared" ref="AE3333:AE3396" si="1727">IF(AC3333="TY1",AP3333,BH3333)</f>
        <v>130.8125</v>
      </c>
      <c r="AF3333" s="49">
        <f t="shared" si="1721"/>
        <v>0.90625</v>
      </c>
      <c r="AG3333" s="3">
        <f t="shared" si="1707"/>
        <v>131.63984768146994</v>
      </c>
      <c r="AH3333">
        <f t="shared" si="1708"/>
        <v>130.46766743341303</v>
      </c>
      <c r="AI3333" s="51">
        <f t="shared" si="1709"/>
        <v>1.1721802480569181</v>
      </c>
      <c r="AJ3333" s="52">
        <f t="shared" si="1710"/>
        <v>0.26593024805691812</v>
      </c>
      <c r="AK3333" s="2">
        <v>41408</v>
      </c>
      <c r="AL3333" t="str">
        <v>912828ND</v>
      </c>
      <c r="AM3333">
        <v>3.0089999999999999</v>
      </c>
      <c r="AN3333">
        <v>-9.3710000000000002E-2</v>
      </c>
      <c r="AO3333">
        <v>0.86709999999999998</v>
      </c>
      <c r="AP3333">
        <v>130.8125</v>
      </c>
      <c r="AQ3333">
        <f>VLOOKUP(AL3333,工作表1!$F$3:$G$1000,2,FALSE)</f>
        <v>3.5</v>
      </c>
      <c r="AR3333" t="str">
        <f>VLOOKUP(AL3333,工作表1!$F$3:$H$1000,3,FALSE)</f>
        <v>2020/5/15</v>
      </c>
      <c r="AS3333">
        <f t="shared" ref="AS3333:AS3396" si="1728">INDEX($G:$G,MATCH(AK3333,$F:$F,0))</f>
        <v>0.123</v>
      </c>
      <c r="AT3333">
        <f t="shared" ref="AT3333:AT3396" si="1729">AQ3333-AS3333</f>
        <v>3.3769999999999998</v>
      </c>
      <c r="AU3333" s="43">
        <f t="shared" si="1711"/>
        <v>41593</v>
      </c>
      <c r="AV3333" s="43">
        <f t="shared" ref="AV3333:AV3396" si="1730">IF(WEEKDAY(DATE(YEAR(AK3333),(INT(MONTH(AK3333)/3)+1)*3+4,1)-1,2)=7,DATE(YEAR(AK3333),(INT(MONTH(AK3333)/3)+1)*3+4,1)-1-2,IF(WEEKDAY(DATE(YEAR(AK3333),(INT(MONTH(AK3333)/3)+1)*3+4,1)-1,2)=6,DATE(YEAR(AK3333),(INT(MONTH(AK3333)/3)+1)*3+4,1)-1-1,DATE(YEAR(AK3333),(INT(MONTH(AK3333)/3)+1)*3+4,1)-1))</f>
        <v>41547</v>
      </c>
      <c r="AW3333" s="45">
        <f t="shared" si="1712"/>
        <v>0</v>
      </c>
      <c r="AX3333" s="45">
        <f t="shared" si="1713"/>
        <v>1.3232876712328767</v>
      </c>
      <c r="AY3333" s="47">
        <f t="shared" si="1714"/>
        <v>114.7926400479508</v>
      </c>
      <c r="AZ3333" s="47">
        <f t="shared" si="1715"/>
        <v>130.46766743341303</v>
      </c>
      <c r="BA3333" s="43"/>
      <c r="BC3333" s="2">
        <v>41407</v>
      </c>
      <c r="BD3333" t="str">
        <v>912828NT</v>
      </c>
      <c r="BE3333">
        <v>-6.9874999999999998</v>
      </c>
      <c r="BF3333">
        <v>0.43289</v>
      </c>
      <c r="BG3333">
        <v>0.82050000000000001</v>
      </c>
      <c r="BH3333">
        <v>131.078125</v>
      </c>
      <c r="BI3333">
        <f>VLOOKUP(BD3333,工作表1!$K$3:$L$1000,2,FALSE)</f>
        <v>2.625</v>
      </c>
      <c r="BJ3333" t="str">
        <f>VLOOKUP(BD3333,工作表1!$K$3:$M$1000,3,FALSE)</f>
        <v>2020/8/15</v>
      </c>
      <c r="BK3333">
        <f t="shared" ref="BK3333:BK3396" si="1731">INDEX($G:$G,MATCH(BC3333,$F:$F,0))</f>
        <v>0.122</v>
      </c>
      <c r="BL3333">
        <f t="shared" ref="BL3333:BL3396" si="1732">BI3333-BK3333</f>
        <v>2.5030000000000001</v>
      </c>
      <c r="BM3333" s="43">
        <f t="shared" si="1716"/>
        <v>41501</v>
      </c>
      <c r="BN3333" s="43">
        <f t="shared" ref="BN3333:BN3396" si="1733">IF(WEEKDAY(DATE(YEAR(BC3333),(INT(MONTH(BC3333)/3)+1)*3+7,1)-1,2)=7,DATE(YEAR(BC3333),(INT(MONTH(BC3333)/3)+1)*3+7,1)-1-2,IF(WEEKDAY(DATE(YEAR(BC3333),(INT(MONTH(BC3333)/3)+1)*3+7,1)-1,2)=6,DATE(YEAR(BC3333),(INT(MONTH(BC3333)/3)+1)*3+7,1)-1-1,DATE(YEAR(BC3333),(INT(MONTH(BC3333)/3)+1)*3+7,1)-1))</f>
        <v>41639</v>
      </c>
      <c r="BO3333" s="45">
        <f t="shared" si="1717"/>
        <v>0.63812154696132595</v>
      </c>
      <c r="BP3333" s="45">
        <f t="shared" si="1718"/>
        <v>2.2994229168243394</v>
      </c>
      <c r="BQ3333" s="47">
        <f t="shared" si="1719"/>
        <v>108.90136518578637</v>
      </c>
      <c r="BR3333" s="47">
        <f t="shared" si="1720"/>
        <v>129.32982564750426</v>
      </c>
    </row>
    <row r="3334" spans="6:70" x14ac:dyDescent="0.25">
      <c r="F3334" s="2">
        <v>41515</v>
      </c>
      <c r="G3334">
        <v>9.7000000000000003E-2</v>
      </c>
      <c r="H3334" s="43">
        <v>41569</v>
      </c>
      <c r="I3334">
        <v>1.8960999999999999</v>
      </c>
      <c r="L3334" s="2">
        <v>41407</v>
      </c>
      <c r="M3334" t="str">
        <v>912828MP</v>
      </c>
      <c r="N3334">
        <v>0.85140000000000005</v>
      </c>
      <c r="O3334">
        <v>-9.5380000000000006E-2</v>
      </c>
      <c r="P3334">
        <v>0.87370000000000003</v>
      </c>
      <c r="Q3334">
        <v>131.96875</v>
      </c>
      <c r="R3334">
        <f>VLOOKUP(M3334,工作表1!$A$3:$B$1000,2,FALSE)</f>
        <v>3.625</v>
      </c>
      <c r="S3334" t="str">
        <f>VLOOKUP(M3334,工作表1!$A$3:$C$1000,3,FALSE)</f>
        <v>2020/2/15</v>
      </c>
      <c r="T3334">
        <f t="shared" si="1723"/>
        <v>0.122</v>
      </c>
      <c r="U3334">
        <f t="shared" si="1722"/>
        <v>3.5030000000000001</v>
      </c>
      <c r="V3334" s="43">
        <f t="shared" ref="V3334:V3397" si="1734">COUPNCD(L3333,S3334,2,0)</f>
        <v>41501</v>
      </c>
      <c r="W3334" s="43">
        <f t="shared" si="1724"/>
        <v>41453</v>
      </c>
      <c r="X3334" s="45">
        <f t="shared" ref="X3334:X3397" si="1735">COUPDAYBS(L3333,S3334,2,1)/COUPDAYS(L3333,S3334,2,1)*R3334/2</f>
        <v>0.88121546961325958</v>
      </c>
      <c r="Y3334" s="45">
        <f t="shared" ref="Y3334:Y3397" si="1736">(W3334-L3333)/365*R3334+X3334</f>
        <v>1.3281332778324377</v>
      </c>
      <c r="Z3334" s="47">
        <f t="shared" ref="Z3334:Z3397" si="1737">(Q3334*P3334+Y3334)/(1+(O3334/100)*(W3334-L3335)/360)-X3334</f>
        <v>115.76315777976654</v>
      </c>
      <c r="AA3334" s="47">
        <f t="shared" ref="AA3334:AA3397" si="1738">(Z3334-$AB$5*(W3334-L3333)/365+T3334*(W3334-L3333)/360)/P3334</f>
        <v>131.87636845854675</v>
      </c>
      <c r="AB3334" s="45">
        <f t="shared" ref="AB3334:AB3397" si="1739">INDEX(I:I,MATCH(L3334,H:H,0))</f>
        <v>1.2874000000000001</v>
      </c>
      <c r="AC3334" s="2" t="str">
        <f t="shared" si="1725"/>
        <v>TY1</v>
      </c>
      <c r="AD3334">
        <f t="shared" si="1726"/>
        <v>131.96875</v>
      </c>
      <c r="AE3334">
        <f t="shared" si="1727"/>
        <v>131.078125</v>
      </c>
      <c r="AF3334" s="49">
        <f t="shared" si="1721"/>
        <v>0.890625</v>
      </c>
      <c r="AG3334" s="3">
        <f t="shared" ref="AG3334:AG3397" si="1740">IF(AC3334="TY1",AA3334,AZ3334)</f>
        <v>131.87636845854675</v>
      </c>
      <c r="AH3334">
        <f t="shared" ref="AH3334:AH3397" si="1741">IF(AC3334="TY1",AZ3334,BR3334)</f>
        <v>130.74347033921117</v>
      </c>
      <c r="AI3334" s="51">
        <f t="shared" ref="AI3334:AI3397" si="1742">AG3334-AH3334</f>
        <v>1.1328981193355787</v>
      </c>
      <c r="AJ3334" s="52">
        <f t="shared" ref="AJ3334:AJ3397" si="1743">AI3334-AF3334</f>
        <v>0.24227311933557871</v>
      </c>
      <c r="AK3334" s="2">
        <v>41407</v>
      </c>
      <c r="AL3334" t="str">
        <v>912828ND</v>
      </c>
      <c r="AM3334">
        <v>3.3452000000000002</v>
      </c>
      <c r="AN3334">
        <v>-0.11536</v>
      </c>
      <c r="AO3334">
        <v>0.86709999999999998</v>
      </c>
      <c r="AP3334">
        <v>131.078125</v>
      </c>
      <c r="AQ3334">
        <f>VLOOKUP(AL3334,工作表1!$F$3:$G$1000,2,FALSE)</f>
        <v>3.5</v>
      </c>
      <c r="AR3334" t="str">
        <f>VLOOKUP(AL3334,工作表1!$F$3:$H$1000,3,FALSE)</f>
        <v>2020/5/15</v>
      </c>
      <c r="AS3334">
        <f t="shared" si="1728"/>
        <v>0.122</v>
      </c>
      <c r="AT3334">
        <f t="shared" si="1729"/>
        <v>3.3780000000000001</v>
      </c>
      <c r="AU3334" s="43">
        <f t="shared" ref="AU3334:AU3397" si="1744">COUPNCD(AK3333,AR3334,2,0)</f>
        <v>41409</v>
      </c>
      <c r="AV3334" s="43">
        <f t="shared" si="1730"/>
        <v>41547</v>
      </c>
      <c r="AW3334" s="45">
        <f t="shared" ref="AW3334:AW3397" si="1745">COUPDAYBS(AK3333,AR3334,2,1)/COUPDAYS(AK3333,AR3334,2,1)*AQ3334/2</f>
        <v>1.7403314917127073</v>
      </c>
      <c r="AX3334" s="45">
        <f t="shared" ref="AX3334:AX3397" si="1746">(AV3334-AK3333)/365*AQ3334+AW3334</f>
        <v>3.0732082040414745</v>
      </c>
      <c r="AY3334" s="47">
        <f t="shared" ref="AY3334:AY3397" si="1747">(AP3334*AO3334+AX3334)/(1+(AN3334/100)*(AV3334-AK3335)/360)-AW3334</f>
        <v>115.04423373995802</v>
      </c>
      <c r="AZ3334" s="47">
        <f t="shared" ref="AZ3334:AZ3397" si="1748">(AY3334-$AB$5*(AV3334-AK3333)/365+AS3334*(AV3334-AK3333)/360)/AO3334</f>
        <v>130.74347033921117</v>
      </c>
      <c r="BA3334" s="43"/>
      <c r="BC3334" s="2">
        <v>41404</v>
      </c>
      <c r="BD3334" t="str">
        <v>912828NT</v>
      </c>
      <c r="BE3334">
        <v>-5.9866000000000001</v>
      </c>
      <c r="BF3334">
        <v>0.38657999999999998</v>
      </c>
      <c r="BG3334">
        <v>0.82050000000000001</v>
      </c>
      <c r="BH3334">
        <v>131.203125</v>
      </c>
      <c r="BI3334">
        <f>VLOOKUP(BD3334,工作表1!$K$3:$L$1000,2,FALSE)</f>
        <v>2.625</v>
      </c>
      <c r="BJ3334" t="str">
        <f>VLOOKUP(BD3334,工作表1!$K$3:$M$1000,3,FALSE)</f>
        <v>2020/8/15</v>
      </c>
      <c r="BK3334">
        <f t="shared" si="1731"/>
        <v>0.1235</v>
      </c>
      <c r="BL3334">
        <f t="shared" si="1732"/>
        <v>2.5015000000000001</v>
      </c>
      <c r="BM3334" s="43">
        <f t="shared" ref="BM3334:BM3397" si="1749">COUPNCD(BC3333,BJ3334,2,0)</f>
        <v>41501</v>
      </c>
      <c r="BN3334" s="43">
        <f t="shared" si="1733"/>
        <v>41639</v>
      </c>
      <c r="BO3334" s="45">
        <f t="shared" ref="BO3334:BO3397" si="1750">COUPDAYBS(BC3333,BJ3334,2,1)/COUPDAYS(BC3333,BJ3334,2,1)*BI3334/2</f>
        <v>0.6308701657458563</v>
      </c>
      <c r="BP3334" s="45">
        <f t="shared" ref="BP3334:BP3397" si="1751">(BN3334-BC3333)/365*BI3334+BO3334</f>
        <v>2.2993633164307878</v>
      </c>
      <c r="BQ3334" s="47">
        <f t="shared" ref="BQ3334:BQ3397" si="1752">(BH3334*BG3334+BP3334)/(1+(BF3334/100)*(BN3334-BC3335)/360)-BO3334</f>
        <v>109.04271728975445</v>
      </c>
      <c r="BR3334" s="47">
        <f t="shared" ref="BR3334:BR3397" si="1753">(BQ3334-$AB$5*(BN3334-BC3333)/365+BK3334*(BN3334-BC3333)/360)/BG3334</f>
        <v>129.48857898276134</v>
      </c>
    </row>
    <row r="3335" spans="6:70" x14ac:dyDescent="0.25">
      <c r="F3335" s="2">
        <v>41514</v>
      </c>
      <c r="G3335">
        <v>0.10050000000000001</v>
      </c>
      <c r="H3335" s="43">
        <v>41568</v>
      </c>
      <c r="I3335">
        <v>1.9830000000000001</v>
      </c>
      <c r="L3335" s="2">
        <v>41404</v>
      </c>
      <c r="M3335" t="str">
        <v>912828MP</v>
      </c>
      <c r="N3335">
        <v>0.98729999999999996</v>
      </c>
      <c r="O3335">
        <v>-0.1187</v>
      </c>
      <c r="P3335">
        <v>0.87370000000000003</v>
      </c>
      <c r="Q3335">
        <v>132.078125</v>
      </c>
      <c r="R3335">
        <f>VLOOKUP(M3335,工作表1!$A$3:$B$1000,2,FALSE)</f>
        <v>3.625</v>
      </c>
      <c r="S3335" t="str">
        <f>VLOOKUP(M3335,工作表1!$A$3:$C$1000,3,FALSE)</f>
        <v>2020/2/15</v>
      </c>
      <c r="T3335">
        <f t="shared" si="1723"/>
        <v>0.1235</v>
      </c>
      <c r="U3335">
        <f t="shared" si="1722"/>
        <v>3.5015000000000001</v>
      </c>
      <c r="V3335" s="43">
        <f t="shared" si="1734"/>
        <v>41501</v>
      </c>
      <c r="W3335" s="43">
        <f t="shared" si="1724"/>
        <v>41453</v>
      </c>
      <c r="X3335" s="45">
        <f t="shared" si="1735"/>
        <v>0.87120165745856348</v>
      </c>
      <c r="Y3335" s="45">
        <f t="shared" si="1736"/>
        <v>1.3280509725270566</v>
      </c>
      <c r="Z3335" s="47">
        <f t="shared" si="1737"/>
        <v>115.87275366575858</v>
      </c>
      <c r="AA3335" s="47">
        <f t="shared" si="1738"/>
        <v>131.98822137556905</v>
      </c>
      <c r="AB3335" s="45">
        <f t="shared" si="1739"/>
        <v>1.2730999999999999</v>
      </c>
      <c r="AC3335" s="2" t="str">
        <f t="shared" si="1725"/>
        <v>TY1</v>
      </c>
      <c r="AD3335">
        <f t="shared" si="1726"/>
        <v>132.078125</v>
      </c>
      <c r="AE3335">
        <f t="shared" si="1727"/>
        <v>131.203125</v>
      </c>
      <c r="AF3335" s="49">
        <f t="shared" si="1721"/>
        <v>0.875</v>
      </c>
      <c r="AG3335" s="3">
        <f t="shared" si="1740"/>
        <v>131.98822137556905</v>
      </c>
      <c r="AH3335">
        <f t="shared" si="1741"/>
        <v>130.85581945462809</v>
      </c>
      <c r="AI3335" s="51">
        <f t="shared" si="1742"/>
        <v>1.1324019209409641</v>
      </c>
      <c r="AJ3335" s="52">
        <f t="shared" si="1743"/>
        <v>0.25740192094096415</v>
      </c>
      <c r="AK3335" s="2">
        <v>41404</v>
      </c>
      <c r="AL3335" t="str">
        <v>912828ND</v>
      </c>
      <c r="AM3335">
        <v>3.0813999999999999</v>
      </c>
      <c r="AN3335">
        <v>-9.5039999999999999E-2</v>
      </c>
      <c r="AO3335">
        <v>0.86709999999999998</v>
      </c>
      <c r="AP3335">
        <v>131.203125</v>
      </c>
      <c r="AQ3335">
        <f>VLOOKUP(AL3335,工作表1!$F$3:$G$1000,2,FALSE)</f>
        <v>3.5</v>
      </c>
      <c r="AR3335" t="str">
        <f>VLOOKUP(AL3335,工作表1!$F$3:$H$1000,3,FALSE)</f>
        <v>2020/5/15</v>
      </c>
      <c r="AS3335">
        <f t="shared" si="1728"/>
        <v>0.1235</v>
      </c>
      <c r="AT3335">
        <f t="shared" si="1729"/>
        <v>3.3765000000000001</v>
      </c>
      <c r="AU3335" s="43">
        <f t="shared" si="1744"/>
        <v>41409</v>
      </c>
      <c r="AV3335" s="43">
        <f t="shared" si="1730"/>
        <v>41547</v>
      </c>
      <c r="AW3335" s="45">
        <f t="shared" si="1745"/>
        <v>1.7306629834254144</v>
      </c>
      <c r="AX3335" s="45">
        <f t="shared" si="1746"/>
        <v>3.0731287368500722</v>
      </c>
      <c r="AY3335" s="47">
        <f t="shared" si="1747"/>
        <v>115.15312998365901</v>
      </c>
      <c r="AZ3335" s="47">
        <f t="shared" si="1748"/>
        <v>130.85581945462809</v>
      </c>
      <c r="BA3335" s="43"/>
      <c r="BC3335" s="2">
        <v>41403</v>
      </c>
      <c r="BD3335" t="str">
        <v>912828NT</v>
      </c>
      <c r="BE3335">
        <v>-5.1839000000000004</v>
      </c>
      <c r="BF3335">
        <v>0.34665000000000001</v>
      </c>
      <c r="BG3335">
        <v>0.82050000000000001</v>
      </c>
      <c r="BH3335">
        <v>131.890625</v>
      </c>
      <c r="BI3335">
        <f>VLOOKUP(BD3335,工作表1!$K$3:$L$1000,2,FALSE)</f>
        <v>2.625</v>
      </c>
      <c r="BJ3335" t="str">
        <f>VLOOKUP(BD3335,工作表1!$K$3:$M$1000,3,FALSE)</f>
        <v>2020/8/15</v>
      </c>
      <c r="BK3335">
        <f t="shared" si="1731"/>
        <v>0.123</v>
      </c>
      <c r="BL3335">
        <f t="shared" si="1732"/>
        <v>2.5019999999999998</v>
      </c>
      <c r="BM3335" s="43">
        <f t="shared" si="1749"/>
        <v>41501</v>
      </c>
      <c r="BN3335" s="43">
        <f t="shared" si="1733"/>
        <v>41639</v>
      </c>
      <c r="BO3335" s="45">
        <f t="shared" si="1750"/>
        <v>0.60911602209944748</v>
      </c>
      <c r="BP3335" s="45">
        <f t="shared" si="1751"/>
        <v>2.2991845152501327</v>
      </c>
      <c r="BQ3335" s="47">
        <f t="shared" si="1752"/>
        <v>109.65469189131389</v>
      </c>
      <c r="BR3335" s="47">
        <f t="shared" si="1753"/>
        <v>130.18995099434159</v>
      </c>
    </row>
    <row r="3336" spans="6:70" x14ac:dyDescent="0.25">
      <c r="F3336" s="2">
        <v>41513</v>
      </c>
      <c r="G3336">
        <v>0.10199999999999999</v>
      </c>
      <c r="H3336" s="43">
        <v>41565</v>
      </c>
      <c r="I3336">
        <v>1.9612000000000001</v>
      </c>
      <c r="L3336" s="2">
        <v>41403</v>
      </c>
      <c r="M3336" t="str">
        <v>912828MP</v>
      </c>
      <c r="N3336">
        <v>0.68489999999999995</v>
      </c>
      <c r="O3336">
        <v>-3.8059999999999997E-2</v>
      </c>
      <c r="P3336">
        <v>0.87370000000000003</v>
      </c>
      <c r="Q3336">
        <v>132.71875</v>
      </c>
      <c r="R3336">
        <f>VLOOKUP(M3336,工作表1!$A$3:$B$1000,2,FALSE)</f>
        <v>3.625</v>
      </c>
      <c r="S3336" t="str">
        <f>VLOOKUP(M3336,工作表1!$A$3:$C$1000,3,FALSE)</f>
        <v>2020/2/15</v>
      </c>
      <c r="T3336">
        <f t="shared" si="1723"/>
        <v>0.123</v>
      </c>
      <c r="U3336">
        <f t="shared" si="1722"/>
        <v>3.5019999999999998</v>
      </c>
      <c r="V3336" s="43">
        <f t="shared" si="1734"/>
        <v>41501</v>
      </c>
      <c r="W3336" s="43">
        <f t="shared" si="1724"/>
        <v>41453</v>
      </c>
      <c r="X3336" s="45">
        <f t="shared" si="1735"/>
        <v>0.84116022099447507</v>
      </c>
      <c r="Y3336" s="45">
        <f t="shared" si="1736"/>
        <v>1.3278040566109135</v>
      </c>
      <c r="Z3336" s="47">
        <f t="shared" si="1737"/>
        <v>116.44933981889442</v>
      </c>
      <c r="AA3336" s="47">
        <f t="shared" si="1738"/>
        <v>132.60667807742476</v>
      </c>
      <c r="AB3336" s="45">
        <f t="shared" si="1739"/>
        <v>1.1906000000000001</v>
      </c>
      <c r="AC3336" s="2" t="str">
        <f t="shared" si="1725"/>
        <v>TY1</v>
      </c>
      <c r="AD3336">
        <f t="shared" si="1726"/>
        <v>132.71875</v>
      </c>
      <c r="AE3336">
        <f t="shared" si="1727"/>
        <v>131.890625</v>
      </c>
      <c r="AF3336" s="49">
        <f t="shared" si="1721"/>
        <v>0.828125</v>
      </c>
      <c r="AG3336" s="3">
        <f t="shared" si="1740"/>
        <v>132.60667807742476</v>
      </c>
      <c r="AH3336">
        <f t="shared" si="1741"/>
        <v>131.51509877984827</v>
      </c>
      <c r="AI3336" s="51">
        <f t="shared" si="1742"/>
        <v>1.0915792975764873</v>
      </c>
      <c r="AJ3336" s="52">
        <f t="shared" si="1743"/>
        <v>0.26345429757648731</v>
      </c>
      <c r="AK3336" s="2">
        <v>41403</v>
      </c>
      <c r="AL3336" t="str">
        <v>912828ND</v>
      </c>
      <c r="AM3336">
        <v>2.6233</v>
      </c>
      <c r="AN3336">
        <v>-5.8270000000000002E-2</v>
      </c>
      <c r="AO3336">
        <v>0.86709999999999998</v>
      </c>
      <c r="AP3336">
        <v>131.890625</v>
      </c>
      <c r="AQ3336">
        <f>VLOOKUP(AL3336,工作表1!$F$3:$G$1000,2,FALSE)</f>
        <v>3.5</v>
      </c>
      <c r="AR3336" t="str">
        <f>VLOOKUP(AL3336,工作表1!$F$3:$H$1000,3,FALSE)</f>
        <v>2020/5/15</v>
      </c>
      <c r="AS3336">
        <f t="shared" si="1728"/>
        <v>0.123</v>
      </c>
      <c r="AT3336">
        <f t="shared" si="1729"/>
        <v>3.3769999999999998</v>
      </c>
      <c r="AU3336" s="43">
        <f t="shared" si="1744"/>
        <v>41409</v>
      </c>
      <c r="AV3336" s="43">
        <f t="shared" si="1730"/>
        <v>41547</v>
      </c>
      <c r="AW3336" s="45">
        <f t="shared" si="1745"/>
        <v>1.7016574585635358</v>
      </c>
      <c r="AX3336" s="45">
        <f t="shared" si="1746"/>
        <v>3.0728903352758645</v>
      </c>
      <c r="AY3336" s="47">
        <f t="shared" si="1747"/>
        <v>115.76116217483748</v>
      </c>
      <c r="AZ3336" s="47">
        <f t="shared" si="1748"/>
        <v>131.51509877984827</v>
      </c>
      <c r="BA3336" s="43"/>
      <c r="BC3336" s="2">
        <v>41402</v>
      </c>
      <c r="BD3336" t="str">
        <v>912828NT</v>
      </c>
      <c r="BE3336">
        <v>-4.5434000000000001</v>
      </c>
      <c r="BF3336">
        <v>0.31767000000000001</v>
      </c>
      <c r="BG3336">
        <v>0.82050000000000001</v>
      </c>
      <c r="BH3336">
        <v>131.953125</v>
      </c>
      <c r="BI3336">
        <f>VLOOKUP(BD3336,工作表1!$K$3:$L$1000,2,FALSE)</f>
        <v>2.625</v>
      </c>
      <c r="BJ3336" t="str">
        <f>VLOOKUP(BD3336,工作表1!$K$3:$M$1000,3,FALSE)</f>
        <v>2020/8/15</v>
      </c>
      <c r="BK3336">
        <f t="shared" si="1731"/>
        <v>0.1225</v>
      </c>
      <c r="BL3336">
        <f t="shared" si="1732"/>
        <v>2.5024999999999999</v>
      </c>
      <c r="BM3336" s="43">
        <f t="shared" si="1749"/>
        <v>41501</v>
      </c>
      <c r="BN3336" s="43">
        <f t="shared" si="1733"/>
        <v>41639</v>
      </c>
      <c r="BO3336" s="45">
        <f t="shared" si="1750"/>
        <v>0.60186464088397784</v>
      </c>
      <c r="BP3336" s="45">
        <f t="shared" si="1751"/>
        <v>2.2991249148565807</v>
      </c>
      <c r="BQ3336" s="47">
        <f t="shared" si="1752"/>
        <v>109.7330792202311</v>
      </c>
      <c r="BR3336" s="47">
        <f t="shared" si="1753"/>
        <v>130.27039056760287</v>
      </c>
    </row>
    <row r="3337" spans="6:70" x14ac:dyDescent="0.25">
      <c r="F3337" s="2">
        <v>41512</v>
      </c>
      <c r="G3337">
        <v>0.1045</v>
      </c>
      <c r="H3337" s="43">
        <v>41564</v>
      </c>
      <c r="I3337">
        <v>1.9661</v>
      </c>
      <c r="L3337" s="2">
        <v>41402</v>
      </c>
      <c r="M3337" t="str">
        <v>912828MP</v>
      </c>
      <c r="N3337">
        <v>1.1337999999999999</v>
      </c>
      <c r="O3337">
        <v>-0.12013</v>
      </c>
      <c r="P3337">
        <v>0.87370000000000003</v>
      </c>
      <c r="Q3337">
        <v>132.78125</v>
      </c>
      <c r="R3337">
        <f>VLOOKUP(M3337,工作表1!$A$3:$B$1000,2,FALSE)</f>
        <v>3.625</v>
      </c>
      <c r="S3337" t="str">
        <f>VLOOKUP(M3337,工作表1!$A$3:$C$1000,3,FALSE)</f>
        <v>2020/2/15</v>
      </c>
      <c r="T3337">
        <f t="shared" si="1723"/>
        <v>0.1225</v>
      </c>
      <c r="U3337">
        <f t="shared" si="1722"/>
        <v>3.5024999999999999</v>
      </c>
      <c r="V3337" s="43">
        <f t="shared" si="1734"/>
        <v>41501</v>
      </c>
      <c r="W3337" s="43">
        <f t="shared" si="1724"/>
        <v>41453</v>
      </c>
      <c r="X3337" s="45">
        <f t="shared" si="1735"/>
        <v>0.83114640883977897</v>
      </c>
      <c r="Y3337" s="45">
        <f t="shared" si="1736"/>
        <v>1.3277217513055324</v>
      </c>
      <c r="Z3337" s="47">
        <f t="shared" si="1737"/>
        <v>116.52791774267629</v>
      </c>
      <c r="AA3337" s="47">
        <f t="shared" si="1738"/>
        <v>132.68273347179226</v>
      </c>
      <c r="AB3337" s="45">
        <f t="shared" si="1739"/>
        <v>1.1881999999999999</v>
      </c>
      <c r="AC3337" s="2" t="str">
        <f t="shared" si="1725"/>
        <v>TY1</v>
      </c>
      <c r="AD3337">
        <f t="shared" si="1726"/>
        <v>132.78125</v>
      </c>
      <c r="AE3337">
        <f t="shared" si="1727"/>
        <v>131.953125</v>
      </c>
      <c r="AF3337" s="49">
        <f t="shared" si="1721"/>
        <v>0.828125</v>
      </c>
      <c r="AG3337" s="3">
        <f t="shared" si="1740"/>
        <v>132.68273347179226</v>
      </c>
      <c r="AH3337">
        <f t="shared" si="1741"/>
        <v>131.59143603296494</v>
      </c>
      <c r="AI3337" s="51">
        <f t="shared" si="1742"/>
        <v>1.0912974388273255</v>
      </c>
      <c r="AJ3337" s="52">
        <f t="shared" si="1743"/>
        <v>0.26317243882732555</v>
      </c>
      <c r="AK3337" s="2">
        <v>41402</v>
      </c>
      <c r="AL3337" t="str">
        <v>912828ND</v>
      </c>
      <c r="AM3337">
        <v>3.0931999999999999</v>
      </c>
      <c r="AN3337">
        <v>-8.8609999999999994E-2</v>
      </c>
      <c r="AO3337">
        <v>0.86709999999999998</v>
      </c>
      <c r="AP3337">
        <v>131.953125</v>
      </c>
      <c r="AQ3337">
        <f>VLOOKUP(AL3337,工作表1!$F$3:$G$1000,2,FALSE)</f>
        <v>3.5</v>
      </c>
      <c r="AR3337" t="str">
        <f>VLOOKUP(AL3337,工作表1!$F$3:$H$1000,3,FALSE)</f>
        <v>2020/5/15</v>
      </c>
      <c r="AS3337">
        <f t="shared" si="1728"/>
        <v>0.1225</v>
      </c>
      <c r="AT3337">
        <f t="shared" si="1729"/>
        <v>3.3774999999999999</v>
      </c>
      <c r="AU3337" s="43">
        <f t="shared" si="1744"/>
        <v>41409</v>
      </c>
      <c r="AV3337" s="43">
        <f t="shared" si="1730"/>
        <v>41547</v>
      </c>
      <c r="AW3337" s="45">
        <f t="shared" si="1745"/>
        <v>1.6919889502762431</v>
      </c>
      <c r="AX3337" s="45">
        <f t="shared" si="1746"/>
        <v>3.0728108680844621</v>
      </c>
      <c r="AY3337" s="47">
        <f t="shared" si="1747"/>
        <v>115.83961308829348</v>
      </c>
      <c r="AZ3337" s="47">
        <f t="shared" si="1748"/>
        <v>131.59143603296494</v>
      </c>
      <c r="BA3337" s="43"/>
      <c r="BC3337" s="2">
        <v>41401</v>
      </c>
      <c r="BD3337" t="str">
        <v>912828NT</v>
      </c>
      <c r="BE3337">
        <v>-5.1649000000000003</v>
      </c>
      <c r="BF3337">
        <v>0.34405000000000002</v>
      </c>
      <c r="BG3337">
        <v>0.82050000000000001</v>
      </c>
      <c r="BH3337">
        <v>131.796875</v>
      </c>
      <c r="BI3337">
        <f>VLOOKUP(BD3337,工作表1!$K$3:$L$1000,2,FALSE)</f>
        <v>2.625</v>
      </c>
      <c r="BJ3337" t="str">
        <f>VLOOKUP(BD3337,工作表1!$K$3:$M$1000,3,FALSE)</f>
        <v>2020/8/15</v>
      </c>
      <c r="BK3337">
        <f t="shared" si="1731"/>
        <v>0.1225</v>
      </c>
      <c r="BL3337">
        <f t="shared" si="1732"/>
        <v>2.5024999999999999</v>
      </c>
      <c r="BM3337" s="43">
        <f t="shared" si="1749"/>
        <v>41501</v>
      </c>
      <c r="BN3337" s="43">
        <f t="shared" si="1733"/>
        <v>41639</v>
      </c>
      <c r="BO3337" s="45">
        <f t="shared" si="1750"/>
        <v>0.59461325966850831</v>
      </c>
      <c r="BP3337" s="45">
        <f t="shared" si="1751"/>
        <v>2.2990653144630286</v>
      </c>
      <c r="BQ3337" s="47">
        <f t="shared" si="1752"/>
        <v>109.5921094277444</v>
      </c>
      <c r="BR3337" s="47">
        <f t="shared" si="1753"/>
        <v>130.08388226455094</v>
      </c>
    </row>
    <row r="3338" spans="6:70" x14ac:dyDescent="0.25">
      <c r="F3338" s="2">
        <v>41509</v>
      </c>
      <c r="G3338">
        <v>0.10299999999999999</v>
      </c>
      <c r="H3338" s="43">
        <v>41563</v>
      </c>
      <c r="I3338">
        <v>2.0411000000000001</v>
      </c>
      <c r="L3338" s="2">
        <v>41401</v>
      </c>
      <c r="M3338" t="str">
        <v>912828MP</v>
      </c>
      <c r="N3338">
        <v>0.73260000000000003</v>
      </c>
      <c r="O3338">
        <v>-3.2870000000000003E-2</v>
      </c>
      <c r="P3338">
        <v>0.87370000000000003</v>
      </c>
      <c r="Q3338">
        <v>132.625</v>
      </c>
      <c r="R3338">
        <f>VLOOKUP(M3338,工作表1!$A$3:$B$1000,2,FALSE)</f>
        <v>3.625</v>
      </c>
      <c r="S3338" t="str">
        <f>VLOOKUP(M3338,工作表1!$A$3:$C$1000,3,FALSE)</f>
        <v>2020/2/15</v>
      </c>
      <c r="T3338">
        <f t="shared" si="1723"/>
        <v>0.1225</v>
      </c>
      <c r="U3338">
        <f t="shared" si="1722"/>
        <v>3.5024999999999999</v>
      </c>
      <c r="V3338" s="43">
        <f t="shared" si="1734"/>
        <v>41501</v>
      </c>
      <c r="W3338" s="43">
        <f t="shared" si="1724"/>
        <v>41453</v>
      </c>
      <c r="X3338" s="45">
        <f t="shared" si="1735"/>
        <v>0.82113259668508287</v>
      </c>
      <c r="Y3338" s="45">
        <f t="shared" si="1736"/>
        <v>1.3276394460001515</v>
      </c>
      <c r="Z3338" s="47">
        <f t="shared" si="1737"/>
        <v>116.38664126139605</v>
      </c>
      <c r="AA3338" s="47">
        <f t="shared" si="1738"/>
        <v>132.50723072319701</v>
      </c>
      <c r="AB3338" s="45">
        <f t="shared" si="1739"/>
        <v>1.1975</v>
      </c>
      <c r="AC3338" s="2" t="str">
        <f t="shared" si="1725"/>
        <v>TY1</v>
      </c>
      <c r="AD3338">
        <f t="shared" si="1726"/>
        <v>132.625</v>
      </c>
      <c r="AE3338">
        <f t="shared" si="1727"/>
        <v>131.796875</v>
      </c>
      <c r="AF3338" s="49">
        <f t="shared" si="1721"/>
        <v>0.828125</v>
      </c>
      <c r="AG3338" s="3">
        <f t="shared" si="1740"/>
        <v>132.50723072319701</v>
      </c>
      <c r="AH3338">
        <f t="shared" si="1741"/>
        <v>131.43329344592692</v>
      </c>
      <c r="AI3338" s="51">
        <f t="shared" si="1742"/>
        <v>1.0739372772700904</v>
      </c>
      <c r="AJ3338" s="52">
        <f t="shared" si="1743"/>
        <v>0.24581227727009036</v>
      </c>
      <c r="AK3338" s="2">
        <v>41401</v>
      </c>
      <c r="AL3338" t="str">
        <v>912828ND</v>
      </c>
      <c r="AM3338">
        <v>3.1297999999999999</v>
      </c>
      <c r="AN3338">
        <v>-8.9840000000000003E-2</v>
      </c>
      <c r="AO3338">
        <v>0.86709999999999998</v>
      </c>
      <c r="AP3338">
        <v>131.796875</v>
      </c>
      <c r="AQ3338">
        <f>VLOOKUP(AL3338,工作表1!$F$3:$G$1000,2,FALSE)</f>
        <v>3.5</v>
      </c>
      <c r="AR3338" t="str">
        <f>VLOOKUP(AL3338,工作表1!$F$3:$H$1000,3,FALSE)</f>
        <v>2020/5/15</v>
      </c>
      <c r="AS3338">
        <f t="shared" si="1728"/>
        <v>0.1225</v>
      </c>
      <c r="AT3338">
        <f t="shared" si="1729"/>
        <v>3.3774999999999999</v>
      </c>
      <c r="AU3338" s="43">
        <f t="shared" si="1744"/>
        <v>41409</v>
      </c>
      <c r="AV3338" s="43">
        <f t="shared" si="1730"/>
        <v>41547</v>
      </c>
      <c r="AW3338" s="45">
        <f t="shared" si="1745"/>
        <v>1.6823204419889501</v>
      </c>
      <c r="AX3338" s="45">
        <f t="shared" si="1746"/>
        <v>3.0727314008930597</v>
      </c>
      <c r="AY3338" s="47">
        <f t="shared" si="1747"/>
        <v>115.71454792124025</v>
      </c>
      <c r="AZ3338" s="47">
        <f t="shared" si="1748"/>
        <v>131.43329344592692</v>
      </c>
      <c r="BA3338" s="43"/>
      <c r="BC3338" s="2">
        <v>41400</v>
      </c>
      <c r="BD3338" t="str">
        <v>912828NT</v>
      </c>
      <c r="BE3338">
        <v>-3.3820000000000001</v>
      </c>
      <c r="BF3338">
        <v>0.27598</v>
      </c>
      <c r="BG3338">
        <v>0.82050000000000001</v>
      </c>
      <c r="BH3338">
        <v>131.84375</v>
      </c>
      <c r="BI3338">
        <f>VLOOKUP(BD3338,工作表1!$K$3:$L$1000,2,FALSE)</f>
        <v>2.625</v>
      </c>
      <c r="BJ3338" t="str">
        <f>VLOOKUP(BD3338,工作表1!$K$3:$M$1000,3,FALSE)</f>
        <v>2020/8/15</v>
      </c>
      <c r="BK3338">
        <f t="shared" si="1731"/>
        <v>0.1225</v>
      </c>
      <c r="BL3338">
        <f t="shared" si="1732"/>
        <v>2.5024999999999999</v>
      </c>
      <c r="BM3338" s="43">
        <f t="shared" si="1749"/>
        <v>41501</v>
      </c>
      <c r="BN3338" s="43">
        <f t="shared" si="1733"/>
        <v>41639</v>
      </c>
      <c r="BO3338" s="45">
        <f t="shared" si="1750"/>
        <v>0.58736187845303867</v>
      </c>
      <c r="BP3338" s="45">
        <f t="shared" si="1751"/>
        <v>2.2990057140694771</v>
      </c>
      <c r="BQ3338" s="47">
        <f t="shared" si="1752"/>
        <v>109.68486380006236</v>
      </c>
      <c r="BR3338" s="47">
        <f t="shared" si="1753"/>
        <v>130.18222973822617</v>
      </c>
    </row>
    <row r="3339" spans="6:70" x14ac:dyDescent="0.25">
      <c r="F3339" s="2">
        <v>41508</v>
      </c>
      <c r="G3339">
        <v>0.106</v>
      </c>
      <c r="H3339" s="43">
        <v>41562</v>
      </c>
      <c r="I3339">
        <v>2.1017999999999999</v>
      </c>
      <c r="L3339" s="2">
        <v>41400</v>
      </c>
      <c r="M3339" t="str">
        <v>912828MP</v>
      </c>
      <c r="N3339">
        <v>1.1626000000000001</v>
      </c>
      <c r="O3339">
        <v>-0.1003</v>
      </c>
      <c r="P3339">
        <v>0.87370000000000003</v>
      </c>
      <c r="Q3339">
        <v>132.671875</v>
      </c>
      <c r="R3339">
        <f>VLOOKUP(M3339,工作表1!$A$3:$B$1000,2,FALSE)</f>
        <v>3.625</v>
      </c>
      <c r="S3339" t="str">
        <f>VLOOKUP(M3339,工作表1!$A$3:$C$1000,3,FALSE)</f>
        <v>2020/2/15</v>
      </c>
      <c r="T3339">
        <f t="shared" si="1723"/>
        <v>0.1225</v>
      </c>
      <c r="U3339">
        <f t="shared" si="1722"/>
        <v>3.5024999999999999</v>
      </c>
      <c r="V3339" s="43">
        <f t="shared" si="1734"/>
        <v>41501</v>
      </c>
      <c r="W3339" s="43">
        <f t="shared" si="1724"/>
        <v>41453</v>
      </c>
      <c r="X3339" s="45">
        <f t="shared" si="1735"/>
        <v>0.81111878453038677</v>
      </c>
      <c r="Y3339" s="45">
        <f t="shared" si="1736"/>
        <v>1.3275571406947704</v>
      </c>
      <c r="Z3339" s="47">
        <f t="shared" si="1737"/>
        <v>116.45015090754232</v>
      </c>
      <c r="AA3339" s="47">
        <f t="shared" si="1738"/>
        <v>132.56611749895396</v>
      </c>
      <c r="AB3339" s="45">
        <f t="shared" si="1739"/>
        <v>1.1835</v>
      </c>
      <c r="AC3339" s="2" t="str">
        <f t="shared" si="1725"/>
        <v>TY1</v>
      </c>
      <c r="AD3339">
        <f t="shared" si="1726"/>
        <v>132.671875</v>
      </c>
      <c r="AE3339">
        <f t="shared" si="1727"/>
        <v>131.84375</v>
      </c>
      <c r="AF3339" s="49">
        <f t="shared" si="1721"/>
        <v>0.828125</v>
      </c>
      <c r="AG3339" s="3">
        <f t="shared" si="1740"/>
        <v>132.56611749895396</v>
      </c>
      <c r="AH3339">
        <f t="shared" si="1741"/>
        <v>131.51140600630453</v>
      </c>
      <c r="AI3339" s="51">
        <f t="shared" si="1742"/>
        <v>1.0547114926494316</v>
      </c>
      <c r="AJ3339" s="52">
        <f t="shared" si="1743"/>
        <v>0.22658649264943165</v>
      </c>
      <c r="AK3339" s="2">
        <v>41400</v>
      </c>
      <c r="AL3339" t="str">
        <v>912828ND</v>
      </c>
      <c r="AM3339">
        <v>4.1836000000000002</v>
      </c>
      <c r="AN3339">
        <v>-0.14838000000000001</v>
      </c>
      <c r="AO3339">
        <v>0.86709999999999998</v>
      </c>
      <c r="AP3339">
        <v>131.84375</v>
      </c>
      <c r="AQ3339">
        <f>VLOOKUP(AL3339,工作表1!$F$3:$G$1000,2,FALSE)</f>
        <v>3.5</v>
      </c>
      <c r="AR3339" t="str">
        <f>VLOOKUP(AL3339,工作表1!$F$3:$H$1000,3,FALSE)</f>
        <v>2020/5/15</v>
      </c>
      <c r="AS3339">
        <f t="shared" si="1728"/>
        <v>0.1225</v>
      </c>
      <c r="AT3339">
        <f t="shared" si="1729"/>
        <v>3.3774999999999999</v>
      </c>
      <c r="AU3339" s="43">
        <f t="shared" si="1744"/>
        <v>41409</v>
      </c>
      <c r="AV3339" s="43">
        <f t="shared" si="1730"/>
        <v>41547</v>
      </c>
      <c r="AW3339" s="45">
        <f t="shared" si="1745"/>
        <v>1.6726519337016574</v>
      </c>
      <c r="AX3339" s="45">
        <f t="shared" si="1746"/>
        <v>3.0726519337016578</v>
      </c>
      <c r="AY3339" s="47">
        <f t="shared" si="1747"/>
        <v>115.79433959251109</v>
      </c>
      <c r="AZ3339" s="47">
        <f t="shared" si="1748"/>
        <v>131.51140600630453</v>
      </c>
      <c r="BA3339" s="43"/>
      <c r="BC3339" s="2">
        <v>41397</v>
      </c>
      <c r="BD3339" t="str">
        <v>912828NT</v>
      </c>
      <c r="BE3339">
        <v>-3.1970000000000001</v>
      </c>
      <c r="BF3339">
        <v>0.2772</v>
      </c>
      <c r="BG3339">
        <v>0.82050000000000001</v>
      </c>
      <c r="BH3339">
        <v>132.046875</v>
      </c>
      <c r="BI3339">
        <f>VLOOKUP(BD3339,工作表1!$K$3:$L$1000,2,FALSE)</f>
        <v>2.625</v>
      </c>
      <c r="BJ3339" t="str">
        <f>VLOOKUP(BD3339,工作表1!$K$3:$M$1000,3,FALSE)</f>
        <v>2020/8/15</v>
      </c>
      <c r="BK3339">
        <f t="shared" si="1731"/>
        <v>0.1245</v>
      </c>
      <c r="BL3339">
        <f t="shared" si="1732"/>
        <v>2.5005000000000002</v>
      </c>
      <c r="BM3339" s="43">
        <f t="shared" si="1749"/>
        <v>41501</v>
      </c>
      <c r="BN3339" s="43">
        <f t="shared" si="1733"/>
        <v>41639</v>
      </c>
      <c r="BO3339" s="45">
        <f t="shared" si="1750"/>
        <v>0.58011049723756902</v>
      </c>
      <c r="BP3339" s="45">
        <f t="shared" si="1751"/>
        <v>2.2989461136759251</v>
      </c>
      <c r="BQ3339" s="47">
        <f t="shared" si="1752"/>
        <v>109.85665831581225</v>
      </c>
      <c r="BR3339" s="47">
        <f t="shared" si="1753"/>
        <v>130.37852714634346</v>
      </c>
    </row>
    <row r="3340" spans="6:70" x14ac:dyDescent="0.25">
      <c r="F3340" s="2">
        <v>41507</v>
      </c>
      <c r="G3340">
        <v>0.1045</v>
      </c>
      <c r="H3340" s="43">
        <v>41561</v>
      </c>
      <c r="I3340">
        <v>2.0678000000000001</v>
      </c>
      <c r="L3340" s="2">
        <v>41397</v>
      </c>
      <c r="M3340" t="str">
        <v>912828MP</v>
      </c>
      <c r="N3340">
        <v>1.6173</v>
      </c>
      <c r="O3340">
        <v>-0.17731</v>
      </c>
      <c r="P3340">
        <v>0.87370000000000003</v>
      </c>
      <c r="Q3340">
        <v>132.859375</v>
      </c>
      <c r="R3340">
        <f>VLOOKUP(M3340,工作表1!$A$3:$B$1000,2,FALSE)</f>
        <v>3.625</v>
      </c>
      <c r="S3340" t="str">
        <f>VLOOKUP(M3340,工作表1!$A$3:$C$1000,3,FALSE)</f>
        <v>2020/2/15</v>
      </c>
      <c r="T3340">
        <f t="shared" si="1723"/>
        <v>0.1245</v>
      </c>
      <c r="U3340">
        <f t="shared" si="1722"/>
        <v>3.5005000000000002</v>
      </c>
      <c r="V3340" s="43">
        <f t="shared" si="1734"/>
        <v>41501</v>
      </c>
      <c r="W3340" s="43">
        <f t="shared" si="1724"/>
        <v>41453</v>
      </c>
      <c r="X3340" s="45">
        <f t="shared" si="1735"/>
        <v>0.80110497237569056</v>
      </c>
      <c r="Y3340" s="45">
        <f t="shared" si="1736"/>
        <v>1.3274748353893893</v>
      </c>
      <c r="Z3340" s="47">
        <f t="shared" si="1737"/>
        <v>116.63857591439225</v>
      </c>
      <c r="AA3340" s="47">
        <f t="shared" si="1738"/>
        <v>132.76831411235324</v>
      </c>
      <c r="AB3340" s="45">
        <f t="shared" si="1739"/>
        <v>1.1694</v>
      </c>
      <c r="AC3340" s="2" t="str">
        <f t="shared" si="1725"/>
        <v>TY1</v>
      </c>
      <c r="AD3340">
        <f t="shared" si="1726"/>
        <v>132.859375</v>
      </c>
      <c r="AE3340">
        <f t="shared" si="1727"/>
        <v>132.046875</v>
      </c>
      <c r="AF3340" s="49">
        <f t="shared" si="1721"/>
        <v>0.8125</v>
      </c>
      <c r="AG3340" s="3">
        <f t="shared" si="1740"/>
        <v>132.76831411235324</v>
      </c>
      <c r="AH3340">
        <f t="shared" si="1741"/>
        <v>131.67709591947445</v>
      </c>
      <c r="AI3340" s="51">
        <f t="shared" si="1742"/>
        <v>1.0912181928787845</v>
      </c>
      <c r="AJ3340" s="52">
        <f t="shared" si="1743"/>
        <v>0.27871819287878452</v>
      </c>
      <c r="AK3340" s="2">
        <v>41397</v>
      </c>
      <c r="AL3340" t="str">
        <v>912828ND</v>
      </c>
      <c r="AM3340">
        <v>3.4056999999999999</v>
      </c>
      <c r="AN3340">
        <v>-8.4769999999999998E-2</v>
      </c>
      <c r="AO3340">
        <v>0.86709999999999998</v>
      </c>
      <c r="AP3340">
        <v>132.046875</v>
      </c>
      <c r="AQ3340">
        <f>VLOOKUP(AL3340,工作表1!$F$3:$G$1000,2,FALSE)</f>
        <v>3.5</v>
      </c>
      <c r="AR3340" t="str">
        <f>VLOOKUP(AL3340,工作表1!$F$3:$H$1000,3,FALSE)</f>
        <v>2020/5/15</v>
      </c>
      <c r="AS3340">
        <f t="shared" si="1728"/>
        <v>0.1245</v>
      </c>
      <c r="AT3340">
        <f t="shared" si="1729"/>
        <v>3.3755000000000002</v>
      </c>
      <c r="AU3340" s="43">
        <f t="shared" si="1744"/>
        <v>41409</v>
      </c>
      <c r="AV3340" s="43">
        <f t="shared" si="1730"/>
        <v>41547</v>
      </c>
      <c r="AW3340" s="45">
        <f t="shared" si="1745"/>
        <v>1.6629834254143647</v>
      </c>
      <c r="AX3340" s="45">
        <f t="shared" si="1746"/>
        <v>3.0725724665102554</v>
      </c>
      <c r="AY3340" s="47">
        <f t="shared" si="1747"/>
        <v>115.94925291972149</v>
      </c>
      <c r="AZ3340" s="47">
        <f t="shared" si="1748"/>
        <v>131.67709591947445</v>
      </c>
      <c r="BA3340" s="43"/>
      <c r="BC3340" s="2">
        <v>41396</v>
      </c>
      <c r="BD3340" t="str">
        <v>912828NT</v>
      </c>
      <c r="BE3340">
        <v>-1.0728</v>
      </c>
      <c r="BF3340">
        <v>0.18515999999999999</v>
      </c>
      <c r="BG3340">
        <v>0.82050000000000001</v>
      </c>
      <c r="BH3340">
        <v>132.875</v>
      </c>
      <c r="BI3340">
        <f>VLOOKUP(BD3340,工作表1!$K$3:$L$1000,2,FALSE)</f>
        <v>2.625</v>
      </c>
      <c r="BJ3340" t="str">
        <f>VLOOKUP(BD3340,工作表1!$K$3:$M$1000,3,FALSE)</f>
        <v>2020/8/15</v>
      </c>
      <c r="BK3340">
        <f t="shared" si="1731"/>
        <v>0.126</v>
      </c>
      <c r="BL3340">
        <f t="shared" si="1732"/>
        <v>2.4990000000000001</v>
      </c>
      <c r="BM3340" s="43">
        <f t="shared" si="1749"/>
        <v>41501</v>
      </c>
      <c r="BN3340" s="43">
        <f t="shared" si="1733"/>
        <v>41639</v>
      </c>
      <c r="BO3340" s="45">
        <f t="shared" si="1750"/>
        <v>0.5583563535911602</v>
      </c>
      <c r="BP3340" s="45">
        <f t="shared" si="1751"/>
        <v>2.2987673124952699</v>
      </c>
      <c r="BQ3340" s="47">
        <f t="shared" si="1752"/>
        <v>110.62481654180499</v>
      </c>
      <c r="BR3340" s="47">
        <f t="shared" si="1753"/>
        <v>131.27188779898265</v>
      </c>
    </row>
    <row r="3341" spans="6:70" x14ac:dyDescent="0.25">
      <c r="F3341" s="2">
        <v>41506</v>
      </c>
      <c r="G3341">
        <v>0.10100000000000001</v>
      </c>
      <c r="H3341" s="43">
        <v>41558</v>
      </c>
      <c r="I3341">
        <v>2.0678000000000001</v>
      </c>
      <c r="L3341" s="2">
        <v>41396</v>
      </c>
      <c r="M3341" t="str">
        <v>912828MP</v>
      </c>
      <c r="N3341">
        <v>1.4218999999999999</v>
      </c>
      <c r="O3341">
        <v>-0.11518</v>
      </c>
      <c r="P3341">
        <v>0.87370000000000003</v>
      </c>
      <c r="Q3341">
        <v>133.640625</v>
      </c>
      <c r="R3341">
        <f>VLOOKUP(M3341,工作表1!$A$3:$B$1000,2,FALSE)</f>
        <v>3.625</v>
      </c>
      <c r="S3341" t="str">
        <f>VLOOKUP(M3341,工作表1!$A$3:$C$1000,3,FALSE)</f>
        <v>2020/2/15</v>
      </c>
      <c r="T3341">
        <f t="shared" si="1723"/>
        <v>0.126</v>
      </c>
      <c r="U3341">
        <f t="shared" si="1722"/>
        <v>3.4990000000000001</v>
      </c>
      <c r="V3341" s="43">
        <f t="shared" si="1734"/>
        <v>41501</v>
      </c>
      <c r="W3341" s="43">
        <f t="shared" si="1724"/>
        <v>41453</v>
      </c>
      <c r="X3341" s="45">
        <f t="shared" si="1735"/>
        <v>0.77106353591160226</v>
      </c>
      <c r="Y3341" s="45">
        <f t="shared" si="1736"/>
        <v>1.3272279194732461</v>
      </c>
      <c r="Z3341" s="47">
        <f t="shared" si="1737"/>
        <v>117.33989603436031</v>
      </c>
      <c r="AA3341" s="47">
        <f t="shared" si="1738"/>
        <v>133.52989052240906</v>
      </c>
      <c r="AB3341" s="45">
        <f t="shared" si="1739"/>
        <v>1.0714999999999999</v>
      </c>
      <c r="AC3341" s="2" t="str">
        <f t="shared" si="1725"/>
        <v>TY1</v>
      </c>
      <c r="AD3341">
        <f t="shared" si="1726"/>
        <v>133.640625</v>
      </c>
      <c r="AE3341">
        <f t="shared" si="1727"/>
        <v>132.875</v>
      </c>
      <c r="AF3341" s="49">
        <f t="shared" si="1721"/>
        <v>0.765625</v>
      </c>
      <c r="AG3341" s="3">
        <f t="shared" si="1740"/>
        <v>133.52989052240906</v>
      </c>
      <c r="AH3341">
        <f t="shared" si="1741"/>
        <v>132.50021146183127</v>
      </c>
      <c r="AI3341" s="51">
        <f t="shared" si="1742"/>
        <v>1.0296790605777915</v>
      </c>
      <c r="AJ3341" s="52">
        <f t="shared" si="1743"/>
        <v>0.26405406057779146</v>
      </c>
      <c r="AK3341" s="2">
        <v>41396</v>
      </c>
      <c r="AL3341" t="str">
        <v>912828ND</v>
      </c>
      <c r="AM3341">
        <v>3.5567000000000002</v>
      </c>
      <c r="AN3341">
        <v>-8.856E-2</v>
      </c>
      <c r="AO3341">
        <v>0.86709999999999998</v>
      </c>
      <c r="AP3341">
        <v>132.875</v>
      </c>
      <c r="AQ3341">
        <f>VLOOKUP(AL3341,工作表1!$F$3:$G$1000,2,FALSE)</f>
        <v>3.5</v>
      </c>
      <c r="AR3341" t="str">
        <f>VLOOKUP(AL3341,工作表1!$F$3:$H$1000,3,FALSE)</f>
        <v>2020/5/15</v>
      </c>
      <c r="AS3341">
        <f t="shared" si="1728"/>
        <v>0.126</v>
      </c>
      <c r="AT3341">
        <f t="shared" si="1729"/>
        <v>3.3740000000000001</v>
      </c>
      <c r="AU3341" s="43">
        <f t="shared" si="1744"/>
        <v>41409</v>
      </c>
      <c r="AV3341" s="43">
        <f t="shared" si="1730"/>
        <v>41547</v>
      </c>
      <c r="AW3341" s="45">
        <f t="shared" si="1745"/>
        <v>1.6339779005524862</v>
      </c>
      <c r="AX3341" s="45">
        <f t="shared" si="1746"/>
        <v>3.0723340649360478</v>
      </c>
      <c r="AY3341" s="47">
        <f t="shared" si="1747"/>
        <v>116.69851555033472</v>
      </c>
      <c r="AZ3341" s="47">
        <f t="shared" si="1748"/>
        <v>132.50021146183127</v>
      </c>
      <c r="BA3341" s="43"/>
      <c r="BC3341" s="2">
        <v>41395</v>
      </c>
      <c r="BD3341" t="str">
        <v>912828NT</v>
      </c>
      <c r="BE3341">
        <v>-1.4716</v>
      </c>
      <c r="BF3341">
        <v>0.20171</v>
      </c>
      <c r="BG3341">
        <v>0.82050000000000001</v>
      </c>
      <c r="BH3341">
        <v>132.84375</v>
      </c>
      <c r="BI3341">
        <f>VLOOKUP(BD3341,工作表1!$K$3:$L$1000,2,FALSE)</f>
        <v>2.625</v>
      </c>
      <c r="BJ3341" t="str">
        <f>VLOOKUP(BD3341,工作表1!$K$3:$M$1000,3,FALSE)</f>
        <v>2020/8/15</v>
      </c>
      <c r="BK3341">
        <f t="shared" si="1731"/>
        <v>0.1231</v>
      </c>
      <c r="BL3341">
        <f t="shared" si="1732"/>
        <v>2.5019</v>
      </c>
      <c r="BM3341" s="43">
        <f t="shared" si="1749"/>
        <v>41501</v>
      </c>
      <c r="BN3341" s="43">
        <f t="shared" si="1733"/>
        <v>41639</v>
      </c>
      <c r="BO3341" s="45">
        <f t="shared" si="1750"/>
        <v>0.55110497237569056</v>
      </c>
      <c r="BP3341" s="45">
        <f t="shared" si="1751"/>
        <v>2.2987077121017179</v>
      </c>
      <c r="BQ3341" s="47">
        <f t="shared" si="1752"/>
        <v>110.59332625113122</v>
      </c>
      <c r="BR3341" s="47">
        <f t="shared" si="1753"/>
        <v>131.2164358323538</v>
      </c>
    </row>
    <row r="3342" spans="6:70" x14ac:dyDescent="0.25">
      <c r="F3342" s="2">
        <v>41505</v>
      </c>
      <c r="G3342">
        <v>0.10050000000000001</v>
      </c>
      <c r="H3342" s="43">
        <v>41557</v>
      </c>
      <c r="I3342">
        <v>2.0676999999999999</v>
      </c>
      <c r="L3342" s="2">
        <v>41395</v>
      </c>
      <c r="M3342" t="str">
        <v>912828MP</v>
      </c>
      <c r="N3342">
        <v>1.9505999999999999</v>
      </c>
      <c r="O3342">
        <v>-0.20563000000000001</v>
      </c>
      <c r="P3342">
        <v>0.87370000000000003</v>
      </c>
      <c r="Q3342">
        <v>133.609375</v>
      </c>
      <c r="R3342">
        <f>VLOOKUP(M3342,工作表1!$A$3:$B$1000,2,FALSE)</f>
        <v>3.625</v>
      </c>
      <c r="S3342" t="str">
        <f>VLOOKUP(M3342,工作表1!$A$3:$C$1000,3,FALSE)</f>
        <v>2020/2/15</v>
      </c>
      <c r="T3342">
        <f t="shared" si="1723"/>
        <v>0.1231</v>
      </c>
      <c r="U3342">
        <f t="shared" si="1722"/>
        <v>3.5019</v>
      </c>
      <c r="V3342" s="43">
        <f t="shared" si="1734"/>
        <v>41501</v>
      </c>
      <c r="W3342" s="43">
        <f t="shared" si="1724"/>
        <v>41453</v>
      </c>
      <c r="X3342" s="45">
        <f t="shared" si="1735"/>
        <v>0.76104972375690605</v>
      </c>
      <c r="Y3342" s="45">
        <f t="shared" si="1736"/>
        <v>1.3271456141678648</v>
      </c>
      <c r="Z3342" s="47">
        <f t="shared" si="1737"/>
        <v>117.34040757672254</v>
      </c>
      <c r="AA3342" s="47">
        <f t="shared" si="1738"/>
        <v>133.51615792283297</v>
      </c>
      <c r="AB3342" s="45">
        <f t="shared" si="1739"/>
        <v>1.0739000000000001</v>
      </c>
      <c r="AC3342" s="2" t="str">
        <f t="shared" si="1725"/>
        <v>TY1</v>
      </c>
      <c r="AD3342">
        <f t="shared" si="1726"/>
        <v>133.609375</v>
      </c>
      <c r="AE3342">
        <f t="shared" si="1727"/>
        <v>132.84375</v>
      </c>
      <c r="AF3342" s="49">
        <f t="shared" si="1721"/>
        <v>0.765625</v>
      </c>
      <c r="AG3342" s="3">
        <f t="shared" si="1740"/>
        <v>133.51615792283297</v>
      </c>
      <c r="AH3342">
        <f t="shared" si="1741"/>
        <v>132.48535555072743</v>
      </c>
      <c r="AI3342" s="51">
        <f t="shared" si="1742"/>
        <v>1.0308023721055406</v>
      </c>
      <c r="AJ3342" s="52">
        <f t="shared" si="1743"/>
        <v>0.2651773721055406</v>
      </c>
      <c r="AK3342" s="2">
        <v>41395</v>
      </c>
      <c r="AL3342" t="str">
        <v>912828ND</v>
      </c>
      <c r="AM3342">
        <v>4.1289999999999996</v>
      </c>
      <c r="AN3342">
        <v>-0.12357</v>
      </c>
      <c r="AO3342">
        <v>0.86709999999999998</v>
      </c>
      <c r="AP3342">
        <v>132.84375</v>
      </c>
      <c r="AQ3342">
        <f>VLOOKUP(AL3342,工作表1!$F$3:$G$1000,2,FALSE)</f>
        <v>3.5</v>
      </c>
      <c r="AR3342" t="str">
        <f>VLOOKUP(AL3342,工作表1!$F$3:$H$1000,3,FALSE)</f>
        <v>2020/5/15</v>
      </c>
      <c r="AS3342">
        <f t="shared" si="1728"/>
        <v>0.1231</v>
      </c>
      <c r="AT3342">
        <f t="shared" si="1729"/>
        <v>3.3769</v>
      </c>
      <c r="AU3342" s="43">
        <f t="shared" si="1744"/>
        <v>41409</v>
      </c>
      <c r="AV3342" s="43">
        <f t="shared" si="1730"/>
        <v>41547</v>
      </c>
      <c r="AW3342" s="45">
        <f t="shared" si="1745"/>
        <v>1.6243093922651932</v>
      </c>
      <c r="AX3342" s="45">
        <f t="shared" si="1746"/>
        <v>3.0722545977446454</v>
      </c>
      <c r="AY3342" s="47">
        <f t="shared" si="1747"/>
        <v>116.69890092665067</v>
      </c>
      <c r="AZ3342" s="47">
        <f t="shared" si="1748"/>
        <v>132.48535555072743</v>
      </c>
      <c r="BA3342" s="43"/>
      <c r="BC3342" s="2">
        <v>41394</v>
      </c>
      <c r="BD3342" t="str">
        <v>912828NT</v>
      </c>
      <c r="BE3342">
        <v>-2.7526999999999999</v>
      </c>
      <c r="BF3342">
        <v>0.25020999999999999</v>
      </c>
      <c r="BG3342">
        <v>0.82050000000000001</v>
      </c>
      <c r="BH3342">
        <v>132.59375</v>
      </c>
      <c r="BI3342">
        <f>VLOOKUP(BD3342,工作表1!$K$3:$L$1000,2,FALSE)</f>
        <v>2.625</v>
      </c>
      <c r="BJ3342" t="str">
        <f>VLOOKUP(BD3342,工作表1!$K$3:$M$1000,3,FALSE)</f>
        <v>2020/8/15</v>
      </c>
      <c r="BK3342">
        <f t="shared" si="1731"/>
        <v>0.1225</v>
      </c>
      <c r="BL3342">
        <f t="shared" si="1732"/>
        <v>2.5024999999999999</v>
      </c>
      <c r="BM3342" s="43">
        <f t="shared" si="1749"/>
        <v>41501</v>
      </c>
      <c r="BN3342" s="43">
        <f t="shared" si="1733"/>
        <v>41639</v>
      </c>
      <c r="BO3342" s="45">
        <f t="shared" si="1750"/>
        <v>0.54385359116022103</v>
      </c>
      <c r="BP3342" s="45">
        <f t="shared" si="1751"/>
        <v>2.2986481117081663</v>
      </c>
      <c r="BQ3342" s="47">
        <f t="shared" si="1752"/>
        <v>110.35834932091197</v>
      </c>
      <c r="BR3342" s="47">
        <f t="shared" si="1753"/>
        <v>130.91486093852481</v>
      </c>
    </row>
    <row r="3343" spans="6:70" x14ac:dyDescent="0.25">
      <c r="F3343" s="2">
        <v>41502</v>
      </c>
      <c r="G3343">
        <v>0.1009</v>
      </c>
      <c r="H3343" s="43">
        <v>41556</v>
      </c>
      <c r="I3343">
        <v>2.0531000000000001</v>
      </c>
      <c r="L3343" s="2">
        <v>41394</v>
      </c>
      <c r="M3343" t="str">
        <v>912828MP</v>
      </c>
      <c r="N3343">
        <v>1.6440999999999999</v>
      </c>
      <c r="O3343">
        <v>-0.14802999999999999</v>
      </c>
      <c r="P3343">
        <v>0.87370000000000003</v>
      </c>
      <c r="Q3343">
        <v>133.359375</v>
      </c>
      <c r="R3343">
        <f>VLOOKUP(M3343,工作表1!$A$3:$B$1000,2,FALSE)</f>
        <v>3.625</v>
      </c>
      <c r="S3343" t="str">
        <f>VLOOKUP(M3343,工作表1!$A$3:$C$1000,3,FALSE)</f>
        <v>2020/2/15</v>
      </c>
      <c r="T3343">
        <f t="shared" si="1723"/>
        <v>0.1225</v>
      </c>
      <c r="U3343">
        <f t="shared" si="1722"/>
        <v>3.5024999999999999</v>
      </c>
      <c r="V3343" s="43">
        <f t="shared" si="1734"/>
        <v>41501</v>
      </c>
      <c r="W3343" s="43">
        <f t="shared" si="1724"/>
        <v>41453</v>
      </c>
      <c r="X3343" s="45">
        <f t="shared" si="1735"/>
        <v>0.75103591160220995</v>
      </c>
      <c r="Y3343" s="45">
        <f t="shared" si="1736"/>
        <v>1.3270633088624839</v>
      </c>
      <c r="Z3343" s="47">
        <f t="shared" si="1737"/>
        <v>117.12119437851001</v>
      </c>
      <c r="AA3343" s="47">
        <f t="shared" si="1738"/>
        <v>133.25134337735975</v>
      </c>
      <c r="AB3343" s="45">
        <f t="shared" si="1739"/>
        <v>1.1087</v>
      </c>
      <c r="AC3343" s="2" t="str">
        <f t="shared" si="1725"/>
        <v>TY1</v>
      </c>
      <c r="AD3343">
        <f t="shared" si="1726"/>
        <v>133.359375</v>
      </c>
      <c r="AE3343">
        <f t="shared" si="1727"/>
        <v>132.59375</v>
      </c>
      <c r="AF3343" s="49">
        <f t="shared" si="1721"/>
        <v>0.765625</v>
      </c>
      <c r="AG3343" s="3">
        <f t="shared" si="1740"/>
        <v>133.25134337735975</v>
      </c>
      <c r="AH3343">
        <f t="shared" si="1741"/>
        <v>132.1999068549386</v>
      </c>
      <c r="AI3343" s="51">
        <f t="shared" si="1742"/>
        <v>1.0514365224211417</v>
      </c>
      <c r="AJ3343" s="52">
        <f t="shared" si="1743"/>
        <v>0.28581152242114172</v>
      </c>
      <c r="AK3343" s="2">
        <v>41394</v>
      </c>
      <c r="AL3343" t="str">
        <v>912828ND</v>
      </c>
      <c r="AM3343">
        <v>3.1878000000000002</v>
      </c>
      <c r="AN3343">
        <v>-6.7559999999999995E-2</v>
      </c>
      <c r="AO3343">
        <v>0.86709999999999998</v>
      </c>
      <c r="AP3343">
        <v>132.59375</v>
      </c>
      <c r="AQ3343">
        <f>VLOOKUP(AL3343,工作表1!$F$3:$G$1000,2,FALSE)</f>
        <v>3.5</v>
      </c>
      <c r="AR3343" t="str">
        <f>VLOOKUP(AL3343,工作表1!$F$3:$H$1000,3,FALSE)</f>
        <v>2020/5/15</v>
      </c>
      <c r="AS3343">
        <f t="shared" si="1728"/>
        <v>0.1225</v>
      </c>
      <c r="AT3343">
        <f t="shared" si="1729"/>
        <v>3.3774999999999999</v>
      </c>
      <c r="AU3343" s="43">
        <f t="shared" si="1744"/>
        <v>41409</v>
      </c>
      <c r="AV3343" s="43">
        <f t="shared" si="1730"/>
        <v>41547</v>
      </c>
      <c r="AW3343" s="45">
        <f t="shared" si="1745"/>
        <v>1.6146408839779005</v>
      </c>
      <c r="AX3343" s="45">
        <f t="shared" si="1746"/>
        <v>3.072175130553243</v>
      </c>
      <c r="AY3343" s="47">
        <f t="shared" si="1747"/>
        <v>116.46370029936627</v>
      </c>
      <c r="AZ3343" s="47">
        <f t="shared" si="1748"/>
        <v>132.1999068549386</v>
      </c>
      <c r="BA3343" s="43"/>
      <c r="BC3343" s="2">
        <v>41393</v>
      </c>
      <c r="BD3343" t="str">
        <v>912828NT</v>
      </c>
      <c r="BE3343">
        <v>-3.5512999999999999</v>
      </c>
      <c r="BF3343">
        <v>0.27794999999999997</v>
      </c>
      <c r="BG3343">
        <v>0.82050000000000001</v>
      </c>
      <c r="BH3343">
        <v>132.6875</v>
      </c>
      <c r="BI3343">
        <f>VLOOKUP(BD3343,工作表1!$K$3:$L$1000,2,FALSE)</f>
        <v>2.625</v>
      </c>
      <c r="BJ3343" t="str">
        <f>VLOOKUP(BD3343,工作表1!$K$3:$M$1000,3,FALSE)</f>
        <v>2020/8/15</v>
      </c>
      <c r="BK3343">
        <f t="shared" si="1731"/>
        <v>0.122</v>
      </c>
      <c r="BL3343">
        <f t="shared" si="1732"/>
        <v>2.5030000000000001</v>
      </c>
      <c r="BM3343" s="43">
        <f t="shared" si="1749"/>
        <v>41501</v>
      </c>
      <c r="BN3343" s="43">
        <f t="shared" si="1733"/>
        <v>41639</v>
      </c>
      <c r="BO3343" s="45">
        <f t="shared" si="1750"/>
        <v>0.53660220994475138</v>
      </c>
      <c r="BP3343" s="45">
        <f t="shared" si="1751"/>
        <v>2.2985885113146143</v>
      </c>
      <c r="BQ3343" s="47">
        <f t="shared" si="1752"/>
        <v>110.41876973574644</v>
      </c>
      <c r="BR3343" s="47">
        <f t="shared" si="1753"/>
        <v>130.97338606575121</v>
      </c>
    </row>
    <row r="3344" spans="6:70" x14ac:dyDescent="0.25">
      <c r="F3344" s="2">
        <v>41501</v>
      </c>
      <c r="G3344">
        <v>0.1016</v>
      </c>
      <c r="H3344" s="43">
        <v>41555</v>
      </c>
      <c r="I3344">
        <v>2.0362</v>
      </c>
      <c r="L3344" s="2">
        <v>41393</v>
      </c>
      <c r="M3344" t="str">
        <v>912828MP</v>
      </c>
      <c r="N3344">
        <v>1.2930999999999999</v>
      </c>
      <c r="O3344">
        <v>-7.4060000000000001E-2</v>
      </c>
      <c r="P3344">
        <v>0.87370000000000003</v>
      </c>
      <c r="Q3344">
        <v>133.453125</v>
      </c>
      <c r="R3344">
        <f>VLOOKUP(M3344,工作表1!$A$3:$B$1000,2,FALSE)</f>
        <v>3.625</v>
      </c>
      <c r="S3344" t="str">
        <f>VLOOKUP(M3344,工作表1!$A$3:$C$1000,3,FALSE)</f>
        <v>2020/2/15</v>
      </c>
      <c r="T3344">
        <f t="shared" si="1723"/>
        <v>0.122</v>
      </c>
      <c r="U3344">
        <f t="shared" si="1722"/>
        <v>3.5030000000000001</v>
      </c>
      <c r="V3344" s="43">
        <f t="shared" si="1734"/>
        <v>41501</v>
      </c>
      <c r="W3344" s="43">
        <f t="shared" si="1724"/>
        <v>41453</v>
      </c>
      <c r="X3344" s="45">
        <f t="shared" si="1735"/>
        <v>0.74102209944751385</v>
      </c>
      <c r="Y3344" s="45">
        <f t="shared" si="1736"/>
        <v>1.326981003557103</v>
      </c>
      <c r="Z3344" s="47">
        <f t="shared" si="1737"/>
        <v>117.1992398642614</v>
      </c>
      <c r="AA3344" s="47">
        <f t="shared" si="1738"/>
        <v>133.32677346908403</v>
      </c>
      <c r="AB3344" s="45">
        <f t="shared" si="1739"/>
        <v>1.1041000000000001</v>
      </c>
      <c r="AC3344" s="2" t="str">
        <f t="shared" si="1725"/>
        <v>TY1</v>
      </c>
      <c r="AD3344">
        <f t="shared" si="1726"/>
        <v>133.453125</v>
      </c>
      <c r="AE3344">
        <f t="shared" si="1727"/>
        <v>132.6875</v>
      </c>
      <c r="AF3344" s="49">
        <f t="shared" si="1721"/>
        <v>0.765625</v>
      </c>
      <c r="AG3344" s="3">
        <f t="shared" si="1740"/>
        <v>133.32677346908403</v>
      </c>
      <c r="AH3344">
        <f t="shared" si="1741"/>
        <v>132.2756641872825</v>
      </c>
      <c r="AI3344" s="51">
        <f t="shared" si="1742"/>
        <v>1.05110928180153</v>
      </c>
      <c r="AJ3344" s="52">
        <f t="shared" si="1743"/>
        <v>0.28548428180152996</v>
      </c>
      <c r="AK3344" s="2">
        <v>41393</v>
      </c>
      <c r="AL3344" t="str">
        <v>912828ND</v>
      </c>
      <c r="AM3344">
        <v>2.7132000000000001</v>
      </c>
      <c r="AN3344">
        <v>-4.1160000000000002E-2</v>
      </c>
      <c r="AO3344">
        <v>0.86709999999999998</v>
      </c>
      <c r="AP3344">
        <v>132.6875</v>
      </c>
      <c r="AQ3344">
        <f>VLOOKUP(AL3344,工作表1!$F$3:$G$1000,2,FALSE)</f>
        <v>3.5</v>
      </c>
      <c r="AR3344" t="str">
        <f>VLOOKUP(AL3344,工作表1!$F$3:$H$1000,3,FALSE)</f>
        <v>2020/5/15</v>
      </c>
      <c r="AS3344">
        <f t="shared" si="1728"/>
        <v>0.122</v>
      </c>
      <c r="AT3344">
        <f t="shared" si="1729"/>
        <v>3.3780000000000001</v>
      </c>
      <c r="AU3344" s="43">
        <f t="shared" si="1744"/>
        <v>41409</v>
      </c>
      <c r="AV3344" s="43">
        <f t="shared" si="1730"/>
        <v>41547</v>
      </c>
      <c r="AW3344" s="45">
        <f t="shared" si="1745"/>
        <v>1.6049723756906078</v>
      </c>
      <c r="AX3344" s="45">
        <f t="shared" si="1746"/>
        <v>3.0720956633618406</v>
      </c>
      <c r="AY3344" s="47">
        <f t="shared" si="1747"/>
        <v>116.5416622524091</v>
      </c>
      <c r="AZ3344" s="47">
        <f t="shared" si="1748"/>
        <v>132.2756641872825</v>
      </c>
      <c r="BA3344" s="43"/>
      <c r="BC3344" s="2">
        <v>41390</v>
      </c>
      <c r="BD3344" t="str">
        <v>912828NT</v>
      </c>
      <c r="BE3344">
        <v>-1.8472</v>
      </c>
      <c r="BF3344">
        <v>0.23164000000000001</v>
      </c>
      <c r="BG3344">
        <v>0.82050000000000001</v>
      </c>
      <c r="BH3344">
        <v>132.65625</v>
      </c>
      <c r="BI3344">
        <f>VLOOKUP(BD3344,工作表1!$K$3:$L$1000,2,FALSE)</f>
        <v>2.625</v>
      </c>
      <c r="BJ3344" t="str">
        <f>VLOOKUP(BD3344,工作表1!$K$3:$M$1000,3,FALSE)</f>
        <v>2020/8/15</v>
      </c>
      <c r="BK3344">
        <f t="shared" si="1731"/>
        <v>0.1285</v>
      </c>
      <c r="BL3344">
        <f t="shared" si="1732"/>
        <v>2.4965000000000002</v>
      </c>
      <c r="BM3344" s="43">
        <f t="shared" si="1749"/>
        <v>41501</v>
      </c>
      <c r="BN3344" s="43">
        <f t="shared" si="1733"/>
        <v>41639</v>
      </c>
      <c r="BO3344" s="45">
        <f t="shared" si="1750"/>
        <v>0.52935082872928185</v>
      </c>
      <c r="BP3344" s="45">
        <f t="shared" si="1751"/>
        <v>2.2985289109210627</v>
      </c>
      <c r="BQ3344" s="47">
        <f t="shared" si="1752"/>
        <v>110.43513250636026</v>
      </c>
      <c r="BR3344" s="47">
        <f t="shared" si="1753"/>
        <v>130.98404149320297</v>
      </c>
    </row>
    <row r="3345" spans="6:70" x14ac:dyDescent="0.25">
      <c r="F3345" s="2">
        <v>41500</v>
      </c>
      <c r="G3345">
        <v>9.9000000000000005E-2</v>
      </c>
      <c r="H3345" s="43">
        <v>41554</v>
      </c>
      <c r="I3345">
        <v>2.0240999999999998</v>
      </c>
      <c r="L3345" s="2">
        <v>41390</v>
      </c>
      <c r="M3345" t="str">
        <v>912828MP</v>
      </c>
      <c r="N3345">
        <v>1.9552</v>
      </c>
      <c r="O3345">
        <v>-0.17080999999999999</v>
      </c>
      <c r="P3345">
        <v>0.87370000000000003</v>
      </c>
      <c r="Q3345">
        <v>133.4375</v>
      </c>
      <c r="R3345">
        <f>VLOOKUP(M3345,工作表1!$A$3:$B$1000,2,FALSE)</f>
        <v>3.625</v>
      </c>
      <c r="S3345" t="str">
        <f>VLOOKUP(M3345,工作表1!$A$3:$C$1000,3,FALSE)</f>
        <v>2020/2/15</v>
      </c>
      <c r="T3345">
        <f t="shared" si="1723"/>
        <v>0.1285</v>
      </c>
      <c r="U3345">
        <f t="shared" si="1722"/>
        <v>3.4965000000000002</v>
      </c>
      <c r="V3345" s="43">
        <f t="shared" si="1734"/>
        <v>41501</v>
      </c>
      <c r="W3345" s="43">
        <f t="shared" si="1724"/>
        <v>41453</v>
      </c>
      <c r="X3345" s="45">
        <f t="shared" si="1735"/>
        <v>0.73100828729281775</v>
      </c>
      <c r="Y3345" s="45">
        <f t="shared" si="1736"/>
        <v>1.3268986982517217</v>
      </c>
      <c r="Z3345" s="47">
        <f t="shared" si="1737"/>
        <v>117.21605022685188</v>
      </c>
      <c r="AA3345" s="47">
        <f t="shared" si="1738"/>
        <v>133.33344857137027</v>
      </c>
      <c r="AB3345" s="45">
        <f t="shared" si="1739"/>
        <v>1.1041000000000001</v>
      </c>
      <c r="AC3345" s="2" t="str">
        <f t="shared" si="1725"/>
        <v>TY1</v>
      </c>
      <c r="AD3345">
        <f t="shared" si="1726"/>
        <v>133.4375</v>
      </c>
      <c r="AE3345">
        <f t="shared" si="1727"/>
        <v>132.65625</v>
      </c>
      <c r="AF3345" s="49">
        <f t="shared" ref="AF3345:AF3408" si="1754">AD3345-AE3345</f>
        <v>0.78125</v>
      </c>
      <c r="AG3345" s="3">
        <f t="shared" si="1740"/>
        <v>133.33344857137027</v>
      </c>
      <c r="AH3345">
        <f t="shared" si="1741"/>
        <v>132.28440349395416</v>
      </c>
      <c r="AI3345" s="51">
        <f t="shared" si="1742"/>
        <v>1.0490450774161104</v>
      </c>
      <c r="AJ3345" s="52">
        <f t="shared" si="1743"/>
        <v>0.26779507741611042</v>
      </c>
      <c r="AK3345" s="2">
        <v>41390</v>
      </c>
      <c r="AL3345" t="str">
        <v>912828ND</v>
      </c>
      <c r="AM3345">
        <v>4.1837</v>
      </c>
      <c r="AN3345">
        <v>-0.10717</v>
      </c>
      <c r="AO3345">
        <v>0.86709999999999998</v>
      </c>
      <c r="AP3345">
        <v>132.65625</v>
      </c>
      <c r="AQ3345">
        <f>VLOOKUP(AL3345,工作表1!$F$3:$G$1000,2,FALSE)</f>
        <v>3.5</v>
      </c>
      <c r="AR3345" t="str">
        <f>VLOOKUP(AL3345,工作表1!$F$3:$H$1000,3,FALSE)</f>
        <v>2020/5/15</v>
      </c>
      <c r="AS3345">
        <f t="shared" si="1728"/>
        <v>0.1285</v>
      </c>
      <c r="AT3345">
        <f t="shared" si="1729"/>
        <v>3.3715000000000002</v>
      </c>
      <c r="AU3345" s="43">
        <f t="shared" si="1744"/>
        <v>41409</v>
      </c>
      <c r="AV3345" s="43">
        <f t="shared" si="1730"/>
        <v>41547</v>
      </c>
      <c r="AW3345" s="45">
        <f t="shared" si="1745"/>
        <v>1.5953038674033149</v>
      </c>
      <c r="AX3345" s="45">
        <f t="shared" si="1746"/>
        <v>3.0720161961704382</v>
      </c>
      <c r="AY3345" s="47">
        <f t="shared" si="1747"/>
        <v>116.55852120872486</v>
      </c>
      <c r="AZ3345" s="47">
        <f t="shared" si="1748"/>
        <v>132.28440349395416</v>
      </c>
      <c r="BA3345" s="43"/>
      <c r="BC3345" s="2">
        <v>41389</v>
      </c>
      <c r="BD3345" t="str">
        <v>912828NT</v>
      </c>
      <c r="BE3345">
        <v>-1.9954000000000001</v>
      </c>
      <c r="BF3345">
        <v>0.22702</v>
      </c>
      <c r="BG3345">
        <v>0.82050000000000001</v>
      </c>
      <c r="BH3345">
        <v>132.265625</v>
      </c>
      <c r="BI3345">
        <f>VLOOKUP(BD3345,工作表1!$K$3:$L$1000,2,FALSE)</f>
        <v>2.625</v>
      </c>
      <c r="BJ3345" t="str">
        <f>VLOOKUP(BD3345,工作表1!$K$3:$M$1000,3,FALSE)</f>
        <v>2020/8/15</v>
      </c>
      <c r="BK3345">
        <f t="shared" si="1731"/>
        <v>0.13100000000000001</v>
      </c>
      <c r="BL3345">
        <f t="shared" si="1732"/>
        <v>2.4939999999999998</v>
      </c>
      <c r="BM3345" s="43">
        <f t="shared" si="1749"/>
        <v>41501</v>
      </c>
      <c r="BN3345" s="43">
        <f t="shared" si="1733"/>
        <v>41639</v>
      </c>
      <c r="BO3345" s="45">
        <f t="shared" si="1750"/>
        <v>0.50759668508287292</v>
      </c>
      <c r="BP3345" s="45">
        <f t="shared" si="1751"/>
        <v>2.2983501097404071</v>
      </c>
      <c r="BQ3345" s="47">
        <f t="shared" si="1752"/>
        <v>110.13956266363112</v>
      </c>
      <c r="BR3345" s="47">
        <f t="shared" si="1753"/>
        <v>130.58188246021732</v>
      </c>
    </row>
    <row r="3346" spans="6:70" x14ac:dyDescent="0.25">
      <c r="F3346" s="2">
        <v>41499</v>
      </c>
      <c r="G3346">
        <v>9.9400000000000002E-2</v>
      </c>
      <c r="H3346" s="43">
        <v>41551</v>
      </c>
      <c r="I3346">
        <v>2.0409999999999999</v>
      </c>
      <c r="L3346" s="2">
        <v>41389</v>
      </c>
      <c r="M3346" t="str">
        <v>912828MP</v>
      </c>
      <c r="N3346">
        <v>1.4910000000000001</v>
      </c>
      <c r="O3346">
        <v>-9.0730000000000005E-2</v>
      </c>
      <c r="P3346">
        <v>0.87370000000000003</v>
      </c>
      <c r="Q3346">
        <v>133.0625</v>
      </c>
      <c r="R3346">
        <f>VLOOKUP(M3346,工作表1!$A$3:$B$1000,2,FALSE)</f>
        <v>3.625</v>
      </c>
      <c r="S3346" t="str">
        <f>VLOOKUP(M3346,工作表1!$A$3:$C$1000,3,FALSE)</f>
        <v>2020/2/15</v>
      </c>
      <c r="T3346">
        <f t="shared" si="1723"/>
        <v>0.13100000000000001</v>
      </c>
      <c r="U3346">
        <f t="shared" si="1722"/>
        <v>3.4939999999999998</v>
      </c>
      <c r="V3346" s="43">
        <f t="shared" si="1734"/>
        <v>41501</v>
      </c>
      <c r="W3346" s="43">
        <f t="shared" si="1724"/>
        <v>41453</v>
      </c>
      <c r="X3346" s="45">
        <f t="shared" si="1735"/>
        <v>0.70096685082872934</v>
      </c>
      <c r="Y3346" s="45">
        <f t="shared" si="1736"/>
        <v>1.3266517823355786</v>
      </c>
      <c r="Z3346" s="47">
        <f t="shared" si="1737"/>
        <v>116.90165661461118</v>
      </c>
      <c r="AA3346" s="47">
        <f t="shared" si="1738"/>
        <v>132.93275391331491</v>
      </c>
      <c r="AB3346" s="45">
        <f t="shared" si="1739"/>
        <v>1.1178999999999999</v>
      </c>
      <c r="AC3346" s="2" t="str">
        <f t="shared" si="1725"/>
        <v>TY1</v>
      </c>
      <c r="AD3346">
        <f t="shared" si="1726"/>
        <v>133.0625</v>
      </c>
      <c r="AE3346">
        <f t="shared" si="1727"/>
        <v>132.265625</v>
      </c>
      <c r="AF3346" s="49">
        <f t="shared" si="1754"/>
        <v>0.796875</v>
      </c>
      <c r="AG3346" s="3">
        <f t="shared" si="1740"/>
        <v>132.93275391331491</v>
      </c>
      <c r="AH3346">
        <f t="shared" si="1741"/>
        <v>131.88239960885812</v>
      </c>
      <c r="AI3346" s="51">
        <f t="shared" si="1742"/>
        <v>1.0503543044567891</v>
      </c>
      <c r="AJ3346" s="52">
        <f t="shared" si="1743"/>
        <v>0.25347930445678912</v>
      </c>
      <c r="AK3346" s="2">
        <v>41389</v>
      </c>
      <c r="AL3346" t="str">
        <v>912828ND</v>
      </c>
      <c r="AM3346">
        <v>3.9733999999999998</v>
      </c>
      <c r="AN3346">
        <v>-9.9900000000000003E-2</v>
      </c>
      <c r="AO3346">
        <v>0.86709999999999998</v>
      </c>
      <c r="AP3346">
        <v>132.265625</v>
      </c>
      <c r="AQ3346">
        <f>VLOOKUP(AL3346,工作表1!$F$3:$G$1000,2,FALSE)</f>
        <v>3.5</v>
      </c>
      <c r="AR3346" t="str">
        <f>VLOOKUP(AL3346,工作表1!$F$3:$H$1000,3,FALSE)</f>
        <v>2020/5/15</v>
      </c>
      <c r="AS3346">
        <f t="shared" si="1728"/>
        <v>0.13100000000000001</v>
      </c>
      <c r="AT3346">
        <f t="shared" si="1729"/>
        <v>3.3689999999999998</v>
      </c>
      <c r="AU3346" s="43">
        <f t="shared" si="1744"/>
        <v>41409</v>
      </c>
      <c r="AV3346" s="43">
        <f t="shared" si="1730"/>
        <v>41547</v>
      </c>
      <c r="AW3346" s="45">
        <f t="shared" si="1745"/>
        <v>1.5662983425414365</v>
      </c>
      <c r="AX3346" s="45">
        <f t="shared" si="1746"/>
        <v>3.071777794596231</v>
      </c>
      <c r="AY3346" s="47">
        <f t="shared" si="1747"/>
        <v>116.24498417268256</v>
      </c>
      <c r="AZ3346" s="47">
        <f t="shared" si="1748"/>
        <v>131.88239960885812</v>
      </c>
      <c r="BA3346" s="43"/>
      <c r="BC3346" s="2">
        <v>41388</v>
      </c>
      <c r="BD3346" t="str">
        <v>912828NT</v>
      </c>
      <c r="BE3346">
        <v>-2.4750999999999999</v>
      </c>
      <c r="BF3346">
        <v>0.24129</v>
      </c>
      <c r="BG3346">
        <v>0.82050000000000001</v>
      </c>
      <c r="BH3346">
        <v>132.328125</v>
      </c>
      <c r="BI3346">
        <f>VLOOKUP(BD3346,工作表1!$K$3:$L$1000,2,FALSE)</f>
        <v>2.625</v>
      </c>
      <c r="BJ3346" t="str">
        <f>VLOOKUP(BD3346,工作表1!$K$3:$M$1000,3,FALSE)</f>
        <v>2020/8/15</v>
      </c>
      <c r="BK3346">
        <f t="shared" si="1731"/>
        <v>0.13350000000000001</v>
      </c>
      <c r="BL3346">
        <f t="shared" si="1732"/>
        <v>2.4914999999999998</v>
      </c>
      <c r="BM3346" s="43">
        <f t="shared" si="1749"/>
        <v>41501</v>
      </c>
      <c r="BN3346" s="43">
        <f t="shared" si="1733"/>
        <v>41639</v>
      </c>
      <c r="BO3346" s="45">
        <f t="shared" si="1750"/>
        <v>0.50034530386740339</v>
      </c>
      <c r="BP3346" s="45">
        <f t="shared" si="1751"/>
        <v>2.2982905093468555</v>
      </c>
      <c r="BQ3346" s="47">
        <f t="shared" si="1752"/>
        <v>110.18621884054261</v>
      </c>
      <c r="BR3346" s="47">
        <f t="shared" si="1753"/>
        <v>130.62619157534988</v>
      </c>
    </row>
    <row r="3347" spans="6:70" x14ac:dyDescent="0.25">
      <c r="F3347" s="2">
        <v>41498</v>
      </c>
      <c r="G3347">
        <v>9.7799999999999998E-2</v>
      </c>
      <c r="H3347" s="43">
        <v>41550</v>
      </c>
      <c r="I3347">
        <v>1.9856</v>
      </c>
      <c r="L3347" s="2">
        <v>41388</v>
      </c>
      <c r="M3347" t="str">
        <v>912828MP</v>
      </c>
      <c r="N3347">
        <v>1.9338</v>
      </c>
      <c r="O3347">
        <v>-0.1444</v>
      </c>
      <c r="P3347">
        <v>0.87370000000000003</v>
      </c>
      <c r="Q3347">
        <v>133.109375</v>
      </c>
      <c r="R3347">
        <f>VLOOKUP(M3347,工作表1!$A$3:$B$1000,2,FALSE)</f>
        <v>3.625</v>
      </c>
      <c r="S3347" t="str">
        <f>VLOOKUP(M3347,工作表1!$A$3:$C$1000,3,FALSE)</f>
        <v>2020/2/15</v>
      </c>
      <c r="T3347">
        <f t="shared" si="1723"/>
        <v>0.13350000000000001</v>
      </c>
      <c r="U3347">
        <f t="shared" si="1722"/>
        <v>3.4914999999999998</v>
      </c>
      <c r="V3347" s="43">
        <f t="shared" si="1734"/>
        <v>41501</v>
      </c>
      <c r="W3347" s="43">
        <f t="shared" si="1724"/>
        <v>41453</v>
      </c>
      <c r="X3347" s="45">
        <f t="shared" si="1735"/>
        <v>0.69095303867403324</v>
      </c>
      <c r="Y3347" s="45">
        <f t="shared" si="1736"/>
        <v>1.3265694770301977</v>
      </c>
      <c r="Z3347" s="47">
        <f t="shared" si="1737"/>
        <v>116.9644246761832</v>
      </c>
      <c r="AA3347" s="47">
        <f t="shared" si="1738"/>
        <v>132.99132761934689</v>
      </c>
      <c r="AB3347" s="45">
        <f t="shared" si="1739"/>
        <v>1.1226</v>
      </c>
      <c r="AC3347" s="2" t="str">
        <f t="shared" si="1725"/>
        <v>TY1</v>
      </c>
      <c r="AD3347">
        <f t="shared" si="1726"/>
        <v>133.109375</v>
      </c>
      <c r="AE3347">
        <f t="shared" si="1727"/>
        <v>132.328125</v>
      </c>
      <c r="AF3347" s="49">
        <f t="shared" si="1754"/>
        <v>0.78125</v>
      </c>
      <c r="AG3347" s="3">
        <f t="shared" si="1740"/>
        <v>132.99132761934689</v>
      </c>
      <c r="AH3347">
        <f t="shared" si="1741"/>
        <v>131.96020713069586</v>
      </c>
      <c r="AI3347" s="51">
        <f t="shared" si="1742"/>
        <v>1.0311204886510268</v>
      </c>
      <c r="AJ3347" s="52">
        <f t="shared" si="1743"/>
        <v>0.24987048865102679</v>
      </c>
      <c r="AK3347" s="2">
        <v>41388</v>
      </c>
      <c r="AL3347" t="str">
        <v>912828ND</v>
      </c>
      <c r="AM3347">
        <v>4.3647</v>
      </c>
      <c r="AN3347">
        <v>-0.12712999999999999</v>
      </c>
      <c r="AO3347">
        <v>0.86709999999999998</v>
      </c>
      <c r="AP3347">
        <v>132.328125</v>
      </c>
      <c r="AQ3347">
        <f>VLOOKUP(AL3347,工作表1!$F$3:$G$1000,2,FALSE)</f>
        <v>3.5</v>
      </c>
      <c r="AR3347" t="str">
        <f>VLOOKUP(AL3347,工作表1!$F$3:$H$1000,3,FALSE)</f>
        <v>2020/5/15</v>
      </c>
      <c r="AS3347">
        <f t="shared" si="1728"/>
        <v>0.13350000000000001</v>
      </c>
      <c r="AT3347">
        <f t="shared" si="1729"/>
        <v>3.3664999999999998</v>
      </c>
      <c r="AU3347" s="43">
        <f t="shared" si="1744"/>
        <v>41409</v>
      </c>
      <c r="AV3347" s="43">
        <f t="shared" si="1730"/>
        <v>41547</v>
      </c>
      <c r="AW3347" s="45">
        <f t="shared" si="1745"/>
        <v>1.5566298342541436</v>
      </c>
      <c r="AX3347" s="45">
        <f t="shared" si="1746"/>
        <v>3.0716983274048286</v>
      </c>
      <c r="AY3347" s="47">
        <f t="shared" si="1747"/>
        <v>116.32339051170217</v>
      </c>
      <c r="AZ3347" s="47">
        <f t="shared" si="1748"/>
        <v>131.96020713069586</v>
      </c>
      <c r="BA3347" s="43"/>
      <c r="BC3347" s="2">
        <v>41387</v>
      </c>
      <c r="BD3347" t="str">
        <v>912828NT</v>
      </c>
      <c r="BE3347">
        <v>-1.7504999999999999</v>
      </c>
      <c r="BF3347">
        <v>0.21634999999999999</v>
      </c>
      <c r="BG3347">
        <v>0.82050000000000001</v>
      </c>
      <c r="BH3347">
        <v>132.296875</v>
      </c>
      <c r="BI3347">
        <f>VLOOKUP(BD3347,工作表1!$K$3:$L$1000,2,FALSE)</f>
        <v>2.625</v>
      </c>
      <c r="BJ3347" t="str">
        <f>VLOOKUP(BD3347,工作表1!$K$3:$M$1000,3,FALSE)</f>
        <v>2020/8/15</v>
      </c>
      <c r="BK3347">
        <f t="shared" si="1731"/>
        <v>0.1333</v>
      </c>
      <c r="BL3347">
        <f t="shared" si="1732"/>
        <v>2.4916999999999998</v>
      </c>
      <c r="BM3347" s="43">
        <f t="shared" si="1749"/>
        <v>41501</v>
      </c>
      <c r="BN3347" s="43">
        <f t="shared" si="1733"/>
        <v>41639</v>
      </c>
      <c r="BO3347" s="45">
        <f t="shared" si="1750"/>
        <v>0.49309392265193369</v>
      </c>
      <c r="BP3347" s="45">
        <f t="shared" si="1751"/>
        <v>2.2982309089533035</v>
      </c>
      <c r="BQ3347" s="47">
        <f t="shared" si="1752"/>
        <v>110.18643915168747</v>
      </c>
      <c r="BR3347" s="47">
        <f t="shared" si="1753"/>
        <v>130.6116286894127</v>
      </c>
    </row>
    <row r="3348" spans="6:70" x14ac:dyDescent="0.25">
      <c r="F3348" s="2">
        <v>41495</v>
      </c>
      <c r="G3348">
        <v>9.98E-2</v>
      </c>
      <c r="H3348" s="43">
        <v>41549</v>
      </c>
      <c r="I3348">
        <v>2.0072000000000001</v>
      </c>
      <c r="L3348" s="2">
        <v>41387</v>
      </c>
      <c r="M3348" t="str">
        <v>912828MP</v>
      </c>
      <c r="N3348">
        <v>1.5052000000000001</v>
      </c>
      <c r="O3348">
        <v>-7.6490000000000002E-2</v>
      </c>
      <c r="P3348">
        <v>0.87370000000000003</v>
      </c>
      <c r="Q3348">
        <v>133.078125</v>
      </c>
      <c r="R3348">
        <f>VLOOKUP(M3348,工作表1!$A$3:$B$1000,2,FALSE)</f>
        <v>3.625</v>
      </c>
      <c r="S3348" t="str">
        <f>VLOOKUP(M3348,工作表1!$A$3:$C$1000,3,FALSE)</f>
        <v>2020/2/15</v>
      </c>
      <c r="T3348">
        <f t="shared" si="1723"/>
        <v>0.1333</v>
      </c>
      <c r="U3348">
        <f t="shared" si="1722"/>
        <v>3.4916999999999998</v>
      </c>
      <c r="V3348" s="43">
        <f t="shared" si="1734"/>
        <v>41501</v>
      </c>
      <c r="W3348" s="43">
        <f t="shared" si="1724"/>
        <v>41453</v>
      </c>
      <c r="X3348" s="45">
        <f t="shared" si="1735"/>
        <v>0.68093922651933703</v>
      </c>
      <c r="Y3348" s="45">
        <f t="shared" si="1736"/>
        <v>1.3264871717248163</v>
      </c>
      <c r="Z3348" s="47">
        <f t="shared" si="1737"/>
        <v>116.9326488033817</v>
      </c>
      <c r="AA3348" s="47">
        <f t="shared" si="1738"/>
        <v>132.94114826885533</v>
      </c>
      <c r="AB3348" s="45">
        <f t="shared" si="1739"/>
        <v>1.1273</v>
      </c>
      <c r="AC3348" s="2" t="str">
        <f t="shared" si="1725"/>
        <v>TY1</v>
      </c>
      <c r="AD3348">
        <f t="shared" si="1726"/>
        <v>133.078125</v>
      </c>
      <c r="AE3348">
        <f t="shared" si="1727"/>
        <v>132.296875</v>
      </c>
      <c r="AF3348" s="49">
        <f t="shared" si="1754"/>
        <v>0.78125</v>
      </c>
      <c r="AG3348" s="3">
        <f t="shared" si="1740"/>
        <v>132.94114826885533</v>
      </c>
      <c r="AH3348">
        <f t="shared" si="1741"/>
        <v>131.90967636348071</v>
      </c>
      <c r="AI3348" s="51">
        <f t="shared" si="1742"/>
        <v>1.031471905374616</v>
      </c>
      <c r="AJ3348" s="52">
        <f t="shared" si="1743"/>
        <v>0.25022190537461597</v>
      </c>
      <c r="AK3348" s="2">
        <v>41387</v>
      </c>
      <c r="AL3348" t="str">
        <v>912828ND</v>
      </c>
      <c r="AM3348">
        <v>4.0185000000000004</v>
      </c>
      <c r="AN3348">
        <v>-9.9460000000000007E-2</v>
      </c>
      <c r="AO3348">
        <v>0.86709999999999998</v>
      </c>
      <c r="AP3348">
        <v>132.296875</v>
      </c>
      <c r="AQ3348">
        <f>VLOOKUP(AL3348,工作表1!$F$3:$G$1000,2,FALSE)</f>
        <v>3.5</v>
      </c>
      <c r="AR3348" t="str">
        <f>VLOOKUP(AL3348,工作表1!$F$3:$H$1000,3,FALSE)</f>
        <v>2020/5/15</v>
      </c>
      <c r="AS3348">
        <f t="shared" si="1728"/>
        <v>0.1333</v>
      </c>
      <c r="AT3348">
        <f t="shared" si="1729"/>
        <v>3.3666999999999998</v>
      </c>
      <c r="AU3348" s="43">
        <f t="shared" si="1744"/>
        <v>41409</v>
      </c>
      <c r="AV3348" s="43">
        <f t="shared" si="1730"/>
        <v>41547</v>
      </c>
      <c r="AW3348" s="45">
        <f t="shared" si="1745"/>
        <v>1.5469613259668509</v>
      </c>
      <c r="AX3348" s="45">
        <f t="shared" si="1746"/>
        <v>3.0716188602134262</v>
      </c>
      <c r="AY3348" s="47">
        <f t="shared" si="1747"/>
        <v>116.29169333139511</v>
      </c>
      <c r="AZ3348" s="47">
        <f t="shared" si="1748"/>
        <v>131.90967636348071</v>
      </c>
      <c r="BA3348" s="43"/>
      <c r="BC3348" s="2">
        <v>41386</v>
      </c>
      <c r="BD3348" t="str">
        <v>912828NT</v>
      </c>
      <c r="BE3348">
        <v>-1.8782000000000001</v>
      </c>
      <c r="BF3348">
        <v>0.22125</v>
      </c>
      <c r="BG3348">
        <v>0.82050000000000001</v>
      </c>
      <c r="BH3348">
        <v>132.3125</v>
      </c>
      <c r="BI3348">
        <f>VLOOKUP(BD3348,工作表1!$K$3:$L$1000,2,FALSE)</f>
        <v>2.625</v>
      </c>
      <c r="BJ3348" t="str">
        <f>VLOOKUP(BD3348,工作表1!$K$3:$M$1000,3,FALSE)</f>
        <v>2020/8/15</v>
      </c>
      <c r="BK3348">
        <f t="shared" si="1731"/>
        <v>0.13</v>
      </c>
      <c r="BL3348">
        <f t="shared" si="1732"/>
        <v>2.4950000000000001</v>
      </c>
      <c r="BM3348" s="43">
        <f t="shared" si="1749"/>
        <v>41501</v>
      </c>
      <c r="BN3348" s="43">
        <f t="shared" si="1733"/>
        <v>41639</v>
      </c>
      <c r="BO3348" s="45">
        <f t="shared" si="1750"/>
        <v>0.4858425414364641</v>
      </c>
      <c r="BP3348" s="45">
        <f t="shared" si="1751"/>
        <v>2.2981713085597519</v>
      </c>
      <c r="BQ3348" s="47">
        <f t="shared" si="1752"/>
        <v>110.20058836582918</v>
      </c>
      <c r="BR3348" s="47">
        <f t="shared" si="1753"/>
        <v>130.61139583624302</v>
      </c>
    </row>
    <row r="3349" spans="6:70" x14ac:dyDescent="0.25">
      <c r="F3349" s="2">
        <v>41494</v>
      </c>
      <c r="G3349">
        <v>9.9599999999999994E-2</v>
      </c>
      <c r="H3349" s="43">
        <v>41548</v>
      </c>
      <c r="I3349">
        <v>2.0529999999999999</v>
      </c>
      <c r="L3349" s="2">
        <v>41386</v>
      </c>
      <c r="M3349" t="str">
        <v>912828MP</v>
      </c>
      <c r="N3349">
        <v>1.8228</v>
      </c>
      <c r="O3349">
        <v>-0.11049</v>
      </c>
      <c r="P3349">
        <v>0.87370000000000003</v>
      </c>
      <c r="Q3349">
        <v>133.09375</v>
      </c>
      <c r="R3349">
        <f>VLOOKUP(M3349,工作表1!$A$3:$B$1000,2,FALSE)</f>
        <v>3.625</v>
      </c>
      <c r="S3349" t="str">
        <f>VLOOKUP(M3349,工作表1!$A$3:$C$1000,3,FALSE)</f>
        <v>2020/2/15</v>
      </c>
      <c r="T3349">
        <f t="shared" si="1723"/>
        <v>0.13</v>
      </c>
      <c r="U3349">
        <f t="shared" si="1722"/>
        <v>3.4950000000000001</v>
      </c>
      <c r="V3349" s="43">
        <f t="shared" si="1734"/>
        <v>41501</v>
      </c>
      <c r="W3349" s="43">
        <f t="shared" si="1724"/>
        <v>41453</v>
      </c>
      <c r="X3349" s="45">
        <f t="shared" si="1735"/>
        <v>0.67092541436464093</v>
      </c>
      <c r="Y3349" s="45">
        <f t="shared" si="1736"/>
        <v>1.3264048664194354</v>
      </c>
      <c r="Z3349" s="47">
        <f t="shared" si="1737"/>
        <v>116.96476187417134</v>
      </c>
      <c r="AA3349" s="47">
        <f t="shared" si="1738"/>
        <v>132.96344173414343</v>
      </c>
      <c r="AB3349" s="45">
        <f t="shared" si="1739"/>
        <v>1.1155999999999999</v>
      </c>
      <c r="AC3349" s="2" t="str">
        <f t="shared" si="1725"/>
        <v>TY1</v>
      </c>
      <c r="AD3349">
        <f t="shared" si="1726"/>
        <v>133.09375</v>
      </c>
      <c r="AE3349">
        <f t="shared" si="1727"/>
        <v>132.3125</v>
      </c>
      <c r="AF3349" s="49">
        <f t="shared" si="1754"/>
        <v>0.78125</v>
      </c>
      <c r="AG3349" s="3">
        <f t="shared" si="1740"/>
        <v>132.96344173414343</v>
      </c>
      <c r="AH3349">
        <f t="shared" si="1741"/>
        <v>131.91243904695318</v>
      </c>
      <c r="AI3349" s="51">
        <f t="shared" si="1742"/>
        <v>1.0510026871902483</v>
      </c>
      <c r="AJ3349" s="52">
        <f t="shared" si="1743"/>
        <v>0.26975268719024825</v>
      </c>
      <c r="AK3349" s="2">
        <v>41386</v>
      </c>
      <c r="AL3349" t="str">
        <v>912828ND</v>
      </c>
      <c r="AM3349">
        <v>3.7907999999999999</v>
      </c>
      <c r="AN3349">
        <v>-8.4140000000000006E-2</v>
      </c>
      <c r="AO3349">
        <v>0.86709999999999998</v>
      </c>
      <c r="AP3349">
        <v>132.3125</v>
      </c>
      <c r="AQ3349">
        <f>VLOOKUP(AL3349,工作表1!$F$3:$G$1000,2,FALSE)</f>
        <v>3.5</v>
      </c>
      <c r="AR3349" t="str">
        <f>VLOOKUP(AL3349,工作表1!$F$3:$H$1000,3,FALSE)</f>
        <v>2020/5/15</v>
      </c>
      <c r="AS3349">
        <f t="shared" si="1728"/>
        <v>0.13</v>
      </c>
      <c r="AT3349">
        <f t="shared" si="1729"/>
        <v>3.37</v>
      </c>
      <c r="AU3349" s="43">
        <f t="shared" si="1744"/>
        <v>41409</v>
      </c>
      <c r="AV3349" s="43">
        <f t="shared" si="1730"/>
        <v>41547</v>
      </c>
      <c r="AW3349" s="45">
        <f t="shared" si="1745"/>
        <v>1.5372928176795579</v>
      </c>
      <c r="AX3349" s="45">
        <f t="shared" si="1746"/>
        <v>3.0715393930220234</v>
      </c>
      <c r="AY3349" s="47">
        <f t="shared" si="1747"/>
        <v>116.30758579106821</v>
      </c>
      <c r="AZ3349" s="47">
        <f t="shared" si="1748"/>
        <v>131.91243904695318</v>
      </c>
      <c r="BA3349" s="43"/>
      <c r="BC3349" s="2">
        <v>41383</v>
      </c>
      <c r="BD3349" t="str">
        <v>912828NT</v>
      </c>
      <c r="BE3349">
        <v>-1.6368</v>
      </c>
      <c r="BF3349">
        <v>0.21121999999999999</v>
      </c>
      <c r="BG3349">
        <v>0.82050000000000001</v>
      </c>
      <c r="BH3349">
        <v>132.21875</v>
      </c>
      <c r="BI3349">
        <f>VLOOKUP(BD3349,工作表1!$K$3:$L$1000,2,FALSE)</f>
        <v>2.625</v>
      </c>
      <c r="BJ3349" t="str">
        <f>VLOOKUP(BD3349,工作表1!$K$3:$M$1000,3,FALSE)</f>
        <v>2020/8/15</v>
      </c>
      <c r="BK3349">
        <f t="shared" si="1731"/>
        <v>0.13400000000000001</v>
      </c>
      <c r="BL3349">
        <f t="shared" si="1732"/>
        <v>2.4910000000000001</v>
      </c>
      <c r="BM3349" s="43">
        <f t="shared" si="1749"/>
        <v>41501</v>
      </c>
      <c r="BN3349" s="43">
        <f t="shared" si="1733"/>
        <v>41639</v>
      </c>
      <c r="BO3349" s="45">
        <f t="shared" si="1750"/>
        <v>0.47859116022099452</v>
      </c>
      <c r="BP3349" s="45">
        <f t="shared" si="1751"/>
        <v>2.2981117081662004</v>
      </c>
      <c r="BQ3349" s="47">
        <f t="shared" si="1752"/>
        <v>110.13820849326015</v>
      </c>
      <c r="BR3349" s="47">
        <f t="shared" si="1753"/>
        <v>130.52412198092065</v>
      </c>
    </row>
    <row r="3350" spans="6:70" x14ac:dyDescent="0.25">
      <c r="F3350" s="2">
        <v>41493</v>
      </c>
      <c r="G3350">
        <v>0.1</v>
      </c>
      <c r="H3350" s="43">
        <v>41547</v>
      </c>
      <c r="I3350">
        <v>2.0047999999999999</v>
      </c>
      <c r="L3350" s="2">
        <v>41383</v>
      </c>
      <c r="M3350" t="str">
        <v>912828MP</v>
      </c>
      <c r="N3350">
        <v>1.6083000000000001</v>
      </c>
      <c r="O3350">
        <v>-8.0449999999999994E-2</v>
      </c>
      <c r="P3350">
        <v>0.87370000000000003</v>
      </c>
      <c r="Q3350">
        <v>133</v>
      </c>
      <c r="R3350">
        <f>VLOOKUP(M3350,工作表1!$A$3:$B$1000,2,FALSE)</f>
        <v>3.625</v>
      </c>
      <c r="S3350" t="str">
        <f>VLOOKUP(M3350,工作表1!$A$3:$C$1000,3,FALSE)</f>
        <v>2020/2/15</v>
      </c>
      <c r="T3350">
        <f t="shared" si="1723"/>
        <v>0.13400000000000001</v>
      </c>
      <c r="U3350">
        <f t="shared" si="1722"/>
        <v>3.4910000000000001</v>
      </c>
      <c r="V3350" s="43">
        <f t="shared" si="1734"/>
        <v>41501</v>
      </c>
      <c r="W3350" s="43">
        <f t="shared" si="1724"/>
        <v>41453</v>
      </c>
      <c r="X3350" s="45">
        <f t="shared" si="1735"/>
        <v>0.66091160220994483</v>
      </c>
      <c r="Y3350" s="45">
        <f t="shared" si="1736"/>
        <v>1.3263225611140546</v>
      </c>
      <c r="Z3350" s="47">
        <f t="shared" si="1737"/>
        <v>116.88616159792537</v>
      </c>
      <c r="AA3350" s="47">
        <f t="shared" si="1738"/>
        <v>132.86055141866257</v>
      </c>
      <c r="AB3350" s="45">
        <f t="shared" si="1739"/>
        <v>1.1344000000000001</v>
      </c>
      <c r="AC3350" s="2" t="str">
        <f t="shared" si="1725"/>
        <v>TY1</v>
      </c>
      <c r="AD3350">
        <f t="shared" si="1726"/>
        <v>133</v>
      </c>
      <c r="AE3350">
        <f t="shared" si="1727"/>
        <v>132.21875</v>
      </c>
      <c r="AF3350" s="49">
        <f t="shared" si="1754"/>
        <v>0.78125</v>
      </c>
      <c r="AG3350" s="3">
        <f t="shared" si="1740"/>
        <v>132.86055141866257</v>
      </c>
      <c r="AH3350">
        <f t="shared" si="1741"/>
        <v>131.81012531683587</v>
      </c>
      <c r="AI3350" s="51">
        <f t="shared" si="1742"/>
        <v>1.0504261018267016</v>
      </c>
      <c r="AJ3350" s="52">
        <f t="shared" si="1743"/>
        <v>0.2691761018267016</v>
      </c>
      <c r="AK3350" s="2">
        <v>41383</v>
      </c>
      <c r="AL3350" t="str">
        <v>912828ND</v>
      </c>
      <c r="AM3350">
        <v>3.5960999999999999</v>
      </c>
      <c r="AN3350">
        <v>-7.1160000000000001E-2</v>
      </c>
      <c r="AO3350">
        <v>0.86709999999999998</v>
      </c>
      <c r="AP3350">
        <v>132.21875</v>
      </c>
      <c r="AQ3350">
        <f>VLOOKUP(AL3350,工作表1!$F$3:$G$1000,2,FALSE)</f>
        <v>3.5</v>
      </c>
      <c r="AR3350" t="str">
        <f>VLOOKUP(AL3350,工作表1!$F$3:$H$1000,3,FALSE)</f>
        <v>2020/5/15</v>
      </c>
      <c r="AS3350">
        <f t="shared" si="1728"/>
        <v>0.13400000000000001</v>
      </c>
      <c r="AT3350">
        <f t="shared" si="1729"/>
        <v>3.3660000000000001</v>
      </c>
      <c r="AU3350" s="43">
        <f t="shared" si="1744"/>
        <v>41409</v>
      </c>
      <c r="AV3350" s="43">
        <f t="shared" si="1730"/>
        <v>41547</v>
      </c>
      <c r="AW3350" s="45">
        <f t="shared" si="1745"/>
        <v>1.5276243093922652</v>
      </c>
      <c r="AX3350" s="45">
        <f t="shared" si="1746"/>
        <v>3.0714599258306214</v>
      </c>
      <c r="AY3350" s="47">
        <f t="shared" si="1747"/>
        <v>116.22912010362867</v>
      </c>
      <c r="AZ3350" s="47">
        <f t="shared" si="1748"/>
        <v>131.81012531683587</v>
      </c>
      <c r="BA3350" s="43"/>
      <c r="BC3350" s="2">
        <v>41382</v>
      </c>
      <c r="BD3350" t="str">
        <v>912828NT</v>
      </c>
      <c r="BE3350">
        <v>-2.3892000000000002</v>
      </c>
      <c r="BF3350">
        <v>0.24043999999999999</v>
      </c>
      <c r="BG3350">
        <v>0.82050000000000001</v>
      </c>
      <c r="BH3350">
        <v>132.375</v>
      </c>
      <c r="BI3350">
        <f>VLOOKUP(BD3350,工作表1!$K$3:$L$1000,2,FALSE)</f>
        <v>2.625</v>
      </c>
      <c r="BJ3350" t="str">
        <f>VLOOKUP(BD3350,工作表1!$K$3:$M$1000,3,FALSE)</f>
        <v>2020/8/15</v>
      </c>
      <c r="BK3350">
        <f t="shared" si="1731"/>
        <v>0.13250000000000001</v>
      </c>
      <c r="BL3350">
        <f t="shared" si="1732"/>
        <v>2.4925000000000002</v>
      </c>
      <c r="BM3350" s="43">
        <f t="shared" si="1749"/>
        <v>41501</v>
      </c>
      <c r="BN3350" s="43">
        <f t="shared" si="1733"/>
        <v>41639</v>
      </c>
      <c r="BO3350" s="45">
        <f t="shared" si="1750"/>
        <v>0.45683701657458564</v>
      </c>
      <c r="BP3350" s="45">
        <f t="shared" si="1751"/>
        <v>2.2979329069855448</v>
      </c>
      <c r="BQ3350" s="47">
        <f t="shared" si="1752"/>
        <v>110.26399442065048</v>
      </c>
      <c r="BR3350" s="47">
        <f t="shared" si="1753"/>
        <v>130.63214670188921</v>
      </c>
    </row>
    <row r="3351" spans="6:70" x14ac:dyDescent="0.25">
      <c r="F3351" s="2">
        <v>41492</v>
      </c>
      <c r="G3351">
        <v>0.1</v>
      </c>
      <c r="H3351" s="43">
        <v>41544</v>
      </c>
      <c r="I3351">
        <v>2.0240999999999998</v>
      </c>
      <c r="L3351" s="2">
        <v>41382</v>
      </c>
      <c r="M3351" t="str">
        <v>912828MP</v>
      </c>
      <c r="N3351">
        <v>1.7576000000000001</v>
      </c>
      <c r="O3351">
        <v>-9.153E-2</v>
      </c>
      <c r="P3351">
        <v>0.87370000000000003</v>
      </c>
      <c r="Q3351">
        <v>133.140625</v>
      </c>
      <c r="R3351">
        <f>VLOOKUP(M3351,工作表1!$A$3:$B$1000,2,FALSE)</f>
        <v>3.625</v>
      </c>
      <c r="S3351" t="str">
        <f>VLOOKUP(M3351,工作表1!$A$3:$C$1000,3,FALSE)</f>
        <v>2020/2/15</v>
      </c>
      <c r="T3351">
        <f t="shared" si="1723"/>
        <v>0.13250000000000001</v>
      </c>
      <c r="U3351">
        <f t="shared" si="1722"/>
        <v>3.4925000000000002</v>
      </c>
      <c r="V3351" s="43">
        <f t="shared" si="1734"/>
        <v>41501</v>
      </c>
      <c r="W3351" s="43">
        <f t="shared" si="1724"/>
        <v>41453</v>
      </c>
      <c r="X3351" s="45">
        <f t="shared" si="1735"/>
        <v>0.6308701657458563</v>
      </c>
      <c r="Y3351" s="45">
        <f t="shared" si="1736"/>
        <v>1.326075645197911</v>
      </c>
      <c r="Z3351" s="47">
        <f t="shared" si="1737"/>
        <v>117.04171068460252</v>
      </c>
      <c r="AA3351" s="47">
        <f t="shared" si="1738"/>
        <v>132.99695114722104</v>
      </c>
      <c r="AB3351" s="45">
        <f t="shared" si="1739"/>
        <v>1.1133</v>
      </c>
      <c r="AC3351" s="2" t="str">
        <f t="shared" si="1725"/>
        <v>TY1</v>
      </c>
      <c r="AD3351">
        <f t="shared" si="1726"/>
        <v>133.140625</v>
      </c>
      <c r="AE3351">
        <f t="shared" si="1727"/>
        <v>132.375</v>
      </c>
      <c r="AF3351" s="49">
        <f t="shared" si="1754"/>
        <v>0.765625</v>
      </c>
      <c r="AG3351" s="3">
        <f t="shared" si="1740"/>
        <v>132.99695114722104</v>
      </c>
      <c r="AH3351">
        <f t="shared" si="1741"/>
        <v>131.94685087277105</v>
      </c>
      <c r="AI3351" s="51">
        <f t="shared" si="1742"/>
        <v>1.0501002744499885</v>
      </c>
      <c r="AJ3351" s="52">
        <f t="shared" si="1743"/>
        <v>0.28447527444998855</v>
      </c>
      <c r="AK3351" s="2">
        <v>41382</v>
      </c>
      <c r="AL3351" t="str">
        <v>912828ND</v>
      </c>
      <c r="AM3351">
        <v>3.3807</v>
      </c>
      <c r="AN3351">
        <v>-5.423E-2</v>
      </c>
      <c r="AO3351">
        <v>0.86709999999999998</v>
      </c>
      <c r="AP3351">
        <v>132.375</v>
      </c>
      <c r="AQ3351">
        <f>VLOOKUP(AL3351,工作表1!$F$3:$G$1000,2,FALSE)</f>
        <v>3.5</v>
      </c>
      <c r="AR3351" t="str">
        <f>VLOOKUP(AL3351,工作表1!$F$3:$H$1000,3,FALSE)</f>
        <v>2020/5/15</v>
      </c>
      <c r="AS3351">
        <f t="shared" si="1728"/>
        <v>0.13250000000000001</v>
      </c>
      <c r="AT3351">
        <f t="shared" si="1729"/>
        <v>3.3675000000000002</v>
      </c>
      <c r="AU3351" s="43">
        <f t="shared" si="1744"/>
        <v>41409</v>
      </c>
      <c r="AV3351" s="43">
        <f t="shared" si="1730"/>
        <v>41547</v>
      </c>
      <c r="AW3351" s="45">
        <f t="shared" si="1745"/>
        <v>1.4986187845303869</v>
      </c>
      <c r="AX3351" s="45">
        <f t="shared" si="1746"/>
        <v>3.0712215242564143</v>
      </c>
      <c r="AY3351" s="47">
        <f t="shared" si="1747"/>
        <v>116.38444314368238</v>
      </c>
      <c r="AZ3351" s="47">
        <f t="shared" si="1748"/>
        <v>131.94685087277105</v>
      </c>
      <c r="BA3351" s="43"/>
      <c r="BC3351" s="2">
        <v>41381</v>
      </c>
      <c r="BD3351" t="str">
        <v>912828NT</v>
      </c>
      <c r="BE3351">
        <v>-2.0222000000000002</v>
      </c>
      <c r="BF3351">
        <v>0.23050999999999999</v>
      </c>
      <c r="BG3351">
        <v>0.82050000000000001</v>
      </c>
      <c r="BH3351">
        <v>132.28125</v>
      </c>
      <c r="BI3351">
        <f>VLOOKUP(BD3351,工作表1!$K$3:$L$1000,2,FALSE)</f>
        <v>2.625</v>
      </c>
      <c r="BJ3351" t="str">
        <f>VLOOKUP(BD3351,工作表1!$K$3:$M$1000,3,FALSE)</f>
        <v>2020/8/15</v>
      </c>
      <c r="BK3351">
        <f t="shared" si="1731"/>
        <v>0.13270000000000001</v>
      </c>
      <c r="BL3351">
        <f t="shared" si="1732"/>
        <v>2.4923000000000002</v>
      </c>
      <c r="BM3351" s="43">
        <f t="shared" si="1749"/>
        <v>41501</v>
      </c>
      <c r="BN3351" s="43">
        <f t="shared" si="1733"/>
        <v>41639</v>
      </c>
      <c r="BO3351" s="45">
        <f t="shared" si="1750"/>
        <v>0.44958563535911605</v>
      </c>
      <c r="BP3351" s="45">
        <f t="shared" si="1751"/>
        <v>2.2978733065919927</v>
      </c>
      <c r="BQ3351" s="47">
        <f t="shared" si="1752"/>
        <v>110.2015504050527</v>
      </c>
      <c r="BR3351" s="47">
        <f t="shared" si="1753"/>
        <v>130.54155105263919</v>
      </c>
    </row>
    <row r="3352" spans="6:70" x14ac:dyDescent="0.25">
      <c r="F3352" s="2">
        <v>41491</v>
      </c>
      <c r="G3352">
        <v>0.10100000000000001</v>
      </c>
      <c r="H3352" s="43">
        <v>41543</v>
      </c>
      <c r="I3352">
        <v>2.0253000000000001</v>
      </c>
      <c r="L3352" s="2">
        <v>41381</v>
      </c>
      <c r="M3352" t="str">
        <v>912828MP</v>
      </c>
      <c r="N3352">
        <v>2.2216999999999998</v>
      </c>
      <c r="O3352">
        <v>-0.13930000000000001</v>
      </c>
      <c r="P3352">
        <v>0.87370000000000003</v>
      </c>
      <c r="Q3352">
        <v>133.0625</v>
      </c>
      <c r="R3352">
        <f>VLOOKUP(M3352,工作表1!$A$3:$B$1000,2,FALSE)</f>
        <v>3.625</v>
      </c>
      <c r="S3352" t="str">
        <f>VLOOKUP(M3352,工作表1!$A$3:$C$1000,3,FALSE)</f>
        <v>2020/2/15</v>
      </c>
      <c r="T3352">
        <f t="shared" si="1723"/>
        <v>0.13270000000000001</v>
      </c>
      <c r="U3352">
        <f t="shared" si="1722"/>
        <v>3.4923000000000002</v>
      </c>
      <c r="V3352" s="43">
        <f t="shared" si="1734"/>
        <v>41501</v>
      </c>
      <c r="W3352" s="43">
        <f t="shared" si="1724"/>
        <v>41453</v>
      </c>
      <c r="X3352" s="45">
        <f t="shared" si="1735"/>
        <v>0.6208563535911602</v>
      </c>
      <c r="Y3352" s="45">
        <f t="shared" si="1736"/>
        <v>1.3259933398925301</v>
      </c>
      <c r="Z3352" s="47">
        <f t="shared" si="1737"/>
        <v>116.99506614058613</v>
      </c>
      <c r="AA3352" s="47">
        <f t="shared" si="1738"/>
        <v>132.92983704402587</v>
      </c>
      <c r="AB3352" s="45">
        <f t="shared" si="1739"/>
        <v>1.1180000000000001</v>
      </c>
      <c r="AC3352" s="2" t="str">
        <f t="shared" si="1725"/>
        <v>TY1</v>
      </c>
      <c r="AD3352">
        <f t="shared" si="1726"/>
        <v>133.0625</v>
      </c>
      <c r="AE3352">
        <f t="shared" si="1727"/>
        <v>132.28125</v>
      </c>
      <c r="AF3352" s="49">
        <f t="shared" si="1754"/>
        <v>0.78125</v>
      </c>
      <c r="AG3352" s="3">
        <f t="shared" si="1740"/>
        <v>132.92983704402587</v>
      </c>
      <c r="AH3352">
        <f t="shared" si="1741"/>
        <v>131.86116746986602</v>
      </c>
      <c r="AI3352" s="51">
        <f t="shared" si="1742"/>
        <v>1.0686695741598555</v>
      </c>
      <c r="AJ3352" s="52">
        <f t="shared" si="1743"/>
        <v>0.28741957415985553</v>
      </c>
      <c r="AK3352" s="2">
        <v>41381</v>
      </c>
      <c r="AL3352" t="str">
        <v>912828ND</v>
      </c>
      <c r="AM3352">
        <v>3.7715999999999998</v>
      </c>
      <c r="AN3352">
        <v>-7.1040000000000006E-2</v>
      </c>
      <c r="AO3352">
        <v>0.86709999999999998</v>
      </c>
      <c r="AP3352">
        <v>132.28125</v>
      </c>
      <c r="AQ3352">
        <f>VLOOKUP(AL3352,工作表1!$F$3:$G$1000,2,FALSE)</f>
        <v>3.5</v>
      </c>
      <c r="AR3352" t="str">
        <f>VLOOKUP(AL3352,工作表1!$F$3:$H$1000,3,FALSE)</f>
        <v>2020/5/15</v>
      </c>
      <c r="AS3352">
        <f t="shared" si="1728"/>
        <v>0.13270000000000001</v>
      </c>
      <c r="AT3352">
        <f t="shared" si="1729"/>
        <v>3.3673000000000002</v>
      </c>
      <c r="AU3352" s="43">
        <f t="shared" si="1744"/>
        <v>41409</v>
      </c>
      <c r="AV3352" s="43">
        <f t="shared" si="1730"/>
        <v>41547</v>
      </c>
      <c r="AW3352" s="45">
        <f t="shared" si="1745"/>
        <v>1.488950276243094</v>
      </c>
      <c r="AX3352" s="45">
        <f t="shared" si="1746"/>
        <v>3.0711420570650114</v>
      </c>
      <c r="AY3352" s="47">
        <f t="shared" si="1747"/>
        <v>116.32208789074639</v>
      </c>
      <c r="AZ3352" s="47">
        <f t="shared" si="1748"/>
        <v>131.86116746986602</v>
      </c>
      <c r="BA3352" s="43"/>
      <c r="BC3352" s="2">
        <v>41380</v>
      </c>
      <c r="BD3352" t="str">
        <v>912828NT</v>
      </c>
      <c r="BE3352">
        <v>-2.9620000000000002</v>
      </c>
      <c r="BF3352">
        <v>0.26761000000000001</v>
      </c>
      <c r="BG3352">
        <v>0.82050000000000001</v>
      </c>
      <c r="BH3352">
        <v>132.15625</v>
      </c>
      <c r="BI3352">
        <f>VLOOKUP(BD3352,工作表1!$K$3:$L$1000,2,FALSE)</f>
        <v>2.625</v>
      </c>
      <c r="BJ3352" t="str">
        <f>VLOOKUP(BD3352,工作表1!$K$3:$M$1000,3,FALSE)</f>
        <v>2020/8/15</v>
      </c>
      <c r="BK3352">
        <f t="shared" si="1731"/>
        <v>0.13200000000000001</v>
      </c>
      <c r="BL3352">
        <f t="shared" si="1732"/>
        <v>2.4929999999999999</v>
      </c>
      <c r="BM3352" s="43">
        <f t="shared" si="1749"/>
        <v>41501</v>
      </c>
      <c r="BN3352" s="43">
        <f t="shared" si="1733"/>
        <v>41639</v>
      </c>
      <c r="BO3352" s="45">
        <f t="shared" si="1750"/>
        <v>0.44233425414364647</v>
      </c>
      <c r="BP3352" s="45">
        <f t="shared" si="1751"/>
        <v>2.2978137061984407</v>
      </c>
      <c r="BQ3352" s="47">
        <f t="shared" si="1752"/>
        <v>110.07607934116085</v>
      </c>
      <c r="BR3352" s="47">
        <f t="shared" si="1753"/>
        <v>130.37335523619478</v>
      </c>
    </row>
    <row r="3353" spans="6:70" x14ac:dyDescent="0.25">
      <c r="F3353" s="2">
        <v>41488</v>
      </c>
      <c r="G3353">
        <v>9.8500000000000004E-2</v>
      </c>
      <c r="H3353" s="43">
        <v>41542</v>
      </c>
      <c r="I3353">
        <v>2.0036</v>
      </c>
      <c r="L3353" s="2">
        <v>41380</v>
      </c>
      <c r="M3353" t="str">
        <v>912828MP</v>
      </c>
      <c r="N3353">
        <v>1.8758999999999999</v>
      </c>
      <c r="O3353">
        <v>-0.10258</v>
      </c>
      <c r="P3353">
        <v>0.87370000000000003</v>
      </c>
      <c r="Q3353">
        <v>132.953125</v>
      </c>
      <c r="R3353">
        <f>VLOOKUP(M3353,工作表1!$A$3:$B$1000,2,FALSE)</f>
        <v>3.625</v>
      </c>
      <c r="S3353" t="str">
        <f>VLOOKUP(M3353,工作表1!$A$3:$C$1000,3,FALSE)</f>
        <v>2020/2/15</v>
      </c>
      <c r="T3353">
        <f t="shared" si="1723"/>
        <v>0.13200000000000001</v>
      </c>
      <c r="U3353">
        <f t="shared" si="1722"/>
        <v>3.4929999999999999</v>
      </c>
      <c r="V3353" s="43">
        <f t="shared" si="1734"/>
        <v>41501</v>
      </c>
      <c r="W3353" s="43">
        <f t="shared" si="1724"/>
        <v>41453</v>
      </c>
      <c r="X3353" s="45">
        <f t="shared" si="1735"/>
        <v>0.6108425414364641</v>
      </c>
      <c r="Y3353" s="45">
        <f t="shared" si="1736"/>
        <v>1.325911034587149</v>
      </c>
      <c r="Z3353" s="47">
        <f t="shared" si="1737"/>
        <v>116.90099222055991</v>
      </c>
      <c r="AA3353" s="47">
        <f t="shared" si="1738"/>
        <v>132.80823253806238</v>
      </c>
      <c r="AB3353" s="45">
        <f t="shared" si="1739"/>
        <v>1.139</v>
      </c>
      <c r="AC3353" s="2" t="str">
        <f t="shared" si="1725"/>
        <v>TY1</v>
      </c>
      <c r="AD3353">
        <f t="shared" si="1726"/>
        <v>132.953125</v>
      </c>
      <c r="AE3353">
        <f t="shared" si="1727"/>
        <v>132.15625</v>
      </c>
      <c r="AF3353" s="49">
        <f t="shared" si="1754"/>
        <v>0.796875</v>
      </c>
      <c r="AG3353" s="3">
        <f t="shared" si="1740"/>
        <v>132.80823253806238</v>
      </c>
      <c r="AH3353">
        <f t="shared" si="1741"/>
        <v>131.73884458416609</v>
      </c>
      <c r="AI3353" s="51">
        <f t="shared" si="1742"/>
        <v>1.069387953896296</v>
      </c>
      <c r="AJ3353" s="52">
        <f t="shared" si="1743"/>
        <v>0.27251295389629604</v>
      </c>
      <c r="AK3353" s="2">
        <v>41380</v>
      </c>
      <c r="AL3353" t="str">
        <v>912828ND</v>
      </c>
      <c r="AM3353">
        <v>3.944</v>
      </c>
      <c r="AN3353">
        <v>-7.9939999999999997E-2</v>
      </c>
      <c r="AO3353">
        <v>0.86709999999999998</v>
      </c>
      <c r="AP3353">
        <v>132.15625</v>
      </c>
      <c r="AQ3353">
        <f>VLOOKUP(AL3353,工作表1!$F$3:$G$1000,2,FALSE)</f>
        <v>3.5</v>
      </c>
      <c r="AR3353" t="str">
        <f>VLOOKUP(AL3353,工作表1!$F$3:$H$1000,3,FALSE)</f>
        <v>2020/5/15</v>
      </c>
      <c r="AS3353">
        <f t="shared" si="1728"/>
        <v>0.13200000000000001</v>
      </c>
      <c r="AT3353">
        <f t="shared" si="1729"/>
        <v>3.3679999999999999</v>
      </c>
      <c r="AU3353" s="43">
        <f t="shared" si="1744"/>
        <v>41409</v>
      </c>
      <c r="AV3353" s="43">
        <f t="shared" si="1730"/>
        <v>41547</v>
      </c>
      <c r="AW3353" s="45">
        <f t="shared" si="1745"/>
        <v>1.479281767955801</v>
      </c>
      <c r="AX3353" s="45">
        <f t="shared" si="1746"/>
        <v>3.071062589873609</v>
      </c>
      <c r="AY3353" s="47">
        <f t="shared" si="1747"/>
        <v>116.22837643116786</v>
      </c>
      <c r="AZ3353" s="47">
        <f t="shared" si="1748"/>
        <v>131.73884458416609</v>
      </c>
      <c r="BA3353" s="43"/>
      <c r="BC3353" s="2">
        <v>41379</v>
      </c>
      <c r="BD3353" t="str">
        <v>912828NT</v>
      </c>
      <c r="BE3353">
        <v>-2.4266999999999999</v>
      </c>
      <c r="BF3353">
        <v>0.23088</v>
      </c>
      <c r="BG3353">
        <v>0.82050000000000001</v>
      </c>
      <c r="BH3353">
        <v>132.265625</v>
      </c>
      <c r="BI3353">
        <f>VLOOKUP(BD3353,工作表1!$K$3:$L$1000,2,FALSE)</f>
        <v>2.625</v>
      </c>
      <c r="BJ3353" t="str">
        <f>VLOOKUP(BD3353,工作表1!$K$3:$M$1000,3,FALSE)</f>
        <v>2020/8/15</v>
      </c>
      <c r="BK3353">
        <f t="shared" si="1731"/>
        <v>0.1305</v>
      </c>
      <c r="BL3353">
        <f t="shared" si="1732"/>
        <v>2.4944999999999999</v>
      </c>
      <c r="BM3353" s="43">
        <f t="shared" si="1749"/>
        <v>41501</v>
      </c>
      <c r="BN3353" s="43">
        <f t="shared" si="1733"/>
        <v>41639</v>
      </c>
      <c r="BO3353" s="45">
        <f t="shared" si="1750"/>
        <v>0.43508287292817677</v>
      </c>
      <c r="BP3353" s="45">
        <f t="shared" si="1751"/>
        <v>2.2977541058048891</v>
      </c>
      <c r="BQ3353" s="47">
        <f t="shared" si="1752"/>
        <v>110.20000760070756</v>
      </c>
      <c r="BR3353" s="47">
        <f t="shared" si="1753"/>
        <v>130.5084133856177</v>
      </c>
    </row>
    <row r="3354" spans="6:70" x14ac:dyDescent="0.25">
      <c r="F3354" s="2">
        <v>41487</v>
      </c>
      <c r="G3354">
        <v>0.105</v>
      </c>
      <c r="H3354" s="43">
        <v>41541</v>
      </c>
      <c r="I3354">
        <v>2.0375000000000001</v>
      </c>
      <c r="L3354" s="2">
        <v>41379</v>
      </c>
      <c r="M3354" t="str">
        <v>912828MP</v>
      </c>
      <c r="N3354">
        <v>1.9075</v>
      </c>
      <c r="O3354">
        <v>-0.10877000000000001</v>
      </c>
      <c r="P3354">
        <v>0.87370000000000003</v>
      </c>
      <c r="Q3354">
        <v>133.046875</v>
      </c>
      <c r="R3354">
        <f>VLOOKUP(M3354,工作表1!$A$3:$B$1000,2,FALSE)</f>
        <v>3.625</v>
      </c>
      <c r="S3354" t="str">
        <f>VLOOKUP(M3354,工作表1!$A$3:$C$1000,3,FALSE)</f>
        <v>2020/2/15</v>
      </c>
      <c r="T3354">
        <f t="shared" si="1723"/>
        <v>0.1305</v>
      </c>
      <c r="U3354">
        <f t="shared" si="1722"/>
        <v>3.4944999999999999</v>
      </c>
      <c r="V3354" s="43">
        <f t="shared" si="1734"/>
        <v>41501</v>
      </c>
      <c r="W3354" s="43">
        <f t="shared" si="1724"/>
        <v>41453</v>
      </c>
      <c r="X3354" s="45">
        <f t="shared" si="1735"/>
        <v>0.60082872928176789</v>
      </c>
      <c r="Y3354" s="45">
        <f t="shared" si="1736"/>
        <v>1.3258287292817679</v>
      </c>
      <c r="Z3354" s="47">
        <f t="shared" si="1737"/>
        <v>116.99541309383831</v>
      </c>
      <c r="AA3354" s="47">
        <f t="shared" si="1738"/>
        <v>132.9021810619644</v>
      </c>
      <c r="AB3354" s="45">
        <f t="shared" si="1739"/>
        <v>1.1015999999999999</v>
      </c>
      <c r="AC3354" s="2" t="str">
        <f t="shared" si="1725"/>
        <v>TY1</v>
      </c>
      <c r="AD3354">
        <f t="shared" si="1726"/>
        <v>133.046875</v>
      </c>
      <c r="AE3354">
        <f t="shared" si="1727"/>
        <v>132.265625</v>
      </c>
      <c r="AF3354" s="49">
        <f t="shared" si="1754"/>
        <v>0.78125</v>
      </c>
      <c r="AG3354" s="3">
        <f t="shared" si="1740"/>
        <v>132.9021810619644</v>
      </c>
      <c r="AH3354">
        <f t="shared" si="1741"/>
        <v>131.83232362317972</v>
      </c>
      <c r="AI3354" s="51">
        <f t="shared" si="1742"/>
        <v>1.0698574387846804</v>
      </c>
      <c r="AJ3354" s="52">
        <f t="shared" si="1743"/>
        <v>0.28860743878468043</v>
      </c>
      <c r="AK3354" s="2">
        <v>41379</v>
      </c>
      <c r="AL3354" t="str">
        <v>912828ND</v>
      </c>
      <c r="AM3354">
        <v>3.3582000000000001</v>
      </c>
      <c r="AN3354">
        <v>-5.9459999999999999E-2</v>
      </c>
      <c r="AO3354">
        <v>0.86709999999999998</v>
      </c>
      <c r="AP3354">
        <v>132.265625</v>
      </c>
      <c r="AQ3354">
        <f>VLOOKUP(AL3354,工作表1!$F$3:$G$1000,2,FALSE)</f>
        <v>3.5</v>
      </c>
      <c r="AR3354" t="str">
        <f>VLOOKUP(AL3354,工作表1!$F$3:$H$1000,3,FALSE)</f>
        <v>2020/5/15</v>
      </c>
      <c r="AS3354">
        <f t="shared" si="1728"/>
        <v>0.1305</v>
      </c>
      <c r="AT3354">
        <f t="shared" si="1729"/>
        <v>3.3694999999999999</v>
      </c>
      <c r="AU3354" s="43">
        <f t="shared" si="1744"/>
        <v>41409</v>
      </c>
      <c r="AV3354" s="43">
        <f t="shared" si="1730"/>
        <v>41547</v>
      </c>
      <c r="AW3354" s="45">
        <f t="shared" si="1745"/>
        <v>1.4696132596685083</v>
      </c>
      <c r="AX3354" s="45">
        <f t="shared" si="1746"/>
        <v>3.0709831226822071</v>
      </c>
      <c r="AY3354" s="47">
        <f t="shared" si="1747"/>
        <v>116.32216182050847</v>
      </c>
      <c r="AZ3354" s="47">
        <f t="shared" si="1748"/>
        <v>131.83232362317972</v>
      </c>
      <c r="BA3354" s="43"/>
      <c r="BC3354" s="2">
        <v>41376</v>
      </c>
      <c r="BD3354" t="str">
        <v>912828NT</v>
      </c>
      <c r="BE3354">
        <v>-3.0969000000000002</v>
      </c>
      <c r="BF3354">
        <v>0.25697999999999999</v>
      </c>
      <c r="BG3354">
        <v>0.82050000000000001</v>
      </c>
      <c r="BH3354">
        <v>132.1875</v>
      </c>
      <c r="BI3354">
        <f>VLOOKUP(BD3354,工作表1!$K$3:$L$1000,2,FALSE)</f>
        <v>2.625</v>
      </c>
      <c r="BJ3354" t="str">
        <f>VLOOKUP(BD3354,工作表1!$K$3:$M$1000,3,FALSE)</f>
        <v>2020/8/15</v>
      </c>
      <c r="BK3354">
        <f t="shared" si="1731"/>
        <v>0.13</v>
      </c>
      <c r="BL3354">
        <f t="shared" si="1732"/>
        <v>2.4950000000000001</v>
      </c>
      <c r="BM3354" s="43">
        <f t="shared" si="1749"/>
        <v>41501</v>
      </c>
      <c r="BN3354" s="43">
        <f t="shared" si="1733"/>
        <v>41639</v>
      </c>
      <c r="BO3354" s="45">
        <f t="shared" si="1750"/>
        <v>0.42783149171270718</v>
      </c>
      <c r="BP3354" s="45">
        <f t="shared" si="1751"/>
        <v>2.2976945054113371</v>
      </c>
      <c r="BQ3354" s="47">
        <f t="shared" si="1752"/>
        <v>110.12137457388391</v>
      </c>
      <c r="BR3354" s="47">
        <f t="shared" si="1753"/>
        <v>130.39746617552635</v>
      </c>
    </row>
    <row r="3355" spans="6:70" x14ac:dyDescent="0.25">
      <c r="F3355" s="2">
        <v>41486</v>
      </c>
      <c r="G3355">
        <v>0.1041</v>
      </c>
      <c r="H3355" s="43">
        <v>41540</v>
      </c>
      <c r="I3355">
        <v>2.0762999999999998</v>
      </c>
      <c r="L3355" s="2">
        <v>41376</v>
      </c>
      <c r="M3355" t="str">
        <v>912828MP</v>
      </c>
      <c r="N3355">
        <v>1.8476999999999999</v>
      </c>
      <c r="O3355">
        <v>-9.7900000000000001E-2</v>
      </c>
      <c r="P3355">
        <v>0.87370000000000003</v>
      </c>
      <c r="Q3355">
        <v>132.984375</v>
      </c>
      <c r="R3355">
        <f>VLOOKUP(M3355,工作表1!$A$3:$B$1000,2,FALSE)</f>
        <v>3.625</v>
      </c>
      <c r="S3355" t="str">
        <f>VLOOKUP(M3355,工作表1!$A$3:$C$1000,3,FALSE)</f>
        <v>2020/2/15</v>
      </c>
      <c r="T3355">
        <f t="shared" si="1723"/>
        <v>0.13</v>
      </c>
      <c r="U3355">
        <f t="shared" si="1722"/>
        <v>3.4950000000000001</v>
      </c>
      <c r="V3355" s="43">
        <f t="shared" si="1734"/>
        <v>41501</v>
      </c>
      <c r="W3355" s="43">
        <f t="shared" si="1724"/>
        <v>41453</v>
      </c>
      <c r="X3355" s="45">
        <f t="shared" si="1735"/>
        <v>0.59081491712707179</v>
      </c>
      <c r="Y3355" s="45">
        <f t="shared" si="1736"/>
        <v>1.325746423976387</v>
      </c>
      <c r="Z3355" s="47">
        <f t="shared" si="1737"/>
        <v>116.94831195214373</v>
      </c>
      <c r="AA3355" s="47">
        <f t="shared" si="1738"/>
        <v>132.83437521623065</v>
      </c>
      <c r="AB3355" s="45">
        <f t="shared" si="1739"/>
        <v>1.1296999999999999</v>
      </c>
      <c r="AC3355" s="2" t="str">
        <f t="shared" si="1725"/>
        <v>TY1</v>
      </c>
      <c r="AD3355">
        <f t="shared" si="1726"/>
        <v>132.984375</v>
      </c>
      <c r="AE3355">
        <f t="shared" si="1727"/>
        <v>132.1875</v>
      </c>
      <c r="AF3355" s="49">
        <f t="shared" si="1754"/>
        <v>0.796875</v>
      </c>
      <c r="AG3355" s="3">
        <f t="shared" si="1740"/>
        <v>132.83437521623065</v>
      </c>
      <c r="AH3355">
        <f t="shared" si="1741"/>
        <v>131.78316698951753</v>
      </c>
      <c r="AI3355" s="51">
        <f t="shared" si="1742"/>
        <v>1.0512082267131291</v>
      </c>
      <c r="AJ3355" s="52">
        <f t="shared" si="1743"/>
        <v>0.25433322671312908</v>
      </c>
      <c r="AK3355" s="2">
        <v>41376</v>
      </c>
      <c r="AL3355" t="str">
        <v>912828ND</v>
      </c>
      <c r="AM3355">
        <v>4.2298999999999998</v>
      </c>
      <c r="AN3355">
        <v>-0.10854999999999999</v>
      </c>
      <c r="AO3355">
        <v>0.86709999999999998</v>
      </c>
      <c r="AP3355">
        <v>132.1875</v>
      </c>
      <c r="AQ3355">
        <f>VLOOKUP(AL3355,工作表1!$F$3:$G$1000,2,FALSE)</f>
        <v>3.5</v>
      </c>
      <c r="AR3355" t="str">
        <f>VLOOKUP(AL3355,工作表1!$F$3:$H$1000,3,FALSE)</f>
        <v>2020/5/15</v>
      </c>
      <c r="AS3355">
        <f t="shared" si="1728"/>
        <v>0.13</v>
      </c>
      <c r="AT3355">
        <f t="shared" si="1729"/>
        <v>3.37</v>
      </c>
      <c r="AU3355" s="43">
        <f t="shared" si="1744"/>
        <v>41409</v>
      </c>
      <c r="AV3355" s="43">
        <f t="shared" si="1730"/>
        <v>41547</v>
      </c>
      <c r="AW3355" s="45">
        <f t="shared" si="1745"/>
        <v>1.4599447513812154</v>
      </c>
      <c r="AX3355" s="45">
        <f t="shared" si="1746"/>
        <v>3.0709036554908042</v>
      </c>
      <c r="AY3355" s="47">
        <f t="shared" si="1747"/>
        <v>116.29180948473851</v>
      </c>
      <c r="AZ3355" s="47">
        <f t="shared" si="1748"/>
        <v>131.78316698951753</v>
      </c>
      <c r="BA3355" s="43"/>
      <c r="BC3355" s="2">
        <v>41375</v>
      </c>
      <c r="BD3355" t="str">
        <v>912828NT</v>
      </c>
      <c r="BE3355">
        <v>-3.4845999999999999</v>
      </c>
      <c r="BF3355">
        <v>0.28616999999999998</v>
      </c>
      <c r="BG3355">
        <v>0.82050000000000001</v>
      </c>
      <c r="BH3355">
        <v>131.734375</v>
      </c>
      <c r="BI3355">
        <f>VLOOKUP(BD3355,工作表1!$K$3:$L$1000,2,FALSE)</f>
        <v>2.625</v>
      </c>
      <c r="BJ3355" t="str">
        <f>VLOOKUP(BD3355,工作表1!$K$3:$M$1000,3,FALSE)</f>
        <v>2020/8/15</v>
      </c>
      <c r="BK3355">
        <f t="shared" si="1731"/>
        <v>0.13200000000000001</v>
      </c>
      <c r="BL3355">
        <f t="shared" si="1732"/>
        <v>2.4929999999999999</v>
      </c>
      <c r="BM3355" s="43">
        <f t="shared" si="1749"/>
        <v>41501</v>
      </c>
      <c r="BN3355" s="43">
        <f t="shared" si="1733"/>
        <v>41639</v>
      </c>
      <c r="BO3355" s="45">
        <f t="shared" si="1750"/>
        <v>0.4060773480662983</v>
      </c>
      <c r="BP3355" s="45">
        <f t="shared" si="1751"/>
        <v>2.297515704230682</v>
      </c>
      <c r="BQ3355" s="47">
        <f t="shared" si="1752"/>
        <v>109.74745142249793</v>
      </c>
      <c r="BR3355" s="47">
        <f t="shared" si="1753"/>
        <v>129.89950109231228</v>
      </c>
    </row>
    <row r="3356" spans="6:70" x14ac:dyDescent="0.25">
      <c r="F3356" s="2">
        <v>41485</v>
      </c>
      <c r="G3356">
        <v>0.104</v>
      </c>
      <c r="H3356" s="43">
        <v>41537</v>
      </c>
      <c r="I3356">
        <v>2.1078999999999999</v>
      </c>
      <c r="L3356" s="2">
        <v>41375</v>
      </c>
      <c r="M3356" t="str">
        <v>912828MP</v>
      </c>
      <c r="N3356">
        <v>1.6928000000000001</v>
      </c>
      <c r="O3356">
        <v>-6.5769999999999995E-2</v>
      </c>
      <c r="P3356">
        <v>0.87370000000000003</v>
      </c>
      <c r="Q3356">
        <v>132.546875</v>
      </c>
      <c r="R3356">
        <f>VLOOKUP(M3356,工作表1!$A$3:$B$1000,2,FALSE)</f>
        <v>3.625</v>
      </c>
      <c r="S3356" t="str">
        <f>VLOOKUP(M3356,工作表1!$A$3:$C$1000,3,FALSE)</f>
        <v>2020/2/15</v>
      </c>
      <c r="T3356">
        <f t="shared" si="1723"/>
        <v>0.13200000000000001</v>
      </c>
      <c r="U3356">
        <f t="shared" si="1722"/>
        <v>3.4929999999999999</v>
      </c>
      <c r="V3356" s="43">
        <f t="shared" si="1734"/>
        <v>41501</v>
      </c>
      <c r="W3356" s="43">
        <f t="shared" si="1724"/>
        <v>41453</v>
      </c>
      <c r="X3356" s="45">
        <f t="shared" si="1735"/>
        <v>0.56077348066298338</v>
      </c>
      <c r="Y3356" s="45">
        <f t="shared" si="1736"/>
        <v>1.3254995080602436</v>
      </c>
      <c r="Z3356" s="47">
        <f t="shared" si="1737"/>
        <v>116.5878386113741</v>
      </c>
      <c r="AA3356" s="47">
        <f t="shared" si="1738"/>
        <v>132.38094283269612</v>
      </c>
      <c r="AB3356" s="45">
        <f t="shared" si="1739"/>
        <v>1.1836</v>
      </c>
      <c r="AC3356" s="2" t="str">
        <f t="shared" si="1725"/>
        <v>TY1</v>
      </c>
      <c r="AD3356">
        <f t="shared" si="1726"/>
        <v>132.546875</v>
      </c>
      <c r="AE3356">
        <f t="shared" si="1727"/>
        <v>131.734375</v>
      </c>
      <c r="AF3356" s="49">
        <f t="shared" si="1754"/>
        <v>0.8125</v>
      </c>
      <c r="AG3356" s="3">
        <f t="shared" si="1740"/>
        <v>132.38094283269612</v>
      </c>
      <c r="AH3356">
        <f t="shared" si="1741"/>
        <v>131.29024434969199</v>
      </c>
      <c r="AI3356" s="51">
        <f t="shared" si="1742"/>
        <v>1.0906984830041324</v>
      </c>
      <c r="AJ3356" s="52">
        <f t="shared" si="1743"/>
        <v>0.27819848300413241</v>
      </c>
      <c r="AK3356" s="2">
        <v>41375</v>
      </c>
      <c r="AL3356" t="str">
        <v>912828ND</v>
      </c>
      <c r="AM3356">
        <v>3.6726999999999999</v>
      </c>
      <c r="AN3356">
        <v>-5.8459999999999998E-2</v>
      </c>
      <c r="AO3356">
        <v>0.86709999999999998</v>
      </c>
      <c r="AP3356">
        <v>131.734375</v>
      </c>
      <c r="AQ3356">
        <f>VLOOKUP(AL3356,工作表1!$F$3:$G$1000,2,FALSE)</f>
        <v>3.5</v>
      </c>
      <c r="AR3356" t="str">
        <f>VLOOKUP(AL3356,工作表1!$F$3:$H$1000,3,FALSE)</f>
        <v>2020/5/15</v>
      </c>
      <c r="AS3356">
        <f t="shared" si="1728"/>
        <v>0.13200000000000001</v>
      </c>
      <c r="AT3356">
        <f t="shared" si="1729"/>
        <v>3.3679999999999999</v>
      </c>
      <c r="AU3356" s="43">
        <f t="shared" si="1744"/>
        <v>41409</v>
      </c>
      <c r="AV3356" s="43">
        <f t="shared" si="1730"/>
        <v>41547</v>
      </c>
      <c r="AW3356" s="45">
        <f t="shared" si="1745"/>
        <v>1.430939226519337</v>
      </c>
      <c r="AX3356" s="45">
        <f t="shared" si="1746"/>
        <v>3.0706652539165971</v>
      </c>
      <c r="AY3356" s="47">
        <f t="shared" si="1747"/>
        <v>115.89956457424806</v>
      </c>
      <c r="AZ3356" s="47">
        <f t="shared" si="1748"/>
        <v>131.29024434969199</v>
      </c>
      <c r="BA3356" s="43"/>
      <c r="BC3356" s="2">
        <v>41374</v>
      </c>
      <c r="BD3356" t="str">
        <v>912828NT</v>
      </c>
      <c r="BE3356">
        <v>-3.4235000000000002</v>
      </c>
      <c r="BF3356">
        <v>0.28338999999999998</v>
      </c>
      <c r="BG3356">
        <v>0.82050000000000001</v>
      </c>
      <c r="BH3356">
        <v>131.609375</v>
      </c>
      <c r="BI3356">
        <f>VLOOKUP(BD3356,工作表1!$K$3:$L$1000,2,FALSE)</f>
        <v>2.625</v>
      </c>
      <c r="BJ3356" t="str">
        <f>VLOOKUP(BD3356,工作表1!$K$3:$M$1000,3,FALSE)</f>
        <v>2020/8/15</v>
      </c>
      <c r="BK3356">
        <f t="shared" si="1731"/>
        <v>0.13100000000000001</v>
      </c>
      <c r="BL3356">
        <f t="shared" si="1732"/>
        <v>2.4939999999999998</v>
      </c>
      <c r="BM3356" s="43">
        <f t="shared" si="1749"/>
        <v>41501</v>
      </c>
      <c r="BN3356" s="43">
        <f t="shared" si="1733"/>
        <v>41639</v>
      </c>
      <c r="BO3356" s="45">
        <f t="shared" si="1750"/>
        <v>0.39882596685082872</v>
      </c>
      <c r="BP3356" s="45">
        <f t="shared" si="1751"/>
        <v>2.2974561038371304</v>
      </c>
      <c r="BQ3356" s="47">
        <f t="shared" si="1752"/>
        <v>109.65367928733578</v>
      </c>
      <c r="BR3356" s="47">
        <f t="shared" si="1753"/>
        <v>129.76965423091798</v>
      </c>
    </row>
    <row r="3357" spans="6:70" x14ac:dyDescent="0.25">
      <c r="F3357" s="2">
        <v>41484</v>
      </c>
      <c r="G3357">
        <v>0.10249999999999999</v>
      </c>
      <c r="H3357" s="43">
        <v>41536</v>
      </c>
      <c r="I3357">
        <v>2.1225000000000001</v>
      </c>
      <c r="L3357" s="2">
        <v>41374</v>
      </c>
      <c r="M3357" t="str">
        <v>912828MP</v>
      </c>
      <c r="N3357">
        <v>1.8838999999999999</v>
      </c>
      <c r="O3357">
        <v>-8.6470000000000005E-2</v>
      </c>
      <c r="P3357">
        <v>0.87370000000000003</v>
      </c>
      <c r="Q3357">
        <v>132.421875</v>
      </c>
      <c r="R3357">
        <f>VLOOKUP(M3357,工作表1!$A$3:$B$1000,2,FALSE)</f>
        <v>3.625</v>
      </c>
      <c r="S3357" t="str">
        <f>VLOOKUP(M3357,工作表1!$A$3:$C$1000,3,FALSE)</f>
        <v>2020/2/15</v>
      </c>
      <c r="T3357">
        <f t="shared" si="1723"/>
        <v>0.13100000000000001</v>
      </c>
      <c r="U3357">
        <f t="shared" si="1722"/>
        <v>3.4939999999999998</v>
      </c>
      <c r="V3357" s="43">
        <f t="shared" si="1734"/>
        <v>41501</v>
      </c>
      <c r="W3357" s="43">
        <f t="shared" si="1724"/>
        <v>41453</v>
      </c>
      <c r="X3357" s="45">
        <f t="shared" si="1735"/>
        <v>0.55075966850828728</v>
      </c>
      <c r="Y3357" s="45">
        <f t="shared" si="1736"/>
        <v>1.3254172027548625</v>
      </c>
      <c r="Z3357" s="47">
        <f t="shared" si="1737"/>
        <v>116.49414054957292</v>
      </c>
      <c r="AA3357" s="47">
        <f t="shared" si="1738"/>
        <v>132.25967854318441</v>
      </c>
      <c r="AB3357" s="45">
        <f t="shared" si="1739"/>
        <v>1.1976</v>
      </c>
      <c r="AC3357" s="2" t="str">
        <f t="shared" si="1725"/>
        <v>TY1</v>
      </c>
      <c r="AD3357">
        <f t="shared" si="1726"/>
        <v>132.421875</v>
      </c>
      <c r="AE3357">
        <f t="shared" si="1727"/>
        <v>131.609375</v>
      </c>
      <c r="AF3357" s="49">
        <f t="shared" si="1754"/>
        <v>0.8125</v>
      </c>
      <c r="AG3357" s="3">
        <f t="shared" si="1740"/>
        <v>132.25967854318441</v>
      </c>
      <c r="AH3357">
        <f t="shared" si="1741"/>
        <v>131.1677382223599</v>
      </c>
      <c r="AI3357" s="51">
        <f t="shared" si="1742"/>
        <v>1.0919403208245058</v>
      </c>
      <c r="AJ3357" s="52">
        <f t="shared" si="1743"/>
        <v>0.27944032082450576</v>
      </c>
      <c r="AK3357" s="2">
        <v>41374</v>
      </c>
      <c r="AL3357" t="str">
        <v>912828ND</v>
      </c>
      <c r="AM3357">
        <v>3.8450000000000002</v>
      </c>
      <c r="AN3357">
        <v>-6.7150000000000001E-2</v>
      </c>
      <c r="AO3357">
        <v>0.86709999999999998</v>
      </c>
      <c r="AP3357">
        <v>131.609375</v>
      </c>
      <c r="AQ3357">
        <f>VLOOKUP(AL3357,工作表1!$F$3:$G$1000,2,FALSE)</f>
        <v>3.5</v>
      </c>
      <c r="AR3357" t="str">
        <f>VLOOKUP(AL3357,工作表1!$F$3:$H$1000,3,FALSE)</f>
        <v>2020/5/15</v>
      </c>
      <c r="AS3357">
        <f t="shared" si="1728"/>
        <v>0.13100000000000001</v>
      </c>
      <c r="AT3357">
        <f t="shared" si="1729"/>
        <v>3.3689999999999998</v>
      </c>
      <c r="AU3357" s="43">
        <f t="shared" si="1744"/>
        <v>41409</v>
      </c>
      <c r="AV3357" s="43">
        <f t="shared" si="1730"/>
        <v>41547</v>
      </c>
      <c r="AW3357" s="45">
        <f t="shared" si="1745"/>
        <v>1.4212707182320443</v>
      </c>
      <c r="AX3357" s="45">
        <f t="shared" si="1746"/>
        <v>3.0705857867251951</v>
      </c>
      <c r="AY3357" s="47">
        <f t="shared" si="1747"/>
        <v>115.80585117029474</v>
      </c>
      <c r="AZ3357" s="47">
        <f t="shared" si="1748"/>
        <v>131.1677382223599</v>
      </c>
      <c r="BA3357" s="43"/>
      <c r="BC3357" s="2">
        <v>41373</v>
      </c>
      <c r="BD3357" t="str">
        <v>912828NT</v>
      </c>
      <c r="BE3357">
        <v>-2.6432000000000002</v>
      </c>
      <c r="BF3357">
        <v>0.24227000000000001</v>
      </c>
      <c r="BG3357">
        <v>0.82050000000000001</v>
      </c>
      <c r="BH3357">
        <v>132</v>
      </c>
      <c r="BI3357">
        <f>VLOOKUP(BD3357,工作表1!$K$3:$L$1000,2,FALSE)</f>
        <v>2.625</v>
      </c>
      <c r="BJ3357" t="str">
        <f>VLOOKUP(BD3357,工作表1!$K$3:$M$1000,3,FALSE)</f>
        <v>2020/8/15</v>
      </c>
      <c r="BK3357">
        <f t="shared" si="1731"/>
        <v>0.13159999999999999</v>
      </c>
      <c r="BL3357">
        <f t="shared" si="1732"/>
        <v>2.4933999999999998</v>
      </c>
      <c r="BM3357" s="43">
        <f t="shared" si="1749"/>
        <v>41501</v>
      </c>
      <c r="BN3357" s="43">
        <f t="shared" si="1733"/>
        <v>41639</v>
      </c>
      <c r="BO3357" s="45">
        <f t="shared" si="1750"/>
        <v>0.39157458563535913</v>
      </c>
      <c r="BP3357" s="45">
        <f t="shared" si="1751"/>
        <v>2.2973965034435784</v>
      </c>
      <c r="BQ3357" s="47">
        <f t="shared" si="1752"/>
        <v>110.01344222741875</v>
      </c>
      <c r="BR3357" s="47">
        <f t="shared" si="1753"/>
        <v>130.19399054742414</v>
      </c>
    </row>
    <row r="3358" spans="6:70" x14ac:dyDescent="0.25">
      <c r="F3358" s="2">
        <v>41481</v>
      </c>
      <c r="G3358">
        <v>0.10375</v>
      </c>
      <c r="H3358" s="43">
        <v>41535</v>
      </c>
      <c r="I3358">
        <v>2.0497999999999998</v>
      </c>
      <c r="L3358" s="2">
        <v>41373</v>
      </c>
      <c r="M3358" t="str">
        <v>912828MP</v>
      </c>
      <c r="N3358">
        <v>2.1143000000000001</v>
      </c>
      <c r="O3358">
        <v>-0.11645999999999999</v>
      </c>
      <c r="P3358">
        <v>0.87370000000000003</v>
      </c>
      <c r="Q3358">
        <v>132.8125</v>
      </c>
      <c r="R3358">
        <f>VLOOKUP(M3358,工作表1!$A$3:$B$1000,2,FALSE)</f>
        <v>3.625</v>
      </c>
      <c r="S3358" t="str">
        <f>VLOOKUP(M3358,工作表1!$A$3:$C$1000,3,FALSE)</f>
        <v>2020/2/15</v>
      </c>
      <c r="T3358">
        <f t="shared" si="1723"/>
        <v>0.13159999999999999</v>
      </c>
      <c r="U3358">
        <f t="shared" si="1722"/>
        <v>3.4933999999999998</v>
      </c>
      <c r="V3358" s="43">
        <f t="shared" si="1734"/>
        <v>41501</v>
      </c>
      <c r="W3358" s="43">
        <f t="shared" si="1724"/>
        <v>41453</v>
      </c>
      <c r="X3358" s="45">
        <f t="shared" si="1735"/>
        <v>0.54074585635359118</v>
      </c>
      <c r="Y3358" s="45">
        <f t="shared" si="1736"/>
        <v>1.3253348974494816</v>
      </c>
      <c r="Z3358" s="47">
        <f t="shared" si="1737"/>
        <v>116.85363172682591</v>
      </c>
      <c r="AA3358" s="47">
        <f t="shared" si="1738"/>
        <v>132.65751096262281</v>
      </c>
      <c r="AB3358" s="45">
        <f t="shared" si="1739"/>
        <v>1.1531</v>
      </c>
      <c r="AC3358" s="2" t="str">
        <f t="shared" si="1725"/>
        <v>TY1</v>
      </c>
      <c r="AD3358">
        <f t="shared" si="1726"/>
        <v>132.8125</v>
      </c>
      <c r="AE3358">
        <f t="shared" si="1727"/>
        <v>132</v>
      </c>
      <c r="AF3358" s="49">
        <f t="shared" si="1754"/>
        <v>0.8125</v>
      </c>
      <c r="AG3358" s="3">
        <f t="shared" si="1740"/>
        <v>132.65751096262281</v>
      </c>
      <c r="AH3358">
        <f t="shared" si="1741"/>
        <v>131.60574550665453</v>
      </c>
      <c r="AI3358" s="51">
        <f t="shared" si="1742"/>
        <v>1.0517654559682796</v>
      </c>
      <c r="AJ3358" s="52">
        <f t="shared" si="1743"/>
        <v>0.23926545596827964</v>
      </c>
      <c r="AK3358" s="2">
        <v>41373</v>
      </c>
      <c r="AL3358" t="str">
        <v>912828ND</v>
      </c>
      <c r="AM3358">
        <v>5.0426000000000002</v>
      </c>
      <c r="AN3358">
        <v>-0.14219000000000001</v>
      </c>
      <c r="AO3358">
        <v>0.86709999999999998</v>
      </c>
      <c r="AP3358">
        <v>132</v>
      </c>
      <c r="AQ3358">
        <f>VLOOKUP(AL3358,工作表1!$F$3:$G$1000,2,FALSE)</f>
        <v>3.5</v>
      </c>
      <c r="AR3358" t="str">
        <f>VLOOKUP(AL3358,工作表1!$F$3:$H$1000,3,FALSE)</f>
        <v>2020/5/15</v>
      </c>
      <c r="AS3358">
        <f t="shared" si="1728"/>
        <v>0.13159999999999999</v>
      </c>
      <c r="AT3358">
        <f t="shared" si="1729"/>
        <v>3.3683999999999998</v>
      </c>
      <c r="AU3358" s="43">
        <f t="shared" si="1744"/>
        <v>41409</v>
      </c>
      <c r="AV3358" s="43">
        <f t="shared" si="1730"/>
        <v>41547</v>
      </c>
      <c r="AW3358" s="45">
        <f t="shared" si="1745"/>
        <v>1.4116022099447514</v>
      </c>
      <c r="AX3358" s="45">
        <f t="shared" si="1746"/>
        <v>3.0705063195337923</v>
      </c>
      <c r="AY3358" s="47">
        <f t="shared" si="1747"/>
        <v>116.19739561222957</v>
      </c>
      <c r="AZ3358" s="47">
        <f t="shared" si="1748"/>
        <v>131.60574550665453</v>
      </c>
      <c r="BA3358" s="43"/>
      <c r="BC3358" s="2">
        <v>41372</v>
      </c>
      <c r="BD3358" t="str">
        <v>912828NT</v>
      </c>
      <c r="BE3358">
        <v>-1.8494999999999999</v>
      </c>
      <c r="BF3358">
        <v>0.20124</v>
      </c>
      <c r="BG3358">
        <v>0.82050000000000001</v>
      </c>
      <c r="BH3358">
        <v>132.046875</v>
      </c>
      <c r="BI3358">
        <f>VLOOKUP(BD3358,工作表1!$K$3:$L$1000,2,FALSE)</f>
        <v>2.625</v>
      </c>
      <c r="BJ3358" t="str">
        <f>VLOOKUP(BD3358,工作表1!$K$3:$M$1000,3,FALSE)</f>
        <v>2020/8/15</v>
      </c>
      <c r="BK3358">
        <f t="shared" si="1731"/>
        <v>0.13100000000000001</v>
      </c>
      <c r="BL3358">
        <f t="shared" si="1732"/>
        <v>2.4939999999999998</v>
      </c>
      <c r="BM3358" s="43">
        <f t="shared" si="1749"/>
        <v>41501</v>
      </c>
      <c r="BN3358" s="43">
        <f t="shared" si="1733"/>
        <v>41639</v>
      </c>
      <c r="BO3358" s="45">
        <f t="shared" si="1750"/>
        <v>0.38432320441988949</v>
      </c>
      <c r="BP3358" s="45">
        <f t="shared" si="1751"/>
        <v>2.2973369030500264</v>
      </c>
      <c r="BQ3358" s="47">
        <f t="shared" si="1752"/>
        <v>110.09073463133863</v>
      </c>
      <c r="BR3358" s="47">
        <f t="shared" si="1753"/>
        <v>130.27298393949837</v>
      </c>
    </row>
    <row r="3359" spans="6:70" x14ac:dyDescent="0.25">
      <c r="F3359" s="2">
        <v>41480</v>
      </c>
      <c r="G3359">
        <v>0.10199999999999999</v>
      </c>
      <c r="H3359" s="43">
        <v>41534</v>
      </c>
      <c r="I3359">
        <v>2.2444999999999999</v>
      </c>
      <c r="L3359" s="2">
        <v>41372</v>
      </c>
      <c r="M3359" t="str">
        <v>912828MP</v>
      </c>
      <c r="N3359">
        <v>2.4466000000000001</v>
      </c>
      <c r="O3359">
        <v>-0.15912999999999999</v>
      </c>
      <c r="P3359">
        <v>0.87370000000000003</v>
      </c>
      <c r="Q3359">
        <v>132.859375</v>
      </c>
      <c r="R3359">
        <f>VLOOKUP(M3359,工作表1!$A$3:$B$1000,2,FALSE)</f>
        <v>3.625</v>
      </c>
      <c r="S3359" t="str">
        <f>VLOOKUP(M3359,工作表1!$A$3:$C$1000,3,FALSE)</f>
        <v>2020/2/15</v>
      </c>
      <c r="T3359">
        <f t="shared" si="1723"/>
        <v>0.13100000000000001</v>
      </c>
      <c r="U3359">
        <f t="shared" si="1722"/>
        <v>3.4939999999999998</v>
      </c>
      <c r="V3359" s="43">
        <f t="shared" si="1734"/>
        <v>41501</v>
      </c>
      <c r="W3359" s="43">
        <f t="shared" si="1724"/>
        <v>41453</v>
      </c>
      <c r="X3359" s="45">
        <f t="shared" si="1735"/>
        <v>0.53073204419889497</v>
      </c>
      <c r="Y3359" s="45">
        <f t="shared" si="1736"/>
        <v>1.3252525921441003</v>
      </c>
      <c r="Z3359" s="47">
        <f t="shared" si="1737"/>
        <v>116.91736535550336</v>
      </c>
      <c r="AA3359" s="47">
        <f t="shared" si="1738"/>
        <v>132.71653042348407</v>
      </c>
      <c r="AB3359" s="45">
        <f t="shared" si="1739"/>
        <v>1.1554</v>
      </c>
      <c r="AC3359" s="2" t="str">
        <f t="shared" si="1725"/>
        <v>TY1</v>
      </c>
      <c r="AD3359">
        <f t="shared" si="1726"/>
        <v>132.859375</v>
      </c>
      <c r="AE3359">
        <f t="shared" si="1727"/>
        <v>132.046875</v>
      </c>
      <c r="AF3359" s="49">
        <f t="shared" si="1754"/>
        <v>0.8125</v>
      </c>
      <c r="AG3359" s="3">
        <f t="shared" si="1740"/>
        <v>132.71653042348407</v>
      </c>
      <c r="AH3359">
        <f t="shared" si="1741"/>
        <v>131.64641384472614</v>
      </c>
      <c r="AI3359" s="51">
        <f t="shared" si="1742"/>
        <v>1.0701165787579328</v>
      </c>
      <c r="AJ3359" s="52">
        <f t="shared" si="1743"/>
        <v>0.25761657875793276</v>
      </c>
      <c r="AK3359" s="2">
        <v>41372</v>
      </c>
      <c r="AL3359" t="str">
        <v>912828ND</v>
      </c>
      <c r="AM3359">
        <v>4.7682000000000002</v>
      </c>
      <c r="AN3359">
        <v>-0.13519999999999999</v>
      </c>
      <c r="AO3359">
        <v>0.86709999999999998</v>
      </c>
      <c r="AP3359">
        <v>132.046875</v>
      </c>
      <c r="AQ3359">
        <f>VLOOKUP(AL3359,工作表1!$F$3:$G$1000,2,FALSE)</f>
        <v>3.5</v>
      </c>
      <c r="AR3359" t="str">
        <f>VLOOKUP(AL3359,工作表1!$F$3:$H$1000,3,FALSE)</f>
        <v>2020/5/15</v>
      </c>
      <c r="AS3359">
        <f t="shared" si="1728"/>
        <v>0.13100000000000001</v>
      </c>
      <c r="AT3359">
        <f t="shared" si="1729"/>
        <v>3.3689999999999998</v>
      </c>
      <c r="AU3359" s="43">
        <f t="shared" si="1744"/>
        <v>41409</v>
      </c>
      <c r="AV3359" s="43">
        <f t="shared" si="1730"/>
        <v>41547</v>
      </c>
      <c r="AW3359" s="45">
        <f t="shared" si="1745"/>
        <v>1.4019337016574585</v>
      </c>
      <c r="AX3359" s="45">
        <f t="shared" si="1746"/>
        <v>3.0704268523423899</v>
      </c>
      <c r="AY3359" s="47">
        <f t="shared" si="1747"/>
        <v>116.24498412056113</v>
      </c>
      <c r="AZ3359" s="47">
        <f t="shared" si="1748"/>
        <v>131.64641384472614</v>
      </c>
      <c r="BA3359" s="43"/>
      <c r="BC3359" s="2">
        <v>41369</v>
      </c>
      <c r="BD3359" t="str">
        <v>912828NT</v>
      </c>
      <c r="BE3359">
        <v>-1.9148000000000001</v>
      </c>
      <c r="BF3359">
        <v>0.21331</v>
      </c>
      <c r="BG3359">
        <v>0.82050000000000001</v>
      </c>
      <c r="BH3359">
        <v>132.375</v>
      </c>
      <c r="BI3359">
        <f>VLOOKUP(BD3359,工作表1!$K$3:$L$1000,2,FALSE)</f>
        <v>2.625</v>
      </c>
      <c r="BJ3359" t="str">
        <f>VLOOKUP(BD3359,工作表1!$K$3:$M$1000,3,FALSE)</f>
        <v>2020/8/15</v>
      </c>
      <c r="BK3359">
        <f t="shared" si="1731"/>
        <v>0.13200000000000001</v>
      </c>
      <c r="BL3359">
        <f t="shared" si="1732"/>
        <v>2.4929999999999999</v>
      </c>
      <c r="BM3359" s="43">
        <f t="shared" si="1749"/>
        <v>41501</v>
      </c>
      <c r="BN3359" s="43">
        <f t="shared" si="1733"/>
        <v>41639</v>
      </c>
      <c r="BO3359" s="45">
        <f t="shared" si="1750"/>
        <v>0.3770718232044199</v>
      </c>
      <c r="BP3359" s="45">
        <f t="shared" si="1751"/>
        <v>2.2972773026564743</v>
      </c>
      <c r="BQ3359" s="47">
        <f t="shared" si="1752"/>
        <v>110.35608318503836</v>
      </c>
      <c r="BR3359" s="47">
        <f t="shared" si="1753"/>
        <v>130.58261655535463</v>
      </c>
    </row>
    <row r="3360" spans="6:70" x14ac:dyDescent="0.25">
      <c r="F3360" s="2">
        <v>41479</v>
      </c>
      <c r="G3360">
        <v>0.107</v>
      </c>
      <c r="H3360" s="43">
        <v>41533</v>
      </c>
      <c r="I3360">
        <v>2.2494000000000001</v>
      </c>
      <c r="L3360" s="2">
        <v>41369</v>
      </c>
      <c r="M3360" t="str">
        <v>912828MP</v>
      </c>
      <c r="N3360">
        <v>2.395</v>
      </c>
      <c r="O3360">
        <v>-0.1426</v>
      </c>
      <c r="P3360">
        <v>0.87370000000000003</v>
      </c>
      <c r="Q3360">
        <v>133.15625</v>
      </c>
      <c r="R3360">
        <f>VLOOKUP(M3360,工作表1!$A$3:$B$1000,2,FALSE)</f>
        <v>3.625</v>
      </c>
      <c r="S3360" t="str">
        <f>VLOOKUP(M3360,工作表1!$A$3:$C$1000,3,FALSE)</f>
        <v>2020/2/15</v>
      </c>
      <c r="T3360">
        <f t="shared" si="1723"/>
        <v>0.13200000000000001</v>
      </c>
      <c r="U3360">
        <f t="shared" si="1722"/>
        <v>3.4929999999999999</v>
      </c>
      <c r="V3360" s="43">
        <f t="shared" si="1734"/>
        <v>41501</v>
      </c>
      <c r="W3360" s="43">
        <f t="shared" si="1724"/>
        <v>41453</v>
      </c>
      <c r="X3360" s="45">
        <f t="shared" si="1735"/>
        <v>0.52071823204419887</v>
      </c>
      <c r="Y3360" s="45">
        <f t="shared" si="1736"/>
        <v>1.3251702868387194</v>
      </c>
      <c r="Z3360" s="47">
        <f t="shared" si="1737"/>
        <v>117.1826977660532</v>
      </c>
      <c r="AA3360" s="47">
        <f t="shared" si="1738"/>
        <v>133.00669953358309</v>
      </c>
      <c r="AB3360" s="45">
        <f t="shared" si="1739"/>
        <v>1.125</v>
      </c>
      <c r="AC3360" s="2" t="str">
        <f t="shared" si="1725"/>
        <v>TY1</v>
      </c>
      <c r="AD3360">
        <f t="shared" si="1726"/>
        <v>133.15625</v>
      </c>
      <c r="AE3360">
        <f t="shared" si="1727"/>
        <v>132.375</v>
      </c>
      <c r="AF3360" s="49">
        <f t="shared" si="1754"/>
        <v>0.78125</v>
      </c>
      <c r="AG3360" s="3">
        <f t="shared" si="1740"/>
        <v>133.00669953358309</v>
      </c>
      <c r="AH3360">
        <f t="shared" si="1741"/>
        <v>131.95681542414346</v>
      </c>
      <c r="AI3360" s="51">
        <f t="shared" si="1742"/>
        <v>1.0498841094396312</v>
      </c>
      <c r="AJ3360" s="52">
        <f t="shared" si="1743"/>
        <v>0.26863410943963117</v>
      </c>
      <c r="AK3360" s="2">
        <v>41369</v>
      </c>
      <c r="AL3360" t="str">
        <v>912828ND</v>
      </c>
      <c r="AM3360">
        <v>4.5545999999999998</v>
      </c>
      <c r="AN3360">
        <v>-0.11126999999999999</v>
      </c>
      <c r="AO3360">
        <v>0.86709999999999998</v>
      </c>
      <c r="AP3360">
        <v>132.375</v>
      </c>
      <c r="AQ3360">
        <f>VLOOKUP(AL3360,工作表1!$F$3:$G$1000,2,FALSE)</f>
        <v>3.5</v>
      </c>
      <c r="AR3360" t="str">
        <f>VLOOKUP(AL3360,工作表1!$F$3:$H$1000,3,FALSE)</f>
        <v>2020/5/15</v>
      </c>
      <c r="AS3360">
        <f t="shared" si="1728"/>
        <v>0.13200000000000001</v>
      </c>
      <c r="AT3360">
        <f t="shared" si="1729"/>
        <v>3.3679999999999999</v>
      </c>
      <c r="AU3360" s="43">
        <f t="shared" si="1744"/>
        <v>41409</v>
      </c>
      <c r="AV3360" s="43">
        <f t="shared" si="1730"/>
        <v>41547</v>
      </c>
      <c r="AW3360" s="45">
        <f t="shared" si="1745"/>
        <v>1.3922651933701657</v>
      </c>
      <c r="AX3360" s="45">
        <f t="shared" si="1746"/>
        <v>3.0703473851509875</v>
      </c>
      <c r="AY3360" s="47">
        <f t="shared" si="1747"/>
        <v>116.52568387801909</v>
      </c>
      <c r="AZ3360" s="47">
        <f t="shared" si="1748"/>
        <v>131.95681542414346</v>
      </c>
      <c r="BA3360" s="43"/>
      <c r="BC3360" s="2">
        <v>41368</v>
      </c>
      <c r="BD3360" t="str">
        <v>912828NT</v>
      </c>
      <c r="BE3360">
        <v>-4.0559000000000003</v>
      </c>
      <c r="BF3360">
        <v>0.29403000000000001</v>
      </c>
      <c r="BG3360">
        <v>0.82050000000000001</v>
      </c>
      <c r="BH3360">
        <v>132.03125</v>
      </c>
      <c r="BI3360">
        <f>VLOOKUP(BD3360,工作表1!$K$3:$L$1000,2,FALSE)</f>
        <v>2.625</v>
      </c>
      <c r="BJ3360" t="str">
        <f>VLOOKUP(BD3360,工作表1!$K$3:$M$1000,3,FALSE)</f>
        <v>2020/8/15</v>
      </c>
      <c r="BK3360">
        <f t="shared" si="1731"/>
        <v>0.13200000000000001</v>
      </c>
      <c r="BL3360">
        <f t="shared" si="1732"/>
        <v>2.4929999999999999</v>
      </c>
      <c r="BM3360" s="43">
        <f t="shared" si="1749"/>
        <v>41501</v>
      </c>
      <c r="BN3360" s="43">
        <f t="shared" si="1733"/>
        <v>41639</v>
      </c>
      <c r="BO3360" s="45">
        <f t="shared" si="1750"/>
        <v>0.35531767955801102</v>
      </c>
      <c r="BP3360" s="45">
        <f t="shared" si="1751"/>
        <v>2.2970985014758192</v>
      </c>
      <c r="BQ3360" s="47">
        <f t="shared" si="1752"/>
        <v>110.02819784417092</v>
      </c>
      <c r="BR3360" s="47">
        <f t="shared" si="1753"/>
        <v>130.13900048624672</v>
      </c>
    </row>
    <row r="3361" spans="6:70" x14ac:dyDescent="0.25">
      <c r="F3361" s="2">
        <v>41478</v>
      </c>
      <c r="G3361">
        <v>0.105</v>
      </c>
      <c r="H3361" s="43">
        <v>41530</v>
      </c>
      <c r="I3361">
        <v>2.3033000000000001</v>
      </c>
      <c r="L3361" s="2">
        <v>41368</v>
      </c>
      <c r="M3361" t="str">
        <v>912828MP</v>
      </c>
      <c r="N3361">
        <v>2.181</v>
      </c>
      <c r="O3361">
        <v>-0.11225</v>
      </c>
      <c r="P3361">
        <v>0.87370000000000003</v>
      </c>
      <c r="Q3361">
        <v>132.84375</v>
      </c>
      <c r="R3361">
        <f>VLOOKUP(M3361,工作表1!$A$3:$B$1000,2,FALSE)</f>
        <v>3.625</v>
      </c>
      <c r="S3361" t="str">
        <f>VLOOKUP(M3361,工作表1!$A$3:$C$1000,3,FALSE)</f>
        <v>2020/2/15</v>
      </c>
      <c r="T3361">
        <f t="shared" si="1723"/>
        <v>0.13200000000000001</v>
      </c>
      <c r="U3361">
        <f t="shared" si="1722"/>
        <v>3.4929999999999999</v>
      </c>
      <c r="V3361" s="43">
        <f t="shared" si="1734"/>
        <v>41501</v>
      </c>
      <c r="W3361" s="43">
        <f t="shared" si="1724"/>
        <v>41453</v>
      </c>
      <c r="X3361" s="45">
        <f t="shared" si="1735"/>
        <v>0.49067679558011046</v>
      </c>
      <c r="Y3361" s="45">
        <f t="shared" si="1736"/>
        <v>1.3249233709225763</v>
      </c>
      <c r="Z3361" s="47">
        <f t="shared" si="1737"/>
        <v>116.93131798441493</v>
      </c>
      <c r="AA3361" s="47">
        <f t="shared" si="1738"/>
        <v>132.67766047501163</v>
      </c>
      <c r="AB3361" s="45">
        <f t="shared" si="1739"/>
        <v>1.1507000000000001</v>
      </c>
      <c r="AC3361" s="2" t="str">
        <f t="shared" si="1725"/>
        <v>TY1</v>
      </c>
      <c r="AD3361">
        <f t="shared" si="1726"/>
        <v>132.84375</v>
      </c>
      <c r="AE3361">
        <f t="shared" si="1727"/>
        <v>132.03125</v>
      </c>
      <c r="AF3361" s="49">
        <f t="shared" si="1754"/>
        <v>0.8125</v>
      </c>
      <c r="AG3361" s="3">
        <f t="shared" si="1740"/>
        <v>132.67766047501163</v>
      </c>
      <c r="AH3361">
        <f t="shared" si="1741"/>
        <v>131.60778783747753</v>
      </c>
      <c r="AI3361" s="51">
        <f t="shared" si="1742"/>
        <v>1.0698726375341039</v>
      </c>
      <c r="AJ3361" s="52">
        <f t="shared" si="1743"/>
        <v>0.25737263753410389</v>
      </c>
      <c r="AK3361" s="2">
        <v>41368</v>
      </c>
      <c r="AL3361" t="str">
        <v>912828ND</v>
      </c>
      <c r="AM3361">
        <v>4.702</v>
      </c>
      <c r="AN3361">
        <v>-0.11562</v>
      </c>
      <c r="AO3361">
        <v>0.86709999999999998</v>
      </c>
      <c r="AP3361">
        <v>132.03125</v>
      </c>
      <c r="AQ3361">
        <f>VLOOKUP(AL3361,工作表1!$F$3:$G$1000,2,FALSE)</f>
        <v>3.5</v>
      </c>
      <c r="AR3361" t="str">
        <f>VLOOKUP(AL3361,工作表1!$F$3:$H$1000,3,FALSE)</f>
        <v>2020/5/15</v>
      </c>
      <c r="AS3361">
        <f t="shared" si="1728"/>
        <v>0.13200000000000001</v>
      </c>
      <c r="AT3361">
        <f t="shared" si="1729"/>
        <v>3.3679999999999999</v>
      </c>
      <c r="AU3361" s="43">
        <f t="shared" si="1744"/>
        <v>41409</v>
      </c>
      <c r="AV3361" s="43">
        <f t="shared" si="1730"/>
        <v>41547</v>
      </c>
      <c r="AW3361" s="45">
        <f t="shared" si="1745"/>
        <v>1.3632596685082874</v>
      </c>
      <c r="AX3361" s="45">
        <f t="shared" si="1746"/>
        <v>3.0701089835767803</v>
      </c>
      <c r="AY3361" s="47">
        <f t="shared" si="1747"/>
        <v>116.25914370145668</v>
      </c>
      <c r="AZ3361" s="47">
        <f t="shared" si="1748"/>
        <v>131.60778783747753</v>
      </c>
      <c r="BA3361" s="43"/>
      <c r="BC3361" s="2">
        <v>41367</v>
      </c>
      <c r="BD3361" t="str">
        <v>912828NT</v>
      </c>
      <c r="BE3361">
        <v>-5.3756000000000004</v>
      </c>
      <c r="BF3361">
        <v>0.32916000000000001</v>
      </c>
      <c r="BG3361">
        <v>0.82050000000000001</v>
      </c>
      <c r="BH3361">
        <v>131.5625</v>
      </c>
      <c r="BI3361">
        <f>VLOOKUP(BD3361,工作表1!$K$3:$L$1000,2,FALSE)</f>
        <v>2.625</v>
      </c>
      <c r="BJ3361" t="str">
        <f>VLOOKUP(BD3361,工作表1!$K$3:$M$1000,3,FALSE)</f>
        <v>2020/8/15</v>
      </c>
      <c r="BK3361">
        <f t="shared" si="1731"/>
        <v>0.13500000000000001</v>
      </c>
      <c r="BL3361">
        <f t="shared" si="1732"/>
        <v>2.4900000000000002</v>
      </c>
      <c r="BM3361" s="43">
        <f t="shared" si="1749"/>
        <v>41501</v>
      </c>
      <c r="BN3361" s="43">
        <f t="shared" si="1733"/>
        <v>41639</v>
      </c>
      <c r="BO3361" s="45">
        <f t="shared" si="1750"/>
        <v>0.34806629834254144</v>
      </c>
      <c r="BP3361" s="45">
        <f t="shared" si="1751"/>
        <v>2.2970389010822672</v>
      </c>
      <c r="BQ3361" s="47">
        <f t="shared" si="1752"/>
        <v>109.62150550547307</v>
      </c>
      <c r="BR3361" s="47">
        <f t="shared" si="1753"/>
        <v>129.63142231849162</v>
      </c>
    </row>
    <row r="3362" spans="6:70" x14ac:dyDescent="0.25">
      <c r="F3362" s="2">
        <v>41477</v>
      </c>
      <c r="G3362">
        <v>0.1062</v>
      </c>
      <c r="H3362" s="43">
        <v>41529</v>
      </c>
      <c r="I3362">
        <v>2.3351000000000002</v>
      </c>
      <c r="L3362" s="2">
        <v>41367</v>
      </c>
      <c r="M3362" t="str">
        <v>912828MP</v>
      </c>
      <c r="N3362">
        <v>2.0308999999999999</v>
      </c>
      <c r="O3362">
        <v>-0.10127</v>
      </c>
      <c r="P3362">
        <v>0.87370000000000003</v>
      </c>
      <c r="Q3362">
        <v>132.40625</v>
      </c>
      <c r="R3362">
        <f>VLOOKUP(M3362,工作表1!$A$3:$B$1000,2,FALSE)</f>
        <v>3.625</v>
      </c>
      <c r="S3362" t="str">
        <f>VLOOKUP(M3362,工作表1!$A$3:$C$1000,3,FALSE)</f>
        <v>2020/2/15</v>
      </c>
      <c r="T3362">
        <f t="shared" si="1723"/>
        <v>0.13500000000000001</v>
      </c>
      <c r="U3362">
        <f t="shared" si="1722"/>
        <v>3.49</v>
      </c>
      <c r="V3362" s="43">
        <f t="shared" si="1734"/>
        <v>41501</v>
      </c>
      <c r="W3362" s="43">
        <f t="shared" si="1724"/>
        <v>41453</v>
      </c>
      <c r="X3362" s="45">
        <f t="shared" si="1735"/>
        <v>0.48066298342541436</v>
      </c>
      <c r="Y3362" s="45">
        <f t="shared" si="1736"/>
        <v>1.3248410656171952</v>
      </c>
      <c r="Z3362" s="47">
        <f t="shared" si="1737"/>
        <v>116.55616181203878</v>
      </c>
      <c r="AA3362" s="47">
        <f t="shared" si="1738"/>
        <v>132.23530987375108</v>
      </c>
      <c r="AB3362" s="45">
        <f t="shared" si="1739"/>
        <v>1.1951000000000001</v>
      </c>
      <c r="AC3362" s="2" t="str">
        <f t="shared" si="1725"/>
        <v>TY1</v>
      </c>
      <c r="AD3362">
        <f t="shared" si="1726"/>
        <v>132.40625</v>
      </c>
      <c r="AE3362">
        <f t="shared" si="1727"/>
        <v>131.5625</v>
      </c>
      <c r="AF3362" s="49">
        <f t="shared" si="1754"/>
        <v>0.84375</v>
      </c>
      <c r="AG3362" s="3">
        <f t="shared" si="1740"/>
        <v>132.23530987375108</v>
      </c>
      <c r="AH3362">
        <f t="shared" si="1741"/>
        <v>131.10832857783717</v>
      </c>
      <c r="AI3362" s="51">
        <f t="shared" si="1742"/>
        <v>1.1269812959139074</v>
      </c>
      <c r="AJ3362" s="52">
        <f t="shared" si="1743"/>
        <v>0.28323129591390739</v>
      </c>
      <c r="AK3362" s="2">
        <v>41367</v>
      </c>
      <c r="AL3362" t="str">
        <v>912828ND</v>
      </c>
      <c r="AM3362">
        <v>3.6276999999999999</v>
      </c>
      <c r="AN3362">
        <v>-7.1830000000000005E-2</v>
      </c>
      <c r="AO3362">
        <v>0.86709999999999998</v>
      </c>
      <c r="AP3362">
        <v>131.5625</v>
      </c>
      <c r="AQ3362">
        <f>VLOOKUP(AL3362,工作表1!$F$3:$G$1000,2,FALSE)</f>
        <v>3.5</v>
      </c>
      <c r="AR3362" t="str">
        <f>VLOOKUP(AL3362,工作表1!$F$3:$H$1000,3,FALSE)</f>
        <v>2020/5/15</v>
      </c>
      <c r="AS3362">
        <f t="shared" si="1728"/>
        <v>0.13500000000000001</v>
      </c>
      <c r="AT3362">
        <f t="shared" si="1729"/>
        <v>3.3650000000000002</v>
      </c>
      <c r="AU3362" s="43">
        <f t="shared" si="1744"/>
        <v>41409</v>
      </c>
      <c r="AV3362" s="43">
        <f t="shared" si="1730"/>
        <v>41547</v>
      </c>
      <c r="AW3362" s="45">
        <f t="shared" si="1745"/>
        <v>1.3535911602209945</v>
      </c>
      <c r="AX3362" s="45">
        <f t="shared" si="1746"/>
        <v>3.0700295163853779</v>
      </c>
      <c r="AY3362" s="47">
        <f t="shared" si="1747"/>
        <v>115.83660479203438</v>
      </c>
      <c r="AZ3362" s="47">
        <f t="shared" si="1748"/>
        <v>131.10832857783717</v>
      </c>
      <c r="BA3362" s="43"/>
      <c r="BC3362" s="2">
        <v>41366</v>
      </c>
      <c r="BD3362" t="str">
        <v>912828NT</v>
      </c>
      <c r="BE3362">
        <v>-5.7248999999999999</v>
      </c>
      <c r="BF3362">
        <v>0.35737999999999998</v>
      </c>
      <c r="BG3362">
        <v>0.82050000000000001</v>
      </c>
      <c r="BH3362">
        <v>131.125</v>
      </c>
      <c r="BI3362">
        <f>VLOOKUP(BD3362,工作表1!$K$3:$L$1000,2,FALSE)</f>
        <v>2.625</v>
      </c>
      <c r="BJ3362" t="str">
        <f>VLOOKUP(BD3362,工作表1!$K$3:$M$1000,3,FALSE)</f>
        <v>2020/8/15</v>
      </c>
      <c r="BK3362">
        <f t="shared" si="1731"/>
        <v>0.1381</v>
      </c>
      <c r="BL3362">
        <f t="shared" si="1732"/>
        <v>2.4868999999999999</v>
      </c>
      <c r="BM3362" s="43">
        <f t="shared" si="1749"/>
        <v>41501</v>
      </c>
      <c r="BN3362" s="43">
        <f t="shared" si="1733"/>
        <v>41639</v>
      </c>
      <c r="BO3362" s="45">
        <f t="shared" si="1750"/>
        <v>0.34081491712707185</v>
      </c>
      <c r="BP3362" s="45">
        <f t="shared" si="1751"/>
        <v>2.296979300688716</v>
      </c>
      <c r="BQ3362" s="47">
        <f t="shared" si="1752"/>
        <v>109.24614390211906</v>
      </c>
      <c r="BR3362" s="47">
        <f t="shared" si="1753"/>
        <v>129.16214147866592</v>
      </c>
    </row>
    <row r="3363" spans="6:70" x14ac:dyDescent="0.25">
      <c r="F3363" s="2">
        <v>41474</v>
      </c>
      <c r="G3363">
        <v>0.10249999999999999</v>
      </c>
      <c r="H3363" s="43">
        <v>41528</v>
      </c>
      <c r="I3363">
        <v>2.3300999999999998</v>
      </c>
      <c r="L3363" s="2">
        <v>41366</v>
      </c>
      <c r="M3363" t="str">
        <v>912828MP</v>
      </c>
      <c r="N3363">
        <v>1.6259999999999999</v>
      </c>
      <c r="O3363">
        <v>-4.1489999999999999E-2</v>
      </c>
      <c r="P3363">
        <v>0.87370000000000003</v>
      </c>
      <c r="Q3363">
        <v>131.984375</v>
      </c>
      <c r="R3363">
        <f>VLOOKUP(M3363,工作表1!$A$3:$B$1000,2,FALSE)</f>
        <v>3.625</v>
      </c>
      <c r="S3363" t="str">
        <f>VLOOKUP(M3363,工作表1!$A$3:$C$1000,3,FALSE)</f>
        <v>2020/2/15</v>
      </c>
      <c r="T3363">
        <f t="shared" si="1723"/>
        <v>0.1381</v>
      </c>
      <c r="U3363">
        <f t="shared" si="1722"/>
        <v>3.4868999999999999</v>
      </c>
      <c r="V3363" s="43">
        <f t="shared" si="1734"/>
        <v>41501</v>
      </c>
      <c r="W3363" s="43">
        <f t="shared" si="1724"/>
        <v>41453</v>
      </c>
      <c r="X3363" s="45">
        <f t="shared" si="1735"/>
        <v>0.47064917127071826</v>
      </c>
      <c r="Y3363" s="45">
        <f t="shared" si="1736"/>
        <v>1.3247587603118141</v>
      </c>
      <c r="Z3363" s="47">
        <f t="shared" si="1737"/>
        <v>116.18068880523867</v>
      </c>
      <c r="AA3363" s="47">
        <f t="shared" si="1738"/>
        <v>131.79264305540408</v>
      </c>
      <c r="AB3363" s="45">
        <f t="shared" si="1739"/>
        <v>1.2491000000000001</v>
      </c>
      <c r="AC3363" s="2" t="str">
        <f t="shared" si="1725"/>
        <v>TY1</v>
      </c>
      <c r="AD3363">
        <f t="shared" si="1726"/>
        <v>131.984375</v>
      </c>
      <c r="AE3363">
        <f t="shared" si="1727"/>
        <v>131.125</v>
      </c>
      <c r="AF3363" s="49">
        <f t="shared" si="1754"/>
        <v>0.859375</v>
      </c>
      <c r="AG3363" s="3">
        <f t="shared" si="1740"/>
        <v>131.79264305540408</v>
      </c>
      <c r="AH3363">
        <f t="shared" si="1741"/>
        <v>130.64510167894937</v>
      </c>
      <c r="AI3363" s="51">
        <f t="shared" si="1742"/>
        <v>1.1475413764547113</v>
      </c>
      <c r="AJ3363" s="52">
        <f t="shared" si="1743"/>
        <v>0.28816637645471133</v>
      </c>
      <c r="AK3363" s="2">
        <v>41366</v>
      </c>
      <c r="AL3363" t="str">
        <v>912828ND</v>
      </c>
      <c r="AM3363">
        <v>3.2397999999999998</v>
      </c>
      <c r="AN3363">
        <v>-3.5400000000000001E-2</v>
      </c>
      <c r="AO3363">
        <v>0.86709999999999998</v>
      </c>
      <c r="AP3363">
        <v>131.125</v>
      </c>
      <c r="AQ3363">
        <f>VLOOKUP(AL3363,工作表1!$F$3:$G$1000,2,FALSE)</f>
        <v>3.5</v>
      </c>
      <c r="AR3363" t="str">
        <f>VLOOKUP(AL3363,工作表1!$F$3:$H$1000,3,FALSE)</f>
        <v>2020/5/15</v>
      </c>
      <c r="AS3363">
        <f t="shared" si="1728"/>
        <v>0.1381</v>
      </c>
      <c r="AT3363">
        <f t="shared" si="1729"/>
        <v>3.3618999999999999</v>
      </c>
      <c r="AU3363" s="43">
        <f t="shared" si="1744"/>
        <v>41409</v>
      </c>
      <c r="AV3363" s="43">
        <f t="shared" si="1730"/>
        <v>41547</v>
      </c>
      <c r="AW3363" s="45">
        <f t="shared" si="1745"/>
        <v>1.3439226519337018</v>
      </c>
      <c r="AX3363" s="45">
        <f t="shared" si="1746"/>
        <v>3.0699500491939755</v>
      </c>
      <c r="AY3363" s="47">
        <f t="shared" si="1747"/>
        <v>115.44541629595398</v>
      </c>
      <c r="AZ3363" s="47">
        <f t="shared" si="1748"/>
        <v>130.64510167894937</v>
      </c>
      <c r="BA3363" s="43"/>
      <c r="BC3363" s="2">
        <v>41365</v>
      </c>
      <c r="BD3363" t="str">
        <v>912828NT</v>
      </c>
      <c r="BE3363">
        <v>-4.4981999999999998</v>
      </c>
      <c r="BF3363">
        <v>0.31494</v>
      </c>
      <c r="BG3363">
        <v>0.82050000000000001</v>
      </c>
      <c r="BH3363">
        <v>131.265625</v>
      </c>
      <c r="BI3363">
        <f>VLOOKUP(BD3363,工作表1!$K$3:$L$1000,2,FALSE)</f>
        <v>2.625</v>
      </c>
      <c r="BJ3363" t="str">
        <f>VLOOKUP(BD3363,工作表1!$K$3:$M$1000,3,FALSE)</f>
        <v>2020/8/15</v>
      </c>
      <c r="BK3363">
        <f t="shared" si="1731"/>
        <v>0.13739999999999999</v>
      </c>
      <c r="BL3363">
        <f t="shared" si="1732"/>
        <v>2.4876</v>
      </c>
      <c r="BM3363" s="43">
        <f t="shared" si="1749"/>
        <v>41501</v>
      </c>
      <c r="BN3363" s="43">
        <f t="shared" si="1733"/>
        <v>41639</v>
      </c>
      <c r="BO3363" s="45">
        <f t="shared" si="1750"/>
        <v>0.33356353591160226</v>
      </c>
      <c r="BP3363" s="45">
        <f t="shared" si="1751"/>
        <v>2.296919700295164</v>
      </c>
      <c r="BQ3363" s="47">
        <f t="shared" si="1752"/>
        <v>109.39992560772497</v>
      </c>
      <c r="BR3363" s="47">
        <f t="shared" si="1753"/>
        <v>129.33427302703703</v>
      </c>
    </row>
    <row r="3364" spans="6:70" x14ac:dyDescent="0.25">
      <c r="F3364" s="2">
        <v>41473</v>
      </c>
      <c r="G3364">
        <v>0.106</v>
      </c>
      <c r="H3364" s="43">
        <v>41527</v>
      </c>
      <c r="I3364">
        <v>2.3942000000000001</v>
      </c>
      <c r="L3364" s="2">
        <v>41365</v>
      </c>
      <c r="M3364" t="str">
        <v>912828MP</v>
      </c>
      <c r="N3364">
        <v>1.94</v>
      </c>
      <c r="O3364">
        <v>-6.8419999999999995E-2</v>
      </c>
      <c r="P3364">
        <v>0.87370000000000003</v>
      </c>
      <c r="Q3364">
        <v>132.125</v>
      </c>
      <c r="R3364">
        <f>VLOOKUP(M3364,工作表1!$A$3:$B$1000,2,FALSE)</f>
        <v>3.625</v>
      </c>
      <c r="S3364" t="str">
        <f>VLOOKUP(M3364,工作表1!$A$3:$C$1000,3,FALSE)</f>
        <v>2020/2/15</v>
      </c>
      <c r="T3364">
        <f t="shared" si="1723"/>
        <v>0.13739999999999999</v>
      </c>
      <c r="U3364">
        <f t="shared" si="1722"/>
        <v>3.4876</v>
      </c>
      <c r="V3364" s="43">
        <f t="shared" si="1734"/>
        <v>41501</v>
      </c>
      <c r="W3364" s="43">
        <f t="shared" si="1724"/>
        <v>41453</v>
      </c>
      <c r="X3364" s="45">
        <f t="shared" si="1735"/>
        <v>0.46063535911602216</v>
      </c>
      <c r="Y3364" s="45">
        <f t="shared" si="1736"/>
        <v>1.3246764550064332</v>
      </c>
      <c r="Z3364" s="47">
        <f t="shared" si="1737"/>
        <v>116.32207318223745</v>
      </c>
      <c r="AA3364" s="47">
        <f t="shared" si="1738"/>
        <v>131.94051792492223</v>
      </c>
      <c r="AB3364" s="45">
        <f t="shared" si="1739"/>
        <v>1.2255</v>
      </c>
      <c r="AC3364" s="2" t="str">
        <f t="shared" si="1725"/>
        <v>TY1</v>
      </c>
      <c r="AD3364">
        <f t="shared" si="1726"/>
        <v>132.125</v>
      </c>
      <c r="AE3364">
        <f t="shared" si="1727"/>
        <v>131.265625</v>
      </c>
      <c r="AF3364" s="49">
        <f t="shared" si="1754"/>
        <v>0.859375</v>
      </c>
      <c r="AG3364" s="3">
        <f t="shared" si="1740"/>
        <v>131.94051792492223</v>
      </c>
      <c r="AH3364">
        <f t="shared" si="1741"/>
        <v>130.84992806092018</v>
      </c>
      <c r="AI3364" s="51">
        <f t="shared" si="1742"/>
        <v>1.0905898640020553</v>
      </c>
      <c r="AJ3364" s="52">
        <f t="shared" si="1743"/>
        <v>0.23121486400205526</v>
      </c>
      <c r="AK3364" s="2">
        <v>41365</v>
      </c>
      <c r="AL3364" t="str">
        <v>912828ND</v>
      </c>
      <c r="AM3364">
        <v>5.14</v>
      </c>
      <c r="AN3364">
        <v>-0.1313</v>
      </c>
      <c r="AO3364">
        <v>0.86709999999999998</v>
      </c>
      <c r="AP3364">
        <v>131.265625</v>
      </c>
      <c r="AQ3364">
        <f>VLOOKUP(AL3364,工作表1!$F$3:$G$1000,2,FALSE)</f>
        <v>3.5</v>
      </c>
      <c r="AR3364" t="str">
        <f>VLOOKUP(AL3364,工作表1!$F$3:$H$1000,3,FALSE)</f>
        <v>2020/5/15</v>
      </c>
      <c r="AS3364">
        <f t="shared" si="1728"/>
        <v>0.13739999999999999</v>
      </c>
      <c r="AT3364">
        <f t="shared" si="1729"/>
        <v>3.3626</v>
      </c>
      <c r="AU3364" s="43">
        <f t="shared" si="1744"/>
        <v>41409</v>
      </c>
      <c r="AV3364" s="43">
        <f t="shared" si="1730"/>
        <v>41547</v>
      </c>
      <c r="AW3364" s="45">
        <f t="shared" si="1745"/>
        <v>1.334254143646409</v>
      </c>
      <c r="AX3364" s="45">
        <f t="shared" si="1746"/>
        <v>3.0698705820025736</v>
      </c>
      <c r="AY3364" s="47">
        <f t="shared" si="1747"/>
        <v>115.63539013303941</v>
      </c>
      <c r="AZ3364" s="47">
        <f t="shared" si="1748"/>
        <v>130.84992806092018</v>
      </c>
      <c r="BA3364" s="43"/>
      <c r="BC3364" s="2">
        <v>41361</v>
      </c>
      <c r="BD3364" t="str">
        <v>912828NT</v>
      </c>
      <c r="BE3364">
        <v>-5.8845999999999998</v>
      </c>
      <c r="BF3364">
        <v>0.35683999999999999</v>
      </c>
      <c r="BG3364">
        <v>0.82050000000000001</v>
      </c>
      <c r="BH3364">
        <v>131.109375</v>
      </c>
      <c r="BI3364">
        <f>VLOOKUP(BD3364,工作表1!$K$3:$L$1000,2,FALSE)</f>
        <v>2.625</v>
      </c>
      <c r="BJ3364" t="str">
        <f>VLOOKUP(BD3364,工作表1!$K$3:$M$1000,3,FALSE)</f>
        <v>2020/8/15</v>
      </c>
      <c r="BK3364">
        <f t="shared" si="1731"/>
        <v>0.14000000000000001</v>
      </c>
      <c r="BL3364">
        <f t="shared" si="1732"/>
        <v>2.4849999999999999</v>
      </c>
      <c r="BM3364" s="43">
        <f t="shared" si="1749"/>
        <v>41501</v>
      </c>
      <c r="BN3364" s="43">
        <f t="shared" si="1733"/>
        <v>41639</v>
      </c>
      <c r="BO3364" s="45">
        <f t="shared" si="1750"/>
        <v>0.32631215469613262</v>
      </c>
      <c r="BP3364" s="45">
        <f t="shared" si="1751"/>
        <v>2.296860099901612</v>
      </c>
      <c r="BQ3364" s="47">
        <f t="shared" si="1752"/>
        <v>109.24277572448473</v>
      </c>
      <c r="BR3364" s="47">
        <f t="shared" si="1753"/>
        <v>129.13050718227177</v>
      </c>
    </row>
    <row r="3365" spans="6:70" x14ac:dyDescent="0.25">
      <c r="F3365" s="2">
        <v>41472</v>
      </c>
      <c r="G3365">
        <v>0.1057</v>
      </c>
      <c r="H3365" s="43">
        <v>41526</v>
      </c>
      <c r="I3365">
        <v>2.3496999999999999</v>
      </c>
      <c r="L3365" s="2">
        <v>41361</v>
      </c>
      <c r="M3365" t="str">
        <v>912828MP</v>
      </c>
      <c r="N3365">
        <v>1.9806999999999999</v>
      </c>
      <c r="O3365">
        <v>-7.9899999999999999E-2</v>
      </c>
      <c r="P3365">
        <v>0.87370000000000003</v>
      </c>
      <c r="Q3365">
        <v>131.984375</v>
      </c>
      <c r="R3365">
        <f>VLOOKUP(M3365,工作表1!$A$3:$B$1000,2,FALSE)</f>
        <v>3.625</v>
      </c>
      <c r="S3365" t="str">
        <f>VLOOKUP(M3365,工作表1!$A$3:$C$1000,3,FALSE)</f>
        <v>2020/2/15</v>
      </c>
      <c r="T3365">
        <f t="shared" si="1723"/>
        <v>0.14000000000000001</v>
      </c>
      <c r="U3365">
        <f t="shared" si="1722"/>
        <v>3.4849999999999999</v>
      </c>
      <c r="V3365" s="43">
        <f t="shared" si="1734"/>
        <v>41501</v>
      </c>
      <c r="W3365" s="43">
        <f t="shared" si="1724"/>
        <v>41453</v>
      </c>
      <c r="X3365" s="45">
        <f t="shared" si="1735"/>
        <v>0.45062154696132595</v>
      </c>
      <c r="Y3365" s="45">
        <f t="shared" si="1736"/>
        <v>1.324594149701052</v>
      </c>
      <c r="Z3365" s="47">
        <f t="shared" si="1737"/>
        <v>116.21280134291939</v>
      </c>
      <c r="AA3365" s="47">
        <f t="shared" si="1738"/>
        <v>131.80242113535942</v>
      </c>
      <c r="AB3365" s="45">
        <f t="shared" si="1739"/>
        <v>1.2121999999999999</v>
      </c>
      <c r="AC3365" s="2" t="str">
        <f t="shared" si="1725"/>
        <v>TY2</v>
      </c>
      <c r="AD3365">
        <f t="shared" si="1726"/>
        <v>131.109375</v>
      </c>
      <c r="AE3365">
        <f t="shared" si="1727"/>
        <v>131.25</v>
      </c>
      <c r="AF3365" s="49">
        <f t="shared" si="1754"/>
        <v>-0.140625</v>
      </c>
      <c r="AG3365" s="3">
        <f t="shared" si="1740"/>
        <v>130.69335166187815</v>
      </c>
      <c r="AH3365">
        <f t="shared" si="1741"/>
        <v>129.26678446214851</v>
      </c>
      <c r="AI3365" s="51">
        <f t="shared" si="1742"/>
        <v>1.4265671997296465</v>
      </c>
      <c r="AJ3365" s="52">
        <f t="shared" si="1743"/>
        <v>1.5671921997296465</v>
      </c>
      <c r="AK3365" s="2">
        <v>41361</v>
      </c>
      <c r="AL3365" t="str">
        <v>912828ND</v>
      </c>
      <c r="AM3365">
        <v>4.9912000000000001</v>
      </c>
      <c r="AN3365">
        <v>-0.13211999999999999</v>
      </c>
      <c r="AO3365">
        <v>0.86709999999999998</v>
      </c>
      <c r="AP3365">
        <v>131.109375</v>
      </c>
      <c r="AQ3365">
        <f>VLOOKUP(AL3365,工作表1!$F$3:$G$1000,2,FALSE)</f>
        <v>3.5</v>
      </c>
      <c r="AR3365" t="str">
        <f>VLOOKUP(AL3365,工作表1!$F$3:$H$1000,3,FALSE)</f>
        <v>2020/5/15</v>
      </c>
      <c r="AS3365">
        <f t="shared" si="1728"/>
        <v>0.14000000000000001</v>
      </c>
      <c r="AT3365">
        <f t="shared" si="1729"/>
        <v>3.36</v>
      </c>
      <c r="AU3365" s="43">
        <f t="shared" si="1744"/>
        <v>41409</v>
      </c>
      <c r="AV3365" s="43">
        <f t="shared" si="1730"/>
        <v>41547</v>
      </c>
      <c r="AW3365" s="45">
        <f t="shared" si="1745"/>
        <v>1.3245856353591159</v>
      </c>
      <c r="AX3365" s="45">
        <f t="shared" si="1746"/>
        <v>3.0697911148111707</v>
      </c>
      <c r="AY3365" s="47">
        <f t="shared" si="1747"/>
        <v>115.51032717426416</v>
      </c>
      <c r="AZ3365" s="47">
        <f t="shared" si="1748"/>
        <v>130.69335166187815</v>
      </c>
      <c r="BA3365" s="43"/>
      <c r="BC3365" s="2">
        <v>41360</v>
      </c>
      <c r="BD3365" t="str">
        <v>912828NT</v>
      </c>
      <c r="BE3365">
        <v>-4.9092000000000002</v>
      </c>
      <c r="BF3365">
        <v>0.33717999999999998</v>
      </c>
      <c r="BG3365">
        <v>0.82050000000000001</v>
      </c>
      <c r="BH3365">
        <v>131.25</v>
      </c>
      <c r="BI3365">
        <f>VLOOKUP(BD3365,工作表1!$K$3:$L$1000,2,FALSE)</f>
        <v>2.625</v>
      </c>
      <c r="BJ3365" t="str">
        <f>VLOOKUP(BD3365,工作表1!$K$3:$M$1000,3,FALSE)</f>
        <v>2020/8/15</v>
      </c>
      <c r="BK3365">
        <f t="shared" si="1731"/>
        <v>0.14050000000000001</v>
      </c>
      <c r="BL3365">
        <f t="shared" si="1732"/>
        <v>2.4845000000000002</v>
      </c>
      <c r="BM3365" s="43">
        <f t="shared" si="1749"/>
        <v>41501</v>
      </c>
      <c r="BN3365" s="43">
        <f t="shared" si="1733"/>
        <v>41639</v>
      </c>
      <c r="BO3365" s="45">
        <f t="shared" si="1750"/>
        <v>0.29730662983425415</v>
      </c>
      <c r="BP3365" s="45">
        <f t="shared" si="1751"/>
        <v>2.2966216983274048</v>
      </c>
      <c r="BQ3365" s="47">
        <f t="shared" si="1752"/>
        <v>109.40225175773776</v>
      </c>
      <c r="BR3365" s="47">
        <f t="shared" si="1753"/>
        <v>129.26678446214851</v>
      </c>
    </row>
    <row r="3366" spans="6:70" x14ac:dyDescent="0.25">
      <c r="F3366" s="2">
        <v>41471</v>
      </c>
      <c r="G3366">
        <v>0.10625</v>
      </c>
      <c r="H3366" s="43">
        <v>41523</v>
      </c>
      <c r="I3366">
        <v>2.3742000000000001</v>
      </c>
      <c r="L3366" s="2">
        <v>41360</v>
      </c>
      <c r="M3366" t="str">
        <v>912828MP</v>
      </c>
      <c r="N3366">
        <v>2.4963000000000002</v>
      </c>
      <c r="O3366">
        <v>-0.10634</v>
      </c>
      <c r="P3366">
        <v>0.87370000000000003</v>
      </c>
      <c r="Q3366">
        <v>132.125</v>
      </c>
      <c r="R3366">
        <f>VLOOKUP(M3366,工作表1!$A$3:$B$1000,2,FALSE)</f>
        <v>3.625</v>
      </c>
      <c r="S3366" t="str">
        <f>VLOOKUP(M3366,工作表1!$A$3:$C$1000,3,FALSE)</f>
        <v>2020/2/15</v>
      </c>
      <c r="T3366">
        <f t="shared" si="1723"/>
        <v>0.14050000000000001</v>
      </c>
      <c r="U3366">
        <f t="shared" si="1722"/>
        <v>3.4845000000000002</v>
      </c>
      <c r="V3366" s="43">
        <f t="shared" si="1734"/>
        <v>41501</v>
      </c>
      <c r="W3366" s="43">
        <f t="shared" si="1724"/>
        <v>41453</v>
      </c>
      <c r="X3366" s="45">
        <f t="shared" si="1735"/>
        <v>0.41056629834254144</v>
      </c>
      <c r="Y3366" s="45">
        <f t="shared" si="1736"/>
        <v>1.3242649284795278</v>
      </c>
      <c r="Z3366" s="47">
        <f t="shared" si="1737"/>
        <v>116.38374088632713</v>
      </c>
      <c r="AA3366" s="47">
        <f t="shared" si="1738"/>
        <v>131.9432253987911</v>
      </c>
      <c r="AB3366" s="45">
        <f t="shared" si="1739"/>
        <v>1.2028000000000001</v>
      </c>
      <c r="AC3366" s="2" t="str">
        <f t="shared" si="1725"/>
        <v>TY2</v>
      </c>
      <c r="AD3366">
        <f t="shared" si="1726"/>
        <v>131.25</v>
      </c>
      <c r="AE3366">
        <f t="shared" si="1727"/>
        <v>130.8125</v>
      </c>
      <c r="AF3366" s="49">
        <f t="shared" si="1754"/>
        <v>0.4375</v>
      </c>
      <c r="AG3366" s="3">
        <f t="shared" si="1740"/>
        <v>130.79800978294693</v>
      </c>
      <c r="AH3366">
        <f t="shared" si="1741"/>
        <v>128.7758607396207</v>
      </c>
      <c r="AI3366" s="51">
        <f t="shared" si="1742"/>
        <v>2.0221490433262375</v>
      </c>
      <c r="AJ3366" s="52">
        <f t="shared" si="1743"/>
        <v>1.5846490433262375</v>
      </c>
      <c r="AK3366" s="2">
        <v>41360</v>
      </c>
      <c r="AL3366" t="str">
        <v>912828ND</v>
      </c>
      <c r="AM3366">
        <v>4.7923</v>
      </c>
      <c r="AN3366">
        <v>-9.5680000000000001E-2</v>
      </c>
      <c r="AO3366">
        <v>0.86709999999999998</v>
      </c>
      <c r="AP3366">
        <v>131.25</v>
      </c>
      <c r="AQ3366">
        <f>VLOOKUP(AL3366,工作表1!$F$3:$G$1000,2,FALSE)</f>
        <v>3.5</v>
      </c>
      <c r="AR3366" t="str">
        <f>VLOOKUP(AL3366,工作表1!$F$3:$H$1000,3,FALSE)</f>
        <v>2020/5/15</v>
      </c>
      <c r="AS3366">
        <f t="shared" si="1728"/>
        <v>0.14050000000000001</v>
      </c>
      <c r="AT3366">
        <f t="shared" si="1729"/>
        <v>3.3595000000000002</v>
      </c>
      <c r="AU3366" s="43">
        <f t="shared" si="1744"/>
        <v>41409</v>
      </c>
      <c r="AV3366" s="43">
        <f t="shared" si="1730"/>
        <v>41547</v>
      </c>
      <c r="AW3366" s="45">
        <f t="shared" si="1745"/>
        <v>1.2859116022099448</v>
      </c>
      <c r="AX3366" s="45">
        <f t="shared" si="1746"/>
        <v>3.0694732460455612</v>
      </c>
      <c r="AY3366" s="47">
        <f t="shared" si="1747"/>
        <v>115.64886453393484</v>
      </c>
      <c r="AZ3366" s="47">
        <f t="shared" si="1748"/>
        <v>130.79800978294693</v>
      </c>
      <c r="BA3366" s="43"/>
      <c r="BC3366" s="2">
        <v>41359</v>
      </c>
      <c r="BD3366" t="str">
        <v>912828NT</v>
      </c>
      <c r="BE3366">
        <v>-6.1544999999999996</v>
      </c>
      <c r="BF3366">
        <v>0.38339000000000001</v>
      </c>
      <c r="BG3366">
        <v>0.82050000000000001</v>
      </c>
      <c r="BH3366">
        <v>130.8125</v>
      </c>
      <c r="BI3366">
        <f>VLOOKUP(BD3366,工作表1!$K$3:$L$1000,2,FALSE)</f>
        <v>2.625</v>
      </c>
      <c r="BJ3366" t="str">
        <f>VLOOKUP(BD3366,工作表1!$K$3:$M$1000,3,FALSE)</f>
        <v>2020/8/15</v>
      </c>
      <c r="BK3366">
        <f t="shared" si="1731"/>
        <v>0.14099999999999999</v>
      </c>
      <c r="BL3366">
        <f t="shared" si="1732"/>
        <v>2.484</v>
      </c>
      <c r="BM3366" s="43">
        <f t="shared" si="1749"/>
        <v>41501</v>
      </c>
      <c r="BN3366" s="43">
        <f t="shared" si="1733"/>
        <v>41639</v>
      </c>
      <c r="BO3366" s="45">
        <f t="shared" si="1750"/>
        <v>0.29005524861878451</v>
      </c>
      <c r="BP3366" s="45">
        <f t="shared" si="1751"/>
        <v>2.2965620979338528</v>
      </c>
      <c r="BQ3366" s="47">
        <f t="shared" si="1752"/>
        <v>109.01107161357112</v>
      </c>
      <c r="BR3366" s="47">
        <f t="shared" si="1753"/>
        <v>128.7758607396207</v>
      </c>
    </row>
    <row r="3367" spans="6:70" x14ac:dyDescent="0.25">
      <c r="F3367" s="2">
        <v>41470</v>
      </c>
      <c r="G3367">
        <v>0.1085</v>
      </c>
      <c r="H3367" s="43">
        <v>41522</v>
      </c>
      <c r="I3367">
        <v>2.4605000000000001</v>
      </c>
      <c r="L3367" s="2">
        <v>41359</v>
      </c>
      <c r="M3367" t="str">
        <v>912828MP</v>
      </c>
      <c r="N3367">
        <v>2.9823</v>
      </c>
      <c r="O3367">
        <v>-0.15481</v>
      </c>
      <c r="P3367">
        <v>0.87370000000000003</v>
      </c>
      <c r="Q3367">
        <v>131.703125</v>
      </c>
      <c r="R3367">
        <f>VLOOKUP(M3367,工作表1!$A$3:$B$1000,2,FALSE)</f>
        <v>3.625</v>
      </c>
      <c r="S3367" t="str">
        <f>VLOOKUP(M3367,工作表1!$A$3:$C$1000,3,FALSE)</f>
        <v>2020/2/15</v>
      </c>
      <c r="T3367">
        <f t="shared" si="1723"/>
        <v>0.14099999999999999</v>
      </c>
      <c r="U3367">
        <f t="shared" si="1722"/>
        <v>3.484</v>
      </c>
      <c r="V3367" s="43">
        <f t="shared" si="1734"/>
        <v>41501</v>
      </c>
      <c r="W3367" s="43">
        <f t="shared" si="1724"/>
        <v>41453</v>
      </c>
      <c r="X3367" s="45">
        <f t="shared" si="1735"/>
        <v>0.40055248618784528</v>
      </c>
      <c r="Y3367" s="45">
        <f t="shared" si="1736"/>
        <v>1.3241826231741467</v>
      </c>
      <c r="Z3367" s="47">
        <f t="shared" si="1737"/>
        <v>116.04021957761697</v>
      </c>
      <c r="AA3367" s="47">
        <f t="shared" si="1738"/>
        <v>131.53644685671608</v>
      </c>
      <c r="AB3367" s="45">
        <f t="shared" si="1739"/>
        <v>1.2571000000000001</v>
      </c>
      <c r="AC3367" s="2" t="str">
        <f t="shared" si="1725"/>
        <v>TY2</v>
      </c>
      <c r="AD3367">
        <f t="shared" si="1726"/>
        <v>130.8125</v>
      </c>
      <c r="AE3367">
        <f t="shared" si="1727"/>
        <v>130.671875</v>
      </c>
      <c r="AF3367" s="49">
        <f t="shared" si="1754"/>
        <v>0.140625</v>
      </c>
      <c r="AG3367" s="3">
        <f t="shared" si="1740"/>
        <v>130.3701667979895</v>
      </c>
      <c r="AH3367">
        <f t="shared" si="1741"/>
        <v>128.64775735583791</v>
      </c>
      <c r="AI3367" s="51">
        <f t="shared" si="1742"/>
        <v>1.7224094421515872</v>
      </c>
      <c r="AJ3367" s="52">
        <f t="shared" si="1743"/>
        <v>1.5817844421515872</v>
      </c>
      <c r="AK3367" s="2">
        <v>41359</v>
      </c>
      <c r="AL3367" t="str">
        <v>912828ND</v>
      </c>
      <c r="AM3367">
        <v>5.1289999999999996</v>
      </c>
      <c r="AN3367">
        <v>-0.11269</v>
      </c>
      <c r="AO3367">
        <v>0.86709999999999998</v>
      </c>
      <c r="AP3367">
        <v>130.8125</v>
      </c>
      <c r="AQ3367">
        <f>VLOOKUP(AL3367,工作表1!$F$3:$G$1000,2,FALSE)</f>
        <v>3.5</v>
      </c>
      <c r="AR3367" t="str">
        <f>VLOOKUP(AL3367,工作表1!$F$3:$H$1000,3,FALSE)</f>
        <v>2020/5/15</v>
      </c>
      <c r="AS3367">
        <f t="shared" si="1728"/>
        <v>0.14099999999999999</v>
      </c>
      <c r="AT3367">
        <f t="shared" si="1729"/>
        <v>3.359</v>
      </c>
      <c r="AU3367" s="43">
        <f t="shared" si="1744"/>
        <v>41409</v>
      </c>
      <c r="AV3367" s="43">
        <f t="shared" si="1730"/>
        <v>41547</v>
      </c>
      <c r="AW3367" s="45">
        <f t="shared" si="1745"/>
        <v>1.2762430939226519</v>
      </c>
      <c r="AX3367" s="45">
        <f t="shared" si="1746"/>
        <v>3.0693937788541588</v>
      </c>
      <c r="AY3367" s="47">
        <f t="shared" si="1747"/>
        <v>115.28963242962345</v>
      </c>
      <c r="AZ3367" s="47">
        <f t="shared" si="1748"/>
        <v>130.3701667979895</v>
      </c>
      <c r="BA3367" s="43"/>
      <c r="BC3367" s="2">
        <v>41358</v>
      </c>
      <c r="BD3367" t="str">
        <v>912828NT</v>
      </c>
      <c r="BE3367">
        <v>-5.548</v>
      </c>
      <c r="BF3367">
        <v>0.36534</v>
      </c>
      <c r="BG3367">
        <v>0.82050000000000001</v>
      </c>
      <c r="BH3367">
        <v>130.671875</v>
      </c>
      <c r="BI3367">
        <f>VLOOKUP(BD3367,工作表1!$K$3:$L$1000,2,FALSE)</f>
        <v>2.625</v>
      </c>
      <c r="BJ3367" t="str">
        <f>VLOOKUP(BD3367,工作表1!$K$3:$M$1000,3,FALSE)</f>
        <v>2020/8/15</v>
      </c>
      <c r="BK3367">
        <f t="shared" si="1731"/>
        <v>0.14449999999999999</v>
      </c>
      <c r="BL3367">
        <f t="shared" si="1732"/>
        <v>2.4805000000000001</v>
      </c>
      <c r="BM3367" s="43">
        <f t="shared" si="1749"/>
        <v>41501</v>
      </c>
      <c r="BN3367" s="43">
        <f t="shared" si="1733"/>
        <v>41639</v>
      </c>
      <c r="BO3367" s="45">
        <f t="shared" si="1750"/>
        <v>0.28280386740331492</v>
      </c>
      <c r="BP3367" s="45">
        <f t="shared" si="1751"/>
        <v>2.2965024975403012</v>
      </c>
      <c r="BQ3367" s="47">
        <f t="shared" si="1752"/>
        <v>108.91524944623366</v>
      </c>
      <c r="BR3367" s="47">
        <f t="shared" si="1753"/>
        <v>128.64775735583791</v>
      </c>
    </row>
    <row r="3368" spans="6:70" x14ac:dyDescent="0.25">
      <c r="F3368" s="2">
        <v>41467</v>
      </c>
      <c r="G3368">
        <v>0.1089</v>
      </c>
      <c r="H3368" s="43">
        <v>41521</v>
      </c>
      <c r="I3368">
        <v>2.3591000000000002</v>
      </c>
      <c r="L3368" s="2">
        <v>41358</v>
      </c>
      <c r="M3368" t="str">
        <v>912828MP</v>
      </c>
      <c r="N3368">
        <v>2.7198000000000002</v>
      </c>
      <c r="O3368">
        <v>-0.11982</v>
      </c>
      <c r="P3368">
        <v>0.87370000000000003</v>
      </c>
      <c r="Q3368">
        <v>131.578125</v>
      </c>
      <c r="R3368">
        <f>VLOOKUP(M3368,工作表1!$A$3:$B$1000,2,FALSE)</f>
        <v>3.625</v>
      </c>
      <c r="S3368" t="str">
        <f>VLOOKUP(M3368,工作表1!$A$3:$C$1000,3,FALSE)</f>
        <v>2020/2/15</v>
      </c>
      <c r="T3368">
        <f t="shared" si="1723"/>
        <v>0.14449999999999999</v>
      </c>
      <c r="U3368">
        <f t="shared" si="1722"/>
        <v>3.4805000000000001</v>
      </c>
      <c r="V3368" s="43">
        <f t="shared" si="1734"/>
        <v>41501</v>
      </c>
      <c r="W3368" s="43">
        <f t="shared" si="1724"/>
        <v>41453</v>
      </c>
      <c r="X3368" s="45">
        <f t="shared" si="1735"/>
        <v>0.39053867403314918</v>
      </c>
      <c r="Y3368" s="45">
        <f t="shared" si="1736"/>
        <v>1.3241003178687656</v>
      </c>
      <c r="Z3368" s="47">
        <f t="shared" si="1737"/>
        <v>115.9313109294998</v>
      </c>
      <c r="AA3368" s="47">
        <f t="shared" si="1738"/>
        <v>131.39909577452906</v>
      </c>
      <c r="AB3368" s="45">
        <f t="shared" si="1739"/>
        <v>1.2712000000000001</v>
      </c>
      <c r="AC3368" s="2" t="str">
        <f t="shared" si="1725"/>
        <v>TY2</v>
      </c>
      <c r="AD3368">
        <f t="shared" si="1726"/>
        <v>130.671875</v>
      </c>
      <c r="AE3368">
        <f t="shared" si="1727"/>
        <v>130.609375</v>
      </c>
      <c r="AF3368" s="49">
        <f t="shared" si="1754"/>
        <v>6.25E-2</v>
      </c>
      <c r="AG3368" s="3">
        <f t="shared" si="1740"/>
        <v>130.23313358095413</v>
      </c>
      <c r="AH3368">
        <f t="shared" si="1741"/>
        <v>128.53465141655306</v>
      </c>
      <c r="AI3368" s="51">
        <f t="shared" si="1742"/>
        <v>1.6984821644010708</v>
      </c>
      <c r="AJ3368" s="52">
        <f t="shared" si="1743"/>
        <v>1.6359821644010708</v>
      </c>
      <c r="AK3368" s="2">
        <v>41358</v>
      </c>
      <c r="AL3368" t="str">
        <v>912828ND</v>
      </c>
      <c r="AM3368">
        <v>5.3307000000000002</v>
      </c>
      <c r="AN3368">
        <v>-0.11701</v>
      </c>
      <c r="AO3368">
        <v>0.86709999999999998</v>
      </c>
      <c r="AP3368">
        <v>130.671875</v>
      </c>
      <c r="AQ3368">
        <f>VLOOKUP(AL3368,工作表1!$F$3:$G$1000,2,FALSE)</f>
        <v>3.5</v>
      </c>
      <c r="AR3368" t="str">
        <f>VLOOKUP(AL3368,工作表1!$F$3:$H$1000,3,FALSE)</f>
        <v>2020/5/15</v>
      </c>
      <c r="AS3368">
        <f t="shared" si="1728"/>
        <v>0.14449999999999999</v>
      </c>
      <c r="AT3368">
        <f t="shared" si="1729"/>
        <v>3.3555000000000001</v>
      </c>
      <c r="AU3368" s="43">
        <f t="shared" si="1744"/>
        <v>41409</v>
      </c>
      <c r="AV3368" s="43">
        <f t="shared" si="1730"/>
        <v>41547</v>
      </c>
      <c r="AW3368" s="45">
        <f t="shared" si="1745"/>
        <v>1.2665745856353592</v>
      </c>
      <c r="AX3368" s="45">
        <f t="shared" si="1746"/>
        <v>3.0693143116627564</v>
      </c>
      <c r="AY3368" s="47">
        <f t="shared" si="1747"/>
        <v>115.18099203063284</v>
      </c>
      <c r="AZ3368" s="47">
        <f t="shared" si="1748"/>
        <v>130.23313358095413</v>
      </c>
      <c r="BA3368" s="43"/>
      <c r="BC3368" s="2">
        <v>41355</v>
      </c>
      <c r="BD3368" t="str">
        <v>912828NT</v>
      </c>
      <c r="BE3368">
        <v>-6.7624000000000004</v>
      </c>
      <c r="BF3368">
        <v>0.40459000000000001</v>
      </c>
      <c r="BG3368">
        <v>0.82050000000000001</v>
      </c>
      <c r="BH3368">
        <v>130.609375</v>
      </c>
      <c r="BI3368">
        <f>VLOOKUP(BD3368,工作表1!$K$3:$L$1000,2,FALSE)</f>
        <v>2.625</v>
      </c>
      <c r="BJ3368" t="str">
        <f>VLOOKUP(BD3368,工作表1!$K$3:$M$1000,3,FALSE)</f>
        <v>2020/8/15</v>
      </c>
      <c r="BK3368">
        <f t="shared" si="1731"/>
        <v>0.14199999999999999</v>
      </c>
      <c r="BL3368">
        <f t="shared" si="1732"/>
        <v>2.4830000000000001</v>
      </c>
      <c r="BM3368" s="43">
        <f t="shared" si="1749"/>
        <v>41501</v>
      </c>
      <c r="BN3368" s="43">
        <f t="shared" si="1733"/>
        <v>41639</v>
      </c>
      <c r="BO3368" s="45">
        <f t="shared" si="1750"/>
        <v>0.27555248618784528</v>
      </c>
      <c r="BP3368" s="45">
        <f t="shared" si="1751"/>
        <v>2.2964428971467492</v>
      </c>
      <c r="BQ3368" s="47">
        <f t="shared" si="1752"/>
        <v>108.83639657099563</v>
      </c>
      <c r="BR3368" s="47">
        <f t="shared" si="1753"/>
        <v>128.53465141655306</v>
      </c>
    </row>
    <row r="3369" spans="6:70" x14ac:dyDescent="0.25">
      <c r="F3369" s="2">
        <v>41466</v>
      </c>
      <c r="G3369">
        <v>0.1085</v>
      </c>
      <c r="H3369" s="43">
        <v>41520</v>
      </c>
      <c r="I3369">
        <v>2.3075000000000001</v>
      </c>
      <c r="L3369" s="2">
        <v>41355</v>
      </c>
      <c r="M3369" t="str">
        <v>912828MP</v>
      </c>
      <c r="N3369">
        <v>2.1132</v>
      </c>
      <c r="O3369">
        <v>-6.0260000000000001E-2</v>
      </c>
      <c r="P3369">
        <v>0.87370000000000003</v>
      </c>
      <c r="Q3369">
        <v>131.515625</v>
      </c>
      <c r="R3369">
        <f>VLOOKUP(M3369,工作表1!$A$3:$B$1000,2,FALSE)</f>
        <v>3.625</v>
      </c>
      <c r="S3369" t="str">
        <f>VLOOKUP(M3369,工作表1!$A$3:$C$1000,3,FALSE)</f>
        <v>2020/2/15</v>
      </c>
      <c r="T3369">
        <f t="shared" si="1723"/>
        <v>0.14199999999999999</v>
      </c>
      <c r="U3369">
        <f t="shared" si="1722"/>
        <v>3.4830000000000001</v>
      </c>
      <c r="V3369" s="43">
        <f t="shared" si="1734"/>
        <v>41501</v>
      </c>
      <c r="W3369" s="43">
        <f t="shared" si="1724"/>
        <v>41453</v>
      </c>
      <c r="X3369" s="45">
        <f t="shared" si="1735"/>
        <v>0.38052486187845302</v>
      </c>
      <c r="Y3369" s="45">
        <f t="shared" si="1736"/>
        <v>1.3240180125633845</v>
      </c>
      <c r="Z3369" s="47">
        <f t="shared" si="1737"/>
        <v>115.86795883066004</v>
      </c>
      <c r="AA3369" s="47">
        <f t="shared" si="1738"/>
        <v>131.31209682738668</v>
      </c>
      <c r="AB3369" s="45">
        <f t="shared" si="1739"/>
        <v>1.2806999999999999</v>
      </c>
      <c r="AC3369" s="2" t="str">
        <f t="shared" si="1725"/>
        <v>TY2</v>
      </c>
      <c r="AD3369">
        <f t="shared" si="1726"/>
        <v>130.609375</v>
      </c>
      <c r="AE3369">
        <f t="shared" si="1727"/>
        <v>130.5625</v>
      </c>
      <c r="AF3369" s="49">
        <f t="shared" si="1754"/>
        <v>4.6875E-2</v>
      </c>
      <c r="AG3369" s="3">
        <f t="shared" si="1740"/>
        <v>130.12631694752741</v>
      </c>
      <c r="AH3369">
        <f t="shared" si="1741"/>
        <v>128.37811186266177</v>
      </c>
      <c r="AI3369" s="51">
        <f t="shared" si="1742"/>
        <v>1.7482050848656456</v>
      </c>
      <c r="AJ3369" s="52">
        <f t="shared" si="1743"/>
        <v>1.7013300848656456</v>
      </c>
      <c r="AK3369" s="2">
        <v>41355</v>
      </c>
      <c r="AL3369" t="str">
        <v>912828ND</v>
      </c>
      <c r="AM3369">
        <v>4.1730999999999998</v>
      </c>
      <c r="AN3369">
        <v>-6.0859999999999997E-2</v>
      </c>
      <c r="AO3369">
        <v>0.86709999999999998</v>
      </c>
      <c r="AP3369">
        <v>130.609375</v>
      </c>
      <c r="AQ3369">
        <f>VLOOKUP(AL3369,工作表1!$F$3:$G$1000,2,FALSE)</f>
        <v>3.5</v>
      </c>
      <c r="AR3369" t="str">
        <f>VLOOKUP(AL3369,工作表1!$F$3:$H$1000,3,FALSE)</f>
        <v>2020/5/15</v>
      </c>
      <c r="AS3369">
        <f t="shared" si="1728"/>
        <v>0.14199999999999999</v>
      </c>
      <c r="AT3369">
        <f t="shared" si="1729"/>
        <v>3.3580000000000001</v>
      </c>
      <c r="AU3369" s="43">
        <f t="shared" si="1744"/>
        <v>41409</v>
      </c>
      <c r="AV3369" s="43">
        <f t="shared" si="1730"/>
        <v>41547</v>
      </c>
      <c r="AW3369" s="45">
        <f t="shared" si="1745"/>
        <v>1.2569060773480665</v>
      </c>
      <c r="AX3369" s="45">
        <f t="shared" si="1746"/>
        <v>3.069234844471354</v>
      </c>
      <c r="AY3369" s="47">
        <f t="shared" si="1747"/>
        <v>115.10168298684485</v>
      </c>
      <c r="AZ3369" s="47">
        <f t="shared" si="1748"/>
        <v>130.12631694752741</v>
      </c>
      <c r="BA3369" s="43"/>
      <c r="BC3369" s="2">
        <v>41354</v>
      </c>
      <c r="BD3369" t="str">
        <v>912828NT</v>
      </c>
      <c r="BE3369">
        <v>-9.3239999999999998</v>
      </c>
      <c r="BF3369">
        <v>0.49082999999999999</v>
      </c>
      <c r="BG3369">
        <v>0.82050000000000001</v>
      </c>
      <c r="BH3369">
        <v>130.5625</v>
      </c>
      <c r="BI3369">
        <f>VLOOKUP(BD3369,工作表1!$K$3:$L$1000,2,FALSE)</f>
        <v>2.625</v>
      </c>
      <c r="BJ3369" t="str">
        <f>VLOOKUP(BD3369,工作表1!$K$3:$M$1000,3,FALSE)</f>
        <v>2020/8/15</v>
      </c>
      <c r="BK3369">
        <f t="shared" si="1731"/>
        <v>0.14199999999999999</v>
      </c>
      <c r="BL3369">
        <f t="shared" si="1732"/>
        <v>2.4830000000000001</v>
      </c>
      <c r="BM3369" s="43">
        <f t="shared" si="1749"/>
        <v>41501</v>
      </c>
      <c r="BN3369" s="43">
        <f t="shared" si="1733"/>
        <v>41639</v>
      </c>
      <c r="BO3369" s="45">
        <f t="shared" si="1750"/>
        <v>0.25379834254143646</v>
      </c>
      <c r="BP3369" s="45">
        <f t="shared" si="1751"/>
        <v>2.296264095966094</v>
      </c>
      <c r="BQ3369" s="47">
        <f t="shared" si="1752"/>
        <v>108.74397417753012</v>
      </c>
      <c r="BR3369" s="47">
        <f t="shared" si="1753"/>
        <v>128.37811186266177</v>
      </c>
    </row>
    <row r="3370" spans="6:70" x14ac:dyDescent="0.25">
      <c r="F3370" s="2">
        <v>41465</v>
      </c>
      <c r="G3370">
        <v>0.112</v>
      </c>
      <c r="H3370" s="43">
        <v>41519</v>
      </c>
      <c r="I3370">
        <v>2.2511999999999999</v>
      </c>
      <c r="L3370" s="2">
        <v>41354</v>
      </c>
      <c r="M3370" t="str">
        <v>912828MP</v>
      </c>
      <c r="N3370">
        <v>2.206</v>
      </c>
      <c r="O3370">
        <v>-6.8010000000000001E-2</v>
      </c>
      <c r="P3370">
        <v>0.87370000000000003</v>
      </c>
      <c r="Q3370">
        <v>131.40625</v>
      </c>
      <c r="R3370">
        <f>VLOOKUP(M3370,工作表1!$A$3:$B$1000,2,FALSE)</f>
        <v>3.625</v>
      </c>
      <c r="S3370" t="str">
        <f>VLOOKUP(M3370,工作表1!$A$3:$C$1000,3,FALSE)</f>
        <v>2020/2/15</v>
      </c>
      <c r="T3370">
        <f t="shared" si="1723"/>
        <v>0.14199999999999999</v>
      </c>
      <c r="U3370">
        <f t="shared" si="1722"/>
        <v>3.4830000000000001</v>
      </c>
      <c r="V3370" s="43">
        <f t="shared" si="1734"/>
        <v>41501</v>
      </c>
      <c r="W3370" s="43">
        <f t="shared" si="1724"/>
        <v>41453</v>
      </c>
      <c r="X3370" s="45">
        <f t="shared" si="1735"/>
        <v>0.35048342541436467</v>
      </c>
      <c r="Y3370" s="45">
        <f t="shared" si="1736"/>
        <v>1.3237710966472414</v>
      </c>
      <c r="Z3370" s="47">
        <f t="shared" si="1737"/>
        <v>115.80487197879131</v>
      </c>
      <c r="AA3370" s="47">
        <f t="shared" si="1738"/>
        <v>131.19866525777351</v>
      </c>
      <c r="AB3370" s="45">
        <f t="shared" si="1739"/>
        <v>1.2712000000000001</v>
      </c>
      <c r="AC3370" s="2" t="str">
        <f t="shared" si="1725"/>
        <v>TY2</v>
      </c>
      <c r="AD3370">
        <f t="shared" si="1726"/>
        <v>130.5625</v>
      </c>
      <c r="AE3370">
        <f t="shared" si="1727"/>
        <v>130.546875</v>
      </c>
      <c r="AF3370" s="49">
        <f t="shared" si="1754"/>
        <v>1.5625E-2</v>
      </c>
      <c r="AG3370" s="3">
        <f t="shared" si="1740"/>
        <v>129.99228434871591</v>
      </c>
      <c r="AH3370">
        <f t="shared" si="1741"/>
        <v>128.3630332044672</v>
      </c>
      <c r="AI3370" s="51">
        <f t="shared" si="1742"/>
        <v>1.6292511442487125</v>
      </c>
      <c r="AJ3370" s="52">
        <f t="shared" si="1743"/>
        <v>1.6136261442487125</v>
      </c>
      <c r="AK3370" s="2">
        <v>41354</v>
      </c>
      <c r="AL3370" t="str">
        <v>912828ND</v>
      </c>
      <c r="AM3370">
        <v>1.9925999999999999</v>
      </c>
      <c r="AN3370">
        <v>4.8460000000000003E-2</v>
      </c>
      <c r="AO3370">
        <v>0.86709999999999998</v>
      </c>
      <c r="AP3370">
        <v>130.5625</v>
      </c>
      <c r="AQ3370">
        <f>VLOOKUP(AL3370,工作表1!$F$3:$G$1000,2,FALSE)</f>
        <v>3.5</v>
      </c>
      <c r="AR3370" t="str">
        <f>VLOOKUP(AL3370,工作表1!$F$3:$H$1000,3,FALSE)</f>
        <v>2020/5/15</v>
      </c>
      <c r="AS3370">
        <f t="shared" si="1728"/>
        <v>0.14199999999999999</v>
      </c>
      <c r="AT3370">
        <f t="shared" si="1729"/>
        <v>3.3580000000000001</v>
      </c>
      <c r="AU3370" s="43">
        <f t="shared" si="1744"/>
        <v>41409</v>
      </c>
      <c r="AV3370" s="43">
        <f t="shared" si="1730"/>
        <v>41547</v>
      </c>
      <c r="AW3370" s="45">
        <f t="shared" si="1745"/>
        <v>1.2279005524861879</v>
      </c>
      <c r="AX3370" s="45">
        <f t="shared" si="1746"/>
        <v>3.0689964428971468</v>
      </c>
      <c r="AY3370" s="47">
        <f t="shared" si="1747"/>
        <v>115.02148163091768</v>
      </c>
      <c r="AZ3370" s="47">
        <f t="shared" si="1748"/>
        <v>129.99228434871591</v>
      </c>
      <c r="BA3370" s="43"/>
      <c r="BC3370" s="2">
        <v>41353</v>
      </c>
      <c r="BD3370" t="str">
        <v>912828NT</v>
      </c>
      <c r="BE3370">
        <v>-9.1315000000000008</v>
      </c>
      <c r="BF3370">
        <v>0.48264000000000001</v>
      </c>
      <c r="BG3370">
        <v>0.82050000000000001</v>
      </c>
      <c r="BH3370">
        <v>130.546875</v>
      </c>
      <c r="BI3370">
        <f>VLOOKUP(BD3370,工作表1!$K$3:$L$1000,2,FALSE)</f>
        <v>2.625</v>
      </c>
      <c r="BJ3370" t="str">
        <f>VLOOKUP(BD3370,工作表1!$K$3:$M$1000,3,FALSE)</f>
        <v>2020/8/15</v>
      </c>
      <c r="BK3370">
        <f t="shared" si="1731"/>
        <v>0.14149999999999999</v>
      </c>
      <c r="BL3370">
        <f t="shared" si="1732"/>
        <v>2.4834999999999998</v>
      </c>
      <c r="BM3370" s="43">
        <f t="shared" si="1749"/>
        <v>41501</v>
      </c>
      <c r="BN3370" s="43">
        <f t="shared" si="1733"/>
        <v>41639</v>
      </c>
      <c r="BO3370" s="45">
        <f t="shared" si="1750"/>
        <v>0.24654696132596685</v>
      </c>
      <c r="BP3370" s="45">
        <f t="shared" si="1751"/>
        <v>2.296204495572542</v>
      </c>
      <c r="BQ3370" s="47">
        <f t="shared" si="1752"/>
        <v>108.74400407531556</v>
      </c>
      <c r="BR3370" s="47">
        <f t="shared" si="1753"/>
        <v>128.3630332044672</v>
      </c>
    </row>
    <row r="3371" spans="6:70" x14ac:dyDescent="0.25">
      <c r="F3371" s="2">
        <v>41464</v>
      </c>
      <c r="G3371">
        <v>0.11210000000000001</v>
      </c>
      <c r="H3371" s="43">
        <v>41516</v>
      </c>
      <c r="I3371">
        <v>2.2511999999999999</v>
      </c>
      <c r="L3371" s="2">
        <v>41353</v>
      </c>
      <c r="M3371" t="str">
        <v>912828MP</v>
      </c>
      <c r="N3371">
        <v>2.3378000000000001</v>
      </c>
      <c r="O3371">
        <v>-7.8719999999999998E-2</v>
      </c>
      <c r="P3371">
        <v>0.87370000000000003</v>
      </c>
      <c r="Q3371">
        <v>131.390625</v>
      </c>
      <c r="R3371">
        <f>VLOOKUP(M3371,工作表1!$A$3:$B$1000,2,FALSE)</f>
        <v>3.625</v>
      </c>
      <c r="S3371" t="str">
        <f>VLOOKUP(M3371,工作表1!$A$3:$C$1000,3,FALSE)</f>
        <v>2020/2/15</v>
      </c>
      <c r="T3371">
        <f t="shared" si="1723"/>
        <v>0.14149999999999999</v>
      </c>
      <c r="U3371">
        <f t="shared" si="1722"/>
        <v>3.4834999999999998</v>
      </c>
      <c r="V3371" s="43">
        <f t="shared" si="1734"/>
        <v>41501</v>
      </c>
      <c r="W3371" s="43">
        <f t="shared" si="1724"/>
        <v>41453</v>
      </c>
      <c r="X3371" s="45">
        <f t="shared" si="1735"/>
        <v>0.34046961325966851</v>
      </c>
      <c r="Y3371" s="45">
        <f t="shared" si="1736"/>
        <v>1.3236887913418602</v>
      </c>
      <c r="Z3371" s="47">
        <f t="shared" si="1737"/>
        <v>115.804859323629</v>
      </c>
      <c r="AA3371" s="47">
        <f t="shared" si="1738"/>
        <v>131.18475171918698</v>
      </c>
      <c r="AB3371" s="45">
        <f t="shared" si="1739"/>
        <v>1.3137000000000001</v>
      </c>
      <c r="AC3371" s="2" t="str">
        <f t="shared" si="1725"/>
        <v>TY2</v>
      </c>
      <c r="AD3371">
        <f t="shared" si="1726"/>
        <v>130.546875</v>
      </c>
      <c r="AE3371">
        <f t="shared" si="1727"/>
        <v>131.546875</v>
      </c>
      <c r="AF3371" s="49">
        <f t="shared" si="1754"/>
        <v>-1</v>
      </c>
      <c r="AG3371" s="3">
        <f t="shared" si="1740"/>
        <v>129.99653993924358</v>
      </c>
      <c r="AH3371">
        <f t="shared" si="1741"/>
        <v>129.48034361869617</v>
      </c>
      <c r="AI3371" s="51">
        <f t="shared" si="1742"/>
        <v>0.51619632054740805</v>
      </c>
      <c r="AJ3371" s="52">
        <f t="shared" si="1743"/>
        <v>1.516196320547408</v>
      </c>
      <c r="AK3371" s="2">
        <v>41353</v>
      </c>
      <c r="AL3371" t="str">
        <v>912828ND</v>
      </c>
      <c r="AM3371">
        <v>2.6324000000000001</v>
      </c>
      <c r="AN3371">
        <v>1.6570000000000001E-2</v>
      </c>
      <c r="AO3371">
        <v>0.86709999999999998</v>
      </c>
      <c r="AP3371">
        <v>130.546875</v>
      </c>
      <c r="AQ3371">
        <f>VLOOKUP(AL3371,工作表1!$F$3:$G$1000,2,FALSE)</f>
        <v>3.5</v>
      </c>
      <c r="AR3371" t="str">
        <f>VLOOKUP(AL3371,工作表1!$F$3:$H$1000,3,FALSE)</f>
        <v>2020/5/15</v>
      </c>
      <c r="AS3371">
        <f t="shared" si="1728"/>
        <v>0.14149999999999999</v>
      </c>
      <c r="AT3371">
        <f t="shared" si="1729"/>
        <v>3.3584999999999998</v>
      </c>
      <c r="AU3371" s="43">
        <f t="shared" si="1744"/>
        <v>41409</v>
      </c>
      <c r="AV3371" s="43">
        <f t="shared" si="1730"/>
        <v>41547</v>
      </c>
      <c r="AW3371" s="45">
        <f t="shared" si="1745"/>
        <v>1.218232044198895</v>
      </c>
      <c r="AX3371" s="45">
        <f t="shared" si="1746"/>
        <v>3.0689169757057444</v>
      </c>
      <c r="AY3371" s="47">
        <f t="shared" si="1747"/>
        <v>115.03744581252055</v>
      </c>
      <c r="AZ3371" s="47">
        <f t="shared" si="1748"/>
        <v>129.99653993924358</v>
      </c>
      <c r="BA3371" s="43"/>
      <c r="BC3371" s="2">
        <v>41352</v>
      </c>
      <c r="BD3371" t="str">
        <v>912828ND</v>
      </c>
      <c r="BE3371">
        <v>-20.404800000000002</v>
      </c>
      <c r="BF3371">
        <v>1.1775800000000001</v>
      </c>
      <c r="BG3371">
        <v>0.86709999999999998</v>
      </c>
      <c r="BH3371">
        <v>131.546875</v>
      </c>
      <c r="BI3371">
        <f>VLOOKUP(BD3371,工作表1!$K$3:$L$1000,2,FALSE)</f>
        <v>3.5</v>
      </c>
      <c r="BJ3371" t="str">
        <f>VLOOKUP(BD3371,工作表1!$K$3:$M$1000,3,FALSE)</f>
        <v>2020/5/15</v>
      </c>
      <c r="BK3371">
        <f t="shared" si="1731"/>
        <v>0.14299999999999999</v>
      </c>
      <c r="BL3371">
        <f t="shared" si="1732"/>
        <v>3.3570000000000002</v>
      </c>
      <c r="BM3371" s="43">
        <f t="shared" si="1749"/>
        <v>41409</v>
      </c>
      <c r="BN3371" s="43">
        <f t="shared" si="1733"/>
        <v>41639</v>
      </c>
      <c r="BO3371" s="45">
        <f t="shared" si="1750"/>
        <v>1.2085635359116023</v>
      </c>
      <c r="BP3371" s="45">
        <f t="shared" si="1751"/>
        <v>3.95102928933626</v>
      </c>
      <c r="BQ3371" s="47">
        <f t="shared" si="1752"/>
        <v>115.70535710854465</v>
      </c>
      <c r="BR3371" s="47">
        <f t="shared" si="1753"/>
        <v>129.48034361869617</v>
      </c>
    </row>
    <row r="3372" spans="6:70" x14ac:dyDescent="0.25">
      <c r="F3372" s="2">
        <v>41463</v>
      </c>
      <c r="G3372">
        <v>0.1108</v>
      </c>
      <c r="H3372" s="43">
        <v>41515</v>
      </c>
      <c r="I3372">
        <v>2.1882000000000001</v>
      </c>
      <c r="L3372" s="2">
        <v>41352</v>
      </c>
      <c r="M3372" t="str">
        <v>912828LY</v>
      </c>
      <c r="N3372">
        <v>-0.54510000000000003</v>
      </c>
      <c r="O3372">
        <v>0.79951000000000005</v>
      </c>
      <c r="P3372">
        <v>0.86040000000000005</v>
      </c>
      <c r="Q3372">
        <v>132.796875</v>
      </c>
      <c r="R3372">
        <f>VLOOKUP(M3372,工作表1!$A$3:$B$1000,2,FALSE)</f>
        <v>3.375</v>
      </c>
      <c r="S3372" t="str">
        <f>VLOOKUP(M3372,工作表1!$A$3:$C$1000,3,FALSE)</f>
        <v>2019/11/15</v>
      </c>
      <c r="T3372">
        <f t="shared" si="1723"/>
        <v>0.14299999999999999</v>
      </c>
      <c r="U3372">
        <f t="shared" si="1722"/>
        <v>3.2320000000000002</v>
      </c>
      <c r="V3372" s="43">
        <f t="shared" si="1734"/>
        <v>41409</v>
      </c>
      <c r="W3372" s="43">
        <f t="shared" si="1724"/>
        <v>41453</v>
      </c>
      <c r="X3372" s="45">
        <f t="shared" si="1735"/>
        <v>1.1654005524861879</v>
      </c>
      <c r="Y3372" s="45">
        <f t="shared" si="1736"/>
        <v>2.0900580867327632</v>
      </c>
      <c r="Z3372" s="47">
        <f t="shared" si="1737"/>
        <v>114.9201227634653</v>
      </c>
      <c r="AA3372" s="47">
        <f t="shared" si="1738"/>
        <v>132.17083936676775</v>
      </c>
      <c r="AB3372" s="45">
        <f t="shared" si="1739"/>
        <v>1.2641</v>
      </c>
      <c r="AC3372" s="2" t="str">
        <f t="shared" si="1725"/>
        <v>TY2</v>
      </c>
      <c r="AD3372">
        <f t="shared" si="1726"/>
        <v>131.5625</v>
      </c>
      <c r="AE3372">
        <f t="shared" si="1727"/>
        <v>131.1875</v>
      </c>
      <c r="AF3372" s="49">
        <f t="shared" si="1754"/>
        <v>0.375</v>
      </c>
      <c r="AG3372" s="3">
        <f t="shared" si="1740"/>
        <v>131.18578362379606</v>
      </c>
      <c r="AH3372">
        <f t="shared" si="1741"/>
        <v>129.03421329553049</v>
      </c>
      <c r="AI3372" s="51">
        <f t="shared" si="1742"/>
        <v>2.1515703282655636</v>
      </c>
      <c r="AJ3372" s="52">
        <f t="shared" si="1743"/>
        <v>1.7765703282655636</v>
      </c>
      <c r="AK3372" s="2">
        <v>41352</v>
      </c>
      <c r="AL3372" t="str">
        <v>912828MP</v>
      </c>
      <c r="AM3372">
        <v>2.7296999999999998</v>
      </c>
      <c r="AN3372">
        <v>-0.11401</v>
      </c>
      <c r="AO3372">
        <v>0.87370000000000003</v>
      </c>
      <c r="AP3372">
        <v>131.5625</v>
      </c>
      <c r="AQ3372">
        <f>VLOOKUP(AL3372,工作表1!$F$3:$G$1000,2,FALSE)</f>
        <v>3.625</v>
      </c>
      <c r="AR3372" t="str">
        <f>VLOOKUP(AL3372,工作表1!$F$3:$H$1000,3,FALSE)</f>
        <v>2020/2/15</v>
      </c>
      <c r="AS3372">
        <f t="shared" si="1728"/>
        <v>0.14299999999999999</v>
      </c>
      <c r="AT3372">
        <f t="shared" si="1729"/>
        <v>3.4820000000000002</v>
      </c>
      <c r="AU3372" s="43">
        <f t="shared" si="1744"/>
        <v>41501</v>
      </c>
      <c r="AV3372" s="43">
        <f t="shared" si="1730"/>
        <v>41547</v>
      </c>
      <c r="AW3372" s="45">
        <f t="shared" si="1745"/>
        <v>0.33045580110497241</v>
      </c>
      <c r="AX3372" s="45">
        <f t="shared" si="1746"/>
        <v>2.2571681298720958</v>
      </c>
      <c r="AY3372" s="47">
        <f t="shared" si="1747"/>
        <v>116.94566434236938</v>
      </c>
      <c r="AZ3372" s="47">
        <f t="shared" si="1748"/>
        <v>131.18578362379606</v>
      </c>
      <c r="BA3372" s="43"/>
      <c r="BC3372" s="2">
        <v>41351</v>
      </c>
      <c r="BD3372" t="str">
        <v>912828ND</v>
      </c>
      <c r="BE3372">
        <v>-21.537199999999999</v>
      </c>
      <c r="BF3372">
        <v>1.24231</v>
      </c>
      <c r="BG3372">
        <v>0.86709999999999998</v>
      </c>
      <c r="BH3372">
        <v>131.1875</v>
      </c>
      <c r="BI3372">
        <f>VLOOKUP(BD3372,工作表1!$K$3:$L$1000,2,FALSE)</f>
        <v>3.5</v>
      </c>
      <c r="BJ3372" t="str">
        <f>VLOOKUP(BD3372,工作表1!$K$3:$M$1000,3,FALSE)</f>
        <v>2020/5/15</v>
      </c>
      <c r="BK3372">
        <f t="shared" si="1731"/>
        <v>0.13800000000000001</v>
      </c>
      <c r="BL3372">
        <f t="shared" si="1732"/>
        <v>3.3620000000000001</v>
      </c>
      <c r="BM3372" s="43">
        <f t="shared" si="1749"/>
        <v>41409</v>
      </c>
      <c r="BN3372" s="43">
        <f t="shared" si="1733"/>
        <v>41639</v>
      </c>
      <c r="BO3372" s="45">
        <f t="shared" si="1750"/>
        <v>1.1988950276243093</v>
      </c>
      <c r="BP3372" s="45">
        <f t="shared" si="1751"/>
        <v>3.9509498221448571</v>
      </c>
      <c r="BQ3372" s="47">
        <f t="shared" si="1752"/>
        <v>115.33450694216179</v>
      </c>
      <c r="BR3372" s="47">
        <f t="shared" si="1753"/>
        <v>129.03421329553049</v>
      </c>
    </row>
    <row r="3373" spans="6:70" x14ac:dyDescent="0.25">
      <c r="F3373" s="2">
        <v>41460</v>
      </c>
      <c r="G3373">
        <v>0.112</v>
      </c>
      <c r="H3373" s="43">
        <v>41514</v>
      </c>
      <c r="I3373">
        <v>2.1882000000000001</v>
      </c>
      <c r="L3373" s="2">
        <v>41351</v>
      </c>
      <c r="M3373" t="str">
        <v>912828LY</v>
      </c>
      <c r="N3373">
        <v>5.8200000000000002E-2</v>
      </c>
      <c r="O3373">
        <v>6.5420000000000006E-2</v>
      </c>
      <c r="P3373">
        <v>0.86040000000000005</v>
      </c>
      <c r="Q3373">
        <v>132.4375</v>
      </c>
      <c r="R3373">
        <f>VLOOKUP(M3373,工作表1!$A$3:$B$1000,2,FALSE)</f>
        <v>3.375</v>
      </c>
      <c r="S3373" t="str">
        <f>VLOOKUP(M3373,工作表1!$A$3:$C$1000,3,FALSE)</f>
        <v>2019/11/15</v>
      </c>
      <c r="T3373">
        <f t="shared" si="1723"/>
        <v>0.13800000000000001</v>
      </c>
      <c r="U3373">
        <f t="shared" si="1722"/>
        <v>3.2370000000000001</v>
      </c>
      <c r="V3373" s="43">
        <f t="shared" si="1734"/>
        <v>41409</v>
      </c>
      <c r="W3373" s="43">
        <f t="shared" si="1724"/>
        <v>41453</v>
      </c>
      <c r="X3373" s="45">
        <f t="shared" si="1735"/>
        <v>1.1560773480662985</v>
      </c>
      <c r="Y3373" s="45">
        <f t="shared" si="1736"/>
        <v>2.0899814576553393</v>
      </c>
      <c r="Z3373" s="47">
        <f t="shared" si="1737"/>
        <v>114.86099208593214</v>
      </c>
      <c r="AA3373" s="47">
        <f t="shared" si="1738"/>
        <v>132.08653348458049</v>
      </c>
      <c r="AB3373" s="45">
        <f t="shared" si="1739"/>
        <v>1.3089999999999999</v>
      </c>
      <c r="AC3373" s="2" t="str">
        <f t="shared" si="1725"/>
        <v>TY2</v>
      </c>
      <c r="AD3373">
        <f t="shared" si="1726"/>
        <v>131.203125</v>
      </c>
      <c r="AE3373">
        <f t="shared" si="1727"/>
        <v>130.875</v>
      </c>
      <c r="AF3373" s="49">
        <f t="shared" si="1754"/>
        <v>0.328125</v>
      </c>
      <c r="AG3373" s="3">
        <f t="shared" si="1740"/>
        <v>130.80198222489136</v>
      </c>
      <c r="AH3373">
        <f t="shared" si="1741"/>
        <v>128.71385607931583</v>
      </c>
      <c r="AI3373" s="51">
        <f t="shared" si="1742"/>
        <v>2.0881261455755293</v>
      </c>
      <c r="AJ3373" s="52">
        <f t="shared" si="1743"/>
        <v>1.7600011455755293</v>
      </c>
      <c r="AK3373" s="2">
        <v>41351</v>
      </c>
      <c r="AL3373" t="str">
        <v>912828MP</v>
      </c>
      <c r="AM3373">
        <v>2.5720999999999998</v>
      </c>
      <c r="AN3373">
        <v>-8.6989999999999998E-2</v>
      </c>
      <c r="AO3373">
        <v>0.87370000000000003</v>
      </c>
      <c r="AP3373">
        <v>131.203125</v>
      </c>
      <c r="AQ3373">
        <f>VLOOKUP(AL3373,工作表1!$F$3:$G$1000,2,FALSE)</f>
        <v>3.625</v>
      </c>
      <c r="AR3373" t="str">
        <f>VLOOKUP(AL3373,工作表1!$F$3:$H$1000,3,FALSE)</f>
        <v>2020/2/15</v>
      </c>
      <c r="AS3373">
        <f t="shared" si="1728"/>
        <v>0.13800000000000001</v>
      </c>
      <c r="AT3373">
        <f t="shared" si="1729"/>
        <v>3.4870000000000001</v>
      </c>
      <c r="AU3373" s="43">
        <f t="shared" si="1744"/>
        <v>41501</v>
      </c>
      <c r="AV3373" s="43">
        <f t="shared" si="1730"/>
        <v>41547</v>
      </c>
      <c r="AW3373" s="45">
        <f t="shared" si="1745"/>
        <v>0.3204419889502762</v>
      </c>
      <c r="AX3373" s="45">
        <f t="shared" si="1746"/>
        <v>2.2570858245667145</v>
      </c>
      <c r="AY3373" s="47">
        <f t="shared" si="1747"/>
        <v>116.62504871920267</v>
      </c>
      <c r="AZ3373" s="47">
        <f t="shared" si="1748"/>
        <v>130.80198222489136</v>
      </c>
      <c r="BA3373" s="43"/>
      <c r="BC3373" s="2">
        <v>41348</v>
      </c>
      <c r="BD3373" t="str">
        <v>912828ND</v>
      </c>
      <c r="BE3373">
        <v>-21.666799999999999</v>
      </c>
      <c r="BF3373">
        <v>1.2458100000000001</v>
      </c>
      <c r="BG3373">
        <v>0.86709999999999998</v>
      </c>
      <c r="BH3373">
        <v>130.875</v>
      </c>
      <c r="BI3373">
        <f>VLOOKUP(BD3373,工作表1!$K$3:$L$1000,2,FALSE)</f>
        <v>3.5</v>
      </c>
      <c r="BJ3373" t="str">
        <f>VLOOKUP(BD3373,工作表1!$K$3:$M$1000,3,FALSE)</f>
        <v>2020/5/15</v>
      </c>
      <c r="BK3373">
        <f t="shared" si="1731"/>
        <v>0.13819999999999999</v>
      </c>
      <c r="BL3373">
        <f t="shared" si="1732"/>
        <v>3.3618000000000001</v>
      </c>
      <c r="BM3373" s="43">
        <f t="shared" si="1749"/>
        <v>41409</v>
      </c>
      <c r="BN3373" s="43">
        <f t="shared" si="1733"/>
        <v>41639</v>
      </c>
      <c r="BO3373" s="45">
        <f t="shared" si="1750"/>
        <v>1.1892265193370166</v>
      </c>
      <c r="BP3373" s="45">
        <f t="shared" si="1751"/>
        <v>3.9508703549534547</v>
      </c>
      <c r="BQ3373" s="47">
        <f t="shared" si="1752"/>
        <v>115.06858241459393</v>
      </c>
      <c r="BR3373" s="47">
        <f t="shared" si="1753"/>
        <v>128.71385607931583</v>
      </c>
    </row>
    <row r="3374" spans="6:70" x14ac:dyDescent="0.25">
      <c r="F3374" s="2">
        <v>41459</v>
      </c>
      <c r="G3374">
        <v>0.11</v>
      </c>
      <c r="H3374" s="43">
        <v>41513</v>
      </c>
      <c r="I3374">
        <v>2.1267</v>
      </c>
      <c r="L3374" s="2">
        <v>41348</v>
      </c>
      <c r="M3374" t="str">
        <v>912828LY</v>
      </c>
      <c r="N3374">
        <v>0.4365</v>
      </c>
      <c r="O3374">
        <v>-0.30847000000000002</v>
      </c>
      <c r="P3374">
        <v>0.86040000000000005</v>
      </c>
      <c r="Q3374">
        <v>132.140625</v>
      </c>
      <c r="R3374">
        <f>VLOOKUP(M3374,工作表1!$A$3:$B$1000,2,FALSE)</f>
        <v>3.375</v>
      </c>
      <c r="S3374" t="str">
        <f>VLOOKUP(M3374,工作表1!$A$3:$C$1000,3,FALSE)</f>
        <v>2019/11/15</v>
      </c>
      <c r="T3374">
        <f t="shared" si="1723"/>
        <v>0.13819999999999999</v>
      </c>
      <c r="U3374">
        <f t="shared" si="1722"/>
        <v>3.2368000000000001</v>
      </c>
      <c r="V3374" s="43">
        <f t="shared" si="1734"/>
        <v>41409</v>
      </c>
      <c r="W3374" s="43">
        <f t="shared" si="1724"/>
        <v>41453</v>
      </c>
      <c r="X3374" s="45">
        <f t="shared" si="1735"/>
        <v>1.1467541436464088</v>
      </c>
      <c r="Y3374" s="45">
        <f t="shared" si="1736"/>
        <v>2.0899048285779158</v>
      </c>
      <c r="Z3374" s="47">
        <f t="shared" si="1737"/>
        <v>114.74220322015012</v>
      </c>
      <c r="AA3374" s="47">
        <f t="shared" si="1738"/>
        <v>131.93456996327967</v>
      </c>
      <c r="AB3374" s="45">
        <f t="shared" si="1739"/>
        <v>1.3445</v>
      </c>
      <c r="AC3374" s="2" t="str">
        <f t="shared" si="1725"/>
        <v>TY2</v>
      </c>
      <c r="AD3374">
        <f t="shared" si="1726"/>
        <v>130.890625</v>
      </c>
      <c r="AE3374">
        <f t="shared" si="1727"/>
        <v>130.46875</v>
      </c>
      <c r="AF3374" s="49">
        <f t="shared" si="1754"/>
        <v>0.421875</v>
      </c>
      <c r="AG3374" s="3">
        <f t="shared" si="1740"/>
        <v>130.51637538621748</v>
      </c>
      <c r="AH3374">
        <f t="shared" si="1741"/>
        <v>128.33149349515554</v>
      </c>
      <c r="AI3374" s="51">
        <f t="shared" si="1742"/>
        <v>2.1848818910619343</v>
      </c>
      <c r="AJ3374" s="52">
        <f t="shared" si="1743"/>
        <v>1.7630068910619343</v>
      </c>
      <c r="AK3374" s="2">
        <v>41348</v>
      </c>
      <c r="AL3374" t="str">
        <v>912828MP</v>
      </c>
      <c r="AM3374">
        <v>3.0013000000000001</v>
      </c>
      <c r="AN3374">
        <v>-0.12603</v>
      </c>
      <c r="AO3374">
        <v>0.87370000000000003</v>
      </c>
      <c r="AP3374">
        <v>130.890625</v>
      </c>
      <c r="AQ3374">
        <f>VLOOKUP(AL3374,工作表1!$F$3:$G$1000,2,FALSE)</f>
        <v>3.625</v>
      </c>
      <c r="AR3374" t="str">
        <f>VLOOKUP(AL3374,工作表1!$F$3:$H$1000,3,FALSE)</f>
        <v>2020/2/15</v>
      </c>
      <c r="AS3374">
        <f t="shared" si="1728"/>
        <v>0.13819999999999999</v>
      </c>
      <c r="AT3374">
        <f t="shared" si="1729"/>
        <v>3.4868000000000001</v>
      </c>
      <c r="AU3374" s="43">
        <f t="shared" si="1744"/>
        <v>41501</v>
      </c>
      <c r="AV3374" s="43">
        <f t="shared" si="1730"/>
        <v>41547</v>
      </c>
      <c r="AW3374" s="45">
        <f t="shared" si="1745"/>
        <v>0.3104281767955801</v>
      </c>
      <c r="AX3374" s="45">
        <f t="shared" si="1746"/>
        <v>2.2570035192613336</v>
      </c>
      <c r="AY3374" s="47">
        <f t="shared" si="1747"/>
        <v>116.38742234997625</v>
      </c>
      <c r="AZ3374" s="47">
        <f t="shared" si="1748"/>
        <v>130.51637538621748</v>
      </c>
      <c r="BA3374" s="43"/>
      <c r="BC3374" s="2">
        <v>41347</v>
      </c>
      <c r="BD3374" t="str">
        <v>912828ND</v>
      </c>
      <c r="BE3374">
        <v>-21.283000000000001</v>
      </c>
      <c r="BF3374">
        <v>1.21346</v>
      </c>
      <c r="BG3374">
        <v>0.86709999999999998</v>
      </c>
      <c r="BH3374">
        <v>130.46875</v>
      </c>
      <c r="BI3374">
        <f>VLOOKUP(BD3374,工作表1!$K$3:$L$1000,2,FALSE)</f>
        <v>3.5</v>
      </c>
      <c r="BJ3374" t="str">
        <f>VLOOKUP(BD3374,工作表1!$K$3:$M$1000,3,FALSE)</f>
        <v>2020/5/15</v>
      </c>
      <c r="BK3374">
        <f t="shared" si="1731"/>
        <v>0.13600000000000001</v>
      </c>
      <c r="BL3374">
        <f t="shared" si="1732"/>
        <v>3.3639999999999999</v>
      </c>
      <c r="BM3374" s="43">
        <f t="shared" si="1749"/>
        <v>41409</v>
      </c>
      <c r="BN3374" s="43">
        <f t="shared" si="1733"/>
        <v>41639</v>
      </c>
      <c r="BO3374" s="45">
        <f t="shared" si="1750"/>
        <v>1.160220994475138</v>
      </c>
      <c r="BP3374" s="45">
        <f t="shared" si="1751"/>
        <v>3.9506319533792476</v>
      </c>
      <c r="BQ3374" s="47">
        <f t="shared" si="1752"/>
        <v>114.77486412837082</v>
      </c>
      <c r="BR3374" s="47">
        <f t="shared" si="1753"/>
        <v>128.33149349515554</v>
      </c>
    </row>
    <row r="3375" spans="6:70" x14ac:dyDescent="0.25">
      <c r="F3375" s="2">
        <v>41458</v>
      </c>
      <c r="G3375">
        <v>0.111</v>
      </c>
      <c r="H3375" s="43">
        <v>41512</v>
      </c>
      <c r="I3375">
        <v>2.2077</v>
      </c>
      <c r="L3375" s="2">
        <v>41347</v>
      </c>
      <c r="M3375" t="str">
        <v>912828LY</v>
      </c>
      <c r="N3375">
        <v>-0.26829999999999998</v>
      </c>
      <c r="O3375">
        <v>0.29809000000000002</v>
      </c>
      <c r="P3375">
        <v>0.86040000000000005</v>
      </c>
      <c r="Q3375">
        <v>131.734375</v>
      </c>
      <c r="R3375">
        <f>VLOOKUP(M3375,工作表1!$A$3:$B$1000,2,FALSE)</f>
        <v>3.375</v>
      </c>
      <c r="S3375" t="str">
        <f>VLOOKUP(M3375,工作表1!$A$3:$C$1000,3,FALSE)</f>
        <v>2019/11/15</v>
      </c>
      <c r="T3375">
        <f t="shared" si="1723"/>
        <v>0.13600000000000001</v>
      </c>
      <c r="U3375">
        <f t="shared" si="1722"/>
        <v>3.2389999999999999</v>
      </c>
      <c r="V3375" s="43">
        <f t="shared" si="1734"/>
        <v>41409</v>
      </c>
      <c r="W3375" s="43">
        <f t="shared" si="1724"/>
        <v>41453</v>
      </c>
      <c r="X3375" s="45">
        <f t="shared" si="1735"/>
        <v>1.1187845303867403</v>
      </c>
      <c r="Y3375" s="45">
        <f t="shared" si="1736"/>
        <v>2.0896749413456446</v>
      </c>
      <c r="Z3375" s="47">
        <f t="shared" si="1737"/>
        <v>114.21296391718845</v>
      </c>
      <c r="AA3375" s="47">
        <f t="shared" si="1738"/>
        <v>131.27681665458917</v>
      </c>
      <c r="AB3375" s="45">
        <f t="shared" si="1739"/>
        <v>1.3894</v>
      </c>
      <c r="AC3375" s="2" t="str">
        <f t="shared" si="1725"/>
        <v>TY2</v>
      </c>
      <c r="AD3375">
        <f t="shared" si="1726"/>
        <v>130.484375</v>
      </c>
      <c r="AE3375">
        <f t="shared" si="1727"/>
        <v>130.453125</v>
      </c>
      <c r="AF3375" s="49">
        <f t="shared" si="1754"/>
        <v>3.125E-2</v>
      </c>
      <c r="AG3375" s="3">
        <f t="shared" si="1740"/>
        <v>130.09223281010094</v>
      </c>
      <c r="AH3375">
        <f t="shared" si="1741"/>
        <v>128.32384294096957</v>
      </c>
      <c r="AI3375" s="51">
        <f t="shared" si="1742"/>
        <v>1.7683898691313686</v>
      </c>
      <c r="AJ3375" s="52">
        <f t="shared" si="1743"/>
        <v>1.7371398691313686</v>
      </c>
      <c r="AK3375" s="2">
        <v>41347</v>
      </c>
      <c r="AL3375" t="str">
        <v>912828MP</v>
      </c>
      <c r="AM3375">
        <v>2.9422000000000001</v>
      </c>
      <c r="AN3375">
        <v>-0.11323</v>
      </c>
      <c r="AO3375">
        <v>0.87370000000000003</v>
      </c>
      <c r="AP3375">
        <v>130.484375</v>
      </c>
      <c r="AQ3375">
        <f>VLOOKUP(AL3375,工作表1!$F$3:$G$1000,2,FALSE)</f>
        <v>3.625</v>
      </c>
      <c r="AR3375" t="str">
        <f>VLOOKUP(AL3375,工作表1!$F$3:$H$1000,3,FALSE)</f>
        <v>2020/2/15</v>
      </c>
      <c r="AS3375">
        <f t="shared" si="1728"/>
        <v>0.13600000000000001</v>
      </c>
      <c r="AT3375">
        <f t="shared" si="1729"/>
        <v>3.4889999999999999</v>
      </c>
      <c r="AU3375" s="43">
        <f t="shared" si="1744"/>
        <v>41501</v>
      </c>
      <c r="AV3375" s="43">
        <f t="shared" si="1730"/>
        <v>41547</v>
      </c>
      <c r="AW3375" s="45">
        <f t="shared" si="1745"/>
        <v>0.28038674033149169</v>
      </c>
      <c r="AX3375" s="45">
        <f t="shared" si="1746"/>
        <v>2.25675660334519</v>
      </c>
      <c r="AY3375" s="47">
        <f t="shared" si="1747"/>
        <v>116.05411506950331</v>
      </c>
      <c r="AZ3375" s="47">
        <f t="shared" si="1748"/>
        <v>130.09223281010094</v>
      </c>
      <c r="BA3375" s="43"/>
      <c r="BC3375" s="2">
        <v>41346</v>
      </c>
      <c r="BD3375" t="str">
        <v>912828ND</v>
      </c>
      <c r="BE3375">
        <v>-21.142700000000001</v>
      </c>
      <c r="BF3375">
        <v>1.2013199999999999</v>
      </c>
      <c r="BG3375">
        <v>0.86709999999999998</v>
      </c>
      <c r="BH3375">
        <v>130.453125</v>
      </c>
      <c r="BI3375">
        <f>VLOOKUP(BD3375,工作表1!$K$3:$L$1000,2,FALSE)</f>
        <v>3.5</v>
      </c>
      <c r="BJ3375" t="str">
        <f>VLOOKUP(BD3375,工作表1!$K$3:$M$1000,3,FALSE)</f>
        <v>2020/5/15</v>
      </c>
      <c r="BK3375">
        <f t="shared" si="1731"/>
        <v>0.1381</v>
      </c>
      <c r="BL3375">
        <f t="shared" si="1732"/>
        <v>3.3618999999999999</v>
      </c>
      <c r="BM3375" s="43">
        <f t="shared" si="1749"/>
        <v>41409</v>
      </c>
      <c r="BN3375" s="43">
        <f t="shared" si="1733"/>
        <v>41639</v>
      </c>
      <c r="BO3375" s="45">
        <f t="shared" si="1750"/>
        <v>1.1505524861878453</v>
      </c>
      <c r="BP3375" s="45">
        <f t="shared" si="1751"/>
        <v>3.9505524861878456</v>
      </c>
      <c r="BQ3375" s="47">
        <f t="shared" si="1752"/>
        <v>114.77854976967026</v>
      </c>
      <c r="BR3375" s="47">
        <f t="shared" si="1753"/>
        <v>128.32384294096957</v>
      </c>
    </row>
    <row r="3376" spans="6:70" x14ac:dyDescent="0.25">
      <c r="F3376" s="2">
        <v>41457</v>
      </c>
      <c r="G3376">
        <v>0.108</v>
      </c>
      <c r="H3376" s="43">
        <v>41509</v>
      </c>
      <c r="I3376">
        <v>2.2422</v>
      </c>
      <c r="L3376" s="2">
        <v>41346</v>
      </c>
      <c r="M3376" t="str">
        <v>912828LY</v>
      </c>
      <c r="N3376">
        <v>0.3085</v>
      </c>
      <c r="O3376">
        <v>-0.16636000000000001</v>
      </c>
      <c r="P3376">
        <v>0.86040000000000005</v>
      </c>
      <c r="Q3376">
        <v>131.71875</v>
      </c>
      <c r="R3376">
        <f>VLOOKUP(M3376,工作表1!$A$3:$B$1000,2,FALSE)</f>
        <v>3.375</v>
      </c>
      <c r="S3376" t="str">
        <f>VLOOKUP(M3376,工作表1!$A$3:$C$1000,3,FALSE)</f>
        <v>2019/11/15</v>
      </c>
      <c r="T3376">
        <f t="shared" si="1723"/>
        <v>0.1381</v>
      </c>
      <c r="U3376">
        <f t="shared" si="1722"/>
        <v>3.2368999999999999</v>
      </c>
      <c r="V3376" s="43">
        <f t="shared" si="1734"/>
        <v>41409</v>
      </c>
      <c r="W3376" s="43">
        <f t="shared" si="1724"/>
        <v>41453</v>
      </c>
      <c r="X3376" s="45">
        <f t="shared" si="1735"/>
        <v>1.1094613259668509</v>
      </c>
      <c r="Y3376" s="45">
        <f t="shared" si="1736"/>
        <v>2.0895983122682207</v>
      </c>
      <c r="Z3376" s="47">
        <f t="shared" si="1737"/>
        <v>114.36858226829841</v>
      </c>
      <c r="AA3376" s="47">
        <f t="shared" si="1738"/>
        <v>131.44442929321758</v>
      </c>
      <c r="AB3376" s="45">
        <f t="shared" si="1739"/>
        <v>1.3940999999999999</v>
      </c>
      <c r="AC3376" s="2" t="str">
        <f t="shared" si="1725"/>
        <v>TY2</v>
      </c>
      <c r="AD3376">
        <f t="shared" si="1726"/>
        <v>130.46875</v>
      </c>
      <c r="AE3376">
        <f t="shared" si="1727"/>
        <v>130.46875</v>
      </c>
      <c r="AF3376" s="49">
        <f t="shared" si="1754"/>
        <v>0</v>
      </c>
      <c r="AG3376" s="3">
        <f t="shared" si="1740"/>
        <v>130.08317255836528</v>
      </c>
      <c r="AH3376">
        <f t="shared" si="1741"/>
        <v>128.35059334140922</v>
      </c>
      <c r="AI3376" s="51">
        <f t="shared" si="1742"/>
        <v>1.7325792169560543</v>
      </c>
      <c r="AJ3376" s="52">
        <f t="shared" si="1743"/>
        <v>1.7325792169560543</v>
      </c>
      <c r="AK3376" s="2">
        <v>41346</v>
      </c>
      <c r="AL3376" t="str">
        <v>912828MP</v>
      </c>
      <c r="AM3376">
        <v>3.0748000000000002</v>
      </c>
      <c r="AN3376">
        <v>-0.12288</v>
      </c>
      <c r="AO3376">
        <v>0.87370000000000003</v>
      </c>
      <c r="AP3376">
        <v>130.46875</v>
      </c>
      <c r="AQ3376">
        <f>VLOOKUP(AL3376,工作表1!$F$3:$G$1000,2,FALSE)</f>
        <v>3.625</v>
      </c>
      <c r="AR3376" t="str">
        <f>VLOOKUP(AL3376,工作表1!$F$3:$H$1000,3,FALSE)</f>
        <v>2020/2/15</v>
      </c>
      <c r="AS3376">
        <f t="shared" si="1728"/>
        <v>0.1381</v>
      </c>
      <c r="AT3376">
        <f t="shared" si="1729"/>
        <v>3.4868999999999999</v>
      </c>
      <c r="AU3376" s="43">
        <f t="shared" si="1744"/>
        <v>41501</v>
      </c>
      <c r="AV3376" s="43">
        <f t="shared" si="1730"/>
        <v>41547</v>
      </c>
      <c r="AW3376" s="45">
        <f t="shared" si="1745"/>
        <v>0.27037292817679559</v>
      </c>
      <c r="AX3376" s="45">
        <f t="shared" si="1746"/>
        <v>2.2566742980398091</v>
      </c>
      <c r="AY3376" s="47">
        <f t="shared" si="1747"/>
        <v>116.05705523106263</v>
      </c>
      <c r="AZ3376" s="47">
        <f t="shared" si="1748"/>
        <v>130.08317255836528</v>
      </c>
      <c r="BA3376" s="43"/>
      <c r="BC3376" s="2">
        <v>41345</v>
      </c>
      <c r="BD3376" t="str">
        <v>912828ND</v>
      </c>
      <c r="BE3376">
        <v>-20.868600000000001</v>
      </c>
      <c r="BF3376">
        <v>1.1824600000000001</v>
      </c>
      <c r="BG3376">
        <v>0.86709999999999998</v>
      </c>
      <c r="BH3376">
        <v>130.46875</v>
      </c>
      <c r="BI3376">
        <f>VLOOKUP(BD3376,工作表1!$K$3:$L$1000,2,FALSE)</f>
        <v>3.5</v>
      </c>
      <c r="BJ3376" t="str">
        <f>VLOOKUP(BD3376,工作表1!$K$3:$M$1000,3,FALSE)</f>
        <v>2020/5/15</v>
      </c>
      <c r="BK3376">
        <f t="shared" si="1731"/>
        <v>0.13600000000000001</v>
      </c>
      <c r="BL3376">
        <f t="shared" si="1732"/>
        <v>3.3639999999999999</v>
      </c>
      <c r="BM3376" s="43">
        <f t="shared" si="1749"/>
        <v>41409</v>
      </c>
      <c r="BN3376" s="43">
        <f t="shared" si="1733"/>
        <v>41639</v>
      </c>
      <c r="BO3376" s="45">
        <f t="shared" si="1750"/>
        <v>1.1408839779005524</v>
      </c>
      <c r="BP3376" s="45">
        <f t="shared" si="1751"/>
        <v>3.9504730189964432</v>
      </c>
      <c r="BQ3376" s="47">
        <f t="shared" si="1752"/>
        <v>114.81547114539225</v>
      </c>
      <c r="BR3376" s="47">
        <f t="shared" si="1753"/>
        <v>128.35059334140922</v>
      </c>
    </row>
    <row r="3377" spans="6:70" x14ac:dyDescent="0.25">
      <c r="F3377" s="2">
        <v>41456</v>
      </c>
      <c r="G3377">
        <v>0.1104</v>
      </c>
      <c r="H3377" s="43">
        <v>41508</v>
      </c>
      <c r="I3377">
        <v>2.3136000000000001</v>
      </c>
      <c r="L3377" s="2">
        <v>41345</v>
      </c>
      <c r="M3377" t="str">
        <v>912828LY</v>
      </c>
      <c r="N3377">
        <v>8.5900000000000004E-2</v>
      </c>
      <c r="O3377">
        <v>-5.6699999999999997E-3</v>
      </c>
      <c r="P3377">
        <v>0.86040000000000005</v>
      </c>
      <c r="Q3377">
        <v>131.734375</v>
      </c>
      <c r="R3377">
        <f>VLOOKUP(M3377,工作表1!$A$3:$B$1000,2,FALSE)</f>
        <v>3.375</v>
      </c>
      <c r="S3377" t="str">
        <f>VLOOKUP(M3377,工作表1!$A$3:$C$1000,3,FALSE)</f>
        <v>2019/11/15</v>
      </c>
      <c r="T3377">
        <f t="shared" si="1723"/>
        <v>0.13600000000000001</v>
      </c>
      <c r="U3377">
        <f t="shared" si="1722"/>
        <v>3.2389999999999999</v>
      </c>
      <c r="V3377" s="43">
        <f t="shared" si="1734"/>
        <v>41409</v>
      </c>
      <c r="W3377" s="43">
        <f t="shared" si="1724"/>
        <v>41453</v>
      </c>
      <c r="X3377" s="45">
        <f t="shared" si="1735"/>
        <v>1.1001381215469612</v>
      </c>
      <c r="Y3377" s="45">
        <f t="shared" si="1736"/>
        <v>2.0895216831907968</v>
      </c>
      <c r="Z3377" s="47">
        <f t="shared" si="1737"/>
        <v>114.33562155504809</v>
      </c>
      <c r="AA3377" s="47">
        <f t="shared" si="1738"/>
        <v>131.39142857639857</v>
      </c>
      <c r="AB3377" s="45">
        <f t="shared" si="1739"/>
        <v>1.3893</v>
      </c>
      <c r="AC3377" s="2" t="str">
        <f t="shared" si="1725"/>
        <v>TY2</v>
      </c>
      <c r="AD3377">
        <f t="shared" si="1726"/>
        <v>130.484375</v>
      </c>
      <c r="AE3377">
        <f t="shared" si="1727"/>
        <v>130.203125</v>
      </c>
      <c r="AF3377" s="49">
        <f t="shared" si="1754"/>
        <v>0.28125</v>
      </c>
      <c r="AG3377" s="3">
        <f t="shared" si="1740"/>
        <v>130.07704502860776</v>
      </c>
      <c r="AH3377">
        <f t="shared" si="1741"/>
        <v>128.05637070543872</v>
      </c>
      <c r="AI3377" s="51">
        <f t="shared" si="1742"/>
        <v>2.0206743231690325</v>
      </c>
      <c r="AJ3377" s="52">
        <f t="shared" si="1743"/>
        <v>1.7394243231690325</v>
      </c>
      <c r="AK3377" s="2">
        <v>41345</v>
      </c>
      <c r="AL3377" t="str">
        <v>912828MP</v>
      </c>
      <c r="AM3377">
        <v>2.8340000000000001</v>
      </c>
      <c r="AN3377">
        <v>-9.8269999999999996E-2</v>
      </c>
      <c r="AO3377">
        <v>0.87370000000000003</v>
      </c>
      <c r="AP3377">
        <v>130.484375</v>
      </c>
      <c r="AQ3377">
        <f>VLOOKUP(AL3377,工作表1!$F$3:$G$1000,2,FALSE)</f>
        <v>3.625</v>
      </c>
      <c r="AR3377" t="str">
        <f>VLOOKUP(AL3377,工作表1!$F$3:$H$1000,3,FALSE)</f>
        <v>2020/2/15</v>
      </c>
      <c r="AS3377">
        <f t="shared" si="1728"/>
        <v>0.13600000000000001</v>
      </c>
      <c r="AT3377">
        <f t="shared" si="1729"/>
        <v>3.4889999999999999</v>
      </c>
      <c r="AU3377" s="43">
        <f t="shared" si="1744"/>
        <v>41501</v>
      </c>
      <c r="AV3377" s="43">
        <f t="shared" si="1730"/>
        <v>41547</v>
      </c>
      <c r="AW3377" s="45">
        <f t="shared" si="1745"/>
        <v>0.26035911602209943</v>
      </c>
      <c r="AX3377" s="45">
        <f t="shared" si="1746"/>
        <v>2.2565919927344278</v>
      </c>
      <c r="AY3377" s="47">
        <f t="shared" si="1747"/>
        <v>116.06489104514755</v>
      </c>
      <c r="AZ3377" s="47">
        <f t="shared" si="1748"/>
        <v>130.07704502860776</v>
      </c>
      <c r="BA3377" s="43"/>
      <c r="BC3377" s="2">
        <v>41344</v>
      </c>
      <c r="BD3377" t="str">
        <v>912828ND</v>
      </c>
      <c r="BE3377">
        <v>-21.298200000000001</v>
      </c>
      <c r="BF3377">
        <v>1.20051</v>
      </c>
      <c r="BG3377">
        <v>0.86709999999999998</v>
      </c>
      <c r="BH3377">
        <v>130.203125</v>
      </c>
      <c r="BI3377">
        <f>VLOOKUP(BD3377,工作表1!$K$3:$L$1000,2,FALSE)</f>
        <v>3.5</v>
      </c>
      <c r="BJ3377" t="str">
        <f>VLOOKUP(BD3377,工作表1!$K$3:$M$1000,3,FALSE)</f>
        <v>2020/5/15</v>
      </c>
      <c r="BK3377">
        <f t="shared" si="1731"/>
        <v>0.14069999999999999</v>
      </c>
      <c r="BL3377">
        <f t="shared" si="1732"/>
        <v>3.3593000000000002</v>
      </c>
      <c r="BM3377" s="43">
        <f t="shared" si="1749"/>
        <v>41409</v>
      </c>
      <c r="BN3377" s="43">
        <f t="shared" si="1733"/>
        <v>41639</v>
      </c>
      <c r="BO3377" s="45">
        <f t="shared" si="1750"/>
        <v>1.1312154696132597</v>
      </c>
      <c r="BP3377" s="45">
        <f t="shared" si="1751"/>
        <v>3.9503935518050408</v>
      </c>
      <c r="BQ3377" s="47">
        <f t="shared" si="1752"/>
        <v>114.56853513457634</v>
      </c>
      <c r="BR3377" s="47">
        <f t="shared" si="1753"/>
        <v>128.05637070543872</v>
      </c>
    </row>
    <row r="3378" spans="6:70" x14ac:dyDescent="0.25">
      <c r="F3378" s="2">
        <v>41453</v>
      </c>
      <c r="G3378">
        <v>0.115</v>
      </c>
      <c r="H3378" s="43">
        <v>41507</v>
      </c>
      <c r="I3378">
        <v>2.3060999999999998</v>
      </c>
      <c r="L3378" s="2">
        <v>41344</v>
      </c>
      <c r="M3378" t="str">
        <v>912828LY</v>
      </c>
      <c r="N3378">
        <v>0.67679999999999996</v>
      </c>
      <c r="O3378">
        <v>-0.36482999999999999</v>
      </c>
      <c r="P3378">
        <v>0.86040000000000005</v>
      </c>
      <c r="Q3378">
        <v>131.484375</v>
      </c>
      <c r="R3378">
        <f>VLOOKUP(M3378,工作表1!$A$3:$B$1000,2,FALSE)</f>
        <v>3.375</v>
      </c>
      <c r="S3378" t="str">
        <f>VLOOKUP(M3378,工作表1!$A$3:$C$1000,3,FALSE)</f>
        <v>2019/11/15</v>
      </c>
      <c r="T3378">
        <f t="shared" si="1723"/>
        <v>0.14069999999999999</v>
      </c>
      <c r="U3378">
        <f t="shared" si="1722"/>
        <v>3.2343000000000002</v>
      </c>
      <c r="V3378" s="43">
        <f t="shared" si="1734"/>
        <v>41409</v>
      </c>
      <c r="W3378" s="43">
        <f t="shared" si="1724"/>
        <v>41453</v>
      </c>
      <c r="X3378" s="45">
        <f t="shared" si="1735"/>
        <v>1.0908149171270718</v>
      </c>
      <c r="Y3378" s="45">
        <f t="shared" si="1736"/>
        <v>2.0894450541133733</v>
      </c>
      <c r="Z3378" s="47">
        <f t="shared" si="1737"/>
        <v>114.25871117508832</v>
      </c>
      <c r="AA3378" s="47">
        <f t="shared" si="1738"/>
        <v>131.28970478499085</v>
      </c>
      <c r="AB3378" s="45">
        <f t="shared" si="1739"/>
        <v>1.4249000000000001</v>
      </c>
      <c r="AC3378" s="2" t="str">
        <f t="shared" si="1725"/>
        <v>TY2</v>
      </c>
      <c r="AD3378">
        <f t="shared" si="1726"/>
        <v>130.21875</v>
      </c>
      <c r="AE3378">
        <f t="shared" si="1727"/>
        <v>130.203125</v>
      </c>
      <c r="AF3378" s="49">
        <f t="shared" si="1754"/>
        <v>1.5625E-2</v>
      </c>
      <c r="AG3378" s="3">
        <f t="shared" si="1740"/>
        <v>129.7853379230915</v>
      </c>
      <c r="AH3378">
        <f t="shared" si="1741"/>
        <v>128.09405493999387</v>
      </c>
      <c r="AI3378" s="51">
        <f t="shared" si="1742"/>
        <v>1.6912829830976364</v>
      </c>
      <c r="AJ3378" s="52">
        <f t="shared" si="1743"/>
        <v>1.6756579830976364</v>
      </c>
      <c r="AK3378" s="2">
        <v>41344</v>
      </c>
      <c r="AL3378" t="str">
        <v>912828MP</v>
      </c>
      <c r="AM3378">
        <v>2.4527000000000001</v>
      </c>
      <c r="AN3378">
        <v>-6.1920000000000003E-2</v>
      </c>
      <c r="AO3378">
        <v>0.87370000000000003</v>
      </c>
      <c r="AP3378">
        <v>130.21875</v>
      </c>
      <c r="AQ3378">
        <f>VLOOKUP(AL3378,工作表1!$F$3:$G$1000,2,FALSE)</f>
        <v>3.625</v>
      </c>
      <c r="AR3378" t="str">
        <f>VLOOKUP(AL3378,工作表1!$F$3:$H$1000,3,FALSE)</f>
        <v>2020/2/15</v>
      </c>
      <c r="AS3378">
        <f t="shared" si="1728"/>
        <v>0.14069999999999999</v>
      </c>
      <c r="AT3378">
        <f t="shared" si="1729"/>
        <v>3.4843000000000002</v>
      </c>
      <c r="AU3378" s="43">
        <f t="shared" si="1744"/>
        <v>41501</v>
      </c>
      <c r="AV3378" s="43">
        <f t="shared" si="1730"/>
        <v>41547</v>
      </c>
      <c r="AW3378" s="45">
        <f t="shared" si="1745"/>
        <v>0.25034530386740333</v>
      </c>
      <c r="AX3378" s="45">
        <f t="shared" si="1746"/>
        <v>2.2565096874290473</v>
      </c>
      <c r="AY3378" s="47">
        <f t="shared" si="1747"/>
        <v>115.81941209500322</v>
      </c>
      <c r="AZ3378" s="47">
        <f t="shared" si="1748"/>
        <v>129.7853379230915</v>
      </c>
      <c r="BA3378" s="43"/>
      <c r="BC3378" s="2">
        <v>41341</v>
      </c>
      <c r="BD3378" t="str">
        <v>912828ND</v>
      </c>
      <c r="BE3378">
        <v>-20.590599999999998</v>
      </c>
      <c r="BF3378">
        <v>1.1607400000000001</v>
      </c>
      <c r="BG3378">
        <v>0.86709999999999998</v>
      </c>
      <c r="BH3378">
        <v>130.203125</v>
      </c>
      <c r="BI3378">
        <f>VLOOKUP(BD3378,工作表1!$K$3:$L$1000,2,FALSE)</f>
        <v>3.5</v>
      </c>
      <c r="BJ3378" t="str">
        <f>VLOOKUP(BD3378,工作表1!$K$3:$M$1000,3,FALSE)</f>
        <v>2020/5/15</v>
      </c>
      <c r="BK3378">
        <f t="shared" si="1731"/>
        <v>0.14199999999999999</v>
      </c>
      <c r="BL3378">
        <f t="shared" si="1732"/>
        <v>3.3580000000000001</v>
      </c>
      <c r="BM3378" s="43">
        <f t="shared" si="1749"/>
        <v>41409</v>
      </c>
      <c r="BN3378" s="43">
        <f t="shared" si="1733"/>
        <v>41639</v>
      </c>
      <c r="BO3378" s="45">
        <f t="shared" si="1750"/>
        <v>1.121546961325967</v>
      </c>
      <c r="BP3378" s="45">
        <f t="shared" si="1751"/>
        <v>3.9503140846136384</v>
      </c>
      <c r="BQ3378" s="47">
        <f t="shared" si="1752"/>
        <v>114.61215557119317</v>
      </c>
      <c r="BR3378" s="47">
        <f t="shared" si="1753"/>
        <v>128.09405493999387</v>
      </c>
    </row>
    <row r="3379" spans="6:70" x14ac:dyDescent="0.25">
      <c r="F3379" s="2">
        <v>41452</v>
      </c>
      <c r="G3379">
        <v>0.11799999999999999</v>
      </c>
      <c r="H3379" s="43">
        <v>41506</v>
      </c>
      <c r="I3379">
        <v>2.2048000000000001</v>
      </c>
      <c r="L3379" s="2">
        <v>41341</v>
      </c>
      <c r="M3379" t="str">
        <v>912828LY</v>
      </c>
      <c r="N3379">
        <v>0.81479999999999997</v>
      </c>
      <c r="O3379">
        <v>-0.41969000000000001</v>
      </c>
      <c r="P3379">
        <v>0.86040000000000005</v>
      </c>
      <c r="Q3379">
        <v>131.46875</v>
      </c>
      <c r="R3379">
        <f>VLOOKUP(M3379,工作表1!$A$3:$B$1000,2,FALSE)</f>
        <v>3.375</v>
      </c>
      <c r="S3379" t="str">
        <f>VLOOKUP(M3379,工作表1!$A$3:$C$1000,3,FALSE)</f>
        <v>2019/11/15</v>
      </c>
      <c r="T3379">
        <f t="shared" si="1723"/>
        <v>0.14199999999999999</v>
      </c>
      <c r="U3379">
        <f t="shared" si="1722"/>
        <v>3.2330000000000001</v>
      </c>
      <c r="V3379" s="43">
        <f t="shared" si="1734"/>
        <v>41409</v>
      </c>
      <c r="W3379" s="43">
        <f t="shared" si="1724"/>
        <v>41453</v>
      </c>
      <c r="X3379" s="45">
        <f t="shared" si="1735"/>
        <v>1.0814917127071824</v>
      </c>
      <c r="Y3379" s="45">
        <f t="shared" si="1736"/>
        <v>2.0893684250359494</v>
      </c>
      <c r="Z3379" s="47">
        <f t="shared" si="1737"/>
        <v>114.27555600475345</v>
      </c>
      <c r="AA3379" s="47">
        <f t="shared" si="1738"/>
        <v>131.29578187258309</v>
      </c>
      <c r="AB3379" s="45">
        <f t="shared" si="1739"/>
        <v>1.4106000000000001</v>
      </c>
      <c r="AC3379" s="2" t="str">
        <f t="shared" si="1725"/>
        <v>TY2</v>
      </c>
      <c r="AD3379">
        <f t="shared" si="1726"/>
        <v>130.21875</v>
      </c>
      <c r="AE3379">
        <f t="shared" si="1727"/>
        <v>130.703125</v>
      </c>
      <c r="AF3379" s="49">
        <f t="shared" si="1754"/>
        <v>-0.484375</v>
      </c>
      <c r="AG3379" s="3">
        <f t="shared" si="1740"/>
        <v>129.83015179880769</v>
      </c>
      <c r="AH3379">
        <f t="shared" si="1741"/>
        <v>128.63643847682343</v>
      </c>
      <c r="AI3379" s="51">
        <f t="shared" si="1742"/>
        <v>1.1937133219842622</v>
      </c>
      <c r="AJ3379" s="52">
        <f t="shared" si="1743"/>
        <v>1.6780883219842622</v>
      </c>
      <c r="AK3379" s="2">
        <v>41341</v>
      </c>
      <c r="AL3379" t="str">
        <v>912828MP</v>
      </c>
      <c r="AM3379">
        <v>3.149</v>
      </c>
      <c r="AN3379">
        <v>-0.12225999999999999</v>
      </c>
      <c r="AO3379">
        <v>0.87370000000000003</v>
      </c>
      <c r="AP3379">
        <v>130.21875</v>
      </c>
      <c r="AQ3379">
        <f>VLOOKUP(AL3379,工作表1!$F$3:$G$1000,2,FALSE)</f>
        <v>3.625</v>
      </c>
      <c r="AR3379" t="str">
        <f>VLOOKUP(AL3379,工作表1!$F$3:$H$1000,3,FALSE)</f>
        <v>2020/2/15</v>
      </c>
      <c r="AS3379">
        <f t="shared" si="1728"/>
        <v>0.14199999999999999</v>
      </c>
      <c r="AT3379">
        <f t="shared" si="1729"/>
        <v>3.4830000000000001</v>
      </c>
      <c r="AU3379" s="43">
        <f t="shared" si="1744"/>
        <v>41501</v>
      </c>
      <c r="AV3379" s="43">
        <f t="shared" si="1730"/>
        <v>41547</v>
      </c>
      <c r="AW3379" s="45">
        <f t="shared" si="1745"/>
        <v>0.24033149171270718</v>
      </c>
      <c r="AX3379" s="45">
        <f t="shared" si="1746"/>
        <v>2.2564273821236664</v>
      </c>
      <c r="AY3379" s="47">
        <f t="shared" si="1747"/>
        <v>115.86984263727277</v>
      </c>
      <c r="AZ3379" s="47">
        <f t="shared" si="1748"/>
        <v>129.83015179880769</v>
      </c>
      <c r="BA3379" s="43"/>
      <c r="BC3379" s="2">
        <v>41340</v>
      </c>
      <c r="BD3379" t="str">
        <v>912828ND</v>
      </c>
      <c r="BE3379">
        <v>-19.829899999999999</v>
      </c>
      <c r="BF3379">
        <v>1.10582</v>
      </c>
      <c r="BG3379">
        <v>0.86709999999999998</v>
      </c>
      <c r="BH3379">
        <v>130.703125</v>
      </c>
      <c r="BI3379">
        <f>VLOOKUP(BD3379,工作表1!$K$3:$L$1000,2,FALSE)</f>
        <v>3.5</v>
      </c>
      <c r="BJ3379" t="str">
        <f>VLOOKUP(BD3379,工作表1!$K$3:$M$1000,3,FALSE)</f>
        <v>2020/5/15</v>
      </c>
      <c r="BK3379">
        <f t="shared" si="1731"/>
        <v>0.14099999999999999</v>
      </c>
      <c r="BL3379">
        <f t="shared" si="1732"/>
        <v>3.359</v>
      </c>
      <c r="BM3379" s="43">
        <f t="shared" si="1749"/>
        <v>41409</v>
      </c>
      <c r="BN3379" s="43">
        <f t="shared" si="1733"/>
        <v>41639</v>
      </c>
      <c r="BO3379" s="45">
        <f t="shared" si="1750"/>
        <v>1.0925414364640884</v>
      </c>
      <c r="BP3379" s="45">
        <f t="shared" si="1751"/>
        <v>3.9500756830394312</v>
      </c>
      <c r="BQ3379" s="47">
        <f t="shared" si="1752"/>
        <v>115.11930242425815</v>
      </c>
      <c r="BR3379" s="47">
        <f t="shared" si="1753"/>
        <v>128.63643847682343</v>
      </c>
    </row>
    <row r="3380" spans="6:70" x14ac:dyDescent="0.25">
      <c r="F3380" s="2">
        <v>41451</v>
      </c>
      <c r="G3380">
        <v>0.12</v>
      </c>
      <c r="H3380" s="43">
        <v>41505</v>
      </c>
      <c r="I3380">
        <v>2.2736999999999998</v>
      </c>
      <c r="L3380" s="2">
        <v>41340</v>
      </c>
      <c r="M3380" t="str">
        <v>912828LY</v>
      </c>
      <c r="N3380">
        <v>1.0336000000000001</v>
      </c>
      <c r="O3380">
        <v>-0.45295999999999997</v>
      </c>
      <c r="P3380">
        <v>0.86040000000000005</v>
      </c>
      <c r="Q3380">
        <v>131.9375</v>
      </c>
      <c r="R3380">
        <f>VLOOKUP(M3380,工作表1!$A$3:$B$1000,2,FALSE)</f>
        <v>3.375</v>
      </c>
      <c r="S3380" t="str">
        <f>VLOOKUP(M3380,工作表1!$A$3:$C$1000,3,FALSE)</f>
        <v>2019/11/15</v>
      </c>
      <c r="T3380">
        <f t="shared" si="1723"/>
        <v>0.14099999999999999</v>
      </c>
      <c r="U3380">
        <f t="shared" si="1722"/>
        <v>3.234</v>
      </c>
      <c r="V3380" s="43">
        <f t="shared" si="1734"/>
        <v>41409</v>
      </c>
      <c r="W3380" s="43">
        <f t="shared" si="1724"/>
        <v>41453</v>
      </c>
      <c r="X3380" s="45">
        <f t="shared" si="1735"/>
        <v>1.0535220994475138</v>
      </c>
      <c r="Y3380" s="45">
        <f t="shared" si="1736"/>
        <v>2.0891385378036782</v>
      </c>
      <c r="Z3380" s="47">
        <f t="shared" si="1737"/>
        <v>114.72070490225468</v>
      </c>
      <c r="AA3380" s="47">
        <f t="shared" si="1738"/>
        <v>131.77093235594879</v>
      </c>
      <c r="AB3380" s="45">
        <f t="shared" si="1739"/>
        <v>1.3677999999999999</v>
      </c>
      <c r="AC3380" s="2" t="str">
        <f t="shared" si="1725"/>
        <v>TY2</v>
      </c>
      <c r="AD3380">
        <f t="shared" si="1726"/>
        <v>130.71875</v>
      </c>
      <c r="AE3380">
        <f t="shared" si="1727"/>
        <v>131.1875</v>
      </c>
      <c r="AF3380" s="49">
        <f t="shared" si="1754"/>
        <v>-0.46875</v>
      </c>
      <c r="AG3380" s="3">
        <f t="shared" si="1740"/>
        <v>130.29079264847664</v>
      </c>
      <c r="AH3380">
        <f t="shared" si="1741"/>
        <v>129.13425857341616</v>
      </c>
      <c r="AI3380" s="51">
        <f t="shared" si="1742"/>
        <v>1.1565340750604776</v>
      </c>
      <c r="AJ3380" s="52">
        <f t="shared" si="1743"/>
        <v>1.6252840750604776</v>
      </c>
      <c r="AK3380" s="2">
        <v>41340</v>
      </c>
      <c r="AL3380" t="str">
        <v>912828MP</v>
      </c>
      <c r="AM3380">
        <v>2.7643</v>
      </c>
      <c r="AN3380">
        <v>-8.0259999999999998E-2</v>
      </c>
      <c r="AO3380">
        <v>0.87370000000000003</v>
      </c>
      <c r="AP3380">
        <v>130.71875</v>
      </c>
      <c r="AQ3380">
        <f>VLOOKUP(AL3380,工作表1!$F$3:$G$1000,2,FALSE)</f>
        <v>3.625</v>
      </c>
      <c r="AR3380" t="str">
        <f>VLOOKUP(AL3380,工作表1!$F$3:$H$1000,3,FALSE)</f>
        <v>2020/2/15</v>
      </c>
      <c r="AS3380">
        <f t="shared" si="1728"/>
        <v>0.14099999999999999</v>
      </c>
      <c r="AT3380">
        <f t="shared" si="1729"/>
        <v>3.484</v>
      </c>
      <c r="AU3380" s="43">
        <f t="shared" si="1744"/>
        <v>41501</v>
      </c>
      <c r="AV3380" s="43">
        <f t="shared" si="1730"/>
        <v>41547</v>
      </c>
      <c r="AW3380" s="45">
        <f t="shared" si="1745"/>
        <v>0.21029005524861877</v>
      </c>
      <c r="AX3380" s="45">
        <f t="shared" si="1746"/>
        <v>2.2561804662075229</v>
      </c>
      <c r="AY3380" s="47">
        <f t="shared" si="1747"/>
        <v>116.30889508035303</v>
      </c>
      <c r="AZ3380" s="47">
        <f t="shared" si="1748"/>
        <v>130.29079264847664</v>
      </c>
      <c r="BA3380" s="43"/>
      <c r="BC3380" s="2">
        <v>41339</v>
      </c>
      <c r="BD3380" t="str">
        <v>912828ND</v>
      </c>
      <c r="BE3380">
        <v>-19.655999999999999</v>
      </c>
      <c r="BF3380">
        <v>1.08447</v>
      </c>
      <c r="BG3380">
        <v>0.86709999999999998</v>
      </c>
      <c r="BH3380">
        <v>131.1875</v>
      </c>
      <c r="BI3380">
        <f>VLOOKUP(BD3380,工作表1!$K$3:$L$1000,2,FALSE)</f>
        <v>3.5</v>
      </c>
      <c r="BJ3380" t="str">
        <f>VLOOKUP(BD3380,工作表1!$K$3:$M$1000,3,FALSE)</f>
        <v>2020/5/15</v>
      </c>
      <c r="BK3380">
        <f t="shared" si="1731"/>
        <v>0.14199999999999999</v>
      </c>
      <c r="BL3380">
        <f t="shared" si="1732"/>
        <v>3.3580000000000001</v>
      </c>
      <c r="BM3380" s="43">
        <f t="shared" si="1749"/>
        <v>41409</v>
      </c>
      <c r="BN3380" s="43">
        <f t="shared" si="1733"/>
        <v>41639</v>
      </c>
      <c r="BO3380" s="45">
        <f t="shared" si="1750"/>
        <v>1.0828729281767955</v>
      </c>
      <c r="BP3380" s="45">
        <f t="shared" si="1751"/>
        <v>3.9499962158480284</v>
      </c>
      <c r="BQ3380" s="47">
        <f t="shared" si="1752"/>
        <v>115.5621405557367</v>
      </c>
      <c r="BR3380" s="47">
        <f t="shared" si="1753"/>
        <v>129.13425857341616</v>
      </c>
    </row>
    <row r="3381" spans="6:70" x14ac:dyDescent="0.25">
      <c r="F3381" s="2">
        <v>41450</v>
      </c>
      <c r="G3381">
        <v>0.124</v>
      </c>
      <c r="H3381" s="43">
        <v>41502</v>
      </c>
      <c r="I3381">
        <v>2.2170000000000001</v>
      </c>
      <c r="L3381" s="2">
        <v>41339</v>
      </c>
      <c r="M3381" t="str">
        <v>912828LY</v>
      </c>
      <c r="N3381">
        <v>0.76600000000000001</v>
      </c>
      <c r="O3381">
        <v>-0.30245</v>
      </c>
      <c r="P3381">
        <v>0.86040000000000005</v>
      </c>
      <c r="Q3381">
        <v>132.390625</v>
      </c>
      <c r="R3381">
        <f>VLOOKUP(M3381,工作表1!$A$3:$B$1000,2,FALSE)</f>
        <v>3.375</v>
      </c>
      <c r="S3381" t="str">
        <f>VLOOKUP(M3381,工作表1!$A$3:$C$1000,3,FALSE)</f>
        <v>2019/11/15</v>
      </c>
      <c r="T3381">
        <f t="shared" si="1723"/>
        <v>0.14199999999999999</v>
      </c>
      <c r="U3381">
        <f t="shared" si="1722"/>
        <v>3.2330000000000001</v>
      </c>
      <c r="V3381" s="43">
        <f t="shared" si="1734"/>
        <v>41409</v>
      </c>
      <c r="W3381" s="43">
        <f t="shared" si="1724"/>
        <v>41453</v>
      </c>
      <c r="X3381" s="45">
        <f t="shared" si="1735"/>
        <v>1.0441988950276242</v>
      </c>
      <c r="Y3381" s="45">
        <f t="shared" si="1736"/>
        <v>2.0890619087262543</v>
      </c>
      <c r="Z3381" s="47">
        <f t="shared" si="1737"/>
        <v>115.06593770101946</v>
      </c>
      <c r="AA3381" s="47">
        <f t="shared" si="1738"/>
        <v>132.15858671017372</v>
      </c>
      <c r="AB3381" s="45">
        <f t="shared" si="1739"/>
        <v>1.304</v>
      </c>
      <c r="AC3381" s="2" t="str">
        <f t="shared" si="1725"/>
        <v>TY2</v>
      </c>
      <c r="AD3381">
        <f t="shared" si="1726"/>
        <v>131.203125</v>
      </c>
      <c r="AE3381">
        <f t="shared" si="1727"/>
        <v>131.515625</v>
      </c>
      <c r="AF3381" s="49">
        <f t="shared" si="1754"/>
        <v>-0.3125</v>
      </c>
      <c r="AG3381" s="3">
        <f t="shared" si="1740"/>
        <v>130.78234468168284</v>
      </c>
      <c r="AH3381">
        <f t="shared" si="1741"/>
        <v>129.46222064294329</v>
      </c>
      <c r="AI3381" s="51">
        <f t="shared" si="1742"/>
        <v>1.3201240387395501</v>
      </c>
      <c r="AJ3381" s="52">
        <f t="shared" si="1743"/>
        <v>1.6326240387395501</v>
      </c>
      <c r="AK3381" s="2">
        <v>41339</v>
      </c>
      <c r="AL3381" t="str">
        <v>912828MP</v>
      </c>
      <c r="AM3381">
        <v>2.8666</v>
      </c>
      <c r="AN3381">
        <v>-9.103E-2</v>
      </c>
      <c r="AO3381">
        <v>0.87370000000000003</v>
      </c>
      <c r="AP3381">
        <v>131.203125</v>
      </c>
      <c r="AQ3381">
        <f>VLOOKUP(AL3381,工作表1!$F$3:$G$1000,2,FALSE)</f>
        <v>3.625</v>
      </c>
      <c r="AR3381" t="str">
        <f>VLOOKUP(AL3381,工作表1!$F$3:$H$1000,3,FALSE)</f>
        <v>2020/2/15</v>
      </c>
      <c r="AS3381">
        <f t="shared" si="1728"/>
        <v>0.14199999999999999</v>
      </c>
      <c r="AT3381">
        <f t="shared" si="1729"/>
        <v>3.4830000000000001</v>
      </c>
      <c r="AU3381" s="43">
        <f t="shared" si="1744"/>
        <v>41501</v>
      </c>
      <c r="AV3381" s="43">
        <f t="shared" si="1730"/>
        <v>41547</v>
      </c>
      <c r="AW3381" s="45">
        <f t="shared" si="1745"/>
        <v>0.20027624309392264</v>
      </c>
      <c r="AX3381" s="45">
        <f t="shared" si="1746"/>
        <v>2.2560981609021415</v>
      </c>
      <c r="AY3381" s="47">
        <f t="shared" si="1747"/>
        <v>116.74979797304384</v>
      </c>
      <c r="AZ3381" s="47">
        <f t="shared" si="1748"/>
        <v>130.78234468168284</v>
      </c>
      <c r="BA3381" s="43"/>
      <c r="BC3381" s="2">
        <v>41338</v>
      </c>
      <c r="BD3381" t="str">
        <v>912828ND</v>
      </c>
      <c r="BE3381">
        <v>-19.6523</v>
      </c>
      <c r="BF3381">
        <v>1.0724800000000001</v>
      </c>
      <c r="BG3381">
        <v>0.86709999999999998</v>
      </c>
      <c r="BH3381">
        <v>131.515625</v>
      </c>
      <c r="BI3381">
        <f>VLOOKUP(BD3381,工作表1!$K$3:$L$1000,2,FALSE)</f>
        <v>3.5</v>
      </c>
      <c r="BJ3381" t="str">
        <f>VLOOKUP(BD3381,工作表1!$K$3:$M$1000,3,FALSE)</f>
        <v>2020/5/15</v>
      </c>
      <c r="BK3381">
        <f t="shared" si="1731"/>
        <v>0.13800000000000001</v>
      </c>
      <c r="BL3381">
        <f t="shared" si="1732"/>
        <v>3.3620000000000001</v>
      </c>
      <c r="BM3381" s="43">
        <f t="shared" si="1749"/>
        <v>41409</v>
      </c>
      <c r="BN3381" s="43">
        <f t="shared" si="1733"/>
        <v>41639</v>
      </c>
      <c r="BO3381" s="45">
        <f t="shared" si="1750"/>
        <v>1.0732044198895028</v>
      </c>
      <c r="BP3381" s="45">
        <f t="shared" si="1751"/>
        <v>3.949916748656626</v>
      </c>
      <c r="BQ3381" s="47">
        <f t="shared" si="1752"/>
        <v>115.86185590305776</v>
      </c>
      <c r="BR3381" s="47">
        <f t="shared" si="1753"/>
        <v>129.46222064294329</v>
      </c>
    </row>
    <row r="3382" spans="6:70" x14ac:dyDescent="0.25">
      <c r="F3382" s="2">
        <v>41449</v>
      </c>
      <c r="G3382">
        <v>0.127</v>
      </c>
      <c r="H3382" s="43">
        <v>41501</v>
      </c>
      <c r="I3382">
        <v>2.1652999999999998</v>
      </c>
      <c r="L3382" s="2">
        <v>41338</v>
      </c>
      <c r="M3382" t="str">
        <v>912828LY</v>
      </c>
      <c r="N3382">
        <v>0.3004</v>
      </c>
      <c r="O3382">
        <v>-7.8899999999999998E-2</v>
      </c>
      <c r="P3382">
        <v>0.86040000000000005</v>
      </c>
      <c r="Q3382">
        <v>132.6875</v>
      </c>
      <c r="R3382">
        <f>VLOOKUP(M3382,工作表1!$A$3:$B$1000,2,FALSE)</f>
        <v>3.375</v>
      </c>
      <c r="S3382" t="str">
        <f>VLOOKUP(M3382,工作表1!$A$3:$C$1000,3,FALSE)</f>
        <v>2019/11/15</v>
      </c>
      <c r="T3382">
        <f t="shared" si="1723"/>
        <v>0.13800000000000001</v>
      </c>
      <c r="U3382">
        <f t="shared" si="1722"/>
        <v>3.2370000000000001</v>
      </c>
      <c r="V3382" s="43">
        <f t="shared" si="1734"/>
        <v>41409</v>
      </c>
      <c r="W3382" s="43">
        <f t="shared" si="1724"/>
        <v>41453</v>
      </c>
      <c r="X3382" s="45">
        <f t="shared" si="1735"/>
        <v>1.0348756906077348</v>
      </c>
      <c r="Y3382" s="45">
        <f t="shared" si="1736"/>
        <v>2.0889852796488304</v>
      </c>
      <c r="Z3382" s="47">
        <f t="shared" si="1737"/>
        <v>115.2479975715201</v>
      </c>
      <c r="AA3382" s="47">
        <f t="shared" si="1738"/>
        <v>132.35475953715329</v>
      </c>
      <c r="AB3382" s="45">
        <f t="shared" si="1739"/>
        <v>1.2687999999999999</v>
      </c>
      <c r="AC3382" s="2" t="str">
        <f t="shared" si="1725"/>
        <v>TY2</v>
      </c>
      <c r="AD3382">
        <f t="shared" si="1726"/>
        <v>131.53125</v>
      </c>
      <c r="AE3382">
        <f t="shared" si="1727"/>
        <v>131.625</v>
      </c>
      <c r="AF3382" s="49">
        <f t="shared" si="1754"/>
        <v>-9.375E-2</v>
      </c>
      <c r="AG3382" s="3">
        <f t="shared" si="1740"/>
        <v>131.07232681242417</v>
      </c>
      <c r="AH3382">
        <f t="shared" si="1741"/>
        <v>129.54441280294358</v>
      </c>
      <c r="AI3382" s="51">
        <f t="shared" si="1742"/>
        <v>1.5279140094805825</v>
      </c>
      <c r="AJ3382" s="52">
        <f t="shared" si="1743"/>
        <v>1.6216640094805825</v>
      </c>
      <c r="AK3382" s="2">
        <v>41338</v>
      </c>
      <c r="AL3382" t="str">
        <v>912828MP</v>
      </c>
      <c r="AM3382">
        <v>2.3336000000000001</v>
      </c>
      <c r="AN3382">
        <v>-4.8070000000000002E-2</v>
      </c>
      <c r="AO3382">
        <v>0.87370000000000003</v>
      </c>
      <c r="AP3382">
        <v>131.53125</v>
      </c>
      <c r="AQ3382">
        <f>VLOOKUP(AL3382,工作表1!$F$3:$G$1000,2,FALSE)</f>
        <v>3.625</v>
      </c>
      <c r="AR3382" t="str">
        <f>VLOOKUP(AL3382,工作表1!$F$3:$H$1000,3,FALSE)</f>
        <v>2020/2/15</v>
      </c>
      <c r="AS3382">
        <f t="shared" si="1728"/>
        <v>0.13800000000000001</v>
      </c>
      <c r="AT3382">
        <f t="shared" si="1729"/>
        <v>3.4870000000000001</v>
      </c>
      <c r="AU3382" s="43">
        <f t="shared" si="1744"/>
        <v>41501</v>
      </c>
      <c r="AV3382" s="43">
        <f t="shared" si="1730"/>
        <v>41547</v>
      </c>
      <c r="AW3382" s="45">
        <f t="shared" si="1745"/>
        <v>0.19026243093922651</v>
      </c>
      <c r="AX3382" s="45">
        <f t="shared" si="1746"/>
        <v>2.2560158555967611</v>
      </c>
      <c r="AY3382" s="47">
        <f t="shared" si="1747"/>
        <v>117.0174725752844</v>
      </c>
      <c r="AZ3382" s="47">
        <f t="shared" si="1748"/>
        <v>131.07232681242417</v>
      </c>
      <c r="BA3382" s="43"/>
      <c r="BC3382" s="2">
        <v>41337</v>
      </c>
      <c r="BD3382" t="str">
        <v>912828ND</v>
      </c>
      <c r="BE3382">
        <v>-19.764399999999998</v>
      </c>
      <c r="BF3382">
        <v>1.0825899999999999</v>
      </c>
      <c r="BG3382">
        <v>0.86709999999999998</v>
      </c>
      <c r="BH3382">
        <v>131.625</v>
      </c>
      <c r="BI3382">
        <f>VLOOKUP(BD3382,工作表1!$K$3:$L$1000,2,FALSE)</f>
        <v>3.5</v>
      </c>
      <c r="BJ3382" t="str">
        <f>VLOOKUP(BD3382,工作表1!$K$3:$M$1000,3,FALSE)</f>
        <v>2020/5/15</v>
      </c>
      <c r="BK3382">
        <f t="shared" si="1731"/>
        <v>0.13800000000000001</v>
      </c>
      <c r="BL3382">
        <f t="shared" si="1732"/>
        <v>3.3620000000000001</v>
      </c>
      <c r="BM3382" s="43">
        <f t="shared" si="1749"/>
        <v>41409</v>
      </c>
      <c r="BN3382" s="43">
        <f t="shared" si="1733"/>
        <v>41639</v>
      </c>
      <c r="BO3382" s="45">
        <f t="shared" si="1750"/>
        <v>1.0635359116022101</v>
      </c>
      <c r="BP3382" s="45">
        <f t="shared" si="1751"/>
        <v>3.9498372814652241</v>
      </c>
      <c r="BQ3382" s="47">
        <f t="shared" si="1752"/>
        <v>115.94514193960589</v>
      </c>
      <c r="BR3382" s="47">
        <f t="shared" si="1753"/>
        <v>129.54441280294358</v>
      </c>
    </row>
    <row r="3383" spans="6:70" x14ac:dyDescent="0.25">
      <c r="F3383" s="2">
        <v>41446</v>
      </c>
      <c r="G3383">
        <v>0.121</v>
      </c>
      <c r="H3383" s="43">
        <v>41500</v>
      </c>
      <c r="I3383">
        <v>2.1187999999999998</v>
      </c>
      <c r="L3383" s="2">
        <v>41337</v>
      </c>
      <c r="M3383" t="str">
        <v>912828LY</v>
      </c>
      <c r="N3383">
        <v>0.42909999999999998</v>
      </c>
      <c r="O3383">
        <v>-0.12642999999999999</v>
      </c>
      <c r="P3383">
        <v>0.86040000000000005</v>
      </c>
      <c r="Q3383">
        <v>132.78125</v>
      </c>
      <c r="R3383">
        <f>VLOOKUP(M3383,工作表1!$A$3:$B$1000,2,FALSE)</f>
        <v>3.375</v>
      </c>
      <c r="S3383" t="str">
        <f>VLOOKUP(M3383,工作表1!$A$3:$C$1000,3,FALSE)</f>
        <v>2019/11/15</v>
      </c>
      <c r="T3383">
        <f t="shared" si="1723"/>
        <v>0.13800000000000001</v>
      </c>
      <c r="U3383">
        <f t="shared" si="1722"/>
        <v>3.2370000000000001</v>
      </c>
      <c r="V3383" s="43">
        <f t="shared" si="1734"/>
        <v>41409</v>
      </c>
      <c r="W3383" s="43">
        <f t="shared" si="1724"/>
        <v>41453</v>
      </c>
      <c r="X3383" s="45">
        <f t="shared" si="1735"/>
        <v>1.0255524861878453</v>
      </c>
      <c r="Y3383" s="45">
        <f t="shared" si="1736"/>
        <v>2.088908650571407</v>
      </c>
      <c r="Z3383" s="47">
        <f t="shared" si="1737"/>
        <v>115.35698241501188</v>
      </c>
      <c r="AA3383" s="47">
        <f t="shared" si="1738"/>
        <v>132.467460175089</v>
      </c>
      <c r="AB3383" s="45">
        <f t="shared" si="1739"/>
        <v>1.25</v>
      </c>
      <c r="AC3383" s="2" t="str">
        <f t="shared" si="1725"/>
        <v>TY2</v>
      </c>
      <c r="AD3383">
        <f t="shared" si="1726"/>
        <v>131.625</v>
      </c>
      <c r="AE3383">
        <f t="shared" si="1727"/>
        <v>131.78125</v>
      </c>
      <c r="AF3383" s="49">
        <f t="shared" si="1754"/>
        <v>-0.15625</v>
      </c>
      <c r="AG3383" s="3">
        <f t="shared" si="1740"/>
        <v>131.20120073013553</v>
      </c>
      <c r="AH3383">
        <f t="shared" si="1741"/>
        <v>129.69208764424107</v>
      </c>
      <c r="AI3383" s="51">
        <f t="shared" si="1742"/>
        <v>1.5091130858944553</v>
      </c>
      <c r="AJ3383" s="52">
        <f t="shared" si="1743"/>
        <v>1.6653630858944553</v>
      </c>
      <c r="AK3383" s="2">
        <v>41337</v>
      </c>
      <c r="AL3383" t="str">
        <v>912828MP</v>
      </c>
      <c r="AM3383">
        <v>3.028</v>
      </c>
      <c r="AN3383">
        <v>-9.4560000000000005E-2</v>
      </c>
      <c r="AO3383">
        <v>0.87370000000000003</v>
      </c>
      <c r="AP3383">
        <v>131.625</v>
      </c>
      <c r="AQ3383">
        <f>VLOOKUP(AL3383,工作表1!$F$3:$G$1000,2,FALSE)</f>
        <v>3.625</v>
      </c>
      <c r="AR3383" t="str">
        <f>VLOOKUP(AL3383,工作表1!$F$3:$H$1000,3,FALSE)</f>
        <v>2020/2/15</v>
      </c>
      <c r="AS3383">
        <f t="shared" si="1728"/>
        <v>0.13800000000000001</v>
      </c>
      <c r="AT3383">
        <f t="shared" si="1729"/>
        <v>3.4870000000000001</v>
      </c>
      <c r="AU3383" s="43">
        <f t="shared" si="1744"/>
        <v>41501</v>
      </c>
      <c r="AV3383" s="43">
        <f t="shared" si="1730"/>
        <v>41547</v>
      </c>
      <c r="AW3383" s="45">
        <f t="shared" si="1745"/>
        <v>0.18024861878453038</v>
      </c>
      <c r="AX3383" s="45">
        <f t="shared" si="1746"/>
        <v>2.2559335502913798</v>
      </c>
      <c r="AY3383" s="47">
        <f t="shared" si="1747"/>
        <v>117.14208693180069</v>
      </c>
      <c r="AZ3383" s="47">
        <f t="shared" si="1748"/>
        <v>131.20120073013553</v>
      </c>
      <c r="BA3383" s="43"/>
      <c r="BC3383" s="2">
        <v>41334</v>
      </c>
      <c r="BD3383" t="str">
        <v>912828ND</v>
      </c>
      <c r="BE3383">
        <v>-20.104299999999999</v>
      </c>
      <c r="BF3383">
        <v>1.0828800000000001</v>
      </c>
      <c r="BG3383">
        <v>0.86709999999999998</v>
      </c>
      <c r="BH3383">
        <v>131.78125</v>
      </c>
      <c r="BI3383">
        <f>VLOOKUP(BD3383,工作表1!$K$3:$L$1000,2,FALSE)</f>
        <v>3.5</v>
      </c>
      <c r="BJ3383" t="str">
        <f>VLOOKUP(BD3383,工作表1!$K$3:$M$1000,3,FALSE)</f>
        <v>2020/5/15</v>
      </c>
      <c r="BK3383">
        <f t="shared" si="1731"/>
        <v>0.13800000000000001</v>
      </c>
      <c r="BL3383">
        <f t="shared" si="1732"/>
        <v>3.3620000000000001</v>
      </c>
      <c r="BM3383" s="43">
        <f t="shared" si="1749"/>
        <v>41409</v>
      </c>
      <c r="BN3383" s="43">
        <f t="shared" si="1733"/>
        <v>41639</v>
      </c>
      <c r="BO3383" s="45">
        <f t="shared" si="1750"/>
        <v>1.0538674033149171</v>
      </c>
      <c r="BP3383" s="45">
        <f t="shared" si="1751"/>
        <v>3.9497578142738217</v>
      </c>
      <c r="BQ3383" s="47">
        <f t="shared" si="1752"/>
        <v>116.08520800910679</v>
      </c>
      <c r="BR3383" s="47">
        <f t="shared" si="1753"/>
        <v>129.69208764424107</v>
      </c>
    </row>
    <row r="3384" spans="6:70" x14ac:dyDescent="0.25">
      <c r="F3384" s="2">
        <v>41445</v>
      </c>
      <c r="G3384">
        <v>0.11849999999999999</v>
      </c>
      <c r="H3384" s="43">
        <v>41499</v>
      </c>
      <c r="I3384">
        <v>2.1286</v>
      </c>
      <c r="L3384" s="2">
        <v>41334</v>
      </c>
      <c r="M3384" t="str">
        <v>912828LY</v>
      </c>
      <c r="N3384">
        <v>1.2662</v>
      </c>
      <c r="O3384">
        <v>-0.45739000000000002</v>
      </c>
      <c r="P3384">
        <v>0.86040000000000005</v>
      </c>
      <c r="Q3384">
        <v>132.921875</v>
      </c>
      <c r="R3384">
        <f>VLOOKUP(M3384,工作表1!$A$3:$B$1000,2,FALSE)</f>
        <v>3.375</v>
      </c>
      <c r="S3384" t="str">
        <f>VLOOKUP(M3384,工作表1!$A$3:$C$1000,3,FALSE)</f>
        <v>2019/11/15</v>
      </c>
      <c r="T3384">
        <f t="shared" si="1723"/>
        <v>0.13800000000000001</v>
      </c>
      <c r="U3384">
        <f t="shared" si="1722"/>
        <v>3.2370000000000001</v>
      </c>
      <c r="V3384" s="43">
        <f t="shared" si="1734"/>
        <v>41409</v>
      </c>
      <c r="W3384" s="43">
        <f t="shared" si="1724"/>
        <v>41453</v>
      </c>
      <c r="X3384" s="45">
        <f t="shared" si="1735"/>
        <v>1.0162292817679559</v>
      </c>
      <c r="Y3384" s="45">
        <f t="shared" si="1736"/>
        <v>2.0888320214939835</v>
      </c>
      <c r="Z3384" s="47">
        <f t="shared" si="1737"/>
        <v>115.61640599322078</v>
      </c>
      <c r="AA3384" s="47">
        <f t="shared" si="1738"/>
        <v>132.75500824993446</v>
      </c>
      <c r="AB3384" s="45">
        <f t="shared" si="1739"/>
        <v>1.2196</v>
      </c>
      <c r="AC3384" s="2" t="str">
        <f t="shared" si="1725"/>
        <v>TY2</v>
      </c>
      <c r="AD3384">
        <f t="shared" si="1726"/>
        <v>131.78125</v>
      </c>
      <c r="AE3384">
        <f t="shared" si="1727"/>
        <v>131.546875</v>
      </c>
      <c r="AF3384" s="49">
        <f t="shared" si="1754"/>
        <v>0.234375</v>
      </c>
      <c r="AG3384" s="3">
        <f t="shared" si="1740"/>
        <v>131.34219201322313</v>
      </c>
      <c r="AH3384">
        <f t="shared" si="1741"/>
        <v>130.095241279568</v>
      </c>
      <c r="AI3384" s="51">
        <f t="shared" si="1742"/>
        <v>1.246950733655126</v>
      </c>
      <c r="AJ3384" s="52">
        <f t="shared" si="1743"/>
        <v>1.012575733655126</v>
      </c>
      <c r="AK3384" s="2">
        <v>41334</v>
      </c>
      <c r="AL3384" t="str">
        <v>912828MP</v>
      </c>
      <c r="AM3384">
        <v>2.7376999999999998</v>
      </c>
      <c r="AN3384">
        <v>-7.7909999999999993E-2</v>
      </c>
      <c r="AO3384">
        <v>0.87370000000000003</v>
      </c>
      <c r="AP3384">
        <v>131.78125</v>
      </c>
      <c r="AQ3384">
        <f>VLOOKUP(AL3384,工作表1!$F$3:$G$1000,2,FALSE)</f>
        <v>3.625</v>
      </c>
      <c r="AR3384" t="str">
        <f>VLOOKUP(AL3384,工作表1!$F$3:$H$1000,3,FALSE)</f>
        <v>2020/2/15</v>
      </c>
      <c r="AS3384">
        <f t="shared" si="1728"/>
        <v>0.13800000000000001</v>
      </c>
      <c r="AT3384">
        <f t="shared" si="1729"/>
        <v>3.4870000000000001</v>
      </c>
      <c r="AU3384" s="43">
        <f t="shared" si="1744"/>
        <v>41501</v>
      </c>
      <c r="AV3384" s="43">
        <f t="shared" si="1730"/>
        <v>41547</v>
      </c>
      <c r="AW3384" s="45">
        <f t="shared" si="1745"/>
        <v>0.17023480662983426</v>
      </c>
      <c r="AX3384" s="45">
        <f t="shared" si="1746"/>
        <v>2.2558512449859984</v>
      </c>
      <c r="AY3384" s="47">
        <f t="shared" si="1747"/>
        <v>117.27728823044622</v>
      </c>
      <c r="AZ3384" s="47">
        <f t="shared" si="1748"/>
        <v>131.34219201322313</v>
      </c>
      <c r="BA3384" s="43"/>
      <c r="BC3384" s="2">
        <v>41333</v>
      </c>
      <c r="BD3384" t="str">
        <v>912828ND</v>
      </c>
      <c r="BE3384">
        <v>-19.988299999999999</v>
      </c>
      <c r="BF3384">
        <v>1.0659000000000001</v>
      </c>
      <c r="BG3384">
        <v>0.86709999999999998</v>
      </c>
      <c r="BH3384">
        <v>131.546875</v>
      </c>
      <c r="BI3384">
        <f>VLOOKUP(BD3384,工作表1!$K$3:$L$1000,2,FALSE)</f>
        <v>3.5</v>
      </c>
      <c r="BJ3384" t="str">
        <f>VLOOKUP(BD3384,工作表1!$K$3:$M$1000,3,FALSE)</f>
        <v>2020/5/15</v>
      </c>
      <c r="BK3384">
        <f t="shared" si="1731"/>
        <v>0.13700000000000001</v>
      </c>
      <c r="BL3384">
        <f t="shared" si="1732"/>
        <v>3.363</v>
      </c>
      <c r="BM3384" s="43">
        <f t="shared" si="1749"/>
        <v>41409</v>
      </c>
      <c r="BN3384" s="43">
        <f t="shared" si="1733"/>
        <v>41547</v>
      </c>
      <c r="BO3384" s="45">
        <f t="shared" si="1750"/>
        <v>1.0248618784530386</v>
      </c>
      <c r="BP3384" s="45">
        <f t="shared" si="1751"/>
        <v>3.0673276318776965</v>
      </c>
      <c r="BQ3384" s="47">
        <f t="shared" si="1752"/>
        <v>115.36584209250884</v>
      </c>
      <c r="BR3384" s="47">
        <f t="shared" si="1753"/>
        <v>130.095241279568</v>
      </c>
    </row>
    <row r="3385" spans="6:70" x14ac:dyDescent="0.25">
      <c r="F3385" s="2">
        <v>41444</v>
      </c>
      <c r="G3385">
        <v>0.113</v>
      </c>
      <c r="H3385" s="43">
        <v>41498</v>
      </c>
      <c r="I3385">
        <v>2.0144000000000002</v>
      </c>
      <c r="L3385" s="2">
        <v>41333</v>
      </c>
      <c r="M3385" t="str">
        <v>912828LY</v>
      </c>
      <c r="N3385">
        <v>0.41470000000000001</v>
      </c>
      <c r="O3385">
        <v>-9.2469999999999997E-2</v>
      </c>
      <c r="P3385">
        <v>0.86040000000000005</v>
      </c>
      <c r="Q3385">
        <v>132.703125</v>
      </c>
      <c r="R3385">
        <f>VLOOKUP(M3385,工作表1!$A$3:$B$1000,2,FALSE)</f>
        <v>3.375</v>
      </c>
      <c r="S3385" t="str">
        <f>VLOOKUP(M3385,工作表1!$A$3:$C$1000,3,FALSE)</f>
        <v>2019/11/15</v>
      </c>
      <c r="T3385">
        <f t="shared" si="1723"/>
        <v>0.13700000000000001</v>
      </c>
      <c r="U3385">
        <f t="shared" si="1722"/>
        <v>3.238</v>
      </c>
      <c r="V3385" s="43">
        <f t="shared" si="1734"/>
        <v>41409</v>
      </c>
      <c r="W3385" s="43">
        <f t="shared" si="1724"/>
        <v>41362</v>
      </c>
      <c r="X3385" s="45">
        <f t="shared" si="1735"/>
        <v>0.98825966850828717</v>
      </c>
      <c r="Y3385" s="45">
        <f t="shared" si="1736"/>
        <v>1.2471637780973284</v>
      </c>
      <c r="Z3385" s="47">
        <f t="shared" si="1737"/>
        <v>114.44556799795932</v>
      </c>
      <c r="AA3385" s="47">
        <f t="shared" si="1738"/>
        <v>132.62320805561262</v>
      </c>
      <c r="AB3385" s="45">
        <f t="shared" si="1739"/>
        <v>1.25</v>
      </c>
      <c r="AC3385" s="2" t="str">
        <f t="shared" si="1725"/>
        <v>TY1</v>
      </c>
      <c r="AD3385">
        <f t="shared" si="1726"/>
        <v>132.703125</v>
      </c>
      <c r="AE3385">
        <f t="shared" si="1727"/>
        <v>131.546875</v>
      </c>
      <c r="AF3385" s="49">
        <f t="shared" si="1754"/>
        <v>1.15625</v>
      </c>
      <c r="AG3385" s="3">
        <f t="shared" si="1740"/>
        <v>132.62320805561262</v>
      </c>
      <c r="AH3385">
        <f t="shared" si="1741"/>
        <v>131.29977697031316</v>
      </c>
      <c r="AI3385" s="51">
        <f t="shared" si="1742"/>
        <v>1.3234310852994611</v>
      </c>
      <c r="AJ3385" s="52">
        <f t="shared" si="1743"/>
        <v>0.16718108529946107</v>
      </c>
      <c r="AK3385" s="2">
        <v>41333</v>
      </c>
      <c r="AL3385" t="str">
        <v>912828MP</v>
      </c>
      <c r="AM3385">
        <v>2.8725000000000001</v>
      </c>
      <c r="AN3385">
        <v>-8.3510000000000001E-2</v>
      </c>
      <c r="AO3385">
        <v>0.87370000000000003</v>
      </c>
      <c r="AP3385">
        <v>131.546875</v>
      </c>
      <c r="AQ3385">
        <f>VLOOKUP(AL3385,工作表1!$F$3:$G$1000,2,FALSE)</f>
        <v>3.625</v>
      </c>
      <c r="AR3385" t="str">
        <f>VLOOKUP(AL3385,工作表1!$F$3:$H$1000,3,FALSE)</f>
        <v>2020/2/15</v>
      </c>
      <c r="AS3385">
        <f t="shared" si="1728"/>
        <v>0.13700000000000001</v>
      </c>
      <c r="AT3385">
        <f t="shared" si="1729"/>
        <v>3.488</v>
      </c>
      <c r="AU3385" s="43">
        <f t="shared" si="1744"/>
        <v>41501</v>
      </c>
      <c r="AV3385" s="43">
        <f t="shared" si="1730"/>
        <v>41453</v>
      </c>
      <c r="AW3385" s="45">
        <f t="shared" si="1745"/>
        <v>0.14019337016574585</v>
      </c>
      <c r="AX3385" s="45">
        <f t="shared" si="1746"/>
        <v>1.3220426852342391</v>
      </c>
      <c r="AY3385" s="47">
        <f t="shared" si="1747"/>
        <v>116.14699423333096</v>
      </c>
      <c r="AZ3385" s="47">
        <f t="shared" si="1748"/>
        <v>131.29977697031316</v>
      </c>
      <c r="BA3385" s="43"/>
      <c r="BC3385" s="2">
        <v>41332</v>
      </c>
      <c r="BD3385" t="str">
        <v>912828ND</v>
      </c>
      <c r="BE3385">
        <v>-20.250299999999999</v>
      </c>
      <c r="BF3385">
        <v>1.0743499999999999</v>
      </c>
      <c r="BG3385">
        <v>0.86709999999999998</v>
      </c>
      <c r="BH3385">
        <v>131.4375</v>
      </c>
      <c r="BI3385">
        <f>VLOOKUP(BD3385,工作表1!$K$3:$L$1000,2,FALSE)</f>
        <v>3.5</v>
      </c>
      <c r="BJ3385" t="str">
        <f>VLOOKUP(BD3385,工作表1!$K$3:$M$1000,3,FALSE)</f>
        <v>2020/5/15</v>
      </c>
      <c r="BK3385">
        <f t="shared" si="1731"/>
        <v>0.1404</v>
      </c>
      <c r="BL3385">
        <f t="shared" si="1732"/>
        <v>3.3595999999999999</v>
      </c>
      <c r="BM3385" s="43">
        <f t="shared" si="1749"/>
        <v>41409</v>
      </c>
      <c r="BN3385" s="43">
        <f t="shared" si="1733"/>
        <v>41547</v>
      </c>
      <c r="BO3385" s="45">
        <f t="shared" si="1750"/>
        <v>1.0151933701657458</v>
      </c>
      <c r="BP3385" s="45">
        <f t="shared" si="1751"/>
        <v>3.0672481646862941</v>
      </c>
      <c r="BQ3385" s="47">
        <f t="shared" si="1752"/>
        <v>115.27191272988897</v>
      </c>
      <c r="BR3385" s="47">
        <f t="shared" si="1753"/>
        <v>129.97538400370775</v>
      </c>
    </row>
    <row r="3386" spans="6:70" x14ac:dyDescent="0.25">
      <c r="F3386" s="2">
        <v>41443</v>
      </c>
      <c r="G3386">
        <v>0.11169999999999999</v>
      </c>
      <c r="H3386" s="43">
        <v>41495</v>
      </c>
      <c r="I3386">
        <v>1.9734</v>
      </c>
      <c r="L3386" s="2">
        <v>41332</v>
      </c>
      <c r="M3386" t="str">
        <v>912828LY</v>
      </c>
      <c r="N3386">
        <v>1.0716000000000001</v>
      </c>
      <c r="O3386">
        <v>-0.31330999999999998</v>
      </c>
      <c r="P3386">
        <v>0.86040000000000005</v>
      </c>
      <c r="Q3386">
        <v>132.578125</v>
      </c>
      <c r="R3386">
        <f>VLOOKUP(M3386,工作表1!$A$3:$B$1000,2,FALSE)</f>
        <v>3.375</v>
      </c>
      <c r="S3386" t="str">
        <f>VLOOKUP(M3386,工作表1!$A$3:$C$1000,3,FALSE)</f>
        <v>2019/11/15</v>
      </c>
      <c r="T3386">
        <f t="shared" si="1723"/>
        <v>0.1404</v>
      </c>
      <c r="U3386">
        <f t="shared" si="1722"/>
        <v>3.2345999999999999</v>
      </c>
      <c r="V3386" s="43">
        <f t="shared" si="1734"/>
        <v>41409</v>
      </c>
      <c r="W3386" s="43">
        <f t="shared" si="1724"/>
        <v>41362</v>
      </c>
      <c r="X3386" s="45">
        <f t="shared" si="1735"/>
        <v>0.97893646408839774</v>
      </c>
      <c r="Y3386" s="45">
        <f t="shared" si="1736"/>
        <v>1.2470871490199045</v>
      </c>
      <c r="Z3386" s="47">
        <f t="shared" si="1737"/>
        <v>114.36948983156273</v>
      </c>
      <c r="AA3386" s="47">
        <f t="shared" si="1738"/>
        <v>132.52113428771705</v>
      </c>
      <c r="AB3386" s="45">
        <f t="shared" si="1739"/>
        <v>1.2450000000000001</v>
      </c>
      <c r="AC3386" s="2" t="str">
        <f t="shared" si="1725"/>
        <v>TY1</v>
      </c>
      <c r="AD3386">
        <f t="shared" si="1726"/>
        <v>132.578125</v>
      </c>
      <c r="AE3386">
        <f t="shared" si="1727"/>
        <v>131.4375</v>
      </c>
      <c r="AF3386" s="49">
        <f t="shared" si="1754"/>
        <v>1.140625</v>
      </c>
      <c r="AG3386" s="3">
        <f t="shared" si="1740"/>
        <v>132.52113428771705</v>
      </c>
      <c r="AH3386">
        <f t="shared" si="1741"/>
        <v>131.19793611244506</v>
      </c>
      <c r="AI3386" s="51">
        <f t="shared" si="1742"/>
        <v>1.3231981752719832</v>
      </c>
      <c r="AJ3386" s="52">
        <f t="shared" si="1743"/>
        <v>0.18257317527198325</v>
      </c>
      <c r="AK3386" s="2">
        <v>41332</v>
      </c>
      <c r="AL3386" t="str">
        <v>912828MP</v>
      </c>
      <c r="AM3386">
        <v>3.1240999999999999</v>
      </c>
      <c r="AN3386">
        <v>-0.10203</v>
      </c>
      <c r="AO3386">
        <v>0.87370000000000003</v>
      </c>
      <c r="AP3386">
        <v>131.4375</v>
      </c>
      <c r="AQ3386">
        <f>VLOOKUP(AL3386,工作表1!$F$3:$G$1000,2,FALSE)</f>
        <v>3.625</v>
      </c>
      <c r="AR3386" t="str">
        <f>VLOOKUP(AL3386,工作表1!$F$3:$H$1000,3,FALSE)</f>
        <v>2020/2/15</v>
      </c>
      <c r="AS3386">
        <f t="shared" si="1728"/>
        <v>0.1404</v>
      </c>
      <c r="AT3386">
        <f t="shared" si="1729"/>
        <v>3.4845999999999999</v>
      </c>
      <c r="AU3386" s="43">
        <f t="shared" si="1744"/>
        <v>41501</v>
      </c>
      <c r="AV3386" s="43">
        <f t="shared" si="1730"/>
        <v>41453</v>
      </c>
      <c r="AW3386" s="45">
        <f t="shared" si="1745"/>
        <v>0.13017955801104972</v>
      </c>
      <c r="AX3386" s="45">
        <f t="shared" si="1746"/>
        <v>1.3219603799288577</v>
      </c>
      <c r="AY3386" s="47">
        <f t="shared" si="1747"/>
        <v>116.06890253486792</v>
      </c>
      <c r="AZ3386" s="47">
        <f t="shared" si="1748"/>
        <v>131.19793611244506</v>
      </c>
      <c r="BA3386" s="43"/>
      <c r="BC3386" s="2">
        <v>41331</v>
      </c>
      <c r="BD3386" t="str">
        <v>912828ND</v>
      </c>
      <c r="BE3386">
        <v>-19.8127</v>
      </c>
      <c r="BF3386">
        <v>1.06447</v>
      </c>
      <c r="BG3386">
        <v>0.86709999999999998</v>
      </c>
      <c r="BH3386">
        <v>131.53125</v>
      </c>
      <c r="BI3386">
        <f>VLOOKUP(BD3386,工作表1!$K$3:$L$1000,2,FALSE)</f>
        <v>3.5</v>
      </c>
      <c r="BJ3386" t="str">
        <f>VLOOKUP(BD3386,工作表1!$K$3:$M$1000,3,FALSE)</f>
        <v>2020/5/15</v>
      </c>
      <c r="BK3386">
        <f t="shared" si="1731"/>
        <v>0.1409</v>
      </c>
      <c r="BL3386">
        <f t="shared" si="1732"/>
        <v>3.3591000000000002</v>
      </c>
      <c r="BM3386" s="43">
        <f t="shared" si="1749"/>
        <v>41409</v>
      </c>
      <c r="BN3386" s="43">
        <f t="shared" si="1733"/>
        <v>41547</v>
      </c>
      <c r="BO3386" s="45">
        <f t="shared" si="1750"/>
        <v>1.0055248618784529</v>
      </c>
      <c r="BP3386" s="45">
        <f t="shared" si="1751"/>
        <v>3.0671686974948913</v>
      </c>
      <c r="BQ3386" s="47">
        <f t="shared" si="1752"/>
        <v>115.36570765960464</v>
      </c>
      <c r="BR3386" s="47">
        <f t="shared" si="1753"/>
        <v>130.07004781743348</v>
      </c>
    </row>
    <row r="3387" spans="6:70" x14ac:dyDescent="0.25">
      <c r="F3387" s="2">
        <v>41442</v>
      </c>
      <c r="G3387">
        <v>0.109</v>
      </c>
      <c r="H3387" s="43">
        <v>41494</v>
      </c>
      <c r="I3387">
        <v>1.9759</v>
      </c>
      <c r="L3387" s="2">
        <v>41331</v>
      </c>
      <c r="M3387" t="str">
        <v>912828LY</v>
      </c>
      <c r="N3387">
        <v>1.2074</v>
      </c>
      <c r="O3387">
        <v>-0.34277000000000002</v>
      </c>
      <c r="P3387">
        <v>0.86040000000000005</v>
      </c>
      <c r="Q3387">
        <v>132.671875</v>
      </c>
      <c r="R3387">
        <f>VLOOKUP(M3387,工作表1!$A$3:$B$1000,2,FALSE)</f>
        <v>3.375</v>
      </c>
      <c r="S3387" t="str">
        <f>VLOOKUP(M3387,工作表1!$A$3:$C$1000,3,FALSE)</f>
        <v>2019/11/15</v>
      </c>
      <c r="T3387">
        <f t="shared" si="1723"/>
        <v>0.1409</v>
      </c>
      <c r="U3387">
        <f t="shared" si="1722"/>
        <v>3.2341000000000002</v>
      </c>
      <c r="V3387" s="43">
        <f t="shared" si="1734"/>
        <v>41409</v>
      </c>
      <c r="W3387" s="43">
        <f t="shared" si="1724"/>
        <v>41362</v>
      </c>
      <c r="X3387" s="45">
        <f t="shared" si="1735"/>
        <v>0.9696132596685082</v>
      </c>
      <c r="Y3387" s="45">
        <f t="shared" si="1736"/>
        <v>1.2470105199424808</v>
      </c>
      <c r="Z3387" s="47">
        <f t="shared" si="1737"/>
        <v>114.46344916877051</v>
      </c>
      <c r="AA3387" s="47">
        <f t="shared" si="1738"/>
        <v>132.61642770465016</v>
      </c>
      <c r="AB3387" s="45">
        <f t="shared" si="1739"/>
        <v>1.2403999999999999</v>
      </c>
      <c r="AC3387" s="2" t="str">
        <f t="shared" si="1725"/>
        <v>TY1</v>
      </c>
      <c r="AD3387">
        <f t="shared" si="1726"/>
        <v>132.671875</v>
      </c>
      <c r="AE3387">
        <f t="shared" si="1727"/>
        <v>131.53125</v>
      </c>
      <c r="AF3387" s="49">
        <f t="shared" si="1754"/>
        <v>1.140625</v>
      </c>
      <c r="AG3387" s="3">
        <f t="shared" si="1740"/>
        <v>132.61642770465016</v>
      </c>
      <c r="AH3387">
        <f t="shared" si="1741"/>
        <v>131.29161899415951</v>
      </c>
      <c r="AI3387" s="51">
        <f t="shared" si="1742"/>
        <v>1.3248087104906574</v>
      </c>
      <c r="AJ3387" s="52">
        <f t="shared" si="1743"/>
        <v>0.1841837104906574</v>
      </c>
      <c r="AK3387" s="2">
        <v>41331</v>
      </c>
      <c r="AL3387" t="str">
        <v>912828MP</v>
      </c>
      <c r="AM3387">
        <v>3.387</v>
      </c>
      <c r="AN3387">
        <v>-0.10579</v>
      </c>
      <c r="AO3387">
        <v>0.87370000000000003</v>
      </c>
      <c r="AP3387">
        <v>131.53125</v>
      </c>
      <c r="AQ3387">
        <f>VLOOKUP(AL3387,工作表1!$F$3:$G$1000,2,FALSE)</f>
        <v>3.625</v>
      </c>
      <c r="AR3387" t="str">
        <f>VLOOKUP(AL3387,工作表1!$F$3:$H$1000,3,FALSE)</f>
        <v>2020/2/15</v>
      </c>
      <c r="AS3387">
        <f t="shared" si="1728"/>
        <v>0.1409</v>
      </c>
      <c r="AT3387">
        <f t="shared" si="1729"/>
        <v>3.4841000000000002</v>
      </c>
      <c r="AU3387" s="43">
        <f t="shared" si="1744"/>
        <v>41501</v>
      </c>
      <c r="AV3387" s="43">
        <f t="shared" si="1730"/>
        <v>41453</v>
      </c>
      <c r="AW3387" s="45">
        <f t="shared" si="1745"/>
        <v>0.12016574585635359</v>
      </c>
      <c r="AX3387" s="45">
        <f t="shared" si="1746"/>
        <v>1.3218780746234771</v>
      </c>
      <c r="AY3387" s="47">
        <f t="shared" si="1747"/>
        <v>116.16259576101147</v>
      </c>
      <c r="AZ3387" s="47">
        <f t="shared" si="1748"/>
        <v>131.29161899415951</v>
      </c>
      <c r="BA3387" s="43"/>
      <c r="BC3387" s="2">
        <v>41330</v>
      </c>
      <c r="BD3387" t="str">
        <v>912828ND</v>
      </c>
      <c r="BE3387">
        <v>-20.128599999999999</v>
      </c>
      <c r="BF3387">
        <v>1.06586</v>
      </c>
      <c r="BG3387">
        <v>0.86709999999999998</v>
      </c>
      <c r="BH3387">
        <v>131.34375</v>
      </c>
      <c r="BI3387">
        <f>VLOOKUP(BD3387,工作表1!$K$3:$L$1000,2,FALSE)</f>
        <v>3.5</v>
      </c>
      <c r="BJ3387" t="str">
        <f>VLOOKUP(BD3387,工作表1!$K$3:$M$1000,3,FALSE)</f>
        <v>2020/5/15</v>
      </c>
      <c r="BK3387">
        <f t="shared" si="1731"/>
        <v>0.1409</v>
      </c>
      <c r="BL3387">
        <f t="shared" si="1732"/>
        <v>3.3591000000000002</v>
      </c>
      <c r="BM3387" s="43">
        <f t="shared" si="1749"/>
        <v>41409</v>
      </c>
      <c r="BN3387" s="43">
        <f t="shared" si="1733"/>
        <v>41547</v>
      </c>
      <c r="BO3387" s="45">
        <f t="shared" si="1750"/>
        <v>0.9958563535911602</v>
      </c>
      <c r="BP3387" s="45">
        <f t="shared" si="1751"/>
        <v>3.0670892303034889</v>
      </c>
      <c r="BQ3387" s="47">
        <f t="shared" si="1752"/>
        <v>115.20252998355983</v>
      </c>
      <c r="BR3387" s="47">
        <f t="shared" si="1753"/>
        <v>129.8680101803661</v>
      </c>
    </row>
    <row r="3388" spans="6:70" x14ac:dyDescent="0.25">
      <c r="F3388" s="2">
        <v>41439</v>
      </c>
      <c r="G3388">
        <v>0.1047</v>
      </c>
      <c r="H3388" s="43">
        <v>41493</v>
      </c>
      <c r="I3388">
        <v>1.9926999999999999</v>
      </c>
      <c r="L3388" s="2">
        <v>41330</v>
      </c>
      <c r="M3388" t="str">
        <v>912828LY</v>
      </c>
      <c r="N3388">
        <v>0.65800000000000003</v>
      </c>
      <c r="O3388">
        <v>-0.14762</v>
      </c>
      <c r="P3388">
        <v>0.86040000000000005</v>
      </c>
      <c r="Q3388">
        <v>132.5</v>
      </c>
      <c r="R3388">
        <f>VLOOKUP(M3388,工作表1!$A$3:$B$1000,2,FALSE)</f>
        <v>3.375</v>
      </c>
      <c r="S3388" t="str">
        <f>VLOOKUP(M3388,工作表1!$A$3:$C$1000,3,FALSE)</f>
        <v>2019/11/15</v>
      </c>
      <c r="T3388">
        <f t="shared" si="1723"/>
        <v>0.1409</v>
      </c>
      <c r="U3388">
        <f t="shared" si="1722"/>
        <v>3.2341000000000002</v>
      </c>
      <c r="V3388" s="43">
        <f t="shared" si="1734"/>
        <v>41409</v>
      </c>
      <c r="W3388" s="43">
        <f t="shared" si="1724"/>
        <v>41362</v>
      </c>
      <c r="X3388" s="45">
        <f t="shared" si="1735"/>
        <v>0.96029005524861877</v>
      </c>
      <c r="Y3388" s="45">
        <f t="shared" si="1736"/>
        <v>1.2469338908650571</v>
      </c>
      <c r="Z3388" s="47">
        <f t="shared" si="1737"/>
        <v>114.30618681634012</v>
      </c>
      <c r="AA3388" s="47">
        <f t="shared" si="1738"/>
        <v>132.41969187075114</v>
      </c>
      <c r="AB3388" s="45">
        <f t="shared" si="1739"/>
        <v>1.224</v>
      </c>
      <c r="AC3388" s="2" t="str">
        <f t="shared" si="1725"/>
        <v>TY1</v>
      </c>
      <c r="AD3388">
        <f t="shared" si="1726"/>
        <v>132.5</v>
      </c>
      <c r="AE3388">
        <f t="shared" si="1727"/>
        <v>131.34375</v>
      </c>
      <c r="AF3388" s="49">
        <f t="shared" si="1754"/>
        <v>1.15625</v>
      </c>
      <c r="AG3388" s="3">
        <f t="shared" si="1740"/>
        <v>132.41969187075114</v>
      </c>
      <c r="AH3388">
        <f t="shared" si="1741"/>
        <v>131.0996205237625</v>
      </c>
      <c r="AI3388" s="51">
        <f t="shared" si="1742"/>
        <v>1.3200713469886409</v>
      </c>
      <c r="AJ3388" s="52">
        <f t="shared" si="1743"/>
        <v>0.16382134698864093</v>
      </c>
      <c r="AK3388" s="2">
        <v>41330</v>
      </c>
      <c r="AL3388" t="str">
        <v>912828MP</v>
      </c>
      <c r="AM3388">
        <v>3.1968999999999999</v>
      </c>
      <c r="AN3388">
        <v>-9.8860000000000003E-2</v>
      </c>
      <c r="AO3388">
        <v>0.87370000000000003</v>
      </c>
      <c r="AP3388">
        <v>131.34375</v>
      </c>
      <c r="AQ3388">
        <f>VLOOKUP(AL3388,工作表1!$F$3:$G$1000,2,FALSE)</f>
        <v>3.625</v>
      </c>
      <c r="AR3388" t="str">
        <f>VLOOKUP(AL3388,工作表1!$F$3:$H$1000,3,FALSE)</f>
        <v>2020/2/15</v>
      </c>
      <c r="AS3388">
        <f t="shared" si="1728"/>
        <v>0.1409</v>
      </c>
      <c r="AT3388">
        <f t="shared" si="1729"/>
        <v>3.4841000000000002</v>
      </c>
      <c r="AU3388" s="43">
        <f t="shared" si="1744"/>
        <v>41501</v>
      </c>
      <c r="AV3388" s="43">
        <f t="shared" si="1730"/>
        <v>41453</v>
      </c>
      <c r="AW3388" s="45">
        <f t="shared" si="1745"/>
        <v>0.11015193370165745</v>
      </c>
      <c r="AX3388" s="45">
        <f t="shared" si="1746"/>
        <v>1.3217957693180959</v>
      </c>
      <c r="AY3388" s="47">
        <f t="shared" si="1747"/>
        <v>116.00685585648193</v>
      </c>
      <c r="AZ3388" s="47">
        <f t="shared" si="1748"/>
        <v>131.0996205237625</v>
      </c>
      <c r="BA3388" s="43"/>
      <c r="BC3388" s="2">
        <v>41327</v>
      </c>
      <c r="BD3388" t="str">
        <v>912828ND</v>
      </c>
      <c r="BE3388">
        <v>-20.4192</v>
      </c>
      <c r="BF3388">
        <v>1.08405</v>
      </c>
      <c r="BG3388">
        <v>0.86709999999999998</v>
      </c>
      <c r="BH3388">
        <v>130.734375</v>
      </c>
      <c r="BI3388">
        <f>VLOOKUP(BD3388,工作表1!$K$3:$L$1000,2,FALSE)</f>
        <v>3.5</v>
      </c>
      <c r="BJ3388" t="str">
        <f>VLOOKUP(BD3388,工作表1!$K$3:$M$1000,3,FALSE)</f>
        <v>2020/5/15</v>
      </c>
      <c r="BK3388">
        <f t="shared" si="1731"/>
        <v>0.14299999999999999</v>
      </c>
      <c r="BL3388">
        <f t="shared" si="1732"/>
        <v>3.3570000000000002</v>
      </c>
      <c r="BM3388" s="43">
        <f t="shared" si="1749"/>
        <v>41409</v>
      </c>
      <c r="BN3388" s="43">
        <f t="shared" si="1733"/>
        <v>41547</v>
      </c>
      <c r="BO3388" s="45">
        <f t="shared" si="1750"/>
        <v>0.98618784530386738</v>
      </c>
      <c r="BP3388" s="45">
        <f t="shared" si="1751"/>
        <v>3.0670097631120865</v>
      </c>
      <c r="BQ3388" s="47">
        <f t="shared" si="1752"/>
        <v>114.67091635470895</v>
      </c>
      <c r="BR3388" s="47">
        <f t="shared" si="1753"/>
        <v>129.24252643619141</v>
      </c>
    </row>
    <row r="3389" spans="6:70" x14ac:dyDescent="0.25">
      <c r="F3389" s="2">
        <v>41438</v>
      </c>
      <c r="G3389">
        <v>0.105</v>
      </c>
      <c r="H3389" s="43">
        <v>41492</v>
      </c>
      <c r="I3389">
        <v>2.0337000000000001</v>
      </c>
      <c r="L3389" s="2">
        <v>41327</v>
      </c>
      <c r="M3389" t="str">
        <v>912828LY</v>
      </c>
      <c r="N3389">
        <v>0.72640000000000005</v>
      </c>
      <c r="O3389">
        <v>-0.15906999999999999</v>
      </c>
      <c r="P3389">
        <v>0.86040000000000005</v>
      </c>
      <c r="Q3389">
        <v>131.90625</v>
      </c>
      <c r="R3389">
        <f>VLOOKUP(M3389,工作表1!$A$3:$B$1000,2,FALSE)</f>
        <v>3.375</v>
      </c>
      <c r="S3389" t="str">
        <f>VLOOKUP(M3389,工作表1!$A$3:$C$1000,3,FALSE)</f>
        <v>2019/11/15</v>
      </c>
      <c r="T3389">
        <f t="shared" si="1723"/>
        <v>0.14299999999999999</v>
      </c>
      <c r="U3389">
        <f t="shared" si="1722"/>
        <v>3.2320000000000002</v>
      </c>
      <c r="V3389" s="43">
        <f t="shared" si="1734"/>
        <v>41409</v>
      </c>
      <c r="W3389" s="43">
        <f t="shared" si="1724"/>
        <v>41362</v>
      </c>
      <c r="X3389" s="45">
        <f t="shared" si="1735"/>
        <v>0.95096685082872934</v>
      </c>
      <c r="Y3389" s="45">
        <f t="shared" si="1736"/>
        <v>1.2468572617876335</v>
      </c>
      <c r="Z3389" s="47">
        <f t="shared" si="1737"/>
        <v>113.80628234658876</v>
      </c>
      <c r="AA3389" s="47">
        <f t="shared" si="1738"/>
        <v>131.8249371495273</v>
      </c>
      <c r="AB3389" s="45">
        <f t="shared" si="1739"/>
        <v>1.3205</v>
      </c>
      <c r="AC3389" s="2" t="str">
        <f t="shared" si="1725"/>
        <v>TY1</v>
      </c>
      <c r="AD3389">
        <f t="shared" si="1726"/>
        <v>131.90625</v>
      </c>
      <c r="AE3389">
        <f t="shared" si="1727"/>
        <v>130.734375</v>
      </c>
      <c r="AF3389" s="49">
        <f t="shared" si="1754"/>
        <v>1.171875</v>
      </c>
      <c r="AG3389" s="3">
        <f t="shared" si="1740"/>
        <v>131.8249371495273</v>
      </c>
      <c r="AH3389">
        <f t="shared" si="1741"/>
        <v>130.49668032715385</v>
      </c>
      <c r="AI3389" s="51">
        <f t="shared" si="1742"/>
        <v>1.3282568223734472</v>
      </c>
      <c r="AJ3389" s="52">
        <f t="shared" si="1743"/>
        <v>0.15638182237344722</v>
      </c>
      <c r="AK3389" s="2">
        <v>41327</v>
      </c>
      <c r="AL3389" t="str">
        <v>912828MP</v>
      </c>
      <c r="AM3389">
        <v>3.4839000000000002</v>
      </c>
      <c r="AN3389">
        <v>-0.11565</v>
      </c>
      <c r="AO3389">
        <v>0.87370000000000003</v>
      </c>
      <c r="AP3389">
        <v>130.734375</v>
      </c>
      <c r="AQ3389">
        <f>VLOOKUP(AL3389,工作表1!$F$3:$G$1000,2,FALSE)</f>
        <v>3.625</v>
      </c>
      <c r="AR3389" t="str">
        <f>VLOOKUP(AL3389,工作表1!$F$3:$H$1000,3,FALSE)</f>
        <v>2020/2/15</v>
      </c>
      <c r="AS3389">
        <f t="shared" si="1728"/>
        <v>0.14299999999999999</v>
      </c>
      <c r="AT3389">
        <f t="shared" si="1729"/>
        <v>3.4820000000000002</v>
      </c>
      <c r="AU3389" s="43">
        <f t="shared" si="1744"/>
        <v>41501</v>
      </c>
      <c r="AV3389" s="43">
        <f t="shared" si="1730"/>
        <v>41453</v>
      </c>
      <c r="AW3389" s="45">
        <f t="shared" si="1745"/>
        <v>0.10013812154696132</v>
      </c>
      <c r="AX3389" s="45">
        <f t="shared" si="1746"/>
        <v>1.3217134640127146</v>
      </c>
      <c r="AY3389" s="47">
        <f t="shared" si="1747"/>
        <v>115.49135866576128</v>
      </c>
      <c r="AZ3389" s="47">
        <f t="shared" si="1748"/>
        <v>130.49668032715385</v>
      </c>
      <c r="BA3389" s="43"/>
      <c r="BC3389" s="2">
        <v>41326</v>
      </c>
      <c r="BD3389" t="str">
        <v>912828ND</v>
      </c>
      <c r="BE3389">
        <v>-19.2651</v>
      </c>
      <c r="BF3389">
        <v>1.02027</v>
      </c>
      <c r="BG3389">
        <v>0.86709999999999998</v>
      </c>
      <c r="BH3389">
        <v>130.625</v>
      </c>
      <c r="BI3389">
        <f>VLOOKUP(BD3389,工作表1!$K$3:$L$1000,2,FALSE)</f>
        <v>3.5</v>
      </c>
      <c r="BJ3389" t="str">
        <f>VLOOKUP(BD3389,工作表1!$K$3:$M$1000,3,FALSE)</f>
        <v>2020/5/15</v>
      </c>
      <c r="BK3389">
        <f t="shared" si="1731"/>
        <v>0.14380000000000001</v>
      </c>
      <c r="BL3389">
        <f t="shared" si="1732"/>
        <v>3.3561999999999999</v>
      </c>
      <c r="BM3389" s="43">
        <f t="shared" si="1749"/>
        <v>41409</v>
      </c>
      <c r="BN3389" s="43">
        <f t="shared" si="1733"/>
        <v>41547</v>
      </c>
      <c r="BO3389" s="45">
        <f t="shared" si="1750"/>
        <v>0.95718232044198903</v>
      </c>
      <c r="BP3389" s="45">
        <f t="shared" si="1751"/>
        <v>3.0667713615378793</v>
      </c>
      <c r="BQ3389" s="47">
        <f t="shared" si="1752"/>
        <v>114.64718260445072</v>
      </c>
      <c r="BR3389" s="47">
        <f t="shared" si="1753"/>
        <v>129.17418963704682</v>
      </c>
    </row>
    <row r="3390" spans="6:70" x14ac:dyDescent="0.25">
      <c r="F3390" s="2">
        <v>41437</v>
      </c>
      <c r="G3390">
        <v>0.10929999999999999</v>
      </c>
      <c r="H3390" s="43">
        <v>41491</v>
      </c>
      <c r="I3390">
        <v>2.0265</v>
      </c>
      <c r="L3390" s="2">
        <v>41326</v>
      </c>
      <c r="M3390" t="str">
        <v>912828LY</v>
      </c>
      <c r="N3390">
        <v>1.4011</v>
      </c>
      <c r="O3390">
        <v>-0.32297999999999999</v>
      </c>
      <c r="P3390">
        <v>0.86040000000000005</v>
      </c>
      <c r="Q3390">
        <v>131.796875</v>
      </c>
      <c r="R3390">
        <f>VLOOKUP(M3390,工作表1!$A$3:$B$1000,2,FALSE)</f>
        <v>3.375</v>
      </c>
      <c r="S3390" t="str">
        <f>VLOOKUP(M3390,工作表1!$A$3:$C$1000,3,FALSE)</f>
        <v>2019/11/15</v>
      </c>
      <c r="T3390">
        <f t="shared" si="1723"/>
        <v>0.14380000000000001</v>
      </c>
      <c r="U3390">
        <f t="shared" si="1722"/>
        <v>3.2311999999999999</v>
      </c>
      <c r="V3390" s="43">
        <f t="shared" si="1734"/>
        <v>41409</v>
      </c>
      <c r="W3390" s="43">
        <f t="shared" si="1724"/>
        <v>41362</v>
      </c>
      <c r="X3390" s="45">
        <f t="shared" si="1735"/>
        <v>0.92299723756906082</v>
      </c>
      <c r="Y3390" s="45">
        <f t="shared" si="1736"/>
        <v>1.2466273745553622</v>
      </c>
      <c r="Z3390" s="47">
        <f t="shared" si="1737"/>
        <v>113.75973050959985</v>
      </c>
      <c r="AA3390" s="47">
        <f t="shared" si="1738"/>
        <v>131.72907006865785</v>
      </c>
      <c r="AB3390" s="45">
        <f t="shared" si="1739"/>
        <v>1.3371</v>
      </c>
      <c r="AC3390" s="2" t="str">
        <f t="shared" si="1725"/>
        <v>TY1</v>
      </c>
      <c r="AD3390">
        <f t="shared" si="1726"/>
        <v>131.796875</v>
      </c>
      <c r="AE3390">
        <f t="shared" si="1727"/>
        <v>130.625</v>
      </c>
      <c r="AF3390" s="49">
        <f t="shared" si="1754"/>
        <v>1.171875</v>
      </c>
      <c r="AG3390" s="3">
        <f t="shared" si="1740"/>
        <v>131.72907006865785</v>
      </c>
      <c r="AH3390">
        <f t="shared" si="1741"/>
        <v>130.38315368059588</v>
      </c>
      <c r="AI3390" s="51">
        <f t="shared" si="1742"/>
        <v>1.3459163880619656</v>
      </c>
      <c r="AJ3390" s="52">
        <f t="shared" si="1743"/>
        <v>0.17404138806196556</v>
      </c>
      <c r="AK3390" s="2">
        <v>41326</v>
      </c>
      <c r="AL3390" t="str">
        <v>912828MP</v>
      </c>
      <c r="AM3390">
        <v>3.6282000000000001</v>
      </c>
      <c r="AN3390">
        <v>-0.12046</v>
      </c>
      <c r="AO3390">
        <v>0.87370000000000003</v>
      </c>
      <c r="AP3390">
        <v>130.625</v>
      </c>
      <c r="AQ3390">
        <f>VLOOKUP(AL3390,工作表1!$F$3:$G$1000,2,FALSE)</f>
        <v>3.625</v>
      </c>
      <c r="AR3390" t="str">
        <f>VLOOKUP(AL3390,工作表1!$F$3:$H$1000,3,FALSE)</f>
        <v>2020/2/15</v>
      </c>
      <c r="AS3390">
        <f t="shared" si="1728"/>
        <v>0.14380000000000001</v>
      </c>
      <c r="AT3390">
        <f t="shared" si="1729"/>
        <v>3.4811999999999999</v>
      </c>
      <c r="AU3390" s="43">
        <f t="shared" si="1744"/>
        <v>41501</v>
      </c>
      <c r="AV3390" s="43">
        <f t="shared" si="1730"/>
        <v>41453</v>
      </c>
      <c r="AW3390" s="45">
        <f t="shared" si="1745"/>
        <v>7.0096685082872923E-2</v>
      </c>
      <c r="AX3390" s="45">
        <f t="shared" si="1746"/>
        <v>1.3214665480965717</v>
      </c>
      <c r="AY3390" s="47">
        <f t="shared" si="1747"/>
        <v>115.42790041183252</v>
      </c>
      <c r="AZ3390" s="47">
        <f t="shared" si="1748"/>
        <v>130.38315368059588</v>
      </c>
      <c r="BA3390" s="43"/>
      <c r="BC3390" s="2">
        <v>41325</v>
      </c>
      <c r="BD3390" t="str">
        <v>912828ND</v>
      </c>
      <c r="BE3390">
        <v>-20.396699999999999</v>
      </c>
      <c r="BF3390">
        <v>1.06908</v>
      </c>
      <c r="BG3390">
        <v>0.86709999999999998</v>
      </c>
      <c r="BH3390">
        <v>130.3125</v>
      </c>
      <c r="BI3390">
        <f>VLOOKUP(BD3390,工作表1!$K$3:$L$1000,2,FALSE)</f>
        <v>3.5</v>
      </c>
      <c r="BJ3390" t="str">
        <f>VLOOKUP(BD3390,工作表1!$K$3:$M$1000,3,FALSE)</f>
        <v>2020/5/15</v>
      </c>
      <c r="BK3390">
        <f t="shared" si="1731"/>
        <v>0.14360000000000001</v>
      </c>
      <c r="BL3390">
        <f t="shared" si="1732"/>
        <v>3.3563999999999998</v>
      </c>
      <c r="BM3390" s="43">
        <f t="shared" si="1749"/>
        <v>41409</v>
      </c>
      <c r="BN3390" s="43">
        <f t="shared" si="1733"/>
        <v>41547</v>
      </c>
      <c r="BO3390" s="45">
        <f t="shared" si="1750"/>
        <v>0.94751381215469599</v>
      </c>
      <c r="BP3390" s="45">
        <f t="shared" si="1751"/>
        <v>3.0666918943464765</v>
      </c>
      <c r="BQ3390" s="47">
        <f t="shared" si="1752"/>
        <v>114.34960816780033</v>
      </c>
      <c r="BR3390" s="47">
        <f t="shared" si="1753"/>
        <v>128.81702400686697</v>
      </c>
    </row>
    <row r="3391" spans="6:70" x14ac:dyDescent="0.25">
      <c r="F3391" s="2">
        <v>41436</v>
      </c>
      <c r="G3391">
        <v>0.106</v>
      </c>
      <c r="H3391" s="43">
        <v>41488</v>
      </c>
      <c r="I3391">
        <v>1.9952000000000001</v>
      </c>
      <c r="L3391" s="2">
        <v>41325</v>
      </c>
      <c r="M3391" t="str">
        <v>912828LY</v>
      </c>
      <c r="N3391">
        <v>0.64649999999999996</v>
      </c>
      <c r="O3391">
        <v>-9.9830000000000002E-2</v>
      </c>
      <c r="P3391">
        <v>0.86040000000000005</v>
      </c>
      <c r="Q3391">
        <v>131.46875</v>
      </c>
      <c r="R3391">
        <f>VLOOKUP(M3391,工作表1!$A$3:$B$1000,2,FALSE)</f>
        <v>3.375</v>
      </c>
      <c r="S3391" t="str">
        <f>VLOOKUP(M3391,工作表1!$A$3:$C$1000,3,FALSE)</f>
        <v>2019/11/15</v>
      </c>
      <c r="T3391">
        <f t="shared" si="1723"/>
        <v>0.14360000000000001</v>
      </c>
      <c r="U3391">
        <f t="shared" si="1722"/>
        <v>3.2313999999999998</v>
      </c>
      <c r="V3391" s="43">
        <f t="shared" si="1734"/>
        <v>41409</v>
      </c>
      <c r="W3391" s="43">
        <f t="shared" si="1724"/>
        <v>41362</v>
      </c>
      <c r="X3391" s="45">
        <f t="shared" si="1735"/>
        <v>0.91367403314917117</v>
      </c>
      <c r="Y3391" s="45">
        <f t="shared" si="1736"/>
        <v>1.2465507454779383</v>
      </c>
      <c r="Z3391" s="47">
        <f t="shared" si="1737"/>
        <v>113.46064153291411</v>
      </c>
      <c r="AA3391" s="47">
        <f t="shared" si="1738"/>
        <v>131.36748234180229</v>
      </c>
      <c r="AB3391" s="45">
        <f t="shared" si="1739"/>
        <v>1.3654999999999999</v>
      </c>
      <c r="AC3391" s="2" t="str">
        <f t="shared" si="1725"/>
        <v>TY1</v>
      </c>
      <c r="AD3391">
        <f t="shared" si="1726"/>
        <v>131.46875</v>
      </c>
      <c r="AE3391">
        <f t="shared" si="1727"/>
        <v>130.3125</v>
      </c>
      <c r="AF3391" s="49">
        <f t="shared" si="1754"/>
        <v>1.15625</v>
      </c>
      <c r="AG3391" s="3">
        <f t="shared" si="1740"/>
        <v>131.36748234180229</v>
      </c>
      <c r="AH3391">
        <f t="shared" si="1741"/>
        <v>130.04699895490148</v>
      </c>
      <c r="AI3391" s="51">
        <f t="shared" si="1742"/>
        <v>1.3204833869008041</v>
      </c>
      <c r="AJ3391" s="52">
        <f t="shared" si="1743"/>
        <v>0.16423338690080413</v>
      </c>
      <c r="AK3391" s="2">
        <v>41325</v>
      </c>
      <c r="AL3391" t="str">
        <v>912828MP</v>
      </c>
      <c r="AM3391">
        <v>3.0558999999999998</v>
      </c>
      <c r="AN3391">
        <v>-7.4950000000000003E-2</v>
      </c>
      <c r="AO3391">
        <v>0.87370000000000003</v>
      </c>
      <c r="AP3391">
        <v>130.3125</v>
      </c>
      <c r="AQ3391">
        <f>VLOOKUP(AL3391,工作表1!$F$3:$G$1000,2,FALSE)</f>
        <v>3.625</v>
      </c>
      <c r="AR3391" t="str">
        <f>VLOOKUP(AL3391,工作表1!$F$3:$H$1000,3,FALSE)</f>
        <v>2020/2/15</v>
      </c>
      <c r="AS3391">
        <f t="shared" si="1728"/>
        <v>0.14360000000000001</v>
      </c>
      <c r="AT3391">
        <f t="shared" si="1729"/>
        <v>3.4813999999999998</v>
      </c>
      <c r="AU3391" s="43">
        <f t="shared" si="1744"/>
        <v>41501</v>
      </c>
      <c r="AV3391" s="43">
        <f t="shared" si="1730"/>
        <v>41453</v>
      </c>
      <c r="AW3391" s="45">
        <f t="shared" si="1745"/>
        <v>6.0082872928176795E-2</v>
      </c>
      <c r="AX3391" s="45">
        <f t="shared" si="1746"/>
        <v>1.3213842427911906</v>
      </c>
      <c r="AY3391" s="47">
        <f t="shared" si="1747"/>
        <v>115.14627368704963</v>
      </c>
      <c r="AZ3391" s="47">
        <f t="shared" si="1748"/>
        <v>130.04699895490148</v>
      </c>
      <c r="BA3391" s="43"/>
      <c r="BC3391" s="2">
        <v>41324</v>
      </c>
      <c r="BD3391" t="str">
        <v>912828ND</v>
      </c>
      <c r="BE3391">
        <v>-19.724</v>
      </c>
      <c r="BF3391">
        <v>1.0357700000000001</v>
      </c>
      <c r="BG3391">
        <v>0.86709999999999998</v>
      </c>
      <c r="BH3391">
        <v>130.1875</v>
      </c>
      <c r="BI3391">
        <f>VLOOKUP(BD3391,工作表1!$K$3:$L$1000,2,FALSE)</f>
        <v>3.5</v>
      </c>
      <c r="BJ3391" t="str">
        <f>VLOOKUP(BD3391,工作表1!$K$3:$M$1000,3,FALSE)</f>
        <v>2020/5/15</v>
      </c>
      <c r="BK3391">
        <f t="shared" si="1731"/>
        <v>0.14449999999999999</v>
      </c>
      <c r="BL3391">
        <f t="shared" si="1732"/>
        <v>3.3555000000000001</v>
      </c>
      <c r="BM3391" s="43">
        <f t="shared" si="1749"/>
        <v>41409</v>
      </c>
      <c r="BN3391" s="43">
        <f t="shared" si="1733"/>
        <v>41547</v>
      </c>
      <c r="BO3391" s="45">
        <f t="shared" si="1750"/>
        <v>0.93784530386740328</v>
      </c>
      <c r="BP3391" s="45">
        <f t="shared" si="1751"/>
        <v>3.066612427155075</v>
      </c>
      <c r="BQ3391" s="47">
        <f t="shared" si="1752"/>
        <v>114.2619662758802</v>
      </c>
      <c r="BR3391" s="47">
        <f t="shared" si="1753"/>
        <v>128.70274820133537</v>
      </c>
    </row>
    <row r="3392" spans="6:70" x14ac:dyDescent="0.25">
      <c r="F3392" s="2">
        <v>41435</v>
      </c>
      <c r="G3392">
        <v>0.10625</v>
      </c>
      <c r="H3392" s="43">
        <v>41487</v>
      </c>
      <c r="I3392">
        <v>2.1402000000000001</v>
      </c>
      <c r="L3392" s="2">
        <v>41324</v>
      </c>
      <c r="M3392" t="str">
        <v>912828LY</v>
      </c>
      <c r="N3392">
        <v>1.3065</v>
      </c>
      <c r="O3392">
        <v>-0.27302999999999999</v>
      </c>
      <c r="P3392">
        <v>0.86040000000000005</v>
      </c>
      <c r="Q3392">
        <v>131.34375</v>
      </c>
      <c r="R3392">
        <f>VLOOKUP(M3392,工作表1!$A$3:$B$1000,2,FALSE)</f>
        <v>3.375</v>
      </c>
      <c r="S3392" t="str">
        <f>VLOOKUP(M3392,工作表1!$A$3:$C$1000,3,FALSE)</f>
        <v>2019/11/15</v>
      </c>
      <c r="T3392">
        <f t="shared" si="1723"/>
        <v>0.14449999999999999</v>
      </c>
      <c r="U3392">
        <f t="shared" si="1722"/>
        <v>3.2305000000000001</v>
      </c>
      <c r="V3392" s="43">
        <f t="shared" si="1734"/>
        <v>41409</v>
      </c>
      <c r="W3392" s="43">
        <f t="shared" si="1724"/>
        <v>41362</v>
      </c>
      <c r="X3392" s="45">
        <f t="shared" si="1735"/>
        <v>0.90435082872928174</v>
      </c>
      <c r="Y3392" s="45">
        <f t="shared" si="1736"/>
        <v>1.2464741164005146</v>
      </c>
      <c r="Z3392" s="47">
        <f t="shared" si="1737"/>
        <v>113.3866914848346</v>
      </c>
      <c r="AA3392" s="47">
        <f t="shared" si="1738"/>
        <v>131.2676924683297</v>
      </c>
      <c r="AB3392" s="45">
        <f t="shared" si="1739"/>
        <v>1.3915</v>
      </c>
      <c r="AC3392" s="2" t="str">
        <f t="shared" si="1725"/>
        <v>TY1</v>
      </c>
      <c r="AD3392">
        <f t="shared" si="1726"/>
        <v>131.34375</v>
      </c>
      <c r="AE3392">
        <f t="shared" si="1727"/>
        <v>130.1875</v>
      </c>
      <c r="AF3392" s="49">
        <f t="shared" si="1754"/>
        <v>1.15625</v>
      </c>
      <c r="AG3392" s="3">
        <f t="shared" si="1740"/>
        <v>131.2676924683297</v>
      </c>
      <c r="AH3392">
        <f t="shared" si="1741"/>
        <v>129.94586808043272</v>
      </c>
      <c r="AI3392" s="51">
        <f t="shared" si="1742"/>
        <v>1.3218243878969815</v>
      </c>
      <c r="AJ3392" s="52">
        <f t="shared" si="1743"/>
        <v>0.16557438789698153</v>
      </c>
      <c r="AK3392" s="2">
        <v>41324</v>
      </c>
      <c r="AL3392" t="str">
        <v>912828MP</v>
      </c>
      <c r="AM3392">
        <v>3.7450999999999999</v>
      </c>
      <c r="AN3392">
        <v>-0.12590000000000001</v>
      </c>
      <c r="AO3392">
        <v>0.87370000000000003</v>
      </c>
      <c r="AP3392">
        <v>130.1875</v>
      </c>
      <c r="AQ3392">
        <f>VLOOKUP(AL3392,工作表1!$F$3:$G$1000,2,FALSE)</f>
        <v>3.625</v>
      </c>
      <c r="AR3392" t="str">
        <f>VLOOKUP(AL3392,工作表1!$F$3:$H$1000,3,FALSE)</f>
        <v>2020/2/15</v>
      </c>
      <c r="AS3392">
        <f t="shared" si="1728"/>
        <v>0.14449999999999999</v>
      </c>
      <c r="AT3392">
        <f t="shared" si="1729"/>
        <v>3.4805000000000001</v>
      </c>
      <c r="AU3392" s="43">
        <f t="shared" si="1744"/>
        <v>41501</v>
      </c>
      <c r="AV3392" s="43">
        <f t="shared" si="1730"/>
        <v>41453</v>
      </c>
      <c r="AW3392" s="45">
        <f t="shared" si="1745"/>
        <v>5.006906077348066E-2</v>
      </c>
      <c r="AX3392" s="45">
        <f t="shared" si="1746"/>
        <v>1.3213019374858095</v>
      </c>
      <c r="AY3392" s="47">
        <f t="shared" si="1747"/>
        <v>115.0695973010826</v>
      </c>
      <c r="AZ3392" s="47">
        <f t="shared" si="1748"/>
        <v>129.94586808043272</v>
      </c>
      <c r="BA3392" s="43"/>
      <c r="BC3392" s="2">
        <v>41320</v>
      </c>
      <c r="BD3392" t="str">
        <v>912828ND</v>
      </c>
      <c r="BE3392">
        <v>-20.648499999999999</v>
      </c>
      <c r="BF3392">
        <v>1.0714999999999999</v>
      </c>
      <c r="BG3392">
        <v>0.86709999999999998</v>
      </c>
      <c r="BH3392">
        <v>130.390625</v>
      </c>
      <c r="BI3392">
        <f>VLOOKUP(BD3392,工作表1!$K$3:$L$1000,2,FALSE)</f>
        <v>3.5</v>
      </c>
      <c r="BJ3392" t="str">
        <f>VLOOKUP(BD3392,工作表1!$K$3:$M$1000,3,FALSE)</f>
        <v>2020/5/15</v>
      </c>
      <c r="BK3392">
        <f t="shared" si="1731"/>
        <v>0.14299999999999999</v>
      </c>
      <c r="BL3392">
        <f t="shared" si="1732"/>
        <v>3.3570000000000002</v>
      </c>
      <c r="BM3392" s="43">
        <f t="shared" si="1749"/>
        <v>41409</v>
      </c>
      <c r="BN3392" s="43">
        <f t="shared" si="1733"/>
        <v>41547</v>
      </c>
      <c r="BO3392" s="45">
        <f t="shared" si="1750"/>
        <v>0.92817679558011046</v>
      </c>
      <c r="BP3392" s="45">
        <f t="shared" si="1751"/>
        <v>3.0665329599636721</v>
      </c>
      <c r="BQ3392" s="47">
        <f t="shared" si="1752"/>
        <v>114.41731338129492</v>
      </c>
      <c r="BR3392" s="47">
        <f t="shared" si="1753"/>
        <v>128.86699543889938</v>
      </c>
    </row>
    <row r="3393" spans="6:70" x14ac:dyDescent="0.25">
      <c r="F3393" s="2">
        <v>41432</v>
      </c>
      <c r="G3393">
        <v>0.10920000000000001</v>
      </c>
      <c r="H3393" s="43">
        <v>41486</v>
      </c>
      <c r="I3393">
        <v>2</v>
      </c>
      <c r="L3393" s="2">
        <v>41320</v>
      </c>
      <c r="M3393" t="str">
        <v>912828LY</v>
      </c>
      <c r="N3393">
        <v>0.85640000000000005</v>
      </c>
      <c r="O3393">
        <v>-0.14288999999999999</v>
      </c>
      <c r="P3393">
        <v>0.86040000000000005</v>
      </c>
      <c r="Q3393">
        <v>131.53125</v>
      </c>
      <c r="R3393">
        <f>VLOOKUP(M3393,工作表1!$A$3:$B$1000,2,FALSE)</f>
        <v>3.375</v>
      </c>
      <c r="S3393" t="str">
        <f>VLOOKUP(M3393,工作表1!$A$3:$C$1000,3,FALSE)</f>
        <v>2019/11/15</v>
      </c>
      <c r="T3393">
        <f t="shared" si="1723"/>
        <v>0.14299999999999999</v>
      </c>
      <c r="U3393">
        <f t="shared" si="1722"/>
        <v>3.2320000000000002</v>
      </c>
      <c r="V3393" s="43">
        <f t="shared" si="1734"/>
        <v>41409</v>
      </c>
      <c r="W3393" s="43">
        <f t="shared" si="1724"/>
        <v>41362</v>
      </c>
      <c r="X3393" s="45">
        <f t="shared" si="1735"/>
        <v>0.8950276243093922</v>
      </c>
      <c r="Y3393" s="45">
        <f t="shared" si="1736"/>
        <v>1.2463974873230907</v>
      </c>
      <c r="Z3393" s="47">
        <f t="shared" si="1737"/>
        <v>113.5403885323034</v>
      </c>
      <c r="AA3393" s="47">
        <f t="shared" si="1738"/>
        <v>131.43219683267088</v>
      </c>
      <c r="AB3393" s="45">
        <f t="shared" si="1739"/>
        <v>1.3631</v>
      </c>
      <c r="AC3393" s="2" t="str">
        <f t="shared" si="1725"/>
        <v>TY1</v>
      </c>
      <c r="AD3393">
        <f t="shared" si="1726"/>
        <v>131.53125</v>
      </c>
      <c r="AE3393">
        <f t="shared" si="1727"/>
        <v>130.390625</v>
      </c>
      <c r="AF3393" s="49">
        <f t="shared" si="1754"/>
        <v>1.140625</v>
      </c>
      <c r="AG3393" s="3">
        <f t="shared" si="1740"/>
        <v>131.43219683267088</v>
      </c>
      <c r="AH3393">
        <f t="shared" si="1741"/>
        <v>130.10886580823063</v>
      </c>
      <c r="AI3393" s="51">
        <f t="shared" si="1742"/>
        <v>1.3233310244402503</v>
      </c>
      <c r="AJ3393" s="52">
        <f t="shared" si="1743"/>
        <v>0.1827060244402503</v>
      </c>
      <c r="AK3393" s="2">
        <v>41320</v>
      </c>
      <c r="AL3393" t="str">
        <v>912828MP</v>
      </c>
      <c r="AM3393">
        <v>2.7646000000000002</v>
      </c>
      <c r="AN3393">
        <v>-4.9160000000000002E-2</v>
      </c>
      <c r="AO3393">
        <v>0.87370000000000003</v>
      </c>
      <c r="AP3393">
        <v>130.390625</v>
      </c>
      <c r="AQ3393">
        <f>VLOOKUP(AL3393,工作表1!$F$3:$G$1000,2,FALSE)</f>
        <v>3.625</v>
      </c>
      <c r="AR3393" t="str">
        <f>VLOOKUP(AL3393,工作表1!$F$3:$H$1000,3,FALSE)</f>
        <v>2020/2/15</v>
      </c>
      <c r="AS3393">
        <f t="shared" si="1728"/>
        <v>0.14299999999999999</v>
      </c>
      <c r="AT3393">
        <f t="shared" si="1729"/>
        <v>3.4820000000000002</v>
      </c>
      <c r="AU3393" s="43">
        <f t="shared" si="1744"/>
        <v>41501</v>
      </c>
      <c r="AV3393" s="43">
        <f t="shared" si="1730"/>
        <v>41453</v>
      </c>
      <c r="AW3393" s="45">
        <f t="shared" si="1745"/>
        <v>4.0055248618784525E-2</v>
      </c>
      <c r="AX3393" s="45">
        <f t="shared" si="1746"/>
        <v>1.3212196321804284</v>
      </c>
      <c r="AY3393" s="47">
        <f t="shared" si="1747"/>
        <v>115.22454507491595</v>
      </c>
      <c r="AZ3393" s="47">
        <f t="shared" si="1748"/>
        <v>130.10886580823063</v>
      </c>
      <c r="BA3393" s="43"/>
      <c r="BC3393" s="2">
        <v>41319</v>
      </c>
      <c r="BD3393" t="str">
        <v>912828ND</v>
      </c>
      <c r="BE3393">
        <v>-19.252300000000002</v>
      </c>
      <c r="BF3393">
        <v>0.99434999999999996</v>
      </c>
      <c r="BG3393">
        <v>0.86709999999999998</v>
      </c>
      <c r="BH3393">
        <v>130.40625</v>
      </c>
      <c r="BI3393">
        <f>VLOOKUP(BD3393,工作表1!$K$3:$L$1000,2,FALSE)</f>
        <v>3.5</v>
      </c>
      <c r="BJ3393" t="str">
        <f>VLOOKUP(BD3393,工作表1!$K$3:$M$1000,3,FALSE)</f>
        <v>2020/5/15</v>
      </c>
      <c r="BK3393">
        <f t="shared" si="1731"/>
        <v>0.13850000000000001</v>
      </c>
      <c r="BL3393">
        <f t="shared" si="1732"/>
        <v>3.3614999999999999</v>
      </c>
      <c r="BM3393" s="43">
        <f t="shared" si="1749"/>
        <v>41409</v>
      </c>
      <c r="BN3393" s="43">
        <f t="shared" si="1733"/>
        <v>41547</v>
      </c>
      <c r="BO3393" s="45">
        <f t="shared" si="1750"/>
        <v>0.88950276243093929</v>
      </c>
      <c r="BP3393" s="45">
        <f t="shared" si="1751"/>
        <v>3.0662150911980621</v>
      </c>
      <c r="BQ3393" s="47">
        <f t="shared" si="1752"/>
        <v>114.52197439462141</v>
      </c>
      <c r="BR3393" s="47">
        <f t="shared" si="1753"/>
        <v>128.92905311440919</v>
      </c>
    </row>
    <row r="3394" spans="6:70" x14ac:dyDescent="0.25">
      <c r="F3394" s="2">
        <v>41431</v>
      </c>
      <c r="G3394">
        <v>0.1086</v>
      </c>
      <c r="H3394" s="43">
        <v>41485</v>
      </c>
      <c r="I3394">
        <v>2.0240999999999998</v>
      </c>
      <c r="L3394" s="2">
        <v>41319</v>
      </c>
      <c r="M3394" t="str">
        <v>912828LY</v>
      </c>
      <c r="N3394">
        <v>1.3829</v>
      </c>
      <c r="O3394">
        <v>-0.23587</v>
      </c>
      <c r="P3394">
        <v>0.86040000000000005</v>
      </c>
      <c r="Q3394">
        <v>131.5625</v>
      </c>
      <c r="R3394">
        <f>VLOOKUP(M3394,工作表1!$A$3:$B$1000,2,FALSE)</f>
        <v>3.375</v>
      </c>
      <c r="S3394" t="str">
        <f>VLOOKUP(M3394,工作表1!$A$3:$C$1000,3,FALSE)</f>
        <v>2019/11/15</v>
      </c>
      <c r="T3394">
        <f t="shared" si="1723"/>
        <v>0.13850000000000001</v>
      </c>
      <c r="U3394">
        <f t="shared" si="1722"/>
        <v>3.2364999999999999</v>
      </c>
      <c r="V3394" s="43">
        <f t="shared" si="1734"/>
        <v>41409</v>
      </c>
      <c r="W3394" s="43">
        <f t="shared" si="1724"/>
        <v>41362</v>
      </c>
      <c r="X3394" s="45">
        <f t="shared" si="1735"/>
        <v>0.85773480662983426</v>
      </c>
      <c r="Y3394" s="45">
        <f t="shared" si="1736"/>
        <v>1.2460909710133958</v>
      </c>
      <c r="Z3394" s="47">
        <f t="shared" si="1737"/>
        <v>113.61773278815662</v>
      </c>
      <c r="AA3394" s="47">
        <f t="shared" si="1738"/>
        <v>131.4656765548481</v>
      </c>
      <c r="AB3394" s="45">
        <f t="shared" si="1739"/>
        <v>1.3584000000000001</v>
      </c>
      <c r="AC3394" s="2" t="str">
        <f t="shared" si="1725"/>
        <v>TY1</v>
      </c>
      <c r="AD3394">
        <f t="shared" si="1726"/>
        <v>131.5625</v>
      </c>
      <c r="AE3394">
        <f t="shared" si="1727"/>
        <v>130.40625</v>
      </c>
      <c r="AF3394" s="49">
        <f t="shared" si="1754"/>
        <v>1.15625</v>
      </c>
      <c r="AG3394" s="3">
        <f t="shared" si="1740"/>
        <v>131.4656765548481</v>
      </c>
      <c r="AH3394">
        <f t="shared" si="1741"/>
        <v>130.14091543699132</v>
      </c>
      <c r="AI3394" s="51">
        <f t="shared" si="1742"/>
        <v>1.3247611178567809</v>
      </c>
      <c r="AJ3394" s="52">
        <f t="shared" si="1743"/>
        <v>0.16851111785678086</v>
      </c>
      <c r="AK3394" s="2">
        <v>41319</v>
      </c>
      <c r="AL3394" t="str">
        <v>912828MP</v>
      </c>
      <c r="AM3394">
        <v>3.6122999999999998</v>
      </c>
      <c r="AN3394">
        <v>-0.10498</v>
      </c>
      <c r="AO3394">
        <v>0.87370000000000003</v>
      </c>
      <c r="AP3394">
        <v>130.40625</v>
      </c>
      <c r="AQ3394">
        <f>VLOOKUP(AL3394,工作表1!$F$3:$G$1000,2,FALSE)</f>
        <v>3.625</v>
      </c>
      <c r="AR3394" t="str">
        <f>VLOOKUP(AL3394,工作表1!$F$3:$H$1000,3,FALSE)</f>
        <v>2020/2/15</v>
      </c>
      <c r="AS3394">
        <f t="shared" si="1728"/>
        <v>0.13850000000000001</v>
      </c>
      <c r="AT3394">
        <f t="shared" si="1729"/>
        <v>3.4864999999999999</v>
      </c>
      <c r="AU3394" s="43">
        <f t="shared" si="1744"/>
        <v>41501</v>
      </c>
      <c r="AV3394" s="43">
        <f t="shared" si="1730"/>
        <v>41453</v>
      </c>
      <c r="AW3394" s="45">
        <f t="shared" si="1745"/>
        <v>0</v>
      </c>
      <c r="AX3394" s="45">
        <f t="shared" si="1746"/>
        <v>1.3208904109589041</v>
      </c>
      <c r="AY3394" s="47">
        <f t="shared" si="1747"/>
        <v>115.3022226384561</v>
      </c>
      <c r="AZ3394" s="47">
        <f t="shared" si="1748"/>
        <v>130.14091543699132</v>
      </c>
      <c r="BA3394" s="43"/>
      <c r="BC3394" s="2">
        <v>41318</v>
      </c>
      <c r="BD3394" t="str">
        <v>912828ND</v>
      </c>
      <c r="BE3394">
        <v>-21.132400000000001</v>
      </c>
      <c r="BF3394">
        <v>1.0599700000000001</v>
      </c>
      <c r="BG3394">
        <v>0.86709999999999998</v>
      </c>
      <c r="BH3394">
        <v>130</v>
      </c>
      <c r="BI3394">
        <f>VLOOKUP(BD3394,工作表1!$K$3:$L$1000,2,FALSE)</f>
        <v>3.5</v>
      </c>
      <c r="BJ3394" t="str">
        <f>VLOOKUP(BD3394,工作表1!$K$3:$M$1000,3,FALSE)</f>
        <v>2020/5/15</v>
      </c>
      <c r="BK3394">
        <f t="shared" si="1731"/>
        <v>0.14050000000000001</v>
      </c>
      <c r="BL3394">
        <f t="shared" si="1732"/>
        <v>3.3595000000000002</v>
      </c>
      <c r="BM3394" s="43">
        <f t="shared" si="1749"/>
        <v>41409</v>
      </c>
      <c r="BN3394" s="43">
        <f t="shared" si="1733"/>
        <v>41547</v>
      </c>
      <c r="BO3394" s="45">
        <f t="shared" si="1750"/>
        <v>0.87983425414364647</v>
      </c>
      <c r="BP3394" s="45">
        <f t="shared" si="1751"/>
        <v>3.0661356240066602</v>
      </c>
      <c r="BQ3394" s="47">
        <f t="shared" si="1752"/>
        <v>114.13044822272657</v>
      </c>
      <c r="BR3394" s="47">
        <f t="shared" si="1753"/>
        <v>128.46512123694274</v>
      </c>
    </row>
    <row r="3395" spans="6:70" x14ac:dyDescent="0.25">
      <c r="F3395" s="2">
        <v>41430</v>
      </c>
      <c r="G3395">
        <v>0.109</v>
      </c>
      <c r="H3395" s="43">
        <v>41484</v>
      </c>
      <c r="I3395">
        <v>2.0144000000000002</v>
      </c>
      <c r="L3395" s="2">
        <v>41318</v>
      </c>
      <c r="M3395" t="str">
        <v>912828LY</v>
      </c>
      <c r="N3395">
        <v>1.2848999999999999</v>
      </c>
      <c r="O3395">
        <v>-0.2044</v>
      </c>
      <c r="P3395">
        <v>0.86040000000000005</v>
      </c>
      <c r="Q3395">
        <v>131.15625</v>
      </c>
      <c r="R3395">
        <f>VLOOKUP(M3395,工作表1!$A$3:$B$1000,2,FALSE)</f>
        <v>3.375</v>
      </c>
      <c r="S3395" t="str">
        <f>VLOOKUP(M3395,工作表1!$A$3:$C$1000,3,FALSE)</f>
        <v>2019/11/15</v>
      </c>
      <c r="T3395">
        <f t="shared" si="1723"/>
        <v>0.14050000000000001</v>
      </c>
      <c r="U3395">
        <f t="shared" si="1722"/>
        <v>3.2345000000000002</v>
      </c>
      <c r="V3395" s="43">
        <f t="shared" si="1734"/>
        <v>41409</v>
      </c>
      <c r="W3395" s="43">
        <f t="shared" si="1724"/>
        <v>41362</v>
      </c>
      <c r="X3395" s="45">
        <f t="shared" si="1735"/>
        <v>0.84841160220994483</v>
      </c>
      <c r="Y3395" s="45">
        <f t="shared" si="1736"/>
        <v>1.2460143419359722</v>
      </c>
      <c r="Z3395" s="47">
        <f t="shared" si="1737"/>
        <v>113.27359841328499</v>
      </c>
      <c r="AA3395" s="47">
        <f t="shared" si="1738"/>
        <v>131.05201859145234</v>
      </c>
      <c r="AB3395" s="45">
        <f t="shared" si="1739"/>
        <v>1.4175</v>
      </c>
      <c r="AC3395" s="2" t="str">
        <f t="shared" si="1725"/>
        <v>TY1</v>
      </c>
      <c r="AD3395">
        <f t="shared" si="1726"/>
        <v>131.15625</v>
      </c>
      <c r="AE3395">
        <f t="shared" si="1727"/>
        <v>130</v>
      </c>
      <c r="AF3395" s="49">
        <f t="shared" si="1754"/>
        <v>1.15625</v>
      </c>
      <c r="AG3395" s="3">
        <f t="shared" si="1740"/>
        <v>131.05201859145234</v>
      </c>
      <c r="AH3395">
        <f t="shared" si="1741"/>
        <v>129.73551720557509</v>
      </c>
      <c r="AI3395" s="51">
        <f t="shared" si="1742"/>
        <v>1.3165013858772454</v>
      </c>
      <c r="AJ3395" s="52">
        <f t="shared" si="1743"/>
        <v>0.16025138587724541</v>
      </c>
      <c r="AK3395" s="2">
        <v>41318</v>
      </c>
      <c r="AL3395" t="str">
        <v>912828MP</v>
      </c>
      <c r="AM3395">
        <v>3.4597000000000002</v>
      </c>
      <c r="AN3395">
        <v>-0.10763</v>
      </c>
      <c r="AO3395">
        <v>0.87370000000000003</v>
      </c>
      <c r="AP3395">
        <v>130</v>
      </c>
      <c r="AQ3395">
        <f>VLOOKUP(AL3395,工作表1!$F$3:$G$1000,2,FALSE)</f>
        <v>3.625</v>
      </c>
      <c r="AR3395" t="str">
        <f>VLOOKUP(AL3395,工作表1!$F$3:$H$1000,3,FALSE)</f>
        <v>2020/2/15</v>
      </c>
      <c r="AS3395">
        <f t="shared" si="1728"/>
        <v>0.14050000000000001</v>
      </c>
      <c r="AT3395">
        <f t="shared" si="1729"/>
        <v>3.4845000000000002</v>
      </c>
      <c r="AU3395" s="43">
        <f t="shared" si="1744"/>
        <v>41320</v>
      </c>
      <c r="AV3395" s="43">
        <f t="shared" si="1730"/>
        <v>41453</v>
      </c>
      <c r="AW3395" s="45">
        <f t="shared" si="1745"/>
        <v>1.802649456521739</v>
      </c>
      <c r="AX3395" s="45">
        <f t="shared" si="1746"/>
        <v>3.1334713743299583</v>
      </c>
      <c r="AY3395" s="47">
        <f t="shared" si="1747"/>
        <v>114.95929758494628</v>
      </c>
      <c r="AZ3395" s="47">
        <f t="shared" si="1748"/>
        <v>129.73551720557509</v>
      </c>
      <c r="BA3395" s="43"/>
      <c r="BC3395" s="2">
        <v>41317</v>
      </c>
      <c r="BD3395" t="str">
        <v>912828ND</v>
      </c>
      <c r="BE3395">
        <v>-19.7224</v>
      </c>
      <c r="BF3395">
        <v>0.99302000000000001</v>
      </c>
      <c r="BG3395">
        <v>0.86709999999999998</v>
      </c>
      <c r="BH3395">
        <v>130.28125</v>
      </c>
      <c r="BI3395">
        <f>VLOOKUP(BD3395,工作表1!$K$3:$L$1000,2,FALSE)</f>
        <v>3.5</v>
      </c>
      <c r="BJ3395" t="str">
        <f>VLOOKUP(BD3395,工作表1!$K$3:$M$1000,3,FALSE)</f>
        <v>2020/5/15</v>
      </c>
      <c r="BK3395">
        <f t="shared" si="1731"/>
        <v>0.14050000000000001</v>
      </c>
      <c r="BL3395">
        <f t="shared" si="1732"/>
        <v>3.3595000000000002</v>
      </c>
      <c r="BM3395" s="43">
        <f t="shared" si="1749"/>
        <v>41409</v>
      </c>
      <c r="BN3395" s="43">
        <f t="shared" si="1733"/>
        <v>41547</v>
      </c>
      <c r="BO3395" s="45">
        <f t="shared" si="1750"/>
        <v>0.87016574585635365</v>
      </c>
      <c r="BP3395" s="45">
        <f t="shared" si="1751"/>
        <v>3.0660561568152578</v>
      </c>
      <c r="BQ3395" s="47">
        <f t="shared" si="1752"/>
        <v>114.42809579139868</v>
      </c>
      <c r="BR3395" s="47">
        <f t="shared" si="1753"/>
        <v>128.79453802682244</v>
      </c>
    </row>
    <row r="3396" spans="6:70" x14ac:dyDescent="0.25">
      <c r="F3396" s="2">
        <v>41429</v>
      </c>
      <c r="G3396">
        <v>0.1081</v>
      </c>
      <c r="H3396" s="43">
        <v>41481</v>
      </c>
      <c r="I3396">
        <v>1.988</v>
      </c>
      <c r="L3396" s="2">
        <v>41317</v>
      </c>
      <c r="M3396" t="str">
        <v>912828LY</v>
      </c>
      <c r="N3396">
        <v>1.26</v>
      </c>
      <c r="O3396">
        <v>-0.18962999999999999</v>
      </c>
      <c r="P3396">
        <v>0.86040000000000005</v>
      </c>
      <c r="Q3396">
        <v>131.4375</v>
      </c>
      <c r="R3396">
        <f>VLOOKUP(M3396,工作表1!$A$3:$B$1000,2,FALSE)</f>
        <v>3.375</v>
      </c>
      <c r="S3396" t="str">
        <f>VLOOKUP(M3396,工作表1!$A$3:$C$1000,3,FALSE)</f>
        <v>2019/11/15</v>
      </c>
      <c r="T3396">
        <f t="shared" si="1723"/>
        <v>0.14050000000000001</v>
      </c>
      <c r="U3396">
        <f t="shared" ref="U3396:U3459" si="1755">R3396-T3396</f>
        <v>3.2345000000000002</v>
      </c>
      <c r="V3396" s="43">
        <f t="shared" si="1734"/>
        <v>41409</v>
      </c>
      <c r="W3396" s="43">
        <f t="shared" si="1724"/>
        <v>41362</v>
      </c>
      <c r="X3396" s="45">
        <f t="shared" si="1735"/>
        <v>0.83908839779005528</v>
      </c>
      <c r="Y3396" s="45">
        <f t="shared" si="1736"/>
        <v>1.2459377128585485</v>
      </c>
      <c r="Z3396" s="47">
        <f t="shared" si="1737"/>
        <v>113.52338491416437</v>
      </c>
      <c r="AA3396" s="47">
        <f t="shared" si="1738"/>
        <v>131.32837404323286</v>
      </c>
      <c r="AB3396" s="45">
        <f t="shared" si="1739"/>
        <v>1.3678999999999999</v>
      </c>
      <c r="AC3396" s="2" t="str">
        <f t="shared" si="1725"/>
        <v>TY1</v>
      </c>
      <c r="AD3396">
        <f t="shared" si="1726"/>
        <v>131.4375</v>
      </c>
      <c r="AE3396">
        <f t="shared" si="1727"/>
        <v>130.28125</v>
      </c>
      <c r="AF3396" s="49">
        <f t="shared" si="1754"/>
        <v>1.15625</v>
      </c>
      <c r="AG3396" s="3">
        <f t="shared" si="1740"/>
        <v>131.32837404323286</v>
      </c>
      <c r="AH3396">
        <f t="shared" si="1741"/>
        <v>130.0262278594889</v>
      </c>
      <c r="AI3396" s="51">
        <f t="shared" si="1742"/>
        <v>1.3021461837439574</v>
      </c>
      <c r="AJ3396" s="52">
        <f t="shared" si="1743"/>
        <v>0.14589618374395741</v>
      </c>
      <c r="AK3396" s="2">
        <v>41317</v>
      </c>
      <c r="AL3396" t="str">
        <v>912828MP</v>
      </c>
      <c r="AM3396">
        <v>3.8007</v>
      </c>
      <c r="AN3396">
        <v>-0.12984000000000001</v>
      </c>
      <c r="AO3396">
        <v>0.87370000000000003</v>
      </c>
      <c r="AP3396">
        <v>130.28125</v>
      </c>
      <c r="AQ3396">
        <f>VLOOKUP(AL3396,工作表1!$F$3:$G$1000,2,FALSE)</f>
        <v>3.625</v>
      </c>
      <c r="AR3396" t="str">
        <f>VLOOKUP(AL3396,工作表1!$F$3:$H$1000,3,FALSE)</f>
        <v>2020/2/15</v>
      </c>
      <c r="AS3396">
        <f t="shared" si="1728"/>
        <v>0.14050000000000001</v>
      </c>
      <c r="AT3396">
        <f t="shared" si="1729"/>
        <v>3.4845000000000002</v>
      </c>
      <c r="AU3396" s="43">
        <f t="shared" si="1744"/>
        <v>41320</v>
      </c>
      <c r="AV3396" s="43">
        <f t="shared" si="1730"/>
        <v>41453</v>
      </c>
      <c r="AW3396" s="45">
        <f t="shared" si="1745"/>
        <v>1.7927989130434783</v>
      </c>
      <c r="AX3396" s="45">
        <f t="shared" si="1746"/>
        <v>3.1335523377010124</v>
      </c>
      <c r="AY3396" s="47">
        <f t="shared" si="1747"/>
        <v>115.22530175343819</v>
      </c>
      <c r="AZ3396" s="47">
        <f t="shared" si="1748"/>
        <v>130.0262278594889</v>
      </c>
      <c r="BA3396" s="43"/>
      <c r="BC3396" s="2">
        <v>41316</v>
      </c>
      <c r="BD3396" t="str">
        <v>912828ND</v>
      </c>
      <c r="BE3396">
        <v>-19.380099999999999</v>
      </c>
      <c r="BF3396">
        <v>0.97291000000000005</v>
      </c>
      <c r="BG3396">
        <v>0.86709999999999998</v>
      </c>
      <c r="BH3396">
        <v>130.546875</v>
      </c>
      <c r="BI3396">
        <f>VLOOKUP(BD3396,工作表1!$K$3:$L$1000,2,FALSE)</f>
        <v>3.5</v>
      </c>
      <c r="BJ3396" t="str">
        <f>VLOOKUP(BD3396,工作表1!$K$3:$M$1000,3,FALSE)</f>
        <v>2020/5/15</v>
      </c>
      <c r="BK3396">
        <f t="shared" si="1731"/>
        <v>0.13650000000000001</v>
      </c>
      <c r="BL3396">
        <f t="shared" si="1732"/>
        <v>3.3635000000000002</v>
      </c>
      <c r="BM3396" s="43">
        <f t="shared" si="1749"/>
        <v>41409</v>
      </c>
      <c r="BN3396" s="43">
        <f t="shared" si="1733"/>
        <v>41547</v>
      </c>
      <c r="BO3396" s="45">
        <f t="shared" si="1750"/>
        <v>0.86049723756906082</v>
      </c>
      <c r="BP3396" s="45">
        <f t="shared" si="1751"/>
        <v>3.0659766896238554</v>
      </c>
      <c r="BQ3396" s="47">
        <f t="shared" si="1752"/>
        <v>114.67205671363446</v>
      </c>
      <c r="BR3396" s="47">
        <f t="shared" si="1753"/>
        <v>129.05909239945859</v>
      </c>
    </row>
    <row r="3397" spans="6:70" x14ac:dyDescent="0.25">
      <c r="F3397" s="2">
        <v>41428</v>
      </c>
      <c r="G3397">
        <v>0.108</v>
      </c>
      <c r="H3397" s="43">
        <v>41480</v>
      </c>
      <c r="I3397">
        <v>1.9597</v>
      </c>
      <c r="L3397" s="2">
        <v>41316</v>
      </c>
      <c r="M3397" t="str">
        <v>912828LY</v>
      </c>
      <c r="N3397">
        <v>2.1128999999999998</v>
      </c>
      <c r="O3397">
        <v>-0.36754999999999999</v>
      </c>
      <c r="P3397">
        <v>0.86040000000000005</v>
      </c>
      <c r="Q3397">
        <v>131.6875</v>
      </c>
      <c r="R3397">
        <f>VLOOKUP(M3397,工作表1!$A$3:$B$1000,2,FALSE)</f>
        <v>3.375</v>
      </c>
      <c r="S3397" t="str">
        <f>VLOOKUP(M3397,工作表1!$A$3:$C$1000,3,FALSE)</f>
        <v>2019/11/15</v>
      </c>
      <c r="T3397">
        <f t="shared" ref="T3397:T3460" si="1756">INDEX($G:$G,MATCH(L3397,$F:$F,0))</f>
        <v>0.13650000000000001</v>
      </c>
      <c r="U3397">
        <f t="shared" si="1755"/>
        <v>3.2385000000000002</v>
      </c>
      <c r="V3397" s="43">
        <f t="shared" si="1734"/>
        <v>41409</v>
      </c>
      <c r="W3397" s="43">
        <f t="shared" ref="W3397:W3460" si="1757">IF(WEEKDAY(DATE(YEAR(L3397),(INT(MONTH(L3397)/3)+1)*3+1,1)-1,2)=7,DATE(YEAR(L3397),(INT(MONTH(L3397)/3)+1)*3+1,1)-1-2,IF(WEEKDAY(DATE(YEAR(L3397),(INT(MONTH(L3397)/3)+1)*3+1,1)-1,2)=6,DATE(YEAR(L3397),(INT(MONTH(L3397)/3)+1)*3+1,1)-1-1,DATE(YEAR(L3397),(INT(MONTH(L3397)/3)+1)*3+1,1)-1))</f>
        <v>41362</v>
      </c>
      <c r="X3397" s="45">
        <f t="shared" si="1735"/>
        <v>0.82976519337016574</v>
      </c>
      <c r="Y3397" s="45">
        <f t="shared" si="1736"/>
        <v>1.2458610837811246</v>
      </c>
      <c r="Z3397" s="47">
        <f t="shared" si="1737"/>
        <v>113.77735612720618</v>
      </c>
      <c r="AA3397" s="47">
        <f t="shared" si="1738"/>
        <v>131.60901205215239</v>
      </c>
      <c r="AB3397" s="45">
        <f t="shared" si="1739"/>
        <v>1.3561000000000001</v>
      </c>
      <c r="AC3397" s="2" t="str">
        <f t="shared" ref="AC3397:AC3460" si="1758">IF(MOD(MONTH(L3397),3)=0,"TY2","TY1")</f>
        <v>TY1</v>
      </c>
      <c r="AD3397">
        <f t="shared" ref="AD3397:AD3460" si="1759">IF(AC3397="TY1",Q3397,AP3397)</f>
        <v>131.6875</v>
      </c>
      <c r="AE3397">
        <f t="shared" ref="AE3397:AE3460" si="1760">IF(AC3397="TY1",AP3397,BH3397)</f>
        <v>130.546875</v>
      </c>
      <c r="AF3397" s="49">
        <f t="shared" si="1754"/>
        <v>1.140625</v>
      </c>
      <c r="AG3397" s="3">
        <f t="shared" si="1740"/>
        <v>131.60901205215239</v>
      </c>
      <c r="AH3397">
        <f t="shared" si="1741"/>
        <v>130.27964807552962</v>
      </c>
      <c r="AI3397" s="51">
        <f t="shared" si="1742"/>
        <v>1.3293639766227727</v>
      </c>
      <c r="AJ3397" s="52">
        <f t="shared" si="1743"/>
        <v>0.18873897662277273</v>
      </c>
      <c r="AK3397" s="2">
        <v>41316</v>
      </c>
      <c r="AL3397" t="str">
        <v>912828MP</v>
      </c>
      <c r="AM3397">
        <v>3.5779999999999998</v>
      </c>
      <c r="AN3397">
        <v>-0.1113</v>
      </c>
      <c r="AO3397">
        <v>0.87370000000000003</v>
      </c>
      <c r="AP3397">
        <v>130.546875</v>
      </c>
      <c r="AQ3397">
        <f>VLOOKUP(AL3397,工作表1!$F$3:$G$1000,2,FALSE)</f>
        <v>3.625</v>
      </c>
      <c r="AR3397" t="str">
        <f>VLOOKUP(AL3397,工作表1!$F$3:$H$1000,3,FALSE)</f>
        <v>2020/2/15</v>
      </c>
      <c r="AS3397">
        <f t="shared" ref="AS3397:AS3460" si="1761">INDEX($G:$G,MATCH(AK3397,$F:$F,0))</f>
        <v>0.13650000000000001</v>
      </c>
      <c r="AT3397">
        <f t="shared" ref="AT3397:AT3460" si="1762">AQ3397-AS3397</f>
        <v>3.4885000000000002</v>
      </c>
      <c r="AU3397" s="43">
        <f t="shared" si="1744"/>
        <v>41320</v>
      </c>
      <c r="AV3397" s="43">
        <f t="shared" ref="AV3397:AV3460" si="1763">IF(WEEKDAY(DATE(YEAR(AK3397),(INT(MONTH(AK3397)/3)+1)*3+4,1)-1,2)=7,DATE(YEAR(AK3397),(INT(MONTH(AK3397)/3)+1)*3+4,1)-1-2,IF(WEEKDAY(DATE(YEAR(AK3397),(INT(MONTH(AK3397)/3)+1)*3+4,1)-1,2)=6,DATE(YEAR(AK3397),(INT(MONTH(AK3397)/3)+1)*3+4,1)-1-1,DATE(YEAR(AK3397),(INT(MONTH(AK3397)/3)+1)*3+4,1)-1))</f>
        <v>41453</v>
      </c>
      <c r="AW3397" s="45">
        <f t="shared" si="1745"/>
        <v>1.7829483695652175</v>
      </c>
      <c r="AX3397" s="45">
        <f t="shared" si="1746"/>
        <v>3.1336333010720669</v>
      </c>
      <c r="AY3397" s="47">
        <f t="shared" si="1747"/>
        <v>115.46023637747152</v>
      </c>
      <c r="AZ3397" s="47">
        <f t="shared" si="1748"/>
        <v>130.27964807552962</v>
      </c>
      <c r="BA3397" s="43"/>
      <c r="BC3397" s="2">
        <v>41313</v>
      </c>
      <c r="BD3397" t="str">
        <v>912828ND</v>
      </c>
      <c r="BE3397">
        <v>-19.6587</v>
      </c>
      <c r="BF3397">
        <v>0.97597999999999996</v>
      </c>
      <c r="BG3397">
        <v>0.86709999999999998</v>
      </c>
      <c r="BH3397">
        <v>130.578125</v>
      </c>
      <c r="BI3397">
        <f>VLOOKUP(BD3397,工作表1!$K$3:$L$1000,2,FALSE)</f>
        <v>3.5</v>
      </c>
      <c r="BJ3397" t="str">
        <f>VLOOKUP(BD3397,工作表1!$K$3:$M$1000,3,FALSE)</f>
        <v>2020/5/15</v>
      </c>
      <c r="BK3397">
        <f t="shared" ref="BK3397:BK3460" si="1764">INDEX($G:$G,MATCH(BC3397,$F:$F,0))</f>
        <v>0.13450000000000001</v>
      </c>
      <c r="BL3397">
        <f t="shared" ref="BL3397:BL3460" si="1765">BI3397-BK3397</f>
        <v>3.3654999999999999</v>
      </c>
      <c r="BM3397" s="43">
        <f t="shared" si="1749"/>
        <v>41409</v>
      </c>
      <c r="BN3397" s="43">
        <f t="shared" ref="BN3397:BN3460" si="1766">IF(WEEKDAY(DATE(YEAR(BC3397),(INT(MONTH(BC3397)/3)+1)*3+7,1)-1,2)=7,DATE(YEAR(BC3397),(INT(MONTH(BC3397)/3)+1)*3+7,1)-1-2,IF(WEEKDAY(DATE(YEAR(BC3397),(INT(MONTH(BC3397)/3)+1)*3+7,1)-1,2)=6,DATE(YEAR(BC3397),(INT(MONTH(BC3397)/3)+1)*3+7,1)-1-1,DATE(YEAR(BC3397),(INT(MONTH(BC3397)/3)+1)*3+7,1)-1))</f>
        <v>41547</v>
      </c>
      <c r="BO3397" s="45">
        <f t="shared" si="1750"/>
        <v>0.85082872928176789</v>
      </c>
      <c r="BP3397" s="45">
        <f t="shared" si="1751"/>
        <v>3.0658972224324526</v>
      </c>
      <c r="BQ3397" s="47">
        <f t="shared" si="1752"/>
        <v>114.70316841174845</v>
      </c>
      <c r="BR3397" s="47">
        <f t="shared" si="1753"/>
        <v>129.07962865075845</v>
      </c>
    </row>
    <row r="3398" spans="6:70" x14ac:dyDescent="0.25">
      <c r="F3398" s="2">
        <v>41425</v>
      </c>
      <c r="G3398">
        <v>0.11119999999999999</v>
      </c>
      <c r="H3398" s="43">
        <v>41479</v>
      </c>
      <c r="I3398">
        <v>1.9863999999999999</v>
      </c>
      <c r="L3398" s="2">
        <v>41313</v>
      </c>
      <c r="M3398" t="str">
        <v>912828LY</v>
      </c>
      <c r="N3398">
        <v>2.0598000000000001</v>
      </c>
      <c r="O3398">
        <v>-0.33986</v>
      </c>
      <c r="P3398">
        <v>0.86040000000000005</v>
      </c>
      <c r="Q3398">
        <v>131.734375</v>
      </c>
      <c r="R3398">
        <f>VLOOKUP(M3398,工作表1!$A$3:$B$1000,2,FALSE)</f>
        <v>3.375</v>
      </c>
      <c r="S3398" t="str">
        <f>VLOOKUP(M3398,工作表1!$A$3:$C$1000,3,FALSE)</f>
        <v>2019/11/15</v>
      </c>
      <c r="T3398">
        <f t="shared" si="1756"/>
        <v>0.13450000000000001</v>
      </c>
      <c r="U3398">
        <f t="shared" si="1755"/>
        <v>3.2404999999999999</v>
      </c>
      <c r="V3398" s="43">
        <f t="shared" ref="V3398:V3461" si="1767">COUPNCD(L3397,S3398,2,0)</f>
        <v>41409</v>
      </c>
      <c r="W3398" s="43">
        <f t="shared" si="1757"/>
        <v>41362</v>
      </c>
      <c r="X3398" s="45">
        <f t="shared" ref="X3398:X3461" si="1768">COUPDAYBS(L3397,S3398,2,1)/COUPDAYS(L3397,S3398,2,1)*R3398/2</f>
        <v>0.8204419889502762</v>
      </c>
      <c r="Y3398" s="45">
        <f t="shared" ref="Y3398:Y3461" si="1769">(W3398-L3397)/365*R3398+X3398</f>
        <v>1.2457844547037009</v>
      </c>
      <c r="Z3398" s="47">
        <f t="shared" ref="Z3398:Z3461" si="1770">(Q3398*P3398+Y3398)/(1+(O3398/100)*(W3398-L3399)/360)-X3398</f>
        <v>113.82371394191267</v>
      </c>
      <c r="AA3398" s="47">
        <f t="shared" ref="AA3398:AA3461" si="1771">(Z3398-$AB$5*(W3398-L3397)/365+T3398*(W3398-L3397)/360)/P3398</f>
        <v>131.64862255642066</v>
      </c>
      <c r="AB3398" s="45">
        <f t="shared" ref="AB3398:AB3461" si="1772">INDEX(I:I,MATCH(L3398,H:H,0))</f>
        <v>1.3326</v>
      </c>
      <c r="AC3398" s="2" t="str">
        <f t="shared" si="1758"/>
        <v>TY1</v>
      </c>
      <c r="AD3398">
        <f t="shared" si="1759"/>
        <v>131.734375</v>
      </c>
      <c r="AE3398">
        <f t="shared" si="1760"/>
        <v>130.578125</v>
      </c>
      <c r="AF3398" s="49">
        <f t="shared" si="1754"/>
        <v>1.15625</v>
      </c>
      <c r="AG3398" s="3">
        <f t="shared" ref="AG3398:AG3461" si="1773">IF(AC3398="TY1",AA3398,AZ3398)</f>
        <v>131.64862255642066</v>
      </c>
      <c r="AH3398">
        <f t="shared" ref="AH3398:AH3461" si="1774">IF(AC3398="TY1",AZ3398,BR3398)</f>
        <v>130.31924604456063</v>
      </c>
      <c r="AI3398" s="51">
        <f t="shared" ref="AI3398:AI3461" si="1775">AG3398-AH3398</f>
        <v>1.3293765118600334</v>
      </c>
      <c r="AJ3398" s="52">
        <f t="shared" ref="AJ3398:AJ3461" si="1776">AI3398-AF3398</f>
        <v>0.17312651186003336</v>
      </c>
      <c r="AK3398" s="2">
        <v>41313</v>
      </c>
      <c r="AL3398" t="str">
        <v>912828MP</v>
      </c>
      <c r="AM3398">
        <v>3.8344999999999998</v>
      </c>
      <c r="AN3398">
        <v>-0.13256000000000001</v>
      </c>
      <c r="AO3398">
        <v>0.87370000000000003</v>
      </c>
      <c r="AP3398">
        <v>130.578125</v>
      </c>
      <c r="AQ3398">
        <f>VLOOKUP(AL3398,工作表1!$F$3:$G$1000,2,FALSE)</f>
        <v>3.625</v>
      </c>
      <c r="AR3398" t="str">
        <f>VLOOKUP(AL3398,工作表1!$F$3:$H$1000,3,FALSE)</f>
        <v>2020/2/15</v>
      </c>
      <c r="AS3398">
        <f t="shared" si="1761"/>
        <v>0.13450000000000001</v>
      </c>
      <c r="AT3398">
        <f t="shared" si="1762"/>
        <v>3.4904999999999999</v>
      </c>
      <c r="AU3398" s="43">
        <f t="shared" ref="AU3398:AU3461" si="1777">COUPNCD(AK3397,AR3398,2,0)</f>
        <v>41320</v>
      </c>
      <c r="AV3398" s="43">
        <f t="shared" si="1763"/>
        <v>41453</v>
      </c>
      <c r="AW3398" s="45">
        <f t="shared" ref="AW3398:AW3461" si="1778">COUPDAYBS(AK3397,AR3398,2,1)/COUPDAYS(AK3397,AR3398,2,1)*AQ3398/2</f>
        <v>1.7730978260869565</v>
      </c>
      <c r="AX3398" s="45">
        <f t="shared" ref="AX3398:AX3461" si="1779">(AV3398-AK3397)/365*AQ3398+AW3398</f>
        <v>3.1337142644431211</v>
      </c>
      <c r="AY3398" s="47">
        <f t="shared" ref="AY3398:AY3461" si="1780">(AP3398*AO3398+AX3398)/(1+(AN3398/100)*(AV3398-AK3399)/360)-AW3398</f>
        <v>115.50761561540357</v>
      </c>
      <c r="AZ3398" s="47">
        <f t="shared" ref="AZ3398:AZ3461" si="1781">(AY3398-$AB$5*(AV3398-AK3397)/365+AS3398*(AV3398-AK3397)/360)/AO3398</f>
        <v>130.31924604456063</v>
      </c>
      <c r="BA3398" s="43"/>
      <c r="BC3398" s="2">
        <v>41312</v>
      </c>
      <c r="BD3398" t="str">
        <v>912828ND</v>
      </c>
      <c r="BE3398">
        <v>-19.715</v>
      </c>
      <c r="BF3398">
        <v>0.95740000000000003</v>
      </c>
      <c r="BG3398">
        <v>0.86709999999999998</v>
      </c>
      <c r="BH3398">
        <v>130.59375</v>
      </c>
      <c r="BI3398">
        <f>VLOOKUP(BD3398,工作表1!$K$3:$L$1000,2,FALSE)</f>
        <v>3.5</v>
      </c>
      <c r="BJ3398" t="str">
        <f>VLOOKUP(BD3398,工作表1!$K$3:$M$1000,3,FALSE)</f>
        <v>2020/5/15</v>
      </c>
      <c r="BK3398">
        <f t="shared" si="1764"/>
        <v>0.13450000000000001</v>
      </c>
      <c r="BL3398">
        <f t="shared" si="1765"/>
        <v>3.3654999999999999</v>
      </c>
      <c r="BM3398" s="43">
        <f t="shared" ref="BM3398:BM3461" si="1782">COUPNCD(BC3397,BJ3398,2,0)</f>
        <v>41409</v>
      </c>
      <c r="BN3398" s="43">
        <f t="shared" si="1766"/>
        <v>41547</v>
      </c>
      <c r="BO3398" s="45">
        <f t="shared" ref="BO3398:BO3461" si="1783">COUPDAYBS(BC3397,BJ3398,2,1)/COUPDAYS(BC3397,BJ3398,2,1)*BI3398/2</f>
        <v>0.82182320441988954</v>
      </c>
      <c r="BP3398" s="45">
        <f t="shared" ref="BP3398:BP3461" si="1784">(BN3398-BC3397)/365*BI3398+BO3398</f>
        <v>3.0656588208582458</v>
      </c>
      <c r="BQ3398" s="47">
        <f t="shared" ref="BQ3398:BQ3461" si="1785">(BH3398*BG3398+BP3398)/(1+(BF3398/100)*(BN3398-BC3399)/360)-BO3398</f>
        <v>114.75627470970105</v>
      </c>
      <c r="BR3398" s="47">
        <f t="shared" ref="BR3398:BR3461" si="1786">(BQ3398-$AB$5*(BN3398-BC3397)/365+BK3398*(BN3398-BC3397)/360)/BG3398</f>
        <v>129.0992636264825</v>
      </c>
    </row>
    <row r="3399" spans="6:70" x14ac:dyDescent="0.25">
      <c r="F3399" s="2">
        <v>41424</v>
      </c>
      <c r="G3399">
        <v>0.1062</v>
      </c>
      <c r="H3399" s="43">
        <v>41478</v>
      </c>
      <c r="I3399">
        <v>1.8991</v>
      </c>
      <c r="L3399" s="2">
        <v>41312</v>
      </c>
      <c r="M3399" t="str">
        <v>912828LY</v>
      </c>
      <c r="N3399">
        <v>1.2948</v>
      </c>
      <c r="O3399">
        <v>-0.14992</v>
      </c>
      <c r="P3399">
        <v>0.86040000000000005</v>
      </c>
      <c r="Q3399">
        <v>131.75</v>
      </c>
      <c r="R3399">
        <f>VLOOKUP(M3399,工作表1!$A$3:$B$1000,2,FALSE)</f>
        <v>3.375</v>
      </c>
      <c r="S3399" t="str">
        <f>VLOOKUP(M3399,工作表1!$A$3:$C$1000,3,FALSE)</f>
        <v>2019/11/15</v>
      </c>
      <c r="T3399">
        <f t="shared" si="1756"/>
        <v>0.13450000000000001</v>
      </c>
      <c r="U3399">
        <f t="shared" si="1755"/>
        <v>3.2404999999999999</v>
      </c>
      <c r="V3399" s="43">
        <f t="shared" si="1767"/>
        <v>41409</v>
      </c>
      <c r="W3399" s="43">
        <f t="shared" si="1757"/>
        <v>41362</v>
      </c>
      <c r="X3399" s="45">
        <f t="shared" si="1768"/>
        <v>0.7924723756906078</v>
      </c>
      <c r="Y3399" s="45">
        <f t="shared" si="1769"/>
        <v>1.2455545674714297</v>
      </c>
      <c r="Z3399" s="47">
        <f t="shared" si="1770"/>
        <v>113.83512756564038</v>
      </c>
      <c r="AA3399" s="47">
        <f t="shared" si="1771"/>
        <v>131.61995311572494</v>
      </c>
      <c r="AB3399" s="45">
        <f t="shared" si="1772"/>
        <v>1.3326</v>
      </c>
      <c r="AC3399" s="2" t="str">
        <f t="shared" si="1758"/>
        <v>TY1</v>
      </c>
      <c r="AD3399">
        <f t="shared" si="1759"/>
        <v>131.75</v>
      </c>
      <c r="AE3399">
        <f t="shared" si="1760"/>
        <v>130.59375</v>
      </c>
      <c r="AF3399" s="49">
        <f t="shared" si="1754"/>
        <v>1.15625</v>
      </c>
      <c r="AG3399" s="3">
        <f t="shared" si="1773"/>
        <v>131.61995311572494</v>
      </c>
      <c r="AH3399">
        <f t="shared" si="1774"/>
        <v>130.31255623838339</v>
      </c>
      <c r="AI3399" s="51">
        <f t="shared" si="1775"/>
        <v>1.3073968773415459</v>
      </c>
      <c r="AJ3399" s="52">
        <f t="shared" si="1776"/>
        <v>0.15114687734154586</v>
      </c>
      <c r="AK3399" s="2">
        <v>41312</v>
      </c>
      <c r="AL3399" t="str">
        <v>912828MP</v>
      </c>
      <c r="AM3399">
        <v>3.3519999999999999</v>
      </c>
      <c r="AN3399">
        <v>-0.10306999999999999</v>
      </c>
      <c r="AO3399">
        <v>0.87370000000000003</v>
      </c>
      <c r="AP3399">
        <v>130.59375</v>
      </c>
      <c r="AQ3399">
        <f>VLOOKUP(AL3399,工作表1!$F$3:$G$1000,2,FALSE)</f>
        <v>3.625</v>
      </c>
      <c r="AR3399" t="str">
        <f>VLOOKUP(AL3399,工作表1!$F$3:$H$1000,3,FALSE)</f>
        <v>2020/2/15</v>
      </c>
      <c r="AS3399">
        <f t="shared" si="1761"/>
        <v>0.13450000000000001</v>
      </c>
      <c r="AT3399">
        <f t="shared" si="1762"/>
        <v>3.4904999999999999</v>
      </c>
      <c r="AU3399" s="43">
        <f t="shared" si="1777"/>
        <v>41320</v>
      </c>
      <c r="AV3399" s="43">
        <f t="shared" si="1763"/>
        <v>41453</v>
      </c>
      <c r="AW3399" s="45">
        <f t="shared" si="1778"/>
        <v>1.7435461956521741</v>
      </c>
      <c r="AX3399" s="45">
        <f t="shared" si="1779"/>
        <v>3.1339571545562839</v>
      </c>
      <c r="AY3399" s="47">
        <f t="shared" si="1780"/>
        <v>115.53785154224879</v>
      </c>
      <c r="AZ3399" s="47">
        <f t="shared" si="1781"/>
        <v>130.31255623838339</v>
      </c>
      <c r="BA3399" s="43"/>
      <c r="BC3399" s="2">
        <v>41311</v>
      </c>
      <c r="BD3399" t="str">
        <v>912828ND</v>
      </c>
      <c r="BE3399">
        <v>-20.015699999999999</v>
      </c>
      <c r="BF3399">
        <v>0.99251999999999996</v>
      </c>
      <c r="BG3399">
        <v>0.86709999999999998</v>
      </c>
      <c r="BH3399">
        <v>130.453125</v>
      </c>
      <c r="BI3399">
        <f>VLOOKUP(BD3399,工作表1!$K$3:$L$1000,2,FALSE)</f>
        <v>3.5</v>
      </c>
      <c r="BJ3399" t="str">
        <f>VLOOKUP(BD3399,工作表1!$K$3:$M$1000,3,FALSE)</f>
        <v>2020/5/15</v>
      </c>
      <c r="BK3399">
        <f t="shared" si="1764"/>
        <v>0.1305</v>
      </c>
      <c r="BL3399">
        <f t="shared" si="1765"/>
        <v>3.3694999999999999</v>
      </c>
      <c r="BM3399" s="43">
        <f t="shared" si="1782"/>
        <v>41409</v>
      </c>
      <c r="BN3399" s="43">
        <f t="shared" si="1766"/>
        <v>41547</v>
      </c>
      <c r="BO3399" s="45">
        <f t="shared" si="1783"/>
        <v>0.81215469613259661</v>
      </c>
      <c r="BP3399" s="45">
        <f t="shared" si="1784"/>
        <v>3.065579353666843</v>
      </c>
      <c r="BQ3399" s="47">
        <f t="shared" si="1785"/>
        <v>114.61511716225706</v>
      </c>
      <c r="BR3399" s="47">
        <f t="shared" si="1786"/>
        <v>128.9195893151122</v>
      </c>
    </row>
    <row r="3400" spans="6:70" x14ac:dyDescent="0.25">
      <c r="F3400" s="2">
        <v>41423</v>
      </c>
      <c r="G3400">
        <v>0.111</v>
      </c>
      <c r="H3400" s="43">
        <v>41477</v>
      </c>
      <c r="I3400">
        <v>1.8797999999999999</v>
      </c>
      <c r="L3400" s="2">
        <v>41311</v>
      </c>
      <c r="M3400" t="str">
        <v>912828LY</v>
      </c>
      <c r="N3400">
        <v>0.88400000000000001</v>
      </c>
      <c r="O3400">
        <v>-6.1490000000000003E-2</v>
      </c>
      <c r="P3400">
        <v>0.86040000000000005</v>
      </c>
      <c r="Q3400">
        <v>131.609375</v>
      </c>
      <c r="R3400">
        <f>VLOOKUP(M3400,工作表1!$A$3:$B$1000,2,FALSE)</f>
        <v>3.375</v>
      </c>
      <c r="S3400" t="str">
        <f>VLOOKUP(M3400,工作表1!$A$3:$C$1000,3,FALSE)</f>
        <v>2019/11/15</v>
      </c>
      <c r="T3400">
        <f t="shared" si="1756"/>
        <v>0.1305</v>
      </c>
      <c r="U3400">
        <f t="shared" si="1755"/>
        <v>3.2444999999999999</v>
      </c>
      <c r="V3400" s="43">
        <f t="shared" si="1767"/>
        <v>41409</v>
      </c>
      <c r="W3400" s="43">
        <f t="shared" si="1757"/>
        <v>41362</v>
      </c>
      <c r="X3400" s="45">
        <f t="shared" si="1768"/>
        <v>0.78314917127071815</v>
      </c>
      <c r="Y3400" s="45">
        <f t="shared" si="1769"/>
        <v>1.2454779383940058</v>
      </c>
      <c r="Z3400" s="47">
        <f t="shared" si="1770"/>
        <v>113.70920410072719</v>
      </c>
      <c r="AA3400" s="47">
        <f t="shared" si="1771"/>
        <v>131.45897455075186</v>
      </c>
      <c r="AB3400" s="45">
        <f t="shared" si="1772"/>
        <v>1.3421000000000001</v>
      </c>
      <c r="AC3400" s="2" t="str">
        <f t="shared" si="1758"/>
        <v>TY1</v>
      </c>
      <c r="AD3400">
        <f t="shared" si="1759"/>
        <v>131.609375</v>
      </c>
      <c r="AE3400">
        <f t="shared" si="1760"/>
        <v>130.453125</v>
      </c>
      <c r="AF3400" s="49">
        <f t="shared" si="1754"/>
        <v>1.15625</v>
      </c>
      <c r="AG3400" s="3">
        <f t="shared" si="1773"/>
        <v>131.45897455075186</v>
      </c>
      <c r="AH3400">
        <f t="shared" si="1774"/>
        <v>130.17201538923035</v>
      </c>
      <c r="AI3400" s="51">
        <f t="shared" si="1775"/>
        <v>1.2869591615215086</v>
      </c>
      <c r="AJ3400" s="52">
        <f t="shared" si="1776"/>
        <v>0.13070916152150858</v>
      </c>
      <c r="AK3400" s="2">
        <v>41311</v>
      </c>
      <c r="AL3400" t="str">
        <v>912828MP</v>
      </c>
      <c r="AM3400">
        <v>3.8418999999999999</v>
      </c>
      <c r="AN3400">
        <v>-0.11047999999999999</v>
      </c>
      <c r="AO3400">
        <v>0.87370000000000003</v>
      </c>
      <c r="AP3400">
        <v>130.453125</v>
      </c>
      <c r="AQ3400">
        <f>VLOOKUP(AL3400,工作表1!$F$3:$G$1000,2,FALSE)</f>
        <v>3.625</v>
      </c>
      <c r="AR3400" t="str">
        <f>VLOOKUP(AL3400,工作表1!$F$3:$H$1000,3,FALSE)</f>
        <v>2020/2/15</v>
      </c>
      <c r="AS3400">
        <f t="shared" si="1761"/>
        <v>0.1305</v>
      </c>
      <c r="AT3400">
        <f t="shared" si="1762"/>
        <v>3.4944999999999999</v>
      </c>
      <c r="AU3400" s="43">
        <f t="shared" si="1777"/>
        <v>41320</v>
      </c>
      <c r="AV3400" s="43">
        <f t="shared" si="1763"/>
        <v>41453</v>
      </c>
      <c r="AW3400" s="45">
        <f t="shared" si="1778"/>
        <v>1.7336956521739131</v>
      </c>
      <c r="AX3400" s="45">
        <f t="shared" si="1779"/>
        <v>3.1340381179273376</v>
      </c>
      <c r="AY3400" s="47">
        <f t="shared" si="1780"/>
        <v>115.42865460584454</v>
      </c>
      <c r="AZ3400" s="47">
        <f t="shared" si="1781"/>
        <v>130.17201538923035</v>
      </c>
      <c r="BA3400" s="43"/>
      <c r="BC3400" s="2">
        <v>41310</v>
      </c>
      <c r="BD3400" t="str">
        <v>912828ND</v>
      </c>
      <c r="BE3400">
        <v>-19.0473</v>
      </c>
      <c r="BF3400">
        <v>0.95082999999999995</v>
      </c>
      <c r="BG3400">
        <v>0.86709999999999998</v>
      </c>
      <c r="BH3400">
        <v>130.046875</v>
      </c>
      <c r="BI3400">
        <f>VLOOKUP(BD3400,工作表1!$K$3:$L$1000,2,FALSE)</f>
        <v>3.5</v>
      </c>
      <c r="BJ3400" t="str">
        <f>VLOOKUP(BD3400,工作表1!$K$3:$M$1000,3,FALSE)</f>
        <v>2020/5/15</v>
      </c>
      <c r="BK3400">
        <f t="shared" si="1764"/>
        <v>0.129</v>
      </c>
      <c r="BL3400">
        <f t="shared" si="1765"/>
        <v>3.371</v>
      </c>
      <c r="BM3400" s="43">
        <f t="shared" si="1782"/>
        <v>41409</v>
      </c>
      <c r="BN3400" s="43">
        <f t="shared" si="1766"/>
        <v>41547</v>
      </c>
      <c r="BO3400" s="45">
        <f t="shared" si="1783"/>
        <v>0.8024861878453039</v>
      </c>
      <c r="BP3400" s="45">
        <f t="shared" si="1784"/>
        <v>3.0654998864754406</v>
      </c>
      <c r="BQ3400" s="47">
        <f t="shared" si="1785"/>
        <v>114.30310037006591</v>
      </c>
      <c r="BR3400" s="47">
        <f t="shared" si="1786"/>
        <v>128.54473269710999</v>
      </c>
    </row>
    <row r="3401" spans="6:70" x14ac:dyDescent="0.25">
      <c r="F3401" s="2">
        <v>41422</v>
      </c>
      <c r="G3401">
        <v>0.115</v>
      </c>
      <c r="H3401" s="43">
        <v>41474</v>
      </c>
      <c r="I3401">
        <v>1.887</v>
      </c>
      <c r="L3401" s="2">
        <v>41310</v>
      </c>
      <c r="M3401" t="str">
        <v>912828LY</v>
      </c>
      <c r="N3401">
        <v>1.8552999999999999</v>
      </c>
      <c r="O3401">
        <v>-0.24893999999999999</v>
      </c>
      <c r="P3401">
        <v>0.86040000000000005</v>
      </c>
      <c r="Q3401">
        <v>131.21875</v>
      </c>
      <c r="R3401">
        <f>VLOOKUP(M3401,工作表1!$A$3:$B$1000,2,FALSE)</f>
        <v>3.375</v>
      </c>
      <c r="S3401" t="str">
        <f>VLOOKUP(M3401,工作表1!$A$3:$C$1000,3,FALSE)</f>
        <v>2019/11/15</v>
      </c>
      <c r="T3401">
        <f t="shared" si="1756"/>
        <v>0.129</v>
      </c>
      <c r="U3401">
        <f t="shared" si="1755"/>
        <v>3.246</v>
      </c>
      <c r="V3401" s="43">
        <f t="shared" si="1767"/>
        <v>41409</v>
      </c>
      <c r="W3401" s="43">
        <f t="shared" si="1757"/>
        <v>41362</v>
      </c>
      <c r="X3401" s="45">
        <f t="shared" si="1768"/>
        <v>0.77382596685082872</v>
      </c>
      <c r="Y3401" s="45">
        <f t="shared" si="1769"/>
        <v>1.2454013093165821</v>
      </c>
      <c r="Z3401" s="47">
        <f t="shared" si="1770"/>
        <v>113.414037123349</v>
      </c>
      <c r="AA3401" s="47">
        <f t="shared" si="1771"/>
        <v>131.10167849621516</v>
      </c>
      <c r="AB3401" s="45">
        <f t="shared" si="1772"/>
        <v>1.3821000000000001</v>
      </c>
      <c r="AC3401" s="2" t="str">
        <f t="shared" si="1758"/>
        <v>TY1</v>
      </c>
      <c r="AD3401">
        <f t="shared" si="1759"/>
        <v>131.21875</v>
      </c>
      <c r="AE3401">
        <f t="shared" si="1760"/>
        <v>130.046875</v>
      </c>
      <c r="AF3401" s="49">
        <f t="shared" si="1754"/>
        <v>1.171875</v>
      </c>
      <c r="AG3401" s="3">
        <f t="shared" si="1773"/>
        <v>131.10167849621516</v>
      </c>
      <c r="AH3401">
        <f t="shared" si="1774"/>
        <v>129.78264867882734</v>
      </c>
      <c r="AI3401" s="51">
        <f t="shared" si="1775"/>
        <v>1.3190298173878148</v>
      </c>
      <c r="AJ3401" s="52">
        <f t="shared" si="1776"/>
        <v>0.14715481738781477</v>
      </c>
      <c r="AK3401" s="2">
        <v>41310</v>
      </c>
      <c r="AL3401" t="str">
        <v>912828MP</v>
      </c>
      <c r="AM3401">
        <v>4.3943000000000003</v>
      </c>
      <c r="AN3401">
        <v>-0.14737</v>
      </c>
      <c r="AO3401">
        <v>0.87370000000000003</v>
      </c>
      <c r="AP3401">
        <v>130.046875</v>
      </c>
      <c r="AQ3401">
        <f>VLOOKUP(AL3401,工作表1!$F$3:$G$1000,2,FALSE)</f>
        <v>3.625</v>
      </c>
      <c r="AR3401" t="str">
        <f>VLOOKUP(AL3401,工作表1!$F$3:$H$1000,3,FALSE)</f>
        <v>2020/2/15</v>
      </c>
      <c r="AS3401">
        <f t="shared" si="1761"/>
        <v>0.129</v>
      </c>
      <c r="AT3401">
        <f t="shared" si="1762"/>
        <v>3.496</v>
      </c>
      <c r="AU3401" s="43">
        <f t="shared" si="1777"/>
        <v>41320</v>
      </c>
      <c r="AV3401" s="43">
        <f t="shared" si="1763"/>
        <v>41453</v>
      </c>
      <c r="AW3401" s="45">
        <f t="shared" si="1778"/>
        <v>1.7238451086956521</v>
      </c>
      <c r="AX3401" s="45">
        <f t="shared" si="1779"/>
        <v>3.1341190812983921</v>
      </c>
      <c r="AY3401" s="47">
        <f t="shared" si="1780"/>
        <v>115.1010946255773</v>
      </c>
      <c r="AZ3401" s="47">
        <f t="shared" si="1781"/>
        <v>129.78264867882734</v>
      </c>
      <c r="BA3401" s="43"/>
      <c r="BC3401" s="2">
        <v>41309</v>
      </c>
      <c r="BD3401" t="str">
        <v>912828ND</v>
      </c>
      <c r="BE3401">
        <v>-19.45</v>
      </c>
      <c r="BF3401">
        <v>0.96750000000000003</v>
      </c>
      <c r="BG3401">
        <v>0.86709999999999998</v>
      </c>
      <c r="BH3401">
        <v>130.34375</v>
      </c>
      <c r="BI3401">
        <f>VLOOKUP(BD3401,工作表1!$K$3:$L$1000,2,FALSE)</f>
        <v>3.5</v>
      </c>
      <c r="BJ3401" t="str">
        <f>VLOOKUP(BD3401,工作表1!$K$3:$M$1000,3,FALSE)</f>
        <v>2020/5/15</v>
      </c>
      <c r="BK3401">
        <f t="shared" si="1764"/>
        <v>0.13250000000000001</v>
      </c>
      <c r="BL3401">
        <f t="shared" si="1765"/>
        <v>3.3675000000000002</v>
      </c>
      <c r="BM3401" s="43">
        <f t="shared" si="1782"/>
        <v>41409</v>
      </c>
      <c r="BN3401" s="43">
        <f t="shared" si="1766"/>
        <v>41547</v>
      </c>
      <c r="BO3401" s="45">
        <f t="shared" si="1783"/>
        <v>0.79281767955801108</v>
      </c>
      <c r="BP3401" s="45">
        <f t="shared" si="1784"/>
        <v>3.0654204192840386</v>
      </c>
      <c r="BQ3401" s="47">
        <f t="shared" si="1785"/>
        <v>114.54662918481633</v>
      </c>
      <c r="BR3401" s="47">
        <f t="shared" si="1786"/>
        <v>128.81435646231034</v>
      </c>
    </row>
    <row r="3402" spans="6:70" x14ac:dyDescent="0.25">
      <c r="F3402" s="2">
        <v>41421</v>
      </c>
      <c r="G3402">
        <v>0.11</v>
      </c>
      <c r="H3402" s="43">
        <v>41473</v>
      </c>
      <c r="I3402">
        <v>1.9232</v>
      </c>
      <c r="L3402" s="2">
        <v>41309</v>
      </c>
      <c r="M3402" t="str">
        <v>912828LY</v>
      </c>
      <c r="N3402">
        <v>1.3788</v>
      </c>
      <c r="O3402">
        <v>-0.13908000000000001</v>
      </c>
      <c r="P3402">
        <v>0.86040000000000005</v>
      </c>
      <c r="Q3402">
        <v>131.5</v>
      </c>
      <c r="R3402">
        <f>VLOOKUP(M3402,工作表1!$A$3:$B$1000,2,FALSE)</f>
        <v>3.375</v>
      </c>
      <c r="S3402" t="str">
        <f>VLOOKUP(M3402,工作表1!$A$3:$C$1000,3,FALSE)</f>
        <v>2019/11/15</v>
      </c>
      <c r="T3402">
        <f t="shared" si="1756"/>
        <v>0.13250000000000001</v>
      </c>
      <c r="U3402">
        <f t="shared" si="1755"/>
        <v>3.2425000000000002</v>
      </c>
      <c r="V3402" s="43">
        <f t="shared" si="1767"/>
        <v>41409</v>
      </c>
      <c r="W3402" s="43">
        <f t="shared" si="1757"/>
        <v>41362</v>
      </c>
      <c r="X3402" s="45">
        <f t="shared" si="1768"/>
        <v>0.76450276243093929</v>
      </c>
      <c r="Y3402" s="45">
        <f t="shared" si="1769"/>
        <v>1.2453246802391584</v>
      </c>
      <c r="Z3402" s="47">
        <f t="shared" si="1770"/>
        <v>113.6481747192058</v>
      </c>
      <c r="AA3402" s="47">
        <f t="shared" si="1771"/>
        <v>131.36039646088329</v>
      </c>
      <c r="AB3402" s="45">
        <f t="shared" si="1772"/>
        <v>1.3468</v>
      </c>
      <c r="AC3402" s="2" t="str">
        <f t="shared" si="1758"/>
        <v>TY1</v>
      </c>
      <c r="AD3402">
        <f t="shared" si="1759"/>
        <v>131.5</v>
      </c>
      <c r="AE3402">
        <f t="shared" si="1760"/>
        <v>130.34375</v>
      </c>
      <c r="AF3402" s="49">
        <f t="shared" si="1754"/>
        <v>1.15625</v>
      </c>
      <c r="AG3402" s="3">
        <f t="shared" si="1773"/>
        <v>131.36039646088329</v>
      </c>
      <c r="AH3402">
        <f t="shared" si="1774"/>
        <v>130.07546737198678</v>
      </c>
      <c r="AI3402" s="51">
        <f t="shared" si="1775"/>
        <v>1.2849290888965186</v>
      </c>
      <c r="AJ3402" s="52">
        <f t="shared" si="1776"/>
        <v>0.12867908889651858</v>
      </c>
      <c r="AK3402" s="2">
        <v>41309</v>
      </c>
      <c r="AL3402" t="str">
        <v>912828MP</v>
      </c>
      <c r="AM3402">
        <v>4.3734000000000002</v>
      </c>
      <c r="AN3402">
        <v>-0.13814000000000001</v>
      </c>
      <c r="AO3402">
        <v>0.87370000000000003</v>
      </c>
      <c r="AP3402">
        <v>130.34375</v>
      </c>
      <c r="AQ3402">
        <f>VLOOKUP(AL3402,工作表1!$F$3:$G$1000,2,FALSE)</f>
        <v>3.625</v>
      </c>
      <c r="AR3402" t="str">
        <f>VLOOKUP(AL3402,工作表1!$F$3:$H$1000,3,FALSE)</f>
        <v>2020/2/15</v>
      </c>
      <c r="AS3402">
        <f t="shared" si="1761"/>
        <v>0.13250000000000001</v>
      </c>
      <c r="AT3402">
        <f t="shared" si="1762"/>
        <v>3.4925000000000002</v>
      </c>
      <c r="AU3402" s="43">
        <f t="shared" si="1777"/>
        <v>41320</v>
      </c>
      <c r="AV3402" s="43">
        <f t="shared" si="1763"/>
        <v>41453</v>
      </c>
      <c r="AW3402" s="45">
        <f t="shared" si="1778"/>
        <v>1.7139945652173914</v>
      </c>
      <c r="AX3402" s="45">
        <f t="shared" si="1779"/>
        <v>3.1342000446694462</v>
      </c>
      <c r="AY3402" s="47">
        <f t="shared" si="1780"/>
        <v>115.36758225462479</v>
      </c>
      <c r="AZ3402" s="47">
        <f t="shared" si="1781"/>
        <v>130.07546737198678</v>
      </c>
      <c r="BA3402" s="43"/>
      <c r="BC3402" s="2">
        <v>41306</v>
      </c>
      <c r="BD3402" t="str">
        <v>912828ND</v>
      </c>
      <c r="BE3402">
        <v>-18.848199999999999</v>
      </c>
      <c r="BF3402">
        <v>0.94128999999999996</v>
      </c>
      <c r="BG3402">
        <v>0.86709999999999998</v>
      </c>
      <c r="BH3402">
        <v>129.96875</v>
      </c>
      <c r="BI3402">
        <f>VLOOKUP(BD3402,工作表1!$K$3:$L$1000,2,FALSE)</f>
        <v>3.5</v>
      </c>
      <c r="BJ3402" t="str">
        <f>VLOOKUP(BD3402,工作表1!$K$3:$M$1000,3,FALSE)</f>
        <v>2020/5/15</v>
      </c>
      <c r="BK3402">
        <f t="shared" si="1764"/>
        <v>0.13</v>
      </c>
      <c r="BL3402">
        <f t="shared" si="1765"/>
        <v>3.37</v>
      </c>
      <c r="BM3402" s="43">
        <f t="shared" si="1782"/>
        <v>41409</v>
      </c>
      <c r="BN3402" s="43">
        <f t="shared" si="1766"/>
        <v>41547</v>
      </c>
      <c r="BO3402" s="45">
        <f t="shared" si="1783"/>
        <v>0.78314917127071826</v>
      </c>
      <c r="BP3402" s="45">
        <f t="shared" si="1784"/>
        <v>3.0653409520926362</v>
      </c>
      <c r="BQ3402" s="47">
        <f t="shared" si="1785"/>
        <v>114.25021433234357</v>
      </c>
      <c r="BR3402" s="47">
        <f t="shared" si="1786"/>
        <v>128.45672744300441</v>
      </c>
    </row>
    <row r="3403" spans="6:70" x14ac:dyDescent="0.25">
      <c r="F3403" s="2">
        <v>41418</v>
      </c>
      <c r="G3403">
        <v>0.111</v>
      </c>
      <c r="H3403" s="43">
        <v>41472</v>
      </c>
      <c r="I3403">
        <v>1.8894</v>
      </c>
      <c r="L3403" s="2">
        <v>41306</v>
      </c>
      <c r="M3403" t="str">
        <v>912828LY</v>
      </c>
      <c r="N3403">
        <v>1.9113</v>
      </c>
      <c r="O3403">
        <v>-0.2366</v>
      </c>
      <c r="P3403">
        <v>0.86040000000000005</v>
      </c>
      <c r="Q3403">
        <v>131.125</v>
      </c>
      <c r="R3403">
        <f>VLOOKUP(M3403,工作表1!$A$3:$B$1000,2,FALSE)</f>
        <v>3.375</v>
      </c>
      <c r="S3403" t="str">
        <f>VLOOKUP(M3403,工作表1!$A$3:$C$1000,3,FALSE)</f>
        <v>2019/11/15</v>
      </c>
      <c r="T3403">
        <f t="shared" si="1756"/>
        <v>0.13</v>
      </c>
      <c r="U3403">
        <f t="shared" si="1755"/>
        <v>3.2450000000000001</v>
      </c>
      <c r="V3403" s="43">
        <f t="shared" si="1767"/>
        <v>41409</v>
      </c>
      <c r="W3403" s="43">
        <f t="shared" si="1757"/>
        <v>41362</v>
      </c>
      <c r="X3403" s="45">
        <f t="shared" si="1768"/>
        <v>0.75517955801104975</v>
      </c>
      <c r="Y3403" s="45">
        <f t="shared" si="1769"/>
        <v>1.2452480511617345</v>
      </c>
      <c r="Z3403" s="47">
        <f t="shared" si="1770"/>
        <v>113.35276523106776</v>
      </c>
      <c r="AA3403" s="47">
        <f t="shared" si="1771"/>
        <v>131.00264421067033</v>
      </c>
      <c r="AB3403" s="45">
        <f t="shared" si="1772"/>
        <v>1.4056</v>
      </c>
      <c r="AC3403" s="2" t="str">
        <f t="shared" si="1758"/>
        <v>TY1</v>
      </c>
      <c r="AD3403">
        <f t="shared" si="1759"/>
        <v>131.125</v>
      </c>
      <c r="AE3403">
        <f t="shared" si="1760"/>
        <v>129.96875</v>
      </c>
      <c r="AF3403" s="49">
        <f t="shared" si="1754"/>
        <v>1.15625</v>
      </c>
      <c r="AG3403" s="3">
        <f t="shared" si="1773"/>
        <v>131.00264421067033</v>
      </c>
      <c r="AH3403">
        <f t="shared" si="1774"/>
        <v>129.68456146642711</v>
      </c>
      <c r="AI3403" s="51">
        <f t="shared" si="1775"/>
        <v>1.3180827442432133</v>
      </c>
      <c r="AJ3403" s="52">
        <f t="shared" si="1776"/>
        <v>0.16183274424321326</v>
      </c>
      <c r="AK3403" s="2">
        <v>41306</v>
      </c>
      <c r="AL3403" t="str">
        <v>912828MP</v>
      </c>
      <c r="AM3403">
        <v>4.0522999999999998</v>
      </c>
      <c r="AN3403">
        <v>-0.11511</v>
      </c>
      <c r="AO3403">
        <v>0.87370000000000003</v>
      </c>
      <c r="AP3403">
        <v>129.96875</v>
      </c>
      <c r="AQ3403">
        <f>VLOOKUP(AL3403,工作表1!$F$3:$G$1000,2,FALSE)</f>
        <v>3.625</v>
      </c>
      <c r="AR3403" t="str">
        <f>VLOOKUP(AL3403,工作表1!$F$3:$H$1000,3,FALSE)</f>
        <v>2020/2/15</v>
      </c>
      <c r="AS3403">
        <f t="shared" si="1761"/>
        <v>0.13</v>
      </c>
      <c r="AT3403">
        <f t="shared" si="1762"/>
        <v>3.4950000000000001</v>
      </c>
      <c r="AU3403" s="43">
        <f t="shared" si="1777"/>
        <v>41320</v>
      </c>
      <c r="AV3403" s="43">
        <f t="shared" si="1763"/>
        <v>41453</v>
      </c>
      <c r="AW3403" s="45">
        <f t="shared" si="1778"/>
        <v>1.7041440217391304</v>
      </c>
      <c r="AX3403" s="45">
        <f t="shared" si="1779"/>
        <v>3.1342810080405004</v>
      </c>
      <c r="AY3403" s="47">
        <f t="shared" si="1780"/>
        <v>115.03908025732696</v>
      </c>
      <c r="AZ3403" s="47">
        <f t="shared" si="1781"/>
        <v>129.68456146642711</v>
      </c>
      <c r="BA3403" s="43"/>
      <c r="BC3403" s="2">
        <v>41305</v>
      </c>
      <c r="BD3403" t="str">
        <v>912828ND</v>
      </c>
      <c r="BE3403">
        <v>-18.991499999999998</v>
      </c>
      <c r="BF3403">
        <v>0.93637000000000004</v>
      </c>
      <c r="BG3403">
        <v>0.86709999999999998</v>
      </c>
      <c r="BH3403">
        <v>130.140625</v>
      </c>
      <c r="BI3403">
        <f>VLOOKUP(BD3403,工作表1!$K$3:$L$1000,2,FALSE)</f>
        <v>3.5</v>
      </c>
      <c r="BJ3403" t="str">
        <f>VLOOKUP(BD3403,工作表1!$K$3:$M$1000,3,FALSE)</f>
        <v>2020/5/15</v>
      </c>
      <c r="BK3403">
        <f t="shared" si="1764"/>
        <v>0.13100000000000001</v>
      </c>
      <c r="BL3403">
        <f t="shared" si="1765"/>
        <v>3.3689999999999998</v>
      </c>
      <c r="BM3403" s="43">
        <f t="shared" si="1782"/>
        <v>41409</v>
      </c>
      <c r="BN3403" s="43">
        <f t="shared" si="1766"/>
        <v>41547</v>
      </c>
      <c r="BO3403" s="45">
        <f t="shared" si="1783"/>
        <v>0.7541436464088398</v>
      </c>
      <c r="BP3403" s="45">
        <f t="shared" si="1784"/>
        <v>3.0651025505184286</v>
      </c>
      <c r="BQ3403" s="47">
        <f t="shared" si="1785"/>
        <v>114.42788710420542</v>
      </c>
      <c r="BR3403" s="47">
        <f t="shared" si="1786"/>
        <v>128.6207499384536</v>
      </c>
    </row>
    <row r="3404" spans="6:70" x14ac:dyDescent="0.25">
      <c r="F3404" s="2">
        <v>41417</v>
      </c>
      <c r="G3404">
        <v>0.112</v>
      </c>
      <c r="H3404" s="43">
        <v>41471</v>
      </c>
      <c r="I3404">
        <v>1.9473</v>
      </c>
      <c r="L3404" s="2">
        <v>41305</v>
      </c>
      <c r="M3404" t="str">
        <v>912828LY</v>
      </c>
      <c r="N3404">
        <v>1.3332999999999999</v>
      </c>
      <c r="O3404">
        <v>-9.8640000000000005E-2</v>
      </c>
      <c r="P3404">
        <v>0.86040000000000005</v>
      </c>
      <c r="Q3404">
        <v>131.28125</v>
      </c>
      <c r="R3404">
        <f>VLOOKUP(M3404,工作表1!$A$3:$B$1000,2,FALSE)</f>
        <v>3.375</v>
      </c>
      <c r="S3404" t="str">
        <f>VLOOKUP(M3404,工作表1!$A$3:$C$1000,3,FALSE)</f>
        <v>2019/11/15</v>
      </c>
      <c r="T3404">
        <f t="shared" si="1756"/>
        <v>0.13100000000000001</v>
      </c>
      <c r="U3404">
        <f t="shared" si="1755"/>
        <v>3.2439999999999998</v>
      </c>
      <c r="V3404" s="43">
        <f t="shared" si="1767"/>
        <v>41409</v>
      </c>
      <c r="W3404" s="43">
        <f t="shared" si="1757"/>
        <v>41362</v>
      </c>
      <c r="X3404" s="45">
        <f t="shared" si="1768"/>
        <v>0.72720994475138123</v>
      </c>
      <c r="Y3404" s="45">
        <f t="shared" si="1769"/>
        <v>1.2450181639294633</v>
      </c>
      <c r="Z3404" s="47">
        <f t="shared" si="1770"/>
        <v>113.49034717335529</v>
      </c>
      <c r="AA3404" s="47">
        <f t="shared" si="1771"/>
        <v>131.12075112296787</v>
      </c>
      <c r="AB3404" s="45">
        <f t="shared" si="1772"/>
        <v>1.3844000000000001</v>
      </c>
      <c r="AC3404" s="2" t="str">
        <f t="shared" si="1758"/>
        <v>TY1</v>
      </c>
      <c r="AD3404">
        <f t="shared" si="1759"/>
        <v>131.28125</v>
      </c>
      <c r="AE3404">
        <f t="shared" si="1760"/>
        <v>130.140625</v>
      </c>
      <c r="AF3404" s="49">
        <f t="shared" si="1754"/>
        <v>1.140625</v>
      </c>
      <c r="AG3404" s="3">
        <f t="shared" si="1773"/>
        <v>131.12075112296787</v>
      </c>
      <c r="AH3404">
        <f t="shared" si="1774"/>
        <v>129.85792650232568</v>
      </c>
      <c r="AI3404" s="51">
        <f t="shared" si="1775"/>
        <v>1.262824620642192</v>
      </c>
      <c r="AJ3404" s="52">
        <f t="shared" si="1776"/>
        <v>0.12219962064219203</v>
      </c>
      <c r="AK3404" s="2">
        <v>41305</v>
      </c>
      <c r="AL3404" t="str">
        <v>912828MP</v>
      </c>
      <c r="AM3404">
        <v>4.3544</v>
      </c>
      <c r="AN3404">
        <v>-0.12909999999999999</v>
      </c>
      <c r="AO3404">
        <v>0.87370000000000003</v>
      </c>
      <c r="AP3404">
        <v>130.140625</v>
      </c>
      <c r="AQ3404">
        <f>VLOOKUP(AL3404,工作表1!$F$3:$G$1000,2,FALSE)</f>
        <v>3.625</v>
      </c>
      <c r="AR3404" t="str">
        <f>VLOOKUP(AL3404,工作表1!$F$3:$H$1000,3,FALSE)</f>
        <v>2020/2/15</v>
      </c>
      <c r="AS3404">
        <f t="shared" si="1761"/>
        <v>0.13100000000000001</v>
      </c>
      <c r="AT3404">
        <f t="shared" si="1762"/>
        <v>3.4939999999999998</v>
      </c>
      <c r="AU3404" s="43">
        <f t="shared" si="1777"/>
        <v>41320</v>
      </c>
      <c r="AV3404" s="43">
        <f t="shared" si="1763"/>
        <v>41453</v>
      </c>
      <c r="AW3404" s="45">
        <f t="shared" si="1778"/>
        <v>1.6745923913043479</v>
      </c>
      <c r="AX3404" s="45">
        <f t="shared" si="1779"/>
        <v>3.1345238981536632</v>
      </c>
      <c r="AY3404" s="47">
        <f t="shared" si="1780"/>
        <v>115.22625926636047</v>
      </c>
      <c r="AZ3404" s="47">
        <f t="shared" si="1781"/>
        <v>129.85792650232568</v>
      </c>
      <c r="BA3404" s="43"/>
      <c r="BC3404" s="2">
        <v>41304</v>
      </c>
      <c r="BD3404" t="str">
        <v>912828ND</v>
      </c>
      <c r="BE3404">
        <v>-19.686699999999998</v>
      </c>
      <c r="BF3404">
        <v>0.96216000000000002</v>
      </c>
      <c r="BG3404">
        <v>0.86709999999999998</v>
      </c>
      <c r="BH3404">
        <v>130.046875</v>
      </c>
      <c r="BI3404">
        <f>VLOOKUP(BD3404,工作表1!$K$3:$L$1000,2,FALSE)</f>
        <v>3.5</v>
      </c>
      <c r="BJ3404" t="str">
        <f>VLOOKUP(BD3404,工作表1!$K$3:$M$1000,3,FALSE)</f>
        <v>2020/5/15</v>
      </c>
      <c r="BK3404">
        <f t="shared" si="1764"/>
        <v>0.13100000000000001</v>
      </c>
      <c r="BL3404">
        <f t="shared" si="1765"/>
        <v>3.3689999999999998</v>
      </c>
      <c r="BM3404" s="43">
        <f t="shared" si="1782"/>
        <v>41409</v>
      </c>
      <c r="BN3404" s="43">
        <f t="shared" si="1766"/>
        <v>41547</v>
      </c>
      <c r="BO3404" s="45">
        <f t="shared" si="1783"/>
        <v>0.74447513812154698</v>
      </c>
      <c r="BP3404" s="45">
        <f t="shared" si="1784"/>
        <v>3.0650230833270267</v>
      </c>
      <c r="BQ3404" s="47">
        <f t="shared" si="1785"/>
        <v>114.33373297196908</v>
      </c>
      <c r="BR3404" s="47">
        <f t="shared" si="1786"/>
        <v>128.49828333564813</v>
      </c>
    </row>
    <row r="3405" spans="6:70" x14ac:dyDescent="0.25">
      <c r="F3405" s="2">
        <v>41416</v>
      </c>
      <c r="G3405">
        <v>0.113</v>
      </c>
      <c r="H3405" s="43">
        <v>41470</v>
      </c>
      <c r="I3405">
        <v>1.9449000000000001</v>
      </c>
      <c r="L3405" s="2">
        <v>41304</v>
      </c>
      <c r="M3405" t="str">
        <v>912828LY</v>
      </c>
      <c r="N3405">
        <v>1.6859</v>
      </c>
      <c r="O3405">
        <v>-0.14671999999999999</v>
      </c>
      <c r="P3405">
        <v>0.86040000000000005</v>
      </c>
      <c r="Q3405">
        <v>131.1875</v>
      </c>
      <c r="R3405">
        <f>VLOOKUP(M3405,工作表1!$A$3:$B$1000,2,FALSE)</f>
        <v>3.375</v>
      </c>
      <c r="S3405" t="str">
        <f>VLOOKUP(M3405,工作表1!$A$3:$C$1000,3,FALSE)</f>
        <v>2019/11/15</v>
      </c>
      <c r="T3405">
        <f t="shared" si="1756"/>
        <v>0.13100000000000001</v>
      </c>
      <c r="U3405">
        <f t="shared" si="1755"/>
        <v>3.2439999999999998</v>
      </c>
      <c r="V3405" s="43">
        <f t="shared" si="1767"/>
        <v>41409</v>
      </c>
      <c r="W3405" s="43">
        <f t="shared" si="1757"/>
        <v>41362</v>
      </c>
      <c r="X3405" s="45">
        <f t="shared" si="1768"/>
        <v>0.7178867403314918</v>
      </c>
      <c r="Y3405" s="45">
        <f t="shared" si="1769"/>
        <v>1.2449415348520398</v>
      </c>
      <c r="Z3405" s="47">
        <f t="shared" si="1770"/>
        <v>113.42822711540028</v>
      </c>
      <c r="AA3405" s="47">
        <f t="shared" si="1771"/>
        <v>131.03456247000258</v>
      </c>
      <c r="AB3405" s="45">
        <f t="shared" si="1772"/>
        <v>1.3625</v>
      </c>
      <c r="AC3405" s="2" t="str">
        <f t="shared" si="1758"/>
        <v>TY1</v>
      </c>
      <c r="AD3405">
        <f t="shared" si="1759"/>
        <v>131.1875</v>
      </c>
      <c r="AE3405">
        <f t="shared" si="1760"/>
        <v>130.046875</v>
      </c>
      <c r="AF3405" s="49">
        <f t="shared" si="1754"/>
        <v>1.140625</v>
      </c>
      <c r="AG3405" s="3">
        <f t="shared" si="1773"/>
        <v>131.03456247000258</v>
      </c>
      <c r="AH3405">
        <f t="shared" si="1774"/>
        <v>129.73623757100725</v>
      </c>
      <c r="AI3405" s="51">
        <f t="shared" si="1775"/>
        <v>1.2983248989953324</v>
      </c>
      <c r="AJ3405" s="52">
        <f t="shared" si="1776"/>
        <v>0.15769989899533243</v>
      </c>
      <c r="AK3405" s="2">
        <v>41304</v>
      </c>
      <c r="AL3405" t="str">
        <v>912828MP</v>
      </c>
      <c r="AM3405">
        <v>3.6747999999999998</v>
      </c>
      <c r="AN3405">
        <v>-8.2519999999999996E-2</v>
      </c>
      <c r="AO3405">
        <v>0.87370000000000003</v>
      </c>
      <c r="AP3405">
        <v>130.046875</v>
      </c>
      <c r="AQ3405">
        <f>VLOOKUP(AL3405,工作表1!$F$3:$G$1000,2,FALSE)</f>
        <v>3.625</v>
      </c>
      <c r="AR3405" t="str">
        <f>VLOOKUP(AL3405,工作表1!$F$3:$H$1000,3,FALSE)</f>
        <v>2020/2/15</v>
      </c>
      <c r="AS3405">
        <f t="shared" si="1761"/>
        <v>0.13100000000000001</v>
      </c>
      <c r="AT3405">
        <f t="shared" si="1762"/>
        <v>3.4939999999999998</v>
      </c>
      <c r="AU3405" s="43">
        <f t="shared" si="1777"/>
        <v>41320</v>
      </c>
      <c r="AV3405" s="43">
        <f t="shared" si="1763"/>
        <v>41453</v>
      </c>
      <c r="AW3405" s="45">
        <f t="shared" si="1778"/>
        <v>1.6647418478260869</v>
      </c>
      <c r="AX3405" s="45">
        <f t="shared" si="1779"/>
        <v>3.1346048615247168</v>
      </c>
      <c r="AY3405" s="47">
        <f t="shared" si="1780"/>
        <v>115.1319763061239</v>
      </c>
      <c r="AZ3405" s="47">
        <f t="shared" si="1781"/>
        <v>129.73623757100725</v>
      </c>
      <c r="BA3405" s="43"/>
      <c r="BC3405" s="2">
        <v>41303</v>
      </c>
      <c r="BD3405" t="str">
        <v>912828ND</v>
      </c>
      <c r="BE3405">
        <v>-19.278600000000001</v>
      </c>
      <c r="BF3405">
        <v>0.94191000000000003</v>
      </c>
      <c r="BG3405">
        <v>0.86709999999999998</v>
      </c>
      <c r="BH3405">
        <v>130.09375</v>
      </c>
      <c r="BI3405">
        <f>VLOOKUP(BD3405,工作表1!$K$3:$L$1000,2,FALSE)</f>
        <v>3.5</v>
      </c>
      <c r="BJ3405" t="str">
        <f>VLOOKUP(BD3405,工作表1!$K$3:$M$1000,3,FALSE)</f>
        <v>2020/5/15</v>
      </c>
      <c r="BK3405">
        <f t="shared" si="1764"/>
        <v>0.13150000000000001</v>
      </c>
      <c r="BL3405">
        <f t="shared" si="1765"/>
        <v>3.3685</v>
      </c>
      <c r="BM3405" s="43">
        <f t="shared" si="1782"/>
        <v>41409</v>
      </c>
      <c r="BN3405" s="43">
        <f t="shared" si="1766"/>
        <v>41547</v>
      </c>
      <c r="BO3405" s="45">
        <f t="shared" si="1783"/>
        <v>0.73480662983425415</v>
      </c>
      <c r="BP3405" s="45">
        <f t="shared" si="1784"/>
        <v>3.0649436161356238</v>
      </c>
      <c r="BQ3405" s="47">
        <f t="shared" si="1785"/>
        <v>114.39641108096455</v>
      </c>
      <c r="BR3405" s="47">
        <f t="shared" si="1786"/>
        <v>128.55707580472799</v>
      </c>
    </row>
    <row r="3406" spans="6:70" x14ac:dyDescent="0.25">
      <c r="F3406" s="2">
        <v>41415</v>
      </c>
      <c r="G3406">
        <v>0.1119</v>
      </c>
      <c r="H3406" s="43">
        <v>41467</v>
      </c>
      <c r="I3406">
        <v>1.9933000000000001</v>
      </c>
      <c r="L3406" s="2">
        <v>41303</v>
      </c>
      <c r="M3406" t="str">
        <v>912828LY</v>
      </c>
      <c r="N3406">
        <v>1.6581999999999999</v>
      </c>
      <c r="O3406">
        <v>-0.11668000000000001</v>
      </c>
      <c r="P3406">
        <v>0.86040000000000005</v>
      </c>
      <c r="Q3406">
        <v>131.21875</v>
      </c>
      <c r="R3406">
        <f>VLOOKUP(M3406,工作表1!$A$3:$B$1000,2,FALSE)</f>
        <v>3.375</v>
      </c>
      <c r="S3406" t="str">
        <f>VLOOKUP(M3406,工作表1!$A$3:$C$1000,3,FALSE)</f>
        <v>2019/11/15</v>
      </c>
      <c r="T3406">
        <f t="shared" si="1756"/>
        <v>0.13150000000000001</v>
      </c>
      <c r="U3406">
        <f t="shared" si="1755"/>
        <v>3.2435</v>
      </c>
      <c r="V3406" s="43">
        <f t="shared" si="1767"/>
        <v>41409</v>
      </c>
      <c r="W3406" s="43">
        <f t="shared" si="1757"/>
        <v>41362</v>
      </c>
      <c r="X3406" s="45">
        <f t="shared" si="1768"/>
        <v>0.70856353591160215</v>
      </c>
      <c r="Y3406" s="45">
        <f t="shared" si="1769"/>
        <v>1.2448649057746159</v>
      </c>
      <c r="Z3406" s="47">
        <f t="shared" si="1770"/>
        <v>113.45911567788079</v>
      </c>
      <c r="AA3406" s="47">
        <f t="shared" si="1771"/>
        <v>131.05656672265224</v>
      </c>
      <c r="AB3406" s="45">
        <f t="shared" si="1772"/>
        <v>1.3792</v>
      </c>
      <c r="AC3406" s="2" t="str">
        <f t="shared" si="1758"/>
        <v>TY1</v>
      </c>
      <c r="AD3406">
        <f t="shared" si="1759"/>
        <v>131.21875</v>
      </c>
      <c r="AE3406">
        <f t="shared" si="1760"/>
        <v>130.09375</v>
      </c>
      <c r="AF3406" s="49">
        <f t="shared" si="1754"/>
        <v>1.125</v>
      </c>
      <c r="AG3406" s="3">
        <f t="shared" si="1773"/>
        <v>131.05656672265224</v>
      </c>
      <c r="AH3406">
        <f t="shared" si="1774"/>
        <v>129.79468581496982</v>
      </c>
      <c r="AI3406" s="51">
        <f t="shared" si="1775"/>
        <v>1.2618809076824107</v>
      </c>
      <c r="AJ3406" s="52">
        <f t="shared" si="1776"/>
        <v>0.13688090768241068</v>
      </c>
      <c r="AK3406" s="2">
        <v>41303</v>
      </c>
      <c r="AL3406" t="str">
        <v>912828MP</v>
      </c>
      <c r="AM3406">
        <v>4.0667</v>
      </c>
      <c r="AN3406">
        <v>-0.10644000000000001</v>
      </c>
      <c r="AO3406">
        <v>0.87370000000000003</v>
      </c>
      <c r="AP3406">
        <v>130.09375</v>
      </c>
      <c r="AQ3406">
        <f>VLOOKUP(AL3406,工作表1!$F$3:$G$1000,2,FALSE)</f>
        <v>3.625</v>
      </c>
      <c r="AR3406" t="str">
        <f>VLOOKUP(AL3406,工作表1!$F$3:$H$1000,3,FALSE)</f>
        <v>2020/2/15</v>
      </c>
      <c r="AS3406">
        <f t="shared" si="1761"/>
        <v>0.13150000000000001</v>
      </c>
      <c r="AT3406">
        <f t="shared" si="1762"/>
        <v>3.4935</v>
      </c>
      <c r="AU3406" s="43">
        <f t="shared" si="1777"/>
        <v>41320</v>
      </c>
      <c r="AV3406" s="43">
        <f t="shared" si="1763"/>
        <v>41453</v>
      </c>
      <c r="AW3406" s="45">
        <f t="shared" si="1778"/>
        <v>1.6548913043478259</v>
      </c>
      <c r="AX3406" s="45">
        <f t="shared" si="1779"/>
        <v>3.1346858248957714</v>
      </c>
      <c r="AY3406" s="47">
        <f t="shared" si="1780"/>
        <v>115.19487225148586</v>
      </c>
      <c r="AZ3406" s="47">
        <f t="shared" si="1781"/>
        <v>129.79468581496982</v>
      </c>
      <c r="BA3406" s="43"/>
      <c r="BC3406" s="2">
        <v>41302</v>
      </c>
      <c r="BD3406" t="str">
        <v>912828ND</v>
      </c>
      <c r="BE3406">
        <v>-18.823799999999999</v>
      </c>
      <c r="BF3406">
        <v>0.93027000000000004</v>
      </c>
      <c r="BG3406">
        <v>0.86709999999999998</v>
      </c>
      <c r="BH3406">
        <v>130.09375</v>
      </c>
      <c r="BI3406">
        <f>VLOOKUP(BD3406,工作表1!$K$3:$L$1000,2,FALSE)</f>
        <v>3.5</v>
      </c>
      <c r="BJ3406" t="str">
        <f>VLOOKUP(BD3406,工作表1!$K$3:$M$1000,3,FALSE)</f>
        <v>2020/5/15</v>
      </c>
      <c r="BK3406">
        <f t="shared" si="1764"/>
        <v>0.13550000000000001</v>
      </c>
      <c r="BL3406">
        <f t="shared" si="1765"/>
        <v>3.3645</v>
      </c>
      <c r="BM3406" s="43">
        <f t="shared" si="1782"/>
        <v>41409</v>
      </c>
      <c r="BN3406" s="43">
        <f t="shared" si="1766"/>
        <v>41547</v>
      </c>
      <c r="BO3406" s="45">
        <f t="shared" si="1783"/>
        <v>0.72513812154696133</v>
      </c>
      <c r="BP3406" s="45">
        <f t="shared" si="1784"/>
        <v>3.0648641489442214</v>
      </c>
      <c r="BQ3406" s="47">
        <f t="shared" si="1785"/>
        <v>114.40619443752358</v>
      </c>
      <c r="BR3406" s="47">
        <f t="shared" si="1786"/>
        <v>128.5576053832111</v>
      </c>
    </row>
    <row r="3407" spans="6:70" x14ac:dyDescent="0.25">
      <c r="F3407" s="2">
        <v>41414</v>
      </c>
      <c r="G3407">
        <v>0.112</v>
      </c>
      <c r="H3407" s="43">
        <v>41466</v>
      </c>
      <c r="I3407">
        <v>1.9762</v>
      </c>
      <c r="L3407" s="2">
        <v>41302</v>
      </c>
      <c r="M3407" t="str">
        <v>912828LY</v>
      </c>
      <c r="N3407">
        <v>1.8772</v>
      </c>
      <c r="O3407">
        <v>-0.14892</v>
      </c>
      <c r="P3407">
        <v>0.86040000000000005</v>
      </c>
      <c r="Q3407">
        <v>131.21875</v>
      </c>
      <c r="R3407">
        <f>VLOOKUP(M3407,工作表1!$A$3:$B$1000,2,FALSE)</f>
        <v>3.375</v>
      </c>
      <c r="S3407" t="str">
        <f>VLOOKUP(M3407,工作表1!$A$3:$C$1000,3,FALSE)</f>
        <v>2019/11/15</v>
      </c>
      <c r="T3407">
        <f t="shared" si="1756"/>
        <v>0.13550000000000001</v>
      </c>
      <c r="U3407">
        <f t="shared" si="1755"/>
        <v>3.2395</v>
      </c>
      <c r="V3407" s="43">
        <f t="shared" si="1767"/>
        <v>41409</v>
      </c>
      <c r="W3407" s="43">
        <f t="shared" si="1757"/>
        <v>41362</v>
      </c>
      <c r="X3407" s="45">
        <f t="shared" si="1768"/>
        <v>0.69924033149171272</v>
      </c>
      <c r="Y3407" s="45">
        <f t="shared" si="1769"/>
        <v>1.2447882766971921</v>
      </c>
      <c r="Z3407" s="47">
        <f t="shared" si="1770"/>
        <v>113.4759156326013</v>
      </c>
      <c r="AA3407" s="47">
        <f t="shared" si="1771"/>
        <v>131.06286639734847</v>
      </c>
      <c r="AB3407" s="45">
        <f t="shared" si="1772"/>
        <v>1.3528</v>
      </c>
      <c r="AC3407" s="2" t="str">
        <f t="shared" si="1758"/>
        <v>TY1</v>
      </c>
      <c r="AD3407">
        <f t="shared" si="1759"/>
        <v>131.21875</v>
      </c>
      <c r="AE3407">
        <f t="shared" si="1760"/>
        <v>130.09375</v>
      </c>
      <c r="AF3407" s="49">
        <f t="shared" si="1754"/>
        <v>1.125</v>
      </c>
      <c r="AG3407" s="3">
        <f t="shared" si="1773"/>
        <v>131.06286639734847</v>
      </c>
      <c r="AH3407">
        <f t="shared" si="1774"/>
        <v>129.78322756577941</v>
      </c>
      <c r="AI3407" s="51">
        <f t="shared" si="1775"/>
        <v>1.2796388315690592</v>
      </c>
      <c r="AJ3407" s="52">
        <f t="shared" si="1776"/>
        <v>0.15463883156905922</v>
      </c>
      <c r="AK3407" s="2">
        <v>41302</v>
      </c>
      <c r="AL3407" t="str">
        <v>912828MP</v>
      </c>
      <c r="AM3407">
        <v>3.9215</v>
      </c>
      <c r="AN3407">
        <v>-8.5220000000000004E-2</v>
      </c>
      <c r="AO3407">
        <v>0.87370000000000003</v>
      </c>
      <c r="AP3407">
        <v>130.09375</v>
      </c>
      <c r="AQ3407">
        <f>VLOOKUP(AL3407,工作表1!$F$3:$G$1000,2,FALSE)</f>
        <v>3.625</v>
      </c>
      <c r="AR3407" t="str">
        <f>VLOOKUP(AL3407,工作表1!$F$3:$H$1000,3,FALSE)</f>
        <v>2020/2/15</v>
      </c>
      <c r="AS3407">
        <f t="shared" si="1761"/>
        <v>0.13550000000000001</v>
      </c>
      <c r="AT3407">
        <f t="shared" si="1762"/>
        <v>3.4895</v>
      </c>
      <c r="AU3407" s="43">
        <f t="shared" si="1777"/>
        <v>41320</v>
      </c>
      <c r="AV3407" s="43">
        <f t="shared" si="1763"/>
        <v>41453</v>
      </c>
      <c r="AW3407" s="45">
        <f t="shared" si="1778"/>
        <v>1.6450407608695652</v>
      </c>
      <c r="AX3407" s="45">
        <f t="shared" si="1779"/>
        <v>3.1347667882668251</v>
      </c>
      <c r="AY3407" s="47">
        <f t="shared" si="1780"/>
        <v>115.19522978266896</v>
      </c>
      <c r="AZ3407" s="47">
        <f t="shared" si="1781"/>
        <v>129.78322756577941</v>
      </c>
      <c r="BA3407" s="43"/>
      <c r="BC3407" s="2">
        <v>41299</v>
      </c>
      <c r="BD3407" t="str">
        <v>912828ND</v>
      </c>
      <c r="BE3407">
        <v>-19.178899999999999</v>
      </c>
      <c r="BF3407">
        <v>0.94021999999999994</v>
      </c>
      <c r="BG3407">
        <v>0.86709999999999998</v>
      </c>
      <c r="BH3407">
        <v>130.3125</v>
      </c>
      <c r="BI3407">
        <f>VLOOKUP(BD3407,工作表1!$K$3:$L$1000,2,FALSE)</f>
        <v>3.5</v>
      </c>
      <c r="BJ3407" t="str">
        <f>VLOOKUP(BD3407,工作表1!$K$3:$M$1000,3,FALSE)</f>
        <v>2020/5/15</v>
      </c>
      <c r="BK3407">
        <f t="shared" si="1764"/>
        <v>0.13700000000000001</v>
      </c>
      <c r="BL3407">
        <f t="shared" si="1765"/>
        <v>3.363</v>
      </c>
      <c r="BM3407" s="43">
        <f t="shared" si="1782"/>
        <v>41409</v>
      </c>
      <c r="BN3407" s="43">
        <f t="shared" si="1766"/>
        <v>41547</v>
      </c>
      <c r="BO3407" s="45">
        <f t="shared" si="1783"/>
        <v>0.71546961325966851</v>
      </c>
      <c r="BP3407" s="45">
        <f t="shared" si="1784"/>
        <v>3.064784681752819</v>
      </c>
      <c r="BQ3407" s="47">
        <f t="shared" si="1785"/>
        <v>114.59340846782648</v>
      </c>
      <c r="BR3407" s="47">
        <f t="shared" si="1786"/>
        <v>128.76082381773989</v>
      </c>
    </row>
    <row r="3408" spans="6:70" x14ac:dyDescent="0.25">
      <c r="F3408" s="2">
        <v>41411</v>
      </c>
      <c r="G3408">
        <v>0.121</v>
      </c>
      <c r="H3408" s="43">
        <v>41465</v>
      </c>
      <c r="I3408">
        <v>2.0562999999999998</v>
      </c>
      <c r="L3408" s="2">
        <v>41299</v>
      </c>
      <c r="M3408" t="str">
        <v>912828LY</v>
      </c>
      <c r="N3408">
        <v>1.4350000000000001</v>
      </c>
      <c r="O3408">
        <v>-6.9349999999999995E-2</v>
      </c>
      <c r="P3408">
        <v>0.86040000000000005</v>
      </c>
      <c r="Q3408">
        <v>131.40625</v>
      </c>
      <c r="R3408">
        <f>VLOOKUP(M3408,工作表1!$A$3:$B$1000,2,FALSE)</f>
        <v>3.375</v>
      </c>
      <c r="S3408" t="str">
        <f>VLOOKUP(M3408,工作表1!$A$3:$C$1000,3,FALSE)</f>
        <v>2019/11/15</v>
      </c>
      <c r="T3408">
        <f t="shared" si="1756"/>
        <v>0.13700000000000001</v>
      </c>
      <c r="U3408">
        <f t="shared" si="1755"/>
        <v>3.238</v>
      </c>
      <c r="V3408" s="43">
        <f t="shared" si="1767"/>
        <v>41409</v>
      </c>
      <c r="W3408" s="43">
        <f t="shared" si="1757"/>
        <v>41362</v>
      </c>
      <c r="X3408" s="45">
        <f t="shared" si="1768"/>
        <v>0.68991712707182318</v>
      </c>
      <c r="Y3408" s="45">
        <f t="shared" si="1769"/>
        <v>1.2447116476197684</v>
      </c>
      <c r="Z3408" s="47">
        <f t="shared" si="1770"/>
        <v>113.63082649800644</v>
      </c>
      <c r="AA3408" s="47">
        <f t="shared" si="1771"/>
        <v>131.22922705093845</v>
      </c>
      <c r="AB3408" s="45">
        <f t="shared" si="1772"/>
        <v>1.3431</v>
      </c>
      <c r="AC3408" s="2" t="str">
        <f t="shared" si="1758"/>
        <v>TY1</v>
      </c>
      <c r="AD3408">
        <f t="shared" si="1759"/>
        <v>131.40625</v>
      </c>
      <c r="AE3408">
        <f t="shared" si="1760"/>
        <v>130.3125</v>
      </c>
      <c r="AF3408" s="49">
        <f t="shared" si="1754"/>
        <v>1.09375</v>
      </c>
      <c r="AG3408" s="3">
        <f t="shared" si="1773"/>
        <v>131.22922705093845</v>
      </c>
      <c r="AH3408">
        <f t="shared" si="1774"/>
        <v>129.96563080296474</v>
      </c>
      <c r="AI3408" s="51">
        <f t="shared" si="1775"/>
        <v>1.2635962479737088</v>
      </c>
      <c r="AJ3408" s="52">
        <f t="shared" si="1776"/>
        <v>0.16984624797370884</v>
      </c>
      <c r="AK3408" s="2">
        <v>41299</v>
      </c>
      <c r="AL3408" t="str">
        <v>912828MP</v>
      </c>
      <c r="AM3408">
        <v>3.0118</v>
      </c>
      <c r="AN3408">
        <v>-2.4420000000000001E-2</v>
      </c>
      <c r="AO3408">
        <v>0.87370000000000003</v>
      </c>
      <c r="AP3408">
        <v>130.3125</v>
      </c>
      <c r="AQ3408">
        <f>VLOOKUP(AL3408,工作表1!$F$3:$G$1000,2,FALSE)</f>
        <v>3.625</v>
      </c>
      <c r="AR3408" t="str">
        <f>VLOOKUP(AL3408,工作表1!$F$3:$H$1000,3,FALSE)</f>
        <v>2020/2/15</v>
      </c>
      <c r="AS3408">
        <f t="shared" si="1761"/>
        <v>0.13700000000000001</v>
      </c>
      <c r="AT3408">
        <f t="shared" si="1762"/>
        <v>3.488</v>
      </c>
      <c r="AU3408" s="43">
        <f t="shared" si="1777"/>
        <v>41320</v>
      </c>
      <c r="AV3408" s="43">
        <f t="shared" si="1763"/>
        <v>41453</v>
      </c>
      <c r="AW3408" s="45">
        <f t="shared" si="1778"/>
        <v>1.6351902173913044</v>
      </c>
      <c r="AX3408" s="45">
        <f t="shared" si="1779"/>
        <v>3.1348477516378797</v>
      </c>
      <c r="AY3408" s="47">
        <f t="shared" si="1780"/>
        <v>115.36599048338744</v>
      </c>
      <c r="AZ3408" s="47">
        <f t="shared" si="1781"/>
        <v>129.96563080296474</v>
      </c>
      <c r="BA3408" s="43"/>
      <c r="BC3408" s="2">
        <v>41298</v>
      </c>
      <c r="BD3408" t="str">
        <v>912828ND</v>
      </c>
      <c r="BE3408">
        <v>-19.305399999999999</v>
      </c>
      <c r="BF3408">
        <v>0.93084</v>
      </c>
      <c r="BG3408">
        <v>0.86709999999999998</v>
      </c>
      <c r="BH3408">
        <v>131.1875</v>
      </c>
      <c r="BI3408">
        <f>VLOOKUP(BD3408,工作表1!$K$3:$L$1000,2,FALSE)</f>
        <v>3.5</v>
      </c>
      <c r="BJ3408" t="str">
        <f>VLOOKUP(BD3408,工作表1!$K$3:$M$1000,3,FALSE)</f>
        <v>2020/5/15</v>
      </c>
      <c r="BK3408">
        <f t="shared" si="1764"/>
        <v>0.13200000000000001</v>
      </c>
      <c r="BL3408">
        <f t="shared" si="1765"/>
        <v>3.3679999999999999</v>
      </c>
      <c r="BM3408" s="43">
        <f t="shared" si="1782"/>
        <v>41409</v>
      </c>
      <c r="BN3408" s="43">
        <f t="shared" si="1766"/>
        <v>41547</v>
      </c>
      <c r="BO3408" s="45">
        <f t="shared" si="1783"/>
        <v>0.68646408839779005</v>
      </c>
      <c r="BP3408" s="45">
        <f t="shared" si="1784"/>
        <v>3.0645462801786119</v>
      </c>
      <c r="BQ3408" s="47">
        <f t="shared" si="1785"/>
        <v>115.3804873233633</v>
      </c>
      <c r="BR3408" s="47">
        <f t="shared" si="1786"/>
        <v>129.62297862563221</v>
      </c>
    </row>
    <row r="3409" spans="6:70" x14ac:dyDescent="0.25">
      <c r="F3409" s="2">
        <v>41410</v>
      </c>
      <c r="G3409">
        <v>0.12</v>
      </c>
      <c r="H3409" s="43">
        <v>41464</v>
      </c>
      <c r="I3409">
        <v>2.0830000000000002</v>
      </c>
      <c r="L3409" s="2">
        <v>41298</v>
      </c>
      <c r="M3409" t="str">
        <v>912828LY</v>
      </c>
      <c r="N3409">
        <v>0.74039999999999995</v>
      </c>
      <c r="O3409">
        <v>4.4150000000000002E-2</v>
      </c>
      <c r="P3409">
        <v>0.86040000000000005</v>
      </c>
      <c r="Q3409">
        <v>132.234375</v>
      </c>
      <c r="R3409">
        <f>VLOOKUP(M3409,工作表1!$A$3:$B$1000,2,FALSE)</f>
        <v>3.375</v>
      </c>
      <c r="S3409" t="str">
        <f>VLOOKUP(M3409,工作表1!$A$3:$C$1000,3,FALSE)</f>
        <v>2019/11/15</v>
      </c>
      <c r="T3409">
        <f t="shared" si="1756"/>
        <v>0.13200000000000001</v>
      </c>
      <c r="U3409">
        <f t="shared" si="1755"/>
        <v>3.2429999999999999</v>
      </c>
      <c r="V3409" s="43">
        <f t="shared" si="1767"/>
        <v>41409</v>
      </c>
      <c r="W3409" s="43">
        <f t="shared" si="1757"/>
        <v>41362</v>
      </c>
      <c r="X3409" s="45">
        <f t="shared" si="1768"/>
        <v>0.66194751381215466</v>
      </c>
      <c r="Y3409" s="45">
        <f t="shared" si="1769"/>
        <v>1.2444817603874971</v>
      </c>
      <c r="Z3409" s="47">
        <f t="shared" si="1770"/>
        <v>114.34782246081465</v>
      </c>
      <c r="AA3409" s="47">
        <f t="shared" si="1771"/>
        <v>132.01962801053779</v>
      </c>
      <c r="AB3409" s="45">
        <f t="shared" si="1772"/>
        <v>1.2477</v>
      </c>
      <c r="AC3409" s="2" t="str">
        <f t="shared" si="1758"/>
        <v>TY1</v>
      </c>
      <c r="AD3409">
        <f t="shared" si="1759"/>
        <v>132.234375</v>
      </c>
      <c r="AE3409">
        <f t="shared" si="1760"/>
        <v>131.1875</v>
      </c>
      <c r="AF3409" s="49">
        <f t="shared" ref="AF3409:AF3472" si="1787">AD3409-AE3409</f>
        <v>1.046875</v>
      </c>
      <c r="AG3409" s="3">
        <f t="shared" si="1773"/>
        <v>132.01962801053779</v>
      </c>
      <c r="AH3409">
        <f t="shared" si="1774"/>
        <v>130.81579269578577</v>
      </c>
      <c r="AI3409" s="51">
        <f t="shared" si="1775"/>
        <v>1.2038353147520127</v>
      </c>
      <c r="AJ3409" s="52">
        <f t="shared" si="1776"/>
        <v>0.15696031475201266</v>
      </c>
      <c r="AK3409" s="2">
        <v>41298</v>
      </c>
      <c r="AL3409" t="str">
        <v>912828MP</v>
      </c>
      <c r="AM3409">
        <v>2.6730999999999998</v>
      </c>
      <c r="AN3409">
        <v>1.9499999999999999E-3</v>
      </c>
      <c r="AO3409">
        <v>0.87370000000000003</v>
      </c>
      <c r="AP3409">
        <v>131.1875</v>
      </c>
      <c r="AQ3409">
        <f>VLOOKUP(AL3409,工作表1!$F$3:$G$1000,2,FALSE)</f>
        <v>3.625</v>
      </c>
      <c r="AR3409" t="str">
        <f>VLOOKUP(AL3409,工作表1!$F$3:$H$1000,3,FALSE)</f>
        <v>2020/2/15</v>
      </c>
      <c r="AS3409">
        <f t="shared" si="1761"/>
        <v>0.13200000000000001</v>
      </c>
      <c r="AT3409">
        <f t="shared" si="1762"/>
        <v>3.4929999999999999</v>
      </c>
      <c r="AU3409" s="43">
        <f t="shared" si="1777"/>
        <v>41320</v>
      </c>
      <c r="AV3409" s="43">
        <f t="shared" si="1763"/>
        <v>41453</v>
      </c>
      <c r="AW3409" s="45">
        <f t="shared" si="1778"/>
        <v>1.6056385869565217</v>
      </c>
      <c r="AX3409" s="45">
        <f t="shared" si="1779"/>
        <v>3.1350906417510425</v>
      </c>
      <c r="AY3409" s="47">
        <f t="shared" si="1780"/>
        <v>116.14697579520302</v>
      </c>
      <c r="AZ3409" s="47">
        <f t="shared" si="1781"/>
        <v>130.81579269578577</v>
      </c>
      <c r="BA3409" s="43"/>
      <c r="BC3409" s="2">
        <v>41297</v>
      </c>
      <c r="BD3409" t="str">
        <v>912828ND</v>
      </c>
      <c r="BE3409">
        <v>-18.956299999999999</v>
      </c>
      <c r="BF3409">
        <v>0.90861000000000003</v>
      </c>
      <c r="BG3409">
        <v>0.86709999999999998</v>
      </c>
      <c r="BH3409">
        <v>131.25</v>
      </c>
      <c r="BI3409">
        <f>VLOOKUP(BD3409,工作表1!$K$3:$L$1000,2,FALSE)</f>
        <v>3.5</v>
      </c>
      <c r="BJ3409" t="str">
        <f>VLOOKUP(BD3409,工作表1!$K$3:$M$1000,3,FALSE)</f>
        <v>2020/5/15</v>
      </c>
      <c r="BK3409">
        <f t="shared" si="1764"/>
        <v>0.128</v>
      </c>
      <c r="BL3409">
        <f t="shared" si="1765"/>
        <v>3.3719999999999999</v>
      </c>
      <c r="BM3409" s="43">
        <f t="shared" si="1782"/>
        <v>41409</v>
      </c>
      <c r="BN3409" s="43">
        <f t="shared" si="1766"/>
        <v>41547</v>
      </c>
      <c r="BO3409" s="45">
        <f t="shared" si="1783"/>
        <v>0.67679558011049723</v>
      </c>
      <c r="BP3409" s="45">
        <f t="shared" si="1784"/>
        <v>3.0644668129872095</v>
      </c>
      <c r="BQ3409" s="47">
        <f t="shared" si="1785"/>
        <v>115.45882350512348</v>
      </c>
      <c r="BR3409" s="47">
        <f t="shared" si="1786"/>
        <v>129.69625233548686</v>
      </c>
    </row>
    <row r="3410" spans="6:70" x14ac:dyDescent="0.25">
      <c r="F3410" s="2">
        <v>41409</v>
      </c>
      <c r="G3410">
        <v>0.124</v>
      </c>
      <c r="H3410" s="43">
        <v>41463</v>
      </c>
      <c r="I3410">
        <v>2.0975999999999999</v>
      </c>
      <c r="L3410" s="2">
        <v>41297</v>
      </c>
      <c r="M3410" t="str">
        <v>912828LY</v>
      </c>
      <c r="N3410">
        <v>1.3223</v>
      </c>
      <c r="O3410">
        <v>-3.1189999999999999E-2</v>
      </c>
      <c r="P3410">
        <v>0.86040000000000005</v>
      </c>
      <c r="Q3410">
        <v>132.296875</v>
      </c>
      <c r="R3410">
        <f>VLOOKUP(M3410,工作表1!$A$3:$B$1000,2,FALSE)</f>
        <v>3.375</v>
      </c>
      <c r="S3410" t="str">
        <f>VLOOKUP(M3410,工作表1!$A$3:$C$1000,3,FALSE)</f>
        <v>2019/11/15</v>
      </c>
      <c r="T3410">
        <f t="shared" si="1756"/>
        <v>0.128</v>
      </c>
      <c r="U3410">
        <f t="shared" si="1755"/>
        <v>3.2469999999999999</v>
      </c>
      <c r="V3410" s="43">
        <f t="shared" si="1767"/>
        <v>41409</v>
      </c>
      <c r="W3410" s="43">
        <f t="shared" si="1757"/>
        <v>41362</v>
      </c>
      <c r="X3410" s="45">
        <f t="shared" si="1768"/>
        <v>0.65262430939226523</v>
      </c>
      <c r="Y3410" s="45">
        <f t="shared" si="1769"/>
        <v>1.2444051313100735</v>
      </c>
      <c r="Z3410" s="47">
        <f t="shared" si="1770"/>
        <v>114.42659249333329</v>
      </c>
      <c r="AA3410" s="47">
        <f t="shared" si="1771"/>
        <v>132.09636562110146</v>
      </c>
      <c r="AB3410" s="45">
        <f t="shared" si="1772"/>
        <v>1.224</v>
      </c>
      <c r="AC3410" s="2" t="str">
        <f t="shared" si="1758"/>
        <v>TY1</v>
      </c>
      <c r="AD3410">
        <f t="shared" si="1759"/>
        <v>132.296875</v>
      </c>
      <c r="AE3410">
        <f t="shared" si="1760"/>
        <v>131.25</v>
      </c>
      <c r="AF3410" s="49">
        <f t="shared" si="1787"/>
        <v>1.046875</v>
      </c>
      <c r="AG3410" s="3">
        <f t="shared" si="1773"/>
        <v>132.09636562110146</v>
      </c>
      <c r="AH3410">
        <f t="shared" si="1774"/>
        <v>130.85326463773305</v>
      </c>
      <c r="AI3410" s="51">
        <f t="shared" si="1775"/>
        <v>1.2431009833684072</v>
      </c>
      <c r="AJ3410" s="52">
        <f t="shared" si="1776"/>
        <v>0.19622598336840724</v>
      </c>
      <c r="AK3410" s="2">
        <v>41297</v>
      </c>
      <c r="AL3410" t="str">
        <v>912828MP</v>
      </c>
      <c r="AM3410">
        <v>2.0489999999999999</v>
      </c>
      <c r="AN3410">
        <v>3.7060000000000003E-2</v>
      </c>
      <c r="AO3410">
        <v>0.87370000000000003</v>
      </c>
      <c r="AP3410">
        <v>131.25</v>
      </c>
      <c r="AQ3410">
        <f>VLOOKUP(AL3410,工作表1!$F$3:$G$1000,2,FALSE)</f>
        <v>3.625</v>
      </c>
      <c r="AR3410" t="str">
        <f>VLOOKUP(AL3410,工作表1!$F$3:$H$1000,3,FALSE)</f>
        <v>2020/2/15</v>
      </c>
      <c r="AS3410">
        <f t="shared" si="1761"/>
        <v>0.128</v>
      </c>
      <c r="AT3410">
        <f t="shared" si="1762"/>
        <v>3.4969999999999999</v>
      </c>
      <c r="AU3410" s="43">
        <f t="shared" si="1777"/>
        <v>41320</v>
      </c>
      <c r="AV3410" s="43">
        <f t="shared" si="1763"/>
        <v>41453</v>
      </c>
      <c r="AW3410" s="45">
        <f t="shared" si="1778"/>
        <v>1.595788043478261</v>
      </c>
      <c r="AX3410" s="45">
        <f t="shared" si="1779"/>
        <v>3.1351716051220966</v>
      </c>
      <c r="AY3410" s="47">
        <f t="shared" si="1780"/>
        <v>116.1934711343831</v>
      </c>
      <c r="AZ3410" s="47">
        <f t="shared" si="1781"/>
        <v>130.85326463773305</v>
      </c>
      <c r="BA3410" s="43"/>
      <c r="BC3410" s="2">
        <v>41296</v>
      </c>
      <c r="BD3410" t="str">
        <v>912828ND</v>
      </c>
      <c r="BE3410">
        <v>-18.126000000000001</v>
      </c>
      <c r="BF3410">
        <v>0.88322999999999996</v>
      </c>
      <c r="BG3410">
        <v>0.86709999999999998</v>
      </c>
      <c r="BH3410">
        <v>131.21875</v>
      </c>
      <c r="BI3410">
        <f>VLOOKUP(BD3410,工作表1!$K$3:$L$1000,2,FALSE)</f>
        <v>3.5</v>
      </c>
      <c r="BJ3410" t="str">
        <f>VLOOKUP(BD3410,工作表1!$K$3:$M$1000,3,FALSE)</f>
        <v>2020/5/15</v>
      </c>
      <c r="BK3410">
        <f t="shared" si="1764"/>
        <v>0.126</v>
      </c>
      <c r="BL3410">
        <f t="shared" si="1765"/>
        <v>3.3740000000000001</v>
      </c>
      <c r="BM3410" s="43">
        <f t="shared" si="1782"/>
        <v>41409</v>
      </c>
      <c r="BN3410" s="43">
        <f t="shared" si="1766"/>
        <v>41547</v>
      </c>
      <c r="BO3410" s="45">
        <f t="shared" si="1783"/>
        <v>0.66712707182320452</v>
      </c>
      <c r="BP3410" s="45">
        <f t="shared" si="1784"/>
        <v>3.0643873457958071</v>
      </c>
      <c r="BQ3410" s="47">
        <f t="shared" si="1785"/>
        <v>115.45058134013435</v>
      </c>
      <c r="BR3410" s="47">
        <f t="shared" si="1786"/>
        <v>129.67125401203205</v>
      </c>
    </row>
    <row r="3411" spans="6:70" x14ac:dyDescent="0.25">
      <c r="F3411" s="2">
        <v>41408</v>
      </c>
      <c r="G3411">
        <v>0.123</v>
      </c>
      <c r="H3411" s="43">
        <v>41460</v>
      </c>
      <c r="I3411">
        <v>2.2101000000000002</v>
      </c>
      <c r="L3411" s="2">
        <v>41296</v>
      </c>
      <c r="M3411" t="str">
        <v>912828LY</v>
      </c>
      <c r="N3411">
        <v>1.4084000000000001</v>
      </c>
      <c r="O3411">
        <v>-4.02E-2</v>
      </c>
      <c r="P3411">
        <v>0.86040000000000005</v>
      </c>
      <c r="Q3411">
        <v>132.265625</v>
      </c>
      <c r="R3411">
        <f>VLOOKUP(M3411,工作表1!$A$3:$B$1000,2,FALSE)</f>
        <v>3.375</v>
      </c>
      <c r="S3411" t="str">
        <f>VLOOKUP(M3411,工作表1!$A$3:$C$1000,3,FALSE)</f>
        <v>2019/11/15</v>
      </c>
      <c r="T3411">
        <f t="shared" si="1756"/>
        <v>0.126</v>
      </c>
      <c r="U3411">
        <f t="shared" si="1755"/>
        <v>3.2490000000000001</v>
      </c>
      <c r="V3411" s="43">
        <f t="shared" si="1767"/>
        <v>41409</v>
      </c>
      <c r="W3411" s="43">
        <f t="shared" si="1757"/>
        <v>41362</v>
      </c>
      <c r="X3411" s="45">
        <f t="shared" si="1768"/>
        <v>0.64330110497237569</v>
      </c>
      <c r="Y3411" s="45">
        <f t="shared" si="1769"/>
        <v>1.2443285022326496</v>
      </c>
      <c r="Z3411" s="47">
        <f t="shared" si="1770"/>
        <v>114.41136458696187</v>
      </c>
      <c r="AA3411" s="47">
        <f t="shared" si="1771"/>
        <v>132.06424798991574</v>
      </c>
      <c r="AB3411" s="45">
        <f t="shared" si="1772"/>
        <v>1.2404999999999999</v>
      </c>
      <c r="AC3411" s="2" t="str">
        <f t="shared" si="1758"/>
        <v>TY1</v>
      </c>
      <c r="AD3411">
        <f t="shared" si="1759"/>
        <v>132.265625</v>
      </c>
      <c r="AE3411">
        <f t="shared" si="1760"/>
        <v>131.21875</v>
      </c>
      <c r="AF3411" s="49">
        <f t="shared" si="1787"/>
        <v>1.046875</v>
      </c>
      <c r="AG3411" s="3">
        <f t="shared" si="1773"/>
        <v>132.06424798991574</v>
      </c>
      <c r="AH3411">
        <f t="shared" si="1774"/>
        <v>130.82038020833053</v>
      </c>
      <c r="AI3411" s="51">
        <f t="shared" si="1775"/>
        <v>1.2438677815852088</v>
      </c>
      <c r="AJ3411" s="52">
        <f t="shared" si="1776"/>
        <v>0.19699278158520883</v>
      </c>
      <c r="AK3411" s="2">
        <v>41296</v>
      </c>
      <c r="AL3411" t="str">
        <v>912828MP</v>
      </c>
      <c r="AM3411">
        <v>2.2854000000000001</v>
      </c>
      <c r="AN3411">
        <v>3.32E-2</v>
      </c>
      <c r="AO3411">
        <v>0.87370000000000003</v>
      </c>
      <c r="AP3411">
        <v>131.21875</v>
      </c>
      <c r="AQ3411">
        <f>VLOOKUP(AL3411,工作表1!$F$3:$G$1000,2,FALSE)</f>
        <v>3.625</v>
      </c>
      <c r="AR3411" t="str">
        <f>VLOOKUP(AL3411,工作表1!$F$3:$H$1000,3,FALSE)</f>
        <v>2020/2/15</v>
      </c>
      <c r="AS3411">
        <f t="shared" si="1761"/>
        <v>0.126</v>
      </c>
      <c r="AT3411">
        <f t="shared" si="1762"/>
        <v>3.4990000000000001</v>
      </c>
      <c r="AU3411" s="43">
        <f t="shared" si="1777"/>
        <v>41320</v>
      </c>
      <c r="AV3411" s="43">
        <f t="shared" si="1763"/>
        <v>41453</v>
      </c>
      <c r="AW3411" s="45">
        <f t="shared" si="1778"/>
        <v>1.5859375</v>
      </c>
      <c r="AX3411" s="45">
        <f t="shared" si="1779"/>
        <v>3.1352525684931507</v>
      </c>
      <c r="AY3411" s="47">
        <f t="shared" si="1780"/>
        <v>116.17765166747044</v>
      </c>
      <c r="AZ3411" s="47">
        <f t="shared" si="1781"/>
        <v>130.82038020833053</v>
      </c>
      <c r="BA3411" s="43"/>
      <c r="BC3411" s="2">
        <v>41292</v>
      </c>
      <c r="BD3411" t="str">
        <v>912828ND</v>
      </c>
      <c r="BE3411">
        <v>-18.697500000000002</v>
      </c>
      <c r="BF3411">
        <v>0.91347999999999996</v>
      </c>
      <c r="BG3411">
        <v>0.86709999999999998</v>
      </c>
      <c r="BH3411">
        <v>131.09375</v>
      </c>
      <c r="BI3411">
        <f>VLOOKUP(BD3411,工作表1!$K$3:$L$1000,2,FALSE)</f>
        <v>3.5</v>
      </c>
      <c r="BJ3411" t="str">
        <f>VLOOKUP(BD3411,工作表1!$K$3:$M$1000,3,FALSE)</f>
        <v>2020/5/15</v>
      </c>
      <c r="BK3411">
        <f t="shared" si="1764"/>
        <v>0.13350000000000001</v>
      </c>
      <c r="BL3411">
        <f t="shared" si="1765"/>
        <v>3.3664999999999998</v>
      </c>
      <c r="BM3411" s="43">
        <f t="shared" si="1782"/>
        <v>41409</v>
      </c>
      <c r="BN3411" s="43">
        <f t="shared" si="1766"/>
        <v>41547</v>
      </c>
      <c r="BO3411" s="45">
        <f t="shared" si="1783"/>
        <v>0.65745856353591159</v>
      </c>
      <c r="BP3411" s="45">
        <f t="shared" si="1784"/>
        <v>3.0643078786044047</v>
      </c>
      <c r="BQ3411" s="47">
        <f t="shared" si="1785"/>
        <v>115.32483545339412</v>
      </c>
      <c r="BR3411" s="47">
        <f t="shared" si="1786"/>
        <v>129.51836822259742</v>
      </c>
    </row>
    <row r="3412" spans="6:70" x14ac:dyDescent="0.25">
      <c r="F3412" s="2">
        <v>41407</v>
      </c>
      <c r="G3412">
        <v>0.122</v>
      </c>
      <c r="H3412" s="43">
        <v>41459</v>
      </c>
      <c r="I3412">
        <v>1.9663999999999999</v>
      </c>
      <c r="L3412" s="2">
        <v>41292</v>
      </c>
      <c r="M3412" t="str">
        <v>912828LY</v>
      </c>
      <c r="N3412">
        <v>1.0812999999999999</v>
      </c>
      <c r="O3412">
        <v>1.4109999999999999E-2</v>
      </c>
      <c r="P3412">
        <v>0.86040000000000005</v>
      </c>
      <c r="Q3412">
        <v>132.140625</v>
      </c>
      <c r="R3412">
        <f>VLOOKUP(M3412,工作表1!$A$3:$B$1000,2,FALSE)</f>
        <v>3.375</v>
      </c>
      <c r="S3412" t="str">
        <f>VLOOKUP(M3412,工作表1!$A$3:$C$1000,3,FALSE)</f>
        <v>2019/11/15</v>
      </c>
      <c r="T3412">
        <f t="shared" si="1756"/>
        <v>0.13350000000000001</v>
      </c>
      <c r="U3412">
        <f t="shared" si="1755"/>
        <v>3.2414999999999998</v>
      </c>
      <c r="V3412" s="43">
        <f t="shared" si="1767"/>
        <v>41409</v>
      </c>
      <c r="W3412" s="43">
        <f t="shared" si="1757"/>
        <v>41362</v>
      </c>
      <c r="X3412" s="45">
        <f t="shared" si="1768"/>
        <v>0.63397790055248615</v>
      </c>
      <c r="Y3412" s="45">
        <f t="shared" si="1769"/>
        <v>1.2442518731552259</v>
      </c>
      <c r="Z3412" s="47">
        <f t="shared" si="1770"/>
        <v>114.30086930928934</v>
      </c>
      <c r="AA3412" s="47">
        <f t="shared" si="1771"/>
        <v>131.92341718375846</v>
      </c>
      <c r="AB3412" s="45">
        <f t="shared" si="1772"/>
        <v>1.2452000000000001</v>
      </c>
      <c r="AC3412" s="2" t="str">
        <f t="shared" si="1758"/>
        <v>TY1</v>
      </c>
      <c r="AD3412">
        <f t="shared" si="1759"/>
        <v>132.140625</v>
      </c>
      <c r="AE3412">
        <f t="shared" si="1760"/>
        <v>131.09375</v>
      </c>
      <c r="AF3412" s="49">
        <f t="shared" si="1787"/>
        <v>1.046875</v>
      </c>
      <c r="AG3412" s="3">
        <f t="shared" si="1773"/>
        <v>131.92341718375846</v>
      </c>
      <c r="AH3412">
        <f t="shared" si="1774"/>
        <v>130.68472454711201</v>
      </c>
      <c r="AI3412" s="51">
        <f t="shared" si="1775"/>
        <v>1.2386926366464479</v>
      </c>
      <c r="AJ3412" s="52">
        <f t="shared" si="1776"/>
        <v>0.19181763664644791</v>
      </c>
      <c r="AK3412" s="2">
        <v>41292</v>
      </c>
      <c r="AL3412" t="str">
        <v>912828MP</v>
      </c>
      <c r="AM3412">
        <v>2.1423999999999999</v>
      </c>
      <c r="AN3412">
        <v>5.2789999999999997E-2</v>
      </c>
      <c r="AO3412">
        <v>0.87370000000000003</v>
      </c>
      <c r="AP3412">
        <v>131.09375</v>
      </c>
      <c r="AQ3412">
        <f>VLOOKUP(AL3412,工作表1!$F$3:$G$1000,2,FALSE)</f>
        <v>3.625</v>
      </c>
      <c r="AR3412" t="str">
        <f>VLOOKUP(AL3412,工作表1!$F$3:$H$1000,3,FALSE)</f>
        <v>2020/2/15</v>
      </c>
      <c r="AS3412">
        <f t="shared" si="1761"/>
        <v>0.13350000000000001</v>
      </c>
      <c r="AT3412">
        <f t="shared" si="1762"/>
        <v>3.4914999999999998</v>
      </c>
      <c r="AU3412" s="43">
        <f t="shared" si="1777"/>
        <v>41320</v>
      </c>
      <c r="AV3412" s="43">
        <f t="shared" si="1763"/>
        <v>41453</v>
      </c>
      <c r="AW3412" s="45">
        <f t="shared" si="1778"/>
        <v>1.576086956521739</v>
      </c>
      <c r="AX3412" s="45">
        <f t="shared" si="1779"/>
        <v>3.1353335318642048</v>
      </c>
      <c r="AY3412" s="47">
        <f t="shared" si="1780"/>
        <v>116.06790903087568</v>
      </c>
      <c r="AZ3412" s="47">
        <f t="shared" si="1781"/>
        <v>130.68472454711201</v>
      </c>
      <c r="BA3412" s="43"/>
      <c r="BC3412" s="2">
        <v>41291</v>
      </c>
      <c r="BD3412" t="str">
        <v>912828ND</v>
      </c>
      <c r="BE3412">
        <v>-18.825299999999999</v>
      </c>
      <c r="BF3412">
        <v>0.89837999999999996</v>
      </c>
      <c r="BG3412">
        <v>0.86709999999999998</v>
      </c>
      <c r="BH3412">
        <v>130.8125</v>
      </c>
      <c r="BI3412">
        <f>VLOOKUP(BD3412,工作表1!$K$3:$L$1000,2,FALSE)</f>
        <v>3.5</v>
      </c>
      <c r="BJ3412" t="str">
        <f>VLOOKUP(BD3412,工作表1!$K$3:$M$1000,3,FALSE)</f>
        <v>2020/5/15</v>
      </c>
      <c r="BK3412">
        <f t="shared" si="1764"/>
        <v>0.14099999999999999</v>
      </c>
      <c r="BL3412">
        <f t="shared" si="1765"/>
        <v>3.359</v>
      </c>
      <c r="BM3412" s="43">
        <f t="shared" si="1782"/>
        <v>41409</v>
      </c>
      <c r="BN3412" s="43">
        <f t="shared" si="1766"/>
        <v>41547</v>
      </c>
      <c r="BO3412" s="45">
        <f t="shared" si="1783"/>
        <v>0.61878453038674031</v>
      </c>
      <c r="BP3412" s="45">
        <f t="shared" si="1784"/>
        <v>3.0639900098387951</v>
      </c>
      <c r="BQ3412" s="47">
        <f t="shared" si="1785"/>
        <v>115.13037452156769</v>
      </c>
      <c r="BR3412" s="47">
        <f t="shared" si="1786"/>
        <v>129.24473508884822</v>
      </c>
    </row>
    <row r="3413" spans="6:70" x14ac:dyDescent="0.25">
      <c r="F3413" s="2">
        <v>41404</v>
      </c>
      <c r="G3413">
        <v>0.1235</v>
      </c>
      <c r="H3413" s="43">
        <v>41458</v>
      </c>
      <c r="I3413">
        <v>1.9663999999999999</v>
      </c>
      <c r="L3413" s="2">
        <v>41291</v>
      </c>
      <c r="M3413" t="str">
        <v>912828LY</v>
      </c>
      <c r="N3413">
        <v>0.75739999999999996</v>
      </c>
      <c r="O3413">
        <v>6.7330000000000001E-2</v>
      </c>
      <c r="P3413">
        <v>0.86040000000000005</v>
      </c>
      <c r="Q3413">
        <v>131.875</v>
      </c>
      <c r="R3413">
        <f>VLOOKUP(M3413,工作表1!$A$3:$B$1000,2,FALSE)</f>
        <v>3.375</v>
      </c>
      <c r="S3413" t="str">
        <f>VLOOKUP(M3413,工作表1!$A$3:$C$1000,3,FALSE)</f>
        <v>2019/11/15</v>
      </c>
      <c r="T3413">
        <f t="shared" si="1756"/>
        <v>0.14099999999999999</v>
      </c>
      <c r="U3413">
        <f t="shared" si="1755"/>
        <v>3.234</v>
      </c>
      <c r="V3413" s="43">
        <f t="shared" si="1767"/>
        <v>41409</v>
      </c>
      <c r="W3413" s="43">
        <f t="shared" si="1757"/>
        <v>41362</v>
      </c>
      <c r="X3413" s="45">
        <f t="shared" si="1768"/>
        <v>0.59668508287292821</v>
      </c>
      <c r="Y3413" s="45">
        <f t="shared" si="1769"/>
        <v>1.243945356845531</v>
      </c>
      <c r="Z3413" s="47">
        <f t="shared" si="1770"/>
        <v>114.09706561350383</v>
      </c>
      <c r="AA3413" s="47">
        <f t="shared" si="1771"/>
        <v>131.63231511390762</v>
      </c>
      <c r="AB3413" s="45">
        <f t="shared" si="1772"/>
        <v>1.2853000000000001</v>
      </c>
      <c r="AC3413" s="2" t="str">
        <f t="shared" si="1758"/>
        <v>TY1</v>
      </c>
      <c r="AD3413">
        <f t="shared" si="1759"/>
        <v>131.875</v>
      </c>
      <c r="AE3413">
        <f t="shared" si="1760"/>
        <v>130.8125</v>
      </c>
      <c r="AF3413" s="49">
        <f t="shared" si="1787"/>
        <v>1.0625</v>
      </c>
      <c r="AG3413" s="3">
        <f t="shared" si="1773"/>
        <v>131.63231511390762</v>
      </c>
      <c r="AH3413">
        <f t="shared" si="1774"/>
        <v>130.40207233377737</v>
      </c>
      <c r="AI3413" s="51">
        <f t="shared" si="1775"/>
        <v>1.2302427801302542</v>
      </c>
      <c r="AJ3413" s="52">
        <f t="shared" si="1776"/>
        <v>0.16774278013025423</v>
      </c>
      <c r="AK3413" s="2">
        <v>41291</v>
      </c>
      <c r="AL3413" t="str">
        <v>912828MP</v>
      </c>
      <c r="AM3413">
        <v>2.15</v>
      </c>
      <c r="AN3413">
        <v>4.5400000000000003E-2</v>
      </c>
      <c r="AO3413">
        <v>0.87370000000000003</v>
      </c>
      <c r="AP3413">
        <v>130.8125</v>
      </c>
      <c r="AQ3413">
        <f>VLOOKUP(AL3413,工作表1!$F$3:$G$1000,2,FALSE)</f>
        <v>3.625</v>
      </c>
      <c r="AR3413" t="str">
        <f>VLOOKUP(AL3413,工作表1!$F$3:$H$1000,3,FALSE)</f>
        <v>2020/2/15</v>
      </c>
      <c r="AS3413">
        <f t="shared" si="1761"/>
        <v>0.14099999999999999</v>
      </c>
      <c r="AT3413">
        <f t="shared" si="1762"/>
        <v>3.484</v>
      </c>
      <c r="AU3413" s="43">
        <f t="shared" si="1777"/>
        <v>41320</v>
      </c>
      <c r="AV3413" s="43">
        <f t="shared" si="1763"/>
        <v>41453</v>
      </c>
      <c r="AW3413" s="45">
        <f t="shared" si="1778"/>
        <v>1.5366847826086956</v>
      </c>
      <c r="AX3413" s="45">
        <f t="shared" si="1779"/>
        <v>3.1356573853484218</v>
      </c>
      <c r="AY3413" s="47">
        <f t="shared" si="1780"/>
        <v>115.86572048386603</v>
      </c>
      <c r="AZ3413" s="47">
        <f t="shared" si="1781"/>
        <v>130.40207233377737</v>
      </c>
      <c r="BA3413" s="43"/>
      <c r="BC3413" s="2">
        <v>41290</v>
      </c>
      <c r="BD3413" t="str">
        <v>912828ND</v>
      </c>
      <c r="BE3413">
        <v>-17.847000000000001</v>
      </c>
      <c r="BF3413">
        <v>0.87073999999999996</v>
      </c>
      <c r="BG3413">
        <v>0.86709999999999998</v>
      </c>
      <c r="BH3413">
        <v>131.25</v>
      </c>
      <c r="BI3413">
        <f>VLOOKUP(BD3413,工作表1!$K$3:$L$1000,2,FALSE)</f>
        <v>3.5</v>
      </c>
      <c r="BJ3413" t="str">
        <f>VLOOKUP(BD3413,工作表1!$K$3:$M$1000,3,FALSE)</f>
        <v>2020/5/15</v>
      </c>
      <c r="BK3413">
        <f t="shared" si="1764"/>
        <v>0.13950000000000001</v>
      </c>
      <c r="BL3413">
        <f t="shared" si="1765"/>
        <v>3.3605</v>
      </c>
      <c r="BM3413" s="43">
        <f t="shared" si="1782"/>
        <v>41409</v>
      </c>
      <c r="BN3413" s="43">
        <f t="shared" si="1766"/>
        <v>41547</v>
      </c>
      <c r="BO3413" s="45">
        <f t="shared" si="1783"/>
        <v>0.60911602209944748</v>
      </c>
      <c r="BP3413" s="45">
        <f t="shared" si="1784"/>
        <v>3.0639105426473927</v>
      </c>
      <c r="BQ3413" s="47">
        <f t="shared" si="1785"/>
        <v>115.53688325411127</v>
      </c>
      <c r="BR3413" s="47">
        <f t="shared" si="1786"/>
        <v>129.69846958844272</v>
      </c>
    </row>
    <row r="3414" spans="6:70" x14ac:dyDescent="0.25">
      <c r="F3414" s="2">
        <v>41403</v>
      </c>
      <c r="G3414">
        <v>0.123</v>
      </c>
      <c r="H3414" s="43">
        <v>41457</v>
      </c>
      <c r="I3414">
        <v>1.9254</v>
      </c>
      <c r="L3414" s="2">
        <v>41290</v>
      </c>
      <c r="M3414" t="str">
        <v>912828LY</v>
      </c>
      <c r="N3414">
        <v>0.9728</v>
      </c>
      <c r="O3414">
        <v>5.4109999999999998E-2</v>
      </c>
      <c r="P3414">
        <v>0.86040000000000005</v>
      </c>
      <c r="Q3414">
        <v>132.296875</v>
      </c>
      <c r="R3414">
        <f>VLOOKUP(M3414,工作表1!$A$3:$B$1000,2,FALSE)</f>
        <v>3.375</v>
      </c>
      <c r="S3414" t="str">
        <f>VLOOKUP(M3414,工作表1!$A$3:$C$1000,3,FALSE)</f>
        <v>2019/11/15</v>
      </c>
      <c r="T3414">
        <f t="shared" si="1756"/>
        <v>0.13950000000000001</v>
      </c>
      <c r="U3414">
        <f t="shared" si="1755"/>
        <v>3.2355</v>
      </c>
      <c r="V3414" s="43">
        <f t="shared" si="1767"/>
        <v>41409</v>
      </c>
      <c r="W3414" s="43">
        <f t="shared" si="1757"/>
        <v>41362</v>
      </c>
      <c r="X3414" s="45">
        <f t="shared" si="1768"/>
        <v>0.58736187845303867</v>
      </c>
      <c r="Y3414" s="45">
        <f t="shared" si="1769"/>
        <v>1.2438687277681071</v>
      </c>
      <c r="Z3414" s="47">
        <f t="shared" si="1770"/>
        <v>114.47211342211446</v>
      </c>
      <c r="AA3414" s="47">
        <f t="shared" si="1771"/>
        <v>132.05391331706747</v>
      </c>
      <c r="AB3414" s="45">
        <f t="shared" si="1772"/>
        <v>1.2214</v>
      </c>
      <c r="AC3414" s="2" t="str">
        <f t="shared" si="1758"/>
        <v>TY1</v>
      </c>
      <c r="AD3414">
        <f t="shared" si="1759"/>
        <v>132.296875</v>
      </c>
      <c r="AE3414">
        <f t="shared" si="1760"/>
        <v>131.25</v>
      </c>
      <c r="AF3414" s="49">
        <f t="shared" si="1787"/>
        <v>1.046875</v>
      </c>
      <c r="AG3414" s="3">
        <f t="shared" si="1773"/>
        <v>132.05391331706747</v>
      </c>
      <c r="AH3414">
        <f t="shared" si="1774"/>
        <v>130.83470697779393</v>
      </c>
      <c r="AI3414" s="51">
        <f t="shared" si="1775"/>
        <v>1.2192063392735406</v>
      </c>
      <c r="AJ3414" s="52">
        <f t="shared" si="1776"/>
        <v>0.17233133927354061</v>
      </c>
      <c r="AK3414" s="2">
        <v>41290</v>
      </c>
      <c r="AL3414" t="str">
        <v>912828MP</v>
      </c>
      <c r="AM3414">
        <v>2.3820000000000001</v>
      </c>
      <c r="AN3414">
        <v>4.777E-2</v>
      </c>
      <c r="AO3414">
        <v>0.87370000000000003</v>
      </c>
      <c r="AP3414">
        <v>131.25</v>
      </c>
      <c r="AQ3414">
        <f>VLOOKUP(AL3414,工作表1!$F$3:$G$1000,2,FALSE)</f>
        <v>3.625</v>
      </c>
      <c r="AR3414" t="str">
        <f>VLOOKUP(AL3414,工作表1!$F$3:$H$1000,3,FALSE)</f>
        <v>2020/2/15</v>
      </c>
      <c r="AS3414">
        <f t="shared" si="1761"/>
        <v>0.13950000000000001</v>
      </c>
      <c r="AT3414">
        <f t="shared" si="1762"/>
        <v>3.4855</v>
      </c>
      <c r="AU3414" s="43">
        <f t="shared" si="1777"/>
        <v>41320</v>
      </c>
      <c r="AV3414" s="43">
        <f t="shared" si="1763"/>
        <v>41453</v>
      </c>
      <c r="AW3414" s="45">
        <f t="shared" si="1778"/>
        <v>1.5268342391304348</v>
      </c>
      <c r="AX3414" s="45">
        <f t="shared" si="1779"/>
        <v>3.1357383487194759</v>
      </c>
      <c r="AY3414" s="47">
        <f t="shared" si="1780"/>
        <v>116.25639725362183</v>
      </c>
      <c r="AZ3414" s="47">
        <f t="shared" si="1781"/>
        <v>130.83470697779393</v>
      </c>
      <c r="BA3414" s="43"/>
      <c r="BC3414" s="2">
        <v>41289</v>
      </c>
      <c r="BD3414" t="str">
        <v>912828ND</v>
      </c>
      <c r="BE3414">
        <v>-18.534600000000001</v>
      </c>
      <c r="BF3414">
        <v>0.88444</v>
      </c>
      <c r="BG3414">
        <v>0.86709999999999998</v>
      </c>
      <c r="BH3414">
        <v>131.21875</v>
      </c>
      <c r="BI3414">
        <f>VLOOKUP(BD3414,工作表1!$K$3:$L$1000,2,FALSE)</f>
        <v>3.5</v>
      </c>
      <c r="BJ3414" t="str">
        <f>VLOOKUP(BD3414,工作表1!$K$3:$M$1000,3,FALSE)</f>
        <v>2020/5/15</v>
      </c>
      <c r="BK3414">
        <f t="shared" si="1764"/>
        <v>0.14000000000000001</v>
      </c>
      <c r="BL3414">
        <f t="shared" si="1765"/>
        <v>3.36</v>
      </c>
      <c r="BM3414" s="43">
        <f t="shared" si="1782"/>
        <v>41409</v>
      </c>
      <c r="BN3414" s="43">
        <f t="shared" si="1766"/>
        <v>41547</v>
      </c>
      <c r="BO3414" s="45">
        <f t="shared" si="1783"/>
        <v>0.59944751381215466</v>
      </c>
      <c r="BP3414" s="45">
        <f t="shared" si="1784"/>
        <v>3.0638310754559903</v>
      </c>
      <c r="BQ3414" s="47">
        <f t="shared" si="1785"/>
        <v>115.50538034571085</v>
      </c>
      <c r="BR3414" s="47">
        <f t="shared" si="1786"/>
        <v>129.64869561554318</v>
      </c>
    </row>
    <row r="3415" spans="6:70" x14ac:dyDescent="0.25">
      <c r="F3415" s="2">
        <v>41402</v>
      </c>
      <c r="G3415">
        <v>0.1225</v>
      </c>
      <c r="H3415" s="43">
        <v>41456</v>
      </c>
      <c r="I3415">
        <v>1.9206000000000001</v>
      </c>
      <c r="L3415" s="2">
        <v>41289</v>
      </c>
      <c r="M3415" t="str">
        <v>912828LY</v>
      </c>
      <c r="N3415">
        <v>0.93389999999999995</v>
      </c>
      <c r="O3415">
        <v>4.4810000000000003E-2</v>
      </c>
      <c r="P3415">
        <v>0.86040000000000005</v>
      </c>
      <c r="Q3415">
        <v>132.265625</v>
      </c>
      <c r="R3415">
        <f>VLOOKUP(M3415,工作表1!$A$3:$B$1000,2,FALSE)</f>
        <v>3.375</v>
      </c>
      <c r="S3415" t="str">
        <f>VLOOKUP(M3415,工作表1!$A$3:$C$1000,3,FALSE)</f>
        <v>2019/11/15</v>
      </c>
      <c r="T3415">
        <f t="shared" si="1756"/>
        <v>0.14000000000000001</v>
      </c>
      <c r="U3415">
        <f t="shared" si="1755"/>
        <v>3.2349999999999999</v>
      </c>
      <c r="V3415" s="43">
        <f t="shared" si="1767"/>
        <v>41409</v>
      </c>
      <c r="W3415" s="43">
        <f t="shared" si="1757"/>
        <v>41362</v>
      </c>
      <c r="X3415" s="45">
        <f t="shared" si="1768"/>
        <v>0.57803867403314924</v>
      </c>
      <c r="Y3415" s="45">
        <f t="shared" si="1769"/>
        <v>1.2437920986906834</v>
      </c>
      <c r="Z3415" s="47">
        <f t="shared" si="1770"/>
        <v>114.45650140707875</v>
      </c>
      <c r="AA3415" s="47">
        <f t="shared" si="1771"/>
        <v>132.02192230941881</v>
      </c>
      <c r="AB3415" s="45">
        <f t="shared" si="1772"/>
        <v>1.2402</v>
      </c>
      <c r="AC3415" s="2" t="str">
        <f t="shared" si="1758"/>
        <v>TY1</v>
      </c>
      <c r="AD3415">
        <f t="shared" si="1759"/>
        <v>132.265625</v>
      </c>
      <c r="AE3415">
        <f t="shared" si="1760"/>
        <v>131.21875</v>
      </c>
      <c r="AF3415" s="49">
        <f t="shared" si="1787"/>
        <v>1.046875</v>
      </c>
      <c r="AG3415" s="3">
        <f t="shared" si="1773"/>
        <v>132.02192230941881</v>
      </c>
      <c r="AH3415">
        <f t="shared" si="1774"/>
        <v>130.80347765953761</v>
      </c>
      <c r="AI3415" s="51">
        <f t="shared" si="1775"/>
        <v>1.2184446498812065</v>
      </c>
      <c r="AJ3415" s="52">
        <f t="shared" si="1776"/>
        <v>0.17156964988120649</v>
      </c>
      <c r="AK3415" s="2">
        <v>41289</v>
      </c>
      <c r="AL3415" t="str">
        <v>912828MP</v>
      </c>
      <c r="AM3415">
        <v>2.2911999999999999</v>
      </c>
      <c r="AN3415">
        <v>4.4019999999999997E-2</v>
      </c>
      <c r="AO3415">
        <v>0.87370000000000003</v>
      </c>
      <c r="AP3415">
        <v>131.21875</v>
      </c>
      <c r="AQ3415">
        <f>VLOOKUP(AL3415,工作表1!$F$3:$G$1000,2,FALSE)</f>
        <v>3.625</v>
      </c>
      <c r="AR3415" t="str">
        <f>VLOOKUP(AL3415,工作表1!$F$3:$H$1000,3,FALSE)</f>
        <v>2020/2/15</v>
      </c>
      <c r="AS3415">
        <f t="shared" si="1761"/>
        <v>0.14000000000000001</v>
      </c>
      <c r="AT3415">
        <f t="shared" si="1762"/>
        <v>3.4849999999999999</v>
      </c>
      <c r="AU3415" s="43">
        <f t="shared" si="1777"/>
        <v>41320</v>
      </c>
      <c r="AV3415" s="43">
        <f t="shared" si="1763"/>
        <v>41453</v>
      </c>
      <c r="AW3415" s="45">
        <f t="shared" si="1778"/>
        <v>1.5169836956521741</v>
      </c>
      <c r="AX3415" s="45">
        <f t="shared" si="1779"/>
        <v>3.13581931209053</v>
      </c>
      <c r="AY3415" s="47">
        <f t="shared" si="1780"/>
        <v>116.24089885731762</v>
      </c>
      <c r="AZ3415" s="47">
        <f t="shared" si="1781"/>
        <v>130.80347765953761</v>
      </c>
      <c r="BA3415" s="43"/>
      <c r="BC3415" s="2">
        <v>41288</v>
      </c>
      <c r="BD3415" t="str">
        <v>912828ND</v>
      </c>
      <c r="BE3415">
        <v>-18.529199999999999</v>
      </c>
      <c r="BF3415">
        <v>0.87778</v>
      </c>
      <c r="BG3415">
        <v>0.86709999999999998</v>
      </c>
      <c r="BH3415">
        <v>130.96875</v>
      </c>
      <c r="BI3415">
        <f>VLOOKUP(BD3415,工作表1!$K$3:$L$1000,2,FALSE)</f>
        <v>3.5</v>
      </c>
      <c r="BJ3415" t="str">
        <f>VLOOKUP(BD3415,工作表1!$K$3:$M$1000,3,FALSE)</f>
        <v>2020/5/15</v>
      </c>
      <c r="BK3415">
        <f t="shared" si="1764"/>
        <v>0.13700000000000001</v>
      </c>
      <c r="BL3415">
        <f t="shared" si="1765"/>
        <v>3.363</v>
      </c>
      <c r="BM3415" s="43">
        <f t="shared" si="1782"/>
        <v>41409</v>
      </c>
      <c r="BN3415" s="43">
        <f t="shared" si="1766"/>
        <v>41547</v>
      </c>
      <c r="BO3415" s="45">
        <f t="shared" si="1783"/>
        <v>0.58977900552486195</v>
      </c>
      <c r="BP3415" s="45">
        <f t="shared" si="1784"/>
        <v>3.0637516082645879</v>
      </c>
      <c r="BQ3415" s="47">
        <f t="shared" si="1785"/>
        <v>115.29665980706308</v>
      </c>
      <c r="BR3415" s="47">
        <f t="shared" si="1786"/>
        <v>129.39165237058401</v>
      </c>
    </row>
    <row r="3416" spans="6:70" x14ac:dyDescent="0.25">
      <c r="F3416" s="2">
        <v>41401</v>
      </c>
      <c r="G3416">
        <v>0.1225</v>
      </c>
      <c r="H3416" s="43">
        <v>41453</v>
      </c>
      <c r="I3416">
        <v>1.9398</v>
      </c>
      <c r="L3416" s="2">
        <v>41288</v>
      </c>
      <c r="M3416" t="str">
        <v>912828LY</v>
      </c>
      <c r="N3416">
        <v>1.0941000000000001</v>
      </c>
      <c r="O3416">
        <v>2.3220000000000001E-2</v>
      </c>
      <c r="P3416">
        <v>0.86040000000000005</v>
      </c>
      <c r="Q3416">
        <v>132.03125</v>
      </c>
      <c r="R3416">
        <f>VLOOKUP(M3416,工作表1!$A$3:$B$1000,2,FALSE)</f>
        <v>3.375</v>
      </c>
      <c r="S3416" t="str">
        <f>VLOOKUP(M3416,工作表1!$A$3:$C$1000,3,FALSE)</f>
        <v>2019/11/15</v>
      </c>
      <c r="T3416">
        <f t="shared" si="1756"/>
        <v>0.13700000000000001</v>
      </c>
      <c r="U3416">
        <f t="shared" si="1755"/>
        <v>3.238</v>
      </c>
      <c r="V3416" s="43">
        <f t="shared" si="1767"/>
        <v>41409</v>
      </c>
      <c r="W3416" s="43">
        <f t="shared" si="1757"/>
        <v>41362</v>
      </c>
      <c r="X3416" s="45">
        <f t="shared" si="1768"/>
        <v>0.56871546961325969</v>
      </c>
      <c r="Y3416" s="45">
        <f t="shared" si="1769"/>
        <v>1.2437154696132597</v>
      </c>
      <c r="Z3416" s="47">
        <f t="shared" si="1770"/>
        <v>114.2689840856516</v>
      </c>
      <c r="AA3416" s="47">
        <f t="shared" si="1771"/>
        <v>131.78931269317425</v>
      </c>
      <c r="AB3416" s="45">
        <f t="shared" si="1772"/>
        <v>1.252</v>
      </c>
      <c r="AC3416" s="2" t="str">
        <f t="shared" si="1758"/>
        <v>TY1</v>
      </c>
      <c r="AD3416">
        <f t="shared" si="1759"/>
        <v>132.03125</v>
      </c>
      <c r="AE3416">
        <f t="shared" si="1760"/>
        <v>130.96875</v>
      </c>
      <c r="AF3416" s="49">
        <f t="shared" si="1787"/>
        <v>1.0625</v>
      </c>
      <c r="AG3416" s="3">
        <f t="shared" si="1773"/>
        <v>131.78931269317425</v>
      </c>
      <c r="AH3416">
        <f t="shared" si="1774"/>
        <v>130.55568054015268</v>
      </c>
      <c r="AI3416" s="51">
        <f t="shared" si="1775"/>
        <v>1.2336321530215741</v>
      </c>
      <c r="AJ3416" s="52">
        <f t="shared" si="1776"/>
        <v>0.17113215302157414</v>
      </c>
      <c r="AK3416" s="2">
        <v>41288</v>
      </c>
      <c r="AL3416" t="str">
        <v>912828MP</v>
      </c>
      <c r="AM3416">
        <v>2.3942000000000001</v>
      </c>
      <c r="AN3416">
        <v>3.3520000000000001E-2</v>
      </c>
      <c r="AO3416">
        <v>0.87370000000000003</v>
      </c>
      <c r="AP3416">
        <v>130.96875</v>
      </c>
      <c r="AQ3416">
        <f>VLOOKUP(AL3416,工作表1!$F$3:$G$1000,2,FALSE)</f>
        <v>3.625</v>
      </c>
      <c r="AR3416" t="str">
        <f>VLOOKUP(AL3416,工作表1!$F$3:$H$1000,3,FALSE)</f>
        <v>2020/2/15</v>
      </c>
      <c r="AS3416">
        <f t="shared" si="1761"/>
        <v>0.13700000000000001</v>
      </c>
      <c r="AT3416">
        <f t="shared" si="1762"/>
        <v>3.488</v>
      </c>
      <c r="AU3416" s="43">
        <f t="shared" si="1777"/>
        <v>41320</v>
      </c>
      <c r="AV3416" s="43">
        <f t="shared" si="1763"/>
        <v>41453</v>
      </c>
      <c r="AW3416" s="45">
        <f t="shared" si="1778"/>
        <v>1.5071331521739131</v>
      </c>
      <c r="AX3416" s="45">
        <f t="shared" si="1779"/>
        <v>3.1359002754615846</v>
      </c>
      <c r="AY3416" s="47">
        <f t="shared" si="1780"/>
        <v>116.03777683983398</v>
      </c>
      <c r="AZ3416" s="47">
        <f t="shared" si="1781"/>
        <v>130.55568054015268</v>
      </c>
      <c r="BA3416" s="43"/>
      <c r="BC3416" s="2">
        <v>41285</v>
      </c>
      <c r="BD3416" t="str">
        <v>912828ND</v>
      </c>
      <c r="BE3416">
        <v>-19.2254</v>
      </c>
      <c r="BF3416">
        <v>0.90720000000000001</v>
      </c>
      <c r="BG3416">
        <v>0.86709999999999998</v>
      </c>
      <c r="BH3416">
        <v>130.84375</v>
      </c>
      <c r="BI3416">
        <f>VLOOKUP(BD3416,工作表1!$K$3:$L$1000,2,FALSE)</f>
        <v>3.5</v>
      </c>
      <c r="BJ3416" t="str">
        <f>VLOOKUP(BD3416,工作表1!$K$3:$M$1000,3,FALSE)</f>
        <v>2020/5/15</v>
      </c>
      <c r="BK3416">
        <f t="shared" si="1764"/>
        <v>0.13450000000000001</v>
      </c>
      <c r="BL3416">
        <f t="shared" si="1765"/>
        <v>3.3654999999999999</v>
      </c>
      <c r="BM3416" s="43">
        <f t="shared" si="1782"/>
        <v>41409</v>
      </c>
      <c r="BN3416" s="43">
        <f t="shared" si="1766"/>
        <v>41547</v>
      </c>
      <c r="BO3416" s="45">
        <f t="shared" si="1783"/>
        <v>0.58011049723756902</v>
      </c>
      <c r="BP3416" s="45">
        <f t="shared" si="1784"/>
        <v>3.0636721410731855</v>
      </c>
      <c r="BQ3416" s="47">
        <f t="shared" si="1785"/>
        <v>115.1710250429296</v>
      </c>
      <c r="BR3416" s="47">
        <f t="shared" si="1786"/>
        <v>129.23082505235746</v>
      </c>
    </row>
    <row r="3417" spans="6:70" x14ac:dyDescent="0.25">
      <c r="F3417" s="2">
        <v>41400</v>
      </c>
      <c r="G3417">
        <v>0.1225</v>
      </c>
      <c r="H3417" s="43">
        <v>41452</v>
      </c>
      <c r="I3417">
        <v>1.8925000000000001</v>
      </c>
      <c r="L3417" s="2">
        <v>41285</v>
      </c>
      <c r="M3417" t="str">
        <v>912828LY</v>
      </c>
      <c r="N3417">
        <v>1.2707999999999999</v>
      </c>
      <c r="O3417">
        <v>3.6800000000000001E-3</v>
      </c>
      <c r="P3417">
        <v>0.86040000000000005</v>
      </c>
      <c r="Q3417">
        <v>131.90625</v>
      </c>
      <c r="R3417">
        <f>VLOOKUP(M3417,工作表1!$A$3:$B$1000,2,FALSE)</f>
        <v>3.375</v>
      </c>
      <c r="S3417" t="str">
        <f>VLOOKUP(M3417,工作表1!$A$3:$C$1000,3,FALSE)</f>
        <v>2019/11/15</v>
      </c>
      <c r="T3417">
        <f t="shared" si="1756"/>
        <v>0.13450000000000001</v>
      </c>
      <c r="U3417">
        <f t="shared" si="1755"/>
        <v>3.2404999999999999</v>
      </c>
      <c r="V3417" s="43">
        <f t="shared" si="1767"/>
        <v>41409</v>
      </c>
      <c r="W3417" s="43">
        <f t="shared" si="1757"/>
        <v>41362</v>
      </c>
      <c r="X3417" s="45">
        <f t="shared" si="1768"/>
        <v>0.55939226519337015</v>
      </c>
      <c r="Y3417" s="45">
        <f t="shared" si="1769"/>
        <v>1.2436388405358358</v>
      </c>
      <c r="Z3417" s="47">
        <f t="shared" si="1770"/>
        <v>114.17546925604661</v>
      </c>
      <c r="AA3417" s="47">
        <f t="shared" si="1771"/>
        <v>131.66605756662437</v>
      </c>
      <c r="AB3417" s="45">
        <f t="shared" si="1772"/>
        <v>1.2707999999999999</v>
      </c>
      <c r="AC3417" s="2" t="str">
        <f t="shared" si="1758"/>
        <v>TY1</v>
      </c>
      <c r="AD3417">
        <f t="shared" si="1759"/>
        <v>131.90625</v>
      </c>
      <c r="AE3417">
        <f t="shared" si="1760"/>
        <v>130.84375</v>
      </c>
      <c r="AF3417" s="49">
        <f t="shared" si="1787"/>
        <v>1.0625</v>
      </c>
      <c r="AG3417" s="3">
        <f t="shared" si="1773"/>
        <v>131.66605756662437</v>
      </c>
      <c r="AH3417">
        <f t="shared" si="1774"/>
        <v>130.4150953950824</v>
      </c>
      <c r="AI3417" s="51">
        <f t="shared" si="1775"/>
        <v>1.2509621715419712</v>
      </c>
      <c r="AJ3417" s="52">
        <f t="shared" si="1776"/>
        <v>0.1884621715419712</v>
      </c>
      <c r="AK3417" s="2">
        <v>41285</v>
      </c>
      <c r="AL3417" t="str">
        <v>912828MP</v>
      </c>
      <c r="AM3417">
        <v>2.1741000000000001</v>
      </c>
      <c r="AN3417">
        <v>5.219E-2</v>
      </c>
      <c r="AO3417">
        <v>0.87370000000000003</v>
      </c>
      <c r="AP3417">
        <v>130.84375</v>
      </c>
      <c r="AQ3417">
        <f>VLOOKUP(AL3417,工作表1!$F$3:$G$1000,2,FALSE)</f>
        <v>3.625</v>
      </c>
      <c r="AR3417" t="str">
        <f>VLOOKUP(AL3417,工作表1!$F$3:$H$1000,3,FALSE)</f>
        <v>2020/2/15</v>
      </c>
      <c r="AS3417">
        <f t="shared" si="1761"/>
        <v>0.13450000000000001</v>
      </c>
      <c r="AT3417">
        <f t="shared" si="1762"/>
        <v>3.4904999999999999</v>
      </c>
      <c r="AU3417" s="43">
        <f t="shared" si="1777"/>
        <v>41320</v>
      </c>
      <c r="AV3417" s="43">
        <f t="shared" si="1763"/>
        <v>41453</v>
      </c>
      <c r="AW3417" s="45">
        <f t="shared" si="1778"/>
        <v>1.4972826086956521</v>
      </c>
      <c r="AX3417" s="45">
        <f t="shared" si="1779"/>
        <v>3.1359812388326382</v>
      </c>
      <c r="AY3417" s="47">
        <f t="shared" si="1780"/>
        <v>115.92811342430907</v>
      </c>
      <c r="AZ3417" s="47">
        <f t="shared" si="1781"/>
        <v>130.4150953950824</v>
      </c>
      <c r="BA3417" s="43"/>
      <c r="BC3417" s="2">
        <v>41284</v>
      </c>
      <c r="BD3417" t="str">
        <v>912828ND</v>
      </c>
      <c r="BE3417">
        <v>-18.901900000000001</v>
      </c>
      <c r="BF3417">
        <v>0.88766</v>
      </c>
      <c r="BG3417">
        <v>0.86709999999999998</v>
      </c>
      <c r="BH3417">
        <v>130.65625</v>
      </c>
      <c r="BI3417">
        <f>VLOOKUP(BD3417,工作表1!$K$3:$L$1000,2,FALSE)</f>
        <v>3.5</v>
      </c>
      <c r="BJ3417" t="str">
        <f>VLOOKUP(BD3417,工作表1!$K$3:$M$1000,3,FALSE)</f>
        <v>2020/5/15</v>
      </c>
      <c r="BK3417">
        <f t="shared" si="1764"/>
        <v>0.13400000000000001</v>
      </c>
      <c r="BL3417">
        <f t="shared" si="1765"/>
        <v>3.3660000000000001</v>
      </c>
      <c r="BM3417" s="43">
        <f t="shared" si="1782"/>
        <v>41409</v>
      </c>
      <c r="BN3417" s="43">
        <f t="shared" si="1766"/>
        <v>41547</v>
      </c>
      <c r="BO3417" s="45">
        <f t="shared" si="1783"/>
        <v>0.55110497237569056</v>
      </c>
      <c r="BP3417" s="45">
        <f t="shared" si="1784"/>
        <v>3.0634337394989783</v>
      </c>
      <c r="BQ3417" s="47">
        <f t="shared" si="1785"/>
        <v>115.0518449687949</v>
      </c>
      <c r="BR3417" s="47">
        <f t="shared" si="1786"/>
        <v>129.05134774463531</v>
      </c>
    </row>
    <row r="3418" spans="6:70" x14ac:dyDescent="0.25">
      <c r="F3418" s="2">
        <v>41397</v>
      </c>
      <c r="G3418">
        <v>0.1245</v>
      </c>
      <c r="H3418" s="43">
        <v>41451</v>
      </c>
      <c r="I3418">
        <v>1.9590000000000001</v>
      </c>
      <c r="L3418" s="2">
        <v>41284</v>
      </c>
      <c r="M3418" t="str">
        <v>912828LY</v>
      </c>
      <c r="N3418">
        <v>1.0630999999999999</v>
      </c>
      <c r="O3418">
        <v>3.3599999999999998E-2</v>
      </c>
      <c r="P3418">
        <v>0.86040000000000005</v>
      </c>
      <c r="Q3418">
        <v>131.71875</v>
      </c>
      <c r="R3418">
        <f>VLOOKUP(M3418,工作表1!$A$3:$B$1000,2,FALSE)</f>
        <v>3.375</v>
      </c>
      <c r="S3418" t="str">
        <f>VLOOKUP(M3418,工作表1!$A$3:$C$1000,3,FALSE)</f>
        <v>2019/11/15</v>
      </c>
      <c r="T3418">
        <f t="shared" si="1756"/>
        <v>0.13400000000000001</v>
      </c>
      <c r="U3418">
        <f t="shared" si="1755"/>
        <v>3.2410000000000001</v>
      </c>
      <c r="V3418" s="43">
        <f t="shared" si="1767"/>
        <v>41409</v>
      </c>
      <c r="W3418" s="43">
        <f t="shared" si="1757"/>
        <v>41362</v>
      </c>
      <c r="X3418" s="45">
        <f t="shared" si="1768"/>
        <v>0.53142265193370164</v>
      </c>
      <c r="Y3418" s="45">
        <f t="shared" si="1769"/>
        <v>1.2434089533035646</v>
      </c>
      <c r="Z3418" s="47">
        <f t="shared" si="1770"/>
        <v>114.03435148495686</v>
      </c>
      <c r="AA3418" s="47">
        <f t="shared" si="1771"/>
        <v>131.45998419838114</v>
      </c>
      <c r="AB3418" s="45">
        <f t="shared" si="1772"/>
        <v>1.2989999999999999</v>
      </c>
      <c r="AC3418" s="2" t="str">
        <f t="shared" si="1758"/>
        <v>TY1</v>
      </c>
      <c r="AD3418">
        <f t="shared" si="1759"/>
        <v>131.71875</v>
      </c>
      <c r="AE3418">
        <f t="shared" si="1760"/>
        <v>130.65625</v>
      </c>
      <c r="AF3418" s="49">
        <f t="shared" si="1787"/>
        <v>1.0625</v>
      </c>
      <c r="AG3418" s="3">
        <f t="shared" si="1773"/>
        <v>131.45998419838114</v>
      </c>
      <c r="AH3418">
        <f t="shared" si="1774"/>
        <v>130.2314035635693</v>
      </c>
      <c r="AI3418" s="51">
        <f t="shared" si="1775"/>
        <v>1.2285806348118342</v>
      </c>
      <c r="AJ3418" s="52">
        <f t="shared" si="1776"/>
        <v>0.16608063481183422</v>
      </c>
      <c r="AK3418" s="2">
        <v>41284</v>
      </c>
      <c r="AL3418" t="str">
        <v>912828MP</v>
      </c>
      <c r="AM3418">
        <v>2.5228000000000002</v>
      </c>
      <c r="AN3418">
        <v>3.4169999999999999E-2</v>
      </c>
      <c r="AO3418">
        <v>0.87370000000000003</v>
      </c>
      <c r="AP3418">
        <v>130.65625</v>
      </c>
      <c r="AQ3418">
        <f>VLOOKUP(AL3418,工作表1!$F$3:$G$1000,2,FALSE)</f>
        <v>3.625</v>
      </c>
      <c r="AR3418" t="str">
        <f>VLOOKUP(AL3418,工作表1!$F$3:$H$1000,3,FALSE)</f>
        <v>2020/2/15</v>
      </c>
      <c r="AS3418">
        <f t="shared" si="1761"/>
        <v>0.13400000000000001</v>
      </c>
      <c r="AT3418">
        <f t="shared" si="1762"/>
        <v>3.4910000000000001</v>
      </c>
      <c r="AU3418" s="43">
        <f t="shared" si="1777"/>
        <v>41320</v>
      </c>
      <c r="AV3418" s="43">
        <f t="shared" si="1763"/>
        <v>41453</v>
      </c>
      <c r="AW3418" s="45">
        <f t="shared" si="1778"/>
        <v>1.4677309782608696</v>
      </c>
      <c r="AX3418" s="45">
        <f t="shared" si="1779"/>
        <v>3.136224128945801</v>
      </c>
      <c r="AY3418" s="47">
        <f t="shared" si="1780"/>
        <v>115.80393601495169</v>
      </c>
      <c r="AZ3418" s="47">
        <f t="shared" si="1781"/>
        <v>130.2314035635693</v>
      </c>
      <c r="BA3418" s="43"/>
      <c r="BC3418" s="2">
        <v>41283</v>
      </c>
      <c r="BD3418" t="str">
        <v>912828ND</v>
      </c>
      <c r="BE3418">
        <v>-20.085899999999999</v>
      </c>
      <c r="BF3418">
        <v>0.92723</v>
      </c>
      <c r="BG3418">
        <v>0.86709999999999998</v>
      </c>
      <c r="BH3418">
        <v>131.03125</v>
      </c>
      <c r="BI3418">
        <f>VLOOKUP(BD3418,工作表1!$K$3:$L$1000,2,FALSE)</f>
        <v>3.5</v>
      </c>
      <c r="BJ3418" t="str">
        <f>VLOOKUP(BD3418,工作表1!$K$3:$M$1000,3,FALSE)</f>
        <v>2020/5/15</v>
      </c>
      <c r="BK3418">
        <f t="shared" si="1764"/>
        <v>0.13950000000000001</v>
      </c>
      <c r="BL3418">
        <f t="shared" si="1765"/>
        <v>3.3605</v>
      </c>
      <c r="BM3418" s="43">
        <f t="shared" si="1782"/>
        <v>41409</v>
      </c>
      <c r="BN3418" s="43">
        <f t="shared" si="1766"/>
        <v>41547</v>
      </c>
      <c r="BO3418" s="45">
        <f t="shared" si="1783"/>
        <v>0.54143646408839774</v>
      </c>
      <c r="BP3418" s="45">
        <f t="shared" si="1784"/>
        <v>3.063354272307576</v>
      </c>
      <c r="BQ3418" s="47">
        <f t="shared" si="1785"/>
        <v>115.34811713439893</v>
      </c>
      <c r="BR3418" s="47">
        <f t="shared" si="1786"/>
        <v>129.38379140215648</v>
      </c>
    </row>
    <row r="3419" spans="6:70" x14ac:dyDescent="0.25">
      <c r="F3419" s="2">
        <v>41396</v>
      </c>
      <c r="G3419">
        <v>0.126</v>
      </c>
      <c r="H3419" s="43">
        <v>41450</v>
      </c>
      <c r="I3419">
        <v>2.0356999999999998</v>
      </c>
      <c r="L3419" s="2">
        <v>41283</v>
      </c>
      <c r="M3419" t="str">
        <v>912828LY</v>
      </c>
      <c r="N3419">
        <v>1.3242</v>
      </c>
      <c r="O3419">
        <v>2.8999999999999998E-3</v>
      </c>
      <c r="P3419">
        <v>0.86040000000000005</v>
      </c>
      <c r="Q3419">
        <v>132.0625</v>
      </c>
      <c r="R3419">
        <f>VLOOKUP(M3419,工作表1!$A$3:$B$1000,2,FALSE)</f>
        <v>3.375</v>
      </c>
      <c r="S3419" t="str">
        <f>VLOOKUP(M3419,工作表1!$A$3:$C$1000,3,FALSE)</f>
        <v>2019/11/15</v>
      </c>
      <c r="T3419">
        <f t="shared" si="1756"/>
        <v>0.13950000000000001</v>
      </c>
      <c r="U3419">
        <f t="shared" si="1755"/>
        <v>3.2355</v>
      </c>
      <c r="V3419" s="43">
        <f t="shared" si="1767"/>
        <v>41409</v>
      </c>
      <c r="W3419" s="43">
        <f t="shared" si="1757"/>
        <v>41362</v>
      </c>
      <c r="X3419" s="45">
        <f t="shared" si="1768"/>
        <v>0.5220994475138121</v>
      </c>
      <c r="Y3419" s="45">
        <f t="shared" si="1769"/>
        <v>1.2433323242261409</v>
      </c>
      <c r="Z3419" s="47">
        <f t="shared" si="1770"/>
        <v>114.34706760874685</v>
      </c>
      <c r="AA3419" s="47">
        <f t="shared" si="1771"/>
        <v>131.81084364135381</v>
      </c>
      <c r="AB3419" s="45">
        <f t="shared" si="1772"/>
        <v>1.2612000000000001</v>
      </c>
      <c r="AC3419" s="2" t="str">
        <f t="shared" si="1758"/>
        <v>TY1</v>
      </c>
      <c r="AD3419">
        <f t="shared" si="1759"/>
        <v>132.0625</v>
      </c>
      <c r="AE3419">
        <f t="shared" si="1760"/>
        <v>131.03125</v>
      </c>
      <c r="AF3419" s="49">
        <f t="shared" si="1787"/>
        <v>1.03125</v>
      </c>
      <c r="AG3419" s="3">
        <f t="shared" si="1773"/>
        <v>131.81084364135381</v>
      </c>
      <c r="AH3419">
        <f t="shared" si="1774"/>
        <v>130.55935552639613</v>
      </c>
      <c r="AI3419" s="51">
        <f t="shared" si="1775"/>
        <v>1.2514881149576809</v>
      </c>
      <c r="AJ3419" s="52">
        <f t="shared" si="1776"/>
        <v>0.22023811495768086</v>
      </c>
      <c r="AK3419" s="2">
        <v>41283</v>
      </c>
      <c r="AL3419" t="str">
        <v>912828MP</v>
      </c>
      <c r="AM3419">
        <v>1.2497</v>
      </c>
      <c r="AN3419">
        <v>0.10836999999999999</v>
      </c>
      <c r="AO3419">
        <v>0.87370000000000003</v>
      </c>
      <c r="AP3419">
        <v>131.03125</v>
      </c>
      <c r="AQ3419">
        <f>VLOOKUP(AL3419,工作表1!$F$3:$G$1000,2,FALSE)</f>
        <v>3.625</v>
      </c>
      <c r="AR3419" t="str">
        <f>VLOOKUP(AL3419,工作表1!$F$3:$H$1000,3,FALSE)</f>
        <v>2020/2/15</v>
      </c>
      <c r="AS3419">
        <f t="shared" si="1761"/>
        <v>0.13950000000000001</v>
      </c>
      <c r="AT3419">
        <f t="shared" si="1762"/>
        <v>3.4855</v>
      </c>
      <c r="AU3419" s="43">
        <f t="shared" si="1777"/>
        <v>41320</v>
      </c>
      <c r="AV3419" s="43">
        <f t="shared" si="1763"/>
        <v>41453</v>
      </c>
      <c r="AW3419" s="45">
        <f t="shared" si="1778"/>
        <v>1.4578804347826086</v>
      </c>
      <c r="AX3419" s="45">
        <f t="shared" si="1779"/>
        <v>3.1363050923168552</v>
      </c>
      <c r="AY3419" s="47">
        <f t="shared" si="1780"/>
        <v>116.09991402615204</v>
      </c>
      <c r="AZ3419" s="47">
        <f t="shared" si="1781"/>
        <v>130.55935552639613</v>
      </c>
      <c r="BA3419" s="43"/>
      <c r="BC3419" s="2">
        <v>41282</v>
      </c>
      <c r="BD3419" t="str">
        <v>912828ND</v>
      </c>
      <c r="BE3419">
        <v>-20.748899999999999</v>
      </c>
      <c r="BF3419">
        <v>0.95026999999999995</v>
      </c>
      <c r="BG3419">
        <v>0.86709999999999998</v>
      </c>
      <c r="BH3419">
        <v>130.828125</v>
      </c>
      <c r="BI3419">
        <f>VLOOKUP(BD3419,工作表1!$K$3:$L$1000,2,FALSE)</f>
        <v>3.5</v>
      </c>
      <c r="BJ3419" t="str">
        <f>VLOOKUP(BD3419,工作表1!$K$3:$M$1000,3,FALSE)</f>
        <v>2020/5/15</v>
      </c>
      <c r="BK3419">
        <f t="shared" si="1764"/>
        <v>0.14349999999999999</v>
      </c>
      <c r="BL3419">
        <f t="shared" si="1765"/>
        <v>3.3565</v>
      </c>
      <c r="BM3419" s="43">
        <f t="shared" si="1782"/>
        <v>41409</v>
      </c>
      <c r="BN3419" s="43">
        <f t="shared" si="1766"/>
        <v>41547</v>
      </c>
      <c r="BO3419" s="45">
        <f t="shared" si="1783"/>
        <v>0.53176795580110503</v>
      </c>
      <c r="BP3419" s="45">
        <f t="shared" si="1784"/>
        <v>3.0632748051161736</v>
      </c>
      <c r="BQ3419" s="47">
        <f t="shared" si="1785"/>
        <v>115.16024954175042</v>
      </c>
      <c r="BR3419" s="47">
        <f t="shared" si="1786"/>
        <v>129.1566580758269</v>
      </c>
    </row>
    <row r="3420" spans="6:70" x14ac:dyDescent="0.25">
      <c r="F3420" s="2">
        <v>41395</v>
      </c>
      <c r="G3420">
        <v>0.1231</v>
      </c>
      <c r="H3420" s="43">
        <v>41449</v>
      </c>
      <c r="I3420">
        <v>1.9807999999999999</v>
      </c>
      <c r="L3420" s="2">
        <v>41282</v>
      </c>
      <c r="M3420" t="str">
        <v>912828LY</v>
      </c>
      <c r="N3420">
        <v>0.73550000000000004</v>
      </c>
      <c r="O3420">
        <v>9.1630000000000003E-2</v>
      </c>
      <c r="P3420">
        <v>0.86040000000000005</v>
      </c>
      <c r="Q3420">
        <v>131.859375</v>
      </c>
      <c r="R3420">
        <f>VLOOKUP(M3420,工作表1!$A$3:$B$1000,2,FALSE)</f>
        <v>3.375</v>
      </c>
      <c r="S3420" t="str">
        <f>VLOOKUP(M3420,工作表1!$A$3:$C$1000,3,FALSE)</f>
        <v>2019/11/15</v>
      </c>
      <c r="T3420">
        <f t="shared" si="1756"/>
        <v>0.14349999999999999</v>
      </c>
      <c r="U3420">
        <f t="shared" si="1755"/>
        <v>3.2315</v>
      </c>
      <c r="V3420" s="43">
        <f t="shared" si="1767"/>
        <v>41409</v>
      </c>
      <c r="W3420" s="43">
        <f t="shared" si="1757"/>
        <v>41362</v>
      </c>
      <c r="X3420" s="45">
        <f t="shared" si="1768"/>
        <v>0.51277624309392267</v>
      </c>
      <c r="Y3420" s="45">
        <f t="shared" si="1769"/>
        <v>1.2432556951487173</v>
      </c>
      <c r="Z3420" s="47">
        <f t="shared" si="1770"/>
        <v>114.15864418198431</v>
      </c>
      <c r="AA3420" s="47">
        <f t="shared" si="1771"/>
        <v>131.57890652265323</v>
      </c>
      <c r="AB3420" s="45">
        <f t="shared" si="1772"/>
        <v>1.28</v>
      </c>
      <c r="AC3420" s="2" t="str">
        <f t="shared" si="1758"/>
        <v>TY1</v>
      </c>
      <c r="AD3420">
        <f t="shared" si="1759"/>
        <v>131.859375</v>
      </c>
      <c r="AE3420">
        <f t="shared" si="1760"/>
        <v>130.828125</v>
      </c>
      <c r="AF3420" s="49">
        <f t="shared" si="1787"/>
        <v>1.03125</v>
      </c>
      <c r="AG3420" s="3">
        <f t="shared" si="1773"/>
        <v>131.57890652265323</v>
      </c>
      <c r="AH3420">
        <f t="shared" si="1774"/>
        <v>130.35103349749201</v>
      </c>
      <c r="AI3420" s="51">
        <f t="shared" si="1775"/>
        <v>1.227873025161216</v>
      </c>
      <c r="AJ3420" s="52">
        <f t="shared" si="1776"/>
        <v>0.19662302516121599</v>
      </c>
      <c r="AK3420" s="2">
        <v>41282</v>
      </c>
      <c r="AL3420" t="str">
        <v>912828MP</v>
      </c>
      <c r="AM3420">
        <v>1.1274</v>
      </c>
      <c r="AN3420">
        <v>0.11566</v>
      </c>
      <c r="AO3420">
        <v>0.87370000000000003</v>
      </c>
      <c r="AP3420">
        <v>130.828125</v>
      </c>
      <c r="AQ3420">
        <f>VLOOKUP(AL3420,工作表1!$F$3:$G$1000,2,FALSE)</f>
        <v>3.625</v>
      </c>
      <c r="AR3420" t="str">
        <f>VLOOKUP(AL3420,工作表1!$F$3:$H$1000,3,FALSE)</f>
        <v>2020/2/15</v>
      </c>
      <c r="AS3420">
        <f t="shared" si="1761"/>
        <v>0.14349999999999999</v>
      </c>
      <c r="AT3420">
        <f t="shared" si="1762"/>
        <v>3.4815</v>
      </c>
      <c r="AU3420" s="43">
        <f t="shared" si="1777"/>
        <v>41320</v>
      </c>
      <c r="AV3420" s="43">
        <f t="shared" si="1763"/>
        <v>41453</v>
      </c>
      <c r="AW3420" s="45">
        <f t="shared" si="1778"/>
        <v>1.4480298913043479</v>
      </c>
      <c r="AX3420" s="45">
        <f t="shared" si="1779"/>
        <v>3.1363860556879093</v>
      </c>
      <c r="AY3420" s="47">
        <f t="shared" si="1780"/>
        <v>115.92802722855481</v>
      </c>
      <c r="AZ3420" s="47">
        <f t="shared" si="1781"/>
        <v>130.35103349749201</v>
      </c>
      <c r="BA3420" s="43"/>
      <c r="BC3420" s="2">
        <v>41281</v>
      </c>
      <c r="BD3420" t="str">
        <v>912828ND</v>
      </c>
      <c r="BE3420">
        <v>-20.0428</v>
      </c>
      <c r="BF3420">
        <v>0.93281000000000003</v>
      </c>
      <c r="BG3420">
        <v>0.86709999999999998</v>
      </c>
      <c r="BH3420">
        <v>130.53125</v>
      </c>
      <c r="BI3420">
        <f>VLOOKUP(BD3420,工作表1!$K$3:$L$1000,2,FALSE)</f>
        <v>3.5</v>
      </c>
      <c r="BJ3420" t="str">
        <f>VLOOKUP(BD3420,工作表1!$K$3:$M$1000,3,FALSE)</f>
        <v>2020/5/15</v>
      </c>
      <c r="BK3420">
        <f t="shared" si="1764"/>
        <v>0.14349999999999999</v>
      </c>
      <c r="BL3420">
        <f t="shared" si="1765"/>
        <v>3.3565</v>
      </c>
      <c r="BM3420" s="43">
        <f t="shared" si="1782"/>
        <v>41409</v>
      </c>
      <c r="BN3420" s="43">
        <f t="shared" si="1766"/>
        <v>41547</v>
      </c>
      <c r="BO3420" s="45">
        <f t="shared" si="1783"/>
        <v>0.52209944751381221</v>
      </c>
      <c r="BP3420" s="45">
        <f t="shared" si="1784"/>
        <v>3.0631953379247712</v>
      </c>
      <c r="BQ3420" s="47">
        <f t="shared" si="1785"/>
        <v>114.92009180475745</v>
      </c>
      <c r="BR3420" s="47">
        <f t="shared" si="1786"/>
        <v>128.86585001005932</v>
      </c>
    </row>
    <row r="3421" spans="6:70" x14ac:dyDescent="0.25">
      <c r="F3421" s="2">
        <v>41394</v>
      </c>
      <c r="G3421">
        <v>0.1225</v>
      </c>
      <c r="H3421" s="43">
        <v>41446</v>
      </c>
      <c r="I3421">
        <v>1.9633</v>
      </c>
      <c r="L3421" s="2">
        <v>41281</v>
      </c>
      <c r="M3421" t="str">
        <v>912828LY</v>
      </c>
      <c r="N3421">
        <v>1.2151000000000001</v>
      </c>
      <c r="O3421">
        <v>3.5249999999999997E-2</v>
      </c>
      <c r="P3421">
        <v>0.86040000000000005</v>
      </c>
      <c r="Q3421">
        <v>131.578125</v>
      </c>
      <c r="R3421">
        <f>VLOOKUP(M3421,工作表1!$A$3:$B$1000,2,FALSE)</f>
        <v>3.375</v>
      </c>
      <c r="S3421" t="str">
        <f>VLOOKUP(M3421,工作表1!$A$3:$C$1000,3,FALSE)</f>
        <v>2019/11/15</v>
      </c>
      <c r="T3421">
        <f t="shared" si="1756"/>
        <v>0.14349999999999999</v>
      </c>
      <c r="U3421">
        <f t="shared" si="1755"/>
        <v>3.2315</v>
      </c>
      <c r="V3421" s="43">
        <f t="shared" si="1767"/>
        <v>41409</v>
      </c>
      <c r="W3421" s="43">
        <f t="shared" si="1757"/>
        <v>41362</v>
      </c>
      <c r="X3421" s="45">
        <f t="shared" si="1768"/>
        <v>0.50345303867403313</v>
      </c>
      <c r="Y3421" s="45">
        <f t="shared" si="1769"/>
        <v>1.2431790660712934</v>
      </c>
      <c r="Z3421" s="47">
        <f t="shared" si="1770"/>
        <v>113.9401317925449</v>
      </c>
      <c r="AA3421" s="47">
        <f t="shared" si="1771"/>
        <v>131.31099122015033</v>
      </c>
      <c r="AB3421" s="45">
        <f t="shared" si="1772"/>
        <v>1.3059000000000001</v>
      </c>
      <c r="AC3421" s="2" t="str">
        <f t="shared" si="1758"/>
        <v>TY1</v>
      </c>
      <c r="AD3421">
        <f t="shared" si="1759"/>
        <v>131.578125</v>
      </c>
      <c r="AE3421">
        <f t="shared" si="1760"/>
        <v>130.53125</v>
      </c>
      <c r="AF3421" s="49">
        <f t="shared" si="1787"/>
        <v>1.046875</v>
      </c>
      <c r="AG3421" s="3">
        <f t="shared" si="1773"/>
        <v>131.31099122015033</v>
      </c>
      <c r="AH3421">
        <f t="shared" si="1774"/>
        <v>130.06890527671555</v>
      </c>
      <c r="AI3421" s="51">
        <f t="shared" si="1775"/>
        <v>1.2420859434347733</v>
      </c>
      <c r="AJ3421" s="52">
        <f t="shared" si="1776"/>
        <v>0.1952109434347733</v>
      </c>
      <c r="AK3421" s="2">
        <v>41281</v>
      </c>
      <c r="AL3421" t="str">
        <v>912828MP</v>
      </c>
      <c r="AM3421">
        <v>1.8004</v>
      </c>
      <c r="AN3421">
        <v>8.7650000000000006E-2</v>
      </c>
      <c r="AO3421">
        <v>0.87370000000000003</v>
      </c>
      <c r="AP3421">
        <v>130.53125</v>
      </c>
      <c r="AQ3421">
        <f>VLOOKUP(AL3421,工作表1!$F$3:$G$1000,2,FALSE)</f>
        <v>3.625</v>
      </c>
      <c r="AR3421" t="str">
        <f>VLOOKUP(AL3421,工作表1!$F$3:$H$1000,3,FALSE)</f>
        <v>2020/2/15</v>
      </c>
      <c r="AS3421">
        <f t="shared" si="1761"/>
        <v>0.14349999999999999</v>
      </c>
      <c r="AT3421">
        <f t="shared" si="1762"/>
        <v>3.4815</v>
      </c>
      <c r="AU3421" s="43">
        <f t="shared" si="1777"/>
        <v>41320</v>
      </c>
      <c r="AV3421" s="43">
        <f t="shared" si="1763"/>
        <v>41453</v>
      </c>
      <c r="AW3421" s="45">
        <f t="shared" si="1778"/>
        <v>1.4381793478260869</v>
      </c>
      <c r="AX3421" s="45">
        <f t="shared" si="1779"/>
        <v>3.1364670190589639</v>
      </c>
      <c r="AY3421" s="47">
        <f t="shared" si="1780"/>
        <v>115.69353373889652</v>
      </c>
      <c r="AZ3421" s="47">
        <f t="shared" si="1781"/>
        <v>130.06890527671555</v>
      </c>
      <c r="BA3421" s="43"/>
      <c r="BC3421" s="2">
        <v>41278</v>
      </c>
      <c r="BD3421" t="str">
        <v>912828ND</v>
      </c>
      <c r="BE3421">
        <v>-20.737100000000002</v>
      </c>
      <c r="BF3421">
        <v>0.95111000000000001</v>
      </c>
      <c r="BG3421">
        <v>0.86709999999999998</v>
      </c>
      <c r="BH3421">
        <v>130.46875</v>
      </c>
      <c r="BI3421">
        <f>VLOOKUP(BD3421,工作表1!$K$3:$L$1000,2,FALSE)</f>
        <v>3.5</v>
      </c>
      <c r="BJ3421" t="str">
        <f>VLOOKUP(BD3421,工作表1!$K$3:$M$1000,3,FALSE)</f>
        <v>2020/5/15</v>
      </c>
      <c r="BK3421">
        <f t="shared" si="1764"/>
        <v>0.14549999999999999</v>
      </c>
      <c r="BL3421">
        <f t="shared" si="1765"/>
        <v>3.3544999999999998</v>
      </c>
      <c r="BM3421" s="43">
        <f t="shared" si="1782"/>
        <v>41409</v>
      </c>
      <c r="BN3421" s="43">
        <f t="shared" si="1766"/>
        <v>41547</v>
      </c>
      <c r="BO3421" s="45">
        <f t="shared" si="1783"/>
        <v>0.51243093922651928</v>
      </c>
      <c r="BP3421" s="45">
        <f t="shared" si="1784"/>
        <v>3.0631158707333688</v>
      </c>
      <c r="BQ3421" s="47">
        <f t="shared" si="1785"/>
        <v>114.85716920356823</v>
      </c>
      <c r="BR3421" s="47">
        <f t="shared" si="1786"/>
        <v>128.78114610019247</v>
      </c>
    </row>
    <row r="3422" spans="6:70" x14ac:dyDescent="0.25">
      <c r="F3422" s="2">
        <v>41393</v>
      </c>
      <c r="G3422">
        <v>0.122</v>
      </c>
      <c r="H3422" s="43">
        <v>41445</v>
      </c>
      <c r="I3422">
        <v>1.8347</v>
      </c>
      <c r="L3422" s="2">
        <v>41278</v>
      </c>
      <c r="M3422" t="str">
        <v>912828LY</v>
      </c>
      <c r="N3422">
        <v>0.15759999999999999</v>
      </c>
      <c r="O3422">
        <v>0.16733999999999999</v>
      </c>
      <c r="P3422">
        <v>0.86040000000000005</v>
      </c>
      <c r="Q3422">
        <v>131.515625</v>
      </c>
      <c r="R3422">
        <f>VLOOKUP(M3422,工作表1!$A$3:$B$1000,2,FALSE)</f>
        <v>3.375</v>
      </c>
      <c r="S3422" t="str">
        <f>VLOOKUP(M3422,工作表1!$A$3:$C$1000,3,FALSE)</f>
        <v>2019/11/15</v>
      </c>
      <c r="T3422">
        <f t="shared" si="1756"/>
        <v>0.14549999999999999</v>
      </c>
      <c r="U3422">
        <f t="shared" si="1755"/>
        <v>3.2294999999999998</v>
      </c>
      <c r="V3422" s="43">
        <f t="shared" si="1767"/>
        <v>41409</v>
      </c>
      <c r="W3422" s="43">
        <f t="shared" si="1757"/>
        <v>41362</v>
      </c>
      <c r="X3422" s="45">
        <f t="shared" si="1768"/>
        <v>0.49412983425414359</v>
      </c>
      <c r="Y3422" s="45">
        <f t="shared" si="1769"/>
        <v>1.2431024369938695</v>
      </c>
      <c r="Z3422" s="47">
        <f t="shared" si="1770"/>
        <v>113.85983414862041</v>
      </c>
      <c r="AA3422" s="47">
        <f t="shared" si="1771"/>
        <v>131.20423903423844</v>
      </c>
      <c r="AB3422" s="45">
        <f t="shared" si="1772"/>
        <v>1.3035000000000001</v>
      </c>
      <c r="AC3422" s="2" t="str">
        <f t="shared" si="1758"/>
        <v>TY1</v>
      </c>
      <c r="AD3422">
        <f t="shared" si="1759"/>
        <v>131.515625</v>
      </c>
      <c r="AE3422">
        <f t="shared" si="1760"/>
        <v>130.46875</v>
      </c>
      <c r="AF3422" s="49">
        <f t="shared" si="1787"/>
        <v>1.046875</v>
      </c>
      <c r="AG3422" s="3">
        <f t="shared" si="1773"/>
        <v>131.20423903423844</v>
      </c>
      <c r="AH3422">
        <f t="shared" si="1774"/>
        <v>129.9841073207977</v>
      </c>
      <c r="AI3422" s="51">
        <f t="shared" si="1775"/>
        <v>1.2201317134407361</v>
      </c>
      <c r="AJ3422" s="52">
        <f t="shared" si="1776"/>
        <v>0.17325671344073612</v>
      </c>
      <c r="AK3422" s="2">
        <v>41278</v>
      </c>
      <c r="AL3422" t="str">
        <v>912828MP</v>
      </c>
      <c r="AM3422">
        <v>1.1617999999999999</v>
      </c>
      <c r="AN3422">
        <v>0.1193</v>
      </c>
      <c r="AO3422">
        <v>0.87370000000000003</v>
      </c>
      <c r="AP3422">
        <v>130.46875</v>
      </c>
      <c r="AQ3422">
        <f>VLOOKUP(AL3422,工作表1!$F$3:$G$1000,2,FALSE)</f>
        <v>3.625</v>
      </c>
      <c r="AR3422" t="str">
        <f>VLOOKUP(AL3422,工作表1!$F$3:$H$1000,3,FALSE)</f>
        <v>2020/2/15</v>
      </c>
      <c r="AS3422">
        <f t="shared" si="1761"/>
        <v>0.14549999999999999</v>
      </c>
      <c r="AT3422">
        <f t="shared" si="1762"/>
        <v>3.4794999999999998</v>
      </c>
      <c r="AU3422" s="43">
        <f t="shared" si="1777"/>
        <v>41320</v>
      </c>
      <c r="AV3422" s="43">
        <f t="shared" si="1763"/>
        <v>41453</v>
      </c>
      <c r="AW3422" s="45">
        <f t="shared" si="1778"/>
        <v>1.4283288043478259</v>
      </c>
      <c r="AX3422" s="45">
        <f t="shared" si="1779"/>
        <v>3.1365479824300175</v>
      </c>
      <c r="AY3422" s="47">
        <f t="shared" si="1780"/>
        <v>115.63049214608964</v>
      </c>
      <c r="AZ3422" s="47">
        <f t="shared" si="1781"/>
        <v>129.9841073207977</v>
      </c>
      <c r="BA3422" s="43"/>
      <c r="BC3422" s="2">
        <v>41277</v>
      </c>
      <c r="BD3422" t="str">
        <v>912828ND</v>
      </c>
      <c r="BE3422">
        <v>-20.4376</v>
      </c>
      <c r="BF3422">
        <v>0.93062999999999996</v>
      </c>
      <c r="BG3422">
        <v>0.86709999999999998</v>
      </c>
      <c r="BH3422">
        <v>130.625</v>
      </c>
      <c r="BI3422">
        <f>VLOOKUP(BD3422,工作表1!$K$3:$L$1000,2,FALSE)</f>
        <v>3.5</v>
      </c>
      <c r="BJ3422" t="str">
        <f>VLOOKUP(BD3422,工作表1!$K$3:$M$1000,3,FALSE)</f>
        <v>2020/5/15</v>
      </c>
      <c r="BK3422">
        <f t="shared" si="1764"/>
        <v>0.14549999999999999</v>
      </c>
      <c r="BL3422">
        <f t="shared" si="1765"/>
        <v>3.3544999999999998</v>
      </c>
      <c r="BM3422" s="43">
        <f t="shared" si="1782"/>
        <v>41409</v>
      </c>
      <c r="BN3422" s="43">
        <f t="shared" si="1766"/>
        <v>41547</v>
      </c>
      <c r="BO3422" s="45">
        <f t="shared" si="1783"/>
        <v>0.48342541436464093</v>
      </c>
      <c r="BP3422" s="45">
        <f t="shared" si="1784"/>
        <v>3.0628774691591611</v>
      </c>
      <c r="BQ3422" s="47">
        <f t="shared" si="1785"/>
        <v>115.03511565517582</v>
      </c>
      <c r="BR3422" s="47">
        <f t="shared" si="1786"/>
        <v>128.94486113625749</v>
      </c>
    </row>
    <row r="3423" spans="6:70" x14ac:dyDescent="0.25">
      <c r="F3423" s="2">
        <v>41390</v>
      </c>
      <c r="G3423">
        <v>0.1285</v>
      </c>
      <c r="H3423" s="43">
        <v>41444</v>
      </c>
      <c r="I3423">
        <v>1.7807999999999999</v>
      </c>
      <c r="L3423" s="2">
        <v>41277</v>
      </c>
      <c r="M3423" t="str">
        <v>912828LY</v>
      </c>
      <c r="N3423">
        <v>1.343</v>
      </c>
      <c r="O3423">
        <v>3.1640000000000001E-2</v>
      </c>
      <c r="P3423">
        <v>0.86040000000000005</v>
      </c>
      <c r="Q3423">
        <v>131.625</v>
      </c>
      <c r="R3423">
        <f>VLOOKUP(M3423,工作表1!$A$3:$B$1000,2,FALSE)</f>
        <v>3.375</v>
      </c>
      <c r="S3423" t="str">
        <f>VLOOKUP(M3423,工作表1!$A$3:$C$1000,3,FALSE)</f>
        <v>2019/11/15</v>
      </c>
      <c r="T3423">
        <f t="shared" si="1756"/>
        <v>0.14549999999999999</v>
      </c>
      <c r="U3423">
        <f t="shared" si="1755"/>
        <v>3.2294999999999998</v>
      </c>
      <c r="V3423" s="43">
        <f t="shared" si="1767"/>
        <v>41409</v>
      </c>
      <c r="W3423" s="43">
        <f t="shared" si="1757"/>
        <v>41362</v>
      </c>
      <c r="X3423" s="45">
        <f t="shared" si="1768"/>
        <v>0.46616022099447518</v>
      </c>
      <c r="Y3423" s="45">
        <f t="shared" si="1769"/>
        <v>1.2428725497615984</v>
      </c>
      <c r="Z3423" s="47">
        <f t="shared" si="1770"/>
        <v>114.01820909131509</v>
      </c>
      <c r="AA3423" s="47">
        <f t="shared" si="1771"/>
        <v>131.34648194318669</v>
      </c>
      <c r="AB3423" s="45">
        <f t="shared" si="1772"/>
        <v>1.3174999999999999</v>
      </c>
      <c r="AC3423" s="2" t="str">
        <f t="shared" si="1758"/>
        <v>TY1</v>
      </c>
      <c r="AD3423">
        <f t="shared" si="1759"/>
        <v>131.625</v>
      </c>
      <c r="AE3423">
        <f t="shared" si="1760"/>
        <v>130.625</v>
      </c>
      <c r="AF3423" s="49">
        <f t="shared" si="1787"/>
        <v>1</v>
      </c>
      <c r="AG3423" s="3">
        <f t="shared" si="1773"/>
        <v>131.34648194318669</v>
      </c>
      <c r="AH3423">
        <f t="shared" si="1774"/>
        <v>130.10438245256103</v>
      </c>
      <c r="AI3423" s="51">
        <f t="shared" si="1775"/>
        <v>1.2420994906256624</v>
      </c>
      <c r="AJ3423" s="52">
        <f t="shared" si="1776"/>
        <v>0.24209949062566238</v>
      </c>
      <c r="AK3423" s="2">
        <v>41277</v>
      </c>
      <c r="AL3423" t="str">
        <v>912828MP</v>
      </c>
      <c r="AM3423">
        <v>0.40860000000000002</v>
      </c>
      <c r="AN3423">
        <v>0.16231999999999999</v>
      </c>
      <c r="AO3423">
        <v>0.87370000000000003</v>
      </c>
      <c r="AP3423">
        <v>130.625</v>
      </c>
      <c r="AQ3423">
        <f>VLOOKUP(AL3423,工作表1!$F$3:$G$1000,2,FALSE)</f>
        <v>3.625</v>
      </c>
      <c r="AR3423" t="str">
        <f>VLOOKUP(AL3423,工作表1!$F$3:$H$1000,3,FALSE)</f>
        <v>2020/2/15</v>
      </c>
      <c r="AS3423">
        <f t="shared" si="1761"/>
        <v>0.14549999999999999</v>
      </c>
      <c r="AT3423">
        <f t="shared" si="1762"/>
        <v>3.4794999999999998</v>
      </c>
      <c r="AU3423" s="43">
        <f t="shared" si="1777"/>
        <v>41320</v>
      </c>
      <c r="AV3423" s="43">
        <f t="shared" si="1763"/>
        <v>41453</v>
      </c>
      <c r="AW3423" s="45">
        <f t="shared" si="1778"/>
        <v>1.3987771739130435</v>
      </c>
      <c r="AX3423" s="45">
        <f t="shared" si="1779"/>
        <v>3.1367908725431803</v>
      </c>
      <c r="AY3423" s="47">
        <f t="shared" si="1780"/>
        <v>115.77156567254687</v>
      </c>
      <c r="AZ3423" s="47">
        <f t="shared" si="1781"/>
        <v>130.10438245256103</v>
      </c>
      <c r="BA3423" s="43"/>
      <c r="BC3423" s="2">
        <v>41276</v>
      </c>
      <c r="BD3423" t="str">
        <v>912828ND</v>
      </c>
      <c r="BE3423">
        <v>-20.139600000000002</v>
      </c>
      <c r="BF3423">
        <v>0.95920000000000005</v>
      </c>
      <c r="BG3423">
        <v>0.86709999999999998</v>
      </c>
      <c r="BH3423">
        <v>131.171875</v>
      </c>
      <c r="BI3423">
        <f>VLOOKUP(BD3423,工作表1!$K$3:$L$1000,2,FALSE)</f>
        <v>3.5</v>
      </c>
      <c r="BJ3423" t="str">
        <f>VLOOKUP(BD3423,工作表1!$K$3:$M$1000,3,FALSE)</f>
        <v>2020/5/15</v>
      </c>
      <c r="BK3423">
        <f t="shared" si="1764"/>
        <v>0.14699999999999999</v>
      </c>
      <c r="BL3423">
        <f t="shared" si="1765"/>
        <v>3.3530000000000002</v>
      </c>
      <c r="BM3423" s="43">
        <f t="shared" si="1782"/>
        <v>41409</v>
      </c>
      <c r="BN3423" s="43">
        <f t="shared" si="1766"/>
        <v>41547</v>
      </c>
      <c r="BO3423" s="45">
        <f t="shared" si="1783"/>
        <v>0.47375690607734799</v>
      </c>
      <c r="BP3423" s="45">
        <f t="shared" si="1784"/>
        <v>3.0627980019677588</v>
      </c>
      <c r="BQ3423" s="47">
        <f t="shared" si="1785"/>
        <v>115.48469982469457</v>
      </c>
      <c r="BR3423" s="47">
        <f t="shared" si="1786"/>
        <v>129.45081522256842</v>
      </c>
    </row>
    <row r="3424" spans="6:70" x14ac:dyDescent="0.25">
      <c r="F3424" s="2">
        <v>41389</v>
      </c>
      <c r="G3424">
        <v>0.13100000000000001</v>
      </c>
      <c r="H3424" s="43">
        <v>41443</v>
      </c>
      <c r="I3424">
        <v>1.5727</v>
      </c>
      <c r="L3424" s="2">
        <v>41276</v>
      </c>
      <c r="M3424" t="str">
        <v>912828LY</v>
      </c>
      <c r="N3424">
        <v>0.70240000000000002</v>
      </c>
      <c r="O3424">
        <v>0.14713000000000001</v>
      </c>
      <c r="P3424">
        <v>0.86040000000000005</v>
      </c>
      <c r="Q3424">
        <v>132.140625</v>
      </c>
      <c r="R3424">
        <f>VLOOKUP(M3424,工作表1!$A$3:$B$1000,2,FALSE)</f>
        <v>3.375</v>
      </c>
      <c r="S3424" t="str">
        <f>VLOOKUP(M3424,工作表1!$A$3:$C$1000,3,FALSE)</f>
        <v>2019/11/15</v>
      </c>
      <c r="T3424">
        <f t="shared" si="1756"/>
        <v>0.14699999999999999</v>
      </c>
      <c r="U3424">
        <f t="shared" si="1755"/>
        <v>3.2280000000000002</v>
      </c>
      <c r="V3424" s="43">
        <f t="shared" si="1767"/>
        <v>41409</v>
      </c>
      <c r="W3424" s="43">
        <f t="shared" si="1757"/>
        <v>41362</v>
      </c>
      <c r="X3424" s="45">
        <f t="shared" si="1768"/>
        <v>0.45683701657458559</v>
      </c>
      <c r="Y3424" s="45">
        <f t="shared" si="1769"/>
        <v>1.2427959206841745</v>
      </c>
      <c r="Z3424" s="47">
        <f t="shared" si="1770"/>
        <v>114.43843044350619</v>
      </c>
      <c r="AA3424" s="47">
        <f t="shared" si="1771"/>
        <v>131.82135309332526</v>
      </c>
      <c r="AB3424" s="45">
        <f t="shared" si="1772"/>
        <v>1.2444</v>
      </c>
      <c r="AC3424" s="2" t="str">
        <f t="shared" si="1758"/>
        <v>TY1</v>
      </c>
      <c r="AD3424">
        <f t="shared" si="1759"/>
        <v>132.140625</v>
      </c>
      <c r="AE3424">
        <f t="shared" si="1760"/>
        <v>131.171875</v>
      </c>
      <c r="AF3424" s="49">
        <f t="shared" si="1787"/>
        <v>0.96875</v>
      </c>
      <c r="AG3424" s="3">
        <f t="shared" si="1773"/>
        <v>131.82135309332526</v>
      </c>
      <c r="AH3424">
        <f t="shared" si="1774"/>
        <v>130.62688707634669</v>
      </c>
      <c r="AI3424" s="51">
        <f t="shared" si="1775"/>
        <v>1.1944660169785664</v>
      </c>
      <c r="AJ3424" s="52">
        <f t="shared" si="1776"/>
        <v>0.22571601697856636</v>
      </c>
      <c r="AK3424" s="2">
        <v>41276</v>
      </c>
      <c r="AL3424" t="str">
        <v>912828MP</v>
      </c>
      <c r="AM3424">
        <v>0.65480000000000005</v>
      </c>
      <c r="AN3424">
        <v>0.19400999999999999</v>
      </c>
      <c r="AO3424">
        <v>0.87370000000000003</v>
      </c>
      <c r="AP3424">
        <v>131.171875</v>
      </c>
      <c r="AQ3424">
        <f>VLOOKUP(AL3424,工作表1!$F$3:$G$1000,2,FALSE)</f>
        <v>3.625</v>
      </c>
      <c r="AR3424" t="str">
        <f>VLOOKUP(AL3424,工作表1!$F$3:$H$1000,3,FALSE)</f>
        <v>2020/2/15</v>
      </c>
      <c r="AS3424">
        <f t="shared" si="1761"/>
        <v>0.14699999999999999</v>
      </c>
      <c r="AT3424">
        <f t="shared" si="1762"/>
        <v>3.4780000000000002</v>
      </c>
      <c r="AU3424" s="43">
        <f t="shared" si="1777"/>
        <v>41320</v>
      </c>
      <c r="AV3424" s="43">
        <f t="shared" si="1763"/>
        <v>41453</v>
      </c>
      <c r="AW3424" s="45">
        <f t="shared" si="1778"/>
        <v>1.3889266304347825</v>
      </c>
      <c r="AX3424" s="45">
        <f t="shared" si="1779"/>
        <v>3.1368718359142349</v>
      </c>
      <c r="AY3424" s="47">
        <f t="shared" si="1780"/>
        <v>116.2393410102936</v>
      </c>
      <c r="AZ3424" s="47">
        <f t="shared" si="1781"/>
        <v>130.62688707634669</v>
      </c>
      <c r="BA3424" s="43"/>
      <c r="BC3424" s="2">
        <v>41274</v>
      </c>
      <c r="BD3424" t="str">
        <v>912828ND</v>
      </c>
      <c r="BE3424">
        <v>-22.7042</v>
      </c>
      <c r="BF3424">
        <v>1.04497</v>
      </c>
      <c r="BG3424">
        <v>0.86709999999999998</v>
      </c>
      <c r="BH3424">
        <v>131.921875</v>
      </c>
      <c r="BI3424">
        <f>VLOOKUP(BD3424,工作表1!$K$3:$L$1000,2,FALSE)</f>
        <v>3.5</v>
      </c>
      <c r="BJ3424" t="str">
        <f>VLOOKUP(BD3424,工作表1!$K$3:$M$1000,3,FALSE)</f>
        <v>2020/5/15</v>
      </c>
      <c r="BK3424">
        <f t="shared" si="1764"/>
        <v>0.14699999999999999</v>
      </c>
      <c r="BL3424">
        <f t="shared" si="1765"/>
        <v>3.3530000000000002</v>
      </c>
      <c r="BM3424" s="43">
        <f t="shared" si="1782"/>
        <v>41409</v>
      </c>
      <c r="BN3424" s="43">
        <f t="shared" si="1766"/>
        <v>41547</v>
      </c>
      <c r="BO3424" s="45">
        <f t="shared" si="1783"/>
        <v>0.46408839779005523</v>
      </c>
      <c r="BP3424" s="45">
        <f t="shared" si="1784"/>
        <v>3.0627185347763568</v>
      </c>
      <c r="BQ3424" s="47">
        <f t="shared" si="1785"/>
        <v>116.05460581035506</v>
      </c>
      <c r="BR3424" s="47">
        <f t="shared" si="1786"/>
        <v>130.09424016899746</v>
      </c>
    </row>
    <row r="3425" spans="6:70" x14ac:dyDescent="0.25">
      <c r="F3425" s="2">
        <v>41388</v>
      </c>
      <c r="G3425">
        <v>0.13350000000000001</v>
      </c>
      <c r="H3425" s="43">
        <v>41442</v>
      </c>
      <c r="I3425">
        <v>1.5679000000000001</v>
      </c>
      <c r="L3425" s="2">
        <v>41274</v>
      </c>
      <c r="M3425" t="str">
        <v>912828LY</v>
      </c>
      <c r="N3425">
        <v>-3.1947000000000001</v>
      </c>
      <c r="O3425">
        <v>0.59663999999999995</v>
      </c>
      <c r="P3425">
        <v>0.86040000000000005</v>
      </c>
      <c r="Q3425">
        <v>132.78125</v>
      </c>
      <c r="R3425">
        <f>VLOOKUP(M3425,工作表1!$A$3:$B$1000,2,FALSE)</f>
        <v>3.375</v>
      </c>
      <c r="S3425" t="str">
        <f>VLOOKUP(M3425,工作表1!$A$3:$C$1000,3,FALSE)</f>
        <v>2019/11/15</v>
      </c>
      <c r="T3425">
        <f t="shared" si="1756"/>
        <v>0.14699999999999999</v>
      </c>
      <c r="U3425">
        <f t="shared" si="1755"/>
        <v>3.2280000000000002</v>
      </c>
      <c r="V3425" s="43">
        <f t="shared" si="1767"/>
        <v>41409</v>
      </c>
      <c r="W3425" s="43">
        <f t="shared" si="1757"/>
        <v>41362</v>
      </c>
      <c r="X3425" s="45">
        <f t="shared" si="1768"/>
        <v>0.4475138121546961</v>
      </c>
      <c r="Y3425" s="45">
        <f t="shared" si="1769"/>
        <v>1.2427192916067509</v>
      </c>
      <c r="Z3425" s="47">
        <f t="shared" si="1770"/>
        <v>114.86627979097432</v>
      </c>
      <c r="AA3425" s="47">
        <f t="shared" si="1771"/>
        <v>132.30468309432044</v>
      </c>
      <c r="AB3425" s="45">
        <f t="shared" si="1772"/>
        <v>1.1787000000000001</v>
      </c>
      <c r="AC3425" s="2" t="str">
        <f t="shared" si="1758"/>
        <v>TY2</v>
      </c>
      <c r="AD3425">
        <f t="shared" si="1759"/>
        <v>131.921875</v>
      </c>
      <c r="AE3425">
        <f t="shared" si="1760"/>
        <v>132.09375</v>
      </c>
      <c r="AF3425" s="49">
        <f t="shared" si="1787"/>
        <v>-0.171875</v>
      </c>
      <c r="AG3425" s="3">
        <f t="shared" si="1773"/>
        <v>131.19515510520964</v>
      </c>
      <c r="AH3425">
        <f t="shared" si="1774"/>
        <v>130.40118831374159</v>
      </c>
      <c r="AI3425" s="51">
        <f t="shared" si="1775"/>
        <v>0.79396679146805127</v>
      </c>
      <c r="AJ3425" s="52">
        <f t="shared" si="1776"/>
        <v>0.96584179146805127</v>
      </c>
      <c r="AK3425" s="2">
        <v>41274</v>
      </c>
      <c r="AL3425" t="str">
        <v>912828MP</v>
      </c>
      <c r="AM3425">
        <v>-4.0869</v>
      </c>
      <c r="AN3425">
        <v>0.45243</v>
      </c>
      <c r="AO3425">
        <v>0.87370000000000003</v>
      </c>
      <c r="AP3425">
        <v>131.921875</v>
      </c>
      <c r="AQ3425">
        <f>VLOOKUP(AL3425,工作表1!$F$3:$G$1000,2,FALSE)</f>
        <v>3.625</v>
      </c>
      <c r="AR3425" t="str">
        <f>VLOOKUP(AL3425,工作表1!$F$3:$H$1000,3,FALSE)</f>
        <v>2020/2/15</v>
      </c>
      <c r="AS3425">
        <f t="shared" si="1761"/>
        <v>0.14699999999999999</v>
      </c>
      <c r="AT3425">
        <f t="shared" si="1762"/>
        <v>3.4780000000000002</v>
      </c>
      <c r="AU3425" s="43">
        <f t="shared" si="1777"/>
        <v>41320</v>
      </c>
      <c r="AV3425" s="43">
        <f t="shared" si="1763"/>
        <v>41453</v>
      </c>
      <c r="AW3425" s="45">
        <f t="shared" si="1778"/>
        <v>1.3790760869565217</v>
      </c>
      <c r="AX3425" s="45">
        <f t="shared" si="1779"/>
        <v>3.1369527992852886</v>
      </c>
      <c r="AY3425" s="47">
        <f t="shared" si="1780"/>
        <v>116.74782900172302</v>
      </c>
      <c r="AZ3425" s="47">
        <f t="shared" si="1781"/>
        <v>131.19515510520964</v>
      </c>
      <c r="BA3425" s="43"/>
      <c r="BC3425" s="2">
        <v>41271</v>
      </c>
      <c r="BD3425" t="str">
        <v>912828ND</v>
      </c>
      <c r="BE3425">
        <v>-19.029800000000002</v>
      </c>
      <c r="BF3425">
        <v>0.90649999999999997</v>
      </c>
      <c r="BG3425">
        <v>0.86709999999999998</v>
      </c>
      <c r="BH3425">
        <v>132.09375</v>
      </c>
      <c r="BI3425">
        <f>VLOOKUP(BD3425,工作表1!$K$3:$L$1000,2,FALSE)</f>
        <v>3.5</v>
      </c>
      <c r="BJ3425" t="str">
        <f>VLOOKUP(BD3425,工作表1!$K$3:$M$1000,3,FALSE)</f>
        <v>2020/5/15</v>
      </c>
      <c r="BK3425">
        <f t="shared" si="1764"/>
        <v>0.151</v>
      </c>
      <c r="BL3425">
        <f t="shared" si="1765"/>
        <v>3.3490000000000002</v>
      </c>
      <c r="BM3425" s="43">
        <f t="shared" si="1782"/>
        <v>41409</v>
      </c>
      <c r="BN3425" s="43">
        <f t="shared" si="1766"/>
        <v>41547</v>
      </c>
      <c r="BO3425" s="45">
        <f t="shared" si="1783"/>
        <v>0.44475138121546964</v>
      </c>
      <c r="BP3425" s="45">
        <f t="shared" si="1784"/>
        <v>3.062559600393552</v>
      </c>
      <c r="BQ3425" s="47">
        <f t="shared" si="1785"/>
        <v>116.34171164255309</v>
      </c>
      <c r="BR3425" s="47">
        <f t="shared" si="1786"/>
        <v>130.40118831374159</v>
      </c>
    </row>
    <row r="3426" spans="6:70" x14ac:dyDescent="0.25">
      <c r="F3426" s="2">
        <v>41387</v>
      </c>
      <c r="G3426">
        <v>0.1333</v>
      </c>
      <c r="H3426" s="43">
        <v>41439</v>
      </c>
      <c r="I3426">
        <v>1.5223</v>
      </c>
      <c r="L3426" s="2">
        <v>41271</v>
      </c>
      <c r="M3426" t="str">
        <v>912828LY</v>
      </c>
      <c r="N3426">
        <v>0.52829999999999999</v>
      </c>
      <c r="O3426">
        <v>0.1709</v>
      </c>
      <c r="P3426">
        <v>0.86040000000000005</v>
      </c>
      <c r="Q3426">
        <v>132.953125</v>
      </c>
      <c r="R3426">
        <f>VLOOKUP(M3426,工作表1!$A$3:$B$1000,2,FALSE)</f>
        <v>3.375</v>
      </c>
      <c r="S3426" t="str">
        <f>VLOOKUP(M3426,工作表1!$A$3:$C$1000,3,FALSE)</f>
        <v>2019/11/15</v>
      </c>
      <c r="T3426">
        <f t="shared" si="1756"/>
        <v>0.151</v>
      </c>
      <c r="U3426">
        <f t="shared" si="1755"/>
        <v>3.2240000000000002</v>
      </c>
      <c r="V3426" s="43">
        <f t="shared" si="1767"/>
        <v>41409</v>
      </c>
      <c r="W3426" s="43">
        <f t="shared" si="1757"/>
        <v>41362</v>
      </c>
      <c r="X3426" s="45">
        <f t="shared" si="1768"/>
        <v>0.42886740331491713</v>
      </c>
      <c r="Y3426" s="45">
        <f t="shared" si="1769"/>
        <v>1.2425660334519035</v>
      </c>
      <c r="Z3426" s="47">
        <f t="shared" si="1770"/>
        <v>115.15608629374844</v>
      </c>
      <c r="AA3426" s="47">
        <f t="shared" si="1771"/>
        <v>132.61477125253541</v>
      </c>
      <c r="AB3426" s="45">
        <f t="shared" si="1772"/>
        <v>1.1366000000000001</v>
      </c>
      <c r="AC3426" s="2" t="str">
        <f t="shared" si="1758"/>
        <v>TY2</v>
      </c>
      <c r="AD3426">
        <f t="shared" si="1759"/>
        <v>132.09375</v>
      </c>
      <c r="AE3426">
        <f t="shared" si="1760"/>
        <v>132.0625</v>
      </c>
      <c r="AF3426" s="49">
        <f t="shared" si="1787"/>
        <v>3.125E-2</v>
      </c>
      <c r="AG3426" s="3">
        <f t="shared" si="1773"/>
        <v>131.47972214923175</v>
      </c>
      <c r="AH3426">
        <f t="shared" si="1774"/>
        <v>130.34980194577659</v>
      </c>
      <c r="AI3426" s="51">
        <f t="shared" si="1775"/>
        <v>1.129920203455157</v>
      </c>
      <c r="AJ3426" s="52">
        <f t="shared" si="1776"/>
        <v>1.098670203455157</v>
      </c>
      <c r="AK3426" s="2">
        <v>41271</v>
      </c>
      <c r="AL3426" t="str">
        <v>912828MP</v>
      </c>
      <c r="AM3426">
        <v>-0.96540000000000004</v>
      </c>
      <c r="AN3426">
        <v>0.28183999999999998</v>
      </c>
      <c r="AO3426">
        <v>0.87370000000000003</v>
      </c>
      <c r="AP3426">
        <v>132.09375</v>
      </c>
      <c r="AQ3426">
        <f>VLOOKUP(AL3426,工作表1!$F$3:$G$1000,2,FALSE)</f>
        <v>3.625</v>
      </c>
      <c r="AR3426" t="str">
        <f>VLOOKUP(AL3426,工作表1!$F$3:$H$1000,3,FALSE)</f>
        <v>2020/2/15</v>
      </c>
      <c r="AS3426">
        <f t="shared" si="1761"/>
        <v>0.151</v>
      </c>
      <c r="AT3426">
        <f t="shared" si="1762"/>
        <v>3.4740000000000002</v>
      </c>
      <c r="AU3426" s="43">
        <f t="shared" si="1777"/>
        <v>41320</v>
      </c>
      <c r="AV3426" s="43">
        <f t="shared" si="1763"/>
        <v>41453</v>
      </c>
      <c r="AW3426" s="45">
        <f t="shared" si="1778"/>
        <v>1.359375</v>
      </c>
      <c r="AX3426" s="45">
        <f t="shared" si="1779"/>
        <v>3.1371147260273973</v>
      </c>
      <c r="AY3426" s="47">
        <f t="shared" si="1780"/>
        <v>117.01845076842</v>
      </c>
      <c r="AZ3426" s="47">
        <f t="shared" si="1781"/>
        <v>131.47972214923175</v>
      </c>
      <c r="BA3426" s="43"/>
      <c r="BC3426" s="2">
        <v>41270</v>
      </c>
      <c r="BD3426" t="str">
        <v>912828ND</v>
      </c>
      <c r="BE3426">
        <v>-20.090399999999999</v>
      </c>
      <c r="BF3426">
        <v>0.91664999999999996</v>
      </c>
      <c r="BG3426">
        <v>0.86709999999999998</v>
      </c>
      <c r="BH3426">
        <v>132.0625</v>
      </c>
      <c r="BI3426">
        <f>VLOOKUP(BD3426,工作表1!$K$3:$L$1000,2,FALSE)</f>
        <v>3.5</v>
      </c>
      <c r="BJ3426" t="str">
        <f>VLOOKUP(BD3426,工作表1!$K$3:$M$1000,3,FALSE)</f>
        <v>2020/5/15</v>
      </c>
      <c r="BK3426">
        <f t="shared" si="1764"/>
        <v>0.153</v>
      </c>
      <c r="BL3426">
        <f t="shared" si="1765"/>
        <v>3.347</v>
      </c>
      <c r="BM3426" s="43">
        <f t="shared" si="1782"/>
        <v>41409</v>
      </c>
      <c r="BN3426" s="43">
        <f t="shared" si="1766"/>
        <v>41547</v>
      </c>
      <c r="BO3426" s="45">
        <f t="shared" si="1783"/>
        <v>0.41574585635359118</v>
      </c>
      <c r="BP3426" s="45">
        <f t="shared" si="1784"/>
        <v>3.0623211988193448</v>
      </c>
      <c r="BQ3426" s="47">
        <f t="shared" si="1785"/>
        <v>116.3315645000596</v>
      </c>
      <c r="BR3426" s="47">
        <f t="shared" si="1786"/>
        <v>130.34980194577659</v>
      </c>
    </row>
    <row r="3427" spans="6:70" x14ac:dyDescent="0.25">
      <c r="F3427" s="2">
        <v>41386</v>
      </c>
      <c r="G3427">
        <v>0.13</v>
      </c>
      <c r="H3427" s="43">
        <v>41438</v>
      </c>
      <c r="I3427">
        <v>1.5508</v>
      </c>
      <c r="L3427" s="2">
        <v>41270</v>
      </c>
      <c r="M3427" t="str">
        <v>912828LY</v>
      </c>
      <c r="N3427">
        <v>0.87939999999999996</v>
      </c>
      <c r="O3427">
        <v>0.11489000000000001</v>
      </c>
      <c r="P3427">
        <v>0.86040000000000005</v>
      </c>
      <c r="Q3427">
        <v>132.921875</v>
      </c>
      <c r="R3427">
        <f>VLOOKUP(M3427,工作表1!$A$3:$B$1000,2,FALSE)</f>
        <v>3.375</v>
      </c>
      <c r="S3427" t="str">
        <f>VLOOKUP(M3427,工作表1!$A$3:$C$1000,3,FALSE)</f>
        <v>2019/11/15</v>
      </c>
      <c r="T3427">
        <f t="shared" si="1756"/>
        <v>0.153</v>
      </c>
      <c r="U3427">
        <f t="shared" si="1755"/>
        <v>3.222</v>
      </c>
      <c r="V3427" s="43">
        <f t="shared" si="1767"/>
        <v>41409</v>
      </c>
      <c r="W3427" s="43">
        <f t="shared" si="1757"/>
        <v>41362</v>
      </c>
      <c r="X3427" s="45">
        <f t="shared" si="1768"/>
        <v>0.40089779005524862</v>
      </c>
      <c r="Y3427" s="45">
        <f t="shared" si="1769"/>
        <v>1.2423361462196323</v>
      </c>
      <c r="Z3427" s="47">
        <f t="shared" si="1770"/>
        <v>115.17311733478701</v>
      </c>
      <c r="AA3427" s="47">
        <f t="shared" si="1771"/>
        <v>132.59337804715634</v>
      </c>
      <c r="AB3427" s="45">
        <f t="shared" si="1772"/>
        <v>1.1693</v>
      </c>
      <c r="AC3427" s="2" t="str">
        <f t="shared" si="1758"/>
        <v>TY2</v>
      </c>
      <c r="AD3427">
        <f t="shared" si="1759"/>
        <v>132.0625</v>
      </c>
      <c r="AE3427">
        <f t="shared" si="1760"/>
        <v>131.640625</v>
      </c>
      <c r="AF3427" s="49">
        <f t="shared" si="1787"/>
        <v>0.421875</v>
      </c>
      <c r="AG3427" s="3">
        <f t="shared" si="1773"/>
        <v>131.46043275703781</v>
      </c>
      <c r="AH3427">
        <f t="shared" si="1774"/>
        <v>129.91756219087497</v>
      </c>
      <c r="AI3427" s="51">
        <f t="shared" si="1775"/>
        <v>1.5428705661628328</v>
      </c>
      <c r="AJ3427" s="52">
        <f t="shared" si="1776"/>
        <v>1.1209955661628328</v>
      </c>
      <c r="AK3427" s="2">
        <v>41270</v>
      </c>
      <c r="AL3427" t="str">
        <v>912828MP</v>
      </c>
      <c r="AM3427">
        <v>-0.84399999999999997</v>
      </c>
      <c r="AN3427">
        <v>0.25457000000000002</v>
      </c>
      <c r="AO3427">
        <v>0.87370000000000003</v>
      </c>
      <c r="AP3427">
        <v>132.0625</v>
      </c>
      <c r="AQ3427">
        <f>VLOOKUP(AL3427,工作表1!$F$3:$G$1000,2,FALSE)</f>
        <v>3.625</v>
      </c>
      <c r="AR3427" t="str">
        <f>VLOOKUP(AL3427,工作表1!$F$3:$H$1000,3,FALSE)</f>
        <v>2020/2/15</v>
      </c>
      <c r="AS3427">
        <f t="shared" si="1761"/>
        <v>0.153</v>
      </c>
      <c r="AT3427">
        <f t="shared" si="1762"/>
        <v>3.472</v>
      </c>
      <c r="AU3427" s="43">
        <f t="shared" si="1777"/>
        <v>41320</v>
      </c>
      <c r="AV3427" s="43">
        <f t="shared" si="1763"/>
        <v>41453</v>
      </c>
      <c r="AW3427" s="45">
        <f t="shared" si="1778"/>
        <v>1.3298233695652175</v>
      </c>
      <c r="AX3427" s="45">
        <f t="shared" si="1779"/>
        <v>3.1373576161405601</v>
      </c>
      <c r="AY3427" s="47">
        <f t="shared" si="1780"/>
        <v>117.03652982585133</v>
      </c>
      <c r="AZ3427" s="47">
        <f t="shared" si="1781"/>
        <v>131.46043275703781</v>
      </c>
      <c r="BA3427" s="43"/>
      <c r="BC3427" s="2">
        <v>41269</v>
      </c>
      <c r="BD3427" t="str">
        <v>912828ND</v>
      </c>
      <c r="BE3427">
        <v>-19.337900000000001</v>
      </c>
      <c r="BF3427">
        <v>0.91988000000000003</v>
      </c>
      <c r="BG3427">
        <v>0.86709999999999998</v>
      </c>
      <c r="BH3427">
        <v>131.640625</v>
      </c>
      <c r="BI3427">
        <f>VLOOKUP(BD3427,工作表1!$K$3:$L$1000,2,FALSE)</f>
        <v>3.5</v>
      </c>
      <c r="BJ3427" t="str">
        <f>VLOOKUP(BD3427,工作表1!$K$3:$M$1000,3,FALSE)</f>
        <v>2020/5/15</v>
      </c>
      <c r="BK3427">
        <f t="shared" si="1764"/>
        <v>0.1525</v>
      </c>
      <c r="BL3427">
        <f t="shared" si="1765"/>
        <v>3.3475000000000001</v>
      </c>
      <c r="BM3427" s="43">
        <f t="shared" si="1782"/>
        <v>41409</v>
      </c>
      <c r="BN3427" s="43">
        <f t="shared" si="1766"/>
        <v>41547</v>
      </c>
      <c r="BO3427" s="45">
        <f t="shared" si="1783"/>
        <v>0.4060773480662983</v>
      </c>
      <c r="BP3427" s="45">
        <f t="shared" si="1784"/>
        <v>3.062241731627942</v>
      </c>
      <c r="BQ3427" s="47">
        <f t="shared" si="1785"/>
        <v>115.96912967875184</v>
      </c>
      <c r="BR3427" s="47">
        <f t="shared" si="1786"/>
        <v>129.91756219087497</v>
      </c>
    </row>
    <row r="3428" spans="6:70" x14ac:dyDescent="0.25">
      <c r="F3428" s="2">
        <v>41383</v>
      </c>
      <c r="G3428">
        <v>0.13400000000000001</v>
      </c>
      <c r="H3428" s="43">
        <v>41437</v>
      </c>
      <c r="I3428">
        <v>1.6371</v>
      </c>
      <c r="L3428" s="2">
        <v>41269</v>
      </c>
      <c r="M3428" t="str">
        <v>912828LY</v>
      </c>
      <c r="N3428">
        <v>0.99129999999999996</v>
      </c>
      <c r="O3428">
        <v>0.13361999999999999</v>
      </c>
      <c r="P3428">
        <v>0.86040000000000005</v>
      </c>
      <c r="Q3428">
        <v>132.5</v>
      </c>
      <c r="R3428">
        <f>VLOOKUP(M3428,工作表1!$A$3:$B$1000,2,FALSE)</f>
        <v>3.375</v>
      </c>
      <c r="S3428" t="str">
        <f>VLOOKUP(M3428,工作表1!$A$3:$C$1000,3,FALSE)</f>
        <v>2019/11/15</v>
      </c>
      <c r="T3428">
        <f t="shared" si="1756"/>
        <v>0.1525</v>
      </c>
      <c r="U3428">
        <f t="shared" si="1755"/>
        <v>3.2225000000000001</v>
      </c>
      <c r="V3428" s="43">
        <f t="shared" si="1767"/>
        <v>41409</v>
      </c>
      <c r="W3428" s="43">
        <f t="shared" si="1757"/>
        <v>41362</v>
      </c>
      <c r="X3428" s="45">
        <f t="shared" si="1768"/>
        <v>0.39157458563535907</v>
      </c>
      <c r="Y3428" s="45">
        <f t="shared" si="1769"/>
        <v>1.2422595171422084</v>
      </c>
      <c r="Z3428" s="47">
        <f t="shared" si="1770"/>
        <v>114.81306281632027</v>
      </c>
      <c r="AA3428" s="47">
        <f t="shared" si="1771"/>
        <v>132.16083754949278</v>
      </c>
      <c r="AB3428" s="45">
        <f t="shared" si="1772"/>
        <v>1.1950000000000001</v>
      </c>
      <c r="AC3428" s="2" t="str">
        <f t="shared" si="1758"/>
        <v>TY2</v>
      </c>
      <c r="AD3428">
        <f t="shared" si="1759"/>
        <v>131.640625</v>
      </c>
      <c r="AE3428">
        <f t="shared" si="1760"/>
        <v>131.484375</v>
      </c>
      <c r="AF3428" s="49">
        <f t="shared" si="1787"/>
        <v>0.15625</v>
      </c>
      <c r="AG3428" s="3">
        <f t="shared" si="1773"/>
        <v>130.99748405861061</v>
      </c>
      <c r="AH3428">
        <f t="shared" si="1774"/>
        <v>129.71717567270983</v>
      </c>
      <c r="AI3428" s="51">
        <f t="shared" si="1775"/>
        <v>1.2803083859007813</v>
      </c>
      <c r="AJ3428" s="52">
        <f t="shared" si="1776"/>
        <v>1.1240583859007813</v>
      </c>
      <c r="AK3428" s="2">
        <v>41269</v>
      </c>
      <c r="AL3428" t="str">
        <v>912828MP</v>
      </c>
      <c r="AM3428">
        <v>-1.2865</v>
      </c>
      <c r="AN3428">
        <v>0.30780000000000002</v>
      </c>
      <c r="AO3428">
        <v>0.87370000000000003</v>
      </c>
      <c r="AP3428">
        <v>131.640625</v>
      </c>
      <c r="AQ3428">
        <f>VLOOKUP(AL3428,工作表1!$F$3:$G$1000,2,FALSE)</f>
        <v>3.625</v>
      </c>
      <c r="AR3428" t="str">
        <f>VLOOKUP(AL3428,工作表1!$F$3:$H$1000,3,FALSE)</f>
        <v>2020/2/15</v>
      </c>
      <c r="AS3428">
        <f t="shared" si="1761"/>
        <v>0.1525</v>
      </c>
      <c r="AT3428">
        <f t="shared" si="1762"/>
        <v>3.4725000000000001</v>
      </c>
      <c r="AU3428" s="43">
        <f t="shared" si="1777"/>
        <v>41320</v>
      </c>
      <c r="AV3428" s="43">
        <f t="shared" si="1763"/>
        <v>41453</v>
      </c>
      <c r="AW3428" s="45">
        <f t="shared" si="1778"/>
        <v>1.3199728260869565</v>
      </c>
      <c r="AX3428" s="45">
        <f t="shared" si="1779"/>
        <v>3.1374385795116142</v>
      </c>
      <c r="AY3428" s="47">
        <f t="shared" si="1780"/>
        <v>116.64428126264735</v>
      </c>
      <c r="AZ3428" s="47">
        <f t="shared" si="1781"/>
        <v>130.99748405861061</v>
      </c>
      <c r="BA3428" s="43"/>
      <c r="BC3428" s="2">
        <v>41267</v>
      </c>
      <c r="BD3428" t="str">
        <v>912828ND</v>
      </c>
      <c r="BE3428">
        <v>-20.724399999999999</v>
      </c>
      <c r="BF3428">
        <v>0.95203000000000004</v>
      </c>
      <c r="BG3428">
        <v>0.86709999999999998</v>
      </c>
      <c r="BH3428">
        <v>131.484375</v>
      </c>
      <c r="BI3428">
        <f>VLOOKUP(BD3428,工作表1!$K$3:$L$1000,2,FALSE)</f>
        <v>3.5</v>
      </c>
      <c r="BJ3428" t="str">
        <f>VLOOKUP(BD3428,工作表1!$K$3:$M$1000,3,FALSE)</f>
        <v>2020/5/15</v>
      </c>
      <c r="BK3428">
        <f t="shared" si="1764"/>
        <v>0.154</v>
      </c>
      <c r="BL3428">
        <f t="shared" si="1765"/>
        <v>3.3460000000000001</v>
      </c>
      <c r="BM3428" s="43">
        <f t="shared" si="1782"/>
        <v>41409</v>
      </c>
      <c r="BN3428" s="43">
        <f t="shared" si="1766"/>
        <v>41547</v>
      </c>
      <c r="BO3428" s="45">
        <f t="shared" si="1783"/>
        <v>0.39640883977900554</v>
      </c>
      <c r="BP3428" s="45">
        <f t="shared" si="1784"/>
        <v>3.0621622644365396</v>
      </c>
      <c r="BQ3428" s="47">
        <f t="shared" si="1785"/>
        <v>115.80619313235158</v>
      </c>
      <c r="BR3428" s="47">
        <f t="shared" si="1786"/>
        <v>129.71717567270983</v>
      </c>
    </row>
    <row r="3429" spans="6:70" x14ac:dyDescent="0.25">
      <c r="F3429" s="2">
        <v>41382</v>
      </c>
      <c r="G3429">
        <v>0.13250000000000001</v>
      </c>
      <c r="H3429" s="43">
        <v>41436</v>
      </c>
      <c r="I3429">
        <v>1.6033999999999999</v>
      </c>
      <c r="L3429" s="2">
        <v>41267</v>
      </c>
      <c r="M3429" t="str">
        <v>912828LY</v>
      </c>
      <c r="N3429">
        <v>1.306</v>
      </c>
      <c r="O3429">
        <v>8.6220000000000005E-2</v>
      </c>
      <c r="P3429">
        <v>0.86040000000000005</v>
      </c>
      <c r="Q3429">
        <v>132.328125</v>
      </c>
      <c r="R3429">
        <f>VLOOKUP(M3429,工作表1!$A$3:$B$1000,2,FALSE)</f>
        <v>3.375</v>
      </c>
      <c r="S3429" t="str">
        <f>VLOOKUP(M3429,工作表1!$A$3:$C$1000,3,FALSE)</f>
        <v>2019/11/15</v>
      </c>
      <c r="T3429">
        <f t="shared" si="1756"/>
        <v>0.154</v>
      </c>
      <c r="U3429">
        <f t="shared" si="1755"/>
        <v>3.2210000000000001</v>
      </c>
      <c r="V3429" s="43">
        <f t="shared" si="1767"/>
        <v>41409</v>
      </c>
      <c r="W3429" s="43">
        <f t="shared" si="1757"/>
        <v>41362</v>
      </c>
      <c r="X3429" s="45">
        <f t="shared" si="1768"/>
        <v>0.38225138121546964</v>
      </c>
      <c r="Y3429" s="45">
        <f t="shared" si="1769"/>
        <v>1.2421828880647847</v>
      </c>
      <c r="Z3429" s="47">
        <f t="shared" si="1770"/>
        <v>114.68804210826441</v>
      </c>
      <c r="AA3429" s="47">
        <f t="shared" si="1771"/>
        <v>132.00206239271691</v>
      </c>
      <c r="AB3429" s="45">
        <f t="shared" si="1772"/>
        <v>1.2183999999999999</v>
      </c>
      <c r="AC3429" s="2" t="str">
        <f t="shared" si="1758"/>
        <v>TY2</v>
      </c>
      <c r="AD3429">
        <f t="shared" si="1759"/>
        <v>131.484375</v>
      </c>
      <c r="AE3429">
        <f t="shared" si="1760"/>
        <v>131.640625</v>
      </c>
      <c r="AF3429" s="49">
        <f t="shared" si="1787"/>
        <v>-0.15625</v>
      </c>
      <c r="AG3429" s="3">
        <f t="shared" si="1773"/>
        <v>130.80234024986626</v>
      </c>
      <c r="AH3429">
        <f t="shared" si="1774"/>
        <v>129.87374922230251</v>
      </c>
      <c r="AI3429" s="51">
        <f t="shared" si="1775"/>
        <v>0.92859102756375478</v>
      </c>
      <c r="AJ3429" s="52">
        <f t="shared" si="1776"/>
        <v>1.0848410275637548</v>
      </c>
      <c r="AK3429" s="2">
        <v>41267</v>
      </c>
      <c r="AL3429" t="str">
        <v>912828MP</v>
      </c>
      <c r="AM3429">
        <v>-2.5004</v>
      </c>
      <c r="AN3429">
        <v>0.35622999999999999</v>
      </c>
      <c r="AO3429">
        <v>0.87370000000000003</v>
      </c>
      <c r="AP3429">
        <v>131.484375</v>
      </c>
      <c r="AQ3429">
        <f>VLOOKUP(AL3429,工作表1!$F$3:$G$1000,2,FALSE)</f>
        <v>3.625</v>
      </c>
      <c r="AR3429" t="str">
        <f>VLOOKUP(AL3429,工作表1!$F$3:$H$1000,3,FALSE)</f>
        <v>2020/2/15</v>
      </c>
      <c r="AS3429">
        <f t="shared" si="1761"/>
        <v>0.154</v>
      </c>
      <c r="AT3429">
        <f t="shared" si="1762"/>
        <v>3.4710000000000001</v>
      </c>
      <c r="AU3429" s="43">
        <f t="shared" si="1777"/>
        <v>41320</v>
      </c>
      <c r="AV3429" s="43">
        <f t="shared" si="1763"/>
        <v>41453</v>
      </c>
      <c r="AW3429" s="45">
        <f t="shared" si="1778"/>
        <v>1.3101222826086956</v>
      </c>
      <c r="AX3429" s="45">
        <f t="shared" si="1779"/>
        <v>3.1375195428826683</v>
      </c>
      <c r="AY3429" s="47">
        <f t="shared" si="1780"/>
        <v>116.48499438711487</v>
      </c>
      <c r="AZ3429" s="47">
        <f t="shared" si="1781"/>
        <v>130.80234024986626</v>
      </c>
      <c r="BA3429" s="43"/>
      <c r="BC3429" s="2">
        <v>41264</v>
      </c>
      <c r="BD3429" t="str">
        <v>912828ND</v>
      </c>
      <c r="BE3429">
        <v>-20.624500000000001</v>
      </c>
      <c r="BF3429">
        <v>0.94245999999999996</v>
      </c>
      <c r="BG3429">
        <v>0.86709999999999998</v>
      </c>
      <c r="BH3429">
        <v>131.640625</v>
      </c>
      <c r="BI3429">
        <f>VLOOKUP(BD3429,工作表1!$K$3:$L$1000,2,FALSE)</f>
        <v>3.5</v>
      </c>
      <c r="BJ3429" t="str">
        <f>VLOOKUP(BD3429,工作表1!$K$3:$M$1000,3,FALSE)</f>
        <v>2020/5/15</v>
      </c>
      <c r="BK3429">
        <f t="shared" si="1764"/>
        <v>0.1545</v>
      </c>
      <c r="BL3429">
        <f t="shared" si="1765"/>
        <v>3.3454999999999999</v>
      </c>
      <c r="BM3429" s="43">
        <f t="shared" si="1782"/>
        <v>41409</v>
      </c>
      <c r="BN3429" s="43">
        <f t="shared" si="1766"/>
        <v>41547</v>
      </c>
      <c r="BO3429" s="45">
        <f t="shared" si="1783"/>
        <v>0.3770718232044199</v>
      </c>
      <c r="BP3429" s="45">
        <f t="shared" si="1784"/>
        <v>3.0620033300537353</v>
      </c>
      <c r="BQ3429" s="47">
        <f t="shared" si="1785"/>
        <v>115.96551470864937</v>
      </c>
      <c r="BR3429" s="47">
        <f t="shared" si="1786"/>
        <v>129.87374922230251</v>
      </c>
    </row>
    <row r="3430" spans="6:70" x14ac:dyDescent="0.25">
      <c r="F3430" s="2">
        <v>41381</v>
      </c>
      <c r="G3430">
        <v>0.13270000000000001</v>
      </c>
      <c r="H3430" s="43">
        <v>41435</v>
      </c>
      <c r="I3430">
        <v>1.6201000000000001</v>
      </c>
      <c r="L3430" s="2">
        <v>41264</v>
      </c>
      <c r="M3430" t="str">
        <v>912828LY</v>
      </c>
      <c r="N3430">
        <v>1.4559</v>
      </c>
      <c r="O3430">
        <v>7.3760000000000006E-2</v>
      </c>
      <c r="P3430">
        <v>0.86040000000000005</v>
      </c>
      <c r="Q3430">
        <v>132.484375</v>
      </c>
      <c r="R3430">
        <f>VLOOKUP(M3430,工作表1!$A$3:$B$1000,2,FALSE)</f>
        <v>3.375</v>
      </c>
      <c r="S3430" t="str">
        <f>VLOOKUP(M3430,工作表1!$A$3:$C$1000,3,FALSE)</f>
        <v>2019/11/15</v>
      </c>
      <c r="T3430">
        <f t="shared" si="1756"/>
        <v>0.1545</v>
      </c>
      <c r="U3430">
        <f t="shared" si="1755"/>
        <v>3.2204999999999999</v>
      </c>
      <c r="V3430" s="43">
        <f t="shared" si="1767"/>
        <v>41409</v>
      </c>
      <c r="W3430" s="43">
        <f t="shared" si="1757"/>
        <v>41362</v>
      </c>
      <c r="X3430" s="45">
        <f t="shared" si="1768"/>
        <v>0.36360497237569062</v>
      </c>
      <c r="Y3430" s="45">
        <f t="shared" si="1769"/>
        <v>1.2420296299099371</v>
      </c>
      <c r="Z3430" s="47">
        <f t="shared" si="1770"/>
        <v>114.84461207278881</v>
      </c>
      <c r="AA3430" s="47">
        <f t="shared" si="1771"/>
        <v>132.15635849759138</v>
      </c>
      <c r="AB3430" s="45">
        <f t="shared" si="1772"/>
        <v>1.2114</v>
      </c>
      <c r="AC3430" s="2" t="str">
        <f t="shared" si="1758"/>
        <v>TY2</v>
      </c>
      <c r="AD3430">
        <f t="shared" si="1759"/>
        <v>131.640625</v>
      </c>
      <c r="AE3430">
        <f t="shared" si="1760"/>
        <v>131.3125</v>
      </c>
      <c r="AF3430" s="49">
        <f t="shared" si="1787"/>
        <v>0.328125</v>
      </c>
      <c r="AG3430" s="3">
        <f t="shared" si="1773"/>
        <v>130.97414336244975</v>
      </c>
      <c r="AH3430">
        <f t="shared" si="1774"/>
        <v>129.52993694814634</v>
      </c>
      <c r="AI3430" s="51">
        <f t="shared" si="1775"/>
        <v>1.4442064143034088</v>
      </c>
      <c r="AJ3430" s="52">
        <f t="shared" si="1776"/>
        <v>1.1160814143034088</v>
      </c>
      <c r="AK3430" s="2">
        <v>41264</v>
      </c>
      <c r="AL3430" t="str">
        <v>912828MP</v>
      </c>
      <c r="AM3430">
        <v>-1.9466000000000001</v>
      </c>
      <c r="AN3430">
        <v>0.32591999999999999</v>
      </c>
      <c r="AO3430">
        <v>0.87370000000000003</v>
      </c>
      <c r="AP3430">
        <v>131.640625</v>
      </c>
      <c r="AQ3430">
        <f>VLOOKUP(AL3430,工作表1!$F$3:$G$1000,2,FALSE)</f>
        <v>3.625</v>
      </c>
      <c r="AR3430" t="str">
        <f>VLOOKUP(AL3430,工作表1!$F$3:$H$1000,3,FALSE)</f>
        <v>2020/2/15</v>
      </c>
      <c r="AS3430">
        <f t="shared" si="1761"/>
        <v>0.1545</v>
      </c>
      <c r="AT3430">
        <f t="shared" si="1762"/>
        <v>3.4704999999999999</v>
      </c>
      <c r="AU3430" s="43">
        <f t="shared" si="1777"/>
        <v>41320</v>
      </c>
      <c r="AV3430" s="43">
        <f t="shared" si="1763"/>
        <v>41453</v>
      </c>
      <c r="AW3430" s="45">
        <f t="shared" si="1778"/>
        <v>1.2904211956521741</v>
      </c>
      <c r="AX3430" s="45">
        <f t="shared" si="1779"/>
        <v>3.137681469624777</v>
      </c>
      <c r="AY3430" s="47">
        <f t="shared" si="1780"/>
        <v>116.65878597358056</v>
      </c>
      <c r="AZ3430" s="47">
        <f t="shared" si="1781"/>
        <v>130.97414336244975</v>
      </c>
      <c r="BA3430" s="43"/>
      <c r="BC3430" s="2">
        <v>41263</v>
      </c>
      <c r="BD3430" t="str">
        <v>912828ND</v>
      </c>
      <c r="BE3430">
        <v>-20.895</v>
      </c>
      <c r="BF3430">
        <v>0.94594999999999996</v>
      </c>
      <c r="BG3430">
        <v>0.86709999999999998</v>
      </c>
      <c r="BH3430">
        <v>131.3125</v>
      </c>
      <c r="BI3430">
        <f>VLOOKUP(BD3430,工作表1!$K$3:$L$1000,2,FALSE)</f>
        <v>3.5</v>
      </c>
      <c r="BJ3430" t="str">
        <f>VLOOKUP(BD3430,工作表1!$K$3:$M$1000,3,FALSE)</f>
        <v>2020/5/15</v>
      </c>
      <c r="BK3430">
        <f t="shared" si="1764"/>
        <v>0.1515</v>
      </c>
      <c r="BL3430">
        <f t="shared" si="1765"/>
        <v>3.3485</v>
      </c>
      <c r="BM3430" s="43">
        <f t="shared" si="1782"/>
        <v>41409</v>
      </c>
      <c r="BN3430" s="43">
        <f t="shared" si="1766"/>
        <v>41547</v>
      </c>
      <c r="BO3430" s="45">
        <f t="shared" si="1783"/>
        <v>0.34806629834254144</v>
      </c>
      <c r="BP3430" s="45">
        <f t="shared" si="1784"/>
        <v>3.0617649284795281</v>
      </c>
      <c r="BQ3430" s="47">
        <f t="shared" si="1785"/>
        <v>115.7056675628975</v>
      </c>
      <c r="BR3430" s="47">
        <f t="shared" si="1786"/>
        <v>129.52993694814634</v>
      </c>
    </row>
    <row r="3431" spans="6:70" x14ac:dyDescent="0.25">
      <c r="F3431" s="2">
        <v>41380</v>
      </c>
      <c r="G3431">
        <v>0.13200000000000001</v>
      </c>
      <c r="H3431" s="43">
        <v>41432</v>
      </c>
      <c r="I3431">
        <v>1.5888</v>
      </c>
      <c r="L3431" s="2">
        <v>41263</v>
      </c>
      <c r="M3431" t="str">
        <v>912828LY</v>
      </c>
      <c r="N3431">
        <v>1.1585000000000001</v>
      </c>
      <c r="O3431">
        <v>0.10808</v>
      </c>
      <c r="P3431">
        <v>0.86040000000000005</v>
      </c>
      <c r="Q3431">
        <v>132.15625</v>
      </c>
      <c r="R3431">
        <f>VLOOKUP(M3431,工作表1!$A$3:$B$1000,2,FALSE)</f>
        <v>3.375</v>
      </c>
      <c r="S3431" t="str">
        <f>VLOOKUP(M3431,工作表1!$A$3:$C$1000,3,FALSE)</f>
        <v>2019/11/15</v>
      </c>
      <c r="T3431">
        <f t="shared" si="1756"/>
        <v>0.1515</v>
      </c>
      <c r="U3431">
        <f t="shared" si="1755"/>
        <v>3.2235</v>
      </c>
      <c r="V3431" s="43">
        <f t="shared" si="1767"/>
        <v>41409</v>
      </c>
      <c r="W3431" s="43">
        <f t="shared" si="1757"/>
        <v>41362</v>
      </c>
      <c r="X3431" s="45">
        <f t="shared" si="1768"/>
        <v>0.3356353591160221</v>
      </c>
      <c r="Y3431" s="45">
        <f t="shared" si="1769"/>
        <v>1.2417997426776659</v>
      </c>
      <c r="Z3431" s="47">
        <f t="shared" si="1770"/>
        <v>114.57890198579433</v>
      </c>
      <c r="AA3431" s="47">
        <f t="shared" si="1771"/>
        <v>131.80484652932455</v>
      </c>
      <c r="AB3431" s="45">
        <f t="shared" si="1772"/>
        <v>1.2395</v>
      </c>
      <c r="AC3431" s="2" t="str">
        <f t="shared" si="1758"/>
        <v>TY2</v>
      </c>
      <c r="AD3431">
        <f t="shared" si="1759"/>
        <v>131.3125</v>
      </c>
      <c r="AE3431">
        <f t="shared" si="1760"/>
        <v>131.3125</v>
      </c>
      <c r="AF3431" s="49">
        <f t="shared" si="1787"/>
        <v>0</v>
      </c>
      <c r="AG3431" s="3">
        <f t="shared" si="1773"/>
        <v>130.62979578682913</v>
      </c>
      <c r="AH3431">
        <f t="shared" si="1774"/>
        <v>130.30237728192407</v>
      </c>
      <c r="AI3431" s="51">
        <f t="shared" si="1775"/>
        <v>0.32741850490506863</v>
      </c>
      <c r="AJ3431" s="52">
        <f t="shared" si="1776"/>
        <v>0.32741850490506863</v>
      </c>
      <c r="AK3431" s="2">
        <v>41263</v>
      </c>
      <c r="AL3431" t="str">
        <v>912828MP</v>
      </c>
      <c r="AM3431">
        <v>-2.1587999999999998</v>
      </c>
      <c r="AN3431">
        <v>0.33539999999999998</v>
      </c>
      <c r="AO3431">
        <v>0.87370000000000003</v>
      </c>
      <c r="AP3431">
        <v>131.3125</v>
      </c>
      <c r="AQ3431">
        <f>VLOOKUP(AL3431,工作表1!$F$3:$G$1000,2,FALSE)</f>
        <v>3.625</v>
      </c>
      <c r="AR3431" t="str">
        <f>VLOOKUP(AL3431,工作表1!$F$3:$H$1000,3,FALSE)</f>
        <v>2020/2/15</v>
      </c>
      <c r="AS3431">
        <f t="shared" si="1761"/>
        <v>0.1515</v>
      </c>
      <c r="AT3431">
        <f t="shared" si="1762"/>
        <v>3.4735</v>
      </c>
      <c r="AU3431" s="43">
        <f t="shared" si="1777"/>
        <v>41320</v>
      </c>
      <c r="AV3431" s="43">
        <f t="shared" si="1763"/>
        <v>41453</v>
      </c>
      <c r="AW3431" s="45">
        <f t="shared" si="1778"/>
        <v>1.2608695652173914</v>
      </c>
      <c r="AX3431" s="45">
        <f t="shared" si="1779"/>
        <v>3.1379243597379389</v>
      </c>
      <c r="AY3431" s="47">
        <f t="shared" si="1780"/>
        <v>116.39541864059645</v>
      </c>
      <c r="AZ3431" s="47">
        <f t="shared" si="1781"/>
        <v>130.62979578682913</v>
      </c>
      <c r="BA3431" s="43"/>
      <c r="BC3431" s="2">
        <v>41262</v>
      </c>
      <c r="BD3431" t="str">
        <v>912828MP</v>
      </c>
      <c r="BE3431">
        <v>-2.1467999999999998</v>
      </c>
      <c r="BF3431">
        <v>0.32419999999999999</v>
      </c>
      <c r="BG3431">
        <v>0.87370000000000003</v>
      </c>
      <c r="BH3431">
        <v>131.3125</v>
      </c>
      <c r="BI3431">
        <f>VLOOKUP(BD3431,工作表1!$K$3:$L$1000,2,FALSE)</f>
        <v>3.625</v>
      </c>
      <c r="BJ3431" t="str">
        <f>VLOOKUP(BD3431,工作表1!$K$3:$M$1000,3,FALSE)</f>
        <v>2020/2/15</v>
      </c>
      <c r="BK3431">
        <f t="shared" si="1764"/>
        <v>0.157</v>
      </c>
      <c r="BL3431">
        <f t="shared" si="1765"/>
        <v>3.468</v>
      </c>
      <c r="BM3431" s="43">
        <f t="shared" si="1782"/>
        <v>41320</v>
      </c>
      <c r="BN3431" s="43">
        <f t="shared" si="1766"/>
        <v>41547</v>
      </c>
      <c r="BO3431" s="45">
        <f t="shared" si="1783"/>
        <v>1.2510190217391304</v>
      </c>
      <c r="BP3431" s="45">
        <f t="shared" si="1784"/>
        <v>4.0715669669446104</v>
      </c>
      <c r="BQ3431" s="47">
        <f t="shared" si="1785"/>
        <v>117.24308709209986</v>
      </c>
      <c r="BR3431" s="47">
        <f t="shared" si="1786"/>
        <v>130.30237728192407</v>
      </c>
    </row>
    <row r="3432" spans="6:70" x14ac:dyDescent="0.25">
      <c r="F3432" s="2">
        <v>41379</v>
      </c>
      <c r="G3432">
        <v>0.1305</v>
      </c>
      <c r="H3432" s="43">
        <v>41431</v>
      </c>
      <c r="I3432">
        <v>1.4884999999999999</v>
      </c>
      <c r="L3432" s="2">
        <v>41262</v>
      </c>
      <c r="M3432" t="str">
        <v>912828LJ</v>
      </c>
      <c r="N3432">
        <v>-1.7939000000000001</v>
      </c>
      <c r="O3432">
        <v>1.68997</v>
      </c>
      <c r="P3432">
        <v>0.87370000000000003</v>
      </c>
      <c r="Q3432">
        <v>132.875</v>
      </c>
      <c r="R3432">
        <f>VLOOKUP(M3432,工作表1!$A$3:$B$1000,2,FALSE)</f>
        <v>3.625</v>
      </c>
      <c r="S3432" t="str">
        <f>VLOOKUP(M3432,工作表1!$A$3:$C$1000,3,FALSE)</f>
        <v>2019/8/15</v>
      </c>
      <c r="T3432">
        <f t="shared" si="1756"/>
        <v>0.157</v>
      </c>
      <c r="U3432">
        <f t="shared" si="1755"/>
        <v>3.468</v>
      </c>
      <c r="V3432" s="43">
        <f t="shared" si="1767"/>
        <v>41320</v>
      </c>
      <c r="W3432" s="43">
        <f t="shared" si="1757"/>
        <v>41362</v>
      </c>
      <c r="X3432" s="45">
        <f t="shared" si="1768"/>
        <v>1.2510190217391304</v>
      </c>
      <c r="Y3432" s="45">
        <f t="shared" si="1769"/>
        <v>2.2342381998213221</v>
      </c>
      <c r="Z3432" s="47">
        <f t="shared" si="1770"/>
        <v>116.51772915621586</v>
      </c>
      <c r="AA3432" s="47">
        <f t="shared" si="1771"/>
        <v>132.0055510010765</v>
      </c>
      <c r="AB3432" s="45">
        <f t="shared" si="1772"/>
        <v>1.2164999999999999</v>
      </c>
      <c r="AC3432" s="2" t="str">
        <f t="shared" si="1758"/>
        <v>TY2</v>
      </c>
      <c r="AD3432">
        <f t="shared" si="1759"/>
        <v>132.15625</v>
      </c>
      <c r="AE3432">
        <f t="shared" si="1760"/>
        <v>131.09375</v>
      </c>
      <c r="AF3432" s="49">
        <f t="shared" si="1787"/>
        <v>1.0625</v>
      </c>
      <c r="AG3432" s="3">
        <f t="shared" si="1773"/>
        <v>131.45796245949788</v>
      </c>
      <c r="AH3432">
        <f t="shared" si="1774"/>
        <v>130.09835978220534</v>
      </c>
      <c r="AI3432" s="51">
        <f t="shared" si="1775"/>
        <v>1.3596026772925427</v>
      </c>
      <c r="AJ3432" s="52">
        <f t="shared" si="1776"/>
        <v>0.29710267729254269</v>
      </c>
      <c r="AK3432" s="2">
        <v>41262</v>
      </c>
      <c r="AL3432" t="str">
        <v>912828LY</v>
      </c>
      <c r="AM3432">
        <v>0.78280000000000005</v>
      </c>
      <c r="AN3432">
        <v>0.13678999999999999</v>
      </c>
      <c r="AO3432">
        <v>0.86040000000000005</v>
      </c>
      <c r="AP3432">
        <v>132.15625</v>
      </c>
      <c r="AQ3432">
        <f>VLOOKUP(AL3432,工作表1!$F$3:$G$1000,2,FALSE)</f>
        <v>3.375</v>
      </c>
      <c r="AR3432" t="str">
        <f>VLOOKUP(AL3432,工作表1!$F$3:$H$1000,3,FALSE)</f>
        <v>2019/11/15</v>
      </c>
      <c r="AS3432">
        <f t="shared" si="1761"/>
        <v>0.157</v>
      </c>
      <c r="AT3432">
        <f t="shared" si="1762"/>
        <v>3.218</v>
      </c>
      <c r="AU3432" s="43">
        <f t="shared" si="1777"/>
        <v>41409</v>
      </c>
      <c r="AV3432" s="43">
        <f t="shared" si="1763"/>
        <v>41453</v>
      </c>
      <c r="AW3432" s="45">
        <f t="shared" si="1778"/>
        <v>0.32631215469613262</v>
      </c>
      <c r="AX3432" s="45">
        <f t="shared" si="1779"/>
        <v>2.0831614697646255</v>
      </c>
      <c r="AY3432" s="47">
        <f t="shared" si="1780"/>
        <v>115.37967389862992</v>
      </c>
      <c r="AZ3432" s="47">
        <f t="shared" si="1781"/>
        <v>131.45796245949788</v>
      </c>
      <c r="BA3432" s="43"/>
      <c r="BC3432" s="2">
        <v>41261</v>
      </c>
      <c r="BD3432" t="str">
        <v>912828MP</v>
      </c>
      <c r="BE3432">
        <v>-1.9289000000000001</v>
      </c>
      <c r="BF3432">
        <v>0.30775000000000002</v>
      </c>
      <c r="BG3432">
        <v>0.87370000000000003</v>
      </c>
      <c r="BH3432">
        <v>131.09375</v>
      </c>
      <c r="BI3432">
        <f>VLOOKUP(BD3432,工作表1!$K$3:$L$1000,2,FALSE)</f>
        <v>3.625</v>
      </c>
      <c r="BJ3432" t="str">
        <f>VLOOKUP(BD3432,工作表1!$K$3:$M$1000,3,FALSE)</f>
        <v>2020/2/15</v>
      </c>
      <c r="BK3432">
        <f t="shared" si="1764"/>
        <v>0.157</v>
      </c>
      <c r="BL3432">
        <f t="shared" si="1765"/>
        <v>3.468</v>
      </c>
      <c r="BM3432" s="43">
        <f t="shared" si="1782"/>
        <v>41320</v>
      </c>
      <c r="BN3432" s="43">
        <f t="shared" si="1766"/>
        <v>41547</v>
      </c>
      <c r="BO3432" s="45">
        <f t="shared" si="1783"/>
        <v>1.2411684782608696</v>
      </c>
      <c r="BP3432" s="45">
        <f t="shared" si="1784"/>
        <v>4.0716479303156641</v>
      </c>
      <c r="BQ3432" s="47">
        <f t="shared" si="1785"/>
        <v>117.0768014394297</v>
      </c>
      <c r="BR3432" s="47">
        <f t="shared" si="1786"/>
        <v>130.09835978220534</v>
      </c>
    </row>
    <row r="3433" spans="6:70" x14ac:dyDescent="0.25">
      <c r="F3433" s="2">
        <v>41376</v>
      </c>
      <c r="G3433">
        <v>0.13</v>
      </c>
      <c r="H3433" s="43">
        <v>41430</v>
      </c>
      <c r="I3433">
        <v>1.5098</v>
      </c>
      <c r="L3433" s="2">
        <v>41261</v>
      </c>
      <c r="M3433" t="str">
        <v>912828LJ</v>
      </c>
      <c r="N3433">
        <v>-0.32150000000000001</v>
      </c>
      <c r="O3433">
        <v>0.36391000000000001</v>
      </c>
      <c r="P3433">
        <v>0.87370000000000003</v>
      </c>
      <c r="Q3433">
        <v>132.578125</v>
      </c>
      <c r="R3433">
        <f>VLOOKUP(M3433,工作表1!$A$3:$B$1000,2,FALSE)</f>
        <v>3.625</v>
      </c>
      <c r="S3433" t="str">
        <f>VLOOKUP(M3433,工作表1!$A$3:$C$1000,3,FALSE)</f>
        <v>2019/8/15</v>
      </c>
      <c r="T3433">
        <f t="shared" si="1756"/>
        <v>0.157</v>
      </c>
      <c r="U3433">
        <f t="shared" si="1755"/>
        <v>3.468</v>
      </c>
      <c r="V3433" s="43">
        <f t="shared" si="1767"/>
        <v>41320</v>
      </c>
      <c r="W3433" s="43">
        <f t="shared" si="1757"/>
        <v>41362</v>
      </c>
      <c r="X3433" s="45">
        <f t="shared" si="1768"/>
        <v>1.2411684782608696</v>
      </c>
      <c r="Y3433" s="45">
        <f t="shared" si="1769"/>
        <v>2.2343191631923762</v>
      </c>
      <c r="Z3433" s="47">
        <f t="shared" si="1770"/>
        <v>116.70504671045175</v>
      </c>
      <c r="AA3433" s="47">
        <f t="shared" si="1771"/>
        <v>132.20625274927585</v>
      </c>
      <c r="AB3433" s="45">
        <f t="shared" si="1772"/>
        <v>1.2305999999999999</v>
      </c>
      <c r="AC3433" s="2" t="str">
        <f t="shared" si="1758"/>
        <v>TY2</v>
      </c>
      <c r="AD3433">
        <f t="shared" si="1759"/>
        <v>131.9375</v>
      </c>
      <c r="AE3433">
        <f t="shared" si="1760"/>
        <v>131.546875</v>
      </c>
      <c r="AF3433" s="49">
        <f t="shared" si="1787"/>
        <v>0.390625</v>
      </c>
      <c r="AG3433" s="3">
        <f t="shared" si="1773"/>
        <v>131.25253608019577</v>
      </c>
      <c r="AH3433">
        <f t="shared" si="1774"/>
        <v>130.61715335583514</v>
      </c>
      <c r="AI3433" s="51">
        <f t="shared" si="1775"/>
        <v>0.63538272436062471</v>
      </c>
      <c r="AJ3433" s="52">
        <f t="shared" si="1776"/>
        <v>0.24475772436062471</v>
      </c>
      <c r="AK3433" s="2">
        <v>41261</v>
      </c>
      <c r="AL3433" t="str">
        <v>912828LY</v>
      </c>
      <c r="AM3433">
        <v>0.97540000000000004</v>
      </c>
      <c r="AN3433">
        <v>0.11339</v>
      </c>
      <c r="AO3433">
        <v>0.86040000000000005</v>
      </c>
      <c r="AP3433">
        <v>131.9375</v>
      </c>
      <c r="AQ3433">
        <f>VLOOKUP(AL3433,工作表1!$F$3:$G$1000,2,FALSE)</f>
        <v>3.375</v>
      </c>
      <c r="AR3433" t="str">
        <f>VLOOKUP(AL3433,工作表1!$F$3:$H$1000,3,FALSE)</f>
        <v>2019/11/15</v>
      </c>
      <c r="AS3433">
        <f t="shared" si="1761"/>
        <v>0.157</v>
      </c>
      <c r="AT3433">
        <f t="shared" si="1762"/>
        <v>3.218</v>
      </c>
      <c r="AU3433" s="43">
        <f t="shared" si="1777"/>
        <v>41409</v>
      </c>
      <c r="AV3433" s="43">
        <f t="shared" si="1763"/>
        <v>41453</v>
      </c>
      <c r="AW3433" s="45">
        <f t="shared" si="1778"/>
        <v>0.31698895027624308</v>
      </c>
      <c r="AX3433" s="45">
        <f t="shared" si="1779"/>
        <v>2.083084840687202</v>
      </c>
      <c r="AY3433" s="47">
        <f t="shared" si="1780"/>
        <v>115.21488947871245</v>
      </c>
      <c r="AZ3433" s="47">
        <f t="shared" si="1781"/>
        <v>131.25253608019577</v>
      </c>
      <c r="BA3433" s="43"/>
      <c r="BC3433" s="2">
        <v>41260</v>
      </c>
      <c r="BD3433" t="str">
        <v>912828MP</v>
      </c>
      <c r="BE3433">
        <v>-0.27539999999999998</v>
      </c>
      <c r="BF3433">
        <v>0.22883000000000001</v>
      </c>
      <c r="BG3433">
        <v>0.87370000000000003</v>
      </c>
      <c r="BH3433">
        <v>131.546875</v>
      </c>
      <c r="BI3433">
        <f>VLOOKUP(BD3433,工作表1!$K$3:$L$1000,2,FALSE)</f>
        <v>3.625</v>
      </c>
      <c r="BJ3433" t="str">
        <f>VLOOKUP(BD3433,工作表1!$K$3:$M$1000,3,FALSE)</f>
        <v>2020/2/15</v>
      </c>
      <c r="BK3433">
        <f t="shared" si="1764"/>
        <v>0.14199999999999999</v>
      </c>
      <c r="BL3433">
        <f t="shared" si="1765"/>
        <v>3.4830000000000001</v>
      </c>
      <c r="BM3433" s="43">
        <f t="shared" si="1782"/>
        <v>41320</v>
      </c>
      <c r="BN3433" s="43">
        <f t="shared" si="1766"/>
        <v>41547</v>
      </c>
      <c r="BO3433" s="45">
        <f t="shared" si="1783"/>
        <v>1.2313179347826086</v>
      </c>
      <c r="BP3433" s="45">
        <f t="shared" si="1784"/>
        <v>4.0717288936867186</v>
      </c>
      <c r="BQ3433" s="47">
        <f t="shared" si="1785"/>
        <v>117.55395248821081</v>
      </c>
      <c r="BR3433" s="47">
        <f t="shared" si="1786"/>
        <v>130.61715335583514</v>
      </c>
    </row>
    <row r="3434" spans="6:70" x14ac:dyDescent="0.25">
      <c r="F3434" s="2">
        <v>41375</v>
      </c>
      <c r="G3434">
        <v>0.13200000000000001</v>
      </c>
      <c r="H3434" s="43">
        <v>41429</v>
      </c>
      <c r="I3434">
        <v>1.5549999999999999</v>
      </c>
      <c r="L3434" s="2">
        <v>41260</v>
      </c>
      <c r="M3434" t="str">
        <v>912828LJ</v>
      </c>
      <c r="N3434">
        <v>1.9E-2</v>
      </c>
      <c r="O3434">
        <v>9.4369999999999996E-2</v>
      </c>
      <c r="P3434">
        <v>0.87370000000000003</v>
      </c>
      <c r="Q3434">
        <v>132.984375</v>
      </c>
      <c r="R3434">
        <f>VLOOKUP(M3434,工作表1!$A$3:$B$1000,2,FALSE)</f>
        <v>3.625</v>
      </c>
      <c r="S3434" t="str">
        <f>VLOOKUP(M3434,工作表1!$A$3:$C$1000,3,FALSE)</f>
        <v>2019/8/15</v>
      </c>
      <c r="T3434">
        <f t="shared" si="1756"/>
        <v>0.14199999999999999</v>
      </c>
      <c r="U3434">
        <f t="shared" si="1755"/>
        <v>3.4830000000000001</v>
      </c>
      <c r="V3434" s="43">
        <f t="shared" si="1767"/>
        <v>41320</v>
      </c>
      <c r="W3434" s="43">
        <f t="shared" si="1757"/>
        <v>41362</v>
      </c>
      <c r="X3434" s="45">
        <f t="shared" si="1768"/>
        <v>1.2313179347826086</v>
      </c>
      <c r="Y3434" s="45">
        <f t="shared" si="1769"/>
        <v>2.2344001265634308</v>
      </c>
      <c r="Z3434" s="47">
        <f t="shared" si="1770"/>
        <v>117.15894420292018</v>
      </c>
      <c r="AA3434" s="47">
        <f t="shared" si="1771"/>
        <v>132.70725391935827</v>
      </c>
      <c r="AB3434" s="45">
        <f t="shared" si="1772"/>
        <v>1.1926000000000001</v>
      </c>
      <c r="AC3434" s="2" t="str">
        <f t="shared" si="1758"/>
        <v>TY2</v>
      </c>
      <c r="AD3434">
        <f t="shared" si="1759"/>
        <v>132.390625</v>
      </c>
      <c r="AE3434">
        <f t="shared" si="1760"/>
        <v>131.953125</v>
      </c>
      <c r="AF3434" s="49">
        <f t="shared" si="1787"/>
        <v>0.4375</v>
      </c>
      <c r="AG3434" s="3">
        <f t="shared" si="1773"/>
        <v>131.67311995361766</v>
      </c>
      <c r="AH3434">
        <f t="shared" si="1774"/>
        <v>131.03805224873429</v>
      </c>
      <c r="AI3434" s="51">
        <f t="shared" si="1775"/>
        <v>0.63506770488336883</v>
      </c>
      <c r="AJ3434" s="52">
        <f t="shared" si="1776"/>
        <v>0.19756770488336883</v>
      </c>
      <c r="AK3434" s="2">
        <v>41260</v>
      </c>
      <c r="AL3434" t="str">
        <v>912828LY</v>
      </c>
      <c r="AM3434">
        <v>0.78090000000000004</v>
      </c>
      <c r="AN3434">
        <v>0.13868</v>
      </c>
      <c r="AO3434">
        <v>0.86040000000000005</v>
      </c>
      <c r="AP3434">
        <v>132.390625</v>
      </c>
      <c r="AQ3434">
        <f>VLOOKUP(AL3434,工作表1!$F$3:$G$1000,2,FALSE)</f>
        <v>3.375</v>
      </c>
      <c r="AR3434" t="str">
        <f>VLOOKUP(AL3434,工作表1!$F$3:$H$1000,3,FALSE)</f>
        <v>2019/11/15</v>
      </c>
      <c r="AS3434">
        <f t="shared" si="1761"/>
        <v>0.14199999999999999</v>
      </c>
      <c r="AT3434">
        <f t="shared" si="1762"/>
        <v>3.2330000000000001</v>
      </c>
      <c r="AU3434" s="43">
        <f t="shared" si="1777"/>
        <v>41409</v>
      </c>
      <c r="AV3434" s="43">
        <f t="shared" si="1763"/>
        <v>41453</v>
      </c>
      <c r="AW3434" s="45">
        <f t="shared" si="1778"/>
        <v>0.30766574585635359</v>
      </c>
      <c r="AX3434" s="45">
        <f t="shared" si="1779"/>
        <v>2.0830082116097781</v>
      </c>
      <c r="AY3434" s="47">
        <f t="shared" si="1780"/>
        <v>115.59672428023876</v>
      </c>
      <c r="AZ3434" s="47">
        <f t="shared" si="1781"/>
        <v>131.67311995361766</v>
      </c>
      <c r="BA3434" s="43"/>
      <c r="BC3434" s="2">
        <v>41257</v>
      </c>
      <c r="BD3434" t="str">
        <v>912828MP</v>
      </c>
      <c r="BE3434">
        <v>0.28810000000000002</v>
      </c>
      <c r="BF3434">
        <v>0.21065</v>
      </c>
      <c r="BG3434">
        <v>0.87370000000000003</v>
      </c>
      <c r="BH3434">
        <v>131.953125</v>
      </c>
      <c r="BI3434">
        <f>VLOOKUP(BD3434,工作表1!$K$3:$L$1000,2,FALSE)</f>
        <v>3.625</v>
      </c>
      <c r="BJ3434" t="str">
        <f>VLOOKUP(BD3434,工作表1!$K$3:$M$1000,3,FALSE)</f>
        <v>2020/2/15</v>
      </c>
      <c r="BK3434">
        <f t="shared" si="1764"/>
        <v>0.14050000000000001</v>
      </c>
      <c r="BL3434">
        <f t="shared" si="1765"/>
        <v>3.4845000000000002</v>
      </c>
      <c r="BM3434" s="43">
        <f t="shared" si="1782"/>
        <v>41320</v>
      </c>
      <c r="BN3434" s="43">
        <f t="shared" si="1766"/>
        <v>41547</v>
      </c>
      <c r="BO3434" s="45">
        <f t="shared" si="1783"/>
        <v>1.2214673913043479</v>
      </c>
      <c r="BP3434" s="45">
        <f t="shared" si="1784"/>
        <v>4.0718098570577723</v>
      </c>
      <c r="BQ3434" s="47">
        <f t="shared" si="1785"/>
        <v>117.9348937877709</v>
      </c>
      <c r="BR3434" s="47">
        <f t="shared" si="1786"/>
        <v>131.03805224873429</v>
      </c>
    </row>
    <row r="3435" spans="6:70" x14ac:dyDescent="0.25">
      <c r="F3435" s="2">
        <v>41374</v>
      </c>
      <c r="G3435">
        <v>0.13100000000000001</v>
      </c>
      <c r="H3435" s="43">
        <v>41428</v>
      </c>
      <c r="I3435">
        <v>1.524</v>
      </c>
      <c r="L3435" s="2">
        <v>41257</v>
      </c>
      <c r="M3435" t="str">
        <v>912828LJ</v>
      </c>
      <c r="N3435">
        <v>0.27189999999999998</v>
      </c>
      <c r="O3435">
        <v>-0.13528999999999999</v>
      </c>
      <c r="P3435">
        <v>0.87370000000000003</v>
      </c>
      <c r="Q3435">
        <v>133.390625</v>
      </c>
      <c r="R3435">
        <f>VLOOKUP(M3435,工作表1!$A$3:$B$1000,2,FALSE)</f>
        <v>3.625</v>
      </c>
      <c r="S3435" t="str">
        <f>VLOOKUP(M3435,工作表1!$A$3:$C$1000,3,FALSE)</f>
        <v>2019/8/15</v>
      </c>
      <c r="T3435">
        <f t="shared" si="1756"/>
        <v>0.14050000000000001</v>
      </c>
      <c r="U3435">
        <f t="shared" si="1755"/>
        <v>3.4845000000000002</v>
      </c>
      <c r="V3435" s="43">
        <f t="shared" si="1767"/>
        <v>41320</v>
      </c>
      <c r="W3435" s="43">
        <f t="shared" si="1757"/>
        <v>41362</v>
      </c>
      <c r="X3435" s="45">
        <f t="shared" si="1768"/>
        <v>1.2214673913043479</v>
      </c>
      <c r="Y3435" s="45">
        <f t="shared" si="1769"/>
        <v>2.2344810899344849</v>
      </c>
      <c r="Z3435" s="47">
        <f t="shared" si="1770"/>
        <v>117.60373724349444</v>
      </c>
      <c r="AA3435" s="47">
        <f t="shared" si="1771"/>
        <v>133.20211707269866</v>
      </c>
      <c r="AB3435" s="45">
        <f t="shared" si="1772"/>
        <v>1.1288</v>
      </c>
      <c r="AC3435" s="2" t="str">
        <f t="shared" si="1758"/>
        <v>TY2</v>
      </c>
      <c r="AD3435">
        <f t="shared" si="1759"/>
        <v>132.796875</v>
      </c>
      <c r="AE3435">
        <f t="shared" si="1760"/>
        <v>131.890625</v>
      </c>
      <c r="AF3435" s="49">
        <f t="shared" si="1787"/>
        <v>0.90625</v>
      </c>
      <c r="AG3435" s="3">
        <f t="shared" si="1773"/>
        <v>132.07689877040397</v>
      </c>
      <c r="AH3435">
        <f t="shared" si="1774"/>
        <v>130.93428202288379</v>
      </c>
      <c r="AI3435" s="51">
        <f t="shared" si="1775"/>
        <v>1.1426167475201794</v>
      </c>
      <c r="AJ3435" s="52">
        <f t="shared" si="1776"/>
        <v>0.23636674752017939</v>
      </c>
      <c r="AK3435" s="2">
        <v>41257</v>
      </c>
      <c r="AL3435" t="str">
        <v>912828LY</v>
      </c>
      <c r="AM3435">
        <v>0.92979999999999996</v>
      </c>
      <c r="AN3435">
        <v>0.1353</v>
      </c>
      <c r="AO3435">
        <v>0.86040000000000005</v>
      </c>
      <c r="AP3435">
        <v>132.796875</v>
      </c>
      <c r="AQ3435">
        <f>VLOOKUP(AL3435,工作表1!$F$3:$G$1000,2,FALSE)</f>
        <v>3.375</v>
      </c>
      <c r="AR3435" t="str">
        <f>VLOOKUP(AL3435,工作表1!$F$3:$H$1000,3,FALSE)</f>
        <v>2019/11/15</v>
      </c>
      <c r="AS3435">
        <f t="shared" si="1761"/>
        <v>0.14050000000000001</v>
      </c>
      <c r="AT3435">
        <f t="shared" si="1762"/>
        <v>3.2345000000000002</v>
      </c>
      <c r="AU3435" s="43">
        <f t="shared" si="1777"/>
        <v>41409</v>
      </c>
      <c r="AV3435" s="43">
        <f t="shared" si="1763"/>
        <v>41453</v>
      </c>
      <c r="AW3435" s="45">
        <f t="shared" si="1778"/>
        <v>0.2983425414364641</v>
      </c>
      <c r="AX3435" s="45">
        <f t="shared" si="1779"/>
        <v>2.0829315825323547</v>
      </c>
      <c r="AY3435" s="47">
        <f t="shared" si="1780"/>
        <v>115.95694584436912</v>
      </c>
      <c r="AZ3435" s="47">
        <f t="shared" si="1781"/>
        <v>132.07689877040397</v>
      </c>
      <c r="BA3435" s="43"/>
      <c r="BC3435" s="2">
        <v>41256</v>
      </c>
      <c r="BD3435" t="str">
        <v>912828MP</v>
      </c>
      <c r="BE3435">
        <v>-0.3422</v>
      </c>
      <c r="BF3435">
        <v>0.24179</v>
      </c>
      <c r="BG3435">
        <v>0.87370000000000003</v>
      </c>
      <c r="BH3435">
        <v>131.890625</v>
      </c>
      <c r="BI3435">
        <f>VLOOKUP(BD3435,工作表1!$K$3:$L$1000,2,FALSE)</f>
        <v>3.625</v>
      </c>
      <c r="BJ3435" t="str">
        <f>VLOOKUP(BD3435,工作表1!$K$3:$M$1000,3,FALSE)</f>
        <v>2020/2/15</v>
      </c>
      <c r="BK3435">
        <f t="shared" si="1764"/>
        <v>0.14149999999999999</v>
      </c>
      <c r="BL3435">
        <f t="shared" si="1765"/>
        <v>3.4834999999999998</v>
      </c>
      <c r="BM3435" s="43">
        <f t="shared" si="1782"/>
        <v>41320</v>
      </c>
      <c r="BN3435" s="43">
        <f t="shared" si="1766"/>
        <v>41547</v>
      </c>
      <c r="BO3435" s="45">
        <f t="shared" si="1783"/>
        <v>1.1919157608695652</v>
      </c>
      <c r="BP3435" s="45">
        <f t="shared" si="1784"/>
        <v>4.0720527471709351</v>
      </c>
      <c r="BQ3435" s="47">
        <f t="shared" si="1785"/>
        <v>117.87945499639204</v>
      </c>
      <c r="BR3435" s="47">
        <f t="shared" si="1786"/>
        <v>130.93428202288379</v>
      </c>
    </row>
    <row r="3436" spans="6:70" x14ac:dyDescent="0.25">
      <c r="F3436" s="2">
        <v>41373</v>
      </c>
      <c r="G3436">
        <v>0.13159999999999999</v>
      </c>
      <c r="H3436" s="43">
        <v>41425</v>
      </c>
      <c r="I3436">
        <v>1.5263</v>
      </c>
      <c r="L3436" s="2">
        <v>41256</v>
      </c>
      <c r="M3436" t="str">
        <v>912828LJ</v>
      </c>
      <c r="N3436">
        <v>-0.53390000000000004</v>
      </c>
      <c r="O3436">
        <v>0.35169</v>
      </c>
      <c r="P3436">
        <v>0.87370000000000003</v>
      </c>
      <c r="Q3436">
        <v>133.296875</v>
      </c>
      <c r="R3436">
        <f>VLOOKUP(M3436,工作表1!$A$3:$B$1000,2,FALSE)</f>
        <v>3.625</v>
      </c>
      <c r="S3436" t="str">
        <f>VLOOKUP(M3436,工作表1!$A$3:$C$1000,3,FALSE)</f>
        <v>2019/8/15</v>
      </c>
      <c r="T3436">
        <f t="shared" si="1756"/>
        <v>0.14149999999999999</v>
      </c>
      <c r="U3436">
        <f t="shared" si="1755"/>
        <v>3.4834999999999998</v>
      </c>
      <c r="V3436" s="43">
        <f t="shared" si="1767"/>
        <v>41320</v>
      </c>
      <c r="W3436" s="43">
        <f t="shared" si="1757"/>
        <v>41362</v>
      </c>
      <c r="X3436" s="45">
        <f t="shared" si="1768"/>
        <v>1.1919157608695652</v>
      </c>
      <c r="Y3436" s="45">
        <f t="shared" si="1769"/>
        <v>2.2347239800476473</v>
      </c>
      <c r="Z3436" s="47">
        <f t="shared" si="1770"/>
        <v>117.38034422450517</v>
      </c>
      <c r="AA3436" s="47">
        <f t="shared" si="1771"/>
        <v>132.90552537895377</v>
      </c>
      <c r="AB3436" s="45">
        <f t="shared" si="1772"/>
        <v>1.1521999999999999</v>
      </c>
      <c r="AC3436" s="2" t="str">
        <f t="shared" si="1758"/>
        <v>TY2</v>
      </c>
      <c r="AD3436">
        <f t="shared" si="1759"/>
        <v>132.734375</v>
      </c>
      <c r="AE3436">
        <f t="shared" si="1760"/>
        <v>132.21875</v>
      </c>
      <c r="AF3436" s="49">
        <f t="shared" si="1787"/>
        <v>0.515625</v>
      </c>
      <c r="AG3436" s="3">
        <f t="shared" si="1773"/>
        <v>131.99565701591638</v>
      </c>
      <c r="AH3436">
        <f t="shared" si="1774"/>
        <v>131.26294202011661</v>
      </c>
      <c r="AI3436" s="51">
        <f t="shared" si="1775"/>
        <v>0.73271499579976762</v>
      </c>
      <c r="AJ3436" s="52">
        <f t="shared" si="1776"/>
        <v>0.21708999579976762</v>
      </c>
      <c r="AK3436" s="2">
        <v>41256</v>
      </c>
      <c r="AL3436" t="str">
        <v>912828LY</v>
      </c>
      <c r="AM3436">
        <v>0.8236</v>
      </c>
      <c r="AN3436">
        <v>0.14779999999999999</v>
      </c>
      <c r="AO3436">
        <v>0.86040000000000005</v>
      </c>
      <c r="AP3436">
        <v>132.734375</v>
      </c>
      <c r="AQ3436">
        <f>VLOOKUP(AL3436,工作表1!$F$3:$G$1000,2,FALSE)</f>
        <v>3.375</v>
      </c>
      <c r="AR3436" t="str">
        <f>VLOOKUP(AL3436,工作表1!$F$3:$H$1000,3,FALSE)</f>
        <v>2019/11/15</v>
      </c>
      <c r="AS3436">
        <f t="shared" si="1761"/>
        <v>0.14149999999999999</v>
      </c>
      <c r="AT3436">
        <f t="shared" si="1762"/>
        <v>3.2334999999999998</v>
      </c>
      <c r="AU3436" s="43">
        <f t="shared" si="1777"/>
        <v>41409</v>
      </c>
      <c r="AV3436" s="43">
        <f t="shared" si="1763"/>
        <v>41453</v>
      </c>
      <c r="AW3436" s="45">
        <f t="shared" si="1778"/>
        <v>0.27037292817679559</v>
      </c>
      <c r="AX3436" s="45">
        <f t="shared" si="1779"/>
        <v>2.0827016953000834</v>
      </c>
      <c r="AY3436" s="47">
        <f t="shared" si="1780"/>
        <v>115.92253180486583</v>
      </c>
      <c r="AZ3436" s="47">
        <f t="shared" si="1781"/>
        <v>131.99565701591638</v>
      </c>
      <c r="BA3436" s="43"/>
      <c r="BC3436" s="2">
        <v>41255</v>
      </c>
      <c r="BD3436" t="str">
        <v>912828MP</v>
      </c>
      <c r="BE3436">
        <v>-0.39900000000000002</v>
      </c>
      <c r="BF3436">
        <v>0.23943</v>
      </c>
      <c r="BG3436">
        <v>0.87370000000000003</v>
      </c>
      <c r="BH3436">
        <v>132.21875</v>
      </c>
      <c r="BI3436">
        <f>VLOOKUP(BD3436,工作表1!$K$3:$L$1000,2,FALSE)</f>
        <v>3.625</v>
      </c>
      <c r="BJ3436" t="str">
        <f>VLOOKUP(BD3436,工作表1!$K$3:$M$1000,3,FALSE)</f>
        <v>2020/2/15</v>
      </c>
      <c r="BK3436">
        <f t="shared" si="1764"/>
        <v>0.14349999999999999</v>
      </c>
      <c r="BL3436">
        <f t="shared" si="1765"/>
        <v>3.4815</v>
      </c>
      <c r="BM3436" s="43">
        <f t="shared" si="1782"/>
        <v>41320</v>
      </c>
      <c r="BN3436" s="43">
        <f t="shared" si="1766"/>
        <v>41547</v>
      </c>
      <c r="BO3436" s="45">
        <f t="shared" si="1783"/>
        <v>1.1820652173913044</v>
      </c>
      <c r="BP3436" s="45">
        <f t="shared" si="1784"/>
        <v>4.0721337105419888</v>
      </c>
      <c r="BQ3436" s="47">
        <f t="shared" si="1785"/>
        <v>118.17699606169734</v>
      </c>
      <c r="BR3436" s="47">
        <f t="shared" si="1786"/>
        <v>131.26294202011661</v>
      </c>
    </row>
    <row r="3437" spans="6:70" x14ac:dyDescent="0.25">
      <c r="F3437" s="2">
        <v>41372</v>
      </c>
      <c r="G3437">
        <v>0.13100000000000001</v>
      </c>
      <c r="H3437" s="43">
        <v>41424</v>
      </c>
      <c r="I3437">
        <v>1.4852000000000001</v>
      </c>
      <c r="L3437" s="2">
        <v>41255</v>
      </c>
      <c r="M3437" t="str">
        <v>912828LJ</v>
      </c>
      <c r="N3437">
        <v>-0.5796</v>
      </c>
      <c r="O3437">
        <v>0.35903000000000002</v>
      </c>
      <c r="P3437">
        <v>0.87370000000000003</v>
      </c>
      <c r="Q3437">
        <v>133.609375</v>
      </c>
      <c r="R3437">
        <f>VLOOKUP(M3437,工作表1!$A$3:$B$1000,2,FALSE)</f>
        <v>3.625</v>
      </c>
      <c r="S3437" t="str">
        <f>VLOOKUP(M3437,工作表1!$A$3:$C$1000,3,FALSE)</f>
        <v>2019/8/15</v>
      </c>
      <c r="T3437">
        <f t="shared" si="1756"/>
        <v>0.14349999999999999</v>
      </c>
      <c r="U3437">
        <f t="shared" si="1755"/>
        <v>3.4815</v>
      </c>
      <c r="V3437" s="43">
        <f t="shared" si="1767"/>
        <v>41320</v>
      </c>
      <c r="W3437" s="43">
        <f t="shared" si="1757"/>
        <v>41362</v>
      </c>
      <c r="X3437" s="45">
        <f t="shared" si="1768"/>
        <v>1.1820652173913044</v>
      </c>
      <c r="Y3437" s="45">
        <f t="shared" si="1769"/>
        <v>2.2348049434187018</v>
      </c>
      <c r="Z3437" s="47">
        <f t="shared" si="1770"/>
        <v>117.65924787361024</v>
      </c>
      <c r="AA3437" s="47">
        <f t="shared" si="1771"/>
        <v>133.21167742840362</v>
      </c>
      <c r="AB3437" s="45">
        <f t="shared" si="1772"/>
        <v>1.1028</v>
      </c>
      <c r="AC3437" s="2" t="str">
        <f t="shared" si="1758"/>
        <v>TY2</v>
      </c>
      <c r="AD3437">
        <f t="shared" si="1759"/>
        <v>133.0625</v>
      </c>
      <c r="AE3437">
        <f t="shared" si="1760"/>
        <v>132.5625</v>
      </c>
      <c r="AF3437" s="49">
        <f t="shared" si="1787"/>
        <v>0.5</v>
      </c>
      <c r="AG3437" s="3">
        <f t="shared" si="1773"/>
        <v>132.29930624868396</v>
      </c>
      <c r="AH3437">
        <f t="shared" si="1774"/>
        <v>131.55478320252919</v>
      </c>
      <c r="AI3437" s="51">
        <f t="shared" si="1775"/>
        <v>0.74452304615476805</v>
      </c>
      <c r="AJ3437" s="52">
        <f t="shared" si="1776"/>
        <v>0.24452304615476805</v>
      </c>
      <c r="AK3437" s="2">
        <v>41255</v>
      </c>
      <c r="AL3437" t="str">
        <v>912828LY</v>
      </c>
      <c r="AM3437">
        <v>0.46589999999999998</v>
      </c>
      <c r="AN3437">
        <v>0.17685000000000001</v>
      </c>
      <c r="AO3437">
        <v>0.86040000000000005</v>
      </c>
      <c r="AP3437">
        <v>133.0625</v>
      </c>
      <c r="AQ3437">
        <f>VLOOKUP(AL3437,工作表1!$F$3:$G$1000,2,FALSE)</f>
        <v>3.375</v>
      </c>
      <c r="AR3437" t="str">
        <f>VLOOKUP(AL3437,工作表1!$F$3:$H$1000,3,FALSE)</f>
        <v>2019/11/15</v>
      </c>
      <c r="AS3437">
        <f t="shared" si="1761"/>
        <v>0.14349999999999999</v>
      </c>
      <c r="AT3437">
        <f t="shared" si="1762"/>
        <v>3.2315</v>
      </c>
      <c r="AU3437" s="43">
        <f t="shared" si="1777"/>
        <v>41409</v>
      </c>
      <c r="AV3437" s="43">
        <f t="shared" si="1763"/>
        <v>41453</v>
      </c>
      <c r="AW3437" s="45">
        <f t="shared" si="1778"/>
        <v>0.26104972375690605</v>
      </c>
      <c r="AX3437" s="45">
        <f t="shared" si="1779"/>
        <v>2.0826250662226595</v>
      </c>
      <c r="AY3437" s="47">
        <f t="shared" si="1780"/>
        <v>116.19470465268427</v>
      </c>
      <c r="AZ3437" s="47">
        <f t="shared" si="1781"/>
        <v>132.29930624868396</v>
      </c>
      <c r="BA3437" s="43"/>
      <c r="BC3437" s="2">
        <v>41254</v>
      </c>
      <c r="BD3437" t="str">
        <v>912828MP</v>
      </c>
      <c r="BE3437">
        <v>-1.0843</v>
      </c>
      <c r="BF3437">
        <v>0.28240999999999999</v>
      </c>
      <c r="BG3437">
        <v>0.87370000000000003</v>
      </c>
      <c r="BH3437">
        <v>132.5625</v>
      </c>
      <c r="BI3437">
        <f>VLOOKUP(BD3437,工作表1!$K$3:$L$1000,2,FALSE)</f>
        <v>3.625</v>
      </c>
      <c r="BJ3437" t="str">
        <f>VLOOKUP(BD3437,工作表1!$K$3:$M$1000,3,FALSE)</f>
        <v>2020/2/15</v>
      </c>
      <c r="BK3437">
        <f t="shared" si="1764"/>
        <v>0.14349999999999999</v>
      </c>
      <c r="BL3437">
        <f t="shared" si="1765"/>
        <v>3.4815</v>
      </c>
      <c r="BM3437" s="43">
        <f t="shared" si="1782"/>
        <v>41320</v>
      </c>
      <c r="BN3437" s="43">
        <f t="shared" si="1766"/>
        <v>41547</v>
      </c>
      <c r="BO3437" s="45">
        <f t="shared" si="1783"/>
        <v>1.1722146739130435</v>
      </c>
      <c r="BP3437" s="45">
        <f t="shared" si="1784"/>
        <v>4.0722146739130434</v>
      </c>
      <c r="BQ3437" s="47">
        <f t="shared" si="1785"/>
        <v>118.44397963960532</v>
      </c>
      <c r="BR3437" s="47">
        <f t="shared" si="1786"/>
        <v>131.55478320252919</v>
      </c>
    </row>
    <row r="3438" spans="6:70" x14ac:dyDescent="0.25">
      <c r="F3438" s="2">
        <v>41369</v>
      </c>
      <c r="G3438">
        <v>0.13200000000000001</v>
      </c>
      <c r="H3438" s="43">
        <v>41423</v>
      </c>
      <c r="I3438">
        <v>1.4851000000000001</v>
      </c>
      <c r="L3438" s="2">
        <v>41254</v>
      </c>
      <c r="M3438" t="str">
        <v>912828LJ</v>
      </c>
      <c r="N3438">
        <v>-0.12609999999999999</v>
      </c>
      <c r="O3438">
        <v>0.1153</v>
      </c>
      <c r="P3438">
        <v>0.87370000000000003</v>
      </c>
      <c r="Q3438">
        <v>133.921875</v>
      </c>
      <c r="R3438">
        <f>VLOOKUP(M3438,工作表1!$A$3:$B$1000,2,FALSE)</f>
        <v>3.625</v>
      </c>
      <c r="S3438" t="str">
        <f>VLOOKUP(M3438,工作表1!$A$3:$C$1000,3,FALSE)</f>
        <v>2019/8/15</v>
      </c>
      <c r="T3438">
        <f t="shared" si="1756"/>
        <v>0.14349999999999999</v>
      </c>
      <c r="U3438">
        <f t="shared" si="1755"/>
        <v>3.4815</v>
      </c>
      <c r="V3438" s="43">
        <f t="shared" si="1767"/>
        <v>41320</v>
      </c>
      <c r="W3438" s="43">
        <f t="shared" si="1757"/>
        <v>41362</v>
      </c>
      <c r="X3438" s="45">
        <f t="shared" si="1768"/>
        <v>1.1722146739130435</v>
      </c>
      <c r="Y3438" s="45">
        <f t="shared" si="1769"/>
        <v>2.234885906789756</v>
      </c>
      <c r="Z3438" s="47">
        <f t="shared" si="1770"/>
        <v>118.02860008483107</v>
      </c>
      <c r="AA3438" s="47">
        <f t="shared" si="1771"/>
        <v>133.62068541099114</v>
      </c>
      <c r="AB3438" s="45">
        <f t="shared" si="1772"/>
        <v>1.0652999999999999</v>
      </c>
      <c r="AC3438" s="2" t="str">
        <f t="shared" si="1758"/>
        <v>TY2</v>
      </c>
      <c r="AD3438">
        <f t="shared" si="1759"/>
        <v>133.40625</v>
      </c>
      <c r="AE3438">
        <f t="shared" si="1760"/>
        <v>132.78125</v>
      </c>
      <c r="AF3438" s="49">
        <f t="shared" si="1787"/>
        <v>0.625</v>
      </c>
      <c r="AG3438" s="3">
        <f t="shared" si="1773"/>
        <v>132.6223309876508</v>
      </c>
      <c r="AH3438">
        <f t="shared" si="1774"/>
        <v>131.77378646800003</v>
      </c>
      <c r="AI3438" s="51">
        <f t="shared" si="1775"/>
        <v>0.8485445196507726</v>
      </c>
      <c r="AJ3438" s="52">
        <f t="shared" si="1776"/>
        <v>0.2235445196507726</v>
      </c>
      <c r="AK3438" s="2">
        <v>41254</v>
      </c>
      <c r="AL3438" t="str">
        <v>912828LY</v>
      </c>
      <c r="AM3438">
        <v>0.34100000000000003</v>
      </c>
      <c r="AN3438">
        <v>0.19878999999999999</v>
      </c>
      <c r="AO3438">
        <v>0.86040000000000005</v>
      </c>
      <c r="AP3438">
        <v>133.40625</v>
      </c>
      <c r="AQ3438">
        <f>VLOOKUP(AL3438,工作表1!$F$3:$G$1000,2,FALSE)</f>
        <v>3.375</v>
      </c>
      <c r="AR3438" t="str">
        <f>VLOOKUP(AL3438,工作表1!$F$3:$H$1000,3,FALSE)</f>
        <v>2019/11/15</v>
      </c>
      <c r="AS3438">
        <f t="shared" si="1761"/>
        <v>0.14349999999999999</v>
      </c>
      <c r="AT3438">
        <f t="shared" si="1762"/>
        <v>3.2315</v>
      </c>
      <c r="AU3438" s="43">
        <f t="shared" si="1777"/>
        <v>41409</v>
      </c>
      <c r="AV3438" s="43">
        <f t="shared" si="1763"/>
        <v>41453</v>
      </c>
      <c r="AW3438" s="45">
        <f t="shared" si="1778"/>
        <v>0.25172651933701656</v>
      </c>
      <c r="AX3438" s="45">
        <f t="shared" si="1779"/>
        <v>2.0825484371452356</v>
      </c>
      <c r="AY3438" s="47">
        <f t="shared" si="1780"/>
        <v>116.48463707492544</v>
      </c>
      <c r="AZ3438" s="47">
        <f t="shared" si="1781"/>
        <v>132.6223309876508</v>
      </c>
      <c r="BA3438" s="43"/>
      <c r="BC3438" s="2">
        <v>41253</v>
      </c>
      <c r="BD3438" t="str">
        <v>912828MP</v>
      </c>
      <c r="BE3438">
        <v>-0.87909999999999999</v>
      </c>
      <c r="BF3438">
        <v>0.2772</v>
      </c>
      <c r="BG3438">
        <v>0.87370000000000003</v>
      </c>
      <c r="BH3438">
        <v>132.78125</v>
      </c>
      <c r="BI3438">
        <f>VLOOKUP(BD3438,工作表1!$K$3:$L$1000,2,FALSE)</f>
        <v>3.625</v>
      </c>
      <c r="BJ3438" t="str">
        <f>VLOOKUP(BD3438,工作表1!$K$3:$M$1000,3,FALSE)</f>
        <v>2020/2/15</v>
      </c>
      <c r="BK3438">
        <f t="shared" si="1764"/>
        <v>0.14399999999999999</v>
      </c>
      <c r="BL3438">
        <f t="shared" si="1765"/>
        <v>3.4809999999999999</v>
      </c>
      <c r="BM3438" s="43">
        <f t="shared" si="1782"/>
        <v>41320</v>
      </c>
      <c r="BN3438" s="43">
        <f t="shared" si="1766"/>
        <v>41547</v>
      </c>
      <c r="BO3438" s="45">
        <f t="shared" si="1783"/>
        <v>1.1623641304347825</v>
      </c>
      <c r="BP3438" s="45">
        <f t="shared" si="1784"/>
        <v>4.0722956372840979</v>
      </c>
      <c r="BQ3438" s="47">
        <f t="shared" si="1785"/>
        <v>118.64691778503682</v>
      </c>
      <c r="BR3438" s="47">
        <f t="shared" si="1786"/>
        <v>131.77378646800003</v>
      </c>
    </row>
    <row r="3439" spans="6:70" x14ac:dyDescent="0.25">
      <c r="F3439" s="2">
        <v>41368</v>
      </c>
      <c r="G3439">
        <v>0.13200000000000001</v>
      </c>
      <c r="H3439" s="43">
        <v>41422</v>
      </c>
      <c r="I3439">
        <v>1.5333000000000001</v>
      </c>
      <c r="L3439" s="2">
        <v>41253</v>
      </c>
      <c r="M3439" t="str">
        <v>912828LJ</v>
      </c>
      <c r="N3439">
        <v>0.3231</v>
      </c>
      <c r="O3439">
        <v>-0.10065</v>
      </c>
      <c r="P3439">
        <v>0.87370000000000003</v>
      </c>
      <c r="Q3439">
        <v>134.109375</v>
      </c>
      <c r="R3439">
        <f>VLOOKUP(M3439,工作表1!$A$3:$B$1000,2,FALSE)</f>
        <v>3.625</v>
      </c>
      <c r="S3439" t="str">
        <f>VLOOKUP(M3439,工作表1!$A$3:$C$1000,3,FALSE)</f>
        <v>2019/8/15</v>
      </c>
      <c r="T3439">
        <f t="shared" si="1756"/>
        <v>0.14399999999999999</v>
      </c>
      <c r="U3439">
        <f t="shared" si="1755"/>
        <v>3.4809999999999999</v>
      </c>
      <c r="V3439" s="43">
        <f t="shared" si="1767"/>
        <v>41320</v>
      </c>
      <c r="W3439" s="43">
        <f t="shared" si="1757"/>
        <v>41362</v>
      </c>
      <c r="X3439" s="45">
        <f t="shared" si="1768"/>
        <v>1.1623641304347825</v>
      </c>
      <c r="Y3439" s="45">
        <f t="shared" si="1769"/>
        <v>2.2349668701608101</v>
      </c>
      <c r="Z3439" s="47">
        <f t="shared" si="1770"/>
        <v>118.28136549042797</v>
      </c>
      <c r="AA3439" s="47">
        <f t="shared" si="1771"/>
        <v>133.89642475946638</v>
      </c>
      <c r="AB3439" s="45">
        <f t="shared" si="1772"/>
        <v>1.0348999999999999</v>
      </c>
      <c r="AC3439" s="2" t="str">
        <f t="shared" si="1758"/>
        <v>TY2</v>
      </c>
      <c r="AD3439">
        <f t="shared" si="1759"/>
        <v>133.625</v>
      </c>
      <c r="AE3439">
        <f t="shared" si="1760"/>
        <v>132.71875</v>
      </c>
      <c r="AF3439" s="49">
        <f t="shared" si="1787"/>
        <v>0.90625</v>
      </c>
      <c r="AG3439" s="3">
        <f t="shared" si="1773"/>
        <v>132.88444682609784</v>
      </c>
      <c r="AH3439">
        <f t="shared" si="1774"/>
        <v>131.73257918993653</v>
      </c>
      <c r="AI3439" s="51">
        <f t="shared" si="1775"/>
        <v>1.1518676361613132</v>
      </c>
      <c r="AJ3439" s="52">
        <f t="shared" si="1776"/>
        <v>0.24561763616131316</v>
      </c>
      <c r="AK3439" s="2">
        <v>41253</v>
      </c>
      <c r="AL3439" t="str">
        <v>912828LY</v>
      </c>
      <c r="AM3439">
        <v>1.1033999999999999</v>
      </c>
      <c r="AN3439">
        <v>0.13514000000000001</v>
      </c>
      <c r="AO3439">
        <v>0.86040000000000005</v>
      </c>
      <c r="AP3439">
        <v>133.625</v>
      </c>
      <c r="AQ3439">
        <f>VLOOKUP(AL3439,工作表1!$F$3:$G$1000,2,FALSE)</f>
        <v>3.375</v>
      </c>
      <c r="AR3439" t="str">
        <f>VLOOKUP(AL3439,工作表1!$F$3:$H$1000,3,FALSE)</f>
        <v>2019/11/15</v>
      </c>
      <c r="AS3439">
        <f t="shared" si="1761"/>
        <v>0.14399999999999999</v>
      </c>
      <c r="AT3439">
        <f t="shared" si="1762"/>
        <v>3.2309999999999999</v>
      </c>
      <c r="AU3439" s="43">
        <f t="shared" si="1777"/>
        <v>41409</v>
      </c>
      <c r="AV3439" s="43">
        <f t="shared" si="1763"/>
        <v>41453</v>
      </c>
      <c r="AW3439" s="45">
        <f t="shared" si="1778"/>
        <v>0.24240331491712705</v>
      </c>
      <c r="AX3439" s="45">
        <f t="shared" si="1779"/>
        <v>2.0824718080678117</v>
      </c>
      <c r="AY3439" s="47">
        <f t="shared" si="1780"/>
        <v>116.72188709027047</v>
      </c>
      <c r="AZ3439" s="47">
        <f t="shared" si="1781"/>
        <v>132.88444682609784</v>
      </c>
      <c r="BA3439" s="43"/>
      <c r="BC3439" s="2">
        <v>41250</v>
      </c>
      <c r="BD3439" t="str">
        <v>912828MP</v>
      </c>
      <c r="BE3439">
        <v>-0.6331</v>
      </c>
      <c r="BF3439">
        <v>0.25524999999999998</v>
      </c>
      <c r="BG3439">
        <v>0.87370000000000003</v>
      </c>
      <c r="BH3439">
        <v>132.71875</v>
      </c>
      <c r="BI3439">
        <f>VLOOKUP(BD3439,工作表1!$K$3:$L$1000,2,FALSE)</f>
        <v>3.625</v>
      </c>
      <c r="BJ3439" t="str">
        <f>VLOOKUP(BD3439,工作表1!$K$3:$M$1000,3,FALSE)</f>
        <v>2020/2/15</v>
      </c>
      <c r="BK3439">
        <f t="shared" si="1764"/>
        <v>0.14369999999999999</v>
      </c>
      <c r="BL3439">
        <f t="shared" si="1765"/>
        <v>3.4813000000000001</v>
      </c>
      <c r="BM3439" s="43">
        <f t="shared" si="1782"/>
        <v>41320</v>
      </c>
      <c r="BN3439" s="43">
        <f t="shared" si="1766"/>
        <v>41547</v>
      </c>
      <c r="BO3439" s="45">
        <f t="shared" si="1783"/>
        <v>1.1525135869565217</v>
      </c>
      <c r="BP3439" s="45">
        <f t="shared" si="1784"/>
        <v>4.0723766006551516</v>
      </c>
      <c r="BQ3439" s="47">
        <f t="shared" si="1785"/>
        <v>118.62316053413797</v>
      </c>
      <c r="BR3439" s="47">
        <f t="shared" si="1786"/>
        <v>131.73257918993653</v>
      </c>
    </row>
    <row r="3440" spans="6:70" x14ac:dyDescent="0.25">
      <c r="F3440" s="2">
        <v>41367</v>
      </c>
      <c r="G3440">
        <v>0.13500000000000001</v>
      </c>
      <c r="H3440" s="43">
        <v>41421</v>
      </c>
      <c r="I3440">
        <v>1.379</v>
      </c>
      <c r="L3440" s="2">
        <v>41250</v>
      </c>
      <c r="M3440" t="str">
        <v>912828LJ</v>
      </c>
      <c r="N3440">
        <v>-0.1729</v>
      </c>
      <c r="O3440">
        <v>0.13228000000000001</v>
      </c>
      <c r="P3440">
        <v>0.87370000000000003</v>
      </c>
      <c r="Q3440">
        <v>134.0625</v>
      </c>
      <c r="R3440">
        <f>VLOOKUP(M3440,工作表1!$A$3:$B$1000,2,FALSE)</f>
        <v>3.625</v>
      </c>
      <c r="S3440" t="str">
        <f>VLOOKUP(M3440,工作表1!$A$3:$C$1000,3,FALSE)</f>
        <v>2019/8/15</v>
      </c>
      <c r="T3440">
        <f t="shared" si="1756"/>
        <v>0.14369999999999999</v>
      </c>
      <c r="U3440">
        <f t="shared" si="1755"/>
        <v>3.4813000000000001</v>
      </c>
      <c r="V3440" s="43">
        <f t="shared" si="1767"/>
        <v>41320</v>
      </c>
      <c r="W3440" s="43">
        <f t="shared" si="1757"/>
        <v>41362</v>
      </c>
      <c r="X3440" s="45">
        <f t="shared" si="1768"/>
        <v>1.1525135869565217</v>
      </c>
      <c r="Y3440" s="45">
        <f t="shared" si="1769"/>
        <v>2.2350478335318642</v>
      </c>
      <c r="Z3440" s="47">
        <f t="shared" si="1770"/>
        <v>118.16339907133403</v>
      </c>
      <c r="AA3440" s="47">
        <f t="shared" si="1771"/>
        <v>133.74756611190716</v>
      </c>
      <c r="AB3440" s="45">
        <f t="shared" si="1772"/>
        <v>1.0348999999999999</v>
      </c>
      <c r="AC3440" s="2" t="str">
        <f t="shared" si="1758"/>
        <v>TY2</v>
      </c>
      <c r="AD3440">
        <f t="shared" si="1759"/>
        <v>133.5625</v>
      </c>
      <c r="AE3440">
        <f t="shared" si="1760"/>
        <v>133.03125</v>
      </c>
      <c r="AF3440" s="49">
        <f t="shared" si="1787"/>
        <v>0.53125</v>
      </c>
      <c r="AG3440" s="3">
        <f t="shared" si="1773"/>
        <v>132.81365105043724</v>
      </c>
      <c r="AH3440">
        <f t="shared" si="1774"/>
        <v>132.05956118228161</v>
      </c>
      <c r="AI3440" s="51">
        <f t="shared" si="1775"/>
        <v>0.75408986815563139</v>
      </c>
      <c r="AJ3440" s="52">
        <f t="shared" si="1776"/>
        <v>0.22283986815563139</v>
      </c>
      <c r="AK3440" s="2">
        <v>41250</v>
      </c>
      <c r="AL3440" t="str">
        <v>912828LY</v>
      </c>
      <c r="AM3440">
        <v>0.93730000000000002</v>
      </c>
      <c r="AN3440">
        <v>0.14091000000000001</v>
      </c>
      <c r="AO3440">
        <v>0.86040000000000005</v>
      </c>
      <c r="AP3440">
        <v>133.5625</v>
      </c>
      <c r="AQ3440">
        <f>VLOOKUP(AL3440,工作表1!$F$3:$G$1000,2,FALSE)</f>
        <v>3.375</v>
      </c>
      <c r="AR3440" t="str">
        <f>VLOOKUP(AL3440,工作表1!$F$3:$H$1000,3,FALSE)</f>
        <v>2019/11/15</v>
      </c>
      <c r="AS3440">
        <f t="shared" si="1761"/>
        <v>0.14369999999999999</v>
      </c>
      <c r="AT3440">
        <f t="shared" si="1762"/>
        <v>3.2313000000000001</v>
      </c>
      <c r="AU3440" s="43">
        <f t="shared" si="1777"/>
        <v>41409</v>
      </c>
      <c r="AV3440" s="43">
        <f t="shared" si="1763"/>
        <v>41453</v>
      </c>
      <c r="AW3440" s="45">
        <f t="shared" si="1778"/>
        <v>0.23308011049723759</v>
      </c>
      <c r="AX3440" s="45">
        <f t="shared" si="1779"/>
        <v>2.0823951789903883</v>
      </c>
      <c r="AY3440" s="47">
        <f t="shared" si="1780"/>
        <v>116.67314161950395</v>
      </c>
      <c r="AZ3440" s="47">
        <f t="shared" si="1781"/>
        <v>132.81365105043724</v>
      </c>
      <c r="BA3440" s="43"/>
      <c r="BC3440" s="2">
        <v>41249</v>
      </c>
      <c r="BD3440" t="str">
        <v>912828MP</v>
      </c>
      <c r="BE3440">
        <v>-1.9900000000000001E-2</v>
      </c>
      <c r="BF3440">
        <v>0.23594000000000001</v>
      </c>
      <c r="BG3440">
        <v>0.87370000000000003</v>
      </c>
      <c r="BH3440">
        <v>133.03125</v>
      </c>
      <c r="BI3440">
        <f>VLOOKUP(BD3440,工作表1!$K$3:$L$1000,2,FALSE)</f>
        <v>3.625</v>
      </c>
      <c r="BJ3440" t="str">
        <f>VLOOKUP(BD3440,工作表1!$K$3:$M$1000,3,FALSE)</f>
        <v>2020/2/15</v>
      </c>
      <c r="BK3440">
        <f t="shared" si="1764"/>
        <v>0.14499999999999999</v>
      </c>
      <c r="BL3440">
        <f t="shared" si="1765"/>
        <v>3.48</v>
      </c>
      <c r="BM3440" s="43">
        <f t="shared" si="1782"/>
        <v>41320</v>
      </c>
      <c r="BN3440" s="43">
        <f t="shared" si="1766"/>
        <v>41547</v>
      </c>
      <c r="BO3440" s="45">
        <f t="shared" si="1783"/>
        <v>1.122961956521739</v>
      </c>
      <c r="BP3440" s="45">
        <f t="shared" si="1784"/>
        <v>4.0726194907683144</v>
      </c>
      <c r="BQ3440" s="47">
        <f t="shared" si="1785"/>
        <v>118.94377634468546</v>
      </c>
      <c r="BR3440" s="47">
        <f t="shared" si="1786"/>
        <v>132.05956118228161</v>
      </c>
    </row>
    <row r="3441" spans="6:70" x14ac:dyDescent="0.25">
      <c r="F3441" s="2">
        <v>41366</v>
      </c>
      <c r="G3441">
        <v>0.1381</v>
      </c>
      <c r="H3441" s="43">
        <v>41418</v>
      </c>
      <c r="I3441">
        <v>1.379</v>
      </c>
      <c r="L3441" s="2">
        <v>41249</v>
      </c>
      <c r="M3441" t="str">
        <v>912828LJ</v>
      </c>
      <c r="N3441">
        <v>-0.89680000000000004</v>
      </c>
      <c r="O3441">
        <v>0.41</v>
      </c>
      <c r="P3441">
        <v>0.87370000000000003</v>
      </c>
      <c r="Q3441">
        <v>134.359375</v>
      </c>
      <c r="R3441">
        <f>VLOOKUP(M3441,工作表1!$A$3:$B$1000,2,FALSE)</f>
        <v>3.625</v>
      </c>
      <c r="S3441" t="str">
        <f>VLOOKUP(M3441,工作表1!$A$3:$C$1000,3,FALSE)</f>
        <v>2019/8/15</v>
      </c>
      <c r="T3441">
        <f t="shared" si="1756"/>
        <v>0.14499999999999999</v>
      </c>
      <c r="U3441">
        <f t="shared" si="1755"/>
        <v>3.48</v>
      </c>
      <c r="V3441" s="43">
        <f t="shared" si="1767"/>
        <v>41320</v>
      </c>
      <c r="W3441" s="43">
        <f t="shared" si="1757"/>
        <v>41362</v>
      </c>
      <c r="X3441" s="45">
        <f t="shared" si="1768"/>
        <v>1.122961956521739</v>
      </c>
      <c r="Y3441" s="45">
        <f t="shared" si="1769"/>
        <v>2.2352907236450266</v>
      </c>
      <c r="Z3441" s="47">
        <f t="shared" si="1770"/>
        <v>118.34700286696079</v>
      </c>
      <c r="AA3441" s="47">
        <f t="shared" si="1771"/>
        <v>133.91696532929942</v>
      </c>
      <c r="AB3441" s="45">
        <f t="shared" si="1772"/>
        <v>1.0069999999999999</v>
      </c>
      <c r="AC3441" s="2" t="str">
        <f t="shared" si="1758"/>
        <v>TY2</v>
      </c>
      <c r="AD3441">
        <f t="shared" si="1759"/>
        <v>133.875</v>
      </c>
      <c r="AE3441">
        <f t="shared" si="1760"/>
        <v>132.953125</v>
      </c>
      <c r="AF3441" s="49">
        <f t="shared" si="1787"/>
        <v>0.921875</v>
      </c>
      <c r="AG3441" s="3">
        <f t="shared" si="1773"/>
        <v>133.11987830362844</v>
      </c>
      <c r="AH3441">
        <f t="shared" si="1774"/>
        <v>131.97581605559427</v>
      </c>
      <c r="AI3441" s="51">
        <f t="shared" si="1775"/>
        <v>1.1440622480341744</v>
      </c>
      <c r="AJ3441" s="52">
        <f t="shared" si="1776"/>
        <v>0.22218724803417444</v>
      </c>
      <c r="AK3441" s="2">
        <v>41249</v>
      </c>
      <c r="AL3441" t="str">
        <v>912828LY</v>
      </c>
      <c r="AM3441">
        <v>1.1288</v>
      </c>
      <c r="AN3441">
        <v>0.13669999999999999</v>
      </c>
      <c r="AO3441">
        <v>0.86040000000000005</v>
      </c>
      <c r="AP3441">
        <v>133.875</v>
      </c>
      <c r="AQ3441">
        <f>VLOOKUP(AL3441,工作表1!$F$3:$G$1000,2,FALSE)</f>
        <v>3.375</v>
      </c>
      <c r="AR3441" t="str">
        <f>VLOOKUP(AL3441,工作表1!$F$3:$H$1000,3,FALSE)</f>
        <v>2019/11/15</v>
      </c>
      <c r="AS3441">
        <f t="shared" si="1761"/>
        <v>0.14499999999999999</v>
      </c>
      <c r="AT3441">
        <f t="shared" si="1762"/>
        <v>3.23</v>
      </c>
      <c r="AU3441" s="43">
        <f t="shared" si="1777"/>
        <v>41409</v>
      </c>
      <c r="AV3441" s="43">
        <f t="shared" si="1763"/>
        <v>41453</v>
      </c>
      <c r="AW3441" s="45">
        <f t="shared" si="1778"/>
        <v>0.20511049723756905</v>
      </c>
      <c r="AX3441" s="45">
        <f t="shared" si="1779"/>
        <v>2.082165291758117</v>
      </c>
      <c r="AY3441" s="47">
        <f t="shared" si="1780"/>
        <v>116.97189063642973</v>
      </c>
      <c r="AZ3441" s="47">
        <f t="shared" si="1781"/>
        <v>133.11987830362844</v>
      </c>
      <c r="BA3441" s="43"/>
      <c r="BC3441" s="2">
        <v>41248</v>
      </c>
      <c r="BD3441" t="str">
        <v>912828MP</v>
      </c>
      <c r="BE3441">
        <v>-0.23599999999999999</v>
      </c>
      <c r="BF3441">
        <v>0.24104</v>
      </c>
      <c r="BG3441">
        <v>0.87370000000000003</v>
      </c>
      <c r="BH3441">
        <v>132.953125</v>
      </c>
      <c r="BI3441">
        <f>VLOOKUP(BD3441,工作表1!$K$3:$L$1000,2,FALSE)</f>
        <v>3.625</v>
      </c>
      <c r="BJ3441" t="str">
        <f>VLOOKUP(BD3441,工作表1!$K$3:$M$1000,3,FALSE)</f>
        <v>2020/2/15</v>
      </c>
      <c r="BK3441">
        <f t="shared" si="1764"/>
        <v>0.14849999999999999</v>
      </c>
      <c r="BL3441">
        <f t="shared" si="1765"/>
        <v>3.4765000000000001</v>
      </c>
      <c r="BM3441" s="43">
        <f t="shared" si="1782"/>
        <v>41320</v>
      </c>
      <c r="BN3441" s="43">
        <f t="shared" si="1766"/>
        <v>41547</v>
      </c>
      <c r="BO3441" s="45">
        <f t="shared" si="1783"/>
        <v>1.1131114130434783</v>
      </c>
      <c r="BP3441" s="45">
        <f t="shared" si="1784"/>
        <v>4.072700454139369</v>
      </c>
      <c r="BQ3441" s="47">
        <f t="shared" si="1785"/>
        <v>118.87970877544394</v>
      </c>
      <c r="BR3441" s="47">
        <f t="shared" si="1786"/>
        <v>131.97581605559427</v>
      </c>
    </row>
    <row r="3442" spans="6:70" x14ac:dyDescent="0.25">
      <c r="F3442" s="2">
        <v>41365</v>
      </c>
      <c r="G3442">
        <v>0.13739999999999999</v>
      </c>
      <c r="H3442" s="43">
        <v>41417</v>
      </c>
      <c r="I3442">
        <v>1.381</v>
      </c>
      <c r="L3442" s="2">
        <v>41248</v>
      </c>
      <c r="M3442" t="str">
        <v>912828LJ</v>
      </c>
      <c r="N3442">
        <v>-0.52139999999999997</v>
      </c>
      <c r="O3442">
        <v>0.25383</v>
      </c>
      <c r="P3442">
        <v>0.87370000000000003</v>
      </c>
      <c r="Q3442">
        <v>134.28125</v>
      </c>
      <c r="R3442">
        <f>VLOOKUP(M3442,工作表1!$A$3:$B$1000,2,FALSE)</f>
        <v>3.625</v>
      </c>
      <c r="S3442" t="str">
        <f>VLOOKUP(M3442,工作表1!$A$3:$C$1000,3,FALSE)</f>
        <v>2019/8/15</v>
      </c>
      <c r="T3442">
        <f t="shared" si="1756"/>
        <v>0.14849999999999999</v>
      </c>
      <c r="U3442">
        <f t="shared" si="1755"/>
        <v>3.4765000000000001</v>
      </c>
      <c r="V3442" s="43">
        <f t="shared" si="1767"/>
        <v>41320</v>
      </c>
      <c r="W3442" s="43">
        <f t="shared" si="1757"/>
        <v>41362</v>
      </c>
      <c r="X3442" s="45">
        <f t="shared" si="1768"/>
        <v>1.1131114130434783</v>
      </c>
      <c r="Y3442" s="45">
        <f t="shared" si="1769"/>
        <v>2.2353716870160811</v>
      </c>
      <c r="Z3442" s="47">
        <f t="shared" si="1770"/>
        <v>118.34692472641906</v>
      </c>
      <c r="AA3442" s="47">
        <f t="shared" si="1771"/>
        <v>133.90440117730438</v>
      </c>
      <c r="AB3442" s="45">
        <f t="shared" si="1772"/>
        <v>1.0093000000000001</v>
      </c>
      <c r="AC3442" s="2" t="str">
        <f t="shared" si="1758"/>
        <v>TY2</v>
      </c>
      <c r="AD3442">
        <f t="shared" si="1759"/>
        <v>133.796875</v>
      </c>
      <c r="AE3442">
        <f t="shared" si="1760"/>
        <v>132.734375</v>
      </c>
      <c r="AF3442" s="49">
        <f t="shared" si="1787"/>
        <v>1.0625</v>
      </c>
      <c r="AG3442" s="3">
        <f t="shared" si="1773"/>
        <v>132.99777858127752</v>
      </c>
      <c r="AH3442">
        <f t="shared" si="1774"/>
        <v>131.76597598257871</v>
      </c>
      <c r="AI3442" s="51">
        <f t="shared" si="1775"/>
        <v>1.2318025986988062</v>
      </c>
      <c r="AJ3442" s="52">
        <f t="shared" si="1776"/>
        <v>0.16930259869880615</v>
      </c>
      <c r="AK3442" s="2">
        <v>41248</v>
      </c>
      <c r="AL3442" t="str">
        <v>912828LY</v>
      </c>
      <c r="AM3442">
        <v>0.44579999999999997</v>
      </c>
      <c r="AN3442">
        <v>0.19148999999999999</v>
      </c>
      <c r="AO3442">
        <v>0.86040000000000005</v>
      </c>
      <c r="AP3442">
        <v>133.796875</v>
      </c>
      <c r="AQ3442">
        <f>VLOOKUP(AL3442,工作表1!$F$3:$G$1000,2,FALSE)</f>
        <v>3.375</v>
      </c>
      <c r="AR3442" t="str">
        <f>VLOOKUP(AL3442,工作表1!$F$3:$H$1000,3,FALSE)</f>
        <v>2019/11/15</v>
      </c>
      <c r="AS3442">
        <f t="shared" si="1761"/>
        <v>0.14849999999999999</v>
      </c>
      <c r="AT3442">
        <f t="shared" si="1762"/>
        <v>3.2265000000000001</v>
      </c>
      <c r="AU3442" s="43">
        <f t="shared" si="1777"/>
        <v>41409</v>
      </c>
      <c r="AV3442" s="43">
        <f t="shared" si="1763"/>
        <v>41453</v>
      </c>
      <c r="AW3442" s="45">
        <f t="shared" si="1778"/>
        <v>0.19578729281767954</v>
      </c>
      <c r="AX3442" s="45">
        <f t="shared" si="1779"/>
        <v>2.0820886626806931</v>
      </c>
      <c r="AY3442" s="47">
        <f t="shared" si="1780"/>
        <v>116.87685047215311</v>
      </c>
      <c r="AZ3442" s="47">
        <f t="shared" si="1781"/>
        <v>132.99777858127752</v>
      </c>
      <c r="BA3442" s="43"/>
      <c r="BC3442" s="2">
        <v>41247</v>
      </c>
      <c r="BD3442" t="str">
        <v>912828MP</v>
      </c>
      <c r="BE3442">
        <v>0.18870000000000001</v>
      </c>
      <c r="BF3442">
        <v>0.22620999999999999</v>
      </c>
      <c r="BG3442">
        <v>0.87370000000000003</v>
      </c>
      <c r="BH3442">
        <v>132.734375</v>
      </c>
      <c r="BI3442">
        <f>VLOOKUP(BD3442,工作表1!$K$3:$L$1000,2,FALSE)</f>
        <v>3.625</v>
      </c>
      <c r="BJ3442" t="str">
        <f>VLOOKUP(BD3442,工作表1!$K$3:$M$1000,3,FALSE)</f>
        <v>2020/2/15</v>
      </c>
      <c r="BK3442">
        <f t="shared" si="1764"/>
        <v>0.14299999999999999</v>
      </c>
      <c r="BL3442">
        <f t="shared" si="1765"/>
        <v>3.4820000000000002</v>
      </c>
      <c r="BM3442" s="43">
        <f t="shared" si="1782"/>
        <v>41320</v>
      </c>
      <c r="BN3442" s="43">
        <f t="shared" si="1766"/>
        <v>41547</v>
      </c>
      <c r="BO3442" s="45">
        <f t="shared" si="1783"/>
        <v>1.1032608695652175</v>
      </c>
      <c r="BP3442" s="45">
        <f t="shared" si="1784"/>
        <v>4.0727814175104227</v>
      </c>
      <c r="BQ3442" s="47">
        <f t="shared" si="1785"/>
        <v>118.71292760715102</v>
      </c>
      <c r="BR3442" s="47">
        <f t="shared" si="1786"/>
        <v>131.76597598257871</v>
      </c>
    </row>
    <row r="3443" spans="6:70" x14ac:dyDescent="0.25">
      <c r="F3443" s="2">
        <v>41362</v>
      </c>
      <c r="G3443">
        <v>0.14000000000000001</v>
      </c>
      <c r="H3443" s="43">
        <v>41416</v>
      </c>
      <c r="I3443">
        <v>1.3976</v>
      </c>
      <c r="L3443" s="2">
        <v>41247</v>
      </c>
      <c r="M3443" t="str">
        <v>912828LJ</v>
      </c>
      <c r="N3443">
        <v>-0.15129999999999999</v>
      </c>
      <c r="O3443">
        <v>0.11156000000000001</v>
      </c>
      <c r="P3443">
        <v>0.87370000000000003</v>
      </c>
      <c r="Q3443">
        <v>134.078125</v>
      </c>
      <c r="R3443">
        <f>VLOOKUP(M3443,工作表1!$A$3:$B$1000,2,FALSE)</f>
        <v>3.625</v>
      </c>
      <c r="S3443" t="str">
        <f>VLOOKUP(M3443,工作表1!$A$3:$C$1000,3,FALSE)</f>
        <v>2019/8/15</v>
      </c>
      <c r="T3443">
        <f t="shared" si="1756"/>
        <v>0.14299999999999999</v>
      </c>
      <c r="U3443">
        <f t="shared" si="1755"/>
        <v>3.4820000000000002</v>
      </c>
      <c r="V3443" s="43">
        <f t="shared" si="1767"/>
        <v>41320</v>
      </c>
      <c r="W3443" s="43">
        <f t="shared" si="1757"/>
        <v>41362</v>
      </c>
      <c r="X3443" s="45">
        <f t="shared" si="1768"/>
        <v>1.1032608695652175</v>
      </c>
      <c r="Y3443" s="45">
        <f t="shared" si="1769"/>
        <v>2.2354526503871353</v>
      </c>
      <c r="Z3443" s="47">
        <f t="shared" si="1770"/>
        <v>118.2333515286669</v>
      </c>
      <c r="AA3443" s="47">
        <f t="shared" si="1771"/>
        <v>133.75869565783086</v>
      </c>
      <c r="AB3443" s="45">
        <f t="shared" si="1772"/>
        <v>1.0325</v>
      </c>
      <c r="AC3443" s="2" t="str">
        <f t="shared" si="1758"/>
        <v>TY2</v>
      </c>
      <c r="AD3443">
        <f t="shared" si="1759"/>
        <v>133.578125</v>
      </c>
      <c r="AE3443">
        <f t="shared" si="1760"/>
        <v>132.625</v>
      </c>
      <c r="AF3443" s="49">
        <f t="shared" si="1787"/>
        <v>0.953125</v>
      </c>
      <c r="AG3443" s="3">
        <f t="shared" si="1773"/>
        <v>132.78782658356445</v>
      </c>
      <c r="AH3443">
        <f t="shared" si="1774"/>
        <v>131.58977573002585</v>
      </c>
      <c r="AI3443" s="51">
        <f t="shared" si="1775"/>
        <v>1.1980508535386036</v>
      </c>
      <c r="AJ3443" s="52">
        <f t="shared" si="1776"/>
        <v>0.24492585353860363</v>
      </c>
      <c r="AK3443" s="2">
        <v>41247</v>
      </c>
      <c r="AL3443" t="str">
        <v>912828LY</v>
      </c>
      <c r="AM3443">
        <v>0.74819999999999998</v>
      </c>
      <c r="AN3443">
        <v>0.17085</v>
      </c>
      <c r="AO3443">
        <v>0.86040000000000005</v>
      </c>
      <c r="AP3443">
        <v>133.578125</v>
      </c>
      <c r="AQ3443">
        <f>VLOOKUP(AL3443,工作表1!$F$3:$G$1000,2,FALSE)</f>
        <v>3.375</v>
      </c>
      <c r="AR3443" t="str">
        <f>VLOOKUP(AL3443,工作表1!$F$3:$H$1000,3,FALSE)</f>
        <v>2019/11/15</v>
      </c>
      <c r="AS3443">
        <f t="shared" si="1761"/>
        <v>0.14299999999999999</v>
      </c>
      <c r="AT3443">
        <f t="shared" si="1762"/>
        <v>3.2320000000000002</v>
      </c>
      <c r="AU3443" s="43">
        <f t="shared" si="1777"/>
        <v>41409</v>
      </c>
      <c r="AV3443" s="43">
        <f t="shared" si="1763"/>
        <v>41453</v>
      </c>
      <c r="AW3443" s="45">
        <f t="shared" si="1778"/>
        <v>0.18646408839779005</v>
      </c>
      <c r="AX3443" s="45">
        <f t="shared" si="1779"/>
        <v>2.0820120336032697</v>
      </c>
      <c r="AY3443" s="47">
        <f t="shared" si="1780"/>
        <v>116.71132776571042</v>
      </c>
      <c r="AZ3443" s="47">
        <f t="shared" si="1781"/>
        <v>132.78782658356445</v>
      </c>
      <c r="BA3443" s="43"/>
      <c r="BC3443" s="2">
        <v>41246</v>
      </c>
      <c r="BD3443" t="str">
        <v>912828MP</v>
      </c>
      <c r="BE3443">
        <v>-1.0495000000000001</v>
      </c>
      <c r="BF3443">
        <v>0.28371000000000002</v>
      </c>
      <c r="BG3443">
        <v>0.87370000000000003</v>
      </c>
      <c r="BH3443">
        <v>132.625</v>
      </c>
      <c r="BI3443">
        <f>VLOOKUP(BD3443,工作表1!$K$3:$L$1000,2,FALSE)</f>
        <v>3.625</v>
      </c>
      <c r="BJ3443" t="str">
        <f>VLOOKUP(BD3443,工作表1!$K$3:$M$1000,3,FALSE)</f>
        <v>2020/2/15</v>
      </c>
      <c r="BK3443">
        <f t="shared" si="1764"/>
        <v>0.14749999999999999</v>
      </c>
      <c r="BL3443">
        <f t="shared" si="1765"/>
        <v>3.4775</v>
      </c>
      <c r="BM3443" s="43">
        <f t="shared" si="1782"/>
        <v>41320</v>
      </c>
      <c r="BN3443" s="43">
        <f t="shared" si="1766"/>
        <v>41547</v>
      </c>
      <c r="BO3443" s="45">
        <f t="shared" si="1783"/>
        <v>1.0934103260869565</v>
      </c>
      <c r="BP3443" s="45">
        <f t="shared" si="1784"/>
        <v>4.0728623808814763</v>
      </c>
      <c r="BQ3443" s="47">
        <f t="shared" si="1785"/>
        <v>118.56723477221855</v>
      </c>
      <c r="BR3443" s="47">
        <f t="shared" si="1786"/>
        <v>131.58977573002585</v>
      </c>
    </row>
    <row r="3444" spans="6:70" x14ac:dyDescent="0.25">
      <c r="F3444" s="2">
        <v>41361</v>
      </c>
      <c r="G3444">
        <v>0.14000000000000001</v>
      </c>
      <c r="H3444" s="43">
        <v>41415</v>
      </c>
      <c r="I3444">
        <v>1.2902</v>
      </c>
      <c r="L3444" s="2">
        <v>41246</v>
      </c>
      <c r="M3444" t="str">
        <v>912828LJ</v>
      </c>
      <c r="N3444">
        <v>-0.39900000000000002</v>
      </c>
      <c r="O3444">
        <v>0.19806000000000001</v>
      </c>
      <c r="P3444">
        <v>0.87370000000000003</v>
      </c>
      <c r="Q3444">
        <v>133.96875</v>
      </c>
      <c r="R3444">
        <f>VLOOKUP(M3444,工作表1!$A$3:$B$1000,2,FALSE)</f>
        <v>3.625</v>
      </c>
      <c r="S3444" t="str">
        <f>VLOOKUP(M3444,工作表1!$A$3:$C$1000,3,FALSE)</f>
        <v>2019/8/15</v>
      </c>
      <c r="T3444">
        <f t="shared" si="1756"/>
        <v>0.14749999999999999</v>
      </c>
      <c r="U3444">
        <f t="shared" si="1755"/>
        <v>3.4775</v>
      </c>
      <c r="V3444" s="43">
        <f t="shared" si="1767"/>
        <v>41320</v>
      </c>
      <c r="W3444" s="43">
        <f t="shared" si="1757"/>
        <v>41362</v>
      </c>
      <c r="X3444" s="45">
        <f t="shared" si="1768"/>
        <v>1.0934103260869565</v>
      </c>
      <c r="Y3444" s="45">
        <f t="shared" si="1769"/>
        <v>2.2355336137581894</v>
      </c>
      <c r="Z3444" s="47">
        <f t="shared" si="1770"/>
        <v>118.11257620196797</v>
      </c>
      <c r="AA3444" s="47">
        <f t="shared" si="1771"/>
        <v>133.60836813989343</v>
      </c>
      <c r="AB3444" s="45">
        <f t="shared" si="1772"/>
        <v>1.0442</v>
      </c>
      <c r="AC3444" s="2" t="str">
        <f t="shared" si="1758"/>
        <v>TY2</v>
      </c>
      <c r="AD3444">
        <f t="shared" si="1759"/>
        <v>133.46875</v>
      </c>
      <c r="AE3444">
        <f t="shared" si="1760"/>
        <v>132.796875</v>
      </c>
      <c r="AF3444" s="49">
        <f t="shared" si="1787"/>
        <v>0.671875</v>
      </c>
      <c r="AG3444" s="3">
        <f t="shared" si="1773"/>
        <v>132.65817645229228</v>
      </c>
      <c r="AH3444">
        <f t="shared" si="1774"/>
        <v>132.09823765488619</v>
      </c>
      <c r="AI3444" s="51">
        <f t="shared" si="1775"/>
        <v>0.55993879740609032</v>
      </c>
      <c r="AJ3444" s="52">
        <f t="shared" si="1776"/>
        <v>-0.11193620259390968</v>
      </c>
      <c r="AK3444" s="2">
        <v>41246</v>
      </c>
      <c r="AL3444" t="str">
        <v>912828LY</v>
      </c>
      <c r="AM3444">
        <v>0.48299999999999998</v>
      </c>
      <c r="AN3444">
        <v>0.19391</v>
      </c>
      <c r="AO3444">
        <v>0.86040000000000005</v>
      </c>
      <c r="AP3444">
        <v>133.46875</v>
      </c>
      <c r="AQ3444">
        <f>VLOOKUP(AL3444,工作表1!$F$3:$G$1000,2,FALSE)</f>
        <v>3.375</v>
      </c>
      <c r="AR3444" t="str">
        <f>VLOOKUP(AL3444,工作表1!$F$3:$H$1000,3,FALSE)</f>
        <v>2019/11/15</v>
      </c>
      <c r="AS3444">
        <f t="shared" si="1761"/>
        <v>0.14749999999999999</v>
      </c>
      <c r="AT3444">
        <f t="shared" si="1762"/>
        <v>3.2275</v>
      </c>
      <c r="AU3444" s="43">
        <f t="shared" si="1777"/>
        <v>41409</v>
      </c>
      <c r="AV3444" s="43">
        <f t="shared" si="1763"/>
        <v>41453</v>
      </c>
      <c r="AW3444" s="45">
        <f t="shared" si="1778"/>
        <v>0.17714088397790054</v>
      </c>
      <c r="AX3444" s="45">
        <f t="shared" si="1779"/>
        <v>2.0819354045258458</v>
      </c>
      <c r="AY3444" s="47">
        <f t="shared" si="1780"/>
        <v>116.60920511848683</v>
      </c>
      <c r="AZ3444" s="47">
        <f t="shared" si="1781"/>
        <v>132.65817645229228</v>
      </c>
      <c r="BA3444" s="43"/>
      <c r="BC3444" s="2">
        <v>41243</v>
      </c>
      <c r="BD3444" t="str">
        <v>912828MP</v>
      </c>
      <c r="BE3444">
        <v>-0.52990000000000004</v>
      </c>
      <c r="BF3444">
        <v>0.26444000000000001</v>
      </c>
      <c r="BG3444">
        <v>0.87370000000000003</v>
      </c>
      <c r="BH3444">
        <v>132.796875</v>
      </c>
      <c r="BI3444">
        <f>VLOOKUP(BD3444,工作表1!$K$3:$L$1000,2,FALSE)</f>
        <v>3.625</v>
      </c>
      <c r="BJ3444" t="str">
        <f>VLOOKUP(BD3444,工作表1!$K$3:$M$1000,3,FALSE)</f>
        <v>2020/2/15</v>
      </c>
      <c r="BK3444">
        <f t="shared" si="1764"/>
        <v>0.14799999999999999</v>
      </c>
      <c r="BL3444">
        <f t="shared" si="1765"/>
        <v>3.4769999999999999</v>
      </c>
      <c r="BM3444" s="43">
        <f t="shared" si="1782"/>
        <v>41320</v>
      </c>
      <c r="BN3444" s="43">
        <f t="shared" si="1766"/>
        <v>41453</v>
      </c>
      <c r="BO3444" s="45">
        <f t="shared" si="1783"/>
        <v>1.0835597826086956</v>
      </c>
      <c r="BP3444" s="45">
        <f t="shared" si="1784"/>
        <v>3.1393817004169149</v>
      </c>
      <c r="BQ3444" s="47">
        <f t="shared" si="1785"/>
        <v>117.89604366373159</v>
      </c>
      <c r="BR3444" s="47">
        <f t="shared" si="1786"/>
        <v>132.09823765488619</v>
      </c>
    </row>
    <row r="3445" spans="6:70" x14ac:dyDescent="0.25">
      <c r="F3445" s="2">
        <v>41360</v>
      </c>
      <c r="G3445">
        <v>0.14050000000000001</v>
      </c>
      <c r="H3445" s="43">
        <v>41414</v>
      </c>
      <c r="I3445">
        <v>1.3187</v>
      </c>
      <c r="L3445" s="2">
        <v>41243</v>
      </c>
      <c r="M3445" t="str">
        <v>912828LJ</v>
      </c>
      <c r="N3445">
        <v>-0.57469999999999999</v>
      </c>
      <c r="O3445">
        <v>0.25306000000000001</v>
      </c>
      <c r="P3445">
        <v>0.87370000000000003</v>
      </c>
      <c r="Q3445">
        <v>134.125</v>
      </c>
      <c r="R3445">
        <f>VLOOKUP(M3445,工作表1!$A$3:$B$1000,2,FALSE)</f>
        <v>3.625</v>
      </c>
      <c r="S3445" t="str">
        <f>VLOOKUP(M3445,工作表1!$A$3:$C$1000,3,FALSE)</f>
        <v>2019/8/15</v>
      </c>
      <c r="T3445">
        <f t="shared" si="1756"/>
        <v>0.14799999999999999</v>
      </c>
      <c r="U3445">
        <f t="shared" si="1755"/>
        <v>3.4769999999999999</v>
      </c>
      <c r="V3445" s="43">
        <f t="shared" si="1767"/>
        <v>41320</v>
      </c>
      <c r="W3445" s="43">
        <f t="shared" si="1757"/>
        <v>41274</v>
      </c>
      <c r="X3445" s="45">
        <f t="shared" si="1768"/>
        <v>1.0835597826086956</v>
      </c>
      <c r="Y3445" s="45">
        <f t="shared" si="1769"/>
        <v>1.3616419743895176</v>
      </c>
      <c r="Z3445" s="47">
        <f t="shared" si="1770"/>
        <v>117.43643454087992</v>
      </c>
      <c r="AA3445" s="47">
        <f t="shared" si="1771"/>
        <v>134.02853417594741</v>
      </c>
      <c r="AB3445" s="45">
        <f t="shared" si="1772"/>
        <v>1.0395000000000001</v>
      </c>
      <c r="AC3445" s="2" t="str">
        <f t="shared" si="1758"/>
        <v>TY1</v>
      </c>
      <c r="AD3445">
        <f t="shared" si="1759"/>
        <v>134.125</v>
      </c>
      <c r="AE3445">
        <f t="shared" si="1760"/>
        <v>133.640625</v>
      </c>
      <c r="AF3445" s="49">
        <f t="shared" si="1787"/>
        <v>0.484375</v>
      </c>
      <c r="AG3445" s="3">
        <f t="shared" si="1773"/>
        <v>134.02853417594741</v>
      </c>
      <c r="AH3445">
        <f t="shared" si="1774"/>
        <v>133.20223366937526</v>
      </c>
      <c r="AI3445" s="51">
        <f t="shared" si="1775"/>
        <v>0.82630050657215293</v>
      </c>
      <c r="AJ3445" s="52">
        <f t="shared" si="1776"/>
        <v>0.34192550657215293</v>
      </c>
      <c r="AK3445" s="2">
        <v>41243</v>
      </c>
      <c r="AL3445" t="str">
        <v>912828LY</v>
      </c>
      <c r="AM3445">
        <v>1.04</v>
      </c>
      <c r="AN3445">
        <v>0.15242</v>
      </c>
      <c r="AO3445">
        <v>0.86040000000000005</v>
      </c>
      <c r="AP3445">
        <v>133.640625</v>
      </c>
      <c r="AQ3445">
        <f>VLOOKUP(AL3445,工作表1!$F$3:$G$1000,2,FALSE)</f>
        <v>3.375</v>
      </c>
      <c r="AR3445" t="str">
        <f>VLOOKUP(AL3445,工作表1!$F$3:$H$1000,3,FALSE)</f>
        <v>2019/11/15</v>
      </c>
      <c r="AS3445">
        <f t="shared" si="1761"/>
        <v>0.14799999999999999</v>
      </c>
      <c r="AT3445">
        <f t="shared" si="1762"/>
        <v>3.2269999999999999</v>
      </c>
      <c r="AU3445" s="43">
        <f t="shared" si="1777"/>
        <v>41409</v>
      </c>
      <c r="AV3445" s="43">
        <f t="shared" si="1763"/>
        <v>41362</v>
      </c>
      <c r="AW3445" s="45">
        <f t="shared" si="1778"/>
        <v>0.16781767955801105</v>
      </c>
      <c r="AX3445" s="45">
        <f t="shared" si="1779"/>
        <v>1.2404204192840385</v>
      </c>
      <c r="AY3445" s="47">
        <f t="shared" si="1780"/>
        <v>115.99797652188543</v>
      </c>
      <c r="AZ3445" s="47">
        <f t="shared" si="1781"/>
        <v>133.20223366937526</v>
      </c>
      <c r="BA3445" s="43"/>
      <c r="BC3445" s="2">
        <v>41242</v>
      </c>
      <c r="BD3445" t="str">
        <v>912828MP</v>
      </c>
      <c r="BE3445">
        <v>-1.5667</v>
      </c>
      <c r="BF3445">
        <v>0.30130000000000001</v>
      </c>
      <c r="BG3445">
        <v>0.87370000000000003</v>
      </c>
      <c r="BH3445">
        <v>132.6875</v>
      </c>
      <c r="BI3445">
        <f>VLOOKUP(BD3445,工作表1!$K$3:$L$1000,2,FALSE)</f>
        <v>3.625</v>
      </c>
      <c r="BJ3445" t="str">
        <f>VLOOKUP(BD3445,工作表1!$K$3:$M$1000,3,FALSE)</f>
        <v>2020/2/15</v>
      </c>
      <c r="BK3445">
        <f t="shared" si="1764"/>
        <v>0.14749999999999999</v>
      </c>
      <c r="BL3445">
        <f t="shared" si="1765"/>
        <v>3.4775</v>
      </c>
      <c r="BM3445" s="43">
        <f t="shared" si="1782"/>
        <v>41320</v>
      </c>
      <c r="BN3445" s="43">
        <f t="shared" si="1766"/>
        <v>41453</v>
      </c>
      <c r="BO3445" s="45">
        <f t="shared" si="1783"/>
        <v>1.0540081521739131</v>
      </c>
      <c r="BP3445" s="45">
        <f t="shared" si="1784"/>
        <v>3.1396245905300773</v>
      </c>
      <c r="BQ3445" s="47">
        <f t="shared" si="1785"/>
        <v>117.80379315022086</v>
      </c>
      <c r="BR3445" s="47">
        <f t="shared" si="1786"/>
        <v>131.9511499924395</v>
      </c>
    </row>
    <row r="3446" spans="6:70" x14ac:dyDescent="0.25">
      <c r="F3446" s="2">
        <v>41359</v>
      </c>
      <c r="G3446">
        <v>0.14099999999999999</v>
      </c>
      <c r="H3446" s="43">
        <v>41411</v>
      </c>
      <c r="I3446">
        <v>1.3090999999999999</v>
      </c>
      <c r="L3446" s="2">
        <v>41242</v>
      </c>
      <c r="M3446" t="str">
        <v>912828LJ</v>
      </c>
      <c r="N3446">
        <v>6.1600000000000002E-2</v>
      </c>
      <c r="O3446">
        <v>4.1110000000000001E-2</v>
      </c>
      <c r="P3446">
        <v>0.87370000000000003</v>
      </c>
      <c r="Q3446">
        <v>134.015625</v>
      </c>
      <c r="R3446">
        <f>VLOOKUP(M3446,工作表1!$A$3:$B$1000,2,FALSE)</f>
        <v>3.625</v>
      </c>
      <c r="S3446" t="str">
        <f>VLOOKUP(M3446,工作表1!$A$3:$C$1000,3,FALSE)</f>
        <v>2019/8/15</v>
      </c>
      <c r="T3446">
        <f t="shared" si="1756"/>
        <v>0.14749999999999999</v>
      </c>
      <c r="U3446">
        <f t="shared" si="1755"/>
        <v>3.4775</v>
      </c>
      <c r="V3446" s="43">
        <f t="shared" si="1767"/>
        <v>41320</v>
      </c>
      <c r="W3446" s="43">
        <f t="shared" si="1757"/>
        <v>41274</v>
      </c>
      <c r="X3446" s="45">
        <f t="shared" si="1768"/>
        <v>1.0540081521739131</v>
      </c>
      <c r="Y3446" s="45">
        <f t="shared" si="1769"/>
        <v>1.3618848645026802</v>
      </c>
      <c r="Z3446" s="47">
        <f t="shared" si="1770"/>
        <v>117.39286470313095</v>
      </c>
      <c r="AA3446" s="47">
        <f t="shared" si="1771"/>
        <v>133.93744890204701</v>
      </c>
      <c r="AB3446" s="45">
        <f t="shared" si="1772"/>
        <v>1.0201</v>
      </c>
      <c r="AC3446" s="2" t="str">
        <f t="shared" si="1758"/>
        <v>TY1</v>
      </c>
      <c r="AD3446">
        <f t="shared" si="1759"/>
        <v>134.015625</v>
      </c>
      <c r="AE3446">
        <f t="shared" si="1760"/>
        <v>133.53125</v>
      </c>
      <c r="AF3446" s="49">
        <f t="shared" si="1787"/>
        <v>0.484375</v>
      </c>
      <c r="AG3446" s="3">
        <f t="shared" si="1773"/>
        <v>133.93744890204701</v>
      </c>
      <c r="AH3446">
        <f t="shared" si="1774"/>
        <v>133.06999915783848</v>
      </c>
      <c r="AI3446" s="51">
        <f t="shared" si="1775"/>
        <v>0.86744974420852827</v>
      </c>
      <c r="AJ3446" s="52">
        <f t="shared" si="1776"/>
        <v>0.38307474420852827</v>
      </c>
      <c r="AK3446" s="2">
        <v>41242</v>
      </c>
      <c r="AL3446" t="str">
        <v>912828LY</v>
      </c>
      <c r="AM3446">
        <v>0.60629999999999995</v>
      </c>
      <c r="AN3446">
        <v>0.1802</v>
      </c>
      <c r="AO3446">
        <v>0.86040000000000005</v>
      </c>
      <c r="AP3446">
        <v>133.53125</v>
      </c>
      <c r="AQ3446">
        <f>VLOOKUP(AL3446,工作表1!$F$3:$G$1000,2,FALSE)</f>
        <v>3.375</v>
      </c>
      <c r="AR3446" t="str">
        <f>VLOOKUP(AL3446,工作表1!$F$3:$H$1000,3,FALSE)</f>
        <v>2019/11/15</v>
      </c>
      <c r="AS3446">
        <f t="shared" si="1761"/>
        <v>0.14749999999999999</v>
      </c>
      <c r="AT3446">
        <f t="shared" si="1762"/>
        <v>3.2275</v>
      </c>
      <c r="AU3446" s="43">
        <f t="shared" si="1777"/>
        <v>41409</v>
      </c>
      <c r="AV3446" s="43">
        <f t="shared" si="1763"/>
        <v>41362</v>
      </c>
      <c r="AW3446" s="45">
        <f t="shared" si="1778"/>
        <v>0.13984806629834254</v>
      </c>
      <c r="AX3446" s="45">
        <f t="shared" si="1779"/>
        <v>1.2401905320517672</v>
      </c>
      <c r="AY3446" s="47">
        <f t="shared" si="1780"/>
        <v>115.92033553643924</v>
      </c>
      <c r="AZ3446" s="47">
        <f t="shared" si="1781"/>
        <v>133.06999915783848</v>
      </c>
      <c r="BA3446" s="43"/>
      <c r="BC3446" s="2">
        <v>41241</v>
      </c>
      <c r="BD3446" t="str">
        <v>912828MP</v>
      </c>
      <c r="BE3446">
        <v>-0.54749999999999999</v>
      </c>
      <c r="BF3446">
        <v>0.25480000000000003</v>
      </c>
      <c r="BG3446">
        <v>0.87370000000000003</v>
      </c>
      <c r="BH3446">
        <v>132.640625</v>
      </c>
      <c r="BI3446">
        <f>VLOOKUP(BD3446,工作表1!$K$3:$L$1000,2,FALSE)</f>
        <v>3.625</v>
      </c>
      <c r="BJ3446" t="str">
        <f>VLOOKUP(BD3446,工作表1!$K$3:$M$1000,3,FALSE)</f>
        <v>2020/2/15</v>
      </c>
      <c r="BK3446">
        <f t="shared" si="1764"/>
        <v>0.14949999999999999</v>
      </c>
      <c r="BL3446">
        <f t="shared" si="1765"/>
        <v>3.4754999999999998</v>
      </c>
      <c r="BM3446" s="43">
        <f t="shared" si="1782"/>
        <v>41320</v>
      </c>
      <c r="BN3446" s="43">
        <f t="shared" si="1766"/>
        <v>41453</v>
      </c>
      <c r="BO3446" s="45">
        <f t="shared" si="1783"/>
        <v>1.0441576086956521</v>
      </c>
      <c r="BP3446" s="45">
        <f t="shared" si="1784"/>
        <v>3.1397055539011314</v>
      </c>
      <c r="BQ3446" s="47">
        <f t="shared" si="1785"/>
        <v>117.80448974857126</v>
      </c>
      <c r="BR3446" s="47">
        <f t="shared" si="1786"/>
        <v>131.93956477422915</v>
      </c>
    </row>
    <row r="3447" spans="6:70" x14ac:dyDescent="0.25">
      <c r="F3447" s="2">
        <v>41358</v>
      </c>
      <c r="G3447">
        <v>0.14449999999999999</v>
      </c>
      <c r="H3447" s="43">
        <v>41410</v>
      </c>
      <c r="I3447">
        <v>1.2521</v>
      </c>
      <c r="L3447" s="2">
        <v>41241</v>
      </c>
      <c r="M3447" t="str">
        <v>912828LJ</v>
      </c>
      <c r="N3447">
        <v>-0.37359999999999999</v>
      </c>
      <c r="O3447">
        <v>0.17094000000000001</v>
      </c>
      <c r="P3447">
        <v>0.87370000000000003</v>
      </c>
      <c r="Q3447">
        <v>133.984375</v>
      </c>
      <c r="R3447">
        <f>VLOOKUP(M3447,工作表1!$A$3:$B$1000,2,FALSE)</f>
        <v>3.625</v>
      </c>
      <c r="S3447" t="str">
        <f>VLOOKUP(M3447,工作表1!$A$3:$C$1000,3,FALSE)</f>
        <v>2019/8/15</v>
      </c>
      <c r="T3447">
        <f t="shared" si="1756"/>
        <v>0.14949999999999999</v>
      </c>
      <c r="U3447">
        <f t="shared" si="1755"/>
        <v>3.4754999999999998</v>
      </c>
      <c r="V3447" s="43">
        <f t="shared" si="1767"/>
        <v>41320</v>
      </c>
      <c r="W3447" s="43">
        <f t="shared" si="1757"/>
        <v>41274</v>
      </c>
      <c r="X3447" s="45">
        <f t="shared" si="1768"/>
        <v>1.0441576086956521</v>
      </c>
      <c r="Y3447" s="45">
        <f t="shared" si="1769"/>
        <v>1.3619658278737343</v>
      </c>
      <c r="Z3447" s="47">
        <f t="shared" si="1770"/>
        <v>117.36084095902599</v>
      </c>
      <c r="AA3447" s="47">
        <f t="shared" si="1771"/>
        <v>133.88727516729804</v>
      </c>
      <c r="AB3447" s="45">
        <f t="shared" si="1772"/>
        <v>1.0387999999999999</v>
      </c>
      <c r="AC3447" s="2" t="str">
        <f t="shared" si="1758"/>
        <v>TY1</v>
      </c>
      <c r="AD3447">
        <f t="shared" si="1759"/>
        <v>133.984375</v>
      </c>
      <c r="AE3447">
        <f t="shared" si="1760"/>
        <v>133.484375</v>
      </c>
      <c r="AF3447" s="49">
        <f t="shared" si="1787"/>
        <v>0.5</v>
      </c>
      <c r="AG3447" s="3">
        <f t="shared" si="1773"/>
        <v>133.88727516729804</v>
      </c>
      <c r="AH3447">
        <f t="shared" si="1774"/>
        <v>133.03905977932234</v>
      </c>
      <c r="AI3447" s="51">
        <f t="shared" si="1775"/>
        <v>0.84821538797569929</v>
      </c>
      <c r="AJ3447" s="52">
        <f t="shared" si="1776"/>
        <v>0.34821538797569929</v>
      </c>
      <c r="AK3447" s="2">
        <v>41241</v>
      </c>
      <c r="AL3447" t="str">
        <v>912828LY</v>
      </c>
      <c r="AM3447">
        <v>1.1216999999999999</v>
      </c>
      <c r="AN3447">
        <v>0.13861000000000001</v>
      </c>
      <c r="AO3447">
        <v>0.86040000000000005</v>
      </c>
      <c r="AP3447">
        <v>133.484375</v>
      </c>
      <c r="AQ3447">
        <f>VLOOKUP(AL3447,工作表1!$F$3:$G$1000,2,FALSE)</f>
        <v>3.375</v>
      </c>
      <c r="AR3447" t="str">
        <f>VLOOKUP(AL3447,工作表1!$F$3:$H$1000,3,FALSE)</f>
        <v>2019/11/15</v>
      </c>
      <c r="AS3447">
        <f t="shared" si="1761"/>
        <v>0.14949999999999999</v>
      </c>
      <c r="AT3447">
        <f t="shared" si="1762"/>
        <v>3.2254999999999998</v>
      </c>
      <c r="AU3447" s="43">
        <f t="shared" si="1777"/>
        <v>41409</v>
      </c>
      <c r="AV3447" s="43">
        <f t="shared" si="1763"/>
        <v>41362</v>
      </c>
      <c r="AW3447" s="45">
        <f t="shared" si="1778"/>
        <v>0.13052486187845302</v>
      </c>
      <c r="AX3447" s="45">
        <f t="shared" si="1779"/>
        <v>1.2401139029743433</v>
      </c>
      <c r="AY3447" s="47">
        <f t="shared" si="1780"/>
        <v>115.90503945422029</v>
      </c>
      <c r="AZ3447" s="47">
        <f t="shared" si="1781"/>
        <v>133.03905977932234</v>
      </c>
      <c r="BA3447" s="43"/>
      <c r="BC3447" s="2">
        <v>41240</v>
      </c>
      <c r="BD3447" t="str">
        <v>912828MP</v>
      </c>
      <c r="BE3447">
        <v>-0.70120000000000005</v>
      </c>
      <c r="BF3447">
        <v>0.27167000000000002</v>
      </c>
      <c r="BG3447">
        <v>0.87370000000000003</v>
      </c>
      <c r="BH3447">
        <v>132.375</v>
      </c>
      <c r="BI3447">
        <f>VLOOKUP(BD3447,工作表1!$K$3:$L$1000,2,FALSE)</f>
        <v>3.625</v>
      </c>
      <c r="BJ3447" t="str">
        <f>VLOOKUP(BD3447,工作表1!$K$3:$M$1000,3,FALSE)</f>
        <v>2020/2/15</v>
      </c>
      <c r="BK3447">
        <f t="shared" si="1764"/>
        <v>0.14849999999999999</v>
      </c>
      <c r="BL3447">
        <f t="shared" si="1765"/>
        <v>3.4765000000000001</v>
      </c>
      <c r="BM3447" s="43">
        <f t="shared" si="1782"/>
        <v>41320</v>
      </c>
      <c r="BN3447" s="43">
        <f t="shared" si="1766"/>
        <v>41453</v>
      </c>
      <c r="BO3447" s="45">
        <f t="shared" si="1783"/>
        <v>1.0343070652173914</v>
      </c>
      <c r="BP3447" s="45">
        <f t="shared" si="1784"/>
        <v>3.1397865172721859</v>
      </c>
      <c r="BQ3447" s="47">
        <f t="shared" si="1785"/>
        <v>117.5699796607488</v>
      </c>
      <c r="BR3447" s="47">
        <f t="shared" si="1786"/>
        <v>131.65676261458765</v>
      </c>
    </row>
    <row r="3448" spans="6:70" x14ac:dyDescent="0.25">
      <c r="F3448" s="2">
        <v>41355</v>
      </c>
      <c r="G3448">
        <v>0.14199999999999999</v>
      </c>
      <c r="H3448" s="43">
        <v>41409</v>
      </c>
      <c r="I3448">
        <v>1.2994000000000001</v>
      </c>
      <c r="L3448" s="2">
        <v>41240</v>
      </c>
      <c r="M3448" t="str">
        <v>912828LJ</v>
      </c>
      <c r="N3448">
        <v>-0.19950000000000001</v>
      </c>
      <c r="O3448">
        <v>0.13399</v>
      </c>
      <c r="P3448">
        <v>0.87370000000000003</v>
      </c>
      <c r="Q3448">
        <v>133.71875</v>
      </c>
      <c r="R3448">
        <f>VLOOKUP(M3448,工作表1!$A$3:$B$1000,2,FALSE)</f>
        <v>3.625</v>
      </c>
      <c r="S3448" t="str">
        <f>VLOOKUP(M3448,工作表1!$A$3:$C$1000,3,FALSE)</f>
        <v>2019/8/15</v>
      </c>
      <c r="T3448">
        <f t="shared" si="1756"/>
        <v>0.14849999999999999</v>
      </c>
      <c r="U3448">
        <f t="shared" si="1755"/>
        <v>3.4765000000000001</v>
      </c>
      <c r="V3448" s="43">
        <f t="shared" si="1767"/>
        <v>41320</v>
      </c>
      <c r="W3448" s="43">
        <f t="shared" si="1757"/>
        <v>41274</v>
      </c>
      <c r="X3448" s="45">
        <f t="shared" si="1768"/>
        <v>1.0343070652173914</v>
      </c>
      <c r="Y3448" s="45">
        <f t="shared" si="1769"/>
        <v>1.3620467912447887</v>
      </c>
      <c r="Z3448" s="47">
        <f t="shared" si="1770"/>
        <v>117.14241694897815</v>
      </c>
      <c r="AA3448" s="47">
        <f t="shared" si="1771"/>
        <v>133.62345355017322</v>
      </c>
      <c r="AB3448" s="45">
        <f t="shared" si="1772"/>
        <v>1.0528999999999999</v>
      </c>
      <c r="AC3448" s="2" t="str">
        <f t="shared" si="1758"/>
        <v>TY1</v>
      </c>
      <c r="AD3448">
        <f t="shared" si="1759"/>
        <v>133.71875</v>
      </c>
      <c r="AE3448">
        <f t="shared" si="1760"/>
        <v>133.21875</v>
      </c>
      <c r="AF3448" s="49">
        <f t="shared" si="1787"/>
        <v>0.5</v>
      </c>
      <c r="AG3448" s="3">
        <f t="shared" si="1773"/>
        <v>133.62345355017322</v>
      </c>
      <c r="AH3448">
        <f t="shared" si="1774"/>
        <v>132.77043313027897</v>
      </c>
      <c r="AI3448" s="51">
        <f t="shared" si="1775"/>
        <v>0.85302041989424993</v>
      </c>
      <c r="AJ3448" s="52">
        <f t="shared" si="1776"/>
        <v>0.35302041989424993</v>
      </c>
      <c r="AK3448" s="2">
        <v>41240</v>
      </c>
      <c r="AL3448" t="str">
        <v>912828LY</v>
      </c>
      <c r="AM3448">
        <v>1.2784</v>
      </c>
      <c r="AN3448">
        <v>0.13650999999999999</v>
      </c>
      <c r="AO3448">
        <v>0.86040000000000005</v>
      </c>
      <c r="AP3448">
        <v>133.21875</v>
      </c>
      <c r="AQ3448">
        <f>VLOOKUP(AL3448,工作表1!$F$3:$G$1000,2,FALSE)</f>
        <v>3.375</v>
      </c>
      <c r="AR3448" t="str">
        <f>VLOOKUP(AL3448,工作表1!$F$3:$H$1000,3,FALSE)</f>
        <v>2019/11/15</v>
      </c>
      <c r="AS3448">
        <f t="shared" si="1761"/>
        <v>0.14849999999999999</v>
      </c>
      <c r="AT3448">
        <f t="shared" si="1762"/>
        <v>3.2265000000000001</v>
      </c>
      <c r="AU3448" s="43">
        <f t="shared" si="1777"/>
        <v>41409</v>
      </c>
      <c r="AV3448" s="43">
        <f t="shared" si="1763"/>
        <v>41362</v>
      </c>
      <c r="AW3448" s="45">
        <f t="shared" si="1778"/>
        <v>0.12120165745856352</v>
      </c>
      <c r="AX3448" s="45">
        <f t="shared" si="1779"/>
        <v>1.2400372738969196</v>
      </c>
      <c r="AY3448" s="47">
        <f t="shared" si="1780"/>
        <v>115.6862344666619</v>
      </c>
      <c r="AZ3448" s="47">
        <f t="shared" si="1781"/>
        <v>132.77043313027897</v>
      </c>
      <c r="BA3448" s="43"/>
      <c r="BC3448" s="2">
        <v>41239</v>
      </c>
      <c r="BD3448" t="str">
        <v>912828MP</v>
      </c>
      <c r="BE3448">
        <v>-1.8522000000000001</v>
      </c>
      <c r="BF3448">
        <v>0.31339</v>
      </c>
      <c r="BG3448">
        <v>0.87370000000000003</v>
      </c>
      <c r="BH3448">
        <v>132.21875</v>
      </c>
      <c r="BI3448">
        <f>VLOOKUP(BD3448,工作表1!$K$3:$L$1000,2,FALSE)</f>
        <v>3.625</v>
      </c>
      <c r="BJ3448" t="str">
        <f>VLOOKUP(BD3448,工作表1!$K$3:$M$1000,3,FALSE)</f>
        <v>2020/2/15</v>
      </c>
      <c r="BK3448">
        <f t="shared" si="1764"/>
        <v>0.14949999999999999</v>
      </c>
      <c r="BL3448">
        <f t="shared" si="1765"/>
        <v>3.4754999999999998</v>
      </c>
      <c r="BM3448" s="43">
        <f t="shared" si="1782"/>
        <v>41320</v>
      </c>
      <c r="BN3448" s="43">
        <f t="shared" si="1766"/>
        <v>41453</v>
      </c>
      <c r="BO3448" s="45">
        <f t="shared" si="1783"/>
        <v>1.0244565217391304</v>
      </c>
      <c r="BP3448" s="45">
        <f t="shared" si="1784"/>
        <v>3.1398674806432401</v>
      </c>
      <c r="BQ3448" s="47">
        <f t="shared" si="1785"/>
        <v>117.41120251148692</v>
      </c>
      <c r="BR3448" s="47">
        <f t="shared" si="1786"/>
        <v>131.46198920204282</v>
      </c>
    </row>
    <row r="3449" spans="6:70" x14ac:dyDescent="0.25">
      <c r="F3449" s="2">
        <v>41354</v>
      </c>
      <c r="G3449">
        <v>0.14199999999999999</v>
      </c>
      <c r="H3449" s="43">
        <v>41408</v>
      </c>
      <c r="I3449">
        <v>1.3372999999999999</v>
      </c>
      <c r="L3449" s="2">
        <v>41239</v>
      </c>
      <c r="M3449" t="str">
        <v>912828LJ</v>
      </c>
      <c r="N3449">
        <v>-0.1845</v>
      </c>
      <c r="O3449">
        <v>0.13297999999999999</v>
      </c>
      <c r="P3449">
        <v>0.87370000000000003</v>
      </c>
      <c r="Q3449">
        <v>133.546875</v>
      </c>
      <c r="R3449">
        <f>VLOOKUP(M3449,工作表1!$A$3:$B$1000,2,FALSE)</f>
        <v>3.625</v>
      </c>
      <c r="S3449" t="str">
        <f>VLOOKUP(M3449,工作表1!$A$3:$C$1000,3,FALSE)</f>
        <v>2019/8/15</v>
      </c>
      <c r="T3449">
        <f t="shared" si="1756"/>
        <v>0.14949999999999999</v>
      </c>
      <c r="U3449">
        <f t="shared" si="1755"/>
        <v>3.4754999999999998</v>
      </c>
      <c r="V3449" s="43">
        <f t="shared" si="1767"/>
        <v>41320</v>
      </c>
      <c r="W3449" s="43">
        <f t="shared" si="1757"/>
        <v>41274</v>
      </c>
      <c r="X3449" s="45">
        <f t="shared" si="1768"/>
        <v>1.0244565217391304</v>
      </c>
      <c r="Y3449" s="45">
        <f t="shared" si="1769"/>
        <v>1.3621277546158428</v>
      </c>
      <c r="Z3449" s="47">
        <f t="shared" si="1770"/>
        <v>117.00100894806752</v>
      </c>
      <c r="AA3449" s="47">
        <f t="shared" si="1771"/>
        <v>133.44799102938649</v>
      </c>
      <c r="AB3449" s="45">
        <f t="shared" si="1772"/>
        <v>1.0809</v>
      </c>
      <c r="AC3449" s="2" t="str">
        <f t="shared" si="1758"/>
        <v>TY1</v>
      </c>
      <c r="AD3449">
        <f t="shared" si="1759"/>
        <v>133.546875</v>
      </c>
      <c r="AE3449">
        <f t="shared" si="1760"/>
        <v>133.0625</v>
      </c>
      <c r="AF3449" s="49">
        <f t="shared" si="1787"/>
        <v>0.484375</v>
      </c>
      <c r="AG3449" s="3">
        <f t="shared" si="1773"/>
        <v>133.44799102938649</v>
      </c>
      <c r="AH3449">
        <f t="shared" si="1774"/>
        <v>132.61052756097831</v>
      </c>
      <c r="AI3449" s="51">
        <f t="shared" si="1775"/>
        <v>0.83746346840817409</v>
      </c>
      <c r="AJ3449" s="52">
        <f t="shared" si="1776"/>
        <v>0.35308846840817409</v>
      </c>
      <c r="AK3449" s="2">
        <v>41239</v>
      </c>
      <c r="AL3449" t="str">
        <v>912828LY</v>
      </c>
      <c r="AM3449">
        <v>1.1789000000000001</v>
      </c>
      <c r="AN3449">
        <v>0.13525000000000001</v>
      </c>
      <c r="AO3449">
        <v>0.86040000000000005</v>
      </c>
      <c r="AP3449">
        <v>133.0625</v>
      </c>
      <c r="AQ3449">
        <f>VLOOKUP(AL3449,工作表1!$F$3:$G$1000,2,FALSE)</f>
        <v>3.375</v>
      </c>
      <c r="AR3449" t="str">
        <f>VLOOKUP(AL3449,工作表1!$F$3:$H$1000,3,FALSE)</f>
        <v>2019/11/15</v>
      </c>
      <c r="AS3449">
        <f t="shared" si="1761"/>
        <v>0.14949999999999999</v>
      </c>
      <c r="AT3449">
        <f t="shared" si="1762"/>
        <v>3.2254999999999998</v>
      </c>
      <c r="AU3449" s="43">
        <f t="shared" si="1777"/>
        <v>41409</v>
      </c>
      <c r="AV3449" s="43">
        <f t="shared" si="1763"/>
        <v>41362</v>
      </c>
      <c r="AW3449" s="45">
        <f t="shared" si="1778"/>
        <v>0.11187845303867403</v>
      </c>
      <c r="AX3449" s="45">
        <f t="shared" si="1779"/>
        <v>1.239960644819496</v>
      </c>
      <c r="AY3449" s="47">
        <f t="shared" si="1780"/>
        <v>115.56030087389192</v>
      </c>
      <c r="AZ3449" s="47">
        <f t="shared" si="1781"/>
        <v>132.61052756097831</v>
      </c>
      <c r="BA3449" s="43"/>
      <c r="BC3449" s="2">
        <v>41236</v>
      </c>
      <c r="BD3449" t="str">
        <v>912828MP</v>
      </c>
      <c r="BE3449">
        <v>-1.8219000000000001</v>
      </c>
      <c r="BF3449">
        <v>0.30177999999999999</v>
      </c>
      <c r="BG3449">
        <v>0.87370000000000003</v>
      </c>
      <c r="BH3449">
        <v>131.984375</v>
      </c>
      <c r="BI3449">
        <f>VLOOKUP(BD3449,工作表1!$K$3:$L$1000,2,FALSE)</f>
        <v>3.625</v>
      </c>
      <c r="BJ3449" t="str">
        <f>VLOOKUP(BD3449,工作表1!$K$3:$M$1000,3,FALSE)</f>
        <v>2020/2/15</v>
      </c>
      <c r="BK3449">
        <f t="shared" si="1764"/>
        <v>0.14649999999999999</v>
      </c>
      <c r="BL3449">
        <f t="shared" si="1765"/>
        <v>3.4784999999999999</v>
      </c>
      <c r="BM3449" s="43">
        <f t="shared" si="1782"/>
        <v>41320</v>
      </c>
      <c r="BN3449" s="43">
        <f t="shared" si="1766"/>
        <v>41453</v>
      </c>
      <c r="BO3449" s="45">
        <f t="shared" si="1783"/>
        <v>1.0146059782608696</v>
      </c>
      <c r="BP3449" s="45">
        <f t="shared" si="1784"/>
        <v>3.1399484440142946</v>
      </c>
      <c r="BQ3449" s="47">
        <f t="shared" si="1785"/>
        <v>117.22302690673688</v>
      </c>
      <c r="BR3449" s="47">
        <f t="shared" si="1786"/>
        <v>131.23085241796269</v>
      </c>
    </row>
    <row r="3450" spans="6:70" x14ac:dyDescent="0.25">
      <c r="F3450" s="2">
        <v>41353</v>
      </c>
      <c r="G3450">
        <v>0.14149999999999999</v>
      </c>
      <c r="H3450" s="43">
        <v>41407</v>
      </c>
      <c r="I3450">
        <v>1.2874000000000001</v>
      </c>
      <c r="L3450" s="2">
        <v>41236</v>
      </c>
      <c r="M3450" t="str">
        <v>912828LJ</v>
      </c>
      <c r="N3450">
        <v>-0.37580000000000002</v>
      </c>
      <c r="O3450">
        <v>0.18376999999999999</v>
      </c>
      <c r="P3450">
        <v>0.87370000000000003</v>
      </c>
      <c r="Q3450">
        <v>133.328125</v>
      </c>
      <c r="R3450">
        <f>VLOOKUP(M3450,工作表1!$A$3:$B$1000,2,FALSE)</f>
        <v>3.625</v>
      </c>
      <c r="S3450" t="str">
        <f>VLOOKUP(M3450,工作表1!$A$3:$C$1000,3,FALSE)</f>
        <v>2019/8/15</v>
      </c>
      <c r="T3450">
        <f t="shared" si="1756"/>
        <v>0.14649999999999999</v>
      </c>
      <c r="U3450">
        <f t="shared" si="1755"/>
        <v>3.4784999999999999</v>
      </c>
      <c r="V3450" s="43">
        <f t="shared" si="1767"/>
        <v>41320</v>
      </c>
      <c r="W3450" s="43">
        <f t="shared" si="1757"/>
        <v>41274</v>
      </c>
      <c r="X3450" s="45">
        <f t="shared" si="1768"/>
        <v>1.0146059782608696</v>
      </c>
      <c r="Y3450" s="45">
        <f t="shared" si="1769"/>
        <v>1.3622087179868969</v>
      </c>
      <c r="Z3450" s="47">
        <f t="shared" si="1770"/>
        <v>116.81232660178134</v>
      </c>
      <c r="AA3450" s="47">
        <f t="shared" si="1771"/>
        <v>133.21798154887799</v>
      </c>
      <c r="AB3450" s="45">
        <f t="shared" si="1772"/>
        <v>1.1043000000000001</v>
      </c>
      <c r="AC3450" s="2" t="str">
        <f t="shared" si="1758"/>
        <v>TY1</v>
      </c>
      <c r="AD3450">
        <f t="shared" si="1759"/>
        <v>133.328125</v>
      </c>
      <c r="AE3450">
        <f t="shared" si="1760"/>
        <v>132.828125</v>
      </c>
      <c r="AF3450" s="49">
        <f t="shared" si="1787"/>
        <v>0.5</v>
      </c>
      <c r="AG3450" s="3">
        <f t="shared" si="1773"/>
        <v>133.21798154887799</v>
      </c>
      <c r="AH3450">
        <f t="shared" si="1774"/>
        <v>132.35814329091571</v>
      </c>
      <c r="AI3450" s="51">
        <f t="shared" si="1775"/>
        <v>0.85983825796228075</v>
      </c>
      <c r="AJ3450" s="52">
        <f t="shared" si="1776"/>
        <v>0.35983825796228075</v>
      </c>
      <c r="AK3450" s="2">
        <v>41236</v>
      </c>
      <c r="AL3450" t="str">
        <v>912828LY</v>
      </c>
      <c r="AM3450">
        <v>0.72670000000000001</v>
      </c>
      <c r="AN3450">
        <v>0.16195999999999999</v>
      </c>
      <c r="AO3450">
        <v>0.86040000000000005</v>
      </c>
      <c r="AP3450">
        <v>132.828125</v>
      </c>
      <c r="AQ3450">
        <f>VLOOKUP(AL3450,工作表1!$F$3:$G$1000,2,FALSE)</f>
        <v>3.375</v>
      </c>
      <c r="AR3450" t="str">
        <f>VLOOKUP(AL3450,工作表1!$F$3:$H$1000,3,FALSE)</f>
        <v>2019/11/15</v>
      </c>
      <c r="AS3450">
        <f t="shared" si="1761"/>
        <v>0.14649999999999999</v>
      </c>
      <c r="AT3450">
        <f t="shared" si="1762"/>
        <v>3.2284999999999999</v>
      </c>
      <c r="AU3450" s="43">
        <f t="shared" si="1777"/>
        <v>41409</v>
      </c>
      <c r="AV3450" s="43">
        <f t="shared" si="1763"/>
        <v>41362</v>
      </c>
      <c r="AW3450" s="45">
        <f t="shared" si="1778"/>
        <v>0.10255524861878453</v>
      </c>
      <c r="AX3450" s="45">
        <f t="shared" si="1779"/>
        <v>1.2398840157420723</v>
      </c>
      <c r="AY3450" s="47">
        <f t="shared" si="1780"/>
        <v>115.35615971809749</v>
      </c>
      <c r="AZ3450" s="47">
        <f t="shared" si="1781"/>
        <v>132.35814329091571</v>
      </c>
      <c r="BA3450" s="43"/>
      <c r="BC3450" s="2">
        <v>41234</v>
      </c>
      <c r="BD3450" t="str">
        <v>912828MP</v>
      </c>
      <c r="BE3450">
        <v>-1.5066999999999999</v>
      </c>
      <c r="BF3450">
        <v>0.28666000000000003</v>
      </c>
      <c r="BG3450">
        <v>0.87370000000000003</v>
      </c>
      <c r="BH3450">
        <v>132.03125</v>
      </c>
      <c r="BI3450">
        <f>VLOOKUP(BD3450,工作表1!$K$3:$L$1000,2,FALSE)</f>
        <v>3.625</v>
      </c>
      <c r="BJ3450" t="str">
        <f>VLOOKUP(BD3450,工作表1!$K$3:$M$1000,3,FALSE)</f>
        <v>2020/2/15</v>
      </c>
      <c r="BK3450">
        <f t="shared" si="1764"/>
        <v>0.14649999999999999</v>
      </c>
      <c r="BL3450">
        <f t="shared" si="1765"/>
        <v>3.4784999999999999</v>
      </c>
      <c r="BM3450" s="43">
        <f t="shared" si="1782"/>
        <v>41320</v>
      </c>
      <c r="BN3450" s="43">
        <f t="shared" si="1766"/>
        <v>41453</v>
      </c>
      <c r="BO3450" s="45">
        <f t="shared" si="1783"/>
        <v>0.98505434782608692</v>
      </c>
      <c r="BP3450" s="45">
        <f t="shared" si="1784"/>
        <v>3.140191334127457</v>
      </c>
      <c r="BQ3450" s="47">
        <f t="shared" si="1785"/>
        <v>117.30362069604092</v>
      </c>
      <c r="BR3450" s="47">
        <f t="shared" si="1786"/>
        <v>131.28191454317931</v>
      </c>
    </row>
    <row r="3451" spans="6:70" x14ac:dyDescent="0.25">
      <c r="F3451" s="2">
        <v>41352</v>
      </c>
      <c r="G3451">
        <v>0.14299999999999999</v>
      </c>
      <c r="H3451" s="43">
        <v>41404</v>
      </c>
      <c r="I3451">
        <v>1.2730999999999999</v>
      </c>
      <c r="L3451" s="2">
        <v>41234</v>
      </c>
      <c r="M3451" t="str">
        <v>912828LJ</v>
      </c>
      <c r="N3451">
        <v>-0.46989999999999998</v>
      </c>
      <c r="O3451">
        <v>0.21768000000000001</v>
      </c>
      <c r="P3451">
        <v>0.87370000000000003</v>
      </c>
      <c r="Q3451">
        <v>133.390625</v>
      </c>
      <c r="R3451">
        <f>VLOOKUP(M3451,工作表1!$A$3:$B$1000,2,FALSE)</f>
        <v>3.625</v>
      </c>
      <c r="S3451" t="str">
        <f>VLOOKUP(M3451,工作表1!$A$3:$C$1000,3,FALSE)</f>
        <v>2019/8/15</v>
      </c>
      <c r="T3451">
        <f t="shared" si="1756"/>
        <v>0.14649999999999999</v>
      </c>
      <c r="U3451">
        <f t="shared" si="1755"/>
        <v>3.4784999999999999</v>
      </c>
      <c r="V3451" s="43">
        <f t="shared" si="1767"/>
        <v>41320</v>
      </c>
      <c r="W3451" s="43">
        <f t="shared" si="1757"/>
        <v>41274</v>
      </c>
      <c r="X3451" s="45">
        <f t="shared" si="1768"/>
        <v>0.98505434782608692</v>
      </c>
      <c r="Y3451" s="45">
        <f t="shared" si="1769"/>
        <v>1.3624516081000595</v>
      </c>
      <c r="Z3451" s="47">
        <f t="shared" si="1770"/>
        <v>116.8915631376111</v>
      </c>
      <c r="AA3451" s="47">
        <f t="shared" si="1771"/>
        <v>133.26749021927685</v>
      </c>
      <c r="AB3451" s="45">
        <f t="shared" si="1772"/>
        <v>1.0905</v>
      </c>
      <c r="AC3451" s="2" t="str">
        <f t="shared" si="1758"/>
        <v>TY1</v>
      </c>
      <c r="AD3451">
        <f t="shared" si="1759"/>
        <v>133.390625</v>
      </c>
      <c r="AE3451">
        <f t="shared" si="1760"/>
        <v>132.875</v>
      </c>
      <c r="AF3451" s="49">
        <f t="shared" si="1787"/>
        <v>0.515625</v>
      </c>
      <c r="AG3451" s="3">
        <f t="shared" si="1773"/>
        <v>133.26749021927685</v>
      </c>
      <c r="AH3451">
        <f t="shared" si="1774"/>
        <v>132.38974288259388</v>
      </c>
      <c r="AI3451" s="51">
        <f t="shared" si="1775"/>
        <v>0.87774733668297245</v>
      </c>
      <c r="AJ3451" s="52">
        <f t="shared" si="1776"/>
        <v>0.36212233668297245</v>
      </c>
      <c r="AK3451" s="2">
        <v>41234</v>
      </c>
      <c r="AL3451" t="str">
        <v>912828LY</v>
      </c>
      <c r="AM3451">
        <v>0.60960000000000003</v>
      </c>
      <c r="AN3451">
        <v>0.17249999999999999</v>
      </c>
      <c r="AO3451">
        <v>0.86040000000000005</v>
      </c>
      <c r="AP3451">
        <v>132.875</v>
      </c>
      <c r="AQ3451">
        <f>VLOOKUP(AL3451,工作表1!$F$3:$G$1000,2,FALSE)</f>
        <v>3.375</v>
      </c>
      <c r="AR3451" t="str">
        <f>VLOOKUP(AL3451,工作表1!$F$3:$H$1000,3,FALSE)</f>
        <v>2019/11/15</v>
      </c>
      <c r="AS3451">
        <f t="shared" si="1761"/>
        <v>0.14649999999999999</v>
      </c>
      <c r="AT3451">
        <f t="shared" si="1762"/>
        <v>3.2284999999999999</v>
      </c>
      <c r="AU3451" s="43">
        <f t="shared" si="1777"/>
        <v>41409</v>
      </c>
      <c r="AV3451" s="43">
        <f t="shared" si="1763"/>
        <v>41362</v>
      </c>
      <c r="AW3451" s="45">
        <f t="shared" si="1778"/>
        <v>7.4585635359116026E-2</v>
      </c>
      <c r="AX3451" s="45">
        <f t="shared" si="1779"/>
        <v>1.2396541285098011</v>
      </c>
      <c r="AY3451" s="47">
        <f t="shared" si="1780"/>
        <v>115.41932881727966</v>
      </c>
      <c r="AZ3451" s="47">
        <f t="shared" si="1781"/>
        <v>132.38974288259388</v>
      </c>
      <c r="BA3451" s="43"/>
      <c r="BC3451" s="2">
        <v>41233</v>
      </c>
      <c r="BD3451" t="str">
        <v>912828MP</v>
      </c>
      <c r="BE3451">
        <v>-1.3561000000000001</v>
      </c>
      <c r="BF3451">
        <v>0.29435</v>
      </c>
      <c r="BG3451">
        <v>0.87370000000000003</v>
      </c>
      <c r="BH3451">
        <v>132.25</v>
      </c>
      <c r="BI3451">
        <f>VLOOKUP(BD3451,工作表1!$K$3:$L$1000,2,FALSE)</f>
        <v>3.625</v>
      </c>
      <c r="BJ3451" t="str">
        <f>VLOOKUP(BD3451,工作表1!$K$3:$M$1000,3,FALSE)</f>
        <v>2020/2/15</v>
      </c>
      <c r="BK3451">
        <f t="shared" si="1764"/>
        <v>0.14549999999999999</v>
      </c>
      <c r="BL3451">
        <f t="shared" si="1765"/>
        <v>3.4794999999999998</v>
      </c>
      <c r="BM3451" s="43">
        <f t="shared" si="1782"/>
        <v>41320</v>
      </c>
      <c r="BN3451" s="43">
        <f t="shared" si="1766"/>
        <v>41453</v>
      </c>
      <c r="BO3451" s="45">
        <f t="shared" si="1783"/>
        <v>0.9653532608695653</v>
      </c>
      <c r="BP3451" s="45">
        <f t="shared" si="1784"/>
        <v>3.1403532608695652</v>
      </c>
      <c r="BQ3451" s="47">
        <f t="shared" si="1785"/>
        <v>117.50774624828459</v>
      </c>
      <c r="BR3451" s="47">
        <f t="shared" si="1786"/>
        <v>131.48739698785005</v>
      </c>
    </row>
    <row r="3452" spans="6:70" x14ac:dyDescent="0.25">
      <c r="F3452" s="2">
        <v>41351</v>
      </c>
      <c r="G3452">
        <v>0.13800000000000001</v>
      </c>
      <c r="H3452" s="43">
        <v>41403</v>
      </c>
      <c r="I3452">
        <v>1.1906000000000001</v>
      </c>
      <c r="L3452" s="2">
        <v>41233</v>
      </c>
      <c r="M3452" t="str">
        <v>912828LJ</v>
      </c>
      <c r="N3452">
        <v>-0.1381</v>
      </c>
      <c r="O3452">
        <v>0.14602000000000001</v>
      </c>
      <c r="P3452">
        <v>0.87370000000000003</v>
      </c>
      <c r="Q3452">
        <v>133.609375</v>
      </c>
      <c r="R3452">
        <f>VLOOKUP(M3452,工作表1!$A$3:$B$1000,2,FALSE)</f>
        <v>3.625</v>
      </c>
      <c r="S3452" t="str">
        <f>VLOOKUP(M3452,工作表1!$A$3:$C$1000,3,FALSE)</f>
        <v>2019/8/15</v>
      </c>
      <c r="T3452">
        <f t="shared" si="1756"/>
        <v>0.14549999999999999</v>
      </c>
      <c r="U3452">
        <f t="shared" si="1755"/>
        <v>3.4794999999999998</v>
      </c>
      <c r="V3452" s="43">
        <f t="shared" si="1767"/>
        <v>41320</v>
      </c>
      <c r="W3452" s="43">
        <f t="shared" si="1757"/>
        <v>41274</v>
      </c>
      <c r="X3452" s="45">
        <f t="shared" si="1768"/>
        <v>0.9653532608695653</v>
      </c>
      <c r="Y3452" s="45">
        <f t="shared" si="1769"/>
        <v>1.362613534842168</v>
      </c>
      <c r="Z3452" s="47">
        <f t="shared" si="1770"/>
        <v>117.11165600576398</v>
      </c>
      <c r="AA3452" s="47">
        <f t="shared" si="1771"/>
        <v>133.49181727666524</v>
      </c>
      <c r="AB3452" s="45">
        <f t="shared" si="1772"/>
        <v>1.079</v>
      </c>
      <c r="AC3452" s="2" t="str">
        <f t="shared" si="1758"/>
        <v>TY1</v>
      </c>
      <c r="AD3452">
        <f t="shared" si="1759"/>
        <v>133.609375</v>
      </c>
      <c r="AE3452">
        <f t="shared" si="1760"/>
        <v>133.09375</v>
      </c>
      <c r="AF3452" s="49">
        <f t="shared" si="1787"/>
        <v>0.515625</v>
      </c>
      <c r="AG3452" s="3">
        <f t="shared" si="1773"/>
        <v>133.49181727666524</v>
      </c>
      <c r="AH3452">
        <f t="shared" si="1774"/>
        <v>132.61651673977522</v>
      </c>
      <c r="AI3452" s="51">
        <f t="shared" si="1775"/>
        <v>0.8753005368900233</v>
      </c>
      <c r="AJ3452" s="52">
        <f t="shared" si="1776"/>
        <v>0.3596755368900233</v>
      </c>
      <c r="AK3452" s="2">
        <v>41233</v>
      </c>
      <c r="AL3452" t="str">
        <v>912828LY</v>
      </c>
      <c r="AM3452">
        <v>1.2362</v>
      </c>
      <c r="AN3452">
        <v>0.14035</v>
      </c>
      <c r="AO3452">
        <v>0.86040000000000005</v>
      </c>
      <c r="AP3452">
        <v>133.09375</v>
      </c>
      <c r="AQ3452">
        <f>VLOOKUP(AL3452,工作表1!$F$3:$G$1000,2,FALSE)</f>
        <v>3.375</v>
      </c>
      <c r="AR3452" t="str">
        <f>VLOOKUP(AL3452,工作表1!$F$3:$H$1000,3,FALSE)</f>
        <v>2019/11/15</v>
      </c>
      <c r="AS3452">
        <f t="shared" si="1761"/>
        <v>0.14549999999999999</v>
      </c>
      <c r="AT3452">
        <f t="shared" si="1762"/>
        <v>3.2294999999999998</v>
      </c>
      <c r="AU3452" s="43">
        <f t="shared" si="1777"/>
        <v>41409</v>
      </c>
      <c r="AV3452" s="43">
        <f t="shared" si="1763"/>
        <v>41362</v>
      </c>
      <c r="AW3452" s="45">
        <f t="shared" si="1778"/>
        <v>5.5939226519337013E-2</v>
      </c>
      <c r="AX3452" s="45">
        <f t="shared" si="1779"/>
        <v>1.2395008703549535</v>
      </c>
      <c r="AY3452" s="47">
        <f t="shared" si="1780"/>
        <v>115.63878780655557</v>
      </c>
      <c r="AZ3452" s="47">
        <f t="shared" si="1781"/>
        <v>132.61651673977522</v>
      </c>
      <c r="BA3452" s="43"/>
      <c r="BC3452" s="2">
        <v>41232</v>
      </c>
      <c r="BD3452" t="str">
        <v>912828MP</v>
      </c>
      <c r="BE3452">
        <v>-0.54859999999999998</v>
      </c>
      <c r="BF3452">
        <v>0.25384000000000001</v>
      </c>
      <c r="BG3452">
        <v>0.87370000000000003</v>
      </c>
      <c r="BH3452">
        <v>132.546875</v>
      </c>
      <c r="BI3452">
        <f>VLOOKUP(BD3452,工作表1!$K$3:$L$1000,2,FALSE)</f>
        <v>3.625</v>
      </c>
      <c r="BJ3452" t="str">
        <f>VLOOKUP(BD3452,工作表1!$K$3:$M$1000,3,FALSE)</f>
        <v>2020/2/15</v>
      </c>
      <c r="BK3452">
        <f t="shared" si="1764"/>
        <v>0.14399999999999999</v>
      </c>
      <c r="BL3452">
        <f t="shared" si="1765"/>
        <v>3.4809999999999999</v>
      </c>
      <c r="BM3452" s="43">
        <f t="shared" si="1782"/>
        <v>41320</v>
      </c>
      <c r="BN3452" s="43">
        <f t="shared" si="1766"/>
        <v>41453</v>
      </c>
      <c r="BO3452" s="45">
        <f t="shared" si="1783"/>
        <v>0.95550271739130432</v>
      </c>
      <c r="BP3452" s="45">
        <f t="shared" si="1784"/>
        <v>3.1404342242406194</v>
      </c>
      <c r="BQ3452" s="47">
        <f t="shared" si="1785"/>
        <v>117.80356232102891</v>
      </c>
      <c r="BR3452" s="47">
        <f t="shared" si="1786"/>
        <v>131.81119580300296</v>
      </c>
    </row>
    <row r="3453" spans="6:70" x14ac:dyDescent="0.25">
      <c r="F3453" s="2">
        <v>41348</v>
      </c>
      <c r="G3453">
        <v>0.13819999999999999</v>
      </c>
      <c r="H3453" s="43">
        <v>41402</v>
      </c>
      <c r="I3453">
        <v>1.1881999999999999</v>
      </c>
      <c r="L3453" s="2">
        <v>41232</v>
      </c>
      <c r="M3453" t="str">
        <v>912828LJ</v>
      </c>
      <c r="N3453">
        <v>0.28199999999999997</v>
      </c>
      <c r="O3453">
        <v>5.296E-2</v>
      </c>
      <c r="P3453">
        <v>0.87370000000000003</v>
      </c>
      <c r="Q3453">
        <v>133.90625</v>
      </c>
      <c r="R3453">
        <f>VLOOKUP(M3453,工作表1!$A$3:$B$1000,2,FALSE)</f>
        <v>3.625</v>
      </c>
      <c r="S3453" t="str">
        <f>VLOOKUP(M3453,工作表1!$A$3:$C$1000,3,FALSE)</f>
        <v>2019/8/15</v>
      </c>
      <c r="T3453">
        <f t="shared" si="1756"/>
        <v>0.14399999999999999</v>
      </c>
      <c r="U3453">
        <f t="shared" si="1755"/>
        <v>3.4809999999999999</v>
      </c>
      <c r="V3453" s="43">
        <f t="shared" si="1767"/>
        <v>41320</v>
      </c>
      <c r="W3453" s="43">
        <f t="shared" si="1757"/>
        <v>41274</v>
      </c>
      <c r="X3453" s="45">
        <f t="shared" si="1768"/>
        <v>0.95550271739130432</v>
      </c>
      <c r="Y3453" s="45">
        <f t="shared" si="1769"/>
        <v>1.3626944982132221</v>
      </c>
      <c r="Z3453" s="47">
        <f t="shared" si="1770"/>
        <v>117.39324771854307</v>
      </c>
      <c r="AA3453" s="47">
        <f t="shared" si="1771"/>
        <v>133.80018914134101</v>
      </c>
      <c r="AB3453" s="45">
        <f t="shared" si="1772"/>
        <v>1.0348999999999999</v>
      </c>
      <c r="AC3453" s="2" t="str">
        <f t="shared" si="1758"/>
        <v>TY1</v>
      </c>
      <c r="AD3453">
        <f t="shared" si="1759"/>
        <v>133.90625</v>
      </c>
      <c r="AE3453">
        <f t="shared" si="1760"/>
        <v>133.390625</v>
      </c>
      <c r="AF3453" s="49">
        <f t="shared" si="1787"/>
        <v>0.515625</v>
      </c>
      <c r="AG3453" s="3">
        <f t="shared" si="1773"/>
        <v>133.80018914134101</v>
      </c>
      <c r="AH3453">
        <f t="shared" si="1774"/>
        <v>132.90959201420529</v>
      </c>
      <c r="AI3453" s="51">
        <f t="shared" si="1775"/>
        <v>0.89059712713572026</v>
      </c>
      <c r="AJ3453" s="52">
        <f t="shared" si="1776"/>
        <v>0.37497212713572026</v>
      </c>
      <c r="AK3453" s="2">
        <v>41232</v>
      </c>
      <c r="AL3453" t="str">
        <v>912828LY</v>
      </c>
      <c r="AM3453">
        <v>1.2291000000000001</v>
      </c>
      <c r="AN3453">
        <v>0.13683999999999999</v>
      </c>
      <c r="AO3453">
        <v>0.86040000000000005</v>
      </c>
      <c r="AP3453">
        <v>133.390625</v>
      </c>
      <c r="AQ3453">
        <f>VLOOKUP(AL3453,工作表1!$F$3:$G$1000,2,FALSE)</f>
        <v>3.375</v>
      </c>
      <c r="AR3453" t="str">
        <f>VLOOKUP(AL3453,工作表1!$F$3:$H$1000,3,FALSE)</f>
        <v>2019/11/15</v>
      </c>
      <c r="AS3453">
        <f t="shared" si="1761"/>
        <v>0.14399999999999999</v>
      </c>
      <c r="AT3453">
        <f t="shared" si="1762"/>
        <v>3.2309999999999999</v>
      </c>
      <c r="AU3453" s="43">
        <f t="shared" si="1777"/>
        <v>41409</v>
      </c>
      <c r="AV3453" s="43">
        <f t="shared" si="1763"/>
        <v>41362</v>
      </c>
      <c r="AW3453" s="45">
        <f t="shared" si="1778"/>
        <v>4.6616022099447513E-2</v>
      </c>
      <c r="AX3453" s="45">
        <f t="shared" si="1779"/>
        <v>1.2394242412775298</v>
      </c>
      <c r="AY3453" s="47">
        <f t="shared" si="1780"/>
        <v>115.90348365395376</v>
      </c>
      <c r="AZ3453" s="47">
        <f t="shared" si="1781"/>
        <v>132.90959201420529</v>
      </c>
      <c r="BA3453" s="43"/>
      <c r="BC3453" s="2">
        <v>41229</v>
      </c>
      <c r="BD3453" t="str">
        <v>912828MP</v>
      </c>
      <c r="BE3453">
        <v>-0.94920000000000004</v>
      </c>
      <c r="BF3453">
        <v>0.27596999999999999</v>
      </c>
      <c r="BG3453">
        <v>0.87370000000000003</v>
      </c>
      <c r="BH3453">
        <v>132.859375</v>
      </c>
      <c r="BI3453">
        <f>VLOOKUP(BD3453,工作表1!$K$3:$L$1000,2,FALSE)</f>
        <v>3.625</v>
      </c>
      <c r="BJ3453" t="str">
        <f>VLOOKUP(BD3453,工作表1!$K$3:$M$1000,3,FALSE)</f>
        <v>2020/2/15</v>
      </c>
      <c r="BK3453">
        <f t="shared" si="1764"/>
        <v>0.14849999999999999</v>
      </c>
      <c r="BL3453">
        <f t="shared" si="1765"/>
        <v>3.4765000000000001</v>
      </c>
      <c r="BM3453" s="43">
        <f t="shared" si="1782"/>
        <v>41320</v>
      </c>
      <c r="BN3453" s="43">
        <f t="shared" si="1766"/>
        <v>41453</v>
      </c>
      <c r="BO3453" s="45">
        <f t="shared" si="1783"/>
        <v>0.94565217391304346</v>
      </c>
      <c r="BP3453" s="45">
        <f t="shared" si="1784"/>
        <v>3.1405151876116735</v>
      </c>
      <c r="BQ3453" s="47">
        <f t="shared" si="1785"/>
        <v>118.06882129967047</v>
      </c>
      <c r="BR3453" s="47">
        <f t="shared" si="1786"/>
        <v>132.10422651228117</v>
      </c>
    </row>
    <row r="3454" spans="6:70" x14ac:dyDescent="0.25">
      <c r="F3454" s="2">
        <v>41347</v>
      </c>
      <c r="G3454">
        <v>0.13600000000000001</v>
      </c>
      <c r="H3454" s="43">
        <v>41401</v>
      </c>
      <c r="I3454">
        <v>1.1975</v>
      </c>
      <c r="L3454" s="2">
        <v>41229</v>
      </c>
      <c r="M3454" t="str">
        <v>912828LJ</v>
      </c>
      <c r="N3454">
        <v>-0.3679</v>
      </c>
      <c r="O3454">
        <v>0.20488000000000001</v>
      </c>
      <c r="P3454">
        <v>0.87370000000000003</v>
      </c>
      <c r="Q3454">
        <v>134.1875</v>
      </c>
      <c r="R3454">
        <f>VLOOKUP(M3454,工作表1!$A$3:$B$1000,2,FALSE)</f>
        <v>3.625</v>
      </c>
      <c r="S3454" t="str">
        <f>VLOOKUP(M3454,工作表1!$A$3:$C$1000,3,FALSE)</f>
        <v>2019/8/15</v>
      </c>
      <c r="T3454">
        <f t="shared" si="1756"/>
        <v>0.14849999999999999</v>
      </c>
      <c r="U3454">
        <f t="shared" si="1755"/>
        <v>3.4765000000000001</v>
      </c>
      <c r="V3454" s="43">
        <f t="shared" si="1767"/>
        <v>41320</v>
      </c>
      <c r="W3454" s="43">
        <f t="shared" si="1757"/>
        <v>41274</v>
      </c>
      <c r="X3454" s="45">
        <f t="shared" si="1768"/>
        <v>0.94565217391304346</v>
      </c>
      <c r="Y3454" s="45">
        <f t="shared" si="1769"/>
        <v>1.3627754615842762</v>
      </c>
      <c r="Z3454" s="47">
        <f t="shared" si="1770"/>
        <v>117.62570111134873</v>
      </c>
      <c r="AA3454" s="47">
        <f t="shared" si="1771"/>
        <v>134.05311101940035</v>
      </c>
      <c r="AB3454" s="45">
        <f t="shared" si="1772"/>
        <v>1.0025999999999999</v>
      </c>
      <c r="AC3454" s="2" t="str">
        <f t="shared" si="1758"/>
        <v>TY1</v>
      </c>
      <c r="AD3454">
        <f t="shared" si="1759"/>
        <v>134.1875</v>
      </c>
      <c r="AE3454">
        <f t="shared" si="1760"/>
        <v>133.703125</v>
      </c>
      <c r="AF3454" s="49">
        <f t="shared" si="1787"/>
        <v>0.484375</v>
      </c>
      <c r="AG3454" s="3">
        <f t="shared" si="1773"/>
        <v>134.05311101940035</v>
      </c>
      <c r="AH3454">
        <f t="shared" si="1774"/>
        <v>133.22448594317845</v>
      </c>
      <c r="AI3454" s="51">
        <f t="shared" si="1775"/>
        <v>0.82862507622189696</v>
      </c>
      <c r="AJ3454" s="52">
        <f t="shared" si="1776"/>
        <v>0.34425007622189696</v>
      </c>
      <c r="AK3454" s="2">
        <v>41229</v>
      </c>
      <c r="AL3454" t="str">
        <v>912828LY</v>
      </c>
      <c r="AM3454">
        <v>1.4242999999999999</v>
      </c>
      <c r="AN3454">
        <v>0.12812999999999999</v>
      </c>
      <c r="AO3454">
        <v>0.86040000000000005</v>
      </c>
      <c r="AP3454">
        <v>133.703125</v>
      </c>
      <c r="AQ3454">
        <f>VLOOKUP(AL3454,工作表1!$F$3:$G$1000,2,FALSE)</f>
        <v>3.375</v>
      </c>
      <c r="AR3454" t="str">
        <f>VLOOKUP(AL3454,工作表1!$F$3:$H$1000,3,FALSE)</f>
        <v>2019/11/15</v>
      </c>
      <c r="AS3454">
        <f t="shared" si="1761"/>
        <v>0.14849999999999999</v>
      </c>
      <c r="AT3454">
        <f t="shared" si="1762"/>
        <v>3.2265000000000001</v>
      </c>
      <c r="AU3454" s="43">
        <f t="shared" si="1777"/>
        <v>41409</v>
      </c>
      <c r="AV3454" s="43">
        <f t="shared" si="1763"/>
        <v>41362</v>
      </c>
      <c r="AW3454" s="45">
        <f t="shared" si="1778"/>
        <v>3.7292817679558013E-2</v>
      </c>
      <c r="AX3454" s="45">
        <f t="shared" si="1779"/>
        <v>1.2393476122001059</v>
      </c>
      <c r="AY3454" s="47">
        <f t="shared" si="1780"/>
        <v>116.18479393838747</v>
      </c>
      <c r="AZ3454" s="47">
        <f t="shared" si="1781"/>
        <v>133.22448594317845</v>
      </c>
      <c r="BA3454" s="43"/>
      <c r="BC3454" s="2">
        <v>41228</v>
      </c>
      <c r="BD3454" t="str">
        <v>912828MP</v>
      </c>
      <c r="BE3454">
        <v>-2.06E-2</v>
      </c>
      <c r="BF3454">
        <v>0.23588000000000001</v>
      </c>
      <c r="BG3454">
        <v>0.87370000000000003</v>
      </c>
      <c r="BH3454">
        <v>132.6875</v>
      </c>
      <c r="BI3454">
        <f>VLOOKUP(BD3454,工作表1!$K$3:$L$1000,2,FALSE)</f>
        <v>3.625</v>
      </c>
      <c r="BJ3454" t="str">
        <f>VLOOKUP(BD3454,工作表1!$K$3:$M$1000,3,FALSE)</f>
        <v>2020/2/15</v>
      </c>
      <c r="BK3454">
        <f t="shared" si="1764"/>
        <v>0.14949999999999999</v>
      </c>
      <c r="BL3454">
        <f t="shared" si="1765"/>
        <v>3.4754999999999998</v>
      </c>
      <c r="BM3454" s="43">
        <f t="shared" si="1782"/>
        <v>41320</v>
      </c>
      <c r="BN3454" s="43">
        <f t="shared" si="1766"/>
        <v>41453</v>
      </c>
      <c r="BO3454" s="45">
        <f t="shared" si="1783"/>
        <v>0.91610054347826086</v>
      </c>
      <c r="BP3454" s="45">
        <f t="shared" si="1784"/>
        <v>3.1407580777248363</v>
      </c>
      <c r="BQ3454" s="47">
        <f t="shared" si="1785"/>
        <v>117.97766812739039</v>
      </c>
      <c r="BR3454" s="47">
        <f t="shared" si="1786"/>
        <v>131.95944558760053</v>
      </c>
    </row>
    <row r="3455" spans="6:70" x14ac:dyDescent="0.25">
      <c r="F3455" s="2">
        <v>41346</v>
      </c>
      <c r="G3455">
        <v>0.1381</v>
      </c>
      <c r="H3455" s="43">
        <v>41400</v>
      </c>
      <c r="I3455">
        <v>1.1835</v>
      </c>
      <c r="L3455" s="2">
        <v>41228</v>
      </c>
      <c r="M3455" t="str">
        <v>912828LJ</v>
      </c>
      <c r="N3455">
        <v>0.18709999999999999</v>
      </c>
      <c r="O3455">
        <v>0.10217</v>
      </c>
      <c r="P3455">
        <v>0.87370000000000003</v>
      </c>
      <c r="Q3455">
        <v>134.03125</v>
      </c>
      <c r="R3455">
        <f>VLOOKUP(M3455,工作表1!$A$3:$B$1000,2,FALSE)</f>
        <v>3.625</v>
      </c>
      <c r="S3455" t="str">
        <f>VLOOKUP(M3455,工作表1!$A$3:$C$1000,3,FALSE)</f>
        <v>2019/8/15</v>
      </c>
      <c r="T3455">
        <f t="shared" si="1756"/>
        <v>0.14949999999999999</v>
      </c>
      <c r="U3455">
        <f t="shared" si="1755"/>
        <v>3.4754999999999998</v>
      </c>
      <c r="V3455" s="43">
        <f t="shared" si="1767"/>
        <v>41320</v>
      </c>
      <c r="W3455" s="43">
        <f t="shared" si="1757"/>
        <v>41274</v>
      </c>
      <c r="X3455" s="45">
        <f t="shared" si="1768"/>
        <v>0.91610054347826086</v>
      </c>
      <c r="Y3455" s="45">
        <f t="shared" si="1769"/>
        <v>1.363018351697439</v>
      </c>
      <c r="Z3455" s="47">
        <f t="shared" si="1770"/>
        <v>117.53422100934159</v>
      </c>
      <c r="AA3455" s="47">
        <f t="shared" si="1771"/>
        <v>133.90738680531913</v>
      </c>
      <c r="AB3455" s="45">
        <f t="shared" si="1772"/>
        <v>1.0190999999999999</v>
      </c>
      <c r="AC3455" s="2" t="str">
        <f t="shared" si="1758"/>
        <v>TY1</v>
      </c>
      <c r="AD3455">
        <f t="shared" si="1759"/>
        <v>134.03125</v>
      </c>
      <c r="AE3455">
        <f t="shared" si="1760"/>
        <v>133.53125</v>
      </c>
      <c r="AF3455" s="49">
        <f t="shared" si="1787"/>
        <v>0.5</v>
      </c>
      <c r="AG3455" s="3">
        <f t="shared" si="1773"/>
        <v>133.90738680531913</v>
      </c>
      <c r="AH3455">
        <f t="shared" si="1774"/>
        <v>133.03842669561791</v>
      </c>
      <c r="AI3455" s="51">
        <f t="shared" si="1775"/>
        <v>0.86896010970122006</v>
      </c>
      <c r="AJ3455" s="52">
        <f t="shared" si="1776"/>
        <v>0.36896010970122006</v>
      </c>
      <c r="AK3455" s="2">
        <v>41228</v>
      </c>
      <c r="AL3455" t="str">
        <v>912828LY</v>
      </c>
      <c r="AM3455">
        <v>1.3301000000000001</v>
      </c>
      <c r="AN3455">
        <v>0.13733999999999999</v>
      </c>
      <c r="AO3455">
        <v>0.86040000000000005</v>
      </c>
      <c r="AP3455">
        <v>133.53125</v>
      </c>
      <c r="AQ3455">
        <f>VLOOKUP(AL3455,工作表1!$F$3:$G$1000,2,FALSE)</f>
        <v>3.375</v>
      </c>
      <c r="AR3455" t="str">
        <f>VLOOKUP(AL3455,工作表1!$F$3:$H$1000,3,FALSE)</f>
        <v>2019/11/15</v>
      </c>
      <c r="AS3455">
        <f t="shared" si="1761"/>
        <v>0.14949999999999999</v>
      </c>
      <c r="AT3455">
        <f t="shared" si="1762"/>
        <v>3.2254999999999998</v>
      </c>
      <c r="AU3455" s="43">
        <f t="shared" si="1777"/>
        <v>41409</v>
      </c>
      <c r="AV3455" s="43">
        <f t="shared" si="1763"/>
        <v>41362</v>
      </c>
      <c r="AW3455" s="45">
        <f t="shared" si="1778"/>
        <v>9.3232044198895032E-3</v>
      </c>
      <c r="AX3455" s="45">
        <f t="shared" si="1779"/>
        <v>1.2391177249678347</v>
      </c>
      <c r="AY3455" s="47">
        <f t="shared" si="1780"/>
        <v>116.06030326117754</v>
      </c>
      <c r="AZ3455" s="47">
        <f t="shared" si="1781"/>
        <v>133.03842669561791</v>
      </c>
      <c r="BA3455" s="43"/>
      <c r="BC3455" s="2">
        <v>41227</v>
      </c>
      <c r="BD3455" t="str">
        <v>912828MP</v>
      </c>
      <c r="BE3455">
        <v>-1.1852</v>
      </c>
      <c r="BF3455">
        <v>0.2853</v>
      </c>
      <c r="BG3455">
        <v>0.87370000000000003</v>
      </c>
      <c r="BH3455">
        <v>132.71875</v>
      </c>
      <c r="BI3455">
        <f>VLOOKUP(BD3455,工作表1!$K$3:$L$1000,2,FALSE)</f>
        <v>3.625</v>
      </c>
      <c r="BJ3455" t="str">
        <f>VLOOKUP(BD3455,工作表1!$K$3:$M$1000,3,FALSE)</f>
        <v>2020/2/15</v>
      </c>
      <c r="BK3455">
        <f t="shared" si="1764"/>
        <v>0.14649999999999999</v>
      </c>
      <c r="BL3455">
        <f t="shared" si="1765"/>
        <v>3.4784999999999999</v>
      </c>
      <c r="BM3455" s="43">
        <f t="shared" si="1782"/>
        <v>41320</v>
      </c>
      <c r="BN3455" s="43">
        <f t="shared" si="1766"/>
        <v>41453</v>
      </c>
      <c r="BO3455" s="45">
        <f t="shared" si="1783"/>
        <v>0.90625</v>
      </c>
      <c r="BP3455" s="45">
        <f t="shared" si="1784"/>
        <v>3.1408390410958904</v>
      </c>
      <c r="BQ3455" s="47">
        <f t="shared" si="1785"/>
        <v>117.977092754564</v>
      </c>
      <c r="BR3455" s="47">
        <f t="shared" si="1786"/>
        <v>131.94292316228999</v>
      </c>
    </row>
    <row r="3456" spans="6:70" x14ac:dyDescent="0.25">
      <c r="F3456" s="2">
        <v>41345</v>
      </c>
      <c r="G3456">
        <v>0.13600000000000001</v>
      </c>
      <c r="H3456" s="43">
        <v>41397</v>
      </c>
      <c r="I3456">
        <v>1.1694</v>
      </c>
      <c r="L3456" s="2">
        <v>41227</v>
      </c>
      <c r="M3456" t="str">
        <v>912828LJ</v>
      </c>
      <c r="N3456">
        <v>-0.53639999999999999</v>
      </c>
      <c r="O3456">
        <v>0.25525999999999999</v>
      </c>
      <c r="P3456">
        <v>0.87370000000000003</v>
      </c>
      <c r="Q3456">
        <v>134.046875</v>
      </c>
      <c r="R3456">
        <f>VLOOKUP(M3456,工作表1!$A$3:$B$1000,2,FALSE)</f>
        <v>3.625</v>
      </c>
      <c r="S3456" t="str">
        <f>VLOOKUP(M3456,工作表1!$A$3:$C$1000,3,FALSE)</f>
        <v>2019/8/15</v>
      </c>
      <c r="T3456">
        <f t="shared" si="1756"/>
        <v>0.14649999999999999</v>
      </c>
      <c r="U3456">
        <f t="shared" si="1755"/>
        <v>3.4784999999999999</v>
      </c>
      <c r="V3456" s="43">
        <f t="shared" si="1767"/>
        <v>41320</v>
      </c>
      <c r="W3456" s="43">
        <f t="shared" si="1757"/>
        <v>41274</v>
      </c>
      <c r="X3456" s="45">
        <f t="shared" si="1768"/>
        <v>0.90625</v>
      </c>
      <c r="Y3456" s="45">
        <f t="shared" si="1769"/>
        <v>1.3630993150684931</v>
      </c>
      <c r="Z3456" s="47">
        <f t="shared" si="1770"/>
        <v>117.53329349873718</v>
      </c>
      <c r="AA3456" s="47">
        <f t="shared" si="1771"/>
        <v>133.89216863649096</v>
      </c>
      <c r="AB3456" s="45">
        <f t="shared" si="1772"/>
        <v>1.0167999999999999</v>
      </c>
      <c r="AC3456" s="2" t="str">
        <f t="shared" si="1758"/>
        <v>TY1</v>
      </c>
      <c r="AD3456">
        <f t="shared" si="1759"/>
        <v>134.046875</v>
      </c>
      <c r="AE3456">
        <f t="shared" si="1760"/>
        <v>133.5625</v>
      </c>
      <c r="AF3456" s="49">
        <f t="shared" si="1787"/>
        <v>0.484375</v>
      </c>
      <c r="AG3456" s="3">
        <f t="shared" si="1773"/>
        <v>133.89216863649096</v>
      </c>
      <c r="AH3456">
        <f t="shared" si="1774"/>
        <v>133.04074427583461</v>
      </c>
      <c r="AI3456" s="51">
        <f t="shared" si="1775"/>
        <v>0.85142436065635252</v>
      </c>
      <c r="AJ3456" s="52">
        <f t="shared" si="1776"/>
        <v>0.36704936065635252</v>
      </c>
      <c r="AK3456" s="2">
        <v>41227</v>
      </c>
      <c r="AL3456" t="str">
        <v>912828LY</v>
      </c>
      <c r="AM3456">
        <v>0.69569999999999999</v>
      </c>
      <c r="AN3456">
        <v>0.18429999999999999</v>
      </c>
      <c r="AO3456">
        <v>0.86040000000000005</v>
      </c>
      <c r="AP3456">
        <v>133.5625</v>
      </c>
      <c r="AQ3456">
        <f>VLOOKUP(AL3456,工作表1!$F$3:$G$1000,2,FALSE)</f>
        <v>3.375</v>
      </c>
      <c r="AR3456" t="str">
        <f>VLOOKUP(AL3456,工作表1!$F$3:$H$1000,3,FALSE)</f>
        <v>2019/11/15</v>
      </c>
      <c r="AS3456">
        <f t="shared" si="1761"/>
        <v>0.14649999999999999</v>
      </c>
      <c r="AT3456">
        <f t="shared" si="1762"/>
        <v>3.2284999999999999</v>
      </c>
      <c r="AU3456" s="43">
        <f t="shared" si="1777"/>
        <v>41409</v>
      </c>
      <c r="AV3456" s="43">
        <f t="shared" si="1763"/>
        <v>41362</v>
      </c>
      <c r="AW3456" s="45">
        <f t="shared" si="1778"/>
        <v>0</v>
      </c>
      <c r="AX3456" s="45">
        <f t="shared" si="1779"/>
        <v>1.239041095890411</v>
      </c>
      <c r="AY3456" s="47">
        <f t="shared" si="1780"/>
        <v>116.07539924403008</v>
      </c>
      <c r="AZ3456" s="47">
        <f t="shared" si="1781"/>
        <v>133.04074427583461</v>
      </c>
      <c r="BA3456" s="43"/>
      <c r="BC3456" s="2">
        <v>41226</v>
      </c>
      <c r="BD3456" t="str">
        <v>912828MP</v>
      </c>
      <c r="BE3456">
        <v>-0.47460000000000002</v>
      </c>
      <c r="BF3456">
        <v>0.25505</v>
      </c>
      <c r="BG3456">
        <v>0.87370000000000003</v>
      </c>
      <c r="BH3456">
        <v>132.71875</v>
      </c>
      <c r="BI3456">
        <f>VLOOKUP(BD3456,工作表1!$K$3:$L$1000,2,FALSE)</f>
        <v>3.625</v>
      </c>
      <c r="BJ3456" t="str">
        <f>VLOOKUP(BD3456,工作表1!$K$3:$M$1000,3,FALSE)</f>
        <v>2020/2/15</v>
      </c>
      <c r="BK3456">
        <f t="shared" si="1764"/>
        <v>0.14649999999999999</v>
      </c>
      <c r="BL3456">
        <f t="shared" si="1765"/>
        <v>3.4784999999999999</v>
      </c>
      <c r="BM3456" s="43">
        <f t="shared" si="1782"/>
        <v>41320</v>
      </c>
      <c r="BN3456" s="43">
        <f t="shared" si="1766"/>
        <v>41453</v>
      </c>
      <c r="BO3456" s="45">
        <f t="shared" si="1783"/>
        <v>0.89639945652173914</v>
      </c>
      <c r="BP3456" s="45">
        <f t="shared" si="1784"/>
        <v>3.140920004466945</v>
      </c>
      <c r="BQ3456" s="47">
        <f t="shared" si="1785"/>
        <v>118.00882283562302</v>
      </c>
      <c r="BR3456" s="47">
        <f t="shared" si="1786"/>
        <v>131.96551269823854</v>
      </c>
    </row>
    <row r="3457" spans="6:70" x14ac:dyDescent="0.25">
      <c r="F3457" s="2">
        <v>41344</v>
      </c>
      <c r="G3457">
        <v>0.14069999999999999</v>
      </c>
      <c r="H3457" s="43">
        <v>41396</v>
      </c>
      <c r="I3457">
        <v>1.0714999999999999</v>
      </c>
      <c r="L3457" s="2">
        <v>41226</v>
      </c>
      <c r="M3457" t="str">
        <v>912828LJ</v>
      </c>
      <c r="N3457">
        <v>-0.27960000000000002</v>
      </c>
      <c r="O3457">
        <v>0.21246999999999999</v>
      </c>
      <c r="P3457">
        <v>0.87370000000000003</v>
      </c>
      <c r="Q3457">
        <v>134.046875</v>
      </c>
      <c r="R3457">
        <f>VLOOKUP(M3457,工作表1!$A$3:$B$1000,2,FALSE)</f>
        <v>3.625</v>
      </c>
      <c r="S3457" t="str">
        <f>VLOOKUP(M3457,工作表1!$A$3:$C$1000,3,FALSE)</f>
        <v>2019/8/15</v>
      </c>
      <c r="T3457">
        <f t="shared" si="1756"/>
        <v>0.14649999999999999</v>
      </c>
      <c r="U3457">
        <f t="shared" si="1755"/>
        <v>3.4784999999999999</v>
      </c>
      <c r="V3457" s="43">
        <f t="shared" si="1767"/>
        <v>41320</v>
      </c>
      <c r="W3457" s="43">
        <f t="shared" si="1757"/>
        <v>41274</v>
      </c>
      <c r="X3457" s="45">
        <f t="shared" si="1768"/>
        <v>0.89639945652173914</v>
      </c>
      <c r="Y3457" s="45">
        <f t="shared" si="1769"/>
        <v>1.3631802784395473</v>
      </c>
      <c r="Z3457" s="47">
        <f t="shared" si="1770"/>
        <v>117.54928157778953</v>
      </c>
      <c r="AA3457" s="47">
        <f t="shared" si="1771"/>
        <v>133.8967405439553</v>
      </c>
      <c r="AB3457" s="45">
        <f t="shared" si="1772"/>
        <v>1.0215000000000001</v>
      </c>
      <c r="AC3457" s="2" t="str">
        <f t="shared" si="1758"/>
        <v>TY1</v>
      </c>
      <c r="AD3457">
        <f t="shared" si="1759"/>
        <v>134.046875</v>
      </c>
      <c r="AE3457">
        <f t="shared" si="1760"/>
        <v>133.5625</v>
      </c>
      <c r="AF3457" s="49">
        <f t="shared" si="1787"/>
        <v>0.484375</v>
      </c>
      <c r="AG3457" s="3">
        <f t="shared" si="1773"/>
        <v>133.8967405439553</v>
      </c>
      <c r="AH3457">
        <f t="shared" si="1774"/>
        <v>133.06282326596209</v>
      </c>
      <c r="AI3457" s="51">
        <f t="shared" si="1775"/>
        <v>0.83391727799320847</v>
      </c>
      <c r="AJ3457" s="52">
        <f t="shared" si="1776"/>
        <v>0.34954227799320847</v>
      </c>
      <c r="AK3457" s="2">
        <v>41226</v>
      </c>
      <c r="AL3457" t="str">
        <v>912828LY</v>
      </c>
      <c r="AM3457">
        <v>1.4275</v>
      </c>
      <c r="AN3457">
        <v>0.13178999999999999</v>
      </c>
      <c r="AO3457">
        <v>0.86040000000000005</v>
      </c>
      <c r="AP3457">
        <v>133.5625</v>
      </c>
      <c r="AQ3457">
        <f>VLOOKUP(AL3457,工作表1!$F$3:$G$1000,2,FALSE)</f>
        <v>3.375</v>
      </c>
      <c r="AR3457" t="str">
        <f>VLOOKUP(AL3457,工作表1!$F$3:$H$1000,3,FALSE)</f>
        <v>2019/11/15</v>
      </c>
      <c r="AS3457">
        <f t="shared" si="1761"/>
        <v>0.14649999999999999</v>
      </c>
      <c r="AT3457">
        <f t="shared" si="1762"/>
        <v>3.2284999999999999</v>
      </c>
      <c r="AU3457" s="43">
        <f t="shared" si="1777"/>
        <v>41228</v>
      </c>
      <c r="AV3457" s="43">
        <f t="shared" si="1763"/>
        <v>41362</v>
      </c>
      <c r="AW3457" s="45">
        <f t="shared" si="1778"/>
        <v>1.6783288043478259</v>
      </c>
      <c r="AX3457" s="45">
        <f t="shared" si="1779"/>
        <v>2.9266164755807025</v>
      </c>
      <c r="AY3457" s="47">
        <f t="shared" si="1780"/>
        <v>116.10638961063654</v>
      </c>
      <c r="AZ3457" s="47">
        <f t="shared" si="1781"/>
        <v>133.06282326596209</v>
      </c>
      <c r="BA3457" s="43"/>
      <c r="BC3457" s="2">
        <v>41225</v>
      </c>
      <c r="BD3457" t="str">
        <v>#N/A N/A</v>
      </c>
      <c r="BE3457" t="str">
        <v>#N/A N/A</v>
      </c>
      <c r="BF3457" t="str">
        <v>#N/A N/A</v>
      </c>
      <c r="BG3457" t="str">
        <v>#N/A N/A</v>
      </c>
      <c r="BH3457">
        <v>132.546875</v>
      </c>
      <c r="BI3457" t="e">
        <f>VLOOKUP(BD3457,工作表1!$K$3:$L$1000,2,FALSE)</f>
        <v>#N/A</v>
      </c>
      <c r="BJ3457" t="e">
        <f>VLOOKUP(BD3457,工作表1!$K$3:$M$1000,3,FALSE)</f>
        <v>#N/A</v>
      </c>
      <c r="BK3457">
        <f t="shared" si="1764"/>
        <v>0.14849999999999999</v>
      </c>
      <c r="BL3457" t="e">
        <f t="shared" si="1765"/>
        <v>#N/A</v>
      </c>
      <c r="BM3457" s="43" t="e">
        <f t="shared" si="1782"/>
        <v>#N/A</v>
      </c>
      <c r="BN3457" s="43">
        <f t="shared" si="1766"/>
        <v>41453</v>
      </c>
      <c r="BO3457" s="45" t="e">
        <f t="shared" si="1783"/>
        <v>#N/A</v>
      </c>
      <c r="BP3457" s="45" t="e">
        <f t="shared" si="1784"/>
        <v>#N/A</v>
      </c>
      <c r="BQ3457" s="47" t="e">
        <f t="shared" si="1785"/>
        <v>#VALUE!</v>
      </c>
      <c r="BR3457" s="47" t="e">
        <f t="shared" si="1786"/>
        <v>#VALUE!</v>
      </c>
    </row>
    <row r="3458" spans="6:70" x14ac:dyDescent="0.25">
      <c r="F3458" s="2">
        <v>41341</v>
      </c>
      <c r="G3458">
        <v>0.14199999999999999</v>
      </c>
      <c r="H3458" s="43">
        <v>41395</v>
      </c>
      <c r="I3458">
        <v>1.0739000000000001</v>
      </c>
      <c r="L3458" s="2">
        <v>41225</v>
      </c>
      <c r="M3458" t="str">
        <v>#N/A N/A</v>
      </c>
      <c r="N3458" t="str">
        <v>#N/A N/A</v>
      </c>
      <c r="O3458" t="str">
        <v>#N/A N/A</v>
      </c>
      <c r="P3458" t="str">
        <v>#N/A N/A</v>
      </c>
      <c r="Q3458">
        <v>133.890625</v>
      </c>
      <c r="R3458" t="e">
        <f>VLOOKUP(M3458,工作表1!$A$3:$B$1000,2,FALSE)</f>
        <v>#N/A</v>
      </c>
      <c r="S3458" t="e">
        <f>VLOOKUP(M3458,工作表1!$A$3:$C$1000,3,FALSE)</f>
        <v>#N/A</v>
      </c>
      <c r="T3458">
        <f t="shared" si="1756"/>
        <v>0.14849999999999999</v>
      </c>
      <c r="U3458" t="e">
        <f t="shared" si="1755"/>
        <v>#N/A</v>
      </c>
      <c r="V3458" s="43" t="e">
        <f t="shared" si="1767"/>
        <v>#N/A</v>
      </c>
      <c r="W3458" s="43">
        <f t="shared" si="1757"/>
        <v>41274</v>
      </c>
      <c r="X3458" s="45" t="e">
        <f t="shared" si="1768"/>
        <v>#N/A</v>
      </c>
      <c r="Y3458" s="45" t="e">
        <f t="shared" si="1769"/>
        <v>#N/A</v>
      </c>
      <c r="Z3458" s="47" t="e">
        <f t="shared" si="1770"/>
        <v>#VALUE!</v>
      </c>
      <c r="AA3458" s="47" t="e">
        <f t="shared" si="1771"/>
        <v>#VALUE!</v>
      </c>
      <c r="AB3458" s="45">
        <f t="shared" si="1772"/>
        <v>1.0308999999999999</v>
      </c>
      <c r="AC3458" s="2" t="str">
        <f t="shared" si="1758"/>
        <v>TY1</v>
      </c>
      <c r="AD3458">
        <f t="shared" si="1759"/>
        <v>133.890625</v>
      </c>
      <c r="AE3458">
        <f t="shared" si="1760"/>
        <v>133.390625</v>
      </c>
      <c r="AF3458" s="49">
        <f t="shared" si="1787"/>
        <v>0.5</v>
      </c>
      <c r="AG3458" s="3" t="e">
        <f t="shared" si="1773"/>
        <v>#VALUE!</v>
      </c>
      <c r="AH3458" t="e">
        <f t="shared" si="1774"/>
        <v>#VALUE!</v>
      </c>
      <c r="AI3458" s="51" t="e">
        <f t="shared" si="1775"/>
        <v>#VALUE!</v>
      </c>
      <c r="AJ3458" s="52" t="e">
        <f t="shared" si="1776"/>
        <v>#VALUE!</v>
      </c>
      <c r="AK3458" s="2">
        <v>41225</v>
      </c>
      <c r="AL3458" t="str">
        <v>#N/A N/A</v>
      </c>
      <c r="AM3458" t="str">
        <v>#N/A N/A</v>
      </c>
      <c r="AN3458" t="str">
        <v>#N/A N/A</v>
      </c>
      <c r="AO3458" t="str">
        <v>#N/A N/A</v>
      </c>
      <c r="AP3458">
        <v>133.390625</v>
      </c>
      <c r="AQ3458" t="e">
        <f>VLOOKUP(AL3458,工作表1!$F$3:$G$1000,2,FALSE)</f>
        <v>#N/A</v>
      </c>
      <c r="AR3458" t="e">
        <f>VLOOKUP(AL3458,工作表1!$F$3:$H$1000,3,FALSE)</f>
        <v>#N/A</v>
      </c>
      <c r="AS3458">
        <f t="shared" si="1761"/>
        <v>0.14849999999999999</v>
      </c>
      <c r="AT3458" t="e">
        <f t="shared" si="1762"/>
        <v>#N/A</v>
      </c>
      <c r="AU3458" s="43" t="e">
        <f t="shared" si="1777"/>
        <v>#N/A</v>
      </c>
      <c r="AV3458" s="43">
        <f t="shared" si="1763"/>
        <v>41362</v>
      </c>
      <c r="AW3458" s="45" t="e">
        <f t="shared" si="1778"/>
        <v>#N/A</v>
      </c>
      <c r="AX3458" s="45" t="e">
        <f t="shared" si="1779"/>
        <v>#N/A</v>
      </c>
      <c r="AY3458" s="47" t="e">
        <f t="shared" si="1780"/>
        <v>#VALUE!</v>
      </c>
      <c r="AZ3458" s="47" t="e">
        <f t="shared" si="1781"/>
        <v>#VALUE!</v>
      </c>
      <c r="BA3458" s="43"/>
      <c r="BC3458" s="2">
        <v>41222</v>
      </c>
      <c r="BD3458" t="str">
        <v>912828MP</v>
      </c>
      <c r="BE3458">
        <v>-0.66610000000000003</v>
      </c>
      <c r="BF3458">
        <v>0.27305000000000001</v>
      </c>
      <c r="BG3458">
        <v>0.87370000000000003</v>
      </c>
      <c r="BH3458">
        <v>132.5625</v>
      </c>
      <c r="BI3458">
        <f>VLOOKUP(BD3458,工作表1!$K$3:$L$1000,2,FALSE)</f>
        <v>3.625</v>
      </c>
      <c r="BJ3458" t="str">
        <f>VLOOKUP(BD3458,工作表1!$K$3:$M$1000,3,FALSE)</f>
        <v>2020/2/15</v>
      </c>
      <c r="BK3458">
        <f t="shared" si="1764"/>
        <v>0.14599999999999999</v>
      </c>
      <c r="BL3458">
        <f t="shared" si="1765"/>
        <v>3.4790000000000001</v>
      </c>
      <c r="BM3458" s="43">
        <f t="shared" si="1782"/>
        <v>41320</v>
      </c>
      <c r="BN3458" s="43">
        <f t="shared" si="1766"/>
        <v>41453</v>
      </c>
      <c r="BO3458" s="45">
        <f t="shared" si="1783"/>
        <v>0.87669836956521741</v>
      </c>
      <c r="BP3458" s="45">
        <f t="shared" si="1784"/>
        <v>3.1410819312090528</v>
      </c>
      <c r="BQ3458" s="47">
        <f t="shared" si="1785"/>
        <v>117.87527723803274</v>
      </c>
      <c r="BR3458" s="47">
        <f t="shared" si="1786"/>
        <v>131.78484488175866</v>
      </c>
    </row>
    <row r="3459" spans="6:70" x14ac:dyDescent="0.25">
      <c r="F3459" s="2">
        <v>41340</v>
      </c>
      <c r="G3459">
        <v>0.14099999999999999</v>
      </c>
      <c r="H3459" s="43">
        <v>41394</v>
      </c>
      <c r="I3459">
        <v>1.1087</v>
      </c>
      <c r="L3459" s="2">
        <v>41222</v>
      </c>
      <c r="M3459" t="str">
        <v>912828LJ</v>
      </c>
      <c r="N3459">
        <v>-0.1351</v>
      </c>
      <c r="O3459">
        <v>0.18518999999999999</v>
      </c>
      <c r="P3459">
        <v>0.87370000000000003</v>
      </c>
      <c r="Q3459">
        <v>133.90625</v>
      </c>
      <c r="R3459">
        <f>VLOOKUP(M3459,工作表1!$A$3:$B$1000,2,FALSE)</f>
        <v>3.625</v>
      </c>
      <c r="S3459" t="str">
        <f>VLOOKUP(M3459,工作表1!$A$3:$C$1000,3,FALSE)</f>
        <v>2019/8/15</v>
      </c>
      <c r="T3459">
        <f t="shared" si="1756"/>
        <v>0.14599999999999999</v>
      </c>
      <c r="U3459">
        <f t="shared" si="1755"/>
        <v>3.4790000000000001</v>
      </c>
      <c r="V3459" s="43">
        <f t="shared" si="1767"/>
        <v>41320</v>
      </c>
      <c r="W3459" s="43">
        <f t="shared" si="1757"/>
        <v>41274</v>
      </c>
      <c r="X3459" s="45">
        <f t="shared" si="1768"/>
        <v>0.87669836956521741</v>
      </c>
      <c r="Y3459" s="45">
        <f t="shared" si="1769"/>
        <v>1.3633422051816557</v>
      </c>
      <c r="Z3459" s="47">
        <f t="shared" si="1770"/>
        <v>117.44827424147962</v>
      </c>
      <c r="AA3459" s="47">
        <f t="shared" si="1771"/>
        <v>133.753599192385</v>
      </c>
      <c r="AB3459" s="45">
        <f t="shared" si="1772"/>
        <v>1.0308999999999999</v>
      </c>
      <c r="AC3459" s="2" t="str">
        <f t="shared" si="1758"/>
        <v>TY1</v>
      </c>
      <c r="AD3459">
        <f t="shared" si="1759"/>
        <v>133.90625</v>
      </c>
      <c r="AE3459">
        <f t="shared" si="1760"/>
        <v>133.40625</v>
      </c>
      <c r="AF3459" s="49">
        <f t="shared" si="1787"/>
        <v>0.5</v>
      </c>
      <c r="AG3459" s="3">
        <f t="shared" si="1773"/>
        <v>133.753599192385</v>
      </c>
      <c r="AH3459">
        <f t="shared" si="1774"/>
        <v>132.87958434843708</v>
      </c>
      <c r="AI3459" s="51">
        <f t="shared" si="1775"/>
        <v>0.87401484394791851</v>
      </c>
      <c r="AJ3459" s="52">
        <f t="shared" si="1776"/>
        <v>0.37401484394791851</v>
      </c>
      <c r="AK3459" s="2">
        <v>41222</v>
      </c>
      <c r="AL3459" t="str">
        <v>912828LY</v>
      </c>
      <c r="AM3459">
        <v>1.0955999999999999</v>
      </c>
      <c r="AN3459">
        <v>0.16628000000000001</v>
      </c>
      <c r="AO3459">
        <v>0.86040000000000005</v>
      </c>
      <c r="AP3459">
        <v>133.40625</v>
      </c>
      <c r="AQ3459">
        <f>VLOOKUP(AL3459,工作表1!$F$3:$G$1000,2,FALSE)</f>
        <v>3.375</v>
      </c>
      <c r="AR3459" t="str">
        <f>VLOOKUP(AL3459,工作表1!$F$3:$H$1000,3,FALSE)</f>
        <v>2019/11/15</v>
      </c>
      <c r="AS3459">
        <f t="shared" si="1761"/>
        <v>0.14599999999999999</v>
      </c>
      <c r="AT3459">
        <f t="shared" si="1762"/>
        <v>3.2290000000000001</v>
      </c>
      <c r="AU3459" s="43">
        <f t="shared" si="1777"/>
        <v>41228</v>
      </c>
      <c r="AV3459" s="43">
        <f t="shared" si="1763"/>
        <v>41362</v>
      </c>
      <c r="AW3459" s="45">
        <f t="shared" si="1778"/>
        <v>1.6599864130434783</v>
      </c>
      <c r="AX3459" s="45">
        <f t="shared" si="1779"/>
        <v>2.9267672349612868</v>
      </c>
      <c r="AY3459" s="47">
        <f t="shared" si="1780"/>
        <v>115.9729083307773</v>
      </c>
      <c r="AZ3459" s="47">
        <f t="shared" si="1781"/>
        <v>132.87958434843708</v>
      </c>
      <c r="BA3459" s="43"/>
      <c r="BC3459" s="2">
        <v>41221</v>
      </c>
      <c r="BD3459" t="str">
        <v>912828MP</v>
      </c>
      <c r="BE3459">
        <v>-1.9427000000000001</v>
      </c>
      <c r="BF3459">
        <v>0.31042999999999998</v>
      </c>
      <c r="BG3459">
        <v>0.87370000000000003</v>
      </c>
      <c r="BH3459">
        <v>132.5</v>
      </c>
      <c r="BI3459">
        <f>VLOOKUP(BD3459,工作表1!$K$3:$L$1000,2,FALSE)</f>
        <v>3.625</v>
      </c>
      <c r="BJ3459" t="str">
        <f>VLOOKUP(BD3459,工作表1!$K$3:$M$1000,3,FALSE)</f>
        <v>2020/2/15</v>
      </c>
      <c r="BK3459">
        <f t="shared" si="1764"/>
        <v>0.14349999999999999</v>
      </c>
      <c r="BL3459">
        <f t="shared" si="1765"/>
        <v>3.4815</v>
      </c>
      <c r="BM3459" s="43">
        <f t="shared" si="1782"/>
        <v>41320</v>
      </c>
      <c r="BN3459" s="43">
        <f t="shared" si="1766"/>
        <v>41453</v>
      </c>
      <c r="BO3459" s="45">
        <f t="shared" si="1783"/>
        <v>0.84714673913043481</v>
      </c>
      <c r="BP3459" s="45">
        <f t="shared" si="1784"/>
        <v>3.1413248213222156</v>
      </c>
      <c r="BQ3459" s="47">
        <f t="shared" si="1785"/>
        <v>117.82100336430484</v>
      </c>
      <c r="BR3459" s="47">
        <f t="shared" si="1786"/>
        <v>131.67970236423147</v>
      </c>
    </row>
    <row r="3460" spans="6:70" x14ac:dyDescent="0.25">
      <c r="F3460" s="2">
        <v>41339</v>
      </c>
      <c r="G3460">
        <v>0.14199999999999999</v>
      </c>
      <c r="H3460" s="43">
        <v>41393</v>
      </c>
      <c r="I3460">
        <v>1.1041000000000001</v>
      </c>
      <c r="L3460" s="2">
        <v>41221</v>
      </c>
      <c r="M3460" t="str">
        <v>912828LJ</v>
      </c>
      <c r="N3460">
        <v>0.63180000000000003</v>
      </c>
      <c r="O3460">
        <v>7.0459999999999995E-2</v>
      </c>
      <c r="P3460">
        <v>0.87370000000000003</v>
      </c>
      <c r="Q3460">
        <v>133.859375</v>
      </c>
      <c r="R3460">
        <f>VLOOKUP(M3460,工作表1!$A$3:$B$1000,2,FALSE)</f>
        <v>3.625</v>
      </c>
      <c r="S3460" t="str">
        <f>VLOOKUP(M3460,工作表1!$A$3:$C$1000,3,FALSE)</f>
        <v>2019/8/15</v>
      </c>
      <c r="T3460">
        <f t="shared" si="1756"/>
        <v>0.14349999999999999</v>
      </c>
      <c r="U3460">
        <f t="shared" ref="U3460:U3523" si="1788">R3460-T3460</f>
        <v>3.4815</v>
      </c>
      <c r="V3460" s="43">
        <f t="shared" si="1767"/>
        <v>41320</v>
      </c>
      <c r="W3460" s="43">
        <f t="shared" si="1757"/>
        <v>41274</v>
      </c>
      <c r="X3460" s="45">
        <f t="shared" si="1768"/>
        <v>0.84714673913043481</v>
      </c>
      <c r="Y3460" s="45">
        <f t="shared" si="1769"/>
        <v>1.3635850952948183</v>
      </c>
      <c r="Z3460" s="47">
        <f t="shared" si="1770"/>
        <v>117.45687074205679</v>
      </c>
      <c r="AA3460" s="47">
        <f t="shared" si="1771"/>
        <v>133.72183819009257</v>
      </c>
      <c r="AB3460" s="45">
        <f t="shared" si="1772"/>
        <v>1.0288999999999999</v>
      </c>
      <c r="AC3460" s="2" t="str">
        <f t="shared" si="1758"/>
        <v>TY1</v>
      </c>
      <c r="AD3460">
        <f t="shared" si="1759"/>
        <v>133.859375</v>
      </c>
      <c r="AE3460">
        <f t="shared" si="1760"/>
        <v>133.34375</v>
      </c>
      <c r="AF3460" s="49">
        <f t="shared" si="1787"/>
        <v>0.515625</v>
      </c>
      <c r="AG3460" s="3">
        <f t="shared" si="1773"/>
        <v>133.72183819009257</v>
      </c>
      <c r="AH3460">
        <f t="shared" si="1774"/>
        <v>132.79130829179601</v>
      </c>
      <c r="AI3460" s="51">
        <f t="shared" si="1775"/>
        <v>0.9305298982965553</v>
      </c>
      <c r="AJ3460" s="52">
        <f t="shared" si="1776"/>
        <v>0.4149048982965553</v>
      </c>
      <c r="AK3460" s="2">
        <v>41221</v>
      </c>
      <c r="AL3460" t="str">
        <v>912828LY</v>
      </c>
      <c r="AM3460">
        <v>0.52800000000000002</v>
      </c>
      <c r="AN3460">
        <v>0.19314999999999999</v>
      </c>
      <c r="AO3460">
        <v>0.86040000000000005</v>
      </c>
      <c r="AP3460">
        <v>133.34375</v>
      </c>
      <c r="AQ3460">
        <f>VLOOKUP(AL3460,工作表1!$F$3:$G$1000,2,FALSE)</f>
        <v>3.375</v>
      </c>
      <c r="AR3460" t="str">
        <f>VLOOKUP(AL3460,工作表1!$F$3:$H$1000,3,FALSE)</f>
        <v>2019/11/15</v>
      </c>
      <c r="AS3460">
        <f t="shared" si="1761"/>
        <v>0.14349999999999999</v>
      </c>
      <c r="AT3460">
        <f t="shared" si="1762"/>
        <v>3.2315</v>
      </c>
      <c r="AU3460" s="43">
        <f t="shared" si="1777"/>
        <v>41228</v>
      </c>
      <c r="AV3460" s="43">
        <f t="shared" si="1763"/>
        <v>41362</v>
      </c>
      <c r="AW3460" s="45">
        <f t="shared" si="1778"/>
        <v>1.6324728260869565</v>
      </c>
      <c r="AX3460" s="45">
        <f t="shared" si="1779"/>
        <v>2.9269933740321621</v>
      </c>
      <c r="AY3460" s="47">
        <f t="shared" si="1780"/>
        <v>115.93391281103452</v>
      </c>
      <c r="AZ3460" s="47">
        <f t="shared" si="1781"/>
        <v>132.79130829179601</v>
      </c>
      <c r="BA3460" s="43"/>
      <c r="BC3460" s="2">
        <v>41220</v>
      </c>
      <c r="BD3460" t="str">
        <v>912828MP</v>
      </c>
      <c r="BE3460">
        <v>-1.9459</v>
      </c>
      <c r="BF3460">
        <v>0.31039</v>
      </c>
      <c r="BG3460">
        <v>0.87370000000000003</v>
      </c>
      <c r="BH3460">
        <v>132.203125</v>
      </c>
      <c r="BI3460">
        <f>VLOOKUP(BD3460,工作表1!$K$3:$L$1000,2,FALSE)</f>
        <v>3.625</v>
      </c>
      <c r="BJ3460" t="str">
        <f>VLOOKUP(BD3460,工作表1!$K$3:$M$1000,3,FALSE)</f>
        <v>2020/2/15</v>
      </c>
      <c r="BK3460">
        <f t="shared" si="1764"/>
        <v>0.14899999999999999</v>
      </c>
      <c r="BL3460">
        <f t="shared" si="1765"/>
        <v>3.476</v>
      </c>
      <c r="BM3460" s="43">
        <f t="shared" si="1782"/>
        <v>41320</v>
      </c>
      <c r="BN3460" s="43">
        <f t="shared" si="1766"/>
        <v>41453</v>
      </c>
      <c r="BO3460" s="45">
        <f t="shared" si="1783"/>
        <v>0.83729619565217395</v>
      </c>
      <c r="BP3460" s="45">
        <f t="shared" si="1784"/>
        <v>3.1414057846932701</v>
      </c>
      <c r="BQ3460" s="47">
        <f t="shared" si="1785"/>
        <v>117.57108684446428</v>
      </c>
      <c r="BR3460" s="47">
        <f t="shared" si="1786"/>
        <v>131.38397841753326</v>
      </c>
    </row>
    <row r="3461" spans="6:70" x14ac:dyDescent="0.25">
      <c r="F3461" s="2">
        <v>41338</v>
      </c>
      <c r="G3461">
        <v>0.13800000000000001</v>
      </c>
      <c r="H3461" s="43">
        <v>41390</v>
      </c>
      <c r="I3461">
        <v>1.1041000000000001</v>
      </c>
      <c r="L3461" s="2">
        <v>41220</v>
      </c>
      <c r="M3461" t="str">
        <v>912828LJ</v>
      </c>
      <c r="N3461">
        <v>0.80200000000000005</v>
      </c>
      <c r="O3461">
        <v>6.062E-2</v>
      </c>
      <c r="P3461">
        <v>0.87370000000000003</v>
      </c>
      <c r="Q3461">
        <v>133.578125</v>
      </c>
      <c r="R3461">
        <f>VLOOKUP(M3461,工作表1!$A$3:$B$1000,2,FALSE)</f>
        <v>3.625</v>
      </c>
      <c r="S3461" t="str">
        <f>VLOOKUP(M3461,工作表1!$A$3:$C$1000,3,FALSE)</f>
        <v>2019/8/15</v>
      </c>
      <c r="T3461">
        <f t="shared" ref="T3461:T3524" si="1789">INDEX($G:$G,MATCH(L3461,$F:$F,0))</f>
        <v>0.14899999999999999</v>
      </c>
      <c r="U3461">
        <f t="shared" si="1788"/>
        <v>3.476</v>
      </c>
      <c r="V3461" s="43">
        <f t="shared" si="1767"/>
        <v>41320</v>
      </c>
      <c r="W3461" s="43">
        <f t="shared" ref="W3461:W3524" si="1790">IF(WEEKDAY(DATE(YEAR(L3461),(INT(MONTH(L3461)/3)+1)*3+1,1)-1,2)=7,DATE(YEAR(L3461),(INT(MONTH(L3461)/3)+1)*3+1,1)-1-2,IF(WEEKDAY(DATE(YEAR(L3461),(INT(MONTH(L3461)/3)+1)*3+1,1)-1,2)=6,DATE(YEAR(L3461),(INT(MONTH(L3461)/3)+1)*3+1,1)-1-1,DATE(YEAR(L3461),(INT(MONTH(L3461)/3)+1)*3+1,1)-1))</f>
        <v>41274</v>
      </c>
      <c r="X3461" s="45">
        <f t="shared" si="1768"/>
        <v>0.83729619565217395</v>
      </c>
      <c r="Y3461" s="45">
        <f t="shared" si="1769"/>
        <v>1.3636660586658724</v>
      </c>
      <c r="Z3461" s="47">
        <f t="shared" si="1770"/>
        <v>117.22264368535934</v>
      </c>
      <c r="AA3461" s="47">
        <f t="shared" si="1771"/>
        <v>133.44094169094032</v>
      </c>
      <c r="AB3461" s="45">
        <f t="shared" si="1772"/>
        <v>1.0868</v>
      </c>
      <c r="AC3461" s="2" t="str">
        <f t="shared" ref="AC3461:AC3524" si="1791">IF(MOD(MONTH(L3461),3)=0,"TY2","TY1")</f>
        <v>TY1</v>
      </c>
      <c r="AD3461">
        <f t="shared" ref="AD3461:AD3524" si="1792">IF(AC3461="TY1",Q3461,AP3461)</f>
        <v>133.578125</v>
      </c>
      <c r="AE3461">
        <f t="shared" ref="AE3461:AE3524" si="1793">IF(AC3461="TY1",AP3461,BH3461)</f>
        <v>133.046875</v>
      </c>
      <c r="AF3461" s="49">
        <f t="shared" si="1787"/>
        <v>0.53125</v>
      </c>
      <c r="AG3461" s="3">
        <f t="shared" si="1773"/>
        <v>133.44094169094032</v>
      </c>
      <c r="AH3461">
        <f t="shared" si="1774"/>
        <v>132.50806473230477</v>
      </c>
      <c r="AI3461" s="51">
        <f t="shared" si="1775"/>
        <v>0.93287695863554632</v>
      </c>
      <c r="AJ3461" s="52">
        <f t="shared" si="1776"/>
        <v>0.40162695863554632</v>
      </c>
      <c r="AK3461" s="2">
        <v>41220</v>
      </c>
      <c r="AL3461" t="str">
        <v>912828LY</v>
      </c>
      <c r="AM3461">
        <v>0.92530000000000001</v>
      </c>
      <c r="AN3461">
        <v>0.16574</v>
      </c>
      <c r="AO3461">
        <v>0.86040000000000005</v>
      </c>
      <c r="AP3461">
        <v>133.046875</v>
      </c>
      <c r="AQ3461">
        <f>VLOOKUP(AL3461,工作表1!$F$3:$G$1000,2,FALSE)</f>
        <v>3.375</v>
      </c>
      <c r="AR3461" t="str">
        <f>VLOOKUP(AL3461,工作表1!$F$3:$H$1000,3,FALSE)</f>
        <v>2019/11/15</v>
      </c>
      <c r="AS3461">
        <f t="shared" ref="AS3461:AS3524" si="1794">INDEX($G:$G,MATCH(AK3461,$F:$F,0))</f>
        <v>0.14899999999999999</v>
      </c>
      <c r="AT3461">
        <f t="shared" ref="AT3461:AT3524" si="1795">AQ3461-AS3461</f>
        <v>3.226</v>
      </c>
      <c r="AU3461" s="43">
        <f t="shared" si="1777"/>
        <v>41228</v>
      </c>
      <c r="AV3461" s="43">
        <f t="shared" ref="AV3461:AV3524" si="1796">IF(WEEKDAY(DATE(YEAR(AK3461),(INT(MONTH(AK3461)/3)+1)*3+4,1)-1,2)=7,DATE(YEAR(AK3461),(INT(MONTH(AK3461)/3)+1)*3+4,1)-1-2,IF(WEEKDAY(DATE(YEAR(AK3461),(INT(MONTH(AK3461)/3)+1)*3+4,1)-1,2)=6,DATE(YEAR(AK3461),(INT(MONTH(AK3461)/3)+1)*3+4,1)-1-1,DATE(YEAR(AK3461),(INT(MONTH(AK3461)/3)+1)*3+4,1)-1))</f>
        <v>41362</v>
      </c>
      <c r="AW3461" s="45">
        <f t="shared" si="1778"/>
        <v>1.6233016304347827</v>
      </c>
      <c r="AX3461" s="45">
        <f t="shared" si="1779"/>
        <v>2.927068753722454</v>
      </c>
      <c r="AY3461" s="47">
        <f t="shared" si="1780"/>
        <v>115.70005782261568</v>
      </c>
      <c r="AZ3461" s="47">
        <f t="shared" si="1781"/>
        <v>132.50806473230477</v>
      </c>
      <c r="BA3461" s="43"/>
      <c r="BC3461" s="2">
        <v>41219</v>
      </c>
      <c r="BD3461" t="str">
        <v>912828MP</v>
      </c>
      <c r="BE3461">
        <v>-1.5004</v>
      </c>
      <c r="BF3461">
        <v>0.29214000000000001</v>
      </c>
      <c r="BG3461">
        <v>0.87370000000000003</v>
      </c>
      <c r="BH3461">
        <v>131.28125</v>
      </c>
      <c r="BI3461">
        <f>VLOOKUP(BD3461,工作表1!$K$3:$L$1000,2,FALSE)</f>
        <v>3.625</v>
      </c>
      <c r="BJ3461" t="str">
        <f>VLOOKUP(BD3461,工作表1!$K$3:$M$1000,3,FALSE)</f>
        <v>2020/2/15</v>
      </c>
      <c r="BK3461">
        <f t="shared" ref="BK3461:BK3524" si="1797">INDEX($G:$G,MATCH(BC3461,$F:$F,0))</f>
        <v>0.1535</v>
      </c>
      <c r="BL3461">
        <f t="shared" ref="BL3461:BL3524" si="1798">BI3461-BK3461</f>
        <v>3.4714999999999998</v>
      </c>
      <c r="BM3461" s="43">
        <f t="shared" si="1782"/>
        <v>41320</v>
      </c>
      <c r="BN3461" s="43">
        <f t="shared" ref="BN3461:BN3524" si="1799">IF(WEEKDAY(DATE(YEAR(BC3461),(INT(MONTH(BC3461)/3)+1)*3+7,1)-1,2)=7,DATE(YEAR(BC3461),(INT(MONTH(BC3461)/3)+1)*3+7,1)-1-2,IF(WEEKDAY(DATE(YEAR(BC3461),(INT(MONTH(BC3461)/3)+1)*3+7,1)-1,2)=6,DATE(YEAR(BC3461),(INT(MONTH(BC3461)/3)+1)*3+7,1)-1-1,DATE(YEAR(BC3461),(INT(MONTH(BC3461)/3)+1)*3+7,1)-1))</f>
        <v>41453</v>
      </c>
      <c r="BO3461" s="45">
        <f t="shared" si="1783"/>
        <v>0.82744565217391297</v>
      </c>
      <c r="BP3461" s="45">
        <f t="shared" si="1784"/>
        <v>3.1414867480643243</v>
      </c>
      <c r="BQ3461" s="47">
        <f t="shared" si="1785"/>
        <v>116.79016948837702</v>
      </c>
      <c r="BR3461" s="47">
        <f t="shared" si="1786"/>
        <v>130.47978760244391</v>
      </c>
    </row>
    <row r="3462" spans="6:70" x14ac:dyDescent="0.25">
      <c r="F3462" s="2">
        <v>41337</v>
      </c>
      <c r="G3462">
        <v>0.13800000000000001</v>
      </c>
      <c r="H3462" s="43">
        <v>41389</v>
      </c>
      <c r="I3462">
        <v>1.1178999999999999</v>
      </c>
      <c r="L3462" s="2">
        <v>41219</v>
      </c>
      <c r="M3462" t="str">
        <v>912828LJ</v>
      </c>
      <c r="N3462">
        <v>-2.3099999999999999E-2</v>
      </c>
      <c r="O3462">
        <v>0.2112</v>
      </c>
      <c r="P3462">
        <v>0.87370000000000003</v>
      </c>
      <c r="Q3462">
        <v>132.703125</v>
      </c>
      <c r="R3462">
        <f>VLOOKUP(M3462,工作表1!$A$3:$B$1000,2,FALSE)</f>
        <v>3.625</v>
      </c>
      <c r="S3462" t="str">
        <f>VLOOKUP(M3462,工作表1!$A$3:$C$1000,3,FALSE)</f>
        <v>2019/8/15</v>
      </c>
      <c r="T3462">
        <f t="shared" si="1789"/>
        <v>0.1535</v>
      </c>
      <c r="U3462">
        <f t="shared" si="1788"/>
        <v>3.4714999999999998</v>
      </c>
      <c r="V3462" s="43">
        <f t="shared" ref="V3462:V3525" si="1800">COUPNCD(L3461,S3462,2,0)</f>
        <v>41320</v>
      </c>
      <c r="W3462" s="43">
        <f t="shared" si="1790"/>
        <v>41274</v>
      </c>
      <c r="X3462" s="45">
        <f t="shared" ref="X3462:X3525" si="1801">COUPDAYBS(L3461,S3462,2,1)/COUPDAYS(L3461,S3462,2,1)*R3462/2</f>
        <v>0.82744565217391297</v>
      </c>
      <c r="Y3462" s="45">
        <f t="shared" ref="Y3462:Y3525" si="1802">(W3462-L3461)/365*R3462+X3462</f>
        <v>1.3637470220369265</v>
      </c>
      <c r="Z3462" s="47">
        <f t="shared" ref="Z3462:Z3525" si="1803">(Q3462*P3462+Y3462)/(1+(O3462/100)*(W3462-L3463)/360)-X3462</f>
        <v>116.4404952548437</v>
      </c>
      <c r="AA3462" s="47">
        <f t="shared" ref="AA3462:AA3525" si="1804">(Z3462-$AB$5*(W3462-L3461)/365+T3462*(W3462-L3461)/360)/P3462</f>
        <v>132.53278089252902</v>
      </c>
      <c r="AB3462" s="45">
        <f t="shared" ref="AB3462:AB3525" si="1805">INDEX(I:I,MATCH(L3462,H:H,0))</f>
        <v>1.1845000000000001</v>
      </c>
      <c r="AC3462" s="2" t="str">
        <f t="shared" si="1791"/>
        <v>TY1</v>
      </c>
      <c r="AD3462">
        <f t="shared" si="1792"/>
        <v>132.703125</v>
      </c>
      <c r="AE3462">
        <f t="shared" si="1793"/>
        <v>132.125</v>
      </c>
      <c r="AF3462" s="49">
        <f t="shared" si="1787"/>
        <v>0.578125</v>
      </c>
      <c r="AG3462" s="3">
        <f t="shared" ref="AG3462:AG3525" si="1806">IF(AC3462="TY1",AA3462,AZ3462)</f>
        <v>132.53278089252902</v>
      </c>
      <c r="AH3462">
        <f t="shared" ref="AH3462:AH3525" si="1807">IF(AC3462="TY1",AZ3462,BR3462)</f>
        <v>131.60720329705663</v>
      </c>
      <c r="AI3462" s="51">
        <f t="shared" ref="AI3462:AI3525" si="1808">AG3462-AH3462</f>
        <v>0.92557759547239016</v>
      </c>
      <c r="AJ3462" s="52">
        <f t="shared" ref="AJ3462:AJ3525" si="1809">AI3462-AF3462</f>
        <v>0.34745259547239016</v>
      </c>
      <c r="AK3462" s="2">
        <v>41219</v>
      </c>
      <c r="AL3462" t="str">
        <v>912828LY</v>
      </c>
      <c r="AM3462">
        <v>1.5153000000000001</v>
      </c>
      <c r="AN3462">
        <v>0.12483</v>
      </c>
      <c r="AO3462">
        <v>0.86040000000000005</v>
      </c>
      <c r="AP3462">
        <v>132.125</v>
      </c>
      <c r="AQ3462">
        <f>VLOOKUP(AL3462,工作表1!$F$3:$G$1000,2,FALSE)</f>
        <v>3.375</v>
      </c>
      <c r="AR3462" t="str">
        <f>VLOOKUP(AL3462,工作表1!$F$3:$H$1000,3,FALSE)</f>
        <v>2019/11/15</v>
      </c>
      <c r="AS3462">
        <f t="shared" si="1794"/>
        <v>0.1535</v>
      </c>
      <c r="AT3462">
        <f t="shared" si="1795"/>
        <v>3.2214999999999998</v>
      </c>
      <c r="AU3462" s="43">
        <f t="shared" ref="AU3462:AU3525" si="1810">COUPNCD(AK3461,AR3462,2,0)</f>
        <v>41228</v>
      </c>
      <c r="AV3462" s="43">
        <f t="shared" si="1796"/>
        <v>41362</v>
      </c>
      <c r="AW3462" s="45">
        <f t="shared" ref="AW3462:AW3525" si="1811">COUPDAYBS(AK3461,AR3462,2,1)/COUPDAYS(AK3461,AR3462,2,1)*AQ3462/2</f>
        <v>1.6141304347826086</v>
      </c>
      <c r="AX3462" s="45">
        <f t="shared" ref="AX3462:AX3525" si="1812">(AV3462-AK3461)/365*AQ3462+AW3462</f>
        <v>2.9271441334127459</v>
      </c>
      <c r="AY3462" s="47">
        <f t="shared" ref="AY3462:AY3525" si="1813">(AP3462*AO3462+AX3462)/(1+(AN3462/100)*(AV3462-AK3463)/360)-AW3462</f>
        <v>114.93516830278449</v>
      </c>
      <c r="AZ3462" s="47">
        <f t="shared" ref="AZ3462:AZ3525" si="1814">(AY3462-$AB$5*(AV3462-AK3461)/365+AS3462*(AV3462-AK3461)/360)/AO3462</f>
        <v>131.60720329705663</v>
      </c>
      <c r="BA3462" s="43"/>
      <c r="BC3462" s="2">
        <v>41218</v>
      </c>
      <c r="BD3462" t="str">
        <v>912828MP</v>
      </c>
      <c r="BE3462">
        <v>-1.6846000000000001</v>
      </c>
      <c r="BF3462">
        <v>0.28922999999999999</v>
      </c>
      <c r="BG3462">
        <v>0.87370000000000003</v>
      </c>
      <c r="BH3462">
        <v>131.734375</v>
      </c>
      <c r="BI3462">
        <f>VLOOKUP(BD3462,工作表1!$K$3:$L$1000,2,FALSE)</f>
        <v>3.625</v>
      </c>
      <c r="BJ3462" t="str">
        <f>VLOOKUP(BD3462,工作表1!$K$3:$M$1000,3,FALSE)</f>
        <v>2020/2/15</v>
      </c>
      <c r="BK3462">
        <f t="shared" si="1797"/>
        <v>0.1515</v>
      </c>
      <c r="BL3462">
        <f t="shared" si="1798"/>
        <v>3.4735</v>
      </c>
      <c r="BM3462" s="43">
        <f t="shared" ref="BM3462:BM3525" si="1815">COUPNCD(BC3461,BJ3462,2,0)</f>
        <v>41320</v>
      </c>
      <c r="BN3462" s="43">
        <f t="shared" si="1799"/>
        <v>41453</v>
      </c>
      <c r="BO3462" s="45">
        <f t="shared" ref="BO3462:BO3525" si="1816">COUPDAYBS(BC3461,BJ3462,2,1)/COUPDAYS(BC3461,BJ3462,2,1)*BI3462/2</f>
        <v>0.81759510869565222</v>
      </c>
      <c r="BP3462" s="45">
        <f t="shared" ref="BP3462:BP3525" si="1817">(BN3462-BC3461)/365*BI3462+BO3462</f>
        <v>3.1415677114353784</v>
      </c>
      <c r="BQ3462" s="47">
        <f t="shared" ref="BQ3462:BQ3525" si="1818">(BH3462*BG3462+BP3462)/(1+(BF3462/100)*(BN3462-BC3463)/360)-BO3462</f>
        <v>117.19464110631885</v>
      </c>
      <c r="BR3462" s="47">
        <f t="shared" ref="BR3462:BR3525" si="1819">(BQ3462-$AB$5*(BN3462-BC3461)/365+BK3462*(BN3462-BC3461)/360)/BG3462</f>
        <v>130.92753563825198</v>
      </c>
    </row>
    <row r="3463" spans="6:70" x14ac:dyDescent="0.25">
      <c r="F3463" s="2">
        <v>41334</v>
      </c>
      <c r="G3463">
        <v>0.13800000000000001</v>
      </c>
      <c r="H3463" s="43">
        <v>41388</v>
      </c>
      <c r="I3463">
        <v>1.1226</v>
      </c>
      <c r="L3463" s="2">
        <v>41218</v>
      </c>
      <c r="M3463" t="str">
        <v>912828LJ</v>
      </c>
      <c r="N3463">
        <v>0.98580000000000001</v>
      </c>
      <c r="O3463">
        <v>4.0989999999999999E-2</v>
      </c>
      <c r="P3463">
        <v>0.87370000000000003</v>
      </c>
      <c r="Q3463">
        <v>133.140625</v>
      </c>
      <c r="R3463">
        <f>VLOOKUP(M3463,工作表1!$A$3:$B$1000,2,FALSE)</f>
        <v>3.625</v>
      </c>
      <c r="S3463" t="str">
        <f>VLOOKUP(M3463,工作表1!$A$3:$C$1000,3,FALSE)</f>
        <v>2019/8/15</v>
      </c>
      <c r="T3463">
        <f t="shared" si="1789"/>
        <v>0.1515</v>
      </c>
      <c r="U3463">
        <f t="shared" si="1788"/>
        <v>3.4735</v>
      </c>
      <c r="V3463" s="43">
        <f t="shared" si="1800"/>
        <v>41320</v>
      </c>
      <c r="W3463" s="43">
        <f t="shared" si="1790"/>
        <v>41274</v>
      </c>
      <c r="X3463" s="45">
        <f t="shared" si="1801"/>
        <v>0.81759510869565222</v>
      </c>
      <c r="Y3463" s="45">
        <f t="shared" si="1802"/>
        <v>1.3638279854079811</v>
      </c>
      <c r="Z3463" s="47">
        <f t="shared" si="1803"/>
        <v>116.8632913660829</v>
      </c>
      <c r="AA3463" s="47">
        <f t="shared" si="1804"/>
        <v>133.00264056590356</v>
      </c>
      <c r="AB3463" s="45">
        <f t="shared" si="1805"/>
        <v>1.1240000000000001</v>
      </c>
      <c r="AC3463" s="2" t="str">
        <f t="shared" si="1791"/>
        <v>TY1</v>
      </c>
      <c r="AD3463">
        <f t="shared" si="1792"/>
        <v>133.140625</v>
      </c>
      <c r="AE3463">
        <f t="shared" si="1793"/>
        <v>132.578125</v>
      </c>
      <c r="AF3463" s="49">
        <f t="shared" si="1787"/>
        <v>0.5625</v>
      </c>
      <c r="AG3463" s="3">
        <f t="shared" si="1806"/>
        <v>133.00264056590356</v>
      </c>
      <c r="AH3463">
        <f t="shared" si="1807"/>
        <v>132.02600186953501</v>
      </c>
      <c r="AI3463" s="51">
        <f t="shared" si="1808"/>
        <v>0.97663869636855338</v>
      </c>
      <c r="AJ3463" s="52">
        <f t="shared" si="1809"/>
        <v>0.41413869636855338</v>
      </c>
      <c r="AK3463" s="2">
        <v>41218</v>
      </c>
      <c r="AL3463" t="str">
        <v>912828LY</v>
      </c>
      <c r="AM3463">
        <v>0.63490000000000002</v>
      </c>
      <c r="AN3463">
        <v>0.17638999999999999</v>
      </c>
      <c r="AO3463">
        <v>0.86040000000000005</v>
      </c>
      <c r="AP3463">
        <v>132.578125</v>
      </c>
      <c r="AQ3463">
        <f>VLOOKUP(AL3463,工作表1!$F$3:$G$1000,2,FALSE)</f>
        <v>3.375</v>
      </c>
      <c r="AR3463" t="str">
        <f>VLOOKUP(AL3463,工作表1!$F$3:$H$1000,3,FALSE)</f>
        <v>2019/11/15</v>
      </c>
      <c r="AS3463">
        <f t="shared" si="1794"/>
        <v>0.1515</v>
      </c>
      <c r="AT3463">
        <f t="shared" si="1795"/>
        <v>3.2235</v>
      </c>
      <c r="AU3463" s="43">
        <f t="shared" si="1810"/>
        <v>41228</v>
      </c>
      <c r="AV3463" s="43">
        <f t="shared" si="1796"/>
        <v>41362</v>
      </c>
      <c r="AW3463" s="45">
        <f t="shared" si="1811"/>
        <v>1.6049592391304348</v>
      </c>
      <c r="AX3463" s="45">
        <f t="shared" si="1812"/>
        <v>2.9272195131030374</v>
      </c>
      <c r="AY3463" s="47">
        <f t="shared" si="1813"/>
        <v>115.30827119804563</v>
      </c>
      <c r="AZ3463" s="47">
        <f t="shared" si="1814"/>
        <v>132.02600186953501</v>
      </c>
      <c r="BA3463" s="43"/>
      <c r="BC3463" s="2">
        <v>41215</v>
      </c>
      <c r="BD3463" t="str">
        <v>912828MP</v>
      </c>
      <c r="BE3463">
        <v>-3.2395999999999998</v>
      </c>
      <c r="BF3463">
        <v>0.32296000000000002</v>
      </c>
      <c r="BG3463">
        <v>0.87370000000000003</v>
      </c>
      <c r="BH3463">
        <v>131.359375</v>
      </c>
      <c r="BI3463">
        <f>VLOOKUP(BD3463,工作表1!$K$3:$L$1000,2,FALSE)</f>
        <v>3.625</v>
      </c>
      <c r="BJ3463" t="str">
        <f>VLOOKUP(BD3463,工作表1!$K$3:$M$1000,3,FALSE)</f>
        <v>2020/2/15</v>
      </c>
      <c r="BK3463">
        <f t="shared" si="1797"/>
        <v>0.1525</v>
      </c>
      <c r="BL3463">
        <f t="shared" si="1798"/>
        <v>3.4725000000000001</v>
      </c>
      <c r="BM3463" s="43">
        <f t="shared" si="1815"/>
        <v>41320</v>
      </c>
      <c r="BN3463" s="43">
        <f t="shared" si="1799"/>
        <v>41453</v>
      </c>
      <c r="BO3463" s="45">
        <f t="shared" si="1816"/>
        <v>0.80774456521739124</v>
      </c>
      <c r="BP3463" s="45">
        <f t="shared" si="1817"/>
        <v>3.1416486748064325</v>
      </c>
      <c r="BQ3463" s="47">
        <f t="shared" si="1818"/>
        <v>116.85031991396396</v>
      </c>
      <c r="BR3463" s="47">
        <f t="shared" si="1819"/>
        <v>130.52047585893533</v>
      </c>
    </row>
    <row r="3464" spans="6:70" x14ac:dyDescent="0.25">
      <c r="F3464" s="2">
        <v>41333</v>
      </c>
      <c r="G3464">
        <v>0.13700000000000001</v>
      </c>
      <c r="H3464" s="43">
        <v>41387</v>
      </c>
      <c r="I3464">
        <v>1.1273</v>
      </c>
      <c r="L3464" s="2">
        <v>41215</v>
      </c>
      <c r="M3464" t="str">
        <v>912828LJ</v>
      </c>
      <c r="N3464">
        <v>0.24440000000000001</v>
      </c>
      <c r="O3464">
        <v>0.17180000000000001</v>
      </c>
      <c r="P3464">
        <v>0.87370000000000003</v>
      </c>
      <c r="Q3464">
        <v>132.78125</v>
      </c>
      <c r="R3464">
        <f>VLOOKUP(M3464,工作表1!$A$3:$B$1000,2,FALSE)</f>
        <v>3.625</v>
      </c>
      <c r="S3464" t="str">
        <f>VLOOKUP(M3464,工作表1!$A$3:$C$1000,3,FALSE)</f>
        <v>2019/8/15</v>
      </c>
      <c r="T3464">
        <f t="shared" si="1789"/>
        <v>0.1525</v>
      </c>
      <c r="U3464">
        <f t="shared" si="1788"/>
        <v>3.4725000000000001</v>
      </c>
      <c r="V3464" s="43">
        <f t="shared" si="1800"/>
        <v>41320</v>
      </c>
      <c r="W3464" s="43">
        <f t="shared" si="1790"/>
        <v>41274</v>
      </c>
      <c r="X3464" s="45">
        <f t="shared" si="1801"/>
        <v>0.80774456521739124</v>
      </c>
      <c r="Y3464" s="45">
        <f t="shared" si="1802"/>
        <v>1.3639089487790352</v>
      </c>
      <c r="Z3464" s="47">
        <f t="shared" si="1803"/>
        <v>116.53354378633033</v>
      </c>
      <c r="AA3464" s="47">
        <f t="shared" si="1804"/>
        <v>132.61169202657783</v>
      </c>
      <c r="AB3464" s="45">
        <f t="shared" si="1805"/>
        <v>1.1543000000000001</v>
      </c>
      <c r="AC3464" s="2" t="str">
        <f t="shared" si="1791"/>
        <v>TY1</v>
      </c>
      <c r="AD3464">
        <f t="shared" si="1792"/>
        <v>132.78125</v>
      </c>
      <c r="AE3464">
        <f t="shared" si="1793"/>
        <v>132.203125</v>
      </c>
      <c r="AF3464" s="49">
        <f t="shared" si="1787"/>
        <v>0.578125</v>
      </c>
      <c r="AG3464" s="3">
        <f t="shared" si="1806"/>
        <v>132.61169202657783</v>
      </c>
      <c r="AH3464">
        <f t="shared" si="1807"/>
        <v>131.63046353949034</v>
      </c>
      <c r="AI3464" s="51">
        <f t="shared" si="1808"/>
        <v>0.98122848708749189</v>
      </c>
      <c r="AJ3464" s="52">
        <f t="shared" si="1809"/>
        <v>0.40310348708749189</v>
      </c>
      <c r="AK3464" s="2">
        <v>41215</v>
      </c>
      <c r="AL3464" t="str">
        <v>912828LY</v>
      </c>
      <c r="AM3464">
        <v>-0.25890000000000002</v>
      </c>
      <c r="AN3464">
        <v>0.20771000000000001</v>
      </c>
      <c r="AO3464">
        <v>0.86040000000000005</v>
      </c>
      <c r="AP3464">
        <v>132.203125</v>
      </c>
      <c r="AQ3464">
        <f>VLOOKUP(AL3464,工作表1!$F$3:$G$1000,2,FALSE)</f>
        <v>3.375</v>
      </c>
      <c r="AR3464" t="str">
        <f>VLOOKUP(AL3464,工作表1!$F$3:$H$1000,3,FALSE)</f>
        <v>2019/11/15</v>
      </c>
      <c r="AS3464">
        <f t="shared" si="1794"/>
        <v>0.1525</v>
      </c>
      <c r="AT3464">
        <f t="shared" si="1795"/>
        <v>3.2225000000000001</v>
      </c>
      <c r="AU3464" s="43">
        <f t="shared" si="1810"/>
        <v>41228</v>
      </c>
      <c r="AV3464" s="43">
        <f t="shared" si="1796"/>
        <v>41362</v>
      </c>
      <c r="AW3464" s="45">
        <f t="shared" si="1811"/>
        <v>1.5957880434782608</v>
      </c>
      <c r="AX3464" s="45">
        <f t="shared" si="1812"/>
        <v>2.9272948927933289</v>
      </c>
      <c r="AY3464" s="47">
        <f t="shared" si="1813"/>
        <v>114.97952973348708</v>
      </c>
      <c r="AZ3464" s="47">
        <f t="shared" si="1814"/>
        <v>131.63046353949034</v>
      </c>
      <c r="BA3464" s="43"/>
      <c r="BC3464" s="2">
        <v>41214</v>
      </c>
      <c r="BD3464" t="str">
        <v>912828MP</v>
      </c>
      <c r="BE3464">
        <v>-2.3239000000000001</v>
      </c>
      <c r="BF3464">
        <v>0.32913999999999999</v>
      </c>
      <c r="BG3464">
        <v>0.87370000000000003</v>
      </c>
      <c r="BH3464">
        <v>131.40625</v>
      </c>
      <c r="BI3464">
        <f>VLOOKUP(BD3464,工作表1!$K$3:$L$1000,2,FALSE)</f>
        <v>3.625</v>
      </c>
      <c r="BJ3464" t="str">
        <f>VLOOKUP(BD3464,工作表1!$K$3:$M$1000,3,FALSE)</f>
        <v>2020/2/15</v>
      </c>
      <c r="BK3464">
        <f t="shared" si="1797"/>
        <v>0.156</v>
      </c>
      <c r="BL3464">
        <f t="shared" si="1798"/>
        <v>3.4689999999999999</v>
      </c>
      <c r="BM3464" s="43">
        <f t="shared" si="1815"/>
        <v>41320</v>
      </c>
      <c r="BN3464" s="43">
        <f t="shared" si="1799"/>
        <v>41453</v>
      </c>
      <c r="BO3464" s="45">
        <f t="shared" si="1816"/>
        <v>0.77819293478260876</v>
      </c>
      <c r="BP3464" s="45">
        <f t="shared" si="1817"/>
        <v>3.1418915649195953</v>
      </c>
      <c r="BQ3464" s="47">
        <f t="shared" si="1818"/>
        <v>116.91508881011353</v>
      </c>
      <c r="BR3464" s="47">
        <f t="shared" si="1819"/>
        <v>130.55613108903279</v>
      </c>
    </row>
    <row r="3465" spans="6:70" x14ac:dyDescent="0.25">
      <c r="F3465" s="2">
        <v>41332</v>
      </c>
      <c r="G3465">
        <v>0.1404</v>
      </c>
      <c r="H3465" s="43">
        <v>41386</v>
      </c>
      <c r="I3465">
        <v>1.1155999999999999</v>
      </c>
      <c r="L3465" s="2">
        <v>41214</v>
      </c>
      <c r="M3465" t="str">
        <v>912828LJ</v>
      </c>
      <c r="N3465">
        <v>-0.2702</v>
      </c>
      <c r="O3465">
        <v>0.28591</v>
      </c>
      <c r="P3465">
        <v>0.87370000000000003</v>
      </c>
      <c r="Q3465">
        <v>132.828125</v>
      </c>
      <c r="R3465">
        <f>VLOOKUP(M3465,工作表1!$A$3:$B$1000,2,FALSE)</f>
        <v>3.625</v>
      </c>
      <c r="S3465" t="str">
        <f>VLOOKUP(M3465,工作表1!$A$3:$C$1000,3,FALSE)</f>
        <v>2019/8/15</v>
      </c>
      <c r="T3465">
        <f t="shared" si="1789"/>
        <v>0.156</v>
      </c>
      <c r="U3465">
        <f t="shared" si="1788"/>
        <v>3.4689999999999999</v>
      </c>
      <c r="V3465" s="43">
        <f t="shared" si="1800"/>
        <v>41320</v>
      </c>
      <c r="W3465" s="43">
        <f t="shared" si="1790"/>
        <v>41274</v>
      </c>
      <c r="X3465" s="45">
        <f t="shared" si="1801"/>
        <v>0.77819293478260876</v>
      </c>
      <c r="Y3465" s="45">
        <f t="shared" si="1802"/>
        <v>1.3641518388921978</v>
      </c>
      <c r="Z3465" s="47">
        <f t="shared" si="1803"/>
        <v>116.58103602754544</v>
      </c>
      <c r="AA3465" s="47">
        <f t="shared" si="1804"/>
        <v>132.62558128126929</v>
      </c>
      <c r="AB3465" s="45">
        <f t="shared" si="1805"/>
        <v>1.1707000000000001</v>
      </c>
      <c r="AC3465" s="2" t="str">
        <f t="shared" si="1791"/>
        <v>TY1</v>
      </c>
      <c r="AD3465">
        <f t="shared" si="1792"/>
        <v>132.828125</v>
      </c>
      <c r="AE3465">
        <f t="shared" si="1793"/>
        <v>132.25</v>
      </c>
      <c r="AF3465" s="49">
        <f t="shared" si="1787"/>
        <v>0.578125</v>
      </c>
      <c r="AG3465" s="3">
        <f t="shared" si="1806"/>
        <v>132.62558128126929</v>
      </c>
      <c r="AH3465">
        <f t="shared" si="1807"/>
        <v>131.683478829791</v>
      </c>
      <c r="AI3465" s="51">
        <f t="shared" si="1808"/>
        <v>0.94210245147829141</v>
      </c>
      <c r="AJ3465" s="52">
        <f t="shared" si="1809"/>
        <v>0.36397745147829141</v>
      </c>
      <c r="AK3465" s="2">
        <v>41214</v>
      </c>
      <c r="AL3465" t="str">
        <v>912828LY</v>
      </c>
      <c r="AM3465">
        <v>0.80249999999999999</v>
      </c>
      <c r="AN3465">
        <v>0.18126999999999999</v>
      </c>
      <c r="AO3465">
        <v>0.86040000000000005</v>
      </c>
      <c r="AP3465">
        <v>132.25</v>
      </c>
      <c r="AQ3465">
        <f>VLOOKUP(AL3465,工作表1!$F$3:$G$1000,2,FALSE)</f>
        <v>3.375</v>
      </c>
      <c r="AR3465" t="str">
        <f>VLOOKUP(AL3465,工作表1!$F$3:$H$1000,3,FALSE)</f>
        <v>2019/11/15</v>
      </c>
      <c r="AS3465">
        <f t="shared" si="1794"/>
        <v>0.156</v>
      </c>
      <c r="AT3465">
        <f t="shared" si="1795"/>
        <v>3.2189999999999999</v>
      </c>
      <c r="AU3465" s="43">
        <f t="shared" si="1810"/>
        <v>41228</v>
      </c>
      <c r="AV3465" s="43">
        <f t="shared" si="1796"/>
        <v>41362</v>
      </c>
      <c r="AW3465" s="45">
        <f t="shared" si="1811"/>
        <v>1.5682744565217392</v>
      </c>
      <c r="AX3465" s="45">
        <f t="shared" si="1812"/>
        <v>2.9275210318642051</v>
      </c>
      <c r="AY3465" s="47">
        <f t="shared" si="1813"/>
        <v>115.0596457330974</v>
      </c>
      <c r="AZ3465" s="47">
        <f t="shared" si="1814"/>
        <v>131.683478829791</v>
      </c>
      <c r="BA3465" s="43"/>
      <c r="BC3465" s="2">
        <v>41213</v>
      </c>
      <c r="BD3465" t="str">
        <v>912828MP</v>
      </c>
      <c r="BE3465">
        <v>-1.72</v>
      </c>
      <c r="BF3465">
        <v>0.30425999999999997</v>
      </c>
      <c r="BG3465">
        <v>0.87370000000000003</v>
      </c>
      <c r="BH3465">
        <v>131.625</v>
      </c>
      <c r="BI3465">
        <f>VLOOKUP(BD3465,工作表1!$K$3:$L$1000,2,FALSE)</f>
        <v>3.625</v>
      </c>
      <c r="BJ3465" t="str">
        <f>VLOOKUP(BD3465,工作表1!$K$3:$M$1000,3,FALSE)</f>
        <v>2020/2/15</v>
      </c>
      <c r="BK3465">
        <f t="shared" si="1797"/>
        <v>0.152</v>
      </c>
      <c r="BL3465">
        <f t="shared" si="1798"/>
        <v>3.4729999999999999</v>
      </c>
      <c r="BM3465" s="43">
        <f t="shared" si="1815"/>
        <v>41320</v>
      </c>
      <c r="BN3465" s="43">
        <f t="shared" si="1799"/>
        <v>41453</v>
      </c>
      <c r="BO3465" s="45">
        <f t="shared" si="1816"/>
        <v>0.76834239130434778</v>
      </c>
      <c r="BP3465" s="45">
        <f t="shared" si="1817"/>
        <v>3.141972528290649</v>
      </c>
      <c r="BQ3465" s="47">
        <f t="shared" si="1818"/>
        <v>117.13424256032329</v>
      </c>
      <c r="BR3465" s="47">
        <f t="shared" si="1819"/>
        <v>130.79022858250005</v>
      </c>
    </row>
    <row r="3466" spans="6:70" x14ac:dyDescent="0.25">
      <c r="F3466" s="2">
        <v>41331</v>
      </c>
      <c r="G3466">
        <v>0.1409</v>
      </c>
      <c r="H3466" s="43">
        <v>41383</v>
      </c>
      <c r="I3466">
        <v>1.1344000000000001</v>
      </c>
      <c r="L3466" s="2">
        <v>41213</v>
      </c>
      <c r="M3466" t="str">
        <v>912828LJ</v>
      </c>
      <c r="N3466">
        <v>0.76339999999999997</v>
      </c>
      <c r="O3466">
        <v>0.12024</v>
      </c>
      <c r="P3466">
        <v>0.87370000000000003</v>
      </c>
      <c r="Q3466">
        <v>133.03125</v>
      </c>
      <c r="R3466">
        <f>VLOOKUP(M3466,工作表1!$A$3:$B$1000,2,FALSE)</f>
        <v>3.625</v>
      </c>
      <c r="S3466" t="str">
        <f>VLOOKUP(M3466,工作表1!$A$3:$C$1000,3,FALSE)</f>
        <v>2019/8/15</v>
      </c>
      <c r="T3466">
        <f t="shared" si="1789"/>
        <v>0.152</v>
      </c>
      <c r="U3466">
        <f t="shared" si="1788"/>
        <v>3.4729999999999999</v>
      </c>
      <c r="V3466" s="43">
        <f t="shared" si="1800"/>
        <v>41320</v>
      </c>
      <c r="W3466" s="43">
        <f t="shared" si="1790"/>
        <v>41274</v>
      </c>
      <c r="X3466" s="45">
        <f t="shared" si="1801"/>
        <v>0.76834239130434778</v>
      </c>
      <c r="Y3466" s="45">
        <f t="shared" si="1802"/>
        <v>1.3642328022632517</v>
      </c>
      <c r="Z3466" s="47">
        <f t="shared" si="1803"/>
        <v>116.80094728745223</v>
      </c>
      <c r="AA3466" s="47">
        <f t="shared" si="1804"/>
        <v>132.86282218618891</v>
      </c>
      <c r="AB3466" s="45">
        <f t="shared" si="1805"/>
        <v>1.1405000000000001</v>
      </c>
      <c r="AC3466" s="2" t="str">
        <f t="shared" si="1791"/>
        <v>TY1</v>
      </c>
      <c r="AD3466">
        <f t="shared" si="1792"/>
        <v>133.03125</v>
      </c>
      <c r="AE3466">
        <f t="shared" si="1793"/>
        <v>132.46875</v>
      </c>
      <c r="AF3466" s="49">
        <f t="shared" si="1787"/>
        <v>0.5625</v>
      </c>
      <c r="AG3466" s="3">
        <f t="shared" si="1806"/>
        <v>132.86282218618891</v>
      </c>
      <c r="AH3466">
        <f t="shared" si="1807"/>
        <v>131.90408132390772</v>
      </c>
      <c r="AI3466" s="51">
        <f t="shared" si="1808"/>
        <v>0.95874086228118927</v>
      </c>
      <c r="AJ3466" s="52">
        <f t="shared" si="1809"/>
        <v>0.39624086228118927</v>
      </c>
      <c r="AK3466" s="2">
        <v>41213</v>
      </c>
      <c r="AL3466" t="str">
        <v>912828LY</v>
      </c>
      <c r="AM3466">
        <v>1.0165999999999999</v>
      </c>
      <c r="AN3466">
        <v>0.16752</v>
      </c>
      <c r="AO3466">
        <v>0.86040000000000005</v>
      </c>
      <c r="AP3466">
        <v>132.46875</v>
      </c>
      <c r="AQ3466">
        <f>VLOOKUP(AL3466,工作表1!$F$3:$G$1000,2,FALSE)</f>
        <v>3.375</v>
      </c>
      <c r="AR3466" t="str">
        <f>VLOOKUP(AL3466,工作表1!$F$3:$H$1000,3,FALSE)</f>
        <v>2019/11/15</v>
      </c>
      <c r="AS3466">
        <f t="shared" si="1794"/>
        <v>0.152</v>
      </c>
      <c r="AT3466">
        <f t="shared" si="1795"/>
        <v>3.2229999999999999</v>
      </c>
      <c r="AU3466" s="43">
        <f t="shared" si="1810"/>
        <v>41228</v>
      </c>
      <c r="AV3466" s="43">
        <f t="shared" si="1796"/>
        <v>41362</v>
      </c>
      <c r="AW3466" s="45">
        <f t="shared" si="1811"/>
        <v>1.5591032608695652</v>
      </c>
      <c r="AX3466" s="45">
        <f t="shared" si="1812"/>
        <v>2.9275964115544966</v>
      </c>
      <c r="AY3466" s="47">
        <f t="shared" si="1813"/>
        <v>115.26306377809173</v>
      </c>
      <c r="AZ3466" s="47">
        <f t="shared" si="1814"/>
        <v>131.90408132390772</v>
      </c>
      <c r="BA3466" s="43"/>
      <c r="BC3466" s="2">
        <v>41212</v>
      </c>
      <c r="BD3466" t="str">
        <v>#N/A N/A</v>
      </c>
      <c r="BE3466" t="str">
        <v>#N/A N/A</v>
      </c>
      <c r="BF3466" t="str">
        <v>#N/A N/A</v>
      </c>
      <c r="BG3466" t="str">
        <v>#N/A N/A</v>
      </c>
      <c r="BH3466">
        <v>131.234375</v>
      </c>
      <c r="BI3466" t="e">
        <f>VLOOKUP(BD3466,工作表1!$K$3:$L$1000,2,FALSE)</f>
        <v>#N/A</v>
      </c>
      <c r="BJ3466" t="e">
        <f>VLOOKUP(BD3466,工作表1!$K$3:$M$1000,3,FALSE)</f>
        <v>#N/A</v>
      </c>
      <c r="BK3466">
        <f t="shared" si="1797"/>
        <v>0.1525</v>
      </c>
      <c r="BL3466" t="e">
        <f t="shared" si="1798"/>
        <v>#N/A</v>
      </c>
      <c r="BM3466" s="43" t="e">
        <f t="shared" si="1815"/>
        <v>#N/A</v>
      </c>
      <c r="BN3466" s="43">
        <f t="shared" si="1799"/>
        <v>41453</v>
      </c>
      <c r="BO3466" s="45" t="e">
        <f t="shared" si="1816"/>
        <v>#N/A</v>
      </c>
      <c r="BP3466" s="45" t="e">
        <f t="shared" si="1817"/>
        <v>#N/A</v>
      </c>
      <c r="BQ3466" s="47" t="e">
        <f t="shared" si="1818"/>
        <v>#VALUE!</v>
      </c>
      <c r="BR3466" s="47" t="e">
        <f t="shared" si="1819"/>
        <v>#VALUE!</v>
      </c>
    </row>
    <row r="3467" spans="6:70" x14ac:dyDescent="0.25">
      <c r="F3467" s="2">
        <v>41330</v>
      </c>
      <c r="G3467">
        <v>0.1409</v>
      </c>
      <c r="H3467" s="43">
        <v>41382</v>
      </c>
      <c r="I3467">
        <v>1.1133</v>
      </c>
      <c r="L3467" s="2">
        <v>41212</v>
      </c>
      <c r="M3467" t="str">
        <v>#N/A N/A</v>
      </c>
      <c r="N3467" t="str">
        <v>#N/A N/A</v>
      </c>
      <c r="O3467" t="str">
        <v>#N/A N/A</v>
      </c>
      <c r="P3467" t="str">
        <v>#N/A N/A</v>
      </c>
      <c r="Q3467">
        <v>132.671875</v>
      </c>
      <c r="R3467" t="e">
        <f>VLOOKUP(M3467,工作表1!$A$3:$B$1000,2,FALSE)</f>
        <v>#N/A</v>
      </c>
      <c r="S3467" t="e">
        <f>VLOOKUP(M3467,工作表1!$A$3:$C$1000,3,FALSE)</f>
        <v>#N/A</v>
      </c>
      <c r="T3467">
        <f t="shared" si="1789"/>
        <v>0.1525</v>
      </c>
      <c r="U3467" t="e">
        <f t="shared" si="1788"/>
        <v>#N/A</v>
      </c>
      <c r="V3467" s="43" t="e">
        <f t="shared" si="1800"/>
        <v>#N/A</v>
      </c>
      <c r="W3467" s="43">
        <f t="shared" si="1790"/>
        <v>41274</v>
      </c>
      <c r="X3467" s="45" t="e">
        <f t="shared" si="1801"/>
        <v>#N/A</v>
      </c>
      <c r="Y3467" s="45" t="e">
        <f t="shared" si="1802"/>
        <v>#N/A</v>
      </c>
      <c r="Z3467" s="47" t="e">
        <f t="shared" si="1803"/>
        <v>#VALUE!</v>
      </c>
      <c r="AA3467" s="47" t="e">
        <f t="shared" si="1804"/>
        <v>#VALUE!</v>
      </c>
      <c r="AB3467" s="45">
        <f t="shared" si="1805"/>
        <v>1.1659999999999999</v>
      </c>
      <c r="AC3467" s="2" t="str">
        <f t="shared" si="1791"/>
        <v>TY1</v>
      </c>
      <c r="AD3467">
        <f t="shared" si="1792"/>
        <v>132.671875</v>
      </c>
      <c r="AE3467">
        <f t="shared" si="1793"/>
        <v>132.078125</v>
      </c>
      <c r="AF3467" s="49">
        <f t="shared" si="1787"/>
        <v>0.59375</v>
      </c>
      <c r="AG3467" s="3" t="e">
        <f t="shared" si="1806"/>
        <v>#VALUE!</v>
      </c>
      <c r="AH3467" t="e">
        <f t="shared" si="1807"/>
        <v>#VALUE!</v>
      </c>
      <c r="AI3467" s="51" t="e">
        <f t="shared" si="1808"/>
        <v>#VALUE!</v>
      </c>
      <c r="AJ3467" s="52" t="e">
        <f t="shared" si="1809"/>
        <v>#VALUE!</v>
      </c>
      <c r="AK3467" s="2">
        <v>41212</v>
      </c>
      <c r="AL3467" t="str">
        <v>#N/A N/A</v>
      </c>
      <c r="AM3467" t="str">
        <v>#N/A N/A</v>
      </c>
      <c r="AN3467" t="str">
        <v>#N/A N/A</v>
      </c>
      <c r="AO3467" t="str">
        <v>#N/A N/A</v>
      </c>
      <c r="AP3467">
        <v>132.078125</v>
      </c>
      <c r="AQ3467" t="e">
        <f>VLOOKUP(AL3467,工作表1!$F$3:$G$1000,2,FALSE)</f>
        <v>#N/A</v>
      </c>
      <c r="AR3467" t="e">
        <f>VLOOKUP(AL3467,工作表1!$F$3:$H$1000,3,FALSE)</f>
        <v>#N/A</v>
      </c>
      <c r="AS3467">
        <f t="shared" si="1794"/>
        <v>0.1525</v>
      </c>
      <c r="AT3467" t="e">
        <f t="shared" si="1795"/>
        <v>#N/A</v>
      </c>
      <c r="AU3467" s="43" t="e">
        <f t="shared" si="1810"/>
        <v>#N/A</v>
      </c>
      <c r="AV3467" s="43">
        <f t="shared" si="1796"/>
        <v>41362</v>
      </c>
      <c r="AW3467" s="45" t="e">
        <f t="shared" si="1811"/>
        <v>#N/A</v>
      </c>
      <c r="AX3467" s="45" t="e">
        <f t="shared" si="1812"/>
        <v>#N/A</v>
      </c>
      <c r="AY3467" s="47" t="e">
        <f t="shared" si="1813"/>
        <v>#VALUE!</v>
      </c>
      <c r="AZ3467" s="47" t="e">
        <f t="shared" si="1814"/>
        <v>#VALUE!</v>
      </c>
      <c r="BA3467" s="43"/>
      <c r="BC3467" s="2">
        <v>41211</v>
      </c>
      <c r="BD3467" t="str">
        <v>912828MP</v>
      </c>
      <c r="BE3467">
        <v>-2.4514999999999998</v>
      </c>
      <c r="BF3467">
        <v>0.33311000000000002</v>
      </c>
      <c r="BG3467">
        <v>0.87370000000000003</v>
      </c>
      <c r="BH3467">
        <v>131.34375</v>
      </c>
      <c r="BI3467">
        <f>VLOOKUP(BD3467,工作表1!$K$3:$L$1000,2,FALSE)</f>
        <v>3.625</v>
      </c>
      <c r="BJ3467" t="str">
        <f>VLOOKUP(BD3467,工作表1!$K$3:$M$1000,3,FALSE)</f>
        <v>2020/2/15</v>
      </c>
      <c r="BK3467">
        <f t="shared" si="1797"/>
        <v>0.153</v>
      </c>
      <c r="BL3467">
        <f t="shared" si="1798"/>
        <v>3.472</v>
      </c>
      <c r="BM3467" s="43">
        <f t="shared" si="1815"/>
        <v>41320</v>
      </c>
      <c r="BN3467" s="43">
        <f t="shared" si="1799"/>
        <v>41453</v>
      </c>
      <c r="BO3467" s="45">
        <f t="shared" si="1816"/>
        <v>0.74864130434782605</v>
      </c>
      <c r="BP3467" s="45">
        <f t="shared" si="1817"/>
        <v>3.1421344550327577</v>
      </c>
      <c r="BQ3467" s="47">
        <f t="shared" si="1818"/>
        <v>116.88185934409064</v>
      </c>
      <c r="BR3467" s="47">
        <f t="shared" si="1819"/>
        <v>130.474707896642</v>
      </c>
    </row>
    <row r="3468" spans="6:70" x14ac:dyDescent="0.25">
      <c r="F3468" s="2">
        <v>41327</v>
      </c>
      <c r="G3468">
        <v>0.14299999999999999</v>
      </c>
      <c r="H3468" s="43">
        <v>41381</v>
      </c>
      <c r="I3468">
        <v>1.1180000000000001</v>
      </c>
      <c r="L3468" s="2">
        <v>41211</v>
      </c>
      <c r="M3468" t="str">
        <v>912828LJ</v>
      </c>
      <c r="N3468">
        <v>-0.2462</v>
      </c>
      <c r="O3468">
        <v>0.29308000000000001</v>
      </c>
      <c r="P3468">
        <v>0.87370000000000003</v>
      </c>
      <c r="Q3468">
        <v>132.78125</v>
      </c>
      <c r="R3468">
        <f>VLOOKUP(M3468,工作表1!$A$3:$B$1000,2,FALSE)</f>
        <v>3.625</v>
      </c>
      <c r="S3468" t="str">
        <f>VLOOKUP(M3468,工作表1!$A$3:$C$1000,3,FALSE)</f>
        <v>2019/8/15</v>
      </c>
      <c r="T3468">
        <f t="shared" si="1789"/>
        <v>0.153</v>
      </c>
      <c r="U3468">
        <f t="shared" si="1788"/>
        <v>3.472</v>
      </c>
      <c r="V3468" s="43">
        <f t="shared" si="1800"/>
        <v>41320</v>
      </c>
      <c r="W3468" s="43">
        <f t="shared" si="1790"/>
        <v>41274</v>
      </c>
      <c r="X3468" s="45">
        <f t="shared" si="1801"/>
        <v>0.74864130434782605</v>
      </c>
      <c r="Y3468" s="45">
        <f t="shared" si="1802"/>
        <v>1.3643947290053604</v>
      </c>
      <c r="Z3468" s="47">
        <f t="shared" si="1803"/>
        <v>116.56369806554957</v>
      </c>
      <c r="AA3468" s="47">
        <f t="shared" si="1804"/>
        <v>132.56405412950306</v>
      </c>
      <c r="AB3468" s="45">
        <f t="shared" si="1805"/>
        <v>1.1660999999999999</v>
      </c>
      <c r="AC3468" s="2" t="str">
        <f t="shared" si="1791"/>
        <v>TY1</v>
      </c>
      <c r="AD3468">
        <f t="shared" si="1792"/>
        <v>132.78125</v>
      </c>
      <c r="AE3468">
        <f t="shared" si="1793"/>
        <v>132.1875</v>
      </c>
      <c r="AF3468" s="49">
        <f t="shared" si="1787"/>
        <v>0.59375</v>
      </c>
      <c r="AG3468" s="3">
        <f t="shared" si="1806"/>
        <v>132.56405412950306</v>
      </c>
      <c r="AH3468">
        <f t="shared" si="1807"/>
        <v>131.60269953213538</v>
      </c>
      <c r="AI3468" s="51">
        <f t="shared" si="1808"/>
        <v>0.9613545973676878</v>
      </c>
      <c r="AJ3468" s="52">
        <f t="shared" si="1809"/>
        <v>0.3676045973676878</v>
      </c>
      <c r="AK3468" s="2">
        <v>41211</v>
      </c>
      <c r="AL3468" t="str">
        <v>912828LY</v>
      </c>
      <c r="AM3468">
        <v>0.71409999999999996</v>
      </c>
      <c r="AN3468">
        <v>0.18814</v>
      </c>
      <c r="AO3468">
        <v>0.86040000000000005</v>
      </c>
      <c r="AP3468">
        <v>132.1875</v>
      </c>
      <c r="AQ3468">
        <f>VLOOKUP(AL3468,工作表1!$F$3:$G$1000,2,FALSE)</f>
        <v>3.375</v>
      </c>
      <c r="AR3468" t="str">
        <f>VLOOKUP(AL3468,工作表1!$F$3:$H$1000,3,FALSE)</f>
        <v>2019/11/15</v>
      </c>
      <c r="AS3468">
        <f t="shared" si="1794"/>
        <v>0.153</v>
      </c>
      <c r="AT3468">
        <f t="shared" si="1795"/>
        <v>3.222</v>
      </c>
      <c r="AU3468" s="43">
        <f t="shared" si="1810"/>
        <v>41228</v>
      </c>
      <c r="AV3468" s="43">
        <f t="shared" si="1796"/>
        <v>41362</v>
      </c>
      <c r="AW3468" s="45">
        <f t="shared" si="1811"/>
        <v>1.5407608695652173</v>
      </c>
      <c r="AX3468" s="45">
        <f t="shared" si="1812"/>
        <v>2.9277471709350804</v>
      </c>
      <c r="AY3468" s="47">
        <f t="shared" si="1813"/>
        <v>115.0272948692301</v>
      </c>
      <c r="AZ3468" s="47">
        <f t="shared" si="1814"/>
        <v>131.60269953213538</v>
      </c>
      <c r="BA3468" s="43"/>
      <c r="BC3468" s="2">
        <v>41208</v>
      </c>
      <c r="BD3468" t="str">
        <v>912828MP</v>
      </c>
      <c r="BE3468">
        <v>-2.6362000000000001</v>
      </c>
      <c r="BF3468">
        <v>0.34023999999999999</v>
      </c>
      <c r="BG3468">
        <v>0.87370000000000003</v>
      </c>
      <c r="BH3468">
        <v>131.125</v>
      </c>
      <c r="BI3468">
        <f>VLOOKUP(BD3468,工作表1!$K$3:$L$1000,2,FALSE)</f>
        <v>3.625</v>
      </c>
      <c r="BJ3468" t="str">
        <f>VLOOKUP(BD3468,工作表1!$K$3:$M$1000,3,FALSE)</f>
        <v>2020/2/15</v>
      </c>
      <c r="BK3468">
        <f t="shared" si="1797"/>
        <v>0.1515</v>
      </c>
      <c r="BL3468">
        <f t="shared" si="1798"/>
        <v>3.4735</v>
      </c>
      <c r="BM3468" s="43">
        <f t="shared" si="1815"/>
        <v>41320</v>
      </c>
      <c r="BN3468" s="43">
        <f t="shared" si="1799"/>
        <v>41453</v>
      </c>
      <c r="BO3468" s="45">
        <f t="shared" si="1816"/>
        <v>0.73879076086956519</v>
      </c>
      <c r="BP3468" s="45">
        <f t="shared" si="1817"/>
        <v>3.1422154184038122</v>
      </c>
      <c r="BQ3468" s="47">
        <f t="shared" si="1818"/>
        <v>116.69430833368871</v>
      </c>
      <c r="BR3468" s="47">
        <f t="shared" si="1819"/>
        <v>130.24518415659341</v>
      </c>
    </row>
    <row r="3469" spans="6:70" x14ac:dyDescent="0.25">
      <c r="F3469" s="2">
        <v>41326</v>
      </c>
      <c r="G3469">
        <v>0.14380000000000001</v>
      </c>
      <c r="H3469" s="43">
        <v>41380</v>
      </c>
      <c r="I3469">
        <v>1.139</v>
      </c>
      <c r="L3469" s="2">
        <v>41208</v>
      </c>
      <c r="M3469" t="str">
        <v>912828LJ</v>
      </c>
      <c r="N3469">
        <v>0.61160000000000003</v>
      </c>
      <c r="O3469">
        <v>0.16678000000000001</v>
      </c>
      <c r="P3469">
        <v>0.87370000000000003</v>
      </c>
      <c r="Q3469">
        <v>132.5625</v>
      </c>
      <c r="R3469">
        <f>VLOOKUP(M3469,工作表1!$A$3:$B$1000,2,FALSE)</f>
        <v>3.625</v>
      </c>
      <c r="S3469" t="str">
        <f>VLOOKUP(M3469,工作表1!$A$3:$C$1000,3,FALSE)</f>
        <v>2019/8/15</v>
      </c>
      <c r="T3469">
        <f t="shared" si="1789"/>
        <v>0.1515</v>
      </c>
      <c r="U3469">
        <f t="shared" si="1788"/>
        <v>3.4735</v>
      </c>
      <c r="V3469" s="43">
        <f t="shared" si="1800"/>
        <v>41320</v>
      </c>
      <c r="W3469" s="43">
        <f t="shared" si="1790"/>
        <v>41274</v>
      </c>
      <c r="X3469" s="45">
        <f t="shared" si="1801"/>
        <v>0.73879076086956519</v>
      </c>
      <c r="Y3469" s="45">
        <f t="shared" si="1802"/>
        <v>1.3644756923764145</v>
      </c>
      <c r="Z3469" s="47">
        <f t="shared" si="1803"/>
        <v>116.4091789072973</v>
      </c>
      <c r="AA3469" s="47">
        <f t="shared" si="1804"/>
        <v>132.3731908970463</v>
      </c>
      <c r="AB3469" s="45">
        <f t="shared" si="1805"/>
        <v>1.1893</v>
      </c>
      <c r="AC3469" s="2" t="str">
        <f t="shared" si="1791"/>
        <v>TY1</v>
      </c>
      <c r="AD3469">
        <f t="shared" si="1792"/>
        <v>132.5625</v>
      </c>
      <c r="AE3469">
        <f t="shared" si="1793"/>
        <v>131.96875</v>
      </c>
      <c r="AF3469" s="49">
        <f t="shared" si="1787"/>
        <v>0.59375</v>
      </c>
      <c r="AG3469" s="3">
        <f t="shared" si="1806"/>
        <v>132.3731908970463</v>
      </c>
      <c r="AH3469">
        <f t="shared" si="1807"/>
        <v>131.38879810246533</v>
      </c>
      <c r="AI3469" s="51">
        <f t="shared" si="1808"/>
        <v>0.98439279458096962</v>
      </c>
      <c r="AJ3469" s="52">
        <f t="shared" si="1809"/>
        <v>0.39064279458096962</v>
      </c>
      <c r="AK3469" s="2">
        <v>41208</v>
      </c>
      <c r="AL3469" t="str">
        <v>912828LY</v>
      </c>
      <c r="AM3469">
        <v>0.96209999999999996</v>
      </c>
      <c r="AN3469">
        <v>0.17219000000000001</v>
      </c>
      <c r="AO3469">
        <v>0.86040000000000005</v>
      </c>
      <c r="AP3469">
        <v>131.96875</v>
      </c>
      <c r="AQ3469">
        <f>VLOOKUP(AL3469,工作表1!$F$3:$G$1000,2,FALSE)</f>
        <v>3.375</v>
      </c>
      <c r="AR3469" t="str">
        <f>VLOOKUP(AL3469,工作表1!$F$3:$H$1000,3,FALSE)</f>
        <v>2019/11/15</v>
      </c>
      <c r="AS3469">
        <f t="shared" si="1794"/>
        <v>0.1515</v>
      </c>
      <c r="AT3469">
        <f t="shared" si="1795"/>
        <v>3.2235</v>
      </c>
      <c r="AU3469" s="43">
        <f t="shared" si="1810"/>
        <v>41228</v>
      </c>
      <c r="AV3469" s="43">
        <f t="shared" si="1796"/>
        <v>41362</v>
      </c>
      <c r="AW3469" s="45">
        <f t="shared" si="1811"/>
        <v>1.5315896739130435</v>
      </c>
      <c r="AX3469" s="45">
        <f t="shared" si="1812"/>
        <v>2.9278225506253723</v>
      </c>
      <c r="AY3469" s="47">
        <f t="shared" si="1813"/>
        <v>114.85585879375385</v>
      </c>
      <c r="AZ3469" s="47">
        <f t="shared" si="1814"/>
        <v>131.38879810246533</v>
      </c>
      <c r="BA3469" s="43"/>
      <c r="BC3469" s="2">
        <v>41207</v>
      </c>
      <c r="BD3469" t="str">
        <v>912828MP</v>
      </c>
      <c r="BE3469">
        <v>-3.1926000000000001</v>
      </c>
      <c r="BF3469">
        <v>0.36656</v>
      </c>
      <c r="BG3469">
        <v>0.87370000000000003</v>
      </c>
      <c r="BH3469">
        <v>130.4375</v>
      </c>
      <c r="BI3469">
        <f>VLOOKUP(BD3469,工作表1!$K$3:$L$1000,2,FALSE)</f>
        <v>3.625</v>
      </c>
      <c r="BJ3469" t="str">
        <f>VLOOKUP(BD3469,工作表1!$K$3:$M$1000,3,FALSE)</f>
        <v>2020/2/15</v>
      </c>
      <c r="BK3469">
        <f t="shared" si="1797"/>
        <v>0.158</v>
      </c>
      <c r="BL3469">
        <f t="shared" si="1798"/>
        <v>3.4670000000000001</v>
      </c>
      <c r="BM3469" s="43">
        <f t="shared" si="1815"/>
        <v>41320</v>
      </c>
      <c r="BN3469" s="43">
        <f t="shared" si="1799"/>
        <v>41453</v>
      </c>
      <c r="BO3469" s="45">
        <f t="shared" si="1816"/>
        <v>0.70923913043478259</v>
      </c>
      <c r="BP3469" s="45">
        <f t="shared" si="1817"/>
        <v>3.1424583085169746</v>
      </c>
      <c r="BQ3469" s="47">
        <f t="shared" si="1818"/>
        <v>116.1026799133589</v>
      </c>
      <c r="BR3469" s="47">
        <f t="shared" si="1819"/>
        <v>129.53195999148602</v>
      </c>
    </row>
    <row r="3470" spans="6:70" x14ac:dyDescent="0.25">
      <c r="F3470" s="2">
        <v>41325</v>
      </c>
      <c r="G3470">
        <v>0.14360000000000001</v>
      </c>
      <c r="H3470" s="43">
        <v>41379</v>
      </c>
      <c r="I3470">
        <v>1.1015999999999999</v>
      </c>
      <c r="L3470" s="2">
        <v>41207</v>
      </c>
      <c r="M3470" t="str">
        <v>912828LJ</v>
      </c>
      <c r="N3470">
        <v>0.53900000000000003</v>
      </c>
      <c r="O3470">
        <v>0.17430999999999999</v>
      </c>
      <c r="P3470">
        <v>0.87370000000000003</v>
      </c>
      <c r="Q3470">
        <v>131.90625</v>
      </c>
      <c r="R3470">
        <f>VLOOKUP(M3470,工作表1!$A$3:$B$1000,2,FALSE)</f>
        <v>3.625</v>
      </c>
      <c r="S3470" t="str">
        <f>VLOOKUP(M3470,工作表1!$A$3:$C$1000,3,FALSE)</f>
        <v>2019/8/15</v>
      </c>
      <c r="T3470">
        <f t="shared" si="1789"/>
        <v>0.158</v>
      </c>
      <c r="U3470">
        <f t="shared" si="1788"/>
        <v>3.4670000000000001</v>
      </c>
      <c r="V3470" s="43">
        <f t="shared" si="1800"/>
        <v>41320</v>
      </c>
      <c r="W3470" s="43">
        <f t="shared" si="1790"/>
        <v>41274</v>
      </c>
      <c r="X3470" s="45">
        <f t="shared" si="1801"/>
        <v>0.70923913043478259</v>
      </c>
      <c r="Y3470" s="45">
        <f t="shared" si="1802"/>
        <v>1.3647185824895771</v>
      </c>
      <c r="Z3470" s="47">
        <f t="shared" si="1803"/>
        <v>115.86358821460071</v>
      </c>
      <c r="AA3470" s="47">
        <f t="shared" si="1804"/>
        <v>131.70896041763055</v>
      </c>
      <c r="AB3470" s="45">
        <f t="shared" si="1805"/>
        <v>1.2598</v>
      </c>
      <c r="AC3470" s="2" t="str">
        <f t="shared" si="1791"/>
        <v>TY1</v>
      </c>
      <c r="AD3470">
        <f t="shared" si="1792"/>
        <v>131.90625</v>
      </c>
      <c r="AE3470">
        <f t="shared" si="1793"/>
        <v>131.28125</v>
      </c>
      <c r="AF3470" s="49">
        <f t="shared" si="1787"/>
        <v>0.625</v>
      </c>
      <c r="AG3470" s="3">
        <f t="shared" si="1806"/>
        <v>131.70896041763055</v>
      </c>
      <c r="AH3470">
        <f t="shared" si="1807"/>
        <v>130.69815859315801</v>
      </c>
      <c r="AI3470" s="51">
        <f t="shared" si="1808"/>
        <v>1.0108018244725372</v>
      </c>
      <c r="AJ3470" s="52">
        <f t="shared" si="1809"/>
        <v>0.38580182447253719</v>
      </c>
      <c r="AK3470" s="2">
        <v>41207</v>
      </c>
      <c r="AL3470" t="str">
        <v>912828LY</v>
      </c>
      <c r="AM3470">
        <v>1.1423000000000001</v>
      </c>
      <c r="AN3470">
        <v>0.16653999999999999</v>
      </c>
      <c r="AO3470">
        <v>0.86040000000000005</v>
      </c>
      <c r="AP3470">
        <v>131.28125</v>
      </c>
      <c r="AQ3470">
        <f>VLOOKUP(AL3470,工作表1!$F$3:$G$1000,2,FALSE)</f>
        <v>3.375</v>
      </c>
      <c r="AR3470" t="str">
        <f>VLOOKUP(AL3470,工作表1!$F$3:$H$1000,3,FALSE)</f>
        <v>2019/11/15</v>
      </c>
      <c r="AS3470">
        <f t="shared" si="1794"/>
        <v>0.158</v>
      </c>
      <c r="AT3470">
        <f t="shared" si="1795"/>
        <v>3.2170000000000001</v>
      </c>
      <c r="AU3470" s="43">
        <f t="shared" si="1810"/>
        <v>41228</v>
      </c>
      <c r="AV3470" s="43">
        <f t="shared" si="1796"/>
        <v>41362</v>
      </c>
      <c r="AW3470" s="45">
        <f t="shared" si="1811"/>
        <v>1.5040760869565217</v>
      </c>
      <c r="AX3470" s="45">
        <f t="shared" si="1812"/>
        <v>2.9280486896962477</v>
      </c>
      <c r="AY3470" s="47">
        <f t="shared" si="1813"/>
        <v>114.29479114822591</v>
      </c>
      <c r="AZ3470" s="47">
        <f t="shared" si="1814"/>
        <v>130.69815859315801</v>
      </c>
      <c r="BA3470" s="43"/>
      <c r="BC3470" s="2">
        <v>41206</v>
      </c>
      <c r="BD3470" t="str">
        <v>912828MP</v>
      </c>
      <c r="BE3470">
        <v>-2.3109000000000002</v>
      </c>
      <c r="BF3470">
        <v>0.33587</v>
      </c>
      <c r="BG3470">
        <v>0.87370000000000003</v>
      </c>
      <c r="BH3470">
        <v>130.9375</v>
      </c>
      <c r="BI3470">
        <f>VLOOKUP(BD3470,工作表1!$K$3:$L$1000,2,FALSE)</f>
        <v>3.625</v>
      </c>
      <c r="BJ3470" t="str">
        <f>VLOOKUP(BD3470,工作表1!$K$3:$M$1000,3,FALSE)</f>
        <v>2020/2/15</v>
      </c>
      <c r="BK3470">
        <f t="shared" si="1797"/>
        <v>0.14799999999999999</v>
      </c>
      <c r="BL3470">
        <f t="shared" si="1798"/>
        <v>3.4769999999999999</v>
      </c>
      <c r="BM3470" s="43">
        <f t="shared" si="1815"/>
        <v>41320</v>
      </c>
      <c r="BN3470" s="43">
        <f t="shared" si="1799"/>
        <v>41453</v>
      </c>
      <c r="BO3470" s="45">
        <f t="shared" si="1816"/>
        <v>0.69938858695652173</v>
      </c>
      <c r="BP3470" s="45">
        <f t="shared" si="1817"/>
        <v>3.1425392718880287</v>
      </c>
      <c r="BQ3470" s="47">
        <f t="shared" si="1818"/>
        <v>116.57190550250471</v>
      </c>
      <c r="BR3470" s="47">
        <f t="shared" si="1819"/>
        <v>130.04750376710254</v>
      </c>
    </row>
    <row r="3471" spans="6:70" x14ac:dyDescent="0.25">
      <c r="F3471" s="2">
        <v>41324</v>
      </c>
      <c r="G3471">
        <v>0.14449999999999999</v>
      </c>
      <c r="H3471" s="43">
        <v>41376</v>
      </c>
      <c r="I3471">
        <v>1.1296999999999999</v>
      </c>
      <c r="L3471" s="2">
        <v>41206</v>
      </c>
      <c r="M3471" t="str">
        <v>912828LJ</v>
      </c>
      <c r="N3471">
        <v>1.1244000000000001</v>
      </c>
      <c r="O3471">
        <v>8.7940000000000004E-2</v>
      </c>
      <c r="P3471">
        <v>0.87370000000000003</v>
      </c>
      <c r="Q3471">
        <v>132.375</v>
      </c>
      <c r="R3471">
        <f>VLOOKUP(M3471,工作表1!$A$3:$B$1000,2,FALSE)</f>
        <v>3.625</v>
      </c>
      <c r="S3471" t="str">
        <f>VLOOKUP(M3471,工作表1!$A$3:$C$1000,3,FALSE)</f>
        <v>2019/8/15</v>
      </c>
      <c r="T3471">
        <f t="shared" si="1789"/>
        <v>0.14799999999999999</v>
      </c>
      <c r="U3471">
        <f t="shared" si="1788"/>
        <v>3.4769999999999999</v>
      </c>
      <c r="V3471" s="43">
        <f t="shared" si="1800"/>
        <v>41320</v>
      </c>
      <c r="W3471" s="43">
        <f t="shared" si="1790"/>
        <v>41274</v>
      </c>
      <c r="X3471" s="45">
        <f t="shared" si="1801"/>
        <v>0.69938858695652173</v>
      </c>
      <c r="Y3471" s="45">
        <f t="shared" si="1802"/>
        <v>1.3647995458606315</v>
      </c>
      <c r="Z3471" s="47">
        <f t="shared" si="1803"/>
        <v>116.30172772574775</v>
      </c>
      <c r="AA3471" s="47">
        <f t="shared" si="1804"/>
        <v>132.19461538040909</v>
      </c>
      <c r="AB3471" s="45">
        <f t="shared" si="1805"/>
        <v>1.2097</v>
      </c>
      <c r="AC3471" s="2" t="str">
        <f t="shared" si="1791"/>
        <v>TY1</v>
      </c>
      <c r="AD3471">
        <f t="shared" si="1792"/>
        <v>132.375</v>
      </c>
      <c r="AE3471">
        <f t="shared" si="1793"/>
        <v>131.78125</v>
      </c>
      <c r="AF3471" s="49">
        <f t="shared" si="1787"/>
        <v>0.59375</v>
      </c>
      <c r="AG3471" s="3">
        <f t="shared" si="1806"/>
        <v>132.19461538040909</v>
      </c>
      <c r="AH3471">
        <f t="shared" si="1807"/>
        <v>131.20652980734044</v>
      </c>
      <c r="AI3471" s="51">
        <f t="shared" si="1808"/>
        <v>0.98808557306864486</v>
      </c>
      <c r="AJ3471" s="52">
        <f t="shared" si="1809"/>
        <v>0.39433557306864486</v>
      </c>
      <c r="AK3471" s="2">
        <v>41206</v>
      </c>
      <c r="AL3471" t="str">
        <v>912828LY</v>
      </c>
      <c r="AM3471">
        <v>1.7002999999999999</v>
      </c>
      <c r="AN3471">
        <v>0.13678999999999999</v>
      </c>
      <c r="AO3471">
        <v>0.86040000000000005</v>
      </c>
      <c r="AP3471">
        <v>131.78125</v>
      </c>
      <c r="AQ3471">
        <f>VLOOKUP(AL3471,工作表1!$F$3:$G$1000,2,FALSE)</f>
        <v>3.375</v>
      </c>
      <c r="AR3471" t="str">
        <f>VLOOKUP(AL3471,工作表1!$F$3:$H$1000,3,FALSE)</f>
        <v>2019/11/15</v>
      </c>
      <c r="AS3471">
        <f t="shared" si="1794"/>
        <v>0.14799999999999999</v>
      </c>
      <c r="AT3471">
        <f t="shared" si="1795"/>
        <v>3.2269999999999999</v>
      </c>
      <c r="AU3471" s="43">
        <f t="shared" si="1810"/>
        <v>41228</v>
      </c>
      <c r="AV3471" s="43">
        <f t="shared" si="1796"/>
        <v>41362</v>
      </c>
      <c r="AW3471" s="45">
        <f t="shared" si="1811"/>
        <v>1.4949048913043479</v>
      </c>
      <c r="AX3471" s="45">
        <f t="shared" si="1812"/>
        <v>2.9281240693865396</v>
      </c>
      <c r="AY3471" s="47">
        <f t="shared" si="1813"/>
        <v>114.74846095552034</v>
      </c>
      <c r="AZ3471" s="47">
        <f t="shared" si="1814"/>
        <v>131.20652980734044</v>
      </c>
      <c r="BA3471" s="43"/>
      <c r="BC3471" s="2">
        <v>41205</v>
      </c>
      <c r="BD3471" t="str">
        <v>912828MP</v>
      </c>
      <c r="BE3471">
        <v>-3.0379999999999998</v>
      </c>
      <c r="BF3471">
        <v>0.36398000000000003</v>
      </c>
      <c r="BG3471">
        <v>0.87370000000000003</v>
      </c>
      <c r="BH3471">
        <v>130.953125</v>
      </c>
      <c r="BI3471">
        <f>VLOOKUP(BD3471,工作表1!$K$3:$L$1000,2,FALSE)</f>
        <v>3.625</v>
      </c>
      <c r="BJ3471" t="str">
        <f>VLOOKUP(BD3471,工作表1!$K$3:$M$1000,3,FALSE)</f>
        <v>2020/2/15</v>
      </c>
      <c r="BK3471">
        <f t="shared" si="1797"/>
        <v>0.14249999999999999</v>
      </c>
      <c r="BL3471">
        <f t="shared" si="1798"/>
        <v>3.4824999999999999</v>
      </c>
      <c r="BM3471" s="43">
        <f t="shared" si="1815"/>
        <v>41320</v>
      </c>
      <c r="BN3471" s="43">
        <f t="shared" si="1799"/>
        <v>41453</v>
      </c>
      <c r="BO3471" s="45">
        <f t="shared" si="1816"/>
        <v>0.68953804347826086</v>
      </c>
      <c r="BP3471" s="45">
        <f t="shared" si="1817"/>
        <v>3.1426202352590829</v>
      </c>
      <c r="BQ3471" s="47">
        <f t="shared" si="1818"/>
        <v>116.5716192184744</v>
      </c>
      <c r="BR3471" s="47">
        <f t="shared" si="1819"/>
        <v>130.02913438175801</v>
      </c>
    </row>
    <row r="3472" spans="6:70" x14ac:dyDescent="0.25">
      <c r="F3472" s="2">
        <v>41323</v>
      </c>
      <c r="G3472">
        <v>0.14399999999999999</v>
      </c>
      <c r="H3472" s="43">
        <v>41375</v>
      </c>
      <c r="I3472">
        <v>1.1836</v>
      </c>
      <c r="L3472" s="2">
        <v>41205</v>
      </c>
      <c r="M3472" t="str">
        <v>912828LJ</v>
      </c>
      <c r="N3472">
        <v>0.33160000000000001</v>
      </c>
      <c r="O3472">
        <v>0.20197000000000001</v>
      </c>
      <c r="P3472">
        <v>0.87370000000000003</v>
      </c>
      <c r="Q3472">
        <v>132.375</v>
      </c>
      <c r="R3472">
        <f>VLOOKUP(M3472,工作表1!$A$3:$B$1000,2,FALSE)</f>
        <v>3.625</v>
      </c>
      <c r="S3472" t="str">
        <f>VLOOKUP(M3472,工作表1!$A$3:$C$1000,3,FALSE)</f>
        <v>2019/8/15</v>
      </c>
      <c r="T3472">
        <f t="shared" si="1789"/>
        <v>0.14249999999999999</v>
      </c>
      <c r="U3472">
        <f t="shared" si="1788"/>
        <v>3.4824999999999999</v>
      </c>
      <c r="V3472" s="43">
        <f t="shared" si="1800"/>
        <v>41320</v>
      </c>
      <c r="W3472" s="43">
        <f t="shared" si="1790"/>
        <v>41274</v>
      </c>
      <c r="X3472" s="45">
        <f t="shared" si="1801"/>
        <v>0.68953804347826086</v>
      </c>
      <c r="Y3472" s="45">
        <f t="shared" si="1802"/>
        <v>1.3648805092316856</v>
      </c>
      <c r="Z3472" s="47">
        <f t="shared" si="1803"/>
        <v>116.28544161672737</v>
      </c>
      <c r="AA3472" s="47">
        <f t="shared" si="1804"/>
        <v>132.1610633204991</v>
      </c>
      <c r="AB3472" s="45">
        <f t="shared" si="1805"/>
        <v>1.1907000000000001</v>
      </c>
      <c r="AC3472" s="2" t="str">
        <f t="shared" si="1791"/>
        <v>TY1</v>
      </c>
      <c r="AD3472">
        <f t="shared" si="1792"/>
        <v>132.375</v>
      </c>
      <c r="AE3472">
        <f t="shared" si="1793"/>
        <v>131.796875</v>
      </c>
      <c r="AF3472" s="49">
        <f t="shared" si="1787"/>
        <v>0.578125</v>
      </c>
      <c r="AG3472" s="3">
        <f t="shared" si="1806"/>
        <v>132.1610633204991</v>
      </c>
      <c r="AH3472">
        <f t="shared" si="1807"/>
        <v>131.18908076327941</v>
      </c>
      <c r="AI3472" s="51">
        <f t="shared" si="1808"/>
        <v>0.97198255721968962</v>
      </c>
      <c r="AJ3472" s="52">
        <f t="shared" si="1809"/>
        <v>0.39385755721968962</v>
      </c>
      <c r="AK3472" s="2">
        <v>41205</v>
      </c>
      <c r="AL3472" t="str">
        <v>912828LY</v>
      </c>
      <c r="AM3472">
        <v>1.0016</v>
      </c>
      <c r="AN3472">
        <v>0.18167</v>
      </c>
      <c r="AO3472">
        <v>0.86040000000000005</v>
      </c>
      <c r="AP3472">
        <v>131.796875</v>
      </c>
      <c r="AQ3472">
        <f>VLOOKUP(AL3472,工作表1!$F$3:$G$1000,2,FALSE)</f>
        <v>3.375</v>
      </c>
      <c r="AR3472" t="str">
        <f>VLOOKUP(AL3472,工作表1!$F$3:$H$1000,3,FALSE)</f>
        <v>2019/11/15</v>
      </c>
      <c r="AS3472">
        <f t="shared" si="1794"/>
        <v>0.14249999999999999</v>
      </c>
      <c r="AT3472">
        <f t="shared" si="1795"/>
        <v>3.2324999999999999</v>
      </c>
      <c r="AU3472" s="43">
        <f t="shared" si="1810"/>
        <v>41228</v>
      </c>
      <c r="AV3472" s="43">
        <f t="shared" si="1796"/>
        <v>41362</v>
      </c>
      <c r="AW3472" s="45">
        <f t="shared" si="1811"/>
        <v>1.4857336956521741</v>
      </c>
      <c r="AX3472" s="45">
        <f t="shared" si="1812"/>
        <v>2.9281994490768319</v>
      </c>
      <c r="AY3472" s="47">
        <f t="shared" si="1813"/>
        <v>114.74782056817766</v>
      </c>
      <c r="AZ3472" s="47">
        <f t="shared" si="1814"/>
        <v>131.18908076327941</v>
      </c>
      <c r="BA3472" s="43"/>
      <c r="BC3472" s="2">
        <v>41204</v>
      </c>
      <c r="BD3472" t="str">
        <v>912828MP</v>
      </c>
      <c r="BE3472">
        <v>-2.9775</v>
      </c>
      <c r="BF3472">
        <v>0.36138999999999999</v>
      </c>
      <c r="BG3472">
        <v>0.87370000000000003</v>
      </c>
      <c r="BH3472">
        <v>130.671875</v>
      </c>
      <c r="BI3472">
        <f>VLOOKUP(BD3472,工作表1!$K$3:$L$1000,2,FALSE)</f>
        <v>3.625</v>
      </c>
      <c r="BJ3472" t="str">
        <f>VLOOKUP(BD3472,工作表1!$K$3:$M$1000,3,FALSE)</f>
        <v>2020/2/15</v>
      </c>
      <c r="BK3472">
        <f t="shared" si="1797"/>
        <v>0.14249999999999999</v>
      </c>
      <c r="BL3472">
        <f t="shared" si="1798"/>
        <v>3.4824999999999999</v>
      </c>
      <c r="BM3472" s="43">
        <f t="shared" si="1815"/>
        <v>41320</v>
      </c>
      <c r="BN3472" s="43">
        <f t="shared" si="1799"/>
        <v>41453</v>
      </c>
      <c r="BO3472" s="45">
        <f t="shared" si="1816"/>
        <v>0.6796875</v>
      </c>
      <c r="BP3472" s="45">
        <f t="shared" si="1817"/>
        <v>3.142701198630137</v>
      </c>
      <c r="BQ3472" s="47">
        <f t="shared" si="1818"/>
        <v>116.33501528206126</v>
      </c>
      <c r="BR3472" s="47">
        <f t="shared" si="1819"/>
        <v>129.74458745372206</v>
      </c>
    </row>
    <row r="3473" spans="6:70" x14ac:dyDescent="0.25">
      <c r="F3473" s="2">
        <v>41320</v>
      </c>
      <c r="G3473">
        <v>0.14299999999999999</v>
      </c>
      <c r="H3473" s="43">
        <v>41374</v>
      </c>
      <c r="I3473">
        <v>1.1976</v>
      </c>
      <c r="L3473" s="2">
        <v>41204</v>
      </c>
      <c r="M3473" t="str">
        <v>912828LJ</v>
      </c>
      <c r="N3473">
        <v>0.46489999999999998</v>
      </c>
      <c r="O3473">
        <v>0.18390000000000001</v>
      </c>
      <c r="P3473">
        <v>0.87370000000000003</v>
      </c>
      <c r="Q3473">
        <v>132.109375</v>
      </c>
      <c r="R3473">
        <f>VLOOKUP(M3473,工作表1!$A$3:$B$1000,2,FALSE)</f>
        <v>3.625</v>
      </c>
      <c r="S3473" t="str">
        <f>VLOOKUP(M3473,工作表1!$A$3:$C$1000,3,FALSE)</f>
        <v>2019/8/15</v>
      </c>
      <c r="T3473">
        <f t="shared" si="1789"/>
        <v>0.14249999999999999</v>
      </c>
      <c r="U3473">
        <f t="shared" si="1788"/>
        <v>3.4824999999999999</v>
      </c>
      <c r="V3473" s="43">
        <f t="shared" si="1800"/>
        <v>41320</v>
      </c>
      <c r="W3473" s="43">
        <f t="shared" si="1790"/>
        <v>41274</v>
      </c>
      <c r="X3473" s="45">
        <f t="shared" si="1801"/>
        <v>0.6796875</v>
      </c>
      <c r="Y3473" s="45">
        <f t="shared" si="1802"/>
        <v>1.3649614726027397</v>
      </c>
      <c r="Z3473" s="47">
        <f t="shared" si="1803"/>
        <v>116.06569958238151</v>
      </c>
      <c r="AA3473" s="47">
        <f t="shared" si="1804"/>
        <v>131.89581581110488</v>
      </c>
      <c r="AB3473" s="45">
        <f t="shared" si="1805"/>
        <v>1.2427999999999999</v>
      </c>
      <c r="AC3473" s="2" t="str">
        <f t="shared" si="1791"/>
        <v>TY1</v>
      </c>
      <c r="AD3473">
        <f t="shared" si="1792"/>
        <v>132.109375</v>
      </c>
      <c r="AE3473">
        <f t="shared" si="1793"/>
        <v>131.515625</v>
      </c>
      <c r="AF3473" s="49">
        <f t="shared" ref="AF3473:AF3536" si="1820">AD3473-AE3473</f>
        <v>0.59375</v>
      </c>
      <c r="AG3473" s="3">
        <f t="shared" si="1806"/>
        <v>131.89581581110488</v>
      </c>
      <c r="AH3473">
        <f t="shared" si="1807"/>
        <v>130.90140021753965</v>
      </c>
      <c r="AI3473" s="51">
        <f t="shared" si="1808"/>
        <v>0.99441559356523612</v>
      </c>
      <c r="AJ3473" s="52">
        <f t="shared" si="1809"/>
        <v>0.40066559356523612</v>
      </c>
      <c r="AK3473" s="2">
        <v>41204</v>
      </c>
      <c r="AL3473" t="str">
        <v>912828LY</v>
      </c>
      <c r="AM3473">
        <v>0.96879999999999999</v>
      </c>
      <c r="AN3473">
        <v>0.18401000000000001</v>
      </c>
      <c r="AO3473">
        <v>0.86040000000000005</v>
      </c>
      <c r="AP3473">
        <v>131.515625</v>
      </c>
      <c r="AQ3473">
        <f>VLOOKUP(AL3473,工作表1!$F$3:$G$1000,2,FALSE)</f>
        <v>3.375</v>
      </c>
      <c r="AR3473" t="str">
        <f>VLOOKUP(AL3473,工作表1!$F$3:$H$1000,3,FALSE)</f>
        <v>2019/11/15</v>
      </c>
      <c r="AS3473">
        <f t="shared" si="1794"/>
        <v>0.14249999999999999</v>
      </c>
      <c r="AT3473">
        <f t="shared" si="1795"/>
        <v>3.2324999999999999</v>
      </c>
      <c r="AU3473" s="43">
        <f t="shared" si="1810"/>
        <v>41228</v>
      </c>
      <c r="AV3473" s="43">
        <f t="shared" si="1796"/>
        <v>41362</v>
      </c>
      <c r="AW3473" s="45">
        <f t="shared" si="1811"/>
        <v>1.4765625</v>
      </c>
      <c r="AX3473" s="45">
        <f t="shared" si="1812"/>
        <v>2.9282748287671234</v>
      </c>
      <c r="AY3473" s="47">
        <f t="shared" si="1813"/>
        <v>114.51230494123503</v>
      </c>
      <c r="AZ3473" s="47">
        <f t="shared" si="1814"/>
        <v>130.90140021753965</v>
      </c>
      <c r="BA3473" s="43"/>
      <c r="BC3473" s="2">
        <v>41201</v>
      </c>
      <c r="BD3473" t="str">
        <v>912828MP</v>
      </c>
      <c r="BE3473">
        <v>-2.5527000000000002</v>
      </c>
      <c r="BF3473">
        <v>0.34415000000000001</v>
      </c>
      <c r="BG3473">
        <v>0.87370000000000003</v>
      </c>
      <c r="BH3473">
        <v>130.96875</v>
      </c>
      <c r="BI3473">
        <f>VLOOKUP(BD3473,工作表1!$K$3:$L$1000,2,FALSE)</f>
        <v>3.625</v>
      </c>
      <c r="BJ3473" t="str">
        <f>VLOOKUP(BD3473,工作表1!$K$3:$M$1000,3,FALSE)</f>
        <v>2020/2/15</v>
      </c>
      <c r="BK3473">
        <f t="shared" si="1797"/>
        <v>0.14050000000000001</v>
      </c>
      <c r="BL3473">
        <f t="shared" si="1798"/>
        <v>3.4845000000000002</v>
      </c>
      <c r="BM3473" s="43">
        <f t="shared" si="1815"/>
        <v>41320</v>
      </c>
      <c r="BN3473" s="43">
        <f t="shared" si="1799"/>
        <v>41453</v>
      </c>
      <c r="BO3473" s="45">
        <f t="shared" si="1816"/>
        <v>0.66983695652173914</v>
      </c>
      <c r="BP3473" s="45">
        <f t="shared" si="1817"/>
        <v>3.1427821620011911</v>
      </c>
      <c r="BQ3473" s="47">
        <f t="shared" si="1818"/>
        <v>116.61667179013928</v>
      </c>
      <c r="BR3473" s="47">
        <f t="shared" si="1819"/>
        <v>130.05163616624674</v>
      </c>
    </row>
    <row r="3474" spans="6:70" x14ac:dyDescent="0.25">
      <c r="F3474" s="2">
        <v>41319</v>
      </c>
      <c r="G3474">
        <v>0.13850000000000001</v>
      </c>
      <c r="H3474" s="43">
        <v>41373</v>
      </c>
      <c r="I3474">
        <v>1.1531</v>
      </c>
      <c r="L3474" s="2">
        <v>41201</v>
      </c>
      <c r="M3474" t="str">
        <v>912828LJ</v>
      </c>
      <c r="N3474">
        <v>0.31569999999999998</v>
      </c>
      <c r="O3474">
        <v>0.20543</v>
      </c>
      <c r="P3474">
        <v>0.87370000000000003</v>
      </c>
      <c r="Q3474">
        <v>132.390625</v>
      </c>
      <c r="R3474">
        <f>VLOOKUP(M3474,工作表1!$A$3:$B$1000,2,FALSE)</f>
        <v>3.625</v>
      </c>
      <c r="S3474" t="str">
        <f>VLOOKUP(M3474,工作表1!$A$3:$C$1000,3,FALSE)</f>
        <v>2019/8/15</v>
      </c>
      <c r="T3474">
        <f t="shared" si="1789"/>
        <v>0.14050000000000001</v>
      </c>
      <c r="U3474">
        <f t="shared" si="1788"/>
        <v>3.4845000000000002</v>
      </c>
      <c r="V3474" s="43">
        <f t="shared" si="1800"/>
        <v>41320</v>
      </c>
      <c r="W3474" s="43">
        <f t="shared" si="1790"/>
        <v>41274</v>
      </c>
      <c r="X3474" s="45">
        <f t="shared" si="1801"/>
        <v>0.66983695652173914</v>
      </c>
      <c r="Y3474" s="45">
        <f t="shared" si="1802"/>
        <v>1.3650424359737938</v>
      </c>
      <c r="Z3474" s="47">
        <f t="shared" si="1803"/>
        <v>116.31549482094312</v>
      </c>
      <c r="AA3474" s="47">
        <f t="shared" si="1804"/>
        <v>132.16753566352659</v>
      </c>
      <c r="AB3474" s="45">
        <f t="shared" si="1805"/>
        <v>1.1881999999999999</v>
      </c>
      <c r="AC3474" s="2" t="str">
        <f t="shared" si="1791"/>
        <v>TY1</v>
      </c>
      <c r="AD3474">
        <f t="shared" si="1792"/>
        <v>132.390625</v>
      </c>
      <c r="AE3474">
        <f t="shared" si="1793"/>
        <v>131.8125</v>
      </c>
      <c r="AF3474" s="49">
        <f t="shared" si="1820"/>
        <v>0.578125</v>
      </c>
      <c r="AG3474" s="3">
        <f t="shared" si="1806"/>
        <v>132.16753566352659</v>
      </c>
      <c r="AH3474">
        <f t="shared" si="1807"/>
        <v>131.19532640162026</v>
      </c>
      <c r="AI3474" s="51">
        <f t="shared" si="1808"/>
        <v>0.97220926190632895</v>
      </c>
      <c r="AJ3474" s="52">
        <f t="shared" si="1809"/>
        <v>0.39408426190632895</v>
      </c>
      <c r="AK3474" s="2">
        <v>41201</v>
      </c>
      <c r="AL3474" t="str">
        <v>912828LY</v>
      </c>
      <c r="AM3474">
        <v>1.0356000000000001</v>
      </c>
      <c r="AN3474">
        <v>0.18037</v>
      </c>
      <c r="AO3474">
        <v>0.86040000000000005</v>
      </c>
      <c r="AP3474">
        <v>131.8125</v>
      </c>
      <c r="AQ3474">
        <f>VLOOKUP(AL3474,工作表1!$F$3:$G$1000,2,FALSE)</f>
        <v>3.375</v>
      </c>
      <c r="AR3474" t="str">
        <f>VLOOKUP(AL3474,工作表1!$F$3:$H$1000,3,FALSE)</f>
        <v>2019/11/15</v>
      </c>
      <c r="AS3474">
        <f t="shared" si="1794"/>
        <v>0.14050000000000001</v>
      </c>
      <c r="AT3474">
        <f t="shared" si="1795"/>
        <v>3.2345000000000002</v>
      </c>
      <c r="AU3474" s="43">
        <f t="shared" si="1810"/>
        <v>41228</v>
      </c>
      <c r="AV3474" s="43">
        <f t="shared" si="1796"/>
        <v>41362</v>
      </c>
      <c r="AW3474" s="45">
        <f t="shared" si="1811"/>
        <v>1.4673913043478259</v>
      </c>
      <c r="AX3474" s="45">
        <f t="shared" si="1812"/>
        <v>2.9283502084574149</v>
      </c>
      <c r="AY3474" s="47">
        <f t="shared" si="1813"/>
        <v>114.77808152240766</v>
      </c>
      <c r="AZ3474" s="47">
        <f t="shared" si="1814"/>
        <v>131.19532640162026</v>
      </c>
      <c r="BA3474" s="43"/>
      <c r="BC3474" s="2">
        <v>41200</v>
      </c>
      <c r="BD3474" t="str">
        <v>912828MP</v>
      </c>
      <c r="BE3474">
        <v>-1.2087000000000001</v>
      </c>
      <c r="BF3474">
        <v>0.29152</v>
      </c>
      <c r="BG3474">
        <v>0.87370000000000003</v>
      </c>
      <c r="BH3474">
        <v>130.53125</v>
      </c>
      <c r="BI3474">
        <f>VLOOKUP(BD3474,工作表1!$K$3:$L$1000,2,FALSE)</f>
        <v>3.625</v>
      </c>
      <c r="BJ3474" t="str">
        <f>VLOOKUP(BD3474,工作表1!$K$3:$M$1000,3,FALSE)</f>
        <v>2020/2/15</v>
      </c>
      <c r="BK3474">
        <f t="shared" si="1797"/>
        <v>0.14549999999999999</v>
      </c>
      <c r="BL3474">
        <f t="shared" si="1798"/>
        <v>3.4794999999999998</v>
      </c>
      <c r="BM3474" s="43">
        <f t="shared" si="1815"/>
        <v>41320</v>
      </c>
      <c r="BN3474" s="43">
        <f t="shared" si="1799"/>
        <v>41453</v>
      </c>
      <c r="BO3474" s="45">
        <f t="shared" si="1816"/>
        <v>0.64028532608695654</v>
      </c>
      <c r="BP3474" s="45">
        <f t="shared" si="1817"/>
        <v>3.1430250521143539</v>
      </c>
      <c r="BQ3474" s="47">
        <f t="shared" si="1818"/>
        <v>116.30735079491556</v>
      </c>
      <c r="BR3474" s="47">
        <f t="shared" si="1819"/>
        <v>129.66036707419457</v>
      </c>
    </row>
    <row r="3475" spans="6:70" x14ac:dyDescent="0.25">
      <c r="F3475" s="2">
        <v>41318</v>
      </c>
      <c r="G3475">
        <v>0.14050000000000001</v>
      </c>
      <c r="H3475" s="43">
        <v>41372</v>
      </c>
      <c r="I3475">
        <v>1.1554</v>
      </c>
      <c r="L3475" s="2">
        <v>41200</v>
      </c>
      <c r="M3475" t="str">
        <v>912828LJ</v>
      </c>
      <c r="N3475">
        <v>1.2717000000000001</v>
      </c>
      <c r="O3475">
        <v>7.6990000000000003E-2</v>
      </c>
      <c r="P3475">
        <v>0.87370000000000003</v>
      </c>
      <c r="Q3475">
        <v>131.984375</v>
      </c>
      <c r="R3475">
        <f>VLOOKUP(M3475,工作表1!$A$3:$B$1000,2,FALSE)</f>
        <v>3.625</v>
      </c>
      <c r="S3475" t="str">
        <f>VLOOKUP(M3475,工作表1!$A$3:$C$1000,3,FALSE)</f>
        <v>2019/8/15</v>
      </c>
      <c r="T3475">
        <f t="shared" si="1789"/>
        <v>0.14549999999999999</v>
      </c>
      <c r="U3475">
        <f t="shared" si="1788"/>
        <v>3.4794999999999998</v>
      </c>
      <c r="V3475" s="43">
        <f t="shared" si="1800"/>
        <v>41320</v>
      </c>
      <c r="W3475" s="43">
        <f t="shared" si="1790"/>
        <v>41274</v>
      </c>
      <c r="X3475" s="45">
        <f t="shared" si="1801"/>
        <v>0.64028532608695654</v>
      </c>
      <c r="Y3475" s="45">
        <f t="shared" si="1802"/>
        <v>1.3652853260869566</v>
      </c>
      <c r="Z3475" s="47">
        <f t="shared" si="1803"/>
        <v>116.02103644757635</v>
      </c>
      <c r="AA3475" s="47">
        <f t="shared" si="1804"/>
        <v>131.79043220126246</v>
      </c>
      <c r="AB3475" s="45">
        <f t="shared" si="1805"/>
        <v>1.2496</v>
      </c>
      <c r="AC3475" s="2" t="str">
        <f t="shared" si="1791"/>
        <v>TY1</v>
      </c>
      <c r="AD3475">
        <f t="shared" si="1792"/>
        <v>131.984375</v>
      </c>
      <c r="AE3475">
        <f t="shared" si="1793"/>
        <v>131.375</v>
      </c>
      <c r="AF3475" s="49">
        <f t="shared" si="1820"/>
        <v>0.609375</v>
      </c>
      <c r="AG3475" s="3">
        <f t="shared" si="1806"/>
        <v>131.79043220126246</v>
      </c>
      <c r="AH3475">
        <f t="shared" si="1807"/>
        <v>130.77711122499136</v>
      </c>
      <c r="AI3475" s="51">
        <f t="shared" si="1808"/>
        <v>1.0133209762711033</v>
      </c>
      <c r="AJ3475" s="52">
        <f t="shared" si="1809"/>
        <v>0.40394597627110329</v>
      </c>
      <c r="AK3475" s="2">
        <v>41200</v>
      </c>
      <c r="AL3475" t="str">
        <v>912828LY</v>
      </c>
      <c r="AM3475">
        <v>1.7643</v>
      </c>
      <c r="AN3475">
        <v>0.13664999999999999</v>
      </c>
      <c r="AO3475">
        <v>0.86040000000000005</v>
      </c>
      <c r="AP3475">
        <v>131.375</v>
      </c>
      <c r="AQ3475">
        <f>VLOOKUP(AL3475,工作表1!$F$3:$G$1000,2,FALSE)</f>
        <v>3.375</v>
      </c>
      <c r="AR3475" t="str">
        <f>VLOOKUP(AL3475,工作表1!$F$3:$H$1000,3,FALSE)</f>
        <v>2019/11/15</v>
      </c>
      <c r="AS3475">
        <f t="shared" si="1794"/>
        <v>0.14549999999999999</v>
      </c>
      <c r="AT3475">
        <f t="shared" si="1795"/>
        <v>3.2294999999999998</v>
      </c>
      <c r="AU3475" s="43">
        <f t="shared" si="1810"/>
        <v>41228</v>
      </c>
      <c r="AV3475" s="43">
        <f t="shared" si="1796"/>
        <v>41362</v>
      </c>
      <c r="AW3475" s="45">
        <f t="shared" si="1811"/>
        <v>1.4398777173913044</v>
      </c>
      <c r="AX3475" s="45">
        <f t="shared" si="1812"/>
        <v>2.9285763475282911</v>
      </c>
      <c r="AY3475" s="47">
        <f t="shared" si="1813"/>
        <v>114.45204388382732</v>
      </c>
      <c r="AZ3475" s="47">
        <f t="shared" si="1814"/>
        <v>130.77711122499136</v>
      </c>
      <c r="BA3475" s="43"/>
      <c r="BC3475" s="2">
        <v>41199</v>
      </c>
      <c r="BD3475" t="str">
        <v>912828MP</v>
      </c>
      <c r="BE3475">
        <v>-2.9449999999999998</v>
      </c>
      <c r="BF3475">
        <v>0.34283999999999998</v>
      </c>
      <c r="BG3475">
        <v>0.87370000000000003</v>
      </c>
      <c r="BH3475">
        <v>130.640625</v>
      </c>
      <c r="BI3475">
        <f>VLOOKUP(BD3475,工作表1!$K$3:$L$1000,2,FALSE)</f>
        <v>3.625</v>
      </c>
      <c r="BJ3475" t="str">
        <f>VLOOKUP(BD3475,工作表1!$K$3:$M$1000,3,FALSE)</f>
        <v>2020/2/15</v>
      </c>
      <c r="BK3475">
        <f t="shared" si="1797"/>
        <v>0.14649999999999999</v>
      </c>
      <c r="BL3475">
        <f t="shared" si="1798"/>
        <v>3.4784999999999999</v>
      </c>
      <c r="BM3475" s="43">
        <f t="shared" si="1815"/>
        <v>41320</v>
      </c>
      <c r="BN3475" s="43">
        <f t="shared" si="1799"/>
        <v>41453</v>
      </c>
      <c r="BO3475" s="45">
        <f t="shared" si="1816"/>
        <v>0.63043478260869568</v>
      </c>
      <c r="BP3475" s="45">
        <f t="shared" si="1817"/>
        <v>3.1431060154854085</v>
      </c>
      <c r="BQ3475" s="47">
        <f t="shared" si="1818"/>
        <v>116.36925739291307</v>
      </c>
      <c r="BR3475" s="47">
        <f t="shared" si="1819"/>
        <v>129.71829656314586</v>
      </c>
    </row>
    <row r="3476" spans="6:70" x14ac:dyDescent="0.25">
      <c r="F3476" s="2">
        <v>41317</v>
      </c>
      <c r="G3476">
        <v>0.14050000000000001</v>
      </c>
      <c r="H3476" s="43">
        <v>41369</v>
      </c>
      <c r="I3476">
        <v>1.125</v>
      </c>
      <c r="L3476" s="2">
        <v>41199</v>
      </c>
      <c r="M3476" t="str">
        <v>912828LJ</v>
      </c>
      <c r="N3476">
        <v>0.31340000000000001</v>
      </c>
      <c r="O3476">
        <v>0.19789000000000001</v>
      </c>
      <c r="P3476">
        <v>0.87370000000000003</v>
      </c>
      <c r="Q3476">
        <v>132.078125</v>
      </c>
      <c r="R3476">
        <f>VLOOKUP(M3476,工作表1!$A$3:$B$1000,2,FALSE)</f>
        <v>3.625</v>
      </c>
      <c r="S3476" t="str">
        <f>VLOOKUP(M3476,工作表1!$A$3:$C$1000,3,FALSE)</f>
        <v>2019/8/15</v>
      </c>
      <c r="T3476">
        <f t="shared" si="1789"/>
        <v>0.14649999999999999</v>
      </c>
      <c r="U3476">
        <f t="shared" si="1788"/>
        <v>3.4784999999999999</v>
      </c>
      <c r="V3476" s="43">
        <f t="shared" si="1800"/>
        <v>41320</v>
      </c>
      <c r="W3476" s="43">
        <f t="shared" si="1790"/>
        <v>41274</v>
      </c>
      <c r="X3476" s="45">
        <f t="shared" si="1801"/>
        <v>0.63043478260869568</v>
      </c>
      <c r="Y3476" s="45">
        <f t="shared" si="1802"/>
        <v>1.3653662894580108</v>
      </c>
      <c r="Z3476" s="47">
        <f t="shared" si="1803"/>
        <v>116.08283027796779</v>
      </c>
      <c r="AA3476" s="47">
        <f t="shared" si="1804"/>
        <v>131.84766352170249</v>
      </c>
      <c r="AB3476" s="45">
        <f t="shared" si="1805"/>
        <v>1.2353000000000001</v>
      </c>
      <c r="AC3476" s="2" t="str">
        <f t="shared" si="1791"/>
        <v>TY1</v>
      </c>
      <c r="AD3476">
        <f t="shared" si="1792"/>
        <v>132.078125</v>
      </c>
      <c r="AE3476">
        <f t="shared" si="1793"/>
        <v>131.484375</v>
      </c>
      <c r="AF3476" s="49">
        <f t="shared" si="1820"/>
        <v>0.59375</v>
      </c>
      <c r="AG3476" s="3">
        <f t="shared" si="1806"/>
        <v>131.84766352170249</v>
      </c>
      <c r="AH3476">
        <f t="shared" si="1807"/>
        <v>130.85368976519692</v>
      </c>
      <c r="AI3476" s="51">
        <f t="shared" si="1808"/>
        <v>0.99397375650556796</v>
      </c>
      <c r="AJ3476" s="52">
        <f t="shared" si="1809"/>
        <v>0.40022375650556796</v>
      </c>
      <c r="AK3476" s="2">
        <v>41199</v>
      </c>
      <c r="AL3476" t="str">
        <v>912828LY</v>
      </c>
      <c r="AM3476">
        <v>0.74109999999999998</v>
      </c>
      <c r="AN3476">
        <v>0.18479999999999999</v>
      </c>
      <c r="AO3476">
        <v>0.86040000000000005</v>
      </c>
      <c r="AP3476">
        <v>131.484375</v>
      </c>
      <c r="AQ3476">
        <f>VLOOKUP(AL3476,工作表1!$F$3:$G$1000,2,FALSE)</f>
        <v>3.375</v>
      </c>
      <c r="AR3476" t="str">
        <f>VLOOKUP(AL3476,工作表1!$F$3:$H$1000,3,FALSE)</f>
        <v>2019/11/15</v>
      </c>
      <c r="AS3476">
        <f t="shared" si="1794"/>
        <v>0.14649999999999999</v>
      </c>
      <c r="AT3476">
        <f t="shared" si="1795"/>
        <v>3.2284999999999999</v>
      </c>
      <c r="AU3476" s="43">
        <f t="shared" si="1810"/>
        <v>41228</v>
      </c>
      <c r="AV3476" s="43">
        <f t="shared" si="1796"/>
        <v>41362</v>
      </c>
      <c r="AW3476" s="45">
        <f t="shared" si="1811"/>
        <v>1.4307065217391304</v>
      </c>
      <c r="AX3476" s="45">
        <f t="shared" si="1812"/>
        <v>2.9286517272185826</v>
      </c>
      <c r="AY3476" s="47">
        <f t="shared" si="1813"/>
        <v>114.52947844109873</v>
      </c>
      <c r="AZ3476" s="47">
        <f t="shared" si="1814"/>
        <v>130.85368976519692</v>
      </c>
      <c r="BA3476" s="43"/>
      <c r="BC3476" s="2">
        <v>41198</v>
      </c>
      <c r="BD3476" t="str">
        <v>912828MP</v>
      </c>
      <c r="BE3476">
        <v>-1.4132</v>
      </c>
      <c r="BF3476">
        <v>0.28358</v>
      </c>
      <c r="BG3476">
        <v>0.87370000000000003</v>
      </c>
      <c r="BH3476">
        <v>131.453125</v>
      </c>
      <c r="BI3476">
        <f>VLOOKUP(BD3476,工作表1!$K$3:$L$1000,2,FALSE)</f>
        <v>3.625</v>
      </c>
      <c r="BJ3476" t="str">
        <f>VLOOKUP(BD3476,工作表1!$K$3:$M$1000,3,FALSE)</f>
        <v>2020/2/15</v>
      </c>
      <c r="BK3476">
        <f t="shared" si="1797"/>
        <v>0.14549999999999999</v>
      </c>
      <c r="BL3476">
        <f t="shared" si="1798"/>
        <v>3.4794999999999998</v>
      </c>
      <c r="BM3476" s="43">
        <f t="shared" si="1815"/>
        <v>41320</v>
      </c>
      <c r="BN3476" s="43">
        <f t="shared" si="1799"/>
        <v>41453</v>
      </c>
      <c r="BO3476" s="45">
        <f t="shared" si="1816"/>
        <v>0.62058423913043481</v>
      </c>
      <c r="BP3476" s="45">
        <f t="shared" si="1817"/>
        <v>3.1431869788564626</v>
      </c>
      <c r="BQ3476" s="47">
        <f t="shared" si="1818"/>
        <v>117.13573432374206</v>
      </c>
      <c r="BR3476" s="47">
        <f t="shared" si="1819"/>
        <v>130.58103866200435</v>
      </c>
    </row>
    <row r="3477" spans="6:70" x14ac:dyDescent="0.25">
      <c r="F3477" s="2">
        <v>41316</v>
      </c>
      <c r="G3477">
        <v>0.13650000000000001</v>
      </c>
      <c r="H3477" s="43">
        <v>41368</v>
      </c>
      <c r="I3477">
        <v>1.1507000000000001</v>
      </c>
      <c r="L3477" s="2">
        <v>41198</v>
      </c>
      <c r="M3477" t="str">
        <v>912828LJ</v>
      </c>
      <c r="N3477">
        <v>-0.31380000000000002</v>
      </c>
      <c r="O3477">
        <v>0.27010000000000001</v>
      </c>
      <c r="P3477">
        <v>0.87370000000000003</v>
      </c>
      <c r="Q3477">
        <v>132.875</v>
      </c>
      <c r="R3477">
        <f>VLOOKUP(M3477,工作表1!$A$3:$B$1000,2,FALSE)</f>
        <v>3.625</v>
      </c>
      <c r="S3477" t="str">
        <f>VLOOKUP(M3477,工作表1!$A$3:$C$1000,3,FALSE)</f>
        <v>2019/8/15</v>
      </c>
      <c r="T3477">
        <f t="shared" si="1789"/>
        <v>0.14549999999999999</v>
      </c>
      <c r="U3477">
        <f t="shared" si="1788"/>
        <v>3.4794999999999998</v>
      </c>
      <c r="V3477" s="43">
        <f t="shared" si="1800"/>
        <v>41320</v>
      </c>
      <c r="W3477" s="43">
        <f t="shared" si="1790"/>
        <v>41274</v>
      </c>
      <c r="X3477" s="45">
        <f t="shared" si="1801"/>
        <v>0.62058423913043481</v>
      </c>
      <c r="Y3477" s="45">
        <f t="shared" si="1802"/>
        <v>1.3654472528290649</v>
      </c>
      <c r="Z3477" s="47">
        <f t="shared" si="1803"/>
        <v>116.76993238182287</v>
      </c>
      <c r="AA3477" s="47">
        <f t="shared" si="1804"/>
        <v>132.62012565632648</v>
      </c>
      <c r="AB3477" s="45">
        <f t="shared" si="1805"/>
        <v>1.1358999999999999</v>
      </c>
      <c r="AC3477" s="2" t="str">
        <f t="shared" si="1791"/>
        <v>TY1</v>
      </c>
      <c r="AD3477">
        <f t="shared" si="1792"/>
        <v>132.875</v>
      </c>
      <c r="AE3477">
        <f t="shared" si="1793"/>
        <v>132.296875</v>
      </c>
      <c r="AF3477" s="49">
        <f t="shared" si="1820"/>
        <v>0.578125</v>
      </c>
      <c r="AG3477" s="3">
        <f t="shared" si="1806"/>
        <v>132.62012565632648</v>
      </c>
      <c r="AH3477">
        <f t="shared" si="1807"/>
        <v>131.67508239154938</v>
      </c>
      <c r="AI3477" s="51">
        <f t="shared" si="1808"/>
        <v>0.9450432647770981</v>
      </c>
      <c r="AJ3477" s="52">
        <f t="shared" si="1809"/>
        <v>0.3669182647770981</v>
      </c>
      <c r="AK3477" s="2">
        <v>41198</v>
      </c>
      <c r="AL3477" t="str">
        <v>912828LY</v>
      </c>
      <c r="AM3477">
        <v>1.1244000000000001</v>
      </c>
      <c r="AN3477">
        <v>0.16227</v>
      </c>
      <c r="AO3477">
        <v>0.86040000000000005</v>
      </c>
      <c r="AP3477">
        <v>132.296875</v>
      </c>
      <c r="AQ3477">
        <f>VLOOKUP(AL3477,工作表1!$F$3:$G$1000,2,FALSE)</f>
        <v>3.375</v>
      </c>
      <c r="AR3477" t="str">
        <f>VLOOKUP(AL3477,工作表1!$F$3:$H$1000,3,FALSE)</f>
        <v>2019/11/15</v>
      </c>
      <c r="AS3477">
        <f t="shared" si="1794"/>
        <v>0.14549999999999999</v>
      </c>
      <c r="AT3477">
        <f t="shared" si="1795"/>
        <v>3.2294999999999998</v>
      </c>
      <c r="AU3477" s="43">
        <f t="shared" si="1810"/>
        <v>41228</v>
      </c>
      <c r="AV3477" s="43">
        <f t="shared" si="1796"/>
        <v>41362</v>
      </c>
      <c r="AW3477" s="45">
        <f t="shared" si="1811"/>
        <v>1.4215353260869565</v>
      </c>
      <c r="AX3477" s="45">
        <f t="shared" si="1812"/>
        <v>2.9287271069088741</v>
      </c>
      <c r="AY3477" s="47">
        <f t="shared" si="1813"/>
        <v>115.24865103809091</v>
      </c>
      <c r="AZ3477" s="47">
        <f t="shared" si="1814"/>
        <v>131.67508239154938</v>
      </c>
      <c r="BA3477" s="43"/>
      <c r="BC3477" s="2">
        <v>41197</v>
      </c>
      <c r="BD3477" t="str">
        <v>912828MP</v>
      </c>
      <c r="BE3477">
        <v>-0.35070000000000001</v>
      </c>
      <c r="BF3477">
        <v>0.2432</v>
      </c>
      <c r="BG3477">
        <v>0.87370000000000003</v>
      </c>
      <c r="BH3477">
        <v>131.90625</v>
      </c>
      <c r="BI3477">
        <f>VLOOKUP(BD3477,工作表1!$K$3:$L$1000,2,FALSE)</f>
        <v>3.625</v>
      </c>
      <c r="BJ3477" t="str">
        <f>VLOOKUP(BD3477,工作表1!$K$3:$M$1000,3,FALSE)</f>
        <v>2020/2/15</v>
      </c>
      <c r="BK3477">
        <f t="shared" si="1797"/>
        <v>0.14149999999999999</v>
      </c>
      <c r="BL3477">
        <f t="shared" si="1798"/>
        <v>3.4834999999999998</v>
      </c>
      <c r="BM3477" s="43">
        <f t="shared" si="1815"/>
        <v>41320</v>
      </c>
      <c r="BN3477" s="43">
        <f t="shared" si="1799"/>
        <v>41453</v>
      </c>
      <c r="BO3477" s="45">
        <f t="shared" si="1816"/>
        <v>0.61073369565217395</v>
      </c>
      <c r="BP3477" s="45">
        <f t="shared" si="1817"/>
        <v>3.1432679422275163</v>
      </c>
      <c r="BQ3477" s="47">
        <f t="shared" si="1818"/>
        <v>117.57224143313668</v>
      </c>
      <c r="BR3477" s="47">
        <f t="shared" si="1819"/>
        <v>131.06367274095908</v>
      </c>
    </row>
    <row r="3478" spans="6:70" x14ac:dyDescent="0.25">
      <c r="F3478" s="2">
        <v>41313</v>
      </c>
      <c r="G3478">
        <v>0.13450000000000001</v>
      </c>
      <c r="H3478" s="43">
        <v>41367</v>
      </c>
      <c r="I3478">
        <v>1.1951000000000001</v>
      </c>
      <c r="L3478" s="2">
        <v>41197</v>
      </c>
      <c r="M3478" t="str">
        <v>912828LJ</v>
      </c>
      <c r="N3478">
        <v>0.73329999999999995</v>
      </c>
      <c r="O3478">
        <v>0.14585999999999999</v>
      </c>
      <c r="P3478">
        <v>0.87370000000000003</v>
      </c>
      <c r="Q3478">
        <v>133.3125</v>
      </c>
      <c r="R3478">
        <f>VLOOKUP(M3478,工作表1!$A$3:$B$1000,2,FALSE)</f>
        <v>3.625</v>
      </c>
      <c r="S3478" t="str">
        <f>VLOOKUP(M3478,工作表1!$A$3:$C$1000,3,FALSE)</f>
        <v>2019/8/15</v>
      </c>
      <c r="T3478">
        <f t="shared" si="1789"/>
        <v>0.14149999999999999</v>
      </c>
      <c r="U3478">
        <f t="shared" si="1788"/>
        <v>3.4834999999999998</v>
      </c>
      <c r="V3478" s="43">
        <f t="shared" si="1800"/>
        <v>41320</v>
      </c>
      <c r="W3478" s="43">
        <f t="shared" si="1790"/>
        <v>41274</v>
      </c>
      <c r="X3478" s="45">
        <f t="shared" si="1801"/>
        <v>0.61073369565217395</v>
      </c>
      <c r="Y3478" s="45">
        <f t="shared" si="1802"/>
        <v>1.3655282162001192</v>
      </c>
      <c r="Z3478" s="47">
        <f t="shared" si="1803"/>
        <v>117.1917420614059</v>
      </c>
      <c r="AA3478" s="47">
        <f t="shared" si="1804"/>
        <v>133.08821407782133</v>
      </c>
      <c r="AB3478" s="45">
        <f t="shared" si="1805"/>
        <v>1.0818000000000001</v>
      </c>
      <c r="AC3478" s="2" t="str">
        <f t="shared" si="1791"/>
        <v>TY1</v>
      </c>
      <c r="AD3478">
        <f t="shared" si="1792"/>
        <v>133.3125</v>
      </c>
      <c r="AE3478">
        <f t="shared" si="1793"/>
        <v>132.75</v>
      </c>
      <c r="AF3478" s="49">
        <f t="shared" si="1820"/>
        <v>0.5625</v>
      </c>
      <c r="AG3478" s="3">
        <f t="shared" si="1806"/>
        <v>133.08821407782133</v>
      </c>
      <c r="AH3478">
        <f t="shared" si="1807"/>
        <v>132.14938132372447</v>
      </c>
      <c r="AI3478" s="51">
        <f t="shared" si="1808"/>
        <v>0.93883275409686462</v>
      </c>
      <c r="AJ3478" s="52">
        <f t="shared" si="1809"/>
        <v>0.37633275409686462</v>
      </c>
      <c r="AK3478" s="2">
        <v>41197</v>
      </c>
      <c r="AL3478" t="str">
        <v>912828LY</v>
      </c>
      <c r="AM3478">
        <v>1.8928</v>
      </c>
      <c r="AN3478">
        <v>0.1171</v>
      </c>
      <c r="AO3478">
        <v>0.86040000000000005</v>
      </c>
      <c r="AP3478">
        <v>132.75</v>
      </c>
      <c r="AQ3478">
        <f>VLOOKUP(AL3478,工作表1!$F$3:$G$1000,2,FALSE)</f>
        <v>3.375</v>
      </c>
      <c r="AR3478" t="str">
        <f>VLOOKUP(AL3478,工作表1!$F$3:$H$1000,3,FALSE)</f>
        <v>2019/11/15</v>
      </c>
      <c r="AS3478">
        <f t="shared" si="1794"/>
        <v>0.14149999999999999</v>
      </c>
      <c r="AT3478">
        <f t="shared" si="1795"/>
        <v>3.2334999999999998</v>
      </c>
      <c r="AU3478" s="43">
        <f t="shared" si="1810"/>
        <v>41228</v>
      </c>
      <c r="AV3478" s="43">
        <f t="shared" si="1796"/>
        <v>41362</v>
      </c>
      <c r="AW3478" s="45">
        <f t="shared" si="1811"/>
        <v>1.4123641304347827</v>
      </c>
      <c r="AX3478" s="45">
        <f t="shared" si="1812"/>
        <v>2.9288024865991664</v>
      </c>
      <c r="AY3478" s="47">
        <f t="shared" si="1813"/>
        <v>115.67055644283514</v>
      </c>
      <c r="AZ3478" s="47">
        <f t="shared" si="1814"/>
        <v>132.14938132372447</v>
      </c>
      <c r="BA3478" s="43"/>
      <c r="BC3478" s="2">
        <v>41194</v>
      </c>
      <c r="BD3478" t="str">
        <v>912828MP</v>
      </c>
      <c r="BE3478">
        <v>-0.50890000000000002</v>
      </c>
      <c r="BF3478">
        <v>0.25407999999999997</v>
      </c>
      <c r="BG3478">
        <v>0.87370000000000003</v>
      </c>
      <c r="BH3478">
        <v>131.90625</v>
      </c>
      <c r="BI3478">
        <f>VLOOKUP(BD3478,工作表1!$K$3:$L$1000,2,FALSE)</f>
        <v>3.625</v>
      </c>
      <c r="BJ3478" t="str">
        <f>VLOOKUP(BD3478,工作表1!$K$3:$M$1000,3,FALSE)</f>
        <v>2020/2/15</v>
      </c>
      <c r="BK3478">
        <f t="shared" si="1797"/>
        <v>0.13950000000000001</v>
      </c>
      <c r="BL3478">
        <f t="shared" si="1798"/>
        <v>3.4855</v>
      </c>
      <c r="BM3478" s="43">
        <f t="shared" si="1815"/>
        <v>41320</v>
      </c>
      <c r="BN3478" s="43">
        <f t="shared" si="1799"/>
        <v>41453</v>
      </c>
      <c r="BO3478" s="45">
        <f t="shared" si="1816"/>
        <v>0.60088315217391297</v>
      </c>
      <c r="BP3478" s="45">
        <f t="shared" si="1817"/>
        <v>3.1433489055985708</v>
      </c>
      <c r="BQ3478" s="47">
        <f t="shared" si="1818"/>
        <v>117.57210631668288</v>
      </c>
      <c r="BR3478" s="47">
        <f t="shared" si="1819"/>
        <v>131.04814701008385</v>
      </c>
    </row>
    <row r="3479" spans="6:70" x14ac:dyDescent="0.25">
      <c r="F3479" s="2">
        <v>41312</v>
      </c>
      <c r="G3479">
        <v>0.13450000000000001</v>
      </c>
      <c r="H3479" s="43">
        <v>41366</v>
      </c>
      <c r="I3479">
        <v>1.2491000000000001</v>
      </c>
      <c r="L3479" s="2">
        <v>41194</v>
      </c>
      <c r="M3479" t="str">
        <v>912828LJ</v>
      </c>
      <c r="N3479">
        <v>0.41860000000000003</v>
      </c>
      <c r="O3479">
        <v>0.18307000000000001</v>
      </c>
      <c r="P3479">
        <v>0.87370000000000003</v>
      </c>
      <c r="Q3479">
        <v>133.3125</v>
      </c>
      <c r="R3479">
        <f>VLOOKUP(M3479,工作表1!$A$3:$B$1000,2,FALSE)</f>
        <v>3.625</v>
      </c>
      <c r="S3479" t="str">
        <f>VLOOKUP(M3479,工作表1!$A$3:$C$1000,3,FALSE)</f>
        <v>2019/8/15</v>
      </c>
      <c r="T3479">
        <f t="shared" si="1789"/>
        <v>0.13950000000000001</v>
      </c>
      <c r="U3479">
        <f t="shared" si="1788"/>
        <v>3.4855</v>
      </c>
      <c r="V3479" s="43">
        <f t="shared" si="1800"/>
        <v>41320</v>
      </c>
      <c r="W3479" s="43">
        <f t="shared" si="1790"/>
        <v>41274</v>
      </c>
      <c r="X3479" s="45">
        <f t="shared" si="1801"/>
        <v>0.60088315217391297</v>
      </c>
      <c r="Y3479" s="45">
        <f t="shared" si="1802"/>
        <v>1.3656091795711731</v>
      </c>
      <c r="Z3479" s="47">
        <f t="shared" si="1803"/>
        <v>117.19133777815442</v>
      </c>
      <c r="AA3479" s="47">
        <f t="shared" si="1804"/>
        <v>133.07351846900949</v>
      </c>
      <c r="AB3479" s="45">
        <f t="shared" si="1805"/>
        <v>1.0770999999999999</v>
      </c>
      <c r="AC3479" s="2" t="str">
        <f t="shared" si="1791"/>
        <v>TY1</v>
      </c>
      <c r="AD3479">
        <f t="shared" si="1792"/>
        <v>133.3125</v>
      </c>
      <c r="AE3479">
        <f t="shared" si="1793"/>
        <v>132.75</v>
      </c>
      <c r="AF3479" s="49">
        <f t="shared" si="1820"/>
        <v>0.5625</v>
      </c>
      <c r="AG3479" s="3">
        <f t="shared" si="1806"/>
        <v>133.07351846900949</v>
      </c>
      <c r="AH3479">
        <f t="shared" si="1807"/>
        <v>132.1340158360602</v>
      </c>
      <c r="AI3479" s="51">
        <f t="shared" si="1808"/>
        <v>0.93950263294928504</v>
      </c>
      <c r="AJ3479" s="52">
        <f t="shared" si="1809"/>
        <v>0.37700263294928504</v>
      </c>
      <c r="AK3479" s="2">
        <v>41194</v>
      </c>
      <c r="AL3479" t="str">
        <v>912828LY</v>
      </c>
      <c r="AM3479">
        <v>1.7073</v>
      </c>
      <c r="AN3479">
        <v>0.13378000000000001</v>
      </c>
      <c r="AO3479">
        <v>0.86040000000000005</v>
      </c>
      <c r="AP3479">
        <v>132.75</v>
      </c>
      <c r="AQ3479">
        <f>VLOOKUP(AL3479,工作表1!$F$3:$G$1000,2,FALSE)</f>
        <v>3.375</v>
      </c>
      <c r="AR3479" t="str">
        <f>VLOOKUP(AL3479,工作表1!$F$3:$H$1000,3,FALSE)</f>
        <v>2019/11/15</v>
      </c>
      <c r="AS3479">
        <f t="shared" si="1794"/>
        <v>0.13950000000000001</v>
      </c>
      <c r="AT3479">
        <f t="shared" si="1795"/>
        <v>3.2355</v>
      </c>
      <c r="AU3479" s="43">
        <f t="shared" si="1810"/>
        <v>41228</v>
      </c>
      <c r="AV3479" s="43">
        <f t="shared" si="1796"/>
        <v>41362</v>
      </c>
      <c r="AW3479" s="45">
        <f t="shared" si="1811"/>
        <v>1.4031929347826086</v>
      </c>
      <c r="AX3479" s="45">
        <f t="shared" si="1812"/>
        <v>2.9288778662894579</v>
      </c>
      <c r="AY3479" s="47">
        <f t="shared" si="1813"/>
        <v>115.67026013630512</v>
      </c>
      <c r="AZ3479" s="47">
        <f t="shared" si="1814"/>
        <v>132.1340158360602</v>
      </c>
      <c r="BA3479" s="43"/>
      <c r="BC3479" s="2">
        <v>41193</v>
      </c>
      <c r="BD3479" t="str">
        <v>912828MP</v>
      </c>
      <c r="BE3479">
        <v>-1.5419</v>
      </c>
      <c r="BF3479">
        <v>0.27716000000000002</v>
      </c>
      <c r="BG3479">
        <v>0.87370000000000003</v>
      </c>
      <c r="BH3479">
        <v>131.84375</v>
      </c>
      <c r="BI3479">
        <f>VLOOKUP(BD3479,工作表1!$K$3:$L$1000,2,FALSE)</f>
        <v>3.625</v>
      </c>
      <c r="BJ3479" t="str">
        <f>VLOOKUP(BD3479,工作表1!$K$3:$M$1000,3,FALSE)</f>
        <v>2020/2/15</v>
      </c>
      <c r="BK3479">
        <f t="shared" si="1797"/>
        <v>0.13800000000000001</v>
      </c>
      <c r="BL3479">
        <f t="shared" si="1798"/>
        <v>3.4870000000000001</v>
      </c>
      <c r="BM3479" s="43">
        <f t="shared" si="1815"/>
        <v>41320</v>
      </c>
      <c r="BN3479" s="43">
        <f t="shared" si="1799"/>
        <v>41453</v>
      </c>
      <c r="BO3479" s="45">
        <f t="shared" si="1816"/>
        <v>0.57133152173913049</v>
      </c>
      <c r="BP3479" s="45">
        <f t="shared" si="1817"/>
        <v>3.1435917957117332</v>
      </c>
      <c r="BQ3479" s="47">
        <f t="shared" si="1818"/>
        <v>117.52683700814696</v>
      </c>
      <c r="BR3479" s="47">
        <f t="shared" si="1819"/>
        <v>130.95384963222165</v>
      </c>
    </row>
    <row r="3480" spans="6:70" x14ac:dyDescent="0.25">
      <c r="F3480" s="2">
        <v>41311</v>
      </c>
      <c r="G3480">
        <v>0.1305</v>
      </c>
      <c r="H3480" s="43">
        <v>41365</v>
      </c>
      <c r="I3480">
        <v>1.2255</v>
      </c>
      <c r="L3480" s="2">
        <v>41193</v>
      </c>
      <c r="M3480" t="str">
        <v>912828LJ</v>
      </c>
      <c r="N3480">
        <v>0.30199999999999999</v>
      </c>
      <c r="O3480">
        <v>0.19241</v>
      </c>
      <c r="P3480">
        <v>0.87370000000000003</v>
      </c>
      <c r="Q3480">
        <v>133.265625</v>
      </c>
      <c r="R3480">
        <f>VLOOKUP(M3480,工作表1!$A$3:$B$1000,2,FALSE)</f>
        <v>3.625</v>
      </c>
      <c r="S3480" t="str">
        <f>VLOOKUP(M3480,工作表1!$A$3:$C$1000,3,FALSE)</f>
        <v>2019/8/15</v>
      </c>
      <c r="T3480">
        <f t="shared" si="1789"/>
        <v>0.13800000000000001</v>
      </c>
      <c r="U3480">
        <f t="shared" si="1788"/>
        <v>3.4870000000000001</v>
      </c>
      <c r="V3480" s="43">
        <f t="shared" si="1800"/>
        <v>41320</v>
      </c>
      <c r="W3480" s="43">
        <f t="shared" si="1790"/>
        <v>41274</v>
      </c>
      <c r="X3480" s="45">
        <f t="shared" si="1801"/>
        <v>0.57133152173913049</v>
      </c>
      <c r="Y3480" s="45">
        <f t="shared" si="1802"/>
        <v>1.3658520696843359</v>
      </c>
      <c r="Z3480" s="47">
        <f t="shared" si="1803"/>
        <v>117.17709183601916</v>
      </c>
      <c r="AA3480" s="47">
        <f t="shared" si="1804"/>
        <v>133.01558277105343</v>
      </c>
      <c r="AB3480" s="45">
        <f t="shared" si="1805"/>
        <v>1.0817000000000001</v>
      </c>
      <c r="AC3480" s="2" t="str">
        <f t="shared" si="1791"/>
        <v>TY1</v>
      </c>
      <c r="AD3480">
        <f t="shared" si="1792"/>
        <v>133.265625</v>
      </c>
      <c r="AE3480">
        <f t="shared" si="1793"/>
        <v>132.6875</v>
      </c>
      <c r="AF3480" s="49">
        <f t="shared" si="1820"/>
        <v>0.578125</v>
      </c>
      <c r="AG3480" s="3">
        <f t="shared" si="1806"/>
        <v>133.01558277105343</v>
      </c>
      <c r="AH3480">
        <f t="shared" si="1807"/>
        <v>132.03743641128827</v>
      </c>
      <c r="AI3480" s="51">
        <f t="shared" si="1808"/>
        <v>0.97814635976516229</v>
      </c>
      <c r="AJ3480" s="52">
        <f t="shared" si="1809"/>
        <v>0.40002135976516229</v>
      </c>
      <c r="AK3480" s="2">
        <v>41193</v>
      </c>
      <c r="AL3480" t="str">
        <v>912828LY</v>
      </c>
      <c r="AM3480">
        <v>0.8609</v>
      </c>
      <c r="AN3480">
        <v>0.16986000000000001</v>
      </c>
      <c r="AO3480">
        <v>0.86040000000000005</v>
      </c>
      <c r="AP3480">
        <v>132.6875</v>
      </c>
      <c r="AQ3480">
        <f>VLOOKUP(AL3480,工作表1!$F$3:$G$1000,2,FALSE)</f>
        <v>3.375</v>
      </c>
      <c r="AR3480" t="str">
        <f>VLOOKUP(AL3480,工作表1!$F$3:$H$1000,3,FALSE)</f>
        <v>2019/11/15</v>
      </c>
      <c r="AS3480">
        <f t="shared" si="1794"/>
        <v>0.13800000000000001</v>
      </c>
      <c r="AT3480">
        <f t="shared" si="1795"/>
        <v>3.2370000000000001</v>
      </c>
      <c r="AU3480" s="43">
        <f t="shared" si="1810"/>
        <v>41228</v>
      </c>
      <c r="AV3480" s="43">
        <f t="shared" si="1796"/>
        <v>41362</v>
      </c>
      <c r="AW3480" s="45">
        <f t="shared" si="1811"/>
        <v>1.3756793478260869</v>
      </c>
      <c r="AX3480" s="45">
        <f t="shared" si="1812"/>
        <v>2.9291040053603332</v>
      </c>
      <c r="AY3480" s="47">
        <f t="shared" si="1813"/>
        <v>115.62390234306694</v>
      </c>
      <c r="AZ3480" s="47">
        <f t="shared" si="1814"/>
        <v>132.03743641128827</v>
      </c>
      <c r="BA3480" s="43"/>
      <c r="BC3480" s="2">
        <v>41192</v>
      </c>
      <c r="BD3480" t="str">
        <v>912828MP</v>
      </c>
      <c r="BE3480">
        <v>-2.5270999999999999</v>
      </c>
      <c r="BF3480">
        <v>0.31337999999999999</v>
      </c>
      <c r="BG3480">
        <v>0.87370000000000003</v>
      </c>
      <c r="BH3480">
        <v>131.796875</v>
      </c>
      <c r="BI3480">
        <f>VLOOKUP(BD3480,工作表1!$K$3:$L$1000,2,FALSE)</f>
        <v>3.625</v>
      </c>
      <c r="BJ3480" t="str">
        <f>VLOOKUP(BD3480,工作表1!$K$3:$M$1000,3,FALSE)</f>
        <v>2020/2/15</v>
      </c>
      <c r="BK3480">
        <f t="shared" si="1797"/>
        <v>0.14050000000000001</v>
      </c>
      <c r="BL3480">
        <f t="shared" si="1798"/>
        <v>3.4845000000000002</v>
      </c>
      <c r="BM3480" s="43">
        <f t="shared" si="1815"/>
        <v>41320</v>
      </c>
      <c r="BN3480" s="43">
        <f t="shared" si="1799"/>
        <v>41453</v>
      </c>
      <c r="BO3480" s="45">
        <f t="shared" si="1816"/>
        <v>0.56148097826086951</v>
      </c>
      <c r="BP3480" s="45">
        <f t="shared" si="1817"/>
        <v>3.1436727590827873</v>
      </c>
      <c r="BQ3480" s="47">
        <f t="shared" si="1818"/>
        <v>117.46393971110149</v>
      </c>
      <c r="BR3480" s="47">
        <f t="shared" si="1819"/>
        <v>130.87017221880541</v>
      </c>
    </row>
    <row r="3481" spans="6:70" x14ac:dyDescent="0.25">
      <c r="F3481" s="2">
        <v>41310</v>
      </c>
      <c r="G3481">
        <v>0.129</v>
      </c>
      <c r="H3481" s="43">
        <v>41362</v>
      </c>
      <c r="I3481">
        <v>1.2121</v>
      </c>
      <c r="L3481" s="2">
        <v>41192</v>
      </c>
      <c r="M3481" t="str">
        <v>912828LJ</v>
      </c>
      <c r="N3481">
        <v>0.30880000000000002</v>
      </c>
      <c r="O3481">
        <v>0.19064999999999999</v>
      </c>
      <c r="P3481">
        <v>0.87370000000000003</v>
      </c>
      <c r="Q3481">
        <v>133.21875</v>
      </c>
      <c r="R3481">
        <f>VLOOKUP(M3481,工作表1!$A$3:$B$1000,2,FALSE)</f>
        <v>3.625</v>
      </c>
      <c r="S3481" t="str">
        <f>VLOOKUP(M3481,工作表1!$A$3:$C$1000,3,FALSE)</f>
        <v>2019/8/15</v>
      </c>
      <c r="T3481">
        <f t="shared" si="1789"/>
        <v>0.14050000000000001</v>
      </c>
      <c r="U3481">
        <f t="shared" si="1788"/>
        <v>3.4845000000000002</v>
      </c>
      <c r="V3481" s="43">
        <f t="shared" si="1800"/>
        <v>41320</v>
      </c>
      <c r="W3481" s="43">
        <f t="shared" si="1790"/>
        <v>41274</v>
      </c>
      <c r="X3481" s="45">
        <f t="shared" si="1801"/>
        <v>0.56148097826086951</v>
      </c>
      <c r="Y3481" s="45">
        <f t="shared" si="1802"/>
        <v>1.36593303305539</v>
      </c>
      <c r="Z3481" s="47">
        <f t="shared" si="1803"/>
        <v>117.14593514459015</v>
      </c>
      <c r="AA3481" s="47">
        <f t="shared" si="1804"/>
        <v>132.96681156120923</v>
      </c>
      <c r="AB3481" s="45">
        <f t="shared" si="1805"/>
        <v>1.0723</v>
      </c>
      <c r="AC3481" s="2" t="str">
        <f t="shared" si="1791"/>
        <v>TY1</v>
      </c>
      <c r="AD3481">
        <f t="shared" si="1792"/>
        <v>133.21875</v>
      </c>
      <c r="AE3481">
        <f t="shared" si="1793"/>
        <v>132.640625</v>
      </c>
      <c r="AF3481" s="49">
        <f t="shared" si="1820"/>
        <v>0.578125</v>
      </c>
      <c r="AG3481" s="3">
        <f t="shared" si="1806"/>
        <v>132.96681156120923</v>
      </c>
      <c r="AH3481">
        <f t="shared" si="1807"/>
        <v>131.95122093278968</v>
      </c>
      <c r="AI3481" s="51">
        <f t="shared" si="1808"/>
        <v>1.0155906284195453</v>
      </c>
      <c r="AJ3481" s="52">
        <f t="shared" si="1809"/>
        <v>0.43746562841954528</v>
      </c>
      <c r="AK3481" s="2">
        <v>41192</v>
      </c>
      <c r="AL3481" t="str">
        <v>912828LY</v>
      </c>
      <c r="AM3481">
        <v>-0.1215</v>
      </c>
      <c r="AN3481">
        <v>0.22703999999999999</v>
      </c>
      <c r="AO3481">
        <v>0.86040000000000005</v>
      </c>
      <c r="AP3481">
        <v>132.640625</v>
      </c>
      <c r="AQ3481">
        <f>VLOOKUP(AL3481,工作表1!$F$3:$G$1000,2,FALSE)</f>
        <v>3.375</v>
      </c>
      <c r="AR3481" t="str">
        <f>VLOOKUP(AL3481,工作表1!$F$3:$H$1000,3,FALSE)</f>
        <v>2019/11/15</v>
      </c>
      <c r="AS3481">
        <f t="shared" si="1794"/>
        <v>0.14050000000000001</v>
      </c>
      <c r="AT3481">
        <f t="shared" si="1795"/>
        <v>3.2345000000000002</v>
      </c>
      <c r="AU3481" s="43">
        <f t="shared" si="1810"/>
        <v>41228</v>
      </c>
      <c r="AV3481" s="43">
        <f t="shared" si="1796"/>
        <v>41362</v>
      </c>
      <c r="AW3481" s="45">
        <f t="shared" si="1811"/>
        <v>1.3665081521739131</v>
      </c>
      <c r="AX3481" s="45">
        <f t="shared" si="1812"/>
        <v>2.9291793850506256</v>
      </c>
      <c r="AY3481" s="47">
        <f t="shared" si="1813"/>
        <v>115.56056614886754</v>
      </c>
      <c r="AZ3481" s="47">
        <f t="shared" si="1814"/>
        <v>131.95122093278968</v>
      </c>
      <c r="BA3481" s="43"/>
      <c r="BC3481" s="2">
        <v>41191</v>
      </c>
      <c r="BD3481" t="str">
        <v>912828MP</v>
      </c>
      <c r="BE3481">
        <v>-2.0847000000000002</v>
      </c>
      <c r="BF3481">
        <v>0.29682999999999998</v>
      </c>
      <c r="BG3481">
        <v>0.87370000000000003</v>
      </c>
      <c r="BH3481">
        <v>131.609375</v>
      </c>
      <c r="BI3481">
        <f>VLOOKUP(BD3481,工作表1!$K$3:$L$1000,2,FALSE)</f>
        <v>3.625</v>
      </c>
      <c r="BJ3481" t="str">
        <f>VLOOKUP(BD3481,工作表1!$K$3:$M$1000,3,FALSE)</f>
        <v>2020/2/15</v>
      </c>
      <c r="BK3481">
        <f t="shared" si="1797"/>
        <v>0.14050000000000001</v>
      </c>
      <c r="BL3481">
        <f t="shared" si="1798"/>
        <v>3.4845000000000002</v>
      </c>
      <c r="BM3481" s="43">
        <f t="shared" si="1815"/>
        <v>41320</v>
      </c>
      <c r="BN3481" s="43">
        <f t="shared" si="1799"/>
        <v>41453</v>
      </c>
      <c r="BO3481" s="45">
        <f t="shared" si="1816"/>
        <v>0.55163043478260876</v>
      </c>
      <c r="BP3481" s="45">
        <f t="shared" si="1817"/>
        <v>3.1437537224538414</v>
      </c>
      <c r="BQ3481" s="47">
        <f t="shared" si="1818"/>
        <v>117.32362079333242</v>
      </c>
      <c r="BR3481" s="47">
        <f t="shared" si="1819"/>
        <v>130.69582268471302</v>
      </c>
    </row>
    <row r="3482" spans="6:70" x14ac:dyDescent="0.25">
      <c r="F3482" s="2">
        <v>41309</v>
      </c>
      <c r="G3482">
        <v>0.13250000000000001</v>
      </c>
      <c r="H3482" s="43">
        <v>41361</v>
      </c>
      <c r="I3482">
        <v>1.2121999999999999</v>
      </c>
      <c r="L3482" s="2">
        <v>41191</v>
      </c>
      <c r="M3482" t="str">
        <v>912828LJ</v>
      </c>
      <c r="N3482">
        <v>0.75970000000000004</v>
      </c>
      <c r="O3482">
        <v>0.13134999999999999</v>
      </c>
      <c r="P3482">
        <v>0.87370000000000003</v>
      </c>
      <c r="Q3482">
        <v>133.046875</v>
      </c>
      <c r="R3482">
        <f>VLOOKUP(M3482,工作表1!$A$3:$B$1000,2,FALSE)</f>
        <v>3.625</v>
      </c>
      <c r="S3482" t="str">
        <f>VLOOKUP(M3482,工作表1!$A$3:$C$1000,3,FALSE)</f>
        <v>2019/8/15</v>
      </c>
      <c r="T3482">
        <f t="shared" si="1789"/>
        <v>0.14050000000000001</v>
      </c>
      <c r="U3482">
        <f t="shared" si="1788"/>
        <v>3.4845000000000002</v>
      </c>
      <c r="V3482" s="43">
        <f t="shared" si="1800"/>
        <v>41320</v>
      </c>
      <c r="W3482" s="43">
        <f t="shared" si="1790"/>
        <v>41274</v>
      </c>
      <c r="X3482" s="45">
        <f t="shared" si="1801"/>
        <v>0.55163043478260876</v>
      </c>
      <c r="Y3482" s="45">
        <f t="shared" si="1802"/>
        <v>1.3660139964264444</v>
      </c>
      <c r="Z3482" s="47">
        <f t="shared" si="1803"/>
        <v>117.0214040736176</v>
      </c>
      <c r="AA3482" s="47">
        <f t="shared" si="1804"/>
        <v>132.81053212760503</v>
      </c>
      <c r="AB3482" s="45">
        <f t="shared" si="1805"/>
        <v>1.105</v>
      </c>
      <c r="AC3482" s="2" t="str">
        <f t="shared" si="1791"/>
        <v>TY1</v>
      </c>
      <c r="AD3482">
        <f t="shared" si="1792"/>
        <v>133.046875</v>
      </c>
      <c r="AE3482">
        <f t="shared" si="1793"/>
        <v>132.453125</v>
      </c>
      <c r="AF3482" s="49">
        <f t="shared" si="1820"/>
        <v>0.59375</v>
      </c>
      <c r="AG3482" s="3">
        <f t="shared" si="1806"/>
        <v>132.81053212760503</v>
      </c>
      <c r="AH3482">
        <f t="shared" si="1807"/>
        <v>131.79301920748017</v>
      </c>
      <c r="AI3482" s="51">
        <f t="shared" si="1808"/>
        <v>1.0175129201248581</v>
      </c>
      <c r="AJ3482" s="52">
        <f t="shared" si="1809"/>
        <v>0.42376292012485806</v>
      </c>
      <c r="AK3482" s="2">
        <v>41191</v>
      </c>
      <c r="AL3482" t="str">
        <v>912828LY</v>
      </c>
      <c r="AM3482">
        <v>0.76590000000000003</v>
      </c>
      <c r="AN3482">
        <v>0.17585000000000001</v>
      </c>
      <c r="AO3482">
        <v>0.86040000000000005</v>
      </c>
      <c r="AP3482">
        <v>132.453125</v>
      </c>
      <c r="AQ3482">
        <f>VLOOKUP(AL3482,工作表1!$F$3:$G$1000,2,FALSE)</f>
        <v>3.375</v>
      </c>
      <c r="AR3482" t="str">
        <f>VLOOKUP(AL3482,工作表1!$F$3:$H$1000,3,FALSE)</f>
        <v>2019/11/15</v>
      </c>
      <c r="AS3482">
        <f t="shared" si="1794"/>
        <v>0.14050000000000001</v>
      </c>
      <c r="AT3482">
        <f t="shared" si="1795"/>
        <v>3.2345000000000002</v>
      </c>
      <c r="AU3482" s="43">
        <f t="shared" si="1810"/>
        <v>41228</v>
      </c>
      <c r="AV3482" s="43">
        <f t="shared" si="1796"/>
        <v>41362</v>
      </c>
      <c r="AW3482" s="45">
        <f t="shared" si="1811"/>
        <v>1.3573369565217392</v>
      </c>
      <c r="AX3482" s="45">
        <f t="shared" si="1812"/>
        <v>2.9292547647409171</v>
      </c>
      <c r="AY3482" s="47">
        <f t="shared" si="1813"/>
        <v>115.43645965457867</v>
      </c>
      <c r="AZ3482" s="47">
        <f t="shared" si="1814"/>
        <v>131.79301920748017</v>
      </c>
      <c r="BA3482" s="43"/>
      <c r="BC3482" s="2">
        <v>41190</v>
      </c>
      <c r="BD3482" t="str">
        <v>#N/A N/A</v>
      </c>
      <c r="BE3482" t="str">
        <v>#N/A N/A</v>
      </c>
      <c r="BF3482" t="str">
        <v>#N/A N/A</v>
      </c>
      <c r="BG3482" t="str">
        <v>#N/A N/A</v>
      </c>
      <c r="BH3482">
        <v>131.828125</v>
      </c>
      <c r="BI3482" t="e">
        <f>VLOOKUP(BD3482,工作表1!$K$3:$L$1000,2,FALSE)</f>
        <v>#N/A</v>
      </c>
      <c r="BJ3482" t="e">
        <f>VLOOKUP(BD3482,工作表1!$K$3:$M$1000,3,FALSE)</f>
        <v>#N/A</v>
      </c>
      <c r="BK3482">
        <f t="shared" si="1797"/>
        <v>0.14199999999999999</v>
      </c>
      <c r="BL3482" t="e">
        <f t="shared" si="1798"/>
        <v>#N/A</v>
      </c>
      <c r="BM3482" s="43" t="e">
        <f t="shared" si="1815"/>
        <v>#N/A</v>
      </c>
      <c r="BN3482" s="43">
        <f t="shared" si="1799"/>
        <v>41453</v>
      </c>
      <c r="BO3482" s="45" t="e">
        <f t="shared" si="1816"/>
        <v>#N/A</v>
      </c>
      <c r="BP3482" s="45" t="e">
        <f t="shared" si="1817"/>
        <v>#N/A</v>
      </c>
      <c r="BQ3482" s="47" t="e">
        <f t="shared" si="1818"/>
        <v>#VALUE!</v>
      </c>
      <c r="BR3482" s="47" t="e">
        <f t="shared" si="1819"/>
        <v>#VALUE!</v>
      </c>
    </row>
    <row r="3483" spans="6:70" x14ac:dyDescent="0.25">
      <c r="F3483" s="2">
        <v>41306</v>
      </c>
      <c r="G3483">
        <v>0.13</v>
      </c>
      <c r="H3483" s="43">
        <v>41360</v>
      </c>
      <c r="I3483">
        <v>1.2028000000000001</v>
      </c>
      <c r="L3483" s="2">
        <v>41190</v>
      </c>
      <c r="M3483" t="str">
        <v>#N/A N/A</v>
      </c>
      <c r="N3483" t="str">
        <v>#N/A N/A</v>
      </c>
      <c r="O3483" t="str">
        <v>#N/A N/A</v>
      </c>
      <c r="P3483" t="str">
        <v>#N/A N/A</v>
      </c>
      <c r="Q3483">
        <v>133.265625</v>
      </c>
      <c r="R3483" t="e">
        <f>VLOOKUP(M3483,工作表1!$A$3:$B$1000,2,FALSE)</f>
        <v>#N/A</v>
      </c>
      <c r="S3483" t="e">
        <f>VLOOKUP(M3483,工作表1!$A$3:$C$1000,3,FALSE)</f>
        <v>#N/A</v>
      </c>
      <c r="T3483">
        <f t="shared" si="1789"/>
        <v>0.14199999999999999</v>
      </c>
      <c r="U3483" t="e">
        <f t="shared" si="1788"/>
        <v>#N/A</v>
      </c>
      <c r="V3483" s="43" t="e">
        <f t="shared" si="1800"/>
        <v>#N/A</v>
      </c>
      <c r="W3483" s="43">
        <f t="shared" si="1790"/>
        <v>41274</v>
      </c>
      <c r="X3483" s="45" t="e">
        <f t="shared" si="1801"/>
        <v>#N/A</v>
      </c>
      <c r="Y3483" s="45" t="e">
        <f t="shared" si="1802"/>
        <v>#N/A</v>
      </c>
      <c r="Z3483" s="47" t="e">
        <f t="shared" si="1803"/>
        <v>#VALUE!</v>
      </c>
      <c r="AA3483" s="47" t="e">
        <f t="shared" si="1804"/>
        <v>#VALUE!</v>
      </c>
      <c r="AB3483" s="45">
        <f t="shared" si="1805"/>
        <v>1.1331</v>
      </c>
      <c r="AC3483" s="2" t="str">
        <f t="shared" si="1791"/>
        <v>TY1</v>
      </c>
      <c r="AD3483">
        <f t="shared" si="1792"/>
        <v>133.265625</v>
      </c>
      <c r="AE3483">
        <f t="shared" si="1793"/>
        <v>132.671875</v>
      </c>
      <c r="AF3483" s="49">
        <f t="shared" si="1820"/>
        <v>0.59375</v>
      </c>
      <c r="AG3483" s="3" t="e">
        <f t="shared" si="1806"/>
        <v>#VALUE!</v>
      </c>
      <c r="AH3483" t="e">
        <f t="shared" si="1807"/>
        <v>#VALUE!</v>
      </c>
      <c r="AI3483" s="51" t="e">
        <f t="shared" si="1808"/>
        <v>#VALUE!</v>
      </c>
      <c r="AJ3483" s="52" t="e">
        <f t="shared" si="1809"/>
        <v>#VALUE!</v>
      </c>
      <c r="AK3483" s="2">
        <v>41190</v>
      </c>
      <c r="AL3483" t="str">
        <v>#N/A N/A</v>
      </c>
      <c r="AM3483" t="str">
        <v>#N/A N/A</v>
      </c>
      <c r="AN3483" t="str">
        <v>#N/A N/A</v>
      </c>
      <c r="AO3483" t="str">
        <v>#N/A N/A</v>
      </c>
      <c r="AP3483">
        <v>132.671875</v>
      </c>
      <c r="AQ3483" t="e">
        <f>VLOOKUP(AL3483,工作表1!$F$3:$G$1000,2,FALSE)</f>
        <v>#N/A</v>
      </c>
      <c r="AR3483" t="e">
        <f>VLOOKUP(AL3483,工作表1!$F$3:$H$1000,3,FALSE)</f>
        <v>#N/A</v>
      </c>
      <c r="AS3483">
        <f t="shared" si="1794"/>
        <v>0.14199999999999999</v>
      </c>
      <c r="AT3483" t="e">
        <f t="shared" si="1795"/>
        <v>#N/A</v>
      </c>
      <c r="AU3483" s="43" t="e">
        <f t="shared" si="1810"/>
        <v>#N/A</v>
      </c>
      <c r="AV3483" s="43">
        <f t="shared" si="1796"/>
        <v>41362</v>
      </c>
      <c r="AW3483" s="45" t="e">
        <f t="shared" si="1811"/>
        <v>#N/A</v>
      </c>
      <c r="AX3483" s="45" t="e">
        <f t="shared" si="1812"/>
        <v>#N/A</v>
      </c>
      <c r="AY3483" s="47" t="e">
        <f t="shared" si="1813"/>
        <v>#VALUE!</v>
      </c>
      <c r="AZ3483" s="47" t="e">
        <f t="shared" si="1814"/>
        <v>#VALUE!</v>
      </c>
      <c r="BA3483" s="43"/>
      <c r="BC3483" s="2">
        <v>41187</v>
      </c>
      <c r="BD3483" t="str">
        <v>912828MP</v>
      </c>
      <c r="BE3483">
        <v>-2.4603000000000002</v>
      </c>
      <c r="BF3483">
        <v>0.30541000000000001</v>
      </c>
      <c r="BG3483">
        <v>0.87370000000000003</v>
      </c>
      <c r="BH3483">
        <v>131.5</v>
      </c>
      <c r="BI3483">
        <f>VLOOKUP(BD3483,工作表1!$K$3:$L$1000,2,FALSE)</f>
        <v>3.625</v>
      </c>
      <c r="BJ3483" t="str">
        <f>VLOOKUP(BD3483,工作表1!$K$3:$M$1000,3,FALSE)</f>
        <v>2020/2/15</v>
      </c>
      <c r="BK3483">
        <f t="shared" si="1797"/>
        <v>0.14050000000000001</v>
      </c>
      <c r="BL3483">
        <f t="shared" si="1798"/>
        <v>3.4845000000000002</v>
      </c>
      <c r="BM3483" s="43">
        <f t="shared" si="1815"/>
        <v>41320</v>
      </c>
      <c r="BN3483" s="43">
        <f t="shared" si="1799"/>
        <v>41453</v>
      </c>
      <c r="BO3483" s="45">
        <f t="shared" si="1816"/>
        <v>0.53192934782608703</v>
      </c>
      <c r="BP3483" s="45">
        <f t="shared" si="1817"/>
        <v>3.1439156491959501</v>
      </c>
      <c r="BQ3483" s="47">
        <f t="shared" si="1818"/>
        <v>117.23677556180202</v>
      </c>
      <c r="BR3483" s="47">
        <f t="shared" si="1819"/>
        <v>130.5689304197877</v>
      </c>
    </row>
    <row r="3484" spans="6:70" x14ac:dyDescent="0.25">
      <c r="F3484" s="2">
        <v>41305</v>
      </c>
      <c r="G3484">
        <v>0.13100000000000001</v>
      </c>
      <c r="H3484" s="43">
        <v>41359</v>
      </c>
      <c r="I3484">
        <v>1.2571000000000001</v>
      </c>
      <c r="L3484" s="2">
        <v>41187</v>
      </c>
      <c r="M3484" t="str">
        <v>912828LJ</v>
      </c>
      <c r="N3484">
        <v>0.45600000000000002</v>
      </c>
      <c r="O3484">
        <v>0.16688</v>
      </c>
      <c r="P3484">
        <v>0.87370000000000003</v>
      </c>
      <c r="Q3484">
        <v>132.921875</v>
      </c>
      <c r="R3484">
        <f>VLOOKUP(M3484,工作表1!$A$3:$B$1000,2,FALSE)</f>
        <v>3.625</v>
      </c>
      <c r="S3484" t="str">
        <f>VLOOKUP(M3484,工作表1!$A$3:$C$1000,3,FALSE)</f>
        <v>2019/8/15</v>
      </c>
      <c r="T3484">
        <f t="shared" si="1789"/>
        <v>0.14050000000000001</v>
      </c>
      <c r="U3484">
        <f t="shared" si="1788"/>
        <v>3.4845000000000002</v>
      </c>
      <c r="V3484" s="43">
        <f t="shared" si="1800"/>
        <v>41320</v>
      </c>
      <c r="W3484" s="43">
        <f t="shared" si="1790"/>
        <v>41274</v>
      </c>
      <c r="X3484" s="45">
        <f t="shared" si="1801"/>
        <v>0.53192934782608703</v>
      </c>
      <c r="Y3484" s="45">
        <f t="shared" si="1802"/>
        <v>1.3661759231685529</v>
      </c>
      <c r="Z3484" s="47">
        <f t="shared" si="1803"/>
        <v>116.92017665574276</v>
      </c>
      <c r="AA3484" s="47">
        <f t="shared" si="1804"/>
        <v>132.66717862158501</v>
      </c>
      <c r="AB3484" s="45">
        <f t="shared" si="1805"/>
        <v>1.1331</v>
      </c>
      <c r="AC3484" s="2" t="str">
        <f t="shared" si="1791"/>
        <v>TY1</v>
      </c>
      <c r="AD3484">
        <f t="shared" si="1792"/>
        <v>132.921875</v>
      </c>
      <c r="AE3484">
        <f t="shared" si="1793"/>
        <v>132.34375</v>
      </c>
      <c r="AF3484" s="49">
        <f t="shared" si="1820"/>
        <v>0.578125</v>
      </c>
      <c r="AG3484" s="3">
        <f t="shared" si="1806"/>
        <v>132.66717862158501</v>
      </c>
      <c r="AH3484">
        <f t="shared" si="1807"/>
        <v>131.66453463089115</v>
      </c>
      <c r="AI3484" s="51">
        <f t="shared" si="1808"/>
        <v>1.0026439906938549</v>
      </c>
      <c r="AJ3484" s="52">
        <f t="shared" si="1809"/>
        <v>0.4245189906938549</v>
      </c>
      <c r="AK3484" s="2">
        <v>41187</v>
      </c>
      <c r="AL3484" t="str">
        <v>912828LY</v>
      </c>
      <c r="AM3484">
        <v>0.41599999999999998</v>
      </c>
      <c r="AN3484">
        <v>0.19114</v>
      </c>
      <c r="AO3484">
        <v>0.86040000000000005</v>
      </c>
      <c r="AP3484">
        <v>132.34375</v>
      </c>
      <c r="AQ3484">
        <f>VLOOKUP(AL3484,工作表1!$F$3:$G$1000,2,FALSE)</f>
        <v>3.375</v>
      </c>
      <c r="AR3484" t="str">
        <f>VLOOKUP(AL3484,工作表1!$F$3:$H$1000,3,FALSE)</f>
        <v>2019/11/15</v>
      </c>
      <c r="AS3484">
        <f t="shared" si="1794"/>
        <v>0.14050000000000001</v>
      </c>
      <c r="AT3484">
        <f t="shared" si="1795"/>
        <v>3.2345000000000002</v>
      </c>
      <c r="AU3484" s="43">
        <f t="shared" si="1810"/>
        <v>41228</v>
      </c>
      <c r="AV3484" s="43">
        <f t="shared" si="1796"/>
        <v>41362</v>
      </c>
      <c r="AW3484" s="45">
        <f t="shared" si="1811"/>
        <v>1.3389945652173914</v>
      </c>
      <c r="AX3484" s="45">
        <f t="shared" si="1812"/>
        <v>2.9294055241215009</v>
      </c>
      <c r="AY3484" s="47">
        <f t="shared" si="1813"/>
        <v>115.34993206521632</v>
      </c>
      <c r="AZ3484" s="47">
        <f t="shared" si="1814"/>
        <v>131.66453463089115</v>
      </c>
      <c r="BA3484" s="43"/>
      <c r="BC3484" s="2">
        <v>41186</v>
      </c>
      <c r="BD3484" t="str">
        <v>912828MP</v>
      </c>
      <c r="BE3484">
        <v>-1.2455000000000001</v>
      </c>
      <c r="BF3484">
        <v>0.26989000000000002</v>
      </c>
      <c r="BG3484">
        <v>0.87370000000000003</v>
      </c>
      <c r="BH3484">
        <v>132.015625</v>
      </c>
      <c r="BI3484">
        <f>VLOOKUP(BD3484,工作表1!$K$3:$L$1000,2,FALSE)</f>
        <v>3.625</v>
      </c>
      <c r="BJ3484" t="str">
        <f>VLOOKUP(BD3484,工作表1!$K$3:$M$1000,3,FALSE)</f>
        <v>2020/2/15</v>
      </c>
      <c r="BK3484">
        <f t="shared" si="1797"/>
        <v>0.13950000000000001</v>
      </c>
      <c r="BL3484">
        <f t="shared" si="1798"/>
        <v>3.4855</v>
      </c>
      <c r="BM3484" s="43">
        <f t="shared" si="1815"/>
        <v>41320</v>
      </c>
      <c r="BN3484" s="43">
        <f t="shared" si="1799"/>
        <v>41453</v>
      </c>
      <c r="BO3484" s="45">
        <f t="shared" si="1816"/>
        <v>0.50237771739130432</v>
      </c>
      <c r="BP3484" s="45">
        <f t="shared" si="1817"/>
        <v>3.1441585393091125</v>
      </c>
      <c r="BQ3484" s="47">
        <f t="shared" si="1818"/>
        <v>117.74624947624554</v>
      </c>
      <c r="BR3484" s="47">
        <f t="shared" si="1819"/>
        <v>131.10996763513893</v>
      </c>
    </row>
    <row r="3485" spans="6:70" x14ac:dyDescent="0.25">
      <c r="F3485" s="2">
        <v>41304</v>
      </c>
      <c r="G3485">
        <v>0.13100000000000001</v>
      </c>
      <c r="H3485" s="43">
        <v>41358</v>
      </c>
      <c r="I3485">
        <v>1.2712000000000001</v>
      </c>
      <c r="L3485" s="2">
        <v>41186</v>
      </c>
      <c r="M3485" t="str">
        <v>912828LJ</v>
      </c>
      <c r="N3485">
        <v>0.37469999999999998</v>
      </c>
      <c r="O3485">
        <v>0.18496000000000001</v>
      </c>
      <c r="P3485">
        <v>0.87370000000000003</v>
      </c>
      <c r="Q3485">
        <v>133.421875</v>
      </c>
      <c r="R3485">
        <f>VLOOKUP(M3485,工作表1!$A$3:$B$1000,2,FALSE)</f>
        <v>3.625</v>
      </c>
      <c r="S3485" t="str">
        <f>VLOOKUP(M3485,工作表1!$A$3:$C$1000,3,FALSE)</f>
        <v>2019/8/15</v>
      </c>
      <c r="T3485">
        <f t="shared" si="1789"/>
        <v>0.13950000000000001</v>
      </c>
      <c r="U3485">
        <f t="shared" si="1788"/>
        <v>3.4855</v>
      </c>
      <c r="V3485" s="43">
        <f t="shared" si="1800"/>
        <v>41320</v>
      </c>
      <c r="W3485" s="43">
        <f t="shared" si="1790"/>
        <v>41274</v>
      </c>
      <c r="X3485" s="45">
        <f t="shared" si="1801"/>
        <v>0.50237771739130432</v>
      </c>
      <c r="Y3485" s="45">
        <f t="shared" si="1802"/>
        <v>1.3664188132817152</v>
      </c>
      <c r="Z3485" s="47">
        <f t="shared" si="1803"/>
        <v>117.38082974598302</v>
      </c>
      <c r="AA3485" s="47">
        <f t="shared" si="1804"/>
        <v>133.15290668965335</v>
      </c>
      <c r="AB3485" s="45">
        <f t="shared" si="1805"/>
        <v>1.0674999999999999</v>
      </c>
      <c r="AC3485" s="2" t="str">
        <f t="shared" si="1791"/>
        <v>TY1</v>
      </c>
      <c r="AD3485">
        <f t="shared" si="1792"/>
        <v>133.421875</v>
      </c>
      <c r="AE3485">
        <f t="shared" si="1793"/>
        <v>132.859375</v>
      </c>
      <c r="AF3485" s="49">
        <f t="shared" si="1820"/>
        <v>0.5625</v>
      </c>
      <c r="AG3485" s="3">
        <f t="shared" si="1806"/>
        <v>133.15290668965335</v>
      </c>
      <c r="AH3485">
        <f t="shared" si="1807"/>
        <v>132.17704038010569</v>
      </c>
      <c r="AI3485" s="51">
        <f t="shared" si="1808"/>
        <v>0.97586630954765496</v>
      </c>
      <c r="AJ3485" s="52">
        <f t="shared" si="1809"/>
        <v>0.41336630954765496</v>
      </c>
      <c r="AK3485" s="2">
        <v>41186</v>
      </c>
      <c r="AL3485" t="str">
        <v>912828LY</v>
      </c>
      <c r="AM3485">
        <v>0.82879999999999998</v>
      </c>
      <c r="AN3485">
        <v>0.17874999999999999</v>
      </c>
      <c r="AO3485">
        <v>0.86040000000000005</v>
      </c>
      <c r="AP3485">
        <v>132.859375</v>
      </c>
      <c r="AQ3485">
        <f>VLOOKUP(AL3485,工作表1!$F$3:$G$1000,2,FALSE)</f>
        <v>3.375</v>
      </c>
      <c r="AR3485" t="str">
        <f>VLOOKUP(AL3485,工作表1!$F$3:$H$1000,3,FALSE)</f>
        <v>2019/11/15</v>
      </c>
      <c r="AS3485">
        <f t="shared" si="1794"/>
        <v>0.13950000000000001</v>
      </c>
      <c r="AT3485">
        <f t="shared" si="1795"/>
        <v>3.2355</v>
      </c>
      <c r="AU3485" s="43">
        <f t="shared" si="1810"/>
        <v>41228</v>
      </c>
      <c r="AV3485" s="43">
        <f t="shared" si="1796"/>
        <v>41362</v>
      </c>
      <c r="AW3485" s="45">
        <f t="shared" si="1811"/>
        <v>1.3114809782608696</v>
      </c>
      <c r="AX3485" s="45">
        <f t="shared" si="1812"/>
        <v>2.9296316631923762</v>
      </c>
      <c r="AY3485" s="47">
        <f t="shared" si="1813"/>
        <v>115.8274089334539</v>
      </c>
      <c r="AZ3485" s="47">
        <f t="shared" si="1814"/>
        <v>132.17704038010569</v>
      </c>
      <c r="BA3485" s="43"/>
      <c r="BC3485" s="2">
        <v>41185</v>
      </c>
      <c r="BD3485" t="str">
        <v>912828MP</v>
      </c>
      <c r="BE3485">
        <v>-1.2596000000000001</v>
      </c>
      <c r="BF3485">
        <v>0.27012000000000003</v>
      </c>
      <c r="BG3485">
        <v>0.87370000000000003</v>
      </c>
      <c r="BH3485">
        <v>132.328125</v>
      </c>
      <c r="BI3485">
        <f>VLOOKUP(BD3485,工作表1!$K$3:$L$1000,2,FALSE)</f>
        <v>3.625</v>
      </c>
      <c r="BJ3485" t="str">
        <f>VLOOKUP(BD3485,工作表1!$K$3:$M$1000,3,FALSE)</f>
        <v>2020/2/15</v>
      </c>
      <c r="BK3485">
        <f t="shared" si="1797"/>
        <v>0.13750000000000001</v>
      </c>
      <c r="BL3485">
        <f t="shared" si="1798"/>
        <v>3.4874999999999998</v>
      </c>
      <c r="BM3485" s="43">
        <f t="shared" si="1815"/>
        <v>41320</v>
      </c>
      <c r="BN3485" s="43">
        <f t="shared" si="1799"/>
        <v>41453</v>
      </c>
      <c r="BO3485" s="45">
        <f t="shared" si="1816"/>
        <v>0.49252717391304346</v>
      </c>
      <c r="BP3485" s="45">
        <f t="shared" si="1817"/>
        <v>3.1442395026801666</v>
      </c>
      <c r="BQ3485" s="47">
        <f t="shared" si="1818"/>
        <v>118.02757456298836</v>
      </c>
      <c r="BR3485" s="47">
        <f t="shared" si="1819"/>
        <v>131.41651302310308</v>
      </c>
    </row>
    <row r="3486" spans="6:70" x14ac:dyDescent="0.25">
      <c r="F3486" s="2">
        <v>41303</v>
      </c>
      <c r="G3486">
        <v>0.13150000000000001</v>
      </c>
      <c r="H3486" s="43">
        <v>41355</v>
      </c>
      <c r="I3486">
        <v>1.2806999999999999</v>
      </c>
      <c r="L3486" s="2">
        <v>41185</v>
      </c>
      <c r="M3486" t="str">
        <v>912828LJ</v>
      </c>
      <c r="N3486">
        <v>0.85929999999999995</v>
      </c>
      <c r="O3486">
        <v>0.13397000000000001</v>
      </c>
      <c r="P3486">
        <v>0.87370000000000003</v>
      </c>
      <c r="Q3486">
        <v>133.734375</v>
      </c>
      <c r="R3486">
        <f>VLOOKUP(M3486,工作表1!$A$3:$B$1000,2,FALSE)</f>
        <v>3.625</v>
      </c>
      <c r="S3486" t="str">
        <f>VLOOKUP(M3486,工作表1!$A$3:$C$1000,3,FALSE)</f>
        <v>2019/8/15</v>
      </c>
      <c r="T3486">
        <f t="shared" si="1789"/>
        <v>0.13750000000000001</v>
      </c>
      <c r="U3486">
        <f t="shared" si="1788"/>
        <v>3.4874999999999998</v>
      </c>
      <c r="V3486" s="43">
        <f t="shared" si="1800"/>
        <v>41320</v>
      </c>
      <c r="W3486" s="43">
        <f t="shared" si="1790"/>
        <v>41274</v>
      </c>
      <c r="X3486" s="45">
        <f t="shared" si="1801"/>
        <v>0.49252717391304346</v>
      </c>
      <c r="Y3486" s="45">
        <f t="shared" si="1802"/>
        <v>1.3664997766527696</v>
      </c>
      <c r="Z3486" s="47">
        <f t="shared" si="1803"/>
        <v>117.67811773699295</v>
      </c>
      <c r="AA3486" s="47">
        <f t="shared" si="1804"/>
        <v>133.47886074044405</v>
      </c>
      <c r="AB3486" s="45">
        <f t="shared" si="1805"/>
        <v>1.0162</v>
      </c>
      <c r="AC3486" s="2" t="str">
        <f t="shared" si="1791"/>
        <v>TY1</v>
      </c>
      <c r="AD3486">
        <f t="shared" si="1792"/>
        <v>133.734375</v>
      </c>
      <c r="AE3486">
        <f t="shared" si="1793"/>
        <v>133.171875</v>
      </c>
      <c r="AF3486" s="49">
        <f t="shared" si="1820"/>
        <v>0.5625</v>
      </c>
      <c r="AG3486" s="3">
        <f t="shared" si="1806"/>
        <v>133.47886074044405</v>
      </c>
      <c r="AH3486">
        <f t="shared" si="1807"/>
        <v>132.5077203136025</v>
      </c>
      <c r="AI3486" s="51">
        <f t="shared" si="1808"/>
        <v>0.97114042684154356</v>
      </c>
      <c r="AJ3486" s="52">
        <f t="shared" si="1809"/>
        <v>0.40864042684154356</v>
      </c>
      <c r="AK3486" s="2">
        <v>41185</v>
      </c>
      <c r="AL3486" t="str">
        <v>912828LY</v>
      </c>
      <c r="AM3486">
        <v>1.4648000000000001</v>
      </c>
      <c r="AN3486">
        <v>0.14391999999999999</v>
      </c>
      <c r="AO3486">
        <v>0.86040000000000005</v>
      </c>
      <c r="AP3486">
        <v>133.171875</v>
      </c>
      <c r="AQ3486">
        <f>VLOOKUP(AL3486,工作表1!$F$3:$G$1000,2,FALSE)</f>
        <v>3.375</v>
      </c>
      <c r="AR3486" t="str">
        <f>VLOOKUP(AL3486,工作表1!$F$3:$H$1000,3,FALSE)</f>
        <v>2019/11/15</v>
      </c>
      <c r="AS3486">
        <f t="shared" si="1794"/>
        <v>0.13750000000000001</v>
      </c>
      <c r="AT3486">
        <f t="shared" si="1795"/>
        <v>3.2374999999999998</v>
      </c>
      <c r="AU3486" s="43">
        <f t="shared" si="1810"/>
        <v>41228</v>
      </c>
      <c r="AV3486" s="43">
        <f t="shared" si="1796"/>
        <v>41362</v>
      </c>
      <c r="AW3486" s="45">
        <f t="shared" si="1811"/>
        <v>1.3023097826086956</v>
      </c>
      <c r="AX3486" s="45">
        <f t="shared" si="1812"/>
        <v>2.9297070428826681</v>
      </c>
      <c r="AY3486" s="47">
        <f t="shared" si="1813"/>
        <v>116.12491677395755</v>
      </c>
      <c r="AZ3486" s="47">
        <f t="shared" si="1814"/>
        <v>132.5077203136025</v>
      </c>
      <c r="BA3486" s="43"/>
      <c r="BC3486" s="2">
        <v>41184</v>
      </c>
      <c r="BD3486" t="str">
        <v>912828MP</v>
      </c>
      <c r="BE3486">
        <v>0.20780000000000001</v>
      </c>
      <c r="BF3486">
        <v>0.22258</v>
      </c>
      <c r="BG3486">
        <v>0.87370000000000003</v>
      </c>
      <c r="BH3486">
        <v>132.234375</v>
      </c>
      <c r="BI3486">
        <f>VLOOKUP(BD3486,工作表1!$K$3:$L$1000,2,FALSE)</f>
        <v>3.625</v>
      </c>
      <c r="BJ3486" t="str">
        <f>VLOOKUP(BD3486,工作表1!$K$3:$M$1000,3,FALSE)</f>
        <v>2020/2/15</v>
      </c>
      <c r="BK3486">
        <f t="shared" si="1797"/>
        <v>0.13750000000000001</v>
      </c>
      <c r="BL3486">
        <f t="shared" si="1798"/>
        <v>3.4874999999999998</v>
      </c>
      <c r="BM3486" s="43">
        <f t="shared" si="1815"/>
        <v>41320</v>
      </c>
      <c r="BN3486" s="43">
        <f t="shared" si="1799"/>
        <v>41453</v>
      </c>
      <c r="BO3486" s="45">
        <f t="shared" si="1816"/>
        <v>0.48267663043478265</v>
      </c>
      <c r="BP3486" s="45">
        <f t="shared" si="1817"/>
        <v>3.1443204660512212</v>
      </c>
      <c r="BQ3486" s="47">
        <f t="shared" si="1818"/>
        <v>117.99703316956183</v>
      </c>
      <c r="BR3486" s="47">
        <f t="shared" si="1819"/>
        <v>131.367800653952</v>
      </c>
    </row>
    <row r="3487" spans="6:70" x14ac:dyDescent="0.25">
      <c r="F3487" s="2">
        <v>41302</v>
      </c>
      <c r="G3487">
        <v>0.13550000000000001</v>
      </c>
      <c r="H3487" s="43">
        <v>41354</v>
      </c>
      <c r="I3487">
        <v>1.2712000000000001</v>
      </c>
      <c r="L3487" s="2">
        <v>41184</v>
      </c>
      <c r="M3487" t="str">
        <v>912828LJ</v>
      </c>
      <c r="N3487">
        <v>0.19769999999999999</v>
      </c>
      <c r="O3487">
        <v>0.2069</v>
      </c>
      <c r="P3487">
        <v>0.87370000000000003</v>
      </c>
      <c r="Q3487">
        <v>133.640625</v>
      </c>
      <c r="R3487">
        <f>VLOOKUP(M3487,工作表1!$A$3:$B$1000,2,FALSE)</f>
        <v>3.625</v>
      </c>
      <c r="S3487" t="str">
        <f>VLOOKUP(M3487,工作表1!$A$3:$C$1000,3,FALSE)</f>
        <v>2019/8/15</v>
      </c>
      <c r="T3487">
        <f t="shared" si="1789"/>
        <v>0.13750000000000001</v>
      </c>
      <c r="U3487">
        <f t="shared" si="1788"/>
        <v>3.4874999999999998</v>
      </c>
      <c r="V3487" s="43">
        <f t="shared" si="1800"/>
        <v>41320</v>
      </c>
      <c r="W3487" s="43">
        <f t="shared" si="1790"/>
        <v>41274</v>
      </c>
      <c r="X3487" s="45">
        <f t="shared" si="1801"/>
        <v>0.48267663043478265</v>
      </c>
      <c r="Y3487" s="45">
        <f t="shared" si="1802"/>
        <v>1.3665807400238237</v>
      </c>
      <c r="Z3487" s="47">
        <f t="shared" si="1803"/>
        <v>117.5839696440504</v>
      </c>
      <c r="AA3487" s="47">
        <f t="shared" si="1804"/>
        <v>133.3573468381397</v>
      </c>
      <c r="AB3487" s="45">
        <f t="shared" si="1805"/>
        <v>1.0347999999999999</v>
      </c>
      <c r="AC3487" s="2" t="str">
        <f t="shared" si="1791"/>
        <v>TY1</v>
      </c>
      <c r="AD3487">
        <f t="shared" si="1792"/>
        <v>133.640625</v>
      </c>
      <c r="AE3487">
        <f t="shared" si="1793"/>
        <v>133.078125</v>
      </c>
      <c r="AF3487" s="49">
        <f t="shared" si="1820"/>
        <v>0.5625</v>
      </c>
      <c r="AG3487" s="3">
        <f t="shared" si="1806"/>
        <v>133.3573468381397</v>
      </c>
      <c r="AH3487">
        <f t="shared" si="1807"/>
        <v>132.42150671898682</v>
      </c>
      <c r="AI3487" s="51">
        <f t="shared" si="1808"/>
        <v>0.93584011915288556</v>
      </c>
      <c r="AJ3487" s="52">
        <f t="shared" si="1809"/>
        <v>0.37334011915288556</v>
      </c>
      <c r="AK3487" s="2">
        <v>41184</v>
      </c>
      <c r="AL3487" t="str">
        <v>912828LY</v>
      </c>
      <c r="AM3487">
        <v>1.8643000000000001</v>
      </c>
      <c r="AN3487">
        <v>0.12734000000000001</v>
      </c>
      <c r="AO3487">
        <v>0.86040000000000005</v>
      </c>
      <c r="AP3487">
        <v>133.078125</v>
      </c>
      <c r="AQ3487">
        <f>VLOOKUP(AL3487,工作表1!$F$3:$G$1000,2,FALSE)</f>
        <v>3.375</v>
      </c>
      <c r="AR3487" t="str">
        <f>VLOOKUP(AL3487,工作表1!$F$3:$H$1000,3,FALSE)</f>
        <v>2019/11/15</v>
      </c>
      <c r="AS3487">
        <f t="shared" si="1794"/>
        <v>0.13750000000000001</v>
      </c>
      <c r="AT3487">
        <f t="shared" si="1795"/>
        <v>3.2374999999999998</v>
      </c>
      <c r="AU3487" s="43">
        <f t="shared" si="1810"/>
        <v>41228</v>
      </c>
      <c r="AV3487" s="43">
        <f t="shared" si="1796"/>
        <v>41362</v>
      </c>
      <c r="AW3487" s="45">
        <f t="shared" si="1811"/>
        <v>1.2931385869565217</v>
      </c>
      <c r="AX3487" s="45">
        <f t="shared" si="1812"/>
        <v>2.9297824225729601</v>
      </c>
      <c r="AY3487" s="47">
        <f t="shared" si="1813"/>
        <v>116.06275720065096</v>
      </c>
      <c r="AZ3487" s="47">
        <f t="shared" si="1814"/>
        <v>132.42150671898682</v>
      </c>
      <c r="BA3487" s="43"/>
      <c r="BC3487" s="2">
        <v>41183</v>
      </c>
      <c r="BD3487" t="str">
        <v>912828MP</v>
      </c>
      <c r="BE3487">
        <v>0.3962</v>
      </c>
      <c r="BF3487">
        <v>0.19091</v>
      </c>
      <c r="BG3487">
        <v>0.87370000000000003</v>
      </c>
      <c r="BH3487">
        <v>132.15625</v>
      </c>
      <c r="BI3487">
        <f>VLOOKUP(BD3487,工作表1!$K$3:$L$1000,2,FALSE)</f>
        <v>3.625</v>
      </c>
      <c r="BJ3487" t="str">
        <f>VLOOKUP(BD3487,工作表1!$K$3:$M$1000,3,FALSE)</f>
        <v>2020/2/15</v>
      </c>
      <c r="BK3487">
        <f t="shared" si="1797"/>
        <v>0.13850000000000001</v>
      </c>
      <c r="BL3487">
        <f t="shared" si="1798"/>
        <v>3.4864999999999999</v>
      </c>
      <c r="BM3487" s="43">
        <f t="shared" si="1815"/>
        <v>41320</v>
      </c>
      <c r="BN3487" s="43">
        <f t="shared" si="1799"/>
        <v>41453</v>
      </c>
      <c r="BO3487" s="45">
        <f t="shared" si="1816"/>
        <v>0.47282608695652173</v>
      </c>
      <c r="BP3487" s="45">
        <f t="shared" si="1817"/>
        <v>3.1444014294222749</v>
      </c>
      <c r="BQ3487" s="47">
        <f t="shared" si="1818"/>
        <v>117.96502444462462</v>
      </c>
      <c r="BR3487" s="47">
        <f t="shared" si="1819"/>
        <v>131.31826407822149</v>
      </c>
    </row>
    <row r="3488" spans="6:70" x14ac:dyDescent="0.25">
      <c r="F3488" s="2">
        <v>41299</v>
      </c>
      <c r="G3488">
        <v>0.13700000000000001</v>
      </c>
      <c r="H3488" s="43">
        <v>41353</v>
      </c>
      <c r="I3488">
        <v>1.3137000000000001</v>
      </c>
      <c r="L3488" s="2">
        <v>41183</v>
      </c>
      <c r="M3488" t="str">
        <v>912828LJ</v>
      </c>
      <c r="N3488">
        <v>0.44159999999999999</v>
      </c>
      <c r="O3488">
        <v>0.15890000000000001</v>
      </c>
      <c r="P3488">
        <v>0.87370000000000003</v>
      </c>
      <c r="Q3488">
        <v>133.578125</v>
      </c>
      <c r="R3488">
        <f>VLOOKUP(M3488,工作表1!$A$3:$B$1000,2,FALSE)</f>
        <v>3.625</v>
      </c>
      <c r="S3488" t="str">
        <f>VLOOKUP(M3488,工作表1!$A$3:$C$1000,3,FALSE)</f>
        <v>2019/8/15</v>
      </c>
      <c r="T3488">
        <f t="shared" si="1789"/>
        <v>0.13850000000000001</v>
      </c>
      <c r="U3488">
        <f t="shared" si="1788"/>
        <v>3.4864999999999999</v>
      </c>
      <c r="V3488" s="43">
        <f t="shared" si="1800"/>
        <v>41320</v>
      </c>
      <c r="W3488" s="43">
        <f t="shared" si="1790"/>
        <v>41274</v>
      </c>
      <c r="X3488" s="45">
        <f t="shared" si="1801"/>
        <v>0.47282608695652173</v>
      </c>
      <c r="Y3488" s="45">
        <f t="shared" si="1802"/>
        <v>1.3666617033948778</v>
      </c>
      <c r="Z3488" s="47">
        <f t="shared" si="1803"/>
        <v>117.55207424209794</v>
      </c>
      <c r="AA3488" s="47">
        <f t="shared" si="1804"/>
        <v>133.3073708676084</v>
      </c>
      <c r="AB3488" s="45">
        <f t="shared" si="1805"/>
        <v>1.0441</v>
      </c>
      <c r="AC3488" s="2" t="str">
        <f t="shared" si="1791"/>
        <v>TY1</v>
      </c>
      <c r="AD3488">
        <f t="shared" si="1792"/>
        <v>133.578125</v>
      </c>
      <c r="AE3488">
        <f t="shared" si="1793"/>
        <v>133</v>
      </c>
      <c r="AF3488" s="49">
        <f t="shared" si="1820"/>
        <v>0.578125</v>
      </c>
      <c r="AG3488" s="3">
        <f t="shared" si="1806"/>
        <v>133.3073708676084</v>
      </c>
      <c r="AH3488">
        <f t="shared" si="1807"/>
        <v>132.39103927299564</v>
      </c>
      <c r="AI3488" s="51">
        <f t="shared" si="1808"/>
        <v>0.91633159461275682</v>
      </c>
      <c r="AJ3488" s="52">
        <f t="shared" si="1809"/>
        <v>0.33820659461275682</v>
      </c>
      <c r="AK3488" s="2">
        <v>41183</v>
      </c>
      <c r="AL3488" t="str">
        <v>912828LY</v>
      </c>
      <c r="AM3488">
        <v>2.7884000000000002</v>
      </c>
      <c r="AN3488">
        <v>5.2299999999999999E-2</v>
      </c>
      <c r="AO3488">
        <v>0.86040000000000005</v>
      </c>
      <c r="AP3488">
        <v>133</v>
      </c>
      <c r="AQ3488">
        <f>VLOOKUP(AL3488,工作表1!$F$3:$G$1000,2,FALSE)</f>
        <v>3.375</v>
      </c>
      <c r="AR3488" t="str">
        <f>VLOOKUP(AL3488,工作表1!$F$3:$H$1000,3,FALSE)</f>
        <v>2019/11/15</v>
      </c>
      <c r="AS3488">
        <f t="shared" si="1794"/>
        <v>0.13850000000000001</v>
      </c>
      <c r="AT3488">
        <f t="shared" si="1795"/>
        <v>3.2364999999999999</v>
      </c>
      <c r="AU3488" s="43">
        <f t="shared" si="1810"/>
        <v>41228</v>
      </c>
      <c r="AV3488" s="43">
        <f t="shared" si="1796"/>
        <v>41362</v>
      </c>
      <c r="AW3488" s="45">
        <f t="shared" si="1811"/>
        <v>1.2839673913043479</v>
      </c>
      <c r="AX3488" s="45">
        <f t="shared" si="1812"/>
        <v>2.929857802263252</v>
      </c>
      <c r="AY3488" s="47">
        <f t="shared" si="1813"/>
        <v>116.04806716917649</v>
      </c>
      <c r="AZ3488" s="47">
        <f t="shared" si="1814"/>
        <v>132.39103927299564</v>
      </c>
      <c r="BA3488" s="43"/>
      <c r="BC3488" s="2">
        <v>41180</v>
      </c>
      <c r="BD3488" t="str">
        <v>912828MP</v>
      </c>
      <c r="BE3488">
        <v>0.43719999999999998</v>
      </c>
      <c r="BF3488">
        <v>0.19949</v>
      </c>
      <c r="BG3488">
        <v>0.87370000000000003</v>
      </c>
      <c r="BH3488">
        <v>132.046875</v>
      </c>
      <c r="BI3488">
        <f>VLOOKUP(BD3488,工作表1!$K$3:$L$1000,2,FALSE)</f>
        <v>3.625</v>
      </c>
      <c r="BJ3488" t="str">
        <f>VLOOKUP(BD3488,工作表1!$K$3:$M$1000,3,FALSE)</f>
        <v>2020/2/15</v>
      </c>
      <c r="BK3488">
        <f t="shared" si="1797"/>
        <v>0.13650000000000001</v>
      </c>
      <c r="BL3488">
        <f t="shared" si="1798"/>
        <v>3.4885000000000002</v>
      </c>
      <c r="BM3488" s="43">
        <f t="shared" si="1815"/>
        <v>41320</v>
      </c>
      <c r="BN3488" s="43">
        <f t="shared" si="1799"/>
        <v>41453</v>
      </c>
      <c r="BO3488" s="45">
        <f t="shared" si="1816"/>
        <v>0.46297554347826092</v>
      </c>
      <c r="BP3488" s="45">
        <f t="shared" si="1817"/>
        <v>3.144482392793329</v>
      </c>
      <c r="BQ3488" s="47">
        <f t="shared" si="1818"/>
        <v>117.87118997420174</v>
      </c>
      <c r="BR3488" s="47">
        <f t="shared" si="1819"/>
        <v>131.19539547784851</v>
      </c>
    </row>
    <row r="3489" spans="6:70" x14ac:dyDescent="0.25">
      <c r="F3489" s="2">
        <v>41298</v>
      </c>
      <c r="G3489">
        <v>0.13200000000000001</v>
      </c>
      <c r="H3489" s="43">
        <v>41352</v>
      </c>
      <c r="I3489">
        <v>1.2641</v>
      </c>
      <c r="L3489" s="2">
        <v>41180</v>
      </c>
      <c r="M3489" t="str">
        <v>912828LJ</v>
      </c>
      <c r="N3489">
        <v>0.86329999999999996</v>
      </c>
      <c r="O3489">
        <v>0.12518000000000001</v>
      </c>
      <c r="P3489">
        <v>0.87370000000000003</v>
      </c>
      <c r="Q3489">
        <v>133.484375</v>
      </c>
      <c r="R3489">
        <f>VLOOKUP(M3489,工作表1!$A$3:$B$1000,2,FALSE)</f>
        <v>3.625</v>
      </c>
      <c r="S3489" t="str">
        <f>VLOOKUP(M3489,工作表1!$A$3:$C$1000,3,FALSE)</f>
        <v>2019/8/15</v>
      </c>
      <c r="T3489">
        <f t="shared" si="1789"/>
        <v>0.13650000000000001</v>
      </c>
      <c r="U3489">
        <f t="shared" si="1788"/>
        <v>3.4885000000000002</v>
      </c>
      <c r="V3489" s="43">
        <f t="shared" si="1800"/>
        <v>41320</v>
      </c>
      <c r="W3489" s="43">
        <f t="shared" si="1790"/>
        <v>41274</v>
      </c>
      <c r="X3489" s="45">
        <f t="shared" si="1801"/>
        <v>0.46297554347826092</v>
      </c>
      <c r="Y3489" s="45">
        <f t="shared" si="1802"/>
        <v>1.3667426667659321</v>
      </c>
      <c r="Z3489" s="47">
        <f t="shared" si="1803"/>
        <v>117.49010140005656</v>
      </c>
      <c r="AA3489" s="47">
        <f t="shared" si="1804"/>
        <v>133.22210793603011</v>
      </c>
      <c r="AB3489" s="45">
        <f t="shared" si="1805"/>
        <v>1.0488</v>
      </c>
      <c r="AC3489" s="2" t="str">
        <f t="shared" si="1791"/>
        <v>TY2</v>
      </c>
      <c r="AD3489">
        <f t="shared" si="1792"/>
        <v>132.890625</v>
      </c>
      <c r="AE3489">
        <f t="shared" si="1793"/>
        <v>132.0625</v>
      </c>
      <c r="AF3489" s="49">
        <f t="shared" si="1820"/>
        <v>0.828125</v>
      </c>
      <c r="AG3489" s="3">
        <f t="shared" si="1806"/>
        <v>132.30439580944753</v>
      </c>
      <c r="AH3489">
        <f t="shared" si="1807"/>
        <v>131.17594716190314</v>
      </c>
      <c r="AI3489" s="51">
        <f t="shared" si="1808"/>
        <v>1.1284486475443885</v>
      </c>
      <c r="AJ3489" s="52">
        <f t="shared" si="1809"/>
        <v>0.30032364754438845</v>
      </c>
      <c r="AK3489" s="2">
        <v>41180</v>
      </c>
      <c r="AL3489" t="str">
        <v>912828LY</v>
      </c>
      <c r="AM3489">
        <v>3.7088999999999999</v>
      </c>
      <c r="AN3489">
        <v>1.2919999999999999E-2</v>
      </c>
      <c r="AO3489">
        <v>0.86040000000000005</v>
      </c>
      <c r="AP3489">
        <v>132.890625</v>
      </c>
      <c r="AQ3489">
        <f>VLOOKUP(AL3489,工作表1!$F$3:$G$1000,2,FALSE)</f>
        <v>3.375</v>
      </c>
      <c r="AR3489" t="str">
        <f>VLOOKUP(AL3489,工作表1!$F$3:$H$1000,3,FALSE)</f>
        <v>2019/11/15</v>
      </c>
      <c r="AS3489">
        <f t="shared" si="1794"/>
        <v>0.13650000000000001</v>
      </c>
      <c r="AT3489">
        <f t="shared" si="1795"/>
        <v>3.2385000000000002</v>
      </c>
      <c r="AU3489" s="43">
        <f t="shared" si="1810"/>
        <v>41228</v>
      </c>
      <c r="AV3489" s="43">
        <f t="shared" si="1796"/>
        <v>41362</v>
      </c>
      <c r="AW3489" s="45">
        <f t="shared" si="1811"/>
        <v>1.2747961956521741</v>
      </c>
      <c r="AX3489" s="45">
        <f t="shared" si="1812"/>
        <v>2.9299331819535439</v>
      </c>
      <c r="AY3489" s="47">
        <f t="shared" si="1813"/>
        <v>115.98652940330712</v>
      </c>
      <c r="AZ3489" s="47">
        <f t="shared" si="1814"/>
        <v>132.30439580944753</v>
      </c>
      <c r="BA3489" s="43"/>
      <c r="BC3489" s="2">
        <v>41179</v>
      </c>
      <c r="BD3489" t="str">
        <v>912828MP</v>
      </c>
      <c r="BE3489">
        <v>4.9299999999999997E-2</v>
      </c>
      <c r="BF3489">
        <v>0.22827</v>
      </c>
      <c r="BG3489">
        <v>0.87370000000000003</v>
      </c>
      <c r="BH3489">
        <v>132.0625</v>
      </c>
      <c r="BI3489">
        <f>VLOOKUP(BD3489,工作表1!$K$3:$L$1000,2,FALSE)</f>
        <v>3.625</v>
      </c>
      <c r="BJ3489" t="str">
        <f>VLOOKUP(BD3489,工作表1!$K$3:$M$1000,3,FALSE)</f>
        <v>2020/2/15</v>
      </c>
      <c r="BK3489">
        <f t="shared" si="1797"/>
        <v>0.13950000000000001</v>
      </c>
      <c r="BL3489">
        <f t="shared" si="1798"/>
        <v>3.4855</v>
      </c>
      <c r="BM3489" s="43">
        <f t="shared" si="1815"/>
        <v>41320</v>
      </c>
      <c r="BN3489" s="43">
        <f t="shared" si="1799"/>
        <v>41453</v>
      </c>
      <c r="BO3489" s="45">
        <f t="shared" si="1816"/>
        <v>0.43342391304347827</v>
      </c>
      <c r="BP3489" s="45">
        <f t="shared" si="1817"/>
        <v>3.1447252829064922</v>
      </c>
      <c r="BQ3489" s="47">
        <f t="shared" si="1818"/>
        <v>117.88798712439588</v>
      </c>
      <c r="BR3489" s="47">
        <f t="shared" si="1819"/>
        <v>131.17594716190314</v>
      </c>
    </row>
    <row r="3490" spans="6:70" x14ac:dyDescent="0.25">
      <c r="F3490" s="2">
        <v>41297</v>
      </c>
      <c r="G3490">
        <v>0.128</v>
      </c>
      <c r="H3490" s="43">
        <v>41351</v>
      </c>
      <c r="I3490">
        <v>1.3089999999999999</v>
      </c>
      <c r="L3490" s="2">
        <v>41179</v>
      </c>
      <c r="M3490" t="str">
        <v>912828LJ</v>
      </c>
      <c r="N3490">
        <v>1.1901999999999999</v>
      </c>
      <c r="O3490">
        <v>0.10925</v>
      </c>
      <c r="P3490">
        <v>0.87370000000000003</v>
      </c>
      <c r="Q3490">
        <v>133.5</v>
      </c>
      <c r="R3490">
        <f>VLOOKUP(M3490,工作表1!$A$3:$B$1000,2,FALSE)</f>
        <v>3.625</v>
      </c>
      <c r="S3490" t="str">
        <f>VLOOKUP(M3490,工作表1!$A$3:$C$1000,3,FALSE)</f>
        <v>2019/8/15</v>
      </c>
      <c r="T3490">
        <f t="shared" si="1789"/>
        <v>0.13950000000000001</v>
      </c>
      <c r="U3490">
        <f t="shared" si="1788"/>
        <v>3.4855</v>
      </c>
      <c r="V3490" s="43">
        <f t="shared" si="1800"/>
        <v>41320</v>
      </c>
      <c r="W3490" s="43">
        <f t="shared" si="1790"/>
        <v>41274</v>
      </c>
      <c r="X3490" s="45">
        <f t="shared" si="1801"/>
        <v>0.43342391304347827</v>
      </c>
      <c r="Y3490" s="45">
        <f t="shared" si="1802"/>
        <v>1.3669855568790947</v>
      </c>
      <c r="Z3490" s="47">
        <f t="shared" si="1803"/>
        <v>117.53814259412653</v>
      </c>
      <c r="AA3490" s="47">
        <f t="shared" si="1804"/>
        <v>133.23671293038481</v>
      </c>
      <c r="AB3490" s="45">
        <f t="shared" si="1805"/>
        <v>1.0468999999999999</v>
      </c>
      <c r="AC3490" s="2" t="str">
        <f t="shared" si="1791"/>
        <v>TY2</v>
      </c>
      <c r="AD3490">
        <f t="shared" si="1792"/>
        <v>132.90625</v>
      </c>
      <c r="AE3490">
        <f t="shared" si="1793"/>
        <v>132.15625</v>
      </c>
      <c r="AF3490" s="49">
        <f t="shared" si="1820"/>
        <v>0.75</v>
      </c>
      <c r="AG3490" s="3">
        <f t="shared" si="1806"/>
        <v>132.28195758182693</v>
      </c>
      <c r="AH3490">
        <f t="shared" si="1807"/>
        <v>131.36256561610065</v>
      </c>
      <c r="AI3490" s="51">
        <f t="shared" si="1808"/>
        <v>0.91939196572627679</v>
      </c>
      <c r="AJ3490" s="52">
        <f t="shared" si="1809"/>
        <v>0.16939196572627679</v>
      </c>
      <c r="AK3490" s="2">
        <v>41179</v>
      </c>
      <c r="AL3490" t="str">
        <v>912828LY</v>
      </c>
      <c r="AM3490">
        <v>3.2450999999999999</v>
      </c>
      <c r="AN3490">
        <v>5.6140000000000002E-2</v>
      </c>
      <c r="AO3490">
        <v>0.86040000000000005</v>
      </c>
      <c r="AP3490">
        <v>132.90625</v>
      </c>
      <c r="AQ3490">
        <f>VLOOKUP(AL3490,工作表1!$F$3:$G$1000,2,FALSE)</f>
        <v>3.375</v>
      </c>
      <c r="AR3490" t="str">
        <f>VLOOKUP(AL3490,工作表1!$F$3:$H$1000,3,FALSE)</f>
        <v>2019/11/15</v>
      </c>
      <c r="AS3490">
        <f t="shared" si="1794"/>
        <v>0.13950000000000001</v>
      </c>
      <c r="AT3490">
        <f t="shared" si="1795"/>
        <v>3.2355</v>
      </c>
      <c r="AU3490" s="43">
        <f t="shared" si="1810"/>
        <v>41228</v>
      </c>
      <c r="AV3490" s="43">
        <f t="shared" si="1796"/>
        <v>41362</v>
      </c>
      <c r="AW3490" s="45">
        <f t="shared" si="1811"/>
        <v>1.2472826086956521</v>
      </c>
      <c r="AX3490" s="45">
        <f t="shared" si="1812"/>
        <v>2.9301593210244192</v>
      </c>
      <c r="AY3490" s="47">
        <f t="shared" si="1813"/>
        <v>116.0017710294313</v>
      </c>
      <c r="AZ3490" s="47">
        <f t="shared" si="1814"/>
        <v>132.28195758182693</v>
      </c>
      <c r="BA3490" s="43"/>
      <c r="BC3490" s="2">
        <v>41178</v>
      </c>
      <c r="BD3490" t="str">
        <v>912828MP</v>
      </c>
      <c r="BE3490">
        <v>2.3599000000000001</v>
      </c>
      <c r="BF3490">
        <v>0.13761000000000001</v>
      </c>
      <c r="BG3490">
        <v>0.87370000000000003</v>
      </c>
      <c r="BH3490">
        <v>132.15625</v>
      </c>
      <c r="BI3490">
        <f>VLOOKUP(BD3490,工作表1!$K$3:$L$1000,2,FALSE)</f>
        <v>3.625</v>
      </c>
      <c r="BJ3490" t="str">
        <f>VLOOKUP(BD3490,工作表1!$K$3:$M$1000,3,FALSE)</f>
        <v>2020/2/15</v>
      </c>
      <c r="BK3490">
        <f t="shared" si="1797"/>
        <v>0.14199999999999999</v>
      </c>
      <c r="BL3490">
        <f t="shared" si="1798"/>
        <v>3.4830000000000001</v>
      </c>
      <c r="BM3490" s="43">
        <f t="shared" si="1815"/>
        <v>41320</v>
      </c>
      <c r="BN3490" s="43">
        <f t="shared" si="1799"/>
        <v>41453</v>
      </c>
      <c r="BO3490" s="45">
        <f t="shared" si="1816"/>
        <v>0.42357336956521741</v>
      </c>
      <c r="BP3490" s="45">
        <f t="shared" si="1817"/>
        <v>3.1448062462775463</v>
      </c>
      <c r="BQ3490" s="47">
        <f t="shared" si="1818"/>
        <v>118.06114593799566</v>
      </c>
      <c r="BR3490" s="47">
        <f t="shared" si="1819"/>
        <v>131.36256561610065</v>
      </c>
    </row>
    <row r="3491" spans="6:70" x14ac:dyDescent="0.25">
      <c r="F3491" s="2">
        <v>41296</v>
      </c>
      <c r="G3491">
        <v>0.126</v>
      </c>
      <c r="H3491" s="43">
        <v>41348</v>
      </c>
      <c r="I3491">
        <v>1.3445</v>
      </c>
      <c r="L3491" s="2">
        <v>41178</v>
      </c>
      <c r="M3491" t="str">
        <v>912828LJ</v>
      </c>
      <c r="N3491">
        <v>0.36969999999999997</v>
      </c>
      <c r="O3491">
        <v>0.18292</v>
      </c>
      <c r="P3491">
        <v>0.87370000000000003</v>
      </c>
      <c r="Q3491">
        <v>133.640625</v>
      </c>
      <c r="R3491">
        <f>VLOOKUP(M3491,工作表1!$A$3:$B$1000,2,FALSE)</f>
        <v>3.625</v>
      </c>
      <c r="S3491" t="str">
        <f>VLOOKUP(M3491,工作表1!$A$3:$C$1000,3,FALSE)</f>
        <v>2019/8/15</v>
      </c>
      <c r="T3491">
        <f t="shared" si="1789"/>
        <v>0.14199999999999999</v>
      </c>
      <c r="U3491">
        <f t="shared" si="1788"/>
        <v>3.4830000000000001</v>
      </c>
      <c r="V3491" s="43">
        <f t="shared" si="1800"/>
        <v>41320</v>
      </c>
      <c r="W3491" s="43">
        <f t="shared" si="1790"/>
        <v>41274</v>
      </c>
      <c r="X3491" s="45">
        <f t="shared" si="1801"/>
        <v>0.42357336956521741</v>
      </c>
      <c r="Y3491" s="45">
        <f t="shared" si="1802"/>
        <v>1.3670665202501489</v>
      </c>
      <c r="Z3491" s="47">
        <f t="shared" si="1803"/>
        <v>117.64711397589228</v>
      </c>
      <c r="AA3491" s="47">
        <f t="shared" si="1804"/>
        <v>133.34844242110563</v>
      </c>
      <c r="AB3491" s="45">
        <f t="shared" si="1805"/>
        <v>1.014</v>
      </c>
      <c r="AC3491" s="2" t="str">
        <f t="shared" si="1791"/>
        <v>TY2</v>
      </c>
      <c r="AD3491">
        <f t="shared" si="1792"/>
        <v>133</v>
      </c>
      <c r="AE3491">
        <f t="shared" si="1793"/>
        <v>131.734375</v>
      </c>
      <c r="AF3491" s="49">
        <f t="shared" si="1820"/>
        <v>1.265625</v>
      </c>
      <c r="AG3491" s="3">
        <f t="shared" si="1806"/>
        <v>132.43462239981417</v>
      </c>
      <c r="AH3491">
        <f t="shared" si="1807"/>
        <v>130.86279901002644</v>
      </c>
      <c r="AI3491" s="51">
        <f t="shared" si="1808"/>
        <v>1.5718233897877383</v>
      </c>
      <c r="AJ3491" s="52">
        <f t="shared" si="1809"/>
        <v>0.30619838978773828</v>
      </c>
      <c r="AK3491" s="2">
        <v>41178</v>
      </c>
      <c r="AL3491" t="str">
        <v>912828LY</v>
      </c>
      <c r="AM3491">
        <v>4.7114000000000003</v>
      </c>
      <c r="AN3491">
        <v>-3.074E-2</v>
      </c>
      <c r="AO3491">
        <v>0.86040000000000005</v>
      </c>
      <c r="AP3491">
        <v>133</v>
      </c>
      <c r="AQ3491">
        <f>VLOOKUP(AL3491,工作表1!$F$3:$G$1000,2,FALSE)</f>
        <v>3.375</v>
      </c>
      <c r="AR3491" t="str">
        <f>VLOOKUP(AL3491,工作表1!$F$3:$H$1000,3,FALSE)</f>
        <v>2019/11/15</v>
      </c>
      <c r="AS3491">
        <f t="shared" si="1794"/>
        <v>0.14199999999999999</v>
      </c>
      <c r="AT3491">
        <f t="shared" si="1795"/>
        <v>3.2330000000000001</v>
      </c>
      <c r="AU3491" s="43">
        <f t="shared" si="1810"/>
        <v>41228</v>
      </c>
      <c r="AV3491" s="43">
        <f t="shared" si="1796"/>
        <v>41362</v>
      </c>
      <c r="AW3491" s="45">
        <f t="shared" si="1811"/>
        <v>1.2381114130434783</v>
      </c>
      <c r="AX3491" s="45">
        <f t="shared" si="1812"/>
        <v>2.9302347007147116</v>
      </c>
      <c r="AY3491" s="47">
        <f t="shared" si="1813"/>
        <v>116.14386605343941</v>
      </c>
      <c r="AZ3491" s="47">
        <f t="shared" si="1814"/>
        <v>132.43462239981417</v>
      </c>
      <c r="BA3491" s="43"/>
      <c r="BC3491" s="2">
        <v>41177</v>
      </c>
      <c r="BD3491" t="str">
        <v>912828MP</v>
      </c>
      <c r="BE3491">
        <v>0.33960000000000001</v>
      </c>
      <c r="BF3491">
        <v>0.20815</v>
      </c>
      <c r="BG3491">
        <v>0.87370000000000003</v>
      </c>
      <c r="BH3491">
        <v>131.734375</v>
      </c>
      <c r="BI3491">
        <f>VLOOKUP(BD3491,工作表1!$K$3:$L$1000,2,FALSE)</f>
        <v>3.625</v>
      </c>
      <c r="BJ3491" t="str">
        <f>VLOOKUP(BD3491,工作表1!$K$3:$M$1000,3,FALSE)</f>
        <v>2020/2/15</v>
      </c>
      <c r="BK3491">
        <f t="shared" si="1797"/>
        <v>0.13950000000000001</v>
      </c>
      <c r="BL3491">
        <f t="shared" si="1798"/>
        <v>3.4855</v>
      </c>
      <c r="BM3491" s="43">
        <f t="shared" si="1815"/>
        <v>41320</v>
      </c>
      <c r="BN3491" s="43">
        <f t="shared" si="1799"/>
        <v>41453</v>
      </c>
      <c r="BO3491" s="45">
        <f t="shared" si="1816"/>
        <v>0.41372282608695649</v>
      </c>
      <c r="BP3491" s="45">
        <f t="shared" si="1817"/>
        <v>3.1448872096486005</v>
      </c>
      <c r="BQ3491" s="47">
        <f t="shared" si="1818"/>
        <v>117.63841567999162</v>
      </c>
      <c r="BR3491" s="47">
        <f t="shared" si="1819"/>
        <v>130.86279901002644</v>
      </c>
    </row>
    <row r="3492" spans="6:70" x14ac:dyDescent="0.25">
      <c r="F3492" s="2">
        <v>41295</v>
      </c>
      <c r="G3492">
        <v>0.13900000000000001</v>
      </c>
      <c r="H3492" s="43">
        <v>41347</v>
      </c>
      <c r="I3492">
        <v>1.3894</v>
      </c>
      <c r="L3492" s="2">
        <v>41177</v>
      </c>
      <c r="M3492" t="str">
        <v>912828LJ</v>
      </c>
      <c r="N3492">
        <v>0.17519999999999999</v>
      </c>
      <c r="O3492">
        <v>0.20255000000000001</v>
      </c>
      <c r="P3492">
        <v>0.87370000000000003</v>
      </c>
      <c r="Q3492">
        <v>133.171875</v>
      </c>
      <c r="R3492">
        <f>VLOOKUP(M3492,工作表1!$A$3:$B$1000,2,FALSE)</f>
        <v>3.625</v>
      </c>
      <c r="S3492" t="str">
        <f>VLOOKUP(M3492,工作表1!$A$3:$C$1000,3,FALSE)</f>
        <v>2019/8/15</v>
      </c>
      <c r="T3492">
        <f t="shared" si="1789"/>
        <v>0.13950000000000001</v>
      </c>
      <c r="U3492">
        <f t="shared" si="1788"/>
        <v>3.4855</v>
      </c>
      <c r="V3492" s="43">
        <f t="shared" si="1800"/>
        <v>41320</v>
      </c>
      <c r="W3492" s="43">
        <f t="shared" si="1790"/>
        <v>41274</v>
      </c>
      <c r="X3492" s="45">
        <f t="shared" si="1801"/>
        <v>0.41372282608695649</v>
      </c>
      <c r="Y3492" s="45">
        <f t="shared" si="1802"/>
        <v>1.367147483621203</v>
      </c>
      <c r="Z3492" s="47">
        <f t="shared" si="1803"/>
        <v>117.24081876489186</v>
      </c>
      <c r="AA3492" s="47">
        <f t="shared" si="1804"/>
        <v>132.86890942217252</v>
      </c>
      <c r="AB3492" s="45">
        <f t="shared" si="1805"/>
        <v>1.0632999999999999</v>
      </c>
      <c r="AC3492" s="2" t="str">
        <f t="shared" si="1791"/>
        <v>TY2</v>
      </c>
      <c r="AD3492">
        <f t="shared" si="1792"/>
        <v>132.578125</v>
      </c>
      <c r="AE3492">
        <f t="shared" si="1793"/>
        <v>131.46875</v>
      </c>
      <c r="AF3492" s="49">
        <f t="shared" si="1820"/>
        <v>1.109375</v>
      </c>
      <c r="AG3492" s="3">
        <f t="shared" si="1806"/>
        <v>131.92679629833503</v>
      </c>
      <c r="AH3492">
        <f t="shared" si="1807"/>
        <v>130.54072496231782</v>
      </c>
      <c r="AI3492" s="51">
        <f t="shared" si="1808"/>
        <v>1.3860713360172099</v>
      </c>
      <c r="AJ3492" s="52">
        <f t="shared" si="1809"/>
        <v>0.27669633601720989</v>
      </c>
      <c r="AK3492" s="2">
        <v>41177</v>
      </c>
      <c r="AL3492" t="str">
        <v>912828LY</v>
      </c>
      <c r="AM3492">
        <v>2.5407999999999999</v>
      </c>
      <c r="AN3492">
        <v>8.5019999999999998E-2</v>
      </c>
      <c r="AO3492">
        <v>0.86040000000000005</v>
      </c>
      <c r="AP3492">
        <v>132.578125</v>
      </c>
      <c r="AQ3492">
        <f>VLOOKUP(AL3492,工作表1!$F$3:$G$1000,2,FALSE)</f>
        <v>3.375</v>
      </c>
      <c r="AR3492" t="str">
        <f>VLOOKUP(AL3492,工作表1!$F$3:$H$1000,3,FALSE)</f>
        <v>2019/11/15</v>
      </c>
      <c r="AS3492">
        <f t="shared" si="1794"/>
        <v>0.13950000000000001</v>
      </c>
      <c r="AT3492">
        <f t="shared" si="1795"/>
        <v>3.2355</v>
      </c>
      <c r="AU3492" s="43">
        <f t="shared" si="1810"/>
        <v>41228</v>
      </c>
      <c r="AV3492" s="43">
        <f t="shared" si="1796"/>
        <v>41362</v>
      </c>
      <c r="AW3492" s="45">
        <f t="shared" si="1811"/>
        <v>1.2289402173913044</v>
      </c>
      <c r="AX3492" s="45">
        <f t="shared" si="1812"/>
        <v>2.9303100804050031</v>
      </c>
      <c r="AY3492" s="47">
        <f t="shared" si="1813"/>
        <v>115.72021635700528</v>
      </c>
      <c r="AZ3492" s="47">
        <f t="shared" si="1814"/>
        <v>131.92679629833503</v>
      </c>
      <c r="BA3492" s="43"/>
      <c r="BC3492" s="2">
        <v>41176</v>
      </c>
      <c r="BD3492" t="str">
        <v>912828MP</v>
      </c>
      <c r="BE3492">
        <v>-1.0409999999999999</v>
      </c>
      <c r="BF3492">
        <v>0.25629999999999997</v>
      </c>
      <c r="BG3492">
        <v>0.87370000000000003</v>
      </c>
      <c r="BH3492">
        <v>131.46875</v>
      </c>
      <c r="BI3492">
        <f>VLOOKUP(BD3492,工作表1!$K$3:$L$1000,2,FALSE)</f>
        <v>3.625</v>
      </c>
      <c r="BJ3492" t="str">
        <f>VLOOKUP(BD3492,工作表1!$K$3:$M$1000,3,FALSE)</f>
        <v>2020/2/15</v>
      </c>
      <c r="BK3492">
        <f t="shared" si="1797"/>
        <v>0.13750000000000001</v>
      </c>
      <c r="BL3492">
        <f t="shared" si="1798"/>
        <v>3.4874999999999998</v>
      </c>
      <c r="BM3492" s="43">
        <f t="shared" si="1815"/>
        <v>41320</v>
      </c>
      <c r="BN3492" s="43">
        <f t="shared" si="1799"/>
        <v>41453</v>
      </c>
      <c r="BO3492" s="45">
        <f t="shared" si="1816"/>
        <v>0.40387228260869562</v>
      </c>
      <c r="BP3492" s="45">
        <f t="shared" si="1817"/>
        <v>3.1449681730196546</v>
      </c>
      <c r="BQ3492" s="47">
        <f t="shared" si="1818"/>
        <v>117.37056596578712</v>
      </c>
      <c r="BR3492" s="47">
        <f t="shared" si="1819"/>
        <v>130.54072496231782</v>
      </c>
    </row>
    <row r="3493" spans="6:70" x14ac:dyDescent="0.25">
      <c r="F3493" s="2">
        <v>41292</v>
      </c>
      <c r="G3493">
        <v>0.13350000000000001</v>
      </c>
      <c r="H3493" s="43">
        <v>41346</v>
      </c>
      <c r="I3493">
        <v>1.3940999999999999</v>
      </c>
      <c r="L3493" s="2">
        <v>41176</v>
      </c>
      <c r="M3493" t="str">
        <v>912828LJ</v>
      </c>
      <c r="N3493">
        <v>0.86890000000000001</v>
      </c>
      <c r="O3493">
        <v>0.13420000000000001</v>
      </c>
      <c r="P3493">
        <v>0.87370000000000003</v>
      </c>
      <c r="Q3493">
        <v>132.921875</v>
      </c>
      <c r="R3493">
        <f>VLOOKUP(M3493,工作表1!$A$3:$B$1000,2,FALSE)</f>
        <v>3.625</v>
      </c>
      <c r="S3493" t="str">
        <f>VLOOKUP(M3493,工作表1!$A$3:$C$1000,3,FALSE)</f>
        <v>2019/8/15</v>
      </c>
      <c r="T3493">
        <f t="shared" si="1789"/>
        <v>0.13750000000000001</v>
      </c>
      <c r="U3493">
        <f t="shared" si="1788"/>
        <v>3.4874999999999998</v>
      </c>
      <c r="V3493" s="43">
        <f t="shared" si="1800"/>
        <v>41320</v>
      </c>
      <c r="W3493" s="43">
        <f t="shared" si="1790"/>
        <v>41274</v>
      </c>
      <c r="X3493" s="45">
        <f t="shared" si="1801"/>
        <v>0.40387228260869562</v>
      </c>
      <c r="Y3493" s="45">
        <f t="shared" si="1802"/>
        <v>1.3672284469922573</v>
      </c>
      <c r="Z3493" s="47">
        <f t="shared" si="1803"/>
        <v>117.05297519626973</v>
      </c>
      <c r="AA3493" s="47">
        <f t="shared" si="1804"/>
        <v>132.63954521769017</v>
      </c>
      <c r="AB3493" s="45">
        <f t="shared" si="1805"/>
        <v>1.0914999999999999</v>
      </c>
      <c r="AC3493" s="2" t="str">
        <f t="shared" si="1791"/>
        <v>TY2</v>
      </c>
      <c r="AD3493">
        <f t="shared" si="1792"/>
        <v>132.3125</v>
      </c>
      <c r="AE3493">
        <f t="shared" si="1793"/>
        <v>131.25</v>
      </c>
      <c r="AF3493" s="49">
        <f t="shared" si="1820"/>
        <v>1.0625</v>
      </c>
      <c r="AG3493" s="3">
        <f t="shared" si="1806"/>
        <v>131.67573197950477</v>
      </c>
      <c r="AH3493">
        <f t="shared" si="1807"/>
        <v>130.23921547016653</v>
      </c>
      <c r="AI3493" s="51">
        <f t="shared" si="1808"/>
        <v>1.4365165093382473</v>
      </c>
      <c r="AJ3493" s="52">
        <f t="shared" si="1809"/>
        <v>0.37401650933824726</v>
      </c>
      <c r="AK3493" s="2">
        <v>41176</v>
      </c>
      <c r="AL3493" t="str">
        <v>912828LY</v>
      </c>
      <c r="AM3493">
        <v>3.0760000000000001</v>
      </c>
      <c r="AN3493">
        <v>5.7189999999999998E-2</v>
      </c>
      <c r="AO3493">
        <v>0.86040000000000005</v>
      </c>
      <c r="AP3493">
        <v>132.3125</v>
      </c>
      <c r="AQ3493">
        <f>VLOOKUP(AL3493,工作表1!$F$3:$G$1000,2,FALSE)</f>
        <v>3.375</v>
      </c>
      <c r="AR3493" t="str">
        <f>VLOOKUP(AL3493,工作表1!$F$3:$H$1000,3,FALSE)</f>
        <v>2019/11/15</v>
      </c>
      <c r="AS3493">
        <f t="shared" si="1794"/>
        <v>0.13750000000000001</v>
      </c>
      <c r="AT3493">
        <f t="shared" si="1795"/>
        <v>3.2374999999999998</v>
      </c>
      <c r="AU3493" s="43">
        <f t="shared" si="1810"/>
        <v>41228</v>
      </c>
      <c r="AV3493" s="43">
        <f t="shared" si="1796"/>
        <v>41362</v>
      </c>
      <c r="AW3493" s="45">
        <f t="shared" si="1811"/>
        <v>1.2197690217391304</v>
      </c>
      <c r="AX3493" s="45">
        <f t="shared" si="1812"/>
        <v>2.9303854600952945</v>
      </c>
      <c r="AY3493" s="47">
        <f t="shared" si="1813"/>
        <v>115.51724144280672</v>
      </c>
      <c r="AZ3493" s="47">
        <f t="shared" si="1814"/>
        <v>131.67573197950477</v>
      </c>
      <c r="BA3493" s="43"/>
      <c r="BC3493" s="2">
        <v>41173</v>
      </c>
      <c r="BD3493" t="str">
        <v>912828MP</v>
      </c>
      <c r="BE3493">
        <v>-3.375</v>
      </c>
      <c r="BF3493">
        <v>0.33250999999999997</v>
      </c>
      <c r="BG3493">
        <v>0.87370000000000003</v>
      </c>
      <c r="BH3493">
        <v>131.25</v>
      </c>
      <c r="BI3493">
        <f>VLOOKUP(BD3493,工作表1!$K$3:$L$1000,2,FALSE)</f>
        <v>3.625</v>
      </c>
      <c r="BJ3493" t="str">
        <f>VLOOKUP(BD3493,工作表1!$K$3:$M$1000,3,FALSE)</f>
        <v>2020/2/15</v>
      </c>
      <c r="BK3493">
        <f t="shared" si="1797"/>
        <v>0.13750000000000001</v>
      </c>
      <c r="BL3493">
        <f t="shared" si="1798"/>
        <v>3.4874999999999998</v>
      </c>
      <c r="BM3493" s="43">
        <f t="shared" si="1815"/>
        <v>41320</v>
      </c>
      <c r="BN3493" s="43">
        <f t="shared" si="1799"/>
        <v>41453</v>
      </c>
      <c r="BO3493" s="45">
        <f t="shared" si="1816"/>
        <v>0.39402173913043476</v>
      </c>
      <c r="BP3493" s="45">
        <f t="shared" si="1817"/>
        <v>3.1450491363907087</v>
      </c>
      <c r="BQ3493" s="47">
        <f t="shared" si="1818"/>
        <v>117.1191557259953</v>
      </c>
      <c r="BR3493" s="47">
        <f t="shared" si="1819"/>
        <v>130.23921547016653</v>
      </c>
    </row>
    <row r="3494" spans="6:70" x14ac:dyDescent="0.25">
      <c r="F3494" s="2">
        <v>41291</v>
      </c>
      <c r="G3494">
        <v>0.14099999999999999</v>
      </c>
      <c r="H3494" s="43">
        <v>41345</v>
      </c>
      <c r="I3494">
        <v>1.3893</v>
      </c>
      <c r="L3494" s="2">
        <v>41173</v>
      </c>
      <c r="M3494" t="str">
        <v>912828LJ</v>
      </c>
      <c r="N3494">
        <v>1.0111000000000001</v>
      </c>
      <c r="O3494">
        <v>0.11600000000000001</v>
      </c>
      <c r="P3494">
        <v>0.87370000000000003</v>
      </c>
      <c r="Q3494">
        <v>132.671875</v>
      </c>
      <c r="R3494">
        <f>VLOOKUP(M3494,工作表1!$A$3:$B$1000,2,FALSE)</f>
        <v>3.625</v>
      </c>
      <c r="S3494" t="str">
        <f>VLOOKUP(M3494,工作表1!$A$3:$C$1000,3,FALSE)</f>
        <v>2019/8/15</v>
      </c>
      <c r="T3494">
        <f t="shared" si="1789"/>
        <v>0.13750000000000001</v>
      </c>
      <c r="U3494">
        <f t="shared" si="1788"/>
        <v>3.4874999999999998</v>
      </c>
      <c r="V3494" s="43">
        <f t="shared" si="1800"/>
        <v>41320</v>
      </c>
      <c r="W3494" s="43">
        <f t="shared" si="1790"/>
        <v>41274</v>
      </c>
      <c r="X3494" s="45">
        <f t="shared" si="1801"/>
        <v>0.39402173913043476</v>
      </c>
      <c r="Y3494" s="45">
        <f t="shared" si="1802"/>
        <v>1.3673094103633114</v>
      </c>
      <c r="Z3494" s="47">
        <f t="shared" si="1803"/>
        <v>116.85017060085046</v>
      </c>
      <c r="AA3494" s="47">
        <f t="shared" si="1804"/>
        <v>132.39366768659252</v>
      </c>
      <c r="AB3494" s="45">
        <f t="shared" si="1805"/>
        <v>1.1292</v>
      </c>
      <c r="AC3494" s="2" t="str">
        <f t="shared" si="1791"/>
        <v>TY2</v>
      </c>
      <c r="AD3494">
        <f t="shared" si="1792"/>
        <v>132.09375</v>
      </c>
      <c r="AE3494">
        <f t="shared" si="1793"/>
        <v>130.90625</v>
      </c>
      <c r="AF3494" s="49">
        <f t="shared" si="1820"/>
        <v>1.1875</v>
      </c>
      <c r="AG3494" s="3">
        <f t="shared" si="1806"/>
        <v>131.38701858552366</v>
      </c>
      <c r="AH3494">
        <f t="shared" si="1807"/>
        <v>129.97117211417765</v>
      </c>
      <c r="AI3494" s="51">
        <f t="shared" si="1808"/>
        <v>1.4158464713460148</v>
      </c>
      <c r="AJ3494" s="52">
        <f t="shared" si="1809"/>
        <v>0.22834647134601482</v>
      </c>
      <c r="AK3494" s="2">
        <v>41173</v>
      </c>
      <c r="AL3494" t="str">
        <v>912828LY</v>
      </c>
      <c r="AM3494">
        <v>1.2244999999999999</v>
      </c>
      <c r="AN3494">
        <v>0.15040999999999999</v>
      </c>
      <c r="AO3494">
        <v>0.86040000000000005</v>
      </c>
      <c r="AP3494">
        <v>132.09375</v>
      </c>
      <c r="AQ3494">
        <f>VLOOKUP(AL3494,工作表1!$F$3:$G$1000,2,FALSE)</f>
        <v>3.375</v>
      </c>
      <c r="AR3494" t="str">
        <f>VLOOKUP(AL3494,工作表1!$F$3:$H$1000,3,FALSE)</f>
        <v>2019/11/15</v>
      </c>
      <c r="AS3494">
        <f t="shared" si="1794"/>
        <v>0.13750000000000001</v>
      </c>
      <c r="AT3494">
        <f t="shared" si="1795"/>
        <v>3.2374999999999998</v>
      </c>
      <c r="AU3494" s="43">
        <f t="shared" si="1810"/>
        <v>41228</v>
      </c>
      <c r="AV3494" s="43">
        <f t="shared" si="1796"/>
        <v>41362</v>
      </c>
      <c r="AW3494" s="45">
        <f t="shared" si="1811"/>
        <v>1.2105978260869565</v>
      </c>
      <c r="AX3494" s="45">
        <f t="shared" si="1812"/>
        <v>2.9304608397855869</v>
      </c>
      <c r="AY3494" s="47">
        <f t="shared" si="1813"/>
        <v>115.28085104212612</v>
      </c>
      <c r="AZ3494" s="47">
        <f t="shared" si="1814"/>
        <v>131.38701858552366</v>
      </c>
      <c r="BA3494" s="43"/>
      <c r="BC3494" s="2">
        <v>41172</v>
      </c>
      <c r="BD3494" t="str">
        <v>912828MP</v>
      </c>
      <c r="BE3494">
        <v>-1.155</v>
      </c>
      <c r="BF3494">
        <v>0.25485999999999998</v>
      </c>
      <c r="BG3494">
        <v>0.87370000000000003</v>
      </c>
      <c r="BH3494">
        <v>130.90625</v>
      </c>
      <c r="BI3494">
        <f>VLOOKUP(BD3494,工作表1!$K$3:$L$1000,2,FALSE)</f>
        <v>3.625</v>
      </c>
      <c r="BJ3494" t="str">
        <f>VLOOKUP(BD3494,工作表1!$K$3:$M$1000,3,FALSE)</f>
        <v>2020/2/15</v>
      </c>
      <c r="BK3494">
        <f t="shared" si="1797"/>
        <v>0.13950000000000001</v>
      </c>
      <c r="BL3494">
        <f t="shared" si="1798"/>
        <v>3.4855</v>
      </c>
      <c r="BM3494" s="43">
        <f t="shared" si="1815"/>
        <v>41320</v>
      </c>
      <c r="BN3494" s="43">
        <f t="shared" si="1799"/>
        <v>41453</v>
      </c>
      <c r="BO3494" s="45">
        <f t="shared" si="1816"/>
        <v>0.36447010869565216</v>
      </c>
      <c r="BP3494" s="45">
        <f t="shared" si="1817"/>
        <v>3.1452920265038715</v>
      </c>
      <c r="BQ3494" s="47">
        <f t="shared" si="1818"/>
        <v>116.91946650081454</v>
      </c>
      <c r="BR3494" s="47">
        <f t="shared" si="1819"/>
        <v>129.97117211417765</v>
      </c>
    </row>
    <row r="3495" spans="6:70" x14ac:dyDescent="0.25">
      <c r="F3495" s="2">
        <v>41290</v>
      </c>
      <c r="G3495">
        <v>0.13950000000000001</v>
      </c>
      <c r="H3495" s="43">
        <v>41344</v>
      </c>
      <c r="I3495">
        <v>1.4249000000000001</v>
      </c>
      <c r="L3495" s="2">
        <v>41172</v>
      </c>
      <c r="M3495" t="str">
        <v>912828LJ</v>
      </c>
      <c r="N3495">
        <v>0.55430000000000001</v>
      </c>
      <c r="O3495">
        <v>0.16223000000000001</v>
      </c>
      <c r="P3495">
        <v>0.87370000000000003</v>
      </c>
      <c r="Q3495">
        <v>132.40625</v>
      </c>
      <c r="R3495">
        <f>VLOOKUP(M3495,工作表1!$A$3:$B$1000,2,FALSE)</f>
        <v>3.625</v>
      </c>
      <c r="S3495" t="str">
        <f>VLOOKUP(M3495,工作表1!$A$3:$C$1000,3,FALSE)</f>
        <v>2019/8/15</v>
      </c>
      <c r="T3495">
        <f t="shared" si="1789"/>
        <v>0.13950000000000001</v>
      </c>
      <c r="U3495">
        <f t="shared" si="1788"/>
        <v>3.4855</v>
      </c>
      <c r="V3495" s="43">
        <f t="shared" si="1800"/>
        <v>41320</v>
      </c>
      <c r="W3495" s="43">
        <f t="shared" si="1790"/>
        <v>41274</v>
      </c>
      <c r="X3495" s="45">
        <f t="shared" si="1801"/>
        <v>0.36447010869565216</v>
      </c>
      <c r="Y3495" s="45">
        <f t="shared" si="1802"/>
        <v>1.367552300476474</v>
      </c>
      <c r="Z3495" s="47">
        <f t="shared" si="1803"/>
        <v>116.63211790798036</v>
      </c>
      <c r="AA3495" s="47">
        <f t="shared" si="1804"/>
        <v>132.10346808459951</v>
      </c>
      <c r="AB3495" s="45">
        <f t="shared" si="1805"/>
        <v>1.1526000000000001</v>
      </c>
      <c r="AC3495" s="2" t="str">
        <f t="shared" si="1791"/>
        <v>TY2</v>
      </c>
      <c r="AD3495">
        <f t="shared" si="1792"/>
        <v>131.75</v>
      </c>
      <c r="AE3495">
        <f t="shared" si="1793"/>
        <v>131.53125</v>
      </c>
      <c r="AF3495" s="49">
        <f t="shared" si="1820"/>
        <v>0.21875</v>
      </c>
      <c r="AG3495" s="3">
        <f t="shared" si="1806"/>
        <v>131.09505590889344</v>
      </c>
      <c r="AH3495">
        <f t="shared" si="1807"/>
        <v>130.82398102003481</v>
      </c>
      <c r="AI3495" s="51">
        <f t="shared" si="1808"/>
        <v>0.27107488885863518</v>
      </c>
      <c r="AJ3495" s="52">
        <f t="shared" si="1809"/>
        <v>5.2324888858635177E-2</v>
      </c>
      <c r="AK3495" s="2">
        <v>41172</v>
      </c>
      <c r="AL3495" t="str">
        <v>912828LY</v>
      </c>
      <c r="AM3495">
        <v>2.8664000000000001</v>
      </c>
      <c r="AN3495">
        <v>6.5909999999999996E-2</v>
      </c>
      <c r="AO3495">
        <v>0.86040000000000005</v>
      </c>
      <c r="AP3495">
        <v>131.75</v>
      </c>
      <c r="AQ3495">
        <f>VLOOKUP(AL3495,工作表1!$F$3:$G$1000,2,FALSE)</f>
        <v>3.375</v>
      </c>
      <c r="AR3495" t="str">
        <f>VLOOKUP(AL3495,工作表1!$F$3:$H$1000,3,FALSE)</f>
        <v>2019/11/15</v>
      </c>
      <c r="AS3495">
        <f t="shared" si="1794"/>
        <v>0.13950000000000001</v>
      </c>
      <c r="AT3495">
        <f t="shared" si="1795"/>
        <v>3.2355</v>
      </c>
      <c r="AU3495" s="43">
        <f t="shared" si="1810"/>
        <v>41228</v>
      </c>
      <c r="AV3495" s="43">
        <f t="shared" si="1796"/>
        <v>41362</v>
      </c>
      <c r="AW3495" s="45">
        <f t="shared" si="1811"/>
        <v>1.1830842391304348</v>
      </c>
      <c r="AX3495" s="45">
        <f t="shared" si="1812"/>
        <v>2.9306869788564622</v>
      </c>
      <c r="AY3495" s="47">
        <f t="shared" si="1813"/>
        <v>115.06465216565576</v>
      </c>
      <c r="AZ3495" s="47">
        <f t="shared" si="1814"/>
        <v>131.09505590889344</v>
      </c>
      <c r="BA3495" s="43"/>
      <c r="BC3495" s="2">
        <v>41171</v>
      </c>
      <c r="BD3495" t="str">
        <v>912828LY</v>
      </c>
      <c r="BE3495">
        <v>7.23</v>
      </c>
      <c r="BF3495">
        <v>-0.17917</v>
      </c>
      <c r="BG3495">
        <v>0.86040000000000005</v>
      </c>
      <c r="BH3495">
        <v>131.53125</v>
      </c>
      <c r="BI3495">
        <f>VLOOKUP(BD3495,工作表1!$K$3:$L$1000,2,FALSE)</f>
        <v>3.375</v>
      </c>
      <c r="BJ3495" t="str">
        <f>VLOOKUP(BD3495,工作表1!$K$3:$M$1000,3,FALSE)</f>
        <v>2019/11/15</v>
      </c>
      <c r="BK3495">
        <f t="shared" si="1797"/>
        <v>0.14449999999999999</v>
      </c>
      <c r="BL3495">
        <f t="shared" si="1798"/>
        <v>3.2305000000000001</v>
      </c>
      <c r="BM3495" s="43">
        <f t="shared" si="1815"/>
        <v>41228</v>
      </c>
      <c r="BN3495" s="43">
        <f t="shared" si="1799"/>
        <v>41453</v>
      </c>
      <c r="BO3495" s="45">
        <f t="shared" si="1816"/>
        <v>1.1739130434782608</v>
      </c>
      <c r="BP3495" s="45">
        <f t="shared" si="1817"/>
        <v>3.7722007147111372</v>
      </c>
      <c r="BQ3495" s="47">
        <f t="shared" si="1818"/>
        <v>115.93271696446293</v>
      </c>
      <c r="BR3495" s="47">
        <f t="shared" si="1819"/>
        <v>130.82398102003481</v>
      </c>
    </row>
    <row r="3496" spans="6:70" x14ac:dyDescent="0.25">
      <c r="F3496" s="2">
        <v>41289</v>
      </c>
      <c r="G3496">
        <v>0.14000000000000001</v>
      </c>
      <c r="H3496" s="43">
        <v>41341</v>
      </c>
      <c r="I3496">
        <v>1.4106000000000001</v>
      </c>
      <c r="L3496" s="2">
        <v>41171</v>
      </c>
      <c r="M3496" t="str">
        <v>912828KQ</v>
      </c>
      <c r="N3496">
        <v>1.4103000000000001</v>
      </c>
      <c r="O3496">
        <v>-1.5305200000000001</v>
      </c>
      <c r="P3496">
        <v>0.84709999999999996</v>
      </c>
      <c r="Q3496">
        <v>133.546875</v>
      </c>
      <c r="R3496">
        <f>VLOOKUP(M3496,工作表1!$A$3:$B$1000,2,FALSE)</f>
        <v>3.125</v>
      </c>
      <c r="S3496" t="str">
        <f>VLOOKUP(M3496,工作表1!$A$3:$C$1000,3,FALSE)</f>
        <v>2019/5/15</v>
      </c>
      <c r="T3496">
        <f t="shared" si="1789"/>
        <v>0.14449999999999999</v>
      </c>
      <c r="U3496">
        <f t="shared" si="1788"/>
        <v>2.9805000000000001</v>
      </c>
      <c r="V3496" s="43">
        <f t="shared" si="1800"/>
        <v>41228</v>
      </c>
      <c r="W3496" s="43">
        <f t="shared" si="1790"/>
        <v>41274</v>
      </c>
      <c r="X3496" s="45">
        <f t="shared" si="1801"/>
        <v>1.0869565217391304</v>
      </c>
      <c r="Y3496" s="45">
        <f t="shared" si="1802"/>
        <v>1.9602441929720071</v>
      </c>
      <c r="Z3496" s="47">
        <f t="shared" si="1803"/>
        <v>114.51196637822156</v>
      </c>
      <c r="AA3496" s="47">
        <f t="shared" si="1804"/>
        <v>133.73633827703608</v>
      </c>
      <c r="AB3496" s="45">
        <f t="shared" si="1805"/>
        <v>1.1573</v>
      </c>
      <c r="AC3496" s="2" t="str">
        <f t="shared" si="1791"/>
        <v>TY2</v>
      </c>
      <c r="AD3496">
        <f t="shared" si="1792"/>
        <v>132.375</v>
      </c>
      <c r="AE3496">
        <f t="shared" si="1793"/>
        <v>131.359375</v>
      </c>
      <c r="AF3496" s="49">
        <f t="shared" si="1820"/>
        <v>1.015625</v>
      </c>
      <c r="AG3496" s="3">
        <f t="shared" si="1806"/>
        <v>131.84768216987379</v>
      </c>
      <c r="AH3496">
        <f t="shared" si="1807"/>
        <v>130.64107849059175</v>
      </c>
      <c r="AI3496" s="51">
        <f t="shared" si="1808"/>
        <v>1.2066036792820398</v>
      </c>
      <c r="AJ3496" s="52">
        <f t="shared" si="1809"/>
        <v>0.19097867928203982</v>
      </c>
      <c r="AK3496" s="2">
        <v>41171</v>
      </c>
      <c r="AL3496" t="str">
        <v>912828LJ</v>
      </c>
      <c r="AM3496">
        <v>0.92279999999999995</v>
      </c>
      <c r="AN3496">
        <v>0.10799</v>
      </c>
      <c r="AO3496">
        <v>0.87370000000000003</v>
      </c>
      <c r="AP3496">
        <v>132.375</v>
      </c>
      <c r="AQ3496">
        <f>VLOOKUP(AL3496,工作表1!$F$3:$G$1000,2,FALSE)</f>
        <v>3.625</v>
      </c>
      <c r="AR3496" t="str">
        <f>VLOOKUP(AL3496,工作表1!$F$3:$H$1000,3,FALSE)</f>
        <v>2019/8/15</v>
      </c>
      <c r="AS3496">
        <f t="shared" si="1794"/>
        <v>0.14449999999999999</v>
      </c>
      <c r="AT3496">
        <f t="shared" si="1795"/>
        <v>3.4805000000000001</v>
      </c>
      <c r="AU3496" s="43">
        <f t="shared" si="1810"/>
        <v>41320</v>
      </c>
      <c r="AV3496" s="43">
        <f t="shared" si="1796"/>
        <v>41362</v>
      </c>
      <c r="AW3496" s="45">
        <f t="shared" si="1811"/>
        <v>0.3546195652173913</v>
      </c>
      <c r="AX3496" s="45">
        <f t="shared" si="1812"/>
        <v>2.2416058665872542</v>
      </c>
      <c r="AY3496" s="47">
        <f t="shared" si="1813"/>
        <v>117.47516013251889</v>
      </c>
      <c r="AZ3496" s="47">
        <f t="shared" si="1814"/>
        <v>131.84768216987379</v>
      </c>
      <c r="BA3496" s="43"/>
      <c r="BC3496" s="2">
        <v>41170</v>
      </c>
      <c r="BD3496" t="str">
        <v>912828LY</v>
      </c>
      <c r="BE3496">
        <v>7.2809999999999997</v>
      </c>
      <c r="BF3496">
        <v>-0.17529</v>
      </c>
      <c r="BG3496">
        <v>0.86040000000000005</v>
      </c>
      <c r="BH3496">
        <v>131.359375</v>
      </c>
      <c r="BI3496">
        <f>VLOOKUP(BD3496,工作表1!$K$3:$L$1000,2,FALSE)</f>
        <v>3.375</v>
      </c>
      <c r="BJ3496" t="str">
        <f>VLOOKUP(BD3496,工作表1!$K$3:$M$1000,3,FALSE)</f>
        <v>2019/11/15</v>
      </c>
      <c r="BK3496">
        <f t="shared" si="1797"/>
        <v>0.14000000000000001</v>
      </c>
      <c r="BL3496">
        <f t="shared" si="1798"/>
        <v>3.2349999999999999</v>
      </c>
      <c r="BM3496" s="43">
        <f t="shared" si="1815"/>
        <v>41228</v>
      </c>
      <c r="BN3496" s="43">
        <f t="shared" si="1799"/>
        <v>41453</v>
      </c>
      <c r="BO3496" s="45">
        <f t="shared" si="1816"/>
        <v>1.1647418478260869</v>
      </c>
      <c r="BP3496" s="45">
        <f t="shared" si="1817"/>
        <v>3.7722760944014295</v>
      </c>
      <c r="BQ3496" s="47">
        <f t="shared" si="1818"/>
        <v>115.79087178718643</v>
      </c>
      <c r="BR3496" s="47">
        <f t="shared" si="1819"/>
        <v>130.64107849059175</v>
      </c>
    </row>
    <row r="3497" spans="6:70" x14ac:dyDescent="0.25">
      <c r="F3497" s="2">
        <v>41288</v>
      </c>
      <c r="G3497">
        <v>0.13700000000000001</v>
      </c>
      <c r="H3497" s="43">
        <v>41340</v>
      </c>
      <c r="I3497">
        <v>1.3677999999999999</v>
      </c>
      <c r="L3497" s="2">
        <v>41170</v>
      </c>
      <c r="M3497" t="str">
        <v>912828KQ</v>
      </c>
      <c r="N3497">
        <v>0.60699999999999998</v>
      </c>
      <c r="O3497">
        <v>-0.47869</v>
      </c>
      <c r="P3497">
        <v>0.84709999999999996</v>
      </c>
      <c r="Q3497">
        <v>133.4375</v>
      </c>
      <c r="R3497">
        <f>VLOOKUP(M3497,工作表1!$A$3:$B$1000,2,FALSE)</f>
        <v>3.125</v>
      </c>
      <c r="S3497" t="str">
        <f>VLOOKUP(M3497,工作表1!$A$3:$C$1000,3,FALSE)</f>
        <v>2019/5/15</v>
      </c>
      <c r="T3497">
        <f t="shared" si="1789"/>
        <v>0.14000000000000001</v>
      </c>
      <c r="U3497">
        <f t="shared" si="1788"/>
        <v>2.9849999999999999</v>
      </c>
      <c r="V3497" s="43">
        <f t="shared" si="1800"/>
        <v>41228</v>
      </c>
      <c r="W3497" s="43">
        <f t="shared" si="1790"/>
        <v>41274</v>
      </c>
      <c r="X3497" s="45">
        <f t="shared" si="1801"/>
        <v>1.0784646739130435</v>
      </c>
      <c r="Y3497" s="45">
        <f t="shared" si="1802"/>
        <v>1.9603139889815366</v>
      </c>
      <c r="Z3497" s="47">
        <f t="shared" si="1803"/>
        <v>114.07753397129362</v>
      </c>
      <c r="AA3497" s="47">
        <f t="shared" si="1804"/>
        <v>133.20780673886557</v>
      </c>
      <c r="AB3497" s="45">
        <f t="shared" si="1805"/>
        <v>1.1879999999999999</v>
      </c>
      <c r="AC3497" s="2" t="str">
        <f t="shared" si="1791"/>
        <v>TY2</v>
      </c>
      <c r="AD3497">
        <f t="shared" si="1792"/>
        <v>132.203125</v>
      </c>
      <c r="AE3497">
        <f t="shared" si="1793"/>
        <v>131.1875</v>
      </c>
      <c r="AF3497" s="49">
        <f t="shared" si="1820"/>
        <v>1.015625</v>
      </c>
      <c r="AG3497" s="3">
        <f t="shared" si="1806"/>
        <v>131.6703958525168</v>
      </c>
      <c r="AH3497">
        <f t="shared" si="1807"/>
        <v>130.4038790327007</v>
      </c>
      <c r="AI3497" s="51">
        <f t="shared" si="1808"/>
        <v>1.2665168198161041</v>
      </c>
      <c r="AJ3497" s="52">
        <f t="shared" si="1809"/>
        <v>0.25089181981610409</v>
      </c>
      <c r="AK3497" s="2">
        <v>41170</v>
      </c>
      <c r="AL3497" t="str">
        <v>912828LJ</v>
      </c>
      <c r="AM3497">
        <v>0.98399999999999999</v>
      </c>
      <c r="AN3497">
        <v>0.108</v>
      </c>
      <c r="AO3497">
        <v>0.87370000000000003</v>
      </c>
      <c r="AP3497">
        <v>132.203125</v>
      </c>
      <c r="AQ3497">
        <f>VLOOKUP(AL3497,工作表1!$F$3:$G$1000,2,FALSE)</f>
        <v>3.625</v>
      </c>
      <c r="AR3497" t="str">
        <f>VLOOKUP(AL3497,工作表1!$F$3:$H$1000,3,FALSE)</f>
        <v>2019/8/15</v>
      </c>
      <c r="AS3497">
        <f t="shared" si="1794"/>
        <v>0.14000000000000001</v>
      </c>
      <c r="AT3497">
        <f t="shared" si="1795"/>
        <v>3.4849999999999999</v>
      </c>
      <c r="AU3497" s="43">
        <f t="shared" si="1810"/>
        <v>41320</v>
      </c>
      <c r="AV3497" s="43">
        <f t="shared" si="1796"/>
        <v>41362</v>
      </c>
      <c r="AW3497" s="45">
        <f t="shared" si="1811"/>
        <v>0.34476902173913043</v>
      </c>
      <c r="AX3497" s="45">
        <f t="shared" si="1812"/>
        <v>2.2416868299583084</v>
      </c>
      <c r="AY3497" s="47">
        <f t="shared" si="1813"/>
        <v>117.3346517361004</v>
      </c>
      <c r="AZ3497" s="47">
        <f t="shared" si="1814"/>
        <v>131.6703958525168</v>
      </c>
      <c r="BA3497" s="43"/>
      <c r="BC3497" s="2">
        <v>41169</v>
      </c>
      <c r="BD3497" t="str">
        <v>912828LY</v>
      </c>
      <c r="BE3497">
        <v>6.1368</v>
      </c>
      <c r="BF3497">
        <v>-0.12014</v>
      </c>
      <c r="BG3497">
        <v>0.86040000000000005</v>
      </c>
      <c r="BH3497">
        <v>131.1875</v>
      </c>
      <c r="BI3497">
        <f>VLOOKUP(BD3497,工作表1!$K$3:$L$1000,2,FALSE)</f>
        <v>3.375</v>
      </c>
      <c r="BJ3497" t="str">
        <f>VLOOKUP(BD3497,工作表1!$K$3:$M$1000,3,FALSE)</f>
        <v>2019/11/15</v>
      </c>
      <c r="BK3497">
        <f t="shared" si="1797"/>
        <v>0.13550000000000001</v>
      </c>
      <c r="BL3497">
        <f t="shared" si="1798"/>
        <v>3.2395</v>
      </c>
      <c r="BM3497" s="43">
        <f t="shared" si="1815"/>
        <v>41228</v>
      </c>
      <c r="BN3497" s="43">
        <f t="shared" si="1799"/>
        <v>41453</v>
      </c>
      <c r="BO3497" s="45">
        <f t="shared" si="1816"/>
        <v>1.1555706521739131</v>
      </c>
      <c r="BP3497" s="45">
        <f t="shared" si="1817"/>
        <v>3.7723514740917214</v>
      </c>
      <c r="BQ3497" s="47">
        <f t="shared" si="1818"/>
        <v>115.60233453267328</v>
      </c>
      <c r="BR3497" s="47">
        <f t="shared" si="1819"/>
        <v>130.4038790327007</v>
      </c>
    </row>
    <row r="3498" spans="6:70" x14ac:dyDescent="0.25">
      <c r="F3498" s="2">
        <v>41285</v>
      </c>
      <c r="G3498">
        <v>0.13450000000000001</v>
      </c>
      <c r="H3498" s="43">
        <v>41339</v>
      </c>
      <c r="I3498">
        <v>1.304</v>
      </c>
      <c r="L3498" s="2">
        <v>41169</v>
      </c>
      <c r="M3498" t="str">
        <v>912828KQ</v>
      </c>
      <c r="N3498">
        <v>0.21479999999999999</v>
      </c>
      <c r="O3498">
        <v>-5.3260000000000002E-2</v>
      </c>
      <c r="P3498">
        <v>0.84709999999999996</v>
      </c>
      <c r="Q3498">
        <v>133.3125</v>
      </c>
      <c r="R3498">
        <f>VLOOKUP(M3498,工作表1!$A$3:$B$1000,2,FALSE)</f>
        <v>3.125</v>
      </c>
      <c r="S3498" t="str">
        <f>VLOOKUP(M3498,工作表1!$A$3:$C$1000,3,FALSE)</f>
        <v>2019/5/15</v>
      </c>
      <c r="T3498">
        <f t="shared" si="1789"/>
        <v>0.13550000000000001</v>
      </c>
      <c r="U3498">
        <f t="shared" si="1788"/>
        <v>2.9895</v>
      </c>
      <c r="V3498" s="43">
        <f t="shared" si="1800"/>
        <v>41228</v>
      </c>
      <c r="W3498" s="43">
        <f t="shared" si="1790"/>
        <v>41274</v>
      </c>
      <c r="X3498" s="45">
        <f t="shared" si="1801"/>
        <v>1.0699728260869565</v>
      </c>
      <c r="Y3498" s="45">
        <f t="shared" si="1802"/>
        <v>1.9603837849910661</v>
      </c>
      <c r="Z3498" s="47">
        <f t="shared" si="1803"/>
        <v>113.83778967119594</v>
      </c>
      <c r="AA3498" s="47">
        <f t="shared" si="1804"/>
        <v>132.90907464211901</v>
      </c>
      <c r="AB3498" s="45">
        <f t="shared" si="1805"/>
        <v>1.2162999999999999</v>
      </c>
      <c r="AC3498" s="2" t="str">
        <f t="shared" si="1791"/>
        <v>TY2</v>
      </c>
      <c r="AD3498">
        <f t="shared" si="1792"/>
        <v>132.03125</v>
      </c>
      <c r="AE3498">
        <f t="shared" si="1793"/>
        <v>131.046875</v>
      </c>
      <c r="AF3498" s="49">
        <f t="shared" si="1820"/>
        <v>0.984375</v>
      </c>
      <c r="AG3498" s="3">
        <f t="shared" si="1806"/>
        <v>131.42440688297953</v>
      </c>
      <c r="AH3498">
        <f t="shared" si="1807"/>
        <v>130.26506025659899</v>
      </c>
      <c r="AI3498" s="51">
        <f t="shared" si="1808"/>
        <v>1.1593466263805396</v>
      </c>
      <c r="AJ3498" s="52">
        <f t="shared" si="1809"/>
        <v>0.17497162638053965</v>
      </c>
      <c r="AK3498" s="2">
        <v>41169</v>
      </c>
      <c r="AL3498" t="str">
        <v>912828LJ</v>
      </c>
      <c r="AM3498">
        <v>-6.2300000000000001E-2</v>
      </c>
      <c r="AN3498">
        <v>0.20077999999999999</v>
      </c>
      <c r="AO3498">
        <v>0.87370000000000003</v>
      </c>
      <c r="AP3498">
        <v>132.03125</v>
      </c>
      <c r="AQ3498">
        <f>VLOOKUP(AL3498,工作表1!$F$3:$G$1000,2,FALSE)</f>
        <v>3.625</v>
      </c>
      <c r="AR3498" t="str">
        <f>VLOOKUP(AL3498,工作表1!$F$3:$H$1000,3,FALSE)</f>
        <v>2019/8/15</v>
      </c>
      <c r="AS3498">
        <f t="shared" si="1794"/>
        <v>0.13550000000000001</v>
      </c>
      <c r="AT3498">
        <f t="shared" si="1795"/>
        <v>3.4895</v>
      </c>
      <c r="AU3498" s="43">
        <f t="shared" si="1810"/>
        <v>41320</v>
      </c>
      <c r="AV3498" s="43">
        <f t="shared" si="1796"/>
        <v>41362</v>
      </c>
      <c r="AW3498" s="45">
        <f t="shared" si="1811"/>
        <v>0.33491847826086957</v>
      </c>
      <c r="AX3498" s="45">
        <f t="shared" si="1812"/>
        <v>2.2417677933293625</v>
      </c>
      <c r="AY3498" s="47">
        <f t="shared" si="1813"/>
        <v>117.13414283247201</v>
      </c>
      <c r="AZ3498" s="47">
        <f t="shared" si="1814"/>
        <v>131.42440688297953</v>
      </c>
      <c r="BA3498" s="43"/>
      <c r="BC3498" s="2">
        <v>41166</v>
      </c>
      <c r="BD3498" t="str">
        <v>912828LY</v>
      </c>
      <c r="BE3498">
        <v>6.2313000000000001</v>
      </c>
      <c r="BF3498">
        <v>-0.12364</v>
      </c>
      <c r="BG3498">
        <v>0.86040000000000005</v>
      </c>
      <c r="BH3498">
        <v>131.046875</v>
      </c>
      <c r="BI3498">
        <f>VLOOKUP(BD3498,工作表1!$K$3:$L$1000,2,FALSE)</f>
        <v>3.375</v>
      </c>
      <c r="BJ3498" t="str">
        <f>VLOOKUP(BD3498,工作表1!$K$3:$M$1000,3,FALSE)</f>
        <v>2019/11/15</v>
      </c>
      <c r="BK3498">
        <f t="shared" si="1797"/>
        <v>0.13650000000000001</v>
      </c>
      <c r="BL3498">
        <f t="shared" si="1798"/>
        <v>3.2385000000000002</v>
      </c>
      <c r="BM3498" s="43">
        <f t="shared" si="1815"/>
        <v>41228</v>
      </c>
      <c r="BN3498" s="43">
        <f t="shared" si="1799"/>
        <v>41453</v>
      </c>
      <c r="BO3498" s="45">
        <f t="shared" si="1816"/>
        <v>1.1463994565217392</v>
      </c>
      <c r="BP3498" s="45">
        <f t="shared" si="1817"/>
        <v>3.7724268537820134</v>
      </c>
      <c r="BQ3498" s="47">
        <f t="shared" si="1818"/>
        <v>115.4941301278828</v>
      </c>
      <c r="BR3498" s="47">
        <f t="shared" si="1819"/>
        <v>130.26506025659899</v>
      </c>
    </row>
    <row r="3499" spans="6:70" x14ac:dyDescent="0.25">
      <c r="F3499" s="2">
        <v>41284</v>
      </c>
      <c r="G3499">
        <v>0.13400000000000001</v>
      </c>
      <c r="H3499" s="43">
        <v>41338</v>
      </c>
      <c r="I3499">
        <v>1.2687999999999999</v>
      </c>
      <c r="L3499" s="2">
        <v>41166</v>
      </c>
      <c r="M3499" t="str">
        <v>912828KQ</v>
      </c>
      <c r="N3499">
        <v>8.77E-2</v>
      </c>
      <c r="O3499">
        <v>5.2670000000000002E-2</v>
      </c>
      <c r="P3499">
        <v>0.84709999999999996</v>
      </c>
      <c r="Q3499">
        <v>133.140625</v>
      </c>
      <c r="R3499">
        <f>VLOOKUP(M3499,工作表1!$A$3:$B$1000,2,FALSE)</f>
        <v>3.125</v>
      </c>
      <c r="S3499" t="str">
        <f>VLOOKUP(M3499,工作表1!$A$3:$C$1000,3,FALSE)</f>
        <v>2019/5/15</v>
      </c>
      <c r="T3499">
        <f t="shared" si="1789"/>
        <v>0.13650000000000001</v>
      </c>
      <c r="U3499">
        <f t="shared" si="1788"/>
        <v>2.9885000000000002</v>
      </c>
      <c r="V3499" s="43">
        <f t="shared" si="1800"/>
        <v>41228</v>
      </c>
      <c r="W3499" s="43">
        <f t="shared" si="1790"/>
        <v>41274</v>
      </c>
      <c r="X3499" s="45">
        <f t="shared" si="1801"/>
        <v>1.0614809782608696</v>
      </c>
      <c r="Y3499" s="45">
        <f t="shared" si="1802"/>
        <v>1.9604535810005956</v>
      </c>
      <c r="Z3499" s="47">
        <f t="shared" si="1803"/>
        <v>113.66410040122672</v>
      </c>
      <c r="AA3499" s="47">
        <f t="shared" si="1804"/>
        <v>132.69018459093394</v>
      </c>
      <c r="AB3499" s="45">
        <f t="shared" si="1805"/>
        <v>1.2257</v>
      </c>
      <c r="AC3499" s="2" t="str">
        <f t="shared" si="1791"/>
        <v>TY2</v>
      </c>
      <c r="AD3499">
        <f t="shared" si="1792"/>
        <v>131.890625</v>
      </c>
      <c r="AE3499">
        <f t="shared" si="1793"/>
        <v>131.921875</v>
      </c>
      <c r="AF3499" s="49">
        <f t="shared" si="1820"/>
        <v>-3.125E-2</v>
      </c>
      <c r="AG3499" s="3">
        <f t="shared" si="1806"/>
        <v>131.32429428226405</v>
      </c>
      <c r="AH3499">
        <f t="shared" si="1807"/>
        <v>131.15027633687836</v>
      </c>
      <c r="AI3499" s="51">
        <f t="shared" si="1808"/>
        <v>0.17401794538568538</v>
      </c>
      <c r="AJ3499" s="52">
        <f t="shared" si="1809"/>
        <v>0.20526794538568538</v>
      </c>
      <c r="AK3499" s="2">
        <v>41166</v>
      </c>
      <c r="AL3499" t="str">
        <v>912828LJ</v>
      </c>
      <c r="AM3499">
        <v>0.57240000000000002</v>
      </c>
      <c r="AN3499">
        <v>0.14238000000000001</v>
      </c>
      <c r="AO3499">
        <v>0.87370000000000003</v>
      </c>
      <c r="AP3499">
        <v>131.890625</v>
      </c>
      <c r="AQ3499">
        <f>VLOOKUP(AL3499,工作表1!$F$3:$G$1000,2,FALSE)</f>
        <v>3.625</v>
      </c>
      <c r="AR3499" t="str">
        <f>VLOOKUP(AL3499,工作表1!$F$3:$H$1000,3,FALSE)</f>
        <v>2019/8/15</v>
      </c>
      <c r="AS3499">
        <f t="shared" si="1794"/>
        <v>0.13650000000000001</v>
      </c>
      <c r="AT3499">
        <f t="shared" si="1795"/>
        <v>3.4885000000000002</v>
      </c>
      <c r="AU3499" s="43">
        <f t="shared" si="1810"/>
        <v>41320</v>
      </c>
      <c r="AV3499" s="43">
        <f t="shared" si="1796"/>
        <v>41362</v>
      </c>
      <c r="AW3499" s="45">
        <f t="shared" si="1811"/>
        <v>0.3250679347826087</v>
      </c>
      <c r="AX3499" s="45">
        <f t="shared" si="1812"/>
        <v>2.2418487567004171</v>
      </c>
      <c r="AY3499" s="47">
        <f t="shared" si="1813"/>
        <v>117.05816250117211</v>
      </c>
      <c r="AZ3499" s="47">
        <f t="shared" si="1814"/>
        <v>131.32429428226405</v>
      </c>
      <c r="BA3499" s="43"/>
      <c r="BC3499" s="2">
        <v>41165</v>
      </c>
      <c r="BD3499" t="str">
        <v>912828LY</v>
      </c>
      <c r="BE3499">
        <v>6.9458000000000002</v>
      </c>
      <c r="BF3499">
        <v>-0.14732000000000001</v>
      </c>
      <c r="BG3499">
        <v>0.86040000000000005</v>
      </c>
      <c r="BH3499">
        <v>131.921875</v>
      </c>
      <c r="BI3499">
        <f>VLOOKUP(BD3499,工作表1!$K$3:$L$1000,2,FALSE)</f>
        <v>3.375</v>
      </c>
      <c r="BJ3499" t="str">
        <f>VLOOKUP(BD3499,工作表1!$K$3:$M$1000,3,FALSE)</f>
        <v>2019/11/15</v>
      </c>
      <c r="BK3499">
        <f t="shared" si="1797"/>
        <v>0.1285</v>
      </c>
      <c r="BL3499">
        <f t="shared" si="1798"/>
        <v>3.2465000000000002</v>
      </c>
      <c r="BM3499" s="43">
        <f t="shared" si="1815"/>
        <v>41228</v>
      </c>
      <c r="BN3499" s="43">
        <f t="shared" si="1799"/>
        <v>41453</v>
      </c>
      <c r="BO3499" s="45">
        <f t="shared" si="1816"/>
        <v>1.1188858695652173</v>
      </c>
      <c r="BP3499" s="45">
        <f t="shared" si="1817"/>
        <v>3.7726529928528887</v>
      </c>
      <c r="BQ3499" s="47">
        <f t="shared" si="1818"/>
        <v>116.29821196496857</v>
      </c>
      <c r="BR3499" s="47">
        <f t="shared" si="1819"/>
        <v>131.15027633687836</v>
      </c>
    </row>
    <row r="3500" spans="6:70" x14ac:dyDescent="0.25">
      <c r="F3500" s="2">
        <v>41283</v>
      </c>
      <c r="G3500">
        <v>0.13950000000000001</v>
      </c>
      <c r="H3500" s="43">
        <v>41337</v>
      </c>
      <c r="I3500">
        <v>1.25</v>
      </c>
      <c r="L3500" s="2">
        <v>41165</v>
      </c>
      <c r="M3500" t="str">
        <v>912828KQ</v>
      </c>
      <c r="N3500">
        <v>-0.75070000000000003</v>
      </c>
      <c r="O3500">
        <v>0.57635000000000003</v>
      </c>
      <c r="P3500">
        <v>0.84709999999999996</v>
      </c>
      <c r="Q3500">
        <v>133.96875</v>
      </c>
      <c r="R3500">
        <f>VLOOKUP(M3500,工作表1!$A$3:$B$1000,2,FALSE)</f>
        <v>3.125</v>
      </c>
      <c r="S3500" t="str">
        <f>VLOOKUP(M3500,工作表1!$A$3:$C$1000,3,FALSE)</f>
        <v>2019/5/15</v>
      </c>
      <c r="T3500">
        <f t="shared" si="1789"/>
        <v>0.1285</v>
      </c>
      <c r="U3500">
        <f t="shared" si="1788"/>
        <v>2.9965000000000002</v>
      </c>
      <c r="V3500" s="43">
        <f t="shared" si="1800"/>
        <v>41228</v>
      </c>
      <c r="W3500" s="43">
        <f t="shared" si="1790"/>
        <v>41274</v>
      </c>
      <c r="X3500" s="45">
        <f t="shared" si="1801"/>
        <v>1.0360054347826086</v>
      </c>
      <c r="Y3500" s="45">
        <f t="shared" si="1802"/>
        <v>1.9606629690291841</v>
      </c>
      <c r="Z3500" s="47">
        <f t="shared" si="1803"/>
        <v>114.20663536583551</v>
      </c>
      <c r="AA3500" s="47">
        <f t="shared" si="1804"/>
        <v>133.28523927252192</v>
      </c>
      <c r="AB3500" s="45">
        <f t="shared" si="1805"/>
        <v>1.1029</v>
      </c>
      <c r="AC3500" s="2" t="str">
        <f t="shared" si="1791"/>
        <v>TY2</v>
      </c>
      <c r="AD3500">
        <f t="shared" si="1792"/>
        <v>132.765625</v>
      </c>
      <c r="AE3500">
        <f t="shared" si="1793"/>
        <v>131.5</v>
      </c>
      <c r="AF3500" s="49">
        <f t="shared" si="1820"/>
        <v>1.265625</v>
      </c>
      <c r="AG3500" s="3">
        <f t="shared" si="1806"/>
        <v>132.16251181232235</v>
      </c>
      <c r="AH3500">
        <f t="shared" si="1807"/>
        <v>130.77009090755797</v>
      </c>
      <c r="AI3500" s="51">
        <f t="shared" si="1808"/>
        <v>1.3924209047643785</v>
      </c>
      <c r="AJ3500" s="52">
        <f t="shared" si="1809"/>
        <v>0.12679590476437852</v>
      </c>
      <c r="AK3500" s="2">
        <v>41165</v>
      </c>
      <c r="AL3500" t="str">
        <v>912828LJ</v>
      </c>
      <c r="AM3500">
        <v>0.29409999999999997</v>
      </c>
      <c r="AN3500">
        <v>0.17388000000000001</v>
      </c>
      <c r="AO3500">
        <v>0.87370000000000003</v>
      </c>
      <c r="AP3500">
        <v>132.765625</v>
      </c>
      <c r="AQ3500">
        <f>VLOOKUP(AL3500,工作表1!$F$3:$G$1000,2,FALSE)</f>
        <v>3.625</v>
      </c>
      <c r="AR3500" t="str">
        <f>VLOOKUP(AL3500,工作表1!$F$3:$H$1000,3,FALSE)</f>
        <v>2019/8/15</v>
      </c>
      <c r="AS3500">
        <f t="shared" si="1794"/>
        <v>0.1285</v>
      </c>
      <c r="AT3500">
        <f t="shared" si="1795"/>
        <v>3.4965000000000002</v>
      </c>
      <c r="AU3500" s="43">
        <f t="shared" si="1810"/>
        <v>41320</v>
      </c>
      <c r="AV3500" s="43">
        <f t="shared" si="1796"/>
        <v>41362</v>
      </c>
      <c r="AW3500" s="45">
        <f t="shared" si="1811"/>
        <v>0.29551630434782611</v>
      </c>
      <c r="AX3500" s="45">
        <f t="shared" si="1812"/>
        <v>2.2420916468135794</v>
      </c>
      <c r="AY3500" s="47">
        <f t="shared" si="1813"/>
        <v>117.83093285657519</v>
      </c>
      <c r="AZ3500" s="47">
        <f t="shared" si="1814"/>
        <v>132.16251181232235</v>
      </c>
      <c r="BA3500" s="43"/>
      <c r="BC3500" s="2">
        <v>41164</v>
      </c>
      <c r="BD3500" t="str">
        <v>912828LY</v>
      </c>
      <c r="BE3500">
        <v>7.9771999999999998</v>
      </c>
      <c r="BF3500">
        <v>-0.188</v>
      </c>
      <c r="BG3500">
        <v>0.86040000000000005</v>
      </c>
      <c r="BH3500">
        <v>131.5</v>
      </c>
      <c r="BI3500">
        <f>VLOOKUP(BD3500,工作表1!$K$3:$L$1000,2,FALSE)</f>
        <v>3.375</v>
      </c>
      <c r="BJ3500" t="str">
        <f>VLOOKUP(BD3500,工作表1!$K$3:$M$1000,3,FALSE)</f>
        <v>2019/11/15</v>
      </c>
      <c r="BK3500">
        <f t="shared" si="1797"/>
        <v>0.12875</v>
      </c>
      <c r="BL3500">
        <f t="shared" si="1798"/>
        <v>3.2462499999999999</v>
      </c>
      <c r="BM3500" s="43">
        <f t="shared" si="1815"/>
        <v>41228</v>
      </c>
      <c r="BN3500" s="43">
        <f t="shared" si="1799"/>
        <v>41453</v>
      </c>
      <c r="BO3500" s="45">
        <f t="shared" si="1816"/>
        <v>1.1097146739130435</v>
      </c>
      <c r="BP3500" s="45">
        <f t="shared" si="1817"/>
        <v>3.7727283725431802</v>
      </c>
      <c r="BQ3500" s="47">
        <f t="shared" si="1818"/>
        <v>115.98294402508206</v>
      </c>
      <c r="BR3500" s="47">
        <f t="shared" si="1819"/>
        <v>130.77009090755797</v>
      </c>
    </row>
    <row r="3501" spans="6:70" x14ac:dyDescent="0.25">
      <c r="F3501" s="2">
        <v>41282</v>
      </c>
      <c r="G3501">
        <v>0.14349999999999999</v>
      </c>
      <c r="H3501" s="43">
        <v>41334</v>
      </c>
      <c r="I3501">
        <v>1.2196</v>
      </c>
      <c r="L3501" s="2">
        <v>41164</v>
      </c>
      <c r="M3501" t="str">
        <v>912828KQ</v>
      </c>
      <c r="N3501">
        <v>0.3427</v>
      </c>
      <c r="O3501">
        <v>-0.17432</v>
      </c>
      <c r="P3501">
        <v>0.84709999999999996</v>
      </c>
      <c r="Q3501">
        <v>133.53125</v>
      </c>
      <c r="R3501">
        <f>VLOOKUP(M3501,工作表1!$A$3:$B$1000,2,FALSE)</f>
        <v>3.125</v>
      </c>
      <c r="S3501" t="str">
        <f>VLOOKUP(M3501,工作表1!$A$3:$C$1000,3,FALSE)</f>
        <v>2019/5/15</v>
      </c>
      <c r="T3501">
        <f t="shared" si="1789"/>
        <v>0.12875</v>
      </c>
      <c r="U3501">
        <f t="shared" si="1788"/>
        <v>2.9962499999999999</v>
      </c>
      <c r="V3501" s="43">
        <f t="shared" si="1800"/>
        <v>41228</v>
      </c>
      <c r="W3501" s="43">
        <f t="shared" si="1790"/>
        <v>41274</v>
      </c>
      <c r="X3501" s="45">
        <f t="shared" si="1801"/>
        <v>1.0275135869565217</v>
      </c>
      <c r="Y3501" s="45">
        <f t="shared" si="1802"/>
        <v>1.9607327650387134</v>
      </c>
      <c r="Z3501" s="47">
        <f t="shared" si="1803"/>
        <v>114.10942562274822</v>
      </c>
      <c r="AA3501" s="47">
        <f t="shared" si="1804"/>
        <v>133.15635525393662</v>
      </c>
      <c r="AB3501" s="45">
        <f t="shared" si="1805"/>
        <v>1.1616</v>
      </c>
      <c r="AC3501" s="2" t="str">
        <f t="shared" si="1791"/>
        <v>TY2</v>
      </c>
      <c r="AD3501">
        <f t="shared" si="1792"/>
        <v>132.34375</v>
      </c>
      <c r="AE3501">
        <f t="shared" si="1793"/>
        <v>131.9375</v>
      </c>
      <c r="AF3501" s="49">
        <f t="shared" si="1820"/>
        <v>0.40625</v>
      </c>
      <c r="AG3501" s="3">
        <f t="shared" si="1806"/>
        <v>131.77045477094634</v>
      </c>
      <c r="AH3501">
        <f t="shared" si="1807"/>
        <v>131.29244498764606</v>
      </c>
      <c r="AI3501" s="51">
        <f t="shared" si="1808"/>
        <v>0.47800978330027988</v>
      </c>
      <c r="AJ3501" s="52">
        <f t="shared" si="1809"/>
        <v>7.1759783300279878E-2</v>
      </c>
      <c r="AK3501" s="2">
        <v>41164</v>
      </c>
      <c r="AL3501" t="str">
        <v>912828LJ</v>
      </c>
      <c r="AM3501">
        <v>0.9012</v>
      </c>
      <c r="AN3501">
        <v>0.13045999999999999</v>
      </c>
      <c r="AO3501">
        <v>0.87370000000000003</v>
      </c>
      <c r="AP3501">
        <v>132.34375</v>
      </c>
      <c r="AQ3501">
        <f>VLOOKUP(AL3501,工作表1!$F$3:$G$1000,2,FALSE)</f>
        <v>3.625</v>
      </c>
      <c r="AR3501" t="str">
        <f>VLOOKUP(AL3501,工作表1!$F$3:$H$1000,3,FALSE)</f>
        <v>2019/8/15</v>
      </c>
      <c r="AS3501">
        <f t="shared" si="1794"/>
        <v>0.12875</v>
      </c>
      <c r="AT3501">
        <f t="shared" si="1795"/>
        <v>3.4962499999999999</v>
      </c>
      <c r="AU3501" s="43">
        <f t="shared" si="1810"/>
        <v>41320</v>
      </c>
      <c r="AV3501" s="43">
        <f t="shared" si="1796"/>
        <v>41362</v>
      </c>
      <c r="AW3501" s="45">
        <f t="shared" si="1811"/>
        <v>0.28566576086956524</v>
      </c>
      <c r="AX3501" s="45">
        <f t="shared" si="1812"/>
        <v>2.242172610184634</v>
      </c>
      <c r="AY3501" s="47">
        <f t="shared" si="1813"/>
        <v>117.50029941747019</v>
      </c>
      <c r="AZ3501" s="47">
        <f t="shared" si="1814"/>
        <v>131.77045477094634</v>
      </c>
      <c r="BA3501" s="43"/>
      <c r="BC3501" s="2">
        <v>41163</v>
      </c>
      <c r="BD3501" t="str">
        <v>912828LY</v>
      </c>
      <c r="BE3501">
        <v>9.2711000000000006</v>
      </c>
      <c r="BF3501">
        <v>-0.26848</v>
      </c>
      <c r="BG3501">
        <v>0.86040000000000005</v>
      </c>
      <c r="BH3501">
        <v>131.9375</v>
      </c>
      <c r="BI3501">
        <f>VLOOKUP(BD3501,工作表1!$K$3:$L$1000,2,FALSE)</f>
        <v>3.375</v>
      </c>
      <c r="BJ3501" t="str">
        <f>VLOOKUP(BD3501,工作表1!$K$3:$M$1000,3,FALSE)</f>
        <v>2019/11/15</v>
      </c>
      <c r="BK3501">
        <f t="shared" si="1797"/>
        <v>0.1263</v>
      </c>
      <c r="BL3501">
        <f t="shared" si="1798"/>
        <v>3.2486999999999999</v>
      </c>
      <c r="BM3501" s="43">
        <f t="shared" si="1815"/>
        <v>41228</v>
      </c>
      <c r="BN3501" s="43">
        <f t="shared" si="1799"/>
        <v>41453</v>
      </c>
      <c r="BO3501" s="45">
        <f t="shared" si="1816"/>
        <v>1.1005434782608696</v>
      </c>
      <c r="BP3501" s="45">
        <f t="shared" si="1817"/>
        <v>3.7728037522334721</v>
      </c>
      <c r="BQ3501" s="47">
        <f t="shared" si="1818"/>
        <v>116.44638719020172</v>
      </c>
      <c r="BR3501" s="47">
        <f t="shared" si="1819"/>
        <v>131.29244498764606</v>
      </c>
    </row>
    <row r="3502" spans="6:70" x14ac:dyDescent="0.25">
      <c r="F3502" s="2">
        <v>41281</v>
      </c>
      <c r="G3502">
        <v>0.14349999999999999</v>
      </c>
      <c r="H3502" s="43">
        <v>41333</v>
      </c>
      <c r="I3502">
        <v>1.25</v>
      </c>
      <c r="L3502" s="2">
        <v>41163</v>
      </c>
      <c r="M3502" t="str">
        <v>912828KQ</v>
      </c>
      <c r="N3502">
        <v>6.5100000000000005E-2</v>
      </c>
      <c r="O3502">
        <v>1.1299999999999999E-2</v>
      </c>
      <c r="P3502">
        <v>0.84709999999999996</v>
      </c>
      <c r="Q3502">
        <v>133.9375</v>
      </c>
      <c r="R3502">
        <f>VLOOKUP(M3502,工作表1!$A$3:$B$1000,2,FALSE)</f>
        <v>3.125</v>
      </c>
      <c r="S3502" t="str">
        <f>VLOOKUP(M3502,工作表1!$A$3:$C$1000,3,FALSE)</f>
        <v>2019/5/15</v>
      </c>
      <c r="T3502">
        <f t="shared" si="1789"/>
        <v>0.1263</v>
      </c>
      <c r="U3502">
        <f t="shared" si="1788"/>
        <v>2.9986999999999999</v>
      </c>
      <c r="V3502" s="43">
        <f t="shared" si="1800"/>
        <v>41228</v>
      </c>
      <c r="W3502" s="43">
        <f t="shared" si="1790"/>
        <v>41274</v>
      </c>
      <c r="X3502" s="45">
        <f t="shared" si="1801"/>
        <v>1.0190217391304348</v>
      </c>
      <c r="Y3502" s="45">
        <f t="shared" si="1802"/>
        <v>1.9608025610482431</v>
      </c>
      <c r="Z3502" s="47">
        <f t="shared" si="1803"/>
        <v>114.39617958639565</v>
      </c>
      <c r="AA3502" s="47">
        <f t="shared" si="1804"/>
        <v>133.47976741717591</v>
      </c>
      <c r="AB3502" s="45">
        <f t="shared" si="1805"/>
        <v>1.1192</v>
      </c>
      <c r="AC3502" s="2" t="str">
        <f t="shared" si="1791"/>
        <v>TY2</v>
      </c>
      <c r="AD3502">
        <f t="shared" si="1792"/>
        <v>132.78125</v>
      </c>
      <c r="AE3502">
        <f t="shared" si="1793"/>
        <v>132.015625</v>
      </c>
      <c r="AF3502" s="49">
        <f t="shared" si="1820"/>
        <v>0.765625</v>
      </c>
      <c r="AG3502" s="3">
        <f t="shared" si="1806"/>
        <v>132.20131365712936</v>
      </c>
      <c r="AH3502">
        <f t="shared" si="1807"/>
        <v>131.37394962723189</v>
      </c>
      <c r="AI3502" s="51">
        <f t="shared" si="1808"/>
        <v>0.82736402989746693</v>
      </c>
      <c r="AJ3502" s="52">
        <f t="shared" si="1809"/>
        <v>6.1739029897466935E-2</v>
      </c>
      <c r="AK3502" s="2">
        <v>41163</v>
      </c>
      <c r="AL3502" t="str">
        <v>912828LJ</v>
      </c>
      <c r="AM3502">
        <v>0.65439999999999998</v>
      </c>
      <c r="AN3502">
        <v>0.13295999999999999</v>
      </c>
      <c r="AO3502">
        <v>0.87370000000000003</v>
      </c>
      <c r="AP3502">
        <v>132.78125</v>
      </c>
      <c r="AQ3502">
        <f>VLOOKUP(AL3502,工作表1!$F$3:$G$1000,2,FALSE)</f>
        <v>3.625</v>
      </c>
      <c r="AR3502" t="str">
        <f>VLOOKUP(AL3502,工作表1!$F$3:$H$1000,3,FALSE)</f>
        <v>2019/8/15</v>
      </c>
      <c r="AS3502">
        <f t="shared" si="1794"/>
        <v>0.1263</v>
      </c>
      <c r="AT3502">
        <f t="shared" si="1795"/>
        <v>3.4986999999999999</v>
      </c>
      <c r="AU3502" s="43">
        <f t="shared" si="1810"/>
        <v>41320</v>
      </c>
      <c r="AV3502" s="43">
        <f t="shared" si="1796"/>
        <v>41362</v>
      </c>
      <c r="AW3502" s="45">
        <f t="shared" si="1811"/>
        <v>0.27581521739130438</v>
      </c>
      <c r="AX3502" s="45">
        <f t="shared" si="1812"/>
        <v>2.2422535735556877</v>
      </c>
      <c r="AY3502" s="47">
        <f t="shared" si="1813"/>
        <v>117.89013123538462</v>
      </c>
      <c r="AZ3502" s="47">
        <f t="shared" si="1814"/>
        <v>132.20131365712936</v>
      </c>
      <c r="BA3502" s="43"/>
      <c r="BC3502" s="2">
        <v>41162</v>
      </c>
      <c r="BD3502" t="str">
        <v>912828LY</v>
      </c>
      <c r="BE3502">
        <v>9.1452000000000009</v>
      </c>
      <c r="BF3502">
        <v>-0.26967999999999998</v>
      </c>
      <c r="BG3502">
        <v>0.86040000000000005</v>
      </c>
      <c r="BH3502">
        <v>132.015625</v>
      </c>
      <c r="BI3502">
        <f>VLOOKUP(BD3502,工作表1!$K$3:$L$1000,2,FALSE)</f>
        <v>3.375</v>
      </c>
      <c r="BJ3502" t="str">
        <f>VLOOKUP(BD3502,工作表1!$K$3:$M$1000,3,FALSE)</f>
        <v>2019/11/15</v>
      </c>
      <c r="BK3502">
        <f t="shared" si="1797"/>
        <v>0.1285</v>
      </c>
      <c r="BL3502">
        <f t="shared" si="1798"/>
        <v>3.2465000000000002</v>
      </c>
      <c r="BM3502" s="43">
        <f t="shared" si="1815"/>
        <v>41228</v>
      </c>
      <c r="BN3502" s="43">
        <f t="shared" si="1799"/>
        <v>41453</v>
      </c>
      <c r="BO3502" s="45">
        <f t="shared" si="1816"/>
        <v>1.0913722826086956</v>
      </c>
      <c r="BP3502" s="45">
        <f t="shared" si="1817"/>
        <v>3.772879131923764</v>
      </c>
      <c r="BQ3502" s="47">
        <f t="shared" si="1818"/>
        <v>116.52679127449103</v>
      </c>
      <c r="BR3502" s="47">
        <f t="shared" si="1819"/>
        <v>131.37394962723189</v>
      </c>
    </row>
    <row r="3503" spans="6:70" x14ac:dyDescent="0.25">
      <c r="F3503" s="2">
        <v>41278</v>
      </c>
      <c r="G3503">
        <v>0.14549999999999999</v>
      </c>
      <c r="H3503" s="43">
        <v>41332</v>
      </c>
      <c r="I3503">
        <v>1.2450000000000001</v>
      </c>
      <c r="L3503" s="2">
        <v>41162</v>
      </c>
      <c r="M3503" t="str">
        <v>912828KQ</v>
      </c>
      <c r="N3503">
        <v>0.4526</v>
      </c>
      <c r="O3503">
        <v>-0.20937</v>
      </c>
      <c r="P3503">
        <v>0.84709999999999996</v>
      </c>
      <c r="Q3503">
        <v>133.96875</v>
      </c>
      <c r="R3503">
        <f>VLOOKUP(M3503,工作表1!$A$3:$B$1000,2,FALSE)</f>
        <v>3.125</v>
      </c>
      <c r="S3503" t="str">
        <f>VLOOKUP(M3503,工作表1!$A$3:$C$1000,3,FALSE)</f>
        <v>2019/5/15</v>
      </c>
      <c r="T3503">
        <f t="shared" si="1789"/>
        <v>0.1285</v>
      </c>
      <c r="U3503">
        <f t="shared" si="1788"/>
        <v>2.9965000000000002</v>
      </c>
      <c r="V3503" s="43">
        <f t="shared" si="1800"/>
        <v>41228</v>
      </c>
      <c r="W3503" s="43">
        <f t="shared" si="1790"/>
        <v>41274</v>
      </c>
      <c r="X3503" s="45">
        <f t="shared" si="1801"/>
        <v>1.0105298913043479</v>
      </c>
      <c r="Y3503" s="45">
        <f t="shared" si="1802"/>
        <v>1.9608723570577726</v>
      </c>
      <c r="Z3503" s="47">
        <f t="shared" si="1803"/>
        <v>114.51253482316497</v>
      </c>
      <c r="AA3503" s="47">
        <f t="shared" si="1804"/>
        <v>133.60370066648625</v>
      </c>
      <c r="AB3503" s="45">
        <f t="shared" si="1805"/>
        <v>1.0792999999999999</v>
      </c>
      <c r="AC3503" s="2" t="str">
        <f t="shared" si="1791"/>
        <v>TY2</v>
      </c>
      <c r="AD3503">
        <f t="shared" si="1792"/>
        <v>132.859375</v>
      </c>
      <c r="AE3503">
        <f t="shared" si="1793"/>
        <v>132.171875</v>
      </c>
      <c r="AF3503" s="49">
        <f t="shared" si="1820"/>
        <v>0.6875</v>
      </c>
      <c r="AG3503" s="3">
        <f t="shared" si="1806"/>
        <v>132.27785665125782</v>
      </c>
      <c r="AH3503">
        <f t="shared" si="1807"/>
        <v>131.52354445842579</v>
      </c>
      <c r="AI3503" s="51">
        <f t="shared" si="1808"/>
        <v>0.75431219283203177</v>
      </c>
      <c r="AJ3503" s="52">
        <f t="shared" si="1809"/>
        <v>6.6812192832031769E-2</v>
      </c>
      <c r="AK3503" s="2">
        <v>41162</v>
      </c>
      <c r="AL3503" t="str">
        <v>912828LJ</v>
      </c>
      <c r="AM3503">
        <v>0.56020000000000003</v>
      </c>
      <c r="AN3503">
        <v>0.13164000000000001</v>
      </c>
      <c r="AO3503">
        <v>0.87370000000000003</v>
      </c>
      <c r="AP3503">
        <v>132.859375</v>
      </c>
      <c r="AQ3503">
        <f>VLOOKUP(AL3503,工作表1!$F$3:$G$1000,2,FALSE)</f>
        <v>3.625</v>
      </c>
      <c r="AR3503" t="str">
        <f>VLOOKUP(AL3503,工作表1!$F$3:$H$1000,3,FALSE)</f>
        <v>2019/8/15</v>
      </c>
      <c r="AS3503">
        <f t="shared" si="1794"/>
        <v>0.1285</v>
      </c>
      <c r="AT3503">
        <f t="shared" si="1795"/>
        <v>3.4965000000000002</v>
      </c>
      <c r="AU3503" s="43">
        <f t="shared" si="1810"/>
        <v>41320</v>
      </c>
      <c r="AV3503" s="43">
        <f t="shared" si="1796"/>
        <v>41362</v>
      </c>
      <c r="AW3503" s="45">
        <f t="shared" si="1811"/>
        <v>0.26596467391304351</v>
      </c>
      <c r="AX3503" s="45">
        <f t="shared" si="1812"/>
        <v>2.2423345369267422</v>
      </c>
      <c r="AY3503" s="47">
        <f t="shared" si="1813"/>
        <v>117.96784045285541</v>
      </c>
      <c r="AZ3503" s="47">
        <f t="shared" si="1814"/>
        <v>132.27785665125782</v>
      </c>
      <c r="BA3503" s="43"/>
      <c r="BC3503" s="2">
        <v>41159</v>
      </c>
      <c r="BD3503" t="str">
        <v>912828LY</v>
      </c>
      <c r="BE3503">
        <v>9.0725999999999996</v>
      </c>
      <c r="BF3503">
        <v>-0.26334000000000002</v>
      </c>
      <c r="BG3503">
        <v>0.86040000000000005</v>
      </c>
      <c r="BH3503">
        <v>132.171875</v>
      </c>
      <c r="BI3503">
        <f>VLOOKUP(BD3503,工作表1!$K$3:$L$1000,2,FALSE)</f>
        <v>3.375</v>
      </c>
      <c r="BJ3503" t="str">
        <f>VLOOKUP(BD3503,工作表1!$K$3:$M$1000,3,FALSE)</f>
        <v>2019/11/15</v>
      </c>
      <c r="BK3503">
        <f t="shared" si="1797"/>
        <v>0.13100000000000001</v>
      </c>
      <c r="BL3503">
        <f t="shared" si="1798"/>
        <v>3.2439999999999998</v>
      </c>
      <c r="BM3503" s="43">
        <f t="shared" si="1815"/>
        <v>41228</v>
      </c>
      <c r="BN3503" s="43">
        <f t="shared" si="1799"/>
        <v>41453</v>
      </c>
      <c r="BO3503" s="45">
        <f t="shared" si="1816"/>
        <v>1.0822010869565217</v>
      </c>
      <c r="BP3503" s="45">
        <f t="shared" si="1817"/>
        <v>3.7729545116140555</v>
      </c>
      <c r="BQ3503" s="47">
        <f t="shared" si="1818"/>
        <v>116.66552543741767</v>
      </c>
      <c r="BR3503" s="47">
        <f t="shared" si="1819"/>
        <v>131.52354445842579</v>
      </c>
    </row>
    <row r="3504" spans="6:70" x14ac:dyDescent="0.25">
      <c r="F3504" s="2">
        <v>41277</v>
      </c>
      <c r="G3504">
        <v>0.14549999999999999</v>
      </c>
      <c r="H3504" s="43">
        <v>41331</v>
      </c>
      <c r="I3504">
        <v>1.2403999999999999</v>
      </c>
      <c r="L3504" s="2">
        <v>41159</v>
      </c>
      <c r="M3504" t="str">
        <v>912828KQ</v>
      </c>
      <c r="N3504">
        <v>0.45190000000000002</v>
      </c>
      <c r="O3504">
        <v>-0.19356999999999999</v>
      </c>
      <c r="P3504">
        <v>0.84709999999999996</v>
      </c>
      <c r="Q3504">
        <v>134.125</v>
      </c>
      <c r="R3504">
        <f>VLOOKUP(M3504,工作表1!$A$3:$B$1000,2,FALSE)</f>
        <v>3.125</v>
      </c>
      <c r="S3504" t="str">
        <f>VLOOKUP(M3504,工作表1!$A$3:$C$1000,3,FALSE)</f>
        <v>2019/5/15</v>
      </c>
      <c r="T3504">
        <f t="shared" si="1789"/>
        <v>0.13100000000000001</v>
      </c>
      <c r="U3504">
        <f t="shared" si="1788"/>
        <v>2.9939999999999998</v>
      </c>
      <c r="V3504" s="43">
        <f t="shared" si="1800"/>
        <v>41228</v>
      </c>
      <c r="W3504" s="43">
        <f t="shared" si="1790"/>
        <v>41274</v>
      </c>
      <c r="X3504" s="45">
        <f t="shared" si="1801"/>
        <v>1.0020380434782608</v>
      </c>
      <c r="Y3504" s="45">
        <f t="shared" si="1802"/>
        <v>1.9609421530673019</v>
      </c>
      <c r="Z3504" s="47">
        <f t="shared" si="1803"/>
        <v>114.64832569696324</v>
      </c>
      <c r="AA3504" s="47">
        <f t="shared" si="1804"/>
        <v>133.75070225788664</v>
      </c>
      <c r="AB3504" s="45">
        <f t="shared" si="1805"/>
        <v>1.0887</v>
      </c>
      <c r="AC3504" s="2" t="str">
        <f t="shared" si="1791"/>
        <v>TY2</v>
      </c>
      <c r="AD3504">
        <f t="shared" si="1792"/>
        <v>133.015625</v>
      </c>
      <c r="AE3504">
        <f t="shared" si="1793"/>
        <v>131.890625</v>
      </c>
      <c r="AF3504" s="49">
        <f t="shared" si="1820"/>
        <v>1.125</v>
      </c>
      <c r="AG3504" s="3">
        <f t="shared" si="1806"/>
        <v>132.45443554936199</v>
      </c>
      <c r="AH3504">
        <f t="shared" si="1807"/>
        <v>131.27734064384234</v>
      </c>
      <c r="AI3504" s="51">
        <f t="shared" si="1808"/>
        <v>1.1770949055196525</v>
      </c>
      <c r="AJ3504" s="52">
        <f t="shared" si="1809"/>
        <v>5.2094905519652457E-2</v>
      </c>
      <c r="AK3504" s="2">
        <v>41159</v>
      </c>
      <c r="AL3504" t="str">
        <v>912828LJ</v>
      </c>
      <c r="AM3504">
        <v>0.89790000000000003</v>
      </c>
      <c r="AN3504">
        <v>0.10327</v>
      </c>
      <c r="AO3504">
        <v>0.87370000000000003</v>
      </c>
      <c r="AP3504">
        <v>133.015625</v>
      </c>
      <c r="AQ3504">
        <f>VLOOKUP(AL3504,工作表1!$F$3:$G$1000,2,FALSE)</f>
        <v>3.625</v>
      </c>
      <c r="AR3504" t="str">
        <f>VLOOKUP(AL3504,工作表1!$F$3:$H$1000,3,FALSE)</f>
        <v>2019/8/15</v>
      </c>
      <c r="AS3504">
        <f t="shared" si="1794"/>
        <v>0.13100000000000001</v>
      </c>
      <c r="AT3504">
        <f t="shared" si="1795"/>
        <v>3.4939999999999998</v>
      </c>
      <c r="AU3504" s="43">
        <f t="shared" si="1810"/>
        <v>41320</v>
      </c>
      <c r="AV3504" s="43">
        <f t="shared" si="1796"/>
        <v>41362</v>
      </c>
      <c r="AW3504" s="45">
        <f t="shared" si="1811"/>
        <v>0.25611413043478259</v>
      </c>
      <c r="AX3504" s="45">
        <f t="shared" si="1812"/>
        <v>2.2424155002977963</v>
      </c>
      <c r="AY3504" s="47">
        <f t="shared" si="1813"/>
        <v>118.13277215074091</v>
      </c>
      <c r="AZ3504" s="47">
        <f t="shared" si="1814"/>
        <v>132.45443554936199</v>
      </c>
      <c r="BA3504" s="43"/>
      <c r="BC3504" s="2">
        <v>41158</v>
      </c>
      <c r="BD3504" t="str">
        <v>912828LY</v>
      </c>
      <c r="BE3504">
        <v>10.2959</v>
      </c>
      <c r="BF3504">
        <v>-0.30149999999999999</v>
      </c>
      <c r="BG3504">
        <v>0.86040000000000005</v>
      </c>
      <c r="BH3504">
        <v>131.890625</v>
      </c>
      <c r="BI3504">
        <f>VLOOKUP(BD3504,工作表1!$K$3:$L$1000,2,FALSE)</f>
        <v>3.375</v>
      </c>
      <c r="BJ3504" t="str">
        <f>VLOOKUP(BD3504,工作表1!$K$3:$M$1000,3,FALSE)</f>
        <v>2019/11/15</v>
      </c>
      <c r="BK3504">
        <f t="shared" si="1797"/>
        <v>0.13250000000000001</v>
      </c>
      <c r="BL3504">
        <f t="shared" si="1798"/>
        <v>3.2425000000000002</v>
      </c>
      <c r="BM3504" s="43">
        <f t="shared" si="1815"/>
        <v>41228</v>
      </c>
      <c r="BN3504" s="43">
        <f t="shared" si="1799"/>
        <v>41453</v>
      </c>
      <c r="BO3504" s="45">
        <f t="shared" si="1816"/>
        <v>1.0546875</v>
      </c>
      <c r="BP3504" s="45">
        <f t="shared" si="1817"/>
        <v>3.7731806506849317</v>
      </c>
      <c r="BQ3504" s="47">
        <f t="shared" si="1818"/>
        <v>116.48857665251903</v>
      </c>
      <c r="BR3504" s="47">
        <f t="shared" si="1819"/>
        <v>131.27734064384234</v>
      </c>
    </row>
    <row r="3505" spans="6:70" x14ac:dyDescent="0.25">
      <c r="F3505" s="2">
        <v>41276</v>
      </c>
      <c r="G3505">
        <v>0.14699999999999999</v>
      </c>
      <c r="H3505" s="43">
        <v>41330</v>
      </c>
      <c r="I3505">
        <v>1.224</v>
      </c>
      <c r="L3505" s="2">
        <v>41158</v>
      </c>
      <c r="M3505" t="str">
        <v>912828KQ</v>
      </c>
      <c r="N3505">
        <v>-0.22059999999999999</v>
      </c>
      <c r="O3505">
        <v>0.15709000000000001</v>
      </c>
      <c r="P3505">
        <v>0.84709999999999996</v>
      </c>
      <c r="Q3505">
        <v>133.84375</v>
      </c>
      <c r="R3505">
        <f>VLOOKUP(M3505,工作表1!$A$3:$B$1000,2,FALSE)</f>
        <v>3.125</v>
      </c>
      <c r="S3505" t="str">
        <f>VLOOKUP(M3505,工作表1!$A$3:$C$1000,3,FALSE)</f>
        <v>2019/5/15</v>
      </c>
      <c r="T3505">
        <f t="shared" si="1789"/>
        <v>0.13250000000000001</v>
      </c>
      <c r="U3505">
        <f t="shared" si="1788"/>
        <v>2.9925000000000002</v>
      </c>
      <c r="V3505" s="43">
        <f t="shared" si="1800"/>
        <v>41228</v>
      </c>
      <c r="W3505" s="43">
        <f t="shared" si="1790"/>
        <v>41274</v>
      </c>
      <c r="X3505" s="45">
        <f t="shared" si="1801"/>
        <v>0.9765625</v>
      </c>
      <c r="Y3505" s="45">
        <f t="shared" si="1802"/>
        <v>1.9611515410958904</v>
      </c>
      <c r="Z3505" s="47">
        <f t="shared" si="1803"/>
        <v>114.30477364453731</v>
      </c>
      <c r="AA3505" s="47">
        <f t="shared" si="1804"/>
        <v>133.30307758201815</v>
      </c>
      <c r="AB3505" s="45">
        <f t="shared" si="1805"/>
        <v>1.119</v>
      </c>
      <c r="AC3505" s="2" t="str">
        <f t="shared" si="1791"/>
        <v>TY2</v>
      </c>
      <c r="AD3505">
        <f t="shared" si="1792"/>
        <v>132.734375</v>
      </c>
      <c r="AE3505">
        <f t="shared" si="1793"/>
        <v>132.515625</v>
      </c>
      <c r="AF3505" s="49">
        <f t="shared" si="1820"/>
        <v>0.21875</v>
      </c>
      <c r="AG3505" s="3">
        <f t="shared" si="1806"/>
        <v>132.13122680634498</v>
      </c>
      <c r="AH3505">
        <f t="shared" si="1807"/>
        <v>131.91979845259075</v>
      </c>
      <c r="AI3505" s="51">
        <f t="shared" si="1808"/>
        <v>0.21142835375422919</v>
      </c>
      <c r="AJ3505" s="52">
        <f t="shared" si="1809"/>
        <v>-7.3216462457708076E-3</v>
      </c>
      <c r="AK3505" s="2">
        <v>41158</v>
      </c>
      <c r="AL3505" t="str">
        <v>912828LJ</v>
      </c>
      <c r="AM3505">
        <v>0.54690000000000005</v>
      </c>
      <c r="AN3505">
        <v>0.14938000000000001</v>
      </c>
      <c r="AO3505">
        <v>0.87370000000000003</v>
      </c>
      <c r="AP3505">
        <v>132.734375</v>
      </c>
      <c r="AQ3505">
        <f>VLOOKUP(AL3505,工作表1!$F$3:$G$1000,2,FALSE)</f>
        <v>3.625</v>
      </c>
      <c r="AR3505" t="str">
        <f>VLOOKUP(AL3505,工作表1!$F$3:$H$1000,3,FALSE)</f>
        <v>2019/8/15</v>
      </c>
      <c r="AS3505">
        <f t="shared" si="1794"/>
        <v>0.13250000000000001</v>
      </c>
      <c r="AT3505">
        <f t="shared" si="1795"/>
        <v>3.4925000000000002</v>
      </c>
      <c r="AU3505" s="43">
        <f t="shared" si="1810"/>
        <v>41320</v>
      </c>
      <c r="AV3505" s="43">
        <f t="shared" si="1796"/>
        <v>41362</v>
      </c>
      <c r="AW3505" s="45">
        <f t="shared" si="1811"/>
        <v>0.2265625</v>
      </c>
      <c r="AX3505" s="45">
        <f t="shared" si="1812"/>
        <v>2.2426583904109592</v>
      </c>
      <c r="AY3505" s="47">
        <f t="shared" si="1813"/>
        <v>117.88564881580254</v>
      </c>
      <c r="AZ3505" s="47">
        <f t="shared" si="1814"/>
        <v>132.13122680634498</v>
      </c>
      <c r="BA3505" s="43"/>
      <c r="BC3505" s="2">
        <v>41157</v>
      </c>
      <c r="BD3505" t="str">
        <v>912828LY</v>
      </c>
      <c r="BE3505">
        <v>10.7294</v>
      </c>
      <c r="BF3505">
        <v>-0.32238</v>
      </c>
      <c r="BG3505">
        <v>0.86040000000000005</v>
      </c>
      <c r="BH3505">
        <v>132.515625</v>
      </c>
      <c r="BI3505">
        <f>VLOOKUP(BD3505,工作表1!$K$3:$L$1000,2,FALSE)</f>
        <v>3.375</v>
      </c>
      <c r="BJ3505" t="str">
        <f>VLOOKUP(BD3505,工作表1!$K$3:$M$1000,3,FALSE)</f>
        <v>2019/11/15</v>
      </c>
      <c r="BK3505">
        <f t="shared" si="1797"/>
        <v>0.1265</v>
      </c>
      <c r="BL3505">
        <f t="shared" si="1798"/>
        <v>3.2484999999999999</v>
      </c>
      <c r="BM3505" s="43">
        <f t="shared" si="1815"/>
        <v>41228</v>
      </c>
      <c r="BN3505" s="43">
        <f t="shared" si="1799"/>
        <v>41453</v>
      </c>
      <c r="BO3505" s="45">
        <f t="shared" si="1816"/>
        <v>1.0455163043478259</v>
      </c>
      <c r="BP3505" s="45">
        <f t="shared" si="1817"/>
        <v>3.7732560303752232</v>
      </c>
      <c r="BQ3505" s="47">
        <f t="shared" si="1818"/>
        <v>117.05829651022248</v>
      </c>
      <c r="BR3505" s="47">
        <f t="shared" si="1819"/>
        <v>131.91979845259075</v>
      </c>
    </row>
    <row r="3506" spans="6:70" x14ac:dyDescent="0.25">
      <c r="F3506" s="2">
        <v>41275</v>
      </c>
      <c r="G3506">
        <v>0.14699999999999999</v>
      </c>
      <c r="H3506" s="43">
        <v>41327</v>
      </c>
      <c r="I3506">
        <v>1.3205</v>
      </c>
      <c r="L3506" s="2">
        <v>41157</v>
      </c>
      <c r="M3506" t="str">
        <v>912828KQ</v>
      </c>
      <c r="N3506">
        <v>0.34300000000000003</v>
      </c>
      <c r="O3506">
        <v>-9.8280000000000006E-2</v>
      </c>
      <c r="P3506">
        <v>0.84709999999999996</v>
      </c>
      <c r="Q3506">
        <v>134.421875</v>
      </c>
      <c r="R3506">
        <f>VLOOKUP(M3506,工作表1!$A$3:$B$1000,2,FALSE)</f>
        <v>3.125</v>
      </c>
      <c r="S3506" t="str">
        <f>VLOOKUP(M3506,工作表1!$A$3:$C$1000,3,FALSE)</f>
        <v>2019/5/15</v>
      </c>
      <c r="T3506">
        <f t="shared" si="1789"/>
        <v>0.1265</v>
      </c>
      <c r="U3506">
        <f t="shared" si="1788"/>
        <v>2.9984999999999999</v>
      </c>
      <c r="V3506" s="43">
        <f t="shared" si="1800"/>
        <v>41228</v>
      </c>
      <c r="W3506" s="43">
        <f t="shared" si="1790"/>
        <v>41274</v>
      </c>
      <c r="X3506" s="45">
        <f t="shared" si="1801"/>
        <v>0.96807065217391297</v>
      </c>
      <c r="Y3506" s="45">
        <f t="shared" si="1802"/>
        <v>1.9612213371054199</v>
      </c>
      <c r="Z3506" s="47">
        <f t="shared" si="1803"/>
        <v>114.89924649497728</v>
      </c>
      <c r="AA3506" s="47">
        <f t="shared" si="1804"/>
        <v>133.98836506250095</v>
      </c>
      <c r="AB3506" s="45">
        <f t="shared" si="1805"/>
        <v>1.0465</v>
      </c>
      <c r="AC3506" s="2" t="str">
        <f t="shared" si="1791"/>
        <v>TY2</v>
      </c>
      <c r="AD3506">
        <f t="shared" si="1792"/>
        <v>133.359375</v>
      </c>
      <c r="AE3506">
        <f t="shared" si="1793"/>
        <v>132.5625</v>
      </c>
      <c r="AF3506" s="49">
        <f t="shared" si="1820"/>
        <v>0.796875</v>
      </c>
      <c r="AG3506" s="3">
        <f t="shared" si="1806"/>
        <v>132.73187247165913</v>
      </c>
      <c r="AH3506">
        <f t="shared" si="1807"/>
        <v>131.95810050989422</v>
      </c>
      <c r="AI3506" s="51">
        <f t="shared" si="1808"/>
        <v>0.7737719617649077</v>
      </c>
      <c r="AJ3506" s="52">
        <f t="shared" si="1809"/>
        <v>-2.3103038235092299E-2</v>
      </c>
      <c r="AK3506" s="2">
        <v>41157</v>
      </c>
      <c r="AL3506" t="str">
        <v>912828LJ</v>
      </c>
      <c r="AM3506">
        <v>0.2281</v>
      </c>
      <c r="AN3506">
        <v>0.17122999999999999</v>
      </c>
      <c r="AO3506">
        <v>0.87370000000000003</v>
      </c>
      <c r="AP3506">
        <v>133.359375</v>
      </c>
      <c r="AQ3506">
        <f>VLOOKUP(AL3506,工作表1!$F$3:$G$1000,2,FALSE)</f>
        <v>3.625</v>
      </c>
      <c r="AR3506" t="str">
        <f>VLOOKUP(AL3506,工作表1!$F$3:$H$1000,3,FALSE)</f>
        <v>2019/8/15</v>
      </c>
      <c r="AS3506">
        <f t="shared" si="1794"/>
        <v>0.1265</v>
      </c>
      <c r="AT3506">
        <f t="shared" si="1795"/>
        <v>3.4984999999999999</v>
      </c>
      <c r="AU3506" s="43">
        <f t="shared" si="1810"/>
        <v>41320</v>
      </c>
      <c r="AV3506" s="43">
        <f t="shared" si="1796"/>
        <v>41362</v>
      </c>
      <c r="AW3506" s="45">
        <f t="shared" si="1811"/>
        <v>0.21671195652173914</v>
      </c>
      <c r="AX3506" s="45">
        <f t="shared" si="1812"/>
        <v>2.2427393537820133</v>
      </c>
      <c r="AY3506" s="47">
        <f t="shared" si="1813"/>
        <v>118.42586542597716</v>
      </c>
      <c r="AZ3506" s="47">
        <f t="shared" si="1814"/>
        <v>132.73187247165913</v>
      </c>
      <c r="BA3506" s="43"/>
      <c r="BC3506" s="2">
        <v>41156</v>
      </c>
      <c r="BD3506" t="str">
        <v>912828LY</v>
      </c>
      <c r="BE3506">
        <v>10.771699999999999</v>
      </c>
      <c r="BF3506">
        <v>-0.31669000000000003</v>
      </c>
      <c r="BG3506">
        <v>0.86040000000000005</v>
      </c>
      <c r="BH3506">
        <v>132.5625</v>
      </c>
      <c r="BI3506">
        <f>VLOOKUP(BD3506,工作表1!$K$3:$L$1000,2,FALSE)</f>
        <v>3.375</v>
      </c>
      <c r="BJ3506" t="str">
        <f>VLOOKUP(BD3506,工作表1!$K$3:$M$1000,3,FALSE)</f>
        <v>2019/11/15</v>
      </c>
      <c r="BK3506">
        <f t="shared" si="1797"/>
        <v>0.1225</v>
      </c>
      <c r="BL3506">
        <f t="shared" si="1798"/>
        <v>3.2524999999999999</v>
      </c>
      <c r="BM3506" s="43">
        <f t="shared" si="1815"/>
        <v>41228</v>
      </c>
      <c r="BN3506" s="43">
        <f t="shared" si="1799"/>
        <v>41453</v>
      </c>
      <c r="BO3506" s="45">
        <f t="shared" si="1816"/>
        <v>1.0363451086956521</v>
      </c>
      <c r="BP3506" s="45">
        <f t="shared" si="1817"/>
        <v>3.7733314100655155</v>
      </c>
      <c r="BQ3506" s="47">
        <f t="shared" si="1818"/>
        <v>117.10658964827161</v>
      </c>
      <c r="BR3506" s="47">
        <f t="shared" si="1819"/>
        <v>131.95810050989422</v>
      </c>
    </row>
    <row r="3507" spans="6:70" x14ac:dyDescent="0.25">
      <c r="F3507" s="2">
        <v>41274</v>
      </c>
      <c r="G3507">
        <v>0.14699999999999999</v>
      </c>
      <c r="H3507" s="43">
        <v>41326</v>
      </c>
      <c r="I3507">
        <v>1.3371</v>
      </c>
      <c r="L3507" s="2">
        <v>41156</v>
      </c>
      <c r="M3507" t="str">
        <v>912828KQ</v>
      </c>
      <c r="N3507">
        <v>0.73309999999999997</v>
      </c>
      <c r="O3507">
        <v>-0.25600000000000001</v>
      </c>
      <c r="P3507">
        <v>0.84709999999999996</v>
      </c>
      <c r="Q3507">
        <v>134.453125</v>
      </c>
      <c r="R3507">
        <f>VLOOKUP(M3507,工作表1!$A$3:$B$1000,2,FALSE)</f>
        <v>3.125</v>
      </c>
      <c r="S3507" t="str">
        <f>VLOOKUP(M3507,工作表1!$A$3:$C$1000,3,FALSE)</f>
        <v>2019/5/15</v>
      </c>
      <c r="T3507">
        <f t="shared" si="1789"/>
        <v>0.1225</v>
      </c>
      <c r="U3507">
        <f t="shared" si="1788"/>
        <v>3.0024999999999999</v>
      </c>
      <c r="V3507" s="43">
        <f t="shared" si="1800"/>
        <v>41228</v>
      </c>
      <c r="W3507" s="43">
        <f t="shared" si="1790"/>
        <v>41274</v>
      </c>
      <c r="X3507" s="45">
        <f t="shared" si="1801"/>
        <v>0.95957880434782605</v>
      </c>
      <c r="Y3507" s="45">
        <f t="shared" si="1802"/>
        <v>1.9612911331149494</v>
      </c>
      <c r="Z3507" s="47">
        <f t="shared" si="1803"/>
        <v>114.997553770839</v>
      </c>
      <c r="AA3507" s="47">
        <f t="shared" si="1804"/>
        <v>134.08865796393573</v>
      </c>
      <c r="AB3507" s="45">
        <f t="shared" si="1805"/>
        <v>1.0279</v>
      </c>
      <c r="AC3507" s="2" t="str">
        <f t="shared" si="1791"/>
        <v>TY2</v>
      </c>
      <c r="AD3507">
        <f t="shared" si="1792"/>
        <v>133.40625</v>
      </c>
      <c r="AE3507">
        <f t="shared" si="1793"/>
        <v>132.875</v>
      </c>
      <c r="AF3507" s="49">
        <f t="shared" si="1820"/>
        <v>0.53125</v>
      </c>
      <c r="AG3507" s="3">
        <f t="shared" si="1806"/>
        <v>132.79648002648116</v>
      </c>
      <c r="AH3507">
        <f t="shared" si="1807"/>
        <v>132.38264953427037</v>
      </c>
      <c r="AI3507" s="51">
        <f t="shared" si="1808"/>
        <v>0.41383049221079204</v>
      </c>
      <c r="AJ3507" s="52">
        <f t="shared" si="1809"/>
        <v>-0.11741950778920796</v>
      </c>
      <c r="AK3507" s="2">
        <v>41156</v>
      </c>
      <c r="AL3507" t="str">
        <v>912828LJ</v>
      </c>
      <c r="AM3507">
        <v>0.6845</v>
      </c>
      <c r="AN3507">
        <v>0.13916000000000001</v>
      </c>
      <c r="AO3507">
        <v>0.87370000000000003</v>
      </c>
      <c r="AP3507">
        <v>133.40625</v>
      </c>
      <c r="AQ3507">
        <f>VLOOKUP(AL3507,工作表1!$F$3:$G$1000,2,FALSE)</f>
        <v>3.625</v>
      </c>
      <c r="AR3507" t="str">
        <f>VLOOKUP(AL3507,工作表1!$F$3:$H$1000,3,FALSE)</f>
        <v>2019/8/15</v>
      </c>
      <c r="AS3507">
        <f t="shared" si="1794"/>
        <v>0.1225</v>
      </c>
      <c r="AT3507">
        <f t="shared" si="1795"/>
        <v>3.5024999999999999</v>
      </c>
      <c r="AU3507" s="43">
        <f t="shared" si="1810"/>
        <v>41320</v>
      </c>
      <c r="AV3507" s="43">
        <f t="shared" si="1796"/>
        <v>41362</v>
      </c>
      <c r="AW3507" s="45">
        <f t="shared" si="1811"/>
        <v>0.20686141304347824</v>
      </c>
      <c r="AX3507" s="45">
        <f t="shared" si="1812"/>
        <v>2.242820317153067</v>
      </c>
      <c r="AY3507" s="47">
        <f t="shared" si="1813"/>
        <v>118.49663998345927</v>
      </c>
      <c r="AZ3507" s="47">
        <f t="shared" si="1814"/>
        <v>132.79648002648116</v>
      </c>
      <c r="BA3507" s="43"/>
      <c r="BC3507" s="2">
        <v>41152</v>
      </c>
      <c r="BD3507" t="str">
        <v>912828LY</v>
      </c>
      <c r="BE3507">
        <v>9.3259000000000007</v>
      </c>
      <c r="BF3507">
        <v>-0.22503000000000001</v>
      </c>
      <c r="BG3507">
        <v>0.86040000000000005</v>
      </c>
      <c r="BH3507">
        <v>132.875</v>
      </c>
      <c r="BI3507">
        <f>VLOOKUP(BD3507,工作表1!$K$3:$L$1000,2,FALSE)</f>
        <v>3.375</v>
      </c>
      <c r="BJ3507" t="str">
        <f>VLOOKUP(BD3507,工作表1!$K$3:$M$1000,3,FALSE)</f>
        <v>2019/11/15</v>
      </c>
      <c r="BK3507">
        <f t="shared" si="1797"/>
        <v>0.1245</v>
      </c>
      <c r="BL3507">
        <f t="shared" si="1798"/>
        <v>3.2505000000000002</v>
      </c>
      <c r="BM3507" s="43">
        <f t="shared" si="1815"/>
        <v>41228</v>
      </c>
      <c r="BN3507" s="43">
        <f t="shared" si="1799"/>
        <v>41362</v>
      </c>
      <c r="BO3507" s="45">
        <f t="shared" si="1816"/>
        <v>1.0271739130434783</v>
      </c>
      <c r="BP3507" s="45">
        <f t="shared" si="1817"/>
        <v>2.9319684335914236</v>
      </c>
      <c r="BQ3507" s="47">
        <f t="shared" si="1818"/>
        <v>116.38530286933188</v>
      </c>
      <c r="BR3507" s="47">
        <f t="shared" si="1819"/>
        <v>132.38264953427037</v>
      </c>
    </row>
    <row r="3508" spans="6:70" x14ac:dyDescent="0.25">
      <c r="F3508" s="2">
        <v>41271</v>
      </c>
      <c r="G3508">
        <v>0.151</v>
      </c>
      <c r="H3508" s="43">
        <v>41325</v>
      </c>
      <c r="I3508">
        <v>1.3654999999999999</v>
      </c>
      <c r="L3508" s="2">
        <v>41152</v>
      </c>
      <c r="M3508" t="str">
        <v>912828KQ</v>
      </c>
      <c r="N3508">
        <v>-7.8600000000000003E-2</v>
      </c>
      <c r="O3508">
        <v>8.8200000000000001E-2</v>
      </c>
      <c r="P3508">
        <v>0.84709999999999996</v>
      </c>
      <c r="Q3508">
        <v>134.75</v>
      </c>
      <c r="R3508">
        <f>VLOOKUP(M3508,工作表1!$A$3:$B$1000,2,FALSE)</f>
        <v>3.125</v>
      </c>
      <c r="S3508" t="str">
        <f>VLOOKUP(M3508,工作表1!$A$3:$C$1000,3,FALSE)</f>
        <v>2019/5/15</v>
      </c>
      <c r="T3508">
        <f t="shared" si="1789"/>
        <v>0.1245</v>
      </c>
      <c r="U3508">
        <f t="shared" si="1788"/>
        <v>3.0005000000000002</v>
      </c>
      <c r="V3508" s="43">
        <f t="shared" si="1800"/>
        <v>41228</v>
      </c>
      <c r="W3508" s="43">
        <f t="shared" si="1790"/>
        <v>41180</v>
      </c>
      <c r="X3508" s="45">
        <f t="shared" si="1801"/>
        <v>0.95108695652173925</v>
      </c>
      <c r="Y3508" s="45">
        <f t="shared" si="1802"/>
        <v>1.1565664085765337</v>
      </c>
      <c r="Z3508" s="47">
        <f t="shared" si="1803"/>
        <v>114.34401273522168</v>
      </c>
      <c r="AA3508" s="47">
        <f t="shared" si="1804"/>
        <v>134.64136416543118</v>
      </c>
      <c r="AB3508" s="45">
        <f t="shared" si="1805"/>
        <v>0.99539999999999995</v>
      </c>
      <c r="AC3508" s="2" t="str">
        <f t="shared" si="1791"/>
        <v>TY1</v>
      </c>
      <c r="AD3508">
        <f t="shared" si="1792"/>
        <v>134.75</v>
      </c>
      <c r="AE3508">
        <f t="shared" si="1793"/>
        <v>133.71875</v>
      </c>
      <c r="AF3508" s="49">
        <f t="shared" si="1820"/>
        <v>1.03125</v>
      </c>
      <c r="AG3508" s="3">
        <f t="shared" si="1806"/>
        <v>134.64136416543118</v>
      </c>
      <c r="AH3508">
        <f t="shared" si="1807"/>
        <v>133.36645004242945</v>
      </c>
      <c r="AI3508" s="51">
        <f t="shared" si="1808"/>
        <v>1.2749141230017358</v>
      </c>
      <c r="AJ3508" s="52">
        <f t="shared" si="1809"/>
        <v>0.24366412300173579</v>
      </c>
      <c r="AK3508" s="2">
        <v>41152</v>
      </c>
      <c r="AL3508" t="str">
        <v>912828LJ</v>
      </c>
      <c r="AM3508">
        <v>0.90610000000000002</v>
      </c>
      <c r="AN3508">
        <v>0.14187</v>
      </c>
      <c r="AO3508">
        <v>0.87370000000000003</v>
      </c>
      <c r="AP3508">
        <v>133.71875</v>
      </c>
      <c r="AQ3508">
        <f>VLOOKUP(AL3508,工作表1!$F$3:$G$1000,2,FALSE)</f>
        <v>3.625</v>
      </c>
      <c r="AR3508" t="str">
        <f>VLOOKUP(AL3508,工作表1!$F$3:$H$1000,3,FALSE)</f>
        <v>2019/8/15</v>
      </c>
      <c r="AS3508">
        <f t="shared" si="1794"/>
        <v>0.1245</v>
      </c>
      <c r="AT3508">
        <f t="shared" si="1795"/>
        <v>3.5005000000000002</v>
      </c>
      <c r="AU3508" s="43">
        <f t="shared" si="1810"/>
        <v>41320</v>
      </c>
      <c r="AV3508" s="43">
        <f t="shared" si="1796"/>
        <v>41274</v>
      </c>
      <c r="AW3508" s="45">
        <f t="shared" si="1811"/>
        <v>0.19701086956521738</v>
      </c>
      <c r="AX3508" s="45">
        <f t="shared" si="1812"/>
        <v>1.3689286777843954</v>
      </c>
      <c r="AY3508" s="47">
        <f t="shared" si="1813"/>
        <v>117.94472372627155</v>
      </c>
      <c r="AZ3508" s="47">
        <f t="shared" si="1814"/>
        <v>133.36645004242945</v>
      </c>
      <c r="BA3508" s="43"/>
      <c r="BC3508" s="2">
        <v>41151</v>
      </c>
      <c r="BD3508" t="str">
        <v>912828LY</v>
      </c>
      <c r="BE3508">
        <v>8.6382999999999992</v>
      </c>
      <c r="BF3508">
        <v>-0.18651000000000001</v>
      </c>
      <c r="BG3508">
        <v>0.86040000000000005</v>
      </c>
      <c r="BH3508">
        <v>132.296875</v>
      </c>
      <c r="BI3508">
        <f>VLOOKUP(BD3508,工作表1!$K$3:$L$1000,2,FALSE)</f>
        <v>3.375</v>
      </c>
      <c r="BJ3508" t="str">
        <f>VLOOKUP(BD3508,工作表1!$K$3:$M$1000,3,FALSE)</f>
        <v>2019/11/15</v>
      </c>
      <c r="BK3508">
        <f t="shared" si="1797"/>
        <v>0.1305</v>
      </c>
      <c r="BL3508">
        <f t="shared" si="1798"/>
        <v>3.2444999999999999</v>
      </c>
      <c r="BM3508" s="43">
        <f t="shared" si="1815"/>
        <v>41228</v>
      </c>
      <c r="BN3508" s="43">
        <f t="shared" si="1799"/>
        <v>41362</v>
      </c>
      <c r="BO3508" s="45">
        <f t="shared" si="1816"/>
        <v>0.99048913043478271</v>
      </c>
      <c r="BP3508" s="45">
        <f t="shared" si="1817"/>
        <v>2.9322699523525908</v>
      </c>
      <c r="BQ3508" s="47">
        <f t="shared" si="1818"/>
        <v>115.89839541974504</v>
      </c>
      <c r="BR3508" s="47">
        <f t="shared" si="1819"/>
        <v>131.76476679596919</v>
      </c>
    </row>
    <row r="3509" spans="6:70" x14ac:dyDescent="0.25">
      <c r="F3509" s="2">
        <v>41270</v>
      </c>
      <c r="G3509">
        <v>0.153</v>
      </c>
      <c r="H3509" s="43">
        <v>41324</v>
      </c>
      <c r="I3509">
        <v>1.3915</v>
      </c>
      <c r="L3509" s="2">
        <v>41151</v>
      </c>
      <c r="M3509" t="str">
        <v>912828KQ</v>
      </c>
      <c r="N3509">
        <v>0.1154</v>
      </c>
      <c r="O3509">
        <v>1.9630000000000002E-2</v>
      </c>
      <c r="P3509">
        <v>0.84709999999999996</v>
      </c>
      <c r="Q3509">
        <v>134.1875</v>
      </c>
      <c r="R3509">
        <f>VLOOKUP(M3509,工作表1!$A$3:$B$1000,2,FALSE)</f>
        <v>3.125</v>
      </c>
      <c r="S3509" t="str">
        <f>VLOOKUP(M3509,工作表1!$A$3:$C$1000,3,FALSE)</f>
        <v>2019/5/15</v>
      </c>
      <c r="T3509">
        <f t="shared" si="1789"/>
        <v>0.1305</v>
      </c>
      <c r="U3509">
        <f t="shared" si="1788"/>
        <v>2.9944999999999999</v>
      </c>
      <c r="V3509" s="43">
        <f t="shared" si="1800"/>
        <v>41228</v>
      </c>
      <c r="W3509" s="43">
        <f t="shared" si="1790"/>
        <v>41180</v>
      </c>
      <c r="X3509" s="45">
        <f t="shared" si="1801"/>
        <v>0.91711956521739135</v>
      </c>
      <c r="Y3509" s="45">
        <f t="shared" si="1802"/>
        <v>1.1568455926146517</v>
      </c>
      <c r="Z3509" s="47">
        <f t="shared" si="1803"/>
        <v>113.90807892852526</v>
      </c>
      <c r="AA3509" s="47">
        <f t="shared" si="1804"/>
        <v>134.07037372926396</v>
      </c>
      <c r="AB3509" s="45">
        <f t="shared" si="1805"/>
        <v>1.0652999999999999</v>
      </c>
      <c r="AC3509" s="2" t="str">
        <f t="shared" si="1791"/>
        <v>TY1</v>
      </c>
      <c r="AD3509">
        <f t="shared" si="1792"/>
        <v>134.1875</v>
      </c>
      <c r="AE3509">
        <f t="shared" si="1793"/>
        <v>133.140625</v>
      </c>
      <c r="AF3509" s="49">
        <f t="shared" si="1820"/>
        <v>1.046875</v>
      </c>
      <c r="AG3509" s="3">
        <f t="shared" si="1806"/>
        <v>134.07037372926396</v>
      </c>
      <c r="AH3509">
        <f t="shared" si="1807"/>
        <v>132.74266322562369</v>
      </c>
      <c r="AI3509" s="51">
        <f t="shared" si="1808"/>
        <v>1.3277105036402759</v>
      </c>
      <c r="AJ3509" s="52">
        <f t="shared" si="1809"/>
        <v>0.28083550364027587</v>
      </c>
      <c r="AK3509" s="2">
        <v>41151</v>
      </c>
      <c r="AL3509" t="str">
        <v>912828LJ</v>
      </c>
      <c r="AM3509">
        <v>-0.11360000000000001</v>
      </c>
      <c r="AN3509">
        <v>0.22391</v>
      </c>
      <c r="AO3509">
        <v>0.87370000000000003</v>
      </c>
      <c r="AP3509">
        <v>133.140625</v>
      </c>
      <c r="AQ3509">
        <f>VLOOKUP(AL3509,工作表1!$F$3:$G$1000,2,FALSE)</f>
        <v>3.625</v>
      </c>
      <c r="AR3509" t="str">
        <f>VLOOKUP(AL3509,工作表1!$F$3:$H$1000,3,FALSE)</f>
        <v>2019/8/15</v>
      </c>
      <c r="AS3509">
        <f t="shared" si="1794"/>
        <v>0.1305</v>
      </c>
      <c r="AT3509">
        <f t="shared" si="1795"/>
        <v>3.4944999999999999</v>
      </c>
      <c r="AU3509" s="43">
        <f t="shared" si="1810"/>
        <v>41320</v>
      </c>
      <c r="AV3509" s="43">
        <f t="shared" si="1796"/>
        <v>41274</v>
      </c>
      <c r="AW3509" s="45">
        <f t="shared" si="1811"/>
        <v>0.15760869565217392</v>
      </c>
      <c r="AX3509" s="45">
        <f t="shared" si="1812"/>
        <v>1.3692525312686123</v>
      </c>
      <c r="AY3509" s="47">
        <f t="shared" si="1813"/>
        <v>117.44590670954248</v>
      </c>
      <c r="AZ3509" s="47">
        <f t="shared" si="1814"/>
        <v>132.74266322562369</v>
      </c>
      <c r="BA3509" s="43"/>
      <c r="BC3509" s="2">
        <v>41150</v>
      </c>
      <c r="BD3509" t="str">
        <v>912828LY</v>
      </c>
      <c r="BE3509">
        <v>9.1091999999999995</v>
      </c>
      <c r="BF3509">
        <v>-0.20754</v>
      </c>
      <c r="BG3509">
        <v>0.86040000000000005</v>
      </c>
      <c r="BH3509">
        <v>131.90625</v>
      </c>
      <c r="BI3509">
        <f>VLOOKUP(BD3509,工作表1!$K$3:$L$1000,2,FALSE)</f>
        <v>3.375</v>
      </c>
      <c r="BJ3509" t="str">
        <f>VLOOKUP(BD3509,工作表1!$K$3:$M$1000,3,FALSE)</f>
        <v>2019/11/15</v>
      </c>
      <c r="BK3509">
        <f t="shared" si="1797"/>
        <v>0.13100000000000001</v>
      </c>
      <c r="BL3509">
        <f t="shared" si="1798"/>
        <v>3.2439999999999998</v>
      </c>
      <c r="BM3509" s="43">
        <f t="shared" si="1815"/>
        <v>41228</v>
      </c>
      <c r="BN3509" s="43">
        <f t="shared" si="1799"/>
        <v>41362</v>
      </c>
      <c r="BO3509" s="45">
        <f t="shared" si="1816"/>
        <v>0.98131793478260876</v>
      </c>
      <c r="BP3509" s="45">
        <f t="shared" si="1817"/>
        <v>2.9323453320428827</v>
      </c>
      <c r="BQ3509" s="47">
        <f t="shared" si="1818"/>
        <v>115.58630352519396</v>
      </c>
      <c r="BR3509" s="47">
        <f t="shared" si="1819"/>
        <v>131.38838733648436</v>
      </c>
    </row>
    <row r="3510" spans="6:70" x14ac:dyDescent="0.25">
      <c r="F3510" s="2">
        <v>41269</v>
      </c>
      <c r="G3510">
        <v>0.1525</v>
      </c>
      <c r="H3510" s="43">
        <v>41323</v>
      </c>
      <c r="I3510">
        <v>1.3631</v>
      </c>
      <c r="L3510" s="2">
        <v>41150</v>
      </c>
      <c r="M3510" t="str">
        <v>912828KQ</v>
      </c>
      <c r="N3510">
        <v>-0.33260000000000001</v>
      </c>
      <c r="O3510">
        <v>0.17266999999999999</v>
      </c>
      <c r="P3510">
        <v>0.84709999999999996</v>
      </c>
      <c r="Q3510">
        <v>133.84375</v>
      </c>
      <c r="R3510">
        <f>VLOOKUP(M3510,工作表1!$A$3:$B$1000,2,FALSE)</f>
        <v>3.125</v>
      </c>
      <c r="S3510" t="str">
        <f>VLOOKUP(M3510,工作表1!$A$3:$C$1000,3,FALSE)</f>
        <v>2019/5/15</v>
      </c>
      <c r="T3510">
        <f t="shared" si="1789"/>
        <v>0.13100000000000001</v>
      </c>
      <c r="U3510">
        <f t="shared" si="1788"/>
        <v>2.9939999999999998</v>
      </c>
      <c r="V3510" s="43">
        <f t="shared" si="1800"/>
        <v>41228</v>
      </c>
      <c r="W3510" s="43">
        <f t="shared" si="1790"/>
        <v>41180</v>
      </c>
      <c r="X3510" s="45">
        <f t="shared" si="1801"/>
        <v>0.90862771739130443</v>
      </c>
      <c r="Y3510" s="45">
        <f t="shared" si="1802"/>
        <v>1.1569153886241812</v>
      </c>
      <c r="Z3510" s="47">
        <f t="shared" si="1803"/>
        <v>113.61030069944229</v>
      </c>
      <c r="AA3510" s="47">
        <f t="shared" si="1804"/>
        <v>133.70468372896838</v>
      </c>
      <c r="AB3510" s="45">
        <f t="shared" si="1805"/>
        <v>1.0935999999999999</v>
      </c>
      <c r="AC3510" s="2" t="str">
        <f t="shared" si="1791"/>
        <v>TY1</v>
      </c>
      <c r="AD3510">
        <f t="shared" si="1792"/>
        <v>133.84375</v>
      </c>
      <c r="AE3510">
        <f t="shared" si="1793"/>
        <v>132.75</v>
      </c>
      <c r="AF3510" s="49">
        <f t="shared" si="1820"/>
        <v>1.09375</v>
      </c>
      <c r="AG3510" s="3">
        <f t="shared" si="1806"/>
        <v>133.70468372896838</v>
      </c>
      <c r="AH3510">
        <f t="shared" si="1807"/>
        <v>132.37186829420131</v>
      </c>
      <c r="AI3510" s="51">
        <f t="shared" si="1808"/>
        <v>1.3328154347670704</v>
      </c>
      <c r="AJ3510" s="52">
        <f t="shared" si="1809"/>
        <v>0.23906543476707043</v>
      </c>
      <c r="AK3510" s="2">
        <v>41150</v>
      </c>
      <c r="AL3510" t="str">
        <v>912828LJ</v>
      </c>
      <c r="AM3510">
        <v>0.50739999999999996</v>
      </c>
      <c r="AN3510">
        <v>0.17543</v>
      </c>
      <c r="AO3510">
        <v>0.87370000000000003</v>
      </c>
      <c r="AP3510">
        <v>132.75</v>
      </c>
      <c r="AQ3510">
        <f>VLOOKUP(AL3510,工作表1!$F$3:$G$1000,2,FALSE)</f>
        <v>3.625</v>
      </c>
      <c r="AR3510" t="str">
        <f>VLOOKUP(AL3510,工作表1!$F$3:$H$1000,3,FALSE)</f>
        <v>2019/8/15</v>
      </c>
      <c r="AS3510">
        <f t="shared" si="1794"/>
        <v>0.13100000000000001</v>
      </c>
      <c r="AT3510">
        <f t="shared" si="1795"/>
        <v>3.4939999999999998</v>
      </c>
      <c r="AU3510" s="43">
        <f t="shared" si="1810"/>
        <v>41320</v>
      </c>
      <c r="AV3510" s="43">
        <f t="shared" si="1796"/>
        <v>41274</v>
      </c>
      <c r="AW3510" s="45">
        <f t="shared" si="1811"/>
        <v>0.14775815217391305</v>
      </c>
      <c r="AX3510" s="45">
        <f t="shared" si="1812"/>
        <v>1.3693334946396665</v>
      </c>
      <c r="AY3510" s="47">
        <f t="shared" si="1813"/>
        <v>117.13381039257062</v>
      </c>
      <c r="AZ3510" s="47">
        <f t="shared" si="1814"/>
        <v>132.37186829420131</v>
      </c>
      <c r="BA3510" s="43"/>
      <c r="BC3510" s="2">
        <v>41149</v>
      </c>
      <c r="BD3510" t="str">
        <v>912828LY</v>
      </c>
      <c r="BE3510">
        <v>9.4010999999999996</v>
      </c>
      <c r="BF3510">
        <v>-0.21856</v>
      </c>
      <c r="BG3510">
        <v>0.86040000000000005</v>
      </c>
      <c r="BH3510">
        <v>132.03125</v>
      </c>
      <c r="BI3510">
        <f>VLOOKUP(BD3510,工作表1!$K$3:$L$1000,2,FALSE)</f>
        <v>3.375</v>
      </c>
      <c r="BJ3510" t="str">
        <f>VLOOKUP(BD3510,工作表1!$K$3:$M$1000,3,FALSE)</f>
        <v>2019/11/15</v>
      </c>
      <c r="BK3510">
        <f t="shared" si="1797"/>
        <v>0.13500000000000001</v>
      </c>
      <c r="BL3510">
        <f t="shared" si="1798"/>
        <v>3.24</v>
      </c>
      <c r="BM3510" s="43">
        <f t="shared" si="1815"/>
        <v>41228</v>
      </c>
      <c r="BN3510" s="43">
        <f t="shared" si="1799"/>
        <v>41362</v>
      </c>
      <c r="BO3510" s="45">
        <f t="shared" si="1816"/>
        <v>0.97214673913043481</v>
      </c>
      <c r="BP3510" s="45">
        <f t="shared" si="1817"/>
        <v>2.9324207117331742</v>
      </c>
      <c r="BQ3510" s="47">
        <f t="shared" si="1818"/>
        <v>115.71155901749874</v>
      </c>
      <c r="BR3510" s="47">
        <f t="shared" si="1819"/>
        <v>131.52271368330446</v>
      </c>
    </row>
    <row r="3511" spans="6:70" x14ac:dyDescent="0.25">
      <c r="F3511" s="2">
        <v>41268</v>
      </c>
      <c r="G3511">
        <v>0.155</v>
      </c>
      <c r="H3511" s="43">
        <v>41320</v>
      </c>
      <c r="I3511">
        <v>1.3631</v>
      </c>
      <c r="L3511" s="2">
        <v>41149</v>
      </c>
      <c r="M3511" t="str">
        <v>912828KQ</v>
      </c>
      <c r="N3511">
        <v>-6.2899999999999998E-2</v>
      </c>
      <c r="O3511">
        <v>8.0589999999999995E-2</v>
      </c>
      <c r="P3511">
        <v>0.84709999999999996</v>
      </c>
      <c r="Q3511">
        <v>133.953125</v>
      </c>
      <c r="R3511">
        <f>VLOOKUP(M3511,工作表1!$A$3:$B$1000,2,FALSE)</f>
        <v>3.125</v>
      </c>
      <c r="S3511" t="str">
        <f>VLOOKUP(M3511,工作表1!$A$3:$C$1000,3,FALSE)</f>
        <v>2019/5/15</v>
      </c>
      <c r="T3511">
        <f t="shared" si="1789"/>
        <v>0.13500000000000001</v>
      </c>
      <c r="U3511">
        <f t="shared" si="1788"/>
        <v>2.99</v>
      </c>
      <c r="V3511" s="43">
        <f t="shared" si="1800"/>
        <v>41228</v>
      </c>
      <c r="W3511" s="43">
        <f t="shared" si="1790"/>
        <v>41180</v>
      </c>
      <c r="X3511" s="45">
        <f t="shared" si="1801"/>
        <v>0.90013586956521741</v>
      </c>
      <c r="Y3511" s="45">
        <f t="shared" si="1802"/>
        <v>1.1569851846337105</v>
      </c>
      <c r="Z3511" s="47">
        <f t="shared" si="1803"/>
        <v>113.72033060177479</v>
      </c>
      <c r="AA3511" s="47">
        <f t="shared" si="1804"/>
        <v>133.82075807274069</v>
      </c>
      <c r="AB3511" s="45">
        <f t="shared" si="1805"/>
        <v>1.0841000000000001</v>
      </c>
      <c r="AC3511" s="2" t="str">
        <f t="shared" si="1791"/>
        <v>TY1</v>
      </c>
      <c r="AD3511">
        <f t="shared" si="1792"/>
        <v>133.953125</v>
      </c>
      <c r="AE3511">
        <f t="shared" si="1793"/>
        <v>132.875</v>
      </c>
      <c r="AF3511" s="49">
        <f t="shared" si="1820"/>
        <v>1.078125</v>
      </c>
      <c r="AG3511" s="3">
        <f t="shared" si="1806"/>
        <v>133.82075807274069</v>
      </c>
      <c r="AH3511">
        <f t="shared" si="1807"/>
        <v>132.50295213952205</v>
      </c>
      <c r="AI3511" s="51">
        <f t="shared" si="1808"/>
        <v>1.3178059332186365</v>
      </c>
      <c r="AJ3511" s="52">
        <f t="shared" si="1809"/>
        <v>0.23968093321863648</v>
      </c>
      <c r="AK3511" s="2">
        <v>41149</v>
      </c>
      <c r="AL3511" t="str">
        <v>912828LJ</v>
      </c>
      <c r="AM3511">
        <v>0.72250000000000003</v>
      </c>
      <c r="AN3511">
        <v>0.15916</v>
      </c>
      <c r="AO3511">
        <v>0.87370000000000003</v>
      </c>
      <c r="AP3511">
        <v>132.875</v>
      </c>
      <c r="AQ3511">
        <f>VLOOKUP(AL3511,工作表1!$F$3:$G$1000,2,FALSE)</f>
        <v>3.625</v>
      </c>
      <c r="AR3511" t="str">
        <f>VLOOKUP(AL3511,工作表1!$F$3:$H$1000,3,FALSE)</f>
        <v>2019/8/15</v>
      </c>
      <c r="AS3511">
        <f t="shared" si="1794"/>
        <v>0.13500000000000001</v>
      </c>
      <c r="AT3511">
        <f t="shared" si="1795"/>
        <v>3.49</v>
      </c>
      <c r="AU3511" s="43">
        <f t="shared" si="1810"/>
        <v>41320</v>
      </c>
      <c r="AV3511" s="43">
        <f t="shared" si="1796"/>
        <v>41274</v>
      </c>
      <c r="AW3511" s="45">
        <f t="shared" si="1811"/>
        <v>0.13790760869565219</v>
      </c>
      <c r="AX3511" s="45">
        <f t="shared" si="1812"/>
        <v>1.3694144580107206</v>
      </c>
      <c r="AY3511" s="47">
        <f t="shared" si="1813"/>
        <v>117.25899722950591</v>
      </c>
      <c r="AZ3511" s="47">
        <f t="shared" si="1814"/>
        <v>132.50295213952205</v>
      </c>
      <c r="BA3511" s="43"/>
      <c r="BC3511" s="2">
        <v>41148</v>
      </c>
      <c r="BD3511" t="str">
        <v>912828LY</v>
      </c>
      <c r="BE3511">
        <v>9.9270999999999994</v>
      </c>
      <c r="BF3511">
        <v>-0.24110999999999999</v>
      </c>
      <c r="BG3511">
        <v>0.86040000000000005</v>
      </c>
      <c r="BH3511">
        <v>131.875</v>
      </c>
      <c r="BI3511">
        <f>VLOOKUP(BD3511,工作表1!$K$3:$L$1000,2,FALSE)</f>
        <v>3.375</v>
      </c>
      <c r="BJ3511" t="str">
        <f>VLOOKUP(BD3511,工作表1!$K$3:$M$1000,3,FALSE)</f>
        <v>2019/11/15</v>
      </c>
      <c r="BK3511">
        <f t="shared" si="1797"/>
        <v>0.13350000000000001</v>
      </c>
      <c r="BL3511">
        <f t="shared" si="1798"/>
        <v>3.2414999999999998</v>
      </c>
      <c r="BM3511" s="43">
        <f t="shared" si="1815"/>
        <v>41228</v>
      </c>
      <c r="BN3511" s="43">
        <f t="shared" si="1799"/>
        <v>41362</v>
      </c>
      <c r="BO3511" s="45">
        <f t="shared" si="1816"/>
        <v>0.96297554347826086</v>
      </c>
      <c r="BP3511" s="45">
        <f t="shared" si="1817"/>
        <v>2.9324960914234666</v>
      </c>
      <c r="BQ3511" s="47">
        <f t="shared" si="1818"/>
        <v>115.60418430396318</v>
      </c>
      <c r="BR3511" s="47">
        <f t="shared" si="1819"/>
        <v>131.38290921854301</v>
      </c>
    </row>
    <row r="3512" spans="6:70" x14ac:dyDescent="0.25">
      <c r="F3512" s="2">
        <v>41267</v>
      </c>
      <c r="G3512">
        <v>0.154</v>
      </c>
      <c r="H3512" s="43">
        <v>41319</v>
      </c>
      <c r="I3512">
        <v>1.3584000000000001</v>
      </c>
      <c r="L3512" s="2">
        <v>41148</v>
      </c>
      <c r="M3512" t="str">
        <v>912828KQ</v>
      </c>
      <c r="N3512">
        <v>0.48320000000000002</v>
      </c>
      <c r="O3512">
        <v>-9.3130000000000004E-2</v>
      </c>
      <c r="P3512">
        <v>0.84709999999999996</v>
      </c>
      <c r="Q3512">
        <v>133.8125</v>
      </c>
      <c r="R3512">
        <f>VLOOKUP(M3512,工作表1!$A$3:$B$1000,2,FALSE)</f>
        <v>3.125</v>
      </c>
      <c r="S3512" t="str">
        <f>VLOOKUP(M3512,工作表1!$A$3:$C$1000,3,FALSE)</f>
        <v>2019/5/15</v>
      </c>
      <c r="T3512">
        <f t="shared" si="1789"/>
        <v>0.13350000000000001</v>
      </c>
      <c r="U3512">
        <f t="shared" si="1788"/>
        <v>2.9914999999999998</v>
      </c>
      <c r="V3512" s="43">
        <f t="shared" si="1800"/>
        <v>41228</v>
      </c>
      <c r="W3512" s="43">
        <f t="shared" si="1790"/>
        <v>41180</v>
      </c>
      <c r="X3512" s="45">
        <f t="shared" si="1801"/>
        <v>0.89164402173913038</v>
      </c>
      <c r="Y3512" s="45">
        <f t="shared" si="1802"/>
        <v>1.15705498064324</v>
      </c>
      <c r="Z3512" s="47">
        <f t="shared" si="1803"/>
        <v>113.62834869896723</v>
      </c>
      <c r="AA3512" s="47">
        <f t="shared" si="1804"/>
        <v>133.69782498642331</v>
      </c>
      <c r="AB3512" s="45">
        <f t="shared" si="1805"/>
        <v>1.1006</v>
      </c>
      <c r="AC3512" s="2" t="str">
        <f t="shared" si="1791"/>
        <v>TY1</v>
      </c>
      <c r="AD3512">
        <f t="shared" si="1792"/>
        <v>133.8125</v>
      </c>
      <c r="AE3512">
        <f t="shared" si="1793"/>
        <v>132.71875</v>
      </c>
      <c r="AF3512" s="49">
        <f t="shared" si="1820"/>
        <v>1.09375</v>
      </c>
      <c r="AG3512" s="3">
        <f t="shared" si="1806"/>
        <v>133.69782498642331</v>
      </c>
      <c r="AH3512">
        <f t="shared" si="1807"/>
        <v>132.38142226727746</v>
      </c>
      <c r="AI3512" s="51">
        <f t="shared" si="1808"/>
        <v>1.3164027191458558</v>
      </c>
      <c r="AJ3512" s="52">
        <f t="shared" si="1809"/>
        <v>0.22265271914585583</v>
      </c>
      <c r="AK3512" s="2">
        <v>41148</v>
      </c>
      <c r="AL3512" t="str">
        <v>912828LJ</v>
      </c>
      <c r="AM3512">
        <v>1.7957000000000001</v>
      </c>
      <c r="AN3512">
        <v>7.7200000000000005E-2</v>
      </c>
      <c r="AO3512">
        <v>0.87370000000000003</v>
      </c>
      <c r="AP3512">
        <v>132.71875</v>
      </c>
      <c r="AQ3512">
        <f>VLOOKUP(AL3512,工作表1!$F$3:$G$1000,2,FALSE)</f>
        <v>3.625</v>
      </c>
      <c r="AR3512" t="str">
        <f>VLOOKUP(AL3512,工作表1!$F$3:$H$1000,3,FALSE)</f>
        <v>2019/8/15</v>
      </c>
      <c r="AS3512">
        <f t="shared" si="1794"/>
        <v>0.13350000000000001</v>
      </c>
      <c r="AT3512">
        <f t="shared" si="1795"/>
        <v>3.4914999999999998</v>
      </c>
      <c r="AU3512" s="43">
        <f t="shared" si="1810"/>
        <v>41320</v>
      </c>
      <c r="AV3512" s="43">
        <f t="shared" si="1796"/>
        <v>41274</v>
      </c>
      <c r="AW3512" s="45">
        <f t="shared" si="1811"/>
        <v>0.1280570652173913</v>
      </c>
      <c r="AX3512" s="45">
        <f t="shared" si="1812"/>
        <v>1.3694954213817749</v>
      </c>
      <c r="AY3512" s="47">
        <f t="shared" si="1813"/>
        <v>117.16536296140436</v>
      </c>
      <c r="AZ3512" s="47">
        <f t="shared" si="1814"/>
        <v>132.38142226727746</v>
      </c>
      <c r="BA3512" s="43"/>
      <c r="BC3512" s="2">
        <v>41145</v>
      </c>
      <c r="BD3512" t="str">
        <v>912828LY</v>
      </c>
      <c r="BE3512">
        <v>9.6003000000000007</v>
      </c>
      <c r="BF3512">
        <v>-0.22481000000000001</v>
      </c>
      <c r="BG3512">
        <v>0.86040000000000005</v>
      </c>
      <c r="BH3512">
        <v>131.640625</v>
      </c>
      <c r="BI3512">
        <f>VLOOKUP(BD3512,工作表1!$K$3:$L$1000,2,FALSE)</f>
        <v>3.375</v>
      </c>
      <c r="BJ3512" t="str">
        <f>VLOOKUP(BD3512,工作表1!$K$3:$M$1000,3,FALSE)</f>
        <v>2019/11/15</v>
      </c>
      <c r="BK3512">
        <f t="shared" si="1797"/>
        <v>0.13250000000000001</v>
      </c>
      <c r="BL3512">
        <f t="shared" si="1798"/>
        <v>3.2425000000000002</v>
      </c>
      <c r="BM3512" s="43">
        <f t="shared" si="1815"/>
        <v>41228</v>
      </c>
      <c r="BN3512" s="43">
        <f t="shared" si="1799"/>
        <v>41362</v>
      </c>
      <c r="BO3512" s="45">
        <f t="shared" si="1816"/>
        <v>0.95380434782608692</v>
      </c>
      <c r="BP3512" s="45">
        <f t="shared" si="1817"/>
        <v>2.932571471113758</v>
      </c>
      <c r="BQ3512" s="47">
        <f t="shared" si="1818"/>
        <v>115.40076009495043</v>
      </c>
      <c r="BR3512" s="47">
        <f t="shared" si="1819"/>
        <v>131.13180697764449</v>
      </c>
    </row>
    <row r="3513" spans="6:70" x14ac:dyDescent="0.25">
      <c r="F3513" s="2">
        <v>41264</v>
      </c>
      <c r="G3513">
        <v>0.1545</v>
      </c>
      <c r="H3513" s="43">
        <v>41318</v>
      </c>
      <c r="I3513">
        <v>1.4175</v>
      </c>
      <c r="L3513" s="2">
        <v>41145</v>
      </c>
      <c r="M3513" t="str">
        <v>912828KQ</v>
      </c>
      <c r="N3513">
        <v>8.5199999999999998E-2</v>
      </c>
      <c r="O3513">
        <v>3.832E-2</v>
      </c>
      <c r="P3513">
        <v>0.84709999999999996</v>
      </c>
      <c r="Q3513">
        <v>133.578125</v>
      </c>
      <c r="R3513">
        <f>VLOOKUP(M3513,工作表1!$A$3:$B$1000,2,FALSE)</f>
        <v>3.125</v>
      </c>
      <c r="S3513" t="str">
        <f>VLOOKUP(M3513,工作表1!$A$3:$C$1000,3,FALSE)</f>
        <v>2019/5/15</v>
      </c>
      <c r="T3513">
        <f t="shared" si="1789"/>
        <v>0.13250000000000001</v>
      </c>
      <c r="U3513">
        <f t="shared" si="1788"/>
        <v>2.9925000000000002</v>
      </c>
      <c r="V3513" s="43">
        <f t="shared" si="1800"/>
        <v>41228</v>
      </c>
      <c r="W3513" s="43">
        <f t="shared" si="1790"/>
        <v>41180</v>
      </c>
      <c r="X3513" s="45">
        <f t="shared" si="1801"/>
        <v>0.88315217391304346</v>
      </c>
      <c r="Y3513" s="45">
        <f t="shared" si="1802"/>
        <v>1.1571247766527695</v>
      </c>
      <c r="Z3513" s="47">
        <f t="shared" si="1803"/>
        <v>113.42362205465128</v>
      </c>
      <c r="AA3513" s="47">
        <f t="shared" si="1804"/>
        <v>133.44183956815309</v>
      </c>
      <c r="AB3513" s="45">
        <f t="shared" si="1805"/>
        <v>1.1313</v>
      </c>
      <c r="AC3513" s="2" t="str">
        <f t="shared" si="1791"/>
        <v>TY1</v>
      </c>
      <c r="AD3513">
        <f t="shared" si="1792"/>
        <v>133.578125</v>
      </c>
      <c r="AE3513">
        <f t="shared" si="1793"/>
        <v>132.484375</v>
      </c>
      <c r="AF3513" s="49">
        <f t="shared" si="1820"/>
        <v>1.09375</v>
      </c>
      <c r="AG3513" s="3">
        <f t="shared" si="1806"/>
        <v>133.44183956815309</v>
      </c>
      <c r="AH3513">
        <f t="shared" si="1807"/>
        <v>132.11611280791456</v>
      </c>
      <c r="AI3513" s="51">
        <f t="shared" si="1808"/>
        <v>1.3257267602385241</v>
      </c>
      <c r="AJ3513" s="52">
        <f t="shared" si="1809"/>
        <v>0.23197676023852409</v>
      </c>
      <c r="AK3513" s="2">
        <v>41145</v>
      </c>
      <c r="AL3513" t="str">
        <v>912828LJ</v>
      </c>
      <c r="AM3513">
        <v>1.0502</v>
      </c>
      <c r="AN3513">
        <v>0.13489999999999999</v>
      </c>
      <c r="AO3513">
        <v>0.87370000000000003</v>
      </c>
      <c r="AP3513">
        <v>132.484375</v>
      </c>
      <c r="AQ3513">
        <f>VLOOKUP(AL3513,工作表1!$F$3:$G$1000,2,FALSE)</f>
        <v>3.625</v>
      </c>
      <c r="AR3513" t="str">
        <f>VLOOKUP(AL3513,工作表1!$F$3:$H$1000,3,FALSE)</f>
        <v>2019/8/15</v>
      </c>
      <c r="AS3513">
        <f t="shared" si="1794"/>
        <v>0.13250000000000001</v>
      </c>
      <c r="AT3513">
        <f t="shared" si="1795"/>
        <v>3.4925000000000002</v>
      </c>
      <c r="AU3513" s="43">
        <f t="shared" si="1810"/>
        <v>41320</v>
      </c>
      <c r="AV3513" s="43">
        <f t="shared" si="1796"/>
        <v>41274</v>
      </c>
      <c r="AW3513" s="45">
        <f t="shared" si="1811"/>
        <v>0.11820652173913043</v>
      </c>
      <c r="AX3513" s="45">
        <f t="shared" si="1812"/>
        <v>1.3695763847528291</v>
      </c>
      <c r="AY3513" s="47">
        <f t="shared" si="1813"/>
        <v>116.94594180137086</v>
      </c>
      <c r="AZ3513" s="47">
        <f t="shared" si="1814"/>
        <v>132.11611280791456</v>
      </c>
      <c r="BA3513" s="43"/>
      <c r="BC3513" s="2">
        <v>41144</v>
      </c>
      <c r="BD3513" t="str">
        <v>912828LY</v>
      </c>
      <c r="BE3513">
        <v>9.3490000000000002</v>
      </c>
      <c r="BF3513">
        <v>-0.20694000000000001</v>
      </c>
      <c r="BG3513">
        <v>0.86040000000000005</v>
      </c>
      <c r="BH3513">
        <v>131.765625</v>
      </c>
      <c r="BI3513">
        <f>VLOOKUP(BD3513,工作表1!$K$3:$L$1000,2,FALSE)</f>
        <v>3.375</v>
      </c>
      <c r="BJ3513" t="str">
        <f>VLOOKUP(BD3513,工作表1!$K$3:$M$1000,3,FALSE)</f>
        <v>2019/11/15</v>
      </c>
      <c r="BK3513">
        <f t="shared" si="1797"/>
        <v>0.13650000000000001</v>
      </c>
      <c r="BL3513">
        <f t="shared" si="1798"/>
        <v>3.2385000000000002</v>
      </c>
      <c r="BM3513" s="43">
        <f t="shared" si="1815"/>
        <v>41228</v>
      </c>
      <c r="BN3513" s="43">
        <f t="shared" si="1799"/>
        <v>41362</v>
      </c>
      <c r="BO3513" s="45">
        <f t="shared" si="1816"/>
        <v>0.92629076086956519</v>
      </c>
      <c r="BP3513" s="45">
        <f t="shared" si="1817"/>
        <v>2.9327976101846334</v>
      </c>
      <c r="BQ3513" s="47">
        <f t="shared" si="1818"/>
        <v>115.52424843635238</v>
      </c>
      <c r="BR3513" s="47">
        <f t="shared" si="1819"/>
        <v>131.23617933392543</v>
      </c>
    </row>
    <row r="3514" spans="6:70" x14ac:dyDescent="0.25">
      <c r="F3514" s="2">
        <v>41263</v>
      </c>
      <c r="G3514">
        <v>0.1515</v>
      </c>
      <c r="H3514" s="43">
        <v>41317</v>
      </c>
      <c r="I3514">
        <v>1.3678999999999999</v>
      </c>
      <c r="L3514" s="2">
        <v>41144</v>
      </c>
      <c r="M3514" t="str">
        <v>912828KQ</v>
      </c>
      <c r="N3514">
        <v>0.37769999999999998</v>
      </c>
      <c r="O3514">
        <v>-2.6780000000000002E-2</v>
      </c>
      <c r="P3514">
        <v>0.84709999999999996</v>
      </c>
      <c r="Q3514">
        <v>133.6875</v>
      </c>
      <c r="R3514">
        <f>VLOOKUP(M3514,工作表1!$A$3:$B$1000,2,FALSE)</f>
        <v>3.125</v>
      </c>
      <c r="S3514" t="str">
        <f>VLOOKUP(M3514,工作表1!$A$3:$C$1000,3,FALSE)</f>
        <v>2019/5/15</v>
      </c>
      <c r="T3514">
        <f t="shared" si="1789"/>
        <v>0.13650000000000001</v>
      </c>
      <c r="U3514">
        <f t="shared" si="1788"/>
        <v>2.9885000000000002</v>
      </c>
      <c r="V3514" s="43">
        <f t="shared" si="1800"/>
        <v>41228</v>
      </c>
      <c r="W3514" s="43">
        <f t="shared" si="1790"/>
        <v>41180</v>
      </c>
      <c r="X3514" s="45">
        <f t="shared" si="1801"/>
        <v>0.85767663043478259</v>
      </c>
      <c r="Y3514" s="45">
        <f t="shared" si="1802"/>
        <v>1.157334164681358</v>
      </c>
      <c r="Z3514" s="47">
        <f t="shared" si="1803"/>
        <v>113.54948771432609</v>
      </c>
      <c r="AA3514" s="47">
        <f t="shared" si="1804"/>
        <v>133.54826982596771</v>
      </c>
      <c r="AB3514" s="45">
        <f t="shared" si="1805"/>
        <v>1.1238999999999999</v>
      </c>
      <c r="AC3514" s="2" t="str">
        <f t="shared" si="1791"/>
        <v>TY1</v>
      </c>
      <c r="AD3514">
        <f t="shared" si="1792"/>
        <v>133.6875</v>
      </c>
      <c r="AE3514">
        <f t="shared" si="1793"/>
        <v>132.609375</v>
      </c>
      <c r="AF3514" s="49">
        <f t="shared" si="1820"/>
        <v>1.078125</v>
      </c>
      <c r="AG3514" s="3">
        <f t="shared" si="1806"/>
        <v>133.54826982596771</v>
      </c>
      <c r="AH3514">
        <f t="shared" si="1807"/>
        <v>132.23873193271541</v>
      </c>
      <c r="AI3514" s="51">
        <f t="shared" si="1808"/>
        <v>1.3095378932522976</v>
      </c>
      <c r="AJ3514" s="52">
        <f t="shared" si="1809"/>
        <v>0.23141289325229764</v>
      </c>
      <c r="AK3514" s="2">
        <v>41144</v>
      </c>
      <c r="AL3514" t="str">
        <v>912828LJ</v>
      </c>
      <c r="AM3514">
        <v>1.1796</v>
      </c>
      <c r="AN3514">
        <v>0.12720000000000001</v>
      </c>
      <c r="AO3514">
        <v>0.87370000000000003</v>
      </c>
      <c r="AP3514">
        <v>132.609375</v>
      </c>
      <c r="AQ3514">
        <f>VLOOKUP(AL3514,工作表1!$F$3:$G$1000,2,FALSE)</f>
        <v>3.625</v>
      </c>
      <c r="AR3514" t="str">
        <f>VLOOKUP(AL3514,工作表1!$F$3:$H$1000,3,FALSE)</f>
        <v>2019/8/15</v>
      </c>
      <c r="AS3514">
        <f t="shared" si="1794"/>
        <v>0.13650000000000001</v>
      </c>
      <c r="AT3514">
        <f t="shared" si="1795"/>
        <v>3.4885000000000002</v>
      </c>
      <c r="AU3514" s="43">
        <f t="shared" si="1810"/>
        <v>41320</v>
      </c>
      <c r="AV3514" s="43">
        <f t="shared" si="1796"/>
        <v>41274</v>
      </c>
      <c r="AW3514" s="45">
        <f t="shared" si="1811"/>
        <v>8.8654891304347824E-2</v>
      </c>
      <c r="AX3514" s="45">
        <f t="shared" si="1812"/>
        <v>1.3698192748659916</v>
      </c>
      <c r="AY3514" s="47">
        <f t="shared" si="1813"/>
        <v>117.08773827454496</v>
      </c>
      <c r="AZ3514" s="47">
        <f t="shared" si="1814"/>
        <v>132.23873193271541</v>
      </c>
      <c r="BA3514" s="43"/>
      <c r="BC3514" s="2">
        <v>41143</v>
      </c>
      <c r="BD3514" t="str">
        <v>912828LY</v>
      </c>
      <c r="BE3514">
        <v>8.8180999999999994</v>
      </c>
      <c r="BF3514">
        <v>-0.18234</v>
      </c>
      <c r="BG3514">
        <v>0.86040000000000005</v>
      </c>
      <c r="BH3514">
        <v>131.375</v>
      </c>
      <c r="BI3514">
        <f>VLOOKUP(BD3514,工作表1!$K$3:$L$1000,2,FALSE)</f>
        <v>3.375</v>
      </c>
      <c r="BJ3514" t="str">
        <f>VLOOKUP(BD3514,工作表1!$K$3:$M$1000,3,FALSE)</f>
        <v>2019/11/15</v>
      </c>
      <c r="BK3514">
        <f t="shared" si="1797"/>
        <v>0.13950000000000001</v>
      </c>
      <c r="BL3514">
        <f t="shared" si="1798"/>
        <v>3.2355</v>
      </c>
      <c r="BM3514" s="43">
        <f t="shared" si="1815"/>
        <v>41228</v>
      </c>
      <c r="BN3514" s="43">
        <f t="shared" si="1799"/>
        <v>41362</v>
      </c>
      <c r="BO3514" s="45">
        <f t="shared" si="1816"/>
        <v>0.91711956521739124</v>
      </c>
      <c r="BP3514" s="45">
        <f t="shared" si="1817"/>
        <v>2.9328729898749253</v>
      </c>
      <c r="BQ3514" s="47">
        <f t="shared" si="1818"/>
        <v>115.18017063512779</v>
      </c>
      <c r="BR3514" s="47">
        <f t="shared" si="1819"/>
        <v>130.82441443871801</v>
      </c>
    </row>
    <row r="3515" spans="6:70" x14ac:dyDescent="0.25">
      <c r="F3515" s="2">
        <v>41262</v>
      </c>
      <c r="G3515">
        <v>0.157</v>
      </c>
      <c r="H3515" s="43">
        <v>41316</v>
      </c>
      <c r="I3515">
        <v>1.3561000000000001</v>
      </c>
      <c r="L3515" s="2">
        <v>41143</v>
      </c>
      <c r="M3515" t="str">
        <v>912828KQ</v>
      </c>
      <c r="N3515">
        <v>0.28079999999999999</v>
      </c>
      <c r="O3515">
        <v>3.0699999999999998E-3</v>
      </c>
      <c r="P3515">
        <v>0.84709999999999996</v>
      </c>
      <c r="Q3515">
        <v>133.3125</v>
      </c>
      <c r="R3515">
        <f>VLOOKUP(M3515,工作表1!$A$3:$B$1000,2,FALSE)</f>
        <v>3.125</v>
      </c>
      <c r="S3515" t="str">
        <f>VLOOKUP(M3515,工作表1!$A$3:$C$1000,3,FALSE)</f>
        <v>2019/5/15</v>
      </c>
      <c r="T3515">
        <f t="shared" si="1789"/>
        <v>0.13950000000000001</v>
      </c>
      <c r="U3515">
        <f t="shared" si="1788"/>
        <v>2.9855</v>
      </c>
      <c r="V3515" s="43">
        <f t="shared" si="1800"/>
        <v>41228</v>
      </c>
      <c r="W3515" s="43">
        <f t="shared" si="1790"/>
        <v>41180</v>
      </c>
      <c r="X3515" s="45">
        <f t="shared" si="1801"/>
        <v>0.84918478260869557</v>
      </c>
      <c r="Y3515" s="45">
        <f t="shared" si="1802"/>
        <v>1.1574039606908872</v>
      </c>
      <c r="Z3515" s="47">
        <f t="shared" si="1803"/>
        <v>113.23686822588931</v>
      </c>
      <c r="AA3515" s="47">
        <f t="shared" si="1804"/>
        <v>133.16538602273866</v>
      </c>
      <c r="AB3515" s="45">
        <f t="shared" si="1805"/>
        <v>1.1333</v>
      </c>
      <c r="AC3515" s="2" t="str">
        <f t="shared" si="1791"/>
        <v>TY1</v>
      </c>
      <c r="AD3515">
        <f t="shared" si="1792"/>
        <v>133.3125</v>
      </c>
      <c r="AE3515">
        <f t="shared" si="1793"/>
        <v>132.21875</v>
      </c>
      <c r="AF3515" s="49">
        <f t="shared" si="1820"/>
        <v>1.09375</v>
      </c>
      <c r="AG3515" s="3">
        <f t="shared" si="1806"/>
        <v>133.16538602273866</v>
      </c>
      <c r="AH3515">
        <f t="shared" si="1807"/>
        <v>131.8508096181223</v>
      </c>
      <c r="AI3515" s="51">
        <f t="shared" si="1808"/>
        <v>1.3145764046163606</v>
      </c>
      <c r="AJ3515" s="52">
        <f t="shared" si="1809"/>
        <v>0.22082640461636061</v>
      </c>
      <c r="AK3515" s="2">
        <v>41143</v>
      </c>
      <c r="AL3515" t="str">
        <v>912828LJ</v>
      </c>
      <c r="AM3515">
        <v>1.2996000000000001</v>
      </c>
      <c r="AN3515">
        <v>0.11874</v>
      </c>
      <c r="AO3515">
        <v>0.87370000000000003</v>
      </c>
      <c r="AP3515">
        <v>132.21875</v>
      </c>
      <c r="AQ3515">
        <f>VLOOKUP(AL3515,工作表1!$F$3:$G$1000,2,FALSE)</f>
        <v>3.625</v>
      </c>
      <c r="AR3515" t="str">
        <f>VLOOKUP(AL3515,工作表1!$F$3:$H$1000,3,FALSE)</f>
        <v>2019/8/15</v>
      </c>
      <c r="AS3515">
        <f t="shared" si="1794"/>
        <v>0.13950000000000001</v>
      </c>
      <c r="AT3515">
        <f t="shared" si="1795"/>
        <v>3.4855</v>
      </c>
      <c r="AU3515" s="43">
        <f t="shared" si="1810"/>
        <v>41320</v>
      </c>
      <c r="AV3515" s="43">
        <f t="shared" si="1796"/>
        <v>41274</v>
      </c>
      <c r="AW3515" s="45">
        <f t="shared" si="1811"/>
        <v>7.880434782608696E-2</v>
      </c>
      <c r="AX3515" s="45">
        <f t="shared" si="1812"/>
        <v>1.3699002382370458</v>
      </c>
      <c r="AY3515" s="47">
        <f t="shared" si="1813"/>
        <v>116.75974859623017</v>
      </c>
      <c r="AZ3515" s="47">
        <f t="shared" si="1814"/>
        <v>131.8508096181223</v>
      </c>
      <c r="BA3515" s="43"/>
      <c r="BC3515" s="2">
        <v>41142</v>
      </c>
      <c r="BD3515" t="str">
        <v>912828LY</v>
      </c>
      <c r="BE3515">
        <v>7.8090000000000002</v>
      </c>
      <c r="BF3515">
        <v>-0.13722999999999999</v>
      </c>
      <c r="BG3515">
        <v>0.86040000000000005</v>
      </c>
      <c r="BH3515">
        <v>130.65625</v>
      </c>
      <c r="BI3515">
        <f>VLOOKUP(BD3515,工作表1!$K$3:$L$1000,2,FALSE)</f>
        <v>3.375</v>
      </c>
      <c r="BJ3515" t="str">
        <f>VLOOKUP(BD3515,工作表1!$K$3:$M$1000,3,FALSE)</f>
        <v>2019/11/15</v>
      </c>
      <c r="BK3515">
        <f t="shared" si="1797"/>
        <v>0.14299999999999999</v>
      </c>
      <c r="BL3515">
        <f t="shared" si="1798"/>
        <v>3.2320000000000002</v>
      </c>
      <c r="BM3515" s="43">
        <f t="shared" si="1815"/>
        <v>41228</v>
      </c>
      <c r="BN3515" s="43">
        <f t="shared" si="1799"/>
        <v>41362</v>
      </c>
      <c r="BO3515" s="45">
        <f t="shared" si="1816"/>
        <v>0.90794836956521729</v>
      </c>
      <c r="BP3515" s="45">
        <f t="shared" si="1817"/>
        <v>2.9329483695652172</v>
      </c>
      <c r="BQ3515" s="47">
        <f t="shared" si="1818"/>
        <v>114.53889450624374</v>
      </c>
      <c r="BR3515" s="47">
        <f t="shared" si="1819"/>
        <v>130.06760364122547</v>
      </c>
    </row>
    <row r="3516" spans="6:70" x14ac:dyDescent="0.25">
      <c r="F3516" s="2">
        <v>41261</v>
      </c>
      <c r="G3516">
        <v>0.157</v>
      </c>
      <c r="H3516" s="43">
        <v>41313</v>
      </c>
      <c r="I3516">
        <v>1.3326</v>
      </c>
      <c r="L3516" s="2">
        <v>41142</v>
      </c>
      <c r="M3516" t="str">
        <v>912828KQ</v>
      </c>
      <c r="N3516">
        <v>8.0699999999999994E-2</v>
      </c>
      <c r="O3516">
        <v>5.9799999999999999E-2</v>
      </c>
      <c r="P3516">
        <v>0.84709999999999996</v>
      </c>
      <c r="Q3516">
        <v>132.609375</v>
      </c>
      <c r="R3516">
        <f>VLOOKUP(M3516,工作表1!$A$3:$B$1000,2,FALSE)</f>
        <v>3.125</v>
      </c>
      <c r="S3516" t="str">
        <f>VLOOKUP(M3516,工作表1!$A$3:$C$1000,3,FALSE)</f>
        <v>2019/5/15</v>
      </c>
      <c r="T3516">
        <f t="shared" si="1789"/>
        <v>0.14299999999999999</v>
      </c>
      <c r="U3516">
        <f t="shared" si="1788"/>
        <v>2.9820000000000002</v>
      </c>
      <c r="V3516" s="43">
        <f t="shared" si="1800"/>
        <v>41228</v>
      </c>
      <c r="W3516" s="43">
        <f t="shared" si="1790"/>
        <v>41180</v>
      </c>
      <c r="X3516" s="45">
        <f t="shared" si="1801"/>
        <v>0.84069293478260865</v>
      </c>
      <c r="Y3516" s="45">
        <f t="shared" si="1802"/>
        <v>1.157473756700417</v>
      </c>
      <c r="Z3516" s="47">
        <f t="shared" si="1803"/>
        <v>112.64283054348846</v>
      </c>
      <c r="AA3516" s="47">
        <f t="shared" si="1804"/>
        <v>132.45036889592501</v>
      </c>
      <c r="AB3516" s="45">
        <f t="shared" si="1805"/>
        <v>1.2425999999999999</v>
      </c>
      <c r="AC3516" s="2" t="str">
        <f t="shared" si="1791"/>
        <v>TY1</v>
      </c>
      <c r="AD3516">
        <f t="shared" si="1792"/>
        <v>132.609375</v>
      </c>
      <c r="AE3516">
        <f t="shared" si="1793"/>
        <v>131.5</v>
      </c>
      <c r="AF3516" s="49">
        <f t="shared" si="1820"/>
        <v>1.109375</v>
      </c>
      <c r="AG3516" s="3">
        <f t="shared" si="1806"/>
        <v>132.45036889592501</v>
      </c>
      <c r="AH3516">
        <f t="shared" si="1807"/>
        <v>131.10499142995843</v>
      </c>
      <c r="AI3516" s="51">
        <f t="shared" si="1808"/>
        <v>1.3453774659665783</v>
      </c>
      <c r="AJ3516" s="52">
        <f t="shared" si="1809"/>
        <v>0.23600246596657826</v>
      </c>
      <c r="AK3516" s="2">
        <v>41142</v>
      </c>
      <c r="AL3516" t="str">
        <v>912828LJ</v>
      </c>
      <c r="AM3516">
        <v>0.58550000000000002</v>
      </c>
      <c r="AN3516">
        <v>0.17172000000000001</v>
      </c>
      <c r="AO3516">
        <v>0.87370000000000003</v>
      </c>
      <c r="AP3516">
        <v>131.5</v>
      </c>
      <c r="AQ3516">
        <f>VLOOKUP(AL3516,工作表1!$F$3:$G$1000,2,FALSE)</f>
        <v>3.625</v>
      </c>
      <c r="AR3516" t="str">
        <f>VLOOKUP(AL3516,工作表1!$F$3:$H$1000,3,FALSE)</f>
        <v>2019/8/15</v>
      </c>
      <c r="AS3516">
        <f t="shared" si="1794"/>
        <v>0.14299999999999999</v>
      </c>
      <c r="AT3516">
        <f t="shared" si="1795"/>
        <v>3.4820000000000002</v>
      </c>
      <c r="AU3516" s="43">
        <f t="shared" si="1810"/>
        <v>41320</v>
      </c>
      <c r="AV3516" s="43">
        <f t="shared" si="1796"/>
        <v>41274</v>
      </c>
      <c r="AW3516" s="45">
        <f t="shared" si="1811"/>
        <v>6.8953804347826095E-2</v>
      </c>
      <c r="AX3516" s="45">
        <f t="shared" si="1812"/>
        <v>1.3699812016081003</v>
      </c>
      <c r="AY3516" s="47">
        <f t="shared" si="1813"/>
        <v>116.1188666820655</v>
      </c>
      <c r="AZ3516" s="47">
        <f t="shared" si="1814"/>
        <v>131.10499142995843</v>
      </c>
      <c r="BA3516" s="43"/>
      <c r="BC3516" s="2">
        <v>41141</v>
      </c>
      <c r="BD3516" t="str">
        <v>912828LY</v>
      </c>
      <c r="BE3516">
        <v>8.4641999999999999</v>
      </c>
      <c r="BF3516">
        <v>-0.17516000000000001</v>
      </c>
      <c r="BG3516">
        <v>0.86040000000000005</v>
      </c>
      <c r="BH3516">
        <v>130.578125</v>
      </c>
      <c r="BI3516">
        <f>VLOOKUP(BD3516,工作表1!$K$3:$L$1000,2,FALSE)</f>
        <v>3.375</v>
      </c>
      <c r="BJ3516" t="str">
        <f>VLOOKUP(BD3516,工作表1!$K$3:$M$1000,3,FALSE)</f>
        <v>2019/11/15</v>
      </c>
      <c r="BK3516">
        <f t="shared" si="1797"/>
        <v>0.14149999999999999</v>
      </c>
      <c r="BL3516">
        <f t="shared" si="1798"/>
        <v>3.2334999999999998</v>
      </c>
      <c r="BM3516" s="43">
        <f t="shared" si="1815"/>
        <v>41228</v>
      </c>
      <c r="BN3516" s="43">
        <f t="shared" si="1799"/>
        <v>41362</v>
      </c>
      <c r="BO3516" s="45">
        <f t="shared" si="1816"/>
        <v>0.89877717391304357</v>
      </c>
      <c r="BP3516" s="45">
        <f t="shared" si="1817"/>
        <v>2.9330237492555091</v>
      </c>
      <c r="BQ3516" s="47">
        <f t="shared" si="1818"/>
        <v>114.50944695358</v>
      </c>
      <c r="BR3516" s="47">
        <f t="shared" si="1819"/>
        <v>130.01836195706301</v>
      </c>
    </row>
    <row r="3517" spans="6:70" x14ac:dyDescent="0.25">
      <c r="F3517" s="2">
        <v>41260</v>
      </c>
      <c r="G3517">
        <v>0.14199999999999999</v>
      </c>
      <c r="H3517" s="43">
        <v>41312</v>
      </c>
      <c r="I3517">
        <v>1.3326</v>
      </c>
      <c r="L3517" s="2">
        <v>41141</v>
      </c>
      <c r="M3517" t="str">
        <v>912828KQ</v>
      </c>
      <c r="N3517">
        <v>0.39729999999999999</v>
      </c>
      <c r="O3517">
        <v>-1.21E-2</v>
      </c>
      <c r="P3517">
        <v>0.84709999999999996</v>
      </c>
      <c r="Q3517">
        <v>132.515625</v>
      </c>
      <c r="R3517">
        <f>VLOOKUP(M3517,工作表1!$A$3:$B$1000,2,FALSE)</f>
        <v>3.125</v>
      </c>
      <c r="S3517" t="str">
        <f>VLOOKUP(M3517,工作表1!$A$3:$C$1000,3,FALSE)</f>
        <v>2019/5/15</v>
      </c>
      <c r="T3517">
        <f t="shared" si="1789"/>
        <v>0.14149999999999999</v>
      </c>
      <c r="U3517">
        <f t="shared" si="1788"/>
        <v>2.9834999999999998</v>
      </c>
      <c r="V3517" s="43">
        <f t="shared" si="1800"/>
        <v>41228</v>
      </c>
      <c r="W3517" s="43">
        <f t="shared" si="1790"/>
        <v>41180</v>
      </c>
      <c r="X3517" s="45">
        <f t="shared" si="1801"/>
        <v>0.83220108695652184</v>
      </c>
      <c r="Y3517" s="45">
        <f t="shared" si="1802"/>
        <v>1.1575435527099465</v>
      </c>
      <c r="Z3517" s="47">
        <f t="shared" si="1803"/>
        <v>112.5809294186124</v>
      </c>
      <c r="AA3517" s="47">
        <f t="shared" si="1804"/>
        <v>132.36293791501086</v>
      </c>
      <c r="AB3517" s="45">
        <f t="shared" si="1805"/>
        <v>1.2473000000000001</v>
      </c>
      <c r="AC3517" s="2" t="str">
        <f t="shared" si="1791"/>
        <v>TY1</v>
      </c>
      <c r="AD3517">
        <f t="shared" si="1792"/>
        <v>132.515625</v>
      </c>
      <c r="AE3517">
        <f t="shared" si="1793"/>
        <v>131.421875</v>
      </c>
      <c r="AF3517" s="49">
        <f t="shared" si="1820"/>
        <v>1.09375</v>
      </c>
      <c r="AG3517" s="3">
        <f t="shared" si="1806"/>
        <v>132.36293791501086</v>
      </c>
      <c r="AH3517">
        <f t="shared" si="1807"/>
        <v>131.05464156077457</v>
      </c>
      <c r="AI3517" s="51">
        <f t="shared" si="1808"/>
        <v>1.3082963542362904</v>
      </c>
      <c r="AJ3517" s="52">
        <f t="shared" si="1809"/>
        <v>0.21454635423629043</v>
      </c>
      <c r="AK3517" s="2">
        <v>41141</v>
      </c>
      <c r="AL3517" t="str">
        <v>912828LJ</v>
      </c>
      <c r="AM3517">
        <v>1.3394999999999999</v>
      </c>
      <c r="AN3517">
        <v>0.10671</v>
      </c>
      <c r="AO3517">
        <v>0.87370000000000003</v>
      </c>
      <c r="AP3517">
        <v>131.421875</v>
      </c>
      <c r="AQ3517">
        <f>VLOOKUP(AL3517,工作表1!$F$3:$G$1000,2,FALSE)</f>
        <v>3.625</v>
      </c>
      <c r="AR3517" t="str">
        <f>VLOOKUP(AL3517,工作表1!$F$3:$H$1000,3,FALSE)</f>
        <v>2019/8/15</v>
      </c>
      <c r="AS3517">
        <f t="shared" si="1794"/>
        <v>0.14149999999999999</v>
      </c>
      <c r="AT3517">
        <f t="shared" si="1795"/>
        <v>3.4834999999999998</v>
      </c>
      <c r="AU3517" s="43">
        <f t="shared" si="1810"/>
        <v>41320</v>
      </c>
      <c r="AV3517" s="43">
        <f t="shared" si="1796"/>
        <v>41274</v>
      </c>
      <c r="AW3517" s="45">
        <f t="shared" si="1811"/>
        <v>5.9103260869565216E-2</v>
      </c>
      <c r="AX3517" s="45">
        <f t="shared" si="1812"/>
        <v>1.3700621649791542</v>
      </c>
      <c r="AY3517" s="47">
        <f t="shared" si="1813"/>
        <v>116.08742932708253</v>
      </c>
      <c r="AZ3517" s="47">
        <f t="shared" si="1814"/>
        <v>131.05464156077457</v>
      </c>
      <c r="BA3517" s="43"/>
      <c r="BC3517" s="2">
        <v>41138</v>
      </c>
      <c r="BD3517" t="str">
        <v>912828LY</v>
      </c>
      <c r="BE3517">
        <v>7.1901000000000002</v>
      </c>
      <c r="BF3517">
        <v>-0.11656999999999999</v>
      </c>
      <c r="BG3517">
        <v>0.86040000000000005</v>
      </c>
      <c r="BH3517">
        <v>130.578125</v>
      </c>
      <c r="BI3517">
        <f>VLOOKUP(BD3517,工作表1!$K$3:$L$1000,2,FALSE)</f>
        <v>3.375</v>
      </c>
      <c r="BJ3517" t="str">
        <f>VLOOKUP(BD3517,工作表1!$K$3:$M$1000,3,FALSE)</f>
        <v>2019/11/15</v>
      </c>
      <c r="BK3517">
        <f t="shared" si="1797"/>
        <v>0.14249999999999999</v>
      </c>
      <c r="BL3517">
        <f t="shared" si="1798"/>
        <v>3.2324999999999999</v>
      </c>
      <c r="BM3517" s="43">
        <f t="shared" si="1815"/>
        <v>41228</v>
      </c>
      <c r="BN3517" s="43">
        <f t="shared" si="1799"/>
        <v>41362</v>
      </c>
      <c r="BO3517" s="45">
        <f t="shared" si="1816"/>
        <v>0.88960597826086962</v>
      </c>
      <c r="BP3517" s="45">
        <f t="shared" si="1817"/>
        <v>2.933099128945801</v>
      </c>
      <c r="BQ3517" s="47">
        <f t="shared" si="1818"/>
        <v>114.47696365707488</v>
      </c>
      <c r="BR3517" s="47">
        <f t="shared" si="1819"/>
        <v>129.96736602493158</v>
      </c>
    </row>
    <row r="3518" spans="6:70" x14ac:dyDescent="0.25">
      <c r="F3518" s="2">
        <v>41257</v>
      </c>
      <c r="G3518">
        <v>0.14050000000000001</v>
      </c>
      <c r="H3518" s="43">
        <v>41311</v>
      </c>
      <c r="I3518">
        <v>1.3421000000000001</v>
      </c>
      <c r="L3518" s="2">
        <v>41138</v>
      </c>
      <c r="M3518" t="str">
        <v>912828KQ</v>
      </c>
      <c r="N3518">
        <v>7.1599999999999997E-2</v>
      </c>
      <c r="O3518">
        <v>7.6789999999999997E-2</v>
      </c>
      <c r="P3518">
        <v>0.84709999999999996</v>
      </c>
      <c r="Q3518">
        <v>132.5</v>
      </c>
      <c r="R3518">
        <f>VLOOKUP(M3518,工作表1!$A$3:$B$1000,2,FALSE)</f>
        <v>3.125</v>
      </c>
      <c r="S3518" t="str">
        <f>VLOOKUP(M3518,工作表1!$A$3:$C$1000,3,FALSE)</f>
        <v>2019/5/15</v>
      </c>
      <c r="T3518">
        <f t="shared" si="1789"/>
        <v>0.14249999999999999</v>
      </c>
      <c r="U3518">
        <f t="shared" si="1788"/>
        <v>2.9824999999999999</v>
      </c>
      <c r="V3518" s="43">
        <f t="shared" si="1800"/>
        <v>41228</v>
      </c>
      <c r="W3518" s="43">
        <f t="shared" si="1790"/>
        <v>41180</v>
      </c>
      <c r="X3518" s="45">
        <f t="shared" si="1801"/>
        <v>0.82370923913043481</v>
      </c>
      <c r="Y3518" s="45">
        <f t="shared" si="1802"/>
        <v>1.157613348719476</v>
      </c>
      <c r="Z3518" s="47">
        <f t="shared" si="1803"/>
        <v>112.56425400811671</v>
      </c>
      <c r="AA3518" s="47">
        <f t="shared" si="1804"/>
        <v>132.32920568793966</v>
      </c>
      <c r="AB3518" s="45">
        <f t="shared" si="1805"/>
        <v>1.2519</v>
      </c>
      <c r="AC3518" s="2" t="str">
        <f t="shared" si="1791"/>
        <v>TY1</v>
      </c>
      <c r="AD3518">
        <f t="shared" si="1792"/>
        <v>132.5</v>
      </c>
      <c r="AE3518">
        <f t="shared" si="1793"/>
        <v>131.421875</v>
      </c>
      <c r="AF3518" s="49">
        <f t="shared" si="1820"/>
        <v>1.078125</v>
      </c>
      <c r="AG3518" s="3">
        <f t="shared" si="1806"/>
        <v>132.32920568793966</v>
      </c>
      <c r="AH3518">
        <f t="shared" si="1807"/>
        <v>131.04108924918521</v>
      </c>
      <c r="AI3518" s="51">
        <f t="shared" si="1808"/>
        <v>1.2881164387544572</v>
      </c>
      <c r="AJ3518" s="52">
        <f t="shared" si="1809"/>
        <v>0.20999143875445725</v>
      </c>
      <c r="AK3518" s="2">
        <v>41138</v>
      </c>
      <c r="AL3518" t="str">
        <v>912828LJ</v>
      </c>
      <c r="AM3518">
        <v>1.0451999999999999</v>
      </c>
      <c r="AN3518">
        <v>0.12887000000000001</v>
      </c>
      <c r="AO3518">
        <v>0.87370000000000003</v>
      </c>
      <c r="AP3518">
        <v>131.421875</v>
      </c>
      <c r="AQ3518">
        <f>VLOOKUP(AL3518,工作表1!$F$3:$G$1000,2,FALSE)</f>
        <v>3.625</v>
      </c>
      <c r="AR3518" t="str">
        <f>VLOOKUP(AL3518,工作表1!$F$3:$H$1000,3,FALSE)</f>
        <v>2019/8/15</v>
      </c>
      <c r="AS3518">
        <f t="shared" si="1794"/>
        <v>0.14249999999999999</v>
      </c>
      <c r="AT3518">
        <f t="shared" si="1795"/>
        <v>3.4824999999999999</v>
      </c>
      <c r="AU3518" s="43">
        <f t="shared" si="1810"/>
        <v>41320</v>
      </c>
      <c r="AV3518" s="43">
        <f t="shared" si="1796"/>
        <v>41274</v>
      </c>
      <c r="AW3518" s="45">
        <f t="shared" si="1811"/>
        <v>4.9252717391304345E-2</v>
      </c>
      <c r="AX3518" s="45">
        <f t="shared" si="1812"/>
        <v>1.3701431283502086</v>
      </c>
      <c r="AY3518" s="47">
        <f t="shared" si="1813"/>
        <v>116.08722672039211</v>
      </c>
      <c r="AZ3518" s="47">
        <f t="shared" si="1814"/>
        <v>131.04108924918521</v>
      </c>
      <c r="BA3518" s="43"/>
      <c r="BC3518" s="2">
        <v>41137</v>
      </c>
      <c r="BD3518" t="str">
        <v>912828LY</v>
      </c>
      <c r="BE3518">
        <v>7.3301999999999996</v>
      </c>
      <c r="BF3518">
        <v>-0.13372999999999999</v>
      </c>
      <c r="BG3518">
        <v>0.86040000000000005</v>
      </c>
      <c r="BH3518">
        <v>130.421875</v>
      </c>
      <c r="BI3518">
        <f>VLOOKUP(BD3518,工作表1!$K$3:$L$1000,2,FALSE)</f>
        <v>3.375</v>
      </c>
      <c r="BJ3518" t="str">
        <f>VLOOKUP(BD3518,工作表1!$K$3:$M$1000,3,FALSE)</f>
        <v>2019/11/15</v>
      </c>
      <c r="BK3518">
        <f t="shared" si="1797"/>
        <v>0.14149999999999999</v>
      </c>
      <c r="BL3518">
        <f t="shared" si="1798"/>
        <v>3.2334999999999998</v>
      </c>
      <c r="BM3518" s="43">
        <f t="shared" si="1815"/>
        <v>41228</v>
      </c>
      <c r="BN3518" s="43">
        <f t="shared" si="1799"/>
        <v>41362</v>
      </c>
      <c r="BO3518" s="45">
        <f t="shared" si="1816"/>
        <v>0.86209239130434789</v>
      </c>
      <c r="BP3518" s="45">
        <f t="shared" si="1817"/>
        <v>2.9333252680166764</v>
      </c>
      <c r="BQ3518" s="47">
        <f t="shared" si="1818"/>
        <v>114.3829654900303</v>
      </c>
      <c r="BR3518" s="47">
        <f t="shared" si="1819"/>
        <v>129.81553602365028</v>
      </c>
    </row>
    <row r="3519" spans="6:70" x14ac:dyDescent="0.25">
      <c r="F3519" s="2">
        <v>41256</v>
      </c>
      <c r="G3519">
        <v>0.14149999999999999</v>
      </c>
      <c r="H3519" s="43">
        <v>41310</v>
      </c>
      <c r="I3519">
        <v>1.3821000000000001</v>
      </c>
      <c r="L3519" s="2">
        <v>41137</v>
      </c>
      <c r="M3519" t="str">
        <v>912828KQ</v>
      </c>
      <c r="N3519">
        <v>0.16569999999999999</v>
      </c>
      <c r="O3519">
        <v>7.2150000000000006E-2</v>
      </c>
      <c r="P3519">
        <v>0.84709999999999996</v>
      </c>
      <c r="Q3519">
        <v>132.359375</v>
      </c>
      <c r="R3519">
        <f>VLOOKUP(M3519,工作表1!$A$3:$B$1000,2,FALSE)</f>
        <v>3.125</v>
      </c>
      <c r="S3519" t="str">
        <f>VLOOKUP(M3519,工作表1!$A$3:$C$1000,3,FALSE)</f>
        <v>2019/5/15</v>
      </c>
      <c r="T3519">
        <f t="shared" si="1789"/>
        <v>0.14149999999999999</v>
      </c>
      <c r="U3519">
        <f t="shared" si="1788"/>
        <v>2.9834999999999998</v>
      </c>
      <c r="V3519" s="43">
        <f t="shared" si="1800"/>
        <v>41228</v>
      </c>
      <c r="W3519" s="43">
        <f t="shared" si="1790"/>
        <v>41180</v>
      </c>
      <c r="X3519" s="45">
        <f t="shared" si="1801"/>
        <v>0.79823369565217395</v>
      </c>
      <c r="Y3519" s="45">
        <f t="shared" si="1802"/>
        <v>1.1578227367480642</v>
      </c>
      <c r="Z3519" s="47">
        <f t="shared" si="1803"/>
        <v>112.47122712497585</v>
      </c>
      <c r="AA3519" s="47">
        <f t="shared" si="1804"/>
        <v>132.17673526692312</v>
      </c>
      <c r="AB3519" s="45">
        <f t="shared" si="1805"/>
        <v>1.2754000000000001</v>
      </c>
      <c r="AC3519" s="2" t="str">
        <f t="shared" si="1791"/>
        <v>TY1</v>
      </c>
      <c r="AD3519">
        <f t="shared" si="1792"/>
        <v>132.359375</v>
      </c>
      <c r="AE3519">
        <f t="shared" si="1793"/>
        <v>131.265625</v>
      </c>
      <c r="AF3519" s="49">
        <f t="shared" si="1820"/>
        <v>1.09375</v>
      </c>
      <c r="AG3519" s="3">
        <f t="shared" si="1806"/>
        <v>132.17673526692312</v>
      </c>
      <c r="AH3519">
        <f t="shared" si="1807"/>
        <v>130.87546013986113</v>
      </c>
      <c r="AI3519" s="51">
        <f t="shared" si="1808"/>
        <v>1.3012751270619844</v>
      </c>
      <c r="AJ3519" s="52">
        <f t="shared" si="1809"/>
        <v>0.20752512706198445</v>
      </c>
      <c r="AK3519" s="2">
        <v>41137</v>
      </c>
      <c r="AL3519" t="str">
        <v>912828LJ</v>
      </c>
      <c r="AM3519">
        <v>0.81769999999999998</v>
      </c>
      <c r="AN3519">
        <v>0.13167999999999999</v>
      </c>
      <c r="AO3519">
        <v>0.87370000000000003</v>
      </c>
      <c r="AP3519">
        <v>131.265625</v>
      </c>
      <c r="AQ3519">
        <f>VLOOKUP(AL3519,工作表1!$F$3:$G$1000,2,FALSE)</f>
        <v>3.625</v>
      </c>
      <c r="AR3519" t="str">
        <f>VLOOKUP(AL3519,工作表1!$F$3:$H$1000,3,FALSE)</f>
        <v>2019/8/15</v>
      </c>
      <c r="AS3519">
        <f t="shared" si="1794"/>
        <v>0.14149999999999999</v>
      </c>
      <c r="AT3519">
        <f t="shared" si="1795"/>
        <v>3.4834999999999998</v>
      </c>
      <c r="AU3519" s="43">
        <f t="shared" si="1810"/>
        <v>41320</v>
      </c>
      <c r="AV3519" s="43">
        <f t="shared" si="1796"/>
        <v>41274</v>
      </c>
      <c r="AW3519" s="45">
        <f t="shared" si="1811"/>
        <v>1.970108695652174E-2</v>
      </c>
      <c r="AX3519" s="45">
        <f t="shared" si="1812"/>
        <v>1.3703860184633712</v>
      </c>
      <c r="AY3519" s="47">
        <f t="shared" si="1813"/>
        <v>115.97890848918905</v>
      </c>
      <c r="AZ3519" s="47">
        <f t="shared" si="1814"/>
        <v>130.87546013986113</v>
      </c>
      <c r="BA3519" s="43"/>
      <c r="BC3519" s="2">
        <v>41136</v>
      </c>
      <c r="BD3519" t="str">
        <v>912828LY</v>
      </c>
      <c r="BE3519">
        <v>7.9964000000000004</v>
      </c>
      <c r="BF3519">
        <v>-0.14096</v>
      </c>
      <c r="BG3519">
        <v>0.86040000000000005</v>
      </c>
      <c r="BH3519">
        <v>130.640625</v>
      </c>
      <c r="BI3519">
        <f>VLOOKUP(BD3519,工作表1!$K$3:$L$1000,2,FALSE)</f>
        <v>3.375</v>
      </c>
      <c r="BJ3519" t="str">
        <f>VLOOKUP(BD3519,工作表1!$K$3:$M$1000,3,FALSE)</f>
        <v>2019/11/15</v>
      </c>
      <c r="BK3519">
        <f t="shared" si="1797"/>
        <v>0.14249999999999999</v>
      </c>
      <c r="BL3519">
        <f t="shared" si="1798"/>
        <v>3.2324999999999999</v>
      </c>
      <c r="BM3519" s="43">
        <f t="shared" si="1815"/>
        <v>41228</v>
      </c>
      <c r="BN3519" s="43">
        <f t="shared" si="1799"/>
        <v>41362</v>
      </c>
      <c r="BO3519" s="45">
        <f t="shared" si="1816"/>
        <v>0.85292119565217395</v>
      </c>
      <c r="BP3519" s="45">
        <f t="shared" si="1817"/>
        <v>2.9334006477069683</v>
      </c>
      <c r="BQ3519" s="47">
        <f t="shared" si="1818"/>
        <v>114.58627915476806</v>
      </c>
      <c r="BR3519" s="47">
        <f t="shared" si="1819"/>
        <v>130.03860805101908</v>
      </c>
    </row>
    <row r="3520" spans="6:70" x14ac:dyDescent="0.25">
      <c r="F3520" s="2">
        <v>41255</v>
      </c>
      <c r="G3520">
        <v>0.14349999999999999</v>
      </c>
      <c r="H3520" s="43">
        <v>41309</v>
      </c>
      <c r="I3520">
        <v>1.3468</v>
      </c>
      <c r="L3520" s="2">
        <v>41136</v>
      </c>
      <c r="M3520" t="str">
        <v>912828KQ</v>
      </c>
      <c r="N3520">
        <v>1.6799999999999999E-2</v>
      </c>
      <c r="O3520">
        <v>0.11681999999999999</v>
      </c>
      <c r="P3520">
        <v>0.84709999999999996</v>
      </c>
      <c r="Q3520">
        <v>132.578125</v>
      </c>
      <c r="R3520">
        <f>VLOOKUP(M3520,工作表1!$A$3:$B$1000,2,FALSE)</f>
        <v>3.125</v>
      </c>
      <c r="S3520" t="str">
        <f>VLOOKUP(M3520,工作表1!$A$3:$C$1000,3,FALSE)</f>
        <v>2019/5/15</v>
      </c>
      <c r="T3520">
        <f t="shared" si="1789"/>
        <v>0.14249999999999999</v>
      </c>
      <c r="U3520">
        <f t="shared" si="1788"/>
        <v>2.9824999999999999</v>
      </c>
      <c r="V3520" s="43">
        <f t="shared" si="1800"/>
        <v>41228</v>
      </c>
      <c r="W3520" s="43">
        <f t="shared" si="1790"/>
        <v>41180</v>
      </c>
      <c r="X3520" s="45">
        <f t="shared" si="1801"/>
        <v>0.78974184782608703</v>
      </c>
      <c r="Y3520" s="45">
        <f t="shared" si="1802"/>
        <v>1.157892532757594</v>
      </c>
      <c r="Z3520" s="47">
        <f t="shared" si="1803"/>
        <v>112.65851409085806</v>
      </c>
      <c r="AA3520" s="47">
        <f t="shared" si="1804"/>
        <v>132.38379336860768</v>
      </c>
      <c r="AB3520" s="45">
        <f t="shared" si="1805"/>
        <v>1.2514000000000001</v>
      </c>
      <c r="AC3520" s="2" t="str">
        <f t="shared" si="1791"/>
        <v>TY1</v>
      </c>
      <c r="AD3520">
        <f t="shared" si="1792"/>
        <v>132.578125</v>
      </c>
      <c r="AE3520">
        <f t="shared" si="1793"/>
        <v>131.484375</v>
      </c>
      <c r="AF3520" s="49">
        <f t="shared" si="1820"/>
        <v>1.09375</v>
      </c>
      <c r="AG3520" s="3">
        <f t="shared" si="1806"/>
        <v>132.38379336860768</v>
      </c>
      <c r="AH3520">
        <f t="shared" si="1807"/>
        <v>131.09477288902744</v>
      </c>
      <c r="AI3520" s="51">
        <f t="shared" si="1808"/>
        <v>1.2890204795802447</v>
      </c>
      <c r="AJ3520" s="52">
        <f t="shared" si="1809"/>
        <v>0.19527047958024468</v>
      </c>
      <c r="AK3520" s="2">
        <v>41136</v>
      </c>
      <c r="AL3520" t="str">
        <v>912828LJ</v>
      </c>
      <c r="AM3520">
        <v>1.1936</v>
      </c>
      <c r="AN3520">
        <v>0.12564</v>
      </c>
      <c r="AO3520">
        <v>0.87370000000000003</v>
      </c>
      <c r="AP3520">
        <v>131.484375</v>
      </c>
      <c r="AQ3520">
        <f>VLOOKUP(AL3520,工作表1!$F$3:$G$1000,2,FALSE)</f>
        <v>3.625</v>
      </c>
      <c r="AR3520" t="str">
        <f>VLOOKUP(AL3520,工作表1!$F$3:$H$1000,3,FALSE)</f>
        <v>2019/8/15</v>
      </c>
      <c r="AS3520">
        <f t="shared" si="1794"/>
        <v>0.14249999999999999</v>
      </c>
      <c r="AT3520">
        <f t="shared" si="1795"/>
        <v>3.4824999999999999</v>
      </c>
      <c r="AU3520" s="43">
        <f t="shared" si="1810"/>
        <v>41320</v>
      </c>
      <c r="AV3520" s="43">
        <f t="shared" si="1796"/>
        <v>41274</v>
      </c>
      <c r="AW3520" s="45">
        <f t="shared" si="1811"/>
        <v>9.8505434782608699E-3</v>
      </c>
      <c r="AX3520" s="45">
        <f t="shared" si="1812"/>
        <v>1.3704669818344255</v>
      </c>
      <c r="AY3520" s="47">
        <f t="shared" si="1813"/>
        <v>116.18214897496976</v>
      </c>
      <c r="AZ3520" s="47">
        <f t="shared" si="1814"/>
        <v>131.09477288902744</v>
      </c>
      <c r="BA3520" s="43"/>
      <c r="BC3520" s="2">
        <v>41135</v>
      </c>
      <c r="BD3520" t="str">
        <v>912828LY</v>
      </c>
      <c r="BE3520">
        <v>9.5595999999999997</v>
      </c>
      <c r="BF3520">
        <v>-0.19574</v>
      </c>
      <c r="BG3520">
        <v>0.86040000000000005</v>
      </c>
      <c r="BH3520">
        <v>131.21875</v>
      </c>
      <c r="BI3520">
        <f>VLOOKUP(BD3520,工作表1!$K$3:$L$1000,2,FALSE)</f>
        <v>3.375</v>
      </c>
      <c r="BJ3520" t="str">
        <f>VLOOKUP(BD3520,工作表1!$K$3:$M$1000,3,FALSE)</f>
        <v>2019/11/15</v>
      </c>
      <c r="BK3520">
        <f t="shared" si="1797"/>
        <v>0.13950000000000001</v>
      </c>
      <c r="BL3520">
        <f t="shared" si="1798"/>
        <v>3.2355</v>
      </c>
      <c r="BM3520" s="43">
        <f t="shared" si="1815"/>
        <v>41228</v>
      </c>
      <c r="BN3520" s="43">
        <f t="shared" si="1799"/>
        <v>41362</v>
      </c>
      <c r="BO3520" s="45">
        <f t="shared" si="1816"/>
        <v>0.84375</v>
      </c>
      <c r="BP3520" s="45">
        <f t="shared" si="1817"/>
        <v>2.9334760273972602</v>
      </c>
      <c r="BQ3520" s="47">
        <f t="shared" si="1818"/>
        <v>115.13411473994384</v>
      </c>
      <c r="BR3520" s="47">
        <f t="shared" si="1819"/>
        <v>130.65918863822338</v>
      </c>
    </row>
    <row r="3521" spans="6:70" x14ac:dyDescent="0.25">
      <c r="F3521" s="2">
        <v>41254</v>
      </c>
      <c r="G3521">
        <v>0.14349999999999999</v>
      </c>
      <c r="H3521" s="43">
        <v>41306</v>
      </c>
      <c r="I3521">
        <v>1.4056</v>
      </c>
      <c r="L3521" s="2">
        <v>41135</v>
      </c>
      <c r="M3521" t="str">
        <v>912828KQ</v>
      </c>
      <c r="N3521">
        <v>-4.8999999999999998E-3</v>
      </c>
      <c r="O3521">
        <v>0.11806999999999999</v>
      </c>
      <c r="P3521">
        <v>0.84709999999999996</v>
      </c>
      <c r="Q3521">
        <v>133.140625</v>
      </c>
      <c r="R3521">
        <f>VLOOKUP(M3521,工作表1!$A$3:$B$1000,2,FALSE)</f>
        <v>3.125</v>
      </c>
      <c r="S3521" t="str">
        <f>VLOOKUP(M3521,工作表1!$A$3:$C$1000,3,FALSE)</f>
        <v>2019/5/15</v>
      </c>
      <c r="T3521">
        <f t="shared" si="1789"/>
        <v>0.13950000000000001</v>
      </c>
      <c r="U3521">
        <f t="shared" si="1788"/>
        <v>2.9855</v>
      </c>
      <c r="V3521" s="43">
        <f t="shared" si="1800"/>
        <v>41228</v>
      </c>
      <c r="W3521" s="43">
        <f t="shared" si="1790"/>
        <v>41180</v>
      </c>
      <c r="X3521" s="45">
        <f t="shared" si="1801"/>
        <v>0.78125</v>
      </c>
      <c r="Y3521" s="45">
        <f t="shared" si="1802"/>
        <v>1.1579623287671232</v>
      </c>
      <c r="Z3521" s="47">
        <f t="shared" si="1803"/>
        <v>113.14294833891984</v>
      </c>
      <c r="AA3521" s="47">
        <f t="shared" si="1804"/>
        <v>132.94106271907779</v>
      </c>
      <c r="AB3521" s="45">
        <f t="shared" si="1805"/>
        <v>1.1846000000000001</v>
      </c>
      <c r="AC3521" s="2" t="str">
        <f t="shared" si="1791"/>
        <v>TY1</v>
      </c>
      <c r="AD3521">
        <f t="shared" si="1792"/>
        <v>133.140625</v>
      </c>
      <c r="AE3521">
        <f t="shared" si="1793"/>
        <v>132.0625</v>
      </c>
      <c r="AF3521" s="49">
        <f t="shared" si="1820"/>
        <v>1.078125</v>
      </c>
      <c r="AG3521" s="3">
        <f t="shared" si="1806"/>
        <v>132.94106271907779</v>
      </c>
      <c r="AH3521">
        <f t="shared" si="1807"/>
        <v>131.68813668295036</v>
      </c>
      <c r="AI3521" s="51">
        <f t="shared" si="1808"/>
        <v>1.2529260361274339</v>
      </c>
      <c r="AJ3521" s="52">
        <f t="shared" si="1809"/>
        <v>0.17480103612743392</v>
      </c>
      <c r="AK3521" s="2">
        <v>41135</v>
      </c>
      <c r="AL3521" t="str">
        <v>912828LJ</v>
      </c>
      <c r="AM3521">
        <v>1.8932</v>
      </c>
      <c r="AN3521">
        <v>8.7749999999999995E-2</v>
      </c>
      <c r="AO3521">
        <v>0.87370000000000003</v>
      </c>
      <c r="AP3521">
        <v>132.0625</v>
      </c>
      <c r="AQ3521">
        <f>VLOOKUP(AL3521,工作表1!$F$3:$G$1000,2,FALSE)</f>
        <v>3.625</v>
      </c>
      <c r="AR3521" t="str">
        <f>VLOOKUP(AL3521,工作表1!$F$3:$H$1000,3,FALSE)</f>
        <v>2019/8/15</v>
      </c>
      <c r="AS3521">
        <f t="shared" si="1794"/>
        <v>0.13950000000000001</v>
      </c>
      <c r="AT3521">
        <f t="shared" si="1795"/>
        <v>3.4855</v>
      </c>
      <c r="AU3521" s="43">
        <f t="shared" si="1810"/>
        <v>41320</v>
      </c>
      <c r="AV3521" s="43">
        <f t="shared" si="1796"/>
        <v>41274</v>
      </c>
      <c r="AW3521" s="45">
        <f t="shared" si="1811"/>
        <v>0</v>
      </c>
      <c r="AX3521" s="45">
        <f t="shared" si="1812"/>
        <v>1.3705479452054794</v>
      </c>
      <c r="AY3521" s="47">
        <f t="shared" si="1813"/>
        <v>116.71372563633209</v>
      </c>
      <c r="AZ3521" s="47">
        <f t="shared" si="1814"/>
        <v>131.68813668295036</v>
      </c>
      <c r="BA3521" s="43"/>
      <c r="BC3521" s="2">
        <v>41134</v>
      </c>
      <c r="BD3521" t="str">
        <v>912828LY</v>
      </c>
      <c r="BE3521">
        <v>10.836399999999999</v>
      </c>
      <c r="BF3521">
        <v>-0.2621</v>
      </c>
      <c r="BG3521">
        <v>0.86040000000000005</v>
      </c>
      <c r="BH3521">
        <v>131.75</v>
      </c>
      <c r="BI3521">
        <f>VLOOKUP(BD3521,工作表1!$K$3:$L$1000,2,FALSE)</f>
        <v>3.375</v>
      </c>
      <c r="BJ3521" t="str">
        <f>VLOOKUP(BD3521,工作表1!$K$3:$M$1000,3,FALSE)</f>
        <v>2019/11/15</v>
      </c>
      <c r="BK3521">
        <f t="shared" si="1797"/>
        <v>0.14299999999999999</v>
      </c>
      <c r="BL3521">
        <f t="shared" si="1798"/>
        <v>3.2320000000000002</v>
      </c>
      <c r="BM3521" s="43">
        <f t="shared" si="1815"/>
        <v>41228</v>
      </c>
      <c r="BN3521" s="43">
        <f t="shared" si="1799"/>
        <v>41362</v>
      </c>
      <c r="BO3521" s="45">
        <f t="shared" si="1816"/>
        <v>0.83457880434782605</v>
      </c>
      <c r="BP3521" s="45">
        <f t="shared" si="1817"/>
        <v>2.9335514070875521</v>
      </c>
      <c r="BQ3521" s="47">
        <f t="shared" si="1818"/>
        <v>115.65258167996859</v>
      </c>
      <c r="BR3521" s="47">
        <f t="shared" si="1819"/>
        <v>131.2503797545925</v>
      </c>
    </row>
    <row r="3522" spans="6:70" x14ac:dyDescent="0.25">
      <c r="F3522" s="2">
        <v>41253</v>
      </c>
      <c r="G3522">
        <v>0.14399999999999999</v>
      </c>
      <c r="H3522" s="43">
        <v>41305</v>
      </c>
      <c r="I3522">
        <v>1.3844000000000001</v>
      </c>
      <c r="L3522" s="2">
        <v>41134</v>
      </c>
      <c r="M3522" t="str">
        <v>912828KQ</v>
      </c>
      <c r="N3522">
        <v>0.64610000000000001</v>
      </c>
      <c r="O3522">
        <v>-1.5769999999999999E-2</v>
      </c>
      <c r="P3522">
        <v>0.84709999999999996</v>
      </c>
      <c r="Q3522">
        <v>133.625</v>
      </c>
      <c r="R3522">
        <f>VLOOKUP(M3522,工作表1!$A$3:$B$1000,2,FALSE)</f>
        <v>3.125</v>
      </c>
      <c r="S3522" t="str">
        <f>VLOOKUP(M3522,工作表1!$A$3:$C$1000,3,FALSE)</f>
        <v>2019/5/15</v>
      </c>
      <c r="T3522">
        <f t="shared" si="1789"/>
        <v>0.14299999999999999</v>
      </c>
      <c r="U3522">
        <f t="shared" si="1788"/>
        <v>2.9820000000000002</v>
      </c>
      <c r="V3522" s="43">
        <f t="shared" si="1800"/>
        <v>41228</v>
      </c>
      <c r="W3522" s="43">
        <f t="shared" si="1790"/>
        <v>41180</v>
      </c>
      <c r="X3522" s="45">
        <f t="shared" si="1801"/>
        <v>0.77275815217391297</v>
      </c>
      <c r="Y3522" s="45">
        <f t="shared" si="1802"/>
        <v>1.1580321247766527</v>
      </c>
      <c r="Z3522" s="47">
        <f t="shared" si="1803"/>
        <v>113.58146605426028</v>
      </c>
      <c r="AA3522" s="47">
        <f t="shared" si="1804"/>
        <v>133.44506716648098</v>
      </c>
      <c r="AB3522" s="45">
        <f t="shared" si="1805"/>
        <v>1.123</v>
      </c>
      <c r="AC3522" s="2" t="str">
        <f t="shared" si="1791"/>
        <v>TY1</v>
      </c>
      <c r="AD3522">
        <f t="shared" si="1792"/>
        <v>133.625</v>
      </c>
      <c r="AE3522">
        <f t="shared" si="1793"/>
        <v>132.59375</v>
      </c>
      <c r="AF3522" s="49">
        <f t="shared" si="1820"/>
        <v>1.03125</v>
      </c>
      <c r="AG3522" s="3">
        <f t="shared" si="1806"/>
        <v>133.44506716648098</v>
      </c>
      <c r="AH3522">
        <f t="shared" si="1807"/>
        <v>132.21078844225983</v>
      </c>
      <c r="AI3522" s="51">
        <f t="shared" si="1808"/>
        <v>1.2342787242211557</v>
      </c>
      <c r="AJ3522" s="52">
        <f t="shared" si="1809"/>
        <v>0.2030287242211557</v>
      </c>
      <c r="AK3522" s="2">
        <v>41134</v>
      </c>
      <c r="AL3522" t="str">
        <v>912828LJ</v>
      </c>
      <c r="AM3522">
        <v>1.5401</v>
      </c>
      <c r="AN3522">
        <v>9.8619999999999999E-2</v>
      </c>
      <c r="AO3522">
        <v>0.87370000000000003</v>
      </c>
      <c r="AP3522">
        <v>132.59375</v>
      </c>
      <c r="AQ3522">
        <f>VLOOKUP(AL3522,工作表1!$F$3:$G$1000,2,FALSE)</f>
        <v>3.625</v>
      </c>
      <c r="AR3522" t="str">
        <f>VLOOKUP(AL3522,工作表1!$F$3:$H$1000,3,FALSE)</f>
        <v>2019/8/15</v>
      </c>
      <c r="AS3522">
        <f t="shared" si="1794"/>
        <v>0.14299999999999999</v>
      </c>
      <c r="AT3522">
        <f t="shared" si="1795"/>
        <v>3.4820000000000002</v>
      </c>
      <c r="AU3522" s="43">
        <f t="shared" si="1810"/>
        <v>41136</v>
      </c>
      <c r="AV3522" s="43">
        <f t="shared" si="1796"/>
        <v>41274</v>
      </c>
      <c r="AW3522" s="45">
        <f t="shared" si="1811"/>
        <v>1.8025412087912089</v>
      </c>
      <c r="AX3522" s="45">
        <f t="shared" si="1812"/>
        <v>3.1830206608460037</v>
      </c>
      <c r="AY3522" s="47">
        <f t="shared" si="1813"/>
        <v>117.18102813749709</v>
      </c>
      <c r="AZ3522" s="47">
        <f t="shared" si="1814"/>
        <v>132.21078844225983</v>
      </c>
      <c r="BA3522" s="43"/>
      <c r="BC3522" s="2">
        <v>41131</v>
      </c>
      <c r="BD3522" t="str">
        <v>912828LY</v>
      </c>
      <c r="BE3522">
        <v>10.0212</v>
      </c>
      <c r="BF3522">
        <v>-0.20485</v>
      </c>
      <c r="BG3522">
        <v>0.86040000000000005</v>
      </c>
      <c r="BH3522">
        <v>131.859375</v>
      </c>
      <c r="BI3522">
        <f>VLOOKUP(BD3522,工作表1!$K$3:$L$1000,2,FALSE)</f>
        <v>3.375</v>
      </c>
      <c r="BJ3522" t="str">
        <f>VLOOKUP(BD3522,工作表1!$K$3:$M$1000,3,FALSE)</f>
        <v>2019/11/15</v>
      </c>
      <c r="BK3522">
        <f t="shared" si="1797"/>
        <v>0.14399999999999999</v>
      </c>
      <c r="BL3522">
        <f t="shared" si="1798"/>
        <v>3.2309999999999999</v>
      </c>
      <c r="BM3522" s="43">
        <f t="shared" si="1815"/>
        <v>41228</v>
      </c>
      <c r="BN3522" s="43">
        <f t="shared" si="1799"/>
        <v>41362</v>
      </c>
      <c r="BO3522" s="45">
        <f t="shared" si="1816"/>
        <v>0.82540760869565222</v>
      </c>
      <c r="BP3522" s="45">
        <f t="shared" si="1817"/>
        <v>2.9336267867778441</v>
      </c>
      <c r="BQ3522" s="47">
        <f t="shared" si="1818"/>
        <v>115.71387411340717</v>
      </c>
      <c r="BR3522" s="47">
        <f t="shared" si="1819"/>
        <v>131.30840211750385</v>
      </c>
    </row>
    <row r="3523" spans="6:70" x14ac:dyDescent="0.25">
      <c r="F3523" s="2">
        <v>41250</v>
      </c>
      <c r="G3523">
        <v>0.14369999999999999</v>
      </c>
      <c r="H3523" s="43">
        <v>41304</v>
      </c>
      <c r="I3523">
        <v>1.3625</v>
      </c>
      <c r="L3523" s="2">
        <v>41131</v>
      </c>
      <c r="M3523" t="str">
        <v>912828KQ</v>
      </c>
      <c r="N3523">
        <v>-3.2899999999999999E-2</v>
      </c>
      <c r="O3523">
        <v>0.14202000000000001</v>
      </c>
      <c r="P3523">
        <v>0.84709999999999996</v>
      </c>
      <c r="Q3523">
        <v>133.734375</v>
      </c>
      <c r="R3523">
        <f>VLOOKUP(M3523,工作表1!$A$3:$B$1000,2,FALSE)</f>
        <v>3.125</v>
      </c>
      <c r="S3523" t="str">
        <f>VLOOKUP(M3523,工作表1!$A$3:$C$1000,3,FALSE)</f>
        <v>2019/5/15</v>
      </c>
      <c r="T3523">
        <f t="shared" si="1789"/>
        <v>0.14399999999999999</v>
      </c>
      <c r="U3523">
        <f t="shared" si="1788"/>
        <v>2.9809999999999999</v>
      </c>
      <c r="V3523" s="43">
        <f t="shared" si="1800"/>
        <v>41228</v>
      </c>
      <c r="W3523" s="43">
        <f t="shared" si="1790"/>
        <v>41180</v>
      </c>
      <c r="X3523" s="45">
        <f t="shared" si="1801"/>
        <v>0.76426630434782605</v>
      </c>
      <c r="Y3523" s="45">
        <f t="shared" si="1802"/>
        <v>1.1581019207861822</v>
      </c>
      <c r="Z3523" s="47">
        <f t="shared" si="1803"/>
        <v>113.65765495496994</v>
      </c>
      <c r="AA3523" s="47">
        <f t="shared" si="1804"/>
        <v>133.52098896174064</v>
      </c>
      <c r="AB3523" s="45">
        <f t="shared" si="1805"/>
        <v>1.1157999999999999</v>
      </c>
      <c r="AC3523" s="2" t="str">
        <f t="shared" si="1791"/>
        <v>TY1</v>
      </c>
      <c r="AD3523">
        <f t="shared" si="1792"/>
        <v>133.734375</v>
      </c>
      <c r="AE3523">
        <f t="shared" si="1793"/>
        <v>132.703125</v>
      </c>
      <c r="AF3523" s="49">
        <f t="shared" si="1820"/>
        <v>1.03125</v>
      </c>
      <c r="AG3523" s="3">
        <f t="shared" si="1806"/>
        <v>133.52098896174064</v>
      </c>
      <c r="AH3523">
        <f t="shared" si="1807"/>
        <v>132.30418778599105</v>
      </c>
      <c r="AI3523" s="51">
        <f t="shared" si="1808"/>
        <v>1.2168011757495947</v>
      </c>
      <c r="AJ3523" s="52">
        <f t="shared" si="1809"/>
        <v>0.18555117574959468</v>
      </c>
      <c r="AK3523" s="2">
        <v>41131</v>
      </c>
      <c r="AL3523" t="str">
        <v>912828LJ</v>
      </c>
      <c r="AM3523">
        <v>1.4792000000000001</v>
      </c>
      <c r="AN3523">
        <v>0.12364</v>
      </c>
      <c r="AO3523">
        <v>0.87370000000000003</v>
      </c>
      <c r="AP3523">
        <v>132.703125</v>
      </c>
      <c r="AQ3523">
        <f>VLOOKUP(AL3523,工作表1!$F$3:$G$1000,2,FALSE)</f>
        <v>3.625</v>
      </c>
      <c r="AR3523" t="str">
        <f>VLOOKUP(AL3523,工作表1!$F$3:$H$1000,3,FALSE)</f>
        <v>2019/8/15</v>
      </c>
      <c r="AS3523">
        <f t="shared" si="1794"/>
        <v>0.14399999999999999</v>
      </c>
      <c r="AT3523">
        <f t="shared" si="1795"/>
        <v>3.4809999999999999</v>
      </c>
      <c r="AU3523" s="43">
        <f t="shared" si="1810"/>
        <v>41136</v>
      </c>
      <c r="AV3523" s="43">
        <f t="shared" si="1796"/>
        <v>41274</v>
      </c>
      <c r="AW3523" s="45">
        <f t="shared" si="1811"/>
        <v>1.7925824175824177</v>
      </c>
      <c r="AX3523" s="45">
        <f t="shared" si="1812"/>
        <v>3.182993376486527</v>
      </c>
      <c r="AY3523" s="47">
        <f t="shared" si="1813"/>
        <v>117.27424558094916</v>
      </c>
      <c r="AZ3523" s="47">
        <f t="shared" si="1814"/>
        <v>132.30418778599105</v>
      </c>
      <c r="BA3523" s="43"/>
      <c r="BC3523" s="2">
        <v>41130</v>
      </c>
      <c r="BD3523" t="str">
        <v>912828LY</v>
      </c>
      <c r="BE3523">
        <v>9.5189000000000004</v>
      </c>
      <c r="BF3523">
        <v>-0.19384999999999999</v>
      </c>
      <c r="BG3523">
        <v>0.86040000000000005</v>
      </c>
      <c r="BH3523">
        <v>131.5625</v>
      </c>
      <c r="BI3523">
        <f>VLOOKUP(BD3523,工作表1!$K$3:$L$1000,2,FALSE)</f>
        <v>3.375</v>
      </c>
      <c r="BJ3523" t="str">
        <f>VLOOKUP(BD3523,工作表1!$K$3:$M$1000,3,FALSE)</f>
        <v>2019/11/15</v>
      </c>
      <c r="BK3523">
        <f t="shared" si="1797"/>
        <v>0.14499999999999999</v>
      </c>
      <c r="BL3523">
        <f t="shared" si="1798"/>
        <v>3.23</v>
      </c>
      <c r="BM3523" s="43">
        <f t="shared" si="1815"/>
        <v>41228</v>
      </c>
      <c r="BN3523" s="43">
        <f t="shared" si="1799"/>
        <v>41362</v>
      </c>
      <c r="BO3523" s="45">
        <f t="shared" si="1816"/>
        <v>0.79789402173913038</v>
      </c>
      <c r="BP3523" s="45">
        <f t="shared" si="1817"/>
        <v>2.9338529258487194</v>
      </c>
      <c r="BQ3523" s="47">
        <f t="shared" si="1818"/>
        <v>115.47821859834619</v>
      </c>
      <c r="BR3523" s="47">
        <f t="shared" si="1819"/>
        <v>130.99341433016082</v>
      </c>
    </row>
    <row r="3524" spans="6:70" x14ac:dyDescent="0.25">
      <c r="F3524" s="2">
        <v>41249</v>
      </c>
      <c r="G3524">
        <v>0.14499999999999999</v>
      </c>
      <c r="H3524" s="43">
        <v>41303</v>
      </c>
      <c r="I3524">
        <v>1.3792</v>
      </c>
      <c r="L3524" s="2">
        <v>41130</v>
      </c>
      <c r="M3524" t="str">
        <v>912828KQ</v>
      </c>
      <c r="N3524">
        <v>0.3604</v>
      </c>
      <c r="O3524">
        <v>7.1529999999999996E-2</v>
      </c>
      <c r="P3524">
        <v>0.84709999999999996</v>
      </c>
      <c r="Q3524">
        <v>133.453125</v>
      </c>
      <c r="R3524">
        <f>VLOOKUP(M3524,工作表1!$A$3:$B$1000,2,FALSE)</f>
        <v>3.125</v>
      </c>
      <c r="S3524" t="str">
        <f>VLOOKUP(M3524,工作表1!$A$3:$C$1000,3,FALSE)</f>
        <v>2019/5/15</v>
      </c>
      <c r="T3524">
        <f t="shared" si="1789"/>
        <v>0.14499999999999999</v>
      </c>
      <c r="U3524">
        <f t="shared" ref="U3524:U3587" si="1821">R3524-T3524</f>
        <v>2.98</v>
      </c>
      <c r="V3524" s="43">
        <f t="shared" si="1800"/>
        <v>41228</v>
      </c>
      <c r="W3524" s="43">
        <f t="shared" si="1790"/>
        <v>41180</v>
      </c>
      <c r="X3524" s="45">
        <f t="shared" si="1801"/>
        <v>0.73879076086956519</v>
      </c>
      <c r="Y3524" s="45">
        <f t="shared" si="1802"/>
        <v>1.1583113088147707</v>
      </c>
      <c r="Z3524" s="47">
        <f t="shared" si="1803"/>
        <v>113.45609089227528</v>
      </c>
      <c r="AA3524" s="47">
        <f t="shared" si="1804"/>
        <v>133.24070375879037</v>
      </c>
      <c r="AB3524" s="45">
        <f t="shared" si="1805"/>
        <v>1.1391</v>
      </c>
      <c r="AC3524" s="2" t="str">
        <f t="shared" si="1791"/>
        <v>TY1</v>
      </c>
      <c r="AD3524">
        <f t="shared" si="1792"/>
        <v>133.453125</v>
      </c>
      <c r="AE3524">
        <f t="shared" si="1793"/>
        <v>132.40625</v>
      </c>
      <c r="AF3524" s="49">
        <f t="shared" si="1820"/>
        <v>1.046875</v>
      </c>
      <c r="AG3524" s="3">
        <f t="shared" si="1806"/>
        <v>133.24070375879037</v>
      </c>
      <c r="AH3524">
        <f t="shared" si="1807"/>
        <v>131.99589803196145</v>
      </c>
      <c r="AI3524" s="51">
        <f t="shared" si="1808"/>
        <v>1.244805726828929</v>
      </c>
      <c r="AJ3524" s="52">
        <f t="shared" si="1809"/>
        <v>0.19793072682892898</v>
      </c>
      <c r="AK3524" s="2">
        <v>41130</v>
      </c>
      <c r="AL3524" t="str">
        <v>912828LJ</v>
      </c>
      <c r="AM3524">
        <v>1.1639999999999999</v>
      </c>
      <c r="AN3524">
        <v>0.13175999999999999</v>
      </c>
      <c r="AO3524">
        <v>0.87370000000000003</v>
      </c>
      <c r="AP3524">
        <v>132.40625</v>
      </c>
      <c r="AQ3524">
        <f>VLOOKUP(AL3524,工作表1!$F$3:$G$1000,2,FALSE)</f>
        <v>3.625</v>
      </c>
      <c r="AR3524" t="str">
        <f>VLOOKUP(AL3524,工作表1!$F$3:$H$1000,3,FALSE)</f>
        <v>2019/8/15</v>
      </c>
      <c r="AS3524">
        <f t="shared" si="1794"/>
        <v>0.14499999999999999</v>
      </c>
      <c r="AT3524">
        <f t="shared" si="1795"/>
        <v>3.48</v>
      </c>
      <c r="AU3524" s="43">
        <f t="shared" si="1810"/>
        <v>41136</v>
      </c>
      <c r="AV3524" s="43">
        <f t="shared" si="1796"/>
        <v>41274</v>
      </c>
      <c r="AW3524" s="45">
        <f t="shared" si="1811"/>
        <v>1.762706043956044</v>
      </c>
      <c r="AX3524" s="45">
        <f t="shared" si="1812"/>
        <v>3.1829115234080989</v>
      </c>
      <c r="AY3524" s="47">
        <f t="shared" si="1813"/>
        <v>117.04049724446688</v>
      </c>
      <c r="AZ3524" s="47">
        <f t="shared" si="1814"/>
        <v>131.99589803196145</v>
      </c>
      <c r="BA3524" s="43"/>
      <c r="BC3524" s="2">
        <v>41129</v>
      </c>
      <c r="BD3524" t="str">
        <v>912828LY</v>
      </c>
      <c r="BE3524">
        <v>9.6515000000000004</v>
      </c>
      <c r="BF3524">
        <v>-0.20755000000000001</v>
      </c>
      <c r="BG3524">
        <v>0.86040000000000005</v>
      </c>
      <c r="BH3524">
        <v>131.59375</v>
      </c>
      <c r="BI3524">
        <f>VLOOKUP(BD3524,工作表1!$K$3:$L$1000,2,FALSE)</f>
        <v>3.375</v>
      </c>
      <c r="BJ3524" t="str">
        <f>VLOOKUP(BD3524,工作表1!$K$3:$M$1000,3,FALSE)</f>
        <v>2019/11/15</v>
      </c>
      <c r="BK3524">
        <f t="shared" si="1797"/>
        <v>0.14599999999999999</v>
      </c>
      <c r="BL3524">
        <f t="shared" si="1798"/>
        <v>3.2290000000000001</v>
      </c>
      <c r="BM3524" s="43">
        <f t="shared" si="1815"/>
        <v>41228</v>
      </c>
      <c r="BN3524" s="43">
        <f t="shared" si="1799"/>
        <v>41362</v>
      </c>
      <c r="BO3524" s="45">
        <f t="shared" si="1816"/>
        <v>0.78872282608695654</v>
      </c>
      <c r="BP3524" s="45">
        <f t="shared" si="1817"/>
        <v>2.9339283055390113</v>
      </c>
      <c r="BQ3524" s="47">
        <f t="shared" si="1818"/>
        <v>115.52538443370356</v>
      </c>
      <c r="BR3524" s="47">
        <f t="shared" si="1819"/>
        <v>131.03503742364572</v>
      </c>
    </row>
    <row r="3525" spans="6:70" x14ac:dyDescent="0.25">
      <c r="F3525" s="2">
        <v>41248</v>
      </c>
      <c r="G3525">
        <v>0.14849999999999999</v>
      </c>
      <c r="H3525" s="43">
        <v>41302</v>
      </c>
      <c r="I3525">
        <v>1.3528</v>
      </c>
      <c r="L3525" s="2">
        <v>41129</v>
      </c>
      <c r="M3525" t="str">
        <v>912828KQ</v>
      </c>
      <c r="N3525">
        <v>0.23960000000000001</v>
      </c>
      <c r="O3525">
        <v>9.35E-2</v>
      </c>
      <c r="P3525">
        <v>0.84709999999999996</v>
      </c>
      <c r="Q3525">
        <v>133.484375</v>
      </c>
      <c r="R3525">
        <f>VLOOKUP(M3525,工作表1!$A$3:$B$1000,2,FALSE)</f>
        <v>3.125</v>
      </c>
      <c r="S3525" t="str">
        <f>VLOOKUP(M3525,工作表1!$A$3:$C$1000,3,FALSE)</f>
        <v>2019/5/15</v>
      </c>
      <c r="T3525">
        <f t="shared" ref="T3525:T3588" si="1822">INDEX($G:$G,MATCH(L3525,$F:$F,0))</f>
        <v>0.14599999999999999</v>
      </c>
      <c r="U3525">
        <f t="shared" si="1821"/>
        <v>2.9790000000000001</v>
      </c>
      <c r="V3525" s="43">
        <f t="shared" si="1800"/>
        <v>41228</v>
      </c>
      <c r="W3525" s="43">
        <f t="shared" ref="W3525:W3588" si="1823">IF(WEEKDAY(DATE(YEAR(L3525),(INT(MONTH(L3525)/3)+1)*3+1,1)-1,2)=7,DATE(YEAR(L3525),(INT(MONTH(L3525)/3)+1)*3+1,1)-1-2,IF(WEEKDAY(DATE(YEAR(L3525),(INT(MONTH(L3525)/3)+1)*3+1,1)-1,2)=6,DATE(YEAR(L3525),(INT(MONTH(L3525)/3)+1)*3+1,1)-1-1,DATE(YEAR(L3525),(INT(MONTH(L3525)/3)+1)*3+1,1)-1))</f>
        <v>41180</v>
      </c>
      <c r="X3525" s="45">
        <f t="shared" si="1801"/>
        <v>0.73029891304347827</v>
      </c>
      <c r="Y3525" s="45">
        <f t="shared" si="1802"/>
        <v>1.1583811048243002</v>
      </c>
      <c r="Z3525" s="47">
        <f t="shared" si="1803"/>
        <v>113.48727053698454</v>
      </c>
      <c r="AA3525" s="47">
        <f t="shared" si="1804"/>
        <v>133.26351188466774</v>
      </c>
      <c r="AB3525" s="45">
        <f t="shared" si="1805"/>
        <v>1.1367</v>
      </c>
      <c r="AC3525" s="2" t="str">
        <f t="shared" ref="AC3525:AC3588" si="1824">IF(MOD(MONTH(L3525),3)=0,"TY2","TY1")</f>
        <v>TY1</v>
      </c>
      <c r="AD3525">
        <f t="shared" ref="AD3525:AD3588" si="1825">IF(AC3525="TY1",Q3525,AP3525)</f>
        <v>133.484375</v>
      </c>
      <c r="AE3525">
        <f t="shared" ref="AE3525:AE3588" si="1826">IF(AC3525="TY1",AP3525,BH3525)</f>
        <v>132.4375</v>
      </c>
      <c r="AF3525" s="49">
        <f t="shared" si="1820"/>
        <v>1.046875</v>
      </c>
      <c r="AG3525" s="3">
        <f t="shared" si="1806"/>
        <v>133.26351188466774</v>
      </c>
      <c r="AH3525">
        <f t="shared" si="1807"/>
        <v>131.98137044509417</v>
      </c>
      <c r="AI3525" s="51">
        <f t="shared" si="1808"/>
        <v>1.2821414395735644</v>
      </c>
      <c r="AJ3525" s="52">
        <f t="shared" si="1809"/>
        <v>0.23526643957356441</v>
      </c>
      <c r="AK3525" s="2">
        <v>41129</v>
      </c>
      <c r="AL3525" t="str">
        <v>912828LJ</v>
      </c>
      <c r="AM3525">
        <v>-0.15629999999999999</v>
      </c>
      <c r="AN3525">
        <v>0.21043000000000001</v>
      </c>
      <c r="AO3525">
        <v>0.87370000000000003</v>
      </c>
      <c r="AP3525">
        <v>132.4375</v>
      </c>
      <c r="AQ3525">
        <f>VLOOKUP(AL3525,工作表1!$F$3:$G$1000,2,FALSE)</f>
        <v>3.625</v>
      </c>
      <c r="AR3525" t="str">
        <f>VLOOKUP(AL3525,工作表1!$F$3:$H$1000,3,FALSE)</f>
        <v>2019/8/15</v>
      </c>
      <c r="AS3525">
        <f t="shared" ref="AS3525:AS3588" si="1827">INDEX($G:$G,MATCH(AK3525,$F:$F,0))</f>
        <v>0.14599999999999999</v>
      </c>
      <c r="AT3525">
        <f t="shared" ref="AT3525:AT3588" si="1828">AQ3525-AS3525</f>
        <v>3.4790000000000001</v>
      </c>
      <c r="AU3525" s="43">
        <f t="shared" si="1810"/>
        <v>41136</v>
      </c>
      <c r="AV3525" s="43">
        <f t="shared" ref="AV3525:AV3588" si="1829">IF(WEEKDAY(DATE(YEAR(AK3525),(INT(MONTH(AK3525)/3)+1)*3+4,1)-1,2)=7,DATE(YEAR(AK3525),(INT(MONTH(AK3525)/3)+1)*3+4,1)-1-2,IF(WEEKDAY(DATE(YEAR(AK3525),(INT(MONTH(AK3525)/3)+1)*3+4,1)-1,2)=6,DATE(YEAR(AK3525),(INT(MONTH(AK3525)/3)+1)*3+4,1)-1-1,DATE(YEAR(AK3525),(INT(MONTH(AK3525)/3)+1)*3+4,1)-1))</f>
        <v>41274</v>
      </c>
      <c r="AW3525" s="45">
        <f t="shared" si="1811"/>
        <v>1.7527472527472527</v>
      </c>
      <c r="AX3525" s="45">
        <f t="shared" si="1812"/>
        <v>3.1828842390486223</v>
      </c>
      <c r="AY3525" s="47">
        <f t="shared" si="1813"/>
        <v>117.03940226198836</v>
      </c>
      <c r="AZ3525" s="47">
        <f t="shared" si="1814"/>
        <v>131.98137044509417</v>
      </c>
      <c r="BA3525" s="43"/>
      <c r="BC3525" s="2">
        <v>41128</v>
      </c>
      <c r="BD3525" t="str">
        <v>912828LY</v>
      </c>
      <c r="BE3525">
        <v>10.231199999999999</v>
      </c>
      <c r="BF3525">
        <v>-0.22983999999999999</v>
      </c>
      <c r="BG3525">
        <v>0.86040000000000005</v>
      </c>
      <c r="BH3525">
        <v>131.671875</v>
      </c>
      <c r="BI3525">
        <f>VLOOKUP(BD3525,工作表1!$K$3:$L$1000,2,FALSE)</f>
        <v>3.375</v>
      </c>
      <c r="BJ3525" t="str">
        <f>VLOOKUP(BD3525,工作表1!$K$3:$M$1000,3,FALSE)</f>
        <v>2019/11/15</v>
      </c>
      <c r="BK3525">
        <f t="shared" ref="BK3525:BK3588" si="1830">INDEX($G:$G,MATCH(BC3525,$F:$F,0))</f>
        <v>0.14149999999999999</v>
      </c>
      <c r="BL3525">
        <f t="shared" ref="BL3525:BL3588" si="1831">BI3525-BK3525</f>
        <v>3.2334999999999998</v>
      </c>
      <c r="BM3525" s="43">
        <f t="shared" si="1815"/>
        <v>41228</v>
      </c>
      <c r="BN3525" s="43">
        <f t="shared" ref="BN3525:BN3588" si="1832">IF(WEEKDAY(DATE(YEAR(BC3525),(INT(MONTH(BC3525)/3)+1)*3+7,1)-1,2)=7,DATE(YEAR(BC3525),(INT(MONTH(BC3525)/3)+1)*3+7,1)-1-2,IF(WEEKDAY(DATE(YEAR(BC3525),(INT(MONTH(BC3525)/3)+1)*3+7,1)-1,2)=6,DATE(YEAR(BC3525),(INT(MONTH(BC3525)/3)+1)*3+7,1)-1-1,DATE(YEAR(BC3525),(INT(MONTH(BC3525)/3)+1)*3+7,1)-1))</f>
        <v>41362</v>
      </c>
      <c r="BO3525" s="45">
        <f t="shared" si="1816"/>
        <v>0.77955163043478259</v>
      </c>
      <c r="BP3525" s="45">
        <f t="shared" si="1817"/>
        <v>2.9340036852293032</v>
      </c>
      <c r="BQ3525" s="47">
        <f t="shared" si="1818"/>
        <v>115.61957208339679</v>
      </c>
      <c r="BR3525" s="47">
        <f t="shared" si="1819"/>
        <v>131.12718079568614</v>
      </c>
    </row>
    <row r="3526" spans="6:70" x14ac:dyDescent="0.25">
      <c r="F3526" s="2">
        <v>41247</v>
      </c>
      <c r="G3526">
        <v>0.14299999999999999</v>
      </c>
      <c r="H3526" s="43">
        <v>41299</v>
      </c>
      <c r="I3526">
        <v>1.3431</v>
      </c>
      <c r="L3526" s="2">
        <v>41128</v>
      </c>
      <c r="M3526" t="str">
        <v>912828KQ</v>
      </c>
      <c r="N3526">
        <v>-2.6599999999999999E-2</v>
      </c>
      <c r="O3526">
        <v>0.15203</v>
      </c>
      <c r="P3526">
        <v>0.84709999999999996</v>
      </c>
      <c r="Q3526">
        <v>133.578125</v>
      </c>
      <c r="R3526">
        <f>VLOOKUP(M3526,工作表1!$A$3:$B$1000,2,FALSE)</f>
        <v>3.125</v>
      </c>
      <c r="S3526" t="str">
        <f>VLOOKUP(M3526,工作表1!$A$3:$C$1000,3,FALSE)</f>
        <v>2019/5/15</v>
      </c>
      <c r="T3526">
        <f t="shared" si="1822"/>
        <v>0.14149999999999999</v>
      </c>
      <c r="U3526">
        <f t="shared" si="1821"/>
        <v>2.9834999999999998</v>
      </c>
      <c r="V3526" s="43">
        <f t="shared" ref="V3526:V3589" si="1833">COUPNCD(L3525,S3526,2,0)</f>
        <v>41228</v>
      </c>
      <c r="W3526" s="43">
        <f t="shared" si="1823"/>
        <v>41180</v>
      </c>
      <c r="X3526" s="45">
        <f t="shared" ref="X3526:X3589" si="1834">COUPDAYBS(L3525,S3526,2,1)/COUPDAYS(L3525,S3526,2,1)*R3526/2</f>
        <v>0.72180706521739135</v>
      </c>
      <c r="Y3526" s="45">
        <f t="shared" ref="Y3526:Y3589" si="1835">(W3526-L3525)/365*R3526+X3526</f>
        <v>1.1584509008338297</v>
      </c>
      <c r="Z3526" s="47">
        <f t="shared" ref="Z3526:Z3589" si="1836">(Q3526*P3526+Y3526)/(1+(O3526/100)*(W3526-L3527)/360)-X3526</f>
        <v>113.56509360678351</v>
      </c>
      <c r="AA3526" s="47">
        <f t="shared" ref="AA3526:AA3589" si="1837">(Z3526-$AB$5*(W3526-L3525)/365+T3526*(W3526-L3525)/360)/P3526</f>
        <v>133.34046924201553</v>
      </c>
      <c r="AB3526" s="45">
        <f t="shared" ref="AB3526:AB3589" si="1838">INDEX(I:I,MATCH(L3526,H:H,0))</f>
        <v>1.1176999999999999</v>
      </c>
      <c r="AC3526" s="2" t="str">
        <f t="shared" si="1824"/>
        <v>TY1</v>
      </c>
      <c r="AD3526">
        <f t="shared" si="1825"/>
        <v>133.578125</v>
      </c>
      <c r="AE3526">
        <f t="shared" si="1826"/>
        <v>132.515625</v>
      </c>
      <c r="AF3526" s="49">
        <f t="shared" si="1820"/>
        <v>1.0625</v>
      </c>
      <c r="AG3526" s="3">
        <f t="shared" ref="AG3526:AG3589" si="1839">IF(AC3526="TY1",AA3526,AZ3526)</f>
        <v>133.34046924201553</v>
      </c>
      <c r="AH3526">
        <f t="shared" ref="AH3526:AH3589" si="1840">IF(AC3526="TY1",AZ3526,BR3526)</f>
        <v>132.09177262399535</v>
      </c>
      <c r="AI3526" s="51">
        <f t="shared" ref="AI3526:AI3589" si="1841">AG3526-AH3526</f>
        <v>1.2486966180201762</v>
      </c>
      <c r="AJ3526" s="52">
        <f t="shared" ref="AJ3526:AJ3589" si="1842">AI3526-AF3526</f>
        <v>0.18619661802017617</v>
      </c>
      <c r="AK3526" s="2">
        <v>41128</v>
      </c>
      <c r="AL3526" t="str">
        <v>912828LJ</v>
      </c>
      <c r="AM3526">
        <v>0.86450000000000005</v>
      </c>
      <c r="AN3526">
        <v>0.14274999999999999</v>
      </c>
      <c r="AO3526">
        <v>0.87370000000000003</v>
      </c>
      <c r="AP3526">
        <v>132.515625</v>
      </c>
      <c r="AQ3526">
        <f>VLOOKUP(AL3526,工作表1!$F$3:$G$1000,2,FALSE)</f>
        <v>3.625</v>
      </c>
      <c r="AR3526" t="str">
        <f>VLOOKUP(AL3526,工作表1!$F$3:$H$1000,3,FALSE)</f>
        <v>2019/8/15</v>
      </c>
      <c r="AS3526">
        <f t="shared" si="1827"/>
        <v>0.14149999999999999</v>
      </c>
      <c r="AT3526">
        <f t="shared" si="1828"/>
        <v>3.4834999999999998</v>
      </c>
      <c r="AU3526" s="43">
        <f t="shared" ref="AU3526:AU3589" si="1843">COUPNCD(AK3525,AR3526,2,0)</f>
        <v>41136</v>
      </c>
      <c r="AV3526" s="43">
        <f t="shared" si="1829"/>
        <v>41274</v>
      </c>
      <c r="AW3526" s="45">
        <f t="shared" ref="AW3526:AW3589" si="1844">COUPDAYBS(AK3525,AR3526,2,1)/COUPDAYS(AK3525,AR3526,2,1)*AQ3526/2</f>
        <v>1.7427884615384617</v>
      </c>
      <c r="AX3526" s="45">
        <f t="shared" ref="AX3526:AX3589" si="1845">(AV3526-AK3525)/365*AQ3526+AW3526</f>
        <v>3.1828569546891465</v>
      </c>
      <c r="AY3526" s="47">
        <f t="shared" ref="AY3526:AY3589" si="1846">(AP3526*AO3526+AX3526)/(1+(AN3526/100)*(AV3526-AK3527)/360)-AW3526</f>
        <v>117.149668138084</v>
      </c>
      <c r="AZ3526" s="47">
        <f t="shared" ref="AZ3526:AZ3589" si="1847">(AY3526-$AB$5*(AV3526-AK3525)/365+AS3526*(AV3526-AK3525)/360)/AO3526</f>
        <v>132.09177262399535</v>
      </c>
      <c r="BA3526" s="43"/>
      <c r="BC3526" s="2">
        <v>41127</v>
      </c>
      <c r="BD3526" t="str">
        <v>912828LY</v>
      </c>
      <c r="BE3526">
        <v>11.0626</v>
      </c>
      <c r="BF3526">
        <v>-0.26067000000000001</v>
      </c>
      <c r="BG3526">
        <v>0.86040000000000005</v>
      </c>
      <c r="BH3526">
        <v>132.25</v>
      </c>
      <c r="BI3526">
        <f>VLOOKUP(BD3526,工作表1!$K$3:$L$1000,2,FALSE)</f>
        <v>3.375</v>
      </c>
      <c r="BJ3526" t="str">
        <f>VLOOKUP(BD3526,工作表1!$K$3:$M$1000,3,FALSE)</f>
        <v>2019/11/15</v>
      </c>
      <c r="BK3526">
        <f t="shared" si="1830"/>
        <v>0.14249999999999999</v>
      </c>
      <c r="BL3526">
        <f t="shared" si="1831"/>
        <v>3.2324999999999999</v>
      </c>
      <c r="BM3526" s="43">
        <f t="shared" ref="BM3526:BM3589" si="1848">COUPNCD(BC3525,BJ3526,2,0)</f>
        <v>41228</v>
      </c>
      <c r="BN3526" s="43">
        <f t="shared" si="1832"/>
        <v>41362</v>
      </c>
      <c r="BO3526" s="45">
        <f t="shared" ref="BO3526:BO3589" si="1849">COUPDAYBS(BC3525,BJ3526,2,1)/COUPDAYS(BC3525,BJ3526,2,1)*BI3526/2</f>
        <v>0.77038043478260865</v>
      </c>
      <c r="BP3526" s="45">
        <f t="shared" ref="BP3526:BP3589" si="1850">(BN3526-BC3525)/365*BI3526+BO3526</f>
        <v>2.9340790649195947</v>
      </c>
      <c r="BQ3526" s="47">
        <f t="shared" ref="BQ3526:BQ3589" si="1851">(BH3526*BG3526+BP3526)/(1+(BF3526/100)*(BN3526-BC3527)/360)-BO3526</f>
        <v>116.15309499894899</v>
      </c>
      <c r="BR3526" s="47">
        <f t="shared" ref="BR3526:BR3589" si="1852">(BQ3526-$AB$5*(BN3526-BC3525)/365+BK3526*(BN3526-BC3525)/360)/BG3526</f>
        <v>131.73406761944548</v>
      </c>
    </row>
    <row r="3527" spans="6:70" x14ac:dyDescent="0.25">
      <c r="F3527" s="2">
        <v>41246</v>
      </c>
      <c r="G3527">
        <v>0.14749999999999999</v>
      </c>
      <c r="H3527" s="43">
        <v>41298</v>
      </c>
      <c r="I3527">
        <v>1.2477</v>
      </c>
      <c r="L3527" s="2">
        <v>41127</v>
      </c>
      <c r="M3527" t="str">
        <v>912828KQ</v>
      </c>
      <c r="N3527">
        <v>0.84550000000000003</v>
      </c>
      <c r="O3527">
        <v>-7.5300000000000002E-3</v>
      </c>
      <c r="P3527">
        <v>0.84709999999999996</v>
      </c>
      <c r="Q3527">
        <v>134.109375</v>
      </c>
      <c r="R3527">
        <f>VLOOKUP(M3527,工作表1!$A$3:$B$1000,2,FALSE)</f>
        <v>3.125</v>
      </c>
      <c r="S3527" t="str">
        <f>VLOOKUP(M3527,工作表1!$A$3:$C$1000,3,FALSE)</f>
        <v>2019/5/15</v>
      </c>
      <c r="T3527">
        <f t="shared" si="1822"/>
        <v>0.14249999999999999</v>
      </c>
      <c r="U3527">
        <f t="shared" si="1821"/>
        <v>2.9824999999999999</v>
      </c>
      <c r="V3527" s="43">
        <f t="shared" si="1833"/>
        <v>41228</v>
      </c>
      <c r="W3527" s="43">
        <f t="shared" si="1823"/>
        <v>41180</v>
      </c>
      <c r="X3527" s="45">
        <f t="shared" si="1834"/>
        <v>0.71331521739130432</v>
      </c>
      <c r="Y3527" s="45">
        <f t="shared" si="1835"/>
        <v>1.1585206968433592</v>
      </c>
      <c r="Z3527" s="47">
        <f t="shared" si="1836"/>
        <v>114.05060130996098</v>
      </c>
      <c r="AA3527" s="47">
        <f t="shared" si="1837"/>
        <v>133.89960589085544</v>
      </c>
      <c r="AB3527" s="45">
        <f t="shared" si="1838"/>
        <v>1.0566</v>
      </c>
      <c r="AC3527" s="2" t="str">
        <f t="shared" si="1824"/>
        <v>TY1</v>
      </c>
      <c r="AD3527">
        <f t="shared" si="1825"/>
        <v>134.109375</v>
      </c>
      <c r="AE3527">
        <f t="shared" si="1826"/>
        <v>133.09375</v>
      </c>
      <c r="AF3527" s="49">
        <f t="shared" si="1820"/>
        <v>1.015625</v>
      </c>
      <c r="AG3527" s="3">
        <f t="shared" si="1839"/>
        <v>133.89960589085544</v>
      </c>
      <c r="AH3527">
        <f t="shared" si="1840"/>
        <v>132.66760057731528</v>
      </c>
      <c r="AI3527" s="51">
        <f t="shared" si="1841"/>
        <v>1.2320053135401565</v>
      </c>
      <c r="AJ3527" s="52">
        <f t="shared" si="1842"/>
        <v>0.21638031354015652</v>
      </c>
      <c r="AK3527" s="2">
        <v>41127</v>
      </c>
      <c r="AL3527" t="str">
        <v>912828LJ</v>
      </c>
      <c r="AM3527">
        <v>0.91659999999999997</v>
      </c>
      <c r="AN3527">
        <v>0.13997999999999999</v>
      </c>
      <c r="AO3527">
        <v>0.87370000000000003</v>
      </c>
      <c r="AP3527">
        <v>133.09375</v>
      </c>
      <c r="AQ3527">
        <f>VLOOKUP(AL3527,工作表1!$F$3:$G$1000,2,FALSE)</f>
        <v>3.625</v>
      </c>
      <c r="AR3527" t="str">
        <f>VLOOKUP(AL3527,工作表1!$F$3:$H$1000,3,FALSE)</f>
        <v>2019/8/15</v>
      </c>
      <c r="AS3527">
        <f t="shared" si="1827"/>
        <v>0.14249999999999999</v>
      </c>
      <c r="AT3527">
        <f t="shared" si="1828"/>
        <v>3.4824999999999999</v>
      </c>
      <c r="AU3527" s="43">
        <f t="shared" si="1843"/>
        <v>41136</v>
      </c>
      <c r="AV3527" s="43">
        <f t="shared" si="1829"/>
        <v>41274</v>
      </c>
      <c r="AW3527" s="45">
        <f t="shared" si="1844"/>
        <v>1.7328296703296704</v>
      </c>
      <c r="AX3527" s="45">
        <f t="shared" si="1845"/>
        <v>3.1828296703296708</v>
      </c>
      <c r="AY3527" s="47">
        <f t="shared" si="1846"/>
        <v>117.66437095773369</v>
      </c>
      <c r="AZ3527" s="47">
        <f t="shared" si="1847"/>
        <v>132.66760057731528</v>
      </c>
      <c r="BA3527" s="43"/>
      <c r="BC3527" s="2">
        <v>41124</v>
      </c>
      <c r="BD3527" t="str">
        <v>912828LY</v>
      </c>
      <c r="BE3527">
        <v>10.875</v>
      </c>
      <c r="BF3527">
        <v>-0.25161</v>
      </c>
      <c r="BG3527">
        <v>0.86040000000000005</v>
      </c>
      <c r="BH3527">
        <v>132.046875</v>
      </c>
      <c r="BI3527">
        <f>VLOOKUP(BD3527,工作表1!$K$3:$L$1000,2,FALSE)</f>
        <v>3.375</v>
      </c>
      <c r="BJ3527" t="str">
        <f>VLOOKUP(BD3527,工作表1!$K$3:$M$1000,3,FALSE)</f>
        <v>2019/11/15</v>
      </c>
      <c r="BK3527">
        <f t="shared" si="1830"/>
        <v>0.14449999999999999</v>
      </c>
      <c r="BL3527">
        <f t="shared" si="1831"/>
        <v>3.2305000000000001</v>
      </c>
      <c r="BM3527" s="43">
        <f t="shared" si="1848"/>
        <v>41228</v>
      </c>
      <c r="BN3527" s="43">
        <f t="shared" si="1832"/>
        <v>41362</v>
      </c>
      <c r="BO3527" s="45">
        <f t="shared" si="1849"/>
        <v>0.76120923913043481</v>
      </c>
      <c r="BP3527" s="45">
        <f t="shared" si="1850"/>
        <v>2.9341544446098871</v>
      </c>
      <c r="BQ3527" s="47">
        <f t="shared" si="1851"/>
        <v>115.9810840468926</v>
      </c>
      <c r="BR3527" s="47">
        <f t="shared" si="1852"/>
        <v>131.52171277156927</v>
      </c>
    </row>
    <row r="3528" spans="6:70" x14ac:dyDescent="0.25">
      <c r="F3528" s="2">
        <v>41243</v>
      </c>
      <c r="G3528">
        <v>0.14799999999999999</v>
      </c>
      <c r="H3528" s="43">
        <v>41297</v>
      </c>
      <c r="I3528">
        <v>1.224</v>
      </c>
      <c r="L3528" s="2">
        <v>41124</v>
      </c>
      <c r="M3528" t="str">
        <v>912828KQ</v>
      </c>
      <c r="N3528">
        <v>0.63800000000000001</v>
      </c>
      <c r="O3528">
        <v>4.181E-2</v>
      </c>
      <c r="P3528">
        <v>0.84709999999999996</v>
      </c>
      <c r="Q3528">
        <v>133.90625</v>
      </c>
      <c r="R3528">
        <f>VLOOKUP(M3528,工作表1!$A$3:$B$1000,2,FALSE)</f>
        <v>3.125</v>
      </c>
      <c r="S3528" t="str">
        <f>VLOOKUP(M3528,工作表1!$A$3:$C$1000,3,FALSE)</f>
        <v>2019/5/15</v>
      </c>
      <c r="T3528">
        <f t="shared" si="1822"/>
        <v>0.14449999999999999</v>
      </c>
      <c r="U3528">
        <f t="shared" si="1821"/>
        <v>2.9805000000000001</v>
      </c>
      <c r="V3528" s="43">
        <f t="shared" si="1833"/>
        <v>41228</v>
      </c>
      <c r="W3528" s="43">
        <f t="shared" si="1823"/>
        <v>41180</v>
      </c>
      <c r="X3528" s="45">
        <f t="shared" si="1834"/>
        <v>0.70482336956521741</v>
      </c>
      <c r="Y3528" s="45">
        <f t="shared" si="1835"/>
        <v>1.1585904928528885</v>
      </c>
      <c r="Z3528" s="47">
        <f t="shared" si="1836"/>
        <v>113.87816619986401</v>
      </c>
      <c r="AA3528" s="47">
        <f t="shared" si="1837"/>
        <v>133.6822226063974</v>
      </c>
      <c r="AB3528" s="45">
        <f t="shared" si="1838"/>
        <v>1.0611999999999999</v>
      </c>
      <c r="AC3528" s="2" t="str">
        <f t="shared" si="1824"/>
        <v>TY1</v>
      </c>
      <c r="AD3528">
        <f t="shared" si="1825"/>
        <v>133.90625</v>
      </c>
      <c r="AE3528">
        <f t="shared" si="1826"/>
        <v>132.890625</v>
      </c>
      <c r="AF3528" s="49">
        <f t="shared" si="1820"/>
        <v>1.015625</v>
      </c>
      <c r="AG3528" s="3">
        <f t="shared" si="1839"/>
        <v>133.6822226063974</v>
      </c>
      <c r="AH3528">
        <f t="shared" si="1840"/>
        <v>132.43921717933591</v>
      </c>
      <c r="AI3528" s="51">
        <f t="shared" si="1841"/>
        <v>1.2430054270614903</v>
      </c>
      <c r="AJ3528" s="52">
        <f t="shared" si="1842"/>
        <v>0.22738042706149031</v>
      </c>
      <c r="AK3528" s="2">
        <v>41124</v>
      </c>
      <c r="AL3528" t="str">
        <v>912828LJ</v>
      </c>
      <c r="AM3528">
        <v>0.29299999999999998</v>
      </c>
      <c r="AN3528">
        <v>0.18090999999999999</v>
      </c>
      <c r="AO3528">
        <v>0.87370000000000003</v>
      </c>
      <c r="AP3528">
        <v>132.890625</v>
      </c>
      <c r="AQ3528">
        <f>VLOOKUP(AL3528,工作表1!$F$3:$G$1000,2,FALSE)</f>
        <v>3.625</v>
      </c>
      <c r="AR3528" t="str">
        <f>VLOOKUP(AL3528,工作表1!$F$3:$H$1000,3,FALSE)</f>
        <v>2019/8/15</v>
      </c>
      <c r="AS3528">
        <f t="shared" si="1827"/>
        <v>0.14449999999999999</v>
      </c>
      <c r="AT3528">
        <f t="shared" si="1828"/>
        <v>3.4805000000000001</v>
      </c>
      <c r="AU3528" s="43">
        <f t="shared" si="1843"/>
        <v>41136</v>
      </c>
      <c r="AV3528" s="43">
        <f t="shared" si="1829"/>
        <v>41274</v>
      </c>
      <c r="AW3528" s="45">
        <f t="shared" si="1844"/>
        <v>1.7228708791208791</v>
      </c>
      <c r="AX3528" s="45">
        <f t="shared" si="1845"/>
        <v>3.1828023859701942</v>
      </c>
      <c r="AY3528" s="47">
        <f t="shared" si="1846"/>
        <v>117.47602043086432</v>
      </c>
      <c r="AZ3528" s="47">
        <f t="shared" si="1847"/>
        <v>132.43921717933591</v>
      </c>
      <c r="BA3528" s="43"/>
      <c r="BC3528" s="2">
        <v>41123</v>
      </c>
      <c r="BD3528" t="str">
        <v>912828LY</v>
      </c>
      <c r="BE3528">
        <v>12.436400000000001</v>
      </c>
      <c r="BF3528">
        <v>-0.30684</v>
      </c>
      <c r="BG3528">
        <v>0.86040000000000005</v>
      </c>
      <c r="BH3528">
        <v>132.796875</v>
      </c>
      <c r="BI3528">
        <f>VLOOKUP(BD3528,工作表1!$K$3:$L$1000,2,FALSE)</f>
        <v>3.375</v>
      </c>
      <c r="BJ3528" t="str">
        <f>VLOOKUP(BD3528,工作表1!$K$3:$M$1000,3,FALSE)</f>
        <v>2019/11/15</v>
      </c>
      <c r="BK3528">
        <f t="shared" si="1830"/>
        <v>0.13900000000000001</v>
      </c>
      <c r="BL3528">
        <f t="shared" si="1831"/>
        <v>3.2359999999999998</v>
      </c>
      <c r="BM3528" s="43">
        <f t="shared" si="1848"/>
        <v>41228</v>
      </c>
      <c r="BN3528" s="43">
        <f t="shared" si="1832"/>
        <v>41362</v>
      </c>
      <c r="BO3528" s="45">
        <f t="shared" si="1849"/>
        <v>0.73369565217391297</v>
      </c>
      <c r="BP3528" s="45">
        <f t="shared" si="1850"/>
        <v>2.9343805836807624</v>
      </c>
      <c r="BQ3528" s="47">
        <f t="shared" si="1851"/>
        <v>116.69933719349596</v>
      </c>
      <c r="BR3528" s="47">
        <f t="shared" si="1852"/>
        <v>132.3104384321031</v>
      </c>
    </row>
    <row r="3529" spans="6:70" x14ac:dyDescent="0.25">
      <c r="F3529" s="2">
        <v>41242</v>
      </c>
      <c r="G3529">
        <v>0.14749999999999999</v>
      </c>
      <c r="H3529" s="43">
        <v>41296</v>
      </c>
      <c r="I3529">
        <v>1.2404999999999999</v>
      </c>
      <c r="L3529" s="2">
        <v>41123</v>
      </c>
      <c r="M3529" t="str">
        <v>912828KQ</v>
      </c>
      <c r="N3529">
        <v>0.98419999999999996</v>
      </c>
      <c r="O3529">
        <v>4.2199999999999998E-3</v>
      </c>
      <c r="P3529">
        <v>0.84709999999999996</v>
      </c>
      <c r="Q3529">
        <v>134.625</v>
      </c>
      <c r="R3529">
        <f>VLOOKUP(M3529,工作表1!$A$3:$B$1000,2,FALSE)</f>
        <v>3.125</v>
      </c>
      <c r="S3529" t="str">
        <f>VLOOKUP(M3529,工作表1!$A$3:$C$1000,3,FALSE)</f>
        <v>2019/5/15</v>
      </c>
      <c r="T3529">
        <f t="shared" si="1822"/>
        <v>0.13900000000000001</v>
      </c>
      <c r="U3529">
        <f t="shared" si="1821"/>
        <v>2.9859999999999998</v>
      </c>
      <c r="V3529" s="43">
        <f t="shared" si="1833"/>
        <v>41228</v>
      </c>
      <c r="W3529" s="43">
        <f t="shared" si="1823"/>
        <v>41180</v>
      </c>
      <c r="X3529" s="45">
        <f t="shared" si="1834"/>
        <v>0.67934782608695654</v>
      </c>
      <c r="Y3529" s="45">
        <f t="shared" si="1835"/>
        <v>1.1587998808814772</v>
      </c>
      <c r="Z3529" s="47">
        <f t="shared" si="1836"/>
        <v>114.51950633058496</v>
      </c>
      <c r="AA3529" s="47">
        <f t="shared" si="1837"/>
        <v>134.39581851950854</v>
      </c>
      <c r="AB3529" s="45">
        <f t="shared" si="1838"/>
        <v>0.98629999999999995</v>
      </c>
      <c r="AC3529" s="2" t="str">
        <f t="shared" si="1824"/>
        <v>TY1</v>
      </c>
      <c r="AD3529">
        <f t="shared" si="1825"/>
        <v>134.625</v>
      </c>
      <c r="AE3529">
        <f t="shared" si="1826"/>
        <v>133.640625</v>
      </c>
      <c r="AF3529" s="49">
        <f t="shared" si="1820"/>
        <v>0.984375</v>
      </c>
      <c r="AG3529" s="3">
        <f t="shared" si="1839"/>
        <v>134.39581851950854</v>
      </c>
      <c r="AH3529">
        <f t="shared" si="1840"/>
        <v>133.16530893986581</v>
      </c>
      <c r="AI3529" s="51">
        <f t="shared" si="1841"/>
        <v>1.2305095796427281</v>
      </c>
      <c r="AJ3529" s="52">
        <f t="shared" si="1842"/>
        <v>0.24613457964272811</v>
      </c>
      <c r="AK3529" s="2">
        <v>41123</v>
      </c>
      <c r="AL3529" t="str">
        <v>912828LJ</v>
      </c>
      <c r="AM3529">
        <v>-5.11E-2</v>
      </c>
      <c r="AN3529">
        <v>0.20324999999999999</v>
      </c>
      <c r="AO3529">
        <v>0.87370000000000003</v>
      </c>
      <c r="AP3529">
        <v>133.640625</v>
      </c>
      <c r="AQ3529">
        <f>VLOOKUP(AL3529,工作表1!$F$3:$G$1000,2,FALSE)</f>
        <v>3.625</v>
      </c>
      <c r="AR3529" t="str">
        <f>VLOOKUP(AL3529,工作表1!$F$3:$H$1000,3,FALSE)</f>
        <v>2019/8/15</v>
      </c>
      <c r="AS3529">
        <f t="shared" si="1827"/>
        <v>0.13900000000000001</v>
      </c>
      <c r="AT3529">
        <f t="shared" si="1828"/>
        <v>3.4859999999999998</v>
      </c>
      <c r="AU3529" s="43">
        <f t="shared" si="1843"/>
        <v>41136</v>
      </c>
      <c r="AV3529" s="43">
        <f t="shared" si="1829"/>
        <v>41274</v>
      </c>
      <c r="AW3529" s="45">
        <f t="shared" si="1844"/>
        <v>1.6929945054945055</v>
      </c>
      <c r="AX3529" s="45">
        <f t="shared" si="1845"/>
        <v>3.1827205328917656</v>
      </c>
      <c r="AY3529" s="47">
        <f t="shared" si="1846"/>
        <v>118.14869594587491</v>
      </c>
      <c r="AZ3529" s="47">
        <f t="shared" si="1847"/>
        <v>133.16530893986581</v>
      </c>
      <c r="BA3529" s="43"/>
      <c r="BC3529" s="2">
        <v>41122</v>
      </c>
      <c r="BD3529" t="str">
        <v>912828LY</v>
      </c>
      <c r="BE3529">
        <v>13.2723</v>
      </c>
      <c r="BF3529">
        <v>-0.34061000000000002</v>
      </c>
      <c r="BG3529">
        <v>0.86040000000000005</v>
      </c>
      <c r="BH3529">
        <v>132.265625</v>
      </c>
      <c r="BI3529">
        <f>VLOOKUP(BD3529,工作表1!$K$3:$L$1000,2,FALSE)</f>
        <v>3.375</v>
      </c>
      <c r="BJ3529" t="str">
        <f>VLOOKUP(BD3529,工作表1!$K$3:$M$1000,3,FALSE)</f>
        <v>2019/11/15</v>
      </c>
      <c r="BK3529">
        <f t="shared" si="1830"/>
        <v>0.14599999999999999</v>
      </c>
      <c r="BL3529">
        <f t="shared" si="1831"/>
        <v>3.2290000000000001</v>
      </c>
      <c r="BM3529" s="43">
        <f t="shared" si="1848"/>
        <v>41228</v>
      </c>
      <c r="BN3529" s="43">
        <f t="shared" si="1832"/>
        <v>41362</v>
      </c>
      <c r="BO3529" s="45">
        <f t="shared" si="1849"/>
        <v>0.72452445652173914</v>
      </c>
      <c r="BP3529" s="45">
        <f t="shared" si="1850"/>
        <v>2.9344559633710543</v>
      </c>
      <c r="BQ3529" s="47">
        <f t="shared" si="1851"/>
        <v>116.27806394140059</v>
      </c>
      <c r="BR3529" s="47">
        <f t="shared" si="1852"/>
        <v>131.81225099985386</v>
      </c>
    </row>
    <row r="3530" spans="6:70" x14ac:dyDescent="0.25">
      <c r="F3530" s="2">
        <v>41241</v>
      </c>
      <c r="G3530">
        <v>0.14949999999999999</v>
      </c>
      <c r="H3530" s="43">
        <v>41295</v>
      </c>
      <c r="I3530">
        <v>1.2452000000000001</v>
      </c>
      <c r="L3530" s="2">
        <v>41122</v>
      </c>
      <c r="M3530" t="str">
        <v>912828KQ</v>
      </c>
      <c r="N3530">
        <v>0.55710000000000004</v>
      </c>
      <c r="O3530">
        <v>0.10136000000000001</v>
      </c>
      <c r="P3530">
        <v>0.84709999999999996</v>
      </c>
      <c r="Q3530">
        <v>134.15625</v>
      </c>
      <c r="R3530">
        <f>VLOOKUP(M3530,工作表1!$A$3:$B$1000,2,FALSE)</f>
        <v>3.125</v>
      </c>
      <c r="S3530" t="str">
        <f>VLOOKUP(M3530,工作表1!$A$3:$C$1000,3,FALSE)</f>
        <v>2019/5/15</v>
      </c>
      <c r="T3530">
        <f t="shared" si="1822"/>
        <v>0.14599999999999999</v>
      </c>
      <c r="U3530">
        <f t="shared" si="1821"/>
        <v>2.9790000000000001</v>
      </c>
      <c r="V3530" s="43">
        <f t="shared" si="1833"/>
        <v>41228</v>
      </c>
      <c r="W3530" s="43">
        <f t="shared" si="1823"/>
        <v>41180</v>
      </c>
      <c r="X3530" s="45">
        <f t="shared" si="1834"/>
        <v>0.67085597826086962</v>
      </c>
      <c r="Y3530" s="45">
        <f t="shared" si="1835"/>
        <v>1.1588696768910065</v>
      </c>
      <c r="Z3530" s="47">
        <f t="shared" si="1836"/>
        <v>114.11270548347467</v>
      </c>
      <c r="AA3530" s="47">
        <f t="shared" si="1837"/>
        <v>133.90271622862073</v>
      </c>
      <c r="AB3530" s="45">
        <f t="shared" si="1838"/>
        <v>1.0305</v>
      </c>
      <c r="AC3530" s="2" t="str">
        <f t="shared" si="1824"/>
        <v>TY1</v>
      </c>
      <c r="AD3530">
        <f t="shared" si="1825"/>
        <v>134.15625</v>
      </c>
      <c r="AE3530">
        <f t="shared" si="1826"/>
        <v>133.109375</v>
      </c>
      <c r="AF3530" s="49">
        <f t="shared" si="1820"/>
        <v>1.046875</v>
      </c>
      <c r="AG3530" s="3">
        <f t="shared" si="1839"/>
        <v>133.90271622862073</v>
      </c>
      <c r="AH3530">
        <f t="shared" si="1840"/>
        <v>132.70981536638234</v>
      </c>
      <c r="AI3530" s="51">
        <f t="shared" si="1841"/>
        <v>1.192900862238389</v>
      </c>
      <c r="AJ3530" s="52">
        <f t="shared" si="1842"/>
        <v>0.14602586223838898</v>
      </c>
      <c r="AK3530" s="2">
        <v>41122</v>
      </c>
      <c r="AL3530" t="str">
        <v>912828LJ</v>
      </c>
      <c r="AM3530">
        <v>1.9936</v>
      </c>
      <c r="AN3530">
        <v>7.3889999999999997E-2</v>
      </c>
      <c r="AO3530">
        <v>0.87370000000000003</v>
      </c>
      <c r="AP3530">
        <v>133.109375</v>
      </c>
      <c r="AQ3530">
        <f>VLOOKUP(AL3530,工作表1!$F$3:$G$1000,2,FALSE)</f>
        <v>3.625</v>
      </c>
      <c r="AR3530" t="str">
        <f>VLOOKUP(AL3530,工作表1!$F$3:$H$1000,3,FALSE)</f>
        <v>2019/8/15</v>
      </c>
      <c r="AS3530">
        <f t="shared" si="1827"/>
        <v>0.14599999999999999</v>
      </c>
      <c r="AT3530">
        <f t="shared" si="1828"/>
        <v>3.4790000000000001</v>
      </c>
      <c r="AU3530" s="43">
        <f t="shared" si="1843"/>
        <v>41136</v>
      </c>
      <c r="AV3530" s="43">
        <f t="shared" si="1829"/>
        <v>41274</v>
      </c>
      <c r="AW3530" s="45">
        <f t="shared" si="1844"/>
        <v>1.6830357142857144</v>
      </c>
      <c r="AX3530" s="45">
        <f t="shared" si="1845"/>
        <v>3.1826932485322899</v>
      </c>
      <c r="AY3530" s="47">
        <f t="shared" si="1846"/>
        <v>117.75980953644539</v>
      </c>
      <c r="AZ3530" s="47">
        <f t="shared" si="1847"/>
        <v>132.70981536638234</v>
      </c>
      <c r="BA3530" s="43"/>
      <c r="BC3530" s="2">
        <v>41121</v>
      </c>
      <c r="BD3530" t="str">
        <v>912828LY</v>
      </c>
      <c r="BE3530">
        <v>12.638500000000001</v>
      </c>
      <c r="BF3530">
        <v>-0.30074000000000001</v>
      </c>
      <c r="BG3530">
        <v>0.86040000000000005</v>
      </c>
      <c r="BH3530">
        <v>132.796875</v>
      </c>
      <c r="BI3530">
        <f>VLOOKUP(BD3530,工作表1!$K$3:$L$1000,2,FALSE)</f>
        <v>3.375</v>
      </c>
      <c r="BJ3530" t="str">
        <f>VLOOKUP(BD3530,工作表1!$K$3:$M$1000,3,FALSE)</f>
        <v>2019/11/15</v>
      </c>
      <c r="BK3530">
        <f t="shared" si="1830"/>
        <v>0.13650000000000001</v>
      </c>
      <c r="BL3530">
        <f t="shared" si="1831"/>
        <v>3.2385000000000002</v>
      </c>
      <c r="BM3530" s="43">
        <f t="shared" si="1848"/>
        <v>41228</v>
      </c>
      <c r="BN3530" s="43">
        <f t="shared" si="1832"/>
        <v>41362</v>
      </c>
      <c r="BO3530" s="45">
        <f t="shared" si="1849"/>
        <v>0.71535326086956519</v>
      </c>
      <c r="BP3530" s="45">
        <f t="shared" si="1850"/>
        <v>2.9345313430613462</v>
      </c>
      <c r="BQ3530" s="47">
        <f t="shared" si="1851"/>
        <v>116.71501138505276</v>
      </c>
      <c r="BR3530" s="47">
        <f t="shared" si="1852"/>
        <v>132.29879111832105</v>
      </c>
    </row>
    <row r="3531" spans="6:70" x14ac:dyDescent="0.25">
      <c r="F3531" s="2">
        <v>41240</v>
      </c>
      <c r="G3531">
        <v>0.14849999999999999</v>
      </c>
      <c r="H3531" s="43">
        <v>41292</v>
      </c>
      <c r="I3531">
        <v>1.2452000000000001</v>
      </c>
      <c r="L3531" s="2">
        <v>41121</v>
      </c>
      <c r="M3531" t="str">
        <v>912828KQ</v>
      </c>
      <c r="N3531">
        <v>0.78639999999999999</v>
      </c>
      <c r="O3531">
        <v>6.9830000000000003E-2</v>
      </c>
      <c r="P3531">
        <v>0.84709999999999996</v>
      </c>
      <c r="Q3531">
        <v>134.65625</v>
      </c>
      <c r="R3531">
        <f>VLOOKUP(M3531,工作表1!$A$3:$B$1000,2,FALSE)</f>
        <v>3.125</v>
      </c>
      <c r="S3531" t="str">
        <f>VLOOKUP(M3531,工作表1!$A$3:$C$1000,3,FALSE)</f>
        <v>2019/5/15</v>
      </c>
      <c r="T3531">
        <f t="shared" si="1822"/>
        <v>0.13650000000000001</v>
      </c>
      <c r="U3531">
        <f t="shared" si="1821"/>
        <v>2.9885000000000002</v>
      </c>
      <c r="V3531" s="43">
        <f t="shared" si="1833"/>
        <v>41228</v>
      </c>
      <c r="W3531" s="43">
        <f t="shared" si="1823"/>
        <v>41180</v>
      </c>
      <c r="X3531" s="45">
        <f t="shared" si="1834"/>
        <v>0.66236413043478259</v>
      </c>
      <c r="Y3531" s="45">
        <f t="shared" si="1835"/>
        <v>1.158939472900536</v>
      </c>
      <c r="Z3531" s="47">
        <f t="shared" si="1836"/>
        <v>114.55047586310451</v>
      </c>
      <c r="AA3531" s="47">
        <f t="shared" si="1837"/>
        <v>134.40353647615308</v>
      </c>
      <c r="AB3531" s="45">
        <f t="shared" si="1838"/>
        <v>0.96760000000000002</v>
      </c>
      <c r="AC3531" s="2" t="str">
        <f t="shared" si="1824"/>
        <v>TY1</v>
      </c>
      <c r="AD3531">
        <f t="shared" si="1825"/>
        <v>134.65625</v>
      </c>
      <c r="AE3531">
        <f t="shared" si="1826"/>
        <v>133.640625</v>
      </c>
      <c r="AF3531" s="49">
        <f t="shared" si="1820"/>
        <v>1.015625</v>
      </c>
      <c r="AG3531" s="3">
        <f t="shared" si="1839"/>
        <v>134.40353647615308</v>
      </c>
      <c r="AH3531">
        <f t="shared" si="1840"/>
        <v>133.20944732461297</v>
      </c>
      <c r="AI3531" s="51">
        <f t="shared" si="1841"/>
        <v>1.194089151540112</v>
      </c>
      <c r="AJ3531" s="52">
        <f t="shared" si="1842"/>
        <v>0.17846415154011197</v>
      </c>
      <c r="AK3531" s="2">
        <v>41121</v>
      </c>
      <c r="AL3531" t="str">
        <v>912828LJ</v>
      </c>
      <c r="AM3531">
        <v>1.5149999999999999</v>
      </c>
      <c r="AN3531">
        <v>0.11516</v>
      </c>
      <c r="AO3531">
        <v>0.87370000000000003</v>
      </c>
      <c r="AP3531">
        <v>133.640625</v>
      </c>
      <c r="AQ3531">
        <f>VLOOKUP(AL3531,工作表1!$F$3:$G$1000,2,FALSE)</f>
        <v>3.625</v>
      </c>
      <c r="AR3531" t="str">
        <f>VLOOKUP(AL3531,工作表1!$F$3:$H$1000,3,FALSE)</f>
        <v>2019/8/15</v>
      </c>
      <c r="AS3531">
        <f t="shared" si="1827"/>
        <v>0.13650000000000001</v>
      </c>
      <c r="AT3531">
        <f t="shared" si="1828"/>
        <v>3.4885000000000002</v>
      </c>
      <c r="AU3531" s="43">
        <f t="shared" si="1843"/>
        <v>41136</v>
      </c>
      <c r="AV3531" s="43">
        <f t="shared" si="1829"/>
        <v>41274</v>
      </c>
      <c r="AW3531" s="45">
        <f t="shared" si="1844"/>
        <v>1.6730769230769231</v>
      </c>
      <c r="AX3531" s="45">
        <f t="shared" si="1845"/>
        <v>3.1826659641728137</v>
      </c>
      <c r="AY3531" s="47">
        <f t="shared" si="1846"/>
        <v>118.21234408185227</v>
      </c>
      <c r="AZ3531" s="47">
        <f t="shared" si="1847"/>
        <v>133.20944732461297</v>
      </c>
      <c r="BA3531" s="43"/>
      <c r="BC3531" s="2">
        <v>41120</v>
      </c>
      <c r="BD3531" t="str">
        <v>912828LY</v>
      </c>
      <c r="BE3531">
        <v>12.013999999999999</v>
      </c>
      <c r="BF3531">
        <v>-0.27383000000000002</v>
      </c>
      <c r="BG3531">
        <v>0.86040000000000005</v>
      </c>
      <c r="BH3531">
        <v>132.71875</v>
      </c>
      <c r="BI3531">
        <f>VLOOKUP(BD3531,工作表1!$K$3:$L$1000,2,FALSE)</f>
        <v>3.375</v>
      </c>
      <c r="BJ3531" t="str">
        <f>VLOOKUP(BD3531,工作表1!$K$3:$M$1000,3,FALSE)</f>
        <v>2019/11/15</v>
      </c>
      <c r="BK3531">
        <f t="shared" si="1830"/>
        <v>0.13400000000000001</v>
      </c>
      <c r="BL3531">
        <f t="shared" si="1831"/>
        <v>3.2410000000000001</v>
      </c>
      <c r="BM3531" s="43">
        <f t="shared" si="1848"/>
        <v>41228</v>
      </c>
      <c r="BN3531" s="43">
        <f t="shared" si="1832"/>
        <v>41362</v>
      </c>
      <c r="BO3531" s="45">
        <f t="shared" si="1849"/>
        <v>0.70618206521739135</v>
      </c>
      <c r="BP3531" s="45">
        <f t="shared" si="1850"/>
        <v>2.9346067227516377</v>
      </c>
      <c r="BQ3531" s="47">
        <f t="shared" si="1851"/>
        <v>116.63831629020767</v>
      </c>
      <c r="BR3531" s="47">
        <f t="shared" si="1852"/>
        <v>132.1937352289269</v>
      </c>
    </row>
    <row r="3532" spans="6:70" x14ac:dyDescent="0.25">
      <c r="F3532" s="2">
        <v>41239</v>
      </c>
      <c r="G3532">
        <v>0.14949999999999999</v>
      </c>
      <c r="H3532" s="43">
        <v>41291</v>
      </c>
      <c r="I3532">
        <v>1.2853000000000001</v>
      </c>
      <c r="L3532" s="2">
        <v>41120</v>
      </c>
      <c r="M3532" t="str">
        <v>912828KQ</v>
      </c>
      <c r="N3532">
        <v>1.0625</v>
      </c>
      <c r="O3532">
        <v>2.4049999999999998E-2</v>
      </c>
      <c r="P3532">
        <v>0.84709999999999996</v>
      </c>
      <c r="Q3532">
        <v>134.5625</v>
      </c>
      <c r="R3532">
        <f>VLOOKUP(M3532,工作表1!$A$3:$B$1000,2,FALSE)</f>
        <v>3.125</v>
      </c>
      <c r="S3532" t="str">
        <f>VLOOKUP(M3532,工作表1!$A$3:$C$1000,3,FALSE)</f>
        <v>2019/5/15</v>
      </c>
      <c r="T3532">
        <f t="shared" si="1822"/>
        <v>0.13400000000000001</v>
      </c>
      <c r="U3532">
        <f t="shared" si="1821"/>
        <v>2.9910000000000001</v>
      </c>
      <c r="V3532" s="43">
        <f t="shared" si="1833"/>
        <v>41228</v>
      </c>
      <c r="W3532" s="43">
        <f t="shared" si="1823"/>
        <v>41180</v>
      </c>
      <c r="X3532" s="45">
        <f t="shared" si="1834"/>
        <v>0.65387228260869568</v>
      </c>
      <c r="Y3532" s="45">
        <f t="shared" si="1835"/>
        <v>1.1590092689100655</v>
      </c>
      <c r="Z3532" s="47">
        <f t="shared" si="1836"/>
        <v>114.48818469497832</v>
      </c>
      <c r="AA3532" s="47">
        <f t="shared" si="1837"/>
        <v>134.31532697122219</v>
      </c>
      <c r="AB3532" s="45">
        <f t="shared" si="1838"/>
        <v>0.99550000000000005</v>
      </c>
      <c r="AC3532" s="2" t="str">
        <f t="shared" si="1824"/>
        <v>TY1</v>
      </c>
      <c r="AD3532">
        <f t="shared" si="1825"/>
        <v>134.5625</v>
      </c>
      <c r="AE3532">
        <f t="shared" si="1826"/>
        <v>133.5625</v>
      </c>
      <c r="AF3532" s="49">
        <f t="shared" si="1820"/>
        <v>1</v>
      </c>
      <c r="AG3532" s="3">
        <f t="shared" si="1839"/>
        <v>134.31532697122219</v>
      </c>
      <c r="AH3532">
        <f t="shared" si="1840"/>
        <v>133.08464227532232</v>
      </c>
      <c r="AI3532" s="51">
        <f t="shared" si="1841"/>
        <v>1.2306846958998676</v>
      </c>
      <c r="AJ3532" s="52">
        <f t="shared" si="1842"/>
        <v>0.23068469589986762</v>
      </c>
      <c r="AK3532" s="2">
        <v>41120</v>
      </c>
      <c r="AL3532" t="str">
        <v>912828LJ</v>
      </c>
      <c r="AM3532">
        <v>0.4</v>
      </c>
      <c r="AN3532">
        <v>0.18509999999999999</v>
      </c>
      <c r="AO3532">
        <v>0.87370000000000003</v>
      </c>
      <c r="AP3532">
        <v>133.5625</v>
      </c>
      <c r="AQ3532">
        <f>VLOOKUP(AL3532,工作表1!$F$3:$G$1000,2,FALSE)</f>
        <v>3.625</v>
      </c>
      <c r="AR3532" t="str">
        <f>VLOOKUP(AL3532,工作表1!$F$3:$H$1000,3,FALSE)</f>
        <v>2019/8/15</v>
      </c>
      <c r="AS3532">
        <f t="shared" si="1827"/>
        <v>0.13400000000000001</v>
      </c>
      <c r="AT3532">
        <f t="shared" si="1828"/>
        <v>3.4910000000000001</v>
      </c>
      <c r="AU3532" s="43">
        <f t="shared" si="1843"/>
        <v>41136</v>
      </c>
      <c r="AV3532" s="43">
        <f t="shared" si="1829"/>
        <v>41274</v>
      </c>
      <c r="AW3532" s="45">
        <f t="shared" si="1844"/>
        <v>1.6631181318681318</v>
      </c>
      <c r="AX3532" s="45">
        <f t="shared" si="1845"/>
        <v>3.182638679813337</v>
      </c>
      <c r="AY3532" s="47">
        <f t="shared" si="1846"/>
        <v>118.11638579156555</v>
      </c>
      <c r="AZ3532" s="47">
        <f t="shared" si="1847"/>
        <v>133.08464227532232</v>
      </c>
      <c r="BA3532" s="43"/>
      <c r="BC3532" s="2">
        <v>41117</v>
      </c>
      <c r="BD3532" t="str">
        <v>912828LY</v>
      </c>
      <c r="BE3532">
        <v>10.8398</v>
      </c>
      <c r="BF3532">
        <v>-0.22622</v>
      </c>
      <c r="BG3532">
        <v>0.86040000000000005</v>
      </c>
      <c r="BH3532">
        <v>132.296875</v>
      </c>
      <c r="BI3532">
        <f>VLOOKUP(BD3532,工作表1!$K$3:$L$1000,2,FALSE)</f>
        <v>3.375</v>
      </c>
      <c r="BJ3532" t="str">
        <f>VLOOKUP(BD3532,工作表1!$K$3:$M$1000,3,FALSE)</f>
        <v>2019/11/15</v>
      </c>
      <c r="BK3532">
        <f t="shared" si="1830"/>
        <v>0.14499999999999999</v>
      </c>
      <c r="BL3532">
        <f t="shared" si="1831"/>
        <v>3.23</v>
      </c>
      <c r="BM3532" s="43">
        <f t="shared" si="1848"/>
        <v>41228</v>
      </c>
      <c r="BN3532" s="43">
        <f t="shared" si="1832"/>
        <v>41362</v>
      </c>
      <c r="BO3532" s="45">
        <f t="shared" si="1849"/>
        <v>0.69701086956521741</v>
      </c>
      <c r="BP3532" s="45">
        <f t="shared" si="1850"/>
        <v>2.9346821024419296</v>
      </c>
      <c r="BQ3532" s="47">
        <f t="shared" si="1851"/>
        <v>116.24667832556982</v>
      </c>
      <c r="BR3532" s="47">
        <f t="shared" si="1852"/>
        <v>131.73316822995386</v>
      </c>
    </row>
    <row r="3533" spans="6:70" x14ac:dyDescent="0.25">
      <c r="F3533" s="2">
        <v>41236</v>
      </c>
      <c r="G3533">
        <v>0.14649999999999999</v>
      </c>
      <c r="H3533" s="43">
        <v>41290</v>
      </c>
      <c r="I3533">
        <v>1.2214</v>
      </c>
      <c r="L3533" s="2">
        <v>41117</v>
      </c>
      <c r="M3533" t="str">
        <v>912828KQ</v>
      </c>
      <c r="N3533">
        <v>1.1667000000000001</v>
      </c>
      <c r="O3533">
        <v>9.4000000000000004E-3</v>
      </c>
      <c r="P3533">
        <v>0.84709999999999996</v>
      </c>
      <c r="Q3533">
        <v>134.125</v>
      </c>
      <c r="R3533">
        <f>VLOOKUP(M3533,工作表1!$A$3:$B$1000,2,FALSE)</f>
        <v>3.125</v>
      </c>
      <c r="S3533" t="str">
        <f>VLOOKUP(M3533,工作表1!$A$3:$C$1000,3,FALSE)</f>
        <v>2019/5/15</v>
      </c>
      <c r="T3533">
        <f t="shared" si="1822"/>
        <v>0.14499999999999999</v>
      </c>
      <c r="U3533">
        <f t="shared" si="1821"/>
        <v>2.98</v>
      </c>
      <c r="V3533" s="43">
        <f t="shared" si="1833"/>
        <v>41228</v>
      </c>
      <c r="W3533" s="43">
        <f t="shared" si="1823"/>
        <v>41180</v>
      </c>
      <c r="X3533" s="45">
        <f t="shared" si="1834"/>
        <v>0.64538043478260865</v>
      </c>
      <c r="Y3533" s="45">
        <f t="shared" si="1835"/>
        <v>1.1590790649195948</v>
      </c>
      <c r="Z3533" s="47">
        <f t="shared" si="1836"/>
        <v>114.12906812157443</v>
      </c>
      <c r="AA3533" s="47">
        <f t="shared" si="1837"/>
        <v>133.87935534355896</v>
      </c>
      <c r="AB3533" s="45">
        <f t="shared" si="1838"/>
        <v>1.0421</v>
      </c>
      <c r="AC3533" s="2" t="str">
        <f t="shared" si="1824"/>
        <v>TY1</v>
      </c>
      <c r="AD3533">
        <f t="shared" si="1825"/>
        <v>134.125</v>
      </c>
      <c r="AE3533">
        <f t="shared" si="1826"/>
        <v>133.140625</v>
      </c>
      <c r="AF3533" s="49">
        <f t="shared" si="1820"/>
        <v>0.984375</v>
      </c>
      <c r="AG3533" s="3">
        <f t="shared" si="1839"/>
        <v>133.87935534355896</v>
      </c>
      <c r="AH3533">
        <f t="shared" si="1840"/>
        <v>132.66489381309816</v>
      </c>
      <c r="AI3533" s="51">
        <f t="shared" si="1841"/>
        <v>1.2144615304607953</v>
      </c>
      <c r="AJ3533" s="52">
        <f t="shared" si="1842"/>
        <v>0.2300865304607953</v>
      </c>
      <c r="AK3533" s="2">
        <v>41117</v>
      </c>
      <c r="AL3533" t="str">
        <v>912828LJ</v>
      </c>
      <c r="AM3533">
        <v>0.38800000000000001</v>
      </c>
      <c r="AN3533">
        <v>0.18593000000000001</v>
      </c>
      <c r="AO3533">
        <v>0.87370000000000003</v>
      </c>
      <c r="AP3533">
        <v>133.140625</v>
      </c>
      <c r="AQ3533">
        <f>VLOOKUP(AL3533,工作表1!$F$3:$G$1000,2,FALSE)</f>
        <v>3.625</v>
      </c>
      <c r="AR3533" t="str">
        <f>VLOOKUP(AL3533,工作表1!$F$3:$H$1000,3,FALSE)</f>
        <v>2019/8/15</v>
      </c>
      <c r="AS3533">
        <f t="shared" si="1827"/>
        <v>0.14499999999999999</v>
      </c>
      <c r="AT3533">
        <f t="shared" si="1828"/>
        <v>3.48</v>
      </c>
      <c r="AU3533" s="43">
        <f t="shared" si="1843"/>
        <v>41136</v>
      </c>
      <c r="AV3533" s="43">
        <f t="shared" si="1829"/>
        <v>41274</v>
      </c>
      <c r="AW3533" s="45">
        <f t="shared" si="1844"/>
        <v>1.6531593406593406</v>
      </c>
      <c r="AX3533" s="45">
        <f t="shared" si="1845"/>
        <v>3.1826113954538613</v>
      </c>
      <c r="AY3533" s="47">
        <f t="shared" si="1846"/>
        <v>117.75697433028775</v>
      </c>
      <c r="AZ3533" s="47">
        <f t="shared" si="1847"/>
        <v>132.66489381309816</v>
      </c>
      <c r="BA3533" s="43"/>
      <c r="BC3533" s="2">
        <v>41116</v>
      </c>
      <c r="BD3533" t="str">
        <v>912828LY</v>
      </c>
      <c r="BE3533">
        <v>11.821300000000001</v>
      </c>
      <c r="BF3533">
        <v>-0.25641000000000003</v>
      </c>
      <c r="BG3533">
        <v>0.86040000000000005</v>
      </c>
      <c r="BH3533">
        <v>133.25</v>
      </c>
      <c r="BI3533">
        <f>VLOOKUP(BD3533,工作表1!$K$3:$L$1000,2,FALSE)</f>
        <v>3.375</v>
      </c>
      <c r="BJ3533" t="str">
        <f>VLOOKUP(BD3533,工作表1!$K$3:$M$1000,3,FALSE)</f>
        <v>2019/11/15</v>
      </c>
      <c r="BK3533">
        <f t="shared" si="1830"/>
        <v>0.14699999999999999</v>
      </c>
      <c r="BL3533">
        <f t="shared" si="1831"/>
        <v>3.2280000000000002</v>
      </c>
      <c r="BM3533" s="43">
        <f t="shared" si="1848"/>
        <v>41228</v>
      </c>
      <c r="BN3533" s="43">
        <f t="shared" si="1832"/>
        <v>41362</v>
      </c>
      <c r="BO3533" s="45">
        <f t="shared" si="1849"/>
        <v>0.66949728260869568</v>
      </c>
      <c r="BP3533" s="45">
        <f t="shared" si="1850"/>
        <v>2.9349082415128054</v>
      </c>
      <c r="BQ3533" s="47">
        <f t="shared" si="1851"/>
        <v>117.1209346597269</v>
      </c>
      <c r="BR3533" s="47">
        <f t="shared" si="1852"/>
        <v>132.70902147817088</v>
      </c>
    </row>
    <row r="3534" spans="6:70" x14ac:dyDescent="0.25">
      <c r="F3534" s="2">
        <v>41235</v>
      </c>
      <c r="G3534">
        <v>0.14799999999999999</v>
      </c>
      <c r="H3534" s="43">
        <v>41289</v>
      </c>
      <c r="I3534">
        <v>1.2402</v>
      </c>
      <c r="L3534" s="2">
        <v>41116</v>
      </c>
      <c r="M3534" t="str">
        <v>912828KQ</v>
      </c>
      <c r="N3534">
        <v>1.3888</v>
      </c>
      <c r="O3534">
        <v>-9.4800000000000006E-3</v>
      </c>
      <c r="P3534">
        <v>0.84709999999999996</v>
      </c>
      <c r="Q3534">
        <v>135.03125</v>
      </c>
      <c r="R3534">
        <f>VLOOKUP(M3534,工作表1!$A$3:$B$1000,2,FALSE)</f>
        <v>3.125</v>
      </c>
      <c r="S3534" t="str">
        <f>VLOOKUP(M3534,工作表1!$A$3:$C$1000,3,FALSE)</f>
        <v>2019/5/15</v>
      </c>
      <c r="T3534">
        <f t="shared" si="1822"/>
        <v>0.14699999999999999</v>
      </c>
      <c r="U3534">
        <f t="shared" si="1821"/>
        <v>2.9780000000000002</v>
      </c>
      <c r="V3534" s="43">
        <f t="shared" si="1833"/>
        <v>41228</v>
      </c>
      <c r="W3534" s="43">
        <f t="shared" si="1823"/>
        <v>41180</v>
      </c>
      <c r="X3534" s="45">
        <f t="shared" si="1834"/>
        <v>0.61990489130434778</v>
      </c>
      <c r="Y3534" s="45">
        <f t="shared" si="1835"/>
        <v>1.1592884529481835</v>
      </c>
      <c r="Z3534" s="47">
        <f t="shared" si="1836"/>
        <v>114.92633320308589</v>
      </c>
      <c r="AA3534" s="47">
        <f t="shared" si="1837"/>
        <v>134.77844845064095</v>
      </c>
      <c r="AB3534" s="45">
        <f t="shared" si="1838"/>
        <v>0.93689999999999996</v>
      </c>
      <c r="AC3534" s="2" t="str">
        <f t="shared" si="1824"/>
        <v>TY1</v>
      </c>
      <c r="AD3534">
        <f t="shared" si="1825"/>
        <v>135.03125</v>
      </c>
      <c r="AE3534">
        <f t="shared" si="1826"/>
        <v>134.09375</v>
      </c>
      <c r="AF3534" s="49">
        <f t="shared" si="1820"/>
        <v>0.9375</v>
      </c>
      <c r="AG3534" s="3">
        <f t="shared" si="1839"/>
        <v>134.77844845064095</v>
      </c>
      <c r="AH3534">
        <f t="shared" si="1840"/>
        <v>133.59122757094988</v>
      </c>
      <c r="AI3534" s="51">
        <f t="shared" si="1841"/>
        <v>1.1872208796910684</v>
      </c>
      <c r="AJ3534" s="52">
        <f t="shared" si="1842"/>
        <v>0.24972087969106838</v>
      </c>
      <c r="AK3534" s="2">
        <v>41116</v>
      </c>
      <c r="AL3534" t="str">
        <v>912828LJ</v>
      </c>
      <c r="AM3534">
        <v>-0.12520000000000001</v>
      </c>
      <c r="AN3534">
        <v>0.21756</v>
      </c>
      <c r="AO3534">
        <v>0.87370000000000003</v>
      </c>
      <c r="AP3534">
        <v>134.09375</v>
      </c>
      <c r="AQ3534">
        <f>VLOOKUP(AL3534,工作表1!$F$3:$G$1000,2,FALSE)</f>
        <v>3.625</v>
      </c>
      <c r="AR3534" t="str">
        <f>VLOOKUP(AL3534,工作表1!$F$3:$H$1000,3,FALSE)</f>
        <v>2019/8/15</v>
      </c>
      <c r="AS3534">
        <f t="shared" si="1827"/>
        <v>0.14699999999999999</v>
      </c>
      <c r="AT3534">
        <f t="shared" si="1828"/>
        <v>3.4780000000000002</v>
      </c>
      <c r="AU3534" s="43">
        <f t="shared" si="1843"/>
        <v>41136</v>
      </c>
      <c r="AV3534" s="43">
        <f t="shared" si="1829"/>
        <v>41274</v>
      </c>
      <c r="AW3534" s="45">
        <f t="shared" si="1844"/>
        <v>1.6232829670329672</v>
      </c>
      <c r="AX3534" s="45">
        <f t="shared" si="1845"/>
        <v>3.1825295423754332</v>
      </c>
      <c r="AY3534" s="47">
        <f t="shared" si="1846"/>
        <v>118.60143322280283</v>
      </c>
      <c r="AZ3534" s="47">
        <f t="shared" si="1847"/>
        <v>133.59122757094988</v>
      </c>
      <c r="BA3534" s="43"/>
      <c r="BC3534" s="2">
        <v>41115</v>
      </c>
      <c r="BD3534" t="str">
        <v>912828LY</v>
      </c>
      <c r="BE3534">
        <v>10.2789</v>
      </c>
      <c r="BF3534">
        <v>-0.20338000000000001</v>
      </c>
      <c r="BG3534">
        <v>0.86040000000000005</v>
      </c>
      <c r="BH3534">
        <v>133.46875</v>
      </c>
      <c r="BI3534">
        <f>VLOOKUP(BD3534,工作表1!$K$3:$L$1000,2,FALSE)</f>
        <v>3.375</v>
      </c>
      <c r="BJ3534" t="str">
        <f>VLOOKUP(BD3534,工作表1!$K$3:$M$1000,3,FALSE)</f>
        <v>2019/11/15</v>
      </c>
      <c r="BK3534">
        <f t="shared" si="1830"/>
        <v>0.14249999999999999</v>
      </c>
      <c r="BL3534">
        <f t="shared" si="1831"/>
        <v>3.2324999999999999</v>
      </c>
      <c r="BM3534" s="43">
        <f t="shared" si="1848"/>
        <v>41228</v>
      </c>
      <c r="BN3534" s="43">
        <f t="shared" si="1832"/>
        <v>41362</v>
      </c>
      <c r="BO3534" s="45">
        <f t="shared" si="1849"/>
        <v>0.66032608695652173</v>
      </c>
      <c r="BP3534" s="45">
        <f t="shared" si="1850"/>
        <v>2.9349836212030969</v>
      </c>
      <c r="BQ3534" s="47">
        <f t="shared" si="1851"/>
        <v>117.27640673521606</v>
      </c>
      <c r="BR3534" s="47">
        <f t="shared" si="1852"/>
        <v>132.87220704404405</v>
      </c>
    </row>
    <row r="3535" spans="6:70" x14ac:dyDescent="0.25">
      <c r="F3535" s="2">
        <v>41234</v>
      </c>
      <c r="G3535">
        <v>0.14649999999999999</v>
      </c>
      <c r="H3535" s="43">
        <v>41288</v>
      </c>
      <c r="I3535">
        <v>1.252</v>
      </c>
      <c r="L3535" s="2">
        <v>41115</v>
      </c>
      <c r="M3535" t="str">
        <v>912828KQ</v>
      </c>
      <c r="N3535">
        <v>0.50760000000000005</v>
      </c>
      <c r="O3535">
        <v>0.10888</v>
      </c>
      <c r="P3535">
        <v>0.84709999999999996</v>
      </c>
      <c r="Q3535">
        <v>135.234375</v>
      </c>
      <c r="R3535">
        <f>VLOOKUP(M3535,工作表1!$A$3:$B$1000,2,FALSE)</f>
        <v>3.125</v>
      </c>
      <c r="S3535" t="str">
        <f>VLOOKUP(M3535,工作表1!$A$3:$C$1000,3,FALSE)</f>
        <v>2019/5/15</v>
      </c>
      <c r="T3535">
        <f t="shared" si="1822"/>
        <v>0.14249999999999999</v>
      </c>
      <c r="U3535">
        <f t="shared" si="1821"/>
        <v>2.9824999999999999</v>
      </c>
      <c r="V3535" s="43">
        <f t="shared" si="1833"/>
        <v>41228</v>
      </c>
      <c r="W3535" s="43">
        <f t="shared" si="1823"/>
        <v>41180</v>
      </c>
      <c r="X3535" s="45">
        <f t="shared" si="1834"/>
        <v>0.61141304347826086</v>
      </c>
      <c r="Y3535" s="45">
        <f t="shared" si="1835"/>
        <v>1.1593582489577128</v>
      </c>
      <c r="Z3535" s="47">
        <f t="shared" si="1836"/>
        <v>115.08189034204632</v>
      </c>
      <c r="AA3535" s="47">
        <f t="shared" si="1837"/>
        <v>134.94698218260714</v>
      </c>
      <c r="AB3535" s="45">
        <f t="shared" si="1838"/>
        <v>0.89280000000000004</v>
      </c>
      <c r="AC3535" s="2" t="str">
        <f t="shared" si="1824"/>
        <v>TY1</v>
      </c>
      <c r="AD3535">
        <f t="shared" si="1825"/>
        <v>135.234375</v>
      </c>
      <c r="AE3535">
        <f t="shared" si="1826"/>
        <v>134.3125</v>
      </c>
      <c r="AF3535" s="49">
        <f t="shared" si="1820"/>
        <v>0.921875</v>
      </c>
      <c r="AG3535" s="3">
        <f t="shared" si="1839"/>
        <v>134.94698218260714</v>
      </c>
      <c r="AH3535">
        <f t="shared" si="1840"/>
        <v>133.77107720180328</v>
      </c>
      <c r="AI3535" s="51">
        <f t="shared" si="1841"/>
        <v>1.175904980803864</v>
      </c>
      <c r="AJ3535" s="52">
        <f t="shared" si="1842"/>
        <v>0.25402998080386396</v>
      </c>
      <c r="AK3535" s="2">
        <v>41115</v>
      </c>
      <c r="AL3535" t="str">
        <v>912828LJ</v>
      </c>
      <c r="AM3535">
        <v>-1.1994</v>
      </c>
      <c r="AN3535">
        <v>0.27189000000000002</v>
      </c>
      <c r="AO3535">
        <v>0.87370000000000003</v>
      </c>
      <c r="AP3535">
        <v>134.3125</v>
      </c>
      <c r="AQ3535">
        <f>VLOOKUP(AL3535,工作表1!$F$3:$G$1000,2,FALSE)</f>
        <v>3.625</v>
      </c>
      <c r="AR3535" t="str">
        <f>VLOOKUP(AL3535,工作表1!$F$3:$H$1000,3,FALSE)</f>
        <v>2019/8/15</v>
      </c>
      <c r="AS3535">
        <f t="shared" si="1827"/>
        <v>0.14249999999999999</v>
      </c>
      <c r="AT3535">
        <f t="shared" si="1828"/>
        <v>3.4824999999999999</v>
      </c>
      <c r="AU3535" s="43">
        <f t="shared" si="1843"/>
        <v>41136</v>
      </c>
      <c r="AV3535" s="43">
        <f t="shared" si="1829"/>
        <v>41274</v>
      </c>
      <c r="AW3535" s="45">
        <f t="shared" si="1844"/>
        <v>1.6133241758241756</v>
      </c>
      <c r="AX3535" s="45">
        <f t="shared" si="1845"/>
        <v>3.1825022580159565</v>
      </c>
      <c r="AY3535" s="47">
        <f t="shared" si="1846"/>
        <v>118.77253505989134</v>
      </c>
      <c r="AZ3535" s="47">
        <f t="shared" si="1847"/>
        <v>133.77107720180328</v>
      </c>
      <c r="BA3535" s="43"/>
      <c r="BC3535" s="2">
        <v>41114</v>
      </c>
      <c r="BD3535" t="str">
        <v>912828LY</v>
      </c>
      <c r="BE3535">
        <v>11.7883</v>
      </c>
      <c r="BF3535">
        <v>-0.23551</v>
      </c>
      <c r="BG3535">
        <v>0.86040000000000005</v>
      </c>
      <c r="BH3535">
        <v>133.5</v>
      </c>
      <c r="BI3535">
        <f>VLOOKUP(BD3535,工作表1!$K$3:$L$1000,2,FALSE)</f>
        <v>3.375</v>
      </c>
      <c r="BJ3535" t="str">
        <f>VLOOKUP(BD3535,工作表1!$K$3:$M$1000,3,FALSE)</f>
        <v>2019/11/15</v>
      </c>
      <c r="BK3535">
        <f t="shared" si="1830"/>
        <v>0.14349999999999999</v>
      </c>
      <c r="BL3535">
        <f t="shared" si="1831"/>
        <v>3.2315</v>
      </c>
      <c r="BM3535" s="43">
        <f t="shared" si="1848"/>
        <v>41228</v>
      </c>
      <c r="BN3535" s="43">
        <f t="shared" si="1832"/>
        <v>41362</v>
      </c>
      <c r="BO3535" s="45">
        <f t="shared" si="1849"/>
        <v>0.65115489130434778</v>
      </c>
      <c r="BP3535" s="45">
        <f t="shared" si="1850"/>
        <v>2.9350590008933888</v>
      </c>
      <c r="BQ3535" s="47">
        <f t="shared" si="1851"/>
        <v>117.33950430560903</v>
      </c>
      <c r="BR3535" s="47">
        <f t="shared" si="1852"/>
        <v>132.93238715433253</v>
      </c>
    </row>
    <row r="3536" spans="6:70" x14ac:dyDescent="0.25">
      <c r="F3536" s="2">
        <v>41233</v>
      </c>
      <c r="G3536">
        <v>0.14549999999999999</v>
      </c>
      <c r="H3536" s="43">
        <v>41285</v>
      </c>
      <c r="I3536">
        <v>1.2707999999999999</v>
      </c>
      <c r="L3536" s="2">
        <v>41114</v>
      </c>
      <c r="M3536" t="str">
        <v>912828KQ</v>
      </c>
      <c r="N3536">
        <v>0.60870000000000002</v>
      </c>
      <c r="O3536">
        <v>0.12495000000000001</v>
      </c>
      <c r="P3536">
        <v>0.84709999999999996</v>
      </c>
      <c r="Q3536">
        <v>135.265625</v>
      </c>
      <c r="R3536">
        <f>VLOOKUP(M3536,工作表1!$A$3:$B$1000,2,FALSE)</f>
        <v>3.125</v>
      </c>
      <c r="S3536" t="str">
        <f>VLOOKUP(M3536,工作表1!$A$3:$C$1000,3,FALSE)</f>
        <v>2019/5/15</v>
      </c>
      <c r="T3536">
        <f t="shared" si="1822"/>
        <v>0.14349999999999999</v>
      </c>
      <c r="U3536">
        <f t="shared" si="1821"/>
        <v>2.9815</v>
      </c>
      <c r="V3536" s="43">
        <f t="shared" si="1833"/>
        <v>41228</v>
      </c>
      <c r="W3536" s="43">
        <f t="shared" si="1823"/>
        <v>41180</v>
      </c>
      <c r="X3536" s="45">
        <f t="shared" si="1834"/>
        <v>0.60292119565217395</v>
      </c>
      <c r="Y3536" s="45">
        <f t="shared" si="1835"/>
        <v>1.1594280449672425</v>
      </c>
      <c r="Z3536" s="47">
        <f t="shared" si="1836"/>
        <v>115.113108506258</v>
      </c>
      <c r="AA3536" s="47">
        <f t="shared" si="1837"/>
        <v>134.96987677020644</v>
      </c>
      <c r="AB3536" s="45">
        <f t="shared" si="1838"/>
        <v>0.88119999999999998</v>
      </c>
      <c r="AC3536" s="2" t="str">
        <f t="shared" si="1824"/>
        <v>TY1</v>
      </c>
      <c r="AD3536">
        <f t="shared" si="1825"/>
        <v>135.265625</v>
      </c>
      <c r="AE3536">
        <f t="shared" si="1826"/>
        <v>134.34375</v>
      </c>
      <c r="AF3536" s="49">
        <f t="shared" si="1820"/>
        <v>0.921875</v>
      </c>
      <c r="AG3536" s="3">
        <f t="shared" si="1839"/>
        <v>134.96987677020644</v>
      </c>
      <c r="AH3536">
        <f t="shared" si="1840"/>
        <v>133.81177579927964</v>
      </c>
      <c r="AI3536" s="51">
        <f t="shared" si="1841"/>
        <v>1.158100970926796</v>
      </c>
      <c r="AJ3536" s="52">
        <f t="shared" si="1842"/>
        <v>0.23622597092679598</v>
      </c>
      <c r="AK3536" s="2">
        <v>41114</v>
      </c>
      <c r="AL3536" t="str">
        <v>912828LJ</v>
      </c>
      <c r="AM3536">
        <v>-0.44940000000000002</v>
      </c>
      <c r="AN3536">
        <v>0.25175999999999998</v>
      </c>
      <c r="AO3536">
        <v>0.87370000000000003</v>
      </c>
      <c r="AP3536">
        <v>134.34375</v>
      </c>
      <c r="AQ3536">
        <f>VLOOKUP(AL3536,工作表1!$F$3:$G$1000,2,FALSE)</f>
        <v>3.625</v>
      </c>
      <c r="AR3536" t="str">
        <f>VLOOKUP(AL3536,工作表1!$F$3:$H$1000,3,FALSE)</f>
        <v>2019/8/15</v>
      </c>
      <c r="AS3536">
        <f t="shared" si="1827"/>
        <v>0.14349999999999999</v>
      </c>
      <c r="AT3536">
        <f t="shared" si="1828"/>
        <v>3.4815</v>
      </c>
      <c r="AU3536" s="43">
        <f t="shared" si="1843"/>
        <v>41136</v>
      </c>
      <c r="AV3536" s="43">
        <f t="shared" si="1829"/>
        <v>41274</v>
      </c>
      <c r="AW3536" s="45">
        <f t="shared" si="1844"/>
        <v>1.6033653846153846</v>
      </c>
      <c r="AX3536" s="45">
        <f t="shared" si="1845"/>
        <v>3.1824749736564804</v>
      </c>
      <c r="AY3536" s="47">
        <f t="shared" si="1846"/>
        <v>118.81965647245164</v>
      </c>
      <c r="AZ3536" s="47">
        <f t="shared" si="1847"/>
        <v>133.81177579927964</v>
      </c>
      <c r="BA3536" s="43"/>
      <c r="BC3536" s="2">
        <v>41113</v>
      </c>
      <c r="BD3536" t="str">
        <v>912828LY</v>
      </c>
      <c r="BE3536">
        <v>13.033799999999999</v>
      </c>
      <c r="BF3536">
        <v>-0.28272999999999998</v>
      </c>
      <c r="BG3536">
        <v>0.86040000000000005</v>
      </c>
      <c r="BH3536">
        <v>133.28125</v>
      </c>
      <c r="BI3536">
        <f>VLOOKUP(BD3536,工作表1!$K$3:$L$1000,2,FALSE)</f>
        <v>3.375</v>
      </c>
      <c r="BJ3536" t="str">
        <f>VLOOKUP(BD3536,工作表1!$K$3:$M$1000,3,FALSE)</f>
        <v>2019/11/15</v>
      </c>
      <c r="BK3536">
        <f t="shared" si="1830"/>
        <v>0.14299999999999999</v>
      </c>
      <c r="BL3536">
        <f t="shared" si="1831"/>
        <v>3.2320000000000002</v>
      </c>
      <c r="BM3536" s="43">
        <f t="shared" si="1848"/>
        <v>41228</v>
      </c>
      <c r="BN3536" s="43">
        <f t="shared" si="1832"/>
        <v>41362</v>
      </c>
      <c r="BO3536" s="45">
        <f t="shared" si="1849"/>
        <v>0.64198369565217395</v>
      </c>
      <c r="BP3536" s="45">
        <f t="shared" si="1850"/>
        <v>2.9351343805836807</v>
      </c>
      <c r="BQ3536" s="47">
        <f t="shared" si="1851"/>
        <v>117.20156352767667</v>
      </c>
      <c r="BR3536" s="47">
        <f t="shared" si="1852"/>
        <v>132.75771588607253</v>
      </c>
    </row>
    <row r="3537" spans="6:70" x14ac:dyDescent="0.25">
      <c r="F3537" s="2">
        <v>41232</v>
      </c>
      <c r="G3537">
        <v>0.14399999999999999</v>
      </c>
      <c r="H3537" s="43">
        <v>41284</v>
      </c>
      <c r="I3537">
        <v>1.2989999999999999</v>
      </c>
      <c r="L3537" s="2">
        <v>41113</v>
      </c>
      <c r="M3537" t="str">
        <v>912828KQ</v>
      </c>
      <c r="N3537">
        <v>0.83609999999999995</v>
      </c>
      <c r="O3537">
        <v>8.8660000000000003E-2</v>
      </c>
      <c r="P3537">
        <v>0.84709999999999996</v>
      </c>
      <c r="Q3537">
        <v>135.0625</v>
      </c>
      <c r="R3537">
        <f>VLOOKUP(M3537,工作表1!$A$3:$B$1000,2,FALSE)</f>
        <v>3.125</v>
      </c>
      <c r="S3537" t="str">
        <f>VLOOKUP(M3537,工作表1!$A$3:$C$1000,3,FALSE)</f>
        <v>2019/5/15</v>
      </c>
      <c r="T3537">
        <f t="shared" si="1822"/>
        <v>0.14299999999999999</v>
      </c>
      <c r="U3537">
        <f t="shared" si="1821"/>
        <v>2.9820000000000002</v>
      </c>
      <c r="V3537" s="43">
        <f t="shared" si="1833"/>
        <v>41228</v>
      </c>
      <c r="W3537" s="43">
        <f t="shared" si="1823"/>
        <v>41180</v>
      </c>
      <c r="X3537" s="45">
        <f t="shared" si="1834"/>
        <v>0.59442934782608703</v>
      </c>
      <c r="Y3537" s="45">
        <f t="shared" si="1835"/>
        <v>1.159497840976772</v>
      </c>
      <c r="Z3537" s="47">
        <f t="shared" si="1836"/>
        <v>114.95659188903954</v>
      </c>
      <c r="AA3537" s="47">
        <f t="shared" si="1837"/>
        <v>134.7708327131657</v>
      </c>
      <c r="AB3537" s="45">
        <f t="shared" si="1838"/>
        <v>0.91139999999999999</v>
      </c>
      <c r="AC3537" s="2" t="str">
        <f t="shared" si="1824"/>
        <v>TY1</v>
      </c>
      <c r="AD3537">
        <f t="shared" si="1825"/>
        <v>135.0625</v>
      </c>
      <c r="AE3537">
        <f t="shared" si="1826"/>
        <v>134.125</v>
      </c>
      <c r="AF3537" s="49">
        <f t="shared" ref="AF3537:AF3600" si="1853">AD3537-AE3537</f>
        <v>0.9375</v>
      </c>
      <c r="AG3537" s="3">
        <f t="shared" si="1839"/>
        <v>134.7708327131657</v>
      </c>
      <c r="AH3537">
        <f t="shared" si="1840"/>
        <v>133.59954951235659</v>
      </c>
      <c r="AI3537" s="51">
        <f t="shared" si="1841"/>
        <v>1.1712832008091141</v>
      </c>
      <c r="AJ3537" s="52">
        <f t="shared" si="1842"/>
        <v>0.23378320080911408</v>
      </c>
      <c r="AK3537" s="2">
        <v>41113</v>
      </c>
      <c r="AL3537" t="str">
        <v>912828LJ</v>
      </c>
      <c r="AM3537">
        <v>-0.13389999999999999</v>
      </c>
      <c r="AN3537">
        <v>0.23294000000000001</v>
      </c>
      <c r="AO3537">
        <v>0.87370000000000003</v>
      </c>
      <c r="AP3537">
        <v>134.125</v>
      </c>
      <c r="AQ3537">
        <f>VLOOKUP(AL3537,工作表1!$F$3:$G$1000,2,FALSE)</f>
        <v>3.625</v>
      </c>
      <c r="AR3537" t="str">
        <f>VLOOKUP(AL3537,工作表1!$F$3:$H$1000,3,FALSE)</f>
        <v>2019/8/15</v>
      </c>
      <c r="AS3537">
        <f t="shared" si="1827"/>
        <v>0.14299999999999999</v>
      </c>
      <c r="AT3537">
        <f t="shared" si="1828"/>
        <v>3.4820000000000002</v>
      </c>
      <c r="AU3537" s="43">
        <f t="shared" si="1843"/>
        <v>41136</v>
      </c>
      <c r="AV3537" s="43">
        <f t="shared" si="1829"/>
        <v>41274</v>
      </c>
      <c r="AW3537" s="45">
        <f t="shared" si="1844"/>
        <v>1.5934065934065933</v>
      </c>
      <c r="AX3537" s="45">
        <f t="shared" si="1845"/>
        <v>3.1824476892970042</v>
      </c>
      <c r="AY3537" s="47">
        <f t="shared" si="1846"/>
        <v>118.64645852462327</v>
      </c>
      <c r="AZ3537" s="47">
        <f t="shared" si="1847"/>
        <v>133.59954951235659</v>
      </c>
      <c r="BA3537" s="43"/>
      <c r="BC3537" s="2">
        <v>41110</v>
      </c>
      <c r="BD3537" t="str">
        <v>912828LY</v>
      </c>
      <c r="BE3537">
        <v>13.778499999999999</v>
      </c>
      <c r="BF3537">
        <v>-0.31031999999999998</v>
      </c>
      <c r="BG3537">
        <v>0.86040000000000005</v>
      </c>
      <c r="BH3537">
        <v>133.0625</v>
      </c>
      <c r="BI3537">
        <f>VLOOKUP(BD3537,工作表1!$K$3:$L$1000,2,FALSE)</f>
        <v>3.375</v>
      </c>
      <c r="BJ3537" t="str">
        <f>VLOOKUP(BD3537,工作表1!$K$3:$M$1000,3,FALSE)</f>
        <v>2019/11/15</v>
      </c>
      <c r="BK3537">
        <f t="shared" si="1830"/>
        <v>0.14349999999999999</v>
      </c>
      <c r="BL3537">
        <f t="shared" si="1831"/>
        <v>3.2315</v>
      </c>
      <c r="BM3537" s="43">
        <f t="shared" si="1848"/>
        <v>41228</v>
      </c>
      <c r="BN3537" s="43">
        <f t="shared" si="1832"/>
        <v>41362</v>
      </c>
      <c r="BO3537" s="45">
        <f t="shared" si="1849"/>
        <v>0.6328125</v>
      </c>
      <c r="BP3537" s="45">
        <f t="shared" si="1850"/>
        <v>2.9352097602739726</v>
      </c>
      <c r="BQ3537" s="47">
        <f t="shared" si="1851"/>
        <v>117.04601330431758</v>
      </c>
      <c r="BR3537" s="47">
        <f t="shared" si="1852"/>
        <v>132.56337869900986</v>
      </c>
    </row>
    <row r="3538" spans="6:70" x14ac:dyDescent="0.25">
      <c r="F3538" s="2">
        <v>41229</v>
      </c>
      <c r="G3538">
        <v>0.14849999999999999</v>
      </c>
      <c r="H3538" s="43">
        <v>41283</v>
      </c>
      <c r="I3538">
        <v>1.2612000000000001</v>
      </c>
      <c r="L3538" s="2">
        <v>41110</v>
      </c>
      <c r="M3538" t="str">
        <v>912828KQ</v>
      </c>
      <c r="N3538">
        <v>0.82040000000000002</v>
      </c>
      <c r="O3538">
        <v>9.2710000000000001E-2</v>
      </c>
      <c r="P3538">
        <v>0.84709999999999996</v>
      </c>
      <c r="Q3538">
        <v>134.90625</v>
      </c>
      <c r="R3538">
        <f>VLOOKUP(M3538,工作表1!$A$3:$B$1000,2,FALSE)</f>
        <v>3.125</v>
      </c>
      <c r="S3538" t="str">
        <f>VLOOKUP(M3538,工作表1!$A$3:$C$1000,3,FALSE)</f>
        <v>2019/5/15</v>
      </c>
      <c r="T3538">
        <f t="shared" si="1822"/>
        <v>0.14349999999999999</v>
      </c>
      <c r="U3538">
        <f t="shared" si="1821"/>
        <v>2.9815</v>
      </c>
      <c r="V3538" s="43">
        <f t="shared" si="1833"/>
        <v>41228</v>
      </c>
      <c r="W3538" s="43">
        <f t="shared" si="1823"/>
        <v>41180</v>
      </c>
      <c r="X3538" s="45">
        <f t="shared" si="1834"/>
        <v>0.5859375</v>
      </c>
      <c r="Y3538" s="45">
        <f t="shared" si="1835"/>
        <v>1.1595676369863015</v>
      </c>
      <c r="Z3538" s="47">
        <f t="shared" si="1836"/>
        <v>114.83161102238714</v>
      </c>
      <c r="AA3538" s="47">
        <f t="shared" si="1837"/>
        <v>134.60923297662947</v>
      </c>
      <c r="AB3538" s="45">
        <f t="shared" si="1838"/>
        <v>0.93240000000000001</v>
      </c>
      <c r="AC3538" s="2" t="str">
        <f t="shared" si="1824"/>
        <v>TY1</v>
      </c>
      <c r="AD3538">
        <f t="shared" si="1825"/>
        <v>134.90625</v>
      </c>
      <c r="AE3538">
        <f t="shared" si="1826"/>
        <v>133.90625</v>
      </c>
      <c r="AF3538" s="49">
        <f t="shared" si="1853"/>
        <v>1</v>
      </c>
      <c r="AG3538" s="3">
        <f t="shared" si="1839"/>
        <v>134.60923297662947</v>
      </c>
      <c r="AH3538">
        <f t="shared" si="1840"/>
        <v>133.44546144997338</v>
      </c>
      <c r="AI3538" s="51">
        <f t="shared" si="1841"/>
        <v>1.1637715266560917</v>
      </c>
      <c r="AJ3538" s="52">
        <f t="shared" si="1842"/>
        <v>0.16377152665609174</v>
      </c>
      <c r="AK3538" s="2">
        <v>41110</v>
      </c>
      <c r="AL3538" t="str">
        <v>912828LJ</v>
      </c>
      <c r="AM3538">
        <v>1.6830000000000001</v>
      </c>
      <c r="AN3538">
        <v>0.1258</v>
      </c>
      <c r="AO3538">
        <v>0.87370000000000003</v>
      </c>
      <c r="AP3538">
        <v>133.90625</v>
      </c>
      <c r="AQ3538">
        <f>VLOOKUP(AL3538,工作表1!$F$3:$G$1000,2,FALSE)</f>
        <v>3.625</v>
      </c>
      <c r="AR3538" t="str">
        <f>VLOOKUP(AL3538,工作表1!$F$3:$H$1000,3,FALSE)</f>
        <v>2019/8/15</v>
      </c>
      <c r="AS3538">
        <f t="shared" si="1827"/>
        <v>0.14349999999999999</v>
      </c>
      <c r="AT3538">
        <f t="shared" si="1828"/>
        <v>3.4815</v>
      </c>
      <c r="AU3538" s="43">
        <f t="shared" si="1843"/>
        <v>41136</v>
      </c>
      <c r="AV3538" s="43">
        <f t="shared" si="1829"/>
        <v>41274</v>
      </c>
      <c r="AW3538" s="45">
        <f t="shared" si="1844"/>
        <v>1.5834478021978022</v>
      </c>
      <c r="AX3538" s="45">
        <f t="shared" si="1845"/>
        <v>3.1824204049375284</v>
      </c>
      <c r="AY3538" s="47">
        <f t="shared" si="1846"/>
        <v>118.52361149913092</v>
      </c>
      <c r="AZ3538" s="47">
        <f t="shared" si="1847"/>
        <v>133.44546144997338</v>
      </c>
      <c r="BA3538" s="43"/>
      <c r="BC3538" s="2">
        <v>41109</v>
      </c>
      <c r="BD3538" t="str">
        <v>912828LY</v>
      </c>
      <c r="BE3538">
        <v>13.3057</v>
      </c>
      <c r="BF3538">
        <v>-0.29735</v>
      </c>
      <c r="BG3538">
        <v>0.86040000000000005</v>
      </c>
      <c r="BH3538">
        <v>132.640625</v>
      </c>
      <c r="BI3538">
        <f>VLOOKUP(BD3538,工作表1!$K$3:$L$1000,2,FALSE)</f>
        <v>3.375</v>
      </c>
      <c r="BJ3538" t="str">
        <f>VLOOKUP(BD3538,工作表1!$K$3:$M$1000,3,FALSE)</f>
        <v>2019/11/15</v>
      </c>
      <c r="BK3538">
        <f t="shared" si="1830"/>
        <v>0.14149999999999999</v>
      </c>
      <c r="BL3538">
        <f t="shared" si="1831"/>
        <v>3.2334999999999998</v>
      </c>
      <c r="BM3538" s="43">
        <f t="shared" si="1848"/>
        <v>41228</v>
      </c>
      <c r="BN3538" s="43">
        <f t="shared" si="1832"/>
        <v>41362</v>
      </c>
      <c r="BO3538" s="45">
        <f t="shared" si="1849"/>
        <v>0.60529891304347827</v>
      </c>
      <c r="BP3538" s="45">
        <f t="shared" si="1850"/>
        <v>2.9354358993448484</v>
      </c>
      <c r="BQ3538" s="47">
        <f t="shared" si="1851"/>
        <v>116.70023416035363</v>
      </c>
      <c r="BR3538" s="47">
        <f t="shared" si="1852"/>
        <v>132.1180219411458</v>
      </c>
    </row>
    <row r="3539" spans="6:70" x14ac:dyDescent="0.25">
      <c r="F3539" s="2">
        <v>41228</v>
      </c>
      <c r="G3539">
        <v>0.14949999999999999</v>
      </c>
      <c r="H3539" s="43">
        <v>41282</v>
      </c>
      <c r="I3539">
        <v>1.28</v>
      </c>
      <c r="L3539" s="2">
        <v>41109</v>
      </c>
      <c r="M3539" t="str">
        <v>912828KQ</v>
      </c>
      <c r="N3539">
        <v>0.83860000000000001</v>
      </c>
      <c r="O3539">
        <v>8.2849999999999993E-2</v>
      </c>
      <c r="P3539">
        <v>0.84709999999999996</v>
      </c>
      <c r="Q3539">
        <v>134.46875</v>
      </c>
      <c r="R3539">
        <f>VLOOKUP(M3539,工作表1!$A$3:$B$1000,2,FALSE)</f>
        <v>3.125</v>
      </c>
      <c r="S3539" t="str">
        <f>VLOOKUP(M3539,工作表1!$A$3:$C$1000,3,FALSE)</f>
        <v>2019/5/15</v>
      </c>
      <c r="T3539">
        <f t="shared" si="1822"/>
        <v>0.14149999999999999</v>
      </c>
      <c r="U3539">
        <f t="shared" si="1821"/>
        <v>2.9834999999999998</v>
      </c>
      <c r="V3539" s="43">
        <f t="shared" si="1833"/>
        <v>41228</v>
      </c>
      <c r="W3539" s="43">
        <f t="shared" si="1823"/>
        <v>41180</v>
      </c>
      <c r="X3539" s="45">
        <f t="shared" si="1834"/>
        <v>0.56046195652173914</v>
      </c>
      <c r="Y3539" s="45">
        <f t="shared" si="1835"/>
        <v>1.1597770250148898</v>
      </c>
      <c r="Z3539" s="47">
        <f t="shared" si="1836"/>
        <v>114.48872954246178</v>
      </c>
      <c r="AA3539" s="47">
        <f t="shared" si="1837"/>
        <v>134.16149814093532</v>
      </c>
      <c r="AB3539" s="45">
        <f t="shared" si="1838"/>
        <v>0.97899999999999998</v>
      </c>
      <c r="AC3539" s="2" t="str">
        <f t="shared" si="1824"/>
        <v>TY1</v>
      </c>
      <c r="AD3539">
        <f t="shared" si="1825"/>
        <v>134.46875</v>
      </c>
      <c r="AE3539">
        <f t="shared" si="1826"/>
        <v>133.484375</v>
      </c>
      <c r="AF3539" s="49">
        <f t="shared" si="1853"/>
        <v>0.984375</v>
      </c>
      <c r="AG3539" s="3">
        <f t="shared" si="1839"/>
        <v>134.16149814093532</v>
      </c>
      <c r="AH3539">
        <f t="shared" si="1840"/>
        <v>133.0288612848307</v>
      </c>
      <c r="AI3539" s="51">
        <f t="shared" si="1841"/>
        <v>1.1326368561046252</v>
      </c>
      <c r="AJ3539" s="52">
        <f t="shared" si="1842"/>
        <v>0.14826185610462517</v>
      </c>
      <c r="AK3539" s="2">
        <v>41109</v>
      </c>
      <c r="AL3539" t="str">
        <v>912828LJ</v>
      </c>
      <c r="AM3539">
        <v>1.9098999999999999</v>
      </c>
      <c r="AN3539">
        <v>0.10417</v>
      </c>
      <c r="AO3539">
        <v>0.87370000000000003</v>
      </c>
      <c r="AP3539">
        <v>133.484375</v>
      </c>
      <c r="AQ3539">
        <f>VLOOKUP(AL3539,工作表1!$F$3:$G$1000,2,FALSE)</f>
        <v>3.625</v>
      </c>
      <c r="AR3539" t="str">
        <f>VLOOKUP(AL3539,工作表1!$F$3:$H$1000,3,FALSE)</f>
        <v>2019/8/15</v>
      </c>
      <c r="AS3539">
        <f t="shared" si="1827"/>
        <v>0.14149999999999999</v>
      </c>
      <c r="AT3539">
        <f t="shared" si="1828"/>
        <v>3.4834999999999998</v>
      </c>
      <c r="AU3539" s="43">
        <f t="shared" si="1843"/>
        <v>41136</v>
      </c>
      <c r="AV3539" s="43">
        <f t="shared" si="1829"/>
        <v>41274</v>
      </c>
      <c r="AW3539" s="45">
        <f t="shared" si="1844"/>
        <v>1.5535714285714284</v>
      </c>
      <c r="AX3539" s="45">
        <f t="shared" si="1845"/>
        <v>3.1823385518590994</v>
      </c>
      <c r="AY3539" s="47">
        <f t="shared" si="1846"/>
        <v>118.19654485645918</v>
      </c>
      <c r="AZ3539" s="47">
        <f t="shared" si="1847"/>
        <v>133.0288612848307</v>
      </c>
      <c r="BA3539" s="43"/>
      <c r="BC3539" s="2">
        <v>41108</v>
      </c>
      <c r="BD3539" t="str">
        <v>912828LY</v>
      </c>
      <c r="BE3539">
        <v>12.4422</v>
      </c>
      <c r="BF3539">
        <v>-0.26119999999999999</v>
      </c>
      <c r="BG3539">
        <v>0.86040000000000005</v>
      </c>
      <c r="BH3539">
        <v>132.953125</v>
      </c>
      <c r="BI3539">
        <f>VLOOKUP(BD3539,工作表1!$K$3:$L$1000,2,FALSE)</f>
        <v>3.375</v>
      </c>
      <c r="BJ3539" t="str">
        <f>VLOOKUP(BD3539,工作表1!$K$3:$M$1000,3,FALSE)</f>
        <v>2019/11/15</v>
      </c>
      <c r="BK3539">
        <f t="shared" si="1830"/>
        <v>0.14499999999999999</v>
      </c>
      <c r="BL3539">
        <f t="shared" si="1831"/>
        <v>3.23</v>
      </c>
      <c r="BM3539" s="43">
        <f t="shared" si="1848"/>
        <v>41228</v>
      </c>
      <c r="BN3539" s="43">
        <f t="shared" si="1832"/>
        <v>41362</v>
      </c>
      <c r="BO3539" s="45">
        <f t="shared" si="1849"/>
        <v>0.59612771739130432</v>
      </c>
      <c r="BP3539" s="45">
        <f t="shared" si="1850"/>
        <v>2.9355112790351399</v>
      </c>
      <c r="BQ3539" s="47">
        <f t="shared" si="1851"/>
        <v>116.94973174262145</v>
      </c>
      <c r="BR3539" s="47">
        <f t="shared" si="1852"/>
        <v>132.39690363814765</v>
      </c>
    </row>
    <row r="3540" spans="6:70" x14ac:dyDescent="0.25">
      <c r="F3540" s="2">
        <v>41227</v>
      </c>
      <c r="G3540">
        <v>0.14649999999999999</v>
      </c>
      <c r="H3540" s="43">
        <v>41281</v>
      </c>
      <c r="I3540">
        <v>1.3059000000000001</v>
      </c>
      <c r="L3540" s="2">
        <v>41108</v>
      </c>
      <c r="M3540" t="str">
        <v>912828KQ</v>
      </c>
      <c r="N3540">
        <v>0.57540000000000002</v>
      </c>
      <c r="O3540">
        <v>0.13589999999999999</v>
      </c>
      <c r="P3540">
        <v>0.84709999999999996</v>
      </c>
      <c r="Q3540">
        <v>134.75</v>
      </c>
      <c r="R3540">
        <f>VLOOKUP(M3540,工作表1!$A$3:$B$1000,2,FALSE)</f>
        <v>3.125</v>
      </c>
      <c r="S3540" t="str">
        <f>VLOOKUP(M3540,工作表1!$A$3:$C$1000,3,FALSE)</f>
        <v>2019/5/15</v>
      </c>
      <c r="T3540">
        <f t="shared" si="1822"/>
        <v>0.14499999999999999</v>
      </c>
      <c r="U3540">
        <f t="shared" si="1821"/>
        <v>2.98</v>
      </c>
      <c r="V3540" s="43">
        <f t="shared" si="1833"/>
        <v>41228</v>
      </c>
      <c r="W3540" s="43">
        <f t="shared" si="1823"/>
        <v>41180</v>
      </c>
      <c r="X3540" s="45">
        <f t="shared" si="1834"/>
        <v>0.55197010869565222</v>
      </c>
      <c r="Y3540" s="45">
        <f t="shared" si="1835"/>
        <v>1.1598468210244195</v>
      </c>
      <c r="Z3540" s="47">
        <f t="shared" si="1836"/>
        <v>114.72283485795006</v>
      </c>
      <c r="AA3540" s="47">
        <f t="shared" si="1837"/>
        <v>134.42449908636843</v>
      </c>
      <c r="AB3540" s="45">
        <f t="shared" si="1838"/>
        <v>0.96970000000000001</v>
      </c>
      <c r="AC3540" s="2" t="str">
        <f t="shared" si="1824"/>
        <v>TY1</v>
      </c>
      <c r="AD3540">
        <f t="shared" si="1825"/>
        <v>134.75</v>
      </c>
      <c r="AE3540">
        <f t="shared" si="1826"/>
        <v>133.796875</v>
      </c>
      <c r="AF3540" s="49">
        <f t="shared" si="1853"/>
        <v>0.953125</v>
      </c>
      <c r="AG3540" s="3">
        <f t="shared" si="1839"/>
        <v>134.42449908636843</v>
      </c>
      <c r="AH3540">
        <f t="shared" si="1840"/>
        <v>133.2837870060398</v>
      </c>
      <c r="AI3540" s="51">
        <f t="shared" si="1841"/>
        <v>1.1407120803286261</v>
      </c>
      <c r="AJ3540" s="52">
        <f t="shared" si="1842"/>
        <v>0.18758708032862614</v>
      </c>
      <c r="AK3540" s="2">
        <v>41108</v>
      </c>
      <c r="AL3540" t="str">
        <v>912828LJ</v>
      </c>
      <c r="AM3540">
        <v>0.38419999999999999</v>
      </c>
      <c r="AN3540">
        <v>0.19289000000000001</v>
      </c>
      <c r="AO3540">
        <v>0.87370000000000003</v>
      </c>
      <c r="AP3540">
        <v>133.796875</v>
      </c>
      <c r="AQ3540">
        <f>VLOOKUP(AL3540,工作表1!$F$3:$G$1000,2,FALSE)</f>
        <v>3.625</v>
      </c>
      <c r="AR3540" t="str">
        <f>VLOOKUP(AL3540,工作表1!$F$3:$H$1000,3,FALSE)</f>
        <v>2019/8/15</v>
      </c>
      <c r="AS3540">
        <f t="shared" si="1827"/>
        <v>0.14499999999999999</v>
      </c>
      <c r="AT3540">
        <f t="shared" si="1828"/>
        <v>3.48</v>
      </c>
      <c r="AU3540" s="43">
        <f t="shared" si="1843"/>
        <v>41136</v>
      </c>
      <c r="AV3540" s="43">
        <f t="shared" si="1829"/>
        <v>41274</v>
      </c>
      <c r="AW3540" s="45">
        <f t="shared" si="1844"/>
        <v>1.5436126373626373</v>
      </c>
      <c r="AX3540" s="45">
        <f t="shared" si="1845"/>
        <v>3.1823112674996237</v>
      </c>
      <c r="AY3540" s="47">
        <f t="shared" si="1846"/>
        <v>118.42967678480257</v>
      </c>
      <c r="AZ3540" s="47">
        <f t="shared" si="1847"/>
        <v>133.2837870060398</v>
      </c>
      <c r="BA3540" s="43"/>
      <c r="BC3540" s="2">
        <v>41107</v>
      </c>
      <c r="BD3540" t="str">
        <v>912828LY</v>
      </c>
      <c r="BE3540">
        <v>11.754300000000001</v>
      </c>
      <c r="BF3540">
        <v>-0.23383999999999999</v>
      </c>
      <c r="BG3540">
        <v>0.86040000000000005</v>
      </c>
      <c r="BH3540">
        <v>132.75</v>
      </c>
      <c r="BI3540">
        <f>VLOOKUP(BD3540,工作表1!$K$3:$L$1000,2,FALSE)</f>
        <v>3.375</v>
      </c>
      <c r="BJ3540" t="str">
        <f>VLOOKUP(BD3540,工作表1!$K$3:$M$1000,3,FALSE)</f>
        <v>2019/11/15</v>
      </c>
      <c r="BK3540">
        <f t="shared" si="1830"/>
        <v>0.155</v>
      </c>
      <c r="BL3540">
        <f t="shared" si="1831"/>
        <v>3.22</v>
      </c>
      <c r="BM3540" s="43">
        <f t="shared" si="1848"/>
        <v>41228</v>
      </c>
      <c r="BN3540" s="43">
        <f t="shared" si="1832"/>
        <v>41362</v>
      </c>
      <c r="BO3540" s="45">
        <f t="shared" si="1849"/>
        <v>0.58695652173913038</v>
      </c>
      <c r="BP3540" s="45">
        <f t="shared" si="1850"/>
        <v>2.9355866587254318</v>
      </c>
      <c r="BQ3540" s="47">
        <f t="shared" si="1851"/>
        <v>116.76186505921558</v>
      </c>
      <c r="BR3540" s="47">
        <f t="shared" si="1852"/>
        <v>132.17281147401732</v>
      </c>
    </row>
    <row r="3541" spans="6:70" x14ac:dyDescent="0.25">
      <c r="F3541" s="2">
        <v>41226</v>
      </c>
      <c r="G3541">
        <v>0.14649999999999999</v>
      </c>
      <c r="H3541" s="43">
        <v>41278</v>
      </c>
      <c r="I3541">
        <v>1.3035000000000001</v>
      </c>
      <c r="L3541" s="2">
        <v>41107</v>
      </c>
      <c r="M3541" t="str">
        <v>912828KQ</v>
      </c>
      <c r="N3541">
        <v>0.35389999999999999</v>
      </c>
      <c r="O3541">
        <v>0.17027999999999999</v>
      </c>
      <c r="P3541">
        <v>0.84709999999999996</v>
      </c>
      <c r="Q3541">
        <v>134.546875</v>
      </c>
      <c r="R3541">
        <f>VLOOKUP(M3541,工作表1!$A$3:$B$1000,2,FALSE)</f>
        <v>3.125</v>
      </c>
      <c r="S3541" t="str">
        <f>VLOOKUP(M3541,工作表1!$A$3:$C$1000,3,FALSE)</f>
        <v>2019/5/15</v>
      </c>
      <c r="T3541">
        <f t="shared" si="1822"/>
        <v>0.155</v>
      </c>
      <c r="U3541">
        <f t="shared" si="1821"/>
        <v>2.97</v>
      </c>
      <c r="V3541" s="43">
        <f t="shared" si="1833"/>
        <v>41228</v>
      </c>
      <c r="W3541" s="43">
        <f t="shared" si="1823"/>
        <v>41180</v>
      </c>
      <c r="X3541" s="45">
        <f t="shared" si="1834"/>
        <v>0.54347826086956519</v>
      </c>
      <c r="Y3541" s="45">
        <f t="shared" si="1835"/>
        <v>1.1599166170339488</v>
      </c>
      <c r="Z3541" s="47">
        <f t="shared" si="1836"/>
        <v>114.55081086558434</v>
      </c>
      <c r="AA3541" s="47">
        <f t="shared" si="1837"/>
        <v>134.20962272875641</v>
      </c>
      <c r="AB3541" s="45">
        <f t="shared" si="1838"/>
        <v>0.98829999999999996</v>
      </c>
      <c r="AC3541" s="2" t="str">
        <f t="shared" si="1824"/>
        <v>TY1</v>
      </c>
      <c r="AD3541">
        <f t="shared" si="1825"/>
        <v>134.546875</v>
      </c>
      <c r="AE3541">
        <f t="shared" si="1826"/>
        <v>133.59375</v>
      </c>
      <c r="AF3541" s="49">
        <f t="shared" si="1853"/>
        <v>0.953125</v>
      </c>
      <c r="AG3541" s="3">
        <f t="shared" si="1839"/>
        <v>134.20962272875641</v>
      </c>
      <c r="AH3541">
        <f t="shared" si="1840"/>
        <v>133.09680668950057</v>
      </c>
      <c r="AI3541" s="51">
        <f t="shared" si="1841"/>
        <v>1.112816039255847</v>
      </c>
      <c r="AJ3541" s="52">
        <f t="shared" si="1842"/>
        <v>0.15969103925584704</v>
      </c>
      <c r="AK3541" s="2">
        <v>41107</v>
      </c>
      <c r="AL3541" t="str">
        <v>912828LJ</v>
      </c>
      <c r="AM3541">
        <v>0.76219999999999999</v>
      </c>
      <c r="AN3541">
        <v>0.17133000000000001</v>
      </c>
      <c r="AO3541">
        <v>0.87370000000000003</v>
      </c>
      <c r="AP3541">
        <v>133.59375</v>
      </c>
      <c r="AQ3541">
        <f>VLOOKUP(AL3541,工作表1!$F$3:$G$1000,2,FALSE)</f>
        <v>3.625</v>
      </c>
      <c r="AR3541" t="str">
        <f>VLOOKUP(AL3541,工作表1!$F$3:$H$1000,3,FALSE)</f>
        <v>2019/8/15</v>
      </c>
      <c r="AS3541">
        <f t="shared" si="1827"/>
        <v>0.155</v>
      </c>
      <c r="AT3541">
        <f t="shared" si="1828"/>
        <v>3.47</v>
      </c>
      <c r="AU3541" s="43">
        <f t="shared" si="1843"/>
        <v>41136</v>
      </c>
      <c r="AV3541" s="43">
        <f t="shared" si="1829"/>
        <v>41274</v>
      </c>
      <c r="AW3541" s="45">
        <f t="shared" si="1844"/>
        <v>1.533653846153846</v>
      </c>
      <c r="AX3541" s="45">
        <f t="shared" si="1845"/>
        <v>3.1822839831401475</v>
      </c>
      <c r="AY3541" s="47">
        <f t="shared" si="1846"/>
        <v>118.27369874129855</v>
      </c>
      <c r="AZ3541" s="47">
        <f t="shared" si="1847"/>
        <v>133.09680668950057</v>
      </c>
      <c r="BA3541" s="43"/>
      <c r="BC3541" s="2">
        <v>41106</v>
      </c>
      <c r="BD3541" t="str">
        <v>912828LY</v>
      </c>
      <c r="BE3541">
        <v>13.375999999999999</v>
      </c>
      <c r="BF3541">
        <v>-0.28261999999999998</v>
      </c>
      <c r="BG3541">
        <v>0.86040000000000005</v>
      </c>
      <c r="BH3541">
        <v>133</v>
      </c>
      <c r="BI3541">
        <f>VLOOKUP(BD3541,工作表1!$K$3:$L$1000,2,FALSE)</f>
        <v>3.375</v>
      </c>
      <c r="BJ3541" t="str">
        <f>VLOOKUP(BD3541,工作表1!$K$3:$M$1000,3,FALSE)</f>
        <v>2019/11/15</v>
      </c>
      <c r="BK3541">
        <f t="shared" si="1830"/>
        <v>0.1525</v>
      </c>
      <c r="BL3541">
        <f t="shared" si="1831"/>
        <v>3.2225000000000001</v>
      </c>
      <c r="BM3541" s="43">
        <f t="shared" si="1848"/>
        <v>41228</v>
      </c>
      <c r="BN3541" s="43">
        <f t="shared" si="1832"/>
        <v>41362</v>
      </c>
      <c r="BO3541" s="45">
        <f t="shared" si="1849"/>
        <v>0.57778532608695654</v>
      </c>
      <c r="BP3541" s="45">
        <f t="shared" si="1850"/>
        <v>2.9356620384157237</v>
      </c>
      <c r="BQ3541" s="47">
        <f t="shared" si="1851"/>
        <v>117.03020832710831</v>
      </c>
      <c r="BR3541" s="47">
        <f t="shared" si="1852"/>
        <v>132.46872319202026</v>
      </c>
    </row>
    <row r="3542" spans="6:70" x14ac:dyDescent="0.25">
      <c r="F3542" s="2">
        <v>41225</v>
      </c>
      <c r="G3542">
        <v>0.14849999999999999</v>
      </c>
      <c r="H3542" s="43">
        <v>41277</v>
      </c>
      <c r="I3542">
        <v>1.3174999999999999</v>
      </c>
      <c r="L3542" s="2">
        <v>41106</v>
      </c>
      <c r="M3542" t="str">
        <v>912828KQ</v>
      </c>
      <c r="N3542">
        <v>0.93379999999999996</v>
      </c>
      <c r="O3542">
        <v>9.7059999999999994E-2</v>
      </c>
      <c r="P3542">
        <v>0.84709999999999996</v>
      </c>
      <c r="Q3542">
        <v>134.8125</v>
      </c>
      <c r="R3542">
        <f>VLOOKUP(M3542,工作表1!$A$3:$B$1000,2,FALSE)</f>
        <v>3.125</v>
      </c>
      <c r="S3542" t="str">
        <f>VLOOKUP(M3542,工作表1!$A$3:$C$1000,3,FALSE)</f>
        <v>2019/5/15</v>
      </c>
      <c r="T3542">
        <f t="shared" si="1822"/>
        <v>0.1525</v>
      </c>
      <c r="U3542">
        <f t="shared" si="1821"/>
        <v>2.9725000000000001</v>
      </c>
      <c r="V3542" s="43">
        <f t="shared" si="1833"/>
        <v>41228</v>
      </c>
      <c r="W3542" s="43">
        <f t="shared" si="1823"/>
        <v>41180</v>
      </c>
      <c r="X3542" s="45">
        <f t="shared" si="1834"/>
        <v>0.53498641304347827</v>
      </c>
      <c r="Y3542" s="45">
        <f t="shared" si="1835"/>
        <v>1.1599864130434783</v>
      </c>
      <c r="Z3542" s="47">
        <f t="shared" si="1836"/>
        <v>114.80072499223687</v>
      </c>
      <c r="AA3542" s="47">
        <f t="shared" si="1837"/>
        <v>134.48991689688108</v>
      </c>
      <c r="AB3542" s="45">
        <f t="shared" si="1838"/>
        <v>0.95809999999999995</v>
      </c>
      <c r="AC3542" s="2" t="str">
        <f t="shared" si="1824"/>
        <v>TY1</v>
      </c>
      <c r="AD3542">
        <f t="shared" si="1825"/>
        <v>134.8125</v>
      </c>
      <c r="AE3542">
        <f t="shared" si="1826"/>
        <v>133.84375</v>
      </c>
      <c r="AF3542" s="49">
        <f t="shared" si="1853"/>
        <v>0.96875</v>
      </c>
      <c r="AG3542" s="3">
        <f t="shared" si="1839"/>
        <v>134.48991689688108</v>
      </c>
      <c r="AH3542">
        <f t="shared" si="1840"/>
        <v>133.34897408981809</v>
      </c>
      <c r="AI3542" s="51">
        <f t="shared" si="1841"/>
        <v>1.1409428070629986</v>
      </c>
      <c r="AJ3542" s="52">
        <f t="shared" si="1842"/>
        <v>0.17219280706299855</v>
      </c>
      <c r="AK3542" s="2">
        <v>41106</v>
      </c>
      <c r="AL3542" t="str">
        <v>912828LJ</v>
      </c>
      <c r="AM3542">
        <v>1.1598999999999999</v>
      </c>
      <c r="AN3542">
        <v>0.15908</v>
      </c>
      <c r="AO3542">
        <v>0.87370000000000003</v>
      </c>
      <c r="AP3542">
        <v>133.84375</v>
      </c>
      <c r="AQ3542">
        <f>VLOOKUP(AL3542,工作表1!$F$3:$G$1000,2,FALSE)</f>
        <v>3.625</v>
      </c>
      <c r="AR3542" t="str">
        <f>VLOOKUP(AL3542,工作表1!$F$3:$H$1000,3,FALSE)</f>
        <v>2019/8/15</v>
      </c>
      <c r="AS3542">
        <f t="shared" si="1827"/>
        <v>0.1525</v>
      </c>
      <c r="AT3542">
        <f t="shared" si="1828"/>
        <v>3.4725000000000001</v>
      </c>
      <c r="AU3542" s="43">
        <f t="shared" si="1843"/>
        <v>41136</v>
      </c>
      <c r="AV3542" s="43">
        <f t="shared" si="1829"/>
        <v>41274</v>
      </c>
      <c r="AW3542" s="45">
        <f t="shared" si="1844"/>
        <v>1.523695054945055</v>
      </c>
      <c r="AX3542" s="45">
        <f t="shared" si="1845"/>
        <v>3.1822566987806713</v>
      </c>
      <c r="AY3542" s="47">
        <f t="shared" si="1846"/>
        <v>118.50714711356783</v>
      </c>
      <c r="AZ3542" s="47">
        <f t="shared" si="1847"/>
        <v>133.34897408981809</v>
      </c>
      <c r="BA3542" s="43"/>
      <c r="BC3542" s="2">
        <v>41103</v>
      </c>
      <c r="BD3542" t="str">
        <v>912828LY</v>
      </c>
      <c r="BE3542">
        <v>11.976100000000001</v>
      </c>
      <c r="BF3542">
        <v>-0.22869999999999999</v>
      </c>
      <c r="BG3542">
        <v>0.86040000000000005</v>
      </c>
      <c r="BH3542">
        <v>132.75</v>
      </c>
      <c r="BI3542">
        <f>VLOOKUP(BD3542,工作表1!$K$3:$L$1000,2,FALSE)</f>
        <v>3.375</v>
      </c>
      <c r="BJ3542" t="str">
        <f>VLOOKUP(BD3542,工作表1!$K$3:$M$1000,3,FALSE)</f>
        <v>2019/11/15</v>
      </c>
      <c r="BK3542">
        <f t="shared" si="1830"/>
        <v>0.14699999999999999</v>
      </c>
      <c r="BL3542">
        <f t="shared" si="1831"/>
        <v>3.2280000000000002</v>
      </c>
      <c r="BM3542" s="43">
        <f t="shared" si="1848"/>
        <v>41228</v>
      </c>
      <c r="BN3542" s="43">
        <f t="shared" si="1832"/>
        <v>41362</v>
      </c>
      <c r="BO3542" s="45">
        <f t="shared" si="1849"/>
        <v>0.56861413043478259</v>
      </c>
      <c r="BP3542" s="45">
        <f t="shared" si="1850"/>
        <v>2.9357374181060156</v>
      </c>
      <c r="BQ3542" s="47">
        <f t="shared" si="1851"/>
        <v>116.77904903064024</v>
      </c>
      <c r="BR3542" s="47">
        <f t="shared" si="1852"/>
        <v>132.15834738493837</v>
      </c>
    </row>
    <row r="3543" spans="6:70" x14ac:dyDescent="0.25">
      <c r="F3543" s="2">
        <v>41222</v>
      </c>
      <c r="G3543">
        <v>0.14599999999999999</v>
      </c>
      <c r="H3543" s="43">
        <v>41276</v>
      </c>
      <c r="I3543">
        <v>1.2444</v>
      </c>
      <c r="L3543" s="2">
        <v>41103</v>
      </c>
      <c r="M3543" t="str">
        <v>912828KQ</v>
      </c>
      <c r="N3543">
        <v>0.3821</v>
      </c>
      <c r="O3543">
        <v>0.17143</v>
      </c>
      <c r="P3543">
        <v>0.84709999999999996</v>
      </c>
      <c r="Q3543">
        <v>134.546875</v>
      </c>
      <c r="R3543">
        <f>VLOOKUP(M3543,工作表1!$A$3:$B$1000,2,FALSE)</f>
        <v>3.125</v>
      </c>
      <c r="S3543" t="str">
        <f>VLOOKUP(M3543,工作表1!$A$3:$C$1000,3,FALSE)</f>
        <v>2019/5/15</v>
      </c>
      <c r="T3543">
        <f t="shared" si="1822"/>
        <v>0.14699999999999999</v>
      </c>
      <c r="U3543">
        <f t="shared" si="1821"/>
        <v>2.9780000000000002</v>
      </c>
      <c r="V3543" s="43">
        <f t="shared" si="1833"/>
        <v>41228</v>
      </c>
      <c r="W3543" s="43">
        <f t="shared" si="1823"/>
        <v>41180</v>
      </c>
      <c r="X3543" s="45">
        <f t="shared" si="1834"/>
        <v>0.52649456521739135</v>
      </c>
      <c r="Y3543" s="45">
        <f t="shared" si="1835"/>
        <v>1.1600562090530078</v>
      </c>
      <c r="Z3543" s="47">
        <f t="shared" si="1836"/>
        <v>114.5654706558736</v>
      </c>
      <c r="AA3543" s="47">
        <f t="shared" si="1837"/>
        <v>134.19672621248384</v>
      </c>
      <c r="AB3543" s="45">
        <f t="shared" si="1838"/>
        <v>0.97440000000000004</v>
      </c>
      <c r="AC3543" s="2" t="str">
        <f t="shared" si="1824"/>
        <v>TY1</v>
      </c>
      <c r="AD3543">
        <f t="shared" si="1825"/>
        <v>134.546875</v>
      </c>
      <c r="AE3543">
        <f t="shared" si="1826"/>
        <v>133.59375</v>
      </c>
      <c r="AF3543" s="49">
        <f t="shared" si="1853"/>
        <v>0.953125</v>
      </c>
      <c r="AG3543" s="3">
        <f t="shared" si="1839"/>
        <v>134.19672621248384</v>
      </c>
      <c r="AH3543">
        <f t="shared" si="1840"/>
        <v>133.06297322197295</v>
      </c>
      <c r="AI3543" s="51">
        <f t="shared" si="1841"/>
        <v>1.1337529905108852</v>
      </c>
      <c r="AJ3543" s="52">
        <f t="shared" si="1842"/>
        <v>0.18062799051088518</v>
      </c>
      <c r="AK3543" s="2">
        <v>41103</v>
      </c>
      <c r="AL3543" t="str">
        <v>912828LJ</v>
      </c>
      <c r="AM3543">
        <v>0.34660000000000002</v>
      </c>
      <c r="AN3543">
        <v>0.20538000000000001</v>
      </c>
      <c r="AO3543">
        <v>0.87370000000000003</v>
      </c>
      <c r="AP3543">
        <v>133.59375</v>
      </c>
      <c r="AQ3543">
        <f>VLOOKUP(AL3543,工作表1!$F$3:$G$1000,2,FALSE)</f>
        <v>3.625</v>
      </c>
      <c r="AR3543" t="str">
        <f>VLOOKUP(AL3543,工作表1!$F$3:$H$1000,3,FALSE)</f>
        <v>2019/8/15</v>
      </c>
      <c r="AS3543">
        <f t="shared" si="1827"/>
        <v>0.14699999999999999</v>
      </c>
      <c r="AT3543">
        <f t="shared" si="1828"/>
        <v>3.4780000000000002</v>
      </c>
      <c r="AU3543" s="43">
        <f t="shared" si="1843"/>
        <v>41136</v>
      </c>
      <c r="AV3543" s="43">
        <f t="shared" si="1829"/>
        <v>41274</v>
      </c>
      <c r="AW3543" s="45">
        <f t="shared" si="1844"/>
        <v>1.5137362637362637</v>
      </c>
      <c r="AX3543" s="45">
        <f t="shared" si="1845"/>
        <v>3.1822294144211951</v>
      </c>
      <c r="AY3543" s="47">
        <f t="shared" si="1846"/>
        <v>118.2718117588323</v>
      </c>
      <c r="AZ3543" s="47">
        <f t="shared" si="1847"/>
        <v>133.06297322197295</v>
      </c>
      <c r="BA3543" s="43"/>
      <c r="BC3543" s="2">
        <v>41102</v>
      </c>
      <c r="BD3543" t="str">
        <v>912828LY</v>
      </c>
      <c r="BE3543">
        <v>11.5252</v>
      </c>
      <c r="BF3543">
        <v>-0.21121000000000001</v>
      </c>
      <c r="BG3543">
        <v>0.86040000000000005</v>
      </c>
      <c r="BH3543">
        <v>132.859375</v>
      </c>
      <c r="BI3543">
        <f>VLOOKUP(BD3543,工作表1!$K$3:$L$1000,2,FALSE)</f>
        <v>3.375</v>
      </c>
      <c r="BJ3543" t="str">
        <f>VLOOKUP(BD3543,工作表1!$K$3:$M$1000,3,FALSE)</f>
        <v>2019/11/15</v>
      </c>
      <c r="BK3543">
        <f t="shared" si="1830"/>
        <v>0.1605</v>
      </c>
      <c r="BL3543">
        <f t="shared" si="1831"/>
        <v>3.2145000000000001</v>
      </c>
      <c r="BM3543" s="43">
        <f t="shared" si="1848"/>
        <v>41228</v>
      </c>
      <c r="BN3543" s="43">
        <f t="shared" si="1832"/>
        <v>41362</v>
      </c>
      <c r="BO3543" s="45">
        <f t="shared" si="1849"/>
        <v>0.54110054347826086</v>
      </c>
      <c r="BP3543" s="45">
        <f t="shared" si="1850"/>
        <v>2.9359635571768909</v>
      </c>
      <c r="BQ3543" s="47">
        <f t="shared" si="1851"/>
        <v>116.88688350640464</v>
      </c>
      <c r="BR3543" s="47">
        <f t="shared" si="1852"/>
        <v>132.25315251270311</v>
      </c>
    </row>
    <row r="3544" spans="6:70" x14ac:dyDescent="0.25">
      <c r="F3544" s="2">
        <v>41221</v>
      </c>
      <c r="G3544">
        <v>0.14349999999999999</v>
      </c>
      <c r="H3544" s="43">
        <v>41275</v>
      </c>
      <c r="I3544">
        <v>1.1787000000000001</v>
      </c>
      <c r="L3544" s="2">
        <v>41102</v>
      </c>
      <c r="M3544" t="str">
        <v>912828KQ</v>
      </c>
      <c r="N3544">
        <v>0.15640000000000001</v>
      </c>
      <c r="O3544">
        <v>0.20016</v>
      </c>
      <c r="P3544">
        <v>0.84709999999999996</v>
      </c>
      <c r="Q3544">
        <v>134.65625</v>
      </c>
      <c r="R3544">
        <f>VLOOKUP(M3544,工作表1!$A$3:$B$1000,2,FALSE)</f>
        <v>3.125</v>
      </c>
      <c r="S3544" t="str">
        <f>VLOOKUP(M3544,工作表1!$A$3:$C$1000,3,FALSE)</f>
        <v>2019/5/15</v>
      </c>
      <c r="T3544">
        <f t="shared" si="1822"/>
        <v>0.1605</v>
      </c>
      <c r="U3544">
        <f t="shared" si="1821"/>
        <v>2.9645000000000001</v>
      </c>
      <c r="V3544" s="43">
        <f t="shared" si="1833"/>
        <v>41228</v>
      </c>
      <c r="W3544" s="43">
        <f t="shared" si="1823"/>
        <v>41180</v>
      </c>
      <c r="X3544" s="45">
        <f t="shared" si="1834"/>
        <v>0.50101902173913038</v>
      </c>
      <c r="Y3544" s="45">
        <f t="shared" si="1835"/>
        <v>1.160265597081596</v>
      </c>
      <c r="Z3544" s="47">
        <f t="shared" si="1836"/>
        <v>114.67596561161211</v>
      </c>
      <c r="AA3544" s="47">
        <f t="shared" si="1837"/>
        <v>134.2881036318002</v>
      </c>
      <c r="AB3544" s="45">
        <f t="shared" si="1838"/>
        <v>0.96740000000000004</v>
      </c>
      <c r="AC3544" s="2" t="str">
        <f t="shared" si="1824"/>
        <v>TY1</v>
      </c>
      <c r="AD3544">
        <f t="shared" si="1825"/>
        <v>134.65625</v>
      </c>
      <c r="AE3544">
        <f t="shared" si="1826"/>
        <v>133.703125</v>
      </c>
      <c r="AF3544" s="49">
        <f t="shared" si="1853"/>
        <v>0.953125</v>
      </c>
      <c r="AG3544" s="3">
        <f t="shared" si="1839"/>
        <v>134.2881036318002</v>
      </c>
      <c r="AH3544">
        <f t="shared" si="1840"/>
        <v>133.17371870723244</v>
      </c>
      <c r="AI3544" s="51">
        <f t="shared" si="1841"/>
        <v>1.1143849245677586</v>
      </c>
      <c r="AJ3544" s="52">
        <f t="shared" si="1842"/>
        <v>0.16125992456775862</v>
      </c>
      <c r="AK3544" s="2">
        <v>41102</v>
      </c>
      <c r="AL3544" t="str">
        <v>912828LJ</v>
      </c>
      <c r="AM3544">
        <v>0.31780000000000003</v>
      </c>
      <c r="AN3544">
        <v>0.20235</v>
      </c>
      <c r="AO3544">
        <v>0.87370000000000003</v>
      </c>
      <c r="AP3544">
        <v>133.703125</v>
      </c>
      <c r="AQ3544">
        <f>VLOOKUP(AL3544,工作表1!$F$3:$G$1000,2,FALSE)</f>
        <v>3.625</v>
      </c>
      <c r="AR3544" t="str">
        <f>VLOOKUP(AL3544,工作表1!$F$3:$H$1000,3,FALSE)</f>
        <v>2019/8/15</v>
      </c>
      <c r="AS3544">
        <f t="shared" si="1827"/>
        <v>0.1605</v>
      </c>
      <c r="AT3544">
        <f t="shared" si="1828"/>
        <v>3.4645000000000001</v>
      </c>
      <c r="AU3544" s="43">
        <f t="shared" si="1843"/>
        <v>41136</v>
      </c>
      <c r="AV3544" s="43">
        <f t="shared" si="1829"/>
        <v>41274</v>
      </c>
      <c r="AW3544" s="45">
        <f t="shared" si="1844"/>
        <v>1.4838598901098901</v>
      </c>
      <c r="AX3544" s="45">
        <f t="shared" si="1845"/>
        <v>3.1821475613427666</v>
      </c>
      <c r="AY3544" s="47">
        <f t="shared" si="1846"/>
        <v>118.39813423313912</v>
      </c>
      <c r="AZ3544" s="47">
        <f t="shared" si="1847"/>
        <v>133.17371870723244</v>
      </c>
      <c r="BA3544" s="43"/>
      <c r="BC3544" s="2">
        <v>41101</v>
      </c>
      <c r="BD3544" t="str">
        <v>912828LY</v>
      </c>
      <c r="BE3544">
        <v>12.8338</v>
      </c>
      <c r="BF3544">
        <v>-0.25846000000000002</v>
      </c>
      <c r="BG3544">
        <v>0.86040000000000005</v>
      </c>
      <c r="BH3544">
        <v>132.765625</v>
      </c>
      <c r="BI3544">
        <f>VLOOKUP(BD3544,工作表1!$K$3:$L$1000,2,FALSE)</f>
        <v>3.375</v>
      </c>
      <c r="BJ3544" t="str">
        <f>VLOOKUP(BD3544,工作表1!$K$3:$M$1000,3,FALSE)</f>
        <v>2019/11/15</v>
      </c>
      <c r="BK3544">
        <f t="shared" si="1830"/>
        <v>0.16250000000000001</v>
      </c>
      <c r="BL3544">
        <f t="shared" si="1831"/>
        <v>3.2124999999999999</v>
      </c>
      <c r="BM3544" s="43">
        <f t="shared" si="1848"/>
        <v>41228</v>
      </c>
      <c r="BN3544" s="43">
        <f t="shared" si="1832"/>
        <v>41362</v>
      </c>
      <c r="BO3544" s="45">
        <f t="shared" si="1849"/>
        <v>0.53192934782608703</v>
      </c>
      <c r="BP3544" s="45">
        <f t="shared" si="1850"/>
        <v>2.9360389368671829</v>
      </c>
      <c r="BQ3544" s="47">
        <f t="shared" si="1851"/>
        <v>116.85646259990487</v>
      </c>
      <c r="BR3544" s="47">
        <f t="shared" si="1852"/>
        <v>132.20558024786442</v>
      </c>
    </row>
    <row r="3545" spans="6:70" x14ac:dyDescent="0.25">
      <c r="F3545" s="2">
        <v>41220</v>
      </c>
      <c r="G3545">
        <v>0.14899999999999999</v>
      </c>
      <c r="H3545" s="43">
        <v>41274</v>
      </c>
      <c r="I3545">
        <v>1.1787000000000001</v>
      </c>
      <c r="L3545" s="2">
        <v>41101</v>
      </c>
      <c r="M3545" t="str">
        <v>912828KQ</v>
      </c>
      <c r="N3545">
        <v>0.6381</v>
      </c>
      <c r="O3545">
        <v>0.14473</v>
      </c>
      <c r="P3545">
        <v>0.84709999999999996</v>
      </c>
      <c r="Q3545">
        <v>134.59375</v>
      </c>
      <c r="R3545">
        <f>VLOOKUP(M3545,工作表1!$A$3:$B$1000,2,FALSE)</f>
        <v>3.125</v>
      </c>
      <c r="S3545" t="str">
        <f>VLOOKUP(M3545,工作表1!$A$3:$C$1000,3,FALSE)</f>
        <v>2019/5/15</v>
      </c>
      <c r="T3545">
        <f t="shared" si="1822"/>
        <v>0.16250000000000001</v>
      </c>
      <c r="U3545">
        <f t="shared" si="1821"/>
        <v>2.9624999999999999</v>
      </c>
      <c r="V3545" s="43">
        <f t="shared" si="1833"/>
        <v>41228</v>
      </c>
      <c r="W3545" s="43">
        <f t="shared" si="1823"/>
        <v>41180</v>
      </c>
      <c r="X3545" s="45">
        <f t="shared" si="1834"/>
        <v>0.49252717391304351</v>
      </c>
      <c r="Y3545" s="45">
        <f t="shared" si="1835"/>
        <v>1.1603353930911258</v>
      </c>
      <c r="Z3545" s="47">
        <f t="shared" si="1836"/>
        <v>114.64514301083177</v>
      </c>
      <c r="AA3545" s="47">
        <f t="shared" si="1837"/>
        <v>134.23811663845953</v>
      </c>
      <c r="AB3545" s="45">
        <f t="shared" si="1838"/>
        <v>0.99299999999999999</v>
      </c>
      <c r="AC3545" s="2" t="str">
        <f t="shared" si="1824"/>
        <v>TY1</v>
      </c>
      <c r="AD3545">
        <f t="shared" si="1825"/>
        <v>134.59375</v>
      </c>
      <c r="AE3545">
        <f t="shared" si="1826"/>
        <v>133.609375</v>
      </c>
      <c r="AF3545" s="49">
        <f t="shared" si="1853"/>
        <v>0.984375</v>
      </c>
      <c r="AG3545" s="3">
        <f t="shared" si="1839"/>
        <v>134.23811663845953</v>
      </c>
      <c r="AH3545">
        <f t="shared" si="1840"/>
        <v>133.10815967104011</v>
      </c>
      <c r="AI3545" s="51">
        <f t="shared" si="1841"/>
        <v>1.1299569674194174</v>
      </c>
      <c r="AJ3545" s="52">
        <f t="shared" si="1842"/>
        <v>0.14558196741941742</v>
      </c>
      <c r="AK3545" s="2">
        <v>41101</v>
      </c>
      <c r="AL3545" t="str">
        <v>912828LJ</v>
      </c>
      <c r="AM3545">
        <v>1.1416999999999999</v>
      </c>
      <c r="AN3545">
        <v>0.15690999999999999</v>
      </c>
      <c r="AO3545">
        <v>0.87370000000000003</v>
      </c>
      <c r="AP3545">
        <v>133.609375</v>
      </c>
      <c r="AQ3545">
        <f>VLOOKUP(AL3545,工作表1!$F$3:$G$1000,2,FALSE)</f>
        <v>3.625</v>
      </c>
      <c r="AR3545" t="str">
        <f>VLOOKUP(AL3545,工作表1!$F$3:$H$1000,3,FALSE)</f>
        <v>2019/8/15</v>
      </c>
      <c r="AS3545">
        <f t="shared" si="1827"/>
        <v>0.16250000000000001</v>
      </c>
      <c r="AT3545">
        <f t="shared" si="1828"/>
        <v>3.4624999999999999</v>
      </c>
      <c r="AU3545" s="43">
        <f t="shared" si="1843"/>
        <v>41136</v>
      </c>
      <c r="AV3545" s="43">
        <f t="shared" si="1829"/>
        <v>41274</v>
      </c>
      <c r="AW3545" s="45">
        <f t="shared" si="1844"/>
        <v>1.473901098901099</v>
      </c>
      <c r="AX3545" s="45">
        <f t="shared" si="1845"/>
        <v>3.1821202769832908</v>
      </c>
      <c r="AY3545" s="47">
        <f t="shared" si="1846"/>
        <v>118.3518544622742</v>
      </c>
      <c r="AZ3545" s="47">
        <f t="shared" si="1847"/>
        <v>133.10815967104011</v>
      </c>
      <c r="BA3545" s="43"/>
      <c r="BC3545" s="2">
        <v>41100</v>
      </c>
      <c r="BD3545" t="str">
        <v>912828LY</v>
      </c>
      <c r="BE3545">
        <v>12.9734</v>
      </c>
      <c r="BF3545">
        <v>-0.25169999999999998</v>
      </c>
      <c r="BG3545">
        <v>0.86040000000000005</v>
      </c>
      <c r="BH3545">
        <v>132.796875</v>
      </c>
      <c r="BI3545">
        <f>VLOOKUP(BD3545,工作表1!$K$3:$L$1000,2,FALSE)</f>
        <v>3.375</v>
      </c>
      <c r="BJ3545" t="str">
        <f>VLOOKUP(BD3545,工作表1!$K$3:$M$1000,3,FALSE)</f>
        <v>2019/11/15</v>
      </c>
      <c r="BK3545">
        <f t="shared" si="1830"/>
        <v>0.16650000000000001</v>
      </c>
      <c r="BL3545">
        <f t="shared" si="1831"/>
        <v>3.2084999999999999</v>
      </c>
      <c r="BM3545" s="43">
        <f t="shared" si="1848"/>
        <v>41228</v>
      </c>
      <c r="BN3545" s="43">
        <f t="shared" si="1832"/>
        <v>41362</v>
      </c>
      <c r="BO3545" s="45">
        <f t="shared" si="1849"/>
        <v>0.52275815217391297</v>
      </c>
      <c r="BP3545" s="45">
        <f t="shared" si="1850"/>
        <v>2.9361143165574743</v>
      </c>
      <c r="BQ3545" s="47">
        <f t="shared" si="1851"/>
        <v>116.88768271146398</v>
      </c>
      <c r="BR3545" s="47">
        <f t="shared" si="1852"/>
        <v>132.23134843998761</v>
      </c>
    </row>
    <row r="3546" spans="6:70" x14ac:dyDescent="0.25">
      <c r="F3546" s="2">
        <v>41219</v>
      </c>
      <c r="G3546">
        <v>0.1535</v>
      </c>
      <c r="H3546" s="43">
        <v>41271</v>
      </c>
      <c r="I3546">
        <v>1.1366000000000001</v>
      </c>
      <c r="L3546" s="2">
        <v>41100</v>
      </c>
      <c r="M3546" t="str">
        <v>912828KQ</v>
      </c>
      <c r="N3546">
        <v>0.5857</v>
      </c>
      <c r="O3546">
        <v>0.15756999999999999</v>
      </c>
      <c r="P3546">
        <v>0.84709999999999996</v>
      </c>
      <c r="Q3546">
        <v>134.625</v>
      </c>
      <c r="R3546">
        <f>VLOOKUP(M3546,工作表1!$A$3:$B$1000,2,FALSE)</f>
        <v>3.125</v>
      </c>
      <c r="S3546" t="str">
        <f>VLOOKUP(M3546,工作表1!$A$3:$C$1000,3,FALSE)</f>
        <v>2019/5/15</v>
      </c>
      <c r="T3546">
        <f t="shared" si="1822"/>
        <v>0.16650000000000001</v>
      </c>
      <c r="U3546">
        <f t="shared" si="1821"/>
        <v>2.9584999999999999</v>
      </c>
      <c r="V3546" s="43">
        <f t="shared" si="1833"/>
        <v>41228</v>
      </c>
      <c r="W3546" s="43">
        <f t="shared" si="1823"/>
        <v>41180</v>
      </c>
      <c r="X3546" s="45">
        <f t="shared" si="1834"/>
        <v>0.48403532608695649</v>
      </c>
      <c r="Y3546" s="45">
        <f t="shared" si="1835"/>
        <v>1.160405189100655</v>
      </c>
      <c r="Z3546" s="47">
        <f t="shared" si="1836"/>
        <v>114.67637925333182</v>
      </c>
      <c r="AA3546" s="47">
        <f t="shared" si="1837"/>
        <v>134.26192122023443</v>
      </c>
      <c r="AB3546" s="45">
        <f t="shared" si="1838"/>
        <v>0.9698</v>
      </c>
      <c r="AC3546" s="2" t="str">
        <f t="shared" si="1824"/>
        <v>TY1</v>
      </c>
      <c r="AD3546">
        <f t="shared" si="1825"/>
        <v>134.625</v>
      </c>
      <c r="AE3546">
        <f t="shared" si="1826"/>
        <v>133.640625</v>
      </c>
      <c r="AF3546" s="49">
        <f t="shared" si="1853"/>
        <v>0.984375</v>
      </c>
      <c r="AG3546" s="3">
        <f t="shared" si="1839"/>
        <v>134.26192122023443</v>
      </c>
      <c r="AH3546">
        <f t="shared" si="1840"/>
        <v>133.15058101473122</v>
      </c>
      <c r="AI3546" s="51">
        <f t="shared" si="1841"/>
        <v>1.1113402055032111</v>
      </c>
      <c r="AJ3546" s="52">
        <f t="shared" si="1842"/>
        <v>0.12696520550321111</v>
      </c>
      <c r="AK3546" s="2">
        <v>41100</v>
      </c>
      <c r="AL3546" t="str">
        <v>912828LJ</v>
      </c>
      <c r="AM3546">
        <v>1.6560999999999999</v>
      </c>
      <c r="AN3546">
        <v>0.13905000000000001</v>
      </c>
      <c r="AO3546">
        <v>0.87370000000000003</v>
      </c>
      <c r="AP3546">
        <v>133.640625</v>
      </c>
      <c r="AQ3546">
        <f>VLOOKUP(AL3546,工作表1!$F$3:$G$1000,2,FALSE)</f>
        <v>3.625</v>
      </c>
      <c r="AR3546" t="str">
        <f>VLOOKUP(AL3546,工作表1!$F$3:$H$1000,3,FALSE)</f>
        <v>2019/8/15</v>
      </c>
      <c r="AS3546">
        <f t="shared" si="1827"/>
        <v>0.16650000000000001</v>
      </c>
      <c r="AT3546">
        <f t="shared" si="1828"/>
        <v>3.4584999999999999</v>
      </c>
      <c r="AU3546" s="43">
        <f t="shared" si="1843"/>
        <v>41136</v>
      </c>
      <c r="AV3546" s="43">
        <f t="shared" si="1829"/>
        <v>41274</v>
      </c>
      <c r="AW3546" s="45">
        <f t="shared" si="1844"/>
        <v>1.4639423076923077</v>
      </c>
      <c r="AX3546" s="45">
        <f t="shared" si="1845"/>
        <v>3.1820929926238146</v>
      </c>
      <c r="AY3546" s="47">
        <f t="shared" si="1846"/>
        <v>118.39894492709124</v>
      </c>
      <c r="AZ3546" s="47">
        <f t="shared" si="1847"/>
        <v>133.15058101473122</v>
      </c>
      <c r="BA3546" s="43"/>
      <c r="BC3546" s="2">
        <v>41099</v>
      </c>
      <c r="BD3546" t="str">
        <v>912828LY</v>
      </c>
      <c r="BE3546">
        <v>12.350199999999999</v>
      </c>
      <c r="BF3546">
        <v>-0.22714000000000001</v>
      </c>
      <c r="BG3546">
        <v>0.86040000000000005</v>
      </c>
      <c r="BH3546">
        <v>132.71875</v>
      </c>
      <c r="BI3546">
        <f>VLOOKUP(BD3546,工作表1!$K$3:$L$1000,2,FALSE)</f>
        <v>3.375</v>
      </c>
      <c r="BJ3546" t="str">
        <f>VLOOKUP(BD3546,工作表1!$K$3:$M$1000,3,FALSE)</f>
        <v>2019/11/15</v>
      </c>
      <c r="BK3546">
        <f t="shared" si="1830"/>
        <v>0.16700000000000001</v>
      </c>
      <c r="BL3546">
        <f t="shared" si="1831"/>
        <v>3.2080000000000002</v>
      </c>
      <c r="BM3546" s="43">
        <f t="shared" si="1848"/>
        <v>41228</v>
      </c>
      <c r="BN3546" s="43">
        <f t="shared" si="1832"/>
        <v>41362</v>
      </c>
      <c r="BO3546" s="45">
        <f t="shared" si="1849"/>
        <v>0.51358695652173914</v>
      </c>
      <c r="BP3546" s="45">
        <f t="shared" si="1850"/>
        <v>2.9361896962477667</v>
      </c>
      <c r="BQ3546" s="47">
        <f t="shared" si="1851"/>
        <v>116.8107220615148</v>
      </c>
      <c r="BR3546" s="47">
        <f t="shared" si="1852"/>
        <v>132.128448847931</v>
      </c>
    </row>
    <row r="3547" spans="6:70" x14ac:dyDescent="0.25">
      <c r="F3547" s="2">
        <v>41218</v>
      </c>
      <c r="G3547">
        <v>0.1515</v>
      </c>
      <c r="H3547" s="43">
        <v>41270</v>
      </c>
      <c r="I3547">
        <v>1.1693</v>
      </c>
      <c r="L3547" s="2">
        <v>41099</v>
      </c>
      <c r="M3547" t="str">
        <v>912828KQ</v>
      </c>
      <c r="N3547">
        <v>0.4541</v>
      </c>
      <c r="O3547">
        <v>0.17451</v>
      </c>
      <c r="P3547">
        <v>0.84709999999999996</v>
      </c>
      <c r="Q3547">
        <v>134.546875</v>
      </c>
      <c r="R3547">
        <f>VLOOKUP(M3547,工作表1!$A$3:$B$1000,2,FALSE)</f>
        <v>3.125</v>
      </c>
      <c r="S3547" t="str">
        <f>VLOOKUP(M3547,工作表1!$A$3:$C$1000,3,FALSE)</f>
        <v>2019/5/15</v>
      </c>
      <c r="T3547">
        <f t="shared" si="1822"/>
        <v>0.16700000000000001</v>
      </c>
      <c r="U3547">
        <f t="shared" si="1821"/>
        <v>2.9580000000000002</v>
      </c>
      <c r="V3547" s="43">
        <f t="shared" si="1833"/>
        <v>41228</v>
      </c>
      <c r="W3547" s="43">
        <f t="shared" si="1823"/>
        <v>41180</v>
      </c>
      <c r="X3547" s="45">
        <f t="shared" si="1834"/>
        <v>0.47554347826086962</v>
      </c>
      <c r="Y3547" s="45">
        <f t="shared" si="1835"/>
        <v>1.1604749851101848</v>
      </c>
      <c r="Z3547" s="47">
        <f t="shared" si="1836"/>
        <v>114.61272652668599</v>
      </c>
      <c r="AA3547" s="47">
        <f t="shared" si="1837"/>
        <v>134.17281761560699</v>
      </c>
      <c r="AB3547" s="45">
        <f t="shared" si="1838"/>
        <v>0.98140000000000005</v>
      </c>
      <c r="AC3547" s="2" t="str">
        <f t="shared" si="1824"/>
        <v>TY1</v>
      </c>
      <c r="AD3547">
        <f t="shared" si="1825"/>
        <v>134.546875</v>
      </c>
      <c r="AE3547">
        <f t="shared" si="1826"/>
        <v>133.5625</v>
      </c>
      <c r="AF3547" s="49">
        <f t="shared" si="1853"/>
        <v>0.984375</v>
      </c>
      <c r="AG3547" s="3">
        <f t="shared" si="1839"/>
        <v>134.17281761560699</v>
      </c>
      <c r="AH3547">
        <f t="shared" si="1840"/>
        <v>133.08293292220608</v>
      </c>
      <c r="AI3547" s="51">
        <f t="shared" si="1841"/>
        <v>1.0898846934009043</v>
      </c>
      <c r="AJ3547" s="52">
        <f t="shared" si="1842"/>
        <v>0.10550969340090433</v>
      </c>
      <c r="AK3547" s="2">
        <v>41099</v>
      </c>
      <c r="AL3547" t="str">
        <v>912828LJ</v>
      </c>
      <c r="AM3547">
        <v>2.0440999999999998</v>
      </c>
      <c r="AN3547">
        <v>0.11834</v>
      </c>
      <c r="AO3547">
        <v>0.87370000000000003</v>
      </c>
      <c r="AP3547">
        <v>133.5625</v>
      </c>
      <c r="AQ3547">
        <f>VLOOKUP(AL3547,工作表1!$F$3:$G$1000,2,FALSE)</f>
        <v>3.625</v>
      </c>
      <c r="AR3547" t="str">
        <f>VLOOKUP(AL3547,工作表1!$F$3:$H$1000,3,FALSE)</f>
        <v>2019/8/15</v>
      </c>
      <c r="AS3547">
        <f t="shared" si="1827"/>
        <v>0.16700000000000001</v>
      </c>
      <c r="AT3547">
        <f t="shared" si="1828"/>
        <v>3.4580000000000002</v>
      </c>
      <c r="AU3547" s="43">
        <f t="shared" si="1843"/>
        <v>41136</v>
      </c>
      <c r="AV3547" s="43">
        <f t="shared" si="1829"/>
        <v>41274</v>
      </c>
      <c r="AW3547" s="45">
        <f t="shared" si="1844"/>
        <v>1.4539835164835166</v>
      </c>
      <c r="AX3547" s="45">
        <f t="shared" si="1845"/>
        <v>3.1820657082643384</v>
      </c>
      <c r="AY3547" s="47">
        <f t="shared" si="1846"/>
        <v>118.35153716993055</v>
      </c>
      <c r="AZ3547" s="47">
        <f t="shared" si="1847"/>
        <v>133.08293292220608</v>
      </c>
      <c r="BA3547" s="43"/>
      <c r="BC3547" s="2">
        <v>41096</v>
      </c>
      <c r="BD3547" t="str">
        <v>912828LY</v>
      </c>
      <c r="BE3547">
        <v>9.0108999999999995</v>
      </c>
      <c r="BF3547">
        <v>-0.10285999999999999</v>
      </c>
      <c r="BG3547">
        <v>0.86040000000000005</v>
      </c>
      <c r="BH3547">
        <v>132.59375</v>
      </c>
      <c r="BI3547">
        <f>VLOOKUP(BD3547,工作表1!$K$3:$L$1000,2,FALSE)</f>
        <v>3.375</v>
      </c>
      <c r="BJ3547" t="str">
        <f>VLOOKUP(BD3547,工作表1!$K$3:$M$1000,3,FALSE)</f>
        <v>2019/11/15</v>
      </c>
      <c r="BK3547">
        <f t="shared" si="1830"/>
        <v>0.16650000000000001</v>
      </c>
      <c r="BL3547">
        <f t="shared" si="1831"/>
        <v>3.2084999999999999</v>
      </c>
      <c r="BM3547" s="43">
        <f t="shared" si="1848"/>
        <v>41228</v>
      </c>
      <c r="BN3547" s="43">
        <f t="shared" si="1832"/>
        <v>41362</v>
      </c>
      <c r="BO3547" s="45">
        <f t="shared" si="1849"/>
        <v>0.50441576086956519</v>
      </c>
      <c r="BP3547" s="45">
        <f t="shared" si="1850"/>
        <v>2.9362650759380582</v>
      </c>
      <c r="BQ3547" s="47">
        <f t="shared" si="1851"/>
        <v>116.60485193802852</v>
      </c>
      <c r="BR3547" s="47">
        <f t="shared" si="1852"/>
        <v>131.87487834546661</v>
      </c>
    </row>
    <row r="3548" spans="6:70" x14ac:dyDescent="0.25">
      <c r="F3548" s="2">
        <v>41215</v>
      </c>
      <c r="G3548">
        <v>0.1525</v>
      </c>
      <c r="H3548" s="43">
        <v>41269</v>
      </c>
      <c r="I3548">
        <v>1.1950000000000001</v>
      </c>
      <c r="L3548" s="2">
        <v>41096</v>
      </c>
      <c r="M3548" t="str">
        <v>912828KQ</v>
      </c>
      <c r="N3548">
        <v>0.78600000000000003</v>
      </c>
      <c r="O3548">
        <v>0.13502</v>
      </c>
      <c r="P3548">
        <v>0.84709999999999996</v>
      </c>
      <c r="Q3548">
        <v>134.359375</v>
      </c>
      <c r="R3548">
        <f>VLOOKUP(M3548,工作表1!$A$3:$B$1000,2,FALSE)</f>
        <v>3.125</v>
      </c>
      <c r="S3548" t="str">
        <f>VLOOKUP(M3548,工作表1!$A$3:$C$1000,3,FALSE)</f>
        <v>2019/5/15</v>
      </c>
      <c r="T3548">
        <f t="shared" si="1822"/>
        <v>0.16650000000000001</v>
      </c>
      <c r="U3548">
        <f t="shared" si="1821"/>
        <v>2.9584999999999999</v>
      </c>
      <c r="V3548" s="43">
        <f t="shared" si="1833"/>
        <v>41228</v>
      </c>
      <c r="W3548" s="43">
        <f t="shared" si="1823"/>
        <v>41180</v>
      </c>
      <c r="X3548" s="45">
        <f t="shared" si="1834"/>
        <v>0.46705163043478259</v>
      </c>
      <c r="Y3548" s="45">
        <f t="shared" si="1835"/>
        <v>1.160544781119714</v>
      </c>
      <c r="Z3548" s="47">
        <f t="shared" si="1836"/>
        <v>114.47267724689584</v>
      </c>
      <c r="AA3548" s="47">
        <f t="shared" si="1837"/>
        <v>133.99326568685422</v>
      </c>
      <c r="AB3548" s="45">
        <f t="shared" si="1838"/>
        <v>1.0069999999999999</v>
      </c>
      <c r="AC3548" s="2" t="str">
        <f t="shared" si="1824"/>
        <v>TY1</v>
      </c>
      <c r="AD3548">
        <f t="shared" si="1825"/>
        <v>134.359375</v>
      </c>
      <c r="AE3548">
        <f t="shared" si="1826"/>
        <v>133.4375</v>
      </c>
      <c r="AF3548" s="49">
        <f t="shared" si="1853"/>
        <v>0.921875</v>
      </c>
      <c r="AG3548" s="3">
        <f t="shared" si="1839"/>
        <v>133.99326568685422</v>
      </c>
      <c r="AH3548">
        <f t="shared" si="1840"/>
        <v>132.85081288323263</v>
      </c>
      <c r="AI3548" s="51">
        <f t="shared" si="1841"/>
        <v>1.1424528036215804</v>
      </c>
      <c r="AJ3548" s="52">
        <f t="shared" si="1842"/>
        <v>0.22057780362158041</v>
      </c>
      <c r="AK3548" s="2">
        <v>41096</v>
      </c>
      <c r="AL3548" t="str">
        <v>912828LJ</v>
      </c>
      <c r="AM3548">
        <v>-0.76229999999999998</v>
      </c>
      <c r="AN3548">
        <v>0.27146999999999999</v>
      </c>
      <c r="AO3548">
        <v>0.87370000000000003</v>
      </c>
      <c r="AP3548">
        <v>133.4375</v>
      </c>
      <c r="AQ3548">
        <f>VLOOKUP(AL3548,工作表1!$F$3:$G$1000,2,FALSE)</f>
        <v>3.625</v>
      </c>
      <c r="AR3548" t="str">
        <f>VLOOKUP(AL3548,工作表1!$F$3:$H$1000,3,FALSE)</f>
        <v>2019/8/15</v>
      </c>
      <c r="AS3548">
        <f t="shared" si="1827"/>
        <v>0.16650000000000001</v>
      </c>
      <c r="AT3548">
        <f t="shared" si="1828"/>
        <v>3.4584999999999999</v>
      </c>
      <c r="AU3548" s="43">
        <f t="shared" si="1843"/>
        <v>41136</v>
      </c>
      <c r="AV3548" s="43">
        <f t="shared" si="1829"/>
        <v>41274</v>
      </c>
      <c r="AW3548" s="45">
        <f t="shared" si="1844"/>
        <v>1.4440247252747251</v>
      </c>
      <c r="AX3548" s="45">
        <f t="shared" si="1845"/>
        <v>3.1820384239048618</v>
      </c>
      <c r="AY3548" s="47">
        <f t="shared" si="1846"/>
        <v>118.16091360649132</v>
      </c>
      <c r="AZ3548" s="47">
        <f t="shared" si="1847"/>
        <v>132.85081288323263</v>
      </c>
      <c r="BA3548" s="43"/>
      <c r="BC3548" s="2">
        <v>41095</v>
      </c>
      <c r="BD3548" t="str">
        <v>912828LY</v>
      </c>
      <c r="BE3548">
        <v>8.2967999999999993</v>
      </c>
      <c r="BF3548">
        <v>-7.3999999999999996E-2</v>
      </c>
      <c r="BG3548">
        <v>0.86040000000000005</v>
      </c>
      <c r="BH3548">
        <v>132.171875</v>
      </c>
      <c r="BI3548">
        <f>VLOOKUP(BD3548,工作表1!$K$3:$L$1000,2,FALSE)</f>
        <v>3.375</v>
      </c>
      <c r="BJ3548" t="str">
        <f>VLOOKUP(BD3548,工作表1!$K$3:$M$1000,3,FALSE)</f>
        <v>2019/11/15</v>
      </c>
      <c r="BK3548">
        <f t="shared" si="1830"/>
        <v>0.17549999999999999</v>
      </c>
      <c r="BL3548">
        <f t="shared" si="1831"/>
        <v>3.1995</v>
      </c>
      <c r="BM3548" s="43">
        <f t="shared" si="1848"/>
        <v>41228</v>
      </c>
      <c r="BN3548" s="43">
        <f t="shared" si="1832"/>
        <v>41362</v>
      </c>
      <c r="BO3548" s="45">
        <f t="shared" si="1849"/>
        <v>0.47690217391304346</v>
      </c>
      <c r="BP3548" s="45">
        <f t="shared" si="1850"/>
        <v>2.936491215008934</v>
      </c>
      <c r="BQ3548" s="47">
        <f t="shared" si="1851"/>
        <v>116.24481091389383</v>
      </c>
      <c r="BR3548" s="47">
        <f t="shared" si="1852"/>
        <v>131.42252459375774</v>
      </c>
    </row>
    <row r="3549" spans="6:70" x14ac:dyDescent="0.25">
      <c r="F3549" s="2">
        <v>41214</v>
      </c>
      <c r="G3549">
        <v>0.156</v>
      </c>
      <c r="H3549" s="43">
        <v>41268</v>
      </c>
      <c r="I3549">
        <v>1.2183999999999999</v>
      </c>
      <c r="L3549" s="2">
        <v>41095</v>
      </c>
      <c r="M3549" t="str">
        <v>912828KQ</v>
      </c>
      <c r="N3549">
        <v>1.0478000000000001</v>
      </c>
      <c r="O3549">
        <v>0.10755000000000001</v>
      </c>
      <c r="P3549">
        <v>0.84709999999999996</v>
      </c>
      <c r="Q3549">
        <v>133.953125</v>
      </c>
      <c r="R3549">
        <f>VLOOKUP(M3549,工作表1!$A$3:$B$1000,2,FALSE)</f>
        <v>3.125</v>
      </c>
      <c r="S3549" t="str">
        <f>VLOOKUP(M3549,工作表1!$A$3:$C$1000,3,FALSE)</f>
        <v>2019/5/15</v>
      </c>
      <c r="T3549">
        <f t="shared" si="1822"/>
        <v>0.17549999999999999</v>
      </c>
      <c r="U3549">
        <f t="shared" si="1821"/>
        <v>2.9495</v>
      </c>
      <c r="V3549" s="43">
        <f t="shared" si="1833"/>
        <v>41228</v>
      </c>
      <c r="W3549" s="43">
        <f t="shared" si="1823"/>
        <v>41180</v>
      </c>
      <c r="X3549" s="45">
        <f t="shared" si="1834"/>
        <v>0.44157608695652173</v>
      </c>
      <c r="Y3549" s="45">
        <f t="shared" si="1835"/>
        <v>1.1607541691483025</v>
      </c>
      <c r="Z3549" s="47">
        <f t="shared" si="1836"/>
        <v>114.16108360590437</v>
      </c>
      <c r="AA3549" s="47">
        <f t="shared" si="1837"/>
        <v>133.58563047870038</v>
      </c>
      <c r="AB3549" s="45">
        <f t="shared" si="1838"/>
        <v>1.0465</v>
      </c>
      <c r="AC3549" s="2" t="str">
        <f t="shared" si="1824"/>
        <v>TY1</v>
      </c>
      <c r="AD3549">
        <f t="shared" si="1825"/>
        <v>133.953125</v>
      </c>
      <c r="AE3549">
        <f t="shared" si="1826"/>
        <v>133.015625</v>
      </c>
      <c r="AF3549" s="49">
        <f t="shared" si="1853"/>
        <v>0.9375</v>
      </c>
      <c r="AG3549" s="3">
        <f t="shared" si="1839"/>
        <v>133.58563047870038</v>
      </c>
      <c r="AH3549">
        <f t="shared" si="1840"/>
        <v>132.40392326229022</v>
      </c>
      <c r="AI3549" s="51">
        <f t="shared" si="1841"/>
        <v>1.1817072164101603</v>
      </c>
      <c r="AJ3549" s="52">
        <f t="shared" si="1842"/>
        <v>0.2442072164101603</v>
      </c>
      <c r="AK3549" s="2">
        <v>41095</v>
      </c>
      <c r="AL3549" t="str">
        <v>912828LJ</v>
      </c>
      <c r="AM3549">
        <v>-1.3642000000000001</v>
      </c>
      <c r="AN3549">
        <v>0.30319000000000002</v>
      </c>
      <c r="AO3549">
        <v>0.87370000000000003</v>
      </c>
      <c r="AP3549">
        <v>133.015625</v>
      </c>
      <c r="AQ3549">
        <f>VLOOKUP(AL3549,工作表1!$F$3:$G$1000,2,FALSE)</f>
        <v>3.625</v>
      </c>
      <c r="AR3549" t="str">
        <f>VLOOKUP(AL3549,工作表1!$F$3:$H$1000,3,FALSE)</f>
        <v>2019/8/15</v>
      </c>
      <c r="AS3549">
        <f t="shared" si="1827"/>
        <v>0.17549999999999999</v>
      </c>
      <c r="AT3549">
        <f t="shared" si="1828"/>
        <v>3.4495</v>
      </c>
      <c r="AU3549" s="43">
        <f t="shared" si="1843"/>
        <v>41136</v>
      </c>
      <c r="AV3549" s="43">
        <f t="shared" si="1829"/>
        <v>41274</v>
      </c>
      <c r="AW3549" s="45">
        <f t="shared" si="1844"/>
        <v>1.4141483516483517</v>
      </c>
      <c r="AX3549" s="45">
        <f t="shared" si="1845"/>
        <v>3.1819565708264337</v>
      </c>
      <c r="AY3549" s="47">
        <f t="shared" si="1846"/>
        <v>117.80183028850954</v>
      </c>
      <c r="AZ3549" s="47">
        <f t="shared" si="1847"/>
        <v>132.40392326229022</v>
      </c>
      <c r="BA3549" s="43"/>
      <c r="BC3549" s="2">
        <v>41093</v>
      </c>
      <c r="BD3549" t="str">
        <v>912828LY</v>
      </c>
      <c r="BE3549">
        <v>8.3895</v>
      </c>
      <c r="BF3549">
        <v>-6.6960000000000006E-2</v>
      </c>
      <c r="BG3549">
        <v>0.86040000000000005</v>
      </c>
      <c r="BH3549">
        <v>131.859375</v>
      </c>
      <c r="BI3549">
        <f>VLOOKUP(BD3549,工作表1!$K$3:$L$1000,2,FALSE)</f>
        <v>3.375</v>
      </c>
      <c r="BJ3549" t="str">
        <f>VLOOKUP(BD3549,工作表1!$K$3:$M$1000,3,FALSE)</f>
        <v>2019/11/15</v>
      </c>
      <c r="BK3549">
        <f t="shared" si="1830"/>
        <v>0.17899999999999999</v>
      </c>
      <c r="BL3549">
        <f t="shared" si="1831"/>
        <v>3.1960000000000002</v>
      </c>
      <c r="BM3549" s="43">
        <f t="shared" si="1848"/>
        <v>41228</v>
      </c>
      <c r="BN3549" s="43">
        <f t="shared" si="1832"/>
        <v>41362</v>
      </c>
      <c r="BO3549" s="45">
        <f t="shared" si="1849"/>
        <v>0.46773097826086957</v>
      </c>
      <c r="BP3549" s="45">
        <f t="shared" si="1850"/>
        <v>2.9365665946992259</v>
      </c>
      <c r="BQ3549" s="47">
        <f t="shared" si="1851"/>
        <v>115.97912147574075</v>
      </c>
      <c r="BR3549" s="47">
        <f t="shared" si="1852"/>
        <v>131.10289807961902</v>
      </c>
    </row>
    <row r="3550" spans="6:70" x14ac:dyDescent="0.25">
      <c r="F3550" s="2">
        <v>41213</v>
      </c>
      <c r="G3550">
        <v>0.152</v>
      </c>
      <c r="H3550" s="43">
        <v>41267</v>
      </c>
      <c r="I3550">
        <v>1.2183999999999999</v>
      </c>
      <c r="L3550" s="2">
        <v>41093</v>
      </c>
      <c r="M3550" t="str">
        <v>912828KQ</v>
      </c>
      <c r="N3550">
        <v>0.83189999999999997</v>
      </c>
      <c r="O3550">
        <v>0.14135</v>
      </c>
      <c r="P3550">
        <v>0.84709999999999996</v>
      </c>
      <c r="Q3550">
        <v>133.640625</v>
      </c>
      <c r="R3550">
        <f>VLOOKUP(M3550,工作表1!$A$3:$B$1000,2,FALSE)</f>
        <v>3.125</v>
      </c>
      <c r="S3550" t="str">
        <f>VLOOKUP(M3550,工作表1!$A$3:$C$1000,3,FALSE)</f>
        <v>2019/5/15</v>
      </c>
      <c r="T3550">
        <f t="shared" si="1822"/>
        <v>0.17899999999999999</v>
      </c>
      <c r="U3550">
        <f t="shared" si="1821"/>
        <v>2.9460000000000002</v>
      </c>
      <c r="V3550" s="43">
        <f t="shared" si="1833"/>
        <v>41228</v>
      </c>
      <c r="W3550" s="43">
        <f t="shared" si="1823"/>
        <v>41180</v>
      </c>
      <c r="X3550" s="45">
        <f t="shared" si="1834"/>
        <v>0.43308423913043481</v>
      </c>
      <c r="Y3550" s="45">
        <f t="shared" si="1835"/>
        <v>1.160823965157832</v>
      </c>
      <c r="Z3550" s="47">
        <f t="shared" si="1836"/>
        <v>113.89521019717088</v>
      </c>
      <c r="AA3550" s="47">
        <f t="shared" si="1837"/>
        <v>133.25867962544837</v>
      </c>
      <c r="AB3550" s="45">
        <f t="shared" si="1838"/>
        <v>1.0814999999999999</v>
      </c>
      <c r="AC3550" s="2" t="str">
        <f t="shared" si="1824"/>
        <v>TY1</v>
      </c>
      <c r="AD3550">
        <f t="shared" si="1825"/>
        <v>133.640625</v>
      </c>
      <c r="AE3550">
        <f t="shared" si="1826"/>
        <v>132.703125</v>
      </c>
      <c r="AF3550" s="49">
        <f t="shared" si="1853"/>
        <v>0.9375</v>
      </c>
      <c r="AG3550" s="3">
        <f t="shared" si="1839"/>
        <v>133.25867962544837</v>
      </c>
      <c r="AH3550">
        <f t="shared" si="1840"/>
        <v>132.08816909887295</v>
      </c>
      <c r="AI3550" s="51">
        <f t="shared" si="1841"/>
        <v>1.1705105265754128</v>
      </c>
      <c r="AJ3550" s="52">
        <f t="shared" si="1842"/>
        <v>0.23301052657541277</v>
      </c>
      <c r="AK3550" s="2">
        <v>41093</v>
      </c>
      <c r="AL3550" t="str">
        <v>912828LJ</v>
      </c>
      <c r="AM3550">
        <v>-1.2445999999999999</v>
      </c>
      <c r="AN3550">
        <v>0.30654999999999999</v>
      </c>
      <c r="AO3550">
        <v>0.87370000000000003</v>
      </c>
      <c r="AP3550">
        <v>132.703125</v>
      </c>
      <c r="AQ3550">
        <f>VLOOKUP(AL3550,工作表1!$F$3:$G$1000,2,FALSE)</f>
        <v>3.625</v>
      </c>
      <c r="AR3550" t="str">
        <f>VLOOKUP(AL3550,工作表1!$F$3:$H$1000,3,FALSE)</f>
        <v>2019/8/15</v>
      </c>
      <c r="AS3550">
        <f t="shared" si="1827"/>
        <v>0.17899999999999999</v>
      </c>
      <c r="AT3550">
        <f t="shared" si="1828"/>
        <v>3.4460000000000002</v>
      </c>
      <c r="AU3550" s="43">
        <f t="shared" si="1843"/>
        <v>41136</v>
      </c>
      <c r="AV3550" s="43">
        <f t="shared" si="1829"/>
        <v>41274</v>
      </c>
      <c r="AW3550" s="45">
        <f t="shared" si="1844"/>
        <v>1.4041895604395604</v>
      </c>
      <c r="AX3550" s="45">
        <f t="shared" si="1845"/>
        <v>3.1819292864669579</v>
      </c>
      <c r="AY3550" s="47">
        <f t="shared" si="1846"/>
        <v>117.53612864609931</v>
      </c>
      <c r="AZ3550" s="47">
        <f t="shared" si="1847"/>
        <v>132.08816909887295</v>
      </c>
      <c r="BA3550" s="43"/>
      <c r="BC3550" s="2">
        <v>41092</v>
      </c>
      <c r="BD3550" t="str">
        <v>912828LY</v>
      </c>
      <c r="BE3550">
        <v>9.0469000000000008</v>
      </c>
      <c r="BF3550">
        <v>-8.7559999999999999E-2</v>
      </c>
      <c r="BG3550">
        <v>0.86040000000000005</v>
      </c>
      <c r="BH3550">
        <v>132.234375</v>
      </c>
      <c r="BI3550">
        <f>VLOOKUP(BD3550,工作表1!$K$3:$L$1000,2,FALSE)</f>
        <v>3.375</v>
      </c>
      <c r="BJ3550" t="str">
        <f>VLOOKUP(BD3550,工作表1!$K$3:$M$1000,3,FALSE)</f>
        <v>2019/11/15</v>
      </c>
      <c r="BK3550">
        <f t="shared" si="1830"/>
        <v>0.17549999999999999</v>
      </c>
      <c r="BL3550">
        <f t="shared" si="1831"/>
        <v>3.1995</v>
      </c>
      <c r="BM3550" s="43">
        <f t="shared" si="1848"/>
        <v>41228</v>
      </c>
      <c r="BN3550" s="43">
        <f t="shared" si="1832"/>
        <v>41362</v>
      </c>
      <c r="BO3550" s="45">
        <f t="shared" si="1849"/>
        <v>0.44938858695652178</v>
      </c>
      <c r="BP3550" s="45">
        <f t="shared" si="1850"/>
        <v>2.9367173540798097</v>
      </c>
      <c r="BQ3550" s="47">
        <f t="shared" si="1851"/>
        <v>116.33933233852207</v>
      </c>
      <c r="BR3550" s="47">
        <f t="shared" si="1852"/>
        <v>131.49084430644092</v>
      </c>
    </row>
    <row r="3551" spans="6:70" x14ac:dyDescent="0.25">
      <c r="F3551" s="2">
        <v>41212</v>
      </c>
      <c r="G3551">
        <v>0.1525</v>
      </c>
      <c r="H3551" s="43">
        <v>41264</v>
      </c>
      <c r="I3551">
        <v>1.2114</v>
      </c>
      <c r="L3551" s="2">
        <v>41092</v>
      </c>
      <c r="M3551" t="str">
        <v>912828KQ</v>
      </c>
      <c r="N3551">
        <v>1.1906000000000001</v>
      </c>
      <c r="O3551">
        <v>0.10485</v>
      </c>
      <c r="P3551">
        <v>0.84709999999999996</v>
      </c>
      <c r="Q3551">
        <v>134.015625</v>
      </c>
      <c r="R3551">
        <f>VLOOKUP(M3551,工作表1!$A$3:$B$1000,2,FALSE)</f>
        <v>3.125</v>
      </c>
      <c r="S3551" t="str">
        <f>VLOOKUP(M3551,工作表1!$A$3:$C$1000,3,FALSE)</f>
        <v>2019/5/15</v>
      </c>
      <c r="T3551">
        <f t="shared" si="1822"/>
        <v>0.17549999999999999</v>
      </c>
      <c r="U3551">
        <f t="shared" si="1821"/>
        <v>2.9495</v>
      </c>
      <c r="V3551" s="43">
        <f t="shared" si="1833"/>
        <v>41228</v>
      </c>
      <c r="W3551" s="43">
        <f t="shared" si="1823"/>
        <v>41180</v>
      </c>
      <c r="X3551" s="45">
        <f t="shared" si="1834"/>
        <v>0.41610054347826092</v>
      </c>
      <c r="Y3551" s="45">
        <f t="shared" si="1835"/>
        <v>1.160963557176891</v>
      </c>
      <c r="Z3551" s="47">
        <f t="shared" si="1836"/>
        <v>114.23911102056371</v>
      </c>
      <c r="AA3551" s="47">
        <f t="shared" si="1837"/>
        <v>133.63555170502991</v>
      </c>
      <c r="AB3551" s="45">
        <f t="shared" si="1838"/>
        <v>1.0465</v>
      </c>
      <c r="AC3551" s="2" t="str">
        <f t="shared" si="1824"/>
        <v>TY1</v>
      </c>
      <c r="AD3551">
        <f t="shared" si="1825"/>
        <v>134.015625</v>
      </c>
      <c r="AE3551">
        <f t="shared" si="1826"/>
        <v>133.078125</v>
      </c>
      <c r="AF3551" s="49">
        <f t="shared" si="1853"/>
        <v>0.9375</v>
      </c>
      <c r="AG3551" s="3">
        <f t="shared" si="1839"/>
        <v>133.63555170502991</v>
      </c>
      <c r="AH3551">
        <f t="shared" si="1840"/>
        <v>132.46955869728097</v>
      </c>
      <c r="AI3551" s="51">
        <f t="shared" si="1841"/>
        <v>1.1659930077489378</v>
      </c>
      <c r="AJ3551" s="52">
        <f t="shared" si="1842"/>
        <v>0.22849300774893777</v>
      </c>
      <c r="AK3551" s="2">
        <v>41092</v>
      </c>
      <c r="AL3551" t="str">
        <v>912828LJ</v>
      </c>
      <c r="AM3551">
        <v>-0.80249999999999999</v>
      </c>
      <c r="AN3551">
        <v>0.28231000000000001</v>
      </c>
      <c r="AO3551">
        <v>0.87370000000000003</v>
      </c>
      <c r="AP3551">
        <v>133.078125</v>
      </c>
      <c r="AQ3551">
        <f>VLOOKUP(AL3551,工作表1!$F$3:$G$1000,2,FALSE)</f>
        <v>3.625</v>
      </c>
      <c r="AR3551" t="str">
        <f>VLOOKUP(AL3551,工作表1!$F$3:$H$1000,3,FALSE)</f>
        <v>2019/8/15</v>
      </c>
      <c r="AS3551">
        <f t="shared" si="1827"/>
        <v>0.17549999999999999</v>
      </c>
      <c r="AT3551">
        <f t="shared" si="1828"/>
        <v>3.4495</v>
      </c>
      <c r="AU3551" s="43">
        <f t="shared" si="1843"/>
        <v>41136</v>
      </c>
      <c r="AV3551" s="43">
        <f t="shared" si="1829"/>
        <v>41274</v>
      </c>
      <c r="AW3551" s="45">
        <f t="shared" si="1844"/>
        <v>1.3842719780219779</v>
      </c>
      <c r="AX3551" s="45">
        <f t="shared" si="1845"/>
        <v>3.1818747177480056</v>
      </c>
      <c r="AY3551" s="47">
        <f t="shared" si="1846"/>
        <v>117.89491511189658</v>
      </c>
      <c r="AZ3551" s="47">
        <f t="shared" si="1847"/>
        <v>132.46955869728097</v>
      </c>
      <c r="BA3551" s="43"/>
      <c r="BC3551" s="2">
        <v>41089</v>
      </c>
      <c r="BD3551" t="str">
        <v>912828LY</v>
      </c>
      <c r="BE3551">
        <v>6.7431999999999999</v>
      </c>
      <c r="BF3551">
        <v>-9.5399999999999999E-3</v>
      </c>
      <c r="BG3551">
        <v>0.86040000000000005</v>
      </c>
      <c r="BH3551">
        <v>131.59375</v>
      </c>
      <c r="BI3551">
        <f>VLOOKUP(BD3551,工作表1!$K$3:$L$1000,2,FALSE)</f>
        <v>3.375</v>
      </c>
      <c r="BJ3551" t="str">
        <f>VLOOKUP(BD3551,工作表1!$K$3:$M$1000,3,FALSE)</f>
        <v>2019/11/15</v>
      </c>
      <c r="BK3551">
        <f t="shared" si="1830"/>
        <v>0.17699999999999999</v>
      </c>
      <c r="BL3551">
        <f t="shared" si="1831"/>
        <v>3.198</v>
      </c>
      <c r="BM3551" s="43">
        <f t="shared" si="1848"/>
        <v>41228</v>
      </c>
      <c r="BN3551" s="43">
        <f t="shared" si="1832"/>
        <v>41362</v>
      </c>
      <c r="BO3551" s="45">
        <f t="shared" si="1849"/>
        <v>0.44021739130434784</v>
      </c>
      <c r="BP3551" s="45">
        <f t="shared" si="1850"/>
        <v>2.9367927337701007</v>
      </c>
      <c r="BQ3551" s="47">
        <f t="shared" si="1851"/>
        <v>115.72827283654121</v>
      </c>
      <c r="BR3551" s="47">
        <f t="shared" si="1852"/>
        <v>130.76810191926512</v>
      </c>
    </row>
    <row r="3552" spans="6:70" x14ac:dyDescent="0.25">
      <c r="F3552" s="2">
        <v>41211</v>
      </c>
      <c r="G3552">
        <v>0.153</v>
      </c>
      <c r="H3552" s="43">
        <v>41263</v>
      </c>
      <c r="I3552">
        <v>1.2395</v>
      </c>
      <c r="L3552" s="2">
        <v>41089</v>
      </c>
      <c r="M3552" t="str">
        <v>912828KQ</v>
      </c>
      <c r="N3552">
        <v>0.26119999999999999</v>
      </c>
      <c r="O3552">
        <v>0.20573</v>
      </c>
      <c r="P3552">
        <v>0.84709999999999996</v>
      </c>
      <c r="Q3552">
        <v>133.375</v>
      </c>
      <c r="R3552">
        <f>VLOOKUP(M3552,工作表1!$A$3:$B$1000,2,FALSE)</f>
        <v>3.125</v>
      </c>
      <c r="S3552" t="str">
        <f>VLOOKUP(M3552,工作表1!$A$3:$C$1000,3,FALSE)</f>
        <v>2019/5/15</v>
      </c>
      <c r="T3552">
        <f t="shared" si="1822"/>
        <v>0.17699999999999999</v>
      </c>
      <c r="U3552">
        <f t="shared" si="1821"/>
        <v>2.948</v>
      </c>
      <c r="V3552" s="43">
        <f t="shared" si="1833"/>
        <v>41228</v>
      </c>
      <c r="W3552" s="43">
        <f t="shared" si="1823"/>
        <v>41180</v>
      </c>
      <c r="X3552" s="45">
        <f t="shared" si="1834"/>
        <v>0.40760869565217389</v>
      </c>
      <c r="Y3552" s="45">
        <f t="shared" si="1835"/>
        <v>1.1610333531864205</v>
      </c>
      <c r="Z3552" s="47">
        <f t="shared" si="1836"/>
        <v>113.67540750473128</v>
      </c>
      <c r="AA3552" s="47">
        <f t="shared" si="1837"/>
        <v>132.95647025406666</v>
      </c>
      <c r="AB3552" s="45">
        <f t="shared" si="1838"/>
        <v>1.1047</v>
      </c>
      <c r="AC3552" s="2" t="str">
        <f t="shared" si="1824"/>
        <v>TY2</v>
      </c>
      <c r="AD3552">
        <f t="shared" si="1825"/>
        <v>132.4375</v>
      </c>
      <c r="AE3552">
        <f t="shared" si="1826"/>
        <v>132.015625</v>
      </c>
      <c r="AF3552" s="49">
        <f t="shared" si="1853"/>
        <v>0.421875</v>
      </c>
      <c r="AG3552" s="3">
        <f t="shared" si="1839"/>
        <v>131.79398785091527</v>
      </c>
      <c r="AH3552">
        <f t="shared" si="1840"/>
        <v>131.38463468673226</v>
      </c>
      <c r="AI3552" s="51">
        <f t="shared" si="1841"/>
        <v>0.40935316418301682</v>
      </c>
      <c r="AJ3552" s="52">
        <f t="shared" si="1842"/>
        <v>-1.2521835816983184E-2</v>
      </c>
      <c r="AK3552" s="2">
        <v>41089</v>
      </c>
      <c r="AL3552" t="str">
        <v>912828LJ</v>
      </c>
      <c r="AM3552">
        <v>-1.8026</v>
      </c>
      <c r="AN3552">
        <v>0.32998</v>
      </c>
      <c r="AO3552">
        <v>0.87370000000000003</v>
      </c>
      <c r="AP3552">
        <v>132.4375</v>
      </c>
      <c r="AQ3552">
        <f>VLOOKUP(AL3552,工作表1!$F$3:$G$1000,2,FALSE)</f>
        <v>3.625</v>
      </c>
      <c r="AR3552" t="str">
        <f>VLOOKUP(AL3552,工作表1!$F$3:$H$1000,3,FALSE)</f>
        <v>2019/8/15</v>
      </c>
      <c r="AS3552">
        <f t="shared" si="1827"/>
        <v>0.17699999999999999</v>
      </c>
      <c r="AT3552">
        <f t="shared" si="1828"/>
        <v>3.448</v>
      </c>
      <c r="AU3552" s="43">
        <f t="shared" si="1843"/>
        <v>41136</v>
      </c>
      <c r="AV3552" s="43">
        <f t="shared" si="1829"/>
        <v>41274</v>
      </c>
      <c r="AW3552" s="45">
        <f t="shared" si="1844"/>
        <v>1.3743131868131868</v>
      </c>
      <c r="AX3552" s="45">
        <f t="shared" si="1845"/>
        <v>3.1818474333885294</v>
      </c>
      <c r="AY3552" s="47">
        <f t="shared" si="1846"/>
        <v>117.31582357803875</v>
      </c>
      <c r="AZ3552" s="47">
        <f t="shared" si="1847"/>
        <v>131.79398785091527</v>
      </c>
      <c r="BA3552" s="43"/>
      <c r="BC3552" s="2">
        <v>41088</v>
      </c>
      <c r="BD3552" t="str">
        <v>912828LY</v>
      </c>
      <c r="BE3552">
        <v>12.3506</v>
      </c>
      <c r="BF3552">
        <v>-0.20585999999999999</v>
      </c>
      <c r="BG3552">
        <v>0.86040000000000005</v>
      </c>
      <c r="BH3552">
        <v>132.015625</v>
      </c>
      <c r="BI3552">
        <f>VLOOKUP(BD3552,工作表1!$K$3:$L$1000,2,FALSE)</f>
        <v>3.375</v>
      </c>
      <c r="BJ3552" t="str">
        <f>VLOOKUP(BD3552,工作表1!$K$3:$M$1000,3,FALSE)</f>
        <v>2019/11/15</v>
      </c>
      <c r="BK3552">
        <f t="shared" si="1830"/>
        <v>0.17749999999999999</v>
      </c>
      <c r="BL3552">
        <f t="shared" si="1831"/>
        <v>3.1974999999999998</v>
      </c>
      <c r="BM3552" s="43">
        <f t="shared" si="1848"/>
        <v>41228</v>
      </c>
      <c r="BN3552" s="43">
        <f t="shared" si="1832"/>
        <v>41362</v>
      </c>
      <c r="BO3552" s="45">
        <f t="shared" si="1849"/>
        <v>0.41270380434782611</v>
      </c>
      <c r="BP3552" s="45">
        <f t="shared" si="1850"/>
        <v>2.937018872840977</v>
      </c>
      <c r="BQ3552" s="47">
        <f t="shared" si="1851"/>
        <v>116.29408510683886</v>
      </c>
      <c r="BR3552" s="47">
        <f t="shared" si="1852"/>
        <v>131.38463468673226</v>
      </c>
    </row>
    <row r="3553" spans="6:70" x14ac:dyDescent="0.25">
      <c r="F3553" s="2">
        <v>41208</v>
      </c>
      <c r="G3553">
        <v>0.1515</v>
      </c>
      <c r="H3553" s="43">
        <v>41262</v>
      </c>
      <c r="I3553">
        <v>1.2164999999999999</v>
      </c>
      <c r="L3553" s="2">
        <v>41088</v>
      </c>
      <c r="M3553" t="str">
        <v>912828KQ</v>
      </c>
      <c r="N3553">
        <v>1.2024999999999999</v>
      </c>
      <c r="O3553">
        <v>0.10524</v>
      </c>
      <c r="P3553">
        <v>0.84709999999999996</v>
      </c>
      <c r="Q3553">
        <v>133.921875</v>
      </c>
      <c r="R3553">
        <f>VLOOKUP(M3553,工作表1!$A$3:$B$1000,2,FALSE)</f>
        <v>3.125</v>
      </c>
      <c r="S3553" t="str">
        <f>VLOOKUP(M3553,工作表1!$A$3:$C$1000,3,FALSE)</f>
        <v>2019/5/15</v>
      </c>
      <c r="T3553">
        <f t="shared" si="1822"/>
        <v>0.17749999999999999</v>
      </c>
      <c r="U3553">
        <f t="shared" si="1821"/>
        <v>2.9474999999999998</v>
      </c>
      <c r="V3553" s="43">
        <f t="shared" si="1833"/>
        <v>41228</v>
      </c>
      <c r="W3553" s="43">
        <f t="shared" si="1823"/>
        <v>41180</v>
      </c>
      <c r="X3553" s="45">
        <f t="shared" si="1834"/>
        <v>0.38213315217391303</v>
      </c>
      <c r="Y3553" s="45">
        <f t="shared" si="1835"/>
        <v>1.161242741215009</v>
      </c>
      <c r="Z3553" s="47">
        <f t="shared" si="1836"/>
        <v>114.19318031106985</v>
      </c>
      <c r="AA3553" s="47">
        <f t="shared" si="1837"/>
        <v>133.52567406871881</v>
      </c>
      <c r="AB3553" s="45">
        <f t="shared" si="1838"/>
        <v>1.0405</v>
      </c>
      <c r="AC3553" s="2" t="str">
        <f t="shared" si="1824"/>
        <v>TY2</v>
      </c>
      <c r="AD3553">
        <f t="shared" si="1825"/>
        <v>132.859375</v>
      </c>
      <c r="AE3553">
        <f t="shared" si="1826"/>
        <v>131.609375</v>
      </c>
      <c r="AF3553" s="49">
        <f t="shared" si="1853"/>
        <v>1.25</v>
      </c>
      <c r="AG3553" s="3">
        <f t="shared" si="1839"/>
        <v>132.38561943548891</v>
      </c>
      <c r="AH3553">
        <f t="shared" si="1840"/>
        <v>130.91536219630183</v>
      </c>
      <c r="AI3553" s="51">
        <f t="shared" si="1841"/>
        <v>1.4702572391870774</v>
      </c>
      <c r="AJ3553" s="52">
        <f t="shared" si="1842"/>
        <v>0.2202572391870774</v>
      </c>
      <c r="AK3553" s="2">
        <v>41088</v>
      </c>
      <c r="AL3553" t="str">
        <v>912828LJ</v>
      </c>
      <c r="AM3553">
        <v>3.0407000000000002</v>
      </c>
      <c r="AN3553">
        <v>7.8100000000000003E-2</v>
      </c>
      <c r="AO3553">
        <v>0.87370000000000003</v>
      </c>
      <c r="AP3553">
        <v>132.859375</v>
      </c>
      <c r="AQ3553">
        <f>VLOOKUP(AL3553,工作表1!$F$3:$G$1000,2,FALSE)</f>
        <v>3.625</v>
      </c>
      <c r="AR3553" t="str">
        <f>VLOOKUP(AL3553,工作表1!$F$3:$H$1000,3,FALSE)</f>
        <v>2019/8/15</v>
      </c>
      <c r="AS3553">
        <f t="shared" si="1827"/>
        <v>0.17749999999999999</v>
      </c>
      <c r="AT3553">
        <f t="shared" si="1828"/>
        <v>3.4474999999999998</v>
      </c>
      <c r="AU3553" s="43">
        <f t="shared" si="1843"/>
        <v>41136</v>
      </c>
      <c r="AV3553" s="43">
        <f t="shared" si="1829"/>
        <v>41274</v>
      </c>
      <c r="AW3553" s="45">
        <f t="shared" si="1844"/>
        <v>1.3444368131868132</v>
      </c>
      <c r="AX3553" s="45">
        <f t="shared" si="1845"/>
        <v>3.1817655803101008</v>
      </c>
      <c r="AY3553" s="47">
        <f t="shared" si="1846"/>
        <v>117.8682017928719</v>
      </c>
      <c r="AZ3553" s="47">
        <f t="shared" si="1847"/>
        <v>132.38561943548891</v>
      </c>
      <c r="BA3553" s="43"/>
      <c r="BC3553" s="2">
        <v>41087</v>
      </c>
      <c r="BD3553" t="str">
        <v>912828LY</v>
      </c>
      <c r="BE3553">
        <v>10.323600000000001</v>
      </c>
      <c r="BF3553">
        <v>-0.14842</v>
      </c>
      <c r="BG3553">
        <v>0.86040000000000005</v>
      </c>
      <c r="BH3553">
        <v>131.609375</v>
      </c>
      <c r="BI3553">
        <f>VLOOKUP(BD3553,工作表1!$K$3:$L$1000,2,FALSE)</f>
        <v>3.375</v>
      </c>
      <c r="BJ3553" t="str">
        <f>VLOOKUP(BD3553,工作表1!$K$3:$M$1000,3,FALSE)</f>
        <v>2019/11/15</v>
      </c>
      <c r="BK3553">
        <f t="shared" si="1830"/>
        <v>0.17699999999999999</v>
      </c>
      <c r="BL3553">
        <f t="shared" si="1831"/>
        <v>3.198</v>
      </c>
      <c r="BM3553" s="43">
        <f t="shared" si="1848"/>
        <v>41228</v>
      </c>
      <c r="BN3553" s="43">
        <f t="shared" si="1832"/>
        <v>41362</v>
      </c>
      <c r="BO3553" s="45">
        <f t="shared" si="1849"/>
        <v>0.40353260869565216</v>
      </c>
      <c r="BP3553" s="45">
        <f t="shared" si="1850"/>
        <v>2.9370942525312689</v>
      </c>
      <c r="BQ3553" s="47">
        <f t="shared" si="1851"/>
        <v>115.90261110401774</v>
      </c>
      <c r="BR3553" s="47">
        <f t="shared" si="1852"/>
        <v>130.91536219630183</v>
      </c>
    </row>
    <row r="3554" spans="6:70" x14ac:dyDescent="0.25">
      <c r="F3554" s="2">
        <v>41207</v>
      </c>
      <c r="G3554">
        <v>0.158</v>
      </c>
      <c r="H3554" s="43">
        <v>41261</v>
      </c>
      <c r="I3554">
        <v>1.2305999999999999</v>
      </c>
      <c r="L3554" s="2">
        <v>41087</v>
      </c>
      <c r="M3554" t="str">
        <v>912828KQ</v>
      </c>
      <c r="N3554">
        <v>0.4733</v>
      </c>
      <c r="O3554">
        <v>0.16933000000000001</v>
      </c>
      <c r="P3554">
        <v>0.84709999999999996</v>
      </c>
      <c r="Q3554">
        <v>133.546875</v>
      </c>
      <c r="R3554">
        <f>VLOOKUP(M3554,工作表1!$A$3:$B$1000,2,FALSE)</f>
        <v>3.125</v>
      </c>
      <c r="S3554" t="str">
        <f>VLOOKUP(M3554,工作表1!$A$3:$C$1000,3,FALSE)</f>
        <v>2019/5/15</v>
      </c>
      <c r="T3554">
        <f t="shared" si="1822"/>
        <v>0.17699999999999999</v>
      </c>
      <c r="U3554">
        <f t="shared" si="1821"/>
        <v>2.948</v>
      </c>
      <c r="V3554" s="43">
        <f t="shared" si="1833"/>
        <v>41228</v>
      </c>
      <c r="W3554" s="43">
        <f t="shared" si="1823"/>
        <v>41180</v>
      </c>
      <c r="X3554" s="45">
        <f t="shared" si="1834"/>
        <v>0.37364130434782611</v>
      </c>
      <c r="Y3554" s="45">
        <f t="shared" si="1835"/>
        <v>1.1613125372245385</v>
      </c>
      <c r="Z3554" s="47">
        <f t="shared" si="1836"/>
        <v>113.86471975988152</v>
      </c>
      <c r="AA3554" s="47">
        <f t="shared" si="1837"/>
        <v>133.12371937463811</v>
      </c>
      <c r="AB3554" s="45">
        <f t="shared" si="1838"/>
        <v>1.0804</v>
      </c>
      <c r="AC3554" s="2" t="str">
        <f t="shared" si="1824"/>
        <v>TY2</v>
      </c>
      <c r="AD3554">
        <f t="shared" si="1825"/>
        <v>132.453125</v>
      </c>
      <c r="AE3554">
        <f t="shared" si="1826"/>
        <v>131.5</v>
      </c>
      <c r="AF3554" s="49">
        <f t="shared" si="1853"/>
        <v>0.953125</v>
      </c>
      <c r="AG3554" s="3">
        <f t="shared" si="1839"/>
        <v>131.95997438084936</v>
      </c>
      <c r="AH3554">
        <f t="shared" si="1840"/>
        <v>130.75635909126274</v>
      </c>
      <c r="AI3554" s="51">
        <f t="shared" si="1841"/>
        <v>1.2036152895866223</v>
      </c>
      <c r="AJ3554" s="52">
        <f t="shared" si="1842"/>
        <v>0.25049028958662234</v>
      </c>
      <c r="AK3554" s="2">
        <v>41087</v>
      </c>
      <c r="AL3554" t="str">
        <v>912828LJ</v>
      </c>
      <c r="AM3554">
        <v>2.2993000000000001</v>
      </c>
      <c r="AN3554">
        <v>0.10163</v>
      </c>
      <c r="AO3554">
        <v>0.87370000000000003</v>
      </c>
      <c r="AP3554">
        <v>132.453125</v>
      </c>
      <c r="AQ3554">
        <f>VLOOKUP(AL3554,工作表1!$F$3:$G$1000,2,FALSE)</f>
        <v>3.625</v>
      </c>
      <c r="AR3554" t="str">
        <f>VLOOKUP(AL3554,工作表1!$F$3:$H$1000,3,FALSE)</f>
        <v>2019/8/15</v>
      </c>
      <c r="AS3554">
        <f t="shared" si="1827"/>
        <v>0.17699999999999999</v>
      </c>
      <c r="AT3554">
        <f t="shared" si="1828"/>
        <v>3.448</v>
      </c>
      <c r="AU3554" s="43">
        <f t="shared" si="1843"/>
        <v>41136</v>
      </c>
      <c r="AV3554" s="43">
        <f t="shared" si="1829"/>
        <v>41274</v>
      </c>
      <c r="AW3554" s="45">
        <f t="shared" si="1844"/>
        <v>1.3344780219780221</v>
      </c>
      <c r="AX3554" s="45">
        <f t="shared" si="1845"/>
        <v>3.1817382959506251</v>
      </c>
      <c r="AY3554" s="47">
        <f t="shared" si="1846"/>
        <v>117.50848153435632</v>
      </c>
      <c r="AZ3554" s="47">
        <f t="shared" si="1847"/>
        <v>131.95997438084936</v>
      </c>
      <c r="BA3554" s="43"/>
      <c r="BC3554" s="2">
        <v>41086</v>
      </c>
      <c r="BD3554" t="str">
        <v>912828LY</v>
      </c>
      <c r="BE3554">
        <v>9.6189</v>
      </c>
      <c r="BF3554">
        <v>-0.10241</v>
      </c>
      <c r="BG3554">
        <v>0.86040000000000005</v>
      </c>
      <c r="BH3554">
        <v>131.5</v>
      </c>
      <c r="BI3554">
        <f>VLOOKUP(BD3554,工作表1!$K$3:$L$1000,2,FALSE)</f>
        <v>3.375</v>
      </c>
      <c r="BJ3554" t="str">
        <f>VLOOKUP(BD3554,工作表1!$K$3:$M$1000,3,FALSE)</f>
        <v>2019/11/15</v>
      </c>
      <c r="BK3554">
        <f t="shared" si="1830"/>
        <v>0.17799999999999999</v>
      </c>
      <c r="BL3554">
        <f t="shared" si="1831"/>
        <v>3.1970000000000001</v>
      </c>
      <c r="BM3554" s="43">
        <f t="shared" si="1848"/>
        <v>41228</v>
      </c>
      <c r="BN3554" s="43">
        <f t="shared" si="1832"/>
        <v>41362</v>
      </c>
      <c r="BO3554" s="45">
        <f t="shared" si="1849"/>
        <v>0.39436141304347827</v>
      </c>
      <c r="BP3554" s="45">
        <f t="shared" si="1850"/>
        <v>2.9371696322215604</v>
      </c>
      <c r="BQ3554" s="47">
        <f t="shared" si="1851"/>
        <v>115.77694982483175</v>
      </c>
      <c r="BR3554" s="47">
        <f t="shared" si="1852"/>
        <v>130.75635909126274</v>
      </c>
    </row>
    <row r="3555" spans="6:70" x14ac:dyDescent="0.25">
      <c r="F3555" s="2">
        <v>41206</v>
      </c>
      <c r="G3555">
        <v>0.14799999999999999</v>
      </c>
      <c r="H3555" s="43">
        <v>41260</v>
      </c>
      <c r="I3555">
        <v>1.1926000000000001</v>
      </c>
      <c r="L3555" s="2">
        <v>41086</v>
      </c>
      <c r="M3555" t="str">
        <v>912828KQ</v>
      </c>
      <c r="N3555">
        <v>0.37559999999999999</v>
      </c>
      <c r="O3555">
        <v>0.20019000000000001</v>
      </c>
      <c r="P3555">
        <v>0.84709999999999996</v>
      </c>
      <c r="Q3555">
        <v>133.4375</v>
      </c>
      <c r="R3555">
        <f>VLOOKUP(M3555,工作表1!$A$3:$B$1000,2,FALSE)</f>
        <v>3.125</v>
      </c>
      <c r="S3555" t="str">
        <f>VLOOKUP(M3555,工作表1!$A$3:$C$1000,3,FALSE)</f>
        <v>2019/5/15</v>
      </c>
      <c r="T3555">
        <f t="shared" si="1822"/>
        <v>0.17799999999999999</v>
      </c>
      <c r="U3555">
        <f t="shared" si="1821"/>
        <v>2.9470000000000001</v>
      </c>
      <c r="V3555" s="43">
        <f t="shared" si="1833"/>
        <v>41228</v>
      </c>
      <c r="W3555" s="43">
        <f t="shared" si="1823"/>
        <v>41180</v>
      </c>
      <c r="X3555" s="45">
        <f t="shared" si="1834"/>
        <v>0.36514945652173914</v>
      </c>
      <c r="Y3555" s="45">
        <f t="shared" si="1835"/>
        <v>1.161382333234068</v>
      </c>
      <c r="Z3555" s="47">
        <f t="shared" si="1836"/>
        <v>113.77084345948798</v>
      </c>
      <c r="AA3555" s="47">
        <f t="shared" si="1837"/>
        <v>132.99914512326433</v>
      </c>
      <c r="AB3555" s="45">
        <f t="shared" si="1838"/>
        <v>1.0921000000000001</v>
      </c>
      <c r="AC3555" s="2" t="str">
        <f t="shared" si="1824"/>
        <v>TY2</v>
      </c>
      <c r="AD3555">
        <f t="shared" si="1825"/>
        <v>132.34375</v>
      </c>
      <c r="AE3555">
        <f t="shared" si="1826"/>
        <v>131.625</v>
      </c>
      <c r="AF3555" s="49">
        <f t="shared" si="1853"/>
        <v>0.71875</v>
      </c>
      <c r="AG3555" s="3">
        <f t="shared" si="1839"/>
        <v>131.80284278124682</v>
      </c>
      <c r="AH3555">
        <f t="shared" si="1840"/>
        <v>130.86848209069888</v>
      </c>
      <c r="AI3555" s="51">
        <f t="shared" si="1841"/>
        <v>0.93436069054794757</v>
      </c>
      <c r="AJ3555" s="52">
        <f t="shared" si="1842"/>
        <v>0.21561069054794757</v>
      </c>
      <c r="AK3555" s="2">
        <v>41086</v>
      </c>
      <c r="AL3555" t="str">
        <v>912828LJ</v>
      </c>
      <c r="AM3555">
        <v>1.4471000000000001</v>
      </c>
      <c r="AN3555">
        <v>0.16582</v>
      </c>
      <c r="AO3555">
        <v>0.87370000000000003</v>
      </c>
      <c r="AP3555">
        <v>132.34375</v>
      </c>
      <c r="AQ3555">
        <f>VLOOKUP(AL3555,工作表1!$F$3:$G$1000,2,FALSE)</f>
        <v>3.625</v>
      </c>
      <c r="AR3555" t="str">
        <f>VLOOKUP(AL3555,工作表1!$F$3:$H$1000,3,FALSE)</f>
        <v>2019/8/15</v>
      </c>
      <c r="AS3555">
        <f t="shared" si="1827"/>
        <v>0.17799999999999999</v>
      </c>
      <c r="AT3555">
        <f t="shared" si="1828"/>
        <v>3.4470000000000001</v>
      </c>
      <c r="AU3555" s="43">
        <f t="shared" si="1843"/>
        <v>41136</v>
      </c>
      <c r="AV3555" s="43">
        <f t="shared" si="1829"/>
        <v>41274</v>
      </c>
      <c r="AW3555" s="45">
        <f t="shared" si="1844"/>
        <v>1.3245192307692306</v>
      </c>
      <c r="AX3555" s="45">
        <f t="shared" si="1845"/>
        <v>3.1817110115911484</v>
      </c>
      <c r="AY3555" s="47">
        <f t="shared" si="1846"/>
        <v>117.38258509261767</v>
      </c>
      <c r="AZ3555" s="47">
        <f t="shared" si="1847"/>
        <v>131.80284278124682</v>
      </c>
      <c r="BA3555" s="43"/>
      <c r="BC3555" s="2">
        <v>41085</v>
      </c>
      <c r="BD3555" t="str">
        <v>912828LY</v>
      </c>
      <c r="BE3555">
        <v>9.6966000000000001</v>
      </c>
      <c r="BF3555">
        <v>-9.3609999999999999E-2</v>
      </c>
      <c r="BG3555">
        <v>0.86040000000000005</v>
      </c>
      <c r="BH3555">
        <v>131.625</v>
      </c>
      <c r="BI3555">
        <f>VLOOKUP(BD3555,工作表1!$K$3:$L$1000,2,FALSE)</f>
        <v>3.375</v>
      </c>
      <c r="BJ3555" t="str">
        <f>VLOOKUP(BD3555,工作表1!$K$3:$M$1000,3,FALSE)</f>
        <v>2019/11/15</v>
      </c>
      <c r="BK3555">
        <f t="shared" si="1830"/>
        <v>0.17599999999999999</v>
      </c>
      <c r="BL3555">
        <f t="shared" si="1831"/>
        <v>3.1989999999999998</v>
      </c>
      <c r="BM3555" s="43">
        <f t="shared" si="1848"/>
        <v>41228</v>
      </c>
      <c r="BN3555" s="43">
        <f t="shared" si="1832"/>
        <v>41362</v>
      </c>
      <c r="BO3555" s="45">
        <f t="shared" si="1849"/>
        <v>0.38519021739130432</v>
      </c>
      <c r="BP3555" s="45">
        <f t="shared" si="1850"/>
        <v>2.9372450119118523</v>
      </c>
      <c r="BQ3555" s="47">
        <f t="shared" si="1851"/>
        <v>115.88685989038069</v>
      </c>
      <c r="BR3555" s="47">
        <f t="shared" si="1852"/>
        <v>130.86848209069888</v>
      </c>
    </row>
    <row r="3556" spans="6:70" x14ac:dyDescent="0.25">
      <c r="F3556" s="2">
        <v>41205</v>
      </c>
      <c r="G3556">
        <v>0.14249999999999999</v>
      </c>
      <c r="H3556" s="43">
        <v>41257</v>
      </c>
      <c r="I3556">
        <v>1.1288</v>
      </c>
      <c r="L3556" s="2">
        <v>41085</v>
      </c>
      <c r="M3556" t="str">
        <v>912828KQ</v>
      </c>
      <c r="N3556">
        <v>0.33729999999999999</v>
      </c>
      <c r="O3556">
        <v>0.21465999999999999</v>
      </c>
      <c r="P3556">
        <v>0.84709999999999996</v>
      </c>
      <c r="Q3556">
        <v>133.5625</v>
      </c>
      <c r="R3556">
        <f>VLOOKUP(M3556,工作表1!$A$3:$B$1000,2,FALSE)</f>
        <v>3.125</v>
      </c>
      <c r="S3556" t="str">
        <f>VLOOKUP(M3556,工作表1!$A$3:$C$1000,3,FALSE)</f>
        <v>2019/5/15</v>
      </c>
      <c r="T3556">
        <f t="shared" si="1822"/>
        <v>0.17599999999999999</v>
      </c>
      <c r="U3556">
        <f t="shared" si="1821"/>
        <v>2.9489999999999998</v>
      </c>
      <c r="V3556" s="43">
        <f t="shared" si="1833"/>
        <v>41228</v>
      </c>
      <c r="W3556" s="43">
        <f t="shared" si="1823"/>
        <v>41180</v>
      </c>
      <c r="X3556" s="45">
        <f t="shared" si="1834"/>
        <v>0.35665760869565216</v>
      </c>
      <c r="Y3556" s="45">
        <f t="shared" si="1835"/>
        <v>1.1614521292435973</v>
      </c>
      <c r="Z3556" s="47">
        <f t="shared" si="1836"/>
        <v>113.87883450687356</v>
      </c>
      <c r="AA3556" s="47">
        <f t="shared" si="1837"/>
        <v>133.11195674132901</v>
      </c>
      <c r="AB3556" s="45">
        <f t="shared" si="1838"/>
        <v>1.0757000000000001</v>
      </c>
      <c r="AC3556" s="2" t="str">
        <f t="shared" si="1824"/>
        <v>TY2</v>
      </c>
      <c r="AD3556">
        <f t="shared" si="1825"/>
        <v>132.46875</v>
      </c>
      <c r="AE3556">
        <f t="shared" si="1826"/>
        <v>131.0625</v>
      </c>
      <c r="AF3556" s="49">
        <f t="shared" si="1853"/>
        <v>1.40625</v>
      </c>
      <c r="AG3556" s="3">
        <f t="shared" si="1839"/>
        <v>131.93004647374531</v>
      </c>
      <c r="AH3556">
        <f t="shared" si="1840"/>
        <v>130.33006244001822</v>
      </c>
      <c r="AI3556" s="51">
        <f t="shared" si="1841"/>
        <v>1.5999840337270825</v>
      </c>
      <c r="AJ3556" s="52">
        <f t="shared" si="1842"/>
        <v>0.19373403372708253</v>
      </c>
      <c r="AK3556" s="2">
        <v>41085</v>
      </c>
      <c r="AL3556" t="str">
        <v>912828LJ</v>
      </c>
      <c r="AM3556">
        <v>1.8599000000000001</v>
      </c>
      <c r="AN3556">
        <v>0.15526999999999999</v>
      </c>
      <c r="AO3556">
        <v>0.87370000000000003</v>
      </c>
      <c r="AP3556">
        <v>132.46875</v>
      </c>
      <c r="AQ3556">
        <f>VLOOKUP(AL3556,工作表1!$F$3:$G$1000,2,FALSE)</f>
        <v>3.625</v>
      </c>
      <c r="AR3556" t="str">
        <f>VLOOKUP(AL3556,工作表1!$F$3:$H$1000,3,FALSE)</f>
        <v>2019/8/15</v>
      </c>
      <c r="AS3556">
        <f t="shared" si="1827"/>
        <v>0.17599999999999999</v>
      </c>
      <c r="AT3556">
        <f t="shared" si="1828"/>
        <v>3.4489999999999998</v>
      </c>
      <c r="AU3556" s="43">
        <f t="shared" si="1843"/>
        <v>41136</v>
      </c>
      <c r="AV3556" s="43">
        <f t="shared" si="1829"/>
        <v>41274</v>
      </c>
      <c r="AW3556" s="45">
        <f t="shared" si="1844"/>
        <v>1.3145604395604396</v>
      </c>
      <c r="AX3556" s="45">
        <f t="shared" si="1845"/>
        <v>3.1816837272316727</v>
      </c>
      <c r="AY3556" s="47">
        <f t="shared" si="1846"/>
        <v>117.50667350669879</v>
      </c>
      <c r="AZ3556" s="47">
        <f t="shared" si="1847"/>
        <v>131.93004647374531</v>
      </c>
      <c r="BA3556" s="43"/>
      <c r="BC3556" s="2">
        <v>41082</v>
      </c>
      <c r="BD3556" t="str">
        <v>912828LY</v>
      </c>
      <c r="BE3556">
        <v>10.3878</v>
      </c>
      <c r="BF3556">
        <v>-0.11824</v>
      </c>
      <c r="BG3556">
        <v>0.86040000000000005</v>
      </c>
      <c r="BH3556">
        <v>131.0625</v>
      </c>
      <c r="BI3556">
        <f>VLOOKUP(BD3556,工作表1!$K$3:$L$1000,2,FALSE)</f>
        <v>3.375</v>
      </c>
      <c r="BJ3556" t="str">
        <f>VLOOKUP(BD3556,工作表1!$K$3:$M$1000,3,FALSE)</f>
        <v>2019/11/15</v>
      </c>
      <c r="BK3556">
        <f t="shared" si="1830"/>
        <v>0.17749999999999999</v>
      </c>
      <c r="BL3556">
        <f t="shared" si="1831"/>
        <v>3.1974999999999998</v>
      </c>
      <c r="BM3556" s="43">
        <f t="shared" si="1848"/>
        <v>41228</v>
      </c>
      <c r="BN3556" s="43">
        <f t="shared" si="1832"/>
        <v>41362</v>
      </c>
      <c r="BO3556" s="45">
        <f t="shared" si="1849"/>
        <v>0.37601902173913043</v>
      </c>
      <c r="BP3556" s="45">
        <f t="shared" si="1850"/>
        <v>2.9373203916021442</v>
      </c>
      <c r="BQ3556" s="47">
        <f t="shared" si="1851"/>
        <v>115.43436111532472</v>
      </c>
      <c r="BR3556" s="47">
        <f t="shared" si="1852"/>
        <v>130.33006244001822</v>
      </c>
    </row>
    <row r="3557" spans="6:70" x14ac:dyDescent="0.25">
      <c r="F3557" s="2">
        <v>41204</v>
      </c>
      <c r="G3557">
        <v>0.14249999999999999</v>
      </c>
      <c r="H3557" s="43">
        <v>41256</v>
      </c>
      <c r="I3557">
        <v>1.1521999999999999</v>
      </c>
      <c r="L3557" s="2">
        <v>41082</v>
      </c>
      <c r="M3557" t="str">
        <v>912828KQ</v>
      </c>
      <c r="N3557">
        <v>0.82899999999999996</v>
      </c>
      <c r="O3557">
        <v>0.16370999999999999</v>
      </c>
      <c r="P3557">
        <v>0.84709999999999996</v>
      </c>
      <c r="Q3557">
        <v>133</v>
      </c>
      <c r="R3557">
        <f>VLOOKUP(M3557,工作表1!$A$3:$B$1000,2,FALSE)</f>
        <v>3.125</v>
      </c>
      <c r="S3557" t="str">
        <f>VLOOKUP(M3557,工作表1!$A$3:$C$1000,3,FALSE)</f>
        <v>2019/5/15</v>
      </c>
      <c r="T3557">
        <f t="shared" si="1822"/>
        <v>0.17749999999999999</v>
      </c>
      <c r="U3557">
        <f t="shared" si="1821"/>
        <v>2.9474999999999998</v>
      </c>
      <c r="V3557" s="43">
        <f t="shared" si="1833"/>
        <v>41228</v>
      </c>
      <c r="W3557" s="43">
        <f t="shared" si="1823"/>
        <v>41180</v>
      </c>
      <c r="X3557" s="45">
        <f t="shared" si="1834"/>
        <v>0.34816576086956519</v>
      </c>
      <c r="Y3557" s="45">
        <f t="shared" si="1835"/>
        <v>1.1615219252531268</v>
      </c>
      <c r="Z3557" s="47">
        <f t="shared" si="1836"/>
        <v>113.42643455488492</v>
      </c>
      <c r="AA3557" s="47">
        <f t="shared" si="1837"/>
        <v>132.56430501460062</v>
      </c>
      <c r="AB3557" s="45">
        <f t="shared" si="1838"/>
        <v>1.1437999999999999</v>
      </c>
      <c r="AC3557" s="2" t="str">
        <f t="shared" si="1824"/>
        <v>TY2</v>
      </c>
      <c r="AD3557">
        <f t="shared" si="1825"/>
        <v>131.90625</v>
      </c>
      <c r="AE3557">
        <f t="shared" si="1826"/>
        <v>131.421875</v>
      </c>
      <c r="AF3557" s="49">
        <f t="shared" si="1853"/>
        <v>0.484375</v>
      </c>
      <c r="AG3557" s="3">
        <f t="shared" si="1839"/>
        <v>131.39973379050519</v>
      </c>
      <c r="AH3557">
        <f t="shared" si="1840"/>
        <v>130.79621399287663</v>
      </c>
      <c r="AI3557" s="51">
        <f t="shared" si="1841"/>
        <v>0.60351979762856445</v>
      </c>
      <c r="AJ3557" s="52">
        <f t="shared" si="1842"/>
        <v>0.11914479762856445</v>
      </c>
      <c r="AK3557" s="2">
        <v>41082</v>
      </c>
      <c r="AL3557" t="str">
        <v>912828LJ</v>
      </c>
      <c r="AM3557">
        <v>2.7747000000000002</v>
      </c>
      <c r="AN3557">
        <v>0.10886999999999999</v>
      </c>
      <c r="AO3557">
        <v>0.87370000000000003</v>
      </c>
      <c r="AP3557">
        <v>131.90625</v>
      </c>
      <c r="AQ3557">
        <f>VLOOKUP(AL3557,工作表1!$F$3:$G$1000,2,FALSE)</f>
        <v>3.625</v>
      </c>
      <c r="AR3557" t="str">
        <f>VLOOKUP(AL3557,工作表1!$F$3:$H$1000,3,FALSE)</f>
        <v>2019/8/15</v>
      </c>
      <c r="AS3557">
        <f t="shared" si="1827"/>
        <v>0.17749999999999999</v>
      </c>
      <c r="AT3557">
        <f t="shared" si="1828"/>
        <v>3.4474999999999998</v>
      </c>
      <c r="AU3557" s="43">
        <f t="shared" si="1843"/>
        <v>41136</v>
      </c>
      <c r="AV3557" s="43">
        <f t="shared" si="1829"/>
        <v>41274</v>
      </c>
      <c r="AW3557" s="45">
        <f t="shared" si="1844"/>
        <v>1.3046016483516483</v>
      </c>
      <c r="AX3557" s="45">
        <f t="shared" si="1845"/>
        <v>3.1816564428721961</v>
      </c>
      <c r="AY3557" s="47">
        <f t="shared" si="1846"/>
        <v>117.05446347440822</v>
      </c>
      <c r="AZ3557" s="47">
        <f t="shared" si="1847"/>
        <v>131.39973379050519</v>
      </c>
      <c r="BA3557" s="43"/>
      <c r="BC3557" s="2">
        <v>41081</v>
      </c>
      <c r="BD3557" t="str">
        <v>912828LY</v>
      </c>
      <c r="BE3557">
        <v>13.858499999999999</v>
      </c>
      <c r="BF3557">
        <v>-0.22922000000000001</v>
      </c>
      <c r="BG3557">
        <v>0.86040000000000005</v>
      </c>
      <c r="BH3557">
        <v>131.421875</v>
      </c>
      <c r="BI3557">
        <f>VLOOKUP(BD3557,工作表1!$K$3:$L$1000,2,FALSE)</f>
        <v>3.375</v>
      </c>
      <c r="BJ3557" t="str">
        <f>VLOOKUP(BD3557,工作表1!$K$3:$M$1000,3,FALSE)</f>
        <v>2019/11/15</v>
      </c>
      <c r="BK3557">
        <f t="shared" si="1830"/>
        <v>0.17499999999999999</v>
      </c>
      <c r="BL3557">
        <f t="shared" si="1831"/>
        <v>3.2</v>
      </c>
      <c r="BM3557" s="43">
        <f t="shared" si="1848"/>
        <v>41228</v>
      </c>
      <c r="BN3557" s="43">
        <f t="shared" si="1832"/>
        <v>41362</v>
      </c>
      <c r="BO3557" s="45">
        <f t="shared" si="1849"/>
        <v>0.3485054347826087</v>
      </c>
      <c r="BP3557" s="45">
        <f t="shared" si="1850"/>
        <v>2.9375465306730195</v>
      </c>
      <c r="BQ3557" s="47">
        <f t="shared" si="1851"/>
        <v>115.87310483301749</v>
      </c>
      <c r="BR3557" s="47">
        <f t="shared" si="1852"/>
        <v>130.79621399287663</v>
      </c>
    </row>
    <row r="3558" spans="6:70" x14ac:dyDescent="0.25">
      <c r="F3558" s="2">
        <v>41201</v>
      </c>
      <c r="G3558">
        <v>0.14050000000000001</v>
      </c>
      <c r="H3558" s="43">
        <v>41255</v>
      </c>
      <c r="I3558">
        <v>1.1028</v>
      </c>
      <c r="L3558" s="2">
        <v>41081</v>
      </c>
      <c r="M3558" t="str">
        <v>912828KQ</v>
      </c>
      <c r="N3558">
        <v>0.40389999999999998</v>
      </c>
      <c r="O3558">
        <v>0.21435000000000001</v>
      </c>
      <c r="P3558">
        <v>0.84709999999999996</v>
      </c>
      <c r="Q3558">
        <v>133.359375</v>
      </c>
      <c r="R3558">
        <f>VLOOKUP(M3558,工作表1!$A$3:$B$1000,2,FALSE)</f>
        <v>3.125</v>
      </c>
      <c r="S3558" t="str">
        <f>VLOOKUP(M3558,工作表1!$A$3:$C$1000,3,FALSE)</f>
        <v>2019/5/15</v>
      </c>
      <c r="T3558">
        <f t="shared" si="1822"/>
        <v>0.17499999999999999</v>
      </c>
      <c r="U3558">
        <f t="shared" si="1821"/>
        <v>2.95</v>
      </c>
      <c r="V3558" s="43">
        <f t="shared" si="1833"/>
        <v>41228</v>
      </c>
      <c r="W3558" s="43">
        <f t="shared" si="1823"/>
        <v>41180</v>
      </c>
      <c r="X3558" s="45">
        <f t="shared" si="1834"/>
        <v>0.32269021739130432</v>
      </c>
      <c r="Y3558" s="45">
        <f t="shared" si="1835"/>
        <v>1.1617313132817153</v>
      </c>
      <c r="Z3558" s="47">
        <f t="shared" si="1836"/>
        <v>113.73985291916453</v>
      </c>
      <c r="AA3558" s="47">
        <f t="shared" si="1837"/>
        <v>132.89132110662646</v>
      </c>
      <c r="AB3558" s="45">
        <f t="shared" si="1838"/>
        <v>1.0945</v>
      </c>
      <c r="AC3558" s="2" t="str">
        <f t="shared" si="1824"/>
        <v>TY2</v>
      </c>
      <c r="AD3558">
        <f t="shared" si="1825"/>
        <v>132.265625</v>
      </c>
      <c r="AE3558">
        <f t="shared" si="1826"/>
        <v>132.109375</v>
      </c>
      <c r="AF3558" s="49">
        <f t="shared" si="1853"/>
        <v>0.15625</v>
      </c>
      <c r="AG3558" s="3">
        <f t="shared" si="1839"/>
        <v>131.76978555090997</v>
      </c>
      <c r="AH3558">
        <f t="shared" si="1840"/>
        <v>131.35664695734269</v>
      </c>
      <c r="AI3558" s="51">
        <f t="shared" si="1841"/>
        <v>0.41313859356728244</v>
      </c>
      <c r="AJ3558" s="52">
        <f t="shared" si="1842"/>
        <v>0.25688859356728244</v>
      </c>
      <c r="AK3558" s="2">
        <v>41081</v>
      </c>
      <c r="AL3558" t="str">
        <v>912828LJ</v>
      </c>
      <c r="AM3558">
        <v>3.4643000000000002</v>
      </c>
      <c r="AN3558">
        <v>8.2070000000000004E-2</v>
      </c>
      <c r="AO3558">
        <v>0.87370000000000003</v>
      </c>
      <c r="AP3558">
        <v>132.265625</v>
      </c>
      <c r="AQ3558">
        <f>VLOOKUP(AL3558,工作表1!$F$3:$G$1000,2,FALSE)</f>
        <v>3.625</v>
      </c>
      <c r="AR3558" t="str">
        <f>VLOOKUP(AL3558,工作表1!$F$3:$H$1000,3,FALSE)</f>
        <v>2019/8/15</v>
      </c>
      <c r="AS3558">
        <f t="shared" si="1827"/>
        <v>0.17499999999999999</v>
      </c>
      <c r="AT3558">
        <f t="shared" si="1828"/>
        <v>3.45</v>
      </c>
      <c r="AU3558" s="43">
        <f t="shared" si="1843"/>
        <v>41136</v>
      </c>
      <c r="AV3558" s="43">
        <f t="shared" si="1829"/>
        <v>41274</v>
      </c>
      <c r="AW3558" s="45">
        <f t="shared" si="1844"/>
        <v>1.2747252747252749</v>
      </c>
      <c r="AX3558" s="45">
        <f t="shared" si="1845"/>
        <v>3.1815745897937679</v>
      </c>
      <c r="AY3558" s="47">
        <f t="shared" si="1846"/>
        <v>117.41483350797617</v>
      </c>
      <c r="AZ3558" s="47">
        <f t="shared" si="1847"/>
        <v>131.76978555090997</v>
      </c>
      <c r="BA3558" s="43"/>
      <c r="BC3558" s="2">
        <v>41080</v>
      </c>
      <c r="BD3558" t="str">
        <v>912828LJ</v>
      </c>
      <c r="BE3558">
        <v>2.9338000000000002</v>
      </c>
      <c r="BF3558">
        <v>0.10413</v>
      </c>
      <c r="BG3558">
        <v>0.87370000000000003</v>
      </c>
      <c r="BH3558">
        <v>132.109375</v>
      </c>
      <c r="BI3558">
        <f>VLOOKUP(BD3558,工作表1!$K$3:$L$1000,2,FALSE)</f>
        <v>3.625</v>
      </c>
      <c r="BJ3558" t="str">
        <f>VLOOKUP(BD3558,工作表1!$K$3:$M$1000,3,FALSE)</f>
        <v>2019/8/15</v>
      </c>
      <c r="BK3558">
        <f t="shared" si="1830"/>
        <v>0.17150000000000001</v>
      </c>
      <c r="BL3558">
        <f t="shared" si="1831"/>
        <v>3.4535</v>
      </c>
      <c r="BM3558" s="43">
        <f t="shared" si="1848"/>
        <v>41136</v>
      </c>
      <c r="BN3558" s="43">
        <f t="shared" si="1832"/>
        <v>41362</v>
      </c>
      <c r="BO3558" s="45">
        <f t="shared" si="1849"/>
        <v>1.2647664835164834</v>
      </c>
      <c r="BP3558" s="45">
        <f t="shared" si="1850"/>
        <v>4.0555199081740172</v>
      </c>
      <c r="BQ3558" s="47">
        <f t="shared" si="1851"/>
        <v>118.11699114145527</v>
      </c>
      <c r="BR3558" s="47">
        <f t="shared" si="1852"/>
        <v>131.35664695734269</v>
      </c>
    </row>
    <row r="3559" spans="6:70" x14ac:dyDescent="0.25">
      <c r="F3559" s="2">
        <v>41200</v>
      </c>
      <c r="G3559">
        <v>0.14549999999999999</v>
      </c>
      <c r="H3559" s="43">
        <v>41254</v>
      </c>
      <c r="I3559">
        <v>1.0652999999999999</v>
      </c>
      <c r="L3559" s="2">
        <v>41080</v>
      </c>
      <c r="M3559" t="str">
        <v>912828KD</v>
      </c>
      <c r="N3559">
        <v>0.52010000000000001</v>
      </c>
      <c r="O3559">
        <v>-0.47482999999999997</v>
      </c>
      <c r="P3559">
        <v>0.82720000000000005</v>
      </c>
      <c r="Q3559">
        <v>134.0625</v>
      </c>
      <c r="R3559">
        <f>VLOOKUP(M3559,工作表1!$A$3:$B$1000,2,FALSE)</f>
        <v>2.75</v>
      </c>
      <c r="S3559" t="str">
        <f>VLOOKUP(M3559,工作表1!$A$3:$C$1000,3,FALSE)</f>
        <v>2019/2/15</v>
      </c>
      <c r="T3559">
        <f t="shared" si="1822"/>
        <v>0.17150000000000001</v>
      </c>
      <c r="U3559">
        <f t="shared" si="1821"/>
        <v>2.5785</v>
      </c>
      <c r="V3559" s="43">
        <f t="shared" si="1833"/>
        <v>41136</v>
      </c>
      <c r="W3559" s="43">
        <f t="shared" si="1823"/>
        <v>41180</v>
      </c>
      <c r="X3559" s="45">
        <f t="shared" si="1834"/>
        <v>0.9594780219780219</v>
      </c>
      <c r="Y3559" s="45">
        <f t="shared" si="1835"/>
        <v>1.7053684329369259</v>
      </c>
      <c r="Z3559" s="47">
        <f t="shared" si="1836"/>
        <v>111.79259443103805</v>
      </c>
      <c r="AA3559" s="47">
        <f t="shared" si="1837"/>
        <v>133.71869280036594</v>
      </c>
      <c r="AB3559" s="45">
        <f t="shared" si="1838"/>
        <v>1.125</v>
      </c>
      <c r="AC3559" s="2" t="str">
        <f t="shared" si="1824"/>
        <v>TY2</v>
      </c>
      <c r="AD3559">
        <f t="shared" si="1825"/>
        <v>133.203125</v>
      </c>
      <c r="AE3559">
        <f t="shared" si="1826"/>
        <v>132.390625</v>
      </c>
      <c r="AF3559" s="49">
        <f t="shared" si="1853"/>
        <v>0.8125</v>
      </c>
      <c r="AG3559" s="3">
        <f t="shared" si="1839"/>
        <v>132.27860728803864</v>
      </c>
      <c r="AH3559">
        <f t="shared" si="1840"/>
        <v>131.64918195143002</v>
      </c>
      <c r="AI3559" s="51">
        <f t="shared" si="1841"/>
        <v>0.62942533660861955</v>
      </c>
      <c r="AJ3559" s="52">
        <f t="shared" si="1842"/>
        <v>-0.18307466339138045</v>
      </c>
      <c r="AK3559" s="2">
        <v>41080</v>
      </c>
      <c r="AL3559" t="str">
        <v>912828KQ</v>
      </c>
      <c r="AM3559">
        <v>0.34039999999999998</v>
      </c>
      <c r="AN3559">
        <v>0.21604999999999999</v>
      </c>
      <c r="AO3559">
        <v>0.84709999999999996</v>
      </c>
      <c r="AP3559">
        <v>133.203125</v>
      </c>
      <c r="AQ3559">
        <f>VLOOKUP(AL3559,工作表1!$F$3:$G$1000,2,FALSE)</f>
        <v>3.125</v>
      </c>
      <c r="AR3559" t="str">
        <f>VLOOKUP(AL3559,工作表1!$F$3:$H$1000,3,FALSE)</f>
        <v>2019/5/15</v>
      </c>
      <c r="AS3559">
        <f t="shared" si="1827"/>
        <v>0.17150000000000001</v>
      </c>
      <c r="AT3559">
        <f t="shared" si="1828"/>
        <v>2.9535</v>
      </c>
      <c r="AU3559" s="43">
        <f t="shared" si="1843"/>
        <v>41228</v>
      </c>
      <c r="AV3559" s="43">
        <f t="shared" si="1829"/>
        <v>41274</v>
      </c>
      <c r="AW3559" s="45">
        <f t="shared" si="1844"/>
        <v>0.31419836956521741</v>
      </c>
      <c r="AX3559" s="45">
        <f t="shared" si="1845"/>
        <v>1.96659562983919</v>
      </c>
      <c r="AY3559" s="47">
        <f t="shared" si="1846"/>
        <v>114.35457093156661</v>
      </c>
      <c r="AZ3559" s="47">
        <f t="shared" si="1847"/>
        <v>132.27860728803864</v>
      </c>
      <c r="BA3559" s="43"/>
      <c r="BC3559" s="2">
        <v>41079</v>
      </c>
      <c r="BD3559" t="str">
        <v>912828LJ</v>
      </c>
      <c r="BE3559">
        <v>3.2892000000000001</v>
      </c>
      <c r="BF3559">
        <v>8.7660000000000002E-2</v>
      </c>
      <c r="BG3559">
        <v>0.87370000000000003</v>
      </c>
      <c r="BH3559">
        <v>132.390625</v>
      </c>
      <c r="BI3559">
        <f>VLOOKUP(BD3559,工作表1!$K$3:$L$1000,2,FALSE)</f>
        <v>3.625</v>
      </c>
      <c r="BJ3559" t="str">
        <f>VLOOKUP(BD3559,工作表1!$K$3:$M$1000,3,FALSE)</f>
        <v>2019/8/15</v>
      </c>
      <c r="BK3559">
        <f t="shared" si="1830"/>
        <v>0.16750000000000001</v>
      </c>
      <c r="BL3559">
        <f t="shared" si="1831"/>
        <v>3.4575</v>
      </c>
      <c r="BM3559" s="43">
        <f t="shared" si="1848"/>
        <v>41136</v>
      </c>
      <c r="BN3559" s="43">
        <f t="shared" si="1832"/>
        <v>41362</v>
      </c>
      <c r="BO3559" s="45">
        <f t="shared" si="1849"/>
        <v>1.2548076923076923</v>
      </c>
      <c r="BP3559" s="45">
        <f t="shared" si="1850"/>
        <v>4.0554926238145415</v>
      </c>
      <c r="BQ3559" s="47">
        <f t="shared" si="1851"/>
        <v>118.38763645817902</v>
      </c>
      <c r="BR3559" s="47">
        <f t="shared" si="1852"/>
        <v>131.64918195143002</v>
      </c>
    </row>
    <row r="3560" spans="6:70" x14ac:dyDescent="0.25">
      <c r="F3560" s="2">
        <v>41199</v>
      </c>
      <c r="G3560">
        <v>0.14649999999999999</v>
      </c>
      <c r="H3560" s="43">
        <v>41253</v>
      </c>
      <c r="I3560">
        <v>1.0348999999999999</v>
      </c>
      <c r="L3560" s="2">
        <v>41079</v>
      </c>
      <c r="M3560" t="str">
        <v>912828KD</v>
      </c>
      <c r="N3560">
        <v>-0.14269999999999999</v>
      </c>
      <c r="O3560">
        <v>0.34401999999999999</v>
      </c>
      <c r="P3560">
        <v>0.82720000000000005</v>
      </c>
      <c r="Q3560">
        <v>134.34375</v>
      </c>
      <c r="R3560">
        <f>VLOOKUP(M3560,工作表1!$A$3:$B$1000,2,FALSE)</f>
        <v>2.75</v>
      </c>
      <c r="S3560" t="str">
        <f>VLOOKUP(M3560,工作表1!$A$3:$C$1000,3,FALSE)</f>
        <v>2019/2/15</v>
      </c>
      <c r="T3560">
        <f t="shared" si="1822"/>
        <v>0.16750000000000001</v>
      </c>
      <c r="U3560">
        <f t="shared" si="1821"/>
        <v>2.5825</v>
      </c>
      <c r="V3560" s="43">
        <f t="shared" si="1833"/>
        <v>41136</v>
      </c>
      <c r="W3560" s="43">
        <f t="shared" si="1823"/>
        <v>41180</v>
      </c>
      <c r="X3560" s="45">
        <f t="shared" si="1834"/>
        <v>0.95192307692307687</v>
      </c>
      <c r="Y3560" s="45">
        <f t="shared" si="1835"/>
        <v>1.7053477344573233</v>
      </c>
      <c r="Z3560" s="47">
        <f t="shared" si="1836"/>
        <v>111.77269933782542</v>
      </c>
      <c r="AA3560" s="47">
        <f t="shared" si="1837"/>
        <v>133.6788833668794</v>
      </c>
      <c r="AB3560" s="45">
        <f t="shared" si="1838"/>
        <v>1.0828</v>
      </c>
      <c r="AC3560" s="2" t="str">
        <f t="shared" si="1824"/>
        <v>TY2</v>
      </c>
      <c r="AD3560">
        <f t="shared" si="1825"/>
        <v>133.484375</v>
      </c>
      <c r="AE3560">
        <f t="shared" si="1826"/>
        <v>132.640625</v>
      </c>
      <c r="AF3560" s="49">
        <f t="shared" si="1853"/>
        <v>0.84375</v>
      </c>
      <c r="AG3560" s="3">
        <f t="shared" si="1839"/>
        <v>132.59809134423676</v>
      </c>
      <c r="AH3560">
        <f t="shared" si="1840"/>
        <v>131.9276038393983</v>
      </c>
      <c r="AI3560" s="51">
        <f t="shared" si="1841"/>
        <v>0.6704875048384622</v>
      </c>
      <c r="AJ3560" s="52">
        <f t="shared" si="1842"/>
        <v>-0.1732624951615378</v>
      </c>
      <c r="AK3560" s="2">
        <v>41079</v>
      </c>
      <c r="AL3560" t="str">
        <v>912828KQ</v>
      </c>
      <c r="AM3560">
        <v>0.9758</v>
      </c>
      <c r="AN3560">
        <v>0.15386</v>
      </c>
      <c r="AO3560">
        <v>0.84709999999999996</v>
      </c>
      <c r="AP3560">
        <v>133.484375</v>
      </c>
      <c r="AQ3560">
        <f>VLOOKUP(AL3560,工作表1!$F$3:$G$1000,2,FALSE)</f>
        <v>3.125</v>
      </c>
      <c r="AR3560" t="str">
        <f>VLOOKUP(AL3560,工作表1!$F$3:$H$1000,3,FALSE)</f>
        <v>2019/5/15</v>
      </c>
      <c r="AS3560">
        <f t="shared" si="1827"/>
        <v>0.16750000000000001</v>
      </c>
      <c r="AT3560">
        <f t="shared" si="1828"/>
        <v>2.9575</v>
      </c>
      <c r="AU3560" s="43">
        <f t="shared" si="1843"/>
        <v>41228</v>
      </c>
      <c r="AV3560" s="43">
        <f t="shared" si="1829"/>
        <v>41274</v>
      </c>
      <c r="AW3560" s="45">
        <f t="shared" si="1844"/>
        <v>0.30570652173913043</v>
      </c>
      <c r="AX3560" s="45">
        <f t="shared" si="1845"/>
        <v>1.9666654258487195</v>
      </c>
      <c r="AY3560" s="47">
        <f t="shared" si="1846"/>
        <v>114.63928559018395</v>
      </c>
      <c r="AZ3560" s="47">
        <f t="shared" si="1847"/>
        <v>132.59809134423676</v>
      </c>
      <c r="BA3560" s="43"/>
      <c r="BC3560" s="2">
        <v>41078</v>
      </c>
      <c r="BD3560" t="str">
        <v>912828LJ</v>
      </c>
      <c r="BE3560">
        <v>3.6095000000000002</v>
      </c>
      <c r="BF3560">
        <v>5.314E-2</v>
      </c>
      <c r="BG3560">
        <v>0.87370000000000003</v>
      </c>
      <c r="BH3560">
        <v>132.640625</v>
      </c>
      <c r="BI3560">
        <f>VLOOKUP(BD3560,工作表1!$K$3:$L$1000,2,FALSE)</f>
        <v>3.625</v>
      </c>
      <c r="BJ3560" t="str">
        <f>VLOOKUP(BD3560,工作表1!$K$3:$M$1000,3,FALSE)</f>
        <v>2019/8/15</v>
      </c>
      <c r="BK3560">
        <f t="shared" si="1830"/>
        <v>0.161</v>
      </c>
      <c r="BL3560">
        <f t="shared" si="1831"/>
        <v>3.464</v>
      </c>
      <c r="BM3560" s="43">
        <f t="shared" si="1848"/>
        <v>41136</v>
      </c>
      <c r="BN3560" s="43">
        <f t="shared" si="1832"/>
        <v>41362</v>
      </c>
      <c r="BO3560" s="45">
        <f t="shared" si="1849"/>
        <v>1.244848901098901</v>
      </c>
      <c r="BP3560" s="45">
        <f t="shared" si="1850"/>
        <v>4.0554653394550657</v>
      </c>
      <c r="BQ3560" s="47">
        <f t="shared" si="1851"/>
        <v>118.64793865408656</v>
      </c>
      <c r="BR3560" s="47">
        <f t="shared" si="1852"/>
        <v>131.9276038393983</v>
      </c>
    </row>
    <row r="3561" spans="6:70" x14ac:dyDescent="0.25">
      <c r="F3561" s="2">
        <v>41198</v>
      </c>
      <c r="G3561">
        <v>0.14549999999999999</v>
      </c>
      <c r="H3561" s="43">
        <v>41250</v>
      </c>
      <c r="I3561">
        <v>1.0348999999999999</v>
      </c>
      <c r="L3561" s="2">
        <v>41078</v>
      </c>
      <c r="M3561" t="str">
        <v>912828KD</v>
      </c>
      <c r="N3561">
        <v>0.1618</v>
      </c>
      <c r="O3561">
        <v>1.3610000000000001E-2</v>
      </c>
      <c r="P3561">
        <v>0.82720000000000005</v>
      </c>
      <c r="Q3561">
        <v>134.53125</v>
      </c>
      <c r="R3561">
        <f>VLOOKUP(M3561,工作表1!$A$3:$B$1000,2,FALSE)</f>
        <v>2.75</v>
      </c>
      <c r="S3561" t="str">
        <f>VLOOKUP(M3561,工作表1!$A$3:$C$1000,3,FALSE)</f>
        <v>2019/2/15</v>
      </c>
      <c r="T3561">
        <f t="shared" si="1822"/>
        <v>0.161</v>
      </c>
      <c r="U3561">
        <f t="shared" si="1821"/>
        <v>2.589</v>
      </c>
      <c r="V3561" s="43">
        <f t="shared" si="1833"/>
        <v>41136</v>
      </c>
      <c r="W3561" s="43">
        <f t="shared" si="1823"/>
        <v>41180</v>
      </c>
      <c r="X3561" s="45">
        <f t="shared" si="1834"/>
        <v>0.94436813186813184</v>
      </c>
      <c r="Y3561" s="45">
        <f t="shared" si="1835"/>
        <v>1.7053270359777208</v>
      </c>
      <c r="Z3561" s="47">
        <f t="shared" si="1836"/>
        <v>112.04072386672846</v>
      </c>
      <c r="AA3561" s="47">
        <f t="shared" si="1837"/>
        <v>133.98626446893996</v>
      </c>
      <c r="AB3561" s="45">
        <f t="shared" si="1838"/>
        <v>1.0455000000000001</v>
      </c>
      <c r="AC3561" s="2" t="str">
        <f t="shared" si="1824"/>
        <v>TY2</v>
      </c>
      <c r="AD3561">
        <f t="shared" si="1825"/>
        <v>133.734375</v>
      </c>
      <c r="AE3561">
        <f t="shared" si="1826"/>
        <v>132.6875</v>
      </c>
      <c r="AF3561" s="49">
        <f t="shared" si="1853"/>
        <v>1.046875</v>
      </c>
      <c r="AG3561" s="3">
        <f t="shared" si="1839"/>
        <v>132.83580927775589</v>
      </c>
      <c r="AH3561">
        <f t="shared" si="1840"/>
        <v>131.96624844243928</v>
      </c>
      <c r="AI3561" s="51">
        <f t="shared" si="1841"/>
        <v>0.86956083531660511</v>
      </c>
      <c r="AJ3561" s="52">
        <f t="shared" si="1842"/>
        <v>-0.17731416468339489</v>
      </c>
      <c r="AK3561" s="2">
        <v>41078</v>
      </c>
      <c r="AL3561" t="str">
        <v>912828KQ</v>
      </c>
      <c r="AM3561">
        <v>0.75190000000000001</v>
      </c>
      <c r="AN3561">
        <v>0.15678</v>
      </c>
      <c r="AO3561">
        <v>0.84709999999999996</v>
      </c>
      <c r="AP3561">
        <v>133.734375</v>
      </c>
      <c r="AQ3561">
        <f>VLOOKUP(AL3561,工作表1!$F$3:$G$1000,2,FALSE)</f>
        <v>3.125</v>
      </c>
      <c r="AR3561" t="str">
        <f>VLOOKUP(AL3561,工作表1!$F$3:$H$1000,3,FALSE)</f>
        <v>2019/5/15</v>
      </c>
      <c r="AS3561">
        <f t="shared" si="1827"/>
        <v>0.161</v>
      </c>
      <c r="AT3561">
        <f t="shared" si="1828"/>
        <v>2.964</v>
      </c>
      <c r="AU3561" s="43">
        <f t="shared" si="1843"/>
        <v>41228</v>
      </c>
      <c r="AV3561" s="43">
        <f t="shared" si="1829"/>
        <v>41274</v>
      </c>
      <c r="AW3561" s="45">
        <f t="shared" si="1844"/>
        <v>0.29721467391304351</v>
      </c>
      <c r="AX3561" s="45">
        <f t="shared" si="1845"/>
        <v>1.966735221858249</v>
      </c>
      <c r="AY3561" s="47">
        <f t="shared" si="1846"/>
        <v>114.85611255516874</v>
      </c>
      <c r="AZ3561" s="47">
        <f t="shared" si="1847"/>
        <v>132.83580927775589</v>
      </c>
      <c r="BA3561" s="43"/>
      <c r="BC3561" s="2">
        <v>41075</v>
      </c>
      <c r="BD3561" t="str">
        <v>912828LJ</v>
      </c>
      <c r="BE3561">
        <v>3.6086999999999998</v>
      </c>
      <c r="BF3561">
        <v>5.9150000000000001E-2</v>
      </c>
      <c r="BG3561">
        <v>0.87370000000000003</v>
      </c>
      <c r="BH3561">
        <v>132.6875</v>
      </c>
      <c r="BI3561">
        <f>VLOOKUP(BD3561,工作表1!$K$3:$L$1000,2,FALSE)</f>
        <v>3.625</v>
      </c>
      <c r="BJ3561" t="str">
        <f>VLOOKUP(BD3561,工作表1!$K$3:$M$1000,3,FALSE)</f>
        <v>2019/8/15</v>
      </c>
      <c r="BK3561">
        <f t="shared" si="1830"/>
        <v>0.16200000000000001</v>
      </c>
      <c r="BL3561">
        <f t="shared" si="1831"/>
        <v>3.4630000000000001</v>
      </c>
      <c r="BM3561" s="43">
        <f t="shared" si="1848"/>
        <v>41136</v>
      </c>
      <c r="BN3561" s="43">
        <f t="shared" si="1832"/>
        <v>41362</v>
      </c>
      <c r="BO3561" s="45">
        <f t="shared" si="1849"/>
        <v>1.2348901098901099</v>
      </c>
      <c r="BP3561" s="45">
        <f t="shared" si="1850"/>
        <v>4.0554380550955891</v>
      </c>
      <c r="BQ3561" s="47">
        <f t="shared" si="1851"/>
        <v>118.69286688059756</v>
      </c>
      <c r="BR3561" s="47">
        <f t="shared" si="1852"/>
        <v>131.96624844243928</v>
      </c>
    </row>
    <row r="3562" spans="6:70" x14ac:dyDescent="0.25">
      <c r="F3562" s="2">
        <v>41197</v>
      </c>
      <c r="G3562">
        <v>0.14149999999999999</v>
      </c>
      <c r="H3562" s="43">
        <v>41249</v>
      </c>
      <c r="I3562">
        <v>1.0069999999999999</v>
      </c>
      <c r="L3562" s="2">
        <v>41075</v>
      </c>
      <c r="M3562" t="str">
        <v>912828KD</v>
      </c>
      <c r="N3562">
        <v>-0.1789</v>
      </c>
      <c r="O3562">
        <v>0.29432000000000003</v>
      </c>
      <c r="P3562">
        <v>0.82720000000000005</v>
      </c>
      <c r="Q3562">
        <v>134.609375</v>
      </c>
      <c r="R3562">
        <f>VLOOKUP(M3562,工作表1!$A$3:$B$1000,2,FALSE)</f>
        <v>2.75</v>
      </c>
      <c r="S3562" t="str">
        <f>VLOOKUP(M3562,工作表1!$A$3:$C$1000,3,FALSE)</f>
        <v>2019/2/15</v>
      </c>
      <c r="T3562">
        <f t="shared" si="1822"/>
        <v>0.16200000000000001</v>
      </c>
      <c r="U3562">
        <f t="shared" si="1821"/>
        <v>2.5880000000000001</v>
      </c>
      <c r="V3562" s="43">
        <f t="shared" si="1833"/>
        <v>41136</v>
      </c>
      <c r="W3562" s="43">
        <f t="shared" si="1823"/>
        <v>41180</v>
      </c>
      <c r="X3562" s="45">
        <f t="shared" si="1834"/>
        <v>0.93681318681318682</v>
      </c>
      <c r="Y3562" s="45">
        <f t="shared" si="1835"/>
        <v>1.7053063374981183</v>
      </c>
      <c r="Z3562" s="47">
        <f t="shared" si="1836"/>
        <v>112.01947922362612</v>
      </c>
      <c r="AA3562" s="47">
        <f t="shared" si="1837"/>
        <v>133.94647404885779</v>
      </c>
      <c r="AB3562" s="45">
        <f t="shared" si="1838"/>
        <v>1.0431999999999999</v>
      </c>
      <c r="AC3562" s="2" t="str">
        <f t="shared" si="1824"/>
        <v>TY2</v>
      </c>
      <c r="AD3562">
        <f t="shared" si="1825"/>
        <v>133.78125</v>
      </c>
      <c r="AE3562">
        <f t="shared" si="1826"/>
        <v>132.421875</v>
      </c>
      <c r="AF3562" s="49">
        <f t="shared" si="1853"/>
        <v>1.359375</v>
      </c>
      <c r="AG3562" s="3">
        <f t="shared" si="1839"/>
        <v>132.84041743620875</v>
      </c>
      <c r="AH3562">
        <f t="shared" si="1840"/>
        <v>131.64778985842028</v>
      </c>
      <c r="AI3562" s="51">
        <f t="shared" si="1841"/>
        <v>1.1926275777884712</v>
      </c>
      <c r="AJ3562" s="52">
        <f t="shared" si="1842"/>
        <v>-0.16674742221152883</v>
      </c>
      <c r="AK3562" s="2">
        <v>41075</v>
      </c>
      <c r="AL3562" t="str">
        <v>912828KQ</v>
      </c>
      <c r="AM3562">
        <v>0.2853</v>
      </c>
      <c r="AN3562">
        <v>0.20749999999999999</v>
      </c>
      <c r="AO3562">
        <v>0.84709999999999996</v>
      </c>
      <c r="AP3562">
        <v>133.78125</v>
      </c>
      <c r="AQ3562">
        <f>VLOOKUP(AL3562,工作表1!$F$3:$G$1000,2,FALSE)</f>
        <v>3.125</v>
      </c>
      <c r="AR3562" t="str">
        <f>VLOOKUP(AL3562,工作表1!$F$3:$H$1000,3,FALSE)</f>
        <v>2019/5/15</v>
      </c>
      <c r="AS3562">
        <f t="shared" si="1827"/>
        <v>0.16200000000000001</v>
      </c>
      <c r="AT3562">
        <f t="shared" si="1828"/>
        <v>2.9630000000000001</v>
      </c>
      <c r="AU3562" s="43">
        <f t="shared" si="1843"/>
        <v>41228</v>
      </c>
      <c r="AV3562" s="43">
        <f t="shared" si="1829"/>
        <v>41274</v>
      </c>
      <c r="AW3562" s="45">
        <f t="shared" si="1844"/>
        <v>0.28872282608695649</v>
      </c>
      <c r="AX3562" s="45">
        <f t="shared" si="1845"/>
        <v>1.9668050178677785</v>
      </c>
      <c r="AY3562" s="47">
        <f t="shared" si="1846"/>
        <v>114.87142500747269</v>
      </c>
      <c r="AZ3562" s="47">
        <f t="shared" si="1847"/>
        <v>132.84041743620875</v>
      </c>
      <c r="BA3562" s="43"/>
      <c r="BC3562" s="2">
        <v>41074</v>
      </c>
      <c r="BD3562" t="str">
        <v>912828LJ</v>
      </c>
      <c r="BE3562">
        <v>2.5388000000000002</v>
      </c>
      <c r="BF3562">
        <v>0.10789</v>
      </c>
      <c r="BG3562">
        <v>0.87370000000000003</v>
      </c>
      <c r="BH3562">
        <v>132.421875</v>
      </c>
      <c r="BI3562">
        <f>VLOOKUP(BD3562,工作表1!$K$3:$L$1000,2,FALSE)</f>
        <v>3.625</v>
      </c>
      <c r="BJ3562" t="str">
        <f>VLOOKUP(BD3562,工作表1!$K$3:$M$1000,3,FALSE)</f>
        <v>2019/8/15</v>
      </c>
      <c r="BK3562">
        <f t="shared" si="1830"/>
        <v>0.17050000000000001</v>
      </c>
      <c r="BL3562">
        <f t="shared" si="1831"/>
        <v>3.4544999999999999</v>
      </c>
      <c r="BM3562" s="43">
        <f t="shared" si="1848"/>
        <v>41136</v>
      </c>
      <c r="BN3562" s="43">
        <f t="shared" si="1832"/>
        <v>41362</v>
      </c>
      <c r="BO3562" s="45">
        <f t="shared" si="1849"/>
        <v>1.2050137362637363</v>
      </c>
      <c r="BP3562" s="45">
        <f t="shared" si="1850"/>
        <v>4.055356202017161</v>
      </c>
      <c r="BQ3562" s="47">
        <f t="shared" si="1851"/>
        <v>118.44370487068689</v>
      </c>
      <c r="BR3562" s="47">
        <f t="shared" si="1852"/>
        <v>131.64778985842028</v>
      </c>
    </row>
    <row r="3563" spans="6:70" x14ac:dyDescent="0.25">
      <c r="F3563" s="2">
        <v>41194</v>
      </c>
      <c r="G3563">
        <v>0.13950000000000001</v>
      </c>
      <c r="H3563" s="43">
        <v>41248</v>
      </c>
      <c r="I3563">
        <v>1.0093000000000001</v>
      </c>
      <c r="L3563" s="2">
        <v>41074</v>
      </c>
      <c r="M3563" t="str">
        <v>912828KD</v>
      </c>
      <c r="N3563">
        <v>-0.36120000000000002</v>
      </c>
      <c r="O3563">
        <v>0.30882999999999999</v>
      </c>
      <c r="P3563">
        <v>0.82720000000000005</v>
      </c>
      <c r="Q3563">
        <v>134.359375</v>
      </c>
      <c r="R3563">
        <f>VLOOKUP(M3563,工作表1!$A$3:$B$1000,2,FALSE)</f>
        <v>2.75</v>
      </c>
      <c r="S3563" t="str">
        <f>VLOOKUP(M3563,工作表1!$A$3:$C$1000,3,FALSE)</f>
        <v>2019/2/15</v>
      </c>
      <c r="T3563">
        <f t="shared" si="1822"/>
        <v>0.17050000000000001</v>
      </c>
      <c r="U3563">
        <f t="shared" si="1821"/>
        <v>2.5794999999999999</v>
      </c>
      <c r="V3563" s="43">
        <f t="shared" si="1833"/>
        <v>41136</v>
      </c>
      <c r="W3563" s="43">
        <f t="shared" si="1823"/>
        <v>41180</v>
      </c>
      <c r="X3563" s="45">
        <f t="shared" si="1834"/>
        <v>0.91414835164835162</v>
      </c>
      <c r="Y3563" s="45">
        <f t="shared" si="1835"/>
        <v>1.7052442420593104</v>
      </c>
      <c r="Z3563" s="47">
        <f t="shared" si="1836"/>
        <v>111.82968204446342</v>
      </c>
      <c r="AA3563" s="47">
        <f t="shared" si="1837"/>
        <v>133.67668481248006</v>
      </c>
      <c r="AB3563" s="45">
        <f t="shared" si="1838"/>
        <v>1.1109</v>
      </c>
      <c r="AC3563" s="2" t="str">
        <f t="shared" si="1824"/>
        <v>TY2</v>
      </c>
      <c r="AD3563">
        <f t="shared" si="1825"/>
        <v>133.515625</v>
      </c>
      <c r="AE3563">
        <f t="shared" si="1826"/>
        <v>132.625</v>
      </c>
      <c r="AF3563" s="49">
        <f t="shared" si="1853"/>
        <v>0.890625</v>
      </c>
      <c r="AG3563" s="3">
        <f t="shared" si="1839"/>
        <v>132.56388935961726</v>
      </c>
      <c r="AH3563">
        <f t="shared" si="1840"/>
        <v>131.82346626488405</v>
      </c>
      <c r="AI3563" s="51">
        <f t="shared" si="1841"/>
        <v>0.74042309473321666</v>
      </c>
      <c r="AJ3563" s="52">
        <f t="shared" si="1842"/>
        <v>-0.15020190526678334</v>
      </c>
      <c r="AK3563" s="2">
        <v>41074</v>
      </c>
      <c r="AL3563" t="str">
        <v>912828KQ</v>
      </c>
      <c r="AM3563">
        <v>0.18379999999999999</v>
      </c>
      <c r="AN3563">
        <v>0.21274999999999999</v>
      </c>
      <c r="AO3563">
        <v>0.84709999999999996</v>
      </c>
      <c r="AP3563">
        <v>133.515625</v>
      </c>
      <c r="AQ3563">
        <f>VLOOKUP(AL3563,工作表1!$F$3:$G$1000,2,FALSE)</f>
        <v>3.125</v>
      </c>
      <c r="AR3563" t="str">
        <f>VLOOKUP(AL3563,工作表1!$F$3:$H$1000,3,FALSE)</f>
        <v>2019/5/15</v>
      </c>
      <c r="AS3563">
        <f t="shared" si="1827"/>
        <v>0.17050000000000001</v>
      </c>
      <c r="AT3563">
        <f t="shared" si="1828"/>
        <v>2.9544999999999999</v>
      </c>
      <c r="AU3563" s="43">
        <f t="shared" si="1843"/>
        <v>41228</v>
      </c>
      <c r="AV3563" s="43">
        <f t="shared" si="1829"/>
        <v>41274</v>
      </c>
      <c r="AW3563" s="45">
        <f t="shared" si="1844"/>
        <v>0.26324728260869568</v>
      </c>
      <c r="AX3563" s="45">
        <f t="shared" si="1845"/>
        <v>1.967014405896367</v>
      </c>
      <c r="AY3563" s="47">
        <f t="shared" si="1846"/>
        <v>114.66833110651656</v>
      </c>
      <c r="AZ3563" s="47">
        <f t="shared" si="1847"/>
        <v>132.56388935961726</v>
      </c>
      <c r="BA3563" s="43"/>
      <c r="BC3563" s="2">
        <v>41073</v>
      </c>
      <c r="BD3563" t="str">
        <v>912828LJ</v>
      </c>
      <c r="BE3563">
        <v>2.5951</v>
      </c>
      <c r="BF3563">
        <v>0.13099</v>
      </c>
      <c r="BG3563">
        <v>0.87370000000000003</v>
      </c>
      <c r="BH3563">
        <v>132.625</v>
      </c>
      <c r="BI3563">
        <f>VLOOKUP(BD3563,工作表1!$K$3:$L$1000,2,FALSE)</f>
        <v>3.625</v>
      </c>
      <c r="BJ3563" t="str">
        <f>VLOOKUP(BD3563,工作表1!$K$3:$M$1000,3,FALSE)</f>
        <v>2019/8/15</v>
      </c>
      <c r="BK3563">
        <f t="shared" si="1830"/>
        <v>0.17150000000000001</v>
      </c>
      <c r="BL3563">
        <f t="shared" si="1831"/>
        <v>3.4535</v>
      </c>
      <c r="BM3563" s="43">
        <f t="shared" si="1848"/>
        <v>41136</v>
      </c>
      <c r="BN3563" s="43">
        <f t="shared" si="1832"/>
        <v>41362</v>
      </c>
      <c r="BO3563" s="45">
        <f t="shared" si="1849"/>
        <v>1.195054945054945</v>
      </c>
      <c r="BP3563" s="45">
        <f t="shared" si="1850"/>
        <v>4.0553289176576843</v>
      </c>
      <c r="BQ3563" s="47">
        <f t="shared" si="1851"/>
        <v>118.60832028384837</v>
      </c>
      <c r="BR3563" s="47">
        <f t="shared" si="1852"/>
        <v>131.82346626488405</v>
      </c>
    </row>
    <row r="3564" spans="6:70" x14ac:dyDescent="0.25">
      <c r="F3564" s="2">
        <v>41193</v>
      </c>
      <c r="G3564">
        <v>0.13800000000000001</v>
      </c>
      <c r="H3564" s="43">
        <v>41247</v>
      </c>
      <c r="I3564">
        <v>1.0325</v>
      </c>
      <c r="L3564" s="2">
        <v>41073</v>
      </c>
      <c r="M3564" t="str">
        <v>912828KD</v>
      </c>
      <c r="N3564">
        <v>-0.97389999999999999</v>
      </c>
      <c r="O3564">
        <v>0.70098000000000005</v>
      </c>
      <c r="P3564">
        <v>0.82720000000000005</v>
      </c>
      <c r="Q3564">
        <v>134.5625</v>
      </c>
      <c r="R3564">
        <f>VLOOKUP(M3564,工作表1!$A$3:$B$1000,2,FALSE)</f>
        <v>2.75</v>
      </c>
      <c r="S3564" t="str">
        <f>VLOOKUP(M3564,工作表1!$A$3:$C$1000,3,FALSE)</f>
        <v>2019/2/15</v>
      </c>
      <c r="T3564">
        <f t="shared" si="1822"/>
        <v>0.17150000000000001</v>
      </c>
      <c r="U3564">
        <f t="shared" si="1821"/>
        <v>2.5785</v>
      </c>
      <c r="V3564" s="43">
        <f t="shared" si="1833"/>
        <v>41136</v>
      </c>
      <c r="W3564" s="43">
        <f t="shared" si="1823"/>
        <v>41180</v>
      </c>
      <c r="X3564" s="45">
        <f t="shared" si="1834"/>
        <v>0.90659340659340659</v>
      </c>
      <c r="Y3564" s="45">
        <f t="shared" si="1835"/>
        <v>1.7052235435797078</v>
      </c>
      <c r="Z3564" s="47">
        <f t="shared" si="1836"/>
        <v>111.87156443772916</v>
      </c>
      <c r="AA3564" s="47">
        <f t="shared" si="1837"/>
        <v>133.71325384158558</v>
      </c>
      <c r="AB3564" s="45">
        <f t="shared" si="1838"/>
        <v>1.0549999999999999</v>
      </c>
      <c r="AC3564" s="2" t="str">
        <f t="shared" si="1824"/>
        <v>TY2</v>
      </c>
      <c r="AD3564">
        <f t="shared" si="1825"/>
        <v>133.71875</v>
      </c>
      <c r="AE3564">
        <f t="shared" si="1826"/>
        <v>132.3125</v>
      </c>
      <c r="AF3564" s="49">
        <f t="shared" si="1853"/>
        <v>1.40625</v>
      </c>
      <c r="AG3564" s="3">
        <f t="shared" si="1839"/>
        <v>132.85088050791569</v>
      </c>
      <c r="AH3564">
        <f t="shared" si="1840"/>
        <v>131.21595099165262</v>
      </c>
      <c r="AI3564" s="51">
        <f t="shared" si="1841"/>
        <v>1.634929516263071</v>
      </c>
      <c r="AJ3564" s="52">
        <f t="shared" si="1842"/>
        <v>0.22867951626307104</v>
      </c>
      <c r="AK3564" s="2">
        <v>41073</v>
      </c>
      <c r="AL3564" t="str">
        <v>912828KQ</v>
      </c>
      <c r="AM3564">
        <v>1.7033</v>
      </c>
      <c r="AN3564">
        <v>9.6970000000000001E-2</v>
      </c>
      <c r="AO3564">
        <v>0.84709999999999996</v>
      </c>
      <c r="AP3564">
        <v>133.71875</v>
      </c>
      <c r="AQ3564">
        <f>VLOOKUP(AL3564,工作表1!$F$3:$G$1000,2,FALSE)</f>
        <v>3.125</v>
      </c>
      <c r="AR3564" t="str">
        <f>VLOOKUP(AL3564,工作表1!$F$3:$H$1000,3,FALSE)</f>
        <v>2019/5/15</v>
      </c>
      <c r="AS3564">
        <f t="shared" si="1827"/>
        <v>0.17150000000000001</v>
      </c>
      <c r="AT3564">
        <f t="shared" si="1828"/>
        <v>2.9535</v>
      </c>
      <c r="AU3564" s="43">
        <f t="shared" si="1843"/>
        <v>41228</v>
      </c>
      <c r="AV3564" s="43">
        <f t="shared" si="1829"/>
        <v>41274</v>
      </c>
      <c r="AW3564" s="45">
        <f t="shared" si="1844"/>
        <v>0.2547554347826087</v>
      </c>
      <c r="AX3564" s="45">
        <f t="shared" si="1845"/>
        <v>1.9670842019058963</v>
      </c>
      <c r="AY3564" s="47">
        <f t="shared" si="1846"/>
        <v>114.92281268951869</v>
      </c>
      <c r="AZ3564" s="47">
        <f t="shared" si="1847"/>
        <v>132.85088050791569</v>
      </c>
      <c r="BA3564" s="43"/>
      <c r="BC3564" s="2">
        <v>41072</v>
      </c>
      <c r="BD3564" t="str">
        <v>912828LJ</v>
      </c>
      <c r="BE3564">
        <v>-3.399</v>
      </c>
      <c r="BF3564">
        <v>0.39723000000000003</v>
      </c>
      <c r="BG3564">
        <v>0.87370000000000003</v>
      </c>
      <c r="BH3564">
        <v>132.3125</v>
      </c>
      <c r="BI3564">
        <f>VLOOKUP(BD3564,工作表1!$K$3:$L$1000,2,FALSE)</f>
        <v>3.625</v>
      </c>
      <c r="BJ3564" t="str">
        <f>VLOOKUP(BD3564,工作表1!$K$3:$M$1000,3,FALSE)</f>
        <v>2019/8/15</v>
      </c>
      <c r="BK3564">
        <f t="shared" si="1830"/>
        <v>0.17249999999999999</v>
      </c>
      <c r="BL3564">
        <f t="shared" si="1831"/>
        <v>3.4525000000000001</v>
      </c>
      <c r="BM3564" s="43">
        <f t="shared" si="1848"/>
        <v>41136</v>
      </c>
      <c r="BN3564" s="43">
        <f t="shared" si="1832"/>
        <v>41362</v>
      </c>
      <c r="BO3564" s="45">
        <f t="shared" si="1849"/>
        <v>1.185096153846154</v>
      </c>
      <c r="BP3564" s="45">
        <f t="shared" si="1850"/>
        <v>4.0553016332982086</v>
      </c>
      <c r="BQ3564" s="47">
        <f t="shared" si="1851"/>
        <v>118.08865557090461</v>
      </c>
      <c r="BR3564" s="47">
        <f t="shared" si="1852"/>
        <v>131.21595099165262</v>
      </c>
    </row>
    <row r="3565" spans="6:70" x14ac:dyDescent="0.25">
      <c r="F3565" s="2">
        <v>41192</v>
      </c>
      <c r="G3565">
        <v>0.14050000000000001</v>
      </c>
      <c r="H3565" s="43">
        <v>41246</v>
      </c>
      <c r="I3565">
        <v>1.0442</v>
      </c>
      <c r="L3565" s="2">
        <v>41072</v>
      </c>
      <c r="M3565" t="str">
        <v>912828KD</v>
      </c>
      <c r="N3565">
        <v>-0.71540000000000004</v>
      </c>
      <c r="O3565">
        <v>0.50061999999999995</v>
      </c>
      <c r="P3565">
        <v>0.82720000000000005</v>
      </c>
      <c r="Q3565">
        <v>134.109375</v>
      </c>
      <c r="R3565">
        <f>VLOOKUP(M3565,工作表1!$A$3:$B$1000,2,FALSE)</f>
        <v>2.75</v>
      </c>
      <c r="S3565" t="str">
        <f>VLOOKUP(M3565,工作表1!$A$3:$C$1000,3,FALSE)</f>
        <v>2019/2/15</v>
      </c>
      <c r="T3565">
        <f t="shared" si="1822"/>
        <v>0.17249999999999999</v>
      </c>
      <c r="U3565">
        <f t="shared" si="1821"/>
        <v>2.5775000000000001</v>
      </c>
      <c r="V3565" s="43">
        <f t="shared" si="1833"/>
        <v>41136</v>
      </c>
      <c r="W3565" s="43">
        <f t="shared" si="1823"/>
        <v>41180</v>
      </c>
      <c r="X3565" s="45">
        <f t="shared" si="1834"/>
        <v>0.89903846153846156</v>
      </c>
      <c r="Y3565" s="45">
        <f t="shared" si="1835"/>
        <v>1.7052028451001053</v>
      </c>
      <c r="Z3565" s="47">
        <f t="shared" si="1836"/>
        <v>111.57096116960408</v>
      </c>
      <c r="AA3565" s="47">
        <f t="shared" si="1837"/>
        <v>133.3357995319154</v>
      </c>
      <c r="AB3565" s="45">
        <f t="shared" si="1838"/>
        <v>1.1180000000000001</v>
      </c>
      <c r="AC3565" s="2" t="str">
        <f t="shared" si="1824"/>
        <v>TY2</v>
      </c>
      <c r="AD3565">
        <f t="shared" si="1825"/>
        <v>133.21875</v>
      </c>
      <c r="AE3565">
        <f t="shared" si="1826"/>
        <v>132.875</v>
      </c>
      <c r="AF3565" s="49">
        <f t="shared" si="1853"/>
        <v>0.34375</v>
      </c>
      <c r="AG3565" s="3">
        <f t="shared" si="1839"/>
        <v>132.29730571989322</v>
      </c>
      <c r="AH3565">
        <f t="shared" si="1840"/>
        <v>131.79519705191723</v>
      </c>
      <c r="AI3565" s="51">
        <f t="shared" si="1841"/>
        <v>0.50210866797598896</v>
      </c>
      <c r="AJ3565" s="52">
        <f t="shared" si="1842"/>
        <v>0.15835866797598896</v>
      </c>
      <c r="AK3565" s="2">
        <v>41072</v>
      </c>
      <c r="AL3565" t="str">
        <v>912828KQ</v>
      </c>
      <c r="AM3565">
        <v>0.78349999999999997</v>
      </c>
      <c r="AN3565">
        <v>0.16270999999999999</v>
      </c>
      <c r="AO3565">
        <v>0.84709999999999996</v>
      </c>
      <c r="AP3565">
        <v>133.21875</v>
      </c>
      <c r="AQ3565">
        <f>VLOOKUP(AL3565,工作表1!$F$3:$G$1000,2,FALSE)</f>
        <v>3.125</v>
      </c>
      <c r="AR3565" t="str">
        <f>VLOOKUP(AL3565,工作表1!$F$3:$H$1000,3,FALSE)</f>
        <v>2019/5/15</v>
      </c>
      <c r="AS3565">
        <f t="shared" si="1827"/>
        <v>0.17249999999999999</v>
      </c>
      <c r="AT3565">
        <f t="shared" si="1828"/>
        <v>2.9525000000000001</v>
      </c>
      <c r="AU3565" s="43">
        <f t="shared" si="1843"/>
        <v>41228</v>
      </c>
      <c r="AV3565" s="43">
        <f t="shared" si="1829"/>
        <v>41274</v>
      </c>
      <c r="AW3565" s="45">
        <f t="shared" si="1844"/>
        <v>0.24626358695652176</v>
      </c>
      <c r="AX3565" s="45">
        <f t="shared" si="1845"/>
        <v>1.9671539979154258</v>
      </c>
      <c r="AY3565" s="47">
        <f t="shared" si="1846"/>
        <v>114.46524531230784</v>
      </c>
      <c r="AZ3565" s="47">
        <f t="shared" si="1847"/>
        <v>132.29730571989322</v>
      </c>
      <c r="BA3565" s="43"/>
      <c r="BC3565" s="2">
        <v>41071</v>
      </c>
      <c r="BD3565" t="str">
        <v>912828LJ</v>
      </c>
      <c r="BE3565">
        <v>-3.4268999999999998</v>
      </c>
      <c r="BF3565">
        <v>0.37203999999999998</v>
      </c>
      <c r="BG3565">
        <v>0.87370000000000003</v>
      </c>
      <c r="BH3565">
        <v>132.875</v>
      </c>
      <c r="BI3565">
        <f>VLOOKUP(BD3565,工作表1!$K$3:$L$1000,2,FALSE)</f>
        <v>3.625</v>
      </c>
      <c r="BJ3565" t="str">
        <f>VLOOKUP(BD3565,工作表1!$K$3:$M$1000,3,FALSE)</f>
        <v>2019/8/15</v>
      </c>
      <c r="BK3565">
        <f t="shared" si="1830"/>
        <v>0.16950000000000001</v>
      </c>
      <c r="BL3565">
        <f t="shared" si="1831"/>
        <v>3.4554999999999998</v>
      </c>
      <c r="BM3565" s="43">
        <f t="shared" si="1848"/>
        <v>41136</v>
      </c>
      <c r="BN3565" s="43">
        <f t="shared" si="1832"/>
        <v>41362</v>
      </c>
      <c r="BO3565" s="45">
        <f t="shared" si="1849"/>
        <v>1.1751373626373627</v>
      </c>
      <c r="BP3565" s="45">
        <f t="shared" si="1850"/>
        <v>4.0552743489387328</v>
      </c>
      <c r="BQ3565" s="47">
        <f t="shared" si="1851"/>
        <v>118.60908090170301</v>
      </c>
      <c r="BR3565" s="47">
        <f t="shared" si="1852"/>
        <v>131.79519705191723</v>
      </c>
    </row>
    <row r="3566" spans="6:70" x14ac:dyDescent="0.25">
      <c r="F3566" s="2">
        <v>41191</v>
      </c>
      <c r="G3566">
        <v>0.14050000000000001</v>
      </c>
      <c r="H3566" s="43">
        <v>41243</v>
      </c>
      <c r="I3566">
        <v>1.0395000000000001</v>
      </c>
      <c r="L3566" s="2">
        <v>41071</v>
      </c>
      <c r="M3566" t="str">
        <v>912828KD</v>
      </c>
      <c r="N3566">
        <v>-1.2999999999999999E-2</v>
      </c>
      <c r="O3566">
        <v>5.9520000000000003E-2</v>
      </c>
      <c r="P3566">
        <v>0.82720000000000005</v>
      </c>
      <c r="Q3566">
        <v>134.640625</v>
      </c>
      <c r="R3566">
        <f>VLOOKUP(M3566,工作表1!$A$3:$B$1000,2,FALSE)</f>
        <v>2.75</v>
      </c>
      <c r="S3566" t="str">
        <f>VLOOKUP(M3566,工作表1!$A$3:$C$1000,3,FALSE)</f>
        <v>2019/2/15</v>
      </c>
      <c r="T3566">
        <f t="shared" si="1822"/>
        <v>0.16950000000000001</v>
      </c>
      <c r="U3566">
        <f t="shared" si="1821"/>
        <v>2.5804999999999998</v>
      </c>
      <c r="V3566" s="43">
        <f t="shared" si="1833"/>
        <v>41136</v>
      </c>
      <c r="W3566" s="43">
        <f t="shared" si="1823"/>
        <v>41180</v>
      </c>
      <c r="X3566" s="45">
        <f t="shared" si="1834"/>
        <v>0.89148351648351654</v>
      </c>
      <c r="Y3566" s="45">
        <f t="shared" si="1835"/>
        <v>1.7051821466205028</v>
      </c>
      <c r="Z3566" s="47">
        <f t="shared" si="1836"/>
        <v>112.16748812349518</v>
      </c>
      <c r="AA3566" s="47">
        <f t="shared" si="1837"/>
        <v>134.0414397309151</v>
      </c>
      <c r="AB3566" s="45">
        <f t="shared" si="1838"/>
        <v>1.0387999999999999</v>
      </c>
      <c r="AC3566" s="2" t="str">
        <f t="shared" si="1824"/>
        <v>TY2</v>
      </c>
      <c r="AD3566">
        <f t="shared" si="1825"/>
        <v>133.78125</v>
      </c>
      <c r="AE3566">
        <f t="shared" si="1826"/>
        <v>132.578125</v>
      </c>
      <c r="AF3566" s="49">
        <f t="shared" si="1853"/>
        <v>1.203125</v>
      </c>
      <c r="AG3566" s="3">
        <f t="shared" si="1839"/>
        <v>132.88720846523486</v>
      </c>
      <c r="AH3566">
        <f t="shared" si="1840"/>
        <v>131.48691442754301</v>
      </c>
      <c r="AI3566" s="51">
        <f t="shared" si="1841"/>
        <v>1.4002940376918502</v>
      </c>
      <c r="AJ3566" s="52">
        <f t="shared" si="1842"/>
        <v>0.19716903769185024</v>
      </c>
      <c r="AK3566" s="2">
        <v>41071</v>
      </c>
      <c r="AL3566" t="str">
        <v>912828KQ</v>
      </c>
      <c r="AM3566">
        <v>1.0242</v>
      </c>
      <c r="AN3566">
        <v>0.11677999999999999</v>
      </c>
      <c r="AO3566">
        <v>0.84709999999999996</v>
      </c>
      <c r="AP3566">
        <v>133.78125</v>
      </c>
      <c r="AQ3566">
        <f>VLOOKUP(AL3566,工作表1!$F$3:$G$1000,2,FALSE)</f>
        <v>3.125</v>
      </c>
      <c r="AR3566" t="str">
        <f>VLOOKUP(AL3566,工作表1!$F$3:$H$1000,3,FALSE)</f>
        <v>2019/5/15</v>
      </c>
      <c r="AS3566">
        <f t="shared" si="1827"/>
        <v>0.16950000000000001</v>
      </c>
      <c r="AT3566">
        <f t="shared" si="1828"/>
        <v>2.9554999999999998</v>
      </c>
      <c r="AU3566" s="43">
        <f t="shared" si="1843"/>
        <v>41228</v>
      </c>
      <c r="AV3566" s="43">
        <f t="shared" si="1829"/>
        <v>41274</v>
      </c>
      <c r="AW3566" s="45">
        <f t="shared" si="1844"/>
        <v>0.23777173913043481</v>
      </c>
      <c r="AX3566" s="45">
        <f t="shared" si="1845"/>
        <v>1.9672237939249553</v>
      </c>
      <c r="AY3566" s="47">
        <f t="shared" si="1846"/>
        <v>114.97855664249862</v>
      </c>
      <c r="AZ3566" s="47">
        <f t="shared" si="1847"/>
        <v>132.88720846523486</v>
      </c>
      <c r="BA3566" s="43"/>
      <c r="BC3566" s="2">
        <v>41068</v>
      </c>
      <c r="BD3566" t="str">
        <v>912828LJ</v>
      </c>
      <c r="BE3566">
        <v>-3.2210000000000001</v>
      </c>
      <c r="BF3566">
        <v>0.37187999999999999</v>
      </c>
      <c r="BG3566">
        <v>0.87370000000000003</v>
      </c>
      <c r="BH3566">
        <v>132.578125</v>
      </c>
      <c r="BI3566">
        <f>VLOOKUP(BD3566,工作表1!$K$3:$L$1000,2,FALSE)</f>
        <v>3.625</v>
      </c>
      <c r="BJ3566" t="str">
        <f>VLOOKUP(BD3566,工作表1!$K$3:$M$1000,3,FALSE)</f>
        <v>2019/8/15</v>
      </c>
      <c r="BK3566">
        <f t="shared" si="1830"/>
        <v>0.16</v>
      </c>
      <c r="BL3566">
        <f t="shared" si="1831"/>
        <v>3.4649999999999999</v>
      </c>
      <c r="BM3566" s="43">
        <f t="shared" si="1848"/>
        <v>41136</v>
      </c>
      <c r="BN3566" s="43">
        <f t="shared" si="1832"/>
        <v>41362</v>
      </c>
      <c r="BO3566" s="45">
        <f t="shared" si="1849"/>
        <v>1.1651785714285716</v>
      </c>
      <c r="BP3566" s="45">
        <f t="shared" si="1850"/>
        <v>4.0552470645792562</v>
      </c>
      <c r="BQ3566" s="47">
        <f t="shared" si="1851"/>
        <v>118.35934325406579</v>
      </c>
      <c r="BR3566" s="47">
        <f t="shared" si="1852"/>
        <v>131.48691442754301</v>
      </c>
    </row>
    <row r="3567" spans="6:70" x14ac:dyDescent="0.25">
      <c r="F3567" s="2">
        <v>41190</v>
      </c>
      <c r="G3567">
        <v>0.14199999999999999</v>
      </c>
      <c r="H3567" s="43">
        <v>41242</v>
      </c>
      <c r="I3567">
        <v>1.0201</v>
      </c>
      <c r="L3567" s="2">
        <v>41068</v>
      </c>
      <c r="M3567" t="str">
        <v>912828KD</v>
      </c>
      <c r="N3567">
        <v>-0.39019999999999999</v>
      </c>
      <c r="O3567">
        <v>0.27001999999999998</v>
      </c>
      <c r="P3567">
        <v>0.82720000000000005</v>
      </c>
      <c r="Q3567">
        <v>134.34375</v>
      </c>
      <c r="R3567">
        <f>VLOOKUP(M3567,工作表1!$A$3:$B$1000,2,FALSE)</f>
        <v>2.75</v>
      </c>
      <c r="S3567" t="str">
        <f>VLOOKUP(M3567,工作表1!$A$3:$C$1000,3,FALSE)</f>
        <v>2019/2/15</v>
      </c>
      <c r="T3567">
        <f t="shared" si="1822"/>
        <v>0.16</v>
      </c>
      <c r="U3567">
        <f t="shared" si="1821"/>
        <v>2.59</v>
      </c>
      <c r="V3567" s="43">
        <f t="shared" si="1833"/>
        <v>41136</v>
      </c>
      <c r="W3567" s="43">
        <f t="shared" si="1823"/>
        <v>41180</v>
      </c>
      <c r="X3567" s="45">
        <f t="shared" si="1834"/>
        <v>0.88392857142857151</v>
      </c>
      <c r="Y3567" s="45">
        <f t="shared" si="1835"/>
        <v>1.7051614481409003</v>
      </c>
      <c r="Z3567" s="47">
        <f t="shared" si="1836"/>
        <v>111.85482970158725</v>
      </c>
      <c r="AA3567" s="47">
        <f t="shared" si="1837"/>
        <v>133.64556868956032</v>
      </c>
      <c r="AB3567" s="45">
        <f t="shared" si="1838"/>
        <v>1.0875999999999999</v>
      </c>
      <c r="AC3567" s="2" t="str">
        <f t="shared" si="1824"/>
        <v>TY2</v>
      </c>
      <c r="AD3567">
        <f t="shared" si="1825"/>
        <v>133.484375</v>
      </c>
      <c r="AE3567">
        <f t="shared" si="1826"/>
        <v>132.515625</v>
      </c>
      <c r="AF3567" s="49">
        <f t="shared" si="1853"/>
        <v>0.96875</v>
      </c>
      <c r="AG3567" s="3">
        <f t="shared" si="1839"/>
        <v>132.56461783142473</v>
      </c>
      <c r="AH3567">
        <f t="shared" si="1840"/>
        <v>131.40988841859615</v>
      </c>
      <c r="AI3567" s="51">
        <f t="shared" si="1841"/>
        <v>1.1547294128285728</v>
      </c>
      <c r="AJ3567" s="52">
        <f t="shared" si="1842"/>
        <v>0.18597941282857278</v>
      </c>
      <c r="AK3567" s="2">
        <v>41068</v>
      </c>
      <c r="AL3567" t="str">
        <v>912828KQ</v>
      </c>
      <c r="AM3567">
        <v>0.92669999999999997</v>
      </c>
      <c r="AN3567">
        <v>0.13624</v>
      </c>
      <c r="AO3567">
        <v>0.84709999999999996</v>
      </c>
      <c r="AP3567">
        <v>133.484375</v>
      </c>
      <c r="AQ3567">
        <f>VLOOKUP(AL3567,工作表1!$F$3:$G$1000,2,FALSE)</f>
        <v>3.125</v>
      </c>
      <c r="AR3567" t="str">
        <f>VLOOKUP(AL3567,工作表1!$F$3:$H$1000,3,FALSE)</f>
        <v>2019/5/15</v>
      </c>
      <c r="AS3567">
        <f t="shared" si="1827"/>
        <v>0.16</v>
      </c>
      <c r="AT3567">
        <f t="shared" si="1828"/>
        <v>2.9649999999999999</v>
      </c>
      <c r="AU3567" s="43">
        <f t="shared" si="1843"/>
        <v>41228</v>
      </c>
      <c r="AV3567" s="43">
        <f t="shared" si="1829"/>
        <v>41274</v>
      </c>
      <c r="AW3567" s="45">
        <f t="shared" si="1844"/>
        <v>0.22927989130434784</v>
      </c>
      <c r="AX3567" s="45">
        <f t="shared" si="1845"/>
        <v>1.967293589934485</v>
      </c>
      <c r="AY3567" s="47">
        <f t="shared" si="1846"/>
        <v>114.72257677565437</v>
      </c>
      <c r="AZ3567" s="47">
        <f t="shared" si="1847"/>
        <v>132.56461783142473</v>
      </c>
      <c r="BA3567" s="43"/>
      <c r="BC3567" s="2">
        <v>41067</v>
      </c>
      <c r="BD3567" t="str">
        <v>912828LJ</v>
      </c>
      <c r="BE3567">
        <v>-3.5775000000000001</v>
      </c>
      <c r="BF3567">
        <v>0.37630000000000002</v>
      </c>
      <c r="BG3567">
        <v>0.87370000000000003</v>
      </c>
      <c r="BH3567">
        <v>132.515625</v>
      </c>
      <c r="BI3567">
        <f>VLOOKUP(BD3567,工作表1!$K$3:$L$1000,2,FALSE)</f>
        <v>3.625</v>
      </c>
      <c r="BJ3567" t="str">
        <f>VLOOKUP(BD3567,工作表1!$K$3:$M$1000,3,FALSE)</f>
        <v>2019/8/15</v>
      </c>
      <c r="BK3567">
        <f t="shared" si="1830"/>
        <v>0.1585</v>
      </c>
      <c r="BL3567">
        <f t="shared" si="1831"/>
        <v>3.4664999999999999</v>
      </c>
      <c r="BM3567" s="43">
        <f t="shared" si="1848"/>
        <v>41136</v>
      </c>
      <c r="BN3567" s="43">
        <f t="shared" si="1832"/>
        <v>41362</v>
      </c>
      <c r="BO3567" s="45">
        <f t="shared" si="1849"/>
        <v>1.1353021978021978</v>
      </c>
      <c r="BP3567" s="45">
        <f t="shared" si="1850"/>
        <v>4.0551652115008281</v>
      </c>
      <c r="BQ3567" s="47">
        <f t="shared" si="1851"/>
        <v>118.3291389405512</v>
      </c>
      <c r="BR3567" s="47">
        <f t="shared" si="1852"/>
        <v>131.40988841859615</v>
      </c>
    </row>
    <row r="3568" spans="6:70" x14ac:dyDescent="0.25">
      <c r="F3568" s="2">
        <v>41187</v>
      </c>
      <c r="G3568">
        <v>0.14050000000000001</v>
      </c>
      <c r="H3568" s="43">
        <v>41241</v>
      </c>
      <c r="I3568">
        <v>1.0387999999999999</v>
      </c>
      <c r="L3568" s="2">
        <v>41067</v>
      </c>
      <c r="M3568" t="str">
        <v>912828KD</v>
      </c>
      <c r="N3568">
        <v>-0.35570000000000002</v>
      </c>
      <c r="O3568">
        <v>0.22409999999999999</v>
      </c>
      <c r="P3568">
        <v>0.82720000000000005</v>
      </c>
      <c r="Q3568">
        <v>134.296875</v>
      </c>
      <c r="R3568">
        <f>VLOOKUP(M3568,工作表1!$A$3:$B$1000,2,FALSE)</f>
        <v>2.75</v>
      </c>
      <c r="S3568" t="str">
        <f>VLOOKUP(M3568,工作表1!$A$3:$C$1000,3,FALSE)</f>
        <v>2019/2/15</v>
      </c>
      <c r="T3568">
        <f t="shared" si="1822"/>
        <v>0.1585</v>
      </c>
      <c r="U3568">
        <f t="shared" si="1821"/>
        <v>2.5914999999999999</v>
      </c>
      <c r="V3568" s="43">
        <f t="shared" si="1833"/>
        <v>41136</v>
      </c>
      <c r="W3568" s="43">
        <f t="shared" si="1823"/>
        <v>41180</v>
      </c>
      <c r="X3568" s="45">
        <f t="shared" si="1834"/>
        <v>0.86126373626373631</v>
      </c>
      <c r="Y3568" s="45">
        <f t="shared" si="1835"/>
        <v>1.7050993527020926</v>
      </c>
      <c r="Z3568" s="47">
        <f t="shared" si="1836"/>
        <v>111.85422207193459</v>
      </c>
      <c r="AA3568" s="47">
        <f t="shared" si="1837"/>
        <v>133.60090886506612</v>
      </c>
      <c r="AB3568" s="45">
        <f t="shared" si="1838"/>
        <v>1.0807</v>
      </c>
      <c r="AC3568" s="2" t="str">
        <f t="shared" si="1824"/>
        <v>TY2</v>
      </c>
      <c r="AD3568">
        <f t="shared" si="1825"/>
        <v>133.421875</v>
      </c>
      <c r="AE3568">
        <f t="shared" si="1826"/>
        <v>132.390625</v>
      </c>
      <c r="AF3568" s="49">
        <f t="shared" si="1853"/>
        <v>1.03125</v>
      </c>
      <c r="AG3568" s="3">
        <f t="shared" si="1839"/>
        <v>132.48308286096736</v>
      </c>
      <c r="AH3568">
        <f t="shared" si="1840"/>
        <v>131.31938424697708</v>
      </c>
      <c r="AI3568" s="51">
        <f t="shared" si="1841"/>
        <v>1.1636986139902774</v>
      </c>
      <c r="AJ3568" s="52">
        <f t="shared" si="1842"/>
        <v>0.13244861399027741</v>
      </c>
      <c r="AK3568" s="2">
        <v>41067</v>
      </c>
      <c r="AL3568" t="str">
        <v>912828KQ</v>
      </c>
      <c r="AM3568">
        <v>0.75780000000000003</v>
      </c>
      <c r="AN3568">
        <v>0.14330999999999999</v>
      </c>
      <c r="AO3568">
        <v>0.84709999999999996</v>
      </c>
      <c r="AP3568">
        <v>133.421875</v>
      </c>
      <c r="AQ3568">
        <f>VLOOKUP(AL3568,工作表1!$F$3:$G$1000,2,FALSE)</f>
        <v>3.125</v>
      </c>
      <c r="AR3568" t="str">
        <f>VLOOKUP(AL3568,工作表1!$F$3:$H$1000,3,FALSE)</f>
        <v>2019/5/15</v>
      </c>
      <c r="AS3568">
        <f t="shared" si="1827"/>
        <v>0.1585</v>
      </c>
      <c r="AT3568">
        <f t="shared" si="1828"/>
        <v>2.9664999999999999</v>
      </c>
      <c r="AU3568" s="43">
        <f t="shared" si="1843"/>
        <v>41228</v>
      </c>
      <c r="AV3568" s="43">
        <f t="shared" si="1829"/>
        <v>41274</v>
      </c>
      <c r="AW3568" s="45">
        <f t="shared" si="1844"/>
        <v>0.20380434782608695</v>
      </c>
      <c r="AX3568" s="45">
        <f t="shared" si="1845"/>
        <v>1.9675029779630733</v>
      </c>
      <c r="AY3568" s="47">
        <f t="shared" si="1846"/>
        <v>114.69023514601555</v>
      </c>
      <c r="AZ3568" s="47">
        <f t="shared" si="1847"/>
        <v>132.48308286096736</v>
      </c>
      <c r="BA3568" s="43"/>
      <c r="BC3568" s="2">
        <v>41066</v>
      </c>
      <c r="BD3568" t="str">
        <v>912828LJ</v>
      </c>
      <c r="BE3568">
        <v>-2.8826999999999998</v>
      </c>
      <c r="BF3568">
        <v>0.34344999999999998</v>
      </c>
      <c r="BG3568">
        <v>0.87370000000000003</v>
      </c>
      <c r="BH3568">
        <v>132.390625</v>
      </c>
      <c r="BI3568">
        <f>VLOOKUP(BD3568,工作表1!$K$3:$L$1000,2,FALSE)</f>
        <v>3.625</v>
      </c>
      <c r="BJ3568" t="str">
        <f>VLOOKUP(BD3568,工作表1!$K$3:$M$1000,3,FALSE)</f>
        <v>2019/8/15</v>
      </c>
      <c r="BK3568">
        <f t="shared" si="1830"/>
        <v>0.1595</v>
      </c>
      <c r="BL3568">
        <f t="shared" si="1831"/>
        <v>3.4655</v>
      </c>
      <c r="BM3568" s="43">
        <f t="shared" si="1848"/>
        <v>41136</v>
      </c>
      <c r="BN3568" s="43">
        <f t="shared" si="1832"/>
        <v>41362</v>
      </c>
      <c r="BO3568" s="45">
        <f t="shared" si="1849"/>
        <v>1.1253434065934067</v>
      </c>
      <c r="BP3568" s="45">
        <f t="shared" si="1850"/>
        <v>4.0551379271413523</v>
      </c>
      <c r="BQ3568" s="47">
        <f t="shared" si="1851"/>
        <v>118.2612062715306</v>
      </c>
      <c r="BR3568" s="47">
        <f t="shared" si="1852"/>
        <v>131.31938424697708</v>
      </c>
    </row>
    <row r="3569" spans="6:70" x14ac:dyDescent="0.25">
      <c r="F3569" s="2">
        <v>41186</v>
      </c>
      <c r="G3569">
        <v>0.13950000000000001</v>
      </c>
      <c r="H3569" s="43">
        <v>41240</v>
      </c>
      <c r="I3569">
        <v>1.0528999999999999</v>
      </c>
      <c r="L3569" s="2">
        <v>41066</v>
      </c>
      <c r="M3569" t="str">
        <v>912828KD</v>
      </c>
      <c r="N3569">
        <v>-0.19620000000000001</v>
      </c>
      <c r="O3569">
        <v>0.14402999999999999</v>
      </c>
      <c r="P3569">
        <v>0.82720000000000005</v>
      </c>
      <c r="Q3569">
        <v>134.1875</v>
      </c>
      <c r="R3569">
        <f>VLOOKUP(M3569,工作表1!$A$3:$B$1000,2,FALSE)</f>
        <v>2.75</v>
      </c>
      <c r="S3569" t="str">
        <f>VLOOKUP(M3569,工作表1!$A$3:$C$1000,3,FALSE)</f>
        <v>2019/2/15</v>
      </c>
      <c r="T3569">
        <f t="shared" si="1822"/>
        <v>0.1595</v>
      </c>
      <c r="U3569">
        <f t="shared" si="1821"/>
        <v>2.5905</v>
      </c>
      <c r="V3569" s="43">
        <f t="shared" si="1833"/>
        <v>41136</v>
      </c>
      <c r="W3569" s="43">
        <f t="shared" si="1823"/>
        <v>41180</v>
      </c>
      <c r="X3569" s="45">
        <f t="shared" si="1834"/>
        <v>0.85370879120879128</v>
      </c>
      <c r="Y3569" s="45">
        <f t="shared" si="1835"/>
        <v>1.7050786542224898</v>
      </c>
      <c r="Z3569" s="47">
        <f t="shared" si="1836"/>
        <v>111.79943861927825</v>
      </c>
      <c r="AA3569" s="47">
        <f t="shared" si="1837"/>
        <v>133.5206020058605</v>
      </c>
      <c r="AB3569" s="45">
        <f t="shared" si="1838"/>
        <v>1.1087</v>
      </c>
      <c r="AC3569" s="2" t="str">
        <f t="shared" si="1824"/>
        <v>TY2</v>
      </c>
      <c r="AD3569">
        <f t="shared" si="1825"/>
        <v>133.296875</v>
      </c>
      <c r="AE3569">
        <f t="shared" si="1826"/>
        <v>133.03125</v>
      </c>
      <c r="AF3569" s="49">
        <f t="shared" si="1853"/>
        <v>0.265625</v>
      </c>
      <c r="AG3569" s="3">
        <f t="shared" si="1839"/>
        <v>132.36322034153437</v>
      </c>
      <c r="AH3569">
        <f t="shared" si="1840"/>
        <v>131.9728607012575</v>
      </c>
      <c r="AI3569" s="51">
        <f t="shared" si="1841"/>
        <v>0.39035964027686987</v>
      </c>
      <c r="AJ3569" s="52">
        <f t="shared" si="1842"/>
        <v>0.12473464027686987</v>
      </c>
      <c r="AK3569" s="2">
        <v>41066</v>
      </c>
      <c r="AL3569" t="str">
        <v>912828KQ</v>
      </c>
      <c r="AM3569">
        <v>0.89359999999999995</v>
      </c>
      <c r="AN3569">
        <v>0.13197999999999999</v>
      </c>
      <c r="AO3569">
        <v>0.84709999999999996</v>
      </c>
      <c r="AP3569">
        <v>133.296875</v>
      </c>
      <c r="AQ3569">
        <f>VLOOKUP(AL3569,工作表1!$F$3:$G$1000,2,FALSE)</f>
        <v>3.125</v>
      </c>
      <c r="AR3569" t="str">
        <f>VLOOKUP(AL3569,工作表1!$F$3:$H$1000,3,FALSE)</f>
        <v>2019/5/15</v>
      </c>
      <c r="AS3569">
        <f t="shared" si="1827"/>
        <v>0.1595</v>
      </c>
      <c r="AT3569">
        <f t="shared" si="1828"/>
        <v>2.9655</v>
      </c>
      <c r="AU3569" s="43">
        <f t="shared" si="1843"/>
        <v>41228</v>
      </c>
      <c r="AV3569" s="43">
        <f t="shared" si="1829"/>
        <v>41274</v>
      </c>
      <c r="AW3569" s="45">
        <f t="shared" si="1844"/>
        <v>0.1953125</v>
      </c>
      <c r="AX3569" s="45">
        <f t="shared" si="1845"/>
        <v>1.9675727739726028</v>
      </c>
      <c r="AY3569" s="47">
        <f t="shared" si="1846"/>
        <v>114.60008487597129</v>
      </c>
      <c r="AZ3569" s="47">
        <f t="shared" si="1847"/>
        <v>132.36322034153437</v>
      </c>
      <c r="BA3569" s="43"/>
      <c r="BC3569" s="2">
        <v>41065</v>
      </c>
      <c r="BD3569" t="str">
        <v>912828LJ</v>
      </c>
      <c r="BE3569">
        <v>-2.3498999999999999</v>
      </c>
      <c r="BF3569">
        <v>0.32773000000000002</v>
      </c>
      <c r="BG3569">
        <v>0.87370000000000003</v>
      </c>
      <c r="BH3569">
        <v>133.03125</v>
      </c>
      <c r="BI3569">
        <f>VLOOKUP(BD3569,工作表1!$K$3:$L$1000,2,FALSE)</f>
        <v>3.625</v>
      </c>
      <c r="BJ3569" t="str">
        <f>VLOOKUP(BD3569,工作表1!$K$3:$M$1000,3,FALSE)</f>
        <v>2019/8/15</v>
      </c>
      <c r="BK3569">
        <f t="shared" si="1830"/>
        <v>0.16</v>
      </c>
      <c r="BL3569">
        <f t="shared" si="1831"/>
        <v>3.4649999999999999</v>
      </c>
      <c r="BM3569" s="43">
        <f t="shared" si="1848"/>
        <v>41136</v>
      </c>
      <c r="BN3569" s="43">
        <f t="shared" si="1832"/>
        <v>41362</v>
      </c>
      <c r="BO3569" s="45">
        <f t="shared" si="1849"/>
        <v>1.1153846153846154</v>
      </c>
      <c r="BP3569" s="45">
        <f t="shared" si="1850"/>
        <v>4.0551106427818757</v>
      </c>
      <c r="BQ3569" s="47">
        <f t="shared" si="1851"/>
        <v>118.84369503091395</v>
      </c>
      <c r="BR3569" s="47">
        <f t="shared" si="1852"/>
        <v>131.9728607012575</v>
      </c>
    </row>
    <row r="3570" spans="6:70" x14ac:dyDescent="0.25">
      <c r="F3570" s="2">
        <v>41185</v>
      </c>
      <c r="G3570">
        <v>0.13750000000000001</v>
      </c>
      <c r="H3570" s="43">
        <v>41239</v>
      </c>
      <c r="I3570">
        <v>1.0809</v>
      </c>
      <c r="L3570" s="2">
        <v>41065</v>
      </c>
      <c r="M3570" t="str">
        <v>912828KD</v>
      </c>
      <c r="N3570">
        <v>-5.9700000000000003E-2</v>
      </c>
      <c r="O3570">
        <v>8.1570000000000004E-2</v>
      </c>
      <c r="P3570">
        <v>0.82720000000000005</v>
      </c>
      <c r="Q3570">
        <v>134.796875</v>
      </c>
      <c r="R3570">
        <f>VLOOKUP(M3570,工作表1!$A$3:$B$1000,2,FALSE)</f>
        <v>2.75</v>
      </c>
      <c r="S3570" t="str">
        <f>VLOOKUP(M3570,工作表1!$A$3:$C$1000,3,FALSE)</f>
        <v>2019/2/15</v>
      </c>
      <c r="T3570">
        <f t="shared" si="1822"/>
        <v>0.16</v>
      </c>
      <c r="U3570">
        <f t="shared" si="1821"/>
        <v>2.59</v>
      </c>
      <c r="V3570" s="43">
        <f t="shared" si="1833"/>
        <v>41136</v>
      </c>
      <c r="W3570" s="43">
        <f t="shared" si="1823"/>
        <v>41180</v>
      </c>
      <c r="X3570" s="45">
        <f t="shared" si="1834"/>
        <v>0.84615384615384626</v>
      </c>
      <c r="Y3570" s="45">
        <f t="shared" si="1835"/>
        <v>1.7050579557428873</v>
      </c>
      <c r="Z3570" s="47">
        <f t="shared" si="1836"/>
        <v>112.33313144350781</v>
      </c>
      <c r="AA3570" s="47">
        <f t="shared" si="1837"/>
        <v>134.15151794538329</v>
      </c>
      <c r="AB3570" s="45">
        <f t="shared" si="1838"/>
        <v>1.0459000000000001</v>
      </c>
      <c r="AC3570" s="2" t="str">
        <f t="shared" si="1824"/>
        <v>TY2</v>
      </c>
      <c r="AD3570">
        <f t="shared" si="1825"/>
        <v>133.9375</v>
      </c>
      <c r="AE3570">
        <f t="shared" si="1826"/>
        <v>133.1875</v>
      </c>
      <c r="AF3570" s="49">
        <f t="shared" si="1853"/>
        <v>0.75</v>
      </c>
      <c r="AG3570" s="3">
        <f t="shared" si="1839"/>
        <v>133.02540687969935</v>
      </c>
      <c r="AH3570">
        <f t="shared" si="1840"/>
        <v>132.13888173162388</v>
      </c>
      <c r="AI3570" s="51">
        <f t="shared" si="1841"/>
        <v>0.88652514807546368</v>
      </c>
      <c r="AJ3570" s="52">
        <f t="shared" si="1842"/>
        <v>0.13652514807546368</v>
      </c>
      <c r="AK3570" s="2">
        <v>41065</v>
      </c>
      <c r="AL3570" t="str">
        <v>912828KQ</v>
      </c>
      <c r="AM3570">
        <v>1.4054</v>
      </c>
      <c r="AN3570">
        <v>9.8949999999999996E-2</v>
      </c>
      <c r="AO3570">
        <v>0.84709999999999996</v>
      </c>
      <c r="AP3570">
        <v>133.9375</v>
      </c>
      <c r="AQ3570">
        <f>VLOOKUP(AL3570,工作表1!$F$3:$G$1000,2,FALSE)</f>
        <v>3.125</v>
      </c>
      <c r="AR3570" t="str">
        <f>VLOOKUP(AL3570,工作表1!$F$3:$H$1000,3,FALSE)</f>
        <v>2019/5/15</v>
      </c>
      <c r="AS3570">
        <f t="shared" si="1827"/>
        <v>0.16</v>
      </c>
      <c r="AT3570">
        <f t="shared" si="1828"/>
        <v>2.9649999999999999</v>
      </c>
      <c r="AU3570" s="43">
        <f t="shared" si="1843"/>
        <v>41228</v>
      </c>
      <c r="AV3570" s="43">
        <f t="shared" si="1829"/>
        <v>41274</v>
      </c>
      <c r="AW3570" s="45">
        <f t="shared" si="1844"/>
        <v>0.18682065217391305</v>
      </c>
      <c r="AX3570" s="45">
        <f t="shared" si="1845"/>
        <v>1.9676425699821323</v>
      </c>
      <c r="AY3570" s="47">
        <f t="shared" si="1846"/>
        <v>115.17269169595161</v>
      </c>
      <c r="AZ3570" s="47">
        <f t="shared" si="1847"/>
        <v>133.02540687969935</v>
      </c>
      <c r="BA3570" s="43"/>
      <c r="BC3570" s="2">
        <v>41064</v>
      </c>
      <c r="BD3570" t="str">
        <v>912828LJ</v>
      </c>
      <c r="BE3570">
        <v>-2.0078</v>
      </c>
      <c r="BF3570">
        <v>0.31148999999999999</v>
      </c>
      <c r="BG3570">
        <v>0.87370000000000003</v>
      </c>
      <c r="BH3570">
        <v>133.1875</v>
      </c>
      <c r="BI3570">
        <f>VLOOKUP(BD3570,工作表1!$K$3:$L$1000,2,FALSE)</f>
        <v>3.625</v>
      </c>
      <c r="BJ3570" t="str">
        <f>VLOOKUP(BD3570,工作表1!$K$3:$M$1000,3,FALSE)</f>
        <v>2019/8/15</v>
      </c>
      <c r="BK3570">
        <f t="shared" si="1830"/>
        <v>0.1575</v>
      </c>
      <c r="BL3570">
        <f t="shared" si="1831"/>
        <v>3.4674999999999998</v>
      </c>
      <c r="BM3570" s="43">
        <f t="shared" si="1848"/>
        <v>41136</v>
      </c>
      <c r="BN3570" s="43">
        <f t="shared" si="1832"/>
        <v>41362</v>
      </c>
      <c r="BO3570" s="45">
        <f t="shared" si="1849"/>
        <v>1.1054258241758244</v>
      </c>
      <c r="BP3570" s="45">
        <f t="shared" si="1850"/>
        <v>4.0550833584223991</v>
      </c>
      <c r="BQ3570" s="47">
        <f t="shared" si="1851"/>
        <v>119.00276620864581</v>
      </c>
      <c r="BR3570" s="47">
        <f t="shared" si="1852"/>
        <v>132.13888173162388</v>
      </c>
    </row>
    <row r="3571" spans="6:70" x14ac:dyDescent="0.25">
      <c r="F3571" s="2">
        <v>41184</v>
      </c>
      <c r="G3571">
        <v>0.13750000000000001</v>
      </c>
      <c r="H3571" s="43">
        <v>41236</v>
      </c>
      <c r="I3571">
        <v>1.1043000000000001</v>
      </c>
      <c r="L3571" s="2">
        <v>41064</v>
      </c>
      <c r="M3571" t="str">
        <v>912828KD</v>
      </c>
      <c r="N3571">
        <v>0.32900000000000001</v>
      </c>
      <c r="O3571">
        <v>-8.0610000000000001E-2</v>
      </c>
      <c r="P3571">
        <v>0.82720000000000005</v>
      </c>
      <c r="Q3571">
        <v>135</v>
      </c>
      <c r="R3571">
        <f>VLOOKUP(M3571,工作表1!$A$3:$B$1000,2,FALSE)</f>
        <v>2.75</v>
      </c>
      <c r="S3571" t="str">
        <f>VLOOKUP(M3571,工作表1!$A$3:$C$1000,3,FALSE)</f>
        <v>2019/2/15</v>
      </c>
      <c r="T3571">
        <f t="shared" si="1822"/>
        <v>0.1575</v>
      </c>
      <c r="U3571">
        <f t="shared" si="1821"/>
        <v>2.5924999999999998</v>
      </c>
      <c r="V3571" s="43">
        <f t="shared" si="1833"/>
        <v>41136</v>
      </c>
      <c r="W3571" s="43">
        <f t="shared" si="1823"/>
        <v>41180</v>
      </c>
      <c r="X3571" s="45">
        <f t="shared" si="1834"/>
        <v>0.83859890109890123</v>
      </c>
      <c r="Y3571" s="45">
        <f t="shared" si="1835"/>
        <v>1.7050372572632848</v>
      </c>
      <c r="Z3571" s="47">
        <f t="shared" si="1836"/>
        <v>112.568656948064</v>
      </c>
      <c r="AA3571" s="47">
        <f t="shared" si="1837"/>
        <v>134.42082499318832</v>
      </c>
      <c r="AB3571" s="45">
        <f t="shared" si="1838"/>
        <v>1.0065999999999999</v>
      </c>
      <c r="AC3571" s="2" t="str">
        <f t="shared" si="1824"/>
        <v>TY2</v>
      </c>
      <c r="AD3571">
        <f t="shared" si="1825"/>
        <v>134.09375</v>
      </c>
      <c r="AE3571">
        <f t="shared" si="1826"/>
        <v>133.890625</v>
      </c>
      <c r="AF3571" s="49">
        <f t="shared" si="1853"/>
        <v>0.203125</v>
      </c>
      <c r="AG3571" s="3">
        <f t="shared" si="1839"/>
        <v>133.17501284605623</v>
      </c>
      <c r="AH3571">
        <f t="shared" si="1840"/>
        <v>132.78921042327391</v>
      </c>
      <c r="AI3571" s="51">
        <f t="shared" si="1841"/>
        <v>0.38580242278231935</v>
      </c>
      <c r="AJ3571" s="52">
        <f t="shared" si="1842"/>
        <v>0.18267742278231935</v>
      </c>
      <c r="AK3571" s="2">
        <v>41064</v>
      </c>
      <c r="AL3571" t="str">
        <v>912828KQ</v>
      </c>
      <c r="AM3571">
        <v>1.4236</v>
      </c>
      <c r="AN3571">
        <v>9.8589999999999997E-2</v>
      </c>
      <c r="AO3571">
        <v>0.84709999999999996</v>
      </c>
      <c r="AP3571">
        <v>134.09375</v>
      </c>
      <c r="AQ3571">
        <f>VLOOKUP(AL3571,工作表1!$F$3:$G$1000,2,FALSE)</f>
        <v>3.125</v>
      </c>
      <c r="AR3571" t="str">
        <f>VLOOKUP(AL3571,工作表1!$F$3:$H$1000,3,FALSE)</f>
        <v>2019/5/15</v>
      </c>
      <c r="AS3571">
        <f t="shared" si="1827"/>
        <v>0.1575</v>
      </c>
      <c r="AT3571">
        <f t="shared" si="1828"/>
        <v>2.9674999999999998</v>
      </c>
      <c r="AU3571" s="43">
        <f t="shared" si="1843"/>
        <v>41228</v>
      </c>
      <c r="AV3571" s="43">
        <f t="shared" si="1829"/>
        <v>41274</v>
      </c>
      <c r="AW3571" s="45">
        <f t="shared" si="1844"/>
        <v>0.17832880434782608</v>
      </c>
      <c r="AX3571" s="45">
        <f t="shared" si="1845"/>
        <v>1.9677123659916618</v>
      </c>
      <c r="AY3571" s="47">
        <f t="shared" si="1846"/>
        <v>115.31283040244216</v>
      </c>
      <c r="AZ3571" s="47">
        <f t="shared" si="1847"/>
        <v>133.17501284605623</v>
      </c>
      <c r="BA3571" s="43"/>
      <c r="BC3571" s="2">
        <v>41061</v>
      </c>
      <c r="BD3571" t="str">
        <v>912828LJ</v>
      </c>
      <c r="BE3571">
        <v>-2.9373999999999998</v>
      </c>
      <c r="BF3571">
        <v>0.35254999999999997</v>
      </c>
      <c r="BG3571">
        <v>0.87370000000000003</v>
      </c>
      <c r="BH3571">
        <v>133.890625</v>
      </c>
      <c r="BI3571">
        <f>VLOOKUP(BD3571,工作表1!$K$3:$L$1000,2,FALSE)</f>
        <v>3.625</v>
      </c>
      <c r="BJ3571" t="str">
        <f>VLOOKUP(BD3571,工作表1!$K$3:$M$1000,3,FALSE)</f>
        <v>2019/8/15</v>
      </c>
      <c r="BK3571">
        <f t="shared" si="1830"/>
        <v>0.1575</v>
      </c>
      <c r="BL3571">
        <f t="shared" si="1831"/>
        <v>3.4674999999999998</v>
      </c>
      <c r="BM3571" s="43">
        <f t="shared" si="1848"/>
        <v>41136</v>
      </c>
      <c r="BN3571" s="43">
        <f t="shared" si="1832"/>
        <v>41362</v>
      </c>
      <c r="BO3571" s="45">
        <f t="shared" si="1849"/>
        <v>1.0954670329670328</v>
      </c>
      <c r="BP3571" s="45">
        <f t="shared" si="1850"/>
        <v>4.0550560740629233</v>
      </c>
      <c r="BQ3571" s="47">
        <f t="shared" si="1851"/>
        <v>119.58292143448566</v>
      </c>
      <c r="BR3571" s="47">
        <f t="shared" si="1852"/>
        <v>132.78921042327391</v>
      </c>
    </row>
    <row r="3572" spans="6:70" x14ac:dyDescent="0.25">
      <c r="F3572" s="2">
        <v>41183</v>
      </c>
      <c r="G3572">
        <v>0.13850000000000001</v>
      </c>
      <c r="H3572" s="43">
        <v>41235</v>
      </c>
      <c r="I3572">
        <v>1.0905</v>
      </c>
      <c r="L3572" s="2">
        <v>41061</v>
      </c>
      <c r="M3572" t="str">
        <v>912828KD</v>
      </c>
      <c r="N3572">
        <v>0.22289999999999999</v>
      </c>
      <c r="O3572">
        <v>-3.2129999999999999E-2</v>
      </c>
      <c r="P3572">
        <v>0.82720000000000005</v>
      </c>
      <c r="Q3572">
        <v>135.65625</v>
      </c>
      <c r="R3572">
        <f>VLOOKUP(M3572,工作表1!$A$3:$B$1000,2,FALSE)</f>
        <v>2.75</v>
      </c>
      <c r="S3572" t="str">
        <f>VLOOKUP(M3572,工作表1!$A$3:$C$1000,3,FALSE)</f>
        <v>2019/2/15</v>
      </c>
      <c r="T3572">
        <f t="shared" si="1822"/>
        <v>0.1575</v>
      </c>
      <c r="U3572">
        <f t="shared" si="1821"/>
        <v>2.5924999999999998</v>
      </c>
      <c r="V3572" s="43">
        <f t="shared" si="1833"/>
        <v>41136</v>
      </c>
      <c r="W3572" s="43">
        <f t="shared" si="1823"/>
        <v>41180</v>
      </c>
      <c r="X3572" s="45">
        <f t="shared" si="1834"/>
        <v>0.83104395604395598</v>
      </c>
      <c r="Y3572" s="45">
        <f t="shared" si="1835"/>
        <v>1.7050165587836821</v>
      </c>
      <c r="Z3572" s="47">
        <f t="shared" si="1836"/>
        <v>113.10102472729572</v>
      </c>
      <c r="AA3572" s="47">
        <f t="shared" si="1837"/>
        <v>135.04994096427936</v>
      </c>
      <c r="AB3572" s="45">
        <f t="shared" si="1838"/>
        <v>0.92830000000000001</v>
      </c>
      <c r="AC3572" s="2" t="str">
        <f t="shared" si="1824"/>
        <v>TY2</v>
      </c>
      <c r="AD3572">
        <f t="shared" si="1825"/>
        <v>134.734375</v>
      </c>
      <c r="AE3572">
        <f t="shared" si="1826"/>
        <v>133.09375</v>
      </c>
      <c r="AF3572" s="49">
        <f t="shared" si="1853"/>
        <v>1.640625</v>
      </c>
      <c r="AG3572" s="3">
        <f t="shared" si="1839"/>
        <v>133.87104664092232</v>
      </c>
      <c r="AH3572">
        <f t="shared" si="1840"/>
        <v>132.29197439619682</v>
      </c>
      <c r="AI3572" s="51">
        <f t="shared" si="1841"/>
        <v>1.579072244725495</v>
      </c>
      <c r="AJ3572" s="52">
        <f t="shared" si="1842"/>
        <v>-6.1552755274504989E-2</v>
      </c>
      <c r="AK3572" s="2">
        <v>41061</v>
      </c>
      <c r="AL3572" t="str">
        <v>912828KQ</v>
      </c>
      <c r="AM3572">
        <v>2.3216999999999999</v>
      </c>
      <c r="AN3572">
        <v>2.4680000000000001E-2</v>
      </c>
      <c r="AO3572">
        <v>0.84709999999999996</v>
      </c>
      <c r="AP3572">
        <v>134.734375</v>
      </c>
      <c r="AQ3572">
        <f>VLOOKUP(AL3572,工作表1!$F$3:$G$1000,2,FALSE)</f>
        <v>3.125</v>
      </c>
      <c r="AR3572" t="str">
        <f>VLOOKUP(AL3572,工作表1!$F$3:$H$1000,3,FALSE)</f>
        <v>2019/5/15</v>
      </c>
      <c r="AS3572">
        <f t="shared" si="1827"/>
        <v>0.1575</v>
      </c>
      <c r="AT3572">
        <f t="shared" si="1828"/>
        <v>2.9674999999999998</v>
      </c>
      <c r="AU3572" s="43">
        <f t="shared" si="1843"/>
        <v>41228</v>
      </c>
      <c r="AV3572" s="43">
        <f t="shared" si="1829"/>
        <v>41274</v>
      </c>
      <c r="AW3572" s="45">
        <f t="shared" si="1844"/>
        <v>0.16983695652173914</v>
      </c>
      <c r="AX3572" s="45">
        <f t="shared" si="1845"/>
        <v>1.9677821620011913</v>
      </c>
      <c r="AY3572" s="47">
        <f t="shared" si="1846"/>
        <v>115.91440367801843</v>
      </c>
      <c r="AZ3572" s="47">
        <f t="shared" si="1847"/>
        <v>133.87104664092232</v>
      </c>
      <c r="BA3572" s="43"/>
      <c r="BC3572" s="2">
        <v>41060</v>
      </c>
      <c r="BD3572" t="str">
        <v>912828LJ</v>
      </c>
      <c r="BE3572">
        <v>-3.5735999999999999</v>
      </c>
      <c r="BF3572">
        <v>0.37992999999999999</v>
      </c>
      <c r="BG3572">
        <v>0.87370000000000003</v>
      </c>
      <c r="BH3572">
        <v>133.09375</v>
      </c>
      <c r="BI3572">
        <f>VLOOKUP(BD3572,工作表1!$K$3:$L$1000,2,FALSE)</f>
        <v>3.625</v>
      </c>
      <c r="BJ3572" t="str">
        <f>VLOOKUP(BD3572,工作表1!$K$3:$M$1000,3,FALSE)</f>
        <v>2019/8/15</v>
      </c>
      <c r="BK3572">
        <f t="shared" si="1830"/>
        <v>0.16200000000000001</v>
      </c>
      <c r="BL3572">
        <f t="shared" si="1831"/>
        <v>3.4630000000000001</v>
      </c>
      <c r="BM3572" s="43">
        <f t="shared" si="1848"/>
        <v>41136</v>
      </c>
      <c r="BN3572" s="43">
        <f t="shared" si="1832"/>
        <v>41274</v>
      </c>
      <c r="BO3572" s="45">
        <f t="shared" si="1849"/>
        <v>1.0655906593406594</v>
      </c>
      <c r="BP3572" s="45">
        <f t="shared" si="1850"/>
        <v>3.1810016182447693</v>
      </c>
      <c r="BQ3572" s="47">
        <f t="shared" si="1851"/>
        <v>118.12896474228594</v>
      </c>
      <c r="BR3572" s="47">
        <f t="shared" si="1852"/>
        <v>132.29197439619682</v>
      </c>
    </row>
    <row r="3573" spans="6:70" x14ac:dyDescent="0.25">
      <c r="F3573" s="2">
        <v>41180</v>
      </c>
      <c r="G3573">
        <v>0.13650000000000001</v>
      </c>
      <c r="H3573" s="43">
        <v>41234</v>
      </c>
      <c r="I3573">
        <v>1.0905</v>
      </c>
      <c r="L3573" s="2">
        <v>41060</v>
      </c>
      <c r="M3573" t="str">
        <v>912828KD</v>
      </c>
      <c r="N3573">
        <v>0.37159999999999999</v>
      </c>
      <c r="O3573">
        <v>-7.4340000000000003E-2</v>
      </c>
      <c r="P3573">
        <v>0.82720000000000005</v>
      </c>
      <c r="Q3573">
        <v>134.90625</v>
      </c>
      <c r="R3573">
        <f>VLOOKUP(M3573,工作表1!$A$3:$B$1000,2,FALSE)</f>
        <v>2.75</v>
      </c>
      <c r="S3573" t="str">
        <f>VLOOKUP(M3573,工作表1!$A$3:$C$1000,3,FALSE)</f>
        <v>2019/2/15</v>
      </c>
      <c r="T3573">
        <f t="shared" si="1822"/>
        <v>0.16200000000000001</v>
      </c>
      <c r="U3573">
        <f t="shared" si="1821"/>
        <v>2.5880000000000001</v>
      </c>
      <c r="V3573" s="43">
        <f t="shared" si="1833"/>
        <v>41136</v>
      </c>
      <c r="W3573" s="43">
        <f t="shared" si="1823"/>
        <v>41089</v>
      </c>
      <c r="X3573" s="45">
        <f t="shared" si="1834"/>
        <v>0.80837912087912089</v>
      </c>
      <c r="Y3573" s="45">
        <f t="shared" si="1835"/>
        <v>1.0193380249887101</v>
      </c>
      <c r="Z3573" s="47">
        <f t="shared" si="1836"/>
        <v>111.812385760494</v>
      </c>
      <c r="AA3573" s="47">
        <f t="shared" si="1837"/>
        <v>134.76519634674594</v>
      </c>
      <c r="AB3573" s="45">
        <f t="shared" si="1838"/>
        <v>1.0091000000000001</v>
      </c>
      <c r="AC3573" s="2" t="str">
        <f t="shared" si="1824"/>
        <v>TY1</v>
      </c>
      <c r="AD3573">
        <f t="shared" si="1825"/>
        <v>134.90625</v>
      </c>
      <c r="AE3573">
        <f t="shared" si="1826"/>
        <v>133.9375</v>
      </c>
      <c r="AF3573" s="49">
        <f t="shared" si="1853"/>
        <v>0.96875</v>
      </c>
      <c r="AG3573" s="3">
        <f t="shared" si="1839"/>
        <v>134.76519634674594</v>
      </c>
      <c r="AH3573">
        <f t="shared" si="1840"/>
        <v>133.44238963201275</v>
      </c>
      <c r="AI3573" s="51">
        <f t="shared" si="1841"/>
        <v>1.3228067147331899</v>
      </c>
      <c r="AJ3573" s="52">
        <f t="shared" si="1842"/>
        <v>0.35405671473318989</v>
      </c>
      <c r="AK3573" s="2">
        <v>41060</v>
      </c>
      <c r="AL3573" t="str">
        <v>912828KQ</v>
      </c>
      <c r="AM3573">
        <v>2.1593</v>
      </c>
      <c r="AN3573">
        <v>4.1869999999999997E-2</v>
      </c>
      <c r="AO3573">
        <v>0.84709999999999996</v>
      </c>
      <c r="AP3573">
        <v>133.9375</v>
      </c>
      <c r="AQ3573">
        <f>VLOOKUP(AL3573,工作表1!$F$3:$G$1000,2,FALSE)</f>
        <v>3.125</v>
      </c>
      <c r="AR3573" t="str">
        <f>VLOOKUP(AL3573,工作表1!$F$3:$H$1000,3,FALSE)</f>
        <v>2019/5/15</v>
      </c>
      <c r="AS3573">
        <f t="shared" si="1827"/>
        <v>0.16200000000000001</v>
      </c>
      <c r="AT3573">
        <f t="shared" si="1828"/>
        <v>2.9630000000000001</v>
      </c>
      <c r="AU3573" s="43">
        <f t="shared" si="1843"/>
        <v>41228</v>
      </c>
      <c r="AV3573" s="43">
        <f t="shared" si="1829"/>
        <v>41180</v>
      </c>
      <c r="AW3573" s="45">
        <f t="shared" si="1844"/>
        <v>0.14436141304347824</v>
      </c>
      <c r="AX3573" s="45">
        <f t="shared" si="1845"/>
        <v>1.1631970294818343</v>
      </c>
      <c r="AY3573" s="47">
        <f t="shared" si="1846"/>
        <v>114.46116346275744</v>
      </c>
      <c r="AZ3573" s="47">
        <f t="shared" si="1847"/>
        <v>133.44238963201275</v>
      </c>
      <c r="BA3573" s="43"/>
      <c r="BC3573" s="2">
        <v>41059</v>
      </c>
      <c r="BD3573" t="str">
        <v>912828LJ</v>
      </c>
      <c r="BE3573">
        <v>-5.3270999999999997</v>
      </c>
      <c r="BF3573">
        <v>0.45780999999999999</v>
      </c>
      <c r="BG3573">
        <v>0.87370000000000003</v>
      </c>
      <c r="BH3573">
        <v>132.859375</v>
      </c>
      <c r="BI3573">
        <f>VLOOKUP(BD3573,工作表1!$K$3:$L$1000,2,FALSE)</f>
        <v>3.625</v>
      </c>
      <c r="BJ3573" t="str">
        <f>VLOOKUP(BD3573,工作表1!$K$3:$M$1000,3,FALSE)</f>
        <v>2019/8/15</v>
      </c>
      <c r="BK3573">
        <f t="shared" si="1830"/>
        <v>0.1615</v>
      </c>
      <c r="BL3573">
        <f t="shared" si="1831"/>
        <v>3.4634999999999998</v>
      </c>
      <c r="BM3573" s="43">
        <f t="shared" si="1848"/>
        <v>41136</v>
      </c>
      <c r="BN3573" s="43">
        <f t="shared" si="1832"/>
        <v>41274</v>
      </c>
      <c r="BO3573" s="45">
        <f t="shared" si="1849"/>
        <v>1.0556318681318682</v>
      </c>
      <c r="BP3573" s="45">
        <f t="shared" si="1850"/>
        <v>3.1809743338852932</v>
      </c>
      <c r="BQ3573" s="47">
        <f t="shared" si="1851"/>
        <v>117.87788468397709</v>
      </c>
      <c r="BR3573" s="47">
        <f t="shared" si="1852"/>
        <v>131.99058052132412</v>
      </c>
    </row>
    <row r="3574" spans="6:70" x14ac:dyDescent="0.25">
      <c r="F3574" s="2">
        <v>41179</v>
      </c>
      <c r="G3574">
        <v>0.13950000000000001</v>
      </c>
      <c r="H3574" s="43">
        <v>41233</v>
      </c>
      <c r="I3574">
        <v>1.079</v>
      </c>
      <c r="L3574" s="2">
        <v>41059</v>
      </c>
      <c r="M3574" t="str">
        <v>912828KD</v>
      </c>
      <c r="N3574">
        <v>-0.1555</v>
      </c>
      <c r="O3574">
        <v>0.11366999999999999</v>
      </c>
      <c r="P3574">
        <v>0.82720000000000005</v>
      </c>
      <c r="Q3574">
        <v>134.671875</v>
      </c>
      <c r="R3574">
        <f>VLOOKUP(M3574,工作表1!$A$3:$B$1000,2,FALSE)</f>
        <v>2.75</v>
      </c>
      <c r="S3574" t="str">
        <f>VLOOKUP(M3574,工作表1!$A$3:$C$1000,3,FALSE)</f>
        <v>2019/2/15</v>
      </c>
      <c r="T3574">
        <f t="shared" si="1822"/>
        <v>0.1615</v>
      </c>
      <c r="U3574">
        <f t="shared" si="1821"/>
        <v>2.5884999999999998</v>
      </c>
      <c r="V3574" s="43">
        <f t="shared" si="1833"/>
        <v>41136</v>
      </c>
      <c r="W3574" s="43">
        <f t="shared" si="1823"/>
        <v>41089</v>
      </c>
      <c r="X3574" s="45">
        <f t="shared" si="1834"/>
        <v>0.80082417582417587</v>
      </c>
      <c r="Y3574" s="45">
        <f t="shared" si="1835"/>
        <v>1.0193173265091073</v>
      </c>
      <c r="Z3574" s="47">
        <f t="shared" si="1836"/>
        <v>111.60806528756204</v>
      </c>
      <c r="AA3574" s="47">
        <f t="shared" si="1837"/>
        <v>134.50369816171821</v>
      </c>
      <c r="AB3574" s="45">
        <f t="shared" si="1838"/>
        <v>1.06</v>
      </c>
      <c r="AC3574" s="2" t="str">
        <f t="shared" si="1824"/>
        <v>TY1</v>
      </c>
      <c r="AD3574">
        <f t="shared" si="1825"/>
        <v>134.671875</v>
      </c>
      <c r="AE3574">
        <f t="shared" si="1826"/>
        <v>133.703125</v>
      </c>
      <c r="AF3574" s="49">
        <f t="shared" si="1853"/>
        <v>0.96875</v>
      </c>
      <c r="AG3574" s="3">
        <f t="shared" si="1839"/>
        <v>134.50369816171821</v>
      </c>
      <c r="AH3574">
        <f t="shared" si="1840"/>
        <v>133.18812188176119</v>
      </c>
      <c r="AI3574" s="51">
        <f t="shared" si="1841"/>
        <v>1.3155762799570141</v>
      </c>
      <c r="AJ3574" s="52">
        <f t="shared" si="1842"/>
        <v>0.34682627995701409</v>
      </c>
      <c r="AK3574" s="2">
        <v>41059</v>
      </c>
      <c r="AL3574" t="str">
        <v>912828KQ</v>
      </c>
      <c r="AM3574">
        <v>1.7582</v>
      </c>
      <c r="AN3574">
        <v>7.5899999999999995E-2</v>
      </c>
      <c r="AO3574">
        <v>0.84709999999999996</v>
      </c>
      <c r="AP3574">
        <v>133.703125</v>
      </c>
      <c r="AQ3574">
        <f>VLOOKUP(AL3574,工作表1!$F$3:$G$1000,2,FALSE)</f>
        <v>3.125</v>
      </c>
      <c r="AR3574" t="str">
        <f>VLOOKUP(AL3574,工作表1!$F$3:$H$1000,3,FALSE)</f>
        <v>2019/5/15</v>
      </c>
      <c r="AS3574">
        <f t="shared" si="1827"/>
        <v>0.1615</v>
      </c>
      <c r="AT3574">
        <f t="shared" si="1828"/>
        <v>2.9634999999999998</v>
      </c>
      <c r="AU3574" s="43">
        <f t="shared" si="1843"/>
        <v>41228</v>
      </c>
      <c r="AV3574" s="43">
        <f t="shared" si="1829"/>
        <v>41180</v>
      </c>
      <c r="AW3574" s="45">
        <f t="shared" si="1844"/>
        <v>0.1358695652173913</v>
      </c>
      <c r="AX3574" s="45">
        <f t="shared" si="1845"/>
        <v>1.1632668254913638</v>
      </c>
      <c r="AY3574" s="47">
        <f t="shared" si="1846"/>
        <v>114.25789046613124</v>
      </c>
      <c r="AZ3574" s="47">
        <f t="shared" si="1847"/>
        <v>133.18812188176119</v>
      </c>
      <c r="BA3574" s="43"/>
      <c r="BC3574" s="2">
        <v>41058</v>
      </c>
      <c r="BD3574" t="str">
        <v>912828LJ</v>
      </c>
      <c r="BE3574">
        <v>-7.6303999999999998</v>
      </c>
      <c r="BF3574">
        <v>0.56140999999999996</v>
      </c>
      <c r="BG3574">
        <v>0.87370000000000003</v>
      </c>
      <c r="BH3574">
        <v>132</v>
      </c>
      <c r="BI3574">
        <f>VLOOKUP(BD3574,工作表1!$K$3:$L$1000,2,FALSE)</f>
        <v>3.625</v>
      </c>
      <c r="BJ3574" t="str">
        <f>VLOOKUP(BD3574,工作表1!$K$3:$M$1000,3,FALSE)</f>
        <v>2019/8/15</v>
      </c>
      <c r="BK3574">
        <f t="shared" si="1830"/>
        <v>0.16350000000000001</v>
      </c>
      <c r="BL3574">
        <f t="shared" si="1831"/>
        <v>3.4615</v>
      </c>
      <c r="BM3574" s="43">
        <f t="shared" si="1848"/>
        <v>41136</v>
      </c>
      <c r="BN3574" s="43">
        <f t="shared" si="1832"/>
        <v>41274</v>
      </c>
      <c r="BO3574" s="45">
        <f t="shared" si="1849"/>
        <v>1.0456730769230769</v>
      </c>
      <c r="BP3574" s="45">
        <f t="shared" si="1850"/>
        <v>3.180947049525817</v>
      </c>
      <c r="BQ3574" s="47">
        <f t="shared" si="1851"/>
        <v>117.05847765931765</v>
      </c>
      <c r="BR3574" s="47">
        <f t="shared" si="1852"/>
        <v>131.04040939044498</v>
      </c>
    </row>
    <row r="3575" spans="6:70" x14ac:dyDescent="0.25">
      <c r="F3575" s="2">
        <v>41178</v>
      </c>
      <c r="G3575">
        <v>0.14199999999999999</v>
      </c>
      <c r="H3575" s="43">
        <v>41232</v>
      </c>
      <c r="I3575">
        <v>1.0348999999999999</v>
      </c>
      <c r="L3575" s="2">
        <v>41058</v>
      </c>
      <c r="M3575" t="str">
        <v>912828KD</v>
      </c>
      <c r="N3575">
        <v>0.442</v>
      </c>
      <c r="O3575">
        <v>-8.8359999999999994E-2</v>
      </c>
      <c r="P3575">
        <v>0.82720000000000005</v>
      </c>
      <c r="Q3575">
        <v>133.828125</v>
      </c>
      <c r="R3575">
        <f>VLOOKUP(M3575,工作表1!$A$3:$B$1000,2,FALSE)</f>
        <v>2.75</v>
      </c>
      <c r="S3575" t="str">
        <f>VLOOKUP(M3575,工作表1!$A$3:$C$1000,3,FALSE)</f>
        <v>2019/2/15</v>
      </c>
      <c r="T3575">
        <f t="shared" si="1822"/>
        <v>0.16350000000000001</v>
      </c>
      <c r="U3575">
        <f t="shared" si="1821"/>
        <v>2.5865</v>
      </c>
      <c r="V3575" s="43">
        <f t="shared" si="1833"/>
        <v>41136</v>
      </c>
      <c r="W3575" s="43">
        <f t="shared" si="1823"/>
        <v>41089</v>
      </c>
      <c r="X3575" s="45">
        <f t="shared" si="1834"/>
        <v>0.79326923076923073</v>
      </c>
      <c r="Y3575" s="45">
        <f t="shared" si="1835"/>
        <v>1.0192966280295046</v>
      </c>
      <c r="Z3575" s="47">
        <f t="shared" si="1836"/>
        <v>110.93825075555779</v>
      </c>
      <c r="AA3575" s="47">
        <f t="shared" si="1837"/>
        <v>133.67971387476018</v>
      </c>
      <c r="AB3575" s="45">
        <f t="shared" si="1838"/>
        <v>1.1786000000000001</v>
      </c>
      <c r="AC3575" s="2" t="str">
        <f t="shared" si="1824"/>
        <v>TY1</v>
      </c>
      <c r="AD3575">
        <f t="shared" si="1825"/>
        <v>133.828125</v>
      </c>
      <c r="AE3575">
        <f t="shared" si="1826"/>
        <v>132.84375</v>
      </c>
      <c r="AF3575" s="49">
        <f t="shared" si="1853"/>
        <v>0.984375</v>
      </c>
      <c r="AG3575" s="3">
        <f t="shared" si="1839"/>
        <v>133.67971387476018</v>
      </c>
      <c r="AH3575">
        <f t="shared" si="1840"/>
        <v>132.32559975931929</v>
      </c>
      <c r="AI3575" s="51">
        <f t="shared" si="1841"/>
        <v>1.3541141154408933</v>
      </c>
      <c r="AJ3575" s="52">
        <f t="shared" si="1842"/>
        <v>0.36973911544089333</v>
      </c>
      <c r="AK3575" s="2">
        <v>41058</v>
      </c>
      <c r="AL3575" t="str">
        <v>912828KQ</v>
      </c>
      <c r="AM3575">
        <v>1.7868999999999999</v>
      </c>
      <c r="AN3575">
        <v>7.3830000000000007E-2</v>
      </c>
      <c r="AO3575">
        <v>0.84709999999999996</v>
      </c>
      <c r="AP3575">
        <v>132.84375</v>
      </c>
      <c r="AQ3575">
        <f>VLOOKUP(AL3575,工作表1!$F$3:$G$1000,2,FALSE)</f>
        <v>3.125</v>
      </c>
      <c r="AR3575" t="str">
        <f>VLOOKUP(AL3575,工作表1!$F$3:$H$1000,3,FALSE)</f>
        <v>2019/5/15</v>
      </c>
      <c r="AS3575">
        <f t="shared" si="1827"/>
        <v>0.16350000000000001</v>
      </c>
      <c r="AT3575">
        <f t="shared" si="1828"/>
        <v>2.9615</v>
      </c>
      <c r="AU3575" s="43">
        <f t="shared" si="1843"/>
        <v>41228</v>
      </c>
      <c r="AV3575" s="43">
        <f t="shared" si="1829"/>
        <v>41180</v>
      </c>
      <c r="AW3575" s="45">
        <f t="shared" si="1844"/>
        <v>0.12737771739130435</v>
      </c>
      <c r="AX3575" s="45">
        <f t="shared" si="1845"/>
        <v>1.1633366215008936</v>
      </c>
      <c r="AY3575" s="47">
        <f t="shared" si="1846"/>
        <v>113.53852769082256</v>
      </c>
      <c r="AZ3575" s="47">
        <f t="shared" si="1847"/>
        <v>132.32559975931929</v>
      </c>
      <c r="BA3575" s="43"/>
      <c r="BC3575" s="2">
        <v>41054</v>
      </c>
      <c r="BD3575" t="str">
        <v>912828LJ</v>
      </c>
      <c r="BE3575">
        <v>-8.6822999999999997</v>
      </c>
      <c r="BF3575">
        <v>0.60694999999999999</v>
      </c>
      <c r="BG3575">
        <v>0.87370000000000003</v>
      </c>
      <c r="BH3575">
        <v>131.9375</v>
      </c>
      <c r="BI3575">
        <f>VLOOKUP(BD3575,工作表1!$K$3:$L$1000,2,FALSE)</f>
        <v>3.625</v>
      </c>
      <c r="BJ3575" t="str">
        <f>VLOOKUP(BD3575,工作表1!$K$3:$M$1000,3,FALSE)</f>
        <v>2019/8/15</v>
      </c>
      <c r="BK3575">
        <f t="shared" si="1830"/>
        <v>0.16400000000000001</v>
      </c>
      <c r="BL3575">
        <f t="shared" si="1831"/>
        <v>3.4609999999999999</v>
      </c>
      <c r="BM3575" s="43">
        <f t="shared" si="1848"/>
        <v>41136</v>
      </c>
      <c r="BN3575" s="43">
        <f t="shared" si="1832"/>
        <v>41274</v>
      </c>
      <c r="BO3575" s="45">
        <f t="shared" si="1849"/>
        <v>1.0357142857142856</v>
      </c>
      <c r="BP3575" s="45">
        <f t="shared" si="1850"/>
        <v>3.1809197651663403</v>
      </c>
      <c r="BQ3575" s="47">
        <f t="shared" si="1851"/>
        <v>116.97927554126643</v>
      </c>
      <c r="BR3575" s="47">
        <f t="shared" si="1852"/>
        <v>130.93642804750147</v>
      </c>
    </row>
    <row r="3576" spans="6:70" x14ac:dyDescent="0.25">
      <c r="F3576" s="2">
        <v>41177</v>
      </c>
      <c r="G3576">
        <v>0.13950000000000001</v>
      </c>
      <c r="H3576" s="43">
        <v>41229</v>
      </c>
      <c r="I3576">
        <v>1.0025999999999999</v>
      </c>
      <c r="L3576" s="2">
        <v>41054</v>
      </c>
      <c r="M3576" t="str">
        <v>912828KD</v>
      </c>
      <c r="N3576">
        <v>-0.13950000000000001</v>
      </c>
      <c r="O3576">
        <v>0.10534</v>
      </c>
      <c r="P3576">
        <v>0.82720000000000005</v>
      </c>
      <c r="Q3576">
        <v>133.765625</v>
      </c>
      <c r="R3576">
        <f>VLOOKUP(M3576,工作表1!$A$3:$B$1000,2,FALSE)</f>
        <v>2.75</v>
      </c>
      <c r="S3576" t="str">
        <f>VLOOKUP(M3576,工作表1!$A$3:$C$1000,3,FALSE)</f>
        <v>2019/2/15</v>
      </c>
      <c r="T3576">
        <f t="shared" si="1822"/>
        <v>0.16400000000000001</v>
      </c>
      <c r="U3576">
        <f t="shared" si="1821"/>
        <v>2.5859999999999999</v>
      </c>
      <c r="V3576" s="43">
        <f t="shared" si="1833"/>
        <v>41136</v>
      </c>
      <c r="W3576" s="43">
        <f t="shared" si="1823"/>
        <v>41089</v>
      </c>
      <c r="X3576" s="45">
        <f t="shared" si="1834"/>
        <v>0.7857142857142857</v>
      </c>
      <c r="Y3576" s="45">
        <f t="shared" si="1835"/>
        <v>1.0192759295499021</v>
      </c>
      <c r="Z3576" s="47">
        <f t="shared" si="1836"/>
        <v>110.8727245438893</v>
      </c>
      <c r="AA3576" s="47">
        <f t="shared" si="1837"/>
        <v>133.58610950170473</v>
      </c>
      <c r="AB3576" s="45">
        <f t="shared" si="1838"/>
        <v>1.1716</v>
      </c>
      <c r="AC3576" s="2" t="str">
        <f t="shared" si="1824"/>
        <v>TY1</v>
      </c>
      <c r="AD3576">
        <f t="shared" si="1825"/>
        <v>133.765625</v>
      </c>
      <c r="AE3576">
        <f t="shared" si="1826"/>
        <v>132.78125</v>
      </c>
      <c r="AF3576" s="49">
        <f t="shared" si="1853"/>
        <v>0.984375</v>
      </c>
      <c r="AG3576" s="3">
        <f t="shared" si="1839"/>
        <v>133.58610950170473</v>
      </c>
      <c r="AH3576">
        <f t="shared" si="1840"/>
        <v>132.23713375146414</v>
      </c>
      <c r="AI3576" s="51">
        <f t="shared" si="1841"/>
        <v>1.3489757502405837</v>
      </c>
      <c r="AJ3576" s="52">
        <f t="shared" si="1842"/>
        <v>0.36460075024058369</v>
      </c>
      <c r="AK3576" s="2">
        <v>41054</v>
      </c>
      <c r="AL3576" t="str">
        <v>912828KQ</v>
      </c>
      <c r="AM3576">
        <v>1.2299</v>
      </c>
      <c r="AN3576">
        <v>0.12016</v>
      </c>
      <c r="AO3576">
        <v>0.84709999999999996</v>
      </c>
      <c r="AP3576">
        <v>132.78125</v>
      </c>
      <c r="AQ3576">
        <f>VLOOKUP(AL3576,工作表1!$F$3:$G$1000,2,FALSE)</f>
        <v>3.125</v>
      </c>
      <c r="AR3576" t="str">
        <f>VLOOKUP(AL3576,工作表1!$F$3:$H$1000,3,FALSE)</f>
        <v>2019/5/15</v>
      </c>
      <c r="AS3576">
        <f t="shared" si="1827"/>
        <v>0.16400000000000001</v>
      </c>
      <c r="AT3576">
        <f t="shared" si="1828"/>
        <v>2.9609999999999999</v>
      </c>
      <c r="AU3576" s="43">
        <f t="shared" si="1843"/>
        <v>41228</v>
      </c>
      <c r="AV3576" s="43">
        <f t="shared" si="1829"/>
        <v>41180</v>
      </c>
      <c r="AW3576" s="45">
        <f t="shared" si="1844"/>
        <v>0.11888586956521741</v>
      </c>
      <c r="AX3576" s="45">
        <f t="shared" si="1845"/>
        <v>1.1634064175104228</v>
      </c>
      <c r="AY3576" s="47">
        <f t="shared" si="1846"/>
        <v>113.47536507240257</v>
      </c>
      <c r="AZ3576" s="47">
        <f t="shared" si="1847"/>
        <v>132.23713375146414</v>
      </c>
      <c r="BA3576" s="43"/>
      <c r="BC3576" s="2">
        <v>41053</v>
      </c>
      <c r="BD3576" t="str">
        <v>912828LJ</v>
      </c>
      <c r="BE3576">
        <v>-8.7571999999999992</v>
      </c>
      <c r="BF3576">
        <v>0.60377000000000003</v>
      </c>
      <c r="BG3576">
        <v>0.87370000000000003</v>
      </c>
      <c r="BH3576">
        <v>131.71875</v>
      </c>
      <c r="BI3576">
        <f>VLOOKUP(BD3576,工作表1!$K$3:$L$1000,2,FALSE)</f>
        <v>3.625</v>
      </c>
      <c r="BJ3576" t="str">
        <f>VLOOKUP(BD3576,工作表1!$K$3:$M$1000,3,FALSE)</f>
        <v>2019/8/15</v>
      </c>
      <c r="BK3576">
        <f t="shared" si="1830"/>
        <v>0.159</v>
      </c>
      <c r="BL3576">
        <f t="shared" si="1831"/>
        <v>3.4660000000000002</v>
      </c>
      <c r="BM3576" s="43">
        <f t="shared" si="1848"/>
        <v>41136</v>
      </c>
      <c r="BN3576" s="43">
        <f t="shared" si="1832"/>
        <v>41274</v>
      </c>
      <c r="BO3576" s="45">
        <f t="shared" si="1849"/>
        <v>0.995879120879121</v>
      </c>
      <c r="BP3576" s="45">
        <f t="shared" si="1850"/>
        <v>3.180810627728436</v>
      </c>
      <c r="BQ3576" s="47">
        <f t="shared" si="1851"/>
        <v>116.82891242310781</v>
      </c>
      <c r="BR3576" s="47">
        <f t="shared" si="1852"/>
        <v>130.70614460550448</v>
      </c>
    </row>
    <row r="3577" spans="6:70" x14ac:dyDescent="0.25">
      <c r="F3577" s="2">
        <v>41176</v>
      </c>
      <c r="G3577">
        <v>0.13750000000000001</v>
      </c>
      <c r="H3577" s="43">
        <v>41228</v>
      </c>
      <c r="I3577">
        <v>1.0190999999999999</v>
      </c>
      <c r="L3577" s="2">
        <v>41053</v>
      </c>
      <c r="M3577" t="str">
        <v>912828KD</v>
      </c>
      <c r="N3577">
        <v>-0.21870000000000001</v>
      </c>
      <c r="O3577">
        <v>0.14438999999999999</v>
      </c>
      <c r="P3577">
        <v>0.82720000000000005</v>
      </c>
      <c r="Q3577">
        <v>133.546875</v>
      </c>
      <c r="R3577">
        <f>VLOOKUP(M3577,工作表1!$A$3:$B$1000,2,FALSE)</f>
        <v>2.75</v>
      </c>
      <c r="S3577" t="str">
        <f>VLOOKUP(M3577,工作表1!$A$3:$C$1000,3,FALSE)</f>
        <v>2019/2/15</v>
      </c>
      <c r="T3577">
        <f t="shared" si="1822"/>
        <v>0.159</v>
      </c>
      <c r="U3577">
        <f t="shared" si="1821"/>
        <v>2.5910000000000002</v>
      </c>
      <c r="V3577" s="43">
        <f t="shared" si="1833"/>
        <v>41136</v>
      </c>
      <c r="W3577" s="43">
        <f t="shared" si="1823"/>
        <v>41089</v>
      </c>
      <c r="X3577" s="45">
        <f t="shared" si="1834"/>
        <v>0.75549450549450559</v>
      </c>
      <c r="Y3577" s="45">
        <f t="shared" si="1835"/>
        <v>1.0191931356314918</v>
      </c>
      <c r="Z3577" s="47">
        <f t="shared" si="1836"/>
        <v>110.71713099961819</v>
      </c>
      <c r="AA3577" s="47">
        <f t="shared" si="1837"/>
        <v>133.33966411372018</v>
      </c>
      <c r="AB3577" s="45">
        <f t="shared" si="1838"/>
        <v>1.1887000000000001</v>
      </c>
      <c r="AC3577" s="2" t="str">
        <f t="shared" si="1824"/>
        <v>TY1</v>
      </c>
      <c r="AD3577">
        <f t="shared" si="1825"/>
        <v>133.546875</v>
      </c>
      <c r="AE3577">
        <f t="shared" si="1826"/>
        <v>132.5625</v>
      </c>
      <c r="AF3577" s="49">
        <f t="shared" si="1853"/>
        <v>0.984375</v>
      </c>
      <c r="AG3577" s="3">
        <f t="shared" si="1839"/>
        <v>133.33966411372018</v>
      </c>
      <c r="AH3577">
        <f t="shared" si="1840"/>
        <v>131.99581963712455</v>
      </c>
      <c r="AI3577" s="51">
        <f t="shared" si="1841"/>
        <v>1.3438444765956206</v>
      </c>
      <c r="AJ3577" s="52">
        <f t="shared" si="1842"/>
        <v>0.35946947659562056</v>
      </c>
      <c r="AK3577" s="2">
        <v>41053</v>
      </c>
      <c r="AL3577" t="str">
        <v>912828KQ</v>
      </c>
      <c r="AM3577">
        <v>1.1568000000000001</v>
      </c>
      <c r="AN3577">
        <v>0.12892000000000001</v>
      </c>
      <c r="AO3577">
        <v>0.84709999999999996</v>
      </c>
      <c r="AP3577">
        <v>132.5625</v>
      </c>
      <c r="AQ3577">
        <f>VLOOKUP(AL3577,工作表1!$F$3:$G$1000,2,FALSE)</f>
        <v>3.125</v>
      </c>
      <c r="AR3577" t="str">
        <f>VLOOKUP(AL3577,工作表1!$F$3:$H$1000,3,FALSE)</f>
        <v>2019/5/15</v>
      </c>
      <c r="AS3577">
        <f t="shared" si="1827"/>
        <v>0.159</v>
      </c>
      <c r="AT3577">
        <f t="shared" si="1828"/>
        <v>2.9660000000000002</v>
      </c>
      <c r="AU3577" s="43">
        <f t="shared" si="1843"/>
        <v>41228</v>
      </c>
      <c r="AV3577" s="43">
        <f t="shared" si="1829"/>
        <v>41180</v>
      </c>
      <c r="AW3577" s="45">
        <f t="shared" si="1844"/>
        <v>8.4918478260869568E-2</v>
      </c>
      <c r="AX3577" s="45">
        <f t="shared" si="1845"/>
        <v>1.1636856015485408</v>
      </c>
      <c r="AY3577" s="47">
        <f t="shared" si="1846"/>
        <v>113.3204778557041</v>
      </c>
      <c r="AZ3577" s="47">
        <f t="shared" si="1847"/>
        <v>131.99581963712455</v>
      </c>
      <c r="BA3577" s="43"/>
      <c r="BC3577" s="2">
        <v>41052</v>
      </c>
      <c r="BD3577" t="str">
        <v>912828LJ</v>
      </c>
      <c r="BE3577">
        <v>-8.0959000000000003</v>
      </c>
      <c r="BF3577">
        <v>0.57249000000000005</v>
      </c>
      <c r="BG3577">
        <v>0.87370000000000003</v>
      </c>
      <c r="BH3577">
        <v>131.953125</v>
      </c>
      <c r="BI3577">
        <f>VLOOKUP(BD3577,工作表1!$K$3:$L$1000,2,FALSE)</f>
        <v>3.625</v>
      </c>
      <c r="BJ3577" t="str">
        <f>VLOOKUP(BD3577,工作表1!$K$3:$M$1000,3,FALSE)</f>
        <v>2019/8/15</v>
      </c>
      <c r="BK3577">
        <f t="shared" si="1830"/>
        <v>0.1585</v>
      </c>
      <c r="BL3577">
        <f t="shared" si="1831"/>
        <v>3.4664999999999999</v>
      </c>
      <c r="BM3577" s="43">
        <f t="shared" si="1848"/>
        <v>41136</v>
      </c>
      <c r="BN3577" s="43">
        <f t="shared" si="1832"/>
        <v>41274</v>
      </c>
      <c r="BO3577" s="45">
        <f t="shared" si="1849"/>
        <v>0.98592032967032961</v>
      </c>
      <c r="BP3577" s="45">
        <f t="shared" si="1850"/>
        <v>3.1807833433689598</v>
      </c>
      <c r="BQ3577" s="47">
        <f t="shared" si="1851"/>
        <v>117.06367406669854</v>
      </c>
      <c r="BR3577" s="47">
        <f t="shared" si="1852"/>
        <v>130.96080389114914</v>
      </c>
    </row>
    <row r="3578" spans="6:70" x14ac:dyDescent="0.25">
      <c r="F3578" s="2">
        <v>41173</v>
      </c>
      <c r="G3578">
        <v>0.13750000000000001</v>
      </c>
      <c r="H3578" s="43">
        <v>41227</v>
      </c>
      <c r="I3578">
        <v>1.0167999999999999</v>
      </c>
      <c r="L3578" s="2">
        <v>41052</v>
      </c>
      <c r="M3578" t="str">
        <v>912828KD</v>
      </c>
      <c r="N3578">
        <v>-6.6799999999999998E-2</v>
      </c>
      <c r="O3578">
        <v>0.10076</v>
      </c>
      <c r="P3578">
        <v>0.82720000000000005</v>
      </c>
      <c r="Q3578">
        <v>133.796875</v>
      </c>
      <c r="R3578">
        <f>VLOOKUP(M3578,工作表1!$A$3:$B$1000,2,FALSE)</f>
        <v>2.75</v>
      </c>
      <c r="S3578" t="str">
        <f>VLOOKUP(M3578,工作表1!$A$3:$C$1000,3,FALSE)</f>
        <v>2019/2/15</v>
      </c>
      <c r="T3578">
        <f t="shared" si="1822"/>
        <v>0.1585</v>
      </c>
      <c r="U3578">
        <f t="shared" si="1821"/>
        <v>2.5914999999999999</v>
      </c>
      <c r="V3578" s="43">
        <f t="shared" si="1833"/>
        <v>41136</v>
      </c>
      <c r="W3578" s="43">
        <f t="shared" si="1823"/>
        <v>41089</v>
      </c>
      <c r="X3578" s="45">
        <f t="shared" si="1834"/>
        <v>0.74793956043956034</v>
      </c>
      <c r="Y3578" s="45">
        <f t="shared" si="1835"/>
        <v>1.0191724371518891</v>
      </c>
      <c r="Z3578" s="47">
        <f t="shared" si="1836"/>
        <v>110.93612940732375</v>
      </c>
      <c r="AA3578" s="47">
        <f t="shared" si="1837"/>
        <v>133.58989323174123</v>
      </c>
      <c r="AB3578" s="45">
        <f t="shared" si="1838"/>
        <v>1.1512</v>
      </c>
      <c r="AC3578" s="2" t="str">
        <f t="shared" si="1824"/>
        <v>TY1</v>
      </c>
      <c r="AD3578">
        <f t="shared" si="1825"/>
        <v>133.796875</v>
      </c>
      <c r="AE3578">
        <f t="shared" si="1826"/>
        <v>132.796875</v>
      </c>
      <c r="AF3578" s="49">
        <f t="shared" si="1853"/>
        <v>1</v>
      </c>
      <c r="AG3578" s="3">
        <f t="shared" si="1839"/>
        <v>133.58989323174123</v>
      </c>
      <c r="AH3578">
        <f t="shared" si="1840"/>
        <v>132.24003551293987</v>
      </c>
      <c r="AI3578" s="51">
        <f t="shared" si="1841"/>
        <v>1.3498577188013599</v>
      </c>
      <c r="AJ3578" s="52">
        <f t="shared" si="1842"/>
        <v>0.34985771880135985</v>
      </c>
      <c r="AK3578" s="2">
        <v>41052</v>
      </c>
      <c r="AL3578" t="str">
        <v>912828KQ</v>
      </c>
      <c r="AM3578">
        <v>1.5591999999999999</v>
      </c>
      <c r="AN3578">
        <v>9.8430000000000004E-2</v>
      </c>
      <c r="AO3578">
        <v>0.84709999999999996</v>
      </c>
      <c r="AP3578">
        <v>132.796875</v>
      </c>
      <c r="AQ3578">
        <f>VLOOKUP(AL3578,工作表1!$F$3:$G$1000,2,FALSE)</f>
        <v>3.125</v>
      </c>
      <c r="AR3578" t="str">
        <f>VLOOKUP(AL3578,工作表1!$F$3:$H$1000,3,FALSE)</f>
        <v>2019/5/15</v>
      </c>
      <c r="AS3578">
        <f t="shared" si="1827"/>
        <v>0.1585</v>
      </c>
      <c r="AT3578">
        <f t="shared" si="1828"/>
        <v>2.9664999999999999</v>
      </c>
      <c r="AU3578" s="43">
        <f t="shared" si="1843"/>
        <v>41228</v>
      </c>
      <c r="AV3578" s="43">
        <f t="shared" si="1829"/>
        <v>41180</v>
      </c>
      <c r="AW3578" s="45">
        <f t="shared" si="1844"/>
        <v>7.6426630434782608E-2</v>
      </c>
      <c r="AX3578" s="45">
        <f t="shared" si="1845"/>
        <v>1.1637553975580703</v>
      </c>
      <c r="AY3578" s="47">
        <f t="shared" si="1846"/>
        <v>113.5394883942747</v>
      </c>
      <c r="AZ3578" s="47">
        <f t="shared" si="1847"/>
        <v>132.24003551293987</v>
      </c>
      <c r="BA3578" s="43"/>
      <c r="BC3578" s="2">
        <v>41051</v>
      </c>
      <c r="BD3578" t="str">
        <v>912828LJ</v>
      </c>
      <c r="BE3578">
        <v>-8.1736000000000004</v>
      </c>
      <c r="BF3578">
        <v>0.57067000000000001</v>
      </c>
      <c r="BG3578">
        <v>0.87370000000000003</v>
      </c>
      <c r="BH3578">
        <v>131.421875</v>
      </c>
      <c r="BI3578">
        <f>VLOOKUP(BD3578,工作表1!$K$3:$L$1000,2,FALSE)</f>
        <v>3.625</v>
      </c>
      <c r="BJ3578" t="str">
        <f>VLOOKUP(BD3578,工作表1!$K$3:$M$1000,3,FALSE)</f>
        <v>2019/8/15</v>
      </c>
      <c r="BK3578">
        <f t="shared" si="1830"/>
        <v>0.161</v>
      </c>
      <c r="BL3578">
        <f t="shared" si="1831"/>
        <v>3.464</v>
      </c>
      <c r="BM3578" s="43">
        <f t="shared" si="1848"/>
        <v>41136</v>
      </c>
      <c r="BN3578" s="43">
        <f t="shared" si="1832"/>
        <v>41274</v>
      </c>
      <c r="BO3578" s="45">
        <f t="shared" si="1849"/>
        <v>0.97596153846153844</v>
      </c>
      <c r="BP3578" s="45">
        <f t="shared" si="1850"/>
        <v>3.1807560590094837</v>
      </c>
      <c r="BQ3578" s="47">
        <f t="shared" si="1851"/>
        <v>116.61055631958364</v>
      </c>
      <c r="BR3578" s="47">
        <f t="shared" si="1852"/>
        <v>130.43025982497579</v>
      </c>
    </row>
    <row r="3579" spans="6:70" x14ac:dyDescent="0.25">
      <c r="F3579" s="2">
        <v>41172</v>
      </c>
      <c r="G3579">
        <v>0.13950000000000001</v>
      </c>
      <c r="H3579" s="43">
        <v>41226</v>
      </c>
      <c r="I3579">
        <v>1.0215000000000001</v>
      </c>
      <c r="L3579" s="2">
        <v>41051</v>
      </c>
      <c r="M3579" t="str">
        <v>912828KD</v>
      </c>
      <c r="N3579">
        <v>0.51780000000000004</v>
      </c>
      <c r="O3579">
        <v>-6.003E-2</v>
      </c>
      <c r="P3579">
        <v>0.82720000000000005</v>
      </c>
      <c r="Q3579">
        <v>133.3125</v>
      </c>
      <c r="R3579">
        <f>VLOOKUP(M3579,工作表1!$A$3:$B$1000,2,FALSE)</f>
        <v>2.75</v>
      </c>
      <c r="S3579" t="str">
        <f>VLOOKUP(M3579,工作表1!$A$3:$C$1000,3,FALSE)</f>
        <v>2019/2/15</v>
      </c>
      <c r="T3579">
        <f t="shared" si="1822"/>
        <v>0.161</v>
      </c>
      <c r="U3579">
        <f t="shared" si="1821"/>
        <v>2.589</v>
      </c>
      <c r="V3579" s="43">
        <f t="shared" si="1833"/>
        <v>41136</v>
      </c>
      <c r="W3579" s="43">
        <f t="shared" si="1823"/>
        <v>41089</v>
      </c>
      <c r="X3579" s="45">
        <f t="shared" si="1834"/>
        <v>0.74038461538461531</v>
      </c>
      <c r="Y3579" s="45">
        <f t="shared" si="1835"/>
        <v>1.0191517386722866</v>
      </c>
      <c r="Z3579" s="47">
        <f t="shared" si="1836"/>
        <v>110.56210540246977</v>
      </c>
      <c r="AA3579" s="47">
        <f t="shared" si="1837"/>
        <v>133.12358843172072</v>
      </c>
      <c r="AB3579" s="45">
        <f t="shared" si="1838"/>
        <v>1.1817</v>
      </c>
      <c r="AC3579" s="2" t="str">
        <f t="shared" si="1824"/>
        <v>TY1</v>
      </c>
      <c r="AD3579">
        <f t="shared" si="1825"/>
        <v>133.3125</v>
      </c>
      <c r="AE3579">
        <f t="shared" si="1826"/>
        <v>132.265625</v>
      </c>
      <c r="AF3579" s="49">
        <f t="shared" si="1853"/>
        <v>1.046875</v>
      </c>
      <c r="AG3579" s="3">
        <f t="shared" si="1839"/>
        <v>133.12358843172072</v>
      </c>
      <c r="AH3579">
        <f t="shared" si="1840"/>
        <v>131.71066044782253</v>
      </c>
      <c r="AI3579" s="51">
        <f t="shared" si="1841"/>
        <v>1.4129279838981859</v>
      </c>
      <c r="AJ3579" s="52">
        <f t="shared" si="1842"/>
        <v>0.36605298389818586</v>
      </c>
      <c r="AK3579" s="2">
        <v>41051</v>
      </c>
      <c r="AL3579" t="str">
        <v>912828KQ</v>
      </c>
      <c r="AM3579">
        <v>1.6348</v>
      </c>
      <c r="AN3579">
        <v>8.8029999999999997E-2</v>
      </c>
      <c r="AO3579">
        <v>0.84709999999999996</v>
      </c>
      <c r="AP3579">
        <v>132.265625</v>
      </c>
      <c r="AQ3579">
        <f>VLOOKUP(AL3579,工作表1!$F$3:$G$1000,2,FALSE)</f>
        <v>3.125</v>
      </c>
      <c r="AR3579" t="str">
        <f>VLOOKUP(AL3579,工作表1!$F$3:$H$1000,3,FALSE)</f>
        <v>2019/5/15</v>
      </c>
      <c r="AS3579">
        <f t="shared" si="1827"/>
        <v>0.161</v>
      </c>
      <c r="AT3579">
        <f t="shared" si="1828"/>
        <v>2.964</v>
      </c>
      <c r="AU3579" s="43">
        <f t="shared" si="1843"/>
        <v>41228</v>
      </c>
      <c r="AV3579" s="43">
        <f t="shared" si="1829"/>
        <v>41180</v>
      </c>
      <c r="AW3579" s="45">
        <f t="shared" si="1844"/>
        <v>6.7934782608695649E-2</v>
      </c>
      <c r="AX3579" s="45">
        <f t="shared" si="1845"/>
        <v>1.1638251935675996</v>
      </c>
      <c r="AY3579" s="47">
        <f t="shared" si="1846"/>
        <v>113.10212615789233</v>
      </c>
      <c r="AZ3579" s="47">
        <f t="shared" si="1847"/>
        <v>131.71066044782253</v>
      </c>
      <c r="BA3579" s="43"/>
      <c r="BC3579" s="2">
        <v>41050</v>
      </c>
      <c r="BD3579" t="str">
        <v>912828LJ</v>
      </c>
      <c r="BE3579">
        <v>-6.8609999999999998</v>
      </c>
      <c r="BF3579">
        <v>0.50134999999999996</v>
      </c>
      <c r="BG3579">
        <v>0.87370000000000003</v>
      </c>
      <c r="BH3579">
        <v>131.75</v>
      </c>
      <c r="BI3579">
        <f>VLOOKUP(BD3579,工作表1!$K$3:$L$1000,2,FALSE)</f>
        <v>3.625</v>
      </c>
      <c r="BJ3579" t="str">
        <f>VLOOKUP(BD3579,工作表1!$K$3:$M$1000,3,FALSE)</f>
        <v>2019/8/15</v>
      </c>
      <c r="BK3579">
        <f t="shared" si="1830"/>
        <v>0.16450000000000001</v>
      </c>
      <c r="BL3579">
        <f t="shared" si="1831"/>
        <v>3.4605000000000001</v>
      </c>
      <c r="BM3579" s="43">
        <f t="shared" si="1848"/>
        <v>41136</v>
      </c>
      <c r="BN3579" s="43">
        <f t="shared" si="1832"/>
        <v>41274</v>
      </c>
      <c r="BO3579" s="45">
        <f t="shared" si="1849"/>
        <v>0.96600274725274726</v>
      </c>
      <c r="BP3579" s="45">
        <f t="shared" si="1850"/>
        <v>3.1807287746500075</v>
      </c>
      <c r="BQ3579" s="47">
        <f t="shared" si="1851"/>
        <v>116.95192821865906</v>
      </c>
      <c r="BR3579" s="47">
        <f t="shared" si="1852"/>
        <v>130.80977983059327</v>
      </c>
    </row>
    <row r="3580" spans="6:70" x14ac:dyDescent="0.25">
      <c r="F3580" s="2">
        <v>41171</v>
      </c>
      <c r="G3580">
        <v>0.14449999999999999</v>
      </c>
      <c r="H3580" s="43">
        <v>41225</v>
      </c>
      <c r="I3580">
        <v>1.0308999999999999</v>
      </c>
      <c r="L3580" s="2">
        <v>41050</v>
      </c>
      <c r="M3580" t="str">
        <v>912828KD</v>
      </c>
      <c r="N3580">
        <v>5.5399999999999998E-2</v>
      </c>
      <c r="O3580">
        <v>7.8030000000000002E-2</v>
      </c>
      <c r="P3580">
        <v>0.82720000000000005</v>
      </c>
      <c r="Q3580">
        <v>133.625</v>
      </c>
      <c r="R3580">
        <f>VLOOKUP(M3580,工作表1!$A$3:$B$1000,2,FALSE)</f>
        <v>2.75</v>
      </c>
      <c r="S3580" t="str">
        <f>VLOOKUP(M3580,工作表1!$A$3:$C$1000,3,FALSE)</f>
        <v>2019/2/15</v>
      </c>
      <c r="T3580">
        <f t="shared" si="1822"/>
        <v>0.16450000000000001</v>
      </c>
      <c r="U3580">
        <f t="shared" si="1821"/>
        <v>2.5855000000000001</v>
      </c>
      <c r="V3580" s="43">
        <f t="shared" si="1833"/>
        <v>41136</v>
      </c>
      <c r="W3580" s="43">
        <f t="shared" si="1823"/>
        <v>41089</v>
      </c>
      <c r="X3580" s="45">
        <f t="shared" si="1834"/>
        <v>0.73282967032967028</v>
      </c>
      <c r="Y3580" s="45">
        <f t="shared" si="1835"/>
        <v>1.0191310401926841</v>
      </c>
      <c r="Z3580" s="47">
        <f t="shared" si="1836"/>
        <v>110.81074700036081</v>
      </c>
      <c r="AA3580" s="47">
        <f t="shared" si="1837"/>
        <v>133.41016690925034</v>
      </c>
      <c r="AB3580" s="45">
        <f t="shared" si="1838"/>
        <v>1.1654</v>
      </c>
      <c r="AC3580" s="2" t="str">
        <f t="shared" si="1824"/>
        <v>TY1</v>
      </c>
      <c r="AD3580">
        <f t="shared" si="1825"/>
        <v>133.625</v>
      </c>
      <c r="AE3580">
        <f t="shared" si="1826"/>
        <v>132.59375</v>
      </c>
      <c r="AF3580" s="49">
        <f t="shared" si="1853"/>
        <v>1.03125</v>
      </c>
      <c r="AG3580" s="3">
        <f t="shared" si="1839"/>
        <v>133.41016690925034</v>
      </c>
      <c r="AH3580">
        <f t="shared" si="1840"/>
        <v>132.04831393360487</v>
      </c>
      <c r="AI3580" s="51">
        <f t="shared" si="1841"/>
        <v>1.361852975645462</v>
      </c>
      <c r="AJ3580" s="52">
        <f t="shared" si="1842"/>
        <v>0.33060297564546204</v>
      </c>
      <c r="AK3580" s="2">
        <v>41050</v>
      </c>
      <c r="AL3580" t="str">
        <v>912828KQ</v>
      </c>
      <c r="AM3580">
        <v>1.8672</v>
      </c>
      <c r="AN3580">
        <v>6.1469999999999997E-2</v>
      </c>
      <c r="AO3580">
        <v>0.84709999999999996</v>
      </c>
      <c r="AP3580">
        <v>132.59375</v>
      </c>
      <c r="AQ3580">
        <f>VLOOKUP(AL3580,工作表1!$F$3:$G$1000,2,FALSE)</f>
        <v>3.125</v>
      </c>
      <c r="AR3580" t="str">
        <f>VLOOKUP(AL3580,工作表1!$F$3:$H$1000,3,FALSE)</f>
        <v>2019/5/15</v>
      </c>
      <c r="AS3580">
        <f t="shared" si="1827"/>
        <v>0.16450000000000001</v>
      </c>
      <c r="AT3580">
        <f t="shared" si="1828"/>
        <v>2.9605000000000001</v>
      </c>
      <c r="AU3580" s="43">
        <f t="shared" si="1843"/>
        <v>41228</v>
      </c>
      <c r="AV3580" s="43">
        <f t="shared" si="1829"/>
        <v>41180</v>
      </c>
      <c r="AW3580" s="45">
        <f t="shared" si="1844"/>
        <v>5.9442934782608703E-2</v>
      </c>
      <c r="AX3580" s="45">
        <f t="shared" si="1845"/>
        <v>1.1638949895771291</v>
      </c>
      <c r="AY3580" s="47">
        <f t="shared" si="1846"/>
        <v>113.39885158475487</v>
      </c>
      <c r="AZ3580" s="47">
        <f t="shared" si="1847"/>
        <v>132.04831393360487</v>
      </c>
      <c r="BA3580" s="43"/>
      <c r="BC3580" s="2">
        <v>41047</v>
      </c>
      <c r="BD3580" t="str">
        <v>912828LJ</v>
      </c>
      <c r="BE3580">
        <v>-7.9188000000000001</v>
      </c>
      <c r="BF3580">
        <v>0.56006999999999996</v>
      </c>
      <c r="BG3580">
        <v>0.87370000000000003</v>
      </c>
      <c r="BH3580">
        <v>131.96875</v>
      </c>
      <c r="BI3580">
        <f>VLOOKUP(BD3580,工作表1!$K$3:$L$1000,2,FALSE)</f>
        <v>3.625</v>
      </c>
      <c r="BJ3580" t="str">
        <f>VLOOKUP(BD3580,工作表1!$K$3:$M$1000,3,FALSE)</f>
        <v>2019/8/15</v>
      </c>
      <c r="BK3580">
        <f t="shared" si="1830"/>
        <v>0.16650000000000001</v>
      </c>
      <c r="BL3580">
        <f t="shared" si="1831"/>
        <v>3.4584999999999999</v>
      </c>
      <c r="BM3580" s="43">
        <f t="shared" si="1848"/>
        <v>41136</v>
      </c>
      <c r="BN3580" s="43">
        <f t="shared" si="1832"/>
        <v>41274</v>
      </c>
      <c r="BO3580" s="45">
        <f t="shared" si="1849"/>
        <v>0.95604395604395609</v>
      </c>
      <c r="BP3580" s="45">
        <f t="shared" si="1850"/>
        <v>3.1807014902905317</v>
      </c>
      <c r="BQ3580" s="47">
        <f t="shared" si="1851"/>
        <v>117.10697190505552</v>
      </c>
      <c r="BR3580" s="47">
        <f t="shared" si="1852"/>
        <v>130.97499046048927</v>
      </c>
    </row>
    <row r="3581" spans="6:70" x14ac:dyDescent="0.25">
      <c r="F3581" s="2">
        <v>41170</v>
      </c>
      <c r="G3581">
        <v>0.14000000000000001</v>
      </c>
      <c r="H3581" s="43">
        <v>41222</v>
      </c>
      <c r="I3581">
        <v>1.0308999999999999</v>
      </c>
      <c r="L3581" s="2">
        <v>41047</v>
      </c>
      <c r="M3581" t="str">
        <v>912828KD</v>
      </c>
      <c r="N3581">
        <v>0.37380000000000002</v>
      </c>
      <c r="O3581">
        <v>-2.7E-4</v>
      </c>
      <c r="P3581">
        <v>0.82720000000000005</v>
      </c>
      <c r="Q3581">
        <v>133.8125</v>
      </c>
      <c r="R3581">
        <f>VLOOKUP(M3581,工作表1!$A$3:$B$1000,2,FALSE)</f>
        <v>2.75</v>
      </c>
      <c r="S3581" t="str">
        <f>VLOOKUP(M3581,工作表1!$A$3:$C$1000,3,FALSE)</f>
        <v>2019/2/15</v>
      </c>
      <c r="T3581">
        <f t="shared" si="1822"/>
        <v>0.16650000000000001</v>
      </c>
      <c r="U3581">
        <f t="shared" si="1821"/>
        <v>2.5834999999999999</v>
      </c>
      <c r="V3581" s="43">
        <f t="shared" si="1833"/>
        <v>41136</v>
      </c>
      <c r="W3581" s="43">
        <f t="shared" si="1823"/>
        <v>41089</v>
      </c>
      <c r="X3581" s="45">
        <f t="shared" si="1834"/>
        <v>0.72527472527472525</v>
      </c>
      <c r="Y3581" s="45">
        <f t="shared" si="1835"/>
        <v>1.0191103417130813</v>
      </c>
      <c r="Z3581" s="47">
        <f t="shared" si="1836"/>
        <v>110.98357164254132</v>
      </c>
      <c r="AA3581" s="47">
        <f t="shared" si="1837"/>
        <v>133.60491752016236</v>
      </c>
      <c r="AB3581" s="45">
        <f t="shared" si="1838"/>
        <v>1.1607000000000001</v>
      </c>
      <c r="AC3581" s="2" t="str">
        <f t="shared" si="1824"/>
        <v>TY1</v>
      </c>
      <c r="AD3581">
        <f t="shared" si="1825"/>
        <v>133.8125</v>
      </c>
      <c r="AE3581">
        <f t="shared" si="1826"/>
        <v>132.8125</v>
      </c>
      <c r="AF3581" s="49">
        <f t="shared" si="1853"/>
        <v>1</v>
      </c>
      <c r="AG3581" s="3">
        <f t="shared" si="1839"/>
        <v>133.60491752016236</v>
      </c>
      <c r="AH3581">
        <f t="shared" si="1840"/>
        <v>132.23725559181582</v>
      </c>
      <c r="AI3581" s="51">
        <f t="shared" si="1841"/>
        <v>1.3676619283465357</v>
      </c>
      <c r="AJ3581" s="52">
        <f t="shared" si="1842"/>
        <v>0.36766192834653566</v>
      </c>
      <c r="AK3581" s="2">
        <v>41047</v>
      </c>
      <c r="AL3581" t="str">
        <v>912828KQ</v>
      </c>
      <c r="AM3581">
        <v>1.3872</v>
      </c>
      <c r="AN3581">
        <v>0.11434</v>
      </c>
      <c r="AO3581">
        <v>0.84709999999999996</v>
      </c>
      <c r="AP3581">
        <v>132.8125</v>
      </c>
      <c r="AQ3581">
        <f>VLOOKUP(AL3581,工作表1!$F$3:$G$1000,2,FALSE)</f>
        <v>3.125</v>
      </c>
      <c r="AR3581" t="str">
        <f>VLOOKUP(AL3581,工作表1!$F$3:$H$1000,3,FALSE)</f>
        <v>2019/5/15</v>
      </c>
      <c r="AS3581">
        <f t="shared" si="1827"/>
        <v>0.16650000000000001</v>
      </c>
      <c r="AT3581">
        <f t="shared" si="1828"/>
        <v>2.9584999999999999</v>
      </c>
      <c r="AU3581" s="43">
        <f t="shared" si="1843"/>
        <v>41228</v>
      </c>
      <c r="AV3581" s="43">
        <f t="shared" si="1829"/>
        <v>41180</v>
      </c>
      <c r="AW3581" s="45">
        <f t="shared" si="1844"/>
        <v>5.0951086956521736E-2</v>
      </c>
      <c r="AX3581" s="45">
        <f t="shared" si="1845"/>
        <v>1.1639647855866586</v>
      </c>
      <c r="AY3581" s="47">
        <f t="shared" si="1846"/>
        <v>113.5701254447039</v>
      </c>
      <c r="AZ3581" s="47">
        <f t="shared" si="1847"/>
        <v>132.23725559181582</v>
      </c>
      <c r="BA3581" s="43"/>
      <c r="BC3581" s="2">
        <v>41046</v>
      </c>
      <c r="BD3581" t="str">
        <v>912828LJ</v>
      </c>
      <c r="BE3581">
        <v>-7.7323000000000004</v>
      </c>
      <c r="BF3581">
        <v>0.53771999999999998</v>
      </c>
      <c r="BG3581">
        <v>0.87370000000000003</v>
      </c>
      <c r="BH3581">
        <v>131.921875</v>
      </c>
      <c r="BI3581">
        <f>VLOOKUP(BD3581,工作表1!$K$3:$L$1000,2,FALSE)</f>
        <v>3.625</v>
      </c>
      <c r="BJ3581" t="str">
        <f>VLOOKUP(BD3581,工作表1!$K$3:$M$1000,3,FALSE)</f>
        <v>2019/8/15</v>
      </c>
      <c r="BK3581">
        <f t="shared" si="1830"/>
        <v>0.16800000000000001</v>
      </c>
      <c r="BL3581">
        <f t="shared" si="1831"/>
        <v>3.4569999999999999</v>
      </c>
      <c r="BM3581" s="43">
        <f t="shared" si="1848"/>
        <v>41136</v>
      </c>
      <c r="BN3581" s="43">
        <f t="shared" si="1832"/>
        <v>41274</v>
      </c>
      <c r="BO3581" s="45">
        <f t="shared" si="1849"/>
        <v>0.92616758241758235</v>
      </c>
      <c r="BP3581" s="45">
        <f t="shared" si="1850"/>
        <v>3.1806196372121027</v>
      </c>
      <c r="BQ3581" s="47">
        <f t="shared" si="1851"/>
        <v>117.11084902046112</v>
      </c>
      <c r="BR3581" s="47">
        <f t="shared" si="1852"/>
        <v>130.93951925172578</v>
      </c>
    </row>
    <row r="3582" spans="6:70" x14ac:dyDescent="0.25">
      <c r="F3582" s="2">
        <v>41169</v>
      </c>
      <c r="G3582">
        <v>0.13550000000000001</v>
      </c>
      <c r="H3582" s="43">
        <v>41221</v>
      </c>
      <c r="I3582">
        <v>1.0288999999999999</v>
      </c>
      <c r="L3582" s="2">
        <v>41046</v>
      </c>
      <c r="M3582" t="str">
        <v>912828KD</v>
      </c>
      <c r="N3582">
        <v>-3.4599999999999999E-2</v>
      </c>
      <c r="O3582">
        <v>0.11598</v>
      </c>
      <c r="P3582">
        <v>0.82720000000000005</v>
      </c>
      <c r="Q3582">
        <v>133.765625</v>
      </c>
      <c r="R3582">
        <f>VLOOKUP(M3582,工作表1!$A$3:$B$1000,2,FALSE)</f>
        <v>2.75</v>
      </c>
      <c r="S3582" t="str">
        <f>VLOOKUP(M3582,工作表1!$A$3:$C$1000,3,FALSE)</f>
        <v>2019/2/15</v>
      </c>
      <c r="T3582">
        <f t="shared" si="1822"/>
        <v>0.16800000000000001</v>
      </c>
      <c r="U3582">
        <f t="shared" si="1821"/>
        <v>2.5819999999999999</v>
      </c>
      <c r="V3582" s="43">
        <f t="shared" si="1833"/>
        <v>41136</v>
      </c>
      <c r="W3582" s="43">
        <f t="shared" si="1823"/>
        <v>41089</v>
      </c>
      <c r="X3582" s="45">
        <f t="shared" si="1834"/>
        <v>0.70260989010989006</v>
      </c>
      <c r="Y3582" s="45">
        <f t="shared" si="1835"/>
        <v>1.0190482462742736</v>
      </c>
      <c r="Z3582" s="47">
        <f t="shared" si="1836"/>
        <v>110.95153600880273</v>
      </c>
      <c r="AA3582" s="47">
        <f t="shared" si="1837"/>
        <v>133.52310565172158</v>
      </c>
      <c r="AB3582" s="45">
        <f t="shared" si="1838"/>
        <v>1.1445000000000001</v>
      </c>
      <c r="AC3582" s="2" t="str">
        <f t="shared" si="1824"/>
        <v>TY1</v>
      </c>
      <c r="AD3582">
        <f t="shared" si="1825"/>
        <v>133.765625</v>
      </c>
      <c r="AE3582">
        <f t="shared" si="1826"/>
        <v>132.765625</v>
      </c>
      <c r="AF3582" s="49">
        <f t="shared" si="1853"/>
        <v>1</v>
      </c>
      <c r="AG3582" s="3">
        <f t="shared" si="1839"/>
        <v>133.52310565172158</v>
      </c>
      <c r="AH3582">
        <f t="shared" si="1840"/>
        <v>132.1782794027815</v>
      </c>
      <c r="AI3582" s="51">
        <f t="shared" si="1841"/>
        <v>1.3448262489400804</v>
      </c>
      <c r="AJ3582" s="52">
        <f t="shared" si="1842"/>
        <v>0.3448262489400804</v>
      </c>
      <c r="AK3582" s="2">
        <v>41046</v>
      </c>
      <c r="AL3582" t="str">
        <v>912828KQ</v>
      </c>
      <c r="AM3582">
        <v>1.274</v>
      </c>
      <c r="AN3582">
        <v>0.11512</v>
      </c>
      <c r="AO3582">
        <v>0.84709999999999996</v>
      </c>
      <c r="AP3582">
        <v>132.765625</v>
      </c>
      <c r="AQ3582">
        <f>VLOOKUP(AL3582,工作表1!$F$3:$G$1000,2,FALSE)</f>
        <v>3.125</v>
      </c>
      <c r="AR3582" t="str">
        <f>VLOOKUP(AL3582,工作表1!$F$3:$H$1000,3,FALSE)</f>
        <v>2019/5/15</v>
      </c>
      <c r="AS3582">
        <f t="shared" si="1827"/>
        <v>0.16800000000000001</v>
      </c>
      <c r="AT3582">
        <f t="shared" si="1828"/>
        <v>2.9569999999999999</v>
      </c>
      <c r="AU3582" s="43">
        <f t="shared" si="1843"/>
        <v>41228</v>
      </c>
      <c r="AV3582" s="43">
        <f t="shared" si="1829"/>
        <v>41180</v>
      </c>
      <c r="AW3582" s="45">
        <f t="shared" si="1844"/>
        <v>2.5475543478260868E-2</v>
      </c>
      <c r="AX3582" s="45">
        <f t="shared" si="1845"/>
        <v>1.1641741736152473</v>
      </c>
      <c r="AY3582" s="47">
        <f t="shared" si="1846"/>
        <v>113.55542669214186</v>
      </c>
      <c r="AZ3582" s="47">
        <f t="shared" si="1847"/>
        <v>132.1782794027815</v>
      </c>
      <c r="BA3582" s="43"/>
      <c r="BC3582" s="2">
        <v>41045</v>
      </c>
      <c r="BD3582" t="str">
        <v>912828LJ</v>
      </c>
      <c r="BE3582">
        <v>-8.4957999999999991</v>
      </c>
      <c r="BF3582">
        <v>0.56952000000000003</v>
      </c>
      <c r="BG3582">
        <v>0.87370000000000003</v>
      </c>
      <c r="BH3582">
        <v>131.5625</v>
      </c>
      <c r="BI3582">
        <f>VLOOKUP(BD3582,工作表1!$K$3:$L$1000,2,FALSE)</f>
        <v>3.625</v>
      </c>
      <c r="BJ3582" t="str">
        <f>VLOOKUP(BD3582,工作表1!$K$3:$M$1000,3,FALSE)</f>
        <v>2019/8/15</v>
      </c>
      <c r="BK3582">
        <f t="shared" si="1830"/>
        <v>0.16200000000000001</v>
      </c>
      <c r="BL3582">
        <f t="shared" si="1831"/>
        <v>3.4630000000000001</v>
      </c>
      <c r="BM3582" s="43">
        <f t="shared" si="1848"/>
        <v>41136</v>
      </c>
      <c r="BN3582" s="43">
        <f t="shared" si="1832"/>
        <v>41274</v>
      </c>
      <c r="BO3582" s="45">
        <f t="shared" si="1849"/>
        <v>0.91620879120879117</v>
      </c>
      <c r="BP3582" s="45">
        <f t="shared" si="1850"/>
        <v>3.1805923528526265</v>
      </c>
      <c r="BQ3582" s="47">
        <f t="shared" si="1851"/>
        <v>116.78228208274986</v>
      </c>
      <c r="BR3582" s="47">
        <f t="shared" si="1852"/>
        <v>130.54544712286025</v>
      </c>
    </row>
    <row r="3583" spans="6:70" x14ac:dyDescent="0.25">
      <c r="F3583" s="2">
        <v>41166</v>
      </c>
      <c r="G3583">
        <v>0.13650000000000001</v>
      </c>
      <c r="H3583" s="43">
        <v>41220</v>
      </c>
      <c r="I3583">
        <v>1.0868</v>
      </c>
      <c r="L3583" s="2">
        <v>41045</v>
      </c>
      <c r="M3583" t="str">
        <v>912828KD</v>
      </c>
      <c r="N3583">
        <v>-0.12839999999999999</v>
      </c>
      <c r="O3583">
        <v>0.14706</v>
      </c>
      <c r="P3583">
        <v>0.82720000000000005</v>
      </c>
      <c r="Q3583">
        <v>133.421875</v>
      </c>
      <c r="R3583">
        <f>VLOOKUP(M3583,工作表1!$A$3:$B$1000,2,FALSE)</f>
        <v>2.75</v>
      </c>
      <c r="S3583" t="str">
        <f>VLOOKUP(M3583,工作表1!$A$3:$C$1000,3,FALSE)</f>
        <v>2019/2/15</v>
      </c>
      <c r="T3583">
        <f t="shared" si="1822"/>
        <v>0.16200000000000001</v>
      </c>
      <c r="U3583">
        <f t="shared" si="1821"/>
        <v>2.5880000000000001</v>
      </c>
      <c r="V3583" s="43">
        <f t="shared" si="1833"/>
        <v>41136</v>
      </c>
      <c r="W3583" s="43">
        <f t="shared" si="1823"/>
        <v>41089</v>
      </c>
      <c r="X3583" s="45">
        <f t="shared" si="1834"/>
        <v>0.69505494505494503</v>
      </c>
      <c r="Y3583" s="45">
        <f t="shared" si="1835"/>
        <v>1.0190275477946711</v>
      </c>
      <c r="Z3583" s="47">
        <f t="shared" si="1836"/>
        <v>110.67007590756076</v>
      </c>
      <c r="AA3583" s="47">
        <f t="shared" si="1837"/>
        <v>133.16755602746244</v>
      </c>
      <c r="AB3583" s="45">
        <f t="shared" si="1838"/>
        <v>1.1842999999999999</v>
      </c>
      <c r="AC3583" s="2" t="str">
        <f t="shared" si="1824"/>
        <v>TY1</v>
      </c>
      <c r="AD3583">
        <f t="shared" si="1825"/>
        <v>133.421875</v>
      </c>
      <c r="AE3583">
        <f t="shared" si="1826"/>
        <v>132.40625</v>
      </c>
      <c r="AF3583" s="49">
        <f t="shared" si="1853"/>
        <v>1.015625</v>
      </c>
      <c r="AG3583" s="3">
        <f t="shared" si="1839"/>
        <v>133.16755602746244</v>
      </c>
      <c r="AH3583">
        <f t="shared" si="1840"/>
        <v>131.82988736441814</v>
      </c>
      <c r="AI3583" s="51">
        <f t="shared" si="1841"/>
        <v>1.3376686630442975</v>
      </c>
      <c r="AJ3583" s="52">
        <f t="shared" si="1842"/>
        <v>0.32204366304429755</v>
      </c>
      <c r="AK3583" s="2">
        <v>41045</v>
      </c>
      <c r="AL3583" t="str">
        <v>912828KQ</v>
      </c>
      <c r="AM3583">
        <v>1.7578</v>
      </c>
      <c r="AN3583">
        <v>7.9729999999999995E-2</v>
      </c>
      <c r="AO3583">
        <v>0.84709999999999996</v>
      </c>
      <c r="AP3583">
        <v>132.40625</v>
      </c>
      <c r="AQ3583">
        <f>VLOOKUP(AL3583,工作表1!$F$3:$G$1000,2,FALSE)</f>
        <v>3.125</v>
      </c>
      <c r="AR3583" t="str">
        <f>VLOOKUP(AL3583,工作表1!$F$3:$H$1000,3,FALSE)</f>
        <v>2019/5/15</v>
      </c>
      <c r="AS3583">
        <f t="shared" si="1827"/>
        <v>0.16200000000000001</v>
      </c>
      <c r="AT3583">
        <f t="shared" si="1828"/>
        <v>2.9630000000000001</v>
      </c>
      <c r="AU3583" s="43">
        <f t="shared" si="1843"/>
        <v>41228</v>
      </c>
      <c r="AV3583" s="43">
        <f t="shared" si="1829"/>
        <v>41180</v>
      </c>
      <c r="AW3583" s="45">
        <f t="shared" si="1844"/>
        <v>1.6983695652173912E-2</v>
      </c>
      <c r="AX3583" s="45">
        <f t="shared" si="1845"/>
        <v>1.1642439696247766</v>
      </c>
      <c r="AY3583" s="47">
        <f t="shared" si="1846"/>
        <v>113.27447101105615</v>
      </c>
      <c r="AZ3583" s="47">
        <f t="shared" si="1847"/>
        <v>131.82988736441814</v>
      </c>
      <c r="BA3583" s="43"/>
      <c r="BC3583" s="2">
        <v>41044</v>
      </c>
      <c r="BD3583" t="str">
        <v>912828LJ</v>
      </c>
      <c r="BE3583">
        <v>-7.9283000000000001</v>
      </c>
      <c r="BF3583">
        <v>0.54913999999999996</v>
      </c>
      <c r="BG3583">
        <v>0.87370000000000003</v>
      </c>
      <c r="BH3583">
        <v>131.5</v>
      </c>
      <c r="BI3583">
        <f>VLOOKUP(BD3583,工作表1!$K$3:$L$1000,2,FALSE)</f>
        <v>3.625</v>
      </c>
      <c r="BJ3583" t="str">
        <f>VLOOKUP(BD3583,工作表1!$K$3:$M$1000,3,FALSE)</f>
        <v>2019/8/15</v>
      </c>
      <c r="BK3583">
        <f t="shared" si="1830"/>
        <v>0.1585</v>
      </c>
      <c r="BL3583">
        <f t="shared" si="1831"/>
        <v>3.4664999999999999</v>
      </c>
      <c r="BM3583" s="43">
        <f t="shared" si="1848"/>
        <v>41136</v>
      </c>
      <c r="BN3583" s="43">
        <f t="shared" si="1832"/>
        <v>41274</v>
      </c>
      <c r="BO3583" s="45">
        <f t="shared" si="1849"/>
        <v>0.90625</v>
      </c>
      <c r="BP3583" s="45">
        <f t="shared" si="1850"/>
        <v>3.1805650684931508</v>
      </c>
      <c r="BQ3583" s="47">
        <f t="shared" si="1851"/>
        <v>116.75128130440827</v>
      </c>
      <c r="BR3583" s="47">
        <f t="shared" si="1852"/>
        <v>130.49373862431878</v>
      </c>
    </row>
    <row r="3584" spans="6:70" x14ac:dyDescent="0.25">
      <c r="F3584" s="2">
        <v>41165</v>
      </c>
      <c r="G3584">
        <v>0.1285</v>
      </c>
      <c r="H3584" s="43">
        <v>41219</v>
      </c>
      <c r="I3584">
        <v>1.1845000000000001</v>
      </c>
      <c r="L3584" s="2">
        <v>41044</v>
      </c>
      <c r="M3584" t="str">
        <v>912828KD</v>
      </c>
      <c r="N3584">
        <v>0.37380000000000002</v>
      </c>
      <c r="O3584">
        <v>2.9159999999999998E-2</v>
      </c>
      <c r="P3584">
        <v>0.82720000000000005</v>
      </c>
      <c r="Q3584">
        <v>133.375</v>
      </c>
      <c r="R3584">
        <f>VLOOKUP(M3584,工作表1!$A$3:$B$1000,2,FALSE)</f>
        <v>2.75</v>
      </c>
      <c r="S3584" t="str">
        <f>VLOOKUP(M3584,工作表1!$A$3:$C$1000,3,FALSE)</f>
        <v>2019/2/15</v>
      </c>
      <c r="T3584">
        <f t="shared" si="1822"/>
        <v>0.1585</v>
      </c>
      <c r="U3584">
        <f t="shared" si="1821"/>
        <v>2.5914999999999999</v>
      </c>
      <c r="V3584" s="43">
        <f t="shared" si="1833"/>
        <v>41136</v>
      </c>
      <c r="W3584" s="43">
        <f t="shared" si="1823"/>
        <v>41089</v>
      </c>
      <c r="X3584" s="45">
        <f t="shared" si="1834"/>
        <v>0.6875</v>
      </c>
      <c r="Y3584" s="45">
        <f t="shared" si="1835"/>
        <v>1.0190068493150686</v>
      </c>
      <c r="Z3584" s="47">
        <f t="shared" si="1836"/>
        <v>110.65515822186973</v>
      </c>
      <c r="AA3584" s="47">
        <f t="shared" si="1837"/>
        <v>133.13455794790002</v>
      </c>
      <c r="AB3584" s="45">
        <f t="shared" si="1838"/>
        <v>1.1842999999999999</v>
      </c>
      <c r="AC3584" s="2" t="str">
        <f t="shared" si="1824"/>
        <v>TY1</v>
      </c>
      <c r="AD3584">
        <f t="shared" si="1825"/>
        <v>133.375</v>
      </c>
      <c r="AE3584">
        <f t="shared" si="1826"/>
        <v>132.34375</v>
      </c>
      <c r="AF3584" s="49">
        <f t="shared" si="1853"/>
        <v>1.03125</v>
      </c>
      <c r="AG3584" s="3">
        <f t="shared" si="1839"/>
        <v>133.13455794790002</v>
      </c>
      <c r="AH3584">
        <f t="shared" si="1840"/>
        <v>131.75894113990947</v>
      </c>
      <c r="AI3584" s="51">
        <f t="shared" si="1841"/>
        <v>1.3756168079905535</v>
      </c>
      <c r="AJ3584" s="52">
        <f t="shared" si="1842"/>
        <v>0.34436680799055353</v>
      </c>
      <c r="AK3584" s="2">
        <v>41044</v>
      </c>
      <c r="AL3584" t="str">
        <v>912828KQ</v>
      </c>
      <c r="AM3584">
        <v>1.768</v>
      </c>
      <c r="AN3584">
        <v>8.4879999999999997E-2</v>
      </c>
      <c r="AO3584">
        <v>0.84709999999999996</v>
      </c>
      <c r="AP3584">
        <v>132.34375</v>
      </c>
      <c r="AQ3584">
        <f>VLOOKUP(AL3584,工作表1!$F$3:$G$1000,2,FALSE)</f>
        <v>3.125</v>
      </c>
      <c r="AR3584" t="str">
        <f>VLOOKUP(AL3584,工作表1!$F$3:$H$1000,3,FALSE)</f>
        <v>2019/5/15</v>
      </c>
      <c r="AS3584">
        <f t="shared" si="1827"/>
        <v>0.1585</v>
      </c>
      <c r="AT3584">
        <f t="shared" si="1828"/>
        <v>2.9664999999999999</v>
      </c>
      <c r="AU3584" s="43">
        <f t="shared" si="1843"/>
        <v>41228</v>
      </c>
      <c r="AV3584" s="43">
        <f t="shared" si="1829"/>
        <v>41180</v>
      </c>
      <c r="AW3584" s="45">
        <f t="shared" si="1844"/>
        <v>8.4918478260869561E-3</v>
      </c>
      <c r="AX3584" s="45">
        <f t="shared" si="1845"/>
        <v>1.1643137656343061</v>
      </c>
      <c r="AY3584" s="47">
        <f t="shared" si="1846"/>
        <v>113.22763551222005</v>
      </c>
      <c r="AZ3584" s="47">
        <f t="shared" si="1847"/>
        <v>131.75894113990947</v>
      </c>
      <c r="BA3584" s="43"/>
      <c r="BC3584" s="2">
        <v>41043</v>
      </c>
      <c r="BD3584" t="str">
        <v>912828LJ</v>
      </c>
      <c r="BE3584">
        <v>-8.1609999999999996</v>
      </c>
      <c r="BF3584">
        <v>0.55742999999999998</v>
      </c>
      <c r="BG3584">
        <v>0.87370000000000003</v>
      </c>
      <c r="BH3584">
        <v>131.515625</v>
      </c>
      <c r="BI3584">
        <f>VLOOKUP(BD3584,工作表1!$K$3:$L$1000,2,FALSE)</f>
        <v>3.625</v>
      </c>
      <c r="BJ3584" t="str">
        <f>VLOOKUP(BD3584,工作表1!$K$3:$M$1000,3,FALSE)</f>
        <v>2019/8/15</v>
      </c>
      <c r="BK3584">
        <f t="shared" si="1830"/>
        <v>0.157</v>
      </c>
      <c r="BL3584">
        <f t="shared" si="1831"/>
        <v>3.468</v>
      </c>
      <c r="BM3584" s="43">
        <f t="shared" si="1848"/>
        <v>41136</v>
      </c>
      <c r="BN3584" s="43">
        <f t="shared" si="1832"/>
        <v>41274</v>
      </c>
      <c r="BO3584" s="45">
        <f t="shared" si="1849"/>
        <v>0.89629120879120883</v>
      </c>
      <c r="BP3584" s="45">
        <f t="shared" si="1850"/>
        <v>3.1805377841336746</v>
      </c>
      <c r="BQ3584" s="47">
        <f t="shared" si="1851"/>
        <v>116.76313333319662</v>
      </c>
      <c r="BR3584" s="47">
        <f t="shared" si="1852"/>
        <v>130.49251786809535</v>
      </c>
    </row>
    <row r="3585" spans="6:70" x14ac:dyDescent="0.25">
      <c r="F3585" s="2">
        <v>41164</v>
      </c>
      <c r="G3585">
        <v>0.12875</v>
      </c>
      <c r="H3585" s="43">
        <v>41218</v>
      </c>
      <c r="I3585">
        <v>1.1240000000000001</v>
      </c>
      <c r="L3585" s="2">
        <v>41043</v>
      </c>
      <c r="M3585" t="str">
        <v>912828KD</v>
      </c>
      <c r="N3585">
        <v>0.4395</v>
      </c>
      <c r="O3585">
        <v>2.4580000000000001E-2</v>
      </c>
      <c r="P3585">
        <v>0.82720000000000005</v>
      </c>
      <c r="Q3585">
        <v>133.421875</v>
      </c>
      <c r="R3585">
        <f>VLOOKUP(M3585,工作表1!$A$3:$B$1000,2,FALSE)</f>
        <v>2.75</v>
      </c>
      <c r="S3585" t="str">
        <f>VLOOKUP(M3585,工作表1!$A$3:$C$1000,3,FALSE)</f>
        <v>2019/2/15</v>
      </c>
      <c r="T3585">
        <f t="shared" si="1822"/>
        <v>0.157</v>
      </c>
      <c r="U3585">
        <f t="shared" si="1821"/>
        <v>2.593</v>
      </c>
      <c r="V3585" s="43">
        <f t="shared" si="1833"/>
        <v>41136</v>
      </c>
      <c r="W3585" s="43">
        <f t="shared" si="1823"/>
        <v>41089</v>
      </c>
      <c r="X3585" s="45">
        <f t="shared" si="1834"/>
        <v>0.67994505494505497</v>
      </c>
      <c r="Y3585" s="45">
        <f t="shared" si="1835"/>
        <v>1.0189861508354658</v>
      </c>
      <c r="Z3585" s="47">
        <f t="shared" si="1836"/>
        <v>110.70188969285134</v>
      </c>
      <c r="AA3585" s="47">
        <f t="shared" si="1837"/>
        <v>133.17636609685334</v>
      </c>
      <c r="AB3585" s="45">
        <f t="shared" si="1838"/>
        <v>1.1726000000000001</v>
      </c>
      <c r="AC3585" s="2" t="str">
        <f t="shared" si="1824"/>
        <v>TY1</v>
      </c>
      <c r="AD3585">
        <f t="shared" si="1825"/>
        <v>133.421875</v>
      </c>
      <c r="AE3585">
        <f t="shared" si="1826"/>
        <v>132.359375</v>
      </c>
      <c r="AF3585" s="49">
        <f t="shared" si="1853"/>
        <v>1.0625</v>
      </c>
      <c r="AG3585" s="3">
        <f t="shared" si="1839"/>
        <v>133.17636609685334</v>
      </c>
      <c r="AH3585">
        <f t="shared" si="1840"/>
        <v>131.76184593441519</v>
      </c>
      <c r="AI3585" s="51">
        <f t="shared" si="1841"/>
        <v>1.4145201624381514</v>
      </c>
      <c r="AJ3585" s="52">
        <f t="shared" si="1842"/>
        <v>0.35202016243815137</v>
      </c>
      <c r="AK3585" s="2">
        <v>41043</v>
      </c>
      <c r="AL3585" t="str">
        <v>912828KQ</v>
      </c>
      <c r="AM3585">
        <v>1.5945</v>
      </c>
      <c r="AN3585">
        <v>9.8519999999999996E-2</v>
      </c>
      <c r="AO3585">
        <v>0.84709999999999996</v>
      </c>
      <c r="AP3585">
        <v>132.359375</v>
      </c>
      <c r="AQ3585">
        <f>VLOOKUP(AL3585,工作表1!$F$3:$G$1000,2,FALSE)</f>
        <v>3.125</v>
      </c>
      <c r="AR3585" t="str">
        <f>VLOOKUP(AL3585,工作表1!$F$3:$H$1000,3,FALSE)</f>
        <v>2019/5/15</v>
      </c>
      <c r="AS3585">
        <f t="shared" si="1827"/>
        <v>0.157</v>
      </c>
      <c r="AT3585">
        <f t="shared" si="1828"/>
        <v>2.968</v>
      </c>
      <c r="AU3585" s="43">
        <f t="shared" si="1843"/>
        <v>41228</v>
      </c>
      <c r="AV3585" s="43">
        <f t="shared" si="1829"/>
        <v>41180</v>
      </c>
      <c r="AW3585" s="45">
        <f t="shared" si="1844"/>
        <v>0</v>
      </c>
      <c r="AX3585" s="45">
        <f t="shared" si="1845"/>
        <v>1.1643835616438356</v>
      </c>
      <c r="AY3585" s="47">
        <f t="shared" si="1846"/>
        <v>113.24262310047993</v>
      </c>
      <c r="AZ3585" s="47">
        <f t="shared" si="1847"/>
        <v>131.76184593441519</v>
      </c>
      <c r="BA3585" s="43"/>
      <c r="BC3585" s="2">
        <v>41040</v>
      </c>
      <c r="BD3585" t="str">
        <v>912828LJ</v>
      </c>
      <c r="BE3585">
        <v>-8.8458000000000006</v>
      </c>
      <c r="BF3585">
        <v>0.57060999999999995</v>
      </c>
      <c r="BG3585">
        <v>0.87370000000000003</v>
      </c>
      <c r="BH3585">
        <v>131.140625</v>
      </c>
      <c r="BI3585">
        <f>VLOOKUP(BD3585,工作表1!$K$3:$L$1000,2,FALSE)</f>
        <v>3.625</v>
      </c>
      <c r="BJ3585" t="str">
        <f>VLOOKUP(BD3585,工作表1!$K$3:$M$1000,3,FALSE)</f>
        <v>2019/8/15</v>
      </c>
      <c r="BK3585">
        <f t="shared" si="1830"/>
        <v>0.153</v>
      </c>
      <c r="BL3585">
        <f t="shared" si="1831"/>
        <v>3.472</v>
      </c>
      <c r="BM3585" s="43">
        <f t="shared" si="1848"/>
        <v>41136</v>
      </c>
      <c r="BN3585" s="43">
        <f t="shared" si="1832"/>
        <v>41274</v>
      </c>
      <c r="BO3585" s="45">
        <f t="shared" si="1849"/>
        <v>0.88633241758241754</v>
      </c>
      <c r="BP3585" s="45">
        <f t="shared" si="1850"/>
        <v>3.180510499774198</v>
      </c>
      <c r="BQ3585" s="47">
        <f t="shared" si="1851"/>
        <v>116.43474281127402</v>
      </c>
      <c r="BR3585" s="47">
        <f t="shared" si="1852"/>
        <v>130.10002430574744</v>
      </c>
    </row>
    <row r="3586" spans="6:70" x14ac:dyDescent="0.25">
      <c r="F3586" s="2">
        <v>41163</v>
      </c>
      <c r="G3586">
        <v>0.1263</v>
      </c>
      <c r="H3586" s="43">
        <v>41215</v>
      </c>
      <c r="I3586">
        <v>1.1543000000000001</v>
      </c>
      <c r="L3586" s="2">
        <v>41040</v>
      </c>
      <c r="M3586" t="str">
        <v>912828KD</v>
      </c>
      <c r="N3586">
        <v>0.31859999999999999</v>
      </c>
      <c r="O3586">
        <v>5.5489999999999998E-2</v>
      </c>
      <c r="P3586">
        <v>0.82720000000000005</v>
      </c>
      <c r="Q3586">
        <v>133.078125</v>
      </c>
      <c r="R3586">
        <f>VLOOKUP(M3586,工作表1!$A$3:$B$1000,2,FALSE)</f>
        <v>2.75</v>
      </c>
      <c r="S3586" t="str">
        <f>VLOOKUP(M3586,工作表1!$A$3:$C$1000,3,FALSE)</f>
        <v>2019/2/15</v>
      </c>
      <c r="T3586">
        <f t="shared" si="1822"/>
        <v>0.153</v>
      </c>
      <c r="U3586">
        <f t="shared" si="1821"/>
        <v>2.597</v>
      </c>
      <c r="V3586" s="43">
        <f t="shared" si="1833"/>
        <v>41136</v>
      </c>
      <c r="W3586" s="43">
        <f t="shared" si="1823"/>
        <v>41089</v>
      </c>
      <c r="X3586" s="45">
        <f t="shared" si="1834"/>
        <v>0.67239010989010983</v>
      </c>
      <c r="Y3586" s="45">
        <f t="shared" si="1835"/>
        <v>1.0189654523558633</v>
      </c>
      <c r="Z3586" s="47">
        <f t="shared" si="1836"/>
        <v>110.42023849529727</v>
      </c>
      <c r="AA3586" s="47">
        <f t="shared" si="1837"/>
        <v>132.82079701380295</v>
      </c>
      <c r="AB3586" s="45">
        <f t="shared" si="1838"/>
        <v>1.2312000000000001</v>
      </c>
      <c r="AC3586" s="2" t="str">
        <f t="shared" si="1824"/>
        <v>TY1</v>
      </c>
      <c r="AD3586">
        <f t="shared" si="1825"/>
        <v>133.078125</v>
      </c>
      <c r="AE3586">
        <f t="shared" si="1826"/>
        <v>131.984375</v>
      </c>
      <c r="AF3586" s="49">
        <f t="shared" si="1853"/>
        <v>1.09375</v>
      </c>
      <c r="AG3586" s="3">
        <f t="shared" si="1839"/>
        <v>132.82079701380295</v>
      </c>
      <c r="AH3586">
        <f t="shared" si="1840"/>
        <v>131.37612572958932</v>
      </c>
      <c r="AI3586" s="51">
        <f t="shared" si="1841"/>
        <v>1.4446712842136264</v>
      </c>
      <c r="AJ3586" s="52">
        <f t="shared" si="1842"/>
        <v>0.35092128421362645</v>
      </c>
      <c r="AK3586" s="2">
        <v>41040</v>
      </c>
      <c r="AL3586" t="str">
        <v>912828KQ</v>
      </c>
      <c r="AM3586">
        <v>1.2923</v>
      </c>
      <c r="AN3586">
        <v>0.10603</v>
      </c>
      <c r="AO3586">
        <v>0.84709999999999996</v>
      </c>
      <c r="AP3586">
        <v>131.984375</v>
      </c>
      <c r="AQ3586">
        <f>VLOOKUP(AL3586,工作表1!$F$3:$G$1000,2,FALSE)</f>
        <v>3.125</v>
      </c>
      <c r="AR3586" t="str">
        <f>VLOOKUP(AL3586,工作表1!$F$3:$H$1000,3,FALSE)</f>
        <v>2019/5/15</v>
      </c>
      <c r="AS3586">
        <f t="shared" si="1827"/>
        <v>0.153</v>
      </c>
      <c r="AT3586">
        <f t="shared" si="1828"/>
        <v>2.972</v>
      </c>
      <c r="AU3586" s="43">
        <f t="shared" si="1843"/>
        <v>41044</v>
      </c>
      <c r="AV3586" s="43">
        <f t="shared" si="1829"/>
        <v>41180</v>
      </c>
      <c r="AW3586" s="45">
        <f t="shared" si="1844"/>
        <v>1.5539148351648353</v>
      </c>
      <c r="AX3586" s="45">
        <f t="shared" si="1845"/>
        <v>2.7268600406442873</v>
      </c>
      <c r="AY3586" s="47">
        <f t="shared" si="1846"/>
        <v>112.92936617402827</v>
      </c>
      <c r="AZ3586" s="47">
        <f t="shared" si="1847"/>
        <v>131.37612572958932</v>
      </c>
      <c r="BA3586" s="43"/>
      <c r="BC3586" s="2">
        <v>41039</v>
      </c>
      <c r="BD3586" t="str">
        <v>912828LJ</v>
      </c>
      <c r="BE3586">
        <v>-9.0138999999999996</v>
      </c>
      <c r="BF3586">
        <v>0.57367000000000001</v>
      </c>
      <c r="BG3586">
        <v>0.87370000000000003</v>
      </c>
      <c r="BH3586">
        <v>130.828125</v>
      </c>
      <c r="BI3586">
        <f>VLOOKUP(BD3586,工作表1!$K$3:$L$1000,2,FALSE)</f>
        <v>3.625</v>
      </c>
      <c r="BJ3586" t="str">
        <f>VLOOKUP(BD3586,工作表1!$K$3:$M$1000,3,FALSE)</f>
        <v>2019/8/15</v>
      </c>
      <c r="BK3586">
        <f t="shared" si="1830"/>
        <v>0.14899999999999999</v>
      </c>
      <c r="BL3586">
        <f t="shared" si="1831"/>
        <v>3.476</v>
      </c>
      <c r="BM3586" s="43">
        <f t="shared" si="1848"/>
        <v>41136</v>
      </c>
      <c r="BN3586" s="43">
        <f t="shared" si="1832"/>
        <v>41274</v>
      </c>
      <c r="BO3586" s="45">
        <f t="shared" si="1849"/>
        <v>0.85645604395604391</v>
      </c>
      <c r="BP3586" s="45">
        <f t="shared" si="1850"/>
        <v>3.1804286466957699</v>
      </c>
      <c r="BQ3586" s="47">
        <f t="shared" si="1851"/>
        <v>116.18833208936216</v>
      </c>
      <c r="BR3586" s="47">
        <f t="shared" si="1852"/>
        <v>129.77389707014316</v>
      </c>
    </row>
    <row r="3587" spans="6:70" x14ac:dyDescent="0.25">
      <c r="F3587" s="2">
        <v>41162</v>
      </c>
      <c r="G3587">
        <v>0.1285</v>
      </c>
      <c r="H3587" s="43">
        <v>41214</v>
      </c>
      <c r="I3587">
        <v>1.1707000000000001</v>
      </c>
      <c r="L3587" s="2">
        <v>41039</v>
      </c>
      <c r="M3587" t="str">
        <v>912828KD</v>
      </c>
      <c r="N3587">
        <v>4.7300000000000002E-2</v>
      </c>
      <c r="O3587">
        <v>0.12820999999999999</v>
      </c>
      <c r="P3587">
        <v>0.82720000000000005</v>
      </c>
      <c r="Q3587">
        <v>132.78125</v>
      </c>
      <c r="R3587">
        <f>VLOOKUP(M3587,工作表1!$A$3:$B$1000,2,FALSE)</f>
        <v>2.75</v>
      </c>
      <c r="S3587" t="str">
        <f>VLOOKUP(M3587,工作表1!$A$3:$C$1000,3,FALSE)</f>
        <v>2019/2/15</v>
      </c>
      <c r="T3587">
        <f t="shared" si="1822"/>
        <v>0.14899999999999999</v>
      </c>
      <c r="U3587">
        <f t="shared" si="1821"/>
        <v>2.601</v>
      </c>
      <c r="V3587" s="43">
        <f t="shared" si="1833"/>
        <v>41136</v>
      </c>
      <c r="W3587" s="43">
        <f t="shared" si="1823"/>
        <v>41089</v>
      </c>
      <c r="X3587" s="45">
        <f t="shared" si="1834"/>
        <v>0.64972527472527475</v>
      </c>
      <c r="Y3587" s="45">
        <f t="shared" si="1835"/>
        <v>1.0189033569170556</v>
      </c>
      <c r="Z3587" s="47">
        <f t="shared" si="1836"/>
        <v>110.18569695208988</v>
      </c>
      <c r="AA3587" s="47">
        <f t="shared" si="1837"/>
        <v>132.49317052506089</v>
      </c>
      <c r="AB3587" s="45">
        <f t="shared" si="1838"/>
        <v>1.2476</v>
      </c>
      <c r="AC3587" s="2" t="str">
        <f t="shared" si="1824"/>
        <v>TY1</v>
      </c>
      <c r="AD3587">
        <f t="shared" si="1825"/>
        <v>132.78125</v>
      </c>
      <c r="AE3587">
        <f t="shared" si="1826"/>
        <v>131.671875</v>
      </c>
      <c r="AF3587" s="49">
        <f t="shared" si="1853"/>
        <v>1.109375</v>
      </c>
      <c r="AG3587" s="3">
        <f t="shared" si="1839"/>
        <v>132.49317052506089</v>
      </c>
      <c r="AH3587">
        <f t="shared" si="1840"/>
        <v>131.07505573479503</v>
      </c>
      <c r="AI3587" s="51">
        <f t="shared" si="1841"/>
        <v>1.4181147902658608</v>
      </c>
      <c r="AJ3587" s="52">
        <f t="shared" si="1842"/>
        <v>0.30873979026586085</v>
      </c>
      <c r="AK3587" s="2">
        <v>41039</v>
      </c>
      <c r="AL3587" t="str">
        <v>912828KQ</v>
      </c>
      <c r="AM3587">
        <v>1.994</v>
      </c>
      <c r="AN3587">
        <v>5.7840000000000003E-2</v>
      </c>
      <c r="AO3587">
        <v>0.84709999999999996</v>
      </c>
      <c r="AP3587">
        <v>131.671875</v>
      </c>
      <c r="AQ3587">
        <f>VLOOKUP(AL3587,工作表1!$F$3:$G$1000,2,FALSE)</f>
        <v>3.125</v>
      </c>
      <c r="AR3587" t="str">
        <f>VLOOKUP(AL3587,工作表1!$F$3:$H$1000,3,FALSE)</f>
        <v>2019/5/15</v>
      </c>
      <c r="AS3587">
        <f t="shared" si="1827"/>
        <v>0.14899999999999999</v>
      </c>
      <c r="AT3587">
        <f t="shared" si="1828"/>
        <v>2.976</v>
      </c>
      <c r="AU3587" s="43">
        <f t="shared" si="1843"/>
        <v>41044</v>
      </c>
      <c r="AV3587" s="43">
        <f t="shared" si="1829"/>
        <v>41180</v>
      </c>
      <c r="AW3587" s="45">
        <f t="shared" si="1844"/>
        <v>1.5281593406593406</v>
      </c>
      <c r="AX3587" s="45">
        <f t="shared" si="1845"/>
        <v>2.7267894776456418</v>
      </c>
      <c r="AY3587" s="47">
        <f t="shared" si="1846"/>
        <v>112.7118119808292</v>
      </c>
      <c r="AZ3587" s="47">
        <f t="shared" si="1847"/>
        <v>131.07505573479503</v>
      </c>
      <c r="BA3587" s="43"/>
      <c r="BC3587" s="2">
        <v>41038</v>
      </c>
      <c r="BD3587" t="str">
        <v>912828LJ</v>
      </c>
      <c r="BE3587">
        <v>-9.3024000000000004</v>
      </c>
      <c r="BF3587">
        <v>0.58364000000000005</v>
      </c>
      <c r="BG3587">
        <v>0.87370000000000003</v>
      </c>
      <c r="BH3587">
        <v>130.953125</v>
      </c>
      <c r="BI3587">
        <f>VLOOKUP(BD3587,工作表1!$K$3:$L$1000,2,FALSE)</f>
        <v>3.625</v>
      </c>
      <c r="BJ3587" t="str">
        <f>VLOOKUP(BD3587,工作表1!$K$3:$M$1000,3,FALSE)</f>
        <v>2019/8/15</v>
      </c>
      <c r="BK3587">
        <f t="shared" si="1830"/>
        <v>0.14849999999999999</v>
      </c>
      <c r="BL3587">
        <f t="shared" si="1831"/>
        <v>3.4765000000000001</v>
      </c>
      <c r="BM3587" s="43">
        <f t="shared" si="1848"/>
        <v>41136</v>
      </c>
      <c r="BN3587" s="43">
        <f t="shared" si="1832"/>
        <v>41274</v>
      </c>
      <c r="BO3587" s="45">
        <f t="shared" si="1849"/>
        <v>0.84649725274725274</v>
      </c>
      <c r="BP3587" s="45">
        <f t="shared" si="1850"/>
        <v>3.1804013623362941</v>
      </c>
      <c r="BQ3587" s="47">
        <f t="shared" si="1851"/>
        <v>116.29754725037483</v>
      </c>
      <c r="BR3587" s="47">
        <f t="shared" si="1852"/>
        <v>129.88480712287003</v>
      </c>
    </row>
    <row r="3588" spans="6:70" x14ac:dyDescent="0.25">
      <c r="F3588" s="2">
        <v>41159</v>
      </c>
      <c r="G3588">
        <v>0.13100000000000001</v>
      </c>
      <c r="H3588" s="43">
        <v>41213</v>
      </c>
      <c r="I3588">
        <v>1.1405000000000001</v>
      </c>
      <c r="L3588" s="2">
        <v>41038</v>
      </c>
      <c r="M3588" t="str">
        <v>912828KD</v>
      </c>
      <c r="N3588">
        <v>0.52429999999999999</v>
      </c>
      <c r="O3588">
        <v>3.4380000000000001E-2</v>
      </c>
      <c r="P3588">
        <v>0.82720000000000005</v>
      </c>
      <c r="Q3588">
        <v>132.90625</v>
      </c>
      <c r="R3588">
        <f>VLOOKUP(M3588,工作表1!$A$3:$B$1000,2,FALSE)</f>
        <v>2.75</v>
      </c>
      <c r="S3588" t="str">
        <f>VLOOKUP(M3588,工作表1!$A$3:$C$1000,3,FALSE)</f>
        <v>2019/2/15</v>
      </c>
      <c r="T3588">
        <f t="shared" si="1822"/>
        <v>0.14849999999999999</v>
      </c>
      <c r="U3588">
        <f t="shared" ref="U3588:U3651" si="1854">R3588-T3588</f>
        <v>2.6015000000000001</v>
      </c>
      <c r="V3588" s="43">
        <f t="shared" si="1833"/>
        <v>41136</v>
      </c>
      <c r="W3588" s="43">
        <f t="shared" si="1823"/>
        <v>41089</v>
      </c>
      <c r="X3588" s="45">
        <f t="shared" si="1834"/>
        <v>0.64217032967032972</v>
      </c>
      <c r="Y3588" s="45">
        <f t="shared" si="1835"/>
        <v>1.0188826584374531</v>
      </c>
      <c r="Z3588" s="47">
        <f t="shared" si="1836"/>
        <v>110.31125238179527</v>
      </c>
      <c r="AA3588" s="47">
        <f t="shared" si="1837"/>
        <v>132.63037957511483</v>
      </c>
      <c r="AB3588" s="45">
        <f t="shared" si="1838"/>
        <v>1.2428999999999999</v>
      </c>
      <c r="AC3588" s="2" t="str">
        <f t="shared" si="1824"/>
        <v>TY1</v>
      </c>
      <c r="AD3588">
        <f t="shared" si="1825"/>
        <v>132.90625</v>
      </c>
      <c r="AE3588">
        <f t="shared" si="1826"/>
        <v>131.796875</v>
      </c>
      <c r="AF3588" s="49">
        <f t="shared" si="1853"/>
        <v>1.109375</v>
      </c>
      <c r="AG3588" s="3">
        <f t="shared" si="1839"/>
        <v>132.63037957511483</v>
      </c>
      <c r="AH3588">
        <f t="shared" si="1840"/>
        <v>131.20856367064263</v>
      </c>
      <c r="AI3588" s="51">
        <f t="shared" si="1841"/>
        <v>1.4218159044721972</v>
      </c>
      <c r="AJ3588" s="52">
        <f t="shared" si="1842"/>
        <v>0.31244090447219719</v>
      </c>
      <c r="AK3588" s="2">
        <v>41038</v>
      </c>
      <c r="AL3588" t="str">
        <v>912828KQ</v>
      </c>
      <c r="AM3588">
        <v>2.3540999999999999</v>
      </c>
      <c r="AN3588">
        <v>3.354E-2</v>
      </c>
      <c r="AO3588">
        <v>0.84709999999999996</v>
      </c>
      <c r="AP3588">
        <v>131.796875</v>
      </c>
      <c r="AQ3588">
        <f>VLOOKUP(AL3588,工作表1!$F$3:$G$1000,2,FALSE)</f>
        <v>3.125</v>
      </c>
      <c r="AR3588" t="str">
        <f>VLOOKUP(AL3588,工作表1!$F$3:$H$1000,3,FALSE)</f>
        <v>2019/5/15</v>
      </c>
      <c r="AS3588">
        <f t="shared" si="1827"/>
        <v>0.14849999999999999</v>
      </c>
      <c r="AT3588">
        <f t="shared" si="1828"/>
        <v>2.9765000000000001</v>
      </c>
      <c r="AU3588" s="43">
        <f t="shared" si="1843"/>
        <v>41044</v>
      </c>
      <c r="AV3588" s="43">
        <f t="shared" si="1829"/>
        <v>41180</v>
      </c>
      <c r="AW3588" s="45">
        <f t="shared" si="1844"/>
        <v>1.5195741758241759</v>
      </c>
      <c r="AX3588" s="45">
        <f t="shared" si="1845"/>
        <v>2.7267659566460938</v>
      </c>
      <c r="AY3588" s="47">
        <f t="shared" si="1846"/>
        <v>112.83708904567536</v>
      </c>
      <c r="AZ3588" s="47">
        <f t="shared" si="1847"/>
        <v>131.20856367064263</v>
      </c>
      <c r="BA3588" s="43"/>
      <c r="BC3588" s="2">
        <v>41037</v>
      </c>
      <c r="BD3588" t="str">
        <v>912828LJ</v>
      </c>
      <c r="BE3588">
        <v>-9.9736999999999991</v>
      </c>
      <c r="BF3588">
        <v>0.60955000000000004</v>
      </c>
      <c r="BG3588">
        <v>0.87370000000000003</v>
      </c>
      <c r="BH3588">
        <v>130.984375</v>
      </c>
      <c r="BI3588">
        <f>VLOOKUP(BD3588,工作表1!$K$3:$L$1000,2,FALSE)</f>
        <v>3.625</v>
      </c>
      <c r="BJ3588" t="str">
        <f>VLOOKUP(BD3588,工作表1!$K$3:$M$1000,3,FALSE)</f>
        <v>2019/8/15</v>
      </c>
      <c r="BK3588">
        <f t="shared" si="1830"/>
        <v>0.15</v>
      </c>
      <c r="BL3588">
        <f t="shared" si="1831"/>
        <v>3.4750000000000001</v>
      </c>
      <c r="BM3588" s="43">
        <f t="shared" si="1848"/>
        <v>41136</v>
      </c>
      <c r="BN3588" s="43">
        <f t="shared" si="1832"/>
        <v>41274</v>
      </c>
      <c r="BO3588" s="45">
        <f t="shared" si="1849"/>
        <v>0.83653846153846156</v>
      </c>
      <c r="BP3588" s="45">
        <f t="shared" si="1850"/>
        <v>3.1803740779768179</v>
      </c>
      <c r="BQ3588" s="47">
        <f t="shared" si="1851"/>
        <v>116.31279534315736</v>
      </c>
      <c r="BR3588" s="47">
        <f t="shared" si="1852"/>
        <v>129.88966391372577</v>
      </c>
    </row>
    <row r="3589" spans="6:70" x14ac:dyDescent="0.25">
      <c r="F3589" s="2">
        <v>41158</v>
      </c>
      <c r="G3589">
        <v>0.13250000000000001</v>
      </c>
      <c r="H3589" s="43">
        <v>41212</v>
      </c>
      <c r="I3589">
        <v>1.1659999999999999</v>
      </c>
      <c r="L3589" s="2">
        <v>41037</v>
      </c>
      <c r="M3589" t="str">
        <v>912828KD</v>
      </c>
      <c r="N3589">
        <v>-7.0400000000000004E-2</v>
      </c>
      <c r="O3589">
        <v>0.16400000000000001</v>
      </c>
      <c r="P3589">
        <v>0.82720000000000005</v>
      </c>
      <c r="Q3589">
        <v>132.921875</v>
      </c>
      <c r="R3589">
        <f>VLOOKUP(M3589,工作表1!$A$3:$B$1000,2,FALSE)</f>
        <v>2.75</v>
      </c>
      <c r="S3589" t="str">
        <f>VLOOKUP(M3589,工作表1!$A$3:$C$1000,3,FALSE)</f>
        <v>2019/2/15</v>
      </c>
      <c r="T3589">
        <f t="shared" ref="T3589:T3652" si="1855">INDEX($G:$G,MATCH(L3589,$F:$F,0))</f>
        <v>0.15</v>
      </c>
      <c r="U3589">
        <f t="shared" si="1854"/>
        <v>2.6</v>
      </c>
      <c r="V3589" s="43">
        <f t="shared" si="1833"/>
        <v>41136</v>
      </c>
      <c r="W3589" s="43">
        <f t="shared" ref="W3589:W3652" si="1856">IF(WEEKDAY(DATE(YEAR(L3589),(INT(MONTH(L3589)/3)+1)*3+1,1)-1,2)=7,DATE(YEAR(L3589),(INT(MONTH(L3589)/3)+1)*3+1,1)-1-2,IF(WEEKDAY(DATE(YEAR(L3589),(INT(MONTH(L3589)/3)+1)*3+1,1)-1,2)=6,DATE(YEAR(L3589),(INT(MONTH(L3589)/3)+1)*3+1,1)-1-1,DATE(YEAR(L3589),(INT(MONTH(L3589)/3)+1)*3+1,1)-1))</f>
        <v>41089</v>
      </c>
      <c r="X3589" s="45">
        <f t="shared" si="1834"/>
        <v>0.63461538461538469</v>
      </c>
      <c r="Y3589" s="45">
        <f t="shared" si="1835"/>
        <v>1.0188619599578503</v>
      </c>
      <c r="Z3589" s="47">
        <f t="shared" si="1836"/>
        <v>110.31043450940693</v>
      </c>
      <c r="AA3589" s="47">
        <f t="shared" si="1837"/>
        <v>132.61515542093986</v>
      </c>
      <c r="AB3589" s="45">
        <f t="shared" si="1838"/>
        <v>1.25</v>
      </c>
      <c r="AC3589" s="2" t="str">
        <f t="shared" ref="AC3589:AC3652" si="1857">IF(MOD(MONTH(L3589),3)=0,"TY2","TY1")</f>
        <v>TY1</v>
      </c>
      <c r="AD3589">
        <f t="shared" ref="AD3589:AD3652" si="1858">IF(AC3589="TY1",Q3589,AP3589)</f>
        <v>132.921875</v>
      </c>
      <c r="AE3589">
        <f t="shared" ref="AE3589:AE3652" si="1859">IF(AC3589="TY1",AP3589,BH3589)</f>
        <v>131.828125</v>
      </c>
      <c r="AF3589" s="49">
        <f t="shared" si="1853"/>
        <v>1.09375</v>
      </c>
      <c r="AG3589" s="3">
        <f t="shared" si="1839"/>
        <v>132.61515542093986</v>
      </c>
      <c r="AH3589">
        <f t="shared" si="1840"/>
        <v>131.19394104376209</v>
      </c>
      <c r="AI3589" s="51">
        <f t="shared" si="1841"/>
        <v>1.4212143771777619</v>
      </c>
      <c r="AJ3589" s="52">
        <f t="shared" si="1842"/>
        <v>0.32746437717776189</v>
      </c>
      <c r="AK3589" s="2">
        <v>41037</v>
      </c>
      <c r="AL3589" t="str">
        <v>912828KQ</v>
      </c>
      <c r="AM3589">
        <v>1.2524</v>
      </c>
      <c r="AN3589">
        <v>0.11207</v>
      </c>
      <c r="AO3589">
        <v>0.84709999999999996</v>
      </c>
      <c r="AP3589">
        <v>131.828125</v>
      </c>
      <c r="AQ3589">
        <f>VLOOKUP(AL3589,工作表1!$F$3:$G$1000,2,FALSE)</f>
        <v>3.125</v>
      </c>
      <c r="AR3589" t="str">
        <f>VLOOKUP(AL3589,工作表1!$F$3:$H$1000,3,FALSE)</f>
        <v>2019/5/15</v>
      </c>
      <c r="AS3589">
        <f t="shared" ref="AS3589:AS3652" si="1860">INDEX($G:$G,MATCH(AK3589,$F:$F,0))</f>
        <v>0.15</v>
      </c>
      <c r="AT3589">
        <f t="shared" ref="AT3589:AT3652" si="1861">AQ3589-AS3589</f>
        <v>2.9750000000000001</v>
      </c>
      <c r="AU3589" s="43">
        <f t="shared" si="1843"/>
        <v>41044</v>
      </c>
      <c r="AV3589" s="43">
        <f t="shared" ref="AV3589:AV3652" si="1862">IF(WEEKDAY(DATE(YEAR(AK3589),(INT(MONTH(AK3589)/3)+1)*3+4,1)-1,2)=7,DATE(YEAR(AK3589),(INT(MONTH(AK3589)/3)+1)*3+4,1)-1-2,IF(WEEKDAY(DATE(YEAR(AK3589),(INT(MONTH(AK3589)/3)+1)*3+4,1)-1,2)=6,DATE(YEAR(AK3589),(INT(MONTH(AK3589)/3)+1)*3+4,1)-1-1,DATE(YEAR(AK3589),(INT(MONTH(AK3589)/3)+1)*3+4,1)-1))</f>
        <v>41180</v>
      </c>
      <c r="AW3589" s="45">
        <f t="shared" si="1844"/>
        <v>1.5109890109890109</v>
      </c>
      <c r="AX3589" s="45">
        <f t="shared" si="1845"/>
        <v>2.7267424356465453</v>
      </c>
      <c r="AY3589" s="47">
        <f t="shared" si="1846"/>
        <v>112.83609859972339</v>
      </c>
      <c r="AZ3589" s="47">
        <f t="shared" si="1847"/>
        <v>131.19394104376209</v>
      </c>
      <c r="BA3589" s="43"/>
      <c r="BC3589" s="2">
        <v>41036</v>
      </c>
      <c r="BD3589" t="str">
        <v>912828LJ</v>
      </c>
      <c r="BE3589">
        <v>-9.9312000000000005</v>
      </c>
      <c r="BF3589">
        <v>0.62697999999999998</v>
      </c>
      <c r="BG3589">
        <v>0.87370000000000003</v>
      </c>
      <c r="BH3589">
        <v>130.703125</v>
      </c>
      <c r="BI3589">
        <f>VLOOKUP(BD3589,工作表1!$K$3:$L$1000,2,FALSE)</f>
        <v>3.625</v>
      </c>
      <c r="BJ3589" t="str">
        <f>VLOOKUP(BD3589,工作表1!$K$3:$M$1000,3,FALSE)</f>
        <v>2019/8/15</v>
      </c>
      <c r="BK3589">
        <f t="shared" ref="BK3589:BK3652" si="1863">INDEX($G:$G,MATCH(BC3589,$F:$F,0))</f>
        <v>0.14549999999999999</v>
      </c>
      <c r="BL3589">
        <f t="shared" ref="BL3589:BL3652" si="1864">BI3589-BK3589</f>
        <v>3.4794999999999998</v>
      </c>
      <c r="BM3589" s="43">
        <f t="shared" si="1848"/>
        <v>41136</v>
      </c>
      <c r="BN3589" s="43">
        <f t="shared" ref="BN3589:BN3652" si="1865">IF(WEEKDAY(DATE(YEAR(BC3589),(INT(MONTH(BC3589)/3)+1)*3+7,1)-1,2)=7,DATE(YEAR(BC3589),(INT(MONTH(BC3589)/3)+1)*3+7,1)-1-2,IF(WEEKDAY(DATE(YEAR(BC3589),(INT(MONTH(BC3589)/3)+1)*3+7,1)-1,2)=6,DATE(YEAR(BC3589),(INT(MONTH(BC3589)/3)+1)*3+7,1)-1-1,DATE(YEAR(BC3589),(INT(MONTH(BC3589)/3)+1)*3+7,1)-1))</f>
        <v>41274</v>
      </c>
      <c r="BO3589" s="45">
        <f t="shared" si="1849"/>
        <v>0.82657967032967028</v>
      </c>
      <c r="BP3589" s="45">
        <f t="shared" si="1850"/>
        <v>3.1803467936173413</v>
      </c>
      <c r="BQ3589" s="47">
        <f t="shared" si="1851"/>
        <v>116.05848775530268</v>
      </c>
      <c r="BR3589" s="47">
        <f t="shared" si="1852"/>
        <v>129.58148722935672</v>
      </c>
    </row>
    <row r="3590" spans="6:70" x14ac:dyDescent="0.25">
      <c r="F3590" s="2">
        <v>41157</v>
      </c>
      <c r="G3590">
        <v>0.1265</v>
      </c>
      <c r="H3590" s="43">
        <v>41211</v>
      </c>
      <c r="I3590">
        <v>1.1660999999999999</v>
      </c>
      <c r="L3590" s="2">
        <v>41036</v>
      </c>
      <c r="M3590" t="str">
        <v>912828KD</v>
      </c>
      <c r="N3590">
        <v>0.67069999999999996</v>
      </c>
      <c r="O3590">
        <v>2.3800000000000002E-2</v>
      </c>
      <c r="P3590">
        <v>0.82720000000000005</v>
      </c>
      <c r="Q3590">
        <v>132.640625</v>
      </c>
      <c r="R3590">
        <f>VLOOKUP(M3590,工作表1!$A$3:$B$1000,2,FALSE)</f>
        <v>2.75</v>
      </c>
      <c r="S3590" t="str">
        <f>VLOOKUP(M3590,工作表1!$A$3:$C$1000,3,FALSE)</f>
        <v>2019/2/15</v>
      </c>
      <c r="T3590">
        <f t="shared" si="1855"/>
        <v>0.14549999999999999</v>
      </c>
      <c r="U3590">
        <f t="shared" si="1854"/>
        <v>2.6044999999999998</v>
      </c>
      <c r="V3590" s="43">
        <f t="shared" ref="V3590:V3653" si="1866">COUPNCD(L3589,S3590,2,0)</f>
        <v>41136</v>
      </c>
      <c r="W3590" s="43">
        <f t="shared" si="1856"/>
        <v>41089</v>
      </c>
      <c r="X3590" s="45">
        <f t="shared" ref="X3590:X3653" si="1867">COUPDAYBS(L3589,S3590,2,1)/COUPDAYS(L3589,S3590,2,1)*R3590/2</f>
        <v>0.62706043956043955</v>
      </c>
      <c r="Y3590" s="45">
        <f t="shared" ref="Y3590:Y3653" si="1868">(W3590-L3589)/365*R3590+X3590</f>
        <v>1.0188412614782478</v>
      </c>
      <c r="Z3590" s="47">
        <f t="shared" ref="Z3590:Z3653" si="1869">(Q3590*P3590+Y3590)/(1+(O3590/100)*(W3590-L3591)/360)-X3590</f>
        <v>110.10800616367425</v>
      </c>
      <c r="AA3590" s="47">
        <f t="shared" ref="AA3590:AA3653" si="1870">(Z3590-$AB$5*(W3590-L3589)/365+T3590*(W3590-L3589)/360)/P3590</f>
        <v>132.35516723548142</v>
      </c>
      <c r="AB3590" s="45">
        <f t="shared" ref="AB3590:AB3653" si="1871">INDEX(I:I,MATCH(L3590,H:H,0))</f>
        <v>1.2758</v>
      </c>
      <c r="AC3590" s="2" t="str">
        <f t="shared" si="1857"/>
        <v>TY1</v>
      </c>
      <c r="AD3590">
        <f t="shared" si="1858"/>
        <v>132.640625</v>
      </c>
      <c r="AE3590">
        <f t="shared" si="1859"/>
        <v>131.546875</v>
      </c>
      <c r="AF3590" s="49">
        <f t="shared" si="1853"/>
        <v>1.09375</v>
      </c>
      <c r="AG3590" s="3">
        <f t="shared" ref="AG3590:AG3653" si="1872">IF(AC3590="TY1",AA3590,AZ3590)</f>
        <v>132.35516723548142</v>
      </c>
      <c r="AH3590">
        <f t="shared" ref="AH3590:AH3653" si="1873">IF(AC3590="TY1",AZ3590,BR3590)</f>
        <v>130.89992284948963</v>
      </c>
      <c r="AI3590" s="51">
        <f t="shared" ref="AI3590:AI3653" si="1874">AG3590-AH3590</f>
        <v>1.4552443859917901</v>
      </c>
      <c r="AJ3590" s="52">
        <f t="shared" ref="AJ3590:AJ3653" si="1875">AI3590-AF3590</f>
        <v>0.36149438599179007</v>
      </c>
      <c r="AK3590" s="2">
        <v>41036</v>
      </c>
      <c r="AL3590" t="str">
        <v>912828KQ</v>
      </c>
      <c r="AM3590">
        <v>1.4019999999999999</v>
      </c>
      <c r="AN3590">
        <v>0.12205000000000001</v>
      </c>
      <c r="AO3590">
        <v>0.84709999999999996</v>
      </c>
      <c r="AP3590">
        <v>131.546875</v>
      </c>
      <c r="AQ3590">
        <f>VLOOKUP(AL3590,工作表1!$F$3:$G$1000,2,FALSE)</f>
        <v>3.125</v>
      </c>
      <c r="AR3590" t="str">
        <f>VLOOKUP(AL3590,工作表1!$F$3:$H$1000,3,FALSE)</f>
        <v>2019/5/15</v>
      </c>
      <c r="AS3590">
        <f t="shared" si="1860"/>
        <v>0.14549999999999999</v>
      </c>
      <c r="AT3590">
        <f t="shared" si="1861"/>
        <v>2.9794999999999998</v>
      </c>
      <c r="AU3590" s="43">
        <f t="shared" ref="AU3590:AU3653" si="1876">COUPNCD(AK3589,AR3590,2,0)</f>
        <v>41044</v>
      </c>
      <c r="AV3590" s="43">
        <f t="shared" si="1862"/>
        <v>41180</v>
      </c>
      <c r="AW3590" s="45">
        <f t="shared" ref="AW3590:AW3653" si="1877">COUPDAYBS(AK3589,AR3590,2,1)/COUPDAYS(AK3589,AR3590,2,1)*AQ3590/2</f>
        <v>1.5024038461538463</v>
      </c>
      <c r="AX3590" s="45">
        <f t="shared" ref="AX3590:AX3653" si="1878">(AV3590-AK3589)/365*AQ3590+AW3590</f>
        <v>2.7267189146469972</v>
      </c>
      <c r="AY3590" s="47">
        <f t="shared" ref="AY3590:AY3653" si="1879">(AP3590*AO3590+AX3590)/(1+(AN3590/100)*(AV3590-AK3591)/360)-AW3590</f>
        <v>112.60080716863371</v>
      </c>
      <c r="AZ3590" s="47">
        <f t="shared" ref="AZ3590:AZ3653" si="1880">(AY3590-$AB$5*(AV3590-AK3589)/365+AS3590*(AV3590-AK3589)/360)/AO3590</f>
        <v>130.89992284948963</v>
      </c>
      <c r="BA3590" s="43"/>
      <c r="BC3590" s="2">
        <v>41033</v>
      </c>
      <c r="BD3590" t="str">
        <v>912828LJ</v>
      </c>
      <c r="BE3590">
        <v>-10.728199999999999</v>
      </c>
      <c r="BF3590">
        <v>0.65786999999999995</v>
      </c>
      <c r="BG3590">
        <v>0.87370000000000003</v>
      </c>
      <c r="BH3590">
        <v>130.703125</v>
      </c>
      <c r="BI3590">
        <f>VLOOKUP(BD3590,工作表1!$K$3:$L$1000,2,FALSE)</f>
        <v>3.625</v>
      </c>
      <c r="BJ3590" t="str">
        <f>VLOOKUP(BD3590,工作表1!$K$3:$M$1000,3,FALSE)</f>
        <v>2019/8/15</v>
      </c>
      <c r="BK3590">
        <f t="shared" si="1863"/>
        <v>0.14399999999999999</v>
      </c>
      <c r="BL3590">
        <f t="shared" si="1864"/>
        <v>3.4809999999999999</v>
      </c>
      <c r="BM3590" s="43">
        <f t="shared" ref="BM3590:BM3653" si="1881">COUPNCD(BC3589,BJ3590,2,0)</f>
        <v>41136</v>
      </c>
      <c r="BN3590" s="43">
        <f t="shared" si="1865"/>
        <v>41274</v>
      </c>
      <c r="BO3590" s="45">
        <f t="shared" ref="BO3590:BO3653" si="1882">COUPDAYBS(BC3589,BJ3590,2,1)/COUPDAYS(BC3589,BJ3590,2,1)*BI3590/2</f>
        <v>0.81662087912087911</v>
      </c>
      <c r="BP3590" s="45">
        <f t="shared" ref="BP3590:BP3653" si="1883">(BN3590-BC3589)/365*BI3590+BO3590</f>
        <v>3.1803195092578656</v>
      </c>
      <c r="BQ3590" s="47">
        <f t="shared" ref="BQ3590:BQ3653" si="1884">(BH3590*BG3590+BP3590)/(1+(BF3590/100)*(BN3590-BC3591)/360)-BO3590</f>
        <v>116.04222840526892</v>
      </c>
      <c r="BR3590" s="47">
        <f t="shared" ref="BR3590:BR3653" si="1885">(BQ3590-$AB$5*(BN3590-BC3589)/365+BK3590*(BN3590-BC3589)/360)/BG3590</f>
        <v>129.54801189688681</v>
      </c>
    </row>
    <row r="3591" spans="6:70" x14ac:dyDescent="0.25">
      <c r="F3591" s="2">
        <v>41156</v>
      </c>
      <c r="G3591">
        <v>0.1225</v>
      </c>
      <c r="H3591" s="43">
        <v>41208</v>
      </c>
      <c r="I3591">
        <v>1.1893</v>
      </c>
      <c r="L3591" s="2">
        <v>41033</v>
      </c>
      <c r="M3591" t="str">
        <v>912828KD</v>
      </c>
      <c r="N3591">
        <v>-8.4500000000000006E-2</v>
      </c>
      <c r="O3591">
        <v>0.16556999999999999</v>
      </c>
      <c r="P3591">
        <v>0.82720000000000005</v>
      </c>
      <c r="Q3591">
        <v>132.640625</v>
      </c>
      <c r="R3591">
        <f>VLOOKUP(M3591,工作表1!$A$3:$B$1000,2,FALSE)</f>
        <v>2.75</v>
      </c>
      <c r="S3591" t="str">
        <f>VLOOKUP(M3591,工作表1!$A$3:$C$1000,3,FALSE)</f>
        <v>2019/2/15</v>
      </c>
      <c r="T3591">
        <f t="shared" si="1855"/>
        <v>0.14399999999999999</v>
      </c>
      <c r="U3591">
        <f t="shared" si="1854"/>
        <v>2.6059999999999999</v>
      </c>
      <c r="V3591" s="43">
        <f t="shared" si="1866"/>
        <v>41136</v>
      </c>
      <c r="W3591" s="43">
        <f t="shared" si="1856"/>
        <v>41089</v>
      </c>
      <c r="X3591" s="45">
        <f t="shared" si="1867"/>
        <v>0.61950549450549453</v>
      </c>
      <c r="Y3591" s="45">
        <f t="shared" si="1868"/>
        <v>1.0188205629986451</v>
      </c>
      <c r="Z3591" s="47">
        <f t="shared" si="1869"/>
        <v>110.09061713307104</v>
      </c>
      <c r="AA3591" s="47">
        <f t="shared" si="1870"/>
        <v>132.31937632008598</v>
      </c>
      <c r="AB3591" s="45">
        <f t="shared" si="1871"/>
        <v>1.2805</v>
      </c>
      <c r="AC3591" s="2" t="str">
        <f t="shared" si="1857"/>
        <v>TY1</v>
      </c>
      <c r="AD3591">
        <f t="shared" si="1858"/>
        <v>132.640625</v>
      </c>
      <c r="AE3591">
        <f t="shared" si="1859"/>
        <v>131.546875</v>
      </c>
      <c r="AF3591" s="49">
        <f t="shared" si="1853"/>
        <v>1.09375</v>
      </c>
      <c r="AG3591" s="3">
        <f t="shared" si="1872"/>
        <v>132.31937632008598</v>
      </c>
      <c r="AH3591">
        <f t="shared" si="1873"/>
        <v>130.88462528546708</v>
      </c>
      <c r="AI3591" s="51">
        <f t="shared" si="1874"/>
        <v>1.4347510346188983</v>
      </c>
      <c r="AJ3591" s="52">
        <f t="shared" si="1875"/>
        <v>0.3410010346188983</v>
      </c>
      <c r="AK3591" s="2">
        <v>41033</v>
      </c>
      <c r="AL3591" t="str">
        <v>912828KQ</v>
      </c>
      <c r="AM3591">
        <v>1.1494</v>
      </c>
      <c r="AN3591">
        <v>0.14026</v>
      </c>
      <c r="AO3591">
        <v>0.84709999999999996</v>
      </c>
      <c r="AP3591">
        <v>131.546875</v>
      </c>
      <c r="AQ3591">
        <f>VLOOKUP(AL3591,工作表1!$F$3:$G$1000,2,FALSE)</f>
        <v>3.125</v>
      </c>
      <c r="AR3591" t="str">
        <f>VLOOKUP(AL3591,工作表1!$F$3:$H$1000,3,FALSE)</f>
        <v>2019/5/15</v>
      </c>
      <c r="AS3591">
        <f t="shared" si="1860"/>
        <v>0.14399999999999999</v>
      </c>
      <c r="AT3591">
        <f t="shared" si="1861"/>
        <v>2.9809999999999999</v>
      </c>
      <c r="AU3591" s="43">
        <f t="shared" si="1876"/>
        <v>41044</v>
      </c>
      <c r="AV3591" s="43">
        <f t="shared" si="1862"/>
        <v>41180</v>
      </c>
      <c r="AW3591" s="45">
        <f t="shared" si="1877"/>
        <v>1.4938186813186813</v>
      </c>
      <c r="AX3591" s="45">
        <f t="shared" si="1878"/>
        <v>2.7266953936474483</v>
      </c>
      <c r="AY3591" s="47">
        <f t="shared" si="1879"/>
        <v>112.60044498342876</v>
      </c>
      <c r="AZ3591" s="47">
        <f t="shared" si="1880"/>
        <v>130.88462528546708</v>
      </c>
      <c r="BA3591" s="43"/>
      <c r="BC3591" s="2">
        <v>41032</v>
      </c>
      <c r="BD3591" t="str">
        <v>912828LJ</v>
      </c>
      <c r="BE3591">
        <v>-11.271000000000001</v>
      </c>
      <c r="BF3591">
        <v>0.64583999999999997</v>
      </c>
      <c r="BG3591">
        <v>0.87370000000000003</v>
      </c>
      <c r="BH3591">
        <v>130.234375</v>
      </c>
      <c r="BI3591">
        <f>VLOOKUP(BD3591,工作表1!$K$3:$L$1000,2,FALSE)</f>
        <v>3.625</v>
      </c>
      <c r="BJ3591" t="str">
        <f>VLOOKUP(BD3591,工作表1!$K$3:$M$1000,3,FALSE)</f>
        <v>2019/8/15</v>
      </c>
      <c r="BK3591">
        <f t="shared" si="1863"/>
        <v>0.14399999999999999</v>
      </c>
      <c r="BL3591">
        <f t="shared" si="1864"/>
        <v>3.4809999999999999</v>
      </c>
      <c r="BM3591" s="43">
        <f t="shared" si="1881"/>
        <v>41136</v>
      </c>
      <c r="BN3591" s="43">
        <f t="shared" si="1865"/>
        <v>41274</v>
      </c>
      <c r="BO3591" s="45">
        <f t="shared" si="1882"/>
        <v>0.78674450549450547</v>
      </c>
      <c r="BP3591" s="45">
        <f t="shared" si="1883"/>
        <v>3.180237656179437</v>
      </c>
      <c r="BQ3591" s="47">
        <f t="shared" si="1884"/>
        <v>115.67157585722927</v>
      </c>
      <c r="BR3591" s="47">
        <f t="shared" si="1885"/>
        <v>129.08257273942399</v>
      </c>
    </row>
    <row r="3592" spans="6:70" x14ac:dyDescent="0.25">
      <c r="F3592" s="2">
        <v>41155</v>
      </c>
      <c r="G3592">
        <v>0.127</v>
      </c>
      <c r="H3592" s="43">
        <v>41207</v>
      </c>
      <c r="I3592">
        <v>1.2598</v>
      </c>
      <c r="L3592" s="2">
        <v>41032</v>
      </c>
      <c r="M3592" t="str">
        <v>912828KD</v>
      </c>
      <c r="N3592">
        <v>0.71440000000000003</v>
      </c>
      <c r="O3592">
        <v>1.719E-2</v>
      </c>
      <c r="P3592">
        <v>0.82720000000000005</v>
      </c>
      <c r="Q3592">
        <v>132.1875</v>
      </c>
      <c r="R3592">
        <f>VLOOKUP(M3592,工作表1!$A$3:$B$1000,2,FALSE)</f>
        <v>2.75</v>
      </c>
      <c r="S3592" t="str">
        <f>VLOOKUP(M3592,工作表1!$A$3:$C$1000,3,FALSE)</f>
        <v>2019/2/15</v>
      </c>
      <c r="T3592">
        <f t="shared" si="1855"/>
        <v>0.14399999999999999</v>
      </c>
      <c r="U3592">
        <f t="shared" si="1854"/>
        <v>2.6059999999999999</v>
      </c>
      <c r="V3592" s="43">
        <f t="shared" si="1866"/>
        <v>41136</v>
      </c>
      <c r="W3592" s="43">
        <f t="shared" si="1856"/>
        <v>41089</v>
      </c>
      <c r="X3592" s="45">
        <f t="shared" si="1867"/>
        <v>0.59684065934065933</v>
      </c>
      <c r="Y3592" s="45">
        <f t="shared" si="1868"/>
        <v>1.0187584675598376</v>
      </c>
      <c r="Z3592" s="47">
        <f t="shared" si="1869"/>
        <v>109.7643613547294</v>
      </c>
      <c r="AA3592" s="47">
        <f t="shared" si="1870"/>
        <v>131.88144423331468</v>
      </c>
      <c r="AB3592" s="45">
        <f t="shared" si="1871"/>
        <v>1.3346</v>
      </c>
      <c r="AC3592" s="2" t="str">
        <f t="shared" si="1857"/>
        <v>TY1</v>
      </c>
      <c r="AD3592">
        <f t="shared" si="1858"/>
        <v>132.1875</v>
      </c>
      <c r="AE3592">
        <f t="shared" si="1859"/>
        <v>131.078125</v>
      </c>
      <c r="AF3592" s="49">
        <f t="shared" si="1853"/>
        <v>1.109375</v>
      </c>
      <c r="AG3592" s="3">
        <f t="shared" si="1872"/>
        <v>131.88144423331468</v>
      </c>
      <c r="AH3592">
        <f t="shared" si="1873"/>
        <v>130.41926335402351</v>
      </c>
      <c r="AI3592" s="51">
        <f t="shared" si="1874"/>
        <v>1.4621808792911679</v>
      </c>
      <c r="AJ3592" s="52">
        <f t="shared" si="1875"/>
        <v>0.35280587929116791</v>
      </c>
      <c r="AK3592" s="2">
        <v>41032</v>
      </c>
      <c r="AL3592" t="str">
        <v>912828KQ</v>
      </c>
      <c r="AM3592">
        <v>1.1475</v>
      </c>
      <c r="AN3592">
        <v>0.11176999999999999</v>
      </c>
      <c r="AO3592">
        <v>0.84709999999999996</v>
      </c>
      <c r="AP3592">
        <v>131.078125</v>
      </c>
      <c r="AQ3592">
        <f>VLOOKUP(AL3592,工作表1!$F$3:$G$1000,2,FALSE)</f>
        <v>3.125</v>
      </c>
      <c r="AR3592" t="str">
        <f>VLOOKUP(AL3592,工作表1!$F$3:$H$1000,3,FALSE)</f>
        <v>2019/5/15</v>
      </c>
      <c r="AS3592">
        <f t="shared" si="1860"/>
        <v>0.14399999999999999</v>
      </c>
      <c r="AT3592">
        <f t="shared" si="1861"/>
        <v>2.9809999999999999</v>
      </c>
      <c r="AU3592" s="43">
        <f t="shared" si="1876"/>
        <v>41044</v>
      </c>
      <c r="AV3592" s="43">
        <f t="shared" si="1862"/>
        <v>41180</v>
      </c>
      <c r="AW3592" s="45">
        <f t="shared" si="1877"/>
        <v>1.4680631868131868</v>
      </c>
      <c r="AX3592" s="45">
        <f t="shared" si="1878"/>
        <v>2.7266248306488032</v>
      </c>
      <c r="AY3592" s="47">
        <f t="shared" si="1879"/>
        <v>112.24223853513851</v>
      </c>
      <c r="AZ3592" s="47">
        <f t="shared" si="1880"/>
        <v>130.41926335402351</v>
      </c>
      <c r="BA3592" s="43"/>
      <c r="BC3592" s="2">
        <v>41031</v>
      </c>
      <c r="BD3592" t="str">
        <v>912828LJ</v>
      </c>
      <c r="BE3592">
        <v>-9.8840000000000003</v>
      </c>
      <c r="BF3592">
        <v>0.59801000000000004</v>
      </c>
      <c r="BG3592">
        <v>0.87370000000000003</v>
      </c>
      <c r="BH3592">
        <v>130.21875</v>
      </c>
      <c r="BI3592">
        <f>VLOOKUP(BD3592,工作表1!$K$3:$L$1000,2,FALSE)</f>
        <v>3.625</v>
      </c>
      <c r="BJ3592" t="str">
        <f>VLOOKUP(BD3592,工作表1!$K$3:$M$1000,3,FALSE)</f>
        <v>2019/8/15</v>
      </c>
      <c r="BK3592">
        <f t="shared" si="1863"/>
        <v>0.14199999999999999</v>
      </c>
      <c r="BL3592">
        <f t="shared" si="1864"/>
        <v>3.4830000000000001</v>
      </c>
      <c r="BM3592" s="43">
        <f t="shared" si="1881"/>
        <v>41136</v>
      </c>
      <c r="BN3592" s="43">
        <f t="shared" si="1865"/>
        <v>41274</v>
      </c>
      <c r="BO3592" s="45">
        <f t="shared" si="1882"/>
        <v>0.77678571428571419</v>
      </c>
      <c r="BP3592" s="45">
        <f t="shared" si="1883"/>
        <v>3.1802103718199612</v>
      </c>
      <c r="BQ3592" s="47">
        <f t="shared" si="1884"/>
        <v>115.70343137565214</v>
      </c>
      <c r="BR3592" s="47">
        <f t="shared" si="1885"/>
        <v>129.10375910320244</v>
      </c>
    </row>
    <row r="3593" spans="6:70" x14ac:dyDescent="0.25">
      <c r="F3593" s="2">
        <v>41152</v>
      </c>
      <c r="G3593">
        <v>0.1245</v>
      </c>
      <c r="H3593" s="43">
        <v>41206</v>
      </c>
      <c r="I3593">
        <v>1.2097</v>
      </c>
      <c r="L3593" s="2">
        <v>41031</v>
      </c>
      <c r="M3593" t="str">
        <v>912828KD</v>
      </c>
      <c r="N3593">
        <v>0.73750000000000004</v>
      </c>
      <c r="O3593">
        <v>6.0130000000000003E-2</v>
      </c>
      <c r="P3593">
        <v>0.82720000000000005</v>
      </c>
      <c r="Q3593">
        <v>132.1875</v>
      </c>
      <c r="R3593">
        <f>VLOOKUP(M3593,工作表1!$A$3:$B$1000,2,FALSE)</f>
        <v>2.75</v>
      </c>
      <c r="S3593" t="str">
        <f>VLOOKUP(M3593,工作表1!$A$3:$C$1000,3,FALSE)</f>
        <v>2019/2/15</v>
      </c>
      <c r="T3593">
        <f t="shared" si="1855"/>
        <v>0.14199999999999999</v>
      </c>
      <c r="U3593">
        <f t="shared" si="1854"/>
        <v>2.6080000000000001</v>
      </c>
      <c r="V3593" s="43">
        <f t="shared" si="1866"/>
        <v>41136</v>
      </c>
      <c r="W3593" s="43">
        <f t="shared" si="1856"/>
        <v>41089</v>
      </c>
      <c r="X3593" s="45">
        <f t="shared" si="1867"/>
        <v>0.5892857142857143</v>
      </c>
      <c r="Y3593" s="45">
        <f t="shared" si="1868"/>
        <v>1.0187377690802348</v>
      </c>
      <c r="Z3593" s="47">
        <f t="shared" si="1869"/>
        <v>109.76407712938453</v>
      </c>
      <c r="AA3593" s="47">
        <f t="shared" si="1870"/>
        <v>131.86621038423735</v>
      </c>
      <c r="AB3593" s="45">
        <f t="shared" si="1871"/>
        <v>1.3322000000000001</v>
      </c>
      <c r="AC3593" s="2" t="str">
        <f t="shared" si="1857"/>
        <v>TY1</v>
      </c>
      <c r="AD3593">
        <f t="shared" si="1858"/>
        <v>132.1875</v>
      </c>
      <c r="AE3593">
        <f t="shared" si="1859"/>
        <v>131.0625</v>
      </c>
      <c r="AF3593" s="49">
        <f t="shared" si="1853"/>
        <v>1.125</v>
      </c>
      <c r="AG3593" s="3">
        <f t="shared" si="1872"/>
        <v>131.86621038423735</v>
      </c>
      <c r="AH3593">
        <f t="shared" si="1873"/>
        <v>130.4042528950871</v>
      </c>
      <c r="AI3593" s="51">
        <f t="shared" si="1874"/>
        <v>1.4619574891502509</v>
      </c>
      <c r="AJ3593" s="52">
        <f t="shared" si="1875"/>
        <v>0.33695748915025092</v>
      </c>
      <c r="AK3593" s="2">
        <v>41031</v>
      </c>
      <c r="AL3593" t="str">
        <v>912828KQ</v>
      </c>
      <c r="AM3593">
        <v>1.4630000000000001</v>
      </c>
      <c r="AN3593">
        <v>0.10094</v>
      </c>
      <c r="AO3593">
        <v>0.84709999999999996</v>
      </c>
      <c r="AP3593">
        <v>131.0625</v>
      </c>
      <c r="AQ3593">
        <f>VLOOKUP(AL3593,工作表1!$F$3:$G$1000,2,FALSE)</f>
        <v>3.125</v>
      </c>
      <c r="AR3593" t="str">
        <f>VLOOKUP(AL3593,工作表1!$F$3:$H$1000,3,FALSE)</f>
        <v>2019/5/15</v>
      </c>
      <c r="AS3593">
        <f t="shared" si="1860"/>
        <v>0.14199999999999999</v>
      </c>
      <c r="AT3593">
        <f t="shared" si="1861"/>
        <v>2.9830000000000001</v>
      </c>
      <c r="AU3593" s="43">
        <f t="shared" si="1876"/>
        <v>41044</v>
      </c>
      <c r="AV3593" s="43">
        <f t="shared" si="1862"/>
        <v>41180</v>
      </c>
      <c r="AW3593" s="45">
        <f t="shared" si="1877"/>
        <v>1.4594780219780219</v>
      </c>
      <c r="AX3593" s="45">
        <f t="shared" si="1878"/>
        <v>2.7266013096492547</v>
      </c>
      <c r="AY3593" s="47">
        <f t="shared" si="1879"/>
        <v>112.2423459455409</v>
      </c>
      <c r="AZ3593" s="47">
        <f t="shared" si="1880"/>
        <v>130.4042528950871</v>
      </c>
      <c r="BA3593" s="43"/>
      <c r="BC3593" s="2">
        <v>41030</v>
      </c>
      <c r="BD3593" t="str">
        <v>912828LJ</v>
      </c>
      <c r="BE3593">
        <v>-9.9529999999999994</v>
      </c>
      <c r="BF3593">
        <v>0.62485999999999997</v>
      </c>
      <c r="BG3593">
        <v>0.87370000000000003</v>
      </c>
      <c r="BH3593">
        <v>130</v>
      </c>
      <c r="BI3593">
        <f>VLOOKUP(BD3593,工作表1!$K$3:$L$1000,2,FALSE)</f>
        <v>3.625</v>
      </c>
      <c r="BJ3593" t="str">
        <f>VLOOKUP(BD3593,工作表1!$K$3:$M$1000,3,FALSE)</f>
        <v>2019/8/15</v>
      </c>
      <c r="BK3593">
        <f t="shared" si="1863"/>
        <v>0.14199999999999999</v>
      </c>
      <c r="BL3593">
        <f t="shared" si="1864"/>
        <v>3.4830000000000001</v>
      </c>
      <c r="BM3593" s="43">
        <f t="shared" si="1881"/>
        <v>41136</v>
      </c>
      <c r="BN3593" s="43">
        <f t="shared" si="1865"/>
        <v>41274</v>
      </c>
      <c r="BO3593" s="45">
        <f t="shared" si="1882"/>
        <v>0.76682692307692302</v>
      </c>
      <c r="BP3593" s="45">
        <f t="shared" si="1883"/>
        <v>3.1801830874604846</v>
      </c>
      <c r="BQ3593" s="47">
        <f t="shared" si="1884"/>
        <v>115.49992952185899</v>
      </c>
      <c r="BR3593" s="47">
        <f t="shared" si="1885"/>
        <v>128.85709782668428</v>
      </c>
    </row>
    <row r="3594" spans="6:70" x14ac:dyDescent="0.25">
      <c r="F3594" s="2">
        <v>41151</v>
      </c>
      <c r="G3594">
        <v>0.1305</v>
      </c>
      <c r="H3594" s="43">
        <v>41205</v>
      </c>
      <c r="I3594">
        <v>1.1907000000000001</v>
      </c>
      <c r="L3594" s="2">
        <v>41030</v>
      </c>
      <c r="M3594" t="str">
        <v>912828KD</v>
      </c>
      <c r="N3594">
        <v>0.28170000000000001</v>
      </c>
      <c r="O3594">
        <v>0.13866999999999999</v>
      </c>
      <c r="P3594">
        <v>0.82720000000000005</v>
      </c>
      <c r="Q3594">
        <v>131.96875</v>
      </c>
      <c r="R3594">
        <f>VLOOKUP(M3594,工作表1!$A$3:$B$1000,2,FALSE)</f>
        <v>2.75</v>
      </c>
      <c r="S3594" t="str">
        <f>VLOOKUP(M3594,工作表1!$A$3:$C$1000,3,FALSE)</f>
        <v>2019/2/15</v>
      </c>
      <c r="T3594">
        <f t="shared" si="1855"/>
        <v>0.14199999999999999</v>
      </c>
      <c r="U3594">
        <f t="shared" si="1854"/>
        <v>2.6080000000000001</v>
      </c>
      <c r="V3594" s="43">
        <f t="shared" si="1866"/>
        <v>41136</v>
      </c>
      <c r="W3594" s="43">
        <f t="shared" si="1856"/>
        <v>41089</v>
      </c>
      <c r="X3594" s="45">
        <f t="shared" si="1867"/>
        <v>0.58173076923076927</v>
      </c>
      <c r="Y3594" s="45">
        <f t="shared" si="1868"/>
        <v>1.0187170706006323</v>
      </c>
      <c r="Z3594" s="47">
        <f t="shared" si="1869"/>
        <v>109.57607699603184</v>
      </c>
      <c r="AA3594" s="47">
        <f t="shared" si="1870"/>
        <v>131.62442334742227</v>
      </c>
      <c r="AB3594" s="45">
        <f t="shared" si="1871"/>
        <v>1.3439000000000001</v>
      </c>
      <c r="AC3594" s="2" t="str">
        <f t="shared" si="1857"/>
        <v>TY1</v>
      </c>
      <c r="AD3594">
        <f t="shared" si="1858"/>
        <v>131.96875</v>
      </c>
      <c r="AE3594">
        <f t="shared" si="1859"/>
        <v>130.84375</v>
      </c>
      <c r="AF3594" s="49">
        <f t="shared" si="1853"/>
        <v>1.125</v>
      </c>
      <c r="AG3594" s="3">
        <f t="shared" si="1872"/>
        <v>131.62442334742227</v>
      </c>
      <c r="AH3594">
        <f t="shared" si="1873"/>
        <v>130.1494502679256</v>
      </c>
      <c r="AI3594" s="51">
        <f t="shared" si="1874"/>
        <v>1.4749730794966638</v>
      </c>
      <c r="AJ3594" s="52">
        <f t="shared" si="1875"/>
        <v>0.34997307949666379</v>
      </c>
      <c r="AK3594" s="2">
        <v>41030</v>
      </c>
      <c r="AL3594" t="str">
        <v>912828KQ</v>
      </c>
      <c r="AM3594">
        <v>1.0036</v>
      </c>
      <c r="AN3594">
        <v>0.15737999999999999</v>
      </c>
      <c r="AO3594">
        <v>0.84709999999999996</v>
      </c>
      <c r="AP3594">
        <v>130.84375</v>
      </c>
      <c r="AQ3594">
        <f>VLOOKUP(AL3594,工作表1!$F$3:$G$1000,2,FALSE)</f>
        <v>3.125</v>
      </c>
      <c r="AR3594" t="str">
        <f>VLOOKUP(AL3594,工作表1!$F$3:$H$1000,3,FALSE)</f>
        <v>2019/5/15</v>
      </c>
      <c r="AS3594">
        <f t="shared" si="1860"/>
        <v>0.14199999999999999</v>
      </c>
      <c r="AT3594">
        <f t="shared" si="1861"/>
        <v>2.9830000000000001</v>
      </c>
      <c r="AU3594" s="43">
        <f t="shared" si="1876"/>
        <v>41044</v>
      </c>
      <c r="AV3594" s="43">
        <f t="shared" si="1862"/>
        <v>41180</v>
      </c>
      <c r="AW3594" s="45">
        <f t="shared" si="1877"/>
        <v>1.4508928571428572</v>
      </c>
      <c r="AX3594" s="45">
        <f t="shared" si="1878"/>
        <v>2.7265777886497062</v>
      </c>
      <c r="AY3594" s="47">
        <f t="shared" si="1879"/>
        <v>112.03850874357317</v>
      </c>
      <c r="AZ3594" s="47">
        <f t="shared" si="1880"/>
        <v>130.1494502679256</v>
      </c>
      <c r="BA3594" s="43"/>
      <c r="BC3594" s="2">
        <v>41029</v>
      </c>
      <c r="BD3594" t="str">
        <v>912828LJ</v>
      </c>
      <c r="BE3594">
        <v>-10.158799999999999</v>
      </c>
      <c r="BF3594">
        <v>0.62043000000000004</v>
      </c>
      <c r="BG3594">
        <v>0.87370000000000003</v>
      </c>
      <c r="BH3594">
        <v>130.328125</v>
      </c>
      <c r="BI3594">
        <f>VLOOKUP(BD3594,工作表1!$K$3:$L$1000,2,FALSE)</f>
        <v>3.625</v>
      </c>
      <c r="BJ3594" t="str">
        <f>VLOOKUP(BD3594,工作表1!$K$3:$M$1000,3,FALSE)</f>
        <v>2019/8/15</v>
      </c>
      <c r="BK3594">
        <f t="shared" si="1863"/>
        <v>0.13700000000000001</v>
      </c>
      <c r="BL3594">
        <f t="shared" si="1864"/>
        <v>3.488</v>
      </c>
      <c r="BM3594" s="43">
        <f t="shared" si="1881"/>
        <v>41136</v>
      </c>
      <c r="BN3594" s="43">
        <f t="shared" si="1865"/>
        <v>41274</v>
      </c>
      <c r="BO3594" s="45">
        <f t="shared" si="1882"/>
        <v>0.75686813186813184</v>
      </c>
      <c r="BP3594" s="45">
        <f t="shared" si="1883"/>
        <v>3.1801558031010089</v>
      </c>
      <c r="BQ3594" s="47">
        <f t="shared" si="1884"/>
        <v>115.79282853320861</v>
      </c>
      <c r="BR3594" s="47">
        <f t="shared" si="1885"/>
        <v>129.17471716851782</v>
      </c>
    </row>
    <row r="3595" spans="6:70" x14ac:dyDescent="0.25">
      <c r="F3595" s="2">
        <v>41150</v>
      </c>
      <c r="G3595">
        <v>0.13100000000000001</v>
      </c>
      <c r="H3595" s="43">
        <v>41204</v>
      </c>
      <c r="I3595">
        <v>1.2427999999999999</v>
      </c>
      <c r="L3595" s="2">
        <v>41029</v>
      </c>
      <c r="M3595" t="str">
        <v>912828KD</v>
      </c>
      <c r="N3595">
        <v>0.56930000000000003</v>
      </c>
      <c r="O3595">
        <v>5.203E-2</v>
      </c>
      <c r="P3595">
        <v>0.82720000000000005</v>
      </c>
      <c r="Q3595">
        <v>132.28125</v>
      </c>
      <c r="R3595">
        <f>VLOOKUP(M3595,工作表1!$A$3:$B$1000,2,FALSE)</f>
        <v>2.75</v>
      </c>
      <c r="S3595" t="str">
        <f>VLOOKUP(M3595,工作表1!$A$3:$C$1000,3,FALSE)</f>
        <v>2019/2/15</v>
      </c>
      <c r="T3595">
        <f t="shared" si="1855"/>
        <v>0.13700000000000001</v>
      </c>
      <c r="U3595">
        <f t="shared" si="1854"/>
        <v>2.613</v>
      </c>
      <c r="V3595" s="43">
        <f t="shared" si="1866"/>
        <v>41136</v>
      </c>
      <c r="W3595" s="43">
        <f t="shared" si="1856"/>
        <v>41089</v>
      </c>
      <c r="X3595" s="45">
        <f t="shared" si="1867"/>
        <v>0.57417582417582425</v>
      </c>
      <c r="Y3595" s="45">
        <f t="shared" si="1868"/>
        <v>1.0186963721210298</v>
      </c>
      <c r="Z3595" s="47">
        <f t="shared" si="1869"/>
        <v>109.85751546637398</v>
      </c>
      <c r="AA3595" s="47">
        <f t="shared" si="1870"/>
        <v>131.94914883387889</v>
      </c>
      <c r="AB3595" s="45">
        <f t="shared" si="1871"/>
        <v>1.3180000000000001</v>
      </c>
      <c r="AC3595" s="2" t="str">
        <f t="shared" si="1857"/>
        <v>TY1</v>
      </c>
      <c r="AD3595">
        <f t="shared" si="1858"/>
        <v>132.28125</v>
      </c>
      <c r="AE3595">
        <f t="shared" si="1859"/>
        <v>131.171875</v>
      </c>
      <c r="AF3595" s="49">
        <f t="shared" si="1853"/>
        <v>1.109375</v>
      </c>
      <c r="AG3595" s="3">
        <f t="shared" si="1872"/>
        <v>131.94914883387889</v>
      </c>
      <c r="AH3595">
        <f t="shared" si="1873"/>
        <v>130.48258923017707</v>
      </c>
      <c r="AI3595" s="51">
        <f t="shared" si="1874"/>
        <v>1.4665596037018247</v>
      </c>
      <c r="AJ3595" s="52">
        <f t="shared" si="1875"/>
        <v>0.3571846037018247</v>
      </c>
      <c r="AK3595" s="2">
        <v>41029</v>
      </c>
      <c r="AL3595" t="str">
        <v>912828KQ</v>
      </c>
      <c r="AM3595">
        <v>1.2159</v>
      </c>
      <c r="AN3595">
        <v>0.13383999999999999</v>
      </c>
      <c r="AO3595">
        <v>0.84709999999999996</v>
      </c>
      <c r="AP3595">
        <v>131.171875</v>
      </c>
      <c r="AQ3595">
        <f>VLOOKUP(AL3595,工作表1!$F$3:$G$1000,2,FALSE)</f>
        <v>3.125</v>
      </c>
      <c r="AR3595" t="str">
        <f>VLOOKUP(AL3595,工作表1!$F$3:$H$1000,3,FALSE)</f>
        <v>2019/5/15</v>
      </c>
      <c r="AS3595">
        <f t="shared" si="1860"/>
        <v>0.13700000000000001</v>
      </c>
      <c r="AT3595">
        <f t="shared" si="1861"/>
        <v>2.988</v>
      </c>
      <c r="AU3595" s="43">
        <f t="shared" si="1876"/>
        <v>41044</v>
      </c>
      <c r="AV3595" s="43">
        <f t="shared" si="1862"/>
        <v>41180</v>
      </c>
      <c r="AW3595" s="45">
        <f t="shared" si="1877"/>
        <v>1.4423076923076923</v>
      </c>
      <c r="AX3595" s="45">
        <f t="shared" si="1878"/>
        <v>2.7265542676501582</v>
      </c>
      <c r="AY3595" s="47">
        <f t="shared" si="1879"/>
        <v>112.33480019533047</v>
      </c>
      <c r="AZ3595" s="47">
        <f t="shared" si="1880"/>
        <v>130.48258923017707</v>
      </c>
      <c r="BA3595" s="43"/>
      <c r="BC3595" s="2">
        <v>41026</v>
      </c>
      <c r="BD3595" t="str">
        <v>912828LJ</v>
      </c>
      <c r="BE3595">
        <v>-11.6608</v>
      </c>
      <c r="BF3595">
        <v>0.63400000000000001</v>
      </c>
      <c r="BG3595">
        <v>0.87370000000000003</v>
      </c>
      <c r="BH3595">
        <v>130.1875</v>
      </c>
      <c r="BI3595">
        <f>VLOOKUP(BD3595,工作表1!$K$3:$L$1000,2,FALSE)</f>
        <v>3.625</v>
      </c>
      <c r="BJ3595" t="str">
        <f>VLOOKUP(BD3595,工作表1!$K$3:$M$1000,3,FALSE)</f>
        <v>2019/8/15</v>
      </c>
      <c r="BK3595">
        <f t="shared" si="1863"/>
        <v>0.13600000000000001</v>
      </c>
      <c r="BL3595">
        <f t="shared" si="1864"/>
        <v>3.4889999999999999</v>
      </c>
      <c r="BM3595" s="43">
        <f t="shared" si="1881"/>
        <v>41136</v>
      </c>
      <c r="BN3595" s="43">
        <f t="shared" si="1865"/>
        <v>41274</v>
      </c>
      <c r="BO3595" s="45">
        <f t="shared" si="1882"/>
        <v>0.74690934065934067</v>
      </c>
      <c r="BP3595" s="45">
        <f t="shared" si="1883"/>
        <v>3.1801285187415327</v>
      </c>
      <c r="BQ3595" s="47">
        <f t="shared" si="1884"/>
        <v>115.66754116022737</v>
      </c>
      <c r="BR3595" s="47">
        <f t="shared" si="1885"/>
        <v>129.01678204098383</v>
      </c>
    </row>
    <row r="3596" spans="6:70" x14ac:dyDescent="0.25">
      <c r="F3596" s="2">
        <v>41149</v>
      </c>
      <c r="G3596">
        <v>0.13500000000000001</v>
      </c>
      <c r="H3596" s="43">
        <v>41201</v>
      </c>
      <c r="I3596">
        <v>1.1881999999999999</v>
      </c>
      <c r="L3596" s="2">
        <v>41026</v>
      </c>
      <c r="M3596" t="str">
        <v>912828KD</v>
      </c>
      <c r="N3596">
        <v>0.76600000000000001</v>
      </c>
      <c r="O3596">
        <v>3.9820000000000001E-2</v>
      </c>
      <c r="P3596">
        <v>0.82720000000000005</v>
      </c>
      <c r="Q3596">
        <v>132.15625</v>
      </c>
      <c r="R3596">
        <f>VLOOKUP(M3596,工作表1!$A$3:$B$1000,2,FALSE)</f>
        <v>2.75</v>
      </c>
      <c r="S3596" t="str">
        <f>VLOOKUP(M3596,工作表1!$A$3:$C$1000,3,FALSE)</f>
        <v>2019/2/15</v>
      </c>
      <c r="T3596">
        <f t="shared" si="1855"/>
        <v>0.13600000000000001</v>
      </c>
      <c r="U3596">
        <f t="shared" si="1854"/>
        <v>2.6139999999999999</v>
      </c>
      <c r="V3596" s="43">
        <f t="shared" si="1866"/>
        <v>41136</v>
      </c>
      <c r="W3596" s="43">
        <f t="shared" si="1856"/>
        <v>41089</v>
      </c>
      <c r="X3596" s="45">
        <f t="shared" si="1867"/>
        <v>0.56662087912087911</v>
      </c>
      <c r="Y3596" s="45">
        <f t="shared" si="1868"/>
        <v>1.0186756736414271</v>
      </c>
      <c r="Z3596" s="47">
        <f t="shared" si="1869"/>
        <v>109.76389437475628</v>
      </c>
      <c r="AA3596" s="47">
        <f t="shared" si="1870"/>
        <v>131.82123811014338</v>
      </c>
      <c r="AB3596" s="45">
        <f t="shared" si="1871"/>
        <v>1.3414999999999999</v>
      </c>
      <c r="AC3596" s="2" t="str">
        <f t="shared" si="1857"/>
        <v>TY1</v>
      </c>
      <c r="AD3596">
        <f t="shared" si="1858"/>
        <v>132.15625</v>
      </c>
      <c r="AE3596">
        <f t="shared" si="1859"/>
        <v>131.03125</v>
      </c>
      <c r="AF3596" s="49">
        <f t="shared" si="1853"/>
        <v>1.125</v>
      </c>
      <c r="AG3596" s="3">
        <f t="shared" si="1872"/>
        <v>131.82123811014338</v>
      </c>
      <c r="AH3596">
        <f t="shared" si="1873"/>
        <v>130.31966158092939</v>
      </c>
      <c r="AI3596" s="51">
        <f t="shared" si="1874"/>
        <v>1.5015765292139918</v>
      </c>
      <c r="AJ3596" s="52">
        <f t="shared" si="1875"/>
        <v>0.37657652921399176</v>
      </c>
      <c r="AK3596" s="2">
        <v>41026</v>
      </c>
      <c r="AL3596" t="str">
        <v>912828KQ</v>
      </c>
      <c r="AM3596">
        <v>9.3100000000000002E-2</v>
      </c>
      <c r="AN3596">
        <v>0.16381999999999999</v>
      </c>
      <c r="AO3596">
        <v>0.84709999999999996</v>
      </c>
      <c r="AP3596">
        <v>131.03125</v>
      </c>
      <c r="AQ3596">
        <f>VLOOKUP(AL3596,工作表1!$F$3:$G$1000,2,FALSE)</f>
        <v>3.125</v>
      </c>
      <c r="AR3596" t="str">
        <f>VLOOKUP(AL3596,工作表1!$F$3:$H$1000,3,FALSE)</f>
        <v>2019/5/15</v>
      </c>
      <c r="AS3596">
        <f t="shared" si="1860"/>
        <v>0.13600000000000001</v>
      </c>
      <c r="AT3596">
        <f t="shared" si="1861"/>
        <v>2.9889999999999999</v>
      </c>
      <c r="AU3596" s="43">
        <f t="shared" si="1876"/>
        <v>41044</v>
      </c>
      <c r="AV3596" s="43">
        <f t="shared" si="1862"/>
        <v>41180</v>
      </c>
      <c r="AW3596" s="45">
        <f t="shared" si="1877"/>
        <v>1.4337225274725274</v>
      </c>
      <c r="AX3596" s="45">
        <f t="shared" si="1878"/>
        <v>2.7265307466506097</v>
      </c>
      <c r="AY3596" s="47">
        <f t="shared" si="1879"/>
        <v>112.20922362048687</v>
      </c>
      <c r="AZ3596" s="47">
        <f t="shared" si="1880"/>
        <v>130.31966158092939</v>
      </c>
      <c r="BA3596" s="43"/>
      <c r="BC3596" s="2">
        <v>41025</v>
      </c>
      <c r="BD3596" t="str">
        <v>912828LJ</v>
      </c>
      <c r="BE3596">
        <v>-10.828099999999999</v>
      </c>
      <c r="BF3596">
        <v>0.60634999999999994</v>
      </c>
      <c r="BG3596">
        <v>0.87370000000000003</v>
      </c>
      <c r="BH3596">
        <v>129.9375</v>
      </c>
      <c r="BI3596">
        <f>VLOOKUP(BD3596,工作表1!$K$3:$L$1000,2,FALSE)</f>
        <v>3.625</v>
      </c>
      <c r="BJ3596" t="str">
        <f>VLOOKUP(BD3596,工作表1!$K$3:$M$1000,3,FALSE)</f>
        <v>2019/8/15</v>
      </c>
      <c r="BK3596">
        <f t="shared" si="1863"/>
        <v>0.13850000000000001</v>
      </c>
      <c r="BL3596">
        <f t="shared" si="1864"/>
        <v>3.4864999999999999</v>
      </c>
      <c r="BM3596" s="43">
        <f t="shared" si="1881"/>
        <v>41136</v>
      </c>
      <c r="BN3596" s="43">
        <f t="shared" si="1865"/>
        <v>41274</v>
      </c>
      <c r="BO3596" s="45">
        <f t="shared" si="1882"/>
        <v>0.71703296703296704</v>
      </c>
      <c r="BP3596" s="45">
        <f t="shared" si="1883"/>
        <v>3.1800466656631041</v>
      </c>
      <c r="BQ3596" s="47">
        <f t="shared" si="1884"/>
        <v>115.50004477440432</v>
      </c>
      <c r="BR3596" s="47">
        <f t="shared" si="1885"/>
        <v>128.78576169749851</v>
      </c>
    </row>
    <row r="3597" spans="6:70" x14ac:dyDescent="0.25">
      <c r="F3597" s="2">
        <v>41148</v>
      </c>
      <c r="G3597">
        <v>0.13350000000000001</v>
      </c>
      <c r="H3597" s="43">
        <v>41200</v>
      </c>
      <c r="I3597">
        <v>1.2496</v>
      </c>
      <c r="L3597" s="2">
        <v>41025</v>
      </c>
      <c r="M3597" t="str">
        <v>912828KD</v>
      </c>
      <c r="N3597">
        <v>1.4124000000000001</v>
      </c>
      <c r="O3597">
        <v>-3.9629999999999999E-2</v>
      </c>
      <c r="P3597">
        <v>0.82720000000000005</v>
      </c>
      <c r="Q3597">
        <v>131.921875</v>
      </c>
      <c r="R3597">
        <f>VLOOKUP(M3597,工作表1!$A$3:$B$1000,2,FALSE)</f>
        <v>2.75</v>
      </c>
      <c r="S3597" t="str">
        <f>VLOOKUP(M3597,工作表1!$A$3:$C$1000,3,FALSE)</f>
        <v>2019/2/15</v>
      </c>
      <c r="T3597">
        <f t="shared" si="1855"/>
        <v>0.13850000000000001</v>
      </c>
      <c r="U3597">
        <f t="shared" si="1854"/>
        <v>2.6114999999999999</v>
      </c>
      <c r="V3597" s="43">
        <f t="shared" si="1866"/>
        <v>41136</v>
      </c>
      <c r="W3597" s="43">
        <f t="shared" si="1856"/>
        <v>41089</v>
      </c>
      <c r="X3597" s="45">
        <f t="shared" si="1867"/>
        <v>0.54395604395604391</v>
      </c>
      <c r="Y3597" s="45">
        <f t="shared" si="1868"/>
        <v>1.0186135782026193</v>
      </c>
      <c r="Z3597" s="47">
        <f t="shared" si="1869"/>
        <v>109.60831438816379</v>
      </c>
      <c r="AA3597" s="47">
        <f t="shared" si="1870"/>
        <v>131.59008385833636</v>
      </c>
      <c r="AB3597" s="45">
        <f t="shared" si="1871"/>
        <v>1.32</v>
      </c>
      <c r="AC3597" s="2" t="str">
        <f t="shared" si="1857"/>
        <v>TY1</v>
      </c>
      <c r="AD3597">
        <f t="shared" si="1858"/>
        <v>131.921875</v>
      </c>
      <c r="AE3597">
        <f t="shared" si="1859"/>
        <v>130.78125</v>
      </c>
      <c r="AF3597" s="49">
        <f t="shared" si="1853"/>
        <v>1.140625</v>
      </c>
      <c r="AG3597" s="3">
        <f t="shared" si="1872"/>
        <v>131.59008385833636</v>
      </c>
      <c r="AH3597">
        <f t="shared" si="1873"/>
        <v>130.09596903251219</v>
      </c>
      <c r="AI3597" s="51">
        <f t="shared" si="1874"/>
        <v>1.4941148258241697</v>
      </c>
      <c r="AJ3597" s="52">
        <f t="shared" si="1875"/>
        <v>0.35348982582416966</v>
      </c>
      <c r="AK3597" s="2">
        <v>41025</v>
      </c>
      <c r="AL3597" t="str">
        <v>912828KQ</v>
      </c>
      <c r="AM3597">
        <v>1.2464999999999999</v>
      </c>
      <c r="AN3597">
        <v>9.8760000000000001E-2</v>
      </c>
      <c r="AO3597">
        <v>0.84709999999999996</v>
      </c>
      <c r="AP3597">
        <v>130.78125</v>
      </c>
      <c r="AQ3597">
        <f>VLOOKUP(AL3597,工作表1!$F$3:$G$1000,2,FALSE)</f>
        <v>3.125</v>
      </c>
      <c r="AR3597" t="str">
        <f>VLOOKUP(AL3597,工作表1!$F$3:$H$1000,3,FALSE)</f>
        <v>2019/5/15</v>
      </c>
      <c r="AS3597">
        <f t="shared" si="1860"/>
        <v>0.13850000000000001</v>
      </c>
      <c r="AT3597">
        <f t="shared" si="1861"/>
        <v>2.9864999999999999</v>
      </c>
      <c r="AU3597" s="43">
        <f t="shared" si="1876"/>
        <v>41044</v>
      </c>
      <c r="AV3597" s="43">
        <f t="shared" si="1862"/>
        <v>41180</v>
      </c>
      <c r="AW3597" s="45">
        <f t="shared" si="1877"/>
        <v>1.4079670329670331</v>
      </c>
      <c r="AX3597" s="45">
        <f t="shared" si="1878"/>
        <v>2.7264601836519646</v>
      </c>
      <c r="AY3597" s="47">
        <f t="shared" si="1879"/>
        <v>112.05473252878049</v>
      </c>
      <c r="AZ3597" s="47">
        <f t="shared" si="1880"/>
        <v>130.09596903251219</v>
      </c>
      <c r="BA3597" s="43"/>
      <c r="BC3597" s="2">
        <v>41024</v>
      </c>
      <c r="BD3597" t="str">
        <v>912828LJ</v>
      </c>
      <c r="BE3597">
        <v>-11.0839</v>
      </c>
      <c r="BF3597">
        <v>0.61546000000000001</v>
      </c>
      <c r="BG3597">
        <v>0.87370000000000003</v>
      </c>
      <c r="BH3597">
        <v>129.703125</v>
      </c>
      <c r="BI3597">
        <f>VLOOKUP(BD3597,工作表1!$K$3:$L$1000,2,FALSE)</f>
        <v>3.625</v>
      </c>
      <c r="BJ3597" t="str">
        <f>VLOOKUP(BD3597,工作表1!$K$3:$M$1000,3,FALSE)</f>
        <v>2019/8/15</v>
      </c>
      <c r="BK3597">
        <f t="shared" si="1863"/>
        <v>0.13650000000000001</v>
      </c>
      <c r="BL3597">
        <f t="shared" si="1864"/>
        <v>3.4885000000000002</v>
      </c>
      <c r="BM3597" s="43">
        <f t="shared" si="1881"/>
        <v>41136</v>
      </c>
      <c r="BN3597" s="43">
        <f t="shared" si="1865"/>
        <v>41274</v>
      </c>
      <c r="BO3597" s="45">
        <f t="shared" si="1882"/>
        <v>0.70707417582417587</v>
      </c>
      <c r="BP3597" s="45">
        <f t="shared" si="1883"/>
        <v>3.1800193813036275</v>
      </c>
      <c r="BQ3597" s="47">
        <f t="shared" si="1884"/>
        <v>115.29677861406958</v>
      </c>
      <c r="BR3597" s="47">
        <f t="shared" si="1885"/>
        <v>128.53777575336318</v>
      </c>
    </row>
    <row r="3598" spans="6:70" x14ac:dyDescent="0.25">
      <c r="F3598" s="2">
        <v>41145</v>
      </c>
      <c r="G3598">
        <v>0.13250000000000001</v>
      </c>
      <c r="H3598" s="43">
        <v>41199</v>
      </c>
      <c r="I3598">
        <v>1.2353000000000001</v>
      </c>
      <c r="L3598" s="2">
        <v>41024</v>
      </c>
      <c r="M3598" t="str">
        <v>912828KD</v>
      </c>
      <c r="N3598">
        <v>0.33229999999999998</v>
      </c>
      <c r="O3598">
        <v>0.12686</v>
      </c>
      <c r="P3598">
        <v>0.82720000000000005</v>
      </c>
      <c r="Q3598">
        <v>131.6875</v>
      </c>
      <c r="R3598">
        <f>VLOOKUP(M3598,工作表1!$A$3:$B$1000,2,FALSE)</f>
        <v>2.75</v>
      </c>
      <c r="S3598" t="str">
        <f>VLOOKUP(M3598,工作表1!$A$3:$C$1000,3,FALSE)</f>
        <v>2019/2/15</v>
      </c>
      <c r="T3598">
        <f t="shared" si="1855"/>
        <v>0.13650000000000001</v>
      </c>
      <c r="U3598">
        <f t="shared" si="1854"/>
        <v>2.6135000000000002</v>
      </c>
      <c r="V3598" s="43">
        <f t="shared" si="1866"/>
        <v>41136</v>
      </c>
      <c r="W3598" s="43">
        <f t="shared" si="1856"/>
        <v>41089</v>
      </c>
      <c r="X3598" s="45">
        <f t="shared" si="1867"/>
        <v>0.53640109890109888</v>
      </c>
      <c r="Y3598" s="45">
        <f t="shared" si="1868"/>
        <v>1.0185928797230166</v>
      </c>
      <c r="Z3598" s="47">
        <f t="shared" si="1869"/>
        <v>109.38852580773842</v>
      </c>
      <c r="AA3598" s="47">
        <f t="shared" si="1870"/>
        <v>131.30942626440029</v>
      </c>
      <c r="AB3598" s="45">
        <f t="shared" si="1871"/>
        <v>1.3624000000000001</v>
      </c>
      <c r="AC3598" s="2" t="str">
        <f t="shared" si="1857"/>
        <v>TY1</v>
      </c>
      <c r="AD3598">
        <f t="shared" si="1858"/>
        <v>131.6875</v>
      </c>
      <c r="AE3598">
        <f t="shared" si="1859"/>
        <v>130.546875</v>
      </c>
      <c r="AF3598" s="49">
        <f t="shared" si="1853"/>
        <v>1.140625</v>
      </c>
      <c r="AG3598" s="3">
        <f t="shared" si="1872"/>
        <v>131.30942626440029</v>
      </c>
      <c r="AH3598">
        <f t="shared" si="1873"/>
        <v>129.82165527313975</v>
      </c>
      <c r="AI3598" s="51">
        <f t="shared" si="1874"/>
        <v>1.4877709912605326</v>
      </c>
      <c r="AJ3598" s="52">
        <f t="shared" si="1875"/>
        <v>0.34714599126053258</v>
      </c>
      <c r="AK3598" s="2">
        <v>41024</v>
      </c>
      <c r="AL3598" t="str">
        <v>912828KQ</v>
      </c>
      <c r="AM3598">
        <v>0.33750000000000002</v>
      </c>
      <c r="AN3598">
        <v>0.15809999999999999</v>
      </c>
      <c r="AO3598">
        <v>0.84709999999999996</v>
      </c>
      <c r="AP3598">
        <v>130.546875</v>
      </c>
      <c r="AQ3598">
        <f>VLOOKUP(AL3598,工作表1!$F$3:$G$1000,2,FALSE)</f>
        <v>3.125</v>
      </c>
      <c r="AR3598" t="str">
        <f>VLOOKUP(AL3598,工作表1!$F$3:$H$1000,3,FALSE)</f>
        <v>2019/5/15</v>
      </c>
      <c r="AS3598">
        <f t="shared" si="1860"/>
        <v>0.13650000000000001</v>
      </c>
      <c r="AT3598">
        <f t="shared" si="1861"/>
        <v>2.9885000000000002</v>
      </c>
      <c r="AU3598" s="43">
        <f t="shared" si="1876"/>
        <v>41044</v>
      </c>
      <c r="AV3598" s="43">
        <f t="shared" si="1862"/>
        <v>41180</v>
      </c>
      <c r="AW3598" s="45">
        <f t="shared" si="1877"/>
        <v>1.3993818681318682</v>
      </c>
      <c r="AX3598" s="45">
        <f t="shared" si="1878"/>
        <v>2.7264366626524161</v>
      </c>
      <c r="AY3598" s="47">
        <f t="shared" si="1879"/>
        <v>111.83523828005021</v>
      </c>
      <c r="AZ3598" s="47">
        <f t="shared" si="1880"/>
        <v>129.82165527313975</v>
      </c>
      <c r="BA3598" s="43"/>
      <c r="BC3598" s="2">
        <v>41023</v>
      </c>
      <c r="BD3598" t="str">
        <v>912828LJ</v>
      </c>
      <c r="BE3598">
        <v>-10.000500000000001</v>
      </c>
      <c r="BF3598">
        <v>0.57091999999999998</v>
      </c>
      <c r="BG3598">
        <v>0.87370000000000003</v>
      </c>
      <c r="BH3598">
        <v>129.796875</v>
      </c>
      <c r="BI3598">
        <f>VLOOKUP(BD3598,工作表1!$K$3:$L$1000,2,FALSE)</f>
        <v>3.625</v>
      </c>
      <c r="BJ3598" t="str">
        <f>VLOOKUP(BD3598,工作表1!$K$3:$M$1000,3,FALSE)</f>
        <v>2019/8/15</v>
      </c>
      <c r="BK3598">
        <f t="shared" si="1863"/>
        <v>0.13600000000000001</v>
      </c>
      <c r="BL3598">
        <f t="shared" si="1864"/>
        <v>3.4889999999999999</v>
      </c>
      <c r="BM3598" s="43">
        <f t="shared" si="1881"/>
        <v>41136</v>
      </c>
      <c r="BN3598" s="43">
        <f t="shared" si="1865"/>
        <v>41274</v>
      </c>
      <c r="BO3598" s="45">
        <f t="shared" si="1882"/>
        <v>0.69711538461538469</v>
      </c>
      <c r="BP3598" s="45">
        <f t="shared" si="1883"/>
        <v>3.1799920969441517</v>
      </c>
      <c r="BQ3598" s="47">
        <f t="shared" si="1884"/>
        <v>115.42234195573548</v>
      </c>
      <c r="BR3598" s="47">
        <f t="shared" si="1885"/>
        <v>128.66733365443352</v>
      </c>
    </row>
    <row r="3599" spans="6:70" x14ac:dyDescent="0.25">
      <c r="F3599" s="2">
        <v>41144</v>
      </c>
      <c r="G3599">
        <v>0.13650000000000001</v>
      </c>
      <c r="H3599" s="43">
        <v>41198</v>
      </c>
      <c r="I3599">
        <v>1.1358999999999999</v>
      </c>
      <c r="L3599" s="2">
        <v>41023</v>
      </c>
      <c r="M3599" t="str">
        <v>912828KD</v>
      </c>
      <c r="N3599">
        <v>0.62749999999999995</v>
      </c>
      <c r="O3599">
        <v>8.1290000000000001E-2</v>
      </c>
      <c r="P3599">
        <v>0.82720000000000005</v>
      </c>
      <c r="Q3599">
        <v>131.78125</v>
      </c>
      <c r="R3599">
        <f>VLOOKUP(M3599,工作表1!$A$3:$B$1000,2,FALSE)</f>
        <v>2.75</v>
      </c>
      <c r="S3599" t="str">
        <f>VLOOKUP(M3599,工作表1!$A$3:$C$1000,3,FALSE)</f>
        <v>2019/2/15</v>
      </c>
      <c r="T3599">
        <f t="shared" si="1855"/>
        <v>0.13600000000000001</v>
      </c>
      <c r="U3599">
        <f t="shared" si="1854"/>
        <v>2.6139999999999999</v>
      </c>
      <c r="V3599" s="43">
        <f t="shared" si="1866"/>
        <v>41136</v>
      </c>
      <c r="W3599" s="43">
        <f t="shared" si="1856"/>
        <v>41089</v>
      </c>
      <c r="X3599" s="45">
        <f t="shared" si="1867"/>
        <v>0.52884615384615385</v>
      </c>
      <c r="Y3599" s="45">
        <f t="shared" si="1868"/>
        <v>1.0185721812434141</v>
      </c>
      <c r="Z3599" s="47">
        <f t="shared" si="1869"/>
        <v>109.48253243648904</v>
      </c>
      <c r="AA3599" s="47">
        <f t="shared" si="1870"/>
        <v>131.40842888733829</v>
      </c>
      <c r="AB3599" s="45">
        <f t="shared" si="1871"/>
        <v>1.3601000000000001</v>
      </c>
      <c r="AC3599" s="2" t="str">
        <f t="shared" si="1857"/>
        <v>TY1</v>
      </c>
      <c r="AD3599">
        <f t="shared" si="1858"/>
        <v>131.78125</v>
      </c>
      <c r="AE3599">
        <f t="shared" si="1859"/>
        <v>130.640625</v>
      </c>
      <c r="AF3599" s="49">
        <f t="shared" si="1853"/>
        <v>1.140625</v>
      </c>
      <c r="AG3599" s="3">
        <f t="shared" si="1872"/>
        <v>131.40842888733829</v>
      </c>
      <c r="AH3599">
        <f t="shared" si="1873"/>
        <v>129.93694851991563</v>
      </c>
      <c r="AI3599" s="51">
        <f t="shared" si="1874"/>
        <v>1.4714803674226573</v>
      </c>
      <c r="AJ3599" s="52">
        <f t="shared" si="1875"/>
        <v>0.33085536742265731</v>
      </c>
      <c r="AK3599" s="2">
        <v>41023</v>
      </c>
      <c r="AL3599" t="str">
        <v>912828KQ</v>
      </c>
      <c r="AM3599">
        <v>1.0421</v>
      </c>
      <c r="AN3599">
        <v>0.11287999999999999</v>
      </c>
      <c r="AO3599">
        <v>0.84709999999999996</v>
      </c>
      <c r="AP3599">
        <v>130.640625</v>
      </c>
      <c r="AQ3599">
        <f>VLOOKUP(AL3599,工作表1!$F$3:$G$1000,2,FALSE)</f>
        <v>3.125</v>
      </c>
      <c r="AR3599" t="str">
        <f>VLOOKUP(AL3599,工作表1!$F$3:$H$1000,3,FALSE)</f>
        <v>2019/5/15</v>
      </c>
      <c r="AS3599">
        <f t="shared" si="1860"/>
        <v>0.13600000000000001</v>
      </c>
      <c r="AT3599">
        <f t="shared" si="1861"/>
        <v>2.9889999999999999</v>
      </c>
      <c r="AU3599" s="43">
        <f t="shared" si="1876"/>
        <v>41044</v>
      </c>
      <c r="AV3599" s="43">
        <f t="shared" si="1862"/>
        <v>41180</v>
      </c>
      <c r="AW3599" s="45">
        <f t="shared" si="1877"/>
        <v>1.3907967032967032</v>
      </c>
      <c r="AX3599" s="45">
        <f t="shared" si="1878"/>
        <v>2.7264131416528676</v>
      </c>
      <c r="AY3599" s="47">
        <f t="shared" si="1879"/>
        <v>111.94514123733924</v>
      </c>
      <c r="AZ3599" s="47">
        <f t="shared" si="1880"/>
        <v>129.93694851991563</v>
      </c>
      <c r="BA3599" s="43"/>
      <c r="BC3599" s="2">
        <v>41022</v>
      </c>
      <c r="BD3599" t="str">
        <v>912828LJ</v>
      </c>
      <c r="BE3599">
        <v>-9.9087999999999994</v>
      </c>
      <c r="BF3599">
        <v>0.56513000000000002</v>
      </c>
      <c r="BG3599">
        <v>0.87370000000000003</v>
      </c>
      <c r="BH3599">
        <v>130.015625</v>
      </c>
      <c r="BI3599">
        <f>VLOOKUP(BD3599,工作表1!$K$3:$L$1000,2,FALSE)</f>
        <v>3.625</v>
      </c>
      <c r="BJ3599" t="str">
        <f>VLOOKUP(BD3599,工作表1!$K$3:$M$1000,3,FALSE)</f>
        <v>2019/8/15</v>
      </c>
      <c r="BK3599">
        <f t="shared" si="1863"/>
        <v>0.13150000000000001</v>
      </c>
      <c r="BL3599">
        <f t="shared" si="1864"/>
        <v>3.4935</v>
      </c>
      <c r="BM3599" s="43">
        <f t="shared" si="1881"/>
        <v>41136</v>
      </c>
      <c r="BN3599" s="43">
        <f t="shared" si="1865"/>
        <v>41274</v>
      </c>
      <c r="BO3599" s="45">
        <f t="shared" si="1882"/>
        <v>0.68715659340659341</v>
      </c>
      <c r="BP3599" s="45">
        <f t="shared" si="1883"/>
        <v>3.1799648125846756</v>
      </c>
      <c r="BQ3599" s="47">
        <f t="shared" si="1884"/>
        <v>115.62187424660453</v>
      </c>
      <c r="BR3599" s="47">
        <f t="shared" si="1885"/>
        <v>128.87835805720519</v>
      </c>
    </row>
    <row r="3600" spans="6:70" x14ac:dyDescent="0.25">
      <c r="F3600" s="2">
        <v>41143</v>
      </c>
      <c r="G3600">
        <v>0.13950000000000001</v>
      </c>
      <c r="H3600" s="43">
        <v>41197</v>
      </c>
      <c r="I3600">
        <v>1.0818000000000001</v>
      </c>
      <c r="L3600" s="2">
        <v>41022</v>
      </c>
      <c r="M3600" t="str">
        <v>912828KD</v>
      </c>
      <c r="N3600">
        <v>0.91690000000000005</v>
      </c>
      <c r="O3600">
        <v>2.0920000000000001E-2</v>
      </c>
      <c r="P3600">
        <v>0.82720000000000005</v>
      </c>
      <c r="Q3600">
        <v>131.984375</v>
      </c>
      <c r="R3600">
        <f>VLOOKUP(M3600,工作表1!$A$3:$B$1000,2,FALSE)</f>
        <v>2.75</v>
      </c>
      <c r="S3600" t="str">
        <f>VLOOKUP(M3600,工作表1!$A$3:$C$1000,3,FALSE)</f>
        <v>2019/2/15</v>
      </c>
      <c r="T3600">
        <f t="shared" si="1855"/>
        <v>0.13150000000000001</v>
      </c>
      <c r="U3600">
        <f t="shared" si="1854"/>
        <v>2.6185</v>
      </c>
      <c r="V3600" s="43">
        <f t="shared" si="1866"/>
        <v>41136</v>
      </c>
      <c r="W3600" s="43">
        <f t="shared" si="1856"/>
        <v>41089</v>
      </c>
      <c r="X3600" s="45">
        <f t="shared" si="1867"/>
        <v>0.52129120879120872</v>
      </c>
      <c r="Y3600" s="45">
        <f t="shared" si="1868"/>
        <v>1.0185514827638116</v>
      </c>
      <c r="Z3600" s="47">
        <f t="shared" si="1869"/>
        <v>109.67025292682727</v>
      </c>
      <c r="AA3600" s="47">
        <f t="shared" si="1870"/>
        <v>131.61983207903415</v>
      </c>
      <c r="AB3600" s="45">
        <f t="shared" si="1871"/>
        <v>1.3295999999999999</v>
      </c>
      <c r="AC3600" s="2" t="str">
        <f t="shared" si="1857"/>
        <v>TY1</v>
      </c>
      <c r="AD3600">
        <f t="shared" si="1858"/>
        <v>131.984375</v>
      </c>
      <c r="AE3600">
        <f t="shared" si="1859"/>
        <v>130.859375</v>
      </c>
      <c r="AF3600" s="49">
        <f t="shared" si="1853"/>
        <v>1.125</v>
      </c>
      <c r="AG3600" s="3">
        <f t="shared" si="1872"/>
        <v>131.61983207903415</v>
      </c>
      <c r="AH3600">
        <f t="shared" si="1873"/>
        <v>130.14064396791355</v>
      </c>
      <c r="AI3600" s="51">
        <f t="shared" si="1874"/>
        <v>1.4791881111206067</v>
      </c>
      <c r="AJ3600" s="52">
        <f t="shared" si="1875"/>
        <v>0.35418811112060666</v>
      </c>
      <c r="AK3600" s="2">
        <v>41022</v>
      </c>
      <c r="AL3600" t="str">
        <v>912828KQ</v>
      </c>
      <c r="AM3600">
        <v>0.86029999999999995</v>
      </c>
      <c r="AN3600">
        <v>0.12504000000000001</v>
      </c>
      <c r="AO3600">
        <v>0.84709999999999996</v>
      </c>
      <c r="AP3600">
        <v>130.859375</v>
      </c>
      <c r="AQ3600">
        <f>VLOOKUP(AL3600,工作表1!$F$3:$G$1000,2,FALSE)</f>
        <v>3.125</v>
      </c>
      <c r="AR3600" t="str">
        <f>VLOOKUP(AL3600,工作表1!$F$3:$H$1000,3,FALSE)</f>
        <v>2019/5/15</v>
      </c>
      <c r="AS3600">
        <f t="shared" si="1860"/>
        <v>0.13150000000000001</v>
      </c>
      <c r="AT3600">
        <f t="shared" si="1861"/>
        <v>2.9935</v>
      </c>
      <c r="AU3600" s="43">
        <f t="shared" si="1876"/>
        <v>41044</v>
      </c>
      <c r="AV3600" s="43">
        <f t="shared" si="1862"/>
        <v>41180</v>
      </c>
      <c r="AW3600" s="45">
        <f t="shared" si="1877"/>
        <v>1.3822115384615383</v>
      </c>
      <c r="AX3600" s="45">
        <f t="shared" si="1878"/>
        <v>2.7263896206533191</v>
      </c>
      <c r="AY3600" s="47">
        <f t="shared" si="1879"/>
        <v>112.13167692150571</v>
      </c>
      <c r="AZ3600" s="47">
        <f t="shared" si="1880"/>
        <v>130.14064396791355</v>
      </c>
      <c r="BA3600" s="43"/>
      <c r="BC3600" s="2">
        <v>41019</v>
      </c>
      <c r="BD3600" t="str">
        <v>912828LJ</v>
      </c>
      <c r="BE3600">
        <v>-10.483599999999999</v>
      </c>
      <c r="BF3600">
        <v>0.58687</v>
      </c>
      <c r="BG3600">
        <v>0.87370000000000003</v>
      </c>
      <c r="BH3600">
        <v>129.703125</v>
      </c>
      <c r="BI3600">
        <f>VLOOKUP(BD3600,工作表1!$K$3:$L$1000,2,FALSE)</f>
        <v>3.625</v>
      </c>
      <c r="BJ3600" t="str">
        <f>VLOOKUP(BD3600,工作表1!$K$3:$M$1000,3,FALSE)</f>
        <v>2019/8/15</v>
      </c>
      <c r="BK3600">
        <f t="shared" si="1863"/>
        <v>0.13650000000000001</v>
      </c>
      <c r="BL3600">
        <f t="shared" si="1864"/>
        <v>3.4885000000000002</v>
      </c>
      <c r="BM3600" s="43">
        <f t="shared" si="1881"/>
        <v>41136</v>
      </c>
      <c r="BN3600" s="43">
        <f t="shared" si="1865"/>
        <v>41274</v>
      </c>
      <c r="BO3600" s="45">
        <f t="shared" si="1882"/>
        <v>0.67719780219780223</v>
      </c>
      <c r="BP3600" s="45">
        <f t="shared" si="1883"/>
        <v>3.1799375282251994</v>
      </c>
      <c r="BQ3600" s="47">
        <f t="shared" si="1884"/>
        <v>115.34018495289199</v>
      </c>
      <c r="BR3600" s="47">
        <f t="shared" si="1885"/>
        <v>128.54617931864507</v>
      </c>
    </row>
    <row r="3601" spans="6:70" x14ac:dyDescent="0.25">
      <c r="F3601" s="2">
        <v>41142</v>
      </c>
      <c r="G3601">
        <v>0.14299999999999999</v>
      </c>
      <c r="H3601" s="43">
        <v>41194</v>
      </c>
      <c r="I3601">
        <v>1.0770999999999999</v>
      </c>
      <c r="L3601" s="2">
        <v>41019</v>
      </c>
      <c r="M3601" t="str">
        <v>912828KD</v>
      </c>
      <c r="N3601">
        <v>0.46110000000000001</v>
      </c>
      <c r="O3601">
        <v>9.2420000000000002E-2</v>
      </c>
      <c r="P3601">
        <v>0.82720000000000005</v>
      </c>
      <c r="Q3601">
        <v>131.671875</v>
      </c>
      <c r="R3601">
        <f>VLOOKUP(M3601,工作表1!$A$3:$B$1000,2,FALSE)</f>
        <v>2.75</v>
      </c>
      <c r="S3601" t="str">
        <f>VLOOKUP(M3601,工作表1!$A$3:$C$1000,3,FALSE)</f>
        <v>2019/2/15</v>
      </c>
      <c r="T3601">
        <f t="shared" si="1855"/>
        <v>0.13650000000000001</v>
      </c>
      <c r="U3601">
        <f t="shared" si="1854"/>
        <v>2.6135000000000002</v>
      </c>
      <c r="V3601" s="43">
        <f t="shared" si="1866"/>
        <v>41136</v>
      </c>
      <c r="W3601" s="43">
        <f t="shared" si="1856"/>
        <v>41089</v>
      </c>
      <c r="X3601" s="45">
        <f t="shared" si="1867"/>
        <v>0.51373626373626369</v>
      </c>
      <c r="Y3601" s="45">
        <f t="shared" si="1868"/>
        <v>1.0185307842842088</v>
      </c>
      <c r="Z3601" s="47">
        <f t="shared" si="1869"/>
        <v>109.403734557815</v>
      </c>
      <c r="AA3601" s="47">
        <f t="shared" si="1870"/>
        <v>131.28421423132602</v>
      </c>
      <c r="AB3601" s="45">
        <f t="shared" si="1871"/>
        <v>1.3579000000000001</v>
      </c>
      <c r="AC3601" s="2" t="str">
        <f t="shared" si="1857"/>
        <v>TY1</v>
      </c>
      <c r="AD3601">
        <f t="shared" si="1858"/>
        <v>131.671875</v>
      </c>
      <c r="AE3601">
        <f t="shared" si="1859"/>
        <v>130.546875</v>
      </c>
      <c r="AF3601" s="49">
        <f t="shared" ref="AF3601:AF3664" si="1886">AD3601-AE3601</f>
        <v>1.125</v>
      </c>
      <c r="AG3601" s="3">
        <f t="shared" si="1872"/>
        <v>131.28421423132602</v>
      </c>
      <c r="AH3601">
        <f t="shared" si="1873"/>
        <v>129.81502357210849</v>
      </c>
      <c r="AI3601" s="51">
        <f t="shared" si="1874"/>
        <v>1.4691906592175314</v>
      </c>
      <c r="AJ3601" s="52">
        <f t="shared" si="1875"/>
        <v>0.34419065921753145</v>
      </c>
      <c r="AK3601" s="2">
        <v>41019</v>
      </c>
      <c r="AL3601" t="str">
        <v>912828KQ</v>
      </c>
      <c r="AM3601">
        <v>0.56779999999999997</v>
      </c>
      <c r="AN3601">
        <v>0.14387</v>
      </c>
      <c r="AO3601">
        <v>0.84709999999999996</v>
      </c>
      <c r="AP3601">
        <v>130.546875</v>
      </c>
      <c r="AQ3601">
        <f>VLOOKUP(AL3601,工作表1!$F$3:$G$1000,2,FALSE)</f>
        <v>3.125</v>
      </c>
      <c r="AR3601" t="str">
        <f>VLOOKUP(AL3601,工作表1!$F$3:$H$1000,3,FALSE)</f>
        <v>2019/5/15</v>
      </c>
      <c r="AS3601">
        <f t="shared" si="1860"/>
        <v>0.13650000000000001</v>
      </c>
      <c r="AT3601">
        <f t="shared" si="1861"/>
        <v>2.9885000000000002</v>
      </c>
      <c r="AU3601" s="43">
        <f t="shared" si="1876"/>
        <v>41044</v>
      </c>
      <c r="AV3601" s="43">
        <f t="shared" si="1862"/>
        <v>41180</v>
      </c>
      <c r="AW3601" s="45">
        <f t="shared" si="1877"/>
        <v>1.3736263736263736</v>
      </c>
      <c r="AX3601" s="45">
        <f t="shared" si="1878"/>
        <v>2.7263660996537711</v>
      </c>
      <c r="AY3601" s="47">
        <f t="shared" si="1879"/>
        <v>111.86568470994222</v>
      </c>
      <c r="AZ3601" s="47">
        <f t="shared" si="1880"/>
        <v>129.81502357210849</v>
      </c>
      <c r="BA3601" s="43"/>
      <c r="BC3601" s="2">
        <v>41018</v>
      </c>
      <c r="BD3601" t="str">
        <v>912828LJ</v>
      </c>
      <c r="BE3601">
        <v>-10.523099999999999</v>
      </c>
      <c r="BF3601">
        <v>0.56323000000000001</v>
      </c>
      <c r="BG3601">
        <v>0.87370000000000003</v>
      </c>
      <c r="BH3601">
        <v>129.796875</v>
      </c>
      <c r="BI3601">
        <f>VLOOKUP(BD3601,工作表1!$K$3:$L$1000,2,FALSE)</f>
        <v>3.625</v>
      </c>
      <c r="BJ3601" t="str">
        <f>VLOOKUP(BD3601,工作表1!$K$3:$M$1000,3,FALSE)</f>
        <v>2019/8/15</v>
      </c>
      <c r="BK3601">
        <f t="shared" si="1863"/>
        <v>0.13850000000000001</v>
      </c>
      <c r="BL3601">
        <f t="shared" si="1864"/>
        <v>3.4864999999999999</v>
      </c>
      <c r="BM3601" s="43">
        <f t="shared" si="1881"/>
        <v>41136</v>
      </c>
      <c r="BN3601" s="43">
        <f t="shared" si="1865"/>
        <v>41274</v>
      </c>
      <c r="BO3601" s="45">
        <f t="shared" si="1882"/>
        <v>0.6473214285714286</v>
      </c>
      <c r="BP3601" s="45">
        <f t="shared" si="1883"/>
        <v>3.1798556751467713</v>
      </c>
      <c r="BQ3601" s="47">
        <f t="shared" si="1884"/>
        <v>115.46917848586894</v>
      </c>
      <c r="BR3601" s="47">
        <f t="shared" si="1885"/>
        <v>128.65416381653682</v>
      </c>
    </row>
    <row r="3602" spans="6:70" x14ac:dyDescent="0.25">
      <c r="F3602" s="2">
        <v>41141</v>
      </c>
      <c r="G3602">
        <v>0.14149999999999999</v>
      </c>
      <c r="H3602" s="43">
        <v>41193</v>
      </c>
      <c r="I3602">
        <v>1.0817000000000001</v>
      </c>
      <c r="L3602" s="2">
        <v>41018</v>
      </c>
      <c r="M3602" t="str">
        <v>912828KD</v>
      </c>
      <c r="N3602">
        <v>0.7833</v>
      </c>
      <c r="O3602">
        <v>4.5560000000000003E-2</v>
      </c>
      <c r="P3602">
        <v>0.82720000000000005</v>
      </c>
      <c r="Q3602">
        <v>131.765625</v>
      </c>
      <c r="R3602">
        <f>VLOOKUP(M3602,工作表1!$A$3:$B$1000,2,FALSE)</f>
        <v>2.75</v>
      </c>
      <c r="S3602" t="str">
        <f>VLOOKUP(M3602,工作表1!$A$3:$C$1000,3,FALSE)</f>
        <v>2019/2/15</v>
      </c>
      <c r="T3602">
        <f t="shared" si="1855"/>
        <v>0.13850000000000001</v>
      </c>
      <c r="U3602">
        <f t="shared" si="1854"/>
        <v>2.6114999999999999</v>
      </c>
      <c r="V3602" s="43">
        <f t="shared" si="1866"/>
        <v>41136</v>
      </c>
      <c r="W3602" s="43">
        <f t="shared" si="1856"/>
        <v>41089</v>
      </c>
      <c r="X3602" s="45">
        <f t="shared" si="1867"/>
        <v>0.4910714285714286</v>
      </c>
      <c r="Y3602" s="45">
        <f t="shared" si="1868"/>
        <v>1.0184686888454011</v>
      </c>
      <c r="Z3602" s="47">
        <f t="shared" si="1869"/>
        <v>109.5138986074043</v>
      </c>
      <c r="AA3602" s="47">
        <f t="shared" si="1870"/>
        <v>131.37426354786686</v>
      </c>
      <c r="AB3602" s="45">
        <f t="shared" si="1871"/>
        <v>1.3628</v>
      </c>
      <c r="AC3602" s="2" t="str">
        <f t="shared" si="1857"/>
        <v>TY1</v>
      </c>
      <c r="AD3602">
        <f t="shared" si="1858"/>
        <v>131.765625</v>
      </c>
      <c r="AE3602">
        <f t="shared" si="1859"/>
        <v>130.640625</v>
      </c>
      <c r="AF3602" s="49">
        <f t="shared" si="1886"/>
        <v>1.125</v>
      </c>
      <c r="AG3602" s="3">
        <f t="shared" si="1872"/>
        <v>131.37426354786686</v>
      </c>
      <c r="AH3602">
        <f t="shared" si="1873"/>
        <v>129.92266350419288</v>
      </c>
      <c r="AI3602" s="51">
        <f t="shared" si="1874"/>
        <v>1.4516000436739773</v>
      </c>
      <c r="AJ3602" s="52">
        <f t="shared" si="1875"/>
        <v>0.32660004367397732</v>
      </c>
      <c r="AK3602" s="2">
        <v>41018</v>
      </c>
      <c r="AL3602" t="str">
        <v>912828KQ</v>
      </c>
      <c r="AM3602">
        <v>0.93859999999999999</v>
      </c>
      <c r="AN3602">
        <v>0.10145</v>
      </c>
      <c r="AO3602">
        <v>0.84709999999999996</v>
      </c>
      <c r="AP3602">
        <v>130.640625</v>
      </c>
      <c r="AQ3602">
        <f>VLOOKUP(AL3602,工作表1!$F$3:$G$1000,2,FALSE)</f>
        <v>3.125</v>
      </c>
      <c r="AR3602" t="str">
        <f>VLOOKUP(AL3602,工作表1!$F$3:$H$1000,3,FALSE)</f>
        <v>2019/5/15</v>
      </c>
      <c r="AS3602">
        <f t="shared" si="1860"/>
        <v>0.13850000000000001</v>
      </c>
      <c r="AT3602">
        <f t="shared" si="1861"/>
        <v>2.9864999999999999</v>
      </c>
      <c r="AU3602" s="43">
        <f t="shared" si="1876"/>
        <v>41044</v>
      </c>
      <c r="AV3602" s="43">
        <f t="shared" si="1862"/>
        <v>41180</v>
      </c>
      <c r="AW3602" s="45">
        <f t="shared" si="1877"/>
        <v>1.3478708791208791</v>
      </c>
      <c r="AX3602" s="45">
        <f t="shared" si="1878"/>
        <v>2.726295536655126</v>
      </c>
      <c r="AY3602" s="47">
        <f t="shared" si="1879"/>
        <v>111.99203619580207</v>
      </c>
      <c r="AZ3602" s="47">
        <f t="shared" si="1880"/>
        <v>129.92266350419288</v>
      </c>
      <c r="BA3602" s="43"/>
      <c r="BC3602" s="2">
        <v>41017</v>
      </c>
      <c r="BD3602" t="str">
        <v>912828LJ</v>
      </c>
      <c r="BE3602">
        <v>-10.215999999999999</v>
      </c>
      <c r="BF3602">
        <v>0.55052999999999996</v>
      </c>
      <c r="BG3602">
        <v>0.87370000000000003</v>
      </c>
      <c r="BH3602">
        <v>129.578125</v>
      </c>
      <c r="BI3602">
        <f>VLOOKUP(BD3602,工作表1!$K$3:$L$1000,2,FALSE)</f>
        <v>3.625</v>
      </c>
      <c r="BJ3602" t="str">
        <f>VLOOKUP(BD3602,工作表1!$K$3:$M$1000,3,FALSE)</f>
        <v>2019/8/15</v>
      </c>
      <c r="BK3602">
        <f t="shared" si="1863"/>
        <v>0.14149999999999999</v>
      </c>
      <c r="BL3602">
        <f t="shared" si="1864"/>
        <v>3.4834999999999998</v>
      </c>
      <c r="BM3602" s="43">
        <f t="shared" si="1881"/>
        <v>41136</v>
      </c>
      <c r="BN3602" s="43">
        <f t="shared" si="1865"/>
        <v>41274</v>
      </c>
      <c r="BO3602" s="45">
        <f t="shared" si="1882"/>
        <v>0.63736263736263743</v>
      </c>
      <c r="BP3602" s="45">
        <f t="shared" si="1883"/>
        <v>3.1798283907872951</v>
      </c>
      <c r="BQ3602" s="47">
        <f t="shared" si="1884"/>
        <v>115.29745679357856</v>
      </c>
      <c r="BR3602" s="47">
        <f t="shared" si="1885"/>
        <v>128.44630736159803</v>
      </c>
    </row>
    <row r="3603" spans="6:70" x14ac:dyDescent="0.25">
      <c r="F3603" s="2">
        <v>41138</v>
      </c>
      <c r="G3603">
        <v>0.14249999999999999</v>
      </c>
      <c r="H3603" s="43">
        <v>41192</v>
      </c>
      <c r="I3603">
        <v>1.0723</v>
      </c>
      <c r="L3603" s="2">
        <v>41017</v>
      </c>
      <c r="M3603" t="str">
        <v>912828KD</v>
      </c>
      <c r="N3603">
        <v>1.0247999999999999</v>
      </c>
      <c r="O3603">
        <v>2.5510000000000001E-2</v>
      </c>
      <c r="P3603">
        <v>0.82720000000000005</v>
      </c>
      <c r="Q3603">
        <v>131.5625</v>
      </c>
      <c r="R3603">
        <f>VLOOKUP(M3603,工作表1!$A$3:$B$1000,2,FALSE)</f>
        <v>2.75</v>
      </c>
      <c r="S3603" t="str">
        <f>VLOOKUP(M3603,工作表1!$A$3:$C$1000,3,FALSE)</f>
        <v>2019/2/15</v>
      </c>
      <c r="T3603">
        <f t="shared" si="1855"/>
        <v>0.14149999999999999</v>
      </c>
      <c r="U3603">
        <f t="shared" si="1854"/>
        <v>2.6084999999999998</v>
      </c>
      <c r="V3603" s="43">
        <f t="shared" si="1866"/>
        <v>41136</v>
      </c>
      <c r="W3603" s="43">
        <f t="shared" si="1856"/>
        <v>41089</v>
      </c>
      <c r="X3603" s="45">
        <f t="shared" si="1867"/>
        <v>0.48351648351648358</v>
      </c>
      <c r="Y3603" s="45">
        <f t="shared" si="1868"/>
        <v>1.0184479903657988</v>
      </c>
      <c r="Z3603" s="47">
        <f t="shared" si="1869"/>
        <v>109.35774957071366</v>
      </c>
      <c r="AA3603" s="47">
        <f t="shared" si="1870"/>
        <v>131.17168473289229</v>
      </c>
      <c r="AB3603" s="45">
        <f t="shared" si="1871"/>
        <v>1.3674999999999999</v>
      </c>
      <c r="AC3603" s="2" t="str">
        <f t="shared" si="1857"/>
        <v>TY1</v>
      </c>
      <c r="AD3603">
        <f t="shared" si="1858"/>
        <v>131.5625</v>
      </c>
      <c r="AE3603">
        <f t="shared" si="1859"/>
        <v>130.421875</v>
      </c>
      <c r="AF3603" s="49">
        <f t="shared" si="1886"/>
        <v>1.140625</v>
      </c>
      <c r="AG3603" s="3">
        <f t="shared" si="1872"/>
        <v>131.17168473289229</v>
      </c>
      <c r="AH3603">
        <f t="shared" si="1873"/>
        <v>129.72618760752741</v>
      </c>
      <c r="AI3603" s="51">
        <f t="shared" si="1874"/>
        <v>1.4454971253648807</v>
      </c>
      <c r="AJ3603" s="52">
        <f t="shared" si="1875"/>
        <v>0.30487212536488073</v>
      </c>
      <c r="AK3603" s="2">
        <v>41017</v>
      </c>
      <c r="AL3603" t="str">
        <v>912828KQ</v>
      </c>
      <c r="AM3603">
        <v>1.6059000000000001</v>
      </c>
      <c r="AN3603">
        <v>6.0299999999999999E-2</v>
      </c>
      <c r="AO3603">
        <v>0.84709999999999996</v>
      </c>
      <c r="AP3603">
        <v>130.421875</v>
      </c>
      <c r="AQ3603">
        <f>VLOOKUP(AL3603,工作表1!$F$3:$G$1000,2,FALSE)</f>
        <v>3.125</v>
      </c>
      <c r="AR3603" t="str">
        <f>VLOOKUP(AL3603,工作表1!$F$3:$H$1000,3,FALSE)</f>
        <v>2019/5/15</v>
      </c>
      <c r="AS3603">
        <f t="shared" si="1860"/>
        <v>0.14149999999999999</v>
      </c>
      <c r="AT3603">
        <f t="shared" si="1861"/>
        <v>2.9834999999999998</v>
      </c>
      <c r="AU3603" s="43">
        <f t="shared" si="1876"/>
        <v>41044</v>
      </c>
      <c r="AV3603" s="43">
        <f t="shared" si="1862"/>
        <v>41180</v>
      </c>
      <c r="AW3603" s="45">
        <f t="shared" si="1877"/>
        <v>1.3392857142857142</v>
      </c>
      <c r="AX3603" s="45">
        <f t="shared" si="1878"/>
        <v>2.7262720156555771</v>
      </c>
      <c r="AY3603" s="47">
        <f t="shared" si="1879"/>
        <v>111.83626728945974</v>
      </c>
      <c r="AZ3603" s="47">
        <f t="shared" si="1880"/>
        <v>129.72618760752741</v>
      </c>
      <c r="BA3603" s="43"/>
      <c r="BC3603" s="2">
        <v>41016</v>
      </c>
      <c r="BD3603" t="str">
        <v>912828LJ</v>
      </c>
      <c r="BE3603">
        <v>-11.330399999999999</v>
      </c>
      <c r="BF3603">
        <v>0.60206000000000004</v>
      </c>
      <c r="BG3603">
        <v>0.87370000000000003</v>
      </c>
      <c r="BH3603">
        <v>129.4375</v>
      </c>
      <c r="BI3603">
        <f>VLOOKUP(BD3603,工作表1!$K$3:$L$1000,2,FALSE)</f>
        <v>3.625</v>
      </c>
      <c r="BJ3603" t="str">
        <f>VLOOKUP(BD3603,工作表1!$K$3:$M$1000,3,FALSE)</f>
        <v>2019/8/15</v>
      </c>
      <c r="BK3603">
        <f t="shared" si="1863"/>
        <v>0.14149999999999999</v>
      </c>
      <c r="BL3603">
        <f t="shared" si="1864"/>
        <v>3.4834999999999998</v>
      </c>
      <c r="BM3603" s="43">
        <f t="shared" si="1881"/>
        <v>41136</v>
      </c>
      <c r="BN3603" s="43">
        <f t="shared" si="1865"/>
        <v>41274</v>
      </c>
      <c r="BO3603" s="45">
        <f t="shared" si="1882"/>
        <v>0.62740384615384615</v>
      </c>
      <c r="BP3603" s="45">
        <f t="shared" si="1883"/>
        <v>3.1798011064278189</v>
      </c>
      <c r="BQ3603" s="47">
        <f t="shared" si="1884"/>
        <v>115.14049384069985</v>
      </c>
      <c r="BR3603" s="47">
        <f t="shared" si="1885"/>
        <v>128.252910949479</v>
      </c>
    </row>
    <row r="3604" spans="6:70" x14ac:dyDescent="0.25">
      <c r="F3604" s="2">
        <v>41137</v>
      </c>
      <c r="G3604">
        <v>0.14149999999999999</v>
      </c>
      <c r="H3604" s="43">
        <v>41191</v>
      </c>
      <c r="I3604">
        <v>1.105</v>
      </c>
      <c r="L3604" s="2">
        <v>41016</v>
      </c>
      <c r="M3604" t="str">
        <v>912828KD</v>
      </c>
      <c r="N3604">
        <v>8.6199999999999999E-2</v>
      </c>
      <c r="O3604">
        <v>0.17039000000000001</v>
      </c>
      <c r="P3604">
        <v>0.82720000000000005</v>
      </c>
      <c r="Q3604">
        <v>131.421875</v>
      </c>
      <c r="R3604">
        <f>VLOOKUP(M3604,工作表1!$A$3:$B$1000,2,FALSE)</f>
        <v>2.75</v>
      </c>
      <c r="S3604" t="str">
        <f>VLOOKUP(M3604,工作表1!$A$3:$C$1000,3,FALSE)</f>
        <v>2019/2/15</v>
      </c>
      <c r="T3604">
        <f t="shared" si="1855"/>
        <v>0.14149999999999999</v>
      </c>
      <c r="U3604">
        <f t="shared" si="1854"/>
        <v>2.6084999999999998</v>
      </c>
      <c r="V3604" s="43">
        <f t="shared" si="1866"/>
        <v>41136</v>
      </c>
      <c r="W3604" s="43">
        <f t="shared" si="1856"/>
        <v>41089</v>
      </c>
      <c r="X3604" s="45">
        <f t="shared" si="1867"/>
        <v>0.47596153846153844</v>
      </c>
      <c r="Y3604" s="45">
        <f t="shared" si="1868"/>
        <v>1.0184272918861961</v>
      </c>
      <c r="Z3604" s="47">
        <f t="shared" si="1869"/>
        <v>109.21622149289864</v>
      </c>
      <c r="AA3604" s="47">
        <f t="shared" si="1870"/>
        <v>130.9860759681381</v>
      </c>
      <c r="AB3604" s="45">
        <f t="shared" si="1871"/>
        <v>1.3841000000000001</v>
      </c>
      <c r="AC3604" s="2" t="str">
        <f t="shared" si="1857"/>
        <v>TY1</v>
      </c>
      <c r="AD3604">
        <f t="shared" si="1858"/>
        <v>131.421875</v>
      </c>
      <c r="AE3604">
        <f t="shared" si="1859"/>
        <v>130.28125</v>
      </c>
      <c r="AF3604" s="49">
        <f t="shared" si="1886"/>
        <v>1.140625</v>
      </c>
      <c r="AG3604" s="3">
        <f t="shared" si="1872"/>
        <v>130.9860759681381</v>
      </c>
      <c r="AH3604">
        <f t="shared" si="1873"/>
        <v>129.52623336146877</v>
      </c>
      <c r="AI3604" s="51">
        <f t="shared" si="1874"/>
        <v>1.4598426066693264</v>
      </c>
      <c r="AJ3604" s="52">
        <f t="shared" si="1875"/>
        <v>0.31921760666932641</v>
      </c>
      <c r="AK3604" s="2">
        <v>41016</v>
      </c>
      <c r="AL3604" t="str">
        <v>912828KQ</v>
      </c>
      <c r="AM3604">
        <v>0.31719999999999998</v>
      </c>
      <c r="AN3604">
        <v>0.15040000000000001</v>
      </c>
      <c r="AO3604">
        <v>0.84709999999999996</v>
      </c>
      <c r="AP3604">
        <v>130.28125</v>
      </c>
      <c r="AQ3604">
        <f>VLOOKUP(AL3604,工作表1!$F$3:$G$1000,2,FALSE)</f>
        <v>3.125</v>
      </c>
      <c r="AR3604" t="str">
        <f>VLOOKUP(AL3604,工作表1!$F$3:$H$1000,3,FALSE)</f>
        <v>2019/5/15</v>
      </c>
      <c r="AS3604">
        <f t="shared" si="1860"/>
        <v>0.14149999999999999</v>
      </c>
      <c r="AT3604">
        <f t="shared" si="1861"/>
        <v>2.9834999999999998</v>
      </c>
      <c r="AU3604" s="43">
        <f t="shared" si="1876"/>
        <v>41044</v>
      </c>
      <c r="AV3604" s="43">
        <f t="shared" si="1862"/>
        <v>41180</v>
      </c>
      <c r="AW3604" s="45">
        <f t="shared" si="1877"/>
        <v>1.3307005494505495</v>
      </c>
      <c r="AX3604" s="45">
        <f t="shared" si="1878"/>
        <v>2.726248494656029</v>
      </c>
      <c r="AY3604" s="47">
        <f t="shared" si="1879"/>
        <v>111.67889354001314</v>
      </c>
      <c r="AZ3604" s="47">
        <f t="shared" si="1880"/>
        <v>129.52623336146877</v>
      </c>
      <c r="BA3604" s="43"/>
      <c r="BC3604" s="2">
        <v>41015</v>
      </c>
      <c r="BD3604" t="str">
        <v>912828LJ</v>
      </c>
      <c r="BE3604">
        <v>-10.084099999999999</v>
      </c>
      <c r="BF3604">
        <v>0.57223000000000002</v>
      </c>
      <c r="BG3604">
        <v>0.87370000000000003</v>
      </c>
      <c r="BH3604">
        <v>129.6875</v>
      </c>
      <c r="BI3604">
        <f>VLOOKUP(BD3604,工作表1!$K$3:$L$1000,2,FALSE)</f>
        <v>3.625</v>
      </c>
      <c r="BJ3604" t="str">
        <f>VLOOKUP(BD3604,工作表1!$K$3:$M$1000,3,FALSE)</f>
        <v>2019/8/15</v>
      </c>
      <c r="BK3604">
        <f t="shared" si="1863"/>
        <v>0.14149999999999999</v>
      </c>
      <c r="BL3604">
        <f t="shared" si="1864"/>
        <v>3.4834999999999998</v>
      </c>
      <c r="BM3604" s="43">
        <f t="shared" si="1881"/>
        <v>41136</v>
      </c>
      <c r="BN3604" s="43">
        <f t="shared" si="1865"/>
        <v>41274</v>
      </c>
      <c r="BO3604" s="45">
        <f t="shared" si="1882"/>
        <v>0.61744505494505497</v>
      </c>
      <c r="BP3604" s="45">
        <f t="shared" si="1883"/>
        <v>3.1797738220683422</v>
      </c>
      <c r="BQ3604" s="47">
        <f t="shared" si="1884"/>
        <v>115.3871889363534</v>
      </c>
      <c r="BR3604" s="47">
        <f t="shared" si="1885"/>
        <v>128.52152443610359</v>
      </c>
    </row>
    <row r="3605" spans="6:70" x14ac:dyDescent="0.25">
      <c r="F3605" s="2">
        <v>41136</v>
      </c>
      <c r="G3605">
        <v>0.14249999999999999</v>
      </c>
      <c r="H3605" s="43">
        <v>41190</v>
      </c>
      <c r="I3605">
        <v>1.1331</v>
      </c>
      <c r="L3605" s="2">
        <v>41015</v>
      </c>
      <c r="M3605" t="str">
        <v>912828KD</v>
      </c>
      <c r="N3605">
        <v>0.34179999999999999</v>
      </c>
      <c r="O3605">
        <v>0.13588</v>
      </c>
      <c r="P3605">
        <v>0.82720000000000005</v>
      </c>
      <c r="Q3605">
        <v>131.6875</v>
      </c>
      <c r="R3605">
        <f>VLOOKUP(M3605,工作表1!$A$3:$B$1000,2,FALSE)</f>
        <v>2.75</v>
      </c>
      <c r="S3605" t="str">
        <f>VLOOKUP(M3605,工作表1!$A$3:$C$1000,3,FALSE)</f>
        <v>2019/2/15</v>
      </c>
      <c r="T3605">
        <f t="shared" si="1855"/>
        <v>0.14149999999999999</v>
      </c>
      <c r="U3605">
        <f t="shared" si="1854"/>
        <v>2.6084999999999998</v>
      </c>
      <c r="V3605" s="43">
        <f t="shared" si="1866"/>
        <v>41136</v>
      </c>
      <c r="W3605" s="43">
        <f t="shared" si="1856"/>
        <v>41089</v>
      </c>
      <c r="X3605" s="45">
        <f t="shared" si="1867"/>
        <v>0.46840659340659341</v>
      </c>
      <c r="Y3605" s="45">
        <f t="shared" si="1868"/>
        <v>1.0184065934065933</v>
      </c>
      <c r="Z3605" s="47">
        <f t="shared" si="1869"/>
        <v>109.44995418254467</v>
      </c>
      <c r="AA3605" s="47">
        <f t="shared" si="1870"/>
        <v>131.25411900157181</v>
      </c>
      <c r="AB3605" s="45">
        <f t="shared" si="1871"/>
        <v>1.37</v>
      </c>
      <c r="AC3605" s="2" t="str">
        <f t="shared" si="1857"/>
        <v>TY1</v>
      </c>
      <c r="AD3605">
        <f t="shared" si="1858"/>
        <v>131.6875</v>
      </c>
      <c r="AE3605">
        <f t="shared" si="1859"/>
        <v>130.53125</v>
      </c>
      <c r="AF3605" s="49">
        <f t="shared" si="1886"/>
        <v>1.15625</v>
      </c>
      <c r="AG3605" s="3">
        <f t="shared" si="1872"/>
        <v>131.25411900157181</v>
      </c>
      <c r="AH3605">
        <f t="shared" si="1873"/>
        <v>129.80733428654088</v>
      </c>
      <c r="AI3605" s="51">
        <f t="shared" si="1874"/>
        <v>1.4467847150309296</v>
      </c>
      <c r="AJ3605" s="52">
        <f t="shared" si="1875"/>
        <v>0.29053471503092965</v>
      </c>
      <c r="AK3605" s="2">
        <v>41015</v>
      </c>
      <c r="AL3605" t="str">
        <v>912828KQ</v>
      </c>
      <c r="AM3605">
        <v>1.6152</v>
      </c>
      <c r="AN3605">
        <v>9.103E-2</v>
      </c>
      <c r="AO3605">
        <v>0.84709999999999996</v>
      </c>
      <c r="AP3605">
        <v>130.53125</v>
      </c>
      <c r="AQ3605">
        <f>VLOOKUP(AL3605,工作表1!$F$3:$G$1000,2,FALSE)</f>
        <v>3.125</v>
      </c>
      <c r="AR3605" t="str">
        <f>VLOOKUP(AL3605,工作表1!$F$3:$H$1000,3,FALSE)</f>
        <v>2019/5/15</v>
      </c>
      <c r="AS3605">
        <f t="shared" si="1860"/>
        <v>0.14149999999999999</v>
      </c>
      <c r="AT3605">
        <f t="shared" si="1861"/>
        <v>2.9834999999999998</v>
      </c>
      <c r="AU3605" s="43">
        <f t="shared" si="1876"/>
        <v>41044</v>
      </c>
      <c r="AV3605" s="43">
        <f t="shared" si="1862"/>
        <v>41180</v>
      </c>
      <c r="AW3605" s="45">
        <f t="shared" si="1877"/>
        <v>1.3221153846153846</v>
      </c>
      <c r="AX3605" s="45">
        <f t="shared" si="1878"/>
        <v>2.7262249736564805</v>
      </c>
      <c r="AY3605" s="47">
        <f t="shared" si="1879"/>
        <v>111.92902162603137</v>
      </c>
      <c r="AZ3605" s="47">
        <f t="shared" si="1880"/>
        <v>129.80733428654088</v>
      </c>
      <c r="BA3605" s="43"/>
      <c r="BC3605" s="2">
        <v>41012</v>
      </c>
      <c r="BD3605" t="str">
        <v>912828LJ</v>
      </c>
      <c r="BE3605">
        <v>-12.051600000000001</v>
      </c>
      <c r="BF3605">
        <v>0.62575000000000003</v>
      </c>
      <c r="BG3605">
        <v>0.87370000000000003</v>
      </c>
      <c r="BH3605">
        <v>129.53125</v>
      </c>
      <c r="BI3605">
        <f>VLOOKUP(BD3605,工作表1!$K$3:$L$1000,2,FALSE)</f>
        <v>3.625</v>
      </c>
      <c r="BJ3605" t="str">
        <f>VLOOKUP(BD3605,工作表1!$K$3:$M$1000,3,FALSE)</f>
        <v>2019/8/15</v>
      </c>
      <c r="BK3605">
        <f t="shared" si="1863"/>
        <v>0.14249999999999999</v>
      </c>
      <c r="BL3605">
        <f t="shared" si="1864"/>
        <v>3.4824999999999999</v>
      </c>
      <c r="BM3605" s="43">
        <f t="shared" si="1881"/>
        <v>41136</v>
      </c>
      <c r="BN3605" s="43">
        <f t="shared" si="1865"/>
        <v>41274</v>
      </c>
      <c r="BO3605" s="45">
        <f t="shared" si="1882"/>
        <v>0.60748626373626369</v>
      </c>
      <c r="BP3605" s="45">
        <f t="shared" si="1883"/>
        <v>3.1797465377088665</v>
      </c>
      <c r="BQ3605" s="47">
        <f t="shared" si="1884"/>
        <v>115.21424000754625</v>
      </c>
      <c r="BR3605" s="47">
        <f t="shared" si="1885"/>
        <v>128.31065459891423</v>
      </c>
    </row>
    <row r="3606" spans="6:70" x14ac:dyDescent="0.25">
      <c r="F3606" s="2">
        <v>41135</v>
      </c>
      <c r="G3606">
        <v>0.13950000000000001</v>
      </c>
      <c r="H3606" s="43">
        <v>41187</v>
      </c>
      <c r="I3606">
        <v>1.1331</v>
      </c>
      <c r="L3606" s="2">
        <v>41012</v>
      </c>
      <c r="M3606" t="str">
        <v>912828KD</v>
      </c>
      <c r="N3606">
        <v>0.69679999999999997</v>
      </c>
      <c r="O3606">
        <v>7.9600000000000004E-2</v>
      </c>
      <c r="P3606">
        <v>0.82720000000000005</v>
      </c>
      <c r="Q3606">
        <v>131.53125</v>
      </c>
      <c r="R3606">
        <f>VLOOKUP(M3606,工作表1!$A$3:$B$1000,2,FALSE)</f>
        <v>2.75</v>
      </c>
      <c r="S3606" t="str">
        <f>VLOOKUP(M3606,工作表1!$A$3:$C$1000,3,FALSE)</f>
        <v>2019/2/15</v>
      </c>
      <c r="T3606">
        <f t="shared" si="1855"/>
        <v>0.14249999999999999</v>
      </c>
      <c r="U3606">
        <f t="shared" si="1854"/>
        <v>2.6074999999999999</v>
      </c>
      <c r="V3606" s="43">
        <f t="shared" si="1866"/>
        <v>41136</v>
      </c>
      <c r="W3606" s="43">
        <f t="shared" si="1856"/>
        <v>41089</v>
      </c>
      <c r="X3606" s="45">
        <f t="shared" si="1867"/>
        <v>0.46085164835164832</v>
      </c>
      <c r="Y3606" s="45">
        <f t="shared" si="1868"/>
        <v>1.0183858949269908</v>
      </c>
      <c r="Z3606" s="47">
        <f t="shared" si="1869"/>
        <v>109.34124704462076</v>
      </c>
      <c r="AA3606" s="47">
        <f t="shared" si="1870"/>
        <v>131.10843588411777</v>
      </c>
      <c r="AB3606" s="45">
        <f t="shared" si="1871"/>
        <v>1.37</v>
      </c>
      <c r="AC3606" s="2" t="str">
        <f t="shared" si="1857"/>
        <v>TY1</v>
      </c>
      <c r="AD3606">
        <f t="shared" si="1858"/>
        <v>131.53125</v>
      </c>
      <c r="AE3606">
        <f t="shared" si="1859"/>
        <v>130.375</v>
      </c>
      <c r="AF3606" s="49">
        <f t="shared" si="1886"/>
        <v>1.15625</v>
      </c>
      <c r="AG3606" s="3">
        <f t="shared" si="1872"/>
        <v>131.10843588411777</v>
      </c>
      <c r="AH3606">
        <f t="shared" si="1873"/>
        <v>129.64607075876529</v>
      </c>
      <c r="AI3606" s="51">
        <f t="shared" si="1874"/>
        <v>1.462365125352477</v>
      </c>
      <c r="AJ3606" s="52">
        <f t="shared" si="1875"/>
        <v>0.30611512535247698</v>
      </c>
      <c r="AK3606" s="2">
        <v>41012</v>
      </c>
      <c r="AL3606" t="str">
        <v>912828KQ</v>
      </c>
      <c r="AM3606">
        <v>1.2634000000000001</v>
      </c>
      <c r="AN3606">
        <v>9.2969999999999997E-2</v>
      </c>
      <c r="AO3606">
        <v>0.84709999999999996</v>
      </c>
      <c r="AP3606">
        <v>130.375</v>
      </c>
      <c r="AQ3606">
        <f>VLOOKUP(AL3606,工作表1!$F$3:$G$1000,2,FALSE)</f>
        <v>3.125</v>
      </c>
      <c r="AR3606" t="str">
        <f>VLOOKUP(AL3606,工作表1!$F$3:$H$1000,3,FALSE)</f>
        <v>2019/5/15</v>
      </c>
      <c r="AS3606">
        <f t="shared" si="1860"/>
        <v>0.14249999999999999</v>
      </c>
      <c r="AT3606">
        <f t="shared" si="1861"/>
        <v>2.9824999999999999</v>
      </c>
      <c r="AU3606" s="43">
        <f t="shared" si="1876"/>
        <v>41044</v>
      </c>
      <c r="AV3606" s="43">
        <f t="shared" si="1862"/>
        <v>41180</v>
      </c>
      <c r="AW3606" s="45">
        <f t="shared" si="1877"/>
        <v>1.3135302197802199</v>
      </c>
      <c r="AX3606" s="45">
        <f t="shared" si="1878"/>
        <v>2.726201452656932</v>
      </c>
      <c r="AY3606" s="47">
        <f t="shared" si="1879"/>
        <v>111.80396445070899</v>
      </c>
      <c r="AZ3606" s="47">
        <f t="shared" si="1880"/>
        <v>129.64607075876529</v>
      </c>
      <c r="BA3606" s="43"/>
      <c r="BC3606" s="2">
        <v>41011</v>
      </c>
      <c r="BD3606" t="str">
        <v>912828LJ</v>
      </c>
      <c r="BE3606">
        <v>-11.7807</v>
      </c>
      <c r="BF3606">
        <v>0.62168000000000001</v>
      </c>
      <c r="BG3606">
        <v>0.87370000000000003</v>
      </c>
      <c r="BH3606">
        <v>129.140625</v>
      </c>
      <c r="BI3606">
        <f>VLOOKUP(BD3606,工作表1!$K$3:$L$1000,2,FALSE)</f>
        <v>3.625</v>
      </c>
      <c r="BJ3606" t="str">
        <f>VLOOKUP(BD3606,工作表1!$K$3:$M$1000,3,FALSE)</f>
        <v>2019/8/15</v>
      </c>
      <c r="BK3606">
        <f t="shared" si="1863"/>
        <v>0.14299999999999999</v>
      </c>
      <c r="BL3606">
        <f t="shared" si="1864"/>
        <v>3.4820000000000002</v>
      </c>
      <c r="BM3606" s="43">
        <f t="shared" si="1881"/>
        <v>41136</v>
      </c>
      <c r="BN3606" s="43">
        <f t="shared" si="1865"/>
        <v>41274</v>
      </c>
      <c r="BO3606" s="45">
        <f t="shared" si="1882"/>
        <v>0.57760989010989006</v>
      </c>
      <c r="BP3606" s="45">
        <f t="shared" si="1883"/>
        <v>3.1796646846304384</v>
      </c>
      <c r="BQ3606" s="47">
        <f t="shared" si="1884"/>
        <v>114.90573184184248</v>
      </c>
      <c r="BR3606" s="47">
        <f t="shared" si="1885"/>
        <v>127.91674545315425</v>
      </c>
    </row>
    <row r="3607" spans="6:70" x14ac:dyDescent="0.25">
      <c r="F3607" s="2">
        <v>41134</v>
      </c>
      <c r="G3607">
        <v>0.14299999999999999</v>
      </c>
      <c r="H3607" s="43">
        <v>41186</v>
      </c>
      <c r="I3607">
        <v>1.0674999999999999</v>
      </c>
      <c r="L3607" s="2">
        <v>41011</v>
      </c>
      <c r="M3607" t="str">
        <v>912828KD</v>
      </c>
      <c r="N3607">
        <v>0.92359999999999998</v>
      </c>
      <c r="O3607">
        <v>6.1409999999999999E-2</v>
      </c>
      <c r="P3607">
        <v>0.82720000000000005</v>
      </c>
      <c r="Q3607">
        <v>131.140625</v>
      </c>
      <c r="R3607">
        <f>VLOOKUP(M3607,工作表1!$A$3:$B$1000,2,FALSE)</f>
        <v>2.75</v>
      </c>
      <c r="S3607" t="str">
        <f>VLOOKUP(M3607,工作表1!$A$3:$C$1000,3,FALSE)</f>
        <v>2019/2/15</v>
      </c>
      <c r="T3607">
        <f t="shared" si="1855"/>
        <v>0.14299999999999999</v>
      </c>
      <c r="U3607">
        <f t="shared" si="1854"/>
        <v>2.6070000000000002</v>
      </c>
      <c r="V3607" s="43">
        <f t="shared" si="1866"/>
        <v>41136</v>
      </c>
      <c r="W3607" s="43">
        <f t="shared" si="1856"/>
        <v>41089</v>
      </c>
      <c r="X3607" s="45">
        <f t="shared" si="1867"/>
        <v>0.43818681318681318</v>
      </c>
      <c r="Y3607" s="45">
        <f t="shared" si="1868"/>
        <v>1.0183237994881831</v>
      </c>
      <c r="Z3607" s="47">
        <f t="shared" si="1869"/>
        <v>109.04490795321475</v>
      </c>
      <c r="AA3607" s="47">
        <f t="shared" si="1870"/>
        <v>130.70678417860859</v>
      </c>
      <c r="AB3607" s="45">
        <f t="shared" si="1871"/>
        <v>1.4267000000000001</v>
      </c>
      <c r="AC3607" s="2" t="str">
        <f t="shared" si="1857"/>
        <v>TY1</v>
      </c>
      <c r="AD3607">
        <f t="shared" si="1858"/>
        <v>131.140625</v>
      </c>
      <c r="AE3607">
        <f t="shared" si="1859"/>
        <v>129.984375</v>
      </c>
      <c r="AF3607" s="49">
        <f t="shared" si="1886"/>
        <v>1.15625</v>
      </c>
      <c r="AG3607" s="3">
        <f t="shared" si="1872"/>
        <v>130.70678417860859</v>
      </c>
      <c r="AH3607">
        <f t="shared" si="1873"/>
        <v>129.2353482434321</v>
      </c>
      <c r="AI3607" s="51">
        <f t="shared" si="1874"/>
        <v>1.471435935176487</v>
      </c>
      <c r="AJ3607" s="52">
        <f t="shared" si="1875"/>
        <v>0.31518593517648696</v>
      </c>
      <c r="AK3607" s="2">
        <v>41011</v>
      </c>
      <c r="AL3607" t="str">
        <v>912828KQ</v>
      </c>
      <c r="AM3607">
        <v>1.2371000000000001</v>
      </c>
      <c r="AN3607">
        <v>0.10571</v>
      </c>
      <c r="AO3607">
        <v>0.84709999999999996</v>
      </c>
      <c r="AP3607">
        <v>129.984375</v>
      </c>
      <c r="AQ3607">
        <f>VLOOKUP(AL3607,工作表1!$F$3:$G$1000,2,FALSE)</f>
        <v>3.125</v>
      </c>
      <c r="AR3607" t="str">
        <f>VLOOKUP(AL3607,工作表1!$F$3:$H$1000,3,FALSE)</f>
        <v>2019/5/15</v>
      </c>
      <c r="AS3607">
        <f t="shared" si="1860"/>
        <v>0.14299999999999999</v>
      </c>
      <c r="AT3607">
        <f t="shared" si="1861"/>
        <v>2.9820000000000002</v>
      </c>
      <c r="AU3607" s="43">
        <f t="shared" si="1876"/>
        <v>41044</v>
      </c>
      <c r="AV3607" s="43">
        <f t="shared" si="1862"/>
        <v>41180</v>
      </c>
      <c r="AW3607" s="45">
        <f t="shared" si="1877"/>
        <v>1.2877747252747251</v>
      </c>
      <c r="AX3607" s="45">
        <f t="shared" si="1878"/>
        <v>2.726130889658287</v>
      </c>
      <c r="AY3607" s="47">
        <f t="shared" si="1879"/>
        <v>111.49182221847252</v>
      </c>
      <c r="AZ3607" s="47">
        <f t="shared" si="1880"/>
        <v>129.2353482434321</v>
      </c>
      <c r="BA3607" s="43"/>
      <c r="BC3607" s="2">
        <v>41010</v>
      </c>
      <c r="BD3607" t="str">
        <v>912828LJ</v>
      </c>
      <c r="BE3607">
        <v>-11.7807</v>
      </c>
      <c r="BF3607">
        <v>0.63943000000000005</v>
      </c>
      <c r="BG3607">
        <v>0.87370000000000003</v>
      </c>
      <c r="BH3607">
        <v>129.328125</v>
      </c>
      <c r="BI3607">
        <f>VLOOKUP(BD3607,工作表1!$K$3:$L$1000,2,FALSE)</f>
        <v>3.625</v>
      </c>
      <c r="BJ3607" t="str">
        <f>VLOOKUP(BD3607,工作表1!$K$3:$M$1000,3,FALSE)</f>
        <v>2019/8/15</v>
      </c>
      <c r="BK3607">
        <f t="shared" si="1863"/>
        <v>0.14299999999999999</v>
      </c>
      <c r="BL3607">
        <f t="shared" si="1864"/>
        <v>3.4820000000000002</v>
      </c>
      <c r="BM3607" s="43">
        <f t="shared" si="1881"/>
        <v>41136</v>
      </c>
      <c r="BN3607" s="43">
        <f t="shared" si="1865"/>
        <v>41274</v>
      </c>
      <c r="BO3607" s="45">
        <f t="shared" si="1882"/>
        <v>0.56765109890109888</v>
      </c>
      <c r="BP3607" s="45">
        <f t="shared" si="1883"/>
        <v>3.1796374002709622</v>
      </c>
      <c r="BQ3607" s="47">
        <f t="shared" si="1884"/>
        <v>115.0617115004911</v>
      </c>
      <c r="BR3607" s="47">
        <f t="shared" si="1885"/>
        <v>128.08153466332436</v>
      </c>
    </row>
    <row r="3608" spans="6:70" x14ac:dyDescent="0.25">
      <c r="F3608" s="2">
        <v>41131</v>
      </c>
      <c r="G3608">
        <v>0.14399999999999999</v>
      </c>
      <c r="H3608" s="43">
        <v>41185</v>
      </c>
      <c r="I3608">
        <v>1.0162</v>
      </c>
      <c r="L3608" s="2">
        <v>41010</v>
      </c>
      <c r="M3608" t="str">
        <v>912828KD</v>
      </c>
      <c r="N3608">
        <v>0.82220000000000004</v>
      </c>
      <c r="O3608">
        <v>8.7499999999999994E-2</v>
      </c>
      <c r="P3608">
        <v>0.82720000000000005</v>
      </c>
      <c r="Q3608">
        <v>131.328125</v>
      </c>
      <c r="R3608">
        <f>VLOOKUP(M3608,工作表1!$A$3:$B$1000,2,FALSE)</f>
        <v>2.75</v>
      </c>
      <c r="S3608" t="str">
        <f>VLOOKUP(M3608,工作表1!$A$3:$C$1000,3,FALSE)</f>
        <v>2019/2/15</v>
      </c>
      <c r="T3608">
        <f t="shared" si="1855"/>
        <v>0.14299999999999999</v>
      </c>
      <c r="U3608">
        <f t="shared" si="1854"/>
        <v>2.6070000000000002</v>
      </c>
      <c r="V3608" s="43">
        <f t="shared" si="1866"/>
        <v>41136</v>
      </c>
      <c r="W3608" s="43">
        <f t="shared" si="1856"/>
        <v>41089</v>
      </c>
      <c r="X3608" s="45">
        <f t="shared" si="1867"/>
        <v>0.43063186813186816</v>
      </c>
      <c r="Y3608" s="45">
        <f t="shared" si="1868"/>
        <v>1.0183031010085806</v>
      </c>
      <c r="Z3608" s="47">
        <f t="shared" si="1869"/>
        <v>109.20097897521273</v>
      </c>
      <c r="AA3608" s="47">
        <f t="shared" si="1870"/>
        <v>130.88094725437625</v>
      </c>
      <c r="AB3608" s="45">
        <f t="shared" si="1871"/>
        <v>1.4077999999999999</v>
      </c>
      <c r="AC3608" s="2" t="str">
        <f t="shared" si="1857"/>
        <v>TY1</v>
      </c>
      <c r="AD3608">
        <f t="shared" si="1858"/>
        <v>131.328125</v>
      </c>
      <c r="AE3608">
        <f t="shared" si="1859"/>
        <v>130.171875</v>
      </c>
      <c r="AF3608" s="49">
        <f t="shared" si="1886"/>
        <v>1.15625</v>
      </c>
      <c r="AG3608" s="3">
        <f t="shared" si="1872"/>
        <v>130.88094725437625</v>
      </c>
      <c r="AH3608">
        <f t="shared" si="1873"/>
        <v>129.40530697080018</v>
      </c>
      <c r="AI3608" s="51">
        <f t="shared" si="1874"/>
        <v>1.4756402835760696</v>
      </c>
      <c r="AJ3608" s="52">
        <f t="shared" si="1875"/>
        <v>0.31939028357606958</v>
      </c>
      <c r="AK3608" s="2">
        <v>41010</v>
      </c>
      <c r="AL3608" t="str">
        <v>912828KQ</v>
      </c>
      <c r="AM3608">
        <v>1.2373000000000001</v>
      </c>
      <c r="AN3608">
        <v>0.12623999999999999</v>
      </c>
      <c r="AO3608">
        <v>0.84709999999999996</v>
      </c>
      <c r="AP3608">
        <v>130.171875</v>
      </c>
      <c r="AQ3608">
        <f>VLOOKUP(AL3608,工作表1!$F$3:$G$1000,2,FALSE)</f>
        <v>3.125</v>
      </c>
      <c r="AR3608" t="str">
        <f>VLOOKUP(AL3608,工作表1!$F$3:$H$1000,3,FALSE)</f>
        <v>2019/5/15</v>
      </c>
      <c r="AS3608">
        <f t="shared" si="1860"/>
        <v>0.14299999999999999</v>
      </c>
      <c r="AT3608">
        <f t="shared" si="1861"/>
        <v>2.9820000000000002</v>
      </c>
      <c r="AU3608" s="43">
        <f t="shared" si="1876"/>
        <v>41044</v>
      </c>
      <c r="AV3608" s="43">
        <f t="shared" si="1862"/>
        <v>41180</v>
      </c>
      <c r="AW3608" s="45">
        <f t="shared" si="1877"/>
        <v>1.2791895604395604</v>
      </c>
      <c r="AX3608" s="45">
        <f t="shared" si="1878"/>
        <v>2.7261073686587385</v>
      </c>
      <c r="AY3608" s="47">
        <f t="shared" si="1879"/>
        <v>111.64779758214901</v>
      </c>
      <c r="AZ3608" s="47">
        <f t="shared" si="1880"/>
        <v>129.40530697080018</v>
      </c>
      <c r="BA3608" s="43"/>
      <c r="BC3608" s="2">
        <v>41009</v>
      </c>
      <c r="BD3608" t="str">
        <v>912828LJ</v>
      </c>
      <c r="BE3608">
        <v>-11.263</v>
      </c>
      <c r="BF3608">
        <v>0.60758000000000001</v>
      </c>
      <c r="BG3608">
        <v>0.87370000000000003</v>
      </c>
      <c r="BH3608">
        <v>129.59375</v>
      </c>
      <c r="BI3608">
        <f>VLOOKUP(BD3608,工作表1!$K$3:$L$1000,2,FALSE)</f>
        <v>3.625</v>
      </c>
      <c r="BJ3608" t="str">
        <f>VLOOKUP(BD3608,工作表1!$K$3:$M$1000,3,FALSE)</f>
        <v>2019/8/15</v>
      </c>
      <c r="BK3608">
        <f t="shared" si="1863"/>
        <v>0.14349999999999999</v>
      </c>
      <c r="BL3608">
        <f t="shared" si="1864"/>
        <v>3.4815</v>
      </c>
      <c r="BM3608" s="43">
        <f t="shared" si="1881"/>
        <v>41136</v>
      </c>
      <c r="BN3608" s="43">
        <f t="shared" si="1865"/>
        <v>41274</v>
      </c>
      <c r="BO3608" s="45">
        <f t="shared" si="1882"/>
        <v>0.55769230769230771</v>
      </c>
      <c r="BP3608" s="45">
        <f t="shared" si="1883"/>
        <v>3.179610115911486</v>
      </c>
      <c r="BQ3608" s="47">
        <f t="shared" si="1884"/>
        <v>115.32772800164608</v>
      </c>
      <c r="BR3608" s="47">
        <f t="shared" si="1885"/>
        <v>128.37268705212907</v>
      </c>
    </row>
    <row r="3609" spans="6:70" x14ac:dyDescent="0.25">
      <c r="F3609" s="2">
        <v>41130</v>
      </c>
      <c r="G3609">
        <v>0.14499999999999999</v>
      </c>
      <c r="H3609" s="43">
        <v>41184</v>
      </c>
      <c r="I3609">
        <v>1.0347999999999999</v>
      </c>
      <c r="L3609" s="2">
        <v>41009</v>
      </c>
      <c r="M3609" t="str">
        <v>912828KD</v>
      </c>
      <c r="N3609">
        <v>1.0277000000000001</v>
      </c>
      <c r="O3609">
        <v>5.679E-2</v>
      </c>
      <c r="P3609">
        <v>0.82720000000000005</v>
      </c>
      <c r="Q3609">
        <v>131.59375</v>
      </c>
      <c r="R3609">
        <f>VLOOKUP(M3609,工作表1!$A$3:$B$1000,2,FALSE)</f>
        <v>2.75</v>
      </c>
      <c r="S3609" t="str">
        <f>VLOOKUP(M3609,工作表1!$A$3:$C$1000,3,FALSE)</f>
        <v>2019/2/15</v>
      </c>
      <c r="T3609">
        <f t="shared" si="1855"/>
        <v>0.14349999999999999</v>
      </c>
      <c r="U3609">
        <f t="shared" si="1854"/>
        <v>2.6065</v>
      </c>
      <c r="V3609" s="43">
        <f t="shared" si="1866"/>
        <v>41136</v>
      </c>
      <c r="W3609" s="43">
        <f t="shared" si="1856"/>
        <v>41089</v>
      </c>
      <c r="X3609" s="45">
        <f t="shared" si="1867"/>
        <v>0.42307692307692313</v>
      </c>
      <c r="Y3609" s="45">
        <f t="shared" si="1868"/>
        <v>1.0182824025289778</v>
      </c>
      <c r="Z3609" s="47">
        <f t="shared" si="1869"/>
        <v>109.43551802283638</v>
      </c>
      <c r="AA3609" s="47">
        <f t="shared" si="1870"/>
        <v>131.15010277193292</v>
      </c>
      <c r="AB3609" s="45">
        <f t="shared" si="1871"/>
        <v>1.3632</v>
      </c>
      <c r="AC3609" s="2" t="str">
        <f t="shared" si="1857"/>
        <v>TY1</v>
      </c>
      <c r="AD3609">
        <f t="shared" si="1858"/>
        <v>131.59375</v>
      </c>
      <c r="AE3609">
        <f t="shared" si="1859"/>
        <v>130.4375</v>
      </c>
      <c r="AF3609" s="49">
        <f t="shared" si="1886"/>
        <v>1.15625</v>
      </c>
      <c r="AG3609" s="3">
        <f t="shared" si="1872"/>
        <v>131.15010277193292</v>
      </c>
      <c r="AH3609">
        <f t="shared" si="1873"/>
        <v>129.68697812390459</v>
      </c>
      <c r="AI3609" s="51">
        <f t="shared" si="1874"/>
        <v>1.4631246480283266</v>
      </c>
      <c r="AJ3609" s="52">
        <f t="shared" si="1875"/>
        <v>0.30687464802832665</v>
      </c>
      <c r="AK3609" s="2">
        <v>41009</v>
      </c>
      <c r="AL3609" t="str">
        <v>912828KQ</v>
      </c>
      <c r="AM3609">
        <v>1.6205000000000001</v>
      </c>
      <c r="AN3609">
        <v>9.4170000000000004E-2</v>
      </c>
      <c r="AO3609">
        <v>0.84709999999999996</v>
      </c>
      <c r="AP3609">
        <v>130.4375</v>
      </c>
      <c r="AQ3609">
        <f>VLOOKUP(AL3609,工作表1!$F$3:$G$1000,2,FALSE)</f>
        <v>3.125</v>
      </c>
      <c r="AR3609" t="str">
        <f>VLOOKUP(AL3609,工作表1!$F$3:$H$1000,3,FALSE)</f>
        <v>2019/5/15</v>
      </c>
      <c r="AS3609">
        <f t="shared" si="1860"/>
        <v>0.14349999999999999</v>
      </c>
      <c r="AT3609">
        <f t="shared" si="1861"/>
        <v>2.9815</v>
      </c>
      <c r="AU3609" s="43">
        <f t="shared" si="1876"/>
        <v>41044</v>
      </c>
      <c r="AV3609" s="43">
        <f t="shared" si="1862"/>
        <v>41180</v>
      </c>
      <c r="AW3609" s="45">
        <f t="shared" si="1877"/>
        <v>1.2706043956043955</v>
      </c>
      <c r="AX3609" s="45">
        <f t="shared" si="1878"/>
        <v>2.72608384765919</v>
      </c>
      <c r="AY3609" s="47">
        <f t="shared" si="1879"/>
        <v>111.89816843055561</v>
      </c>
      <c r="AZ3609" s="47">
        <f t="shared" si="1880"/>
        <v>129.68697812390459</v>
      </c>
      <c r="BA3609" s="43"/>
      <c r="BC3609" s="2">
        <v>41008</v>
      </c>
      <c r="BD3609" t="str">
        <v>912828LJ</v>
      </c>
      <c r="BE3609">
        <v>-9.9342000000000006</v>
      </c>
      <c r="BF3609">
        <v>0.57813999999999999</v>
      </c>
      <c r="BG3609">
        <v>0.87370000000000003</v>
      </c>
      <c r="BH3609">
        <v>129.125</v>
      </c>
      <c r="BI3609">
        <f>VLOOKUP(BD3609,工作表1!$K$3:$L$1000,2,FALSE)</f>
        <v>3.625</v>
      </c>
      <c r="BJ3609" t="str">
        <f>VLOOKUP(BD3609,工作表1!$K$3:$M$1000,3,FALSE)</f>
        <v>2019/8/15</v>
      </c>
      <c r="BK3609">
        <f t="shared" si="1863"/>
        <v>0.14299999999999999</v>
      </c>
      <c r="BL3609">
        <f t="shared" si="1864"/>
        <v>3.4820000000000002</v>
      </c>
      <c r="BM3609" s="43">
        <f t="shared" si="1881"/>
        <v>41136</v>
      </c>
      <c r="BN3609" s="43">
        <f t="shared" si="1865"/>
        <v>41274</v>
      </c>
      <c r="BO3609" s="45">
        <f t="shared" si="1882"/>
        <v>0.54773351648351642</v>
      </c>
      <c r="BP3609" s="45">
        <f t="shared" si="1883"/>
        <v>3.1795828315520098</v>
      </c>
      <c r="BQ3609" s="47">
        <f t="shared" si="1884"/>
        <v>114.94941522331895</v>
      </c>
      <c r="BR3609" s="47">
        <f t="shared" si="1885"/>
        <v>127.92552810659079</v>
      </c>
    </row>
    <row r="3610" spans="6:70" x14ac:dyDescent="0.25">
      <c r="F3610" s="2">
        <v>41129</v>
      </c>
      <c r="G3610">
        <v>0.14599999999999999</v>
      </c>
      <c r="H3610" s="43">
        <v>41183</v>
      </c>
      <c r="I3610">
        <v>1.0441</v>
      </c>
      <c r="L3610" s="2">
        <v>41008</v>
      </c>
      <c r="M3610" t="str">
        <v>912828KD</v>
      </c>
      <c r="N3610">
        <v>0.89039999999999997</v>
      </c>
      <c r="O3610">
        <v>8.8050000000000003E-2</v>
      </c>
      <c r="P3610">
        <v>0.82720000000000005</v>
      </c>
      <c r="Q3610">
        <v>131.140625</v>
      </c>
      <c r="R3610">
        <f>VLOOKUP(M3610,工作表1!$A$3:$B$1000,2,FALSE)</f>
        <v>2.75</v>
      </c>
      <c r="S3610" t="str">
        <f>VLOOKUP(M3610,工作表1!$A$3:$C$1000,3,FALSE)</f>
        <v>2019/2/15</v>
      </c>
      <c r="T3610">
        <f t="shared" si="1855"/>
        <v>0.14299999999999999</v>
      </c>
      <c r="U3610">
        <f t="shared" si="1854"/>
        <v>2.6070000000000002</v>
      </c>
      <c r="V3610" s="43">
        <f t="shared" si="1866"/>
        <v>41136</v>
      </c>
      <c r="W3610" s="43">
        <f t="shared" si="1856"/>
        <v>41089</v>
      </c>
      <c r="X3610" s="45">
        <f t="shared" si="1867"/>
        <v>0.41552197802197799</v>
      </c>
      <c r="Y3610" s="45">
        <f t="shared" si="1868"/>
        <v>1.0182617040493751</v>
      </c>
      <c r="Z3610" s="47">
        <f t="shared" si="1869"/>
        <v>109.05977302666871</v>
      </c>
      <c r="AA3610" s="47">
        <f t="shared" si="1870"/>
        <v>130.68122215767653</v>
      </c>
      <c r="AB3610" s="45">
        <f t="shared" si="1871"/>
        <v>1.4291</v>
      </c>
      <c r="AC3610" s="2" t="str">
        <f t="shared" si="1857"/>
        <v>TY1</v>
      </c>
      <c r="AD3610">
        <f t="shared" si="1858"/>
        <v>131.140625</v>
      </c>
      <c r="AE3610">
        <f t="shared" si="1859"/>
        <v>129.96875</v>
      </c>
      <c r="AF3610" s="49">
        <f t="shared" si="1886"/>
        <v>1.171875</v>
      </c>
      <c r="AG3610" s="3">
        <f t="shared" si="1872"/>
        <v>130.68122215767653</v>
      </c>
      <c r="AH3610">
        <f t="shared" si="1873"/>
        <v>129.21058865023249</v>
      </c>
      <c r="AI3610" s="51">
        <f t="shared" si="1874"/>
        <v>1.4706335074440346</v>
      </c>
      <c r="AJ3610" s="52">
        <f t="shared" si="1875"/>
        <v>0.29875850744403465</v>
      </c>
      <c r="AK3610" s="2">
        <v>41008</v>
      </c>
      <c r="AL3610" t="str">
        <v>912828KQ</v>
      </c>
      <c r="AM3610">
        <v>1.8989</v>
      </c>
      <c r="AN3610">
        <v>9.7979999999999998E-2</v>
      </c>
      <c r="AO3610">
        <v>0.84709999999999996</v>
      </c>
      <c r="AP3610">
        <v>129.96875</v>
      </c>
      <c r="AQ3610">
        <f>VLOOKUP(AL3610,工作表1!$F$3:$G$1000,2,FALSE)</f>
        <v>3.125</v>
      </c>
      <c r="AR3610" t="str">
        <f>VLOOKUP(AL3610,工作表1!$F$3:$H$1000,3,FALSE)</f>
        <v>2019/5/15</v>
      </c>
      <c r="AS3610">
        <f t="shared" si="1860"/>
        <v>0.14299999999999999</v>
      </c>
      <c r="AT3610">
        <f t="shared" si="1861"/>
        <v>2.9820000000000002</v>
      </c>
      <c r="AU3610" s="43">
        <f t="shared" si="1876"/>
        <v>41044</v>
      </c>
      <c r="AV3610" s="43">
        <f t="shared" si="1862"/>
        <v>41180</v>
      </c>
      <c r="AW3610" s="45">
        <f t="shared" si="1877"/>
        <v>1.2620192307692308</v>
      </c>
      <c r="AX3610" s="45">
        <f t="shared" si="1878"/>
        <v>2.7260603266596419</v>
      </c>
      <c r="AY3610" s="47">
        <f t="shared" si="1879"/>
        <v>111.50685834424208</v>
      </c>
      <c r="AZ3610" s="47">
        <f t="shared" si="1880"/>
        <v>129.21058865023249</v>
      </c>
      <c r="BA3610" s="43"/>
      <c r="BC3610" s="2">
        <v>41005</v>
      </c>
      <c r="BD3610" t="str">
        <v>912828LJ</v>
      </c>
      <c r="BE3610">
        <v>-6.8761999999999999</v>
      </c>
      <c r="BF3610">
        <v>0.46482000000000001</v>
      </c>
      <c r="BG3610">
        <v>0.87370000000000003</v>
      </c>
      <c r="BH3610">
        <v>129.015625</v>
      </c>
      <c r="BI3610">
        <f>VLOOKUP(BD3610,工作表1!$K$3:$L$1000,2,FALSE)</f>
        <v>3.625</v>
      </c>
      <c r="BJ3610" t="str">
        <f>VLOOKUP(BD3610,工作表1!$K$3:$M$1000,3,FALSE)</f>
        <v>2019/8/15</v>
      </c>
      <c r="BK3610">
        <f t="shared" si="1863"/>
        <v>0.14299999999999999</v>
      </c>
      <c r="BL3610">
        <f t="shared" si="1864"/>
        <v>3.4820000000000002</v>
      </c>
      <c r="BM3610" s="43">
        <f t="shared" si="1881"/>
        <v>41136</v>
      </c>
      <c r="BN3610" s="43">
        <f t="shared" si="1865"/>
        <v>41274</v>
      </c>
      <c r="BO3610" s="45">
        <f t="shared" si="1882"/>
        <v>0.53777472527472525</v>
      </c>
      <c r="BP3610" s="45">
        <f t="shared" si="1883"/>
        <v>3.1795555471925336</v>
      </c>
      <c r="BQ3610" s="47">
        <f t="shared" si="1884"/>
        <v>114.96008950503132</v>
      </c>
      <c r="BR3610" s="47">
        <f t="shared" si="1885"/>
        <v>127.92400693912988</v>
      </c>
    </row>
    <row r="3611" spans="6:70" x14ac:dyDescent="0.25">
      <c r="F3611" s="2">
        <v>41128</v>
      </c>
      <c r="G3611">
        <v>0.14149999999999999</v>
      </c>
      <c r="H3611" s="43">
        <v>41180</v>
      </c>
      <c r="I3611">
        <v>1.0488</v>
      </c>
      <c r="L3611" s="2">
        <v>41005</v>
      </c>
      <c r="M3611" t="str">
        <v>912828KD</v>
      </c>
      <c r="N3611">
        <v>3.3719999999999999</v>
      </c>
      <c r="O3611">
        <v>-0.23072000000000001</v>
      </c>
      <c r="P3611">
        <v>0.82720000000000005</v>
      </c>
      <c r="Q3611">
        <v>131.046875</v>
      </c>
      <c r="R3611">
        <f>VLOOKUP(M3611,工作表1!$A$3:$B$1000,2,FALSE)</f>
        <v>2.75</v>
      </c>
      <c r="S3611" t="str">
        <f>VLOOKUP(M3611,工作表1!$A$3:$C$1000,3,FALSE)</f>
        <v>2019/2/15</v>
      </c>
      <c r="T3611">
        <f t="shared" si="1855"/>
        <v>0.14299999999999999</v>
      </c>
      <c r="U3611">
        <f t="shared" si="1854"/>
        <v>2.6070000000000002</v>
      </c>
      <c r="V3611" s="43">
        <f t="shared" si="1866"/>
        <v>41136</v>
      </c>
      <c r="W3611" s="43">
        <f t="shared" si="1856"/>
        <v>41089</v>
      </c>
      <c r="X3611" s="45">
        <f t="shared" si="1867"/>
        <v>0.40796703296703296</v>
      </c>
      <c r="Y3611" s="45">
        <f t="shared" si="1868"/>
        <v>1.0182410055697728</v>
      </c>
      <c r="Z3611" s="47">
        <f t="shared" si="1869"/>
        <v>109.07188873225228</v>
      </c>
      <c r="AA3611" s="47">
        <f t="shared" si="1870"/>
        <v>130.68135801340742</v>
      </c>
      <c r="AB3611" s="45">
        <f t="shared" si="1871"/>
        <v>1.4291</v>
      </c>
      <c r="AC3611" s="2" t="str">
        <f t="shared" si="1857"/>
        <v>TY1</v>
      </c>
      <c r="AD3611">
        <f t="shared" si="1858"/>
        <v>131.046875</v>
      </c>
      <c r="AE3611">
        <f t="shared" si="1859"/>
        <v>129.859375</v>
      </c>
      <c r="AF3611" s="49">
        <f t="shared" si="1886"/>
        <v>1.1875</v>
      </c>
      <c r="AG3611" s="3">
        <f t="shared" si="1872"/>
        <v>130.68135801340742</v>
      </c>
      <c r="AH3611">
        <f t="shared" si="1873"/>
        <v>129.21062590104145</v>
      </c>
      <c r="AI3611" s="51">
        <f t="shared" si="1874"/>
        <v>1.4707321123659653</v>
      </c>
      <c r="AJ3611" s="52">
        <f t="shared" si="1875"/>
        <v>0.28323211236596535</v>
      </c>
      <c r="AK3611" s="2">
        <v>41005</v>
      </c>
      <c r="AL3611" t="str">
        <v>912828KQ</v>
      </c>
      <c r="AM3611">
        <v>4.8636999999999997</v>
      </c>
      <c r="AN3611">
        <v>-7.6929999999999998E-2</v>
      </c>
      <c r="AO3611">
        <v>0.84709999999999996</v>
      </c>
      <c r="AP3611">
        <v>129.859375</v>
      </c>
      <c r="AQ3611">
        <f>VLOOKUP(AL3611,工作表1!$F$3:$G$1000,2,FALSE)</f>
        <v>3.125</v>
      </c>
      <c r="AR3611" t="str">
        <f>VLOOKUP(AL3611,工作表1!$F$3:$H$1000,3,FALSE)</f>
        <v>2019/5/15</v>
      </c>
      <c r="AS3611">
        <f t="shared" si="1860"/>
        <v>0.14299999999999999</v>
      </c>
      <c r="AT3611">
        <f t="shared" si="1861"/>
        <v>2.9820000000000002</v>
      </c>
      <c r="AU3611" s="43">
        <f t="shared" si="1876"/>
        <v>41044</v>
      </c>
      <c r="AV3611" s="43">
        <f t="shared" si="1862"/>
        <v>41180</v>
      </c>
      <c r="AW3611" s="45">
        <f t="shared" si="1877"/>
        <v>1.2534340659340659</v>
      </c>
      <c r="AX3611" s="45">
        <f t="shared" si="1878"/>
        <v>2.7260368056600934</v>
      </c>
      <c r="AY3611" s="47">
        <f t="shared" si="1879"/>
        <v>111.51889322512534</v>
      </c>
      <c r="AZ3611" s="47">
        <f t="shared" si="1880"/>
        <v>129.21062590104145</v>
      </c>
      <c r="BA3611" s="43"/>
      <c r="BC3611" s="2">
        <v>41004</v>
      </c>
      <c r="BD3611" t="str">
        <v>912828LJ</v>
      </c>
      <c r="BE3611">
        <v>-10.373900000000001</v>
      </c>
      <c r="BF3611">
        <v>0.57665999999999995</v>
      </c>
      <c r="BG3611">
        <v>0.87370000000000003</v>
      </c>
      <c r="BH3611">
        <v>127.875</v>
      </c>
      <c r="BI3611">
        <f>VLOOKUP(BD3611,工作表1!$K$3:$L$1000,2,FALSE)</f>
        <v>3.625</v>
      </c>
      <c r="BJ3611" t="str">
        <f>VLOOKUP(BD3611,工作表1!$K$3:$M$1000,3,FALSE)</f>
        <v>2019/8/15</v>
      </c>
      <c r="BK3611">
        <f t="shared" si="1863"/>
        <v>0.14349999999999999</v>
      </c>
      <c r="BL3611">
        <f t="shared" si="1864"/>
        <v>3.4815</v>
      </c>
      <c r="BM3611" s="43">
        <f t="shared" si="1881"/>
        <v>41136</v>
      </c>
      <c r="BN3611" s="43">
        <f t="shared" si="1865"/>
        <v>41274</v>
      </c>
      <c r="BO3611" s="45">
        <f t="shared" si="1882"/>
        <v>0.50789835164835162</v>
      </c>
      <c r="BP3611" s="45">
        <f t="shared" si="1883"/>
        <v>3.1794736941141051</v>
      </c>
      <c r="BQ3611" s="47">
        <f t="shared" si="1884"/>
        <v>113.89932471005034</v>
      </c>
      <c r="BR3611" s="47">
        <f t="shared" si="1885"/>
        <v>126.66911262639229</v>
      </c>
    </row>
    <row r="3612" spans="6:70" x14ac:dyDescent="0.25">
      <c r="F3612" s="2">
        <v>41127</v>
      </c>
      <c r="G3612">
        <v>0.14249999999999999</v>
      </c>
      <c r="H3612" s="43">
        <v>41179</v>
      </c>
      <c r="I3612">
        <v>1.0468999999999999</v>
      </c>
      <c r="L3612" s="2">
        <v>41004</v>
      </c>
      <c r="M3612" t="str">
        <v>912828KD</v>
      </c>
      <c r="N3612">
        <v>0.54920000000000002</v>
      </c>
      <c r="O3612">
        <v>0.11613</v>
      </c>
      <c r="P3612">
        <v>0.82720000000000005</v>
      </c>
      <c r="Q3612">
        <v>129.96875</v>
      </c>
      <c r="R3612">
        <f>VLOOKUP(M3612,工作表1!$A$3:$B$1000,2,FALSE)</f>
        <v>2.75</v>
      </c>
      <c r="S3612" t="str">
        <f>VLOOKUP(M3612,工作表1!$A$3:$C$1000,3,FALSE)</f>
        <v>2019/2/15</v>
      </c>
      <c r="T3612">
        <f t="shared" si="1855"/>
        <v>0.14349999999999999</v>
      </c>
      <c r="U3612">
        <f t="shared" si="1854"/>
        <v>2.6065</v>
      </c>
      <c r="V3612" s="43">
        <f t="shared" si="1866"/>
        <v>41136</v>
      </c>
      <c r="W3612" s="43">
        <f t="shared" si="1856"/>
        <v>41089</v>
      </c>
      <c r="X3612" s="45">
        <f t="shared" si="1867"/>
        <v>0.38530219780219782</v>
      </c>
      <c r="Y3612" s="45">
        <f t="shared" si="1868"/>
        <v>1.0181789101309648</v>
      </c>
      <c r="Z3612" s="47">
        <f t="shared" si="1869"/>
        <v>108.11292695276744</v>
      </c>
      <c r="AA3612" s="47">
        <f t="shared" si="1870"/>
        <v>129.47868019669187</v>
      </c>
      <c r="AB3612" s="45">
        <f t="shared" si="1871"/>
        <v>1.5592999999999999</v>
      </c>
      <c r="AC3612" s="2" t="str">
        <f t="shared" si="1857"/>
        <v>TY1</v>
      </c>
      <c r="AD3612">
        <f t="shared" si="1858"/>
        <v>129.96875</v>
      </c>
      <c r="AE3612">
        <f t="shared" si="1859"/>
        <v>128.71875</v>
      </c>
      <c r="AF3612" s="49">
        <f t="shared" si="1886"/>
        <v>1.25</v>
      </c>
      <c r="AG3612" s="3">
        <f t="shared" si="1872"/>
        <v>129.47868019669187</v>
      </c>
      <c r="AH3612">
        <f t="shared" si="1873"/>
        <v>127.98685327497181</v>
      </c>
      <c r="AI3612" s="51">
        <f t="shared" si="1874"/>
        <v>1.4918269217200617</v>
      </c>
      <c r="AJ3612" s="52">
        <f t="shared" si="1875"/>
        <v>0.2418269217200617</v>
      </c>
      <c r="AK3612" s="2">
        <v>41004</v>
      </c>
      <c r="AL3612" t="str">
        <v>912828KQ</v>
      </c>
      <c r="AM3612">
        <v>2.6583999999999999</v>
      </c>
      <c r="AN3612">
        <v>3.2649999999999998E-2</v>
      </c>
      <c r="AO3612">
        <v>0.84709999999999996</v>
      </c>
      <c r="AP3612">
        <v>128.71875</v>
      </c>
      <c r="AQ3612">
        <f>VLOOKUP(AL3612,工作表1!$F$3:$G$1000,2,FALSE)</f>
        <v>3.125</v>
      </c>
      <c r="AR3612" t="str">
        <f>VLOOKUP(AL3612,工作表1!$F$3:$H$1000,3,FALSE)</f>
        <v>2019/5/15</v>
      </c>
      <c r="AS3612">
        <f t="shared" si="1860"/>
        <v>0.14349999999999999</v>
      </c>
      <c r="AT3612">
        <f t="shared" si="1861"/>
        <v>2.9815</v>
      </c>
      <c r="AU3612" s="43">
        <f t="shared" si="1876"/>
        <v>41044</v>
      </c>
      <c r="AV3612" s="43">
        <f t="shared" si="1862"/>
        <v>41180</v>
      </c>
      <c r="AW3612" s="45">
        <f t="shared" si="1877"/>
        <v>1.2276785714285714</v>
      </c>
      <c r="AX3612" s="45">
        <f t="shared" si="1878"/>
        <v>2.7259662426614479</v>
      </c>
      <c r="AY3612" s="47">
        <f t="shared" si="1879"/>
        <v>110.51800235519512</v>
      </c>
      <c r="AZ3612" s="47">
        <f t="shared" si="1880"/>
        <v>127.98685327497181</v>
      </c>
      <c r="BA3612" s="43"/>
      <c r="BC3612" s="2">
        <v>41003</v>
      </c>
      <c r="BD3612" t="str">
        <v>912828LJ</v>
      </c>
      <c r="BE3612">
        <v>-9.8285</v>
      </c>
      <c r="BF3612">
        <v>0.54247999999999996</v>
      </c>
      <c r="BG3612">
        <v>0.87370000000000003</v>
      </c>
      <c r="BH3612">
        <v>127.265625</v>
      </c>
      <c r="BI3612">
        <f>VLOOKUP(BD3612,工作表1!$K$3:$L$1000,2,FALSE)</f>
        <v>3.625</v>
      </c>
      <c r="BJ3612" t="str">
        <f>VLOOKUP(BD3612,工作表1!$K$3:$M$1000,3,FALSE)</f>
        <v>2019/8/15</v>
      </c>
      <c r="BK3612">
        <f t="shared" si="1863"/>
        <v>0.14199999999999999</v>
      </c>
      <c r="BL3612">
        <f t="shared" si="1864"/>
        <v>3.4830000000000001</v>
      </c>
      <c r="BM3612" s="43">
        <f t="shared" si="1881"/>
        <v>41136</v>
      </c>
      <c r="BN3612" s="43">
        <f t="shared" si="1865"/>
        <v>41274</v>
      </c>
      <c r="BO3612" s="45">
        <f t="shared" si="1882"/>
        <v>0.4979395604395605</v>
      </c>
      <c r="BP3612" s="45">
        <f t="shared" si="1883"/>
        <v>3.1794464097546289</v>
      </c>
      <c r="BQ3612" s="47">
        <f t="shared" si="1884"/>
        <v>113.40661849664542</v>
      </c>
      <c r="BR3612" s="47">
        <f t="shared" si="1885"/>
        <v>126.09015743554988</v>
      </c>
    </row>
    <row r="3613" spans="6:70" x14ac:dyDescent="0.25">
      <c r="F3613" s="2">
        <v>41124</v>
      </c>
      <c r="G3613">
        <v>0.14449999999999999</v>
      </c>
      <c r="H3613" s="43">
        <v>41178</v>
      </c>
      <c r="I3613">
        <v>1.014</v>
      </c>
      <c r="L3613" s="2">
        <v>41003</v>
      </c>
      <c r="M3613" t="str">
        <v>912828KD</v>
      </c>
      <c r="N3613">
        <v>1.2948999999999999</v>
      </c>
      <c r="O3613">
        <v>1.9290000000000002E-2</v>
      </c>
      <c r="P3613">
        <v>0.82720000000000005</v>
      </c>
      <c r="Q3613">
        <v>129.375</v>
      </c>
      <c r="R3613">
        <f>VLOOKUP(M3613,工作表1!$A$3:$B$1000,2,FALSE)</f>
        <v>2.75</v>
      </c>
      <c r="S3613" t="str">
        <f>VLOOKUP(M3613,工作表1!$A$3:$C$1000,3,FALSE)</f>
        <v>2019/2/15</v>
      </c>
      <c r="T3613">
        <f t="shared" si="1855"/>
        <v>0.14199999999999999</v>
      </c>
      <c r="U3613">
        <f t="shared" si="1854"/>
        <v>2.6080000000000001</v>
      </c>
      <c r="V3613" s="43">
        <f t="shared" si="1866"/>
        <v>41136</v>
      </c>
      <c r="W3613" s="43">
        <f t="shared" si="1856"/>
        <v>41089</v>
      </c>
      <c r="X3613" s="45">
        <f t="shared" si="1867"/>
        <v>0.37774725274725279</v>
      </c>
      <c r="Y3613" s="45">
        <f t="shared" si="1868"/>
        <v>1.0181582116513623</v>
      </c>
      <c r="Z3613" s="47">
        <f t="shared" si="1869"/>
        <v>107.65437477145565</v>
      </c>
      <c r="AA3613" s="47">
        <f t="shared" si="1870"/>
        <v>128.90940035528402</v>
      </c>
      <c r="AB3613" s="45">
        <f t="shared" si="1871"/>
        <v>1.6092</v>
      </c>
      <c r="AC3613" s="2" t="str">
        <f t="shared" si="1857"/>
        <v>TY1</v>
      </c>
      <c r="AD3613">
        <f t="shared" si="1858"/>
        <v>129.375</v>
      </c>
      <c r="AE3613">
        <f t="shared" si="1859"/>
        <v>128.109375</v>
      </c>
      <c r="AF3613" s="49">
        <f t="shared" si="1886"/>
        <v>1.265625</v>
      </c>
      <c r="AG3613" s="3">
        <f t="shared" si="1872"/>
        <v>128.90940035528402</v>
      </c>
      <c r="AH3613">
        <f t="shared" si="1873"/>
        <v>127.40761198681389</v>
      </c>
      <c r="AI3613" s="51">
        <f t="shared" si="1874"/>
        <v>1.5017883684701303</v>
      </c>
      <c r="AJ3613" s="52">
        <f t="shared" si="1875"/>
        <v>0.23616336847013031</v>
      </c>
      <c r="AK3613" s="2">
        <v>41003</v>
      </c>
      <c r="AL3613" t="str">
        <v>912828KQ</v>
      </c>
      <c r="AM3613">
        <v>3.4668000000000001</v>
      </c>
      <c r="AN3613">
        <v>-2.138E-2</v>
      </c>
      <c r="AO3613">
        <v>0.84709999999999996</v>
      </c>
      <c r="AP3613">
        <v>128.109375</v>
      </c>
      <c r="AQ3613">
        <f>VLOOKUP(AL3613,工作表1!$F$3:$G$1000,2,FALSE)</f>
        <v>3.125</v>
      </c>
      <c r="AR3613" t="str">
        <f>VLOOKUP(AL3613,工作表1!$F$3:$H$1000,3,FALSE)</f>
        <v>2019/5/15</v>
      </c>
      <c r="AS3613">
        <f t="shared" si="1860"/>
        <v>0.14199999999999999</v>
      </c>
      <c r="AT3613">
        <f t="shared" si="1861"/>
        <v>2.9830000000000001</v>
      </c>
      <c r="AU3613" s="43">
        <f t="shared" si="1876"/>
        <v>41044</v>
      </c>
      <c r="AV3613" s="43">
        <f t="shared" si="1862"/>
        <v>41180</v>
      </c>
      <c r="AW3613" s="45">
        <f t="shared" si="1877"/>
        <v>1.2190934065934067</v>
      </c>
      <c r="AX3613" s="45">
        <f t="shared" si="1878"/>
        <v>2.7259427216618999</v>
      </c>
      <c r="AY3613" s="47">
        <f t="shared" si="1879"/>
        <v>110.04006233016399</v>
      </c>
      <c r="AZ3613" s="47">
        <f t="shared" si="1880"/>
        <v>127.40761198681389</v>
      </c>
      <c r="BA3613" s="43"/>
      <c r="BC3613" s="2">
        <v>41002</v>
      </c>
      <c r="BD3613" t="str">
        <v>912828LJ</v>
      </c>
      <c r="BE3613">
        <v>-10.749599999999999</v>
      </c>
      <c r="BF3613">
        <v>0.56642999999999999</v>
      </c>
      <c r="BG3613">
        <v>0.87370000000000003</v>
      </c>
      <c r="BH3613">
        <v>126.8125</v>
      </c>
      <c r="BI3613">
        <f>VLOOKUP(BD3613,工作表1!$K$3:$L$1000,2,FALSE)</f>
        <v>3.625</v>
      </c>
      <c r="BJ3613" t="str">
        <f>VLOOKUP(BD3613,工作表1!$K$3:$M$1000,3,FALSE)</f>
        <v>2019/8/15</v>
      </c>
      <c r="BK3613">
        <f t="shared" si="1863"/>
        <v>0.14000000000000001</v>
      </c>
      <c r="BL3613">
        <f t="shared" si="1864"/>
        <v>3.4849999999999999</v>
      </c>
      <c r="BM3613" s="43">
        <f t="shared" si="1881"/>
        <v>41136</v>
      </c>
      <c r="BN3613" s="43">
        <f t="shared" si="1865"/>
        <v>41274</v>
      </c>
      <c r="BO3613" s="45">
        <f t="shared" si="1882"/>
        <v>0.48798076923076922</v>
      </c>
      <c r="BP3613" s="45">
        <f t="shared" si="1883"/>
        <v>3.1794191253951527</v>
      </c>
      <c r="BQ3613" s="47">
        <f t="shared" si="1884"/>
        <v>113.00004004065701</v>
      </c>
      <c r="BR3613" s="47">
        <f t="shared" si="1885"/>
        <v>125.60934008972782</v>
      </c>
    </row>
    <row r="3614" spans="6:70" x14ac:dyDescent="0.25">
      <c r="F3614" s="2">
        <v>41123</v>
      </c>
      <c r="G3614">
        <v>0.13900000000000001</v>
      </c>
      <c r="H3614" s="43">
        <v>41177</v>
      </c>
      <c r="I3614">
        <v>1.0632999999999999</v>
      </c>
      <c r="L3614" s="2">
        <v>41002</v>
      </c>
      <c r="M3614" t="str">
        <v>912828KD</v>
      </c>
      <c r="N3614">
        <v>0.51100000000000001</v>
      </c>
      <c r="O3614">
        <v>0.10997</v>
      </c>
      <c r="P3614">
        <v>0.82720000000000005</v>
      </c>
      <c r="Q3614">
        <v>128.921875</v>
      </c>
      <c r="R3614">
        <f>VLOOKUP(M3614,工作表1!$A$3:$B$1000,2,FALSE)</f>
        <v>2.75</v>
      </c>
      <c r="S3614" t="str">
        <f>VLOOKUP(M3614,工作表1!$A$3:$C$1000,3,FALSE)</f>
        <v>2019/2/15</v>
      </c>
      <c r="T3614">
        <f t="shared" si="1855"/>
        <v>0.14000000000000001</v>
      </c>
      <c r="U3614">
        <f t="shared" si="1854"/>
        <v>2.61</v>
      </c>
      <c r="V3614" s="43">
        <f t="shared" si="1866"/>
        <v>41136</v>
      </c>
      <c r="W3614" s="43">
        <f t="shared" si="1856"/>
        <v>41089</v>
      </c>
      <c r="X3614" s="45">
        <f t="shared" si="1867"/>
        <v>0.37019230769230765</v>
      </c>
      <c r="Y3614" s="45">
        <f t="shared" si="1868"/>
        <v>1.0181375131717598</v>
      </c>
      <c r="Z3614" s="47">
        <f t="shared" si="1869"/>
        <v>107.26318667891087</v>
      </c>
      <c r="AA3614" s="47">
        <f t="shared" si="1870"/>
        <v>128.42140232116492</v>
      </c>
      <c r="AB3614" s="45">
        <f t="shared" si="1871"/>
        <v>1.6903999999999999</v>
      </c>
      <c r="AC3614" s="2" t="str">
        <f t="shared" si="1857"/>
        <v>TY1</v>
      </c>
      <c r="AD3614">
        <f t="shared" si="1858"/>
        <v>128.921875</v>
      </c>
      <c r="AE3614">
        <f t="shared" si="1859"/>
        <v>127.65625</v>
      </c>
      <c r="AF3614" s="49">
        <f t="shared" si="1886"/>
        <v>1.265625</v>
      </c>
      <c r="AG3614" s="3">
        <f t="shared" si="1872"/>
        <v>128.42140232116492</v>
      </c>
      <c r="AH3614">
        <f t="shared" si="1873"/>
        <v>126.91184924377771</v>
      </c>
      <c r="AI3614" s="51">
        <f t="shared" si="1874"/>
        <v>1.5095530773872099</v>
      </c>
      <c r="AJ3614" s="52">
        <f t="shared" si="1875"/>
        <v>0.2439280773872099</v>
      </c>
      <c r="AK3614" s="2">
        <v>41002</v>
      </c>
      <c r="AL3614" t="str">
        <v>912828KQ</v>
      </c>
      <c r="AM3614">
        <v>2.3086000000000002</v>
      </c>
      <c r="AN3614">
        <v>3.6159999999999998E-2</v>
      </c>
      <c r="AO3614">
        <v>0.84709999999999996</v>
      </c>
      <c r="AP3614">
        <v>127.65625</v>
      </c>
      <c r="AQ3614">
        <f>VLOOKUP(AL3614,工作表1!$F$3:$G$1000,2,FALSE)</f>
        <v>3.125</v>
      </c>
      <c r="AR3614" t="str">
        <f>VLOOKUP(AL3614,工作表1!$F$3:$H$1000,3,FALSE)</f>
        <v>2019/5/15</v>
      </c>
      <c r="AS3614">
        <f t="shared" si="1860"/>
        <v>0.14000000000000001</v>
      </c>
      <c r="AT3614">
        <f t="shared" si="1861"/>
        <v>2.9849999999999999</v>
      </c>
      <c r="AU3614" s="43">
        <f t="shared" si="1876"/>
        <v>41044</v>
      </c>
      <c r="AV3614" s="43">
        <f t="shared" si="1862"/>
        <v>41180</v>
      </c>
      <c r="AW3614" s="45">
        <f t="shared" si="1877"/>
        <v>1.2105082417582418</v>
      </c>
      <c r="AX3614" s="45">
        <f t="shared" si="1878"/>
        <v>2.7259192006623514</v>
      </c>
      <c r="AY3614" s="47">
        <f t="shared" si="1879"/>
        <v>109.63309114737214</v>
      </c>
      <c r="AZ3614" s="47">
        <f t="shared" si="1880"/>
        <v>126.91184924377771</v>
      </c>
      <c r="BA3614" s="43"/>
      <c r="BC3614" s="2">
        <v>41001</v>
      </c>
      <c r="BD3614" t="str">
        <v>912828LJ</v>
      </c>
      <c r="BE3614">
        <v>-10.3651</v>
      </c>
      <c r="BF3614">
        <v>0.54851000000000005</v>
      </c>
      <c r="BG3614">
        <v>0.87370000000000003</v>
      </c>
      <c r="BH3614">
        <v>127.59375</v>
      </c>
      <c r="BI3614">
        <f>VLOOKUP(BD3614,工作表1!$K$3:$L$1000,2,FALSE)</f>
        <v>3.625</v>
      </c>
      <c r="BJ3614" t="str">
        <f>VLOOKUP(BD3614,工作表1!$K$3:$M$1000,3,FALSE)</f>
        <v>2019/8/15</v>
      </c>
      <c r="BK3614">
        <f t="shared" si="1863"/>
        <v>0.13200000000000001</v>
      </c>
      <c r="BL3614">
        <f t="shared" si="1864"/>
        <v>3.4929999999999999</v>
      </c>
      <c r="BM3614" s="43">
        <f t="shared" si="1881"/>
        <v>41136</v>
      </c>
      <c r="BN3614" s="43">
        <f t="shared" si="1865"/>
        <v>41274</v>
      </c>
      <c r="BO3614" s="45">
        <f t="shared" si="1882"/>
        <v>0.47802197802197804</v>
      </c>
      <c r="BP3614" s="45">
        <f t="shared" si="1883"/>
        <v>3.179391841035677</v>
      </c>
      <c r="BQ3614" s="47">
        <f t="shared" si="1884"/>
        <v>113.69988336276542</v>
      </c>
      <c r="BR3614" s="47">
        <f t="shared" si="1885"/>
        <v>126.38968485178306</v>
      </c>
    </row>
    <row r="3615" spans="6:70" x14ac:dyDescent="0.25">
      <c r="F3615" s="2">
        <v>41122</v>
      </c>
      <c r="G3615">
        <v>0.14599999999999999</v>
      </c>
      <c r="H3615" s="43">
        <v>41176</v>
      </c>
      <c r="I3615">
        <v>1.0914999999999999</v>
      </c>
      <c r="L3615" s="2">
        <v>41001</v>
      </c>
      <c r="M3615" t="str">
        <v>912828KD</v>
      </c>
      <c r="N3615">
        <v>0.60940000000000005</v>
      </c>
      <c r="O3615">
        <v>9.8710000000000006E-2</v>
      </c>
      <c r="P3615">
        <v>0.82720000000000005</v>
      </c>
      <c r="Q3615">
        <v>129.703125</v>
      </c>
      <c r="R3615">
        <f>VLOOKUP(M3615,工作表1!$A$3:$B$1000,2,FALSE)</f>
        <v>2.75</v>
      </c>
      <c r="S3615" t="str">
        <f>VLOOKUP(M3615,工作表1!$A$3:$C$1000,3,FALSE)</f>
        <v>2019/2/15</v>
      </c>
      <c r="T3615">
        <f t="shared" si="1855"/>
        <v>0.13200000000000001</v>
      </c>
      <c r="U3615">
        <f t="shared" si="1854"/>
        <v>2.6179999999999999</v>
      </c>
      <c r="V3615" s="43">
        <f t="shared" si="1866"/>
        <v>41136</v>
      </c>
      <c r="W3615" s="43">
        <f t="shared" si="1856"/>
        <v>41089</v>
      </c>
      <c r="X3615" s="45">
        <f t="shared" si="1867"/>
        <v>0.36263736263736263</v>
      </c>
      <c r="Y3615" s="45">
        <f t="shared" si="1868"/>
        <v>1.0181168146921571</v>
      </c>
      <c r="Z3615" s="47">
        <f t="shared" si="1869"/>
        <v>107.91888637711146</v>
      </c>
      <c r="AA3615" s="47">
        <f t="shared" si="1870"/>
        <v>129.19721797132323</v>
      </c>
      <c r="AB3615" s="45">
        <f t="shared" si="1871"/>
        <v>1.5733999999999999</v>
      </c>
      <c r="AC3615" s="2" t="str">
        <f t="shared" si="1857"/>
        <v>TY1</v>
      </c>
      <c r="AD3615">
        <f t="shared" si="1858"/>
        <v>129.703125</v>
      </c>
      <c r="AE3615">
        <f t="shared" si="1859"/>
        <v>128.4375</v>
      </c>
      <c r="AF3615" s="49">
        <f t="shared" si="1886"/>
        <v>1.265625</v>
      </c>
      <c r="AG3615" s="3">
        <f t="shared" si="1872"/>
        <v>129.19721797132323</v>
      </c>
      <c r="AH3615">
        <f t="shared" si="1873"/>
        <v>127.72405254663359</v>
      </c>
      <c r="AI3615" s="51">
        <f t="shared" si="1874"/>
        <v>1.4731654246896397</v>
      </c>
      <c r="AJ3615" s="52">
        <f t="shared" si="1875"/>
        <v>0.20754042468963974</v>
      </c>
      <c r="AK3615" s="2">
        <v>41001</v>
      </c>
      <c r="AL3615" t="str">
        <v>912828KQ</v>
      </c>
      <c r="AM3615">
        <v>3.3917999999999999</v>
      </c>
      <c r="AN3615">
        <v>-2.4289999999999999E-2</v>
      </c>
      <c r="AO3615">
        <v>0.84709999999999996</v>
      </c>
      <c r="AP3615">
        <v>128.4375</v>
      </c>
      <c r="AQ3615">
        <f>VLOOKUP(AL3615,工作表1!$F$3:$G$1000,2,FALSE)</f>
        <v>3.125</v>
      </c>
      <c r="AR3615" t="str">
        <f>VLOOKUP(AL3615,工作表1!$F$3:$H$1000,3,FALSE)</f>
        <v>2019/5/15</v>
      </c>
      <c r="AS3615">
        <f t="shared" si="1860"/>
        <v>0.13200000000000001</v>
      </c>
      <c r="AT3615">
        <f t="shared" si="1861"/>
        <v>2.9929999999999999</v>
      </c>
      <c r="AU3615" s="43">
        <f t="shared" si="1876"/>
        <v>41044</v>
      </c>
      <c r="AV3615" s="43">
        <f t="shared" si="1862"/>
        <v>41180</v>
      </c>
      <c r="AW3615" s="45">
        <f t="shared" si="1877"/>
        <v>1.2019230769230771</v>
      </c>
      <c r="AX3615" s="45">
        <f t="shared" si="1878"/>
        <v>2.7258956796628029</v>
      </c>
      <c r="AY3615" s="47">
        <f t="shared" si="1879"/>
        <v>110.33707577983321</v>
      </c>
      <c r="AZ3615" s="47">
        <f t="shared" si="1880"/>
        <v>127.72405254663359</v>
      </c>
      <c r="BA3615" s="43"/>
      <c r="BC3615" s="2">
        <v>40998</v>
      </c>
      <c r="BD3615" t="str">
        <v>912828LJ</v>
      </c>
      <c r="BE3615">
        <v>-10.657400000000001</v>
      </c>
      <c r="BF3615">
        <v>0.56837000000000004</v>
      </c>
      <c r="BG3615">
        <v>0.87370000000000003</v>
      </c>
      <c r="BH3615">
        <v>127.40625</v>
      </c>
      <c r="BI3615">
        <f>VLOOKUP(BD3615,工作表1!$K$3:$L$1000,2,FALSE)</f>
        <v>3.625</v>
      </c>
      <c r="BJ3615" t="str">
        <f>VLOOKUP(BD3615,工作表1!$K$3:$M$1000,3,FALSE)</f>
        <v>2019/8/15</v>
      </c>
      <c r="BK3615">
        <f t="shared" si="1863"/>
        <v>0.1275</v>
      </c>
      <c r="BL3615">
        <f t="shared" si="1864"/>
        <v>3.4975000000000001</v>
      </c>
      <c r="BM3615" s="43">
        <f t="shared" si="1881"/>
        <v>41136</v>
      </c>
      <c r="BN3615" s="43">
        <f t="shared" si="1865"/>
        <v>41274</v>
      </c>
      <c r="BO3615" s="45">
        <f t="shared" si="1882"/>
        <v>0.46806318681318687</v>
      </c>
      <c r="BP3615" s="45">
        <f t="shared" si="1883"/>
        <v>3.1793645566762008</v>
      </c>
      <c r="BQ3615" s="47">
        <f t="shared" si="1884"/>
        <v>113.5276057176724</v>
      </c>
      <c r="BR3615" s="47">
        <f t="shared" si="1885"/>
        <v>126.17482388535115</v>
      </c>
    </row>
    <row r="3616" spans="6:70" x14ac:dyDescent="0.25">
      <c r="F3616" s="2">
        <v>41121</v>
      </c>
      <c r="G3616">
        <v>0.13650000000000001</v>
      </c>
      <c r="H3616" s="43">
        <v>41173</v>
      </c>
      <c r="I3616">
        <v>1.1292</v>
      </c>
      <c r="L3616" s="2">
        <v>40998</v>
      </c>
      <c r="M3616" t="str">
        <v>912828KD</v>
      </c>
      <c r="N3616">
        <v>0.22439999999999999</v>
      </c>
      <c r="O3616">
        <v>0.15114</v>
      </c>
      <c r="P3616">
        <v>0.82720000000000005</v>
      </c>
      <c r="Q3616">
        <v>129.484375</v>
      </c>
      <c r="R3616">
        <f>VLOOKUP(M3616,工作表1!$A$3:$B$1000,2,FALSE)</f>
        <v>2.75</v>
      </c>
      <c r="S3616" t="str">
        <f>VLOOKUP(M3616,工作表1!$A$3:$C$1000,3,FALSE)</f>
        <v>2019/2/15</v>
      </c>
      <c r="T3616">
        <f t="shared" si="1855"/>
        <v>0.1275</v>
      </c>
      <c r="U3616">
        <f t="shared" si="1854"/>
        <v>2.6225000000000001</v>
      </c>
      <c r="V3616" s="43">
        <f t="shared" si="1866"/>
        <v>41136</v>
      </c>
      <c r="W3616" s="43">
        <f t="shared" si="1856"/>
        <v>41089</v>
      </c>
      <c r="X3616" s="45">
        <f t="shared" si="1867"/>
        <v>0.3550824175824176</v>
      </c>
      <c r="Y3616" s="45">
        <f t="shared" si="1868"/>
        <v>1.0180961162125546</v>
      </c>
      <c r="Z3616" s="47">
        <f t="shared" si="1869"/>
        <v>107.73074090965608</v>
      </c>
      <c r="AA3616" s="47">
        <f t="shared" si="1870"/>
        <v>128.95389187275708</v>
      </c>
      <c r="AB3616" s="45">
        <f t="shared" si="1871"/>
        <v>1.6067</v>
      </c>
      <c r="AC3616" s="2" t="str">
        <f t="shared" si="1857"/>
        <v>TY2</v>
      </c>
      <c r="AD3616">
        <f t="shared" si="1858"/>
        <v>128.25</v>
      </c>
      <c r="AE3616">
        <f t="shared" si="1859"/>
        <v>127.84375</v>
      </c>
      <c r="AF3616" s="49">
        <f t="shared" si="1886"/>
        <v>0.40625</v>
      </c>
      <c r="AG3616" s="3">
        <f t="shared" si="1872"/>
        <v>127.48435816548111</v>
      </c>
      <c r="AH3616">
        <f t="shared" si="1873"/>
        <v>126.605529734542</v>
      </c>
      <c r="AI3616" s="51">
        <f t="shared" si="1874"/>
        <v>0.87882843093910878</v>
      </c>
      <c r="AJ3616" s="52">
        <f t="shared" si="1875"/>
        <v>0.47257843093910878</v>
      </c>
      <c r="AK3616" s="2">
        <v>40998</v>
      </c>
      <c r="AL3616" t="str">
        <v>912828KQ</v>
      </c>
      <c r="AM3616">
        <v>2.3864999999999998</v>
      </c>
      <c r="AN3616">
        <v>4.3830000000000001E-2</v>
      </c>
      <c r="AO3616">
        <v>0.84709999999999996</v>
      </c>
      <c r="AP3616">
        <v>128.25</v>
      </c>
      <c r="AQ3616">
        <f>VLOOKUP(AL3616,工作表1!$F$3:$G$1000,2,FALSE)</f>
        <v>3.125</v>
      </c>
      <c r="AR3616" t="str">
        <f>VLOOKUP(AL3616,工作表1!$F$3:$H$1000,3,FALSE)</f>
        <v>2019/5/15</v>
      </c>
      <c r="AS3616">
        <f t="shared" si="1860"/>
        <v>0.1275</v>
      </c>
      <c r="AT3616">
        <f t="shared" si="1861"/>
        <v>2.9975000000000001</v>
      </c>
      <c r="AU3616" s="43">
        <f t="shared" si="1876"/>
        <v>41044</v>
      </c>
      <c r="AV3616" s="43">
        <f t="shared" si="1862"/>
        <v>41180</v>
      </c>
      <c r="AW3616" s="45">
        <f t="shared" si="1877"/>
        <v>1.193337912087912</v>
      </c>
      <c r="AX3616" s="45">
        <f t="shared" si="1878"/>
        <v>2.7258721586632544</v>
      </c>
      <c r="AY3616" s="47">
        <f t="shared" si="1879"/>
        <v>110.1483020508375</v>
      </c>
      <c r="AZ3616" s="47">
        <f t="shared" si="1880"/>
        <v>127.48435816548111</v>
      </c>
      <c r="BA3616" s="43"/>
      <c r="BC3616" s="2">
        <v>40997</v>
      </c>
      <c r="BD3616" t="str">
        <v>912828LJ</v>
      </c>
      <c r="BE3616">
        <v>-10.773899999999999</v>
      </c>
      <c r="BF3616">
        <v>0.56701999999999997</v>
      </c>
      <c r="BG3616">
        <v>0.87370000000000003</v>
      </c>
      <c r="BH3616">
        <v>127.84375</v>
      </c>
      <c r="BI3616">
        <f>VLOOKUP(BD3616,工作表1!$K$3:$L$1000,2,FALSE)</f>
        <v>3.625</v>
      </c>
      <c r="BJ3616" t="str">
        <f>VLOOKUP(BD3616,工作表1!$K$3:$M$1000,3,FALSE)</f>
        <v>2019/8/15</v>
      </c>
      <c r="BK3616">
        <f t="shared" si="1863"/>
        <v>0.13100000000000001</v>
      </c>
      <c r="BL3616">
        <f t="shared" si="1864"/>
        <v>3.4939999999999998</v>
      </c>
      <c r="BM3616" s="43">
        <f t="shared" si="1881"/>
        <v>41136</v>
      </c>
      <c r="BN3616" s="43">
        <f t="shared" si="1865"/>
        <v>41274</v>
      </c>
      <c r="BO3616" s="45">
        <f t="shared" si="1882"/>
        <v>0.43818681318681318</v>
      </c>
      <c r="BP3616" s="45">
        <f t="shared" si="1883"/>
        <v>3.1792827035977718</v>
      </c>
      <c r="BQ3616" s="47">
        <f t="shared" si="1884"/>
        <v>113.93736922861274</v>
      </c>
      <c r="BR3616" s="47">
        <f t="shared" si="1885"/>
        <v>126.605529734542</v>
      </c>
    </row>
    <row r="3617" spans="6:70" x14ac:dyDescent="0.25">
      <c r="F3617" s="2">
        <v>41120</v>
      </c>
      <c r="G3617">
        <v>0.13400000000000001</v>
      </c>
      <c r="H3617" s="43">
        <v>41172</v>
      </c>
      <c r="I3617">
        <v>1.1526000000000001</v>
      </c>
      <c r="L3617" s="2">
        <v>40997</v>
      </c>
      <c r="M3617" t="str">
        <v>912828KD</v>
      </c>
      <c r="N3617">
        <v>0.90869999999999995</v>
      </c>
      <c r="O3617">
        <v>7.6420000000000002E-2</v>
      </c>
      <c r="P3617">
        <v>0.82720000000000005</v>
      </c>
      <c r="Q3617">
        <v>129.90625</v>
      </c>
      <c r="R3617">
        <f>VLOOKUP(M3617,工作表1!$A$3:$B$1000,2,FALSE)</f>
        <v>2.75</v>
      </c>
      <c r="S3617" t="str">
        <f>VLOOKUP(M3617,工作表1!$A$3:$C$1000,3,FALSE)</f>
        <v>2019/2/15</v>
      </c>
      <c r="T3617">
        <f t="shared" si="1855"/>
        <v>0.13100000000000001</v>
      </c>
      <c r="U3617">
        <f t="shared" si="1854"/>
        <v>2.6189999999999998</v>
      </c>
      <c r="V3617" s="43">
        <f t="shared" si="1866"/>
        <v>41136</v>
      </c>
      <c r="W3617" s="43">
        <f t="shared" si="1856"/>
        <v>41089</v>
      </c>
      <c r="X3617" s="45">
        <f t="shared" si="1867"/>
        <v>0.3324175824175824</v>
      </c>
      <c r="Y3617" s="45">
        <f t="shared" si="1868"/>
        <v>1.0180340207737468</v>
      </c>
      <c r="Z3617" s="47">
        <f t="shared" si="1869"/>
        <v>108.12265541860276</v>
      </c>
      <c r="AA3617" s="47">
        <f t="shared" si="1870"/>
        <v>129.3850573555101</v>
      </c>
      <c r="AB3617" s="45">
        <f t="shared" si="1871"/>
        <v>1.5422</v>
      </c>
      <c r="AC3617" s="2" t="str">
        <f t="shared" si="1857"/>
        <v>TY2</v>
      </c>
      <c r="AD3617">
        <f t="shared" si="1858"/>
        <v>128.6875</v>
      </c>
      <c r="AE3617">
        <f t="shared" si="1859"/>
        <v>127.515625</v>
      </c>
      <c r="AF3617" s="49">
        <f t="shared" si="1886"/>
        <v>1.171875</v>
      </c>
      <c r="AG3617" s="3">
        <f t="shared" si="1872"/>
        <v>127.88616974015609</v>
      </c>
      <c r="AH3617">
        <f t="shared" si="1873"/>
        <v>126.25115048903156</v>
      </c>
      <c r="AI3617" s="51">
        <f t="shared" si="1874"/>
        <v>1.6350192511245325</v>
      </c>
      <c r="AJ3617" s="52">
        <f t="shared" si="1875"/>
        <v>0.4631442511245325</v>
      </c>
      <c r="AK3617" s="2">
        <v>40997</v>
      </c>
      <c r="AL3617" t="str">
        <v>912828KQ</v>
      </c>
      <c r="AM3617">
        <v>1.7665</v>
      </c>
      <c r="AN3617">
        <v>8.1199999999999994E-2</v>
      </c>
      <c r="AO3617">
        <v>0.84709999999999996</v>
      </c>
      <c r="AP3617">
        <v>128.6875</v>
      </c>
      <c r="AQ3617">
        <f>VLOOKUP(AL3617,工作表1!$F$3:$G$1000,2,FALSE)</f>
        <v>3.125</v>
      </c>
      <c r="AR3617" t="str">
        <f>VLOOKUP(AL3617,工作表1!$F$3:$H$1000,3,FALSE)</f>
        <v>2019/5/15</v>
      </c>
      <c r="AS3617">
        <f t="shared" si="1860"/>
        <v>0.13100000000000001</v>
      </c>
      <c r="AT3617">
        <f t="shared" si="1861"/>
        <v>2.9939999999999998</v>
      </c>
      <c r="AU3617" s="43">
        <f t="shared" si="1876"/>
        <v>41044</v>
      </c>
      <c r="AV3617" s="43">
        <f t="shared" si="1862"/>
        <v>41180</v>
      </c>
      <c r="AW3617" s="45">
        <f t="shared" si="1877"/>
        <v>1.1675824175824177</v>
      </c>
      <c r="AX3617" s="45">
        <f t="shared" si="1878"/>
        <v>2.7258015956646098</v>
      </c>
      <c r="AY3617" s="47">
        <f t="shared" si="1879"/>
        <v>110.52304633513583</v>
      </c>
      <c r="AZ3617" s="47">
        <f t="shared" si="1880"/>
        <v>127.88616974015609</v>
      </c>
      <c r="BA3617" s="43"/>
      <c r="BC3617" s="2">
        <v>40996</v>
      </c>
      <c r="BD3617" t="str">
        <v>912828LJ</v>
      </c>
      <c r="BE3617">
        <v>-11.414</v>
      </c>
      <c r="BF3617">
        <v>0.58964000000000005</v>
      </c>
      <c r="BG3617">
        <v>0.87370000000000003</v>
      </c>
      <c r="BH3617">
        <v>127.515625</v>
      </c>
      <c r="BI3617">
        <f>VLOOKUP(BD3617,工作表1!$K$3:$L$1000,2,FALSE)</f>
        <v>3.625</v>
      </c>
      <c r="BJ3617" t="str">
        <f>VLOOKUP(BD3617,工作表1!$K$3:$M$1000,3,FALSE)</f>
        <v>2019/8/15</v>
      </c>
      <c r="BK3617">
        <f t="shared" si="1863"/>
        <v>0.1305</v>
      </c>
      <c r="BL3617">
        <f t="shared" si="1864"/>
        <v>3.4944999999999999</v>
      </c>
      <c r="BM3617" s="43">
        <f t="shared" si="1881"/>
        <v>41136</v>
      </c>
      <c r="BN3617" s="43">
        <f t="shared" si="1865"/>
        <v>41274</v>
      </c>
      <c r="BO3617" s="45">
        <f t="shared" si="1882"/>
        <v>0.42822802197802196</v>
      </c>
      <c r="BP3617" s="45">
        <f t="shared" si="1883"/>
        <v>3.179255419238296</v>
      </c>
      <c r="BQ3617" s="47">
        <f t="shared" si="1884"/>
        <v>113.6401694630888</v>
      </c>
      <c r="BR3617" s="47">
        <f t="shared" si="1885"/>
        <v>126.25115048903156</v>
      </c>
    </row>
    <row r="3618" spans="6:70" x14ac:dyDescent="0.25">
      <c r="F3618" s="2">
        <v>41117</v>
      </c>
      <c r="G3618">
        <v>0.14499999999999999</v>
      </c>
      <c r="H3618" s="43">
        <v>41171</v>
      </c>
      <c r="I3618">
        <v>1.1573</v>
      </c>
      <c r="L3618" s="2">
        <v>40996</v>
      </c>
      <c r="M3618" t="str">
        <v>912828KD</v>
      </c>
      <c r="N3618">
        <v>0.8659</v>
      </c>
      <c r="O3618">
        <v>8.2119999999999999E-2</v>
      </c>
      <c r="P3618">
        <v>0.82720000000000005</v>
      </c>
      <c r="Q3618">
        <v>129.578125</v>
      </c>
      <c r="R3618">
        <f>VLOOKUP(M3618,工作表1!$A$3:$B$1000,2,FALSE)</f>
        <v>2.75</v>
      </c>
      <c r="S3618" t="str">
        <f>VLOOKUP(M3618,工作表1!$A$3:$C$1000,3,FALSE)</f>
        <v>2019/2/15</v>
      </c>
      <c r="T3618">
        <f t="shared" si="1855"/>
        <v>0.1305</v>
      </c>
      <c r="U3618">
        <f t="shared" si="1854"/>
        <v>2.6194999999999999</v>
      </c>
      <c r="V3618" s="43">
        <f t="shared" si="1866"/>
        <v>41136</v>
      </c>
      <c r="W3618" s="43">
        <f t="shared" si="1856"/>
        <v>41089</v>
      </c>
      <c r="X3618" s="45">
        <f t="shared" si="1867"/>
        <v>0.32486263736263737</v>
      </c>
      <c r="Y3618" s="45">
        <f t="shared" si="1868"/>
        <v>1.0180133222941443</v>
      </c>
      <c r="Z3618" s="47">
        <f t="shared" si="1869"/>
        <v>107.85697885367081</v>
      </c>
      <c r="AA3618" s="47">
        <f t="shared" si="1870"/>
        <v>129.04917606710819</v>
      </c>
      <c r="AB3618" s="45">
        <f t="shared" si="1871"/>
        <v>1.5807</v>
      </c>
      <c r="AC3618" s="2" t="str">
        <f t="shared" si="1857"/>
        <v>TY2</v>
      </c>
      <c r="AD3618">
        <f t="shared" si="1858"/>
        <v>128.359375</v>
      </c>
      <c r="AE3618">
        <f t="shared" si="1859"/>
        <v>127.46875</v>
      </c>
      <c r="AF3618" s="49">
        <f t="shared" si="1886"/>
        <v>0.890625</v>
      </c>
      <c r="AG3618" s="3">
        <f t="shared" si="1872"/>
        <v>127.55816409908897</v>
      </c>
      <c r="AH3618">
        <f t="shared" si="1873"/>
        <v>126.29237933244967</v>
      </c>
      <c r="AI3618" s="51">
        <f t="shared" si="1874"/>
        <v>1.2657847666392996</v>
      </c>
      <c r="AJ3618" s="52">
        <f t="shared" si="1875"/>
        <v>0.37515976663929962</v>
      </c>
      <c r="AK3618" s="2">
        <v>40996</v>
      </c>
      <c r="AL3618" t="str">
        <v>912828KQ</v>
      </c>
      <c r="AM3618">
        <v>1.8962000000000001</v>
      </c>
      <c r="AN3618">
        <v>7.4270000000000003E-2</v>
      </c>
      <c r="AO3618">
        <v>0.84709999999999996</v>
      </c>
      <c r="AP3618">
        <v>128.359375</v>
      </c>
      <c r="AQ3618">
        <f>VLOOKUP(AL3618,工作表1!$F$3:$G$1000,2,FALSE)</f>
        <v>3.125</v>
      </c>
      <c r="AR3618" t="str">
        <f>VLOOKUP(AL3618,工作表1!$F$3:$H$1000,3,FALSE)</f>
        <v>2019/5/15</v>
      </c>
      <c r="AS3618">
        <f t="shared" si="1860"/>
        <v>0.1305</v>
      </c>
      <c r="AT3618">
        <f t="shared" si="1861"/>
        <v>2.9944999999999999</v>
      </c>
      <c r="AU3618" s="43">
        <f t="shared" si="1876"/>
        <v>41044</v>
      </c>
      <c r="AV3618" s="43">
        <f t="shared" si="1862"/>
        <v>41180</v>
      </c>
      <c r="AW3618" s="45">
        <f t="shared" si="1877"/>
        <v>1.1589972527472527</v>
      </c>
      <c r="AX3618" s="45">
        <f t="shared" si="1878"/>
        <v>2.7257780746650608</v>
      </c>
      <c r="AY3618" s="47">
        <f t="shared" si="1879"/>
        <v>110.25748358231087</v>
      </c>
      <c r="AZ3618" s="47">
        <f t="shared" si="1880"/>
        <v>127.55816409908897</v>
      </c>
      <c r="BA3618" s="43"/>
      <c r="BC3618" s="2">
        <v>40995</v>
      </c>
      <c r="BD3618" t="str">
        <v>912828LJ</v>
      </c>
      <c r="BE3618">
        <v>-8.3428000000000004</v>
      </c>
      <c r="BF3618">
        <v>0.49823000000000001</v>
      </c>
      <c r="BG3618">
        <v>0.87370000000000003</v>
      </c>
      <c r="BH3618">
        <v>127.46875</v>
      </c>
      <c r="BI3618">
        <f>VLOOKUP(BD3618,工作表1!$K$3:$L$1000,2,FALSE)</f>
        <v>3.625</v>
      </c>
      <c r="BJ3618" t="str">
        <f>VLOOKUP(BD3618,工作表1!$K$3:$M$1000,3,FALSE)</f>
        <v>2019/8/15</v>
      </c>
      <c r="BK3618">
        <f t="shared" si="1863"/>
        <v>0.1305</v>
      </c>
      <c r="BL3618">
        <f t="shared" si="1864"/>
        <v>3.4944999999999999</v>
      </c>
      <c r="BM3618" s="43">
        <f t="shared" si="1881"/>
        <v>41136</v>
      </c>
      <c r="BN3618" s="43">
        <f t="shared" si="1865"/>
        <v>41274</v>
      </c>
      <c r="BO3618" s="45">
        <f t="shared" si="1882"/>
        <v>0.41826923076923078</v>
      </c>
      <c r="BP3618" s="45">
        <f t="shared" si="1883"/>
        <v>3.1792281348788198</v>
      </c>
      <c r="BQ3618" s="47">
        <f t="shared" si="1884"/>
        <v>113.6882291515284</v>
      </c>
      <c r="BR3618" s="47">
        <f t="shared" si="1885"/>
        <v>126.29237933244967</v>
      </c>
    </row>
    <row r="3619" spans="6:70" x14ac:dyDescent="0.25">
      <c r="F3619" s="2">
        <v>41116</v>
      </c>
      <c r="G3619">
        <v>0.14699999999999999</v>
      </c>
      <c r="H3619" s="43">
        <v>41170</v>
      </c>
      <c r="I3619">
        <v>1.1879999999999999</v>
      </c>
      <c r="L3619" s="2">
        <v>40995</v>
      </c>
      <c r="M3619" t="str">
        <v>912828KD</v>
      </c>
      <c r="N3619">
        <v>0.90680000000000005</v>
      </c>
      <c r="O3619">
        <v>9.8610000000000003E-2</v>
      </c>
      <c r="P3619">
        <v>0.82720000000000005</v>
      </c>
      <c r="Q3619">
        <v>129.59375</v>
      </c>
      <c r="R3619">
        <f>VLOOKUP(M3619,工作表1!$A$3:$B$1000,2,FALSE)</f>
        <v>2.75</v>
      </c>
      <c r="S3619" t="str">
        <f>VLOOKUP(M3619,工作表1!$A$3:$C$1000,3,FALSE)</f>
        <v>2019/2/15</v>
      </c>
      <c r="T3619">
        <f t="shared" si="1855"/>
        <v>0.1305</v>
      </c>
      <c r="U3619">
        <f t="shared" si="1854"/>
        <v>2.6194999999999999</v>
      </c>
      <c r="V3619" s="43">
        <f t="shared" si="1866"/>
        <v>41136</v>
      </c>
      <c r="W3619" s="43">
        <f t="shared" si="1856"/>
        <v>41089</v>
      </c>
      <c r="X3619" s="45">
        <f t="shared" si="1867"/>
        <v>0.31730769230769235</v>
      </c>
      <c r="Y3619" s="45">
        <f t="shared" si="1868"/>
        <v>1.0179926238145416</v>
      </c>
      <c r="Z3619" s="47">
        <f t="shared" si="1869"/>
        <v>107.87248169435449</v>
      </c>
      <c r="AA3619" s="47">
        <f t="shared" si="1870"/>
        <v>129.05336464633749</v>
      </c>
      <c r="AB3619" s="45">
        <f t="shared" si="1871"/>
        <v>1.571</v>
      </c>
      <c r="AC3619" s="2" t="str">
        <f t="shared" si="1857"/>
        <v>TY2</v>
      </c>
      <c r="AD3619">
        <f t="shared" si="1858"/>
        <v>128.3125</v>
      </c>
      <c r="AE3619">
        <f t="shared" si="1859"/>
        <v>127.03125</v>
      </c>
      <c r="AF3619" s="49">
        <f t="shared" si="1886"/>
        <v>1.28125</v>
      </c>
      <c r="AG3619" s="3">
        <f t="shared" si="1872"/>
        <v>127.5824111179564</v>
      </c>
      <c r="AH3619">
        <f t="shared" si="1873"/>
        <v>125.7391291230397</v>
      </c>
      <c r="AI3619" s="51">
        <f t="shared" si="1874"/>
        <v>1.8432819949166941</v>
      </c>
      <c r="AJ3619" s="52">
        <f t="shared" si="1875"/>
        <v>0.56203199491669409</v>
      </c>
      <c r="AK3619" s="2">
        <v>40995</v>
      </c>
      <c r="AL3619" t="str">
        <v>912828KQ</v>
      </c>
      <c r="AM3619">
        <v>4.2713000000000001</v>
      </c>
      <c r="AN3619">
        <v>-3.6819999999999999E-2</v>
      </c>
      <c r="AO3619">
        <v>0.84709999999999996</v>
      </c>
      <c r="AP3619">
        <v>128.3125</v>
      </c>
      <c r="AQ3619">
        <f>VLOOKUP(AL3619,工作表1!$F$3:$G$1000,2,FALSE)</f>
        <v>3.125</v>
      </c>
      <c r="AR3619" t="str">
        <f>VLOOKUP(AL3619,工作表1!$F$3:$H$1000,3,FALSE)</f>
        <v>2019/5/15</v>
      </c>
      <c r="AS3619">
        <f t="shared" si="1860"/>
        <v>0.1305</v>
      </c>
      <c r="AT3619">
        <f t="shared" si="1861"/>
        <v>2.9944999999999999</v>
      </c>
      <c r="AU3619" s="43">
        <f t="shared" si="1876"/>
        <v>41044</v>
      </c>
      <c r="AV3619" s="43">
        <f t="shared" si="1862"/>
        <v>41180</v>
      </c>
      <c r="AW3619" s="45">
        <f t="shared" si="1877"/>
        <v>1.150412087912088</v>
      </c>
      <c r="AX3619" s="45">
        <f t="shared" si="1878"/>
        <v>2.7257545536655128</v>
      </c>
      <c r="AY3619" s="47">
        <f t="shared" si="1879"/>
        <v>110.29006127993867</v>
      </c>
      <c r="AZ3619" s="47">
        <f t="shared" si="1880"/>
        <v>127.5824111179564</v>
      </c>
      <c r="BA3619" s="43"/>
      <c r="BC3619" s="2">
        <v>40994</v>
      </c>
      <c r="BD3619" t="str">
        <v>912828LJ</v>
      </c>
      <c r="BE3619">
        <v>-11.4331</v>
      </c>
      <c r="BF3619">
        <v>0.60894999999999999</v>
      </c>
      <c r="BG3619">
        <v>0.87370000000000003</v>
      </c>
      <c r="BH3619">
        <v>127.03125</v>
      </c>
      <c r="BI3619">
        <f>VLOOKUP(BD3619,工作表1!$K$3:$L$1000,2,FALSE)</f>
        <v>3.625</v>
      </c>
      <c r="BJ3619" t="str">
        <f>VLOOKUP(BD3619,工作表1!$K$3:$M$1000,3,FALSE)</f>
        <v>2019/8/15</v>
      </c>
      <c r="BK3619">
        <f t="shared" si="1863"/>
        <v>0.13400000000000001</v>
      </c>
      <c r="BL3619">
        <f t="shared" si="1864"/>
        <v>3.4910000000000001</v>
      </c>
      <c r="BM3619" s="43">
        <f t="shared" si="1881"/>
        <v>41136</v>
      </c>
      <c r="BN3619" s="43">
        <f t="shared" si="1865"/>
        <v>41274</v>
      </c>
      <c r="BO3619" s="45">
        <f t="shared" si="1882"/>
        <v>0.40831043956043955</v>
      </c>
      <c r="BP3619" s="45">
        <f t="shared" si="1883"/>
        <v>3.1792008505193436</v>
      </c>
      <c r="BQ3619" s="47">
        <f t="shared" si="1884"/>
        <v>113.21417999151213</v>
      </c>
      <c r="BR3619" s="47">
        <f t="shared" si="1885"/>
        <v>125.7391291230397</v>
      </c>
    </row>
    <row r="3620" spans="6:70" x14ac:dyDescent="0.25">
      <c r="F3620" s="2">
        <v>41115</v>
      </c>
      <c r="G3620">
        <v>0.14249999999999999</v>
      </c>
      <c r="H3620" s="43">
        <v>41169</v>
      </c>
      <c r="I3620">
        <v>1.2162999999999999</v>
      </c>
      <c r="L3620" s="2">
        <v>40994</v>
      </c>
      <c r="M3620" t="str">
        <v>912828KD</v>
      </c>
      <c r="N3620">
        <v>1.2396</v>
      </c>
      <c r="O3620">
        <v>6.234E-2</v>
      </c>
      <c r="P3620">
        <v>0.82720000000000005</v>
      </c>
      <c r="Q3620">
        <v>129.0625</v>
      </c>
      <c r="R3620">
        <f>VLOOKUP(M3620,工作表1!$A$3:$B$1000,2,FALSE)</f>
        <v>2.75</v>
      </c>
      <c r="S3620" t="str">
        <f>VLOOKUP(M3620,工作表1!$A$3:$C$1000,3,FALSE)</f>
        <v>2019/2/15</v>
      </c>
      <c r="T3620">
        <f t="shared" si="1855"/>
        <v>0.13400000000000001</v>
      </c>
      <c r="U3620">
        <f t="shared" si="1854"/>
        <v>2.6160000000000001</v>
      </c>
      <c r="V3620" s="43">
        <f t="shared" si="1866"/>
        <v>41136</v>
      </c>
      <c r="W3620" s="43">
        <f t="shared" si="1856"/>
        <v>41089</v>
      </c>
      <c r="X3620" s="45">
        <f t="shared" si="1867"/>
        <v>0.30975274725274726</v>
      </c>
      <c r="Y3620" s="45">
        <f t="shared" si="1868"/>
        <v>1.0179719253349391</v>
      </c>
      <c r="Z3620" s="47">
        <f t="shared" si="1869"/>
        <v>107.45043191554429</v>
      </c>
      <c r="AA3620" s="47">
        <f t="shared" si="1870"/>
        <v>128.52970176206946</v>
      </c>
      <c r="AB3620" s="45">
        <f t="shared" si="1871"/>
        <v>1.6384000000000001</v>
      </c>
      <c r="AC3620" s="2" t="str">
        <f t="shared" si="1857"/>
        <v>TY2</v>
      </c>
      <c r="AD3620">
        <f t="shared" si="1858"/>
        <v>127.875</v>
      </c>
      <c r="AE3620">
        <f t="shared" si="1859"/>
        <v>127.015625</v>
      </c>
      <c r="AF3620" s="49">
        <f t="shared" si="1886"/>
        <v>0.859375</v>
      </c>
      <c r="AG3620" s="3">
        <f t="shared" si="1872"/>
        <v>127.03216436558375</v>
      </c>
      <c r="AH3620">
        <f t="shared" si="1873"/>
        <v>125.70896982776148</v>
      </c>
      <c r="AI3620" s="51">
        <f t="shared" si="1874"/>
        <v>1.3231945378222747</v>
      </c>
      <c r="AJ3620" s="52">
        <f t="shared" si="1875"/>
        <v>0.4638195378222747</v>
      </c>
      <c r="AK3620" s="2">
        <v>40994</v>
      </c>
      <c r="AL3620" t="str">
        <v>912828KQ</v>
      </c>
      <c r="AM3620">
        <v>1.3606</v>
      </c>
      <c r="AN3620">
        <v>0.12466000000000001</v>
      </c>
      <c r="AO3620">
        <v>0.84709999999999996</v>
      </c>
      <c r="AP3620">
        <v>127.875</v>
      </c>
      <c r="AQ3620">
        <f>VLOOKUP(AL3620,工作表1!$F$3:$G$1000,2,FALSE)</f>
        <v>3.125</v>
      </c>
      <c r="AR3620" t="str">
        <f>VLOOKUP(AL3620,工作表1!$F$3:$H$1000,3,FALSE)</f>
        <v>2019/5/15</v>
      </c>
      <c r="AS3620">
        <f t="shared" si="1860"/>
        <v>0.13400000000000001</v>
      </c>
      <c r="AT3620">
        <f t="shared" si="1861"/>
        <v>2.9910000000000001</v>
      </c>
      <c r="AU3620" s="43">
        <f t="shared" si="1876"/>
        <v>41044</v>
      </c>
      <c r="AV3620" s="43">
        <f t="shared" si="1862"/>
        <v>41180</v>
      </c>
      <c r="AW3620" s="45">
        <f t="shared" si="1877"/>
        <v>1.1418269230769229</v>
      </c>
      <c r="AX3620" s="45">
        <f t="shared" si="1878"/>
        <v>2.7257310326659638</v>
      </c>
      <c r="AY3620" s="47">
        <f t="shared" si="1879"/>
        <v>109.8341866928379</v>
      </c>
      <c r="AZ3620" s="47">
        <f t="shared" si="1880"/>
        <v>127.03216436558375</v>
      </c>
      <c r="BA3620" s="43"/>
      <c r="BC3620" s="2">
        <v>40991</v>
      </c>
      <c r="BD3620" t="str">
        <v>912828LJ</v>
      </c>
      <c r="BE3620">
        <v>-11.795999999999999</v>
      </c>
      <c r="BF3620">
        <v>0.62051000000000001</v>
      </c>
      <c r="BG3620">
        <v>0.87370000000000003</v>
      </c>
      <c r="BH3620">
        <v>127.015625</v>
      </c>
      <c r="BI3620">
        <f>VLOOKUP(BD3620,工作表1!$K$3:$L$1000,2,FALSE)</f>
        <v>3.625</v>
      </c>
      <c r="BJ3620" t="str">
        <f>VLOOKUP(BD3620,工作表1!$K$3:$M$1000,3,FALSE)</f>
        <v>2019/8/15</v>
      </c>
      <c r="BK3620">
        <f t="shared" si="1863"/>
        <v>0.13600000000000001</v>
      </c>
      <c r="BL3620">
        <f t="shared" si="1864"/>
        <v>3.4889999999999999</v>
      </c>
      <c r="BM3620" s="43">
        <f t="shared" si="1881"/>
        <v>41136</v>
      </c>
      <c r="BN3620" s="43">
        <f t="shared" si="1865"/>
        <v>41274</v>
      </c>
      <c r="BO3620" s="45">
        <f t="shared" si="1882"/>
        <v>0.39835164835164832</v>
      </c>
      <c r="BP3620" s="45">
        <f t="shared" si="1883"/>
        <v>3.1791735661598675</v>
      </c>
      <c r="BQ3620" s="47">
        <f t="shared" si="1884"/>
        <v>113.19830258539497</v>
      </c>
      <c r="BR3620" s="47">
        <f t="shared" si="1885"/>
        <v>125.70896982776148</v>
      </c>
    </row>
    <row r="3621" spans="6:70" x14ac:dyDescent="0.25">
      <c r="F3621" s="2">
        <v>41114</v>
      </c>
      <c r="G3621">
        <v>0.14349999999999999</v>
      </c>
      <c r="H3621" s="43">
        <v>41166</v>
      </c>
      <c r="I3621">
        <v>1.2257</v>
      </c>
      <c r="L3621" s="2">
        <v>40991</v>
      </c>
      <c r="M3621" t="str">
        <v>912828KD</v>
      </c>
      <c r="N3621">
        <v>0.93020000000000003</v>
      </c>
      <c r="O3621">
        <v>9.776E-2</v>
      </c>
      <c r="P3621">
        <v>0.82720000000000005</v>
      </c>
      <c r="Q3621">
        <v>129.046875</v>
      </c>
      <c r="R3621">
        <f>VLOOKUP(M3621,工作表1!$A$3:$B$1000,2,FALSE)</f>
        <v>2.75</v>
      </c>
      <c r="S3621" t="str">
        <f>VLOOKUP(M3621,工作表1!$A$3:$C$1000,3,FALSE)</f>
        <v>2019/2/15</v>
      </c>
      <c r="T3621">
        <f t="shared" si="1855"/>
        <v>0.13600000000000001</v>
      </c>
      <c r="U3621">
        <f t="shared" si="1854"/>
        <v>2.6139999999999999</v>
      </c>
      <c r="V3621" s="43">
        <f t="shared" si="1866"/>
        <v>41136</v>
      </c>
      <c r="W3621" s="43">
        <f t="shared" si="1856"/>
        <v>41089</v>
      </c>
      <c r="X3621" s="45">
        <f t="shared" si="1867"/>
        <v>0.30219780219780218</v>
      </c>
      <c r="Y3621" s="45">
        <f t="shared" si="1868"/>
        <v>1.0179512268553363</v>
      </c>
      <c r="Z3621" s="47">
        <f t="shared" si="1869"/>
        <v>107.4343645272409</v>
      </c>
      <c r="AA3621" s="47">
        <f t="shared" si="1870"/>
        <v>128.49637495325831</v>
      </c>
      <c r="AB3621" s="45">
        <f t="shared" si="1871"/>
        <v>1.6358999999999999</v>
      </c>
      <c r="AC3621" s="2" t="str">
        <f t="shared" si="1857"/>
        <v>TY2</v>
      </c>
      <c r="AD3621">
        <f t="shared" si="1858"/>
        <v>127.859375</v>
      </c>
      <c r="AE3621">
        <f t="shared" si="1859"/>
        <v>126.703125</v>
      </c>
      <c r="AF3621" s="49">
        <f t="shared" si="1886"/>
        <v>1.15625</v>
      </c>
      <c r="AG3621" s="3">
        <f t="shared" si="1872"/>
        <v>127.0003123530265</v>
      </c>
      <c r="AH3621">
        <f t="shared" si="1873"/>
        <v>125.34913629681401</v>
      </c>
      <c r="AI3621" s="51">
        <f t="shared" si="1874"/>
        <v>1.651176056212492</v>
      </c>
      <c r="AJ3621" s="52">
        <f t="shared" si="1875"/>
        <v>0.49492605621249197</v>
      </c>
      <c r="AK3621" s="2">
        <v>40991</v>
      </c>
      <c r="AL3621" t="str">
        <v>912828KQ</v>
      </c>
      <c r="AM3621">
        <v>1.0284</v>
      </c>
      <c r="AN3621">
        <v>0.14335000000000001</v>
      </c>
      <c r="AO3621">
        <v>0.84709999999999996</v>
      </c>
      <c r="AP3621">
        <v>127.859375</v>
      </c>
      <c r="AQ3621">
        <f>VLOOKUP(AL3621,工作表1!$F$3:$G$1000,2,FALSE)</f>
        <v>3.125</v>
      </c>
      <c r="AR3621" t="str">
        <f>VLOOKUP(AL3621,工作表1!$F$3:$H$1000,3,FALSE)</f>
        <v>2019/5/15</v>
      </c>
      <c r="AS3621">
        <f t="shared" si="1860"/>
        <v>0.13600000000000001</v>
      </c>
      <c r="AT3621">
        <f t="shared" si="1861"/>
        <v>2.9889999999999999</v>
      </c>
      <c r="AU3621" s="43">
        <f t="shared" si="1876"/>
        <v>41044</v>
      </c>
      <c r="AV3621" s="43">
        <f t="shared" si="1862"/>
        <v>41180</v>
      </c>
      <c r="AW3621" s="45">
        <f t="shared" si="1877"/>
        <v>1.1332417582417582</v>
      </c>
      <c r="AX3621" s="45">
        <f t="shared" si="1878"/>
        <v>2.7257075116664158</v>
      </c>
      <c r="AY3621" s="47">
        <f t="shared" si="1879"/>
        <v>109.8181998453903</v>
      </c>
      <c r="AZ3621" s="47">
        <f t="shared" si="1880"/>
        <v>127.0003123530265</v>
      </c>
      <c r="BA3621" s="43"/>
      <c r="BC3621" s="2">
        <v>40990</v>
      </c>
      <c r="BD3621" t="str">
        <v>912828LJ</v>
      </c>
      <c r="BE3621">
        <v>-12.6874</v>
      </c>
      <c r="BF3621">
        <v>0.65869</v>
      </c>
      <c r="BG3621">
        <v>0.87370000000000003</v>
      </c>
      <c r="BH3621">
        <v>126.703125</v>
      </c>
      <c r="BI3621">
        <f>VLOOKUP(BD3621,工作表1!$K$3:$L$1000,2,FALSE)</f>
        <v>3.625</v>
      </c>
      <c r="BJ3621" t="str">
        <f>VLOOKUP(BD3621,工作表1!$K$3:$M$1000,3,FALSE)</f>
        <v>2019/8/15</v>
      </c>
      <c r="BK3621">
        <f t="shared" si="1863"/>
        <v>0.13550000000000001</v>
      </c>
      <c r="BL3621">
        <f t="shared" si="1864"/>
        <v>3.4895</v>
      </c>
      <c r="BM3621" s="43">
        <f t="shared" si="1881"/>
        <v>41136</v>
      </c>
      <c r="BN3621" s="43">
        <f t="shared" si="1865"/>
        <v>41274</v>
      </c>
      <c r="BO3621" s="45">
        <f t="shared" si="1882"/>
        <v>0.36847527472527475</v>
      </c>
      <c r="BP3621" s="45">
        <f t="shared" si="1883"/>
        <v>3.1790917130814393</v>
      </c>
      <c r="BQ3621" s="47">
        <f t="shared" si="1884"/>
        <v>112.920377395464</v>
      </c>
      <c r="BR3621" s="47">
        <f t="shared" si="1885"/>
        <v>125.34913629681401</v>
      </c>
    </row>
    <row r="3622" spans="6:70" x14ac:dyDescent="0.25">
      <c r="F3622" s="2">
        <v>41113</v>
      </c>
      <c r="G3622">
        <v>0.14299999999999999</v>
      </c>
      <c r="H3622" s="43">
        <v>41165</v>
      </c>
      <c r="I3622">
        <v>1.1029</v>
      </c>
      <c r="L3622" s="2">
        <v>40990</v>
      </c>
      <c r="M3622" t="str">
        <v>912828KD</v>
      </c>
      <c r="N3622">
        <v>1.6237999999999999</v>
      </c>
      <c r="O3622">
        <v>3.6600000000000001E-2</v>
      </c>
      <c r="P3622">
        <v>0.82720000000000005</v>
      </c>
      <c r="Q3622">
        <v>128.734375</v>
      </c>
      <c r="R3622">
        <f>VLOOKUP(M3622,工作表1!$A$3:$B$1000,2,FALSE)</f>
        <v>2.75</v>
      </c>
      <c r="S3622" t="str">
        <f>VLOOKUP(M3622,工作表1!$A$3:$C$1000,3,FALSE)</f>
        <v>2019/2/15</v>
      </c>
      <c r="T3622">
        <f t="shared" si="1855"/>
        <v>0.13550000000000001</v>
      </c>
      <c r="U3622">
        <f t="shared" si="1854"/>
        <v>2.6145</v>
      </c>
      <c r="V3622" s="43">
        <f t="shared" si="1866"/>
        <v>41136</v>
      </c>
      <c r="W3622" s="43">
        <f t="shared" si="1856"/>
        <v>41089</v>
      </c>
      <c r="X3622" s="45">
        <f t="shared" si="1867"/>
        <v>0.27953296703296704</v>
      </c>
      <c r="Y3622" s="45">
        <f t="shared" si="1868"/>
        <v>1.0178891314165286</v>
      </c>
      <c r="Z3622" s="47">
        <f t="shared" si="1869"/>
        <v>107.21650240078783</v>
      </c>
      <c r="AA3622" s="47">
        <f t="shared" si="1870"/>
        <v>128.1892345421528</v>
      </c>
      <c r="AB3622" s="45">
        <f t="shared" si="1871"/>
        <v>1.6767000000000001</v>
      </c>
      <c r="AC3622" s="2" t="str">
        <f t="shared" si="1857"/>
        <v>TY2</v>
      </c>
      <c r="AD3622">
        <f t="shared" si="1858"/>
        <v>127.546875</v>
      </c>
      <c r="AE3622">
        <f t="shared" si="1859"/>
        <v>127.375</v>
      </c>
      <c r="AF3622" s="49">
        <f t="shared" si="1886"/>
        <v>0.171875</v>
      </c>
      <c r="AG3622" s="3">
        <f t="shared" si="1872"/>
        <v>126.64418390743126</v>
      </c>
      <c r="AH3622">
        <f t="shared" si="1873"/>
        <v>125.98701272119976</v>
      </c>
      <c r="AI3622" s="51">
        <f t="shared" si="1874"/>
        <v>0.65717118623149418</v>
      </c>
      <c r="AJ3622" s="52">
        <f t="shared" si="1875"/>
        <v>0.48529618623149418</v>
      </c>
      <c r="AK3622" s="2">
        <v>40990</v>
      </c>
      <c r="AL3622" t="str">
        <v>912828KQ</v>
      </c>
      <c r="AM3622">
        <v>0.40860000000000002</v>
      </c>
      <c r="AN3622">
        <v>0.18779000000000001</v>
      </c>
      <c r="AO3622">
        <v>0.84709999999999996</v>
      </c>
      <c r="AP3622">
        <v>127.546875</v>
      </c>
      <c r="AQ3622">
        <f>VLOOKUP(AL3622,工作表1!$F$3:$G$1000,2,FALSE)</f>
        <v>3.125</v>
      </c>
      <c r="AR3622" t="str">
        <f>VLOOKUP(AL3622,工作表1!$F$3:$H$1000,3,FALSE)</f>
        <v>2019/5/15</v>
      </c>
      <c r="AS3622">
        <f t="shared" si="1860"/>
        <v>0.13550000000000001</v>
      </c>
      <c r="AT3622">
        <f t="shared" si="1861"/>
        <v>2.9895</v>
      </c>
      <c r="AU3622" s="43">
        <f t="shared" si="1876"/>
        <v>41044</v>
      </c>
      <c r="AV3622" s="43">
        <f t="shared" si="1862"/>
        <v>41180</v>
      </c>
      <c r="AW3622" s="45">
        <f t="shared" si="1877"/>
        <v>1.1074862637362637</v>
      </c>
      <c r="AX3622" s="45">
        <f t="shared" si="1878"/>
        <v>2.7256369486677707</v>
      </c>
      <c r="AY3622" s="47">
        <f t="shared" si="1879"/>
        <v>109.55285424962884</v>
      </c>
      <c r="AZ3622" s="47">
        <f t="shared" si="1880"/>
        <v>126.64418390743126</v>
      </c>
      <c r="BA3622" s="43"/>
      <c r="BC3622" s="2">
        <v>40989</v>
      </c>
      <c r="BD3622" t="str">
        <v>912828KQ</v>
      </c>
      <c r="BE3622">
        <v>-0.377</v>
      </c>
      <c r="BF3622">
        <v>0.22040999999999999</v>
      </c>
      <c r="BG3622">
        <v>0.84709999999999996</v>
      </c>
      <c r="BH3622">
        <v>127.375</v>
      </c>
      <c r="BI3622">
        <f>VLOOKUP(BD3622,工作表1!$K$3:$L$1000,2,FALSE)</f>
        <v>3.125</v>
      </c>
      <c r="BJ3622" t="str">
        <f>VLOOKUP(BD3622,工作表1!$K$3:$M$1000,3,FALSE)</f>
        <v>2019/5/15</v>
      </c>
      <c r="BK3622">
        <f t="shared" si="1863"/>
        <v>0.13850000000000001</v>
      </c>
      <c r="BL3622">
        <f t="shared" si="1864"/>
        <v>2.9864999999999999</v>
      </c>
      <c r="BM3622" s="43">
        <f t="shared" si="1881"/>
        <v>41044</v>
      </c>
      <c r="BN3622" s="43">
        <f t="shared" si="1865"/>
        <v>41274</v>
      </c>
      <c r="BO3622" s="45">
        <f t="shared" si="1882"/>
        <v>1.098901098901099</v>
      </c>
      <c r="BP3622" s="45">
        <f t="shared" si="1883"/>
        <v>3.5304079482161677</v>
      </c>
      <c r="BQ3622" s="47">
        <f t="shared" si="1884"/>
        <v>110.13609298145556</v>
      </c>
      <c r="BR3622" s="47">
        <f t="shared" si="1885"/>
        <v>125.98701272119976</v>
      </c>
    </row>
    <row r="3623" spans="6:70" x14ac:dyDescent="0.25">
      <c r="F3623" s="2">
        <v>41110</v>
      </c>
      <c r="G3623">
        <v>0.14349999999999999</v>
      </c>
      <c r="H3623" s="43">
        <v>41164</v>
      </c>
      <c r="I3623">
        <v>1.1616</v>
      </c>
      <c r="L3623" s="2">
        <v>40989</v>
      </c>
      <c r="M3623" t="str">
        <v>912828JR</v>
      </c>
      <c r="N3623">
        <v>4.5347999999999997</v>
      </c>
      <c r="O3623">
        <v>-5.4398400000000002</v>
      </c>
      <c r="P3623">
        <v>0.88039999999999996</v>
      </c>
      <c r="Q3623">
        <v>128.96875</v>
      </c>
      <c r="R3623">
        <f>VLOOKUP(M3623,工作表1!$A$3:$B$1000,2,FALSE)</f>
        <v>3.75</v>
      </c>
      <c r="S3623" t="str">
        <f>VLOOKUP(M3623,工作表1!$A$3:$C$1000,3,FALSE)</f>
        <v>2018/11/15</v>
      </c>
      <c r="T3623">
        <f t="shared" si="1855"/>
        <v>0.13850000000000001</v>
      </c>
      <c r="U3623">
        <f t="shared" si="1854"/>
        <v>3.6114999999999999</v>
      </c>
      <c r="V3623" s="43">
        <f t="shared" si="1866"/>
        <v>41044</v>
      </c>
      <c r="W3623" s="43">
        <f t="shared" si="1856"/>
        <v>41089</v>
      </c>
      <c r="X3623" s="45">
        <f t="shared" si="1867"/>
        <v>1.3186813186813189</v>
      </c>
      <c r="Y3623" s="45">
        <f t="shared" si="1868"/>
        <v>2.3358046063525517</v>
      </c>
      <c r="Z3623" s="47">
        <f t="shared" si="1869"/>
        <v>116.35715269317107</v>
      </c>
      <c r="AA3623" s="47">
        <f t="shared" si="1870"/>
        <v>130.8127963954972</v>
      </c>
      <c r="AB3623" s="45">
        <f t="shared" si="1871"/>
        <v>1.6936</v>
      </c>
      <c r="AC3623" s="2" t="str">
        <f t="shared" si="1857"/>
        <v>TY2</v>
      </c>
      <c r="AD3623">
        <f t="shared" si="1858"/>
        <v>128.5625</v>
      </c>
      <c r="AE3623">
        <f t="shared" si="1859"/>
        <v>126.84375</v>
      </c>
      <c r="AF3623" s="49">
        <f t="shared" si="1886"/>
        <v>1.71875</v>
      </c>
      <c r="AG3623" s="3">
        <f t="shared" si="1872"/>
        <v>127.45684336453621</v>
      </c>
      <c r="AH3623">
        <f t="shared" si="1873"/>
        <v>125.35493023862745</v>
      </c>
      <c r="AI3623" s="51">
        <f t="shared" si="1874"/>
        <v>2.1019131259087658</v>
      </c>
      <c r="AJ3623" s="52">
        <f t="shared" si="1875"/>
        <v>0.38316312590876578</v>
      </c>
      <c r="AK3623" s="2">
        <v>40989</v>
      </c>
      <c r="AL3623" t="str">
        <v>912828KD</v>
      </c>
      <c r="AM3623">
        <v>0.85419999999999996</v>
      </c>
      <c r="AN3623">
        <v>0.10956</v>
      </c>
      <c r="AO3623">
        <v>0.82720000000000005</v>
      </c>
      <c r="AP3623">
        <v>128.5625</v>
      </c>
      <c r="AQ3623">
        <f>VLOOKUP(AL3623,工作表1!$F$3:$G$1000,2,FALSE)</f>
        <v>2.75</v>
      </c>
      <c r="AR3623" t="str">
        <f>VLOOKUP(AL3623,工作表1!$F$3:$H$1000,3,FALSE)</f>
        <v>2019/2/15</v>
      </c>
      <c r="AS3623">
        <f t="shared" si="1860"/>
        <v>0.13850000000000001</v>
      </c>
      <c r="AT3623">
        <f t="shared" si="1861"/>
        <v>2.6114999999999999</v>
      </c>
      <c r="AU3623" s="43">
        <f t="shared" si="1876"/>
        <v>41136</v>
      </c>
      <c r="AV3623" s="43">
        <f t="shared" si="1862"/>
        <v>41180</v>
      </c>
      <c r="AW3623" s="45">
        <f t="shared" si="1877"/>
        <v>0.27197802197802196</v>
      </c>
      <c r="AX3623" s="45">
        <f t="shared" si="1878"/>
        <v>1.7034848712930903</v>
      </c>
      <c r="AY3623" s="47">
        <f t="shared" si="1879"/>
        <v>107.71530771851118</v>
      </c>
      <c r="AZ3623" s="47">
        <f t="shared" si="1880"/>
        <v>127.45684336453621</v>
      </c>
      <c r="BA3623" s="43"/>
      <c r="BC3623" s="2">
        <v>40988</v>
      </c>
      <c r="BD3623" t="str">
        <v>912828KQ</v>
      </c>
      <c r="BE3623">
        <v>-2.2486000000000002</v>
      </c>
      <c r="BF3623">
        <v>0.32166</v>
      </c>
      <c r="BG3623">
        <v>0.84709999999999996</v>
      </c>
      <c r="BH3623">
        <v>126.84375</v>
      </c>
      <c r="BI3623">
        <f>VLOOKUP(BD3623,工作表1!$K$3:$L$1000,2,FALSE)</f>
        <v>3.125</v>
      </c>
      <c r="BJ3623" t="str">
        <f>VLOOKUP(BD3623,工作表1!$K$3:$M$1000,3,FALSE)</f>
        <v>2019/5/15</v>
      </c>
      <c r="BK3623">
        <f t="shared" si="1863"/>
        <v>0.14749999999999999</v>
      </c>
      <c r="BL3623">
        <f t="shared" si="1864"/>
        <v>2.9775</v>
      </c>
      <c r="BM3623" s="43">
        <f t="shared" si="1881"/>
        <v>41044</v>
      </c>
      <c r="BN3623" s="43">
        <f t="shared" si="1865"/>
        <v>41274</v>
      </c>
      <c r="BO3623" s="45">
        <f t="shared" si="1882"/>
        <v>1.0903159340659341</v>
      </c>
      <c r="BP3623" s="45">
        <f t="shared" si="1883"/>
        <v>3.5303844272166192</v>
      </c>
      <c r="BQ3623" s="47">
        <f t="shared" si="1884"/>
        <v>109.60554673619153</v>
      </c>
      <c r="BR3623" s="47">
        <f t="shared" si="1885"/>
        <v>125.35493023862745</v>
      </c>
    </row>
    <row r="3624" spans="6:70" x14ac:dyDescent="0.25">
      <c r="F3624" s="2">
        <v>41109</v>
      </c>
      <c r="G3624">
        <v>0.14149999999999999</v>
      </c>
      <c r="H3624" s="43">
        <v>41163</v>
      </c>
      <c r="I3624">
        <v>1.1192</v>
      </c>
      <c r="L3624" s="2">
        <v>40988</v>
      </c>
      <c r="M3624" t="str">
        <v>912828JR</v>
      </c>
      <c r="N3624">
        <v>9.2700000000000005E-2</v>
      </c>
      <c r="O3624">
        <v>-8.26E-3</v>
      </c>
      <c r="P3624">
        <v>0.88039999999999996</v>
      </c>
      <c r="Q3624">
        <v>128.546875</v>
      </c>
      <c r="R3624">
        <f>VLOOKUP(M3624,工作表1!$A$3:$B$1000,2,FALSE)</f>
        <v>3.75</v>
      </c>
      <c r="S3624" t="str">
        <f>VLOOKUP(M3624,工作表1!$A$3:$C$1000,3,FALSE)</f>
        <v>2018/11/15</v>
      </c>
      <c r="T3624">
        <f t="shared" si="1855"/>
        <v>0.14749999999999999</v>
      </c>
      <c r="U3624">
        <f t="shared" si="1854"/>
        <v>3.6025</v>
      </c>
      <c r="V3624" s="43">
        <f t="shared" si="1866"/>
        <v>41044</v>
      </c>
      <c r="W3624" s="43">
        <f t="shared" si="1856"/>
        <v>41089</v>
      </c>
      <c r="X3624" s="45">
        <f t="shared" si="1867"/>
        <v>1.3083791208791209</v>
      </c>
      <c r="Y3624" s="45">
        <f t="shared" si="1868"/>
        <v>2.3357763811530932</v>
      </c>
      <c r="Z3624" s="47">
        <f t="shared" si="1869"/>
        <v>114.20276935618548</v>
      </c>
      <c r="AA3624" s="47">
        <f t="shared" si="1870"/>
        <v>128.35493728292499</v>
      </c>
      <c r="AB3624" s="45">
        <f t="shared" si="1871"/>
        <v>1.7565999999999999</v>
      </c>
      <c r="AC3624" s="2" t="str">
        <f t="shared" si="1857"/>
        <v>TY2</v>
      </c>
      <c r="AD3624">
        <f t="shared" si="1858"/>
        <v>127.921875</v>
      </c>
      <c r="AE3624">
        <f t="shared" si="1859"/>
        <v>127</v>
      </c>
      <c r="AF3624" s="49">
        <f t="shared" si="1886"/>
        <v>0.921875</v>
      </c>
      <c r="AG3624" s="3">
        <f t="shared" si="1872"/>
        <v>126.83277151725831</v>
      </c>
      <c r="AH3624">
        <f t="shared" si="1873"/>
        <v>125.29746644864278</v>
      </c>
      <c r="AI3624" s="51">
        <f t="shared" si="1874"/>
        <v>1.5353050686155285</v>
      </c>
      <c r="AJ3624" s="52">
        <f t="shared" si="1875"/>
        <v>0.61343006861552851</v>
      </c>
      <c r="AK3624" s="2">
        <v>40988</v>
      </c>
      <c r="AL3624" t="str">
        <v>912828KD</v>
      </c>
      <c r="AM3624">
        <v>1.0798000000000001</v>
      </c>
      <c r="AN3624">
        <v>8.6260000000000003E-2</v>
      </c>
      <c r="AO3624">
        <v>0.82720000000000005</v>
      </c>
      <c r="AP3624">
        <v>127.921875</v>
      </c>
      <c r="AQ3624">
        <f>VLOOKUP(AL3624,工作表1!$F$3:$G$1000,2,FALSE)</f>
        <v>2.75</v>
      </c>
      <c r="AR3624" t="str">
        <f>VLOOKUP(AL3624,工作表1!$F$3:$H$1000,3,FALSE)</f>
        <v>2019/2/15</v>
      </c>
      <c r="AS3624">
        <f t="shared" si="1860"/>
        <v>0.14749999999999999</v>
      </c>
      <c r="AT3624">
        <f t="shared" si="1861"/>
        <v>2.6025</v>
      </c>
      <c r="AU3624" s="43">
        <f t="shared" si="1876"/>
        <v>41136</v>
      </c>
      <c r="AV3624" s="43">
        <f t="shared" si="1862"/>
        <v>41180</v>
      </c>
      <c r="AW3624" s="45">
        <f t="shared" si="1877"/>
        <v>0.26442307692307693</v>
      </c>
      <c r="AX3624" s="45">
        <f t="shared" si="1878"/>
        <v>1.7034641728134876</v>
      </c>
      <c r="AY3624" s="47">
        <f t="shared" si="1879"/>
        <v>107.20631631216588</v>
      </c>
      <c r="AZ3624" s="47">
        <f t="shared" si="1880"/>
        <v>126.83277151725831</v>
      </c>
      <c r="BA3624" s="43"/>
      <c r="BC3624" s="2">
        <v>40987</v>
      </c>
      <c r="BD3624" t="str">
        <v>912828KQ</v>
      </c>
      <c r="BE3624">
        <v>-5.7385000000000002</v>
      </c>
      <c r="BF3624">
        <v>0.50876999999999994</v>
      </c>
      <c r="BG3624">
        <v>0.84709999999999996</v>
      </c>
      <c r="BH3624">
        <v>127</v>
      </c>
      <c r="BI3624">
        <f>VLOOKUP(BD3624,工作表1!$K$3:$L$1000,2,FALSE)</f>
        <v>3.125</v>
      </c>
      <c r="BJ3624" t="str">
        <f>VLOOKUP(BD3624,工作表1!$K$3:$M$1000,3,FALSE)</f>
        <v>2019/5/15</v>
      </c>
      <c r="BK3624">
        <f t="shared" si="1863"/>
        <v>0.13750000000000001</v>
      </c>
      <c r="BL3624">
        <f t="shared" si="1864"/>
        <v>2.9874999999999998</v>
      </c>
      <c r="BM3624" s="43">
        <f t="shared" si="1881"/>
        <v>41044</v>
      </c>
      <c r="BN3624" s="43">
        <f t="shared" si="1865"/>
        <v>41274</v>
      </c>
      <c r="BO3624" s="45">
        <f t="shared" si="1882"/>
        <v>1.0817307692307692</v>
      </c>
      <c r="BP3624" s="45">
        <f t="shared" si="1883"/>
        <v>3.5303609062170707</v>
      </c>
      <c r="BQ3624" s="47">
        <f t="shared" si="1884"/>
        <v>109.57680442986295</v>
      </c>
      <c r="BR3624" s="47">
        <f t="shared" si="1885"/>
        <v>125.29746644864278</v>
      </c>
    </row>
    <row r="3625" spans="6:70" x14ac:dyDescent="0.25">
      <c r="F3625" s="2">
        <v>41108</v>
      </c>
      <c r="G3625">
        <v>0.14499999999999999</v>
      </c>
      <c r="H3625" s="43">
        <v>41162</v>
      </c>
      <c r="I3625">
        <v>1.0792999999999999</v>
      </c>
      <c r="L3625" s="2">
        <v>40987</v>
      </c>
      <c r="M3625" t="str">
        <v>912828JR</v>
      </c>
      <c r="N3625">
        <v>0.2039</v>
      </c>
      <c r="O3625">
        <v>-0.11597</v>
      </c>
      <c r="P3625">
        <v>0.88039999999999996</v>
      </c>
      <c r="Q3625">
        <v>128.53125</v>
      </c>
      <c r="R3625">
        <f>VLOOKUP(M3625,工作表1!$A$3:$B$1000,2,FALSE)</f>
        <v>3.75</v>
      </c>
      <c r="S3625" t="str">
        <f>VLOOKUP(M3625,工作表1!$A$3:$C$1000,3,FALSE)</f>
        <v>2018/11/15</v>
      </c>
      <c r="T3625">
        <f t="shared" si="1855"/>
        <v>0.13750000000000001</v>
      </c>
      <c r="U3625">
        <f t="shared" si="1854"/>
        <v>3.6124999999999998</v>
      </c>
      <c r="V3625" s="43">
        <f t="shared" si="1866"/>
        <v>41044</v>
      </c>
      <c r="W3625" s="43">
        <f t="shared" si="1856"/>
        <v>41089</v>
      </c>
      <c r="X3625" s="45">
        <f t="shared" si="1867"/>
        <v>1.2980769230769231</v>
      </c>
      <c r="Y3625" s="45">
        <f t="shared" si="1868"/>
        <v>2.3357481559536355</v>
      </c>
      <c r="Z3625" s="47">
        <f t="shared" si="1869"/>
        <v>114.23566253885913</v>
      </c>
      <c r="AA3625" s="47">
        <f t="shared" si="1870"/>
        <v>128.37549248669043</v>
      </c>
      <c r="AB3625" s="45">
        <f t="shared" si="1871"/>
        <v>1.7638</v>
      </c>
      <c r="AC3625" s="2" t="str">
        <f t="shared" si="1857"/>
        <v>TY2</v>
      </c>
      <c r="AD3625">
        <f t="shared" si="1858"/>
        <v>127.953125</v>
      </c>
      <c r="AE3625">
        <f t="shared" si="1859"/>
        <v>127.65625</v>
      </c>
      <c r="AF3625" s="49">
        <f t="shared" si="1886"/>
        <v>0.296875</v>
      </c>
      <c r="AG3625" s="3">
        <f t="shared" si="1872"/>
        <v>126.84676915129288</v>
      </c>
      <c r="AH3625">
        <f t="shared" si="1873"/>
        <v>125.97149345346509</v>
      </c>
      <c r="AI3625" s="51">
        <f t="shared" si="1874"/>
        <v>0.87527569782778869</v>
      </c>
      <c r="AJ3625" s="52">
        <f t="shared" si="1875"/>
        <v>0.57840069782778869</v>
      </c>
      <c r="AK3625" s="2">
        <v>40987</v>
      </c>
      <c r="AL3625" t="str">
        <v>912828KD</v>
      </c>
      <c r="AM3625">
        <v>1.0303</v>
      </c>
      <c r="AN3625">
        <v>9.2579999999999996E-2</v>
      </c>
      <c r="AO3625">
        <v>0.82720000000000005</v>
      </c>
      <c r="AP3625">
        <v>127.953125</v>
      </c>
      <c r="AQ3625">
        <f>VLOOKUP(AL3625,工作表1!$F$3:$G$1000,2,FALSE)</f>
        <v>2.75</v>
      </c>
      <c r="AR3625" t="str">
        <f>VLOOKUP(AL3625,工作表1!$F$3:$H$1000,3,FALSE)</f>
        <v>2019/2/15</v>
      </c>
      <c r="AS3625">
        <f t="shared" si="1860"/>
        <v>0.13750000000000001</v>
      </c>
      <c r="AT3625">
        <f t="shared" si="1861"/>
        <v>2.6124999999999998</v>
      </c>
      <c r="AU3625" s="43">
        <f t="shared" si="1876"/>
        <v>41136</v>
      </c>
      <c r="AV3625" s="43">
        <f t="shared" si="1862"/>
        <v>41180</v>
      </c>
      <c r="AW3625" s="45">
        <f t="shared" si="1877"/>
        <v>0.25686813186813184</v>
      </c>
      <c r="AX3625" s="45">
        <f t="shared" si="1878"/>
        <v>1.7034434743338851</v>
      </c>
      <c r="AY3625" s="47">
        <f t="shared" si="1879"/>
        <v>107.23521931409559</v>
      </c>
      <c r="AZ3625" s="47">
        <f t="shared" si="1880"/>
        <v>126.84676915129288</v>
      </c>
      <c r="BA3625" s="43"/>
      <c r="BC3625" s="2">
        <v>40984</v>
      </c>
      <c r="BD3625" t="str">
        <v>912828KQ</v>
      </c>
      <c r="BE3625">
        <v>-5.2633000000000001</v>
      </c>
      <c r="BF3625">
        <v>0.48025000000000001</v>
      </c>
      <c r="BG3625">
        <v>0.84709999999999996</v>
      </c>
      <c r="BH3625">
        <v>127.65625</v>
      </c>
      <c r="BI3625">
        <f>VLOOKUP(BD3625,工作表1!$K$3:$L$1000,2,FALSE)</f>
        <v>3.125</v>
      </c>
      <c r="BJ3625" t="str">
        <f>VLOOKUP(BD3625,工作表1!$K$3:$M$1000,3,FALSE)</f>
        <v>2019/5/15</v>
      </c>
      <c r="BK3625">
        <f t="shared" si="1863"/>
        <v>0.13350000000000001</v>
      </c>
      <c r="BL3625">
        <f t="shared" si="1864"/>
        <v>2.9914999999999998</v>
      </c>
      <c r="BM3625" s="43">
        <f t="shared" si="1881"/>
        <v>41044</v>
      </c>
      <c r="BN3625" s="43">
        <f t="shared" si="1865"/>
        <v>41274</v>
      </c>
      <c r="BO3625" s="45">
        <f t="shared" si="1882"/>
        <v>1.0731456043956045</v>
      </c>
      <c r="BP3625" s="45">
        <f t="shared" si="1883"/>
        <v>3.5303373852175222</v>
      </c>
      <c r="BQ3625" s="47">
        <f t="shared" si="1884"/>
        <v>110.16298019803757</v>
      </c>
      <c r="BR3625" s="47">
        <f t="shared" si="1885"/>
        <v>125.97149345346509</v>
      </c>
    </row>
    <row r="3626" spans="6:70" x14ac:dyDescent="0.25">
      <c r="F3626" s="2">
        <v>41107</v>
      </c>
      <c r="G3626">
        <v>0.155</v>
      </c>
      <c r="H3626" s="43">
        <v>41159</v>
      </c>
      <c r="I3626">
        <v>1.0887</v>
      </c>
      <c r="L3626" s="2">
        <v>40984</v>
      </c>
      <c r="M3626" t="str">
        <v>912828JR</v>
      </c>
      <c r="N3626">
        <v>0.89039999999999997</v>
      </c>
      <c r="O3626">
        <v>-0.67728999999999995</v>
      </c>
      <c r="P3626">
        <v>0.88039999999999996</v>
      </c>
      <c r="Q3626">
        <v>129.046875</v>
      </c>
      <c r="R3626">
        <f>VLOOKUP(M3626,工作表1!$A$3:$B$1000,2,FALSE)</f>
        <v>3.75</v>
      </c>
      <c r="S3626" t="str">
        <f>VLOOKUP(M3626,工作表1!$A$3:$C$1000,3,FALSE)</f>
        <v>2018/11/15</v>
      </c>
      <c r="T3626">
        <f t="shared" si="1855"/>
        <v>0.13350000000000001</v>
      </c>
      <c r="U3626">
        <f t="shared" si="1854"/>
        <v>3.6164999999999998</v>
      </c>
      <c r="V3626" s="43">
        <f t="shared" si="1866"/>
        <v>41044</v>
      </c>
      <c r="W3626" s="43">
        <f t="shared" si="1856"/>
        <v>41089</v>
      </c>
      <c r="X3626" s="45">
        <f t="shared" si="1867"/>
        <v>1.2877747252747254</v>
      </c>
      <c r="Y3626" s="45">
        <f t="shared" si="1868"/>
        <v>2.3357199307541774</v>
      </c>
      <c r="Z3626" s="47">
        <f t="shared" si="1869"/>
        <v>114.89250564051913</v>
      </c>
      <c r="AA3626" s="47">
        <f t="shared" si="1870"/>
        <v>129.10662738540231</v>
      </c>
      <c r="AB3626" s="45">
        <f t="shared" si="1871"/>
        <v>1.6811</v>
      </c>
      <c r="AC3626" s="2" t="str">
        <f t="shared" si="1857"/>
        <v>TY2</v>
      </c>
      <c r="AD3626">
        <f t="shared" si="1858"/>
        <v>128.609375</v>
      </c>
      <c r="AE3626">
        <f t="shared" si="1859"/>
        <v>127.890625</v>
      </c>
      <c r="AF3626" s="49">
        <f t="shared" si="1886"/>
        <v>0.71875</v>
      </c>
      <c r="AG3626" s="3">
        <f t="shared" si="1872"/>
        <v>127.52372606315679</v>
      </c>
      <c r="AH3626">
        <f t="shared" si="1873"/>
        <v>126.19078846109744</v>
      </c>
      <c r="AI3626" s="51">
        <f t="shared" si="1874"/>
        <v>1.3329376020593457</v>
      </c>
      <c r="AJ3626" s="52">
        <f t="shared" si="1875"/>
        <v>0.61418760205934575</v>
      </c>
      <c r="AK3626" s="2">
        <v>40984</v>
      </c>
      <c r="AL3626" t="str">
        <v>912828KD</v>
      </c>
      <c r="AM3626">
        <v>1.4463999999999999</v>
      </c>
      <c r="AN3626">
        <v>5.1450000000000003E-2</v>
      </c>
      <c r="AO3626">
        <v>0.82720000000000005</v>
      </c>
      <c r="AP3626">
        <v>128.609375</v>
      </c>
      <c r="AQ3626">
        <f>VLOOKUP(AL3626,工作表1!$F$3:$G$1000,2,FALSE)</f>
        <v>2.75</v>
      </c>
      <c r="AR3626" t="str">
        <f>VLOOKUP(AL3626,工作表1!$F$3:$H$1000,3,FALSE)</f>
        <v>2019/2/15</v>
      </c>
      <c r="AS3626">
        <f t="shared" si="1860"/>
        <v>0.13350000000000001</v>
      </c>
      <c r="AT3626">
        <f t="shared" si="1861"/>
        <v>2.6164999999999998</v>
      </c>
      <c r="AU3626" s="43">
        <f t="shared" si="1876"/>
        <v>41136</v>
      </c>
      <c r="AV3626" s="43">
        <f t="shared" si="1862"/>
        <v>41180</v>
      </c>
      <c r="AW3626" s="45">
        <f t="shared" si="1877"/>
        <v>0.24931318681318682</v>
      </c>
      <c r="AX3626" s="45">
        <f t="shared" si="1878"/>
        <v>1.7034227758542828</v>
      </c>
      <c r="AY3626" s="47">
        <f t="shared" si="1879"/>
        <v>107.80936111953461</v>
      </c>
      <c r="AZ3626" s="47">
        <f t="shared" si="1880"/>
        <v>127.52372606315679</v>
      </c>
      <c r="BA3626" s="43"/>
      <c r="BC3626" s="2">
        <v>40983</v>
      </c>
      <c r="BD3626" t="str">
        <v>912828KQ</v>
      </c>
      <c r="BE3626">
        <v>-5.375</v>
      </c>
      <c r="BF3626">
        <v>0.48127999999999999</v>
      </c>
      <c r="BG3626">
        <v>0.84709999999999996</v>
      </c>
      <c r="BH3626">
        <v>127.890625</v>
      </c>
      <c r="BI3626">
        <f>VLOOKUP(BD3626,工作表1!$K$3:$L$1000,2,FALSE)</f>
        <v>3.125</v>
      </c>
      <c r="BJ3626" t="str">
        <f>VLOOKUP(BD3626,工作表1!$K$3:$M$1000,3,FALSE)</f>
        <v>2019/5/15</v>
      </c>
      <c r="BK3626">
        <f t="shared" si="1863"/>
        <v>0.13450000000000001</v>
      </c>
      <c r="BL3626">
        <f t="shared" si="1864"/>
        <v>2.9904999999999999</v>
      </c>
      <c r="BM3626" s="43">
        <f t="shared" si="1881"/>
        <v>41044</v>
      </c>
      <c r="BN3626" s="43">
        <f t="shared" si="1865"/>
        <v>41274</v>
      </c>
      <c r="BO3626" s="45">
        <f t="shared" si="1882"/>
        <v>1.0473901098901097</v>
      </c>
      <c r="BP3626" s="45">
        <f t="shared" si="1883"/>
        <v>3.5302668222188771</v>
      </c>
      <c r="BQ3626" s="47">
        <f t="shared" si="1884"/>
        <v>110.384028587283</v>
      </c>
      <c r="BR3626" s="47">
        <f t="shared" si="1885"/>
        <v>126.19078846109744</v>
      </c>
    </row>
    <row r="3627" spans="6:70" x14ac:dyDescent="0.25">
      <c r="F3627" s="2">
        <v>41106</v>
      </c>
      <c r="G3627">
        <v>0.1525</v>
      </c>
      <c r="H3627" s="43">
        <v>41158</v>
      </c>
      <c r="I3627">
        <v>1.119</v>
      </c>
      <c r="L3627" s="2">
        <v>40983</v>
      </c>
      <c r="M3627" t="str">
        <v>912828JR</v>
      </c>
      <c r="N3627">
        <v>0.48070000000000002</v>
      </c>
      <c r="O3627">
        <v>-0.28509000000000001</v>
      </c>
      <c r="P3627">
        <v>0.88039999999999996</v>
      </c>
      <c r="Q3627">
        <v>129.34375</v>
      </c>
      <c r="R3627">
        <f>VLOOKUP(M3627,工作表1!$A$3:$B$1000,2,FALSE)</f>
        <v>3.75</v>
      </c>
      <c r="S3627" t="str">
        <f>VLOOKUP(M3627,工作表1!$A$3:$C$1000,3,FALSE)</f>
        <v>2018/11/15</v>
      </c>
      <c r="T3627">
        <f t="shared" si="1855"/>
        <v>0.13450000000000001</v>
      </c>
      <c r="U3627">
        <f t="shared" si="1854"/>
        <v>3.6154999999999999</v>
      </c>
      <c r="V3627" s="43">
        <f t="shared" si="1866"/>
        <v>41044</v>
      </c>
      <c r="W3627" s="43">
        <f t="shared" si="1856"/>
        <v>41089</v>
      </c>
      <c r="X3627" s="45">
        <f t="shared" si="1867"/>
        <v>1.2568681318681318</v>
      </c>
      <c r="Y3627" s="45">
        <f t="shared" si="1868"/>
        <v>2.3356352551558031</v>
      </c>
      <c r="Z3627" s="47">
        <f t="shared" si="1869"/>
        <v>115.05155866565823</v>
      </c>
      <c r="AA3627" s="47">
        <f t="shared" si="1870"/>
        <v>129.24662687196539</v>
      </c>
      <c r="AB3627" s="45">
        <f t="shared" si="1871"/>
        <v>1.6567000000000001</v>
      </c>
      <c r="AC3627" s="2" t="str">
        <f t="shared" si="1857"/>
        <v>TY2</v>
      </c>
      <c r="AD3627">
        <f t="shared" si="1858"/>
        <v>128.84375</v>
      </c>
      <c r="AE3627">
        <f t="shared" si="1859"/>
        <v>127.8125</v>
      </c>
      <c r="AF3627" s="49">
        <f t="shared" si="1886"/>
        <v>1.03125</v>
      </c>
      <c r="AG3627" s="3">
        <f t="shared" si="1872"/>
        <v>127.7125635254086</v>
      </c>
      <c r="AH3627">
        <f t="shared" si="1873"/>
        <v>126.09880158292101</v>
      </c>
      <c r="AI3627" s="51">
        <f t="shared" si="1874"/>
        <v>1.6137619424875851</v>
      </c>
      <c r="AJ3627" s="52">
        <f t="shared" si="1875"/>
        <v>0.58251194248758509</v>
      </c>
      <c r="AK3627" s="2">
        <v>40983</v>
      </c>
      <c r="AL3627" t="str">
        <v>912828KD</v>
      </c>
      <c r="AM3627">
        <v>1.0778000000000001</v>
      </c>
      <c r="AN3627">
        <v>9.2649999999999996E-2</v>
      </c>
      <c r="AO3627">
        <v>0.82720000000000005</v>
      </c>
      <c r="AP3627">
        <v>128.84375</v>
      </c>
      <c r="AQ3627">
        <f>VLOOKUP(AL3627,工作表1!$F$3:$G$1000,2,FALSE)</f>
        <v>2.75</v>
      </c>
      <c r="AR3627" t="str">
        <f>VLOOKUP(AL3627,工作表1!$F$3:$H$1000,3,FALSE)</f>
        <v>2019/2/15</v>
      </c>
      <c r="AS3627">
        <f t="shared" si="1860"/>
        <v>0.13450000000000001</v>
      </c>
      <c r="AT3627">
        <f t="shared" si="1861"/>
        <v>2.6154999999999999</v>
      </c>
      <c r="AU3627" s="43">
        <f t="shared" si="1876"/>
        <v>41136</v>
      </c>
      <c r="AV3627" s="43">
        <f t="shared" si="1862"/>
        <v>41180</v>
      </c>
      <c r="AW3627" s="45">
        <f t="shared" si="1877"/>
        <v>0.22664835164835165</v>
      </c>
      <c r="AX3627" s="45">
        <f t="shared" si="1878"/>
        <v>1.7033606804154751</v>
      </c>
      <c r="AY3627" s="47">
        <f t="shared" si="1879"/>
        <v>108.0011121677005</v>
      </c>
      <c r="AZ3627" s="47">
        <f t="shared" si="1880"/>
        <v>127.7125635254086</v>
      </c>
      <c r="BA3627" s="43"/>
      <c r="BC3627" s="2">
        <v>40982</v>
      </c>
      <c r="BD3627" t="str">
        <v>912828KQ</v>
      </c>
      <c r="BE3627">
        <v>-6.0906000000000002</v>
      </c>
      <c r="BF3627">
        <v>0.48730000000000001</v>
      </c>
      <c r="BG3627">
        <v>0.84709999999999996</v>
      </c>
      <c r="BH3627">
        <v>127.8125</v>
      </c>
      <c r="BI3627">
        <f>VLOOKUP(BD3627,工作表1!$K$3:$L$1000,2,FALSE)</f>
        <v>3.125</v>
      </c>
      <c r="BJ3627" t="str">
        <f>VLOOKUP(BD3627,工作表1!$K$3:$M$1000,3,FALSE)</f>
        <v>2019/5/15</v>
      </c>
      <c r="BK3627">
        <f t="shared" si="1863"/>
        <v>0.13250000000000001</v>
      </c>
      <c r="BL3627">
        <f t="shared" si="1864"/>
        <v>2.9925000000000002</v>
      </c>
      <c r="BM3627" s="43">
        <f t="shared" si="1881"/>
        <v>41044</v>
      </c>
      <c r="BN3627" s="43">
        <f t="shared" si="1865"/>
        <v>41274</v>
      </c>
      <c r="BO3627" s="45">
        <f t="shared" si="1882"/>
        <v>1.038804945054945</v>
      </c>
      <c r="BP3627" s="45">
        <f t="shared" si="1883"/>
        <v>3.5302433012193282</v>
      </c>
      <c r="BQ3627" s="47">
        <f t="shared" si="1884"/>
        <v>110.31975010628051</v>
      </c>
      <c r="BR3627" s="47">
        <f t="shared" si="1885"/>
        <v>126.09880158292101</v>
      </c>
    </row>
    <row r="3628" spans="6:70" x14ac:dyDescent="0.25">
      <c r="F3628" s="2">
        <v>41103</v>
      </c>
      <c r="G3628">
        <v>0.14699999999999999</v>
      </c>
      <c r="H3628" s="43">
        <v>41157</v>
      </c>
      <c r="I3628">
        <v>1.0465</v>
      </c>
      <c r="L3628" s="2">
        <v>40982</v>
      </c>
      <c r="M3628" t="str">
        <v>912828JR</v>
      </c>
      <c r="N3628">
        <v>0.73839999999999995</v>
      </c>
      <c r="O3628">
        <v>-0.43017</v>
      </c>
      <c r="P3628">
        <v>0.88039999999999996</v>
      </c>
      <c r="Q3628">
        <v>129.234375</v>
      </c>
      <c r="R3628">
        <f>VLOOKUP(M3628,工作表1!$A$3:$B$1000,2,FALSE)</f>
        <v>3.75</v>
      </c>
      <c r="S3628" t="str">
        <f>VLOOKUP(M3628,工作表1!$A$3:$C$1000,3,FALSE)</f>
        <v>2018/11/15</v>
      </c>
      <c r="T3628">
        <f t="shared" si="1855"/>
        <v>0.13250000000000001</v>
      </c>
      <c r="U3628">
        <f t="shared" si="1854"/>
        <v>3.6175000000000002</v>
      </c>
      <c r="V3628" s="43">
        <f t="shared" si="1866"/>
        <v>41044</v>
      </c>
      <c r="W3628" s="43">
        <f t="shared" si="1856"/>
        <v>41089</v>
      </c>
      <c r="X3628" s="45">
        <f t="shared" si="1867"/>
        <v>1.2465659340659341</v>
      </c>
      <c r="Y3628" s="45">
        <f t="shared" si="1868"/>
        <v>2.3356070299563449</v>
      </c>
      <c r="Z3628" s="47">
        <f t="shared" si="1869"/>
        <v>115.01702417155762</v>
      </c>
      <c r="AA3628" s="47">
        <f t="shared" si="1870"/>
        <v>129.19307130651379</v>
      </c>
      <c r="AB3628" s="45">
        <f t="shared" si="1871"/>
        <v>1.6493</v>
      </c>
      <c r="AC3628" s="2" t="str">
        <f t="shared" si="1857"/>
        <v>TY2</v>
      </c>
      <c r="AD3628">
        <f t="shared" si="1858"/>
        <v>128.765625</v>
      </c>
      <c r="AE3628">
        <f t="shared" si="1859"/>
        <v>129.171875</v>
      </c>
      <c r="AF3628" s="49">
        <f t="shared" si="1886"/>
        <v>-0.40625</v>
      </c>
      <c r="AG3628" s="3">
        <f t="shared" si="1872"/>
        <v>127.61558426329979</v>
      </c>
      <c r="AH3628">
        <f t="shared" si="1873"/>
        <v>127.4721339735023</v>
      </c>
      <c r="AI3628" s="51">
        <f t="shared" si="1874"/>
        <v>0.14345028979749941</v>
      </c>
      <c r="AJ3628" s="52">
        <f t="shared" si="1875"/>
        <v>0.54970028979749941</v>
      </c>
      <c r="AK3628" s="2">
        <v>40982</v>
      </c>
      <c r="AL3628" t="str">
        <v>912828KD</v>
      </c>
      <c r="AM3628">
        <v>0.61799999999999999</v>
      </c>
      <c r="AN3628">
        <v>0.10899</v>
      </c>
      <c r="AO3628">
        <v>0.82720000000000005</v>
      </c>
      <c r="AP3628">
        <v>128.765625</v>
      </c>
      <c r="AQ3628">
        <f>VLOOKUP(AL3628,工作表1!$F$3:$G$1000,2,FALSE)</f>
        <v>2.75</v>
      </c>
      <c r="AR3628" t="str">
        <f>VLOOKUP(AL3628,工作表1!$F$3:$H$1000,3,FALSE)</f>
        <v>2019/2/15</v>
      </c>
      <c r="AS3628">
        <f t="shared" si="1860"/>
        <v>0.13250000000000001</v>
      </c>
      <c r="AT3628">
        <f t="shared" si="1861"/>
        <v>2.6175000000000002</v>
      </c>
      <c r="AU3628" s="43">
        <f t="shared" si="1876"/>
        <v>41136</v>
      </c>
      <c r="AV3628" s="43">
        <f t="shared" si="1862"/>
        <v>41180</v>
      </c>
      <c r="AW3628" s="45">
        <f t="shared" si="1877"/>
        <v>0.21909340659340659</v>
      </c>
      <c r="AX3628" s="45">
        <f t="shared" si="1878"/>
        <v>1.7033399819358723</v>
      </c>
      <c r="AY3628" s="47">
        <f t="shared" si="1879"/>
        <v>107.93401230336264</v>
      </c>
      <c r="AZ3628" s="47">
        <f t="shared" si="1880"/>
        <v>127.61558426329979</v>
      </c>
      <c r="BA3628" s="43"/>
      <c r="BC3628" s="2">
        <v>40981</v>
      </c>
      <c r="BD3628" t="str">
        <v>912828KQ</v>
      </c>
      <c r="BE3628">
        <v>-5.8575999999999997</v>
      </c>
      <c r="BF3628">
        <v>0.46042</v>
      </c>
      <c r="BG3628">
        <v>0.84709999999999996</v>
      </c>
      <c r="BH3628">
        <v>129.171875</v>
      </c>
      <c r="BI3628">
        <f>VLOOKUP(BD3628,工作表1!$K$3:$L$1000,2,FALSE)</f>
        <v>3.125</v>
      </c>
      <c r="BJ3628" t="str">
        <f>VLOOKUP(BD3628,工作表1!$K$3:$M$1000,3,FALSE)</f>
        <v>2019/5/15</v>
      </c>
      <c r="BK3628">
        <f t="shared" si="1863"/>
        <v>0.1285</v>
      </c>
      <c r="BL3628">
        <f t="shared" si="1864"/>
        <v>2.9965000000000002</v>
      </c>
      <c r="BM3628" s="43">
        <f t="shared" si="1881"/>
        <v>41044</v>
      </c>
      <c r="BN3628" s="43">
        <f t="shared" si="1865"/>
        <v>41274</v>
      </c>
      <c r="BO3628" s="45">
        <f t="shared" si="1882"/>
        <v>1.0302197802197801</v>
      </c>
      <c r="BP3628" s="45">
        <f t="shared" si="1883"/>
        <v>3.5302197802197801</v>
      </c>
      <c r="BQ3628" s="47">
        <f t="shared" si="1884"/>
        <v>111.49837691117601</v>
      </c>
      <c r="BR3628" s="47">
        <f t="shared" si="1885"/>
        <v>127.4721339735023</v>
      </c>
    </row>
    <row r="3629" spans="6:70" x14ac:dyDescent="0.25">
      <c r="F3629" s="2">
        <v>41102</v>
      </c>
      <c r="G3629">
        <v>0.1605</v>
      </c>
      <c r="H3629" s="43">
        <v>41156</v>
      </c>
      <c r="I3629">
        <v>1.0279</v>
      </c>
      <c r="L3629" s="2">
        <v>40981</v>
      </c>
      <c r="M3629" t="str">
        <v>912828JR</v>
      </c>
      <c r="N3629">
        <v>1.1995</v>
      </c>
      <c r="O3629">
        <v>-0.67406999999999995</v>
      </c>
      <c r="P3629">
        <v>0.88039999999999996</v>
      </c>
      <c r="Q3629">
        <v>130.484375</v>
      </c>
      <c r="R3629">
        <f>VLOOKUP(M3629,工作表1!$A$3:$B$1000,2,FALSE)</f>
        <v>3.75</v>
      </c>
      <c r="S3629" t="str">
        <f>VLOOKUP(M3629,工作表1!$A$3:$C$1000,3,FALSE)</f>
        <v>2018/11/15</v>
      </c>
      <c r="T3629">
        <f t="shared" si="1855"/>
        <v>0.1285</v>
      </c>
      <c r="U3629">
        <f t="shared" si="1854"/>
        <v>3.6215000000000002</v>
      </c>
      <c r="V3629" s="43">
        <f t="shared" si="1866"/>
        <v>41044</v>
      </c>
      <c r="W3629" s="43">
        <f t="shared" si="1856"/>
        <v>41089</v>
      </c>
      <c r="X3629" s="45">
        <f t="shared" si="1867"/>
        <v>1.2362637362637363</v>
      </c>
      <c r="Y3629" s="45">
        <f t="shared" si="1868"/>
        <v>2.3355788047568868</v>
      </c>
      <c r="Z3629" s="47">
        <f t="shared" si="1869"/>
        <v>116.2174741651789</v>
      </c>
      <c r="AA3629" s="47">
        <f t="shared" si="1870"/>
        <v>130.5415817703288</v>
      </c>
      <c r="AB3629" s="45">
        <f t="shared" si="1871"/>
        <v>1.5174000000000001</v>
      </c>
      <c r="AC3629" s="2" t="str">
        <f t="shared" si="1857"/>
        <v>TY2</v>
      </c>
      <c r="AD3629">
        <f t="shared" si="1858"/>
        <v>130.125</v>
      </c>
      <c r="AE3629">
        <f t="shared" si="1859"/>
        <v>129.796875</v>
      </c>
      <c r="AF3629" s="49">
        <f t="shared" si="1886"/>
        <v>0.328125</v>
      </c>
      <c r="AG3629" s="3">
        <f t="shared" si="1872"/>
        <v>128.98674149201921</v>
      </c>
      <c r="AH3629">
        <f t="shared" si="1873"/>
        <v>128.10299593811331</v>
      </c>
      <c r="AI3629" s="51">
        <f t="shared" si="1874"/>
        <v>0.88374555390589649</v>
      </c>
      <c r="AJ3629" s="52">
        <f t="shared" si="1875"/>
        <v>0.55562055390589649</v>
      </c>
      <c r="AK3629" s="2">
        <v>40981</v>
      </c>
      <c r="AL3629" t="str">
        <v>912828KD</v>
      </c>
      <c r="AM3629">
        <v>0.82420000000000004</v>
      </c>
      <c r="AN3629">
        <v>8.0229999999999996E-2</v>
      </c>
      <c r="AO3629">
        <v>0.82720000000000005</v>
      </c>
      <c r="AP3629">
        <v>130.125</v>
      </c>
      <c r="AQ3629">
        <f>VLOOKUP(AL3629,工作表1!$F$3:$G$1000,2,FALSE)</f>
        <v>2.75</v>
      </c>
      <c r="AR3629" t="str">
        <f>VLOOKUP(AL3629,工作表1!$F$3:$H$1000,3,FALSE)</f>
        <v>2019/2/15</v>
      </c>
      <c r="AS3629">
        <f t="shared" si="1860"/>
        <v>0.1285</v>
      </c>
      <c r="AT3629">
        <f t="shared" si="1861"/>
        <v>2.6215000000000002</v>
      </c>
      <c r="AU3629" s="43">
        <f t="shared" si="1876"/>
        <v>41136</v>
      </c>
      <c r="AV3629" s="43">
        <f t="shared" si="1862"/>
        <v>41180</v>
      </c>
      <c r="AW3629" s="45">
        <f t="shared" si="1877"/>
        <v>0.21153846153846156</v>
      </c>
      <c r="AX3629" s="45">
        <f t="shared" si="1878"/>
        <v>1.7033192834562696</v>
      </c>
      <c r="AY3629" s="47">
        <f t="shared" si="1879"/>
        <v>109.08246605534897</v>
      </c>
      <c r="AZ3629" s="47">
        <f t="shared" si="1880"/>
        <v>128.98674149201921</v>
      </c>
      <c r="BA3629" s="43"/>
      <c r="BC3629" s="2">
        <v>40980</v>
      </c>
      <c r="BD3629" t="str">
        <v>912828KQ</v>
      </c>
      <c r="BE3629">
        <v>-5.2477999999999998</v>
      </c>
      <c r="BF3629">
        <v>0.44147999999999998</v>
      </c>
      <c r="BG3629">
        <v>0.84709999999999996</v>
      </c>
      <c r="BH3629">
        <v>129.796875</v>
      </c>
      <c r="BI3629">
        <f>VLOOKUP(BD3629,工作表1!$K$3:$L$1000,2,FALSE)</f>
        <v>3.125</v>
      </c>
      <c r="BJ3629" t="str">
        <f>VLOOKUP(BD3629,工作表1!$K$3:$M$1000,3,FALSE)</f>
        <v>2019/5/15</v>
      </c>
      <c r="BK3629">
        <f t="shared" si="1863"/>
        <v>0.125</v>
      </c>
      <c r="BL3629">
        <f t="shared" si="1864"/>
        <v>3</v>
      </c>
      <c r="BM3629" s="43">
        <f t="shared" si="1881"/>
        <v>41044</v>
      </c>
      <c r="BN3629" s="43">
        <f t="shared" si="1865"/>
        <v>41274</v>
      </c>
      <c r="BO3629" s="45">
        <f t="shared" si="1882"/>
        <v>1.0216346153846154</v>
      </c>
      <c r="BP3629" s="45">
        <f t="shared" si="1883"/>
        <v>3.5301962592202321</v>
      </c>
      <c r="BQ3629" s="47">
        <f t="shared" si="1884"/>
        <v>112.04767229600988</v>
      </c>
      <c r="BR3629" s="47">
        <f t="shared" si="1885"/>
        <v>128.10299593811331</v>
      </c>
    </row>
    <row r="3630" spans="6:70" x14ac:dyDescent="0.25">
      <c r="F3630" s="2">
        <v>41101</v>
      </c>
      <c r="G3630">
        <v>0.16250000000000001</v>
      </c>
      <c r="H3630" s="43">
        <v>41155</v>
      </c>
      <c r="I3630">
        <v>0.99539999999999995</v>
      </c>
      <c r="L3630" s="2">
        <v>40980</v>
      </c>
      <c r="M3630" t="str">
        <v>912828JR</v>
      </c>
      <c r="N3630">
        <v>0.6492</v>
      </c>
      <c r="O3630">
        <v>-0.31598999999999999</v>
      </c>
      <c r="P3630">
        <v>0.88039999999999996</v>
      </c>
      <c r="Q3630">
        <v>131.078125</v>
      </c>
      <c r="R3630">
        <f>VLOOKUP(M3630,工作表1!$A$3:$B$1000,2,FALSE)</f>
        <v>3.75</v>
      </c>
      <c r="S3630" t="str">
        <f>VLOOKUP(M3630,工作表1!$A$3:$C$1000,3,FALSE)</f>
        <v>2018/11/15</v>
      </c>
      <c r="T3630">
        <f t="shared" si="1855"/>
        <v>0.125</v>
      </c>
      <c r="U3630">
        <f t="shared" si="1854"/>
        <v>3.625</v>
      </c>
      <c r="V3630" s="43">
        <f t="shared" si="1866"/>
        <v>41044</v>
      </c>
      <c r="W3630" s="43">
        <f t="shared" si="1856"/>
        <v>41089</v>
      </c>
      <c r="X3630" s="45">
        <f t="shared" si="1867"/>
        <v>1.2259615384615385</v>
      </c>
      <c r="Y3630" s="45">
        <f t="shared" si="1868"/>
        <v>2.3355505795574292</v>
      </c>
      <c r="Z3630" s="47">
        <f t="shared" si="1869"/>
        <v>116.62662881562119</v>
      </c>
      <c r="AA3630" s="47">
        <f t="shared" si="1870"/>
        <v>130.9914466578135</v>
      </c>
      <c r="AB3630" s="45">
        <f t="shared" si="1871"/>
        <v>1.4246000000000001</v>
      </c>
      <c r="AC3630" s="2" t="str">
        <f t="shared" si="1857"/>
        <v>TY2</v>
      </c>
      <c r="AD3630">
        <f t="shared" si="1858"/>
        <v>130.75</v>
      </c>
      <c r="AE3630">
        <f t="shared" si="1859"/>
        <v>129.765625</v>
      </c>
      <c r="AF3630" s="49">
        <f t="shared" si="1886"/>
        <v>0.984375</v>
      </c>
      <c r="AG3630" s="3">
        <f t="shared" si="1872"/>
        <v>129.58321516209386</v>
      </c>
      <c r="AH3630">
        <f t="shared" si="1873"/>
        <v>128.06910554560599</v>
      </c>
      <c r="AI3630" s="51">
        <f t="shared" si="1874"/>
        <v>1.5141096164878718</v>
      </c>
      <c r="AJ3630" s="52">
        <f t="shared" si="1875"/>
        <v>0.52973461648787179</v>
      </c>
      <c r="AK3630" s="2">
        <v>40980</v>
      </c>
      <c r="AL3630" t="str">
        <v>912828KD</v>
      </c>
      <c r="AM3630">
        <v>0.71889999999999998</v>
      </c>
      <c r="AN3630">
        <v>0.10639</v>
      </c>
      <c r="AO3630">
        <v>0.82720000000000005</v>
      </c>
      <c r="AP3630">
        <v>130.75</v>
      </c>
      <c r="AQ3630">
        <f>VLOOKUP(AL3630,工作表1!$F$3:$G$1000,2,FALSE)</f>
        <v>2.75</v>
      </c>
      <c r="AR3630" t="str">
        <f>VLOOKUP(AL3630,工作表1!$F$3:$H$1000,3,FALSE)</f>
        <v>2019/2/15</v>
      </c>
      <c r="AS3630">
        <f t="shared" si="1860"/>
        <v>0.125</v>
      </c>
      <c r="AT3630">
        <f t="shared" si="1861"/>
        <v>2.625</v>
      </c>
      <c r="AU3630" s="43">
        <f t="shared" si="1876"/>
        <v>41136</v>
      </c>
      <c r="AV3630" s="43">
        <f t="shared" si="1862"/>
        <v>41180</v>
      </c>
      <c r="AW3630" s="45">
        <f t="shared" si="1877"/>
        <v>0.20398351648351648</v>
      </c>
      <c r="AX3630" s="45">
        <f t="shared" si="1878"/>
        <v>1.7032985849766671</v>
      </c>
      <c r="AY3630" s="47">
        <f t="shared" si="1879"/>
        <v>109.58984740095772</v>
      </c>
      <c r="AZ3630" s="47">
        <f t="shared" si="1880"/>
        <v>129.58321516209386</v>
      </c>
      <c r="BA3630" s="43"/>
      <c r="BC3630" s="2">
        <v>40977</v>
      </c>
      <c r="BD3630" t="str">
        <v>912828KQ</v>
      </c>
      <c r="BE3630">
        <v>-4.9607999999999999</v>
      </c>
      <c r="BF3630">
        <v>0.43569000000000002</v>
      </c>
      <c r="BG3630">
        <v>0.84709999999999996</v>
      </c>
      <c r="BH3630">
        <v>129.765625</v>
      </c>
      <c r="BI3630">
        <f>VLOOKUP(BD3630,工作表1!$K$3:$L$1000,2,FALSE)</f>
        <v>3.125</v>
      </c>
      <c r="BJ3630" t="str">
        <f>VLOOKUP(BD3630,工作表1!$K$3:$M$1000,3,FALSE)</f>
        <v>2019/5/15</v>
      </c>
      <c r="BK3630">
        <f t="shared" si="1863"/>
        <v>0.1215</v>
      </c>
      <c r="BL3630">
        <f t="shared" si="1864"/>
        <v>3.0034999999999998</v>
      </c>
      <c r="BM3630" s="43">
        <f t="shared" si="1881"/>
        <v>41044</v>
      </c>
      <c r="BN3630" s="43">
        <f t="shared" si="1865"/>
        <v>41274</v>
      </c>
      <c r="BO3630" s="45">
        <f t="shared" si="1882"/>
        <v>1.0130494505494505</v>
      </c>
      <c r="BP3630" s="45">
        <f t="shared" si="1883"/>
        <v>3.5301727382206831</v>
      </c>
      <c r="BQ3630" s="47">
        <f t="shared" si="1884"/>
        <v>112.03387540357323</v>
      </c>
      <c r="BR3630" s="47">
        <f t="shared" si="1885"/>
        <v>128.06910554560599</v>
      </c>
    </row>
    <row r="3631" spans="6:70" x14ac:dyDescent="0.25">
      <c r="F3631" s="2">
        <v>41100</v>
      </c>
      <c r="G3631">
        <v>0.16650000000000001</v>
      </c>
      <c r="H3631" s="43">
        <v>41152</v>
      </c>
      <c r="I3631">
        <v>0.99539999999999995</v>
      </c>
      <c r="L3631" s="2">
        <v>40977</v>
      </c>
      <c r="M3631" t="str">
        <v>912828JR</v>
      </c>
      <c r="N3631">
        <v>0.76619999999999999</v>
      </c>
      <c r="O3631">
        <v>-0.35759999999999997</v>
      </c>
      <c r="P3631">
        <v>0.88039999999999996</v>
      </c>
      <c r="Q3631">
        <v>131.0625</v>
      </c>
      <c r="R3631">
        <f>VLOOKUP(M3631,工作表1!$A$3:$B$1000,2,FALSE)</f>
        <v>3.75</v>
      </c>
      <c r="S3631" t="str">
        <f>VLOOKUP(M3631,工作表1!$A$3:$C$1000,3,FALSE)</f>
        <v>2018/11/15</v>
      </c>
      <c r="T3631">
        <f t="shared" si="1855"/>
        <v>0.1215</v>
      </c>
      <c r="U3631">
        <f t="shared" si="1854"/>
        <v>3.6284999999999998</v>
      </c>
      <c r="V3631" s="43">
        <f t="shared" si="1866"/>
        <v>41044</v>
      </c>
      <c r="W3631" s="43">
        <f t="shared" si="1856"/>
        <v>41089</v>
      </c>
      <c r="X3631" s="45">
        <f t="shared" si="1867"/>
        <v>1.2156593406593408</v>
      </c>
      <c r="Y3631" s="45">
        <f t="shared" si="1868"/>
        <v>2.3355223543579706</v>
      </c>
      <c r="Z3631" s="47">
        <f t="shared" si="1869"/>
        <v>116.63957658752015</v>
      </c>
      <c r="AA3631" s="47">
        <f t="shared" si="1870"/>
        <v>130.99125892945565</v>
      </c>
      <c r="AB3631" s="45">
        <f t="shared" si="1871"/>
        <v>1.4151</v>
      </c>
      <c r="AC3631" s="2" t="str">
        <f t="shared" si="1857"/>
        <v>TY2</v>
      </c>
      <c r="AD3631">
        <f t="shared" si="1858"/>
        <v>130.71875</v>
      </c>
      <c r="AE3631">
        <f t="shared" si="1859"/>
        <v>129.953125</v>
      </c>
      <c r="AF3631" s="49">
        <f t="shared" si="1886"/>
        <v>0.765625</v>
      </c>
      <c r="AG3631" s="3">
        <f t="shared" si="1872"/>
        <v>129.58613135182404</v>
      </c>
      <c r="AH3631">
        <f t="shared" si="1873"/>
        <v>128.28004109310319</v>
      </c>
      <c r="AI3631" s="51">
        <f t="shared" si="1874"/>
        <v>1.3060902587208432</v>
      </c>
      <c r="AJ3631" s="52">
        <f t="shared" si="1875"/>
        <v>0.54046525872084317</v>
      </c>
      <c r="AK3631" s="2">
        <v>40977</v>
      </c>
      <c r="AL3631" t="str">
        <v>912828KD</v>
      </c>
      <c r="AM3631">
        <v>1.4269000000000001</v>
      </c>
      <c r="AN3631">
        <v>5.0049999999999997E-2</v>
      </c>
      <c r="AO3631">
        <v>0.82720000000000005</v>
      </c>
      <c r="AP3631">
        <v>130.71875</v>
      </c>
      <c r="AQ3631">
        <f>VLOOKUP(AL3631,工作表1!$F$3:$G$1000,2,FALSE)</f>
        <v>2.75</v>
      </c>
      <c r="AR3631" t="str">
        <f>VLOOKUP(AL3631,工作表1!$F$3:$H$1000,3,FALSE)</f>
        <v>2019/2/15</v>
      </c>
      <c r="AS3631">
        <f t="shared" si="1860"/>
        <v>0.1215</v>
      </c>
      <c r="AT3631">
        <f t="shared" si="1861"/>
        <v>2.6284999999999998</v>
      </c>
      <c r="AU3631" s="43">
        <f t="shared" si="1876"/>
        <v>41136</v>
      </c>
      <c r="AV3631" s="43">
        <f t="shared" si="1862"/>
        <v>41180</v>
      </c>
      <c r="AW3631" s="45">
        <f t="shared" si="1877"/>
        <v>0.19642857142857142</v>
      </c>
      <c r="AX3631" s="45">
        <f t="shared" si="1878"/>
        <v>1.7032778864970644</v>
      </c>
      <c r="AY3631" s="47">
        <f t="shared" si="1879"/>
        <v>109.60625744326995</v>
      </c>
      <c r="AZ3631" s="47">
        <f t="shared" si="1880"/>
        <v>129.58613135182404</v>
      </c>
      <c r="BA3631" s="43"/>
      <c r="BC3631" s="2">
        <v>40976</v>
      </c>
      <c r="BD3631" t="str">
        <v>912828KQ</v>
      </c>
      <c r="BE3631">
        <v>-5.0105000000000004</v>
      </c>
      <c r="BF3631">
        <v>0.39903</v>
      </c>
      <c r="BG3631">
        <v>0.84709999999999996</v>
      </c>
      <c r="BH3631">
        <v>129.953125</v>
      </c>
      <c r="BI3631">
        <f>VLOOKUP(BD3631,工作表1!$K$3:$L$1000,2,FALSE)</f>
        <v>3.125</v>
      </c>
      <c r="BJ3631" t="str">
        <f>VLOOKUP(BD3631,工作表1!$K$3:$M$1000,3,FALSE)</f>
        <v>2019/5/15</v>
      </c>
      <c r="BK3631">
        <f t="shared" si="1863"/>
        <v>0.11899999999999999</v>
      </c>
      <c r="BL3631">
        <f t="shared" si="1864"/>
        <v>3.0060000000000002</v>
      </c>
      <c r="BM3631" s="43">
        <f t="shared" si="1881"/>
        <v>41044</v>
      </c>
      <c r="BN3631" s="43">
        <f t="shared" si="1865"/>
        <v>41274</v>
      </c>
      <c r="BO3631" s="45">
        <f t="shared" si="1882"/>
        <v>0.98729395604395598</v>
      </c>
      <c r="BP3631" s="45">
        <f t="shared" si="1883"/>
        <v>3.5301021752220381</v>
      </c>
      <c r="BQ3631" s="47">
        <f t="shared" si="1884"/>
        <v>112.25081054969374</v>
      </c>
      <c r="BR3631" s="47">
        <f t="shared" si="1885"/>
        <v>128.28004109310319</v>
      </c>
    </row>
    <row r="3632" spans="6:70" x14ac:dyDescent="0.25">
      <c r="F3632" s="2">
        <v>41099</v>
      </c>
      <c r="G3632">
        <v>0.16700000000000001</v>
      </c>
      <c r="H3632" s="43">
        <v>41151</v>
      </c>
      <c r="I3632">
        <v>1.0652999999999999</v>
      </c>
      <c r="L3632" s="2">
        <v>40976</v>
      </c>
      <c r="M3632" t="str">
        <v>912828JR</v>
      </c>
      <c r="N3632">
        <v>0.89500000000000002</v>
      </c>
      <c r="O3632">
        <v>-0.35607</v>
      </c>
      <c r="P3632">
        <v>0.88039999999999996</v>
      </c>
      <c r="Q3632">
        <v>131.21875</v>
      </c>
      <c r="R3632">
        <f>VLOOKUP(M3632,工作表1!$A$3:$B$1000,2,FALSE)</f>
        <v>3.75</v>
      </c>
      <c r="S3632" t="str">
        <f>VLOOKUP(M3632,工作表1!$A$3:$C$1000,3,FALSE)</f>
        <v>2018/11/15</v>
      </c>
      <c r="T3632">
        <f t="shared" si="1855"/>
        <v>0.11899999999999999</v>
      </c>
      <c r="U3632">
        <f t="shared" si="1854"/>
        <v>3.6310000000000002</v>
      </c>
      <c r="V3632" s="43">
        <f t="shared" si="1866"/>
        <v>41044</v>
      </c>
      <c r="W3632" s="43">
        <f t="shared" si="1856"/>
        <v>41089</v>
      </c>
      <c r="X3632" s="45">
        <f t="shared" si="1867"/>
        <v>1.1847527472527473</v>
      </c>
      <c r="Y3632" s="45">
        <f t="shared" si="1868"/>
        <v>2.3354376787595967</v>
      </c>
      <c r="Z3632" s="47">
        <f t="shared" si="1869"/>
        <v>116.80871655778908</v>
      </c>
      <c r="AA3632" s="47">
        <f t="shared" si="1870"/>
        <v>131.14138733547057</v>
      </c>
      <c r="AB3632" s="45">
        <f t="shared" si="1871"/>
        <v>1.4009</v>
      </c>
      <c r="AC3632" s="2" t="str">
        <f t="shared" si="1857"/>
        <v>TY2</v>
      </c>
      <c r="AD3632">
        <f t="shared" si="1858"/>
        <v>130.90625</v>
      </c>
      <c r="AE3632">
        <f t="shared" si="1859"/>
        <v>130.265625</v>
      </c>
      <c r="AF3632" s="49">
        <f t="shared" si="1886"/>
        <v>0.640625</v>
      </c>
      <c r="AG3632" s="3">
        <f t="shared" si="1872"/>
        <v>129.74321859701982</v>
      </c>
      <c r="AH3632">
        <f t="shared" si="1873"/>
        <v>128.60019595588787</v>
      </c>
      <c r="AI3632" s="51">
        <f t="shared" si="1874"/>
        <v>1.1430226411319495</v>
      </c>
      <c r="AJ3632" s="52">
        <f t="shared" si="1875"/>
        <v>0.50239764113194951</v>
      </c>
      <c r="AK3632" s="2">
        <v>40976</v>
      </c>
      <c r="AL3632" t="str">
        <v>912828KD</v>
      </c>
      <c r="AM3632">
        <v>0.91420000000000001</v>
      </c>
      <c r="AN3632">
        <v>6.5970000000000001E-2</v>
      </c>
      <c r="AO3632">
        <v>0.82720000000000005</v>
      </c>
      <c r="AP3632">
        <v>130.90625</v>
      </c>
      <c r="AQ3632">
        <f>VLOOKUP(AL3632,工作表1!$F$3:$G$1000,2,FALSE)</f>
        <v>2.75</v>
      </c>
      <c r="AR3632" t="str">
        <f>VLOOKUP(AL3632,工作表1!$F$3:$H$1000,3,FALSE)</f>
        <v>2019/2/15</v>
      </c>
      <c r="AS3632">
        <f t="shared" si="1860"/>
        <v>0.11899999999999999</v>
      </c>
      <c r="AT3632">
        <f t="shared" si="1861"/>
        <v>2.6310000000000002</v>
      </c>
      <c r="AU3632" s="43">
        <f t="shared" si="1876"/>
        <v>41136</v>
      </c>
      <c r="AV3632" s="43">
        <f t="shared" si="1862"/>
        <v>41180</v>
      </c>
      <c r="AW3632" s="45">
        <f t="shared" si="1877"/>
        <v>0.17376373626373626</v>
      </c>
      <c r="AX3632" s="45">
        <f t="shared" si="1878"/>
        <v>1.703215791058257</v>
      </c>
      <c r="AY3632" s="47">
        <f t="shared" si="1879"/>
        <v>109.77379887855373</v>
      </c>
      <c r="AZ3632" s="47">
        <f t="shared" si="1880"/>
        <v>129.74321859701982</v>
      </c>
      <c r="BA3632" s="43"/>
      <c r="BC3632" s="2">
        <v>40975</v>
      </c>
      <c r="BD3632" t="str">
        <v>912828KQ</v>
      </c>
      <c r="BE3632">
        <v>-4.7337999999999996</v>
      </c>
      <c r="BF3632">
        <v>0.38353999999999999</v>
      </c>
      <c r="BG3632">
        <v>0.84709999999999996</v>
      </c>
      <c r="BH3632">
        <v>130.265625</v>
      </c>
      <c r="BI3632">
        <f>VLOOKUP(BD3632,工作表1!$K$3:$L$1000,2,FALSE)</f>
        <v>3.125</v>
      </c>
      <c r="BJ3632" t="str">
        <f>VLOOKUP(BD3632,工作表1!$K$3:$M$1000,3,FALSE)</f>
        <v>2019/5/15</v>
      </c>
      <c r="BK3632">
        <f t="shared" si="1863"/>
        <v>0.11600000000000001</v>
      </c>
      <c r="BL3632">
        <f t="shared" si="1864"/>
        <v>3.0089999999999999</v>
      </c>
      <c r="BM3632" s="43">
        <f t="shared" si="1881"/>
        <v>41044</v>
      </c>
      <c r="BN3632" s="43">
        <f t="shared" si="1865"/>
        <v>41274</v>
      </c>
      <c r="BO3632" s="45">
        <f t="shared" si="1882"/>
        <v>0.97870879120879117</v>
      </c>
      <c r="BP3632" s="45">
        <f t="shared" si="1883"/>
        <v>3.5300786542224896</v>
      </c>
      <c r="BQ3632" s="47">
        <f t="shared" si="1884"/>
        <v>112.53656705968162</v>
      </c>
      <c r="BR3632" s="47">
        <f t="shared" si="1885"/>
        <v>128.60019595588787</v>
      </c>
    </row>
    <row r="3633" spans="6:70" x14ac:dyDescent="0.25">
      <c r="F3633" s="2">
        <v>41096</v>
      </c>
      <c r="G3633">
        <v>0.16650000000000001</v>
      </c>
      <c r="H3633" s="43">
        <v>41150</v>
      </c>
      <c r="I3633">
        <v>1.0935999999999999</v>
      </c>
      <c r="L3633" s="2">
        <v>40975</v>
      </c>
      <c r="M3633" t="str">
        <v>912828JR</v>
      </c>
      <c r="N3633">
        <v>1.2081</v>
      </c>
      <c r="O3633">
        <v>-0.47282000000000002</v>
      </c>
      <c r="P3633">
        <v>0.88039999999999996</v>
      </c>
      <c r="Q3633">
        <v>131.515625</v>
      </c>
      <c r="R3633">
        <f>VLOOKUP(M3633,工作表1!$A$3:$B$1000,2,FALSE)</f>
        <v>3.75</v>
      </c>
      <c r="S3633" t="str">
        <f>VLOOKUP(M3633,工作表1!$A$3:$C$1000,3,FALSE)</f>
        <v>2018/11/15</v>
      </c>
      <c r="T3633">
        <f t="shared" si="1855"/>
        <v>0.11600000000000001</v>
      </c>
      <c r="U3633">
        <f t="shared" si="1854"/>
        <v>3.6339999999999999</v>
      </c>
      <c r="V3633" s="43">
        <f t="shared" si="1866"/>
        <v>41044</v>
      </c>
      <c r="W3633" s="43">
        <f t="shared" si="1856"/>
        <v>41089</v>
      </c>
      <c r="X3633" s="45">
        <f t="shared" si="1867"/>
        <v>1.1744505494505495</v>
      </c>
      <c r="Y3633" s="45">
        <f t="shared" si="1868"/>
        <v>2.3354094535601386</v>
      </c>
      <c r="Z3633" s="47">
        <f t="shared" si="1869"/>
        <v>117.12599581969317</v>
      </c>
      <c r="AA3633" s="47">
        <f t="shared" si="1870"/>
        <v>131.4869888834576</v>
      </c>
      <c r="AB3633" s="45">
        <f t="shared" si="1871"/>
        <v>1.3703000000000001</v>
      </c>
      <c r="AC3633" s="2" t="str">
        <f t="shared" si="1857"/>
        <v>TY2</v>
      </c>
      <c r="AD3633">
        <f t="shared" si="1858"/>
        <v>131.21875</v>
      </c>
      <c r="AE3633">
        <f t="shared" si="1859"/>
        <v>130.46875</v>
      </c>
      <c r="AF3633" s="49">
        <f t="shared" si="1886"/>
        <v>0.75</v>
      </c>
      <c r="AG3633" s="3">
        <f t="shared" si="1872"/>
        <v>130.04743017667352</v>
      </c>
      <c r="AH3633">
        <f t="shared" si="1873"/>
        <v>128.78100509235887</v>
      </c>
      <c r="AI3633" s="51">
        <f t="shared" si="1874"/>
        <v>1.2664250843146476</v>
      </c>
      <c r="AJ3633" s="52">
        <f t="shared" si="1875"/>
        <v>0.51642508431464762</v>
      </c>
      <c r="AK3633" s="2">
        <v>40975</v>
      </c>
      <c r="AL3633" t="str">
        <v>912828KD</v>
      </c>
      <c r="AM3633">
        <v>0.91890000000000005</v>
      </c>
      <c r="AN3633">
        <v>6.6479999999999997E-2</v>
      </c>
      <c r="AO3633">
        <v>0.82720000000000005</v>
      </c>
      <c r="AP3633">
        <v>131.21875</v>
      </c>
      <c r="AQ3633">
        <f>VLOOKUP(AL3633,工作表1!$F$3:$G$1000,2,FALSE)</f>
        <v>2.75</v>
      </c>
      <c r="AR3633" t="str">
        <f>VLOOKUP(AL3633,工作表1!$F$3:$H$1000,3,FALSE)</f>
        <v>2019/2/15</v>
      </c>
      <c r="AS3633">
        <f t="shared" si="1860"/>
        <v>0.11600000000000001</v>
      </c>
      <c r="AT3633">
        <f t="shared" si="1861"/>
        <v>2.6339999999999999</v>
      </c>
      <c r="AU3633" s="43">
        <f t="shared" si="1876"/>
        <v>41136</v>
      </c>
      <c r="AV3633" s="43">
        <f t="shared" si="1862"/>
        <v>41180</v>
      </c>
      <c r="AW3633" s="45">
        <f t="shared" si="1877"/>
        <v>0.1662087912087912</v>
      </c>
      <c r="AX3633" s="45">
        <f t="shared" si="1878"/>
        <v>1.7031950925786543</v>
      </c>
      <c r="AY3633" s="47">
        <f t="shared" si="1879"/>
        <v>110.03921268963293</v>
      </c>
      <c r="AZ3633" s="47">
        <f t="shared" si="1880"/>
        <v>130.04743017667352</v>
      </c>
      <c r="BA3633" s="43"/>
      <c r="BC3633" s="2">
        <v>40974</v>
      </c>
      <c r="BD3633" t="str">
        <v>912828KQ</v>
      </c>
      <c r="BE3633">
        <v>-4.6890999999999998</v>
      </c>
      <c r="BF3633">
        <v>0.39485999999999999</v>
      </c>
      <c r="BG3633">
        <v>0.84709999999999996</v>
      </c>
      <c r="BH3633">
        <v>130.46875</v>
      </c>
      <c r="BI3633">
        <f>VLOOKUP(BD3633,工作表1!$K$3:$L$1000,2,FALSE)</f>
        <v>3.125</v>
      </c>
      <c r="BJ3633" t="str">
        <f>VLOOKUP(BD3633,工作表1!$K$3:$M$1000,3,FALSE)</f>
        <v>2019/5/15</v>
      </c>
      <c r="BK3633">
        <f t="shared" si="1863"/>
        <v>0.1125</v>
      </c>
      <c r="BL3633">
        <f t="shared" si="1864"/>
        <v>3.0125000000000002</v>
      </c>
      <c r="BM3633" s="43">
        <f t="shared" si="1881"/>
        <v>41044</v>
      </c>
      <c r="BN3633" s="43">
        <f t="shared" si="1865"/>
        <v>41274</v>
      </c>
      <c r="BO3633" s="45">
        <f t="shared" si="1882"/>
        <v>0.97012362637362637</v>
      </c>
      <c r="BP3633" s="45">
        <f t="shared" si="1883"/>
        <v>3.5300551332229415</v>
      </c>
      <c r="BQ3633" s="47">
        <f t="shared" si="1884"/>
        <v>112.70471574935362</v>
      </c>
      <c r="BR3633" s="47">
        <f t="shared" si="1885"/>
        <v>128.78100509235887</v>
      </c>
    </row>
    <row r="3634" spans="6:70" x14ac:dyDescent="0.25">
      <c r="F3634" s="2">
        <v>41095</v>
      </c>
      <c r="G3634">
        <v>0.17549999999999999</v>
      </c>
      <c r="H3634" s="43">
        <v>41149</v>
      </c>
      <c r="I3634">
        <v>1.0841000000000001</v>
      </c>
      <c r="L3634" s="2">
        <v>40974</v>
      </c>
      <c r="M3634" t="str">
        <v>912828JR</v>
      </c>
      <c r="N3634">
        <v>0.16239999999999999</v>
      </c>
      <c r="O3634">
        <v>-1.316E-2</v>
      </c>
      <c r="P3634">
        <v>0.88039999999999996</v>
      </c>
      <c r="Q3634">
        <v>131.71875</v>
      </c>
      <c r="R3634">
        <f>VLOOKUP(M3634,工作表1!$A$3:$B$1000,2,FALSE)</f>
        <v>3.75</v>
      </c>
      <c r="S3634" t="str">
        <f>VLOOKUP(M3634,工作表1!$A$3:$C$1000,3,FALSE)</f>
        <v>2018/11/15</v>
      </c>
      <c r="T3634">
        <f t="shared" si="1855"/>
        <v>0.1125</v>
      </c>
      <c r="U3634">
        <f t="shared" si="1854"/>
        <v>3.6375000000000002</v>
      </c>
      <c r="V3634" s="43">
        <f t="shared" si="1866"/>
        <v>41044</v>
      </c>
      <c r="W3634" s="43">
        <f t="shared" si="1856"/>
        <v>41089</v>
      </c>
      <c r="X3634" s="45">
        <f t="shared" si="1867"/>
        <v>1.1641483516483517</v>
      </c>
      <c r="Y3634" s="45">
        <f t="shared" si="1868"/>
        <v>2.3353812283606805</v>
      </c>
      <c r="Z3634" s="47">
        <f t="shared" si="1869"/>
        <v>117.14143705933635</v>
      </c>
      <c r="AA3634" s="47">
        <f t="shared" si="1870"/>
        <v>131.48954974282478</v>
      </c>
      <c r="AB3634" s="45">
        <f t="shared" si="1871"/>
        <v>1.3444</v>
      </c>
      <c r="AC3634" s="2" t="str">
        <f t="shared" si="1857"/>
        <v>TY2</v>
      </c>
      <c r="AD3634">
        <f t="shared" si="1858"/>
        <v>131.421875</v>
      </c>
      <c r="AE3634">
        <f t="shared" si="1859"/>
        <v>129.921875</v>
      </c>
      <c r="AF3634" s="49">
        <f t="shared" si="1886"/>
        <v>1.5</v>
      </c>
      <c r="AG3634" s="3">
        <f t="shared" si="1872"/>
        <v>130.23467540552076</v>
      </c>
      <c r="AH3634">
        <f t="shared" si="1873"/>
        <v>128.23045451100299</v>
      </c>
      <c r="AI3634" s="51">
        <f t="shared" si="1874"/>
        <v>2.004220894517772</v>
      </c>
      <c r="AJ3634" s="52">
        <f t="shared" si="1875"/>
        <v>0.50422089451777197</v>
      </c>
      <c r="AK3634" s="2">
        <v>40974</v>
      </c>
      <c r="AL3634" t="str">
        <v>912828KD</v>
      </c>
      <c r="AM3634">
        <v>0.98419999999999996</v>
      </c>
      <c r="AN3634">
        <v>7.646E-2</v>
      </c>
      <c r="AO3634">
        <v>0.82720000000000005</v>
      </c>
      <c r="AP3634">
        <v>131.421875</v>
      </c>
      <c r="AQ3634">
        <f>VLOOKUP(AL3634,工作表1!$F$3:$G$1000,2,FALSE)</f>
        <v>2.75</v>
      </c>
      <c r="AR3634" t="str">
        <f>VLOOKUP(AL3634,工作表1!$F$3:$H$1000,3,FALSE)</f>
        <v>2019/2/15</v>
      </c>
      <c r="AS3634">
        <f t="shared" si="1860"/>
        <v>0.1125</v>
      </c>
      <c r="AT3634">
        <f t="shared" si="1861"/>
        <v>2.6375000000000002</v>
      </c>
      <c r="AU3634" s="43">
        <f t="shared" si="1876"/>
        <v>41136</v>
      </c>
      <c r="AV3634" s="43">
        <f t="shared" si="1862"/>
        <v>41180</v>
      </c>
      <c r="AW3634" s="45">
        <f t="shared" si="1877"/>
        <v>0.15865384615384617</v>
      </c>
      <c r="AX3634" s="45">
        <f t="shared" si="1878"/>
        <v>1.7031743940990518</v>
      </c>
      <c r="AY3634" s="47">
        <f t="shared" si="1879"/>
        <v>110.2081733242139</v>
      </c>
      <c r="AZ3634" s="47">
        <f t="shared" si="1880"/>
        <v>130.23467540552076</v>
      </c>
      <c r="BA3634" s="43"/>
      <c r="BC3634" s="2">
        <v>40973</v>
      </c>
      <c r="BD3634" t="str">
        <v>912828KQ</v>
      </c>
      <c r="BE3634">
        <v>-4.3308</v>
      </c>
      <c r="BF3634">
        <v>0.39212999999999998</v>
      </c>
      <c r="BG3634">
        <v>0.84709999999999996</v>
      </c>
      <c r="BH3634">
        <v>129.921875</v>
      </c>
      <c r="BI3634">
        <f>VLOOKUP(BD3634,工作表1!$K$3:$L$1000,2,FALSE)</f>
        <v>3.125</v>
      </c>
      <c r="BJ3634" t="str">
        <f>VLOOKUP(BD3634,工作表1!$K$3:$M$1000,3,FALSE)</f>
        <v>2019/5/15</v>
      </c>
      <c r="BK3634">
        <f t="shared" si="1863"/>
        <v>0.1125</v>
      </c>
      <c r="BL3634">
        <f t="shared" si="1864"/>
        <v>3.0125000000000002</v>
      </c>
      <c r="BM3634" s="43">
        <f t="shared" si="1881"/>
        <v>41044</v>
      </c>
      <c r="BN3634" s="43">
        <f t="shared" si="1865"/>
        <v>41274</v>
      </c>
      <c r="BO3634" s="45">
        <f t="shared" si="1882"/>
        <v>0.96153846153846156</v>
      </c>
      <c r="BP3634" s="45">
        <f t="shared" si="1883"/>
        <v>3.530031612223393</v>
      </c>
      <c r="BQ3634" s="47">
        <f t="shared" si="1884"/>
        <v>112.25043239983226</v>
      </c>
      <c r="BR3634" s="47">
        <f t="shared" si="1885"/>
        <v>128.23045451100299</v>
      </c>
    </row>
    <row r="3635" spans="6:70" x14ac:dyDescent="0.25">
      <c r="F3635" s="2">
        <v>41094</v>
      </c>
      <c r="G3635">
        <v>0.17899999999999999</v>
      </c>
      <c r="H3635" s="43">
        <v>41148</v>
      </c>
      <c r="I3635">
        <v>1.1006</v>
      </c>
      <c r="L3635" s="2">
        <v>40973</v>
      </c>
      <c r="M3635" t="str">
        <v>912828JR</v>
      </c>
      <c r="N3635">
        <v>0.36509999999999998</v>
      </c>
      <c r="O3635">
        <v>-9.1609999999999997E-2</v>
      </c>
      <c r="P3635">
        <v>0.88039999999999996</v>
      </c>
      <c r="Q3635">
        <v>131.203125</v>
      </c>
      <c r="R3635">
        <f>VLOOKUP(M3635,工作表1!$A$3:$B$1000,2,FALSE)</f>
        <v>3.75</v>
      </c>
      <c r="S3635" t="str">
        <f>VLOOKUP(M3635,工作表1!$A$3:$C$1000,3,FALSE)</f>
        <v>2018/11/15</v>
      </c>
      <c r="T3635">
        <f t="shared" si="1855"/>
        <v>0.1125</v>
      </c>
      <c r="U3635">
        <f t="shared" si="1854"/>
        <v>3.6375000000000002</v>
      </c>
      <c r="V3635" s="43">
        <f t="shared" si="1866"/>
        <v>41044</v>
      </c>
      <c r="W3635" s="43">
        <f t="shared" si="1856"/>
        <v>41089</v>
      </c>
      <c r="X3635" s="45">
        <f t="shared" si="1867"/>
        <v>1.153846153846154</v>
      </c>
      <c r="Y3635" s="45">
        <f t="shared" si="1868"/>
        <v>2.3353530031612224</v>
      </c>
      <c r="Z3635" s="47">
        <f t="shared" si="1869"/>
        <v>116.72843544104316</v>
      </c>
      <c r="AA3635" s="47">
        <f t="shared" si="1870"/>
        <v>131.00671277526641</v>
      </c>
      <c r="AB3635" s="45">
        <f t="shared" si="1871"/>
        <v>1.4079999999999999</v>
      </c>
      <c r="AC3635" s="2" t="str">
        <f t="shared" si="1857"/>
        <v>TY2</v>
      </c>
      <c r="AD3635">
        <f t="shared" si="1858"/>
        <v>130.875</v>
      </c>
      <c r="AE3635">
        <f t="shared" si="1859"/>
        <v>130.140625</v>
      </c>
      <c r="AF3635" s="49">
        <f t="shared" si="1886"/>
        <v>0.734375</v>
      </c>
      <c r="AG3635" s="3">
        <f t="shared" si="1872"/>
        <v>129.69820926827927</v>
      </c>
      <c r="AH3635">
        <f t="shared" si="1873"/>
        <v>128.40594353542025</v>
      </c>
      <c r="AI3635" s="51">
        <f t="shared" si="1874"/>
        <v>1.2922657328590219</v>
      </c>
      <c r="AJ3635" s="52">
        <f t="shared" si="1875"/>
        <v>0.55789073285902191</v>
      </c>
      <c r="AK3635" s="2">
        <v>40973</v>
      </c>
      <c r="AL3635" t="str">
        <v>912828KD</v>
      </c>
      <c r="AM3635">
        <v>1.3946000000000001</v>
      </c>
      <c r="AN3635">
        <v>5.5140000000000002E-2</v>
      </c>
      <c r="AO3635">
        <v>0.82720000000000005</v>
      </c>
      <c r="AP3635">
        <v>130.875</v>
      </c>
      <c r="AQ3635">
        <f>VLOOKUP(AL3635,工作表1!$F$3:$G$1000,2,FALSE)</f>
        <v>2.75</v>
      </c>
      <c r="AR3635" t="str">
        <f>VLOOKUP(AL3635,工作表1!$F$3:$H$1000,3,FALSE)</f>
        <v>2019/2/15</v>
      </c>
      <c r="AS3635">
        <f t="shared" si="1860"/>
        <v>0.1125</v>
      </c>
      <c r="AT3635">
        <f t="shared" si="1861"/>
        <v>2.6375000000000002</v>
      </c>
      <c r="AU3635" s="43">
        <f t="shared" si="1876"/>
        <v>41136</v>
      </c>
      <c r="AV3635" s="43">
        <f t="shared" si="1862"/>
        <v>41180</v>
      </c>
      <c r="AW3635" s="45">
        <f t="shared" si="1877"/>
        <v>0.15109890109890109</v>
      </c>
      <c r="AX3635" s="45">
        <f t="shared" si="1878"/>
        <v>1.7031536956194491</v>
      </c>
      <c r="AY3635" s="47">
        <f t="shared" si="1879"/>
        <v>109.77649658343294</v>
      </c>
      <c r="AZ3635" s="47">
        <f t="shared" si="1880"/>
        <v>129.69820926827927</v>
      </c>
      <c r="BA3635" s="43"/>
      <c r="BC3635" s="2">
        <v>40970</v>
      </c>
      <c r="BD3635" t="str">
        <v>912828KQ</v>
      </c>
      <c r="BE3635">
        <v>-5.0118</v>
      </c>
      <c r="BF3635">
        <v>0.42392999999999997</v>
      </c>
      <c r="BG3635">
        <v>0.84709999999999996</v>
      </c>
      <c r="BH3635">
        <v>130.140625</v>
      </c>
      <c r="BI3635">
        <f>VLOOKUP(BD3635,工作表1!$K$3:$L$1000,2,FALSE)</f>
        <v>3.125</v>
      </c>
      <c r="BJ3635" t="str">
        <f>VLOOKUP(BD3635,工作表1!$K$3:$M$1000,3,FALSE)</f>
        <v>2019/5/15</v>
      </c>
      <c r="BK3635">
        <f t="shared" si="1863"/>
        <v>0.1115</v>
      </c>
      <c r="BL3635">
        <f t="shared" si="1864"/>
        <v>3.0135000000000001</v>
      </c>
      <c r="BM3635" s="43">
        <f t="shared" si="1881"/>
        <v>41044</v>
      </c>
      <c r="BN3635" s="43">
        <f t="shared" si="1865"/>
        <v>41274</v>
      </c>
      <c r="BO3635" s="45">
        <f t="shared" si="1882"/>
        <v>0.95295329670329676</v>
      </c>
      <c r="BP3635" s="45">
        <f t="shared" si="1883"/>
        <v>3.530008091223845</v>
      </c>
      <c r="BQ3635" s="47">
        <f t="shared" si="1884"/>
        <v>112.41201331147244</v>
      </c>
      <c r="BR3635" s="47">
        <f t="shared" si="1885"/>
        <v>128.40594353542025</v>
      </c>
    </row>
    <row r="3636" spans="6:70" x14ac:dyDescent="0.25">
      <c r="F3636" s="2">
        <v>41093</v>
      </c>
      <c r="G3636">
        <v>0.17899999999999999</v>
      </c>
      <c r="H3636" s="43">
        <v>41145</v>
      </c>
      <c r="I3636">
        <v>1.1313</v>
      </c>
      <c r="L3636" s="2">
        <v>40970</v>
      </c>
      <c r="M3636" t="str">
        <v>912828JR</v>
      </c>
      <c r="N3636">
        <v>0.26340000000000002</v>
      </c>
      <c r="O3636">
        <v>-4.4749999999999998E-2</v>
      </c>
      <c r="P3636">
        <v>0.88039999999999996</v>
      </c>
      <c r="Q3636">
        <v>131.390625</v>
      </c>
      <c r="R3636">
        <f>VLOOKUP(M3636,工作表1!$A$3:$B$1000,2,FALSE)</f>
        <v>3.75</v>
      </c>
      <c r="S3636" t="str">
        <f>VLOOKUP(M3636,工作表1!$A$3:$C$1000,3,FALSE)</f>
        <v>2018/11/15</v>
      </c>
      <c r="T3636">
        <f t="shared" si="1855"/>
        <v>0.1115</v>
      </c>
      <c r="U3636">
        <f t="shared" si="1854"/>
        <v>3.6385000000000001</v>
      </c>
      <c r="V3636" s="43">
        <f t="shared" si="1866"/>
        <v>41044</v>
      </c>
      <c r="W3636" s="43">
        <f t="shared" si="1856"/>
        <v>41089</v>
      </c>
      <c r="X3636" s="45">
        <f t="shared" si="1867"/>
        <v>1.1435439560439562</v>
      </c>
      <c r="Y3636" s="45">
        <f t="shared" si="1868"/>
        <v>2.3353247779617643</v>
      </c>
      <c r="Z3636" s="47">
        <f t="shared" si="1869"/>
        <v>116.88569309977862</v>
      </c>
      <c r="AA3636" s="47">
        <f t="shared" si="1870"/>
        <v>131.17123729658402</v>
      </c>
      <c r="AB3636" s="45">
        <f t="shared" si="1871"/>
        <v>1.3726</v>
      </c>
      <c r="AC3636" s="2" t="str">
        <f t="shared" si="1857"/>
        <v>TY2</v>
      </c>
      <c r="AD3636">
        <f t="shared" si="1858"/>
        <v>131.09375</v>
      </c>
      <c r="AE3636">
        <f t="shared" si="1859"/>
        <v>129.578125</v>
      </c>
      <c r="AF3636" s="49">
        <f t="shared" si="1886"/>
        <v>1.515625</v>
      </c>
      <c r="AG3636" s="3">
        <f t="shared" si="1872"/>
        <v>129.90870673877379</v>
      </c>
      <c r="AH3636">
        <f t="shared" si="1873"/>
        <v>127.91587856790723</v>
      </c>
      <c r="AI3636" s="51">
        <f t="shared" si="1874"/>
        <v>1.9928281708665594</v>
      </c>
      <c r="AJ3636" s="52">
        <f t="shared" si="1875"/>
        <v>0.47720317086655939</v>
      </c>
      <c r="AK3636" s="2">
        <v>40970</v>
      </c>
      <c r="AL3636" t="str">
        <v>912828KD</v>
      </c>
      <c r="AM3636">
        <v>1.3833</v>
      </c>
      <c r="AN3636">
        <v>5.7419999999999999E-2</v>
      </c>
      <c r="AO3636">
        <v>0.82720000000000005</v>
      </c>
      <c r="AP3636">
        <v>131.09375</v>
      </c>
      <c r="AQ3636">
        <f>VLOOKUP(AL3636,工作表1!$F$3:$G$1000,2,FALSE)</f>
        <v>2.75</v>
      </c>
      <c r="AR3636" t="str">
        <f>VLOOKUP(AL3636,工作表1!$F$3:$H$1000,3,FALSE)</f>
        <v>2019/2/15</v>
      </c>
      <c r="AS3636">
        <f t="shared" si="1860"/>
        <v>0.1115</v>
      </c>
      <c r="AT3636">
        <f t="shared" si="1861"/>
        <v>2.6385000000000001</v>
      </c>
      <c r="AU3636" s="43">
        <f t="shared" si="1876"/>
        <v>41136</v>
      </c>
      <c r="AV3636" s="43">
        <f t="shared" si="1862"/>
        <v>41180</v>
      </c>
      <c r="AW3636" s="45">
        <f t="shared" si="1877"/>
        <v>0.14354395604395606</v>
      </c>
      <c r="AX3636" s="45">
        <f t="shared" si="1878"/>
        <v>1.7031329971398463</v>
      </c>
      <c r="AY3636" s="47">
        <f t="shared" si="1879"/>
        <v>109.96328313897122</v>
      </c>
      <c r="AZ3636" s="47">
        <f t="shared" si="1880"/>
        <v>129.90870673877379</v>
      </c>
      <c r="BA3636" s="43"/>
      <c r="BC3636" s="2">
        <v>40969</v>
      </c>
      <c r="BD3636" t="str">
        <v>912828KQ</v>
      </c>
      <c r="BE3636">
        <v>-3.9639000000000002</v>
      </c>
      <c r="BF3636">
        <v>0.35088999999999998</v>
      </c>
      <c r="BG3636">
        <v>0.84709999999999996</v>
      </c>
      <c r="BH3636">
        <v>129.578125</v>
      </c>
      <c r="BI3636">
        <f>VLOOKUP(BD3636,工作表1!$K$3:$L$1000,2,FALSE)</f>
        <v>3.125</v>
      </c>
      <c r="BJ3636" t="str">
        <f>VLOOKUP(BD3636,工作表1!$K$3:$M$1000,3,FALSE)</f>
        <v>2019/5/15</v>
      </c>
      <c r="BK3636">
        <f t="shared" si="1863"/>
        <v>0.1135</v>
      </c>
      <c r="BL3636">
        <f t="shared" si="1864"/>
        <v>3.0114999999999998</v>
      </c>
      <c r="BM3636" s="43">
        <f t="shared" si="1881"/>
        <v>41044</v>
      </c>
      <c r="BN3636" s="43">
        <f t="shared" si="1865"/>
        <v>41274</v>
      </c>
      <c r="BO3636" s="45">
        <f t="shared" si="1882"/>
        <v>0.92719780219780223</v>
      </c>
      <c r="BP3636" s="45">
        <f t="shared" si="1883"/>
        <v>3.5299375282251999</v>
      </c>
      <c r="BQ3636" s="47">
        <f t="shared" si="1884"/>
        <v>112.03146286577224</v>
      </c>
      <c r="BR3636" s="47">
        <f t="shared" si="1885"/>
        <v>127.91587856790723</v>
      </c>
    </row>
    <row r="3637" spans="6:70" x14ac:dyDescent="0.25">
      <c r="F3637" s="2">
        <v>41092</v>
      </c>
      <c r="G3637">
        <v>0.17549999999999999</v>
      </c>
      <c r="H3637" s="43">
        <v>41144</v>
      </c>
      <c r="I3637">
        <v>1.1238999999999999</v>
      </c>
      <c r="L3637" s="2">
        <v>40969</v>
      </c>
      <c r="M3637" t="str">
        <v>912828JR</v>
      </c>
      <c r="N3637">
        <v>0.38290000000000002</v>
      </c>
      <c r="O3637">
        <v>-7.3660000000000003E-2</v>
      </c>
      <c r="P3637">
        <v>0.88039999999999996</v>
      </c>
      <c r="Q3637">
        <v>130.890625</v>
      </c>
      <c r="R3637">
        <f>VLOOKUP(M3637,工作表1!$A$3:$B$1000,2,FALSE)</f>
        <v>3.75</v>
      </c>
      <c r="S3637" t="str">
        <f>VLOOKUP(M3637,工作表1!$A$3:$C$1000,3,FALSE)</f>
        <v>2018/11/15</v>
      </c>
      <c r="T3637">
        <f t="shared" si="1855"/>
        <v>0.1135</v>
      </c>
      <c r="U3637">
        <f t="shared" si="1854"/>
        <v>3.6364999999999998</v>
      </c>
      <c r="V3637" s="43">
        <f t="shared" si="1866"/>
        <v>41044</v>
      </c>
      <c r="W3637" s="43">
        <f t="shared" si="1856"/>
        <v>41089</v>
      </c>
      <c r="X3637" s="45">
        <f t="shared" si="1867"/>
        <v>1.1126373626373627</v>
      </c>
      <c r="Y3637" s="45">
        <f t="shared" si="1868"/>
        <v>2.33524010236339</v>
      </c>
      <c r="Z3637" s="47">
        <f t="shared" si="1869"/>
        <v>116.48782444672719</v>
      </c>
      <c r="AA3637" s="47">
        <f t="shared" si="1870"/>
        <v>130.67887016901781</v>
      </c>
      <c r="AB3637" s="45">
        <f t="shared" si="1871"/>
        <v>1.4362999999999999</v>
      </c>
      <c r="AC3637" s="2" t="str">
        <f t="shared" si="1857"/>
        <v>TY2</v>
      </c>
      <c r="AD3637">
        <f t="shared" si="1858"/>
        <v>130.53125</v>
      </c>
      <c r="AE3637">
        <f t="shared" si="1859"/>
        <v>130</v>
      </c>
      <c r="AF3637" s="49">
        <f t="shared" si="1886"/>
        <v>0.53125</v>
      </c>
      <c r="AG3637" s="3">
        <f t="shared" si="1872"/>
        <v>129.34314177654076</v>
      </c>
      <c r="AH3637">
        <f t="shared" si="1873"/>
        <v>128.84337194423838</v>
      </c>
      <c r="AI3637" s="51">
        <f t="shared" si="1874"/>
        <v>0.49976983230237693</v>
      </c>
      <c r="AJ3637" s="52">
        <f t="shared" si="1875"/>
        <v>-3.1480167697623074E-2</v>
      </c>
      <c r="AK3637" s="2">
        <v>40969</v>
      </c>
      <c r="AL3637" t="str">
        <v>912828KD</v>
      </c>
      <c r="AM3637">
        <v>1.3608</v>
      </c>
      <c r="AN3637">
        <v>4.1950000000000001E-2</v>
      </c>
      <c r="AO3637">
        <v>0.82720000000000005</v>
      </c>
      <c r="AP3637">
        <v>130.53125</v>
      </c>
      <c r="AQ3637">
        <f>VLOOKUP(AL3637,工作表1!$F$3:$G$1000,2,FALSE)</f>
        <v>2.75</v>
      </c>
      <c r="AR3637" t="str">
        <f>VLOOKUP(AL3637,工作表1!$F$3:$H$1000,3,FALSE)</f>
        <v>2019/2/15</v>
      </c>
      <c r="AS3637">
        <f t="shared" si="1860"/>
        <v>0.1135</v>
      </c>
      <c r="AT3637">
        <f t="shared" si="1861"/>
        <v>2.6364999999999998</v>
      </c>
      <c r="AU3637" s="43">
        <f t="shared" si="1876"/>
        <v>41136</v>
      </c>
      <c r="AV3637" s="43">
        <f t="shared" si="1862"/>
        <v>41180</v>
      </c>
      <c r="AW3637" s="45">
        <f t="shared" si="1877"/>
        <v>0.12087912087912089</v>
      </c>
      <c r="AX3637" s="45">
        <f t="shared" si="1878"/>
        <v>1.7030709017010386</v>
      </c>
      <c r="AY3637" s="47">
        <f t="shared" si="1879"/>
        <v>109.53055361271434</v>
      </c>
      <c r="AZ3637" s="47">
        <f t="shared" si="1880"/>
        <v>129.34314177654076</v>
      </c>
      <c r="BA3637" s="43"/>
      <c r="BC3637" s="2">
        <v>40968</v>
      </c>
      <c r="BD3637" t="str">
        <v>912828KQ</v>
      </c>
      <c r="BE3637">
        <v>-3.7292999999999998</v>
      </c>
      <c r="BF3637">
        <v>0.35816999999999999</v>
      </c>
      <c r="BG3637">
        <v>0.84709999999999996</v>
      </c>
      <c r="BH3637">
        <v>130</v>
      </c>
      <c r="BI3637">
        <f>VLOOKUP(BD3637,工作表1!$K$3:$L$1000,2,FALSE)</f>
        <v>3.125</v>
      </c>
      <c r="BJ3637" t="str">
        <f>VLOOKUP(BD3637,工作表1!$K$3:$M$1000,3,FALSE)</f>
        <v>2019/5/15</v>
      </c>
      <c r="BK3637">
        <f t="shared" si="1863"/>
        <v>0.11749999999999999</v>
      </c>
      <c r="BL3637">
        <f t="shared" si="1864"/>
        <v>3.0074999999999998</v>
      </c>
      <c r="BM3637" s="43">
        <f t="shared" si="1881"/>
        <v>41044</v>
      </c>
      <c r="BN3637" s="43">
        <f t="shared" si="1865"/>
        <v>41180</v>
      </c>
      <c r="BO3637" s="45">
        <f t="shared" si="1882"/>
        <v>0.91861263736263743</v>
      </c>
      <c r="BP3637" s="45">
        <f t="shared" si="1883"/>
        <v>2.725119486677706</v>
      </c>
      <c r="BQ3637" s="47">
        <f t="shared" si="1884"/>
        <v>111.69086793484715</v>
      </c>
      <c r="BR3637" s="47">
        <f t="shared" si="1885"/>
        <v>128.84337194423838</v>
      </c>
    </row>
    <row r="3638" spans="6:70" x14ac:dyDescent="0.25">
      <c r="F3638" s="2">
        <v>41089</v>
      </c>
      <c r="G3638">
        <v>0.17699999999999999</v>
      </c>
      <c r="H3638" s="43">
        <v>41143</v>
      </c>
      <c r="I3638">
        <v>1.1333</v>
      </c>
      <c r="L3638" s="2">
        <v>40968</v>
      </c>
      <c r="M3638" t="str">
        <v>912828JR</v>
      </c>
      <c r="N3638">
        <v>0.49530000000000002</v>
      </c>
      <c r="O3638">
        <v>-0.10591</v>
      </c>
      <c r="P3638">
        <v>0.88039999999999996</v>
      </c>
      <c r="Q3638">
        <v>131.265625</v>
      </c>
      <c r="R3638">
        <f>VLOOKUP(M3638,工作表1!$A$3:$B$1000,2,FALSE)</f>
        <v>3.75</v>
      </c>
      <c r="S3638" t="str">
        <f>VLOOKUP(M3638,工作表1!$A$3:$C$1000,3,FALSE)</f>
        <v>2018/11/15</v>
      </c>
      <c r="T3638">
        <f t="shared" si="1855"/>
        <v>0.11749999999999999</v>
      </c>
      <c r="U3638">
        <f t="shared" si="1854"/>
        <v>3.6324999999999998</v>
      </c>
      <c r="V3638" s="43">
        <f t="shared" si="1866"/>
        <v>41044</v>
      </c>
      <c r="W3638" s="43">
        <f t="shared" si="1856"/>
        <v>40998</v>
      </c>
      <c r="X3638" s="45">
        <f t="shared" si="1867"/>
        <v>1.1023351648351649</v>
      </c>
      <c r="Y3638" s="45">
        <f t="shared" si="1868"/>
        <v>1.4002803703146169</v>
      </c>
      <c r="Z3638" s="47">
        <f t="shared" si="1869"/>
        <v>115.87486980906674</v>
      </c>
      <c r="AA3638" s="47">
        <f t="shared" si="1870"/>
        <v>131.21844524810717</v>
      </c>
      <c r="AB3638" s="45">
        <f t="shared" si="1871"/>
        <v>1.3844000000000001</v>
      </c>
      <c r="AC3638" s="2" t="str">
        <f t="shared" si="1857"/>
        <v>TY1</v>
      </c>
      <c r="AD3638">
        <f t="shared" si="1858"/>
        <v>131.265625</v>
      </c>
      <c r="AE3638">
        <f t="shared" si="1859"/>
        <v>130.953125</v>
      </c>
      <c r="AF3638" s="49">
        <f t="shared" si="1886"/>
        <v>0.3125</v>
      </c>
      <c r="AG3638" s="3">
        <f t="shared" si="1872"/>
        <v>131.21844524810717</v>
      </c>
      <c r="AH3638">
        <f t="shared" si="1873"/>
        <v>130.26024837361794</v>
      </c>
      <c r="AI3638" s="51">
        <f t="shared" si="1874"/>
        <v>0.95819687448923219</v>
      </c>
      <c r="AJ3638" s="52">
        <f t="shared" si="1875"/>
        <v>0.64569687448923219</v>
      </c>
      <c r="AK3638" s="2">
        <v>40968</v>
      </c>
      <c r="AL3638" t="str">
        <v>912828KD</v>
      </c>
      <c r="AM3638">
        <v>1.2062999999999999</v>
      </c>
      <c r="AN3638">
        <v>7.6550000000000007E-2</v>
      </c>
      <c r="AO3638">
        <v>0.82720000000000005</v>
      </c>
      <c r="AP3638">
        <v>130.953125</v>
      </c>
      <c r="AQ3638">
        <f>VLOOKUP(AL3638,工作表1!$F$3:$G$1000,2,FALSE)</f>
        <v>2.75</v>
      </c>
      <c r="AR3638" t="str">
        <f>VLOOKUP(AL3638,工作表1!$F$3:$H$1000,3,FALSE)</f>
        <v>2019/2/15</v>
      </c>
      <c r="AS3638">
        <f t="shared" si="1860"/>
        <v>0.11749999999999999</v>
      </c>
      <c r="AT3638">
        <f t="shared" si="1861"/>
        <v>2.6324999999999998</v>
      </c>
      <c r="AU3638" s="43">
        <f t="shared" si="1876"/>
        <v>41136</v>
      </c>
      <c r="AV3638" s="43">
        <f t="shared" si="1862"/>
        <v>41089</v>
      </c>
      <c r="AW3638" s="45">
        <f t="shared" si="1877"/>
        <v>0.11332417582417582</v>
      </c>
      <c r="AX3638" s="45">
        <f t="shared" si="1878"/>
        <v>1.0174337648652716</v>
      </c>
      <c r="AY3638" s="47">
        <f t="shared" si="1879"/>
        <v>109.20017654141475</v>
      </c>
      <c r="AZ3638" s="47">
        <f t="shared" si="1880"/>
        <v>130.26024837361794</v>
      </c>
      <c r="BA3638" s="43"/>
      <c r="BC3638" s="2">
        <v>40967</v>
      </c>
      <c r="BD3638" t="str">
        <v>912828KQ</v>
      </c>
      <c r="BE3638">
        <v>-6.1134000000000004</v>
      </c>
      <c r="BF3638">
        <v>0.45465</v>
      </c>
      <c r="BG3638">
        <v>0.84709999999999996</v>
      </c>
      <c r="BH3638">
        <v>130.546875</v>
      </c>
      <c r="BI3638">
        <f>VLOOKUP(BD3638,工作表1!$K$3:$L$1000,2,FALSE)</f>
        <v>3.125</v>
      </c>
      <c r="BJ3638" t="str">
        <f>VLOOKUP(BD3638,工作表1!$K$3:$M$1000,3,FALSE)</f>
        <v>2019/5/15</v>
      </c>
      <c r="BK3638">
        <f t="shared" si="1863"/>
        <v>0.11650000000000001</v>
      </c>
      <c r="BL3638">
        <f t="shared" si="1864"/>
        <v>3.0085000000000002</v>
      </c>
      <c r="BM3638" s="43">
        <f t="shared" si="1881"/>
        <v>41044</v>
      </c>
      <c r="BN3638" s="43">
        <f t="shared" si="1865"/>
        <v>41180</v>
      </c>
      <c r="BO3638" s="45">
        <f t="shared" si="1882"/>
        <v>0.91002747252747263</v>
      </c>
      <c r="BP3638" s="45">
        <f t="shared" si="1883"/>
        <v>2.7250959656781575</v>
      </c>
      <c r="BQ3638" s="47">
        <f t="shared" si="1884"/>
        <v>112.09591174573859</v>
      </c>
      <c r="BR3638" s="47">
        <f t="shared" si="1885"/>
        <v>129.30657671692902</v>
      </c>
    </row>
    <row r="3639" spans="6:70" x14ac:dyDescent="0.25">
      <c r="F3639" s="2">
        <v>41088</v>
      </c>
      <c r="G3639">
        <v>0.17749999999999999</v>
      </c>
      <c r="H3639" s="43">
        <v>41142</v>
      </c>
      <c r="I3639">
        <v>1.2425999999999999</v>
      </c>
      <c r="L3639" s="2">
        <v>40967</v>
      </c>
      <c r="M3639" t="str">
        <v>912828JR</v>
      </c>
      <c r="N3639">
        <v>0.23219999999999999</v>
      </c>
      <c r="O3639">
        <v>-1.422E-2</v>
      </c>
      <c r="P3639">
        <v>0.88039999999999996</v>
      </c>
      <c r="Q3639">
        <v>131.671875</v>
      </c>
      <c r="R3639">
        <f>VLOOKUP(M3639,工作表1!$A$3:$B$1000,2,FALSE)</f>
        <v>3.75</v>
      </c>
      <c r="S3639" t="str">
        <f>VLOOKUP(M3639,工作表1!$A$3:$C$1000,3,FALSE)</f>
        <v>2018/11/15</v>
      </c>
      <c r="T3639">
        <f t="shared" si="1855"/>
        <v>0.11650000000000001</v>
      </c>
      <c r="U3639">
        <f t="shared" si="1854"/>
        <v>3.6335000000000002</v>
      </c>
      <c r="V3639" s="43">
        <f t="shared" si="1866"/>
        <v>41044</v>
      </c>
      <c r="W3639" s="43">
        <f t="shared" si="1856"/>
        <v>40998</v>
      </c>
      <c r="X3639" s="45">
        <f t="shared" si="1867"/>
        <v>1.0920329670329672</v>
      </c>
      <c r="Y3639" s="45">
        <f t="shared" si="1868"/>
        <v>1.4002521451151591</v>
      </c>
      <c r="Z3639" s="47">
        <f t="shared" si="1869"/>
        <v>116.23362092434738</v>
      </c>
      <c r="AA3639" s="47">
        <f t="shared" si="1870"/>
        <v>131.61212269346268</v>
      </c>
      <c r="AB3639" s="45">
        <f t="shared" si="1871"/>
        <v>1.3586</v>
      </c>
      <c r="AC3639" s="2" t="str">
        <f t="shared" si="1857"/>
        <v>TY1</v>
      </c>
      <c r="AD3639">
        <f t="shared" si="1858"/>
        <v>131.671875</v>
      </c>
      <c r="AE3639">
        <f t="shared" si="1859"/>
        <v>131.390625</v>
      </c>
      <c r="AF3639" s="49">
        <f t="shared" si="1886"/>
        <v>0.28125</v>
      </c>
      <c r="AG3639" s="3">
        <f t="shared" si="1872"/>
        <v>131.61212269346268</v>
      </c>
      <c r="AH3639">
        <f t="shared" si="1873"/>
        <v>130.67947170604316</v>
      </c>
      <c r="AI3639" s="51">
        <f t="shared" si="1874"/>
        <v>0.93265098741952102</v>
      </c>
      <c r="AJ3639" s="52">
        <f t="shared" si="1875"/>
        <v>0.65140098741952102</v>
      </c>
      <c r="AK3639" s="2">
        <v>40967</v>
      </c>
      <c r="AL3639" t="str">
        <v>912828KD</v>
      </c>
      <c r="AM3639">
        <v>0.73109999999999997</v>
      </c>
      <c r="AN3639">
        <v>0.10302</v>
      </c>
      <c r="AO3639">
        <v>0.82720000000000005</v>
      </c>
      <c r="AP3639">
        <v>131.390625</v>
      </c>
      <c r="AQ3639">
        <f>VLOOKUP(AL3639,工作表1!$F$3:$G$1000,2,FALSE)</f>
        <v>2.75</v>
      </c>
      <c r="AR3639" t="str">
        <f>VLOOKUP(AL3639,工作表1!$F$3:$H$1000,3,FALSE)</f>
        <v>2019/2/15</v>
      </c>
      <c r="AS3639">
        <f t="shared" si="1860"/>
        <v>0.11650000000000001</v>
      </c>
      <c r="AT3639">
        <f t="shared" si="1861"/>
        <v>2.6335000000000002</v>
      </c>
      <c r="AU3639" s="43">
        <f t="shared" si="1876"/>
        <v>41136</v>
      </c>
      <c r="AV3639" s="43">
        <f t="shared" si="1862"/>
        <v>41089</v>
      </c>
      <c r="AW3639" s="45">
        <f t="shared" si="1877"/>
        <v>0.10576923076923078</v>
      </c>
      <c r="AX3639" s="45">
        <f t="shared" si="1878"/>
        <v>1.0174130663856693</v>
      </c>
      <c r="AY3639" s="47">
        <f t="shared" si="1879"/>
        <v>109.55936835216433</v>
      </c>
      <c r="AZ3639" s="47">
        <f t="shared" si="1880"/>
        <v>130.67947170604316</v>
      </c>
      <c r="BA3639" s="43"/>
      <c r="BC3639" s="2">
        <v>40966</v>
      </c>
      <c r="BD3639" t="str">
        <v>912828KQ</v>
      </c>
      <c r="BE3639">
        <v>-5.4955999999999996</v>
      </c>
      <c r="BF3639">
        <v>0.42920999999999998</v>
      </c>
      <c r="BG3639">
        <v>0.84709999999999996</v>
      </c>
      <c r="BH3639">
        <v>130.5</v>
      </c>
      <c r="BI3639">
        <f>VLOOKUP(BD3639,工作表1!$K$3:$L$1000,2,FALSE)</f>
        <v>3.125</v>
      </c>
      <c r="BJ3639" t="str">
        <f>VLOOKUP(BD3639,工作表1!$K$3:$M$1000,3,FALSE)</f>
        <v>2019/5/15</v>
      </c>
      <c r="BK3639">
        <f t="shared" si="1863"/>
        <v>0.11899999999999999</v>
      </c>
      <c r="BL3639">
        <f t="shared" si="1864"/>
        <v>3.0060000000000002</v>
      </c>
      <c r="BM3639" s="43">
        <f t="shared" si="1881"/>
        <v>41044</v>
      </c>
      <c r="BN3639" s="43">
        <f t="shared" si="1865"/>
        <v>41180</v>
      </c>
      <c r="BO3639" s="45">
        <f t="shared" si="1882"/>
        <v>0.9014423076923076</v>
      </c>
      <c r="BP3639" s="45">
        <f t="shared" si="1883"/>
        <v>2.725072444678609</v>
      </c>
      <c r="BQ3639" s="47">
        <f t="shared" si="1884"/>
        <v>112.07788200625943</v>
      </c>
      <c r="BR3639" s="47">
        <f t="shared" si="1885"/>
        <v>129.27278199417304</v>
      </c>
    </row>
    <row r="3640" spans="6:70" x14ac:dyDescent="0.25">
      <c r="F3640" s="2">
        <v>41087</v>
      </c>
      <c r="G3640">
        <v>0.17699999999999999</v>
      </c>
      <c r="H3640" s="43">
        <v>41141</v>
      </c>
      <c r="I3640">
        <v>1.2473000000000001</v>
      </c>
      <c r="L3640" s="2">
        <v>40966</v>
      </c>
      <c r="M3640" t="str">
        <v>912828JR</v>
      </c>
      <c r="N3640">
        <v>0.749</v>
      </c>
      <c r="O3640">
        <v>-0.16564999999999999</v>
      </c>
      <c r="P3640">
        <v>0.88039999999999996</v>
      </c>
      <c r="Q3640">
        <v>131.625</v>
      </c>
      <c r="R3640">
        <f>VLOOKUP(M3640,工作表1!$A$3:$B$1000,2,FALSE)</f>
        <v>3.75</v>
      </c>
      <c r="S3640" t="str">
        <f>VLOOKUP(M3640,工作表1!$A$3:$C$1000,3,FALSE)</f>
        <v>2018/11/15</v>
      </c>
      <c r="T3640">
        <f t="shared" si="1855"/>
        <v>0.11899999999999999</v>
      </c>
      <c r="U3640">
        <f t="shared" si="1854"/>
        <v>3.6310000000000002</v>
      </c>
      <c r="V3640" s="43">
        <f t="shared" si="1866"/>
        <v>41044</v>
      </c>
      <c r="W3640" s="43">
        <f t="shared" si="1856"/>
        <v>40998</v>
      </c>
      <c r="X3640" s="45">
        <f t="shared" si="1867"/>
        <v>1.0817307692307692</v>
      </c>
      <c r="Y3640" s="45">
        <f t="shared" si="1868"/>
        <v>1.4002239199157007</v>
      </c>
      <c r="Z3640" s="47">
        <f t="shared" si="1869"/>
        <v>116.22003443705228</v>
      </c>
      <c r="AA3640" s="47">
        <f t="shared" si="1870"/>
        <v>131.5832174840676</v>
      </c>
      <c r="AB3640" s="45">
        <f t="shared" si="1871"/>
        <v>1.3562000000000001</v>
      </c>
      <c r="AC3640" s="2" t="str">
        <f t="shared" si="1857"/>
        <v>TY1</v>
      </c>
      <c r="AD3640">
        <f t="shared" si="1858"/>
        <v>131.625</v>
      </c>
      <c r="AE3640">
        <f t="shared" si="1859"/>
        <v>131.34375</v>
      </c>
      <c r="AF3640" s="49">
        <f t="shared" si="1886"/>
        <v>0.28125</v>
      </c>
      <c r="AG3640" s="3">
        <f t="shared" si="1872"/>
        <v>131.5832174840676</v>
      </c>
      <c r="AH3640">
        <f t="shared" si="1873"/>
        <v>130.64685198842389</v>
      </c>
      <c r="AI3640" s="51">
        <f t="shared" si="1874"/>
        <v>0.93636549564371307</v>
      </c>
      <c r="AJ3640" s="52">
        <f t="shared" si="1875"/>
        <v>0.65511549564371307</v>
      </c>
      <c r="AK3640" s="2">
        <v>40966</v>
      </c>
      <c r="AL3640" t="str">
        <v>912828KD</v>
      </c>
      <c r="AM3640">
        <v>1.3051999999999999</v>
      </c>
      <c r="AN3640">
        <v>6.0229999999999999E-2</v>
      </c>
      <c r="AO3640">
        <v>0.82720000000000005</v>
      </c>
      <c r="AP3640">
        <v>131.34375</v>
      </c>
      <c r="AQ3640">
        <f>VLOOKUP(AL3640,工作表1!$F$3:$G$1000,2,FALSE)</f>
        <v>2.75</v>
      </c>
      <c r="AR3640" t="str">
        <f>VLOOKUP(AL3640,工作表1!$F$3:$H$1000,3,FALSE)</f>
        <v>2019/2/15</v>
      </c>
      <c r="AS3640">
        <f t="shared" si="1860"/>
        <v>0.11899999999999999</v>
      </c>
      <c r="AT3640">
        <f t="shared" si="1861"/>
        <v>2.6310000000000002</v>
      </c>
      <c r="AU3640" s="43">
        <f t="shared" si="1876"/>
        <v>41136</v>
      </c>
      <c r="AV3640" s="43">
        <f t="shared" si="1862"/>
        <v>41089</v>
      </c>
      <c r="AW3640" s="45">
        <f t="shared" si="1877"/>
        <v>9.8214285714285712E-2</v>
      </c>
      <c r="AX3640" s="45">
        <f t="shared" si="1878"/>
        <v>1.0173923679060666</v>
      </c>
      <c r="AY3640" s="47">
        <f t="shared" si="1879"/>
        <v>109.54361503636154</v>
      </c>
      <c r="AZ3640" s="47">
        <f t="shared" si="1880"/>
        <v>130.64685198842389</v>
      </c>
      <c r="BA3640" s="43"/>
      <c r="BC3640" s="2">
        <v>40963</v>
      </c>
      <c r="BD3640" t="str">
        <v>912828KQ</v>
      </c>
      <c r="BE3640">
        <v>-5.5411999999999999</v>
      </c>
      <c r="BF3640">
        <v>0.42093999999999998</v>
      </c>
      <c r="BG3640">
        <v>0.84709999999999996</v>
      </c>
      <c r="BH3640">
        <v>130.078125</v>
      </c>
      <c r="BI3640">
        <f>VLOOKUP(BD3640,工作表1!$K$3:$L$1000,2,FALSE)</f>
        <v>3.125</v>
      </c>
      <c r="BJ3640" t="str">
        <f>VLOOKUP(BD3640,工作表1!$K$3:$M$1000,3,FALSE)</f>
        <v>2019/5/15</v>
      </c>
      <c r="BK3640">
        <f t="shared" si="1863"/>
        <v>0.11600000000000001</v>
      </c>
      <c r="BL3640">
        <f t="shared" si="1864"/>
        <v>3.0089999999999999</v>
      </c>
      <c r="BM3640" s="43">
        <f t="shared" si="1881"/>
        <v>41044</v>
      </c>
      <c r="BN3640" s="43">
        <f t="shared" si="1865"/>
        <v>41180</v>
      </c>
      <c r="BO3640" s="45">
        <f t="shared" si="1882"/>
        <v>0.89285714285714279</v>
      </c>
      <c r="BP3640" s="45">
        <f t="shared" si="1883"/>
        <v>2.7250489236790605</v>
      </c>
      <c r="BQ3640" s="47">
        <f t="shared" si="1884"/>
        <v>111.73428201236614</v>
      </c>
      <c r="BR3640" s="47">
        <f t="shared" si="1885"/>
        <v>128.85080900442418</v>
      </c>
    </row>
    <row r="3641" spans="6:70" x14ac:dyDescent="0.25">
      <c r="F3641" s="2">
        <v>41086</v>
      </c>
      <c r="G3641">
        <v>0.17799999999999999</v>
      </c>
      <c r="H3641" s="43">
        <v>41138</v>
      </c>
      <c r="I3641">
        <v>1.2519</v>
      </c>
      <c r="L3641" s="2">
        <v>40963</v>
      </c>
      <c r="M3641" t="str">
        <v>912828JR</v>
      </c>
      <c r="N3641">
        <v>1.2630999999999999</v>
      </c>
      <c r="O3641">
        <v>-0.31008000000000002</v>
      </c>
      <c r="P3641">
        <v>0.88039999999999996</v>
      </c>
      <c r="Q3641">
        <v>131.1875</v>
      </c>
      <c r="R3641">
        <f>VLOOKUP(M3641,工作表1!$A$3:$B$1000,2,FALSE)</f>
        <v>3.75</v>
      </c>
      <c r="S3641" t="str">
        <f>VLOOKUP(M3641,工作表1!$A$3:$C$1000,3,FALSE)</f>
        <v>2018/11/15</v>
      </c>
      <c r="T3641">
        <f t="shared" si="1855"/>
        <v>0.11600000000000001</v>
      </c>
      <c r="U3641">
        <f t="shared" si="1854"/>
        <v>3.6339999999999999</v>
      </c>
      <c r="V3641" s="43">
        <f t="shared" si="1866"/>
        <v>41044</v>
      </c>
      <c r="W3641" s="43">
        <f t="shared" si="1856"/>
        <v>40998</v>
      </c>
      <c r="X3641" s="45">
        <f t="shared" si="1867"/>
        <v>1.0714285714285714</v>
      </c>
      <c r="Y3641" s="45">
        <f t="shared" si="1868"/>
        <v>1.4001956947162426</v>
      </c>
      <c r="Z3641" s="47">
        <f t="shared" si="1869"/>
        <v>115.862500996168</v>
      </c>
      <c r="AA3641" s="47">
        <f t="shared" si="1870"/>
        <v>131.16310151412145</v>
      </c>
      <c r="AB3641" s="45">
        <f t="shared" si="1871"/>
        <v>1.4009</v>
      </c>
      <c r="AC3641" s="2" t="str">
        <f t="shared" si="1857"/>
        <v>TY1</v>
      </c>
      <c r="AD3641">
        <f t="shared" si="1858"/>
        <v>131.1875</v>
      </c>
      <c r="AE3641">
        <f t="shared" si="1859"/>
        <v>130.921875</v>
      </c>
      <c r="AF3641" s="49">
        <f t="shared" si="1886"/>
        <v>0.265625</v>
      </c>
      <c r="AG3641" s="3">
        <f t="shared" si="1872"/>
        <v>131.16310151412145</v>
      </c>
      <c r="AH3641">
        <f t="shared" si="1873"/>
        <v>130.19585129481217</v>
      </c>
      <c r="AI3641" s="51">
        <f t="shared" si="1874"/>
        <v>0.96725021930927824</v>
      </c>
      <c r="AJ3641" s="52">
        <f t="shared" si="1875"/>
        <v>0.70162521930927824</v>
      </c>
      <c r="AK3641" s="2">
        <v>40963</v>
      </c>
      <c r="AL3641" t="str">
        <v>912828KD</v>
      </c>
      <c r="AM3641">
        <v>0.621</v>
      </c>
      <c r="AN3641">
        <v>0.10803</v>
      </c>
      <c r="AO3641">
        <v>0.82720000000000005</v>
      </c>
      <c r="AP3641">
        <v>130.921875</v>
      </c>
      <c r="AQ3641">
        <f>VLOOKUP(AL3641,工作表1!$F$3:$G$1000,2,FALSE)</f>
        <v>2.75</v>
      </c>
      <c r="AR3641" t="str">
        <f>VLOOKUP(AL3641,工作表1!$F$3:$H$1000,3,FALSE)</f>
        <v>2019/2/15</v>
      </c>
      <c r="AS3641">
        <f t="shared" si="1860"/>
        <v>0.11600000000000001</v>
      </c>
      <c r="AT3641">
        <f t="shared" si="1861"/>
        <v>2.6339999999999999</v>
      </c>
      <c r="AU3641" s="43">
        <f t="shared" si="1876"/>
        <v>41136</v>
      </c>
      <c r="AV3641" s="43">
        <f t="shared" si="1862"/>
        <v>41089</v>
      </c>
      <c r="AW3641" s="45">
        <f t="shared" si="1877"/>
        <v>9.0659340659340656E-2</v>
      </c>
      <c r="AX3641" s="45">
        <f t="shared" si="1878"/>
        <v>1.0173716694264638</v>
      </c>
      <c r="AY3641" s="47">
        <f t="shared" si="1879"/>
        <v>109.18364225499559</v>
      </c>
      <c r="AZ3641" s="47">
        <f t="shared" si="1880"/>
        <v>130.19585129481217</v>
      </c>
      <c r="BA3641" s="43"/>
      <c r="BC3641" s="2">
        <v>40962</v>
      </c>
      <c r="BD3641" t="str">
        <v>912828KQ</v>
      </c>
      <c r="BE3641">
        <v>-6.3181000000000003</v>
      </c>
      <c r="BF3641">
        <v>0.45345000000000002</v>
      </c>
      <c r="BG3641">
        <v>0.84709999999999996</v>
      </c>
      <c r="BH3641">
        <v>130.078125</v>
      </c>
      <c r="BI3641">
        <f>VLOOKUP(BD3641,工作表1!$K$3:$L$1000,2,FALSE)</f>
        <v>3.125</v>
      </c>
      <c r="BJ3641" t="str">
        <f>VLOOKUP(BD3641,工作表1!$K$3:$M$1000,3,FALSE)</f>
        <v>2019/5/15</v>
      </c>
      <c r="BK3641">
        <f t="shared" si="1863"/>
        <v>0.11749999999999999</v>
      </c>
      <c r="BL3641">
        <f t="shared" si="1864"/>
        <v>3.0074999999999998</v>
      </c>
      <c r="BM3641" s="43">
        <f t="shared" si="1881"/>
        <v>41044</v>
      </c>
      <c r="BN3641" s="43">
        <f t="shared" si="1865"/>
        <v>41180</v>
      </c>
      <c r="BO3641" s="45">
        <f t="shared" si="1882"/>
        <v>0.86710164835164838</v>
      </c>
      <c r="BP3641" s="45">
        <f t="shared" si="1883"/>
        <v>2.7249783606804154</v>
      </c>
      <c r="BQ3641" s="47">
        <f t="shared" si="1884"/>
        <v>111.73644093515644</v>
      </c>
      <c r="BR3641" s="47">
        <f t="shared" si="1885"/>
        <v>128.81164965167719</v>
      </c>
    </row>
    <row r="3642" spans="6:70" x14ac:dyDescent="0.25">
      <c r="F3642" s="2">
        <v>41085</v>
      </c>
      <c r="G3642">
        <v>0.17599999999999999</v>
      </c>
      <c r="H3642" s="43">
        <v>41137</v>
      </c>
      <c r="I3642">
        <v>1.2754000000000001</v>
      </c>
      <c r="L3642" s="2">
        <v>40962</v>
      </c>
      <c r="M3642" t="str">
        <v>912828JR</v>
      </c>
      <c r="N3642">
        <v>0.86050000000000004</v>
      </c>
      <c r="O3642">
        <v>-0.16552</v>
      </c>
      <c r="P3642">
        <v>0.88039999999999996</v>
      </c>
      <c r="Q3642">
        <v>131.203125</v>
      </c>
      <c r="R3642">
        <f>VLOOKUP(M3642,工作表1!$A$3:$B$1000,2,FALSE)</f>
        <v>3.75</v>
      </c>
      <c r="S3642" t="str">
        <f>VLOOKUP(M3642,工作表1!$A$3:$C$1000,3,FALSE)</f>
        <v>2018/11/15</v>
      </c>
      <c r="T3642">
        <f t="shared" si="1855"/>
        <v>0.11749999999999999</v>
      </c>
      <c r="U3642">
        <f t="shared" si="1854"/>
        <v>3.6324999999999998</v>
      </c>
      <c r="V3642" s="43">
        <f t="shared" si="1866"/>
        <v>41044</v>
      </c>
      <c r="W3642" s="43">
        <f t="shared" si="1856"/>
        <v>40998</v>
      </c>
      <c r="X3642" s="45">
        <f t="shared" si="1867"/>
        <v>1.0405219780219781</v>
      </c>
      <c r="Y3642" s="45">
        <f t="shared" si="1868"/>
        <v>1.4001110191178685</v>
      </c>
      <c r="Z3642" s="47">
        <f t="shared" si="1869"/>
        <v>115.89071237283648</v>
      </c>
      <c r="AA3642" s="47">
        <f t="shared" si="1870"/>
        <v>131.15415357322286</v>
      </c>
      <c r="AB3642" s="45">
        <f t="shared" si="1871"/>
        <v>1.3898999999999999</v>
      </c>
      <c r="AC3642" s="2" t="str">
        <f t="shared" si="1857"/>
        <v>TY1</v>
      </c>
      <c r="AD3642">
        <f t="shared" si="1858"/>
        <v>131.203125</v>
      </c>
      <c r="AE3642">
        <f t="shared" si="1859"/>
        <v>130.921875</v>
      </c>
      <c r="AF3642" s="49">
        <f t="shared" si="1886"/>
        <v>0.28125</v>
      </c>
      <c r="AG3642" s="3">
        <f t="shared" si="1872"/>
        <v>131.15415357322286</v>
      </c>
      <c r="AH3642">
        <f t="shared" si="1873"/>
        <v>130.17217310447927</v>
      </c>
      <c r="AI3642" s="51">
        <f t="shared" si="1874"/>
        <v>0.98198046874358624</v>
      </c>
      <c r="AJ3642" s="52">
        <f t="shared" si="1875"/>
        <v>0.70073046874358624</v>
      </c>
      <c r="AK3642" s="2">
        <v>40962</v>
      </c>
      <c r="AL3642" t="str">
        <v>912828KD</v>
      </c>
      <c r="AM3642">
        <v>0.44219999999999998</v>
      </c>
      <c r="AN3642">
        <v>0.12386999999999999</v>
      </c>
      <c r="AO3642">
        <v>0.82720000000000005</v>
      </c>
      <c r="AP3642">
        <v>130.921875</v>
      </c>
      <c r="AQ3642">
        <f>VLOOKUP(AL3642,工作表1!$F$3:$G$1000,2,FALSE)</f>
        <v>2.75</v>
      </c>
      <c r="AR3642" t="str">
        <f>VLOOKUP(AL3642,工作表1!$F$3:$H$1000,3,FALSE)</f>
        <v>2019/2/15</v>
      </c>
      <c r="AS3642">
        <f t="shared" si="1860"/>
        <v>0.11749999999999999</v>
      </c>
      <c r="AT3642">
        <f t="shared" si="1861"/>
        <v>2.6324999999999998</v>
      </c>
      <c r="AU3642" s="43">
        <f t="shared" si="1876"/>
        <v>41136</v>
      </c>
      <c r="AV3642" s="43">
        <f t="shared" si="1862"/>
        <v>41089</v>
      </c>
      <c r="AW3642" s="45">
        <f t="shared" si="1877"/>
        <v>6.7994505494505489E-2</v>
      </c>
      <c r="AX3642" s="45">
        <f t="shared" si="1878"/>
        <v>1.0173095739876563</v>
      </c>
      <c r="AY3642" s="47">
        <f t="shared" si="1879"/>
        <v>109.19976563312116</v>
      </c>
      <c r="AZ3642" s="47">
        <f t="shared" si="1880"/>
        <v>130.17217310447927</v>
      </c>
      <c r="BA3642" s="43"/>
      <c r="BC3642" s="2">
        <v>40961</v>
      </c>
      <c r="BD3642" t="str">
        <v>912828KQ</v>
      </c>
      <c r="BE3642">
        <v>-5.5606</v>
      </c>
      <c r="BF3642">
        <v>0.40731000000000001</v>
      </c>
      <c r="BG3642">
        <v>0.84709999999999996</v>
      </c>
      <c r="BH3642">
        <v>129.921875</v>
      </c>
      <c r="BI3642">
        <f>VLOOKUP(BD3642,工作表1!$K$3:$L$1000,2,FALSE)</f>
        <v>3.125</v>
      </c>
      <c r="BJ3642" t="str">
        <f>VLOOKUP(BD3642,工作表1!$K$3:$M$1000,3,FALSE)</f>
        <v>2019/5/15</v>
      </c>
      <c r="BK3642">
        <f t="shared" si="1863"/>
        <v>0.1135</v>
      </c>
      <c r="BL3642">
        <f t="shared" si="1864"/>
        <v>3.0114999999999998</v>
      </c>
      <c r="BM3642" s="43">
        <f t="shared" si="1881"/>
        <v>41044</v>
      </c>
      <c r="BN3642" s="43">
        <f t="shared" si="1865"/>
        <v>41180</v>
      </c>
      <c r="BO3642" s="45">
        <f t="shared" si="1882"/>
        <v>0.85851648351648358</v>
      </c>
      <c r="BP3642" s="45">
        <f t="shared" si="1883"/>
        <v>2.7249548396808674</v>
      </c>
      <c r="BQ3642" s="47">
        <f t="shared" si="1884"/>
        <v>111.64322869969973</v>
      </c>
      <c r="BR3642" s="47">
        <f t="shared" si="1885"/>
        <v>128.68449982670347</v>
      </c>
    </row>
    <row r="3643" spans="6:70" x14ac:dyDescent="0.25">
      <c r="F3643" s="2">
        <v>41082</v>
      </c>
      <c r="G3643">
        <v>0.17749999999999999</v>
      </c>
      <c r="H3643" s="43">
        <v>41136</v>
      </c>
      <c r="I3643">
        <v>1.2514000000000001</v>
      </c>
      <c r="L3643" s="2">
        <v>40961</v>
      </c>
      <c r="M3643" t="str">
        <v>912828JR</v>
      </c>
      <c r="N3643">
        <v>0.47460000000000002</v>
      </c>
      <c r="O3643">
        <v>-4.6690000000000002E-2</v>
      </c>
      <c r="P3643">
        <v>0.88039999999999996</v>
      </c>
      <c r="Q3643">
        <v>131.046875</v>
      </c>
      <c r="R3643">
        <f>VLOOKUP(M3643,工作表1!$A$3:$B$1000,2,FALSE)</f>
        <v>3.75</v>
      </c>
      <c r="S3643" t="str">
        <f>VLOOKUP(M3643,工作表1!$A$3:$C$1000,3,FALSE)</f>
        <v>2018/11/15</v>
      </c>
      <c r="T3643">
        <f t="shared" si="1855"/>
        <v>0.1135</v>
      </c>
      <c r="U3643">
        <f t="shared" si="1854"/>
        <v>3.6364999999999998</v>
      </c>
      <c r="V3643" s="43">
        <f t="shared" si="1866"/>
        <v>41044</v>
      </c>
      <c r="W3643" s="43">
        <f t="shared" si="1856"/>
        <v>40998</v>
      </c>
      <c r="X3643" s="45">
        <f t="shared" si="1867"/>
        <v>1.0302197802197803</v>
      </c>
      <c r="Y3643" s="45">
        <f t="shared" si="1868"/>
        <v>1.4000827939184104</v>
      </c>
      <c r="Z3643" s="47">
        <f t="shared" si="1869"/>
        <v>115.7492871119408</v>
      </c>
      <c r="AA3643" s="47">
        <f t="shared" si="1870"/>
        <v>130.97934732611699</v>
      </c>
      <c r="AB3643" s="45">
        <f t="shared" si="1871"/>
        <v>1.3994</v>
      </c>
      <c r="AC3643" s="2" t="str">
        <f t="shared" si="1857"/>
        <v>TY1</v>
      </c>
      <c r="AD3643">
        <f t="shared" si="1858"/>
        <v>131.046875</v>
      </c>
      <c r="AE3643">
        <f t="shared" si="1859"/>
        <v>130.765625</v>
      </c>
      <c r="AF3643" s="49">
        <f t="shared" si="1886"/>
        <v>0.28125</v>
      </c>
      <c r="AG3643" s="3">
        <f t="shared" si="1872"/>
        <v>130.97934732611699</v>
      </c>
      <c r="AH3643">
        <f t="shared" si="1873"/>
        <v>130.02386477871602</v>
      </c>
      <c r="AI3643" s="51">
        <f t="shared" si="1874"/>
        <v>0.95548254740097605</v>
      </c>
      <c r="AJ3643" s="52">
        <f t="shared" si="1875"/>
        <v>0.67423254740097605</v>
      </c>
      <c r="AK3643" s="2">
        <v>40961</v>
      </c>
      <c r="AL3643" t="str">
        <v>912828KD</v>
      </c>
      <c r="AM3643">
        <v>0.72670000000000001</v>
      </c>
      <c r="AN3643">
        <v>9.103E-2</v>
      </c>
      <c r="AO3643">
        <v>0.82720000000000005</v>
      </c>
      <c r="AP3643">
        <v>130.765625</v>
      </c>
      <c r="AQ3643">
        <f>VLOOKUP(AL3643,工作表1!$F$3:$G$1000,2,FALSE)</f>
        <v>2.75</v>
      </c>
      <c r="AR3643" t="str">
        <f>VLOOKUP(AL3643,工作表1!$F$3:$H$1000,3,FALSE)</f>
        <v>2019/2/15</v>
      </c>
      <c r="AS3643">
        <f t="shared" si="1860"/>
        <v>0.1135</v>
      </c>
      <c r="AT3643">
        <f t="shared" si="1861"/>
        <v>2.6364999999999998</v>
      </c>
      <c r="AU3643" s="43">
        <f t="shared" si="1876"/>
        <v>41136</v>
      </c>
      <c r="AV3643" s="43">
        <f t="shared" si="1862"/>
        <v>41089</v>
      </c>
      <c r="AW3643" s="45">
        <f t="shared" si="1877"/>
        <v>6.0439560439560447E-2</v>
      </c>
      <c r="AX3643" s="45">
        <f t="shared" si="1878"/>
        <v>1.0172888755080536</v>
      </c>
      <c r="AY3643" s="47">
        <f t="shared" si="1879"/>
        <v>109.09057025621722</v>
      </c>
      <c r="AZ3643" s="47">
        <f t="shared" si="1880"/>
        <v>130.02386477871602</v>
      </c>
      <c r="BA3643" s="43"/>
      <c r="BC3643" s="2">
        <v>40960</v>
      </c>
      <c r="BD3643" t="str">
        <v>912828KQ</v>
      </c>
      <c r="BE3643">
        <v>-5.3948</v>
      </c>
      <c r="BF3643">
        <v>0.39927000000000001</v>
      </c>
      <c r="BG3643">
        <v>0.84709999999999996</v>
      </c>
      <c r="BH3643">
        <v>129.5</v>
      </c>
      <c r="BI3643">
        <f>VLOOKUP(BD3643,工作表1!$K$3:$L$1000,2,FALSE)</f>
        <v>3.125</v>
      </c>
      <c r="BJ3643" t="str">
        <f>VLOOKUP(BD3643,工作表1!$K$3:$M$1000,3,FALSE)</f>
        <v>2019/5/15</v>
      </c>
      <c r="BK3643">
        <f t="shared" si="1863"/>
        <v>0.11</v>
      </c>
      <c r="BL3643">
        <f t="shared" si="1864"/>
        <v>3.0150000000000001</v>
      </c>
      <c r="BM3643" s="43">
        <f t="shared" si="1881"/>
        <v>41044</v>
      </c>
      <c r="BN3643" s="43">
        <f t="shared" si="1865"/>
        <v>41180</v>
      </c>
      <c r="BO3643" s="45">
        <f t="shared" si="1882"/>
        <v>0.84993131868131866</v>
      </c>
      <c r="BP3643" s="45">
        <f t="shared" si="1883"/>
        <v>2.7249313186813184</v>
      </c>
      <c r="BQ3643" s="47">
        <f t="shared" si="1884"/>
        <v>111.29584102429897</v>
      </c>
      <c r="BR3643" s="47">
        <f t="shared" si="1885"/>
        <v>128.25762919485967</v>
      </c>
    </row>
    <row r="3644" spans="6:70" x14ac:dyDescent="0.25">
      <c r="F3644" s="2">
        <v>41081</v>
      </c>
      <c r="G3644">
        <v>0.17499999999999999</v>
      </c>
      <c r="H3644" s="43">
        <v>41135</v>
      </c>
      <c r="I3644">
        <v>1.1846000000000001</v>
      </c>
      <c r="L3644" s="2">
        <v>40960</v>
      </c>
      <c r="M3644" t="str">
        <v>912828JR</v>
      </c>
      <c r="N3644">
        <v>0.60589999999999999</v>
      </c>
      <c r="O3644">
        <v>-7.5740000000000002E-2</v>
      </c>
      <c r="P3644">
        <v>0.88039999999999996</v>
      </c>
      <c r="Q3644">
        <v>130.640625</v>
      </c>
      <c r="R3644">
        <f>VLOOKUP(M3644,工作表1!$A$3:$B$1000,2,FALSE)</f>
        <v>3.75</v>
      </c>
      <c r="S3644" t="str">
        <f>VLOOKUP(M3644,工作表1!$A$3:$C$1000,3,FALSE)</f>
        <v>2018/11/15</v>
      </c>
      <c r="T3644">
        <f t="shared" si="1855"/>
        <v>0.11</v>
      </c>
      <c r="U3644">
        <f t="shared" si="1854"/>
        <v>3.64</v>
      </c>
      <c r="V3644" s="43">
        <f t="shared" si="1866"/>
        <v>41044</v>
      </c>
      <c r="W3644" s="43">
        <f t="shared" si="1856"/>
        <v>40998</v>
      </c>
      <c r="X3644" s="45">
        <f t="shared" si="1867"/>
        <v>1.0199175824175823</v>
      </c>
      <c r="Y3644" s="45">
        <f t="shared" si="1868"/>
        <v>1.4000545687189523</v>
      </c>
      <c r="Z3644" s="47">
        <f t="shared" si="1869"/>
        <v>115.40643105655494</v>
      </c>
      <c r="AA3644" s="47">
        <f t="shared" si="1870"/>
        <v>130.57577957534971</v>
      </c>
      <c r="AB3644" s="45">
        <f t="shared" si="1871"/>
        <v>1.4590000000000001</v>
      </c>
      <c r="AC3644" s="2" t="str">
        <f t="shared" si="1857"/>
        <v>TY1</v>
      </c>
      <c r="AD3644">
        <f t="shared" si="1858"/>
        <v>130.640625</v>
      </c>
      <c r="AE3644">
        <f t="shared" si="1859"/>
        <v>130.34375</v>
      </c>
      <c r="AF3644" s="49">
        <f t="shared" si="1886"/>
        <v>0.296875</v>
      </c>
      <c r="AG3644" s="3">
        <f t="shared" si="1872"/>
        <v>130.57577957534971</v>
      </c>
      <c r="AH3644">
        <f t="shared" si="1873"/>
        <v>129.61069322631124</v>
      </c>
      <c r="AI3644" s="51">
        <f t="shared" si="1874"/>
        <v>0.96508634903847224</v>
      </c>
      <c r="AJ3644" s="52">
        <f t="shared" si="1875"/>
        <v>0.66821134903847224</v>
      </c>
      <c r="AK3644" s="2">
        <v>40960</v>
      </c>
      <c r="AL3644" t="str">
        <v>912828KD</v>
      </c>
      <c r="AM3644">
        <v>1.1609</v>
      </c>
      <c r="AN3644">
        <v>5.6239999999999998E-2</v>
      </c>
      <c r="AO3644">
        <v>0.82720000000000005</v>
      </c>
      <c r="AP3644">
        <v>130.34375</v>
      </c>
      <c r="AQ3644">
        <f>VLOOKUP(AL3644,工作表1!$F$3:$G$1000,2,FALSE)</f>
        <v>2.75</v>
      </c>
      <c r="AR3644" t="str">
        <f>VLOOKUP(AL3644,工作表1!$F$3:$H$1000,3,FALSE)</f>
        <v>2019/2/15</v>
      </c>
      <c r="AS3644">
        <f t="shared" si="1860"/>
        <v>0.11</v>
      </c>
      <c r="AT3644">
        <f t="shared" si="1861"/>
        <v>2.64</v>
      </c>
      <c r="AU3644" s="43">
        <f t="shared" si="1876"/>
        <v>41136</v>
      </c>
      <c r="AV3644" s="43">
        <f t="shared" si="1862"/>
        <v>41089</v>
      </c>
      <c r="AW3644" s="45">
        <f t="shared" si="1877"/>
        <v>5.2884615384615391E-2</v>
      </c>
      <c r="AX3644" s="45">
        <f t="shared" si="1878"/>
        <v>1.0172681770284511</v>
      </c>
      <c r="AY3644" s="47">
        <f t="shared" si="1879"/>
        <v>108.76212446267986</v>
      </c>
      <c r="AZ3644" s="47">
        <f t="shared" si="1880"/>
        <v>129.61069322631124</v>
      </c>
      <c r="BA3644" s="43"/>
      <c r="BC3644" s="2">
        <v>40956</v>
      </c>
      <c r="BD3644" t="str">
        <v>912828KQ</v>
      </c>
      <c r="BE3644">
        <v>-6.3240999999999996</v>
      </c>
      <c r="BF3644">
        <v>0.45023999999999997</v>
      </c>
      <c r="BG3644">
        <v>0.84709999999999996</v>
      </c>
      <c r="BH3644">
        <v>129.828125</v>
      </c>
      <c r="BI3644">
        <f>VLOOKUP(BD3644,工作表1!$K$3:$L$1000,2,FALSE)</f>
        <v>3.125</v>
      </c>
      <c r="BJ3644" t="str">
        <f>VLOOKUP(BD3644,工作表1!$K$3:$M$1000,3,FALSE)</f>
        <v>2019/5/15</v>
      </c>
      <c r="BK3644">
        <f t="shared" si="1863"/>
        <v>0.1125</v>
      </c>
      <c r="BL3644">
        <f t="shared" si="1864"/>
        <v>3.0125000000000002</v>
      </c>
      <c r="BM3644" s="43">
        <f t="shared" si="1881"/>
        <v>41044</v>
      </c>
      <c r="BN3644" s="43">
        <f t="shared" si="1865"/>
        <v>41180</v>
      </c>
      <c r="BO3644" s="45">
        <f t="shared" si="1882"/>
        <v>0.84134615384615385</v>
      </c>
      <c r="BP3644" s="45">
        <f t="shared" si="1883"/>
        <v>2.7249077976817704</v>
      </c>
      <c r="BQ3644" s="47">
        <f t="shared" si="1884"/>
        <v>111.54471196379255</v>
      </c>
      <c r="BR3644" s="47">
        <f t="shared" si="1885"/>
        <v>128.538946306041</v>
      </c>
    </row>
    <row r="3645" spans="6:70" x14ac:dyDescent="0.25">
      <c r="F3645" s="2">
        <v>41080</v>
      </c>
      <c r="G3645">
        <v>0.17150000000000001</v>
      </c>
      <c r="H3645" s="43">
        <v>41134</v>
      </c>
      <c r="I3645">
        <v>1.123</v>
      </c>
      <c r="L3645" s="2">
        <v>40956</v>
      </c>
      <c r="M3645" t="str">
        <v>912828JR</v>
      </c>
      <c r="N3645">
        <v>0.39140000000000003</v>
      </c>
      <c r="O3645">
        <v>-9.3200000000000002E-3</v>
      </c>
      <c r="P3645">
        <v>0.88039999999999996</v>
      </c>
      <c r="Q3645">
        <v>130.921875</v>
      </c>
      <c r="R3645">
        <f>VLOOKUP(M3645,工作表1!$A$3:$B$1000,2,FALSE)</f>
        <v>3.75</v>
      </c>
      <c r="S3645" t="str">
        <f>VLOOKUP(M3645,工作表1!$A$3:$C$1000,3,FALSE)</f>
        <v>2018/11/15</v>
      </c>
      <c r="T3645">
        <f t="shared" si="1855"/>
        <v>0.1125</v>
      </c>
      <c r="U3645">
        <f t="shared" si="1854"/>
        <v>3.6375000000000002</v>
      </c>
      <c r="V3645" s="43">
        <f t="shared" si="1866"/>
        <v>41044</v>
      </c>
      <c r="W3645" s="43">
        <f t="shared" si="1856"/>
        <v>40998</v>
      </c>
      <c r="X3645" s="45">
        <f t="shared" si="1867"/>
        <v>1.0096153846153846</v>
      </c>
      <c r="Y3645" s="45">
        <f t="shared" si="1868"/>
        <v>1.4000263435194942</v>
      </c>
      <c r="Z3645" s="47">
        <f t="shared" si="1869"/>
        <v>115.65532844898441</v>
      </c>
      <c r="AA3645" s="47">
        <f t="shared" si="1870"/>
        <v>130.84505068953499</v>
      </c>
      <c r="AB3645" s="45">
        <f t="shared" si="1871"/>
        <v>1.4039999999999999</v>
      </c>
      <c r="AC3645" s="2" t="str">
        <f t="shared" si="1857"/>
        <v>TY1</v>
      </c>
      <c r="AD3645">
        <f t="shared" si="1858"/>
        <v>130.921875</v>
      </c>
      <c r="AE3645">
        <f t="shared" si="1859"/>
        <v>130.671875</v>
      </c>
      <c r="AF3645" s="49">
        <f t="shared" si="1886"/>
        <v>0.25</v>
      </c>
      <c r="AG3645" s="3">
        <f t="shared" si="1872"/>
        <v>130.84505068953499</v>
      </c>
      <c r="AH3645">
        <f t="shared" si="1873"/>
        <v>129.91762606192566</v>
      </c>
      <c r="AI3645" s="51">
        <f t="shared" si="1874"/>
        <v>0.92742462760932654</v>
      </c>
      <c r="AJ3645" s="52">
        <f t="shared" si="1875"/>
        <v>0.67742462760932654</v>
      </c>
      <c r="AK3645" s="2">
        <v>40956</v>
      </c>
      <c r="AL3645" t="str">
        <v>912828KD</v>
      </c>
      <c r="AM3645">
        <v>0.87760000000000005</v>
      </c>
      <c r="AN3645">
        <v>8.9840000000000003E-2</v>
      </c>
      <c r="AO3645">
        <v>0.82720000000000005</v>
      </c>
      <c r="AP3645">
        <v>130.671875</v>
      </c>
      <c r="AQ3645">
        <f>VLOOKUP(AL3645,工作表1!$F$3:$G$1000,2,FALSE)</f>
        <v>2.75</v>
      </c>
      <c r="AR3645" t="str">
        <f>VLOOKUP(AL3645,工作表1!$F$3:$H$1000,3,FALSE)</f>
        <v>2019/2/15</v>
      </c>
      <c r="AS3645">
        <f t="shared" si="1860"/>
        <v>0.1125</v>
      </c>
      <c r="AT3645">
        <f t="shared" si="1861"/>
        <v>2.6375000000000002</v>
      </c>
      <c r="AU3645" s="43">
        <f t="shared" si="1876"/>
        <v>41136</v>
      </c>
      <c r="AV3645" s="43">
        <f t="shared" si="1862"/>
        <v>41089</v>
      </c>
      <c r="AW3645" s="45">
        <f t="shared" si="1877"/>
        <v>4.5329670329670328E-2</v>
      </c>
      <c r="AX3645" s="45">
        <f t="shared" si="1878"/>
        <v>1.0172474785488483</v>
      </c>
      <c r="AY3645" s="47">
        <f t="shared" si="1879"/>
        <v>109.02721846335642</v>
      </c>
      <c r="AZ3645" s="47">
        <f t="shared" si="1880"/>
        <v>129.91762606192566</v>
      </c>
      <c r="BA3645" s="43"/>
      <c r="BC3645" s="2">
        <v>40955</v>
      </c>
      <c r="BD3645" t="str">
        <v>912828KQ</v>
      </c>
      <c r="BE3645">
        <v>-6.1965000000000003</v>
      </c>
      <c r="BF3645">
        <v>0.42907000000000001</v>
      </c>
      <c r="BG3645">
        <v>0.84709999999999996</v>
      </c>
      <c r="BH3645">
        <v>129.90625</v>
      </c>
      <c r="BI3645">
        <f>VLOOKUP(BD3645,工作表1!$K$3:$L$1000,2,FALSE)</f>
        <v>3.125</v>
      </c>
      <c r="BJ3645" t="str">
        <f>VLOOKUP(BD3645,工作表1!$K$3:$M$1000,3,FALSE)</f>
        <v>2019/5/15</v>
      </c>
      <c r="BK3645">
        <f t="shared" si="1863"/>
        <v>0.1235</v>
      </c>
      <c r="BL3645">
        <f t="shared" si="1864"/>
        <v>3.0015000000000001</v>
      </c>
      <c r="BM3645" s="43">
        <f t="shared" si="1881"/>
        <v>41044</v>
      </c>
      <c r="BN3645" s="43">
        <f t="shared" si="1865"/>
        <v>41180</v>
      </c>
      <c r="BO3645" s="45">
        <f t="shared" si="1882"/>
        <v>0.80700549450549464</v>
      </c>
      <c r="BP3645" s="45">
        <f t="shared" si="1883"/>
        <v>2.7248137136835768</v>
      </c>
      <c r="BQ3645" s="47">
        <f t="shared" si="1884"/>
        <v>111.65845494265561</v>
      </c>
      <c r="BR3645" s="47">
        <f t="shared" si="1885"/>
        <v>128.62421986468425</v>
      </c>
    </row>
    <row r="3646" spans="6:70" x14ac:dyDescent="0.25">
      <c r="F3646" s="2">
        <v>41079</v>
      </c>
      <c r="G3646">
        <v>0.16750000000000001</v>
      </c>
      <c r="H3646" s="43">
        <v>41131</v>
      </c>
      <c r="I3646">
        <v>1.1157999999999999</v>
      </c>
      <c r="L3646" s="2">
        <v>40955</v>
      </c>
      <c r="M3646" t="str">
        <v>912828JR</v>
      </c>
      <c r="N3646">
        <v>0.40050000000000002</v>
      </c>
      <c r="O3646">
        <v>9.8099999999999993E-3</v>
      </c>
      <c r="P3646">
        <v>0.88039999999999996</v>
      </c>
      <c r="Q3646">
        <v>130.984375</v>
      </c>
      <c r="R3646">
        <f>VLOOKUP(M3646,工作表1!$A$3:$B$1000,2,FALSE)</f>
        <v>3.75</v>
      </c>
      <c r="S3646" t="str">
        <f>VLOOKUP(M3646,工作表1!$A$3:$C$1000,3,FALSE)</f>
        <v>2018/11/15</v>
      </c>
      <c r="T3646">
        <f t="shared" si="1855"/>
        <v>0.1235</v>
      </c>
      <c r="U3646">
        <f t="shared" si="1854"/>
        <v>3.6265000000000001</v>
      </c>
      <c r="V3646" s="43">
        <f t="shared" si="1866"/>
        <v>41044</v>
      </c>
      <c r="W3646" s="43">
        <f t="shared" si="1856"/>
        <v>40998</v>
      </c>
      <c r="X3646" s="45">
        <f t="shared" si="1867"/>
        <v>0.96840659340659352</v>
      </c>
      <c r="Y3646" s="45">
        <f t="shared" si="1868"/>
        <v>1.399913442721662</v>
      </c>
      <c r="Z3646" s="47">
        <f t="shared" si="1869"/>
        <v>115.7487511605936</v>
      </c>
      <c r="AA3646" s="47">
        <f t="shared" si="1870"/>
        <v>130.89770159044559</v>
      </c>
      <c r="AB3646" s="45">
        <f t="shared" si="1871"/>
        <v>1.3967000000000001</v>
      </c>
      <c r="AC3646" s="2" t="str">
        <f t="shared" si="1857"/>
        <v>TY1</v>
      </c>
      <c r="AD3646">
        <f t="shared" si="1858"/>
        <v>130.984375</v>
      </c>
      <c r="AE3646">
        <f t="shared" si="1859"/>
        <v>130.75</v>
      </c>
      <c r="AF3646" s="49">
        <f t="shared" si="1886"/>
        <v>0.234375</v>
      </c>
      <c r="AG3646" s="3">
        <f t="shared" si="1872"/>
        <v>130.89770159044559</v>
      </c>
      <c r="AH3646">
        <f t="shared" si="1873"/>
        <v>129.97830812979393</v>
      </c>
      <c r="AI3646" s="51">
        <f t="shared" si="1874"/>
        <v>0.91939346065166205</v>
      </c>
      <c r="AJ3646" s="52">
        <f t="shared" si="1875"/>
        <v>0.68501846065166205</v>
      </c>
      <c r="AK3646" s="2">
        <v>40955</v>
      </c>
      <c r="AL3646" t="str">
        <v>912828KD</v>
      </c>
      <c r="AM3646">
        <v>0.77680000000000005</v>
      </c>
      <c r="AN3646">
        <v>8.9800000000000005E-2</v>
      </c>
      <c r="AO3646">
        <v>0.82720000000000005</v>
      </c>
      <c r="AP3646">
        <v>130.75</v>
      </c>
      <c r="AQ3646">
        <f>VLOOKUP(AL3646,工作表1!$F$3:$G$1000,2,FALSE)</f>
        <v>2.75</v>
      </c>
      <c r="AR3646" t="str">
        <f>VLOOKUP(AL3646,工作表1!$F$3:$H$1000,3,FALSE)</f>
        <v>2019/2/15</v>
      </c>
      <c r="AS3646">
        <f t="shared" si="1860"/>
        <v>0.1235</v>
      </c>
      <c r="AT3646">
        <f t="shared" si="1861"/>
        <v>2.6265000000000001</v>
      </c>
      <c r="AU3646" s="43">
        <f t="shared" si="1876"/>
        <v>41136</v>
      </c>
      <c r="AV3646" s="43">
        <f t="shared" si="1862"/>
        <v>41089</v>
      </c>
      <c r="AW3646" s="45">
        <f t="shared" si="1877"/>
        <v>1.5109890109890112E-2</v>
      </c>
      <c r="AX3646" s="45">
        <f t="shared" si="1878"/>
        <v>1.0171646846304381</v>
      </c>
      <c r="AY3646" s="47">
        <f t="shared" si="1879"/>
        <v>109.12170297278898</v>
      </c>
      <c r="AZ3646" s="47">
        <f t="shared" si="1880"/>
        <v>129.97830812979393</v>
      </c>
      <c r="BA3646" s="43"/>
      <c r="BC3646" s="2">
        <v>40954</v>
      </c>
      <c r="BD3646" t="str">
        <v>912828KQ</v>
      </c>
      <c r="BE3646">
        <v>-7.1595000000000004</v>
      </c>
      <c r="BF3646">
        <v>0.47959000000000002</v>
      </c>
      <c r="BG3646">
        <v>0.84709999999999996</v>
      </c>
      <c r="BH3646">
        <v>130.53125</v>
      </c>
      <c r="BI3646">
        <f>VLOOKUP(BD3646,工作表1!$K$3:$L$1000,2,FALSE)</f>
        <v>3.125</v>
      </c>
      <c r="BJ3646" t="str">
        <f>VLOOKUP(BD3646,工作表1!$K$3:$M$1000,3,FALSE)</f>
        <v>2019/5/15</v>
      </c>
      <c r="BK3646">
        <f t="shared" si="1863"/>
        <v>0.1225</v>
      </c>
      <c r="BL3646">
        <f t="shared" si="1864"/>
        <v>3.0024999999999999</v>
      </c>
      <c r="BM3646" s="43">
        <f t="shared" si="1881"/>
        <v>41044</v>
      </c>
      <c r="BN3646" s="43">
        <f t="shared" si="1865"/>
        <v>41180</v>
      </c>
      <c r="BO3646" s="45">
        <f t="shared" si="1882"/>
        <v>0.79842032967032961</v>
      </c>
      <c r="BP3646" s="45">
        <f t="shared" si="1883"/>
        <v>2.7247901926840283</v>
      </c>
      <c r="BQ3646" s="47">
        <f t="shared" si="1884"/>
        <v>112.15780292550852</v>
      </c>
      <c r="BR3646" s="47">
        <f t="shared" si="1885"/>
        <v>129.19872758568914</v>
      </c>
    </row>
    <row r="3647" spans="6:70" x14ac:dyDescent="0.25">
      <c r="F3647" s="2">
        <v>41078</v>
      </c>
      <c r="G3647">
        <v>0.161</v>
      </c>
      <c r="H3647" s="43">
        <v>41130</v>
      </c>
      <c r="I3647">
        <v>1.1391</v>
      </c>
      <c r="L3647" s="2">
        <v>40954</v>
      </c>
      <c r="M3647" t="str">
        <v>912828JR</v>
      </c>
      <c r="N3647">
        <v>0.39150000000000001</v>
      </c>
      <c r="O3647">
        <v>2.232E-2</v>
      </c>
      <c r="P3647">
        <v>0.88039999999999996</v>
      </c>
      <c r="Q3647">
        <v>131.578125</v>
      </c>
      <c r="R3647">
        <f>VLOOKUP(M3647,工作表1!$A$3:$B$1000,2,FALSE)</f>
        <v>3.75</v>
      </c>
      <c r="S3647" t="str">
        <f>VLOOKUP(M3647,工作表1!$A$3:$C$1000,3,FALSE)</f>
        <v>2018/11/15</v>
      </c>
      <c r="T3647">
        <f t="shared" si="1855"/>
        <v>0.1225</v>
      </c>
      <c r="U3647">
        <f t="shared" si="1854"/>
        <v>3.6274999999999999</v>
      </c>
      <c r="V3647" s="43">
        <f t="shared" si="1866"/>
        <v>41044</v>
      </c>
      <c r="W3647" s="43">
        <f t="shared" si="1856"/>
        <v>40998</v>
      </c>
      <c r="X3647" s="45">
        <f t="shared" si="1867"/>
        <v>0.95810439560439553</v>
      </c>
      <c r="Y3647" s="45">
        <f t="shared" si="1868"/>
        <v>1.3998852175222036</v>
      </c>
      <c r="Z3647" s="47">
        <f t="shared" si="1869"/>
        <v>116.27989113184258</v>
      </c>
      <c r="AA3647" s="47">
        <f t="shared" si="1870"/>
        <v>131.48716437374284</v>
      </c>
      <c r="AB3647" s="45">
        <f t="shared" si="1871"/>
        <v>1.3302</v>
      </c>
      <c r="AC3647" s="2" t="str">
        <f t="shared" si="1857"/>
        <v>TY1</v>
      </c>
      <c r="AD3647">
        <f t="shared" si="1858"/>
        <v>131.578125</v>
      </c>
      <c r="AE3647">
        <f t="shared" si="1859"/>
        <v>131.375</v>
      </c>
      <c r="AF3647" s="49">
        <f t="shared" si="1886"/>
        <v>0.203125</v>
      </c>
      <c r="AG3647" s="3">
        <f t="shared" si="1872"/>
        <v>131.48716437374284</v>
      </c>
      <c r="AH3647">
        <f t="shared" si="1873"/>
        <v>130.58643717733256</v>
      </c>
      <c r="AI3647" s="51">
        <f t="shared" si="1874"/>
        <v>0.90072719641028698</v>
      </c>
      <c r="AJ3647" s="52">
        <f t="shared" si="1875"/>
        <v>0.69760219641028698</v>
      </c>
      <c r="AK3647" s="2">
        <v>40954</v>
      </c>
      <c r="AL3647" t="str">
        <v>912828KD</v>
      </c>
      <c r="AM3647">
        <v>0.6452</v>
      </c>
      <c r="AN3647">
        <v>0.1106</v>
      </c>
      <c r="AO3647">
        <v>0.82720000000000005</v>
      </c>
      <c r="AP3647">
        <v>131.375</v>
      </c>
      <c r="AQ3647">
        <f>VLOOKUP(AL3647,工作表1!$F$3:$G$1000,2,FALSE)</f>
        <v>2.75</v>
      </c>
      <c r="AR3647" t="str">
        <f>VLOOKUP(AL3647,工作表1!$F$3:$H$1000,3,FALSE)</f>
        <v>2019/2/15</v>
      </c>
      <c r="AS3647">
        <f t="shared" si="1860"/>
        <v>0.1225</v>
      </c>
      <c r="AT3647">
        <f t="shared" si="1861"/>
        <v>2.6274999999999999</v>
      </c>
      <c r="AU3647" s="43">
        <f t="shared" si="1876"/>
        <v>41136</v>
      </c>
      <c r="AV3647" s="43">
        <f t="shared" si="1862"/>
        <v>41089</v>
      </c>
      <c r="AW3647" s="45">
        <f t="shared" si="1877"/>
        <v>7.5549450549450559E-3</v>
      </c>
      <c r="AX3647" s="45">
        <f t="shared" si="1878"/>
        <v>1.0171439861508353</v>
      </c>
      <c r="AY3647" s="47">
        <f t="shared" si="1879"/>
        <v>109.63717703552481</v>
      </c>
      <c r="AZ3647" s="47">
        <f t="shared" si="1880"/>
        <v>130.58643717733256</v>
      </c>
      <c r="BA3647" s="43"/>
      <c r="BC3647" s="2">
        <v>40953</v>
      </c>
      <c r="BD3647" t="str">
        <v>912828KQ</v>
      </c>
      <c r="BE3647">
        <v>-7.0007999999999999</v>
      </c>
      <c r="BF3647">
        <v>0.48126999999999998</v>
      </c>
      <c r="BG3647">
        <v>0.84709999999999996</v>
      </c>
      <c r="BH3647">
        <v>130.46875</v>
      </c>
      <c r="BI3647">
        <f>VLOOKUP(BD3647,工作表1!$K$3:$L$1000,2,FALSE)</f>
        <v>3.125</v>
      </c>
      <c r="BJ3647" t="str">
        <f>VLOOKUP(BD3647,工作表1!$K$3:$M$1000,3,FALSE)</f>
        <v>2019/5/15</v>
      </c>
      <c r="BK3647">
        <f t="shared" si="1863"/>
        <v>0.1295</v>
      </c>
      <c r="BL3647">
        <f t="shared" si="1864"/>
        <v>2.9954999999999998</v>
      </c>
      <c r="BM3647" s="43">
        <f t="shared" si="1881"/>
        <v>41044</v>
      </c>
      <c r="BN3647" s="43">
        <f t="shared" si="1865"/>
        <v>41180</v>
      </c>
      <c r="BO3647" s="45">
        <f t="shared" si="1882"/>
        <v>0.7898351648351648</v>
      </c>
      <c r="BP3647" s="45">
        <f t="shared" si="1883"/>
        <v>2.7247666716844798</v>
      </c>
      <c r="BQ3647" s="47">
        <f t="shared" si="1884"/>
        <v>112.11088334945329</v>
      </c>
      <c r="BR3647" s="47">
        <f t="shared" si="1885"/>
        <v>129.13428961876883</v>
      </c>
    </row>
    <row r="3648" spans="6:70" x14ac:dyDescent="0.25">
      <c r="F3648" s="2">
        <v>41075</v>
      </c>
      <c r="G3648">
        <v>0.16200000000000001</v>
      </c>
      <c r="H3648" s="43">
        <v>41129</v>
      </c>
      <c r="I3648">
        <v>1.1367</v>
      </c>
      <c r="L3648" s="2">
        <v>40953</v>
      </c>
      <c r="M3648" t="str">
        <v>912828JR</v>
      </c>
      <c r="N3648">
        <v>0.38080000000000003</v>
      </c>
      <c r="O3648">
        <v>2.3800000000000002E-2</v>
      </c>
      <c r="P3648">
        <v>0.88039999999999996</v>
      </c>
      <c r="Q3648">
        <v>131.53125</v>
      </c>
      <c r="R3648">
        <f>VLOOKUP(M3648,工作表1!$A$3:$B$1000,2,FALSE)</f>
        <v>3.75</v>
      </c>
      <c r="S3648" t="str">
        <f>VLOOKUP(M3648,工作表1!$A$3:$C$1000,3,FALSE)</f>
        <v>2018/11/15</v>
      </c>
      <c r="T3648">
        <f t="shared" si="1855"/>
        <v>0.1295</v>
      </c>
      <c r="U3648">
        <f t="shared" si="1854"/>
        <v>3.6204999999999998</v>
      </c>
      <c r="V3648" s="43">
        <f t="shared" si="1866"/>
        <v>41044</v>
      </c>
      <c r="W3648" s="43">
        <f t="shared" si="1856"/>
        <v>40998</v>
      </c>
      <c r="X3648" s="45">
        <f t="shared" si="1867"/>
        <v>0.94780219780219777</v>
      </c>
      <c r="Y3648" s="45">
        <f t="shared" si="1868"/>
        <v>1.3998569923227457</v>
      </c>
      <c r="Z3648" s="47">
        <f t="shared" si="1869"/>
        <v>116.24860322161349</v>
      </c>
      <c r="AA3648" s="47">
        <f t="shared" si="1870"/>
        <v>131.43889923875764</v>
      </c>
      <c r="AB3648" s="45">
        <f t="shared" si="1871"/>
        <v>1.3491</v>
      </c>
      <c r="AC3648" s="2" t="str">
        <f t="shared" si="1857"/>
        <v>TY1</v>
      </c>
      <c r="AD3648">
        <f t="shared" si="1858"/>
        <v>131.53125</v>
      </c>
      <c r="AE3648">
        <f t="shared" si="1859"/>
        <v>131.3125</v>
      </c>
      <c r="AF3648" s="49">
        <f t="shared" si="1886"/>
        <v>0.21875</v>
      </c>
      <c r="AG3648" s="3">
        <f t="shared" si="1872"/>
        <v>131.43889923875764</v>
      </c>
      <c r="AH3648">
        <f t="shared" si="1873"/>
        <v>130.51830004113512</v>
      </c>
      <c r="AI3648" s="51">
        <f t="shared" si="1874"/>
        <v>0.92059919762252207</v>
      </c>
      <c r="AJ3648" s="52">
        <f t="shared" si="1875"/>
        <v>0.70184919762252207</v>
      </c>
      <c r="AK3648" s="2">
        <v>40953</v>
      </c>
      <c r="AL3648" t="str">
        <v>912828KD</v>
      </c>
      <c r="AM3648">
        <v>0.70389999999999997</v>
      </c>
      <c r="AN3648">
        <v>0.11647</v>
      </c>
      <c r="AO3648">
        <v>0.82720000000000005</v>
      </c>
      <c r="AP3648">
        <v>131.3125</v>
      </c>
      <c r="AQ3648">
        <f>VLOOKUP(AL3648,工作表1!$F$3:$G$1000,2,FALSE)</f>
        <v>2.75</v>
      </c>
      <c r="AR3648" t="str">
        <f>VLOOKUP(AL3648,工作表1!$F$3:$H$1000,3,FALSE)</f>
        <v>2019/2/15</v>
      </c>
      <c r="AS3648">
        <f t="shared" si="1860"/>
        <v>0.1295</v>
      </c>
      <c r="AT3648">
        <f t="shared" si="1861"/>
        <v>2.6204999999999998</v>
      </c>
      <c r="AU3648" s="43">
        <f t="shared" si="1876"/>
        <v>41136</v>
      </c>
      <c r="AV3648" s="43">
        <f t="shared" si="1862"/>
        <v>41089</v>
      </c>
      <c r="AW3648" s="45">
        <f t="shared" si="1877"/>
        <v>0</v>
      </c>
      <c r="AX3648" s="45">
        <f t="shared" si="1878"/>
        <v>1.0171232876712328</v>
      </c>
      <c r="AY3648" s="47">
        <f t="shared" si="1879"/>
        <v>109.59024926662971</v>
      </c>
      <c r="AZ3648" s="47">
        <f t="shared" si="1880"/>
        <v>130.51830004113512</v>
      </c>
      <c r="BA3648" s="43"/>
      <c r="BC3648" s="2">
        <v>40952</v>
      </c>
      <c r="BD3648" t="str">
        <v>912828KQ</v>
      </c>
      <c r="BE3648">
        <v>-5.7624000000000004</v>
      </c>
      <c r="BF3648">
        <v>0.43586999999999998</v>
      </c>
      <c r="BG3648">
        <v>0.84709999999999996</v>
      </c>
      <c r="BH3648">
        <v>130.015625</v>
      </c>
      <c r="BI3648">
        <f>VLOOKUP(BD3648,工作表1!$K$3:$L$1000,2,FALSE)</f>
        <v>3.125</v>
      </c>
      <c r="BJ3648" t="str">
        <f>VLOOKUP(BD3648,工作表1!$K$3:$M$1000,3,FALSE)</f>
        <v>2019/5/15</v>
      </c>
      <c r="BK3648">
        <f t="shared" si="1863"/>
        <v>0.13250000000000001</v>
      </c>
      <c r="BL3648">
        <f t="shared" si="1864"/>
        <v>2.9925000000000002</v>
      </c>
      <c r="BM3648" s="43">
        <f t="shared" si="1881"/>
        <v>41044</v>
      </c>
      <c r="BN3648" s="43">
        <f t="shared" si="1865"/>
        <v>41180</v>
      </c>
      <c r="BO3648" s="45">
        <f t="shared" si="1882"/>
        <v>0.78125</v>
      </c>
      <c r="BP3648" s="45">
        <f t="shared" si="1883"/>
        <v>2.7247431506849313</v>
      </c>
      <c r="BQ3648" s="47">
        <f t="shared" si="1884"/>
        <v>111.76495620093044</v>
      </c>
      <c r="BR3648" s="47">
        <f t="shared" si="1885"/>
        <v>128.71394218921014</v>
      </c>
    </row>
    <row r="3649" spans="6:70" x14ac:dyDescent="0.25">
      <c r="F3649" s="2">
        <v>41074</v>
      </c>
      <c r="G3649">
        <v>0.17050000000000001</v>
      </c>
      <c r="H3649" s="43">
        <v>41128</v>
      </c>
      <c r="I3649">
        <v>1.1176999999999999</v>
      </c>
      <c r="L3649" s="2">
        <v>40952</v>
      </c>
      <c r="M3649" t="str">
        <v>912828JR</v>
      </c>
      <c r="N3649">
        <v>0.52480000000000004</v>
      </c>
      <c r="O3649">
        <v>-1.3799999999999999E-3</v>
      </c>
      <c r="P3649">
        <v>0.88039999999999996</v>
      </c>
      <c r="Q3649">
        <v>131.125</v>
      </c>
      <c r="R3649">
        <f>VLOOKUP(M3649,工作表1!$A$3:$B$1000,2,FALSE)</f>
        <v>3.75</v>
      </c>
      <c r="S3649" t="str">
        <f>VLOOKUP(M3649,工作表1!$A$3:$C$1000,3,FALSE)</f>
        <v>2018/11/15</v>
      </c>
      <c r="T3649">
        <f t="shared" si="1855"/>
        <v>0.13250000000000001</v>
      </c>
      <c r="U3649">
        <f t="shared" si="1854"/>
        <v>3.6175000000000002</v>
      </c>
      <c r="V3649" s="43">
        <f t="shared" si="1866"/>
        <v>41044</v>
      </c>
      <c r="W3649" s="43">
        <f t="shared" si="1856"/>
        <v>40998</v>
      </c>
      <c r="X3649" s="45">
        <f t="shared" si="1867"/>
        <v>0.9375</v>
      </c>
      <c r="Y3649" s="45">
        <f t="shared" si="1868"/>
        <v>1.3998287671232876</v>
      </c>
      <c r="Z3649" s="47">
        <f t="shared" si="1869"/>
        <v>115.90499823628247</v>
      </c>
      <c r="AA3649" s="47">
        <f t="shared" si="1870"/>
        <v>131.03536583229013</v>
      </c>
      <c r="AB3649" s="45">
        <f t="shared" si="1871"/>
        <v>1.3728</v>
      </c>
      <c r="AC3649" s="2" t="str">
        <f t="shared" si="1857"/>
        <v>TY1</v>
      </c>
      <c r="AD3649">
        <f t="shared" si="1858"/>
        <v>131.125</v>
      </c>
      <c r="AE3649">
        <f t="shared" si="1859"/>
        <v>130.859375</v>
      </c>
      <c r="AF3649" s="49">
        <f t="shared" si="1886"/>
        <v>0.265625</v>
      </c>
      <c r="AG3649" s="3">
        <f t="shared" si="1872"/>
        <v>131.03536583229013</v>
      </c>
      <c r="AH3649">
        <f t="shared" si="1873"/>
        <v>130.06955993015504</v>
      </c>
      <c r="AI3649" s="51">
        <f t="shared" si="1874"/>
        <v>0.96580590213508799</v>
      </c>
      <c r="AJ3649" s="52">
        <f t="shared" si="1875"/>
        <v>0.70018090213508799</v>
      </c>
      <c r="AK3649" s="2">
        <v>40952</v>
      </c>
      <c r="AL3649" t="str">
        <v>912828KD</v>
      </c>
      <c r="AM3649">
        <v>1.1005</v>
      </c>
      <c r="AN3649">
        <v>9.6659999999999996E-2</v>
      </c>
      <c r="AO3649">
        <v>0.82720000000000005</v>
      </c>
      <c r="AP3649">
        <v>130.859375</v>
      </c>
      <c r="AQ3649">
        <f>VLOOKUP(AL3649,工作表1!$F$3:$G$1000,2,FALSE)</f>
        <v>2.75</v>
      </c>
      <c r="AR3649" t="str">
        <f>VLOOKUP(AL3649,工作表1!$F$3:$H$1000,3,FALSE)</f>
        <v>2019/2/15</v>
      </c>
      <c r="AS3649">
        <f t="shared" si="1860"/>
        <v>0.13250000000000001</v>
      </c>
      <c r="AT3649">
        <f t="shared" si="1861"/>
        <v>2.6175000000000002</v>
      </c>
      <c r="AU3649" s="43">
        <f t="shared" si="1876"/>
        <v>40954</v>
      </c>
      <c r="AV3649" s="43">
        <f t="shared" si="1862"/>
        <v>41089</v>
      </c>
      <c r="AW3649" s="45">
        <f t="shared" si="1877"/>
        <v>1.3675271739130435</v>
      </c>
      <c r="AX3649" s="45">
        <f t="shared" si="1878"/>
        <v>2.3921847081596188</v>
      </c>
      <c r="AY3649" s="47">
        <f t="shared" si="1879"/>
        <v>109.22995893921664</v>
      </c>
      <c r="AZ3649" s="47">
        <f t="shared" si="1880"/>
        <v>130.06955993015504</v>
      </c>
      <c r="BA3649" s="43"/>
      <c r="BC3649" s="2">
        <v>40949</v>
      </c>
      <c r="BD3649" t="str">
        <v>912828KQ</v>
      </c>
      <c r="BE3649">
        <v>-7.4757999999999996</v>
      </c>
      <c r="BF3649">
        <v>0.49491000000000002</v>
      </c>
      <c r="BG3649">
        <v>0.84709999999999996</v>
      </c>
      <c r="BH3649">
        <v>130.296875</v>
      </c>
      <c r="BI3649">
        <f>VLOOKUP(BD3649,工作表1!$K$3:$L$1000,2,FALSE)</f>
        <v>3.125</v>
      </c>
      <c r="BJ3649" t="str">
        <f>VLOOKUP(BD3649,工作表1!$K$3:$M$1000,3,FALSE)</f>
        <v>2019/5/15</v>
      </c>
      <c r="BK3649">
        <f t="shared" si="1863"/>
        <v>0.13</v>
      </c>
      <c r="BL3649">
        <f t="shared" si="1864"/>
        <v>2.9950000000000001</v>
      </c>
      <c r="BM3649" s="43">
        <f t="shared" si="1881"/>
        <v>41044</v>
      </c>
      <c r="BN3649" s="43">
        <f t="shared" si="1865"/>
        <v>41180</v>
      </c>
      <c r="BO3649" s="45">
        <f t="shared" si="1882"/>
        <v>0.7726648351648352</v>
      </c>
      <c r="BP3649" s="45">
        <f t="shared" si="1883"/>
        <v>2.7247196296853833</v>
      </c>
      <c r="BQ3649" s="47">
        <f t="shared" si="1884"/>
        <v>111.96696358135632</v>
      </c>
      <c r="BR3649" s="47">
        <f t="shared" si="1885"/>
        <v>128.93633807482331</v>
      </c>
    </row>
    <row r="3650" spans="6:70" x14ac:dyDescent="0.25">
      <c r="F3650" s="2">
        <v>41073</v>
      </c>
      <c r="G3650">
        <v>0.17150000000000001</v>
      </c>
      <c r="H3650" s="43">
        <v>41127</v>
      </c>
      <c r="I3650">
        <v>1.0566</v>
      </c>
      <c r="L3650" s="2">
        <v>40949</v>
      </c>
      <c r="M3650" t="str">
        <v>912828JR</v>
      </c>
      <c r="N3650">
        <v>0.74309999999999998</v>
      </c>
      <c r="O3650">
        <v>-4.0390000000000002E-2</v>
      </c>
      <c r="P3650">
        <v>0.88039999999999996</v>
      </c>
      <c r="Q3650">
        <v>131.390625</v>
      </c>
      <c r="R3650">
        <f>VLOOKUP(M3650,工作表1!$A$3:$B$1000,2,FALSE)</f>
        <v>3.75</v>
      </c>
      <c r="S3650" t="str">
        <f>VLOOKUP(M3650,工作表1!$A$3:$C$1000,3,FALSE)</f>
        <v>2018/11/15</v>
      </c>
      <c r="T3650">
        <f t="shared" si="1855"/>
        <v>0.13</v>
      </c>
      <c r="U3650">
        <f t="shared" si="1854"/>
        <v>3.62</v>
      </c>
      <c r="V3650" s="43">
        <f t="shared" si="1866"/>
        <v>41044</v>
      </c>
      <c r="W3650" s="43">
        <f t="shared" si="1856"/>
        <v>40998</v>
      </c>
      <c r="X3650" s="45">
        <f t="shared" si="1867"/>
        <v>0.92719780219780223</v>
      </c>
      <c r="Y3650" s="45">
        <f t="shared" si="1868"/>
        <v>1.3998005419238297</v>
      </c>
      <c r="Z3650" s="47">
        <f t="shared" si="1869"/>
        <v>116.15547700255291</v>
      </c>
      <c r="AA3650" s="47">
        <f t="shared" si="1870"/>
        <v>131.30584155859222</v>
      </c>
      <c r="AB3650" s="45">
        <f t="shared" si="1871"/>
        <v>1.3774999999999999</v>
      </c>
      <c r="AC3650" s="2" t="str">
        <f t="shared" si="1857"/>
        <v>TY1</v>
      </c>
      <c r="AD3650">
        <f t="shared" si="1858"/>
        <v>131.390625</v>
      </c>
      <c r="AE3650">
        <f t="shared" si="1859"/>
        <v>131.140625</v>
      </c>
      <c r="AF3650" s="49">
        <f t="shared" si="1886"/>
        <v>0.25</v>
      </c>
      <c r="AG3650" s="3">
        <f t="shared" si="1872"/>
        <v>131.30584155859222</v>
      </c>
      <c r="AH3650">
        <f t="shared" si="1873"/>
        <v>130.35667781611042</v>
      </c>
      <c r="AI3650" s="51">
        <f t="shared" si="1874"/>
        <v>0.94916374248180091</v>
      </c>
      <c r="AJ3650" s="52">
        <f t="shared" si="1875"/>
        <v>0.69916374248180091</v>
      </c>
      <c r="AK3650" s="2">
        <v>40949</v>
      </c>
      <c r="AL3650" t="str">
        <v>912828KD</v>
      </c>
      <c r="AM3650">
        <v>1.2396</v>
      </c>
      <c r="AN3650">
        <v>7.2029999999999997E-2</v>
      </c>
      <c r="AO3650">
        <v>0.82720000000000005</v>
      </c>
      <c r="AP3650">
        <v>131.140625</v>
      </c>
      <c r="AQ3650">
        <f>VLOOKUP(AL3650,工作表1!$F$3:$G$1000,2,FALSE)</f>
        <v>2.75</v>
      </c>
      <c r="AR3650" t="str">
        <f>VLOOKUP(AL3650,工作表1!$F$3:$H$1000,3,FALSE)</f>
        <v>2019/2/15</v>
      </c>
      <c r="AS3650">
        <f t="shared" si="1860"/>
        <v>0.13</v>
      </c>
      <c r="AT3650">
        <f t="shared" si="1861"/>
        <v>2.62</v>
      </c>
      <c r="AU3650" s="43">
        <f t="shared" si="1876"/>
        <v>40954</v>
      </c>
      <c r="AV3650" s="43">
        <f t="shared" si="1862"/>
        <v>41089</v>
      </c>
      <c r="AW3650" s="45">
        <f t="shared" si="1877"/>
        <v>1.3600543478260869</v>
      </c>
      <c r="AX3650" s="45">
        <f t="shared" si="1878"/>
        <v>2.3922461286480048</v>
      </c>
      <c r="AY3650" s="47">
        <f t="shared" si="1879"/>
        <v>109.48044673575747</v>
      </c>
      <c r="AZ3650" s="47">
        <f t="shared" si="1880"/>
        <v>130.35667781611042</v>
      </c>
      <c r="BA3650" s="43"/>
      <c r="BC3650" s="2">
        <v>40948</v>
      </c>
      <c r="BD3650" t="str">
        <v>912828KQ</v>
      </c>
      <c r="BE3650">
        <v>-7.0938999999999997</v>
      </c>
      <c r="BF3650">
        <v>0.47045999999999999</v>
      </c>
      <c r="BG3650">
        <v>0.84709999999999996</v>
      </c>
      <c r="BH3650">
        <v>129.640625</v>
      </c>
      <c r="BI3650">
        <f>VLOOKUP(BD3650,工作表1!$K$3:$L$1000,2,FALSE)</f>
        <v>3.125</v>
      </c>
      <c r="BJ3650" t="str">
        <f>VLOOKUP(BD3650,工作表1!$K$3:$M$1000,3,FALSE)</f>
        <v>2019/5/15</v>
      </c>
      <c r="BK3650">
        <f t="shared" si="1863"/>
        <v>0.1215</v>
      </c>
      <c r="BL3650">
        <f t="shared" si="1864"/>
        <v>3.0034999999999998</v>
      </c>
      <c r="BM3650" s="43">
        <f t="shared" si="1881"/>
        <v>41044</v>
      </c>
      <c r="BN3650" s="43">
        <f t="shared" si="1865"/>
        <v>41180</v>
      </c>
      <c r="BO3650" s="45">
        <f t="shared" si="1882"/>
        <v>0.74690934065934067</v>
      </c>
      <c r="BP3650" s="45">
        <f t="shared" si="1883"/>
        <v>2.7246490666867378</v>
      </c>
      <c r="BQ3650" s="47">
        <f t="shared" si="1884"/>
        <v>111.45466814919436</v>
      </c>
      <c r="BR3650" s="47">
        <f t="shared" si="1885"/>
        <v>128.28249802131023</v>
      </c>
    </row>
    <row r="3651" spans="6:70" x14ac:dyDescent="0.25">
      <c r="F3651" s="2">
        <v>41072</v>
      </c>
      <c r="G3651">
        <v>0.17249999999999999</v>
      </c>
      <c r="H3651" s="43">
        <v>41124</v>
      </c>
      <c r="I3651">
        <v>1.0611999999999999</v>
      </c>
      <c r="L3651" s="2">
        <v>40948</v>
      </c>
      <c r="M3651" t="str">
        <v>912828JR</v>
      </c>
      <c r="N3651">
        <v>0.96030000000000004</v>
      </c>
      <c r="O3651">
        <v>-7.331E-2</v>
      </c>
      <c r="P3651">
        <v>0.88039999999999996</v>
      </c>
      <c r="Q3651">
        <v>130.78125</v>
      </c>
      <c r="R3651">
        <f>VLOOKUP(M3651,工作表1!$A$3:$B$1000,2,FALSE)</f>
        <v>3.75</v>
      </c>
      <c r="S3651" t="str">
        <f>VLOOKUP(M3651,工作表1!$A$3:$C$1000,3,FALSE)</f>
        <v>2018/11/15</v>
      </c>
      <c r="T3651">
        <f t="shared" si="1855"/>
        <v>0.1215</v>
      </c>
      <c r="U3651">
        <f t="shared" si="1854"/>
        <v>3.6284999999999998</v>
      </c>
      <c r="V3651" s="43">
        <f t="shared" si="1866"/>
        <v>41044</v>
      </c>
      <c r="W3651" s="43">
        <f t="shared" si="1856"/>
        <v>40998</v>
      </c>
      <c r="X3651" s="45">
        <f t="shared" si="1867"/>
        <v>0.89629120879120883</v>
      </c>
      <c r="Y3651" s="45">
        <f t="shared" si="1868"/>
        <v>1.3997158663254554</v>
      </c>
      <c r="Z3651" s="47">
        <f t="shared" si="1869"/>
        <v>115.65534172449888</v>
      </c>
      <c r="AA3651" s="47">
        <f t="shared" si="1870"/>
        <v>130.69542523305751</v>
      </c>
      <c r="AB3651" s="45">
        <f t="shared" si="1871"/>
        <v>1.4224000000000001</v>
      </c>
      <c r="AC3651" s="2" t="str">
        <f t="shared" si="1857"/>
        <v>TY1</v>
      </c>
      <c r="AD3651">
        <f t="shared" si="1858"/>
        <v>130.78125</v>
      </c>
      <c r="AE3651">
        <f t="shared" si="1859"/>
        <v>130.484375</v>
      </c>
      <c r="AF3651" s="49">
        <f t="shared" si="1886"/>
        <v>0.296875</v>
      </c>
      <c r="AG3651" s="3">
        <f t="shared" si="1872"/>
        <v>130.69542523305751</v>
      </c>
      <c r="AH3651">
        <f t="shared" si="1873"/>
        <v>129.68661019758895</v>
      </c>
      <c r="AI3651" s="51">
        <f t="shared" si="1874"/>
        <v>1.0088150354685581</v>
      </c>
      <c r="AJ3651" s="52">
        <f t="shared" si="1875"/>
        <v>0.71194003546855811</v>
      </c>
      <c r="AK3651" s="2">
        <v>40948</v>
      </c>
      <c r="AL3651" t="str">
        <v>912828KD</v>
      </c>
      <c r="AM3651">
        <v>1.3633</v>
      </c>
      <c r="AN3651">
        <v>5.9479999999999998E-2</v>
      </c>
      <c r="AO3651">
        <v>0.82720000000000005</v>
      </c>
      <c r="AP3651">
        <v>130.484375</v>
      </c>
      <c r="AQ3651">
        <f>VLOOKUP(AL3651,工作表1!$F$3:$G$1000,2,FALSE)</f>
        <v>2.75</v>
      </c>
      <c r="AR3651" t="str">
        <f>VLOOKUP(AL3651,工作表1!$F$3:$H$1000,3,FALSE)</f>
        <v>2019/2/15</v>
      </c>
      <c r="AS3651">
        <f t="shared" si="1860"/>
        <v>0.1215</v>
      </c>
      <c r="AT3651">
        <f t="shared" si="1861"/>
        <v>2.6284999999999998</v>
      </c>
      <c r="AU3651" s="43">
        <f t="shared" si="1876"/>
        <v>40954</v>
      </c>
      <c r="AV3651" s="43">
        <f t="shared" si="1862"/>
        <v>41089</v>
      </c>
      <c r="AW3651" s="45">
        <f t="shared" si="1877"/>
        <v>1.3376358695652173</v>
      </c>
      <c r="AX3651" s="45">
        <f t="shared" si="1878"/>
        <v>2.3924303901131623</v>
      </c>
      <c r="AY3651" s="47">
        <f t="shared" si="1879"/>
        <v>108.96559066777434</v>
      </c>
      <c r="AZ3651" s="47">
        <f t="shared" si="1880"/>
        <v>129.68661019758895</v>
      </c>
      <c r="BA3651" s="43"/>
      <c r="BC3651" s="2">
        <v>40947</v>
      </c>
      <c r="BD3651" t="str">
        <v>912828KQ</v>
      </c>
      <c r="BE3651">
        <v>-7.3913000000000002</v>
      </c>
      <c r="BF3651">
        <v>0.47123999999999999</v>
      </c>
      <c r="BG3651">
        <v>0.84709999999999996</v>
      </c>
      <c r="BH3651">
        <v>129.984375</v>
      </c>
      <c r="BI3651">
        <f>VLOOKUP(BD3651,工作表1!$K$3:$L$1000,2,FALSE)</f>
        <v>3.125</v>
      </c>
      <c r="BJ3651" t="str">
        <f>VLOOKUP(BD3651,工作表1!$K$3:$M$1000,3,FALSE)</f>
        <v>2019/5/15</v>
      </c>
      <c r="BK3651">
        <f t="shared" si="1863"/>
        <v>0.1135</v>
      </c>
      <c r="BL3651">
        <f t="shared" si="1864"/>
        <v>3.0114999999999998</v>
      </c>
      <c r="BM3651" s="43">
        <f t="shared" si="1881"/>
        <v>41044</v>
      </c>
      <c r="BN3651" s="43">
        <f t="shared" si="1865"/>
        <v>41180</v>
      </c>
      <c r="BO3651" s="45">
        <f t="shared" si="1882"/>
        <v>0.73832417582417575</v>
      </c>
      <c r="BP3651" s="45">
        <f t="shared" si="1883"/>
        <v>2.7246255456871897</v>
      </c>
      <c r="BQ3651" s="47">
        <f t="shared" si="1884"/>
        <v>111.75150234434216</v>
      </c>
      <c r="BR3651" s="47">
        <f t="shared" si="1885"/>
        <v>128.61258371561672</v>
      </c>
    </row>
    <row r="3652" spans="6:70" x14ac:dyDescent="0.25">
      <c r="F3652" s="2">
        <v>41071</v>
      </c>
      <c r="G3652">
        <v>0.16950000000000001</v>
      </c>
      <c r="H3652" s="43">
        <v>41123</v>
      </c>
      <c r="I3652">
        <v>0.98629999999999995</v>
      </c>
      <c r="L3652" s="2">
        <v>40947</v>
      </c>
      <c r="M3652" t="str">
        <v>912828JR</v>
      </c>
      <c r="N3652">
        <v>0.78849999999999998</v>
      </c>
      <c r="O3652">
        <v>-4.5929999999999999E-2</v>
      </c>
      <c r="P3652">
        <v>0.88039999999999996</v>
      </c>
      <c r="Q3652">
        <v>131.09375</v>
      </c>
      <c r="R3652">
        <f>VLOOKUP(M3652,工作表1!$A$3:$B$1000,2,FALSE)</f>
        <v>3.75</v>
      </c>
      <c r="S3652" t="str">
        <f>VLOOKUP(M3652,工作表1!$A$3:$C$1000,3,FALSE)</f>
        <v>2018/11/15</v>
      </c>
      <c r="T3652">
        <f t="shared" si="1855"/>
        <v>0.1135</v>
      </c>
      <c r="U3652">
        <f t="shared" ref="U3652:U3715" si="1887">R3652-T3652</f>
        <v>3.6364999999999998</v>
      </c>
      <c r="V3652" s="43">
        <f t="shared" si="1866"/>
        <v>41044</v>
      </c>
      <c r="W3652" s="43">
        <f t="shared" si="1856"/>
        <v>40998</v>
      </c>
      <c r="X3652" s="45">
        <f t="shared" si="1867"/>
        <v>0.88598901098901095</v>
      </c>
      <c r="Y3652" s="45">
        <f t="shared" si="1868"/>
        <v>1.3996876411259973</v>
      </c>
      <c r="Z3652" s="47">
        <f t="shared" si="1869"/>
        <v>115.93638651593736</v>
      </c>
      <c r="AA3652" s="47">
        <f t="shared" si="1870"/>
        <v>130.99968537888003</v>
      </c>
      <c r="AB3652" s="45">
        <f t="shared" si="1871"/>
        <v>1.3986000000000001</v>
      </c>
      <c r="AC3652" s="2" t="str">
        <f t="shared" si="1857"/>
        <v>TY1</v>
      </c>
      <c r="AD3652">
        <f t="shared" si="1858"/>
        <v>131.09375</v>
      </c>
      <c r="AE3652">
        <f t="shared" si="1859"/>
        <v>130.828125</v>
      </c>
      <c r="AF3652" s="49">
        <f t="shared" si="1886"/>
        <v>0.265625</v>
      </c>
      <c r="AG3652" s="3">
        <f t="shared" si="1872"/>
        <v>130.99968537888003</v>
      </c>
      <c r="AH3652">
        <f t="shared" si="1873"/>
        <v>130.00798620127145</v>
      </c>
      <c r="AI3652" s="51">
        <f t="shared" si="1874"/>
        <v>0.99169917760858084</v>
      </c>
      <c r="AJ3652" s="52">
        <f t="shared" si="1875"/>
        <v>0.72607417760858084</v>
      </c>
      <c r="AK3652" s="2">
        <v>40947</v>
      </c>
      <c r="AL3652" t="str">
        <v>912828KD</v>
      </c>
      <c r="AM3652">
        <v>0.90920000000000001</v>
      </c>
      <c r="AN3652">
        <v>8.3610000000000004E-2</v>
      </c>
      <c r="AO3652">
        <v>0.82720000000000005</v>
      </c>
      <c r="AP3652">
        <v>130.828125</v>
      </c>
      <c r="AQ3652">
        <f>VLOOKUP(AL3652,工作表1!$F$3:$G$1000,2,FALSE)</f>
        <v>2.75</v>
      </c>
      <c r="AR3652" t="str">
        <f>VLOOKUP(AL3652,工作表1!$F$3:$H$1000,3,FALSE)</f>
        <v>2019/2/15</v>
      </c>
      <c r="AS3652">
        <f t="shared" si="1860"/>
        <v>0.1135</v>
      </c>
      <c r="AT3652">
        <f t="shared" si="1861"/>
        <v>2.6364999999999998</v>
      </c>
      <c r="AU3652" s="43">
        <f t="shared" si="1876"/>
        <v>40954</v>
      </c>
      <c r="AV3652" s="43">
        <f t="shared" si="1862"/>
        <v>41089</v>
      </c>
      <c r="AW3652" s="45">
        <f t="shared" si="1877"/>
        <v>1.3301630434782608</v>
      </c>
      <c r="AX3652" s="45">
        <f t="shared" si="1878"/>
        <v>2.3924918106015483</v>
      </c>
      <c r="AY3652" s="47">
        <f t="shared" si="1879"/>
        <v>109.24662927929904</v>
      </c>
      <c r="AZ3652" s="47">
        <f t="shared" si="1880"/>
        <v>130.00798620127145</v>
      </c>
      <c r="BA3652" s="43"/>
      <c r="BC3652" s="2">
        <v>40946</v>
      </c>
      <c r="BD3652" t="str">
        <v>912828KQ</v>
      </c>
      <c r="BE3652">
        <v>-7.3436000000000003</v>
      </c>
      <c r="BF3652">
        <v>0.46762999999999999</v>
      </c>
      <c r="BG3652">
        <v>0.84709999999999996</v>
      </c>
      <c r="BH3652">
        <v>130.046875</v>
      </c>
      <c r="BI3652">
        <f>VLOOKUP(BD3652,工作表1!$K$3:$L$1000,2,FALSE)</f>
        <v>3.125</v>
      </c>
      <c r="BJ3652" t="str">
        <f>VLOOKUP(BD3652,工作表1!$K$3:$M$1000,3,FALSE)</f>
        <v>2019/5/15</v>
      </c>
      <c r="BK3652">
        <f t="shared" si="1863"/>
        <v>0.1115</v>
      </c>
      <c r="BL3652">
        <f t="shared" si="1864"/>
        <v>3.0135000000000001</v>
      </c>
      <c r="BM3652" s="43">
        <f t="shared" si="1881"/>
        <v>41044</v>
      </c>
      <c r="BN3652" s="43">
        <f t="shared" si="1865"/>
        <v>41180</v>
      </c>
      <c r="BO3652" s="45">
        <f t="shared" si="1882"/>
        <v>0.72973901098901095</v>
      </c>
      <c r="BP3652" s="45">
        <f t="shared" si="1883"/>
        <v>2.7246020246876412</v>
      </c>
      <c r="BQ3652" s="47">
        <f t="shared" si="1884"/>
        <v>111.81402146239613</v>
      </c>
      <c r="BR3652" s="47">
        <f t="shared" si="1885"/>
        <v>128.67059269146623</v>
      </c>
    </row>
    <row r="3653" spans="6:70" x14ac:dyDescent="0.25">
      <c r="F3653" s="2">
        <v>41068</v>
      </c>
      <c r="G3653">
        <v>0.16</v>
      </c>
      <c r="H3653" s="43">
        <v>41122</v>
      </c>
      <c r="I3653">
        <v>1.0305</v>
      </c>
      <c r="L3653" s="2">
        <v>40946</v>
      </c>
      <c r="M3653" t="str">
        <v>912828JR</v>
      </c>
      <c r="N3653">
        <v>0.71319999999999995</v>
      </c>
      <c r="O3653">
        <v>-2.794E-2</v>
      </c>
      <c r="P3653">
        <v>0.88039999999999996</v>
      </c>
      <c r="Q3653">
        <v>131.15625</v>
      </c>
      <c r="R3653">
        <f>VLOOKUP(M3653,工作表1!$A$3:$B$1000,2,FALSE)</f>
        <v>3.75</v>
      </c>
      <c r="S3653" t="str">
        <f>VLOOKUP(M3653,工作表1!$A$3:$C$1000,3,FALSE)</f>
        <v>2018/11/15</v>
      </c>
      <c r="T3653">
        <f t="shared" ref="T3653:T3716" si="1888">INDEX($G:$G,MATCH(L3653,$F:$F,0))</f>
        <v>0.1115</v>
      </c>
      <c r="U3653">
        <f t="shared" si="1887"/>
        <v>3.6385000000000001</v>
      </c>
      <c r="V3653" s="43">
        <f t="shared" si="1866"/>
        <v>41044</v>
      </c>
      <c r="W3653" s="43">
        <f t="shared" ref="W3653:W3716" si="1889">IF(WEEKDAY(DATE(YEAR(L3653),(INT(MONTH(L3653)/3)+1)*3+1,1)-1,2)=7,DATE(YEAR(L3653),(INT(MONTH(L3653)/3)+1)*3+1,1)-1-2,IF(WEEKDAY(DATE(YEAR(L3653),(INT(MONTH(L3653)/3)+1)*3+1,1)-1,2)=6,DATE(YEAR(L3653),(INT(MONTH(L3653)/3)+1)*3+1,1)-1-1,DATE(YEAR(L3653),(INT(MONTH(L3653)/3)+1)*3+1,1)-1))</f>
        <v>40998</v>
      </c>
      <c r="X3653" s="45">
        <f t="shared" si="1867"/>
        <v>0.87568681318681318</v>
      </c>
      <c r="Y3653" s="45">
        <f t="shared" si="1868"/>
        <v>1.3996594159265392</v>
      </c>
      <c r="Z3653" s="47">
        <f t="shared" si="1869"/>
        <v>115.99874260253326</v>
      </c>
      <c r="AA3653" s="47">
        <f t="shared" si="1870"/>
        <v>131.05646352869277</v>
      </c>
      <c r="AB3653" s="45">
        <f t="shared" si="1871"/>
        <v>1.3891</v>
      </c>
      <c r="AC3653" s="2" t="str">
        <f t="shared" ref="AC3653:AC3716" si="1890">IF(MOD(MONTH(L3653),3)=0,"TY2","TY1")</f>
        <v>TY1</v>
      </c>
      <c r="AD3653">
        <f t="shared" ref="AD3653:AD3716" si="1891">IF(AC3653="TY1",Q3653,AP3653)</f>
        <v>131.15625</v>
      </c>
      <c r="AE3653">
        <f t="shared" ref="AE3653:AE3716" si="1892">IF(AC3653="TY1",AP3653,BH3653)</f>
        <v>130.890625</v>
      </c>
      <c r="AF3653" s="49">
        <f t="shared" si="1886"/>
        <v>0.265625</v>
      </c>
      <c r="AG3653" s="3">
        <f t="shared" si="1872"/>
        <v>131.05646352869277</v>
      </c>
      <c r="AH3653">
        <f t="shared" si="1873"/>
        <v>130.04878632764141</v>
      </c>
      <c r="AI3653" s="51">
        <f t="shared" si="1874"/>
        <v>1.007677201051365</v>
      </c>
      <c r="AJ3653" s="52">
        <f t="shared" si="1875"/>
        <v>0.74205220105136505</v>
      </c>
      <c r="AK3653" s="2">
        <v>40946</v>
      </c>
      <c r="AL3653" t="str">
        <v>912828KD</v>
      </c>
      <c r="AM3653">
        <v>0.53120000000000001</v>
      </c>
      <c r="AN3653">
        <v>0.1115</v>
      </c>
      <c r="AO3653">
        <v>0.82720000000000005</v>
      </c>
      <c r="AP3653">
        <v>130.890625</v>
      </c>
      <c r="AQ3653">
        <f>VLOOKUP(AL3653,工作表1!$F$3:$G$1000,2,FALSE)</f>
        <v>2.75</v>
      </c>
      <c r="AR3653" t="str">
        <f>VLOOKUP(AL3653,工作表1!$F$3:$H$1000,3,FALSE)</f>
        <v>2019/2/15</v>
      </c>
      <c r="AS3653">
        <f t="shared" ref="AS3653:AS3716" si="1893">INDEX($G:$G,MATCH(AK3653,$F:$F,0))</f>
        <v>0.1115</v>
      </c>
      <c r="AT3653">
        <f t="shared" ref="AT3653:AT3716" si="1894">AQ3653-AS3653</f>
        <v>2.6385000000000001</v>
      </c>
      <c r="AU3653" s="43">
        <f t="shared" si="1876"/>
        <v>40954</v>
      </c>
      <c r="AV3653" s="43">
        <f t="shared" ref="AV3653:AV3716" si="1895">IF(WEEKDAY(DATE(YEAR(AK3653),(INT(MONTH(AK3653)/3)+1)*3+4,1)-1,2)=7,DATE(YEAR(AK3653),(INT(MONTH(AK3653)/3)+1)*3+4,1)-1-2,IF(WEEKDAY(DATE(YEAR(AK3653),(INT(MONTH(AK3653)/3)+1)*3+4,1)-1,2)=6,DATE(YEAR(AK3653),(INT(MONTH(AK3653)/3)+1)*3+4,1)-1-1,DATE(YEAR(AK3653),(INT(MONTH(AK3653)/3)+1)*3+4,1)-1))</f>
        <v>41089</v>
      </c>
      <c r="AW3653" s="45">
        <f t="shared" si="1877"/>
        <v>1.3226902173913044</v>
      </c>
      <c r="AX3653" s="45">
        <f t="shared" si="1878"/>
        <v>2.3925532310899347</v>
      </c>
      <c r="AY3653" s="47">
        <f t="shared" si="1879"/>
        <v>109.2932533028886</v>
      </c>
      <c r="AZ3653" s="47">
        <f t="shared" si="1880"/>
        <v>130.04878632764141</v>
      </c>
      <c r="BA3653" s="43"/>
      <c r="BC3653" s="2">
        <v>40945</v>
      </c>
      <c r="BD3653" t="str">
        <v>912828KQ</v>
      </c>
      <c r="BE3653">
        <v>-6.8357000000000001</v>
      </c>
      <c r="BF3653">
        <v>0.44309999999999999</v>
      </c>
      <c r="BG3653">
        <v>0.84709999999999996</v>
      </c>
      <c r="BH3653">
        <v>130.609375</v>
      </c>
      <c r="BI3653">
        <f>VLOOKUP(BD3653,工作表1!$K$3:$L$1000,2,FALSE)</f>
        <v>3.125</v>
      </c>
      <c r="BJ3653" t="str">
        <f>VLOOKUP(BD3653,工作表1!$K$3:$M$1000,3,FALSE)</f>
        <v>2019/5/15</v>
      </c>
      <c r="BK3653">
        <f t="shared" ref="BK3653:BK3716" si="1896">INDEX($G:$G,MATCH(BC3653,$F:$F,0))</f>
        <v>0.1125</v>
      </c>
      <c r="BL3653">
        <f t="shared" ref="BL3653:BL3716" si="1897">BI3653-BK3653</f>
        <v>3.0125000000000002</v>
      </c>
      <c r="BM3653" s="43">
        <f t="shared" si="1881"/>
        <v>41044</v>
      </c>
      <c r="BN3653" s="43">
        <f t="shared" ref="BN3653:BN3716" si="1898">IF(WEEKDAY(DATE(YEAR(BC3653),(INT(MONTH(BC3653)/3)+1)*3+7,1)-1,2)=7,DATE(YEAR(BC3653),(INT(MONTH(BC3653)/3)+1)*3+7,1)-1-2,IF(WEEKDAY(DATE(YEAR(BC3653),(INT(MONTH(BC3653)/3)+1)*3+7,1)-1,2)=6,DATE(YEAR(BC3653),(INT(MONTH(BC3653)/3)+1)*3+7,1)-1-1,DATE(YEAR(BC3653),(INT(MONTH(BC3653)/3)+1)*3+7,1)-1))</f>
        <v>41180</v>
      </c>
      <c r="BO3653" s="45">
        <f t="shared" si="1882"/>
        <v>0.72115384615384615</v>
      </c>
      <c r="BP3653" s="45">
        <f t="shared" si="1883"/>
        <v>2.7245785036880927</v>
      </c>
      <c r="BQ3653" s="47">
        <f t="shared" si="1884"/>
        <v>112.31151021780303</v>
      </c>
      <c r="BR3653" s="47">
        <f t="shared" si="1885"/>
        <v>129.24437138310111</v>
      </c>
    </row>
    <row r="3654" spans="6:70" x14ac:dyDescent="0.25">
      <c r="F3654" s="2">
        <v>41067</v>
      </c>
      <c r="G3654">
        <v>0.1585</v>
      </c>
      <c r="H3654" s="43">
        <v>41121</v>
      </c>
      <c r="I3654">
        <v>0.96760000000000002</v>
      </c>
      <c r="L3654" s="2">
        <v>40945</v>
      </c>
      <c r="M3654" t="str">
        <v>912828JR</v>
      </c>
      <c r="N3654">
        <v>0.41060000000000002</v>
      </c>
      <c r="O3654">
        <v>3.841E-2</v>
      </c>
      <c r="P3654">
        <v>0.88039999999999996</v>
      </c>
      <c r="Q3654">
        <v>131.671875</v>
      </c>
      <c r="R3654">
        <f>VLOOKUP(M3654,工作表1!$A$3:$B$1000,2,FALSE)</f>
        <v>3.75</v>
      </c>
      <c r="S3654" t="str">
        <f>VLOOKUP(M3654,工作表1!$A$3:$C$1000,3,FALSE)</f>
        <v>2018/11/15</v>
      </c>
      <c r="T3654">
        <f t="shared" si="1888"/>
        <v>0.1125</v>
      </c>
      <c r="U3654">
        <f t="shared" si="1887"/>
        <v>3.6375000000000002</v>
      </c>
      <c r="V3654" s="43">
        <f t="shared" ref="V3654:V3717" si="1899">COUPNCD(L3653,S3654,2,0)</f>
        <v>41044</v>
      </c>
      <c r="W3654" s="43">
        <f t="shared" si="1889"/>
        <v>40998</v>
      </c>
      <c r="X3654" s="45">
        <f t="shared" ref="X3654:X3717" si="1900">COUPDAYBS(L3653,S3654,2,1)/COUPDAYS(L3653,S3654,2,1)*R3654/2</f>
        <v>0.86538461538461542</v>
      </c>
      <c r="Y3654" s="45">
        <f t="shared" ref="Y3654:Y3717" si="1901">(W3654-L3653)/365*R3654+X3654</f>
        <v>1.3996311907270811</v>
      </c>
      <c r="Z3654" s="47">
        <f t="shared" ref="Z3654:Z3717" si="1902">(Q3654*P3654+Y3654)/(1+(O3654/100)*(W3654-L3655)/360)-X3654</f>
        <v>116.4511557924048</v>
      </c>
      <c r="AA3654" s="47">
        <f t="shared" ref="AA3654:AA3717" si="1903">(Z3654-$AB$5*(W3654-L3653)/365+T3654*(W3654-L3653)/360)/P3654</f>
        <v>131.55676658252401</v>
      </c>
      <c r="AB3654" s="45">
        <f t="shared" ref="AB3654:AB3717" si="1904">INDEX(I:I,MATCH(L3654,H:H,0))</f>
        <v>1.3181</v>
      </c>
      <c r="AC3654" s="2" t="str">
        <f t="shared" si="1890"/>
        <v>TY1</v>
      </c>
      <c r="AD3654">
        <f t="shared" si="1891"/>
        <v>131.671875</v>
      </c>
      <c r="AE3654">
        <f t="shared" si="1892"/>
        <v>131.453125</v>
      </c>
      <c r="AF3654" s="49">
        <f t="shared" si="1886"/>
        <v>0.21875</v>
      </c>
      <c r="AG3654" s="3">
        <f t="shared" ref="AG3654:AG3717" si="1905">IF(AC3654="TY1",AA3654,AZ3654)</f>
        <v>131.55676658252401</v>
      </c>
      <c r="AH3654">
        <f t="shared" ref="AH3654:AH3717" si="1906">IF(AC3654="TY1",AZ3654,BR3654)</f>
        <v>130.60039208208727</v>
      </c>
      <c r="AI3654" s="51">
        <f t="shared" ref="AI3654:AI3717" si="1907">AG3654-AH3654</f>
        <v>0.95637450043673766</v>
      </c>
      <c r="AJ3654" s="52">
        <f t="shared" ref="AJ3654:AJ3717" si="1908">AI3654-AF3654</f>
        <v>0.73762450043673766</v>
      </c>
      <c r="AK3654" s="2">
        <v>40945</v>
      </c>
      <c r="AL3654" t="str">
        <v>912828KD</v>
      </c>
      <c r="AM3654">
        <v>0.42599999999999999</v>
      </c>
      <c r="AN3654">
        <v>0.11947000000000001</v>
      </c>
      <c r="AO3654">
        <v>0.82720000000000005</v>
      </c>
      <c r="AP3654">
        <v>131.453125</v>
      </c>
      <c r="AQ3654">
        <f>VLOOKUP(AL3654,工作表1!$F$3:$G$1000,2,FALSE)</f>
        <v>2.75</v>
      </c>
      <c r="AR3654" t="str">
        <f>VLOOKUP(AL3654,工作表1!$F$3:$H$1000,3,FALSE)</f>
        <v>2019/2/15</v>
      </c>
      <c r="AS3654">
        <f t="shared" si="1893"/>
        <v>0.1125</v>
      </c>
      <c r="AT3654">
        <f t="shared" si="1894"/>
        <v>2.6375000000000002</v>
      </c>
      <c r="AU3654" s="43">
        <f t="shared" ref="AU3654:AU3717" si="1909">COUPNCD(AK3653,AR3654,2,0)</f>
        <v>40954</v>
      </c>
      <c r="AV3654" s="43">
        <f t="shared" si="1895"/>
        <v>41089</v>
      </c>
      <c r="AW3654" s="45">
        <f t="shared" ref="AW3654:AW3717" si="1910">COUPDAYBS(AK3653,AR3654,2,1)/COUPDAYS(AK3653,AR3654,2,1)*AQ3654/2</f>
        <v>1.3152173913043479</v>
      </c>
      <c r="AX3654" s="45">
        <f t="shared" ref="AX3654:AX3717" si="1911">(AV3654-AK3653)/365*AQ3654+AW3654</f>
        <v>2.3926146515783202</v>
      </c>
      <c r="AY3654" s="47">
        <f t="shared" ref="AY3654:AY3717" si="1912">(AP3654*AO3654+AX3654)/(1+(AN3654/100)*(AV3654-AK3655)/360)-AW3654</f>
        <v>109.76123518646699</v>
      </c>
      <c r="AZ3654" s="47">
        <f t="shared" ref="AZ3654:AZ3717" si="1913">(AY3654-$AB$5*(AV3654-AK3653)/365+AS3654*(AV3654-AK3653)/360)/AO3654</f>
        <v>130.60039208208727</v>
      </c>
      <c r="BA3654" s="43"/>
      <c r="BC3654" s="2">
        <v>40942</v>
      </c>
      <c r="BD3654" t="str">
        <v>912828KQ</v>
      </c>
      <c r="BE3654">
        <v>-7.5972999999999997</v>
      </c>
      <c r="BF3654">
        <v>0.46528999999999998</v>
      </c>
      <c r="BG3654">
        <v>0.84709999999999996</v>
      </c>
      <c r="BH3654">
        <v>130.25</v>
      </c>
      <c r="BI3654">
        <f>VLOOKUP(BD3654,工作表1!$K$3:$L$1000,2,FALSE)</f>
        <v>3.125</v>
      </c>
      <c r="BJ3654" t="str">
        <f>VLOOKUP(BD3654,工作表1!$K$3:$M$1000,3,FALSE)</f>
        <v>2019/5/15</v>
      </c>
      <c r="BK3654">
        <f t="shared" si="1896"/>
        <v>0.1115</v>
      </c>
      <c r="BL3654">
        <f t="shared" si="1897"/>
        <v>3.0135000000000001</v>
      </c>
      <c r="BM3654" s="43">
        <f t="shared" ref="BM3654:BM3717" si="1914">COUPNCD(BC3653,BJ3654,2,0)</f>
        <v>41044</v>
      </c>
      <c r="BN3654" s="43">
        <f t="shared" si="1898"/>
        <v>41180</v>
      </c>
      <c r="BO3654" s="45">
        <f t="shared" ref="BO3654:BO3717" si="1915">COUPDAYBS(BC3653,BJ3654,2,1)/COUPDAYS(BC3653,BJ3654,2,1)*BI3654/2</f>
        <v>0.71256868131868134</v>
      </c>
      <c r="BP3654" s="45">
        <f t="shared" ref="BP3654:BP3717" si="1916">(BN3654-BC3653)/365*BI3654+BO3654</f>
        <v>2.7245549826885442</v>
      </c>
      <c r="BQ3654" s="47">
        <f t="shared" ref="BQ3654:BQ3717" si="1917">(BH3654*BG3654+BP3654)/(1+(BF3654/100)*(BN3654-BC3655)/360)-BO3654</f>
        <v>111.99859554450792</v>
      </c>
      <c r="BR3654" s="47">
        <f t="shared" ref="BR3654:BR3717" si="1918">(BQ3654-$AB$5*(BN3654-BC3653)/365+BK3654*(BN3654-BC3653)/360)/BG3654</f>
        <v>128.85993566238562</v>
      </c>
    </row>
    <row r="3655" spans="6:70" x14ac:dyDescent="0.25">
      <c r="F3655" s="2">
        <v>41066</v>
      </c>
      <c r="G3655">
        <v>0.1595</v>
      </c>
      <c r="H3655" s="43">
        <v>41120</v>
      </c>
      <c r="I3655">
        <v>0.99550000000000005</v>
      </c>
      <c r="L3655" s="2">
        <v>40942</v>
      </c>
      <c r="M3655" t="str">
        <v>912828JR</v>
      </c>
      <c r="N3655">
        <v>0.8175</v>
      </c>
      <c r="O3655">
        <v>-2.657E-2</v>
      </c>
      <c r="P3655">
        <v>0.88039999999999996</v>
      </c>
      <c r="Q3655">
        <v>131.328125</v>
      </c>
      <c r="R3655">
        <f>VLOOKUP(M3655,工作表1!$A$3:$B$1000,2,FALSE)</f>
        <v>3.75</v>
      </c>
      <c r="S3655" t="str">
        <f>VLOOKUP(M3655,工作表1!$A$3:$C$1000,3,FALSE)</f>
        <v>2018/11/15</v>
      </c>
      <c r="T3655">
        <f t="shared" si="1888"/>
        <v>0.1115</v>
      </c>
      <c r="U3655">
        <f t="shared" si="1887"/>
        <v>3.6385000000000001</v>
      </c>
      <c r="V3655" s="43">
        <f t="shared" si="1899"/>
        <v>41044</v>
      </c>
      <c r="W3655" s="43">
        <f t="shared" si="1889"/>
        <v>40998</v>
      </c>
      <c r="X3655" s="45">
        <f t="shared" si="1900"/>
        <v>0.85508241758241754</v>
      </c>
      <c r="Y3655" s="45">
        <f t="shared" si="1901"/>
        <v>1.399602965527623</v>
      </c>
      <c r="Z3655" s="47">
        <f t="shared" si="1902"/>
        <v>116.17072497614075</v>
      </c>
      <c r="AA3655" s="47">
        <f t="shared" si="1903"/>
        <v>131.22434258612296</v>
      </c>
      <c r="AB3655" s="45">
        <f t="shared" si="1904"/>
        <v>1.3323</v>
      </c>
      <c r="AC3655" s="2" t="str">
        <f t="shared" si="1890"/>
        <v>TY1</v>
      </c>
      <c r="AD3655">
        <f t="shared" si="1891"/>
        <v>131.328125</v>
      </c>
      <c r="AE3655">
        <f t="shared" si="1892"/>
        <v>131.09375</v>
      </c>
      <c r="AF3655" s="49">
        <f t="shared" si="1886"/>
        <v>0.234375</v>
      </c>
      <c r="AG3655" s="3">
        <f t="shared" si="1905"/>
        <v>131.22434258612296</v>
      </c>
      <c r="AH3655">
        <f t="shared" si="1906"/>
        <v>130.24579368222328</v>
      </c>
      <c r="AI3655" s="51">
        <f t="shared" si="1907"/>
        <v>0.97854890389967863</v>
      </c>
      <c r="AJ3655" s="52">
        <f t="shared" si="1908"/>
        <v>0.74417390389967863</v>
      </c>
      <c r="AK3655" s="2">
        <v>40942</v>
      </c>
      <c r="AL3655" t="str">
        <v>912828KD</v>
      </c>
      <c r="AM3655">
        <v>0.56879999999999997</v>
      </c>
      <c r="AN3655">
        <v>9.9419999999999994E-2</v>
      </c>
      <c r="AO3655">
        <v>0.82720000000000005</v>
      </c>
      <c r="AP3655">
        <v>131.09375</v>
      </c>
      <c r="AQ3655">
        <f>VLOOKUP(AL3655,工作表1!$F$3:$G$1000,2,FALSE)</f>
        <v>2.75</v>
      </c>
      <c r="AR3655" t="str">
        <f>VLOOKUP(AL3655,工作表1!$F$3:$H$1000,3,FALSE)</f>
        <v>2019/2/15</v>
      </c>
      <c r="AS3655">
        <f t="shared" si="1893"/>
        <v>0.1115</v>
      </c>
      <c r="AT3655">
        <f t="shared" si="1894"/>
        <v>2.6385000000000001</v>
      </c>
      <c r="AU3655" s="43">
        <f t="shared" si="1909"/>
        <v>40954</v>
      </c>
      <c r="AV3655" s="43">
        <f t="shared" si="1895"/>
        <v>41089</v>
      </c>
      <c r="AW3655" s="45">
        <f t="shared" si="1910"/>
        <v>1.3077445652173914</v>
      </c>
      <c r="AX3655" s="45">
        <f t="shared" si="1911"/>
        <v>2.3926760720667062</v>
      </c>
      <c r="AY3655" s="47">
        <f t="shared" si="1912"/>
        <v>109.4803994380447</v>
      </c>
      <c r="AZ3655" s="47">
        <f t="shared" si="1913"/>
        <v>130.24579368222328</v>
      </c>
      <c r="BA3655" s="43"/>
      <c r="BC3655" s="2">
        <v>40941</v>
      </c>
      <c r="BD3655" t="str">
        <v>912828KQ</v>
      </c>
      <c r="BE3655">
        <v>-6.6069000000000004</v>
      </c>
      <c r="BF3655">
        <v>0.42730000000000001</v>
      </c>
      <c r="BG3655">
        <v>0.84709999999999996</v>
      </c>
      <c r="BH3655">
        <v>131.171875</v>
      </c>
      <c r="BI3655">
        <f>VLOOKUP(BD3655,工作表1!$K$3:$L$1000,2,FALSE)</f>
        <v>3.125</v>
      </c>
      <c r="BJ3655" t="str">
        <f>VLOOKUP(BD3655,工作表1!$K$3:$M$1000,3,FALSE)</f>
        <v>2019/5/15</v>
      </c>
      <c r="BK3655">
        <f t="shared" si="1896"/>
        <v>0.1085</v>
      </c>
      <c r="BL3655">
        <f t="shared" si="1897"/>
        <v>3.0165000000000002</v>
      </c>
      <c r="BM3655" s="43">
        <f t="shared" si="1914"/>
        <v>41044</v>
      </c>
      <c r="BN3655" s="43">
        <f t="shared" si="1898"/>
        <v>41180</v>
      </c>
      <c r="BO3655" s="45">
        <f t="shared" si="1915"/>
        <v>0.68681318681318682</v>
      </c>
      <c r="BP3655" s="45">
        <f t="shared" si="1916"/>
        <v>2.7244844196898992</v>
      </c>
      <c r="BQ3655" s="47">
        <f t="shared" si="1917"/>
        <v>112.82999499779481</v>
      </c>
      <c r="BR3655" s="47">
        <f t="shared" si="1918"/>
        <v>129.79624028142069</v>
      </c>
    </row>
    <row r="3656" spans="6:70" x14ac:dyDescent="0.25">
      <c r="F3656" s="2">
        <v>41065</v>
      </c>
      <c r="G3656">
        <v>0.16</v>
      </c>
      <c r="H3656" s="43">
        <v>41117</v>
      </c>
      <c r="I3656">
        <v>1.0421</v>
      </c>
      <c r="L3656" s="2">
        <v>40941</v>
      </c>
      <c r="M3656" t="str">
        <v>912828JR</v>
      </c>
      <c r="N3656">
        <v>1.6934</v>
      </c>
      <c r="O3656">
        <v>-0.15121999999999999</v>
      </c>
      <c r="P3656">
        <v>0.88039999999999996</v>
      </c>
      <c r="Q3656">
        <v>132.171875</v>
      </c>
      <c r="R3656">
        <f>VLOOKUP(M3656,工作表1!$A$3:$B$1000,2,FALSE)</f>
        <v>3.75</v>
      </c>
      <c r="S3656" t="str">
        <f>VLOOKUP(M3656,工作表1!$A$3:$C$1000,3,FALSE)</f>
        <v>2018/11/15</v>
      </c>
      <c r="T3656">
        <f t="shared" si="1888"/>
        <v>0.1085</v>
      </c>
      <c r="U3656">
        <f t="shared" si="1887"/>
        <v>3.6415000000000002</v>
      </c>
      <c r="V3656" s="43">
        <f t="shared" si="1899"/>
        <v>41044</v>
      </c>
      <c r="W3656" s="43">
        <f t="shared" si="1889"/>
        <v>40998</v>
      </c>
      <c r="X3656" s="45">
        <f t="shared" si="1900"/>
        <v>0.82417582417582413</v>
      </c>
      <c r="Y3656" s="45">
        <f t="shared" si="1901"/>
        <v>1.3995182899292489</v>
      </c>
      <c r="Z3656" s="47">
        <f t="shared" si="1902"/>
        <v>116.96815922410197</v>
      </c>
      <c r="AA3656" s="47">
        <f t="shared" si="1903"/>
        <v>132.08837609830559</v>
      </c>
      <c r="AB3656" s="45">
        <f t="shared" si="1904"/>
        <v>1.2430000000000001</v>
      </c>
      <c r="AC3656" s="2" t="str">
        <f t="shared" si="1890"/>
        <v>TY1</v>
      </c>
      <c r="AD3656">
        <f t="shared" si="1891"/>
        <v>132.171875</v>
      </c>
      <c r="AE3656">
        <f t="shared" si="1892"/>
        <v>132.015625</v>
      </c>
      <c r="AF3656" s="49">
        <f t="shared" si="1886"/>
        <v>0.15625</v>
      </c>
      <c r="AG3656" s="3">
        <f t="shared" si="1905"/>
        <v>132.08837609830559</v>
      </c>
      <c r="AH3656">
        <f t="shared" si="1906"/>
        <v>131.14579482042524</v>
      </c>
      <c r="AI3656" s="51">
        <f t="shared" si="1907"/>
        <v>0.9425812778803504</v>
      </c>
      <c r="AJ3656" s="52">
        <f t="shared" si="1908"/>
        <v>0.7863312778803504</v>
      </c>
      <c r="AK3656" s="2">
        <v>40941</v>
      </c>
      <c r="AL3656" t="str">
        <v>912828KD</v>
      </c>
      <c r="AM3656">
        <v>0.64829999999999999</v>
      </c>
      <c r="AN3656">
        <v>0.10501000000000001</v>
      </c>
      <c r="AO3656">
        <v>0.82720000000000005</v>
      </c>
      <c r="AP3656">
        <v>132.015625</v>
      </c>
      <c r="AQ3656">
        <f>VLOOKUP(AL3656,工作表1!$F$3:$G$1000,2,FALSE)</f>
        <v>2.75</v>
      </c>
      <c r="AR3656" t="str">
        <f>VLOOKUP(AL3656,工作表1!$F$3:$H$1000,3,FALSE)</f>
        <v>2019/2/15</v>
      </c>
      <c r="AS3656">
        <f t="shared" si="1893"/>
        <v>0.1085</v>
      </c>
      <c r="AT3656">
        <f t="shared" si="1894"/>
        <v>2.6415000000000002</v>
      </c>
      <c r="AU3656" s="43">
        <f t="shared" si="1909"/>
        <v>40954</v>
      </c>
      <c r="AV3656" s="43">
        <f t="shared" si="1895"/>
        <v>41089</v>
      </c>
      <c r="AW3656" s="45">
        <f t="shared" si="1910"/>
        <v>1.2853260869565217</v>
      </c>
      <c r="AX3656" s="45">
        <f t="shared" si="1911"/>
        <v>2.3928603335318641</v>
      </c>
      <c r="AY3656" s="47">
        <f t="shared" si="1912"/>
        <v>110.2623778567343</v>
      </c>
      <c r="AZ3656" s="47">
        <f t="shared" si="1913"/>
        <v>131.14579482042524</v>
      </c>
      <c r="BA3656" s="43"/>
      <c r="BC3656" s="2">
        <v>40940</v>
      </c>
      <c r="BD3656" t="str">
        <v>912828KQ</v>
      </c>
      <c r="BE3656">
        <v>-6.8661000000000003</v>
      </c>
      <c r="BF3656">
        <v>0.43741999999999998</v>
      </c>
      <c r="BG3656">
        <v>0.84709999999999996</v>
      </c>
      <c r="BH3656">
        <v>130.96875</v>
      </c>
      <c r="BI3656">
        <f>VLOOKUP(BD3656,工作表1!$K$3:$L$1000,2,FALSE)</f>
        <v>3.125</v>
      </c>
      <c r="BJ3656" t="str">
        <f>VLOOKUP(BD3656,工作表1!$K$3:$M$1000,3,FALSE)</f>
        <v>2019/5/15</v>
      </c>
      <c r="BK3656">
        <f t="shared" si="1896"/>
        <v>0.1045</v>
      </c>
      <c r="BL3656">
        <f t="shared" si="1897"/>
        <v>3.0205000000000002</v>
      </c>
      <c r="BM3656" s="43">
        <f t="shared" si="1914"/>
        <v>41044</v>
      </c>
      <c r="BN3656" s="43">
        <f t="shared" si="1898"/>
        <v>41180</v>
      </c>
      <c r="BO3656" s="45">
        <f t="shared" si="1915"/>
        <v>0.67822802197802201</v>
      </c>
      <c r="BP3656" s="45">
        <f t="shared" si="1916"/>
        <v>2.7244608986903507</v>
      </c>
      <c r="BQ3656" s="47">
        <f t="shared" si="1917"/>
        <v>112.65798040853748</v>
      </c>
      <c r="BR3656" s="47">
        <f t="shared" si="1918"/>
        <v>129.57575945994836</v>
      </c>
    </row>
    <row r="3657" spans="6:70" x14ac:dyDescent="0.25">
      <c r="F3657" s="2">
        <v>41064</v>
      </c>
      <c r="G3657">
        <v>0.1575</v>
      </c>
      <c r="H3657" s="43">
        <v>41116</v>
      </c>
      <c r="I3657">
        <v>0.93689999999999996</v>
      </c>
      <c r="L3657" s="2">
        <v>40940</v>
      </c>
      <c r="M3657" t="str">
        <v>912828JR</v>
      </c>
      <c r="N3657">
        <v>0.68120000000000003</v>
      </c>
      <c r="O3657">
        <v>2.6960000000000001E-2</v>
      </c>
      <c r="P3657">
        <v>0.88039999999999996</v>
      </c>
      <c r="Q3657">
        <v>131.984375</v>
      </c>
      <c r="R3657">
        <f>VLOOKUP(M3657,工作表1!$A$3:$B$1000,2,FALSE)</f>
        <v>3.75</v>
      </c>
      <c r="S3657" t="str">
        <f>VLOOKUP(M3657,工作表1!$A$3:$C$1000,3,FALSE)</f>
        <v>2018/11/15</v>
      </c>
      <c r="T3657">
        <f t="shared" si="1888"/>
        <v>0.1045</v>
      </c>
      <c r="U3657">
        <f t="shared" si="1887"/>
        <v>3.6455000000000002</v>
      </c>
      <c r="V3657" s="43">
        <f t="shared" si="1899"/>
        <v>41044</v>
      </c>
      <c r="W3657" s="43">
        <f t="shared" si="1889"/>
        <v>40998</v>
      </c>
      <c r="X3657" s="45">
        <f t="shared" si="1900"/>
        <v>0.81387362637362637</v>
      </c>
      <c r="Y3657" s="45">
        <f t="shared" si="1901"/>
        <v>1.3994900647297908</v>
      </c>
      <c r="Z3657" s="47">
        <f t="shared" si="1902"/>
        <v>116.77946439204544</v>
      </c>
      <c r="AA3657" s="47">
        <f t="shared" si="1903"/>
        <v>131.85958540720364</v>
      </c>
      <c r="AB3657" s="45">
        <f t="shared" si="1904"/>
        <v>1.264</v>
      </c>
      <c r="AC3657" s="2" t="str">
        <f t="shared" si="1890"/>
        <v>TY1</v>
      </c>
      <c r="AD3657">
        <f t="shared" si="1891"/>
        <v>131.984375</v>
      </c>
      <c r="AE3657">
        <f t="shared" si="1892"/>
        <v>131.8125</v>
      </c>
      <c r="AF3657" s="49">
        <f t="shared" si="1886"/>
        <v>0.171875</v>
      </c>
      <c r="AG3657" s="3">
        <f t="shared" si="1905"/>
        <v>131.85958540720364</v>
      </c>
      <c r="AH3657">
        <f t="shared" si="1906"/>
        <v>130.94050066718117</v>
      </c>
      <c r="AI3657" s="51">
        <f t="shared" si="1907"/>
        <v>0.91908474002246976</v>
      </c>
      <c r="AJ3657" s="52">
        <f t="shared" si="1908"/>
        <v>0.74720974002246976</v>
      </c>
      <c r="AK3657" s="2">
        <v>40940</v>
      </c>
      <c r="AL3657" t="str">
        <v>912828KD</v>
      </c>
      <c r="AM3657">
        <v>0.79759999999999998</v>
      </c>
      <c r="AN3657">
        <v>9.4950000000000007E-2</v>
      </c>
      <c r="AO3657">
        <v>0.82720000000000005</v>
      </c>
      <c r="AP3657">
        <v>131.8125</v>
      </c>
      <c r="AQ3657">
        <f>VLOOKUP(AL3657,工作表1!$F$3:$G$1000,2,FALSE)</f>
        <v>2.75</v>
      </c>
      <c r="AR3657" t="str">
        <f>VLOOKUP(AL3657,工作表1!$F$3:$H$1000,3,FALSE)</f>
        <v>2019/2/15</v>
      </c>
      <c r="AS3657">
        <f t="shared" si="1893"/>
        <v>0.1045</v>
      </c>
      <c r="AT3657">
        <f t="shared" si="1894"/>
        <v>2.6455000000000002</v>
      </c>
      <c r="AU3657" s="43">
        <f t="shared" si="1909"/>
        <v>40954</v>
      </c>
      <c r="AV3657" s="43">
        <f t="shared" si="1895"/>
        <v>41089</v>
      </c>
      <c r="AW3657" s="45">
        <f t="shared" si="1910"/>
        <v>1.2778532608695652</v>
      </c>
      <c r="AX3657" s="45">
        <f t="shared" si="1911"/>
        <v>2.3929217540202501</v>
      </c>
      <c r="AY3657" s="47">
        <f t="shared" si="1912"/>
        <v>110.10630213667156</v>
      </c>
      <c r="AZ3657" s="47">
        <f t="shared" si="1913"/>
        <v>130.94050066718117</v>
      </c>
      <c r="BA3657" s="43"/>
      <c r="BC3657" s="2">
        <v>40939</v>
      </c>
      <c r="BD3657" t="str">
        <v>912828KQ</v>
      </c>
      <c r="BE3657">
        <v>-6.0008999999999997</v>
      </c>
      <c r="BF3657">
        <v>0.40958</v>
      </c>
      <c r="BG3657">
        <v>0.84709999999999996</v>
      </c>
      <c r="BH3657">
        <v>131.25</v>
      </c>
      <c r="BI3657">
        <f>VLOOKUP(BD3657,工作表1!$K$3:$L$1000,2,FALSE)</f>
        <v>3.125</v>
      </c>
      <c r="BJ3657" t="str">
        <f>VLOOKUP(BD3657,工作表1!$K$3:$M$1000,3,FALSE)</f>
        <v>2019/5/15</v>
      </c>
      <c r="BK3657">
        <f t="shared" si="1896"/>
        <v>9.5500000000000002E-2</v>
      </c>
      <c r="BL3657">
        <f t="shared" si="1897"/>
        <v>3.0295000000000001</v>
      </c>
      <c r="BM3657" s="43">
        <f t="shared" si="1914"/>
        <v>41044</v>
      </c>
      <c r="BN3657" s="43">
        <f t="shared" si="1898"/>
        <v>41180</v>
      </c>
      <c r="BO3657" s="45">
        <f t="shared" si="1915"/>
        <v>0.6696428571428571</v>
      </c>
      <c r="BP3657" s="45">
        <f t="shared" si="1916"/>
        <v>2.7244373776908022</v>
      </c>
      <c r="BQ3657" s="47">
        <f t="shared" si="1917"/>
        <v>112.92391376945361</v>
      </c>
      <c r="BR3657" s="47">
        <f t="shared" si="1918"/>
        <v>129.86831416511743</v>
      </c>
    </row>
    <row r="3658" spans="6:70" x14ac:dyDescent="0.25">
      <c r="F3658" s="2">
        <v>41061</v>
      </c>
      <c r="G3658">
        <v>0.1575</v>
      </c>
      <c r="H3658" s="43">
        <v>41115</v>
      </c>
      <c r="I3658">
        <v>0.89280000000000004</v>
      </c>
      <c r="L3658" s="2">
        <v>40939</v>
      </c>
      <c r="M3658" t="str">
        <v>912828JR</v>
      </c>
      <c r="N3658">
        <v>0.88629999999999998</v>
      </c>
      <c r="O3658">
        <v>-4.3299999999999996E-3</v>
      </c>
      <c r="P3658">
        <v>0.88039999999999996</v>
      </c>
      <c r="Q3658">
        <v>132.25</v>
      </c>
      <c r="R3658">
        <f>VLOOKUP(M3658,工作表1!$A$3:$B$1000,2,FALSE)</f>
        <v>3.75</v>
      </c>
      <c r="S3658" t="str">
        <f>VLOOKUP(M3658,工作表1!$A$3:$C$1000,3,FALSE)</f>
        <v>2018/11/15</v>
      </c>
      <c r="T3658">
        <f t="shared" si="1888"/>
        <v>9.5500000000000002E-2</v>
      </c>
      <c r="U3658">
        <f t="shared" si="1887"/>
        <v>3.6545000000000001</v>
      </c>
      <c r="V3658" s="43">
        <f t="shared" si="1899"/>
        <v>41044</v>
      </c>
      <c r="W3658" s="43">
        <f t="shared" si="1889"/>
        <v>40998</v>
      </c>
      <c r="X3658" s="45">
        <f t="shared" si="1900"/>
        <v>0.80357142857142849</v>
      </c>
      <c r="Y3658" s="45">
        <f t="shared" si="1901"/>
        <v>1.3994618395303327</v>
      </c>
      <c r="Z3658" s="47">
        <f t="shared" si="1902"/>
        <v>117.02964077397363</v>
      </c>
      <c r="AA3658" s="47">
        <f t="shared" si="1903"/>
        <v>132.12834518884918</v>
      </c>
      <c r="AB3658" s="45">
        <f t="shared" si="1904"/>
        <v>1.2383</v>
      </c>
      <c r="AC3658" s="2" t="str">
        <f t="shared" si="1890"/>
        <v>TY1</v>
      </c>
      <c r="AD3658">
        <f t="shared" si="1891"/>
        <v>132.25</v>
      </c>
      <c r="AE3658">
        <f t="shared" si="1892"/>
        <v>132.09375</v>
      </c>
      <c r="AF3658" s="49">
        <f t="shared" si="1886"/>
        <v>0.15625</v>
      </c>
      <c r="AG3658" s="3">
        <f t="shared" si="1905"/>
        <v>132.12834518884918</v>
      </c>
      <c r="AH3658">
        <f t="shared" si="1906"/>
        <v>131.22396202769258</v>
      </c>
      <c r="AI3658" s="51">
        <f t="shared" si="1907"/>
        <v>0.904383161156602</v>
      </c>
      <c r="AJ3658" s="52">
        <f t="shared" si="1908"/>
        <v>0.748133161156602</v>
      </c>
      <c r="AK3658" s="2">
        <v>40939</v>
      </c>
      <c r="AL3658" t="str">
        <v>912828KD</v>
      </c>
      <c r="AM3658">
        <v>1.2796000000000001</v>
      </c>
      <c r="AN3658">
        <v>7.2480000000000003E-2</v>
      </c>
      <c r="AO3658">
        <v>0.82720000000000005</v>
      </c>
      <c r="AP3658">
        <v>132.09375</v>
      </c>
      <c r="AQ3658">
        <f>VLOOKUP(AL3658,工作表1!$F$3:$G$1000,2,FALSE)</f>
        <v>2.75</v>
      </c>
      <c r="AR3658" t="str">
        <f>VLOOKUP(AL3658,工作表1!$F$3:$H$1000,3,FALSE)</f>
        <v>2019/2/15</v>
      </c>
      <c r="AS3658">
        <f t="shared" si="1893"/>
        <v>9.5500000000000002E-2</v>
      </c>
      <c r="AT3658">
        <f t="shared" si="1894"/>
        <v>2.6545000000000001</v>
      </c>
      <c r="AU3658" s="43">
        <f t="shared" si="1909"/>
        <v>40954</v>
      </c>
      <c r="AV3658" s="43">
        <f t="shared" si="1895"/>
        <v>41089</v>
      </c>
      <c r="AW3658" s="45">
        <f t="shared" si="1910"/>
        <v>1.2703804347826086</v>
      </c>
      <c r="AX3658" s="45">
        <f t="shared" si="1911"/>
        <v>2.3929831745086361</v>
      </c>
      <c r="AY3658" s="47">
        <f t="shared" si="1912"/>
        <v>110.35661664425403</v>
      </c>
      <c r="AZ3658" s="47">
        <f t="shared" si="1913"/>
        <v>131.22396202769258</v>
      </c>
      <c r="BA3658" s="43"/>
      <c r="BC3658" s="2">
        <v>40938</v>
      </c>
      <c r="BD3658" t="str">
        <v>912828KQ</v>
      </c>
      <c r="BE3658">
        <v>-5.6535000000000002</v>
      </c>
      <c r="BF3658">
        <v>0.38451999999999997</v>
      </c>
      <c r="BG3658">
        <v>0.84709999999999996</v>
      </c>
      <c r="BH3658">
        <v>131.015625</v>
      </c>
      <c r="BI3658">
        <f>VLOOKUP(BD3658,工作表1!$K$3:$L$1000,2,FALSE)</f>
        <v>3.125</v>
      </c>
      <c r="BJ3658" t="str">
        <f>VLOOKUP(BD3658,工作表1!$K$3:$M$1000,3,FALSE)</f>
        <v>2019/5/15</v>
      </c>
      <c r="BK3658">
        <f t="shared" si="1896"/>
        <v>9.2499999999999999E-2</v>
      </c>
      <c r="BL3658">
        <f t="shared" si="1897"/>
        <v>3.0325000000000002</v>
      </c>
      <c r="BM3658" s="43">
        <f t="shared" si="1914"/>
        <v>41044</v>
      </c>
      <c r="BN3658" s="43">
        <f t="shared" si="1898"/>
        <v>41180</v>
      </c>
      <c r="BO3658" s="45">
        <f t="shared" si="1915"/>
        <v>0.66105769230769229</v>
      </c>
      <c r="BP3658" s="45">
        <f t="shared" si="1916"/>
        <v>2.7244138566912541</v>
      </c>
      <c r="BQ3658" s="47">
        <f t="shared" si="1917"/>
        <v>112.74991009059714</v>
      </c>
      <c r="BR3658" s="47">
        <f t="shared" si="1918"/>
        <v>129.64620664256137</v>
      </c>
    </row>
    <row r="3659" spans="6:70" x14ac:dyDescent="0.25">
      <c r="F3659" s="2">
        <v>41060</v>
      </c>
      <c r="G3659">
        <v>0.16200000000000001</v>
      </c>
      <c r="H3659" s="43">
        <v>41114</v>
      </c>
      <c r="I3659">
        <v>0.88119999999999998</v>
      </c>
      <c r="L3659" s="2">
        <v>40938</v>
      </c>
      <c r="M3659" t="str">
        <v>912828JR</v>
      </c>
      <c r="N3659">
        <v>0.78490000000000004</v>
      </c>
      <c r="O3659">
        <v>2.2780000000000002E-2</v>
      </c>
      <c r="P3659">
        <v>0.88039999999999996</v>
      </c>
      <c r="Q3659">
        <v>132.03125</v>
      </c>
      <c r="R3659">
        <f>VLOOKUP(M3659,工作表1!$A$3:$B$1000,2,FALSE)</f>
        <v>3.75</v>
      </c>
      <c r="S3659" t="str">
        <f>VLOOKUP(M3659,工作表1!$A$3:$C$1000,3,FALSE)</f>
        <v>2018/11/15</v>
      </c>
      <c r="T3659">
        <f t="shared" si="1888"/>
        <v>9.2499999999999999E-2</v>
      </c>
      <c r="U3659">
        <f t="shared" si="1887"/>
        <v>3.6575000000000002</v>
      </c>
      <c r="V3659" s="43">
        <f t="shared" si="1899"/>
        <v>41044</v>
      </c>
      <c r="W3659" s="43">
        <f t="shared" si="1889"/>
        <v>40998</v>
      </c>
      <c r="X3659" s="45">
        <f t="shared" si="1900"/>
        <v>0.79326923076923073</v>
      </c>
      <c r="Y3659" s="45">
        <f t="shared" si="1901"/>
        <v>1.3994336143308745</v>
      </c>
      <c r="Z3659" s="47">
        <f t="shared" si="1902"/>
        <v>116.84178736203059</v>
      </c>
      <c r="AA3659" s="47">
        <f t="shared" si="1903"/>
        <v>131.90063011754395</v>
      </c>
      <c r="AB3659" s="45">
        <f t="shared" si="1904"/>
        <v>1.2757000000000001</v>
      </c>
      <c r="AC3659" s="2" t="str">
        <f t="shared" si="1890"/>
        <v>TY1</v>
      </c>
      <c r="AD3659">
        <f t="shared" si="1891"/>
        <v>132.03125</v>
      </c>
      <c r="AE3659">
        <f t="shared" si="1892"/>
        <v>131.859375</v>
      </c>
      <c r="AF3659" s="49">
        <f t="shared" si="1886"/>
        <v>0.171875</v>
      </c>
      <c r="AG3659" s="3">
        <f t="shared" si="1905"/>
        <v>131.90063011754395</v>
      </c>
      <c r="AH3659">
        <f t="shared" si="1906"/>
        <v>131.00021449211749</v>
      </c>
      <c r="AI3659" s="51">
        <f t="shared" si="1907"/>
        <v>0.90041562542646147</v>
      </c>
      <c r="AJ3659" s="52">
        <f t="shared" si="1908"/>
        <v>0.72854062542646147</v>
      </c>
      <c r="AK3659" s="2">
        <v>40938</v>
      </c>
      <c r="AL3659" t="str">
        <v>912828KD</v>
      </c>
      <c r="AM3659">
        <v>1.6094999999999999</v>
      </c>
      <c r="AN3659">
        <v>4.0469999999999999E-2</v>
      </c>
      <c r="AO3659">
        <v>0.82720000000000005</v>
      </c>
      <c r="AP3659">
        <v>131.859375</v>
      </c>
      <c r="AQ3659">
        <f>VLOOKUP(AL3659,工作表1!$F$3:$G$1000,2,FALSE)</f>
        <v>2.75</v>
      </c>
      <c r="AR3659" t="str">
        <f>VLOOKUP(AL3659,工作表1!$F$3:$H$1000,3,FALSE)</f>
        <v>2019/2/15</v>
      </c>
      <c r="AS3659">
        <f t="shared" si="1893"/>
        <v>9.2499999999999999E-2</v>
      </c>
      <c r="AT3659">
        <f t="shared" si="1894"/>
        <v>2.6575000000000002</v>
      </c>
      <c r="AU3659" s="43">
        <f t="shared" si="1909"/>
        <v>40954</v>
      </c>
      <c r="AV3659" s="43">
        <f t="shared" si="1895"/>
        <v>41089</v>
      </c>
      <c r="AW3659" s="45">
        <f t="shared" si="1910"/>
        <v>1.2629076086956521</v>
      </c>
      <c r="AX3659" s="45">
        <f t="shared" si="1911"/>
        <v>2.393044594997022</v>
      </c>
      <c r="AY3659" s="47">
        <f t="shared" si="1912"/>
        <v>110.18491795299376</v>
      </c>
      <c r="AZ3659" s="47">
        <f t="shared" si="1913"/>
        <v>131.00021449211749</v>
      </c>
      <c r="BA3659" s="43"/>
      <c r="BC3659" s="2">
        <v>40935</v>
      </c>
      <c r="BD3659" t="str">
        <v>912828KQ</v>
      </c>
      <c r="BE3659">
        <v>-7.5293999999999999</v>
      </c>
      <c r="BF3659">
        <v>0.46198</v>
      </c>
      <c r="BG3659">
        <v>0.84709999999999996</v>
      </c>
      <c r="BH3659">
        <v>130.6875</v>
      </c>
      <c r="BI3659">
        <f>VLOOKUP(BD3659,工作表1!$K$3:$L$1000,2,FALSE)</f>
        <v>3.125</v>
      </c>
      <c r="BJ3659" t="str">
        <f>VLOOKUP(BD3659,工作表1!$K$3:$M$1000,3,FALSE)</f>
        <v>2019/5/15</v>
      </c>
      <c r="BK3659">
        <f t="shared" si="1896"/>
        <v>9.0499999999999997E-2</v>
      </c>
      <c r="BL3659">
        <f t="shared" si="1897"/>
        <v>3.0345</v>
      </c>
      <c r="BM3659" s="43">
        <f t="shared" si="1914"/>
        <v>41044</v>
      </c>
      <c r="BN3659" s="43">
        <f t="shared" si="1898"/>
        <v>41180</v>
      </c>
      <c r="BO3659" s="45">
        <f t="shared" si="1915"/>
        <v>0.65247252747252749</v>
      </c>
      <c r="BP3659" s="45">
        <f t="shared" si="1916"/>
        <v>2.7243903356917056</v>
      </c>
      <c r="BQ3659" s="47">
        <f t="shared" si="1917"/>
        <v>112.42034363089209</v>
      </c>
      <c r="BR3659" s="47">
        <f t="shared" si="1918"/>
        <v>129.24123142399185</v>
      </c>
    </row>
    <row r="3660" spans="6:70" x14ac:dyDescent="0.25">
      <c r="F3660" s="2">
        <v>41059</v>
      </c>
      <c r="G3660">
        <v>0.1615</v>
      </c>
      <c r="H3660" s="43">
        <v>41113</v>
      </c>
      <c r="I3660">
        <v>0.91139999999999999</v>
      </c>
      <c r="L3660" s="2">
        <v>40935</v>
      </c>
      <c r="M3660" t="str">
        <v>912828JR</v>
      </c>
      <c r="N3660">
        <v>1.1476</v>
      </c>
      <c r="O3660">
        <v>-5.3319999999999999E-2</v>
      </c>
      <c r="P3660">
        <v>0.88039999999999996</v>
      </c>
      <c r="Q3660">
        <v>131.71875</v>
      </c>
      <c r="R3660">
        <f>VLOOKUP(M3660,工作表1!$A$3:$B$1000,2,FALSE)</f>
        <v>3.75</v>
      </c>
      <c r="S3660" t="str">
        <f>VLOOKUP(M3660,工作表1!$A$3:$C$1000,3,FALSE)</f>
        <v>2018/11/15</v>
      </c>
      <c r="T3660">
        <f t="shared" si="1888"/>
        <v>9.0499999999999997E-2</v>
      </c>
      <c r="U3660">
        <f t="shared" si="1887"/>
        <v>3.6595</v>
      </c>
      <c r="V3660" s="43">
        <f t="shared" si="1899"/>
        <v>41044</v>
      </c>
      <c r="W3660" s="43">
        <f t="shared" si="1889"/>
        <v>40998</v>
      </c>
      <c r="X3660" s="45">
        <f t="shared" si="1900"/>
        <v>0.78296703296703296</v>
      </c>
      <c r="Y3660" s="45">
        <f t="shared" si="1901"/>
        <v>1.3994053891314167</v>
      </c>
      <c r="Z3660" s="47">
        <f t="shared" si="1902"/>
        <v>116.59275203099192</v>
      </c>
      <c r="AA3660" s="47">
        <f t="shared" si="1903"/>
        <v>131.60359210314962</v>
      </c>
      <c r="AB3660" s="45">
        <f t="shared" si="1904"/>
        <v>1.3039000000000001</v>
      </c>
      <c r="AC3660" s="2" t="str">
        <f t="shared" si="1890"/>
        <v>TY1</v>
      </c>
      <c r="AD3660">
        <f t="shared" si="1891"/>
        <v>131.71875</v>
      </c>
      <c r="AE3660">
        <f t="shared" si="1892"/>
        <v>131.53125</v>
      </c>
      <c r="AF3660" s="49">
        <f t="shared" si="1886"/>
        <v>0.1875</v>
      </c>
      <c r="AG3660" s="3">
        <f t="shared" si="1905"/>
        <v>131.60359210314962</v>
      </c>
      <c r="AH3660">
        <f t="shared" si="1906"/>
        <v>130.6045940015112</v>
      </c>
      <c r="AI3660" s="51">
        <f t="shared" si="1907"/>
        <v>0.99899810163842062</v>
      </c>
      <c r="AJ3660" s="52">
        <f t="shared" si="1908"/>
        <v>0.81149810163842062</v>
      </c>
      <c r="AK3660" s="2">
        <v>40935</v>
      </c>
      <c r="AL3660" t="str">
        <v>912828KD</v>
      </c>
      <c r="AM3660">
        <v>6.4399999999999999E-2</v>
      </c>
      <c r="AN3660">
        <v>0.14563000000000001</v>
      </c>
      <c r="AO3660">
        <v>0.82720000000000005</v>
      </c>
      <c r="AP3660">
        <v>131.53125</v>
      </c>
      <c r="AQ3660">
        <f>VLOOKUP(AL3660,工作表1!$F$3:$G$1000,2,FALSE)</f>
        <v>2.75</v>
      </c>
      <c r="AR3660" t="str">
        <f>VLOOKUP(AL3660,工作表1!$F$3:$H$1000,3,FALSE)</f>
        <v>2019/2/15</v>
      </c>
      <c r="AS3660">
        <f t="shared" si="1893"/>
        <v>9.0499999999999997E-2</v>
      </c>
      <c r="AT3660">
        <f t="shared" si="1894"/>
        <v>2.6595</v>
      </c>
      <c r="AU3660" s="43">
        <f t="shared" si="1909"/>
        <v>40954</v>
      </c>
      <c r="AV3660" s="43">
        <f t="shared" si="1895"/>
        <v>41089</v>
      </c>
      <c r="AW3660" s="45">
        <f t="shared" si="1910"/>
        <v>1.2554347826086956</v>
      </c>
      <c r="AX3660" s="45">
        <f t="shared" si="1911"/>
        <v>2.393106015485408</v>
      </c>
      <c r="AY3660" s="47">
        <f t="shared" si="1912"/>
        <v>109.87064317555387</v>
      </c>
      <c r="AZ3660" s="47">
        <f t="shared" si="1913"/>
        <v>130.6045940015112</v>
      </c>
      <c r="BA3660" s="43"/>
      <c r="BC3660" s="2">
        <v>40934</v>
      </c>
      <c r="BD3660" t="str">
        <v>912828KQ</v>
      </c>
      <c r="BE3660">
        <v>-7.9871999999999996</v>
      </c>
      <c r="BF3660">
        <v>0.45771000000000001</v>
      </c>
      <c r="BG3660">
        <v>0.84709999999999996</v>
      </c>
      <c r="BH3660">
        <v>130.34375</v>
      </c>
      <c r="BI3660">
        <f>VLOOKUP(BD3660,工作表1!$K$3:$L$1000,2,FALSE)</f>
        <v>3.125</v>
      </c>
      <c r="BJ3660" t="str">
        <f>VLOOKUP(BD3660,工作表1!$K$3:$M$1000,3,FALSE)</f>
        <v>2019/5/15</v>
      </c>
      <c r="BK3660">
        <f t="shared" si="1896"/>
        <v>8.8999999999999996E-2</v>
      </c>
      <c r="BL3660">
        <f t="shared" si="1897"/>
        <v>3.036</v>
      </c>
      <c r="BM3660" s="43">
        <f t="shared" si="1914"/>
        <v>41044</v>
      </c>
      <c r="BN3660" s="43">
        <f t="shared" si="1898"/>
        <v>41180</v>
      </c>
      <c r="BO3660" s="45">
        <f t="shared" si="1915"/>
        <v>0.62671703296703296</v>
      </c>
      <c r="BP3660" s="45">
        <f t="shared" si="1916"/>
        <v>2.7243197726930601</v>
      </c>
      <c r="BQ3660" s="47">
        <f t="shared" si="1917"/>
        <v>112.15760557200429</v>
      </c>
      <c r="BR3660" s="47">
        <f t="shared" si="1918"/>
        <v>128.88683835423609</v>
      </c>
    </row>
    <row r="3661" spans="6:70" x14ac:dyDescent="0.25">
      <c r="F3661" s="2">
        <v>41058</v>
      </c>
      <c r="G3661">
        <v>0.16350000000000001</v>
      </c>
      <c r="H3661" s="43">
        <v>41110</v>
      </c>
      <c r="I3661">
        <v>0.93240000000000001</v>
      </c>
      <c r="L3661" s="2">
        <v>40934</v>
      </c>
      <c r="M3661" t="str">
        <v>912828JR</v>
      </c>
      <c r="N3661">
        <v>0.68020000000000003</v>
      </c>
      <c r="O3661">
        <v>3.5319999999999997E-2</v>
      </c>
      <c r="P3661">
        <v>0.88039999999999996</v>
      </c>
      <c r="Q3661">
        <v>131.4375</v>
      </c>
      <c r="R3661">
        <f>VLOOKUP(M3661,工作表1!$A$3:$B$1000,2,FALSE)</f>
        <v>3.75</v>
      </c>
      <c r="S3661" t="str">
        <f>VLOOKUP(M3661,工作表1!$A$3:$C$1000,3,FALSE)</f>
        <v>2018/11/15</v>
      </c>
      <c r="T3661">
        <f t="shared" si="1888"/>
        <v>8.8999999999999996E-2</v>
      </c>
      <c r="U3661">
        <f t="shared" si="1887"/>
        <v>3.661</v>
      </c>
      <c r="V3661" s="43">
        <f t="shared" si="1899"/>
        <v>41044</v>
      </c>
      <c r="W3661" s="43">
        <f t="shared" si="1889"/>
        <v>40998</v>
      </c>
      <c r="X3661" s="45">
        <f t="shared" si="1900"/>
        <v>0.75206043956043955</v>
      </c>
      <c r="Y3661" s="45">
        <f t="shared" si="1901"/>
        <v>1.3993207135330423</v>
      </c>
      <c r="Z3661" s="47">
        <f t="shared" si="1902"/>
        <v>116.35736694554507</v>
      </c>
      <c r="AA3661" s="47">
        <f t="shared" si="1903"/>
        <v>131.29453364947426</v>
      </c>
      <c r="AB3661" s="45">
        <f t="shared" si="1904"/>
        <v>1.3181</v>
      </c>
      <c r="AC3661" s="2" t="str">
        <f t="shared" si="1890"/>
        <v>TY1</v>
      </c>
      <c r="AD3661">
        <f t="shared" si="1891"/>
        <v>131.4375</v>
      </c>
      <c r="AE3661">
        <f t="shared" si="1892"/>
        <v>131.1875</v>
      </c>
      <c r="AF3661" s="49">
        <f t="shared" si="1886"/>
        <v>0.25</v>
      </c>
      <c r="AG3661" s="3">
        <f t="shared" si="1905"/>
        <v>131.29453364947426</v>
      </c>
      <c r="AH3661">
        <f t="shared" si="1906"/>
        <v>130.27856840725039</v>
      </c>
      <c r="AI3661" s="51">
        <f t="shared" si="1907"/>
        <v>1.0159652422238707</v>
      </c>
      <c r="AJ3661" s="52">
        <f t="shared" si="1908"/>
        <v>0.76596524222387075</v>
      </c>
      <c r="AK3661" s="2">
        <v>40934</v>
      </c>
      <c r="AL3661" t="str">
        <v>912828KD</v>
      </c>
      <c r="AM3661">
        <v>0.68520000000000003</v>
      </c>
      <c r="AN3661">
        <v>8.4360000000000004E-2</v>
      </c>
      <c r="AO3661">
        <v>0.82720000000000005</v>
      </c>
      <c r="AP3661">
        <v>131.1875</v>
      </c>
      <c r="AQ3661">
        <f>VLOOKUP(AL3661,工作表1!$F$3:$G$1000,2,FALSE)</f>
        <v>2.75</v>
      </c>
      <c r="AR3661" t="str">
        <f>VLOOKUP(AL3661,工作表1!$F$3:$H$1000,3,FALSE)</f>
        <v>2019/2/15</v>
      </c>
      <c r="AS3661">
        <f t="shared" si="1893"/>
        <v>8.8999999999999996E-2</v>
      </c>
      <c r="AT3661">
        <f t="shared" si="1894"/>
        <v>2.661</v>
      </c>
      <c r="AU3661" s="43">
        <f t="shared" si="1909"/>
        <v>40954</v>
      </c>
      <c r="AV3661" s="43">
        <f t="shared" si="1895"/>
        <v>41089</v>
      </c>
      <c r="AW3661" s="45">
        <f t="shared" si="1910"/>
        <v>1.2330163043478262</v>
      </c>
      <c r="AX3661" s="45">
        <f t="shared" si="1911"/>
        <v>2.393290276950566</v>
      </c>
      <c r="AY3661" s="47">
        <f t="shared" si="1912"/>
        <v>109.63804394781695</v>
      </c>
      <c r="AZ3661" s="47">
        <f t="shared" si="1913"/>
        <v>130.27856840725039</v>
      </c>
      <c r="BA3661" s="43"/>
      <c r="BC3661" s="2">
        <v>40933</v>
      </c>
      <c r="BD3661" t="str">
        <v>912828KQ</v>
      </c>
      <c r="BE3661">
        <v>-7.0388000000000002</v>
      </c>
      <c r="BF3661">
        <v>0.42913000000000001</v>
      </c>
      <c r="BG3661">
        <v>0.84709999999999996</v>
      </c>
      <c r="BH3661">
        <v>129.625</v>
      </c>
      <c r="BI3661">
        <f>VLOOKUP(BD3661,工作表1!$K$3:$L$1000,2,FALSE)</f>
        <v>3.125</v>
      </c>
      <c r="BJ3661" t="str">
        <f>VLOOKUP(BD3661,工作表1!$K$3:$M$1000,3,FALSE)</f>
        <v>2019/5/15</v>
      </c>
      <c r="BK3661">
        <f t="shared" si="1896"/>
        <v>9.2499999999999999E-2</v>
      </c>
      <c r="BL3661">
        <f t="shared" si="1897"/>
        <v>3.0325000000000002</v>
      </c>
      <c r="BM3661" s="43">
        <f t="shared" si="1914"/>
        <v>41044</v>
      </c>
      <c r="BN3661" s="43">
        <f t="shared" si="1898"/>
        <v>41180</v>
      </c>
      <c r="BO3661" s="45">
        <f t="shared" si="1915"/>
        <v>0.61813186813186816</v>
      </c>
      <c r="BP3661" s="45">
        <f t="shared" si="1916"/>
        <v>2.7242962516935121</v>
      </c>
      <c r="BQ3661" s="47">
        <f t="shared" si="1917"/>
        <v>111.57981905975448</v>
      </c>
      <c r="BR3661" s="47">
        <f t="shared" si="1918"/>
        <v>128.19323881308853</v>
      </c>
    </row>
    <row r="3662" spans="6:70" x14ac:dyDescent="0.25">
      <c r="F3662" s="2">
        <v>41057</v>
      </c>
      <c r="G3662">
        <v>0.16200000000000001</v>
      </c>
      <c r="H3662" s="43">
        <v>41109</v>
      </c>
      <c r="I3662">
        <v>0.97899999999999998</v>
      </c>
      <c r="L3662" s="2">
        <v>40933</v>
      </c>
      <c r="M3662" t="str">
        <v>912828JR</v>
      </c>
      <c r="N3662">
        <v>1.2377</v>
      </c>
      <c r="O3662">
        <v>-5.5399999999999998E-2</v>
      </c>
      <c r="P3662">
        <v>0.88039999999999996</v>
      </c>
      <c r="Q3662">
        <v>130.765625</v>
      </c>
      <c r="R3662">
        <f>VLOOKUP(M3662,工作表1!$A$3:$B$1000,2,FALSE)</f>
        <v>3.75</v>
      </c>
      <c r="S3662" t="str">
        <f>VLOOKUP(M3662,工作表1!$A$3:$C$1000,3,FALSE)</f>
        <v>2018/11/15</v>
      </c>
      <c r="T3662">
        <f t="shared" si="1888"/>
        <v>9.2499999999999999E-2</v>
      </c>
      <c r="U3662">
        <f t="shared" si="1887"/>
        <v>3.6575000000000002</v>
      </c>
      <c r="V3662" s="43">
        <f t="shared" si="1899"/>
        <v>41044</v>
      </c>
      <c r="W3662" s="43">
        <f t="shared" si="1889"/>
        <v>40998</v>
      </c>
      <c r="X3662" s="45">
        <f t="shared" si="1900"/>
        <v>0.74175824175824168</v>
      </c>
      <c r="Y3662" s="45">
        <f t="shared" si="1901"/>
        <v>1.3992924883335842</v>
      </c>
      <c r="Z3662" s="47">
        <f t="shared" si="1902"/>
        <v>115.79542679000173</v>
      </c>
      <c r="AA3662" s="47">
        <f t="shared" si="1903"/>
        <v>130.6431578441084</v>
      </c>
      <c r="AB3662" s="45">
        <f t="shared" si="1904"/>
        <v>1.3844000000000001</v>
      </c>
      <c r="AC3662" s="2" t="str">
        <f t="shared" si="1890"/>
        <v>TY1</v>
      </c>
      <c r="AD3662">
        <f t="shared" si="1891"/>
        <v>130.765625</v>
      </c>
      <c r="AE3662">
        <f t="shared" si="1892"/>
        <v>130.46875</v>
      </c>
      <c r="AF3662" s="49">
        <f t="shared" si="1886"/>
        <v>0.296875</v>
      </c>
      <c r="AG3662" s="3">
        <f t="shared" si="1905"/>
        <v>130.6431578441084</v>
      </c>
      <c r="AH3662">
        <f t="shared" si="1906"/>
        <v>129.58648468124574</v>
      </c>
      <c r="AI3662" s="51">
        <f t="shared" si="1907"/>
        <v>1.0566731628626655</v>
      </c>
      <c r="AJ3662" s="52">
        <f t="shared" si="1908"/>
        <v>0.75979816286266555</v>
      </c>
      <c r="AK3662" s="2">
        <v>40933</v>
      </c>
      <c r="AL3662" t="str">
        <v>912828KD</v>
      </c>
      <c r="AM3662">
        <v>1.6246</v>
      </c>
      <c r="AN3662">
        <v>3.193E-2</v>
      </c>
      <c r="AO3662">
        <v>0.82720000000000005</v>
      </c>
      <c r="AP3662">
        <v>130.46875</v>
      </c>
      <c r="AQ3662">
        <f>VLOOKUP(AL3662,工作表1!$F$3:$G$1000,2,FALSE)</f>
        <v>2.75</v>
      </c>
      <c r="AR3662" t="str">
        <f>VLOOKUP(AL3662,工作表1!$F$3:$H$1000,3,FALSE)</f>
        <v>2019/2/15</v>
      </c>
      <c r="AS3662">
        <f t="shared" si="1893"/>
        <v>9.2499999999999999E-2</v>
      </c>
      <c r="AT3662">
        <f t="shared" si="1894"/>
        <v>2.6575000000000002</v>
      </c>
      <c r="AU3662" s="43">
        <f t="shared" si="1909"/>
        <v>40954</v>
      </c>
      <c r="AV3662" s="43">
        <f t="shared" si="1895"/>
        <v>41089</v>
      </c>
      <c r="AW3662" s="45">
        <f t="shared" si="1910"/>
        <v>1.2255434782608696</v>
      </c>
      <c r="AX3662" s="45">
        <f t="shared" si="1911"/>
        <v>2.3933516974389519</v>
      </c>
      <c r="AY3662" s="47">
        <f t="shared" si="1912"/>
        <v>109.07619867094445</v>
      </c>
      <c r="AZ3662" s="47">
        <f t="shared" si="1913"/>
        <v>129.58648468124574</v>
      </c>
      <c r="BA3662" s="43"/>
      <c r="BC3662" s="2">
        <v>40932</v>
      </c>
      <c r="BD3662" t="str">
        <v>912828KQ</v>
      </c>
      <c r="BE3662">
        <v>-5.5766</v>
      </c>
      <c r="BF3662">
        <v>0.35927999999999999</v>
      </c>
      <c r="BG3662">
        <v>0.84709999999999996</v>
      </c>
      <c r="BH3662">
        <v>128.90625</v>
      </c>
      <c r="BI3662">
        <f>VLOOKUP(BD3662,工作表1!$K$3:$L$1000,2,FALSE)</f>
        <v>3.125</v>
      </c>
      <c r="BJ3662" t="str">
        <f>VLOOKUP(BD3662,工作表1!$K$3:$M$1000,3,FALSE)</f>
        <v>2019/5/15</v>
      </c>
      <c r="BK3662">
        <f t="shared" si="1896"/>
        <v>9.1499999999999998E-2</v>
      </c>
      <c r="BL3662">
        <f t="shared" si="1897"/>
        <v>3.0335000000000001</v>
      </c>
      <c r="BM3662" s="43">
        <f t="shared" si="1914"/>
        <v>41044</v>
      </c>
      <c r="BN3662" s="43">
        <f t="shared" si="1898"/>
        <v>41180</v>
      </c>
      <c r="BO3662" s="45">
        <f t="shared" si="1915"/>
        <v>0.60954670329670335</v>
      </c>
      <c r="BP3662" s="45">
        <f t="shared" si="1916"/>
        <v>2.7242727306939636</v>
      </c>
      <c r="BQ3662" s="47">
        <f t="shared" si="1917"/>
        <v>111.03377451630014</v>
      </c>
      <c r="BR3662" s="47">
        <f t="shared" si="1918"/>
        <v>127.53348877405391</v>
      </c>
    </row>
    <row r="3663" spans="6:70" x14ac:dyDescent="0.25">
      <c r="F3663" s="2">
        <v>41054</v>
      </c>
      <c r="G3663">
        <v>0.16400000000000001</v>
      </c>
      <c r="H3663" s="43">
        <v>41108</v>
      </c>
      <c r="I3663">
        <v>0.96970000000000001</v>
      </c>
      <c r="L3663" s="2">
        <v>40932</v>
      </c>
      <c r="M3663" t="str">
        <v>912828JR</v>
      </c>
      <c r="N3663">
        <v>1.8953</v>
      </c>
      <c r="O3663">
        <v>-0.14421</v>
      </c>
      <c r="P3663">
        <v>0.88039999999999996</v>
      </c>
      <c r="Q3663">
        <v>130.09375</v>
      </c>
      <c r="R3663">
        <f>VLOOKUP(M3663,工作表1!$A$3:$B$1000,2,FALSE)</f>
        <v>3.75</v>
      </c>
      <c r="S3663" t="str">
        <f>VLOOKUP(M3663,工作表1!$A$3:$C$1000,3,FALSE)</f>
        <v>2018/11/15</v>
      </c>
      <c r="T3663">
        <f t="shared" si="1888"/>
        <v>9.1499999999999998E-2</v>
      </c>
      <c r="U3663">
        <f t="shared" si="1887"/>
        <v>3.6585000000000001</v>
      </c>
      <c r="V3663" s="43">
        <f t="shared" si="1899"/>
        <v>41044</v>
      </c>
      <c r="W3663" s="43">
        <f t="shared" si="1889"/>
        <v>40998</v>
      </c>
      <c r="X3663" s="45">
        <f t="shared" si="1900"/>
        <v>0.73145604395604391</v>
      </c>
      <c r="Y3663" s="45">
        <f t="shared" si="1901"/>
        <v>1.3992642631341261</v>
      </c>
      <c r="Z3663" s="47">
        <f t="shared" si="1902"/>
        <v>115.23346964222043</v>
      </c>
      <c r="AA3663" s="47">
        <f t="shared" si="1903"/>
        <v>129.99086194810928</v>
      </c>
      <c r="AB3663" s="45">
        <f t="shared" si="1904"/>
        <v>1.4773000000000001</v>
      </c>
      <c r="AC3663" s="2" t="str">
        <f t="shared" si="1890"/>
        <v>TY1</v>
      </c>
      <c r="AD3663">
        <f t="shared" si="1891"/>
        <v>130.09375</v>
      </c>
      <c r="AE3663">
        <f t="shared" si="1892"/>
        <v>129.75</v>
      </c>
      <c r="AF3663" s="49">
        <f t="shared" si="1886"/>
        <v>0.34375</v>
      </c>
      <c r="AG3663" s="3">
        <f t="shared" si="1905"/>
        <v>129.99086194810928</v>
      </c>
      <c r="AH3663">
        <f t="shared" si="1906"/>
        <v>128.89206048280263</v>
      </c>
      <c r="AI3663" s="51">
        <f t="shared" si="1907"/>
        <v>1.09880146530665</v>
      </c>
      <c r="AJ3663" s="52">
        <f t="shared" si="1908"/>
        <v>0.75505146530665002</v>
      </c>
      <c r="AK3663" s="2">
        <v>40932</v>
      </c>
      <c r="AL3663" t="str">
        <v>912828KD</v>
      </c>
      <c r="AM3663">
        <v>2.2631999999999999</v>
      </c>
      <c r="AN3663">
        <v>-2.036E-2</v>
      </c>
      <c r="AO3663">
        <v>0.82720000000000005</v>
      </c>
      <c r="AP3663">
        <v>129.75</v>
      </c>
      <c r="AQ3663">
        <f>VLOOKUP(AL3663,工作表1!$F$3:$G$1000,2,FALSE)</f>
        <v>2.75</v>
      </c>
      <c r="AR3663" t="str">
        <f>VLOOKUP(AL3663,工作表1!$F$3:$H$1000,3,FALSE)</f>
        <v>2019/2/15</v>
      </c>
      <c r="AS3663">
        <f t="shared" si="1893"/>
        <v>9.1499999999999998E-2</v>
      </c>
      <c r="AT3663">
        <f t="shared" si="1894"/>
        <v>2.6585000000000001</v>
      </c>
      <c r="AU3663" s="43">
        <f t="shared" si="1909"/>
        <v>40954</v>
      </c>
      <c r="AV3663" s="43">
        <f t="shared" si="1895"/>
        <v>41089</v>
      </c>
      <c r="AW3663" s="45">
        <f t="shared" si="1910"/>
        <v>1.2180706521739131</v>
      </c>
      <c r="AX3663" s="45">
        <f t="shared" si="1911"/>
        <v>2.3934131179273379</v>
      </c>
      <c r="AY3663" s="47">
        <f t="shared" si="1912"/>
        <v>108.5143479108264</v>
      </c>
      <c r="AZ3663" s="47">
        <f t="shared" si="1913"/>
        <v>128.89206048280263</v>
      </c>
      <c r="BA3663" s="43"/>
      <c r="BC3663" s="2">
        <v>40931</v>
      </c>
      <c r="BD3663" t="str">
        <v>912828KQ</v>
      </c>
      <c r="BE3663">
        <v>-5.6325000000000003</v>
      </c>
      <c r="BF3663">
        <v>0.37085000000000001</v>
      </c>
      <c r="BG3663">
        <v>0.84709999999999996</v>
      </c>
      <c r="BH3663">
        <v>128.796875</v>
      </c>
      <c r="BI3663">
        <f>VLOOKUP(BD3663,工作表1!$K$3:$L$1000,2,FALSE)</f>
        <v>3.125</v>
      </c>
      <c r="BJ3663" t="str">
        <f>VLOOKUP(BD3663,工作表1!$K$3:$M$1000,3,FALSE)</f>
        <v>2019/5/15</v>
      </c>
      <c r="BK3663">
        <f t="shared" si="1896"/>
        <v>8.8999999999999996E-2</v>
      </c>
      <c r="BL3663">
        <f t="shared" si="1897"/>
        <v>3.036</v>
      </c>
      <c r="BM3663" s="43">
        <f t="shared" si="1914"/>
        <v>41044</v>
      </c>
      <c r="BN3663" s="43">
        <f t="shared" si="1898"/>
        <v>41180</v>
      </c>
      <c r="BO3663" s="45">
        <f t="shared" si="1915"/>
        <v>0.60096153846153855</v>
      </c>
      <c r="BP3663" s="45">
        <f t="shared" si="1916"/>
        <v>2.7242492096944151</v>
      </c>
      <c r="BQ3663" s="47">
        <f t="shared" si="1917"/>
        <v>110.93757202752228</v>
      </c>
      <c r="BR3663" s="47">
        <f t="shared" si="1918"/>
        <v>127.40355005102401</v>
      </c>
    </row>
    <row r="3664" spans="6:70" x14ac:dyDescent="0.25">
      <c r="F3664" s="2">
        <v>41053</v>
      </c>
      <c r="G3664">
        <v>0.159</v>
      </c>
      <c r="H3664" s="43">
        <v>41107</v>
      </c>
      <c r="I3664">
        <v>0.98829999999999996</v>
      </c>
      <c r="L3664" s="2">
        <v>40931</v>
      </c>
      <c r="M3664" t="str">
        <v>912828JR</v>
      </c>
      <c r="N3664">
        <v>1.6696</v>
      </c>
      <c r="O3664">
        <v>-0.10563</v>
      </c>
      <c r="P3664">
        <v>0.88039999999999996</v>
      </c>
      <c r="Q3664">
        <v>129.984375</v>
      </c>
      <c r="R3664">
        <f>VLOOKUP(M3664,工作表1!$A$3:$B$1000,2,FALSE)</f>
        <v>3.75</v>
      </c>
      <c r="S3664" t="str">
        <f>VLOOKUP(M3664,工作表1!$A$3:$C$1000,3,FALSE)</f>
        <v>2018/11/15</v>
      </c>
      <c r="T3664">
        <f t="shared" si="1888"/>
        <v>8.8999999999999996E-2</v>
      </c>
      <c r="U3664">
        <f t="shared" si="1887"/>
        <v>3.661</v>
      </c>
      <c r="V3664" s="43">
        <f t="shared" si="1899"/>
        <v>41044</v>
      </c>
      <c r="W3664" s="43">
        <f t="shared" si="1889"/>
        <v>40998</v>
      </c>
      <c r="X3664" s="45">
        <f t="shared" si="1900"/>
        <v>0.72115384615384615</v>
      </c>
      <c r="Y3664" s="45">
        <f t="shared" si="1901"/>
        <v>1.399236037934668</v>
      </c>
      <c r="Z3664" s="47">
        <f t="shared" si="1902"/>
        <v>115.14012288251025</v>
      </c>
      <c r="AA3664" s="47">
        <f t="shared" si="1903"/>
        <v>129.87051724760718</v>
      </c>
      <c r="AB3664" s="45">
        <f t="shared" si="1904"/>
        <v>1.4796</v>
      </c>
      <c r="AC3664" s="2" t="str">
        <f t="shared" si="1890"/>
        <v>TY1</v>
      </c>
      <c r="AD3664">
        <f t="shared" si="1891"/>
        <v>129.984375</v>
      </c>
      <c r="AE3664">
        <f t="shared" si="1892"/>
        <v>129.640625</v>
      </c>
      <c r="AF3664" s="49">
        <f t="shared" si="1886"/>
        <v>0.34375</v>
      </c>
      <c r="AG3664" s="3">
        <f t="shared" si="1905"/>
        <v>129.87051724760718</v>
      </c>
      <c r="AH3664">
        <f t="shared" si="1906"/>
        <v>128.76247406586921</v>
      </c>
      <c r="AI3664" s="51">
        <f t="shared" si="1907"/>
        <v>1.108043181737969</v>
      </c>
      <c r="AJ3664" s="52">
        <f t="shared" si="1908"/>
        <v>0.76429318173796901</v>
      </c>
      <c r="AK3664" s="2">
        <v>40931</v>
      </c>
      <c r="AL3664" t="str">
        <v>912828KD</v>
      </c>
      <c r="AM3664">
        <v>2.0813999999999999</v>
      </c>
      <c r="AN3664">
        <v>2.47E-3</v>
      </c>
      <c r="AO3664">
        <v>0.82720000000000005</v>
      </c>
      <c r="AP3664">
        <v>129.640625</v>
      </c>
      <c r="AQ3664">
        <f>VLOOKUP(AL3664,工作表1!$F$3:$G$1000,2,FALSE)</f>
        <v>2.75</v>
      </c>
      <c r="AR3664" t="str">
        <f>VLOOKUP(AL3664,工作表1!$F$3:$H$1000,3,FALSE)</f>
        <v>2019/2/15</v>
      </c>
      <c r="AS3664">
        <f t="shared" si="1893"/>
        <v>8.8999999999999996E-2</v>
      </c>
      <c r="AT3664">
        <f t="shared" si="1894"/>
        <v>2.661</v>
      </c>
      <c r="AU3664" s="43">
        <f t="shared" si="1909"/>
        <v>40954</v>
      </c>
      <c r="AV3664" s="43">
        <f t="shared" si="1895"/>
        <v>41089</v>
      </c>
      <c r="AW3664" s="45">
        <f t="shared" si="1910"/>
        <v>1.2105978260869565</v>
      </c>
      <c r="AX3664" s="45">
        <f t="shared" si="1911"/>
        <v>2.3934745384157239</v>
      </c>
      <c r="AY3664" s="47">
        <f t="shared" si="1912"/>
        <v>108.4203906857954</v>
      </c>
      <c r="AZ3664" s="47">
        <f t="shared" si="1913"/>
        <v>128.76247406586921</v>
      </c>
      <c r="BA3664" s="43"/>
      <c r="BC3664" s="2">
        <v>40928</v>
      </c>
      <c r="BD3664" t="str">
        <v>912828KQ</v>
      </c>
      <c r="BE3664">
        <v>-6.0251000000000001</v>
      </c>
      <c r="BF3664">
        <v>0.37533</v>
      </c>
      <c r="BG3664">
        <v>0.84709999999999996</v>
      </c>
      <c r="BH3664">
        <v>129.125</v>
      </c>
      <c r="BI3664">
        <f>VLOOKUP(BD3664,工作表1!$K$3:$L$1000,2,FALSE)</f>
        <v>3.125</v>
      </c>
      <c r="BJ3664" t="str">
        <f>VLOOKUP(BD3664,工作表1!$K$3:$M$1000,3,FALSE)</f>
        <v>2019/5/15</v>
      </c>
      <c r="BK3664">
        <f t="shared" si="1896"/>
        <v>9.1499999999999998E-2</v>
      </c>
      <c r="BL3664">
        <f t="shared" si="1897"/>
        <v>3.0335000000000001</v>
      </c>
      <c r="BM3664" s="43">
        <f t="shared" si="1914"/>
        <v>41044</v>
      </c>
      <c r="BN3664" s="43">
        <f t="shared" si="1898"/>
        <v>41180</v>
      </c>
      <c r="BO3664" s="45">
        <f t="shared" si="1915"/>
        <v>0.59237637362637363</v>
      </c>
      <c r="BP3664" s="45">
        <f t="shared" si="1916"/>
        <v>2.7242256886948666</v>
      </c>
      <c r="BQ3664" s="47">
        <f t="shared" si="1917"/>
        <v>111.21870870938116</v>
      </c>
      <c r="BR3664" s="47">
        <f t="shared" si="1918"/>
        <v>127.7231256888502</v>
      </c>
    </row>
    <row r="3665" spans="6:70" x14ac:dyDescent="0.25">
      <c r="F3665" s="2">
        <v>41052</v>
      </c>
      <c r="G3665">
        <v>0.1585</v>
      </c>
      <c r="H3665" s="43">
        <v>41106</v>
      </c>
      <c r="I3665">
        <v>0.95809999999999995</v>
      </c>
      <c r="L3665" s="2">
        <v>40928</v>
      </c>
      <c r="M3665" t="str">
        <v>912828JR</v>
      </c>
      <c r="N3665">
        <v>1.31</v>
      </c>
      <c r="O3665">
        <v>-6.7210000000000006E-2</v>
      </c>
      <c r="P3665">
        <v>0.88039999999999996</v>
      </c>
      <c r="Q3665">
        <v>130.265625</v>
      </c>
      <c r="R3665">
        <f>VLOOKUP(M3665,工作表1!$A$3:$B$1000,2,FALSE)</f>
        <v>3.75</v>
      </c>
      <c r="S3665" t="str">
        <f>VLOOKUP(M3665,工作表1!$A$3:$C$1000,3,FALSE)</f>
        <v>2018/11/15</v>
      </c>
      <c r="T3665">
        <f t="shared" si="1888"/>
        <v>9.1499999999999998E-2</v>
      </c>
      <c r="U3665">
        <f t="shared" si="1887"/>
        <v>3.6585000000000001</v>
      </c>
      <c r="V3665" s="43">
        <f t="shared" si="1899"/>
        <v>41044</v>
      </c>
      <c r="W3665" s="43">
        <f t="shared" si="1889"/>
        <v>40998</v>
      </c>
      <c r="X3665" s="45">
        <f t="shared" si="1900"/>
        <v>0.71085164835164827</v>
      </c>
      <c r="Y3665" s="45">
        <f t="shared" si="1901"/>
        <v>1.3992078127352099</v>
      </c>
      <c r="Z3665" s="47">
        <f t="shared" si="1902"/>
        <v>115.38960188425069</v>
      </c>
      <c r="AA3665" s="47">
        <f t="shared" si="1903"/>
        <v>130.14061147045501</v>
      </c>
      <c r="AB3665" s="45">
        <f t="shared" si="1904"/>
        <v>1.4486000000000001</v>
      </c>
      <c r="AC3665" s="2" t="str">
        <f t="shared" si="1890"/>
        <v>TY1</v>
      </c>
      <c r="AD3665">
        <f t="shared" si="1891"/>
        <v>130.265625</v>
      </c>
      <c r="AE3665">
        <f t="shared" si="1892"/>
        <v>129.96875</v>
      </c>
      <c r="AF3665" s="49">
        <f t="shared" ref="AF3665:AF3728" si="1919">AD3665-AE3665</f>
        <v>0.296875</v>
      </c>
      <c r="AG3665" s="3">
        <f t="shared" si="1905"/>
        <v>130.14061147045501</v>
      </c>
      <c r="AH3665">
        <f t="shared" si="1906"/>
        <v>129.08928826851846</v>
      </c>
      <c r="AI3665" s="51">
        <f t="shared" si="1907"/>
        <v>1.0513232019365546</v>
      </c>
      <c r="AJ3665" s="52">
        <f t="shared" si="1908"/>
        <v>0.7544482019365546</v>
      </c>
      <c r="AK3665" s="2">
        <v>40928</v>
      </c>
      <c r="AL3665" t="str">
        <v>912828KD</v>
      </c>
      <c r="AM3665">
        <v>2.0230000000000001</v>
      </c>
      <c r="AN3665">
        <v>-2.48E-3</v>
      </c>
      <c r="AO3665">
        <v>0.82720000000000005</v>
      </c>
      <c r="AP3665">
        <v>129.96875</v>
      </c>
      <c r="AQ3665">
        <f>VLOOKUP(AL3665,工作表1!$F$3:$G$1000,2,FALSE)</f>
        <v>2.75</v>
      </c>
      <c r="AR3665" t="str">
        <f>VLOOKUP(AL3665,工作表1!$F$3:$H$1000,3,FALSE)</f>
        <v>2019/2/15</v>
      </c>
      <c r="AS3665">
        <f t="shared" si="1893"/>
        <v>9.1499999999999998E-2</v>
      </c>
      <c r="AT3665">
        <f t="shared" si="1894"/>
        <v>2.6585000000000001</v>
      </c>
      <c r="AU3665" s="43">
        <f t="shared" si="1909"/>
        <v>40954</v>
      </c>
      <c r="AV3665" s="43">
        <f t="shared" si="1895"/>
        <v>41089</v>
      </c>
      <c r="AW3665" s="45">
        <f t="shared" si="1910"/>
        <v>1.203125</v>
      </c>
      <c r="AX3665" s="45">
        <f t="shared" si="1911"/>
        <v>2.3935359589041099</v>
      </c>
      <c r="AY3665" s="47">
        <f t="shared" si="1912"/>
        <v>108.70178749772759</v>
      </c>
      <c r="AZ3665" s="47">
        <f t="shared" si="1913"/>
        <v>129.08928826851846</v>
      </c>
      <c r="BA3665" s="43"/>
      <c r="BC3665" s="2">
        <v>40927</v>
      </c>
      <c r="BD3665" t="str">
        <v>912828KQ</v>
      </c>
      <c r="BE3665">
        <v>-6.2549000000000001</v>
      </c>
      <c r="BF3665">
        <v>0.37074000000000001</v>
      </c>
      <c r="BG3665">
        <v>0.84709999999999996</v>
      </c>
      <c r="BH3665">
        <v>129.59375</v>
      </c>
      <c r="BI3665">
        <f>VLOOKUP(BD3665,工作表1!$K$3:$L$1000,2,FALSE)</f>
        <v>3.125</v>
      </c>
      <c r="BJ3665" t="str">
        <f>VLOOKUP(BD3665,工作表1!$K$3:$M$1000,3,FALSE)</f>
        <v>2019/5/15</v>
      </c>
      <c r="BK3665">
        <f t="shared" si="1896"/>
        <v>8.7499999999999994E-2</v>
      </c>
      <c r="BL3665">
        <f t="shared" si="1897"/>
        <v>3.0375000000000001</v>
      </c>
      <c r="BM3665" s="43">
        <f t="shared" si="1914"/>
        <v>41044</v>
      </c>
      <c r="BN3665" s="43">
        <f t="shared" si="1898"/>
        <v>41180</v>
      </c>
      <c r="BO3665" s="45">
        <f t="shared" si="1915"/>
        <v>0.56662087912087911</v>
      </c>
      <c r="BP3665" s="45">
        <f t="shared" si="1916"/>
        <v>2.7241551256962215</v>
      </c>
      <c r="BQ3665" s="47">
        <f t="shared" si="1917"/>
        <v>111.64288486467254</v>
      </c>
      <c r="BR3665" s="47">
        <f t="shared" si="1918"/>
        <v>128.1775431265267</v>
      </c>
    </row>
    <row r="3666" spans="6:70" x14ac:dyDescent="0.25">
      <c r="F3666" s="2">
        <v>41051</v>
      </c>
      <c r="G3666">
        <v>0.161</v>
      </c>
      <c r="H3666" s="43">
        <v>41103</v>
      </c>
      <c r="I3666">
        <v>0.97440000000000004</v>
      </c>
      <c r="L3666" s="2">
        <v>40927</v>
      </c>
      <c r="M3666" t="str">
        <v>912828JR</v>
      </c>
      <c r="N3666">
        <v>1.6672</v>
      </c>
      <c r="O3666">
        <v>-8.9690000000000006E-2</v>
      </c>
      <c r="P3666">
        <v>0.88039999999999996</v>
      </c>
      <c r="Q3666">
        <v>130.703125</v>
      </c>
      <c r="R3666">
        <f>VLOOKUP(M3666,工作表1!$A$3:$B$1000,2,FALSE)</f>
        <v>3.75</v>
      </c>
      <c r="S3666" t="str">
        <f>VLOOKUP(M3666,工作表1!$A$3:$C$1000,3,FALSE)</f>
        <v>2018/11/15</v>
      </c>
      <c r="T3666">
        <f t="shared" si="1888"/>
        <v>8.7499999999999994E-2</v>
      </c>
      <c r="U3666">
        <f t="shared" si="1887"/>
        <v>3.6625000000000001</v>
      </c>
      <c r="V3666" s="43">
        <f t="shared" si="1899"/>
        <v>41044</v>
      </c>
      <c r="W3666" s="43">
        <f t="shared" si="1889"/>
        <v>40998</v>
      </c>
      <c r="X3666" s="45">
        <f t="shared" si="1900"/>
        <v>0.67994505494505497</v>
      </c>
      <c r="Y3666" s="45">
        <f t="shared" si="1901"/>
        <v>1.3991231371368358</v>
      </c>
      <c r="Z3666" s="47">
        <f t="shared" si="1902"/>
        <v>115.81110549683976</v>
      </c>
      <c r="AA3666" s="47">
        <f t="shared" si="1903"/>
        <v>130.57710248701076</v>
      </c>
      <c r="AB3666" s="45">
        <f t="shared" si="1904"/>
        <v>1.4080999999999999</v>
      </c>
      <c r="AC3666" s="2" t="str">
        <f t="shared" si="1890"/>
        <v>TY1</v>
      </c>
      <c r="AD3666">
        <f t="shared" si="1891"/>
        <v>130.703125</v>
      </c>
      <c r="AE3666">
        <f t="shared" si="1892"/>
        <v>130.4375</v>
      </c>
      <c r="AF3666" s="49">
        <f t="shared" si="1919"/>
        <v>0.265625</v>
      </c>
      <c r="AG3666" s="3">
        <f t="shared" si="1905"/>
        <v>130.57710248701076</v>
      </c>
      <c r="AH3666">
        <f t="shared" si="1906"/>
        <v>129.53427949225318</v>
      </c>
      <c r="AI3666" s="51">
        <f t="shared" si="1907"/>
        <v>1.0428229947575858</v>
      </c>
      <c r="AJ3666" s="52">
        <f t="shared" si="1908"/>
        <v>0.77719799475758578</v>
      </c>
      <c r="AK3666" s="2">
        <v>40927</v>
      </c>
      <c r="AL3666" t="str">
        <v>912828KD</v>
      </c>
      <c r="AM3666">
        <v>1.7867</v>
      </c>
      <c r="AN3666">
        <v>5.6100000000000004E-3</v>
      </c>
      <c r="AO3666">
        <v>0.82720000000000005</v>
      </c>
      <c r="AP3666">
        <v>130.4375</v>
      </c>
      <c r="AQ3666">
        <f>VLOOKUP(AL3666,工作表1!$F$3:$G$1000,2,FALSE)</f>
        <v>2.75</v>
      </c>
      <c r="AR3666" t="str">
        <f>VLOOKUP(AL3666,工作表1!$F$3:$H$1000,3,FALSE)</f>
        <v>2019/2/15</v>
      </c>
      <c r="AS3666">
        <f t="shared" si="1893"/>
        <v>8.7499999999999994E-2</v>
      </c>
      <c r="AT3666">
        <f t="shared" si="1894"/>
        <v>2.6625000000000001</v>
      </c>
      <c r="AU3666" s="43">
        <f t="shared" si="1909"/>
        <v>40954</v>
      </c>
      <c r="AV3666" s="43">
        <f t="shared" si="1895"/>
        <v>41089</v>
      </c>
      <c r="AW3666" s="45">
        <f t="shared" si="1910"/>
        <v>1.1807065217391304</v>
      </c>
      <c r="AX3666" s="45">
        <f t="shared" si="1911"/>
        <v>2.3937202203692673</v>
      </c>
      <c r="AY3666" s="47">
        <f t="shared" si="1912"/>
        <v>109.10811227072546</v>
      </c>
      <c r="AZ3666" s="47">
        <f t="shared" si="1913"/>
        <v>129.53427949225318</v>
      </c>
      <c r="BA3666" s="43"/>
      <c r="BC3666" s="2">
        <v>40926</v>
      </c>
      <c r="BD3666" t="str">
        <v>912828KQ</v>
      </c>
      <c r="BE3666">
        <v>-5.4211</v>
      </c>
      <c r="BF3666">
        <v>0.36549999999999999</v>
      </c>
      <c r="BG3666">
        <v>0.84709999999999996</v>
      </c>
      <c r="BH3666">
        <v>130.171875</v>
      </c>
      <c r="BI3666">
        <f>VLOOKUP(BD3666,工作表1!$K$3:$L$1000,2,FALSE)</f>
        <v>3.125</v>
      </c>
      <c r="BJ3666" t="str">
        <f>VLOOKUP(BD3666,工作表1!$K$3:$M$1000,3,FALSE)</f>
        <v>2019/5/15</v>
      </c>
      <c r="BK3666">
        <f t="shared" si="1896"/>
        <v>8.9499999999999996E-2</v>
      </c>
      <c r="BL3666">
        <f t="shared" si="1897"/>
        <v>3.0354999999999999</v>
      </c>
      <c r="BM3666" s="43">
        <f t="shared" si="1914"/>
        <v>41044</v>
      </c>
      <c r="BN3666" s="43">
        <f t="shared" si="1898"/>
        <v>41180</v>
      </c>
      <c r="BO3666" s="45">
        <f t="shared" si="1915"/>
        <v>0.5580357142857143</v>
      </c>
      <c r="BP3666" s="45">
        <f t="shared" si="1916"/>
        <v>2.7241316046966735</v>
      </c>
      <c r="BQ3666" s="47">
        <f t="shared" si="1917"/>
        <v>112.1429131421944</v>
      </c>
      <c r="BR3666" s="47">
        <f t="shared" si="1918"/>
        <v>128.75513295144438</v>
      </c>
    </row>
    <row r="3667" spans="6:70" x14ac:dyDescent="0.25">
      <c r="F3667" s="2">
        <v>41050</v>
      </c>
      <c r="G3667">
        <v>0.16450000000000001</v>
      </c>
      <c r="H3667" s="43">
        <v>41102</v>
      </c>
      <c r="I3667">
        <v>0.96740000000000004</v>
      </c>
      <c r="L3667" s="2">
        <v>40926</v>
      </c>
      <c r="M3667" t="str">
        <v>912828JR</v>
      </c>
      <c r="N3667">
        <v>1.0328999999999999</v>
      </c>
      <c r="O3667">
        <v>3.63E-3</v>
      </c>
      <c r="P3667">
        <v>0.88039999999999996</v>
      </c>
      <c r="Q3667">
        <v>131.265625</v>
      </c>
      <c r="R3667">
        <f>VLOOKUP(M3667,工作表1!$A$3:$B$1000,2,FALSE)</f>
        <v>3.75</v>
      </c>
      <c r="S3667" t="str">
        <f>VLOOKUP(M3667,工作表1!$A$3:$C$1000,3,FALSE)</f>
        <v>2018/11/15</v>
      </c>
      <c r="T3667">
        <f t="shared" si="1888"/>
        <v>8.9499999999999996E-2</v>
      </c>
      <c r="U3667">
        <f t="shared" si="1887"/>
        <v>3.6604999999999999</v>
      </c>
      <c r="V3667" s="43">
        <f t="shared" si="1899"/>
        <v>41044</v>
      </c>
      <c r="W3667" s="43">
        <f t="shared" si="1889"/>
        <v>40998</v>
      </c>
      <c r="X3667" s="45">
        <f t="shared" si="1900"/>
        <v>0.66964285714285721</v>
      </c>
      <c r="Y3667" s="45">
        <f t="shared" si="1901"/>
        <v>1.3990949119373779</v>
      </c>
      <c r="Z3667" s="47">
        <f t="shared" si="1902"/>
        <v>116.2948473486762</v>
      </c>
      <c r="AA3667" s="47">
        <f t="shared" si="1903"/>
        <v>131.11319835694627</v>
      </c>
      <c r="AB3667" s="45">
        <f t="shared" si="1904"/>
        <v>1.3301000000000001</v>
      </c>
      <c r="AC3667" s="2" t="str">
        <f t="shared" si="1890"/>
        <v>TY1</v>
      </c>
      <c r="AD3667">
        <f t="shared" si="1891"/>
        <v>131.265625</v>
      </c>
      <c r="AE3667">
        <f t="shared" si="1892"/>
        <v>131.015625</v>
      </c>
      <c r="AF3667" s="49">
        <f t="shared" si="1919"/>
        <v>0.25</v>
      </c>
      <c r="AG3667" s="3">
        <f t="shared" si="1905"/>
        <v>131.11319835694627</v>
      </c>
      <c r="AH3667">
        <f t="shared" si="1906"/>
        <v>130.10626973383296</v>
      </c>
      <c r="AI3667" s="51">
        <f t="shared" si="1907"/>
        <v>1.0069286231133106</v>
      </c>
      <c r="AJ3667" s="52">
        <f t="shared" si="1908"/>
        <v>0.75692862311331055</v>
      </c>
      <c r="AK3667" s="2">
        <v>40926</v>
      </c>
      <c r="AL3667" t="str">
        <v>912828KD</v>
      </c>
      <c r="AM3667">
        <v>2.2378999999999998</v>
      </c>
      <c r="AN3667">
        <v>8.2299999999999995E-3</v>
      </c>
      <c r="AO3667">
        <v>0.82720000000000005</v>
      </c>
      <c r="AP3667">
        <v>131.015625</v>
      </c>
      <c r="AQ3667">
        <f>VLOOKUP(AL3667,工作表1!$F$3:$G$1000,2,FALSE)</f>
        <v>2.75</v>
      </c>
      <c r="AR3667" t="str">
        <f>VLOOKUP(AL3667,工作表1!$F$3:$H$1000,3,FALSE)</f>
        <v>2019/2/15</v>
      </c>
      <c r="AS3667">
        <f t="shared" si="1893"/>
        <v>8.9499999999999996E-2</v>
      </c>
      <c r="AT3667">
        <f t="shared" si="1894"/>
        <v>2.6604999999999999</v>
      </c>
      <c r="AU3667" s="43">
        <f t="shared" si="1909"/>
        <v>40954</v>
      </c>
      <c r="AV3667" s="43">
        <f t="shared" si="1895"/>
        <v>41089</v>
      </c>
      <c r="AW3667" s="45">
        <f t="shared" si="1910"/>
        <v>1.1732336956521738</v>
      </c>
      <c r="AX3667" s="45">
        <f t="shared" si="1911"/>
        <v>2.3937816408576533</v>
      </c>
      <c r="AY3667" s="47">
        <f t="shared" si="1912"/>
        <v>109.59252009094992</v>
      </c>
      <c r="AZ3667" s="47">
        <f t="shared" si="1913"/>
        <v>130.10626973383296</v>
      </c>
      <c r="BA3667" s="43"/>
      <c r="BC3667" s="2">
        <v>40925</v>
      </c>
      <c r="BD3667" t="str">
        <v>912828KQ</v>
      </c>
      <c r="BE3667">
        <v>-4.5650000000000004</v>
      </c>
      <c r="BF3667">
        <v>0.33026</v>
      </c>
      <c r="BG3667">
        <v>0.84709999999999996</v>
      </c>
      <c r="BH3667">
        <v>130.5</v>
      </c>
      <c r="BI3667">
        <f>VLOOKUP(BD3667,工作表1!$K$3:$L$1000,2,FALSE)</f>
        <v>3.125</v>
      </c>
      <c r="BJ3667" t="str">
        <f>VLOOKUP(BD3667,工作表1!$K$3:$M$1000,3,FALSE)</f>
        <v>2019/5/15</v>
      </c>
      <c r="BK3667">
        <f t="shared" si="1896"/>
        <v>8.5000000000000006E-2</v>
      </c>
      <c r="BL3667">
        <f t="shared" si="1897"/>
        <v>3.04</v>
      </c>
      <c r="BM3667" s="43">
        <f t="shared" si="1914"/>
        <v>41044</v>
      </c>
      <c r="BN3667" s="43">
        <f t="shared" si="1898"/>
        <v>41180</v>
      </c>
      <c r="BO3667" s="45">
        <f t="shared" si="1915"/>
        <v>0.5494505494505495</v>
      </c>
      <c r="BP3667" s="45">
        <f t="shared" si="1916"/>
        <v>2.724108083697125</v>
      </c>
      <c r="BQ3667" s="47">
        <f t="shared" si="1917"/>
        <v>112.4527101941283</v>
      </c>
      <c r="BR3667" s="47">
        <f t="shared" si="1918"/>
        <v>129.10275438350649</v>
      </c>
    </row>
    <row r="3668" spans="6:70" x14ac:dyDescent="0.25">
      <c r="F3668" s="2">
        <v>41047</v>
      </c>
      <c r="G3668">
        <v>0.16650000000000001</v>
      </c>
      <c r="H3668" s="43">
        <v>41101</v>
      </c>
      <c r="I3668">
        <v>0.99299999999999999</v>
      </c>
      <c r="L3668" s="2">
        <v>40925</v>
      </c>
      <c r="M3668" t="str">
        <v>912828JR</v>
      </c>
      <c r="N3668">
        <v>1.43</v>
      </c>
      <c r="O3668">
        <v>-5.321E-2</v>
      </c>
      <c r="P3668">
        <v>0.88039999999999996</v>
      </c>
      <c r="Q3668">
        <v>131.59375</v>
      </c>
      <c r="R3668">
        <f>VLOOKUP(M3668,工作表1!$A$3:$B$1000,2,FALSE)</f>
        <v>3.75</v>
      </c>
      <c r="S3668" t="str">
        <f>VLOOKUP(M3668,工作表1!$A$3:$C$1000,3,FALSE)</f>
        <v>2018/11/15</v>
      </c>
      <c r="T3668">
        <f t="shared" si="1888"/>
        <v>8.5000000000000006E-2</v>
      </c>
      <c r="U3668">
        <f t="shared" si="1887"/>
        <v>3.665</v>
      </c>
      <c r="V3668" s="43">
        <f t="shared" si="1899"/>
        <v>41044</v>
      </c>
      <c r="W3668" s="43">
        <f t="shared" si="1889"/>
        <v>40998</v>
      </c>
      <c r="X3668" s="45">
        <f t="shared" si="1900"/>
        <v>0.65934065934065944</v>
      </c>
      <c r="Y3668" s="45">
        <f t="shared" si="1901"/>
        <v>1.3990666867379198</v>
      </c>
      <c r="Z3668" s="47">
        <f t="shared" si="1902"/>
        <v>116.60820977988708</v>
      </c>
      <c r="AA3668" s="47">
        <f t="shared" si="1903"/>
        <v>131.45430523379403</v>
      </c>
      <c r="AB3668" s="45">
        <f t="shared" si="1904"/>
        <v>1.2995000000000001</v>
      </c>
      <c r="AC3668" s="2" t="str">
        <f t="shared" si="1890"/>
        <v>TY1</v>
      </c>
      <c r="AD3668">
        <f t="shared" si="1891"/>
        <v>131.59375</v>
      </c>
      <c r="AE3668">
        <f t="shared" si="1892"/>
        <v>131.34375</v>
      </c>
      <c r="AF3668" s="49">
        <f t="shared" si="1919"/>
        <v>0.25</v>
      </c>
      <c r="AG3668" s="3">
        <f t="shared" si="1905"/>
        <v>131.45430523379403</v>
      </c>
      <c r="AH3668">
        <f t="shared" si="1906"/>
        <v>130.42922100303232</v>
      </c>
      <c r="AI3668" s="51">
        <f t="shared" si="1907"/>
        <v>1.0250842307617063</v>
      </c>
      <c r="AJ3668" s="52">
        <f t="shared" si="1908"/>
        <v>0.77508423076170629</v>
      </c>
      <c r="AK3668" s="2">
        <v>40925</v>
      </c>
      <c r="AL3668" t="str">
        <v>912828KD</v>
      </c>
      <c r="AM3668">
        <v>2.3338999999999999</v>
      </c>
      <c r="AN3668">
        <v>3.4299999999999999E-3</v>
      </c>
      <c r="AO3668">
        <v>0.82720000000000005</v>
      </c>
      <c r="AP3668">
        <v>131.34375</v>
      </c>
      <c r="AQ3668">
        <f>VLOOKUP(AL3668,工作表1!$F$3:$G$1000,2,FALSE)</f>
        <v>2.75</v>
      </c>
      <c r="AR3668" t="str">
        <f>VLOOKUP(AL3668,工作表1!$F$3:$H$1000,3,FALSE)</f>
        <v>2019/2/15</v>
      </c>
      <c r="AS3668">
        <f t="shared" si="1893"/>
        <v>8.5000000000000006E-2</v>
      </c>
      <c r="AT3668">
        <f t="shared" si="1894"/>
        <v>2.665</v>
      </c>
      <c r="AU3668" s="43">
        <f t="shared" si="1909"/>
        <v>40954</v>
      </c>
      <c r="AV3668" s="43">
        <f t="shared" si="1895"/>
        <v>41089</v>
      </c>
      <c r="AW3668" s="45">
        <f t="shared" si="1910"/>
        <v>1.1657608695652173</v>
      </c>
      <c r="AX3668" s="45">
        <f t="shared" si="1911"/>
        <v>2.3938430613460393</v>
      </c>
      <c r="AY3668" s="47">
        <f t="shared" si="1912"/>
        <v>109.87385481766573</v>
      </c>
      <c r="AZ3668" s="47">
        <f t="shared" si="1913"/>
        <v>130.42922100303232</v>
      </c>
      <c r="BA3668" s="43"/>
      <c r="BC3668" s="2">
        <v>40921</v>
      </c>
      <c r="BD3668" t="str">
        <v>912828KQ</v>
      </c>
      <c r="BE3668">
        <v>-5.3178999999999998</v>
      </c>
      <c r="BF3668">
        <v>0.32923000000000002</v>
      </c>
      <c r="BG3668">
        <v>0.84709999999999996</v>
      </c>
      <c r="BH3668">
        <v>130.453125</v>
      </c>
      <c r="BI3668">
        <f>VLOOKUP(BD3668,工作表1!$K$3:$L$1000,2,FALSE)</f>
        <v>3.125</v>
      </c>
      <c r="BJ3668" t="str">
        <f>VLOOKUP(BD3668,工作表1!$K$3:$M$1000,3,FALSE)</f>
        <v>2019/5/15</v>
      </c>
      <c r="BK3668">
        <f t="shared" si="1896"/>
        <v>8.3500000000000005E-2</v>
      </c>
      <c r="BL3668">
        <f t="shared" si="1897"/>
        <v>3.0415000000000001</v>
      </c>
      <c r="BM3668" s="43">
        <f t="shared" si="1914"/>
        <v>41044</v>
      </c>
      <c r="BN3668" s="43">
        <f t="shared" si="1898"/>
        <v>41180</v>
      </c>
      <c r="BO3668" s="45">
        <f t="shared" si="1915"/>
        <v>0.54086538461538458</v>
      </c>
      <c r="BP3668" s="45">
        <f t="shared" si="1916"/>
        <v>2.7240845626975765</v>
      </c>
      <c r="BQ3668" s="47">
        <f t="shared" si="1917"/>
        <v>112.42146267975318</v>
      </c>
      <c r="BR3668" s="47">
        <f t="shared" si="1918"/>
        <v>129.05025237523211</v>
      </c>
    </row>
    <row r="3669" spans="6:70" x14ac:dyDescent="0.25">
      <c r="F3669" s="2">
        <v>41046</v>
      </c>
      <c r="G3669">
        <v>0.16800000000000001</v>
      </c>
      <c r="H3669" s="43">
        <v>41100</v>
      </c>
      <c r="I3669">
        <v>0.9698</v>
      </c>
      <c r="L3669" s="2">
        <v>40921</v>
      </c>
      <c r="M3669" t="str">
        <v>912828JR</v>
      </c>
      <c r="N3669">
        <v>1.2559</v>
      </c>
      <c r="O3669">
        <v>-5.1310000000000001E-2</v>
      </c>
      <c r="P3669">
        <v>0.88039999999999996</v>
      </c>
      <c r="Q3669">
        <v>131.546875</v>
      </c>
      <c r="R3669">
        <f>VLOOKUP(M3669,工作表1!$A$3:$B$1000,2,FALSE)</f>
        <v>3.75</v>
      </c>
      <c r="S3669" t="str">
        <f>VLOOKUP(M3669,工作表1!$A$3:$C$1000,3,FALSE)</f>
        <v>2018/11/15</v>
      </c>
      <c r="T3669">
        <f t="shared" si="1888"/>
        <v>8.3500000000000005E-2</v>
      </c>
      <c r="U3669">
        <f t="shared" si="1887"/>
        <v>3.6665000000000001</v>
      </c>
      <c r="V3669" s="43">
        <f t="shared" si="1899"/>
        <v>41044</v>
      </c>
      <c r="W3669" s="43">
        <f t="shared" si="1889"/>
        <v>40998</v>
      </c>
      <c r="X3669" s="45">
        <f t="shared" si="1900"/>
        <v>0.64903846153846156</v>
      </c>
      <c r="Y3669" s="45">
        <f t="shared" si="1901"/>
        <v>1.3990384615384617</v>
      </c>
      <c r="Z3669" s="47">
        <f t="shared" si="1902"/>
        <v>116.57690095306128</v>
      </c>
      <c r="AA3669" s="47">
        <f t="shared" si="1903"/>
        <v>131.40458075591292</v>
      </c>
      <c r="AB3669" s="45">
        <f t="shared" si="1904"/>
        <v>1.3019000000000001</v>
      </c>
      <c r="AC3669" s="2" t="str">
        <f t="shared" si="1890"/>
        <v>TY1</v>
      </c>
      <c r="AD3669">
        <f t="shared" si="1891"/>
        <v>131.546875</v>
      </c>
      <c r="AE3669">
        <f t="shared" si="1892"/>
        <v>131.296875</v>
      </c>
      <c r="AF3669" s="49">
        <f t="shared" si="1919"/>
        <v>0.25</v>
      </c>
      <c r="AG3669" s="3">
        <f t="shared" si="1905"/>
        <v>131.40458075591292</v>
      </c>
      <c r="AH3669">
        <f t="shared" si="1906"/>
        <v>130.41531793177134</v>
      </c>
      <c r="AI3669" s="51">
        <f t="shared" si="1907"/>
        <v>0.9892628241415764</v>
      </c>
      <c r="AJ3669" s="52">
        <f t="shared" si="1908"/>
        <v>0.7392628241415764</v>
      </c>
      <c r="AK3669" s="2">
        <v>40921</v>
      </c>
      <c r="AL3669" t="str">
        <v>912828KD</v>
      </c>
      <c r="AM3669">
        <v>2.8696000000000002</v>
      </c>
      <c r="AN3669">
        <v>-5.9110000000000003E-2</v>
      </c>
      <c r="AO3669">
        <v>0.82720000000000005</v>
      </c>
      <c r="AP3669">
        <v>131.296875</v>
      </c>
      <c r="AQ3669">
        <f>VLOOKUP(AL3669,工作表1!$F$3:$G$1000,2,FALSE)</f>
        <v>2.75</v>
      </c>
      <c r="AR3669" t="str">
        <f>VLOOKUP(AL3669,工作表1!$F$3:$H$1000,3,FALSE)</f>
        <v>2019/2/15</v>
      </c>
      <c r="AS3669">
        <f t="shared" si="1893"/>
        <v>8.3500000000000005E-2</v>
      </c>
      <c r="AT3669">
        <f t="shared" si="1894"/>
        <v>2.6665000000000001</v>
      </c>
      <c r="AU3669" s="43">
        <f t="shared" si="1909"/>
        <v>40954</v>
      </c>
      <c r="AV3669" s="43">
        <f t="shared" si="1895"/>
        <v>41089</v>
      </c>
      <c r="AW3669" s="45">
        <f t="shared" si="1910"/>
        <v>1.1582880434782608</v>
      </c>
      <c r="AX3669" s="45">
        <f t="shared" si="1911"/>
        <v>2.3939044818344248</v>
      </c>
      <c r="AY3669" s="47">
        <f t="shared" si="1912"/>
        <v>109.87520196728607</v>
      </c>
      <c r="AZ3669" s="47">
        <f t="shared" si="1913"/>
        <v>130.41531793177134</v>
      </c>
      <c r="BA3669" s="43"/>
      <c r="BC3669" s="2">
        <v>40920</v>
      </c>
      <c r="BD3669" t="str">
        <v>912828KQ</v>
      </c>
      <c r="BE3669">
        <v>-6.3653000000000004</v>
      </c>
      <c r="BF3669">
        <v>0.36775999999999998</v>
      </c>
      <c r="BG3669">
        <v>0.84709999999999996</v>
      </c>
      <c r="BH3669">
        <v>129.84375</v>
      </c>
      <c r="BI3669">
        <f>VLOOKUP(BD3669,工作表1!$K$3:$L$1000,2,FALSE)</f>
        <v>3.125</v>
      </c>
      <c r="BJ3669" t="str">
        <f>VLOOKUP(BD3669,工作表1!$K$3:$M$1000,3,FALSE)</f>
        <v>2019/5/15</v>
      </c>
      <c r="BK3669">
        <f t="shared" si="1896"/>
        <v>8.4000000000000005E-2</v>
      </c>
      <c r="BL3669">
        <f t="shared" si="1897"/>
        <v>3.0409999999999999</v>
      </c>
      <c r="BM3669" s="43">
        <f t="shared" si="1914"/>
        <v>41044</v>
      </c>
      <c r="BN3669" s="43">
        <f t="shared" si="1898"/>
        <v>41180</v>
      </c>
      <c r="BO3669" s="45">
        <f t="shared" si="1915"/>
        <v>0.50652472527472525</v>
      </c>
      <c r="BP3669" s="45">
        <f t="shared" si="1916"/>
        <v>2.7239904786993829</v>
      </c>
      <c r="BQ3669" s="47">
        <f t="shared" si="1917"/>
        <v>111.90837901717231</v>
      </c>
      <c r="BR3669" s="47">
        <f t="shared" si="1918"/>
        <v>128.3875226451392</v>
      </c>
    </row>
    <row r="3670" spans="6:70" x14ac:dyDescent="0.25">
      <c r="F3670" s="2">
        <v>41045</v>
      </c>
      <c r="G3670">
        <v>0.16200000000000001</v>
      </c>
      <c r="H3670" s="43">
        <v>41099</v>
      </c>
      <c r="I3670">
        <v>0.98140000000000005</v>
      </c>
      <c r="L3670" s="2">
        <v>40920</v>
      </c>
      <c r="M3670" t="str">
        <v>912828JR</v>
      </c>
      <c r="N3670">
        <v>1.2455000000000001</v>
      </c>
      <c r="O3670">
        <v>-4.4940000000000001E-2</v>
      </c>
      <c r="P3670">
        <v>0.88039999999999996</v>
      </c>
      <c r="Q3670">
        <v>130.96875</v>
      </c>
      <c r="R3670">
        <f>VLOOKUP(M3670,工作表1!$A$3:$B$1000,2,FALSE)</f>
        <v>3.75</v>
      </c>
      <c r="S3670" t="str">
        <f>VLOOKUP(M3670,工作表1!$A$3:$C$1000,3,FALSE)</f>
        <v>2018/11/15</v>
      </c>
      <c r="T3670">
        <f t="shared" si="1888"/>
        <v>8.4000000000000005E-2</v>
      </c>
      <c r="U3670">
        <f t="shared" si="1887"/>
        <v>3.6659999999999999</v>
      </c>
      <c r="V3670" s="43">
        <f t="shared" si="1899"/>
        <v>41044</v>
      </c>
      <c r="W3670" s="43">
        <f t="shared" si="1889"/>
        <v>40998</v>
      </c>
      <c r="X3670" s="45">
        <f t="shared" si="1900"/>
        <v>0.60782967032967039</v>
      </c>
      <c r="Y3670" s="45">
        <f t="shared" si="1901"/>
        <v>1.3989255607406292</v>
      </c>
      <c r="Z3670" s="47">
        <f t="shared" si="1902"/>
        <v>116.10749366107237</v>
      </c>
      <c r="AA3670" s="47">
        <f t="shared" si="1903"/>
        <v>130.81624049972535</v>
      </c>
      <c r="AB3670" s="45">
        <f t="shared" si="1904"/>
        <v>1.3632</v>
      </c>
      <c r="AC3670" s="2" t="str">
        <f t="shared" si="1890"/>
        <v>TY1</v>
      </c>
      <c r="AD3670">
        <f t="shared" si="1891"/>
        <v>130.96875</v>
      </c>
      <c r="AE3670">
        <f t="shared" si="1892"/>
        <v>130.6875</v>
      </c>
      <c r="AF3670" s="49">
        <f t="shared" si="1919"/>
        <v>0.28125</v>
      </c>
      <c r="AG3670" s="3">
        <f t="shared" si="1905"/>
        <v>130.81624049972535</v>
      </c>
      <c r="AH3670">
        <f t="shared" si="1906"/>
        <v>129.73192905729627</v>
      </c>
      <c r="AI3670" s="51">
        <f t="shared" si="1907"/>
        <v>1.0843114424290832</v>
      </c>
      <c r="AJ3670" s="52">
        <f t="shared" si="1908"/>
        <v>0.80306144242908317</v>
      </c>
      <c r="AK3670" s="2">
        <v>40920</v>
      </c>
      <c r="AL3670" t="str">
        <v>912828KD</v>
      </c>
      <c r="AM3670">
        <v>1.5810999999999999</v>
      </c>
      <c r="AN3670">
        <v>2.3210000000000001E-2</v>
      </c>
      <c r="AO3670">
        <v>0.82720000000000005</v>
      </c>
      <c r="AP3670">
        <v>130.6875</v>
      </c>
      <c r="AQ3670">
        <f>VLOOKUP(AL3670,工作表1!$F$3:$G$1000,2,FALSE)</f>
        <v>2.75</v>
      </c>
      <c r="AR3670" t="str">
        <f>VLOOKUP(AL3670,工作表1!$F$3:$H$1000,3,FALSE)</f>
        <v>2019/2/15</v>
      </c>
      <c r="AS3670">
        <f t="shared" si="1893"/>
        <v>8.4000000000000005E-2</v>
      </c>
      <c r="AT3670">
        <f t="shared" si="1894"/>
        <v>2.6659999999999999</v>
      </c>
      <c r="AU3670" s="43">
        <f t="shared" si="1909"/>
        <v>40954</v>
      </c>
      <c r="AV3670" s="43">
        <f t="shared" si="1895"/>
        <v>41089</v>
      </c>
      <c r="AW3670" s="45">
        <f t="shared" si="1910"/>
        <v>1.1283967391304348</v>
      </c>
      <c r="AX3670" s="45">
        <f t="shared" si="1911"/>
        <v>2.3941501637879687</v>
      </c>
      <c r="AY3670" s="47">
        <f t="shared" si="1912"/>
        <v>109.35834377099002</v>
      </c>
      <c r="AZ3670" s="47">
        <f t="shared" si="1913"/>
        <v>129.73192905729627</v>
      </c>
      <c r="BA3670" s="43"/>
      <c r="BC3670" s="2">
        <v>40919</v>
      </c>
      <c r="BD3670" t="str">
        <v>912828KQ</v>
      </c>
      <c r="BE3670">
        <v>-5.4915000000000003</v>
      </c>
      <c r="BF3670">
        <v>0.31247000000000003</v>
      </c>
      <c r="BG3670">
        <v>0.84709999999999996</v>
      </c>
      <c r="BH3670">
        <v>130.078125</v>
      </c>
      <c r="BI3670">
        <f>VLOOKUP(BD3670,工作表1!$K$3:$L$1000,2,FALSE)</f>
        <v>3.125</v>
      </c>
      <c r="BJ3670" t="str">
        <f>VLOOKUP(BD3670,工作表1!$K$3:$M$1000,3,FALSE)</f>
        <v>2019/5/15</v>
      </c>
      <c r="BK3670">
        <f t="shared" si="1896"/>
        <v>8.0500000000000002E-2</v>
      </c>
      <c r="BL3670">
        <f t="shared" si="1897"/>
        <v>3.0445000000000002</v>
      </c>
      <c r="BM3670" s="43">
        <f t="shared" si="1914"/>
        <v>41044</v>
      </c>
      <c r="BN3670" s="43">
        <f t="shared" si="1898"/>
        <v>41180</v>
      </c>
      <c r="BO3670" s="45">
        <f t="shared" si="1915"/>
        <v>0.49793956043956039</v>
      </c>
      <c r="BP3670" s="45">
        <f t="shared" si="1916"/>
        <v>2.723966957699834</v>
      </c>
      <c r="BQ3670" s="47">
        <f t="shared" si="1917"/>
        <v>112.15901534311962</v>
      </c>
      <c r="BR3670" s="47">
        <f t="shared" si="1918"/>
        <v>128.66605095768514</v>
      </c>
    </row>
    <row r="3671" spans="6:70" x14ac:dyDescent="0.25">
      <c r="F3671" s="2">
        <v>41044</v>
      </c>
      <c r="G3671">
        <v>0.1585</v>
      </c>
      <c r="H3671" s="43">
        <v>41096</v>
      </c>
      <c r="I3671">
        <v>1.0069999999999999</v>
      </c>
      <c r="L3671" s="2">
        <v>40919</v>
      </c>
      <c r="M3671" t="str">
        <v>912828JR</v>
      </c>
      <c r="N3671">
        <v>1.2030000000000001</v>
      </c>
      <c r="O3671">
        <v>-5.2589999999999998E-2</v>
      </c>
      <c r="P3671">
        <v>0.88039999999999996</v>
      </c>
      <c r="Q3671">
        <v>131.203125</v>
      </c>
      <c r="R3671">
        <f>VLOOKUP(M3671,工作表1!$A$3:$B$1000,2,FALSE)</f>
        <v>3.75</v>
      </c>
      <c r="S3671" t="str">
        <f>VLOOKUP(M3671,工作表1!$A$3:$C$1000,3,FALSE)</f>
        <v>2018/11/15</v>
      </c>
      <c r="T3671">
        <f t="shared" si="1888"/>
        <v>8.0500000000000002E-2</v>
      </c>
      <c r="U3671">
        <f t="shared" si="1887"/>
        <v>3.6695000000000002</v>
      </c>
      <c r="V3671" s="43">
        <f t="shared" si="1899"/>
        <v>41044</v>
      </c>
      <c r="W3671" s="43">
        <f t="shared" si="1889"/>
        <v>40998</v>
      </c>
      <c r="X3671" s="45">
        <f t="shared" si="1900"/>
        <v>0.59752747252747251</v>
      </c>
      <c r="Y3671" s="45">
        <f t="shared" si="1901"/>
        <v>1.3988973355411711</v>
      </c>
      <c r="Z3671" s="47">
        <f t="shared" si="1902"/>
        <v>116.32626560696491</v>
      </c>
      <c r="AA3671" s="47">
        <f t="shared" si="1903"/>
        <v>131.05005058371825</v>
      </c>
      <c r="AB3671" s="45">
        <f t="shared" si="1904"/>
        <v>1.3420000000000001</v>
      </c>
      <c r="AC3671" s="2" t="str">
        <f t="shared" si="1890"/>
        <v>TY1</v>
      </c>
      <c r="AD3671">
        <f t="shared" si="1891"/>
        <v>131.203125</v>
      </c>
      <c r="AE3671">
        <f t="shared" si="1892"/>
        <v>130.921875</v>
      </c>
      <c r="AF3671" s="49">
        <f t="shared" si="1919"/>
        <v>0.28125</v>
      </c>
      <c r="AG3671" s="3">
        <f t="shared" si="1905"/>
        <v>131.05005058371825</v>
      </c>
      <c r="AH3671">
        <f t="shared" si="1906"/>
        <v>129.96091825191027</v>
      </c>
      <c r="AI3671" s="51">
        <f t="shared" si="1907"/>
        <v>1.0891323318079742</v>
      </c>
      <c r="AJ3671" s="52">
        <f t="shared" si="1908"/>
        <v>0.8078823318079742</v>
      </c>
      <c r="AK3671" s="2">
        <v>40919</v>
      </c>
      <c r="AL3671" t="str">
        <v>912828KD</v>
      </c>
      <c r="AM3671">
        <v>1.3240000000000001</v>
      </c>
      <c r="AN3671">
        <v>1.9570000000000001E-2</v>
      </c>
      <c r="AO3671">
        <v>0.82720000000000005</v>
      </c>
      <c r="AP3671">
        <v>130.921875</v>
      </c>
      <c r="AQ3671">
        <f>VLOOKUP(AL3671,工作表1!$F$3:$G$1000,2,FALSE)</f>
        <v>2.75</v>
      </c>
      <c r="AR3671" t="str">
        <f>VLOOKUP(AL3671,工作表1!$F$3:$H$1000,3,FALSE)</f>
        <v>2019/2/15</v>
      </c>
      <c r="AS3671">
        <f t="shared" si="1893"/>
        <v>8.0500000000000002E-2</v>
      </c>
      <c r="AT3671">
        <f t="shared" si="1894"/>
        <v>2.6695000000000002</v>
      </c>
      <c r="AU3671" s="43">
        <f t="shared" si="1909"/>
        <v>40954</v>
      </c>
      <c r="AV3671" s="43">
        <f t="shared" si="1895"/>
        <v>41089</v>
      </c>
      <c r="AW3671" s="45">
        <f t="shared" si="1910"/>
        <v>1.1209239130434783</v>
      </c>
      <c r="AX3671" s="45">
        <f t="shared" si="1911"/>
        <v>2.3942115842763547</v>
      </c>
      <c r="AY3671" s="47">
        <f t="shared" si="1912"/>
        <v>109.56157390294214</v>
      </c>
      <c r="AZ3671" s="47">
        <f t="shared" si="1913"/>
        <v>129.96091825191027</v>
      </c>
      <c r="BA3671" s="43"/>
      <c r="BC3671" s="2">
        <v>40918</v>
      </c>
      <c r="BD3671" t="str">
        <v>912828KQ</v>
      </c>
      <c r="BE3671">
        <v>-5.3658999999999999</v>
      </c>
      <c r="BF3671">
        <v>0.30763000000000001</v>
      </c>
      <c r="BG3671">
        <v>0.84709999999999996</v>
      </c>
      <c r="BH3671">
        <v>129.546875</v>
      </c>
      <c r="BI3671">
        <f>VLOOKUP(BD3671,工作表1!$K$3:$L$1000,2,FALSE)</f>
        <v>3.125</v>
      </c>
      <c r="BJ3671" t="str">
        <f>VLOOKUP(BD3671,工作表1!$K$3:$M$1000,3,FALSE)</f>
        <v>2019/5/15</v>
      </c>
      <c r="BK3671">
        <f t="shared" si="1896"/>
        <v>8.1250000000000003E-2</v>
      </c>
      <c r="BL3671">
        <f t="shared" si="1897"/>
        <v>3.0437500000000002</v>
      </c>
      <c r="BM3671" s="43">
        <f t="shared" si="1914"/>
        <v>41044</v>
      </c>
      <c r="BN3671" s="43">
        <f t="shared" si="1898"/>
        <v>41180</v>
      </c>
      <c r="BO3671" s="45">
        <f t="shared" si="1915"/>
        <v>0.48935439560439559</v>
      </c>
      <c r="BP3671" s="45">
        <f t="shared" si="1916"/>
        <v>2.7239434367002859</v>
      </c>
      <c r="BQ3671" s="47">
        <f t="shared" si="1917"/>
        <v>111.72156313361944</v>
      </c>
      <c r="BR3671" s="47">
        <f t="shared" si="1918"/>
        <v>128.13590646903648</v>
      </c>
    </row>
    <row r="3672" spans="6:70" x14ac:dyDescent="0.25">
      <c r="F3672" s="2">
        <v>41043</v>
      </c>
      <c r="G3672">
        <v>0.157</v>
      </c>
      <c r="H3672" s="43">
        <v>41095</v>
      </c>
      <c r="I3672">
        <v>1.0465</v>
      </c>
      <c r="L3672" s="2">
        <v>40918</v>
      </c>
      <c r="M3672" t="str">
        <v>912828JR</v>
      </c>
      <c r="N3672">
        <v>1.5283</v>
      </c>
      <c r="O3672">
        <v>-9.0800000000000006E-2</v>
      </c>
      <c r="P3672">
        <v>0.88039999999999996</v>
      </c>
      <c r="Q3672">
        <v>130.71875</v>
      </c>
      <c r="R3672">
        <f>VLOOKUP(M3672,工作表1!$A$3:$B$1000,2,FALSE)</f>
        <v>3.75</v>
      </c>
      <c r="S3672" t="str">
        <f>VLOOKUP(M3672,工作表1!$A$3:$C$1000,3,FALSE)</f>
        <v>2018/11/15</v>
      </c>
      <c r="T3672">
        <f t="shared" si="1888"/>
        <v>8.1250000000000003E-2</v>
      </c>
      <c r="U3672">
        <f t="shared" si="1887"/>
        <v>3.6687500000000002</v>
      </c>
      <c r="V3672" s="43">
        <f t="shared" si="1899"/>
        <v>41044</v>
      </c>
      <c r="W3672" s="43">
        <f t="shared" si="1889"/>
        <v>40998</v>
      </c>
      <c r="X3672" s="45">
        <f t="shared" si="1900"/>
        <v>0.58722527472527475</v>
      </c>
      <c r="Y3672" s="45">
        <f t="shared" si="1901"/>
        <v>1.398869110341713</v>
      </c>
      <c r="Z3672" s="47">
        <f t="shared" si="1902"/>
        <v>115.92023380950734</v>
      </c>
      <c r="AA3672" s="47">
        <f t="shared" si="1903"/>
        <v>130.57521624596458</v>
      </c>
      <c r="AB3672" s="45">
        <f t="shared" si="1904"/>
        <v>1.3915</v>
      </c>
      <c r="AC3672" s="2" t="str">
        <f t="shared" si="1890"/>
        <v>TY1</v>
      </c>
      <c r="AD3672">
        <f t="shared" si="1891"/>
        <v>130.71875</v>
      </c>
      <c r="AE3672">
        <f t="shared" si="1892"/>
        <v>130.390625</v>
      </c>
      <c r="AF3672" s="49">
        <f t="shared" si="1919"/>
        <v>0.328125</v>
      </c>
      <c r="AG3672" s="3">
        <f t="shared" si="1905"/>
        <v>130.57521624596458</v>
      </c>
      <c r="AH3672">
        <f t="shared" si="1906"/>
        <v>129.45626454893821</v>
      </c>
      <c r="AI3672" s="51">
        <f t="shared" si="1907"/>
        <v>1.1189516970263753</v>
      </c>
      <c r="AJ3672" s="52">
        <f t="shared" si="1908"/>
        <v>0.79082669702637531</v>
      </c>
      <c r="AK3672" s="2">
        <v>40918</v>
      </c>
      <c r="AL3672" t="str">
        <v>912828KD</v>
      </c>
      <c r="AM3672">
        <v>2.1509</v>
      </c>
      <c r="AN3672">
        <v>-3.0370000000000001E-2</v>
      </c>
      <c r="AO3672">
        <v>0.82720000000000005</v>
      </c>
      <c r="AP3672">
        <v>130.390625</v>
      </c>
      <c r="AQ3672">
        <f>VLOOKUP(AL3672,工作表1!$F$3:$G$1000,2,FALSE)</f>
        <v>2.75</v>
      </c>
      <c r="AR3672" t="str">
        <f>VLOOKUP(AL3672,工作表1!$F$3:$H$1000,3,FALSE)</f>
        <v>2019/2/15</v>
      </c>
      <c r="AS3672">
        <f t="shared" si="1893"/>
        <v>8.1250000000000003E-2</v>
      </c>
      <c r="AT3672">
        <f t="shared" si="1894"/>
        <v>2.6687500000000002</v>
      </c>
      <c r="AU3672" s="43">
        <f t="shared" si="1909"/>
        <v>40954</v>
      </c>
      <c r="AV3672" s="43">
        <f t="shared" si="1895"/>
        <v>41089</v>
      </c>
      <c r="AW3672" s="45">
        <f t="shared" si="1910"/>
        <v>1.1134510869565217</v>
      </c>
      <c r="AX3672" s="45">
        <f t="shared" si="1911"/>
        <v>2.3942730047647407</v>
      </c>
      <c r="AY3672" s="47">
        <f t="shared" si="1912"/>
        <v>109.15594713001107</v>
      </c>
      <c r="AZ3672" s="47">
        <f t="shared" si="1913"/>
        <v>129.45626454893821</v>
      </c>
      <c r="BA3672" s="43"/>
      <c r="BC3672" s="2">
        <v>40917</v>
      </c>
      <c r="BD3672" t="str">
        <v>912828KQ</v>
      </c>
      <c r="BE3672">
        <v>-5.1802000000000001</v>
      </c>
      <c r="BF3672">
        <v>0.30947000000000002</v>
      </c>
      <c r="BG3672">
        <v>0.84709999999999996</v>
      </c>
      <c r="BH3672">
        <v>129.6875</v>
      </c>
      <c r="BI3672">
        <f>VLOOKUP(BD3672,工作表1!$K$3:$L$1000,2,FALSE)</f>
        <v>3.125</v>
      </c>
      <c r="BJ3672" t="str">
        <f>VLOOKUP(BD3672,工作表1!$K$3:$M$1000,3,FALSE)</f>
        <v>2019/5/15</v>
      </c>
      <c r="BK3672">
        <f t="shared" si="1896"/>
        <v>8.0500000000000002E-2</v>
      </c>
      <c r="BL3672">
        <f t="shared" si="1897"/>
        <v>3.0445000000000002</v>
      </c>
      <c r="BM3672" s="43">
        <f t="shared" si="1914"/>
        <v>41044</v>
      </c>
      <c r="BN3672" s="43">
        <f t="shared" si="1898"/>
        <v>41180</v>
      </c>
      <c r="BO3672" s="45">
        <f t="shared" si="1915"/>
        <v>0.48076923076923078</v>
      </c>
      <c r="BP3672" s="45">
        <f t="shared" si="1916"/>
        <v>2.7239199157007379</v>
      </c>
      <c r="BQ3672" s="47">
        <f t="shared" si="1917"/>
        <v>111.84458435082065</v>
      </c>
      <c r="BR3672" s="47">
        <f t="shared" si="1918"/>
        <v>128.26611604331003</v>
      </c>
    </row>
    <row r="3673" spans="6:70" x14ac:dyDescent="0.25">
      <c r="F3673" s="2">
        <v>41040</v>
      </c>
      <c r="G3673">
        <v>0.153</v>
      </c>
      <c r="H3673" s="43">
        <v>41094</v>
      </c>
      <c r="I3673">
        <v>1.0814999999999999</v>
      </c>
      <c r="L3673" s="2">
        <v>40917</v>
      </c>
      <c r="M3673" t="str">
        <v>912828JR</v>
      </c>
      <c r="N3673">
        <v>0.80059999999999998</v>
      </c>
      <c r="O3673">
        <v>5.8599999999999998E-3</v>
      </c>
      <c r="P3673">
        <v>0.88039999999999996</v>
      </c>
      <c r="Q3673">
        <v>130.859375</v>
      </c>
      <c r="R3673">
        <f>VLOOKUP(M3673,工作表1!$A$3:$B$1000,2,FALSE)</f>
        <v>3.75</v>
      </c>
      <c r="S3673" t="str">
        <f>VLOOKUP(M3673,工作表1!$A$3:$C$1000,3,FALSE)</f>
        <v>2018/11/15</v>
      </c>
      <c r="T3673">
        <f t="shared" si="1888"/>
        <v>8.0500000000000002E-2</v>
      </c>
      <c r="U3673">
        <f t="shared" si="1887"/>
        <v>3.6695000000000002</v>
      </c>
      <c r="V3673" s="43">
        <f t="shared" si="1899"/>
        <v>41044</v>
      </c>
      <c r="W3673" s="43">
        <f t="shared" si="1889"/>
        <v>40998</v>
      </c>
      <c r="X3673" s="45">
        <f t="shared" si="1900"/>
        <v>0.57692307692307698</v>
      </c>
      <c r="Y3673" s="45">
        <f t="shared" si="1901"/>
        <v>1.3988408851422549</v>
      </c>
      <c r="Z3673" s="47">
        <f t="shared" si="1902"/>
        <v>116.02891716769687</v>
      </c>
      <c r="AA3673" s="47">
        <f t="shared" si="1903"/>
        <v>130.68464586661668</v>
      </c>
      <c r="AB3673" s="45">
        <f t="shared" si="1904"/>
        <v>1.3796999999999999</v>
      </c>
      <c r="AC3673" s="2" t="str">
        <f t="shared" si="1890"/>
        <v>TY1</v>
      </c>
      <c r="AD3673">
        <f t="shared" si="1891"/>
        <v>130.859375</v>
      </c>
      <c r="AE3673">
        <f t="shared" si="1892"/>
        <v>130.53125</v>
      </c>
      <c r="AF3673" s="49">
        <f t="shared" si="1919"/>
        <v>0.328125</v>
      </c>
      <c r="AG3673" s="3">
        <f t="shared" si="1905"/>
        <v>130.68464586661668</v>
      </c>
      <c r="AH3673">
        <f t="shared" si="1906"/>
        <v>129.5925695277115</v>
      </c>
      <c r="AI3673" s="51">
        <f t="shared" si="1907"/>
        <v>1.0920763389051729</v>
      </c>
      <c r="AJ3673" s="52">
        <f t="shared" si="1908"/>
        <v>0.76395133890517286</v>
      </c>
      <c r="AK3673" s="2">
        <v>40917</v>
      </c>
      <c r="AL3673" t="str">
        <v>912828KD</v>
      </c>
      <c r="AM3673">
        <v>2.3671000000000002</v>
      </c>
      <c r="AN3673">
        <v>-3.2469999999999999E-2</v>
      </c>
      <c r="AO3673">
        <v>0.82720000000000005</v>
      </c>
      <c r="AP3673">
        <v>130.53125</v>
      </c>
      <c r="AQ3673">
        <f>VLOOKUP(AL3673,工作表1!$F$3:$G$1000,2,FALSE)</f>
        <v>2.75</v>
      </c>
      <c r="AR3673" t="str">
        <f>VLOOKUP(AL3673,工作表1!$F$3:$H$1000,3,FALSE)</f>
        <v>2019/2/15</v>
      </c>
      <c r="AS3673">
        <f t="shared" si="1893"/>
        <v>8.0500000000000002E-2</v>
      </c>
      <c r="AT3673">
        <f t="shared" si="1894"/>
        <v>2.6695000000000002</v>
      </c>
      <c r="AU3673" s="43">
        <f t="shared" si="1909"/>
        <v>40954</v>
      </c>
      <c r="AV3673" s="43">
        <f t="shared" si="1895"/>
        <v>41089</v>
      </c>
      <c r="AW3673" s="45">
        <f t="shared" si="1910"/>
        <v>1.1059782608695652</v>
      </c>
      <c r="AX3673" s="45">
        <f t="shared" si="1911"/>
        <v>2.3943344252531267</v>
      </c>
      <c r="AY3673" s="47">
        <f t="shared" si="1912"/>
        <v>109.2812297119531</v>
      </c>
      <c r="AZ3673" s="47">
        <f t="shared" si="1913"/>
        <v>129.5925695277115</v>
      </c>
      <c r="BA3673" s="43"/>
      <c r="BC3673" s="2">
        <v>40914</v>
      </c>
      <c r="BD3673" t="str">
        <v>912828KQ</v>
      </c>
      <c r="BE3673">
        <v>-4.7413999999999996</v>
      </c>
      <c r="BF3673">
        <v>0.28199000000000002</v>
      </c>
      <c r="BG3673">
        <v>0.84709999999999996</v>
      </c>
      <c r="BH3673">
        <v>129.578125</v>
      </c>
      <c r="BI3673">
        <f>VLOOKUP(BD3673,工作表1!$K$3:$L$1000,2,FALSE)</f>
        <v>3.125</v>
      </c>
      <c r="BJ3673" t="str">
        <f>VLOOKUP(BD3673,工作表1!$K$3:$M$1000,3,FALSE)</f>
        <v>2019/5/15</v>
      </c>
      <c r="BK3673">
        <f t="shared" si="1896"/>
        <v>8.1000000000000003E-2</v>
      </c>
      <c r="BL3673">
        <f t="shared" si="1897"/>
        <v>3.044</v>
      </c>
      <c r="BM3673" s="43">
        <f t="shared" si="1914"/>
        <v>41044</v>
      </c>
      <c r="BN3673" s="43">
        <f t="shared" si="1898"/>
        <v>41180</v>
      </c>
      <c r="BO3673" s="45">
        <f t="shared" si="1915"/>
        <v>0.47218406593406592</v>
      </c>
      <c r="BP3673" s="45">
        <f t="shared" si="1916"/>
        <v>2.7238963947011889</v>
      </c>
      <c r="BQ3673" s="47">
        <f t="shared" si="1917"/>
        <v>111.7825695246932</v>
      </c>
      <c r="BR3673" s="47">
        <f t="shared" si="1918"/>
        <v>128.17896401263624</v>
      </c>
    </row>
    <row r="3674" spans="6:70" x14ac:dyDescent="0.25">
      <c r="F3674" s="2">
        <v>41039</v>
      </c>
      <c r="G3674">
        <v>0.14899999999999999</v>
      </c>
      <c r="H3674" s="43">
        <v>41093</v>
      </c>
      <c r="I3674">
        <v>1.0814999999999999</v>
      </c>
      <c r="L3674" s="2">
        <v>40914</v>
      </c>
      <c r="M3674" t="str">
        <v>912828JR</v>
      </c>
      <c r="N3674">
        <v>1.0132000000000001</v>
      </c>
      <c r="O3674">
        <v>-2.4209999999999999E-2</v>
      </c>
      <c r="P3674">
        <v>0.88039999999999996</v>
      </c>
      <c r="Q3674">
        <v>130.75</v>
      </c>
      <c r="R3674">
        <f>VLOOKUP(M3674,工作表1!$A$3:$B$1000,2,FALSE)</f>
        <v>3.75</v>
      </c>
      <c r="S3674" t="str">
        <f>VLOOKUP(M3674,工作表1!$A$3:$C$1000,3,FALSE)</f>
        <v>2018/11/15</v>
      </c>
      <c r="T3674">
        <f t="shared" si="1888"/>
        <v>8.1000000000000003E-2</v>
      </c>
      <c r="U3674">
        <f t="shared" si="1887"/>
        <v>3.669</v>
      </c>
      <c r="V3674" s="43">
        <f t="shared" si="1899"/>
        <v>41044</v>
      </c>
      <c r="W3674" s="43">
        <f t="shared" si="1889"/>
        <v>40998</v>
      </c>
      <c r="X3674" s="45">
        <f t="shared" si="1900"/>
        <v>0.56662087912087911</v>
      </c>
      <c r="Y3674" s="45">
        <f t="shared" si="1901"/>
        <v>1.3988126599427968</v>
      </c>
      <c r="Z3674" s="47">
        <f t="shared" si="1902"/>
        <v>115.95115222802714</v>
      </c>
      <c r="AA3674" s="47">
        <f t="shared" si="1903"/>
        <v>130.58261340807076</v>
      </c>
      <c r="AB3674" s="45">
        <f t="shared" si="1904"/>
        <v>1.3868</v>
      </c>
      <c r="AC3674" s="2" t="str">
        <f t="shared" si="1890"/>
        <v>TY1</v>
      </c>
      <c r="AD3674">
        <f t="shared" si="1891"/>
        <v>130.75</v>
      </c>
      <c r="AE3674">
        <f t="shared" si="1892"/>
        <v>130.421875</v>
      </c>
      <c r="AF3674" s="49">
        <f t="shared" si="1919"/>
        <v>0.328125</v>
      </c>
      <c r="AG3674" s="3">
        <f t="shared" si="1905"/>
        <v>130.58261340807076</v>
      </c>
      <c r="AH3674">
        <f t="shared" si="1906"/>
        <v>129.50348400345575</v>
      </c>
      <c r="AI3674" s="51">
        <f t="shared" si="1907"/>
        <v>1.0791294046150028</v>
      </c>
      <c r="AJ3674" s="52">
        <f t="shared" si="1908"/>
        <v>0.75100440461500284</v>
      </c>
      <c r="AK3674" s="2">
        <v>40914</v>
      </c>
      <c r="AL3674" t="str">
        <v>912828KD</v>
      </c>
      <c r="AM3674">
        <v>2.8656999999999999</v>
      </c>
      <c r="AN3674">
        <v>-7.1590000000000001E-2</v>
      </c>
      <c r="AO3674">
        <v>0.82720000000000005</v>
      </c>
      <c r="AP3674">
        <v>130.421875</v>
      </c>
      <c r="AQ3674">
        <f>VLOOKUP(AL3674,工作表1!$F$3:$G$1000,2,FALSE)</f>
        <v>2.75</v>
      </c>
      <c r="AR3674" t="str">
        <f>VLOOKUP(AL3674,工作表1!$F$3:$H$1000,3,FALSE)</f>
        <v>2019/2/15</v>
      </c>
      <c r="AS3674">
        <f t="shared" si="1893"/>
        <v>8.1000000000000003E-2</v>
      </c>
      <c r="AT3674">
        <f t="shared" si="1894"/>
        <v>2.669</v>
      </c>
      <c r="AU3674" s="43">
        <f t="shared" si="1909"/>
        <v>40954</v>
      </c>
      <c r="AV3674" s="43">
        <f t="shared" si="1895"/>
        <v>41089</v>
      </c>
      <c r="AW3674" s="45">
        <f t="shared" si="1910"/>
        <v>1.0985054347826086</v>
      </c>
      <c r="AX3674" s="45">
        <f t="shared" si="1911"/>
        <v>2.3943958457415127</v>
      </c>
      <c r="AY3674" s="47">
        <f t="shared" si="1912"/>
        <v>109.21947621423394</v>
      </c>
      <c r="AZ3674" s="47">
        <f t="shared" si="1913"/>
        <v>129.50348400345575</v>
      </c>
      <c r="BA3674" s="43"/>
      <c r="BC3674" s="2">
        <v>40913</v>
      </c>
      <c r="BD3674" t="str">
        <v>912828KQ</v>
      </c>
      <c r="BE3674">
        <v>-5.7647000000000004</v>
      </c>
      <c r="BF3674">
        <v>0.31923000000000001</v>
      </c>
      <c r="BG3674">
        <v>0.84709999999999996</v>
      </c>
      <c r="BH3674">
        <v>129.328125</v>
      </c>
      <c r="BI3674">
        <f>VLOOKUP(BD3674,工作表1!$K$3:$L$1000,2,FALSE)</f>
        <v>3.125</v>
      </c>
      <c r="BJ3674" t="str">
        <f>VLOOKUP(BD3674,工作表1!$K$3:$M$1000,3,FALSE)</f>
        <v>2019/5/15</v>
      </c>
      <c r="BK3674">
        <f t="shared" si="1896"/>
        <v>7.9000000000000001E-2</v>
      </c>
      <c r="BL3674">
        <f t="shared" si="1897"/>
        <v>3.0459999999999998</v>
      </c>
      <c r="BM3674" s="43">
        <f t="shared" si="1914"/>
        <v>41044</v>
      </c>
      <c r="BN3674" s="43">
        <f t="shared" si="1898"/>
        <v>41180</v>
      </c>
      <c r="BO3674" s="45">
        <f t="shared" si="1915"/>
        <v>0.4464285714285714</v>
      </c>
      <c r="BP3674" s="45">
        <f t="shared" si="1916"/>
        <v>2.7238258317025439</v>
      </c>
      <c r="BQ3674" s="47">
        <f t="shared" si="1917"/>
        <v>111.56505777059699</v>
      </c>
      <c r="BR3674" s="47">
        <f t="shared" si="1918"/>
        <v>127.87732763474743</v>
      </c>
    </row>
    <row r="3675" spans="6:70" x14ac:dyDescent="0.25">
      <c r="F3675" s="2">
        <v>41038</v>
      </c>
      <c r="G3675">
        <v>0.14849999999999999</v>
      </c>
      <c r="H3675" s="43">
        <v>41092</v>
      </c>
      <c r="I3675">
        <v>1.0465</v>
      </c>
      <c r="L3675" s="2">
        <v>40913</v>
      </c>
      <c r="M3675" t="str">
        <v>912828JR</v>
      </c>
      <c r="N3675">
        <v>1.0984</v>
      </c>
      <c r="O3675">
        <v>-2.963E-2</v>
      </c>
      <c r="P3675">
        <v>0.88039999999999996</v>
      </c>
      <c r="Q3675">
        <v>130.5</v>
      </c>
      <c r="R3675">
        <f>VLOOKUP(M3675,工作表1!$A$3:$B$1000,2,FALSE)</f>
        <v>3.75</v>
      </c>
      <c r="S3675" t="str">
        <f>VLOOKUP(M3675,工作表1!$A$3:$C$1000,3,FALSE)</f>
        <v>2018/11/15</v>
      </c>
      <c r="T3675">
        <f t="shared" si="1888"/>
        <v>7.9000000000000001E-2</v>
      </c>
      <c r="U3675">
        <f t="shared" si="1887"/>
        <v>3.6709999999999998</v>
      </c>
      <c r="V3675" s="43">
        <f t="shared" si="1899"/>
        <v>41044</v>
      </c>
      <c r="W3675" s="43">
        <f t="shared" si="1889"/>
        <v>40998</v>
      </c>
      <c r="X3675" s="45">
        <f t="shared" si="1900"/>
        <v>0.5357142857142857</v>
      </c>
      <c r="Y3675" s="45">
        <f t="shared" si="1901"/>
        <v>1.3987279843444227</v>
      </c>
      <c r="Z3675" s="47">
        <f t="shared" si="1902"/>
        <v>115.76344567622543</v>
      </c>
      <c r="AA3675" s="47">
        <f t="shared" si="1903"/>
        <v>130.32738866669868</v>
      </c>
      <c r="AB3675" s="45">
        <f t="shared" si="1904"/>
        <v>1.4221999999999999</v>
      </c>
      <c r="AC3675" s="2" t="str">
        <f t="shared" si="1890"/>
        <v>TY1</v>
      </c>
      <c r="AD3675">
        <f t="shared" si="1891"/>
        <v>130.5</v>
      </c>
      <c r="AE3675">
        <f t="shared" si="1892"/>
        <v>130.171875</v>
      </c>
      <c r="AF3675" s="49">
        <f t="shared" si="1919"/>
        <v>0.328125</v>
      </c>
      <c r="AG3675" s="3">
        <f t="shared" si="1905"/>
        <v>130.32738866669868</v>
      </c>
      <c r="AH3675">
        <f t="shared" si="1906"/>
        <v>129.19249619488016</v>
      </c>
      <c r="AI3675" s="51">
        <f t="shared" si="1907"/>
        <v>1.1348924718185174</v>
      </c>
      <c r="AJ3675" s="52">
        <f t="shared" si="1908"/>
        <v>0.80676747181851738</v>
      </c>
      <c r="AK3675" s="2">
        <v>40913</v>
      </c>
      <c r="AL3675" t="str">
        <v>912828KD</v>
      </c>
      <c r="AM3675">
        <v>1.7916000000000001</v>
      </c>
      <c r="AN3675">
        <v>-5.6499999999999996E-3</v>
      </c>
      <c r="AO3675">
        <v>0.82720000000000005</v>
      </c>
      <c r="AP3675">
        <v>130.171875</v>
      </c>
      <c r="AQ3675">
        <f>VLOOKUP(AL3675,工作表1!$F$3:$G$1000,2,FALSE)</f>
        <v>2.75</v>
      </c>
      <c r="AR3675" t="str">
        <f>VLOOKUP(AL3675,工作表1!$F$3:$H$1000,3,FALSE)</f>
        <v>2019/2/15</v>
      </c>
      <c r="AS3675">
        <f t="shared" si="1893"/>
        <v>7.9000000000000001E-2</v>
      </c>
      <c r="AT3675">
        <f t="shared" si="1894"/>
        <v>2.6709999999999998</v>
      </c>
      <c r="AU3675" s="43">
        <f t="shared" si="1909"/>
        <v>40954</v>
      </c>
      <c r="AV3675" s="43">
        <f t="shared" si="1895"/>
        <v>41089</v>
      </c>
      <c r="AW3675" s="45">
        <f t="shared" si="1910"/>
        <v>1.0760869565217392</v>
      </c>
      <c r="AX3675" s="45">
        <f t="shared" si="1911"/>
        <v>2.3945801072066706</v>
      </c>
      <c r="AY3675" s="47">
        <f t="shared" si="1912"/>
        <v>108.99972596503805</v>
      </c>
      <c r="AZ3675" s="47">
        <f t="shared" si="1913"/>
        <v>129.19249619488016</v>
      </c>
      <c r="BA3675" s="43"/>
      <c r="BC3675" s="2">
        <v>40912</v>
      </c>
      <c r="BD3675" t="str">
        <v>912828KQ</v>
      </c>
      <c r="BE3675">
        <v>-5.7202999999999999</v>
      </c>
      <c r="BF3675">
        <v>0.31695000000000001</v>
      </c>
      <c r="BG3675">
        <v>0.84709999999999996</v>
      </c>
      <c r="BH3675">
        <v>129.1875</v>
      </c>
      <c r="BI3675">
        <f>VLOOKUP(BD3675,工作表1!$K$3:$L$1000,2,FALSE)</f>
        <v>3.125</v>
      </c>
      <c r="BJ3675" t="str">
        <f>VLOOKUP(BD3675,工作表1!$K$3:$M$1000,3,FALSE)</f>
        <v>2019/5/15</v>
      </c>
      <c r="BK3675">
        <f t="shared" si="1896"/>
        <v>8.1500000000000003E-2</v>
      </c>
      <c r="BL3675">
        <f t="shared" si="1897"/>
        <v>3.0434999999999999</v>
      </c>
      <c r="BM3675" s="43">
        <f t="shared" si="1914"/>
        <v>41044</v>
      </c>
      <c r="BN3675" s="43">
        <f t="shared" si="1898"/>
        <v>41180</v>
      </c>
      <c r="BO3675" s="45">
        <f t="shared" si="1915"/>
        <v>0.43784340659340659</v>
      </c>
      <c r="BP3675" s="45">
        <f t="shared" si="1916"/>
        <v>2.7238023107029954</v>
      </c>
      <c r="BQ3675" s="47">
        <f t="shared" si="1917"/>
        <v>111.45569036695839</v>
      </c>
      <c r="BR3675" s="47">
        <f t="shared" si="1918"/>
        <v>127.7360286848328</v>
      </c>
    </row>
    <row r="3676" spans="6:70" x14ac:dyDescent="0.25">
      <c r="F3676" s="2">
        <v>41037</v>
      </c>
      <c r="G3676">
        <v>0.15</v>
      </c>
      <c r="H3676" s="43">
        <v>41089</v>
      </c>
      <c r="I3676">
        <v>1.1047</v>
      </c>
      <c r="L3676" s="2">
        <v>40912</v>
      </c>
      <c r="M3676" t="str">
        <v>912828JR</v>
      </c>
      <c r="N3676">
        <v>0.90390000000000004</v>
      </c>
      <c r="O3676">
        <v>-1.0300000000000001E-3</v>
      </c>
      <c r="P3676">
        <v>0.88039999999999996</v>
      </c>
      <c r="Q3676">
        <v>130.390625</v>
      </c>
      <c r="R3676">
        <f>VLOOKUP(M3676,工作表1!$A$3:$B$1000,2,FALSE)</f>
        <v>3.75</v>
      </c>
      <c r="S3676" t="str">
        <f>VLOOKUP(M3676,工作表1!$A$3:$C$1000,3,FALSE)</f>
        <v>2018/11/15</v>
      </c>
      <c r="T3676">
        <f t="shared" si="1888"/>
        <v>8.1500000000000003E-2</v>
      </c>
      <c r="U3676">
        <f t="shared" si="1887"/>
        <v>3.6684999999999999</v>
      </c>
      <c r="V3676" s="43">
        <f t="shared" si="1899"/>
        <v>41044</v>
      </c>
      <c r="W3676" s="43">
        <f t="shared" si="1889"/>
        <v>40998</v>
      </c>
      <c r="X3676" s="45">
        <f t="shared" si="1900"/>
        <v>0.52541208791208793</v>
      </c>
      <c r="Y3676" s="45">
        <f t="shared" si="1901"/>
        <v>1.3986997591449646</v>
      </c>
      <c r="Z3676" s="47">
        <f t="shared" si="1902"/>
        <v>115.66948314969294</v>
      </c>
      <c r="AA3676" s="47">
        <f t="shared" si="1903"/>
        <v>130.2074961720877</v>
      </c>
      <c r="AB3676" s="45">
        <f t="shared" si="1904"/>
        <v>1.4220999999999999</v>
      </c>
      <c r="AC3676" s="2" t="str">
        <f t="shared" si="1890"/>
        <v>TY1</v>
      </c>
      <c r="AD3676">
        <f t="shared" si="1891"/>
        <v>130.390625</v>
      </c>
      <c r="AE3676">
        <f t="shared" si="1892"/>
        <v>130.03125</v>
      </c>
      <c r="AF3676" s="49">
        <f t="shared" si="1919"/>
        <v>0.359375</v>
      </c>
      <c r="AG3676" s="3">
        <f t="shared" si="1905"/>
        <v>130.2074961720877</v>
      </c>
      <c r="AH3676">
        <f t="shared" si="1906"/>
        <v>129.06637154524063</v>
      </c>
      <c r="AI3676" s="51">
        <f t="shared" si="1907"/>
        <v>1.1411246268470734</v>
      </c>
      <c r="AJ3676" s="52">
        <f t="shared" si="1908"/>
        <v>0.78174962684707339</v>
      </c>
      <c r="AK3676" s="2">
        <v>40912</v>
      </c>
      <c r="AL3676" t="str">
        <v>912828KD</v>
      </c>
      <c r="AM3676">
        <v>2.2831000000000001</v>
      </c>
      <c r="AN3676">
        <v>-3.3980000000000003E-2</v>
      </c>
      <c r="AO3676">
        <v>0.82720000000000005</v>
      </c>
      <c r="AP3676">
        <v>130.03125</v>
      </c>
      <c r="AQ3676">
        <f>VLOOKUP(AL3676,工作表1!$F$3:$G$1000,2,FALSE)</f>
        <v>2.75</v>
      </c>
      <c r="AR3676" t="str">
        <f>VLOOKUP(AL3676,工作表1!$F$3:$H$1000,3,FALSE)</f>
        <v>2019/2/15</v>
      </c>
      <c r="AS3676">
        <f t="shared" si="1893"/>
        <v>8.1500000000000003E-2</v>
      </c>
      <c r="AT3676">
        <f t="shared" si="1894"/>
        <v>2.6684999999999999</v>
      </c>
      <c r="AU3676" s="43">
        <f t="shared" si="1909"/>
        <v>40954</v>
      </c>
      <c r="AV3676" s="43">
        <f t="shared" si="1895"/>
        <v>41089</v>
      </c>
      <c r="AW3676" s="45">
        <f t="shared" si="1910"/>
        <v>1.0686141304347827</v>
      </c>
      <c r="AX3676" s="45">
        <f t="shared" si="1911"/>
        <v>2.3946415276950566</v>
      </c>
      <c r="AY3676" s="47">
        <f t="shared" si="1912"/>
        <v>108.90635453613477</v>
      </c>
      <c r="AZ3676" s="47">
        <f t="shared" si="1913"/>
        <v>129.06637154524063</v>
      </c>
      <c r="BA3676" s="43"/>
      <c r="BC3676" s="2">
        <v>40911</v>
      </c>
      <c r="BD3676" t="str">
        <v>912828KQ</v>
      </c>
      <c r="BE3676">
        <v>-3.9512</v>
      </c>
      <c r="BF3676">
        <v>0.25905</v>
      </c>
      <c r="BG3676">
        <v>0.84709999999999996</v>
      </c>
      <c r="BH3676">
        <v>129.34375</v>
      </c>
      <c r="BI3676">
        <f>VLOOKUP(BD3676,工作表1!$K$3:$L$1000,2,FALSE)</f>
        <v>3.125</v>
      </c>
      <c r="BJ3676" t="str">
        <f>VLOOKUP(BD3676,工作表1!$K$3:$M$1000,3,FALSE)</f>
        <v>2019/5/15</v>
      </c>
      <c r="BK3676">
        <f t="shared" si="1896"/>
        <v>8.3500000000000005E-2</v>
      </c>
      <c r="BL3676">
        <f t="shared" si="1897"/>
        <v>3.0415000000000001</v>
      </c>
      <c r="BM3676" s="43">
        <f t="shared" si="1914"/>
        <v>41044</v>
      </c>
      <c r="BN3676" s="43">
        <f t="shared" si="1898"/>
        <v>41180</v>
      </c>
      <c r="BO3676" s="45">
        <f t="shared" si="1915"/>
        <v>0.42925824175824179</v>
      </c>
      <c r="BP3676" s="45">
        <f t="shared" si="1916"/>
        <v>2.7237787897034473</v>
      </c>
      <c r="BQ3676" s="47">
        <f t="shared" si="1917"/>
        <v>111.64145246441457</v>
      </c>
      <c r="BR3676" s="47">
        <f t="shared" si="1918"/>
        <v>127.94270655909646</v>
      </c>
    </row>
    <row r="3677" spans="6:70" x14ac:dyDescent="0.25">
      <c r="F3677" s="2">
        <v>41036</v>
      </c>
      <c r="G3677">
        <v>0.14549999999999999</v>
      </c>
      <c r="H3677" s="43">
        <v>41088</v>
      </c>
      <c r="I3677">
        <v>1.0405</v>
      </c>
      <c r="L3677" s="2">
        <v>40911</v>
      </c>
      <c r="M3677" t="str">
        <v>912828JR</v>
      </c>
      <c r="N3677">
        <v>1.2853000000000001</v>
      </c>
      <c r="O3677">
        <v>-3.1189999999999999E-2</v>
      </c>
      <c r="P3677">
        <v>0.88039999999999996</v>
      </c>
      <c r="Q3677">
        <v>130.546875</v>
      </c>
      <c r="R3677">
        <f>VLOOKUP(M3677,工作表1!$A$3:$B$1000,2,FALSE)</f>
        <v>3.75</v>
      </c>
      <c r="S3677" t="str">
        <f>VLOOKUP(M3677,工作表1!$A$3:$C$1000,3,FALSE)</f>
        <v>2018/11/15</v>
      </c>
      <c r="T3677">
        <f t="shared" si="1888"/>
        <v>8.3500000000000005E-2</v>
      </c>
      <c r="U3677">
        <f t="shared" si="1887"/>
        <v>3.6665000000000001</v>
      </c>
      <c r="V3677" s="43">
        <f t="shared" si="1899"/>
        <v>41044</v>
      </c>
      <c r="W3677" s="43">
        <f t="shared" si="1889"/>
        <v>40998</v>
      </c>
      <c r="X3677" s="45">
        <f t="shared" si="1900"/>
        <v>0.51510989010989017</v>
      </c>
      <c r="Y3677" s="45">
        <f t="shared" si="1901"/>
        <v>1.3986715339455067</v>
      </c>
      <c r="Z3677" s="47">
        <f t="shared" si="1902"/>
        <v>115.82620290452149</v>
      </c>
      <c r="AA3677" s="47">
        <f t="shared" si="1903"/>
        <v>130.3722205854794</v>
      </c>
      <c r="AB3677" s="45">
        <f t="shared" si="1904"/>
        <v>1.4079999999999999</v>
      </c>
      <c r="AC3677" s="2" t="str">
        <f t="shared" si="1890"/>
        <v>TY1</v>
      </c>
      <c r="AD3677">
        <f t="shared" si="1891"/>
        <v>130.546875</v>
      </c>
      <c r="AE3677">
        <f t="shared" si="1892"/>
        <v>130.1875</v>
      </c>
      <c r="AF3677" s="49">
        <f t="shared" si="1919"/>
        <v>0.359375</v>
      </c>
      <c r="AG3677" s="3">
        <f t="shared" si="1905"/>
        <v>130.3722205854794</v>
      </c>
      <c r="AH3677">
        <f t="shared" si="1906"/>
        <v>129.26269384405592</v>
      </c>
      <c r="AI3677" s="51">
        <f t="shared" si="1907"/>
        <v>1.1095267414234797</v>
      </c>
      <c r="AJ3677" s="52">
        <f t="shared" si="1908"/>
        <v>0.75015174142347973</v>
      </c>
      <c r="AK3677" s="2">
        <v>40911</v>
      </c>
      <c r="AL3677" t="str">
        <v>912828KD</v>
      </c>
      <c r="AM3677">
        <v>3.5920000000000001</v>
      </c>
      <c r="AN3677">
        <v>-9.9279999999999993E-2</v>
      </c>
      <c r="AO3677">
        <v>0.82720000000000005</v>
      </c>
      <c r="AP3677">
        <v>130.1875</v>
      </c>
      <c r="AQ3677">
        <f>VLOOKUP(AL3677,工作表1!$F$3:$G$1000,2,FALSE)</f>
        <v>2.75</v>
      </c>
      <c r="AR3677" t="str">
        <f>VLOOKUP(AL3677,工作表1!$F$3:$H$1000,3,FALSE)</f>
        <v>2019/2/15</v>
      </c>
      <c r="AS3677">
        <f t="shared" si="1893"/>
        <v>8.3500000000000005E-2</v>
      </c>
      <c r="AT3677">
        <f t="shared" si="1894"/>
        <v>2.6665000000000001</v>
      </c>
      <c r="AU3677" s="43">
        <f t="shared" si="1909"/>
        <v>40954</v>
      </c>
      <c r="AV3677" s="43">
        <f t="shared" si="1895"/>
        <v>41089</v>
      </c>
      <c r="AW3677" s="45">
        <f t="shared" si="1910"/>
        <v>1.0611413043478262</v>
      </c>
      <c r="AX3677" s="45">
        <f t="shared" si="1911"/>
        <v>2.3947029481834425</v>
      </c>
      <c r="AY3677" s="47">
        <f t="shared" si="1912"/>
        <v>109.07994316743776</v>
      </c>
      <c r="AZ3677" s="47">
        <f t="shared" si="1913"/>
        <v>129.26269384405592</v>
      </c>
      <c r="BA3677" s="43"/>
      <c r="BC3677" s="2">
        <v>40907</v>
      </c>
      <c r="BD3677" t="str">
        <v>912828KQ</v>
      </c>
      <c r="BE3677">
        <v>-3.1825999999999999</v>
      </c>
      <c r="BF3677">
        <v>0.23907999999999999</v>
      </c>
      <c r="BG3677">
        <v>0.84709999999999996</v>
      </c>
      <c r="BH3677">
        <v>129.90625</v>
      </c>
      <c r="BI3677">
        <f>VLOOKUP(BD3677,工作表1!$K$3:$L$1000,2,FALSE)</f>
        <v>3.125</v>
      </c>
      <c r="BJ3677" t="str">
        <f>VLOOKUP(BD3677,工作表1!$K$3:$M$1000,3,FALSE)</f>
        <v>2019/5/15</v>
      </c>
      <c r="BK3677">
        <f t="shared" si="1896"/>
        <v>8.4000000000000005E-2</v>
      </c>
      <c r="BL3677">
        <f t="shared" si="1897"/>
        <v>3.0409999999999999</v>
      </c>
      <c r="BM3677" s="43">
        <f t="shared" si="1914"/>
        <v>41044</v>
      </c>
      <c r="BN3677" s="43">
        <f t="shared" si="1898"/>
        <v>41180</v>
      </c>
      <c r="BO3677" s="45">
        <f t="shared" si="1915"/>
        <v>0.42067307692307693</v>
      </c>
      <c r="BP3677" s="45">
        <f t="shared" si="1916"/>
        <v>2.7237552687038988</v>
      </c>
      <c r="BQ3677" s="47">
        <f t="shared" si="1917"/>
        <v>112.14184056293308</v>
      </c>
      <c r="BR3677" s="47">
        <f t="shared" si="1918"/>
        <v>128.51948982686753</v>
      </c>
    </row>
    <row r="3678" spans="6:70" x14ac:dyDescent="0.25">
      <c r="F3678" s="2">
        <v>41033</v>
      </c>
      <c r="G3678">
        <v>0.14399999999999999</v>
      </c>
      <c r="H3678" s="43">
        <v>41087</v>
      </c>
      <c r="I3678">
        <v>1.0804</v>
      </c>
      <c r="L3678" s="2">
        <v>40907</v>
      </c>
      <c r="M3678" t="str">
        <v>912828JR</v>
      </c>
      <c r="N3678">
        <v>1.7572000000000001</v>
      </c>
      <c r="O3678">
        <v>-7.306E-2</v>
      </c>
      <c r="P3678">
        <v>0.88039999999999996</v>
      </c>
      <c r="Q3678">
        <v>131.125</v>
      </c>
      <c r="R3678">
        <f>VLOOKUP(M3678,工作表1!$A$3:$B$1000,2,FALSE)</f>
        <v>3.75</v>
      </c>
      <c r="S3678" t="str">
        <f>VLOOKUP(M3678,工作表1!$A$3:$C$1000,3,FALSE)</f>
        <v>2018/11/15</v>
      </c>
      <c r="T3678">
        <f t="shared" si="1888"/>
        <v>8.4000000000000005E-2</v>
      </c>
      <c r="U3678">
        <f t="shared" si="1887"/>
        <v>3.6659999999999999</v>
      </c>
      <c r="V3678" s="43">
        <f t="shared" si="1899"/>
        <v>41044</v>
      </c>
      <c r="W3678" s="43">
        <f t="shared" si="1889"/>
        <v>40998</v>
      </c>
      <c r="X3678" s="45">
        <f t="shared" si="1900"/>
        <v>0.50480769230769229</v>
      </c>
      <c r="Y3678" s="45">
        <f t="shared" si="1901"/>
        <v>1.3986433087460486</v>
      </c>
      <c r="Z3678" s="47">
        <f t="shared" si="1902"/>
        <v>116.35810496101217</v>
      </c>
      <c r="AA3678" s="47">
        <f t="shared" si="1903"/>
        <v>130.96269569488791</v>
      </c>
      <c r="AB3678" s="45">
        <f t="shared" si="1904"/>
        <v>1.3445</v>
      </c>
      <c r="AC3678" s="2" t="str">
        <f t="shared" si="1890"/>
        <v>TY2</v>
      </c>
      <c r="AD3678">
        <f t="shared" si="1891"/>
        <v>130.75</v>
      </c>
      <c r="AE3678">
        <f t="shared" si="1892"/>
        <v>129.625</v>
      </c>
      <c r="AF3678" s="49">
        <f t="shared" si="1919"/>
        <v>1.125</v>
      </c>
      <c r="AG3678" s="3">
        <f t="shared" si="1905"/>
        <v>129.81482272629199</v>
      </c>
      <c r="AH3678">
        <f t="shared" si="1906"/>
        <v>128.208812697263</v>
      </c>
      <c r="AI3678" s="51">
        <f t="shared" si="1907"/>
        <v>1.6060100290289938</v>
      </c>
      <c r="AJ3678" s="52">
        <f t="shared" si="1908"/>
        <v>0.48101002902899381</v>
      </c>
      <c r="AK3678" s="2">
        <v>40907</v>
      </c>
      <c r="AL3678" t="str">
        <v>912828KD</v>
      </c>
      <c r="AM3678">
        <v>3.6554000000000002</v>
      </c>
      <c r="AN3678">
        <v>-9.0870000000000006E-2</v>
      </c>
      <c r="AO3678">
        <v>0.82720000000000005</v>
      </c>
      <c r="AP3678">
        <v>130.75</v>
      </c>
      <c r="AQ3678">
        <f>VLOOKUP(AL3678,工作表1!$F$3:$G$1000,2,FALSE)</f>
        <v>2.75</v>
      </c>
      <c r="AR3678" t="str">
        <f>VLOOKUP(AL3678,工作表1!$F$3:$H$1000,3,FALSE)</f>
        <v>2019/2/15</v>
      </c>
      <c r="AS3678">
        <f t="shared" si="1893"/>
        <v>8.4000000000000005E-2</v>
      </c>
      <c r="AT3678">
        <f t="shared" si="1894"/>
        <v>2.6659999999999999</v>
      </c>
      <c r="AU3678" s="43">
        <f t="shared" si="1909"/>
        <v>40954</v>
      </c>
      <c r="AV3678" s="43">
        <f t="shared" si="1895"/>
        <v>41089</v>
      </c>
      <c r="AW3678" s="45">
        <f t="shared" si="1910"/>
        <v>1.0536684782608696</v>
      </c>
      <c r="AX3678" s="45">
        <f t="shared" si="1911"/>
        <v>2.3947643686718285</v>
      </c>
      <c r="AY3678" s="47">
        <f t="shared" si="1912"/>
        <v>109.548585560102</v>
      </c>
      <c r="AZ3678" s="47">
        <f t="shared" si="1913"/>
        <v>129.81482272629199</v>
      </c>
      <c r="BA3678" s="43"/>
      <c r="BC3678" s="2">
        <v>40906</v>
      </c>
      <c r="BD3678" t="str">
        <v>912828KQ</v>
      </c>
      <c r="BE3678">
        <v>-3.3462999999999998</v>
      </c>
      <c r="BF3678">
        <v>0.25363999999999998</v>
      </c>
      <c r="BG3678">
        <v>0.84709999999999996</v>
      </c>
      <c r="BH3678">
        <v>129.625</v>
      </c>
      <c r="BI3678">
        <f>VLOOKUP(BD3678,工作表1!$K$3:$L$1000,2,FALSE)</f>
        <v>3.125</v>
      </c>
      <c r="BJ3678" t="str">
        <f>VLOOKUP(BD3678,工作表1!$K$3:$M$1000,3,FALSE)</f>
        <v>2019/5/15</v>
      </c>
      <c r="BK3678">
        <f t="shared" si="1896"/>
        <v>8.6999999999999994E-2</v>
      </c>
      <c r="BL3678">
        <f t="shared" si="1897"/>
        <v>3.0379999999999998</v>
      </c>
      <c r="BM3678" s="43">
        <f t="shared" si="1914"/>
        <v>41044</v>
      </c>
      <c r="BN3678" s="43">
        <f t="shared" si="1898"/>
        <v>41180</v>
      </c>
      <c r="BO3678" s="45">
        <f t="shared" si="1915"/>
        <v>0.3863324175824176</v>
      </c>
      <c r="BP3678" s="45">
        <f t="shared" si="1916"/>
        <v>2.7236611847057053</v>
      </c>
      <c r="BQ3678" s="47">
        <f t="shared" si="1917"/>
        <v>111.92505982489259</v>
      </c>
      <c r="BR3678" s="47">
        <f t="shared" si="1918"/>
        <v>128.208812697263</v>
      </c>
    </row>
    <row r="3679" spans="6:70" x14ac:dyDescent="0.25">
      <c r="F3679" s="2">
        <v>41032</v>
      </c>
      <c r="G3679">
        <v>0.14399999999999999</v>
      </c>
      <c r="H3679" s="43">
        <v>41086</v>
      </c>
      <c r="I3679">
        <v>1.0921000000000001</v>
      </c>
      <c r="L3679" s="2">
        <v>40906</v>
      </c>
      <c r="M3679" t="str">
        <v>912828JR</v>
      </c>
      <c r="N3679">
        <v>0.99119999999999997</v>
      </c>
      <c r="O3679">
        <v>2.4899999999999999E-2</v>
      </c>
      <c r="P3679">
        <v>0.88039999999999996</v>
      </c>
      <c r="Q3679">
        <v>130.84375</v>
      </c>
      <c r="R3679">
        <f>VLOOKUP(M3679,工作表1!$A$3:$B$1000,2,FALSE)</f>
        <v>3.75</v>
      </c>
      <c r="S3679" t="str">
        <f>VLOOKUP(M3679,工作表1!$A$3:$C$1000,3,FALSE)</f>
        <v>2018/11/15</v>
      </c>
      <c r="T3679">
        <f t="shared" si="1888"/>
        <v>8.6999999999999994E-2</v>
      </c>
      <c r="U3679">
        <f t="shared" si="1887"/>
        <v>3.6629999999999998</v>
      </c>
      <c r="V3679" s="43">
        <f t="shared" si="1899"/>
        <v>41044</v>
      </c>
      <c r="W3679" s="43">
        <f t="shared" si="1889"/>
        <v>40998</v>
      </c>
      <c r="X3679" s="45">
        <f t="shared" si="1900"/>
        <v>0.46359890109890112</v>
      </c>
      <c r="Y3679" s="45">
        <f t="shared" si="1901"/>
        <v>1.3985304079482161</v>
      </c>
      <c r="Z3679" s="47">
        <f t="shared" si="1902"/>
        <v>116.12226962085661</v>
      </c>
      <c r="AA3679" s="47">
        <f t="shared" si="1903"/>
        <v>130.64040370798455</v>
      </c>
      <c r="AB3679" s="45">
        <f t="shared" si="1904"/>
        <v>1.3868</v>
      </c>
      <c r="AC3679" s="2" t="str">
        <f t="shared" si="1890"/>
        <v>TY2</v>
      </c>
      <c r="AD3679">
        <f t="shared" si="1891"/>
        <v>130.46875</v>
      </c>
      <c r="AE3679">
        <f t="shared" si="1892"/>
        <v>129.421875</v>
      </c>
      <c r="AF3679" s="49">
        <f t="shared" si="1919"/>
        <v>1.046875</v>
      </c>
      <c r="AG3679" s="3">
        <f t="shared" si="1905"/>
        <v>129.51151135774924</v>
      </c>
      <c r="AH3679">
        <f t="shared" si="1906"/>
        <v>128.0845003078112</v>
      </c>
      <c r="AI3679" s="51">
        <f t="shared" si="1907"/>
        <v>1.4270110499380451</v>
      </c>
      <c r="AJ3679" s="52">
        <f t="shared" si="1908"/>
        <v>0.38013604993804506</v>
      </c>
      <c r="AK3679" s="2">
        <v>40906</v>
      </c>
      <c r="AL3679" t="str">
        <v>912828KD</v>
      </c>
      <c r="AM3679">
        <v>3.8632</v>
      </c>
      <c r="AN3679">
        <v>-8.838E-2</v>
      </c>
      <c r="AO3679">
        <v>0.82720000000000005</v>
      </c>
      <c r="AP3679">
        <v>130.46875</v>
      </c>
      <c r="AQ3679">
        <f>VLOOKUP(AL3679,工作表1!$F$3:$G$1000,2,FALSE)</f>
        <v>2.75</v>
      </c>
      <c r="AR3679" t="str">
        <f>VLOOKUP(AL3679,工作表1!$F$3:$H$1000,3,FALSE)</f>
        <v>2019/2/15</v>
      </c>
      <c r="AS3679">
        <f t="shared" si="1893"/>
        <v>8.6999999999999994E-2</v>
      </c>
      <c r="AT3679">
        <f t="shared" si="1894"/>
        <v>2.6629999999999998</v>
      </c>
      <c r="AU3679" s="43">
        <f t="shared" si="1909"/>
        <v>40954</v>
      </c>
      <c r="AV3679" s="43">
        <f t="shared" si="1895"/>
        <v>41089</v>
      </c>
      <c r="AW3679" s="45">
        <f t="shared" si="1910"/>
        <v>1.0237771739130435</v>
      </c>
      <c r="AX3679" s="45">
        <f t="shared" si="1911"/>
        <v>2.3950100506253724</v>
      </c>
      <c r="AY3679" s="47">
        <f t="shared" si="1912"/>
        <v>109.34483858782424</v>
      </c>
      <c r="AZ3679" s="47">
        <f t="shared" si="1913"/>
        <v>129.51151135774924</v>
      </c>
      <c r="BA3679" s="43"/>
      <c r="BC3679" s="2">
        <v>40905</v>
      </c>
      <c r="BD3679" t="str">
        <v>912828KQ</v>
      </c>
      <c r="BE3679">
        <v>-1.1051</v>
      </c>
      <c r="BF3679">
        <v>0.17072000000000001</v>
      </c>
      <c r="BG3679">
        <v>0.84709999999999996</v>
      </c>
      <c r="BH3679">
        <v>129.421875</v>
      </c>
      <c r="BI3679">
        <f>VLOOKUP(BD3679,工作表1!$K$3:$L$1000,2,FALSE)</f>
        <v>3.125</v>
      </c>
      <c r="BJ3679" t="str">
        <f>VLOOKUP(BD3679,工作表1!$K$3:$M$1000,3,FALSE)</f>
        <v>2019/5/15</v>
      </c>
      <c r="BK3679">
        <f t="shared" si="1896"/>
        <v>8.6499999999999994E-2</v>
      </c>
      <c r="BL3679">
        <f t="shared" si="1897"/>
        <v>3.0385</v>
      </c>
      <c r="BM3679" s="43">
        <f t="shared" si="1914"/>
        <v>41044</v>
      </c>
      <c r="BN3679" s="43">
        <f t="shared" si="1898"/>
        <v>41180</v>
      </c>
      <c r="BO3679" s="45">
        <f t="shared" si="1915"/>
        <v>0.37774725274725274</v>
      </c>
      <c r="BP3679" s="45">
        <f t="shared" si="1916"/>
        <v>2.7236376637061568</v>
      </c>
      <c r="BQ3679" s="47">
        <f t="shared" si="1917"/>
        <v>111.83229423662206</v>
      </c>
      <c r="BR3679" s="47">
        <f t="shared" si="1918"/>
        <v>128.0845003078112</v>
      </c>
    </row>
    <row r="3680" spans="6:70" x14ac:dyDescent="0.25">
      <c r="F3680" s="2">
        <v>41031</v>
      </c>
      <c r="G3680">
        <v>0.14199999999999999</v>
      </c>
      <c r="H3680" s="43">
        <v>41085</v>
      </c>
      <c r="I3680">
        <v>1.0757000000000001</v>
      </c>
      <c r="L3680" s="2">
        <v>40905</v>
      </c>
      <c r="M3680" t="str">
        <v>912828JR</v>
      </c>
      <c r="N3680">
        <v>1.6356999999999999</v>
      </c>
      <c r="O3680">
        <v>-4.1709999999999997E-2</v>
      </c>
      <c r="P3680">
        <v>0.88039999999999996</v>
      </c>
      <c r="Q3680">
        <v>130.703125</v>
      </c>
      <c r="R3680">
        <f>VLOOKUP(M3680,工作表1!$A$3:$B$1000,2,FALSE)</f>
        <v>3.75</v>
      </c>
      <c r="S3680" t="str">
        <f>VLOOKUP(M3680,工作表1!$A$3:$C$1000,3,FALSE)</f>
        <v>2018/11/15</v>
      </c>
      <c r="T3680">
        <f t="shared" si="1888"/>
        <v>8.6499999999999994E-2</v>
      </c>
      <c r="U3680">
        <f t="shared" si="1887"/>
        <v>3.6635</v>
      </c>
      <c r="V3680" s="43">
        <f t="shared" si="1899"/>
        <v>41044</v>
      </c>
      <c r="W3680" s="43">
        <f t="shared" si="1889"/>
        <v>40998</v>
      </c>
      <c r="X3680" s="45">
        <f t="shared" si="1900"/>
        <v>0.4532967032967033</v>
      </c>
      <c r="Y3680" s="45">
        <f t="shared" si="1901"/>
        <v>1.3985021827487583</v>
      </c>
      <c r="Z3680" s="47">
        <f t="shared" si="1902"/>
        <v>116.02892274325963</v>
      </c>
      <c r="AA3680" s="47">
        <f t="shared" si="1903"/>
        <v>130.52042013613845</v>
      </c>
      <c r="AB3680" s="45">
        <f t="shared" si="1904"/>
        <v>1.4174</v>
      </c>
      <c r="AC3680" s="2" t="str">
        <f t="shared" si="1890"/>
        <v>TY2</v>
      </c>
      <c r="AD3680">
        <f t="shared" si="1891"/>
        <v>130.265625</v>
      </c>
      <c r="AE3680">
        <f t="shared" si="1892"/>
        <v>128.640625</v>
      </c>
      <c r="AF3680" s="49">
        <f t="shared" si="1919"/>
        <v>1.625</v>
      </c>
      <c r="AG3680" s="3">
        <f t="shared" si="1905"/>
        <v>129.34634022067416</v>
      </c>
      <c r="AH3680">
        <f t="shared" si="1906"/>
        <v>127.25517578636682</v>
      </c>
      <c r="AI3680" s="51">
        <f t="shared" si="1907"/>
        <v>2.0911644343073448</v>
      </c>
      <c r="AJ3680" s="52">
        <f t="shared" si="1908"/>
        <v>0.46616443430734478</v>
      </c>
      <c r="AK3680" s="2">
        <v>40905</v>
      </c>
      <c r="AL3680" t="str">
        <v>912828KD</v>
      </c>
      <c r="AM3680">
        <v>5.0107999999999997</v>
      </c>
      <c r="AN3680">
        <v>-0.15204000000000001</v>
      </c>
      <c r="AO3680">
        <v>0.82720000000000005</v>
      </c>
      <c r="AP3680">
        <v>130.265625</v>
      </c>
      <c r="AQ3680">
        <f>VLOOKUP(AL3680,工作表1!$F$3:$G$1000,2,FALSE)</f>
        <v>2.75</v>
      </c>
      <c r="AR3680" t="str">
        <f>VLOOKUP(AL3680,工作表1!$F$3:$H$1000,3,FALSE)</f>
        <v>2019/2/15</v>
      </c>
      <c r="AS3680">
        <f t="shared" si="1893"/>
        <v>8.6499999999999994E-2</v>
      </c>
      <c r="AT3680">
        <f t="shared" si="1894"/>
        <v>2.6635</v>
      </c>
      <c r="AU3680" s="43">
        <f t="shared" si="1909"/>
        <v>40954</v>
      </c>
      <c r="AV3680" s="43">
        <f t="shared" si="1895"/>
        <v>41089</v>
      </c>
      <c r="AW3680" s="45">
        <f t="shared" si="1910"/>
        <v>1.0163043478260869</v>
      </c>
      <c r="AX3680" s="45">
        <f t="shared" si="1911"/>
        <v>2.3950714711137584</v>
      </c>
      <c r="AY3680" s="47">
        <f t="shared" si="1912"/>
        <v>109.22062207118096</v>
      </c>
      <c r="AZ3680" s="47">
        <f t="shared" si="1913"/>
        <v>129.34634022067416</v>
      </c>
      <c r="BA3680" s="43"/>
      <c r="BC3680" s="2">
        <v>40904</v>
      </c>
      <c r="BD3680" t="str">
        <v>912828KQ</v>
      </c>
      <c r="BE3680">
        <v>-2.4822000000000002</v>
      </c>
      <c r="BF3680">
        <v>0.2117</v>
      </c>
      <c r="BG3680">
        <v>0.84709999999999996</v>
      </c>
      <c r="BH3680">
        <v>128.640625</v>
      </c>
      <c r="BI3680">
        <f>VLOOKUP(BD3680,工作表1!$K$3:$L$1000,2,FALSE)</f>
        <v>3.125</v>
      </c>
      <c r="BJ3680" t="str">
        <f>VLOOKUP(BD3680,工作表1!$K$3:$M$1000,3,FALSE)</f>
        <v>2019/5/15</v>
      </c>
      <c r="BK3680">
        <f t="shared" si="1896"/>
        <v>8.5999999999999993E-2</v>
      </c>
      <c r="BL3680">
        <f t="shared" si="1897"/>
        <v>3.0390000000000001</v>
      </c>
      <c r="BM3680" s="43">
        <f t="shared" si="1914"/>
        <v>41044</v>
      </c>
      <c r="BN3680" s="43">
        <f t="shared" si="1898"/>
        <v>41180</v>
      </c>
      <c r="BO3680" s="45">
        <f t="shared" si="1915"/>
        <v>0.36916208791208788</v>
      </c>
      <c r="BP3680" s="45">
        <f t="shared" si="1916"/>
        <v>2.7236141427066087</v>
      </c>
      <c r="BQ3680" s="47">
        <f t="shared" si="1917"/>
        <v>111.14231564911839</v>
      </c>
      <c r="BR3680" s="47">
        <f t="shared" si="1918"/>
        <v>127.25517578636682</v>
      </c>
    </row>
    <row r="3681" spans="6:70" x14ac:dyDescent="0.25">
      <c r="F3681" s="2">
        <v>41030</v>
      </c>
      <c r="G3681">
        <v>0.14199999999999999</v>
      </c>
      <c r="H3681" s="43">
        <v>41082</v>
      </c>
      <c r="I3681">
        <v>1.1437999999999999</v>
      </c>
      <c r="L3681" s="2">
        <v>40904</v>
      </c>
      <c r="M3681" t="str">
        <v>912828JR</v>
      </c>
      <c r="N3681">
        <v>1.3462000000000001</v>
      </c>
      <c r="O3681">
        <v>-2.06E-2</v>
      </c>
      <c r="P3681">
        <v>0.88039999999999996</v>
      </c>
      <c r="Q3681">
        <v>129.953125</v>
      </c>
      <c r="R3681">
        <f>VLOOKUP(M3681,工作表1!$A$3:$B$1000,2,FALSE)</f>
        <v>3.75</v>
      </c>
      <c r="S3681" t="str">
        <f>VLOOKUP(M3681,工作表1!$A$3:$C$1000,3,FALSE)</f>
        <v>2018/11/15</v>
      </c>
      <c r="T3681">
        <f t="shared" si="1888"/>
        <v>8.5999999999999993E-2</v>
      </c>
      <c r="U3681">
        <f t="shared" si="1887"/>
        <v>3.6640000000000001</v>
      </c>
      <c r="V3681" s="43">
        <f t="shared" si="1899"/>
        <v>41044</v>
      </c>
      <c r="W3681" s="43">
        <f t="shared" si="1889"/>
        <v>40998</v>
      </c>
      <c r="X3681" s="45">
        <f t="shared" si="1900"/>
        <v>0.44299450549450547</v>
      </c>
      <c r="Y3681" s="45">
        <f t="shared" si="1901"/>
        <v>1.3984739575492999</v>
      </c>
      <c r="Z3681" s="47">
        <f t="shared" si="1902"/>
        <v>115.37270538913666</v>
      </c>
      <c r="AA3681" s="47">
        <f t="shared" si="1903"/>
        <v>129.76109847444255</v>
      </c>
      <c r="AB3681" s="45">
        <f t="shared" si="1904"/>
        <v>1.4883</v>
      </c>
      <c r="AC3681" s="2" t="str">
        <f t="shared" si="1890"/>
        <v>TY2</v>
      </c>
      <c r="AD3681">
        <f t="shared" si="1891"/>
        <v>129.484375</v>
      </c>
      <c r="AE3681">
        <f t="shared" si="1892"/>
        <v>128.546875</v>
      </c>
      <c r="AF3681" s="49">
        <f t="shared" si="1919"/>
        <v>0.9375</v>
      </c>
      <c r="AG3681" s="3">
        <f t="shared" si="1905"/>
        <v>128.55854867893854</v>
      </c>
      <c r="AH3681">
        <f t="shared" si="1906"/>
        <v>127.28164612566485</v>
      </c>
      <c r="AI3681" s="51">
        <f t="shared" si="1907"/>
        <v>1.2769025532736862</v>
      </c>
      <c r="AJ3681" s="52">
        <f t="shared" si="1908"/>
        <v>0.33940255327368618</v>
      </c>
      <c r="AK3681" s="2">
        <v>40904</v>
      </c>
      <c r="AL3681" t="str">
        <v>912828KD</v>
      </c>
      <c r="AM3681">
        <v>4.7731000000000003</v>
      </c>
      <c r="AN3681">
        <v>-0.14878</v>
      </c>
      <c r="AO3681">
        <v>0.82720000000000005</v>
      </c>
      <c r="AP3681">
        <v>129.484375</v>
      </c>
      <c r="AQ3681">
        <f>VLOOKUP(AL3681,工作表1!$F$3:$G$1000,2,FALSE)</f>
        <v>2.75</v>
      </c>
      <c r="AR3681" t="str">
        <f>VLOOKUP(AL3681,工作表1!$F$3:$H$1000,3,FALSE)</f>
        <v>2019/2/15</v>
      </c>
      <c r="AS3681">
        <f t="shared" si="1893"/>
        <v>8.5999999999999993E-2</v>
      </c>
      <c r="AT3681">
        <f t="shared" si="1894"/>
        <v>2.6640000000000001</v>
      </c>
      <c r="AU3681" s="43">
        <f t="shared" si="1909"/>
        <v>40954</v>
      </c>
      <c r="AV3681" s="43">
        <f t="shared" si="1895"/>
        <v>41089</v>
      </c>
      <c r="AW3681" s="45">
        <f t="shared" si="1910"/>
        <v>1.0088315217391304</v>
      </c>
      <c r="AX3681" s="45">
        <f t="shared" si="1911"/>
        <v>2.3951328916021444</v>
      </c>
      <c r="AY3681" s="47">
        <f t="shared" si="1912"/>
        <v>108.58137673358021</v>
      </c>
      <c r="AZ3681" s="47">
        <f t="shared" si="1913"/>
        <v>128.55854867893854</v>
      </c>
      <c r="BA3681" s="43"/>
      <c r="BC3681" s="2">
        <v>40900</v>
      </c>
      <c r="BD3681" t="str">
        <v>912828KQ</v>
      </c>
      <c r="BE3681">
        <v>0.79690000000000005</v>
      </c>
      <c r="BF3681">
        <v>9.0670000000000001E-2</v>
      </c>
      <c r="BG3681">
        <v>0.84709999999999996</v>
      </c>
      <c r="BH3681">
        <v>128.546875</v>
      </c>
      <c r="BI3681">
        <f>VLOOKUP(BD3681,工作表1!$K$3:$L$1000,2,FALSE)</f>
        <v>3.125</v>
      </c>
      <c r="BJ3681" t="str">
        <f>VLOOKUP(BD3681,工作表1!$K$3:$M$1000,3,FALSE)</f>
        <v>2019/5/15</v>
      </c>
      <c r="BK3681">
        <f t="shared" si="1896"/>
        <v>8.6999999999999994E-2</v>
      </c>
      <c r="BL3681">
        <f t="shared" si="1897"/>
        <v>3.0379999999999998</v>
      </c>
      <c r="BM3681" s="43">
        <f t="shared" si="1914"/>
        <v>41044</v>
      </c>
      <c r="BN3681" s="43">
        <f t="shared" si="1898"/>
        <v>41180</v>
      </c>
      <c r="BO3681" s="45">
        <f t="shared" si="1915"/>
        <v>0.36057692307692307</v>
      </c>
      <c r="BP3681" s="45">
        <f t="shared" si="1916"/>
        <v>2.7235906217070598</v>
      </c>
      <c r="BQ3681" s="47">
        <f t="shared" si="1917"/>
        <v>111.17613366592741</v>
      </c>
      <c r="BR3681" s="47">
        <f t="shared" si="1918"/>
        <v>127.28164612566485</v>
      </c>
    </row>
    <row r="3682" spans="6:70" x14ac:dyDescent="0.25">
      <c r="F3682" s="2">
        <v>41029</v>
      </c>
      <c r="G3682">
        <v>0.13700000000000001</v>
      </c>
      <c r="H3682" s="43">
        <v>41081</v>
      </c>
      <c r="I3682">
        <v>1.0945</v>
      </c>
      <c r="L3682" s="2">
        <v>40900</v>
      </c>
      <c r="M3682" t="str">
        <v>912828JR</v>
      </c>
      <c r="N3682">
        <v>2.6696</v>
      </c>
      <c r="O3682">
        <v>-0.15597</v>
      </c>
      <c r="P3682">
        <v>0.88039999999999996</v>
      </c>
      <c r="Q3682">
        <v>129.859375</v>
      </c>
      <c r="R3682">
        <f>VLOOKUP(M3682,工作表1!$A$3:$B$1000,2,FALSE)</f>
        <v>3.75</v>
      </c>
      <c r="S3682" t="str">
        <f>VLOOKUP(M3682,工作表1!$A$3:$C$1000,3,FALSE)</f>
        <v>2018/11/15</v>
      </c>
      <c r="T3682">
        <f t="shared" si="1888"/>
        <v>8.6999999999999994E-2</v>
      </c>
      <c r="U3682">
        <f t="shared" si="1887"/>
        <v>3.6629999999999998</v>
      </c>
      <c r="V3682" s="43">
        <f t="shared" si="1899"/>
        <v>41044</v>
      </c>
      <c r="W3682" s="43">
        <f t="shared" si="1889"/>
        <v>40998</v>
      </c>
      <c r="X3682" s="45">
        <f t="shared" si="1900"/>
        <v>0.43269230769230771</v>
      </c>
      <c r="Y3682" s="45">
        <f t="shared" si="1901"/>
        <v>1.3984457323498418</v>
      </c>
      <c r="Z3682" s="47">
        <f t="shared" si="1902"/>
        <v>115.34360565493891</v>
      </c>
      <c r="AA3682" s="47">
        <f t="shared" si="1903"/>
        <v>129.71452841294442</v>
      </c>
      <c r="AB3682" s="45">
        <f t="shared" si="1904"/>
        <v>1.5002</v>
      </c>
      <c r="AC3682" s="2" t="str">
        <f t="shared" si="1890"/>
        <v>TY2</v>
      </c>
      <c r="AD3682">
        <f t="shared" si="1891"/>
        <v>129.390625</v>
      </c>
      <c r="AE3682">
        <f t="shared" si="1892"/>
        <v>129.15625</v>
      </c>
      <c r="AF3682" s="49">
        <f t="shared" si="1919"/>
        <v>0.234375</v>
      </c>
      <c r="AG3682" s="3">
        <f t="shared" si="1905"/>
        <v>128.56720065787724</v>
      </c>
      <c r="AH3682">
        <f t="shared" si="1906"/>
        <v>127.92631407882564</v>
      </c>
      <c r="AI3682" s="51">
        <f t="shared" si="1907"/>
        <v>0.64088657905159607</v>
      </c>
      <c r="AJ3682" s="52">
        <f t="shared" si="1908"/>
        <v>0.40651157905159607</v>
      </c>
      <c r="AK3682" s="2">
        <v>40900</v>
      </c>
      <c r="AL3682" t="str">
        <v>912828KD</v>
      </c>
      <c r="AM3682">
        <v>7.5274000000000001</v>
      </c>
      <c r="AN3682">
        <v>-0.30153000000000002</v>
      </c>
      <c r="AO3682">
        <v>0.82720000000000005</v>
      </c>
      <c r="AP3682">
        <v>129.390625</v>
      </c>
      <c r="AQ3682">
        <f>VLOOKUP(AL3682,工作表1!$F$3:$G$1000,2,FALSE)</f>
        <v>2.75</v>
      </c>
      <c r="AR3682" t="str">
        <f>VLOOKUP(AL3682,工作表1!$F$3:$H$1000,3,FALSE)</f>
        <v>2019/2/15</v>
      </c>
      <c r="AS3682">
        <f t="shared" si="1893"/>
        <v>8.6999999999999994E-2</v>
      </c>
      <c r="AT3682">
        <f t="shared" si="1894"/>
        <v>2.6629999999999998</v>
      </c>
      <c r="AU3682" s="43">
        <f t="shared" si="1909"/>
        <v>40954</v>
      </c>
      <c r="AV3682" s="43">
        <f t="shared" si="1895"/>
        <v>41089</v>
      </c>
      <c r="AW3682" s="45">
        <f t="shared" si="1910"/>
        <v>1.0013586956521738</v>
      </c>
      <c r="AX3682" s="45">
        <f t="shared" si="1911"/>
        <v>2.3951943120905304</v>
      </c>
      <c r="AY3682" s="47">
        <f t="shared" si="1912"/>
        <v>108.60018142072573</v>
      </c>
      <c r="AZ3682" s="47">
        <f t="shared" si="1913"/>
        <v>128.56720065787724</v>
      </c>
      <c r="BA3682" s="43"/>
      <c r="BC3682" s="2">
        <v>40899</v>
      </c>
      <c r="BD3682" t="str">
        <v>912828KQ</v>
      </c>
      <c r="BE3682">
        <v>2.2439</v>
      </c>
      <c r="BF3682">
        <v>3.9019999999999999E-2</v>
      </c>
      <c r="BG3682">
        <v>0.84709999999999996</v>
      </c>
      <c r="BH3682">
        <v>129.15625</v>
      </c>
      <c r="BI3682">
        <f>VLOOKUP(BD3682,工作表1!$K$3:$L$1000,2,FALSE)</f>
        <v>3.125</v>
      </c>
      <c r="BJ3682" t="str">
        <f>VLOOKUP(BD3682,工作表1!$K$3:$M$1000,3,FALSE)</f>
        <v>2019/5/15</v>
      </c>
      <c r="BK3682">
        <f t="shared" si="1896"/>
        <v>8.6499999999999994E-2</v>
      </c>
      <c r="BL3682">
        <f t="shared" si="1897"/>
        <v>3.0385</v>
      </c>
      <c r="BM3682" s="43">
        <f t="shared" si="1914"/>
        <v>41044</v>
      </c>
      <c r="BN3682" s="43">
        <f t="shared" si="1898"/>
        <v>41180</v>
      </c>
      <c r="BO3682" s="45">
        <f t="shared" si="1915"/>
        <v>0.32623626373626374</v>
      </c>
      <c r="BP3682" s="45">
        <f t="shared" si="1916"/>
        <v>2.7234965377088662</v>
      </c>
      <c r="BQ3682" s="47">
        <f t="shared" si="1917"/>
        <v>111.77125630305295</v>
      </c>
      <c r="BR3682" s="47">
        <f t="shared" si="1918"/>
        <v>127.92631407882564</v>
      </c>
    </row>
    <row r="3683" spans="6:70" x14ac:dyDescent="0.25">
      <c r="F3683" s="2">
        <v>41026</v>
      </c>
      <c r="G3683">
        <v>0.13600000000000001</v>
      </c>
      <c r="H3683" s="43">
        <v>41080</v>
      </c>
      <c r="I3683">
        <v>1.125</v>
      </c>
      <c r="L3683" s="2">
        <v>40899</v>
      </c>
      <c r="M3683" t="str">
        <v>912828JR</v>
      </c>
      <c r="N3683">
        <v>1.1777</v>
      </c>
      <c r="O3683">
        <v>3.7000000000000002E-3</v>
      </c>
      <c r="P3683">
        <v>0.88039999999999996</v>
      </c>
      <c r="Q3683">
        <v>130.453125</v>
      </c>
      <c r="R3683">
        <f>VLOOKUP(M3683,工作表1!$A$3:$B$1000,2,FALSE)</f>
        <v>3.75</v>
      </c>
      <c r="S3683" t="str">
        <f>VLOOKUP(M3683,工作表1!$A$3:$C$1000,3,FALSE)</f>
        <v>2018/11/15</v>
      </c>
      <c r="T3683">
        <f t="shared" si="1888"/>
        <v>8.6499999999999994E-2</v>
      </c>
      <c r="U3683">
        <f t="shared" si="1887"/>
        <v>3.6635</v>
      </c>
      <c r="V3683" s="43">
        <f t="shared" si="1899"/>
        <v>41044</v>
      </c>
      <c r="W3683" s="43">
        <f t="shared" si="1889"/>
        <v>40998</v>
      </c>
      <c r="X3683" s="45">
        <f t="shared" si="1900"/>
        <v>0.39148351648351648</v>
      </c>
      <c r="Y3683" s="45">
        <f t="shared" si="1901"/>
        <v>1.3983328315520096</v>
      </c>
      <c r="Z3683" s="47">
        <f t="shared" si="1902"/>
        <v>115.85658579324503</v>
      </c>
      <c r="AA3683" s="47">
        <f t="shared" si="1903"/>
        <v>130.24179840622116</v>
      </c>
      <c r="AB3683" s="45">
        <f t="shared" si="1904"/>
        <v>1.4292</v>
      </c>
      <c r="AC3683" s="2" t="str">
        <f t="shared" si="1890"/>
        <v>TY2</v>
      </c>
      <c r="AD3683">
        <f t="shared" si="1891"/>
        <v>130</v>
      </c>
      <c r="AE3683">
        <f t="shared" si="1892"/>
        <v>129.046875</v>
      </c>
      <c r="AF3683" s="49">
        <f t="shared" si="1919"/>
        <v>0.953125</v>
      </c>
      <c r="AG3683" s="3">
        <f t="shared" si="1905"/>
        <v>129.10859438003845</v>
      </c>
      <c r="AH3683">
        <f t="shared" si="1906"/>
        <v>127.83666851227042</v>
      </c>
      <c r="AI3683" s="51">
        <f t="shared" si="1907"/>
        <v>1.271925867768033</v>
      </c>
      <c r="AJ3683" s="52">
        <f t="shared" si="1908"/>
        <v>0.31880086776803296</v>
      </c>
      <c r="AK3683" s="2">
        <v>40899</v>
      </c>
      <c r="AL3683" t="str">
        <v>912828KD</v>
      </c>
      <c r="AM3683">
        <v>6.4966999999999997</v>
      </c>
      <c r="AN3683">
        <v>-0.23451</v>
      </c>
      <c r="AO3683">
        <v>0.82720000000000005</v>
      </c>
      <c r="AP3683">
        <v>130</v>
      </c>
      <c r="AQ3683">
        <f>VLOOKUP(AL3683,工作表1!$F$3:$G$1000,2,FALSE)</f>
        <v>2.75</v>
      </c>
      <c r="AR3683" t="str">
        <f>VLOOKUP(AL3683,工作表1!$F$3:$H$1000,3,FALSE)</f>
        <v>2019/2/15</v>
      </c>
      <c r="AS3683">
        <f t="shared" si="1893"/>
        <v>8.6499999999999994E-2</v>
      </c>
      <c r="AT3683">
        <f t="shared" si="1894"/>
        <v>2.6635</v>
      </c>
      <c r="AU3683" s="43">
        <f t="shared" si="1909"/>
        <v>40954</v>
      </c>
      <c r="AV3683" s="43">
        <f t="shared" si="1895"/>
        <v>41089</v>
      </c>
      <c r="AW3683" s="45">
        <f t="shared" si="1910"/>
        <v>0.97146739130434789</v>
      </c>
      <c r="AX3683" s="45">
        <f t="shared" si="1911"/>
        <v>2.3954399940440738</v>
      </c>
      <c r="AY3683" s="47">
        <f t="shared" si="1912"/>
        <v>109.09692033281166</v>
      </c>
      <c r="AZ3683" s="47">
        <f t="shared" si="1913"/>
        <v>129.10859438003845</v>
      </c>
      <c r="BA3683" s="43"/>
      <c r="BC3683" s="2">
        <v>40898</v>
      </c>
      <c r="BD3683" t="str">
        <v>912828KQ</v>
      </c>
      <c r="BE3683">
        <v>3.2218</v>
      </c>
      <c r="BF3683">
        <v>1.4069999999999999E-2</v>
      </c>
      <c r="BG3683">
        <v>0.84709999999999996</v>
      </c>
      <c r="BH3683">
        <v>129.046875</v>
      </c>
      <c r="BI3683">
        <f>VLOOKUP(BD3683,工作表1!$K$3:$L$1000,2,FALSE)</f>
        <v>3.125</v>
      </c>
      <c r="BJ3683" t="str">
        <f>VLOOKUP(BD3683,工作表1!$K$3:$M$1000,3,FALSE)</f>
        <v>2019/5/15</v>
      </c>
      <c r="BK3683">
        <f t="shared" si="1896"/>
        <v>8.4500000000000006E-2</v>
      </c>
      <c r="BL3683">
        <f t="shared" si="1897"/>
        <v>3.0405000000000002</v>
      </c>
      <c r="BM3683" s="43">
        <f t="shared" si="1914"/>
        <v>41044</v>
      </c>
      <c r="BN3683" s="43">
        <f t="shared" si="1898"/>
        <v>41180</v>
      </c>
      <c r="BO3683" s="45">
        <f t="shared" si="1915"/>
        <v>0.31765109890109888</v>
      </c>
      <c r="BP3683" s="45">
        <f t="shared" si="1916"/>
        <v>2.7234730167093182</v>
      </c>
      <c r="BQ3683" s="47">
        <f t="shared" si="1917"/>
        <v>111.70903892490256</v>
      </c>
      <c r="BR3683" s="47">
        <f t="shared" si="1918"/>
        <v>127.83666851227042</v>
      </c>
    </row>
    <row r="3684" spans="6:70" x14ac:dyDescent="0.25">
      <c r="F3684" s="2">
        <v>41025</v>
      </c>
      <c r="G3684">
        <v>0.13850000000000001</v>
      </c>
      <c r="H3684" s="43">
        <v>41079</v>
      </c>
      <c r="I3684">
        <v>1.0828</v>
      </c>
      <c r="L3684" s="2">
        <v>40898</v>
      </c>
      <c r="M3684" t="str">
        <v>912828JR</v>
      </c>
      <c r="N3684">
        <v>1.843</v>
      </c>
      <c r="O3684">
        <v>-5.0169999999999999E-2</v>
      </c>
      <c r="P3684">
        <v>0.88039999999999996</v>
      </c>
      <c r="Q3684">
        <v>130.421875</v>
      </c>
      <c r="R3684">
        <f>VLOOKUP(M3684,工作表1!$A$3:$B$1000,2,FALSE)</f>
        <v>3.75</v>
      </c>
      <c r="S3684" t="str">
        <f>VLOOKUP(M3684,工作表1!$A$3:$C$1000,3,FALSE)</f>
        <v>2018/11/15</v>
      </c>
      <c r="T3684">
        <f t="shared" si="1888"/>
        <v>8.4500000000000006E-2</v>
      </c>
      <c r="U3684">
        <f t="shared" si="1887"/>
        <v>3.6655000000000002</v>
      </c>
      <c r="V3684" s="43">
        <f t="shared" si="1899"/>
        <v>41044</v>
      </c>
      <c r="W3684" s="43">
        <f t="shared" si="1889"/>
        <v>40998</v>
      </c>
      <c r="X3684" s="45">
        <f t="shared" si="1900"/>
        <v>0.38118131868131866</v>
      </c>
      <c r="Y3684" s="45">
        <f t="shared" si="1901"/>
        <v>1.3983046063525515</v>
      </c>
      <c r="Z3684" s="47">
        <f t="shared" si="1902"/>
        <v>115.85690309695481</v>
      </c>
      <c r="AA3684" s="47">
        <f t="shared" si="1903"/>
        <v>130.22772188820929</v>
      </c>
      <c r="AB3684" s="45">
        <f t="shared" si="1904"/>
        <v>1.4081999999999999</v>
      </c>
      <c r="AC3684" s="2" t="str">
        <f t="shared" si="1890"/>
        <v>TY2</v>
      </c>
      <c r="AD3684">
        <f t="shared" si="1891"/>
        <v>129.890625</v>
      </c>
      <c r="AE3684">
        <f t="shared" si="1892"/>
        <v>129.78125</v>
      </c>
      <c r="AF3684" s="49">
        <f t="shared" si="1919"/>
        <v>0.109375</v>
      </c>
      <c r="AG3684" s="3">
        <f t="shared" si="1905"/>
        <v>129.07538283371144</v>
      </c>
      <c r="AH3684">
        <f t="shared" si="1906"/>
        <v>129.09729310636172</v>
      </c>
      <c r="AI3684" s="51">
        <f t="shared" si="1907"/>
        <v>-2.191027265027401E-2</v>
      </c>
      <c r="AJ3684" s="52">
        <f t="shared" si="1908"/>
        <v>-0.13128527265027401</v>
      </c>
      <c r="AK3684" s="2">
        <v>40898</v>
      </c>
      <c r="AL3684" t="str">
        <v>912828KD</v>
      </c>
      <c r="AM3684">
        <v>8.8483000000000001</v>
      </c>
      <c r="AN3684">
        <v>-0.35036</v>
      </c>
      <c r="AO3684">
        <v>0.82720000000000005</v>
      </c>
      <c r="AP3684">
        <v>129.890625</v>
      </c>
      <c r="AQ3684">
        <f>VLOOKUP(AL3684,工作表1!$F$3:$G$1000,2,FALSE)</f>
        <v>2.75</v>
      </c>
      <c r="AR3684" t="str">
        <f>VLOOKUP(AL3684,工作表1!$F$3:$H$1000,3,FALSE)</f>
        <v>2019/2/15</v>
      </c>
      <c r="AS3684">
        <f t="shared" si="1893"/>
        <v>8.4500000000000006E-2</v>
      </c>
      <c r="AT3684">
        <f t="shared" si="1894"/>
        <v>2.6655000000000002</v>
      </c>
      <c r="AU3684" s="43">
        <f t="shared" si="1909"/>
        <v>40954</v>
      </c>
      <c r="AV3684" s="43">
        <f t="shared" si="1895"/>
        <v>41089</v>
      </c>
      <c r="AW3684" s="45">
        <f t="shared" si="1910"/>
        <v>0.96399456521739135</v>
      </c>
      <c r="AX3684" s="45">
        <f t="shared" si="1911"/>
        <v>2.3955014145324598</v>
      </c>
      <c r="AY3684" s="47">
        <f t="shared" si="1912"/>
        <v>109.08266356741294</v>
      </c>
      <c r="AZ3684" s="47">
        <f t="shared" si="1913"/>
        <v>129.07538283371144</v>
      </c>
      <c r="BA3684" s="43"/>
      <c r="BC3684" s="2">
        <v>40897</v>
      </c>
      <c r="BD3684" t="str">
        <v>912828KD</v>
      </c>
      <c r="BE3684">
        <v>18.392399999999999</v>
      </c>
      <c r="BF3684">
        <v>-0.84145000000000003</v>
      </c>
      <c r="BG3684">
        <v>0.82720000000000005</v>
      </c>
      <c r="BH3684">
        <v>129.78125</v>
      </c>
      <c r="BI3684">
        <f>VLOOKUP(BD3684,工作表1!$K$3:$L$1000,2,FALSE)</f>
        <v>2.75</v>
      </c>
      <c r="BJ3684" t="str">
        <f>VLOOKUP(BD3684,工作表1!$K$3:$M$1000,3,FALSE)</f>
        <v>2019/2/15</v>
      </c>
      <c r="BK3684">
        <f t="shared" si="1896"/>
        <v>8.7499999999999994E-2</v>
      </c>
      <c r="BL3684">
        <f t="shared" si="1897"/>
        <v>2.6625000000000001</v>
      </c>
      <c r="BM3684" s="43">
        <f t="shared" si="1914"/>
        <v>40954</v>
      </c>
      <c r="BN3684" s="43">
        <f t="shared" si="1898"/>
        <v>41180</v>
      </c>
      <c r="BO3684" s="45">
        <f t="shared" si="1915"/>
        <v>0.95652173913043481</v>
      </c>
      <c r="BP3684" s="45">
        <f t="shared" si="1916"/>
        <v>3.0811792733770105</v>
      </c>
      <c r="BQ3684" s="47">
        <f t="shared" si="1917"/>
        <v>110.21769371146371</v>
      </c>
      <c r="BR3684" s="47">
        <f t="shared" si="1918"/>
        <v>129.09729310636172</v>
      </c>
    </row>
    <row r="3685" spans="6:70" x14ac:dyDescent="0.25">
      <c r="F3685" s="2">
        <v>41024</v>
      </c>
      <c r="G3685">
        <v>0.13650000000000001</v>
      </c>
      <c r="H3685" s="43">
        <v>41078</v>
      </c>
      <c r="I3685">
        <v>1.0455000000000001</v>
      </c>
      <c r="L3685" s="2">
        <v>40897</v>
      </c>
      <c r="M3685" t="str">
        <v>912828JH</v>
      </c>
      <c r="N3685">
        <v>-3.9535</v>
      </c>
      <c r="O3685">
        <v>4.2039499999999999</v>
      </c>
      <c r="P3685">
        <v>0.89370000000000005</v>
      </c>
      <c r="Q3685">
        <v>131.59375</v>
      </c>
      <c r="R3685">
        <f>VLOOKUP(M3685,工作表1!$A$3:$B$1000,2,FALSE)</f>
        <v>4</v>
      </c>
      <c r="S3685" t="str">
        <f>VLOOKUP(M3685,工作表1!$A$3:$C$1000,3,FALSE)</f>
        <v>2018/8/15</v>
      </c>
      <c r="T3685">
        <f t="shared" si="1888"/>
        <v>8.7499999999999994E-2</v>
      </c>
      <c r="U3685">
        <f t="shared" si="1887"/>
        <v>3.9125000000000001</v>
      </c>
      <c r="V3685" s="43">
        <f t="shared" si="1899"/>
        <v>40954</v>
      </c>
      <c r="W3685" s="43">
        <f t="shared" si="1889"/>
        <v>40998</v>
      </c>
      <c r="X3685" s="45">
        <f t="shared" si="1900"/>
        <v>1.3913043478260869</v>
      </c>
      <c r="Y3685" s="45">
        <f t="shared" si="1901"/>
        <v>2.487194758784991</v>
      </c>
      <c r="Z3685" s="47">
        <f t="shared" si="1902"/>
        <v>117.28761740220099</v>
      </c>
      <c r="AA3685" s="47">
        <f t="shared" si="1903"/>
        <v>129.87788761691394</v>
      </c>
      <c r="AB3685" s="45">
        <f t="shared" si="1904"/>
        <v>1.3796999999999999</v>
      </c>
      <c r="AC3685" s="2" t="str">
        <f t="shared" si="1890"/>
        <v>TY2</v>
      </c>
      <c r="AD3685">
        <f t="shared" si="1891"/>
        <v>130.625</v>
      </c>
      <c r="AE3685">
        <f t="shared" si="1892"/>
        <v>130.328125</v>
      </c>
      <c r="AF3685" s="49">
        <f t="shared" si="1919"/>
        <v>0.296875</v>
      </c>
      <c r="AG3685" s="3">
        <f t="shared" si="1905"/>
        <v>130.21368270792925</v>
      </c>
      <c r="AH3685">
        <f t="shared" si="1906"/>
        <v>129.97802239353101</v>
      </c>
      <c r="AI3685" s="51">
        <f t="shared" si="1907"/>
        <v>0.23566031439824542</v>
      </c>
      <c r="AJ3685" s="52">
        <f t="shared" si="1908"/>
        <v>-6.1214685601754582E-2</v>
      </c>
      <c r="AK3685" s="2">
        <v>40897</v>
      </c>
      <c r="AL3685" t="str">
        <v>912828JR</v>
      </c>
      <c r="AM3685">
        <v>1.5129999999999999</v>
      </c>
      <c r="AN3685">
        <v>3.7699999999999999E-3</v>
      </c>
      <c r="AO3685">
        <v>0.88039999999999996</v>
      </c>
      <c r="AP3685">
        <v>130.625</v>
      </c>
      <c r="AQ3685">
        <f>VLOOKUP(AL3685,工作表1!$F$3:$G$1000,2,FALSE)</f>
        <v>3.75</v>
      </c>
      <c r="AR3685" t="str">
        <f>VLOOKUP(AL3685,工作表1!$F$3:$H$1000,3,FALSE)</f>
        <v>2018/11/15</v>
      </c>
      <c r="AS3685">
        <f t="shared" si="1893"/>
        <v>8.7499999999999994E-2</v>
      </c>
      <c r="AT3685">
        <f t="shared" si="1894"/>
        <v>3.6625000000000001</v>
      </c>
      <c r="AU3685" s="43">
        <f t="shared" si="1909"/>
        <v>41044</v>
      </c>
      <c r="AV3685" s="43">
        <f t="shared" si="1895"/>
        <v>41089</v>
      </c>
      <c r="AW3685" s="45">
        <f t="shared" si="1910"/>
        <v>0.37087912087912084</v>
      </c>
      <c r="AX3685" s="45">
        <f t="shared" si="1911"/>
        <v>2.3332078880024083</v>
      </c>
      <c r="AY3685" s="47">
        <f t="shared" si="1912"/>
        <v>116.96220730248403</v>
      </c>
      <c r="AZ3685" s="47">
        <f t="shared" si="1913"/>
        <v>130.21368270792925</v>
      </c>
      <c r="BA3685" s="43"/>
      <c r="BC3685" s="2">
        <v>40896</v>
      </c>
      <c r="BD3685" t="str">
        <v>912828KD</v>
      </c>
      <c r="BE3685">
        <v>24.020600000000002</v>
      </c>
      <c r="BF3685">
        <v>-1.14062</v>
      </c>
      <c r="BG3685">
        <v>0.82720000000000005</v>
      </c>
      <c r="BH3685">
        <v>130.328125</v>
      </c>
      <c r="BI3685">
        <f>VLOOKUP(BD3685,工作表1!$K$3:$L$1000,2,FALSE)</f>
        <v>2.75</v>
      </c>
      <c r="BJ3685" t="str">
        <f>VLOOKUP(BD3685,工作表1!$K$3:$M$1000,3,FALSE)</f>
        <v>2019/2/15</v>
      </c>
      <c r="BK3685">
        <f t="shared" si="1896"/>
        <v>8.8999999999999996E-2</v>
      </c>
      <c r="BL3685">
        <f t="shared" si="1897"/>
        <v>2.661</v>
      </c>
      <c r="BM3685" s="43">
        <f t="shared" si="1914"/>
        <v>40954</v>
      </c>
      <c r="BN3685" s="43">
        <f t="shared" si="1898"/>
        <v>41180</v>
      </c>
      <c r="BO3685" s="45">
        <f t="shared" si="1915"/>
        <v>0.94904891304347816</v>
      </c>
      <c r="BP3685" s="45">
        <f t="shared" si="1916"/>
        <v>3.081240693865396</v>
      </c>
      <c r="BQ3685" s="47">
        <f t="shared" si="1917"/>
        <v>110.9572113035331</v>
      </c>
      <c r="BR3685" s="47">
        <f t="shared" si="1918"/>
        <v>129.97802239353101</v>
      </c>
    </row>
    <row r="3686" spans="6:70" x14ac:dyDescent="0.25">
      <c r="F3686" s="2">
        <v>41023</v>
      </c>
      <c r="G3686">
        <v>0.13600000000000001</v>
      </c>
      <c r="H3686" s="43">
        <v>41075</v>
      </c>
      <c r="I3686">
        <v>1.0431999999999999</v>
      </c>
      <c r="L3686" s="2">
        <v>40896</v>
      </c>
      <c r="M3686" t="str">
        <v>912828JH</v>
      </c>
      <c r="N3686">
        <v>0.54669999999999996</v>
      </c>
      <c r="O3686">
        <v>-0.43099999999999999</v>
      </c>
      <c r="P3686">
        <v>0.89370000000000005</v>
      </c>
      <c r="Q3686">
        <v>132.125</v>
      </c>
      <c r="R3686">
        <f>VLOOKUP(M3686,工作表1!$A$3:$B$1000,2,FALSE)</f>
        <v>4</v>
      </c>
      <c r="S3686" t="str">
        <f>VLOOKUP(M3686,工作表1!$A$3:$C$1000,3,FALSE)</f>
        <v>2018/8/15</v>
      </c>
      <c r="T3686">
        <f t="shared" si="1888"/>
        <v>8.8999999999999996E-2</v>
      </c>
      <c r="U3686">
        <f t="shared" si="1887"/>
        <v>3.911</v>
      </c>
      <c r="V3686" s="43">
        <f t="shared" si="1899"/>
        <v>40954</v>
      </c>
      <c r="W3686" s="43">
        <f t="shared" si="1889"/>
        <v>40998</v>
      </c>
      <c r="X3686" s="45">
        <f t="shared" si="1900"/>
        <v>1.3804347826086956</v>
      </c>
      <c r="Y3686" s="45">
        <f t="shared" si="1901"/>
        <v>2.4872840976771888</v>
      </c>
      <c r="Z3686" s="47">
        <f t="shared" si="1902"/>
        <v>119.33871584733956</v>
      </c>
      <c r="AA3686" s="47">
        <f t="shared" si="1903"/>
        <v>132.1598186744078</v>
      </c>
      <c r="AB3686" s="45">
        <f t="shared" si="1904"/>
        <v>1.2924</v>
      </c>
      <c r="AC3686" s="2" t="str">
        <f t="shared" si="1890"/>
        <v>TY2</v>
      </c>
      <c r="AD3686">
        <f t="shared" si="1891"/>
        <v>131.328125</v>
      </c>
      <c r="AE3686">
        <f t="shared" si="1892"/>
        <v>130.171875</v>
      </c>
      <c r="AF3686" s="49">
        <f t="shared" si="1919"/>
        <v>1.15625</v>
      </c>
      <c r="AG3686" s="3">
        <f t="shared" si="1905"/>
        <v>130.90592967611821</v>
      </c>
      <c r="AH3686">
        <f t="shared" si="1906"/>
        <v>129.74719291923839</v>
      </c>
      <c r="AI3686" s="51">
        <f t="shared" si="1907"/>
        <v>1.1587367568798186</v>
      </c>
      <c r="AJ3686" s="52">
        <f t="shared" si="1908"/>
        <v>2.4867568798185857E-3</v>
      </c>
      <c r="AK3686" s="2">
        <v>40896</v>
      </c>
      <c r="AL3686" t="str">
        <v>912828JR</v>
      </c>
      <c r="AM3686">
        <v>1.2930999999999999</v>
      </c>
      <c r="AN3686">
        <v>1.6920000000000001E-2</v>
      </c>
      <c r="AO3686">
        <v>0.88039999999999996</v>
      </c>
      <c r="AP3686">
        <v>131.328125</v>
      </c>
      <c r="AQ3686">
        <f>VLOOKUP(AL3686,工作表1!$F$3:$G$1000,2,FALSE)</f>
        <v>3.75</v>
      </c>
      <c r="AR3686" t="str">
        <f>VLOOKUP(AL3686,工作表1!$F$3:$H$1000,3,FALSE)</f>
        <v>2018/11/15</v>
      </c>
      <c r="AS3686">
        <f t="shared" si="1893"/>
        <v>8.8999999999999996E-2</v>
      </c>
      <c r="AT3686">
        <f t="shared" si="1894"/>
        <v>3.661</v>
      </c>
      <c r="AU3686" s="43">
        <f t="shared" si="1909"/>
        <v>41044</v>
      </c>
      <c r="AV3686" s="43">
        <f t="shared" si="1895"/>
        <v>41089</v>
      </c>
      <c r="AW3686" s="45">
        <f t="shared" si="1910"/>
        <v>0.36057692307692307</v>
      </c>
      <c r="AX3686" s="45">
        <f t="shared" si="1911"/>
        <v>2.3331796628029502</v>
      </c>
      <c r="AY3686" s="47">
        <f t="shared" si="1912"/>
        <v>117.58301902566724</v>
      </c>
      <c r="AZ3686" s="47">
        <f t="shared" si="1913"/>
        <v>130.90592967611821</v>
      </c>
      <c r="BA3686" s="43"/>
      <c r="BC3686" s="2">
        <v>40893</v>
      </c>
      <c r="BD3686" t="str">
        <v>912828KD</v>
      </c>
      <c r="BE3686">
        <v>22.927299999999999</v>
      </c>
      <c r="BF3686">
        <v>-1.0777600000000001</v>
      </c>
      <c r="BG3686">
        <v>0.82720000000000005</v>
      </c>
      <c r="BH3686">
        <v>130.171875</v>
      </c>
      <c r="BI3686">
        <f>VLOOKUP(BD3686,工作表1!$K$3:$L$1000,2,FALSE)</f>
        <v>2.75</v>
      </c>
      <c r="BJ3686" t="str">
        <f>VLOOKUP(BD3686,工作表1!$K$3:$M$1000,3,FALSE)</f>
        <v>2019/2/15</v>
      </c>
      <c r="BK3686">
        <f t="shared" si="1896"/>
        <v>8.5500000000000007E-2</v>
      </c>
      <c r="BL3686">
        <f t="shared" si="1897"/>
        <v>2.6644999999999999</v>
      </c>
      <c r="BM3686" s="43">
        <f t="shared" si="1914"/>
        <v>40954</v>
      </c>
      <c r="BN3686" s="43">
        <f t="shared" si="1898"/>
        <v>41180</v>
      </c>
      <c r="BO3686" s="45">
        <f t="shared" si="1915"/>
        <v>0.94157608695652184</v>
      </c>
      <c r="BP3686" s="45">
        <f t="shared" si="1916"/>
        <v>3.0813021143537824</v>
      </c>
      <c r="BQ3686" s="47">
        <f t="shared" si="1917"/>
        <v>110.78118359923236</v>
      </c>
      <c r="BR3686" s="47">
        <f t="shared" si="1918"/>
        <v>129.74719291923839</v>
      </c>
    </row>
    <row r="3687" spans="6:70" x14ac:dyDescent="0.25">
      <c r="F3687" s="2">
        <v>41022</v>
      </c>
      <c r="G3687">
        <v>0.13150000000000001</v>
      </c>
      <c r="H3687" s="43">
        <v>41074</v>
      </c>
      <c r="I3687">
        <v>1.1109</v>
      </c>
      <c r="L3687" s="2">
        <v>40893</v>
      </c>
      <c r="M3687" t="str">
        <v>912828JH</v>
      </c>
      <c r="N3687">
        <v>0.58409999999999995</v>
      </c>
      <c r="O3687">
        <v>-0.45013999999999998</v>
      </c>
      <c r="P3687">
        <v>0.89370000000000005</v>
      </c>
      <c r="Q3687">
        <v>131.953125</v>
      </c>
      <c r="R3687">
        <f>VLOOKUP(M3687,工作表1!$A$3:$B$1000,2,FALSE)</f>
        <v>4</v>
      </c>
      <c r="S3687" t="str">
        <f>VLOOKUP(M3687,工作表1!$A$3:$C$1000,3,FALSE)</f>
        <v>2018/8/15</v>
      </c>
      <c r="T3687">
        <f t="shared" si="1888"/>
        <v>8.5500000000000007E-2</v>
      </c>
      <c r="U3687">
        <f t="shared" si="1887"/>
        <v>3.9144999999999999</v>
      </c>
      <c r="V3687" s="43">
        <f t="shared" si="1899"/>
        <v>40954</v>
      </c>
      <c r="W3687" s="43">
        <f t="shared" si="1889"/>
        <v>40998</v>
      </c>
      <c r="X3687" s="45">
        <f t="shared" si="1900"/>
        <v>1.3695652173913044</v>
      </c>
      <c r="Y3687" s="45">
        <f t="shared" si="1901"/>
        <v>2.4873734365693867</v>
      </c>
      <c r="Z3687" s="47">
        <f t="shared" si="1902"/>
        <v>119.2041258755311</v>
      </c>
      <c r="AA3687" s="47">
        <f t="shared" si="1903"/>
        <v>131.99451156441776</v>
      </c>
      <c r="AB3687" s="45">
        <f t="shared" si="1904"/>
        <v>1.3042</v>
      </c>
      <c r="AC3687" s="2" t="str">
        <f t="shared" si="1890"/>
        <v>TY2</v>
      </c>
      <c r="AD3687">
        <f t="shared" si="1891"/>
        <v>131.171875</v>
      </c>
      <c r="AE3687">
        <f t="shared" si="1892"/>
        <v>129.71875</v>
      </c>
      <c r="AF3687" s="49">
        <f t="shared" si="1919"/>
        <v>1.453125</v>
      </c>
      <c r="AG3687" s="3">
        <f t="shared" si="1905"/>
        <v>130.75047596515577</v>
      </c>
      <c r="AH3687">
        <f t="shared" si="1906"/>
        <v>129.16722994945707</v>
      </c>
      <c r="AI3687" s="51">
        <f t="shared" si="1907"/>
        <v>1.5832460156987054</v>
      </c>
      <c r="AJ3687" s="52">
        <f t="shared" si="1908"/>
        <v>0.13012101569870538</v>
      </c>
      <c r="AK3687" s="2">
        <v>40893</v>
      </c>
      <c r="AL3687" t="str">
        <v>912828JR</v>
      </c>
      <c r="AM3687">
        <v>1.3782000000000001</v>
      </c>
      <c r="AN3687">
        <v>9.9399999999999992E-3</v>
      </c>
      <c r="AO3687">
        <v>0.88039999999999996</v>
      </c>
      <c r="AP3687">
        <v>131.171875</v>
      </c>
      <c r="AQ3687">
        <f>VLOOKUP(AL3687,工作表1!$F$3:$G$1000,2,FALSE)</f>
        <v>3.75</v>
      </c>
      <c r="AR3687" t="str">
        <f>VLOOKUP(AL3687,工作表1!$F$3:$H$1000,3,FALSE)</f>
        <v>2018/11/15</v>
      </c>
      <c r="AS3687">
        <f t="shared" si="1893"/>
        <v>8.5500000000000007E-2</v>
      </c>
      <c r="AT3687">
        <f t="shared" si="1894"/>
        <v>3.6644999999999999</v>
      </c>
      <c r="AU3687" s="43">
        <f t="shared" si="1909"/>
        <v>41044</v>
      </c>
      <c r="AV3687" s="43">
        <f t="shared" si="1895"/>
        <v>41089</v>
      </c>
      <c r="AW3687" s="45">
        <f t="shared" si="1910"/>
        <v>0.35027472527472525</v>
      </c>
      <c r="AX3687" s="45">
        <f t="shared" si="1911"/>
        <v>2.3331514376034925</v>
      </c>
      <c r="AY3687" s="47">
        <f t="shared" si="1912"/>
        <v>117.46018729314778</v>
      </c>
      <c r="AZ3687" s="47">
        <f t="shared" si="1913"/>
        <v>130.75047596515577</v>
      </c>
      <c r="BA3687" s="43"/>
      <c r="BC3687" s="2">
        <v>40892</v>
      </c>
      <c r="BD3687" t="str">
        <v>912828KD</v>
      </c>
      <c r="BE3687">
        <v>21.616199999999999</v>
      </c>
      <c r="BF3687">
        <v>-0.97482999999999997</v>
      </c>
      <c r="BG3687">
        <v>0.82720000000000005</v>
      </c>
      <c r="BH3687">
        <v>129.71875</v>
      </c>
      <c r="BI3687">
        <f>VLOOKUP(BD3687,工作表1!$K$3:$L$1000,2,FALSE)</f>
        <v>2.75</v>
      </c>
      <c r="BJ3687" t="str">
        <f>VLOOKUP(BD3687,工作表1!$K$3:$M$1000,3,FALSE)</f>
        <v>2019/2/15</v>
      </c>
      <c r="BK3687">
        <f t="shared" si="1896"/>
        <v>8.7499999999999994E-2</v>
      </c>
      <c r="BL3687">
        <f t="shared" si="1897"/>
        <v>2.6625000000000001</v>
      </c>
      <c r="BM3687" s="43">
        <f t="shared" si="1914"/>
        <v>40954</v>
      </c>
      <c r="BN3687" s="43">
        <f t="shared" si="1898"/>
        <v>41180</v>
      </c>
      <c r="BO3687" s="45">
        <f t="shared" si="1915"/>
        <v>0.91915760869565211</v>
      </c>
      <c r="BP3687" s="45">
        <f t="shared" si="1916"/>
        <v>3.0814863758189395</v>
      </c>
      <c r="BQ3687" s="47">
        <f t="shared" si="1917"/>
        <v>110.33633293002042</v>
      </c>
      <c r="BR3687" s="47">
        <f t="shared" si="1918"/>
        <v>129.16722994945707</v>
      </c>
    </row>
    <row r="3688" spans="6:70" x14ac:dyDescent="0.25">
      <c r="F3688" s="2">
        <v>41019</v>
      </c>
      <c r="G3688">
        <v>0.13650000000000001</v>
      </c>
      <c r="H3688" s="43">
        <v>41073</v>
      </c>
      <c r="I3688">
        <v>1.0549999999999999</v>
      </c>
      <c r="L3688" s="2">
        <v>40892</v>
      </c>
      <c r="M3688" t="str">
        <v>912828JH</v>
      </c>
      <c r="N3688">
        <v>0.4617</v>
      </c>
      <c r="O3688">
        <v>-0.26177</v>
      </c>
      <c r="P3688">
        <v>0.89370000000000005</v>
      </c>
      <c r="Q3688">
        <v>131.484375</v>
      </c>
      <c r="R3688">
        <f>VLOOKUP(M3688,工作表1!$A$3:$B$1000,2,FALSE)</f>
        <v>4</v>
      </c>
      <c r="S3688" t="str">
        <f>VLOOKUP(M3688,工作表1!$A$3:$C$1000,3,FALSE)</f>
        <v>2018/8/15</v>
      </c>
      <c r="T3688">
        <f t="shared" si="1888"/>
        <v>8.7499999999999994E-2</v>
      </c>
      <c r="U3688">
        <f t="shared" si="1887"/>
        <v>3.9125000000000001</v>
      </c>
      <c r="V3688" s="43">
        <f t="shared" si="1899"/>
        <v>40954</v>
      </c>
      <c r="W3688" s="43">
        <f t="shared" si="1889"/>
        <v>40998</v>
      </c>
      <c r="X3688" s="45">
        <f t="shared" si="1900"/>
        <v>1.3369565217391304</v>
      </c>
      <c r="Y3688" s="45">
        <f t="shared" si="1901"/>
        <v>2.4876414532459794</v>
      </c>
      <c r="Z3688" s="47">
        <f t="shared" si="1902"/>
        <v>118.75170448402599</v>
      </c>
      <c r="AA3688" s="47">
        <f t="shared" si="1903"/>
        <v>131.44810090982739</v>
      </c>
      <c r="AB3688" s="45">
        <f t="shared" si="1904"/>
        <v>1.3726</v>
      </c>
      <c r="AC3688" s="2" t="str">
        <f t="shared" si="1890"/>
        <v>TY2</v>
      </c>
      <c r="AD3688">
        <f t="shared" si="1891"/>
        <v>130.71875</v>
      </c>
      <c r="AE3688">
        <f t="shared" si="1892"/>
        <v>129.8125</v>
      </c>
      <c r="AF3688" s="49">
        <f t="shared" si="1919"/>
        <v>0.90625</v>
      </c>
      <c r="AG3688" s="3">
        <f t="shared" si="1905"/>
        <v>130.31099811763002</v>
      </c>
      <c r="AH3688">
        <f t="shared" si="1906"/>
        <v>129.21391838215087</v>
      </c>
      <c r="AI3688" s="51">
        <f t="shared" si="1907"/>
        <v>1.0970797354791557</v>
      </c>
      <c r="AJ3688" s="52">
        <f t="shared" si="1908"/>
        <v>0.19082973547915572</v>
      </c>
      <c r="AK3688" s="2">
        <v>40892</v>
      </c>
      <c r="AL3688" t="str">
        <v>912828JR</v>
      </c>
      <c r="AM3688">
        <v>1.911</v>
      </c>
      <c r="AN3688">
        <v>-1.5769999999999999E-2</v>
      </c>
      <c r="AO3688">
        <v>0.88039999999999996</v>
      </c>
      <c r="AP3688">
        <v>130.71875</v>
      </c>
      <c r="AQ3688">
        <f>VLOOKUP(AL3688,工作表1!$F$3:$G$1000,2,FALSE)</f>
        <v>3.75</v>
      </c>
      <c r="AR3688" t="str">
        <f>VLOOKUP(AL3688,工作表1!$F$3:$H$1000,3,FALSE)</f>
        <v>2018/11/15</v>
      </c>
      <c r="AS3688">
        <f t="shared" si="1893"/>
        <v>8.7499999999999994E-2</v>
      </c>
      <c r="AT3688">
        <f t="shared" si="1894"/>
        <v>3.6625000000000001</v>
      </c>
      <c r="AU3688" s="43">
        <f t="shared" si="1909"/>
        <v>41044</v>
      </c>
      <c r="AV3688" s="43">
        <f t="shared" si="1895"/>
        <v>41089</v>
      </c>
      <c r="AW3688" s="45">
        <f t="shared" si="1910"/>
        <v>0.3193681318681319</v>
      </c>
      <c r="AX3688" s="45">
        <f t="shared" si="1911"/>
        <v>2.3330667620051182</v>
      </c>
      <c r="AY3688" s="47">
        <f t="shared" si="1912"/>
        <v>117.10867125113286</v>
      </c>
      <c r="AZ3688" s="47">
        <f t="shared" si="1913"/>
        <v>130.31099811763002</v>
      </c>
      <c r="BA3688" s="43"/>
      <c r="BC3688" s="2">
        <v>40891</v>
      </c>
      <c r="BD3688" t="str">
        <v>912828KD</v>
      </c>
      <c r="BE3688">
        <v>20.338000000000001</v>
      </c>
      <c r="BF3688">
        <v>-0.93171999999999999</v>
      </c>
      <c r="BG3688">
        <v>0.82720000000000005</v>
      </c>
      <c r="BH3688">
        <v>129.8125</v>
      </c>
      <c r="BI3688">
        <f>VLOOKUP(BD3688,工作表1!$K$3:$L$1000,2,FALSE)</f>
        <v>2.75</v>
      </c>
      <c r="BJ3688" t="str">
        <f>VLOOKUP(BD3688,工作表1!$K$3:$M$1000,3,FALSE)</f>
        <v>2019/2/15</v>
      </c>
      <c r="BK3688">
        <f t="shared" si="1896"/>
        <v>8.8749999999999996E-2</v>
      </c>
      <c r="BL3688">
        <f t="shared" si="1897"/>
        <v>2.6612499999999999</v>
      </c>
      <c r="BM3688" s="43">
        <f t="shared" si="1914"/>
        <v>40954</v>
      </c>
      <c r="BN3688" s="43">
        <f t="shared" si="1898"/>
        <v>41180</v>
      </c>
      <c r="BO3688" s="45">
        <f t="shared" si="1915"/>
        <v>0.91168478260869557</v>
      </c>
      <c r="BP3688" s="45">
        <f t="shared" si="1916"/>
        <v>3.0815477963073254</v>
      </c>
      <c r="BQ3688" s="47">
        <f t="shared" si="1917"/>
        <v>110.38611109393437</v>
      </c>
      <c r="BR3688" s="47">
        <f t="shared" si="1918"/>
        <v>129.21391838215087</v>
      </c>
    </row>
    <row r="3689" spans="6:70" x14ac:dyDescent="0.25">
      <c r="F3689" s="2">
        <v>41018</v>
      </c>
      <c r="G3689">
        <v>0.13850000000000001</v>
      </c>
      <c r="H3689" s="43">
        <v>41072</v>
      </c>
      <c r="I3689">
        <v>1.1180000000000001</v>
      </c>
      <c r="L3689" s="2">
        <v>40891</v>
      </c>
      <c r="M3689" t="str">
        <v>912828JH</v>
      </c>
      <c r="N3689">
        <v>0.54530000000000001</v>
      </c>
      <c r="O3689">
        <v>-0.2928</v>
      </c>
      <c r="P3689">
        <v>0.89370000000000005</v>
      </c>
      <c r="Q3689">
        <v>131.609375</v>
      </c>
      <c r="R3689">
        <f>VLOOKUP(M3689,工作表1!$A$3:$B$1000,2,FALSE)</f>
        <v>4</v>
      </c>
      <c r="S3689" t="str">
        <f>VLOOKUP(M3689,工作表1!$A$3:$C$1000,3,FALSE)</f>
        <v>2018/8/15</v>
      </c>
      <c r="T3689">
        <f t="shared" si="1888"/>
        <v>8.8749999999999996E-2</v>
      </c>
      <c r="U3689">
        <f t="shared" si="1887"/>
        <v>3.9112499999999999</v>
      </c>
      <c r="V3689" s="43">
        <f t="shared" si="1899"/>
        <v>40954</v>
      </c>
      <c r="W3689" s="43">
        <f t="shared" si="1889"/>
        <v>40998</v>
      </c>
      <c r="X3689" s="45">
        <f t="shared" si="1900"/>
        <v>1.326086956521739</v>
      </c>
      <c r="Y3689" s="45">
        <f t="shared" si="1901"/>
        <v>2.4877307921381773</v>
      </c>
      <c r="Z3689" s="47">
        <f t="shared" si="1902"/>
        <v>118.88653704203678</v>
      </c>
      <c r="AA3689" s="47">
        <f t="shared" si="1903"/>
        <v>131.58577923720426</v>
      </c>
      <c r="AB3689" s="45">
        <f t="shared" si="1904"/>
        <v>1.3678999999999999</v>
      </c>
      <c r="AC3689" s="2" t="str">
        <f t="shared" si="1890"/>
        <v>TY2</v>
      </c>
      <c r="AD3689">
        <f t="shared" si="1891"/>
        <v>130.8125</v>
      </c>
      <c r="AE3689">
        <f t="shared" si="1892"/>
        <v>129.484375</v>
      </c>
      <c r="AF3689" s="49">
        <f t="shared" si="1919"/>
        <v>1.328125</v>
      </c>
      <c r="AG3689" s="3">
        <f t="shared" si="1905"/>
        <v>130.37170150022689</v>
      </c>
      <c r="AH3689">
        <f t="shared" si="1906"/>
        <v>128.81866988442948</v>
      </c>
      <c r="AI3689" s="51">
        <f t="shared" si="1907"/>
        <v>1.5530316157974084</v>
      </c>
      <c r="AJ3689" s="52">
        <f t="shared" si="1908"/>
        <v>0.22490661579740845</v>
      </c>
      <c r="AK3689" s="2">
        <v>40891</v>
      </c>
      <c r="AL3689" t="str">
        <v>912828JR</v>
      </c>
      <c r="AM3689">
        <v>1.1283000000000001</v>
      </c>
      <c r="AN3689">
        <v>2.7269999999999999E-2</v>
      </c>
      <c r="AO3689">
        <v>0.88039999999999996</v>
      </c>
      <c r="AP3689">
        <v>130.8125</v>
      </c>
      <c r="AQ3689">
        <f>VLOOKUP(AL3689,工作表1!$F$3:$G$1000,2,FALSE)</f>
        <v>3.75</v>
      </c>
      <c r="AR3689" t="str">
        <f>VLOOKUP(AL3689,工作表1!$F$3:$H$1000,3,FALSE)</f>
        <v>2018/11/15</v>
      </c>
      <c r="AS3689">
        <f t="shared" si="1893"/>
        <v>8.8749999999999996E-2</v>
      </c>
      <c r="AT3689">
        <f t="shared" si="1894"/>
        <v>3.6612499999999999</v>
      </c>
      <c r="AU3689" s="43">
        <f t="shared" si="1909"/>
        <v>41044</v>
      </c>
      <c r="AV3689" s="43">
        <f t="shared" si="1895"/>
        <v>41089</v>
      </c>
      <c r="AW3689" s="45">
        <f t="shared" si="1910"/>
        <v>0.30906593406593408</v>
      </c>
      <c r="AX3689" s="45">
        <f t="shared" si="1911"/>
        <v>2.3330385368056605</v>
      </c>
      <c r="AY3689" s="47">
        <f t="shared" si="1912"/>
        <v>117.17358797378301</v>
      </c>
      <c r="AZ3689" s="47">
        <f t="shared" si="1913"/>
        <v>130.37170150022689</v>
      </c>
      <c r="BA3689" s="43"/>
      <c r="BC3689" s="2">
        <v>40890</v>
      </c>
      <c r="BD3689" t="str">
        <v>912828KD</v>
      </c>
      <c r="BE3689">
        <v>19.482199999999999</v>
      </c>
      <c r="BF3689">
        <v>-0.87468999999999997</v>
      </c>
      <c r="BG3689">
        <v>0.82720000000000005</v>
      </c>
      <c r="BH3689">
        <v>129.484375</v>
      </c>
      <c r="BI3689">
        <f>VLOOKUP(BD3689,工作表1!$K$3:$L$1000,2,FALSE)</f>
        <v>2.75</v>
      </c>
      <c r="BJ3689" t="str">
        <f>VLOOKUP(BD3689,工作表1!$K$3:$M$1000,3,FALSE)</f>
        <v>2019/2/15</v>
      </c>
      <c r="BK3689">
        <f t="shared" si="1896"/>
        <v>8.8499999999999995E-2</v>
      </c>
      <c r="BL3689">
        <f t="shared" si="1897"/>
        <v>2.6615000000000002</v>
      </c>
      <c r="BM3689" s="43">
        <f t="shared" si="1914"/>
        <v>40954</v>
      </c>
      <c r="BN3689" s="43">
        <f t="shared" si="1898"/>
        <v>41180</v>
      </c>
      <c r="BO3689" s="45">
        <f t="shared" si="1915"/>
        <v>0.90421195652173914</v>
      </c>
      <c r="BP3689" s="45">
        <f t="shared" si="1916"/>
        <v>3.0816092167957119</v>
      </c>
      <c r="BQ3689" s="47">
        <f t="shared" si="1917"/>
        <v>110.07151625123113</v>
      </c>
      <c r="BR3689" s="47">
        <f t="shared" si="1918"/>
        <v>128.81866988442948</v>
      </c>
    </row>
    <row r="3690" spans="6:70" x14ac:dyDescent="0.25">
      <c r="F3690" s="2">
        <v>41017</v>
      </c>
      <c r="G3690">
        <v>0.14149999999999999</v>
      </c>
      <c r="H3690" s="43">
        <v>41071</v>
      </c>
      <c r="I3690">
        <v>1.0387999999999999</v>
      </c>
      <c r="L3690" s="2">
        <v>40890</v>
      </c>
      <c r="M3690" t="str">
        <v>912828JH</v>
      </c>
      <c r="N3690">
        <v>0.69359999999999999</v>
      </c>
      <c r="O3690">
        <v>-0.35930000000000001</v>
      </c>
      <c r="P3690">
        <v>0.89370000000000005</v>
      </c>
      <c r="Q3690">
        <v>131.3125</v>
      </c>
      <c r="R3690">
        <f>VLOOKUP(M3690,工作表1!$A$3:$B$1000,2,FALSE)</f>
        <v>4</v>
      </c>
      <c r="S3690" t="str">
        <f>VLOOKUP(M3690,工作表1!$A$3:$C$1000,3,FALSE)</f>
        <v>2018/8/15</v>
      </c>
      <c r="T3690">
        <f t="shared" si="1888"/>
        <v>8.8499999999999995E-2</v>
      </c>
      <c r="U3690">
        <f t="shared" si="1887"/>
        <v>3.9115000000000002</v>
      </c>
      <c r="V3690" s="43">
        <f t="shared" si="1899"/>
        <v>40954</v>
      </c>
      <c r="W3690" s="43">
        <f t="shared" si="1889"/>
        <v>40998</v>
      </c>
      <c r="X3690" s="45">
        <f t="shared" si="1900"/>
        <v>1.3152173913043479</v>
      </c>
      <c r="Y3690" s="45">
        <f t="shared" si="1901"/>
        <v>2.4878201310303751</v>
      </c>
      <c r="Z3690" s="47">
        <f t="shared" si="1902"/>
        <v>118.65709954052112</v>
      </c>
      <c r="AA3690" s="47">
        <f t="shared" si="1903"/>
        <v>131.3153687781703</v>
      </c>
      <c r="AB3690" s="45">
        <f t="shared" si="1904"/>
        <v>1.401</v>
      </c>
      <c r="AC3690" s="2" t="str">
        <f t="shared" si="1890"/>
        <v>TY2</v>
      </c>
      <c r="AD3690">
        <f t="shared" si="1891"/>
        <v>130.484375</v>
      </c>
      <c r="AE3690">
        <f t="shared" si="1892"/>
        <v>129.203125</v>
      </c>
      <c r="AF3690" s="49">
        <f t="shared" si="1919"/>
        <v>1.28125</v>
      </c>
      <c r="AG3690" s="3">
        <f t="shared" si="1905"/>
        <v>130.06910035591116</v>
      </c>
      <c r="AH3690">
        <f t="shared" si="1906"/>
        <v>128.52154371087184</v>
      </c>
      <c r="AI3690" s="51">
        <f t="shared" si="1907"/>
        <v>1.5475566450393217</v>
      </c>
      <c r="AJ3690" s="52">
        <f t="shared" si="1908"/>
        <v>0.26630664503932167</v>
      </c>
      <c r="AK3690" s="2">
        <v>40890</v>
      </c>
      <c r="AL3690" t="str">
        <v>912828JR</v>
      </c>
      <c r="AM3690">
        <v>1.6635</v>
      </c>
      <c r="AN3690">
        <v>-1.0410000000000001E-2</v>
      </c>
      <c r="AO3690">
        <v>0.88039999999999996</v>
      </c>
      <c r="AP3690">
        <v>130.484375</v>
      </c>
      <c r="AQ3690">
        <f>VLOOKUP(AL3690,工作表1!$F$3:$G$1000,2,FALSE)</f>
        <v>3.75</v>
      </c>
      <c r="AR3690" t="str">
        <f>VLOOKUP(AL3690,工作表1!$F$3:$H$1000,3,FALSE)</f>
        <v>2018/11/15</v>
      </c>
      <c r="AS3690">
        <f t="shared" si="1893"/>
        <v>8.8499999999999995E-2</v>
      </c>
      <c r="AT3690">
        <f t="shared" si="1894"/>
        <v>3.6615000000000002</v>
      </c>
      <c r="AU3690" s="43">
        <f t="shared" si="1909"/>
        <v>41044</v>
      </c>
      <c r="AV3690" s="43">
        <f t="shared" si="1895"/>
        <v>41089</v>
      </c>
      <c r="AW3690" s="45">
        <f t="shared" si="1910"/>
        <v>0.29876373626373626</v>
      </c>
      <c r="AX3690" s="45">
        <f t="shared" si="1911"/>
        <v>2.333010311606202</v>
      </c>
      <c r="AY3690" s="47">
        <f t="shared" si="1912"/>
        <v>116.91946944649486</v>
      </c>
      <c r="AZ3690" s="47">
        <f t="shared" si="1913"/>
        <v>130.06910035591116</v>
      </c>
      <c r="BA3690" s="43"/>
      <c r="BC3690" s="2">
        <v>40889</v>
      </c>
      <c r="BD3690" t="str">
        <v>912828KD</v>
      </c>
      <c r="BE3690">
        <v>19.0031</v>
      </c>
      <c r="BF3690">
        <v>-0.85690999999999995</v>
      </c>
      <c r="BG3690">
        <v>0.82720000000000005</v>
      </c>
      <c r="BH3690">
        <v>129.203125</v>
      </c>
      <c r="BI3690">
        <f>VLOOKUP(BD3690,工作表1!$K$3:$L$1000,2,FALSE)</f>
        <v>2.75</v>
      </c>
      <c r="BJ3690" t="str">
        <f>VLOOKUP(BD3690,工作表1!$K$3:$M$1000,3,FALSE)</f>
        <v>2019/2/15</v>
      </c>
      <c r="BK3690">
        <f t="shared" si="1896"/>
        <v>0.09</v>
      </c>
      <c r="BL3690">
        <f t="shared" si="1897"/>
        <v>2.66</v>
      </c>
      <c r="BM3690" s="43">
        <f t="shared" si="1914"/>
        <v>40954</v>
      </c>
      <c r="BN3690" s="43">
        <f t="shared" si="1898"/>
        <v>41180</v>
      </c>
      <c r="BO3690" s="45">
        <f t="shared" si="1915"/>
        <v>0.89673913043478259</v>
      </c>
      <c r="BP3690" s="45">
        <f t="shared" si="1916"/>
        <v>3.0816706372840978</v>
      </c>
      <c r="BQ3690" s="47">
        <f t="shared" si="1917"/>
        <v>109.83667986174278</v>
      </c>
      <c r="BR3690" s="47">
        <f t="shared" si="1918"/>
        <v>128.52154371087184</v>
      </c>
    </row>
    <row r="3691" spans="6:70" x14ac:dyDescent="0.25">
      <c r="F3691" s="2">
        <v>41016</v>
      </c>
      <c r="G3691">
        <v>0.14149999999999999</v>
      </c>
      <c r="H3691" s="43">
        <v>41068</v>
      </c>
      <c r="I3691">
        <v>1.0875999999999999</v>
      </c>
      <c r="L3691" s="2">
        <v>40889</v>
      </c>
      <c r="M3691" t="str">
        <v>912828JH</v>
      </c>
      <c r="N3691">
        <v>0.3947</v>
      </c>
      <c r="O3691">
        <v>-0.16899</v>
      </c>
      <c r="P3691">
        <v>0.89370000000000005</v>
      </c>
      <c r="Q3691">
        <v>131.03125</v>
      </c>
      <c r="R3691">
        <f>VLOOKUP(M3691,工作表1!$A$3:$B$1000,2,FALSE)</f>
        <v>4</v>
      </c>
      <c r="S3691" t="str">
        <f>VLOOKUP(M3691,工作表1!$A$3:$C$1000,3,FALSE)</f>
        <v>2018/8/15</v>
      </c>
      <c r="T3691">
        <f t="shared" si="1888"/>
        <v>0.09</v>
      </c>
      <c r="U3691">
        <f t="shared" si="1887"/>
        <v>3.91</v>
      </c>
      <c r="V3691" s="43">
        <f t="shared" si="1899"/>
        <v>40954</v>
      </c>
      <c r="W3691" s="43">
        <f t="shared" si="1889"/>
        <v>40998</v>
      </c>
      <c r="X3691" s="45">
        <f t="shared" si="1900"/>
        <v>1.3043478260869565</v>
      </c>
      <c r="Y3691" s="45">
        <f t="shared" si="1901"/>
        <v>2.487909469922573</v>
      </c>
      <c r="Z3691" s="47">
        <f t="shared" si="1902"/>
        <v>118.34909716869683</v>
      </c>
      <c r="AA3691" s="47">
        <f t="shared" si="1903"/>
        <v>130.95763454248029</v>
      </c>
      <c r="AB3691" s="45">
        <f t="shared" si="1904"/>
        <v>1.427</v>
      </c>
      <c r="AC3691" s="2" t="str">
        <f t="shared" si="1890"/>
        <v>TY2</v>
      </c>
      <c r="AD3691">
        <f t="shared" si="1891"/>
        <v>130.203125</v>
      </c>
      <c r="AE3691">
        <f t="shared" si="1892"/>
        <v>128.84375</v>
      </c>
      <c r="AF3691" s="49">
        <f t="shared" si="1919"/>
        <v>1.359375</v>
      </c>
      <c r="AG3691" s="3">
        <f t="shared" si="1905"/>
        <v>129.72576552084612</v>
      </c>
      <c r="AH3691">
        <f t="shared" si="1906"/>
        <v>128.17109933621717</v>
      </c>
      <c r="AI3691" s="51">
        <f t="shared" si="1907"/>
        <v>1.5546661846289567</v>
      </c>
      <c r="AJ3691" s="52">
        <f t="shared" si="1908"/>
        <v>0.19529118462895667</v>
      </c>
      <c r="AK3691" s="2">
        <v>40889</v>
      </c>
      <c r="AL3691" t="str">
        <v>912828JR</v>
      </c>
      <c r="AM3691">
        <v>0.65680000000000005</v>
      </c>
      <c r="AN3691">
        <v>7.1029999999999996E-2</v>
      </c>
      <c r="AO3691">
        <v>0.88039999999999996</v>
      </c>
      <c r="AP3691">
        <v>130.203125</v>
      </c>
      <c r="AQ3691">
        <f>VLOOKUP(AL3691,工作表1!$F$3:$G$1000,2,FALSE)</f>
        <v>3.75</v>
      </c>
      <c r="AR3691" t="str">
        <f>VLOOKUP(AL3691,工作表1!$F$3:$H$1000,3,FALSE)</f>
        <v>2018/11/15</v>
      </c>
      <c r="AS3691">
        <f t="shared" si="1893"/>
        <v>0.09</v>
      </c>
      <c r="AT3691">
        <f t="shared" si="1894"/>
        <v>3.66</v>
      </c>
      <c r="AU3691" s="43">
        <f t="shared" si="1909"/>
        <v>41044</v>
      </c>
      <c r="AV3691" s="43">
        <f t="shared" si="1895"/>
        <v>41089</v>
      </c>
      <c r="AW3691" s="45">
        <f t="shared" si="1910"/>
        <v>0.28846153846153849</v>
      </c>
      <c r="AX3691" s="45">
        <f t="shared" si="1911"/>
        <v>2.3329820864067439</v>
      </c>
      <c r="AY3691" s="47">
        <f t="shared" si="1912"/>
        <v>116.6285230056488</v>
      </c>
      <c r="AZ3691" s="47">
        <f t="shared" si="1913"/>
        <v>129.72576552084612</v>
      </c>
      <c r="BA3691" s="43"/>
      <c r="BC3691" s="2">
        <v>40886</v>
      </c>
      <c r="BD3691" t="str">
        <v>912828KD</v>
      </c>
      <c r="BE3691">
        <v>19.089700000000001</v>
      </c>
      <c r="BF3691">
        <v>-0.86902999999999997</v>
      </c>
      <c r="BG3691">
        <v>0.82720000000000005</v>
      </c>
      <c r="BH3691">
        <v>128.84375</v>
      </c>
      <c r="BI3691">
        <f>VLOOKUP(BD3691,工作表1!$K$3:$L$1000,2,FALSE)</f>
        <v>2.75</v>
      </c>
      <c r="BJ3691" t="str">
        <f>VLOOKUP(BD3691,工作表1!$K$3:$M$1000,3,FALSE)</f>
        <v>2019/2/15</v>
      </c>
      <c r="BK3691">
        <f t="shared" si="1896"/>
        <v>9.0499999999999997E-2</v>
      </c>
      <c r="BL3691">
        <f t="shared" si="1897"/>
        <v>2.6595</v>
      </c>
      <c r="BM3691" s="43">
        <f t="shared" si="1914"/>
        <v>40954</v>
      </c>
      <c r="BN3691" s="43">
        <f t="shared" si="1898"/>
        <v>41180</v>
      </c>
      <c r="BO3691" s="45">
        <f t="shared" si="1915"/>
        <v>0.88926630434782605</v>
      </c>
      <c r="BP3691" s="45">
        <f t="shared" si="1916"/>
        <v>3.0817320577724834</v>
      </c>
      <c r="BQ3691" s="47">
        <f t="shared" si="1917"/>
        <v>109.55853865630696</v>
      </c>
      <c r="BR3691" s="47">
        <f t="shared" si="1918"/>
        <v>128.17109933621717</v>
      </c>
    </row>
    <row r="3692" spans="6:70" x14ac:dyDescent="0.25">
      <c r="F3692" s="2">
        <v>41015</v>
      </c>
      <c r="G3692">
        <v>0.14149999999999999</v>
      </c>
      <c r="H3692" s="43">
        <v>41067</v>
      </c>
      <c r="I3692">
        <v>1.0807</v>
      </c>
      <c r="L3692" s="2">
        <v>40886</v>
      </c>
      <c r="M3692" t="str">
        <v>912828JH</v>
      </c>
      <c r="N3692">
        <v>0.72340000000000004</v>
      </c>
      <c r="O3692">
        <v>-0.33098</v>
      </c>
      <c r="P3692">
        <v>0.89370000000000005</v>
      </c>
      <c r="Q3692">
        <v>130.640625</v>
      </c>
      <c r="R3692">
        <f>VLOOKUP(M3692,工作表1!$A$3:$B$1000,2,FALSE)</f>
        <v>4</v>
      </c>
      <c r="S3692" t="str">
        <f>VLOOKUP(M3692,工作表1!$A$3:$C$1000,3,FALSE)</f>
        <v>2018/8/15</v>
      </c>
      <c r="T3692">
        <f t="shared" si="1888"/>
        <v>9.0499999999999997E-2</v>
      </c>
      <c r="U3692">
        <f t="shared" si="1887"/>
        <v>3.9095</v>
      </c>
      <c r="V3692" s="43">
        <f t="shared" si="1899"/>
        <v>40954</v>
      </c>
      <c r="W3692" s="43">
        <f t="shared" si="1889"/>
        <v>40998</v>
      </c>
      <c r="X3692" s="45">
        <f t="shared" si="1900"/>
        <v>1.2934782608695652</v>
      </c>
      <c r="Y3692" s="45">
        <f t="shared" si="1901"/>
        <v>2.4879988088147709</v>
      </c>
      <c r="Z3692" s="47">
        <f t="shared" si="1902"/>
        <v>118.07205709246496</v>
      </c>
      <c r="AA3692" s="47">
        <f t="shared" si="1903"/>
        <v>130.63421590615022</v>
      </c>
      <c r="AB3692" s="45">
        <f t="shared" si="1904"/>
        <v>1.4767999999999999</v>
      </c>
      <c r="AC3692" s="2" t="str">
        <f t="shared" si="1890"/>
        <v>TY2</v>
      </c>
      <c r="AD3692">
        <f t="shared" si="1891"/>
        <v>129.84375</v>
      </c>
      <c r="AE3692">
        <f t="shared" si="1892"/>
        <v>129.375</v>
      </c>
      <c r="AF3692" s="49">
        <f t="shared" si="1919"/>
        <v>0.46875</v>
      </c>
      <c r="AG3692" s="3">
        <f t="shared" si="1905"/>
        <v>129.3845504410865</v>
      </c>
      <c r="AH3692">
        <f t="shared" si="1906"/>
        <v>128.66025679293313</v>
      </c>
      <c r="AI3692" s="51">
        <f t="shared" si="1907"/>
        <v>0.72429364815337749</v>
      </c>
      <c r="AJ3692" s="52">
        <f t="shared" si="1908"/>
        <v>0.25554364815337749</v>
      </c>
      <c r="AK3692" s="2">
        <v>40886</v>
      </c>
      <c r="AL3692" t="str">
        <v>912828JR</v>
      </c>
      <c r="AM3692">
        <v>0.84919999999999995</v>
      </c>
      <c r="AN3692">
        <v>4.4249999999999998E-2</v>
      </c>
      <c r="AO3692">
        <v>0.88039999999999996</v>
      </c>
      <c r="AP3692">
        <v>129.84375</v>
      </c>
      <c r="AQ3692">
        <f>VLOOKUP(AL3692,工作表1!$F$3:$G$1000,2,FALSE)</f>
        <v>3.75</v>
      </c>
      <c r="AR3692" t="str">
        <f>VLOOKUP(AL3692,工作表1!$F$3:$H$1000,3,FALSE)</f>
        <v>2018/11/15</v>
      </c>
      <c r="AS3692">
        <f t="shared" si="1893"/>
        <v>9.0499999999999997E-2</v>
      </c>
      <c r="AT3692">
        <f t="shared" si="1894"/>
        <v>3.6595</v>
      </c>
      <c r="AU3692" s="43">
        <f t="shared" si="1909"/>
        <v>41044</v>
      </c>
      <c r="AV3692" s="43">
        <f t="shared" si="1895"/>
        <v>41089</v>
      </c>
      <c r="AW3692" s="45">
        <f t="shared" si="1910"/>
        <v>0.27815934065934067</v>
      </c>
      <c r="AX3692" s="45">
        <f t="shared" si="1911"/>
        <v>2.3329538612072858</v>
      </c>
      <c r="AY3692" s="47">
        <f t="shared" si="1912"/>
        <v>116.33999001959586</v>
      </c>
      <c r="AZ3692" s="47">
        <f t="shared" si="1913"/>
        <v>129.3845504410865</v>
      </c>
      <c r="BA3692" s="43"/>
      <c r="BC3692" s="2">
        <v>40885</v>
      </c>
      <c r="BD3692" t="str">
        <v>912828KD</v>
      </c>
      <c r="BE3692">
        <v>19.247699999999998</v>
      </c>
      <c r="BF3692">
        <v>-0.83848</v>
      </c>
      <c r="BG3692">
        <v>0.82720000000000005</v>
      </c>
      <c r="BH3692">
        <v>129.375</v>
      </c>
      <c r="BI3692">
        <f>VLOOKUP(BD3692,工作表1!$K$3:$L$1000,2,FALSE)</f>
        <v>2.75</v>
      </c>
      <c r="BJ3692" t="str">
        <f>VLOOKUP(BD3692,工作表1!$K$3:$M$1000,3,FALSE)</f>
        <v>2019/2/15</v>
      </c>
      <c r="BK3692">
        <f t="shared" si="1896"/>
        <v>9.1999999999999998E-2</v>
      </c>
      <c r="BL3692">
        <f t="shared" si="1897"/>
        <v>2.6579999999999999</v>
      </c>
      <c r="BM3692" s="43">
        <f t="shared" si="1914"/>
        <v>40954</v>
      </c>
      <c r="BN3692" s="43">
        <f t="shared" si="1898"/>
        <v>41180</v>
      </c>
      <c r="BO3692" s="45">
        <f t="shared" si="1915"/>
        <v>0.86684782608695654</v>
      </c>
      <c r="BP3692" s="45">
        <f t="shared" si="1916"/>
        <v>3.0819163192376418</v>
      </c>
      <c r="BQ3692" s="47">
        <f t="shared" si="1917"/>
        <v>109.99839218167138</v>
      </c>
      <c r="BR3692" s="47">
        <f t="shared" si="1918"/>
        <v>128.66025679293313</v>
      </c>
    </row>
    <row r="3693" spans="6:70" x14ac:dyDescent="0.25">
      <c r="F3693" s="2">
        <v>41012</v>
      </c>
      <c r="G3693">
        <v>0.14249999999999999</v>
      </c>
      <c r="H3693" s="43">
        <v>41066</v>
      </c>
      <c r="I3693">
        <v>1.1087</v>
      </c>
      <c r="L3693" s="2">
        <v>40885</v>
      </c>
      <c r="M3693" t="str">
        <v>912828JH</v>
      </c>
      <c r="N3693">
        <v>1.0099</v>
      </c>
      <c r="O3693">
        <v>-0.40148</v>
      </c>
      <c r="P3693">
        <v>0.89370000000000005</v>
      </c>
      <c r="Q3693">
        <v>131.171875</v>
      </c>
      <c r="R3693">
        <f>VLOOKUP(M3693,工作表1!$A$3:$B$1000,2,FALSE)</f>
        <v>4</v>
      </c>
      <c r="S3693" t="str">
        <f>VLOOKUP(M3693,工作表1!$A$3:$C$1000,3,FALSE)</f>
        <v>2018/8/15</v>
      </c>
      <c r="T3693">
        <f t="shared" si="1888"/>
        <v>9.1999999999999998E-2</v>
      </c>
      <c r="U3693">
        <f t="shared" si="1887"/>
        <v>3.9079999999999999</v>
      </c>
      <c r="V3693" s="43">
        <f t="shared" si="1899"/>
        <v>40954</v>
      </c>
      <c r="W3693" s="43">
        <f t="shared" si="1889"/>
        <v>40998</v>
      </c>
      <c r="X3693" s="45">
        <f t="shared" si="1900"/>
        <v>1.2608695652173914</v>
      </c>
      <c r="Y3693" s="45">
        <f t="shared" si="1901"/>
        <v>2.488266825491364</v>
      </c>
      <c r="Z3693" s="47">
        <f t="shared" si="1902"/>
        <v>118.60809775894477</v>
      </c>
      <c r="AA3693" s="47">
        <f t="shared" si="1903"/>
        <v>131.19375474018571</v>
      </c>
      <c r="AB3693" s="45">
        <f t="shared" si="1904"/>
        <v>1.3986000000000001</v>
      </c>
      <c r="AC3693" s="2" t="str">
        <f t="shared" si="1890"/>
        <v>TY2</v>
      </c>
      <c r="AD3693">
        <f t="shared" si="1891"/>
        <v>130.375</v>
      </c>
      <c r="AE3693">
        <f t="shared" si="1892"/>
        <v>128.96875</v>
      </c>
      <c r="AF3693" s="49">
        <f t="shared" si="1919"/>
        <v>1.40625</v>
      </c>
      <c r="AG3693" s="3">
        <f t="shared" si="1905"/>
        <v>129.94673713500248</v>
      </c>
      <c r="AH3693">
        <f t="shared" si="1906"/>
        <v>128.24533794329966</v>
      </c>
      <c r="AI3693" s="51">
        <f t="shared" si="1907"/>
        <v>1.7013991917028193</v>
      </c>
      <c r="AJ3693" s="52">
        <f t="shared" si="1908"/>
        <v>0.29514919170281928</v>
      </c>
      <c r="AK3693" s="2">
        <v>40885</v>
      </c>
      <c r="AL3693" t="str">
        <v>912828JR</v>
      </c>
      <c r="AM3693">
        <v>1.6675</v>
      </c>
      <c r="AN3693">
        <v>-4.1599999999999996E-3</v>
      </c>
      <c r="AO3693">
        <v>0.88039999999999996</v>
      </c>
      <c r="AP3693">
        <v>130.375</v>
      </c>
      <c r="AQ3693">
        <f>VLOOKUP(AL3693,工作表1!$F$3:$G$1000,2,FALSE)</f>
        <v>3.75</v>
      </c>
      <c r="AR3693" t="str">
        <f>VLOOKUP(AL3693,工作表1!$F$3:$H$1000,3,FALSE)</f>
        <v>2018/11/15</v>
      </c>
      <c r="AS3693">
        <f t="shared" si="1893"/>
        <v>9.1999999999999998E-2</v>
      </c>
      <c r="AT3693">
        <f t="shared" si="1894"/>
        <v>3.6579999999999999</v>
      </c>
      <c r="AU3693" s="43">
        <f t="shared" si="1909"/>
        <v>41044</v>
      </c>
      <c r="AV3693" s="43">
        <f t="shared" si="1895"/>
        <v>41089</v>
      </c>
      <c r="AW3693" s="45">
        <f t="shared" si="1910"/>
        <v>0.24725274725274726</v>
      </c>
      <c r="AX3693" s="45">
        <f t="shared" si="1911"/>
        <v>2.3328691856089119</v>
      </c>
      <c r="AY3693" s="47">
        <f t="shared" si="1912"/>
        <v>116.87054082875511</v>
      </c>
      <c r="AZ3693" s="47">
        <f t="shared" si="1913"/>
        <v>129.94673713500248</v>
      </c>
      <c r="BA3693" s="43"/>
      <c r="BC3693" s="2">
        <v>40884</v>
      </c>
      <c r="BD3693" t="str">
        <v>912828KD</v>
      </c>
      <c r="BE3693">
        <v>19.267399999999999</v>
      </c>
      <c r="BF3693">
        <v>-0.83764000000000005</v>
      </c>
      <c r="BG3693">
        <v>0.82720000000000005</v>
      </c>
      <c r="BH3693">
        <v>128.96875</v>
      </c>
      <c r="BI3693">
        <f>VLOOKUP(BD3693,工作表1!$K$3:$L$1000,2,FALSE)</f>
        <v>2.75</v>
      </c>
      <c r="BJ3693" t="str">
        <f>VLOOKUP(BD3693,工作表1!$K$3:$M$1000,3,FALSE)</f>
        <v>2019/2/15</v>
      </c>
      <c r="BK3693">
        <f t="shared" si="1896"/>
        <v>8.9499999999999996E-2</v>
      </c>
      <c r="BL3693">
        <f t="shared" si="1897"/>
        <v>2.6604999999999999</v>
      </c>
      <c r="BM3693" s="43">
        <f t="shared" si="1914"/>
        <v>40954</v>
      </c>
      <c r="BN3693" s="43">
        <f t="shared" si="1898"/>
        <v>41180</v>
      </c>
      <c r="BO3693" s="45">
        <f t="shared" si="1915"/>
        <v>0.859375</v>
      </c>
      <c r="BP3693" s="45">
        <f t="shared" si="1916"/>
        <v>3.0819777397260273</v>
      </c>
      <c r="BQ3693" s="47">
        <f t="shared" si="1917"/>
        <v>109.66936491275533</v>
      </c>
      <c r="BR3693" s="47">
        <f t="shared" si="1918"/>
        <v>128.24533794329966</v>
      </c>
    </row>
    <row r="3694" spans="6:70" x14ac:dyDescent="0.25">
      <c r="F3694" s="2">
        <v>41011</v>
      </c>
      <c r="G3694">
        <v>0.14299999999999999</v>
      </c>
      <c r="H3694" s="43">
        <v>41065</v>
      </c>
      <c r="I3694">
        <v>1.0459000000000001</v>
      </c>
      <c r="L3694" s="2">
        <v>40884</v>
      </c>
      <c r="M3694" t="str">
        <v>912828JH</v>
      </c>
      <c r="N3694">
        <v>0.78620000000000001</v>
      </c>
      <c r="O3694">
        <v>-0.28519</v>
      </c>
      <c r="P3694">
        <v>0.89370000000000005</v>
      </c>
      <c r="Q3694">
        <v>130.765625</v>
      </c>
      <c r="R3694">
        <f>VLOOKUP(M3694,工作表1!$A$3:$B$1000,2,FALSE)</f>
        <v>4</v>
      </c>
      <c r="S3694" t="str">
        <f>VLOOKUP(M3694,工作表1!$A$3:$C$1000,3,FALSE)</f>
        <v>2018/8/15</v>
      </c>
      <c r="T3694">
        <f t="shared" si="1888"/>
        <v>8.9499999999999996E-2</v>
      </c>
      <c r="U3694">
        <f t="shared" si="1887"/>
        <v>3.9104999999999999</v>
      </c>
      <c r="V3694" s="43">
        <f t="shared" si="1899"/>
        <v>40954</v>
      </c>
      <c r="W3694" s="43">
        <f t="shared" si="1889"/>
        <v>40998</v>
      </c>
      <c r="X3694" s="45">
        <f t="shared" si="1900"/>
        <v>1.25</v>
      </c>
      <c r="Y3694" s="45">
        <f t="shared" si="1901"/>
        <v>2.4883561643835614</v>
      </c>
      <c r="Z3694" s="47">
        <f t="shared" si="1902"/>
        <v>118.2124283197235</v>
      </c>
      <c r="AA3694" s="47">
        <f t="shared" si="1903"/>
        <v>130.73655528417908</v>
      </c>
      <c r="AB3694" s="45">
        <f t="shared" si="1904"/>
        <v>1.4612000000000001</v>
      </c>
      <c r="AC3694" s="2" t="str">
        <f t="shared" si="1890"/>
        <v>TY2</v>
      </c>
      <c r="AD3694">
        <f t="shared" si="1891"/>
        <v>129.96875</v>
      </c>
      <c r="AE3694">
        <f t="shared" si="1892"/>
        <v>128.328125</v>
      </c>
      <c r="AF3694" s="49">
        <f t="shared" si="1919"/>
        <v>1.640625</v>
      </c>
      <c r="AG3694" s="3">
        <f t="shared" si="1905"/>
        <v>129.51166616490164</v>
      </c>
      <c r="AH3694">
        <f t="shared" si="1906"/>
        <v>127.53150139575145</v>
      </c>
      <c r="AI3694" s="51">
        <f t="shared" si="1907"/>
        <v>1.9801647691501927</v>
      </c>
      <c r="AJ3694" s="52">
        <f t="shared" si="1908"/>
        <v>0.33953976915019268</v>
      </c>
      <c r="AK3694" s="2">
        <v>40884</v>
      </c>
      <c r="AL3694" t="str">
        <v>912828JR</v>
      </c>
      <c r="AM3694">
        <v>1.2923</v>
      </c>
      <c r="AN3694">
        <v>2.8910000000000002E-2</v>
      </c>
      <c r="AO3694">
        <v>0.88039999999999996</v>
      </c>
      <c r="AP3694">
        <v>129.96875</v>
      </c>
      <c r="AQ3694">
        <f>VLOOKUP(AL3694,工作表1!$F$3:$G$1000,2,FALSE)</f>
        <v>3.75</v>
      </c>
      <c r="AR3694" t="str">
        <f>VLOOKUP(AL3694,工作表1!$F$3:$H$1000,3,FALSE)</f>
        <v>2018/11/15</v>
      </c>
      <c r="AS3694">
        <f t="shared" si="1893"/>
        <v>8.9499999999999996E-2</v>
      </c>
      <c r="AT3694">
        <f t="shared" si="1894"/>
        <v>3.6604999999999999</v>
      </c>
      <c r="AU3694" s="43">
        <f t="shared" si="1909"/>
        <v>41044</v>
      </c>
      <c r="AV3694" s="43">
        <f t="shared" si="1895"/>
        <v>41089</v>
      </c>
      <c r="AW3694" s="45">
        <f t="shared" si="1910"/>
        <v>0.23695054945054944</v>
      </c>
      <c r="AX3694" s="45">
        <f t="shared" si="1911"/>
        <v>2.3328409604094533</v>
      </c>
      <c r="AY3694" s="47">
        <f t="shared" si="1912"/>
        <v>116.50106600573463</v>
      </c>
      <c r="AZ3694" s="47">
        <f t="shared" si="1913"/>
        <v>129.51166616490164</v>
      </c>
      <c r="BA3694" s="43"/>
      <c r="BC3694" s="2">
        <v>40883</v>
      </c>
      <c r="BD3694" t="str">
        <v>912828KD</v>
      </c>
      <c r="BE3694">
        <v>17.9849</v>
      </c>
      <c r="BF3694">
        <v>-0.77286999999999995</v>
      </c>
      <c r="BG3694">
        <v>0.82720000000000005</v>
      </c>
      <c r="BH3694">
        <v>128.328125</v>
      </c>
      <c r="BI3694">
        <f>VLOOKUP(BD3694,工作表1!$K$3:$L$1000,2,FALSE)</f>
        <v>2.75</v>
      </c>
      <c r="BJ3694" t="str">
        <f>VLOOKUP(BD3694,工作表1!$K$3:$M$1000,3,FALSE)</f>
        <v>2019/2/15</v>
      </c>
      <c r="BK3694">
        <f t="shared" si="1896"/>
        <v>9.5000000000000001E-2</v>
      </c>
      <c r="BL3694">
        <f t="shared" si="1897"/>
        <v>2.6549999999999998</v>
      </c>
      <c r="BM3694" s="43">
        <f t="shared" si="1914"/>
        <v>40954</v>
      </c>
      <c r="BN3694" s="43">
        <f t="shared" si="1898"/>
        <v>41180</v>
      </c>
      <c r="BO3694" s="45">
        <f t="shared" si="1915"/>
        <v>0.85190217391304346</v>
      </c>
      <c r="BP3694" s="45">
        <f t="shared" si="1916"/>
        <v>3.0820391602144133</v>
      </c>
      <c r="BQ3694" s="47">
        <f t="shared" si="1917"/>
        <v>109.08650903523531</v>
      </c>
      <c r="BR3694" s="47">
        <f t="shared" si="1918"/>
        <v>127.53150139575145</v>
      </c>
    </row>
    <row r="3695" spans="6:70" x14ac:dyDescent="0.25">
      <c r="F3695" s="2">
        <v>41010</v>
      </c>
      <c r="G3695">
        <v>0.14299999999999999</v>
      </c>
      <c r="H3695" s="43">
        <v>41064</v>
      </c>
      <c r="I3695">
        <v>1.0065999999999999</v>
      </c>
      <c r="L3695" s="2">
        <v>40883</v>
      </c>
      <c r="M3695" t="str">
        <v>912828JH</v>
      </c>
      <c r="N3695">
        <v>-0.12870000000000001</v>
      </c>
      <c r="O3695">
        <v>0.10816000000000001</v>
      </c>
      <c r="P3695">
        <v>0.89370000000000005</v>
      </c>
      <c r="Q3695">
        <v>130.15625</v>
      </c>
      <c r="R3695">
        <f>VLOOKUP(M3695,工作表1!$A$3:$B$1000,2,FALSE)</f>
        <v>4</v>
      </c>
      <c r="S3695" t="str">
        <f>VLOOKUP(M3695,工作表1!$A$3:$C$1000,3,FALSE)</f>
        <v>2018/8/15</v>
      </c>
      <c r="T3695">
        <f t="shared" si="1888"/>
        <v>9.5000000000000001E-2</v>
      </c>
      <c r="U3695">
        <f t="shared" si="1887"/>
        <v>3.9049999999999998</v>
      </c>
      <c r="V3695" s="43">
        <f t="shared" si="1899"/>
        <v>40954</v>
      </c>
      <c r="W3695" s="43">
        <f t="shared" si="1889"/>
        <v>40998</v>
      </c>
      <c r="X3695" s="45">
        <f t="shared" si="1900"/>
        <v>1.2391304347826086</v>
      </c>
      <c r="Y3695" s="45">
        <f t="shared" si="1901"/>
        <v>2.4884455032757593</v>
      </c>
      <c r="Z3695" s="47">
        <f t="shared" si="1902"/>
        <v>117.52856330472747</v>
      </c>
      <c r="AA3695" s="47">
        <f t="shared" si="1903"/>
        <v>129.95970031588607</v>
      </c>
      <c r="AB3695" s="45">
        <f t="shared" si="1904"/>
        <v>1.5242</v>
      </c>
      <c r="AC3695" s="2" t="str">
        <f t="shared" si="1890"/>
        <v>TY2</v>
      </c>
      <c r="AD3695">
        <f t="shared" si="1891"/>
        <v>129.328125</v>
      </c>
      <c r="AE3695">
        <f t="shared" si="1892"/>
        <v>128.5625</v>
      </c>
      <c r="AF3695" s="49">
        <f t="shared" si="1919"/>
        <v>0.765625</v>
      </c>
      <c r="AG3695" s="3">
        <f t="shared" si="1905"/>
        <v>128.85426113355786</v>
      </c>
      <c r="AH3695">
        <f t="shared" si="1906"/>
        <v>127.79848765763107</v>
      </c>
      <c r="AI3695" s="51">
        <f t="shared" si="1907"/>
        <v>1.0557734759267845</v>
      </c>
      <c r="AJ3695" s="52">
        <f t="shared" si="1908"/>
        <v>0.2901484759267845</v>
      </c>
      <c r="AK3695" s="2">
        <v>40883</v>
      </c>
      <c r="AL3695" t="str">
        <v>912828JR</v>
      </c>
      <c r="AM3695">
        <v>1.0170999999999999</v>
      </c>
      <c r="AN3695">
        <v>5.2909999999999999E-2</v>
      </c>
      <c r="AO3695">
        <v>0.88039999999999996</v>
      </c>
      <c r="AP3695">
        <v>129.328125</v>
      </c>
      <c r="AQ3695">
        <f>VLOOKUP(AL3695,工作表1!$F$3:$G$1000,2,FALSE)</f>
        <v>3.75</v>
      </c>
      <c r="AR3695" t="str">
        <f>VLOOKUP(AL3695,工作表1!$F$3:$H$1000,3,FALSE)</f>
        <v>2018/11/15</v>
      </c>
      <c r="AS3695">
        <f t="shared" si="1893"/>
        <v>9.5000000000000001E-2</v>
      </c>
      <c r="AT3695">
        <f t="shared" si="1894"/>
        <v>3.6549999999999998</v>
      </c>
      <c r="AU3695" s="43">
        <f t="shared" si="1909"/>
        <v>41044</v>
      </c>
      <c r="AV3695" s="43">
        <f t="shared" si="1895"/>
        <v>41089</v>
      </c>
      <c r="AW3695" s="45">
        <f t="shared" si="1910"/>
        <v>0.22664835164835165</v>
      </c>
      <c r="AX3695" s="45">
        <f t="shared" si="1911"/>
        <v>2.3328127352099957</v>
      </c>
      <c r="AY3695" s="47">
        <f t="shared" si="1912"/>
        <v>115.93130660852921</v>
      </c>
      <c r="AZ3695" s="47">
        <f t="shared" si="1913"/>
        <v>128.85426113355786</v>
      </c>
      <c r="BA3695" s="43"/>
      <c r="BC3695" s="2">
        <v>40882</v>
      </c>
      <c r="BD3695" t="str">
        <v>912828KD</v>
      </c>
      <c r="BE3695">
        <v>18.7591</v>
      </c>
      <c r="BF3695">
        <v>-0.79566000000000003</v>
      </c>
      <c r="BG3695">
        <v>0.82720000000000005</v>
      </c>
      <c r="BH3695">
        <v>128.5625</v>
      </c>
      <c r="BI3695">
        <f>VLOOKUP(BD3695,工作表1!$K$3:$L$1000,2,FALSE)</f>
        <v>2.75</v>
      </c>
      <c r="BJ3695" t="str">
        <f>VLOOKUP(BD3695,工作表1!$K$3:$M$1000,3,FALSE)</f>
        <v>2019/2/15</v>
      </c>
      <c r="BK3695">
        <f t="shared" si="1896"/>
        <v>9.7500000000000003E-2</v>
      </c>
      <c r="BL3695">
        <f t="shared" si="1897"/>
        <v>2.6524999999999999</v>
      </c>
      <c r="BM3695" s="43">
        <f t="shared" si="1914"/>
        <v>40954</v>
      </c>
      <c r="BN3695" s="43">
        <f t="shared" si="1898"/>
        <v>41180</v>
      </c>
      <c r="BO3695" s="45">
        <f t="shared" si="1915"/>
        <v>0.84442934782608692</v>
      </c>
      <c r="BP3695" s="45">
        <f t="shared" si="1916"/>
        <v>3.0821005807027992</v>
      </c>
      <c r="BQ3695" s="47">
        <f t="shared" si="1917"/>
        <v>109.31743423011845</v>
      </c>
      <c r="BR3695" s="47">
        <f t="shared" si="1918"/>
        <v>127.79848765763107</v>
      </c>
    </row>
    <row r="3696" spans="6:70" x14ac:dyDescent="0.25">
      <c r="F3696" s="2">
        <v>41009</v>
      </c>
      <c r="G3696">
        <v>0.14349999999999999</v>
      </c>
      <c r="H3696" s="43">
        <v>41061</v>
      </c>
      <c r="I3696">
        <v>0.92830000000000001</v>
      </c>
      <c r="L3696" s="2">
        <v>40882</v>
      </c>
      <c r="M3696" t="str">
        <v>912828JH</v>
      </c>
      <c r="N3696">
        <v>0.38279999999999997</v>
      </c>
      <c r="O3696">
        <v>-9.6129999999999993E-2</v>
      </c>
      <c r="P3696">
        <v>0.89370000000000005</v>
      </c>
      <c r="Q3696">
        <v>130.40625</v>
      </c>
      <c r="R3696">
        <f>VLOOKUP(M3696,工作表1!$A$3:$B$1000,2,FALSE)</f>
        <v>4</v>
      </c>
      <c r="S3696" t="str">
        <f>VLOOKUP(M3696,工作表1!$A$3:$C$1000,3,FALSE)</f>
        <v>2018/8/15</v>
      </c>
      <c r="T3696">
        <f t="shared" si="1888"/>
        <v>9.7500000000000003E-2</v>
      </c>
      <c r="U3696">
        <f t="shared" si="1887"/>
        <v>3.9024999999999999</v>
      </c>
      <c r="V3696" s="43">
        <f t="shared" si="1899"/>
        <v>40954</v>
      </c>
      <c r="W3696" s="43">
        <f t="shared" si="1889"/>
        <v>40998</v>
      </c>
      <c r="X3696" s="45">
        <f t="shared" si="1900"/>
        <v>1.2282608695652173</v>
      </c>
      <c r="Y3696" s="45">
        <f t="shared" si="1901"/>
        <v>2.4885348421679572</v>
      </c>
      <c r="Z3696" s="47">
        <f t="shared" si="1902"/>
        <v>117.8421757833799</v>
      </c>
      <c r="AA3696" s="47">
        <f t="shared" si="1903"/>
        <v>130.29792839097527</v>
      </c>
      <c r="AB3696" s="45">
        <f t="shared" si="1904"/>
        <v>1.4956</v>
      </c>
      <c r="AC3696" s="2" t="str">
        <f t="shared" si="1890"/>
        <v>TY2</v>
      </c>
      <c r="AD3696">
        <f t="shared" si="1891"/>
        <v>129.5625</v>
      </c>
      <c r="AE3696">
        <f t="shared" si="1892"/>
        <v>128.671875</v>
      </c>
      <c r="AF3696" s="49">
        <f t="shared" si="1919"/>
        <v>0.890625</v>
      </c>
      <c r="AG3696" s="3">
        <f t="shared" si="1905"/>
        <v>129.12498422128806</v>
      </c>
      <c r="AH3696">
        <f t="shared" si="1906"/>
        <v>127.94901469207588</v>
      </c>
      <c r="AI3696" s="51">
        <f t="shared" si="1907"/>
        <v>1.1759695292121819</v>
      </c>
      <c r="AJ3696" s="52">
        <f t="shared" si="1908"/>
        <v>0.2853445292121819</v>
      </c>
      <c r="AK3696" s="2">
        <v>40882</v>
      </c>
      <c r="AL3696" t="str">
        <v>912828JR</v>
      </c>
      <c r="AM3696">
        <v>1.72</v>
      </c>
      <c r="AN3696">
        <v>4.28E-3</v>
      </c>
      <c r="AO3696">
        <v>0.88039999999999996</v>
      </c>
      <c r="AP3696">
        <v>129.5625</v>
      </c>
      <c r="AQ3696">
        <f>VLOOKUP(AL3696,工作表1!$F$3:$G$1000,2,FALSE)</f>
        <v>3.75</v>
      </c>
      <c r="AR3696" t="str">
        <f>VLOOKUP(AL3696,工作表1!$F$3:$H$1000,3,FALSE)</f>
        <v>2018/11/15</v>
      </c>
      <c r="AS3696">
        <f t="shared" si="1893"/>
        <v>9.7500000000000003E-2</v>
      </c>
      <c r="AT3696">
        <f t="shared" si="1894"/>
        <v>3.6524999999999999</v>
      </c>
      <c r="AU3696" s="43">
        <f t="shared" si="1909"/>
        <v>41044</v>
      </c>
      <c r="AV3696" s="43">
        <f t="shared" si="1895"/>
        <v>41089</v>
      </c>
      <c r="AW3696" s="45">
        <f t="shared" si="1910"/>
        <v>0.21634615384615385</v>
      </c>
      <c r="AX3696" s="45">
        <f t="shared" si="1911"/>
        <v>2.3327845100105375</v>
      </c>
      <c r="AY3696" s="47">
        <f t="shared" si="1912"/>
        <v>116.18035731846767</v>
      </c>
      <c r="AZ3696" s="47">
        <f t="shared" si="1913"/>
        <v>129.12498422128806</v>
      </c>
      <c r="BA3696" s="43"/>
      <c r="BC3696" s="2">
        <v>40879</v>
      </c>
      <c r="BD3696" t="str">
        <v>912828KD</v>
      </c>
      <c r="BE3696">
        <v>19.642600000000002</v>
      </c>
      <c r="BF3696">
        <v>-0.83430000000000004</v>
      </c>
      <c r="BG3696">
        <v>0.82720000000000005</v>
      </c>
      <c r="BH3696">
        <v>128.671875</v>
      </c>
      <c r="BI3696">
        <f>VLOOKUP(BD3696,工作表1!$K$3:$L$1000,2,FALSE)</f>
        <v>2.75</v>
      </c>
      <c r="BJ3696" t="str">
        <f>VLOOKUP(BD3696,工作表1!$K$3:$M$1000,3,FALSE)</f>
        <v>2019/2/15</v>
      </c>
      <c r="BK3696">
        <f t="shared" si="1896"/>
        <v>9.7000000000000003E-2</v>
      </c>
      <c r="BL3696">
        <f t="shared" si="1897"/>
        <v>2.653</v>
      </c>
      <c r="BM3696" s="43">
        <f t="shared" si="1914"/>
        <v>40954</v>
      </c>
      <c r="BN3696" s="43">
        <f t="shared" si="1898"/>
        <v>41180</v>
      </c>
      <c r="BO3696" s="45">
        <f t="shared" si="1915"/>
        <v>0.83695652173913049</v>
      </c>
      <c r="BP3696" s="45">
        <f t="shared" si="1916"/>
        <v>3.0821620011911852</v>
      </c>
      <c r="BQ3696" s="47">
        <f t="shared" si="1917"/>
        <v>109.45449379651195</v>
      </c>
      <c r="BR3696" s="47">
        <f t="shared" si="1918"/>
        <v>127.94901469207588</v>
      </c>
    </row>
    <row r="3697" spans="6:70" x14ac:dyDescent="0.25">
      <c r="F3697" s="2">
        <v>41008</v>
      </c>
      <c r="G3697">
        <v>0.14299999999999999</v>
      </c>
      <c r="H3697" s="43">
        <v>41060</v>
      </c>
      <c r="I3697">
        <v>1.0091000000000001</v>
      </c>
      <c r="L3697" s="2">
        <v>40879</v>
      </c>
      <c r="M3697" t="str">
        <v>912828JH</v>
      </c>
      <c r="N3697">
        <v>1.1113999999999999</v>
      </c>
      <c r="O3697">
        <v>-0.36685000000000001</v>
      </c>
      <c r="P3697">
        <v>0.89370000000000005</v>
      </c>
      <c r="Q3697">
        <v>130.5</v>
      </c>
      <c r="R3697">
        <f>VLOOKUP(M3697,工作表1!$A$3:$B$1000,2,FALSE)</f>
        <v>4</v>
      </c>
      <c r="S3697" t="str">
        <f>VLOOKUP(M3697,工作表1!$A$3:$C$1000,3,FALSE)</f>
        <v>2018/8/15</v>
      </c>
      <c r="T3697">
        <f t="shared" si="1888"/>
        <v>9.7000000000000003E-2</v>
      </c>
      <c r="U3697">
        <f t="shared" si="1887"/>
        <v>3.903</v>
      </c>
      <c r="V3697" s="43">
        <f t="shared" si="1899"/>
        <v>40954</v>
      </c>
      <c r="W3697" s="43">
        <f t="shared" si="1889"/>
        <v>40998</v>
      </c>
      <c r="X3697" s="45">
        <f t="shared" si="1900"/>
        <v>1.2173913043478262</v>
      </c>
      <c r="Y3697" s="45">
        <f t="shared" si="1901"/>
        <v>2.488624181060155</v>
      </c>
      <c r="Z3697" s="47">
        <f t="shared" si="1902"/>
        <v>118.04492080737295</v>
      </c>
      <c r="AA3697" s="47">
        <f t="shared" si="1903"/>
        <v>130.5110359195308</v>
      </c>
      <c r="AB3697" s="45">
        <f t="shared" si="1904"/>
        <v>1.4754</v>
      </c>
      <c r="AC3697" s="2" t="str">
        <f t="shared" si="1890"/>
        <v>TY2</v>
      </c>
      <c r="AD3697">
        <f t="shared" si="1891"/>
        <v>129.671875</v>
      </c>
      <c r="AE3697">
        <f t="shared" si="1892"/>
        <v>128.140625</v>
      </c>
      <c r="AF3697" s="49">
        <f t="shared" si="1919"/>
        <v>1.53125</v>
      </c>
      <c r="AG3697" s="3">
        <f t="shared" si="1905"/>
        <v>129.23773071851028</v>
      </c>
      <c r="AH3697">
        <f t="shared" si="1906"/>
        <v>127.29929845622847</v>
      </c>
      <c r="AI3697" s="51">
        <f t="shared" si="1907"/>
        <v>1.9384322622818075</v>
      </c>
      <c r="AJ3697" s="52">
        <f t="shared" si="1908"/>
        <v>0.40718226228180754</v>
      </c>
      <c r="AK3697" s="2">
        <v>40879</v>
      </c>
      <c r="AL3697" t="str">
        <v>912828JR</v>
      </c>
      <c r="AM3697">
        <v>1.8259000000000001</v>
      </c>
      <c r="AN3697">
        <v>-3.2299999999999998E-3</v>
      </c>
      <c r="AO3697">
        <v>0.88039999999999996</v>
      </c>
      <c r="AP3697">
        <v>129.671875</v>
      </c>
      <c r="AQ3697">
        <f>VLOOKUP(AL3697,工作表1!$F$3:$G$1000,2,FALSE)</f>
        <v>3.75</v>
      </c>
      <c r="AR3697" t="str">
        <f>VLOOKUP(AL3697,工作表1!$F$3:$H$1000,3,FALSE)</f>
        <v>2018/11/15</v>
      </c>
      <c r="AS3697">
        <f t="shared" si="1893"/>
        <v>9.7000000000000003E-2</v>
      </c>
      <c r="AT3697">
        <f t="shared" si="1894"/>
        <v>3.653</v>
      </c>
      <c r="AU3697" s="43">
        <f t="shared" si="1909"/>
        <v>41044</v>
      </c>
      <c r="AV3697" s="43">
        <f t="shared" si="1895"/>
        <v>41089</v>
      </c>
      <c r="AW3697" s="45">
        <f t="shared" si="1910"/>
        <v>0.20604395604395603</v>
      </c>
      <c r="AX3697" s="45">
        <f t="shared" si="1911"/>
        <v>2.3327562848110794</v>
      </c>
      <c r="AY3697" s="47">
        <f t="shared" si="1912"/>
        <v>116.29203654923397</v>
      </c>
      <c r="AZ3697" s="47">
        <f t="shared" si="1913"/>
        <v>129.23773071851028</v>
      </c>
      <c r="BA3697" s="43"/>
      <c r="BC3697" s="2">
        <v>40878</v>
      </c>
      <c r="BD3697" t="str">
        <v>912828KD</v>
      </c>
      <c r="BE3697">
        <v>18.219200000000001</v>
      </c>
      <c r="BF3697">
        <v>-0.74392000000000003</v>
      </c>
      <c r="BG3697">
        <v>0.82720000000000005</v>
      </c>
      <c r="BH3697">
        <v>128.140625</v>
      </c>
      <c r="BI3697">
        <f>VLOOKUP(BD3697,工作表1!$K$3:$L$1000,2,FALSE)</f>
        <v>2.75</v>
      </c>
      <c r="BJ3697" t="str">
        <f>VLOOKUP(BD3697,工作表1!$K$3:$M$1000,3,FALSE)</f>
        <v>2019/2/15</v>
      </c>
      <c r="BK3697">
        <f t="shared" si="1896"/>
        <v>9.7500000000000003E-2</v>
      </c>
      <c r="BL3697">
        <f t="shared" si="1897"/>
        <v>2.6524999999999999</v>
      </c>
      <c r="BM3697" s="43">
        <f t="shared" si="1914"/>
        <v>40954</v>
      </c>
      <c r="BN3697" s="43">
        <f t="shared" si="1898"/>
        <v>41180</v>
      </c>
      <c r="BO3697" s="45">
        <f t="shared" si="1915"/>
        <v>0.81453804347826086</v>
      </c>
      <c r="BP3697" s="45">
        <f t="shared" si="1916"/>
        <v>3.0823462626563431</v>
      </c>
      <c r="BQ3697" s="47">
        <f t="shared" si="1917"/>
        <v>108.95302378116571</v>
      </c>
      <c r="BR3697" s="47">
        <f t="shared" si="1918"/>
        <v>127.29929845622847</v>
      </c>
    </row>
    <row r="3698" spans="6:70" x14ac:dyDescent="0.25">
      <c r="F3698" s="2">
        <v>41005</v>
      </c>
      <c r="G3698">
        <v>0.14299999999999999</v>
      </c>
      <c r="H3698" s="43">
        <v>41059</v>
      </c>
      <c r="I3698">
        <v>1.06</v>
      </c>
      <c r="L3698" s="2">
        <v>40878</v>
      </c>
      <c r="M3698" t="str">
        <v>912828JH</v>
      </c>
      <c r="N3698">
        <v>0.33489999999999998</v>
      </c>
      <c r="O3698">
        <v>-5.6590000000000001E-2</v>
      </c>
      <c r="P3698">
        <v>0.89370000000000005</v>
      </c>
      <c r="Q3698">
        <v>129.984375</v>
      </c>
      <c r="R3698">
        <f>VLOOKUP(M3698,工作表1!$A$3:$B$1000,2,FALSE)</f>
        <v>4</v>
      </c>
      <c r="S3698" t="str">
        <f>VLOOKUP(M3698,工作表1!$A$3:$C$1000,3,FALSE)</f>
        <v>2018/8/15</v>
      </c>
      <c r="T3698">
        <f t="shared" si="1888"/>
        <v>9.7500000000000003E-2</v>
      </c>
      <c r="U3698">
        <f t="shared" si="1887"/>
        <v>3.9024999999999999</v>
      </c>
      <c r="V3698" s="43">
        <f t="shared" si="1899"/>
        <v>40954</v>
      </c>
      <c r="W3698" s="43">
        <f t="shared" si="1889"/>
        <v>40998</v>
      </c>
      <c r="X3698" s="45">
        <f t="shared" si="1900"/>
        <v>1.1847826086956521</v>
      </c>
      <c r="Y3698" s="45">
        <f t="shared" si="1901"/>
        <v>2.4888921977367477</v>
      </c>
      <c r="Z3698" s="47">
        <f t="shared" si="1902"/>
        <v>117.49371880386852</v>
      </c>
      <c r="AA3698" s="47">
        <f t="shared" si="1903"/>
        <v>129.85373477123835</v>
      </c>
      <c r="AB3698" s="45">
        <f t="shared" si="1904"/>
        <v>1.5334000000000001</v>
      </c>
      <c r="AC3698" s="2" t="str">
        <f t="shared" si="1890"/>
        <v>TY2</v>
      </c>
      <c r="AD3698">
        <f t="shared" si="1891"/>
        <v>129.140625</v>
      </c>
      <c r="AE3698">
        <f t="shared" si="1892"/>
        <v>128.34375</v>
      </c>
      <c r="AF3698" s="49">
        <f t="shared" si="1919"/>
        <v>0.796875</v>
      </c>
      <c r="AG3698" s="3">
        <f t="shared" si="1905"/>
        <v>128.68307928580467</v>
      </c>
      <c r="AH3698">
        <f t="shared" si="1906"/>
        <v>127.74928730389979</v>
      </c>
      <c r="AI3698" s="51">
        <f t="shared" si="1907"/>
        <v>0.933791981904875</v>
      </c>
      <c r="AJ3698" s="52">
        <f t="shared" si="1908"/>
        <v>0.136916981904875</v>
      </c>
      <c r="AK3698" s="2">
        <v>40878</v>
      </c>
      <c r="AL3698" t="str">
        <v>912828JR</v>
      </c>
      <c r="AM3698">
        <v>1.714</v>
      </c>
      <c r="AN3698">
        <v>1.9199999999999998E-2</v>
      </c>
      <c r="AO3698">
        <v>0.88039999999999996</v>
      </c>
      <c r="AP3698">
        <v>129.140625</v>
      </c>
      <c r="AQ3698">
        <f>VLOOKUP(AL3698,工作表1!$F$3:$G$1000,2,FALSE)</f>
        <v>3.75</v>
      </c>
      <c r="AR3698" t="str">
        <f>VLOOKUP(AL3698,工作表1!$F$3:$H$1000,3,FALSE)</f>
        <v>2018/11/15</v>
      </c>
      <c r="AS3698">
        <f t="shared" si="1893"/>
        <v>9.7500000000000003E-2</v>
      </c>
      <c r="AT3698">
        <f t="shared" si="1894"/>
        <v>3.6524999999999999</v>
      </c>
      <c r="AU3698" s="43">
        <f t="shared" si="1909"/>
        <v>41044</v>
      </c>
      <c r="AV3698" s="43">
        <f t="shared" si="1895"/>
        <v>41089</v>
      </c>
      <c r="AW3698" s="45">
        <f t="shared" si="1910"/>
        <v>0.17513736263736263</v>
      </c>
      <c r="AX3698" s="45">
        <f t="shared" si="1911"/>
        <v>2.3326716092127051</v>
      </c>
      <c r="AY3698" s="47">
        <f t="shared" si="1912"/>
        <v>115.83982307171557</v>
      </c>
      <c r="AZ3698" s="47">
        <f t="shared" si="1913"/>
        <v>128.68307928580467</v>
      </c>
      <c r="BA3698" s="43"/>
      <c r="BC3698" s="2">
        <v>40877</v>
      </c>
      <c r="BD3698" t="str">
        <v>912828KD</v>
      </c>
      <c r="BE3698">
        <v>18.123699999999999</v>
      </c>
      <c r="BF3698">
        <v>-0.73351999999999995</v>
      </c>
      <c r="BG3698">
        <v>0.82720000000000005</v>
      </c>
      <c r="BH3698">
        <v>128.34375</v>
      </c>
      <c r="BI3698">
        <f>VLOOKUP(BD3698,工作表1!$K$3:$L$1000,2,FALSE)</f>
        <v>2.75</v>
      </c>
      <c r="BJ3698" t="str">
        <f>VLOOKUP(BD3698,工作表1!$K$3:$M$1000,3,FALSE)</f>
        <v>2019/2/15</v>
      </c>
      <c r="BK3698">
        <f t="shared" si="1896"/>
        <v>0.1055</v>
      </c>
      <c r="BL3698">
        <f t="shared" si="1897"/>
        <v>2.6444999999999999</v>
      </c>
      <c r="BM3698" s="43">
        <f t="shared" si="1914"/>
        <v>40954</v>
      </c>
      <c r="BN3698" s="43">
        <f t="shared" si="1898"/>
        <v>41089</v>
      </c>
      <c r="BO3698" s="45">
        <f t="shared" si="1915"/>
        <v>0.80706521739130443</v>
      </c>
      <c r="BP3698" s="45">
        <f t="shared" si="1916"/>
        <v>2.3967912447885649</v>
      </c>
      <c r="BQ3698" s="47">
        <f t="shared" si="1917"/>
        <v>108.22889135200207</v>
      </c>
      <c r="BR3698" s="47">
        <f t="shared" si="1918"/>
        <v>127.74928730389979</v>
      </c>
    </row>
    <row r="3699" spans="6:70" x14ac:dyDescent="0.25">
      <c r="F3699" s="2">
        <v>41004</v>
      </c>
      <c r="G3699">
        <v>0.14349999999999999</v>
      </c>
      <c r="H3699" s="43">
        <v>41058</v>
      </c>
      <c r="I3699">
        <v>1.1786000000000001</v>
      </c>
      <c r="L3699" s="2">
        <v>40877</v>
      </c>
      <c r="M3699" t="str">
        <v>912828JH</v>
      </c>
      <c r="N3699">
        <v>7.8399999999999997E-2</v>
      </c>
      <c r="O3699">
        <v>3.209E-2</v>
      </c>
      <c r="P3699">
        <v>0.89370000000000005</v>
      </c>
      <c r="Q3699">
        <v>130.15625</v>
      </c>
      <c r="R3699">
        <f>VLOOKUP(M3699,工作表1!$A$3:$B$1000,2,FALSE)</f>
        <v>4</v>
      </c>
      <c r="S3699" t="str">
        <f>VLOOKUP(M3699,工作表1!$A$3:$C$1000,3,FALSE)</f>
        <v>2018/8/15</v>
      </c>
      <c r="T3699">
        <f t="shared" si="1888"/>
        <v>0.1055</v>
      </c>
      <c r="U3699">
        <f t="shared" si="1887"/>
        <v>3.8944999999999999</v>
      </c>
      <c r="V3699" s="43">
        <f t="shared" si="1899"/>
        <v>40954</v>
      </c>
      <c r="W3699" s="43">
        <f t="shared" si="1889"/>
        <v>40907</v>
      </c>
      <c r="X3699" s="45">
        <f t="shared" si="1900"/>
        <v>1.173913043478261</v>
      </c>
      <c r="Y3699" s="45">
        <f t="shared" si="1901"/>
        <v>1.4917212626563432</v>
      </c>
      <c r="Z3699" s="47">
        <f t="shared" si="1902"/>
        <v>116.63519341859427</v>
      </c>
      <c r="AA3699" s="47">
        <f t="shared" si="1903"/>
        <v>130.11533639844959</v>
      </c>
      <c r="AB3699" s="45">
        <f t="shared" si="1904"/>
        <v>1.5226999999999999</v>
      </c>
      <c r="AC3699" s="2" t="str">
        <f t="shared" si="1890"/>
        <v>TY1</v>
      </c>
      <c r="AD3699">
        <f t="shared" si="1891"/>
        <v>130.15625</v>
      </c>
      <c r="AE3699">
        <f t="shared" si="1892"/>
        <v>129.34375</v>
      </c>
      <c r="AF3699" s="49">
        <f t="shared" si="1919"/>
        <v>0.8125</v>
      </c>
      <c r="AG3699" s="3">
        <f t="shared" si="1905"/>
        <v>130.11533639844959</v>
      </c>
      <c r="AH3699">
        <f t="shared" si="1906"/>
        <v>129.08351381244989</v>
      </c>
      <c r="AI3699" s="51">
        <f t="shared" si="1907"/>
        <v>1.0318225859996915</v>
      </c>
      <c r="AJ3699" s="52">
        <f t="shared" si="1908"/>
        <v>0.21932258599969146</v>
      </c>
      <c r="AK3699" s="2">
        <v>40877</v>
      </c>
      <c r="AL3699" t="str">
        <v>912828JR</v>
      </c>
      <c r="AM3699">
        <v>1.6812</v>
      </c>
      <c r="AN3699">
        <v>2.3269999999999999E-2</v>
      </c>
      <c r="AO3699">
        <v>0.88039999999999996</v>
      </c>
      <c r="AP3699">
        <v>129.34375</v>
      </c>
      <c r="AQ3699">
        <f>VLOOKUP(AL3699,工作表1!$F$3:$G$1000,2,FALSE)</f>
        <v>3.75</v>
      </c>
      <c r="AR3699" t="str">
        <f>VLOOKUP(AL3699,工作表1!$F$3:$H$1000,3,FALSE)</f>
        <v>2018/11/15</v>
      </c>
      <c r="AS3699">
        <f t="shared" si="1893"/>
        <v>0.1055</v>
      </c>
      <c r="AT3699">
        <f t="shared" si="1894"/>
        <v>3.6444999999999999</v>
      </c>
      <c r="AU3699" s="43">
        <f t="shared" si="1909"/>
        <v>41044</v>
      </c>
      <c r="AV3699" s="43">
        <f t="shared" si="1895"/>
        <v>40998</v>
      </c>
      <c r="AW3699" s="45">
        <f t="shared" si="1910"/>
        <v>0.16483516483516486</v>
      </c>
      <c r="AX3699" s="45">
        <f t="shared" si="1911"/>
        <v>1.3977118771639321</v>
      </c>
      <c r="AY3699" s="47">
        <f t="shared" si="1912"/>
        <v>115.09802464723889</v>
      </c>
      <c r="AZ3699" s="47">
        <f t="shared" si="1913"/>
        <v>129.08351381244989</v>
      </c>
      <c r="BA3699" s="43"/>
      <c r="BC3699" s="2">
        <v>40876</v>
      </c>
      <c r="BD3699" t="str">
        <v>912828KD</v>
      </c>
      <c r="BE3699">
        <v>20.1739</v>
      </c>
      <c r="BF3699">
        <v>-0.82138</v>
      </c>
      <c r="BG3699">
        <v>0.82720000000000005</v>
      </c>
      <c r="BH3699">
        <v>128.734375</v>
      </c>
      <c r="BI3699">
        <f>VLOOKUP(BD3699,工作表1!$K$3:$L$1000,2,FALSE)</f>
        <v>2.75</v>
      </c>
      <c r="BJ3699" t="str">
        <f>VLOOKUP(BD3699,工作表1!$K$3:$M$1000,3,FALSE)</f>
        <v>2019/2/15</v>
      </c>
      <c r="BK3699">
        <f t="shared" si="1896"/>
        <v>0.105</v>
      </c>
      <c r="BL3699">
        <f t="shared" si="1897"/>
        <v>2.645</v>
      </c>
      <c r="BM3699" s="43">
        <f t="shared" si="1914"/>
        <v>40954</v>
      </c>
      <c r="BN3699" s="43">
        <f t="shared" si="1898"/>
        <v>41089</v>
      </c>
      <c r="BO3699" s="45">
        <f t="shared" si="1915"/>
        <v>0.79959239130434789</v>
      </c>
      <c r="BP3699" s="45">
        <f t="shared" si="1916"/>
        <v>2.3968526652769504</v>
      </c>
      <c r="BQ3699" s="47">
        <f t="shared" si="1917"/>
        <v>108.62059551127919</v>
      </c>
      <c r="BR3699" s="47">
        <f t="shared" si="1918"/>
        <v>128.20782480685318</v>
      </c>
    </row>
    <row r="3700" spans="6:70" x14ac:dyDescent="0.25">
      <c r="F3700" s="2">
        <v>41003</v>
      </c>
      <c r="G3700">
        <v>0.14199999999999999</v>
      </c>
      <c r="H3700" s="43">
        <v>41057</v>
      </c>
      <c r="I3700">
        <v>1.1716</v>
      </c>
      <c r="L3700" s="2">
        <v>40876</v>
      </c>
      <c r="M3700" t="str">
        <v>912828JH</v>
      </c>
      <c r="N3700">
        <v>0.80669999999999997</v>
      </c>
      <c r="O3700">
        <v>-0.19613</v>
      </c>
      <c r="P3700">
        <v>0.89370000000000005</v>
      </c>
      <c r="Q3700">
        <v>130.46875</v>
      </c>
      <c r="R3700">
        <f>VLOOKUP(M3700,工作表1!$A$3:$B$1000,2,FALSE)</f>
        <v>4</v>
      </c>
      <c r="S3700" t="str">
        <f>VLOOKUP(M3700,工作表1!$A$3:$C$1000,3,FALSE)</f>
        <v>2018/8/15</v>
      </c>
      <c r="T3700">
        <f t="shared" si="1888"/>
        <v>0.105</v>
      </c>
      <c r="U3700">
        <f t="shared" si="1887"/>
        <v>3.895</v>
      </c>
      <c r="V3700" s="43">
        <f t="shared" si="1899"/>
        <v>40954</v>
      </c>
      <c r="W3700" s="43">
        <f t="shared" si="1889"/>
        <v>40907</v>
      </c>
      <c r="X3700" s="45">
        <f t="shared" si="1900"/>
        <v>1.1630434782608696</v>
      </c>
      <c r="Y3700" s="45">
        <f t="shared" si="1901"/>
        <v>1.4918106015485408</v>
      </c>
      <c r="Z3700" s="47">
        <f t="shared" si="1902"/>
        <v>116.94928043836747</v>
      </c>
      <c r="AA3700" s="47">
        <f t="shared" si="1903"/>
        <v>130.45318787066276</v>
      </c>
      <c r="AB3700" s="45">
        <f t="shared" si="1904"/>
        <v>1.4716</v>
      </c>
      <c r="AC3700" s="2" t="str">
        <f t="shared" si="1890"/>
        <v>TY1</v>
      </c>
      <c r="AD3700">
        <f t="shared" si="1891"/>
        <v>130.46875</v>
      </c>
      <c r="AE3700">
        <f t="shared" si="1892"/>
        <v>129.734375</v>
      </c>
      <c r="AF3700" s="49">
        <f t="shared" si="1919"/>
        <v>0.734375</v>
      </c>
      <c r="AG3700" s="3">
        <f t="shared" si="1905"/>
        <v>130.45318787066276</v>
      </c>
      <c r="AH3700">
        <f t="shared" si="1906"/>
        <v>129.4597952379373</v>
      </c>
      <c r="AI3700" s="51">
        <f t="shared" si="1907"/>
        <v>0.99339263272545963</v>
      </c>
      <c r="AJ3700" s="52">
        <f t="shared" si="1908"/>
        <v>0.25901763272545963</v>
      </c>
      <c r="AK3700" s="2">
        <v>40876</v>
      </c>
      <c r="AL3700" t="str">
        <v>912828JR</v>
      </c>
      <c r="AM3700">
        <v>1.4308000000000001</v>
      </c>
      <c r="AN3700">
        <v>4.9919999999999999E-2</v>
      </c>
      <c r="AO3700">
        <v>0.88039999999999996</v>
      </c>
      <c r="AP3700">
        <v>129.734375</v>
      </c>
      <c r="AQ3700">
        <f>VLOOKUP(AL3700,工作表1!$F$3:$G$1000,2,FALSE)</f>
        <v>3.75</v>
      </c>
      <c r="AR3700" t="str">
        <f>VLOOKUP(AL3700,工作表1!$F$3:$H$1000,3,FALSE)</f>
        <v>2018/11/15</v>
      </c>
      <c r="AS3700">
        <f t="shared" si="1893"/>
        <v>0.105</v>
      </c>
      <c r="AT3700">
        <f t="shared" si="1894"/>
        <v>3.645</v>
      </c>
      <c r="AU3700" s="43">
        <f t="shared" si="1909"/>
        <v>41044</v>
      </c>
      <c r="AV3700" s="43">
        <f t="shared" si="1895"/>
        <v>40998</v>
      </c>
      <c r="AW3700" s="45">
        <f t="shared" si="1910"/>
        <v>0.15453296703296704</v>
      </c>
      <c r="AX3700" s="45">
        <f t="shared" si="1911"/>
        <v>1.3976836519644742</v>
      </c>
      <c r="AY3700" s="47">
        <f t="shared" si="1912"/>
        <v>115.44157836218319</v>
      </c>
      <c r="AZ3700" s="47">
        <f t="shared" si="1913"/>
        <v>129.4597952379373</v>
      </c>
      <c r="BA3700" s="43"/>
      <c r="BC3700" s="2">
        <v>40875</v>
      </c>
      <c r="BD3700" t="str">
        <v>912828KD</v>
      </c>
      <c r="BE3700">
        <v>20.321999999999999</v>
      </c>
      <c r="BF3700">
        <v>-0.80684999999999996</v>
      </c>
      <c r="BG3700">
        <v>0.82720000000000005</v>
      </c>
      <c r="BH3700">
        <v>129.015625</v>
      </c>
      <c r="BI3700">
        <f>VLOOKUP(BD3700,工作表1!$K$3:$L$1000,2,FALSE)</f>
        <v>2.75</v>
      </c>
      <c r="BJ3700" t="str">
        <f>VLOOKUP(BD3700,工作表1!$K$3:$M$1000,3,FALSE)</f>
        <v>2019/2/15</v>
      </c>
      <c r="BK3700">
        <f t="shared" si="1896"/>
        <v>0.1075</v>
      </c>
      <c r="BL3700">
        <f t="shared" si="1897"/>
        <v>2.6425000000000001</v>
      </c>
      <c r="BM3700" s="43">
        <f t="shared" si="1914"/>
        <v>40954</v>
      </c>
      <c r="BN3700" s="43">
        <f t="shared" si="1898"/>
        <v>41089</v>
      </c>
      <c r="BO3700" s="45">
        <f t="shared" si="1915"/>
        <v>0.79211956521739135</v>
      </c>
      <c r="BP3700" s="45">
        <f t="shared" si="1916"/>
        <v>2.3969140857653368</v>
      </c>
      <c r="BQ3700" s="47">
        <f t="shared" si="1917"/>
        <v>108.85981306554682</v>
      </c>
      <c r="BR3700" s="47">
        <f t="shared" si="1918"/>
        <v>128.48416407142736</v>
      </c>
    </row>
    <row r="3701" spans="6:70" x14ac:dyDescent="0.25">
      <c r="F3701" s="2">
        <v>41002</v>
      </c>
      <c r="G3701">
        <v>0.14000000000000001</v>
      </c>
      <c r="H3701" s="43">
        <v>41054</v>
      </c>
      <c r="I3701">
        <v>1.1716</v>
      </c>
      <c r="L3701" s="2">
        <v>40875</v>
      </c>
      <c r="M3701" t="str">
        <v>912828JH</v>
      </c>
      <c r="N3701">
        <v>0.83220000000000005</v>
      </c>
      <c r="O3701">
        <v>-0.19023000000000001</v>
      </c>
      <c r="P3701">
        <v>0.89370000000000005</v>
      </c>
      <c r="Q3701">
        <v>130.71875</v>
      </c>
      <c r="R3701">
        <f>VLOOKUP(M3701,工作表1!$A$3:$B$1000,2,FALSE)</f>
        <v>4</v>
      </c>
      <c r="S3701" t="str">
        <f>VLOOKUP(M3701,工作表1!$A$3:$C$1000,3,FALSE)</f>
        <v>2018/8/15</v>
      </c>
      <c r="T3701">
        <f t="shared" si="1888"/>
        <v>0.1075</v>
      </c>
      <c r="U3701">
        <f t="shared" si="1887"/>
        <v>3.8925000000000001</v>
      </c>
      <c r="V3701" s="43">
        <f t="shared" si="1899"/>
        <v>40954</v>
      </c>
      <c r="W3701" s="43">
        <f t="shared" si="1889"/>
        <v>40907</v>
      </c>
      <c r="X3701" s="45">
        <f t="shared" si="1900"/>
        <v>1.1521739130434783</v>
      </c>
      <c r="Y3701" s="45">
        <f t="shared" si="1901"/>
        <v>1.4918999404407385</v>
      </c>
      <c r="Z3701" s="47">
        <f t="shared" si="1902"/>
        <v>117.18495886203262</v>
      </c>
      <c r="AA3701" s="47">
        <f t="shared" si="1903"/>
        <v>130.70359048917499</v>
      </c>
      <c r="AB3701" s="45">
        <f t="shared" si="1904"/>
        <v>1.4562999999999999</v>
      </c>
      <c r="AC3701" s="2" t="str">
        <f t="shared" si="1890"/>
        <v>TY1</v>
      </c>
      <c r="AD3701">
        <f t="shared" si="1891"/>
        <v>130.71875</v>
      </c>
      <c r="AE3701">
        <f t="shared" si="1892"/>
        <v>130.015625</v>
      </c>
      <c r="AF3701" s="49">
        <f t="shared" si="1919"/>
        <v>0.703125</v>
      </c>
      <c r="AG3701" s="3">
        <f t="shared" si="1905"/>
        <v>130.70359048917499</v>
      </c>
      <c r="AH3701">
        <f t="shared" si="1906"/>
        <v>129.72111525559941</v>
      </c>
      <c r="AI3701" s="51">
        <f t="shared" si="1907"/>
        <v>0.98247523357557043</v>
      </c>
      <c r="AJ3701" s="52">
        <f t="shared" si="1908"/>
        <v>0.27935023357557043</v>
      </c>
      <c r="AK3701" s="2">
        <v>40875</v>
      </c>
      <c r="AL3701" t="str">
        <v>912828JR</v>
      </c>
      <c r="AM3701">
        <v>1.1371</v>
      </c>
      <c r="AN3701">
        <v>8.9480000000000004E-2</v>
      </c>
      <c r="AO3701">
        <v>0.88039999999999996</v>
      </c>
      <c r="AP3701">
        <v>130.015625</v>
      </c>
      <c r="AQ3701">
        <f>VLOOKUP(AL3701,工作表1!$F$3:$G$1000,2,FALSE)</f>
        <v>3.75</v>
      </c>
      <c r="AR3701" t="str">
        <f>VLOOKUP(AL3701,工作表1!$F$3:$H$1000,3,FALSE)</f>
        <v>2018/11/15</v>
      </c>
      <c r="AS3701">
        <f t="shared" si="1893"/>
        <v>0.1075</v>
      </c>
      <c r="AT3701">
        <f t="shared" si="1894"/>
        <v>3.6425000000000001</v>
      </c>
      <c r="AU3701" s="43">
        <f t="shared" si="1909"/>
        <v>41044</v>
      </c>
      <c r="AV3701" s="43">
        <f t="shared" si="1895"/>
        <v>40998</v>
      </c>
      <c r="AW3701" s="45">
        <f t="shared" si="1910"/>
        <v>0.14423076923076925</v>
      </c>
      <c r="AX3701" s="45">
        <f t="shared" si="1911"/>
        <v>1.3976554267650159</v>
      </c>
      <c r="AY3701" s="47">
        <f t="shared" si="1912"/>
        <v>115.68290616478924</v>
      </c>
      <c r="AZ3701" s="47">
        <f t="shared" si="1913"/>
        <v>129.72111525559941</v>
      </c>
      <c r="BA3701" s="43"/>
      <c r="BC3701" s="2">
        <v>40872</v>
      </c>
      <c r="BD3701" t="str">
        <v>912828KD</v>
      </c>
      <c r="BE3701">
        <v>17.260200000000001</v>
      </c>
      <c r="BF3701">
        <v>-0.65505999999999998</v>
      </c>
      <c r="BG3701">
        <v>0.82720000000000005</v>
      </c>
      <c r="BH3701">
        <v>129</v>
      </c>
      <c r="BI3701">
        <f>VLOOKUP(BD3701,工作表1!$K$3:$L$1000,2,FALSE)</f>
        <v>2.75</v>
      </c>
      <c r="BJ3701" t="str">
        <f>VLOOKUP(BD3701,工作表1!$K$3:$M$1000,3,FALSE)</f>
        <v>2019/2/15</v>
      </c>
      <c r="BK3701">
        <f t="shared" si="1896"/>
        <v>0.114</v>
      </c>
      <c r="BL3701">
        <f t="shared" si="1897"/>
        <v>2.6360000000000001</v>
      </c>
      <c r="BM3701" s="43">
        <f t="shared" si="1914"/>
        <v>40954</v>
      </c>
      <c r="BN3701" s="43">
        <f t="shared" si="1898"/>
        <v>41089</v>
      </c>
      <c r="BO3701" s="45">
        <f t="shared" si="1915"/>
        <v>0.78464673913043481</v>
      </c>
      <c r="BP3701" s="45">
        <f t="shared" si="1916"/>
        <v>2.3969755062537228</v>
      </c>
      <c r="BQ3701" s="47">
        <f t="shared" si="1917"/>
        <v>108.75764915658242</v>
      </c>
      <c r="BR3701" s="47">
        <f t="shared" si="1918"/>
        <v>128.35069942332581</v>
      </c>
    </row>
    <row r="3702" spans="6:70" x14ac:dyDescent="0.25">
      <c r="F3702" s="2">
        <v>41001</v>
      </c>
      <c r="G3702">
        <v>0.13200000000000001</v>
      </c>
      <c r="H3702" s="43">
        <v>41053</v>
      </c>
      <c r="I3702">
        <v>1.1887000000000001</v>
      </c>
      <c r="L3702" s="2">
        <v>40872</v>
      </c>
      <c r="M3702" t="str">
        <v>912828JH</v>
      </c>
      <c r="N3702">
        <v>4.4299999999999999E-2</v>
      </c>
      <c r="O3702">
        <v>5.6529999999999997E-2</v>
      </c>
      <c r="P3702">
        <v>0.89370000000000005</v>
      </c>
      <c r="Q3702">
        <v>130.65625</v>
      </c>
      <c r="R3702">
        <f>VLOOKUP(M3702,工作表1!$A$3:$B$1000,2,FALSE)</f>
        <v>4</v>
      </c>
      <c r="S3702" t="str">
        <f>VLOOKUP(M3702,工作表1!$A$3:$C$1000,3,FALSE)</f>
        <v>2018/8/15</v>
      </c>
      <c r="T3702">
        <f t="shared" si="1888"/>
        <v>0.114</v>
      </c>
      <c r="U3702">
        <f t="shared" si="1887"/>
        <v>3.8860000000000001</v>
      </c>
      <c r="V3702" s="43">
        <f t="shared" si="1899"/>
        <v>40954</v>
      </c>
      <c r="W3702" s="43">
        <f t="shared" si="1889"/>
        <v>40907</v>
      </c>
      <c r="X3702" s="45">
        <f t="shared" si="1900"/>
        <v>1.1413043478260869</v>
      </c>
      <c r="Y3702" s="45">
        <f t="shared" si="1901"/>
        <v>1.4919892793329361</v>
      </c>
      <c r="Z3702" s="47">
        <f t="shared" si="1902"/>
        <v>117.11130504705307</v>
      </c>
      <c r="AA3702" s="47">
        <f t="shared" si="1903"/>
        <v>130.60828113028958</v>
      </c>
      <c r="AB3702" s="45">
        <f t="shared" si="1904"/>
        <v>1.4516</v>
      </c>
      <c r="AC3702" s="2" t="str">
        <f t="shared" si="1890"/>
        <v>TY1</v>
      </c>
      <c r="AD3702">
        <f t="shared" si="1891"/>
        <v>130.65625</v>
      </c>
      <c r="AE3702">
        <f t="shared" si="1892"/>
        <v>130</v>
      </c>
      <c r="AF3702" s="49">
        <f t="shared" si="1919"/>
        <v>0.65625</v>
      </c>
      <c r="AG3702" s="3">
        <f t="shared" si="1905"/>
        <v>130.60828113028958</v>
      </c>
      <c r="AH3702">
        <f t="shared" si="1906"/>
        <v>129.6727716083787</v>
      </c>
      <c r="AI3702" s="51">
        <f t="shared" si="1907"/>
        <v>0.93550952191088754</v>
      </c>
      <c r="AJ3702" s="52">
        <f t="shared" si="1908"/>
        <v>0.27925952191088754</v>
      </c>
      <c r="AK3702" s="2">
        <v>40872</v>
      </c>
      <c r="AL3702" t="str">
        <v>912828JR</v>
      </c>
      <c r="AM3702">
        <v>0.26529999999999998</v>
      </c>
      <c r="AN3702">
        <v>0.15903999999999999</v>
      </c>
      <c r="AO3702">
        <v>0.88039999999999996</v>
      </c>
      <c r="AP3702">
        <v>130</v>
      </c>
      <c r="AQ3702">
        <f>VLOOKUP(AL3702,工作表1!$F$3:$G$1000,2,FALSE)</f>
        <v>3.75</v>
      </c>
      <c r="AR3702" t="str">
        <f>VLOOKUP(AL3702,工作表1!$F$3:$H$1000,3,FALSE)</f>
        <v>2018/11/15</v>
      </c>
      <c r="AS3702">
        <f t="shared" si="1893"/>
        <v>0.114</v>
      </c>
      <c r="AT3702">
        <f t="shared" si="1894"/>
        <v>3.6360000000000001</v>
      </c>
      <c r="AU3702" s="43">
        <f t="shared" si="1909"/>
        <v>41044</v>
      </c>
      <c r="AV3702" s="43">
        <f t="shared" si="1895"/>
        <v>40998</v>
      </c>
      <c r="AW3702" s="45">
        <f t="shared" si="1910"/>
        <v>0.13392857142857142</v>
      </c>
      <c r="AX3702" s="45">
        <f t="shared" si="1911"/>
        <v>1.3976272015655578</v>
      </c>
      <c r="AY3702" s="47">
        <f t="shared" si="1912"/>
        <v>115.65022552127688</v>
      </c>
      <c r="AZ3702" s="47">
        <f t="shared" si="1913"/>
        <v>129.6727716083787</v>
      </c>
      <c r="BA3702" s="43"/>
      <c r="BC3702" s="2">
        <v>40870</v>
      </c>
      <c r="BD3702" t="str">
        <v>912828KD</v>
      </c>
      <c r="BE3702">
        <v>19.224</v>
      </c>
      <c r="BF3702">
        <v>-0.73270999999999997</v>
      </c>
      <c r="BG3702">
        <v>0.82720000000000005</v>
      </c>
      <c r="BH3702">
        <v>129.5625</v>
      </c>
      <c r="BI3702">
        <f>VLOOKUP(BD3702,工作表1!$K$3:$L$1000,2,FALSE)</f>
        <v>2.75</v>
      </c>
      <c r="BJ3702" t="str">
        <f>VLOOKUP(BD3702,工作表1!$K$3:$M$1000,3,FALSE)</f>
        <v>2019/2/15</v>
      </c>
      <c r="BK3702">
        <f t="shared" si="1896"/>
        <v>0.10249999999999999</v>
      </c>
      <c r="BL3702">
        <f t="shared" si="1897"/>
        <v>2.6475</v>
      </c>
      <c r="BM3702" s="43">
        <f t="shared" si="1914"/>
        <v>40954</v>
      </c>
      <c r="BN3702" s="43">
        <f t="shared" si="1898"/>
        <v>41089</v>
      </c>
      <c r="BO3702" s="45">
        <f t="shared" si="1915"/>
        <v>0.76222826086956519</v>
      </c>
      <c r="BP3702" s="45">
        <f t="shared" si="1916"/>
        <v>2.3971597677188803</v>
      </c>
      <c r="BQ3702" s="47">
        <f t="shared" si="1917"/>
        <v>109.30186242839278</v>
      </c>
      <c r="BR3702" s="47">
        <f t="shared" si="1918"/>
        <v>128.95639294790305</v>
      </c>
    </row>
    <row r="3703" spans="6:70" x14ac:dyDescent="0.25">
      <c r="F3703" s="2">
        <v>40998</v>
      </c>
      <c r="G3703">
        <v>0.1275</v>
      </c>
      <c r="H3703" s="43">
        <v>41052</v>
      </c>
      <c r="I3703">
        <v>1.1512</v>
      </c>
      <c r="L3703" s="2">
        <v>40870</v>
      </c>
      <c r="M3703" t="str">
        <v>912828JH</v>
      </c>
      <c r="N3703">
        <v>1.1938</v>
      </c>
      <c r="O3703">
        <v>-0.25158999999999998</v>
      </c>
      <c r="P3703">
        <v>0.89370000000000005</v>
      </c>
      <c r="Q3703">
        <v>131.21875</v>
      </c>
      <c r="R3703">
        <f>VLOOKUP(M3703,工作表1!$A$3:$B$1000,2,FALSE)</f>
        <v>4</v>
      </c>
      <c r="S3703" t="str">
        <f>VLOOKUP(M3703,工作表1!$A$3:$C$1000,3,FALSE)</f>
        <v>2018/8/15</v>
      </c>
      <c r="T3703">
        <f t="shared" si="1888"/>
        <v>0.10249999999999999</v>
      </c>
      <c r="U3703">
        <f t="shared" si="1887"/>
        <v>3.8975</v>
      </c>
      <c r="V3703" s="43">
        <f t="shared" si="1899"/>
        <v>40954</v>
      </c>
      <c r="W3703" s="43">
        <f t="shared" si="1889"/>
        <v>40907</v>
      </c>
      <c r="X3703" s="45">
        <f t="shared" si="1900"/>
        <v>1.1086956521739131</v>
      </c>
      <c r="Y3703" s="45">
        <f t="shared" si="1901"/>
        <v>1.4922572960095295</v>
      </c>
      <c r="Z3703" s="47">
        <f t="shared" si="1902"/>
        <v>117.68530631195391</v>
      </c>
      <c r="AA3703" s="47">
        <f t="shared" si="1903"/>
        <v>131.20874164893084</v>
      </c>
      <c r="AB3703" s="45">
        <f t="shared" si="1904"/>
        <v>1.3566</v>
      </c>
      <c r="AC3703" s="2" t="str">
        <f t="shared" si="1890"/>
        <v>TY1</v>
      </c>
      <c r="AD3703">
        <f t="shared" si="1891"/>
        <v>131.21875</v>
      </c>
      <c r="AE3703">
        <f t="shared" si="1892"/>
        <v>130.5625</v>
      </c>
      <c r="AF3703" s="49">
        <f t="shared" si="1919"/>
        <v>0.65625</v>
      </c>
      <c r="AG3703" s="3">
        <f t="shared" si="1905"/>
        <v>131.20874164893084</v>
      </c>
      <c r="AH3703">
        <f t="shared" si="1906"/>
        <v>130.26802306450656</v>
      </c>
      <c r="AI3703" s="51">
        <f t="shared" si="1907"/>
        <v>0.9407185844242747</v>
      </c>
      <c r="AJ3703" s="52">
        <f t="shared" si="1908"/>
        <v>0.2844685844242747</v>
      </c>
      <c r="AK3703" s="2">
        <v>40870</v>
      </c>
      <c r="AL3703" t="str">
        <v>912828JR</v>
      </c>
      <c r="AM3703">
        <v>1.4954000000000001</v>
      </c>
      <c r="AN3703">
        <v>6.522E-2</v>
      </c>
      <c r="AO3703">
        <v>0.88039999999999996</v>
      </c>
      <c r="AP3703">
        <v>130.5625</v>
      </c>
      <c r="AQ3703">
        <f>VLOOKUP(AL3703,工作表1!$F$3:$G$1000,2,FALSE)</f>
        <v>3.75</v>
      </c>
      <c r="AR3703" t="str">
        <f>VLOOKUP(AL3703,工作表1!$F$3:$H$1000,3,FALSE)</f>
        <v>2018/11/15</v>
      </c>
      <c r="AS3703">
        <f t="shared" si="1893"/>
        <v>0.10249999999999999</v>
      </c>
      <c r="AT3703">
        <f t="shared" si="1894"/>
        <v>3.6475</v>
      </c>
      <c r="AU3703" s="43">
        <f t="shared" si="1909"/>
        <v>41044</v>
      </c>
      <c r="AV3703" s="43">
        <f t="shared" si="1895"/>
        <v>40998</v>
      </c>
      <c r="AW3703" s="45">
        <f t="shared" si="1910"/>
        <v>0.10302197802197802</v>
      </c>
      <c r="AX3703" s="45">
        <f t="shared" si="1911"/>
        <v>1.3975425259671836</v>
      </c>
      <c r="AY3703" s="47">
        <f t="shared" si="1912"/>
        <v>116.21456154708746</v>
      </c>
      <c r="AZ3703" s="47">
        <f t="shared" si="1913"/>
        <v>130.26802306450656</v>
      </c>
      <c r="BA3703" s="43"/>
      <c r="BC3703" s="2">
        <v>40869</v>
      </c>
      <c r="BD3703" t="str">
        <v>912828KD</v>
      </c>
      <c r="BE3703">
        <v>19.3492</v>
      </c>
      <c r="BF3703">
        <v>-0.73319000000000001</v>
      </c>
      <c r="BG3703">
        <v>0.82720000000000005</v>
      </c>
      <c r="BH3703">
        <v>129.125</v>
      </c>
      <c r="BI3703">
        <f>VLOOKUP(BD3703,工作表1!$K$3:$L$1000,2,FALSE)</f>
        <v>2.75</v>
      </c>
      <c r="BJ3703" t="str">
        <f>VLOOKUP(BD3703,工作表1!$K$3:$M$1000,3,FALSE)</f>
        <v>2019/2/15</v>
      </c>
      <c r="BK3703">
        <f t="shared" si="1896"/>
        <v>0.1</v>
      </c>
      <c r="BL3703">
        <f t="shared" si="1897"/>
        <v>2.65</v>
      </c>
      <c r="BM3703" s="43">
        <f t="shared" si="1914"/>
        <v>40954</v>
      </c>
      <c r="BN3703" s="43">
        <f t="shared" si="1898"/>
        <v>41089</v>
      </c>
      <c r="BO3703" s="45">
        <f t="shared" si="1915"/>
        <v>0.74728260869565211</v>
      </c>
      <c r="BP3703" s="45">
        <f t="shared" si="1916"/>
        <v>2.3972826086956518</v>
      </c>
      <c r="BQ3703" s="47">
        <f t="shared" si="1917"/>
        <v>108.95597126791287</v>
      </c>
      <c r="BR3703" s="47">
        <f t="shared" si="1918"/>
        <v>128.50711387964967</v>
      </c>
    </row>
    <row r="3704" spans="6:70" x14ac:dyDescent="0.25">
      <c r="F3704" s="2">
        <v>40997</v>
      </c>
      <c r="G3704">
        <v>0.13100000000000001</v>
      </c>
      <c r="H3704" s="43">
        <v>41051</v>
      </c>
      <c r="I3704">
        <v>1.1817</v>
      </c>
      <c r="L3704" s="2">
        <v>40869</v>
      </c>
      <c r="M3704" t="str">
        <v>912828JH</v>
      </c>
      <c r="N3704">
        <v>1.1119000000000001</v>
      </c>
      <c r="O3704">
        <v>-0.20519000000000001</v>
      </c>
      <c r="P3704">
        <v>0.89370000000000005</v>
      </c>
      <c r="Q3704">
        <v>130.796875</v>
      </c>
      <c r="R3704">
        <f>VLOOKUP(M3704,工作表1!$A$3:$B$1000,2,FALSE)</f>
        <v>4</v>
      </c>
      <c r="S3704" t="str">
        <f>VLOOKUP(M3704,工作表1!$A$3:$C$1000,3,FALSE)</f>
        <v>2018/8/15</v>
      </c>
      <c r="T3704">
        <f t="shared" si="1888"/>
        <v>0.1</v>
      </c>
      <c r="U3704">
        <f t="shared" si="1887"/>
        <v>3.9</v>
      </c>
      <c r="V3704" s="43">
        <f t="shared" si="1899"/>
        <v>40954</v>
      </c>
      <c r="W3704" s="43">
        <f t="shared" si="1889"/>
        <v>40907</v>
      </c>
      <c r="X3704" s="45">
        <f t="shared" si="1900"/>
        <v>1.0869565217391304</v>
      </c>
      <c r="Y3704" s="45">
        <f t="shared" si="1901"/>
        <v>1.492435973793925</v>
      </c>
      <c r="Z3704" s="47">
        <f t="shared" si="1902"/>
        <v>117.32496832765298</v>
      </c>
      <c r="AA3704" s="47">
        <f t="shared" si="1903"/>
        <v>130.7781423648407</v>
      </c>
      <c r="AB3704" s="45">
        <f t="shared" si="1904"/>
        <v>1.3966000000000001</v>
      </c>
      <c r="AC3704" s="2" t="str">
        <f t="shared" si="1890"/>
        <v>TY1</v>
      </c>
      <c r="AD3704">
        <f t="shared" si="1891"/>
        <v>130.796875</v>
      </c>
      <c r="AE3704">
        <f t="shared" si="1892"/>
        <v>130.125</v>
      </c>
      <c r="AF3704" s="49">
        <f t="shared" si="1919"/>
        <v>0.671875</v>
      </c>
      <c r="AG3704" s="3">
        <f t="shared" si="1905"/>
        <v>130.7781423648407</v>
      </c>
      <c r="AH3704">
        <f t="shared" si="1906"/>
        <v>129.83156849960915</v>
      </c>
      <c r="AI3704" s="51">
        <f t="shared" si="1907"/>
        <v>0.94657386523155651</v>
      </c>
      <c r="AJ3704" s="52">
        <f t="shared" si="1908"/>
        <v>0.27469886523155651</v>
      </c>
      <c r="AK3704" s="2">
        <v>40869</v>
      </c>
      <c r="AL3704" t="str">
        <v>912828JR</v>
      </c>
      <c r="AM3704">
        <v>1.6911</v>
      </c>
      <c r="AN3704">
        <v>5.1810000000000002E-2</v>
      </c>
      <c r="AO3704">
        <v>0.88039999999999996</v>
      </c>
      <c r="AP3704">
        <v>130.125</v>
      </c>
      <c r="AQ3704">
        <f>VLOOKUP(AL3704,工作表1!$F$3:$G$1000,2,FALSE)</f>
        <v>3.75</v>
      </c>
      <c r="AR3704" t="str">
        <f>VLOOKUP(AL3704,工作表1!$F$3:$H$1000,3,FALSE)</f>
        <v>2018/11/15</v>
      </c>
      <c r="AS3704">
        <f t="shared" si="1893"/>
        <v>0.1</v>
      </c>
      <c r="AT3704">
        <f t="shared" si="1894"/>
        <v>3.65</v>
      </c>
      <c r="AU3704" s="43">
        <f t="shared" si="1909"/>
        <v>41044</v>
      </c>
      <c r="AV3704" s="43">
        <f t="shared" si="1895"/>
        <v>40998</v>
      </c>
      <c r="AW3704" s="45">
        <f t="shared" si="1910"/>
        <v>8.241758241758243E-2</v>
      </c>
      <c r="AX3704" s="45">
        <f t="shared" si="1911"/>
        <v>1.3974860755682672</v>
      </c>
      <c r="AY3704" s="47">
        <f t="shared" si="1912"/>
        <v>115.85542748848664</v>
      </c>
      <c r="AZ3704" s="47">
        <f t="shared" si="1913"/>
        <v>129.83156849960915</v>
      </c>
      <c r="BA3704" s="43"/>
      <c r="BC3704" s="2">
        <v>40868</v>
      </c>
      <c r="BD3704" t="str">
        <v>912828KD</v>
      </c>
      <c r="BE3704">
        <v>20.113299999999999</v>
      </c>
      <c r="BF3704">
        <v>-0.77632999999999996</v>
      </c>
      <c r="BG3704">
        <v>0.82720000000000005</v>
      </c>
      <c r="BH3704">
        <v>128.890625</v>
      </c>
      <c r="BI3704">
        <f>VLOOKUP(BD3704,工作表1!$K$3:$L$1000,2,FALSE)</f>
        <v>2.75</v>
      </c>
      <c r="BJ3704" t="str">
        <f>VLOOKUP(BD3704,工作表1!$K$3:$M$1000,3,FALSE)</f>
        <v>2019/2/15</v>
      </c>
      <c r="BK3704">
        <f t="shared" si="1896"/>
        <v>0.10150000000000001</v>
      </c>
      <c r="BL3704">
        <f t="shared" si="1897"/>
        <v>2.6484999999999999</v>
      </c>
      <c r="BM3704" s="43">
        <f t="shared" si="1914"/>
        <v>40954</v>
      </c>
      <c r="BN3704" s="43">
        <f t="shared" si="1898"/>
        <v>41089</v>
      </c>
      <c r="BO3704" s="45">
        <f t="shared" si="1915"/>
        <v>0.73980978260869557</v>
      </c>
      <c r="BP3704" s="45">
        <f t="shared" si="1916"/>
        <v>2.3973440291840378</v>
      </c>
      <c r="BQ3704" s="47">
        <f t="shared" si="1917"/>
        <v>108.80501528061029</v>
      </c>
      <c r="BR3704" s="47">
        <f t="shared" si="1918"/>
        <v>128.31107653583516</v>
      </c>
    </row>
    <row r="3705" spans="6:70" x14ac:dyDescent="0.25">
      <c r="F3705" s="2">
        <v>40996</v>
      </c>
      <c r="G3705">
        <v>0.1305</v>
      </c>
      <c r="H3705" s="43">
        <v>41050</v>
      </c>
      <c r="I3705">
        <v>1.1654</v>
      </c>
      <c r="L3705" s="2">
        <v>40868</v>
      </c>
      <c r="M3705" t="str">
        <v>912828JH</v>
      </c>
      <c r="N3705">
        <v>1.0366</v>
      </c>
      <c r="O3705">
        <v>-0.17710999999999999</v>
      </c>
      <c r="P3705">
        <v>0.89370000000000005</v>
      </c>
      <c r="Q3705">
        <v>130.578125</v>
      </c>
      <c r="R3705">
        <f>VLOOKUP(M3705,工作表1!$A$3:$B$1000,2,FALSE)</f>
        <v>4</v>
      </c>
      <c r="S3705" t="str">
        <f>VLOOKUP(M3705,工作表1!$A$3:$C$1000,3,FALSE)</f>
        <v>2018/8/15</v>
      </c>
      <c r="T3705">
        <f t="shared" si="1888"/>
        <v>0.10150000000000001</v>
      </c>
      <c r="U3705">
        <f t="shared" si="1887"/>
        <v>3.8984999999999999</v>
      </c>
      <c r="V3705" s="43">
        <f t="shared" si="1899"/>
        <v>40954</v>
      </c>
      <c r="W3705" s="43">
        <f t="shared" si="1889"/>
        <v>40907</v>
      </c>
      <c r="X3705" s="45">
        <f t="shared" si="1900"/>
        <v>1.076086956521739</v>
      </c>
      <c r="Y3705" s="45">
        <f t="shared" si="1901"/>
        <v>1.4925253126861227</v>
      </c>
      <c r="Z3705" s="47">
        <f t="shared" si="1902"/>
        <v>117.13853515900776</v>
      </c>
      <c r="AA3705" s="47">
        <f t="shared" si="1903"/>
        <v>130.55614661069581</v>
      </c>
      <c r="AB3705" s="45">
        <f t="shared" si="1904"/>
        <v>1.4201999999999999</v>
      </c>
      <c r="AC3705" s="2" t="str">
        <f t="shared" si="1890"/>
        <v>TY1</v>
      </c>
      <c r="AD3705">
        <f t="shared" si="1891"/>
        <v>130.578125</v>
      </c>
      <c r="AE3705">
        <f t="shared" si="1892"/>
        <v>129.890625</v>
      </c>
      <c r="AF3705" s="49">
        <f t="shared" si="1919"/>
        <v>0.6875</v>
      </c>
      <c r="AG3705" s="3">
        <f t="shared" si="1905"/>
        <v>130.55614661069581</v>
      </c>
      <c r="AH3705">
        <f t="shared" si="1906"/>
        <v>129.60533414834282</v>
      </c>
      <c r="AI3705" s="51">
        <f t="shared" si="1907"/>
        <v>0.95081246235298522</v>
      </c>
      <c r="AJ3705" s="52">
        <f t="shared" si="1908"/>
        <v>0.26331246235298522</v>
      </c>
      <c r="AK3705" s="2">
        <v>40868</v>
      </c>
      <c r="AL3705" t="str">
        <v>912828JR</v>
      </c>
      <c r="AM3705">
        <v>1.8462000000000001</v>
      </c>
      <c r="AN3705">
        <v>3.09E-2</v>
      </c>
      <c r="AO3705">
        <v>0.88039999999999996</v>
      </c>
      <c r="AP3705">
        <v>129.890625</v>
      </c>
      <c r="AQ3705">
        <f>VLOOKUP(AL3705,工作表1!$F$3:$G$1000,2,FALSE)</f>
        <v>3.75</v>
      </c>
      <c r="AR3705" t="str">
        <f>VLOOKUP(AL3705,工作表1!$F$3:$H$1000,3,FALSE)</f>
        <v>2018/11/15</v>
      </c>
      <c r="AS3705">
        <f t="shared" si="1893"/>
        <v>0.10150000000000001</v>
      </c>
      <c r="AT3705">
        <f t="shared" si="1894"/>
        <v>3.6484999999999999</v>
      </c>
      <c r="AU3705" s="43">
        <f t="shared" si="1909"/>
        <v>41044</v>
      </c>
      <c r="AV3705" s="43">
        <f t="shared" si="1895"/>
        <v>40998</v>
      </c>
      <c r="AW3705" s="45">
        <f t="shared" si="1910"/>
        <v>7.2115384615384623E-2</v>
      </c>
      <c r="AX3705" s="45">
        <f t="shared" si="1911"/>
        <v>1.3974578503688093</v>
      </c>
      <c r="AY3705" s="47">
        <f t="shared" si="1912"/>
        <v>115.66783603579918</v>
      </c>
      <c r="AZ3705" s="47">
        <f t="shared" si="1913"/>
        <v>129.60533414834282</v>
      </c>
      <c r="BA3705" s="43"/>
      <c r="BC3705" s="2">
        <v>40865</v>
      </c>
      <c r="BD3705" t="str">
        <v>912828KD</v>
      </c>
      <c r="BE3705">
        <v>19.671299999999999</v>
      </c>
      <c r="BF3705">
        <v>-0.76844000000000001</v>
      </c>
      <c r="BG3705">
        <v>0.82720000000000005</v>
      </c>
      <c r="BH3705">
        <v>128.59375</v>
      </c>
      <c r="BI3705">
        <f>VLOOKUP(BD3705,工作表1!$K$3:$L$1000,2,FALSE)</f>
        <v>2.75</v>
      </c>
      <c r="BJ3705" t="str">
        <f>VLOOKUP(BD3705,工作表1!$K$3:$M$1000,3,FALSE)</f>
        <v>2019/2/15</v>
      </c>
      <c r="BK3705">
        <f t="shared" si="1896"/>
        <v>9.9000000000000005E-2</v>
      </c>
      <c r="BL3705">
        <f t="shared" si="1897"/>
        <v>2.6509999999999998</v>
      </c>
      <c r="BM3705" s="43">
        <f t="shared" si="1914"/>
        <v>40954</v>
      </c>
      <c r="BN3705" s="43">
        <f t="shared" si="1898"/>
        <v>41089</v>
      </c>
      <c r="BO3705" s="45">
        <f t="shared" si="1915"/>
        <v>0.73233695652173914</v>
      </c>
      <c r="BP3705" s="45">
        <f t="shared" si="1916"/>
        <v>2.3974054496724237</v>
      </c>
      <c r="BQ3705" s="47">
        <f t="shared" si="1917"/>
        <v>108.56273540192019</v>
      </c>
      <c r="BR3705" s="47">
        <f t="shared" si="1918"/>
        <v>128.00167952856597</v>
      </c>
    </row>
    <row r="3706" spans="6:70" x14ac:dyDescent="0.25">
      <c r="F3706" s="2">
        <v>40995</v>
      </c>
      <c r="G3706">
        <v>0.1305</v>
      </c>
      <c r="H3706" s="43">
        <v>41047</v>
      </c>
      <c r="I3706">
        <v>1.1607000000000001</v>
      </c>
      <c r="L3706" s="2">
        <v>40865</v>
      </c>
      <c r="M3706" t="str">
        <v>912828JH</v>
      </c>
      <c r="N3706">
        <v>0.48720000000000002</v>
      </c>
      <c r="O3706">
        <v>-3.7330000000000002E-2</v>
      </c>
      <c r="P3706">
        <v>0.89370000000000005</v>
      </c>
      <c r="Q3706">
        <v>130.296875</v>
      </c>
      <c r="R3706">
        <f>VLOOKUP(M3706,工作表1!$A$3:$B$1000,2,FALSE)</f>
        <v>4</v>
      </c>
      <c r="S3706" t="str">
        <f>VLOOKUP(M3706,工作表1!$A$3:$C$1000,3,FALSE)</f>
        <v>2018/8/15</v>
      </c>
      <c r="T3706">
        <f t="shared" si="1888"/>
        <v>9.9000000000000005E-2</v>
      </c>
      <c r="U3706">
        <f t="shared" si="1887"/>
        <v>3.9009999999999998</v>
      </c>
      <c r="V3706" s="43">
        <f t="shared" si="1899"/>
        <v>40954</v>
      </c>
      <c r="W3706" s="43">
        <f t="shared" si="1889"/>
        <v>40907</v>
      </c>
      <c r="X3706" s="45">
        <f t="shared" si="1900"/>
        <v>1.0652173913043479</v>
      </c>
      <c r="Y3706" s="45">
        <f t="shared" si="1901"/>
        <v>1.4926146515783205</v>
      </c>
      <c r="Z3706" s="47">
        <f t="shared" si="1902"/>
        <v>116.87897341543068</v>
      </c>
      <c r="AA3706" s="47">
        <f t="shared" si="1903"/>
        <v>130.25184854600835</v>
      </c>
      <c r="AB3706" s="45">
        <f t="shared" si="1904"/>
        <v>1.4614</v>
      </c>
      <c r="AC3706" s="2" t="str">
        <f t="shared" si="1890"/>
        <v>TY1</v>
      </c>
      <c r="AD3706">
        <f t="shared" si="1891"/>
        <v>130.296875</v>
      </c>
      <c r="AE3706">
        <f t="shared" si="1892"/>
        <v>129.59375</v>
      </c>
      <c r="AF3706" s="49">
        <f t="shared" si="1919"/>
        <v>0.703125</v>
      </c>
      <c r="AG3706" s="3">
        <f t="shared" si="1905"/>
        <v>130.25184854600835</v>
      </c>
      <c r="AH3706">
        <f t="shared" si="1906"/>
        <v>129.29744465326556</v>
      </c>
      <c r="AI3706" s="51">
        <f t="shared" si="1907"/>
        <v>0.95440389274278914</v>
      </c>
      <c r="AJ3706" s="52">
        <f t="shared" si="1908"/>
        <v>0.25127889274278914</v>
      </c>
      <c r="AK3706" s="2">
        <v>40865</v>
      </c>
      <c r="AL3706" t="str">
        <v>912828JR</v>
      </c>
      <c r="AM3706">
        <v>1.4423999999999999</v>
      </c>
      <c r="AN3706">
        <v>4.691E-2</v>
      </c>
      <c r="AO3706">
        <v>0.88039999999999996</v>
      </c>
      <c r="AP3706">
        <v>129.59375</v>
      </c>
      <c r="AQ3706">
        <f>VLOOKUP(AL3706,工作表1!$F$3:$G$1000,2,FALSE)</f>
        <v>3.75</v>
      </c>
      <c r="AR3706" t="str">
        <f>VLOOKUP(AL3706,工作表1!$F$3:$H$1000,3,FALSE)</f>
        <v>2018/11/15</v>
      </c>
      <c r="AS3706">
        <f t="shared" si="1893"/>
        <v>9.9000000000000005E-2</v>
      </c>
      <c r="AT3706">
        <f t="shared" si="1894"/>
        <v>3.6509999999999998</v>
      </c>
      <c r="AU3706" s="43">
        <f t="shared" si="1909"/>
        <v>41044</v>
      </c>
      <c r="AV3706" s="43">
        <f t="shared" si="1895"/>
        <v>40998</v>
      </c>
      <c r="AW3706" s="45">
        <f t="shared" si="1910"/>
        <v>6.1813186813186816E-2</v>
      </c>
      <c r="AX3706" s="45">
        <f t="shared" si="1911"/>
        <v>1.3974296251693512</v>
      </c>
      <c r="AY3706" s="47">
        <f t="shared" si="1912"/>
        <v>115.40979150561172</v>
      </c>
      <c r="AZ3706" s="47">
        <f t="shared" si="1913"/>
        <v>129.29744465326556</v>
      </c>
      <c r="BA3706" s="43"/>
      <c r="BC3706" s="2">
        <v>40864</v>
      </c>
      <c r="BD3706" t="str">
        <v>912828KD</v>
      </c>
      <c r="BE3706">
        <v>20.179099999999998</v>
      </c>
      <c r="BF3706">
        <v>-0.78046000000000004</v>
      </c>
      <c r="BG3706">
        <v>0.82720000000000005</v>
      </c>
      <c r="BH3706">
        <v>129.140625</v>
      </c>
      <c r="BI3706">
        <f>VLOOKUP(BD3706,工作表1!$K$3:$L$1000,2,FALSE)</f>
        <v>2.75</v>
      </c>
      <c r="BJ3706" t="str">
        <f>VLOOKUP(BD3706,工作表1!$K$3:$M$1000,3,FALSE)</f>
        <v>2019/2/15</v>
      </c>
      <c r="BK3706">
        <f t="shared" si="1896"/>
        <v>0.10150000000000001</v>
      </c>
      <c r="BL3706">
        <f t="shared" si="1897"/>
        <v>2.6484999999999999</v>
      </c>
      <c r="BM3706" s="43">
        <f t="shared" si="1914"/>
        <v>40954</v>
      </c>
      <c r="BN3706" s="43">
        <f t="shared" si="1898"/>
        <v>41089</v>
      </c>
      <c r="BO3706" s="45">
        <f t="shared" si="1915"/>
        <v>0.70991847826086951</v>
      </c>
      <c r="BP3706" s="45">
        <f t="shared" si="1916"/>
        <v>2.3975897111375821</v>
      </c>
      <c r="BQ3706" s="47">
        <f t="shared" si="1917"/>
        <v>109.05057374035081</v>
      </c>
      <c r="BR3706" s="47">
        <f t="shared" si="1918"/>
        <v>128.54933094315805</v>
      </c>
    </row>
    <row r="3707" spans="6:70" x14ac:dyDescent="0.25">
      <c r="F3707" s="2">
        <v>40994</v>
      </c>
      <c r="G3707">
        <v>0.13400000000000001</v>
      </c>
      <c r="H3707" s="43">
        <v>41046</v>
      </c>
      <c r="I3707">
        <v>1.1445000000000001</v>
      </c>
      <c r="L3707" s="2">
        <v>40864</v>
      </c>
      <c r="M3707" t="str">
        <v>912828JH</v>
      </c>
      <c r="N3707">
        <v>1.0611999999999999</v>
      </c>
      <c r="O3707">
        <v>-0.15068999999999999</v>
      </c>
      <c r="P3707">
        <v>0.89370000000000005</v>
      </c>
      <c r="Q3707">
        <v>130.828125</v>
      </c>
      <c r="R3707">
        <f>VLOOKUP(M3707,工作表1!$A$3:$B$1000,2,FALSE)</f>
        <v>4</v>
      </c>
      <c r="S3707" t="str">
        <f>VLOOKUP(M3707,工作表1!$A$3:$C$1000,3,FALSE)</f>
        <v>2018/8/15</v>
      </c>
      <c r="T3707">
        <f t="shared" si="1888"/>
        <v>0.10150000000000001</v>
      </c>
      <c r="U3707">
        <f t="shared" si="1887"/>
        <v>3.8984999999999999</v>
      </c>
      <c r="V3707" s="43">
        <f t="shared" si="1899"/>
        <v>40954</v>
      </c>
      <c r="W3707" s="43">
        <f t="shared" si="1889"/>
        <v>40907</v>
      </c>
      <c r="X3707" s="45">
        <f t="shared" si="1900"/>
        <v>1.0326086956521738</v>
      </c>
      <c r="Y3707" s="45">
        <f t="shared" si="1901"/>
        <v>1.4928826682549134</v>
      </c>
      <c r="Z3707" s="47">
        <f t="shared" si="1902"/>
        <v>117.40318239431971</v>
      </c>
      <c r="AA3707" s="47">
        <f t="shared" si="1903"/>
        <v>130.79803183091389</v>
      </c>
      <c r="AB3707" s="45">
        <f t="shared" si="1904"/>
        <v>1.3973</v>
      </c>
      <c r="AC3707" s="2" t="str">
        <f t="shared" si="1890"/>
        <v>TY1</v>
      </c>
      <c r="AD3707">
        <f t="shared" si="1891"/>
        <v>130.828125</v>
      </c>
      <c r="AE3707">
        <f t="shared" si="1892"/>
        <v>130.140625</v>
      </c>
      <c r="AF3707" s="49">
        <f t="shared" si="1919"/>
        <v>0.6875</v>
      </c>
      <c r="AG3707" s="3">
        <f t="shared" si="1905"/>
        <v>130.79803183091389</v>
      </c>
      <c r="AH3707">
        <f t="shared" si="1906"/>
        <v>129.82514006280002</v>
      </c>
      <c r="AI3707" s="51">
        <f t="shared" si="1907"/>
        <v>0.97289176811386824</v>
      </c>
      <c r="AJ3707" s="52">
        <f t="shared" si="1908"/>
        <v>0.28539176811386824</v>
      </c>
      <c r="AK3707" s="2">
        <v>40864</v>
      </c>
      <c r="AL3707" t="str">
        <v>912828JR</v>
      </c>
      <c r="AM3707">
        <v>1.0341</v>
      </c>
      <c r="AN3707">
        <v>7.4560000000000001E-2</v>
      </c>
      <c r="AO3707">
        <v>0.88039999999999996</v>
      </c>
      <c r="AP3707">
        <v>130.140625</v>
      </c>
      <c r="AQ3707">
        <f>VLOOKUP(AL3707,工作表1!$F$3:$G$1000,2,FALSE)</f>
        <v>3.75</v>
      </c>
      <c r="AR3707" t="str">
        <f>VLOOKUP(AL3707,工作表1!$F$3:$H$1000,3,FALSE)</f>
        <v>2018/11/15</v>
      </c>
      <c r="AS3707">
        <f t="shared" si="1893"/>
        <v>0.10150000000000001</v>
      </c>
      <c r="AT3707">
        <f t="shared" si="1894"/>
        <v>3.6484999999999999</v>
      </c>
      <c r="AU3707" s="43">
        <f t="shared" si="1909"/>
        <v>41044</v>
      </c>
      <c r="AV3707" s="43">
        <f t="shared" si="1895"/>
        <v>40998</v>
      </c>
      <c r="AW3707" s="45">
        <f t="shared" si="1910"/>
        <v>3.0906593406593408E-2</v>
      </c>
      <c r="AX3707" s="45">
        <f t="shared" si="1911"/>
        <v>1.3973449495709769</v>
      </c>
      <c r="AY3707" s="47">
        <f t="shared" si="1912"/>
        <v>115.90982757689036</v>
      </c>
      <c r="AZ3707" s="47">
        <f t="shared" si="1913"/>
        <v>129.82514006280002</v>
      </c>
      <c r="BA3707" s="43"/>
      <c r="BC3707" s="2">
        <v>40863</v>
      </c>
      <c r="BD3707" t="str">
        <v>912828KD</v>
      </c>
      <c r="BE3707">
        <v>19.958300000000001</v>
      </c>
      <c r="BF3707">
        <v>-0.76871999999999996</v>
      </c>
      <c r="BG3707">
        <v>0.82720000000000005</v>
      </c>
      <c r="BH3707">
        <v>128.78125</v>
      </c>
      <c r="BI3707">
        <f>VLOOKUP(BD3707,工作表1!$K$3:$L$1000,2,FALSE)</f>
        <v>2.75</v>
      </c>
      <c r="BJ3707" t="str">
        <f>VLOOKUP(BD3707,工作表1!$K$3:$M$1000,3,FALSE)</f>
        <v>2019/2/15</v>
      </c>
      <c r="BK3707">
        <f t="shared" si="1896"/>
        <v>0.09</v>
      </c>
      <c r="BL3707">
        <f t="shared" si="1897"/>
        <v>2.66</v>
      </c>
      <c r="BM3707" s="43">
        <f t="shared" si="1914"/>
        <v>40954</v>
      </c>
      <c r="BN3707" s="43">
        <f t="shared" si="1898"/>
        <v>41089</v>
      </c>
      <c r="BO3707" s="45">
        <f t="shared" si="1915"/>
        <v>0.70244565217391308</v>
      </c>
      <c r="BP3707" s="45">
        <f t="shared" si="1916"/>
        <v>2.3976511316259677</v>
      </c>
      <c r="BQ3707" s="47">
        <f t="shared" si="1917"/>
        <v>108.75361160991993</v>
      </c>
      <c r="BR3707" s="47">
        <f t="shared" si="1918"/>
        <v>128.1669950704167</v>
      </c>
    </row>
    <row r="3708" spans="6:70" x14ac:dyDescent="0.25">
      <c r="F3708" s="2">
        <v>40991</v>
      </c>
      <c r="G3708">
        <v>0.13600000000000001</v>
      </c>
      <c r="H3708" s="43">
        <v>41045</v>
      </c>
      <c r="I3708">
        <v>1.1842999999999999</v>
      </c>
      <c r="L3708" s="2">
        <v>40863</v>
      </c>
      <c r="M3708" t="str">
        <v>912828JH</v>
      </c>
      <c r="N3708">
        <v>0.66159999999999997</v>
      </c>
      <c r="O3708">
        <v>-4.48E-2</v>
      </c>
      <c r="P3708">
        <v>0.89370000000000005</v>
      </c>
      <c r="Q3708">
        <v>130.5</v>
      </c>
      <c r="R3708">
        <f>VLOOKUP(M3708,工作表1!$A$3:$B$1000,2,FALSE)</f>
        <v>4</v>
      </c>
      <c r="S3708" t="str">
        <f>VLOOKUP(M3708,工作表1!$A$3:$C$1000,3,FALSE)</f>
        <v>2018/8/15</v>
      </c>
      <c r="T3708">
        <f t="shared" si="1888"/>
        <v>0.09</v>
      </c>
      <c r="U3708">
        <f t="shared" si="1887"/>
        <v>3.91</v>
      </c>
      <c r="V3708" s="43">
        <f t="shared" si="1899"/>
        <v>40954</v>
      </c>
      <c r="W3708" s="43">
        <f t="shared" si="1889"/>
        <v>40907</v>
      </c>
      <c r="X3708" s="45">
        <f t="shared" si="1900"/>
        <v>1.0217391304347827</v>
      </c>
      <c r="Y3708" s="45">
        <f t="shared" si="1901"/>
        <v>1.4929720071471115</v>
      </c>
      <c r="Z3708" s="47">
        <f t="shared" si="1902"/>
        <v>117.10569801319238</v>
      </c>
      <c r="AA3708" s="47">
        <f t="shared" si="1903"/>
        <v>130.45006652293671</v>
      </c>
      <c r="AB3708" s="45">
        <f t="shared" si="1904"/>
        <v>1.4196</v>
      </c>
      <c r="AC3708" s="2" t="str">
        <f t="shared" si="1890"/>
        <v>TY1</v>
      </c>
      <c r="AD3708">
        <f t="shared" si="1891"/>
        <v>130.5</v>
      </c>
      <c r="AE3708">
        <f t="shared" si="1892"/>
        <v>129.78125</v>
      </c>
      <c r="AF3708" s="49">
        <f t="shared" si="1919"/>
        <v>0.71875</v>
      </c>
      <c r="AG3708" s="3">
        <f t="shared" si="1905"/>
        <v>130.45006652293671</v>
      </c>
      <c r="AH3708">
        <f t="shared" si="1906"/>
        <v>129.46043187089415</v>
      </c>
      <c r="AI3708" s="51">
        <f t="shared" si="1907"/>
        <v>0.98963465204255385</v>
      </c>
      <c r="AJ3708" s="52">
        <f t="shared" si="1908"/>
        <v>0.27088465204255385</v>
      </c>
      <c r="AK3708" s="2">
        <v>40863</v>
      </c>
      <c r="AL3708" t="str">
        <v>912828JR</v>
      </c>
      <c r="AM3708">
        <v>1.0889</v>
      </c>
      <c r="AN3708">
        <v>7.0940000000000003E-2</v>
      </c>
      <c r="AO3708">
        <v>0.88039999999999996</v>
      </c>
      <c r="AP3708">
        <v>129.78125</v>
      </c>
      <c r="AQ3708">
        <f>VLOOKUP(AL3708,工作表1!$F$3:$G$1000,2,FALSE)</f>
        <v>3.75</v>
      </c>
      <c r="AR3708" t="str">
        <f>VLOOKUP(AL3708,工作表1!$F$3:$H$1000,3,FALSE)</f>
        <v>2018/11/15</v>
      </c>
      <c r="AS3708">
        <f t="shared" si="1893"/>
        <v>0.09</v>
      </c>
      <c r="AT3708">
        <f t="shared" si="1894"/>
        <v>3.66</v>
      </c>
      <c r="AU3708" s="43">
        <f t="shared" si="1909"/>
        <v>41044</v>
      </c>
      <c r="AV3708" s="43">
        <f t="shared" si="1895"/>
        <v>40998</v>
      </c>
      <c r="AW3708" s="45">
        <f t="shared" si="1910"/>
        <v>2.0604395604395608E-2</v>
      </c>
      <c r="AX3708" s="45">
        <f t="shared" si="1911"/>
        <v>1.3973167243715188</v>
      </c>
      <c r="AY3708" s="47">
        <f t="shared" si="1912"/>
        <v>115.60513764379274</v>
      </c>
      <c r="AZ3708" s="47">
        <f t="shared" si="1913"/>
        <v>129.46043187089415</v>
      </c>
      <c r="BA3708" s="43"/>
      <c r="BC3708" s="2">
        <v>40862</v>
      </c>
      <c r="BD3708" t="str">
        <v>912828KD</v>
      </c>
      <c r="BE3708">
        <v>19.441800000000001</v>
      </c>
      <c r="BF3708">
        <v>-0.74236999999999997</v>
      </c>
      <c r="BG3708">
        <v>0.82720000000000005</v>
      </c>
      <c r="BH3708">
        <v>128.59375</v>
      </c>
      <c r="BI3708">
        <f>VLOOKUP(BD3708,工作表1!$K$3:$L$1000,2,FALSE)</f>
        <v>2.75</v>
      </c>
      <c r="BJ3708" t="str">
        <f>VLOOKUP(BD3708,工作表1!$K$3:$M$1000,3,FALSE)</f>
        <v>2019/2/15</v>
      </c>
      <c r="BK3708">
        <f t="shared" si="1896"/>
        <v>8.6499999999999994E-2</v>
      </c>
      <c r="BL3708">
        <f t="shared" si="1897"/>
        <v>2.6635</v>
      </c>
      <c r="BM3708" s="43">
        <f t="shared" si="1914"/>
        <v>40954</v>
      </c>
      <c r="BN3708" s="43">
        <f t="shared" si="1898"/>
        <v>41089</v>
      </c>
      <c r="BO3708" s="45">
        <f t="shared" si="1915"/>
        <v>0.69497282608695654</v>
      </c>
      <c r="BP3708" s="45">
        <f t="shared" si="1916"/>
        <v>2.3977125521143536</v>
      </c>
      <c r="BQ3708" s="47">
        <f t="shared" si="1917"/>
        <v>108.58930908431898</v>
      </c>
      <c r="BR3708" s="47">
        <f t="shared" si="1918"/>
        <v>127.95102517707969</v>
      </c>
    </row>
    <row r="3709" spans="6:70" x14ac:dyDescent="0.25">
      <c r="F3709" s="2">
        <v>40990</v>
      </c>
      <c r="G3709">
        <v>0.13550000000000001</v>
      </c>
      <c r="H3709" s="43">
        <v>41044</v>
      </c>
      <c r="I3709">
        <v>1.1842999999999999</v>
      </c>
      <c r="L3709" s="2">
        <v>40862</v>
      </c>
      <c r="M3709" t="str">
        <v>912828JH</v>
      </c>
      <c r="N3709">
        <v>1.1879999999999999</v>
      </c>
      <c r="O3709">
        <v>-0.16682</v>
      </c>
      <c r="P3709">
        <v>0.89370000000000005</v>
      </c>
      <c r="Q3709">
        <v>130.328125</v>
      </c>
      <c r="R3709">
        <f>VLOOKUP(M3709,工作表1!$A$3:$B$1000,2,FALSE)</f>
        <v>4</v>
      </c>
      <c r="S3709" t="str">
        <f>VLOOKUP(M3709,工作表1!$A$3:$C$1000,3,FALSE)</f>
        <v>2018/8/15</v>
      </c>
      <c r="T3709">
        <f t="shared" si="1888"/>
        <v>8.6499999999999994E-2</v>
      </c>
      <c r="U3709">
        <f t="shared" si="1887"/>
        <v>3.9135</v>
      </c>
      <c r="V3709" s="43">
        <f t="shared" si="1899"/>
        <v>40954</v>
      </c>
      <c r="W3709" s="43">
        <f t="shared" si="1889"/>
        <v>40907</v>
      </c>
      <c r="X3709" s="45">
        <f t="shared" si="1900"/>
        <v>1.0108695652173914</v>
      </c>
      <c r="Y3709" s="45">
        <f t="shared" si="1901"/>
        <v>1.4930613460393092</v>
      </c>
      <c r="Z3709" s="47">
        <f t="shared" si="1902"/>
        <v>116.98158823452378</v>
      </c>
      <c r="AA3709" s="47">
        <f t="shared" si="1903"/>
        <v>130.29712022732122</v>
      </c>
      <c r="AB3709" s="45">
        <f t="shared" si="1904"/>
        <v>1.4514</v>
      </c>
      <c r="AC3709" s="2" t="str">
        <f t="shared" si="1890"/>
        <v>TY1</v>
      </c>
      <c r="AD3709">
        <f t="shared" si="1891"/>
        <v>130.328125</v>
      </c>
      <c r="AE3709">
        <f t="shared" si="1892"/>
        <v>129.59375</v>
      </c>
      <c r="AF3709" s="49">
        <f t="shared" si="1919"/>
        <v>0.734375</v>
      </c>
      <c r="AG3709" s="3">
        <f t="shared" si="1905"/>
        <v>130.29712022732122</v>
      </c>
      <c r="AH3709">
        <f t="shared" si="1906"/>
        <v>129.25860445600057</v>
      </c>
      <c r="AI3709" s="51">
        <f t="shared" si="1907"/>
        <v>1.0385157713206468</v>
      </c>
      <c r="AJ3709" s="52">
        <f t="shared" si="1908"/>
        <v>0.30414077132064676</v>
      </c>
      <c r="AK3709" s="2">
        <v>40862</v>
      </c>
      <c r="AL3709" t="str">
        <v>912828JR</v>
      </c>
      <c r="AM3709">
        <v>0.80389999999999995</v>
      </c>
      <c r="AN3709">
        <v>9.1980000000000006E-2</v>
      </c>
      <c r="AO3709">
        <v>0.88039999999999996</v>
      </c>
      <c r="AP3709">
        <v>129.59375</v>
      </c>
      <c r="AQ3709">
        <f>VLOOKUP(AL3709,工作表1!$F$3:$G$1000,2,FALSE)</f>
        <v>3.75</v>
      </c>
      <c r="AR3709" t="str">
        <f>VLOOKUP(AL3709,工作表1!$F$3:$H$1000,3,FALSE)</f>
        <v>2018/11/15</v>
      </c>
      <c r="AS3709">
        <f t="shared" si="1893"/>
        <v>8.6499999999999994E-2</v>
      </c>
      <c r="AT3709">
        <f t="shared" si="1894"/>
        <v>3.6635</v>
      </c>
      <c r="AU3709" s="43">
        <f t="shared" si="1909"/>
        <v>41044</v>
      </c>
      <c r="AV3709" s="43">
        <f t="shared" si="1895"/>
        <v>40998</v>
      </c>
      <c r="AW3709" s="45">
        <f t="shared" si="1910"/>
        <v>1.0302197802197804E-2</v>
      </c>
      <c r="AX3709" s="45">
        <f t="shared" si="1911"/>
        <v>1.3972884991720607</v>
      </c>
      <c r="AY3709" s="47">
        <f t="shared" si="1912"/>
        <v>115.44091183566564</v>
      </c>
      <c r="AZ3709" s="47">
        <f t="shared" si="1913"/>
        <v>129.25860445600057</v>
      </c>
      <c r="BA3709" s="43"/>
      <c r="BC3709" s="2">
        <v>40861</v>
      </c>
      <c r="BD3709" t="str">
        <v>912828KD</v>
      </c>
      <c r="BE3709">
        <v>19.606000000000002</v>
      </c>
      <c r="BF3709">
        <v>-0.75507000000000002</v>
      </c>
      <c r="BG3709">
        <v>0.82720000000000005</v>
      </c>
      <c r="BH3709">
        <v>128.703125</v>
      </c>
      <c r="BI3709">
        <f>VLOOKUP(BD3709,工作表1!$K$3:$L$1000,2,FALSE)</f>
        <v>2.75</v>
      </c>
      <c r="BJ3709" t="str">
        <f>VLOOKUP(BD3709,工作表1!$K$3:$M$1000,3,FALSE)</f>
        <v>2019/2/15</v>
      </c>
      <c r="BK3709">
        <f t="shared" si="1896"/>
        <v>8.7499999999999994E-2</v>
      </c>
      <c r="BL3709">
        <f t="shared" si="1897"/>
        <v>2.6625000000000001</v>
      </c>
      <c r="BM3709" s="43">
        <f t="shared" si="1914"/>
        <v>40954</v>
      </c>
      <c r="BN3709" s="43">
        <f t="shared" si="1898"/>
        <v>41089</v>
      </c>
      <c r="BO3709" s="45">
        <f t="shared" si="1915"/>
        <v>0.6875</v>
      </c>
      <c r="BP3709" s="45">
        <f t="shared" si="1916"/>
        <v>2.3977739726027396</v>
      </c>
      <c r="BQ3709" s="47">
        <f t="shared" si="1917"/>
        <v>108.70350193217168</v>
      </c>
      <c r="BR3709" s="47">
        <f t="shared" si="1918"/>
        <v>128.07513438070737</v>
      </c>
    </row>
    <row r="3710" spans="6:70" x14ac:dyDescent="0.25">
      <c r="F3710" s="2">
        <v>40989</v>
      </c>
      <c r="G3710">
        <v>0.13850000000000001</v>
      </c>
      <c r="H3710" s="43">
        <v>41043</v>
      </c>
      <c r="I3710">
        <v>1.1726000000000001</v>
      </c>
      <c r="L3710" s="2">
        <v>40861</v>
      </c>
      <c r="M3710" t="str">
        <v>912828JH</v>
      </c>
      <c r="N3710">
        <v>1.5308999999999999</v>
      </c>
      <c r="O3710">
        <v>-0.23224</v>
      </c>
      <c r="P3710">
        <v>0.89370000000000005</v>
      </c>
      <c r="Q3710">
        <v>130.453125</v>
      </c>
      <c r="R3710">
        <f>VLOOKUP(M3710,工作表1!$A$3:$B$1000,2,FALSE)</f>
        <v>4</v>
      </c>
      <c r="S3710" t="str">
        <f>VLOOKUP(M3710,工作表1!$A$3:$C$1000,3,FALSE)</f>
        <v>2018/8/15</v>
      </c>
      <c r="T3710">
        <f t="shared" si="1888"/>
        <v>8.7499999999999994E-2</v>
      </c>
      <c r="U3710">
        <f t="shared" si="1887"/>
        <v>3.9125000000000001</v>
      </c>
      <c r="V3710" s="43">
        <f t="shared" si="1899"/>
        <v>40954</v>
      </c>
      <c r="W3710" s="43">
        <f t="shared" si="1889"/>
        <v>40907</v>
      </c>
      <c r="X3710" s="45">
        <f t="shared" si="1900"/>
        <v>1</v>
      </c>
      <c r="Y3710" s="45">
        <f t="shared" si="1901"/>
        <v>1.4931506849315068</v>
      </c>
      <c r="Z3710" s="47">
        <f t="shared" si="1902"/>
        <v>117.11644563085741</v>
      </c>
      <c r="AA3710" s="47">
        <f t="shared" si="1903"/>
        <v>130.43455127371953</v>
      </c>
      <c r="AB3710" s="45">
        <f t="shared" si="1904"/>
        <v>1.4538</v>
      </c>
      <c r="AC3710" s="2" t="str">
        <f t="shared" si="1890"/>
        <v>TY1</v>
      </c>
      <c r="AD3710">
        <f t="shared" si="1891"/>
        <v>130.453125</v>
      </c>
      <c r="AE3710">
        <f t="shared" si="1892"/>
        <v>129.703125</v>
      </c>
      <c r="AF3710" s="49">
        <f t="shared" si="1919"/>
        <v>0.75</v>
      </c>
      <c r="AG3710" s="3">
        <f t="shared" si="1905"/>
        <v>130.43455127371953</v>
      </c>
      <c r="AH3710">
        <f t="shared" si="1906"/>
        <v>129.39626030468023</v>
      </c>
      <c r="AI3710" s="51">
        <f t="shared" si="1907"/>
        <v>1.0382909690393092</v>
      </c>
      <c r="AJ3710" s="52">
        <f t="shared" si="1908"/>
        <v>0.28829096903930918</v>
      </c>
      <c r="AK3710" s="2">
        <v>40861</v>
      </c>
      <c r="AL3710" t="str">
        <v>912828JR</v>
      </c>
      <c r="AM3710">
        <v>1.5206999999999999</v>
      </c>
      <c r="AN3710">
        <v>3.116E-2</v>
      </c>
      <c r="AO3710">
        <v>0.88039999999999996</v>
      </c>
      <c r="AP3710">
        <v>129.703125</v>
      </c>
      <c r="AQ3710">
        <f>VLOOKUP(AL3710,工作表1!$F$3:$G$1000,2,FALSE)</f>
        <v>3.75</v>
      </c>
      <c r="AR3710" t="str">
        <f>VLOOKUP(AL3710,工作表1!$F$3:$H$1000,3,FALSE)</f>
        <v>2018/11/15</v>
      </c>
      <c r="AS3710">
        <f t="shared" si="1893"/>
        <v>8.7499999999999994E-2</v>
      </c>
      <c r="AT3710">
        <f t="shared" si="1894"/>
        <v>3.6625000000000001</v>
      </c>
      <c r="AU3710" s="43">
        <f t="shared" si="1909"/>
        <v>41044</v>
      </c>
      <c r="AV3710" s="43">
        <f t="shared" si="1895"/>
        <v>40998</v>
      </c>
      <c r="AW3710" s="45">
        <f t="shared" si="1910"/>
        <v>0</v>
      </c>
      <c r="AX3710" s="45">
        <f t="shared" si="1911"/>
        <v>1.3972602739726028</v>
      </c>
      <c r="AY3710" s="47">
        <f t="shared" si="1912"/>
        <v>115.57388653723287</v>
      </c>
      <c r="AZ3710" s="47">
        <f t="shared" si="1913"/>
        <v>129.39626030468023</v>
      </c>
      <c r="BA3710" s="43"/>
      <c r="BC3710" s="2">
        <v>40858</v>
      </c>
      <c r="BD3710" t="str">
        <v>#N/A N/A</v>
      </c>
      <c r="BE3710" t="str">
        <v>#N/A N/A</v>
      </c>
      <c r="BF3710" t="str">
        <v>#N/A N/A</v>
      </c>
      <c r="BG3710" t="str">
        <v>#N/A N/A</v>
      </c>
      <c r="BH3710">
        <v>128</v>
      </c>
      <c r="BI3710" t="e">
        <f>VLOOKUP(BD3710,工作表1!$K$3:$L$1000,2,FALSE)</f>
        <v>#N/A</v>
      </c>
      <c r="BJ3710" t="e">
        <f>VLOOKUP(BD3710,工作表1!$K$3:$M$1000,3,FALSE)</f>
        <v>#N/A</v>
      </c>
      <c r="BK3710">
        <f t="shared" si="1896"/>
        <v>8.6999999999999994E-2</v>
      </c>
      <c r="BL3710" t="e">
        <f t="shared" si="1897"/>
        <v>#N/A</v>
      </c>
      <c r="BM3710" s="43" t="e">
        <f t="shared" si="1914"/>
        <v>#N/A</v>
      </c>
      <c r="BN3710" s="43">
        <f t="shared" si="1898"/>
        <v>41089</v>
      </c>
      <c r="BO3710" s="45" t="e">
        <f t="shared" si="1915"/>
        <v>#N/A</v>
      </c>
      <c r="BP3710" s="45" t="e">
        <f t="shared" si="1916"/>
        <v>#N/A</v>
      </c>
      <c r="BQ3710" s="47" t="e">
        <f t="shared" si="1917"/>
        <v>#VALUE!</v>
      </c>
      <c r="BR3710" s="47" t="e">
        <f t="shared" si="1918"/>
        <v>#VALUE!</v>
      </c>
    </row>
    <row r="3711" spans="6:70" x14ac:dyDescent="0.25">
      <c r="F3711" s="2">
        <v>40988</v>
      </c>
      <c r="G3711">
        <v>0.14749999999999999</v>
      </c>
      <c r="H3711" s="43">
        <v>41040</v>
      </c>
      <c r="I3711">
        <v>1.2312000000000001</v>
      </c>
      <c r="L3711" s="2">
        <v>40858</v>
      </c>
      <c r="M3711" t="str">
        <v>#N/A N/A</v>
      </c>
      <c r="N3711" t="str">
        <v>#N/A N/A</v>
      </c>
      <c r="O3711" t="str">
        <v>#N/A N/A</v>
      </c>
      <c r="P3711" t="str">
        <v>#N/A N/A</v>
      </c>
      <c r="Q3711">
        <v>129.78125</v>
      </c>
      <c r="R3711" t="e">
        <f>VLOOKUP(M3711,工作表1!$A$3:$B$1000,2,FALSE)</f>
        <v>#N/A</v>
      </c>
      <c r="S3711" t="e">
        <f>VLOOKUP(M3711,工作表1!$A$3:$C$1000,3,FALSE)</f>
        <v>#N/A</v>
      </c>
      <c r="T3711">
        <f t="shared" si="1888"/>
        <v>8.6999999999999994E-2</v>
      </c>
      <c r="U3711" t="e">
        <f t="shared" si="1887"/>
        <v>#N/A</v>
      </c>
      <c r="V3711" s="43" t="e">
        <f t="shared" si="1899"/>
        <v>#N/A</v>
      </c>
      <c r="W3711" s="43">
        <f t="shared" si="1889"/>
        <v>40907</v>
      </c>
      <c r="X3711" s="45" t="e">
        <f t="shared" si="1900"/>
        <v>#N/A</v>
      </c>
      <c r="Y3711" s="45" t="e">
        <f t="shared" si="1901"/>
        <v>#N/A</v>
      </c>
      <c r="Z3711" s="47" t="e">
        <f t="shared" si="1902"/>
        <v>#VALUE!</v>
      </c>
      <c r="AA3711" s="47" t="e">
        <f t="shared" si="1903"/>
        <v>#VALUE!</v>
      </c>
      <c r="AB3711" s="45">
        <f t="shared" si="1904"/>
        <v>1.454</v>
      </c>
      <c r="AC3711" s="2" t="str">
        <f t="shared" si="1890"/>
        <v>TY1</v>
      </c>
      <c r="AD3711">
        <f t="shared" si="1891"/>
        <v>129.78125</v>
      </c>
      <c r="AE3711">
        <f t="shared" si="1892"/>
        <v>129</v>
      </c>
      <c r="AF3711" s="49">
        <f t="shared" si="1919"/>
        <v>0.78125</v>
      </c>
      <c r="AG3711" s="3" t="e">
        <f t="shared" si="1905"/>
        <v>#VALUE!</v>
      </c>
      <c r="AH3711" t="e">
        <f t="shared" si="1906"/>
        <v>#VALUE!</v>
      </c>
      <c r="AI3711" s="51" t="e">
        <f t="shared" si="1907"/>
        <v>#VALUE!</v>
      </c>
      <c r="AJ3711" s="52" t="e">
        <f t="shared" si="1908"/>
        <v>#VALUE!</v>
      </c>
      <c r="AK3711" s="2">
        <v>40858</v>
      </c>
      <c r="AL3711" t="str">
        <v>#N/A N/A</v>
      </c>
      <c r="AM3711" t="str">
        <v>#N/A N/A</v>
      </c>
      <c r="AN3711" t="str">
        <v>#N/A N/A</v>
      </c>
      <c r="AO3711" t="str">
        <v>#N/A N/A</v>
      </c>
      <c r="AP3711">
        <v>129</v>
      </c>
      <c r="AQ3711" t="e">
        <f>VLOOKUP(AL3711,工作表1!$F$3:$G$1000,2,FALSE)</f>
        <v>#N/A</v>
      </c>
      <c r="AR3711" t="e">
        <f>VLOOKUP(AL3711,工作表1!$F$3:$H$1000,3,FALSE)</f>
        <v>#N/A</v>
      </c>
      <c r="AS3711">
        <f t="shared" si="1893"/>
        <v>8.6999999999999994E-2</v>
      </c>
      <c r="AT3711" t="e">
        <f t="shared" si="1894"/>
        <v>#N/A</v>
      </c>
      <c r="AU3711" s="43" t="e">
        <f t="shared" si="1909"/>
        <v>#N/A</v>
      </c>
      <c r="AV3711" s="43">
        <f t="shared" si="1895"/>
        <v>40998</v>
      </c>
      <c r="AW3711" s="45" t="e">
        <f t="shared" si="1910"/>
        <v>#N/A</v>
      </c>
      <c r="AX3711" s="45" t="e">
        <f t="shared" si="1911"/>
        <v>#N/A</v>
      </c>
      <c r="AY3711" s="47" t="e">
        <f t="shared" si="1912"/>
        <v>#VALUE!</v>
      </c>
      <c r="AZ3711" s="47" t="e">
        <f t="shared" si="1913"/>
        <v>#VALUE!</v>
      </c>
      <c r="BA3711" s="43"/>
      <c r="BC3711" s="2">
        <v>40857</v>
      </c>
      <c r="BD3711" t="str">
        <v>912828KD</v>
      </c>
      <c r="BE3711">
        <v>20.657</v>
      </c>
      <c r="BF3711">
        <v>-0.78956000000000004</v>
      </c>
      <c r="BG3711">
        <v>0.82720000000000005</v>
      </c>
      <c r="BH3711">
        <v>128.578125</v>
      </c>
      <c r="BI3711">
        <f>VLOOKUP(BD3711,工作表1!$K$3:$L$1000,2,FALSE)</f>
        <v>2.75</v>
      </c>
      <c r="BJ3711" t="str">
        <f>VLOOKUP(BD3711,工作表1!$K$3:$M$1000,3,FALSE)</f>
        <v>2019/2/15</v>
      </c>
      <c r="BK3711">
        <f t="shared" si="1896"/>
        <v>8.5500000000000007E-2</v>
      </c>
      <c r="BL3711">
        <f t="shared" si="1897"/>
        <v>2.6644999999999999</v>
      </c>
      <c r="BM3711" s="43">
        <f t="shared" si="1914"/>
        <v>40954</v>
      </c>
      <c r="BN3711" s="43">
        <f t="shared" si="1898"/>
        <v>41089</v>
      </c>
      <c r="BO3711" s="45">
        <f t="shared" si="1915"/>
        <v>0.65760869565217395</v>
      </c>
      <c r="BP3711" s="45">
        <f t="shared" si="1916"/>
        <v>2.3980196545562835</v>
      </c>
      <c r="BQ3711" s="47">
        <f t="shared" si="1917"/>
        <v>108.65886585740439</v>
      </c>
      <c r="BR3711" s="47">
        <f t="shared" si="1918"/>
        <v>127.96083387580019</v>
      </c>
    </row>
    <row r="3712" spans="6:70" x14ac:dyDescent="0.25">
      <c r="F3712" s="2">
        <v>40987</v>
      </c>
      <c r="G3712">
        <v>0.13750000000000001</v>
      </c>
      <c r="H3712" s="43">
        <v>41039</v>
      </c>
      <c r="I3712">
        <v>1.2476</v>
      </c>
      <c r="L3712" s="2">
        <v>40857</v>
      </c>
      <c r="M3712" t="str">
        <v>912828JH</v>
      </c>
      <c r="N3712">
        <v>1.5530999999999999</v>
      </c>
      <c r="O3712">
        <v>-0.23361999999999999</v>
      </c>
      <c r="P3712">
        <v>0.89370000000000005</v>
      </c>
      <c r="Q3712">
        <v>130.34375</v>
      </c>
      <c r="R3712">
        <f>VLOOKUP(M3712,工作表1!$A$3:$B$1000,2,FALSE)</f>
        <v>4</v>
      </c>
      <c r="S3712" t="str">
        <f>VLOOKUP(M3712,工作表1!$A$3:$C$1000,3,FALSE)</f>
        <v>2018/8/15</v>
      </c>
      <c r="T3712">
        <f t="shared" si="1888"/>
        <v>8.5500000000000007E-2</v>
      </c>
      <c r="U3712">
        <f t="shared" si="1887"/>
        <v>3.9144999999999999</v>
      </c>
      <c r="V3712" s="43">
        <f t="shared" si="1899"/>
        <v>40954</v>
      </c>
      <c r="W3712" s="43">
        <f t="shared" si="1889"/>
        <v>40907</v>
      </c>
      <c r="X3712" s="45">
        <f t="shared" si="1900"/>
        <v>0.95652173913043481</v>
      </c>
      <c r="Y3712" s="45">
        <f t="shared" si="1901"/>
        <v>1.4935080405002978</v>
      </c>
      <c r="Z3712" s="47">
        <f t="shared" si="1902"/>
        <v>117.06425602968154</v>
      </c>
      <c r="AA3712" s="47">
        <f t="shared" si="1903"/>
        <v>130.32143524713715</v>
      </c>
      <c r="AB3712" s="45">
        <f t="shared" si="1904"/>
        <v>1.454</v>
      </c>
      <c r="AC3712" s="2" t="str">
        <f t="shared" si="1890"/>
        <v>TY1</v>
      </c>
      <c r="AD3712">
        <f t="shared" si="1891"/>
        <v>130.34375</v>
      </c>
      <c r="AE3712">
        <f t="shared" si="1892"/>
        <v>129.578125</v>
      </c>
      <c r="AF3712" s="49">
        <f t="shared" si="1919"/>
        <v>0.765625</v>
      </c>
      <c r="AG3712" s="3">
        <f t="shared" si="1905"/>
        <v>130.32143524713715</v>
      </c>
      <c r="AH3712">
        <f t="shared" si="1906"/>
        <v>129.28745439468076</v>
      </c>
      <c r="AI3712" s="51">
        <f t="shared" si="1907"/>
        <v>1.0339808524563807</v>
      </c>
      <c r="AJ3712" s="52">
        <f t="shared" si="1908"/>
        <v>0.26835585245638072</v>
      </c>
      <c r="AK3712" s="2">
        <v>40857</v>
      </c>
      <c r="AL3712" t="str">
        <v>912828JR</v>
      </c>
      <c r="AM3712">
        <v>2.37</v>
      </c>
      <c r="AN3712">
        <v>-1.8499999999999999E-2</v>
      </c>
      <c r="AO3712">
        <v>0.88039999999999996</v>
      </c>
      <c r="AP3712">
        <v>129.578125</v>
      </c>
      <c r="AQ3712">
        <f>VLOOKUP(AL3712,工作表1!$F$3:$G$1000,2,FALSE)</f>
        <v>3.75</v>
      </c>
      <c r="AR3712" t="str">
        <f>VLOOKUP(AL3712,工作表1!$F$3:$H$1000,3,FALSE)</f>
        <v>2018/11/15</v>
      </c>
      <c r="AS3712">
        <f t="shared" si="1893"/>
        <v>8.5500000000000007E-2</v>
      </c>
      <c r="AT3712">
        <f t="shared" si="1894"/>
        <v>3.6644999999999999</v>
      </c>
      <c r="AU3712" s="43">
        <f t="shared" si="1909"/>
        <v>40862</v>
      </c>
      <c r="AV3712" s="43">
        <f t="shared" si="1895"/>
        <v>40998</v>
      </c>
      <c r="AW3712" s="45">
        <f t="shared" si="1910"/>
        <v>1.8342391304347827</v>
      </c>
      <c r="AX3712" s="45">
        <f t="shared" si="1911"/>
        <v>3.2725952948183443</v>
      </c>
      <c r="AY3712" s="47">
        <f t="shared" si="1912"/>
        <v>115.52750156140571</v>
      </c>
      <c r="AZ3712" s="47">
        <f t="shared" si="1913"/>
        <v>129.28745439468076</v>
      </c>
      <c r="BA3712" s="43"/>
      <c r="BC3712" s="2">
        <v>40856</v>
      </c>
      <c r="BD3712" t="str">
        <v>912828KD</v>
      </c>
      <c r="BE3712">
        <v>21.001000000000001</v>
      </c>
      <c r="BF3712">
        <v>-0.80496999999999996</v>
      </c>
      <c r="BG3712">
        <v>0.82720000000000005</v>
      </c>
      <c r="BH3712">
        <v>129.0625</v>
      </c>
      <c r="BI3712">
        <f>VLOOKUP(BD3712,工作表1!$K$3:$L$1000,2,FALSE)</f>
        <v>2.75</v>
      </c>
      <c r="BJ3712" t="str">
        <f>VLOOKUP(BD3712,工作表1!$K$3:$M$1000,3,FALSE)</f>
        <v>2019/2/15</v>
      </c>
      <c r="BK3712">
        <f t="shared" si="1896"/>
        <v>8.5000000000000006E-2</v>
      </c>
      <c r="BL3712">
        <f t="shared" si="1897"/>
        <v>2.665</v>
      </c>
      <c r="BM3712" s="43">
        <f t="shared" si="1914"/>
        <v>40954</v>
      </c>
      <c r="BN3712" s="43">
        <f t="shared" si="1898"/>
        <v>41089</v>
      </c>
      <c r="BO3712" s="45">
        <f t="shared" si="1915"/>
        <v>0.65013586956521741</v>
      </c>
      <c r="BP3712" s="45">
        <f t="shared" si="1916"/>
        <v>2.3980810750446695</v>
      </c>
      <c r="BQ3712" s="47">
        <f t="shared" si="1917"/>
        <v>109.08260034986407</v>
      </c>
      <c r="BR3712" s="47">
        <f t="shared" si="1918"/>
        <v>128.45799202654032</v>
      </c>
    </row>
    <row r="3713" spans="6:70" x14ac:dyDescent="0.25">
      <c r="F3713" s="2">
        <v>40984</v>
      </c>
      <c r="G3713">
        <v>0.13350000000000001</v>
      </c>
      <c r="H3713" s="43">
        <v>41038</v>
      </c>
      <c r="I3713">
        <v>1.2428999999999999</v>
      </c>
      <c r="L3713" s="2">
        <v>40856</v>
      </c>
      <c r="M3713" t="str">
        <v>912828JH</v>
      </c>
      <c r="N3713">
        <v>1.625</v>
      </c>
      <c r="O3713">
        <v>-0.20527999999999999</v>
      </c>
      <c r="P3713">
        <v>0.89370000000000005</v>
      </c>
      <c r="Q3713">
        <v>130.8125</v>
      </c>
      <c r="R3713">
        <f>VLOOKUP(M3713,工作表1!$A$3:$B$1000,2,FALSE)</f>
        <v>4</v>
      </c>
      <c r="S3713" t="str">
        <f>VLOOKUP(M3713,工作表1!$A$3:$C$1000,3,FALSE)</f>
        <v>2018/8/15</v>
      </c>
      <c r="T3713">
        <f t="shared" si="1888"/>
        <v>8.5000000000000006E-2</v>
      </c>
      <c r="U3713">
        <f t="shared" si="1887"/>
        <v>3.915</v>
      </c>
      <c r="V3713" s="43">
        <f t="shared" si="1899"/>
        <v>40954</v>
      </c>
      <c r="W3713" s="43">
        <f t="shared" si="1889"/>
        <v>40907</v>
      </c>
      <c r="X3713" s="45">
        <f t="shared" si="1900"/>
        <v>0.94565217391304346</v>
      </c>
      <c r="Y3713" s="45">
        <f t="shared" si="1901"/>
        <v>1.4935973793924955</v>
      </c>
      <c r="Z3713" s="47">
        <f t="shared" si="1902"/>
        <v>117.49019452636148</v>
      </c>
      <c r="AA3713" s="47">
        <f t="shared" si="1903"/>
        <v>130.78434898137715</v>
      </c>
      <c r="AB3713" s="45">
        <f t="shared" si="1904"/>
        <v>1.403</v>
      </c>
      <c r="AC3713" s="2" t="str">
        <f t="shared" si="1890"/>
        <v>TY1</v>
      </c>
      <c r="AD3713">
        <f t="shared" si="1891"/>
        <v>130.8125</v>
      </c>
      <c r="AE3713">
        <f t="shared" si="1892"/>
        <v>130.0625</v>
      </c>
      <c r="AF3713" s="49">
        <f t="shared" si="1919"/>
        <v>0.75</v>
      </c>
      <c r="AG3713" s="3">
        <f t="shared" si="1905"/>
        <v>130.78434898137715</v>
      </c>
      <c r="AH3713">
        <f t="shared" si="1906"/>
        <v>129.76191248065183</v>
      </c>
      <c r="AI3713" s="51">
        <f t="shared" si="1907"/>
        <v>1.0224365007253198</v>
      </c>
      <c r="AJ3713" s="52">
        <f t="shared" si="1908"/>
        <v>0.27243650072531977</v>
      </c>
      <c r="AK3713" s="2">
        <v>40856</v>
      </c>
      <c r="AL3713" t="str">
        <v>912828JR</v>
      </c>
      <c r="AM3713">
        <v>1.9492</v>
      </c>
      <c r="AN3713">
        <v>-4.1000000000000003E-3</v>
      </c>
      <c r="AO3713">
        <v>0.88039999999999996</v>
      </c>
      <c r="AP3713">
        <v>130.0625</v>
      </c>
      <c r="AQ3713">
        <f>VLOOKUP(AL3713,工作表1!$F$3:$G$1000,2,FALSE)</f>
        <v>3.75</v>
      </c>
      <c r="AR3713" t="str">
        <f>VLOOKUP(AL3713,工作表1!$F$3:$H$1000,3,FALSE)</f>
        <v>2018/11/15</v>
      </c>
      <c r="AS3713">
        <f t="shared" si="1893"/>
        <v>8.5000000000000006E-2</v>
      </c>
      <c r="AT3713">
        <f t="shared" si="1894"/>
        <v>3.665</v>
      </c>
      <c r="AU3713" s="43">
        <f t="shared" si="1909"/>
        <v>40862</v>
      </c>
      <c r="AV3713" s="43">
        <f t="shared" si="1895"/>
        <v>40998</v>
      </c>
      <c r="AW3713" s="45">
        <f t="shared" si="1910"/>
        <v>1.8240489130434783</v>
      </c>
      <c r="AX3713" s="45">
        <f t="shared" si="1911"/>
        <v>3.2726790500297795</v>
      </c>
      <c r="AY3713" s="47">
        <f t="shared" si="1912"/>
        <v>115.95757334157318</v>
      </c>
      <c r="AZ3713" s="47">
        <f t="shared" si="1913"/>
        <v>129.76191248065183</v>
      </c>
      <c r="BA3713" s="43"/>
      <c r="BC3713" s="2">
        <v>40855</v>
      </c>
      <c r="BD3713" t="str">
        <v>912828KD</v>
      </c>
      <c r="BE3713">
        <v>19.9102</v>
      </c>
      <c r="BF3713">
        <v>-0.74817999999999996</v>
      </c>
      <c r="BG3713">
        <v>0.82720000000000005</v>
      </c>
      <c r="BH3713">
        <v>128.28125</v>
      </c>
      <c r="BI3713">
        <f>VLOOKUP(BD3713,工作表1!$K$3:$L$1000,2,FALSE)</f>
        <v>2.75</v>
      </c>
      <c r="BJ3713" t="str">
        <f>VLOOKUP(BD3713,工作表1!$K$3:$M$1000,3,FALSE)</f>
        <v>2019/2/15</v>
      </c>
      <c r="BK3713">
        <f t="shared" si="1896"/>
        <v>8.7499999999999994E-2</v>
      </c>
      <c r="BL3713">
        <f t="shared" si="1897"/>
        <v>2.6625000000000001</v>
      </c>
      <c r="BM3713" s="43">
        <f t="shared" si="1914"/>
        <v>40954</v>
      </c>
      <c r="BN3713" s="43">
        <f t="shared" si="1898"/>
        <v>41089</v>
      </c>
      <c r="BO3713" s="45">
        <f t="shared" si="1915"/>
        <v>0.64266304347826086</v>
      </c>
      <c r="BP3713" s="45">
        <f t="shared" si="1916"/>
        <v>2.3981424955330555</v>
      </c>
      <c r="BQ3713" s="47">
        <f t="shared" si="1917"/>
        <v>108.40229990173374</v>
      </c>
      <c r="BR3713" s="47">
        <f t="shared" si="1918"/>
        <v>127.622829031607</v>
      </c>
    </row>
    <row r="3714" spans="6:70" x14ac:dyDescent="0.25">
      <c r="F3714" s="2">
        <v>40983</v>
      </c>
      <c r="G3714">
        <v>0.13450000000000001</v>
      </c>
      <c r="H3714" s="43">
        <v>41037</v>
      </c>
      <c r="I3714">
        <v>1.25</v>
      </c>
      <c r="L3714" s="2">
        <v>40855</v>
      </c>
      <c r="M3714" t="str">
        <v>912828JH</v>
      </c>
      <c r="N3714">
        <v>1.2016</v>
      </c>
      <c r="O3714">
        <v>-0.11773</v>
      </c>
      <c r="P3714">
        <v>0.89370000000000005</v>
      </c>
      <c r="Q3714">
        <v>130.046875</v>
      </c>
      <c r="R3714">
        <f>VLOOKUP(M3714,工作表1!$A$3:$B$1000,2,FALSE)</f>
        <v>4</v>
      </c>
      <c r="S3714" t="str">
        <f>VLOOKUP(M3714,工作表1!$A$3:$C$1000,3,FALSE)</f>
        <v>2018/8/15</v>
      </c>
      <c r="T3714">
        <f t="shared" si="1888"/>
        <v>8.7499999999999994E-2</v>
      </c>
      <c r="U3714">
        <f t="shared" si="1887"/>
        <v>3.9125000000000001</v>
      </c>
      <c r="V3714" s="43">
        <f t="shared" si="1899"/>
        <v>40954</v>
      </c>
      <c r="W3714" s="43">
        <f t="shared" si="1889"/>
        <v>40907</v>
      </c>
      <c r="X3714" s="45">
        <f t="shared" si="1900"/>
        <v>0.93478260869565222</v>
      </c>
      <c r="Y3714" s="45">
        <f t="shared" si="1901"/>
        <v>1.4936867182846933</v>
      </c>
      <c r="Z3714" s="47">
        <f t="shared" si="1902"/>
        <v>116.80220302741971</v>
      </c>
      <c r="AA3714" s="47">
        <f t="shared" si="1903"/>
        <v>130.00131018859523</v>
      </c>
      <c r="AB3714" s="45">
        <f t="shared" si="1904"/>
        <v>1.4990000000000001</v>
      </c>
      <c r="AC3714" s="2" t="str">
        <f t="shared" si="1890"/>
        <v>TY1</v>
      </c>
      <c r="AD3714">
        <f t="shared" si="1891"/>
        <v>130.046875</v>
      </c>
      <c r="AE3714">
        <f t="shared" si="1892"/>
        <v>129.28125</v>
      </c>
      <c r="AF3714" s="49">
        <f t="shared" si="1919"/>
        <v>0.765625</v>
      </c>
      <c r="AG3714" s="3">
        <f t="shared" si="1905"/>
        <v>130.00131018859523</v>
      </c>
      <c r="AH3714">
        <f t="shared" si="1906"/>
        <v>128.98635734853778</v>
      </c>
      <c r="AI3714" s="51">
        <f t="shared" si="1907"/>
        <v>1.0149528400574468</v>
      </c>
      <c r="AJ3714" s="52">
        <f t="shared" si="1908"/>
        <v>0.24932784005744679</v>
      </c>
      <c r="AK3714" s="2">
        <v>40855</v>
      </c>
      <c r="AL3714" t="str">
        <v>912828JR</v>
      </c>
      <c r="AM3714">
        <v>2.2810999999999999</v>
      </c>
      <c r="AN3714">
        <v>-1.6729999999999998E-2</v>
      </c>
      <c r="AO3714">
        <v>0.88039999999999996</v>
      </c>
      <c r="AP3714">
        <v>129.28125</v>
      </c>
      <c r="AQ3714">
        <f>VLOOKUP(AL3714,工作表1!$F$3:$G$1000,2,FALSE)</f>
        <v>3.75</v>
      </c>
      <c r="AR3714" t="str">
        <f>VLOOKUP(AL3714,工作表1!$F$3:$H$1000,3,FALSE)</f>
        <v>2018/11/15</v>
      </c>
      <c r="AS3714">
        <f t="shared" si="1893"/>
        <v>8.7499999999999994E-2</v>
      </c>
      <c r="AT3714">
        <f t="shared" si="1894"/>
        <v>3.6625000000000001</v>
      </c>
      <c r="AU3714" s="43">
        <f t="shared" si="1909"/>
        <v>40862</v>
      </c>
      <c r="AV3714" s="43">
        <f t="shared" si="1895"/>
        <v>40998</v>
      </c>
      <c r="AW3714" s="45">
        <f t="shared" si="1910"/>
        <v>1.8138586956521738</v>
      </c>
      <c r="AX3714" s="45">
        <f t="shared" si="1911"/>
        <v>3.2727628052412152</v>
      </c>
      <c r="AY3714" s="47">
        <f t="shared" si="1912"/>
        <v>115.28595292898295</v>
      </c>
      <c r="AZ3714" s="47">
        <f t="shared" si="1913"/>
        <v>128.98635734853778</v>
      </c>
      <c r="BA3714" s="43"/>
      <c r="BC3714" s="2">
        <v>40854</v>
      </c>
      <c r="BD3714" t="str">
        <v>912828KD</v>
      </c>
      <c r="BE3714">
        <v>19.909199999999998</v>
      </c>
      <c r="BF3714">
        <v>-0.75068000000000001</v>
      </c>
      <c r="BG3714">
        <v>0.82720000000000005</v>
      </c>
      <c r="BH3714">
        <v>128.8125</v>
      </c>
      <c r="BI3714">
        <f>VLOOKUP(BD3714,工作表1!$K$3:$L$1000,2,FALSE)</f>
        <v>2.75</v>
      </c>
      <c r="BJ3714" t="str">
        <f>VLOOKUP(BD3714,工作表1!$K$3:$M$1000,3,FALSE)</f>
        <v>2019/2/15</v>
      </c>
      <c r="BK3714">
        <f t="shared" si="1896"/>
        <v>8.7499999999999994E-2</v>
      </c>
      <c r="BL3714">
        <f t="shared" si="1897"/>
        <v>2.6625000000000001</v>
      </c>
      <c r="BM3714" s="43">
        <f t="shared" si="1914"/>
        <v>40954</v>
      </c>
      <c r="BN3714" s="43">
        <f t="shared" si="1898"/>
        <v>41089</v>
      </c>
      <c r="BO3714" s="45">
        <f t="shared" si="1915"/>
        <v>0.63519021739130432</v>
      </c>
      <c r="BP3714" s="45">
        <f t="shared" si="1916"/>
        <v>2.3982039160214415</v>
      </c>
      <c r="BQ3714" s="47">
        <f t="shared" si="1917"/>
        <v>108.86012018830942</v>
      </c>
      <c r="BR3714" s="47">
        <f t="shared" si="1918"/>
        <v>128.16158966287637</v>
      </c>
    </row>
    <row r="3715" spans="6:70" x14ac:dyDescent="0.25">
      <c r="F3715" s="2">
        <v>40982</v>
      </c>
      <c r="G3715">
        <v>0.13250000000000001</v>
      </c>
      <c r="H3715" s="43">
        <v>41036</v>
      </c>
      <c r="I3715">
        <v>1.2758</v>
      </c>
      <c r="L3715" s="2">
        <v>40854</v>
      </c>
      <c r="M3715" t="str">
        <v>912828JH</v>
      </c>
      <c r="N3715">
        <v>1.2844</v>
      </c>
      <c r="O3715">
        <v>-0.13386999999999999</v>
      </c>
      <c r="P3715">
        <v>0.89370000000000005</v>
      </c>
      <c r="Q3715">
        <v>130.546875</v>
      </c>
      <c r="R3715">
        <f>VLOOKUP(M3715,工作表1!$A$3:$B$1000,2,FALSE)</f>
        <v>4</v>
      </c>
      <c r="S3715" t="str">
        <f>VLOOKUP(M3715,工作表1!$A$3:$C$1000,3,FALSE)</f>
        <v>2018/8/15</v>
      </c>
      <c r="T3715">
        <f t="shared" si="1888"/>
        <v>8.7499999999999994E-2</v>
      </c>
      <c r="U3715">
        <f t="shared" si="1887"/>
        <v>3.9125000000000001</v>
      </c>
      <c r="V3715" s="43">
        <f t="shared" si="1899"/>
        <v>40954</v>
      </c>
      <c r="W3715" s="43">
        <f t="shared" si="1889"/>
        <v>40907</v>
      </c>
      <c r="X3715" s="45">
        <f t="shared" si="1900"/>
        <v>0.92391304347826086</v>
      </c>
      <c r="Y3715" s="45">
        <f t="shared" si="1901"/>
        <v>1.493776057176891</v>
      </c>
      <c r="Z3715" s="47">
        <f t="shared" si="1902"/>
        <v>117.26421696003085</v>
      </c>
      <c r="AA3715" s="47">
        <f t="shared" si="1903"/>
        <v>130.50467422599201</v>
      </c>
      <c r="AB3715" s="45">
        <f t="shared" si="1904"/>
        <v>1.4593</v>
      </c>
      <c r="AC3715" s="2" t="str">
        <f t="shared" si="1890"/>
        <v>TY1</v>
      </c>
      <c r="AD3715">
        <f t="shared" si="1891"/>
        <v>130.546875</v>
      </c>
      <c r="AE3715">
        <f t="shared" si="1892"/>
        <v>129.8125</v>
      </c>
      <c r="AF3715" s="49">
        <f t="shared" si="1919"/>
        <v>0.734375</v>
      </c>
      <c r="AG3715" s="3">
        <f t="shared" si="1905"/>
        <v>130.50467422599201</v>
      </c>
      <c r="AH3715">
        <f t="shared" si="1906"/>
        <v>129.4954776857343</v>
      </c>
      <c r="AI3715" s="51">
        <f t="shared" si="1907"/>
        <v>1.0091965402577046</v>
      </c>
      <c r="AJ3715" s="52">
        <f t="shared" si="1908"/>
        <v>0.27482154025770456</v>
      </c>
      <c r="AK3715" s="2">
        <v>40854</v>
      </c>
      <c r="AL3715" t="str">
        <v>912828JR</v>
      </c>
      <c r="AM3715">
        <v>1.6136999999999999</v>
      </c>
      <c r="AN3715">
        <v>2.034E-2</v>
      </c>
      <c r="AO3715">
        <v>0.88039999999999996</v>
      </c>
      <c r="AP3715">
        <v>129.8125</v>
      </c>
      <c r="AQ3715">
        <f>VLOOKUP(AL3715,工作表1!$F$3:$G$1000,2,FALSE)</f>
        <v>3.75</v>
      </c>
      <c r="AR3715" t="str">
        <f>VLOOKUP(AL3715,工作表1!$F$3:$H$1000,3,FALSE)</f>
        <v>2018/11/15</v>
      </c>
      <c r="AS3715">
        <f t="shared" si="1893"/>
        <v>8.7499999999999994E-2</v>
      </c>
      <c r="AT3715">
        <f t="shared" si="1894"/>
        <v>3.6625000000000001</v>
      </c>
      <c r="AU3715" s="43">
        <f t="shared" si="1909"/>
        <v>40862</v>
      </c>
      <c r="AV3715" s="43">
        <f t="shared" si="1895"/>
        <v>40998</v>
      </c>
      <c r="AW3715" s="45">
        <f t="shared" si="1910"/>
        <v>1.8036684782608696</v>
      </c>
      <c r="AX3715" s="45">
        <f t="shared" si="1911"/>
        <v>3.2728465604526504</v>
      </c>
      <c r="AY3715" s="47">
        <f t="shared" si="1912"/>
        <v>115.74633996624041</v>
      </c>
      <c r="AZ3715" s="47">
        <f t="shared" si="1913"/>
        <v>129.4954776857343</v>
      </c>
      <c r="BA3715" s="43"/>
      <c r="BC3715" s="2">
        <v>40851</v>
      </c>
      <c r="BD3715" t="str">
        <v>912828KD</v>
      </c>
      <c r="BE3715">
        <v>19.5</v>
      </c>
      <c r="BF3715">
        <v>-0.72130000000000005</v>
      </c>
      <c r="BG3715">
        <v>0.82720000000000005</v>
      </c>
      <c r="BH3715">
        <v>128.46875</v>
      </c>
      <c r="BI3715">
        <f>VLOOKUP(BD3715,工作表1!$K$3:$L$1000,2,FALSE)</f>
        <v>2.75</v>
      </c>
      <c r="BJ3715" t="str">
        <f>VLOOKUP(BD3715,工作表1!$K$3:$M$1000,3,FALSE)</f>
        <v>2019/2/15</v>
      </c>
      <c r="BK3715">
        <f t="shared" si="1896"/>
        <v>8.7499999999999994E-2</v>
      </c>
      <c r="BL3715">
        <f t="shared" si="1897"/>
        <v>2.6625000000000001</v>
      </c>
      <c r="BM3715" s="43">
        <f t="shared" si="1914"/>
        <v>40954</v>
      </c>
      <c r="BN3715" s="43">
        <f t="shared" si="1898"/>
        <v>41089</v>
      </c>
      <c r="BO3715" s="45">
        <f t="shared" si="1915"/>
        <v>0.62771739130434778</v>
      </c>
      <c r="BP3715" s="45">
        <f t="shared" si="1916"/>
        <v>2.3982653365098274</v>
      </c>
      <c r="BQ3715" s="47">
        <f t="shared" si="1917"/>
        <v>108.56277085359102</v>
      </c>
      <c r="BR3715" s="47">
        <f t="shared" si="1918"/>
        <v>127.78742763784246</v>
      </c>
    </row>
    <row r="3716" spans="6:70" x14ac:dyDescent="0.25">
      <c r="F3716" s="2">
        <v>40981</v>
      </c>
      <c r="G3716">
        <v>0.1285</v>
      </c>
      <c r="H3716" s="43">
        <v>41033</v>
      </c>
      <c r="I3716">
        <v>1.2805</v>
      </c>
      <c r="L3716" s="2">
        <v>40851</v>
      </c>
      <c r="M3716" t="str">
        <v>912828JH</v>
      </c>
      <c r="N3716">
        <v>1.1892</v>
      </c>
      <c r="O3716">
        <v>-0.11226</v>
      </c>
      <c r="P3716">
        <v>0.89370000000000005</v>
      </c>
      <c r="Q3716">
        <v>130.25</v>
      </c>
      <c r="R3716">
        <f>VLOOKUP(M3716,工作表1!$A$3:$B$1000,2,FALSE)</f>
        <v>4</v>
      </c>
      <c r="S3716" t="str">
        <f>VLOOKUP(M3716,工作表1!$A$3:$C$1000,3,FALSE)</f>
        <v>2018/8/15</v>
      </c>
      <c r="T3716">
        <f t="shared" si="1888"/>
        <v>8.7499999999999994E-2</v>
      </c>
      <c r="U3716">
        <f t="shared" ref="U3716:U3779" si="1920">R3716-T3716</f>
        <v>3.9125000000000001</v>
      </c>
      <c r="V3716" s="43">
        <f t="shared" si="1899"/>
        <v>40954</v>
      </c>
      <c r="W3716" s="43">
        <f t="shared" si="1889"/>
        <v>40907</v>
      </c>
      <c r="X3716" s="45">
        <f t="shared" si="1900"/>
        <v>0.91304347826086951</v>
      </c>
      <c r="Y3716" s="45">
        <f t="shared" si="1901"/>
        <v>1.4938653960690886</v>
      </c>
      <c r="Z3716" s="47">
        <f t="shared" si="1902"/>
        <v>117.00620647489113</v>
      </c>
      <c r="AA3716" s="47">
        <f t="shared" si="1903"/>
        <v>130.20237146496552</v>
      </c>
      <c r="AB3716" s="45">
        <f t="shared" si="1904"/>
        <v>1.4477</v>
      </c>
      <c r="AC3716" s="2" t="str">
        <f t="shared" si="1890"/>
        <v>TY1</v>
      </c>
      <c r="AD3716">
        <f t="shared" si="1891"/>
        <v>130.25</v>
      </c>
      <c r="AE3716">
        <f t="shared" si="1892"/>
        <v>129.46875</v>
      </c>
      <c r="AF3716" s="49">
        <f t="shared" si="1919"/>
        <v>0.78125</v>
      </c>
      <c r="AG3716" s="3">
        <f t="shared" si="1905"/>
        <v>130.20237146496552</v>
      </c>
      <c r="AH3716">
        <f t="shared" si="1906"/>
        <v>129.19064055773768</v>
      </c>
      <c r="AI3716" s="51">
        <f t="shared" si="1907"/>
        <v>1.0117309072278431</v>
      </c>
      <c r="AJ3716" s="52">
        <f t="shared" si="1908"/>
        <v>0.23048090722784309</v>
      </c>
      <c r="AK3716" s="2">
        <v>40851</v>
      </c>
      <c r="AL3716" t="str">
        <v>912828JR</v>
      </c>
      <c r="AM3716">
        <v>2.879</v>
      </c>
      <c r="AN3716">
        <v>-5.4710000000000002E-2</v>
      </c>
      <c r="AO3716">
        <v>0.88039999999999996</v>
      </c>
      <c r="AP3716">
        <v>129.46875</v>
      </c>
      <c r="AQ3716">
        <f>VLOOKUP(AL3716,工作表1!$F$3:$G$1000,2,FALSE)</f>
        <v>3.75</v>
      </c>
      <c r="AR3716" t="str">
        <f>VLOOKUP(AL3716,工作表1!$F$3:$H$1000,3,FALSE)</f>
        <v>2018/11/15</v>
      </c>
      <c r="AS3716">
        <f t="shared" si="1893"/>
        <v>8.7499999999999994E-2</v>
      </c>
      <c r="AT3716">
        <f t="shared" si="1894"/>
        <v>3.6625000000000001</v>
      </c>
      <c r="AU3716" s="43">
        <f t="shared" si="1909"/>
        <v>40862</v>
      </c>
      <c r="AV3716" s="43">
        <f t="shared" si="1895"/>
        <v>40998</v>
      </c>
      <c r="AW3716" s="45">
        <f t="shared" si="1910"/>
        <v>1.7934782608695652</v>
      </c>
      <c r="AX3716" s="45">
        <f t="shared" si="1911"/>
        <v>3.2729303156640857</v>
      </c>
      <c r="AY3716" s="47">
        <f t="shared" si="1912"/>
        <v>115.49011885114184</v>
      </c>
      <c r="AZ3716" s="47">
        <f t="shared" si="1913"/>
        <v>129.19064055773768</v>
      </c>
      <c r="BA3716" s="43"/>
      <c r="BC3716" s="2">
        <v>40850</v>
      </c>
      <c r="BD3716" t="str">
        <v>912828KD</v>
      </c>
      <c r="BE3716">
        <v>17.7149</v>
      </c>
      <c r="BF3716">
        <v>-0.64407000000000003</v>
      </c>
      <c r="BG3716">
        <v>0.82720000000000005</v>
      </c>
      <c r="BH3716">
        <v>128.265625</v>
      </c>
      <c r="BI3716">
        <f>VLOOKUP(BD3716,工作表1!$K$3:$L$1000,2,FALSE)</f>
        <v>2.75</v>
      </c>
      <c r="BJ3716" t="str">
        <f>VLOOKUP(BD3716,工作表1!$K$3:$M$1000,3,FALSE)</f>
        <v>2019/2/15</v>
      </c>
      <c r="BK3716">
        <f t="shared" si="1896"/>
        <v>8.6499999999999994E-2</v>
      </c>
      <c r="BL3716">
        <f t="shared" si="1897"/>
        <v>2.6635</v>
      </c>
      <c r="BM3716" s="43">
        <f t="shared" si="1914"/>
        <v>40954</v>
      </c>
      <c r="BN3716" s="43">
        <f t="shared" si="1898"/>
        <v>41089</v>
      </c>
      <c r="BO3716" s="45">
        <f t="shared" si="1915"/>
        <v>0.60529891304347827</v>
      </c>
      <c r="BP3716" s="45">
        <f t="shared" si="1916"/>
        <v>2.3984495979749854</v>
      </c>
      <c r="BQ3716" s="47">
        <f t="shared" si="1917"/>
        <v>108.3623610231656</v>
      </c>
      <c r="BR3716" s="47">
        <f t="shared" si="1918"/>
        <v>127.50026199627393</v>
      </c>
    </row>
    <row r="3717" spans="6:70" x14ac:dyDescent="0.25">
      <c r="F3717" s="2">
        <v>40980</v>
      </c>
      <c r="G3717">
        <v>0.125</v>
      </c>
      <c r="H3717" s="43">
        <v>41032</v>
      </c>
      <c r="I3717">
        <v>1.3346</v>
      </c>
      <c r="L3717" s="2">
        <v>40850</v>
      </c>
      <c r="M3717" t="str">
        <v>912828JH</v>
      </c>
      <c r="N3717">
        <v>1.2838000000000001</v>
      </c>
      <c r="O3717">
        <v>-0.10907</v>
      </c>
      <c r="P3717">
        <v>0.89370000000000005</v>
      </c>
      <c r="Q3717">
        <v>130.046875</v>
      </c>
      <c r="R3717">
        <f>VLOOKUP(M3717,工作表1!$A$3:$B$1000,2,FALSE)</f>
        <v>4</v>
      </c>
      <c r="S3717" t="str">
        <f>VLOOKUP(M3717,工作表1!$A$3:$C$1000,3,FALSE)</f>
        <v>2018/8/15</v>
      </c>
      <c r="T3717">
        <f t="shared" ref="T3717:T3780" si="1921">INDEX($G:$G,MATCH(L3717,$F:$F,0))</f>
        <v>8.6499999999999994E-2</v>
      </c>
      <c r="U3717">
        <f t="shared" si="1920"/>
        <v>3.9135</v>
      </c>
      <c r="V3717" s="43">
        <f t="shared" si="1899"/>
        <v>40954</v>
      </c>
      <c r="W3717" s="43">
        <f t="shared" ref="W3717:W3780" si="1922">IF(WEEKDAY(DATE(YEAR(L3717),(INT(MONTH(L3717)/3)+1)*3+1,1)-1,2)=7,DATE(YEAR(L3717),(INT(MONTH(L3717)/3)+1)*3+1,1)-1-2,IF(WEEKDAY(DATE(YEAR(L3717),(INT(MONTH(L3717)/3)+1)*3+1,1)-1,2)=6,DATE(YEAR(L3717),(INT(MONTH(L3717)/3)+1)*3+1,1)-1-1,DATE(YEAR(L3717),(INT(MONTH(L3717)/3)+1)*3+1,1)-1))</f>
        <v>40907</v>
      </c>
      <c r="X3717" s="45">
        <f t="shared" si="1900"/>
        <v>0.88043478260869568</v>
      </c>
      <c r="Y3717" s="45">
        <f t="shared" si="1901"/>
        <v>1.494133412745682</v>
      </c>
      <c r="Z3717" s="47">
        <f t="shared" si="1902"/>
        <v>116.85728014677326</v>
      </c>
      <c r="AA3717" s="47">
        <f t="shared" si="1903"/>
        <v>129.99474657871468</v>
      </c>
      <c r="AB3717" s="45">
        <f t="shared" si="1904"/>
        <v>1.496</v>
      </c>
      <c r="AC3717" s="2" t="str">
        <f t="shared" ref="AC3717:AC3780" si="1923">IF(MOD(MONTH(L3717),3)=0,"TY2","TY1")</f>
        <v>TY1</v>
      </c>
      <c r="AD3717">
        <f t="shared" ref="AD3717:AD3780" si="1924">IF(AC3717="TY1",Q3717,AP3717)</f>
        <v>130.046875</v>
      </c>
      <c r="AE3717">
        <f t="shared" ref="AE3717:AE3780" si="1925">IF(AC3717="TY1",AP3717,BH3717)</f>
        <v>129.265625</v>
      </c>
      <c r="AF3717" s="49">
        <f t="shared" si="1919"/>
        <v>0.78125</v>
      </c>
      <c r="AG3717" s="3">
        <f t="shared" si="1905"/>
        <v>129.99474657871468</v>
      </c>
      <c r="AH3717">
        <f t="shared" si="1906"/>
        <v>128.96174577291865</v>
      </c>
      <c r="AI3717" s="51">
        <f t="shared" si="1907"/>
        <v>1.0330008057960356</v>
      </c>
      <c r="AJ3717" s="52">
        <f t="shared" si="1908"/>
        <v>0.25175080579603559</v>
      </c>
      <c r="AK3717" s="2">
        <v>40850</v>
      </c>
      <c r="AL3717" t="str">
        <v>912828JR</v>
      </c>
      <c r="AM3717">
        <v>2.2627999999999999</v>
      </c>
      <c r="AN3717">
        <v>-2.0119999999999999E-2</v>
      </c>
      <c r="AO3717">
        <v>0.88039999999999996</v>
      </c>
      <c r="AP3717">
        <v>129.265625</v>
      </c>
      <c r="AQ3717">
        <f>VLOOKUP(AL3717,工作表1!$F$3:$G$1000,2,FALSE)</f>
        <v>3.75</v>
      </c>
      <c r="AR3717" t="str">
        <f>VLOOKUP(AL3717,工作表1!$F$3:$H$1000,3,FALSE)</f>
        <v>2018/11/15</v>
      </c>
      <c r="AS3717">
        <f t="shared" ref="AS3717:AS3780" si="1926">INDEX($G:$G,MATCH(AK3717,$F:$F,0))</f>
        <v>8.6499999999999994E-2</v>
      </c>
      <c r="AT3717">
        <f t="shared" ref="AT3717:AT3780" si="1927">AQ3717-AS3717</f>
        <v>3.6635</v>
      </c>
      <c r="AU3717" s="43">
        <f t="shared" si="1909"/>
        <v>40862</v>
      </c>
      <c r="AV3717" s="43">
        <f t="shared" ref="AV3717:AV3780" si="1928">IF(WEEKDAY(DATE(YEAR(AK3717),(INT(MONTH(AK3717)/3)+1)*3+4,1)-1,2)=7,DATE(YEAR(AK3717),(INT(MONTH(AK3717)/3)+1)*3+4,1)-1-2,IF(WEEKDAY(DATE(YEAR(AK3717),(INT(MONTH(AK3717)/3)+1)*3+4,1)-1,2)=6,DATE(YEAR(AK3717),(INT(MONTH(AK3717)/3)+1)*3+4,1)-1-1,DATE(YEAR(AK3717),(INT(MONTH(AK3717)/3)+1)*3+4,1)-1))</f>
        <v>40998</v>
      </c>
      <c r="AW3717" s="45">
        <f t="shared" si="1910"/>
        <v>1.7629076086956521</v>
      </c>
      <c r="AX3717" s="45">
        <f t="shared" si="1911"/>
        <v>3.2731815812983918</v>
      </c>
      <c r="AY3717" s="47">
        <f t="shared" si="1912"/>
        <v>115.32548069308945</v>
      </c>
      <c r="AZ3717" s="47">
        <f t="shared" si="1913"/>
        <v>128.96174577291865</v>
      </c>
      <c r="BA3717" s="43"/>
      <c r="BC3717" s="2">
        <v>40849</v>
      </c>
      <c r="BD3717" t="str">
        <v>912828KD</v>
      </c>
      <c r="BE3717">
        <v>18.0304</v>
      </c>
      <c r="BF3717">
        <v>-0.64283999999999997</v>
      </c>
      <c r="BG3717">
        <v>0.82720000000000005</v>
      </c>
      <c r="BH3717">
        <v>128.546875</v>
      </c>
      <c r="BI3717">
        <f>VLOOKUP(BD3717,工作表1!$K$3:$L$1000,2,FALSE)</f>
        <v>2.75</v>
      </c>
      <c r="BJ3717" t="str">
        <f>VLOOKUP(BD3717,工作表1!$K$3:$M$1000,3,FALSE)</f>
        <v>2019/2/15</v>
      </c>
      <c r="BK3717">
        <f t="shared" ref="BK3717:BK3780" si="1929">INDEX($G:$G,MATCH(BC3717,$F:$F,0))</f>
        <v>8.5500000000000007E-2</v>
      </c>
      <c r="BL3717">
        <f t="shared" ref="BL3717:BL3780" si="1930">BI3717-BK3717</f>
        <v>2.6644999999999999</v>
      </c>
      <c r="BM3717" s="43">
        <f t="shared" si="1914"/>
        <v>40954</v>
      </c>
      <c r="BN3717" s="43">
        <f t="shared" ref="BN3717:BN3780" si="1931">IF(WEEKDAY(DATE(YEAR(BC3717),(INT(MONTH(BC3717)/3)+1)*3+7,1)-1,2)=7,DATE(YEAR(BC3717),(INT(MONTH(BC3717)/3)+1)*3+7,1)-1-2,IF(WEEKDAY(DATE(YEAR(BC3717),(INT(MONTH(BC3717)/3)+1)*3+7,1)-1,2)=6,DATE(YEAR(BC3717),(INT(MONTH(BC3717)/3)+1)*3+7,1)-1-1,DATE(YEAR(BC3717),(INT(MONTH(BC3717)/3)+1)*3+7,1)-1))</f>
        <v>41089</v>
      </c>
      <c r="BO3717" s="45">
        <f t="shared" si="1915"/>
        <v>0.59782608695652173</v>
      </c>
      <c r="BP3717" s="45">
        <f t="shared" si="1916"/>
        <v>2.3985110184633709</v>
      </c>
      <c r="BQ3717" s="47">
        <f t="shared" si="1917"/>
        <v>108.60460787395216</v>
      </c>
      <c r="BR3717" s="47">
        <f t="shared" si="1918"/>
        <v>127.77761051142173</v>
      </c>
    </row>
    <row r="3718" spans="6:70" x14ac:dyDescent="0.25">
      <c r="F3718" s="2">
        <v>40977</v>
      </c>
      <c r="G3718">
        <v>0.1215</v>
      </c>
      <c r="H3718" s="43">
        <v>41031</v>
      </c>
      <c r="I3718">
        <v>1.3322000000000001</v>
      </c>
      <c r="L3718" s="2">
        <v>40849</v>
      </c>
      <c r="M3718" t="str">
        <v>912828JH</v>
      </c>
      <c r="N3718">
        <v>1.1127</v>
      </c>
      <c r="O3718">
        <v>-7.4440000000000006E-2</v>
      </c>
      <c r="P3718">
        <v>0.89370000000000005</v>
      </c>
      <c r="Q3718">
        <v>130.3125</v>
      </c>
      <c r="R3718">
        <f>VLOOKUP(M3718,工作表1!$A$3:$B$1000,2,FALSE)</f>
        <v>4</v>
      </c>
      <c r="S3718" t="str">
        <f>VLOOKUP(M3718,工作表1!$A$3:$C$1000,3,FALSE)</f>
        <v>2018/8/15</v>
      </c>
      <c r="T3718">
        <f t="shared" si="1921"/>
        <v>8.5500000000000007E-2</v>
      </c>
      <c r="U3718">
        <f t="shared" si="1920"/>
        <v>3.9144999999999999</v>
      </c>
      <c r="V3718" s="43">
        <f t="shared" ref="V3718:V3781" si="1932">COUPNCD(L3717,S3718,2,0)</f>
        <v>40954</v>
      </c>
      <c r="W3718" s="43">
        <f t="shared" si="1922"/>
        <v>40907</v>
      </c>
      <c r="X3718" s="45">
        <f t="shared" ref="X3718:X3781" si="1933">COUPDAYBS(L3717,S3718,2,1)/COUPDAYS(L3717,S3718,2,1)*R3718/2</f>
        <v>0.86956521739130432</v>
      </c>
      <c r="Y3718" s="45">
        <f t="shared" ref="Y3718:Y3781" si="1934">(W3718-L3717)/365*R3718+X3718</f>
        <v>1.4942227516378797</v>
      </c>
      <c r="Z3718" s="47">
        <f t="shared" ref="Z3718:Z3781" si="1935">(Q3718*P3718+Y3718)/(1+(O3718/100)*(W3718-L3719)/360)-X3718</f>
        <v>117.09933085849129</v>
      </c>
      <c r="AA3718" s="47">
        <f t="shared" ref="AA3718:AA3781" si="1936">(Z3718-$AB$5*(W3718-L3717)/365+T3718*(W3718-L3717)/360)/P3718</f>
        <v>130.25180387782765</v>
      </c>
      <c r="AB3718" s="45">
        <f t="shared" ref="AB3718:AB3781" si="1937">INDEX(I:I,MATCH(L3718,H:H,0))</f>
        <v>1.4330000000000001</v>
      </c>
      <c r="AC3718" s="2" t="str">
        <f t="shared" si="1923"/>
        <v>TY1</v>
      </c>
      <c r="AD3718">
        <f t="shared" si="1924"/>
        <v>130.3125</v>
      </c>
      <c r="AE3718">
        <f t="shared" si="1925"/>
        <v>129.546875</v>
      </c>
      <c r="AF3718" s="49">
        <f t="shared" si="1919"/>
        <v>0.765625</v>
      </c>
      <c r="AG3718" s="3">
        <f t="shared" ref="AG3718:AG3781" si="1938">IF(AC3718="TY1",AA3718,AZ3718)</f>
        <v>130.25180387782765</v>
      </c>
      <c r="AH3718">
        <f t="shared" ref="AH3718:AH3781" si="1939">IF(AC3718="TY1",AZ3718,BR3718)</f>
        <v>129.23126580053034</v>
      </c>
      <c r="AI3718" s="51">
        <f t="shared" ref="AI3718:AI3781" si="1940">AG3718-AH3718</f>
        <v>1.0205380772973172</v>
      </c>
      <c r="AJ3718" s="52">
        <f t="shared" ref="AJ3718:AJ3781" si="1941">AI3718-AF3718</f>
        <v>0.25491307729731716</v>
      </c>
      <c r="AK3718" s="2">
        <v>40849</v>
      </c>
      <c r="AL3718" t="str">
        <v>912828JR</v>
      </c>
      <c r="AM3718">
        <v>2.1827999999999999</v>
      </c>
      <c r="AN3718">
        <v>-3.5200000000000001E-3</v>
      </c>
      <c r="AO3718">
        <v>0.88039999999999996</v>
      </c>
      <c r="AP3718">
        <v>129.546875</v>
      </c>
      <c r="AQ3718">
        <f>VLOOKUP(AL3718,工作表1!$F$3:$G$1000,2,FALSE)</f>
        <v>3.75</v>
      </c>
      <c r="AR3718" t="str">
        <f>VLOOKUP(AL3718,工作表1!$F$3:$H$1000,3,FALSE)</f>
        <v>2018/11/15</v>
      </c>
      <c r="AS3718">
        <f t="shared" si="1926"/>
        <v>8.5500000000000007E-2</v>
      </c>
      <c r="AT3718">
        <f t="shared" si="1927"/>
        <v>3.6644999999999999</v>
      </c>
      <c r="AU3718" s="43">
        <f t="shared" ref="AU3718:AU3781" si="1942">COUPNCD(AK3717,AR3718,2,0)</f>
        <v>40862</v>
      </c>
      <c r="AV3718" s="43">
        <f t="shared" si="1928"/>
        <v>40998</v>
      </c>
      <c r="AW3718" s="45">
        <f t="shared" ref="AW3718:AW3781" si="1943">COUPDAYBS(AK3717,AR3718,2,1)/COUPDAYS(AK3717,AR3718,2,1)*AQ3718/2</f>
        <v>1.7527173913043479</v>
      </c>
      <c r="AX3718" s="45">
        <f t="shared" ref="AX3718:AX3781" si="1944">(AV3718-AK3717)/365*AQ3718+AW3718</f>
        <v>3.2732653365098274</v>
      </c>
      <c r="AY3718" s="47">
        <f t="shared" ref="AY3718:AY3781" si="1945">(AP3718*AO3718+AX3718)/(1+(AN3718/100)*(AV3718-AK3719)/360)-AW3718</f>
        <v>115.57533750667731</v>
      </c>
      <c r="AZ3718" s="47">
        <f t="shared" ref="AZ3718:AZ3781" si="1946">(AY3718-$AB$5*(AV3718-AK3717)/365+AS3718*(AV3718-AK3717)/360)/AO3718</f>
        <v>129.23126580053034</v>
      </c>
      <c r="BA3718" s="43"/>
      <c r="BC3718" s="2">
        <v>40848</v>
      </c>
      <c r="BD3718" t="str">
        <v>912828KD</v>
      </c>
      <c r="BE3718">
        <v>19.622399999999999</v>
      </c>
      <c r="BF3718">
        <v>-0.70850000000000002</v>
      </c>
      <c r="BG3718">
        <v>0.82720000000000005</v>
      </c>
      <c r="BH3718">
        <v>128.46875</v>
      </c>
      <c r="BI3718">
        <f>VLOOKUP(BD3718,工作表1!$K$3:$L$1000,2,FALSE)</f>
        <v>2.75</v>
      </c>
      <c r="BJ3718" t="str">
        <f>VLOOKUP(BD3718,工作表1!$K$3:$M$1000,3,FALSE)</f>
        <v>2019/2/15</v>
      </c>
      <c r="BK3718">
        <f t="shared" si="1929"/>
        <v>8.5999999999999993E-2</v>
      </c>
      <c r="BL3718">
        <f t="shared" si="1930"/>
        <v>2.6640000000000001</v>
      </c>
      <c r="BM3718" s="43">
        <f t="shared" ref="BM3718:BM3781" si="1947">COUPNCD(BC3717,BJ3718,2,0)</f>
        <v>40954</v>
      </c>
      <c r="BN3718" s="43">
        <f t="shared" si="1931"/>
        <v>41089</v>
      </c>
      <c r="BO3718" s="45">
        <f t="shared" ref="BO3718:BO3781" si="1948">COUPDAYBS(BC3717,BJ3718,2,1)/COUPDAYS(BC3717,BJ3718,2,1)*BI3718/2</f>
        <v>0.59035326086956519</v>
      </c>
      <c r="BP3718" s="45">
        <f t="shared" ref="BP3718:BP3781" si="1949">(BN3718-BC3717)/365*BI3718+BO3718</f>
        <v>2.3985724389517569</v>
      </c>
      <c r="BQ3718" s="47">
        <f t="shared" ref="BQ3718:BQ3781" si="1950">(BH3718*BG3718+BP3718)/(1+(BF3718/100)*(BN3718-BC3719)/360)-BO3718</f>
        <v>108.59759802708159</v>
      </c>
      <c r="BR3718" s="47">
        <f t="shared" ref="BR3718:BR3781" si="1951">(BQ3718-$AB$5*(BN3718-BC3717)/365+BK3718*(BN3718-BC3717)/360)/BG3718</f>
        <v>127.7548354129178</v>
      </c>
    </row>
    <row r="3719" spans="6:70" x14ac:dyDescent="0.25">
      <c r="F3719" s="2">
        <v>40976</v>
      </c>
      <c r="G3719">
        <v>0.11899999999999999</v>
      </c>
      <c r="H3719" s="43">
        <v>41030</v>
      </c>
      <c r="I3719">
        <v>1.3439000000000001</v>
      </c>
      <c r="L3719" s="2">
        <v>40848</v>
      </c>
      <c r="M3719" t="str">
        <v>912828JH</v>
      </c>
      <c r="N3719">
        <v>1.8185</v>
      </c>
      <c r="O3719">
        <v>-0.18659999999999999</v>
      </c>
      <c r="P3719">
        <v>0.89370000000000005</v>
      </c>
      <c r="Q3719">
        <v>130.25</v>
      </c>
      <c r="R3719">
        <f>VLOOKUP(M3719,工作表1!$A$3:$B$1000,2,FALSE)</f>
        <v>4</v>
      </c>
      <c r="S3719" t="str">
        <f>VLOOKUP(M3719,工作表1!$A$3:$C$1000,3,FALSE)</f>
        <v>2018/8/15</v>
      </c>
      <c r="T3719">
        <f t="shared" si="1921"/>
        <v>8.5999999999999993E-2</v>
      </c>
      <c r="U3719">
        <f t="shared" si="1920"/>
        <v>3.9140000000000001</v>
      </c>
      <c r="V3719" s="43">
        <f t="shared" si="1932"/>
        <v>40954</v>
      </c>
      <c r="W3719" s="43">
        <f t="shared" si="1922"/>
        <v>40907</v>
      </c>
      <c r="X3719" s="45">
        <f t="shared" si="1933"/>
        <v>0.85869565217391308</v>
      </c>
      <c r="Y3719" s="45">
        <f t="shared" si="1934"/>
        <v>1.4943120905300775</v>
      </c>
      <c r="Z3719" s="47">
        <f t="shared" si="1935"/>
        <v>117.0767193524226</v>
      </c>
      <c r="AA3719" s="47">
        <f t="shared" si="1936"/>
        <v>130.21298324623055</v>
      </c>
      <c r="AB3719" s="45">
        <f t="shared" si="1937"/>
        <v>1.4530000000000001</v>
      </c>
      <c r="AC3719" s="2" t="str">
        <f t="shared" si="1923"/>
        <v>TY1</v>
      </c>
      <c r="AD3719">
        <f t="shared" si="1924"/>
        <v>130.25</v>
      </c>
      <c r="AE3719">
        <f t="shared" si="1925"/>
        <v>129.46875</v>
      </c>
      <c r="AF3719" s="49">
        <f t="shared" si="1919"/>
        <v>0.78125</v>
      </c>
      <c r="AG3719" s="3">
        <f t="shared" si="1938"/>
        <v>130.21298324623055</v>
      </c>
      <c r="AH3719">
        <f t="shared" si="1939"/>
        <v>129.20142310807213</v>
      </c>
      <c r="AI3719" s="51">
        <f t="shared" si="1940"/>
        <v>1.0115601381584156</v>
      </c>
      <c r="AJ3719" s="52">
        <f t="shared" si="1941"/>
        <v>0.23031013815841561</v>
      </c>
      <c r="AK3719" s="2">
        <v>40848</v>
      </c>
      <c r="AL3719" t="str">
        <v>912828JR</v>
      </c>
      <c r="AM3719">
        <v>3.5718999999999999</v>
      </c>
      <c r="AN3719">
        <v>-9.3310000000000004E-2</v>
      </c>
      <c r="AO3719">
        <v>0.88039999999999996</v>
      </c>
      <c r="AP3719">
        <v>129.46875</v>
      </c>
      <c r="AQ3719">
        <f>VLOOKUP(AL3719,工作表1!$F$3:$G$1000,2,FALSE)</f>
        <v>3.75</v>
      </c>
      <c r="AR3719" t="str">
        <f>VLOOKUP(AL3719,工作表1!$F$3:$H$1000,3,FALSE)</f>
        <v>2018/11/15</v>
      </c>
      <c r="AS3719">
        <f t="shared" si="1926"/>
        <v>8.5999999999999993E-2</v>
      </c>
      <c r="AT3719">
        <f t="shared" si="1927"/>
        <v>3.6640000000000001</v>
      </c>
      <c r="AU3719" s="43">
        <f t="shared" si="1942"/>
        <v>40862</v>
      </c>
      <c r="AV3719" s="43">
        <f t="shared" si="1928"/>
        <v>40998</v>
      </c>
      <c r="AW3719" s="45">
        <f t="shared" si="1943"/>
        <v>1.7425271739130435</v>
      </c>
      <c r="AX3719" s="45">
        <f t="shared" si="1944"/>
        <v>3.2733490917212626</v>
      </c>
      <c r="AY3719" s="47">
        <f t="shared" si="1945"/>
        <v>115.56102010373787</v>
      </c>
      <c r="AZ3719" s="47">
        <f t="shared" si="1946"/>
        <v>129.20142310807213</v>
      </c>
      <c r="BA3719" s="43"/>
      <c r="BC3719" s="2">
        <v>40847</v>
      </c>
      <c r="BD3719" t="str">
        <v>912828KD</v>
      </c>
      <c r="BE3719">
        <v>16.680700000000002</v>
      </c>
      <c r="BF3719">
        <v>-0.57586999999999999</v>
      </c>
      <c r="BG3719">
        <v>0.82720000000000005</v>
      </c>
      <c r="BH3719">
        <v>127.21875</v>
      </c>
      <c r="BI3719">
        <f>VLOOKUP(BD3719,工作表1!$K$3:$L$1000,2,FALSE)</f>
        <v>2.75</v>
      </c>
      <c r="BJ3719" t="str">
        <f>VLOOKUP(BD3719,工作表1!$K$3:$M$1000,3,FALSE)</f>
        <v>2019/2/15</v>
      </c>
      <c r="BK3719">
        <f t="shared" si="1929"/>
        <v>8.3500000000000005E-2</v>
      </c>
      <c r="BL3719">
        <f t="shared" si="1930"/>
        <v>2.6665000000000001</v>
      </c>
      <c r="BM3719" s="43">
        <f t="shared" si="1947"/>
        <v>40954</v>
      </c>
      <c r="BN3719" s="43">
        <f t="shared" si="1931"/>
        <v>41089</v>
      </c>
      <c r="BO3719" s="45">
        <f t="shared" si="1948"/>
        <v>0.58288043478260865</v>
      </c>
      <c r="BP3719" s="45">
        <f t="shared" si="1949"/>
        <v>2.3986338594401428</v>
      </c>
      <c r="BQ3719" s="47">
        <f t="shared" si="1950"/>
        <v>107.47459312014472</v>
      </c>
      <c r="BR3719" s="47">
        <f t="shared" si="1951"/>
        <v>126.38051218140875</v>
      </c>
    </row>
    <row r="3720" spans="6:70" x14ac:dyDescent="0.25">
      <c r="F3720" s="2">
        <v>40975</v>
      </c>
      <c r="G3720">
        <v>0.11600000000000001</v>
      </c>
      <c r="H3720" s="43">
        <v>41029</v>
      </c>
      <c r="I3720">
        <v>1.3180000000000001</v>
      </c>
      <c r="L3720" s="2">
        <v>40847</v>
      </c>
      <c r="M3720" t="str">
        <v>912828JH</v>
      </c>
      <c r="N3720">
        <v>1.6881999999999999</v>
      </c>
      <c r="O3720">
        <v>-0.16272</v>
      </c>
      <c r="P3720">
        <v>0.89370000000000005</v>
      </c>
      <c r="Q3720">
        <v>129.0625</v>
      </c>
      <c r="R3720">
        <f>VLOOKUP(M3720,工作表1!$A$3:$B$1000,2,FALSE)</f>
        <v>4</v>
      </c>
      <c r="S3720" t="str">
        <f>VLOOKUP(M3720,工作表1!$A$3:$C$1000,3,FALSE)</f>
        <v>2018/8/15</v>
      </c>
      <c r="T3720">
        <f t="shared" si="1921"/>
        <v>8.3500000000000005E-2</v>
      </c>
      <c r="U3720">
        <f t="shared" si="1920"/>
        <v>3.9165000000000001</v>
      </c>
      <c r="V3720" s="43">
        <f t="shared" si="1932"/>
        <v>40954</v>
      </c>
      <c r="W3720" s="43">
        <f t="shared" si="1922"/>
        <v>40907</v>
      </c>
      <c r="X3720" s="45">
        <f t="shared" si="1933"/>
        <v>0.84782608695652173</v>
      </c>
      <c r="Y3720" s="45">
        <f t="shared" si="1934"/>
        <v>1.4944014294222752</v>
      </c>
      <c r="Z3720" s="47">
        <f t="shared" si="1935"/>
        <v>116.02301173224315</v>
      </c>
      <c r="AA3720" s="47">
        <f t="shared" si="1936"/>
        <v>129.01987705684039</v>
      </c>
      <c r="AB3720" s="45">
        <f t="shared" si="1937"/>
        <v>1.5502</v>
      </c>
      <c r="AC3720" s="2" t="str">
        <f t="shared" si="1923"/>
        <v>TY1</v>
      </c>
      <c r="AD3720">
        <f t="shared" si="1924"/>
        <v>129.0625</v>
      </c>
      <c r="AE3720">
        <f t="shared" si="1925"/>
        <v>128.21875</v>
      </c>
      <c r="AF3720" s="49">
        <f t="shared" si="1919"/>
        <v>0.84375</v>
      </c>
      <c r="AG3720" s="3">
        <f t="shared" si="1938"/>
        <v>129.01987705684039</v>
      </c>
      <c r="AH3720">
        <f t="shared" si="1939"/>
        <v>127.93546222884309</v>
      </c>
      <c r="AI3720" s="51">
        <f t="shared" si="1940"/>
        <v>1.0844148279972927</v>
      </c>
      <c r="AJ3720" s="52">
        <f t="shared" si="1941"/>
        <v>0.24066482799729272</v>
      </c>
      <c r="AK3720" s="2">
        <v>40847</v>
      </c>
      <c r="AL3720" t="str">
        <v>912828JR</v>
      </c>
      <c r="AM3720">
        <v>3.3582999999999998</v>
      </c>
      <c r="AN3720">
        <v>-6.9989999999999997E-2</v>
      </c>
      <c r="AO3720">
        <v>0.88039999999999996</v>
      </c>
      <c r="AP3720">
        <v>128.21875</v>
      </c>
      <c r="AQ3720">
        <f>VLOOKUP(AL3720,工作表1!$F$3:$G$1000,2,FALSE)</f>
        <v>3.75</v>
      </c>
      <c r="AR3720" t="str">
        <f>VLOOKUP(AL3720,工作表1!$F$3:$H$1000,3,FALSE)</f>
        <v>2018/11/15</v>
      </c>
      <c r="AS3720">
        <f t="shared" si="1926"/>
        <v>8.3500000000000005E-2</v>
      </c>
      <c r="AT3720">
        <f t="shared" si="1927"/>
        <v>3.6665000000000001</v>
      </c>
      <c r="AU3720" s="43">
        <f t="shared" si="1942"/>
        <v>40862</v>
      </c>
      <c r="AV3720" s="43">
        <f t="shared" si="1928"/>
        <v>40998</v>
      </c>
      <c r="AW3720" s="45">
        <f t="shared" si="1943"/>
        <v>1.732336956521739</v>
      </c>
      <c r="AX3720" s="45">
        <f t="shared" si="1944"/>
        <v>3.2734328469326979</v>
      </c>
      <c r="AY3720" s="47">
        <f t="shared" si="1945"/>
        <v>114.45967147138761</v>
      </c>
      <c r="AZ3720" s="47">
        <f t="shared" si="1946"/>
        <v>127.93546222884309</v>
      </c>
      <c r="BA3720" s="43"/>
      <c r="BC3720" s="2">
        <v>40844</v>
      </c>
      <c r="BD3720" t="str">
        <v>912828KD</v>
      </c>
      <c r="BE3720">
        <v>14.6035</v>
      </c>
      <c r="BF3720">
        <v>-0.50812999999999997</v>
      </c>
      <c r="BG3720">
        <v>0.82720000000000005</v>
      </c>
      <c r="BH3720">
        <v>126.203125</v>
      </c>
      <c r="BI3720">
        <f>VLOOKUP(BD3720,工作表1!$K$3:$L$1000,2,FALSE)</f>
        <v>2.75</v>
      </c>
      <c r="BJ3720" t="str">
        <f>VLOOKUP(BD3720,工作表1!$K$3:$M$1000,3,FALSE)</f>
        <v>2019/2/15</v>
      </c>
      <c r="BK3720">
        <f t="shared" si="1929"/>
        <v>8.5500000000000007E-2</v>
      </c>
      <c r="BL3720">
        <f t="shared" si="1930"/>
        <v>2.6644999999999999</v>
      </c>
      <c r="BM3720" s="43">
        <f t="shared" si="1947"/>
        <v>40954</v>
      </c>
      <c r="BN3720" s="43">
        <f t="shared" si="1931"/>
        <v>41089</v>
      </c>
      <c r="BO3720" s="45">
        <f t="shared" si="1948"/>
        <v>0.57540760869565222</v>
      </c>
      <c r="BP3720" s="45">
        <f t="shared" si="1949"/>
        <v>2.3986952799285293</v>
      </c>
      <c r="BQ3720" s="47">
        <f t="shared" si="1950"/>
        <v>106.59061686333521</v>
      </c>
      <c r="BR3720" s="47">
        <f t="shared" si="1951"/>
        <v>125.29879020865025</v>
      </c>
    </row>
    <row r="3721" spans="6:70" x14ac:dyDescent="0.25">
      <c r="F3721" s="2">
        <v>40974</v>
      </c>
      <c r="G3721">
        <v>0.1125</v>
      </c>
      <c r="H3721" s="43">
        <v>41026</v>
      </c>
      <c r="I3721">
        <v>1.3414999999999999</v>
      </c>
      <c r="L3721" s="2">
        <v>40844</v>
      </c>
      <c r="M3721" t="str">
        <v>912828JH</v>
      </c>
      <c r="N3721">
        <v>1.6584000000000001</v>
      </c>
      <c r="O3721">
        <v>-0.13807</v>
      </c>
      <c r="P3721">
        <v>0.89370000000000005</v>
      </c>
      <c r="Q3721">
        <v>128.09375</v>
      </c>
      <c r="R3721">
        <f>VLOOKUP(M3721,工作表1!$A$3:$B$1000,2,FALSE)</f>
        <v>4</v>
      </c>
      <c r="S3721" t="str">
        <f>VLOOKUP(M3721,工作表1!$A$3:$C$1000,3,FALSE)</f>
        <v>2018/8/15</v>
      </c>
      <c r="T3721">
        <f t="shared" si="1921"/>
        <v>8.5500000000000007E-2</v>
      </c>
      <c r="U3721">
        <f t="shared" si="1920"/>
        <v>3.9144999999999999</v>
      </c>
      <c r="V3721" s="43">
        <f t="shared" si="1932"/>
        <v>40954</v>
      </c>
      <c r="W3721" s="43">
        <f t="shared" si="1922"/>
        <v>40907</v>
      </c>
      <c r="X3721" s="45">
        <f t="shared" si="1933"/>
        <v>0.83695652173913049</v>
      </c>
      <c r="Y3721" s="45">
        <f t="shared" si="1934"/>
        <v>1.4944907683144728</v>
      </c>
      <c r="Z3721" s="47">
        <f t="shared" si="1935"/>
        <v>115.16339180929813</v>
      </c>
      <c r="AA3721" s="47">
        <f t="shared" si="1936"/>
        <v>128.04476774374601</v>
      </c>
      <c r="AB3721" s="45">
        <f t="shared" si="1937"/>
        <v>1.7428999999999999</v>
      </c>
      <c r="AC3721" s="2" t="str">
        <f t="shared" si="1923"/>
        <v>TY1</v>
      </c>
      <c r="AD3721">
        <f t="shared" si="1924"/>
        <v>128.09375</v>
      </c>
      <c r="AE3721">
        <f t="shared" si="1925"/>
        <v>127.203125</v>
      </c>
      <c r="AF3721" s="49">
        <f t="shared" si="1919"/>
        <v>0.890625</v>
      </c>
      <c r="AG3721" s="3">
        <f t="shared" si="1938"/>
        <v>128.04476774374601</v>
      </c>
      <c r="AH3721">
        <f t="shared" si="1939"/>
        <v>126.90150640099228</v>
      </c>
      <c r="AI3721" s="51">
        <f t="shared" si="1940"/>
        <v>1.1432613427537319</v>
      </c>
      <c r="AJ3721" s="52">
        <f t="shared" si="1941"/>
        <v>0.25263634275373192</v>
      </c>
      <c r="AK3721" s="2">
        <v>40844</v>
      </c>
      <c r="AL3721" t="str">
        <v>912828JR</v>
      </c>
      <c r="AM3721">
        <v>2.5874999999999999</v>
      </c>
      <c r="AN3721">
        <v>-3.9699999999999999E-2</v>
      </c>
      <c r="AO3721">
        <v>0.88039999999999996</v>
      </c>
      <c r="AP3721">
        <v>127.203125</v>
      </c>
      <c r="AQ3721">
        <f>VLOOKUP(AL3721,工作表1!$F$3:$G$1000,2,FALSE)</f>
        <v>3.75</v>
      </c>
      <c r="AR3721" t="str">
        <f>VLOOKUP(AL3721,工作表1!$F$3:$H$1000,3,FALSE)</f>
        <v>2018/11/15</v>
      </c>
      <c r="AS3721">
        <f t="shared" si="1926"/>
        <v>8.5500000000000007E-2</v>
      </c>
      <c r="AT3721">
        <f t="shared" si="1927"/>
        <v>3.6644999999999999</v>
      </c>
      <c r="AU3721" s="43">
        <f t="shared" si="1942"/>
        <v>40862</v>
      </c>
      <c r="AV3721" s="43">
        <f t="shared" si="1928"/>
        <v>40998</v>
      </c>
      <c r="AW3721" s="45">
        <f t="shared" si="1943"/>
        <v>1.7221467391304348</v>
      </c>
      <c r="AX3721" s="45">
        <f t="shared" si="1944"/>
        <v>3.2735166021441335</v>
      </c>
      <c r="AY3721" s="47">
        <f t="shared" si="1945"/>
        <v>113.56070647515962</v>
      </c>
      <c r="AZ3721" s="47">
        <f t="shared" si="1946"/>
        <v>126.90150640099228</v>
      </c>
      <c r="BA3721" s="43"/>
      <c r="BC3721" s="2">
        <v>40843</v>
      </c>
      <c r="BD3721" t="str">
        <v>912828KD</v>
      </c>
      <c r="BE3721">
        <v>15.949199999999999</v>
      </c>
      <c r="BF3721">
        <v>-0.54269999999999996</v>
      </c>
      <c r="BG3721">
        <v>0.82720000000000005</v>
      </c>
      <c r="BH3721">
        <v>125.359375</v>
      </c>
      <c r="BI3721">
        <f>VLOOKUP(BD3721,工作表1!$K$3:$L$1000,2,FALSE)</f>
        <v>2.75</v>
      </c>
      <c r="BJ3721" t="str">
        <f>VLOOKUP(BD3721,工作表1!$K$3:$M$1000,3,FALSE)</f>
        <v>2019/2/15</v>
      </c>
      <c r="BK3721">
        <f t="shared" si="1929"/>
        <v>8.7499999999999994E-2</v>
      </c>
      <c r="BL3721">
        <f t="shared" si="1930"/>
        <v>2.6625000000000001</v>
      </c>
      <c r="BM3721" s="43">
        <f t="shared" si="1947"/>
        <v>40954</v>
      </c>
      <c r="BN3721" s="43">
        <f t="shared" si="1931"/>
        <v>41089</v>
      </c>
      <c r="BO3721" s="45">
        <f t="shared" si="1948"/>
        <v>0.55298913043478259</v>
      </c>
      <c r="BP3721" s="45">
        <f t="shared" si="1949"/>
        <v>2.3988795413936868</v>
      </c>
      <c r="BQ3721" s="47">
        <f t="shared" si="1950"/>
        <v>105.93969357733836</v>
      </c>
      <c r="BR3721" s="47">
        <f t="shared" si="1951"/>
        <v>124.46942449452868</v>
      </c>
    </row>
    <row r="3722" spans="6:70" x14ac:dyDescent="0.25">
      <c r="F3722" s="2">
        <v>40973</v>
      </c>
      <c r="G3722">
        <v>0.1125</v>
      </c>
      <c r="H3722" s="43">
        <v>41025</v>
      </c>
      <c r="I3722">
        <v>1.32</v>
      </c>
      <c r="L3722" s="2">
        <v>40843</v>
      </c>
      <c r="M3722" t="str">
        <v>912828JH</v>
      </c>
      <c r="N3722">
        <v>1.6897</v>
      </c>
      <c r="O3722">
        <v>-0.13988</v>
      </c>
      <c r="P3722">
        <v>0.89370000000000005</v>
      </c>
      <c r="Q3722">
        <v>127.3125</v>
      </c>
      <c r="R3722">
        <f>VLOOKUP(M3722,工作表1!$A$3:$B$1000,2,FALSE)</f>
        <v>4</v>
      </c>
      <c r="S3722" t="str">
        <f>VLOOKUP(M3722,工作表1!$A$3:$C$1000,3,FALSE)</f>
        <v>2018/8/15</v>
      </c>
      <c r="T3722">
        <f t="shared" si="1921"/>
        <v>8.7499999999999994E-2</v>
      </c>
      <c r="U3722">
        <f t="shared" si="1920"/>
        <v>3.9125000000000001</v>
      </c>
      <c r="V3722" s="43">
        <f t="shared" si="1932"/>
        <v>40954</v>
      </c>
      <c r="W3722" s="43">
        <f t="shared" si="1922"/>
        <v>40907</v>
      </c>
      <c r="X3722" s="45">
        <f t="shared" si="1933"/>
        <v>0.80434782608695654</v>
      </c>
      <c r="Y3722" s="45">
        <f t="shared" si="1934"/>
        <v>1.4947587849910662</v>
      </c>
      <c r="Z3722" s="47">
        <f t="shared" si="1935"/>
        <v>114.49871327813112</v>
      </c>
      <c r="AA3722" s="47">
        <f t="shared" si="1936"/>
        <v>127.26059220944742</v>
      </c>
      <c r="AB3722" s="45">
        <f t="shared" si="1937"/>
        <v>1.8139000000000001</v>
      </c>
      <c r="AC3722" s="2" t="str">
        <f t="shared" si="1923"/>
        <v>TY1</v>
      </c>
      <c r="AD3722">
        <f t="shared" si="1924"/>
        <v>127.3125</v>
      </c>
      <c r="AE3722">
        <f t="shared" si="1925"/>
        <v>126.359375</v>
      </c>
      <c r="AF3722" s="49">
        <f t="shared" si="1919"/>
        <v>0.953125</v>
      </c>
      <c r="AG3722" s="3">
        <f t="shared" si="1938"/>
        <v>127.26059220944742</v>
      </c>
      <c r="AH3722">
        <f t="shared" si="1939"/>
        <v>126.07178610217794</v>
      </c>
      <c r="AI3722" s="51">
        <f t="shared" si="1940"/>
        <v>1.1888061072694853</v>
      </c>
      <c r="AJ3722" s="52">
        <f t="shared" si="1941"/>
        <v>0.23568110726948532</v>
      </c>
      <c r="AK3722" s="2">
        <v>40843</v>
      </c>
      <c r="AL3722" t="str">
        <v>912828JR</v>
      </c>
      <c r="AM3722">
        <v>3.4661</v>
      </c>
      <c r="AN3722">
        <v>-7.4270000000000003E-2</v>
      </c>
      <c r="AO3722">
        <v>0.88039999999999996</v>
      </c>
      <c r="AP3722">
        <v>126.359375</v>
      </c>
      <c r="AQ3722">
        <f>VLOOKUP(AL3722,工作表1!$F$3:$G$1000,2,FALSE)</f>
        <v>3.75</v>
      </c>
      <c r="AR3722" t="str">
        <f>VLOOKUP(AL3722,工作表1!$F$3:$H$1000,3,FALSE)</f>
        <v>2018/11/15</v>
      </c>
      <c r="AS3722">
        <f t="shared" si="1926"/>
        <v>8.7499999999999994E-2</v>
      </c>
      <c r="AT3722">
        <f t="shared" si="1927"/>
        <v>3.6625000000000001</v>
      </c>
      <c r="AU3722" s="43">
        <f t="shared" si="1942"/>
        <v>40862</v>
      </c>
      <c r="AV3722" s="43">
        <f t="shared" si="1928"/>
        <v>40998</v>
      </c>
      <c r="AW3722" s="45">
        <f t="shared" si="1943"/>
        <v>1.6915760869565217</v>
      </c>
      <c r="AX3722" s="45">
        <f t="shared" si="1944"/>
        <v>3.2737678677784396</v>
      </c>
      <c r="AY3722" s="47">
        <f t="shared" si="1945"/>
        <v>112.86585431236354</v>
      </c>
      <c r="AZ3722" s="47">
        <f t="shared" si="1946"/>
        <v>126.07178610217794</v>
      </c>
      <c r="BA3722" s="43"/>
      <c r="BC3722" s="2">
        <v>40842</v>
      </c>
      <c r="BD3722" t="str">
        <v>912828KD</v>
      </c>
      <c r="BE3722">
        <v>18.726700000000001</v>
      </c>
      <c r="BF3722">
        <v>-0.67083000000000004</v>
      </c>
      <c r="BG3722">
        <v>0.82720000000000005</v>
      </c>
      <c r="BH3722">
        <v>126.703125</v>
      </c>
      <c r="BI3722">
        <f>VLOOKUP(BD3722,工作表1!$K$3:$L$1000,2,FALSE)</f>
        <v>2.75</v>
      </c>
      <c r="BJ3722" t="str">
        <f>VLOOKUP(BD3722,工作表1!$K$3:$M$1000,3,FALSE)</f>
        <v>2019/2/15</v>
      </c>
      <c r="BK3722">
        <f t="shared" si="1929"/>
        <v>8.3000000000000004E-2</v>
      </c>
      <c r="BL3722">
        <f t="shared" si="1930"/>
        <v>2.6669999999999998</v>
      </c>
      <c r="BM3722" s="43">
        <f t="shared" si="1947"/>
        <v>40954</v>
      </c>
      <c r="BN3722" s="43">
        <f t="shared" si="1931"/>
        <v>41089</v>
      </c>
      <c r="BO3722" s="45">
        <f t="shared" si="1948"/>
        <v>0.54551630434782605</v>
      </c>
      <c r="BP3722" s="45">
        <f t="shared" si="1949"/>
        <v>2.3989409618820727</v>
      </c>
      <c r="BQ3722" s="47">
        <f t="shared" si="1950"/>
        <v>107.15998622422279</v>
      </c>
      <c r="BR3722" s="47">
        <f t="shared" si="1951"/>
        <v>125.92621868516552</v>
      </c>
    </row>
    <row r="3723" spans="6:70" x14ac:dyDescent="0.25">
      <c r="F3723" s="2">
        <v>40970</v>
      </c>
      <c r="G3723">
        <v>0.1115</v>
      </c>
      <c r="H3723" s="43">
        <v>41024</v>
      </c>
      <c r="I3723">
        <v>1.3624000000000001</v>
      </c>
      <c r="L3723" s="2">
        <v>40842</v>
      </c>
      <c r="M3723" t="str">
        <v>912828JH</v>
      </c>
      <c r="N3723">
        <v>1.3478000000000001</v>
      </c>
      <c r="O3723">
        <v>-9.2179999999999998E-2</v>
      </c>
      <c r="P3723">
        <v>0.89370000000000005</v>
      </c>
      <c r="Q3723">
        <v>128.578125</v>
      </c>
      <c r="R3723">
        <f>VLOOKUP(M3723,工作表1!$A$3:$B$1000,2,FALSE)</f>
        <v>4</v>
      </c>
      <c r="S3723" t="str">
        <f>VLOOKUP(M3723,工作表1!$A$3:$C$1000,3,FALSE)</f>
        <v>2018/8/15</v>
      </c>
      <c r="T3723">
        <f t="shared" si="1921"/>
        <v>8.3000000000000004E-2</v>
      </c>
      <c r="U3723">
        <f t="shared" si="1920"/>
        <v>3.9169999999999998</v>
      </c>
      <c r="V3723" s="43">
        <f t="shared" si="1932"/>
        <v>40954</v>
      </c>
      <c r="W3723" s="43">
        <f t="shared" si="1922"/>
        <v>40907</v>
      </c>
      <c r="X3723" s="45">
        <f t="shared" si="1933"/>
        <v>0.79347826086956519</v>
      </c>
      <c r="Y3723" s="45">
        <f t="shared" si="1934"/>
        <v>1.4948481238832638</v>
      </c>
      <c r="Z3723" s="47">
        <f t="shared" si="1935"/>
        <v>115.63131557758976</v>
      </c>
      <c r="AA3723" s="47">
        <f t="shared" si="1936"/>
        <v>128.51341173173566</v>
      </c>
      <c r="AB3723" s="45">
        <f t="shared" si="1937"/>
        <v>1.6554</v>
      </c>
      <c r="AC3723" s="2" t="str">
        <f t="shared" si="1923"/>
        <v>TY1</v>
      </c>
      <c r="AD3723">
        <f t="shared" si="1924"/>
        <v>128.578125</v>
      </c>
      <c r="AE3723">
        <f t="shared" si="1925"/>
        <v>127.703125</v>
      </c>
      <c r="AF3723" s="49">
        <f t="shared" si="1919"/>
        <v>0.875</v>
      </c>
      <c r="AG3723" s="3">
        <f t="shared" si="1938"/>
        <v>128.51341173173566</v>
      </c>
      <c r="AH3723">
        <f t="shared" si="1939"/>
        <v>127.4136147861351</v>
      </c>
      <c r="AI3723" s="51">
        <f t="shared" si="1940"/>
        <v>1.0997969456005592</v>
      </c>
      <c r="AJ3723" s="52">
        <f t="shared" si="1941"/>
        <v>0.22479694560055918</v>
      </c>
      <c r="AK3723" s="2">
        <v>40842</v>
      </c>
      <c r="AL3723" t="str">
        <v>912828JR</v>
      </c>
      <c r="AM3723">
        <v>3.2582</v>
      </c>
      <c r="AN3723">
        <v>-7.7259999999999995E-2</v>
      </c>
      <c r="AO3723">
        <v>0.88039999999999996</v>
      </c>
      <c r="AP3723">
        <v>127.703125</v>
      </c>
      <c r="AQ3723">
        <f>VLOOKUP(AL3723,工作表1!$F$3:$G$1000,2,FALSE)</f>
        <v>3.75</v>
      </c>
      <c r="AR3723" t="str">
        <f>VLOOKUP(AL3723,工作表1!$F$3:$H$1000,3,FALSE)</f>
        <v>2018/11/15</v>
      </c>
      <c r="AS3723">
        <f t="shared" si="1926"/>
        <v>8.3000000000000004E-2</v>
      </c>
      <c r="AT3723">
        <f t="shared" si="1927"/>
        <v>3.6669999999999998</v>
      </c>
      <c r="AU3723" s="43">
        <f t="shared" si="1942"/>
        <v>40862</v>
      </c>
      <c r="AV3723" s="43">
        <f t="shared" si="1928"/>
        <v>40998</v>
      </c>
      <c r="AW3723" s="45">
        <f t="shared" si="1943"/>
        <v>1.6813858695652173</v>
      </c>
      <c r="AX3723" s="45">
        <f t="shared" si="1944"/>
        <v>3.2738516229898744</v>
      </c>
      <c r="AY3723" s="47">
        <f t="shared" si="1945"/>
        <v>114.06129527810907</v>
      </c>
      <c r="AZ3723" s="47">
        <f t="shared" si="1946"/>
        <v>127.4136147861351</v>
      </c>
      <c r="BA3723" s="43"/>
      <c r="BC3723" s="2">
        <v>40841</v>
      </c>
      <c r="BD3723" t="str">
        <v>912828KD</v>
      </c>
      <c r="BE3723">
        <v>18.445799999999998</v>
      </c>
      <c r="BF3723">
        <v>-0.64222999999999997</v>
      </c>
      <c r="BG3723">
        <v>0.82720000000000005</v>
      </c>
      <c r="BH3723">
        <v>127.28125</v>
      </c>
      <c r="BI3723">
        <f>VLOOKUP(BD3723,工作表1!$K$3:$L$1000,2,FALSE)</f>
        <v>2.75</v>
      </c>
      <c r="BJ3723" t="str">
        <f>VLOOKUP(BD3723,工作表1!$K$3:$M$1000,3,FALSE)</f>
        <v>2019/2/15</v>
      </c>
      <c r="BK3723">
        <f t="shared" si="1929"/>
        <v>8.1500000000000003E-2</v>
      </c>
      <c r="BL3723">
        <f t="shared" si="1930"/>
        <v>2.6684999999999999</v>
      </c>
      <c r="BM3723" s="43">
        <f t="shared" si="1947"/>
        <v>40954</v>
      </c>
      <c r="BN3723" s="43">
        <f t="shared" si="1931"/>
        <v>41089</v>
      </c>
      <c r="BO3723" s="45">
        <f t="shared" si="1948"/>
        <v>0.53804347826086962</v>
      </c>
      <c r="BP3723" s="45">
        <f t="shared" si="1949"/>
        <v>2.3990023823704587</v>
      </c>
      <c r="BQ3723" s="47">
        <f t="shared" si="1950"/>
        <v>107.62849449089579</v>
      </c>
      <c r="BR3723" s="47">
        <f t="shared" si="1951"/>
        <v>126.47664072048548</v>
      </c>
    </row>
    <row r="3724" spans="6:70" x14ac:dyDescent="0.25">
      <c r="F3724" s="2">
        <v>40969</v>
      </c>
      <c r="G3724">
        <v>0.1135</v>
      </c>
      <c r="H3724" s="43">
        <v>41023</v>
      </c>
      <c r="I3724">
        <v>1.3601000000000001</v>
      </c>
      <c r="L3724" s="2">
        <v>40841</v>
      </c>
      <c r="M3724" t="str">
        <v>912828JH</v>
      </c>
      <c r="N3724">
        <v>1.1927000000000001</v>
      </c>
      <c r="O3724">
        <v>-5.5210000000000002E-2</v>
      </c>
      <c r="P3724">
        <v>0.89370000000000005</v>
      </c>
      <c r="Q3724">
        <v>129.125</v>
      </c>
      <c r="R3724">
        <f>VLOOKUP(M3724,工作表1!$A$3:$B$1000,2,FALSE)</f>
        <v>4</v>
      </c>
      <c r="S3724" t="str">
        <f>VLOOKUP(M3724,工作表1!$A$3:$C$1000,3,FALSE)</f>
        <v>2018/8/15</v>
      </c>
      <c r="T3724">
        <f t="shared" si="1921"/>
        <v>8.1500000000000003E-2</v>
      </c>
      <c r="U3724">
        <f t="shared" si="1920"/>
        <v>3.9184999999999999</v>
      </c>
      <c r="V3724" s="43">
        <f t="shared" si="1932"/>
        <v>40954</v>
      </c>
      <c r="W3724" s="43">
        <f t="shared" si="1922"/>
        <v>40907</v>
      </c>
      <c r="X3724" s="45">
        <f t="shared" si="1933"/>
        <v>0.78260869565217395</v>
      </c>
      <c r="Y3724" s="45">
        <f t="shared" si="1934"/>
        <v>1.4949374627754617</v>
      </c>
      <c r="Z3724" s="47">
        <f t="shared" si="1935"/>
        <v>116.1233535820645</v>
      </c>
      <c r="AA3724" s="47">
        <f t="shared" si="1936"/>
        <v>129.05005398165372</v>
      </c>
      <c r="AB3724" s="45">
        <f t="shared" si="1937"/>
        <v>1.5660000000000001</v>
      </c>
      <c r="AC3724" s="2" t="str">
        <f t="shared" si="1923"/>
        <v>TY1</v>
      </c>
      <c r="AD3724">
        <f t="shared" si="1924"/>
        <v>129.125</v>
      </c>
      <c r="AE3724">
        <f t="shared" si="1925"/>
        <v>128.28125</v>
      </c>
      <c r="AF3724" s="49">
        <f t="shared" si="1919"/>
        <v>0.84375</v>
      </c>
      <c r="AG3724" s="3">
        <f t="shared" si="1938"/>
        <v>129.05005398165372</v>
      </c>
      <c r="AH3724">
        <f t="shared" si="1939"/>
        <v>127.94823647087836</v>
      </c>
      <c r="AI3724" s="51">
        <f t="shared" si="1940"/>
        <v>1.1018175107753621</v>
      </c>
      <c r="AJ3724" s="52">
        <f t="shared" si="1941"/>
        <v>0.25806751077536205</v>
      </c>
      <c r="AK3724" s="2">
        <v>40841</v>
      </c>
      <c r="AL3724" t="str">
        <v>912828JR</v>
      </c>
      <c r="AM3724">
        <v>2.3254999999999999</v>
      </c>
      <c r="AN3724">
        <v>-6.3600000000000002E-3</v>
      </c>
      <c r="AO3724">
        <v>0.88039999999999996</v>
      </c>
      <c r="AP3724">
        <v>128.28125</v>
      </c>
      <c r="AQ3724">
        <f>VLOOKUP(AL3724,工作表1!$F$3:$G$1000,2,FALSE)</f>
        <v>3.75</v>
      </c>
      <c r="AR3724" t="str">
        <f>VLOOKUP(AL3724,工作表1!$F$3:$H$1000,3,FALSE)</f>
        <v>2018/11/15</v>
      </c>
      <c r="AS3724">
        <f t="shared" si="1926"/>
        <v>8.1500000000000003E-2</v>
      </c>
      <c r="AT3724">
        <f t="shared" si="1927"/>
        <v>3.6684999999999999</v>
      </c>
      <c r="AU3724" s="43">
        <f t="shared" si="1942"/>
        <v>40862</v>
      </c>
      <c r="AV3724" s="43">
        <f t="shared" si="1928"/>
        <v>40998</v>
      </c>
      <c r="AW3724" s="45">
        <f t="shared" si="1943"/>
        <v>1.6711956521739131</v>
      </c>
      <c r="AX3724" s="45">
        <f t="shared" si="1944"/>
        <v>3.2739353782013105</v>
      </c>
      <c r="AY3724" s="47">
        <f t="shared" si="1945"/>
        <v>114.54479620174668</v>
      </c>
      <c r="AZ3724" s="47">
        <f t="shared" si="1946"/>
        <v>127.94823647087836</v>
      </c>
      <c r="BA3724" s="43"/>
      <c r="BC3724" s="2">
        <v>40840</v>
      </c>
      <c r="BD3724" t="str">
        <v>912828KD</v>
      </c>
      <c r="BE3724">
        <v>18.619900000000001</v>
      </c>
      <c r="BF3724">
        <v>-0.65141000000000004</v>
      </c>
      <c r="BG3724">
        <v>0.82720000000000005</v>
      </c>
      <c r="BH3724">
        <v>126.453125</v>
      </c>
      <c r="BI3724">
        <f>VLOOKUP(BD3724,工作表1!$K$3:$L$1000,2,FALSE)</f>
        <v>2.75</v>
      </c>
      <c r="BJ3724" t="str">
        <f>VLOOKUP(BD3724,工作表1!$K$3:$M$1000,3,FALSE)</f>
        <v>2019/2/15</v>
      </c>
      <c r="BK3724">
        <f t="shared" si="1929"/>
        <v>8.0500000000000002E-2</v>
      </c>
      <c r="BL3724">
        <f t="shared" si="1930"/>
        <v>2.6695000000000002</v>
      </c>
      <c r="BM3724" s="43">
        <f t="shared" si="1947"/>
        <v>40954</v>
      </c>
      <c r="BN3724" s="43">
        <f t="shared" si="1931"/>
        <v>41089</v>
      </c>
      <c r="BO3724" s="45">
        <f t="shared" si="1948"/>
        <v>0.53057065217391308</v>
      </c>
      <c r="BP3724" s="45">
        <f t="shared" si="1949"/>
        <v>2.3990638028588442</v>
      </c>
      <c r="BQ3724" s="47">
        <f t="shared" si="1950"/>
        <v>106.96066420778584</v>
      </c>
      <c r="BR3724" s="47">
        <f t="shared" si="1951"/>
        <v>125.65375226418089</v>
      </c>
    </row>
    <row r="3725" spans="6:70" x14ac:dyDescent="0.25">
      <c r="F3725" s="2">
        <v>40968</v>
      </c>
      <c r="G3725">
        <v>0.11749999999999999</v>
      </c>
      <c r="H3725" s="43">
        <v>41022</v>
      </c>
      <c r="I3725">
        <v>1.3295999999999999</v>
      </c>
      <c r="L3725" s="2">
        <v>40840</v>
      </c>
      <c r="M3725" t="str">
        <v>912828JH</v>
      </c>
      <c r="N3725">
        <v>1.4771000000000001</v>
      </c>
      <c r="O3725">
        <v>-9.0590000000000004E-2</v>
      </c>
      <c r="P3725">
        <v>0.89370000000000005</v>
      </c>
      <c r="Q3725">
        <v>128.34375</v>
      </c>
      <c r="R3725">
        <f>VLOOKUP(M3725,工作表1!$A$3:$B$1000,2,FALSE)</f>
        <v>4</v>
      </c>
      <c r="S3725" t="str">
        <f>VLOOKUP(M3725,工作表1!$A$3:$C$1000,3,FALSE)</f>
        <v>2018/8/15</v>
      </c>
      <c r="T3725">
        <f t="shared" si="1921"/>
        <v>8.0500000000000002E-2</v>
      </c>
      <c r="U3725">
        <f t="shared" si="1920"/>
        <v>3.9195000000000002</v>
      </c>
      <c r="V3725" s="43">
        <f t="shared" si="1932"/>
        <v>40954</v>
      </c>
      <c r="W3725" s="43">
        <f t="shared" si="1922"/>
        <v>40907</v>
      </c>
      <c r="X3725" s="45">
        <f t="shared" si="1933"/>
        <v>0.77173913043478259</v>
      </c>
      <c r="Y3725" s="45">
        <f t="shared" si="1934"/>
        <v>1.4950268016676593</v>
      </c>
      <c r="Z3725" s="47">
        <f t="shared" si="1935"/>
        <v>115.44456822595065</v>
      </c>
      <c r="AA3725" s="47">
        <f t="shared" si="1936"/>
        <v>128.27670403368069</v>
      </c>
      <c r="AB3725" s="45">
        <f t="shared" si="1937"/>
        <v>1.6842999999999999</v>
      </c>
      <c r="AC3725" s="2" t="str">
        <f t="shared" si="1923"/>
        <v>TY1</v>
      </c>
      <c r="AD3725">
        <f t="shared" si="1924"/>
        <v>128.34375</v>
      </c>
      <c r="AE3725">
        <f t="shared" si="1925"/>
        <v>127.453125</v>
      </c>
      <c r="AF3725" s="49">
        <f t="shared" si="1919"/>
        <v>0.890625</v>
      </c>
      <c r="AG3725" s="3">
        <f t="shared" si="1938"/>
        <v>128.27670403368069</v>
      </c>
      <c r="AH3725">
        <f t="shared" si="1939"/>
        <v>127.16382002059524</v>
      </c>
      <c r="AI3725" s="51">
        <f t="shared" si="1940"/>
        <v>1.1128840130854485</v>
      </c>
      <c r="AJ3725" s="52">
        <f t="shared" si="1941"/>
        <v>0.22225901308544849</v>
      </c>
      <c r="AK3725" s="2">
        <v>40840</v>
      </c>
      <c r="AL3725" t="str">
        <v>912828JR</v>
      </c>
      <c r="AM3725">
        <v>3.581</v>
      </c>
      <c r="AN3725">
        <v>-8.5279999999999995E-2</v>
      </c>
      <c r="AO3725">
        <v>0.88039999999999996</v>
      </c>
      <c r="AP3725">
        <v>127.453125</v>
      </c>
      <c r="AQ3725">
        <f>VLOOKUP(AL3725,工作表1!$F$3:$G$1000,2,FALSE)</f>
        <v>3.75</v>
      </c>
      <c r="AR3725" t="str">
        <f>VLOOKUP(AL3725,工作表1!$F$3:$H$1000,3,FALSE)</f>
        <v>2018/11/15</v>
      </c>
      <c r="AS3725">
        <f t="shared" si="1926"/>
        <v>8.0500000000000002E-2</v>
      </c>
      <c r="AT3725">
        <f t="shared" si="1927"/>
        <v>3.6695000000000002</v>
      </c>
      <c r="AU3725" s="43">
        <f t="shared" si="1942"/>
        <v>40862</v>
      </c>
      <c r="AV3725" s="43">
        <f t="shared" si="1928"/>
        <v>40998</v>
      </c>
      <c r="AW3725" s="45">
        <f t="shared" si="1943"/>
        <v>1.6610054347826089</v>
      </c>
      <c r="AX3725" s="45">
        <f t="shared" si="1944"/>
        <v>3.2740191334127458</v>
      </c>
      <c r="AY3725" s="47">
        <f t="shared" si="1945"/>
        <v>113.86680622908484</v>
      </c>
      <c r="AZ3725" s="47">
        <f t="shared" si="1946"/>
        <v>127.16382002059524</v>
      </c>
      <c r="BA3725" s="43"/>
      <c r="BC3725" s="2">
        <v>40837</v>
      </c>
      <c r="BD3725" t="str">
        <v>912828KD</v>
      </c>
      <c r="BE3725">
        <v>16.878499999999999</v>
      </c>
      <c r="BF3725">
        <v>-0.57313000000000003</v>
      </c>
      <c r="BG3725">
        <v>0.82720000000000005</v>
      </c>
      <c r="BH3725">
        <v>126.765625</v>
      </c>
      <c r="BI3725">
        <f>VLOOKUP(BD3725,工作表1!$K$3:$L$1000,2,FALSE)</f>
        <v>2.75</v>
      </c>
      <c r="BJ3725" t="str">
        <f>VLOOKUP(BD3725,工作表1!$K$3:$M$1000,3,FALSE)</f>
        <v>2019/2/15</v>
      </c>
      <c r="BK3725">
        <f t="shared" si="1929"/>
        <v>8.5000000000000006E-2</v>
      </c>
      <c r="BL3725">
        <f t="shared" si="1930"/>
        <v>2.665</v>
      </c>
      <c r="BM3725" s="43">
        <f t="shared" si="1947"/>
        <v>40954</v>
      </c>
      <c r="BN3725" s="43">
        <f t="shared" si="1931"/>
        <v>41089</v>
      </c>
      <c r="BO3725" s="45">
        <f t="shared" si="1948"/>
        <v>0.52309782608695654</v>
      </c>
      <c r="BP3725" s="45">
        <f t="shared" si="1949"/>
        <v>2.3991252233472302</v>
      </c>
      <c r="BQ3725" s="47">
        <f t="shared" si="1950"/>
        <v>107.17032321926422</v>
      </c>
      <c r="BR3725" s="47">
        <f t="shared" si="1951"/>
        <v>125.89625054107195</v>
      </c>
    </row>
    <row r="3726" spans="6:70" x14ac:dyDescent="0.25">
      <c r="F3726" s="2">
        <v>40967</v>
      </c>
      <c r="G3726">
        <v>0.11650000000000001</v>
      </c>
      <c r="H3726" s="43">
        <v>41019</v>
      </c>
      <c r="I3726">
        <v>1.3579000000000001</v>
      </c>
      <c r="L3726" s="2">
        <v>40837</v>
      </c>
      <c r="M3726" t="str">
        <v>912828JH</v>
      </c>
      <c r="N3726">
        <v>1.3613</v>
      </c>
      <c r="O3726">
        <v>-8.4000000000000005E-2</v>
      </c>
      <c r="P3726">
        <v>0.89370000000000005</v>
      </c>
      <c r="Q3726">
        <v>128.65625</v>
      </c>
      <c r="R3726">
        <f>VLOOKUP(M3726,工作表1!$A$3:$B$1000,2,FALSE)</f>
        <v>4</v>
      </c>
      <c r="S3726" t="str">
        <f>VLOOKUP(M3726,工作表1!$A$3:$C$1000,3,FALSE)</f>
        <v>2018/8/15</v>
      </c>
      <c r="T3726">
        <f t="shared" si="1921"/>
        <v>8.5000000000000006E-2</v>
      </c>
      <c r="U3726">
        <f t="shared" si="1920"/>
        <v>3.915</v>
      </c>
      <c r="V3726" s="43">
        <f t="shared" si="1932"/>
        <v>40954</v>
      </c>
      <c r="W3726" s="43">
        <f t="shared" si="1922"/>
        <v>40907</v>
      </c>
      <c r="X3726" s="45">
        <f t="shared" si="1933"/>
        <v>0.76086956521739135</v>
      </c>
      <c r="Y3726" s="45">
        <f t="shared" si="1934"/>
        <v>1.495116140559857</v>
      </c>
      <c r="Z3726" s="47">
        <f t="shared" si="1935"/>
        <v>115.73363645684012</v>
      </c>
      <c r="AA3726" s="47">
        <f t="shared" si="1936"/>
        <v>128.58746692285533</v>
      </c>
      <c r="AB3726" s="45">
        <f t="shared" si="1937"/>
        <v>1.6575</v>
      </c>
      <c r="AC3726" s="2" t="str">
        <f t="shared" si="1923"/>
        <v>TY1</v>
      </c>
      <c r="AD3726">
        <f t="shared" si="1924"/>
        <v>128.65625</v>
      </c>
      <c r="AE3726">
        <f t="shared" si="1925"/>
        <v>127.765625</v>
      </c>
      <c r="AF3726" s="49">
        <f t="shared" si="1919"/>
        <v>0.890625</v>
      </c>
      <c r="AG3726" s="3">
        <f t="shared" si="1938"/>
        <v>128.58746692285533</v>
      </c>
      <c r="AH3726">
        <f t="shared" si="1939"/>
        <v>127.46236264019133</v>
      </c>
      <c r="AI3726" s="51">
        <f t="shared" si="1940"/>
        <v>1.1251042826639974</v>
      </c>
      <c r="AJ3726" s="52">
        <f t="shared" si="1941"/>
        <v>0.23447928266399742</v>
      </c>
      <c r="AK3726" s="2">
        <v>40837</v>
      </c>
      <c r="AL3726" t="str">
        <v>912828JR</v>
      </c>
      <c r="AM3726">
        <v>3.2204999999999999</v>
      </c>
      <c r="AN3726">
        <v>-6.0839999999999998E-2</v>
      </c>
      <c r="AO3726">
        <v>0.88039999999999996</v>
      </c>
      <c r="AP3726">
        <v>127.765625</v>
      </c>
      <c r="AQ3726">
        <f>VLOOKUP(AL3726,工作表1!$F$3:$G$1000,2,FALSE)</f>
        <v>3.75</v>
      </c>
      <c r="AR3726" t="str">
        <f>VLOOKUP(AL3726,工作表1!$F$3:$H$1000,3,FALSE)</f>
        <v>2018/11/15</v>
      </c>
      <c r="AS3726">
        <f t="shared" si="1926"/>
        <v>8.5000000000000006E-2</v>
      </c>
      <c r="AT3726">
        <f t="shared" si="1927"/>
        <v>3.665</v>
      </c>
      <c r="AU3726" s="43">
        <f t="shared" si="1942"/>
        <v>40862</v>
      </c>
      <c r="AV3726" s="43">
        <f t="shared" si="1928"/>
        <v>40998</v>
      </c>
      <c r="AW3726" s="45">
        <f t="shared" si="1943"/>
        <v>1.6508152173913044</v>
      </c>
      <c r="AX3726" s="45">
        <f t="shared" si="1944"/>
        <v>3.2741028886241814</v>
      </c>
      <c r="AY3726" s="47">
        <f t="shared" si="1945"/>
        <v>114.13984508821135</v>
      </c>
      <c r="AZ3726" s="47">
        <f t="shared" si="1946"/>
        <v>127.46236264019133</v>
      </c>
      <c r="BA3726" s="43"/>
      <c r="BC3726" s="2">
        <v>40836</v>
      </c>
      <c r="BD3726" t="str">
        <v>912828KD</v>
      </c>
      <c r="BE3726">
        <v>16.002800000000001</v>
      </c>
      <c r="BF3726">
        <v>-0.55759000000000003</v>
      </c>
      <c r="BG3726">
        <v>0.82720000000000005</v>
      </c>
      <c r="BH3726">
        <v>126.859375</v>
      </c>
      <c r="BI3726">
        <f>VLOOKUP(BD3726,工作表1!$K$3:$L$1000,2,FALSE)</f>
        <v>2.75</v>
      </c>
      <c r="BJ3726" t="str">
        <f>VLOOKUP(BD3726,工作表1!$K$3:$M$1000,3,FALSE)</f>
        <v>2019/2/15</v>
      </c>
      <c r="BK3726">
        <f t="shared" si="1929"/>
        <v>8.2500000000000004E-2</v>
      </c>
      <c r="BL3726">
        <f t="shared" si="1930"/>
        <v>2.6675</v>
      </c>
      <c r="BM3726" s="43">
        <f t="shared" si="1947"/>
        <v>40954</v>
      </c>
      <c r="BN3726" s="43">
        <f t="shared" si="1931"/>
        <v>41089</v>
      </c>
      <c r="BO3726" s="45">
        <f t="shared" si="1948"/>
        <v>0.50067934782608692</v>
      </c>
      <c r="BP3726" s="45">
        <f t="shared" si="1949"/>
        <v>2.3993094848123881</v>
      </c>
      <c r="BQ3726" s="47">
        <f t="shared" si="1950"/>
        <v>107.26064976010609</v>
      </c>
      <c r="BR3726" s="47">
        <f t="shared" si="1951"/>
        <v>125.95921382726584</v>
      </c>
    </row>
    <row r="3727" spans="6:70" x14ac:dyDescent="0.25">
      <c r="F3727" s="2">
        <v>40966</v>
      </c>
      <c r="G3727">
        <v>0.11899999999999999</v>
      </c>
      <c r="H3727" s="43">
        <v>41018</v>
      </c>
      <c r="I3727">
        <v>1.3628</v>
      </c>
      <c r="L3727" s="2">
        <v>40836</v>
      </c>
      <c r="M3727" t="str">
        <v>912828JH</v>
      </c>
      <c r="N3727">
        <v>1.2463</v>
      </c>
      <c r="O3727">
        <v>-6.1890000000000001E-2</v>
      </c>
      <c r="P3727">
        <v>0.89370000000000005</v>
      </c>
      <c r="Q3727">
        <v>128.703125</v>
      </c>
      <c r="R3727">
        <f>VLOOKUP(M3727,工作表1!$A$3:$B$1000,2,FALSE)</f>
        <v>4</v>
      </c>
      <c r="S3727" t="str">
        <f>VLOOKUP(M3727,工作表1!$A$3:$C$1000,3,FALSE)</f>
        <v>2018/8/15</v>
      </c>
      <c r="T3727">
        <f t="shared" si="1921"/>
        <v>8.2500000000000004E-2</v>
      </c>
      <c r="U3727">
        <f t="shared" si="1920"/>
        <v>3.9175</v>
      </c>
      <c r="V3727" s="43">
        <f t="shared" si="1932"/>
        <v>40954</v>
      </c>
      <c r="W3727" s="43">
        <f t="shared" si="1922"/>
        <v>40907</v>
      </c>
      <c r="X3727" s="45">
        <f t="shared" si="1933"/>
        <v>0.72826086956521741</v>
      </c>
      <c r="Y3727" s="45">
        <f t="shared" si="1934"/>
        <v>1.4953841572364501</v>
      </c>
      <c r="Z3727" s="47">
        <f t="shared" si="1935"/>
        <v>115.80353040529525</v>
      </c>
      <c r="AA3727" s="47">
        <f t="shared" si="1936"/>
        <v>128.62429642586721</v>
      </c>
      <c r="AB3727" s="45">
        <f t="shared" si="1937"/>
        <v>1.6427</v>
      </c>
      <c r="AC3727" s="2" t="str">
        <f t="shared" si="1923"/>
        <v>TY1</v>
      </c>
      <c r="AD3727">
        <f t="shared" si="1924"/>
        <v>128.703125</v>
      </c>
      <c r="AE3727">
        <f t="shared" si="1925"/>
        <v>127.859375</v>
      </c>
      <c r="AF3727" s="49">
        <f t="shared" si="1919"/>
        <v>0.84375</v>
      </c>
      <c r="AG3727" s="3">
        <f t="shared" si="1938"/>
        <v>128.62429642586721</v>
      </c>
      <c r="AH3727">
        <f t="shared" si="1939"/>
        <v>127.50715071218572</v>
      </c>
      <c r="AI3727" s="51">
        <f t="shared" si="1940"/>
        <v>1.1171457136814951</v>
      </c>
      <c r="AJ3727" s="52">
        <f t="shared" si="1941"/>
        <v>0.27339571368149507</v>
      </c>
      <c r="AK3727" s="2">
        <v>40836</v>
      </c>
      <c r="AL3727" t="str">
        <v>912828JR</v>
      </c>
      <c r="AM3727">
        <v>1.6547000000000001</v>
      </c>
      <c r="AN3727">
        <v>8.8000000000000005E-3</v>
      </c>
      <c r="AO3727">
        <v>0.88039999999999996</v>
      </c>
      <c r="AP3727">
        <v>127.859375</v>
      </c>
      <c r="AQ3727">
        <f>VLOOKUP(AL3727,工作表1!$F$3:$G$1000,2,FALSE)</f>
        <v>3.75</v>
      </c>
      <c r="AR3727" t="str">
        <f>VLOOKUP(AL3727,工作表1!$F$3:$H$1000,3,FALSE)</f>
        <v>2018/11/15</v>
      </c>
      <c r="AS3727">
        <f t="shared" si="1926"/>
        <v>8.2500000000000004E-2</v>
      </c>
      <c r="AT3727">
        <f t="shared" si="1927"/>
        <v>3.6675</v>
      </c>
      <c r="AU3727" s="43">
        <f t="shared" si="1942"/>
        <v>40862</v>
      </c>
      <c r="AV3727" s="43">
        <f t="shared" si="1928"/>
        <v>40998</v>
      </c>
      <c r="AW3727" s="45">
        <f t="shared" si="1943"/>
        <v>1.6202445652173911</v>
      </c>
      <c r="AX3727" s="45">
        <f t="shared" si="1944"/>
        <v>3.2743541542584871</v>
      </c>
      <c r="AY3727" s="47">
        <f t="shared" si="1945"/>
        <v>114.21688787285305</v>
      </c>
      <c r="AZ3727" s="47">
        <f t="shared" si="1946"/>
        <v>127.50715071218572</v>
      </c>
      <c r="BA3727" s="43"/>
      <c r="BC3727" s="2">
        <v>40835</v>
      </c>
      <c r="BD3727" t="str">
        <v>912828KD</v>
      </c>
      <c r="BE3727">
        <v>16.0547</v>
      </c>
      <c r="BF3727">
        <v>-0.55635000000000001</v>
      </c>
      <c r="BG3727">
        <v>0.82720000000000005</v>
      </c>
      <c r="BH3727">
        <v>127</v>
      </c>
      <c r="BI3727">
        <f>VLOOKUP(BD3727,工作表1!$K$3:$L$1000,2,FALSE)</f>
        <v>2.75</v>
      </c>
      <c r="BJ3727" t="str">
        <f>VLOOKUP(BD3727,工作表1!$K$3:$M$1000,3,FALSE)</f>
        <v>2019/2/15</v>
      </c>
      <c r="BK3727">
        <f t="shared" si="1929"/>
        <v>8.2500000000000004E-2</v>
      </c>
      <c r="BL3727">
        <f t="shared" si="1930"/>
        <v>2.6675</v>
      </c>
      <c r="BM3727" s="43">
        <f t="shared" si="1947"/>
        <v>40954</v>
      </c>
      <c r="BN3727" s="43">
        <f t="shared" si="1931"/>
        <v>41089</v>
      </c>
      <c r="BO3727" s="45">
        <f t="shared" si="1948"/>
        <v>0.49320652173913043</v>
      </c>
      <c r="BP3727" s="45">
        <f t="shared" si="1949"/>
        <v>2.3993709053007746</v>
      </c>
      <c r="BQ3727" s="47">
        <f t="shared" si="1950"/>
        <v>107.3856949067975</v>
      </c>
      <c r="BR3727" s="47">
        <f t="shared" si="1951"/>
        <v>126.09566663845162</v>
      </c>
    </row>
    <row r="3728" spans="6:70" x14ac:dyDescent="0.25">
      <c r="F3728" s="2">
        <v>40963</v>
      </c>
      <c r="G3728">
        <v>0.11600000000000001</v>
      </c>
      <c r="H3728" s="43">
        <v>41017</v>
      </c>
      <c r="I3728">
        <v>1.3674999999999999</v>
      </c>
      <c r="L3728" s="2">
        <v>40835</v>
      </c>
      <c r="M3728" t="str">
        <v>912828JH</v>
      </c>
      <c r="N3728">
        <v>1.4390000000000001</v>
      </c>
      <c r="O3728">
        <v>-7.868E-2</v>
      </c>
      <c r="P3728">
        <v>0.89370000000000005</v>
      </c>
      <c r="Q3728">
        <v>128.84375</v>
      </c>
      <c r="R3728">
        <f>VLOOKUP(M3728,工作表1!$A$3:$B$1000,2,FALSE)</f>
        <v>4</v>
      </c>
      <c r="S3728" t="str">
        <f>VLOOKUP(M3728,工作表1!$A$3:$C$1000,3,FALSE)</f>
        <v>2018/8/15</v>
      </c>
      <c r="T3728">
        <f t="shared" si="1921"/>
        <v>8.2500000000000004E-2</v>
      </c>
      <c r="U3728">
        <f t="shared" si="1920"/>
        <v>3.9175</v>
      </c>
      <c r="V3728" s="43">
        <f t="shared" si="1932"/>
        <v>40954</v>
      </c>
      <c r="W3728" s="43">
        <f t="shared" si="1922"/>
        <v>40907</v>
      </c>
      <c r="X3728" s="45">
        <f t="shared" si="1933"/>
        <v>0.71739130434782605</v>
      </c>
      <c r="Y3728" s="45">
        <f t="shared" si="1934"/>
        <v>1.495473496128648</v>
      </c>
      <c r="Z3728" s="47">
        <f t="shared" si="1935"/>
        <v>115.94435442981606</v>
      </c>
      <c r="AA3728" s="47">
        <f t="shared" si="1936"/>
        <v>128.76825149271545</v>
      </c>
      <c r="AB3728" s="45">
        <f t="shared" si="1937"/>
        <v>1.6161000000000001</v>
      </c>
      <c r="AC3728" s="2" t="str">
        <f t="shared" si="1923"/>
        <v>TY1</v>
      </c>
      <c r="AD3728">
        <f t="shared" si="1924"/>
        <v>128.84375</v>
      </c>
      <c r="AE3728">
        <f t="shared" si="1925"/>
        <v>128</v>
      </c>
      <c r="AF3728" s="49">
        <f t="shared" si="1919"/>
        <v>0.84375</v>
      </c>
      <c r="AG3728" s="3">
        <f t="shared" si="1938"/>
        <v>128.76825149271545</v>
      </c>
      <c r="AH3728">
        <f t="shared" si="1939"/>
        <v>127.66245108069667</v>
      </c>
      <c r="AI3728" s="51">
        <f t="shared" si="1940"/>
        <v>1.1058004120187803</v>
      </c>
      <c r="AJ3728" s="52">
        <f t="shared" si="1941"/>
        <v>0.26205041201878032</v>
      </c>
      <c r="AK3728" s="2">
        <v>40835</v>
      </c>
      <c r="AL3728" t="str">
        <v>912828JR</v>
      </c>
      <c r="AM3728">
        <v>2.1303000000000001</v>
      </c>
      <c r="AN3728">
        <v>-1.9310000000000001E-2</v>
      </c>
      <c r="AO3728">
        <v>0.88039999999999996</v>
      </c>
      <c r="AP3728">
        <v>128</v>
      </c>
      <c r="AQ3728">
        <f>VLOOKUP(AL3728,工作表1!$F$3:$G$1000,2,FALSE)</f>
        <v>3.75</v>
      </c>
      <c r="AR3728" t="str">
        <f>VLOOKUP(AL3728,工作表1!$F$3:$H$1000,3,FALSE)</f>
        <v>2018/11/15</v>
      </c>
      <c r="AS3728">
        <f t="shared" si="1926"/>
        <v>8.2500000000000004E-2</v>
      </c>
      <c r="AT3728">
        <f t="shared" si="1927"/>
        <v>3.6675</v>
      </c>
      <c r="AU3728" s="43">
        <f t="shared" si="1942"/>
        <v>40862</v>
      </c>
      <c r="AV3728" s="43">
        <f t="shared" si="1928"/>
        <v>40998</v>
      </c>
      <c r="AW3728" s="45">
        <f t="shared" si="1943"/>
        <v>1.6100543478260869</v>
      </c>
      <c r="AX3728" s="45">
        <f t="shared" si="1944"/>
        <v>3.2744379094699223</v>
      </c>
      <c r="AY3728" s="47">
        <f t="shared" si="1945"/>
        <v>114.36578569856862</v>
      </c>
      <c r="AZ3728" s="47">
        <f t="shared" si="1946"/>
        <v>127.66245108069667</v>
      </c>
      <c r="BA3728" s="43"/>
      <c r="BC3728" s="2">
        <v>40834</v>
      </c>
      <c r="BD3728" t="str">
        <v>912828KD</v>
      </c>
      <c r="BE3728">
        <v>17.827500000000001</v>
      </c>
      <c r="BF3728">
        <v>-0.62661999999999995</v>
      </c>
      <c r="BG3728">
        <v>0.82720000000000005</v>
      </c>
      <c r="BH3728">
        <v>127</v>
      </c>
      <c r="BI3728">
        <f>VLOOKUP(BD3728,工作表1!$K$3:$L$1000,2,FALSE)</f>
        <v>2.75</v>
      </c>
      <c r="BJ3728" t="str">
        <f>VLOOKUP(BD3728,工作表1!$K$3:$M$1000,3,FALSE)</f>
        <v>2019/2/15</v>
      </c>
      <c r="BK3728">
        <f t="shared" si="1929"/>
        <v>8.0500000000000002E-2</v>
      </c>
      <c r="BL3728">
        <f t="shared" si="1930"/>
        <v>2.6695000000000002</v>
      </c>
      <c r="BM3728" s="43">
        <f t="shared" si="1947"/>
        <v>40954</v>
      </c>
      <c r="BN3728" s="43">
        <f t="shared" si="1931"/>
        <v>41089</v>
      </c>
      <c r="BO3728" s="45">
        <f t="shared" si="1948"/>
        <v>0.48573369565217395</v>
      </c>
      <c r="BP3728" s="45">
        <f t="shared" si="1949"/>
        <v>2.3994323257891601</v>
      </c>
      <c r="BQ3728" s="47">
        <f t="shared" si="1950"/>
        <v>107.44905219839961</v>
      </c>
      <c r="BR3728" s="47">
        <f t="shared" si="1951"/>
        <v>126.15583926806049</v>
      </c>
    </row>
    <row r="3729" spans="6:70" x14ac:dyDescent="0.25">
      <c r="F3729" s="2">
        <v>40962</v>
      </c>
      <c r="G3729">
        <v>0.11749999999999999</v>
      </c>
      <c r="H3729" s="43">
        <v>41016</v>
      </c>
      <c r="I3729">
        <v>1.3841000000000001</v>
      </c>
      <c r="L3729" s="2">
        <v>40834</v>
      </c>
      <c r="M3729" t="str">
        <v>912828JH</v>
      </c>
      <c r="N3729">
        <v>1.3456999999999999</v>
      </c>
      <c r="O3729">
        <v>-5.7369999999999997E-2</v>
      </c>
      <c r="P3729">
        <v>0.89370000000000005</v>
      </c>
      <c r="Q3729">
        <v>128.828125</v>
      </c>
      <c r="R3729">
        <f>VLOOKUP(M3729,工作表1!$A$3:$B$1000,2,FALSE)</f>
        <v>4</v>
      </c>
      <c r="S3729" t="str">
        <f>VLOOKUP(M3729,工作表1!$A$3:$C$1000,3,FALSE)</f>
        <v>2018/8/15</v>
      </c>
      <c r="T3729">
        <f t="shared" si="1921"/>
        <v>8.0500000000000002E-2</v>
      </c>
      <c r="U3729">
        <f t="shared" si="1920"/>
        <v>3.9195000000000002</v>
      </c>
      <c r="V3729" s="43">
        <f t="shared" si="1932"/>
        <v>40954</v>
      </c>
      <c r="W3729" s="43">
        <f t="shared" si="1922"/>
        <v>40907</v>
      </c>
      <c r="X3729" s="45">
        <f t="shared" si="1933"/>
        <v>0.70652173913043481</v>
      </c>
      <c r="Y3729" s="45">
        <f t="shared" si="1934"/>
        <v>1.4955628350208459</v>
      </c>
      <c r="Z3729" s="47">
        <f t="shared" si="1935"/>
        <v>115.93649179496813</v>
      </c>
      <c r="AA3729" s="47">
        <f t="shared" si="1936"/>
        <v>128.74538697875496</v>
      </c>
      <c r="AB3729" s="45">
        <f t="shared" si="1937"/>
        <v>1.6365000000000001</v>
      </c>
      <c r="AC3729" s="2" t="str">
        <f t="shared" si="1923"/>
        <v>TY1</v>
      </c>
      <c r="AD3729">
        <f t="shared" si="1924"/>
        <v>128.828125</v>
      </c>
      <c r="AE3729">
        <f t="shared" si="1925"/>
        <v>128</v>
      </c>
      <c r="AF3729" s="49">
        <f t="shared" ref="AF3729:AF3792" si="1952">AD3729-AE3729</f>
        <v>0.828125</v>
      </c>
      <c r="AG3729" s="3">
        <f t="shared" si="1938"/>
        <v>128.74538697875496</v>
      </c>
      <c r="AH3729">
        <f t="shared" si="1939"/>
        <v>127.65649408126001</v>
      </c>
      <c r="AI3729" s="51">
        <f t="shared" si="1940"/>
        <v>1.0888928974949579</v>
      </c>
      <c r="AJ3729" s="52">
        <f t="shared" si="1941"/>
        <v>0.26076789749495788</v>
      </c>
      <c r="AK3729" s="2">
        <v>40834</v>
      </c>
      <c r="AL3729" t="str">
        <v>912828JR</v>
      </c>
      <c r="AM3729">
        <v>2.0655000000000001</v>
      </c>
      <c r="AN3729">
        <v>-1.46E-2</v>
      </c>
      <c r="AO3729">
        <v>0.88039999999999996</v>
      </c>
      <c r="AP3729">
        <v>128</v>
      </c>
      <c r="AQ3729">
        <f>VLOOKUP(AL3729,工作表1!$F$3:$G$1000,2,FALSE)</f>
        <v>3.75</v>
      </c>
      <c r="AR3729" t="str">
        <f>VLOOKUP(AL3729,工作表1!$F$3:$H$1000,3,FALSE)</f>
        <v>2018/11/15</v>
      </c>
      <c r="AS3729">
        <f t="shared" si="1926"/>
        <v>8.0500000000000002E-2</v>
      </c>
      <c r="AT3729">
        <f t="shared" si="1927"/>
        <v>3.6695000000000002</v>
      </c>
      <c r="AU3729" s="43">
        <f t="shared" si="1942"/>
        <v>40862</v>
      </c>
      <c r="AV3729" s="43">
        <f t="shared" si="1928"/>
        <v>40998</v>
      </c>
      <c r="AW3729" s="45">
        <f t="shared" si="1943"/>
        <v>1.5998641304347827</v>
      </c>
      <c r="AX3729" s="45">
        <f t="shared" si="1944"/>
        <v>3.274521664681358</v>
      </c>
      <c r="AY3729" s="47">
        <f t="shared" si="1945"/>
        <v>114.3736180930987</v>
      </c>
      <c r="AZ3729" s="47">
        <f t="shared" si="1946"/>
        <v>127.65649408126001</v>
      </c>
      <c r="BA3729" s="43"/>
      <c r="BC3729" s="2">
        <v>40833</v>
      </c>
      <c r="BD3729" t="str">
        <v>912828KD</v>
      </c>
      <c r="BE3729">
        <v>17.647500000000001</v>
      </c>
      <c r="BF3729">
        <v>-0.60709999999999997</v>
      </c>
      <c r="BG3729">
        <v>0.82720000000000005</v>
      </c>
      <c r="BH3729">
        <v>126.875</v>
      </c>
      <c r="BI3729">
        <f>VLOOKUP(BD3729,工作表1!$K$3:$L$1000,2,FALSE)</f>
        <v>2.75</v>
      </c>
      <c r="BJ3729" t="str">
        <f>VLOOKUP(BD3729,工作表1!$K$3:$M$1000,3,FALSE)</f>
        <v>2019/2/15</v>
      </c>
      <c r="BK3729">
        <f t="shared" si="1929"/>
        <v>8.1500000000000003E-2</v>
      </c>
      <c r="BL3729">
        <f t="shared" si="1930"/>
        <v>2.6684999999999999</v>
      </c>
      <c r="BM3729" s="43">
        <f t="shared" si="1947"/>
        <v>40954</v>
      </c>
      <c r="BN3729" s="43">
        <f t="shared" si="1931"/>
        <v>41089</v>
      </c>
      <c r="BO3729" s="45">
        <f t="shared" si="1948"/>
        <v>0.47826086956521741</v>
      </c>
      <c r="BP3729" s="45">
        <f t="shared" si="1949"/>
        <v>2.3994937462775461</v>
      </c>
      <c r="BQ3729" s="47">
        <f t="shared" si="1950"/>
        <v>107.34316963027403</v>
      </c>
      <c r="BR3729" s="47">
        <f t="shared" si="1951"/>
        <v>126.01397373176172</v>
      </c>
    </row>
    <row r="3730" spans="6:70" x14ac:dyDescent="0.25">
      <c r="F3730" s="2">
        <v>40961</v>
      </c>
      <c r="G3730">
        <v>0.1135</v>
      </c>
      <c r="H3730" s="43">
        <v>41015</v>
      </c>
      <c r="I3730">
        <v>1.37</v>
      </c>
      <c r="L3730" s="2">
        <v>40833</v>
      </c>
      <c r="M3730" t="str">
        <v>912828JH</v>
      </c>
      <c r="N3730">
        <v>1.4137</v>
      </c>
      <c r="O3730">
        <v>-6.062E-2</v>
      </c>
      <c r="P3730">
        <v>0.89370000000000005</v>
      </c>
      <c r="Q3730">
        <v>128.71875</v>
      </c>
      <c r="R3730">
        <f>VLOOKUP(M3730,工作表1!$A$3:$B$1000,2,FALSE)</f>
        <v>4</v>
      </c>
      <c r="S3730" t="str">
        <f>VLOOKUP(M3730,工作表1!$A$3:$C$1000,3,FALSE)</f>
        <v>2018/8/15</v>
      </c>
      <c r="T3730">
        <f t="shared" si="1921"/>
        <v>8.1500000000000003E-2</v>
      </c>
      <c r="U3730">
        <f t="shared" si="1920"/>
        <v>3.9184999999999999</v>
      </c>
      <c r="V3730" s="43">
        <f t="shared" si="1932"/>
        <v>40954</v>
      </c>
      <c r="W3730" s="43">
        <f t="shared" si="1922"/>
        <v>40907</v>
      </c>
      <c r="X3730" s="45">
        <f t="shared" si="1933"/>
        <v>0.69565217391304346</v>
      </c>
      <c r="Y3730" s="45">
        <f t="shared" si="1934"/>
        <v>1.4956521739130435</v>
      </c>
      <c r="Z3730" s="47">
        <f t="shared" si="1935"/>
        <v>115.85105825672626</v>
      </c>
      <c r="AA3730" s="47">
        <f t="shared" si="1936"/>
        <v>128.63639324786297</v>
      </c>
      <c r="AB3730" s="45">
        <f t="shared" si="1937"/>
        <v>1.6231</v>
      </c>
      <c r="AC3730" s="2" t="str">
        <f t="shared" si="1923"/>
        <v>TY1</v>
      </c>
      <c r="AD3730">
        <f t="shared" si="1924"/>
        <v>128.71875</v>
      </c>
      <c r="AE3730">
        <f t="shared" si="1925"/>
        <v>127.875</v>
      </c>
      <c r="AF3730" s="49">
        <f t="shared" si="1952"/>
        <v>0.84375</v>
      </c>
      <c r="AG3730" s="3">
        <f t="shared" si="1938"/>
        <v>128.63639324786297</v>
      </c>
      <c r="AH3730">
        <f t="shared" si="1939"/>
        <v>127.537163673731</v>
      </c>
      <c r="AI3730" s="51">
        <f t="shared" si="1940"/>
        <v>1.099229574131968</v>
      </c>
      <c r="AJ3730" s="52">
        <f t="shared" si="1941"/>
        <v>0.25547957413196798</v>
      </c>
      <c r="AK3730" s="2">
        <v>40833</v>
      </c>
      <c r="AL3730" t="str">
        <v>912828JR</v>
      </c>
      <c r="AM3730">
        <v>2.4373999999999998</v>
      </c>
      <c r="AN3730">
        <v>-2.6259999999999999E-2</v>
      </c>
      <c r="AO3730">
        <v>0.88039999999999996</v>
      </c>
      <c r="AP3730">
        <v>127.875</v>
      </c>
      <c r="AQ3730">
        <f>VLOOKUP(AL3730,工作表1!$F$3:$G$1000,2,FALSE)</f>
        <v>3.75</v>
      </c>
      <c r="AR3730" t="str">
        <f>VLOOKUP(AL3730,工作表1!$F$3:$H$1000,3,FALSE)</f>
        <v>2018/11/15</v>
      </c>
      <c r="AS3730">
        <f t="shared" si="1926"/>
        <v>8.1500000000000003E-2</v>
      </c>
      <c r="AT3730">
        <f t="shared" si="1927"/>
        <v>3.6684999999999999</v>
      </c>
      <c r="AU3730" s="43">
        <f t="shared" si="1942"/>
        <v>40862</v>
      </c>
      <c r="AV3730" s="43">
        <f t="shared" si="1928"/>
        <v>40998</v>
      </c>
      <c r="AW3730" s="45">
        <f t="shared" si="1943"/>
        <v>1.5896739130434783</v>
      </c>
      <c r="AX3730" s="45">
        <f t="shared" si="1944"/>
        <v>3.2746054198927932</v>
      </c>
      <c r="AY3730" s="47">
        <f t="shared" si="1945"/>
        <v>114.2802809835887</v>
      </c>
      <c r="AZ3730" s="47">
        <f t="shared" si="1946"/>
        <v>127.537163673731</v>
      </c>
      <c r="BA3730" s="43"/>
      <c r="BC3730" s="2">
        <v>40830</v>
      </c>
      <c r="BD3730" t="str">
        <v>912828KD</v>
      </c>
      <c r="BE3730">
        <v>16.4513</v>
      </c>
      <c r="BF3730">
        <v>-0.54845999999999995</v>
      </c>
      <c r="BG3730">
        <v>0.82720000000000005</v>
      </c>
      <c r="BH3730">
        <v>126.296875</v>
      </c>
      <c r="BI3730">
        <f>VLOOKUP(BD3730,工作表1!$K$3:$L$1000,2,FALSE)</f>
        <v>2.75</v>
      </c>
      <c r="BJ3730" t="str">
        <f>VLOOKUP(BD3730,工作表1!$K$3:$M$1000,3,FALSE)</f>
        <v>2019/2/15</v>
      </c>
      <c r="BK3730">
        <f t="shared" si="1929"/>
        <v>8.2500000000000004E-2</v>
      </c>
      <c r="BL3730">
        <f t="shared" si="1930"/>
        <v>2.6675</v>
      </c>
      <c r="BM3730" s="43">
        <f t="shared" si="1947"/>
        <v>40954</v>
      </c>
      <c r="BN3730" s="43">
        <f t="shared" si="1931"/>
        <v>41089</v>
      </c>
      <c r="BO3730" s="45">
        <f t="shared" si="1948"/>
        <v>0.47078804347826092</v>
      </c>
      <c r="BP3730" s="45">
        <f t="shared" si="1949"/>
        <v>2.3995551667659321</v>
      </c>
      <c r="BQ3730" s="47">
        <f t="shared" si="1950"/>
        <v>106.82655763927163</v>
      </c>
      <c r="BR3730" s="47">
        <f t="shared" si="1951"/>
        <v>125.37558514502622</v>
      </c>
    </row>
    <row r="3731" spans="6:70" x14ac:dyDescent="0.25">
      <c r="F3731" s="2">
        <v>40960</v>
      </c>
      <c r="G3731">
        <v>0.11</v>
      </c>
      <c r="H3731" s="43">
        <v>41012</v>
      </c>
      <c r="I3731">
        <v>1.37</v>
      </c>
      <c r="L3731" s="2">
        <v>40830</v>
      </c>
      <c r="M3731" t="str">
        <v>912828JH</v>
      </c>
      <c r="N3731">
        <v>1.7856000000000001</v>
      </c>
      <c r="O3731">
        <v>-0.11018</v>
      </c>
      <c r="P3731">
        <v>0.89370000000000005</v>
      </c>
      <c r="Q3731">
        <v>128.125</v>
      </c>
      <c r="R3731">
        <f>VLOOKUP(M3731,工作表1!$A$3:$B$1000,2,FALSE)</f>
        <v>4</v>
      </c>
      <c r="S3731" t="str">
        <f>VLOOKUP(M3731,工作表1!$A$3:$C$1000,3,FALSE)</f>
        <v>2018/8/15</v>
      </c>
      <c r="T3731">
        <f t="shared" si="1921"/>
        <v>8.2500000000000004E-2</v>
      </c>
      <c r="U3731">
        <f t="shared" si="1920"/>
        <v>3.9175</v>
      </c>
      <c r="V3731" s="43">
        <f t="shared" si="1932"/>
        <v>40954</v>
      </c>
      <c r="W3731" s="43">
        <f t="shared" si="1922"/>
        <v>40907</v>
      </c>
      <c r="X3731" s="45">
        <f t="shared" si="1933"/>
        <v>0.68478260869565222</v>
      </c>
      <c r="Y3731" s="45">
        <f t="shared" si="1934"/>
        <v>1.4957415128052411</v>
      </c>
      <c r="Z3731" s="47">
        <f t="shared" si="1935"/>
        <v>115.34397017473655</v>
      </c>
      <c r="AA3731" s="47">
        <f t="shared" si="1936"/>
        <v>128.05559803079856</v>
      </c>
      <c r="AB3731" s="45">
        <f t="shared" si="1937"/>
        <v>1.71</v>
      </c>
      <c r="AC3731" s="2" t="str">
        <f t="shared" si="1923"/>
        <v>TY1</v>
      </c>
      <c r="AD3731">
        <f t="shared" si="1924"/>
        <v>128.125</v>
      </c>
      <c r="AE3731">
        <f t="shared" si="1925"/>
        <v>127.296875</v>
      </c>
      <c r="AF3731" s="49">
        <f t="shared" si="1952"/>
        <v>0.828125</v>
      </c>
      <c r="AG3731" s="3">
        <f t="shared" si="1938"/>
        <v>128.05559803079856</v>
      </c>
      <c r="AH3731">
        <f t="shared" si="1939"/>
        <v>126.91912217996476</v>
      </c>
      <c r="AI3731" s="51">
        <f t="shared" si="1940"/>
        <v>1.1364758508338042</v>
      </c>
      <c r="AJ3731" s="52">
        <f t="shared" si="1941"/>
        <v>0.3083508508338042</v>
      </c>
      <c r="AK3731" s="2">
        <v>40830</v>
      </c>
      <c r="AL3731" t="str">
        <v>912828JR</v>
      </c>
      <c r="AM3731">
        <v>1.5684</v>
      </c>
      <c r="AN3731">
        <v>3.6020000000000003E-2</v>
      </c>
      <c r="AO3731">
        <v>0.88039999999999996</v>
      </c>
      <c r="AP3731">
        <v>127.296875</v>
      </c>
      <c r="AQ3731">
        <f>VLOOKUP(AL3731,工作表1!$F$3:$G$1000,2,FALSE)</f>
        <v>3.75</v>
      </c>
      <c r="AR3731" t="str">
        <f>VLOOKUP(AL3731,工作表1!$F$3:$H$1000,3,FALSE)</f>
        <v>2018/11/15</v>
      </c>
      <c r="AS3731">
        <f t="shared" si="1926"/>
        <v>8.2500000000000004E-2</v>
      </c>
      <c r="AT3731">
        <f t="shared" si="1927"/>
        <v>3.6675</v>
      </c>
      <c r="AU3731" s="43">
        <f t="shared" si="1942"/>
        <v>40862</v>
      </c>
      <c r="AV3731" s="43">
        <f t="shared" si="1928"/>
        <v>40998</v>
      </c>
      <c r="AW3731" s="45">
        <f t="shared" si="1943"/>
        <v>1.5794836956521738</v>
      </c>
      <c r="AX3731" s="45">
        <f t="shared" si="1944"/>
        <v>3.2746891751042284</v>
      </c>
      <c r="AY3731" s="47">
        <f t="shared" si="1945"/>
        <v>113.74787307819987</v>
      </c>
      <c r="AZ3731" s="47">
        <f t="shared" si="1946"/>
        <v>126.91912217996476</v>
      </c>
      <c r="BA3731" s="43"/>
      <c r="BC3731" s="2">
        <v>40829</v>
      </c>
      <c r="BD3731" t="str">
        <v>912828KD</v>
      </c>
      <c r="BE3731">
        <v>17.348600000000001</v>
      </c>
      <c r="BF3731">
        <v>-0.58509999999999995</v>
      </c>
      <c r="BG3731">
        <v>0.82720000000000005</v>
      </c>
      <c r="BH3731">
        <v>126.625</v>
      </c>
      <c r="BI3731">
        <f>VLOOKUP(BD3731,工作表1!$K$3:$L$1000,2,FALSE)</f>
        <v>2.75</v>
      </c>
      <c r="BJ3731" t="str">
        <f>VLOOKUP(BD3731,工作表1!$K$3:$M$1000,3,FALSE)</f>
        <v>2019/2/15</v>
      </c>
      <c r="BK3731">
        <f t="shared" si="1929"/>
        <v>8.2500000000000004E-2</v>
      </c>
      <c r="BL3731">
        <f t="shared" si="1930"/>
        <v>2.6675</v>
      </c>
      <c r="BM3731" s="43">
        <f t="shared" si="1947"/>
        <v>40954</v>
      </c>
      <c r="BN3731" s="43">
        <f t="shared" si="1931"/>
        <v>41089</v>
      </c>
      <c r="BO3731" s="45">
        <f t="shared" si="1948"/>
        <v>0.4483695652173913</v>
      </c>
      <c r="BP3731" s="45">
        <f t="shared" si="1949"/>
        <v>2.39973942823109</v>
      </c>
      <c r="BQ3731" s="47">
        <f t="shared" si="1950"/>
        <v>107.15200797452786</v>
      </c>
      <c r="BR3731" s="47">
        <f t="shared" si="1951"/>
        <v>125.72487938030258</v>
      </c>
    </row>
    <row r="3732" spans="6:70" x14ac:dyDescent="0.25">
      <c r="F3732" s="2">
        <v>40959</v>
      </c>
      <c r="G3732">
        <v>0.115</v>
      </c>
      <c r="H3732" s="43">
        <v>41011</v>
      </c>
      <c r="I3732">
        <v>1.4267000000000001</v>
      </c>
      <c r="L3732" s="2">
        <v>40829</v>
      </c>
      <c r="M3732" t="str">
        <v>912828JH</v>
      </c>
      <c r="N3732">
        <v>1.5654999999999999</v>
      </c>
      <c r="O3732">
        <v>-7.6689999999999994E-2</v>
      </c>
      <c r="P3732">
        <v>0.89370000000000005</v>
      </c>
      <c r="Q3732">
        <v>128.4375</v>
      </c>
      <c r="R3732">
        <f>VLOOKUP(M3732,工作表1!$A$3:$B$1000,2,FALSE)</f>
        <v>4</v>
      </c>
      <c r="S3732" t="str">
        <f>VLOOKUP(M3732,工作表1!$A$3:$C$1000,3,FALSE)</f>
        <v>2018/8/15</v>
      </c>
      <c r="T3732">
        <f t="shared" si="1921"/>
        <v>8.2500000000000004E-2</v>
      </c>
      <c r="U3732">
        <f t="shared" si="1920"/>
        <v>3.9175</v>
      </c>
      <c r="V3732" s="43">
        <f t="shared" si="1932"/>
        <v>40954</v>
      </c>
      <c r="W3732" s="43">
        <f t="shared" si="1922"/>
        <v>40907</v>
      </c>
      <c r="X3732" s="45">
        <f t="shared" si="1933"/>
        <v>0.65217391304347827</v>
      </c>
      <c r="Y3732" s="45">
        <f t="shared" si="1934"/>
        <v>1.4960095294818343</v>
      </c>
      <c r="Z3732" s="47">
        <f t="shared" si="1935"/>
        <v>115.64800174913979</v>
      </c>
      <c r="AA3732" s="47">
        <f t="shared" si="1936"/>
        <v>128.35493497895524</v>
      </c>
      <c r="AB3732" s="45">
        <f t="shared" si="1937"/>
        <v>1.6685000000000001</v>
      </c>
      <c r="AC3732" s="2" t="str">
        <f t="shared" si="1923"/>
        <v>TY1</v>
      </c>
      <c r="AD3732">
        <f t="shared" si="1924"/>
        <v>128.4375</v>
      </c>
      <c r="AE3732">
        <f t="shared" si="1925"/>
        <v>127.625</v>
      </c>
      <c r="AF3732" s="49">
        <f t="shared" si="1952"/>
        <v>0.8125</v>
      </c>
      <c r="AG3732" s="3">
        <f t="shared" si="1938"/>
        <v>128.35493497895524</v>
      </c>
      <c r="AH3732">
        <f t="shared" si="1939"/>
        <v>127.2602526310573</v>
      </c>
      <c r="AI3732" s="51">
        <f t="shared" si="1940"/>
        <v>1.0946823478979439</v>
      </c>
      <c r="AJ3732" s="52">
        <f t="shared" si="1941"/>
        <v>0.28218234789794394</v>
      </c>
      <c r="AK3732" s="2">
        <v>40829</v>
      </c>
      <c r="AL3732" t="str">
        <v>912828JR</v>
      </c>
      <c r="AM3732">
        <v>1.9714</v>
      </c>
      <c r="AN3732">
        <v>4.3200000000000001E-3</v>
      </c>
      <c r="AO3732">
        <v>0.88039999999999996</v>
      </c>
      <c r="AP3732">
        <v>127.625</v>
      </c>
      <c r="AQ3732">
        <f>VLOOKUP(AL3732,工作表1!$F$3:$G$1000,2,FALSE)</f>
        <v>3.75</v>
      </c>
      <c r="AR3732" t="str">
        <f>VLOOKUP(AL3732,工作表1!$F$3:$H$1000,3,FALSE)</f>
        <v>2018/11/15</v>
      </c>
      <c r="AS3732">
        <f t="shared" si="1926"/>
        <v>8.2500000000000004E-2</v>
      </c>
      <c r="AT3732">
        <f t="shared" si="1927"/>
        <v>3.6675</v>
      </c>
      <c r="AU3732" s="43">
        <f t="shared" si="1942"/>
        <v>40862</v>
      </c>
      <c r="AV3732" s="43">
        <f t="shared" si="1928"/>
        <v>40998</v>
      </c>
      <c r="AW3732" s="45">
        <f t="shared" si="1943"/>
        <v>1.548913043478261</v>
      </c>
      <c r="AX3732" s="45">
        <f t="shared" si="1944"/>
        <v>3.274940440738535</v>
      </c>
      <c r="AY3732" s="47">
        <f t="shared" si="1945"/>
        <v>114.08471847117737</v>
      </c>
      <c r="AZ3732" s="47">
        <f t="shared" si="1946"/>
        <v>127.2602526310573</v>
      </c>
      <c r="BA3732" s="43"/>
      <c r="BC3732" s="2">
        <v>40828</v>
      </c>
      <c r="BD3732" t="str">
        <v>912828KD</v>
      </c>
      <c r="BE3732">
        <v>16.9208</v>
      </c>
      <c r="BF3732">
        <v>-0.56796999999999997</v>
      </c>
      <c r="BG3732">
        <v>0.82720000000000005</v>
      </c>
      <c r="BH3732">
        <v>126.09375</v>
      </c>
      <c r="BI3732">
        <f>VLOOKUP(BD3732,工作表1!$K$3:$L$1000,2,FALSE)</f>
        <v>2.75</v>
      </c>
      <c r="BJ3732" t="str">
        <f>VLOOKUP(BD3732,工作表1!$K$3:$M$1000,3,FALSE)</f>
        <v>2019/2/15</v>
      </c>
      <c r="BK3732">
        <f t="shared" si="1929"/>
        <v>8.2500000000000004E-2</v>
      </c>
      <c r="BL3732">
        <f t="shared" si="1930"/>
        <v>2.6675</v>
      </c>
      <c r="BM3732" s="43">
        <f t="shared" si="1947"/>
        <v>40954</v>
      </c>
      <c r="BN3732" s="43">
        <f t="shared" si="1931"/>
        <v>41089</v>
      </c>
      <c r="BO3732" s="45">
        <f t="shared" si="1948"/>
        <v>0.44089673913043476</v>
      </c>
      <c r="BP3732" s="45">
        <f t="shared" si="1949"/>
        <v>2.3998008487194755</v>
      </c>
      <c r="BQ3732" s="47">
        <f t="shared" si="1950"/>
        <v>106.70655446847641</v>
      </c>
      <c r="BR3732" s="47">
        <f t="shared" si="1951"/>
        <v>125.17165780471024</v>
      </c>
    </row>
    <row r="3733" spans="6:70" x14ac:dyDescent="0.25">
      <c r="F3733" s="2">
        <v>40956</v>
      </c>
      <c r="G3733">
        <v>0.1125</v>
      </c>
      <c r="H3733" s="43">
        <v>41010</v>
      </c>
      <c r="I3733">
        <v>1.4077999999999999</v>
      </c>
      <c r="L3733" s="2">
        <v>40828</v>
      </c>
      <c r="M3733" t="str">
        <v>912828JH</v>
      </c>
      <c r="N3733">
        <v>2.0449999999999999</v>
      </c>
      <c r="O3733">
        <v>-0.12558</v>
      </c>
      <c r="P3733">
        <v>0.89370000000000005</v>
      </c>
      <c r="Q3733">
        <v>127.921875</v>
      </c>
      <c r="R3733">
        <f>VLOOKUP(M3733,工作表1!$A$3:$B$1000,2,FALSE)</f>
        <v>4</v>
      </c>
      <c r="S3733" t="str">
        <f>VLOOKUP(M3733,工作表1!$A$3:$C$1000,3,FALSE)</f>
        <v>2018/8/15</v>
      </c>
      <c r="T3733">
        <f t="shared" si="1921"/>
        <v>8.2500000000000004E-2</v>
      </c>
      <c r="U3733">
        <f t="shared" si="1920"/>
        <v>3.9175</v>
      </c>
      <c r="V3733" s="43">
        <f t="shared" si="1932"/>
        <v>40954</v>
      </c>
      <c r="W3733" s="43">
        <f t="shared" si="1922"/>
        <v>40907</v>
      </c>
      <c r="X3733" s="45">
        <f t="shared" si="1933"/>
        <v>0.64130434782608692</v>
      </c>
      <c r="Y3733" s="45">
        <f t="shared" si="1934"/>
        <v>1.4960988683740322</v>
      </c>
      <c r="Z3733" s="47">
        <f t="shared" si="1935"/>
        <v>115.2109046978523</v>
      </c>
      <c r="AA3733" s="47">
        <f t="shared" si="1936"/>
        <v>127.85222888903017</v>
      </c>
      <c r="AB3733" s="45">
        <f t="shared" si="1937"/>
        <v>1.6998</v>
      </c>
      <c r="AC3733" s="2" t="str">
        <f t="shared" si="1923"/>
        <v>TY1</v>
      </c>
      <c r="AD3733">
        <f t="shared" si="1924"/>
        <v>127.921875</v>
      </c>
      <c r="AE3733">
        <f t="shared" si="1925"/>
        <v>127.09375</v>
      </c>
      <c r="AF3733" s="49">
        <f t="shared" si="1952"/>
        <v>0.828125</v>
      </c>
      <c r="AG3733" s="3">
        <f t="shared" si="1938"/>
        <v>127.85222888903017</v>
      </c>
      <c r="AH3733">
        <f t="shared" si="1939"/>
        <v>126.72287236409751</v>
      </c>
      <c r="AI3733" s="51">
        <f t="shared" si="1940"/>
        <v>1.1293565249326605</v>
      </c>
      <c r="AJ3733" s="52">
        <f t="shared" si="1941"/>
        <v>0.30123152493266048</v>
      </c>
      <c r="AK3733" s="2">
        <v>40828</v>
      </c>
      <c r="AL3733" t="str">
        <v>912828JR</v>
      </c>
      <c r="AM3733">
        <v>1.8660000000000001</v>
      </c>
      <c r="AN3733">
        <v>1.0710000000000001E-2</v>
      </c>
      <c r="AO3733">
        <v>0.88039999999999996</v>
      </c>
      <c r="AP3733">
        <v>127.09375</v>
      </c>
      <c r="AQ3733">
        <f>VLOOKUP(AL3733,工作表1!$F$3:$G$1000,2,FALSE)</f>
        <v>3.75</v>
      </c>
      <c r="AR3733" t="str">
        <f>VLOOKUP(AL3733,工作表1!$F$3:$H$1000,3,FALSE)</f>
        <v>2018/11/15</v>
      </c>
      <c r="AS3733">
        <f t="shared" si="1926"/>
        <v>8.2500000000000004E-2</v>
      </c>
      <c r="AT3733">
        <f t="shared" si="1927"/>
        <v>3.6675</v>
      </c>
      <c r="AU3733" s="43">
        <f t="shared" si="1942"/>
        <v>40862</v>
      </c>
      <c r="AV3733" s="43">
        <f t="shared" si="1928"/>
        <v>40998</v>
      </c>
      <c r="AW3733" s="45">
        <f t="shared" si="1943"/>
        <v>1.5387228260869565</v>
      </c>
      <c r="AX3733" s="45">
        <f t="shared" si="1944"/>
        <v>3.2750241959499702</v>
      </c>
      <c r="AY3733" s="47">
        <f t="shared" si="1945"/>
        <v>113.6237802654245</v>
      </c>
      <c r="AZ3733" s="47">
        <f t="shared" si="1946"/>
        <v>126.72287236409751</v>
      </c>
      <c r="BA3733" s="43"/>
      <c r="BC3733" s="2">
        <v>40827</v>
      </c>
      <c r="BD3733" t="str">
        <v>912828KD</v>
      </c>
      <c r="BE3733">
        <v>19.3489</v>
      </c>
      <c r="BF3733">
        <v>-0.64112999999999998</v>
      </c>
      <c r="BG3733">
        <v>0.82720000000000005</v>
      </c>
      <c r="BH3733">
        <v>126.4375</v>
      </c>
      <c r="BI3733">
        <f>VLOOKUP(BD3733,工作表1!$K$3:$L$1000,2,FALSE)</f>
        <v>2.75</v>
      </c>
      <c r="BJ3733" t="str">
        <f>VLOOKUP(BD3733,工作表1!$K$3:$M$1000,3,FALSE)</f>
        <v>2019/2/15</v>
      </c>
      <c r="BK3733">
        <f t="shared" si="1929"/>
        <v>8.4500000000000006E-2</v>
      </c>
      <c r="BL3733">
        <f t="shared" si="1930"/>
        <v>2.6655000000000002</v>
      </c>
      <c r="BM3733" s="43">
        <f t="shared" si="1947"/>
        <v>40954</v>
      </c>
      <c r="BN3733" s="43">
        <f t="shared" si="1931"/>
        <v>41089</v>
      </c>
      <c r="BO3733" s="45">
        <f t="shared" si="1948"/>
        <v>0.43342391304347827</v>
      </c>
      <c r="BP3733" s="45">
        <f t="shared" si="1949"/>
        <v>2.3998622692078619</v>
      </c>
      <c r="BQ3733" s="47">
        <f t="shared" si="1950"/>
        <v>107.05901259478112</v>
      </c>
      <c r="BR3733" s="47">
        <f t="shared" si="1951"/>
        <v>125.58478249647301</v>
      </c>
    </row>
    <row r="3734" spans="6:70" x14ac:dyDescent="0.25">
      <c r="F3734" s="2">
        <v>40955</v>
      </c>
      <c r="G3734">
        <v>0.1235</v>
      </c>
      <c r="H3734" s="43">
        <v>41009</v>
      </c>
      <c r="I3734">
        <v>1.3632</v>
      </c>
      <c r="L3734" s="2">
        <v>40827</v>
      </c>
      <c r="M3734" t="str">
        <v>912828JH</v>
      </c>
      <c r="N3734">
        <v>2.0470000000000002</v>
      </c>
      <c r="O3734">
        <v>-0.11942</v>
      </c>
      <c r="P3734">
        <v>0.89370000000000005</v>
      </c>
      <c r="Q3734">
        <v>128.234375</v>
      </c>
      <c r="R3734">
        <f>VLOOKUP(M3734,工作表1!$A$3:$B$1000,2,FALSE)</f>
        <v>4</v>
      </c>
      <c r="S3734" t="str">
        <f>VLOOKUP(M3734,工作表1!$A$3:$C$1000,3,FALSE)</f>
        <v>2018/8/15</v>
      </c>
      <c r="T3734">
        <f t="shared" si="1921"/>
        <v>8.4500000000000006E-2</v>
      </c>
      <c r="U3734">
        <f t="shared" si="1920"/>
        <v>3.9155000000000002</v>
      </c>
      <c r="V3734" s="43">
        <f t="shared" si="1932"/>
        <v>40954</v>
      </c>
      <c r="W3734" s="43">
        <f t="shared" si="1922"/>
        <v>40907</v>
      </c>
      <c r="X3734" s="45">
        <f t="shared" si="1933"/>
        <v>0.63043478260869568</v>
      </c>
      <c r="Y3734" s="45">
        <f t="shared" si="1934"/>
        <v>1.49618820726623</v>
      </c>
      <c r="Z3734" s="47">
        <f t="shared" si="1935"/>
        <v>115.50001803417715</v>
      </c>
      <c r="AA3734" s="47">
        <f t="shared" si="1936"/>
        <v>128.16260244160395</v>
      </c>
      <c r="AB3734" s="45">
        <f t="shared" si="1937"/>
        <v>1.6658999999999999</v>
      </c>
      <c r="AC3734" s="2" t="str">
        <f t="shared" si="1923"/>
        <v>TY1</v>
      </c>
      <c r="AD3734">
        <f t="shared" si="1924"/>
        <v>128.234375</v>
      </c>
      <c r="AE3734">
        <f t="shared" si="1925"/>
        <v>127.4375</v>
      </c>
      <c r="AF3734" s="49">
        <f t="shared" si="1952"/>
        <v>0.796875</v>
      </c>
      <c r="AG3734" s="3">
        <f t="shared" si="1938"/>
        <v>128.16260244160395</v>
      </c>
      <c r="AH3734">
        <f t="shared" si="1939"/>
        <v>127.09245060359088</v>
      </c>
      <c r="AI3734" s="51">
        <f t="shared" si="1940"/>
        <v>1.070151838013075</v>
      </c>
      <c r="AJ3734" s="52">
        <f t="shared" si="1941"/>
        <v>0.27327683801307501</v>
      </c>
      <c r="AK3734" s="2">
        <v>40827</v>
      </c>
      <c r="AL3734" t="str">
        <v>912828JR</v>
      </c>
      <c r="AM3734">
        <v>2.9681999999999999</v>
      </c>
      <c r="AN3734">
        <v>-3.2320000000000002E-2</v>
      </c>
      <c r="AO3734">
        <v>0.88039999999999996</v>
      </c>
      <c r="AP3734">
        <v>127.4375</v>
      </c>
      <c r="AQ3734">
        <f>VLOOKUP(AL3734,工作表1!$F$3:$G$1000,2,FALSE)</f>
        <v>3.75</v>
      </c>
      <c r="AR3734" t="str">
        <f>VLOOKUP(AL3734,工作表1!$F$3:$H$1000,3,FALSE)</f>
        <v>2018/11/15</v>
      </c>
      <c r="AS3734">
        <f t="shared" si="1926"/>
        <v>8.4500000000000006E-2</v>
      </c>
      <c r="AT3734">
        <f t="shared" si="1927"/>
        <v>3.6655000000000002</v>
      </c>
      <c r="AU3734" s="43">
        <f t="shared" si="1942"/>
        <v>40862</v>
      </c>
      <c r="AV3734" s="43">
        <f t="shared" si="1928"/>
        <v>40998</v>
      </c>
      <c r="AW3734" s="45">
        <f t="shared" si="1943"/>
        <v>1.5285326086956521</v>
      </c>
      <c r="AX3734" s="45">
        <f t="shared" si="1944"/>
        <v>3.2751079511614054</v>
      </c>
      <c r="AY3734" s="47">
        <f t="shared" si="1945"/>
        <v>113.96038388430856</v>
      </c>
      <c r="AZ3734" s="47">
        <f t="shared" si="1946"/>
        <v>127.09245060359088</v>
      </c>
      <c r="BA3734" s="43"/>
      <c r="BC3734" s="2">
        <v>40826</v>
      </c>
      <c r="BD3734" t="str">
        <v>#N/A N/A</v>
      </c>
      <c r="BE3734" t="str">
        <v>#N/A N/A</v>
      </c>
      <c r="BF3734" t="str">
        <v>#N/A N/A</v>
      </c>
      <c r="BG3734" t="str">
        <v>#N/A N/A</v>
      </c>
      <c r="BH3734">
        <v>125.78125</v>
      </c>
      <c r="BI3734" t="e">
        <f>VLOOKUP(BD3734,工作表1!$K$3:$L$1000,2,FALSE)</f>
        <v>#N/A</v>
      </c>
      <c r="BJ3734" t="e">
        <f>VLOOKUP(BD3734,工作表1!$K$3:$M$1000,3,FALSE)</f>
        <v>#N/A</v>
      </c>
      <c r="BK3734">
        <f t="shared" si="1929"/>
        <v>8.7999999999999995E-2</v>
      </c>
      <c r="BL3734" t="e">
        <f t="shared" si="1930"/>
        <v>#N/A</v>
      </c>
      <c r="BM3734" s="43" t="e">
        <f t="shared" si="1947"/>
        <v>#N/A</v>
      </c>
      <c r="BN3734" s="43">
        <f t="shared" si="1931"/>
        <v>41089</v>
      </c>
      <c r="BO3734" s="45" t="e">
        <f t="shared" si="1948"/>
        <v>#N/A</v>
      </c>
      <c r="BP3734" s="45" t="e">
        <f t="shared" si="1949"/>
        <v>#N/A</v>
      </c>
      <c r="BQ3734" s="47" t="e">
        <f t="shared" si="1950"/>
        <v>#VALUE!</v>
      </c>
      <c r="BR3734" s="47" t="e">
        <f t="shared" si="1951"/>
        <v>#VALUE!</v>
      </c>
    </row>
    <row r="3735" spans="6:70" x14ac:dyDescent="0.25">
      <c r="F3735" s="2">
        <v>40954</v>
      </c>
      <c r="G3735">
        <v>0.1225</v>
      </c>
      <c r="H3735" s="43">
        <v>41008</v>
      </c>
      <c r="I3735">
        <v>1.4291</v>
      </c>
      <c r="L3735" s="2">
        <v>40826</v>
      </c>
      <c r="M3735" t="str">
        <v>#N/A N/A</v>
      </c>
      <c r="N3735" t="str">
        <v>#N/A N/A</v>
      </c>
      <c r="O3735" t="str">
        <v>#N/A N/A</v>
      </c>
      <c r="P3735" t="str">
        <v>#N/A N/A</v>
      </c>
      <c r="Q3735">
        <v>127.59375</v>
      </c>
      <c r="R3735" t="e">
        <f>VLOOKUP(M3735,工作表1!$A$3:$B$1000,2,FALSE)</f>
        <v>#N/A</v>
      </c>
      <c r="S3735" t="e">
        <f>VLOOKUP(M3735,工作表1!$A$3:$C$1000,3,FALSE)</f>
        <v>#N/A</v>
      </c>
      <c r="T3735">
        <f t="shared" si="1921"/>
        <v>8.7999999999999995E-2</v>
      </c>
      <c r="U3735" t="e">
        <f t="shared" si="1920"/>
        <v>#N/A</v>
      </c>
      <c r="V3735" s="43" t="e">
        <f t="shared" si="1932"/>
        <v>#N/A</v>
      </c>
      <c r="W3735" s="43">
        <f t="shared" si="1922"/>
        <v>40907</v>
      </c>
      <c r="X3735" s="45" t="e">
        <f t="shared" si="1933"/>
        <v>#N/A</v>
      </c>
      <c r="Y3735" s="45" t="e">
        <f t="shared" si="1934"/>
        <v>#N/A</v>
      </c>
      <c r="Z3735" s="47" t="e">
        <f t="shared" si="1935"/>
        <v>#VALUE!</v>
      </c>
      <c r="AA3735" s="47" t="e">
        <f t="shared" si="1936"/>
        <v>#VALUE!</v>
      </c>
      <c r="AB3735" s="45">
        <f t="shared" si="1937"/>
        <v>1.5996999999999999</v>
      </c>
      <c r="AC3735" s="2" t="str">
        <f t="shared" si="1923"/>
        <v>TY1</v>
      </c>
      <c r="AD3735">
        <f t="shared" si="1924"/>
        <v>127.59375</v>
      </c>
      <c r="AE3735">
        <f t="shared" si="1925"/>
        <v>126.78125</v>
      </c>
      <c r="AF3735" s="49">
        <f t="shared" si="1952"/>
        <v>0.8125</v>
      </c>
      <c r="AG3735" s="3" t="e">
        <f t="shared" si="1938"/>
        <v>#VALUE!</v>
      </c>
      <c r="AH3735" t="e">
        <f t="shared" si="1939"/>
        <v>#VALUE!</v>
      </c>
      <c r="AI3735" s="51" t="e">
        <f t="shared" si="1940"/>
        <v>#VALUE!</v>
      </c>
      <c r="AJ3735" s="52" t="e">
        <f t="shared" si="1941"/>
        <v>#VALUE!</v>
      </c>
      <c r="AK3735" s="2">
        <v>40826</v>
      </c>
      <c r="AL3735" t="str">
        <v>#N/A N/A</v>
      </c>
      <c r="AM3735" t="str">
        <v>#N/A N/A</v>
      </c>
      <c r="AN3735" t="str">
        <v>#N/A N/A</v>
      </c>
      <c r="AO3735" t="str">
        <v>#N/A N/A</v>
      </c>
      <c r="AP3735">
        <v>126.78125</v>
      </c>
      <c r="AQ3735" t="e">
        <f>VLOOKUP(AL3735,工作表1!$F$3:$G$1000,2,FALSE)</f>
        <v>#N/A</v>
      </c>
      <c r="AR3735" t="e">
        <f>VLOOKUP(AL3735,工作表1!$F$3:$H$1000,3,FALSE)</f>
        <v>#N/A</v>
      </c>
      <c r="AS3735">
        <f t="shared" si="1926"/>
        <v>8.7999999999999995E-2</v>
      </c>
      <c r="AT3735" t="e">
        <f t="shared" si="1927"/>
        <v>#N/A</v>
      </c>
      <c r="AU3735" s="43" t="e">
        <f t="shared" si="1942"/>
        <v>#N/A</v>
      </c>
      <c r="AV3735" s="43">
        <f t="shared" si="1928"/>
        <v>40998</v>
      </c>
      <c r="AW3735" s="45" t="e">
        <f t="shared" si="1943"/>
        <v>#N/A</v>
      </c>
      <c r="AX3735" s="45" t="e">
        <f t="shared" si="1944"/>
        <v>#N/A</v>
      </c>
      <c r="AY3735" s="47" t="e">
        <f t="shared" si="1945"/>
        <v>#VALUE!</v>
      </c>
      <c r="AZ3735" s="47" t="e">
        <f t="shared" si="1946"/>
        <v>#VALUE!</v>
      </c>
      <c r="BA3735" s="43"/>
      <c r="BC3735" s="2">
        <v>40823</v>
      </c>
      <c r="BD3735" t="str">
        <v>912828KD</v>
      </c>
      <c r="BE3735">
        <v>19.117000000000001</v>
      </c>
      <c r="BF3735">
        <v>-0.64449000000000001</v>
      </c>
      <c r="BG3735">
        <v>0.82720000000000005</v>
      </c>
      <c r="BH3735">
        <v>127.15625</v>
      </c>
      <c r="BI3735">
        <f>VLOOKUP(BD3735,工作表1!$K$3:$L$1000,2,FALSE)</f>
        <v>2.75</v>
      </c>
      <c r="BJ3735" t="str">
        <f>VLOOKUP(BD3735,工作表1!$K$3:$M$1000,3,FALSE)</f>
        <v>2019/2/15</v>
      </c>
      <c r="BK3735">
        <f t="shared" si="1929"/>
        <v>8.9499999999999996E-2</v>
      </c>
      <c r="BL3735">
        <f t="shared" si="1930"/>
        <v>2.6604999999999999</v>
      </c>
      <c r="BM3735" s="43">
        <f t="shared" si="1947"/>
        <v>40954</v>
      </c>
      <c r="BN3735" s="43">
        <f t="shared" si="1931"/>
        <v>41089</v>
      </c>
      <c r="BO3735" s="45">
        <f t="shared" si="1948"/>
        <v>0.41847826086956524</v>
      </c>
      <c r="BP3735" s="45">
        <f t="shared" si="1949"/>
        <v>2.3999851101846339</v>
      </c>
      <c r="BQ3735" s="47">
        <f t="shared" si="1950"/>
        <v>107.68187301515303</v>
      </c>
      <c r="BR3735" s="47">
        <f t="shared" si="1951"/>
        <v>126.31275825409357</v>
      </c>
    </row>
    <row r="3736" spans="6:70" x14ac:dyDescent="0.25">
      <c r="F3736" s="2">
        <v>40953</v>
      </c>
      <c r="G3736">
        <v>0.1295</v>
      </c>
      <c r="H3736" s="43">
        <v>41005</v>
      </c>
      <c r="I3736">
        <v>1.4291</v>
      </c>
      <c r="L3736" s="2">
        <v>40823</v>
      </c>
      <c r="M3736" t="str">
        <v>912828JH</v>
      </c>
      <c r="N3736">
        <v>1.6041000000000001</v>
      </c>
      <c r="O3736">
        <v>-7.3300000000000004E-2</v>
      </c>
      <c r="P3736">
        <v>0.89370000000000005</v>
      </c>
      <c r="Q3736">
        <v>128.890625</v>
      </c>
      <c r="R3736">
        <f>VLOOKUP(M3736,工作表1!$A$3:$B$1000,2,FALSE)</f>
        <v>4</v>
      </c>
      <c r="S3736" t="str">
        <f>VLOOKUP(M3736,工作表1!$A$3:$C$1000,3,FALSE)</f>
        <v>2018/8/15</v>
      </c>
      <c r="T3736">
        <f t="shared" si="1921"/>
        <v>8.9499999999999996E-2</v>
      </c>
      <c r="U3736">
        <f t="shared" si="1920"/>
        <v>3.9104999999999999</v>
      </c>
      <c r="V3736" s="43">
        <f t="shared" si="1932"/>
        <v>40954</v>
      </c>
      <c r="W3736" s="43">
        <f t="shared" si="1922"/>
        <v>40907</v>
      </c>
      <c r="X3736" s="45">
        <f t="shared" si="1933"/>
        <v>0.60869565217391308</v>
      </c>
      <c r="Y3736" s="45">
        <f t="shared" si="1934"/>
        <v>1.4963668850506253</v>
      </c>
      <c r="Z3736" s="47">
        <f t="shared" si="1935"/>
        <v>116.09742105815903</v>
      </c>
      <c r="AA3736" s="47">
        <f t="shared" si="1936"/>
        <v>128.80509586505246</v>
      </c>
      <c r="AB3736" s="45">
        <f t="shared" si="1937"/>
        <v>1.5996999999999999</v>
      </c>
      <c r="AC3736" s="2" t="str">
        <f t="shared" si="1923"/>
        <v>TY1</v>
      </c>
      <c r="AD3736">
        <f t="shared" si="1924"/>
        <v>128.890625</v>
      </c>
      <c r="AE3736">
        <f t="shared" si="1925"/>
        <v>128.15625</v>
      </c>
      <c r="AF3736" s="49">
        <f t="shared" si="1952"/>
        <v>0.734375</v>
      </c>
      <c r="AG3736" s="3">
        <f t="shared" si="1938"/>
        <v>128.80509586505246</v>
      </c>
      <c r="AH3736">
        <f t="shared" si="1939"/>
        <v>127.77016932250504</v>
      </c>
      <c r="AI3736" s="51">
        <f t="shared" si="1940"/>
        <v>1.0349265425474243</v>
      </c>
      <c r="AJ3736" s="52">
        <f t="shared" si="1941"/>
        <v>0.30055154254742433</v>
      </c>
      <c r="AK3736" s="2">
        <v>40823</v>
      </c>
      <c r="AL3736" t="str">
        <v>912828JR</v>
      </c>
      <c r="AM3736">
        <v>1.5716000000000001</v>
      </c>
      <c r="AN3736">
        <v>2.9770000000000001E-2</v>
      </c>
      <c r="AO3736">
        <v>0.88039999999999996</v>
      </c>
      <c r="AP3736">
        <v>128.15625</v>
      </c>
      <c r="AQ3736">
        <f>VLOOKUP(AL3736,工作表1!$F$3:$G$1000,2,FALSE)</f>
        <v>3.75</v>
      </c>
      <c r="AR3736" t="str">
        <f>VLOOKUP(AL3736,工作表1!$F$3:$H$1000,3,FALSE)</f>
        <v>2018/11/15</v>
      </c>
      <c r="AS3736">
        <f t="shared" si="1926"/>
        <v>8.9499999999999996E-2</v>
      </c>
      <c r="AT3736">
        <f t="shared" si="1927"/>
        <v>3.6604999999999999</v>
      </c>
      <c r="AU3736" s="43">
        <f t="shared" si="1942"/>
        <v>40862</v>
      </c>
      <c r="AV3736" s="43">
        <f t="shared" si="1928"/>
        <v>40998</v>
      </c>
      <c r="AW3736" s="45">
        <f t="shared" si="1943"/>
        <v>1.5081521739130435</v>
      </c>
      <c r="AX3736" s="45">
        <f t="shared" si="1944"/>
        <v>3.2752754615842763</v>
      </c>
      <c r="AY3736" s="47">
        <f t="shared" si="1945"/>
        <v>114.57899020699767</v>
      </c>
      <c r="AZ3736" s="47">
        <f t="shared" si="1946"/>
        <v>127.77016932250504</v>
      </c>
      <c r="BA3736" s="43"/>
      <c r="BC3736" s="2">
        <v>40822</v>
      </c>
      <c r="BD3736" t="str">
        <v>912828KD</v>
      </c>
      <c r="BE3736">
        <v>20.6021</v>
      </c>
      <c r="BF3736">
        <v>-0.68700000000000006</v>
      </c>
      <c r="BG3736">
        <v>0.82720000000000005</v>
      </c>
      <c r="BH3736">
        <v>127.8125</v>
      </c>
      <c r="BI3736">
        <f>VLOOKUP(BD3736,工作表1!$K$3:$L$1000,2,FALSE)</f>
        <v>2.75</v>
      </c>
      <c r="BJ3736" t="str">
        <f>VLOOKUP(BD3736,工作表1!$K$3:$M$1000,3,FALSE)</f>
        <v>2019/2/15</v>
      </c>
      <c r="BK3736">
        <f t="shared" si="1929"/>
        <v>8.8499999999999995E-2</v>
      </c>
      <c r="BL3736">
        <f t="shared" si="1930"/>
        <v>2.6615000000000002</v>
      </c>
      <c r="BM3736" s="43">
        <f t="shared" si="1947"/>
        <v>40954</v>
      </c>
      <c r="BN3736" s="43">
        <f t="shared" si="1931"/>
        <v>41089</v>
      </c>
      <c r="BO3736" s="45">
        <f t="shared" si="1948"/>
        <v>0.39605978260869568</v>
      </c>
      <c r="BP3736" s="45">
        <f t="shared" si="1949"/>
        <v>2.4001693716497918</v>
      </c>
      <c r="BQ3736" s="47">
        <f t="shared" si="1950"/>
        <v>108.28644816217336</v>
      </c>
      <c r="BR3736" s="47">
        <f t="shared" si="1951"/>
        <v>126.99866305055048</v>
      </c>
    </row>
    <row r="3737" spans="6:70" x14ac:dyDescent="0.25">
      <c r="F3737" s="2">
        <v>40952</v>
      </c>
      <c r="G3737">
        <v>0.13250000000000001</v>
      </c>
      <c r="H3737" s="43">
        <v>41004</v>
      </c>
      <c r="I3737">
        <v>1.5592999999999999</v>
      </c>
      <c r="L3737" s="2">
        <v>40822</v>
      </c>
      <c r="M3737" t="str">
        <v>912828JH</v>
      </c>
      <c r="N3737">
        <v>1.8935999999999999</v>
      </c>
      <c r="O3737">
        <v>-9.6280000000000004E-2</v>
      </c>
      <c r="P3737">
        <v>0.89370000000000005</v>
      </c>
      <c r="Q3737">
        <v>129.515625</v>
      </c>
      <c r="R3737">
        <f>VLOOKUP(M3737,工作表1!$A$3:$B$1000,2,FALSE)</f>
        <v>4</v>
      </c>
      <c r="S3737" t="str">
        <f>VLOOKUP(M3737,工作表1!$A$3:$C$1000,3,FALSE)</f>
        <v>2018/8/15</v>
      </c>
      <c r="T3737">
        <f t="shared" si="1921"/>
        <v>8.8499999999999995E-2</v>
      </c>
      <c r="U3737">
        <f t="shared" si="1920"/>
        <v>3.9115000000000002</v>
      </c>
      <c r="V3737" s="43">
        <f t="shared" si="1932"/>
        <v>40954</v>
      </c>
      <c r="W3737" s="43">
        <f t="shared" si="1922"/>
        <v>40907</v>
      </c>
      <c r="X3737" s="45">
        <f t="shared" si="1933"/>
        <v>0.57608695652173914</v>
      </c>
      <c r="Y3737" s="45">
        <f t="shared" si="1934"/>
        <v>1.4966349017272185</v>
      </c>
      <c r="Z3737" s="47">
        <f t="shared" si="1935"/>
        <v>116.69563476430511</v>
      </c>
      <c r="AA3737" s="47">
        <f t="shared" si="1936"/>
        <v>129.43341024606451</v>
      </c>
      <c r="AB3737" s="45">
        <f t="shared" si="1937"/>
        <v>1.5123</v>
      </c>
      <c r="AC3737" s="2" t="str">
        <f t="shared" si="1923"/>
        <v>TY1</v>
      </c>
      <c r="AD3737">
        <f t="shared" si="1924"/>
        <v>129.515625</v>
      </c>
      <c r="AE3737">
        <f t="shared" si="1925"/>
        <v>128.8125</v>
      </c>
      <c r="AF3737" s="49">
        <f t="shared" si="1952"/>
        <v>0.703125</v>
      </c>
      <c r="AG3737" s="3">
        <f t="shared" si="1938"/>
        <v>129.43341024606451</v>
      </c>
      <c r="AH3737">
        <f t="shared" si="1939"/>
        <v>128.41825311869889</v>
      </c>
      <c r="AI3737" s="51">
        <f t="shared" si="1940"/>
        <v>1.0151571273656259</v>
      </c>
      <c r="AJ3737" s="52">
        <f t="shared" si="1941"/>
        <v>0.31203212736562591</v>
      </c>
      <c r="AK3737" s="2">
        <v>40822</v>
      </c>
      <c r="AL3737" t="str">
        <v>912828JR</v>
      </c>
      <c r="AM3737">
        <v>1.5891999999999999</v>
      </c>
      <c r="AN3737">
        <v>3.1320000000000001E-2</v>
      </c>
      <c r="AO3737">
        <v>0.88039999999999996</v>
      </c>
      <c r="AP3737">
        <v>128.8125</v>
      </c>
      <c r="AQ3737">
        <f>VLOOKUP(AL3737,工作表1!$F$3:$G$1000,2,FALSE)</f>
        <v>3.75</v>
      </c>
      <c r="AR3737" t="str">
        <f>VLOOKUP(AL3737,工作表1!$F$3:$H$1000,3,FALSE)</f>
        <v>2018/11/15</v>
      </c>
      <c r="AS3737">
        <f t="shared" si="1926"/>
        <v>8.8499999999999995E-2</v>
      </c>
      <c r="AT3737">
        <f t="shared" si="1927"/>
        <v>3.6615000000000002</v>
      </c>
      <c r="AU3737" s="43">
        <f t="shared" si="1942"/>
        <v>40862</v>
      </c>
      <c r="AV3737" s="43">
        <f t="shared" si="1928"/>
        <v>40998</v>
      </c>
      <c r="AW3737" s="45">
        <f t="shared" si="1943"/>
        <v>1.4775815217391304</v>
      </c>
      <c r="AX3737" s="45">
        <f t="shared" si="1944"/>
        <v>3.2755267272185824</v>
      </c>
      <c r="AY3737" s="47">
        <f t="shared" si="1945"/>
        <v>115.18650510278012</v>
      </c>
      <c r="AZ3737" s="47">
        <f t="shared" si="1946"/>
        <v>128.41825311869889</v>
      </c>
      <c r="BA3737" s="43"/>
      <c r="BC3737" s="2">
        <v>40821</v>
      </c>
      <c r="BD3737" t="str">
        <v>912828KD</v>
      </c>
      <c r="BE3737">
        <v>21.5093</v>
      </c>
      <c r="BF3737">
        <v>-0.71525000000000005</v>
      </c>
      <c r="BG3737">
        <v>0.82720000000000005</v>
      </c>
      <c r="BH3737">
        <v>128.421875</v>
      </c>
      <c r="BI3737">
        <f>VLOOKUP(BD3737,工作表1!$K$3:$L$1000,2,FALSE)</f>
        <v>2.75</v>
      </c>
      <c r="BJ3737" t="str">
        <f>VLOOKUP(BD3737,工作表1!$K$3:$M$1000,3,FALSE)</f>
        <v>2019/2/15</v>
      </c>
      <c r="BK3737">
        <f t="shared" si="1929"/>
        <v>8.8999999999999996E-2</v>
      </c>
      <c r="BL3737">
        <f t="shared" si="1930"/>
        <v>2.661</v>
      </c>
      <c r="BM3737" s="43">
        <f t="shared" si="1947"/>
        <v>40954</v>
      </c>
      <c r="BN3737" s="43">
        <f t="shared" si="1931"/>
        <v>41089</v>
      </c>
      <c r="BO3737" s="45">
        <f t="shared" si="1948"/>
        <v>0.38858695652173908</v>
      </c>
      <c r="BP3737" s="45">
        <f t="shared" si="1949"/>
        <v>2.4002307921381778</v>
      </c>
      <c r="BQ3737" s="47">
        <f t="shared" si="1950"/>
        <v>108.82591650781565</v>
      </c>
      <c r="BR3737" s="47">
        <f t="shared" si="1951"/>
        <v>127.63657947265365</v>
      </c>
    </row>
    <row r="3738" spans="6:70" x14ac:dyDescent="0.25">
      <c r="F3738" s="2">
        <v>40949</v>
      </c>
      <c r="G3738">
        <v>0.13</v>
      </c>
      <c r="H3738" s="43">
        <v>41003</v>
      </c>
      <c r="I3738">
        <v>1.6092</v>
      </c>
      <c r="L3738" s="2">
        <v>40821</v>
      </c>
      <c r="M3738" t="str">
        <v>912828JH</v>
      </c>
      <c r="N3738">
        <v>1.5828</v>
      </c>
      <c r="O3738">
        <v>-5.7849999999999999E-2</v>
      </c>
      <c r="P3738">
        <v>0.89370000000000005</v>
      </c>
      <c r="Q3738">
        <v>130.109375</v>
      </c>
      <c r="R3738">
        <f>VLOOKUP(M3738,工作表1!$A$3:$B$1000,2,FALSE)</f>
        <v>4</v>
      </c>
      <c r="S3738" t="str">
        <f>VLOOKUP(M3738,工作表1!$A$3:$C$1000,3,FALSE)</f>
        <v>2018/8/15</v>
      </c>
      <c r="T3738">
        <f t="shared" si="1921"/>
        <v>8.8999999999999996E-2</v>
      </c>
      <c r="U3738">
        <f t="shared" si="1920"/>
        <v>3.911</v>
      </c>
      <c r="V3738" s="43">
        <f t="shared" si="1932"/>
        <v>40954</v>
      </c>
      <c r="W3738" s="43">
        <f t="shared" si="1922"/>
        <v>40907</v>
      </c>
      <c r="X3738" s="45">
        <f t="shared" si="1933"/>
        <v>0.56521739130434778</v>
      </c>
      <c r="Y3738" s="45">
        <f t="shared" si="1934"/>
        <v>1.4967242406194163</v>
      </c>
      <c r="Z3738" s="47">
        <f t="shared" si="1935"/>
        <v>117.22672309089425</v>
      </c>
      <c r="AA3738" s="47">
        <f t="shared" si="1936"/>
        <v>130.01419984831674</v>
      </c>
      <c r="AB3738" s="45">
        <f t="shared" si="1937"/>
        <v>1.4292</v>
      </c>
      <c r="AC3738" s="2" t="str">
        <f t="shared" si="1923"/>
        <v>TY1</v>
      </c>
      <c r="AD3738">
        <f t="shared" si="1924"/>
        <v>130.109375</v>
      </c>
      <c r="AE3738">
        <f t="shared" si="1925"/>
        <v>129.421875</v>
      </c>
      <c r="AF3738" s="49">
        <f t="shared" si="1952"/>
        <v>0.6875</v>
      </c>
      <c r="AG3738" s="3">
        <f t="shared" si="1938"/>
        <v>130.01419984831674</v>
      </c>
      <c r="AH3738">
        <f t="shared" si="1939"/>
        <v>129.02599425355706</v>
      </c>
      <c r="AI3738" s="51">
        <f t="shared" si="1940"/>
        <v>0.98820559475967684</v>
      </c>
      <c r="AJ3738" s="52">
        <f t="shared" si="1941"/>
        <v>0.30070559475967684</v>
      </c>
      <c r="AK3738" s="2">
        <v>40821</v>
      </c>
      <c r="AL3738" t="str">
        <v>912828JR</v>
      </c>
      <c r="AM3738">
        <v>1.6177999999999999</v>
      </c>
      <c r="AN3738">
        <v>3.066E-2</v>
      </c>
      <c r="AO3738">
        <v>0.88039999999999996</v>
      </c>
      <c r="AP3738">
        <v>129.421875</v>
      </c>
      <c r="AQ3738">
        <f>VLOOKUP(AL3738,工作表1!$F$3:$G$1000,2,FALSE)</f>
        <v>3.75</v>
      </c>
      <c r="AR3738" t="str">
        <f>VLOOKUP(AL3738,工作表1!$F$3:$H$1000,3,FALSE)</f>
        <v>2018/11/15</v>
      </c>
      <c r="AS3738">
        <f t="shared" si="1926"/>
        <v>8.8999999999999996E-2</v>
      </c>
      <c r="AT3738">
        <f t="shared" si="1927"/>
        <v>3.661</v>
      </c>
      <c r="AU3738" s="43">
        <f t="shared" si="1942"/>
        <v>40862</v>
      </c>
      <c r="AV3738" s="43">
        <f t="shared" si="1928"/>
        <v>40998</v>
      </c>
      <c r="AW3738" s="45">
        <f t="shared" si="1943"/>
        <v>1.4673913043478262</v>
      </c>
      <c r="AX3738" s="45">
        <f t="shared" si="1944"/>
        <v>3.2756104824300181</v>
      </c>
      <c r="AY3738" s="47">
        <f t="shared" si="1945"/>
        <v>115.73347066807669</v>
      </c>
      <c r="AZ3738" s="47">
        <f t="shared" si="1946"/>
        <v>129.02599425355706</v>
      </c>
      <c r="BA3738" s="43"/>
      <c r="BC3738" s="2">
        <v>40820</v>
      </c>
      <c r="BD3738" t="str">
        <v>912828KD</v>
      </c>
      <c r="BE3738">
        <v>23.642800000000001</v>
      </c>
      <c r="BF3738">
        <v>-0.78803999999999996</v>
      </c>
      <c r="BG3738">
        <v>0.82720000000000005</v>
      </c>
      <c r="BH3738">
        <v>129.296875</v>
      </c>
      <c r="BI3738">
        <f>VLOOKUP(BD3738,工作表1!$K$3:$L$1000,2,FALSE)</f>
        <v>2.75</v>
      </c>
      <c r="BJ3738" t="str">
        <f>VLOOKUP(BD3738,工作表1!$K$3:$M$1000,3,FALSE)</f>
        <v>2019/2/15</v>
      </c>
      <c r="BK3738">
        <f t="shared" si="1929"/>
        <v>8.8499999999999995E-2</v>
      </c>
      <c r="BL3738">
        <f t="shared" si="1930"/>
        <v>2.6615000000000002</v>
      </c>
      <c r="BM3738" s="43">
        <f t="shared" si="1947"/>
        <v>40954</v>
      </c>
      <c r="BN3738" s="43">
        <f t="shared" si="1931"/>
        <v>41089</v>
      </c>
      <c r="BO3738" s="45">
        <f t="shared" si="1948"/>
        <v>0.38111413043478259</v>
      </c>
      <c r="BP3738" s="45">
        <f t="shared" si="1949"/>
        <v>2.4002922126265633</v>
      </c>
      <c r="BQ3738" s="47">
        <f t="shared" si="1950"/>
        <v>109.62371462156474</v>
      </c>
      <c r="BR3738" s="47">
        <f t="shared" si="1951"/>
        <v>128.58589350288079</v>
      </c>
    </row>
    <row r="3739" spans="6:70" x14ac:dyDescent="0.25">
      <c r="F3739" s="2">
        <v>40948</v>
      </c>
      <c r="G3739">
        <v>0.1215</v>
      </c>
      <c r="H3739" s="43">
        <v>41002</v>
      </c>
      <c r="I3739">
        <v>1.6903999999999999</v>
      </c>
      <c r="L3739" s="2">
        <v>40820</v>
      </c>
      <c r="M3739" t="str">
        <v>912828JH</v>
      </c>
      <c r="N3739">
        <v>1.6245000000000001</v>
      </c>
      <c r="O3739">
        <v>-5.9270000000000003E-2</v>
      </c>
      <c r="P3739">
        <v>0.89370000000000005</v>
      </c>
      <c r="Q3739">
        <v>130.953125</v>
      </c>
      <c r="R3739">
        <f>VLOOKUP(M3739,工作表1!$A$3:$B$1000,2,FALSE)</f>
        <v>4</v>
      </c>
      <c r="S3739" t="str">
        <f>VLOOKUP(M3739,工作表1!$A$3:$C$1000,3,FALSE)</f>
        <v>2018/8/15</v>
      </c>
      <c r="T3739">
        <f t="shared" si="1921"/>
        <v>8.8499999999999995E-2</v>
      </c>
      <c r="U3739">
        <f t="shared" si="1920"/>
        <v>3.9115000000000002</v>
      </c>
      <c r="V3739" s="43">
        <f t="shared" si="1932"/>
        <v>40954</v>
      </c>
      <c r="W3739" s="43">
        <f t="shared" si="1922"/>
        <v>40907</v>
      </c>
      <c r="X3739" s="45">
        <f t="shared" si="1933"/>
        <v>0.55434782608695654</v>
      </c>
      <c r="Y3739" s="45">
        <f t="shared" si="1934"/>
        <v>1.4968135795116142</v>
      </c>
      <c r="Z3739" s="47">
        <f t="shared" si="1935"/>
        <v>117.99244888927011</v>
      </c>
      <c r="AA3739" s="47">
        <f t="shared" si="1936"/>
        <v>130.85727138038391</v>
      </c>
      <c r="AB3739" s="45">
        <f t="shared" si="1937"/>
        <v>1.3655999999999999</v>
      </c>
      <c r="AC3739" s="2" t="str">
        <f t="shared" si="1923"/>
        <v>TY1</v>
      </c>
      <c r="AD3739">
        <f t="shared" si="1924"/>
        <v>130.953125</v>
      </c>
      <c r="AE3739">
        <f t="shared" si="1925"/>
        <v>130.296875</v>
      </c>
      <c r="AF3739" s="49">
        <f t="shared" si="1952"/>
        <v>0.65625</v>
      </c>
      <c r="AG3739" s="3">
        <f t="shared" si="1938"/>
        <v>130.85727138038391</v>
      </c>
      <c r="AH3739">
        <f t="shared" si="1939"/>
        <v>129.89940615055403</v>
      </c>
      <c r="AI3739" s="51">
        <f t="shared" si="1940"/>
        <v>0.95786522982987776</v>
      </c>
      <c r="AJ3739" s="52">
        <f t="shared" si="1941"/>
        <v>0.30161522982987776</v>
      </c>
      <c r="AK3739" s="2">
        <v>40820</v>
      </c>
      <c r="AL3739" t="str">
        <v>912828JR</v>
      </c>
      <c r="AM3739">
        <v>1.6676</v>
      </c>
      <c r="AN3739">
        <v>2.9049999999999999E-2</v>
      </c>
      <c r="AO3739">
        <v>0.88039999999999996</v>
      </c>
      <c r="AP3739">
        <v>130.296875</v>
      </c>
      <c r="AQ3739">
        <f>VLOOKUP(AL3739,工作表1!$F$3:$G$1000,2,FALSE)</f>
        <v>3.75</v>
      </c>
      <c r="AR3739" t="str">
        <f>VLOOKUP(AL3739,工作表1!$F$3:$H$1000,3,FALSE)</f>
        <v>2018/11/15</v>
      </c>
      <c r="AS3739">
        <f t="shared" si="1926"/>
        <v>8.8499999999999995E-2</v>
      </c>
      <c r="AT3739">
        <f t="shared" si="1927"/>
        <v>3.6615000000000002</v>
      </c>
      <c r="AU3739" s="43">
        <f t="shared" si="1942"/>
        <v>40862</v>
      </c>
      <c r="AV3739" s="43">
        <f t="shared" si="1928"/>
        <v>40998</v>
      </c>
      <c r="AW3739" s="45">
        <f t="shared" si="1943"/>
        <v>1.4572010869565217</v>
      </c>
      <c r="AX3739" s="45">
        <f t="shared" si="1944"/>
        <v>3.2756942376414533</v>
      </c>
      <c r="AY3739" s="47">
        <f t="shared" si="1945"/>
        <v>116.51482166124913</v>
      </c>
      <c r="AZ3739" s="47">
        <f t="shared" si="1946"/>
        <v>129.89940615055403</v>
      </c>
      <c r="BA3739" s="43"/>
      <c r="BC3739" s="2">
        <v>40819</v>
      </c>
      <c r="BD3739" t="str">
        <v>912828KD</v>
      </c>
      <c r="BE3739">
        <v>22.348800000000001</v>
      </c>
      <c r="BF3739">
        <v>-0.72531000000000001</v>
      </c>
      <c r="BG3739">
        <v>0.82720000000000005</v>
      </c>
      <c r="BH3739">
        <v>129.328125</v>
      </c>
      <c r="BI3739">
        <f>VLOOKUP(BD3739,工作表1!$K$3:$L$1000,2,FALSE)</f>
        <v>2.75</v>
      </c>
      <c r="BJ3739" t="str">
        <f>VLOOKUP(BD3739,工作表1!$K$3:$M$1000,3,FALSE)</f>
        <v>2019/2/15</v>
      </c>
      <c r="BK3739">
        <f t="shared" si="1929"/>
        <v>9.1499999999999998E-2</v>
      </c>
      <c r="BL3739">
        <f t="shared" si="1930"/>
        <v>2.6585000000000001</v>
      </c>
      <c r="BM3739" s="43">
        <f t="shared" si="1947"/>
        <v>40954</v>
      </c>
      <c r="BN3739" s="43">
        <f t="shared" si="1931"/>
        <v>41089</v>
      </c>
      <c r="BO3739" s="45">
        <f t="shared" si="1948"/>
        <v>0.37364130434782605</v>
      </c>
      <c r="BP3739" s="45">
        <f t="shared" si="1949"/>
        <v>2.4003536331149493</v>
      </c>
      <c r="BQ3739" s="47">
        <f t="shared" si="1950"/>
        <v>109.61188715643027</v>
      </c>
      <c r="BR3739" s="47">
        <f t="shared" si="1951"/>
        <v>128.55961145128543</v>
      </c>
    </row>
    <row r="3740" spans="6:70" x14ac:dyDescent="0.25">
      <c r="F3740" s="2">
        <v>40947</v>
      </c>
      <c r="G3740">
        <v>0.1135</v>
      </c>
      <c r="H3740" s="43">
        <v>41001</v>
      </c>
      <c r="I3740">
        <v>1.5733999999999999</v>
      </c>
      <c r="L3740" s="2">
        <v>40819</v>
      </c>
      <c r="M3740" t="str">
        <v>912828JH</v>
      </c>
      <c r="N3740">
        <v>1.9723999999999999</v>
      </c>
      <c r="O3740">
        <v>-8.6760000000000004E-2</v>
      </c>
      <c r="P3740">
        <v>0.89370000000000005</v>
      </c>
      <c r="Q3740">
        <v>130.984375</v>
      </c>
      <c r="R3740">
        <f>VLOOKUP(M3740,工作表1!$A$3:$B$1000,2,FALSE)</f>
        <v>4</v>
      </c>
      <c r="S3740" t="str">
        <f>VLOOKUP(M3740,工作表1!$A$3:$C$1000,3,FALSE)</f>
        <v>2018/8/15</v>
      </c>
      <c r="T3740">
        <f t="shared" si="1921"/>
        <v>9.1499999999999998E-2</v>
      </c>
      <c r="U3740">
        <f t="shared" si="1920"/>
        <v>3.9085000000000001</v>
      </c>
      <c r="V3740" s="43">
        <f t="shared" si="1932"/>
        <v>40954</v>
      </c>
      <c r="W3740" s="43">
        <f t="shared" si="1922"/>
        <v>40907</v>
      </c>
      <c r="X3740" s="45">
        <f t="shared" si="1933"/>
        <v>0.54347826086956519</v>
      </c>
      <c r="Y3740" s="45">
        <f t="shared" si="1934"/>
        <v>1.4969029184038116</v>
      </c>
      <c r="Z3740" s="47">
        <f t="shared" si="1935"/>
        <v>118.04016717431465</v>
      </c>
      <c r="AA3740" s="47">
        <f t="shared" si="1936"/>
        <v>130.89787624827321</v>
      </c>
      <c r="AB3740" s="45">
        <f t="shared" si="1937"/>
        <v>1.3116000000000001</v>
      </c>
      <c r="AC3740" s="2" t="str">
        <f t="shared" si="1923"/>
        <v>TY1</v>
      </c>
      <c r="AD3740">
        <f t="shared" si="1924"/>
        <v>130.984375</v>
      </c>
      <c r="AE3740">
        <f t="shared" si="1925"/>
        <v>130.328125</v>
      </c>
      <c r="AF3740" s="49">
        <f t="shared" si="1952"/>
        <v>0.65625</v>
      </c>
      <c r="AG3740" s="3">
        <f t="shared" si="1938"/>
        <v>130.89787624827321</v>
      </c>
      <c r="AH3740">
        <f t="shared" si="1939"/>
        <v>129.92241025887134</v>
      </c>
      <c r="AI3740" s="51">
        <f t="shared" si="1940"/>
        <v>0.97546598940186868</v>
      </c>
      <c r="AJ3740" s="52">
        <f t="shared" si="1941"/>
        <v>0.31921598940186868</v>
      </c>
      <c r="AK3740" s="2">
        <v>40819</v>
      </c>
      <c r="AL3740" t="str">
        <v>912828JR</v>
      </c>
      <c r="AM3740">
        <v>1.6585000000000001</v>
      </c>
      <c r="AN3740">
        <v>4.0070000000000001E-2</v>
      </c>
      <c r="AO3740">
        <v>0.88039999999999996</v>
      </c>
      <c r="AP3740">
        <v>130.328125</v>
      </c>
      <c r="AQ3740">
        <f>VLOOKUP(AL3740,工作表1!$F$3:$G$1000,2,FALSE)</f>
        <v>3.75</v>
      </c>
      <c r="AR3740" t="str">
        <f>VLOOKUP(AL3740,工作表1!$F$3:$H$1000,3,FALSE)</f>
        <v>2018/11/15</v>
      </c>
      <c r="AS3740">
        <f t="shared" si="1926"/>
        <v>9.1499999999999998E-2</v>
      </c>
      <c r="AT3740">
        <f t="shared" si="1927"/>
        <v>3.6585000000000001</v>
      </c>
      <c r="AU3740" s="43">
        <f t="shared" si="1942"/>
        <v>40862</v>
      </c>
      <c r="AV3740" s="43">
        <f t="shared" si="1928"/>
        <v>40998</v>
      </c>
      <c r="AW3740" s="45">
        <f t="shared" si="1943"/>
        <v>1.4470108695652173</v>
      </c>
      <c r="AX3740" s="45">
        <f t="shared" si="1944"/>
        <v>3.2757779928528885</v>
      </c>
      <c r="AY3740" s="47">
        <f t="shared" si="1945"/>
        <v>116.54574585949022</v>
      </c>
      <c r="AZ3740" s="47">
        <f t="shared" si="1946"/>
        <v>129.92241025887134</v>
      </c>
      <c r="BA3740" s="43"/>
      <c r="BC3740" s="2">
        <v>40816</v>
      </c>
      <c r="BD3740" t="str">
        <v>912828KD</v>
      </c>
      <c r="BE3740">
        <v>19.6616</v>
      </c>
      <c r="BF3740">
        <v>-0.62560000000000004</v>
      </c>
      <c r="BG3740">
        <v>0.82720000000000005</v>
      </c>
      <c r="BH3740">
        <v>128.390625</v>
      </c>
      <c r="BI3740">
        <f>VLOOKUP(BD3740,工作表1!$K$3:$L$1000,2,FALSE)</f>
        <v>2.75</v>
      </c>
      <c r="BJ3740" t="str">
        <f>VLOOKUP(BD3740,工作表1!$K$3:$M$1000,3,FALSE)</f>
        <v>2019/2/15</v>
      </c>
      <c r="BK3740">
        <f t="shared" si="1929"/>
        <v>8.8999999999999996E-2</v>
      </c>
      <c r="BL3740">
        <f t="shared" si="1930"/>
        <v>2.661</v>
      </c>
      <c r="BM3740" s="43">
        <f t="shared" si="1947"/>
        <v>40954</v>
      </c>
      <c r="BN3740" s="43">
        <f t="shared" si="1931"/>
        <v>41089</v>
      </c>
      <c r="BO3740" s="45">
        <f t="shared" si="1948"/>
        <v>0.36616847826086957</v>
      </c>
      <c r="BP3740" s="45">
        <f t="shared" si="1949"/>
        <v>2.4004150536033353</v>
      </c>
      <c r="BQ3740" s="47">
        <f t="shared" si="1950"/>
        <v>108.75857023120469</v>
      </c>
      <c r="BR3740" s="47">
        <f t="shared" si="1951"/>
        <v>127.51108835348066</v>
      </c>
    </row>
    <row r="3741" spans="6:70" x14ac:dyDescent="0.25">
      <c r="F3741" s="2">
        <v>40946</v>
      </c>
      <c r="G3741">
        <v>0.1115</v>
      </c>
      <c r="H3741" s="43">
        <v>40998</v>
      </c>
      <c r="I3741">
        <v>1.6067</v>
      </c>
      <c r="L3741" s="2">
        <v>40816</v>
      </c>
      <c r="M3741" t="str">
        <v>912828JH</v>
      </c>
      <c r="N3741">
        <v>1.1029</v>
      </c>
      <c r="O3741">
        <v>8.8800000000000007E-3</v>
      </c>
      <c r="P3741">
        <v>0.89370000000000005</v>
      </c>
      <c r="Q3741">
        <v>130.09375</v>
      </c>
      <c r="R3741">
        <f>VLOOKUP(M3741,工作表1!$A$3:$B$1000,2,FALSE)</f>
        <v>4</v>
      </c>
      <c r="S3741" t="str">
        <f>VLOOKUP(M3741,工作表1!$A$3:$C$1000,3,FALSE)</f>
        <v>2018/8/15</v>
      </c>
      <c r="T3741">
        <f t="shared" si="1921"/>
        <v>8.8999999999999996E-2</v>
      </c>
      <c r="U3741">
        <f t="shared" si="1920"/>
        <v>3.911</v>
      </c>
      <c r="V3741" s="43">
        <f t="shared" si="1932"/>
        <v>40954</v>
      </c>
      <c r="W3741" s="43">
        <f t="shared" si="1922"/>
        <v>40907</v>
      </c>
      <c r="X3741" s="45">
        <f t="shared" si="1933"/>
        <v>0.53260869565217395</v>
      </c>
      <c r="Y3741" s="45">
        <f t="shared" si="1934"/>
        <v>1.4969922572960095</v>
      </c>
      <c r="Z3741" s="47">
        <f t="shared" si="1935"/>
        <v>117.22649559003725</v>
      </c>
      <c r="AA3741" s="47">
        <f t="shared" si="1936"/>
        <v>129.97314862528222</v>
      </c>
      <c r="AB3741" s="45">
        <f t="shared" si="1937"/>
        <v>1.4315</v>
      </c>
      <c r="AC3741" s="2" t="str">
        <f t="shared" si="1923"/>
        <v>TY2</v>
      </c>
      <c r="AD3741">
        <f t="shared" si="1924"/>
        <v>129.390625</v>
      </c>
      <c r="AE3741">
        <f t="shared" si="1925"/>
        <v>128.234375</v>
      </c>
      <c r="AF3741" s="49">
        <f t="shared" si="1952"/>
        <v>1.15625</v>
      </c>
      <c r="AG3741" s="3">
        <f t="shared" si="1938"/>
        <v>128.96616282525426</v>
      </c>
      <c r="AH3741">
        <f t="shared" si="1939"/>
        <v>127.35670944615136</v>
      </c>
      <c r="AI3741" s="51">
        <f t="shared" si="1940"/>
        <v>1.6094533791029022</v>
      </c>
      <c r="AJ3741" s="52">
        <f t="shared" si="1941"/>
        <v>0.4532033791029022</v>
      </c>
      <c r="AK3741" s="2">
        <v>40816</v>
      </c>
      <c r="AL3741" t="str">
        <v>912828JR</v>
      </c>
      <c r="AM3741">
        <v>1.2406999999999999</v>
      </c>
      <c r="AN3741">
        <v>6.2619999999999995E-2</v>
      </c>
      <c r="AO3741">
        <v>0.88039999999999996</v>
      </c>
      <c r="AP3741">
        <v>129.390625</v>
      </c>
      <c r="AQ3741">
        <f>VLOOKUP(AL3741,工作表1!$F$3:$G$1000,2,FALSE)</f>
        <v>3.75</v>
      </c>
      <c r="AR3741" t="str">
        <f>VLOOKUP(AL3741,工作表1!$F$3:$H$1000,3,FALSE)</f>
        <v>2018/11/15</v>
      </c>
      <c r="AS3741">
        <f t="shared" si="1926"/>
        <v>8.8999999999999996E-2</v>
      </c>
      <c r="AT3741">
        <f t="shared" si="1927"/>
        <v>3.661</v>
      </c>
      <c r="AU3741" s="43">
        <f t="shared" si="1942"/>
        <v>40862</v>
      </c>
      <c r="AV3741" s="43">
        <f t="shared" si="1928"/>
        <v>40998</v>
      </c>
      <c r="AW3741" s="45">
        <f t="shared" si="1943"/>
        <v>1.4368206521739131</v>
      </c>
      <c r="AX3741" s="45">
        <f t="shared" si="1944"/>
        <v>3.2758617480643242</v>
      </c>
      <c r="AY3741" s="47">
        <f t="shared" si="1945"/>
        <v>115.71725505576786</v>
      </c>
      <c r="AZ3741" s="47">
        <f t="shared" si="1946"/>
        <v>128.96616282525426</v>
      </c>
      <c r="BA3741" s="43"/>
      <c r="BC3741" s="2">
        <v>40815</v>
      </c>
      <c r="BD3741" t="str">
        <v>912828KD</v>
      </c>
      <c r="BE3741">
        <v>20.101700000000001</v>
      </c>
      <c r="BF3741">
        <v>-0.64473999999999998</v>
      </c>
      <c r="BG3741">
        <v>0.82720000000000005</v>
      </c>
      <c r="BH3741">
        <v>128.234375</v>
      </c>
      <c r="BI3741">
        <f>VLOOKUP(BD3741,工作表1!$K$3:$L$1000,2,FALSE)</f>
        <v>2.75</v>
      </c>
      <c r="BJ3741" t="str">
        <f>VLOOKUP(BD3741,工作表1!$K$3:$M$1000,3,FALSE)</f>
        <v>2019/2/15</v>
      </c>
      <c r="BK3741">
        <f t="shared" si="1929"/>
        <v>8.6499999999999994E-2</v>
      </c>
      <c r="BL3741">
        <f t="shared" si="1930"/>
        <v>2.6635</v>
      </c>
      <c r="BM3741" s="43">
        <f t="shared" si="1947"/>
        <v>40954</v>
      </c>
      <c r="BN3741" s="43">
        <f t="shared" si="1931"/>
        <v>41089</v>
      </c>
      <c r="BO3741" s="45">
        <f t="shared" si="1948"/>
        <v>0.34375</v>
      </c>
      <c r="BP3741" s="45">
        <f t="shared" si="1949"/>
        <v>2.4005993150684932</v>
      </c>
      <c r="BQ3741" s="47">
        <f t="shared" si="1950"/>
        <v>108.66922380956417</v>
      </c>
      <c r="BR3741" s="47">
        <f t="shared" si="1951"/>
        <v>127.35670944615136</v>
      </c>
    </row>
    <row r="3742" spans="6:70" x14ac:dyDescent="0.25">
      <c r="F3742" s="2">
        <v>40945</v>
      </c>
      <c r="G3742">
        <v>0.1125</v>
      </c>
      <c r="H3742" s="43">
        <v>40997</v>
      </c>
      <c r="I3742">
        <v>1.5422</v>
      </c>
      <c r="L3742" s="2">
        <v>40815</v>
      </c>
      <c r="M3742" t="str">
        <v>912828JH</v>
      </c>
      <c r="N3742">
        <v>1.8949</v>
      </c>
      <c r="O3742">
        <v>-7.9070000000000001E-2</v>
      </c>
      <c r="P3742">
        <v>0.89370000000000005</v>
      </c>
      <c r="Q3742">
        <v>129.984375</v>
      </c>
      <c r="R3742">
        <f>VLOOKUP(M3742,工作表1!$A$3:$B$1000,2,FALSE)</f>
        <v>4</v>
      </c>
      <c r="S3742" t="str">
        <f>VLOOKUP(M3742,工作表1!$A$3:$C$1000,3,FALSE)</f>
        <v>2018/8/15</v>
      </c>
      <c r="T3742">
        <f t="shared" si="1921"/>
        <v>8.6499999999999994E-2</v>
      </c>
      <c r="U3742">
        <f t="shared" si="1920"/>
        <v>3.9135</v>
      </c>
      <c r="V3742" s="43">
        <f t="shared" si="1932"/>
        <v>40954</v>
      </c>
      <c r="W3742" s="43">
        <f t="shared" si="1922"/>
        <v>40907</v>
      </c>
      <c r="X3742" s="45">
        <f t="shared" si="1933"/>
        <v>0.5</v>
      </c>
      <c r="Y3742" s="45">
        <f t="shared" si="1934"/>
        <v>1.4972602739726026</v>
      </c>
      <c r="Z3742" s="47">
        <f t="shared" si="1935"/>
        <v>117.18833572129509</v>
      </c>
      <c r="AA3742" s="47">
        <f t="shared" si="1936"/>
        <v>129.88894610726101</v>
      </c>
      <c r="AB3742" s="45">
        <f t="shared" si="1937"/>
        <v>1.4724999999999999</v>
      </c>
      <c r="AC3742" s="2" t="str">
        <f t="shared" si="1923"/>
        <v>TY2</v>
      </c>
      <c r="AD3742">
        <f t="shared" si="1924"/>
        <v>129.234375</v>
      </c>
      <c r="AE3742">
        <f t="shared" si="1925"/>
        <v>127.90625</v>
      </c>
      <c r="AF3742" s="49">
        <f t="shared" si="1952"/>
        <v>1.328125</v>
      </c>
      <c r="AG3742" s="3">
        <f t="shared" si="1938"/>
        <v>128.8270238091099</v>
      </c>
      <c r="AH3742">
        <f t="shared" si="1939"/>
        <v>127.02321896831035</v>
      </c>
      <c r="AI3742" s="51">
        <f t="shared" si="1940"/>
        <v>1.8038048407995575</v>
      </c>
      <c r="AJ3742" s="52">
        <f t="shared" si="1941"/>
        <v>0.4756798407995575</v>
      </c>
      <c r="AK3742" s="2">
        <v>40815</v>
      </c>
      <c r="AL3742" t="str">
        <v>912828JR</v>
      </c>
      <c r="AM3742">
        <v>1.7656000000000001</v>
      </c>
      <c r="AN3742">
        <v>2.562E-2</v>
      </c>
      <c r="AO3742">
        <v>0.88039999999999996</v>
      </c>
      <c r="AP3742">
        <v>129.234375</v>
      </c>
      <c r="AQ3742">
        <f>VLOOKUP(AL3742,工作表1!$F$3:$G$1000,2,FALSE)</f>
        <v>3.75</v>
      </c>
      <c r="AR3742" t="str">
        <f>VLOOKUP(AL3742,工作表1!$F$3:$H$1000,3,FALSE)</f>
        <v>2018/11/15</v>
      </c>
      <c r="AS3742">
        <f t="shared" si="1926"/>
        <v>8.6499999999999994E-2</v>
      </c>
      <c r="AT3742">
        <f t="shared" si="1927"/>
        <v>3.6635</v>
      </c>
      <c r="AU3742" s="43">
        <f t="shared" si="1942"/>
        <v>40862</v>
      </c>
      <c r="AV3742" s="43">
        <f t="shared" si="1928"/>
        <v>40998</v>
      </c>
      <c r="AW3742" s="45">
        <f t="shared" si="1943"/>
        <v>1.40625</v>
      </c>
      <c r="AX3742" s="45">
        <f t="shared" si="1944"/>
        <v>3.2761130136986303</v>
      </c>
      <c r="AY3742" s="47">
        <f t="shared" si="1945"/>
        <v>115.63248093201219</v>
      </c>
      <c r="AZ3742" s="47">
        <f t="shared" si="1946"/>
        <v>128.8270238091099</v>
      </c>
      <c r="BA3742" s="43"/>
      <c r="BC3742" s="2">
        <v>40814</v>
      </c>
      <c r="BD3742" t="str">
        <v>912828KD</v>
      </c>
      <c r="BE3742">
        <v>20.315000000000001</v>
      </c>
      <c r="BF3742">
        <v>-0.64195999999999998</v>
      </c>
      <c r="BG3742">
        <v>0.82720000000000005</v>
      </c>
      <c r="BH3742">
        <v>127.90625</v>
      </c>
      <c r="BI3742">
        <f>VLOOKUP(BD3742,工作表1!$K$3:$L$1000,2,FALSE)</f>
        <v>2.75</v>
      </c>
      <c r="BJ3742" t="str">
        <f>VLOOKUP(BD3742,工作表1!$K$3:$M$1000,3,FALSE)</f>
        <v>2019/2/15</v>
      </c>
      <c r="BK3742">
        <f t="shared" si="1929"/>
        <v>8.8999999999999996E-2</v>
      </c>
      <c r="BL3742">
        <f t="shared" si="1930"/>
        <v>2.661</v>
      </c>
      <c r="BM3742" s="43">
        <f t="shared" si="1947"/>
        <v>40954</v>
      </c>
      <c r="BN3742" s="43">
        <f t="shared" si="1931"/>
        <v>41089</v>
      </c>
      <c r="BO3742" s="45">
        <f t="shared" si="1948"/>
        <v>0.33627717391304346</v>
      </c>
      <c r="BP3742" s="45">
        <f t="shared" si="1949"/>
        <v>2.4006607355568792</v>
      </c>
      <c r="BQ3742" s="47">
        <f t="shared" si="1950"/>
        <v>108.40361797868374</v>
      </c>
      <c r="BR3742" s="47">
        <f t="shared" si="1951"/>
        <v>127.02321896831035</v>
      </c>
    </row>
    <row r="3743" spans="6:70" x14ac:dyDescent="0.25">
      <c r="F3743" s="2">
        <v>40942</v>
      </c>
      <c r="G3743">
        <v>0.1115</v>
      </c>
      <c r="H3743" s="43">
        <v>40996</v>
      </c>
      <c r="I3743">
        <v>1.5807</v>
      </c>
      <c r="L3743" s="2">
        <v>40814</v>
      </c>
      <c r="M3743" t="str">
        <v>912828JH</v>
      </c>
      <c r="N3743">
        <v>2.09</v>
      </c>
      <c r="O3743">
        <v>-8.7679999999999994E-2</v>
      </c>
      <c r="P3743">
        <v>0.89370000000000005</v>
      </c>
      <c r="Q3743">
        <v>129.671875</v>
      </c>
      <c r="R3743">
        <f>VLOOKUP(M3743,工作表1!$A$3:$B$1000,2,FALSE)</f>
        <v>4</v>
      </c>
      <c r="S3743" t="str">
        <f>VLOOKUP(M3743,工作表1!$A$3:$C$1000,3,FALSE)</f>
        <v>2018/8/15</v>
      </c>
      <c r="T3743">
        <f t="shared" si="1921"/>
        <v>8.8999999999999996E-2</v>
      </c>
      <c r="U3743">
        <f t="shared" si="1920"/>
        <v>3.911</v>
      </c>
      <c r="V3743" s="43">
        <f t="shared" si="1932"/>
        <v>40954</v>
      </c>
      <c r="W3743" s="43">
        <f t="shared" si="1922"/>
        <v>40907</v>
      </c>
      <c r="X3743" s="45">
        <f t="shared" si="1933"/>
        <v>0.4891304347826087</v>
      </c>
      <c r="Y3743" s="45">
        <f t="shared" si="1934"/>
        <v>1.4973496128648005</v>
      </c>
      <c r="Z3743" s="47">
        <f t="shared" si="1935"/>
        <v>116.92285442631182</v>
      </c>
      <c r="AA3743" s="47">
        <f t="shared" si="1936"/>
        <v>129.57899570302936</v>
      </c>
      <c r="AB3743" s="45">
        <f t="shared" si="1937"/>
        <v>1.4547000000000001</v>
      </c>
      <c r="AC3743" s="2" t="str">
        <f t="shared" si="1923"/>
        <v>TY2</v>
      </c>
      <c r="AD3743">
        <f t="shared" si="1924"/>
        <v>128.90625</v>
      </c>
      <c r="AE3743">
        <f t="shared" si="1925"/>
        <v>127.796875</v>
      </c>
      <c r="AF3743" s="49">
        <f t="shared" si="1952"/>
        <v>1.109375</v>
      </c>
      <c r="AG3743" s="3">
        <f t="shared" si="1938"/>
        <v>128.50430145698576</v>
      </c>
      <c r="AH3743">
        <f t="shared" si="1939"/>
        <v>126.90602478596536</v>
      </c>
      <c r="AI3743" s="51">
        <f t="shared" si="1940"/>
        <v>1.5982766710204004</v>
      </c>
      <c r="AJ3743" s="52">
        <f t="shared" si="1941"/>
        <v>0.48890167102040039</v>
      </c>
      <c r="AK3743" s="2">
        <v>40814</v>
      </c>
      <c r="AL3743" t="str">
        <v>912828JR</v>
      </c>
      <c r="AM3743">
        <v>2.1282999999999999</v>
      </c>
      <c r="AN3743">
        <v>1.6590000000000001E-2</v>
      </c>
      <c r="AO3743">
        <v>0.88039999999999996</v>
      </c>
      <c r="AP3743">
        <v>128.90625</v>
      </c>
      <c r="AQ3743">
        <f>VLOOKUP(AL3743,工作表1!$F$3:$G$1000,2,FALSE)</f>
        <v>3.75</v>
      </c>
      <c r="AR3743" t="str">
        <f>VLOOKUP(AL3743,工作表1!$F$3:$H$1000,3,FALSE)</f>
        <v>2018/11/15</v>
      </c>
      <c r="AS3743">
        <f t="shared" si="1926"/>
        <v>8.8999999999999996E-2</v>
      </c>
      <c r="AT3743">
        <f t="shared" si="1927"/>
        <v>3.661</v>
      </c>
      <c r="AU3743" s="43">
        <f t="shared" si="1942"/>
        <v>40862</v>
      </c>
      <c r="AV3743" s="43">
        <f t="shared" si="1928"/>
        <v>40998</v>
      </c>
      <c r="AW3743" s="45">
        <f t="shared" si="1943"/>
        <v>1.3960597826086956</v>
      </c>
      <c r="AX3743" s="45">
        <f t="shared" si="1944"/>
        <v>3.2761967689100659</v>
      </c>
      <c r="AY3743" s="47">
        <f t="shared" si="1945"/>
        <v>115.35924561003618</v>
      </c>
      <c r="AZ3743" s="47">
        <f t="shared" si="1946"/>
        <v>128.50430145698576</v>
      </c>
      <c r="BA3743" s="43"/>
      <c r="BC3743" s="2">
        <v>40813</v>
      </c>
      <c r="BD3743" t="str">
        <v>912828KD</v>
      </c>
      <c r="BE3743">
        <v>20.230699999999999</v>
      </c>
      <c r="BF3743">
        <v>-0.63661000000000001</v>
      </c>
      <c r="BG3743">
        <v>0.82720000000000005</v>
      </c>
      <c r="BH3743">
        <v>127.796875</v>
      </c>
      <c r="BI3743">
        <f>VLOOKUP(BD3743,工作表1!$K$3:$L$1000,2,FALSE)</f>
        <v>2.75</v>
      </c>
      <c r="BJ3743" t="str">
        <f>VLOOKUP(BD3743,工作表1!$K$3:$M$1000,3,FALSE)</f>
        <v>2019/2/15</v>
      </c>
      <c r="BK3743">
        <f t="shared" si="1929"/>
        <v>9.0499999999999997E-2</v>
      </c>
      <c r="BL3743">
        <f t="shared" si="1930"/>
        <v>2.6595</v>
      </c>
      <c r="BM3743" s="43">
        <f t="shared" si="1947"/>
        <v>40954</v>
      </c>
      <c r="BN3743" s="43">
        <f t="shared" si="1931"/>
        <v>41089</v>
      </c>
      <c r="BO3743" s="45">
        <f t="shared" si="1948"/>
        <v>0.32880434782608697</v>
      </c>
      <c r="BP3743" s="45">
        <f t="shared" si="1949"/>
        <v>2.4007221560452652</v>
      </c>
      <c r="BQ3743" s="47">
        <f t="shared" si="1950"/>
        <v>108.3176824434376</v>
      </c>
      <c r="BR3743" s="47">
        <f t="shared" si="1951"/>
        <v>126.90602478596536</v>
      </c>
    </row>
    <row r="3744" spans="6:70" x14ac:dyDescent="0.25">
      <c r="F3744" s="2">
        <v>40941</v>
      </c>
      <c r="G3744">
        <v>0.1085</v>
      </c>
      <c r="H3744" s="43">
        <v>40995</v>
      </c>
      <c r="I3744">
        <v>1.571</v>
      </c>
      <c r="L3744" s="2">
        <v>40813</v>
      </c>
      <c r="M3744" t="str">
        <v>912828JH</v>
      </c>
      <c r="N3744">
        <v>1.6324000000000001</v>
      </c>
      <c r="O3744">
        <v>-3.8359999999999998E-2</v>
      </c>
      <c r="P3744">
        <v>0.89370000000000005</v>
      </c>
      <c r="Q3744">
        <v>129.5625</v>
      </c>
      <c r="R3744">
        <f>VLOOKUP(M3744,工作表1!$A$3:$B$1000,2,FALSE)</f>
        <v>4</v>
      </c>
      <c r="S3744" t="str">
        <f>VLOOKUP(M3744,工作表1!$A$3:$C$1000,3,FALSE)</f>
        <v>2018/8/15</v>
      </c>
      <c r="T3744">
        <f t="shared" si="1921"/>
        <v>9.0499999999999997E-2</v>
      </c>
      <c r="U3744">
        <f t="shared" si="1920"/>
        <v>3.9095</v>
      </c>
      <c r="V3744" s="43">
        <f t="shared" si="1932"/>
        <v>40954</v>
      </c>
      <c r="W3744" s="43">
        <f t="shared" si="1922"/>
        <v>40907</v>
      </c>
      <c r="X3744" s="45">
        <f t="shared" si="1933"/>
        <v>0.47826086956521741</v>
      </c>
      <c r="Y3744" s="45">
        <f t="shared" si="1934"/>
        <v>1.4974389517569984</v>
      </c>
      <c r="Z3744" s="47">
        <f t="shared" si="1935"/>
        <v>116.82105828160431</v>
      </c>
      <c r="AA3744" s="47">
        <f t="shared" si="1936"/>
        <v>129.45192624971116</v>
      </c>
      <c r="AB3744" s="45">
        <f t="shared" si="1937"/>
        <v>1.4547000000000001</v>
      </c>
      <c r="AC3744" s="2" t="str">
        <f t="shared" si="1923"/>
        <v>TY2</v>
      </c>
      <c r="AD3744">
        <f t="shared" si="1924"/>
        <v>128.796875</v>
      </c>
      <c r="AE3744">
        <f t="shared" si="1925"/>
        <v>128.609375</v>
      </c>
      <c r="AF3744" s="49">
        <f t="shared" si="1952"/>
        <v>0.1875</v>
      </c>
      <c r="AG3744" s="3">
        <f t="shared" si="1938"/>
        <v>128.37570519856368</v>
      </c>
      <c r="AH3744">
        <f t="shared" si="1939"/>
        <v>127.78332436704963</v>
      </c>
      <c r="AI3744" s="51">
        <f t="shared" si="1940"/>
        <v>0.59238083151404908</v>
      </c>
      <c r="AJ3744" s="52">
        <f t="shared" si="1941"/>
        <v>0.40488083151404908</v>
      </c>
      <c r="AK3744" s="2">
        <v>40813</v>
      </c>
      <c r="AL3744" t="str">
        <v>912828JR</v>
      </c>
      <c r="AM3744">
        <v>1.6447000000000001</v>
      </c>
      <c r="AN3744">
        <v>4.2750000000000003E-2</v>
      </c>
      <c r="AO3744">
        <v>0.88039999999999996</v>
      </c>
      <c r="AP3744">
        <v>128.796875</v>
      </c>
      <c r="AQ3744">
        <f>VLOOKUP(AL3744,工作表1!$F$3:$G$1000,2,FALSE)</f>
        <v>3.75</v>
      </c>
      <c r="AR3744" t="str">
        <f>VLOOKUP(AL3744,工作表1!$F$3:$H$1000,3,FALSE)</f>
        <v>2018/11/15</v>
      </c>
      <c r="AS3744">
        <f t="shared" si="1926"/>
        <v>9.0499999999999997E-2</v>
      </c>
      <c r="AT3744">
        <f t="shared" si="1927"/>
        <v>3.6595</v>
      </c>
      <c r="AU3744" s="43">
        <f t="shared" si="1942"/>
        <v>40862</v>
      </c>
      <c r="AV3744" s="43">
        <f t="shared" si="1928"/>
        <v>40998</v>
      </c>
      <c r="AW3744" s="45">
        <f t="shared" si="1943"/>
        <v>1.3858695652173911</v>
      </c>
      <c r="AX3744" s="45">
        <f t="shared" si="1944"/>
        <v>3.2762805241215007</v>
      </c>
      <c r="AY3744" s="47">
        <f t="shared" si="1945"/>
        <v>115.25741612317771</v>
      </c>
      <c r="AZ3744" s="47">
        <f t="shared" si="1946"/>
        <v>128.37570519856368</v>
      </c>
      <c r="BA3744" s="43"/>
      <c r="BC3744" s="2">
        <v>40812</v>
      </c>
      <c r="BD3744" t="str">
        <v>912828KD</v>
      </c>
      <c r="BE3744">
        <v>22.2867</v>
      </c>
      <c r="BF3744">
        <v>-0.69581000000000004</v>
      </c>
      <c r="BG3744">
        <v>0.82720000000000005</v>
      </c>
      <c r="BH3744">
        <v>128.609375</v>
      </c>
      <c r="BI3744">
        <f>VLOOKUP(BD3744,工作表1!$K$3:$L$1000,2,FALSE)</f>
        <v>2.75</v>
      </c>
      <c r="BJ3744" t="str">
        <f>VLOOKUP(BD3744,工作表1!$K$3:$M$1000,3,FALSE)</f>
        <v>2019/2/15</v>
      </c>
      <c r="BK3744">
        <f t="shared" si="1929"/>
        <v>8.8499999999999995E-2</v>
      </c>
      <c r="BL3744">
        <f t="shared" si="1930"/>
        <v>2.6615000000000002</v>
      </c>
      <c r="BM3744" s="43">
        <f t="shared" si="1947"/>
        <v>40954</v>
      </c>
      <c r="BN3744" s="43">
        <f t="shared" si="1931"/>
        <v>41089</v>
      </c>
      <c r="BO3744" s="45">
        <f t="shared" si="1948"/>
        <v>0.32133152173913043</v>
      </c>
      <c r="BP3744" s="45">
        <f t="shared" si="1949"/>
        <v>2.4007835765336512</v>
      </c>
      <c r="BQ3744" s="47">
        <f t="shared" si="1950"/>
        <v>109.05706714930017</v>
      </c>
      <c r="BR3744" s="47">
        <f t="shared" si="1951"/>
        <v>127.78332436704963</v>
      </c>
    </row>
    <row r="3745" spans="6:70" x14ac:dyDescent="0.25">
      <c r="F3745" s="2">
        <v>40940</v>
      </c>
      <c r="G3745">
        <v>0.1045</v>
      </c>
      <c r="H3745" s="43">
        <v>40994</v>
      </c>
      <c r="I3745">
        <v>1.6384000000000001</v>
      </c>
      <c r="L3745" s="2">
        <v>40812</v>
      </c>
      <c r="M3745" t="str">
        <v>912828JH</v>
      </c>
      <c r="N3745">
        <v>1.3117000000000001</v>
      </c>
      <c r="O3745">
        <v>6.9300000000000004E-3</v>
      </c>
      <c r="P3745">
        <v>0.89370000000000005</v>
      </c>
      <c r="Q3745">
        <v>130.34375</v>
      </c>
      <c r="R3745">
        <f>VLOOKUP(M3745,工作表1!$A$3:$B$1000,2,FALSE)</f>
        <v>4</v>
      </c>
      <c r="S3745" t="str">
        <f>VLOOKUP(M3745,工作表1!$A$3:$C$1000,3,FALSE)</f>
        <v>2018/8/15</v>
      </c>
      <c r="T3745">
        <f t="shared" si="1921"/>
        <v>8.8499999999999995E-2</v>
      </c>
      <c r="U3745">
        <f t="shared" si="1920"/>
        <v>3.9115000000000002</v>
      </c>
      <c r="V3745" s="43">
        <f t="shared" si="1932"/>
        <v>40954</v>
      </c>
      <c r="W3745" s="43">
        <f t="shared" si="1922"/>
        <v>40907</v>
      </c>
      <c r="X3745" s="45">
        <f t="shared" si="1933"/>
        <v>0.46739130434782611</v>
      </c>
      <c r="Y3745" s="45">
        <f t="shared" si="1934"/>
        <v>1.497528290649196</v>
      </c>
      <c r="Z3745" s="47">
        <f t="shared" si="1935"/>
        <v>117.51612060234928</v>
      </c>
      <c r="AA3745" s="47">
        <f t="shared" si="1936"/>
        <v>130.21548330405426</v>
      </c>
      <c r="AB3745" s="45">
        <f t="shared" si="1937"/>
        <v>1.3907</v>
      </c>
      <c r="AC3745" s="2" t="str">
        <f t="shared" si="1923"/>
        <v>TY2</v>
      </c>
      <c r="AD3745">
        <f t="shared" si="1924"/>
        <v>129.609375</v>
      </c>
      <c r="AE3745">
        <f t="shared" si="1925"/>
        <v>129.3125</v>
      </c>
      <c r="AF3745" s="49">
        <f t="shared" si="1952"/>
        <v>0.296875</v>
      </c>
      <c r="AG3745" s="3">
        <f t="shared" si="1938"/>
        <v>129.16748460690764</v>
      </c>
      <c r="AH3745">
        <f t="shared" si="1939"/>
        <v>128.51592434602932</v>
      </c>
      <c r="AI3745" s="51">
        <f t="shared" si="1940"/>
        <v>0.65156026087831265</v>
      </c>
      <c r="AJ3745" s="52">
        <f t="shared" si="1941"/>
        <v>0.35468526087831265</v>
      </c>
      <c r="AK3745" s="2">
        <v>40812</v>
      </c>
      <c r="AL3745" t="str">
        <v>912828JR</v>
      </c>
      <c r="AM3745">
        <v>1.3974</v>
      </c>
      <c r="AN3745">
        <v>6.6720000000000002E-2</v>
      </c>
      <c r="AO3745">
        <v>0.88039999999999996</v>
      </c>
      <c r="AP3745">
        <v>129.609375</v>
      </c>
      <c r="AQ3745">
        <f>VLOOKUP(AL3745,工作表1!$F$3:$G$1000,2,FALSE)</f>
        <v>3.75</v>
      </c>
      <c r="AR3745" t="str">
        <f>VLOOKUP(AL3745,工作表1!$F$3:$H$1000,3,FALSE)</f>
        <v>2018/11/15</v>
      </c>
      <c r="AS3745">
        <f t="shared" si="1926"/>
        <v>8.8499999999999995E-2</v>
      </c>
      <c r="AT3745">
        <f t="shared" si="1927"/>
        <v>3.6615000000000002</v>
      </c>
      <c r="AU3745" s="43">
        <f t="shared" si="1942"/>
        <v>40862</v>
      </c>
      <c r="AV3745" s="43">
        <f t="shared" si="1928"/>
        <v>40998</v>
      </c>
      <c r="AW3745" s="45">
        <f t="shared" si="1943"/>
        <v>1.3756793478260869</v>
      </c>
      <c r="AX3745" s="45">
        <f t="shared" si="1944"/>
        <v>3.2763642793329364</v>
      </c>
      <c r="AY3745" s="47">
        <f t="shared" si="1945"/>
        <v>115.96767565111782</v>
      </c>
      <c r="AZ3745" s="47">
        <f t="shared" si="1946"/>
        <v>129.16748460690764</v>
      </c>
      <c r="BA3745" s="43"/>
      <c r="BC3745" s="2">
        <v>40809</v>
      </c>
      <c r="BD3745" t="str">
        <v>912828KD</v>
      </c>
      <c r="BE3745">
        <v>23.220199999999998</v>
      </c>
      <c r="BF3745">
        <v>-0.72282000000000002</v>
      </c>
      <c r="BG3745">
        <v>0.82720000000000005</v>
      </c>
      <c r="BH3745">
        <v>129.3125</v>
      </c>
      <c r="BI3745">
        <f>VLOOKUP(BD3745,工作表1!$K$3:$L$1000,2,FALSE)</f>
        <v>2.75</v>
      </c>
      <c r="BJ3745" t="str">
        <f>VLOOKUP(BD3745,工作表1!$K$3:$M$1000,3,FALSE)</f>
        <v>2019/2/15</v>
      </c>
      <c r="BK3745">
        <f t="shared" si="1929"/>
        <v>8.8999999999999996E-2</v>
      </c>
      <c r="BL3745">
        <f t="shared" si="1930"/>
        <v>2.661</v>
      </c>
      <c r="BM3745" s="43">
        <f t="shared" si="1947"/>
        <v>40954</v>
      </c>
      <c r="BN3745" s="43">
        <f t="shared" si="1931"/>
        <v>41089</v>
      </c>
      <c r="BO3745" s="45">
        <f t="shared" si="1948"/>
        <v>0.31385869565217389</v>
      </c>
      <c r="BP3745" s="45">
        <f t="shared" si="1949"/>
        <v>2.4008449970220367</v>
      </c>
      <c r="BQ3745" s="47">
        <f t="shared" si="1950"/>
        <v>109.67484384430182</v>
      </c>
      <c r="BR3745" s="47">
        <f t="shared" si="1951"/>
        <v>128.51592434602932</v>
      </c>
    </row>
    <row r="3746" spans="6:70" x14ac:dyDescent="0.25">
      <c r="F3746" s="2">
        <v>40939</v>
      </c>
      <c r="G3746">
        <v>9.5500000000000002E-2</v>
      </c>
      <c r="H3746" s="43">
        <v>40991</v>
      </c>
      <c r="I3746">
        <v>1.6358999999999999</v>
      </c>
      <c r="L3746" s="2">
        <v>40809</v>
      </c>
      <c r="M3746" t="str">
        <v>912828JH</v>
      </c>
      <c r="N3746">
        <v>1.3612</v>
      </c>
      <c r="O3746">
        <v>4.0099999999999997E-3</v>
      </c>
      <c r="P3746">
        <v>0.89370000000000005</v>
      </c>
      <c r="Q3746">
        <v>130.96875</v>
      </c>
      <c r="R3746">
        <f>VLOOKUP(M3746,工作表1!$A$3:$B$1000,2,FALSE)</f>
        <v>4</v>
      </c>
      <c r="S3746" t="str">
        <f>VLOOKUP(M3746,工作表1!$A$3:$C$1000,3,FALSE)</f>
        <v>2018/8/15</v>
      </c>
      <c r="T3746">
        <f t="shared" si="1921"/>
        <v>8.8999999999999996E-2</v>
      </c>
      <c r="U3746">
        <f t="shared" si="1920"/>
        <v>3.911</v>
      </c>
      <c r="V3746" s="43">
        <f t="shared" si="1932"/>
        <v>40954</v>
      </c>
      <c r="W3746" s="43">
        <f t="shared" si="1922"/>
        <v>40907</v>
      </c>
      <c r="X3746" s="45">
        <f t="shared" si="1933"/>
        <v>0.45652173913043476</v>
      </c>
      <c r="Y3746" s="45">
        <f t="shared" si="1934"/>
        <v>1.4976176295413937</v>
      </c>
      <c r="Z3746" s="47">
        <f t="shared" si="1935"/>
        <v>118.08656053157122</v>
      </c>
      <c r="AA3746" s="47">
        <f t="shared" si="1936"/>
        <v>130.84032067571647</v>
      </c>
      <c r="AB3746" s="45">
        <f t="shared" si="1937"/>
        <v>1.34</v>
      </c>
      <c r="AC3746" s="2" t="str">
        <f t="shared" si="1923"/>
        <v>TY2</v>
      </c>
      <c r="AD3746">
        <f t="shared" si="1924"/>
        <v>130.3125</v>
      </c>
      <c r="AE3746">
        <f t="shared" si="1925"/>
        <v>130.0625</v>
      </c>
      <c r="AF3746" s="49">
        <f t="shared" si="1952"/>
        <v>0.25</v>
      </c>
      <c r="AG3746" s="3">
        <f t="shared" si="1938"/>
        <v>129.84547855066543</v>
      </c>
      <c r="AH3746">
        <f t="shared" si="1939"/>
        <v>129.30703916591779</v>
      </c>
      <c r="AI3746" s="51">
        <f t="shared" si="1940"/>
        <v>0.53843938474764741</v>
      </c>
      <c r="AJ3746" s="52">
        <f t="shared" si="1941"/>
        <v>0.28843938474764741</v>
      </c>
      <c r="AK3746" s="2">
        <v>40809</v>
      </c>
      <c r="AL3746" t="str">
        <v>912828JR</v>
      </c>
      <c r="AM3746">
        <v>0.79079999999999995</v>
      </c>
      <c r="AN3746">
        <v>9.8970000000000002E-2</v>
      </c>
      <c r="AO3746">
        <v>0.88039999999999996</v>
      </c>
      <c r="AP3746">
        <v>130.3125</v>
      </c>
      <c r="AQ3746">
        <f>VLOOKUP(AL3746,工作表1!$F$3:$G$1000,2,FALSE)</f>
        <v>3.75</v>
      </c>
      <c r="AR3746" t="str">
        <f>VLOOKUP(AL3746,工作表1!$F$3:$H$1000,3,FALSE)</f>
        <v>2018/11/15</v>
      </c>
      <c r="AS3746">
        <f t="shared" si="1926"/>
        <v>8.8999999999999996E-2</v>
      </c>
      <c r="AT3746">
        <f t="shared" si="1927"/>
        <v>3.661</v>
      </c>
      <c r="AU3746" s="43">
        <f t="shared" si="1942"/>
        <v>40862</v>
      </c>
      <c r="AV3746" s="43">
        <f t="shared" si="1928"/>
        <v>40998</v>
      </c>
      <c r="AW3746" s="45">
        <f t="shared" si="1943"/>
        <v>1.3654891304347827</v>
      </c>
      <c r="AX3746" s="45">
        <f t="shared" si="1944"/>
        <v>3.2764480345443721</v>
      </c>
      <c r="AY3746" s="47">
        <f t="shared" si="1945"/>
        <v>116.57647790048073</v>
      </c>
      <c r="AZ3746" s="47">
        <f t="shared" si="1946"/>
        <v>129.84547855066543</v>
      </c>
      <c r="BA3746" s="43"/>
      <c r="BC3746" s="2">
        <v>40808</v>
      </c>
      <c r="BD3746" t="str">
        <v>912828KD</v>
      </c>
      <c r="BE3746">
        <v>24.417100000000001</v>
      </c>
      <c r="BF3746">
        <v>-0.77202000000000004</v>
      </c>
      <c r="BG3746">
        <v>0.82720000000000005</v>
      </c>
      <c r="BH3746">
        <v>130.0625</v>
      </c>
      <c r="BI3746">
        <f>VLOOKUP(BD3746,工作表1!$K$3:$L$1000,2,FALSE)</f>
        <v>2.75</v>
      </c>
      <c r="BJ3746" t="str">
        <f>VLOOKUP(BD3746,工作表1!$K$3:$M$1000,3,FALSE)</f>
        <v>2019/2/15</v>
      </c>
      <c r="BK3746">
        <f t="shared" si="1929"/>
        <v>8.7999999999999995E-2</v>
      </c>
      <c r="BL3746">
        <f t="shared" si="1930"/>
        <v>2.6619999999999999</v>
      </c>
      <c r="BM3746" s="43">
        <f t="shared" si="1947"/>
        <v>40954</v>
      </c>
      <c r="BN3746" s="43">
        <f t="shared" si="1931"/>
        <v>41089</v>
      </c>
      <c r="BO3746" s="45">
        <f t="shared" si="1948"/>
        <v>0.29144021739130432</v>
      </c>
      <c r="BP3746" s="45">
        <f t="shared" si="1949"/>
        <v>2.4010292584871946</v>
      </c>
      <c r="BQ3746" s="47">
        <f t="shared" si="1950"/>
        <v>110.3664917782603</v>
      </c>
      <c r="BR3746" s="47">
        <f t="shared" si="1951"/>
        <v>129.30703916591779</v>
      </c>
    </row>
    <row r="3747" spans="6:70" x14ac:dyDescent="0.25">
      <c r="F3747" s="2">
        <v>40938</v>
      </c>
      <c r="G3747">
        <v>9.2499999999999999E-2</v>
      </c>
      <c r="H3747" s="43">
        <v>40990</v>
      </c>
      <c r="I3747">
        <v>1.6767000000000001</v>
      </c>
      <c r="L3747" s="2">
        <v>40808</v>
      </c>
      <c r="M3747" t="str">
        <v>912828JH</v>
      </c>
      <c r="N3747">
        <v>1.5703</v>
      </c>
      <c r="O3747">
        <v>-3.1179999999999999E-2</v>
      </c>
      <c r="P3747">
        <v>0.89370000000000005</v>
      </c>
      <c r="Q3747">
        <v>131.75</v>
      </c>
      <c r="R3747">
        <f>VLOOKUP(M3747,工作表1!$A$3:$B$1000,2,FALSE)</f>
        <v>4</v>
      </c>
      <c r="S3747" t="str">
        <f>VLOOKUP(M3747,工作表1!$A$3:$C$1000,3,FALSE)</f>
        <v>2018/8/15</v>
      </c>
      <c r="T3747">
        <f t="shared" si="1921"/>
        <v>8.7999999999999995E-2</v>
      </c>
      <c r="U3747">
        <f t="shared" si="1920"/>
        <v>3.9119999999999999</v>
      </c>
      <c r="V3747" s="43">
        <f t="shared" si="1932"/>
        <v>40954</v>
      </c>
      <c r="W3747" s="43">
        <f t="shared" si="1922"/>
        <v>40907</v>
      </c>
      <c r="X3747" s="45">
        <f t="shared" si="1933"/>
        <v>0.42391304347826086</v>
      </c>
      <c r="Y3747" s="45">
        <f t="shared" si="1934"/>
        <v>1.4978856462179868</v>
      </c>
      <c r="Z3747" s="47">
        <f t="shared" si="1935"/>
        <v>118.82927625396832</v>
      </c>
      <c r="AA3747" s="47">
        <f t="shared" si="1936"/>
        <v>131.63027650318199</v>
      </c>
      <c r="AB3747" s="45">
        <f t="shared" si="1937"/>
        <v>1.2278</v>
      </c>
      <c r="AC3747" s="2" t="str">
        <f t="shared" si="1923"/>
        <v>TY2</v>
      </c>
      <c r="AD3747">
        <f t="shared" si="1924"/>
        <v>131.0625</v>
      </c>
      <c r="AE3747">
        <f t="shared" si="1925"/>
        <v>129.953125</v>
      </c>
      <c r="AF3747" s="49">
        <f t="shared" si="1952"/>
        <v>1.109375</v>
      </c>
      <c r="AG3747" s="3">
        <f t="shared" si="1938"/>
        <v>130.65789549137335</v>
      </c>
      <c r="AH3747">
        <f t="shared" si="1939"/>
        <v>129.49820326384472</v>
      </c>
      <c r="AI3747" s="51">
        <f t="shared" si="1940"/>
        <v>1.1596922275286374</v>
      </c>
      <c r="AJ3747" s="52">
        <f t="shared" si="1941"/>
        <v>5.0317227528637432E-2</v>
      </c>
      <c r="AK3747" s="2">
        <v>40808</v>
      </c>
      <c r="AL3747" t="str">
        <v>912828JR</v>
      </c>
      <c r="AM3747">
        <v>2.3496999999999999</v>
      </c>
      <c r="AN3747">
        <v>7.7999999999999999E-4</v>
      </c>
      <c r="AO3747">
        <v>0.88039999999999996</v>
      </c>
      <c r="AP3747">
        <v>131.0625</v>
      </c>
      <c r="AQ3747">
        <f>VLOOKUP(AL3747,工作表1!$F$3:$G$1000,2,FALSE)</f>
        <v>3.75</v>
      </c>
      <c r="AR3747" t="str">
        <f>VLOOKUP(AL3747,工作表1!$F$3:$H$1000,3,FALSE)</f>
        <v>2018/11/15</v>
      </c>
      <c r="AS3747">
        <f t="shared" si="1926"/>
        <v>8.7999999999999995E-2</v>
      </c>
      <c r="AT3747">
        <f t="shared" si="1927"/>
        <v>3.6619999999999999</v>
      </c>
      <c r="AU3747" s="43">
        <f t="shared" si="1942"/>
        <v>40862</v>
      </c>
      <c r="AV3747" s="43">
        <f t="shared" si="1928"/>
        <v>40998</v>
      </c>
      <c r="AW3747" s="45">
        <f t="shared" si="1943"/>
        <v>1.3349184782608696</v>
      </c>
      <c r="AX3747" s="45">
        <f t="shared" si="1944"/>
        <v>3.2766993001786777</v>
      </c>
      <c r="AY3747" s="47">
        <f t="shared" si="1945"/>
        <v>117.32871475224894</v>
      </c>
      <c r="AZ3747" s="47">
        <f t="shared" si="1946"/>
        <v>130.65789549137335</v>
      </c>
      <c r="BA3747" s="43"/>
      <c r="BC3747" s="2">
        <v>40807</v>
      </c>
      <c r="BD3747" t="str">
        <v>912828JR</v>
      </c>
      <c r="BE3747">
        <v>4.6291000000000002</v>
      </c>
      <c r="BF3747">
        <v>-0.13542000000000001</v>
      </c>
      <c r="BG3747">
        <v>0.88039999999999996</v>
      </c>
      <c r="BH3747">
        <v>129.953125</v>
      </c>
      <c r="BI3747">
        <f>VLOOKUP(BD3747,工作表1!$K$3:$L$1000,2,FALSE)</f>
        <v>3.75</v>
      </c>
      <c r="BJ3747" t="str">
        <f>VLOOKUP(BD3747,工作表1!$K$3:$M$1000,3,FALSE)</f>
        <v>2018/11/15</v>
      </c>
      <c r="BK3747">
        <f t="shared" si="1929"/>
        <v>9.0499999999999997E-2</v>
      </c>
      <c r="BL3747">
        <f t="shared" si="1930"/>
        <v>3.6595</v>
      </c>
      <c r="BM3747" s="43">
        <f t="shared" si="1947"/>
        <v>40862</v>
      </c>
      <c r="BN3747" s="43">
        <f t="shared" si="1931"/>
        <v>41089</v>
      </c>
      <c r="BO3747" s="45">
        <f t="shared" si="1948"/>
        <v>1.3247282608695652</v>
      </c>
      <c r="BP3747" s="45">
        <f t="shared" si="1949"/>
        <v>4.2117145622394281</v>
      </c>
      <c r="BQ3747" s="47">
        <f t="shared" si="1950"/>
        <v>117.42413184831385</v>
      </c>
      <c r="BR3747" s="47">
        <f t="shared" si="1951"/>
        <v>129.49820326384472</v>
      </c>
    </row>
    <row r="3748" spans="6:70" x14ac:dyDescent="0.25">
      <c r="F3748" s="2">
        <v>40935</v>
      </c>
      <c r="G3748">
        <v>9.0499999999999997E-2</v>
      </c>
      <c r="H3748" s="43">
        <v>40989</v>
      </c>
      <c r="I3748">
        <v>1.6936</v>
      </c>
      <c r="L3748" s="2">
        <v>40807</v>
      </c>
      <c r="M3748" t="str">
        <v>912828HZ</v>
      </c>
      <c r="N3748">
        <v>-1.2565</v>
      </c>
      <c r="O3748">
        <v>1.5705499999999999</v>
      </c>
      <c r="P3748">
        <v>0.88700000000000001</v>
      </c>
      <c r="Q3748">
        <v>131.671875</v>
      </c>
      <c r="R3748">
        <f>VLOOKUP(M3748,工作表1!$A$3:$B$1000,2,FALSE)</f>
        <v>3.875</v>
      </c>
      <c r="S3748" t="str">
        <f>VLOOKUP(M3748,工作表1!$A$3:$C$1000,3,FALSE)</f>
        <v>2018/5/15</v>
      </c>
      <c r="T3748">
        <f t="shared" si="1921"/>
        <v>9.0499999999999997E-2</v>
      </c>
      <c r="U3748">
        <f t="shared" si="1920"/>
        <v>3.7845</v>
      </c>
      <c r="V3748" s="43">
        <f t="shared" si="1932"/>
        <v>40862</v>
      </c>
      <c r="W3748" s="43">
        <f t="shared" si="1922"/>
        <v>40907</v>
      </c>
      <c r="X3748" s="45">
        <f t="shared" si="1933"/>
        <v>1.3688858695652175</v>
      </c>
      <c r="Y3748" s="45">
        <f t="shared" si="1934"/>
        <v>2.4199132668254917</v>
      </c>
      <c r="Z3748" s="47">
        <f t="shared" si="1935"/>
        <v>117.32100139319101</v>
      </c>
      <c r="AA3748" s="47">
        <f t="shared" si="1936"/>
        <v>130.91120027803345</v>
      </c>
      <c r="AB3748" s="45">
        <f t="shared" si="1937"/>
        <v>1.325</v>
      </c>
      <c r="AC3748" s="2" t="str">
        <f t="shared" si="1923"/>
        <v>TY2</v>
      </c>
      <c r="AD3748">
        <f t="shared" si="1924"/>
        <v>130.75</v>
      </c>
      <c r="AE3748">
        <f t="shared" si="1925"/>
        <v>129.671875</v>
      </c>
      <c r="AF3748" s="49">
        <f t="shared" si="1952"/>
        <v>1.078125</v>
      </c>
      <c r="AG3748" s="3">
        <f t="shared" si="1938"/>
        <v>130.55334897217972</v>
      </c>
      <c r="AH3748">
        <f t="shared" si="1939"/>
        <v>129.09346461937869</v>
      </c>
      <c r="AI3748" s="51">
        <f t="shared" si="1940"/>
        <v>1.4598843528010264</v>
      </c>
      <c r="AJ3748" s="52">
        <f t="shared" si="1941"/>
        <v>0.38175935280102635</v>
      </c>
      <c r="AK3748" s="2">
        <v>40807</v>
      </c>
      <c r="AL3748" t="str">
        <v>912828JH</v>
      </c>
      <c r="AM3748">
        <v>1.8660000000000001</v>
      </c>
      <c r="AN3748">
        <v>-7.9149999999999998E-2</v>
      </c>
      <c r="AO3748">
        <v>0.89370000000000005</v>
      </c>
      <c r="AP3748">
        <v>130.75</v>
      </c>
      <c r="AQ3748">
        <f>VLOOKUP(AL3748,工作表1!$F$3:$G$1000,2,FALSE)</f>
        <v>4</v>
      </c>
      <c r="AR3748" t="str">
        <f>VLOOKUP(AL3748,工作表1!$F$3:$H$1000,3,FALSE)</f>
        <v>2018/8/15</v>
      </c>
      <c r="AS3748">
        <f t="shared" si="1926"/>
        <v>9.0499999999999997E-2</v>
      </c>
      <c r="AT3748">
        <f t="shared" si="1927"/>
        <v>3.9095</v>
      </c>
      <c r="AU3748" s="43">
        <f t="shared" si="1942"/>
        <v>40954</v>
      </c>
      <c r="AV3748" s="43">
        <f t="shared" si="1928"/>
        <v>40998</v>
      </c>
      <c r="AW3748" s="45">
        <f t="shared" si="1943"/>
        <v>0.41304347826086957</v>
      </c>
      <c r="AX3748" s="45">
        <f t="shared" si="1944"/>
        <v>2.4952352590827873</v>
      </c>
      <c r="AY3748" s="47">
        <f t="shared" si="1945"/>
        <v>118.98386819713716</v>
      </c>
      <c r="AZ3748" s="47">
        <f t="shared" si="1946"/>
        <v>130.55334897217972</v>
      </c>
      <c r="BA3748" s="43"/>
      <c r="BC3748" s="2">
        <v>40806</v>
      </c>
      <c r="BD3748" t="str">
        <v>912828JR</v>
      </c>
      <c r="BE3748">
        <v>3.1261999999999999</v>
      </c>
      <c r="BF3748">
        <v>-3.8559999999999997E-2</v>
      </c>
      <c r="BG3748">
        <v>0.88039999999999996</v>
      </c>
      <c r="BH3748">
        <v>129.671875</v>
      </c>
      <c r="BI3748">
        <f>VLOOKUP(BD3748,工作表1!$K$3:$L$1000,2,FALSE)</f>
        <v>3.75</v>
      </c>
      <c r="BJ3748" t="str">
        <f>VLOOKUP(BD3748,工作表1!$K$3:$M$1000,3,FALSE)</f>
        <v>2018/11/15</v>
      </c>
      <c r="BK3748">
        <f t="shared" si="1929"/>
        <v>6.9500000000000006E-2</v>
      </c>
      <c r="BL3748">
        <f t="shared" si="1930"/>
        <v>3.6804999999999999</v>
      </c>
      <c r="BM3748" s="43">
        <f t="shared" si="1947"/>
        <v>40862</v>
      </c>
      <c r="BN3748" s="43">
        <f t="shared" si="1931"/>
        <v>41089</v>
      </c>
      <c r="BO3748" s="45">
        <f t="shared" si="1948"/>
        <v>1.314538043478261</v>
      </c>
      <c r="BP3748" s="45">
        <f t="shared" si="1949"/>
        <v>4.2117983174508637</v>
      </c>
      <c r="BQ3748" s="47">
        <f t="shared" si="1950"/>
        <v>117.09639910478228</v>
      </c>
      <c r="BR3748" s="47">
        <f t="shared" si="1951"/>
        <v>129.09346461937869</v>
      </c>
    </row>
    <row r="3749" spans="6:70" x14ac:dyDescent="0.25">
      <c r="F3749" s="2">
        <v>40934</v>
      </c>
      <c r="G3749">
        <v>8.8999999999999996E-2</v>
      </c>
      <c r="H3749" s="43">
        <v>40988</v>
      </c>
      <c r="I3749">
        <v>1.7565999999999999</v>
      </c>
      <c r="L3749" s="2">
        <v>40806</v>
      </c>
      <c r="M3749" t="str">
        <v>912828HZ</v>
      </c>
      <c r="N3749">
        <v>0.7238</v>
      </c>
      <c r="O3749">
        <v>-0.69547000000000003</v>
      </c>
      <c r="P3749">
        <v>0.88700000000000001</v>
      </c>
      <c r="Q3749">
        <v>131.34375</v>
      </c>
      <c r="R3749">
        <f>VLOOKUP(M3749,工作表1!$A$3:$B$1000,2,FALSE)</f>
        <v>3.875</v>
      </c>
      <c r="S3749" t="str">
        <f>VLOOKUP(M3749,工作表1!$A$3:$C$1000,3,FALSE)</f>
        <v>2018/5/15</v>
      </c>
      <c r="T3749">
        <f t="shared" si="1921"/>
        <v>6.9500000000000006E-2</v>
      </c>
      <c r="U3749">
        <f t="shared" si="1920"/>
        <v>3.8054999999999999</v>
      </c>
      <c r="V3749" s="43">
        <f t="shared" si="1932"/>
        <v>40862</v>
      </c>
      <c r="W3749" s="43">
        <f t="shared" si="1922"/>
        <v>40907</v>
      </c>
      <c r="X3749" s="45">
        <f t="shared" si="1933"/>
        <v>1.3583559782608696</v>
      </c>
      <c r="Y3749" s="45">
        <f t="shared" si="1934"/>
        <v>2.419999813877308</v>
      </c>
      <c r="Z3749" s="47">
        <f t="shared" si="1935"/>
        <v>117.7983481725511</v>
      </c>
      <c r="AA3749" s="47">
        <f t="shared" si="1936"/>
        <v>131.42908560719968</v>
      </c>
      <c r="AB3749" s="45">
        <f t="shared" si="1937"/>
        <v>1.3792</v>
      </c>
      <c r="AC3749" s="2" t="str">
        <f t="shared" si="1923"/>
        <v>TY2</v>
      </c>
      <c r="AD3749">
        <f t="shared" si="1924"/>
        <v>130.46875</v>
      </c>
      <c r="AE3749">
        <f t="shared" si="1925"/>
        <v>129.6875</v>
      </c>
      <c r="AF3749" s="49">
        <f t="shared" si="1952"/>
        <v>0.78125</v>
      </c>
      <c r="AG3749" s="3">
        <f t="shared" si="1938"/>
        <v>130.25431338750602</v>
      </c>
      <c r="AH3749">
        <f t="shared" si="1939"/>
        <v>129.19736320607396</v>
      </c>
      <c r="AI3749" s="51">
        <f t="shared" si="1940"/>
        <v>1.0569501814320574</v>
      </c>
      <c r="AJ3749" s="52">
        <f t="shared" si="1941"/>
        <v>0.27570018143205743</v>
      </c>
      <c r="AK3749" s="2">
        <v>40806</v>
      </c>
      <c r="AL3749" t="str">
        <v>912828JH</v>
      </c>
      <c r="AM3749">
        <v>2.0297999999999998</v>
      </c>
      <c r="AN3749">
        <v>-7.3330000000000006E-2</v>
      </c>
      <c r="AO3749">
        <v>0.89370000000000005</v>
      </c>
      <c r="AP3749">
        <v>130.46875</v>
      </c>
      <c r="AQ3749">
        <f>VLOOKUP(AL3749,工作表1!$F$3:$G$1000,2,FALSE)</f>
        <v>4</v>
      </c>
      <c r="AR3749" t="str">
        <f>VLOOKUP(AL3749,工作表1!$F$3:$H$1000,3,FALSE)</f>
        <v>2018/8/15</v>
      </c>
      <c r="AS3749">
        <f t="shared" si="1926"/>
        <v>6.9500000000000006E-2</v>
      </c>
      <c r="AT3749">
        <f t="shared" si="1927"/>
        <v>3.9304999999999999</v>
      </c>
      <c r="AU3749" s="43">
        <f t="shared" si="1942"/>
        <v>40954</v>
      </c>
      <c r="AV3749" s="43">
        <f t="shared" si="1928"/>
        <v>40998</v>
      </c>
      <c r="AW3749" s="45">
        <f t="shared" si="1943"/>
        <v>0.40217391304347827</v>
      </c>
      <c r="AX3749" s="45">
        <f t="shared" si="1944"/>
        <v>2.4953245979749852</v>
      </c>
      <c r="AY3749" s="47">
        <f t="shared" si="1945"/>
        <v>118.73991092083727</v>
      </c>
      <c r="AZ3749" s="47">
        <f t="shared" si="1946"/>
        <v>130.25431338750602</v>
      </c>
      <c r="BA3749" s="43"/>
      <c r="BC3749" s="2">
        <v>40805</v>
      </c>
      <c r="BD3749" t="str">
        <v>912828JR</v>
      </c>
      <c r="BE3749">
        <v>5.0720999999999998</v>
      </c>
      <c r="BF3749">
        <v>-0.12576000000000001</v>
      </c>
      <c r="BG3749">
        <v>0.88039999999999996</v>
      </c>
      <c r="BH3749">
        <v>129.6875</v>
      </c>
      <c r="BI3749">
        <f>VLOOKUP(BD3749,工作表1!$K$3:$L$1000,2,FALSE)</f>
        <v>3.75</v>
      </c>
      <c r="BJ3749" t="str">
        <f>VLOOKUP(BD3749,工作表1!$K$3:$M$1000,3,FALSE)</f>
        <v>2018/11/15</v>
      </c>
      <c r="BK3749">
        <f t="shared" si="1929"/>
        <v>6.5500000000000003E-2</v>
      </c>
      <c r="BL3749">
        <f t="shared" si="1930"/>
        <v>3.6844999999999999</v>
      </c>
      <c r="BM3749" s="43">
        <f t="shared" si="1947"/>
        <v>40862</v>
      </c>
      <c r="BN3749" s="43">
        <f t="shared" si="1931"/>
        <v>41089</v>
      </c>
      <c r="BO3749" s="45">
        <f t="shared" si="1948"/>
        <v>1.3043478260869565</v>
      </c>
      <c r="BP3749" s="45">
        <f t="shared" si="1949"/>
        <v>4.2118820726622985</v>
      </c>
      <c r="BQ3749" s="47">
        <f t="shared" si="1950"/>
        <v>117.20322335734289</v>
      </c>
      <c r="BR3749" s="47">
        <f t="shared" si="1951"/>
        <v>129.19736320607396</v>
      </c>
    </row>
    <row r="3750" spans="6:70" x14ac:dyDescent="0.25">
      <c r="F3750" s="2">
        <v>40933</v>
      </c>
      <c r="G3750">
        <v>9.2499999999999999E-2</v>
      </c>
      <c r="H3750" s="43">
        <v>40987</v>
      </c>
      <c r="I3750">
        <v>1.7638</v>
      </c>
      <c r="L3750" s="2">
        <v>40805</v>
      </c>
      <c r="M3750" t="str">
        <v>912828HZ</v>
      </c>
      <c r="N3750">
        <v>0.1724</v>
      </c>
      <c r="O3750">
        <v>-9.7159999999999996E-2</v>
      </c>
      <c r="P3750">
        <v>0.88700000000000001</v>
      </c>
      <c r="Q3750">
        <v>131.421875</v>
      </c>
      <c r="R3750">
        <f>VLOOKUP(M3750,工作表1!$A$3:$B$1000,2,FALSE)</f>
        <v>3.875</v>
      </c>
      <c r="S3750" t="str">
        <f>VLOOKUP(M3750,工作表1!$A$3:$C$1000,3,FALSE)</f>
        <v>2018/5/15</v>
      </c>
      <c r="T3750">
        <f t="shared" si="1921"/>
        <v>6.5500000000000003E-2</v>
      </c>
      <c r="U3750">
        <f t="shared" si="1920"/>
        <v>3.8094999999999999</v>
      </c>
      <c r="V3750" s="43">
        <f t="shared" si="1932"/>
        <v>40862</v>
      </c>
      <c r="W3750" s="43">
        <f t="shared" si="1922"/>
        <v>40907</v>
      </c>
      <c r="X3750" s="45">
        <f t="shared" si="1933"/>
        <v>1.3478260869565217</v>
      </c>
      <c r="Y3750" s="45">
        <f t="shared" si="1934"/>
        <v>2.4200863609291243</v>
      </c>
      <c r="Z3750" s="47">
        <f t="shared" si="1935"/>
        <v>117.67719310566147</v>
      </c>
      <c r="AA3750" s="47">
        <f t="shared" si="1936"/>
        <v>131.27746804068164</v>
      </c>
      <c r="AB3750" s="45">
        <f t="shared" si="1937"/>
        <v>1.3887</v>
      </c>
      <c r="AC3750" s="2" t="str">
        <f t="shared" si="1923"/>
        <v>TY2</v>
      </c>
      <c r="AD3750">
        <f t="shared" si="1924"/>
        <v>130.546875</v>
      </c>
      <c r="AE3750">
        <f t="shared" si="1925"/>
        <v>128.703125</v>
      </c>
      <c r="AF3750" s="49">
        <f t="shared" si="1952"/>
        <v>1.84375</v>
      </c>
      <c r="AG3750" s="3">
        <f t="shared" si="1938"/>
        <v>130.28909540115416</v>
      </c>
      <c r="AH3750">
        <f t="shared" si="1939"/>
        <v>128.19423572210221</v>
      </c>
      <c r="AI3750" s="51">
        <f t="shared" si="1940"/>
        <v>2.0948596790519503</v>
      </c>
      <c r="AJ3750" s="52">
        <f t="shared" si="1941"/>
        <v>0.25110967905195025</v>
      </c>
      <c r="AK3750" s="2">
        <v>40805</v>
      </c>
      <c r="AL3750" t="str">
        <v>912828JH</v>
      </c>
      <c r="AM3750">
        <v>1.5669</v>
      </c>
      <c r="AN3750">
        <v>-1.77E-2</v>
      </c>
      <c r="AO3750">
        <v>0.89370000000000005</v>
      </c>
      <c r="AP3750">
        <v>130.546875</v>
      </c>
      <c r="AQ3750">
        <f>VLOOKUP(AL3750,工作表1!$F$3:$G$1000,2,FALSE)</f>
        <v>4</v>
      </c>
      <c r="AR3750" t="str">
        <f>VLOOKUP(AL3750,工作表1!$F$3:$H$1000,3,FALSE)</f>
        <v>2018/8/15</v>
      </c>
      <c r="AS3750">
        <f t="shared" si="1926"/>
        <v>6.5500000000000003E-2</v>
      </c>
      <c r="AT3750">
        <f t="shared" si="1927"/>
        <v>3.9344999999999999</v>
      </c>
      <c r="AU3750" s="43">
        <f t="shared" si="1942"/>
        <v>40954</v>
      </c>
      <c r="AV3750" s="43">
        <f t="shared" si="1928"/>
        <v>40998</v>
      </c>
      <c r="AW3750" s="45">
        <f t="shared" si="1943"/>
        <v>0.39130434782608697</v>
      </c>
      <c r="AX3750" s="45">
        <f t="shared" si="1944"/>
        <v>2.4954139368671826</v>
      </c>
      <c r="AY3750" s="47">
        <f t="shared" si="1945"/>
        <v>118.78533643215759</v>
      </c>
      <c r="AZ3750" s="47">
        <f t="shared" si="1946"/>
        <v>130.28909540115416</v>
      </c>
      <c r="BA3750" s="43"/>
      <c r="BC3750" s="2">
        <v>40802</v>
      </c>
      <c r="BD3750" t="str">
        <v>912828JR</v>
      </c>
      <c r="BE3750">
        <v>4.7226999999999997</v>
      </c>
      <c r="BF3750">
        <v>-0.10868999999999999</v>
      </c>
      <c r="BG3750">
        <v>0.88039999999999996</v>
      </c>
      <c r="BH3750">
        <v>128.703125</v>
      </c>
      <c r="BI3750">
        <f>VLOOKUP(BD3750,工作表1!$K$3:$L$1000,2,FALSE)</f>
        <v>3.75</v>
      </c>
      <c r="BJ3750" t="str">
        <f>VLOOKUP(BD3750,工作表1!$K$3:$M$1000,3,FALSE)</f>
        <v>2018/11/15</v>
      </c>
      <c r="BK3750">
        <f t="shared" si="1929"/>
        <v>6.8000000000000005E-2</v>
      </c>
      <c r="BL3750">
        <f t="shared" si="1930"/>
        <v>3.6819999999999999</v>
      </c>
      <c r="BM3750" s="43">
        <f t="shared" si="1947"/>
        <v>40862</v>
      </c>
      <c r="BN3750" s="43">
        <f t="shared" si="1931"/>
        <v>41089</v>
      </c>
      <c r="BO3750" s="45">
        <f t="shared" si="1948"/>
        <v>1.2941576086956521</v>
      </c>
      <c r="BP3750" s="45">
        <f t="shared" si="1949"/>
        <v>4.2119658278737342</v>
      </c>
      <c r="BQ3750" s="47">
        <f t="shared" si="1950"/>
        <v>116.33031630173268</v>
      </c>
      <c r="BR3750" s="47">
        <f t="shared" si="1951"/>
        <v>128.19423572210221</v>
      </c>
    </row>
    <row r="3751" spans="6:70" x14ac:dyDescent="0.25">
      <c r="F3751" s="2">
        <v>40932</v>
      </c>
      <c r="G3751">
        <v>9.1499999999999998E-2</v>
      </c>
      <c r="H3751" s="43">
        <v>40984</v>
      </c>
      <c r="I3751">
        <v>1.6811</v>
      </c>
      <c r="L3751" s="2">
        <v>40802</v>
      </c>
      <c r="M3751" t="str">
        <v>912828HZ</v>
      </c>
      <c r="N3751">
        <v>0.2019</v>
      </c>
      <c r="O3751">
        <v>-0.10906</v>
      </c>
      <c r="P3751">
        <v>0.88700000000000001</v>
      </c>
      <c r="Q3751">
        <v>130.484375</v>
      </c>
      <c r="R3751">
        <f>VLOOKUP(M3751,工作表1!$A$3:$B$1000,2,FALSE)</f>
        <v>3.875</v>
      </c>
      <c r="S3751" t="str">
        <f>VLOOKUP(M3751,工作表1!$A$3:$C$1000,3,FALSE)</f>
        <v>2018/5/15</v>
      </c>
      <c r="T3751">
        <f t="shared" si="1921"/>
        <v>6.8000000000000005E-2</v>
      </c>
      <c r="U3751">
        <f t="shared" si="1920"/>
        <v>3.8069999999999999</v>
      </c>
      <c r="V3751" s="43">
        <f t="shared" si="1932"/>
        <v>40862</v>
      </c>
      <c r="W3751" s="43">
        <f t="shared" si="1922"/>
        <v>40907</v>
      </c>
      <c r="X3751" s="45">
        <f t="shared" si="1933"/>
        <v>1.3372961956521738</v>
      </c>
      <c r="Y3751" s="45">
        <f t="shared" si="1934"/>
        <v>2.4201729079809411</v>
      </c>
      <c r="Z3751" s="47">
        <f t="shared" si="1935"/>
        <v>116.86047313634752</v>
      </c>
      <c r="AA3751" s="47">
        <f t="shared" si="1936"/>
        <v>130.34372481691457</v>
      </c>
      <c r="AB3751" s="45">
        <f t="shared" si="1937"/>
        <v>1.4666999999999999</v>
      </c>
      <c r="AC3751" s="2" t="str">
        <f t="shared" si="1923"/>
        <v>TY2</v>
      </c>
      <c r="AD3751">
        <f t="shared" si="1924"/>
        <v>129.5625</v>
      </c>
      <c r="AE3751">
        <f t="shared" si="1925"/>
        <v>128.625</v>
      </c>
      <c r="AF3751" s="49">
        <f t="shared" si="1952"/>
        <v>0.9375</v>
      </c>
      <c r="AG3751" s="3">
        <f t="shared" si="1938"/>
        <v>129.34247560856826</v>
      </c>
      <c r="AH3751">
        <f t="shared" si="1939"/>
        <v>128.17383958594777</v>
      </c>
      <c r="AI3751" s="51">
        <f t="shared" si="1940"/>
        <v>1.1686360226204897</v>
      </c>
      <c r="AJ3751" s="52">
        <f t="shared" si="1941"/>
        <v>0.23113602262048971</v>
      </c>
      <c r="AK3751" s="2">
        <v>40802</v>
      </c>
      <c r="AL3751" t="str">
        <v>912828JH</v>
      </c>
      <c r="AM3751">
        <v>2.1240999999999999</v>
      </c>
      <c r="AN3751">
        <v>-6.9720000000000004E-2</v>
      </c>
      <c r="AO3751">
        <v>0.89370000000000005</v>
      </c>
      <c r="AP3751">
        <v>129.5625</v>
      </c>
      <c r="AQ3751">
        <f>VLOOKUP(AL3751,工作表1!$F$3:$G$1000,2,FALSE)</f>
        <v>4</v>
      </c>
      <c r="AR3751" t="str">
        <f>VLOOKUP(AL3751,工作表1!$F$3:$H$1000,3,FALSE)</f>
        <v>2018/8/15</v>
      </c>
      <c r="AS3751">
        <f t="shared" si="1926"/>
        <v>6.8000000000000005E-2</v>
      </c>
      <c r="AT3751">
        <f t="shared" si="1927"/>
        <v>3.9319999999999999</v>
      </c>
      <c r="AU3751" s="43">
        <f t="shared" si="1942"/>
        <v>40954</v>
      </c>
      <c r="AV3751" s="43">
        <f t="shared" si="1928"/>
        <v>40998</v>
      </c>
      <c r="AW3751" s="45">
        <f t="shared" si="1943"/>
        <v>0.38043478260869568</v>
      </c>
      <c r="AX3751" s="45">
        <f t="shared" si="1944"/>
        <v>2.4955032757593809</v>
      </c>
      <c r="AY3751" s="47">
        <f t="shared" si="1945"/>
        <v>117.95022064924656</v>
      </c>
      <c r="AZ3751" s="47">
        <f t="shared" si="1946"/>
        <v>129.34247560856826</v>
      </c>
      <c r="BA3751" s="43"/>
      <c r="BC3751" s="2">
        <v>40801</v>
      </c>
      <c r="BD3751" t="str">
        <v>912828JR</v>
      </c>
      <c r="BE3751">
        <v>5.5833000000000004</v>
      </c>
      <c r="BF3751">
        <v>-0.16789000000000001</v>
      </c>
      <c r="BG3751">
        <v>0.88039999999999996</v>
      </c>
      <c r="BH3751">
        <v>128.625</v>
      </c>
      <c r="BI3751">
        <f>VLOOKUP(BD3751,工作表1!$K$3:$L$1000,2,FALSE)</f>
        <v>3.75</v>
      </c>
      <c r="BJ3751" t="str">
        <f>VLOOKUP(BD3751,工作表1!$K$3:$M$1000,3,FALSE)</f>
        <v>2018/11/15</v>
      </c>
      <c r="BK3751">
        <f t="shared" si="1929"/>
        <v>6.8500000000000005E-2</v>
      </c>
      <c r="BL3751">
        <f t="shared" si="1930"/>
        <v>3.6814999999999998</v>
      </c>
      <c r="BM3751" s="43">
        <f t="shared" si="1947"/>
        <v>40862</v>
      </c>
      <c r="BN3751" s="43">
        <f t="shared" si="1931"/>
        <v>41089</v>
      </c>
      <c r="BO3751" s="45">
        <f t="shared" si="1948"/>
        <v>1.263586956521739</v>
      </c>
      <c r="BP3751" s="45">
        <f t="shared" si="1949"/>
        <v>4.2122170935080403</v>
      </c>
      <c r="BQ3751" s="47">
        <f t="shared" si="1950"/>
        <v>116.34859590952016</v>
      </c>
      <c r="BR3751" s="47">
        <f t="shared" si="1951"/>
        <v>128.17383958594777</v>
      </c>
    </row>
    <row r="3752" spans="6:70" x14ac:dyDescent="0.25">
      <c r="F3752" s="2">
        <v>40931</v>
      </c>
      <c r="G3752">
        <v>8.8999999999999996E-2</v>
      </c>
      <c r="H3752" s="43">
        <v>40983</v>
      </c>
      <c r="I3752">
        <v>1.6567000000000001</v>
      </c>
      <c r="L3752" s="2">
        <v>40801</v>
      </c>
      <c r="M3752" t="str">
        <v>912828HZ</v>
      </c>
      <c r="N3752">
        <v>0.40450000000000003</v>
      </c>
      <c r="O3752">
        <v>-0.22749</v>
      </c>
      <c r="P3752">
        <v>0.88700000000000001</v>
      </c>
      <c r="Q3752">
        <v>130.40625</v>
      </c>
      <c r="R3752">
        <f>VLOOKUP(M3752,工作表1!$A$3:$B$1000,2,FALSE)</f>
        <v>3.875</v>
      </c>
      <c r="S3752" t="str">
        <f>VLOOKUP(M3752,工作表1!$A$3:$C$1000,3,FALSE)</f>
        <v>2018/5/15</v>
      </c>
      <c r="T3752">
        <f t="shared" si="1921"/>
        <v>6.8500000000000005E-2</v>
      </c>
      <c r="U3752">
        <f t="shared" si="1920"/>
        <v>3.8064999999999998</v>
      </c>
      <c r="V3752" s="43">
        <f t="shared" si="1932"/>
        <v>40862</v>
      </c>
      <c r="W3752" s="43">
        <f t="shared" si="1922"/>
        <v>40907</v>
      </c>
      <c r="X3752" s="45">
        <f t="shared" si="1933"/>
        <v>1.3057065217391304</v>
      </c>
      <c r="Y3752" s="45">
        <f t="shared" si="1934"/>
        <v>2.4204325491363905</v>
      </c>
      <c r="Z3752" s="47">
        <f t="shared" si="1935"/>
        <v>116.86497097946527</v>
      </c>
      <c r="AA3752" s="47">
        <f t="shared" si="1936"/>
        <v>130.30765796153932</v>
      </c>
      <c r="AB3752" s="45">
        <f t="shared" si="1937"/>
        <v>1.5023</v>
      </c>
      <c r="AC3752" s="2" t="str">
        <f t="shared" si="1923"/>
        <v>TY2</v>
      </c>
      <c r="AD3752">
        <f t="shared" si="1924"/>
        <v>129.484375</v>
      </c>
      <c r="AE3752">
        <f t="shared" si="1925"/>
        <v>129.15625</v>
      </c>
      <c r="AF3752" s="49">
        <f t="shared" si="1952"/>
        <v>0.328125</v>
      </c>
      <c r="AG3752" s="3">
        <f t="shared" si="1938"/>
        <v>129.27194825831478</v>
      </c>
      <c r="AH3752">
        <f t="shared" si="1939"/>
        <v>128.77101520553256</v>
      </c>
      <c r="AI3752" s="51">
        <f t="shared" si="1940"/>
        <v>0.50093305278221578</v>
      </c>
      <c r="AJ3752" s="52">
        <f t="shared" si="1941"/>
        <v>0.17280805278221578</v>
      </c>
      <c r="AK3752" s="2">
        <v>40801</v>
      </c>
      <c r="AL3752" t="str">
        <v>912828JH</v>
      </c>
      <c r="AM3752">
        <v>2.1360000000000001</v>
      </c>
      <c r="AN3752">
        <v>-8.5199999999999998E-2</v>
      </c>
      <c r="AO3752">
        <v>0.89370000000000005</v>
      </c>
      <c r="AP3752">
        <v>129.484375</v>
      </c>
      <c r="AQ3752">
        <f>VLOOKUP(AL3752,工作表1!$F$3:$G$1000,2,FALSE)</f>
        <v>4</v>
      </c>
      <c r="AR3752" t="str">
        <f>VLOOKUP(AL3752,工作表1!$F$3:$H$1000,3,FALSE)</f>
        <v>2018/8/15</v>
      </c>
      <c r="AS3752">
        <f t="shared" si="1926"/>
        <v>6.8500000000000005E-2</v>
      </c>
      <c r="AT3752">
        <f t="shared" si="1927"/>
        <v>3.9314999999999998</v>
      </c>
      <c r="AU3752" s="43">
        <f t="shared" si="1942"/>
        <v>40954</v>
      </c>
      <c r="AV3752" s="43">
        <f t="shared" si="1928"/>
        <v>40998</v>
      </c>
      <c r="AW3752" s="45">
        <f t="shared" si="1943"/>
        <v>0.34782608695652173</v>
      </c>
      <c r="AX3752" s="45">
        <f t="shared" si="1944"/>
        <v>2.4957712924359736</v>
      </c>
      <c r="AY3752" s="47">
        <f t="shared" si="1945"/>
        <v>117.92355311127176</v>
      </c>
      <c r="AZ3752" s="47">
        <f t="shared" si="1946"/>
        <v>129.27194825831478</v>
      </c>
      <c r="BA3752" s="43"/>
      <c r="BC3752" s="2">
        <v>40800</v>
      </c>
      <c r="BD3752" t="str">
        <v>912828JR</v>
      </c>
      <c r="BE3752">
        <v>6.8116000000000003</v>
      </c>
      <c r="BF3752">
        <v>-0.22581000000000001</v>
      </c>
      <c r="BG3752">
        <v>0.88039999999999996</v>
      </c>
      <c r="BH3752">
        <v>129.15625</v>
      </c>
      <c r="BI3752">
        <f>VLOOKUP(BD3752,工作表1!$K$3:$L$1000,2,FALSE)</f>
        <v>3.75</v>
      </c>
      <c r="BJ3752" t="str">
        <f>VLOOKUP(BD3752,工作表1!$K$3:$M$1000,3,FALSE)</f>
        <v>2018/11/15</v>
      </c>
      <c r="BK3752">
        <f t="shared" si="1929"/>
        <v>7.2999999999999995E-2</v>
      </c>
      <c r="BL3752">
        <f t="shared" si="1930"/>
        <v>3.677</v>
      </c>
      <c r="BM3752" s="43">
        <f t="shared" si="1947"/>
        <v>40862</v>
      </c>
      <c r="BN3752" s="43">
        <f t="shared" si="1931"/>
        <v>41089</v>
      </c>
      <c r="BO3752" s="45">
        <f t="shared" si="1948"/>
        <v>1.2533967391304348</v>
      </c>
      <c r="BP3752" s="45">
        <f t="shared" si="1949"/>
        <v>4.212300848719476</v>
      </c>
      <c r="BQ3752" s="47">
        <f t="shared" si="1950"/>
        <v>116.88295959517004</v>
      </c>
      <c r="BR3752" s="47">
        <f t="shared" si="1951"/>
        <v>128.77101520553256</v>
      </c>
    </row>
    <row r="3753" spans="6:70" x14ac:dyDescent="0.25">
      <c r="F3753" s="2">
        <v>40928</v>
      </c>
      <c r="G3753">
        <v>9.1499999999999998E-2</v>
      </c>
      <c r="H3753" s="43">
        <v>40982</v>
      </c>
      <c r="I3753">
        <v>1.6493</v>
      </c>
      <c r="L3753" s="2">
        <v>40800</v>
      </c>
      <c r="M3753" t="str">
        <v>912828HZ</v>
      </c>
      <c r="N3753">
        <v>0.82540000000000002</v>
      </c>
      <c r="O3753">
        <v>-0.47595999999999999</v>
      </c>
      <c r="P3753">
        <v>0.88700000000000001</v>
      </c>
      <c r="Q3753">
        <v>130.890625</v>
      </c>
      <c r="R3753">
        <f>VLOOKUP(M3753,工作表1!$A$3:$B$1000,2,FALSE)</f>
        <v>3.875</v>
      </c>
      <c r="S3753" t="str">
        <f>VLOOKUP(M3753,工作表1!$A$3:$C$1000,3,FALSE)</f>
        <v>2018/5/15</v>
      </c>
      <c r="T3753">
        <f t="shared" si="1921"/>
        <v>7.2999999999999995E-2</v>
      </c>
      <c r="U3753">
        <f t="shared" si="1920"/>
        <v>3.802</v>
      </c>
      <c r="V3753" s="43">
        <f t="shared" si="1932"/>
        <v>40862</v>
      </c>
      <c r="W3753" s="43">
        <f t="shared" si="1922"/>
        <v>40907</v>
      </c>
      <c r="X3753" s="45">
        <f t="shared" si="1933"/>
        <v>1.2951766304347825</v>
      </c>
      <c r="Y3753" s="45">
        <f t="shared" si="1934"/>
        <v>2.4205190961882073</v>
      </c>
      <c r="Z3753" s="47">
        <f t="shared" si="1935"/>
        <v>117.3948018872793</v>
      </c>
      <c r="AA3753" s="47">
        <f t="shared" si="1936"/>
        <v>130.89271505020514</v>
      </c>
      <c r="AB3753" s="45">
        <f t="shared" si="1937"/>
        <v>1.4159999999999999</v>
      </c>
      <c r="AC3753" s="2" t="str">
        <f t="shared" si="1923"/>
        <v>TY2</v>
      </c>
      <c r="AD3753">
        <f t="shared" si="1924"/>
        <v>130.015625</v>
      </c>
      <c r="AE3753">
        <f t="shared" si="1925"/>
        <v>129.28125</v>
      </c>
      <c r="AF3753" s="49">
        <f t="shared" si="1952"/>
        <v>0.734375</v>
      </c>
      <c r="AG3753" s="3">
        <f t="shared" si="1938"/>
        <v>129.83470053914959</v>
      </c>
      <c r="AH3753">
        <f t="shared" si="1939"/>
        <v>128.9992634129805</v>
      </c>
      <c r="AI3753" s="51">
        <f t="shared" si="1940"/>
        <v>0.83543712616909716</v>
      </c>
      <c r="AJ3753" s="52">
        <f t="shared" si="1941"/>
        <v>0.10106212616909716</v>
      </c>
      <c r="AK3753" s="2">
        <v>40800</v>
      </c>
      <c r="AL3753" t="str">
        <v>912828JH</v>
      </c>
      <c r="AM3753">
        <v>2.6118000000000001</v>
      </c>
      <c r="AN3753">
        <v>-0.12545000000000001</v>
      </c>
      <c r="AO3753">
        <v>0.89370000000000005</v>
      </c>
      <c r="AP3753">
        <v>130.015625</v>
      </c>
      <c r="AQ3753">
        <f>VLOOKUP(AL3753,工作表1!$F$3:$G$1000,2,FALSE)</f>
        <v>4</v>
      </c>
      <c r="AR3753" t="str">
        <f>VLOOKUP(AL3753,工作表1!$F$3:$H$1000,3,FALSE)</f>
        <v>2018/8/15</v>
      </c>
      <c r="AS3753">
        <f t="shared" si="1926"/>
        <v>7.2999999999999995E-2</v>
      </c>
      <c r="AT3753">
        <f t="shared" si="1927"/>
        <v>3.927</v>
      </c>
      <c r="AU3753" s="43">
        <f t="shared" si="1942"/>
        <v>40954</v>
      </c>
      <c r="AV3753" s="43">
        <f t="shared" si="1928"/>
        <v>40998</v>
      </c>
      <c r="AW3753" s="45">
        <f t="shared" si="1943"/>
        <v>0.33695652173913043</v>
      </c>
      <c r="AX3753" s="45">
        <f t="shared" si="1944"/>
        <v>2.4958606313281715</v>
      </c>
      <c r="AY3753" s="47">
        <f t="shared" si="1945"/>
        <v>118.43623259482126</v>
      </c>
      <c r="AZ3753" s="47">
        <f t="shared" si="1946"/>
        <v>129.83470053914959</v>
      </c>
      <c r="BA3753" s="43"/>
      <c r="BC3753" s="2">
        <v>40799</v>
      </c>
      <c r="BD3753" t="str">
        <v>912828JR</v>
      </c>
      <c r="BE3753">
        <v>8.5244</v>
      </c>
      <c r="BF3753">
        <v>-0.3175</v>
      </c>
      <c r="BG3753">
        <v>0.88039999999999996</v>
      </c>
      <c r="BH3753">
        <v>129.28125</v>
      </c>
      <c r="BI3753">
        <f>VLOOKUP(BD3753,工作表1!$K$3:$L$1000,2,FALSE)</f>
        <v>3.75</v>
      </c>
      <c r="BJ3753" t="str">
        <f>VLOOKUP(BD3753,工作表1!$K$3:$M$1000,3,FALSE)</f>
        <v>2018/11/15</v>
      </c>
      <c r="BK3753">
        <f t="shared" si="1929"/>
        <v>7.8E-2</v>
      </c>
      <c r="BL3753">
        <f t="shared" si="1930"/>
        <v>3.6720000000000002</v>
      </c>
      <c r="BM3753" s="43">
        <f t="shared" si="1947"/>
        <v>40862</v>
      </c>
      <c r="BN3753" s="43">
        <f t="shared" si="1931"/>
        <v>41089</v>
      </c>
      <c r="BO3753" s="45">
        <f t="shared" si="1948"/>
        <v>1.2432065217391304</v>
      </c>
      <c r="BP3753" s="45">
        <f t="shared" si="1949"/>
        <v>4.2123846039309107</v>
      </c>
      <c r="BQ3753" s="47">
        <f t="shared" si="1950"/>
        <v>117.09209319828574</v>
      </c>
      <c r="BR3753" s="47">
        <f t="shared" si="1951"/>
        <v>128.9992634129805</v>
      </c>
    </row>
    <row r="3754" spans="6:70" x14ac:dyDescent="0.25">
      <c r="F3754" s="2">
        <v>40927</v>
      </c>
      <c r="G3754">
        <v>8.7499999999999994E-2</v>
      </c>
      <c r="H3754" s="43">
        <v>40981</v>
      </c>
      <c r="I3754">
        <v>1.5174000000000001</v>
      </c>
      <c r="L3754">
        <v>40799</v>
      </c>
      <c r="M3754" t="str">
        <v>912828HZ</v>
      </c>
      <c r="N3754">
        <v>0.61650000000000005</v>
      </c>
      <c r="O3754">
        <v>-0.31696999999999997</v>
      </c>
      <c r="P3754">
        <v>0.88700000000000001</v>
      </c>
      <c r="Q3754">
        <v>131.0625</v>
      </c>
      <c r="R3754">
        <f>VLOOKUP(M3754,工作表1!$A$3:$B$1000,2,FALSE)</f>
        <v>3.875</v>
      </c>
      <c r="S3754" t="str">
        <f>VLOOKUP(M3754,工作表1!$A$3:$C$1000,3,FALSE)</f>
        <v>2018/5/15</v>
      </c>
      <c r="T3754">
        <f t="shared" si="1921"/>
        <v>7.8E-2</v>
      </c>
      <c r="U3754">
        <f t="shared" si="1920"/>
        <v>3.7970000000000002</v>
      </c>
      <c r="V3754" s="43">
        <f t="shared" si="1932"/>
        <v>40862</v>
      </c>
      <c r="W3754" s="43">
        <f t="shared" si="1922"/>
        <v>40907</v>
      </c>
      <c r="X3754" s="45">
        <f t="shared" si="1933"/>
        <v>1.2846467391304346</v>
      </c>
      <c r="Y3754" s="45">
        <f t="shared" si="1934"/>
        <v>2.4206056432400236</v>
      </c>
      <c r="Z3754" s="47">
        <f t="shared" si="1935"/>
        <v>117.50239807983161</v>
      </c>
      <c r="AA3754" s="47">
        <f t="shared" si="1936"/>
        <v>131.00194225820513</v>
      </c>
      <c r="AB3754" s="45">
        <f t="shared" si="1937"/>
        <v>1.4172</v>
      </c>
      <c r="AC3754" s="2" t="str">
        <f t="shared" si="1923"/>
        <v>TY2</v>
      </c>
      <c r="AD3754">
        <f t="shared" si="1924"/>
        <v>130.1875</v>
      </c>
      <c r="AE3754">
        <f t="shared" si="1925"/>
        <v>129.6875</v>
      </c>
      <c r="AF3754" s="49">
        <f t="shared" si="1952"/>
        <v>0.5</v>
      </c>
      <c r="AG3754" s="3">
        <f t="shared" si="1938"/>
        <v>130.00699289961477</v>
      </c>
      <c r="AH3754">
        <f t="shared" si="1939"/>
        <v>129.43669081126416</v>
      </c>
      <c r="AI3754" s="51">
        <f t="shared" si="1940"/>
        <v>0.57030208835061558</v>
      </c>
      <c r="AJ3754" s="52">
        <f t="shared" si="1941"/>
        <v>7.0302088350615577E-2</v>
      </c>
      <c r="AK3754" s="2">
        <v>40799</v>
      </c>
      <c r="AL3754" t="str">
        <v>912828JH</v>
      </c>
      <c r="AM3754">
        <v>2.4996</v>
      </c>
      <c r="AN3754">
        <v>-0.12293999999999999</v>
      </c>
      <c r="AO3754">
        <v>0.89370000000000005</v>
      </c>
      <c r="AP3754">
        <v>130.1875</v>
      </c>
      <c r="AQ3754">
        <f>VLOOKUP(AL3754,工作表1!$F$3:$G$1000,2,FALSE)</f>
        <v>4</v>
      </c>
      <c r="AR3754" t="str">
        <f>VLOOKUP(AL3754,工作表1!$F$3:$H$1000,3,FALSE)</f>
        <v>2018/8/15</v>
      </c>
      <c r="AS3754">
        <f t="shared" si="1926"/>
        <v>7.8E-2</v>
      </c>
      <c r="AT3754">
        <f t="shared" si="1927"/>
        <v>3.9220000000000002</v>
      </c>
      <c r="AU3754" s="43">
        <f t="shared" si="1942"/>
        <v>40954</v>
      </c>
      <c r="AV3754" s="43">
        <f t="shared" si="1928"/>
        <v>40998</v>
      </c>
      <c r="AW3754" s="45">
        <f t="shared" si="1943"/>
        <v>0.32608695652173914</v>
      </c>
      <c r="AX3754" s="45">
        <f t="shared" si="1944"/>
        <v>2.4959499702203694</v>
      </c>
      <c r="AY3754" s="47">
        <f t="shared" si="1945"/>
        <v>118.59965804753641</v>
      </c>
      <c r="AZ3754" s="47">
        <f t="shared" si="1946"/>
        <v>130.00699289961477</v>
      </c>
      <c r="BA3754" s="43"/>
      <c r="BC3754" s="2">
        <v>40798</v>
      </c>
      <c r="BD3754" t="str">
        <v>912828JR</v>
      </c>
      <c r="BE3754">
        <v>9.0202000000000009</v>
      </c>
      <c r="BF3754">
        <v>-0.33812999999999999</v>
      </c>
      <c r="BG3754">
        <v>0.88039999999999996</v>
      </c>
      <c r="BH3754">
        <v>129.6875</v>
      </c>
      <c r="BI3754">
        <f>VLOOKUP(BD3754,工作表1!$K$3:$L$1000,2,FALSE)</f>
        <v>3.75</v>
      </c>
      <c r="BJ3754" t="str">
        <f>VLOOKUP(BD3754,工作表1!$K$3:$M$1000,3,FALSE)</f>
        <v>2018/11/15</v>
      </c>
      <c r="BK3754">
        <f t="shared" si="1929"/>
        <v>8.4500000000000006E-2</v>
      </c>
      <c r="BL3754">
        <f t="shared" si="1930"/>
        <v>3.6655000000000002</v>
      </c>
      <c r="BM3754" s="43">
        <f t="shared" si="1947"/>
        <v>40862</v>
      </c>
      <c r="BN3754" s="43">
        <f t="shared" si="1931"/>
        <v>41089</v>
      </c>
      <c r="BO3754" s="45">
        <f t="shared" si="1948"/>
        <v>1.2330163043478262</v>
      </c>
      <c r="BP3754" s="45">
        <f t="shared" si="1949"/>
        <v>4.2124683591423464</v>
      </c>
      <c r="BQ3754" s="47">
        <f t="shared" si="1950"/>
        <v>117.48415204990211</v>
      </c>
      <c r="BR3754" s="47">
        <f t="shared" si="1951"/>
        <v>129.43669081126416</v>
      </c>
    </row>
    <row r="3755" spans="6:70" x14ac:dyDescent="0.25">
      <c r="F3755" s="2">
        <v>40926</v>
      </c>
      <c r="G3755">
        <v>8.9499999999999996E-2</v>
      </c>
      <c r="H3755" s="43">
        <v>40980</v>
      </c>
      <c r="I3755">
        <v>1.4246000000000001</v>
      </c>
      <c r="L3755">
        <v>40798</v>
      </c>
      <c r="M3755" t="str">
        <v>912828HZ</v>
      </c>
      <c r="N3755">
        <v>0.25530000000000003</v>
      </c>
      <c r="O3755">
        <v>-9.1209999999999999E-2</v>
      </c>
      <c r="P3755">
        <v>0.88700000000000001</v>
      </c>
      <c r="Q3755">
        <v>131.46875</v>
      </c>
      <c r="R3755">
        <f>VLOOKUP(M3755,工作表1!$A$3:$B$1000,2,FALSE)</f>
        <v>3.875</v>
      </c>
      <c r="S3755" t="str">
        <f>VLOOKUP(M3755,工作表1!$A$3:$C$1000,3,FALSE)</f>
        <v>2018/5/15</v>
      </c>
      <c r="T3755">
        <f t="shared" si="1921"/>
        <v>8.4500000000000006E-2</v>
      </c>
      <c r="U3755">
        <f t="shared" si="1920"/>
        <v>3.7905000000000002</v>
      </c>
      <c r="V3755" s="43">
        <f t="shared" si="1932"/>
        <v>40862</v>
      </c>
      <c r="W3755" s="43">
        <f t="shared" si="1922"/>
        <v>40907</v>
      </c>
      <c r="X3755" s="45">
        <f t="shared" si="1933"/>
        <v>1.2741168478260869</v>
      </c>
      <c r="Y3755" s="45">
        <f t="shared" si="1934"/>
        <v>2.4206921902918404</v>
      </c>
      <c r="Z3755" s="47">
        <f t="shared" si="1935"/>
        <v>117.79314364749173</v>
      </c>
      <c r="AA3755" s="47">
        <f t="shared" si="1936"/>
        <v>131.31818993169057</v>
      </c>
      <c r="AB3755" s="45">
        <f t="shared" si="1937"/>
        <v>1.3818999999999999</v>
      </c>
      <c r="AC3755" s="2" t="str">
        <f t="shared" si="1923"/>
        <v>TY2</v>
      </c>
      <c r="AD3755">
        <f t="shared" si="1924"/>
        <v>130.59375</v>
      </c>
      <c r="AE3755">
        <f t="shared" si="1925"/>
        <v>129.984375</v>
      </c>
      <c r="AF3755" s="49">
        <f t="shared" si="1952"/>
        <v>0.609375</v>
      </c>
      <c r="AG3755" s="3">
        <f t="shared" si="1938"/>
        <v>130.40208499726515</v>
      </c>
      <c r="AH3755">
        <f t="shared" si="1939"/>
        <v>129.68886226816863</v>
      </c>
      <c r="AI3755" s="51">
        <f t="shared" si="1940"/>
        <v>0.71322272909651474</v>
      </c>
      <c r="AJ3755" s="52">
        <f t="shared" si="1941"/>
        <v>0.10384772909651474</v>
      </c>
      <c r="AK3755" s="2">
        <v>40798</v>
      </c>
      <c r="AL3755" t="str">
        <v>912828JH</v>
      </c>
      <c r="AM3755">
        <v>2.2976000000000001</v>
      </c>
      <c r="AN3755">
        <v>-0.10242</v>
      </c>
      <c r="AO3755">
        <v>0.89370000000000005</v>
      </c>
      <c r="AP3755">
        <v>130.59375</v>
      </c>
      <c r="AQ3755">
        <f>VLOOKUP(AL3755,工作表1!$F$3:$G$1000,2,FALSE)</f>
        <v>4</v>
      </c>
      <c r="AR3755" t="str">
        <f>VLOOKUP(AL3755,工作表1!$F$3:$H$1000,3,FALSE)</f>
        <v>2018/8/15</v>
      </c>
      <c r="AS3755">
        <f t="shared" si="1926"/>
        <v>8.4500000000000006E-2</v>
      </c>
      <c r="AT3755">
        <f t="shared" si="1927"/>
        <v>3.9155000000000002</v>
      </c>
      <c r="AU3755" s="43">
        <f t="shared" si="1942"/>
        <v>40954</v>
      </c>
      <c r="AV3755" s="43">
        <f t="shared" si="1928"/>
        <v>40998</v>
      </c>
      <c r="AW3755" s="45">
        <f t="shared" si="1943"/>
        <v>0.31521739130434784</v>
      </c>
      <c r="AX3755" s="45">
        <f t="shared" si="1944"/>
        <v>2.4960393091125668</v>
      </c>
      <c r="AY3755" s="47">
        <f t="shared" si="1945"/>
        <v>118.96134268092953</v>
      </c>
      <c r="AZ3755" s="47">
        <f t="shared" si="1946"/>
        <v>130.40208499726515</v>
      </c>
      <c r="BA3755" s="43"/>
      <c r="BC3755" s="2">
        <v>40795</v>
      </c>
      <c r="BD3755" t="str">
        <v>912828JR</v>
      </c>
      <c r="BE3755">
        <v>8.3450000000000006</v>
      </c>
      <c r="BF3755">
        <v>-0.30246000000000001</v>
      </c>
      <c r="BG3755">
        <v>0.88039999999999996</v>
      </c>
      <c r="BH3755">
        <v>129.984375</v>
      </c>
      <c r="BI3755">
        <f>VLOOKUP(BD3755,工作表1!$K$3:$L$1000,2,FALSE)</f>
        <v>3.75</v>
      </c>
      <c r="BJ3755" t="str">
        <f>VLOOKUP(BD3755,工作表1!$K$3:$M$1000,3,FALSE)</f>
        <v>2018/11/15</v>
      </c>
      <c r="BK3755">
        <f t="shared" si="1929"/>
        <v>7.9000000000000001E-2</v>
      </c>
      <c r="BL3755">
        <f t="shared" si="1930"/>
        <v>3.6709999999999998</v>
      </c>
      <c r="BM3755" s="43">
        <f t="shared" si="1947"/>
        <v>40862</v>
      </c>
      <c r="BN3755" s="43">
        <f t="shared" si="1931"/>
        <v>41089</v>
      </c>
      <c r="BO3755" s="45">
        <f t="shared" si="1948"/>
        <v>1.2228260869565217</v>
      </c>
      <c r="BP3755" s="45">
        <f t="shared" si="1949"/>
        <v>4.2125521143537821</v>
      </c>
      <c r="BQ3755" s="47">
        <f t="shared" si="1950"/>
        <v>117.72277545961711</v>
      </c>
      <c r="BR3755" s="47">
        <f t="shared" si="1951"/>
        <v>129.68886226816863</v>
      </c>
    </row>
    <row r="3756" spans="6:70" x14ac:dyDescent="0.25">
      <c r="F3756" s="2">
        <v>40925</v>
      </c>
      <c r="G3756">
        <v>8.5000000000000006E-2</v>
      </c>
      <c r="H3756" s="43">
        <v>40977</v>
      </c>
      <c r="I3756">
        <v>1.4151</v>
      </c>
      <c r="L3756">
        <v>40795</v>
      </c>
      <c r="M3756" t="str">
        <v>912828HZ</v>
      </c>
      <c r="N3756">
        <v>0.74870000000000003</v>
      </c>
      <c r="O3756">
        <v>-0.34288000000000002</v>
      </c>
      <c r="P3756">
        <v>0.88700000000000001</v>
      </c>
      <c r="Q3756">
        <v>131.765625</v>
      </c>
      <c r="R3756">
        <f>VLOOKUP(M3756,工作表1!$A$3:$B$1000,2,FALSE)</f>
        <v>3.875</v>
      </c>
      <c r="S3756" t="str">
        <f>VLOOKUP(M3756,工作表1!$A$3:$C$1000,3,FALSE)</f>
        <v>2018/5/15</v>
      </c>
      <c r="T3756">
        <f t="shared" si="1921"/>
        <v>7.9000000000000001E-2</v>
      </c>
      <c r="U3756">
        <f t="shared" si="1920"/>
        <v>3.7959999999999998</v>
      </c>
      <c r="V3756" s="43">
        <f t="shared" si="1932"/>
        <v>40862</v>
      </c>
      <c r="W3756" s="43">
        <f t="shared" si="1922"/>
        <v>40907</v>
      </c>
      <c r="X3756" s="45">
        <f t="shared" si="1933"/>
        <v>1.2635869565217392</v>
      </c>
      <c r="Y3756" s="45">
        <f t="shared" si="1934"/>
        <v>2.4207787373436571</v>
      </c>
      <c r="Z3756" s="47">
        <f t="shared" si="1935"/>
        <v>118.16183422501258</v>
      </c>
      <c r="AA3756" s="47">
        <f t="shared" si="1936"/>
        <v>131.71825698244604</v>
      </c>
      <c r="AB3756" s="45">
        <f t="shared" si="1937"/>
        <v>1.3327</v>
      </c>
      <c r="AC3756" s="2" t="str">
        <f t="shared" si="1923"/>
        <v>TY2</v>
      </c>
      <c r="AD3756">
        <f t="shared" si="1924"/>
        <v>130.890625</v>
      </c>
      <c r="AE3756">
        <f t="shared" si="1925"/>
        <v>129.390625</v>
      </c>
      <c r="AF3756" s="49">
        <f t="shared" si="1952"/>
        <v>1.5</v>
      </c>
      <c r="AG3756" s="3">
        <f t="shared" si="1938"/>
        <v>130.67153925831693</v>
      </c>
      <c r="AH3756">
        <f t="shared" si="1939"/>
        <v>129.1243264918034</v>
      </c>
      <c r="AI3756" s="51">
        <f t="shared" si="1940"/>
        <v>1.5472127665135247</v>
      </c>
      <c r="AJ3756" s="52">
        <f t="shared" si="1941"/>
        <v>4.7212766513524684E-2</v>
      </c>
      <c r="AK3756" s="2">
        <v>40795</v>
      </c>
      <c r="AL3756" t="str">
        <v>912828JH</v>
      </c>
      <c r="AM3756">
        <v>1.9725999999999999</v>
      </c>
      <c r="AN3756">
        <v>-7.1819999999999995E-2</v>
      </c>
      <c r="AO3756">
        <v>0.89370000000000005</v>
      </c>
      <c r="AP3756">
        <v>130.890625</v>
      </c>
      <c r="AQ3756">
        <f>VLOOKUP(AL3756,工作表1!$F$3:$G$1000,2,FALSE)</f>
        <v>4</v>
      </c>
      <c r="AR3756" t="str">
        <f>VLOOKUP(AL3756,工作表1!$F$3:$H$1000,3,FALSE)</f>
        <v>2018/8/15</v>
      </c>
      <c r="AS3756">
        <f t="shared" si="1926"/>
        <v>7.9000000000000001E-2</v>
      </c>
      <c r="AT3756">
        <f t="shared" si="1927"/>
        <v>3.9209999999999998</v>
      </c>
      <c r="AU3756" s="43">
        <f t="shared" si="1942"/>
        <v>40954</v>
      </c>
      <c r="AV3756" s="43">
        <f t="shared" si="1928"/>
        <v>40998</v>
      </c>
      <c r="AW3756" s="45">
        <f t="shared" si="1943"/>
        <v>0.30434782608695654</v>
      </c>
      <c r="AX3756" s="45">
        <f t="shared" si="1944"/>
        <v>2.4961286480047646</v>
      </c>
      <c r="AY3756" s="47">
        <f t="shared" si="1945"/>
        <v>119.21737533531004</v>
      </c>
      <c r="AZ3756" s="47">
        <f t="shared" si="1946"/>
        <v>130.67153925831693</v>
      </c>
      <c r="BA3756" s="43"/>
      <c r="BC3756" s="2">
        <v>40794</v>
      </c>
      <c r="BD3756" t="str">
        <v>912828JR</v>
      </c>
      <c r="BE3756">
        <v>9.3263999999999996</v>
      </c>
      <c r="BF3756">
        <v>-0.33496999999999999</v>
      </c>
      <c r="BG3756">
        <v>0.88039999999999996</v>
      </c>
      <c r="BH3756">
        <v>129.390625</v>
      </c>
      <c r="BI3756">
        <f>VLOOKUP(BD3756,工作表1!$K$3:$L$1000,2,FALSE)</f>
        <v>3.75</v>
      </c>
      <c r="BJ3756" t="str">
        <f>VLOOKUP(BD3756,工作表1!$K$3:$M$1000,3,FALSE)</f>
        <v>2018/11/15</v>
      </c>
      <c r="BK3756">
        <f t="shared" si="1929"/>
        <v>7.9000000000000001E-2</v>
      </c>
      <c r="BL3756">
        <f t="shared" si="1930"/>
        <v>3.6709999999999998</v>
      </c>
      <c r="BM3756" s="43">
        <f t="shared" si="1947"/>
        <v>40862</v>
      </c>
      <c r="BN3756" s="43">
        <f t="shared" si="1931"/>
        <v>41089</v>
      </c>
      <c r="BO3756" s="45">
        <f t="shared" si="1948"/>
        <v>1.1922554347826089</v>
      </c>
      <c r="BP3756" s="45">
        <f t="shared" si="1949"/>
        <v>4.2128033799880882</v>
      </c>
      <c r="BQ3756" s="47">
        <f t="shared" si="1950"/>
        <v>117.26230147260745</v>
      </c>
      <c r="BR3756" s="47">
        <f t="shared" si="1951"/>
        <v>129.1243264918034</v>
      </c>
    </row>
    <row r="3757" spans="6:70" x14ac:dyDescent="0.25">
      <c r="F3757" s="2">
        <v>40924</v>
      </c>
      <c r="G3757">
        <v>8.2500000000000004E-2</v>
      </c>
      <c r="H3757" s="43">
        <v>40976</v>
      </c>
      <c r="I3757">
        <v>1.4009</v>
      </c>
      <c r="L3757">
        <v>40794</v>
      </c>
      <c r="M3757" t="str">
        <v>912828HZ</v>
      </c>
      <c r="N3757">
        <v>0.33600000000000002</v>
      </c>
      <c r="O3757">
        <v>-9.8820000000000005E-2</v>
      </c>
      <c r="P3757">
        <v>0.88700000000000001</v>
      </c>
      <c r="Q3757">
        <v>131.234375</v>
      </c>
      <c r="R3757">
        <f>VLOOKUP(M3757,工作表1!$A$3:$B$1000,2,FALSE)</f>
        <v>3.875</v>
      </c>
      <c r="S3757" t="str">
        <f>VLOOKUP(M3757,工作表1!$A$3:$C$1000,3,FALSE)</f>
        <v>2018/5/15</v>
      </c>
      <c r="T3757">
        <f t="shared" si="1921"/>
        <v>7.9000000000000001E-2</v>
      </c>
      <c r="U3757">
        <f t="shared" si="1920"/>
        <v>3.7959999999999998</v>
      </c>
      <c r="V3757" s="43">
        <f t="shared" si="1932"/>
        <v>40862</v>
      </c>
      <c r="W3757" s="43">
        <f t="shared" si="1922"/>
        <v>40907</v>
      </c>
      <c r="X3757" s="45">
        <f t="shared" si="1933"/>
        <v>1.2319972826086958</v>
      </c>
      <c r="Y3757" s="45">
        <f t="shared" si="1934"/>
        <v>2.421038378499107</v>
      </c>
      <c r="Z3757" s="47">
        <f t="shared" si="1935"/>
        <v>117.63112755854695</v>
      </c>
      <c r="AA3757" s="47">
        <f t="shared" si="1936"/>
        <v>131.07874178857014</v>
      </c>
      <c r="AB3757" s="45">
        <f t="shared" si="1937"/>
        <v>1.3962000000000001</v>
      </c>
      <c r="AC3757" s="2" t="str">
        <f t="shared" si="1923"/>
        <v>TY2</v>
      </c>
      <c r="AD3757">
        <f t="shared" si="1924"/>
        <v>130.328125</v>
      </c>
      <c r="AE3757">
        <f t="shared" si="1925"/>
        <v>129.015625</v>
      </c>
      <c r="AF3757" s="49">
        <f t="shared" si="1952"/>
        <v>1.3125</v>
      </c>
      <c r="AG3757" s="3">
        <f t="shared" si="1938"/>
        <v>130.10652114930323</v>
      </c>
      <c r="AH3757">
        <f t="shared" si="1939"/>
        <v>128.73978497794016</v>
      </c>
      <c r="AI3757" s="51">
        <f t="shared" si="1940"/>
        <v>1.3667361713630726</v>
      </c>
      <c r="AJ3757" s="52">
        <f t="shared" si="1941"/>
        <v>5.4236171363072572E-2</v>
      </c>
      <c r="AK3757" s="2">
        <v>40794</v>
      </c>
      <c r="AL3757" t="str">
        <v>912828JH</v>
      </c>
      <c r="AM3757">
        <v>2.1597</v>
      </c>
      <c r="AN3757">
        <v>-7.3859999999999995E-2</v>
      </c>
      <c r="AO3757">
        <v>0.89370000000000005</v>
      </c>
      <c r="AP3757">
        <v>130.328125</v>
      </c>
      <c r="AQ3757">
        <f>VLOOKUP(AL3757,工作表1!$F$3:$G$1000,2,FALSE)</f>
        <v>4</v>
      </c>
      <c r="AR3757" t="str">
        <f>VLOOKUP(AL3757,工作表1!$F$3:$H$1000,3,FALSE)</f>
        <v>2018/8/15</v>
      </c>
      <c r="AS3757">
        <f t="shared" si="1926"/>
        <v>7.9000000000000001E-2</v>
      </c>
      <c r="AT3757">
        <f t="shared" si="1927"/>
        <v>3.9209999999999998</v>
      </c>
      <c r="AU3757" s="43">
        <f t="shared" si="1942"/>
        <v>40954</v>
      </c>
      <c r="AV3757" s="43">
        <f t="shared" si="1928"/>
        <v>40998</v>
      </c>
      <c r="AW3757" s="45">
        <f t="shared" si="1943"/>
        <v>0.27173913043478259</v>
      </c>
      <c r="AX3757" s="45">
        <f t="shared" si="1944"/>
        <v>2.4963966646813582</v>
      </c>
      <c r="AY3757" s="47">
        <f t="shared" si="1945"/>
        <v>118.74896196178679</v>
      </c>
      <c r="AZ3757" s="47">
        <f t="shared" si="1946"/>
        <v>130.10652114930323</v>
      </c>
      <c r="BA3757" s="43"/>
      <c r="BC3757" s="2">
        <v>40793</v>
      </c>
      <c r="BD3757" t="str">
        <v>912828JR</v>
      </c>
      <c r="BE3757">
        <v>9.0698000000000008</v>
      </c>
      <c r="BF3757">
        <v>-0.32184000000000001</v>
      </c>
      <c r="BG3757">
        <v>0.88039999999999996</v>
      </c>
      <c r="BH3757">
        <v>129.015625</v>
      </c>
      <c r="BI3757">
        <f>VLOOKUP(BD3757,工作表1!$K$3:$L$1000,2,FALSE)</f>
        <v>3.75</v>
      </c>
      <c r="BJ3757" t="str">
        <f>VLOOKUP(BD3757,工作表1!$K$3:$M$1000,3,FALSE)</f>
        <v>2018/11/15</v>
      </c>
      <c r="BK3757">
        <f t="shared" si="1929"/>
        <v>8.6499999999999994E-2</v>
      </c>
      <c r="BL3757">
        <f t="shared" si="1930"/>
        <v>3.6635</v>
      </c>
      <c r="BM3757" s="43">
        <f t="shared" si="1947"/>
        <v>40862</v>
      </c>
      <c r="BN3757" s="43">
        <f t="shared" si="1931"/>
        <v>41089</v>
      </c>
      <c r="BO3757" s="45">
        <f t="shared" si="1948"/>
        <v>1.1820652173913044</v>
      </c>
      <c r="BP3757" s="45">
        <f t="shared" si="1949"/>
        <v>4.2128871351995238</v>
      </c>
      <c r="BQ3757" s="47">
        <f t="shared" si="1950"/>
        <v>116.92978639396966</v>
      </c>
      <c r="BR3757" s="47">
        <f t="shared" si="1951"/>
        <v>128.73978497794016</v>
      </c>
    </row>
    <row r="3758" spans="6:70" x14ac:dyDescent="0.25">
      <c r="F3758" s="2">
        <v>40921</v>
      </c>
      <c r="G3758">
        <v>8.3500000000000005E-2</v>
      </c>
      <c r="H3758" s="43">
        <v>40975</v>
      </c>
      <c r="I3758">
        <v>1.3703000000000001</v>
      </c>
      <c r="L3758">
        <v>40793</v>
      </c>
      <c r="M3758" t="str">
        <v>912828HZ</v>
      </c>
      <c r="N3758">
        <v>1.21E-2</v>
      </c>
      <c r="O3758">
        <v>4.8959999999999997E-2</v>
      </c>
      <c r="P3758">
        <v>0.88700000000000001</v>
      </c>
      <c r="Q3758">
        <v>130.890625</v>
      </c>
      <c r="R3758">
        <f>VLOOKUP(M3758,工作表1!$A$3:$B$1000,2,FALSE)</f>
        <v>3.875</v>
      </c>
      <c r="S3758" t="str">
        <f>VLOOKUP(M3758,工作表1!$A$3:$C$1000,3,FALSE)</f>
        <v>2018/5/15</v>
      </c>
      <c r="T3758">
        <f t="shared" si="1921"/>
        <v>8.6499999999999994E-2</v>
      </c>
      <c r="U3758">
        <f t="shared" si="1920"/>
        <v>3.7885</v>
      </c>
      <c r="V3758" s="43">
        <f t="shared" si="1932"/>
        <v>40862</v>
      </c>
      <c r="W3758" s="43">
        <f t="shared" si="1922"/>
        <v>40907</v>
      </c>
      <c r="X3758" s="45">
        <f t="shared" si="1933"/>
        <v>1.2214673913043479</v>
      </c>
      <c r="Y3758" s="45">
        <f t="shared" si="1934"/>
        <v>2.4211249255509233</v>
      </c>
      <c r="Z3758" s="47">
        <f t="shared" si="1935"/>
        <v>117.28110810643874</v>
      </c>
      <c r="AA3758" s="47">
        <f t="shared" si="1936"/>
        <v>130.67305251129582</v>
      </c>
      <c r="AB3758" s="45">
        <f t="shared" si="1937"/>
        <v>1.4527000000000001</v>
      </c>
      <c r="AC3758" s="2" t="str">
        <f t="shared" si="1923"/>
        <v>TY2</v>
      </c>
      <c r="AD3758">
        <f t="shared" si="1924"/>
        <v>129.953125</v>
      </c>
      <c r="AE3758">
        <f t="shared" si="1925"/>
        <v>129.296875</v>
      </c>
      <c r="AF3758" s="49">
        <f t="shared" si="1952"/>
        <v>0.65625</v>
      </c>
      <c r="AG3758" s="3">
        <f t="shared" si="1938"/>
        <v>129.72675294255976</v>
      </c>
      <c r="AH3758">
        <f t="shared" si="1939"/>
        <v>129.1677792714373</v>
      </c>
      <c r="AI3758" s="51">
        <f t="shared" si="1940"/>
        <v>0.55897367112245888</v>
      </c>
      <c r="AJ3758" s="52">
        <f t="shared" si="1941"/>
        <v>-9.7276328877541118E-2</v>
      </c>
      <c r="AK3758">
        <v>40793</v>
      </c>
      <c r="AL3758" t="str">
        <v>912828JH</v>
      </c>
      <c r="AM3758">
        <v>2.0440999999999998</v>
      </c>
      <c r="AN3758">
        <v>-6.2979999999999994E-2</v>
      </c>
      <c r="AO3758">
        <v>0.89370000000000005</v>
      </c>
      <c r="AP3758">
        <v>129.953125</v>
      </c>
      <c r="AQ3758">
        <f>VLOOKUP(AL3758,工作表1!$F$3:$G$1000,2,FALSE)</f>
        <v>4</v>
      </c>
      <c r="AR3758" t="str">
        <f>VLOOKUP(AL3758,工作表1!$F$3:$H$1000,3,FALSE)</f>
        <v>2018/8/15</v>
      </c>
      <c r="AS3758">
        <f t="shared" si="1926"/>
        <v>8.6499999999999994E-2</v>
      </c>
      <c r="AT3758">
        <f t="shared" si="1927"/>
        <v>3.9135</v>
      </c>
      <c r="AU3758" s="43">
        <f t="shared" si="1942"/>
        <v>40954</v>
      </c>
      <c r="AV3758" s="43">
        <f t="shared" si="1928"/>
        <v>40998</v>
      </c>
      <c r="AW3758" s="45">
        <f t="shared" si="1943"/>
        <v>0.2608695652173913</v>
      </c>
      <c r="AX3758" s="45">
        <f t="shared" si="1944"/>
        <v>2.4964860035735557</v>
      </c>
      <c r="AY3758" s="47">
        <f t="shared" si="1945"/>
        <v>118.41749421892092</v>
      </c>
      <c r="AZ3758" s="47">
        <f t="shared" si="1946"/>
        <v>129.72675294255976</v>
      </c>
      <c r="BA3758" s="43"/>
      <c r="BC3758">
        <v>40792</v>
      </c>
      <c r="BD3758" t="str">
        <v>912828JR</v>
      </c>
      <c r="BE3758">
        <v>11.838200000000001</v>
      </c>
      <c r="BF3758">
        <v>-0.44927</v>
      </c>
      <c r="BG3758">
        <v>0.88039999999999996</v>
      </c>
      <c r="BH3758">
        <v>129.296875</v>
      </c>
      <c r="BI3758">
        <f>VLOOKUP(BD3758,工作表1!$K$3:$L$1000,2,FALSE)</f>
        <v>3.75</v>
      </c>
      <c r="BJ3758" t="str">
        <f>VLOOKUP(BD3758,工作表1!$K$3:$M$1000,3,FALSE)</f>
        <v>2018/11/15</v>
      </c>
      <c r="BK3758">
        <f t="shared" si="1929"/>
        <v>8.5999999999999993E-2</v>
      </c>
      <c r="BL3758">
        <f t="shared" si="1930"/>
        <v>3.6640000000000001</v>
      </c>
      <c r="BM3758" s="43">
        <f t="shared" si="1947"/>
        <v>40862</v>
      </c>
      <c r="BN3758" s="43">
        <f t="shared" si="1931"/>
        <v>41089</v>
      </c>
      <c r="BO3758" s="45">
        <f t="shared" si="1948"/>
        <v>1.171875</v>
      </c>
      <c r="BP3758" s="45">
        <f t="shared" si="1949"/>
        <v>4.2129708904109595</v>
      </c>
      <c r="BQ3758" s="47">
        <f t="shared" si="1950"/>
        <v>117.3191639512431</v>
      </c>
      <c r="BR3758" s="47">
        <f t="shared" si="1951"/>
        <v>129.1677792714373</v>
      </c>
    </row>
    <row r="3759" spans="6:70" x14ac:dyDescent="0.25">
      <c r="F3759" s="2">
        <v>40920</v>
      </c>
      <c r="G3759">
        <v>8.4000000000000005E-2</v>
      </c>
      <c r="H3759" s="43">
        <v>40974</v>
      </c>
      <c r="I3759">
        <v>1.3444</v>
      </c>
      <c r="L3759">
        <v>40792</v>
      </c>
      <c r="M3759" t="str">
        <v>912828HZ</v>
      </c>
      <c r="N3759">
        <v>0.621</v>
      </c>
      <c r="O3759">
        <v>-0.20211000000000001</v>
      </c>
      <c r="P3759">
        <v>0.88700000000000001</v>
      </c>
      <c r="Q3759">
        <v>131.21875</v>
      </c>
      <c r="R3759">
        <f>VLOOKUP(M3759,工作表1!$A$3:$B$1000,2,FALSE)</f>
        <v>3.875</v>
      </c>
      <c r="S3759" t="str">
        <f>VLOOKUP(M3759,工作表1!$A$3:$C$1000,3,FALSE)</f>
        <v>2018/5/15</v>
      </c>
      <c r="T3759">
        <f t="shared" si="1921"/>
        <v>8.5999999999999993E-2</v>
      </c>
      <c r="U3759">
        <f t="shared" si="1920"/>
        <v>3.7890000000000001</v>
      </c>
      <c r="V3759" s="43">
        <f t="shared" si="1932"/>
        <v>40862</v>
      </c>
      <c r="W3759" s="43">
        <f t="shared" si="1922"/>
        <v>40907</v>
      </c>
      <c r="X3759" s="45">
        <f t="shared" si="1933"/>
        <v>1.2109375</v>
      </c>
      <c r="Y3759" s="45">
        <f t="shared" si="1934"/>
        <v>2.4212114726027396</v>
      </c>
      <c r="Z3759" s="47">
        <f t="shared" si="1935"/>
        <v>117.68073506474454</v>
      </c>
      <c r="AA3759" s="47">
        <f t="shared" si="1936"/>
        <v>131.10970229123387</v>
      </c>
      <c r="AB3759" s="45">
        <f t="shared" si="1937"/>
        <v>1.4033</v>
      </c>
      <c r="AC3759" s="2" t="str">
        <f t="shared" si="1923"/>
        <v>TY2</v>
      </c>
      <c r="AD3759">
        <f t="shared" si="1924"/>
        <v>130.296875</v>
      </c>
      <c r="AE3759">
        <f t="shared" si="1925"/>
        <v>129.359375</v>
      </c>
      <c r="AF3759" s="49">
        <f t="shared" si="1952"/>
        <v>0.9375</v>
      </c>
      <c r="AG3759" s="3">
        <f t="shared" si="1938"/>
        <v>130.090231473134</v>
      </c>
      <c r="AH3759">
        <f t="shared" si="1939"/>
        <v>129.15768994416547</v>
      </c>
      <c r="AI3759" s="51">
        <f t="shared" si="1940"/>
        <v>0.93254152896852816</v>
      </c>
      <c r="AJ3759" s="52">
        <f t="shared" si="1941"/>
        <v>-4.958471031471845E-3</v>
      </c>
      <c r="AK3759">
        <v>40792</v>
      </c>
      <c r="AL3759" t="str">
        <v>912828JH</v>
      </c>
      <c r="AM3759">
        <v>2.3805999999999998</v>
      </c>
      <c r="AN3759">
        <v>-8.9149999999999993E-2</v>
      </c>
      <c r="AO3759">
        <v>0.89370000000000005</v>
      </c>
      <c r="AP3759">
        <v>130.296875</v>
      </c>
      <c r="AQ3759">
        <f>VLOOKUP(AL3759,工作表1!$F$3:$G$1000,2,FALSE)</f>
        <v>4</v>
      </c>
      <c r="AR3759" t="str">
        <f>VLOOKUP(AL3759,工作表1!$F$3:$H$1000,3,FALSE)</f>
        <v>2018/8/15</v>
      </c>
      <c r="AS3759">
        <f t="shared" si="1926"/>
        <v>8.5999999999999993E-2</v>
      </c>
      <c r="AT3759">
        <f t="shared" si="1927"/>
        <v>3.9140000000000001</v>
      </c>
      <c r="AU3759" s="43">
        <f t="shared" si="1942"/>
        <v>40954</v>
      </c>
      <c r="AV3759" s="43">
        <f t="shared" si="1928"/>
        <v>40998</v>
      </c>
      <c r="AW3759" s="45">
        <f t="shared" si="1943"/>
        <v>0.25</v>
      </c>
      <c r="AX3759" s="45">
        <f t="shared" si="1944"/>
        <v>2.4965753424657535</v>
      </c>
      <c r="AY3759" s="47">
        <f t="shared" si="1945"/>
        <v>118.75477997408477</v>
      </c>
      <c r="AZ3759" s="47">
        <f t="shared" si="1946"/>
        <v>130.090231473134</v>
      </c>
      <c r="BA3759" s="43"/>
      <c r="BC3759">
        <v>40788</v>
      </c>
      <c r="BD3759" t="str">
        <v>912828JR</v>
      </c>
      <c r="BE3759">
        <v>10.5131</v>
      </c>
      <c r="BF3759">
        <v>-0.38417000000000001</v>
      </c>
      <c r="BG3759">
        <v>0.88039999999999996</v>
      </c>
      <c r="BH3759">
        <v>129.359375</v>
      </c>
      <c r="BI3759">
        <f>VLOOKUP(BD3759,工作表1!$K$3:$L$1000,2,FALSE)</f>
        <v>3.75</v>
      </c>
      <c r="BJ3759" t="str">
        <f>VLOOKUP(BD3759,工作表1!$K$3:$M$1000,3,FALSE)</f>
        <v>2018/11/15</v>
      </c>
      <c r="BK3759">
        <f t="shared" si="1929"/>
        <v>8.7499999999999994E-2</v>
      </c>
      <c r="BL3759">
        <f t="shared" si="1930"/>
        <v>3.6625000000000001</v>
      </c>
      <c r="BM3759" s="43">
        <f t="shared" si="1947"/>
        <v>40862</v>
      </c>
      <c r="BN3759" s="43">
        <f t="shared" si="1931"/>
        <v>41089</v>
      </c>
      <c r="BO3759" s="45">
        <f t="shared" si="1948"/>
        <v>1.1616847826086956</v>
      </c>
      <c r="BP3759" s="45">
        <f t="shared" si="1949"/>
        <v>4.2130546456223943</v>
      </c>
      <c r="BQ3759" s="47">
        <f t="shared" si="1950"/>
        <v>117.3212054665693</v>
      </c>
      <c r="BR3759" s="47">
        <f t="shared" si="1951"/>
        <v>129.15768994416547</v>
      </c>
    </row>
    <row r="3760" spans="6:70" x14ac:dyDescent="0.25">
      <c r="F3760" s="2">
        <v>40919</v>
      </c>
      <c r="G3760">
        <v>8.0500000000000002E-2</v>
      </c>
      <c r="H3760" s="43">
        <v>40973</v>
      </c>
      <c r="I3760">
        <v>1.4079999999999999</v>
      </c>
      <c r="L3760">
        <v>40788</v>
      </c>
      <c r="M3760" t="str">
        <v>912828HZ</v>
      </c>
      <c r="N3760">
        <v>-0.17599999999999999</v>
      </c>
      <c r="O3760">
        <v>0.12620999999999999</v>
      </c>
      <c r="P3760">
        <v>0.88700000000000001</v>
      </c>
      <c r="Q3760">
        <v>131.296875</v>
      </c>
      <c r="R3760">
        <f>VLOOKUP(M3760,工作表1!$A$3:$B$1000,2,FALSE)</f>
        <v>3.875</v>
      </c>
      <c r="S3760" t="str">
        <f>VLOOKUP(M3760,工作表1!$A$3:$C$1000,3,FALSE)</f>
        <v>2018/5/15</v>
      </c>
      <c r="T3760">
        <f t="shared" si="1921"/>
        <v>8.7499999999999994E-2</v>
      </c>
      <c r="U3760">
        <f t="shared" si="1920"/>
        <v>3.7875000000000001</v>
      </c>
      <c r="V3760" s="43">
        <f t="shared" si="1932"/>
        <v>40862</v>
      </c>
      <c r="W3760" s="43">
        <f t="shared" si="1922"/>
        <v>40907</v>
      </c>
      <c r="X3760" s="45">
        <f t="shared" si="1933"/>
        <v>1.2004076086956521</v>
      </c>
      <c r="Y3760" s="45">
        <f t="shared" si="1934"/>
        <v>2.4212980196545564</v>
      </c>
      <c r="Z3760" s="47">
        <f t="shared" si="1935"/>
        <v>117.63122606767125</v>
      </c>
      <c r="AA3760" s="47">
        <f t="shared" si="1936"/>
        <v>131.04071526816406</v>
      </c>
      <c r="AB3760" s="45">
        <f t="shared" si="1937"/>
        <v>1.3857999999999999</v>
      </c>
      <c r="AC3760" s="2" t="str">
        <f t="shared" si="1923"/>
        <v>TY2</v>
      </c>
      <c r="AD3760">
        <f t="shared" si="1924"/>
        <v>130.359375</v>
      </c>
      <c r="AE3760">
        <f t="shared" si="1925"/>
        <v>128.59375</v>
      </c>
      <c r="AF3760" s="49">
        <f t="shared" si="1952"/>
        <v>1.765625</v>
      </c>
      <c r="AG3760" s="3">
        <f t="shared" si="1938"/>
        <v>130.15949806704035</v>
      </c>
      <c r="AH3760">
        <f t="shared" si="1939"/>
        <v>128.24771592656026</v>
      </c>
      <c r="AI3760" s="51">
        <f t="shared" si="1940"/>
        <v>1.911782140480085</v>
      </c>
      <c r="AJ3760" s="52">
        <f t="shared" si="1941"/>
        <v>0.14615714048008499</v>
      </c>
      <c r="AK3760">
        <v>40788</v>
      </c>
      <c r="AL3760" t="str">
        <v>912828JH</v>
      </c>
      <c r="AM3760">
        <v>2.5076000000000001</v>
      </c>
      <c r="AN3760">
        <v>-9.7839999999999996E-2</v>
      </c>
      <c r="AO3760">
        <v>0.89370000000000005</v>
      </c>
      <c r="AP3760">
        <v>130.359375</v>
      </c>
      <c r="AQ3760">
        <f>VLOOKUP(AL3760,工作表1!$F$3:$G$1000,2,FALSE)</f>
        <v>4</v>
      </c>
      <c r="AR3760" t="str">
        <f>VLOOKUP(AL3760,工作表1!$F$3:$H$1000,3,FALSE)</f>
        <v>2018/8/15</v>
      </c>
      <c r="AS3760">
        <f t="shared" si="1926"/>
        <v>8.7499999999999994E-2</v>
      </c>
      <c r="AT3760">
        <f t="shared" si="1927"/>
        <v>3.9125000000000001</v>
      </c>
      <c r="AU3760" s="43">
        <f t="shared" si="1942"/>
        <v>40954</v>
      </c>
      <c r="AV3760" s="43">
        <f t="shared" si="1928"/>
        <v>40998</v>
      </c>
      <c r="AW3760" s="45">
        <f t="shared" si="1943"/>
        <v>0.2391304347826087</v>
      </c>
      <c r="AX3760" s="45">
        <f t="shared" si="1944"/>
        <v>2.4966646813579514</v>
      </c>
      <c r="AY3760" s="47">
        <f t="shared" si="1945"/>
        <v>118.82798685478184</v>
      </c>
      <c r="AZ3760" s="47">
        <f t="shared" si="1946"/>
        <v>130.15949806704035</v>
      </c>
      <c r="BA3760" s="43"/>
      <c r="BC3760">
        <v>40787</v>
      </c>
      <c r="BD3760" t="str">
        <v>912828JR</v>
      </c>
      <c r="BE3760">
        <v>7.6280000000000001</v>
      </c>
      <c r="BF3760">
        <v>-0.26395000000000002</v>
      </c>
      <c r="BG3760">
        <v>0.88039999999999996</v>
      </c>
      <c r="BH3760">
        <v>128.59375</v>
      </c>
      <c r="BI3760">
        <f>VLOOKUP(BD3760,工作表1!$K$3:$L$1000,2,FALSE)</f>
        <v>3.75</v>
      </c>
      <c r="BJ3760" t="str">
        <f>VLOOKUP(BD3760,工作表1!$K$3:$M$1000,3,FALSE)</f>
        <v>2018/11/15</v>
      </c>
      <c r="BK3760">
        <f t="shared" si="1929"/>
        <v>8.8499999999999995E-2</v>
      </c>
      <c r="BL3760">
        <f t="shared" si="1930"/>
        <v>3.6615000000000002</v>
      </c>
      <c r="BM3760" s="43">
        <f t="shared" si="1947"/>
        <v>40862</v>
      </c>
      <c r="BN3760" s="43">
        <f t="shared" si="1931"/>
        <v>41089</v>
      </c>
      <c r="BO3760" s="45">
        <f t="shared" si="1948"/>
        <v>1.1209239130434783</v>
      </c>
      <c r="BP3760" s="45">
        <f t="shared" si="1949"/>
        <v>4.2133896664681361</v>
      </c>
      <c r="BQ3760" s="47">
        <f t="shared" si="1950"/>
        <v>116.56785819991717</v>
      </c>
      <c r="BR3760" s="47">
        <f t="shared" si="1951"/>
        <v>128.24771592656026</v>
      </c>
    </row>
    <row r="3761" spans="6:70" x14ac:dyDescent="0.25">
      <c r="F3761" s="2">
        <v>40918</v>
      </c>
      <c r="G3761">
        <v>8.1250000000000003E-2</v>
      </c>
      <c r="H3761" s="43">
        <v>40970</v>
      </c>
      <c r="I3761">
        <v>1.3726</v>
      </c>
      <c r="L3761">
        <v>40787</v>
      </c>
      <c r="M3761" t="str">
        <v>912828HZ</v>
      </c>
      <c r="N3761">
        <v>0.76880000000000004</v>
      </c>
      <c r="O3761">
        <v>-0.20504</v>
      </c>
      <c r="P3761">
        <v>0.88700000000000001</v>
      </c>
      <c r="Q3761">
        <v>130.609375</v>
      </c>
      <c r="R3761">
        <f>VLOOKUP(M3761,工作表1!$A$3:$B$1000,2,FALSE)</f>
        <v>3.875</v>
      </c>
      <c r="S3761" t="str">
        <f>VLOOKUP(M3761,工作表1!$A$3:$C$1000,3,FALSE)</f>
        <v>2018/5/15</v>
      </c>
      <c r="T3761">
        <f t="shared" si="1921"/>
        <v>8.8499999999999995E-2</v>
      </c>
      <c r="U3761">
        <f t="shared" si="1920"/>
        <v>3.7865000000000002</v>
      </c>
      <c r="V3761" s="43">
        <f t="shared" si="1932"/>
        <v>40862</v>
      </c>
      <c r="W3761" s="43">
        <f t="shared" si="1922"/>
        <v>40907</v>
      </c>
      <c r="X3761" s="45">
        <f t="shared" si="1933"/>
        <v>1.1582880434782608</v>
      </c>
      <c r="Y3761" s="45">
        <f t="shared" si="1934"/>
        <v>2.4216442078618226</v>
      </c>
      <c r="Z3761" s="47">
        <f t="shared" si="1935"/>
        <v>117.19543670533973</v>
      </c>
      <c r="AA3761" s="47">
        <f t="shared" si="1936"/>
        <v>130.49495565561097</v>
      </c>
      <c r="AB3761" s="45">
        <f t="shared" si="1937"/>
        <v>1.4717</v>
      </c>
      <c r="AC3761" s="2" t="str">
        <f t="shared" si="1923"/>
        <v>TY2</v>
      </c>
      <c r="AD3761">
        <f t="shared" si="1924"/>
        <v>129.59375</v>
      </c>
      <c r="AE3761">
        <f t="shared" si="1925"/>
        <v>128.03125</v>
      </c>
      <c r="AF3761" s="49">
        <f t="shared" si="1952"/>
        <v>1.5625</v>
      </c>
      <c r="AG3761" s="3">
        <f t="shared" si="1938"/>
        <v>129.38721690932991</v>
      </c>
      <c r="AH3761">
        <f t="shared" si="1939"/>
        <v>127.77819844857079</v>
      </c>
      <c r="AI3761" s="51">
        <f t="shared" si="1940"/>
        <v>1.6090184607591169</v>
      </c>
      <c r="AJ3761" s="52">
        <f t="shared" si="1941"/>
        <v>4.651846075911692E-2</v>
      </c>
      <c r="AK3761">
        <v>40787</v>
      </c>
      <c r="AL3761" t="str">
        <v>912828JH</v>
      </c>
      <c r="AM3761">
        <v>2.3018999999999998</v>
      </c>
      <c r="AN3761">
        <v>-9.5449999999999993E-2</v>
      </c>
      <c r="AO3761">
        <v>0.89370000000000005</v>
      </c>
      <c r="AP3761">
        <v>129.59375</v>
      </c>
      <c r="AQ3761">
        <f>VLOOKUP(AL3761,工作表1!$F$3:$G$1000,2,FALSE)</f>
        <v>4</v>
      </c>
      <c r="AR3761" t="str">
        <f>VLOOKUP(AL3761,工作表1!$F$3:$H$1000,3,FALSE)</f>
        <v>2018/8/15</v>
      </c>
      <c r="AS3761">
        <f t="shared" si="1926"/>
        <v>8.8499999999999995E-2</v>
      </c>
      <c r="AT3761">
        <f t="shared" si="1927"/>
        <v>3.9115000000000002</v>
      </c>
      <c r="AU3761" s="43">
        <f t="shared" si="1942"/>
        <v>40954</v>
      </c>
      <c r="AV3761" s="43">
        <f t="shared" si="1928"/>
        <v>40998</v>
      </c>
      <c r="AW3761" s="45">
        <f t="shared" si="1943"/>
        <v>0.19565217391304349</v>
      </c>
      <c r="AX3761" s="45">
        <f t="shared" si="1944"/>
        <v>2.497022036926742</v>
      </c>
      <c r="AY3761" s="47">
        <f t="shared" si="1945"/>
        <v>118.18584582036129</v>
      </c>
      <c r="AZ3761" s="47">
        <f t="shared" si="1946"/>
        <v>129.38721690932991</v>
      </c>
      <c r="BA3761" s="43"/>
      <c r="BC3761">
        <v>40786</v>
      </c>
      <c r="BD3761" t="str">
        <v>912828JR</v>
      </c>
      <c r="BE3761">
        <v>7.4</v>
      </c>
      <c r="BF3761">
        <v>-0.25322</v>
      </c>
      <c r="BG3761">
        <v>0.88039999999999996</v>
      </c>
      <c r="BH3761">
        <v>128.03125</v>
      </c>
      <c r="BI3761">
        <f>VLOOKUP(BD3761,工作表1!$K$3:$L$1000,2,FALSE)</f>
        <v>3.75</v>
      </c>
      <c r="BJ3761" t="str">
        <f>VLOOKUP(BD3761,工作表1!$K$3:$M$1000,3,FALSE)</f>
        <v>2018/11/15</v>
      </c>
      <c r="BK3761">
        <f t="shared" si="1929"/>
        <v>8.8499999999999995E-2</v>
      </c>
      <c r="BL3761">
        <f t="shared" si="1930"/>
        <v>3.6615000000000002</v>
      </c>
      <c r="BM3761" s="43">
        <f t="shared" si="1947"/>
        <v>40862</v>
      </c>
      <c r="BN3761" s="43">
        <f t="shared" si="1931"/>
        <v>40998</v>
      </c>
      <c r="BO3761" s="45">
        <f t="shared" si="1948"/>
        <v>1.1107336956521738</v>
      </c>
      <c r="BP3761" s="45">
        <f t="shared" si="1949"/>
        <v>3.2785419148302557</v>
      </c>
      <c r="BQ3761" s="47">
        <f t="shared" si="1950"/>
        <v>115.06057069722674</v>
      </c>
      <c r="BR3761" s="47">
        <f t="shared" si="1951"/>
        <v>127.77819844857079</v>
      </c>
    </row>
    <row r="3762" spans="6:70" x14ac:dyDescent="0.25">
      <c r="F3762" s="2">
        <v>40917</v>
      </c>
      <c r="G3762">
        <v>8.0500000000000002E-2</v>
      </c>
      <c r="H3762" s="43">
        <v>40969</v>
      </c>
      <c r="I3762">
        <v>1.4362999999999999</v>
      </c>
      <c r="L3762">
        <v>40786</v>
      </c>
      <c r="M3762" t="str">
        <v>912828HZ</v>
      </c>
      <c r="N3762">
        <v>0.34689999999999999</v>
      </c>
      <c r="O3762">
        <v>-5.688E-2</v>
      </c>
      <c r="P3762">
        <v>0.88700000000000001</v>
      </c>
      <c r="Q3762">
        <v>130.03125</v>
      </c>
      <c r="R3762">
        <f>VLOOKUP(M3762,工作表1!$A$3:$B$1000,2,FALSE)</f>
        <v>3.875</v>
      </c>
      <c r="S3762" t="str">
        <f>VLOOKUP(M3762,工作表1!$A$3:$C$1000,3,FALSE)</f>
        <v>2018/5/15</v>
      </c>
      <c r="T3762">
        <f t="shared" si="1921"/>
        <v>8.8499999999999995E-2</v>
      </c>
      <c r="U3762">
        <f t="shared" si="1920"/>
        <v>3.7865000000000002</v>
      </c>
      <c r="V3762" s="43">
        <f t="shared" si="1932"/>
        <v>40862</v>
      </c>
      <c r="W3762" s="43">
        <f t="shared" si="1922"/>
        <v>40816</v>
      </c>
      <c r="X3762" s="45">
        <f t="shared" si="1933"/>
        <v>1.1477581521739131</v>
      </c>
      <c r="Y3762" s="45">
        <f t="shared" si="1934"/>
        <v>1.4556348645026802</v>
      </c>
      <c r="Z3762" s="47">
        <f t="shared" si="1935"/>
        <v>115.65131628099452</v>
      </c>
      <c r="AA3762" s="47">
        <f t="shared" si="1936"/>
        <v>129.98740649069924</v>
      </c>
      <c r="AB3762" s="45">
        <f t="shared" si="1937"/>
        <v>1.5639000000000001</v>
      </c>
      <c r="AC3762" s="2" t="str">
        <f t="shared" si="1923"/>
        <v>TY1</v>
      </c>
      <c r="AD3762">
        <f t="shared" si="1924"/>
        <v>130.03125</v>
      </c>
      <c r="AE3762">
        <f t="shared" si="1925"/>
        <v>129.03125</v>
      </c>
      <c r="AF3762" s="49">
        <f t="shared" si="1952"/>
        <v>1</v>
      </c>
      <c r="AG3762" s="3">
        <f t="shared" si="1938"/>
        <v>129.98740649069924</v>
      </c>
      <c r="AH3762">
        <f t="shared" si="1939"/>
        <v>128.91240706637856</v>
      </c>
      <c r="AI3762" s="51">
        <f t="shared" si="1940"/>
        <v>1.07499942432068</v>
      </c>
      <c r="AJ3762" s="52">
        <f t="shared" si="1941"/>
        <v>7.4999424320679964E-2</v>
      </c>
      <c r="AK3762">
        <v>40786</v>
      </c>
      <c r="AL3762" t="str">
        <v>912828JH</v>
      </c>
      <c r="AM3762">
        <v>2.2951999999999999</v>
      </c>
      <c r="AN3762">
        <v>-9.4159999999999994E-2</v>
      </c>
      <c r="AO3762">
        <v>0.89370000000000005</v>
      </c>
      <c r="AP3762">
        <v>129.03125</v>
      </c>
      <c r="AQ3762">
        <f>VLOOKUP(AL3762,工作表1!$F$3:$G$1000,2,FALSE)</f>
        <v>4</v>
      </c>
      <c r="AR3762" t="str">
        <f>VLOOKUP(AL3762,工作表1!$F$3:$H$1000,3,FALSE)</f>
        <v>2018/8/15</v>
      </c>
      <c r="AS3762">
        <f t="shared" si="1926"/>
        <v>8.8499999999999995E-2</v>
      </c>
      <c r="AT3762">
        <f t="shared" si="1927"/>
        <v>3.9115000000000002</v>
      </c>
      <c r="AU3762" s="43">
        <f t="shared" si="1942"/>
        <v>40954</v>
      </c>
      <c r="AV3762" s="43">
        <f t="shared" si="1928"/>
        <v>40907</v>
      </c>
      <c r="AW3762" s="45">
        <f t="shared" si="1943"/>
        <v>0.18478260869565216</v>
      </c>
      <c r="AX3762" s="45">
        <f t="shared" si="1944"/>
        <v>1.499851101846337</v>
      </c>
      <c r="AY3762" s="47">
        <f t="shared" si="1945"/>
        <v>116.66758394864721</v>
      </c>
      <c r="AZ3762" s="47">
        <f t="shared" si="1946"/>
        <v>128.91240706637856</v>
      </c>
      <c r="BA3762" s="43"/>
      <c r="BC3762">
        <v>40785</v>
      </c>
      <c r="BD3762" t="str">
        <v>912828JR</v>
      </c>
      <c r="BE3762">
        <v>7.8342000000000001</v>
      </c>
      <c r="BF3762">
        <v>-0.27050999999999997</v>
      </c>
      <c r="BG3762">
        <v>0.88039999999999996</v>
      </c>
      <c r="BH3762">
        <v>128.421875</v>
      </c>
      <c r="BI3762">
        <f>VLOOKUP(BD3762,工作表1!$K$3:$L$1000,2,FALSE)</f>
        <v>3.75</v>
      </c>
      <c r="BJ3762" t="str">
        <f>VLOOKUP(BD3762,工作表1!$K$3:$M$1000,3,FALSE)</f>
        <v>2018/11/15</v>
      </c>
      <c r="BK3762">
        <f t="shared" si="1929"/>
        <v>8.5999999999999993E-2</v>
      </c>
      <c r="BL3762">
        <f t="shared" si="1930"/>
        <v>3.6640000000000001</v>
      </c>
      <c r="BM3762" s="43">
        <f t="shared" si="1947"/>
        <v>40862</v>
      </c>
      <c r="BN3762" s="43">
        <f t="shared" si="1931"/>
        <v>40998</v>
      </c>
      <c r="BO3762" s="45">
        <f t="shared" si="1948"/>
        <v>1.1005434782608696</v>
      </c>
      <c r="BP3762" s="45">
        <f t="shared" si="1949"/>
        <v>3.2786256700416914</v>
      </c>
      <c r="BQ3762" s="47">
        <f t="shared" si="1950"/>
        <v>115.42808266268862</v>
      </c>
      <c r="BR3762" s="47">
        <f t="shared" si="1951"/>
        <v>128.18015781775273</v>
      </c>
    </row>
    <row r="3763" spans="6:70" x14ac:dyDescent="0.25">
      <c r="F3763" s="2">
        <v>40914</v>
      </c>
      <c r="G3763">
        <v>8.1000000000000003E-2</v>
      </c>
      <c r="H3763" s="43">
        <v>40968</v>
      </c>
      <c r="I3763">
        <v>1.3844000000000001</v>
      </c>
      <c r="L3763">
        <v>40785</v>
      </c>
      <c r="M3763" t="str">
        <v>912828HZ</v>
      </c>
      <c r="N3763">
        <v>0.57120000000000004</v>
      </c>
      <c r="O3763">
        <v>-0.12289</v>
      </c>
      <c r="P3763">
        <v>0.88700000000000001</v>
      </c>
      <c r="Q3763">
        <v>130.390625</v>
      </c>
      <c r="R3763">
        <f>VLOOKUP(M3763,工作表1!$A$3:$B$1000,2,FALSE)</f>
        <v>3.875</v>
      </c>
      <c r="S3763" t="str">
        <f>VLOOKUP(M3763,工作表1!$A$3:$C$1000,3,FALSE)</f>
        <v>2018/5/15</v>
      </c>
      <c r="T3763">
        <f t="shared" si="1921"/>
        <v>8.5999999999999993E-2</v>
      </c>
      <c r="U3763">
        <f t="shared" si="1920"/>
        <v>3.7890000000000001</v>
      </c>
      <c r="V3763" s="43">
        <f t="shared" si="1932"/>
        <v>40862</v>
      </c>
      <c r="W3763" s="43">
        <f t="shared" si="1922"/>
        <v>40816</v>
      </c>
      <c r="X3763" s="45">
        <f t="shared" si="1933"/>
        <v>1.1372282608695654</v>
      </c>
      <c r="Y3763" s="45">
        <f t="shared" si="1934"/>
        <v>1.455721411554497</v>
      </c>
      <c r="Z3763" s="47">
        <f t="shared" si="1935"/>
        <v>115.98777174012949</v>
      </c>
      <c r="AA3763" s="47">
        <f t="shared" si="1936"/>
        <v>130.35278688662908</v>
      </c>
      <c r="AB3763" s="45">
        <f t="shared" si="1937"/>
        <v>1.5165</v>
      </c>
      <c r="AC3763" s="2" t="str">
        <f t="shared" si="1923"/>
        <v>TY1</v>
      </c>
      <c r="AD3763">
        <f t="shared" si="1924"/>
        <v>130.390625</v>
      </c>
      <c r="AE3763">
        <f t="shared" si="1925"/>
        <v>129.421875</v>
      </c>
      <c r="AF3763" s="49">
        <f t="shared" si="1952"/>
        <v>0.96875</v>
      </c>
      <c r="AG3763" s="3">
        <f t="shared" si="1938"/>
        <v>130.35278688662908</v>
      </c>
      <c r="AH3763">
        <f t="shared" si="1939"/>
        <v>129.30007421912816</v>
      </c>
      <c r="AI3763" s="51">
        <f t="shared" si="1940"/>
        <v>1.0527126675009129</v>
      </c>
      <c r="AJ3763" s="52">
        <f t="shared" si="1941"/>
        <v>8.3962667500912858E-2</v>
      </c>
      <c r="AK3763">
        <v>40785</v>
      </c>
      <c r="AL3763" t="str">
        <v>912828JH</v>
      </c>
      <c r="AM3763">
        <v>2.2888999999999999</v>
      </c>
      <c r="AN3763">
        <v>-9.1600000000000001E-2</v>
      </c>
      <c r="AO3763">
        <v>0.89370000000000005</v>
      </c>
      <c r="AP3763">
        <v>129.421875</v>
      </c>
      <c r="AQ3763">
        <f>VLOOKUP(AL3763,工作表1!$F$3:$G$1000,2,FALSE)</f>
        <v>4</v>
      </c>
      <c r="AR3763" t="str">
        <f>VLOOKUP(AL3763,工作表1!$F$3:$H$1000,3,FALSE)</f>
        <v>2018/8/15</v>
      </c>
      <c r="AS3763">
        <f t="shared" si="1926"/>
        <v>8.5999999999999993E-2</v>
      </c>
      <c r="AT3763">
        <f t="shared" si="1927"/>
        <v>3.9140000000000001</v>
      </c>
      <c r="AU3763" s="43">
        <f t="shared" si="1942"/>
        <v>40954</v>
      </c>
      <c r="AV3763" s="43">
        <f t="shared" si="1928"/>
        <v>40907</v>
      </c>
      <c r="AW3763" s="45">
        <f t="shared" si="1943"/>
        <v>0.17391304347826086</v>
      </c>
      <c r="AX3763" s="45">
        <f t="shared" si="1944"/>
        <v>1.4999404407385351</v>
      </c>
      <c r="AY3763" s="47">
        <f t="shared" si="1945"/>
        <v>117.02703707544917</v>
      </c>
      <c r="AZ3763" s="47">
        <f t="shared" si="1946"/>
        <v>129.30007421912816</v>
      </c>
      <c r="BA3763" s="43"/>
      <c r="BC3763">
        <v>40784</v>
      </c>
      <c r="BD3763" t="str">
        <v>912828JR</v>
      </c>
      <c r="BE3763">
        <v>7.62</v>
      </c>
      <c r="BF3763">
        <v>-0.24085000000000001</v>
      </c>
      <c r="BG3763">
        <v>0.88039999999999996</v>
      </c>
      <c r="BH3763">
        <v>127.75</v>
      </c>
      <c r="BI3763">
        <f>VLOOKUP(BD3763,工作表1!$K$3:$L$1000,2,FALSE)</f>
        <v>3.75</v>
      </c>
      <c r="BJ3763" t="str">
        <f>VLOOKUP(BD3763,工作表1!$K$3:$M$1000,3,FALSE)</f>
        <v>2018/11/15</v>
      </c>
      <c r="BK3763">
        <f t="shared" si="1929"/>
        <v>8.1500000000000003E-2</v>
      </c>
      <c r="BL3763">
        <f t="shared" si="1930"/>
        <v>3.6684999999999999</v>
      </c>
      <c r="BM3763" s="43">
        <f t="shared" si="1947"/>
        <v>40862</v>
      </c>
      <c r="BN3763" s="43">
        <f t="shared" si="1931"/>
        <v>40998</v>
      </c>
      <c r="BO3763" s="45">
        <f t="shared" si="1948"/>
        <v>1.0903532608695652</v>
      </c>
      <c r="BP3763" s="45">
        <f t="shared" si="1949"/>
        <v>3.278709425253127</v>
      </c>
      <c r="BQ3763" s="47">
        <f t="shared" si="1950"/>
        <v>114.82774493235897</v>
      </c>
      <c r="BR3763" s="47">
        <f t="shared" si="1951"/>
        <v>127.48142782072186</v>
      </c>
    </row>
    <row r="3764" spans="6:70" x14ac:dyDescent="0.25">
      <c r="F3764" s="2">
        <v>40913</v>
      </c>
      <c r="G3764">
        <v>7.9000000000000001E-2</v>
      </c>
      <c r="H3764" s="43">
        <v>40967</v>
      </c>
      <c r="I3764">
        <v>1.3586</v>
      </c>
      <c r="L3764">
        <v>40784</v>
      </c>
      <c r="M3764" t="str">
        <v>912828HZ</v>
      </c>
      <c r="N3764">
        <v>0.56000000000000005</v>
      </c>
      <c r="O3764">
        <v>-0.11441</v>
      </c>
      <c r="P3764">
        <v>0.88700000000000001</v>
      </c>
      <c r="Q3764">
        <v>129.71875</v>
      </c>
      <c r="R3764">
        <f>VLOOKUP(M3764,工作表1!$A$3:$B$1000,2,FALSE)</f>
        <v>3.875</v>
      </c>
      <c r="S3764" t="str">
        <f>VLOOKUP(M3764,工作表1!$A$3:$C$1000,3,FALSE)</f>
        <v>2018/5/15</v>
      </c>
      <c r="T3764">
        <f t="shared" si="1921"/>
        <v>8.1500000000000003E-2</v>
      </c>
      <c r="U3764">
        <f t="shared" si="1920"/>
        <v>3.7934999999999999</v>
      </c>
      <c r="V3764" s="43">
        <f t="shared" si="1932"/>
        <v>40862</v>
      </c>
      <c r="W3764" s="43">
        <f t="shared" si="1922"/>
        <v>40816</v>
      </c>
      <c r="X3764" s="45">
        <f t="shared" si="1933"/>
        <v>1.1266983695652175</v>
      </c>
      <c r="Y3764" s="45">
        <f t="shared" si="1934"/>
        <v>1.4558079586063135</v>
      </c>
      <c r="Z3764" s="47">
        <f t="shared" si="1935"/>
        <v>115.40260261977488</v>
      </c>
      <c r="AA3764" s="47">
        <f t="shared" si="1936"/>
        <v>129.6789218591083</v>
      </c>
      <c r="AB3764" s="45">
        <f t="shared" si="1937"/>
        <v>1.5875999999999999</v>
      </c>
      <c r="AC3764" s="2" t="str">
        <f t="shared" si="1923"/>
        <v>TY1</v>
      </c>
      <c r="AD3764">
        <f t="shared" si="1924"/>
        <v>129.71875</v>
      </c>
      <c r="AE3764">
        <f t="shared" si="1925"/>
        <v>128.75</v>
      </c>
      <c r="AF3764" s="49">
        <f t="shared" si="1952"/>
        <v>0.96875</v>
      </c>
      <c r="AG3764" s="3">
        <f t="shared" si="1938"/>
        <v>129.6789218591083</v>
      </c>
      <c r="AH3764">
        <f t="shared" si="1939"/>
        <v>128.62098606643175</v>
      </c>
      <c r="AI3764" s="51">
        <f t="shared" si="1940"/>
        <v>1.0579357926765454</v>
      </c>
      <c r="AJ3764" s="52">
        <f t="shared" si="1941"/>
        <v>8.9185792676545361E-2</v>
      </c>
      <c r="AK3764">
        <v>40784</v>
      </c>
      <c r="AL3764" t="str">
        <v>912828JH</v>
      </c>
      <c r="AM3764">
        <v>2.4119000000000002</v>
      </c>
      <c r="AN3764">
        <v>-8.0769999999999995E-2</v>
      </c>
      <c r="AO3764">
        <v>0.89370000000000005</v>
      </c>
      <c r="AP3764">
        <v>128.75</v>
      </c>
      <c r="AQ3764">
        <f>VLOOKUP(AL3764,工作表1!$F$3:$G$1000,2,FALSE)</f>
        <v>4</v>
      </c>
      <c r="AR3764" t="str">
        <f>VLOOKUP(AL3764,工作表1!$F$3:$H$1000,3,FALSE)</f>
        <v>2018/8/15</v>
      </c>
      <c r="AS3764">
        <f t="shared" si="1926"/>
        <v>8.1500000000000003E-2</v>
      </c>
      <c r="AT3764">
        <f t="shared" si="1927"/>
        <v>3.9184999999999999</v>
      </c>
      <c r="AU3764" s="43">
        <f t="shared" si="1942"/>
        <v>40954</v>
      </c>
      <c r="AV3764" s="43">
        <f t="shared" si="1928"/>
        <v>40907</v>
      </c>
      <c r="AW3764" s="45">
        <f t="shared" si="1943"/>
        <v>0.16304347826086957</v>
      </c>
      <c r="AX3764" s="45">
        <f t="shared" si="1944"/>
        <v>1.5000297796307327</v>
      </c>
      <c r="AY3764" s="47">
        <f t="shared" si="1945"/>
        <v>116.4338226524407</v>
      </c>
      <c r="AZ3764" s="47">
        <f t="shared" si="1946"/>
        <v>128.62098606643175</v>
      </c>
      <c r="BA3764" s="43"/>
      <c r="BC3764">
        <v>40781</v>
      </c>
      <c r="BD3764" t="str">
        <v>912828JR</v>
      </c>
      <c r="BE3764">
        <v>5.1780999999999997</v>
      </c>
      <c r="BF3764">
        <v>-0.13633000000000001</v>
      </c>
      <c r="BG3764">
        <v>0.88039999999999996</v>
      </c>
      <c r="BH3764">
        <v>128.359375</v>
      </c>
      <c r="BI3764">
        <f>VLOOKUP(BD3764,工作表1!$K$3:$L$1000,2,FALSE)</f>
        <v>3.75</v>
      </c>
      <c r="BJ3764" t="str">
        <f>VLOOKUP(BD3764,工作表1!$K$3:$M$1000,3,FALSE)</f>
        <v>2018/11/15</v>
      </c>
      <c r="BK3764">
        <f t="shared" si="1929"/>
        <v>7.85E-2</v>
      </c>
      <c r="BL3764">
        <f t="shared" si="1930"/>
        <v>3.6715</v>
      </c>
      <c r="BM3764" s="43">
        <f t="shared" si="1947"/>
        <v>40862</v>
      </c>
      <c r="BN3764" s="43">
        <f t="shared" si="1931"/>
        <v>40998</v>
      </c>
      <c r="BO3764" s="45">
        <f t="shared" si="1948"/>
        <v>1.080163043478261</v>
      </c>
      <c r="BP3764" s="45">
        <f t="shared" si="1949"/>
        <v>3.2787931804645627</v>
      </c>
      <c r="BQ3764" s="47">
        <f t="shared" si="1950"/>
        <v>115.30230388515771</v>
      </c>
      <c r="BR3764" s="47">
        <f t="shared" si="1951"/>
        <v>128.00460076530285</v>
      </c>
    </row>
    <row r="3765" spans="6:70" x14ac:dyDescent="0.25">
      <c r="F3765" s="2">
        <v>40912</v>
      </c>
      <c r="G3765">
        <v>8.1500000000000003E-2</v>
      </c>
      <c r="H3765" s="43">
        <v>40966</v>
      </c>
      <c r="I3765">
        <v>1.3562000000000001</v>
      </c>
      <c r="L3765">
        <v>40781</v>
      </c>
      <c r="M3765" t="str">
        <v>912828HZ</v>
      </c>
      <c r="N3765">
        <v>0.26719999999999999</v>
      </c>
      <c r="O3765">
        <v>-1.9349999999999999E-2</v>
      </c>
      <c r="P3765">
        <v>0.88700000000000001</v>
      </c>
      <c r="Q3765">
        <v>130.28125</v>
      </c>
      <c r="R3765">
        <f>VLOOKUP(M3765,工作表1!$A$3:$B$1000,2,FALSE)</f>
        <v>3.875</v>
      </c>
      <c r="S3765" t="str">
        <f>VLOOKUP(M3765,工作表1!$A$3:$C$1000,3,FALSE)</f>
        <v>2018/5/15</v>
      </c>
      <c r="T3765">
        <f t="shared" si="1921"/>
        <v>7.85E-2</v>
      </c>
      <c r="U3765">
        <f t="shared" si="1920"/>
        <v>3.7965</v>
      </c>
      <c r="V3765" s="43">
        <f t="shared" si="1932"/>
        <v>40862</v>
      </c>
      <c r="W3765" s="43">
        <f t="shared" si="1922"/>
        <v>40816</v>
      </c>
      <c r="X3765" s="45">
        <f t="shared" si="1933"/>
        <v>1.1161684782608696</v>
      </c>
      <c r="Y3765" s="45">
        <f t="shared" si="1934"/>
        <v>1.4558945056581298</v>
      </c>
      <c r="Z3765" s="47">
        <f t="shared" si="1935"/>
        <v>115.9014590684903</v>
      </c>
      <c r="AA3765" s="47">
        <f t="shared" si="1936"/>
        <v>130.22730474861498</v>
      </c>
      <c r="AB3765" s="45">
        <f t="shared" si="1937"/>
        <v>1.526</v>
      </c>
      <c r="AC3765" s="2" t="str">
        <f t="shared" si="1923"/>
        <v>TY1</v>
      </c>
      <c r="AD3765">
        <f t="shared" si="1924"/>
        <v>130.28125</v>
      </c>
      <c r="AE3765">
        <f t="shared" si="1925"/>
        <v>129.359375</v>
      </c>
      <c r="AF3765" s="49">
        <f t="shared" si="1952"/>
        <v>0.921875</v>
      </c>
      <c r="AG3765" s="3">
        <f t="shared" si="1938"/>
        <v>130.22730474861498</v>
      </c>
      <c r="AH3765">
        <f t="shared" si="1939"/>
        <v>129.19083839160663</v>
      </c>
      <c r="AI3765" s="51">
        <f t="shared" si="1940"/>
        <v>1.0364663570083508</v>
      </c>
      <c r="AJ3765" s="52">
        <f t="shared" si="1941"/>
        <v>0.11459135700835077</v>
      </c>
      <c r="AK3765">
        <v>40781</v>
      </c>
      <c r="AL3765" t="str">
        <v>912828JH</v>
      </c>
      <c r="AM3765">
        <v>1.2765</v>
      </c>
      <c r="AN3765">
        <v>2.9E-4</v>
      </c>
      <c r="AO3765">
        <v>0.89370000000000005</v>
      </c>
      <c r="AP3765">
        <v>129.359375</v>
      </c>
      <c r="AQ3765">
        <f>VLOOKUP(AL3765,工作表1!$F$3:$G$1000,2,FALSE)</f>
        <v>4</v>
      </c>
      <c r="AR3765" t="str">
        <f>VLOOKUP(AL3765,工作表1!$F$3:$H$1000,3,FALSE)</f>
        <v>2018/8/15</v>
      </c>
      <c r="AS3765">
        <f t="shared" si="1926"/>
        <v>7.85E-2</v>
      </c>
      <c r="AT3765">
        <f t="shared" si="1927"/>
        <v>3.9215</v>
      </c>
      <c r="AU3765" s="43">
        <f t="shared" si="1942"/>
        <v>40954</v>
      </c>
      <c r="AV3765" s="43">
        <f t="shared" si="1928"/>
        <v>40907</v>
      </c>
      <c r="AW3765" s="45">
        <f t="shared" si="1943"/>
        <v>0.15217391304347827</v>
      </c>
      <c r="AX3765" s="45">
        <f t="shared" si="1944"/>
        <v>1.5001191185229303</v>
      </c>
      <c r="AY3765" s="47">
        <f t="shared" si="1945"/>
        <v>116.9562988345058</v>
      </c>
      <c r="AZ3765" s="47">
        <f t="shared" si="1946"/>
        <v>129.19083839160663</v>
      </c>
      <c r="BA3765" s="43"/>
      <c r="BC3765">
        <v>40780</v>
      </c>
      <c r="BD3765" t="str">
        <v>912828JR</v>
      </c>
      <c r="BE3765">
        <v>5.2796000000000003</v>
      </c>
      <c r="BF3765">
        <v>-0.13816000000000001</v>
      </c>
      <c r="BG3765">
        <v>0.88039999999999996</v>
      </c>
      <c r="BH3765">
        <v>128.046875</v>
      </c>
      <c r="BI3765">
        <f>VLOOKUP(BD3765,工作表1!$K$3:$L$1000,2,FALSE)</f>
        <v>3.75</v>
      </c>
      <c r="BJ3765" t="str">
        <f>VLOOKUP(BD3765,工作表1!$K$3:$M$1000,3,FALSE)</f>
        <v>2018/11/15</v>
      </c>
      <c r="BK3765">
        <f t="shared" si="1929"/>
        <v>8.3500000000000005E-2</v>
      </c>
      <c r="BL3765">
        <f t="shared" si="1930"/>
        <v>3.6665000000000001</v>
      </c>
      <c r="BM3765" s="43">
        <f t="shared" si="1947"/>
        <v>40862</v>
      </c>
      <c r="BN3765" s="43">
        <f t="shared" si="1931"/>
        <v>40998</v>
      </c>
      <c r="BO3765" s="45">
        <f t="shared" si="1948"/>
        <v>1.0495923913043479</v>
      </c>
      <c r="BP3765" s="45">
        <f t="shared" si="1949"/>
        <v>3.2790444460988688</v>
      </c>
      <c r="BQ3765" s="47">
        <f t="shared" si="1950"/>
        <v>115.05950740693228</v>
      </c>
      <c r="BR3765" s="47">
        <f t="shared" si="1951"/>
        <v>127.69073199371552</v>
      </c>
    </row>
    <row r="3766" spans="6:70" x14ac:dyDescent="0.25">
      <c r="F3766" s="2">
        <v>40911</v>
      </c>
      <c r="G3766">
        <v>8.3500000000000005E-2</v>
      </c>
      <c r="H3766" s="43">
        <v>40963</v>
      </c>
      <c r="I3766">
        <v>1.4009</v>
      </c>
      <c r="L3766">
        <v>40780</v>
      </c>
      <c r="M3766" t="str">
        <v>912828HZ</v>
      </c>
      <c r="N3766">
        <v>0.4577</v>
      </c>
      <c r="O3766">
        <v>-6.3329999999999997E-2</v>
      </c>
      <c r="P3766">
        <v>0.88700000000000001</v>
      </c>
      <c r="Q3766">
        <v>129.984375</v>
      </c>
      <c r="R3766">
        <f>VLOOKUP(M3766,工作表1!$A$3:$B$1000,2,FALSE)</f>
        <v>3.875</v>
      </c>
      <c r="S3766" t="str">
        <f>VLOOKUP(M3766,工作表1!$A$3:$C$1000,3,FALSE)</f>
        <v>2018/5/15</v>
      </c>
      <c r="T3766">
        <f t="shared" si="1921"/>
        <v>8.3500000000000005E-2</v>
      </c>
      <c r="U3766">
        <f t="shared" si="1920"/>
        <v>3.7915000000000001</v>
      </c>
      <c r="V3766" s="43">
        <f t="shared" si="1932"/>
        <v>40862</v>
      </c>
      <c r="W3766" s="43">
        <f t="shared" si="1922"/>
        <v>40816</v>
      </c>
      <c r="X3766" s="45">
        <f t="shared" si="1933"/>
        <v>1.0845788043478262</v>
      </c>
      <c r="Y3766" s="45">
        <f t="shared" si="1934"/>
        <v>1.4561541468135797</v>
      </c>
      <c r="Z3766" s="47">
        <f t="shared" si="1935"/>
        <v>115.67531577170379</v>
      </c>
      <c r="AA3766" s="47">
        <f t="shared" si="1936"/>
        <v>129.93169633503624</v>
      </c>
      <c r="AB3766" s="45">
        <f t="shared" si="1937"/>
        <v>1.5388999999999999</v>
      </c>
      <c r="AC3766" s="2" t="str">
        <f t="shared" si="1923"/>
        <v>TY1</v>
      </c>
      <c r="AD3766">
        <f t="shared" si="1924"/>
        <v>129.984375</v>
      </c>
      <c r="AE3766">
        <f t="shared" si="1925"/>
        <v>129.046875</v>
      </c>
      <c r="AF3766" s="49">
        <f t="shared" si="1952"/>
        <v>0.9375</v>
      </c>
      <c r="AG3766" s="3">
        <f t="shared" si="1938"/>
        <v>129.93169633503624</v>
      </c>
      <c r="AH3766">
        <f t="shared" si="1939"/>
        <v>128.89017115822929</v>
      </c>
      <c r="AI3766" s="51">
        <f t="shared" si="1940"/>
        <v>1.0415251768069425</v>
      </c>
      <c r="AJ3766" s="52">
        <f t="shared" si="1941"/>
        <v>0.10402517680694245</v>
      </c>
      <c r="AK3766">
        <v>40780</v>
      </c>
      <c r="AL3766" t="str">
        <v>912828JH</v>
      </c>
      <c r="AM3766">
        <v>1.6982999999999999</v>
      </c>
      <c r="AN3766">
        <v>-2.9790000000000001E-2</v>
      </c>
      <c r="AO3766">
        <v>0.89370000000000005</v>
      </c>
      <c r="AP3766">
        <v>129.046875</v>
      </c>
      <c r="AQ3766">
        <f>VLOOKUP(AL3766,工作表1!$F$3:$G$1000,2,FALSE)</f>
        <v>4</v>
      </c>
      <c r="AR3766" t="str">
        <f>VLOOKUP(AL3766,工作表1!$F$3:$H$1000,3,FALSE)</f>
        <v>2018/8/15</v>
      </c>
      <c r="AS3766">
        <f t="shared" si="1926"/>
        <v>8.3500000000000005E-2</v>
      </c>
      <c r="AT3766">
        <f t="shared" si="1927"/>
        <v>3.9165000000000001</v>
      </c>
      <c r="AU3766" s="43">
        <f t="shared" si="1942"/>
        <v>40954</v>
      </c>
      <c r="AV3766" s="43">
        <f t="shared" si="1928"/>
        <v>40907</v>
      </c>
      <c r="AW3766" s="45">
        <f t="shared" si="1943"/>
        <v>0.11956521739130435</v>
      </c>
      <c r="AX3766" s="45">
        <f t="shared" si="1944"/>
        <v>1.5003871351995237</v>
      </c>
      <c r="AY3766" s="47">
        <f t="shared" si="1945"/>
        <v>116.72239000520541</v>
      </c>
      <c r="AZ3766" s="47">
        <f t="shared" si="1946"/>
        <v>128.89017115822929</v>
      </c>
      <c r="BA3766" s="43"/>
      <c r="BC3766">
        <v>40779</v>
      </c>
      <c r="BD3766" t="str">
        <v>912828JR</v>
      </c>
      <c r="BE3766">
        <v>6.2088000000000001</v>
      </c>
      <c r="BF3766">
        <v>-0.19954</v>
      </c>
      <c r="BG3766">
        <v>0.88039999999999996</v>
      </c>
      <c r="BH3766">
        <v>127.640625</v>
      </c>
      <c r="BI3766">
        <f>VLOOKUP(BD3766,工作表1!$K$3:$L$1000,2,FALSE)</f>
        <v>3.75</v>
      </c>
      <c r="BJ3766" t="str">
        <f>VLOOKUP(BD3766,工作表1!$K$3:$M$1000,3,FALSE)</f>
        <v>2018/11/15</v>
      </c>
      <c r="BK3766">
        <f t="shared" si="1929"/>
        <v>8.6999999999999994E-2</v>
      </c>
      <c r="BL3766">
        <f t="shared" si="1930"/>
        <v>3.6629999999999998</v>
      </c>
      <c r="BM3766" s="43">
        <f t="shared" si="1947"/>
        <v>40862</v>
      </c>
      <c r="BN3766" s="43">
        <f t="shared" si="1931"/>
        <v>40998</v>
      </c>
      <c r="BO3766" s="45">
        <f t="shared" si="1948"/>
        <v>1.0394021739130435</v>
      </c>
      <c r="BP3766" s="45">
        <f t="shared" si="1949"/>
        <v>3.2791282013103036</v>
      </c>
      <c r="BQ3766" s="47">
        <f t="shared" si="1950"/>
        <v>114.75573415324722</v>
      </c>
      <c r="BR3766" s="47">
        <f t="shared" si="1951"/>
        <v>127.33427764030641</v>
      </c>
    </row>
    <row r="3767" spans="6:70" x14ac:dyDescent="0.25">
      <c r="F3767" s="2">
        <v>40910</v>
      </c>
      <c r="G3767">
        <v>8.6999999999999994E-2</v>
      </c>
      <c r="H3767" s="43">
        <v>40962</v>
      </c>
      <c r="I3767">
        <v>1.3898999999999999</v>
      </c>
      <c r="L3767">
        <v>40779</v>
      </c>
      <c r="M3767" t="str">
        <v>912828HZ</v>
      </c>
      <c r="N3767">
        <v>0.4078</v>
      </c>
      <c r="O3767">
        <v>-4.6730000000000001E-2</v>
      </c>
      <c r="P3767">
        <v>0.88700000000000001</v>
      </c>
      <c r="Q3767">
        <v>129.578125</v>
      </c>
      <c r="R3767">
        <f>VLOOKUP(M3767,工作表1!$A$3:$B$1000,2,FALSE)</f>
        <v>3.875</v>
      </c>
      <c r="S3767" t="str">
        <f>VLOOKUP(M3767,工作表1!$A$3:$C$1000,3,FALSE)</f>
        <v>2018/5/15</v>
      </c>
      <c r="T3767">
        <f t="shared" si="1921"/>
        <v>8.6999999999999994E-2</v>
      </c>
      <c r="U3767">
        <f t="shared" si="1920"/>
        <v>3.7879999999999998</v>
      </c>
      <c r="V3767" s="43">
        <f t="shared" si="1932"/>
        <v>40862</v>
      </c>
      <c r="W3767" s="43">
        <f t="shared" si="1922"/>
        <v>40816</v>
      </c>
      <c r="X3767" s="45">
        <f t="shared" si="1933"/>
        <v>1.0740489130434783</v>
      </c>
      <c r="Y3767" s="45">
        <f t="shared" si="1934"/>
        <v>1.456240693865396</v>
      </c>
      <c r="Z3767" s="47">
        <f t="shared" si="1935"/>
        <v>115.32373010560288</v>
      </c>
      <c r="AA3767" s="47">
        <f t="shared" si="1936"/>
        <v>129.52199591834889</v>
      </c>
      <c r="AB3767" s="45">
        <f t="shared" si="1937"/>
        <v>1.6103000000000001</v>
      </c>
      <c r="AC3767" s="2" t="str">
        <f t="shared" si="1923"/>
        <v>TY1</v>
      </c>
      <c r="AD3767">
        <f t="shared" si="1924"/>
        <v>129.578125</v>
      </c>
      <c r="AE3767">
        <f t="shared" si="1925"/>
        <v>128.640625</v>
      </c>
      <c r="AF3767" s="49">
        <f t="shared" si="1952"/>
        <v>0.9375</v>
      </c>
      <c r="AG3767" s="3">
        <f t="shared" si="1938"/>
        <v>129.52199591834889</v>
      </c>
      <c r="AH3767">
        <f t="shared" si="1939"/>
        <v>128.50242881934241</v>
      </c>
      <c r="AI3767" s="51">
        <f t="shared" si="1940"/>
        <v>1.0195670990064798</v>
      </c>
      <c r="AJ3767" s="52">
        <f t="shared" si="1941"/>
        <v>8.2067099006479793E-2</v>
      </c>
      <c r="AK3767">
        <v>40779</v>
      </c>
      <c r="AL3767" t="str">
        <v>912828JH</v>
      </c>
      <c r="AM3767">
        <v>1.962</v>
      </c>
      <c r="AN3767">
        <v>-6.9209999999999994E-2</v>
      </c>
      <c r="AO3767">
        <v>0.89370000000000005</v>
      </c>
      <c r="AP3767">
        <v>128.640625</v>
      </c>
      <c r="AQ3767">
        <f>VLOOKUP(AL3767,工作表1!$F$3:$G$1000,2,FALSE)</f>
        <v>4</v>
      </c>
      <c r="AR3767" t="str">
        <f>VLOOKUP(AL3767,工作表1!$F$3:$H$1000,3,FALSE)</f>
        <v>2018/8/15</v>
      </c>
      <c r="AS3767">
        <f t="shared" si="1926"/>
        <v>8.6999999999999994E-2</v>
      </c>
      <c r="AT3767">
        <f t="shared" si="1927"/>
        <v>3.9129999999999998</v>
      </c>
      <c r="AU3767" s="43">
        <f t="shared" si="1942"/>
        <v>40954</v>
      </c>
      <c r="AV3767" s="43">
        <f t="shared" si="1928"/>
        <v>40907</v>
      </c>
      <c r="AW3767" s="45">
        <f t="shared" si="1943"/>
        <v>0.10869565217391304</v>
      </c>
      <c r="AX3767" s="45">
        <f t="shared" si="1944"/>
        <v>1.5004764740917214</v>
      </c>
      <c r="AY3767" s="47">
        <f t="shared" si="1945"/>
        <v>116.38679855822075</v>
      </c>
      <c r="AZ3767" s="47">
        <f t="shared" si="1946"/>
        <v>128.50242881934241</v>
      </c>
      <c r="BA3767" s="43"/>
      <c r="BC3767">
        <v>40778</v>
      </c>
      <c r="BD3767" t="str">
        <v>912828JR</v>
      </c>
      <c r="BE3767">
        <v>8.2726000000000006</v>
      </c>
      <c r="BF3767">
        <v>-0.28841</v>
      </c>
      <c r="BG3767">
        <v>0.88039999999999996</v>
      </c>
      <c r="BH3767">
        <v>128.390625</v>
      </c>
      <c r="BI3767">
        <f>VLOOKUP(BD3767,工作表1!$K$3:$L$1000,2,FALSE)</f>
        <v>3.75</v>
      </c>
      <c r="BJ3767" t="str">
        <f>VLOOKUP(BD3767,工作表1!$K$3:$M$1000,3,FALSE)</f>
        <v>2018/11/15</v>
      </c>
      <c r="BK3767">
        <f t="shared" si="1929"/>
        <v>8.7499999999999994E-2</v>
      </c>
      <c r="BL3767">
        <f t="shared" si="1930"/>
        <v>3.6625000000000001</v>
      </c>
      <c r="BM3767" s="43">
        <f t="shared" si="1947"/>
        <v>40862</v>
      </c>
      <c r="BN3767" s="43">
        <f t="shared" si="1931"/>
        <v>40998</v>
      </c>
      <c r="BO3767" s="45">
        <f t="shared" si="1948"/>
        <v>1.029211956521739</v>
      </c>
      <c r="BP3767" s="45">
        <f t="shared" si="1949"/>
        <v>3.2792119565217392</v>
      </c>
      <c r="BQ3767" s="47">
        <f t="shared" si="1950"/>
        <v>115.49140798197828</v>
      </c>
      <c r="BR3767" s="47">
        <f t="shared" si="1951"/>
        <v>128.15642565725233</v>
      </c>
    </row>
    <row r="3768" spans="6:70" x14ac:dyDescent="0.25">
      <c r="F3768" s="2">
        <v>40907</v>
      </c>
      <c r="G3768">
        <v>8.4000000000000005E-2</v>
      </c>
      <c r="H3768" s="43">
        <v>40961</v>
      </c>
      <c r="I3768">
        <v>1.3994</v>
      </c>
      <c r="L3768">
        <v>40778</v>
      </c>
      <c r="M3768" t="str">
        <v>912828HZ</v>
      </c>
      <c r="N3768">
        <v>1.0522</v>
      </c>
      <c r="O3768">
        <v>-0.20752999999999999</v>
      </c>
      <c r="P3768">
        <v>0.88700000000000001</v>
      </c>
      <c r="Q3768">
        <v>130.328125</v>
      </c>
      <c r="R3768">
        <f>VLOOKUP(M3768,工作表1!$A$3:$B$1000,2,FALSE)</f>
        <v>3.875</v>
      </c>
      <c r="S3768" t="str">
        <f>VLOOKUP(M3768,工作表1!$A$3:$C$1000,3,FALSE)</f>
        <v>2018/5/15</v>
      </c>
      <c r="T3768">
        <f t="shared" si="1921"/>
        <v>8.7499999999999994E-2</v>
      </c>
      <c r="U3768">
        <f t="shared" si="1920"/>
        <v>3.7875000000000001</v>
      </c>
      <c r="V3768" s="43">
        <f t="shared" si="1932"/>
        <v>40862</v>
      </c>
      <c r="W3768" s="43">
        <f t="shared" si="1922"/>
        <v>40816</v>
      </c>
      <c r="X3768" s="45">
        <f t="shared" si="1933"/>
        <v>1.0635190217391304</v>
      </c>
      <c r="Y3768" s="45">
        <f t="shared" si="1934"/>
        <v>1.4563272409172126</v>
      </c>
      <c r="Z3768" s="47">
        <f t="shared" si="1935"/>
        <v>116.02017833886744</v>
      </c>
      <c r="AA3768" s="47">
        <f t="shared" si="1936"/>
        <v>130.29351873782457</v>
      </c>
      <c r="AB3768" s="45">
        <f t="shared" si="1937"/>
        <v>1.4930000000000001</v>
      </c>
      <c r="AC3768" s="2" t="str">
        <f t="shared" si="1923"/>
        <v>TY1</v>
      </c>
      <c r="AD3768">
        <f t="shared" si="1924"/>
        <v>130.328125</v>
      </c>
      <c r="AE3768">
        <f t="shared" si="1925"/>
        <v>129.390625</v>
      </c>
      <c r="AF3768" s="49">
        <f t="shared" si="1952"/>
        <v>0.9375</v>
      </c>
      <c r="AG3768" s="3">
        <f t="shared" si="1938"/>
        <v>130.29351873782457</v>
      </c>
      <c r="AH3768">
        <f t="shared" si="1939"/>
        <v>129.29401958506776</v>
      </c>
      <c r="AI3768" s="51">
        <f t="shared" si="1940"/>
        <v>0.99949915275681178</v>
      </c>
      <c r="AJ3768" s="52">
        <f t="shared" si="1941"/>
        <v>6.1999152756811782E-2</v>
      </c>
      <c r="AK3768">
        <v>40778</v>
      </c>
      <c r="AL3768" t="str">
        <v>912828JH</v>
      </c>
      <c r="AM3768">
        <v>3.1800999999999999</v>
      </c>
      <c r="AN3768">
        <v>-0.1585</v>
      </c>
      <c r="AO3768">
        <v>0.89370000000000005</v>
      </c>
      <c r="AP3768">
        <v>129.390625</v>
      </c>
      <c r="AQ3768">
        <f>VLOOKUP(AL3768,工作表1!$F$3:$G$1000,2,FALSE)</f>
        <v>4</v>
      </c>
      <c r="AR3768" t="str">
        <f>VLOOKUP(AL3768,工作表1!$F$3:$H$1000,3,FALSE)</f>
        <v>2018/8/15</v>
      </c>
      <c r="AS3768">
        <f t="shared" si="1926"/>
        <v>8.7499999999999994E-2</v>
      </c>
      <c r="AT3768">
        <f t="shared" si="1927"/>
        <v>3.9125000000000001</v>
      </c>
      <c r="AU3768" s="43">
        <f t="shared" si="1942"/>
        <v>40954</v>
      </c>
      <c r="AV3768" s="43">
        <f t="shared" si="1928"/>
        <v>40907</v>
      </c>
      <c r="AW3768" s="45">
        <f t="shared" si="1943"/>
        <v>9.7826086956521743E-2</v>
      </c>
      <c r="AX3768" s="45">
        <f t="shared" si="1944"/>
        <v>1.500565812983919</v>
      </c>
      <c r="AY3768" s="47">
        <f t="shared" si="1945"/>
        <v>117.10622432905025</v>
      </c>
      <c r="AZ3768" s="47">
        <f t="shared" si="1946"/>
        <v>129.29401958506776</v>
      </c>
      <c r="BA3768" s="43"/>
      <c r="BC3768">
        <v>40777</v>
      </c>
      <c r="BD3768" t="str">
        <v>912828JR</v>
      </c>
      <c r="BE3768">
        <v>8.9271999999999991</v>
      </c>
      <c r="BF3768">
        <v>-0.29492000000000002</v>
      </c>
      <c r="BG3768">
        <v>0.88039999999999996</v>
      </c>
      <c r="BH3768">
        <v>128.65625</v>
      </c>
      <c r="BI3768">
        <f>VLOOKUP(BD3768,工作表1!$K$3:$L$1000,2,FALSE)</f>
        <v>3.75</v>
      </c>
      <c r="BJ3768" t="str">
        <f>VLOOKUP(BD3768,工作表1!$K$3:$M$1000,3,FALSE)</f>
        <v>2018/11/15</v>
      </c>
      <c r="BK3768">
        <f t="shared" si="1929"/>
        <v>8.6999999999999994E-2</v>
      </c>
      <c r="BL3768">
        <f t="shared" si="1930"/>
        <v>3.6629999999999998</v>
      </c>
      <c r="BM3768" s="43">
        <f t="shared" si="1947"/>
        <v>40862</v>
      </c>
      <c r="BN3768" s="43">
        <f t="shared" si="1931"/>
        <v>40998</v>
      </c>
      <c r="BO3768" s="45">
        <f t="shared" si="1948"/>
        <v>1.0190217391304348</v>
      </c>
      <c r="BP3768" s="45">
        <f t="shared" si="1949"/>
        <v>3.279295711733174</v>
      </c>
      <c r="BQ3768" s="47">
        <f t="shared" si="1950"/>
        <v>115.74350245077038</v>
      </c>
      <c r="BR3768" s="47">
        <f t="shared" si="1951"/>
        <v>128.42861036970905</v>
      </c>
    </row>
    <row r="3769" spans="6:70" x14ac:dyDescent="0.25">
      <c r="F3769" s="2">
        <v>40906</v>
      </c>
      <c r="G3769">
        <v>8.6999999999999994E-2</v>
      </c>
      <c r="H3769" s="43">
        <v>40960</v>
      </c>
      <c r="I3769">
        <v>1.4590000000000001</v>
      </c>
      <c r="L3769">
        <v>40777</v>
      </c>
      <c r="M3769" t="str">
        <v>912828HZ</v>
      </c>
      <c r="N3769">
        <v>0.4461</v>
      </c>
      <c r="O3769">
        <v>-4.3580000000000001E-2</v>
      </c>
      <c r="P3769">
        <v>0.88700000000000001</v>
      </c>
      <c r="Q3769">
        <v>130.59375</v>
      </c>
      <c r="R3769">
        <f>VLOOKUP(M3769,工作表1!$A$3:$B$1000,2,FALSE)</f>
        <v>3.875</v>
      </c>
      <c r="S3769" t="str">
        <f>VLOOKUP(M3769,工作表1!$A$3:$C$1000,3,FALSE)</f>
        <v>2018/5/15</v>
      </c>
      <c r="T3769">
        <f t="shared" si="1921"/>
        <v>8.6999999999999994E-2</v>
      </c>
      <c r="U3769">
        <f t="shared" si="1920"/>
        <v>3.7879999999999998</v>
      </c>
      <c r="V3769" s="43">
        <f t="shared" si="1932"/>
        <v>40862</v>
      </c>
      <c r="W3769" s="43">
        <f t="shared" si="1922"/>
        <v>40816</v>
      </c>
      <c r="X3769" s="45">
        <f t="shared" si="1933"/>
        <v>1.0529891304347825</v>
      </c>
      <c r="Y3769" s="45">
        <f t="shared" si="1934"/>
        <v>1.4564137879690291</v>
      </c>
      <c r="Z3769" s="47">
        <f t="shared" si="1935"/>
        <v>116.24604478141511</v>
      </c>
      <c r="AA3769" s="47">
        <f t="shared" si="1936"/>
        <v>130.53439379124086</v>
      </c>
      <c r="AB3769" s="45">
        <f t="shared" si="1937"/>
        <v>1.4528000000000001</v>
      </c>
      <c r="AC3769" s="2" t="str">
        <f t="shared" si="1923"/>
        <v>TY1</v>
      </c>
      <c r="AD3769">
        <f t="shared" si="1924"/>
        <v>130.59375</v>
      </c>
      <c r="AE3769">
        <f t="shared" si="1925"/>
        <v>129.65625</v>
      </c>
      <c r="AF3769" s="49">
        <f t="shared" si="1952"/>
        <v>0.9375</v>
      </c>
      <c r="AG3769" s="3">
        <f t="shared" si="1938"/>
        <v>130.53439379124086</v>
      </c>
      <c r="AH3769">
        <f t="shared" si="1939"/>
        <v>129.5432200192682</v>
      </c>
      <c r="AI3769" s="51">
        <f t="shared" si="1940"/>
        <v>0.99117377197265455</v>
      </c>
      <c r="AJ3769" s="52">
        <f t="shared" si="1941"/>
        <v>5.3673771972654549E-2</v>
      </c>
      <c r="AK3769">
        <v>40777</v>
      </c>
      <c r="AL3769" t="str">
        <v>912828JH</v>
      </c>
      <c r="AM3769">
        <v>3.0154999999999998</v>
      </c>
      <c r="AN3769">
        <v>-0.12397</v>
      </c>
      <c r="AO3769">
        <v>0.89370000000000005</v>
      </c>
      <c r="AP3769">
        <v>129.65625</v>
      </c>
      <c r="AQ3769">
        <f>VLOOKUP(AL3769,工作表1!$F$3:$G$1000,2,FALSE)</f>
        <v>4</v>
      </c>
      <c r="AR3769" t="str">
        <f>VLOOKUP(AL3769,工作表1!$F$3:$H$1000,3,FALSE)</f>
        <v>2018/8/15</v>
      </c>
      <c r="AS3769">
        <f t="shared" si="1926"/>
        <v>8.6999999999999994E-2</v>
      </c>
      <c r="AT3769">
        <f t="shared" si="1927"/>
        <v>3.9129999999999998</v>
      </c>
      <c r="AU3769" s="43">
        <f t="shared" si="1942"/>
        <v>40954</v>
      </c>
      <c r="AV3769" s="43">
        <f t="shared" si="1928"/>
        <v>40907</v>
      </c>
      <c r="AW3769" s="45">
        <f t="shared" si="1943"/>
        <v>8.6956521739130432E-2</v>
      </c>
      <c r="AX3769" s="45">
        <f t="shared" si="1944"/>
        <v>1.5006551518761166</v>
      </c>
      <c r="AY3769" s="47">
        <f t="shared" si="1945"/>
        <v>117.34127141615151</v>
      </c>
      <c r="AZ3769" s="47">
        <f t="shared" si="1946"/>
        <v>129.5432200192682</v>
      </c>
      <c r="BA3769" s="43"/>
      <c r="BC3769">
        <v>40774</v>
      </c>
      <c r="BD3769" t="str">
        <v>912828JR</v>
      </c>
      <c r="BE3769">
        <v>8.3920999999999992</v>
      </c>
      <c r="BF3769">
        <v>-0.26904</v>
      </c>
      <c r="BG3769">
        <v>0.88039999999999996</v>
      </c>
      <c r="BH3769">
        <v>128.859375</v>
      </c>
      <c r="BI3769">
        <f>VLOOKUP(BD3769,工作表1!$K$3:$L$1000,2,FALSE)</f>
        <v>3.75</v>
      </c>
      <c r="BJ3769" t="str">
        <f>VLOOKUP(BD3769,工作表1!$K$3:$M$1000,3,FALSE)</f>
        <v>2018/11/15</v>
      </c>
      <c r="BK3769">
        <f t="shared" si="1929"/>
        <v>8.8999999999999996E-2</v>
      </c>
      <c r="BL3769">
        <f t="shared" si="1930"/>
        <v>3.661</v>
      </c>
      <c r="BM3769" s="43">
        <f t="shared" si="1947"/>
        <v>40862</v>
      </c>
      <c r="BN3769" s="43">
        <f t="shared" si="1931"/>
        <v>40998</v>
      </c>
      <c r="BO3769" s="45">
        <f t="shared" si="1948"/>
        <v>1.0088315217391304</v>
      </c>
      <c r="BP3769" s="45">
        <f t="shared" si="1949"/>
        <v>3.2793794669446097</v>
      </c>
      <c r="BQ3769" s="47">
        <f t="shared" si="1950"/>
        <v>115.91494903220693</v>
      </c>
      <c r="BR3769" s="47">
        <f t="shared" si="1951"/>
        <v>128.61093144869108</v>
      </c>
    </row>
    <row r="3770" spans="6:70" x14ac:dyDescent="0.25">
      <c r="F3770" s="2">
        <v>40905</v>
      </c>
      <c r="G3770">
        <v>8.6499999999999994E-2</v>
      </c>
      <c r="H3770" s="43">
        <v>40959</v>
      </c>
      <c r="I3770">
        <v>1.4039999999999999</v>
      </c>
      <c r="L3770">
        <v>40774</v>
      </c>
      <c r="M3770" t="str">
        <v>912828HZ</v>
      </c>
      <c r="N3770">
        <v>1.0951</v>
      </c>
      <c r="O3770">
        <v>-0.20136999999999999</v>
      </c>
      <c r="P3770">
        <v>0.88700000000000001</v>
      </c>
      <c r="Q3770">
        <v>130.796875</v>
      </c>
      <c r="R3770">
        <f>VLOOKUP(M3770,工作表1!$A$3:$B$1000,2,FALSE)</f>
        <v>3.875</v>
      </c>
      <c r="S3770" t="str">
        <f>VLOOKUP(M3770,工作表1!$A$3:$C$1000,3,FALSE)</f>
        <v>2018/5/15</v>
      </c>
      <c r="T3770">
        <f t="shared" si="1921"/>
        <v>8.8999999999999996E-2</v>
      </c>
      <c r="U3770">
        <f t="shared" si="1920"/>
        <v>3.786</v>
      </c>
      <c r="V3770" s="43">
        <f t="shared" si="1932"/>
        <v>40862</v>
      </c>
      <c r="W3770" s="43">
        <f t="shared" si="1922"/>
        <v>40816</v>
      </c>
      <c r="X3770" s="45">
        <f t="shared" si="1933"/>
        <v>1.0424592391304346</v>
      </c>
      <c r="Y3770" s="45">
        <f t="shared" si="1934"/>
        <v>1.4565003350208456</v>
      </c>
      <c r="Z3770" s="47">
        <f t="shared" si="1935"/>
        <v>116.45913132359985</v>
      </c>
      <c r="AA3770" s="47">
        <f t="shared" si="1936"/>
        <v>130.76116304442334</v>
      </c>
      <c r="AB3770" s="45">
        <f t="shared" si="1937"/>
        <v>1.4139999999999999</v>
      </c>
      <c r="AC3770" s="2" t="str">
        <f t="shared" si="1923"/>
        <v>TY1</v>
      </c>
      <c r="AD3770">
        <f t="shared" si="1924"/>
        <v>130.796875</v>
      </c>
      <c r="AE3770">
        <f t="shared" si="1925"/>
        <v>129.859375</v>
      </c>
      <c r="AF3770" s="49">
        <f t="shared" si="1952"/>
        <v>0.9375</v>
      </c>
      <c r="AG3770" s="3">
        <f t="shared" si="1938"/>
        <v>130.76116304442334</v>
      </c>
      <c r="AH3770">
        <f t="shared" si="1939"/>
        <v>129.74014317186746</v>
      </c>
      <c r="AI3770" s="51">
        <f t="shared" si="1940"/>
        <v>1.0210198725558826</v>
      </c>
      <c r="AJ3770" s="52">
        <f t="shared" si="1941"/>
        <v>8.3519872555882557E-2</v>
      </c>
      <c r="AK3770">
        <v>40774</v>
      </c>
      <c r="AL3770" t="str">
        <v>912828JH</v>
      </c>
      <c r="AM3770">
        <v>2.8711000000000002</v>
      </c>
      <c r="AN3770">
        <v>-0.11129</v>
      </c>
      <c r="AO3770">
        <v>0.89370000000000005</v>
      </c>
      <c r="AP3770">
        <v>129.859375</v>
      </c>
      <c r="AQ3770">
        <f>VLOOKUP(AL3770,工作表1!$F$3:$G$1000,2,FALSE)</f>
        <v>4</v>
      </c>
      <c r="AR3770" t="str">
        <f>VLOOKUP(AL3770,工作表1!$F$3:$H$1000,3,FALSE)</f>
        <v>2018/8/15</v>
      </c>
      <c r="AS3770">
        <f t="shared" si="1926"/>
        <v>8.8999999999999996E-2</v>
      </c>
      <c r="AT3770">
        <f t="shared" si="1927"/>
        <v>3.911</v>
      </c>
      <c r="AU3770" s="43">
        <f t="shared" si="1942"/>
        <v>40954</v>
      </c>
      <c r="AV3770" s="43">
        <f t="shared" si="1928"/>
        <v>40907</v>
      </c>
      <c r="AW3770" s="45">
        <f t="shared" si="1943"/>
        <v>7.6086956521739135E-2</v>
      </c>
      <c r="AX3770" s="45">
        <f t="shared" si="1944"/>
        <v>1.5007444907683145</v>
      </c>
      <c r="AY3770" s="47">
        <f t="shared" si="1945"/>
        <v>117.52869829668577</v>
      </c>
      <c r="AZ3770" s="47">
        <f t="shared" si="1946"/>
        <v>129.74014317186746</v>
      </c>
      <c r="BA3770" s="43"/>
      <c r="BC3770">
        <v>40773</v>
      </c>
      <c r="BD3770" t="str">
        <v>912828JR</v>
      </c>
      <c r="BE3770">
        <v>8.0747</v>
      </c>
      <c r="BF3770">
        <v>-0.25039</v>
      </c>
      <c r="BG3770">
        <v>0.88039999999999996</v>
      </c>
      <c r="BH3770">
        <v>128.828125</v>
      </c>
      <c r="BI3770">
        <f>VLOOKUP(BD3770,工作表1!$K$3:$L$1000,2,FALSE)</f>
        <v>3.75</v>
      </c>
      <c r="BJ3770" t="str">
        <f>VLOOKUP(BD3770,工作表1!$K$3:$M$1000,3,FALSE)</f>
        <v>2018/11/15</v>
      </c>
      <c r="BK3770">
        <f t="shared" si="1929"/>
        <v>8.4500000000000006E-2</v>
      </c>
      <c r="BL3770">
        <f t="shared" si="1930"/>
        <v>3.6655000000000002</v>
      </c>
      <c r="BM3770" s="43">
        <f t="shared" si="1947"/>
        <v>40862</v>
      </c>
      <c r="BN3770" s="43">
        <f t="shared" si="1931"/>
        <v>40998</v>
      </c>
      <c r="BO3770" s="45">
        <f t="shared" si="1948"/>
        <v>0.97826086956521741</v>
      </c>
      <c r="BP3770" s="45">
        <f t="shared" si="1949"/>
        <v>3.2796307325789162</v>
      </c>
      <c r="BQ3770" s="47">
        <f t="shared" si="1950"/>
        <v>115.90537966340786</v>
      </c>
      <c r="BR3770" s="47">
        <f t="shared" si="1951"/>
        <v>128.55546876585601</v>
      </c>
    </row>
    <row r="3771" spans="6:70" x14ac:dyDescent="0.25">
      <c r="F3771" s="2">
        <v>40904</v>
      </c>
      <c r="G3771">
        <v>8.5999999999999993E-2</v>
      </c>
      <c r="H3771" s="43">
        <v>40956</v>
      </c>
      <c r="I3771">
        <v>1.4039999999999999</v>
      </c>
      <c r="L3771">
        <v>40773</v>
      </c>
      <c r="M3771" t="str">
        <v>912828HZ</v>
      </c>
      <c r="N3771">
        <v>0.56420000000000003</v>
      </c>
      <c r="O3771">
        <v>-5.765E-2</v>
      </c>
      <c r="P3771">
        <v>0.88700000000000001</v>
      </c>
      <c r="Q3771">
        <v>130.78125</v>
      </c>
      <c r="R3771">
        <f>VLOOKUP(M3771,工作表1!$A$3:$B$1000,2,FALSE)</f>
        <v>3.875</v>
      </c>
      <c r="S3771" t="str">
        <f>VLOOKUP(M3771,工作表1!$A$3:$C$1000,3,FALSE)</f>
        <v>2018/5/15</v>
      </c>
      <c r="T3771">
        <f t="shared" si="1921"/>
        <v>8.4500000000000006E-2</v>
      </c>
      <c r="U3771">
        <f t="shared" si="1920"/>
        <v>3.7905000000000002</v>
      </c>
      <c r="V3771" s="43">
        <f t="shared" si="1932"/>
        <v>40862</v>
      </c>
      <c r="W3771" s="43">
        <f t="shared" si="1922"/>
        <v>40816</v>
      </c>
      <c r="X3771" s="45">
        <f t="shared" si="1933"/>
        <v>1.0108695652173914</v>
      </c>
      <c r="Y3771" s="45">
        <f t="shared" si="1934"/>
        <v>1.4567599761762955</v>
      </c>
      <c r="Z3771" s="47">
        <f t="shared" si="1935"/>
        <v>116.45713608715718</v>
      </c>
      <c r="AA3771" s="47">
        <f t="shared" si="1936"/>
        <v>130.71721691859287</v>
      </c>
      <c r="AB3771" s="45">
        <f t="shared" si="1937"/>
        <v>1.4091</v>
      </c>
      <c r="AC3771" s="2" t="str">
        <f t="shared" si="1923"/>
        <v>TY1</v>
      </c>
      <c r="AD3771">
        <f t="shared" si="1924"/>
        <v>130.78125</v>
      </c>
      <c r="AE3771">
        <f t="shared" si="1925"/>
        <v>129.828125</v>
      </c>
      <c r="AF3771" s="49">
        <f t="shared" si="1952"/>
        <v>0.953125</v>
      </c>
      <c r="AG3771" s="3">
        <f t="shared" si="1938"/>
        <v>130.71721691859287</v>
      </c>
      <c r="AH3771">
        <f t="shared" si="1939"/>
        <v>129.70574718078086</v>
      </c>
      <c r="AI3771" s="51">
        <f t="shared" si="1940"/>
        <v>1.011469737812007</v>
      </c>
      <c r="AJ3771" s="52">
        <f t="shared" si="1941"/>
        <v>5.8344737812006997E-2</v>
      </c>
      <c r="AK3771">
        <v>40773</v>
      </c>
      <c r="AL3771" t="str">
        <v>912828JH</v>
      </c>
      <c r="AM3771">
        <v>3.0024000000000002</v>
      </c>
      <c r="AN3771">
        <v>-0.11601</v>
      </c>
      <c r="AO3771">
        <v>0.89370000000000005</v>
      </c>
      <c r="AP3771">
        <v>129.828125</v>
      </c>
      <c r="AQ3771">
        <f>VLOOKUP(AL3771,工作表1!$F$3:$G$1000,2,FALSE)</f>
        <v>4</v>
      </c>
      <c r="AR3771" t="str">
        <f>VLOOKUP(AL3771,工作表1!$F$3:$H$1000,3,FALSE)</f>
        <v>2018/8/15</v>
      </c>
      <c r="AS3771">
        <f t="shared" si="1926"/>
        <v>8.4500000000000006E-2</v>
      </c>
      <c r="AT3771">
        <f t="shared" si="1927"/>
        <v>3.9155000000000002</v>
      </c>
      <c r="AU3771" s="43">
        <f t="shared" si="1942"/>
        <v>40954</v>
      </c>
      <c r="AV3771" s="43">
        <f t="shared" si="1928"/>
        <v>40907</v>
      </c>
      <c r="AW3771" s="45">
        <f t="shared" si="1943"/>
        <v>4.3478260869565216E-2</v>
      </c>
      <c r="AX3771" s="45">
        <f t="shared" si="1944"/>
        <v>1.5010125074449077</v>
      </c>
      <c r="AY3771" s="47">
        <f t="shared" si="1945"/>
        <v>117.53608107662063</v>
      </c>
      <c r="AZ3771" s="47">
        <f t="shared" si="1946"/>
        <v>129.70574718078086</v>
      </c>
      <c r="BA3771" s="43"/>
      <c r="BC3771">
        <v>40772</v>
      </c>
      <c r="BD3771" t="str">
        <v>912828JR</v>
      </c>
      <c r="BE3771">
        <v>4.8247999999999998</v>
      </c>
      <c r="BF3771">
        <v>-0.10931</v>
      </c>
      <c r="BG3771">
        <v>0.88039999999999996</v>
      </c>
      <c r="BH3771">
        <v>128.390625</v>
      </c>
      <c r="BI3771">
        <f>VLOOKUP(BD3771,工作表1!$K$3:$L$1000,2,FALSE)</f>
        <v>3.75</v>
      </c>
      <c r="BJ3771" t="str">
        <f>VLOOKUP(BD3771,工作表1!$K$3:$M$1000,3,FALSE)</f>
        <v>2018/11/15</v>
      </c>
      <c r="BK3771">
        <f t="shared" si="1929"/>
        <v>9.5500000000000002E-2</v>
      </c>
      <c r="BL3771">
        <f t="shared" si="1930"/>
        <v>3.6545000000000001</v>
      </c>
      <c r="BM3771" s="43">
        <f t="shared" si="1947"/>
        <v>40862</v>
      </c>
      <c r="BN3771" s="43">
        <f t="shared" si="1931"/>
        <v>40998</v>
      </c>
      <c r="BO3771" s="45">
        <f t="shared" si="1948"/>
        <v>0.96807065217391297</v>
      </c>
      <c r="BP3771" s="45">
        <f t="shared" si="1949"/>
        <v>3.2797144877903515</v>
      </c>
      <c r="BQ3771" s="47">
        <f t="shared" si="1950"/>
        <v>115.42697656819553</v>
      </c>
      <c r="BR3771" s="47">
        <f t="shared" si="1951"/>
        <v>128.00606631136336</v>
      </c>
    </row>
    <row r="3772" spans="6:70" x14ac:dyDescent="0.25">
      <c r="F3772" s="2">
        <v>40903</v>
      </c>
      <c r="G3772">
        <v>8.5999999999999993E-2</v>
      </c>
      <c r="H3772" s="43">
        <v>40955</v>
      </c>
      <c r="I3772">
        <v>1.3967000000000001</v>
      </c>
      <c r="L3772">
        <v>40772</v>
      </c>
      <c r="M3772" t="str">
        <v>912828HZ</v>
      </c>
      <c r="N3772">
        <v>0.44280000000000003</v>
      </c>
      <c r="O3772">
        <v>-3.1359999999999999E-2</v>
      </c>
      <c r="P3772">
        <v>0.88700000000000001</v>
      </c>
      <c r="Q3772">
        <v>130.359375</v>
      </c>
      <c r="R3772">
        <f>VLOOKUP(M3772,工作表1!$A$3:$B$1000,2,FALSE)</f>
        <v>3.875</v>
      </c>
      <c r="S3772" t="str">
        <f>VLOOKUP(M3772,工作表1!$A$3:$C$1000,3,FALSE)</f>
        <v>2018/5/15</v>
      </c>
      <c r="T3772">
        <f t="shared" si="1921"/>
        <v>9.5500000000000002E-2</v>
      </c>
      <c r="U3772">
        <f t="shared" si="1920"/>
        <v>3.7795000000000001</v>
      </c>
      <c r="V3772" s="43">
        <f t="shared" si="1932"/>
        <v>40862</v>
      </c>
      <c r="W3772" s="43">
        <f t="shared" si="1922"/>
        <v>40816</v>
      </c>
      <c r="X3772" s="45">
        <f t="shared" si="1933"/>
        <v>1.0003396739130435</v>
      </c>
      <c r="Y3772" s="45">
        <f t="shared" si="1934"/>
        <v>1.456846523228112</v>
      </c>
      <c r="Z3772" s="47">
        <f t="shared" si="1935"/>
        <v>116.08986241023676</v>
      </c>
      <c r="AA3772" s="47">
        <f t="shared" si="1936"/>
        <v>130.29091972157539</v>
      </c>
      <c r="AB3772" s="45">
        <f t="shared" si="1937"/>
        <v>1.4751000000000001</v>
      </c>
      <c r="AC3772" s="2" t="str">
        <f t="shared" si="1923"/>
        <v>TY1</v>
      </c>
      <c r="AD3772">
        <f t="shared" si="1924"/>
        <v>130.359375</v>
      </c>
      <c r="AE3772">
        <f t="shared" si="1925"/>
        <v>129.390625</v>
      </c>
      <c r="AF3772" s="49">
        <f t="shared" si="1952"/>
        <v>0.96875</v>
      </c>
      <c r="AG3772" s="3">
        <f t="shared" si="1938"/>
        <v>130.29091972157539</v>
      </c>
      <c r="AH3772">
        <f t="shared" si="1939"/>
        <v>129.24179866826941</v>
      </c>
      <c r="AI3772" s="51">
        <f t="shared" si="1940"/>
        <v>1.0491210533059814</v>
      </c>
      <c r="AJ3772" s="52">
        <f t="shared" si="1941"/>
        <v>8.0371053305981377E-2</v>
      </c>
      <c r="AK3772">
        <v>40772</v>
      </c>
      <c r="AL3772" t="str">
        <v>912828JH</v>
      </c>
      <c r="AM3772">
        <v>2.1718000000000002</v>
      </c>
      <c r="AN3772">
        <v>-5.5640000000000002E-2</v>
      </c>
      <c r="AO3772">
        <v>0.89370000000000005</v>
      </c>
      <c r="AP3772">
        <v>129.390625</v>
      </c>
      <c r="AQ3772">
        <f>VLOOKUP(AL3772,工作表1!$F$3:$G$1000,2,FALSE)</f>
        <v>4</v>
      </c>
      <c r="AR3772" t="str">
        <f>VLOOKUP(AL3772,工作表1!$F$3:$H$1000,3,FALSE)</f>
        <v>2018/8/15</v>
      </c>
      <c r="AS3772">
        <f t="shared" si="1926"/>
        <v>9.5500000000000002E-2</v>
      </c>
      <c r="AT3772">
        <f t="shared" si="1927"/>
        <v>3.9045000000000001</v>
      </c>
      <c r="AU3772" s="43">
        <f t="shared" si="1942"/>
        <v>40954</v>
      </c>
      <c r="AV3772" s="43">
        <f t="shared" si="1928"/>
        <v>40907</v>
      </c>
      <c r="AW3772" s="45">
        <f t="shared" si="1943"/>
        <v>3.2608695652173912E-2</v>
      </c>
      <c r="AX3772" s="45">
        <f t="shared" si="1944"/>
        <v>1.5011018463371053</v>
      </c>
      <c r="AY3772" s="47">
        <f t="shared" si="1945"/>
        <v>117.1295216722677</v>
      </c>
      <c r="AZ3772" s="47">
        <f t="shared" si="1946"/>
        <v>129.24179866826941</v>
      </c>
      <c r="BA3772" s="43"/>
      <c r="BC3772">
        <v>40771</v>
      </c>
      <c r="BD3772" t="str">
        <v>912828JR</v>
      </c>
      <c r="BE3772">
        <v>4.0571000000000002</v>
      </c>
      <c r="BF3772">
        <v>-7.5670000000000001E-2</v>
      </c>
      <c r="BG3772">
        <v>0.88039999999999996</v>
      </c>
      <c r="BH3772">
        <v>128.078125</v>
      </c>
      <c r="BI3772">
        <f>VLOOKUP(BD3772,工作表1!$K$3:$L$1000,2,FALSE)</f>
        <v>3.75</v>
      </c>
      <c r="BJ3772" t="str">
        <f>VLOOKUP(BD3772,工作表1!$K$3:$M$1000,3,FALSE)</f>
        <v>2018/11/15</v>
      </c>
      <c r="BK3772">
        <f t="shared" si="1929"/>
        <v>9.5500000000000002E-2</v>
      </c>
      <c r="BL3772">
        <f t="shared" si="1930"/>
        <v>3.6545000000000001</v>
      </c>
      <c r="BM3772" s="43">
        <f t="shared" si="1947"/>
        <v>40862</v>
      </c>
      <c r="BN3772" s="43">
        <f t="shared" si="1931"/>
        <v>40998</v>
      </c>
      <c r="BO3772" s="45">
        <f t="shared" si="1948"/>
        <v>0.95788043478260876</v>
      </c>
      <c r="BP3772" s="45">
        <f t="shared" si="1949"/>
        <v>3.2797982430017871</v>
      </c>
      <c r="BQ3772" s="47">
        <f t="shared" si="1950"/>
        <v>115.13753701306162</v>
      </c>
      <c r="BR3772" s="47">
        <f t="shared" si="1951"/>
        <v>127.66352334759537</v>
      </c>
    </row>
    <row r="3773" spans="6:70" x14ac:dyDescent="0.25">
      <c r="F3773" s="2">
        <v>40900</v>
      </c>
      <c r="G3773">
        <v>8.6999999999999994E-2</v>
      </c>
      <c r="H3773" s="43">
        <v>40954</v>
      </c>
      <c r="I3773">
        <v>1.3302</v>
      </c>
      <c r="L3773">
        <v>40771</v>
      </c>
      <c r="M3773" t="str">
        <v>912828HZ</v>
      </c>
      <c r="N3773">
        <v>0.62339999999999995</v>
      </c>
      <c r="O3773">
        <v>-6.2670000000000003E-2</v>
      </c>
      <c r="P3773">
        <v>0.88700000000000001</v>
      </c>
      <c r="Q3773">
        <v>130.078125</v>
      </c>
      <c r="R3773">
        <f>VLOOKUP(M3773,工作表1!$A$3:$B$1000,2,FALSE)</f>
        <v>3.875</v>
      </c>
      <c r="S3773" t="str">
        <f>VLOOKUP(M3773,工作表1!$A$3:$C$1000,3,FALSE)</f>
        <v>2018/5/15</v>
      </c>
      <c r="T3773">
        <f t="shared" si="1921"/>
        <v>9.5500000000000002E-2</v>
      </c>
      <c r="U3773">
        <f t="shared" si="1920"/>
        <v>3.7795000000000001</v>
      </c>
      <c r="V3773" s="43">
        <f t="shared" si="1932"/>
        <v>40862</v>
      </c>
      <c r="W3773" s="43">
        <f t="shared" si="1922"/>
        <v>40816</v>
      </c>
      <c r="X3773" s="45">
        <f t="shared" si="1933"/>
        <v>0.98980978260869579</v>
      </c>
      <c r="Y3773" s="45">
        <f t="shared" si="1934"/>
        <v>1.4569330702799288</v>
      </c>
      <c r="Z3773" s="47">
        <f t="shared" si="1935"/>
        <v>115.85577696251512</v>
      </c>
      <c r="AA3773" s="47">
        <f t="shared" si="1936"/>
        <v>130.01333153906234</v>
      </c>
      <c r="AB3773" s="45">
        <f t="shared" si="1937"/>
        <v>1.5158</v>
      </c>
      <c r="AC3773" s="2" t="str">
        <f t="shared" si="1923"/>
        <v>TY1</v>
      </c>
      <c r="AD3773">
        <f t="shared" si="1924"/>
        <v>130.078125</v>
      </c>
      <c r="AE3773">
        <f t="shared" si="1925"/>
        <v>129.078125</v>
      </c>
      <c r="AF3773" s="49">
        <f t="shared" si="1952"/>
        <v>1</v>
      </c>
      <c r="AG3773" s="3">
        <f t="shared" si="1938"/>
        <v>130.01333153906234</v>
      </c>
      <c r="AH3773">
        <f t="shared" si="1939"/>
        <v>128.96663637746377</v>
      </c>
      <c r="AI3773" s="51">
        <f t="shared" si="1940"/>
        <v>1.0466951615985636</v>
      </c>
      <c r="AJ3773" s="52">
        <f t="shared" si="1941"/>
        <v>4.6695161598563573E-2</v>
      </c>
      <c r="AK3773">
        <v>40771</v>
      </c>
      <c r="AL3773" t="str">
        <v>912828JH</v>
      </c>
      <c r="AM3773">
        <v>3.2685</v>
      </c>
      <c r="AN3773">
        <v>-0.13299</v>
      </c>
      <c r="AO3773">
        <v>0.89370000000000005</v>
      </c>
      <c r="AP3773">
        <v>129.078125</v>
      </c>
      <c r="AQ3773">
        <f>VLOOKUP(AL3773,工作表1!$F$3:$G$1000,2,FALSE)</f>
        <v>4</v>
      </c>
      <c r="AR3773" t="str">
        <f>VLOOKUP(AL3773,工作表1!$F$3:$H$1000,3,FALSE)</f>
        <v>2018/8/15</v>
      </c>
      <c r="AS3773">
        <f t="shared" si="1926"/>
        <v>9.5500000000000002E-2</v>
      </c>
      <c r="AT3773">
        <f t="shared" si="1927"/>
        <v>3.9045000000000001</v>
      </c>
      <c r="AU3773" s="43">
        <f t="shared" si="1942"/>
        <v>40954</v>
      </c>
      <c r="AV3773" s="43">
        <f t="shared" si="1928"/>
        <v>40907</v>
      </c>
      <c r="AW3773" s="45">
        <f t="shared" si="1943"/>
        <v>2.1739130434782608E-2</v>
      </c>
      <c r="AX3773" s="45">
        <f t="shared" si="1944"/>
        <v>1.5011911852293032</v>
      </c>
      <c r="AY3773" s="47">
        <f t="shared" si="1945"/>
        <v>116.8957444031421</v>
      </c>
      <c r="AZ3773" s="47">
        <f t="shared" si="1946"/>
        <v>128.96663637746377</v>
      </c>
      <c r="BA3773" s="43"/>
      <c r="BC3773">
        <v>40770</v>
      </c>
      <c r="BD3773" t="str">
        <v>912828JR</v>
      </c>
      <c r="BE3773">
        <v>3.2149999999999999</v>
      </c>
      <c r="BF3773">
        <v>-1.423E-2</v>
      </c>
      <c r="BG3773">
        <v>0.88039999999999996</v>
      </c>
      <c r="BH3773">
        <v>127.53125</v>
      </c>
      <c r="BI3773">
        <f>VLOOKUP(BD3773,工作表1!$K$3:$L$1000,2,FALSE)</f>
        <v>3.75</v>
      </c>
      <c r="BJ3773" t="str">
        <f>VLOOKUP(BD3773,工作表1!$K$3:$M$1000,3,FALSE)</f>
        <v>2018/11/15</v>
      </c>
      <c r="BK3773">
        <f t="shared" si="1929"/>
        <v>9.7000000000000003E-2</v>
      </c>
      <c r="BL3773">
        <f t="shared" si="1930"/>
        <v>3.653</v>
      </c>
      <c r="BM3773" s="43">
        <f t="shared" si="1947"/>
        <v>40862</v>
      </c>
      <c r="BN3773" s="43">
        <f t="shared" si="1931"/>
        <v>40998</v>
      </c>
      <c r="BO3773" s="45">
        <f t="shared" si="1948"/>
        <v>0.94769021739130443</v>
      </c>
      <c r="BP3773" s="45">
        <f t="shared" si="1949"/>
        <v>3.2798819982132219</v>
      </c>
      <c r="BQ3773" s="47">
        <f t="shared" si="1950"/>
        <v>114.62125678506526</v>
      </c>
      <c r="BR3773" s="47">
        <f t="shared" si="1951"/>
        <v>127.06439833075022</v>
      </c>
    </row>
    <row r="3774" spans="6:70" x14ac:dyDescent="0.25">
      <c r="F3774" s="2">
        <v>40899</v>
      </c>
      <c r="G3774">
        <v>8.6499999999999994E-2</v>
      </c>
      <c r="H3774" s="43">
        <v>40953</v>
      </c>
      <c r="I3774">
        <v>1.3491</v>
      </c>
      <c r="L3774">
        <v>40770</v>
      </c>
      <c r="M3774" t="str">
        <v>912828HZ</v>
      </c>
      <c r="N3774">
        <v>0.74039999999999995</v>
      </c>
      <c r="O3774">
        <v>-7.195E-2</v>
      </c>
      <c r="P3774">
        <v>0.88700000000000001</v>
      </c>
      <c r="Q3774">
        <v>129.5625</v>
      </c>
      <c r="R3774">
        <f>VLOOKUP(M3774,工作表1!$A$3:$B$1000,2,FALSE)</f>
        <v>3.875</v>
      </c>
      <c r="S3774" t="str">
        <f>VLOOKUP(M3774,工作表1!$A$3:$C$1000,3,FALSE)</f>
        <v>2018/5/15</v>
      </c>
      <c r="T3774">
        <f t="shared" si="1921"/>
        <v>9.7000000000000003E-2</v>
      </c>
      <c r="U3774">
        <f t="shared" si="1920"/>
        <v>3.778</v>
      </c>
      <c r="V3774" s="43">
        <f t="shared" si="1932"/>
        <v>40862</v>
      </c>
      <c r="W3774" s="43">
        <f t="shared" si="1922"/>
        <v>40816</v>
      </c>
      <c r="X3774" s="45">
        <f t="shared" si="1933"/>
        <v>0.97927989130434789</v>
      </c>
      <c r="Y3774" s="45">
        <f t="shared" si="1934"/>
        <v>1.4570196173317451</v>
      </c>
      <c r="Z3774" s="47">
        <f t="shared" si="1935"/>
        <v>115.4110755598513</v>
      </c>
      <c r="AA3774" s="47">
        <f t="shared" si="1936"/>
        <v>129.49850721794482</v>
      </c>
      <c r="AB3774" s="45">
        <f t="shared" si="1937"/>
        <v>1.5938000000000001</v>
      </c>
      <c r="AC3774" s="2" t="str">
        <f t="shared" si="1923"/>
        <v>TY1</v>
      </c>
      <c r="AD3774">
        <f t="shared" si="1924"/>
        <v>129.5625</v>
      </c>
      <c r="AE3774">
        <f t="shared" si="1925"/>
        <v>128.53125</v>
      </c>
      <c r="AF3774" s="49">
        <f t="shared" si="1952"/>
        <v>1.03125</v>
      </c>
      <c r="AG3774" s="3">
        <f t="shared" si="1938"/>
        <v>129.49850721794482</v>
      </c>
      <c r="AH3774">
        <f t="shared" si="1939"/>
        <v>128.42153944659387</v>
      </c>
      <c r="AI3774" s="51">
        <f t="shared" si="1940"/>
        <v>1.0769677713509509</v>
      </c>
      <c r="AJ3774" s="52">
        <f t="shared" si="1941"/>
        <v>4.5717771350950898E-2</v>
      </c>
      <c r="AK3774">
        <v>40770</v>
      </c>
      <c r="AL3774" t="str">
        <v>912828JH</v>
      </c>
      <c r="AM3774">
        <v>3.6667999999999998</v>
      </c>
      <c r="AN3774">
        <v>-0.13553999999999999</v>
      </c>
      <c r="AO3774">
        <v>0.89370000000000005</v>
      </c>
      <c r="AP3774">
        <v>128.53125</v>
      </c>
      <c r="AQ3774">
        <f>VLOOKUP(AL3774,工作表1!$F$3:$G$1000,2,FALSE)</f>
        <v>4</v>
      </c>
      <c r="AR3774" t="str">
        <f>VLOOKUP(AL3774,工作表1!$F$3:$H$1000,3,FALSE)</f>
        <v>2018/8/15</v>
      </c>
      <c r="AS3774">
        <f t="shared" si="1926"/>
        <v>9.7000000000000003E-2</v>
      </c>
      <c r="AT3774">
        <f t="shared" si="1927"/>
        <v>3.903</v>
      </c>
      <c r="AU3774" s="43">
        <f t="shared" si="1942"/>
        <v>40954</v>
      </c>
      <c r="AV3774" s="43">
        <f t="shared" si="1928"/>
        <v>40907</v>
      </c>
      <c r="AW3774" s="45">
        <f t="shared" si="1943"/>
        <v>1.0869565217391304E-2</v>
      </c>
      <c r="AX3774" s="45">
        <f t="shared" si="1944"/>
        <v>1.501280524121501</v>
      </c>
      <c r="AY3774" s="47">
        <f t="shared" si="1945"/>
        <v>116.42015987952443</v>
      </c>
      <c r="AZ3774" s="47">
        <f t="shared" si="1946"/>
        <v>128.42153944659387</v>
      </c>
      <c r="BA3774" s="43"/>
      <c r="BC3774">
        <v>40767</v>
      </c>
      <c r="BD3774" t="str">
        <v>912828JR</v>
      </c>
      <c r="BE3774">
        <v>2.2378</v>
      </c>
      <c r="BF3774">
        <v>2.3730000000000001E-2</v>
      </c>
      <c r="BG3774">
        <v>0.88039999999999996</v>
      </c>
      <c r="BH3774">
        <v>127.84375</v>
      </c>
      <c r="BI3774">
        <f>VLOOKUP(BD3774,工作表1!$K$3:$L$1000,2,FALSE)</f>
        <v>3.75</v>
      </c>
      <c r="BJ3774" t="str">
        <f>VLOOKUP(BD3774,工作表1!$K$3:$M$1000,3,FALSE)</f>
        <v>2018/11/15</v>
      </c>
      <c r="BK3774">
        <f t="shared" si="1929"/>
        <v>0.10050000000000001</v>
      </c>
      <c r="BL3774">
        <f t="shared" si="1930"/>
        <v>3.6495000000000002</v>
      </c>
      <c r="BM3774" s="43">
        <f t="shared" si="1947"/>
        <v>40862</v>
      </c>
      <c r="BN3774" s="43">
        <f t="shared" si="1931"/>
        <v>40998</v>
      </c>
      <c r="BO3774" s="45">
        <f t="shared" si="1948"/>
        <v>0.9375</v>
      </c>
      <c r="BP3774" s="45">
        <f t="shared" si="1949"/>
        <v>3.2799657534246576</v>
      </c>
      <c r="BQ3774" s="47">
        <f t="shared" si="1950"/>
        <v>114.87839191512705</v>
      </c>
      <c r="BR3774" s="47">
        <f t="shared" si="1951"/>
        <v>127.34520329806929</v>
      </c>
    </row>
    <row r="3775" spans="6:70" x14ac:dyDescent="0.25">
      <c r="F3775" s="2">
        <v>40898</v>
      </c>
      <c r="G3775">
        <v>8.4500000000000006E-2</v>
      </c>
      <c r="H3775" s="43">
        <v>40952</v>
      </c>
      <c r="I3775">
        <v>1.3728</v>
      </c>
      <c r="L3775">
        <v>40767</v>
      </c>
      <c r="M3775" t="str">
        <v>912828HZ</v>
      </c>
      <c r="N3775">
        <v>0.48130000000000001</v>
      </c>
      <c r="O3775">
        <v>-2.6839999999999999E-2</v>
      </c>
      <c r="P3775">
        <v>0.88700000000000001</v>
      </c>
      <c r="Q3775">
        <v>129.875</v>
      </c>
      <c r="R3775">
        <f>VLOOKUP(M3775,工作表1!$A$3:$B$1000,2,FALSE)</f>
        <v>3.875</v>
      </c>
      <c r="S3775" t="str">
        <f>VLOOKUP(M3775,工作表1!$A$3:$C$1000,3,FALSE)</f>
        <v>2018/5/15</v>
      </c>
      <c r="T3775">
        <f t="shared" si="1921"/>
        <v>0.10050000000000001</v>
      </c>
      <c r="U3775">
        <f t="shared" si="1920"/>
        <v>3.7745000000000002</v>
      </c>
      <c r="V3775" s="43">
        <f t="shared" si="1932"/>
        <v>40862</v>
      </c>
      <c r="W3775" s="43">
        <f t="shared" si="1922"/>
        <v>40816</v>
      </c>
      <c r="X3775" s="45">
        <f t="shared" si="1933"/>
        <v>0.96875</v>
      </c>
      <c r="Y3775" s="45">
        <f t="shared" si="1934"/>
        <v>1.4571061643835617</v>
      </c>
      <c r="Z3775" s="47">
        <f t="shared" si="1935"/>
        <v>115.69183001156065</v>
      </c>
      <c r="AA3775" s="47">
        <f t="shared" si="1936"/>
        <v>129.80185622632229</v>
      </c>
      <c r="AB3775" s="45">
        <f t="shared" si="1937"/>
        <v>1.5615000000000001</v>
      </c>
      <c r="AC3775" s="2" t="str">
        <f t="shared" si="1923"/>
        <v>TY1</v>
      </c>
      <c r="AD3775">
        <f t="shared" si="1924"/>
        <v>129.875</v>
      </c>
      <c r="AE3775">
        <f t="shared" si="1925"/>
        <v>128.84375</v>
      </c>
      <c r="AF3775" s="49">
        <f t="shared" si="1952"/>
        <v>1.03125</v>
      </c>
      <c r="AG3775" s="3">
        <f t="shared" si="1938"/>
        <v>129.80185622632229</v>
      </c>
      <c r="AH3775">
        <f t="shared" si="1939"/>
        <v>128.72395492559801</v>
      </c>
      <c r="AI3775" s="51">
        <f t="shared" si="1940"/>
        <v>1.0779013007242781</v>
      </c>
      <c r="AJ3775" s="52">
        <f t="shared" si="1941"/>
        <v>4.6651300724278144E-2</v>
      </c>
      <c r="AK3775">
        <v>40767</v>
      </c>
      <c r="AL3775" t="str">
        <v>912828JH</v>
      </c>
      <c r="AM3775">
        <v>3.3279000000000001</v>
      </c>
      <c r="AN3775">
        <v>-0.1142</v>
      </c>
      <c r="AO3775">
        <v>0.89370000000000005</v>
      </c>
      <c r="AP3775">
        <v>128.84375</v>
      </c>
      <c r="AQ3775">
        <f>VLOOKUP(AL3775,工作表1!$F$3:$G$1000,2,FALSE)</f>
        <v>4</v>
      </c>
      <c r="AR3775" t="str">
        <f>VLOOKUP(AL3775,工作表1!$F$3:$H$1000,3,FALSE)</f>
        <v>2018/8/15</v>
      </c>
      <c r="AS3775">
        <f t="shared" si="1926"/>
        <v>0.10050000000000001</v>
      </c>
      <c r="AT3775">
        <f t="shared" si="1927"/>
        <v>3.8995000000000002</v>
      </c>
      <c r="AU3775" s="43">
        <f t="shared" si="1942"/>
        <v>40954</v>
      </c>
      <c r="AV3775" s="43">
        <f t="shared" si="1928"/>
        <v>40907</v>
      </c>
      <c r="AW3775" s="45">
        <f t="shared" si="1943"/>
        <v>0</v>
      </c>
      <c r="AX3775" s="45">
        <f t="shared" si="1944"/>
        <v>1.5013698630136987</v>
      </c>
      <c r="AY3775" s="47">
        <f t="shared" si="1945"/>
        <v>116.70122775216677</v>
      </c>
      <c r="AZ3775" s="47">
        <f t="shared" si="1946"/>
        <v>128.72395492559801</v>
      </c>
      <c r="BA3775" s="43"/>
      <c r="BC3775">
        <v>40766</v>
      </c>
      <c r="BD3775" t="str">
        <v>912828JR</v>
      </c>
      <c r="BE3775">
        <v>-1.8742000000000001</v>
      </c>
      <c r="BF3775">
        <v>0.17004</v>
      </c>
      <c r="BG3775">
        <v>0.88039999999999996</v>
      </c>
      <c r="BH3775">
        <v>127.203125</v>
      </c>
      <c r="BI3775">
        <f>VLOOKUP(BD3775,工作表1!$K$3:$L$1000,2,FALSE)</f>
        <v>3.75</v>
      </c>
      <c r="BJ3775" t="str">
        <f>VLOOKUP(BD3775,工作表1!$K$3:$M$1000,3,FALSE)</f>
        <v>2018/11/15</v>
      </c>
      <c r="BK3775">
        <f t="shared" si="1929"/>
        <v>9.2499999999999999E-2</v>
      </c>
      <c r="BL3775">
        <f t="shared" si="1930"/>
        <v>3.6575000000000002</v>
      </c>
      <c r="BM3775" s="43">
        <f t="shared" si="1947"/>
        <v>40862</v>
      </c>
      <c r="BN3775" s="43">
        <f t="shared" si="1931"/>
        <v>40998</v>
      </c>
      <c r="BO3775" s="45">
        <f t="shared" si="1948"/>
        <v>0.90692934782608692</v>
      </c>
      <c r="BP3775" s="45">
        <f t="shared" si="1949"/>
        <v>3.2802170190589637</v>
      </c>
      <c r="BQ3775" s="47">
        <f t="shared" si="1950"/>
        <v>114.2361996858166</v>
      </c>
      <c r="BR3775" s="47">
        <f t="shared" si="1951"/>
        <v>126.56863616213177</v>
      </c>
    </row>
    <row r="3776" spans="6:70" x14ac:dyDescent="0.25">
      <c r="F3776" s="2">
        <v>40897</v>
      </c>
      <c r="G3776">
        <v>8.7499999999999994E-2</v>
      </c>
      <c r="H3776" s="43">
        <v>40949</v>
      </c>
      <c r="I3776">
        <v>1.3774999999999999</v>
      </c>
      <c r="L3776">
        <v>40766</v>
      </c>
      <c r="M3776" t="str">
        <v>912828HZ</v>
      </c>
      <c r="N3776">
        <v>0.54749999999999999</v>
      </c>
      <c r="O3776">
        <v>-4.829E-2</v>
      </c>
      <c r="P3776">
        <v>0.88700000000000001</v>
      </c>
      <c r="Q3776">
        <v>129.21875</v>
      </c>
      <c r="R3776">
        <f>VLOOKUP(M3776,工作表1!$A$3:$B$1000,2,FALSE)</f>
        <v>3.875</v>
      </c>
      <c r="S3776" t="str">
        <f>VLOOKUP(M3776,工作表1!$A$3:$C$1000,3,FALSE)</f>
        <v>2018/5/15</v>
      </c>
      <c r="T3776">
        <f t="shared" si="1921"/>
        <v>9.2499999999999999E-2</v>
      </c>
      <c r="U3776">
        <f t="shared" si="1920"/>
        <v>3.7825000000000002</v>
      </c>
      <c r="V3776" s="43">
        <f t="shared" si="1932"/>
        <v>40862</v>
      </c>
      <c r="W3776" s="43">
        <f t="shared" si="1922"/>
        <v>40816</v>
      </c>
      <c r="X3776" s="45">
        <f t="shared" si="1933"/>
        <v>0.93716032608695654</v>
      </c>
      <c r="Y3776" s="45">
        <f t="shared" si="1934"/>
        <v>1.4573658055390113</v>
      </c>
      <c r="Z3776" s="47">
        <f t="shared" si="1935"/>
        <v>115.14517801895352</v>
      </c>
      <c r="AA3776" s="47">
        <f t="shared" si="1936"/>
        <v>129.14333872312989</v>
      </c>
      <c r="AB3776" s="45">
        <f t="shared" si="1937"/>
        <v>1.6366000000000001</v>
      </c>
      <c r="AC3776" s="2" t="str">
        <f t="shared" si="1923"/>
        <v>TY1</v>
      </c>
      <c r="AD3776">
        <f t="shared" si="1924"/>
        <v>129.21875</v>
      </c>
      <c r="AE3776">
        <f t="shared" si="1925"/>
        <v>128.203125</v>
      </c>
      <c r="AF3776" s="49">
        <f t="shared" si="1952"/>
        <v>1.015625</v>
      </c>
      <c r="AG3776" s="3">
        <f t="shared" si="1938"/>
        <v>129.14333872312989</v>
      </c>
      <c r="AH3776">
        <f t="shared" si="1939"/>
        <v>128.04036410469777</v>
      </c>
      <c r="AI3776" s="51">
        <f t="shared" si="1940"/>
        <v>1.1029746184321141</v>
      </c>
      <c r="AJ3776" s="52">
        <f t="shared" si="1941"/>
        <v>8.7349618432114084E-2</v>
      </c>
      <c r="AK3776">
        <v>40766</v>
      </c>
      <c r="AL3776" t="str">
        <v>912828JH</v>
      </c>
      <c r="AM3776">
        <v>1.9334</v>
      </c>
      <c r="AN3776">
        <v>-4.3790000000000003E-2</v>
      </c>
      <c r="AO3776">
        <v>0.89370000000000005</v>
      </c>
      <c r="AP3776">
        <v>128.203125</v>
      </c>
      <c r="AQ3776">
        <f>VLOOKUP(AL3776,工作表1!$F$3:$G$1000,2,FALSE)</f>
        <v>4</v>
      </c>
      <c r="AR3776" t="str">
        <f>VLOOKUP(AL3776,工作表1!$F$3:$H$1000,3,FALSE)</f>
        <v>2018/8/15</v>
      </c>
      <c r="AS3776">
        <f t="shared" si="1926"/>
        <v>9.2499999999999999E-2</v>
      </c>
      <c r="AT3776">
        <f t="shared" si="1927"/>
        <v>3.9075000000000002</v>
      </c>
      <c r="AU3776" s="43">
        <f t="shared" si="1942"/>
        <v>40770</v>
      </c>
      <c r="AV3776" s="43">
        <f t="shared" si="1928"/>
        <v>40907</v>
      </c>
      <c r="AW3776" s="45">
        <f t="shared" si="1943"/>
        <v>1.9668508287292819</v>
      </c>
      <c r="AX3776" s="45">
        <f t="shared" si="1944"/>
        <v>3.5010974040717473</v>
      </c>
      <c r="AY3776" s="47">
        <f t="shared" si="1945"/>
        <v>116.12977789047494</v>
      </c>
      <c r="AZ3776" s="47">
        <f t="shared" si="1946"/>
        <v>128.04036410469777</v>
      </c>
      <c r="BA3776" s="43"/>
      <c r="BC3776">
        <v>40765</v>
      </c>
      <c r="BD3776" t="str">
        <v>912828JR</v>
      </c>
      <c r="BE3776">
        <v>2.2442000000000002</v>
      </c>
      <c r="BF3776">
        <v>-4.7099999999999998E-3</v>
      </c>
      <c r="BG3776">
        <v>0.88039999999999996</v>
      </c>
      <c r="BH3776">
        <v>128.03125</v>
      </c>
      <c r="BI3776">
        <f>VLOOKUP(BD3776,工作表1!$K$3:$L$1000,2,FALSE)</f>
        <v>3.75</v>
      </c>
      <c r="BJ3776" t="str">
        <f>VLOOKUP(BD3776,工作表1!$K$3:$M$1000,3,FALSE)</f>
        <v>2018/11/15</v>
      </c>
      <c r="BK3776">
        <f t="shared" si="1929"/>
        <v>8.6499999999999994E-2</v>
      </c>
      <c r="BL3776">
        <f t="shared" si="1930"/>
        <v>3.6635</v>
      </c>
      <c r="BM3776" s="43">
        <f t="shared" si="1947"/>
        <v>40862</v>
      </c>
      <c r="BN3776" s="43">
        <f t="shared" si="1931"/>
        <v>40998</v>
      </c>
      <c r="BO3776" s="45">
        <f t="shared" si="1948"/>
        <v>0.89673913043478259</v>
      </c>
      <c r="BP3776" s="45">
        <f t="shared" si="1949"/>
        <v>3.2803007742703993</v>
      </c>
      <c r="BQ3776" s="47">
        <f t="shared" si="1950"/>
        <v>115.10582556235369</v>
      </c>
      <c r="BR3776" s="47">
        <f t="shared" si="1951"/>
        <v>127.53821317981652</v>
      </c>
    </row>
    <row r="3777" spans="6:70" x14ac:dyDescent="0.25">
      <c r="F3777" s="2">
        <v>40896</v>
      </c>
      <c r="G3777">
        <v>8.8999999999999996E-2</v>
      </c>
      <c r="H3777" s="43">
        <v>40948</v>
      </c>
      <c r="I3777">
        <v>1.4224000000000001</v>
      </c>
      <c r="L3777">
        <v>40765</v>
      </c>
      <c r="M3777" t="str">
        <v>912828HZ</v>
      </c>
      <c r="N3777">
        <v>1.8343</v>
      </c>
      <c r="O3777">
        <v>-0.28073999999999999</v>
      </c>
      <c r="P3777">
        <v>0.88700000000000001</v>
      </c>
      <c r="Q3777">
        <v>130.0625</v>
      </c>
      <c r="R3777">
        <f>VLOOKUP(M3777,工作表1!$A$3:$B$1000,2,FALSE)</f>
        <v>3.875</v>
      </c>
      <c r="S3777" t="str">
        <f>VLOOKUP(M3777,工作表1!$A$3:$C$1000,3,FALSE)</f>
        <v>2018/5/15</v>
      </c>
      <c r="T3777">
        <f t="shared" si="1921"/>
        <v>8.6499999999999994E-2</v>
      </c>
      <c r="U3777">
        <f t="shared" si="1920"/>
        <v>3.7885</v>
      </c>
      <c r="V3777" s="43">
        <f t="shared" si="1932"/>
        <v>40862</v>
      </c>
      <c r="W3777" s="43">
        <f t="shared" si="1922"/>
        <v>40816</v>
      </c>
      <c r="X3777" s="45">
        <f t="shared" si="1933"/>
        <v>0.92663043478260876</v>
      </c>
      <c r="Y3777" s="45">
        <f t="shared" si="1934"/>
        <v>1.4574523525908281</v>
      </c>
      <c r="Z3777" s="47">
        <f t="shared" si="1935"/>
        <v>115.9436518755555</v>
      </c>
      <c r="AA3777" s="47">
        <f t="shared" si="1936"/>
        <v>130.02890458532596</v>
      </c>
      <c r="AB3777" s="45">
        <f t="shared" si="1937"/>
        <v>1.4955000000000001</v>
      </c>
      <c r="AC3777" s="2" t="str">
        <f t="shared" si="1923"/>
        <v>TY1</v>
      </c>
      <c r="AD3777">
        <f t="shared" si="1924"/>
        <v>130.0625</v>
      </c>
      <c r="AE3777">
        <f t="shared" si="1925"/>
        <v>129.03125</v>
      </c>
      <c r="AF3777" s="49">
        <f t="shared" si="1952"/>
        <v>1.03125</v>
      </c>
      <c r="AG3777" s="3">
        <f t="shared" si="1938"/>
        <v>130.02890458532596</v>
      </c>
      <c r="AH3777">
        <f t="shared" si="1939"/>
        <v>128.90827804671008</v>
      </c>
      <c r="AI3777" s="51">
        <f t="shared" si="1940"/>
        <v>1.1206265386158805</v>
      </c>
      <c r="AJ3777" s="52">
        <f t="shared" si="1941"/>
        <v>8.9376538615880463E-2</v>
      </c>
      <c r="AK3777">
        <v>40765</v>
      </c>
      <c r="AL3777" t="str">
        <v>912828JH</v>
      </c>
      <c r="AM3777">
        <v>3.165</v>
      </c>
      <c r="AN3777">
        <v>-0.12598999999999999</v>
      </c>
      <c r="AO3777">
        <v>0.89370000000000005</v>
      </c>
      <c r="AP3777">
        <v>129.03125</v>
      </c>
      <c r="AQ3777">
        <f>VLOOKUP(AL3777,工作表1!$F$3:$G$1000,2,FALSE)</f>
        <v>4</v>
      </c>
      <c r="AR3777" t="str">
        <f>VLOOKUP(AL3777,工作表1!$F$3:$H$1000,3,FALSE)</f>
        <v>2018/8/15</v>
      </c>
      <c r="AS3777">
        <f t="shared" si="1926"/>
        <v>8.6499999999999994E-2</v>
      </c>
      <c r="AT3777">
        <f t="shared" si="1927"/>
        <v>3.9135</v>
      </c>
      <c r="AU3777" s="43">
        <f t="shared" si="1942"/>
        <v>40770</v>
      </c>
      <c r="AV3777" s="43">
        <f t="shared" si="1928"/>
        <v>40907</v>
      </c>
      <c r="AW3777" s="45">
        <f t="shared" si="1943"/>
        <v>1.9558011049723756</v>
      </c>
      <c r="AX3777" s="45">
        <f t="shared" si="1944"/>
        <v>3.5010065844244305</v>
      </c>
      <c r="AY3777" s="47">
        <f t="shared" si="1945"/>
        <v>116.9199261839521</v>
      </c>
      <c r="AZ3777" s="47">
        <f t="shared" si="1946"/>
        <v>128.90827804671008</v>
      </c>
      <c r="BA3777" s="43"/>
      <c r="BC3777">
        <v>40764</v>
      </c>
      <c r="BD3777" t="str">
        <v>912828JR</v>
      </c>
      <c r="BE3777">
        <v>2.2006999999999999</v>
      </c>
      <c r="BF3777">
        <v>1.729E-2</v>
      </c>
      <c r="BG3777">
        <v>0.88039999999999996</v>
      </c>
      <c r="BH3777">
        <v>127.71875</v>
      </c>
      <c r="BI3777">
        <f>VLOOKUP(BD3777,工作表1!$K$3:$L$1000,2,FALSE)</f>
        <v>3.75</v>
      </c>
      <c r="BJ3777" t="str">
        <f>VLOOKUP(BD3777,工作表1!$K$3:$M$1000,3,FALSE)</f>
        <v>2018/11/15</v>
      </c>
      <c r="BK3777">
        <f t="shared" si="1929"/>
        <v>8.5000000000000006E-2</v>
      </c>
      <c r="BL3777">
        <f t="shared" si="1930"/>
        <v>3.665</v>
      </c>
      <c r="BM3777" s="43">
        <f t="shared" si="1947"/>
        <v>40862</v>
      </c>
      <c r="BN3777" s="43">
        <f t="shared" si="1931"/>
        <v>40998</v>
      </c>
      <c r="BO3777" s="45">
        <f t="shared" si="1948"/>
        <v>0.88654891304347827</v>
      </c>
      <c r="BP3777" s="45">
        <f t="shared" si="1949"/>
        <v>3.280384529481835</v>
      </c>
      <c r="BQ3777" s="47">
        <f t="shared" si="1950"/>
        <v>114.82436337218135</v>
      </c>
      <c r="BR3777" s="47">
        <f t="shared" si="1951"/>
        <v>127.20360017019239</v>
      </c>
    </row>
    <row r="3778" spans="6:70" x14ac:dyDescent="0.25">
      <c r="F3778" s="2">
        <v>40893</v>
      </c>
      <c r="G3778">
        <v>8.5500000000000007E-2</v>
      </c>
      <c r="H3778" s="43">
        <v>40947</v>
      </c>
      <c r="I3778">
        <v>1.3986000000000001</v>
      </c>
      <c r="L3778">
        <v>40764</v>
      </c>
      <c r="M3778" t="str">
        <v>912828HZ</v>
      </c>
      <c r="N3778">
        <v>1.0049999999999999</v>
      </c>
      <c r="O3778">
        <v>-9.9059999999999995E-2</v>
      </c>
      <c r="P3778">
        <v>0.88700000000000001</v>
      </c>
      <c r="Q3778">
        <v>129.828125</v>
      </c>
      <c r="R3778">
        <f>VLOOKUP(M3778,工作表1!$A$3:$B$1000,2,FALSE)</f>
        <v>3.875</v>
      </c>
      <c r="S3778" t="str">
        <f>VLOOKUP(M3778,工作表1!$A$3:$C$1000,3,FALSE)</f>
        <v>2018/5/15</v>
      </c>
      <c r="T3778">
        <f t="shared" si="1921"/>
        <v>8.5000000000000006E-2</v>
      </c>
      <c r="U3778">
        <f t="shared" si="1920"/>
        <v>3.79</v>
      </c>
      <c r="V3778" s="43">
        <f t="shared" si="1932"/>
        <v>40862</v>
      </c>
      <c r="W3778" s="43">
        <f t="shared" si="1922"/>
        <v>40816</v>
      </c>
      <c r="X3778" s="45">
        <f t="shared" si="1933"/>
        <v>0.91610054347826086</v>
      </c>
      <c r="Y3778" s="45">
        <f t="shared" si="1934"/>
        <v>1.4575388996426444</v>
      </c>
      <c r="Z3778" s="47">
        <f t="shared" si="1935"/>
        <v>115.71599466154227</v>
      </c>
      <c r="AA3778" s="47">
        <f t="shared" si="1936"/>
        <v>129.75829580947402</v>
      </c>
      <c r="AB3778" s="45">
        <f t="shared" si="1937"/>
        <v>1.6335</v>
      </c>
      <c r="AC3778" s="2" t="str">
        <f t="shared" si="1923"/>
        <v>TY1</v>
      </c>
      <c r="AD3778">
        <f t="shared" si="1924"/>
        <v>129.828125</v>
      </c>
      <c r="AE3778">
        <f t="shared" si="1925"/>
        <v>128.71875</v>
      </c>
      <c r="AF3778" s="49">
        <f t="shared" si="1952"/>
        <v>1.109375</v>
      </c>
      <c r="AG3778" s="3">
        <f t="shared" si="1938"/>
        <v>129.75829580947402</v>
      </c>
      <c r="AH3778">
        <f t="shared" si="1939"/>
        <v>128.62380042768694</v>
      </c>
      <c r="AI3778" s="51">
        <f t="shared" si="1940"/>
        <v>1.134495381787076</v>
      </c>
      <c r="AJ3778" s="52">
        <f t="shared" si="1941"/>
        <v>2.5120381787075985E-2</v>
      </c>
      <c r="AK3778">
        <v>40764</v>
      </c>
      <c r="AL3778" t="str">
        <v>912828JH</v>
      </c>
      <c r="AM3778">
        <v>4.2995999999999999</v>
      </c>
      <c r="AN3778">
        <v>-0.18193999999999999</v>
      </c>
      <c r="AO3778">
        <v>0.89370000000000005</v>
      </c>
      <c r="AP3778">
        <v>128.71875</v>
      </c>
      <c r="AQ3778">
        <f>VLOOKUP(AL3778,工作表1!$F$3:$G$1000,2,FALSE)</f>
        <v>4</v>
      </c>
      <c r="AR3778" t="str">
        <f>VLOOKUP(AL3778,工作表1!$F$3:$H$1000,3,FALSE)</f>
        <v>2018/8/15</v>
      </c>
      <c r="AS3778">
        <f t="shared" si="1926"/>
        <v>8.5000000000000006E-2</v>
      </c>
      <c r="AT3778">
        <f t="shared" si="1927"/>
        <v>3.915</v>
      </c>
      <c r="AU3778" s="43">
        <f t="shared" si="1942"/>
        <v>40770</v>
      </c>
      <c r="AV3778" s="43">
        <f t="shared" si="1928"/>
        <v>40907</v>
      </c>
      <c r="AW3778" s="45">
        <f t="shared" si="1943"/>
        <v>1.9447513812154695</v>
      </c>
      <c r="AX3778" s="45">
        <f t="shared" si="1944"/>
        <v>3.5009157647771136</v>
      </c>
      <c r="AY3778" s="47">
        <f t="shared" si="1945"/>
        <v>116.67844047266523</v>
      </c>
      <c r="AZ3778" s="47">
        <f t="shared" si="1946"/>
        <v>128.62380042768694</v>
      </c>
      <c r="BA3778" s="43"/>
      <c r="BC3778">
        <v>40763</v>
      </c>
      <c r="BD3778" t="str">
        <v>912828JR</v>
      </c>
      <c r="BE3778">
        <v>2.7671000000000001</v>
      </c>
      <c r="BF3778">
        <v>-7.1900000000000002E-3</v>
      </c>
      <c r="BG3778">
        <v>0.88039999999999996</v>
      </c>
      <c r="BH3778">
        <v>126.453125</v>
      </c>
      <c r="BI3778">
        <f>VLOOKUP(BD3778,工作表1!$K$3:$L$1000,2,FALSE)</f>
        <v>3.75</v>
      </c>
      <c r="BJ3778" t="str">
        <f>VLOOKUP(BD3778,工作表1!$K$3:$M$1000,3,FALSE)</f>
        <v>2018/11/15</v>
      </c>
      <c r="BK3778">
        <f t="shared" si="1929"/>
        <v>8.6499999999999994E-2</v>
      </c>
      <c r="BL3778">
        <f t="shared" si="1930"/>
        <v>3.6635</v>
      </c>
      <c r="BM3778" s="43">
        <f t="shared" si="1947"/>
        <v>40862</v>
      </c>
      <c r="BN3778" s="43">
        <f t="shared" si="1931"/>
        <v>40998</v>
      </c>
      <c r="BO3778" s="45">
        <f t="shared" si="1948"/>
        <v>0.87635869565217395</v>
      </c>
      <c r="BP3778" s="45">
        <f t="shared" si="1949"/>
        <v>3.2804682846932698</v>
      </c>
      <c r="BQ3778" s="47">
        <f t="shared" si="1950"/>
        <v>113.73888894748754</v>
      </c>
      <c r="BR3778" s="47">
        <f t="shared" si="1951"/>
        <v>125.9579574378799</v>
      </c>
    </row>
    <row r="3779" spans="6:70" x14ac:dyDescent="0.25">
      <c r="F3779" s="2">
        <v>40892</v>
      </c>
      <c r="G3779">
        <v>8.7499999999999994E-2</v>
      </c>
      <c r="H3779" s="43">
        <v>40946</v>
      </c>
      <c r="I3779">
        <v>1.3891</v>
      </c>
      <c r="L3779">
        <v>40763</v>
      </c>
      <c r="M3779" t="str">
        <v>912828HZ</v>
      </c>
      <c r="N3779">
        <v>0.55720000000000003</v>
      </c>
      <c r="O3779">
        <v>-3.1230000000000001E-2</v>
      </c>
      <c r="P3779">
        <v>0.88700000000000001</v>
      </c>
      <c r="Q3779">
        <v>128.578125</v>
      </c>
      <c r="R3779">
        <f>VLOOKUP(M3779,工作表1!$A$3:$B$1000,2,FALSE)</f>
        <v>3.875</v>
      </c>
      <c r="S3779" t="str">
        <f>VLOOKUP(M3779,工作表1!$A$3:$C$1000,3,FALSE)</f>
        <v>2018/5/15</v>
      </c>
      <c r="T3779">
        <f t="shared" si="1921"/>
        <v>8.6499999999999994E-2</v>
      </c>
      <c r="U3779">
        <f t="shared" si="1920"/>
        <v>3.7885</v>
      </c>
      <c r="V3779" s="43">
        <f t="shared" si="1932"/>
        <v>40862</v>
      </c>
      <c r="W3779" s="43">
        <f t="shared" si="1922"/>
        <v>40816</v>
      </c>
      <c r="X3779" s="45">
        <f t="shared" si="1933"/>
        <v>0.90557065217391308</v>
      </c>
      <c r="Y3779" s="45">
        <f t="shared" si="1934"/>
        <v>1.4576254466944611</v>
      </c>
      <c r="Z3779" s="47">
        <f t="shared" si="1935"/>
        <v>114.60646324412724</v>
      </c>
      <c r="AA3779" s="47">
        <f t="shared" si="1936"/>
        <v>128.49394497792673</v>
      </c>
      <c r="AB3779" s="45">
        <f t="shared" si="1937"/>
        <v>1.7025999999999999</v>
      </c>
      <c r="AC3779" s="2" t="str">
        <f t="shared" si="1923"/>
        <v>TY1</v>
      </c>
      <c r="AD3779">
        <f t="shared" si="1924"/>
        <v>128.578125</v>
      </c>
      <c r="AE3779">
        <f t="shared" si="1925"/>
        <v>127.453125</v>
      </c>
      <c r="AF3779" s="49">
        <f t="shared" si="1952"/>
        <v>1.125</v>
      </c>
      <c r="AG3779" s="3">
        <f t="shared" si="1938"/>
        <v>128.49394497792673</v>
      </c>
      <c r="AH3779">
        <f t="shared" si="1939"/>
        <v>127.32561014081992</v>
      </c>
      <c r="AI3779" s="51">
        <f t="shared" si="1940"/>
        <v>1.1683348371068121</v>
      </c>
      <c r="AJ3779" s="52">
        <f t="shared" si="1941"/>
        <v>4.3334837106812074E-2</v>
      </c>
      <c r="AK3779">
        <v>40763</v>
      </c>
      <c r="AL3779" t="str">
        <v>912828JH</v>
      </c>
      <c r="AM3779">
        <v>3.3862000000000001</v>
      </c>
      <c r="AN3779">
        <v>-0.12058000000000001</v>
      </c>
      <c r="AO3779">
        <v>0.89370000000000005</v>
      </c>
      <c r="AP3779">
        <v>127.453125</v>
      </c>
      <c r="AQ3779">
        <f>VLOOKUP(AL3779,工作表1!$F$3:$G$1000,2,FALSE)</f>
        <v>4</v>
      </c>
      <c r="AR3779" t="str">
        <f>VLOOKUP(AL3779,工作表1!$F$3:$H$1000,3,FALSE)</f>
        <v>2018/8/15</v>
      </c>
      <c r="AS3779">
        <f t="shared" si="1926"/>
        <v>8.6499999999999994E-2</v>
      </c>
      <c r="AT3779">
        <f t="shared" si="1927"/>
        <v>3.9135</v>
      </c>
      <c r="AU3779" s="43">
        <f t="shared" si="1942"/>
        <v>40770</v>
      </c>
      <c r="AV3779" s="43">
        <f t="shared" si="1928"/>
        <v>40907</v>
      </c>
      <c r="AW3779" s="45">
        <f t="shared" si="1943"/>
        <v>1.9337016574585635</v>
      </c>
      <c r="AX3779" s="45">
        <f t="shared" si="1944"/>
        <v>3.5008249451297964</v>
      </c>
      <c r="AY3779" s="47">
        <f t="shared" si="1945"/>
        <v>115.52981641679293</v>
      </c>
      <c r="AZ3779" s="47">
        <f t="shared" si="1946"/>
        <v>127.32561014081992</v>
      </c>
      <c r="BA3779" s="43"/>
      <c r="BC3779">
        <v>40760</v>
      </c>
      <c r="BD3779" t="str">
        <v>912828JR</v>
      </c>
      <c r="BE3779">
        <v>2.8965000000000001</v>
      </c>
      <c r="BF3779">
        <v>-2.3640000000000001E-2</v>
      </c>
      <c r="BG3779">
        <v>0.88039999999999996</v>
      </c>
      <c r="BH3779">
        <v>124.875</v>
      </c>
      <c r="BI3779">
        <f>VLOOKUP(BD3779,工作表1!$K$3:$L$1000,2,FALSE)</f>
        <v>3.75</v>
      </c>
      <c r="BJ3779" t="str">
        <f>VLOOKUP(BD3779,工作表1!$K$3:$M$1000,3,FALSE)</f>
        <v>2018/11/15</v>
      </c>
      <c r="BK3779">
        <f t="shared" si="1929"/>
        <v>8.7999999999999995E-2</v>
      </c>
      <c r="BL3779">
        <f t="shared" si="1930"/>
        <v>3.6619999999999999</v>
      </c>
      <c r="BM3779" s="43">
        <f t="shared" si="1947"/>
        <v>40862</v>
      </c>
      <c r="BN3779" s="43">
        <f t="shared" si="1931"/>
        <v>40998</v>
      </c>
      <c r="BO3779" s="45">
        <f t="shared" si="1948"/>
        <v>0.86616847826086951</v>
      </c>
      <c r="BP3779" s="45">
        <f t="shared" si="1949"/>
        <v>3.2805520399047055</v>
      </c>
      <c r="BQ3779" s="47">
        <f t="shared" si="1950"/>
        <v>112.37210555383135</v>
      </c>
      <c r="BR3779" s="47">
        <f t="shared" si="1951"/>
        <v>124.39280012625228</v>
      </c>
    </row>
    <row r="3780" spans="6:70" x14ac:dyDescent="0.25">
      <c r="F3780" s="2">
        <v>40891</v>
      </c>
      <c r="G3780">
        <v>8.8749999999999996E-2</v>
      </c>
      <c r="H3780" s="43">
        <v>40945</v>
      </c>
      <c r="I3780">
        <v>1.3181</v>
      </c>
      <c r="L3780">
        <v>40760</v>
      </c>
      <c r="M3780" t="str">
        <v>912828HZ</v>
      </c>
      <c r="N3780">
        <v>1.9373</v>
      </c>
      <c r="O3780">
        <v>-0.28677999999999998</v>
      </c>
      <c r="P3780">
        <v>0.88700000000000001</v>
      </c>
      <c r="Q3780">
        <v>127.046875</v>
      </c>
      <c r="R3780">
        <f>VLOOKUP(M3780,工作表1!$A$3:$B$1000,2,FALSE)</f>
        <v>3.875</v>
      </c>
      <c r="S3780" t="str">
        <f>VLOOKUP(M3780,工作表1!$A$3:$C$1000,3,FALSE)</f>
        <v>2018/5/15</v>
      </c>
      <c r="T3780">
        <f t="shared" si="1921"/>
        <v>8.7999999999999995E-2</v>
      </c>
      <c r="U3780">
        <f t="shared" ref="U3780:U3804" si="1953">R3780-T3780</f>
        <v>3.7869999999999999</v>
      </c>
      <c r="V3780" s="43">
        <f t="shared" si="1932"/>
        <v>40862</v>
      </c>
      <c r="W3780" s="43">
        <f t="shared" si="1922"/>
        <v>40816</v>
      </c>
      <c r="X3780" s="45">
        <f t="shared" si="1933"/>
        <v>0.89504076086956519</v>
      </c>
      <c r="Y3780" s="45">
        <f t="shared" si="1934"/>
        <v>1.4577119937462775</v>
      </c>
      <c r="Z3780" s="47">
        <f t="shared" si="1935"/>
        <v>113.30510402728709</v>
      </c>
      <c r="AA3780" s="47">
        <f t="shared" si="1936"/>
        <v>127.01333770208201</v>
      </c>
      <c r="AB3780" s="45">
        <f t="shared" si="1937"/>
        <v>1.9124000000000001</v>
      </c>
      <c r="AC3780" s="2" t="str">
        <f t="shared" si="1923"/>
        <v>TY1</v>
      </c>
      <c r="AD3780">
        <f t="shared" si="1924"/>
        <v>127.046875</v>
      </c>
      <c r="AE3780">
        <f t="shared" si="1925"/>
        <v>125.875</v>
      </c>
      <c r="AF3780" s="49">
        <f t="shared" si="1952"/>
        <v>1.171875</v>
      </c>
      <c r="AG3780" s="3">
        <f t="shared" si="1938"/>
        <v>127.01333770208201</v>
      </c>
      <c r="AH3780">
        <f t="shared" si="1939"/>
        <v>125.80265689658584</v>
      </c>
      <c r="AI3780" s="51">
        <f t="shared" si="1940"/>
        <v>1.2106808054961675</v>
      </c>
      <c r="AJ3780" s="52">
        <f t="shared" si="1941"/>
        <v>3.8805805496167523E-2</v>
      </c>
      <c r="AK3780">
        <v>40760</v>
      </c>
      <c r="AL3780" t="str">
        <v>912828JH</v>
      </c>
      <c r="AM3780">
        <v>4.7606000000000002</v>
      </c>
      <c r="AN3780">
        <v>-0.22572999999999999</v>
      </c>
      <c r="AO3780">
        <v>0.89370000000000005</v>
      </c>
      <c r="AP3780">
        <v>125.875</v>
      </c>
      <c r="AQ3780">
        <f>VLOOKUP(AL3780,工作表1!$F$3:$G$1000,2,FALSE)</f>
        <v>4</v>
      </c>
      <c r="AR3780" t="str">
        <f>VLOOKUP(AL3780,工作表1!$F$3:$H$1000,3,FALSE)</f>
        <v>2018/8/15</v>
      </c>
      <c r="AS3780">
        <f t="shared" si="1926"/>
        <v>8.7999999999999995E-2</v>
      </c>
      <c r="AT3780">
        <f t="shared" si="1927"/>
        <v>3.9119999999999999</v>
      </c>
      <c r="AU3780" s="43">
        <f t="shared" si="1942"/>
        <v>40770</v>
      </c>
      <c r="AV3780" s="43">
        <f t="shared" si="1928"/>
        <v>40907</v>
      </c>
      <c r="AW3780" s="45">
        <f t="shared" si="1943"/>
        <v>1.9226519337016574</v>
      </c>
      <c r="AX3780" s="45">
        <f t="shared" si="1944"/>
        <v>3.5007341254824791</v>
      </c>
      <c r="AY3780" s="47">
        <f t="shared" si="1945"/>
        <v>114.18031337258836</v>
      </c>
      <c r="AZ3780" s="47">
        <f t="shared" si="1946"/>
        <v>125.80265689658584</v>
      </c>
      <c r="BA3780" s="43"/>
      <c r="BC3780">
        <v>40759</v>
      </c>
      <c r="BD3780" t="str">
        <v>912828JR</v>
      </c>
      <c r="BE3780">
        <v>2.4237000000000002</v>
      </c>
      <c r="BF3780">
        <v>-1.39E-3</v>
      </c>
      <c r="BG3780">
        <v>0.88039999999999996</v>
      </c>
      <c r="BH3780">
        <v>125.84375</v>
      </c>
      <c r="BI3780">
        <f>VLOOKUP(BD3780,工作表1!$K$3:$L$1000,2,FALSE)</f>
        <v>3.75</v>
      </c>
      <c r="BJ3780" t="str">
        <f>VLOOKUP(BD3780,工作表1!$K$3:$M$1000,3,FALSE)</f>
        <v>2018/11/15</v>
      </c>
      <c r="BK3780">
        <f t="shared" si="1929"/>
        <v>7.7499999999999999E-2</v>
      </c>
      <c r="BL3780">
        <f t="shared" si="1930"/>
        <v>3.6724999999999999</v>
      </c>
      <c r="BM3780" s="43">
        <f t="shared" si="1947"/>
        <v>40862</v>
      </c>
      <c r="BN3780" s="43">
        <f t="shared" si="1931"/>
        <v>40998</v>
      </c>
      <c r="BO3780" s="45">
        <f t="shared" si="1948"/>
        <v>0.83559782608695654</v>
      </c>
      <c r="BP3780" s="45">
        <f t="shared" si="1949"/>
        <v>3.2808033055390111</v>
      </c>
      <c r="BQ3780" s="47">
        <f t="shared" si="1950"/>
        <v>113.23910007165257</v>
      </c>
      <c r="BR3780" s="47">
        <f t="shared" si="1951"/>
        <v>125.328266437761</v>
      </c>
    </row>
    <row r="3781" spans="6:70" x14ac:dyDescent="0.25">
      <c r="F3781" s="2">
        <v>40890</v>
      </c>
      <c r="G3781">
        <v>8.8499999999999995E-2</v>
      </c>
      <c r="H3781" s="43">
        <v>40942</v>
      </c>
      <c r="I3781">
        <v>1.3323</v>
      </c>
      <c r="L3781">
        <v>40759</v>
      </c>
      <c r="M3781" t="str">
        <v>912828HZ</v>
      </c>
      <c r="N3781">
        <v>1.8563000000000001</v>
      </c>
      <c r="O3781">
        <v>-0.21454000000000001</v>
      </c>
      <c r="P3781">
        <v>0.88700000000000001</v>
      </c>
      <c r="Q3781">
        <v>128</v>
      </c>
      <c r="R3781">
        <f>VLOOKUP(M3781,工作表1!$A$3:$B$1000,2,FALSE)</f>
        <v>3.875</v>
      </c>
      <c r="S3781" t="str">
        <f>VLOOKUP(M3781,工作表1!$A$3:$C$1000,3,FALSE)</f>
        <v>2018/5/15</v>
      </c>
      <c r="T3781">
        <f t="shared" ref="T3781:T3804" si="1954">INDEX($G:$G,MATCH(L3781,$F:$F,0))</f>
        <v>7.7499999999999999E-2</v>
      </c>
      <c r="U3781">
        <f t="shared" si="1953"/>
        <v>3.7974999999999999</v>
      </c>
      <c r="V3781" s="43">
        <f t="shared" si="1932"/>
        <v>40862</v>
      </c>
      <c r="W3781" s="43">
        <f t="shared" ref="W3781:W3804" si="1955">IF(WEEKDAY(DATE(YEAR(L3781),(INT(MONTH(L3781)/3)+1)*3+1,1)-1,2)=7,DATE(YEAR(L3781),(INT(MONTH(L3781)/3)+1)*3+1,1)-1-2,IF(WEEKDAY(DATE(YEAR(L3781),(INT(MONTH(L3781)/3)+1)*3+1,1)-1,2)=6,DATE(YEAR(L3781),(INT(MONTH(L3781)/3)+1)*3+1,1)-1-1,DATE(YEAR(L3781),(INT(MONTH(L3781)/3)+1)*3+1,1)-1))</f>
        <v>40816</v>
      </c>
      <c r="X3781" s="45">
        <f t="shared" si="1933"/>
        <v>0.86345108695652173</v>
      </c>
      <c r="Y3781" s="45">
        <f t="shared" si="1934"/>
        <v>1.4579716349017273</v>
      </c>
      <c r="Z3781" s="47">
        <f t="shared" si="1935"/>
        <v>114.17028170205322</v>
      </c>
      <c r="AA3781" s="47">
        <f t="shared" si="1936"/>
        <v>127.94577967607358</v>
      </c>
      <c r="AB3781" s="45">
        <f t="shared" si="1937"/>
        <v>1.742</v>
      </c>
      <c r="AC3781" s="2" t="str">
        <f t="shared" ref="AC3781:AC3804" si="1956">IF(MOD(MONTH(L3781),3)=0,"TY2","TY1")</f>
        <v>TY1</v>
      </c>
      <c r="AD3781">
        <f t="shared" ref="AD3781:AD3804" si="1957">IF(AC3781="TY1",Q3781,AP3781)</f>
        <v>128</v>
      </c>
      <c r="AE3781">
        <f t="shared" ref="AE3781:AE3804" si="1958">IF(AC3781="TY1",AP3781,BH3781)</f>
        <v>126.84375</v>
      </c>
      <c r="AF3781" s="49">
        <f t="shared" si="1952"/>
        <v>1.15625</v>
      </c>
      <c r="AG3781" s="3">
        <f t="shared" si="1938"/>
        <v>127.94577967607358</v>
      </c>
      <c r="AH3781">
        <f t="shared" si="1939"/>
        <v>126.76031018340571</v>
      </c>
      <c r="AI3781" s="51">
        <f t="shared" si="1940"/>
        <v>1.1854694926678775</v>
      </c>
      <c r="AJ3781" s="52">
        <f t="shared" si="1941"/>
        <v>2.9219492667877489E-2</v>
      </c>
      <c r="AK3781">
        <v>40759</v>
      </c>
      <c r="AL3781" t="str">
        <v>912828JH</v>
      </c>
      <c r="AM3781">
        <v>4.7873999999999999</v>
      </c>
      <c r="AN3781">
        <v>-0.21834999999999999</v>
      </c>
      <c r="AO3781">
        <v>0.89370000000000005</v>
      </c>
      <c r="AP3781">
        <v>126.84375</v>
      </c>
      <c r="AQ3781">
        <f>VLOOKUP(AL3781,工作表1!$F$3:$G$1000,2,FALSE)</f>
        <v>4</v>
      </c>
      <c r="AR3781" t="str">
        <f>VLOOKUP(AL3781,工作表1!$F$3:$H$1000,3,FALSE)</f>
        <v>2018/8/15</v>
      </c>
      <c r="AS3781">
        <f t="shared" ref="AS3781:AS3804" si="1959">INDEX($G:$G,MATCH(AK3781,$F:$F,0))</f>
        <v>7.7499999999999999E-2</v>
      </c>
      <c r="AT3781">
        <f t="shared" ref="AT3781:AT3804" si="1960">AQ3781-AS3781</f>
        <v>3.9224999999999999</v>
      </c>
      <c r="AU3781" s="43">
        <f t="shared" si="1942"/>
        <v>40770</v>
      </c>
      <c r="AV3781" s="43">
        <f t="shared" ref="AV3781:AV3804" si="1961">IF(WEEKDAY(DATE(YEAR(AK3781),(INT(MONTH(AK3781)/3)+1)*3+4,1)-1,2)=7,DATE(YEAR(AK3781),(INT(MONTH(AK3781)/3)+1)*3+4,1)-1-2,IF(WEEKDAY(DATE(YEAR(AK3781),(INT(MONTH(AK3781)/3)+1)*3+4,1)-1,2)=6,DATE(YEAR(AK3781),(INT(MONTH(AK3781)/3)+1)*3+4,1)-1-1,DATE(YEAR(AK3781),(INT(MONTH(AK3781)/3)+1)*3+4,1)-1))</f>
        <v>40907</v>
      </c>
      <c r="AW3781" s="45">
        <f t="shared" si="1943"/>
        <v>1.8895027624309393</v>
      </c>
      <c r="AX3781" s="45">
        <f t="shared" si="1944"/>
        <v>3.5004616665405281</v>
      </c>
      <c r="AY3781" s="47">
        <f t="shared" si="1945"/>
        <v>115.07692392552156</v>
      </c>
      <c r="AZ3781" s="47">
        <f t="shared" si="1946"/>
        <v>126.76031018340571</v>
      </c>
      <c r="BA3781" s="43"/>
      <c r="BC3781">
        <v>40758</v>
      </c>
      <c r="BD3781" t="str">
        <v>912828JR</v>
      </c>
      <c r="BE3781">
        <v>2.2014</v>
      </c>
      <c r="BF3781">
        <v>5.7540000000000001E-2</v>
      </c>
      <c r="BG3781">
        <v>0.88039999999999996</v>
      </c>
      <c r="BH3781">
        <v>124.84375</v>
      </c>
      <c r="BI3781">
        <f>VLOOKUP(BD3781,工作表1!$K$3:$L$1000,2,FALSE)</f>
        <v>3.75</v>
      </c>
      <c r="BJ3781" t="str">
        <f>VLOOKUP(BD3781,工作表1!$K$3:$M$1000,3,FALSE)</f>
        <v>2018/11/15</v>
      </c>
      <c r="BK3781">
        <f t="shared" ref="BK3781:BK3804" si="1962">INDEX($G:$G,MATCH(BC3781,$F:$F,0))</f>
        <v>0.1065</v>
      </c>
      <c r="BL3781">
        <f t="shared" ref="BL3781:BL3804" si="1963">BI3781-BK3781</f>
        <v>3.6435</v>
      </c>
      <c r="BM3781" s="43">
        <f t="shared" si="1947"/>
        <v>40862</v>
      </c>
      <c r="BN3781" s="43">
        <f t="shared" ref="BN3781:BN3804" si="1964">IF(WEEKDAY(DATE(YEAR(BC3781),(INT(MONTH(BC3781)/3)+1)*3+7,1)-1,2)=7,DATE(YEAR(BC3781),(INT(MONTH(BC3781)/3)+1)*3+7,1)-1-2,IF(WEEKDAY(DATE(YEAR(BC3781),(INT(MONTH(BC3781)/3)+1)*3+7,1)-1,2)=6,DATE(YEAR(BC3781),(INT(MONTH(BC3781)/3)+1)*3+7,1)-1-1,DATE(YEAR(BC3781),(INT(MONTH(BC3781)/3)+1)*3+7,1)-1))</f>
        <v>40998</v>
      </c>
      <c r="BO3781" s="45">
        <f t="shared" si="1948"/>
        <v>0.82540760869565222</v>
      </c>
      <c r="BP3781" s="45">
        <f t="shared" si="1949"/>
        <v>3.2808870607504468</v>
      </c>
      <c r="BQ3781" s="47">
        <f t="shared" si="1950"/>
        <v>112.32433186099395</v>
      </c>
      <c r="BR3781" s="47">
        <f t="shared" si="1951"/>
        <v>124.2972570067657</v>
      </c>
    </row>
    <row r="3782" spans="6:70" x14ac:dyDescent="0.25">
      <c r="F3782" s="2">
        <v>40889</v>
      </c>
      <c r="G3782">
        <v>0.09</v>
      </c>
      <c r="H3782" s="43">
        <v>40941</v>
      </c>
      <c r="I3782">
        <v>1.2430000000000001</v>
      </c>
      <c r="L3782">
        <v>40758</v>
      </c>
      <c r="M3782" t="str">
        <v>912828HZ</v>
      </c>
      <c r="N3782">
        <v>1.4883</v>
      </c>
      <c r="O3782">
        <v>-0.12015000000000001</v>
      </c>
      <c r="P3782">
        <v>0.88700000000000001</v>
      </c>
      <c r="Q3782">
        <v>127.046875</v>
      </c>
      <c r="R3782">
        <f>VLOOKUP(M3782,工作表1!$A$3:$B$1000,2,FALSE)</f>
        <v>3.875</v>
      </c>
      <c r="S3782" t="str">
        <f>VLOOKUP(M3782,工作表1!$A$3:$C$1000,3,FALSE)</f>
        <v>2018/5/15</v>
      </c>
      <c r="T3782">
        <f t="shared" si="1954"/>
        <v>0.1065</v>
      </c>
      <c r="U3782">
        <f t="shared" si="1953"/>
        <v>3.7685</v>
      </c>
      <c r="V3782" s="43">
        <f t="shared" ref="V3782:V3805" si="1965">COUPNCD(L3781,S3782,2,0)</f>
        <v>40862</v>
      </c>
      <c r="W3782" s="43">
        <f t="shared" si="1955"/>
        <v>40816</v>
      </c>
      <c r="X3782" s="45">
        <f t="shared" ref="X3782:X3805" si="1966">COUPDAYBS(L3781,S3782,2,1)/COUPDAYS(L3781,S3782,2,1)*R3782/2</f>
        <v>0.85292119565217395</v>
      </c>
      <c r="Y3782" s="45">
        <f t="shared" ref="Y3782:Y3805" si="1967">(W3782-L3781)/365*R3782+X3782</f>
        <v>1.4580581819535436</v>
      </c>
      <c r="Z3782" s="47">
        <f t="shared" ref="Z3782:Z3805" si="1968">(Q3782*P3782+Y3782)/(1+(O3782/100)*(W3782-L3783)/360)-X3782</f>
        <v>113.31819683157991</v>
      </c>
      <c r="AA3782" s="47">
        <f t="shared" ref="AA3782:AA3805" si="1969">(Z3782-$AB$5*(W3782-L3781)/365+T3782*(W3782-L3781)/360)/P3782</f>
        <v>126.97658184746697</v>
      </c>
      <c r="AB3782" s="45">
        <f t="shared" ref="AB3782:AB3805" si="1970">INDEX(I:I,MATCH(L3782,H:H,0))</f>
        <v>1.9497</v>
      </c>
      <c r="AC3782" s="2" t="str">
        <f t="shared" si="1956"/>
        <v>TY1</v>
      </c>
      <c r="AD3782">
        <f t="shared" si="1957"/>
        <v>127.046875</v>
      </c>
      <c r="AE3782">
        <f t="shared" si="1958"/>
        <v>125.84375</v>
      </c>
      <c r="AF3782" s="49">
        <f t="shared" si="1952"/>
        <v>1.203125</v>
      </c>
      <c r="AG3782" s="3">
        <f t="shared" ref="AG3782:AG3805" si="1971">IF(AC3782="TY1",AA3782,AZ3782)</f>
        <v>126.97658184746697</v>
      </c>
      <c r="AH3782">
        <f t="shared" ref="AH3782:AH3805" si="1972">IF(AC3782="TY1",AZ3782,BR3782)</f>
        <v>125.74506878694986</v>
      </c>
      <c r="AI3782" s="51">
        <f t="shared" ref="AI3782:AI3805" si="1973">AG3782-AH3782</f>
        <v>1.2315130605171163</v>
      </c>
      <c r="AJ3782" s="52">
        <f t="shared" ref="AJ3782:AJ3805" si="1974">AI3782-AF3782</f>
        <v>2.8388060517116287E-2</v>
      </c>
      <c r="AK3782">
        <v>40758</v>
      </c>
      <c r="AL3782" t="str">
        <v>912828JH</v>
      </c>
      <c r="AM3782">
        <v>4.7816000000000001</v>
      </c>
      <c r="AN3782">
        <v>-0.16832</v>
      </c>
      <c r="AO3782">
        <v>0.89370000000000005</v>
      </c>
      <c r="AP3782">
        <v>125.84375</v>
      </c>
      <c r="AQ3782">
        <f>VLOOKUP(AL3782,工作表1!$F$3:$G$1000,2,FALSE)</f>
        <v>4</v>
      </c>
      <c r="AR3782" t="str">
        <f>VLOOKUP(AL3782,工作表1!$F$3:$H$1000,3,FALSE)</f>
        <v>2018/8/15</v>
      </c>
      <c r="AS3782">
        <f t="shared" si="1959"/>
        <v>0.1065</v>
      </c>
      <c r="AT3782">
        <f t="shared" si="1960"/>
        <v>3.8935</v>
      </c>
      <c r="AU3782" s="43">
        <f t="shared" ref="AU3782:AU3805" si="1975">COUPNCD(AK3781,AR3782,2,0)</f>
        <v>40770</v>
      </c>
      <c r="AV3782" s="43">
        <f t="shared" si="1961"/>
        <v>40907</v>
      </c>
      <c r="AW3782" s="45">
        <f t="shared" ref="AW3782:AW3805" si="1976">COUPDAYBS(AK3781,AR3782,2,1)/COUPDAYS(AK3781,AR3782,2,1)*AQ3782/2</f>
        <v>1.8784530386740332</v>
      </c>
      <c r="AX3782" s="45">
        <f t="shared" ref="AX3782:AX3805" si="1977">(AV3782-AK3781)/365*AQ3782+AW3782</f>
        <v>3.5003708468932113</v>
      </c>
      <c r="AY3782" s="47">
        <f t="shared" ref="AY3782:AY3805" si="1978">(AP3782*AO3782+AX3782)/(1+(AN3782/100)*(AV3782-AK3783)/360)-AW3782</f>
        <v>114.16986573745416</v>
      </c>
      <c r="AZ3782" s="47">
        <f t="shared" ref="AZ3782:AZ3805" si="1979">(AY3782-$AB$5*(AV3782-AK3781)/365+AS3782*(AV3782-AK3781)/360)/AO3782</f>
        <v>125.74506878694986</v>
      </c>
      <c r="BA3782" s="43"/>
      <c r="BC3782">
        <v>40757</v>
      </c>
      <c r="BD3782" t="str">
        <v>912828JR</v>
      </c>
      <c r="BE3782">
        <v>1.7182999999999999</v>
      </c>
      <c r="BF3782">
        <v>7.8070000000000001E-2</v>
      </c>
      <c r="BG3782">
        <v>0.88039999999999996</v>
      </c>
      <c r="BH3782">
        <v>124.734375</v>
      </c>
      <c r="BI3782">
        <f>VLOOKUP(BD3782,工作表1!$K$3:$L$1000,2,FALSE)</f>
        <v>3.75</v>
      </c>
      <c r="BJ3782" t="str">
        <f>VLOOKUP(BD3782,工作表1!$K$3:$M$1000,3,FALSE)</f>
        <v>2018/11/15</v>
      </c>
      <c r="BK3782">
        <f t="shared" si="1962"/>
        <v>0.1135</v>
      </c>
      <c r="BL3782">
        <f t="shared" si="1963"/>
        <v>3.6364999999999998</v>
      </c>
      <c r="BM3782" s="43">
        <f t="shared" ref="BM3782:BM3804" si="1980">COUPNCD(BC3781,BJ3782,2,0)</f>
        <v>40862</v>
      </c>
      <c r="BN3782" s="43">
        <f t="shared" si="1964"/>
        <v>40998</v>
      </c>
      <c r="BO3782" s="45">
        <f t="shared" ref="BO3782:BO3804" si="1981">COUPDAYBS(BC3781,BJ3782,2,1)/COUPDAYS(BC3781,BJ3782,2,1)*BI3782/2</f>
        <v>0.81521739130434778</v>
      </c>
      <c r="BP3782" s="45">
        <f t="shared" ref="BP3782:BP3804" si="1982">(BN3782-BC3781)/365*BI3782+BO3782</f>
        <v>3.280970815961882</v>
      </c>
      <c r="BQ3782" s="47">
        <f t="shared" ref="BQ3782:BQ3804" si="1983">(BH3782*BG3782+BP3782)/(1+(BF3782/100)*(BN3782-BC3783)/360)-BO3782</f>
        <v>112.22257450188056</v>
      </c>
      <c r="BR3782" s="47">
        <f t="shared" ref="BR3782:BR3804" si="1984">(BQ3782-$AB$5*(BN3782-BC3781)/365+BK3782*(BN3782-BC3781)/360)/BG3782</f>
        <v>124.17322769388677</v>
      </c>
    </row>
    <row r="3783" spans="6:70" x14ac:dyDescent="0.25">
      <c r="F3783" s="2">
        <v>40886</v>
      </c>
      <c r="G3783">
        <v>9.0499999999999997E-2</v>
      </c>
      <c r="H3783" s="43">
        <v>40940</v>
      </c>
      <c r="I3783">
        <v>1.264</v>
      </c>
      <c r="L3783">
        <v>40757</v>
      </c>
      <c r="M3783" t="str">
        <v>912828HZ</v>
      </c>
      <c r="N3783">
        <v>1.9471000000000001</v>
      </c>
      <c r="O3783">
        <v>-0.17324000000000001</v>
      </c>
      <c r="P3783">
        <v>0.88700000000000001</v>
      </c>
      <c r="Q3783">
        <v>126.953125</v>
      </c>
      <c r="R3783">
        <f>VLOOKUP(M3783,工作表1!$A$3:$B$1000,2,FALSE)</f>
        <v>3.875</v>
      </c>
      <c r="S3783" t="str">
        <f>VLOOKUP(M3783,工作表1!$A$3:$C$1000,3,FALSE)</f>
        <v>2018/5/15</v>
      </c>
      <c r="T3783">
        <f t="shared" si="1954"/>
        <v>0.1135</v>
      </c>
      <c r="U3783">
        <f t="shared" si="1953"/>
        <v>3.7614999999999998</v>
      </c>
      <c r="V3783" s="43">
        <f t="shared" si="1965"/>
        <v>40862</v>
      </c>
      <c r="W3783" s="43">
        <f t="shared" si="1955"/>
        <v>40816</v>
      </c>
      <c r="X3783" s="45">
        <f t="shared" si="1966"/>
        <v>0.84239130434782605</v>
      </c>
      <c r="Y3783" s="45">
        <f t="shared" si="1967"/>
        <v>1.4581447290053604</v>
      </c>
      <c r="Z3783" s="47">
        <f t="shared" si="1968"/>
        <v>113.25611934296509</v>
      </c>
      <c r="AA3783" s="47">
        <f t="shared" si="1969"/>
        <v>126.89422060118859</v>
      </c>
      <c r="AB3783" s="45">
        <f t="shared" si="1970"/>
        <v>1.9308000000000001</v>
      </c>
      <c r="AC3783" s="2" t="str">
        <f t="shared" si="1956"/>
        <v>TY1</v>
      </c>
      <c r="AD3783">
        <f t="shared" si="1957"/>
        <v>126.953125</v>
      </c>
      <c r="AE3783">
        <f t="shared" si="1958"/>
        <v>125.734375</v>
      </c>
      <c r="AF3783" s="49">
        <f t="shared" si="1952"/>
        <v>1.21875</v>
      </c>
      <c r="AG3783" s="3">
        <f t="shared" si="1971"/>
        <v>126.89422060118859</v>
      </c>
      <c r="AH3783">
        <f t="shared" si="1972"/>
        <v>125.58449377735381</v>
      </c>
      <c r="AI3783" s="51">
        <f t="shared" si="1973"/>
        <v>1.3097268238347795</v>
      </c>
      <c r="AJ3783" s="52">
        <f t="shared" si="1974"/>
        <v>9.0976823834779452E-2</v>
      </c>
      <c r="AK3783">
        <v>40757</v>
      </c>
      <c r="AL3783" t="str">
        <v>912828JH</v>
      </c>
      <c r="AM3783">
        <v>3.3186</v>
      </c>
      <c r="AN3783">
        <v>-6.9690000000000002E-2</v>
      </c>
      <c r="AO3783">
        <v>0.89370000000000005</v>
      </c>
      <c r="AP3783">
        <v>125.734375</v>
      </c>
      <c r="AQ3783">
        <f>VLOOKUP(AL3783,工作表1!$F$3:$G$1000,2,FALSE)</f>
        <v>4</v>
      </c>
      <c r="AR3783" t="str">
        <f>VLOOKUP(AL3783,工作表1!$F$3:$H$1000,3,FALSE)</f>
        <v>2018/8/15</v>
      </c>
      <c r="AS3783">
        <f t="shared" si="1959"/>
        <v>0.1135</v>
      </c>
      <c r="AT3783">
        <f t="shared" si="1960"/>
        <v>3.8864999999999998</v>
      </c>
      <c r="AU3783" s="43">
        <f t="shared" si="1975"/>
        <v>40770</v>
      </c>
      <c r="AV3783" s="43">
        <f t="shared" si="1961"/>
        <v>40907</v>
      </c>
      <c r="AW3783" s="45">
        <f t="shared" si="1976"/>
        <v>1.867403314917127</v>
      </c>
      <c r="AX3783" s="45">
        <f t="shared" si="1977"/>
        <v>3.500280027245894</v>
      </c>
      <c r="AY3783" s="47">
        <f t="shared" si="1978"/>
        <v>114.03556734376782</v>
      </c>
      <c r="AZ3783" s="47">
        <f t="shared" si="1979"/>
        <v>125.58449377735381</v>
      </c>
      <c r="BA3783" s="43"/>
      <c r="BC3783">
        <v>40756</v>
      </c>
      <c r="BD3783" t="str">
        <v>912828JR</v>
      </c>
      <c r="BE3783">
        <v>1.7597</v>
      </c>
      <c r="BF3783">
        <v>9.6129999999999993E-2</v>
      </c>
      <c r="BG3783">
        <v>0.88039999999999996</v>
      </c>
      <c r="BH3783">
        <v>123.859375</v>
      </c>
      <c r="BI3783">
        <f>VLOOKUP(BD3783,工作表1!$K$3:$L$1000,2,FALSE)</f>
        <v>3.75</v>
      </c>
      <c r="BJ3783" t="str">
        <f>VLOOKUP(BD3783,工作表1!$K$3:$M$1000,3,FALSE)</f>
        <v>2018/11/15</v>
      </c>
      <c r="BK3783">
        <f t="shared" si="1962"/>
        <v>0.13150000000000001</v>
      </c>
      <c r="BL3783">
        <f t="shared" si="1963"/>
        <v>3.6185</v>
      </c>
      <c r="BM3783" s="43">
        <f t="shared" si="1980"/>
        <v>40862</v>
      </c>
      <c r="BN3783" s="43">
        <f t="shared" si="1964"/>
        <v>40998</v>
      </c>
      <c r="BO3783" s="45">
        <f t="shared" si="1981"/>
        <v>0.80502717391304346</v>
      </c>
      <c r="BP3783" s="45">
        <f t="shared" si="1982"/>
        <v>3.2810545711733172</v>
      </c>
      <c r="BQ3783" s="47">
        <f t="shared" si="1983"/>
        <v>111.44838293956634</v>
      </c>
      <c r="BR3783" s="47">
        <f t="shared" si="1984"/>
        <v>123.29382420401666</v>
      </c>
    </row>
    <row r="3784" spans="6:70" x14ac:dyDescent="0.25">
      <c r="F3784" s="2">
        <v>40885</v>
      </c>
      <c r="G3784">
        <v>9.1999999999999998E-2</v>
      </c>
      <c r="H3784" s="43">
        <v>40939</v>
      </c>
      <c r="I3784">
        <v>1.2383</v>
      </c>
      <c r="L3784">
        <v>40756</v>
      </c>
      <c r="M3784" t="str">
        <v>912828HZ</v>
      </c>
      <c r="N3784">
        <v>1.9415</v>
      </c>
      <c r="O3784">
        <v>-0.16719000000000001</v>
      </c>
      <c r="P3784">
        <v>0.88700000000000001</v>
      </c>
      <c r="Q3784">
        <v>126.140625</v>
      </c>
      <c r="R3784">
        <f>VLOOKUP(M3784,工作表1!$A$3:$B$1000,2,FALSE)</f>
        <v>3.875</v>
      </c>
      <c r="S3784" t="str">
        <f>VLOOKUP(M3784,工作表1!$A$3:$C$1000,3,FALSE)</f>
        <v>2018/5/15</v>
      </c>
      <c r="T3784">
        <f t="shared" si="1954"/>
        <v>0.13150000000000001</v>
      </c>
      <c r="U3784">
        <f t="shared" si="1953"/>
        <v>3.7435</v>
      </c>
      <c r="V3784" s="43">
        <f t="shared" si="1965"/>
        <v>40862</v>
      </c>
      <c r="W3784" s="43">
        <f t="shared" si="1955"/>
        <v>40816</v>
      </c>
      <c r="X3784" s="45">
        <f t="shared" si="1966"/>
        <v>0.83186141304347827</v>
      </c>
      <c r="Y3784" s="45">
        <f t="shared" si="1967"/>
        <v>1.458231276057177</v>
      </c>
      <c r="Z3784" s="47">
        <f t="shared" si="1968"/>
        <v>112.5462766971073</v>
      </c>
      <c r="AA3784" s="47">
        <f t="shared" si="1969"/>
        <v>126.08364797883775</v>
      </c>
      <c r="AB3784" s="45">
        <f t="shared" si="1970"/>
        <v>2.0512000000000001</v>
      </c>
      <c r="AC3784" s="2" t="str">
        <f t="shared" si="1956"/>
        <v>TY1</v>
      </c>
      <c r="AD3784">
        <f t="shared" si="1957"/>
        <v>126.140625</v>
      </c>
      <c r="AE3784">
        <f t="shared" si="1958"/>
        <v>124.859375</v>
      </c>
      <c r="AF3784" s="49">
        <f t="shared" si="1952"/>
        <v>1.28125</v>
      </c>
      <c r="AG3784" s="3">
        <f t="shared" si="1971"/>
        <v>126.08364797883775</v>
      </c>
      <c r="AH3784">
        <f t="shared" si="1972"/>
        <v>124.73244873268452</v>
      </c>
      <c r="AI3784" s="51">
        <f t="shared" si="1973"/>
        <v>1.3511992461532287</v>
      </c>
      <c r="AJ3784" s="52">
        <f t="shared" si="1974"/>
        <v>6.9949246153228728E-2</v>
      </c>
      <c r="AK3784">
        <v>40756</v>
      </c>
      <c r="AL3784" t="str">
        <v>912828JH</v>
      </c>
      <c r="AM3784">
        <v>4.0407999999999999</v>
      </c>
      <c r="AN3784">
        <v>-9.7500000000000003E-2</v>
      </c>
      <c r="AO3784">
        <v>0.89370000000000005</v>
      </c>
      <c r="AP3784">
        <v>124.859375</v>
      </c>
      <c r="AQ3784">
        <f>VLOOKUP(AL3784,工作表1!$F$3:$G$1000,2,FALSE)</f>
        <v>4</v>
      </c>
      <c r="AR3784" t="str">
        <f>VLOOKUP(AL3784,工作表1!$F$3:$H$1000,3,FALSE)</f>
        <v>2018/8/15</v>
      </c>
      <c r="AS3784">
        <f t="shared" si="1959"/>
        <v>0.13150000000000001</v>
      </c>
      <c r="AT3784">
        <f t="shared" si="1960"/>
        <v>3.8685</v>
      </c>
      <c r="AU3784" s="43">
        <f t="shared" si="1975"/>
        <v>40770</v>
      </c>
      <c r="AV3784" s="43">
        <f t="shared" si="1961"/>
        <v>40907</v>
      </c>
      <c r="AW3784" s="45">
        <f t="shared" si="1976"/>
        <v>1.8563535911602209</v>
      </c>
      <c r="AX3784" s="45">
        <f t="shared" si="1977"/>
        <v>3.5001892075985772</v>
      </c>
      <c r="AY3784" s="47">
        <f t="shared" si="1978"/>
        <v>113.2786799575143</v>
      </c>
      <c r="AZ3784" s="47">
        <f t="shared" si="1979"/>
        <v>124.73244873268452</v>
      </c>
      <c r="BA3784" s="43"/>
      <c r="BC3784">
        <v>40753</v>
      </c>
      <c r="BD3784" t="str">
        <v>912828JR</v>
      </c>
      <c r="BE3784">
        <v>2.0695000000000001</v>
      </c>
      <c r="BF3784">
        <v>9.3149999999999997E-2</v>
      </c>
      <c r="BG3784">
        <v>0.88039999999999996</v>
      </c>
      <c r="BH3784">
        <v>123.375</v>
      </c>
      <c r="BI3784">
        <f>VLOOKUP(BD3784,工作表1!$K$3:$L$1000,2,FALSE)</f>
        <v>3.75</v>
      </c>
      <c r="BJ3784" t="str">
        <f>VLOOKUP(BD3784,工作表1!$K$3:$M$1000,3,FALSE)</f>
        <v>2018/11/15</v>
      </c>
      <c r="BK3784">
        <f t="shared" si="1962"/>
        <v>0.1265</v>
      </c>
      <c r="BL3784">
        <f t="shared" si="1963"/>
        <v>3.6234999999999999</v>
      </c>
      <c r="BM3784" s="43">
        <f t="shared" si="1980"/>
        <v>40862</v>
      </c>
      <c r="BN3784" s="43">
        <f t="shared" si="1964"/>
        <v>40998</v>
      </c>
      <c r="BO3784" s="45">
        <f t="shared" si="1981"/>
        <v>0.79483695652173914</v>
      </c>
      <c r="BP3784" s="45">
        <f t="shared" si="1982"/>
        <v>3.2811383263847533</v>
      </c>
      <c r="BQ3784" s="47">
        <f t="shared" si="1983"/>
        <v>111.03446922074852</v>
      </c>
      <c r="BR3784" s="47">
        <f t="shared" si="1984"/>
        <v>122.80619346787813</v>
      </c>
    </row>
    <row r="3785" spans="6:70" x14ac:dyDescent="0.25">
      <c r="F3785" s="2">
        <v>40884</v>
      </c>
      <c r="G3785">
        <v>8.9499999999999996E-2</v>
      </c>
      <c r="H3785" s="43">
        <v>40938</v>
      </c>
      <c r="I3785">
        <v>1.2757000000000001</v>
      </c>
      <c r="L3785">
        <v>40753</v>
      </c>
      <c r="M3785" t="str">
        <v>912828HZ</v>
      </c>
      <c r="N3785">
        <v>2.0670000000000002</v>
      </c>
      <c r="O3785">
        <v>-0.21054</v>
      </c>
      <c r="P3785">
        <v>0.88700000000000001</v>
      </c>
      <c r="Q3785">
        <v>125.6875</v>
      </c>
      <c r="R3785">
        <f>VLOOKUP(M3785,工作表1!$A$3:$B$1000,2,FALSE)</f>
        <v>3.875</v>
      </c>
      <c r="S3785" t="str">
        <f>VLOOKUP(M3785,工作表1!$A$3:$C$1000,3,FALSE)</f>
        <v>2018/5/15</v>
      </c>
      <c r="T3785">
        <f t="shared" si="1954"/>
        <v>0.1265</v>
      </c>
      <c r="U3785">
        <f t="shared" si="1953"/>
        <v>3.7484999999999999</v>
      </c>
      <c r="V3785" s="43">
        <f t="shared" si="1965"/>
        <v>40862</v>
      </c>
      <c r="W3785" s="43">
        <f t="shared" si="1955"/>
        <v>40816</v>
      </c>
      <c r="X3785" s="45">
        <f t="shared" si="1966"/>
        <v>0.82133152173913038</v>
      </c>
      <c r="Y3785" s="45">
        <f t="shared" si="1967"/>
        <v>1.4583178231089935</v>
      </c>
      <c r="Z3785" s="47">
        <f t="shared" si="1968"/>
        <v>112.16408849084446</v>
      </c>
      <c r="AA3785" s="47">
        <f t="shared" si="1969"/>
        <v>125.6382626239746</v>
      </c>
      <c r="AB3785" s="45">
        <f t="shared" si="1970"/>
        <v>2.0943999999999998</v>
      </c>
      <c r="AC3785" s="2" t="str">
        <f t="shared" si="1956"/>
        <v>TY1</v>
      </c>
      <c r="AD3785">
        <f t="shared" si="1957"/>
        <v>125.6875</v>
      </c>
      <c r="AE3785">
        <f t="shared" si="1958"/>
        <v>124.375</v>
      </c>
      <c r="AF3785" s="49">
        <f t="shared" si="1952"/>
        <v>1.3125</v>
      </c>
      <c r="AG3785" s="3">
        <f t="shared" si="1971"/>
        <v>125.6382626239746</v>
      </c>
      <c r="AH3785">
        <f t="shared" si="1972"/>
        <v>124.27181794929503</v>
      </c>
      <c r="AI3785" s="51">
        <f t="shared" si="1973"/>
        <v>1.3664446746795704</v>
      </c>
      <c r="AJ3785" s="52">
        <f t="shared" si="1974"/>
        <v>5.3944674679570426E-2</v>
      </c>
      <c r="AK3785">
        <v>40753</v>
      </c>
      <c r="AL3785" t="str">
        <v>912828JH</v>
      </c>
      <c r="AM3785">
        <v>4.9492000000000003</v>
      </c>
      <c r="AN3785">
        <v>-0.14660000000000001</v>
      </c>
      <c r="AO3785">
        <v>0.89370000000000005</v>
      </c>
      <c r="AP3785">
        <v>124.375</v>
      </c>
      <c r="AQ3785">
        <f>VLOOKUP(AL3785,工作表1!$F$3:$G$1000,2,FALSE)</f>
        <v>4</v>
      </c>
      <c r="AR3785" t="str">
        <f>VLOOKUP(AL3785,工作表1!$F$3:$H$1000,3,FALSE)</f>
        <v>2018/8/15</v>
      </c>
      <c r="AS3785">
        <f t="shared" si="1959"/>
        <v>0.1265</v>
      </c>
      <c r="AT3785">
        <f t="shared" si="1960"/>
        <v>3.8734999999999999</v>
      </c>
      <c r="AU3785" s="43">
        <f t="shared" si="1975"/>
        <v>40770</v>
      </c>
      <c r="AV3785" s="43">
        <f t="shared" si="1961"/>
        <v>40907</v>
      </c>
      <c r="AW3785" s="45">
        <f t="shared" si="1976"/>
        <v>1.8453038674033149</v>
      </c>
      <c r="AX3785" s="45">
        <f t="shared" si="1977"/>
        <v>3.5000983879512599</v>
      </c>
      <c r="AY3785" s="47">
        <f t="shared" si="1978"/>
        <v>112.88114671878878</v>
      </c>
      <c r="AZ3785" s="47">
        <f t="shared" si="1979"/>
        <v>124.27181794929503</v>
      </c>
      <c r="BA3785" s="43"/>
      <c r="BC3785">
        <v>40752</v>
      </c>
      <c r="BD3785" t="str">
        <v>912828JR</v>
      </c>
      <c r="BE3785">
        <v>3.6953999999999998</v>
      </c>
      <c r="BF3785">
        <v>-2.4639999999999999E-2</v>
      </c>
      <c r="BG3785">
        <v>0.88039999999999996</v>
      </c>
      <c r="BH3785">
        <v>122.078125</v>
      </c>
      <c r="BI3785">
        <f>VLOOKUP(BD3785,工作表1!$K$3:$L$1000,2,FALSE)</f>
        <v>3.75</v>
      </c>
      <c r="BJ3785" t="str">
        <f>VLOOKUP(BD3785,工作表1!$K$3:$M$1000,3,FALSE)</f>
        <v>2018/11/15</v>
      </c>
      <c r="BK3785">
        <f t="shared" si="1962"/>
        <v>0.1215</v>
      </c>
      <c r="BL3785">
        <f t="shared" si="1963"/>
        <v>3.6284999999999998</v>
      </c>
      <c r="BM3785" s="43">
        <f t="shared" si="1980"/>
        <v>40862</v>
      </c>
      <c r="BN3785" s="43">
        <f t="shared" si="1964"/>
        <v>40998</v>
      </c>
      <c r="BO3785" s="45">
        <f t="shared" si="1981"/>
        <v>0.76426630434782605</v>
      </c>
      <c r="BP3785" s="45">
        <f t="shared" si="1982"/>
        <v>3.281389592019059</v>
      </c>
      <c r="BQ3785" s="47">
        <f t="shared" si="1983"/>
        <v>110.01343236923631</v>
      </c>
      <c r="BR3785" s="47">
        <f t="shared" si="1984"/>
        <v>121.60152842192298</v>
      </c>
    </row>
    <row r="3786" spans="6:70" x14ac:dyDescent="0.25">
      <c r="F3786" s="2">
        <v>40883</v>
      </c>
      <c r="G3786">
        <v>9.5000000000000001E-2</v>
      </c>
      <c r="H3786" s="43">
        <v>40935</v>
      </c>
      <c r="I3786">
        <v>1.3039000000000001</v>
      </c>
      <c r="L3786">
        <v>40752</v>
      </c>
      <c r="M3786" t="str">
        <v>912828HZ</v>
      </c>
      <c r="N3786">
        <v>1.7178</v>
      </c>
      <c r="O3786">
        <v>-0.15376999999999999</v>
      </c>
      <c r="P3786">
        <v>0.88700000000000001</v>
      </c>
      <c r="Q3786">
        <v>124.5</v>
      </c>
      <c r="R3786">
        <f>VLOOKUP(M3786,工作表1!$A$3:$B$1000,2,FALSE)</f>
        <v>3.875</v>
      </c>
      <c r="S3786" t="str">
        <f>VLOOKUP(M3786,工作表1!$A$3:$C$1000,3,FALSE)</f>
        <v>2018/5/15</v>
      </c>
      <c r="T3786">
        <f t="shared" si="1954"/>
        <v>0.1215</v>
      </c>
      <c r="U3786">
        <f t="shared" si="1953"/>
        <v>3.7534999999999998</v>
      </c>
      <c r="V3786" s="43">
        <f t="shared" si="1965"/>
        <v>40862</v>
      </c>
      <c r="W3786" s="43">
        <f t="shared" si="1955"/>
        <v>40816</v>
      </c>
      <c r="X3786" s="45">
        <f t="shared" si="1966"/>
        <v>0.78974184782608692</v>
      </c>
      <c r="Y3786" s="45">
        <f t="shared" si="1967"/>
        <v>1.4585774642644431</v>
      </c>
      <c r="Z3786" s="47">
        <f t="shared" si="1968"/>
        <v>111.13140943596999</v>
      </c>
      <c r="AA3786" s="47">
        <f t="shared" si="1969"/>
        <v>124.43228569946116</v>
      </c>
      <c r="AB3786" s="45">
        <f t="shared" si="1970"/>
        <v>2.2254999999999998</v>
      </c>
      <c r="AC3786" s="2" t="str">
        <f t="shared" si="1956"/>
        <v>TY1</v>
      </c>
      <c r="AD3786">
        <f t="shared" si="1957"/>
        <v>124.5</v>
      </c>
      <c r="AE3786">
        <f t="shared" si="1958"/>
        <v>123.078125</v>
      </c>
      <c r="AF3786" s="49">
        <f t="shared" si="1952"/>
        <v>1.421875</v>
      </c>
      <c r="AG3786" s="3">
        <f t="shared" si="1971"/>
        <v>124.43228569946116</v>
      </c>
      <c r="AH3786">
        <f t="shared" si="1972"/>
        <v>123.07678270426462</v>
      </c>
      <c r="AI3786" s="51">
        <f t="shared" si="1973"/>
        <v>1.3555029951965452</v>
      </c>
      <c r="AJ3786" s="52">
        <f t="shared" si="1974"/>
        <v>-6.6372004803454843E-2</v>
      </c>
      <c r="AK3786">
        <v>40752</v>
      </c>
      <c r="AL3786" t="str">
        <v>912828JH</v>
      </c>
      <c r="AM3786">
        <v>7.2401</v>
      </c>
      <c r="AN3786">
        <v>-0.34278999999999998</v>
      </c>
      <c r="AO3786">
        <v>0.89370000000000005</v>
      </c>
      <c r="AP3786">
        <v>123.078125</v>
      </c>
      <c r="AQ3786">
        <f>VLOOKUP(AL3786,工作表1!$F$3:$G$1000,2,FALSE)</f>
        <v>4</v>
      </c>
      <c r="AR3786" t="str">
        <f>VLOOKUP(AL3786,工作表1!$F$3:$H$1000,3,FALSE)</f>
        <v>2018/8/15</v>
      </c>
      <c r="AS3786">
        <f t="shared" si="1959"/>
        <v>0.1215</v>
      </c>
      <c r="AT3786">
        <f t="shared" si="1960"/>
        <v>3.8784999999999998</v>
      </c>
      <c r="AU3786" s="43">
        <f t="shared" si="1975"/>
        <v>40770</v>
      </c>
      <c r="AV3786" s="43">
        <f t="shared" si="1961"/>
        <v>40907</v>
      </c>
      <c r="AW3786" s="45">
        <f t="shared" si="1976"/>
        <v>1.8121546961325967</v>
      </c>
      <c r="AX3786" s="45">
        <f t="shared" si="1977"/>
        <v>3.499825929009309</v>
      </c>
      <c r="AY3786" s="47">
        <f t="shared" si="1978"/>
        <v>111.85143008636294</v>
      </c>
      <c r="AZ3786" s="47">
        <f t="shared" si="1979"/>
        <v>123.07678270426462</v>
      </c>
      <c r="BA3786" s="43"/>
      <c r="BC3786">
        <v>40751</v>
      </c>
      <c r="BD3786" t="str">
        <v>912828JR</v>
      </c>
      <c r="BE3786">
        <v>3.6194999999999999</v>
      </c>
      <c r="BF3786">
        <v>-3.116E-2</v>
      </c>
      <c r="BG3786">
        <v>0.88039999999999996</v>
      </c>
      <c r="BH3786">
        <v>121.8125</v>
      </c>
      <c r="BI3786">
        <f>VLOOKUP(BD3786,工作表1!$K$3:$L$1000,2,FALSE)</f>
        <v>3.75</v>
      </c>
      <c r="BJ3786" t="str">
        <f>VLOOKUP(BD3786,工作表1!$K$3:$M$1000,3,FALSE)</f>
        <v>2018/11/15</v>
      </c>
      <c r="BK3786">
        <f t="shared" si="1962"/>
        <v>0.11799999999999999</v>
      </c>
      <c r="BL3786">
        <f t="shared" si="1963"/>
        <v>3.6320000000000001</v>
      </c>
      <c r="BM3786" s="43">
        <f t="shared" si="1980"/>
        <v>40862</v>
      </c>
      <c r="BN3786" s="43">
        <f t="shared" si="1964"/>
        <v>40998</v>
      </c>
      <c r="BO3786" s="45">
        <f t="shared" si="1981"/>
        <v>0.75407608695652173</v>
      </c>
      <c r="BP3786" s="45">
        <f t="shared" si="1982"/>
        <v>3.2814733472304942</v>
      </c>
      <c r="BQ3786" s="47">
        <f t="shared" si="1983"/>
        <v>109.7948524476089</v>
      </c>
      <c r="BR3786" s="47">
        <f t="shared" si="1984"/>
        <v>121.33683664972934</v>
      </c>
    </row>
    <row r="3787" spans="6:70" x14ac:dyDescent="0.25">
      <c r="F3787" s="2">
        <v>40882</v>
      </c>
      <c r="G3787">
        <v>9.7500000000000003E-2</v>
      </c>
      <c r="H3787" s="43">
        <v>40934</v>
      </c>
      <c r="I3787">
        <v>1.3181</v>
      </c>
      <c r="L3787">
        <v>40751</v>
      </c>
      <c r="M3787" t="str">
        <v>912828HZ</v>
      </c>
      <c r="N3787">
        <v>2.1194999999999999</v>
      </c>
      <c r="O3787">
        <v>-0.22289</v>
      </c>
      <c r="P3787">
        <v>0.88700000000000001</v>
      </c>
      <c r="Q3787">
        <v>124.234375</v>
      </c>
      <c r="R3787">
        <f>VLOOKUP(M3787,工作表1!$A$3:$B$1000,2,FALSE)</f>
        <v>3.875</v>
      </c>
      <c r="S3787" t="str">
        <f>VLOOKUP(M3787,工作表1!$A$3:$C$1000,3,FALSE)</f>
        <v>2018/5/15</v>
      </c>
      <c r="T3787">
        <f t="shared" si="1954"/>
        <v>0.11799999999999999</v>
      </c>
      <c r="U3787">
        <f t="shared" si="1953"/>
        <v>3.7570000000000001</v>
      </c>
      <c r="V3787" s="43">
        <f t="shared" si="1965"/>
        <v>40862</v>
      </c>
      <c r="W3787" s="43">
        <f t="shared" si="1955"/>
        <v>40816</v>
      </c>
      <c r="X3787" s="45">
        <f t="shared" si="1966"/>
        <v>0.77921195652173914</v>
      </c>
      <c r="Y3787" s="45">
        <f t="shared" si="1967"/>
        <v>1.4586640113162597</v>
      </c>
      <c r="Z3787" s="47">
        <f t="shared" si="1968"/>
        <v>110.92098691822773</v>
      </c>
      <c r="AA3787" s="47">
        <f t="shared" si="1969"/>
        <v>124.18075493518867</v>
      </c>
      <c r="AB3787" s="45">
        <f t="shared" si="1970"/>
        <v>2.2597</v>
      </c>
      <c r="AC3787" s="2" t="str">
        <f t="shared" si="1956"/>
        <v>TY1</v>
      </c>
      <c r="AD3787">
        <f t="shared" si="1957"/>
        <v>124.234375</v>
      </c>
      <c r="AE3787">
        <f t="shared" si="1958"/>
        <v>122.8125</v>
      </c>
      <c r="AF3787" s="49">
        <f t="shared" si="1952"/>
        <v>1.421875</v>
      </c>
      <c r="AG3787" s="3">
        <f t="shared" si="1971"/>
        <v>124.18075493518867</v>
      </c>
      <c r="AH3787">
        <f t="shared" si="1972"/>
        <v>122.8439337357313</v>
      </c>
      <c r="AI3787" s="51">
        <f t="shared" si="1973"/>
        <v>1.3368211994573755</v>
      </c>
      <c r="AJ3787" s="52">
        <f t="shared" si="1974"/>
        <v>-8.5053800542624458E-2</v>
      </c>
      <c r="AK3787">
        <v>40751</v>
      </c>
      <c r="AL3787" t="str">
        <v>912828JH</v>
      </c>
      <c r="AM3787">
        <v>8.0884999999999998</v>
      </c>
      <c r="AN3787">
        <v>-0.40570000000000001</v>
      </c>
      <c r="AO3787">
        <v>0.89370000000000005</v>
      </c>
      <c r="AP3787">
        <v>122.8125</v>
      </c>
      <c r="AQ3787">
        <f>VLOOKUP(AL3787,工作表1!$F$3:$G$1000,2,FALSE)</f>
        <v>4</v>
      </c>
      <c r="AR3787" t="str">
        <f>VLOOKUP(AL3787,工作表1!$F$3:$H$1000,3,FALSE)</f>
        <v>2018/8/15</v>
      </c>
      <c r="AS3787">
        <f t="shared" si="1959"/>
        <v>0.11799999999999999</v>
      </c>
      <c r="AT3787">
        <f t="shared" si="1960"/>
        <v>3.8820000000000001</v>
      </c>
      <c r="AU3787" s="43">
        <f t="shared" si="1975"/>
        <v>40770</v>
      </c>
      <c r="AV3787" s="43">
        <f t="shared" si="1961"/>
        <v>40907</v>
      </c>
      <c r="AW3787" s="45">
        <f t="shared" si="1976"/>
        <v>1.8011049723756907</v>
      </c>
      <c r="AX3787" s="45">
        <f t="shared" si="1977"/>
        <v>3.4997351093619917</v>
      </c>
      <c r="AY3787" s="47">
        <f t="shared" si="1978"/>
        <v>111.65690295557435</v>
      </c>
      <c r="AZ3787" s="47">
        <f t="shared" si="1979"/>
        <v>122.8439337357313</v>
      </c>
      <c r="BA3787" s="43"/>
      <c r="BC3787">
        <v>40750</v>
      </c>
      <c r="BD3787" t="str">
        <v>912828JR</v>
      </c>
      <c r="BE3787">
        <v>3.2673000000000001</v>
      </c>
      <c r="BF3787">
        <v>-2.5559999999999999E-2</v>
      </c>
      <c r="BG3787">
        <v>0.88039999999999996</v>
      </c>
      <c r="BH3787">
        <v>122.125</v>
      </c>
      <c r="BI3787">
        <f>VLOOKUP(BD3787,工作表1!$K$3:$L$1000,2,FALSE)</f>
        <v>3.75</v>
      </c>
      <c r="BJ3787" t="str">
        <f>VLOOKUP(BD3787,工作表1!$K$3:$M$1000,3,FALSE)</f>
        <v>2018/11/15</v>
      </c>
      <c r="BK3787">
        <f t="shared" si="1962"/>
        <v>0.108</v>
      </c>
      <c r="BL3787">
        <f t="shared" si="1963"/>
        <v>3.6419999999999999</v>
      </c>
      <c r="BM3787" s="43">
        <f t="shared" si="1980"/>
        <v>40862</v>
      </c>
      <c r="BN3787" s="43">
        <f t="shared" si="1964"/>
        <v>40998</v>
      </c>
      <c r="BO3787" s="45">
        <f t="shared" si="1981"/>
        <v>0.74388586956521741</v>
      </c>
      <c r="BP3787" s="45">
        <f t="shared" si="1982"/>
        <v>3.2815571024419294</v>
      </c>
      <c r="BQ3787" s="47">
        <f t="shared" si="1983"/>
        <v>110.07611310049462</v>
      </c>
      <c r="BR3787" s="47">
        <f t="shared" si="1984"/>
        <v>121.63479981602553</v>
      </c>
    </row>
    <row r="3788" spans="6:70" x14ac:dyDescent="0.25">
      <c r="F3788" s="2">
        <v>40879</v>
      </c>
      <c r="G3788">
        <v>9.7000000000000003E-2</v>
      </c>
      <c r="H3788" s="43">
        <v>40933</v>
      </c>
      <c r="I3788">
        <v>1.3844000000000001</v>
      </c>
      <c r="L3788">
        <v>40750</v>
      </c>
      <c r="M3788" t="str">
        <v>912828HZ</v>
      </c>
      <c r="N3788">
        <v>2.4980000000000002</v>
      </c>
      <c r="O3788">
        <v>-0.29411999999999999</v>
      </c>
      <c r="P3788">
        <v>0.88700000000000001</v>
      </c>
      <c r="Q3788">
        <v>124.53125</v>
      </c>
      <c r="R3788">
        <f>VLOOKUP(M3788,工作表1!$A$3:$B$1000,2,FALSE)</f>
        <v>3.875</v>
      </c>
      <c r="S3788" t="str">
        <f>VLOOKUP(M3788,工作表1!$A$3:$C$1000,3,FALSE)</f>
        <v>2018/5/15</v>
      </c>
      <c r="T3788">
        <f t="shared" si="1954"/>
        <v>0.108</v>
      </c>
      <c r="U3788">
        <f t="shared" si="1953"/>
        <v>3.7669999999999999</v>
      </c>
      <c r="V3788" s="43">
        <f t="shared" si="1965"/>
        <v>40862</v>
      </c>
      <c r="W3788" s="43">
        <f t="shared" si="1955"/>
        <v>40816</v>
      </c>
      <c r="X3788" s="45">
        <f t="shared" si="1966"/>
        <v>0.76868206521739124</v>
      </c>
      <c r="Y3788" s="45">
        <f t="shared" si="1967"/>
        <v>1.458750558368076</v>
      </c>
      <c r="Z3788" s="47">
        <f t="shared" si="1968"/>
        <v>111.21058357336861</v>
      </c>
      <c r="AA3788" s="47">
        <f t="shared" si="1969"/>
        <v>124.49159859856849</v>
      </c>
      <c r="AB3788" s="45">
        <f t="shared" si="1970"/>
        <v>2.2231999999999998</v>
      </c>
      <c r="AC3788" s="2" t="str">
        <f t="shared" si="1956"/>
        <v>TY1</v>
      </c>
      <c r="AD3788">
        <f t="shared" si="1957"/>
        <v>124.53125</v>
      </c>
      <c r="AE3788">
        <f t="shared" si="1958"/>
        <v>123.125</v>
      </c>
      <c r="AF3788" s="49">
        <f t="shared" si="1952"/>
        <v>1.40625</v>
      </c>
      <c r="AG3788" s="3">
        <f t="shared" si="1971"/>
        <v>124.49159859856849</v>
      </c>
      <c r="AH3788">
        <f t="shared" si="1972"/>
        <v>123.13084006524105</v>
      </c>
      <c r="AI3788" s="51">
        <f t="shared" si="1973"/>
        <v>1.3607585333274415</v>
      </c>
      <c r="AJ3788" s="52">
        <f t="shared" si="1974"/>
        <v>-4.5491466672558545E-2</v>
      </c>
      <c r="AK3788">
        <v>40750</v>
      </c>
      <c r="AL3788" t="str">
        <v>912828JH</v>
      </c>
      <c r="AM3788">
        <v>7.4092000000000002</v>
      </c>
      <c r="AN3788">
        <v>-0.36729000000000001</v>
      </c>
      <c r="AO3788">
        <v>0.89370000000000005</v>
      </c>
      <c r="AP3788">
        <v>123.125</v>
      </c>
      <c r="AQ3788">
        <f>VLOOKUP(AL3788,工作表1!$F$3:$G$1000,2,FALSE)</f>
        <v>4</v>
      </c>
      <c r="AR3788" t="str">
        <f>VLOOKUP(AL3788,工作表1!$F$3:$H$1000,3,FALSE)</f>
        <v>2018/8/15</v>
      </c>
      <c r="AS3788">
        <f t="shared" si="1959"/>
        <v>0.108</v>
      </c>
      <c r="AT3788">
        <f t="shared" si="1960"/>
        <v>3.8919999999999999</v>
      </c>
      <c r="AU3788" s="43">
        <f t="shared" si="1975"/>
        <v>40770</v>
      </c>
      <c r="AV3788" s="43">
        <f t="shared" si="1961"/>
        <v>40907</v>
      </c>
      <c r="AW3788" s="45">
        <f t="shared" si="1976"/>
        <v>1.7900552486187846</v>
      </c>
      <c r="AX3788" s="45">
        <f t="shared" si="1977"/>
        <v>3.4996442897146753</v>
      </c>
      <c r="AY3788" s="47">
        <f t="shared" si="1978"/>
        <v>111.92971724575797</v>
      </c>
      <c r="AZ3788" s="47">
        <f t="shared" si="1979"/>
        <v>123.13084006524105</v>
      </c>
      <c r="BA3788" s="43"/>
      <c r="BC3788">
        <v>40749</v>
      </c>
      <c r="BD3788" t="str">
        <v>912828JR</v>
      </c>
      <c r="BE3788">
        <v>4.2690999999999999</v>
      </c>
      <c r="BF3788">
        <v>-6.6970000000000002E-2</v>
      </c>
      <c r="BG3788">
        <v>0.88039999999999996</v>
      </c>
      <c r="BH3788">
        <v>121.6875</v>
      </c>
      <c r="BI3788">
        <f>VLOOKUP(BD3788,工作表1!$K$3:$L$1000,2,FALSE)</f>
        <v>3.75</v>
      </c>
      <c r="BJ3788" t="str">
        <f>VLOOKUP(BD3788,工作表1!$K$3:$M$1000,3,FALSE)</f>
        <v>2018/11/15</v>
      </c>
      <c r="BK3788">
        <f t="shared" si="1962"/>
        <v>0.10150000000000001</v>
      </c>
      <c r="BL3788">
        <f t="shared" si="1963"/>
        <v>3.6484999999999999</v>
      </c>
      <c r="BM3788" s="43">
        <f t="shared" si="1980"/>
        <v>40862</v>
      </c>
      <c r="BN3788" s="43">
        <f t="shared" si="1964"/>
        <v>40998</v>
      </c>
      <c r="BO3788" s="45">
        <f t="shared" si="1981"/>
        <v>0.73369565217391308</v>
      </c>
      <c r="BP3788" s="45">
        <f t="shared" si="1982"/>
        <v>3.2816408576533651</v>
      </c>
      <c r="BQ3788" s="47">
        <f t="shared" si="1983"/>
        <v>109.73340607809959</v>
      </c>
      <c r="BR3788" s="47">
        <f t="shared" si="1984"/>
        <v>121.22670650830402</v>
      </c>
    </row>
    <row r="3789" spans="6:70" x14ac:dyDescent="0.25">
      <c r="F3789" s="2">
        <v>40878</v>
      </c>
      <c r="G3789">
        <v>9.7500000000000003E-2</v>
      </c>
      <c r="H3789" s="43">
        <v>40932</v>
      </c>
      <c r="I3789">
        <v>1.4773000000000001</v>
      </c>
      <c r="L3789">
        <v>40749</v>
      </c>
      <c r="M3789" t="str">
        <v>912828HZ</v>
      </c>
      <c r="N3789">
        <v>2.4535999999999998</v>
      </c>
      <c r="O3789">
        <v>-0.28205999999999998</v>
      </c>
      <c r="P3789">
        <v>0.88700000000000001</v>
      </c>
      <c r="Q3789">
        <v>124.125</v>
      </c>
      <c r="R3789">
        <f>VLOOKUP(M3789,工作表1!$A$3:$B$1000,2,FALSE)</f>
        <v>3.875</v>
      </c>
      <c r="S3789" t="str">
        <f>VLOOKUP(M3789,工作表1!$A$3:$C$1000,3,FALSE)</f>
        <v>2018/5/15</v>
      </c>
      <c r="T3789">
        <f t="shared" si="1954"/>
        <v>0.10150000000000001</v>
      </c>
      <c r="U3789">
        <f t="shared" si="1953"/>
        <v>3.7734999999999999</v>
      </c>
      <c r="V3789" s="43">
        <f t="shared" si="1965"/>
        <v>40862</v>
      </c>
      <c r="W3789" s="43">
        <f t="shared" si="1955"/>
        <v>40816</v>
      </c>
      <c r="X3789" s="45">
        <f t="shared" si="1966"/>
        <v>0.75815217391304346</v>
      </c>
      <c r="Y3789" s="45">
        <f t="shared" si="1967"/>
        <v>1.4588371054198928</v>
      </c>
      <c r="Z3789" s="47">
        <f t="shared" si="1968"/>
        <v>110.86077733339513</v>
      </c>
      <c r="AA3789" s="47">
        <f t="shared" si="1969"/>
        <v>124.08224295642042</v>
      </c>
      <c r="AB3789" s="45">
        <f t="shared" si="1970"/>
        <v>2.2671000000000001</v>
      </c>
      <c r="AC3789" s="2" t="str">
        <f t="shared" si="1956"/>
        <v>TY1</v>
      </c>
      <c r="AD3789">
        <f t="shared" si="1957"/>
        <v>124.125</v>
      </c>
      <c r="AE3789">
        <f t="shared" si="1958"/>
        <v>122.6875</v>
      </c>
      <c r="AF3789" s="49">
        <f t="shared" si="1952"/>
        <v>1.4375</v>
      </c>
      <c r="AG3789" s="3">
        <f t="shared" si="1971"/>
        <v>124.08224295642042</v>
      </c>
      <c r="AH3789">
        <f t="shared" si="1972"/>
        <v>122.73363925087958</v>
      </c>
      <c r="AI3789" s="51">
        <f t="shared" si="1973"/>
        <v>1.3486037055408389</v>
      </c>
      <c r="AJ3789" s="52">
        <f t="shared" si="1974"/>
        <v>-8.889629445916114E-2</v>
      </c>
      <c r="AK3789">
        <v>40749</v>
      </c>
      <c r="AL3789" t="str">
        <v>912828JH</v>
      </c>
      <c r="AM3789">
        <v>8.5731000000000002</v>
      </c>
      <c r="AN3789">
        <v>-0.44044</v>
      </c>
      <c r="AO3789">
        <v>0.89370000000000005</v>
      </c>
      <c r="AP3789">
        <v>122.6875</v>
      </c>
      <c r="AQ3789">
        <f>VLOOKUP(AL3789,工作表1!$F$3:$G$1000,2,FALSE)</f>
        <v>4</v>
      </c>
      <c r="AR3789" t="str">
        <f>VLOOKUP(AL3789,工作表1!$F$3:$H$1000,3,FALSE)</f>
        <v>2018/8/15</v>
      </c>
      <c r="AS3789">
        <f t="shared" si="1959"/>
        <v>0.10150000000000001</v>
      </c>
      <c r="AT3789">
        <f t="shared" si="1960"/>
        <v>3.8984999999999999</v>
      </c>
      <c r="AU3789" s="43">
        <f t="shared" si="1975"/>
        <v>40770</v>
      </c>
      <c r="AV3789" s="43">
        <f t="shared" si="1961"/>
        <v>40907</v>
      </c>
      <c r="AW3789" s="45">
        <f t="shared" si="1976"/>
        <v>1.7790055248618784</v>
      </c>
      <c r="AX3789" s="45">
        <f t="shared" si="1977"/>
        <v>3.4995534700673581</v>
      </c>
      <c r="AY3789" s="47">
        <f t="shared" si="1978"/>
        <v>111.58967414813056</v>
      </c>
      <c r="AZ3789" s="47">
        <f t="shared" si="1979"/>
        <v>122.73363925087958</v>
      </c>
      <c r="BA3789" s="43"/>
      <c r="BC3789">
        <v>40746</v>
      </c>
      <c r="BD3789" t="str">
        <v>912828JR</v>
      </c>
      <c r="BE3789">
        <v>3.7953000000000001</v>
      </c>
      <c r="BF3789">
        <v>-4.6440000000000002E-2</v>
      </c>
      <c r="BG3789">
        <v>0.88039999999999996</v>
      </c>
      <c r="BH3789">
        <v>121.90625</v>
      </c>
      <c r="BI3789">
        <f>VLOOKUP(BD3789,工作表1!$K$3:$L$1000,2,FALSE)</f>
        <v>3.75</v>
      </c>
      <c r="BJ3789" t="str">
        <f>VLOOKUP(BD3789,工作表1!$K$3:$M$1000,3,FALSE)</f>
        <v>2018/11/15</v>
      </c>
      <c r="BK3789">
        <f t="shared" si="1962"/>
        <v>0.10249999999999999</v>
      </c>
      <c r="BL3789">
        <f t="shared" si="1963"/>
        <v>3.6475</v>
      </c>
      <c r="BM3789" s="43">
        <f t="shared" si="1980"/>
        <v>40862</v>
      </c>
      <c r="BN3789" s="43">
        <f t="shared" si="1964"/>
        <v>40998</v>
      </c>
      <c r="BO3789" s="45">
        <f t="shared" si="1981"/>
        <v>0.72350543478260865</v>
      </c>
      <c r="BP3789" s="45">
        <f t="shared" si="1982"/>
        <v>3.2817246128648003</v>
      </c>
      <c r="BQ3789" s="47">
        <f t="shared" si="1983"/>
        <v>109.92059259235532</v>
      </c>
      <c r="BR3789" s="47">
        <f t="shared" si="1984"/>
        <v>121.42634255717005</v>
      </c>
    </row>
    <row r="3790" spans="6:70" x14ac:dyDescent="0.25">
      <c r="F3790" s="2">
        <v>40877</v>
      </c>
      <c r="G3790">
        <v>0.1055</v>
      </c>
      <c r="H3790" s="43">
        <v>40931</v>
      </c>
      <c r="I3790">
        <v>1.4796</v>
      </c>
      <c r="L3790">
        <v>40746</v>
      </c>
      <c r="M3790" t="str">
        <v>912828HZ</v>
      </c>
      <c r="N3790">
        <v>2.4194</v>
      </c>
      <c r="O3790">
        <v>-0.26201999999999998</v>
      </c>
      <c r="P3790">
        <v>0.88700000000000001</v>
      </c>
      <c r="Q3790">
        <v>124.328125</v>
      </c>
      <c r="R3790">
        <f>VLOOKUP(M3790,工作表1!$A$3:$B$1000,2,FALSE)</f>
        <v>3.875</v>
      </c>
      <c r="S3790" t="str">
        <f>VLOOKUP(M3790,工作表1!$A$3:$C$1000,3,FALSE)</f>
        <v>2018/5/15</v>
      </c>
      <c r="T3790">
        <f t="shared" si="1954"/>
        <v>0.10249999999999999</v>
      </c>
      <c r="U3790">
        <f t="shared" si="1953"/>
        <v>3.7725</v>
      </c>
      <c r="V3790" s="43">
        <f t="shared" si="1965"/>
        <v>40862</v>
      </c>
      <c r="W3790" s="43">
        <f t="shared" si="1955"/>
        <v>40816</v>
      </c>
      <c r="X3790" s="45">
        <f t="shared" si="1966"/>
        <v>0.74762228260869568</v>
      </c>
      <c r="Y3790" s="45">
        <f t="shared" si="1967"/>
        <v>1.4589236524717095</v>
      </c>
      <c r="Z3790" s="47">
        <f t="shared" si="1968"/>
        <v>111.04811999897069</v>
      </c>
      <c r="AA3790" s="47">
        <f t="shared" si="1969"/>
        <v>124.27999963419484</v>
      </c>
      <c r="AB3790" s="45">
        <f t="shared" si="1970"/>
        <v>2.2378999999999998</v>
      </c>
      <c r="AC3790" s="2" t="str">
        <f t="shared" si="1956"/>
        <v>TY1</v>
      </c>
      <c r="AD3790">
        <f t="shared" si="1957"/>
        <v>124.328125</v>
      </c>
      <c r="AE3790">
        <f t="shared" si="1958"/>
        <v>122.90625</v>
      </c>
      <c r="AF3790" s="49">
        <f t="shared" si="1952"/>
        <v>1.421875</v>
      </c>
      <c r="AG3790" s="3">
        <f t="shared" si="1971"/>
        <v>124.27999963419484</v>
      </c>
      <c r="AH3790">
        <f t="shared" si="1972"/>
        <v>122.92931715777266</v>
      </c>
      <c r="AI3790" s="51">
        <f t="shared" si="1973"/>
        <v>1.350682476422179</v>
      </c>
      <c r="AJ3790" s="52">
        <f t="shared" si="1974"/>
        <v>-7.1192523577821021E-2</v>
      </c>
      <c r="AK3790">
        <v>40746</v>
      </c>
      <c r="AL3790" t="str">
        <v>912828JH</v>
      </c>
      <c r="AM3790">
        <v>7.9774000000000003</v>
      </c>
      <c r="AN3790">
        <v>-0.39810000000000001</v>
      </c>
      <c r="AO3790">
        <v>0.89370000000000005</v>
      </c>
      <c r="AP3790">
        <v>122.90625</v>
      </c>
      <c r="AQ3790">
        <f>VLOOKUP(AL3790,工作表1!$F$3:$G$1000,2,FALSE)</f>
        <v>4</v>
      </c>
      <c r="AR3790" t="str">
        <f>VLOOKUP(AL3790,工作表1!$F$3:$H$1000,3,FALSE)</f>
        <v>2018/8/15</v>
      </c>
      <c r="AS3790">
        <f t="shared" si="1959"/>
        <v>0.10249999999999999</v>
      </c>
      <c r="AT3790">
        <f t="shared" si="1960"/>
        <v>3.8975</v>
      </c>
      <c r="AU3790" s="43">
        <f t="shared" si="1975"/>
        <v>40770</v>
      </c>
      <c r="AV3790" s="43">
        <f t="shared" si="1961"/>
        <v>40907</v>
      </c>
      <c r="AW3790" s="45">
        <f t="shared" si="1976"/>
        <v>1.7679558011049723</v>
      </c>
      <c r="AX3790" s="45">
        <f t="shared" si="1977"/>
        <v>3.4994626504200408</v>
      </c>
      <c r="AY3790" s="47">
        <f t="shared" si="1978"/>
        <v>111.77623120813277</v>
      </c>
      <c r="AZ3790" s="47">
        <f t="shared" si="1979"/>
        <v>122.92931715777266</v>
      </c>
      <c r="BA3790" s="43"/>
      <c r="BC3790">
        <v>40745</v>
      </c>
      <c r="BD3790" t="str">
        <v>912828JR</v>
      </c>
      <c r="BE3790">
        <v>3.5261999999999998</v>
      </c>
      <c r="BF3790">
        <v>-3.4009999999999999E-2</v>
      </c>
      <c r="BG3790">
        <v>0.88039999999999996</v>
      </c>
      <c r="BH3790">
        <v>121.5625</v>
      </c>
      <c r="BI3790">
        <f>VLOOKUP(BD3790,工作表1!$K$3:$L$1000,2,FALSE)</f>
        <v>3.75</v>
      </c>
      <c r="BJ3790" t="str">
        <f>VLOOKUP(BD3790,工作表1!$K$3:$M$1000,3,FALSE)</f>
        <v>2018/11/15</v>
      </c>
      <c r="BK3790">
        <f t="shared" si="1962"/>
        <v>0.1065</v>
      </c>
      <c r="BL3790">
        <f t="shared" si="1963"/>
        <v>3.6435</v>
      </c>
      <c r="BM3790" s="43">
        <f t="shared" si="1980"/>
        <v>40862</v>
      </c>
      <c r="BN3790" s="43">
        <f t="shared" si="1964"/>
        <v>40998</v>
      </c>
      <c r="BO3790" s="45">
        <f t="shared" si="1981"/>
        <v>0.69293478260869557</v>
      </c>
      <c r="BP3790" s="45">
        <f t="shared" si="1982"/>
        <v>3.2819758784991064</v>
      </c>
      <c r="BQ3790" s="47">
        <f t="shared" si="1983"/>
        <v>109.63914131957628</v>
      </c>
      <c r="BR3790" s="47">
        <f t="shared" si="1984"/>
        <v>121.06855206427137</v>
      </c>
    </row>
    <row r="3791" spans="6:70" x14ac:dyDescent="0.25">
      <c r="F3791" s="2">
        <v>40876</v>
      </c>
      <c r="G3791">
        <v>0.105</v>
      </c>
      <c r="H3791" s="43">
        <v>40928</v>
      </c>
      <c r="I3791">
        <v>1.4486000000000001</v>
      </c>
      <c r="L3791">
        <v>40745</v>
      </c>
      <c r="M3791" t="str">
        <v>912828HZ</v>
      </c>
      <c r="N3791">
        <v>2.1539999999999999</v>
      </c>
      <c r="O3791">
        <v>-0.22301000000000001</v>
      </c>
      <c r="P3791">
        <v>0.88700000000000001</v>
      </c>
      <c r="Q3791">
        <v>124</v>
      </c>
      <c r="R3791">
        <f>VLOOKUP(M3791,工作表1!$A$3:$B$1000,2,FALSE)</f>
        <v>3.875</v>
      </c>
      <c r="S3791" t="str">
        <f>VLOOKUP(M3791,工作表1!$A$3:$C$1000,3,FALSE)</f>
        <v>2018/5/15</v>
      </c>
      <c r="T3791">
        <f t="shared" si="1954"/>
        <v>0.1065</v>
      </c>
      <c r="U3791">
        <f t="shared" si="1953"/>
        <v>3.7685</v>
      </c>
      <c r="V3791" s="43">
        <f t="shared" si="1965"/>
        <v>40862</v>
      </c>
      <c r="W3791" s="43">
        <f t="shared" si="1955"/>
        <v>40816</v>
      </c>
      <c r="X3791" s="45">
        <f t="shared" si="1966"/>
        <v>0.71603260869565211</v>
      </c>
      <c r="Y3791" s="45">
        <f t="shared" si="1967"/>
        <v>1.4591832936271589</v>
      </c>
      <c r="Z3791" s="47">
        <f t="shared" si="1968"/>
        <v>110.78088053813326</v>
      </c>
      <c r="AA3791" s="47">
        <f t="shared" si="1969"/>
        <v>123.93861388421895</v>
      </c>
      <c r="AB3791" s="45">
        <f t="shared" si="1970"/>
        <v>2.2917000000000001</v>
      </c>
      <c r="AC3791" s="2" t="str">
        <f t="shared" si="1956"/>
        <v>TY1</v>
      </c>
      <c r="AD3791">
        <f t="shared" si="1957"/>
        <v>124</v>
      </c>
      <c r="AE3791">
        <f t="shared" si="1958"/>
        <v>122.5625</v>
      </c>
      <c r="AF3791" s="49">
        <f t="shared" si="1952"/>
        <v>1.4375</v>
      </c>
      <c r="AG3791" s="3">
        <f t="shared" si="1971"/>
        <v>123.93861388421895</v>
      </c>
      <c r="AH3791">
        <f t="shared" si="1972"/>
        <v>122.59945078023945</v>
      </c>
      <c r="AI3791" s="51">
        <f t="shared" si="1973"/>
        <v>1.3391631039795016</v>
      </c>
      <c r="AJ3791" s="52">
        <f t="shared" si="1974"/>
        <v>-9.8336896020498443E-2</v>
      </c>
      <c r="AK3791">
        <v>40745</v>
      </c>
      <c r="AL3791" t="str">
        <v>912828JH</v>
      </c>
      <c r="AM3791">
        <v>8.5259999999999998</v>
      </c>
      <c r="AN3791">
        <v>-0.42415999999999998</v>
      </c>
      <c r="AO3791">
        <v>0.89370000000000005</v>
      </c>
      <c r="AP3791">
        <v>122.5625</v>
      </c>
      <c r="AQ3791">
        <f>VLOOKUP(AL3791,工作表1!$F$3:$G$1000,2,FALSE)</f>
        <v>4</v>
      </c>
      <c r="AR3791" t="str">
        <f>VLOOKUP(AL3791,工作表1!$F$3:$H$1000,3,FALSE)</f>
        <v>2018/8/15</v>
      </c>
      <c r="AS3791">
        <f t="shared" si="1959"/>
        <v>0.1065</v>
      </c>
      <c r="AT3791">
        <f t="shared" si="1960"/>
        <v>3.8935</v>
      </c>
      <c r="AU3791" s="43">
        <f t="shared" si="1975"/>
        <v>40770</v>
      </c>
      <c r="AV3791" s="43">
        <f t="shared" si="1961"/>
        <v>40907</v>
      </c>
      <c r="AW3791" s="45">
        <f t="shared" si="1976"/>
        <v>1.7348066298342542</v>
      </c>
      <c r="AX3791" s="45">
        <f t="shared" si="1977"/>
        <v>3.4991901914780899</v>
      </c>
      <c r="AY3791" s="47">
        <f t="shared" si="1978"/>
        <v>111.51598821481141</v>
      </c>
      <c r="AZ3791" s="47">
        <f t="shared" si="1979"/>
        <v>122.59945078023945</v>
      </c>
      <c r="BA3791" s="43"/>
      <c r="BC3791">
        <v>40744</v>
      </c>
      <c r="BD3791" t="str">
        <v>912828JR</v>
      </c>
      <c r="BE3791">
        <v>3.0592000000000001</v>
      </c>
      <c r="BF3791">
        <v>-2.384E-2</v>
      </c>
      <c r="BG3791">
        <v>0.88039999999999996</v>
      </c>
      <c r="BH3791">
        <v>122.171875</v>
      </c>
      <c r="BI3791">
        <f>VLOOKUP(BD3791,工作表1!$K$3:$L$1000,2,FALSE)</f>
        <v>3.75</v>
      </c>
      <c r="BJ3791" t="str">
        <f>VLOOKUP(BD3791,工作表1!$K$3:$M$1000,3,FALSE)</f>
        <v>2018/11/15</v>
      </c>
      <c r="BK3791">
        <f t="shared" si="1962"/>
        <v>0.10349999999999999</v>
      </c>
      <c r="BL3791">
        <f t="shared" si="1963"/>
        <v>3.6465000000000001</v>
      </c>
      <c r="BM3791" s="43">
        <f t="shared" si="1980"/>
        <v>40862</v>
      </c>
      <c r="BN3791" s="43">
        <f t="shared" si="1964"/>
        <v>40998</v>
      </c>
      <c r="BO3791" s="45">
        <f t="shared" si="1981"/>
        <v>0.68274456521739135</v>
      </c>
      <c r="BP3791" s="45">
        <f t="shared" si="1982"/>
        <v>3.2820596337105421</v>
      </c>
      <c r="BQ3791" s="47">
        <f t="shared" si="1983"/>
        <v>110.17815452898687</v>
      </c>
      <c r="BR3791" s="47">
        <f t="shared" si="1984"/>
        <v>121.66464493281451</v>
      </c>
    </row>
    <row r="3792" spans="6:70" x14ac:dyDescent="0.25">
      <c r="F3792" s="2">
        <v>40875</v>
      </c>
      <c r="G3792">
        <v>0.1075</v>
      </c>
      <c r="H3792" s="43">
        <v>40927</v>
      </c>
      <c r="I3792">
        <v>1.4080999999999999</v>
      </c>
      <c r="L3792">
        <v>40744</v>
      </c>
      <c r="M3792" t="str">
        <v>912828HZ</v>
      </c>
      <c r="N3792">
        <v>2.2151000000000001</v>
      </c>
      <c r="O3792">
        <v>-0.22731999999999999</v>
      </c>
      <c r="P3792">
        <v>0.88700000000000001</v>
      </c>
      <c r="Q3792">
        <v>124.59375</v>
      </c>
      <c r="R3792">
        <f>VLOOKUP(M3792,工作表1!$A$3:$B$1000,2,FALSE)</f>
        <v>3.875</v>
      </c>
      <c r="S3792" t="str">
        <f>VLOOKUP(M3792,工作表1!$A$3:$C$1000,3,FALSE)</f>
        <v>2018/5/15</v>
      </c>
      <c r="T3792">
        <f t="shared" si="1954"/>
        <v>0.10349999999999999</v>
      </c>
      <c r="U3792">
        <f t="shared" si="1953"/>
        <v>3.7715000000000001</v>
      </c>
      <c r="V3792" s="43">
        <f t="shared" si="1965"/>
        <v>40862</v>
      </c>
      <c r="W3792" s="43">
        <f t="shared" si="1955"/>
        <v>40816</v>
      </c>
      <c r="X3792" s="45">
        <f t="shared" si="1966"/>
        <v>0.70550271739130432</v>
      </c>
      <c r="Y3792" s="45">
        <f t="shared" si="1967"/>
        <v>1.4592698406789757</v>
      </c>
      <c r="Z3792" s="47">
        <f t="shared" si="1968"/>
        <v>111.32006205526103</v>
      </c>
      <c r="AA3792" s="47">
        <f t="shared" si="1969"/>
        <v>124.53217097085845</v>
      </c>
      <c r="AB3792" s="45">
        <f t="shared" si="1970"/>
        <v>2.2029000000000001</v>
      </c>
      <c r="AC3792" s="2" t="str">
        <f t="shared" si="1956"/>
        <v>TY1</v>
      </c>
      <c r="AD3792">
        <f t="shared" si="1957"/>
        <v>124.59375</v>
      </c>
      <c r="AE3792">
        <f t="shared" si="1958"/>
        <v>123.171875</v>
      </c>
      <c r="AF3792" s="49">
        <f t="shared" si="1952"/>
        <v>1.421875</v>
      </c>
      <c r="AG3792" s="3">
        <f t="shared" si="1971"/>
        <v>124.53217097085845</v>
      </c>
      <c r="AH3792">
        <f t="shared" si="1972"/>
        <v>123.2048670327828</v>
      </c>
      <c r="AI3792" s="51">
        <f t="shared" si="1973"/>
        <v>1.3273039380756444</v>
      </c>
      <c r="AJ3792" s="52">
        <f t="shared" si="1974"/>
        <v>-9.4571061924355604E-2</v>
      </c>
      <c r="AK3792">
        <v>40744</v>
      </c>
      <c r="AL3792" t="str">
        <v>912828JH</v>
      </c>
      <c r="AM3792">
        <v>8.3535000000000004</v>
      </c>
      <c r="AN3792">
        <v>-0.41754999999999998</v>
      </c>
      <c r="AO3792">
        <v>0.89370000000000005</v>
      </c>
      <c r="AP3792">
        <v>123.171875</v>
      </c>
      <c r="AQ3792">
        <f>VLOOKUP(AL3792,工作表1!$F$3:$G$1000,2,FALSE)</f>
        <v>4</v>
      </c>
      <c r="AR3792" t="str">
        <f>VLOOKUP(AL3792,工作表1!$F$3:$H$1000,3,FALSE)</f>
        <v>2018/8/15</v>
      </c>
      <c r="AS3792">
        <f t="shared" si="1959"/>
        <v>0.10349999999999999</v>
      </c>
      <c r="AT3792">
        <f t="shared" si="1960"/>
        <v>3.8965000000000001</v>
      </c>
      <c r="AU3792" s="43">
        <f t="shared" si="1975"/>
        <v>40770</v>
      </c>
      <c r="AV3792" s="43">
        <f t="shared" si="1961"/>
        <v>40907</v>
      </c>
      <c r="AW3792" s="45">
        <f t="shared" si="1976"/>
        <v>1.7237569060773481</v>
      </c>
      <c r="AX3792" s="45">
        <f t="shared" si="1977"/>
        <v>3.4990993718307726</v>
      </c>
      <c r="AY3792" s="47">
        <f t="shared" si="1978"/>
        <v>112.07050343432127</v>
      </c>
      <c r="AZ3792" s="47">
        <f t="shared" si="1979"/>
        <v>123.2048670327828</v>
      </c>
      <c r="BA3792" s="43"/>
      <c r="BC3792">
        <v>40743</v>
      </c>
      <c r="BD3792" t="str">
        <v>912828JR</v>
      </c>
      <c r="BE3792">
        <v>3.0051999999999999</v>
      </c>
      <c r="BF3792">
        <v>-2.085E-2</v>
      </c>
      <c r="BG3792">
        <v>0.88039999999999996</v>
      </c>
      <c r="BH3792">
        <v>122.5</v>
      </c>
      <c r="BI3792">
        <f>VLOOKUP(BD3792,工作表1!$K$3:$L$1000,2,FALSE)</f>
        <v>3.75</v>
      </c>
      <c r="BJ3792" t="str">
        <f>VLOOKUP(BD3792,工作表1!$K$3:$M$1000,3,FALSE)</f>
        <v>2018/11/15</v>
      </c>
      <c r="BK3792">
        <f t="shared" si="1962"/>
        <v>0.1045</v>
      </c>
      <c r="BL3792">
        <f t="shared" si="1963"/>
        <v>3.6455000000000002</v>
      </c>
      <c r="BM3792" s="43">
        <f t="shared" si="1980"/>
        <v>40862</v>
      </c>
      <c r="BN3792" s="43">
        <f t="shared" si="1964"/>
        <v>40998</v>
      </c>
      <c r="BO3792" s="45">
        <f t="shared" si="1981"/>
        <v>0.67255434782608692</v>
      </c>
      <c r="BP3792" s="45">
        <f t="shared" si="1982"/>
        <v>3.2821433889219773</v>
      </c>
      <c r="BQ3792" s="47">
        <f t="shared" si="1983"/>
        <v>110.4750685286477</v>
      </c>
      <c r="BR3792" s="47">
        <f t="shared" si="1984"/>
        <v>121.98893674025565</v>
      </c>
    </row>
    <row r="3793" spans="6:70" x14ac:dyDescent="0.25">
      <c r="F3793" s="2">
        <v>40872</v>
      </c>
      <c r="G3793">
        <v>0.114</v>
      </c>
      <c r="H3793" s="43">
        <v>40926</v>
      </c>
      <c r="I3793">
        <v>1.3301000000000001</v>
      </c>
      <c r="L3793">
        <v>40743</v>
      </c>
      <c r="M3793" t="str">
        <v>912828HZ</v>
      </c>
      <c r="N3793">
        <v>2.1753999999999998</v>
      </c>
      <c r="O3793">
        <v>-0.20266000000000001</v>
      </c>
      <c r="P3793">
        <v>0.88700000000000001</v>
      </c>
      <c r="Q3793">
        <v>124.921875</v>
      </c>
      <c r="R3793">
        <f>VLOOKUP(M3793,工作表1!$A$3:$B$1000,2,FALSE)</f>
        <v>3.875</v>
      </c>
      <c r="S3793" t="str">
        <f>VLOOKUP(M3793,工作表1!$A$3:$C$1000,3,FALSE)</f>
        <v>2018/5/15</v>
      </c>
      <c r="T3793">
        <f t="shared" si="1954"/>
        <v>0.1045</v>
      </c>
      <c r="U3793">
        <f t="shared" si="1953"/>
        <v>3.7705000000000002</v>
      </c>
      <c r="V3793" s="43">
        <f t="shared" si="1965"/>
        <v>40862</v>
      </c>
      <c r="W3793" s="43">
        <f t="shared" si="1955"/>
        <v>40816</v>
      </c>
      <c r="X3793" s="45">
        <f t="shared" si="1966"/>
        <v>0.69497282608695654</v>
      </c>
      <c r="Y3793" s="45">
        <f t="shared" si="1967"/>
        <v>1.459356387730792</v>
      </c>
      <c r="Z3793" s="47">
        <f t="shared" si="1968"/>
        <v>111.61687343076659</v>
      </c>
      <c r="AA3793" s="47">
        <f t="shared" si="1969"/>
        <v>124.853364124816</v>
      </c>
      <c r="AB3793" s="45">
        <f t="shared" si="1970"/>
        <v>2.1509999999999998</v>
      </c>
      <c r="AC3793" s="2" t="str">
        <f t="shared" si="1956"/>
        <v>TY1</v>
      </c>
      <c r="AD3793">
        <f t="shared" si="1957"/>
        <v>124.921875</v>
      </c>
      <c r="AE3793">
        <f t="shared" si="1958"/>
        <v>123.5</v>
      </c>
      <c r="AF3793" s="49">
        <f t="shared" ref="AF3793:AF3804" si="1985">AD3793-AE3793</f>
        <v>1.421875</v>
      </c>
      <c r="AG3793" s="3">
        <f t="shared" si="1971"/>
        <v>124.853364124816</v>
      </c>
      <c r="AH3793">
        <f t="shared" si="1972"/>
        <v>123.50566163226885</v>
      </c>
      <c r="AI3793" s="51">
        <f t="shared" si="1973"/>
        <v>1.3477024925471426</v>
      </c>
      <c r="AJ3793" s="52">
        <f t="shared" si="1974"/>
        <v>-7.4172507452857417E-2</v>
      </c>
      <c r="AK3793">
        <v>40743</v>
      </c>
      <c r="AL3793" t="str">
        <v>912828JH</v>
      </c>
      <c r="AM3793">
        <v>7.6300999999999997</v>
      </c>
      <c r="AN3793">
        <v>-0.36865999999999999</v>
      </c>
      <c r="AO3793">
        <v>0.89370000000000005</v>
      </c>
      <c r="AP3793">
        <v>123.5</v>
      </c>
      <c r="AQ3793">
        <f>VLOOKUP(AL3793,工作表1!$F$3:$G$1000,2,FALSE)</f>
        <v>4</v>
      </c>
      <c r="AR3793" t="str">
        <f>VLOOKUP(AL3793,工作表1!$F$3:$H$1000,3,FALSE)</f>
        <v>2018/8/15</v>
      </c>
      <c r="AS3793">
        <f t="shared" si="1959"/>
        <v>0.1045</v>
      </c>
      <c r="AT3793">
        <f t="shared" si="1960"/>
        <v>3.8955000000000002</v>
      </c>
      <c r="AU3793" s="43">
        <f t="shared" si="1975"/>
        <v>40770</v>
      </c>
      <c r="AV3793" s="43">
        <f t="shared" si="1961"/>
        <v>40907</v>
      </c>
      <c r="AW3793" s="45">
        <f t="shared" si="1976"/>
        <v>1.7127071823204421</v>
      </c>
      <c r="AX3793" s="45">
        <f t="shared" si="1977"/>
        <v>3.4990085521834557</v>
      </c>
      <c r="AY3793" s="47">
        <f t="shared" si="1978"/>
        <v>112.35098383804939</v>
      </c>
      <c r="AZ3793" s="47">
        <f t="shared" si="1979"/>
        <v>123.50566163226885</v>
      </c>
      <c r="BA3793" s="43"/>
      <c r="BC3793">
        <v>40742</v>
      </c>
      <c r="BD3793" t="str">
        <v>912828JR</v>
      </c>
      <c r="BE3793">
        <v>2.3784999999999998</v>
      </c>
      <c r="BF3793">
        <v>4.7000000000000002E-3</v>
      </c>
      <c r="BG3793">
        <v>0.88039999999999996</v>
      </c>
      <c r="BH3793">
        <v>122.484375</v>
      </c>
      <c r="BI3793">
        <f>VLOOKUP(BD3793,工作表1!$K$3:$L$1000,2,FALSE)</f>
        <v>3.75</v>
      </c>
      <c r="BJ3793" t="str">
        <f>VLOOKUP(BD3793,工作表1!$K$3:$M$1000,3,FALSE)</f>
        <v>2018/11/15</v>
      </c>
      <c r="BK3793">
        <f t="shared" si="1962"/>
        <v>9.2499999999999999E-2</v>
      </c>
      <c r="BL3793">
        <f t="shared" si="1963"/>
        <v>3.6575000000000002</v>
      </c>
      <c r="BM3793" s="43">
        <f t="shared" si="1980"/>
        <v>40862</v>
      </c>
      <c r="BN3793" s="43">
        <f t="shared" si="1964"/>
        <v>40998</v>
      </c>
      <c r="BO3793" s="45">
        <f t="shared" si="1981"/>
        <v>0.66236413043478259</v>
      </c>
      <c r="BP3793" s="45">
        <f t="shared" si="1982"/>
        <v>3.282227144133413</v>
      </c>
      <c r="BQ3793" s="47">
        <f t="shared" si="1983"/>
        <v>110.45134957692929</v>
      </c>
      <c r="BR3793" s="47">
        <f t="shared" si="1984"/>
        <v>121.9385855113985</v>
      </c>
    </row>
    <row r="3794" spans="6:70" x14ac:dyDescent="0.25">
      <c r="F3794" s="2">
        <v>40871</v>
      </c>
      <c r="G3794">
        <v>0.104</v>
      </c>
      <c r="H3794" s="43">
        <v>40925</v>
      </c>
      <c r="I3794">
        <v>1.2995000000000001</v>
      </c>
      <c r="L3794">
        <v>40742</v>
      </c>
      <c r="M3794" t="str">
        <v>912828HZ</v>
      </c>
      <c r="N3794">
        <v>2.0522</v>
      </c>
      <c r="O3794">
        <v>-0.18795999999999999</v>
      </c>
      <c r="P3794">
        <v>0.88700000000000001</v>
      </c>
      <c r="Q3794">
        <v>124.921875</v>
      </c>
      <c r="R3794">
        <f>VLOOKUP(M3794,工作表1!$A$3:$B$1000,2,FALSE)</f>
        <v>3.875</v>
      </c>
      <c r="S3794" t="str">
        <f>VLOOKUP(M3794,工作表1!$A$3:$C$1000,3,FALSE)</f>
        <v>2018/5/15</v>
      </c>
      <c r="T3794">
        <f t="shared" si="1954"/>
        <v>9.2499999999999999E-2</v>
      </c>
      <c r="U3794">
        <f t="shared" si="1953"/>
        <v>3.7825000000000002</v>
      </c>
      <c r="V3794" s="43">
        <f t="shared" si="1965"/>
        <v>40862</v>
      </c>
      <c r="W3794" s="43">
        <f t="shared" si="1955"/>
        <v>40816</v>
      </c>
      <c r="X3794" s="45">
        <f t="shared" si="1966"/>
        <v>0.68444293478260876</v>
      </c>
      <c r="Y3794" s="45">
        <f t="shared" si="1967"/>
        <v>1.4594429347826088</v>
      </c>
      <c r="Z3794" s="47">
        <f t="shared" si="1968"/>
        <v>111.62585473481525</v>
      </c>
      <c r="AA3794" s="47">
        <f t="shared" si="1969"/>
        <v>124.84709321224317</v>
      </c>
      <c r="AB3794" s="45">
        <f t="shared" si="1970"/>
        <v>2.1800999999999999</v>
      </c>
      <c r="AC3794" s="2" t="str">
        <f t="shared" si="1956"/>
        <v>TY1</v>
      </c>
      <c r="AD3794">
        <f t="shared" si="1957"/>
        <v>124.921875</v>
      </c>
      <c r="AE3794">
        <f t="shared" si="1958"/>
        <v>123.484375</v>
      </c>
      <c r="AF3794" s="49">
        <f t="shared" si="1985"/>
        <v>1.4375</v>
      </c>
      <c r="AG3794" s="3">
        <f t="shared" si="1971"/>
        <v>124.84709321224317</v>
      </c>
      <c r="AH3794">
        <f t="shared" si="1972"/>
        <v>123.47040854395367</v>
      </c>
      <c r="AI3794" s="51">
        <f t="shared" si="1973"/>
        <v>1.3766846682894993</v>
      </c>
      <c r="AJ3794" s="52">
        <f t="shared" si="1974"/>
        <v>-6.0815331710500686E-2</v>
      </c>
      <c r="AK3794">
        <v>40742</v>
      </c>
      <c r="AL3794" t="str">
        <v>912828JH</v>
      </c>
      <c r="AM3794">
        <v>7.2332000000000001</v>
      </c>
      <c r="AN3794">
        <v>-0.34162999999999999</v>
      </c>
      <c r="AO3794">
        <v>0.89370000000000005</v>
      </c>
      <c r="AP3794">
        <v>123.484375</v>
      </c>
      <c r="AQ3794">
        <f>VLOOKUP(AL3794,工作表1!$F$3:$G$1000,2,FALSE)</f>
        <v>4</v>
      </c>
      <c r="AR3794" t="str">
        <f>VLOOKUP(AL3794,工作表1!$F$3:$H$1000,3,FALSE)</f>
        <v>2018/8/15</v>
      </c>
      <c r="AS3794">
        <f t="shared" si="1959"/>
        <v>9.2499999999999999E-2</v>
      </c>
      <c r="AT3794">
        <f t="shared" si="1960"/>
        <v>3.9075000000000002</v>
      </c>
      <c r="AU3794" s="43">
        <f t="shared" si="1975"/>
        <v>40770</v>
      </c>
      <c r="AV3794" s="43">
        <f t="shared" si="1961"/>
        <v>40907</v>
      </c>
      <c r="AW3794" s="45">
        <f t="shared" si="1976"/>
        <v>1.701657458563536</v>
      </c>
      <c r="AX3794" s="45">
        <f t="shared" si="1977"/>
        <v>3.4989177325361389</v>
      </c>
      <c r="AY3794" s="47">
        <f t="shared" si="1978"/>
        <v>112.33705508985622</v>
      </c>
      <c r="AZ3794" s="47">
        <f t="shared" si="1979"/>
        <v>123.47040854395367</v>
      </c>
      <c r="BA3794" s="43"/>
      <c r="BC3794">
        <v>40739</v>
      </c>
      <c r="BD3794" t="str">
        <v>912828JR</v>
      </c>
      <c r="BE3794">
        <v>2.3218000000000001</v>
      </c>
      <c r="BF3794">
        <v>7.2899999999999996E-3</v>
      </c>
      <c r="BG3794">
        <v>0.88039999999999996</v>
      </c>
      <c r="BH3794">
        <v>122.421875</v>
      </c>
      <c r="BI3794">
        <f>VLOOKUP(BD3794,工作表1!$K$3:$L$1000,2,FALSE)</f>
        <v>3.75</v>
      </c>
      <c r="BJ3794" t="str">
        <f>VLOOKUP(BD3794,工作表1!$K$3:$M$1000,3,FALSE)</f>
        <v>2018/11/15</v>
      </c>
      <c r="BK3794">
        <f t="shared" si="1962"/>
        <v>9.4500000000000001E-2</v>
      </c>
      <c r="BL3794">
        <f t="shared" si="1963"/>
        <v>3.6555</v>
      </c>
      <c r="BM3794" s="43">
        <f t="shared" si="1980"/>
        <v>40862</v>
      </c>
      <c r="BN3794" s="43">
        <f t="shared" si="1964"/>
        <v>40998</v>
      </c>
      <c r="BO3794" s="45">
        <f t="shared" si="1981"/>
        <v>0.65217391304347827</v>
      </c>
      <c r="BP3794" s="45">
        <f t="shared" si="1982"/>
        <v>3.2823108993448482</v>
      </c>
      <c r="BQ3794" s="47">
        <f t="shared" si="1983"/>
        <v>110.40450860196694</v>
      </c>
      <c r="BR3794" s="47">
        <f t="shared" si="1984"/>
        <v>121.87320346205628</v>
      </c>
    </row>
    <row r="3795" spans="6:70" x14ac:dyDescent="0.25">
      <c r="F3795" s="2">
        <v>40870</v>
      </c>
      <c r="G3795">
        <v>0.10249999999999999</v>
      </c>
      <c r="H3795" s="43">
        <v>40924</v>
      </c>
      <c r="I3795">
        <v>1.3019000000000001</v>
      </c>
      <c r="L3795">
        <v>40739</v>
      </c>
      <c r="M3795" t="str">
        <v>912828HZ</v>
      </c>
      <c r="N3795">
        <v>2.2492000000000001</v>
      </c>
      <c r="O3795">
        <v>-0.21082999999999999</v>
      </c>
      <c r="P3795">
        <v>0.88700000000000001</v>
      </c>
      <c r="Q3795">
        <v>124.859375</v>
      </c>
      <c r="R3795">
        <f>VLOOKUP(M3795,工作表1!$A$3:$B$1000,2,FALSE)</f>
        <v>3.875</v>
      </c>
      <c r="S3795" t="str">
        <f>VLOOKUP(M3795,工作表1!$A$3:$C$1000,3,FALSE)</f>
        <v>2018/5/15</v>
      </c>
      <c r="T3795">
        <f t="shared" si="1954"/>
        <v>9.4500000000000001E-2</v>
      </c>
      <c r="U3795">
        <f t="shared" si="1953"/>
        <v>3.7805</v>
      </c>
      <c r="V3795" s="43">
        <f t="shared" si="1965"/>
        <v>40862</v>
      </c>
      <c r="W3795" s="43">
        <f t="shared" si="1955"/>
        <v>40816</v>
      </c>
      <c r="X3795" s="45">
        <f t="shared" si="1966"/>
        <v>0.67391304347826086</v>
      </c>
      <c r="Y3795" s="45">
        <f t="shared" si="1967"/>
        <v>1.4595294818344251</v>
      </c>
      <c r="Z3795" s="47">
        <f t="shared" si="1968"/>
        <v>111.58716273567028</v>
      </c>
      <c r="AA3795" s="47">
        <f t="shared" si="1969"/>
        <v>124.79024485651078</v>
      </c>
      <c r="AB3795" s="45">
        <f t="shared" si="1970"/>
        <v>2.1753</v>
      </c>
      <c r="AC3795" s="2" t="str">
        <f t="shared" si="1956"/>
        <v>TY1</v>
      </c>
      <c r="AD3795">
        <f t="shared" si="1957"/>
        <v>124.859375</v>
      </c>
      <c r="AE3795">
        <f t="shared" si="1958"/>
        <v>123.421875</v>
      </c>
      <c r="AF3795" s="49">
        <f t="shared" si="1985"/>
        <v>1.4375</v>
      </c>
      <c r="AG3795" s="3">
        <f t="shared" si="1971"/>
        <v>124.79024485651078</v>
      </c>
      <c r="AH3795">
        <f t="shared" si="1972"/>
        <v>123.40515882649831</v>
      </c>
      <c r="AI3795" s="51">
        <f t="shared" si="1973"/>
        <v>1.3850860300124737</v>
      </c>
      <c r="AJ3795" s="52">
        <f t="shared" si="1974"/>
        <v>-5.2413969987526343E-2</v>
      </c>
      <c r="AK3795">
        <v>40739</v>
      </c>
      <c r="AL3795" t="str">
        <v>912828JH</v>
      </c>
      <c r="AM3795">
        <v>7.1763000000000003</v>
      </c>
      <c r="AN3795">
        <v>-0.33568999999999999</v>
      </c>
      <c r="AO3795">
        <v>0.89370000000000005</v>
      </c>
      <c r="AP3795">
        <v>123.421875</v>
      </c>
      <c r="AQ3795">
        <f>VLOOKUP(AL3795,工作表1!$F$3:$G$1000,2,FALSE)</f>
        <v>4</v>
      </c>
      <c r="AR3795" t="str">
        <f>VLOOKUP(AL3795,工作表1!$F$3:$H$1000,3,FALSE)</f>
        <v>2018/8/15</v>
      </c>
      <c r="AS3795">
        <f t="shared" si="1959"/>
        <v>9.4500000000000001E-2</v>
      </c>
      <c r="AT3795">
        <f t="shared" si="1960"/>
        <v>3.9055</v>
      </c>
      <c r="AU3795" s="43">
        <f t="shared" si="1975"/>
        <v>40770</v>
      </c>
      <c r="AV3795" s="43">
        <f t="shared" si="1961"/>
        <v>40907</v>
      </c>
      <c r="AW3795" s="45">
        <f t="shared" si="1976"/>
        <v>1.6906077348066297</v>
      </c>
      <c r="AX3795" s="45">
        <f t="shared" si="1977"/>
        <v>3.4988269128888216</v>
      </c>
      <c r="AY3795" s="47">
        <f t="shared" si="1978"/>
        <v>112.28996835420045</v>
      </c>
      <c r="AZ3795" s="47">
        <f t="shared" si="1979"/>
        <v>123.40515882649831</v>
      </c>
      <c r="BA3795" s="43"/>
      <c r="BC3795">
        <v>40738</v>
      </c>
      <c r="BD3795" t="str">
        <v>912828JR</v>
      </c>
      <c r="BE3795">
        <v>3.3203</v>
      </c>
      <c r="BF3795">
        <v>-3.1489999999999997E-2</v>
      </c>
      <c r="BG3795">
        <v>0.88039999999999996</v>
      </c>
      <c r="BH3795">
        <v>121.953125</v>
      </c>
      <c r="BI3795">
        <f>VLOOKUP(BD3795,工作表1!$K$3:$L$1000,2,FALSE)</f>
        <v>3.75</v>
      </c>
      <c r="BJ3795" t="str">
        <f>VLOOKUP(BD3795,工作表1!$K$3:$M$1000,3,FALSE)</f>
        <v>2018/11/15</v>
      </c>
      <c r="BK3795">
        <f t="shared" si="1962"/>
        <v>9.4500000000000001E-2</v>
      </c>
      <c r="BL3795">
        <f t="shared" si="1963"/>
        <v>3.6555</v>
      </c>
      <c r="BM3795" s="43">
        <f t="shared" si="1980"/>
        <v>40862</v>
      </c>
      <c r="BN3795" s="43">
        <f t="shared" si="1964"/>
        <v>40998</v>
      </c>
      <c r="BO3795" s="45">
        <f t="shared" si="1981"/>
        <v>0.62160326086956519</v>
      </c>
      <c r="BP3795" s="45">
        <f t="shared" si="1982"/>
        <v>3.2825621649791543</v>
      </c>
      <c r="BQ3795" s="47">
        <f t="shared" si="1983"/>
        <v>110.05375761568612</v>
      </c>
      <c r="BR3795" s="47">
        <f t="shared" si="1984"/>
        <v>121.43344297805305</v>
      </c>
    </row>
    <row r="3796" spans="6:70" x14ac:dyDescent="0.25">
      <c r="F3796" s="2">
        <v>40869</v>
      </c>
      <c r="G3796">
        <v>0.1</v>
      </c>
      <c r="H3796" s="43">
        <v>40921</v>
      </c>
      <c r="I3796">
        <v>1.3019000000000001</v>
      </c>
      <c r="L3796">
        <v>40738</v>
      </c>
      <c r="M3796" t="str">
        <v>912828HZ</v>
      </c>
      <c r="N3796">
        <v>2.4548000000000001</v>
      </c>
      <c r="O3796">
        <v>-0.23118</v>
      </c>
      <c r="P3796">
        <v>0.88700000000000001</v>
      </c>
      <c r="Q3796">
        <v>124.4375</v>
      </c>
      <c r="R3796">
        <f>VLOOKUP(M3796,工作表1!$A$3:$B$1000,2,FALSE)</f>
        <v>3.875</v>
      </c>
      <c r="S3796" t="str">
        <f>VLOOKUP(M3796,工作表1!$A$3:$C$1000,3,FALSE)</f>
        <v>2018/5/15</v>
      </c>
      <c r="T3796">
        <f t="shared" si="1954"/>
        <v>9.4500000000000001E-2</v>
      </c>
      <c r="U3796">
        <f t="shared" si="1953"/>
        <v>3.7805</v>
      </c>
      <c r="V3796" s="43">
        <f t="shared" si="1965"/>
        <v>40862</v>
      </c>
      <c r="W3796" s="43">
        <f t="shared" si="1955"/>
        <v>40816</v>
      </c>
      <c r="X3796" s="45">
        <f t="shared" si="1966"/>
        <v>0.64232336956521729</v>
      </c>
      <c r="Y3796" s="45">
        <f t="shared" si="1967"/>
        <v>1.459789122989875</v>
      </c>
      <c r="Z3796" s="47">
        <f t="shared" si="1968"/>
        <v>111.25029268296196</v>
      </c>
      <c r="AA3796" s="47">
        <f t="shared" si="1969"/>
        <v>124.36940585251536</v>
      </c>
      <c r="AB3796" s="45">
        <f t="shared" si="1970"/>
        <v>2.2336</v>
      </c>
      <c r="AC3796" s="2" t="str">
        <f t="shared" si="1956"/>
        <v>TY1</v>
      </c>
      <c r="AD3796">
        <f t="shared" si="1957"/>
        <v>124.4375</v>
      </c>
      <c r="AE3796">
        <f t="shared" si="1958"/>
        <v>122.953125</v>
      </c>
      <c r="AF3796" s="49">
        <f t="shared" si="1985"/>
        <v>1.484375</v>
      </c>
      <c r="AG3796" s="3">
        <f t="shared" si="1971"/>
        <v>124.36940585251536</v>
      </c>
      <c r="AH3796">
        <f t="shared" si="1972"/>
        <v>122.97826485097001</v>
      </c>
      <c r="AI3796" s="51">
        <f t="shared" si="1973"/>
        <v>1.3911410015453498</v>
      </c>
      <c r="AJ3796" s="52">
        <f t="shared" si="1974"/>
        <v>-9.3233998454650191E-2</v>
      </c>
      <c r="AK3796">
        <v>40738</v>
      </c>
      <c r="AL3796" t="str">
        <v>912828JH</v>
      </c>
      <c r="AM3796">
        <v>8.5457000000000001</v>
      </c>
      <c r="AN3796">
        <v>-0.41115000000000002</v>
      </c>
      <c r="AO3796">
        <v>0.89370000000000005</v>
      </c>
      <c r="AP3796">
        <v>122.953125</v>
      </c>
      <c r="AQ3796">
        <f>VLOOKUP(AL3796,工作表1!$F$3:$G$1000,2,FALSE)</f>
        <v>4</v>
      </c>
      <c r="AR3796" t="str">
        <f>VLOOKUP(AL3796,工作表1!$F$3:$H$1000,3,FALSE)</f>
        <v>2018/8/15</v>
      </c>
      <c r="AS3796">
        <f t="shared" si="1959"/>
        <v>9.4500000000000001E-2</v>
      </c>
      <c r="AT3796">
        <f t="shared" si="1960"/>
        <v>3.9055</v>
      </c>
      <c r="AU3796" s="43">
        <f t="shared" si="1975"/>
        <v>40770</v>
      </c>
      <c r="AV3796" s="43">
        <f t="shared" si="1961"/>
        <v>40907</v>
      </c>
      <c r="AW3796" s="45">
        <f t="shared" si="1976"/>
        <v>1.6574585635359116</v>
      </c>
      <c r="AX3796" s="45">
        <f t="shared" si="1977"/>
        <v>3.4985544539468707</v>
      </c>
      <c r="AY3796" s="47">
        <f t="shared" si="1978"/>
        <v>111.94486735210643</v>
      </c>
      <c r="AZ3796" s="47">
        <f t="shared" si="1979"/>
        <v>122.97826485097001</v>
      </c>
      <c r="BA3796" s="43"/>
      <c r="BC3796">
        <v>40737</v>
      </c>
      <c r="BD3796" t="str">
        <v>912828JR</v>
      </c>
      <c r="BE3796">
        <v>3.4470000000000001</v>
      </c>
      <c r="BF3796">
        <v>-3.5560000000000001E-2</v>
      </c>
      <c r="BG3796">
        <v>0.88039999999999996</v>
      </c>
      <c r="BH3796">
        <v>122.328125</v>
      </c>
      <c r="BI3796">
        <f>VLOOKUP(BD3796,工作表1!$K$3:$L$1000,2,FALSE)</f>
        <v>3.75</v>
      </c>
      <c r="BJ3796" t="str">
        <f>VLOOKUP(BD3796,工作表1!$K$3:$M$1000,3,FALSE)</f>
        <v>2018/11/15</v>
      </c>
      <c r="BK3796">
        <f t="shared" si="1962"/>
        <v>9.9500000000000005E-2</v>
      </c>
      <c r="BL3796">
        <f t="shared" si="1963"/>
        <v>3.6505000000000001</v>
      </c>
      <c r="BM3796" s="43">
        <f t="shared" si="1980"/>
        <v>40862</v>
      </c>
      <c r="BN3796" s="43">
        <f t="shared" si="1964"/>
        <v>40998</v>
      </c>
      <c r="BO3796" s="45">
        <f t="shared" si="1981"/>
        <v>0.61141304347826086</v>
      </c>
      <c r="BP3796" s="45">
        <f t="shared" si="1982"/>
        <v>3.2826459201905895</v>
      </c>
      <c r="BQ3796" s="47">
        <f t="shared" si="1983"/>
        <v>110.39764302373574</v>
      </c>
      <c r="BR3796" s="47">
        <f t="shared" si="1984"/>
        <v>121.81435900623968</v>
      </c>
    </row>
    <row r="3797" spans="6:70" x14ac:dyDescent="0.25">
      <c r="F3797" s="2">
        <v>40868</v>
      </c>
      <c r="G3797">
        <v>0.10150000000000001</v>
      </c>
      <c r="H3797" s="43">
        <v>40920</v>
      </c>
      <c r="I3797">
        <v>1.3632</v>
      </c>
      <c r="L3797">
        <v>40737</v>
      </c>
      <c r="M3797" t="str">
        <v>912828HZ</v>
      </c>
      <c r="N3797">
        <v>2.9746000000000001</v>
      </c>
      <c r="O3797">
        <v>-0.28699000000000002</v>
      </c>
      <c r="P3797">
        <v>0.88700000000000001</v>
      </c>
      <c r="Q3797">
        <v>124.796875</v>
      </c>
      <c r="R3797">
        <f>VLOOKUP(M3797,工作表1!$A$3:$B$1000,2,FALSE)</f>
        <v>3.875</v>
      </c>
      <c r="S3797" t="str">
        <f>VLOOKUP(M3797,工作表1!$A$3:$C$1000,3,FALSE)</f>
        <v>2018/5/15</v>
      </c>
      <c r="T3797">
        <f t="shared" si="1954"/>
        <v>9.9500000000000005E-2</v>
      </c>
      <c r="U3797">
        <f t="shared" si="1953"/>
        <v>3.7755000000000001</v>
      </c>
      <c r="V3797" s="43">
        <f t="shared" si="1965"/>
        <v>40862</v>
      </c>
      <c r="W3797" s="43">
        <f t="shared" si="1955"/>
        <v>40816</v>
      </c>
      <c r="X3797" s="45">
        <f t="shared" si="1966"/>
        <v>0.63179347826086962</v>
      </c>
      <c r="Y3797" s="45">
        <f t="shared" si="1967"/>
        <v>1.4598756700416917</v>
      </c>
      <c r="Z3797" s="47">
        <f t="shared" si="1968"/>
        <v>111.59448324824247</v>
      </c>
      <c r="AA3797" s="47">
        <f t="shared" si="1969"/>
        <v>124.74498178337065</v>
      </c>
      <c r="AB3797" s="45">
        <f t="shared" si="1970"/>
        <v>2.1610999999999998</v>
      </c>
      <c r="AC3797" s="2" t="str">
        <f t="shared" si="1956"/>
        <v>TY1</v>
      </c>
      <c r="AD3797">
        <f t="shared" si="1957"/>
        <v>124.796875</v>
      </c>
      <c r="AE3797">
        <f t="shared" si="1958"/>
        <v>123.328125</v>
      </c>
      <c r="AF3797" s="49">
        <f t="shared" si="1985"/>
        <v>1.46875</v>
      </c>
      <c r="AG3797" s="3">
        <f t="shared" si="1971"/>
        <v>124.74498178337065</v>
      </c>
      <c r="AH3797">
        <f t="shared" si="1972"/>
        <v>123.37864395750232</v>
      </c>
      <c r="AI3797" s="51">
        <f t="shared" si="1973"/>
        <v>1.3663378258683281</v>
      </c>
      <c r="AJ3797" s="52">
        <f t="shared" si="1974"/>
        <v>-0.10241217413167192</v>
      </c>
      <c r="AK3797">
        <v>40737</v>
      </c>
      <c r="AL3797" t="str">
        <v>912828JH</v>
      </c>
      <c r="AM3797">
        <v>9.2332000000000001</v>
      </c>
      <c r="AN3797">
        <v>-0.44721</v>
      </c>
      <c r="AO3797">
        <v>0.89370000000000005</v>
      </c>
      <c r="AP3797">
        <v>123.328125</v>
      </c>
      <c r="AQ3797">
        <f>VLOOKUP(AL3797,工作表1!$F$3:$G$1000,2,FALSE)</f>
        <v>4</v>
      </c>
      <c r="AR3797" t="str">
        <f>VLOOKUP(AL3797,工作表1!$F$3:$H$1000,3,FALSE)</f>
        <v>2018/8/15</v>
      </c>
      <c r="AS3797">
        <f t="shared" si="1959"/>
        <v>9.9500000000000005E-2</v>
      </c>
      <c r="AT3797">
        <f t="shared" si="1960"/>
        <v>3.9005000000000001</v>
      </c>
      <c r="AU3797" s="43">
        <f t="shared" si="1975"/>
        <v>40770</v>
      </c>
      <c r="AV3797" s="43">
        <f t="shared" si="1961"/>
        <v>40907</v>
      </c>
      <c r="AW3797" s="45">
        <f t="shared" si="1976"/>
        <v>1.6464088397790055</v>
      </c>
      <c r="AX3797" s="45">
        <f t="shared" si="1977"/>
        <v>3.4984636342995534</v>
      </c>
      <c r="AY3797" s="47">
        <f t="shared" si="1978"/>
        <v>112.31247698533734</v>
      </c>
      <c r="AZ3797" s="47">
        <f t="shared" si="1979"/>
        <v>123.37864395750232</v>
      </c>
      <c r="BA3797" s="43"/>
      <c r="BC3797">
        <v>40736</v>
      </c>
      <c r="BD3797" t="str">
        <v>912828JR</v>
      </c>
      <c r="BE3797">
        <v>2.4687000000000001</v>
      </c>
      <c r="BF3797">
        <v>3.13E-3</v>
      </c>
      <c r="BG3797">
        <v>0.88039999999999996</v>
      </c>
      <c r="BH3797">
        <v>122.15625</v>
      </c>
      <c r="BI3797">
        <f>VLOOKUP(BD3797,工作表1!$K$3:$L$1000,2,FALSE)</f>
        <v>3.75</v>
      </c>
      <c r="BJ3797" t="str">
        <f>VLOOKUP(BD3797,工作表1!$K$3:$M$1000,3,FALSE)</f>
        <v>2018/11/15</v>
      </c>
      <c r="BK3797">
        <f t="shared" si="1962"/>
        <v>0.1085</v>
      </c>
      <c r="BL3797">
        <f t="shared" si="1963"/>
        <v>3.6415000000000002</v>
      </c>
      <c r="BM3797" s="43">
        <f t="shared" si="1980"/>
        <v>40862</v>
      </c>
      <c r="BN3797" s="43">
        <f t="shared" si="1964"/>
        <v>40998</v>
      </c>
      <c r="BO3797" s="45">
        <f t="shared" si="1981"/>
        <v>0.60122282608695654</v>
      </c>
      <c r="BP3797" s="45">
        <f t="shared" si="1982"/>
        <v>3.2827296754020248</v>
      </c>
      <c r="BQ3797" s="47">
        <f t="shared" si="1983"/>
        <v>110.22533514614126</v>
      </c>
      <c r="BR3797" s="47">
        <f t="shared" si="1984"/>
        <v>121.61228377151593</v>
      </c>
    </row>
    <row r="3798" spans="6:70" x14ac:dyDescent="0.25">
      <c r="F3798" s="2">
        <v>40865</v>
      </c>
      <c r="G3798">
        <v>9.9000000000000005E-2</v>
      </c>
      <c r="H3798" s="43">
        <v>40919</v>
      </c>
      <c r="I3798">
        <v>1.3420000000000001</v>
      </c>
      <c r="L3798">
        <v>40736</v>
      </c>
      <c r="M3798" t="str">
        <v>912828HZ</v>
      </c>
      <c r="N3798">
        <v>2.0611999999999999</v>
      </c>
      <c r="O3798">
        <v>-0.16199</v>
      </c>
      <c r="P3798">
        <v>0.88700000000000001</v>
      </c>
      <c r="Q3798">
        <v>124.625</v>
      </c>
      <c r="R3798">
        <f>VLOOKUP(M3798,工作表1!$A$3:$B$1000,2,FALSE)</f>
        <v>3.875</v>
      </c>
      <c r="S3798" t="str">
        <f>VLOOKUP(M3798,工作表1!$A$3:$C$1000,3,FALSE)</f>
        <v>2018/5/15</v>
      </c>
      <c r="T3798">
        <f t="shared" si="1954"/>
        <v>0.1085</v>
      </c>
      <c r="U3798">
        <f t="shared" si="1953"/>
        <v>3.7665000000000002</v>
      </c>
      <c r="V3798" s="43">
        <f t="shared" si="1965"/>
        <v>40862</v>
      </c>
      <c r="W3798" s="43">
        <f t="shared" si="1955"/>
        <v>40816</v>
      </c>
      <c r="X3798" s="45">
        <f t="shared" si="1966"/>
        <v>0.62126358695652173</v>
      </c>
      <c r="Y3798" s="45">
        <f t="shared" si="1967"/>
        <v>1.459962217093508</v>
      </c>
      <c r="Z3798" s="47">
        <f t="shared" si="1968"/>
        <v>111.42191084624648</v>
      </c>
      <c r="AA3798" s="47">
        <f t="shared" si="1969"/>
        <v>124.53898227823841</v>
      </c>
      <c r="AB3798" s="45">
        <f t="shared" si="1970"/>
        <v>2.1636000000000002</v>
      </c>
      <c r="AC3798" s="2" t="str">
        <f t="shared" si="1956"/>
        <v>TY1</v>
      </c>
      <c r="AD3798">
        <f t="shared" si="1957"/>
        <v>124.625</v>
      </c>
      <c r="AE3798">
        <f t="shared" si="1958"/>
        <v>123.15625</v>
      </c>
      <c r="AF3798" s="49">
        <f t="shared" si="1985"/>
        <v>1.46875</v>
      </c>
      <c r="AG3798" s="3">
        <f t="shared" si="1971"/>
        <v>124.53898227823841</v>
      </c>
      <c r="AH3798">
        <f t="shared" si="1972"/>
        <v>123.16753691846732</v>
      </c>
      <c r="AI3798" s="51">
        <f t="shared" si="1973"/>
        <v>1.3714453597710872</v>
      </c>
      <c r="AJ3798" s="52">
        <f t="shared" si="1974"/>
        <v>-9.7304640228912831E-2</v>
      </c>
      <c r="AK3798">
        <v>40736</v>
      </c>
      <c r="AL3798" t="str">
        <v>912828JH</v>
      </c>
      <c r="AM3798">
        <v>8.0521999999999991</v>
      </c>
      <c r="AN3798">
        <v>-0.37518000000000001</v>
      </c>
      <c r="AO3798">
        <v>0.89370000000000005</v>
      </c>
      <c r="AP3798">
        <v>123.15625</v>
      </c>
      <c r="AQ3798">
        <f>VLOOKUP(AL3798,工作表1!$F$3:$G$1000,2,FALSE)</f>
        <v>4</v>
      </c>
      <c r="AR3798" t="str">
        <f>VLOOKUP(AL3798,工作表1!$F$3:$H$1000,3,FALSE)</f>
        <v>2018/8/15</v>
      </c>
      <c r="AS3798">
        <f t="shared" si="1959"/>
        <v>0.1085</v>
      </c>
      <c r="AT3798">
        <f t="shared" si="1960"/>
        <v>3.8915000000000002</v>
      </c>
      <c r="AU3798" s="43">
        <f t="shared" si="1975"/>
        <v>40770</v>
      </c>
      <c r="AV3798" s="43">
        <f t="shared" si="1961"/>
        <v>40907</v>
      </c>
      <c r="AW3798" s="45">
        <f t="shared" si="1976"/>
        <v>1.6353591160220995</v>
      </c>
      <c r="AX3798" s="45">
        <f t="shared" si="1977"/>
        <v>3.4983728146522362</v>
      </c>
      <c r="AY3798" s="47">
        <f t="shared" si="1978"/>
        <v>112.13168478360808</v>
      </c>
      <c r="AZ3798" s="47">
        <f t="shared" si="1979"/>
        <v>123.16753691846732</v>
      </c>
      <c r="BA3798" s="43"/>
      <c r="BC3798">
        <v>40735</v>
      </c>
      <c r="BD3798" t="str">
        <v>912828JR</v>
      </c>
      <c r="BE3798">
        <v>2.2970999999999999</v>
      </c>
      <c r="BF3798">
        <v>2.0129999999999999E-2</v>
      </c>
      <c r="BG3798">
        <v>0.88039999999999996</v>
      </c>
      <c r="BH3798">
        <v>122.0625</v>
      </c>
      <c r="BI3798">
        <f>VLOOKUP(BD3798,工作表1!$K$3:$L$1000,2,FALSE)</f>
        <v>3.75</v>
      </c>
      <c r="BJ3798" t="str">
        <f>VLOOKUP(BD3798,工作表1!$K$3:$M$1000,3,FALSE)</f>
        <v>2018/11/15</v>
      </c>
      <c r="BK3798">
        <f t="shared" si="1962"/>
        <v>0.1055</v>
      </c>
      <c r="BL3798">
        <f t="shared" si="1963"/>
        <v>3.6444999999999999</v>
      </c>
      <c r="BM3798" s="43">
        <f t="shared" si="1980"/>
        <v>40862</v>
      </c>
      <c r="BN3798" s="43">
        <f t="shared" si="1964"/>
        <v>40998</v>
      </c>
      <c r="BO3798" s="45">
        <f t="shared" si="1981"/>
        <v>0.59103260869565222</v>
      </c>
      <c r="BP3798" s="45">
        <f t="shared" si="1982"/>
        <v>3.2828134306134609</v>
      </c>
      <c r="BQ3798" s="47">
        <f t="shared" si="1983"/>
        <v>110.13913600118904</v>
      </c>
      <c r="BR3798" s="47">
        <f t="shared" si="1984"/>
        <v>121.49815197080959</v>
      </c>
    </row>
    <row r="3799" spans="6:70" x14ac:dyDescent="0.25">
      <c r="F3799" s="2">
        <v>40864</v>
      </c>
      <c r="G3799">
        <v>0.10150000000000001</v>
      </c>
      <c r="H3799" s="43">
        <v>40918</v>
      </c>
      <c r="I3799">
        <v>1.3915</v>
      </c>
      <c r="L3799">
        <v>40735</v>
      </c>
      <c r="M3799" t="str">
        <v>912828HZ</v>
      </c>
      <c r="N3799">
        <v>2.2490000000000001</v>
      </c>
      <c r="O3799">
        <v>-0.17645</v>
      </c>
      <c r="P3799">
        <v>0.88700000000000001</v>
      </c>
      <c r="Q3799">
        <v>124.546875</v>
      </c>
      <c r="R3799">
        <f>VLOOKUP(M3799,工作表1!$A$3:$B$1000,2,FALSE)</f>
        <v>3.875</v>
      </c>
      <c r="S3799" t="str">
        <f>VLOOKUP(M3799,工作表1!$A$3:$C$1000,3,FALSE)</f>
        <v>2018/5/15</v>
      </c>
      <c r="T3799">
        <f t="shared" si="1954"/>
        <v>0.1055</v>
      </c>
      <c r="U3799">
        <f t="shared" si="1953"/>
        <v>3.7694999999999999</v>
      </c>
      <c r="V3799" s="43">
        <f t="shared" si="1965"/>
        <v>40862</v>
      </c>
      <c r="W3799" s="43">
        <f t="shared" si="1955"/>
        <v>40816</v>
      </c>
      <c r="X3799" s="45">
        <f t="shared" si="1966"/>
        <v>0.61073369565217395</v>
      </c>
      <c r="Y3799" s="45">
        <f t="shared" si="1967"/>
        <v>1.4600487641453246</v>
      </c>
      <c r="Z3799" s="47">
        <f t="shared" si="1968"/>
        <v>111.36849690905362</v>
      </c>
      <c r="AA3799" s="47">
        <f t="shared" si="1969"/>
        <v>124.46437149704805</v>
      </c>
      <c r="AB3799" s="45">
        <f t="shared" si="1970"/>
        <v>2.2107999999999999</v>
      </c>
      <c r="AC3799" s="2" t="str">
        <f t="shared" si="1956"/>
        <v>TY1</v>
      </c>
      <c r="AD3799">
        <f t="shared" si="1957"/>
        <v>124.546875</v>
      </c>
      <c r="AE3799">
        <f t="shared" si="1958"/>
        <v>123.0625</v>
      </c>
      <c r="AF3799" s="49">
        <f t="shared" si="1985"/>
        <v>1.484375</v>
      </c>
      <c r="AG3799" s="3">
        <f t="shared" si="1971"/>
        <v>124.46437149704805</v>
      </c>
      <c r="AH3799">
        <f t="shared" si="1972"/>
        <v>123.06726152867475</v>
      </c>
      <c r="AI3799" s="51">
        <f t="shared" si="1973"/>
        <v>1.3971099683733001</v>
      </c>
      <c r="AJ3799" s="52">
        <f t="shared" si="1974"/>
        <v>-8.7265031626699852E-2</v>
      </c>
      <c r="AK3799">
        <v>40735</v>
      </c>
      <c r="AL3799" t="str">
        <v>912828JH</v>
      </c>
      <c r="AM3799">
        <v>8.0587999999999997</v>
      </c>
      <c r="AN3799">
        <v>-0.36312</v>
      </c>
      <c r="AO3799">
        <v>0.89370000000000005</v>
      </c>
      <c r="AP3799">
        <v>123.0625</v>
      </c>
      <c r="AQ3799">
        <f>VLOOKUP(AL3799,工作表1!$F$3:$G$1000,2,FALSE)</f>
        <v>4</v>
      </c>
      <c r="AR3799" t="str">
        <f>VLOOKUP(AL3799,工作表1!$F$3:$H$1000,3,FALSE)</f>
        <v>2018/8/15</v>
      </c>
      <c r="AS3799">
        <f t="shared" si="1959"/>
        <v>0.1055</v>
      </c>
      <c r="AT3799">
        <f t="shared" si="1960"/>
        <v>3.8944999999999999</v>
      </c>
      <c r="AU3799" s="43">
        <f t="shared" si="1975"/>
        <v>40770</v>
      </c>
      <c r="AV3799" s="43">
        <f t="shared" si="1961"/>
        <v>40907</v>
      </c>
      <c r="AW3799" s="45">
        <f t="shared" si="1976"/>
        <v>1.6243093922651934</v>
      </c>
      <c r="AX3799" s="45">
        <f t="shared" si="1977"/>
        <v>3.4982819950049198</v>
      </c>
      <c r="AY3799" s="47">
        <f t="shared" si="1978"/>
        <v>112.05559282680677</v>
      </c>
      <c r="AZ3799" s="47">
        <f t="shared" si="1979"/>
        <v>123.06726152867475</v>
      </c>
      <c r="BA3799" s="43"/>
      <c r="BC3799">
        <v>40732</v>
      </c>
      <c r="BD3799" t="str">
        <v>912828JR</v>
      </c>
      <c r="BE3799">
        <v>2.4790000000000001</v>
      </c>
      <c r="BF3799">
        <v>2.7399999999999998E-3</v>
      </c>
      <c r="BG3799">
        <v>0.88039999999999996</v>
      </c>
      <c r="BH3799">
        <v>121.21875</v>
      </c>
      <c r="BI3799">
        <f>VLOOKUP(BD3799,工作表1!$K$3:$L$1000,2,FALSE)</f>
        <v>3.75</v>
      </c>
      <c r="BJ3799" t="str">
        <f>VLOOKUP(BD3799,工作表1!$K$3:$M$1000,3,FALSE)</f>
        <v>2018/11/15</v>
      </c>
      <c r="BK3799">
        <f t="shared" si="1962"/>
        <v>0.1075</v>
      </c>
      <c r="BL3799">
        <f t="shared" si="1963"/>
        <v>3.6425000000000001</v>
      </c>
      <c r="BM3799" s="43">
        <f t="shared" si="1980"/>
        <v>40862</v>
      </c>
      <c r="BN3799" s="43">
        <f t="shared" si="1964"/>
        <v>40998</v>
      </c>
      <c r="BO3799" s="45">
        <f t="shared" si="1981"/>
        <v>0.58084239130434778</v>
      </c>
      <c r="BP3799" s="45">
        <f t="shared" si="1982"/>
        <v>3.2828971858248956</v>
      </c>
      <c r="BQ3799" s="47">
        <f t="shared" si="1983"/>
        <v>109.4208068776713</v>
      </c>
      <c r="BR3799" s="47">
        <f t="shared" si="1984"/>
        <v>120.67014708121816</v>
      </c>
    </row>
    <row r="3800" spans="6:70" x14ac:dyDescent="0.25">
      <c r="F3800" s="2">
        <v>40863</v>
      </c>
      <c r="G3800">
        <v>0.09</v>
      </c>
      <c r="H3800" s="43">
        <v>40917</v>
      </c>
      <c r="I3800">
        <v>1.3796999999999999</v>
      </c>
      <c r="L3800">
        <v>40732</v>
      </c>
      <c r="M3800" t="str">
        <v>912828HZ</v>
      </c>
      <c r="N3800">
        <v>3.6551</v>
      </c>
      <c r="O3800">
        <v>-0.35241</v>
      </c>
      <c r="P3800">
        <v>0.88700000000000001</v>
      </c>
      <c r="Q3800">
        <v>123.71875</v>
      </c>
      <c r="R3800">
        <f>VLOOKUP(M3800,工作表1!$A$3:$B$1000,2,FALSE)</f>
        <v>3.875</v>
      </c>
      <c r="S3800" t="str">
        <f>VLOOKUP(M3800,工作表1!$A$3:$C$1000,3,FALSE)</f>
        <v>2018/5/15</v>
      </c>
      <c r="T3800">
        <f t="shared" si="1954"/>
        <v>0.1075</v>
      </c>
      <c r="U3800">
        <f t="shared" si="1953"/>
        <v>3.7675000000000001</v>
      </c>
      <c r="V3800" s="43">
        <f t="shared" si="1965"/>
        <v>40862</v>
      </c>
      <c r="W3800" s="43">
        <f t="shared" si="1955"/>
        <v>40816</v>
      </c>
      <c r="X3800" s="45">
        <f t="shared" si="1966"/>
        <v>0.60020380434782605</v>
      </c>
      <c r="Y3800" s="45">
        <f t="shared" si="1967"/>
        <v>1.4601353111971411</v>
      </c>
      <c r="Z3800" s="47">
        <f t="shared" si="1968"/>
        <v>110.69106590380535</v>
      </c>
      <c r="AA3800" s="47">
        <f t="shared" si="1969"/>
        <v>123.68749607693765</v>
      </c>
      <c r="AB3800" s="45">
        <f t="shared" si="1970"/>
        <v>2.3260999999999998</v>
      </c>
      <c r="AC3800" s="2" t="str">
        <f t="shared" si="1956"/>
        <v>TY1</v>
      </c>
      <c r="AD3800">
        <f t="shared" si="1957"/>
        <v>123.71875</v>
      </c>
      <c r="AE3800">
        <f t="shared" si="1958"/>
        <v>122.21875</v>
      </c>
      <c r="AF3800" s="49">
        <f t="shared" si="1985"/>
        <v>1.5</v>
      </c>
      <c r="AG3800" s="3">
        <f t="shared" si="1971"/>
        <v>123.68749607693765</v>
      </c>
      <c r="AH3800">
        <f t="shared" si="1972"/>
        <v>122.26052520678535</v>
      </c>
      <c r="AI3800" s="51">
        <f t="shared" si="1973"/>
        <v>1.426970870152303</v>
      </c>
      <c r="AJ3800" s="52">
        <f t="shared" si="1974"/>
        <v>-7.302912984769705E-2</v>
      </c>
      <c r="AK3800">
        <v>40732</v>
      </c>
      <c r="AL3800" t="str">
        <v>912828JH</v>
      </c>
      <c r="AM3800">
        <v>8.9138000000000002</v>
      </c>
      <c r="AN3800">
        <v>-0.42360999999999999</v>
      </c>
      <c r="AO3800">
        <v>0.89370000000000005</v>
      </c>
      <c r="AP3800">
        <v>122.21875</v>
      </c>
      <c r="AQ3800">
        <f>VLOOKUP(AL3800,工作表1!$F$3:$G$1000,2,FALSE)</f>
        <v>4</v>
      </c>
      <c r="AR3800" t="str">
        <f>VLOOKUP(AL3800,工作表1!$F$3:$H$1000,3,FALSE)</f>
        <v>2018/8/15</v>
      </c>
      <c r="AS3800">
        <f t="shared" si="1959"/>
        <v>0.1075</v>
      </c>
      <c r="AT3800">
        <f t="shared" si="1960"/>
        <v>3.8925000000000001</v>
      </c>
      <c r="AU3800" s="43">
        <f t="shared" si="1975"/>
        <v>40770</v>
      </c>
      <c r="AV3800" s="43">
        <f t="shared" si="1961"/>
        <v>40907</v>
      </c>
      <c r="AW3800" s="45">
        <f t="shared" si="1976"/>
        <v>1.6132596685082874</v>
      </c>
      <c r="AX3800" s="45">
        <f t="shared" si="1977"/>
        <v>3.4981911753576025</v>
      </c>
      <c r="AY3800" s="47">
        <f t="shared" si="1978"/>
        <v>111.34576451276831</v>
      </c>
      <c r="AZ3800" s="47">
        <f t="shared" si="1979"/>
        <v>122.26052520678535</v>
      </c>
      <c r="BA3800" s="43"/>
      <c r="BC3800">
        <v>40731</v>
      </c>
      <c r="BD3800" t="str">
        <v>912828JR</v>
      </c>
      <c r="BE3800">
        <v>4.1109999999999998</v>
      </c>
      <c r="BF3800">
        <v>-4.1079999999999998E-2</v>
      </c>
      <c r="BG3800">
        <v>0.88039999999999996</v>
      </c>
      <c r="BH3800">
        <v>119.9375</v>
      </c>
      <c r="BI3800">
        <f>VLOOKUP(BD3800,工作表1!$K$3:$L$1000,2,FALSE)</f>
        <v>3.75</v>
      </c>
      <c r="BJ3800" t="str">
        <f>VLOOKUP(BD3800,工作表1!$K$3:$M$1000,3,FALSE)</f>
        <v>2018/11/15</v>
      </c>
      <c r="BK3800">
        <f t="shared" si="1962"/>
        <v>0.1115</v>
      </c>
      <c r="BL3800">
        <f t="shared" si="1963"/>
        <v>3.6385000000000001</v>
      </c>
      <c r="BM3800" s="43">
        <f t="shared" si="1980"/>
        <v>40862</v>
      </c>
      <c r="BN3800" s="43">
        <f t="shared" si="1964"/>
        <v>40998</v>
      </c>
      <c r="BO3800" s="45">
        <f t="shared" si="1981"/>
        <v>0.55027173913043481</v>
      </c>
      <c r="BP3800" s="45">
        <f t="shared" si="1982"/>
        <v>3.2831484514592022</v>
      </c>
      <c r="BQ3800" s="47">
        <f t="shared" si="1983"/>
        <v>108.35915815215716</v>
      </c>
      <c r="BR3800" s="47">
        <f t="shared" si="1984"/>
        <v>119.42639539964063</v>
      </c>
    </row>
    <row r="3801" spans="6:70" x14ac:dyDescent="0.25">
      <c r="F3801" s="2">
        <v>40862</v>
      </c>
      <c r="G3801">
        <v>8.6499999999999994E-2</v>
      </c>
      <c r="H3801" s="43">
        <v>40914</v>
      </c>
      <c r="I3801">
        <v>1.3868</v>
      </c>
      <c r="L3801">
        <v>40731</v>
      </c>
      <c r="M3801" t="str">
        <v>912828HZ</v>
      </c>
      <c r="N3801">
        <v>4.2525000000000004</v>
      </c>
      <c r="O3801">
        <v>-0.40022000000000002</v>
      </c>
      <c r="P3801">
        <v>0.88700000000000001</v>
      </c>
      <c r="Q3801">
        <v>122.46875</v>
      </c>
      <c r="R3801">
        <f>VLOOKUP(M3801,工作表1!$A$3:$B$1000,2,FALSE)</f>
        <v>3.875</v>
      </c>
      <c r="S3801" t="str">
        <f>VLOOKUP(M3801,工作表1!$A$3:$C$1000,3,FALSE)</f>
        <v>2018/5/15</v>
      </c>
      <c r="T3801">
        <f t="shared" si="1954"/>
        <v>0.1115</v>
      </c>
      <c r="U3801">
        <f t="shared" si="1953"/>
        <v>3.7635000000000001</v>
      </c>
      <c r="V3801" s="43">
        <f t="shared" si="1965"/>
        <v>40862</v>
      </c>
      <c r="W3801" s="43">
        <f t="shared" si="1955"/>
        <v>40816</v>
      </c>
      <c r="X3801" s="45">
        <f t="shared" si="1966"/>
        <v>0.56861413043478271</v>
      </c>
      <c r="Y3801" s="45">
        <f t="shared" si="1967"/>
        <v>1.460394952352591</v>
      </c>
      <c r="Z3801" s="47">
        <f t="shared" si="1968"/>
        <v>109.62691793865791</v>
      </c>
      <c r="AA3801" s="47">
        <f t="shared" si="1969"/>
        <v>122.44790144072978</v>
      </c>
      <c r="AB3801" s="45">
        <f t="shared" si="1970"/>
        <v>2.4655999999999998</v>
      </c>
      <c r="AC3801" s="2" t="str">
        <f t="shared" si="1956"/>
        <v>TY1</v>
      </c>
      <c r="AD3801">
        <f t="shared" si="1957"/>
        <v>122.46875</v>
      </c>
      <c r="AE3801">
        <f t="shared" si="1958"/>
        <v>120.9375</v>
      </c>
      <c r="AF3801" s="49">
        <f t="shared" si="1985"/>
        <v>1.53125</v>
      </c>
      <c r="AG3801" s="3">
        <f t="shared" si="1971"/>
        <v>122.44790144072978</v>
      </c>
      <c r="AH3801">
        <f t="shared" si="1972"/>
        <v>121.03126554012455</v>
      </c>
      <c r="AI3801" s="51">
        <f t="shared" si="1973"/>
        <v>1.4166359006052289</v>
      </c>
      <c r="AJ3801" s="52">
        <f t="shared" si="1974"/>
        <v>-0.11461409939477107</v>
      </c>
      <c r="AK3801">
        <v>40731</v>
      </c>
      <c r="AL3801" t="str">
        <v>912828JH</v>
      </c>
      <c r="AM3801">
        <v>10.850899999999999</v>
      </c>
      <c r="AN3801">
        <v>-0.51253000000000004</v>
      </c>
      <c r="AO3801">
        <v>0.89370000000000005</v>
      </c>
      <c r="AP3801">
        <v>120.9375</v>
      </c>
      <c r="AQ3801">
        <f>VLOOKUP(AL3801,工作表1!$F$3:$G$1000,2,FALSE)</f>
        <v>4</v>
      </c>
      <c r="AR3801" t="str">
        <f>VLOOKUP(AL3801,工作表1!$F$3:$H$1000,3,FALSE)</f>
        <v>2018/8/15</v>
      </c>
      <c r="AS3801">
        <f t="shared" si="1959"/>
        <v>0.1115</v>
      </c>
      <c r="AT3801">
        <f t="shared" si="1960"/>
        <v>3.8885000000000001</v>
      </c>
      <c r="AU3801" s="43">
        <f t="shared" si="1975"/>
        <v>40770</v>
      </c>
      <c r="AV3801" s="43">
        <f t="shared" si="1961"/>
        <v>40907</v>
      </c>
      <c r="AW3801" s="45">
        <f t="shared" si="1976"/>
        <v>1.580110497237569</v>
      </c>
      <c r="AX3801" s="45">
        <f t="shared" si="1977"/>
        <v>3.4979187164156511</v>
      </c>
      <c r="AY3801" s="47">
        <f t="shared" si="1978"/>
        <v>110.2815365147314</v>
      </c>
      <c r="AZ3801" s="47">
        <f t="shared" si="1979"/>
        <v>121.03126554012455</v>
      </c>
      <c r="BA3801" s="43"/>
      <c r="BC3801">
        <v>40730</v>
      </c>
      <c r="BD3801" t="str">
        <v>912828JR</v>
      </c>
      <c r="BE3801">
        <v>5.1010999999999997</v>
      </c>
      <c r="BF3801">
        <v>-6.8210000000000007E-2</v>
      </c>
      <c r="BG3801">
        <v>0.88039999999999996</v>
      </c>
      <c r="BH3801">
        <v>120.46875</v>
      </c>
      <c r="BI3801">
        <f>VLOOKUP(BD3801,工作表1!$K$3:$L$1000,2,FALSE)</f>
        <v>3.75</v>
      </c>
      <c r="BJ3801" t="str">
        <f>VLOOKUP(BD3801,工作表1!$K$3:$M$1000,3,FALSE)</f>
        <v>2018/11/15</v>
      </c>
      <c r="BK3801">
        <f t="shared" si="1962"/>
        <v>0.1115</v>
      </c>
      <c r="BL3801">
        <f t="shared" si="1963"/>
        <v>3.6385000000000001</v>
      </c>
      <c r="BM3801" s="43">
        <f t="shared" si="1980"/>
        <v>40862</v>
      </c>
      <c r="BN3801" s="43">
        <f t="shared" si="1964"/>
        <v>40998</v>
      </c>
      <c r="BO3801" s="45">
        <f t="shared" si="1981"/>
        <v>0.54008152173913049</v>
      </c>
      <c r="BP3801" s="45">
        <f t="shared" si="1982"/>
        <v>3.2832322066706374</v>
      </c>
      <c r="BQ3801" s="47">
        <f t="shared" si="1983"/>
        <v>108.85959704349143</v>
      </c>
      <c r="BR3801" s="47">
        <f t="shared" si="1984"/>
        <v>119.98108425199331</v>
      </c>
    </row>
    <row r="3802" spans="6:70" x14ac:dyDescent="0.25">
      <c r="F3802" s="2">
        <v>40861</v>
      </c>
      <c r="G3802">
        <v>8.7499999999999994E-2</v>
      </c>
      <c r="H3802" s="43">
        <v>40913</v>
      </c>
      <c r="I3802">
        <v>1.4221999999999999</v>
      </c>
      <c r="L3802">
        <v>40730</v>
      </c>
      <c r="M3802" t="str">
        <v>912828HZ</v>
      </c>
      <c r="N3802">
        <v>4.6180000000000003</v>
      </c>
      <c r="O3802">
        <v>-0.42703999999999998</v>
      </c>
      <c r="P3802">
        <v>0.88700000000000001</v>
      </c>
      <c r="Q3802">
        <v>122.984375</v>
      </c>
      <c r="R3802">
        <f>VLOOKUP(M3802,工作表1!$A$3:$B$1000,2,FALSE)</f>
        <v>3.875</v>
      </c>
      <c r="S3802" t="str">
        <f>VLOOKUP(M3802,工作表1!$A$3:$C$1000,3,FALSE)</f>
        <v>2018/5/15</v>
      </c>
      <c r="T3802">
        <f t="shared" si="1954"/>
        <v>0.1115</v>
      </c>
      <c r="U3802">
        <f t="shared" si="1953"/>
        <v>3.7635000000000001</v>
      </c>
      <c r="V3802" s="43">
        <f t="shared" si="1965"/>
        <v>40862</v>
      </c>
      <c r="W3802" s="43">
        <f t="shared" si="1955"/>
        <v>40816</v>
      </c>
      <c r="X3802" s="45">
        <f t="shared" si="1966"/>
        <v>0.55808423913043481</v>
      </c>
      <c r="Y3802" s="45">
        <f t="shared" si="1967"/>
        <v>1.4604814994044073</v>
      </c>
      <c r="Z3802" s="47">
        <f t="shared" si="1968"/>
        <v>110.1037423658213</v>
      </c>
      <c r="AA3802" s="47">
        <f t="shared" si="1969"/>
        <v>122.97184011202674</v>
      </c>
      <c r="AB3802" s="45">
        <f t="shared" si="1970"/>
        <v>2.4214000000000002</v>
      </c>
      <c r="AC3802" s="2" t="str">
        <f t="shared" si="1956"/>
        <v>TY1</v>
      </c>
      <c r="AD3802">
        <f t="shared" si="1957"/>
        <v>122.984375</v>
      </c>
      <c r="AE3802">
        <f t="shared" si="1958"/>
        <v>121.46875</v>
      </c>
      <c r="AF3802" s="49">
        <f t="shared" si="1985"/>
        <v>1.515625</v>
      </c>
      <c r="AG3802" s="3">
        <f t="shared" si="1971"/>
        <v>122.97184011202674</v>
      </c>
      <c r="AH3802">
        <f t="shared" si="1972"/>
        <v>121.55951871379894</v>
      </c>
      <c r="AI3802" s="51">
        <f t="shared" si="1973"/>
        <v>1.4123213982278031</v>
      </c>
      <c r="AJ3802" s="52">
        <f t="shared" si="1974"/>
        <v>-0.10330360177219688</v>
      </c>
      <c r="AK3802">
        <v>40730</v>
      </c>
      <c r="AL3802" t="str">
        <v>912828JH</v>
      </c>
      <c r="AM3802">
        <v>10.9985</v>
      </c>
      <c r="AN3802">
        <v>-0.50471999999999995</v>
      </c>
      <c r="AO3802">
        <v>0.89370000000000005</v>
      </c>
      <c r="AP3802">
        <v>121.46875</v>
      </c>
      <c r="AQ3802">
        <f>VLOOKUP(AL3802,工作表1!$F$3:$G$1000,2,FALSE)</f>
        <v>4</v>
      </c>
      <c r="AR3802" t="str">
        <f>VLOOKUP(AL3802,工作表1!$F$3:$H$1000,3,FALSE)</f>
        <v>2018/8/15</v>
      </c>
      <c r="AS3802">
        <f t="shared" si="1959"/>
        <v>0.1115</v>
      </c>
      <c r="AT3802">
        <f t="shared" si="1960"/>
        <v>3.8885000000000001</v>
      </c>
      <c r="AU3802" s="43">
        <f t="shared" si="1975"/>
        <v>40770</v>
      </c>
      <c r="AV3802" s="43">
        <f t="shared" si="1961"/>
        <v>40907</v>
      </c>
      <c r="AW3802" s="45">
        <f t="shared" si="1976"/>
        <v>1.569060773480663</v>
      </c>
      <c r="AX3802" s="45">
        <f t="shared" si="1977"/>
        <v>3.4978278967683343</v>
      </c>
      <c r="AY3802" s="47">
        <f t="shared" si="1978"/>
        <v>110.76572720176718</v>
      </c>
      <c r="AZ3802" s="47">
        <f t="shared" si="1979"/>
        <v>121.55951871379894</v>
      </c>
      <c r="BA3802" s="43"/>
      <c r="BC3802">
        <v>40729</v>
      </c>
      <c r="BD3802" t="str">
        <v>912828JR</v>
      </c>
      <c r="BE3802">
        <v>5.2731000000000003</v>
      </c>
      <c r="BF3802">
        <v>-7.4660000000000004E-2</v>
      </c>
      <c r="BG3802">
        <v>0.88039999999999996</v>
      </c>
      <c r="BH3802">
        <v>120.140625</v>
      </c>
      <c r="BI3802">
        <f>VLOOKUP(BD3802,工作表1!$K$3:$L$1000,2,FALSE)</f>
        <v>3.75</v>
      </c>
      <c r="BJ3802" t="str">
        <f>VLOOKUP(BD3802,工作表1!$K$3:$M$1000,3,FALSE)</f>
        <v>2018/11/15</v>
      </c>
      <c r="BK3802">
        <f t="shared" si="1962"/>
        <v>0.11749999999999999</v>
      </c>
      <c r="BL3802">
        <f t="shared" si="1963"/>
        <v>3.6324999999999998</v>
      </c>
      <c r="BM3802" s="43">
        <f t="shared" si="1980"/>
        <v>40862</v>
      </c>
      <c r="BN3802" s="43">
        <f t="shared" si="1964"/>
        <v>40998</v>
      </c>
      <c r="BO3802" s="45">
        <f t="shared" si="1981"/>
        <v>0.52989130434782605</v>
      </c>
      <c r="BP3802" s="45">
        <f t="shared" si="1982"/>
        <v>3.2833159618820726</v>
      </c>
      <c r="BQ3802" s="47">
        <f t="shared" si="1983"/>
        <v>108.58700980529699</v>
      </c>
      <c r="BR3802" s="47">
        <f t="shared" si="1984"/>
        <v>119.66280688119507</v>
      </c>
    </row>
    <row r="3803" spans="6:70" x14ac:dyDescent="0.25">
      <c r="F3803" s="2">
        <v>40858</v>
      </c>
      <c r="G3803">
        <v>8.6999999999999994E-2</v>
      </c>
      <c r="H3803" s="43">
        <v>40912</v>
      </c>
      <c r="I3803">
        <v>1.4220999999999999</v>
      </c>
      <c r="L3803">
        <v>40729</v>
      </c>
      <c r="M3803" t="str">
        <v>912828HZ</v>
      </c>
      <c r="N3803">
        <v>4.3765000000000001</v>
      </c>
      <c r="O3803">
        <v>-0.39079999999999998</v>
      </c>
      <c r="P3803">
        <v>0.88700000000000001</v>
      </c>
      <c r="Q3803">
        <v>122.65625</v>
      </c>
      <c r="R3803">
        <f>VLOOKUP(M3803,工作表1!$A$3:$B$1000,2,FALSE)</f>
        <v>3.875</v>
      </c>
      <c r="S3803" t="str">
        <f>VLOOKUP(M3803,工作表1!$A$3:$C$1000,3,FALSE)</f>
        <v>2018/5/15</v>
      </c>
      <c r="T3803">
        <f t="shared" si="1954"/>
        <v>0.11749999999999999</v>
      </c>
      <c r="U3803">
        <f t="shared" si="1953"/>
        <v>3.7574999999999998</v>
      </c>
      <c r="V3803" s="43">
        <f t="shared" si="1965"/>
        <v>40862</v>
      </c>
      <c r="W3803" s="43">
        <f t="shared" si="1955"/>
        <v>40816</v>
      </c>
      <c r="X3803" s="45">
        <f t="shared" si="1966"/>
        <v>0.54755434782608692</v>
      </c>
      <c r="Y3803" s="45">
        <f t="shared" si="1967"/>
        <v>1.4605680464562241</v>
      </c>
      <c r="Z3803" s="47">
        <f t="shared" si="1968"/>
        <v>109.81813280582759</v>
      </c>
      <c r="AA3803" s="47">
        <f t="shared" si="1969"/>
        <v>122.63782990640851</v>
      </c>
      <c r="AB3803" s="45">
        <f t="shared" si="1970"/>
        <v>2.4409999999999998</v>
      </c>
      <c r="AC3803" s="2" t="str">
        <f t="shared" si="1956"/>
        <v>TY1</v>
      </c>
      <c r="AD3803">
        <f t="shared" si="1957"/>
        <v>122.65625</v>
      </c>
      <c r="AE3803">
        <f t="shared" si="1958"/>
        <v>121.140625</v>
      </c>
      <c r="AF3803" s="49">
        <f t="shared" si="1985"/>
        <v>1.515625</v>
      </c>
      <c r="AG3803" s="3">
        <f t="shared" si="1971"/>
        <v>122.63782990640851</v>
      </c>
      <c r="AH3803">
        <f t="shared" si="1972"/>
        <v>121.23976984653245</v>
      </c>
      <c r="AI3803" s="51">
        <f t="shared" si="1973"/>
        <v>1.3980600598760589</v>
      </c>
      <c r="AJ3803" s="52">
        <f t="shared" si="1974"/>
        <v>-0.11756494012394114</v>
      </c>
      <c r="AK3803">
        <v>40729</v>
      </c>
      <c r="AL3803" t="str">
        <v>912828JH</v>
      </c>
      <c r="AM3803">
        <v>11.0358</v>
      </c>
      <c r="AN3803">
        <v>-0.50490000000000002</v>
      </c>
      <c r="AO3803">
        <v>0.89370000000000005</v>
      </c>
      <c r="AP3803">
        <v>121.140625</v>
      </c>
      <c r="AQ3803">
        <f>VLOOKUP(AL3803,工作表1!$F$3:$G$1000,2,FALSE)</f>
        <v>4</v>
      </c>
      <c r="AR3803" t="str">
        <f>VLOOKUP(AL3803,工作表1!$F$3:$H$1000,3,FALSE)</f>
        <v>2018/8/15</v>
      </c>
      <c r="AS3803">
        <f t="shared" si="1959"/>
        <v>0.11749999999999999</v>
      </c>
      <c r="AT3803">
        <f t="shared" si="1960"/>
        <v>3.8824999999999998</v>
      </c>
      <c r="AU3803" s="43">
        <f t="shared" si="1975"/>
        <v>40770</v>
      </c>
      <c r="AV3803" s="43">
        <f t="shared" si="1961"/>
        <v>40907</v>
      </c>
      <c r="AW3803" s="45">
        <f t="shared" si="1976"/>
        <v>1.5580110497237569</v>
      </c>
      <c r="AX3803" s="45">
        <f t="shared" si="1977"/>
        <v>3.497737077121017</v>
      </c>
      <c r="AY3803" s="47">
        <f t="shared" si="1978"/>
        <v>110.48910846481409</v>
      </c>
      <c r="AZ3803" s="47">
        <f t="shared" si="1979"/>
        <v>121.23976984653245</v>
      </c>
      <c r="BA3803" s="43"/>
      <c r="BC3803">
        <v>40725</v>
      </c>
      <c r="BD3803" t="str">
        <v>912828JR</v>
      </c>
      <c r="BE3803">
        <v>5.3768000000000002</v>
      </c>
      <c r="BF3803">
        <v>-6.9059999999999996E-2</v>
      </c>
      <c r="BG3803">
        <v>0.88039999999999996</v>
      </c>
      <c r="BH3803">
        <v>119.46875</v>
      </c>
      <c r="BI3803">
        <f>VLOOKUP(BD3803,工作表1!$K$3:$L$1000,2,FALSE)</f>
        <v>3.75</v>
      </c>
      <c r="BJ3803" t="str">
        <f>VLOOKUP(BD3803,工作表1!$K$3:$M$1000,3,FALSE)</f>
        <v>2018/11/15</v>
      </c>
      <c r="BK3803">
        <f t="shared" si="1962"/>
        <v>0.1205</v>
      </c>
      <c r="BL3803">
        <f t="shared" si="1963"/>
        <v>3.6295000000000002</v>
      </c>
      <c r="BM3803" s="43">
        <f t="shared" si="1980"/>
        <v>40862</v>
      </c>
      <c r="BN3803" s="43">
        <f t="shared" si="1964"/>
        <v>40998</v>
      </c>
      <c r="BO3803" s="45">
        <f t="shared" si="1981"/>
        <v>0.51970108695652173</v>
      </c>
      <c r="BP3803" s="45">
        <f t="shared" si="1982"/>
        <v>3.2833997170935083</v>
      </c>
      <c r="BQ3803" s="47">
        <f t="shared" si="1983"/>
        <v>108.00102715705235</v>
      </c>
      <c r="BR3803" s="47">
        <f t="shared" si="1984"/>
        <v>118.98605183731242</v>
      </c>
    </row>
    <row r="3804" spans="6:70" x14ac:dyDescent="0.25">
      <c r="F3804" s="2">
        <v>40857</v>
      </c>
      <c r="G3804">
        <v>8.5500000000000007E-2</v>
      </c>
      <c r="H3804" s="43">
        <v>40911</v>
      </c>
      <c r="I3804">
        <v>1.4079999999999999</v>
      </c>
      <c r="L3804">
        <v>40725</v>
      </c>
      <c r="M3804" t="str">
        <v>912828HZ</v>
      </c>
      <c r="N3804">
        <v>4.4686000000000003</v>
      </c>
      <c r="O3804">
        <v>-0.38646999999999998</v>
      </c>
      <c r="P3804">
        <v>0.88700000000000001</v>
      </c>
      <c r="Q3804">
        <v>121.984375</v>
      </c>
      <c r="R3804">
        <f>VLOOKUP(M3804,工作表1!$A$3:$B$1000,2,FALSE)</f>
        <v>3.875</v>
      </c>
      <c r="S3804" t="str">
        <f>VLOOKUP(M3804,工作表1!$A$3:$C$1000,3,FALSE)</f>
        <v>2018/5/15</v>
      </c>
      <c r="T3804">
        <f t="shared" si="1954"/>
        <v>0.1205</v>
      </c>
      <c r="U3804">
        <f t="shared" si="1953"/>
        <v>3.7545000000000002</v>
      </c>
      <c r="V3804" s="43">
        <f t="shared" si="1965"/>
        <v>40862</v>
      </c>
      <c r="W3804" s="43">
        <f t="shared" si="1955"/>
        <v>40816</v>
      </c>
      <c r="X3804" s="45">
        <f t="shared" si="1966"/>
        <v>0.53702445652173914</v>
      </c>
      <c r="Y3804" s="45">
        <f t="shared" si="1967"/>
        <v>1.4606545935080404</v>
      </c>
      <c r="Z3804" s="47">
        <f t="shared" si="1968"/>
        <v>109.23218383269</v>
      </c>
      <c r="AA3804" s="47">
        <f t="shared" si="1969"/>
        <v>121.96443855106027</v>
      </c>
      <c r="AB3804" s="45">
        <f t="shared" si="1970"/>
        <v>2.5259</v>
      </c>
      <c r="AC3804" s="2" t="str">
        <f t="shared" si="1956"/>
        <v>TY1</v>
      </c>
      <c r="AD3804">
        <f t="shared" si="1957"/>
        <v>121.984375</v>
      </c>
      <c r="AE3804">
        <f t="shared" si="1958"/>
        <v>120.46875</v>
      </c>
      <c r="AF3804" s="49">
        <f t="shared" si="1985"/>
        <v>1.515625</v>
      </c>
      <c r="AG3804" s="3">
        <f t="shared" si="1971"/>
        <v>121.96443855106027</v>
      </c>
      <c r="AH3804">
        <f t="shared" si="1972"/>
        <v>120.57230000141151</v>
      </c>
      <c r="AI3804" s="51">
        <f t="shared" si="1973"/>
        <v>1.392138549648763</v>
      </c>
      <c r="AJ3804" s="52">
        <f t="shared" si="1974"/>
        <v>-0.12348645035123695</v>
      </c>
      <c r="AK3804">
        <v>40725</v>
      </c>
      <c r="AL3804" t="str">
        <v>912828JH</v>
      </c>
      <c r="AM3804">
        <v>11.321300000000001</v>
      </c>
      <c r="AN3804">
        <v>-0.51112999999999997</v>
      </c>
      <c r="AO3804">
        <v>0.89370000000000005</v>
      </c>
      <c r="AP3804">
        <v>120.46875</v>
      </c>
      <c r="AQ3804">
        <f>VLOOKUP(AL3804,工作表1!$F$3:$G$1000,2,FALSE)</f>
        <v>4</v>
      </c>
      <c r="AR3804" t="str">
        <f>VLOOKUP(AL3804,工作表1!$F$3:$H$1000,3,FALSE)</f>
        <v>2018/8/15</v>
      </c>
      <c r="AS3804">
        <f t="shared" si="1959"/>
        <v>0.1205</v>
      </c>
      <c r="AT3804">
        <f t="shared" si="1960"/>
        <v>3.8795000000000002</v>
      </c>
      <c r="AU3804" s="43">
        <f t="shared" si="1975"/>
        <v>40770</v>
      </c>
      <c r="AV3804" s="43">
        <f t="shared" si="1961"/>
        <v>40907</v>
      </c>
      <c r="AW3804" s="45">
        <f t="shared" si="1976"/>
        <v>1.5469613259668509</v>
      </c>
      <c r="AX3804" s="45">
        <f t="shared" si="1977"/>
        <v>3.4976462574737002</v>
      </c>
      <c r="AY3804" s="47">
        <f t="shared" si="1978"/>
        <v>109.90318148995249</v>
      </c>
      <c r="AZ3804" s="47">
        <f t="shared" si="1979"/>
        <v>120.57230000141151</v>
      </c>
      <c r="BA3804" s="43"/>
      <c r="BC3804">
        <v>40724</v>
      </c>
      <c r="BD3804" t="str">
        <v>912828JR</v>
      </c>
      <c r="BE3804">
        <v>5.7629999999999999</v>
      </c>
      <c r="BF3804">
        <v>-8.0089999999999995E-2</v>
      </c>
      <c r="BG3804">
        <v>0.88039999999999996</v>
      </c>
      <c r="BH3804">
        <v>119.828125</v>
      </c>
      <c r="BI3804">
        <f>VLOOKUP(BD3804,工作表1!$K$3:$L$1000,2,FALSE)</f>
        <v>3.75</v>
      </c>
      <c r="BJ3804" t="str">
        <f>VLOOKUP(BD3804,工作表1!$K$3:$M$1000,3,FALSE)</f>
        <v>2018/11/15</v>
      </c>
      <c r="BK3804">
        <f t="shared" si="1962"/>
        <v>0.12</v>
      </c>
      <c r="BL3804">
        <f t="shared" si="1963"/>
        <v>3.63</v>
      </c>
      <c r="BM3804" s="43">
        <f t="shared" si="1980"/>
        <v>40862</v>
      </c>
      <c r="BN3804" s="43">
        <f t="shared" si="1964"/>
        <v>40998</v>
      </c>
      <c r="BO3804" s="45">
        <f t="shared" si="1981"/>
        <v>0.47894021739130438</v>
      </c>
      <c r="BP3804" s="45">
        <f t="shared" si="1982"/>
        <v>3.2837347379392496</v>
      </c>
      <c r="BQ3804" s="47">
        <f t="shared" si="1983"/>
        <v>119.21902701502036</v>
      </c>
      <c r="BR3804" s="47">
        <f t="shared" si="1984"/>
        <v>131.67273674009456</v>
      </c>
    </row>
    <row r="3805" spans="6:70" x14ac:dyDescent="0.25">
      <c r="F3805" s="2">
        <v>40856</v>
      </c>
      <c r="G3805">
        <v>8.5000000000000006E-2</v>
      </c>
      <c r="H3805" s="43">
        <v>40910</v>
      </c>
      <c r="I3805">
        <v>1.3445</v>
      </c>
      <c r="L3805">
        <v>40724</v>
      </c>
      <c r="M3805" t="str">
        <v>912828HZ</v>
      </c>
      <c r="N3805">
        <v>4.6551999999999998</v>
      </c>
      <c r="O3805">
        <v>-0.38474999999999998</v>
      </c>
      <c r="P3805">
        <v>0.88700000000000001</v>
      </c>
      <c r="Q3805">
        <v>122.328125</v>
      </c>
      <c r="S3805" t="str">
        <f>VLOOKUP(M3805,工作表1!$A$3:$C$1000,3,FALSE)</f>
        <v>2018/5/15</v>
      </c>
      <c r="V3805" s="43">
        <f t="shared" si="1965"/>
        <v>40862</v>
      </c>
      <c r="X3805" s="45">
        <f t="shared" si="1966"/>
        <v>0</v>
      </c>
      <c r="Y3805" s="45">
        <f t="shared" si="1967"/>
        <v>0</v>
      </c>
      <c r="Z3805" s="47">
        <f t="shared" si="1968"/>
        <v>108.50504687500001</v>
      </c>
      <c r="AA3805" s="47">
        <f t="shared" si="1969"/>
        <v>691.67684548308137</v>
      </c>
      <c r="AB3805" s="45">
        <f t="shared" si="1970"/>
        <v>2.4961000000000002</v>
      </c>
      <c r="AG3805" s="3">
        <f t="shared" si="1971"/>
        <v>685.90848201968561</v>
      </c>
      <c r="AH3805">
        <f t="shared" si="1972"/>
        <v>0</v>
      </c>
      <c r="AI3805" s="51">
        <f t="shared" si="1973"/>
        <v>685.90848201968561</v>
      </c>
      <c r="AJ3805" s="52">
        <f t="shared" si="1974"/>
        <v>685.90848201968561</v>
      </c>
      <c r="AK3805">
        <v>40724</v>
      </c>
      <c r="AL3805" t="str">
        <v>912828JH</v>
      </c>
      <c r="AM3805">
        <v>10.691599999999999</v>
      </c>
      <c r="AN3805">
        <v>-0.45957999999999999</v>
      </c>
      <c r="AO3805">
        <v>0.89370000000000005</v>
      </c>
      <c r="AP3805">
        <v>120.828125</v>
      </c>
      <c r="AR3805" t="str">
        <f>VLOOKUP(AL3805,工作表1!$F$3:$H$1000,3,FALSE)</f>
        <v>2018/8/15</v>
      </c>
      <c r="AU3805" s="43">
        <f t="shared" si="1975"/>
        <v>40770</v>
      </c>
      <c r="AW3805" s="45">
        <f t="shared" si="1976"/>
        <v>0</v>
      </c>
      <c r="AX3805" s="45">
        <f t="shared" si="1977"/>
        <v>0</v>
      </c>
      <c r="AY3805" s="47">
        <f t="shared" si="1978"/>
        <v>107.9840953125</v>
      </c>
      <c r="AZ3805" s="47">
        <f t="shared" si="1979"/>
        <v>685.90848201968561</v>
      </c>
    </row>
    <row r="3806" spans="6:70" x14ac:dyDescent="0.25">
      <c r="F3806" s="2">
        <v>40855</v>
      </c>
      <c r="G3806">
        <v>8.7499999999999994E-2</v>
      </c>
      <c r="H3806" s="43">
        <v>40907</v>
      </c>
      <c r="I3806">
        <v>1.3445</v>
      </c>
    </row>
    <row r="3807" spans="6:70" x14ac:dyDescent="0.25">
      <c r="F3807" s="2">
        <v>40854</v>
      </c>
      <c r="G3807">
        <v>8.7499999999999994E-2</v>
      </c>
      <c r="H3807" s="43">
        <v>40906</v>
      </c>
      <c r="I3807">
        <v>1.3868</v>
      </c>
    </row>
    <row r="3808" spans="6:70" x14ac:dyDescent="0.25">
      <c r="F3808" s="2">
        <v>40851</v>
      </c>
      <c r="G3808">
        <v>8.7499999999999994E-2</v>
      </c>
      <c r="H3808" s="43">
        <v>40905</v>
      </c>
      <c r="I3808">
        <v>1.4174</v>
      </c>
    </row>
    <row r="3809" spans="6:9" x14ac:dyDescent="0.25">
      <c r="F3809" s="2">
        <v>40850</v>
      </c>
      <c r="G3809">
        <v>8.6499999999999994E-2</v>
      </c>
      <c r="H3809" s="43">
        <v>40904</v>
      </c>
      <c r="I3809">
        <v>1.4883</v>
      </c>
    </row>
    <row r="3810" spans="6:9" x14ac:dyDescent="0.25">
      <c r="F3810" s="2">
        <v>40849</v>
      </c>
      <c r="G3810">
        <v>8.5500000000000007E-2</v>
      </c>
      <c r="H3810" s="43">
        <v>40903</v>
      </c>
      <c r="I3810">
        <v>1.5002</v>
      </c>
    </row>
    <row r="3811" spans="6:9" x14ac:dyDescent="0.25">
      <c r="F3811" s="2">
        <v>40848</v>
      </c>
      <c r="G3811">
        <v>8.5999999999999993E-2</v>
      </c>
      <c r="H3811" s="43">
        <v>40900</v>
      </c>
      <c r="I3811">
        <v>1.5002</v>
      </c>
    </row>
    <row r="3812" spans="6:9" x14ac:dyDescent="0.25">
      <c r="F3812" s="2">
        <v>40847</v>
      </c>
      <c r="G3812">
        <v>8.3500000000000005E-2</v>
      </c>
      <c r="H3812" s="43">
        <v>40899</v>
      </c>
      <c r="I3812">
        <v>1.4292</v>
      </c>
    </row>
    <row r="3813" spans="6:9" x14ac:dyDescent="0.25">
      <c r="F3813" s="2">
        <v>40844</v>
      </c>
      <c r="G3813">
        <v>8.5500000000000007E-2</v>
      </c>
      <c r="H3813" s="43">
        <v>40898</v>
      </c>
      <c r="I3813">
        <v>1.4081999999999999</v>
      </c>
    </row>
    <row r="3814" spans="6:9" x14ac:dyDescent="0.25">
      <c r="F3814" s="2">
        <v>40843</v>
      </c>
      <c r="G3814">
        <v>8.7499999999999994E-2</v>
      </c>
      <c r="H3814" s="43">
        <v>40897</v>
      </c>
      <c r="I3814">
        <v>1.3796999999999999</v>
      </c>
    </row>
    <row r="3815" spans="6:9" x14ac:dyDescent="0.25">
      <c r="F3815" s="2">
        <v>40842</v>
      </c>
      <c r="G3815">
        <v>8.3000000000000004E-2</v>
      </c>
      <c r="H3815" s="43">
        <v>40896</v>
      </c>
      <c r="I3815">
        <v>1.2924</v>
      </c>
    </row>
    <row r="3816" spans="6:9" x14ac:dyDescent="0.25">
      <c r="F3816" s="2">
        <v>40841</v>
      </c>
      <c r="G3816">
        <v>8.1500000000000003E-2</v>
      </c>
      <c r="H3816" s="43">
        <v>40893</v>
      </c>
      <c r="I3816">
        <v>1.3042</v>
      </c>
    </row>
    <row r="3817" spans="6:9" x14ac:dyDescent="0.25">
      <c r="F3817" s="2">
        <v>40840</v>
      </c>
      <c r="G3817">
        <v>8.0500000000000002E-2</v>
      </c>
      <c r="H3817" s="43">
        <v>40892</v>
      </c>
      <c r="I3817">
        <v>1.3726</v>
      </c>
    </row>
    <row r="3818" spans="6:9" x14ac:dyDescent="0.25">
      <c r="F3818" s="2">
        <v>40837</v>
      </c>
      <c r="G3818">
        <v>8.5000000000000006E-2</v>
      </c>
      <c r="H3818" s="43">
        <v>40891</v>
      </c>
      <c r="I3818">
        <v>1.3678999999999999</v>
      </c>
    </row>
    <row r="3819" spans="6:9" x14ac:dyDescent="0.25">
      <c r="F3819" s="2">
        <v>40836</v>
      </c>
      <c r="G3819">
        <v>8.2500000000000004E-2</v>
      </c>
      <c r="H3819" s="43">
        <v>40890</v>
      </c>
      <c r="I3819">
        <v>1.401</v>
      </c>
    </row>
    <row r="3820" spans="6:9" x14ac:dyDescent="0.25">
      <c r="F3820" s="2">
        <v>40835</v>
      </c>
      <c r="G3820">
        <v>8.2500000000000004E-2</v>
      </c>
      <c r="H3820" s="43">
        <v>40889</v>
      </c>
      <c r="I3820">
        <v>1.427</v>
      </c>
    </row>
    <row r="3821" spans="6:9" x14ac:dyDescent="0.25">
      <c r="F3821" s="2">
        <v>40834</v>
      </c>
      <c r="G3821">
        <v>8.0500000000000002E-2</v>
      </c>
      <c r="H3821" s="43">
        <v>40886</v>
      </c>
      <c r="I3821">
        <v>1.4767999999999999</v>
      </c>
    </row>
    <row r="3822" spans="6:9" x14ac:dyDescent="0.25">
      <c r="F3822" s="2">
        <v>40833</v>
      </c>
      <c r="G3822">
        <v>8.1500000000000003E-2</v>
      </c>
      <c r="H3822" s="43">
        <v>40885</v>
      </c>
      <c r="I3822">
        <v>1.3986000000000001</v>
      </c>
    </row>
    <row r="3823" spans="6:9" x14ac:dyDescent="0.25">
      <c r="F3823" s="2">
        <v>40830</v>
      </c>
      <c r="G3823">
        <v>8.2500000000000004E-2</v>
      </c>
      <c r="H3823" s="43">
        <v>40884</v>
      </c>
      <c r="I3823">
        <v>1.4612000000000001</v>
      </c>
    </row>
    <row r="3824" spans="6:9" x14ac:dyDescent="0.25">
      <c r="F3824" s="2">
        <v>40829</v>
      </c>
      <c r="G3824">
        <v>8.2500000000000004E-2</v>
      </c>
      <c r="H3824" s="43">
        <v>40883</v>
      </c>
      <c r="I3824">
        <v>1.5242</v>
      </c>
    </row>
    <row r="3825" spans="6:9" x14ac:dyDescent="0.25">
      <c r="F3825" s="2">
        <v>40828</v>
      </c>
      <c r="G3825">
        <v>8.2500000000000004E-2</v>
      </c>
      <c r="H3825" s="43">
        <v>40882</v>
      </c>
      <c r="I3825">
        <v>1.4956</v>
      </c>
    </row>
    <row r="3826" spans="6:9" x14ac:dyDescent="0.25">
      <c r="F3826" s="2">
        <v>40827</v>
      </c>
      <c r="G3826">
        <v>8.4500000000000006E-2</v>
      </c>
      <c r="H3826" s="43">
        <v>40879</v>
      </c>
      <c r="I3826">
        <v>1.4754</v>
      </c>
    </row>
    <row r="3827" spans="6:9" x14ac:dyDescent="0.25">
      <c r="F3827" s="2">
        <v>40826</v>
      </c>
      <c r="G3827">
        <v>8.7999999999999995E-2</v>
      </c>
      <c r="H3827" s="43">
        <v>40878</v>
      </c>
      <c r="I3827">
        <v>1.5334000000000001</v>
      </c>
    </row>
    <row r="3828" spans="6:9" x14ac:dyDescent="0.25">
      <c r="F3828" s="2">
        <v>40823</v>
      </c>
      <c r="G3828">
        <v>8.9499999999999996E-2</v>
      </c>
      <c r="H3828" s="43">
        <v>40877</v>
      </c>
      <c r="I3828">
        <v>1.5226999999999999</v>
      </c>
    </row>
    <row r="3829" spans="6:9" x14ac:dyDescent="0.25">
      <c r="F3829" s="2">
        <v>40822</v>
      </c>
      <c r="G3829">
        <v>8.8499999999999995E-2</v>
      </c>
      <c r="H3829" s="43">
        <v>40876</v>
      </c>
      <c r="I3829">
        <v>1.4716</v>
      </c>
    </row>
    <row r="3830" spans="6:9" x14ac:dyDescent="0.25">
      <c r="F3830" s="2">
        <v>40821</v>
      </c>
      <c r="G3830">
        <v>8.8999999999999996E-2</v>
      </c>
      <c r="H3830" s="43">
        <v>40875</v>
      </c>
      <c r="I3830">
        <v>1.4562999999999999</v>
      </c>
    </row>
    <row r="3831" spans="6:9" x14ac:dyDescent="0.25">
      <c r="F3831" s="2">
        <v>40820</v>
      </c>
      <c r="G3831">
        <v>8.8499999999999995E-2</v>
      </c>
      <c r="H3831" s="43">
        <v>40872</v>
      </c>
      <c r="I3831">
        <v>1.4516</v>
      </c>
    </row>
    <row r="3832" spans="6:9" x14ac:dyDescent="0.25">
      <c r="F3832" s="2">
        <v>40819</v>
      </c>
      <c r="G3832">
        <v>9.1499999999999998E-2</v>
      </c>
      <c r="H3832" s="43">
        <v>40871</v>
      </c>
      <c r="I3832">
        <v>1.3803000000000001</v>
      </c>
    </row>
    <row r="3833" spans="6:9" x14ac:dyDescent="0.25">
      <c r="F3833" s="2">
        <v>40816</v>
      </c>
      <c r="G3833">
        <v>8.8999999999999996E-2</v>
      </c>
      <c r="H3833" s="43">
        <v>40870</v>
      </c>
      <c r="I3833">
        <v>1.3566</v>
      </c>
    </row>
    <row r="3834" spans="6:9" x14ac:dyDescent="0.25">
      <c r="F3834" s="2">
        <v>40815</v>
      </c>
      <c r="G3834">
        <v>8.6499999999999994E-2</v>
      </c>
      <c r="H3834" s="43">
        <v>40869</v>
      </c>
      <c r="I3834">
        <v>1.3966000000000001</v>
      </c>
    </row>
    <row r="3835" spans="6:9" x14ac:dyDescent="0.25">
      <c r="F3835" s="2">
        <v>40814</v>
      </c>
      <c r="G3835">
        <v>8.8999999999999996E-2</v>
      </c>
      <c r="H3835" s="43">
        <v>40868</v>
      </c>
      <c r="I3835">
        <v>1.4201999999999999</v>
      </c>
    </row>
    <row r="3836" spans="6:9" x14ac:dyDescent="0.25">
      <c r="F3836" s="2">
        <v>40813</v>
      </c>
      <c r="G3836">
        <v>9.0499999999999997E-2</v>
      </c>
      <c r="H3836" s="43">
        <v>40865</v>
      </c>
      <c r="I3836">
        <v>1.4614</v>
      </c>
    </row>
    <row r="3837" spans="6:9" x14ac:dyDescent="0.25">
      <c r="F3837" s="2">
        <v>40812</v>
      </c>
      <c r="G3837">
        <v>8.8499999999999995E-2</v>
      </c>
      <c r="H3837" s="43">
        <v>40864</v>
      </c>
      <c r="I3837">
        <v>1.3973</v>
      </c>
    </row>
    <row r="3838" spans="6:9" x14ac:dyDescent="0.25">
      <c r="F3838" s="2">
        <v>40809</v>
      </c>
      <c r="G3838">
        <v>8.8999999999999996E-2</v>
      </c>
      <c r="H3838" s="43">
        <v>40863</v>
      </c>
      <c r="I3838">
        <v>1.4196</v>
      </c>
    </row>
    <row r="3839" spans="6:9" x14ac:dyDescent="0.25">
      <c r="F3839" s="2">
        <v>40808</v>
      </c>
      <c r="G3839">
        <v>8.7999999999999995E-2</v>
      </c>
      <c r="H3839" s="43">
        <v>40862</v>
      </c>
      <c r="I3839">
        <v>1.4514</v>
      </c>
    </row>
    <row r="3840" spans="6:9" x14ac:dyDescent="0.25">
      <c r="F3840" s="2">
        <v>40807</v>
      </c>
      <c r="G3840">
        <v>9.0499999999999997E-2</v>
      </c>
      <c r="H3840" s="43">
        <v>40861</v>
      </c>
      <c r="I3840">
        <v>1.4538</v>
      </c>
    </row>
    <row r="3841" spans="6:9" x14ac:dyDescent="0.25">
      <c r="F3841" s="2">
        <v>40806</v>
      </c>
      <c r="G3841">
        <v>6.9500000000000006E-2</v>
      </c>
      <c r="H3841" s="43">
        <v>40858</v>
      </c>
      <c r="I3841">
        <v>1.454</v>
      </c>
    </row>
    <row r="3842" spans="6:9" x14ac:dyDescent="0.25">
      <c r="F3842" s="2">
        <v>40805</v>
      </c>
      <c r="G3842">
        <v>6.5500000000000003E-2</v>
      </c>
      <c r="H3842" s="43">
        <v>40857</v>
      </c>
      <c r="I3842">
        <v>1.454</v>
      </c>
    </row>
    <row r="3843" spans="6:9" x14ac:dyDescent="0.25">
      <c r="F3843" s="2">
        <v>40802</v>
      </c>
      <c r="G3843">
        <v>6.8000000000000005E-2</v>
      </c>
      <c r="H3843" s="43">
        <v>40856</v>
      </c>
      <c r="I3843">
        <v>1.403</v>
      </c>
    </row>
    <row r="3844" spans="6:9" x14ac:dyDescent="0.25">
      <c r="F3844" s="2">
        <v>40801</v>
      </c>
      <c r="G3844">
        <v>6.8500000000000005E-2</v>
      </c>
      <c r="H3844" s="43">
        <v>40855</v>
      </c>
      <c r="I3844">
        <v>1.4990000000000001</v>
      </c>
    </row>
    <row r="3845" spans="6:9" x14ac:dyDescent="0.25">
      <c r="F3845" s="2">
        <v>40800</v>
      </c>
      <c r="G3845">
        <v>7.2999999999999995E-2</v>
      </c>
      <c r="H3845" s="43">
        <v>40854</v>
      </c>
      <c r="I3845">
        <v>1.4593</v>
      </c>
    </row>
    <row r="3846" spans="6:9" x14ac:dyDescent="0.25">
      <c r="F3846" s="2">
        <v>40799</v>
      </c>
      <c r="G3846">
        <v>7.8E-2</v>
      </c>
      <c r="H3846" s="43">
        <v>40851</v>
      </c>
      <c r="I3846">
        <v>1.4477</v>
      </c>
    </row>
    <row r="3847" spans="6:9" x14ac:dyDescent="0.25">
      <c r="F3847" s="2">
        <v>40798</v>
      </c>
      <c r="G3847">
        <v>8.4500000000000006E-2</v>
      </c>
      <c r="H3847" s="43">
        <v>40850</v>
      </c>
      <c r="I3847">
        <v>1.496</v>
      </c>
    </row>
    <row r="3848" spans="6:9" x14ac:dyDescent="0.25">
      <c r="F3848" s="2">
        <v>40795</v>
      </c>
      <c r="G3848">
        <v>7.9000000000000001E-2</v>
      </c>
      <c r="H3848" s="43">
        <v>40849</v>
      </c>
      <c r="I3848">
        <v>1.4330000000000001</v>
      </c>
    </row>
    <row r="3849" spans="6:9" x14ac:dyDescent="0.25">
      <c r="F3849" s="2">
        <v>40794</v>
      </c>
      <c r="G3849">
        <v>7.9000000000000001E-2</v>
      </c>
      <c r="H3849" s="43">
        <v>40848</v>
      </c>
      <c r="I3849">
        <v>1.4530000000000001</v>
      </c>
    </row>
    <row r="3850" spans="6:9" x14ac:dyDescent="0.25">
      <c r="F3850" s="2">
        <v>40793</v>
      </c>
      <c r="G3850">
        <v>8.6499999999999994E-2</v>
      </c>
      <c r="H3850" s="43">
        <v>40847</v>
      </c>
      <c r="I3850">
        <v>1.5502</v>
      </c>
    </row>
    <row r="3851" spans="6:9" x14ac:dyDescent="0.25">
      <c r="F3851" s="2">
        <v>40792</v>
      </c>
      <c r="G3851">
        <v>8.5999999999999993E-2</v>
      </c>
      <c r="H3851" s="43">
        <v>40844</v>
      </c>
      <c r="I3851">
        <v>1.7428999999999999</v>
      </c>
    </row>
    <row r="3852" spans="6:9" x14ac:dyDescent="0.25">
      <c r="F3852" s="2">
        <v>40791</v>
      </c>
      <c r="G3852">
        <v>8.6999999999999994E-2</v>
      </c>
      <c r="H3852" s="43">
        <v>40843</v>
      </c>
      <c r="I3852">
        <v>1.8139000000000001</v>
      </c>
    </row>
    <row r="3853" spans="6:9" x14ac:dyDescent="0.25">
      <c r="F3853" s="2">
        <v>40788</v>
      </c>
      <c r="G3853">
        <v>8.7499999999999994E-2</v>
      </c>
      <c r="H3853" s="43">
        <v>40842</v>
      </c>
      <c r="I3853">
        <v>1.6554</v>
      </c>
    </row>
    <row r="3854" spans="6:9" x14ac:dyDescent="0.25">
      <c r="F3854" s="2">
        <v>40787</v>
      </c>
      <c r="G3854">
        <v>8.8499999999999995E-2</v>
      </c>
      <c r="H3854" s="43">
        <v>40841</v>
      </c>
      <c r="I3854">
        <v>1.5660000000000001</v>
      </c>
    </row>
    <row r="3855" spans="6:9" x14ac:dyDescent="0.25">
      <c r="F3855" s="2">
        <v>40786</v>
      </c>
      <c r="G3855">
        <v>8.8499999999999995E-2</v>
      </c>
      <c r="H3855" s="43">
        <v>40840</v>
      </c>
      <c r="I3855">
        <v>1.6842999999999999</v>
      </c>
    </row>
    <row r="3856" spans="6:9" x14ac:dyDescent="0.25">
      <c r="F3856" s="2">
        <v>40785</v>
      </c>
      <c r="G3856">
        <v>8.5999999999999993E-2</v>
      </c>
      <c r="H3856" s="43">
        <v>40837</v>
      </c>
      <c r="I3856">
        <v>1.6575</v>
      </c>
    </row>
    <row r="3857" spans="6:9" x14ac:dyDescent="0.25">
      <c r="F3857" s="2">
        <v>40784</v>
      </c>
      <c r="G3857">
        <v>8.1500000000000003E-2</v>
      </c>
      <c r="H3857" s="43">
        <v>40836</v>
      </c>
      <c r="I3857">
        <v>1.6427</v>
      </c>
    </row>
    <row r="3858" spans="6:9" x14ac:dyDescent="0.25">
      <c r="F3858" s="2">
        <v>40781</v>
      </c>
      <c r="G3858">
        <v>7.85E-2</v>
      </c>
      <c r="H3858" s="43">
        <v>40835</v>
      </c>
      <c r="I3858">
        <v>1.6161000000000001</v>
      </c>
    </row>
    <row r="3859" spans="6:9" x14ac:dyDescent="0.25">
      <c r="F3859" s="2">
        <v>40780</v>
      </c>
      <c r="G3859">
        <v>8.3500000000000005E-2</v>
      </c>
      <c r="H3859" s="43">
        <v>40834</v>
      </c>
      <c r="I3859">
        <v>1.6365000000000001</v>
      </c>
    </row>
    <row r="3860" spans="6:9" x14ac:dyDescent="0.25">
      <c r="F3860" s="2">
        <v>40779</v>
      </c>
      <c r="G3860">
        <v>8.6999999999999994E-2</v>
      </c>
      <c r="H3860" s="43">
        <v>40833</v>
      </c>
      <c r="I3860">
        <v>1.6231</v>
      </c>
    </row>
    <row r="3861" spans="6:9" x14ac:dyDescent="0.25">
      <c r="F3861" s="2">
        <v>40778</v>
      </c>
      <c r="G3861">
        <v>8.7499999999999994E-2</v>
      </c>
      <c r="H3861" s="43">
        <v>40830</v>
      </c>
      <c r="I3861">
        <v>1.71</v>
      </c>
    </row>
    <row r="3862" spans="6:9" x14ac:dyDescent="0.25">
      <c r="F3862" s="2">
        <v>40777</v>
      </c>
      <c r="G3862">
        <v>8.6999999999999994E-2</v>
      </c>
      <c r="H3862" s="43">
        <v>40829</v>
      </c>
      <c r="I3862">
        <v>1.6685000000000001</v>
      </c>
    </row>
    <row r="3863" spans="6:9" x14ac:dyDescent="0.25">
      <c r="F3863" s="2">
        <v>40774</v>
      </c>
      <c r="G3863">
        <v>8.8999999999999996E-2</v>
      </c>
      <c r="H3863" s="43">
        <v>40828</v>
      </c>
      <c r="I3863">
        <v>1.6998</v>
      </c>
    </row>
    <row r="3864" spans="6:9" x14ac:dyDescent="0.25">
      <c r="F3864" s="2">
        <v>40773</v>
      </c>
      <c r="G3864">
        <v>8.4500000000000006E-2</v>
      </c>
      <c r="H3864" s="43">
        <v>40827</v>
      </c>
      <c r="I3864">
        <v>1.6658999999999999</v>
      </c>
    </row>
    <row r="3865" spans="6:9" x14ac:dyDescent="0.25">
      <c r="F3865" s="2">
        <v>40772</v>
      </c>
      <c r="G3865">
        <v>9.5500000000000002E-2</v>
      </c>
      <c r="H3865" s="43">
        <v>40826</v>
      </c>
      <c r="I3865">
        <v>1.5996999999999999</v>
      </c>
    </row>
    <row r="3866" spans="6:9" x14ac:dyDescent="0.25">
      <c r="F3866" s="2">
        <v>40771</v>
      </c>
      <c r="G3866">
        <v>9.5500000000000002E-2</v>
      </c>
      <c r="H3866" s="43">
        <v>40823</v>
      </c>
      <c r="I3866">
        <v>1.5996999999999999</v>
      </c>
    </row>
    <row r="3867" spans="6:9" x14ac:dyDescent="0.25">
      <c r="F3867" s="2">
        <v>40770</v>
      </c>
      <c r="G3867">
        <v>9.7000000000000003E-2</v>
      </c>
      <c r="H3867" s="43">
        <v>40822</v>
      </c>
      <c r="I3867">
        <v>1.5123</v>
      </c>
    </row>
    <row r="3868" spans="6:9" x14ac:dyDescent="0.25">
      <c r="F3868" s="2">
        <v>40767</v>
      </c>
      <c r="G3868">
        <v>0.10050000000000001</v>
      </c>
      <c r="H3868" s="43">
        <v>40821</v>
      </c>
      <c r="I3868">
        <v>1.4292</v>
      </c>
    </row>
    <row r="3869" spans="6:9" x14ac:dyDescent="0.25">
      <c r="F3869" s="2">
        <v>40766</v>
      </c>
      <c r="G3869">
        <v>9.2499999999999999E-2</v>
      </c>
      <c r="H3869" s="43">
        <v>40820</v>
      </c>
      <c r="I3869">
        <v>1.3655999999999999</v>
      </c>
    </row>
    <row r="3870" spans="6:9" x14ac:dyDescent="0.25">
      <c r="F3870" s="2">
        <v>40765</v>
      </c>
      <c r="G3870">
        <v>8.6499999999999994E-2</v>
      </c>
      <c r="H3870" s="43">
        <v>40819</v>
      </c>
      <c r="I3870">
        <v>1.3116000000000001</v>
      </c>
    </row>
    <row r="3871" spans="6:9" x14ac:dyDescent="0.25">
      <c r="F3871" s="2">
        <v>40764</v>
      </c>
      <c r="G3871">
        <v>8.5000000000000006E-2</v>
      </c>
      <c r="H3871" s="43">
        <v>40816</v>
      </c>
      <c r="I3871">
        <v>1.4315</v>
      </c>
    </row>
    <row r="3872" spans="6:9" x14ac:dyDescent="0.25">
      <c r="F3872" s="2">
        <v>40763</v>
      </c>
      <c r="G3872">
        <v>8.6499999999999994E-2</v>
      </c>
      <c r="H3872" s="43">
        <v>40815</v>
      </c>
      <c r="I3872">
        <v>1.4724999999999999</v>
      </c>
    </row>
    <row r="3873" spans="6:9" x14ac:dyDescent="0.25">
      <c r="F3873" s="2">
        <v>40760</v>
      </c>
      <c r="G3873">
        <v>8.7999999999999995E-2</v>
      </c>
      <c r="H3873" s="43">
        <v>40814</v>
      </c>
      <c r="I3873">
        <v>1.4547000000000001</v>
      </c>
    </row>
    <row r="3874" spans="6:9" x14ac:dyDescent="0.25">
      <c r="F3874" s="2">
        <v>40759</v>
      </c>
      <c r="G3874">
        <v>7.7499999999999999E-2</v>
      </c>
      <c r="H3874" s="43">
        <v>40813</v>
      </c>
      <c r="I3874">
        <v>1.4547000000000001</v>
      </c>
    </row>
    <row r="3875" spans="6:9" x14ac:dyDescent="0.25">
      <c r="F3875" s="2">
        <v>40758</v>
      </c>
      <c r="G3875">
        <v>0.1065</v>
      </c>
      <c r="H3875" s="43">
        <v>40812</v>
      </c>
      <c r="I3875">
        <v>1.3907</v>
      </c>
    </row>
    <row r="3876" spans="6:9" x14ac:dyDescent="0.25">
      <c r="F3876" s="2">
        <v>40757</v>
      </c>
      <c r="G3876">
        <v>0.1135</v>
      </c>
      <c r="H3876" s="43">
        <v>40809</v>
      </c>
      <c r="I3876">
        <v>1.34</v>
      </c>
    </row>
    <row r="3877" spans="6:9" x14ac:dyDescent="0.25">
      <c r="F3877" s="2">
        <v>40756</v>
      </c>
      <c r="G3877">
        <v>0.13150000000000001</v>
      </c>
      <c r="H3877" s="43">
        <v>40808</v>
      </c>
      <c r="I3877">
        <v>1.2278</v>
      </c>
    </row>
    <row r="3878" spans="6:9" x14ac:dyDescent="0.25">
      <c r="F3878">
        <v>40753</v>
      </c>
      <c r="G3878">
        <v>0.1265</v>
      </c>
      <c r="H3878">
        <v>40807</v>
      </c>
      <c r="I3878">
        <v>1.325</v>
      </c>
    </row>
    <row r="3879" spans="6:9" x14ac:dyDescent="0.25">
      <c r="F3879">
        <v>40752</v>
      </c>
      <c r="G3879">
        <v>0.1215</v>
      </c>
      <c r="H3879">
        <v>40806</v>
      </c>
      <c r="I3879">
        <v>1.3792</v>
      </c>
    </row>
    <row r="3880" spans="6:9" x14ac:dyDescent="0.25">
      <c r="F3880">
        <v>40751</v>
      </c>
      <c r="G3880">
        <v>0.11799999999999999</v>
      </c>
      <c r="H3880">
        <v>40805</v>
      </c>
      <c r="I3880">
        <v>1.3887</v>
      </c>
    </row>
    <row r="3881" spans="6:9" x14ac:dyDescent="0.25">
      <c r="F3881">
        <v>40750</v>
      </c>
      <c r="G3881">
        <v>0.108</v>
      </c>
      <c r="H3881">
        <v>40802</v>
      </c>
      <c r="I3881">
        <v>1.4666999999999999</v>
      </c>
    </row>
    <row r="3882" spans="6:9" x14ac:dyDescent="0.25">
      <c r="F3882">
        <v>40749</v>
      </c>
      <c r="G3882">
        <v>0.10150000000000001</v>
      </c>
      <c r="H3882">
        <v>40801</v>
      </c>
      <c r="I3882">
        <v>1.5023</v>
      </c>
    </row>
    <row r="3883" spans="6:9" x14ac:dyDescent="0.25">
      <c r="F3883">
        <v>40746</v>
      </c>
      <c r="G3883">
        <v>0.10249999999999999</v>
      </c>
      <c r="H3883">
        <v>40800</v>
      </c>
      <c r="I3883">
        <v>1.4159999999999999</v>
      </c>
    </row>
    <row r="3884" spans="6:9" x14ac:dyDescent="0.25">
      <c r="F3884">
        <v>40745</v>
      </c>
      <c r="G3884">
        <v>0.1065</v>
      </c>
      <c r="H3884">
        <v>40799</v>
      </c>
      <c r="I3884">
        <v>1.4172</v>
      </c>
    </row>
    <row r="3885" spans="6:9" x14ac:dyDescent="0.25">
      <c r="F3885">
        <v>40744</v>
      </c>
      <c r="G3885">
        <v>0.10349999999999999</v>
      </c>
      <c r="H3885">
        <v>40798</v>
      </c>
      <c r="I3885">
        <v>1.3818999999999999</v>
      </c>
    </row>
    <row r="3886" spans="6:9" x14ac:dyDescent="0.25">
      <c r="F3886">
        <v>40743</v>
      </c>
      <c r="G3886">
        <v>0.1045</v>
      </c>
      <c r="H3886">
        <v>40795</v>
      </c>
      <c r="I3886">
        <v>1.3327</v>
      </c>
    </row>
    <row r="3887" spans="6:9" x14ac:dyDescent="0.25">
      <c r="F3887">
        <v>40742</v>
      </c>
      <c r="G3887">
        <v>9.2499999999999999E-2</v>
      </c>
      <c r="H3887">
        <v>40794</v>
      </c>
      <c r="I3887">
        <v>1.3962000000000001</v>
      </c>
    </row>
    <row r="3888" spans="6:9" x14ac:dyDescent="0.25">
      <c r="F3888">
        <v>40739</v>
      </c>
      <c r="G3888">
        <v>9.4500000000000001E-2</v>
      </c>
      <c r="H3888">
        <v>40793</v>
      </c>
      <c r="I3888">
        <v>1.4527000000000001</v>
      </c>
    </row>
    <row r="3889" spans="6:9" x14ac:dyDescent="0.25">
      <c r="F3889">
        <v>40738</v>
      </c>
      <c r="G3889">
        <v>9.4500000000000001E-2</v>
      </c>
      <c r="H3889">
        <v>40792</v>
      </c>
      <c r="I3889">
        <v>1.4033</v>
      </c>
    </row>
    <row r="3890" spans="6:9" x14ac:dyDescent="0.25">
      <c r="F3890">
        <v>40737</v>
      </c>
      <c r="G3890">
        <v>9.9500000000000005E-2</v>
      </c>
      <c r="H3890">
        <v>40791</v>
      </c>
      <c r="I3890">
        <v>1.3857999999999999</v>
      </c>
    </row>
    <row r="3891" spans="6:9" x14ac:dyDescent="0.25">
      <c r="F3891">
        <v>40736</v>
      </c>
      <c r="G3891">
        <v>0.1085</v>
      </c>
      <c r="H3891">
        <v>40788</v>
      </c>
      <c r="I3891">
        <v>1.3857999999999999</v>
      </c>
    </row>
    <row r="3892" spans="6:9" x14ac:dyDescent="0.25">
      <c r="F3892">
        <v>40735</v>
      </c>
      <c r="G3892">
        <v>0.1055</v>
      </c>
      <c r="H3892">
        <v>40787</v>
      </c>
      <c r="I3892">
        <v>1.4717</v>
      </c>
    </row>
    <row r="3893" spans="6:9" x14ac:dyDescent="0.25">
      <c r="F3893">
        <v>40732</v>
      </c>
      <c r="G3893">
        <v>0.1075</v>
      </c>
      <c r="H3893">
        <v>40786</v>
      </c>
      <c r="I3893">
        <v>1.5639000000000001</v>
      </c>
    </row>
    <row r="3894" spans="6:9" x14ac:dyDescent="0.25">
      <c r="F3894">
        <v>40731</v>
      </c>
      <c r="G3894">
        <v>0.1115</v>
      </c>
      <c r="H3894">
        <v>40785</v>
      </c>
      <c r="I3894">
        <v>1.5165</v>
      </c>
    </row>
    <row r="3895" spans="6:9" x14ac:dyDescent="0.25">
      <c r="F3895">
        <v>40730</v>
      </c>
      <c r="G3895">
        <v>0.1115</v>
      </c>
      <c r="H3895">
        <v>40784</v>
      </c>
      <c r="I3895">
        <v>1.5875999999999999</v>
      </c>
    </row>
    <row r="3896" spans="6:9" x14ac:dyDescent="0.25">
      <c r="F3896">
        <v>40729</v>
      </c>
      <c r="G3896">
        <v>0.11749999999999999</v>
      </c>
      <c r="H3896">
        <v>40781</v>
      </c>
      <c r="I3896">
        <v>1.526</v>
      </c>
    </row>
    <row r="3897" spans="6:9" x14ac:dyDescent="0.25">
      <c r="F3897">
        <v>40728</v>
      </c>
      <c r="G3897">
        <v>0.11899999999999999</v>
      </c>
      <c r="H3897">
        <v>40780</v>
      </c>
      <c r="I3897">
        <v>1.5388999999999999</v>
      </c>
    </row>
    <row r="3898" spans="6:9" x14ac:dyDescent="0.25">
      <c r="F3898">
        <v>40725</v>
      </c>
      <c r="G3898">
        <v>0.1205</v>
      </c>
      <c r="H3898">
        <v>40779</v>
      </c>
      <c r="I3898">
        <v>1.6103000000000001</v>
      </c>
    </row>
    <row r="3899" spans="6:9" x14ac:dyDescent="0.25">
      <c r="F3899">
        <v>40724</v>
      </c>
      <c r="G3899">
        <v>0.12</v>
      </c>
      <c r="H3899">
        <v>40778</v>
      </c>
      <c r="I3899">
        <v>1.4930000000000001</v>
      </c>
    </row>
    <row r="3900" spans="6:9" x14ac:dyDescent="0.25">
      <c r="H3900">
        <v>40777</v>
      </c>
      <c r="I3900">
        <v>1.4528000000000001</v>
      </c>
    </row>
    <row r="3901" spans="6:9" x14ac:dyDescent="0.25">
      <c r="H3901">
        <v>40774</v>
      </c>
      <c r="I3901">
        <v>1.4139999999999999</v>
      </c>
    </row>
    <row r="3902" spans="6:9" x14ac:dyDescent="0.25">
      <c r="H3902">
        <v>40773</v>
      </c>
      <c r="I3902">
        <v>1.4091</v>
      </c>
    </row>
    <row r="3903" spans="6:9" x14ac:dyDescent="0.25">
      <c r="H3903">
        <v>40772</v>
      </c>
      <c r="I3903">
        <v>1.4751000000000001</v>
      </c>
    </row>
    <row r="3904" spans="6:9" x14ac:dyDescent="0.25">
      <c r="H3904">
        <v>40771</v>
      </c>
      <c r="I3904">
        <v>1.5158</v>
      </c>
    </row>
    <row r="3905" spans="8:9" x14ac:dyDescent="0.25">
      <c r="H3905">
        <v>40770</v>
      </c>
      <c r="I3905">
        <v>1.5938000000000001</v>
      </c>
    </row>
    <row r="3906" spans="8:9" x14ac:dyDescent="0.25">
      <c r="H3906">
        <v>40767</v>
      </c>
      <c r="I3906">
        <v>1.5615000000000001</v>
      </c>
    </row>
    <row r="3907" spans="8:9" x14ac:dyDescent="0.25">
      <c r="H3907">
        <v>40766</v>
      </c>
      <c r="I3907">
        <v>1.6366000000000001</v>
      </c>
    </row>
    <row r="3908" spans="8:9" x14ac:dyDescent="0.25">
      <c r="H3908">
        <v>40765</v>
      </c>
      <c r="I3908">
        <v>1.4955000000000001</v>
      </c>
    </row>
    <row r="3909" spans="8:9" x14ac:dyDescent="0.25">
      <c r="H3909">
        <v>40764</v>
      </c>
      <c r="I3909">
        <v>1.6335</v>
      </c>
    </row>
    <row r="3910" spans="8:9" x14ac:dyDescent="0.25">
      <c r="H3910">
        <v>40763</v>
      </c>
      <c r="I3910">
        <v>1.7025999999999999</v>
      </c>
    </row>
    <row r="3911" spans="8:9" x14ac:dyDescent="0.25">
      <c r="H3911">
        <v>40760</v>
      </c>
      <c r="I3911">
        <v>1.9124000000000001</v>
      </c>
    </row>
    <row r="3912" spans="8:9" x14ac:dyDescent="0.25">
      <c r="H3912">
        <v>40759</v>
      </c>
      <c r="I3912">
        <v>1.742</v>
      </c>
    </row>
    <row r="3913" spans="8:9" x14ac:dyDescent="0.25">
      <c r="H3913">
        <v>40758</v>
      </c>
      <c r="I3913">
        <v>1.9497</v>
      </c>
    </row>
    <row r="3914" spans="8:9" x14ac:dyDescent="0.25">
      <c r="H3914">
        <v>40757</v>
      </c>
      <c r="I3914">
        <v>1.9308000000000001</v>
      </c>
    </row>
    <row r="3915" spans="8:9" x14ac:dyDescent="0.25">
      <c r="H3915">
        <v>40756</v>
      </c>
      <c r="I3915">
        <v>2.0512000000000001</v>
      </c>
    </row>
    <row r="3916" spans="8:9" x14ac:dyDescent="0.25">
      <c r="H3916">
        <v>40753</v>
      </c>
      <c r="I3916">
        <v>2.0943999999999998</v>
      </c>
    </row>
    <row r="3917" spans="8:9" x14ac:dyDescent="0.25">
      <c r="H3917">
        <v>40752</v>
      </c>
      <c r="I3917">
        <v>2.2254999999999998</v>
      </c>
    </row>
    <row r="3918" spans="8:9" x14ac:dyDescent="0.25">
      <c r="H3918">
        <v>40751</v>
      </c>
      <c r="I3918">
        <v>2.2597</v>
      </c>
    </row>
    <row r="3919" spans="8:9" x14ac:dyDescent="0.25">
      <c r="H3919">
        <v>40750</v>
      </c>
      <c r="I3919">
        <v>2.2231999999999998</v>
      </c>
    </row>
    <row r="3920" spans="8:9" x14ac:dyDescent="0.25">
      <c r="H3920">
        <v>40749</v>
      </c>
      <c r="I3920">
        <v>2.2671000000000001</v>
      </c>
    </row>
    <row r="3921" spans="8:9" x14ac:dyDescent="0.25">
      <c r="H3921">
        <v>40746</v>
      </c>
      <c r="I3921">
        <v>2.2378999999999998</v>
      </c>
    </row>
    <row r="3922" spans="8:9" x14ac:dyDescent="0.25">
      <c r="H3922">
        <v>40745</v>
      </c>
      <c r="I3922">
        <v>2.2917000000000001</v>
      </c>
    </row>
    <row r="3923" spans="8:9" x14ac:dyDescent="0.25">
      <c r="H3923">
        <v>40744</v>
      </c>
      <c r="I3923">
        <v>2.2029000000000001</v>
      </c>
    </row>
    <row r="3924" spans="8:9" x14ac:dyDescent="0.25">
      <c r="H3924">
        <v>40743</v>
      </c>
      <c r="I3924">
        <v>2.1509999999999998</v>
      </c>
    </row>
    <row r="3925" spans="8:9" x14ac:dyDescent="0.25">
      <c r="H3925">
        <v>40742</v>
      </c>
      <c r="I3925">
        <v>2.1800999999999999</v>
      </c>
    </row>
    <row r="3926" spans="8:9" x14ac:dyDescent="0.25">
      <c r="H3926">
        <v>40739</v>
      </c>
      <c r="I3926">
        <v>2.1753</v>
      </c>
    </row>
    <row r="3927" spans="8:9" x14ac:dyDescent="0.25">
      <c r="H3927">
        <v>40738</v>
      </c>
      <c r="I3927">
        <v>2.2336</v>
      </c>
    </row>
    <row r="3928" spans="8:9" x14ac:dyDescent="0.25">
      <c r="H3928">
        <v>40737</v>
      </c>
      <c r="I3928">
        <v>2.1610999999999998</v>
      </c>
    </row>
    <row r="3929" spans="8:9" x14ac:dyDescent="0.25">
      <c r="H3929">
        <v>40736</v>
      </c>
      <c r="I3929">
        <v>2.1636000000000002</v>
      </c>
    </row>
    <row r="3930" spans="8:9" x14ac:dyDescent="0.25">
      <c r="H3930">
        <v>40735</v>
      </c>
      <c r="I3930">
        <v>2.2107999999999999</v>
      </c>
    </row>
    <row r="3931" spans="8:9" x14ac:dyDescent="0.25">
      <c r="H3931">
        <v>40732</v>
      </c>
      <c r="I3931">
        <v>2.3260999999999998</v>
      </c>
    </row>
    <row r="3932" spans="8:9" x14ac:dyDescent="0.25">
      <c r="H3932">
        <v>40731</v>
      </c>
      <c r="I3932">
        <v>2.4655999999999998</v>
      </c>
    </row>
    <row r="3933" spans="8:9" x14ac:dyDescent="0.25">
      <c r="H3933">
        <v>40730</v>
      </c>
      <c r="I3933">
        <v>2.4214000000000002</v>
      </c>
    </row>
    <row r="3934" spans="8:9" x14ac:dyDescent="0.25">
      <c r="H3934">
        <v>40729</v>
      </c>
      <c r="I3934">
        <v>2.4409999999999998</v>
      </c>
    </row>
    <row r="3935" spans="8:9" x14ac:dyDescent="0.25">
      <c r="H3935">
        <v>40728</v>
      </c>
      <c r="I3935">
        <v>2.5259</v>
      </c>
    </row>
    <row r="3936" spans="8:9" x14ac:dyDescent="0.25">
      <c r="H3936">
        <v>40725</v>
      </c>
      <c r="I3936">
        <v>2.5259</v>
      </c>
    </row>
    <row r="3937" spans="8:9" x14ac:dyDescent="0.25">
      <c r="H3937">
        <v>40724</v>
      </c>
      <c r="I3937">
        <v>2.4961000000000002</v>
      </c>
    </row>
  </sheetData>
  <phoneticPr fontId="2" type="noConversion"/>
  <conditionalFormatting sqref="AC1:AC1048576">
    <cfRule type="cellIs" dxfId="1" priority="1" operator="equal">
      <formula>"TY2"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368E2-BA9D-4FAA-B8BC-D35219DE5F95}">
  <sheetPr codeName="工作表3"/>
  <dimension ref="A1:M182"/>
  <sheetViews>
    <sheetView workbookViewId="0">
      <selection activeCell="Q47" sqref="Q47"/>
    </sheetView>
  </sheetViews>
  <sheetFormatPr defaultRowHeight="16.5" x14ac:dyDescent="0.25"/>
  <cols>
    <col min="1" max="1" width="11" bestFit="1" customWidth="1"/>
    <col min="6" max="6" width="11" bestFit="1" customWidth="1"/>
    <col min="11" max="11" width="10.875" bestFit="1" customWidth="1"/>
  </cols>
  <sheetData>
    <row r="1" spans="1:13" x14ac:dyDescent="0.25">
      <c r="A1" s="41" t="s">
        <v>54</v>
      </c>
      <c r="F1" s="41" t="s">
        <v>54</v>
      </c>
      <c r="K1" s="41" t="s">
        <v>54</v>
      </c>
    </row>
    <row r="2" spans="1:13" x14ac:dyDescent="0.25">
      <c r="A2" s="42" t="s">
        <v>30</v>
      </c>
      <c r="F2" s="42" t="s">
        <v>30</v>
      </c>
      <c r="K2" s="42" t="s">
        <v>30</v>
      </c>
    </row>
    <row r="3" spans="1:13" x14ac:dyDescent="0.25">
      <c r="A3" s="42" t="s">
        <v>55</v>
      </c>
      <c r="B3" cm="1">
        <f t="array" ref="B3">_xll.BDP(CONCATENATE(A3," Govt"),"CPN")</f>
        <v>2.25</v>
      </c>
      <c r="C3" t="str" cm="1">
        <f t="array" ref="C3">_xll.BDP(CONCATENATE(A3," Govt"),"maturity")</f>
        <v>2027/8/15</v>
      </c>
      <c r="F3" s="42" t="s">
        <v>55</v>
      </c>
      <c r="G3" cm="1">
        <f t="array" ref="G3">_xll.BDP(CONCATENATE(F3," Govt"),"CPN")</f>
        <v>2.25</v>
      </c>
      <c r="H3" t="str" cm="1">
        <f t="array" ref="H3">_xll.BDP(CONCATENATE(F3," Govt"),"maturity")</f>
        <v>2027/8/15</v>
      </c>
      <c r="K3" s="42" t="s">
        <v>55</v>
      </c>
      <c r="L3" cm="1">
        <f t="array" ref="L3">_xll.BDP(CONCATENATE(K3," Govt"),"CPN")</f>
        <v>2.25</v>
      </c>
      <c r="M3" t="str" cm="1">
        <f t="array" ref="M3">_xll.BDP(CONCATENATE(K3," Govt"),"maturity")</f>
        <v>2027/8/15</v>
      </c>
    </row>
    <row r="4" spans="1:13" x14ac:dyDescent="0.25">
      <c r="A4" s="42" t="s">
        <v>56</v>
      </c>
      <c r="B4" cm="1">
        <f t="array" ref="B4">_xll.BDP(CONCATENATE(A4," Govt"),"CPN")</f>
        <v>2.25</v>
      </c>
      <c r="C4" t="str" cm="1">
        <f t="array" ref="C4">_xll.BDP(CONCATENATE(A4," Govt"),"maturity")</f>
        <v>2027/11/15</v>
      </c>
      <c r="F4" s="42" t="s">
        <v>56</v>
      </c>
      <c r="G4" cm="1">
        <f t="array" ref="G4">_xll.BDP(CONCATENATE(F4," Govt"),"CPN")</f>
        <v>2.25</v>
      </c>
      <c r="H4" t="str" cm="1">
        <f t="array" ref="H4">_xll.BDP(CONCATENATE(F4," Govt"),"maturity")</f>
        <v>2027/11/15</v>
      </c>
      <c r="K4" s="42" t="s">
        <v>56</v>
      </c>
      <c r="L4" cm="1">
        <f t="array" ref="L4">_xll.BDP(CONCATENATE(K4," Govt"),"CPN")</f>
        <v>2.25</v>
      </c>
      <c r="M4" t="str" cm="1">
        <f t="array" ref="M4">_xll.BDP(CONCATENATE(K4," Govt"),"maturity")</f>
        <v>2027/11/15</v>
      </c>
    </row>
    <row r="5" spans="1:13" x14ac:dyDescent="0.25">
      <c r="A5" s="42" t="s">
        <v>57</v>
      </c>
      <c r="B5" cm="1">
        <f t="array" ref="B5">_xll.BDP(CONCATENATE(A5," Govt"),"CPN")</f>
        <v>2.125</v>
      </c>
      <c r="C5" t="str" cm="1">
        <f t="array" ref="C5">_xll.BDP(CONCATENATE(A5," Govt"),"maturity")</f>
        <v>2024/11/30</v>
      </c>
      <c r="F5" s="42" t="s">
        <v>58</v>
      </c>
      <c r="G5" cm="1">
        <f t="array" ref="G5">_xll.BDP(CONCATENATE(F5," Govt"),"CPN")</f>
        <v>2.75</v>
      </c>
      <c r="H5" t="str" cm="1">
        <f t="array" ref="H5">_xll.BDP(CONCATENATE(F5," Govt"),"maturity")</f>
        <v>2028/2/15</v>
      </c>
      <c r="K5" s="42" t="s">
        <v>58</v>
      </c>
      <c r="L5" cm="1">
        <f t="array" ref="L5">_xll.BDP(CONCATENATE(K5," Govt"),"CPN")</f>
        <v>2.75</v>
      </c>
      <c r="M5" t="str" cm="1">
        <f t="array" ref="M5">_xll.BDP(CONCATENATE(K5," Govt"),"maturity")</f>
        <v>2028/2/15</v>
      </c>
    </row>
    <row r="6" spans="1:13" x14ac:dyDescent="0.25">
      <c r="A6" s="42" t="s">
        <v>58</v>
      </c>
      <c r="B6" cm="1">
        <f t="array" ref="B6">_xll.BDP(CONCATENATE(A6," Govt"),"CPN")</f>
        <v>2.75</v>
      </c>
      <c r="C6" t="str" cm="1">
        <f t="array" ref="C6">_xll.BDP(CONCATENATE(A6," Govt"),"maturity")</f>
        <v>2028/2/15</v>
      </c>
      <c r="F6" s="42" t="s">
        <v>59</v>
      </c>
      <c r="G6" cm="1">
        <f t="array" ref="G6">_xll.BDP(CONCATENATE(F6," Govt"),"CPN")</f>
        <v>2.75</v>
      </c>
      <c r="H6" t="str" cm="1">
        <f t="array" ref="H6">_xll.BDP(CONCATENATE(F6," Govt"),"maturity")</f>
        <v>2025/2/28</v>
      </c>
      <c r="K6" s="42" t="s">
        <v>60</v>
      </c>
      <c r="L6" cm="1">
        <f t="array" ref="L6">_xll.BDP(CONCATENATE(K6," Govt"),"CPN")</f>
        <v>2.875</v>
      </c>
      <c r="M6" t="str" cm="1">
        <f t="array" ref="M6">_xll.BDP(CONCATENATE(K6," Govt"),"maturity")</f>
        <v>2028/5/15</v>
      </c>
    </row>
    <row r="7" spans="1:13" x14ac:dyDescent="0.25">
      <c r="A7" s="42" t="s">
        <v>59</v>
      </c>
      <c r="B7" cm="1">
        <f t="array" ref="B7">_xll.BDP(CONCATENATE(A7," Govt"),"CPN")</f>
        <v>2.75</v>
      </c>
      <c r="C7" t="str" cm="1">
        <f t="array" ref="C7">_xll.BDP(CONCATENATE(A7," Govt"),"maturity")</f>
        <v>2025/2/28</v>
      </c>
      <c r="F7" s="42" t="s">
        <v>60</v>
      </c>
      <c r="G7" cm="1">
        <f t="array" ref="G7">_xll.BDP(CONCATENATE(F7," Govt"),"CPN")</f>
        <v>2.875</v>
      </c>
      <c r="H7" t="str" cm="1">
        <f t="array" ref="H7">_xll.BDP(CONCATENATE(F7," Govt"),"maturity")</f>
        <v>2028/5/15</v>
      </c>
      <c r="K7" s="42" t="s">
        <v>62</v>
      </c>
      <c r="L7" cm="1">
        <f t="array" ref="L7">_xll.BDP(CONCATENATE(K7," Govt"),"CPN")</f>
        <v>2.875</v>
      </c>
      <c r="M7" t="str" cm="1">
        <f t="array" ref="M7">_xll.BDP(CONCATENATE(K7," Govt"),"maturity")</f>
        <v>2028/8/15</v>
      </c>
    </row>
    <row r="8" spans="1:13" x14ac:dyDescent="0.25">
      <c r="A8" s="42" t="s">
        <v>60</v>
      </c>
      <c r="B8" cm="1">
        <f t="array" ref="B8">_xll.BDP(CONCATENATE(A8," Govt"),"CPN")</f>
        <v>2.875</v>
      </c>
      <c r="C8" t="str" cm="1">
        <f t="array" ref="C8">_xll.BDP(CONCATENATE(A8," Govt"),"maturity")</f>
        <v>2028/5/15</v>
      </c>
      <c r="F8" s="42" t="s">
        <v>61</v>
      </c>
      <c r="G8" cm="1">
        <f t="array" ref="G8">_xll.BDP(CONCATENATE(F8," Govt"),"CPN")</f>
        <v>2.875</v>
      </c>
      <c r="H8" t="str" cm="1">
        <f t="array" ref="H8">_xll.BDP(CONCATENATE(F8," Govt"),"maturity")</f>
        <v>2025/5/31</v>
      </c>
      <c r="K8" s="42" t="s">
        <v>66</v>
      </c>
      <c r="L8" cm="1">
        <f t="array" ref="L8">_xll.BDP(CONCATENATE(K8," Govt"),"CPN")</f>
        <v>3.125</v>
      </c>
      <c r="M8" t="str" cm="1">
        <f t="array" ref="M8">_xll.BDP(CONCATENATE(K8," Govt"),"maturity")</f>
        <v>2028/11/15</v>
      </c>
    </row>
    <row r="9" spans="1:13" x14ac:dyDescent="0.25">
      <c r="A9" s="42" t="s">
        <v>61</v>
      </c>
      <c r="B9" cm="1">
        <f t="array" ref="B9">_xll.BDP(CONCATENATE(A9," Govt"),"CPN")</f>
        <v>2.875</v>
      </c>
      <c r="C9" t="str" cm="1">
        <f t="array" ref="C9">_xll.BDP(CONCATENATE(A9," Govt"),"maturity")</f>
        <v>2025/5/31</v>
      </c>
      <c r="F9" s="42" t="s">
        <v>62</v>
      </c>
      <c r="G9" cm="1">
        <f t="array" ref="G9">_xll.BDP(CONCATENATE(F9," Govt"),"CPN")</f>
        <v>2.875</v>
      </c>
      <c r="H9" t="str" cm="1">
        <f t="array" ref="H9">_xll.BDP(CONCATENATE(F9," Govt"),"maturity")</f>
        <v>2028/8/15</v>
      </c>
      <c r="K9" s="42" t="s">
        <v>69</v>
      </c>
      <c r="L9" cm="1">
        <f t="array" ref="L9">_xll.BDP(CONCATENATE(K9," Govt"),"CPN")</f>
        <v>2.625</v>
      </c>
      <c r="M9" t="str" cm="1">
        <f t="array" ref="M9">_xll.BDP(CONCATENATE(K9," Govt"),"maturity")</f>
        <v>2029/2/15</v>
      </c>
    </row>
    <row r="10" spans="1:13" x14ac:dyDescent="0.25">
      <c r="A10" s="42" t="s">
        <v>62</v>
      </c>
      <c r="B10" cm="1">
        <f t="array" ref="B10">_xll.BDP(CONCATENATE(A10," Govt"),"CPN")</f>
        <v>2.875</v>
      </c>
      <c r="C10" t="str" cm="1">
        <f t="array" ref="C10">_xll.BDP(CONCATENATE(A10," Govt"),"maturity")</f>
        <v>2028/8/15</v>
      </c>
      <c r="F10" s="42" t="s">
        <v>63</v>
      </c>
      <c r="G10" cm="1">
        <f t="array" ref="G10">_xll.BDP(CONCATENATE(F10," Govt"),"CPN")</f>
        <v>2.75</v>
      </c>
      <c r="H10" t="str" cm="1">
        <f t="array" ref="H10">_xll.BDP(CONCATENATE(F10," Govt"),"maturity")</f>
        <v>2025/8/31</v>
      </c>
      <c r="K10" s="42" t="s">
        <v>73</v>
      </c>
      <c r="L10" cm="1">
        <f t="array" ref="L10">_xll.BDP(CONCATENATE(K10," Govt"),"CPN")</f>
        <v>2.75</v>
      </c>
      <c r="M10" t="str" cm="1">
        <f t="array" ref="M10">_xll.BDP(CONCATENATE(K10," Govt"),"maturity")</f>
        <v>2024/2/15</v>
      </c>
    </row>
    <row r="11" spans="1:13" x14ac:dyDescent="0.25">
      <c r="A11" s="42" t="s">
        <v>63</v>
      </c>
      <c r="B11" cm="1">
        <f t="array" ref="B11">_xll.BDP(CONCATENATE(A11," Govt"),"CPN")</f>
        <v>2.75</v>
      </c>
      <c r="C11" t="str" cm="1">
        <f t="array" ref="C11">_xll.BDP(CONCATENATE(A11," Govt"),"maturity")</f>
        <v>2025/8/31</v>
      </c>
      <c r="F11" s="42" t="s">
        <v>64</v>
      </c>
      <c r="G11" cm="1">
        <f t="array" ref="G11">_xll.BDP(CONCATENATE(F11," Govt"),"CPN")</f>
        <v>3</v>
      </c>
      <c r="H11" t="str" cm="1">
        <f t="array" ref="H11">_xll.BDP(CONCATENATE(F11," Govt"),"maturity")</f>
        <v>2025/9/30</v>
      </c>
      <c r="K11" s="42" t="s">
        <v>74</v>
      </c>
      <c r="L11" cm="1">
        <f t="array" ref="L11">_xll.BDP(CONCATENATE(K11," Govt"),"CPN")</f>
        <v>2.375</v>
      </c>
      <c r="M11" t="str" cm="1">
        <f t="array" ref="M11">_xll.BDP(CONCATENATE(K11," Govt"),"maturity")</f>
        <v>2024/8/15</v>
      </c>
    </row>
    <row r="12" spans="1:13" x14ac:dyDescent="0.25">
      <c r="A12" s="42" t="s">
        <v>64</v>
      </c>
      <c r="B12" cm="1">
        <f t="array" ref="B12">_xll.BDP(CONCATENATE(A12," Govt"),"CPN")</f>
        <v>3</v>
      </c>
      <c r="C12" t="str" cm="1">
        <f t="array" ref="C12">_xll.BDP(CONCATENATE(A12," Govt"),"maturity")</f>
        <v>2025/9/30</v>
      </c>
      <c r="F12" s="42" t="s">
        <v>65</v>
      </c>
      <c r="G12" cm="1">
        <f t="array" ref="G12">_xll.BDP(CONCATENATE(F12," Govt"),"CPN")</f>
        <v>3</v>
      </c>
      <c r="H12" t="str" cm="1">
        <f t="array" ref="H12">_xll.BDP(CONCATENATE(F12," Govt"),"maturity")</f>
        <v>2025/10/31</v>
      </c>
      <c r="K12" s="42" t="s">
        <v>78</v>
      </c>
      <c r="L12" cm="1">
        <f t="array" ref="L12">_xll.BDP(CONCATENATE(K12," Govt"),"CPN")</f>
        <v>2.25</v>
      </c>
      <c r="M12" t="str" cm="1">
        <f t="array" ref="M12">_xll.BDP(CONCATENATE(K12," Govt"),"maturity")</f>
        <v>2024/11/15</v>
      </c>
    </row>
    <row r="13" spans="1:13" x14ac:dyDescent="0.25">
      <c r="A13" s="42" t="s">
        <v>65</v>
      </c>
      <c r="B13" cm="1">
        <f t="array" ref="B13">_xll.BDP(CONCATENATE(A13," Govt"),"CPN")</f>
        <v>3</v>
      </c>
      <c r="C13" t="str" cm="1">
        <f t="array" ref="C13">_xll.BDP(CONCATENATE(A13," Govt"),"maturity")</f>
        <v>2025/10/31</v>
      </c>
      <c r="F13" s="42" t="s">
        <v>66</v>
      </c>
      <c r="G13" cm="1">
        <f t="array" ref="G13">_xll.BDP(CONCATENATE(F13," Govt"),"CPN")</f>
        <v>3.125</v>
      </c>
      <c r="H13" t="str" cm="1">
        <f t="array" ref="H13">_xll.BDP(CONCATENATE(F13," Govt"),"maturity")</f>
        <v>2028/11/15</v>
      </c>
      <c r="K13" s="42" t="s">
        <v>83</v>
      </c>
      <c r="L13" cm="1">
        <f t="array" ref="L13">_xll.BDP(CONCATENATE(K13," Govt"),"CPN")</f>
        <v>3.75</v>
      </c>
      <c r="M13" t="str" cm="1">
        <f t="array" ref="M13">_xll.BDP(CONCATENATE(K13," Govt"),"maturity")</f>
        <v>2018/11/15</v>
      </c>
    </row>
    <row r="14" spans="1:13" x14ac:dyDescent="0.25">
      <c r="A14" s="42" t="s">
        <v>66</v>
      </c>
      <c r="B14" cm="1">
        <f t="array" ref="B14">_xll.BDP(CONCATENATE(A14," Govt"),"CPN")</f>
        <v>3.125</v>
      </c>
      <c r="C14" t="str" cm="1">
        <f t="array" ref="C14">_xll.BDP(CONCATENATE(A14," Govt"),"maturity")</f>
        <v>2028/11/15</v>
      </c>
      <c r="F14" s="42" t="s">
        <v>67</v>
      </c>
      <c r="G14" cm="1">
        <f t="array" ref="G14">_xll.BDP(CONCATENATE(F14," Govt"),"CPN")</f>
        <v>2.625</v>
      </c>
      <c r="H14" t="str" cm="1">
        <f t="array" ref="H14">_xll.BDP(CONCATENATE(F14," Govt"),"maturity")</f>
        <v>2025/12/31</v>
      </c>
      <c r="K14" s="42" t="s">
        <v>84</v>
      </c>
      <c r="L14" cm="1">
        <f t="array" ref="L14">_xll.BDP(CONCATENATE(K14," Govt"),"CPN")</f>
        <v>2.75</v>
      </c>
      <c r="M14" t="str" cm="1">
        <f t="array" ref="M14">_xll.BDP(CONCATENATE(K14," Govt"),"maturity")</f>
        <v>2019/2/15</v>
      </c>
    </row>
    <row r="15" spans="1:13" x14ac:dyDescent="0.25">
      <c r="A15" s="42" t="s">
        <v>67</v>
      </c>
      <c r="B15" cm="1">
        <f t="array" ref="B15">_xll.BDP(CONCATENATE(A15," Govt"),"CPN")</f>
        <v>2.625</v>
      </c>
      <c r="C15" t="str" cm="1">
        <f t="array" ref="C15">_xll.BDP(CONCATENATE(A15," Govt"),"maturity")</f>
        <v>2025/12/31</v>
      </c>
      <c r="F15" s="42" t="s">
        <v>68</v>
      </c>
      <c r="G15" cm="1">
        <f t="array" ref="G15">_xll.BDP(CONCATENATE(F15," Govt"),"CPN")</f>
        <v>2.625</v>
      </c>
      <c r="H15" t="str" cm="1">
        <f t="array" ref="H15">_xll.BDP(CONCATENATE(F15," Govt"),"maturity")</f>
        <v>2026/1/31</v>
      </c>
      <c r="K15" s="42" t="s">
        <v>85</v>
      </c>
      <c r="L15" cm="1">
        <f t="array" ref="L15">_xll.BDP(CONCATENATE(K15," Govt"),"CPN")</f>
        <v>3.125</v>
      </c>
      <c r="M15" t="str" cm="1">
        <f t="array" ref="M15">_xll.BDP(CONCATENATE(K15," Govt"),"maturity")</f>
        <v>2019/5/15</v>
      </c>
    </row>
    <row r="16" spans="1:13" x14ac:dyDescent="0.25">
      <c r="A16" s="42" t="s">
        <v>68</v>
      </c>
      <c r="B16" cm="1">
        <f t="array" ref="B16">_xll.BDP(CONCATENATE(A16," Govt"),"CPN")</f>
        <v>2.625</v>
      </c>
      <c r="C16" t="str" cm="1">
        <f t="array" ref="C16">_xll.BDP(CONCATENATE(A16," Govt"),"maturity")</f>
        <v>2026/1/31</v>
      </c>
      <c r="F16" s="42" t="s">
        <v>69</v>
      </c>
      <c r="G16" cm="1">
        <f t="array" ref="G16">_xll.BDP(CONCATENATE(F16," Govt"),"CPN")</f>
        <v>2.625</v>
      </c>
      <c r="H16" t="str" cm="1">
        <f t="array" ref="H16">_xll.BDP(CONCATENATE(F16," Govt"),"maturity")</f>
        <v>2029/2/15</v>
      </c>
      <c r="K16" s="42" t="s">
        <v>87</v>
      </c>
      <c r="L16" cm="1">
        <f t="array" ref="L16">_xll.BDP(CONCATENATE(K16," Govt"),"CPN")</f>
        <v>3.625</v>
      </c>
      <c r="M16" t="str" cm="1">
        <f t="array" ref="M16">_xll.BDP(CONCATENATE(K16," Govt"),"maturity")</f>
        <v>2019/8/15</v>
      </c>
    </row>
    <row r="17" spans="1:13" x14ac:dyDescent="0.25">
      <c r="A17" s="42" t="s">
        <v>69</v>
      </c>
      <c r="B17" cm="1">
        <f t="array" ref="B17">_xll.BDP(CONCATENATE(A17," Govt"),"CPN")</f>
        <v>2.625</v>
      </c>
      <c r="C17" t="str" cm="1">
        <f t="array" ref="C17">_xll.BDP(CONCATENATE(A17," Govt"),"maturity")</f>
        <v>2029/2/15</v>
      </c>
      <c r="F17" s="42" t="s">
        <v>70</v>
      </c>
      <c r="G17" cm="1">
        <f t="array" ref="G17">_xll.BDP(CONCATENATE(F17," Govt"),"CPN")</f>
        <v>2.375</v>
      </c>
      <c r="H17" t="str" cm="1">
        <f t="array" ref="H17">_xll.BDP(CONCATENATE(F17," Govt"),"maturity")</f>
        <v>2026/4/30</v>
      </c>
      <c r="K17" s="42" t="s">
        <v>88</v>
      </c>
      <c r="L17" cm="1">
        <f t="array" ref="L17">_xll.BDP(CONCATENATE(K17," Govt"),"CPN")</f>
        <v>3.375</v>
      </c>
      <c r="M17" t="str" cm="1">
        <f t="array" ref="M17">_xll.BDP(CONCATENATE(K17," Govt"),"maturity")</f>
        <v>2019/11/15</v>
      </c>
    </row>
    <row r="18" spans="1:13" x14ac:dyDescent="0.25">
      <c r="A18" s="42" t="s">
        <v>70</v>
      </c>
      <c r="B18" cm="1">
        <f t="array" ref="B18">_xll.BDP(CONCATENATE(A18," Govt"),"CPN")</f>
        <v>2.375</v>
      </c>
      <c r="C18" t="str" cm="1">
        <f t="array" ref="C18">_xll.BDP(CONCATENATE(A18," Govt"),"maturity")</f>
        <v>2026/4/30</v>
      </c>
      <c r="F18" s="42" t="s">
        <v>71</v>
      </c>
      <c r="G18" cm="1">
        <f t="array" ref="G18">_xll.BDP(CONCATENATE(F18," Govt"),"CPN")</f>
        <v>1.875</v>
      </c>
      <c r="H18" t="str" cm="1">
        <f t="array" ref="H18">_xll.BDP(CONCATENATE(F18," Govt"),"maturity")</f>
        <v>2026/6/30</v>
      </c>
      <c r="K18" s="42" t="s">
        <v>90</v>
      </c>
      <c r="L18" cm="1">
        <f t="array" ref="L18">_xll.BDP(CONCATENATE(K18," Govt"),"CPN")</f>
        <v>3.625</v>
      </c>
      <c r="M18" t="str" cm="1">
        <f t="array" ref="M18">_xll.BDP(CONCATENATE(K18," Govt"),"maturity")</f>
        <v>2020/2/15</v>
      </c>
    </row>
    <row r="19" spans="1:13" x14ac:dyDescent="0.25">
      <c r="A19" s="42" t="s">
        <v>71</v>
      </c>
      <c r="B19" cm="1">
        <f t="array" ref="B19">_xll.BDP(CONCATENATE(A19," Govt"),"CPN")</f>
        <v>1.875</v>
      </c>
      <c r="C19" t="str" cm="1">
        <f t="array" ref="C19">_xll.BDP(CONCATENATE(A19," Govt"),"maturity")</f>
        <v>2026/6/30</v>
      </c>
      <c r="F19" s="42" t="s">
        <v>72</v>
      </c>
      <c r="G19" cm="1">
        <f t="array" ref="G19">_xll.BDP(CONCATENATE(F19," Govt"),"CPN")</f>
        <v>2</v>
      </c>
      <c r="H19" t="str" cm="1">
        <f t="array" ref="H19">_xll.BDP(CONCATENATE(F19," Govt"),"maturity")</f>
        <v>2020/11/30</v>
      </c>
      <c r="K19" s="42" t="s">
        <v>92</v>
      </c>
      <c r="L19" cm="1">
        <f t="array" ref="L19">_xll.BDP(CONCATENATE(K19," Govt"),"CPN")</f>
        <v>3.5</v>
      </c>
      <c r="M19" t="str" cm="1">
        <f t="array" ref="M19">_xll.BDP(CONCATENATE(K19," Govt"),"maturity")</f>
        <v>2020/5/15</v>
      </c>
    </row>
    <row r="20" spans="1:13" x14ac:dyDescent="0.25">
      <c r="A20" s="42" t="s">
        <v>72</v>
      </c>
      <c r="B20" cm="1">
        <f t="array" ref="B20">_xll.BDP(CONCATENATE(A20," Govt"),"CPN")</f>
        <v>2</v>
      </c>
      <c r="C20" t="str" cm="1">
        <f t="array" ref="C20">_xll.BDP(CONCATENATE(A20," Govt"),"maturity")</f>
        <v>2020/11/30</v>
      </c>
      <c r="F20" s="42" t="s">
        <v>73</v>
      </c>
      <c r="G20" cm="1">
        <f t="array" ref="G20">_xll.BDP(CONCATENATE(F20," Govt"),"CPN")</f>
        <v>2.75</v>
      </c>
      <c r="H20" t="str" cm="1">
        <f t="array" ref="H20">_xll.BDP(CONCATENATE(F20," Govt"),"maturity")</f>
        <v>2024/2/15</v>
      </c>
      <c r="K20" s="42" t="s">
        <v>93</v>
      </c>
      <c r="L20" cm="1">
        <f t="array" ref="L20">_xll.BDP(CONCATENATE(K20," Govt"),"CPN")</f>
        <v>2.625</v>
      </c>
      <c r="M20" t="str" cm="1">
        <f t="array" ref="M20">_xll.BDP(CONCATENATE(K20," Govt"),"maturity")</f>
        <v>2020/8/15</v>
      </c>
    </row>
    <row r="21" spans="1:13" x14ac:dyDescent="0.25">
      <c r="A21" s="42" t="s">
        <v>73</v>
      </c>
      <c r="B21" cm="1">
        <f t="array" ref="B21">_xll.BDP(CONCATENATE(A21," Govt"),"CPN")</f>
        <v>2.75</v>
      </c>
      <c r="C21" t="str" cm="1">
        <f t="array" ref="C21">_xll.BDP(CONCATENATE(A21," Govt"),"maturity")</f>
        <v>2024/2/15</v>
      </c>
      <c r="F21" s="42" t="s">
        <v>74</v>
      </c>
      <c r="G21" cm="1">
        <f t="array" ref="G21">_xll.BDP(CONCATENATE(F21," Govt"),"CPN")</f>
        <v>2.375</v>
      </c>
      <c r="H21" t="str" cm="1">
        <f t="array" ref="H21">_xll.BDP(CONCATENATE(F21," Govt"),"maturity")</f>
        <v>2024/8/15</v>
      </c>
      <c r="K21" s="42" t="s">
        <v>94</v>
      </c>
      <c r="L21" cm="1">
        <f t="array" ref="L21">_xll.BDP(CONCATENATE(K21," Govt"),"CPN")</f>
        <v>2.625</v>
      </c>
      <c r="M21" t="str" cm="1">
        <f t="array" ref="M21">_xll.BDP(CONCATENATE(K21," Govt"),"maturity")</f>
        <v>2020/11/15</v>
      </c>
    </row>
    <row r="22" spans="1:13" x14ac:dyDescent="0.25">
      <c r="A22" s="42" t="s">
        <v>74</v>
      </c>
      <c r="B22" cm="1">
        <f t="array" ref="B22">_xll.BDP(CONCATENATE(A22," Govt"),"CPN")</f>
        <v>2.375</v>
      </c>
      <c r="C22" t="str" cm="1">
        <f t="array" ref="C22">_xll.BDP(CONCATENATE(A22," Govt"),"maturity")</f>
        <v>2024/8/15</v>
      </c>
      <c r="F22" s="42" t="s">
        <v>76</v>
      </c>
      <c r="G22" cm="1">
        <f t="array" ref="G22">_xll.BDP(CONCATENATE(F22," Govt"),"CPN")</f>
        <v>2.125</v>
      </c>
      <c r="H22" t="str" cm="1">
        <f t="array" ref="H22">_xll.BDP(CONCATENATE(F22," Govt"),"maturity")</f>
        <v>2021/9/30</v>
      </c>
      <c r="K22" s="42" t="s">
        <v>95</v>
      </c>
      <c r="L22" cm="1">
        <f t="array" ref="L22">_xll.BDP(CONCATENATE(K22," Govt"),"CPN")</f>
        <v>3.625</v>
      </c>
      <c r="M22" t="str" cm="1">
        <f t="array" ref="M22">_xll.BDP(CONCATENATE(K22," Govt"),"maturity")</f>
        <v>2021/2/15</v>
      </c>
    </row>
    <row r="23" spans="1:13" x14ac:dyDescent="0.25">
      <c r="A23" s="42" t="s">
        <v>75</v>
      </c>
      <c r="B23" cm="1">
        <f t="array" ref="B23">_xll.BDP(CONCATENATE(A23," Govt"),"CPN")</f>
        <v>2</v>
      </c>
      <c r="C23" t="str" cm="1">
        <f t="array" ref="C23">_xll.BDP(CONCATENATE(A23," Govt"),"maturity")</f>
        <v>2021/8/31</v>
      </c>
      <c r="F23" s="42" t="s">
        <v>77</v>
      </c>
      <c r="G23" cm="1">
        <f t="array" ref="G23">_xll.BDP(CONCATENATE(F23," Govt"),"CPN")</f>
        <v>2</v>
      </c>
      <c r="H23" t="str" cm="1">
        <f t="array" ref="H23">_xll.BDP(CONCATENATE(F23," Govt"),"maturity")</f>
        <v>2021/10/31</v>
      </c>
      <c r="K23" s="42" t="s">
        <v>96</v>
      </c>
      <c r="L23" cm="1">
        <f t="array" ref="L23">_xll.BDP(CONCATENATE(K23," Govt"),"CPN")</f>
        <v>3.125</v>
      </c>
      <c r="M23" t="str" cm="1">
        <f t="array" ref="M23">_xll.BDP(CONCATENATE(K23," Govt"),"maturity")</f>
        <v>2021/5/15</v>
      </c>
    </row>
    <row r="24" spans="1:13" x14ac:dyDescent="0.25">
      <c r="A24" s="42" t="s">
        <v>76</v>
      </c>
      <c r="B24" cm="1">
        <f t="array" ref="B24">_xll.BDP(CONCATENATE(A24," Govt"),"CPN")</f>
        <v>2.125</v>
      </c>
      <c r="C24" t="str" cm="1">
        <f t="array" ref="C24">_xll.BDP(CONCATENATE(A24," Govt"),"maturity")</f>
        <v>2021/9/30</v>
      </c>
      <c r="F24" s="42" t="s">
        <v>78</v>
      </c>
      <c r="G24" cm="1">
        <f t="array" ref="G24">_xll.BDP(CONCATENATE(F24," Govt"),"CPN")</f>
        <v>2.25</v>
      </c>
      <c r="H24" t="str" cm="1">
        <f t="array" ref="H24">_xll.BDP(CONCATENATE(F24," Govt"),"maturity")</f>
        <v>2024/11/15</v>
      </c>
      <c r="K24" s="42" t="s">
        <v>99</v>
      </c>
      <c r="L24" cm="1">
        <f t="array" ref="L24">_xll.BDP(CONCATENATE(K24," Govt"),"CPN")</f>
        <v>2</v>
      </c>
      <c r="M24" t="str" cm="1">
        <f t="array" ref="M24">_xll.BDP(CONCATENATE(K24," Govt"),"maturity")</f>
        <v>2026/11/15</v>
      </c>
    </row>
    <row r="25" spans="1:13" x14ac:dyDescent="0.25">
      <c r="A25" s="42" t="s">
        <v>77</v>
      </c>
      <c r="B25" cm="1">
        <f t="array" ref="B25">_xll.BDP(CONCATENATE(A25," Govt"),"CPN")</f>
        <v>2</v>
      </c>
      <c r="C25" t="str" cm="1">
        <f t="array" ref="C25">_xll.BDP(CONCATENATE(A25," Govt"),"maturity")</f>
        <v>2021/10/31</v>
      </c>
      <c r="F25" s="42" t="s">
        <v>79</v>
      </c>
      <c r="G25" cm="1">
        <f t="array" ref="G25">_xll.BDP(CONCATENATE(F25," Govt"),"CPN")</f>
        <v>2.125</v>
      </c>
      <c r="H25" t="str" cm="1">
        <f t="array" ref="H25">_xll.BDP(CONCATENATE(F25," Govt"),"maturity")</f>
        <v>2021/12/31</v>
      </c>
      <c r="K25" s="42" t="s">
        <v>100</v>
      </c>
      <c r="L25" cm="1">
        <f t="array" ref="L25">_xll.BDP(CONCATENATE(K25," Govt"),"CPN")</f>
        <v>2.25</v>
      </c>
      <c r="M25" t="str" cm="1">
        <f t="array" ref="M25">_xll.BDP(CONCATENATE(K25," Govt"),"maturity")</f>
        <v>2027/2/15</v>
      </c>
    </row>
    <row r="26" spans="1:13" x14ac:dyDescent="0.25">
      <c r="A26" s="42" t="s">
        <v>78</v>
      </c>
      <c r="B26" cm="1">
        <f t="array" ref="B26">_xll.BDP(CONCATENATE(A26," Govt"),"CPN")</f>
        <v>2.25</v>
      </c>
      <c r="C26" t="str" cm="1">
        <f t="array" ref="C26">_xll.BDP(CONCATENATE(A26," Govt"),"maturity")</f>
        <v>2024/11/15</v>
      </c>
      <c r="F26" s="42" t="s">
        <v>82</v>
      </c>
      <c r="G26" cm="1">
        <f t="array" ref="G26">_xll.BDP(CONCATENATE(F26," Govt"),"CPN")</f>
        <v>4</v>
      </c>
      <c r="H26" t="str" cm="1">
        <f t="array" ref="H26">_xll.BDP(CONCATENATE(F26," Govt"),"maturity")</f>
        <v>2018/8/15</v>
      </c>
      <c r="K26" s="42" t="s">
        <v>101</v>
      </c>
      <c r="L26" cm="1">
        <f t="array" ref="L26">_xll.BDP(CONCATENATE(K26," Govt"),"CPN")</f>
        <v>1.75</v>
      </c>
      <c r="M26" t="str" cm="1">
        <f t="array" ref="M26">_xll.BDP(CONCATENATE(K26," Govt"),"maturity")</f>
        <v>2023/5/15</v>
      </c>
    </row>
    <row r="27" spans="1:13" x14ac:dyDescent="0.25">
      <c r="A27" s="42" t="s">
        <v>79</v>
      </c>
      <c r="B27" cm="1">
        <f t="array" ref="B27">_xll.BDP(CONCATENATE(A27," Govt"),"CPN")</f>
        <v>2.125</v>
      </c>
      <c r="C27" t="str" cm="1">
        <f t="array" ref="C27">_xll.BDP(CONCATENATE(A27," Govt"),"maturity")</f>
        <v>2021/12/31</v>
      </c>
      <c r="F27" s="42" t="s">
        <v>83</v>
      </c>
      <c r="G27" cm="1">
        <f t="array" ref="G27">_xll.BDP(CONCATENATE(F27," Govt"),"CPN")</f>
        <v>3.75</v>
      </c>
      <c r="H27" t="str" cm="1">
        <f t="array" ref="H27">_xll.BDP(CONCATENATE(F27," Govt"),"maturity")</f>
        <v>2018/11/15</v>
      </c>
      <c r="K27" s="42" t="s">
        <v>102</v>
      </c>
      <c r="L27" cm="1">
        <f t="array" ref="L27">_xll.BDP(CONCATENATE(K27," Govt"),"CPN")</f>
        <v>2.5</v>
      </c>
      <c r="M27" t="str" cm="1">
        <f t="array" ref="M27">_xll.BDP(CONCATENATE(K27," Govt"),"maturity")</f>
        <v>2023/8/15</v>
      </c>
    </row>
    <row r="28" spans="1:13" x14ac:dyDescent="0.25">
      <c r="A28" s="42" t="s">
        <v>80</v>
      </c>
      <c r="B28" cm="1">
        <f t="array" ref="B28">_xll.BDP(CONCATENATE(A28," Govt"),"CPN")</f>
        <v>3.875</v>
      </c>
      <c r="C28" t="str" cm="1">
        <f t="array" ref="C28">_xll.BDP(CONCATENATE(A28," Govt"),"maturity")</f>
        <v>2018/5/15</v>
      </c>
      <c r="F28" s="42" t="s">
        <v>84</v>
      </c>
      <c r="G28" cm="1">
        <f t="array" ref="G28">_xll.BDP(CONCATENATE(F28," Govt"),"CPN")</f>
        <v>2.75</v>
      </c>
      <c r="H28" t="str" cm="1">
        <f t="array" ref="H28">_xll.BDP(CONCATENATE(F28," Govt"),"maturity")</f>
        <v>2019/2/15</v>
      </c>
      <c r="K28" s="42" t="s">
        <v>104</v>
      </c>
      <c r="L28" cm="1">
        <f t="array" ref="L28">_xll.BDP(CONCATENATE(K28," Govt"),"CPN")</f>
        <v>2.75</v>
      </c>
      <c r="M28" t="str" cm="1">
        <f t="array" ref="M28">_xll.BDP(CONCATENATE(K28," Govt"),"maturity")</f>
        <v>2023/11/15</v>
      </c>
    </row>
    <row r="29" spans="1:13" x14ac:dyDescent="0.25">
      <c r="A29" s="42" t="s">
        <v>81</v>
      </c>
      <c r="B29" cm="1">
        <f t="array" ref="B29">_xll.BDP(CONCATENATE(A29," Govt"),"CPN")</f>
        <v>1.75</v>
      </c>
      <c r="C29" t="str" cm="1">
        <f t="array" ref="C29">_xll.BDP(CONCATENATE(A29," Govt"),"maturity")</f>
        <v>2022/2/28</v>
      </c>
      <c r="F29" s="42" t="s">
        <v>85</v>
      </c>
      <c r="G29" cm="1">
        <f t="array" ref="G29">_xll.BDP(CONCATENATE(F29," Govt"),"CPN")</f>
        <v>3.125</v>
      </c>
      <c r="H29" t="str" cm="1">
        <f t="array" ref="H29">_xll.BDP(CONCATENATE(F29," Govt"),"maturity")</f>
        <v>2019/5/15</v>
      </c>
      <c r="K29" s="42" t="s">
        <v>105</v>
      </c>
      <c r="L29" cm="1">
        <f t="array" ref="L29">_xll.BDP(CONCATENATE(K29," Govt"),"CPN")</f>
        <v>2.5</v>
      </c>
      <c r="M29" t="str" cm="1">
        <f t="array" ref="M29">_xll.BDP(CONCATENATE(K29," Govt"),"maturity")</f>
        <v>2024/5/15</v>
      </c>
    </row>
    <row r="30" spans="1:13" x14ac:dyDescent="0.25">
      <c r="A30" s="42" t="s">
        <v>82</v>
      </c>
      <c r="B30" cm="1">
        <f t="array" ref="B30">_xll.BDP(CONCATENATE(A30," Govt"),"CPN")</f>
        <v>4</v>
      </c>
      <c r="C30" t="str" cm="1">
        <f t="array" ref="C30">_xll.BDP(CONCATENATE(A30," Govt"),"maturity")</f>
        <v>2018/8/15</v>
      </c>
      <c r="F30" s="42" t="s">
        <v>86</v>
      </c>
      <c r="G30" cm="1">
        <f t="array" ref="G30">_xll.BDP(CONCATENATE(F30," Govt"),"CPN")</f>
        <v>1.875</v>
      </c>
      <c r="H30" t="str" cm="1">
        <f t="array" ref="H30">_xll.BDP(CONCATENATE(F30," Govt"),"maturity")</f>
        <v>2022/8/31</v>
      </c>
      <c r="K30" s="42" t="s">
        <v>107</v>
      </c>
      <c r="L30" cm="1">
        <f t="array" ref="L30">_xll.BDP(CONCATENATE(K30," Govt"),"CPN")</f>
        <v>2.375</v>
      </c>
      <c r="M30" t="str" cm="1">
        <f t="array" ref="M30">_xll.BDP(CONCATENATE(K30," Govt"),"maturity")</f>
        <v>2027/5/15</v>
      </c>
    </row>
    <row r="31" spans="1:13" x14ac:dyDescent="0.25">
      <c r="A31" s="42" t="s">
        <v>83</v>
      </c>
      <c r="B31" cm="1">
        <f t="array" ref="B31">_xll.BDP(CONCATENATE(A31," Govt"),"CPN")</f>
        <v>3.75</v>
      </c>
      <c r="C31" t="str" cm="1">
        <f t="array" ref="C31">_xll.BDP(CONCATENATE(A31," Govt"),"maturity")</f>
        <v>2018/11/15</v>
      </c>
      <c r="F31" s="42" t="s">
        <v>87</v>
      </c>
      <c r="G31" cm="1">
        <f t="array" ref="G31">_xll.BDP(CONCATENATE(F31," Govt"),"CPN")</f>
        <v>3.625</v>
      </c>
      <c r="H31" t="str" cm="1">
        <f t="array" ref="H31">_xll.BDP(CONCATENATE(F31," Govt"),"maturity")</f>
        <v>2019/8/15</v>
      </c>
      <c r="K31" s="42" t="s">
        <v>118</v>
      </c>
      <c r="L31" cm="1">
        <f t="array" ref="L31">_xll.BDP(CONCATENATE(K31," Govt"),"CPN")</f>
        <v>4.125</v>
      </c>
      <c r="M31" t="str" cm="1">
        <f t="array" ref="M31">_xll.BDP(CONCATENATE(K31," Govt"),"maturity")</f>
        <v>2032/11/15</v>
      </c>
    </row>
    <row r="32" spans="1:13" x14ac:dyDescent="0.25">
      <c r="A32" s="42" t="s">
        <v>84</v>
      </c>
      <c r="B32" cm="1">
        <f t="array" ref="B32">_xll.BDP(CONCATENATE(A32," Govt"),"CPN")</f>
        <v>2.75</v>
      </c>
      <c r="C32" t="str" cm="1">
        <f t="array" ref="C32">_xll.BDP(CONCATENATE(A32," Govt"),"maturity")</f>
        <v>2019/2/15</v>
      </c>
      <c r="F32" s="42" t="s">
        <v>88</v>
      </c>
      <c r="G32" cm="1">
        <f t="array" ref="G32">_xll.BDP(CONCATENATE(F32," Govt"),"CPN")</f>
        <v>3.375</v>
      </c>
      <c r="H32" t="str" cm="1">
        <f t="array" ref="H32">_xll.BDP(CONCATENATE(F32," Govt"),"maturity")</f>
        <v>2019/11/15</v>
      </c>
      <c r="K32" s="42" t="s">
        <v>144</v>
      </c>
      <c r="L32" t="str" cm="1">
        <f t="array" ref="L32">_xll.BDP(CONCATENATE(K32," Govt"),"CPN")</f>
        <v>#N/A Invalid Security</v>
      </c>
      <c r="M32" t="str" cm="1">
        <f t="array" ref="M32">_xll.BDP(CONCATENATE(K32," Govt"),"maturity")</f>
        <v>#N/A Invalid Security</v>
      </c>
    </row>
    <row r="33" spans="1:13" x14ac:dyDescent="0.25">
      <c r="A33" s="42" t="s">
        <v>85</v>
      </c>
      <c r="B33" cm="1">
        <f t="array" ref="B33">_xll.BDP(CONCATENATE(A33," Govt"),"CPN")</f>
        <v>3.125</v>
      </c>
      <c r="C33" t="str" cm="1">
        <f t="array" ref="C33">_xll.BDP(CONCATENATE(A33," Govt"),"maturity")</f>
        <v>2019/5/15</v>
      </c>
      <c r="F33" s="42" t="s">
        <v>89</v>
      </c>
      <c r="G33" cm="1">
        <f t="array" ref="G33">_xll.BDP(CONCATENATE(F33," Govt"),"CPN")</f>
        <v>2</v>
      </c>
      <c r="H33" t="str" cm="1">
        <f t="array" ref="H33">_xll.BDP(CONCATENATE(F33," Govt"),"maturity")</f>
        <v>2022/11/30</v>
      </c>
      <c r="K33" s="42" t="s">
        <v>147</v>
      </c>
      <c r="L33" cm="1">
        <f t="array" ref="L33">_xll.BDP(CONCATENATE(K33," Govt"),"CPN")</f>
        <v>3.875</v>
      </c>
      <c r="M33" t="str" cm="1">
        <f t="array" ref="M33">_xll.BDP(CONCATENATE(K33," Govt"),"maturity")</f>
        <v>2033/8/15</v>
      </c>
    </row>
    <row r="34" spans="1:13" x14ac:dyDescent="0.25">
      <c r="A34" s="42" t="s">
        <v>86</v>
      </c>
      <c r="B34" cm="1">
        <f t="array" ref="B34">_xll.BDP(CONCATENATE(A34," Govt"),"CPN")</f>
        <v>1.875</v>
      </c>
      <c r="C34" t="str" cm="1">
        <f t="array" ref="C34">_xll.BDP(CONCATENATE(A34," Govt"),"maturity")</f>
        <v>2022/8/31</v>
      </c>
      <c r="F34" s="42" t="s">
        <v>90</v>
      </c>
      <c r="G34" cm="1">
        <f t="array" ref="G34">_xll.BDP(CONCATENATE(F34," Govt"),"CPN")</f>
        <v>3.625</v>
      </c>
      <c r="H34" t="str" cm="1">
        <f t="array" ref="H34">_xll.BDP(CONCATENATE(F34," Govt"),"maturity")</f>
        <v>2020/2/15</v>
      </c>
      <c r="K34" s="42" t="s">
        <v>150</v>
      </c>
      <c r="L34" cm="1">
        <f t="array" ref="L34">_xll.BDP(CONCATENATE(K34," Govt"),"CPN")</f>
        <v>3.375</v>
      </c>
      <c r="M34" t="str" cm="1">
        <f t="array" ref="M34">_xll.BDP(CONCATENATE(K34," Govt"),"maturity")</f>
        <v>2033/5/15</v>
      </c>
    </row>
    <row r="35" spans="1:13" x14ac:dyDescent="0.25">
      <c r="A35" s="42" t="s">
        <v>87</v>
      </c>
      <c r="B35" cm="1">
        <f t="array" ref="B35">_xll.BDP(CONCATENATE(A35," Govt"),"CPN")</f>
        <v>3.625</v>
      </c>
      <c r="C35" t="str" cm="1">
        <f t="array" ref="C35">_xll.BDP(CONCATENATE(A35," Govt"),"maturity")</f>
        <v>2019/8/15</v>
      </c>
      <c r="F35" s="42" t="s">
        <v>91</v>
      </c>
      <c r="G35" cm="1">
        <f t="array" ref="G35">_xll.BDP(CONCATENATE(F35," Govt"),"CPN")</f>
        <v>2.125</v>
      </c>
      <c r="H35" t="str" cm="1">
        <f t="array" ref="H35">_xll.BDP(CONCATENATE(F35," Govt"),"maturity")</f>
        <v>2022/12/31</v>
      </c>
      <c r="K35" s="42" t="s">
        <v>151</v>
      </c>
      <c r="L35" cm="1">
        <f t="array" ref="L35">_xll.BDP(CONCATENATE(K35," Govt"),"CPN")</f>
        <v>3.5</v>
      </c>
      <c r="M35" t="str" cm="1">
        <f t="array" ref="M35">_xll.BDP(CONCATENATE(K35," Govt"),"maturity")</f>
        <v>2033/2/15</v>
      </c>
    </row>
    <row r="36" spans="1:13" x14ac:dyDescent="0.25">
      <c r="A36" s="42" t="s">
        <v>88</v>
      </c>
      <c r="B36" cm="1">
        <f t="array" ref="B36">_xll.BDP(CONCATENATE(A36," Govt"),"CPN")</f>
        <v>3.375</v>
      </c>
      <c r="C36" t="str" cm="1">
        <f t="array" ref="C36">_xll.BDP(CONCATENATE(A36," Govt"),"maturity")</f>
        <v>2019/11/15</v>
      </c>
      <c r="F36" s="42" t="s">
        <v>92</v>
      </c>
      <c r="G36" cm="1">
        <f t="array" ref="G36">_xll.BDP(CONCATENATE(F36," Govt"),"CPN")</f>
        <v>3.5</v>
      </c>
      <c r="H36" t="str" cm="1">
        <f t="array" ref="H36">_xll.BDP(CONCATENATE(F36," Govt"),"maturity")</f>
        <v>2020/5/15</v>
      </c>
      <c r="K36" s="42" t="s">
        <v>154</v>
      </c>
      <c r="L36" cm="1">
        <f t="array" ref="L36">_xll.BDP(CONCATENATE(K36," Govt"),"CPN")</f>
        <v>2.75</v>
      </c>
      <c r="M36" t="str" cm="1">
        <f t="array" ref="M36">_xll.BDP(CONCATENATE(K36," Govt"),"maturity")</f>
        <v>2032/8/15</v>
      </c>
    </row>
    <row r="37" spans="1:13" x14ac:dyDescent="0.25">
      <c r="A37" s="42" t="s">
        <v>89</v>
      </c>
      <c r="B37" cm="1">
        <f t="array" ref="B37">_xll.BDP(CONCATENATE(A37," Govt"),"CPN")</f>
        <v>2</v>
      </c>
      <c r="C37" t="str" cm="1">
        <f t="array" ref="C37">_xll.BDP(CONCATENATE(A37," Govt"),"maturity")</f>
        <v>2022/11/30</v>
      </c>
      <c r="F37" s="42" t="s">
        <v>93</v>
      </c>
      <c r="G37" cm="1">
        <f t="array" ref="G37">_xll.BDP(CONCATENATE(F37," Govt"),"CPN")</f>
        <v>2.625</v>
      </c>
      <c r="H37" t="str" cm="1">
        <f t="array" ref="H37">_xll.BDP(CONCATENATE(F37," Govt"),"maturity")</f>
        <v>2020/8/15</v>
      </c>
      <c r="K37" s="42" t="s">
        <v>157</v>
      </c>
      <c r="L37" cm="1">
        <f t="array" ref="L37">_xll.BDP(CONCATENATE(K37," Govt"),"CPN")</f>
        <v>2.875</v>
      </c>
      <c r="M37" t="str" cm="1">
        <f t="array" ref="M37">_xll.BDP(CONCATENATE(K37," Govt"),"maturity")</f>
        <v>2032/5/15</v>
      </c>
    </row>
    <row r="38" spans="1:13" x14ac:dyDescent="0.25">
      <c r="A38" s="42" t="s">
        <v>90</v>
      </c>
      <c r="B38" cm="1">
        <f t="array" ref="B38">_xll.BDP(CONCATENATE(A38," Govt"),"CPN")</f>
        <v>3.625</v>
      </c>
      <c r="C38" t="str" cm="1">
        <f t="array" ref="C38">_xll.BDP(CONCATENATE(A38," Govt"),"maturity")</f>
        <v>2020/2/15</v>
      </c>
      <c r="F38" s="42" t="s">
        <v>94</v>
      </c>
      <c r="G38" cm="1">
        <f t="array" ref="G38">_xll.BDP(CONCATENATE(F38," Govt"),"CPN")</f>
        <v>2.625</v>
      </c>
      <c r="H38" t="str" cm="1">
        <f t="array" ref="H38">_xll.BDP(CONCATENATE(F38," Govt"),"maturity")</f>
        <v>2020/11/15</v>
      </c>
      <c r="K38" s="42" t="s">
        <v>158</v>
      </c>
      <c r="L38" cm="1">
        <f t="array" ref="L38">_xll.BDP(CONCATENATE(K38," Govt"),"CPN")</f>
        <v>1.875</v>
      </c>
      <c r="M38" t="str" cm="1">
        <f t="array" ref="M38">_xll.BDP(CONCATENATE(K38," Govt"),"maturity")</f>
        <v>2032/2/15</v>
      </c>
    </row>
    <row r="39" spans="1:13" x14ac:dyDescent="0.25">
      <c r="A39" s="42" t="s">
        <v>91</v>
      </c>
      <c r="B39" cm="1">
        <f t="array" ref="B39">_xll.BDP(CONCATENATE(A39," Govt"),"CPN")</f>
        <v>2.125</v>
      </c>
      <c r="C39" t="str" cm="1">
        <f t="array" ref="C39">_xll.BDP(CONCATENATE(A39," Govt"),"maturity")</f>
        <v>2022/12/31</v>
      </c>
      <c r="F39" s="42" t="s">
        <v>95</v>
      </c>
      <c r="G39" cm="1">
        <f t="array" ref="G39">_xll.BDP(CONCATENATE(F39," Govt"),"CPN")</f>
        <v>3.625</v>
      </c>
      <c r="H39" t="str" cm="1">
        <f t="array" ref="H39">_xll.BDP(CONCATENATE(F39," Govt"),"maturity")</f>
        <v>2021/2/15</v>
      </c>
      <c r="K39" s="42" t="s">
        <v>160</v>
      </c>
      <c r="L39" cm="1">
        <f t="array" ref="L39">_xll.BDP(CONCATENATE(K39," Govt"),"CPN")</f>
        <v>1.375</v>
      </c>
      <c r="M39" t="str" cm="1">
        <f t="array" ref="M39">_xll.BDP(CONCATENATE(K39," Govt"),"maturity")</f>
        <v>2031/11/15</v>
      </c>
    </row>
    <row r="40" spans="1:13" x14ac:dyDescent="0.25">
      <c r="A40" s="42" t="s">
        <v>92</v>
      </c>
      <c r="B40" cm="1">
        <f t="array" ref="B40">_xll.BDP(CONCATENATE(A40," Govt"),"CPN")</f>
        <v>3.5</v>
      </c>
      <c r="C40" t="str" cm="1">
        <f t="array" ref="C40">_xll.BDP(CONCATENATE(A40," Govt"),"maturity")</f>
        <v>2020/5/15</v>
      </c>
      <c r="F40" s="42" t="s">
        <v>96</v>
      </c>
      <c r="G40" cm="1">
        <f t="array" ref="G40">_xll.BDP(CONCATENATE(F40," Govt"),"CPN")</f>
        <v>3.125</v>
      </c>
      <c r="H40" t="str" cm="1">
        <f t="array" ref="H40">_xll.BDP(CONCATENATE(F40," Govt"),"maturity")</f>
        <v>2021/5/15</v>
      </c>
      <c r="K40" s="42" t="s">
        <v>161</v>
      </c>
      <c r="L40" cm="1">
        <f t="array" ref="L40">_xll.BDP(CONCATENATE(K40," Govt"),"CPN")</f>
        <v>1.25</v>
      </c>
      <c r="M40" t="str" cm="1">
        <f t="array" ref="M40">_xll.BDP(CONCATENATE(K40," Govt"),"maturity")</f>
        <v>2031/8/15</v>
      </c>
    </row>
    <row r="41" spans="1:13" x14ac:dyDescent="0.25">
      <c r="A41" s="42" t="s">
        <v>93</v>
      </c>
      <c r="B41" cm="1">
        <f t="array" ref="B41">_xll.BDP(CONCATENATE(A41," Govt"),"CPN")</f>
        <v>2.625</v>
      </c>
      <c r="C41" t="str" cm="1">
        <f t="array" ref="C41">_xll.BDP(CONCATENATE(A41," Govt"),"maturity")</f>
        <v>2020/8/15</v>
      </c>
      <c r="F41" s="42" t="s">
        <v>98</v>
      </c>
      <c r="G41" cm="1">
        <f t="array" ref="G41">_xll.BDP(CONCATENATE(F41," Govt"),"CPN")</f>
        <v>1.625</v>
      </c>
      <c r="H41" t="str" cm="1">
        <f t="array" ref="H41">_xll.BDP(CONCATENATE(F41," Govt"),"maturity")</f>
        <v>2023/5/31</v>
      </c>
      <c r="K41" s="42" t="s">
        <v>163</v>
      </c>
      <c r="L41" cm="1">
        <f t="array" ref="L41">_xll.BDP(CONCATENATE(K41," Govt"),"CPN")</f>
        <v>1.625</v>
      </c>
      <c r="M41" t="str" cm="1">
        <f t="array" ref="M41">_xll.BDP(CONCATENATE(K41," Govt"),"maturity")</f>
        <v>2031/5/15</v>
      </c>
    </row>
    <row r="42" spans="1:13" x14ac:dyDescent="0.25">
      <c r="A42" s="42" t="s">
        <v>94</v>
      </c>
      <c r="B42" cm="1">
        <f t="array" ref="B42">_xll.BDP(CONCATENATE(A42," Govt"),"CPN")</f>
        <v>2.625</v>
      </c>
      <c r="C42" t="str" cm="1">
        <f t="array" ref="C42">_xll.BDP(CONCATENATE(A42," Govt"),"maturity")</f>
        <v>2020/11/15</v>
      </c>
      <c r="F42" s="42" t="s">
        <v>99</v>
      </c>
      <c r="G42" cm="1">
        <f t="array" ref="G42">_xll.BDP(CONCATENATE(F42," Govt"),"CPN")</f>
        <v>2</v>
      </c>
      <c r="H42" t="str" cm="1">
        <f t="array" ref="H42">_xll.BDP(CONCATENATE(F42," Govt"),"maturity")</f>
        <v>2026/11/15</v>
      </c>
      <c r="K42" s="42" t="s">
        <v>165</v>
      </c>
      <c r="L42" cm="1">
        <f t="array" ref="L42">_xll.BDP(CONCATENATE(K42," Govt"),"CPN")</f>
        <v>0.875</v>
      </c>
      <c r="M42" t="str" cm="1">
        <f t="array" ref="M42">_xll.BDP(CONCATENATE(K42," Govt"),"maturity")</f>
        <v>2030/11/15</v>
      </c>
    </row>
    <row r="43" spans="1:13" x14ac:dyDescent="0.25">
      <c r="A43" s="42" t="s">
        <v>95</v>
      </c>
      <c r="B43" cm="1">
        <f t="array" ref="B43">_xll.BDP(CONCATENATE(A43," Govt"),"CPN")</f>
        <v>3.625</v>
      </c>
      <c r="C43" t="str" cm="1">
        <f t="array" ref="C43">_xll.BDP(CONCATENATE(A43," Govt"),"maturity")</f>
        <v>2021/2/15</v>
      </c>
      <c r="F43" s="42" t="s">
        <v>100</v>
      </c>
      <c r="G43" cm="1">
        <f t="array" ref="G43">_xll.BDP(CONCATENATE(F43," Govt"),"CPN")</f>
        <v>2.25</v>
      </c>
      <c r="H43" t="str" cm="1">
        <f t="array" ref="H43">_xll.BDP(CONCATENATE(F43," Govt"),"maturity")</f>
        <v>2027/2/15</v>
      </c>
      <c r="K43" s="42" t="s">
        <v>168</v>
      </c>
      <c r="L43" cm="1">
        <f t="array" ref="L43">_xll.BDP(CONCATENATE(K43," Govt"),"CPN")</f>
        <v>0.625</v>
      </c>
      <c r="M43" t="str" cm="1">
        <f t="array" ref="M43">_xll.BDP(CONCATENATE(K43," Govt"),"maturity")</f>
        <v>2030/8/15</v>
      </c>
    </row>
    <row r="44" spans="1:13" x14ac:dyDescent="0.25">
      <c r="A44" s="42" t="s">
        <v>96</v>
      </c>
      <c r="B44" cm="1">
        <f t="array" ref="B44">_xll.BDP(CONCATENATE(A44," Govt"),"CPN")</f>
        <v>3.125</v>
      </c>
      <c r="C44" t="str" cm="1">
        <f t="array" ref="C44">_xll.BDP(CONCATENATE(A44," Govt"),"maturity")</f>
        <v>2021/5/15</v>
      </c>
      <c r="F44" s="42" t="s">
        <v>101</v>
      </c>
      <c r="G44" cm="1">
        <f t="array" ref="G44">_xll.BDP(CONCATENATE(F44," Govt"),"CPN")</f>
        <v>1.75</v>
      </c>
      <c r="H44" t="str" cm="1">
        <f t="array" ref="H44">_xll.BDP(CONCATENATE(F44," Govt"),"maturity")</f>
        <v>2023/5/15</v>
      </c>
      <c r="K44" s="42" t="s">
        <v>169</v>
      </c>
      <c r="L44" cm="1">
        <f t="array" ref="L44">_xll.BDP(CONCATENATE(K44," Govt"),"CPN")</f>
        <v>0.625</v>
      </c>
      <c r="M44" t="str" cm="1">
        <f t="array" ref="M44">_xll.BDP(CONCATENATE(K44," Govt"),"maturity")</f>
        <v>2030/5/15</v>
      </c>
    </row>
    <row r="45" spans="1:13" x14ac:dyDescent="0.25">
      <c r="A45" s="42" t="s">
        <v>97</v>
      </c>
      <c r="B45" cm="1">
        <f t="array" ref="B45">_xll.BDP(CONCATENATE(A45," Govt"),"CPN")</f>
        <v>1.625</v>
      </c>
      <c r="C45" t="str" cm="1">
        <f t="array" ref="C45">_xll.BDP(CONCATENATE(A45," Govt"),"maturity")</f>
        <v>2023/4/30</v>
      </c>
      <c r="F45" s="42" t="s">
        <v>102</v>
      </c>
      <c r="G45" cm="1">
        <f t="array" ref="G45">_xll.BDP(CONCATENATE(F45," Govt"),"CPN")</f>
        <v>2.5</v>
      </c>
      <c r="H45" t="str" cm="1">
        <f t="array" ref="H45">_xll.BDP(CONCATENATE(F45," Govt"),"maturity")</f>
        <v>2023/8/15</v>
      </c>
      <c r="K45" s="42" t="s">
        <v>170</v>
      </c>
      <c r="L45" cm="1">
        <f t="array" ref="L45">_xll.BDP(CONCATENATE(K45," Govt"),"CPN")</f>
        <v>1.5</v>
      </c>
      <c r="M45" t="str" cm="1">
        <f t="array" ref="M45">_xll.BDP(CONCATENATE(K45," Govt"),"maturity")</f>
        <v>2030/2/15</v>
      </c>
    </row>
    <row r="46" spans="1:13" x14ac:dyDescent="0.25">
      <c r="A46" s="42" t="s">
        <v>98</v>
      </c>
      <c r="B46" cm="1">
        <f t="array" ref="B46">_xll.BDP(CONCATENATE(A46," Govt"),"CPN")</f>
        <v>1.625</v>
      </c>
      <c r="C46" t="str" cm="1">
        <f t="array" ref="C46">_xll.BDP(CONCATENATE(A46," Govt"),"maturity")</f>
        <v>2023/5/31</v>
      </c>
      <c r="F46" s="42" t="s">
        <v>103</v>
      </c>
      <c r="G46" cm="1">
        <f t="array" ref="G46">_xll.BDP(CONCATENATE(F46," Govt"),"CPN")</f>
        <v>2.125</v>
      </c>
      <c r="H46" t="str" cm="1">
        <f t="array" ref="H46">_xll.BDP(CONCATENATE(F46," Govt"),"maturity")</f>
        <v>2020/8/31</v>
      </c>
      <c r="K46" s="42" t="s">
        <v>171</v>
      </c>
      <c r="L46" cm="1">
        <f t="array" ref="L46">_xll.BDP(CONCATENATE(K46," Govt"),"CPN")</f>
        <v>1.75</v>
      </c>
      <c r="M46" t="str" cm="1">
        <f t="array" ref="M46">_xll.BDP(CONCATENATE(K46," Govt"),"maturity")</f>
        <v>2029/11/15</v>
      </c>
    </row>
    <row r="47" spans="1:13" x14ac:dyDescent="0.25">
      <c r="A47" s="42" t="s">
        <v>99</v>
      </c>
      <c r="B47" cm="1">
        <f t="array" ref="B47">_xll.BDP(CONCATENATE(A47," Govt"),"CPN")</f>
        <v>2</v>
      </c>
      <c r="C47" t="str" cm="1">
        <f t="array" ref="C47">_xll.BDP(CONCATENATE(A47," Govt"),"maturity")</f>
        <v>2026/11/15</v>
      </c>
      <c r="F47" s="42" t="s">
        <v>104</v>
      </c>
      <c r="G47" cm="1">
        <f t="array" ref="G47">_xll.BDP(CONCATENATE(F47," Govt"),"CPN")</f>
        <v>2.75</v>
      </c>
      <c r="H47" t="str" cm="1">
        <f t="array" ref="H47">_xll.BDP(CONCATENATE(F47," Govt"),"maturity")</f>
        <v>2023/11/15</v>
      </c>
      <c r="K47" s="42" t="s">
        <v>172</v>
      </c>
      <c r="L47" cm="1">
        <f t="array" ref="L47">_xll.BDP(CONCATENATE(K47," Govt"),"CPN")</f>
        <v>1.625</v>
      </c>
      <c r="M47" t="str" cm="1">
        <f t="array" ref="M47">_xll.BDP(CONCATENATE(K47," Govt"),"maturity")</f>
        <v>2029/8/15</v>
      </c>
    </row>
    <row r="48" spans="1:13" x14ac:dyDescent="0.25">
      <c r="A48" s="42" t="s">
        <v>100</v>
      </c>
      <c r="B48" cm="1">
        <f t="array" ref="B48">_xll.BDP(CONCATENATE(A48," Govt"),"CPN")</f>
        <v>2.25</v>
      </c>
      <c r="C48" t="str" cm="1">
        <f t="array" ref="C48">_xll.BDP(CONCATENATE(A48," Govt"),"maturity")</f>
        <v>2027/2/15</v>
      </c>
      <c r="F48" s="42" t="s">
        <v>105</v>
      </c>
      <c r="G48" cm="1">
        <f t="array" ref="G48">_xll.BDP(CONCATENATE(F48," Govt"),"CPN")</f>
        <v>2.5</v>
      </c>
      <c r="H48" t="str" cm="1">
        <f t="array" ref="H48">_xll.BDP(CONCATENATE(F48," Govt"),"maturity")</f>
        <v>2024/5/15</v>
      </c>
      <c r="K48" s="42" t="s">
        <v>174</v>
      </c>
      <c r="L48" cm="1">
        <f t="array" ref="L48">_xll.BDP(CONCATENATE(K48," Govt"),"CPN")</f>
        <v>2.375</v>
      </c>
      <c r="M48" t="str" cm="1">
        <f t="array" ref="M48">_xll.BDP(CONCATENATE(K48," Govt"),"maturity")</f>
        <v>2029/5/15</v>
      </c>
    </row>
    <row r="49" spans="1:13" x14ac:dyDescent="0.25">
      <c r="A49" s="42" t="s">
        <v>101</v>
      </c>
      <c r="B49" cm="1">
        <f t="array" ref="B49">_xll.BDP(CONCATENATE(A49," Govt"),"CPN")</f>
        <v>1.75</v>
      </c>
      <c r="C49" t="str" cm="1">
        <f t="array" ref="C49">_xll.BDP(CONCATENATE(A49," Govt"),"maturity")</f>
        <v>2023/5/15</v>
      </c>
      <c r="F49" s="42" t="s">
        <v>106</v>
      </c>
      <c r="G49" cm="1">
        <f t="array" ref="G49">_xll.BDP(CONCATENATE(F49," Govt"),"CPN")</f>
        <v>2.25</v>
      </c>
      <c r="H49" t="str" cm="1">
        <f t="array" ref="H49">_xll.BDP(CONCATENATE(F49," Govt"),"maturity")</f>
        <v>2021/7/31</v>
      </c>
      <c r="K49" s="42" t="s">
        <v>176</v>
      </c>
      <c r="L49" cm="1">
        <f t="array" ref="L49">_xll.BDP(CONCATENATE(K49," Govt"),"CPN")</f>
        <v>1.5</v>
      </c>
      <c r="M49" t="str" cm="1">
        <f t="array" ref="M49">_xll.BDP(CONCATENATE(K49," Govt"),"maturity")</f>
        <v>2026/8/15</v>
      </c>
    </row>
    <row r="50" spans="1:13" x14ac:dyDescent="0.25">
      <c r="A50" s="42" t="s">
        <v>102</v>
      </c>
      <c r="B50" cm="1">
        <f t="array" ref="B50">_xll.BDP(CONCATENATE(A50," Govt"),"CPN")</f>
        <v>2.5</v>
      </c>
      <c r="C50" t="str" cm="1">
        <f t="array" ref="C50">_xll.BDP(CONCATENATE(A50," Govt"),"maturity")</f>
        <v>2023/8/15</v>
      </c>
      <c r="F50" s="42" t="s">
        <v>107</v>
      </c>
      <c r="G50" cm="1">
        <f t="array" ref="G50">_xll.BDP(CONCATENATE(F50," Govt"),"CPN")</f>
        <v>2.375</v>
      </c>
      <c r="H50" t="str" cm="1">
        <f t="array" ref="H50">_xll.BDP(CONCATENATE(F50," Govt"),"maturity")</f>
        <v>2027/5/15</v>
      </c>
      <c r="K50" s="42" t="s">
        <v>178</v>
      </c>
      <c r="L50" cm="1">
        <f t="array" ref="L50">_xll.BDP(CONCATENATE(K50," Govt"),"CPN")</f>
        <v>1.625</v>
      </c>
      <c r="M50" t="str" cm="1">
        <f t="array" ref="M50">_xll.BDP(CONCATENATE(K50," Govt"),"maturity")</f>
        <v>2026/5/15</v>
      </c>
    </row>
    <row r="51" spans="1:13" x14ac:dyDescent="0.25">
      <c r="A51" s="42" t="s">
        <v>103</v>
      </c>
      <c r="B51" cm="1">
        <f t="array" ref="B51">_xll.BDP(CONCATENATE(A51," Govt"),"CPN")</f>
        <v>2.125</v>
      </c>
      <c r="C51" t="str" cm="1">
        <f t="array" ref="C51">_xll.BDP(CONCATENATE(A51," Govt"),"maturity")</f>
        <v>2020/8/31</v>
      </c>
      <c r="F51" s="42" t="s">
        <v>108</v>
      </c>
      <c r="G51" cm="1">
        <f t="array" ref="G51">_xll.BDP(CONCATENATE(F51," Govt"),"CPN")</f>
        <v>1.875</v>
      </c>
      <c r="H51" t="str" cm="1">
        <f t="array" ref="H51">_xll.BDP(CONCATENATE(F51," Govt"),"maturity")</f>
        <v>2022/5/31</v>
      </c>
      <c r="K51" s="42" t="s">
        <v>179</v>
      </c>
      <c r="L51" cm="1">
        <f t="array" ref="L51">_xll.BDP(CONCATENATE(K51," Govt"),"CPN")</f>
        <v>1.625</v>
      </c>
      <c r="M51" t="str" cm="1">
        <f t="array" ref="M51">_xll.BDP(CONCATENATE(K51," Govt"),"maturity")</f>
        <v>2026/2/15</v>
      </c>
    </row>
    <row r="52" spans="1:13" x14ac:dyDescent="0.25">
      <c r="A52" s="42" t="s">
        <v>104</v>
      </c>
      <c r="B52" cm="1">
        <f t="array" ref="B52">_xll.BDP(CONCATENATE(A52," Govt"),"CPN")</f>
        <v>2.75</v>
      </c>
      <c r="C52" t="str" cm="1">
        <f t="array" ref="C52">_xll.BDP(CONCATENATE(A52," Govt"),"maturity")</f>
        <v>2023/11/15</v>
      </c>
      <c r="F52" s="42" t="s">
        <v>109</v>
      </c>
      <c r="G52" cm="1">
        <f t="array" ref="G52">_xll.BDP(CONCATENATE(F52," Govt"),"CPN")</f>
        <v>2.125</v>
      </c>
      <c r="H52" t="str" cm="1">
        <f t="array" ref="H52">_xll.BDP(CONCATENATE(F52," Govt"),"maturity")</f>
        <v>2022/6/30</v>
      </c>
      <c r="K52" s="42" t="s">
        <v>180</v>
      </c>
      <c r="L52" cm="1">
        <f t="array" ref="L52">_xll.BDP(CONCATENATE(K52," Govt"),"CPN")</f>
        <v>2.25</v>
      </c>
      <c r="M52" t="str" cm="1">
        <f t="array" ref="M52">_xll.BDP(CONCATENATE(K52," Govt"),"maturity")</f>
        <v>2025/11/15</v>
      </c>
    </row>
    <row r="53" spans="1:13" x14ac:dyDescent="0.25">
      <c r="A53" s="42" t="s">
        <v>105</v>
      </c>
      <c r="B53" cm="1">
        <f t="array" ref="B53">_xll.BDP(CONCATENATE(A53," Govt"),"CPN")</f>
        <v>2.5</v>
      </c>
      <c r="C53" t="str" cm="1">
        <f t="array" ref="C53">_xll.BDP(CONCATENATE(A53," Govt"),"maturity")</f>
        <v>2024/5/15</v>
      </c>
      <c r="F53" s="42" t="s">
        <v>110</v>
      </c>
      <c r="G53" cm="1">
        <f t="array" ref="G53">_xll.BDP(CONCATENATE(F53," Govt"),"CPN")</f>
        <v>2</v>
      </c>
      <c r="H53" t="str" cm="1">
        <f t="array" ref="H53">_xll.BDP(CONCATENATE(F53," Govt"),"maturity")</f>
        <v>2022/7/31</v>
      </c>
      <c r="K53" s="42" t="s">
        <v>182</v>
      </c>
      <c r="L53" cm="1">
        <f t="array" ref="L53">_xll.BDP(CONCATENATE(K53," Govt"),"CPN")</f>
        <v>2</v>
      </c>
      <c r="M53" t="str" cm="1">
        <f t="array" ref="M53">_xll.BDP(CONCATENATE(K53," Govt"),"maturity")</f>
        <v>2025/8/15</v>
      </c>
    </row>
    <row r="54" spans="1:13" x14ac:dyDescent="0.25">
      <c r="A54" s="42" t="s">
        <v>106</v>
      </c>
      <c r="B54" cm="1">
        <f t="array" ref="B54">_xll.BDP(CONCATENATE(A54," Govt"),"CPN")</f>
        <v>2.25</v>
      </c>
      <c r="C54" t="str" cm="1">
        <f t="array" ref="C54">_xll.BDP(CONCATENATE(A54," Govt"),"maturity")</f>
        <v>2021/7/31</v>
      </c>
      <c r="F54" s="42" t="s">
        <v>111</v>
      </c>
      <c r="G54" cm="1">
        <f t="array" ref="G54">_xll.BDP(CONCATENATE(F54," Govt"),"CPN")</f>
        <v>2.875</v>
      </c>
      <c r="H54" t="str" cm="1">
        <f t="array" ref="H54">_xll.BDP(CONCATENATE(F54," Govt"),"maturity")</f>
        <v>2025/7/31</v>
      </c>
      <c r="K54" s="42" t="s">
        <v>185</v>
      </c>
      <c r="L54" cm="1">
        <f t="array" ref="L54">_xll.BDP(CONCATENATE(K54," Govt"),"CPN")</f>
        <v>2.125</v>
      </c>
      <c r="M54" t="str" cm="1">
        <f t="array" ref="M54">_xll.BDP(CONCATENATE(K54," Govt"),"maturity")</f>
        <v>2025/5/15</v>
      </c>
    </row>
    <row r="55" spans="1:13" x14ac:dyDescent="0.25">
      <c r="A55" s="42" t="s">
        <v>107</v>
      </c>
      <c r="B55" cm="1">
        <f t="array" ref="B55">_xll.BDP(CONCATENATE(A55," Govt"),"CPN")</f>
        <v>2.375</v>
      </c>
      <c r="C55" t="str" cm="1">
        <f t="array" ref="C55">_xll.BDP(CONCATENATE(A55," Govt"),"maturity")</f>
        <v>2027/5/15</v>
      </c>
      <c r="F55" s="42" t="s">
        <v>112</v>
      </c>
      <c r="G55" cm="1">
        <f t="array" ref="G55">_xll.BDP(CONCATENATE(F55," Govt"),"CPN")</f>
        <v>1.875</v>
      </c>
      <c r="H55" t="str" cm="1">
        <f t="array" ref="H55">_xll.BDP(CONCATENATE(F55," Govt"),"maturity")</f>
        <v>2026/7/31</v>
      </c>
      <c r="K55" s="42" t="s">
        <v>188</v>
      </c>
      <c r="L55" cm="1">
        <f t="array" ref="L55">_xll.BDP(CONCATENATE(K55," Govt"),"CPN")</f>
        <v>2</v>
      </c>
      <c r="M55" t="str" cm="1">
        <f t="array" ref="M55">_xll.BDP(CONCATENATE(K55," Govt"),"maturity")</f>
        <v>2025/2/15</v>
      </c>
    </row>
    <row r="56" spans="1:13" x14ac:dyDescent="0.25">
      <c r="A56" s="42" t="s">
        <v>108</v>
      </c>
      <c r="B56" cm="1">
        <f t="array" ref="B56">_xll.BDP(CONCATENATE(A56," Govt"),"CPN")</f>
        <v>1.875</v>
      </c>
      <c r="C56" t="str" cm="1">
        <f t="array" ref="C56">_xll.BDP(CONCATENATE(A56," Govt"),"maturity")</f>
        <v>2022/5/31</v>
      </c>
      <c r="F56" s="42" t="s">
        <v>113</v>
      </c>
      <c r="G56" cm="1">
        <f t="array" ref="G56">_xll.BDP(CONCATENATE(F56," Govt"),"CPN")</f>
        <v>2.875</v>
      </c>
      <c r="H56" t="str" cm="1">
        <f t="array" ref="H56">_xll.BDP(CONCATENATE(F56," Govt"),"maturity")</f>
        <v>2029/4/30</v>
      </c>
      <c r="K56" s="42" t="s">
        <v>189</v>
      </c>
      <c r="L56" cm="1">
        <f t="array" ref="L56">_xll.BDP(CONCATENATE(K56," Govt"),"CPN")</f>
        <v>2</v>
      </c>
      <c r="M56" t="str" cm="1">
        <f t="array" ref="M56">_xll.BDP(CONCATENATE(K56," Govt"),"maturity")</f>
        <v>2023/2/15</v>
      </c>
    </row>
    <row r="57" spans="1:13" x14ac:dyDescent="0.25">
      <c r="A57" s="42" t="s">
        <v>109</v>
      </c>
      <c r="B57" cm="1">
        <f t="array" ref="B57">_xll.BDP(CONCATENATE(A57," Govt"),"CPN")</f>
        <v>2.125</v>
      </c>
      <c r="C57" t="str" cm="1">
        <f t="array" ref="C57">_xll.BDP(CONCATENATE(A57," Govt"),"maturity")</f>
        <v>2022/6/30</v>
      </c>
      <c r="F57" s="42" t="s">
        <v>115</v>
      </c>
      <c r="G57" cm="1">
        <f t="array" ref="G57">_xll.BDP(CONCATENATE(F57," Govt"),"CPN")</f>
        <v>3.25</v>
      </c>
      <c r="H57" t="str" cm="1">
        <f t="array" ref="H57">_xll.BDP(CONCATENATE(F57," Govt"),"maturity")</f>
        <v>2029/6/30</v>
      </c>
      <c r="K57" s="42" t="s">
        <v>191</v>
      </c>
      <c r="L57" cm="1">
        <f t="array" ref="L57">_xll.BDP(CONCATENATE(K57," Govt"),"CPN")</f>
        <v>1.625</v>
      </c>
      <c r="M57" t="str" cm="1">
        <f t="array" ref="M57">_xll.BDP(CONCATENATE(K57," Govt"),"maturity")</f>
        <v>2022/11/15</v>
      </c>
    </row>
    <row r="58" spans="1:13" x14ac:dyDescent="0.25">
      <c r="A58" s="42" t="s">
        <v>110</v>
      </c>
      <c r="B58" cm="1">
        <f t="array" ref="B58">_xll.BDP(CONCATENATE(A58," Govt"),"CPN")</f>
        <v>2</v>
      </c>
      <c r="C58" t="str" cm="1">
        <f t="array" ref="C58">_xll.BDP(CONCATENATE(A58," Govt"),"maturity")</f>
        <v>2022/7/31</v>
      </c>
      <c r="F58" s="42" t="s">
        <v>116</v>
      </c>
      <c r="G58" cm="1">
        <f t="array" ref="G58">_xll.BDP(CONCATENATE(F58," Govt"),"CPN")</f>
        <v>3.875</v>
      </c>
      <c r="H58" t="str" cm="1">
        <f t="array" ref="H58">_xll.BDP(CONCATENATE(F58," Govt"),"maturity")</f>
        <v>2029/9/30</v>
      </c>
      <c r="K58" s="42" t="s">
        <v>193</v>
      </c>
      <c r="L58" cm="1">
        <f t="array" ref="L58">_xll.BDP(CONCATENATE(K58," Govt"),"CPN")</f>
        <v>1.625</v>
      </c>
      <c r="M58" t="str" cm="1">
        <f t="array" ref="M58">_xll.BDP(CONCATENATE(K58," Govt"),"maturity")</f>
        <v>2022/8/15</v>
      </c>
    </row>
    <row r="59" spans="1:13" x14ac:dyDescent="0.25">
      <c r="A59" s="42" t="s">
        <v>111</v>
      </c>
      <c r="B59" cm="1">
        <f t="array" ref="B59">_xll.BDP(CONCATENATE(A59," Govt"),"CPN")</f>
        <v>2.875</v>
      </c>
      <c r="C59" t="str" cm="1">
        <f t="array" ref="C59">_xll.BDP(CONCATENATE(A59," Govt"),"maturity")</f>
        <v>2025/7/31</v>
      </c>
      <c r="F59" s="42" t="s">
        <v>117</v>
      </c>
      <c r="G59" cm="1">
        <f t="array" ref="G59">_xll.BDP(CONCATENATE(F59," Govt"),"CPN")</f>
        <v>4</v>
      </c>
      <c r="H59" t="str" cm="1">
        <f t="array" ref="H59">_xll.BDP(CONCATENATE(F59," Govt"),"maturity")</f>
        <v>2029/10/31</v>
      </c>
      <c r="K59" s="42" t="s">
        <v>195</v>
      </c>
      <c r="L59" cm="1">
        <f t="array" ref="L59">_xll.BDP(CONCATENATE(K59," Govt"),"CPN")</f>
        <v>1.75</v>
      </c>
      <c r="M59" t="str" cm="1">
        <f t="array" ref="M59">_xll.BDP(CONCATENATE(K59," Govt"),"maturity")</f>
        <v>2022/5/15</v>
      </c>
    </row>
    <row r="60" spans="1:13" x14ac:dyDescent="0.25">
      <c r="A60" s="42" t="s">
        <v>112</v>
      </c>
      <c r="B60" cm="1">
        <f t="array" ref="B60">_xll.BDP(CONCATENATE(A60," Govt"),"CPN")</f>
        <v>1.875</v>
      </c>
      <c r="C60" t="str" cm="1">
        <f t="array" ref="C60">_xll.BDP(CONCATENATE(A60," Govt"),"maturity")</f>
        <v>2026/7/31</v>
      </c>
      <c r="F60" s="42" t="s">
        <v>118</v>
      </c>
      <c r="G60" cm="1">
        <f t="array" ref="G60">_xll.BDP(CONCATENATE(F60," Govt"),"CPN")</f>
        <v>4.125</v>
      </c>
      <c r="H60" t="str" cm="1">
        <f t="array" ref="H60">_xll.BDP(CONCATENATE(F60," Govt"),"maturity")</f>
        <v>2032/11/15</v>
      </c>
      <c r="K60" s="42" t="s">
        <v>197</v>
      </c>
      <c r="L60" cm="1">
        <f t="array" ref="L60">_xll.BDP(CONCATENATE(K60," Govt"),"CPN")</f>
        <v>2</v>
      </c>
      <c r="M60" t="str" cm="1">
        <f t="array" ref="M60">_xll.BDP(CONCATENATE(K60," Govt"),"maturity")</f>
        <v>2022/2/15</v>
      </c>
    </row>
    <row r="61" spans="1:13" x14ac:dyDescent="0.25">
      <c r="A61" s="42" t="s">
        <v>113</v>
      </c>
      <c r="B61" cm="1">
        <f t="array" ref="B61">_xll.BDP(CONCATENATE(A61," Govt"),"CPN")</f>
        <v>2.875</v>
      </c>
      <c r="C61" t="str" cm="1">
        <f t="array" ref="C61">_xll.BDP(CONCATENATE(A61," Govt"),"maturity")</f>
        <v>2029/4/30</v>
      </c>
      <c r="F61" s="42" t="s">
        <v>119</v>
      </c>
      <c r="G61" cm="1">
        <f t="array" ref="G61">_xll.BDP(CONCATENATE(F61," Govt"),"CPN")</f>
        <v>3.875</v>
      </c>
      <c r="H61" t="str" cm="1">
        <f t="array" ref="H61">_xll.BDP(CONCATENATE(F61," Govt"),"maturity")</f>
        <v>2029/12/31</v>
      </c>
      <c r="K61" s="42" t="s">
        <v>198</v>
      </c>
      <c r="L61" cm="1">
        <f t="array" ref="L61">_xll.BDP(CONCATENATE(K61," Govt"),"CPN")</f>
        <v>2</v>
      </c>
      <c r="M61" t="str" cm="1">
        <f t="array" ref="M61">_xll.BDP(CONCATENATE(K61," Govt"),"maturity")</f>
        <v>2021/11/15</v>
      </c>
    </row>
    <row r="62" spans="1:13" x14ac:dyDescent="0.25">
      <c r="A62" s="42" t="s">
        <v>114</v>
      </c>
      <c r="B62" cm="1">
        <f t="array" ref="B62">_xll.BDP(CONCATENATE(A62," Govt"),"CPN")</f>
        <v>2.75</v>
      </c>
      <c r="C62" t="str" cm="1">
        <f t="array" ref="C62">_xll.BDP(CONCATENATE(A62," Govt"),"maturity")</f>
        <v>2029/5/31</v>
      </c>
      <c r="F62" s="42" t="s">
        <v>120</v>
      </c>
      <c r="G62" cm="1">
        <f t="array" ref="G62">_xll.BDP(CONCATENATE(F62," Govt"),"CPN")</f>
        <v>3.625</v>
      </c>
      <c r="H62" t="str" cm="1">
        <f t="array" ref="H62">_xll.BDP(CONCATENATE(F62," Govt"),"maturity")</f>
        <v>2030/3/31</v>
      </c>
      <c r="K62" s="42" t="s">
        <v>199</v>
      </c>
      <c r="L62" cm="1">
        <f t="array" ref="L62">_xll.BDP(CONCATENATE(K62," Govt"),"CPN")</f>
        <v>2.125</v>
      </c>
      <c r="M62" t="str" cm="1">
        <f t="array" ref="M62">_xll.BDP(CONCATENATE(K62," Govt"),"maturity")</f>
        <v>2021/8/15</v>
      </c>
    </row>
    <row r="63" spans="1:13" x14ac:dyDescent="0.25">
      <c r="A63" s="42" t="s">
        <v>115</v>
      </c>
      <c r="B63" cm="1">
        <f t="array" ref="B63">_xll.BDP(CONCATENATE(A63," Govt"),"CPN")</f>
        <v>3.25</v>
      </c>
      <c r="C63" t="str" cm="1">
        <f t="array" ref="C63">_xll.BDP(CONCATENATE(A63," Govt"),"maturity")</f>
        <v>2029/6/30</v>
      </c>
      <c r="F63" s="42" t="s">
        <v>121</v>
      </c>
      <c r="G63" cm="1">
        <f t="array" ref="G63">_xll.BDP(CONCATENATE(F63," Govt"),"CPN")</f>
        <v>3.75</v>
      </c>
      <c r="H63" t="str" cm="1">
        <f t="array" ref="H63">_xll.BDP(CONCATENATE(F63," Govt"),"maturity")</f>
        <v>2030/5/31</v>
      </c>
      <c r="K63" s="42" t="s">
        <v>200</v>
      </c>
      <c r="L63" cm="1">
        <f t="array" ref="L63">_xll.BDP(CONCATENATE(K63," Govt"),"CPN")</f>
        <v>4.5</v>
      </c>
      <c r="M63" t="str" cm="1">
        <f t="array" ref="M63">_xll.BDP(CONCATENATE(K63," Govt"),"maturity")</f>
        <v>2033/11/15</v>
      </c>
    </row>
    <row r="64" spans="1:13" x14ac:dyDescent="0.25">
      <c r="A64" s="42" t="s">
        <v>116</v>
      </c>
      <c r="B64" cm="1">
        <f t="array" ref="B64">_xll.BDP(CONCATENATE(A64," Govt"),"CPN")</f>
        <v>3.875</v>
      </c>
      <c r="C64" t="str" cm="1">
        <f t="array" ref="C64">_xll.BDP(CONCATENATE(A64," Govt"),"maturity")</f>
        <v>2029/9/30</v>
      </c>
      <c r="F64" s="42" t="s">
        <v>122</v>
      </c>
      <c r="G64" cm="1">
        <f t="array" ref="G64">_xll.BDP(CONCATENATE(F64," Govt"),"CPN")</f>
        <v>4.125</v>
      </c>
      <c r="H64" t="str" cm="1">
        <f t="array" ref="H64">_xll.BDP(CONCATENATE(F64," Govt"),"maturity")</f>
        <v>2030/8/31</v>
      </c>
      <c r="K64" s="42" t="s">
        <v>201</v>
      </c>
      <c r="L64" cm="1">
        <f t="array" ref="L64">_xll.BDP(CONCATENATE(K64," Govt"),"CPN")</f>
        <v>1.125</v>
      </c>
      <c r="M64" t="str" cm="1">
        <f t="array" ref="M64">_xll.BDP(CONCATENATE(K64," Govt"),"maturity")</f>
        <v>2031/2/15</v>
      </c>
    </row>
    <row r="65" spans="1:13" x14ac:dyDescent="0.25">
      <c r="A65" s="42" t="s">
        <v>117</v>
      </c>
      <c r="B65" cm="1">
        <f t="array" ref="B65">_xll.BDP(CONCATENATE(A65," Govt"),"CPN")</f>
        <v>4</v>
      </c>
      <c r="C65" t="str" cm="1">
        <f t="array" ref="C65">_xll.BDP(CONCATENATE(A65," Govt"),"maturity")</f>
        <v>2029/10/31</v>
      </c>
      <c r="F65" s="42" t="s">
        <v>123</v>
      </c>
      <c r="G65" cm="1">
        <f t="array" ref="G65">_xll.BDP(CONCATENATE(F65," Govt"),"CPN")</f>
        <v>4.625</v>
      </c>
      <c r="H65" t="str" cm="1">
        <f t="array" ref="H65">_xll.BDP(CONCATENATE(F65," Govt"),"maturity")</f>
        <v>2030/9/30</v>
      </c>
      <c r="K65" s="42" t="s">
        <v>145</v>
      </c>
      <c r="L65" t="str" cm="1">
        <f t="array" ref="L65">_xll.BDP(CONCATENATE(K65," Govt"),"CPN")</f>
        <v>#N/A Invalid Security</v>
      </c>
      <c r="M65" t="str" cm="1">
        <f t="array" ref="M65">_xll.BDP(CONCATENATE(K65," Govt"),"maturity")</f>
        <v>#N/A Invalid Security</v>
      </c>
    </row>
    <row r="66" spans="1:13" x14ac:dyDescent="0.25">
      <c r="A66" s="42" t="s">
        <v>118</v>
      </c>
      <c r="B66" cm="1">
        <f t="array" ref="B66">_xll.BDP(CONCATENATE(A66," Govt"),"CPN")</f>
        <v>4.125</v>
      </c>
      <c r="C66" t="str" cm="1">
        <f t="array" ref="C66">_xll.BDP(CONCATENATE(A66," Govt"),"maturity")</f>
        <v>2032/11/15</v>
      </c>
      <c r="F66" s="42" t="s">
        <v>124</v>
      </c>
      <c r="G66" cm="1">
        <f t="array" ref="G66">_xll.BDP(CONCATENATE(F66," Govt"),"CPN")</f>
        <v>4.875</v>
      </c>
      <c r="H66" t="str" cm="1">
        <f t="array" ref="H66">_xll.BDP(CONCATENATE(F66," Govt"),"maturity")</f>
        <v>2030/10/31</v>
      </c>
      <c r="L66" t="str" cm="1">
        <f t="array" ref="L66">_xll.BDP(CONCATENATE(K66," Govt"),"CPN")</f>
        <v>#N/A Invalid Security</v>
      </c>
      <c r="M66" t="str" cm="1">
        <f t="array" ref="M66">_xll.BDP(CONCATENATE(K66," Govt"),"maturity")</f>
        <v>#N/A Invalid Security</v>
      </c>
    </row>
    <row r="67" spans="1:13" x14ac:dyDescent="0.25">
      <c r="A67" s="42" t="s">
        <v>119</v>
      </c>
      <c r="B67" cm="1">
        <f t="array" ref="B67">_xll.BDP(CONCATENATE(A67," Govt"),"CPN")</f>
        <v>3.875</v>
      </c>
      <c r="C67" t="str" cm="1">
        <f t="array" ref="C67">_xll.BDP(CONCATENATE(A67," Govt"),"maturity")</f>
        <v>2029/12/31</v>
      </c>
      <c r="F67" s="42" t="s">
        <v>125</v>
      </c>
      <c r="G67" cm="1">
        <f t="array" ref="G67">_xll.BDP(CONCATENATE(F67," Govt"),"CPN")</f>
        <v>4</v>
      </c>
      <c r="H67" t="str" cm="1">
        <f t="array" ref="H67">_xll.BDP(CONCATENATE(F67," Govt"),"maturity")</f>
        <v>2031/1/31</v>
      </c>
      <c r="L67" t="str" cm="1">
        <f t="array" ref="L67">_xll.BDP(CONCATENATE(K67," Govt"),"CPN")</f>
        <v>#N/A Invalid Security</v>
      </c>
      <c r="M67" t="str" cm="1">
        <f t="array" ref="M67">_xll.BDP(CONCATENATE(K67," Govt"),"maturity")</f>
        <v>#N/A Invalid Security</v>
      </c>
    </row>
    <row r="68" spans="1:13" x14ac:dyDescent="0.25">
      <c r="A68" s="42" t="s">
        <v>120</v>
      </c>
      <c r="B68" cm="1">
        <f t="array" ref="B68">_xll.BDP(CONCATENATE(A68," Govt"),"CPN")</f>
        <v>3.625</v>
      </c>
      <c r="C68" t="str" cm="1">
        <f t="array" ref="C68">_xll.BDP(CONCATENATE(A68," Govt"),"maturity")</f>
        <v>2030/3/31</v>
      </c>
      <c r="F68" s="42" t="s">
        <v>126</v>
      </c>
      <c r="G68" cm="1">
        <f t="array" ref="G68">_xll.BDP(CONCATENATE(F68," Govt"),"CPN")</f>
        <v>4.25</v>
      </c>
      <c r="H68" t="str" cm="1">
        <f t="array" ref="H68">_xll.BDP(CONCATENATE(F68," Govt"),"maturity")</f>
        <v>2031/2/28</v>
      </c>
      <c r="L68" t="str" cm="1">
        <f t="array" ref="L68">_xll.BDP(CONCATENATE(K68," Govt"),"CPN")</f>
        <v>#N/A Invalid Security</v>
      </c>
      <c r="M68" t="str" cm="1">
        <f t="array" ref="M68">_xll.BDP(CONCATENATE(K68," Govt"),"maturity")</f>
        <v>#N/A Invalid Security</v>
      </c>
    </row>
    <row r="69" spans="1:13" x14ac:dyDescent="0.25">
      <c r="A69" s="42" t="s">
        <v>121</v>
      </c>
      <c r="B69" cm="1">
        <f t="array" ref="B69">_xll.BDP(CONCATENATE(A69," Govt"),"CPN")</f>
        <v>3.75</v>
      </c>
      <c r="C69" t="str" cm="1">
        <f t="array" ref="C69">_xll.BDP(CONCATENATE(A69," Govt"),"maturity")</f>
        <v>2030/5/31</v>
      </c>
      <c r="F69" s="42" t="s">
        <v>127</v>
      </c>
      <c r="G69" cm="1">
        <f t="array" ref="G69">_xll.BDP(CONCATENATE(F69," Govt"),"CPN")</f>
        <v>4.625</v>
      </c>
      <c r="H69" t="str" cm="1">
        <f t="array" ref="H69">_xll.BDP(CONCATENATE(F69," Govt"),"maturity")</f>
        <v>2031/4/30</v>
      </c>
      <c r="L69" t="str" cm="1">
        <f t="array" ref="L69">_xll.BDP(CONCATENATE(K69," Govt"),"CPN")</f>
        <v>#N/A Invalid Security</v>
      </c>
      <c r="M69" t="str" cm="1">
        <f t="array" ref="M69">_xll.BDP(CONCATENATE(K69," Govt"),"maturity")</f>
        <v>#N/A Invalid Security</v>
      </c>
    </row>
    <row r="70" spans="1:13" x14ac:dyDescent="0.25">
      <c r="A70" s="42" t="s">
        <v>122</v>
      </c>
      <c r="B70" cm="1">
        <f t="array" ref="B70">_xll.BDP(CONCATENATE(A70," Govt"),"CPN")</f>
        <v>4.125</v>
      </c>
      <c r="C70" t="str" cm="1">
        <f t="array" ref="C70">_xll.BDP(CONCATENATE(A70," Govt"),"maturity")</f>
        <v>2030/8/31</v>
      </c>
      <c r="F70" s="42" t="s">
        <v>128</v>
      </c>
      <c r="G70" cm="1">
        <f t="array" ref="G70">_xll.BDP(CONCATENATE(F70," Govt"),"CPN")</f>
        <v>4.625</v>
      </c>
      <c r="H70" t="str" cm="1">
        <f t="array" ref="H70">_xll.BDP(CONCATENATE(F70," Govt"),"maturity")</f>
        <v>2031/5/31</v>
      </c>
      <c r="L70" t="str" cm="1">
        <f t="array" ref="L70">_xll.BDP(CONCATENATE(K70," Govt"),"CPN")</f>
        <v>#N/A Invalid Security</v>
      </c>
      <c r="M70" t="str" cm="1">
        <f t="array" ref="M70">_xll.BDP(CONCATENATE(K70," Govt"),"maturity")</f>
        <v>#N/A Invalid Security</v>
      </c>
    </row>
    <row r="71" spans="1:13" x14ac:dyDescent="0.25">
      <c r="A71" s="42" t="s">
        <v>123</v>
      </c>
      <c r="B71" cm="1">
        <f t="array" ref="B71">_xll.BDP(CONCATENATE(A71," Govt"),"CPN")</f>
        <v>4.625</v>
      </c>
      <c r="C71" t="str" cm="1">
        <f t="array" ref="C71">_xll.BDP(CONCATENATE(A71," Govt"),"maturity")</f>
        <v>2030/9/30</v>
      </c>
      <c r="F71" s="42" t="s">
        <v>129</v>
      </c>
      <c r="G71" cm="1">
        <f t="array" ref="G71">_xll.BDP(CONCATENATE(F71," Govt"),"CPN")</f>
        <v>4.25</v>
      </c>
      <c r="H71" t="str" cm="1">
        <f t="array" ref="H71">_xll.BDP(CONCATENATE(F71," Govt"),"maturity")</f>
        <v>2031/6/30</v>
      </c>
      <c r="L71" t="str" cm="1">
        <f t="array" ref="L71">_xll.BDP(CONCATENATE(K71," Govt"),"CPN")</f>
        <v>#N/A Invalid Security</v>
      </c>
      <c r="M71" t="str" cm="1">
        <f t="array" ref="M71">_xll.BDP(CONCATENATE(K71," Govt"),"maturity")</f>
        <v>#N/A Invalid Security</v>
      </c>
    </row>
    <row r="72" spans="1:13" x14ac:dyDescent="0.25">
      <c r="A72" s="42" t="s">
        <v>124</v>
      </c>
      <c r="B72" cm="1">
        <f t="array" ref="B72">_xll.BDP(CONCATENATE(A72," Govt"),"CPN")</f>
        <v>4.875</v>
      </c>
      <c r="C72" t="str" cm="1">
        <f t="array" ref="C72">_xll.BDP(CONCATENATE(A72," Govt"),"maturity")</f>
        <v>2030/10/31</v>
      </c>
      <c r="F72" s="42" t="s">
        <v>132</v>
      </c>
      <c r="G72" cm="1">
        <f t="array" ref="G72">_xll.BDP(CONCATENATE(F72," Govt"),"CPN")</f>
        <v>4.125</v>
      </c>
      <c r="H72" t="str" cm="1">
        <f t="array" ref="H72">_xll.BDP(CONCATENATE(F72," Govt"),"maturity")</f>
        <v>2031/10/31</v>
      </c>
      <c r="L72" t="str" cm="1">
        <f t="array" ref="L72">_xll.BDP(CONCATENATE(K72," Govt"),"CPN")</f>
        <v>#N/A Invalid Security</v>
      </c>
      <c r="M72" t="str" cm="1">
        <f t="array" ref="M72">_xll.BDP(CONCATENATE(K72," Govt"),"maturity")</f>
        <v>#N/A Invalid Security</v>
      </c>
    </row>
    <row r="73" spans="1:13" x14ac:dyDescent="0.25">
      <c r="A73" s="42" t="s">
        <v>125</v>
      </c>
      <c r="B73" cm="1">
        <f t="array" ref="B73">_xll.BDP(CONCATENATE(A73," Govt"),"CPN")</f>
        <v>4</v>
      </c>
      <c r="C73" t="str" cm="1">
        <f t="array" ref="C73">_xll.BDP(CONCATENATE(A73," Govt"),"maturity")</f>
        <v>2031/1/31</v>
      </c>
      <c r="F73" s="42" t="s">
        <v>133</v>
      </c>
      <c r="G73" cm="1">
        <f t="array" ref="G73">_xll.BDP(CONCATENATE(F73," Govt"),"CPN")</f>
        <v>4.125</v>
      </c>
      <c r="H73" t="str" cm="1">
        <f t="array" ref="H73">_xll.BDP(CONCATENATE(F73," Govt"),"maturity")</f>
        <v>2031/11/30</v>
      </c>
      <c r="L73" t="str" cm="1">
        <f t="array" ref="L73">_xll.BDP(CONCATENATE(K73," Govt"),"CPN")</f>
        <v>#N/A Invalid Security</v>
      </c>
      <c r="M73" t="str" cm="1">
        <f t="array" ref="M73">_xll.BDP(CONCATENATE(K73," Govt"),"maturity")</f>
        <v>#N/A Invalid Security</v>
      </c>
    </row>
    <row r="74" spans="1:13" x14ac:dyDescent="0.25">
      <c r="A74" s="42" t="s">
        <v>126</v>
      </c>
      <c r="B74" cm="1">
        <f t="array" ref="B74">_xll.BDP(CONCATENATE(A74," Govt"),"CPN")</f>
        <v>4.25</v>
      </c>
      <c r="C74" t="str" cm="1">
        <f t="array" ref="C74">_xll.BDP(CONCATENATE(A74," Govt"),"maturity")</f>
        <v>2031/2/28</v>
      </c>
      <c r="F74" s="42" t="s">
        <v>134</v>
      </c>
      <c r="G74" cm="1">
        <f t="array" ref="G74">_xll.BDP(CONCATENATE(F74," Govt"),"CPN")</f>
        <v>4.5</v>
      </c>
      <c r="H74" t="str" cm="1">
        <f t="array" ref="H74">_xll.BDP(CONCATENATE(F74," Govt"),"maturity")</f>
        <v>2031/12/31</v>
      </c>
      <c r="L74" t="str" cm="1">
        <f t="array" ref="L74">_xll.BDP(CONCATENATE(K74," Govt"),"CPN")</f>
        <v>#N/A Invalid Security</v>
      </c>
      <c r="M74" t="str" cm="1">
        <f t="array" ref="M74">_xll.BDP(CONCATENATE(K74," Govt"),"maturity")</f>
        <v>#N/A Invalid Security</v>
      </c>
    </row>
    <row r="75" spans="1:13" x14ac:dyDescent="0.25">
      <c r="A75" s="42" t="s">
        <v>127</v>
      </c>
      <c r="B75" cm="1">
        <f t="array" ref="B75">_xll.BDP(CONCATENATE(A75," Govt"),"CPN")</f>
        <v>4.625</v>
      </c>
      <c r="C75" t="str" cm="1">
        <f t="array" ref="C75">_xll.BDP(CONCATENATE(A75," Govt"),"maturity")</f>
        <v>2031/4/30</v>
      </c>
      <c r="F75" s="42" t="s">
        <v>135</v>
      </c>
      <c r="G75" cm="1">
        <f t="array" ref="G75">_xll.BDP(CONCATENATE(F75," Govt"),"CPN")</f>
        <v>4.375</v>
      </c>
      <c r="H75" t="str" cm="1">
        <f t="array" ref="H75">_xll.BDP(CONCATENATE(F75," Govt"),"maturity")</f>
        <v>2032/1/31</v>
      </c>
      <c r="L75" t="str" cm="1">
        <f t="array" ref="L75">_xll.BDP(CONCATENATE(K75," Govt"),"CPN")</f>
        <v>#N/A Invalid Security</v>
      </c>
      <c r="M75" t="str" cm="1">
        <f t="array" ref="M75">_xll.BDP(CONCATENATE(K75," Govt"),"maturity")</f>
        <v>#N/A Invalid Security</v>
      </c>
    </row>
    <row r="76" spans="1:13" x14ac:dyDescent="0.25">
      <c r="A76" s="42" t="s">
        <v>128</v>
      </c>
      <c r="B76" cm="1">
        <f t="array" ref="B76">_xll.BDP(CONCATENATE(A76," Govt"),"CPN")</f>
        <v>4.625</v>
      </c>
      <c r="C76" t="str" cm="1">
        <f t="array" ref="C76">_xll.BDP(CONCATENATE(A76," Govt"),"maturity")</f>
        <v>2031/5/31</v>
      </c>
      <c r="F76" s="42" t="s">
        <v>137</v>
      </c>
      <c r="G76" cm="1">
        <f t="array" ref="G76">_xll.BDP(CONCATENATE(F76," Govt"),"CPN")</f>
        <v>4.125</v>
      </c>
      <c r="H76" t="str" cm="1">
        <f t="array" ref="H76">_xll.BDP(CONCATENATE(F76," Govt"),"maturity")</f>
        <v>2032/5/31</v>
      </c>
      <c r="L76" t="str" cm="1">
        <f t="array" ref="L76">_xll.BDP(CONCATENATE(K76," Govt"),"CPN")</f>
        <v>#N/A Invalid Security</v>
      </c>
      <c r="M76" t="str" cm="1">
        <f t="array" ref="M76">_xll.BDP(CONCATENATE(K76," Govt"),"maturity")</f>
        <v>#N/A Invalid Security</v>
      </c>
    </row>
    <row r="77" spans="1:13" x14ac:dyDescent="0.25">
      <c r="A77" s="42" t="s">
        <v>129</v>
      </c>
      <c r="B77" cm="1">
        <f t="array" ref="B77">_xll.BDP(CONCATENATE(A77," Govt"),"CPN")</f>
        <v>4.25</v>
      </c>
      <c r="C77" t="str" cm="1">
        <f t="array" ref="C77">_xll.BDP(CONCATENATE(A77," Govt"),"maturity")</f>
        <v>2031/6/30</v>
      </c>
      <c r="F77" s="42" t="s">
        <v>138</v>
      </c>
      <c r="G77" cm="1">
        <f t="array" ref="G77">_xll.BDP(CONCATENATE(F77," Govt"),"CPN")</f>
        <v>4</v>
      </c>
      <c r="H77" t="str" cm="1">
        <f t="array" ref="H77">_xll.BDP(CONCATENATE(F77," Govt"),"maturity")</f>
        <v>2032/7/31</v>
      </c>
      <c r="L77" t="str" cm="1">
        <f t="array" ref="L77">_xll.BDP(CONCATENATE(K77," Govt"),"CPN")</f>
        <v>#N/A Invalid Security</v>
      </c>
      <c r="M77" t="str" cm="1">
        <f t="array" ref="M77">_xll.BDP(CONCATENATE(K77," Govt"),"maturity")</f>
        <v>#N/A Invalid Security</v>
      </c>
    </row>
    <row r="78" spans="1:13" x14ac:dyDescent="0.25">
      <c r="A78" s="42" t="s">
        <v>130</v>
      </c>
      <c r="B78" cm="1">
        <f t="array" ref="B78">_xll.BDP(CONCATENATE(A78," Govt"),"CPN")</f>
        <v>4.125</v>
      </c>
      <c r="C78" t="str" cm="1">
        <f t="array" ref="C78">_xll.BDP(CONCATENATE(A78," Govt"),"maturity")</f>
        <v>2031/7/31</v>
      </c>
      <c r="F78" s="42" t="s">
        <v>139</v>
      </c>
      <c r="G78" cm="1">
        <f t="array" ref="G78">_xll.BDP(CONCATENATE(F78," Govt"),"CPN")</f>
        <v>3.875</v>
      </c>
      <c r="H78" t="str" cm="1">
        <f t="array" ref="H78">_xll.BDP(CONCATENATE(F78," Govt"),"maturity")</f>
        <v>2032/8/31</v>
      </c>
      <c r="L78" t="str" cm="1">
        <f t="array" ref="L78">_xll.BDP(CONCATENATE(K78," Govt"),"CPN")</f>
        <v>#N/A Invalid Security</v>
      </c>
      <c r="M78" t="str" cm="1">
        <f t="array" ref="M78">_xll.BDP(CONCATENATE(K78," Govt"),"maturity")</f>
        <v>#N/A Invalid Security</v>
      </c>
    </row>
    <row r="79" spans="1:13" x14ac:dyDescent="0.25">
      <c r="A79" s="42" t="s">
        <v>131</v>
      </c>
      <c r="B79" cm="1">
        <f t="array" ref="B79">_xll.BDP(CONCATENATE(A79," Govt"),"CPN")</f>
        <v>3.75</v>
      </c>
      <c r="C79" t="str" cm="1">
        <f t="array" ref="C79">_xll.BDP(CONCATENATE(A79," Govt"),"maturity")</f>
        <v>2031/8/31</v>
      </c>
      <c r="F79" s="42" t="s">
        <v>141</v>
      </c>
      <c r="G79" cm="1">
        <f t="array" ref="G79">_xll.BDP(CONCATENATE(F79," Govt"),"CPN")</f>
        <v>4</v>
      </c>
      <c r="H79" t="str" cm="1">
        <f t="array" ref="H79">_xll.BDP(CONCATENATE(F79," Govt"),"maturity")</f>
        <v>2033/1/31</v>
      </c>
      <c r="L79" t="str" cm="1">
        <f t="array" ref="L79">_xll.BDP(CONCATENATE(K79," Govt"),"CPN")</f>
        <v>#N/A Invalid Security</v>
      </c>
      <c r="M79" t="str" cm="1">
        <f t="array" ref="M79">_xll.BDP(CONCATENATE(K79," Govt"),"maturity")</f>
        <v>#N/A Invalid Security</v>
      </c>
    </row>
    <row r="80" spans="1:13" x14ac:dyDescent="0.25">
      <c r="A80" s="42" t="s">
        <v>132</v>
      </c>
      <c r="B80" cm="1">
        <f t="array" ref="B80">_xll.BDP(CONCATENATE(A80," Govt"),"CPN")</f>
        <v>4.125</v>
      </c>
      <c r="C80" t="str" cm="1">
        <f t="array" ref="C80">_xll.BDP(CONCATENATE(A80," Govt"),"maturity")</f>
        <v>2031/10/31</v>
      </c>
      <c r="F80" s="42" t="s">
        <v>143</v>
      </c>
      <c r="G80" cm="1">
        <f t="array" ref="G80">_xll.BDP(CONCATENATE(F80," Govt"),"CPN")</f>
        <v>4.25</v>
      </c>
      <c r="H80" t="str" cm="1">
        <f t="array" ref="H80">_xll.BDP(CONCATENATE(F80," Govt"),"maturity")</f>
        <v>2033/5/31</v>
      </c>
      <c r="L80" t="str" cm="1">
        <f t="array" ref="L80">_xll.BDP(CONCATENATE(K80," Govt"),"CPN")</f>
        <v>#N/A Invalid Security</v>
      </c>
      <c r="M80" t="str" cm="1">
        <f t="array" ref="M80">_xll.BDP(CONCATENATE(K80," Govt"),"maturity")</f>
        <v>#N/A Invalid Security</v>
      </c>
    </row>
    <row r="81" spans="1:13" x14ac:dyDescent="0.25">
      <c r="A81" s="42" t="s">
        <v>133</v>
      </c>
      <c r="B81" cm="1">
        <f t="array" ref="B81">_xll.BDP(CONCATENATE(A81," Govt"),"CPN")</f>
        <v>4.125</v>
      </c>
      <c r="C81" t="str" cm="1">
        <f t="array" ref="C81">_xll.BDP(CONCATENATE(A81," Govt"),"maturity")</f>
        <v>2031/11/30</v>
      </c>
      <c r="F81" s="42" t="s">
        <v>144</v>
      </c>
      <c r="G81" t="str" cm="1">
        <f t="array" ref="G81">_xll.BDP(CONCATENATE(F81," Govt"),"CPN")</f>
        <v>#N/A Invalid Security</v>
      </c>
      <c r="H81" t="str" cm="1">
        <f t="array" ref="H81">_xll.BDP(CONCATENATE(F81," Govt"),"maturity")</f>
        <v>#N/A Invalid Security</v>
      </c>
      <c r="L81" t="str" cm="1">
        <f t="array" ref="L81">_xll.BDP(CONCATENATE(K81," Govt"),"CPN")</f>
        <v>#N/A Invalid Security</v>
      </c>
      <c r="M81" t="str" cm="1">
        <f t="array" ref="M81">_xll.BDP(CONCATENATE(K81," Govt"),"maturity")</f>
        <v>#N/A Invalid Security</v>
      </c>
    </row>
    <row r="82" spans="1:13" x14ac:dyDescent="0.25">
      <c r="A82" s="42" t="s">
        <v>134</v>
      </c>
      <c r="B82" cm="1">
        <f t="array" ref="B82">_xll.BDP(CONCATENATE(A82," Govt"),"CPN")</f>
        <v>4.5</v>
      </c>
      <c r="C82" t="str" cm="1">
        <f t="array" ref="C82">_xll.BDP(CONCATENATE(A82," Govt"),"maturity")</f>
        <v>2031/12/31</v>
      </c>
      <c r="F82" s="42" t="s">
        <v>146</v>
      </c>
      <c r="G82" cm="1">
        <f t="array" ref="G82">_xll.BDP(CONCATENATE(F82," Govt"),"CPN")</f>
        <v>4.375</v>
      </c>
      <c r="H82" t="str" cm="1">
        <f t="array" ref="H82">_xll.BDP(CONCATENATE(F82," Govt"),"maturity")</f>
        <v>2033/7/31</v>
      </c>
      <c r="L82" t="str" cm="1">
        <f t="array" ref="L82">_xll.BDP(CONCATENATE(K82," Govt"),"CPN")</f>
        <v>#N/A Invalid Security</v>
      </c>
      <c r="M82" t="str" cm="1">
        <f t="array" ref="M82">_xll.BDP(CONCATENATE(K82," Govt"),"maturity")</f>
        <v>#N/A Invalid Security</v>
      </c>
    </row>
    <row r="83" spans="1:13" x14ac:dyDescent="0.25">
      <c r="A83" s="42" t="s">
        <v>135</v>
      </c>
      <c r="B83" cm="1">
        <f t="array" ref="B83">_xll.BDP(CONCATENATE(A83," Govt"),"CPN")</f>
        <v>4.375</v>
      </c>
      <c r="C83" t="str" cm="1">
        <f t="array" ref="C83">_xll.BDP(CONCATENATE(A83," Govt"),"maturity")</f>
        <v>2032/1/31</v>
      </c>
      <c r="F83" s="42" t="s">
        <v>147</v>
      </c>
      <c r="G83" cm="1">
        <f t="array" ref="G83">_xll.BDP(CONCATENATE(F83," Govt"),"CPN")</f>
        <v>3.875</v>
      </c>
      <c r="H83" t="str" cm="1">
        <f t="array" ref="H83">_xll.BDP(CONCATENATE(F83," Govt"),"maturity")</f>
        <v>2033/8/15</v>
      </c>
      <c r="L83" t="str" cm="1">
        <f t="array" ref="L83">_xll.BDP(CONCATENATE(K83," Govt"),"CPN")</f>
        <v>#N/A Invalid Security</v>
      </c>
      <c r="M83" t="str" cm="1">
        <f t="array" ref="M83">_xll.BDP(CONCATENATE(K83," Govt"),"maturity")</f>
        <v>#N/A Invalid Security</v>
      </c>
    </row>
    <row r="84" spans="1:13" x14ac:dyDescent="0.25">
      <c r="A84" s="42" t="s">
        <v>136</v>
      </c>
      <c r="B84" cm="1">
        <f t="array" ref="B84">_xll.BDP(CONCATENATE(A84," Govt"),"CPN")</f>
        <v>4.125</v>
      </c>
      <c r="C84" t="str" cm="1">
        <f t="array" ref="C84">_xll.BDP(CONCATENATE(A84," Govt"),"maturity")</f>
        <v>2032/2/29</v>
      </c>
      <c r="F84" s="42" t="s">
        <v>148</v>
      </c>
      <c r="G84" cm="1">
        <f t="array" ref="G84">_xll.BDP(CONCATENATE(F84," Govt"),"CPN")</f>
        <v>4.125</v>
      </c>
      <c r="H84" t="str" cm="1">
        <f t="array" ref="H84">_xll.BDP(CONCATENATE(F84," Govt"),"maturity")</f>
        <v>2033/4/30</v>
      </c>
      <c r="L84" t="str" cm="1">
        <f t="array" ref="L84">_xll.BDP(CONCATENATE(K84," Govt"),"CPN")</f>
        <v>#N/A Invalid Security</v>
      </c>
      <c r="M84" t="str" cm="1">
        <f t="array" ref="M84">_xll.BDP(CONCATENATE(K84," Govt"),"maturity")</f>
        <v>#N/A Invalid Security</v>
      </c>
    </row>
    <row r="85" spans="1:13" x14ac:dyDescent="0.25">
      <c r="A85" s="42" t="s">
        <v>137</v>
      </c>
      <c r="B85" cm="1">
        <f t="array" ref="B85">_xll.BDP(CONCATENATE(A85," Govt"),"CPN")</f>
        <v>4.125</v>
      </c>
      <c r="C85" t="str" cm="1">
        <f t="array" ref="C85">_xll.BDP(CONCATENATE(A85," Govt"),"maturity")</f>
        <v>2032/5/31</v>
      </c>
      <c r="F85" s="42" t="s">
        <v>149</v>
      </c>
      <c r="G85" cm="1">
        <f t="array" ref="G85">_xll.BDP(CONCATENATE(F85," Govt"),"CPN")</f>
        <v>4.25</v>
      </c>
      <c r="H85" t="str" cm="1">
        <f t="array" ref="H85">_xll.BDP(CONCATENATE(F85," Govt"),"maturity")</f>
        <v>2033/3/31</v>
      </c>
      <c r="L85" t="str" cm="1">
        <f t="array" ref="L85">_xll.BDP(CONCATENATE(K85," Govt"),"CPN")</f>
        <v>#N/A Invalid Security</v>
      </c>
      <c r="M85" t="str" cm="1">
        <f t="array" ref="M85">_xll.BDP(CONCATENATE(K85," Govt"),"maturity")</f>
        <v>#N/A Invalid Security</v>
      </c>
    </row>
    <row r="86" spans="1:13" x14ac:dyDescent="0.25">
      <c r="A86" s="42" t="s">
        <v>138</v>
      </c>
      <c r="B86" cm="1">
        <f t="array" ref="B86">_xll.BDP(CONCATENATE(A86," Govt"),"CPN")</f>
        <v>4</v>
      </c>
      <c r="C86" t="str" cm="1">
        <f t="array" ref="C86">_xll.BDP(CONCATENATE(A86," Govt"),"maturity")</f>
        <v>2032/7/31</v>
      </c>
      <c r="F86" s="42" t="s">
        <v>150</v>
      </c>
      <c r="G86" cm="1">
        <f t="array" ref="G86">_xll.BDP(CONCATENATE(F86," Govt"),"CPN")</f>
        <v>3.375</v>
      </c>
      <c r="H86" t="str" cm="1">
        <f t="array" ref="H86">_xll.BDP(CONCATENATE(F86," Govt"),"maturity")</f>
        <v>2033/5/15</v>
      </c>
      <c r="L86" t="str" cm="1">
        <f t="array" ref="L86">_xll.BDP(CONCATENATE(K86," Govt"),"CPN")</f>
        <v>#N/A Invalid Security</v>
      </c>
      <c r="M86" t="str" cm="1">
        <f t="array" ref="M86">_xll.BDP(CONCATENATE(K86," Govt"),"maturity")</f>
        <v>#N/A Invalid Security</v>
      </c>
    </row>
    <row r="87" spans="1:13" x14ac:dyDescent="0.25">
      <c r="A87" s="42" t="s">
        <v>139</v>
      </c>
      <c r="B87" cm="1">
        <f t="array" ref="B87">_xll.BDP(CONCATENATE(A87," Govt"),"CPN")</f>
        <v>3.875</v>
      </c>
      <c r="C87" t="str" cm="1">
        <f t="array" ref="C87">_xll.BDP(CONCATENATE(A87," Govt"),"maturity")</f>
        <v>2032/8/31</v>
      </c>
      <c r="F87" s="42" t="s">
        <v>151</v>
      </c>
      <c r="G87" cm="1">
        <f t="array" ref="G87">_xll.BDP(CONCATENATE(F87," Govt"),"CPN")</f>
        <v>3.5</v>
      </c>
      <c r="H87" t="str" cm="1">
        <f t="array" ref="H87">_xll.BDP(CONCATENATE(F87," Govt"),"maturity")</f>
        <v>2033/2/15</v>
      </c>
      <c r="L87" t="str" cm="1">
        <f t="array" ref="L87">_xll.BDP(CONCATENATE(K87," Govt"),"CPN")</f>
        <v>#N/A Invalid Security</v>
      </c>
      <c r="M87" t="str" cm="1">
        <f t="array" ref="M87">_xll.BDP(CONCATENATE(K87," Govt"),"maturity")</f>
        <v>#N/A Invalid Security</v>
      </c>
    </row>
    <row r="88" spans="1:13" x14ac:dyDescent="0.25">
      <c r="A88" s="42" t="s">
        <v>140</v>
      </c>
      <c r="B88" cm="1">
        <f t="array" ref="B88">_xll.BDP(CONCATENATE(A88," Govt"),"CPN")</f>
        <v>3.75</v>
      </c>
      <c r="C88" t="str" cm="1">
        <f t="array" ref="C88">_xll.BDP(CONCATENATE(A88," Govt"),"maturity")</f>
        <v>2032/11/30</v>
      </c>
      <c r="F88" s="42" t="s">
        <v>152</v>
      </c>
      <c r="G88" cm="1">
        <f t="array" ref="G88">_xll.BDP(CONCATENATE(F88," Govt"),"CPN")</f>
        <v>3.875</v>
      </c>
      <c r="H88" t="str" cm="1">
        <f t="array" ref="H88">_xll.BDP(CONCATENATE(F88," Govt"),"maturity")</f>
        <v>2032/12/31</v>
      </c>
      <c r="L88" t="str" cm="1">
        <f t="array" ref="L88">_xll.BDP(CONCATENATE(K88," Govt"),"CPN")</f>
        <v>#N/A Invalid Security</v>
      </c>
      <c r="M88" t="str" cm="1">
        <f t="array" ref="M88">_xll.BDP(CONCATENATE(K88," Govt"),"maturity")</f>
        <v>#N/A Invalid Security</v>
      </c>
    </row>
    <row r="89" spans="1:13" x14ac:dyDescent="0.25">
      <c r="A89" s="42" t="s">
        <v>141</v>
      </c>
      <c r="B89" cm="1">
        <f t="array" ref="B89">_xll.BDP(CONCATENATE(A89," Govt"),"CPN")</f>
        <v>4</v>
      </c>
      <c r="C89" t="str" cm="1">
        <f t="array" ref="C89">_xll.BDP(CONCATENATE(A89," Govt"),"maturity")</f>
        <v>2033/1/31</v>
      </c>
      <c r="F89" s="42" t="s">
        <v>153</v>
      </c>
      <c r="G89" cm="1">
        <f t="array" ref="G89">_xll.BDP(CONCATENATE(F89," Govt"),"CPN")</f>
        <v>4</v>
      </c>
      <c r="H89" t="str" cm="1">
        <f t="array" ref="H89">_xll.BDP(CONCATENATE(F89," Govt"),"maturity")</f>
        <v>2032/6/30</v>
      </c>
      <c r="L89" t="str" cm="1">
        <f t="array" ref="L89">_xll.BDP(CONCATENATE(K89," Govt"),"CPN")</f>
        <v>#N/A Invalid Security</v>
      </c>
      <c r="M89" t="str" cm="1">
        <f t="array" ref="M89">_xll.BDP(CONCATENATE(K89," Govt"),"maturity")</f>
        <v>#N/A Invalid Security</v>
      </c>
    </row>
    <row r="90" spans="1:13" x14ac:dyDescent="0.25">
      <c r="A90" s="42" t="s">
        <v>142</v>
      </c>
      <c r="B90" cm="1">
        <f t="array" ref="B90">_xll.BDP(CONCATENATE(A90," Govt"),"CPN")</f>
        <v>3.75</v>
      </c>
      <c r="C90" t="str" cm="1">
        <f t="array" ref="C90">_xll.BDP(CONCATENATE(A90," Govt"),"maturity")</f>
        <v>2033/2/28</v>
      </c>
      <c r="F90" s="42" t="s">
        <v>154</v>
      </c>
      <c r="G90" cm="1">
        <f t="array" ref="G90">_xll.BDP(CONCATENATE(F90," Govt"),"CPN")</f>
        <v>2.75</v>
      </c>
      <c r="H90" t="str" cm="1">
        <f t="array" ref="H90">_xll.BDP(CONCATENATE(F90," Govt"),"maturity")</f>
        <v>2032/8/15</v>
      </c>
      <c r="L90" t="str" cm="1">
        <f t="array" ref="L90">_xll.BDP(CONCATENATE(K90," Govt"),"CPN")</f>
        <v>#N/A Invalid Security</v>
      </c>
      <c r="M90" t="str" cm="1">
        <f t="array" ref="M90">_xll.BDP(CONCATENATE(K90," Govt"),"maturity")</f>
        <v>#N/A Invalid Security</v>
      </c>
    </row>
    <row r="91" spans="1:13" x14ac:dyDescent="0.25">
      <c r="A91" s="42" t="s">
        <v>143</v>
      </c>
      <c r="B91" cm="1">
        <f t="array" ref="B91">_xll.BDP(CONCATENATE(A91," Govt"),"CPN")</f>
        <v>4.25</v>
      </c>
      <c r="C91" t="str" cm="1">
        <f t="array" ref="C91">_xll.BDP(CONCATENATE(A91," Govt"),"maturity")</f>
        <v>2033/5/31</v>
      </c>
      <c r="F91" s="42" t="s">
        <v>155</v>
      </c>
      <c r="G91" cm="1">
        <f t="array" ref="G91">_xll.BDP(CONCATENATE(F91," Govt"),"CPN")</f>
        <v>4</v>
      </c>
      <c r="H91" t="str" cm="1">
        <f t="array" ref="H91">_xll.BDP(CONCATENATE(F91," Govt"),"maturity")</f>
        <v>2032/4/30</v>
      </c>
      <c r="L91" t="str" cm="1">
        <f t="array" ref="L91">_xll.BDP(CONCATENATE(K91," Govt"),"CPN")</f>
        <v>#N/A Invalid Security</v>
      </c>
      <c r="M91" t="str" cm="1">
        <f t="array" ref="M91">_xll.BDP(CONCATENATE(K91," Govt"),"maturity")</f>
        <v>#N/A Invalid Security</v>
      </c>
    </row>
    <row r="92" spans="1:13" x14ac:dyDescent="0.25">
      <c r="A92" s="42" t="s">
        <v>144</v>
      </c>
      <c r="B92" t="str" cm="1">
        <f t="array" ref="B92">_xll.BDP(CONCATENATE(A92," Govt"),"CPN")</f>
        <v>#N/A Invalid Security</v>
      </c>
      <c r="C92" t="str" cm="1">
        <f t="array" ref="C92">_xll.BDP(CONCATENATE(A92," Govt"),"maturity")</f>
        <v>#N/A Invalid Security</v>
      </c>
      <c r="F92" s="42" t="s">
        <v>156</v>
      </c>
      <c r="G92" cm="1">
        <f t="array" ref="G92">_xll.BDP(CONCATENATE(F92," Govt"),"CPN")</f>
        <v>4.125</v>
      </c>
      <c r="H92" t="str" cm="1">
        <f t="array" ref="H92">_xll.BDP(CONCATENATE(F92," Govt"),"maturity")</f>
        <v>2032/3/31</v>
      </c>
      <c r="L92" t="str" cm="1">
        <f t="array" ref="L92">_xll.BDP(CONCATENATE(K92," Govt"),"CPN")</f>
        <v>#N/A Invalid Security</v>
      </c>
      <c r="M92" t="str" cm="1">
        <f t="array" ref="M92">_xll.BDP(CONCATENATE(K92," Govt"),"maturity")</f>
        <v>#N/A Invalid Security</v>
      </c>
    </row>
    <row r="93" spans="1:13" x14ac:dyDescent="0.25">
      <c r="A93" s="42" t="s">
        <v>145</v>
      </c>
      <c r="B93" t="str" cm="1">
        <f t="array" ref="B93">_xll.BDP(CONCATENATE(A93," Govt"),"CPN")</f>
        <v>#N/A Invalid Security</v>
      </c>
      <c r="C93" t="str" cm="1">
        <f t="array" ref="C93">_xll.BDP(CONCATENATE(A93," Govt"),"maturity")</f>
        <v>#N/A Invalid Security</v>
      </c>
      <c r="F93" s="42" t="s">
        <v>157</v>
      </c>
      <c r="G93" cm="1">
        <f t="array" ref="G93">_xll.BDP(CONCATENATE(F93," Govt"),"CPN")</f>
        <v>2.875</v>
      </c>
      <c r="H93" t="str" cm="1">
        <f t="array" ref="H93">_xll.BDP(CONCATENATE(F93," Govt"),"maturity")</f>
        <v>2032/5/15</v>
      </c>
      <c r="L93" t="str" cm="1">
        <f t="array" ref="L93">_xll.BDP(CONCATENATE(K93," Govt"),"CPN")</f>
        <v>#N/A Invalid Security</v>
      </c>
      <c r="M93" t="str" cm="1">
        <f t="array" ref="M93">_xll.BDP(CONCATENATE(K93," Govt"),"maturity")</f>
        <v>#N/A Invalid Security</v>
      </c>
    </row>
    <row r="94" spans="1:13" x14ac:dyDescent="0.25">
      <c r="B94" t="str" cm="1">
        <f t="array" ref="B94">_xll.BDP(CONCATENATE(A94," Govt"),"CPN")</f>
        <v>#N/A Invalid Security</v>
      </c>
      <c r="C94" t="str" cm="1">
        <f t="array" ref="C94">_xll.BDP(CONCATENATE(A94," Govt"),"maturity")</f>
        <v>#N/A Invalid Security</v>
      </c>
      <c r="F94" s="42" t="s">
        <v>158</v>
      </c>
      <c r="G94" cm="1">
        <f t="array" ref="G94">_xll.BDP(CONCATENATE(F94," Govt"),"CPN")</f>
        <v>1.875</v>
      </c>
      <c r="H94" t="str" cm="1">
        <f t="array" ref="H94">_xll.BDP(CONCATENATE(F94," Govt"),"maturity")</f>
        <v>2032/2/15</v>
      </c>
      <c r="L94" t="str" cm="1">
        <f t="array" ref="L94">_xll.BDP(CONCATENATE(K94," Govt"),"CPN")</f>
        <v>#N/A Invalid Security</v>
      </c>
      <c r="M94" t="str" cm="1">
        <f t="array" ref="M94">_xll.BDP(CONCATENATE(K94," Govt"),"maturity")</f>
        <v>#N/A Invalid Security</v>
      </c>
    </row>
    <row r="95" spans="1:13" x14ac:dyDescent="0.25">
      <c r="B95" t="str" cm="1">
        <f t="array" ref="B95">_xll.BDP(CONCATENATE(A95," Govt"),"CPN")</f>
        <v>#N/A Invalid Security</v>
      </c>
      <c r="C95" t="str" cm="1">
        <f t="array" ref="C95">_xll.BDP(CONCATENATE(A95," Govt"),"maturity")</f>
        <v>#N/A Invalid Security</v>
      </c>
      <c r="F95" s="42" t="s">
        <v>159</v>
      </c>
      <c r="G95" cm="1">
        <f t="array" ref="G95">_xll.BDP(CONCATENATE(F95," Govt"),"CPN")</f>
        <v>3.625</v>
      </c>
      <c r="H95" t="str" cm="1">
        <f t="array" ref="H95">_xll.BDP(CONCATENATE(F95," Govt"),"maturity")</f>
        <v>2031/9/30</v>
      </c>
      <c r="L95" t="str" cm="1">
        <f t="array" ref="L95">_xll.BDP(CONCATENATE(K95," Govt"),"CPN")</f>
        <v>#N/A Invalid Security</v>
      </c>
      <c r="M95" t="str" cm="1">
        <f t="array" ref="M95">_xll.BDP(CONCATENATE(K95," Govt"),"maturity")</f>
        <v>#N/A Invalid Security</v>
      </c>
    </row>
    <row r="96" spans="1:13" x14ac:dyDescent="0.25">
      <c r="B96" t="str" cm="1">
        <f t="array" ref="B96">_xll.BDP(CONCATENATE(A96," Govt"),"CPN")</f>
        <v>#N/A Invalid Security</v>
      </c>
      <c r="C96" t="str" cm="1">
        <f t="array" ref="C96">_xll.BDP(CONCATENATE(A96," Govt"),"maturity")</f>
        <v>#N/A Invalid Security</v>
      </c>
      <c r="F96" s="42" t="s">
        <v>160</v>
      </c>
      <c r="G96" cm="1">
        <f t="array" ref="G96">_xll.BDP(CONCATENATE(F96," Govt"),"CPN")</f>
        <v>1.375</v>
      </c>
      <c r="H96" t="str" cm="1">
        <f t="array" ref="H96">_xll.BDP(CONCATENATE(F96," Govt"),"maturity")</f>
        <v>2031/11/15</v>
      </c>
      <c r="L96" t="str" cm="1">
        <f t="array" ref="L96">_xll.BDP(CONCATENATE(K96," Govt"),"CPN")</f>
        <v>#N/A Invalid Security</v>
      </c>
      <c r="M96" t="str" cm="1">
        <f t="array" ref="M96">_xll.BDP(CONCATENATE(K96," Govt"),"maturity")</f>
        <v>#N/A Invalid Security</v>
      </c>
    </row>
    <row r="97" spans="2:13" x14ac:dyDescent="0.25">
      <c r="B97" t="str" cm="1">
        <f t="array" ref="B97">_xll.BDP(CONCATENATE(A97," Govt"),"CPN")</f>
        <v>#N/A Invalid Security</v>
      </c>
      <c r="C97" t="str" cm="1">
        <f t="array" ref="C97">_xll.BDP(CONCATENATE(A97," Govt"),"maturity")</f>
        <v>#N/A Invalid Security</v>
      </c>
      <c r="F97" s="42" t="s">
        <v>161</v>
      </c>
      <c r="G97" cm="1">
        <f t="array" ref="G97">_xll.BDP(CONCATENATE(F97," Govt"),"CPN")</f>
        <v>1.25</v>
      </c>
      <c r="H97" t="str" cm="1">
        <f t="array" ref="H97">_xll.BDP(CONCATENATE(F97," Govt"),"maturity")</f>
        <v>2031/8/15</v>
      </c>
      <c r="L97" t="str" cm="1">
        <f t="array" ref="L97">_xll.BDP(CONCATENATE(K97," Govt"),"CPN")</f>
        <v>#N/A Invalid Security</v>
      </c>
      <c r="M97" t="str" cm="1">
        <f t="array" ref="M97">_xll.BDP(CONCATENATE(K97," Govt"),"maturity")</f>
        <v>#N/A Invalid Security</v>
      </c>
    </row>
    <row r="98" spans="2:13" x14ac:dyDescent="0.25">
      <c r="B98" t="str" cm="1">
        <f t="array" ref="B98">_xll.BDP(CONCATENATE(A98," Govt"),"CPN")</f>
        <v>#N/A Invalid Security</v>
      </c>
      <c r="C98" t="str" cm="1">
        <f t="array" ref="C98">_xll.BDP(CONCATENATE(A98," Govt"),"maturity")</f>
        <v>#N/A Invalid Security</v>
      </c>
      <c r="F98" s="42" t="s">
        <v>162</v>
      </c>
      <c r="G98" cm="1">
        <f t="array" ref="G98">_xll.BDP(CONCATENATE(F98," Govt"),"CPN")</f>
        <v>4.125</v>
      </c>
      <c r="H98" t="str" cm="1">
        <f t="array" ref="H98">_xll.BDP(CONCATENATE(F98," Govt"),"maturity")</f>
        <v>2031/3/31</v>
      </c>
      <c r="L98" t="str" cm="1">
        <f t="array" ref="L98">_xll.BDP(CONCATENATE(K98," Govt"),"CPN")</f>
        <v>#N/A Invalid Security</v>
      </c>
      <c r="M98" t="str" cm="1">
        <f t="array" ref="M98">_xll.BDP(CONCATENATE(K98," Govt"),"maturity")</f>
        <v>#N/A Invalid Security</v>
      </c>
    </row>
    <row r="99" spans="2:13" x14ac:dyDescent="0.25">
      <c r="B99" t="str" cm="1">
        <f t="array" ref="B99">_xll.BDP(CONCATENATE(A99," Govt"),"CPN")</f>
        <v>#N/A Invalid Security</v>
      </c>
      <c r="C99" t="str" cm="1">
        <f t="array" ref="C99">_xll.BDP(CONCATENATE(A99," Govt"),"maturity")</f>
        <v>#N/A Invalid Security</v>
      </c>
      <c r="F99" s="42" t="s">
        <v>163</v>
      </c>
      <c r="G99" cm="1">
        <f t="array" ref="G99">_xll.BDP(CONCATENATE(F99," Govt"),"CPN")</f>
        <v>1.625</v>
      </c>
      <c r="H99" t="str" cm="1">
        <f t="array" ref="H99">_xll.BDP(CONCATENATE(F99," Govt"),"maturity")</f>
        <v>2031/5/15</v>
      </c>
      <c r="L99" t="str" cm="1">
        <f t="array" ref="L99">_xll.BDP(CONCATENATE(K99," Govt"),"CPN")</f>
        <v>#N/A Invalid Security</v>
      </c>
      <c r="M99" t="str" cm="1">
        <f t="array" ref="M99">_xll.BDP(CONCATENATE(K99," Govt"),"maturity")</f>
        <v>#N/A Invalid Security</v>
      </c>
    </row>
    <row r="100" spans="2:13" x14ac:dyDescent="0.25">
      <c r="B100" t="str" cm="1">
        <f t="array" ref="B100">_xll.BDP(CONCATENATE(A100," Govt"),"CPN")</f>
        <v>#N/A Invalid Security</v>
      </c>
      <c r="C100" t="str" cm="1">
        <f t="array" ref="C100">_xll.BDP(CONCATENATE(A100," Govt"),"maturity")</f>
        <v>#N/A Invalid Security</v>
      </c>
      <c r="F100" s="42" t="s">
        <v>164</v>
      </c>
      <c r="G100" cm="1">
        <f t="array" ref="G100">_xll.BDP(CONCATENATE(F100," Govt"),"CPN")</f>
        <v>3.75</v>
      </c>
      <c r="H100" t="str" cm="1">
        <f t="array" ref="H100">_xll.BDP(CONCATENATE(F100," Govt"),"maturity")</f>
        <v>2030/12/31</v>
      </c>
      <c r="L100" t="str" cm="1">
        <f t="array" ref="L100">_xll.BDP(CONCATENATE(K100," Govt"),"CPN")</f>
        <v>#N/A Invalid Security</v>
      </c>
      <c r="M100" t="str" cm="1">
        <f t="array" ref="M100">_xll.BDP(CONCATENATE(K100," Govt"),"maturity")</f>
        <v>#N/A Invalid Security</v>
      </c>
    </row>
    <row r="101" spans="2:13" x14ac:dyDescent="0.25">
      <c r="B101" t="str" cm="1">
        <f t="array" ref="B101">_xll.BDP(CONCATENATE(A101," Govt"),"CPN")</f>
        <v>#N/A Invalid Security</v>
      </c>
      <c r="C101" t="str" cm="1">
        <f t="array" ref="C101">_xll.BDP(CONCATENATE(A101," Govt"),"maturity")</f>
        <v>#N/A Invalid Security</v>
      </c>
      <c r="F101" s="42" t="s">
        <v>165</v>
      </c>
      <c r="G101" cm="1">
        <f t="array" ref="G101">_xll.BDP(CONCATENATE(F101," Govt"),"CPN")</f>
        <v>0.875</v>
      </c>
      <c r="H101" t="str" cm="1">
        <f t="array" ref="H101">_xll.BDP(CONCATENATE(F101," Govt"),"maturity")</f>
        <v>2030/11/15</v>
      </c>
      <c r="L101" t="str" cm="1">
        <f t="array" ref="L101">_xll.BDP(CONCATENATE(K101," Govt"),"CPN")</f>
        <v>#N/A Invalid Security</v>
      </c>
      <c r="M101" t="str" cm="1">
        <f t="array" ref="M101">_xll.BDP(CONCATENATE(K101," Govt"),"maturity")</f>
        <v>#N/A Invalid Security</v>
      </c>
    </row>
    <row r="102" spans="2:13" x14ac:dyDescent="0.25">
      <c r="B102" t="str" cm="1">
        <f t="array" ref="B102">_xll.BDP(CONCATENATE(A102," Govt"),"CPN")</f>
        <v>#N/A Invalid Security</v>
      </c>
      <c r="C102" t="str" cm="1">
        <f t="array" ref="C102">_xll.BDP(CONCATENATE(A102," Govt"),"maturity")</f>
        <v>#N/A Invalid Security</v>
      </c>
      <c r="F102" s="42" t="s">
        <v>166</v>
      </c>
      <c r="G102" cm="1">
        <f t="array" ref="G102">_xll.BDP(CONCATENATE(F102," Govt"),"CPN")</f>
        <v>3.75</v>
      </c>
      <c r="H102" t="str" cm="1">
        <f t="array" ref="H102">_xll.BDP(CONCATENATE(F102," Govt"),"maturity")</f>
        <v>2030/6/30</v>
      </c>
      <c r="L102" t="str" cm="1">
        <f t="array" ref="L102">_xll.BDP(CONCATENATE(K102," Govt"),"CPN")</f>
        <v>#N/A Invalid Security</v>
      </c>
      <c r="M102" t="str" cm="1">
        <f t="array" ref="M102">_xll.BDP(CONCATENATE(K102," Govt"),"maturity")</f>
        <v>#N/A Invalid Security</v>
      </c>
    </row>
    <row r="103" spans="2:13" x14ac:dyDescent="0.25">
      <c r="B103" t="str" cm="1">
        <f t="array" ref="B103">_xll.BDP(CONCATENATE(A103," Govt"),"CPN")</f>
        <v>#N/A Invalid Security</v>
      </c>
      <c r="C103" t="str" cm="1">
        <f t="array" ref="C103">_xll.BDP(CONCATENATE(A103," Govt"),"maturity")</f>
        <v>#N/A Invalid Security</v>
      </c>
      <c r="F103" s="42" t="s">
        <v>167</v>
      </c>
      <c r="G103" cm="1">
        <f t="array" ref="G103">_xll.BDP(CONCATENATE(F103," Govt"),"CPN")</f>
        <v>4</v>
      </c>
      <c r="H103" t="str" cm="1">
        <f t="array" ref="H103">_xll.BDP(CONCATENATE(F103," Govt"),"maturity")</f>
        <v>2030/7/31</v>
      </c>
      <c r="L103" t="str" cm="1">
        <f t="array" ref="L103">_xll.BDP(CONCATENATE(K103," Govt"),"CPN")</f>
        <v>#N/A Invalid Security</v>
      </c>
      <c r="M103" t="str" cm="1">
        <f t="array" ref="M103">_xll.BDP(CONCATENATE(K103," Govt"),"maturity")</f>
        <v>#N/A Invalid Security</v>
      </c>
    </row>
    <row r="104" spans="2:13" x14ac:dyDescent="0.25">
      <c r="B104" t="str" cm="1">
        <f t="array" ref="B104">_xll.BDP(CONCATENATE(A104," Govt"),"CPN")</f>
        <v>#N/A Invalid Security</v>
      </c>
      <c r="C104" t="str" cm="1">
        <f t="array" ref="C104">_xll.BDP(CONCATENATE(A104," Govt"),"maturity")</f>
        <v>#N/A Invalid Security</v>
      </c>
      <c r="F104" s="42" t="s">
        <v>168</v>
      </c>
      <c r="G104" cm="1">
        <f t="array" ref="G104">_xll.BDP(CONCATENATE(F104," Govt"),"CPN")</f>
        <v>0.625</v>
      </c>
      <c r="H104" t="str" cm="1">
        <f t="array" ref="H104">_xll.BDP(CONCATENATE(F104," Govt"),"maturity")</f>
        <v>2030/8/15</v>
      </c>
      <c r="L104" t="str" cm="1">
        <f t="array" ref="L104">_xll.BDP(CONCATENATE(K104," Govt"),"CPN")</f>
        <v>#N/A Invalid Security</v>
      </c>
      <c r="M104" t="str" cm="1">
        <f t="array" ref="M104">_xll.BDP(CONCATENATE(K104," Govt"),"maturity")</f>
        <v>#N/A Invalid Security</v>
      </c>
    </row>
    <row r="105" spans="2:13" x14ac:dyDescent="0.25">
      <c r="B105" t="str" cm="1">
        <f t="array" ref="B105">_xll.BDP(CONCATENATE(A105," Govt"),"CPN")</f>
        <v>#N/A Invalid Security</v>
      </c>
      <c r="C105" t="str" cm="1">
        <f t="array" ref="C105">_xll.BDP(CONCATENATE(A105," Govt"),"maturity")</f>
        <v>#N/A Invalid Security</v>
      </c>
      <c r="F105" s="42" t="s">
        <v>169</v>
      </c>
      <c r="G105" cm="1">
        <f t="array" ref="G105">_xll.BDP(CONCATENATE(F105," Govt"),"CPN")</f>
        <v>0.625</v>
      </c>
      <c r="H105" t="str" cm="1">
        <f t="array" ref="H105">_xll.BDP(CONCATENATE(F105," Govt"),"maturity")</f>
        <v>2030/5/15</v>
      </c>
      <c r="L105" t="str" cm="1">
        <f t="array" ref="L105">_xll.BDP(CONCATENATE(K105," Govt"),"CPN")</f>
        <v>#N/A Invalid Security</v>
      </c>
      <c r="M105" t="str" cm="1">
        <f t="array" ref="M105">_xll.BDP(CONCATENATE(K105," Govt"),"maturity")</f>
        <v>#N/A Invalid Security</v>
      </c>
    </row>
    <row r="106" spans="2:13" x14ac:dyDescent="0.25">
      <c r="B106" t="str" cm="1">
        <f t="array" ref="B106">_xll.BDP(CONCATENATE(A106," Govt"),"CPN")</f>
        <v>#N/A Invalid Security</v>
      </c>
      <c r="C106" t="str" cm="1">
        <f t="array" ref="C106">_xll.BDP(CONCATENATE(A106," Govt"),"maturity")</f>
        <v>#N/A Invalid Security</v>
      </c>
      <c r="F106" s="42" t="s">
        <v>170</v>
      </c>
      <c r="G106" cm="1">
        <f t="array" ref="G106">_xll.BDP(CONCATENATE(F106," Govt"),"CPN")</f>
        <v>1.5</v>
      </c>
      <c r="H106" t="str" cm="1">
        <f t="array" ref="H106">_xll.BDP(CONCATENATE(F106," Govt"),"maturity")</f>
        <v>2030/2/15</v>
      </c>
      <c r="L106" t="str" cm="1">
        <f t="array" ref="L106">_xll.BDP(CONCATENATE(K106," Govt"),"CPN")</f>
        <v>#N/A Invalid Security</v>
      </c>
      <c r="M106" t="str" cm="1">
        <f t="array" ref="M106">_xll.BDP(CONCATENATE(K106," Govt"),"maturity")</f>
        <v>#N/A Invalid Security</v>
      </c>
    </row>
    <row r="107" spans="2:13" x14ac:dyDescent="0.25">
      <c r="B107" t="str" cm="1">
        <f t="array" ref="B107">_xll.BDP(CONCATENATE(A107," Govt"),"CPN")</f>
        <v>#N/A Invalid Security</v>
      </c>
      <c r="C107" t="str" cm="1">
        <f t="array" ref="C107">_xll.BDP(CONCATENATE(A107," Govt"),"maturity")</f>
        <v>#N/A Invalid Security</v>
      </c>
      <c r="F107" s="42" t="s">
        <v>171</v>
      </c>
      <c r="G107" cm="1">
        <f t="array" ref="G107">_xll.BDP(CONCATENATE(F107," Govt"),"CPN")</f>
        <v>1.75</v>
      </c>
      <c r="H107" t="str" cm="1">
        <f t="array" ref="H107">_xll.BDP(CONCATENATE(F107," Govt"),"maturity")</f>
        <v>2029/11/15</v>
      </c>
      <c r="L107" t="str" cm="1">
        <f t="array" ref="L107">_xll.BDP(CONCATENATE(K107," Govt"),"CPN")</f>
        <v>#N/A Invalid Security</v>
      </c>
      <c r="M107" t="str" cm="1">
        <f t="array" ref="M107">_xll.BDP(CONCATENATE(K107," Govt"),"maturity")</f>
        <v>#N/A Invalid Security</v>
      </c>
    </row>
    <row r="108" spans="2:13" x14ac:dyDescent="0.25">
      <c r="B108" t="str" cm="1">
        <f t="array" ref="B108">_xll.BDP(CONCATENATE(A108," Govt"),"CPN")</f>
        <v>#N/A Invalid Security</v>
      </c>
      <c r="C108" t="str" cm="1">
        <f t="array" ref="C108">_xll.BDP(CONCATENATE(A108," Govt"),"maturity")</f>
        <v>#N/A Invalid Security</v>
      </c>
      <c r="F108" s="42" t="s">
        <v>172</v>
      </c>
      <c r="G108" cm="1">
        <f t="array" ref="G108">_xll.BDP(CONCATENATE(F108," Govt"),"CPN")</f>
        <v>1.625</v>
      </c>
      <c r="H108" t="str" cm="1">
        <f t="array" ref="H108">_xll.BDP(CONCATENATE(F108," Govt"),"maturity")</f>
        <v>2029/8/15</v>
      </c>
      <c r="L108" t="str" cm="1">
        <f t="array" ref="L108">_xll.BDP(CONCATENATE(K108," Govt"),"CPN")</f>
        <v>#N/A Invalid Security</v>
      </c>
      <c r="M108" t="str" cm="1">
        <f t="array" ref="M108">_xll.BDP(CONCATENATE(K108," Govt"),"maturity")</f>
        <v>#N/A Invalid Security</v>
      </c>
    </row>
    <row r="109" spans="2:13" x14ac:dyDescent="0.25">
      <c r="B109" t="str" cm="1">
        <f t="array" ref="B109">_xll.BDP(CONCATENATE(A109," Govt"),"CPN")</f>
        <v>#N/A Invalid Security</v>
      </c>
      <c r="C109" t="str" cm="1">
        <f t="array" ref="C109">_xll.BDP(CONCATENATE(A109," Govt"),"maturity")</f>
        <v>#N/A Invalid Security</v>
      </c>
      <c r="F109" s="42" t="s">
        <v>173</v>
      </c>
      <c r="G109" cm="1">
        <f t="array" ref="G109">_xll.BDP(CONCATENATE(F109," Govt"),"CPN")</f>
        <v>2.375</v>
      </c>
      <c r="H109" t="str" cm="1">
        <f t="array" ref="H109">_xll.BDP(CONCATENATE(F109," Govt"),"maturity")</f>
        <v>2029/3/31</v>
      </c>
      <c r="L109" t="str" cm="1">
        <f t="array" ref="L109">_xll.BDP(CONCATENATE(K109," Govt"),"CPN")</f>
        <v>#N/A Invalid Security</v>
      </c>
      <c r="M109" t="str" cm="1">
        <f t="array" ref="M109">_xll.BDP(CONCATENATE(K109," Govt"),"maturity")</f>
        <v>#N/A Invalid Security</v>
      </c>
    </row>
    <row r="110" spans="2:13" x14ac:dyDescent="0.25">
      <c r="B110" t="str" cm="1">
        <f t="array" ref="B110">_xll.BDP(CONCATENATE(A110," Govt"),"CPN")</f>
        <v>#N/A Invalid Security</v>
      </c>
      <c r="C110" t="str" cm="1">
        <f t="array" ref="C110">_xll.BDP(CONCATENATE(A110," Govt"),"maturity")</f>
        <v>#N/A Invalid Security</v>
      </c>
      <c r="F110" s="42" t="s">
        <v>174</v>
      </c>
      <c r="G110" cm="1">
        <f t="array" ref="G110">_xll.BDP(CONCATENATE(F110," Govt"),"CPN")</f>
        <v>2.375</v>
      </c>
      <c r="H110" t="str" cm="1">
        <f t="array" ref="H110">_xll.BDP(CONCATENATE(F110," Govt"),"maturity")</f>
        <v>2029/5/15</v>
      </c>
      <c r="L110" t="str" cm="1">
        <f t="array" ref="L110">_xll.BDP(CONCATENATE(K110," Govt"),"CPN")</f>
        <v>#N/A Invalid Security</v>
      </c>
      <c r="M110" t="str" cm="1">
        <f t="array" ref="M110">_xll.BDP(CONCATENATE(K110," Govt"),"maturity")</f>
        <v>#N/A Invalid Security</v>
      </c>
    </row>
    <row r="111" spans="2:13" x14ac:dyDescent="0.25">
      <c r="B111" t="str" cm="1">
        <f t="array" ref="B111">_xll.BDP(CONCATENATE(A111," Govt"),"CPN")</f>
        <v>#N/A Invalid Security</v>
      </c>
      <c r="C111" t="str" cm="1">
        <f t="array" ref="C111">_xll.BDP(CONCATENATE(A111," Govt"),"maturity")</f>
        <v>#N/A Invalid Security</v>
      </c>
      <c r="F111" s="42" t="s">
        <v>175</v>
      </c>
      <c r="G111" cm="1">
        <f t="array" ref="G111">_xll.BDP(CONCATENATE(F111," Govt"),"CPN")</f>
        <v>1.75</v>
      </c>
      <c r="H111" t="str" cm="1">
        <f t="array" ref="H111">_xll.BDP(CONCATENATE(F111," Govt"),"maturity")</f>
        <v>2026/12/31</v>
      </c>
      <c r="L111" t="str" cm="1">
        <f t="array" ref="L111">_xll.BDP(CONCATENATE(K111," Govt"),"CPN")</f>
        <v>#N/A Invalid Security</v>
      </c>
      <c r="M111" t="str" cm="1">
        <f t="array" ref="M111">_xll.BDP(CONCATENATE(K111," Govt"),"maturity")</f>
        <v>#N/A Invalid Security</v>
      </c>
    </row>
    <row r="112" spans="2:13" x14ac:dyDescent="0.25">
      <c r="B112" t="str" cm="1">
        <f t="array" ref="B112">_xll.BDP(CONCATENATE(A112," Govt"),"CPN")</f>
        <v>#N/A Invalid Security</v>
      </c>
      <c r="C112" t="str" cm="1">
        <f t="array" ref="C112">_xll.BDP(CONCATENATE(A112," Govt"),"maturity")</f>
        <v>#N/A Invalid Security</v>
      </c>
      <c r="F112" s="42" t="s">
        <v>176</v>
      </c>
      <c r="G112" cm="1">
        <f t="array" ref="G112">_xll.BDP(CONCATENATE(F112," Govt"),"CPN")</f>
        <v>1.5</v>
      </c>
      <c r="H112" t="str" cm="1">
        <f t="array" ref="H112">_xll.BDP(CONCATENATE(F112," Govt"),"maturity")</f>
        <v>2026/8/15</v>
      </c>
      <c r="L112" t="str" cm="1">
        <f t="array" ref="L112">_xll.BDP(CONCATENATE(K112," Govt"),"CPN")</f>
        <v>#N/A Invalid Security</v>
      </c>
      <c r="M112" t="str" cm="1">
        <f t="array" ref="M112">_xll.BDP(CONCATENATE(K112," Govt"),"maturity")</f>
        <v>#N/A Invalid Security</v>
      </c>
    </row>
    <row r="113" spans="2:13" x14ac:dyDescent="0.25">
      <c r="B113" t="str" cm="1">
        <f t="array" ref="B113">_xll.BDP(CONCATENATE(A113," Govt"),"CPN")</f>
        <v>#N/A Invalid Security</v>
      </c>
      <c r="C113" t="str" cm="1">
        <f t="array" ref="C113">_xll.BDP(CONCATENATE(A113," Govt"),"maturity")</f>
        <v>#N/A Invalid Security</v>
      </c>
      <c r="F113" s="42" t="s">
        <v>177</v>
      </c>
      <c r="G113" cm="1">
        <f t="array" ref="G113">_xll.BDP(CONCATENATE(F113," Govt"),"CPN")</f>
        <v>2.25</v>
      </c>
      <c r="H113" t="str" cm="1">
        <f t="array" ref="H113">_xll.BDP(CONCATENATE(F113," Govt"),"maturity")</f>
        <v>2026/3/31</v>
      </c>
      <c r="L113" t="str" cm="1">
        <f t="array" ref="L113">_xll.BDP(CONCATENATE(K113," Govt"),"CPN")</f>
        <v>#N/A Invalid Security</v>
      </c>
      <c r="M113" t="str" cm="1">
        <f t="array" ref="M113">_xll.BDP(CONCATENATE(K113," Govt"),"maturity")</f>
        <v>#N/A Invalid Security</v>
      </c>
    </row>
    <row r="114" spans="2:13" x14ac:dyDescent="0.25">
      <c r="B114" t="str" cm="1">
        <f t="array" ref="B114">_xll.BDP(CONCATENATE(A114," Govt"),"CPN")</f>
        <v>#N/A Invalid Security</v>
      </c>
      <c r="C114" t="str" cm="1">
        <f t="array" ref="C114">_xll.BDP(CONCATENATE(A114," Govt"),"maturity")</f>
        <v>#N/A Invalid Security</v>
      </c>
      <c r="F114" s="42" t="s">
        <v>178</v>
      </c>
      <c r="G114" cm="1">
        <f t="array" ref="G114">_xll.BDP(CONCATENATE(F114," Govt"),"CPN")</f>
        <v>1.625</v>
      </c>
      <c r="H114" t="str" cm="1">
        <f t="array" ref="H114">_xll.BDP(CONCATENATE(F114," Govt"),"maturity")</f>
        <v>2026/5/15</v>
      </c>
      <c r="L114" t="str" cm="1">
        <f t="array" ref="L114">_xll.BDP(CONCATENATE(K114," Govt"),"CPN")</f>
        <v>#N/A Invalid Security</v>
      </c>
      <c r="M114" t="str" cm="1">
        <f t="array" ref="M114">_xll.BDP(CONCATENATE(K114," Govt"),"maturity")</f>
        <v>#N/A Invalid Security</v>
      </c>
    </row>
    <row r="115" spans="2:13" x14ac:dyDescent="0.25">
      <c r="B115" t="str" cm="1">
        <f t="array" ref="B115">_xll.BDP(CONCATENATE(A115," Govt"),"CPN")</f>
        <v>#N/A Invalid Security</v>
      </c>
      <c r="C115" t="str" cm="1">
        <f t="array" ref="C115">_xll.BDP(CONCATENATE(A115," Govt"),"maturity")</f>
        <v>#N/A Invalid Security</v>
      </c>
      <c r="F115" s="42" t="s">
        <v>179</v>
      </c>
      <c r="G115" cm="1">
        <f t="array" ref="G115">_xll.BDP(CONCATENATE(F115," Govt"),"CPN")</f>
        <v>1.625</v>
      </c>
      <c r="H115" t="str" cm="1">
        <f t="array" ref="H115">_xll.BDP(CONCATENATE(F115," Govt"),"maturity")</f>
        <v>2026/2/15</v>
      </c>
      <c r="L115" t="str" cm="1">
        <f t="array" ref="L115">_xll.BDP(CONCATENATE(K115," Govt"),"CPN")</f>
        <v>#N/A Invalid Security</v>
      </c>
      <c r="M115" t="str" cm="1">
        <f t="array" ref="M115">_xll.BDP(CONCATENATE(K115," Govt"),"maturity")</f>
        <v>#N/A Invalid Security</v>
      </c>
    </row>
    <row r="116" spans="2:13" x14ac:dyDescent="0.25">
      <c r="B116" t="str" cm="1">
        <f t="array" ref="B116">_xll.BDP(CONCATENATE(A116," Govt"),"CPN")</f>
        <v>#N/A Invalid Security</v>
      </c>
      <c r="C116" t="str" cm="1">
        <f t="array" ref="C116">_xll.BDP(CONCATENATE(A116," Govt"),"maturity")</f>
        <v>#N/A Invalid Security</v>
      </c>
      <c r="F116" s="42" t="s">
        <v>180</v>
      </c>
      <c r="G116" cm="1">
        <f t="array" ref="G116">_xll.BDP(CONCATENATE(F116," Govt"),"CPN")</f>
        <v>2.25</v>
      </c>
      <c r="H116" t="str" cm="1">
        <f t="array" ref="H116">_xll.BDP(CONCATENATE(F116," Govt"),"maturity")</f>
        <v>2025/11/15</v>
      </c>
      <c r="L116" t="str" cm="1">
        <f t="array" ref="L116">_xll.BDP(CONCATENATE(K116," Govt"),"CPN")</f>
        <v>#N/A Invalid Security</v>
      </c>
      <c r="M116" t="str" cm="1">
        <f t="array" ref="M116">_xll.BDP(CONCATENATE(K116," Govt"),"maturity")</f>
        <v>#N/A Invalid Security</v>
      </c>
    </row>
    <row r="117" spans="2:13" x14ac:dyDescent="0.25">
      <c r="B117" t="str" cm="1">
        <f t="array" ref="B117">_xll.BDP(CONCATENATE(A117," Govt"),"CPN")</f>
        <v>#N/A Invalid Security</v>
      </c>
      <c r="C117" t="str" cm="1">
        <f t="array" ref="C117">_xll.BDP(CONCATENATE(A117," Govt"),"maturity")</f>
        <v>#N/A Invalid Security</v>
      </c>
      <c r="F117" s="42" t="s">
        <v>181</v>
      </c>
      <c r="G117" cm="1">
        <f t="array" ref="G117">_xll.BDP(CONCATENATE(F117," Govt"),"CPN")</f>
        <v>2.75</v>
      </c>
      <c r="H117" t="str" cm="1">
        <f t="array" ref="H117">_xll.BDP(CONCATENATE(F117," Govt"),"maturity")</f>
        <v>2025/6/30</v>
      </c>
      <c r="L117" t="str" cm="1">
        <f t="array" ref="L117">_xll.BDP(CONCATENATE(K117," Govt"),"CPN")</f>
        <v>#N/A Invalid Security</v>
      </c>
      <c r="M117" t="str" cm="1">
        <f t="array" ref="M117">_xll.BDP(CONCATENATE(K117," Govt"),"maturity")</f>
        <v>#N/A Invalid Security</v>
      </c>
    </row>
    <row r="118" spans="2:13" x14ac:dyDescent="0.25">
      <c r="B118" t="str" cm="1">
        <f t="array" ref="B118">_xll.BDP(CONCATENATE(A118," Govt"),"CPN")</f>
        <v>#N/A Invalid Security</v>
      </c>
      <c r="C118" t="str" cm="1">
        <f t="array" ref="C118">_xll.BDP(CONCATENATE(A118," Govt"),"maturity")</f>
        <v>#N/A Invalid Security</v>
      </c>
      <c r="F118" s="42" t="s">
        <v>182</v>
      </c>
      <c r="G118" cm="1">
        <f t="array" ref="G118">_xll.BDP(CONCATENATE(F118," Govt"),"CPN")</f>
        <v>2</v>
      </c>
      <c r="H118" t="str" cm="1">
        <f t="array" ref="H118">_xll.BDP(CONCATENATE(F118," Govt"),"maturity")</f>
        <v>2025/8/15</v>
      </c>
      <c r="L118" t="str" cm="1">
        <f t="array" ref="L118">_xll.BDP(CONCATENATE(K118," Govt"),"CPN")</f>
        <v>#N/A Invalid Security</v>
      </c>
      <c r="M118" t="str" cm="1">
        <f t="array" ref="M118">_xll.BDP(CONCATENATE(K118," Govt"),"maturity")</f>
        <v>#N/A Invalid Security</v>
      </c>
    </row>
    <row r="119" spans="2:13" x14ac:dyDescent="0.25">
      <c r="B119" t="str" cm="1">
        <f t="array" ref="B119">_xll.BDP(CONCATENATE(A119," Govt"),"CPN")</f>
        <v>#N/A Invalid Security</v>
      </c>
      <c r="C119" t="str" cm="1">
        <f t="array" ref="C119">_xll.BDP(CONCATENATE(A119," Govt"),"maturity")</f>
        <v>#N/A Invalid Security</v>
      </c>
      <c r="F119" s="42" t="s">
        <v>183</v>
      </c>
      <c r="G119" cm="1">
        <f t="array" ref="G119">_xll.BDP(CONCATENATE(F119," Govt"),"CPN")</f>
        <v>2.875</v>
      </c>
      <c r="H119" t="str" cm="1">
        <f t="array" ref="H119">_xll.BDP(CONCATENATE(F119," Govt"),"maturity")</f>
        <v>2025/4/30</v>
      </c>
      <c r="L119" t="str" cm="1">
        <f t="array" ref="L119">_xll.BDP(CONCATENATE(K119," Govt"),"CPN")</f>
        <v>#N/A Invalid Security</v>
      </c>
      <c r="M119" t="str" cm="1">
        <f t="array" ref="M119">_xll.BDP(CONCATENATE(K119," Govt"),"maturity")</f>
        <v>#N/A Invalid Security</v>
      </c>
    </row>
    <row r="120" spans="2:13" x14ac:dyDescent="0.25">
      <c r="B120" t="str" cm="1">
        <f t="array" ref="B120">_xll.BDP(CONCATENATE(A120," Govt"),"CPN")</f>
        <v>#N/A Invalid Security</v>
      </c>
      <c r="C120" t="str" cm="1">
        <f t="array" ref="C120">_xll.BDP(CONCATENATE(A120," Govt"),"maturity")</f>
        <v>#N/A Invalid Security</v>
      </c>
      <c r="F120" s="42" t="s">
        <v>184</v>
      </c>
      <c r="G120" cm="1">
        <f t="array" ref="G120">_xll.BDP(CONCATENATE(F120," Govt"),"CPN")</f>
        <v>2.625</v>
      </c>
      <c r="H120" t="str" cm="1">
        <f t="array" ref="H120">_xll.BDP(CONCATENATE(F120," Govt"),"maturity")</f>
        <v>2025/3/31</v>
      </c>
      <c r="L120" t="str" cm="1">
        <f t="array" ref="L120">_xll.BDP(CONCATENATE(K120," Govt"),"CPN")</f>
        <v>#N/A Invalid Security</v>
      </c>
      <c r="M120" t="str" cm="1">
        <f t="array" ref="M120">_xll.BDP(CONCATENATE(K120," Govt"),"maturity")</f>
        <v>#N/A Invalid Security</v>
      </c>
    </row>
    <row r="121" spans="2:13" x14ac:dyDescent="0.25">
      <c r="B121" t="str" cm="1">
        <f t="array" ref="B121">_xll.BDP(CONCATENATE(A121," Govt"),"CPN")</f>
        <v>#N/A Invalid Security</v>
      </c>
      <c r="C121" t="str" cm="1">
        <f t="array" ref="C121">_xll.BDP(CONCATENATE(A121," Govt"),"maturity")</f>
        <v>#N/A Invalid Security</v>
      </c>
      <c r="F121" s="42" t="s">
        <v>185</v>
      </c>
      <c r="G121" cm="1">
        <f t="array" ref="G121">_xll.BDP(CONCATENATE(F121," Govt"),"CPN")</f>
        <v>2.125</v>
      </c>
      <c r="H121" t="str" cm="1">
        <f t="array" ref="H121">_xll.BDP(CONCATENATE(F121," Govt"),"maturity")</f>
        <v>2025/5/15</v>
      </c>
      <c r="L121" t="str" cm="1">
        <f t="array" ref="L121">_xll.BDP(CONCATENATE(K121," Govt"),"CPN")</f>
        <v>#N/A Invalid Security</v>
      </c>
      <c r="M121" t="str" cm="1">
        <f t="array" ref="M121">_xll.BDP(CONCATENATE(K121," Govt"),"maturity")</f>
        <v>#N/A Invalid Security</v>
      </c>
    </row>
    <row r="122" spans="2:13" x14ac:dyDescent="0.25">
      <c r="B122" t="str" cm="1">
        <f t="array" ref="B122">_xll.BDP(CONCATENATE(A122," Govt"),"CPN")</f>
        <v>#N/A Invalid Security</v>
      </c>
      <c r="C122" t="str" cm="1">
        <f t="array" ref="C122">_xll.BDP(CONCATENATE(A122," Govt"),"maturity")</f>
        <v>#N/A Invalid Security</v>
      </c>
      <c r="F122" s="42" t="s">
        <v>186</v>
      </c>
      <c r="G122" cm="1">
        <f t="array" ref="G122">_xll.BDP(CONCATENATE(F122," Govt"),"CPN")</f>
        <v>2.5</v>
      </c>
      <c r="H122" t="str" cm="1">
        <f t="array" ref="H122">_xll.BDP(CONCATENATE(F122," Govt"),"maturity")</f>
        <v>2025/1/31</v>
      </c>
      <c r="L122" t="str" cm="1">
        <f t="array" ref="L122">_xll.BDP(CONCATENATE(K122," Govt"),"CPN")</f>
        <v>#N/A Invalid Security</v>
      </c>
      <c r="M122" t="str" cm="1">
        <f t="array" ref="M122">_xll.BDP(CONCATENATE(K122," Govt"),"maturity")</f>
        <v>#N/A Invalid Security</v>
      </c>
    </row>
    <row r="123" spans="2:13" x14ac:dyDescent="0.25">
      <c r="B123" t="str" cm="1">
        <f t="array" ref="B123">_xll.BDP(CONCATENATE(A123," Govt"),"CPN")</f>
        <v>#N/A Invalid Security</v>
      </c>
      <c r="C123" t="str" cm="1">
        <f t="array" ref="C123">_xll.BDP(CONCATENATE(A123," Govt"),"maturity")</f>
        <v>#N/A Invalid Security</v>
      </c>
      <c r="F123" s="42" t="s">
        <v>187</v>
      </c>
      <c r="G123" cm="1">
        <f t="array" ref="G123">_xll.BDP(CONCATENATE(F123," Govt"),"CPN")</f>
        <v>2.25</v>
      </c>
      <c r="H123" t="str" cm="1">
        <f t="array" ref="H123">_xll.BDP(CONCATENATE(F123," Govt"),"maturity")</f>
        <v>2024/12/31</v>
      </c>
      <c r="L123" t="str" cm="1">
        <f t="array" ref="L123">_xll.BDP(CONCATENATE(K123," Govt"),"CPN")</f>
        <v>#N/A Invalid Security</v>
      </c>
      <c r="M123" t="str" cm="1">
        <f t="array" ref="M123">_xll.BDP(CONCATENATE(K123," Govt"),"maturity")</f>
        <v>#N/A Invalid Security</v>
      </c>
    </row>
    <row r="124" spans="2:13" x14ac:dyDescent="0.25">
      <c r="B124" t="str" cm="1">
        <f t="array" ref="B124">_xll.BDP(CONCATENATE(A124," Govt"),"CPN")</f>
        <v>#N/A Invalid Security</v>
      </c>
      <c r="C124" t="str" cm="1">
        <f t="array" ref="C124">_xll.BDP(CONCATENATE(A124," Govt"),"maturity")</f>
        <v>#N/A Invalid Security</v>
      </c>
      <c r="F124" s="42" t="s">
        <v>188</v>
      </c>
      <c r="G124" cm="1">
        <f t="array" ref="G124">_xll.BDP(CONCATENATE(F124," Govt"),"CPN")</f>
        <v>2</v>
      </c>
      <c r="H124" t="str" cm="1">
        <f t="array" ref="H124">_xll.BDP(CONCATENATE(F124," Govt"),"maturity")</f>
        <v>2025/2/15</v>
      </c>
      <c r="L124" t="str" cm="1">
        <f t="array" ref="L124">_xll.BDP(CONCATENATE(K124," Govt"),"CPN")</f>
        <v>#N/A Invalid Security</v>
      </c>
      <c r="M124" t="str" cm="1">
        <f t="array" ref="M124">_xll.BDP(CONCATENATE(K124," Govt"),"maturity")</f>
        <v>#N/A Invalid Security</v>
      </c>
    </row>
    <row r="125" spans="2:13" x14ac:dyDescent="0.25">
      <c r="B125" t="str" cm="1">
        <f t="array" ref="B125">_xll.BDP(CONCATENATE(A125," Govt"),"CPN")</f>
        <v>#N/A Invalid Security</v>
      </c>
      <c r="C125" t="str" cm="1">
        <f t="array" ref="C125">_xll.BDP(CONCATENATE(A125," Govt"),"maturity")</f>
        <v>#N/A Invalid Security</v>
      </c>
      <c r="F125" s="42" t="s">
        <v>189</v>
      </c>
      <c r="G125" cm="1">
        <f t="array" ref="G125">_xll.BDP(CONCATENATE(F125," Govt"),"CPN")</f>
        <v>2</v>
      </c>
      <c r="H125" t="str" cm="1">
        <f t="array" ref="H125">_xll.BDP(CONCATENATE(F125," Govt"),"maturity")</f>
        <v>2023/2/15</v>
      </c>
      <c r="L125" t="str" cm="1">
        <f t="array" ref="L125">_xll.BDP(CONCATENATE(K125," Govt"),"CPN")</f>
        <v>#N/A Invalid Security</v>
      </c>
      <c r="M125" t="str" cm="1">
        <f t="array" ref="M125">_xll.BDP(CONCATENATE(K125," Govt"),"maturity")</f>
        <v>#N/A Invalid Security</v>
      </c>
    </row>
    <row r="126" spans="2:13" x14ac:dyDescent="0.25">
      <c r="B126" t="str" cm="1">
        <f t="array" ref="B126">_xll.BDP(CONCATENATE(A126," Govt"),"CPN")</f>
        <v>#N/A Invalid Security</v>
      </c>
      <c r="C126" t="str" cm="1">
        <f t="array" ref="C126">_xll.BDP(CONCATENATE(A126," Govt"),"maturity")</f>
        <v>#N/A Invalid Security</v>
      </c>
      <c r="F126" s="42" t="s">
        <v>190</v>
      </c>
      <c r="G126" cm="1">
        <f t="array" ref="G126">_xll.BDP(CONCATENATE(F126," Govt"),"CPN")</f>
        <v>1.875</v>
      </c>
      <c r="H126" t="str" cm="1">
        <f t="array" ref="H126">_xll.BDP(CONCATENATE(F126," Govt"),"maturity")</f>
        <v>2022/10/31</v>
      </c>
      <c r="L126" t="str" cm="1">
        <f t="array" ref="L126">_xll.BDP(CONCATENATE(K126," Govt"),"CPN")</f>
        <v>#N/A Invalid Security</v>
      </c>
      <c r="M126" t="str" cm="1">
        <f t="array" ref="M126">_xll.BDP(CONCATENATE(K126," Govt"),"maturity")</f>
        <v>#N/A Invalid Security</v>
      </c>
    </row>
    <row r="127" spans="2:13" x14ac:dyDescent="0.25">
      <c r="B127" t="str" cm="1">
        <f t="array" ref="B127">_xll.BDP(CONCATENATE(A127," Govt"),"CPN")</f>
        <v>#N/A Invalid Security</v>
      </c>
      <c r="C127" t="str" cm="1">
        <f t="array" ref="C127">_xll.BDP(CONCATENATE(A127," Govt"),"maturity")</f>
        <v>#N/A Invalid Security</v>
      </c>
      <c r="F127" s="42" t="s">
        <v>191</v>
      </c>
      <c r="G127" cm="1">
        <f t="array" ref="G127">_xll.BDP(CONCATENATE(F127," Govt"),"CPN")</f>
        <v>1.625</v>
      </c>
      <c r="H127" t="str" cm="1">
        <f t="array" ref="H127">_xll.BDP(CONCATENATE(F127," Govt"),"maturity")</f>
        <v>2022/11/15</v>
      </c>
      <c r="L127" t="str" cm="1">
        <f t="array" ref="L127">_xll.BDP(CONCATENATE(K127," Govt"),"CPN")</f>
        <v>#N/A Invalid Security</v>
      </c>
      <c r="M127" t="str" cm="1">
        <f t="array" ref="M127">_xll.BDP(CONCATENATE(K127," Govt"),"maturity")</f>
        <v>#N/A Invalid Security</v>
      </c>
    </row>
    <row r="128" spans="2:13" x14ac:dyDescent="0.25">
      <c r="B128" t="str" cm="1">
        <f t="array" ref="B128">_xll.BDP(CONCATENATE(A128," Govt"),"CPN")</f>
        <v>#N/A Invalid Security</v>
      </c>
      <c r="C128" t="str" cm="1">
        <f t="array" ref="C128">_xll.BDP(CONCATENATE(A128," Govt"),"maturity")</f>
        <v>#N/A Invalid Security</v>
      </c>
      <c r="F128" s="42" t="s">
        <v>192</v>
      </c>
      <c r="G128" cm="1">
        <f t="array" ref="G128">_xll.BDP(CONCATENATE(F128," Govt"),"CPN")</f>
        <v>1.75</v>
      </c>
      <c r="H128" t="str" cm="1">
        <f t="array" ref="H128">_xll.BDP(CONCATENATE(F128," Govt"),"maturity")</f>
        <v>2022/9/30</v>
      </c>
      <c r="L128" t="str" cm="1">
        <f t="array" ref="L128">_xll.BDP(CONCATENATE(K128," Govt"),"CPN")</f>
        <v>#N/A Invalid Security</v>
      </c>
      <c r="M128" t="str" cm="1">
        <f t="array" ref="M128">_xll.BDP(CONCATENATE(K128," Govt"),"maturity")</f>
        <v>#N/A Invalid Security</v>
      </c>
    </row>
    <row r="129" spans="2:13" x14ac:dyDescent="0.25">
      <c r="B129" t="str" cm="1">
        <f t="array" ref="B129">_xll.BDP(CONCATENATE(A129," Govt"),"CPN")</f>
        <v>#N/A Invalid Security</v>
      </c>
      <c r="C129" t="str" cm="1">
        <f t="array" ref="C129">_xll.BDP(CONCATENATE(A129," Govt"),"maturity")</f>
        <v>#N/A Invalid Security</v>
      </c>
      <c r="F129" s="42" t="s">
        <v>193</v>
      </c>
      <c r="G129" cm="1">
        <f t="array" ref="G129">_xll.BDP(CONCATENATE(F129," Govt"),"CPN")</f>
        <v>1.625</v>
      </c>
      <c r="H129" t="str" cm="1">
        <f t="array" ref="H129">_xll.BDP(CONCATENATE(F129," Govt"),"maturity")</f>
        <v>2022/8/15</v>
      </c>
      <c r="L129" t="str" cm="1">
        <f t="array" ref="L129">_xll.BDP(CONCATENATE(K129," Govt"),"CPN")</f>
        <v>#N/A Invalid Security</v>
      </c>
      <c r="M129" t="str" cm="1">
        <f t="array" ref="M129">_xll.BDP(CONCATENATE(K129," Govt"),"maturity")</f>
        <v>#N/A Invalid Security</v>
      </c>
    </row>
    <row r="130" spans="2:13" x14ac:dyDescent="0.25">
      <c r="B130" t="str" cm="1">
        <f t="array" ref="B130">_xll.BDP(CONCATENATE(A130," Govt"),"CPN")</f>
        <v>#N/A Invalid Security</v>
      </c>
      <c r="C130" t="str" cm="1">
        <f t="array" ref="C130">_xll.BDP(CONCATENATE(A130," Govt"),"maturity")</f>
        <v>#N/A Invalid Security</v>
      </c>
      <c r="F130" s="42" t="s">
        <v>194</v>
      </c>
      <c r="G130" cm="1">
        <f t="array" ref="G130">_xll.BDP(CONCATENATE(F130," Govt"),"CPN")</f>
        <v>1.75</v>
      </c>
      <c r="H130" t="str" cm="1">
        <f t="array" ref="H130">_xll.BDP(CONCATENATE(F130," Govt"),"maturity")</f>
        <v>2022/4/30</v>
      </c>
      <c r="L130" t="str" cm="1">
        <f t="array" ref="L130">_xll.BDP(CONCATENATE(K130," Govt"),"CPN")</f>
        <v>#N/A Invalid Security</v>
      </c>
      <c r="M130" t="str" cm="1">
        <f t="array" ref="M130">_xll.BDP(CONCATENATE(K130," Govt"),"maturity")</f>
        <v>#N/A Invalid Security</v>
      </c>
    </row>
    <row r="131" spans="2:13" x14ac:dyDescent="0.25">
      <c r="B131" t="str" cm="1">
        <f t="array" ref="B131">_xll.BDP(CONCATENATE(A131," Govt"),"CPN")</f>
        <v>#N/A Invalid Security</v>
      </c>
      <c r="C131" t="str" cm="1">
        <f t="array" ref="C131">_xll.BDP(CONCATENATE(A131," Govt"),"maturity")</f>
        <v>#N/A Invalid Security</v>
      </c>
      <c r="F131" s="42" t="s">
        <v>195</v>
      </c>
      <c r="G131" cm="1">
        <f t="array" ref="G131">_xll.BDP(CONCATENATE(F131," Govt"),"CPN")</f>
        <v>1.75</v>
      </c>
      <c r="H131" t="str" cm="1">
        <f t="array" ref="H131">_xll.BDP(CONCATENATE(F131," Govt"),"maturity")</f>
        <v>2022/5/15</v>
      </c>
      <c r="L131" t="str" cm="1">
        <f t="array" ref="L131">_xll.BDP(CONCATENATE(K131," Govt"),"CPN")</f>
        <v>#N/A Invalid Security</v>
      </c>
      <c r="M131" t="str" cm="1">
        <f t="array" ref="M131">_xll.BDP(CONCATENATE(K131," Govt"),"maturity")</f>
        <v>#N/A Invalid Security</v>
      </c>
    </row>
    <row r="132" spans="2:13" x14ac:dyDescent="0.25">
      <c r="B132" t="str" cm="1">
        <f t="array" ref="B132">_xll.BDP(CONCATENATE(A132," Govt"),"CPN")</f>
        <v>#N/A Invalid Security</v>
      </c>
      <c r="C132" t="str" cm="1">
        <f t="array" ref="C132">_xll.BDP(CONCATENATE(A132," Govt"),"maturity")</f>
        <v>#N/A Invalid Security</v>
      </c>
      <c r="F132" s="42" t="s">
        <v>196</v>
      </c>
      <c r="G132" cm="1">
        <f t="array" ref="G132">_xll.BDP(CONCATENATE(F132," Govt"),"CPN")</f>
        <v>1.75</v>
      </c>
      <c r="H132" t="str" cm="1">
        <f t="array" ref="H132">_xll.BDP(CONCATENATE(F132," Govt"),"maturity")</f>
        <v>2022/3/31</v>
      </c>
      <c r="L132" t="str" cm="1">
        <f t="array" ref="L132">_xll.BDP(CONCATENATE(K132," Govt"),"CPN")</f>
        <v>#N/A Invalid Security</v>
      </c>
      <c r="M132" t="str" cm="1">
        <f t="array" ref="M132">_xll.BDP(CONCATENATE(K132," Govt"),"maturity")</f>
        <v>#N/A Invalid Security</v>
      </c>
    </row>
    <row r="133" spans="2:13" x14ac:dyDescent="0.25">
      <c r="B133" t="str" cm="1">
        <f t="array" ref="B133">_xll.BDP(CONCATENATE(A133," Govt"),"CPN")</f>
        <v>#N/A Invalid Security</v>
      </c>
      <c r="C133" t="str" cm="1">
        <f t="array" ref="C133">_xll.BDP(CONCATENATE(A133," Govt"),"maturity")</f>
        <v>#N/A Invalid Security</v>
      </c>
      <c r="F133" s="42" t="s">
        <v>197</v>
      </c>
      <c r="G133" cm="1">
        <f t="array" ref="G133">_xll.BDP(CONCATENATE(F133," Govt"),"CPN")</f>
        <v>2</v>
      </c>
      <c r="H133" t="str" cm="1">
        <f t="array" ref="H133">_xll.BDP(CONCATENATE(F133," Govt"),"maturity")</f>
        <v>2022/2/15</v>
      </c>
      <c r="L133" t="str" cm="1">
        <f t="array" ref="L133">_xll.BDP(CONCATENATE(K133," Govt"),"CPN")</f>
        <v>#N/A Invalid Security</v>
      </c>
      <c r="M133" t="str" cm="1">
        <f t="array" ref="M133">_xll.BDP(CONCATENATE(K133," Govt"),"maturity")</f>
        <v>#N/A Invalid Security</v>
      </c>
    </row>
    <row r="134" spans="2:13" x14ac:dyDescent="0.25">
      <c r="B134" t="str" cm="1">
        <f t="array" ref="B134">_xll.BDP(CONCATENATE(A134," Govt"),"CPN")</f>
        <v>#N/A Invalid Security</v>
      </c>
      <c r="C134" t="str" cm="1">
        <f t="array" ref="C134">_xll.BDP(CONCATENATE(A134," Govt"),"maturity")</f>
        <v>#N/A Invalid Security</v>
      </c>
      <c r="F134" s="42" t="s">
        <v>198</v>
      </c>
      <c r="G134" cm="1">
        <f t="array" ref="G134">_xll.BDP(CONCATENATE(F134," Govt"),"CPN")</f>
        <v>2</v>
      </c>
      <c r="H134" t="str" cm="1">
        <f t="array" ref="H134">_xll.BDP(CONCATENATE(F134," Govt"),"maturity")</f>
        <v>2021/11/15</v>
      </c>
      <c r="L134" t="str" cm="1">
        <f t="array" ref="L134">_xll.BDP(CONCATENATE(K134," Govt"),"CPN")</f>
        <v>#N/A Invalid Security</v>
      </c>
      <c r="M134" t="str" cm="1">
        <f t="array" ref="M134">_xll.BDP(CONCATENATE(K134," Govt"),"maturity")</f>
        <v>#N/A Invalid Security</v>
      </c>
    </row>
    <row r="135" spans="2:13" x14ac:dyDescent="0.25">
      <c r="B135" t="str" cm="1">
        <f t="array" ref="B135">_xll.BDP(CONCATENATE(A135," Govt"),"CPN")</f>
        <v>#N/A Invalid Security</v>
      </c>
      <c r="C135" t="str" cm="1">
        <f t="array" ref="C135">_xll.BDP(CONCATENATE(A135," Govt"),"maturity")</f>
        <v>#N/A Invalid Security</v>
      </c>
      <c r="F135" s="42" t="s">
        <v>199</v>
      </c>
      <c r="G135" cm="1">
        <f t="array" ref="G135">_xll.BDP(CONCATENATE(F135," Govt"),"CPN")</f>
        <v>2.125</v>
      </c>
      <c r="H135" t="str" cm="1">
        <f t="array" ref="H135">_xll.BDP(CONCATENATE(F135," Govt"),"maturity")</f>
        <v>2021/8/15</v>
      </c>
      <c r="L135" t="str" cm="1">
        <f t="array" ref="L135">_xll.BDP(CONCATENATE(K135," Govt"),"CPN")</f>
        <v>#N/A Invalid Security</v>
      </c>
      <c r="M135" t="str" cm="1">
        <f t="array" ref="M135">_xll.BDP(CONCATENATE(K135," Govt"),"maturity")</f>
        <v>#N/A Invalid Security</v>
      </c>
    </row>
    <row r="136" spans="2:13" x14ac:dyDescent="0.25">
      <c r="B136" t="str" cm="1">
        <f t="array" ref="B136">_xll.BDP(CONCATENATE(A136," Govt"),"CPN")</f>
        <v>#N/A Invalid Security</v>
      </c>
      <c r="C136" t="str" cm="1">
        <f t="array" ref="C136">_xll.BDP(CONCATENATE(A136," Govt"),"maturity")</f>
        <v>#N/A Invalid Security</v>
      </c>
      <c r="F136" s="42" t="s">
        <v>145</v>
      </c>
      <c r="G136" t="str" cm="1">
        <f t="array" ref="G136">_xll.BDP(CONCATENATE(F136," Govt"),"CPN")</f>
        <v>#N/A Invalid Security</v>
      </c>
      <c r="H136" t="str" cm="1">
        <f t="array" ref="H136">_xll.BDP(CONCATENATE(F136," Govt"),"maturity")</f>
        <v>#N/A Invalid Security</v>
      </c>
      <c r="L136" t="str" cm="1">
        <f t="array" ref="L136">_xll.BDP(CONCATENATE(K136," Govt"),"CPN")</f>
        <v>#N/A Invalid Security</v>
      </c>
      <c r="M136" t="str" cm="1">
        <f t="array" ref="M136">_xll.BDP(CONCATENATE(K136," Govt"),"maturity")</f>
        <v>#N/A Invalid Security</v>
      </c>
    </row>
    <row r="137" spans="2:13" x14ac:dyDescent="0.25">
      <c r="B137" t="str" cm="1">
        <f t="array" ref="B137">_xll.BDP(CONCATENATE(A137," Govt"),"CPN")</f>
        <v>#N/A Invalid Security</v>
      </c>
      <c r="C137" t="str" cm="1">
        <f t="array" ref="C137">_xll.BDP(CONCATENATE(A137," Govt"),"maturity")</f>
        <v>#N/A Invalid Security</v>
      </c>
      <c r="G137" t="str" cm="1">
        <f t="array" ref="G137">_xll.BDP(CONCATENATE(F137," Govt"),"CPN")</f>
        <v>#N/A Invalid Security</v>
      </c>
      <c r="H137" t="str" cm="1">
        <f t="array" ref="H137">_xll.BDP(CONCATENATE(F137," Govt"),"maturity")</f>
        <v>#N/A Invalid Security</v>
      </c>
      <c r="L137" t="str" cm="1">
        <f t="array" ref="L137">_xll.BDP(CONCATENATE(K137," Govt"),"CPN")</f>
        <v>#N/A Invalid Security</v>
      </c>
      <c r="M137" t="str" cm="1">
        <f t="array" ref="M137">_xll.BDP(CONCATENATE(K137," Govt"),"maturity")</f>
        <v>#N/A Invalid Security</v>
      </c>
    </row>
    <row r="138" spans="2:13" x14ac:dyDescent="0.25">
      <c r="B138" t="str" cm="1">
        <f t="array" ref="B138">_xll.BDP(CONCATENATE(A138," Govt"),"CPN")</f>
        <v>#N/A Invalid Security</v>
      </c>
      <c r="C138" t="str" cm="1">
        <f t="array" ref="C138">_xll.BDP(CONCATENATE(A138," Govt"),"maturity")</f>
        <v>#N/A Invalid Security</v>
      </c>
      <c r="G138" t="str" cm="1">
        <f t="array" ref="G138">_xll.BDP(CONCATENATE(F138," Govt"),"CPN")</f>
        <v>#N/A Invalid Security</v>
      </c>
      <c r="H138" t="str" cm="1">
        <f t="array" ref="H138">_xll.BDP(CONCATENATE(F138," Govt"),"maturity")</f>
        <v>#N/A Invalid Security</v>
      </c>
      <c r="L138" t="str" cm="1">
        <f t="array" ref="L138">_xll.BDP(CONCATENATE(K138," Govt"),"CPN")</f>
        <v>#N/A Invalid Security</v>
      </c>
      <c r="M138" t="str" cm="1">
        <f t="array" ref="M138">_xll.BDP(CONCATENATE(K138," Govt"),"maturity")</f>
        <v>#N/A Invalid Security</v>
      </c>
    </row>
    <row r="139" spans="2:13" x14ac:dyDescent="0.25">
      <c r="B139" t="str" cm="1">
        <f t="array" ref="B139">_xll.BDP(CONCATENATE(A139," Govt"),"CPN")</f>
        <v>#N/A Invalid Security</v>
      </c>
      <c r="C139" t="str" cm="1">
        <f t="array" ref="C139">_xll.BDP(CONCATENATE(A139," Govt"),"maturity")</f>
        <v>#N/A Invalid Security</v>
      </c>
      <c r="G139" t="str" cm="1">
        <f t="array" ref="G139">_xll.BDP(CONCATENATE(F139," Govt"),"CPN")</f>
        <v>#N/A Invalid Security</v>
      </c>
      <c r="H139" t="str" cm="1">
        <f t="array" ref="H139">_xll.BDP(CONCATENATE(F139," Govt"),"maturity")</f>
        <v>#N/A Invalid Security</v>
      </c>
      <c r="L139" t="str" cm="1">
        <f t="array" ref="L139">_xll.BDP(CONCATENATE(K139," Govt"),"CPN")</f>
        <v>#N/A Invalid Security</v>
      </c>
      <c r="M139" t="str" cm="1">
        <f t="array" ref="M139">_xll.BDP(CONCATENATE(K139," Govt"),"maturity")</f>
        <v>#N/A Invalid Security</v>
      </c>
    </row>
    <row r="140" spans="2:13" x14ac:dyDescent="0.25">
      <c r="B140" t="str" cm="1">
        <f t="array" ref="B140">_xll.BDP(CONCATENATE(A140," Govt"),"CPN")</f>
        <v>#N/A Invalid Security</v>
      </c>
      <c r="C140" t="str" cm="1">
        <f t="array" ref="C140">_xll.BDP(CONCATENATE(A140," Govt"),"maturity")</f>
        <v>#N/A Invalid Security</v>
      </c>
      <c r="G140" t="str" cm="1">
        <f t="array" ref="G140">_xll.BDP(CONCATENATE(F140," Govt"),"CPN")</f>
        <v>#N/A Invalid Security</v>
      </c>
      <c r="H140" t="str" cm="1">
        <f t="array" ref="H140">_xll.BDP(CONCATENATE(F140," Govt"),"maturity")</f>
        <v>#N/A Invalid Security</v>
      </c>
      <c r="L140" t="str" cm="1">
        <f t="array" ref="L140">_xll.BDP(CONCATENATE(K140," Govt"),"CPN")</f>
        <v>#N/A Invalid Security</v>
      </c>
      <c r="M140" t="str" cm="1">
        <f t="array" ref="M140">_xll.BDP(CONCATENATE(K140," Govt"),"maturity")</f>
        <v>#N/A Invalid Security</v>
      </c>
    </row>
    <row r="141" spans="2:13" x14ac:dyDescent="0.25">
      <c r="B141" t="str" cm="1">
        <f t="array" ref="B141">_xll.BDP(CONCATENATE(A141," Govt"),"CPN")</f>
        <v>#N/A Invalid Security</v>
      </c>
      <c r="C141" t="str" cm="1">
        <f t="array" ref="C141">_xll.BDP(CONCATENATE(A141," Govt"),"maturity")</f>
        <v>#N/A Invalid Security</v>
      </c>
      <c r="G141" t="str" cm="1">
        <f t="array" ref="G141">_xll.BDP(CONCATENATE(F141," Govt"),"CPN")</f>
        <v>#N/A Invalid Security</v>
      </c>
      <c r="H141" t="str" cm="1">
        <f t="array" ref="H141">_xll.BDP(CONCATENATE(F141," Govt"),"maturity")</f>
        <v>#N/A Invalid Security</v>
      </c>
      <c r="L141" t="str" cm="1">
        <f t="array" ref="L141">_xll.BDP(CONCATENATE(K141," Govt"),"CPN")</f>
        <v>#N/A Invalid Security</v>
      </c>
      <c r="M141" t="str" cm="1">
        <f t="array" ref="M141">_xll.BDP(CONCATENATE(K141," Govt"),"maturity")</f>
        <v>#N/A Invalid Security</v>
      </c>
    </row>
    <row r="142" spans="2:13" x14ac:dyDescent="0.25">
      <c r="B142" t="str" cm="1">
        <f t="array" ref="B142">_xll.BDP(CONCATENATE(A142," Govt"),"CPN")</f>
        <v>#N/A Invalid Security</v>
      </c>
      <c r="C142" t="str" cm="1">
        <f t="array" ref="C142">_xll.BDP(CONCATENATE(A142," Govt"),"maturity")</f>
        <v>#N/A Invalid Security</v>
      </c>
      <c r="G142" t="str" cm="1">
        <f t="array" ref="G142">_xll.BDP(CONCATENATE(F142," Govt"),"CPN")</f>
        <v>#N/A Invalid Security</v>
      </c>
      <c r="H142" t="str" cm="1">
        <f t="array" ref="H142">_xll.BDP(CONCATENATE(F142," Govt"),"maturity")</f>
        <v>#N/A Invalid Security</v>
      </c>
      <c r="L142" t="str" cm="1">
        <f t="array" ref="L142">_xll.BDP(CONCATENATE(K142," Govt"),"CPN")</f>
        <v>#N/A Invalid Security</v>
      </c>
      <c r="M142" t="str" cm="1">
        <f t="array" ref="M142">_xll.BDP(CONCATENATE(K142," Govt"),"maturity")</f>
        <v>#N/A Invalid Security</v>
      </c>
    </row>
    <row r="143" spans="2:13" x14ac:dyDescent="0.25">
      <c r="B143" t="str" cm="1">
        <f t="array" ref="B143">_xll.BDP(CONCATENATE(A143," Govt"),"CPN")</f>
        <v>#N/A Invalid Security</v>
      </c>
      <c r="C143" t="str" cm="1">
        <f t="array" ref="C143">_xll.BDP(CONCATENATE(A143," Govt"),"maturity")</f>
        <v>#N/A Invalid Security</v>
      </c>
      <c r="G143" t="str" cm="1">
        <f t="array" ref="G143">_xll.BDP(CONCATENATE(F143," Govt"),"CPN")</f>
        <v>#N/A Invalid Security</v>
      </c>
      <c r="H143" t="str" cm="1">
        <f t="array" ref="H143">_xll.BDP(CONCATENATE(F143," Govt"),"maturity")</f>
        <v>#N/A Invalid Security</v>
      </c>
      <c r="L143" t="str" cm="1">
        <f t="array" ref="L143">_xll.BDP(CONCATENATE(K143," Govt"),"CPN")</f>
        <v>#N/A Invalid Security</v>
      </c>
      <c r="M143" t="str" cm="1">
        <f t="array" ref="M143">_xll.BDP(CONCATENATE(K143," Govt"),"maturity")</f>
        <v>#N/A Invalid Security</v>
      </c>
    </row>
    <row r="144" spans="2:13" x14ac:dyDescent="0.25">
      <c r="B144" t="str" cm="1">
        <f t="array" ref="B144">_xll.BDP(CONCATENATE(A144," Govt"),"CPN")</f>
        <v>#N/A Invalid Security</v>
      </c>
      <c r="C144" t="str" cm="1">
        <f t="array" ref="C144">_xll.BDP(CONCATENATE(A144," Govt"),"maturity")</f>
        <v>#N/A Invalid Security</v>
      </c>
      <c r="G144" t="str" cm="1">
        <f t="array" ref="G144">_xll.BDP(CONCATENATE(F144," Govt"),"CPN")</f>
        <v>#N/A Invalid Security</v>
      </c>
      <c r="H144" t="str" cm="1">
        <f t="array" ref="H144">_xll.BDP(CONCATENATE(F144," Govt"),"maturity")</f>
        <v>#N/A Invalid Security</v>
      </c>
      <c r="L144" t="str" cm="1">
        <f t="array" ref="L144">_xll.BDP(CONCATENATE(K144," Govt"),"CPN")</f>
        <v>#N/A Invalid Security</v>
      </c>
      <c r="M144" t="str" cm="1">
        <f t="array" ref="M144">_xll.BDP(CONCATENATE(K144," Govt"),"maturity")</f>
        <v>#N/A Invalid Security</v>
      </c>
    </row>
    <row r="145" spans="2:13" x14ac:dyDescent="0.25">
      <c r="B145" t="str" cm="1">
        <f t="array" ref="B145">_xll.BDP(CONCATENATE(A145," Govt"),"CPN")</f>
        <v>#N/A Invalid Security</v>
      </c>
      <c r="C145" t="str" cm="1">
        <f t="array" ref="C145">_xll.BDP(CONCATENATE(A145," Govt"),"maturity")</f>
        <v>#N/A Invalid Security</v>
      </c>
      <c r="G145" t="str" cm="1">
        <f t="array" ref="G145">_xll.BDP(CONCATENATE(F145," Govt"),"CPN")</f>
        <v>#N/A Invalid Security</v>
      </c>
      <c r="H145" t="str" cm="1">
        <f t="array" ref="H145">_xll.BDP(CONCATENATE(F145," Govt"),"maturity")</f>
        <v>#N/A Invalid Security</v>
      </c>
      <c r="L145" t="str" cm="1">
        <f t="array" ref="L145">_xll.BDP(CONCATENATE(K145," Govt"),"CPN")</f>
        <v>#N/A Invalid Security</v>
      </c>
      <c r="M145" t="str" cm="1">
        <f t="array" ref="M145">_xll.BDP(CONCATENATE(K145," Govt"),"maturity")</f>
        <v>#N/A Invalid Security</v>
      </c>
    </row>
    <row r="146" spans="2:13" x14ac:dyDescent="0.25">
      <c r="B146" t="str" cm="1">
        <f t="array" ref="B146">_xll.BDP(CONCATENATE(A146," Govt"),"CPN")</f>
        <v>#N/A Invalid Security</v>
      </c>
      <c r="C146" t="str" cm="1">
        <f t="array" ref="C146">_xll.BDP(CONCATENATE(A146," Govt"),"maturity")</f>
        <v>#N/A Invalid Security</v>
      </c>
      <c r="G146" t="str" cm="1">
        <f t="array" ref="G146">_xll.BDP(CONCATENATE(F146," Govt"),"CPN")</f>
        <v>#N/A Invalid Security</v>
      </c>
      <c r="H146" t="str" cm="1">
        <f t="array" ref="H146">_xll.BDP(CONCATENATE(F146," Govt"),"maturity")</f>
        <v>#N/A Invalid Security</v>
      </c>
      <c r="L146" t="str" cm="1">
        <f t="array" ref="L146">_xll.BDP(CONCATENATE(K146," Govt"),"CPN")</f>
        <v>#N/A Invalid Security</v>
      </c>
      <c r="M146" t="str" cm="1">
        <f t="array" ref="M146">_xll.BDP(CONCATENATE(K146," Govt"),"maturity")</f>
        <v>#N/A Invalid Security</v>
      </c>
    </row>
    <row r="147" spans="2:13" x14ac:dyDescent="0.25">
      <c r="B147" t="str" cm="1">
        <f t="array" ref="B147">_xll.BDP(CONCATENATE(A147," Govt"),"CPN")</f>
        <v>#N/A Invalid Security</v>
      </c>
      <c r="C147" t="str" cm="1">
        <f t="array" ref="C147">_xll.BDP(CONCATENATE(A147," Govt"),"maturity")</f>
        <v>#N/A Invalid Security</v>
      </c>
      <c r="G147" t="str" cm="1">
        <f t="array" ref="G147">_xll.BDP(CONCATENATE(F147," Govt"),"CPN")</f>
        <v>#N/A Invalid Security</v>
      </c>
      <c r="H147" t="str" cm="1">
        <f t="array" ref="H147">_xll.BDP(CONCATENATE(F147," Govt"),"maturity")</f>
        <v>#N/A Invalid Security</v>
      </c>
      <c r="L147" t="str" cm="1">
        <f t="array" ref="L147">_xll.BDP(CONCATENATE(K147," Govt"),"CPN")</f>
        <v>#N/A Invalid Security</v>
      </c>
      <c r="M147" t="str" cm="1">
        <f t="array" ref="M147">_xll.BDP(CONCATENATE(K147," Govt"),"maturity")</f>
        <v>#N/A Invalid Security</v>
      </c>
    </row>
    <row r="148" spans="2:13" x14ac:dyDescent="0.25">
      <c r="B148" t="str" cm="1">
        <f t="array" ref="B148">_xll.BDP(CONCATENATE(A148," Govt"),"CPN")</f>
        <v>#N/A Invalid Security</v>
      </c>
      <c r="C148" t="str" cm="1">
        <f t="array" ref="C148">_xll.BDP(CONCATENATE(A148," Govt"),"maturity")</f>
        <v>#N/A Invalid Security</v>
      </c>
      <c r="G148" t="str" cm="1">
        <f t="array" ref="G148">_xll.BDP(CONCATENATE(F148," Govt"),"CPN")</f>
        <v>#N/A Invalid Security</v>
      </c>
      <c r="H148" t="str" cm="1">
        <f t="array" ref="H148">_xll.BDP(CONCATENATE(F148," Govt"),"maturity")</f>
        <v>#N/A Invalid Security</v>
      </c>
      <c r="L148" t="str" cm="1">
        <f t="array" ref="L148">_xll.BDP(CONCATENATE(K148," Govt"),"CPN")</f>
        <v>#N/A Invalid Security</v>
      </c>
      <c r="M148" t="str" cm="1">
        <f t="array" ref="M148">_xll.BDP(CONCATENATE(K148," Govt"),"maturity")</f>
        <v>#N/A Invalid Security</v>
      </c>
    </row>
    <row r="149" spans="2:13" x14ac:dyDescent="0.25">
      <c r="B149" t="str" cm="1">
        <f t="array" ref="B149">_xll.BDP(CONCATENATE(A149," Govt"),"CPN")</f>
        <v>#N/A Invalid Security</v>
      </c>
      <c r="C149" t="str" cm="1">
        <f t="array" ref="C149">_xll.BDP(CONCATENATE(A149," Govt"),"maturity")</f>
        <v>#N/A Invalid Security</v>
      </c>
      <c r="G149" t="str" cm="1">
        <f t="array" ref="G149">_xll.BDP(CONCATENATE(F149," Govt"),"CPN")</f>
        <v>#N/A Invalid Security</v>
      </c>
      <c r="H149" t="str" cm="1">
        <f t="array" ref="H149">_xll.BDP(CONCATENATE(F149," Govt"),"maturity")</f>
        <v>#N/A Invalid Security</v>
      </c>
      <c r="L149" t="str" cm="1">
        <f t="array" ref="L149">_xll.BDP(CONCATENATE(K149," Govt"),"CPN")</f>
        <v>#N/A Invalid Security</v>
      </c>
      <c r="M149" t="str" cm="1">
        <f t="array" ref="M149">_xll.BDP(CONCATENATE(K149," Govt"),"maturity")</f>
        <v>#N/A Invalid Security</v>
      </c>
    </row>
    <row r="150" spans="2:13" x14ac:dyDescent="0.25">
      <c r="B150" t="str" cm="1">
        <f t="array" ref="B150">_xll.BDP(CONCATENATE(A150," Govt"),"CPN")</f>
        <v>#N/A Invalid Security</v>
      </c>
      <c r="C150" t="str" cm="1">
        <f t="array" ref="C150">_xll.BDP(CONCATENATE(A150," Govt"),"maturity")</f>
        <v>#N/A Invalid Security</v>
      </c>
      <c r="G150" t="str" cm="1">
        <f t="array" ref="G150">_xll.BDP(CONCATENATE(F150," Govt"),"CPN")</f>
        <v>#N/A Invalid Security</v>
      </c>
      <c r="H150" t="str" cm="1">
        <f t="array" ref="H150">_xll.BDP(CONCATENATE(F150," Govt"),"maturity")</f>
        <v>#N/A Invalid Security</v>
      </c>
      <c r="L150" t="str" cm="1">
        <f t="array" ref="L150">_xll.BDP(CONCATENATE(K150," Govt"),"CPN")</f>
        <v>#N/A Invalid Security</v>
      </c>
      <c r="M150" t="str" cm="1">
        <f t="array" ref="M150">_xll.BDP(CONCATENATE(K150," Govt"),"maturity")</f>
        <v>#N/A Invalid Security</v>
      </c>
    </row>
    <row r="151" spans="2:13" x14ac:dyDescent="0.25">
      <c r="B151" t="str" cm="1">
        <f t="array" ref="B151">_xll.BDP(CONCATENATE(A151," Govt"),"CPN")</f>
        <v>#N/A Invalid Security</v>
      </c>
      <c r="C151" t="str" cm="1">
        <f t="array" ref="C151">_xll.BDP(CONCATENATE(A151," Govt"),"maturity")</f>
        <v>#N/A Invalid Security</v>
      </c>
      <c r="G151" t="str" cm="1">
        <f t="array" ref="G151">_xll.BDP(CONCATENATE(F151," Govt"),"CPN")</f>
        <v>#N/A Invalid Security</v>
      </c>
      <c r="H151" t="str" cm="1">
        <f t="array" ref="H151">_xll.BDP(CONCATENATE(F151," Govt"),"maturity")</f>
        <v>#N/A Invalid Security</v>
      </c>
      <c r="L151" t="str" cm="1">
        <f t="array" ref="L151">_xll.BDP(CONCATENATE(K151," Govt"),"CPN")</f>
        <v>#N/A Invalid Security</v>
      </c>
      <c r="M151" t="str" cm="1">
        <f t="array" ref="M151">_xll.BDP(CONCATENATE(K151," Govt"),"maturity")</f>
        <v>#N/A Invalid Security</v>
      </c>
    </row>
    <row r="152" spans="2:13" x14ac:dyDescent="0.25">
      <c r="B152" t="str" cm="1">
        <f t="array" ref="B152">_xll.BDP(CONCATENATE(A152," Govt"),"CPN")</f>
        <v>#N/A Invalid Security</v>
      </c>
      <c r="C152" t="str" cm="1">
        <f t="array" ref="C152">_xll.BDP(CONCATENATE(A152," Govt"),"maturity")</f>
        <v>#N/A Invalid Security</v>
      </c>
      <c r="G152" t="str" cm="1">
        <f t="array" ref="G152">_xll.BDP(CONCATENATE(F152," Govt"),"CPN")</f>
        <v>#N/A Invalid Security</v>
      </c>
      <c r="H152" t="str" cm="1">
        <f t="array" ref="H152">_xll.BDP(CONCATENATE(F152," Govt"),"maturity")</f>
        <v>#N/A Invalid Security</v>
      </c>
      <c r="L152" t="str" cm="1">
        <f t="array" ref="L152">_xll.BDP(CONCATENATE(K152," Govt"),"CPN")</f>
        <v>#N/A Invalid Security</v>
      </c>
      <c r="M152" t="str" cm="1">
        <f t="array" ref="M152">_xll.BDP(CONCATENATE(K152," Govt"),"maturity")</f>
        <v>#N/A Invalid Security</v>
      </c>
    </row>
    <row r="153" spans="2:13" x14ac:dyDescent="0.25">
      <c r="B153" t="str" cm="1">
        <f t="array" ref="B153">_xll.BDP(CONCATENATE(A153," Govt"),"CPN")</f>
        <v>#N/A Invalid Security</v>
      </c>
      <c r="C153" t="str" cm="1">
        <f t="array" ref="C153">_xll.BDP(CONCATENATE(A153," Govt"),"maturity")</f>
        <v>#N/A Invalid Security</v>
      </c>
      <c r="G153" t="str" cm="1">
        <f t="array" ref="G153">_xll.BDP(CONCATENATE(F153," Govt"),"CPN")</f>
        <v>#N/A Invalid Security</v>
      </c>
      <c r="H153" t="str" cm="1">
        <f t="array" ref="H153">_xll.BDP(CONCATENATE(F153," Govt"),"maturity")</f>
        <v>#N/A Invalid Security</v>
      </c>
      <c r="L153" t="str" cm="1">
        <f t="array" ref="L153">_xll.BDP(CONCATENATE(K153," Govt"),"CPN")</f>
        <v>#N/A Invalid Security</v>
      </c>
      <c r="M153" t="str" cm="1">
        <f t="array" ref="M153">_xll.BDP(CONCATENATE(K153," Govt"),"maturity")</f>
        <v>#N/A Invalid Security</v>
      </c>
    </row>
    <row r="154" spans="2:13" x14ac:dyDescent="0.25">
      <c r="B154" t="str" cm="1">
        <f t="array" ref="B154">_xll.BDP(CONCATENATE(A154," Govt"),"CPN")</f>
        <v>#N/A Invalid Security</v>
      </c>
      <c r="C154" t="str" cm="1">
        <f t="array" ref="C154">_xll.BDP(CONCATENATE(A154," Govt"),"maturity")</f>
        <v>#N/A Invalid Security</v>
      </c>
      <c r="G154" t="str" cm="1">
        <f t="array" ref="G154">_xll.BDP(CONCATENATE(F154," Govt"),"CPN")</f>
        <v>#N/A Invalid Security</v>
      </c>
      <c r="H154" t="str" cm="1">
        <f t="array" ref="H154">_xll.BDP(CONCATENATE(F154," Govt"),"maturity")</f>
        <v>#N/A Invalid Security</v>
      </c>
      <c r="L154" t="str" cm="1">
        <f t="array" ref="L154">_xll.BDP(CONCATENATE(K154," Govt"),"CPN")</f>
        <v>#N/A Invalid Security</v>
      </c>
      <c r="M154" t="str" cm="1">
        <f t="array" ref="M154">_xll.BDP(CONCATENATE(K154," Govt"),"maturity")</f>
        <v>#N/A Invalid Security</v>
      </c>
    </row>
    <row r="155" spans="2:13" x14ac:dyDescent="0.25">
      <c r="B155" t="str" cm="1">
        <f t="array" ref="B155">_xll.BDP(CONCATENATE(A155," Govt"),"CPN")</f>
        <v>#N/A Invalid Security</v>
      </c>
      <c r="C155" t="str" cm="1">
        <f t="array" ref="C155">_xll.BDP(CONCATENATE(A155," Govt"),"maturity")</f>
        <v>#N/A Invalid Security</v>
      </c>
      <c r="G155" t="str" cm="1">
        <f t="array" ref="G155">_xll.BDP(CONCATENATE(F155," Govt"),"CPN")</f>
        <v>#N/A Invalid Security</v>
      </c>
      <c r="H155" t="str" cm="1">
        <f t="array" ref="H155">_xll.BDP(CONCATENATE(F155," Govt"),"maturity")</f>
        <v>#N/A Invalid Security</v>
      </c>
      <c r="L155" t="str" cm="1">
        <f t="array" ref="L155">_xll.BDP(CONCATENATE(K155," Govt"),"CPN")</f>
        <v>#N/A Invalid Security</v>
      </c>
      <c r="M155" t="str" cm="1">
        <f t="array" ref="M155">_xll.BDP(CONCATENATE(K155," Govt"),"maturity")</f>
        <v>#N/A Invalid Security</v>
      </c>
    </row>
    <row r="156" spans="2:13" x14ac:dyDescent="0.25">
      <c r="B156" t="str" cm="1">
        <f t="array" ref="B156">_xll.BDP(CONCATENATE(A156," Govt"),"CPN")</f>
        <v>#N/A Invalid Security</v>
      </c>
      <c r="C156" t="str" cm="1">
        <f t="array" ref="C156">_xll.BDP(CONCATENATE(A156," Govt"),"maturity")</f>
        <v>#N/A Invalid Security</v>
      </c>
      <c r="G156" t="str" cm="1">
        <f t="array" ref="G156">_xll.BDP(CONCATENATE(F156," Govt"),"CPN")</f>
        <v>#N/A Invalid Security</v>
      </c>
      <c r="H156" t="str" cm="1">
        <f t="array" ref="H156">_xll.BDP(CONCATENATE(F156," Govt"),"maturity")</f>
        <v>#N/A Invalid Security</v>
      </c>
      <c r="L156" t="str" cm="1">
        <f t="array" ref="L156">_xll.BDP(CONCATENATE(K156," Govt"),"CPN")</f>
        <v>#N/A Invalid Security</v>
      </c>
      <c r="M156" t="str" cm="1">
        <f t="array" ref="M156">_xll.BDP(CONCATENATE(K156," Govt"),"maturity")</f>
        <v>#N/A Invalid Security</v>
      </c>
    </row>
    <row r="157" spans="2:13" x14ac:dyDescent="0.25">
      <c r="B157" t="str" cm="1">
        <f t="array" ref="B157">_xll.BDP(CONCATENATE(A157," Govt"),"CPN")</f>
        <v>#N/A Invalid Security</v>
      </c>
      <c r="C157" t="str" cm="1">
        <f t="array" ref="C157">_xll.BDP(CONCATENATE(A157," Govt"),"maturity")</f>
        <v>#N/A Invalid Security</v>
      </c>
      <c r="G157" t="str" cm="1">
        <f t="array" ref="G157">_xll.BDP(CONCATENATE(F157," Govt"),"CPN")</f>
        <v>#N/A Invalid Security</v>
      </c>
      <c r="H157" t="str" cm="1">
        <f t="array" ref="H157">_xll.BDP(CONCATENATE(F157," Govt"),"maturity")</f>
        <v>#N/A Invalid Security</v>
      </c>
      <c r="L157" t="str" cm="1">
        <f t="array" ref="L157">_xll.BDP(CONCATENATE(K157," Govt"),"CPN")</f>
        <v>#N/A Invalid Security</v>
      </c>
      <c r="M157" t="str" cm="1">
        <f t="array" ref="M157">_xll.BDP(CONCATENATE(K157," Govt"),"maturity")</f>
        <v>#N/A Invalid Security</v>
      </c>
    </row>
    <row r="158" spans="2:13" x14ac:dyDescent="0.25">
      <c r="B158" t="str" cm="1">
        <f t="array" ref="B158">_xll.BDP(CONCATENATE(A158," Govt"),"CPN")</f>
        <v>#N/A Invalid Security</v>
      </c>
      <c r="C158" t="str" cm="1">
        <f t="array" ref="C158">_xll.BDP(CONCATENATE(A158," Govt"),"maturity")</f>
        <v>#N/A Invalid Security</v>
      </c>
      <c r="G158" t="str" cm="1">
        <f t="array" ref="G158">_xll.BDP(CONCATENATE(F158," Govt"),"CPN")</f>
        <v>#N/A Invalid Security</v>
      </c>
      <c r="H158" t="str" cm="1">
        <f t="array" ref="H158">_xll.BDP(CONCATENATE(F158," Govt"),"maturity")</f>
        <v>#N/A Invalid Security</v>
      </c>
      <c r="L158" t="str" cm="1">
        <f t="array" ref="L158">_xll.BDP(CONCATENATE(K158," Govt"),"CPN")</f>
        <v>#N/A Invalid Security</v>
      </c>
      <c r="M158" t="str" cm="1">
        <f t="array" ref="M158">_xll.BDP(CONCATENATE(K158," Govt"),"maturity")</f>
        <v>#N/A Invalid Security</v>
      </c>
    </row>
    <row r="159" spans="2:13" x14ac:dyDescent="0.25">
      <c r="B159" t="str" cm="1">
        <f t="array" ref="B159">_xll.BDP(CONCATENATE(A159," Govt"),"CPN")</f>
        <v>#N/A Invalid Security</v>
      </c>
      <c r="C159" t="str" cm="1">
        <f t="array" ref="C159">_xll.BDP(CONCATENATE(A159," Govt"),"maturity")</f>
        <v>#N/A Invalid Security</v>
      </c>
      <c r="G159" t="str" cm="1">
        <f t="array" ref="G159">_xll.BDP(CONCATENATE(F159," Govt"),"CPN")</f>
        <v>#N/A Invalid Security</v>
      </c>
      <c r="H159" t="str" cm="1">
        <f t="array" ref="H159">_xll.BDP(CONCATENATE(F159," Govt"),"maturity")</f>
        <v>#N/A Invalid Security</v>
      </c>
      <c r="L159" t="str" cm="1">
        <f t="array" ref="L159">_xll.BDP(CONCATENATE(K159," Govt"),"CPN")</f>
        <v>#N/A Invalid Security</v>
      </c>
      <c r="M159" t="str" cm="1">
        <f t="array" ref="M159">_xll.BDP(CONCATENATE(K159," Govt"),"maturity")</f>
        <v>#N/A Invalid Security</v>
      </c>
    </row>
    <row r="160" spans="2:13" x14ac:dyDescent="0.25">
      <c r="B160" t="str" cm="1">
        <f t="array" ref="B160">_xll.BDP(CONCATENATE(A160," Govt"),"CPN")</f>
        <v>#N/A Invalid Security</v>
      </c>
      <c r="C160" t="str" cm="1">
        <f t="array" ref="C160">_xll.BDP(CONCATENATE(A160," Govt"),"maturity")</f>
        <v>#N/A Invalid Security</v>
      </c>
      <c r="G160" t="str" cm="1">
        <f t="array" ref="G160">_xll.BDP(CONCATENATE(F160," Govt"),"CPN")</f>
        <v>#N/A Invalid Security</v>
      </c>
      <c r="H160" t="str" cm="1">
        <f t="array" ref="H160">_xll.BDP(CONCATENATE(F160," Govt"),"maturity")</f>
        <v>#N/A Invalid Security</v>
      </c>
      <c r="L160" t="str" cm="1">
        <f t="array" ref="L160">_xll.BDP(CONCATENATE(K160," Govt"),"CPN")</f>
        <v>#N/A Invalid Security</v>
      </c>
      <c r="M160" t="str" cm="1">
        <f t="array" ref="M160">_xll.BDP(CONCATENATE(K160," Govt"),"maturity")</f>
        <v>#N/A Invalid Security</v>
      </c>
    </row>
    <row r="161" spans="2:13" x14ac:dyDescent="0.25">
      <c r="B161" t="str" cm="1">
        <f t="array" ref="B161">_xll.BDP(CONCATENATE(A161," Govt"),"CPN")</f>
        <v>#N/A Invalid Security</v>
      </c>
      <c r="C161" t="str" cm="1">
        <f t="array" ref="C161">_xll.BDP(CONCATENATE(A161," Govt"),"maturity")</f>
        <v>#N/A Invalid Security</v>
      </c>
      <c r="G161" t="str" cm="1">
        <f t="array" ref="G161">_xll.BDP(CONCATENATE(F161," Govt"),"CPN")</f>
        <v>#N/A Invalid Security</v>
      </c>
      <c r="H161" t="str" cm="1">
        <f t="array" ref="H161">_xll.BDP(CONCATENATE(F161," Govt"),"maturity")</f>
        <v>#N/A Invalid Security</v>
      </c>
      <c r="L161" t="str" cm="1">
        <f t="array" ref="L161">_xll.BDP(CONCATENATE(K161," Govt"),"CPN")</f>
        <v>#N/A Invalid Security</v>
      </c>
      <c r="M161" t="str" cm="1">
        <f t="array" ref="M161">_xll.BDP(CONCATENATE(K161," Govt"),"maturity")</f>
        <v>#N/A Invalid Security</v>
      </c>
    </row>
    <row r="162" spans="2:13" x14ac:dyDescent="0.25">
      <c r="B162" t="str" cm="1">
        <f t="array" ref="B162">_xll.BDP(CONCATENATE(A162," Govt"),"CPN")</f>
        <v>#N/A Invalid Security</v>
      </c>
      <c r="C162" t="str" cm="1">
        <f t="array" ref="C162">_xll.BDP(CONCATENATE(A162," Govt"),"maturity")</f>
        <v>#N/A Invalid Security</v>
      </c>
      <c r="G162" t="str" cm="1">
        <f t="array" ref="G162">_xll.BDP(CONCATENATE(F162," Govt"),"CPN")</f>
        <v>#N/A Invalid Security</v>
      </c>
      <c r="H162" t="str" cm="1">
        <f t="array" ref="H162">_xll.BDP(CONCATENATE(F162," Govt"),"maturity")</f>
        <v>#N/A Invalid Security</v>
      </c>
      <c r="L162" t="str" cm="1">
        <f t="array" ref="L162">_xll.BDP(CONCATENATE(K162," Govt"),"CPN")</f>
        <v>#N/A Invalid Security</v>
      </c>
      <c r="M162" t="str" cm="1">
        <f t="array" ref="M162">_xll.BDP(CONCATENATE(K162," Govt"),"maturity")</f>
        <v>#N/A Invalid Security</v>
      </c>
    </row>
    <row r="163" spans="2:13" x14ac:dyDescent="0.25">
      <c r="B163" t="str" cm="1">
        <f t="array" ref="B163">_xll.BDP(CONCATENATE(A163," Govt"),"CPN")</f>
        <v>#N/A Invalid Security</v>
      </c>
      <c r="C163" t="str" cm="1">
        <f t="array" ref="C163">_xll.BDP(CONCATENATE(A163," Govt"),"maturity")</f>
        <v>#N/A Invalid Security</v>
      </c>
      <c r="G163" t="str" cm="1">
        <f t="array" ref="G163">_xll.BDP(CONCATENATE(F163," Govt"),"CPN")</f>
        <v>#N/A Invalid Security</v>
      </c>
      <c r="H163" t="str" cm="1">
        <f t="array" ref="H163">_xll.BDP(CONCATENATE(F163," Govt"),"maturity")</f>
        <v>#N/A Invalid Security</v>
      </c>
      <c r="L163" t="str" cm="1">
        <f t="array" ref="L163">_xll.BDP(CONCATENATE(K163," Govt"),"CPN")</f>
        <v>#N/A Invalid Security</v>
      </c>
      <c r="M163" t="str" cm="1">
        <f t="array" ref="M163">_xll.BDP(CONCATENATE(K163," Govt"),"maturity")</f>
        <v>#N/A Invalid Security</v>
      </c>
    </row>
    <row r="164" spans="2:13" x14ac:dyDescent="0.25">
      <c r="B164" t="str" cm="1">
        <f t="array" ref="B164">_xll.BDP(CONCATENATE(A164," Govt"),"CPN")</f>
        <v>#N/A Invalid Security</v>
      </c>
      <c r="C164" t="str" cm="1">
        <f t="array" ref="C164">_xll.BDP(CONCATENATE(A164," Govt"),"maturity")</f>
        <v>#N/A Invalid Security</v>
      </c>
      <c r="G164" t="str" cm="1">
        <f t="array" ref="G164">_xll.BDP(CONCATENATE(F164," Govt"),"CPN")</f>
        <v>#N/A Invalid Security</v>
      </c>
      <c r="H164" t="str" cm="1">
        <f t="array" ref="H164">_xll.BDP(CONCATENATE(F164," Govt"),"maturity")</f>
        <v>#N/A Invalid Security</v>
      </c>
      <c r="L164" t="str" cm="1">
        <f t="array" ref="L164">_xll.BDP(CONCATENATE(K164," Govt"),"CPN")</f>
        <v>#N/A Invalid Security</v>
      </c>
      <c r="M164" t="str" cm="1">
        <f t="array" ref="M164">_xll.BDP(CONCATENATE(K164," Govt"),"maturity")</f>
        <v>#N/A Invalid Security</v>
      </c>
    </row>
    <row r="165" spans="2:13" x14ac:dyDescent="0.25">
      <c r="B165" t="str" cm="1">
        <f t="array" ref="B165">_xll.BDP(CONCATENATE(A165," Govt"),"CPN")</f>
        <v>#N/A Invalid Security</v>
      </c>
      <c r="C165" t="str" cm="1">
        <f t="array" ref="C165">_xll.BDP(CONCATENATE(A165," Govt"),"maturity")</f>
        <v>#N/A Invalid Security</v>
      </c>
      <c r="G165" t="str" cm="1">
        <f t="array" ref="G165">_xll.BDP(CONCATENATE(F165," Govt"),"CPN")</f>
        <v>#N/A Invalid Security</v>
      </c>
      <c r="H165" t="str" cm="1">
        <f t="array" ref="H165">_xll.BDP(CONCATENATE(F165," Govt"),"maturity")</f>
        <v>#N/A Invalid Security</v>
      </c>
      <c r="L165" t="str" cm="1">
        <f t="array" ref="L165">_xll.BDP(CONCATENATE(K165," Govt"),"CPN")</f>
        <v>#N/A Invalid Security</v>
      </c>
      <c r="M165" t="str" cm="1">
        <f t="array" ref="M165">_xll.BDP(CONCATENATE(K165," Govt"),"maturity")</f>
        <v>#N/A Invalid Security</v>
      </c>
    </row>
    <row r="166" spans="2:13" x14ac:dyDescent="0.25">
      <c r="B166" t="str" cm="1">
        <f t="array" ref="B166">_xll.BDP(CONCATENATE(A166," Govt"),"CPN")</f>
        <v>#N/A Invalid Security</v>
      </c>
      <c r="C166" t="str" cm="1">
        <f t="array" ref="C166">_xll.BDP(CONCATENATE(A166," Govt"),"maturity")</f>
        <v>#N/A Invalid Security</v>
      </c>
      <c r="G166" t="str" cm="1">
        <f t="array" ref="G166">_xll.BDP(CONCATENATE(F166," Govt"),"CPN")</f>
        <v>#N/A Invalid Security</v>
      </c>
      <c r="H166" t="str" cm="1">
        <f t="array" ref="H166">_xll.BDP(CONCATENATE(F166," Govt"),"maturity")</f>
        <v>#N/A Invalid Security</v>
      </c>
      <c r="L166" t="str" cm="1">
        <f t="array" ref="L166">_xll.BDP(CONCATENATE(K166," Govt"),"CPN")</f>
        <v>#N/A Invalid Security</v>
      </c>
      <c r="M166" t="str" cm="1">
        <f t="array" ref="M166">_xll.BDP(CONCATENATE(K166," Govt"),"maturity")</f>
        <v>#N/A Invalid Security</v>
      </c>
    </row>
    <row r="167" spans="2:13" x14ac:dyDescent="0.25">
      <c r="B167" t="str" cm="1">
        <f t="array" ref="B167">_xll.BDP(CONCATENATE(A167," Govt"),"CPN")</f>
        <v>#N/A Invalid Security</v>
      </c>
      <c r="C167" t="str" cm="1">
        <f t="array" ref="C167">_xll.BDP(CONCATENATE(A167," Govt"),"maturity")</f>
        <v>#N/A Invalid Security</v>
      </c>
      <c r="G167" t="str" cm="1">
        <f t="array" ref="G167">_xll.BDP(CONCATENATE(F167," Govt"),"CPN")</f>
        <v>#N/A Invalid Security</v>
      </c>
      <c r="H167" t="str" cm="1">
        <f t="array" ref="H167">_xll.BDP(CONCATENATE(F167," Govt"),"maturity")</f>
        <v>#N/A Invalid Security</v>
      </c>
      <c r="L167" t="str" cm="1">
        <f t="array" ref="L167">_xll.BDP(CONCATENATE(K167," Govt"),"CPN")</f>
        <v>#N/A Invalid Security</v>
      </c>
      <c r="M167" t="str" cm="1">
        <f t="array" ref="M167">_xll.BDP(CONCATENATE(K167," Govt"),"maturity")</f>
        <v>#N/A Invalid Security</v>
      </c>
    </row>
    <row r="168" spans="2:13" x14ac:dyDescent="0.25">
      <c r="B168" t="str" cm="1">
        <f t="array" ref="B168">_xll.BDP(CONCATENATE(A168," Govt"),"CPN")</f>
        <v>#N/A Invalid Security</v>
      </c>
      <c r="C168" t="str" cm="1">
        <f t="array" ref="C168">_xll.BDP(CONCATENATE(A168," Govt"),"maturity")</f>
        <v>#N/A Invalid Security</v>
      </c>
      <c r="G168" t="str" cm="1">
        <f t="array" ref="G168">_xll.BDP(CONCATENATE(F168," Govt"),"CPN")</f>
        <v>#N/A Invalid Security</v>
      </c>
      <c r="H168" t="str" cm="1">
        <f t="array" ref="H168">_xll.BDP(CONCATENATE(F168," Govt"),"maturity")</f>
        <v>#N/A Invalid Security</v>
      </c>
      <c r="L168" t="str" cm="1">
        <f t="array" ref="L168">_xll.BDP(CONCATENATE(K168," Govt"),"CPN")</f>
        <v>#N/A Invalid Security</v>
      </c>
      <c r="M168" t="str" cm="1">
        <f t="array" ref="M168">_xll.BDP(CONCATENATE(K168," Govt"),"maturity")</f>
        <v>#N/A Invalid Security</v>
      </c>
    </row>
    <row r="169" spans="2:13" x14ac:dyDescent="0.25">
      <c r="B169" t="str" cm="1">
        <f t="array" ref="B169">_xll.BDP(CONCATENATE(A169," Govt"),"CPN")</f>
        <v>#N/A Invalid Security</v>
      </c>
      <c r="C169" t="str" cm="1">
        <f t="array" ref="C169">_xll.BDP(CONCATENATE(A169," Govt"),"maturity")</f>
        <v>#N/A Invalid Security</v>
      </c>
      <c r="G169" t="str" cm="1">
        <f t="array" ref="G169">_xll.BDP(CONCATENATE(F169," Govt"),"CPN")</f>
        <v>#N/A Invalid Security</v>
      </c>
      <c r="H169" t="str" cm="1">
        <f t="array" ref="H169">_xll.BDP(CONCATENATE(F169," Govt"),"maturity")</f>
        <v>#N/A Invalid Security</v>
      </c>
      <c r="L169" t="str" cm="1">
        <f t="array" ref="L169">_xll.BDP(CONCATENATE(K169," Govt"),"CPN")</f>
        <v>#N/A Invalid Security</v>
      </c>
      <c r="M169" t="str" cm="1">
        <f t="array" ref="M169">_xll.BDP(CONCATENATE(K169," Govt"),"maturity")</f>
        <v>#N/A Invalid Security</v>
      </c>
    </row>
    <row r="170" spans="2:13" x14ac:dyDescent="0.25">
      <c r="B170" t="str" cm="1">
        <f t="array" ref="B170">_xll.BDP(CONCATENATE(A170," Govt"),"CPN")</f>
        <v>#N/A Invalid Security</v>
      </c>
      <c r="C170" t="str" cm="1">
        <f t="array" ref="C170">_xll.BDP(CONCATENATE(A170," Govt"),"maturity")</f>
        <v>#N/A Invalid Security</v>
      </c>
      <c r="G170" t="str" cm="1">
        <f t="array" ref="G170">_xll.BDP(CONCATENATE(F170," Govt"),"CPN")</f>
        <v>#N/A Invalid Security</v>
      </c>
      <c r="H170" t="str" cm="1">
        <f t="array" ref="H170">_xll.BDP(CONCATENATE(F170," Govt"),"maturity")</f>
        <v>#N/A Invalid Security</v>
      </c>
      <c r="L170" t="str" cm="1">
        <f t="array" ref="L170">_xll.BDP(CONCATENATE(K170," Govt"),"CPN")</f>
        <v>#N/A Invalid Security</v>
      </c>
      <c r="M170" t="str" cm="1">
        <f t="array" ref="M170">_xll.BDP(CONCATENATE(K170," Govt"),"maturity")</f>
        <v>#N/A Invalid Security</v>
      </c>
    </row>
    <row r="171" spans="2:13" x14ac:dyDescent="0.25">
      <c r="B171" t="str" cm="1">
        <f t="array" ref="B171">_xll.BDP(CONCATENATE(A171," Govt"),"CPN")</f>
        <v>#N/A Invalid Security</v>
      </c>
      <c r="C171" t="str" cm="1">
        <f t="array" ref="C171">_xll.BDP(CONCATENATE(A171," Govt"),"maturity")</f>
        <v>#N/A Invalid Security</v>
      </c>
      <c r="G171" t="str" cm="1">
        <f t="array" ref="G171">_xll.BDP(CONCATENATE(F171," Govt"),"CPN")</f>
        <v>#N/A Invalid Security</v>
      </c>
      <c r="H171" t="str" cm="1">
        <f t="array" ref="H171">_xll.BDP(CONCATENATE(F171," Govt"),"maturity")</f>
        <v>#N/A Invalid Security</v>
      </c>
      <c r="L171" t="str" cm="1">
        <f t="array" ref="L171">_xll.BDP(CONCATENATE(K171," Govt"),"CPN")</f>
        <v>#N/A Invalid Security</v>
      </c>
      <c r="M171" t="str" cm="1">
        <f t="array" ref="M171">_xll.BDP(CONCATENATE(K171," Govt"),"maturity")</f>
        <v>#N/A Invalid Security</v>
      </c>
    </row>
    <row r="172" spans="2:13" x14ac:dyDescent="0.25">
      <c r="B172" t="str" cm="1">
        <f t="array" ref="B172">_xll.BDP(CONCATENATE(A172," Govt"),"CPN")</f>
        <v>#N/A Invalid Security</v>
      </c>
      <c r="C172" t="str" cm="1">
        <f t="array" ref="C172">_xll.BDP(CONCATENATE(A172," Govt"),"maturity")</f>
        <v>#N/A Invalid Security</v>
      </c>
      <c r="G172" t="str" cm="1">
        <f t="array" ref="G172">_xll.BDP(CONCATENATE(F172," Govt"),"CPN")</f>
        <v>#N/A Invalid Security</v>
      </c>
      <c r="H172" t="str" cm="1">
        <f t="array" ref="H172">_xll.BDP(CONCATENATE(F172," Govt"),"maturity")</f>
        <v>#N/A Invalid Security</v>
      </c>
      <c r="L172" t="str" cm="1">
        <f t="array" ref="L172">_xll.BDP(CONCATENATE(K172," Govt"),"CPN")</f>
        <v>#N/A Invalid Security</v>
      </c>
      <c r="M172" t="str" cm="1">
        <f t="array" ref="M172">_xll.BDP(CONCATENATE(K172," Govt"),"maturity")</f>
        <v>#N/A Invalid Security</v>
      </c>
    </row>
    <row r="173" spans="2:13" x14ac:dyDescent="0.25">
      <c r="B173" t="str" cm="1">
        <f t="array" ref="B173">_xll.BDP(CONCATENATE(A173," Govt"),"CPN")</f>
        <v>#N/A Invalid Security</v>
      </c>
      <c r="C173" t="str" cm="1">
        <f t="array" ref="C173">_xll.BDP(CONCATENATE(A173," Govt"),"maturity")</f>
        <v>#N/A Invalid Security</v>
      </c>
      <c r="G173" t="str" cm="1">
        <f t="array" ref="G173">_xll.BDP(CONCATENATE(F173," Govt"),"CPN")</f>
        <v>#N/A Invalid Security</v>
      </c>
      <c r="H173" t="str" cm="1">
        <f t="array" ref="H173">_xll.BDP(CONCATENATE(F173," Govt"),"maturity")</f>
        <v>#N/A Invalid Security</v>
      </c>
      <c r="L173" t="str" cm="1">
        <f t="array" ref="L173">_xll.BDP(CONCATENATE(K173," Govt"),"CPN")</f>
        <v>#N/A Invalid Security</v>
      </c>
      <c r="M173" t="str" cm="1">
        <f t="array" ref="M173">_xll.BDP(CONCATENATE(K173," Govt"),"maturity")</f>
        <v>#N/A Invalid Security</v>
      </c>
    </row>
    <row r="174" spans="2:13" x14ac:dyDescent="0.25">
      <c r="B174" t="str" cm="1">
        <f t="array" ref="B174">_xll.BDP(CONCATENATE(A174," Govt"),"CPN")</f>
        <v>#N/A Invalid Security</v>
      </c>
      <c r="C174" t="str" cm="1">
        <f t="array" ref="C174">_xll.BDP(CONCATENATE(A174," Govt"),"maturity")</f>
        <v>#N/A Invalid Security</v>
      </c>
      <c r="G174" t="str" cm="1">
        <f t="array" ref="G174">_xll.BDP(CONCATENATE(F174," Govt"),"CPN")</f>
        <v>#N/A Invalid Security</v>
      </c>
      <c r="H174" t="str" cm="1">
        <f t="array" ref="H174">_xll.BDP(CONCATENATE(F174," Govt"),"maturity")</f>
        <v>#N/A Invalid Security</v>
      </c>
      <c r="L174" t="str" cm="1">
        <f t="array" ref="L174">_xll.BDP(CONCATENATE(K174," Govt"),"CPN")</f>
        <v>#N/A Invalid Security</v>
      </c>
      <c r="M174" t="str" cm="1">
        <f t="array" ref="M174">_xll.BDP(CONCATENATE(K174," Govt"),"maturity")</f>
        <v>#N/A Invalid Security</v>
      </c>
    </row>
    <row r="175" spans="2:13" x14ac:dyDescent="0.25">
      <c r="B175" t="str" cm="1">
        <f t="array" ref="B175">_xll.BDP(CONCATENATE(A175," Govt"),"CPN")</f>
        <v>#N/A Invalid Security</v>
      </c>
      <c r="C175" t="str" cm="1">
        <f t="array" ref="C175">_xll.BDP(CONCATENATE(A175," Govt"),"maturity")</f>
        <v>#N/A Invalid Security</v>
      </c>
      <c r="G175" t="str" cm="1">
        <f t="array" ref="G175">_xll.BDP(CONCATENATE(F175," Govt"),"CPN")</f>
        <v>#N/A Invalid Security</v>
      </c>
      <c r="H175" t="str" cm="1">
        <f t="array" ref="H175">_xll.BDP(CONCATENATE(F175," Govt"),"maturity")</f>
        <v>#N/A Invalid Security</v>
      </c>
      <c r="L175" t="str" cm="1">
        <f t="array" ref="L175">_xll.BDP(CONCATENATE(K175," Govt"),"CPN")</f>
        <v>#N/A Invalid Security</v>
      </c>
      <c r="M175" t="str" cm="1">
        <f t="array" ref="M175">_xll.BDP(CONCATENATE(K175," Govt"),"maturity")</f>
        <v>#N/A Invalid Security</v>
      </c>
    </row>
    <row r="176" spans="2:13" x14ac:dyDescent="0.25">
      <c r="B176" t="str" cm="1">
        <f t="array" ref="B176">_xll.BDP(CONCATENATE(A176," Govt"),"CPN")</f>
        <v>#N/A Invalid Security</v>
      </c>
      <c r="C176" t="str" cm="1">
        <f t="array" ref="C176">_xll.BDP(CONCATENATE(A176," Govt"),"maturity")</f>
        <v>#N/A Invalid Security</v>
      </c>
      <c r="G176" t="str" cm="1">
        <f t="array" ref="G176">_xll.BDP(CONCATENATE(F176," Govt"),"CPN")</f>
        <v>#N/A Invalid Security</v>
      </c>
      <c r="H176" t="str" cm="1">
        <f t="array" ref="H176">_xll.BDP(CONCATENATE(F176," Govt"),"maturity")</f>
        <v>#N/A Invalid Security</v>
      </c>
      <c r="L176" t="str" cm="1">
        <f t="array" ref="L176">_xll.BDP(CONCATENATE(K176," Govt"),"CPN")</f>
        <v>#N/A Invalid Security</v>
      </c>
      <c r="M176" t="str" cm="1">
        <f t="array" ref="M176">_xll.BDP(CONCATENATE(K176," Govt"),"maturity")</f>
        <v>#N/A Invalid Security</v>
      </c>
    </row>
    <row r="177" spans="2:13" x14ac:dyDescent="0.25">
      <c r="B177" t="str" cm="1">
        <f t="array" ref="B177">_xll.BDP(CONCATENATE(A177," Govt"),"CPN")</f>
        <v>#N/A Invalid Security</v>
      </c>
      <c r="C177" t="str" cm="1">
        <f t="array" ref="C177">_xll.BDP(CONCATENATE(A177," Govt"),"maturity")</f>
        <v>#N/A Invalid Security</v>
      </c>
      <c r="G177" t="str" cm="1">
        <f t="array" ref="G177">_xll.BDP(CONCATENATE(F177," Govt"),"CPN")</f>
        <v>#N/A Invalid Security</v>
      </c>
      <c r="H177" t="str" cm="1">
        <f t="array" ref="H177">_xll.BDP(CONCATENATE(F177," Govt"),"maturity")</f>
        <v>#N/A Invalid Security</v>
      </c>
      <c r="L177" t="str" cm="1">
        <f t="array" ref="L177">_xll.BDP(CONCATENATE(K177," Govt"),"CPN")</f>
        <v>#N/A Invalid Security</v>
      </c>
      <c r="M177" t="str" cm="1">
        <f t="array" ref="M177">_xll.BDP(CONCATENATE(K177," Govt"),"maturity")</f>
        <v>#N/A Invalid Security</v>
      </c>
    </row>
    <row r="178" spans="2:13" x14ac:dyDescent="0.25">
      <c r="B178" t="str" cm="1">
        <f t="array" ref="B178">_xll.BDP(CONCATENATE(A178," Govt"),"CPN")</f>
        <v>#N/A Invalid Security</v>
      </c>
      <c r="C178" t="str" cm="1">
        <f t="array" ref="C178">_xll.BDP(CONCATENATE(A178," Govt"),"maturity")</f>
        <v>#N/A Invalid Security</v>
      </c>
      <c r="G178" t="str" cm="1">
        <f t="array" ref="G178">_xll.BDP(CONCATENATE(F178," Govt"),"CPN")</f>
        <v>#N/A Invalid Security</v>
      </c>
      <c r="H178" t="str" cm="1">
        <f t="array" ref="H178">_xll.BDP(CONCATENATE(F178," Govt"),"maturity")</f>
        <v>#N/A Invalid Security</v>
      </c>
      <c r="L178" t="str" cm="1">
        <f t="array" ref="L178">_xll.BDP(CONCATENATE(K178," Govt"),"CPN")</f>
        <v>#N/A Invalid Security</v>
      </c>
      <c r="M178" t="str" cm="1">
        <f t="array" ref="M178">_xll.BDP(CONCATENATE(K178," Govt"),"maturity")</f>
        <v>#N/A Invalid Security</v>
      </c>
    </row>
    <row r="179" spans="2:13" x14ac:dyDescent="0.25">
      <c r="B179" t="str" cm="1">
        <f t="array" ref="B179">_xll.BDP(CONCATENATE(A179," Govt"),"CPN")</f>
        <v>#N/A Invalid Security</v>
      </c>
      <c r="C179" t="str" cm="1">
        <f t="array" ref="C179">_xll.BDP(CONCATENATE(A179," Govt"),"maturity")</f>
        <v>#N/A Invalid Security</v>
      </c>
      <c r="G179" t="str" cm="1">
        <f t="array" ref="G179">_xll.BDP(CONCATENATE(F179," Govt"),"CPN")</f>
        <v>#N/A Invalid Security</v>
      </c>
      <c r="H179" t="str" cm="1">
        <f t="array" ref="H179">_xll.BDP(CONCATENATE(F179," Govt"),"maturity")</f>
        <v>#N/A Invalid Security</v>
      </c>
      <c r="L179" t="str" cm="1">
        <f t="array" ref="L179">_xll.BDP(CONCATENATE(K179," Govt"),"CPN")</f>
        <v>#N/A Invalid Security</v>
      </c>
      <c r="M179" t="str" cm="1">
        <f t="array" ref="M179">_xll.BDP(CONCATENATE(K179," Govt"),"maturity")</f>
        <v>#N/A Invalid Security</v>
      </c>
    </row>
    <row r="180" spans="2:13" x14ac:dyDescent="0.25">
      <c r="B180" t="str" cm="1">
        <f t="array" ref="B180">_xll.BDP(CONCATENATE(A180," Govt"),"CPN")</f>
        <v>#N/A Invalid Security</v>
      </c>
      <c r="C180" t="str" cm="1">
        <f t="array" ref="C180">_xll.BDP(CONCATENATE(A180," Govt"),"maturity")</f>
        <v>#N/A Invalid Security</v>
      </c>
      <c r="G180" t="str" cm="1">
        <f t="array" ref="G180">_xll.BDP(CONCATENATE(F180," Govt"),"CPN")</f>
        <v>#N/A Invalid Security</v>
      </c>
      <c r="H180" t="str" cm="1">
        <f t="array" ref="H180">_xll.BDP(CONCATENATE(F180," Govt"),"maturity")</f>
        <v>#N/A Invalid Security</v>
      </c>
      <c r="L180" t="str" cm="1">
        <f t="array" ref="L180">_xll.BDP(CONCATENATE(K180," Govt"),"CPN")</f>
        <v>#N/A Invalid Security</v>
      </c>
      <c r="M180" t="str" cm="1">
        <f t="array" ref="M180">_xll.BDP(CONCATENATE(K180," Govt"),"maturity")</f>
        <v>#N/A Invalid Security</v>
      </c>
    </row>
    <row r="181" spans="2:13" x14ac:dyDescent="0.25">
      <c r="B181" t="str" cm="1">
        <f t="array" ref="B181">_xll.BDP(CONCATENATE(A181," Govt"),"CPN")</f>
        <v>#N/A Invalid Security</v>
      </c>
      <c r="C181" t="str" cm="1">
        <f t="array" ref="C181">_xll.BDP(CONCATENATE(A181," Govt"),"maturity")</f>
        <v>#N/A Invalid Security</v>
      </c>
      <c r="G181" t="str" cm="1">
        <f t="array" ref="G181">_xll.BDP(CONCATENATE(F181," Govt"),"CPN")</f>
        <v>#N/A Invalid Security</v>
      </c>
      <c r="H181" t="str" cm="1">
        <f t="array" ref="H181">_xll.BDP(CONCATENATE(F181," Govt"),"maturity")</f>
        <v>#N/A Invalid Security</v>
      </c>
      <c r="L181" t="str" cm="1">
        <f t="array" ref="L181">_xll.BDP(CONCATENATE(K181," Govt"),"CPN")</f>
        <v>#N/A Invalid Security</v>
      </c>
      <c r="M181" t="str" cm="1">
        <f t="array" ref="M181">_xll.BDP(CONCATENATE(K181," Govt"),"maturity")</f>
        <v>#N/A Invalid Security</v>
      </c>
    </row>
    <row r="182" spans="2:13" x14ac:dyDescent="0.25">
      <c r="B182" t="str" cm="1">
        <f t="array" ref="B182">_xll.BDP(CONCATENATE(A182," Govt"),"CPN")</f>
        <v>#N/A Invalid Security</v>
      </c>
      <c r="C182" t="str" cm="1">
        <f t="array" ref="C182">_xll.BDP(CONCATENATE(A182," Govt"),"maturity")</f>
        <v>#N/A Invalid Security</v>
      </c>
      <c r="G182" t="str" cm="1">
        <f t="array" ref="G182">_xll.BDP(CONCATENATE(F182," Govt"),"CPN")</f>
        <v>#N/A Invalid Security</v>
      </c>
      <c r="H182" t="str" cm="1">
        <f t="array" ref="H182">_xll.BDP(CONCATENATE(F182," Govt"),"maturity")</f>
        <v>#N/A Invalid Security</v>
      </c>
      <c r="L182" t="str" cm="1">
        <f t="array" ref="L182">_xll.BDP(CONCATENATE(K182," Govt"),"CPN")</f>
        <v>#N/A Invalid Security</v>
      </c>
      <c r="M182" t="str" cm="1">
        <f t="array" ref="M182">_xll.BDP(CONCATENATE(K182," Govt"),"maturity")</f>
        <v>#N/A Invalid Security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B8AB8-32C9-4DED-A409-9EFEA5FDB00B}">
  <sheetPr codeName="Sheet2"/>
  <dimension ref="A1:AF305"/>
  <sheetViews>
    <sheetView tabSelected="1" zoomScale="80" zoomScaleNormal="80" workbookViewId="0">
      <pane xSplit="6" ySplit="7" topLeftCell="K8" activePane="bottomRight" state="frozen"/>
      <selection pane="topRight" activeCell="F1" sqref="F1"/>
      <selection pane="bottomLeft" activeCell="A8" sqref="A8"/>
      <selection pane="bottomRight" activeCell="Z16" sqref="Z16"/>
    </sheetView>
  </sheetViews>
  <sheetFormatPr defaultRowHeight="16.5" x14ac:dyDescent="0.3"/>
  <cols>
    <col min="1" max="1" width="9" style="4"/>
    <col min="2" max="2" width="18.625" style="4" customWidth="1"/>
    <col min="3" max="3" width="11.625" style="4" customWidth="1"/>
    <col min="4" max="4" width="10.25" style="4" customWidth="1"/>
    <col min="5" max="5" width="11.5" style="4" customWidth="1"/>
    <col min="6" max="6" width="13.5" style="4" customWidth="1"/>
    <col min="7" max="7" width="13.25" style="4" customWidth="1"/>
    <col min="8" max="8" width="12.125" style="4" customWidth="1"/>
    <col min="9" max="9" width="11.5" style="36" customWidth="1"/>
    <col min="10" max="10" width="14" style="4" customWidth="1"/>
    <col min="11" max="11" width="12.75" style="4" customWidth="1"/>
    <col min="12" max="12" width="10.875" style="4" customWidth="1"/>
    <col min="13" max="13" width="10.5" style="4" customWidth="1"/>
    <col min="14" max="14" width="11.25" style="4" customWidth="1"/>
    <col min="15" max="15" width="9.5" style="4" bestFit="1" customWidth="1"/>
    <col min="16" max="16" width="11.125" style="4" customWidth="1"/>
    <col min="17" max="18" width="9.5" style="4" bestFit="1" customWidth="1"/>
    <col min="19" max="19" width="11.25" style="8" bestFit="1" customWidth="1"/>
    <col min="20" max="20" width="11.125" style="4" customWidth="1"/>
    <col min="21" max="21" width="9.125" style="4" bestFit="1" customWidth="1"/>
    <col min="22" max="22" width="9" style="4" customWidth="1"/>
    <col min="23" max="24" width="9.125" style="4" bestFit="1" customWidth="1"/>
    <col min="25" max="25" width="10.75" style="9" bestFit="1" customWidth="1"/>
    <col min="26" max="26" width="11.125" style="4" bestFit="1" customWidth="1"/>
    <col min="27" max="29" width="9.125" style="4" bestFit="1" customWidth="1"/>
    <col min="30" max="30" width="9" style="4"/>
    <col min="31" max="32" width="9.125" style="4" bestFit="1" customWidth="1"/>
    <col min="33" max="16384" width="9" style="4"/>
  </cols>
  <sheetData>
    <row r="1" spans="1:32" ht="32.25" x14ac:dyDescent="0.3">
      <c r="B1" s="4" t="str">
        <f ca="1">IF(OR(MONTH(TODAY())&lt;3,MONTH(TODAY())=12),"H",IF(MONTH(TODAY())&lt;6,"M",IF(MONTH(TODAY())&lt;9,"U",IF(MONTH(TODAY())&lt;12,"Z",""))))</f>
        <v>U</v>
      </c>
      <c r="D1" s="4">
        <f>1/32*2.5</f>
        <v>7.8125E-2</v>
      </c>
      <c r="F1" s="5" t="s">
        <v>4</v>
      </c>
      <c r="G1" s="4" t="s">
        <v>17</v>
      </c>
      <c r="H1" s="4" t="s">
        <v>16</v>
      </c>
      <c r="J1" s="4" t="s">
        <v>25</v>
      </c>
      <c r="K1" s="4" t="s">
        <v>23</v>
      </c>
      <c r="L1" s="4" t="s">
        <v>24</v>
      </c>
      <c r="M1" s="6" t="s">
        <v>45</v>
      </c>
      <c r="N1" s="6"/>
      <c r="O1" s="6"/>
      <c r="P1" s="7"/>
      <c r="Q1" s="7" t="s">
        <v>4</v>
      </c>
    </row>
    <row r="2" spans="1:32" ht="30" x14ac:dyDescent="0.3">
      <c r="A2" s="10" t="s">
        <v>52</v>
      </c>
      <c r="B2" s="4" t="str">
        <f ca="1">CONCATENATE(A2,B1,RIGHT(YEAR(TODAY()),1)," Comdty")</f>
        <v>TYU6 Comdty</v>
      </c>
      <c r="E2" s="4" t="str">
        <f ca="1">B2</f>
        <v>TYU6 Comdty</v>
      </c>
      <c r="F2" s="11" cm="1">
        <f t="array" aca="1" ref="F2" ca="1">_xll.BDP($E2,F$1)</f>
        <v>108.625</v>
      </c>
      <c r="G2" s="11" t="str" cm="1">
        <f t="array" aca="1" ref="G2" ca="1">_xll.BDP($E2,G$1)</f>
        <v>2026/9/21</v>
      </c>
      <c r="H2" s="11" t="str" cm="1">
        <f t="array" aca="1" ref="H2" ca="1">_xll.BDP($E2,H$1)</f>
        <v>2026/9/30</v>
      </c>
      <c r="I2" s="37">
        <f ca="1">H2-TODAY()</f>
        <v>61</v>
      </c>
      <c r="J2" s="11" cm="1">
        <f t="array" aca="1" ref="J2" ca="1">_xll.BDP($E2,J$1)</f>
        <v>108.546875</v>
      </c>
      <c r="K2" s="11">
        <f ca="1">F2-J2</f>
        <v>7.8125E-2</v>
      </c>
      <c r="L2" s="12">
        <f ca="1">-K2/L5</f>
        <v>-1.2340659781697738</v>
      </c>
      <c r="M2" s="13">
        <f ca="1">VALUE(H2)</f>
        <v>46295</v>
      </c>
      <c r="N2" s="12"/>
      <c r="O2" s="12"/>
      <c r="P2" s="7" t="s">
        <v>39</v>
      </c>
      <c r="Q2" s="14" cm="1">
        <f t="array" ref="Q2">_xll.BDP($P2,Q$1)</f>
        <v>3.6401500000000002</v>
      </c>
    </row>
    <row r="3" spans="1:32" ht="17.25" thickBot="1" x14ac:dyDescent="0.35">
      <c r="F3" s="11"/>
      <c r="G3" s="11"/>
      <c r="H3" s="11"/>
      <c r="I3" s="37"/>
      <c r="L3" s="7"/>
      <c r="M3" s="14"/>
      <c r="N3" s="14"/>
      <c r="O3" s="14"/>
    </row>
    <row r="4" spans="1:32" ht="27" x14ac:dyDescent="0.3">
      <c r="B4" s="15" t="s">
        <v>34</v>
      </c>
      <c r="E4" s="16" t="s">
        <v>12</v>
      </c>
      <c r="F4" s="16" t="s">
        <v>13</v>
      </c>
      <c r="G4" s="17" t="s">
        <v>4</v>
      </c>
      <c r="H4" s="18" t="s">
        <v>5</v>
      </c>
      <c r="I4" s="38" t="s">
        <v>9</v>
      </c>
      <c r="J4" s="19" t="s">
        <v>10</v>
      </c>
      <c r="K4" s="20" t="s">
        <v>11</v>
      </c>
      <c r="L4" s="20" t="s">
        <v>19</v>
      </c>
      <c r="M4" s="34" t="s">
        <v>51</v>
      </c>
      <c r="N4" s="14"/>
      <c r="O4" s="14"/>
      <c r="Y4" s="35"/>
    </row>
    <row r="5" spans="1:32" x14ac:dyDescent="0.3">
      <c r="B5" s="15" t="str">
        <f ca="1">VLOOKUP(MIN(Z8:Z200),Z8:AD200,5,FALSE)</f>
        <v>91282CQT Govt</v>
      </c>
      <c r="C5" s="11"/>
      <c r="D5" s="4">
        <f ca="1">VLOOKUP(MIN(Z8:Z200),Z7:AE200,6,FALSE)</f>
        <v>0.90690000000000004</v>
      </c>
      <c r="E5" s="11" t="str" cm="1">
        <f t="array" aca="1" ref="E5" ca="1">_xll.BDP($B5,E$4)</f>
        <v>2033/5/31</v>
      </c>
      <c r="F5" s="21" cm="1">
        <f t="array" aca="1" ref="F5" ca="1">_xll.BDP($B5,F$4)</f>
        <v>4.25</v>
      </c>
      <c r="G5" s="11" cm="1">
        <f t="array" aca="1" ref="G5" ca="1">_xll.BDP($B5,G$4)</f>
        <v>98.609375</v>
      </c>
      <c r="H5" s="22">
        <f ca="1">YIELD(TODAY()+1,E5,F5/100,G5,100,2,1)</f>
        <v>4.4877358359655325E-2</v>
      </c>
      <c r="I5" s="40">
        <f ca="1">MDURATION(TODAY()+1,E5,F5/100,H5,2,1)</f>
        <v>5.8201193332929373</v>
      </c>
      <c r="J5" s="4">
        <f ca="1">Convexity(TODAY()+1,E5,F5/100,H5,2)</f>
        <v>43.148791341802223</v>
      </c>
      <c r="K5" s="11">
        <f ca="1">(I5*0.0001+0.5*J5*0.0001^2)*G5</f>
        <v>5.7413107364874427E-2</v>
      </c>
      <c r="L5" s="11">
        <f ca="1">K5/D5</f>
        <v>6.3306987942302814E-2</v>
      </c>
      <c r="M5" s="21" t="str" cm="1">
        <f t="array" aca="1" ref="M5" ca="1">_xll.BDP(B8,M4)</f>
        <v>2026/8/3</v>
      </c>
      <c r="N5" s="14"/>
      <c r="O5" s="14"/>
    </row>
    <row r="6" spans="1:32" ht="17.25" thickBot="1" x14ac:dyDescent="0.35">
      <c r="B6" s="4" t="str">
        <f ca="1">B2</f>
        <v>TYU6 Comdty</v>
      </c>
      <c r="F6" s="11"/>
      <c r="G6" s="11"/>
      <c r="H6" s="11"/>
      <c r="I6" s="37"/>
      <c r="L6" s="7"/>
      <c r="M6" s="14"/>
      <c r="N6" s="14"/>
      <c r="O6" s="14"/>
    </row>
    <row r="7" spans="1:32" ht="55.5" customHeight="1" x14ac:dyDescent="0.25">
      <c r="B7" s="4" t="s">
        <v>26</v>
      </c>
      <c r="D7" s="4" t="s">
        <v>27</v>
      </c>
      <c r="E7" s="16" t="s">
        <v>15</v>
      </c>
      <c r="F7" s="16" t="s">
        <v>12</v>
      </c>
      <c r="G7" s="16" t="s">
        <v>14</v>
      </c>
      <c r="H7" s="16" t="s">
        <v>18</v>
      </c>
      <c r="I7" s="39" t="s">
        <v>13</v>
      </c>
      <c r="J7" s="16" t="s">
        <v>0</v>
      </c>
      <c r="K7" s="23" t="s">
        <v>1</v>
      </c>
      <c r="L7" s="23" t="s">
        <v>2</v>
      </c>
      <c r="M7" s="23" t="s">
        <v>3</v>
      </c>
      <c r="N7" s="23" t="s">
        <v>20</v>
      </c>
      <c r="O7" s="17" t="s">
        <v>21</v>
      </c>
      <c r="P7" s="17" t="s">
        <v>49</v>
      </c>
      <c r="Q7" s="18" t="s">
        <v>5</v>
      </c>
      <c r="R7" s="18" t="s">
        <v>22</v>
      </c>
      <c r="S7" s="24" t="s">
        <v>45</v>
      </c>
      <c r="T7" s="18" t="s">
        <v>46</v>
      </c>
      <c r="U7" s="25" t="s">
        <v>47</v>
      </c>
      <c r="V7" s="25" t="s">
        <v>48</v>
      </c>
      <c r="W7" s="25" t="s">
        <v>33</v>
      </c>
      <c r="X7" s="26" t="s">
        <v>6</v>
      </c>
      <c r="Y7" s="27" t="s">
        <v>7</v>
      </c>
      <c r="Z7" s="25" t="s">
        <v>8</v>
      </c>
      <c r="AA7" s="19" t="s">
        <v>9</v>
      </c>
      <c r="AB7" s="19" t="s">
        <v>10</v>
      </c>
      <c r="AC7" s="20" t="s">
        <v>11</v>
      </c>
    </row>
    <row r="8" spans="1:32" x14ac:dyDescent="0.3">
      <c r="B8" s="4" t="str" cm="1">
        <f t="array" aca="1" ref="B8:C18" ca="1">_xll.BDS(B6,B7)</f>
        <v>91282CHC Govt</v>
      </c>
      <c r="C8" s="4">
        <f ca="1"/>
        <v>0.86040000000000005</v>
      </c>
      <c r="D8" s="4">
        <f ca="1">C8</f>
        <v>0.86040000000000005</v>
      </c>
      <c r="E8" s="11" t="str" cm="1">
        <f t="array" aca="1" ref="E8" ca="1">IF($D8=0,"",_xll.BDP($B8,E$7))</f>
        <v>2023/5/15</v>
      </c>
      <c r="F8" s="11" t="str" cm="1">
        <f t="array" aca="1" ref="F8" ca="1">IF($D8=0,"",_xll.BDP($B8,F$7))</f>
        <v>2033/5/15</v>
      </c>
      <c r="G8" s="11" t="str" cm="1">
        <f t="array" aca="1" ref="G8" ca="1">IF($D8=0,"",_xll.BDP($B8,G$7))</f>
        <v>2023/11/15</v>
      </c>
      <c r="H8" s="11" t="str" cm="1">
        <f t="array" aca="1" ref="H8" ca="1">IF($D8=0,"",_xll.BDP($B8,H$7))</f>
        <v>2026/11/15</v>
      </c>
      <c r="I8" s="37" cm="1">
        <f t="array" aca="1" ref="I8" ca="1">IF($D8=0,"",_xll.BDP($B8,I$7))</f>
        <v>3.375</v>
      </c>
      <c r="J8" s="11" cm="1">
        <f t="array" aca="1" ref="J8" ca="1">IF($D8=0,"",_xll.BDP($B8,J$7))</f>
        <v>93.5078125</v>
      </c>
      <c r="K8" s="28" cm="1">
        <f t="array" aca="1" ref="K8" ca="1">IF($D8=0,"",_xll.BDP($B8,K$7))</f>
        <v>4.4953489303588867</v>
      </c>
      <c r="L8" s="11" cm="1">
        <f t="array" aca="1" ref="L8" ca="1">IF($D8=0,"",_xll.BDP($B8,L$7))</f>
        <v>93.546875</v>
      </c>
      <c r="M8" s="28" cm="1">
        <f t="array" aca="1" ref="M8" ca="1">IF($D8=0,"",_xll.BDP($B8,M$7))</f>
        <v>4.4883394241333008</v>
      </c>
      <c r="N8" s="11" cm="1">
        <f t="array" aca="1" ref="N8" ca="1">IF($D8=0,"",_xll.BDP($B8,N$7))</f>
        <v>93.390625</v>
      </c>
      <c r="O8" s="22">
        <f ca="1">IF(D8=0,"",YIELD(TODAY(),F8,I8/100,N8,100,2,1))</f>
        <v>4.51518565667995E-2</v>
      </c>
      <c r="P8" s="11">
        <f ca="1">(J8+L8)/2</f>
        <v>93.52734375</v>
      </c>
      <c r="Q8" s="22">
        <f ca="1">IF(D8=0,"",YIELD(TODAY()+1,F8,I8/100,P8,100,2,1))</f>
        <v>4.4910524060029995E-2</v>
      </c>
      <c r="R8" s="29">
        <f ca="1">IF(D8=0,"",Q8-O8)</f>
        <v>-2.4133250676950518E-4</v>
      </c>
      <c r="S8" s="30">
        <f ca="1">$M$2</f>
        <v>46295</v>
      </c>
      <c r="T8" s="30">
        <f ca="1">COUPNCD(TODAY()+1,F8,2,0)</f>
        <v>46341</v>
      </c>
      <c r="U8" s="4">
        <f ca="1">IF(D8=0,"",COUPDAYBS($M$5,F8,2,1)/COUPDAYS($M$5,F8,2,1)*I8/2)</f>
        <v>0.73369565217391297</v>
      </c>
      <c r="V8" s="4">
        <f ca="1">IF(D8=0,"",COUPDAYBS(S8,F8,2,1)/COUPDAYS(S8,F8,2,1)*I8/2)</f>
        <v>1.265625</v>
      </c>
      <c r="W8" s="31">
        <f ca="1">IF(D8=0,"",IF(T8&lt;=S8,COUPDAYBS(TODAY()+$I$2,F8,2,1)/COUPDAYS(TODAY()+$I$2,F8,2,1)*I8/2+I8/2-U8-((P8+U8)*($Q$2/100*(($I$2)/365))),COUPDAYBS(TODAY()+$I$2,F8,2,1)/COUPDAYS(TODAY()+$I$2,F8,2,1)*I8/2-U8-((P8+U8)*($Q$2/100*(($I$2)/365)))))</f>
        <v>-4.1511300868960377E-2</v>
      </c>
      <c r="X8" s="4">
        <f ca="1">IF(D8=0,"",(P8-($F$2)*D8)/(1/32))</f>
        <v>2.1245999999996457</v>
      </c>
      <c r="Y8" s="32">
        <f ca="1">(($F$2*D8+V8)-(P8+U8)+IF(T8&lt;S8,I8/2,0))/((P8+U8)*(S8-TODAY()-1)/365-IF(T8&lt;S8,I8/2,0)*(S8-T8)/365)</f>
        <v>3.0044313515637799E-2</v>
      </c>
      <c r="Z8" s="33">
        <f ca="1">IF(D8=0,"",(X8*(1/32)-W8)/(1/32))</f>
        <v>3.4529616278063777</v>
      </c>
      <c r="AA8" s="4">
        <f t="shared" ref="AA8:AA71" ca="1" si="0">IF(D8=0,"",MDURATION(TODAY()+1,F8,I8/100,Q8,2,1))</f>
        <v>5.9173808606508143</v>
      </c>
      <c r="AB8" s="4">
        <f t="shared" ref="AB8:AB71" ca="1" si="1">IF(D8=0,"",_xlfn.SINGLE(Convexity(TODAY()+1,F8,I8/100,Q8,2)))</f>
        <v>44.118598465835788</v>
      </c>
      <c r="AC8" s="11">
        <f t="shared" ref="AC8:AC71" ca="1" si="2">IF(D8=0,"",(AA8*0.0001+0.5*AB8*0.0001^2)*P8)</f>
        <v>5.5364322861998369E-2</v>
      </c>
      <c r="AD8" s="4" t="str">
        <f t="shared" ref="AD8:AD71" ca="1" si="3">IF(D8=0,"",B8)</f>
        <v>91282CHC Govt</v>
      </c>
      <c r="AE8" s="4">
        <f t="shared" ref="AE8:AE71" ca="1" si="4">IF(D8=0,"",D8)</f>
        <v>0.86040000000000005</v>
      </c>
      <c r="AF8" s="11">
        <f t="shared" ref="AF8:AF71" ca="1" si="5">IF(D8=0,"",AC8/D8)</f>
        <v>6.4347190681076666E-2</v>
      </c>
    </row>
    <row r="9" spans="1:32" x14ac:dyDescent="0.3">
      <c r="B9" s="4" t="str">
        <f ca="1"/>
        <v>91282CHT Govt</v>
      </c>
      <c r="C9" s="4">
        <f ca="1"/>
        <v>0.88339999999999996</v>
      </c>
      <c r="D9" s="4">
        <f t="shared" ref="D9:D17" ca="1" si="6">C9</f>
        <v>0.88339999999999996</v>
      </c>
      <c r="E9" s="11" t="str" cm="1">
        <f t="array" aca="1" ref="E9" ca="1">IF($D9=0,"",_xll.BDP($B9,E$7))</f>
        <v>2023/8/15</v>
      </c>
      <c r="F9" s="11" t="str" cm="1">
        <f t="array" aca="1" ref="F9" ca="1">IF($D9=0,"",_xll.BDP($B9,F$7))</f>
        <v>2033/8/15</v>
      </c>
      <c r="G9" s="11" t="str" cm="1">
        <f t="array" aca="1" ref="G9" ca="1">IF($D9=0,"",_xll.BDP($B9,G$7))</f>
        <v>2024/2/15</v>
      </c>
      <c r="H9" s="11" t="str" cm="1">
        <f t="array" aca="1" ref="H9" ca="1">IF($D9=0,"",_xll.BDP($B9,H$7))</f>
        <v>2026/8/15</v>
      </c>
      <c r="I9" s="37" cm="1">
        <f t="array" aca="1" ref="I9" ca="1">IF($D9=0,"",_xll.BDP($B9,I$7))</f>
        <v>3.875</v>
      </c>
      <c r="J9" s="11" cm="1">
        <f t="array" aca="1" ref="J9" ca="1">IF($D9=0,"",_xll.BDP($B9,J$7))</f>
        <v>96.203125</v>
      </c>
      <c r="K9" s="28" cm="1">
        <f t="array" aca="1" ref="K9" ca="1">IF($D9=0,"",_xll.BDP($B9,K$7))</f>
        <v>4.5108003616333008</v>
      </c>
      <c r="L9" s="11" cm="1">
        <f t="array" aca="1" ref="L9" ca="1">IF($D9=0,"",_xll.BDP($B9,L$7))</f>
        <v>96.2421875</v>
      </c>
      <c r="M9" s="28" cm="1">
        <f t="array" aca="1" ref="M9" ca="1">IF($D9=0,"",_xll.BDP($B9,M$7))</f>
        <v>4.5041093826293945</v>
      </c>
      <c r="N9" s="11" cm="1">
        <f t="array" aca="1" ref="N9" ca="1">IF($D9=0,"",_xll.BDP($B9,N$7))</f>
        <v>96.078125</v>
      </c>
      <c r="O9" s="22">
        <f t="shared" ref="O9:O18" ca="1" si="7">IF(D9=0,"",YIELD(TODAY(),F9,I9/100,N9,100,2,1))</f>
        <v>4.5315051063740334E-2</v>
      </c>
      <c r="P9" s="11">
        <f t="shared" ref="P9:P72" ca="1" si="8">(J9+L9)/2</f>
        <v>96.22265625</v>
      </c>
      <c r="Q9" s="22">
        <f t="shared" ref="Q9:Q18" ca="1" si="9">IF(D9=0,"",YIELD(TODAY()+1,F9,I9/100,P9,100,2,1))</f>
        <v>4.5069867249701669E-2</v>
      </c>
      <c r="R9" s="29">
        <f t="shared" ref="R9:R18" ca="1" si="10">IF(D9=0,"",Q9-O9)</f>
        <v>-2.4518381403866585E-4</v>
      </c>
      <c r="S9" s="30">
        <f t="shared" ref="S9:S72" ca="1" si="11">$M$2</f>
        <v>46295</v>
      </c>
      <c r="T9" s="30">
        <f t="shared" ref="T9:T72" ca="1" si="12">COUPNCD(TODAY()+1,F9,2,0)</f>
        <v>46249</v>
      </c>
      <c r="U9" s="4">
        <f t="shared" ref="U9:U72" ca="1" si="13">IF(D9=0,"",COUPDAYBS($M$5,F9,2,1)/COUPDAYS($M$5,F9,2,1)*I9/2)</f>
        <v>1.8090469613259668</v>
      </c>
      <c r="V9" s="4">
        <f t="shared" ref="V9:V72" ca="1" si="14">IF(D9=0,"",COUPDAYBS(S9,F9,2,1)/COUPDAYS(S9,F9,2,1)*I9/2)</f>
        <v>0.484375</v>
      </c>
      <c r="W9" s="31">
        <f t="shared" ref="W9:W72" ca="1" si="15">IF(D9=0,"",IF(T9&lt;=S9,COUPDAYBS(TODAY()+$I$2,F9,2,1)/COUPDAYS(TODAY()+$I$2,F9,2,1)*I9/2+I9/2-U9-((P9+U9)*($Q$2/100*(($I$2)/365))),COUPDAYBS(TODAY()+$I$2,F9,2,1)/COUPDAYS(TODAY()+$I$2,F9,2,1)*I9/2-U9-((P9+U9)*($Q$2/100*(($I$2)/365)))))</f>
        <v>1.6448412067808449E-2</v>
      </c>
      <c r="X9" s="4">
        <f ca="1">IF(D9=0,"",(P9-($F$2)*D9)/(1/32))</f>
        <v>8.426600000000235</v>
      </c>
      <c r="Y9" s="32">
        <f t="shared" ref="Y9:Y72" ca="1" si="16">(($F$2*D9+V9)-(P9+U9)+IF(T9&lt;S9,I9/2,0))/((P9+U9)*(S9-TODAY()-1)/365-IF(T9&lt;S9,I9/2,0)*(S9-T9)/365)</f>
        <v>2.2021618236453041E-2</v>
      </c>
      <c r="Z9" s="33">
        <f t="shared" ref="Z9:Z71" ca="1" si="17">IF(D9=0,"",(X9*(1/32)-W9)/(1/32))</f>
        <v>7.9002508138303646</v>
      </c>
      <c r="AA9" s="4">
        <f t="shared" ca="1" si="0"/>
        <v>5.9609996094633031</v>
      </c>
      <c r="AB9" s="4">
        <f t="shared" ca="1" si="1"/>
        <v>40.276744212635457</v>
      </c>
      <c r="AC9" s="11">
        <f t="shared" ca="1" si="2"/>
        <v>5.7377699309343375E-2</v>
      </c>
      <c r="AD9" s="4" t="str">
        <f t="shared" ca="1" si="3"/>
        <v>91282CHT Govt</v>
      </c>
      <c r="AE9" s="4">
        <f t="shared" ca="1" si="4"/>
        <v>0.88339999999999996</v>
      </c>
      <c r="AF9" s="11">
        <f t="shared" ca="1" si="5"/>
        <v>6.495098404951706E-2</v>
      </c>
    </row>
    <row r="10" spans="1:32" x14ac:dyDescent="0.3">
      <c r="B10" s="4" t="str">
        <f ca="1"/>
        <v>91282CJJ Govt</v>
      </c>
      <c r="C10" s="4">
        <f ca="1"/>
        <v>0.9153</v>
      </c>
      <c r="D10" s="4">
        <f t="shared" ca="1" si="6"/>
        <v>0.9153</v>
      </c>
      <c r="E10" s="11" t="str" cm="1">
        <f t="array" aca="1" ref="E10" ca="1">IF($D10=0,"",_xll.BDP($B10,E$7))</f>
        <v>2023/11/15</v>
      </c>
      <c r="F10" s="11" t="str" cm="1">
        <f t="array" aca="1" ref="F10" ca="1">IF($D10=0,"",_xll.BDP($B10,F$7))</f>
        <v>2033/11/15</v>
      </c>
      <c r="G10" s="11" t="str" cm="1">
        <f t="array" aca="1" ref="G10" ca="1">IF($D10=0,"",_xll.BDP($B10,G$7))</f>
        <v>2024/5/15</v>
      </c>
      <c r="H10" s="11" t="str" cm="1">
        <f t="array" aca="1" ref="H10" ca="1">IF($D10=0,"",_xll.BDP($B10,H$7))</f>
        <v>2026/11/15</v>
      </c>
      <c r="I10" s="37" cm="1">
        <f t="array" aca="1" ref="I10" ca="1">IF($D10=0,"",_xll.BDP($B10,I$7))</f>
        <v>4.5</v>
      </c>
      <c r="J10" s="11" cm="1">
        <f t="array" aca="1" ref="J10" ca="1">IF($D10=0,"",_xll.BDP($B10,J$7))</f>
        <v>99.8671875</v>
      </c>
      <c r="K10" s="28" cm="1">
        <f t="array" aca="1" ref="K10" ca="1">IF($D10=0,"",_xll.BDP($B10,K$7))</f>
        <v>4.5206022262573242</v>
      </c>
      <c r="L10" s="11" cm="1">
        <f t="array" aca="1" ref="L10" ca="1">IF($D10=0,"",_xll.BDP($B10,L$7))</f>
        <v>99.90625</v>
      </c>
      <c r="M10" s="28" cm="1">
        <f t="array" aca="1" ref="M10" ca="1">IF($D10=0,"",_xll.BDP($B10,M$7))</f>
        <v>4.5142450332641602</v>
      </c>
      <c r="N10" s="11" cm="1">
        <f t="array" aca="1" ref="N10" ca="1">IF($D10=0,"",_xll.BDP($B10,N$7))</f>
        <v>99.734375</v>
      </c>
      <c r="O10" s="22">
        <f t="shared" ca="1" si="7"/>
        <v>4.5422071016203457E-2</v>
      </c>
      <c r="P10" s="11">
        <f t="shared" ca="1" si="8"/>
        <v>99.88671875</v>
      </c>
      <c r="Q10" s="22">
        <f t="shared" ca="1" si="9"/>
        <v>4.5174186103129656E-2</v>
      </c>
      <c r="R10" s="29">
        <f t="shared" ca="1" si="10"/>
        <v>-2.4788491307380089E-4</v>
      </c>
      <c r="S10" s="30">
        <f t="shared" ca="1" si="11"/>
        <v>46295</v>
      </c>
      <c r="T10" s="30">
        <f t="shared" ca="1" si="12"/>
        <v>46341</v>
      </c>
      <c r="U10" s="4">
        <f t="shared" ca="1" si="13"/>
        <v>0.97826086956521741</v>
      </c>
      <c r="V10" s="4">
        <f t="shared" ca="1" si="14"/>
        <v>1.6875</v>
      </c>
      <c r="W10" s="31">
        <f t="shared" ca="1" si="15"/>
        <v>9.5623158125418661E-2</v>
      </c>
      <c r="X10" s="4">
        <f t="shared" ref="X10:X18" ca="1" si="18">IF(D10=0,"",(P10-($F$2)*D10)/(1/32))</f>
        <v>14.792199999999866</v>
      </c>
      <c r="Y10" s="32">
        <f t="shared" ca="1" si="16"/>
        <v>1.4895945004683962E-2</v>
      </c>
      <c r="Z10" s="33">
        <f t="shared" ca="1" si="17"/>
        <v>11.732258939986469</v>
      </c>
      <c r="AA10" s="4">
        <f t="shared" ca="1" si="0"/>
        <v>6.0975859672568502</v>
      </c>
      <c r="AB10" s="4">
        <f t="shared" ca="1" si="1"/>
        <v>42.209856200470227</v>
      </c>
      <c r="AC10" s="11">
        <f t="shared" ca="1" si="2"/>
        <v>6.0927866476707046E-2</v>
      </c>
      <c r="AD10" s="4" t="str">
        <f t="shared" ca="1" si="3"/>
        <v>91282CJJ Govt</v>
      </c>
      <c r="AE10" s="4">
        <f t="shared" ca="1" si="4"/>
        <v>0.9153</v>
      </c>
      <c r="AF10" s="11">
        <f t="shared" ca="1" si="5"/>
        <v>6.6566007294555932E-2</v>
      </c>
    </row>
    <row r="11" spans="1:32" x14ac:dyDescent="0.3">
      <c r="B11" s="4" t="str">
        <f ca="1"/>
        <v>91282CJZ Govt</v>
      </c>
      <c r="C11" s="4">
        <f ca="1"/>
        <v>0.88370000000000004</v>
      </c>
      <c r="D11" s="4">
        <f t="shared" ca="1" si="6"/>
        <v>0.88370000000000004</v>
      </c>
      <c r="E11" s="11" t="str" cm="1">
        <f t="array" aca="1" ref="E11" ca="1">IF($D11=0,"",_xll.BDP($B11,E$7))</f>
        <v>2024/2/15</v>
      </c>
      <c r="F11" s="11" t="str" cm="1">
        <f t="array" aca="1" ref="F11" ca="1">IF($D11=0,"",_xll.BDP($B11,F$7))</f>
        <v>2034/2/15</v>
      </c>
      <c r="G11" s="11" t="str" cm="1">
        <f t="array" aca="1" ref="G11" ca="1">IF($D11=0,"",_xll.BDP($B11,G$7))</f>
        <v>2024/8/15</v>
      </c>
      <c r="H11" s="11" t="str" cm="1">
        <f t="array" aca="1" ref="H11" ca="1">IF($D11=0,"",_xll.BDP($B11,H$7))</f>
        <v>2026/8/15</v>
      </c>
      <c r="I11" s="37" cm="1">
        <f t="array" aca="1" ref="I11" ca="1">IF($D11=0,"",_xll.BDP($B11,I$7))</f>
        <v>4</v>
      </c>
      <c r="J11" s="11" cm="1">
        <f t="array" aca="1" ref="J11" ca="1">IF($D11=0,"",_xll.BDP($B11,J$7))</f>
        <v>96.578125</v>
      </c>
      <c r="K11" s="28" cm="1">
        <f t="array" aca="1" ref="K11" ca="1">IF($D11=0,"",_xll.BDP($B11,K$7))</f>
        <v>4.541229248046875</v>
      </c>
      <c r="L11" s="11" cm="1">
        <f t="array" aca="1" ref="L11" ca="1">IF($D11=0,"",_xll.BDP($B11,L$7))</f>
        <v>96.609375</v>
      </c>
      <c r="M11" s="28" cm="1">
        <f t="array" aca="1" ref="M11" ca="1">IF($D11=0,"",_xll.BDP($B11,M$7))</f>
        <v>4.5361843109130859</v>
      </c>
      <c r="N11" s="11" cm="1">
        <f t="array" aca="1" ref="N11" ca="1">IF($D11=0,"",_xll.BDP($B11,N$7))</f>
        <v>96.4296875</v>
      </c>
      <c r="O11" s="22">
        <f t="shared" ca="1" si="7"/>
        <v>4.5646355732637735E-2</v>
      </c>
      <c r="P11" s="11">
        <f t="shared" ca="1" si="8"/>
        <v>96.59375</v>
      </c>
      <c r="Q11" s="22">
        <f t="shared" ca="1" si="9"/>
        <v>4.5383333979665673E-2</v>
      </c>
      <c r="R11" s="29">
        <f t="shared" ca="1" si="10"/>
        <v>-2.6302175297206187E-4</v>
      </c>
      <c r="S11" s="30">
        <f t="shared" ca="1" si="11"/>
        <v>46295</v>
      </c>
      <c r="T11" s="30">
        <f t="shared" ca="1" si="12"/>
        <v>46249</v>
      </c>
      <c r="U11" s="4">
        <f t="shared" ca="1" si="13"/>
        <v>1.867403314917127</v>
      </c>
      <c r="V11" s="4">
        <f t="shared" ca="1" si="14"/>
        <v>0.5</v>
      </c>
      <c r="W11" s="31">
        <f t="shared" ca="1" si="15"/>
        <v>3.3604482299392613E-2</v>
      </c>
      <c r="X11" s="4">
        <f t="shared" ca="1" si="18"/>
        <v>19.258800000000065</v>
      </c>
      <c r="Y11" s="32">
        <f t="shared" ca="1" si="16"/>
        <v>1.9304919470628111E-3</v>
      </c>
      <c r="Z11" s="33">
        <f t="shared" ca="1" si="17"/>
        <v>18.183456566419501</v>
      </c>
      <c r="AA11" s="4">
        <f t="shared" ca="1" si="0"/>
        <v>6.2962702058793285</v>
      </c>
      <c r="AB11" s="4">
        <f t="shared" ca="1" si="1"/>
        <v>50.428670380758902</v>
      </c>
      <c r="AC11" s="11">
        <f t="shared" ca="1" si="2"/>
        <v>6.0842390491813593E-2</v>
      </c>
      <c r="AD11" s="4" t="str">
        <f t="shared" ca="1" si="3"/>
        <v>91282CJZ Govt</v>
      </c>
      <c r="AE11" s="4">
        <f t="shared" ca="1" si="4"/>
        <v>0.88370000000000004</v>
      </c>
      <c r="AF11" s="11">
        <f t="shared" ca="1" si="5"/>
        <v>6.8849598836498355E-2</v>
      </c>
    </row>
    <row r="12" spans="1:32" x14ac:dyDescent="0.3">
      <c r="B12" s="4" t="str">
        <f ca="1"/>
        <v>91282CKQ Govt</v>
      </c>
      <c r="C12" s="4">
        <f ca="1"/>
        <v>0.90300000000000002</v>
      </c>
      <c r="D12" s="4">
        <f t="shared" ca="1" si="6"/>
        <v>0.90300000000000002</v>
      </c>
      <c r="E12" s="11" t="str" cm="1">
        <f t="array" aca="1" ref="E12" ca="1">IF($D12=0,"",_xll.BDP($B12,E$7))</f>
        <v>2024/5/15</v>
      </c>
      <c r="F12" s="11" t="str" cm="1">
        <f t="array" aca="1" ref="F12" ca="1">IF($D12=0,"",_xll.BDP($B12,F$7))</f>
        <v>2034/5/15</v>
      </c>
      <c r="G12" s="11" t="str" cm="1">
        <f t="array" aca="1" ref="G12" ca="1">IF($D12=0,"",_xll.BDP($B12,G$7))</f>
        <v>2024/11/15</v>
      </c>
      <c r="H12" s="11" t="str" cm="1">
        <f t="array" aca="1" ref="H12" ca="1">IF($D12=0,"",_xll.BDP($B12,H$7))</f>
        <v>2026/11/15</v>
      </c>
      <c r="I12" s="37" cm="1">
        <f t="array" aca="1" ref="I12" ca="1">IF($D12=0,"",_xll.BDP($B12,I$7))</f>
        <v>4.375</v>
      </c>
      <c r="J12" s="11" cm="1">
        <f t="array" aca="1" ref="J12" ca="1">IF($D12=0,"",_xll.BDP($B12,J$7))</f>
        <v>98.84375</v>
      </c>
      <c r="K12" s="28" cm="1">
        <f t="array" aca="1" ref="K12" ca="1">IF($D12=0,"",_xll.BDP($B12,K$7))</f>
        <v>4.5521726608276367</v>
      </c>
      <c r="L12" s="11" cm="1">
        <f t="array" aca="1" ref="L12" ca="1">IF($D12=0,"",_xll.BDP($B12,L$7))</f>
        <v>98.875</v>
      </c>
      <c r="M12" s="28" cm="1">
        <f t="array" aca="1" ref="M12" ca="1">IF($D12=0,"",_xll.BDP($B12,M$7))</f>
        <v>4.547327995300293</v>
      </c>
      <c r="N12" s="11" cm="1">
        <f t="array" aca="1" ref="N12" ca="1">IF($D12=0,"",_xll.BDP($B12,N$7))</f>
        <v>98.6953125</v>
      </c>
      <c r="O12" s="22">
        <f t="shared" ca="1" si="7"/>
        <v>4.5750418078697994E-2</v>
      </c>
      <c r="P12" s="11">
        <f t="shared" ca="1" si="8"/>
        <v>98.859375</v>
      </c>
      <c r="Q12" s="22">
        <f t="shared" ca="1" si="9"/>
        <v>4.5496530664597093E-2</v>
      </c>
      <c r="R12" s="29">
        <f t="shared" ca="1" si="10"/>
        <v>-2.5388741410090065E-4</v>
      </c>
      <c r="S12" s="30">
        <f t="shared" ca="1" si="11"/>
        <v>46295</v>
      </c>
      <c r="T12" s="30">
        <f t="shared" ca="1" si="12"/>
        <v>46341</v>
      </c>
      <c r="U12" s="4">
        <f t="shared" ca="1" si="13"/>
        <v>0.95108695652173914</v>
      </c>
      <c r="V12" s="4">
        <f t="shared" ca="1" si="14"/>
        <v>1.640625</v>
      </c>
      <c r="W12" s="31">
        <f t="shared" ca="1" si="15"/>
        <v>8.2337269819274805E-2</v>
      </c>
      <c r="X12" s="4">
        <f t="shared" ca="1" si="18"/>
        <v>24.672000000000025</v>
      </c>
      <c r="Y12" s="32">
        <f t="shared" ca="1" si="16"/>
        <v>-4.9650129434637329E-3</v>
      </c>
      <c r="Z12" s="33">
        <f t="shared" ca="1" si="17"/>
        <v>22.037207365783232</v>
      </c>
      <c r="AA12" s="4">
        <f t="shared" ca="1" si="0"/>
        <v>6.468059617998966</v>
      </c>
      <c r="AB12" s="4">
        <f t="shared" ca="1" si="1"/>
        <v>52.846540172317354</v>
      </c>
      <c r="AC12" s="11">
        <f t="shared" ca="1" si="2"/>
        <v>6.3968955009473388E-2</v>
      </c>
      <c r="AD12" s="4" t="str">
        <f t="shared" ca="1" si="3"/>
        <v>91282CKQ Govt</v>
      </c>
      <c r="AE12" s="4">
        <f t="shared" ca="1" si="4"/>
        <v>0.90300000000000002</v>
      </c>
      <c r="AF12" s="11">
        <f t="shared" ca="1" si="5"/>
        <v>7.0840481738065772E-2</v>
      </c>
    </row>
    <row r="13" spans="1:32" x14ac:dyDescent="0.3">
      <c r="B13" s="4" t="str">
        <f ca="1"/>
        <v>91282CLF Govt</v>
      </c>
      <c r="C13" s="4">
        <f ca="1"/>
        <v>0.86980000000000002</v>
      </c>
      <c r="D13" s="4">
        <f t="shared" ca="1" si="6"/>
        <v>0.86980000000000002</v>
      </c>
      <c r="E13" s="11" t="str" cm="1">
        <f t="array" aca="1" ref="E13" ca="1">IF($D13=0,"",_xll.BDP($B13,E$7))</f>
        <v>2024/8/15</v>
      </c>
      <c r="F13" s="11" t="str" cm="1">
        <f t="array" aca="1" ref="F13" ca="1">IF($D13=0,"",_xll.BDP($B13,F$7))</f>
        <v>2034/8/15</v>
      </c>
      <c r="G13" s="11" t="str" cm="1">
        <f t="array" aca="1" ref="G13" ca="1">IF($D13=0,"",_xll.BDP($B13,G$7))</f>
        <v>2025/2/15</v>
      </c>
      <c r="H13" s="11" t="str" cm="1">
        <f t="array" aca="1" ref="H13" ca="1">IF($D13=0,"",_xll.BDP($B13,H$7))</f>
        <v>2026/8/15</v>
      </c>
      <c r="I13" s="37" cm="1">
        <f t="array" aca="1" ref="I13" ca="1">IF($D13=0,"",_xll.BDP($B13,I$7))</f>
        <v>3.875</v>
      </c>
      <c r="J13" s="11" cm="1">
        <f t="array" aca="1" ref="J13" ca="1">IF($D13=0,"",_xll.BDP($B13,J$7))</f>
        <v>95.375</v>
      </c>
      <c r="K13" s="28" cm="1">
        <f t="array" aca="1" ref="K13" ca="1">IF($D13=0,"",_xll.BDP($B13,K$7))</f>
        <v>4.5691251754760742</v>
      </c>
      <c r="L13" s="11" cm="1">
        <f t="array" aca="1" ref="L13" ca="1">IF($D13=0,"",_xll.BDP($B13,L$7))</f>
        <v>95.421875</v>
      </c>
      <c r="M13" s="28" cm="1">
        <f t="array" aca="1" ref="M13" ca="1">IF($D13=0,"",_xll.BDP($B13,M$7))</f>
        <v>4.5618934631347656</v>
      </c>
      <c r="N13" s="11" cm="1">
        <f t="array" aca="1" ref="N13" ca="1">IF($D13=0,"",_xll.BDP($B13,N$7))</f>
        <v>95.2265625</v>
      </c>
      <c r="O13" s="22">
        <f t="shared" ca="1" si="7"/>
        <v>4.5913767829999737E-2</v>
      </c>
      <c r="P13" s="11">
        <f t="shared" ca="1" si="8"/>
        <v>95.3984375</v>
      </c>
      <c r="Q13" s="22">
        <f t="shared" ca="1" si="9"/>
        <v>4.5650717790550979E-2</v>
      </c>
      <c r="R13" s="29">
        <f t="shared" ca="1" si="10"/>
        <v>-2.6305003944875754E-4</v>
      </c>
      <c r="S13" s="30">
        <f t="shared" ca="1" si="11"/>
        <v>46295</v>
      </c>
      <c r="T13" s="30">
        <f t="shared" ca="1" si="12"/>
        <v>46249</v>
      </c>
      <c r="U13" s="4">
        <f t="shared" ca="1" si="13"/>
        <v>1.8090469613259668</v>
      </c>
      <c r="V13" s="4">
        <f t="shared" ca="1" si="14"/>
        <v>0.484375</v>
      </c>
      <c r="W13" s="31">
        <f t="shared" ca="1" si="15"/>
        <v>2.1462578447303371E-2</v>
      </c>
      <c r="X13" s="4">
        <f t="shared" ca="1" si="18"/>
        <v>29.325199999999768</v>
      </c>
      <c r="Y13" s="32">
        <f t="shared" ca="1" si="16"/>
        <v>-1.9293413897283795E-2</v>
      </c>
      <c r="Z13" s="33">
        <f t="shared" ca="1" si="17"/>
        <v>28.63839748968606</v>
      </c>
      <c r="AA13" s="4">
        <f t="shared" ca="1" si="0"/>
        <v>6.6729393846032057</v>
      </c>
      <c r="AB13" s="4">
        <f t="shared" ca="1" si="1"/>
        <v>50.66672651265182</v>
      </c>
      <c r="AC13" s="11">
        <f t="shared" ca="1" si="2"/>
        <v>6.3682966715048486E-2</v>
      </c>
      <c r="AD13" s="4" t="str">
        <f t="shared" ca="1" si="3"/>
        <v>91282CLF Govt</v>
      </c>
      <c r="AE13" s="4">
        <f t="shared" ca="1" si="4"/>
        <v>0.86980000000000002</v>
      </c>
      <c r="AF13" s="11">
        <f t="shared" ca="1" si="5"/>
        <v>7.3215643498561148E-2</v>
      </c>
    </row>
    <row r="14" spans="1:32" x14ac:dyDescent="0.3">
      <c r="B14" s="4" t="str">
        <f ca="1"/>
        <v>91282CQF Govt</v>
      </c>
      <c r="C14" s="4">
        <f ca="1"/>
        <v>0.90690000000000004</v>
      </c>
      <c r="D14" s="4">
        <f t="shared" ca="1" si="6"/>
        <v>0.90690000000000004</v>
      </c>
      <c r="E14" s="11" t="str" cm="1">
        <f t="array" aca="1" ref="E14" ca="1">IF($D14=0,"",_xll.BDP($B14,E$7))</f>
        <v>2026/3/31</v>
      </c>
      <c r="F14" s="11" t="str" cm="1">
        <f t="array" aca="1" ref="F14" ca="1">IF($D14=0,"",_xll.BDP($B14,F$7))</f>
        <v>2033/3/31</v>
      </c>
      <c r="G14" s="11" t="str" cm="1">
        <f t="array" aca="1" ref="G14" ca="1">IF($D14=0,"",_xll.BDP($B14,G$7))</f>
        <v>2026/9/30</v>
      </c>
      <c r="H14" s="11" t="str" cm="1">
        <f t="array" aca="1" ref="H14" ca="1">IF($D14=0,"",_xll.BDP($B14,H$7))</f>
        <v>2026/9/30</v>
      </c>
      <c r="I14" s="37" cm="1">
        <f t="array" aca="1" ref="I14" ca="1">IF($D14=0,"",_xll.BDP($B14,I$7))</f>
        <v>4.25</v>
      </c>
      <c r="J14" s="11" cm="1">
        <f t="array" aca="1" ref="J14" ca="1">IF($D14=0,"",_xll.BDP($B14,J$7))</f>
        <v>98.671875</v>
      </c>
      <c r="K14" s="28" cm="1">
        <f t="array" aca="1" ref="K14" ca="1">IF($D14=0,"",_xll.BDP($B14,K$7))</f>
        <v>4.4820213317871094</v>
      </c>
      <c r="L14" s="11" cm="1">
        <f t="array" aca="1" ref="L14" ca="1">IF($D14=0,"",_xll.BDP($B14,L$7))</f>
        <v>98.6953125</v>
      </c>
      <c r="M14" s="28" cm="1">
        <f t="array" aca="1" ref="M14" ca="1">IF($D14=0,"",_xll.BDP($B14,M$7))</f>
        <v>4.4778804779052734</v>
      </c>
      <c r="N14" s="11" cm="1">
        <f t="array" aca="1" ref="N14" ca="1">IF($D14=0,"",_xll.BDP($B14,N$7))</f>
        <v>98.546875</v>
      </c>
      <c r="O14" s="22">
        <f t="shared" ca="1" si="7"/>
        <v>4.5038310917371073E-2</v>
      </c>
      <c r="P14" s="11">
        <f t="shared" ca="1" si="8"/>
        <v>98.68359375</v>
      </c>
      <c r="Q14" s="22">
        <f t="shared" ca="1" si="9"/>
        <v>4.4797708092461995E-2</v>
      </c>
      <c r="R14" s="29">
        <f t="shared" ca="1" si="10"/>
        <v>-2.4060282490907803E-4</v>
      </c>
      <c r="S14" s="30">
        <f t="shared" ca="1" si="11"/>
        <v>46295</v>
      </c>
      <c r="T14" s="30">
        <f t="shared" ca="1" si="12"/>
        <v>46295</v>
      </c>
      <c r="U14" s="4">
        <f t="shared" ca="1" si="13"/>
        <v>1.451502732240437</v>
      </c>
      <c r="V14" s="4">
        <f t="shared" ca="1" si="14"/>
        <v>0</v>
      </c>
      <c r="W14" s="31">
        <f t="shared" ca="1" si="15"/>
        <v>6.4321567511631872E-2</v>
      </c>
      <c r="X14" s="4">
        <f t="shared" ca="1" si="18"/>
        <v>5.4906000000000859</v>
      </c>
      <c r="Y14" s="32">
        <f t="shared" ca="1" si="16"/>
        <v>-9.8604397846801653E-2</v>
      </c>
      <c r="Z14" s="33">
        <f t="shared" ca="1" si="17"/>
        <v>3.432309839627866</v>
      </c>
      <c r="AA14" s="4">
        <f t="shared" ca="1" si="0"/>
        <v>5.6575806939854951</v>
      </c>
      <c r="AB14" s="4">
        <f t="shared" ca="1" si="1"/>
        <v>41.176717419217759</v>
      </c>
      <c r="AC14" s="11">
        <f t="shared" ca="1" si="2"/>
        <v>5.5851356813579542E-2</v>
      </c>
      <c r="AD14" s="4" t="str">
        <f t="shared" ca="1" si="3"/>
        <v>91282CQF Govt</v>
      </c>
      <c r="AE14" s="4">
        <f t="shared" ca="1" si="4"/>
        <v>0.90690000000000004</v>
      </c>
      <c r="AF14" s="11">
        <f t="shared" ca="1" si="5"/>
        <v>6.1584912133178453E-2</v>
      </c>
    </row>
    <row r="15" spans="1:32" x14ac:dyDescent="0.3">
      <c r="B15" s="4" t="str">
        <f ca="1"/>
        <v>91282CQN Govt</v>
      </c>
      <c r="C15" s="4">
        <f ca="1"/>
        <v>0.90029999999999999</v>
      </c>
      <c r="D15" s="4">
        <f t="shared" ca="1" si="6"/>
        <v>0.90029999999999999</v>
      </c>
      <c r="E15" s="11" t="str" cm="1">
        <f t="array" aca="1" ref="E15" ca="1">IF($D15=0,"",_xll.BDP($B15,E$7))</f>
        <v>2026/4/30</v>
      </c>
      <c r="F15" s="11" t="str" cm="1">
        <f t="array" aca="1" ref="F15" ca="1">IF($D15=0,"",_xll.BDP($B15,F$7))</f>
        <v>2033/4/30</v>
      </c>
      <c r="G15" s="11" t="str" cm="1">
        <f t="array" aca="1" ref="G15" ca="1">IF($D15=0,"",_xll.BDP($B15,G$7))</f>
        <v>2026/10/31</v>
      </c>
      <c r="H15" s="11" t="str" cm="1">
        <f t="array" aca="1" ref="H15" ca="1">IF($D15=0,"",_xll.BDP($B15,H$7))</f>
        <v>2026/10/31</v>
      </c>
      <c r="I15" s="37" cm="1">
        <f t="array" aca="1" ref="I15" ca="1">IF($D15=0,"",_xll.BDP($B15,I$7))</f>
        <v>4.125</v>
      </c>
      <c r="J15" s="11" cm="1">
        <f t="array" aca="1" ref="J15" ca="1">IF($D15=0,"",_xll.BDP($B15,J$7))</f>
        <v>97.890625</v>
      </c>
      <c r="K15" s="28" cm="1">
        <f t="array" aca="1" ref="K15" ca="1">IF($D15=0,"",_xll.BDP($B15,K$7))</f>
        <v>4.4901008605957031</v>
      </c>
      <c r="L15" s="11" cm="1">
        <f t="array" aca="1" ref="L15" ca="1">IF($D15=0,"",_xll.BDP($B15,L$7))</f>
        <v>97.9140625</v>
      </c>
      <c r="M15" s="28" cm="1">
        <f t="array" aca="1" ref="M15" ca="1">IF($D15=0,"",_xll.BDP($B15,M$7))</f>
        <v>4.4859838485717773</v>
      </c>
      <c r="N15" s="11" cm="1">
        <f t="array" aca="1" ref="N15" ca="1">IF($D15=0,"",_xll.BDP($B15,N$7))</f>
        <v>97.765625</v>
      </c>
      <c r="O15" s="22">
        <f t="shared" ca="1" si="7"/>
        <v>4.5116703031428895E-2</v>
      </c>
      <c r="P15" s="11">
        <f t="shared" ca="1" si="8"/>
        <v>97.90234375</v>
      </c>
      <c r="Q15" s="22">
        <f t="shared" ca="1" si="9"/>
        <v>4.4877869436538119E-2</v>
      </c>
      <c r="R15" s="29">
        <f t="shared" ca="1" si="10"/>
        <v>-2.3883359489077632E-4</v>
      </c>
      <c r="S15" s="30">
        <f t="shared" ca="1" si="11"/>
        <v>46295</v>
      </c>
      <c r="T15" s="30">
        <f t="shared" ca="1" si="12"/>
        <v>46326</v>
      </c>
      <c r="U15" s="4">
        <f t="shared" ca="1" si="13"/>
        <v>1.0706967213114755</v>
      </c>
      <c r="V15" s="4">
        <f t="shared" ca="1" si="14"/>
        <v>1.7243852459016393</v>
      </c>
      <c r="W15" s="31">
        <f t="shared" ca="1" si="15"/>
        <v>5.1582236656730451E-2</v>
      </c>
      <c r="X15" s="4">
        <f t="shared" ca="1" si="18"/>
        <v>3.4322000000001935</v>
      </c>
      <c r="Y15" s="32">
        <f t="shared" ca="1" si="16"/>
        <v>3.3586213524348686E-2</v>
      </c>
      <c r="Z15" s="33">
        <f t="shared" ca="1" si="17"/>
        <v>1.7815684269848191</v>
      </c>
      <c r="AA15" s="4">
        <f t="shared" ca="1" si="0"/>
        <v>5.7575875315747398</v>
      </c>
      <c r="AB15" s="4">
        <f t="shared" ca="1" si="1"/>
        <v>42.335744863892756</v>
      </c>
      <c r="AC15" s="11">
        <f t="shared" ca="1" si="2"/>
        <v>5.6388855211927297E-2</v>
      </c>
      <c r="AD15" s="4" t="str">
        <f t="shared" ca="1" si="3"/>
        <v>91282CQN Govt</v>
      </c>
      <c r="AE15" s="4">
        <f t="shared" ca="1" si="4"/>
        <v>0.90029999999999999</v>
      </c>
      <c r="AF15" s="11">
        <f t="shared" ca="1" si="5"/>
        <v>6.2633405766885808E-2</v>
      </c>
    </row>
    <row r="16" spans="1:32" x14ac:dyDescent="0.3">
      <c r="B16" s="4" t="str">
        <f ca="1"/>
        <v>91282CQT Govt</v>
      </c>
      <c r="C16" s="4">
        <f ca="1"/>
        <v>0.90690000000000004</v>
      </c>
      <c r="D16" s="4">
        <f t="shared" ca="1" si="6"/>
        <v>0.90690000000000004</v>
      </c>
      <c r="E16" s="11" t="str" cm="1">
        <f t="array" aca="1" ref="E16" ca="1">IF($D16=0,"",_xll.BDP($B16,E$7))</f>
        <v>2026/6/1</v>
      </c>
      <c r="F16" s="11" t="str" cm="1">
        <f t="array" aca="1" ref="F16" ca="1">IF($D16=0,"",_xll.BDP($B16,F$7))</f>
        <v>2033/5/31</v>
      </c>
      <c r="G16" s="11" t="str" cm="1">
        <f t="array" aca="1" ref="G16" ca="1">IF($D16=0,"",_xll.BDP($B16,G$7))</f>
        <v>2026/11/30</v>
      </c>
      <c r="H16" s="11" t="str" cm="1">
        <f t="array" aca="1" ref="H16" ca="1">IF($D16=0,"",_xll.BDP($B16,H$7))</f>
        <v>2026/11/30</v>
      </c>
      <c r="I16" s="37" cm="1">
        <f t="array" aca="1" ref="I16" ca="1">IF($D16=0,"",_xll.BDP($B16,I$7))</f>
        <v>4.25</v>
      </c>
      <c r="J16" s="11" cm="1">
        <f t="array" aca="1" ref="J16" ca="1">IF($D16=0,"",_xll.BDP($B16,J$7))</f>
        <v>98.5859375</v>
      </c>
      <c r="K16" s="28" cm="1">
        <f t="array" aca="1" ref="K16" ca="1">IF($D16=0,"",_xll.BDP($B16,K$7))</f>
        <v>4.4919443130493164</v>
      </c>
      <c r="L16" s="11" cm="1">
        <f t="array" aca="1" ref="L16" ca="1">IF($D16=0,"",_xll.BDP($B16,L$7))</f>
        <v>98.609375</v>
      </c>
      <c r="M16" s="28" cm="1">
        <f t="array" aca="1" ref="M16" ca="1">IF($D16=0,"",_xll.BDP($B16,M$7))</f>
        <v>4.4878864288330078</v>
      </c>
      <c r="N16" s="11" cm="1">
        <f t="array" aca="1" ref="N16" ca="1">IF($D16=0,"",_xll.BDP($B16,N$7))</f>
        <v>98.453125</v>
      </c>
      <c r="O16" s="22">
        <f t="shared" ca="1" si="7"/>
        <v>4.5147047107018591E-2</v>
      </c>
      <c r="P16" s="11">
        <f t="shared" ca="1" si="8"/>
        <v>98.59765625</v>
      </c>
      <c r="Q16" s="22">
        <f t="shared" ca="1" si="9"/>
        <v>4.4897630615697029E-2</v>
      </c>
      <c r="R16" s="29">
        <f t="shared" ca="1" si="10"/>
        <v>-2.4941649132156213E-4</v>
      </c>
      <c r="S16" s="30">
        <f t="shared" ca="1" si="11"/>
        <v>46295</v>
      </c>
      <c r="T16" s="30">
        <f t="shared" ca="1" si="12"/>
        <v>46356</v>
      </c>
      <c r="U16" s="4">
        <f t="shared" ca="1" si="13"/>
        <v>0.74316939890710387</v>
      </c>
      <c r="V16" s="4">
        <f t="shared" ca="1" si="14"/>
        <v>1.4166666666666665</v>
      </c>
      <c r="W16" s="31">
        <f t="shared" ca="1" si="15"/>
        <v>6.9153544591397553E-2</v>
      </c>
      <c r="X16" s="4">
        <f t="shared" ca="1" si="18"/>
        <v>2.7406000000000859</v>
      </c>
      <c r="Y16" s="32">
        <f t="shared" ca="1" si="16"/>
        <v>3.5998381092007668E-2</v>
      </c>
      <c r="Z16" s="33">
        <f t="shared" ca="1" si="17"/>
        <v>0.52768657307536415</v>
      </c>
      <c r="AA16" s="4">
        <f t="shared" ca="1" si="0"/>
        <v>5.8199980095383053</v>
      </c>
      <c r="AB16" s="4">
        <f t="shared" ca="1" si="1"/>
        <v>43.146429250105449</v>
      </c>
      <c r="AC16" s="11">
        <f t="shared" ca="1" si="2"/>
        <v>5.7405086996012294E-2</v>
      </c>
      <c r="AD16" s="4" t="str">
        <f t="shared" ca="1" si="3"/>
        <v>91282CQT Govt</v>
      </c>
      <c r="AE16" s="4">
        <f t="shared" ca="1" si="4"/>
        <v>0.90690000000000004</v>
      </c>
      <c r="AF16" s="11">
        <f t="shared" ca="1" si="5"/>
        <v>6.329814422319141E-2</v>
      </c>
    </row>
    <row r="17" spans="2:32" x14ac:dyDescent="0.3">
      <c r="B17" s="4" t="str">
        <f ca="1"/>
        <v>91282CQW Govt</v>
      </c>
      <c r="C17" s="4">
        <f ca="1"/>
        <v>0.90400000000000003</v>
      </c>
      <c r="D17" s="4">
        <f t="shared" ca="1" si="6"/>
        <v>0.90400000000000003</v>
      </c>
      <c r="E17" s="11" t="str" cm="1">
        <f t="array" aca="1" ref="E17" ca="1">IF($D17=0,"",_xll.BDP($B17,E$7))</f>
        <v>2026/6/30</v>
      </c>
      <c r="F17" s="11" t="str" cm="1">
        <f t="array" aca="1" ref="F17" ca="1">IF($D17=0,"",_xll.BDP($B17,F$7))</f>
        <v>2033/6/30</v>
      </c>
      <c r="G17" s="11" t="str" cm="1">
        <f t="array" aca="1" ref="G17" ca="1">IF($D17=0,"",_xll.BDP($B17,G$7))</f>
        <v>2026/12/31</v>
      </c>
      <c r="H17" s="11" t="str" cm="1">
        <f t="array" aca="1" ref="H17" ca="1">IF($D17=0,"",_xll.BDP($B17,H$7))</f>
        <v>2026/12/31</v>
      </c>
      <c r="I17" s="37" cm="1">
        <f t="array" aca="1" ref="I17" ca="1">IF($D17=0,"",_xll.BDP($B17,I$7))</f>
        <v>4.25</v>
      </c>
      <c r="J17" s="11" cm="1">
        <f t="array" aca="1" ref="J17" ca="1">IF($D17=0,"",_xll.BDP($B17,J$7))</f>
        <v>98.53125</v>
      </c>
      <c r="K17" s="28" cm="1">
        <f t="array" aca="1" ref="K17" ca="1">IF($D17=0,"",_xll.BDP($B17,K$7))</f>
        <v>4.4991369247436523</v>
      </c>
      <c r="L17" s="11" cm="1">
        <f t="array" aca="1" ref="L17" ca="1">IF($D17=0,"",_xll.BDP($B17,L$7))</f>
        <v>98.5625</v>
      </c>
      <c r="M17" s="28" cm="1">
        <f t="array" aca="1" ref="M17" ca="1">IF($D17=0,"",_xll.BDP($B17,M$7))</f>
        <v>4.493779182434082</v>
      </c>
      <c r="N17" s="11" cm="1">
        <f t="array" aca="1" ref="N17" ca="1">IF($D17=0,"",_xll.BDP($B17,N$7))</f>
        <v>98.40234375</v>
      </c>
      <c r="O17" s="22">
        <f t="shared" ca="1" si="7"/>
        <v>4.521027143858395E-2</v>
      </c>
      <c r="P17" s="11">
        <f t="shared" ca="1" si="8"/>
        <v>98.546875</v>
      </c>
      <c r="Q17" s="22">
        <f t="shared" ca="1" si="9"/>
        <v>4.4963189227547724E-2</v>
      </c>
      <c r="R17" s="29">
        <f t="shared" ca="1" si="10"/>
        <v>-2.4708221103622585E-4</v>
      </c>
      <c r="S17" s="30">
        <f t="shared" ca="1" si="11"/>
        <v>46295</v>
      </c>
      <c r="T17" s="30">
        <f t="shared" ca="1" si="12"/>
        <v>46387</v>
      </c>
      <c r="U17" s="4">
        <f t="shared" ca="1" si="13"/>
        <v>0.39480874316939896</v>
      </c>
      <c r="V17" s="4">
        <f t="shared" ca="1" si="14"/>
        <v>1.0683060109289617</v>
      </c>
      <c r="W17" s="31">
        <f t="shared" ca="1" si="15"/>
        <v>7.1581739684505652E-2</v>
      </c>
      <c r="X17" s="4">
        <f t="shared" ca="1" si="18"/>
        <v>11.195999999999913</v>
      </c>
      <c r="Y17" s="32">
        <f t="shared" ca="1" si="16"/>
        <v>1.9897600833042824E-2</v>
      </c>
      <c r="Z17" s="33">
        <f t="shared" ca="1" si="17"/>
        <v>8.9053843300957318</v>
      </c>
      <c r="AA17" s="4">
        <f t="shared" ca="1" si="0"/>
        <v>5.9002353514140307</v>
      </c>
      <c r="AB17" s="4">
        <f t="shared" ca="1" si="1"/>
        <v>44.131486758324897</v>
      </c>
      <c r="AC17" s="11">
        <f t="shared" ca="1" si="2"/>
        <v>5.8166720665183642E-2</v>
      </c>
      <c r="AD17" s="4" t="str">
        <f t="shared" ca="1" si="3"/>
        <v>91282CQW Govt</v>
      </c>
      <c r="AE17" s="4">
        <f t="shared" ca="1" si="4"/>
        <v>0.90400000000000003</v>
      </c>
      <c r="AF17" s="11">
        <f t="shared" ca="1" si="5"/>
        <v>6.4343717549981902E-2</v>
      </c>
    </row>
    <row r="18" spans="2:32" x14ac:dyDescent="0.3">
      <c r="B18" s="4" t="str">
        <f ca="1"/>
        <v>91282CRC Govt</v>
      </c>
      <c r="C18" s="4">
        <f ca="1"/>
        <v>0.91080000000000005</v>
      </c>
      <c r="D18" s="4">
        <f t="shared" ref="D18" ca="1" si="19">C18</f>
        <v>0.91080000000000005</v>
      </c>
      <c r="E18" s="11" t="str" cm="1">
        <f t="array" aca="1" ref="E18" ca="1">IF($D18=0,"",_xll.BDP($B18,E$7))</f>
        <v>2026/7/31</v>
      </c>
      <c r="F18" s="11" t="str" cm="1">
        <f t="array" aca="1" ref="F18" ca="1">IF($D18=0,"",_xll.BDP($B18,F$7))</f>
        <v>2033/7/31</v>
      </c>
      <c r="G18" s="11" t="str" cm="1">
        <f t="array" aca="1" ref="G18" ca="1">IF($D18=0,"",_xll.BDP($B18,G$7))</f>
        <v>2027/1/31</v>
      </c>
      <c r="H18" s="11" t="str" cm="1">
        <f t="array" aca="1" ref="H18" ca="1">IF($D18=0,"",_xll.BDP($B18,H$7))</f>
        <v>2027/1/31</v>
      </c>
      <c r="I18" s="37" cm="1">
        <f t="array" aca="1" ref="I18" ca="1">IF($D18=0,"",_xll.BDP($B18,I$7))</f>
        <v>4.375</v>
      </c>
      <c r="J18" s="11" cm="1">
        <f t="array" aca="1" ref="J18" ca="1">IF($D18=0,"",_xll.BDP($B18,J$7))</f>
        <v>99.234375</v>
      </c>
      <c r="K18" s="28" cm="1">
        <f t="array" aca="1" ref="K18" ca="1">IF($D18=0,"",_xll.BDP($B18,K$7))</f>
        <v>4.5038003921508789</v>
      </c>
      <c r="L18" s="11" cm="1">
        <f t="array" aca="1" ref="L18" ca="1">IF($D18=0,"",_xll.BDP($B18,L$7))</f>
        <v>99.2421875</v>
      </c>
      <c r="M18" s="28" cm="1">
        <f t="array" aca="1" ref="M18" ca="1">IF($D18=0,"",_xll.BDP($B18,M$7))</f>
        <v>4.5024795532226563</v>
      </c>
      <c r="N18" s="11" cm="1">
        <f t="array" aca="1" ref="N18" ca="1">IF($D18=0,"",_xll.BDP($B18,N$7))</f>
        <v>99.09765625</v>
      </c>
      <c r="O18" s="22">
        <f t="shared" ca="1" si="7"/>
        <v>4.5268484054728567E-2</v>
      </c>
      <c r="P18" s="11">
        <f t="shared" ca="1" si="8"/>
        <v>99.23828125</v>
      </c>
      <c r="Q18" s="22">
        <f t="shared" ca="1" si="9"/>
        <v>4.5030978375420069E-2</v>
      </c>
      <c r="R18" s="29">
        <f t="shared" ca="1" si="10"/>
        <v>-2.3750567930849731E-4</v>
      </c>
      <c r="S18" s="30">
        <f t="shared" ca="1" si="11"/>
        <v>46295</v>
      </c>
      <c r="T18" s="30">
        <f t="shared" ca="1" si="12"/>
        <v>46418</v>
      </c>
      <c r="U18" s="4">
        <f t="shared" ca="1" si="13"/>
        <v>3.5665760869565216E-2</v>
      </c>
      <c r="V18" s="4">
        <f t="shared" ca="1" si="14"/>
        <v>0.72520380434782605</v>
      </c>
      <c r="W18" s="31">
        <f t="shared" ca="1" si="15"/>
        <v>8.5601179069805244E-2</v>
      </c>
      <c r="X18" s="4">
        <f t="shared" ca="1" si="18"/>
        <v>9.6841999999996915</v>
      </c>
      <c r="Y18" s="32">
        <f t="shared" ca="1" si="16"/>
        <v>2.3708969619207331E-2</v>
      </c>
      <c r="Z18" s="33">
        <f t="shared" ca="1" si="17"/>
        <v>6.9449622697659237</v>
      </c>
      <c r="AA18" s="4">
        <f t="shared" ca="1" si="0"/>
        <v>5.9635274322574636</v>
      </c>
      <c r="AB18" s="4">
        <f t="shared" ca="1" si="1"/>
        <v>44.955344343659505</v>
      </c>
      <c r="AC18" s="11">
        <f t="shared" ca="1" si="2"/>
        <v>5.9203327711973987E-2</v>
      </c>
      <c r="AD18" s="4" t="str">
        <f t="shared" ca="1" si="3"/>
        <v>91282CRC Govt</v>
      </c>
      <c r="AE18" s="4">
        <f t="shared" ca="1" si="4"/>
        <v>0.91080000000000005</v>
      </c>
      <c r="AF18" s="11">
        <f t="shared" ca="1" si="5"/>
        <v>6.500145774261526E-2</v>
      </c>
    </row>
    <row r="19" spans="2:32" x14ac:dyDescent="0.3">
      <c r="D19" s="4">
        <f t="shared" ref="D19:D82" si="20">C19</f>
        <v>0</v>
      </c>
      <c r="E19" s="11" t="str" cm="1">
        <f t="array" ref="E19">IF($D19=0,"",_xll.BDP($B19,E$7))</f>
        <v/>
      </c>
      <c r="F19" s="11" t="str" cm="1">
        <f t="array" ref="F19">IF($D19=0,"",_xll.BDP($B19,F$7))</f>
        <v/>
      </c>
      <c r="G19" s="11" t="str" cm="1">
        <f t="array" ref="G19">IF($D19=0,"",_xll.BDP($B19,G$7))</f>
        <v/>
      </c>
      <c r="H19" s="11" t="str" cm="1">
        <f t="array" ref="H19">IF($D19=0,"",_xll.BDP($B19,H$7))</f>
        <v/>
      </c>
      <c r="I19" s="37" t="str" cm="1">
        <f t="array" ref="I19">IF($D19=0,"",_xll.BDP($B19,I$7))</f>
        <v/>
      </c>
      <c r="J19" s="11" t="str" cm="1">
        <f t="array" ref="J19">IF($D19=0,"",_xll.BDP($B19,J$7))</f>
        <v/>
      </c>
      <c r="K19" s="28" t="str" cm="1">
        <f t="array" ref="K19">IF($D19=0,"",_xll.BDP($B19,K$7))</f>
        <v/>
      </c>
      <c r="L19" s="11" t="str" cm="1">
        <f t="array" ref="L19">IF($D19=0,"",_xll.BDP($B19,L$7))</f>
        <v/>
      </c>
      <c r="M19" s="28" t="str" cm="1">
        <f t="array" ref="M19">IF($D19=0,"",_xll.BDP($B19,M$7))</f>
        <v/>
      </c>
      <c r="N19" s="11" t="str" cm="1">
        <f t="array" ref="N19">IF($D19=0,"",_xll.BDP($B19,N$7))</f>
        <v/>
      </c>
      <c r="O19" s="22" t="str">
        <f t="shared" ref="O19:O82" ca="1" si="21">IF(D19=0,"",YIELD(TODAY(),F19,I19/100,N19,100,2,1))</f>
        <v/>
      </c>
      <c r="P19" s="11" t="e">
        <f t="shared" si="8"/>
        <v>#VALUE!</v>
      </c>
      <c r="Q19" s="22" t="str">
        <f t="shared" ref="Q19:Q82" ca="1" si="22">IF(D19=0,"",YIELD(TODAY()+1,F19,I19/100,P19,100,2,1))</f>
        <v/>
      </c>
      <c r="R19" s="29" t="str">
        <f t="shared" ref="R19:R82" si="23">IF(D19=0,"",Q19-O19)</f>
        <v/>
      </c>
      <c r="S19" s="30">
        <f t="shared" ca="1" si="11"/>
        <v>46295</v>
      </c>
      <c r="T19" s="30" t="e">
        <f t="shared" ca="1" si="12"/>
        <v>#VALUE!</v>
      </c>
      <c r="U19" s="4" t="str">
        <f t="shared" si="13"/>
        <v/>
      </c>
      <c r="V19" s="4" t="str">
        <f t="shared" si="14"/>
        <v/>
      </c>
      <c r="W19" s="31" t="str">
        <f t="shared" ca="1" si="15"/>
        <v/>
      </c>
      <c r="X19" s="4" t="str">
        <f t="shared" ref="X19:X82" si="24">IF(D19=0,"",(P19-($F$2)*D19)/(1/32))</f>
        <v/>
      </c>
      <c r="Y19" s="32" t="e">
        <f t="shared" ca="1" si="16"/>
        <v>#VALUE!</v>
      </c>
      <c r="Z19" s="33" t="str">
        <f t="shared" si="17"/>
        <v/>
      </c>
      <c r="AA19" s="4" t="str">
        <f t="shared" ca="1" si="0"/>
        <v/>
      </c>
      <c r="AB19" s="4" t="str">
        <f t="shared" ca="1" si="1"/>
        <v/>
      </c>
      <c r="AC19" s="11" t="str">
        <f t="shared" si="2"/>
        <v/>
      </c>
      <c r="AD19" s="4" t="str">
        <f t="shared" si="3"/>
        <v/>
      </c>
      <c r="AE19" s="4" t="str">
        <f t="shared" si="4"/>
        <v/>
      </c>
      <c r="AF19" s="11" t="str">
        <f t="shared" si="5"/>
        <v/>
      </c>
    </row>
    <row r="20" spans="2:32" x14ac:dyDescent="0.3">
      <c r="D20" s="4">
        <f t="shared" si="20"/>
        <v>0</v>
      </c>
      <c r="E20" s="11" t="str" cm="1">
        <f t="array" ref="E20">IF($D20=0,"",_xll.BDP($B20,E$7))</f>
        <v/>
      </c>
      <c r="F20" s="11" t="str" cm="1">
        <f t="array" ref="F20">IF($D20=0,"",_xll.BDP($B20,F$7))</f>
        <v/>
      </c>
      <c r="G20" s="11" t="str" cm="1">
        <f t="array" ref="G20">IF($D20=0,"",_xll.BDP($B20,G$7))</f>
        <v/>
      </c>
      <c r="H20" s="11" t="str" cm="1">
        <f t="array" ref="H20">IF($D20=0,"",_xll.BDP($B20,H$7))</f>
        <v/>
      </c>
      <c r="I20" s="37" t="str" cm="1">
        <f t="array" ref="I20">IF($D20=0,"",_xll.BDP($B20,I$7))</f>
        <v/>
      </c>
      <c r="J20" s="11" t="str" cm="1">
        <f t="array" ref="J20">IF($D20=0,"",_xll.BDP($B20,J$7))</f>
        <v/>
      </c>
      <c r="K20" s="28" t="str" cm="1">
        <f t="array" ref="K20">IF($D20=0,"",_xll.BDP($B20,K$7))</f>
        <v/>
      </c>
      <c r="L20" s="11" t="str" cm="1">
        <f t="array" ref="L20">IF($D20=0,"",_xll.BDP($B20,L$7))</f>
        <v/>
      </c>
      <c r="M20" s="28" t="str" cm="1">
        <f t="array" ref="M20">IF($D20=0,"",_xll.BDP($B20,M$7))</f>
        <v/>
      </c>
      <c r="N20" s="11" t="str" cm="1">
        <f t="array" ref="N20">IF($D20=0,"",_xll.BDP($B20,N$7))</f>
        <v/>
      </c>
      <c r="O20" s="22" t="str">
        <f t="shared" ca="1" si="21"/>
        <v/>
      </c>
      <c r="P20" s="11" t="e">
        <f t="shared" si="8"/>
        <v>#VALUE!</v>
      </c>
      <c r="Q20" s="22" t="str">
        <f t="shared" ca="1" si="22"/>
        <v/>
      </c>
      <c r="R20" s="29" t="str">
        <f t="shared" si="23"/>
        <v/>
      </c>
      <c r="S20" s="30">
        <f t="shared" ca="1" si="11"/>
        <v>46295</v>
      </c>
      <c r="T20" s="30" t="e">
        <f t="shared" ca="1" si="12"/>
        <v>#VALUE!</v>
      </c>
      <c r="U20" s="4" t="str">
        <f t="shared" si="13"/>
        <v/>
      </c>
      <c r="V20" s="4" t="str">
        <f t="shared" si="14"/>
        <v/>
      </c>
      <c r="W20" s="31" t="str">
        <f t="shared" ca="1" si="15"/>
        <v/>
      </c>
      <c r="X20" s="4" t="str">
        <f t="shared" si="24"/>
        <v/>
      </c>
      <c r="Y20" s="32" t="e">
        <f t="shared" ca="1" si="16"/>
        <v>#VALUE!</v>
      </c>
      <c r="Z20" s="33" t="str">
        <f t="shared" si="17"/>
        <v/>
      </c>
      <c r="AA20" s="4" t="str">
        <f t="shared" ca="1" si="0"/>
        <v/>
      </c>
      <c r="AB20" s="4" t="str">
        <f t="shared" ca="1" si="1"/>
        <v/>
      </c>
      <c r="AC20" s="11" t="str">
        <f t="shared" si="2"/>
        <v/>
      </c>
      <c r="AD20" s="4" t="str">
        <f t="shared" si="3"/>
        <v/>
      </c>
      <c r="AE20" s="4" t="str">
        <f t="shared" si="4"/>
        <v/>
      </c>
      <c r="AF20" s="11" t="str">
        <f t="shared" si="5"/>
        <v/>
      </c>
    </row>
    <row r="21" spans="2:32" x14ac:dyDescent="0.3">
      <c r="D21" s="4">
        <f t="shared" si="20"/>
        <v>0</v>
      </c>
      <c r="E21" s="11" t="str" cm="1">
        <f t="array" ref="E21">IF($D21=0,"",_xll.BDP($B21,E$7))</f>
        <v/>
      </c>
      <c r="F21" s="11" t="str" cm="1">
        <f t="array" ref="F21">IF($D21=0,"",_xll.BDP($B21,F$7))</f>
        <v/>
      </c>
      <c r="G21" s="11" t="str" cm="1">
        <f t="array" ref="G21">IF($D21=0,"",_xll.BDP($B21,G$7))</f>
        <v/>
      </c>
      <c r="H21" s="11" t="str" cm="1">
        <f t="array" ref="H21">IF($D21=0,"",_xll.BDP($B21,H$7))</f>
        <v/>
      </c>
      <c r="I21" s="37" t="str" cm="1">
        <f t="array" ref="I21">IF($D21=0,"",_xll.BDP($B21,I$7))</f>
        <v/>
      </c>
      <c r="J21" s="11" t="str" cm="1">
        <f t="array" ref="J21">IF($D21=0,"",_xll.BDP($B21,J$7))</f>
        <v/>
      </c>
      <c r="K21" s="28" t="str" cm="1">
        <f t="array" ref="K21">IF($D21=0,"",_xll.BDP($B21,K$7))</f>
        <v/>
      </c>
      <c r="L21" s="11" t="str" cm="1">
        <f t="array" ref="L21">IF($D21=0,"",_xll.BDP($B21,L$7))</f>
        <v/>
      </c>
      <c r="M21" s="28" t="str" cm="1">
        <f t="array" ref="M21">IF($D21=0,"",_xll.BDP($B21,M$7))</f>
        <v/>
      </c>
      <c r="N21" s="11" t="str" cm="1">
        <f t="array" ref="N21">IF($D21=0,"",_xll.BDP($B21,N$7))</f>
        <v/>
      </c>
      <c r="O21" s="22" t="str">
        <f t="shared" ca="1" si="21"/>
        <v/>
      </c>
      <c r="P21" s="11" t="e">
        <f t="shared" si="8"/>
        <v>#VALUE!</v>
      </c>
      <c r="Q21" s="22" t="str">
        <f t="shared" ca="1" si="22"/>
        <v/>
      </c>
      <c r="R21" s="29" t="str">
        <f t="shared" si="23"/>
        <v/>
      </c>
      <c r="S21" s="30">
        <f t="shared" ca="1" si="11"/>
        <v>46295</v>
      </c>
      <c r="T21" s="30" t="e">
        <f t="shared" ca="1" si="12"/>
        <v>#VALUE!</v>
      </c>
      <c r="U21" s="4" t="str">
        <f t="shared" si="13"/>
        <v/>
      </c>
      <c r="V21" s="4" t="str">
        <f t="shared" si="14"/>
        <v/>
      </c>
      <c r="W21" s="31" t="str">
        <f t="shared" ca="1" si="15"/>
        <v/>
      </c>
      <c r="X21" s="4" t="str">
        <f t="shared" si="24"/>
        <v/>
      </c>
      <c r="Y21" s="32" t="e">
        <f t="shared" ca="1" si="16"/>
        <v>#VALUE!</v>
      </c>
      <c r="Z21" s="33" t="str">
        <f t="shared" si="17"/>
        <v/>
      </c>
      <c r="AA21" s="4" t="str">
        <f t="shared" ca="1" si="0"/>
        <v/>
      </c>
      <c r="AB21" s="4" t="str">
        <f t="shared" ca="1" si="1"/>
        <v/>
      </c>
      <c r="AC21" s="11" t="str">
        <f t="shared" si="2"/>
        <v/>
      </c>
      <c r="AD21" s="4" t="str">
        <f t="shared" si="3"/>
        <v/>
      </c>
      <c r="AE21" s="4" t="str">
        <f t="shared" si="4"/>
        <v/>
      </c>
      <c r="AF21" s="11" t="str">
        <f t="shared" si="5"/>
        <v/>
      </c>
    </row>
    <row r="22" spans="2:32" x14ac:dyDescent="0.3">
      <c r="D22" s="4">
        <f t="shared" si="20"/>
        <v>0</v>
      </c>
      <c r="E22" s="11" t="str" cm="1">
        <f t="array" ref="E22">IF($D22=0,"",_xll.BDP($B22,E$7))</f>
        <v/>
      </c>
      <c r="F22" s="11" t="str" cm="1">
        <f t="array" ref="F22">IF($D22=0,"",_xll.BDP($B22,F$7))</f>
        <v/>
      </c>
      <c r="G22" s="11" t="str" cm="1">
        <f t="array" ref="G22">IF($D22=0,"",_xll.BDP($B22,G$7))</f>
        <v/>
      </c>
      <c r="H22" s="11" t="str" cm="1">
        <f t="array" ref="H22">IF($D22=0,"",_xll.BDP($B22,H$7))</f>
        <v/>
      </c>
      <c r="I22" s="37" t="str" cm="1">
        <f t="array" ref="I22">IF($D22=0,"",_xll.BDP($B22,I$7))</f>
        <v/>
      </c>
      <c r="J22" s="11" t="str" cm="1">
        <f t="array" ref="J22">IF($D22=0,"",_xll.BDP($B22,J$7))</f>
        <v/>
      </c>
      <c r="K22" s="28" t="str" cm="1">
        <f t="array" ref="K22">IF($D22=0,"",_xll.BDP($B22,K$7))</f>
        <v/>
      </c>
      <c r="L22" s="11" t="str" cm="1">
        <f t="array" ref="L22">IF($D22=0,"",_xll.BDP($B22,L$7))</f>
        <v/>
      </c>
      <c r="M22" s="28" t="str" cm="1">
        <f t="array" ref="M22">IF($D22=0,"",_xll.BDP($B22,M$7))</f>
        <v/>
      </c>
      <c r="N22" s="11" t="str" cm="1">
        <f t="array" ref="N22">IF($D22=0,"",_xll.BDP($B22,N$7))</f>
        <v/>
      </c>
      <c r="O22" s="22" t="str">
        <f t="shared" ca="1" si="21"/>
        <v/>
      </c>
      <c r="P22" s="11" t="e">
        <f t="shared" si="8"/>
        <v>#VALUE!</v>
      </c>
      <c r="Q22" s="22" t="str">
        <f t="shared" ca="1" si="22"/>
        <v/>
      </c>
      <c r="R22" s="29" t="str">
        <f t="shared" si="23"/>
        <v/>
      </c>
      <c r="S22" s="30">
        <f t="shared" ca="1" si="11"/>
        <v>46295</v>
      </c>
      <c r="T22" s="30" t="e">
        <f t="shared" ca="1" si="12"/>
        <v>#VALUE!</v>
      </c>
      <c r="U22" s="4" t="str">
        <f t="shared" si="13"/>
        <v/>
      </c>
      <c r="V22" s="4" t="str">
        <f t="shared" si="14"/>
        <v/>
      </c>
      <c r="W22" s="31" t="str">
        <f t="shared" ca="1" si="15"/>
        <v/>
      </c>
      <c r="X22" s="4" t="str">
        <f t="shared" si="24"/>
        <v/>
      </c>
      <c r="Y22" s="32" t="e">
        <f t="shared" ca="1" si="16"/>
        <v>#VALUE!</v>
      </c>
      <c r="Z22" s="33" t="str">
        <f t="shared" si="17"/>
        <v/>
      </c>
      <c r="AA22" s="4" t="str">
        <f t="shared" ca="1" si="0"/>
        <v/>
      </c>
      <c r="AB22" s="4" t="str">
        <f t="shared" ca="1" si="1"/>
        <v/>
      </c>
      <c r="AC22" s="11" t="str">
        <f t="shared" si="2"/>
        <v/>
      </c>
      <c r="AD22" s="4" t="str">
        <f t="shared" si="3"/>
        <v/>
      </c>
      <c r="AE22" s="4" t="str">
        <f t="shared" si="4"/>
        <v/>
      </c>
      <c r="AF22" s="11" t="str">
        <f t="shared" si="5"/>
        <v/>
      </c>
    </row>
    <row r="23" spans="2:32" x14ac:dyDescent="0.3">
      <c r="D23" s="4">
        <f t="shared" si="20"/>
        <v>0</v>
      </c>
      <c r="E23" s="11" t="str" cm="1">
        <f t="array" ref="E23">IF($D23=0,"",_xll.BDP($B23,E$7))</f>
        <v/>
      </c>
      <c r="F23" s="11" t="str" cm="1">
        <f t="array" ref="F23">IF($D23=0,"",_xll.BDP($B23,F$7))</f>
        <v/>
      </c>
      <c r="G23" s="11" t="str" cm="1">
        <f t="array" ref="G23">IF($D23=0,"",_xll.BDP($B23,G$7))</f>
        <v/>
      </c>
      <c r="H23" s="11" t="str" cm="1">
        <f t="array" ref="H23">IF($D23=0,"",_xll.BDP($B23,H$7))</f>
        <v/>
      </c>
      <c r="I23" s="37" t="str" cm="1">
        <f t="array" ref="I23">IF($D23=0,"",_xll.BDP($B23,I$7))</f>
        <v/>
      </c>
      <c r="J23" s="11" t="str" cm="1">
        <f t="array" ref="J23">IF($D23=0,"",_xll.BDP($B23,J$7))</f>
        <v/>
      </c>
      <c r="K23" s="28" t="str" cm="1">
        <f t="array" ref="K23">IF($D23=0,"",_xll.BDP($B23,K$7))</f>
        <v/>
      </c>
      <c r="L23" s="11" t="str" cm="1">
        <f t="array" ref="L23">IF($D23=0,"",_xll.BDP($B23,L$7))</f>
        <v/>
      </c>
      <c r="M23" s="28" t="str" cm="1">
        <f t="array" ref="M23">IF($D23=0,"",_xll.BDP($B23,M$7))</f>
        <v/>
      </c>
      <c r="N23" s="11" t="str" cm="1">
        <f t="array" ref="N23">IF($D23=0,"",_xll.BDP($B23,N$7))</f>
        <v/>
      </c>
      <c r="O23" s="22" t="str">
        <f t="shared" ca="1" si="21"/>
        <v/>
      </c>
      <c r="P23" s="11" t="e">
        <f t="shared" si="8"/>
        <v>#VALUE!</v>
      </c>
      <c r="Q23" s="22" t="str">
        <f t="shared" ca="1" si="22"/>
        <v/>
      </c>
      <c r="R23" s="29" t="str">
        <f t="shared" si="23"/>
        <v/>
      </c>
      <c r="S23" s="30">
        <f t="shared" ca="1" si="11"/>
        <v>46295</v>
      </c>
      <c r="T23" s="30" t="e">
        <f t="shared" ca="1" si="12"/>
        <v>#VALUE!</v>
      </c>
      <c r="U23" s="4" t="str">
        <f t="shared" si="13"/>
        <v/>
      </c>
      <c r="V23" s="4" t="str">
        <f t="shared" si="14"/>
        <v/>
      </c>
      <c r="W23" s="31" t="str">
        <f t="shared" ca="1" si="15"/>
        <v/>
      </c>
      <c r="X23" s="4" t="str">
        <f t="shared" si="24"/>
        <v/>
      </c>
      <c r="Y23" s="32" t="e">
        <f t="shared" ca="1" si="16"/>
        <v>#VALUE!</v>
      </c>
      <c r="Z23" s="33" t="str">
        <f t="shared" si="17"/>
        <v/>
      </c>
      <c r="AA23" s="4" t="str">
        <f t="shared" ca="1" si="0"/>
        <v/>
      </c>
      <c r="AB23" s="4" t="str">
        <f t="shared" ca="1" si="1"/>
        <v/>
      </c>
      <c r="AC23" s="11" t="str">
        <f t="shared" si="2"/>
        <v/>
      </c>
      <c r="AD23" s="4" t="str">
        <f t="shared" si="3"/>
        <v/>
      </c>
      <c r="AE23" s="4" t="str">
        <f t="shared" si="4"/>
        <v/>
      </c>
      <c r="AF23" s="11" t="str">
        <f t="shared" si="5"/>
        <v/>
      </c>
    </row>
    <row r="24" spans="2:32" x14ac:dyDescent="0.3">
      <c r="D24" s="4">
        <f t="shared" si="20"/>
        <v>0</v>
      </c>
      <c r="E24" s="11" t="str" cm="1">
        <f t="array" ref="E24">IF($D24=0,"",_xll.BDP($B24,E$7))</f>
        <v/>
      </c>
      <c r="F24" s="11" t="str" cm="1">
        <f t="array" ref="F24">IF($D24=0,"",_xll.BDP($B24,F$7))</f>
        <v/>
      </c>
      <c r="G24" s="11" t="str" cm="1">
        <f t="array" ref="G24">IF($D24=0,"",_xll.BDP($B24,G$7))</f>
        <v/>
      </c>
      <c r="H24" s="11" t="str" cm="1">
        <f t="array" ref="H24">IF($D24=0,"",_xll.BDP($B24,H$7))</f>
        <v/>
      </c>
      <c r="I24" s="37" t="str" cm="1">
        <f t="array" ref="I24">IF($D24=0,"",_xll.BDP($B24,I$7))</f>
        <v/>
      </c>
      <c r="J24" s="11" t="str" cm="1">
        <f t="array" ref="J24">IF($D24=0,"",_xll.BDP($B24,J$7))</f>
        <v/>
      </c>
      <c r="K24" s="28" t="str" cm="1">
        <f t="array" ref="K24">IF($D24=0,"",_xll.BDP($B24,K$7))</f>
        <v/>
      </c>
      <c r="L24" s="11" t="str" cm="1">
        <f t="array" ref="L24">IF($D24=0,"",_xll.BDP($B24,L$7))</f>
        <v/>
      </c>
      <c r="M24" s="28" t="str" cm="1">
        <f t="array" ref="M24">IF($D24=0,"",_xll.BDP($B24,M$7))</f>
        <v/>
      </c>
      <c r="N24" s="11" t="str" cm="1">
        <f t="array" ref="N24">IF($D24=0,"",_xll.BDP($B24,N$7))</f>
        <v/>
      </c>
      <c r="O24" s="22" t="str">
        <f t="shared" ca="1" si="21"/>
        <v/>
      </c>
      <c r="P24" s="11" t="e">
        <f t="shared" si="8"/>
        <v>#VALUE!</v>
      </c>
      <c r="Q24" s="22" t="str">
        <f t="shared" ca="1" si="22"/>
        <v/>
      </c>
      <c r="R24" s="29" t="str">
        <f t="shared" si="23"/>
        <v/>
      </c>
      <c r="S24" s="30">
        <f t="shared" ca="1" si="11"/>
        <v>46295</v>
      </c>
      <c r="T24" s="30" t="e">
        <f t="shared" ca="1" si="12"/>
        <v>#VALUE!</v>
      </c>
      <c r="U24" s="4" t="str">
        <f t="shared" si="13"/>
        <v/>
      </c>
      <c r="V24" s="4" t="str">
        <f t="shared" si="14"/>
        <v/>
      </c>
      <c r="W24" s="31" t="str">
        <f t="shared" ca="1" si="15"/>
        <v/>
      </c>
      <c r="X24" s="4" t="str">
        <f t="shared" si="24"/>
        <v/>
      </c>
      <c r="Y24" s="32" t="e">
        <f t="shared" ca="1" si="16"/>
        <v>#VALUE!</v>
      </c>
      <c r="Z24" s="33" t="str">
        <f t="shared" si="17"/>
        <v/>
      </c>
      <c r="AA24" s="4" t="str">
        <f t="shared" ca="1" si="0"/>
        <v/>
      </c>
      <c r="AB24" s="4" t="str">
        <f t="shared" ca="1" si="1"/>
        <v/>
      </c>
      <c r="AC24" s="11" t="str">
        <f t="shared" si="2"/>
        <v/>
      </c>
      <c r="AD24" s="4" t="str">
        <f t="shared" si="3"/>
        <v/>
      </c>
      <c r="AE24" s="4" t="str">
        <f t="shared" si="4"/>
        <v/>
      </c>
      <c r="AF24" s="11" t="str">
        <f t="shared" si="5"/>
        <v/>
      </c>
    </row>
    <row r="25" spans="2:32" x14ac:dyDescent="0.3">
      <c r="D25" s="4">
        <f t="shared" si="20"/>
        <v>0</v>
      </c>
      <c r="E25" s="11" t="str" cm="1">
        <f t="array" ref="E25">IF($D25=0,"",_xll.BDP($B25,E$7))</f>
        <v/>
      </c>
      <c r="F25" s="11" t="str" cm="1">
        <f t="array" ref="F25">IF($D25=0,"",_xll.BDP($B25,F$7))</f>
        <v/>
      </c>
      <c r="G25" s="11" t="str" cm="1">
        <f t="array" ref="G25">IF($D25=0,"",_xll.BDP($B25,G$7))</f>
        <v/>
      </c>
      <c r="H25" s="11" t="str" cm="1">
        <f t="array" ref="H25">IF($D25=0,"",_xll.BDP($B25,H$7))</f>
        <v/>
      </c>
      <c r="I25" s="37" t="str" cm="1">
        <f t="array" ref="I25">IF($D25=0,"",_xll.BDP($B25,I$7))</f>
        <v/>
      </c>
      <c r="J25" s="11" t="str" cm="1">
        <f t="array" ref="J25">IF($D25=0,"",_xll.BDP($B25,J$7))</f>
        <v/>
      </c>
      <c r="K25" s="28" t="str" cm="1">
        <f t="array" ref="K25">IF($D25=0,"",_xll.BDP($B25,K$7))</f>
        <v/>
      </c>
      <c r="L25" s="11" t="str" cm="1">
        <f t="array" ref="L25">IF($D25=0,"",_xll.BDP($B25,L$7))</f>
        <v/>
      </c>
      <c r="M25" s="28" t="str" cm="1">
        <f t="array" ref="M25">IF($D25=0,"",_xll.BDP($B25,M$7))</f>
        <v/>
      </c>
      <c r="N25" s="11" t="str" cm="1">
        <f t="array" ref="N25">IF($D25=0,"",_xll.BDP($B25,N$7))</f>
        <v/>
      </c>
      <c r="O25" s="22" t="str">
        <f t="shared" ca="1" si="21"/>
        <v/>
      </c>
      <c r="P25" s="11" t="e">
        <f t="shared" si="8"/>
        <v>#VALUE!</v>
      </c>
      <c r="Q25" s="22" t="str">
        <f t="shared" ca="1" si="22"/>
        <v/>
      </c>
      <c r="R25" s="29" t="str">
        <f t="shared" si="23"/>
        <v/>
      </c>
      <c r="S25" s="30">
        <f t="shared" ca="1" si="11"/>
        <v>46295</v>
      </c>
      <c r="T25" s="30" t="e">
        <f t="shared" ca="1" si="12"/>
        <v>#VALUE!</v>
      </c>
      <c r="U25" s="4" t="str">
        <f t="shared" si="13"/>
        <v/>
      </c>
      <c r="V25" s="4" t="str">
        <f t="shared" si="14"/>
        <v/>
      </c>
      <c r="W25" s="31" t="str">
        <f t="shared" ca="1" si="15"/>
        <v/>
      </c>
      <c r="X25" s="4" t="str">
        <f t="shared" si="24"/>
        <v/>
      </c>
      <c r="Y25" s="32" t="e">
        <f t="shared" ca="1" si="16"/>
        <v>#VALUE!</v>
      </c>
      <c r="Z25" s="33" t="str">
        <f t="shared" si="17"/>
        <v/>
      </c>
      <c r="AA25" s="4" t="str">
        <f t="shared" ca="1" si="0"/>
        <v/>
      </c>
      <c r="AB25" s="4" t="str">
        <f t="shared" ca="1" si="1"/>
        <v/>
      </c>
      <c r="AC25" s="11" t="str">
        <f t="shared" si="2"/>
        <v/>
      </c>
      <c r="AD25" s="4" t="str">
        <f t="shared" si="3"/>
        <v/>
      </c>
      <c r="AE25" s="4" t="str">
        <f t="shared" si="4"/>
        <v/>
      </c>
      <c r="AF25" s="11" t="str">
        <f t="shared" si="5"/>
        <v/>
      </c>
    </row>
    <row r="26" spans="2:32" x14ac:dyDescent="0.3">
      <c r="D26" s="4">
        <f t="shared" si="20"/>
        <v>0</v>
      </c>
      <c r="E26" s="11" t="str" cm="1">
        <f t="array" ref="E26">IF($D26=0,"",_xll.BDP($B26,E$7))</f>
        <v/>
      </c>
      <c r="F26" s="11" t="str" cm="1">
        <f t="array" ref="F26">IF($D26=0,"",_xll.BDP($B26,F$7))</f>
        <v/>
      </c>
      <c r="G26" s="11" t="str" cm="1">
        <f t="array" ref="G26">IF($D26=0,"",_xll.BDP($B26,G$7))</f>
        <v/>
      </c>
      <c r="H26" s="11" t="str" cm="1">
        <f t="array" ref="H26">IF($D26=0,"",_xll.BDP($B26,H$7))</f>
        <v/>
      </c>
      <c r="I26" s="37" t="str" cm="1">
        <f t="array" ref="I26">IF($D26=0,"",_xll.BDP($B26,I$7))</f>
        <v/>
      </c>
      <c r="J26" s="11" t="str" cm="1">
        <f t="array" ref="J26">IF($D26=0,"",_xll.BDP($B26,J$7))</f>
        <v/>
      </c>
      <c r="K26" s="28" t="str" cm="1">
        <f t="array" ref="K26">IF($D26=0,"",_xll.BDP($B26,K$7))</f>
        <v/>
      </c>
      <c r="L26" s="11" t="str" cm="1">
        <f t="array" ref="L26">IF($D26=0,"",_xll.BDP($B26,L$7))</f>
        <v/>
      </c>
      <c r="M26" s="28" t="str" cm="1">
        <f t="array" ref="M26">IF($D26=0,"",_xll.BDP($B26,M$7))</f>
        <v/>
      </c>
      <c r="N26" s="11" t="str" cm="1">
        <f t="array" ref="N26">IF($D26=0,"",_xll.BDP($B26,N$7))</f>
        <v/>
      </c>
      <c r="O26" s="22" t="str">
        <f t="shared" ca="1" si="21"/>
        <v/>
      </c>
      <c r="P26" s="11" t="e">
        <f t="shared" si="8"/>
        <v>#VALUE!</v>
      </c>
      <c r="Q26" s="22" t="str">
        <f t="shared" ca="1" si="22"/>
        <v/>
      </c>
      <c r="R26" s="29" t="str">
        <f t="shared" si="23"/>
        <v/>
      </c>
      <c r="S26" s="30">
        <f t="shared" ca="1" si="11"/>
        <v>46295</v>
      </c>
      <c r="T26" s="30" t="e">
        <f t="shared" ca="1" si="12"/>
        <v>#VALUE!</v>
      </c>
      <c r="U26" s="4" t="str">
        <f t="shared" si="13"/>
        <v/>
      </c>
      <c r="V26" s="4" t="str">
        <f t="shared" si="14"/>
        <v/>
      </c>
      <c r="W26" s="31" t="str">
        <f t="shared" ca="1" si="15"/>
        <v/>
      </c>
      <c r="X26" s="4" t="str">
        <f t="shared" si="24"/>
        <v/>
      </c>
      <c r="Y26" s="32" t="e">
        <f t="shared" ca="1" si="16"/>
        <v>#VALUE!</v>
      </c>
      <c r="Z26" s="33" t="str">
        <f t="shared" si="17"/>
        <v/>
      </c>
      <c r="AA26" s="4" t="str">
        <f t="shared" ca="1" si="0"/>
        <v/>
      </c>
      <c r="AB26" s="4" t="str">
        <f t="shared" ca="1" si="1"/>
        <v/>
      </c>
      <c r="AC26" s="11" t="str">
        <f t="shared" si="2"/>
        <v/>
      </c>
      <c r="AD26" s="4" t="str">
        <f t="shared" si="3"/>
        <v/>
      </c>
      <c r="AE26" s="4" t="str">
        <f t="shared" si="4"/>
        <v/>
      </c>
      <c r="AF26" s="11" t="str">
        <f t="shared" si="5"/>
        <v/>
      </c>
    </row>
    <row r="27" spans="2:32" x14ac:dyDescent="0.3">
      <c r="D27" s="4">
        <f t="shared" si="20"/>
        <v>0</v>
      </c>
      <c r="E27" s="11" t="str" cm="1">
        <f t="array" ref="E27">IF($D27=0,"",_xll.BDP($B27,E$7))</f>
        <v/>
      </c>
      <c r="F27" s="11" t="str" cm="1">
        <f t="array" ref="F27">IF($D27=0,"",_xll.BDP($B27,F$7))</f>
        <v/>
      </c>
      <c r="G27" s="11" t="str" cm="1">
        <f t="array" ref="G27">IF($D27=0,"",_xll.BDP($B27,G$7))</f>
        <v/>
      </c>
      <c r="H27" s="11" t="str" cm="1">
        <f t="array" ref="H27">IF($D27=0,"",_xll.BDP($B27,H$7))</f>
        <v/>
      </c>
      <c r="I27" s="37" t="str" cm="1">
        <f t="array" ref="I27">IF($D27=0,"",_xll.BDP($B27,I$7))</f>
        <v/>
      </c>
      <c r="J27" s="11" t="str" cm="1">
        <f t="array" ref="J27">IF($D27=0,"",_xll.BDP($B27,J$7))</f>
        <v/>
      </c>
      <c r="K27" s="28" t="str" cm="1">
        <f t="array" ref="K27">IF($D27=0,"",_xll.BDP($B27,K$7))</f>
        <v/>
      </c>
      <c r="L27" s="11" t="str" cm="1">
        <f t="array" ref="L27">IF($D27=0,"",_xll.BDP($B27,L$7))</f>
        <v/>
      </c>
      <c r="M27" s="28" t="str" cm="1">
        <f t="array" ref="M27">IF($D27=0,"",_xll.BDP($B27,M$7))</f>
        <v/>
      </c>
      <c r="N27" s="11" t="str" cm="1">
        <f t="array" ref="N27">IF($D27=0,"",_xll.BDP($B27,N$7))</f>
        <v/>
      </c>
      <c r="O27" s="22" t="str">
        <f t="shared" ca="1" si="21"/>
        <v/>
      </c>
      <c r="P27" s="11" t="e">
        <f t="shared" si="8"/>
        <v>#VALUE!</v>
      </c>
      <c r="Q27" s="22" t="str">
        <f t="shared" ca="1" si="22"/>
        <v/>
      </c>
      <c r="R27" s="29" t="str">
        <f t="shared" si="23"/>
        <v/>
      </c>
      <c r="S27" s="30">
        <f t="shared" ca="1" si="11"/>
        <v>46295</v>
      </c>
      <c r="T27" s="30" t="e">
        <f t="shared" ca="1" si="12"/>
        <v>#VALUE!</v>
      </c>
      <c r="U27" s="4" t="str">
        <f t="shared" si="13"/>
        <v/>
      </c>
      <c r="V27" s="4" t="str">
        <f t="shared" si="14"/>
        <v/>
      </c>
      <c r="W27" s="31" t="str">
        <f t="shared" ca="1" si="15"/>
        <v/>
      </c>
      <c r="X27" s="4" t="str">
        <f t="shared" si="24"/>
        <v/>
      </c>
      <c r="Y27" s="32" t="e">
        <f t="shared" ca="1" si="16"/>
        <v>#VALUE!</v>
      </c>
      <c r="Z27" s="33" t="str">
        <f t="shared" si="17"/>
        <v/>
      </c>
      <c r="AA27" s="4" t="str">
        <f t="shared" ca="1" si="0"/>
        <v/>
      </c>
      <c r="AB27" s="4" t="str">
        <f t="shared" ca="1" si="1"/>
        <v/>
      </c>
      <c r="AC27" s="11" t="str">
        <f t="shared" si="2"/>
        <v/>
      </c>
      <c r="AD27" s="4" t="str">
        <f t="shared" si="3"/>
        <v/>
      </c>
      <c r="AE27" s="4" t="str">
        <f t="shared" si="4"/>
        <v/>
      </c>
      <c r="AF27" s="11" t="str">
        <f t="shared" si="5"/>
        <v/>
      </c>
    </row>
    <row r="28" spans="2:32" x14ac:dyDescent="0.3">
      <c r="D28" s="4">
        <f t="shared" si="20"/>
        <v>0</v>
      </c>
      <c r="E28" s="11" t="str" cm="1">
        <f t="array" ref="E28">IF($D28=0,"",_xll.BDP($B28,E$7))</f>
        <v/>
      </c>
      <c r="F28" s="11" t="str" cm="1">
        <f t="array" ref="F28">IF($D28=0,"",_xll.BDP($B28,F$7))</f>
        <v/>
      </c>
      <c r="G28" s="11" t="str" cm="1">
        <f t="array" ref="G28">IF($D28=0,"",_xll.BDP($B28,G$7))</f>
        <v/>
      </c>
      <c r="H28" s="11" t="str" cm="1">
        <f t="array" ref="H28">IF($D28=0,"",_xll.BDP($B28,H$7))</f>
        <v/>
      </c>
      <c r="I28" s="37" t="str" cm="1">
        <f t="array" ref="I28">IF($D28=0,"",_xll.BDP($B28,I$7))</f>
        <v/>
      </c>
      <c r="J28" s="11" t="str" cm="1">
        <f t="array" ref="J28">IF($D28=0,"",_xll.BDP($B28,J$7))</f>
        <v/>
      </c>
      <c r="K28" s="28" t="str" cm="1">
        <f t="array" ref="K28">IF($D28=0,"",_xll.BDP($B28,K$7))</f>
        <v/>
      </c>
      <c r="L28" s="11" t="str" cm="1">
        <f t="array" ref="L28">IF($D28=0,"",_xll.BDP($B28,L$7))</f>
        <v/>
      </c>
      <c r="M28" s="28" t="str" cm="1">
        <f t="array" ref="M28">IF($D28=0,"",_xll.BDP($B28,M$7))</f>
        <v/>
      </c>
      <c r="N28" s="11" t="str" cm="1">
        <f t="array" ref="N28">IF($D28=0,"",_xll.BDP($B28,N$7))</f>
        <v/>
      </c>
      <c r="O28" s="22" t="str">
        <f t="shared" ca="1" si="21"/>
        <v/>
      </c>
      <c r="P28" s="11" t="e">
        <f t="shared" si="8"/>
        <v>#VALUE!</v>
      </c>
      <c r="Q28" s="22" t="str">
        <f t="shared" ca="1" si="22"/>
        <v/>
      </c>
      <c r="R28" s="29" t="str">
        <f t="shared" si="23"/>
        <v/>
      </c>
      <c r="S28" s="30">
        <f t="shared" ca="1" si="11"/>
        <v>46295</v>
      </c>
      <c r="T28" s="30" t="e">
        <f t="shared" ca="1" si="12"/>
        <v>#VALUE!</v>
      </c>
      <c r="U28" s="4" t="str">
        <f t="shared" si="13"/>
        <v/>
      </c>
      <c r="V28" s="4" t="str">
        <f t="shared" si="14"/>
        <v/>
      </c>
      <c r="W28" s="31" t="str">
        <f t="shared" ca="1" si="15"/>
        <v/>
      </c>
      <c r="X28" s="4" t="str">
        <f t="shared" si="24"/>
        <v/>
      </c>
      <c r="Y28" s="32" t="e">
        <f t="shared" ca="1" si="16"/>
        <v>#VALUE!</v>
      </c>
      <c r="Z28" s="33" t="str">
        <f t="shared" si="17"/>
        <v/>
      </c>
      <c r="AA28" s="4" t="str">
        <f t="shared" ca="1" si="0"/>
        <v/>
      </c>
      <c r="AB28" s="4" t="str">
        <f t="shared" ca="1" si="1"/>
        <v/>
      </c>
      <c r="AC28" s="11" t="str">
        <f t="shared" si="2"/>
        <v/>
      </c>
      <c r="AD28" s="4" t="str">
        <f t="shared" si="3"/>
        <v/>
      </c>
      <c r="AE28" s="4" t="str">
        <f t="shared" si="4"/>
        <v/>
      </c>
      <c r="AF28" s="11" t="str">
        <f t="shared" si="5"/>
        <v/>
      </c>
    </row>
    <row r="29" spans="2:32" x14ac:dyDescent="0.3">
      <c r="D29" s="4">
        <f t="shared" si="20"/>
        <v>0</v>
      </c>
      <c r="E29" s="11" t="str" cm="1">
        <f t="array" ref="E29">IF($D29=0,"",_xll.BDP($B29,E$7))</f>
        <v/>
      </c>
      <c r="F29" s="11" t="str" cm="1">
        <f t="array" ref="F29">IF($D29=0,"",_xll.BDP($B29,F$7))</f>
        <v/>
      </c>
      <c r="G29" s="11" t="str" cm="1">
        <f t="array" ref="G29">IF($D29=0,"",_xll.BDP($B29,G$7))</f>
        <v/>
      </c>
      <c r="H29" s="11" t="str" cm="1">
        <f t="array" ref="H29">IF($D29=0,"",_xll.BDP($B29,H$7))</f>
        <v/>
      </c>
      <c r="I29" s="37" t="str" cm="1">
        <f t="array" ref="I29">IF($D29=0,"",_xll.BDP($B29,I$7))</f>
        <v/>
      </c>
      <c r="J29" s="11" t="str" cm="1">
        <f t="array" ref="J29">IF($D29=0,"",_xll.BDP($B29,J$7))</f>
        <v/>
      </c>
      <c r="K29" s="28" t="str" cm="1">
        <f t="array" ref="K29">IF($D29=0,"",_xll.BDP($B29,K$7))</f>
        <v/>
      </c>
      <c r="L29" s="11" t="str" cm="1">
        <f t="array" ref="L29">IF($D29=0,"",_xll.BDP($B29,L$7))</f>
        <v/>
      </c>
      <c r="M29" s="28" t="str" cm="1">
        <f t="array" ref="M29">IF($D29=0,"",_xll.BDP($B29,M$7))</f>
        <v/>
      </c>
      <c r="N29" s="11" t="str" cm="1">
        <f t="array" ref="N29">IF($D29=0,"",_xll.BDP($B29,N$7))</f>
        <v/>
      </c>
      <c r="O29" s="22" t="str">
        <f t="shared" ca="1" si="21"/>
        <v/>
      </c>
      <c r="P29" s="11" t="e">
        <f t="shared" si="8"/>
        <v>#VALUE!</v>
      </c>
      <c r="Q29" s="22" t="str">
        <f t="shared" ca="1" si="22"/>
        <v/>
      </c>
      <c r="R29" s="29" t="str">
        <f t="shared" si="23"/>
        <v/>
      </c>
      <c r="S29" s="30">
        <f t="shared" ca="1" si="11"/>
        <v>46295</v>
      </c>
      <c r="T29" s="30" t="e">
        <f t="shared" ca="1" si="12"/>
        <v>#VALUE!</v>
      </c>
      <c r="U29" s="4" t="str">
        <f t="shared" si="13"/>
        <v/>
      </c>
      <c r="V29" s="4" t="str">
        <f t="shared" si="14"/>
        <v/>
      </c>
      <c r="W29" s="31" t="str">
        <f t="shared" ca="1" si="15"/>
        <v/>
      </c>
      <c r="X29" s="4" t="str">
        <f t="shared" si="24"/>
        <v/>
      </c>
      <c r="Y29" s="32" t="e">
        <f t="shared" ca="1" si="16"/>
        <v>#VALUE!</v>
      </c>
      <c r="Z29" s="33" t="str">
        <f t="shared" si="17"/>
        <v/>
      </c>
      <c r="AA29" s="4" t="str">
        <f t="shared" ca="1" si="0"/>
        <v/>
      </c>
      <c r="AB29" s="4" t="str">
        <f t="shared" ca="1" si="1"/>
        <v/>
      </c>
      <c r="AC29" s="11" t="str">
        <f t="shared" si="2"/>
        <v/>
      </c>
      <c r="AD29" s="4" t="str">
        <f t="shared" si="3"/>
        <v/>
      </c>
      <c r="AE29" s="4" t="str">
        <f t="shared" si="4"/>
        <v/>
      </c>
      <c r="AF29" s="11" t="str">
        <f t="shared" si="5"/>
        <v/>
      </c>
    </row>
    <row r="30" spans="2:32" x14ac:dyDescent="0.3">
      <c r="D30" s="4">
        <f t="shared" si="20"/>
        <v>0</v>
      </c>
      <c r="E30" s="11" t="str" cm="1">
        <f t="array" ref="E30">IF($D30=0,"",_xll.BDP($B30,E$7))</f>
        <v/>
      </c>
      <c r="F30" s="11" t="str" cm="1">
        <f t="array" ref="F30">IF($D30=0,"",_xll.BDP($B30,F$7))</f>
        <v/>
      </c>
      <c r="G30" s="11" t="str" cm="1">
        <f t="array" ref="G30">IF($D30=0,"",_xll.BDP($B30,G$7))</f>
        <v/>
      </c>
      <c r="H30" s="11" t="str" cm="1">
        <f t="array" ref="H30">IF($D30=0,"",_xll.BDP($B30,H$7))</f>
        <v/>
      </c>
      <c r="I30" s="37" t="str" cm="1">
        <f t="array" ref="I30">IF($D30=0,"",_xll.BDP($B30,I$7))</f>
        <v/>
      </c>
      <c r="J30" s="11" t="str" cm="1">
        <f t="array" ref="J30">IF($D30=0,"",_xll.BDP($B30,J$7))</f>
        <v/>
      </c>
      <c r="K30" s="28" t="str" cm="1">
        <f t="array" ref="K30">IF($D30=0,"",_xll.BDP($B30,K$7))</f>
        <v/>
      </c>
      <c r="L30" s="11" t="str" cm="1">
        <f t="array" ref="L30">IF($D30=0,"",_xll.BDP($B30,L$7))</f>
        <v/>
      </c>
      <c r="M30" s="28" t="str" cm="1">
        <f t="array" ref="M30">IF($D30=0,"",_xll.BDP($B30,M$7))</f>
        <v/>
      </c>
      <c r="N30" s="11" t="str" cm="1">
        <f t="array" ref="N30">IF($D30=0,"",_xll.BDP($B30,N$7))</f>
        <v/>
      </c>
      <c r="O30" s="22" t="str">
        <f t="shared" ca="1" si="21"/>
        <v/>
      </c>
      <c r="P30" s="11" t="e">
        <f t="shared" si="8"/>
        <v>#VALUE!</v>
      </c>
      <c r="Q30" s="22" t="str">
        <f t="shared" ca="1" si="22"/>
        <v/>
      </c>
      <c r="R30" s="29" t="str">
        <f t="shared" si="23"/>
        <v/>
      </c>
      <c r="S30" s="30">
        <f t="shared" ca="1" si="11"/>
        <v>46295</v>
      </c>
      <c r="T30" s="30" t="e">
        <f t="shared" ca="1" si="12"/>
        <v>#VALUE!</v>
      </c>
      <c r="U30" s="4" t="str">
        <f t="shared" si="13"/>
        <v/>
      </c>
      <c r="V30" s="4" t="str">
        <f t="shared" si="14"/>
        <v/>
      </c>
      <c r="W30" s="31" t="str">
        <f t="shared" ca="1" si="15"/>
        <v/>
      </c>
      <c r="X30" s="4" t="str">
        <f t="shared" si="24"/>
        <v/>
      </c>
      <c r="Y30" s="32" t="e">
        <f t="shared" ca="1" si="16"/>
        <v>#VALUE!</v>
      </c>
      <c r="Z30" s="33" t="str">
        <f t="shared" si="17"/>
        <v/>
      </c>
      <c r="AA30" s="4" t="str">
        <f t="shared" ca="1" si="0"/>
        <v/>
      </c>
      <c r="AB30" s="4" t="str">
        <f t="shared" ca="1" si="1"/>
        <v/>
      </c>
      <c r="AC30" s="11" t="str">
        <f t="shared" si="2"/>
        <v/>
      </c>
      <c r="AD30" s="4" t="str">
        <f t="shared" si="3"/>
        <v/>
      </c>
      <c r="AE30" s="4" t="str">
        <f t="shared" si="4"/>
        <v/>
      </c>
      <c r="AF30" s="11" t="str">
        <f t="shared" si="5"/>
        <v/>
      </c>
    </row>
    <row r="31" spans="2:32" x14ac:dyDescent="0.3">
      <c r="D31" s="4">
        <f t="shared" si="20"/>
        <v>0</v>
      </c>
      <c r="E31" s="11" t="str" cm="1">
        <f t="array" ref="E31">IF($D31=0,"",_xll.BDP($B31,E$7))</f>
        <v/>
      </c>
      <c r="F31" s="11" t="str" cm="1">
        <f t="array" ref="F31">IF($D31=0,"",_xll.BDP($B31,F$7))</f>
        <v/>
      </c>
      <c r="G31" s="11" t="str" cm="1">
        <f t="array" ref="G31">IF($D31=0,"",_xll.BDP($B31,G$7))</f>
        <v/>
      </c>
      <c r="H31" s="11" t="str" cm="1">
        <f t="array" ref="H31">IF($D31=0,"",_xll.BDP($B31,H$7))</f>
        <v/>
      </c>
      <c r="I31" s="37" t="str" cm="1">
        <f t="array" ref="I31">IF($D31=0,"",_xll.BDP($B31,I$7))</f>
        <v/>
      </c>
      <c r="J31" s="11" t="str" cm="1">
        <f t="array" ref="J31">IF($D31=0,"",_xll.BDP($B31,J$7))</f>
        <v/>
      </c>
      <c r="K31" s="28" t="str" cm="1">
        <f t="array" ref="K31">IF($D31=0,"",_xll.BDP($B31,K$7))</f>
        <v/>
      </c>
      <c r="L31" s="11" t="str" cm="1">
        <f t="array" ref="L31">IF($D31=0,"",_xll.BDP($B31,L$7))</f>
        <v/>
      </c>
      <c r="M31" s="28" t="str" cm="1">
        <f t="array" ref="M31">IF($D31=0,"",_xll.BDP($B31,M$7))</f>
        <v/>
      </c>
      <c r="N31" s="11" t="str" cm="1">
        <f t="array" ref="N31">IF($D31=0,"",_xll.BDP($B31,N$7))</f>
        <v/>
      </c>
      <c r="O31" s="22" t="str">
        <f t="shared" ca="1" si="21"/>
        <v/>
      </c>
      <c r="P31" s="11" t="e">
        <f t="shared" si="8"/>
        <v>#VALUE!</v>
      </c>
      <c r="Q31" s="22" t="str">
        <f t="shared" ca="1" si="22"/>
        <v/>
      </c>
      <c r="R31" s="29" t="str">
        <f t="shared" si="23"/>
        <v/>
      </c>
      <c r="S31" s="30">
        <f t="shared" ca="1" si="11"/>
        <v>46295</v>
      </c>
      <c r="T31" s="30" t="e">
        <f t="shared" ca="1" si="12"/>
        <v>#VALUE!</v>
      </c>
      <c r="U31" s="4" t="str">
        <f t="shared" si="13"/>
        <v/>
      </c>
      <c r="V31" s="4" t="str">
        <f t="shared" si="14"/>
        <v/>
      </c>
      <c r="W31" s="31" t="str">
        <f t="shared" ca="1" si="15"/>
        <v/>
      </c>
      <c r="X31" s="4" t="str">
        <f t="shared" si="24"/>
        <v/>
      </c>
      <c r="Y31" s="32" t="e">
        <f t="shared" ca="1" si="16"/>
        <v>#VALUE!</v>
      </c>
      <c r="Z31" s="33" t="str">
        <f t="shared" si="17"/>
        <v/>
      </c>
      <c r="AA31" s="4" t="str">
        <f t="shared" ca="1" si="0"/>
        <v/>
      </c>
      <c r="AB31" s="4" t="str">
        <f t="shared" ca="1" si="1"/>
        <v/>
      </c>
      <c r="AC31" s="11" t="str">
        <f t="shared" si="2"/>
        <v/>
      </c>
      <c r="AD31" s="4" t="str">
        <f t="shared" si="3"/>
        <v/>
      </c>
      <c r="AE31" s="4" t="str">
        <f t="shared" si="4"/>
        <v/>
      </c>
      <c r="AF31" s="11" t="str">
        <f t="shared" si="5"/>
        <v/>
      </c>
    </row>
    <row r="32" spans="2:32" x14ac:dyDescent="0.3">
      <c r="D32" s="4">
        <f t="shared" si="20"/>
        <v>0</v>
      </c>
      <c r="E32" s="11" t="str" cm="1">
        <f t="array" ref="E32">IF($D32=0,"",_xll.BDP($B32,E$7))</f>
        <v/>
      </c>
      <c r="F32" s="11" t="str" cm="1">
        <f t="array" ref="F32">IF($D32=0,"",_xll.BDP($B32,F$7))</f>
        <v/>
      </c>
      <c r="G32" s="11" t="str" cm="1">
        <f t="array" ref="G32">IF($D32=0,"",_xll.BDP($B32,G$7))</f>
        <v/>
      </c>
      <c r="H32" s="11" t="str" cm="1">
        <f t="array" ref="H32">IF($D32=0,"",_xll.BDP($B32,H$7))</f>
        <v/>
      </c>
      <c r="I32" s="37" t="str" cm="1">
        <f t="array" ref="I32">IF($D32=0,"",_xll.BDP($B32,I$7))</f>
        <v/>
      </c>
      <c r="J32" s="11" t="str" cm="1">
        <f t="array" ref="J32">IF($D32=0,"",_xll.BDP($B32,J$7))</f>
        <v/>
      </c>
      <c r="K32" s="28" t="str" cm="1">
        <f t="array" ref="K32">IF($D32=0,"",_xll.BDP($B32,K$7))</f>
        <v/>
      </c>
      <c r="L32" s="11" t="str" cm="1">
        <f t="array" ref="L32">IF($D32=0,"",_xll.BDP($B32,L$7))</f>
        <v/>
      </c>
      <c r="M32" s="28" t="str" cm="1">
        <f t="array" ref="M32">IF($D32=0,"",_xll.BDP($B32,M$7))</f>
        <v/>
      </c>
      <c r="N32" s="11" t="str" cm="1">
        <f t="array" ref="N32">IF($D32=0,"",_xll.BDP($B32,N$7))</f>
        <v/>
      </c>
      <c r="O32" s="22" t="str">
        <f t="shared" ca="1" si="21"/>
        <v/>
      </c>
      <c r="P32" s="11" t="e">
        <f t="shared" si="8"/>
        <v>#VALUE!</v>
      </c>
      <c r="Q32" s="22" t="str">
        <f t="shared" ca="1" si="22"/>
        <v/>
      </c>
      <c r="R32" s="29" t="str">
        <f t="shared" si="23"/>
        <v/>
      </c>
      <c r="S32" s="30">
        <f t="shared" ca="1" si="11"/>
        <v>46295</v>
      </c>
      <c r="T32" s="30" t="e">
        <f t="shared" ca="1" si="12"/>
        <v>#VALUE!</v>
      </c>
      <c r="U32" s="4" t="str">
        <f t="shared" si="13"/>
        <v/>
      </c>
      <c r="V32" s="4" t="str">
        <f t="shared" si="14"/>
        <v/>
      </c>
      <c r="W32" s="31" t="str">
        <f t="shared" ca="1" si="15"/>
        <v/>
      </c>
      <c r="X32" s="4" t="str">
        <f t="shared" si="24"/>
        <v/>
      </c>
      <c r="Y32" s="32" t="e">
        <f t="shared" ca="1" si="16"/>
        <v>#VALUE!</v>
      </c>
      <c r="Z32" s="33" t="str">
        <f t="shared" si="17"/>
        <v/>
      </c>
      <c r="AA32" s="4" t="str">
        <f t="shared" ca="1" si="0"/>
        <v/>
      </c>
      <c r="AB32" s="4" t="str">
        <f t="shared" ca="1" si="1"/>
        <v/>
      </c>
      <c r="AC32" s="11" t="str">
        <f t="shared" si="2"/>
        <v/>
      </c>
      <c r="AD32" s="4" t="str">
        <f t="shared" si="3"/>
        <v/>
      </c>
      <c r="AE32" s="4" t="str">
        <f t="shared" si="4"/>
        <v/>
      </c>
      <c r="AF32" s="11" t="str">
        <f t="shared" si="5"/>
        <v/>
      </c>
    </row>
    <row r="33" spans="4:32" x14ac:dyDescent="0.3">
      <c r="D33" s="4">
        <f t="shared" si="20"/>
        <v>0</v>
      </c>
      <c r="E33" s="11" t="str" cm="1">
        <f t="array" ref="E33">IF($D33=0,"",_xll.BDP($B33,E$7))</f>
        <v/>
      </c>
      <c r="F33" s="11" t="str" cm="1">
        <f t="array" ref="F33">IF($D33=0,"",_xll.BDP($B33,F$7))</f>
        <v/>
      </c>
      <c r="G33" s="11" t="str" cm="1">
        <f t="array" ref="G33">IF($D33=0,"",_xll.BDP($B33,G$7))</f>
        <v/>
      </c>
      <c r="H33" s="11" t="str" cm="1">
        <f t="array" ref="H33">IF($D33=0,"",_xll.BDP($B33,H$7))</f>
        <v/>
      </c>
      <c r="I33" s="37" t="str" cm="1">
        <f t="array" ref="I33">IF($D33=0,"",_xll.BDP($B33,I$7))</f>
        <v/>
      </c>
      <c r="J33" s="11" t="str" cm="1">
        <f t="array" ref="J33">IF($D33=0,"",_xll.BDP($B33,J$7))</f>
        <v/>
      </c>
      <c r="K33" s="28" t="str" cm="1">
        <f t="array" ref="K33">IF($D33=0,"",_xll.BDP($B33,K$7))</f>
        <v/>
      </c>
      <c r="L33" s="11" t="str" cm="1">
        <f t="array" ref="L33">IF($D33=0,"",_xll.BDP($B33,L$7))</f>
        <v/>
      </c>
      <c r="M33" s="28" t="str" cm="1">
        <f t="array" ref="M33">IF($D33=0,"",_xll.BDP($B33,M$7))</f>
        <v/>
      </c>
      <c r="N33" s="11" t="str" cm="1">
        <f t="array" ref="N33">IF($D33=0,"",_xll.BDP($B33,N$7))</f>
        <v/>
      </c>
      <c r="O33" s="22" t="str">
        <f t="shared" ca="1" si="21"/>
        <v/>
      </c>
      <c r="P33" s="11" t="e">
        <f t="shared" si="8"/>
        <v>#VALUE!</v>
      </c>
      <c r="Q33" s="22" t="str">
        <f t="shared" ca="1" si="22"/>
        <v/>
      </c>
      <c r="R33" s="29" t="str">
        <f t="shared" si="23"/>
        <v/>
      </c>
      <c r="S33" s="30">
        <f t="shared" ca="1" si="11"/>
        <v>46295</v>
      </c>
      <c r="T33" s="30" t="e">
        <f t="shared" ca="1" si="12"/>
        <v>#VALUE!</v>
      </c>
      <c r="U33" s="4" t="str">
        <f t="shared" si="13"/>
        <v/>
      </c>
      <c r="V33" s="4" t="str">
        <f t="shared" si="14"/>
        <v/>
      </c>
      <c r="W33" s="31" t="str">
        <f t="shared" ca="1" si="15"/>
        <v/>
      </c>
      <c r="X33" s="4" t="str">
        <f t="shared" si="24"/>
        <v/>
      </c>
      <c r="Y33" s="32" t="e">
        <f t="shared" ca="1" si="16"/>
        <v>#VALUE!</v>
      </c>
      <c r="Z33" s="33" t="str">
        <f t="shared" si="17"/>
        <v/>
      </c>
      <c r="AA33" s="4" t="str">
        <f t="shared" ca="1" si="0"/>
        <v/>
      </c>
      <c r="AB33" s="4" t="str">
        <f t="shared" ca="1" si="1"/>
        <v/>
      </c>
      <c r="AC33" s="11" t="str">
        <f t="shared" si="2"/>
        <v/>
      </c>
      <c r="AD33" s="4" t="str">
        <f t="shared" si="3"/>
        <v/>
      </c>
      <c r="AE33" s="4" t="str">
        <f t="shared" si="4"/>
        <v/>
      </c>
      <c r="AF33" s="11" t="str">
        <f t="shared" si="5"/>
        <v/>
      </c>
    </row>
    <row r="34" spans="4:32" x14ac:dyDescent="0.3">
      <c r="D34" s="4">
        <f t="shared" si="20"/>
        <v>0</v>
      </c>
      <c r="E34" s="11" t="str" cm="1">
        <f t="array" ref="E34">IF($D34=0,"",_xll.BDP($B34,E$7))</f>
        <v/>
      </c>
      <c r="F34" s="11" t="str" cm="1">
        <f t="array" ref="F34">IF($D34=0,"",_xll.BDP($B34,F$7))</f>
        <v/>
      </c>
      <c r="G34" s="11" t="str" cm="1">
        <f t="array" ref="G34">IF($D34=0,"",_xll.BDP($B34,G$7))</f>
        <v/>
      </c>
      <c r="H34" s="11" t="str" cm="1">
        <f t="array" ref="H34">IF($D34=0,"",_xll.BDP($B34,H$7))</f>
        <v/>
      </c>
      <c r="I34" s="37" t="str" cm="1">
        <f t="array" ref="I34">IF($D34=0,"",_xll.BDP($B34,I$7))</f>
        <v/>
      </c>
      <c r="J34" s="11" t="str" cm="1">
        <f t="array" ref="J34">IF($D34=0,"",_xll.BDP($B34,J$7))</f>
        <v/>
      </c>
      <c r="K34" s="28" t="str" cm="1">
        <f t="array" ref="K34">IF($D34=0,"",_xll.BDP($B34,K$7))</f>
        <v/>
      </c>
      <c r="L34" s="11" t="str" cm="1">
        <f t="array" ref="L34">IF($D34=0,"",_xll.BDP($B34,L$7))</f>
        <v/>
      </c>
      <c r="M34" s="28" t="str" cm="1">
        <f t="array" ref="M34">IF($D34=0,"",_xll.BDP($B34,M$7))</f>
        <v/>
      </c>
      <c r="N34" s="11" t="str" cm="1">
        <f t="array" ref="N34">IF($D34=0,"",_xll.BDP($B34,N$7))</f>
        <v/>
      </c>
      <c r="O34" s="22" t="str">
        <f t="shared" ca="1" si="21"/>
        <v/>
      </c>
      <c r="P34" s="11" t="e">
        <f t="shared" si="8"/>
        <v>#VALUE!</v>
      </c>
      <c r="Q34" s="22" t="str">
        <f t="shared" ca="1" si="22"/>
        <v/>
      </c>
      <c r="R34" s="29" t="str">
        <f t="shared" si="23"/>
        <v/>
      </c>
      <c r="S34" s="30">
        <f t="shared" ca="1" si="11"/>
        <v>46295</v>
      </c>
      <c r="T34" s="30" t="e">
        <f t="shared" ca="1" si="12"/>
        <v>#VALUE!</v>
      </c>
      <c r="U34" s="4" t="str">
        <f t="shared" si="13"/>
        <v/>
      </c>
      <c r="V34" s="4" t="str">
        <f t="shared" si="14"/>
        <v/>
      </c>
      <c r="W34" s="31" t="str">
        <f t="shared" ca="1" si="15"/>
        <v/>
      </c>
      <c r="X34" s="4" t="str">
        <f t="shared" si="24"/>
        <v/>
      </c>
      <c r="Y34" s="32" t="e">
        <f t="shared" ca="1" si="16"/>
        <v>#VALUE!</v>
      </c>
      <c r="Z34" s="33" t="str">
        <f t="shared" si="17"/>
        <v/>
      </c>
      <c r="AA34" s="4" t="str">
        <f t="shared" ca="1" si="0"/>
        <v/>
      </c>
      <c r="AB34" s="4" t="str">
        <f t="shared" ca="1" si="1"/>
        <v/>
      </c>
      <c r="AC34" s="11" t="str">
        <f t="shared" si="2"/>
        <v/>
      </c>
      <c r="AD34" s="4" t="str">
        <f t="shared" si="3"/>
        <v/>
      </c>
      <c r="AE34" s="4" t="str">
        <f t="shared" si="4"/>
        <v/>
      </c>
      <c r="AF34" s="11" t="str">
        <f t="shared" si="5"/>
        <v/>
      </c>
    </row>
    <row r="35" spans="4:32" x14ac:dyDescent="0.3">
      <c r="D35" s="4">
        <f t="shared" si="20"/>
        <v>0</v>
      </c>
      <c r="E35" s="11" t="str" cm="1">
        <f t="array" ref="E35">IF($D35=0,"",_xll.BDP($B35,E$7))</f>
        <v/>
      </c>
      <c r="F35" s="11" t="str" cm="1">
        <f t="array" ref="F35">IF($D35=0,"",_xll.BDP($B35,F$7))</f>
        <v/>
      </c>
      <c r="G35" s="11" t="str" cm="1">
        <f t="array" ref="G35">IF($D35=0,"",_xll.BDP($B35,G$7))</f>
        <v/>
      </c>
      <c r="H35" s="11" t="str" cm="1">
        <f t="array" ref="H35">IF($D35=0,"",_xll.BDP($B35,H$7))</f>
        <v/>
      </c>
      <c r="I35" s="37" t="str" cm="1">
        <f t="array" ref="I35">IF($D35=0,"",_xll.BDP($B35,I$7))</f>
        <v/>
      </c>
      <c r="J35" s="11" t="str" cm="1">
        <f t="array" ref="J35">IF($D35=0,"",_xll.BDP($B35,J$7))</f>
        <v/>
      </c>
      <c r="K35" s="28" t="str" cm="1">
        <f t="array" ref="K35">IF($D35=0,"",_xll.BDP($B35,K$7))</f>
        <v/>
      </c>
      <c r="L35" s="11" t="str" cm="1">
        <f t="array" ref="L35">IF($D35=0,"",_xll.BDP($B35,L$7))</f>
        <v/>
      </c>
      <c r="M35" s="28" t="str" cm="1">
        <f t="array" ref="M35">IF($D35=0,"",_xll.BDP($B35,M$7))</f>
        <v/>
      </c>
      <c r="N35" s="11" t="str" cm="1">
        <f t="array" ref="N35">IF($D35=0,"",_xll.BDP($B35,N$7))</f>
        <v/>
      </c>
      <c r="O35" s="22" t="str">
        <f t="shared" ca="1" si="21"/>
        <v/>
      </c>
      <c r="P35" s="11" t="e">
        <f t="shared" si="8"/>
        <v>#VALUE!</v>
      </c>
      <c r="Q35" s="22" t="str">
        <f t="shared" ca="1" si="22"/>
        <v/>
      </c>
      <c r="R35" s="29" t="str">
        <f t="shared" si="23"/>
        <v/>
      </c>
      <c r="S35" s="30">
        <f t="shared" ca="1" si="11"/>
        <v>46295</v>
      </c>
      <c r="T35" s="30" t="e">
        <f t="shared" ca="1" si="12"/>
        <v>#VALUE!</v>
      </c>
      <c r="U35" s="4" t="str">
        <f t="shared" si="13"/>
        <v/>
      </c>
      <c r="V35" s="4" t="str">
        <f t="shared" si="14"/>
        <v/>
      </c>
      <c r="W35" s="31" t="str">
        <f t="shared" ca="1" si="15"/>
        <v/>
      </c>
      <c r="X35" s="4" t="str">
        <f t="shared" si="24"/>
        <v/>
      </c>
      <c r="Y35" s="32" t="e">
        <f t="shared" ca="1" si="16"/>
        <v>#VALUE!</v>
      </c>
      <c r="Z35" s="33" t="str">
        <f t="shared" si="17"/>
        <v/>
      </c>
      <c r="AA35" s="4" t="str">
        <f t="shared" ca="1" si="0"/>
        <v/>
      </c>
      <c r="AB35" s="4" t="str">
        <f t="shared" ca="1" si="1"/>
        <v/>
      </c>
      <c r="AC35" s="11" t="str">
        <f t="shared" si="2"/>
        <v/>
      </c>
      <c r="AD35" s="4" t="str">
        <f t="shared" si="3"/>
        <v/>
      </c>
      <c r="AE35" s="4" t="str">
        <f t="shared" si="4"/>
        <v/>
      </c>
      <c r="AF35" s="11" t="str">
        <f t="shared" si="5"/>
        <v/>
      </c>
    </row>
    <row r="36" spans="4:32" x14ac:dyDescent="0.3">
      <c r="D36" s="4">
        <f t="shared" si="20"/>
        <v>0</v>
      </c>
      <c r="E36" s="11" t="str" cm="1">
        <f t="array" ref="E36">IF($D36=0,"",_xll.BDP($B36,E$7))</f>
        <v/>
      </c>
      <c r="F36" s="11" t="str" cm="1">
        <f t="array" ref="F36">IF($D36=0,"",_xll.BDP($B36,F$7))</f>
        <v/>
      </c>
      <c r="G36" s="11" t="str" cm="1">
        <f t="array" ref="G36">IF($D36=0,"",_xll.BDP($B36,G$7))</f>
        <v/>
      </c>
      <c r="H36" s="11" t="str" cm="1">
        <f t="array" ref="H36">IF($D36=0,"",_xll.BDP($B36,H$7))</f>
        <v/>
      </c>
      <c r="I36" s="37" t="str" cm="1">
        <f t="array" ref="I36">IF($D36=0,"",_xll.BDP($B36,I$7))</f>
        <v/>
      </c>
      <c r="J36" s="11" t="str" cm="1">
        <f t="array" ref="J36">IF($D36=0,"",_xll.BDP($B36,J$7))</f>
        <v/>
      </c>
      <c r="K36" s="28" t="str" cm="1">
        <f t="array" ref="K36">IF($D36=0,"",_xll.BDP($B36,K$7))</f>
        <v/>
      </c>
      <c r="L36" s="11" t="str" cm="1">
        <f t="array" ref="L36">IF($D36=0,"",_xll.BDP($B36,L$7))</f>
        <v/>
      </c>
      <c r="M36" s="28" t="str" cm="1">
        <f t="array" ref="M36">IF($D36=0,"",_xll.BDP($B36,M$7))</f>
        <v/>
      </c>
      <c r="N36" s="11" t="str" cm="1">
        <f t="array" ref="N36">IF($D36=0,"",_xll.BDP($B36,N$7))</f>
        <v/>
      </c>
      <c r="O36" s="22" t="str">
        <f t="shared" ca="1" si="21"/>
        <v/>
      </c>
      <c r="P36" s="11" t="e">
        <f t="shared" si="8"/>
        <v>#VALUE!</v>
      </c>
      <c r="Q36" s="22" t="str">
        <f t="shared" ca="1" si="22"/>
        <v/>
      </c>
      <c r="R36" s="29" t="str">
        <f t="shared" si="23"/>
        <v/>
      </c>
      <c r="S36" s="30">
        <f t="shared" ca="1" si="11"/>
        <v>46295</v>
      </c>
      <c r="T36" s="30" t="e">
        <f t="shared" ca="1" si="12"/>
        <v>#VALUE!</v>
      </c>
      <c r="U36" s="4" t="str">
        <f t="shared" si="13"/>
        <v/>
      </c>
      <c r="V36" s="4" t="str">
        <f t="shared" si="14"/>
        <v/>
      </c>
      <c r="W36" s="31" t="str">
        <f t="shared" ca="1" si="15"/>
        <v/>
      </c>
      <c r="X36" s="4" t="str">
        <f t="shared" si="24"/>
        <v/>
      </c>
      <c r="Y36" s="32" t="e">
        <f t="shared" ca="1" si="16"/>
        <v>#VALUE!</v>
      </c>
      <c r="Z36" s="33" t="str">
        <f t="shared" si="17"/>
        <v/>
      </c>
      <c r="AA36" s="4" t="str">
        <f t="shared" ca="1" si="0"/>
        <v/>
      </c>
      <c r="AB36" s="4" t="str">
        <f t="shared" ca="1" si="1"/>
        <v/>
      </c>
      <c r="AC36" s="11" t="str">
        <f t="shared" si="2"/>
        <v/>
      </c>
      <c r="AD36" s="4" t="str">
        <f t="shared" si="3"/>
        <v/>
      </c>
      <c r="AE36" s="4" t="str">
        <f t="shared" si="4"/>
        <v/>
      </c>
      <c r="AF36" s="11" t="str">
        <f t="shared" si="5"/>
        <v/>
      </c>
    </row>
    <row r="37" spans="4:32" x14ac:dyDescent="0.3">
      <c r="D37" s="4">
        <f t="shared" si="20"/>
        <v>0</v>
      </c>
      <c r="E37" s="11" t="str" cm="1">
        <f t="array" ref="E37">IF($D37=0,"",_xll.BDP($B37,E$7))</f>
        <v/>
      </c>
      <c r="F37" s="11" t="str" cm="1">
        <f t="array" ref="F37">IF($D37=0,"",_xll.BDP($B37,F$7))</f>
        <v/>
      </c>
      <c r="G37" s="11" t="str" cm="1">
        <f t="array" ref="G37">IF($D37=0,"",_xll.BDP($B37,G$7))</f>
        <v/>
      </c>
      <c r="H37" s="11" t="str" cm="1">
        <f t="array" ref="H37">IF($D37=0,"",_xll.BDP($B37,H$7))</f>
        <v/>
      </c>
      <c r="I37" s="37" t="str" cm="1">
        <f t="array" ref="I37">IF($D37=0,"",_xll.BDP($B37,I$7))</f>
        <v/>
      </c>
      <c r="J37" s="11" t="str" cm="1">
        <f t="array" ref="J37">IF($D37=0,"",_xll.BDP($B37,J$7))</f>
        <v/>
      </c>
      <c r="K37" s="28" t="str" cm="1">
        <f t="array" ref="K37">IF($D37=0,"",_xll.BDP($B37,K$7))</f>
        <v/>
      </c>
      <c r="L37" s="11" t="str" cm="1">
        <f t="array" ref="L37">IF($D37=0,"",_xll.BDP($B37,L$7))</f>
        <v/>
      </c>
      <c r="M37" s="28" t="str" cm="1">
        <f t="array" ref="M37">IF($D37=0,"",_xll.BDP($B37,M$7))</f>
        <v/>
      </c>
      <c r="N37" s="11" t="str" cm="1">
        <f t="array" ref="N37">IF($D37=0,"",_xll.BDP($B37,N$7))</f>
        <v/>
      </c>
      <c r="O37" s="22" t="str">
        <f t="shared" ca="1" si="21"/>
        <v/>
      </c>
      <c r="P37" s="11" t="e">
        <f t="shared" si="8"/>
        <v>#VALUE!</v>
      </c>
      <c r="Q37" s="22" t="str">
        <f t="shared" ca="1" si="22"/>
        <v/>
      </c>
      <c r="R37" s="29" t="str">
        <f t="shared" si="23"/>
        <v/>
      </c>
      <c r="S37" s="30">
        <f t="shared" ca="1" si="11"/>
        <v>46295</v>
      </c>
      <c r="T37" s="30" t="e">
        <f t="shared" ca="1" si="12"/>
        <v>#VALUE!</v>
      </c>
      <c r="U37" s="4" t="str">
        <f t="shared" si="13"/>
        <v/>
      </c>
      <c r="V37" s="4" t="str">
        <f t="shared" si="14"/>
        <v/>
      </c>
      <c r="W37" s="31" t="str">
        <f t="shared" ca="1" si="15"/>
        <v/>
      </c>
      <c r="X37" s="4" t="str">
        <f t="shared" si="24"/>
        <v/>
      </c>
      <c r="Y37" s="32" t="e">
        <f t="shared" ca="1" si="16"/>
        <v>#VALUE!</v>
      </c>
      <c r="Z37" s="33" t="str">
        <f t="shared" si="17"/>
        <v/>
      </c>
      <c r="AA37" s="4" t="str">
        <f t="shared" ca="1" si="0"/>
        <v/>
      </c>
      <c r="AB37" s="4" t="str">
        <f t="shared" ca="1" si="1"/>
        <v/>
      </c>
      <c r="AC37" s="11" t="str">
        <f t="shared" si="2"/>
        <v/>
      </c>
      <c r="AD37" s="4" t="str">
        <f t="shared" si="3"/>
        <v/>
      </c>
      <c r="AE37" s="4" t="str">
        <f t="shared" si="4"/>
        <v/>
      </c>
      <c r="AF37" s="11" t="str">
        <f t="shared" si="5"/>
        <v/>
      </c>
    </row>
    <row r="38" spans="4:32" x14ac:dyDescent="0.3">
      <c r="D38" s="4">
        <f t="shared" si="20"/>
        <v>0</v>
      </c>
      <c r="E38" s="11" t="str" cm="1">
        <f t="array" ref="E38">IF($D38=0,"",_xll.BDP($B38,E$7))</f>
        <v/>
      </c>
      <c r="F38" s="11" t="str" cm="1">
        <f t="array" ref="F38">IF($D38=0,"",_xll.BDP($B38,F$7))</f>
        <v/>
      </c>
      <c r="G38" s="11" t="str" cm="1">
        <f t="array" ref="G38">IF($D38=0,"",_xll.BDP($B38,G$7))</f>
        <v/>
      </c>
      <c r="H38" s="11" t="str" cm="1">
        <f t="array" ref="H38">IF($D38=0,"",_xll.BDP($B38,H$7))</f>
        <v/>
      </c>
      <c r="I38" s="37" t="str" cm="1">
        <f t="array" ref="I38">IF($D38=0,"",_xll.BDP($B38,I$7))</f>
        <v/>
      </c>
      <c r="J38" s="11" t="str" cm="1">
        <f t="array" ref="J38">IF($D38=0,"",_xll.BDP($B38,J$7))</f>
        <v/>
      </c>
      <c r="K38" s="28" t="str" cm="1">
        <f t="array" ref="K38">IF($D38=0,"",_xll.BDP($B38,K$7))</f>
        <v/>
      </c>
      <c r="L38" s="11" t="str" cm="1">
        <f t="array" ref="L38">IF($D38=0,"",_xll.BDP($B38,L$7))</f>
        <v/>
      </c>
      <c r="M38" s="28" t="str" cm="1">
        <f t="array" ref="M38">IF($D38=0,"",_xll.BDP($B38,M$7))</f>
        <v/>
      </c>
      <c r="N38" s="11" t="str" cm="1">
        <f t="array" ref="N38">IF($D38=0,"",_xll.BDP($B38,N$7))</f>
        <v/>
      </c>
      <c r="O38" s="22" t="str">
        <f t="shared" ca="1" si="21"/>
        <v/>
      </c>
      <c r="P38" s="11" t="e">
        <f t="shared" si="8"/>
        <v>#VALUE!</v>
      </c>
      <c r="Q38" s="22" t="str">
        <f t="shared" ca="1" si="22"/>
        <v/>
      </c>
      <c r="R38" s="29" t="str">
        <f t="shared" si="23"/>
        <v/>
      </c>
      <c r="S38" s="30">
        <f t="shared" ca="1" si="11"/>
        <v>46295</v>
      </c>
      <c r="T38" s="30" t="e">
        <f t="shared" ca="1" si="12"/>
        <v>#VALUE!</v>
      </c>
      <c r="U38" s="4" t="str">
        <f t="shared" si="13"/>
        <v/>
      </c>
      <c r="V38" s="4" t="str">
        <f t="shared" si="14"/>
        <v/>
      </c>
      <c r="W38" s="31" t="str">
        <f t="shared" ca="1" si="15"/>
        <v/>
      </c>
      <c r="X38" s="4" t="str">
        <f t="shared" si="24"/>
        <v/>
      </c>
      <c r="Y38" s="32" t="e">
        <f t="shared" ca="1" si="16"/>
        <v>#VALUE!</v>
      </c>
      <c r="Z38" s="33" t="str">
        <f t="shared" si="17"/>
        <v/>
      </c>
      <c r="AA38" s="4" t="str">
        <f t="shared" ca="1" si="0"/>
        <v/>
      </c>
      <c r="AB38" s="4" t="str">
        <f t="shared" ca="1" si="1"/>
        <v/>
      </c>
      <c r="AC38" s="11" t="str">
        <f t="shared" si="2"/>
        <v/>
      </c>
      <c r="AD38" s="4" t="str">
        <f t="shared" si="3"/>
        <v/>
      </c>
      <c r="AE38" s="4" t="str">
        <f t="shared" si="4"/>
        <v/>
      </c>
      <c r="AF38" s="11" t="str">
        <f t="shared" si="5"/>
        <v/>
      </c>
    </row>
    <row r="39" spans="4:32" x14ac:dyDescent="0.3">
      <c r="D39" s="4">
        <f t="shared" si="20"/>
        <v>0</v>
      </c>
      <c r="E39" s="11" t="str" cm="1">
        <f t="array" ref="E39">IF($D39=0,"",_xll.BDP($B39,E$7))</f>
        <v/>
      </c>
      <c r="F39" s="11" t="str" cm="1">
        <f t="array" ref="F39">IF($D39=0,"",_xll.BDP($B39,F$7))</f>
        <v/>
      </c>
      <c r="G39" s="11" t="str" cm="1">
        <f t="array" ref="G39">IF($D39=0,"",_xll.BDP($B39,G$7))</f>
        <v/>
      </c>
      <c r="H39" s="11" t="str" cm="1">
        <f t="array" ref="H39">IF($D39=0,"",_xll.BDP($B39,H$7))</f>
        <v/>
      </c>
      <c r="I39" s="37" t="str" cm="1">
        <f t="array" ref="I39">IF($D39=0,"",_xll.BDP($B39,I$7))</f>
        <v/>
      </c>
      <c r="J39" s="11" t="str" cm="1">
        <f t="array" ref="J39">IF($D39=0,"",_xll.BDP($B39,J$7))</f>
        <v/>
      </c>
      <c r="K39" s="28" t="str" cm="1">
        <f t="array" ref="K39">IF($D39=0,"",_xll.BDP($B39,K$7))</f>
        <v/>
      </c>
      <c r="L39" s="11" t="str" cm="1">
        <f t="array" ref="L39">IF($D39=0,"",_xll.BDP($B39,L$7))</f>
        <v/>
      </c>
      <c r="M39" s="28" t="str" cm="1">
        <f t="array" ref="M39">IF($D39=0,"",_xll.BDP($B39,M$7))</f>
        <v/>
      </c>
      <c r="N39" s="11" t="str" cm="1">
        <f t="array" ref="N39">IF($D39=0,"",_xll.BDP($B39,N$7))</f>
        <v/>
      </c>
      <c r="O39" s="22" t="str">
        <f t="shared" ca="1" si="21"/>
        <v/>
      </c>
      <c r="P39" s="11" t="e">
        <f t="shared" si="8"/>
        <v>#VALUE!</v>
      </c>
      <c r="Q39" s="22" t="str">
        <f t="shared" ca="1" si="22"/>
        <v/>
      </c>
      <c r="R39" s="29" t="str">
        <f t="shared" si="23"/>
        <v/>
      </c>
      <c r="S39" s="30">
        <f t="shared" ca="1" si="11"/>
        <v>46295</v>
      </c>
      <c r="T39" s="30" t="e">
        <f t="shared" ca="1" si="12"/>
        <v>#VALUE!</v>
      </c>
      <c r="U39" s="4" t="str">
        <f t="shared" si="13"/>
        <v/>
      </c>
      <c r="V39" s="4" t="str">
        <f t="shared" si="14"/>
        <v/>
      </c>
      <c r="W39" s="31" t="str">
        <f t="shared" ca="1" si="15"/>
        <v/>
      </c>
      <c r="X39" s="4" t="str">
        <f t="shared" si="24"/>
        <v/>
      </c>
      <c r="Y39" s="32" t="e">
        <f t="shared" ca="1" si="16"/>
        <v>#VALUE!</v>
      </c>
      <c r="Z39" s="33" t="str">
        <f t="shared" si="17"/>
        <v/>
      </c>
      <c r="AA39" s="4" t="str">
        <f t="shared" ca="1" si="0"/>
        <v/>
      </c>
      <c r="AB39" s="4" t="str">
        <f t="shared" ca="1" si="1"/>
        <v/>
      </c>
      <c r="AC39" s="11" t="str">
        <f t="shared" si="2"/>
        <v/>
      </c>
      <c r="AD39" s="4" t="str">
        <f t="shared" si="3"/>
        <v/>
      </c>
      <c r="AE39" s="4" t="str">
        <f t="shared" si="4"/>
        <v/>
      </c>
      <c r="AF39" s="11" t="str">
        <f t="shared" si="5"/>
        <v/>
      </c>
    </row>
    <row r="40" spans="4:32" x14ac:dyDescent="0.3">
      <c r="D40" s="4">
        <f t="shared" si="20"/>
        <v>0</v>
      </c>
      <c r="E40" s="11" t="str" cm="1">
        <f t="array" ref="E40">IF($D40=0,"",_xll.BDP($B40,E$7))</f>
        <v/>
      </c>
      <c r="F40" s="11" t="str" cm="1">
        <f t="array" ref="F40">IF($D40=0,"",_xll.BDP($B40,F$7))</f>
        <v/>
      </c>
      <c r="G40" s="11" t="str" cm="1">
        <f t="array" ref="G40">IF($D40=0,"",_xll.BDP($B40,G$7))</f>
        <v/>
      </c>
      <c r="H40" s="11" t="str" cm="1">
        <f t="array" ref="H40">IF($D40=0,"",_xll.BDP($B40,H$7))</f>
        <v/>
      </c>
      <c r="I40" s="37" t="str" cm="1">
        <f t="array" ref="I40">IF($D40=0,"",_xll.BDP($B40,I$7))</f>
        <v/>
      </c>
      <c r="J40" s="11" t="str" cm="1">
        <f t="array" ref="J40">IF($D40=0,"",_xll.BDP($B40,J$7))</f>
        <v/>
      </c>
      <c r="K40" s="28" t="str" cm="1">
        <f t="array" ref="K40">IF($D40=0,"",_xll.BDP($B40,K$7))</f>
        <v/>
      </c>
      <c r="L40" s="11" t="str" cm="1">
        <f t="array" ref="L40">IF($D40=0,"",_xll.BDP($B40,L$7))</f>
        <v/>
      </c>
      <c r="M40" s="28" t="str" cm="1">
        <f t="array" ref="M40">IF($D40=0,"",_xll.BDP($B40,M$7))</f>
        <v/>
      </c>
      <c r="N40" s="11" t="str" cm="1">
        <f t="array" ref="N40">IF($D40=0,"",_xll.BDP($B40,N$7))</f>
        <v/>
      </c>
      <c r="O40" s="22" t="str">
        <f t="shared" ca="1" si="21"/>
        <v/>
      </c>
      <c r="P40" s="11" t="e">
        <f t="shared" si="8"/>
        <v>#VALUE!</v>
      </c>
      <c r="Q40" s="22" t="str">
        <f t="shared" ca="1" si="22"/>
        <v/>
      </c>
      <c r="R40" s="29" t="str">
        <f t="shared" si="23"/>
        <v/>
      </c>
      <c r="S40" s="30">
        <f t="shared" ca="1" si="11"/>
        <v>46295</v>
      </c>
      <c r="T40" s="30" t="e">
        <f t="shared" ca="1" si="12"/>
        <v>#VALUE!</v>
      </c>
      <c r="U40" s="4" t="str">
        <f t="shared" si="13"/>
        <v/>
      </c>
      <c r="V40" s="4" t="str">
        <f t="shared" si="14"/>
        <v/>
      </c>
      <c r="W40" s="31" t="str">
        <f t="shared" ca="1" si="15"/>
        <v/>
      </c>
      <c r="X40" s="4" t="str">
        <f t="shared" si="24"/>
        <v/>
      </c>
      <c r="Y40" s="32" t="e">
        <f t="shared" ca="1" si="16"/>
        <v>#VALUE!</v>
      </c>
      <c r="Z40" s="33" t="str">
        <f t="shared" si="17"/>
        <v/>
      </c>
      <c r="AA40" s="4" t="str">
        <f t="shared" ca="1" si="0"/>
        <v/>
      </c>
      <c r="AB40" s="4" t="str">
        <f t="shared" ca="1" si="1"/>
        <v/>
      </c>
      <c r="AC40" s="11" t="str">
        <f t="shared" si="2"/>
        <v/>
      </c>
      <c r="AD40" s="4" t="str">
        <f t="shared" si="3"/>
        <v/>
      </c>
      <c r="AE40" s="4" t="str">
        <f t="shared" si="4"/>
        <v/>
      </c>
      <c r="AF40" s="11" t="str">
        <f t="shared" si="5"/>
        <v/>
      </c>
    </row>
    <row r="41" spans="4:32" x14ac:dyDescent="0.3">
      <c r="D41" s="4">
        <f t="shared" si="20"/>
        <v>0</v>
      </c>
      <c r="E41" s="11" t="str" cm="1">
        <f t="array" ref="E41">IF($D41=0,"",_xll.BDP($B41,E$7))</f>
        <v/>
      </c>
      <c r="F41" s="11" t="str" cm="1">
        <f t="array" ref="F41">IF($D41=0,"",_xll.BDP($B41,F$7))</f>
        <v/>
      </c>
      <c r="G41" s="11" t="str" cm="1">
        <f t="array" ref="G41">IF($D41=0,"",_xll.BDP($B41,G$7))</f>
        <v/>
      </c>
      <c r="H41" s="11" t="str" cm="1">
        <f t="array" ref="H41">IF($D41=0,"",_xll.BDP($B41,H$7))</f>
        <v/>
      </c>
      <c r="I41" s="37" t="str" cm="1">
        <f t="array" ref="I41">IF($D41=0,"",_xll.BDP($B41,I$7))</f>
        <v/>
      </c>
      <c r="J41" s="11" t="str" cm="1">
        <f t="array" ref="J41">IF($D41=0,"",_xll.BDP($B41,J$7))</f>
        <v/>
      </c>
      <c r="K41" s="28" t="str" cm="1">
        <f t="array" ref="K41">IF($D41=0,"",_xll.BDP($B41,K$7))</f>
        <v/>
      </c>
      <c r="L41" s="11" t="str" cm="1">
        <f t="array" ref="L41">IF($D41=0,"",_xll.BDP($B41,L$7))</f>
        <v/>
      </c>
      <c r="M41" s="28" t="str" cm="1">
        <f t="array" ref="M41">IF($D41=0,"",_xll.BDP($B41,M$7))</f>
        <v/>
      </c>
      <c r="N41" s="11" t="str" cm="1">
        <f t="array" ref="N41">IF($D41=0,"",_xll.BDP($B41,N$7))</f>
        <v/>
      </c>
      <c r="O41" s="22" t="str">
        <f t="shared" ca="1" si="21"/>
        <v/>
      </c>
      <c r="P41" s="11" t="e">
        <f t="shared" si="8"/>
        <v>#VALUE!</v>
      </c>
      <c r="Q41" s="22" t="str">
        <f t="shared" ca="1" si="22"/>
        <v/>
      </c>
      <c r="R41" s="29" t="str">
        <f t="shared" si="23"/>
        <v/>
      </c>
      <c r="S41" s="30">
        <f t="shared" ca="1" si="11"/>
        <v>46295</v>
      </c>
      <c r="T41" s="30" t="e">
        <f t="shared" ca="1" si="12"/>
        <v>#VALUE!</v>
      </c>
      <c r="U41" s="4" t="str">
        <f t="shared" si="13"/>
        <v/>
      </c>
      <c r="V41" s="4" t="str">
        <f t="shared" si="14"/>
        <v/>
      </c>
      <c r="W41" s="31" t="str">
        <f t="shared" ca="1" si="15"/>
        <v/>
      </c>
      <c r="X41" s="4" t="str">
        <f t="shared" si="24"/>
        <v/>
      </c>
      <c r="Y41" s="32" t="e">
        <f t="shared" ca="1" si="16"/>
        <v>#VALUE!</v>
      </c>
      <c r="Z41" s="33" t="str">
        <f t="shared" si="17"/>
        <v/>
      </c>
      <c r="AA41" s="4" t="str">
        <f t="shared" ca="1" si="0"/>
        <v/>
      </c>
      <c r="AB41" s="4" t="str">
        <f t="shared" ca="1" si="1"/>
        <v/>
      </c>
      <c r="AC41" s="11" t="str">
        <f t="shared" si="2"/>
        <v/>
      </c>
      <c r="AD41" s="4" t="str">
        <f t="shared" si="3"/>
        <v/>
      </c>
      <c r="AE41" s="4" t="str">
        <f t="shared" si="4"/>
        <v/>
      </c>
      <c r="AF41" s="11" t="str">
        <f t="shared" si="5"/>
        <v/>
      </c>
    </row>
    <row r="42" spans="4:32" x14ac:dyDescent="0.3">
      <c r="D42" s="4">
        <f t="shared" si="20"/>
        <v>0</v>
      </c>
      <c r="E42" s="11" t="str" cm="1">
        <f t="array" ref="E42">IF($D42=0,"",_xll.BDP($B42,E$7))</f>
        <v/>
      </c>
      <c r="F42" s="11" t="str" cm="1">
        <f t="array" ref="F42">IF($D42=0,"",_xll.BDP($B42,F$7))</f>
        <v/>
      </c>
      <c r="G42" s="11" t="str" cm="1">
        <f t="array" ref="G42">IF($D42=0,"",_xll.BDP($B42,G$7))</f>
        <v/>
      </c>
      <c r="H42" s="11" t="str" cm="1">
        <f t="array" ref="H42">IF($D42=0,"",_xll.BDP($B42,H$7))</f>
        <v/>
      </c>
      <c r="I42" s="37" t="str" cm="1">
        <f t="array" ref="I42">IF($D42=0,"",_xll.BDP($B42,I$7))</f>
        <v/>
      </c>
      <c r="J42" s="11" t="str" cm="1">
        <f t="array" ref="J42">IF($D42=0,"",_xll.BDP($B42,J$7))</f>
        <v/>
      </c>
      <c r="K42" s="28" t="str" cm="1">
        <f t="array" ref="K42">IF($D42=0,"",_xll.BDP($B42,K$7))</f>
        <v/>
      </c>
      <c r="L42" s="11" t="str" cm="1">
        <f t="array" ref="L42">IF($D42=0,"",_xll.BDP($B42,L$7))</f>
        <v/>
      </c>
      <c r="M42" s="28" t="str" cm="1">
        <f t="array" ref="M42">IF($D42=0,"",_xll.BDP($B42,M$7))</f>
        <v/>
      </c>
      <c r="N42" s="11" t="str" cm="1">
        <f t="array" ref="N42">IF($D42=0,"",_xll.BDP($B42,N$7))</f>
        <v/>
      </c>
      <c r="O42" s="22" t="str">
        <f t="shared" ca="1" si="21"/>
        <v/>
      </c>
      <c r="P42" s="11" t="e">
        <f t="shared" si="8"/>
        <v>#VALUE!</v>
      </c>
      <c r="Q42" s="22" t="str">
        <f t="shared" ca="1" si="22"/>
        <v/>
      </c>
      <c r="R42" s="29" t="str">
        <f t="shared" si="23"/>
        <v/>
      </c>
      <c r="S42" s="30">
        <f t="shared" ca="1" si="11"/>
        <v>46295</v>
      </c>
      <c r="T42" s="30" t="e">
        <f t="shared" ca="1" si="12"/>
        <v>#VALUE!</v>
      </c>
      <c r="U42" s="4" t="str">
        <f t="shared" si="13"/>
        <v/>
      </c>
      <c r="V42" s="4" t="str">
        <f t="shared" si="14"/>
        <v/>
      </c>
      <c r="W42" s="31" t="str">
        <f t="shared" ca="1" si="15"/>
        <v/>
      </c>
      <c r="X42" s="4" t="str">
        <f t="shared" si="24"/>
        <v/>
      </c>
      <c r="Y42" s="32" t="e">
        <f t="shared" ca="1" si="16"/>
        <v>#VALUE!</v>
      </c>
      <c r="Z42" s="33" t="str">
        <f t="shared" si="17"/>
        <v/>
      </c>
      <c r="AA42" s="4" t="str">
        <f t="shared" ca="1" si="0"/>
        <v/>
      </c>
      <c r="AB42" s="4" t="str">
        <f t="shared" ca="1" si="1"/>
        <v/>
      </c>
      <c r="AC42" s="11" t="str">
        <f t="shared" si="2"/>
        <v/>
      </c>
      <c r="AD42" s="4" t="str">
        <f t="shared" si="3"/>
        <v/>
      </c>
      <c r="AE42" s="4" t="str">
        <f t="shared" si="4"/>
        <v/>
      </c>
      <c r="AF42" s="11" t="str">
        <f t="shared" si="5"/>
        <v/>
      </c>
    </row>
    <row r="43" spans="4:32" x14ac:dyDescent="0.3">
      <c r="D43" s="4">
        <f t="shared" si="20"/>
        <v>0</v>
      </c>
      <c r="E43" s="11" t="str" cm="1">
        <f t="array" ref="E43">IF($D43=0,"",_xll.BDP($B43,E$7))</f>
        <v/>
      </c>
      <c r="F43" s="11" t="str" cm="1">
        <f t="array" ref="F43">IF($D43=0,"",_xll.BDP($B43,F$7))</f>
        <v/>
      </c>
      <c r="G43" s="11" t="str" cm="1">
        <f t="array" ref="G43">IF($D43=0,"",_xll.BDP($B43,G$7))</f>
        <v/>
      </c>
      <c r="H43" s="11" t="str" cm="1">
        <f t="array" ref="H43">IF($D43=0,"",_xll.BDP($B43,H$7))</f>
        <v/>
      </c>
      <c r="I43" s="37" t="str" cm="1">
        <f t="array" ref="I43">IF($D43=0,"",_xll.BDP($B43,I$7))</f>
        <v/>
      </c>
      <c r="J43" s="11" t="str" cm="1">
        <f t="array" ref="J43">IF($D43=0,"",_xll.BDP($B43,J$7))</f>
        <v/>
      </c>
      <c r="K43" s="28" t="str" cm="1">
        <f t="array" ref="K43">IF($D43=0,"",_xll.BDP($B43,K$7))</f>
        <v/>
      </c>
      <c r="L43" s="11" t="str" cm="1">
        <f t="array" ref="L43">IF($D43=0,"",_xll.BDP($B43,L$7))</f>
        <v/>
      </c>
      <c r="M43" s="28" t="str" cm="1">
        <f t="array" ref="M43">IF($D43=0,"",_xll.BDP($B43,M$7))</f>
        <v/>
      </c>
      <c r="N43" s="11" t="str" cm="1">
        <f t="array" ref="N43">IF($D43=0,"",_xll.BDP($B43,N$7))</f>
        <v/>
      </c>
      <c r="O43" s="22" t="str">
        <f t="shared" ca="1" si="21"/>
        <v/>
      </c>
      <c r="P43" s="11" t="e">
        <f t="shared" si="8"/>
        <v>#VALUE!</v>
      </c>
      <c r="Q43" s="22" t="str">
        <f t="shared" ca="1" si="22"/>
        <v/>
      </c>
      <c r="R43" s="29" t="str">
        <f t="shared" si="23"/>
        <v/>
      </c>
      <c r="S43" s="30">
        <f t="shared" ca="1" si="11"/>
        <v>46295</v>
      </c>
      <c r="T43" s="30" t="e">
        <f t="shared" ca="1" si="12"/>
        <v>#VALUE!</v>
      </c>
      <c r="U43" s="4" t="str">
        <f t="shared" si="13"/>
        <v/>
      </c>
      <c r="V43" s="4" t="str">
        <f t="shared" si="14"/>
        <v/>
      </c>
      <c r="W43" s="31" t="str">
        <f t="shared" ca="1" si="15"/>
        <v/>
      </c>
      <c r="X43" s="4" t="str">
        <f t="shared" si="24"/>
        <v/>
      </c>
      <c r="Y43" s="32" t="e">
        <f t="shared" ca="1" si="16"/>
        <v>#VALUE!</v>
      </c>
      <c r="Z43" s="33" t="str">
        <f t="shared" si="17"/>
        <v/>
      </c>
      <c r="AA43" s="4" t="str">
        <f t="shared" ca="1" si="0"/>
        <v/>
      </c>
      <c r="AB43" s="4" t="str">
        <f t="shared" ca="1" si="1"/>
        <v/>
      </c>
      <c r="AC43" s="11" t="str">
        <f t="shared" si="2"/>
        <v/>
      </c>
      <c r="AD43" s="4" t="str">
        <f t="shared" si="3"/>
        <v/>
      </c>
      <c r="AE43" s="4" t="str">
        <f t="shared" si="4"/>
        <v/>
      </c>
      <c r="AF43" s="11" t="str">
        <f t="shared" si="5"/>
        <v/>
      </c>
    </row>
    <row r="44" spans="4:32" x14ac:dyDescent="0.3">
      <c r="D44" s="4">
        <f t="shared" si="20"/>
        <v>0</v>
      </c>
      <c r="E44" s="11" t="str" cm="1">
        <f t="array" ref="E44">IF($D44=0,"",_xll.BDP($B44,E$7))</f>
        <v/>
      </c>
      <c r="F44" s="11" t="str" cm="1">
        <f t="array" ref="F44">IF($D44=0,"",_xll.BDP($B44,F$7))</f>
        <v/>
      </c>
      <c r="G44" s="11" t="str" cm="1">
        <f t="array" ref="G44">IF($D44=0,"",_xll.BDP($B44,G$7))</f>
        <v/>
      </c>
      <c r="H44" s="11" t="str" cm="1">
        <f t="array" ref="H44">IF($D44=0,"",_xll.BDP($B44,H$7))</f>
        <v/>
      </c>
      <c r="I44" s="37" t="str" cm="1">
        <f t="array" ref="I44">IF($D44=0,"",_xll.BDP($B44,I$7))</f>
        <v/>
      </c>
      <c r="J44" s="11" t="str" cm="1">
        <f t="array" ref="J44">IF($D44=0,"",_xll.BDP($B44,J$7))</f>
        <v/>
      </c>
      <c r="K44" s="28" t="str" cm="1">
        <f t="array" ref="K44">IF($D44=0,"",_xll.BDP($B44,K$7))</f>
        <v/>
      </c>
      <c r="L44" s="11" t="str" cm="1">
        <f t="array" ref="L44">IF($D44=0,"",_xll.BDP($B44,L$7))</f>
        <v/>
      </c>
      <c r="M44" s="28" t="str" cm="1">
        <f t="array" ref="M44">IF($D44=0,"",_xll.BDP($B44,M$7))</f>
        <v/>
      </c>
      <c r="N44" s="11" t="str" cm="1">
        <f t="array" ref="N44">IF($D44=0,"",_xll.BDP($B44,N$7))</f>
        <v/>
      </c>
      <c r="O44" s="22" t="str">
        <f t="shared" ca="1" si="21"/>
        <v/>
      </c>
      <c r="P44" s="11" t="e">
        <f t="shared" si="8"/>
        <v>#VALUE!</v>
      </c>
      <c r="Q44" s="22" t="str">
        <f t="shared" ca="1" si="22"/>
        <v/>
      </c>
      <c r="R44" s="29" t="str">
        <f t="shared" si="23"/>
        <v/>
      </c>
      <c r="S44" s="30">
        <f t="shared" ca="1" si="11"/>
        <v>46295</v>
      </c>
      <c r="T44" s="30" t="e">
        <f t="shared" ca="1" si="12"/>
        <v>#VALUE!</v>
      </c>
      <c r="U44" s="4" t="str">
        <f t="shared" si="13"/>
        <v/>
      </c>
      <c r="V44" s="4" t="str">
        <f t="shared" si="14"/>
        <v/>
      </c>
      <c r="W44" s="31" t="str">
        <f t="shared" ca="1" si="15"/>
        <v/>
      </c>
      <c r="X44" s="4" t="str">
        <f t="shared" si="24"/>
        <v/>
      </c>
      <c r="Y44" s="32" t="e">
        <f t="shared" ca="1" si="16"/>
        <v>#VALUE!</v>
      </c>
      <c r="Z44" s="33" t="str">
        <f t="shared" si="17"/>
        <v/>
      </c>
      <c r="AA44" s="4" t="str">
        <f t="shared" ca="1" si="0"/>
        <v/>
      </c>
      <c r="AB44" s="4" t="str">
        <f t="shared" ca="1" si="1"/>
        <v/>
      </c>
      <c r="AC44" s="11" t="str">
        <f t="shared" si="2"/>
        <v/>
      </c>
      <c r="AD44" s="4" t="str">
        <f t="shared" si="3"/>
        <v/>
      </c>
      <c r="AE44" s="4" t="str">
        <f t="shared" si="4"/>
        <v/>
      </c>
      <c r="AF44" s="11" t="str">
        <f t="shared" si="5"/>
        <v/>
      </c>
    </row>
    <row r="45" spans="4:32" x14ac:dyDescent="0.3">
      <c r="D45" s="4">
        <f t="shared" si="20"/>
        <v>0</v>
      </c>
      <c r="E45" s="11" t="str" cm="1">
        <f t="array" ref="E45">IF($D45=0,"",_xll.BDP($B45,E$7))</f>
        <v/>
      </c>
      <c r="F45" s="11" t="str" cm="1">
        <f t="array" ref="F45">IF($D45=0,"",_xll.BDP($B45,F$7))</f>
        <v/>
      </c>
      <c r="G45" s="11" t="str" cm="1">
        <f t="array" ref="G45">IF($D45=0,"",_xll.BDP($B45,G$7))</f>
        <v/>
      </c>
      <c r="H45" s="11" t="str" cm="1">
        <f t="array" ref="H45">IF($D45=0,"",_xll.BDP($B45,H$7))</f>
        <v/>
      </c>
      <c r="I45" s="37" t="str" cm="1">
        <f t="array" ref="I45">IF($D45=0,"",_xll.BDP($B45,I$7))</f>
        <v/>
      </c>
      <c r="J45" s="11" t="str" cm="1">
        <f t="array" ref="J45">IF($D45=0,"",_xll.BDP($B45,J$7))</f>
        <v/>
      </c>
      <c r="K45" s="28" t="str" cm="1">
        <f t="array" ref="K45">IF($D45=0,"",_xll.BDP($B45,K$7))</f>
        <v/>
      </c>
      <c r="L45" s="11" t="str" cm="1">
        <f t="array" ref="L45">IF($D45=0,"",_xll.BDP($B45,L$7))</f>
        <v/>
      </c>
      <c r="M45" s="28" t="str" cm="1">
        <f t="array" ref="M45">IF($D45=0,"",_xll.BDP($B45,M$7))</f>
        <v/>
      </c>
      <c r="N45" s="11" t="str" cm="1">
        <f t="array" ref="N45">IF($D45=0,"",_xll.BDP($B45,N$7))</f>
        <v/>
      </c>
      <c r="O45" s="22" t="str">
        <f t="shared" ca="1" si="21"/>
        <v/>
      </c>
      <c r="P45" s="11" t="e">
        <f t="shared" si="8"/>
        <v>#VALUE!</v>
      </c>
      <c r="Q45" s="22" t="str">
        <f t="shared" ca="1" si="22"/>
        <v/>
      </c>
      <c r="R45" s="29" t="str">
        <f t="shared" si="23"/>
        <v/>
      </c>
      <c r="S45" s="30">
        <f t="shared" ca="1" si="11"/>
        <v>46295</v>
      </c>
      <c r="T45" s="30" t="e">
        <f t="shared" ca="1" si="12"/>
        <v>#VALUE!</v>
      </c>
      <c r="U45" s="4" t="str">
        <f t="shared" si="13"/>
        <v/>
      </c>
      <c r="V45" s="4" t="str">
        <f t="shared" si="14"/>
        <v/>
      </c>
      <c r="W45" s="31" t="str">
        <f t="shared" ca="1" si="15"/>
        <v/>
      </c>
      <c r="X45" s="4" t="str">
        <f t="shared" si="24"/>
        <v/>
      </c>
      <c r="Y45" s="32" t="e">
        <f t="shared" ca="1" si="16"/>
        <v>#VALUE!</v>
      </c>
      <c r="Z45" s="33" t="str">
        <f t="shared" si="17"/>
        <v/>
      </c>
      <c r="AA45" s="4" t="str">
        <f t="shared" ca="1" si="0"/>
        <v/>
      </c>
      <c r="AB45" s="4" t="str">
        <f t="shared" ca="1" si="1"/>
        <v/>
      </c>
      <c r="AC45" s="11" t="str">
        <f t="shared" si="2"/>
        <v/>
      </c>
      <c r="AD45" s="4" t="str">
        <f t="shared" si="3"/>
        <v/>
      </c>
      <c r="AE45" s="4" t="str">
        <f t="shared" si="4"/>
        <v/>
      </c>
      <c r="AF45" s="11" t="str">
        <f t="shared" si="5"/>
        <v/>
      </c>
    </row>
    <row r="46" spans="4:32" x14ac:dyDescent="0.3">
      <c r="D46" s="4">
        <f t="shared" si="20"/>
        <v>0</v>
      </c>
      <c r="E46" s="11" t="str" cm="1">
        <f t="array" ref="E46">IF($D46=0,"",_xll.BDP($B46,E$7))</f>
        <v/>
      </c>
      <c r="F46" s="11" t="str" cm="1">
        <f t="array" ref="F46">IF($D46=0,"",_xll.BDP($B46,F$7))</f>
        <v/>
      </c>
      <c r="G46" s="11" t="str" cm="1">
        <f t="array" ref="G46">IF($D46=0,"",_xll.BDP($B46,G$7))</f>
        <v/>
      </c>
      <c r="H46" s="11" t="str" cm="1">
        <f t="array" ref="H46">IF($D46=0,"",_xll.BDP($B46,H$7))</f>
        <v/>
      </c>
      <c r="I46" s="37" t="str" cm="1">
        <f t="array" ref="I46">IF($D46=0,"",_xll.BDP($B46,I$7))</f>
        <v/>
      </c>
      <c r="J46" s="11" t="str" cm="1">
        <f t="array" ref="J46">IF($D46=0,"",_xll.BDP($B46,J$7))</f>
        <v/>
      </c>
      <c r="K46" s="28" t="str" cm="1">
        <f t="array" ref="K46">IF($D46=0,"",_xll.BDP($B46,K$7))</f>
        <v/>
      </c>
      <c r="L46" s="11" t="str" cm="1">
        <f t="array" ref="L46">IF($D46=0,"",_xll.BDP($B46,L$7))</f>
        <v/>
      </c>
      <c r="M46" s="28" t="str" cm="1">
        <f t="array" ref="M46">IF($D46=0,"",_xll.BDP($B46,M$7))</f>
        <v/>
      </c>
      <c r="N46" s="11" t="str" cm="1">
        <f t="array" ref="N46">IF($D46=0,"",_xll.BDP($B46,N$7))</f>
        <v/>
      </c>
      <c r="O46" s="22" t="str">
        <f t="shared" ca="1" si="21"/>
        <v/>
      </c>
      <c r="P46" s="11" t="e">
        <f t="shared" si="8"/>
        <v>#VALUE!</v>
      </c>
      <c r="Q46" s="22" t="str">
        <f t="shared" ca="1" si="22"/>
        <v/>
      </c>
      <c r="R46" s="29" t="str">
        <f t="shared" si="23"/>
        <v/>
      </c>
      <c r="S46" s="30">
        <f t="shared" ca="1" si="11"/>
        <v>46295</v>
      </c>
      <c r="T46" s="30" t="e">
        <f t="shared" ca="1" si="12"/>
        <v>#VALUE!</v>
      </c>
      <c r="U46" s="4" t="str">
        <f t="shared" si="13"/>
        <v/>
      </c>
      <c r="V46" s="4" t="str">
        <f t="shared" si="14"/>
        <v/>
      </c>
      <c r="W46" s="31" t="str">
        <f t="shared" ca="1" si="15"/>
        <v/>
      </c>
      <c r="X46" s="4" t="str">
        <f t="shared" si="24"/>
        <v/>
      </c>
      <c r="Y46" s="32" t="e">
        <f t="shared" ca="1" si="16"/>
        <v>#VALUE!</v>
      </c>
      <c r="Z46" s="33" t="str">
        <f t="shared" si="17"/>
        <v/>
      </c>
      <c r="AA46" s="4" t="str">
        <f t="shared" ca="1" si="0"/>
        <v/>
      </c>
      <c r="AB46" s="4" t="str">
        <f t="shared" ca="1" si="1"/>
        <v/>
      </c>
      <c r="AC46" s="11" t="str">
        <f t="shared" si="2"/>
        <v/>
      </c>
      <c r="AD46" s="4" t="str">
        <f t="shared" si="3"/>
        <v/>
      </c>
      <c r="AE46" s="4" t="str">
        <f t="shared" si="4"/>
        <v/>
      </c>
      <c r="AF46" s="11" t="str">
        <f t="shared" si="5"/>
        <v/>
      </c>
    </row>
    <row r="47" spans="4:32" x14ac:dyDescent="0.3">
      <c r="D47" s="4">
        <f t="shared" si="20"/>
        <v>0</v>
      </c>
      <c r="E47" s="11" t="str" cm="1">
        <f t="array" ref="E47">IF($D47=0,"",_xll.BDP($B47,E$7))</f>
        <v/>
      </c>
      <c r="F47" s="11" t="str" cm="1">
        <f t="array" ref="F47">IF($D47=0,"",_xll.BDP($B47,F$7))</f>
        <v/>
      </c>
      <c r="G47" s="11" t="str" cm="1">
        <f t="array" ref="G47">IF($D47=0,"",_xll.BDP($B47,G$7))</f>
        <v/>
      </c>
      <c r="H47" s="11" t="str" cm="1">
        <f t="array" ref="H47">IF($D47=0,"",_xll.BDP($B47,H$7))</f>
        <v/>
      </c>
      <c r="I47" s="37" t="str" cm="1">
        <f t="array" ref="I47">IF($D47=0,"",_xll.BDP($B47,I$7))</f>
        <v/>
      </c>
      <c r="J47" s="11" t="str" cm="1">
        <f t="array" ref="J47">IF($D47=0,"",_xll.BDP($B47,J$7))</f>
        <v/>
      </c>
      <c r="K47" s="28" t="str" cm="1">
        <f t="array" ref="K47">IF($D47=0,"",_xll.BDP($B47,K$7))</f>
        <v/>
      </c>
      <c r="L47" s="11" t="str" cm="1">
        <f t="array" ref="L47">IF($D47=0,"",_xll.BDP($B47,L$7))</f>
        <v/>
      </c>
      <c r="M47" s="28" t="str" cm="1">
        <f t="array" ref="M47">IF($D47=0,"",_xll.BDP($B47,M$7))</f>
        <v/>
      </c>
      <c r="N47" s="11" t="str" cm="1">
        <f t="array" ref="N47">IF($D47=0,"",_xll.BDP($B47,N$7))</f>
        <v/>
      </c>
      <c r="O47" s="22" t="str">
        <f t="shared" ca="1" si="21"/>
        <v/>
      </c>
      <c r="P47" s="11" t="e">
        <f t="shared" si="8"/>
        <v>#VALUE!</v>
      </c>
      <c r="Q47" s="22" t="str">
        <f t="shared" ca="1" si="22"/>
        <v/>
      </c>
      <c r="R47" s="29" t="str">
        <f t="shared" si="23"/>
        <v/>
      </c>
      <c r="S47" s="30">
        <f t="shared" ca="1" si="11"/>
        <v>46295</v>
      </c>
      <c r="T47" s="30" t="e">
        <f t="shared" ca="1" si="12"/>
        <v>#VALUE!</v>
      </c>
      <c r="U47" s="4" t="str">
        <f t="shared" si="13"/>
        <v/>
      </c>
      <c r="V47" s="4" t="str">
        <f t="shared" si="14"/>
        <v/>
      </c>
      <c r="W47" s="31" t="str">
        <f t="shared" ca="1" si="15"/>
        <v/>
      </c>
      <c r="X47" s="4" t="str">
        <f t="shared" si="24"/>
        <v/>
      </c>
      <c r="Y47" s="32" t="e">
        <f t="shared" ca="1" si="16"/>
        <v>#VALUE!</v>
      </c>
      <c r="Z47" s="33" t="str">
        <f t="shared" si="17"/>
        <v/>
      </c>
      <c r="AA47" s="4" t="str">
        <f t="shared" ca="1" si="0"/>
        <v/>
      </c>
      <c r="AB47" s="4" t="str">
        <f t="shared" ca="1" si="1"/>
        <v/>
      </c>
      <c r="AC47" s="11" t="str">
        <f t="shared" si="2"/>
        <v/>
      </c>
      <c r="AD47" s="4" t="str">
        <f t="shared" si="3"/>
        <v/>
      </c>
      <c r="AE47" s="4" t="str">
        <f t="shared" si="4"/>
        <v/>
      </c>
      <c r="AF47" s="11" t="str">
        <f t="shared" si="5"/>
        <v/>
      </c>
    </row>
    <row r="48" spans="4:32" x14ac:dyDescent="0.3">
      <c r="D48" s="4">
        <f t="shared" si="20"/>
        <v>0</v>
      </c>
      <c r="E48" s="11" t="str" cm="1">
        <f t="array" ref="E48">IF($D48=0,"",_xll.BDP($B48,E$7))</f>
        <v/>
      </c>
      <c r="F48" s="11" t="str" cm="1">
        <f t="array" ref="F48">IF($D48=0,"",_xll.BDP($B48,F$7))</f>
        <v/>
      </c>
      <c r="G48" s="11" t="str" cm="1">
        <f t="array" ref="G48">IF($D48=0,"",_xll.BDP($B48,G$7))</f>
        <v/>
      </c>
      <c r="H48" s="11" t="str" cm="1">
        <f t="array" ref="H48">IF($D48=0,"",_xll.BDP($B48,H$7))</f>
        <v/>
      </c>
      <c r="I48" s="37" t="str" cm="1">
        <f t="array" ref="I48">IF($D48=0,"",_xll.BDP($B48,I$7))</f>
        <v/>
      </c>
      <c r="J48" s="11" t="str" cm="1">
        <f t="array" ref="J48">IF($D48=0,"",_xll.BDP($B48,J$7))</f>
        <v/>
      </c>
      <c r="K48" s="28" t="str" cm="1">
        <f t="array" ref="K48">IF($D48=0,"",_xll.BDP($B48,K$7))</f>
        <v/>
      </c>
      <c r="L48" s="11" t="str" cm="1">
        <f t="array" ref="L48">IF($D48=0,"",_xll.BDP($B48,L$7))</f>
        <v/>
      </c>
      <c r="M48" s="28" t="str" cm="1">
        <f t="array" ref="M48">IF($D48=0,"",_xll.BDP($B48,M$7))</f>
        <v/>
      </c>
      <c r="N48" s="11" t="str" cm="1">
        <f t="array" ref="N48">IF($D48=0,"",_xll.BDP($B48,N$7))</f>
        <v/>
      </c>
      <c r="O48" s="22" t="str">
        <f t="shared" ca="1" si="21"/>
        <v/>
      </c>
      <c r="P48" s="11" t="e">
        <f t="shared" si="8"/>
        <v>#VALUE!</v>
      </c>
      <c r="Q48" s="22" t="str">
        <f t="shared" ca="1" si="22"/>
        <v/>
      </c>
      <c r="R48" s="29" t="str">
        <f t="shared" si="23"/>
        <v/>
      </c>
      <c r="S48" s="30">
        <f t="shared" ca="1" si="11"/>
        <v>46295</v>
      </c>
      <c r="T48" s="30" t="e">
        <f t="shared" ca="1" si="12"/>
        <v>#VALUE!</v>
      </c>
      <c r="U48" s="4" t="str">
        <f t="shared" si="13"/>
        <v/>
      </c>
      <c r="V48" s="4" t="str">
        <f t="shared" si="14"/>
        <v/>
      </c>
      <c r="W48" s="31" t="str">
        <f t="shared" ca="1" si="15"/>
        <v/>
      </c>
      <c r="X48" s="4" t="str">
        <f t="shared" si="24"/>
        <v/>
      </c>
      <c r="Y48" s="32" t="e">
        <f t="shared" ca="1" si="16"/>
        <v>#VALUE!</v>
      </c>
      <c r="Z48" s="33" t="str">
        <f t="shared" si="17"/>
        <v/>
      </c>
      <c r="AA48" s="4" t="str">
        <f t="shared" ca="1" si="0"/>
        <v/>
      </c>
      <c r="AB48" s="4" t="str">
        <f t="shared" ca="1" si="1"/>
        <v/>
      </c>
      <c r="AC48" s="11" t="str">
        <f t="shared" si="2"/>
        <v/>
      </c>
      <c r="AD48" s="4" t="str">
        <f t="shared" si="3"/>
        <v/>
      </c>
      <c r="AE48" s="4" t="str">
        <f t="shared" si="4"/>
        <v/>
      </c>
      <c r="AF48" s="11" t="str">
        <f t="shared" si="5"/>
        <v/>
      </c>
    </row>
    <row r="49" spans="4:32" x14ac:dyDescent="0.3">
      <c r="D49" s="4">
        <f t="shared" si="20"/>
        <v>0</v>
      </c>
      <c r="E49" s="11" t="str" cm="1">
        <f t="array" ref="E49">IF($D49=0,"",_xll.BDP($B49,E$7))</f>
        <v/>
      </c>
      <c r="F49" s="11" t="str" cm="1">
        <f t="array" ref="F49">IF($D49=0,"",_xll.BDP($B49,F$7))</f>
        <v/>
      </c>
      <c r="G49" s="11" t="str" cm="1">
        <f t="array" ref="G49">IF($D49=0,"",_xll.BDP($B49,G$7))</f>
        <v/>
      </c>
      <c r="H49" s="11" t="str" cm="1">
        <f t="array" ref="H49">IF($D49=0,"",_xll.BDP($B49,H$7))</f>
        <v/>
      </c>
      <c r="I49" s="37" t="str" cm="1">
        <f t="array" ref="I49">IF($D49=0,"",_xll.BDP($B49,I$7))</f>
        <v/>
      </c>
      <c r="J49" s="11" t="str" cm="1">
        <f t="array" ref="J49">IF($D49=0,"",_xll.BDP($B49,J$7))</f>
        <v/>
      </c>
      <c r="K49" s="28" t="str" cm="1">
        <f t="array" ref="K49">IF($D49=0,"",_xll.BDP($B49,K$7))</f>
        <v/>
      </c>
      <c r="L49" s="11" t="str" cm="1">
        <f t="array" ref="L49">IF($D49=0,"",_xll.BDP($B49,L$7))</f>
        <v/>
      </c>
      <c r="M49" s="28" t="str" cm="1">
        <f t="array" ref="M49">IF($D49=0,"",_xll.BDP($B49,M$7))</f>
        <v/>
      </c>
      <c r="N49" s="11" t="str" cm="1">
        <f t="array" ref="N49">IF($D49=0,"",_xll.BDP($B49,N$7))</f>
        <v/>
      </c>
      <c r="O49" s="22" t="str">
        <f t="shared" ca="1" si="21"/>
        <v/>
      </c>
      <c r="P49" s="11" t="e">
        <f t="shared" si="8"/>
        <v>#VALUE!</v>
      </c>
      <c r="Q49" s="22" t="str">
        <f t="shared" ca="1" si="22"/>
        <v/>
      </c>
      <c r="R49" s="29" t="str">
        <f t="shared" si="23"/>
        <v/>
      </c>
      <c r="S49" s="30">
        <f t="shared" ca="1" si="11"/>
        <v>46295</v>
      </c>
      <c r="T49" s="30" t="e">
        <f t="shared" ca="1" si="12"/>
        <v>#VALUE!</v>
      </c>
      <c r="U49" s="4" t="str">
        <f t="shared" si="13"/>
        <v/>
      </c>
      <c r="V49" s="4" t="str">
        <f t="shared" si="14"/>
        <v/>
      </c>
      <c r="W49" s="31" t="str">
        <f t="shared" ca="1" si="15"/>
        <v/>
      </c>
      <c r="X49" s="4" t="str">
        <f t="shared" si="24"/>
        <v/>
      </c>
      <c r="Y49" s="32" t="e">
        <f t="shared" ca="1" si="16"/>
        <v>#VALUE!</v>
      </c>
      <c r="Z49" s="33" t="str">
        <f t="shared" si="17"/>
        <v/>
      </c>
      <c r="AA49" s="4" t="str">
        <f t="shared" ca="1" si="0"/>
        <v/>
      </c>
      <c r="AB49" s="4" t="str">
        <f t="shared" ca="1" si="1"/>
        <v/>
      </c>
      <c r="AC49" s="11" t="str">
        <f t="shared" si="2"/>
        <v/>
      </c>
      <c r="AD49" s="4" t="str">
        <f t="shared" si="3"/>
        <v/>
      </c>
      <c r="AE49" s="4" t="str">
        <f t="shared" si="4"/>
        <v/>
      </c>
      <c r="AF49" s="11" t="str">
        <f t="shared" si="5"/>
        <v/>
      </c>
    </row>
    <row r="50" spans="4:32" x14ac:dyDescent="0.3">
      <c r="D50" s="4">
        <f t="shared" si="20"/>
        <v>0</v>
      </c>
      <c r="E50" s="11" t="str" cm="1">
        <f t="array" ref="E50">IF($D50=0,"",_xll.BDP($B50,E$7))</f>
        <v/>
      </c>
      <c r="F50" s="11" t="str" cm="1">
        <f t="array" ref="F50">IF($D50=0,"",_xll.BDP($B50,F$7))</f>
        <v/>
      </c>
      <c r="G50" s="11" t="str" cm="1">
        <f t="array" ref="G50">IF($D50=0,"",_xll.BDP($B50,G$7))</f>
        <v/>
      </c>
      <c r="H50" s="11" t="str" cm="1">
        <f t="array" ref="H50">IF($D50=0,"",_xll.BDP($B50,H$7))</f>
        <v/>
      </c>
      <c r="I50" s="37" t="str" cm="1">
        <f t="array" ref="I50">IF($D50=0,"",_xll.BDP($B50,I$7))</f>
        <v/>
      </c>
      <c r="J50" s="11" t="str" cm="1">
        <f t="array" ref="J50">IF($D50=0,"",_xll.BDP($B50,J$7))</f>
        <v/>
      </c>
      <c r="K50" s="28" t="str" cm="1">
        <f t="array" ref="K50">IF($D50=0,"",_xll.BDP($B50,K$7))</f>
        <v/>
      </c>
      <c r="L50" s="11" t="str" cm="1">
        <f t="array" ref="L50">IF($D50=0,"",_xll.BDP($B50,L$7))</f>
        <v/>
      </c>
      <c r="M50" s="28" t="str" cm="1">
        <f t="array" ref="M50">IF($D50=0,"",_xll.BDP($B50,M$7))</f>
        <v/>
      </c>
      <c r="N50" s="11" t="str" cm="1">
        <f t="array" ref="N50">IF($D50=0,"",_xll.BDP($B50,N$7))</f>
        <v/>
      </c>
      <c r="O50" s="22" t="str">
        <f t="shared" ca="1" si="21"/>
        <v/>
      </c>
      <c r="P50" s="11" t="e">
        <f t="shared" si="8"/>
        <v>#VALUE!</v>
      </c>
      <c r="Q50" s="22" t="str">
        <f t="shared" ca="1" si="22"/>
        <v/>
      </c>
      <c r="R50" s="29" t="str">
        <f t="shared" si="23"/>
        <v/>
      </c>
      <c r="S50" s="30">
        <f t="shared" ca="1" si="11"/>
        <v>46295</v>
      </c>
      <c r="T50" s="30" t="e">
        <f t="shared" ca="1" si="12"/>
        <v>#VALUE!</v>
      </c>
      <c r="U50" s="4" t="str">
        <f t="shared" si="13"/>
        <v/>
      </c>
      <c r="V50" s="4" t="str">
        <f t="shared" si="14"/>
        <v/>
      </c>
      <c r="W50" s="31" t="str">
        <f t="shared" ca="1" si="15"/>
        <v/>
      </c>
      <c r="X50" s="4" t="str">
        <f t="shared" si="24"/>
        <v/>
      </c>
      <c r="Y50" s="32" t="e">
        <f t="shared" ca="1" si="16"/>
        <v>#VALUE!</v>
      </c>
      <c r="Z50" s="33" t="str">
        <f t="shared" si="17"/>
        <v/>
      </c>
      <c r="AA50" s="4" t="str">
        <f t="shared" ca="1" si="0"/>
        <v/>
      </c>
      <c r="AB50" s="4" t="str">
        <f t="shared" ca="1" si="1"/>
        <v/>
      </c>
      <c r="AC50" s="11" t="str">
        <f t="shared" si="2"/>
        <v/>
      </c>
      <c r="AD50" s="4" t="str">
        <f t="shared" si="3"/>
        <v/>
      </c>
      <c r="AE50" s="4" t="str">
        <f t="shared" si="4"/>
        <v/>
      </c>
      <c r="AF50" s="11" t="str">
        <f t="shared" si="5"/>
        <v/>
      </c>
    </row>
    <row r="51" spans="4:32" x14ac:dyDescent="0.3">
      <c r="D51" s="4">
        <f t="shared" si="20"/>
        <v>0</v>
      </c>
      <c r="E51" s="11" t="str" cm="1">
        <f t="array" ref="E51">IF($D51=0,"",_xll.BDP($B51,E$7))</f>
        <v/>
      </c>
      <c r="F51" s="11" t="str" cm="1">
        <f t="array" ref="F51">IF($D51=0,"",_xll.BDP($B51,F$7))</f>
        <v/>
      </c>
      <c r="G51" s="11" t="str" cm="1">
        <f t="array" ref="G51">IF($D51=0,"",_xll.BDP($B51,G$7))</f>
        <v/>
      </c>
      <c r="H51" s="11" t="str" cm="1">
        <f t="array" ref="H51">IF($D51=0,"",_xll.BDP($B51,H$7))</f>
        <v/>
      </c>
      <c r="I51" s="37" t="str" cm="1">
        <f t="array" ref="I51">IF($D51=0,"",_xll.BDP($B51,I$7))</f>
        <v/>
      </c>
      <c r="J51" s="11" t="str" cm="1">
        <f t="array" ref="J51">IF($D51=0,"",_xll.BDP($B51,J$7))</f>
        <v/>
      </c>
      <c r="K51" s="28" t="str" cm="1">
        <f t="array" ref="K51">IF($D51=0,"",_xll.BDP($B51,K$7))</f>
        <v/>
      </c>
      <c r="L51" s="11" t="str" cm="1">
        <f t="array" ref="L51">IF($D51=0,"",_xll.BDP($B51,L$7))</f>
        <v/>
      </c>
      <c r="M51" s="28" t="str" cm="1">
        <f t="array" ref="M51">IF($D51=0,"",_xll.BDP($B51,M$7))</f>
        <v/>
      </c>
      <c r="N51" s="11" t="str" cm="1">
        <f t="array" ref="N51">IF($D51=0,"",_xll.BDP($B51,N$7))</f>
        <v/>
      </c>
      <c r="O51" s="22" t="str">
        <f t="shared" ca="1" si="21"/>
        <v/>
      </c>
      <c r="P51" s="11" t="e">
        <f t="shared" si="8"/>
        <v>#VALUE!</v>
      </c>
      <c r="Q51" s="22" t="str">
        <f t="shared" ca="1" si="22"/>
        <v/>
      </c>
      <c r="R51" s="29" t="str">
        <f t="shared" si="23"/>
        <v/>
      </c>
      <c r="S51" s="30">
        <f t="shared" ca="1" si="11"/>
        <v>46295</v>
      </c>
      <c r="T51" s="30" t="e">
        <f t="shared" ca="1" si="12"/>
        <v>#VALUE!</v>
      </c>
      <c r="U51" s="4" t="str">
        <f t="shared" si="13"/>
        <v/>
      </c>
      <c r="V51" s="4" t="str">
        <f t="shared" si="14"/>
        <v/>
      </c>
      <c r="W51" s="31" t="str">
        <f t="shared" ca="1" si="15"/>
        <v/>
      </c>
      <c r="X51" s="4" t="str">
        <f t="shared" si="24"/>
        <v/>
      </c>
      <c r="Y51" s="32" t="e">
        <f t="shared" ca="1" si="16"/>
        <v>#VALUE!</v>
      </c>
      <c r="Z51" s="33" t="str">
        <f t="shared" si="17"/>
        <v/>
      </c>
      <c r="AA51" s="4" t="str">
        <f t="shared" ca="1" si="0"/>
        <v/>
      </c>
      <c r="AB51" s="4" t="str">
        <f t="shared" ca="1" si="1"/>
        <v/>
      </c>
      <c r="AC51" s="11" t="str">
        <f t="shared" si="2"/>
        <v/>
      </c>
      <c r="AD51" s="4" t="str">
        <f t="shared" si="3"/>
        <v/>
      </c>
      <c r="AE51" s="4" t="str">
        <f t="shared" si="4"/>
        <v/>
      </c>
      <c r="AF51" s="11" t="str">
        <f t="shared" si="5"/>
        <v/>
      </c>
    </row>
    <row r="52" spans="4:32" x14ac:dyDescent="0.3">
      <c r="D52" s="4">
        <f t="shared" si="20"/>
        <v>0</v>
      </c>
      <c r="E52" s="11" t="str" cm="1">
        <f t="array" ref="E52">IF($D52=0,"",_xll.BDP($B52,E$7))</f>
        <v/>
      </c>
      <c r="F52" s="11" t="str" cm="1">
        <f t="array" ref="F52">IF($D52=0,"",_xll.BDP($B52,F$7))</f>
        <v/>
      </c>
      <c r="G52" s="11" t="str" cm="1">
        <f t="array" ref="G52">IF($D52=0,"",_xll.BDP($B52,G$7))</f>
        <v/>
      </c>
      <c r="H52" s="11" t="str" cm="1">
        <f t="array" ref="H52">IF($D52=0,"",_xll.BDP($B52,H$7))</f>
        <v/>
      </c>
      <c r="I52" s="37" t="str" cm="1">
        <f t="array" ref="I52">IF($D52=0,"",_xll.BDP($B52,I$7))</f>
        <v/>
      </c>
      <c r="J52" s="11" t="str" cm="1">
        <f t="array" ref="J52">IF($D52=0,"",_xll.BDP($B52,J$7))</f>
        <v/>
      </c>
      <c r="K52" s="28" t="str" cm="1">
        <f t="array" ref="K52">IF($D52=0,"",_xll.BDP($B52,K$7))</f>
        <v/>
      </c>
      <c r="L52" s="11" t="str" cm="1">
        <f t="array" ref="L52">IF($D52=0,"",_xll.BDP($B52,L$7))</f>
        <v/>
      </c>
      <c r="M52" s="28" t="str" cm="1">
        <f t="array" ref="M52">IF($D52=0,"",_xll.BDP($B52,M$7))</f>
        <v/>
      </c>
      <c r="N52" s="11" t="str" cm="1">
        <f t="array" ref="N52">IF($D52=0,"",_xll.BDP($B52,N$7))</f>
        <v/>
      </c>
      <c r="O52" s="22" t="str">
        <f t="shared" ca="1" si="21"/>
        <v/>
      </c>
      <c r="P52" s="11" t="e">
        <f t="shared" si="8"/>
        <v>#VALUE!</v>
      </c>
      <c r="Q52" s="22" t="str">
        <f t="shared" ca="1" si="22"/>
        <v/>
      </c>
      <c r="R52" s="29" t="str">
        <f t="shared" si="23"/>
        <v/>
      </c>
      <c r="S52" s="30">
        <f t="shared" ca="1" si="11"/>
        <v>46295</v>
      </c>
      <c r="T52" s="30" t="e">
        <f t="shared" ca="1" si="12"/>
        <v>#VALUE!</v>
      </c>
      <c r="U52" s="4" t="str">
        <f t="shared" si="13"/>
        <v/>
      </c>
      <c r="V52" s="4" t="str">
        <f t="shared" si="14"/>
        <v/>
      </c>
      <c r="W52" s="31" t="str">
        <f t="shared" ca="1" si="15"/>
        <v/>
      </c>
      <c r="X52" s="4" t="str">
        <f t="shared" si="24"/>
        <v/>
      </c>
      <c r="Y52" s="32" t="e">
        <f t="shared" ca="1" si="16"/>
        <v>#VALUE!</v>
      </c>
      <c r="Z52" s="33" t="str">
        <f t="shared" si="17"/>
        <v/>
      </c>
      <c r="AA52" s="4" t="str">
        <f t="shared" ca="1" si="0"/>
        <v/>
      </c>
      <c r="AB52" s="4" t="str">
        <f t="shared" ca="1" si="1"/>
        <v/>
      </c>
      <c r="AC52" s="11" t="str">
        <f t="shared" si="2"/>
        <v/>
      </c>
      <c r="AD52" s="4" t="str">
        <f t="shared" si="3"/>
        <v/>
      </c>
      <c r="AE52" s="4" t="str">
        <f t="shared" si="4"/>
        <v/>
      </c>
      <c r="AF52" s="11" t="str">
        <f t="shared" si="5"/>
        <v/>
      </c>
    </row>
    <row r="53" spans="4:32" x14ac:dyDescent="0.3">
      <c r="D53" s="4">
        <f t="shared" si="20"/>
        <v>0</v>
      </c>
      <c r="E53" s="11" t="str" cm="1">
        <f t="array" ref="E53">IF($D53=0,"",_xll.BDP($B53,E$7))</f>
        <v/>
      </c>
      <c r="F53" s="11" t="str" cm="1">
        <f t="array" ref="F53">IF($D53=0,"",_xll.BDP($B53,F$7))</f>
        <v/>
      </c>
      <c r="G53" s="11" t="str" cm="1">
        <f t="array" ref="G53">IF($D53=0,"",_xll.BDP($B53,G$7))</f>
        <v/>
      </c>
      <c r="H53" s="11" t="str" cm="1">
        <f t="array" ref="H53">IF($D53=0,"",_xll.BDP($B53,H$7))</f>
        <v/>
      </c>
      <c r="I53" s="37" t="str" cm="1">
        <f t="array" ref="I53">IF($D53=0,"",_xll.BDP($B53,I$7))</f>
        <v/>
      </c>
      <c r="J53" s="11" t="str" cm="1">
        <f t="array" ref="J53">IF($D53=0,"",_xll.BDP($B53,J$7))</f>
        <v/>
      </c>
      <c r="K53" s="28" t="str" cm="1">
        <f t="array" ref="K53">IF($D53=0,"",_xll.BDP($B53,K$7))</f>
        <v/>
      </c>
      <c r="L53" s="11" t="str" cm="1">
        <f t="array" ref="L53">IF($D53=0,"",_xll.BDP($B53,L$7))</f>
        <v/>
      </c>
      <c r="M53" s="28" t="str" cm="1">
        <f t="array" ref="M53">IF($D53=0,"",_xll.BDP($B53,M$7))</f>
        <v/>
      </c>
      <c r="N53" s="11" t="str" cm="1">
        <f t="array" ref="N53">IF($D53=0,"",_xll.BDP($B53,N$7))</f>
        <v/>
      </c>
      <c r="O53" s="22" t="str">
        <f t="shared" ca="1" si="21"/>
        <v/>
      </c>
      <c r="P53" s="11" t="e">
        <f t="shared" si="8"/>
        <v>#VALUE!</v>
      </c>
      <c r="Q53" s="22" t="str">
        <f t="shared" ca="1" si="22"/>
        <v/>
      </c>
      <c r="R53" s="29" t="str">
        <f t="shared" si="23"/>
        <v/>
      </c>
      <c r="S53" s="30">
        <f t="shared" ca="1" si="11"/>
        <v>46295</v>
      </c>
      <c r="T53" s="30" t="e">
        <f t="shared" ca="1" si="12"/>
        <v>#VALUE!</v>
      </c>
      <c r="U53" s="4" t="str">
        <f t="shared" si="13"/>
        <v/>
      </c>
      <c r="V53" s="4" t="str">
        <f t="shared" si="14"/>
        <v/>
      </c>
      <c r="W53" s="31" t="str">
        <f t="shared" ca="1" si="15"/>
        <v/>
      </c>
      <c r="X53" s="4" t="str">
        <f t="shared" si="24"/>
        <v/>
      </c>
      <c r="Y53" s="32" t="e">
        <f t="shared" ca="1" si="16"/>
        <v>#VALUE!</v>
      </c>
      <c r="Z53" s="33" t="str">
        <f t="shared" si="17"/>
        <v/>
      </c>
      <c r="AA53" s="4" t="str">
        <f t="shared" ca="1" si="0"/>
        <v/>
      </c>
      <c r="AB53" s="4" t="str">
        <f t="shared" ca="1" si="1"/>
        <v/>
      </c>
      <c r="AC53" s="11" t="str">
        <f t="shared" si="2"/>
        <v/>
      </c>
      <c r="AD53" s="4" t="str">
        <f t="shared" si="3"/>
        <v/>
      </c>
      <c r="AE53" s="4" t="str">
        <f t="shared" si="4"/>
        <v/>
      </c>
      <c r="AF53" s="11" t="str">
        <f t="shared" si="5"/>
        <v/>
      </c>
    </row>
    <row r="54" spans="4:32" x14ac:dyDescent="0.3">
      <c r="D54" s="4">
        <f t="shared" si="20"/>
        <v>0</v>
      </c>
      <c r="E54" s="11" t="str" cm="1">
        <f t="array" ref="E54">IF($D54=0,"",_xll.BDP($B54,E$7))</f>
        <v/>
      </c>
      <c r="F54" s="11" t="str" cm="1">
        <f t="array" ref="F54">IF($D54=0,"",_xll.BDP($B54,F$7))</f>
        <v/>
      </c>
      <c r="G54" s="11" t="str" cm="1">
        <f t="array" ref="G54">IF($D54=0,"",_xll.BDP($B54,G$7))</f>
        <v/>
      </c>
      <c r="H54" s="11" t="str" cm="1">
        <f t="array" ref="H54">IF($D54=0,"",_xll.BDP($B54,H$7))</f>
        <v/>
      </c>
      <c r="I54" s="37" t="str" cm="1">
        <f t="array" ref="I54">IF($D54=0,"",_xll.BDP($B54,I$7))</f>
        <v/>
      </c>
      <c r="J54" s="11" t="str" cm="1">
        <f t="array" ref="J54">IF($D54=0,"",_xll.BDP($B54,J$7))</f>
        <v/>
      </c>
      <c r="K54" s="28" t="str" cm="1">
        <f t="array" ref="K54">IF($D54=0,"",_xll.BDP($B54,K$7))</f>
        <v/>
      </c>
      <c r="L54" s="11" t="str" cm="1">
        <f t="array" ref="L54">IF($D54=0,"",_xll.BDP($B54,L$7))</f>
        <v/>
      </c>
      <c r="M54" s="28" t="str" cm="1">
        <f t="array" ref="M54">IF($D54=0,"",_xll.BDP($B54,M$7))</f>
        <v/>
      </c>
      <c r="N54" s="11" t="str" cm="1">
        <f t="array" ref="N54">IF($D54=0,"",_xll.BDP($B54,N$7))</f>
        <v/>
      </c>
      <c r="O54" s="22" t="str">
        <f t="shared" ca="1" si="21"/>
        <v/>
      </c>
      <c r="P54" s="11" t="e">
        <f t="shared" si="8"/>
        <v>#VALUE!</v>
      </c>
      <c r="Q54" s="22" t="str">
        <f t="shared" ca="1" si="22"/>
        <v/>
      </c>
      <c r="R54" s="29" t="str">
        <f t="shared" si="23"/>
        <v/>
      </c>
      <c r="S54" s="30">
        <f t="shared" ca="1" si="11"/>
        <v>46295</v>
      </c>
      <c r="T54" s="30" t="e">
        <f t="shared" ca="1" si="12"/>
        <v>#VALUE!</v>
      </c>
      <c r="U54" s="4" t="str">
        <f t="shared" si="13"/>
        <v/>
      </c>
      <c r="V54" s="4" t="str">
        <f t="shared" si="14"/>
        <v/>
      </c>
      <c r="W54" s="31" t="str">
        <f t="shared" ca="1" si="15"/>
        <v/>
      </c>
      <c r="X54" s="4" t="str">
        <f t="shared" si="24"/>
        <v/>
      </c>
      <c r="Y54" s="32" t="e">
        <f t="shared" ca="1" si="16"/>
        <v>#VALUE!</v>
      </c>
      <c r="Z54" s="33" t="str">
        <f t="shared" si="17"/>
        <v/>
      </c>
      <c r="AA54" s="4" t="str">
        <f t="shared" ca="1" si="0"/>
        <v/>
      </c>
      <c r="AB54" s="4" t="str">
        <f t="shared" ca="1" si="1"/>
        <v/>
      </c>
      <c r="AC54" s="11" t="str">
        <f t="shared" si="2"/>
        <v/>
      </c>
      <c r="AD54" s="4" t="str">
        <f t="shared" si="3"/>
        <v/>
      </c>
      <c r="AE54" s="4" t="str">
        <f t="shared" si="4"/>
        <v/>
      </c>
      <c r="AF54" s="11" t="str">
        <f t="shared" si="5"/>
        <v/>
      </c>
    </row>
    <row r="55" spans="4:32" x14ac:dyDescent="0.3">
      <c r="D55" s="4">
        <f t="shared" si="20"/>
        <v>0</v>
      </c>
      <c r="E55" s="11" t="str" cm="1">
        <f t="array" ref="E55">IF($D55=0,"",_xll.BDP($B55,E$7))</f>
        <v/>
      </c>
      <c r="F55" s="11" t="str" cm="1">
        <f t="array" ref="F55">IF($D55=0,"",_xll.BDP($B55,F$7))</f>
        <v/>
      </c>
      <c r="G55" s="11" t="str" cm="1">
        <f t="array" ref="G55">IF($D55=0,"",_xll.BDP($B55,G$7))</f>
        <v/>
      </c>
      <c r="H55" s="11" t="str" cm="1">
        <f t="array" ref="H55">IF($D55=0,"",_xll.BDP($B55,H$7))</f>
        <v/>
      </c>
      <c r="I55" s="37" t="str" cm="1">
        <f t="array" ref="I55">IF($D55=0,"",_xll.BDP($B55,I$7))</f>
        <v/>
      </c>
      <c r="J55" s="11" t="str" cm="1">
        <f t="array" ref="J55">IF($D55=0,"",_xll.BDP($B55,J$7))</f>
        <v/>
      </c>
      <c r="K55" s="28" t="str" cm="1">
        <f t="array" ref="K55">IF($D55=0,"",_xll.BDP($B55,K$7))</f>
        <v/>
      </c>
      <c r="L55" s="11" t="str" cm="1">
        <f t="array" ref="L55">IF($D55=0,"",_xll.BDP($B55,L$7))</f>
        <v/>
      </c>
      <c r="M55" s="28" t="str" cm="1">
        <f t="array" ref="M55">IF($D55=0,"",_xll.BDP($B55,M$7))</f>
        <v/>
      </c>
      <c r="N55" s="11" t="str" cm="1">
        <f t="array" ref="N55">IF($D55=0,"",_xll.BDP($B55,N$7))</f>
        <v/>
      </c>
      <c r="O55" s="22" t="str">
        <f t="shared" ca="1" si="21"/>
        <v/>
      </c>
      <c r="P55" s="11" t="e">
        <f t="shared" si="8"/>
        <v>#VALUE!</v>
      </c>
      <c r="Q55" s="22" t="str">
        <f t="shared" ca="1" si="22"/>
        <v/>
      </c>
      <c r="R55" s="29" t="str">
        <f t="shared" si="23"/>
        <v/>
      </c>
      <c r="S55" s="30">
        <f t="shared" ca="1" si="11"/>
        <v>46295</v>
      </c>
      <c r="T55" s="30" t="e">
        <f t="shared" ca="1" si="12"/>
        <v>#VALUE!</v>
      </c>
      <c r="U55" s="4" t="str">
        <f t="shared" si="13"/>
        <v/>
      </c>
      <c r="V55" s="4" t="str">
        <f t="shared" si="14"/>
        <v/>
      </c>
      <c r="W55" s="31" t="str">
        <f t="shared" ca="1" si="15"/>
        <v/>
      </c>
      <c r="X55" s="4" t="str">
        <f t="shared" si="24"/>
        <v/>
      </c>
      <c r="Y55" s="32" t="e">
        <f t="shared" ca="1" si="16"/>
        <v>#VALUE!</v>
      </c>
      <c r="Z55" s="33" t="str">
        <f t="shared" si="17"/>
        <v/>
      </c>
      <c r="AA55" s="4" t="str">
        <f t="shared" ca="1" si="0"/>
        <v/>
      </c>
      <c r="AB55" s="4" t="str">
        <f t="shared" ca="1" si="1"/>
        <v/>
      </c>
      <c r="AC55" s="11" t="str">
        <f t="shared" si="2"/>
        <v/>
      </c>
      <c r="AD55" s="4" t="str">
        <f t="shared" si="3"/>
        <v/>
      </c>
      <c r="AE55" s="4" t="str">
        <f t="shared" si="4"/>
        <v/>
      </c>
      <c r="AF55" s="11" t="str">
        <f t="shared" si="5"/>
        <v/>
      </c>
    </row>
    <row r="56" spans="4:32" x14ac:dyDescent="0.3">
      <c r="D56" s="4">
        <f t="shared" si="20"/>
        <v>0</v>
      </c>
      <c r="E56" s="11" t="str" cm="1">
        <f t="array" ref="E56">IF($D56=0,"",_xll.BDP($B56,E$7))</f>
        <v/>
      </c>
      <c r="F56" s="11" t="str" cm="1">
        <f t="array" ref="F56">IF($D56=0,"",_xll.BDP($B56,F$7))</f>
        <v/>
      </c>
      <c r="G56" s="11" t="str" cm="1">
        <f t="array" ref="G56">IF($D56=0,"",_xll.BDP($B56,G$7))</f>
        <v/>
      </c>
      <c r="H56" s="11" t="str" cm="1">
        <f t="array" ref="H56">IF($D56=0,"",_xll.BDP($B56,H$7))</f>
        <v/>
      </c>
      <c r="I56" s="37" t="str" cm="1">
        <f t="array" ref="I56">IF($D56=0,"",_xll.BDP($B56,I$7))</f>
        <v/>
      </c>
      <c r="J56" s="11" t="str" cm="1">
        <f t="array" ref="J56">IF($D56=0,"",_xll.BDP($B56,J$7))</f>
        <v/>
      </c>
      <c r="K56" s="28" t="str" cm="1">
        <f t="array" ref="K56">IF($D56=0,"",_xll.BDP($B56,K$7))</f>
        <v/>
      </c>
      <c r="L56" s="11" t="str" cm="1">
        <f t="array" ref="L56">IF($D56=0,"",_xll.BDP($B56,L$7))</f>
        <v/>
      </c>
      <c r="M56" s="28" t="str" cm="1">
        <f t="array" ref="M56">IF($D56=0,"",_xll.BDP($B56,M$7))</f>
        <v/>
      </c>
      <c r="N56" s="11" t="str" cm="1">
        <f t="array" ref="N56">IF($D56=0,"",_xll.BDP($B56,N$7))</f>
        <v/>
      </c>
      <c r="O56" s="22" t="str">
        <f t="shared" ca="1" si="21"/>
        <v/>
      </c>
      <c r="P56" s="11" t="e">
        <f t="shared" si="8"/>
        <v>#VALUE!</v>
      </c>
      <c r="Q56" s="22" t="str">
        <f t="shared" ca="1" si="22"/>
        <v/>
      </c>
      <c r="R56" s="29" t="str">
        <f t="shared" si="23"/>
        <v/>
      </c>
      <c r="S56" s="30">
        <f t="shared" ca="1" si="11"/>
        <v>46295</v>
      </c>
      <c r="T56" s="30" t="e">
        <f t="shared" ca="1" si="12"/>
        <v>#VALUE!</v>
      </c>
      <c r="U56" s="4" t="str">
        <f t="shared" si="13"/>
        <v/>
      </c>
      <c r="V56" s="4" t="str">
        <f t="shared" si="14"/>
        <v/>
      </c>
      <c r="W56" s="31" t="str">
        <f t="shared" ca="1" si="15"/>
        <v/>
      </c>
      <c r="X56" s="4" t="str">
        <f t="shared" si="24"/>
        <v/>
      </c>
      <c r="Y56" s="32" t="e">
        <f t="shared" ca="1" si="16"/>
        <v>#VALUE!</v>
      </c>
      <c r="Z56" s="33" t="str">
        <f t="shared" si="17"/>
        <v/>
      </c>
      <c r="AA56" s="4" t="str">
        <f t="shared" ca="1" si="0"/>
        <v/>
      </c>
      <c r="AB56" s="4" t="str">
        <f t="shared" ca="1" si="1"/>
        <v/>
      </c>
      <c r="AC56" s="11" t="str">
        <f t="shared" si="2"/>
        <v/>
      </c>
      <c r="AD56" s="4" t="str">
        <f t="shared" si="3"/>
        <v/>
      </c>
      <c r="AE56" s="4" t="str">
        <f t="shared" si="4"/>
        <v/>
      </c>
      <c r="AF56" s="11" t="str">
        <f t="shared" si="5"/>
        <v/>
      </c>
    </row>
    <row r="57" spans="4:32" x14ac:dyDescent="0.3">
      <c r="D57" s="4">
        <f t="shared" si="20"/>
        <v>0</v>
      </c>
      <c r="E57" s="11" t="str" cm="1">
        <f t="array" ref="E57">IF($D57=0,"",_xll.BDP($B57,E$7))</f>
        <v/>
      </c>
      <c r="F57" s="11" t="str" cm="1">
        <f t="array" ref="F57">IF($D57=0,"",_xll.BDP($B57,F$7))</f>
        <v/>
      </c>
      <c r="G57" s="11" t="str" cm="1">
        <f t="array" ref="G57">IF($D57=0,"",_xll.BDP($B57,G$7))</f>
        <v/>
      </c>
      <c r="H57" s="11" t="str" cm="1">
        <f t="array" ref="H57">IF($D57=0,"",_xll.BDP($B57,H$7))</f>
        <v/>
      </c>
      <c r="I57" s="37" t="str" cm="1">
        <f t="array" ref="I57">IF($D57=0,"",_xll.BDP($B57,I$7))</f>
        <v/>
      </c>
      <c r="J57" s="11" t="str" cm="1">
        <f t="array" ref="J57">IF($D57=0,"",_xll.BDP($B57,J$7))</f>
        <v/>
      </c>
      <c r="K57" s="28" t="str" cm="1">
        <f t="array" ref="K57">IF($D57=0,"",_xll.BDP($B57,K$7))</f>
        <v/>
      </c>
      <c r="L57" s="11" t="str" cm="1">
        <f t="array" ref="L57">IF($D57=0,"",_xll.BDP($B57,L$7))</f>
        <v/>
      </c>
      <c r="M57" s="28" t="str" cm="1">
        <f t="array" ref="M57">IF($D57=0,"",_xll.BDP($B57,M$7))</f>
        <v/>
      </c>
      <c r="N57" s="11" t="str" cm="1">
        <f t="array" ref="N57">IF($D57=0,"",_xll.BDP($B57,N$7))</f>
        <v/>
      </c>
      <c r="O57" s="22" t="str">
        <f t="shared" ca="1" si="21"/>
        <v/>
      </c>
      <c r="P57" s="11" t="e">
        <f t="shared" si="8"/>
        <v>#VALUE!</v>
      </c>
      <c r="Q57" s="22" t="str">
        <f t="shared" ca="1" si="22"/>
        <v/>
      </c>
      <c r="R57" s="29" t="str">
        <f t="shared" si="23"/>
        <v/>
      </c>
      <c r="S57" s="30">
        <f t="shared" ca="1" si="11"/>
        <v>46295</v>
      </c>
      <c r="T57" s="30" t="e">
        <f t="shared" ca="1" si="12"/>
        <v>#VALUE!</v>
      </c>
      <c r="U57" s="4" t="str">
        <f t="shared" si="13"/>
        <v/>
      </c>
      <c r="V57" s="4" t="str">
        <f t="shared" si="14"/>
        <v/>
      </c>
      <c r="W57" s="31" t="str">
        <f t="shared" ca="1" si="15"/>
        <v/>
      </c>
      <c r="X57" s="4" t="str">
        <f t="shared" si="24"/>
        <v/>
      </c>
      <c r="Y57" s="32" t="e">
        <f t="shared" ca="1" si="16"/>
        <v>#VALUE!</v>
      </c>
      <c r="Z57" s="33" t="str">
        <f t="shared" si="17"/>
        <v/>
      </c>
      <c r="AA57" s="4" t="str">
        <f t="shared" ca="1" si="0"/>
        <v/>
      </c>
      <c r="AB57" s="4" t="str">
        <f t="shared" ca="1" si="1"/>
        <v/>
      </c>
      <c r="AC57" s="11" t="str">
        <f t="shared" si="2"/>
        <v/>
      </c>
      <c r="AD57" s="4" t="str">
        <f t="shared" si="3"/>
        <v/>
      </c>
      <c r="AE57" s="4" t="str">
        <f t="shared" si="4"/>
        <v/>
      </c>
      <c r="AF57" s="11" t="str">
        <f t="shared" si="5"/>
        <v/>
      </c>
    </row>
    <row r="58" spans="4:32" x14ac:dyDescent="0.3">
      <c r="D58" s="4">
        <f t="shared" si="20"/>
        <v>0</v>
      </c>
      <c r="E58" s="11" t="str" cm="1">
        <f t="array" ref="E58">IF($D58=0,"",_xll.BDP($B58,E$7))</f>
        <v/>
      </c>
      <c r="F58" s="11" t="str" cm="1">
        <f t="array" ref="F58">IF($D58=0,"",_xll.BDP($B58,F$7))</f>
        <v/>
      </c>
      <c r="G58" s="11" t="str" cm="1">
        <f t="array" ref="G58">IF($D58=0,"",_xll.BDP($B58,G$7))</f>
        <v/>
      </c>
      <c r="H58" s="11" t="str" cm="1">
        <f t="array" ref="H58">IF($D58=0,"",_xll.BDP($B58,H$7))</f>
        <v/>
      </c>
      <c r="I58" s="37" t="str" cm="1">
        <f t="array" ref="I58">IF($D58=0,"",_xll.BDP($B58,I$7))</f>
        <v/>
      </c>
      <c r="J58" s="11" t="str" cm="1">
        <f t="array" ref="J58">IF($D58=0,"",_xll.BDP($B58,J$7))</f>
        <v/>
      </c>
      <c r="K58" s="28" t="str" cm="1">
        <f t="array" ref="K58">IF($D58=0,"",_xll.BDP($B58,K$7))</f>
        <v/>
      </c>
      <c r="L58" s="11" t="str" cm="1">
        <f t="array" ref="L58">IF($D58=0,"",_xll.BDP($B58,L$7))</f>
        <v/>
      </c>
      <c r="M58" s="28" t="str" cm="1">
        <f t="array" ref="M58">IF($D58=0,"",_xll.BDP($B58,M$7))</f>
        <v/>
      </c>
      <c r="N58" s="11" t="str" cm="1">
        <f t="array" ref="N58">IF($D58=0,"",_xll.BDP($B58,N$7))</f>
        <v/>
      </c>
      <c r="O58" s="22" t="str">
        <f t="shared" ca="1" si="21"/>
        <v/>
      </c>
      <c r="P58" s="11" t="e">
        <f t="shared" si="8"/>
        <v>#VALUE!</v>
      </c>
      <c r="Q58" s="22" t="str">
        <f t="shared" ca="1" si="22"/>
        <v/>
      </c>
      <c r="R58" s="29" t="str">
        <f t="shared" si="23"/>
        <v/>
      </c>
      <c r="S58" s="30">
        <f t="shared" ca="1" si="11"/>
        <v>46295</v>
      </c>
      <c r="T58" s="30" t="e">
        <f t="shared" ca="1" si="12"/>
        <v>#VALUE!</v>
      </c>
      <c r="U58" s="4" t="str">
        <f t="shared" si="13"/>
        <v/>
      </c>
      <c r="V58" s="4" t="str">
        <f t="shared" si="14"/>
        <v/>
      </c>
      <c r="W58" s="31" t="str">
        <f t="shared" ca="1" si="15"/>
        <v/>
      </c>
      <c r="X58" s="4" t="str">
        <f t="shared" si="24"/>
        <v/>
      </c>
      <c r="Y58" s="32" t="e">
        <f t="shared" ca="1" si="16"/>
        <v>#VALUE!</v>
      </c>
      <c r="Z58" s="33" t="str">
        <f t="shared" si="17"/>
        <v/>
      </c>
      <c r="AA58" s="4" t="str">
        <f t="shared" ca="1" si="0"/>
        <v/>
      </c>
      <c r="AB58" s="4" t="str">
        <f t="shared" ca="1" si="1"/>
        <v/>
      </c>
      <c r="AC58" s="11" t="str">
        <f t="shared" si="2"/>
        <v/>
      </c>
      <c r="AD58" s="4" t="str">
        <f t="shared" si="3"/>
        <v/>
      </c>
      <c r="AE58" s="4" t="str">
        <f t="shared" si="4"/>
        <v/>
      </c>
      <c r="AF58" s="11" t="str">
        <f t="shared" si="5"/>
        <v/>
      </c>
    </row>
    <row r="59" spans="4:32" x14ac:dyDescent="0.3">
      <c r="D59" s="4">
        <f t="shared" si="20"/>
        <v>0</v>
      </c>
      <c r="E59" s="11" t="str" cm="1">
        <f t="array" ref="E59">IF($D59=0,"",_xll.BDP($B59,E$7))</f>
        <v/>
      </c>
      <c r="F59" s="11" t="str" cm="1">
        <f t="array" ref="F59">IF($D59=0,"",_xll.BDP($B59,F$7))</f>
        <v/>
      </c>
      <c r="G59" s="11" t="str" cm="1">
        <f t="array" ref="G59">IF($D59=0,"",_xll.BDP($B59,G$7))</f>
        <v/>
      </c>
      <c r="H59" s="11" t="str" cm="1">
        <f t="array" ref="H59">IF($D59=0,"",_xll.BDP($B59,H$7))</f>
        <v/>
      </c>
      <c r="I59" s="37" t="str" cm="1">
        <f t="array" ref="I59">IF($D59=0,"",_xll.BDP($B59,I$7))</f>
        <v/>
      </c>
      <c r="J59" s="11" t="str" cm="1">
        <f t="array" ref="J59">IF($D59=0,"",_xll.BDP($B59,J$7))</f>
        <v/>
      </c>
      <c r="K59" s="28" t="str" cm="1">
        <f t="array" ref="K59">IF($D59=0,"",_xll.BDP($B59,K$7))</f>
        <v/>
      </c>
      <c r="L59" s="11" t="str" cm="1">
        <f t="array" ref="L59">IF($D59=0,"",_xll.BDP($B59,L$7))</f>
        <v/>
      </c>
      <c r="M59" s="28" t="str" cm="1">
        <f t="array" ref="M59">IF($D59=0,"",_xll.BDP($B59,M$7))</f>
        <v/>
      </c>
      <c r="N59" s="11" t="str" cm="1">
        <f t="array" ref="N59">IF($D59=0,"",_xll.BDP($B59,N$7))</f>
        <v/>
      </c>
      <c r="O59" s="22" t="str">
        <f t="shared" ca="1" si="21"/>
        <v/>
      </c>
      <c r="P59" s="11" t="e">
        <f t="shared" si="8"/>
        <v>#VALUE!</v>
      </c>
      <c r="Q59" s="22" t="str">
        <f t="shared" ca="1" si="22"/>
        <v/>
      </c>
      <c r="R59" s="29" t="str">
        <f t="shared" si="23"/>
        <v/>
      </c>
      <c r="S59" s="30">
        <f t="shared" ca="1" si="11"/>
        <v>46295</v>
      </c>
      <c r="T59" s="30" t="e">
        <f t="shared" ca="1" si="12"/>
        <v>#VALUE!</v>
      </c>
      <c r="U59" s="4" t="str">
        <f t="shared" si="13"/>
        <v/>
      </c>
      <c r="V59" s="4" t="str">
        <f t="shared" si="14"/>
        <v/>
      </c>
      <c r="W59" s="31" t="str">
        <f t="shared" ca="1" si="15"/>
        <v/>
      </c>
      <c r="X59" s="4" t="str">
        <f t="shared" si="24"/>
        <v/>
      </c>
      <c r="Y59" s="32" t="e">
        <f t="shared" ca="1" si="16"/>
        <v>#VALUE!</v>
      </c>
      <c r="Z59" s="33" t="str">
        <f t="shared" si="17"/>
        <v/>
      </c>
      <c r="AA59" s="4" t="str">
        <f t="shared" ca="1" si="0"/>
        <v/>
      </c>
      <c r="AB59" s="4" t="str">
        <f t="shared" ca="1" si="1"/>
        <v/>
      </c>
      <c r="AC59" s="11" t="str">
        <f t="shared" si="2"/>
        <v/>
      </c>
      <c r="AD59" s="4" t="str">
        <f t="shared" si="3"/>
        <v/>
      </c>
      <c r="AE59" s="4" t="str">
        <f t="shared" si="4"/>
        <v/>
      </c>
      <c r="AF59" s="11" t="str">
        <f t="shared" si="5"/>
        <v/>
      </c>
    </row>
    <row r="60" spans="4:32" x14ac:dyDescent="0.3">
      <c r="D60" s="4">
        <f t="shared" si="20"/>
        <v>0</v>
      </c>
      <c r="E60" s="11" t="str" cm="1">
        <f t="array" ref="E60">IF($D60=0,"",_xll.BDP($B60,E$7))</f>
        <v/>
      </c>
      <c r="F60" s="11" t="str" cm="1">
        <f t="array" ref="F60">IF($D60=0,"",_xll.BDP($B60,F$7))</f>
        <v/>
      </c>
      <c r="G60" s="11" t="str" cm="1">
        <f t="array" ref="G60">IF($D60=0,"",_xll.BDP($B60,G$7))</f>
        <v/>
      </c>
      <c r="H60" s="11" t="str" cm="1">
        <f t="array" ref="H60">IF($D60=0,"",_xll.BDP($B60,H$7))</f>
        <v/>
      </c>
      <c r="I60" s="37" t="str" cm="1">
        <f t="array" ref="I60">IF($D60=0,"",_xll.BDP($B60,I$7))</f>
        <v/>
      </c>
      <c r="J60" s="11" t="str" cm="1">
        <f t="array" ref="J60">IF($D60=0,"",_xll.BDP($B60,J$7))</f>
        <v/>
      </c>
      <c r="K60" s="28" t="str" cm="1">
        <f t="array" ref="K60">IF($D60=0,"",_xll.BDP($B60,K$7))</f>
        <v/>
      </c>
      <c r="L60" s="11" t="str" cm="1">
        <f t="array" ref="L60">IF($D60=0,"",_xll.BDP($B60,L$7))</f>
        <v/>
      </c>
      <c r="M60" s="28" t="str" cm="1">
        <f t="array" ref="M60">IF($D60=0,"",_xll.BDP($B60,M$7))</f>
        <v/>
      </c>
      <c r="N60" s="11" t="str" cm="1">
        <f t="array" ref="N60">IF($D60=0,"",_xll.BDP($B60,N$7))</f>
        <v/>
      </c>
      <c r="O60" s="22" t="str">
        <f t="shared" ca="1" si="21"/>
        <v/>
      </c>
      <c r="P60" s="11" t="e">
        <f t="shared" si="8"/>
        <v>#VALUE!</v>
      </c>
      <c r="Q60" s="22" t="str">
        <f t="shared" ca="1" si="22"/>
        <v/>
      </c>
      <c r="R60" s="29" t="str">
        <f t="shared" si="23"/>
        <v/>
      </c>
      <c r="S60" s="30">
        <f t="shared" ca="1" si="11"/>
        <v>46295</v>
      </c>
      <c r="T60" s="30" t="e">
        <f t="shared" ca="1" si="12"/>
        <v>#VALUE!</v>
      </c>
      <c r="U60" s="4" t="str">
        <f t="shared" si="13"/>
        <v/>
      </c>
      <c r="V60" s="4" t="str">
        <f t="shared" si="14"/>
        <v/>
      </c>
      <c r="W60" s="31" t="str">
        <f t="shared" ca="1" si="15"/>
        <v/>
      </c>
      <c r="X60" s="4" t="str">
        <f t="shared" si="24"/>
        <v/>
      </c>
      <c r="Y60" s="32" t="e">
        <f t="shared" ca="1" si="16"/>
        <v>#VALUE!</v>
      </c>
      <c r="Z60" s="33" t="str">
        <f t="shared" si="17"/>
        <v/>
      </c>
      <c r="AA60" s="4" t="str">
        <f t="shared" ca="1" si="0"/>
        <v/>
      </c>
      <c r="AB60" s="4" t="str">
        <f t="shared" ca="1" si="1"/>
        <v/>
      </c>
      <c r="AC60" s="11" t="str">
        <f t="shared" si="2"/>
        <v/>
      </c>
      <c r="AD60" s="4" t="str">
        <f t="shared" si="3"/>
        <v/>
      </c>
      <c r="AE60" s="4" t="str">
        <f t="shared" si="4"/>
        <v/>
      </c>
      <c r="AF60" s="11" t="str">
        <f t="shared" si="5"/>
        <v/>
      </c>
    </row>
    <row r="61" spans="4:32" x14ac:dyDescent="0.3">
      <c r="D61" s="4">
        <f t="shared" si="20"/>
        <v>0</v>
      </c>
      <c r="E61" s="11" t="str" cm="1">
        <f t="array" ref="E61">IF($D61=0,"",_xll.BDP($B61,E$7))</f>
        <v/>
      </c>
      <c r="F61" s="11" t="str" cm="1">
        <f t="array" ref="F61">IF($D61=0,"",_xll.BDP($B61,F$7))</f>
        <v/>
      </c>
      <c r="G61" s="11" t="str" cm="1">
        <f t="array" ref="G61">IF($D61=0,"",_xll.BDP($B61,G$7))</f>
        <v/>
      </c>
      <c r="H61" s="11" t="str" cm="1">
        <f t="array" ref="H61">IF($D61=0,"",_xll.BDP($B61,H$7))</f>
        <v/>
      </c>
      <c r="I61" s="37" t="str" cm="1">
        <f t="array" ref="I61">IF($D61=0,"",_xll.BDP($B61,I$7))</f>
        <v/>
      </c>
      <c r="J61" s="11" t="str" cm="1">
        <f t="array" ref="J61">IF($D61=0,"",_xll.BDP($B61,J$7))</f>
        <v/>
      </c>
      <c r="K61" s="28" t="str" cm="1">
        <f t="array" ref="K61">IF($D61=0,"",_xll.BDP($B61,K$7))</f>
        <v/>
      </c>
      <c r="L61" s="11" t="str" cm="1">
        <f t="array" ref="L61">IF($D61=0,"",_xll.BDP($B61,L$7))</f>
        <v/>
      </c>
      <c r="M61" s="28" t="str" cm="1">
        <f t="array" ref="M61">IF($D61=0,"",_xll.BDP($B61,M$7))</f>
        <v/>
      </c>
      <c r="N61" s="11" t="str" cm="1">
        <f t="array" ref="N61">IF($D61=0,"",_xll.BDP($B61,N$7))</f>
        <v/>
      </c>
      <c r="O61" s="22" t="str">
        <f t="shared" ca="1" si="21"/>
        <v/>
      </c>
      <c r="P61" s="11" t="e">
        <f t="shared" si="8"/>
        <v>#VALUE!</v>
      </c>
      <c r="Q61" s="22" t="str">
        <f t="shared" ca="1" si="22"/>
        <v/>
      </c>
      <c r="R61" s="29" t="str">
        <f t="shared" si="23"/>
        <v/>
      </c>
      <c r="S61" s="30">
        <f t="shared" ca="1" si="11"/>
        <v>46295</v>
      </c>
      <c r="T61" s="30" t="e">
        <f t="shared" ca="1" si="12"/>
        <v>#VALUE!</v>
      </c>
      <c r="U61" s="4" t="str">
        <f t="shared" si="13"/>
        <v/>
      </c>
      <c r="V61" s="4" t="str">
        <f t="shared" si="14"/>
        <v/>
      </c>
      <c r="W61" s="31" t="str">
        <f t="shared" ca="1" si="15"/>
        <v/>
      </c>
      <c r="X61" s="4" t="str">
        <f t="shared" si="24"/>
        <v/>
      </c>
      <c r="Y61" s="32" t="e">
        <f t="shared" ca="1" si="16"/>
        <v>#VALUE!</v>
      </c>
      <c r="Z61" s="33" t="str">
        <f t="shared" si="17"/>
        <v/>
      </c>
      <c r="AA61" s="4" t="str">
        <f t="shared" ca="1" si="0"/>
        <v/>
      </c>
      <c r="AB61" s="4" t="str">
        <f t="shared" ca="1" si="1"/>
        <v/>
      </c>
      <c r="AC61" s="11" t="str">
        <f t="shared" si="2"/>
        <v/>
      </c>
      <c r="AD61" s="4" t="str">
        <f t="shared" si="3"/>
        <v/>
      </c>
      <c r="AE61" s="4" t="str">
        <f t="shared" si="4"/>
        <v/>
      </c>
      <c r="AF61" s="11" t="str">
        <f t="shared" si="5"/>
        <v/>
      </c>
    </row>
    <row r="62" spans="4:32" x14ac:dyDescent="0.3">
      <c r="D62" s="4">
        <f t="shared" si="20"/>
        <v>0</v>
      </c>
      <c r="E62" s="11" t="str" cm="1">
        <f t="array" ref="E62">IF($D62=0,"",_xll.BDP($B62,E$7))</f>
        <v/>
      </c>
      <c r="F62" s="11" t="str" cm="1">
        <f t="array" ref="F62">IF($D62=0,"",_xll.BDP($B62,F$7))</f>
        <v/>
      </c>
      <c r="G62" s="11" t="str" cm="1">
        <f t="array" ref="G62">IF($D62=0,"",_xll.BDP($B62,G$7))</f>
        <v/>
      </c>
      <c r="H62" s="11" t="str" cm="1">
        <f t="array" ref="H62">IF($D62=0,"",_xll.BDP($B62,H$7))</f>
        <v/>
      </c>
      <c r="I62" s="37" t="str" cm="1">
        <f t="array" ref="I62">IF($D62=0,"",_xll.BDP($B62,I$7))</f>
        <v/>
      </c>
      <c r="J62" s="11" t="str" cm="1">
        <f t="array" ref="J62">IF($D62=0,"",_xll.BDP($B62,J$7))</f>
        <v/>
      </c>
      <c r="K62" s="28" t="str" cm="1">
        <f t="array" ref="K62">IF($D62=0,"",_xll.BDP($B62,K$7))</f>
        <v/>
      </c>
      <c r="L62" s="11" t="str" cm="1">
        <f t="array" ref="L62">IF($D62=0,"",_xll.BDP($B62,L$7))</f>
        <v/>
      </c>
      <c r="M62" s="28" t="str" cm="1">
        <f t="array" ref="M62">IF($D62=0,"",_xll.BDP($B62,M$7))</f>
        <v/>
      </c>
      <c r="N62" s="11" t="str" cm="1">
        <f t="array" ref="N62">IF($D62=0,"",_xll.BDP($B62,N$7))</f>
        <v/>
      </c>
      <c r="O62" s="22" t="str">
        <f t="shared" ca="1" si="21"/>
        <v/>
      </c>
      <c r="P62" s="11" t="e">
        <f t="shared" si="8"/>
        <v>#VALUE!</v>
      </c>
      <c r="Q62" s="22" t="str">
        <f t="shared" ca="1" si="22"/>
        <v/>
      </c>
      <c r="R62" s="29" t="str">
        <f t="shared" si="23"/>
        <v/>
      </c>
      <c r="S62" s="30">
        <f t="shared" ca="1" si="11"/>
        <v>46295</v>
      </c>
      <c r="T62" s="30" t="e">
        <f t="shared" ca="1" si="12"/>
        <v>#VALUE!</v>
      </c>
      <c r="U62" s="4" t="str">
        <f t="shared" si="13"/>
        <v/>
      </c>
      <c r="V62" s="4" t="str">
        <f t="shared" si="14"/>
        <v/>
      </c>
      <c r="W62" s="31" t="str">
        <f t="shared" ca="1" si="15"/>
        <v/>
      </c>
      <c r="X62" s="4" t="str">
        <f t="shared" si="24"/>
        <v/>
      </c>
      <c r="Y62" s="32" t="e">
        <f t="shared" ca="1" si="16"/>
        <v>#VALUE!</v>
      </c>
      <c r="Z62" s="33" t="str">
        <f t="shared" si="17"/>
        <v/>
      </c>
      <c r="AA62" s="4" t="str">
        <f t="shared" ca="1" si="0"/>
        <v/>
      </c>
      <c r="AB62" s="4" t="str">
        <f t="shared" ca="1" si="1"/>
        <v/>
      </c>
      <c r="AC62" s="11" t="str">
        <f t="shared" si="2"/>
        <v/>
      </c>
      <c r="AD62" s="4" t="str">
        <f t="shared" si="3"/>
        <v/>
      </c>
      <c r="AE62" s="4" t="str">
        <f t="shared" si="4"/>
        <v/>
      </c>
      <c r="AF62" s="11" t="str">
        <f t="shared" si="5"/>
        <v/>
      </c>
    </row>
    <row r="63" spans="4:32" x14ac:dyDescent="0.3">
      <c r="D63" s="4">
        <f t="shared" si="20"/>
        <v>0</v>
      </c>
      <c r="E63" s="11" t="str" cm="1">
        <f t="array" ref="E63">IF($D63=0,"",_xll.BDP($B63,E$7))</f>
        <v/>
      </c>
      <c r="F63" s="11" t="str" cm="1">
        <f t="array" ref="F63">IF($D63=0,"",_xll.BDP($B63,F$7))</f>
        <v/>
      </c>
      <c r="G63" s="11" t="str" cm="1">
        <f t="array" ref="G63">IF($D63=0,"",_xll.BDP($B63,G$7))</f>
        <v/>
      </c>
      <c r="H63" s="11" t="str" cm="1">
        <f t="array" ref="H63">IF($D63=0,"",_xll.BDP($B63,H$7))</f>
        <v/>
      </c>
      <c r="I63" s="37" t="str" cm="1">
        <f t="array" ref="I63">IF($D63=0,"",_xll.BDP($B63,I$7))</f>
        <v/>
      </c>
      <c r="J63" s="11" t="str" cm="1">
        <f t="array" ref="J63">IF($D63=0,"",_xll.BDP($B63,J$7))</f>
        <v/>
      </c>
      <c r="K63" s="28" t="str" cm="1">
        <f t="array" ref="K63">IF($D63=0,"",_xll.BDP($B63,K$7))</f>
        <v/>
      </c>
      <c r="L63" s="11" t="str" cm="1">
        <f t="array" ref="L63">IF($D63=0,"",_xll.BDP($B63,L$7))</f>
        <v/>
      </c>
      <c r="M63" s="28" t="str" cm="1">
        <f t="array" ref="M63">IF($D63=0,"",_xll.BDP($B63,M$7))</f>
        <v/>
      </c>
      <c r="N63" s="11" t="str" cm="1">
        <f t="array" ref="N63">IF($D63=0,"",_xll.BDP($B63,N$7))</f>
        <v/>
      </c>
      <c r="O63" s="22" t="str">
        <f t="shared" ca="1" si="21"/>
        <v/>
      </c>
      <c r="P63" s="11" t="e">
        <f t="shared" si="8"/>
        <v>#VALUE!</v>
      </c>
      <c r="Q63" s="22" t="str">
        <f t="shared" ca="1" si="22"/>
        <v/>
      </c>
      <c r="R63" s="29" t="str">
        <f t="shared" si="23"/>
        <v/>
      </c>
      <c r="S63" s="30">
        <f t="shared" ca="1" si="11"/>
        <v>46295</v>
      </c>
      <c r="T63" s="30" t="e">
        <f t="shared" ca="1" si="12"/>
        <v>#VALUE!</v>
      </c>
      <c r="U63" s="4" t="str">
        <f t="shared" si="13"/>
        <v/>
      </c>
      <c r="V63" s="4" t="str">
        <f t="shared" si="14"/>
        <v/>
      </c>
      <c r="W63" s="31" t="str">
        <f t="shared" ca="1" si="15"/>
        <v/>
      </c>
      <c r="X63" s="4" t="str">
        <f t="shared" si="24"/>
        <v/>
      </c>
      <c r="Y63" s="32" t="e">
        <f t="shared" ca="1" si="16"/>
        <v>#VALUE!</v>
      </c>
      <c r="Z63" s="33" t="str">
        <f t="shared" si="17"/>
        <v/>
      </c>
      <c r="AA63" s="4" t="str">
        <f t="shared" ca="1" si="0"/>
        <v/>
      </c>
      <c r="AB63" s="4" t="str">
        <f t="shared" ca="1" si="1"/>
        <v/>
      </c>
      <c r="AC63" s="11" t="str">
        <f t="shared" si="2"/>
        <v/>
      </c>
      <c r="AD63" s="4" t="str">
        <f t="shared" si="3"/>
        <v/>
      </c>
      <c r="AE63" s="4" t="str">
        <f t="shared" si="4"/>
        <v/>
      </c>
      <c r="AF63" s="11" t="str">
        <f t="shared" si="5"/>
        <v/>
      </c>
    </row>
    <row r="64" spans="4:32" x14ac:dyDescent="0.3">
      <c r="D64" s="4">
        <f t="shared" si="20"/>
        <v>0</v>
      </c>
      <c r="E64" s="11" t="str" cm="1">
        <f t="array" ref="E64">IF($D64=0,"",_xll.BDP($B64,E$7))</f>
        <v/>
      </c>
      <c r="F64" s="11" t="str" cm="1">
        <f t="array" ref="F64">IF($D64=0,"",_xll.BDP($B64,F$7))</f>
        <v/>
      </c>
      <c r="G64" s="11" t="str" cm="1">
        <f t="array" ref="G64">IF($D64=0,"",_xll.BDP($B64,G$7))</f>
        <v/>
      </c>
      <c r="H64" s="11" t="str" cm="1">
        <f t="array" ref="H64">IF($D64=0,"",_xll.BDP($B64,H$7))</f>
        <v/>
      </c>
      <c r="I64" s="37" t="str" cm="1">
        <f t="array" ref="I64">IF($D64=0,"",_xll.BDP($B64,I$7))</f>
        <v/>
      </c>
      <c r="J64" s="11" t="str" cm="1">
        <f t="array" ref="J64">IF($D64=0,"",_xll.BDP($B64,J$7))</f>
        <v/>
      </c>
      <c r="K64" s="28" t="str" cm="1">
        <f t="array" ref="K64">IF($D64=0,"",_xll.BDP($B64,K$7))</f>
        <v/>
      </c>
      <c r="L64" s="11" t="str" cm="1">
        <f t="array" ref="L64">IF($D64=0,"",_xll.BDP($B64,L$7))</f>
        <v/>
      </c>
      <c r="M64" s="28" t="str" cm="1">
        <f t="array" ref="M64">IF($D64=0,"",_xll.BDP($B64,M$7))</f>
        <v/>
      </c>
      <c r="N64" s="11" t="str" cm="1">
        <f t="array" ref="N64">IF($D64=0,"",_xll.BDP($B64,N$7))</f>
        <v/>
      </c>
      <c r="O64" s="22" t="str">
        <f t="shared" ca="1" si="21"/>
        <v/>
      </c>
      <c r="P64" s="11" t="e">
        <f t="shared" si="8"/>
        <v>#VALUE!</v>
      </c>
      <c r="Q64" s="22" t="str">
        <f t="shared" ca="1" si="22"/>
        <v/>
      </c>
      <c r="R64" s="29" t="str">
        <f t="shared" si="23"/>
        <v/>
      </c>
      <c r="S64" s="30">
        <f t="shared" ca="1" si="11"/>
        <v>46295</v>
      </c>
      <c r="T64" s="30" t="e">
        <f t="shared" ca="1" si="12"/>
        <v>#VALUE!</v>
      </c>
      <c r="U64" s="4" t="str">
        <f t="shared" si="13"/>
        <v/>
      </c>
      <c r="V64" s="4" t="str">
        <f t="shared" si="14"/>
        <v/>
      </c>
      <c r="W64" s="31" t="str">
        <f t="shared" ca="1" si="15"/>
        <v/>
      </c>
      <c r="X64" s="4" t="str">
        <f t="shared" si="24"/>
        <v/>
      </c>
      <c r="Y64" s="32" t="e">
        <f t="shared" ca="1" si="16"/>
        <v>#VALUE!</v>
      </c>
      <c r="Z64" s="33" t="str">
        <f t="shared" si="17"/>
        <v/>
      </c>
      <c r="AA64" s="4" t="str">
        <f t="shared" ca="1" si="0"/>
        <v/>
      </c>
      <c r="AB64" s="4" t="str">
        <f t="shared" ca="1" si="1"/>
        <v/>
      </c>
      <c r="AC64" s="11" t="str">
        <f t="shared" si="2"/>
        <v/>
      </c>
      <c r="AD64" s="4" t="str">
        <f t="shared" si="3"/>
        <v/>
      </c>
      <c r="AE64" s="4" t="str">
        <f t="shared" si="4"/>
        <v/>
      </c>
      <c r="AF64" s="11" t="str">
        <f t="shared" si="5"/>
        <v/>
      </c>
    </row>
    <row r="65" spans="4:32" x14ac:dyDescent="0.3">
      <c r="D65" s="4">
        <f t="shared" si="20"/>
        <v>0</v>
      </c>
      <c r="E65" s="11" t="str" cm="1">
        <f t="array" ref="E65">IF($D65=0,"",_xll.BDP($B65,E$7))</f>
        <v/>
      </c>
      <c r="F65" s="11" t="str" cm="1">
        <f t="array" ref="F65">IF($D65=0,"",_xll.BDP($B65,F$7))</f>
        <v/>
      </c>
      <c r="G65" s="11" t="str" cm="1">
        <f t="array" ref="G65">IF($D65=0,"",_xll.BDP($B65,G$7))</f>
        <v/>
      </c>
      <c r="H65" s="11" t="str" cm="1">
        <f t="array" ref="H65">IF($D65=0,"",_xll.BDP($B65,H$7))</f>
        <v/>
      </c>
      <c r="I65" s="37" t="str" cm="1">
        <f t="array" ref="I65">IF($D65=0,"",_xll.BDP($B65,I$7))</f>
        <v/>
      </c>
      <c r="J65" s="11" t="str" cm="1">
        <f t="array" ref="J65">IF($D65=0,"",_xll.BDP($B65,J$7))</f>
        <v/>
      </c>
      <c r="K65" s="28" t="str" cm="1">
        <f t="array" ref="K65">IF($D65=0,"",_xll.BDP($B65,K$7))</f>
        <v/>
      </c>
      <c r="L65" s="11" t="str" cm="1">
        <f t="array" ref="L65">IF($D65=0,"",_xll.BDP($B65,L$7))</f>
        <v/>
      </c>
      <c r="M65" s="28" t="str" cm="1">
        <f t="array" ref="M65">IF($D65=0,"",_xll.BDP($B65,M$7))</f>
        <v/>
      </c>
      <c r="N65" s="11" t="str" cm="1">
        <f t="array" ref="N65">IF($D65=0,"",_xll.BDP($B65,N$7))</f>
        <v/>
      </c>
      <c r="O65" s="22" t="str">
        <f t="shared" ca="1" si="21"/>
        <v/>
      </c>
      <c r="P65" s="11" t="e">
        <f t="shared" si="8"/>
        <v>#VALUE!</v>
      </c>
      <c r="Q65" s="22" t="str">
        <f t="shared" ca="1" si="22"/>
        <v/>
      </c>
      <c r="R65" s="29" t="str">
        <f t="shared" si="23"/>
        <v/>
      </c>
      <c r="S65" s="30">
        <f t="shared" ca="1" si="11"/>
        <v>46295</v>
      </c>
      <c r="T65" s="30" t="e">
        <f t="shared" ca="1" si="12"/>
        <v>#VALUE!</v>
      </c>
      <c r="U65" s="4" t="str">
        <f t="shared" si="13"/>
        <v/>
      </c>
      <c r="V65" s="4" t="str">
        <f t="shared" si="14"/>
        <v/>
      </c>
      <c r="W65" s="31" t="str">
        <f t="shared" ca="1" si="15"/>
        <v/>
      </c>
      <c r="X65" s="4" t="str">
        <f t="shared" si="24"/>
        <v/>
      </c>
      <c r="Y65" s="32" t="e">
        <f t="shared" ca="1" si="16"/>
        <v>#VALUE!</v>
      </c>
      <c r="Z65" s="33" t="str">
        <f t="shared" si="17"/>
        <v/>
      </c>
      <c r="AA65" s="4" t="str">
        <f t="shared" ca="1" si="0"/>
        <v/>
      </c>
      <c r="AB65" s="4" t="str">
        <f t="shared" ca="1" si="1"/>
        <v/>
      </c>
      <c r="AC65" s="11" t="str">
        <f t="shared" si="2"/>
        <v/>
      </c>
      <c r="AD65" s="4" t="str">
        <f t="shared" si="3"/>
        <v/>
      </c>
      <c r="AE65" s="4" t="str">
        <f t="shared" si="4"/>
        <v/>
      </c>
      <c r="AF65" s="11" t="str">
        <f t="shared" si="5"/>
        <v/>
      </c>
    </row>
    <row r="66" spans="4:32" x14ac:dyDescent="0.3">
      <c r="D66" s="4">
        <f t="shared" si="20"/>
        <v>0</v>
      </c>
      <c r="E66" s="11" t="str" cm="1">
        <f t="array" ref="E66">IF($D66=0,"",_xll.BDP($B66,E$7))</f>
        <v/>
      </c>
      <c r="F66" s="11" t="str" cm="1">
        <f t="array" ref="F66">IF($D66=0,"",_xll.BDP($B66,F$7))</f>
        <v/>
      </c>
      <c r="G66" s="11" t="str" cm="1">
        <f t="array" ref="G66">IF($D66=0,"",_xll.BDP($B66,G$7))</f>
        <v/>
      </c>
      <c r="H66" s="11" t="str" cm="1">
        <f t="array" ref="H66">IF($D66=0,"",_xll.BDP($B66,H$7))</f>
        <v/>
      </c>
      <c r="I66" s="37" t="str" cm="1">
        <f t="array" ref="I66">IF($D66=0,"",_xll.BDP($B66,I$7))</f>
        <v/>
      </c>
      <c r="J66" s="11" t="str" cm="1">
        <f t="array" ref="J66">IF($D66=0,"",_xll.BDP($B66,J$7))</f>
        <v/>
      </c>
      <c r="K66" s="28" t="str" cm="1">
        <f t="array" ref="K66">IF($D66=0,"",_xll.BDP($B66,K$7))</f>
        <v/>
      </c>
      <c r="L66" s="11" t="str" cm="1">
        <f t="array" ref="L66">IF($D66=0,"",_xll.BDP($B66,L$7))</f>
        <v/>
      </c>
      <c r="M66" s="28" t="str" cm="1">
        <f t="array" ref="M66">IF($D66=0,"",_xll.BDP($B66,M$7))</f>
        <v/>
      </c>
      <c r="N66" s="11" t="str" cm="1">
        <f t="array" ref="N66">IF($D66=0,"",_xll.BDP($B66,N$7))</f>
        <v/>
      </c>
      <c r="O66" s="22" t="str">
        <f t="shared" ca="1" si="21"/>
        <v/>
      </c>
      <c r="P66" s="11" t="e">
        <f t="shared" si="8"/>
        <v>#VALUE!</v>
      </c>
      <c r="Q66" s="22" t="str">
        <f t="shared" ca="1" si="22"/>
        <v/>
      </c>
      <c r="R66" s="29" t="str">
        <f t="shared" si="23"/>
        <v/>
      </c>
      <c r="S66" s="30">
        <f t="shared" ca="1" si="11"/>
        <v>46295</v>
      </c>
      <c r="T66" s="30" t="e">
        <f t="shared" ca="1" si="12"/>
        <v>#VALUE!</v>
      </c>
      <c r="U66" s="4" t="str">
        <f t="shared" si="13"/>
        <v/>
      </c>
      <c r="V66" s="4" t="str">
        <f t="shared" si="14"/>
        <v/>
      </c>
      <c r="W66" s="31" t="str">
        <f t="shared" ca="1" si="15"/>
        <v/>
      </c>
      <c r="X66" s="4" t="str">
        <f t="shared" si="24"/>
        <v/>
      </c>
      <c r="Y66" s="32" t="e">
        <f t="shared" ca="1" si="16"/>
        <v>#VALUE!</v>
      </c>
      <c r="Z66" s="33" t="str">
        <f t="shared" si="17"/>
        <v/>
      </c>
      <c r="AA66" s="4" t="str">
        <f t="shared" ca="1" si="0"/>
        <v/>
      </c>
      <c r="AB66" s="4" t="str">
        <f t="shared" ca="1" si="1"/>
        <v/>
      </c>
      <c r="AC66" s="11" t="str">
        <f t="shared" si="2"/>
        <v/>
      </c>
      <c r="AD66" s="4" t="str">
        <f t="shared" si="3"/>
        <v/>
      </c>
      <c r="AE66" s="4" t="str">
        <f t="shared" si="4"/>
        <v/>
      </c>
      <c r="AF66" s="11" t="str">
        <f t="shared" si="5"/>
        <v/>
      </c>
    </row>
    <row r="67" spans="4:32" x14ac:dyDescent="0.3">
      <c r="D67" s="4">
        <f t="shared" si="20"/>
        <v>0</v>
      </c>
      <c r="E67" s="11" t="str" cm="1">
        <f t="array" ref="E67">IF($D67=0,"",_xll.BDP($B67,E$7))</f>
        <v/>
      </c>
      <c r="F67" s="11" t="str" cm="1">
        <f t="array" ref="F67">IF($D67=0,"",_xll.BDP($B67,F$7))</f>
        <v/>
      </c>
      <c r="G67" s="11" t="str" cm="1">
        <f t="array" ref="G67">IF($D67=0,"",_xll.BDP($B67,G$7))</f>
        <v/>
      </c>
      <c r="H67" s="11" t="str" cm="1">
        <f t="array" ref="H67">IF($D67=0,"",_xll.BDP($B67,H$7))</f>
        <v/>
      </c>
      <c r="I67" s="37" t="str" cm="1">
        <f t="array" ref="I67">IF($D67=0,"",_xll.BDP($B67,I$7))</f>
        <v/>
      </c>
      <c r="J67" s="11" t="str" cm="1">
        <f t="array" ref="J67">IF($D67=0,"",_xll.BDP($B67,J$7))</f>
        <v/>
      </c>
      <c r="K67" s="28" t="str" cm="1">
        <f t="array" ref="K67">IF($D67=0,"",_xll.BDP($B67,K$7))</f>
        <v/>
      </c>
      <c r="L67" s="11" t="str" cm="1">
        <f t="array" ref="L67">IF($D67=0,"",_xll.BDP($B67,L$7))</f>
        <v/>
      </c>
      <c r="M67" s="28" t="str" cm="1">
        <f t="array" ref="M67">IF($D67=0,"",_xll.BDP($B67,M$7))</f>
        <v/>
      </c>
      <c r="N67" s="11" t="str" cm="1">
        <f t="array" ref="N67">IF($D67=0,"",_xll.BDP($B67,N$7))</f>
        <v/>
      </c>
      <c r="O67" s="22" t="str">
        <f t="shared" ca="1" si="21"/>
        <v/>
      </c>
      <c r="P67" s="11" t="e">
        <f t="shared" si="8"/>
        <v>#VALUE!</v>
      </c>
      <c r="Q67" s="22" t="str">
        <f t="shared" ca="1" si="22"/>
        <v/>
      </c>
      <c r="R67" s="29" t="str">
        <f t="shared" si="23"/>
        <v/>
      </c>
      <c r="S67" s="30">
        <f t="shared" ca="1" si="11"/>
        <v>46295</v>
      </c>
      <c r="T67" s="30" t="e">
        <f t="shared" ca="1" si="12"/>
        <v>#VALUE!</v>
      </c>
      <c r="U67" s="4" t="str">
        <f t="shared" si="13"/>
        <v/>
      </c>
      <c r="V67" s="4" t="str">
        <f t="shared" si="14"/>
        <v/>
      </c>
      <c r="W67" s="31" t="str">
        <f t="shared" ca="1" si="15"/>
        <v/>
      </c>
      <c r="X67" s="4" t="str">
        <f t="shared" si="24"/>
        <v/>
      </c>
      <c r="Y67" s="32" t="e">
        <f t="shared" ca="1" si="16"/>
        <v>#VALUE!</v>
      </c>
      <c r="Z67" s="33" t="str">
        <f t="shared" si="17"/>
        <v/>
      </c>
      <c r="AA67" s="4" t="str">
        <f t="shared" ca="1" si="0"/>
        <v/>
      </c>
      <c r="AB67" s="4" t="str">
        <f t="shared" ca="1" si="1"/>
        <v/>
      </c>
      <c r="AC67" s="11" t="str">
        <f t="shared" si="2"/>
        <v/>
      </c>
      <c r="AD67" s="4" t="str">
        <f t="shared" si="3"/>
        <v/>
      </c>
      <c r="AE67" s="4" t="str">
        <f t="shared" si="4"/>
        <v/>
      </c>
      <c r="AF67" s="11" t="str">
        <f t="shared" si="5"/>
        <v/>
      </c>
    </row>
    <row r="68" spans="4:32" x14ac:dyDescent="0.3">
      <c r="D68" s="4">
        <f t="shared" si="20"/>
        <v>0</v>
      </c>
      <c r="E68" s="11" t="str" cm="1">
        <f t="array" ref="E68">IF($D68=0,"",_xll.BDP($B68,E$7))</f>
        <v/>
      </c>
      <c r="F68" s="11" t="str" cm="1">
        <f t="array" ref="F68">IF($D68=0,"",_xll.BDP($B68,F$7))</f>
        <v/>
      </c>
      <c r="G68" s="11" t="str" cm="1">
        <f t="array" ref="G68">IF($D68=0,"",_xll.BDP($B68,G$7))</f>
        <v/>
      </c>
      <c r="H68" s="11" t="str" cm="1">
        <f t="array" ref="H68">IF($D68=0,"",_xll.BDP($B68,H$7))</f>
        <v/>
      </c>
      <c r="I68" s="37" t="str" cm="1">
        <f t="array" ref="I68">IF($D68=0,"",_xll.BDP($B68,I$7))</f>
        <v/>
      </c>
      <c r="J68" s="11" t="str" cm="1">
        <f t="array" ref="J68">IF($D68=0,"",_xll.BDP($B68,J$7))</f>
        <v/>
      </c>
      <c r="K68" s="28" t="str" cm="1">
        <f t="array" ref="K68">IF($D68=0,"",_xll.BDP($B68,K$7))</f>
        <v/>
      </c>
      <c r="L68" s="11" t="str" cm="1">
        <f t="array" ref="L68">IF($D68=0,"",_xll.BDP($B68,L$7))</f>
        <v/>
      </c>
      <c r="M68" s="28" t="str" cm="1">
        <f t="array" ref="M68">IF($D68=0,"",_xll.BDP($B68,M$7))</f>
        <v/>
      </c>
      <c r="N68" s="11" t="str" cm="1">
        <f t="array" ref="N68">IF($D68=0,"",_xll.BDP($B68,N$7))</f>
        <v/>
      </c>
      <c r="O68" s="22" t="str">
        <f t="shared" ca="1" si="21"/>
        <v/>
      </c>
      <c r="P68" s="11" t="e">
        <f t="shared" si="8"/>
        <v>#VALUE!</v>
      </c>
      <c r="Q68" s="22" t="str">
        <f t="shared" ca="1" si="22"/>
        <v/>
      </c>
      <c r="R68" s="29" t="str">
        <f t="shared" si="23"/>
        <v/>
      </c>
      <c r="S68" s="30">
        <f t="shared" ca="1" si="11"/>
        <v>46295</v>
      </c>
      <c r="T68" s="30" t="e">
        <f t="shared" ca="1" si="12"/>
        <v>#VALUE!</v>
      </c>
      <c r="U68" s="4" t="str">
        <f t="shared" si="13"/>
        <v/>
      </c>
      <c r="V68" s="4" t="str">
        <f t="shared" si="14"/>
        <v/>
      </c>
      <c r="W68" s="31" t="str">
        <f t="shared" ca="1" si="15"/>
        <v/>
      </c>
      <c r="X68" s="4" t="str">
        <f t="shared" si="24"/>
        <v/>
      </c>
      <c r="Y68" s="32" t="e">
        <f t="shared" ca="1" si="16"/>
        <v>#VALUE!</v>
      </c>
      <c r="Z68" s="33" t="str">
        <f t="shared" si="17"/>
        <v/>
      </c>
      <c r="AA68" s="4" t="str">
        <f t="shared" ca="1" si="0"/>
        <v/>
      </c>
      <c r="AB68" s="4" t="str">
        <f t="shared" ca="1" si="1"/>
        <v/>
      </c>
      <c r="AC68" s="11" t="str">
        <f t="shared" si="2"/>
        <v/>
      </c>
      <c r="AD68" s="4" t="str">
        <f t="shared" si="3"/>
        <v/>
      </c>
      <c r="AE68" s="4" t="str">
        <f t="shared" si="4"/>
        <v/>
      </c>
      <c r="AF68" s="11" t="str">
        <f t="shared" si="5"/>
        <v/>
      </c>
    </row>
    <row r="69" spans="4:32" x14ac:dyDescent="0.3">
      <c r="D69" s="4">
        <f t="shared" si="20"/>
        <v>0</v>
      </c>
      <c r="E69" s="11" t="str" cm="1">
        <f t="array" ref="E69">IF($D69=0,"",_xll.BDP($B69,E$7))</f>
        <v/>
      </c>
      <c r="F69" s="11" t="str" cm="1">
        <f t="array" ref="F69">IF($D69=0,"",_xll.BDP($B69,F$7))</f>
        <v/>
      </c>
      <c r="G69" s="11" t="str" cm="1">
        <f t="array" ref="G69">IF($D69=0,"",_xll.BDP($B69,G$7))</f>
        <v/>
      </c>
      <c r="H69" s="11" t="str" cm="1">
        <f t="array" ref="H69">IF($D69=0,"",_xll.BDP($B69,H$7))</f>
        <v/>
      </c>
      <c r="I69" s="37" t="str" cm="1">
        <f t="array" ref="I69">IF($D69=0,"",_xll.BDP($B69,I$7))</f>
        <v/>
      </c>
      <c r="J69" s="11" t="str" cm="1">
        <f t="array" ref="J69">IF($D69=0,"",_xll.BDP($B69,J$7))</f>
        <v/>
      </c>
      <c r="K69" s="28" t="str" cm="1">
        <f t="array" ref="K69">IF($D69=0,"",_xll.BDP($B69,K$7))</f>
        <v/>
      </c>
      <c r="L69" s="11" t="str" cm="1">
        <f t="array" ref="L69">IF($D69=0,"",_xll.BDP($B69,L$7))</f>
        <v/>
      </c>
      <c r="M69" s="28" t="str" cm="1">
        <f t="array" ref="M69">IF($D69=0,"",_xll.BDP($B69,M$7))</f>
        <v/>
      </c>
      <c r="N69" s="11" t="str" cm="1">
        <f t="array" ref="N69">IF($D69=0,"",_xll.BDP($B69,N$7))</f>
        <v/>
      </c>
      <c r="O69" s="22" t="str">
        <f t="shared" ca="1" si="21"/>
        <v/>
      </c>
      <c r="P69" s="11" t="e">
        <f t="shared" si="8"/>
        <v>#VALUE!</v>
      </c>
      <c r="Q69" s="22" t="str">
        <f t="shared" ca="1" si="22"/>
        <v/>
      </c>
      <c r="R69" s="29" t="str">
        <f t="shared" si="23"/>
        <v/>
      </c>
      <c r="S69" s="30">
        <f t="shared" ca="1" si="11"/>
        <v>46295</v>
      </c>
      <c r="T69" s="30" t="e">
        <f t="shared" ca="1" si="12"/>
        <v>#VALUE!</v>
      </c>
      <c r="U69" s="4" t="str">
        <f t="shared" si="13"/>
        <v/>
      </c>
      <c r="V69" s="4" t="str">
        <f t="shared" si="14"/>
        <v/>
      </c>
      <c r="W69" s="31" t="str">
        <f t="shared" ca="1" si="15"/>
        <v/>
      </c>
      <c r="X69" s="4" t="str">
        <f t="shared" si="24"/>
        <v/>
      </c>
      <c r="Y69" s="32" t="e">
        <f t="shared" ca="1" si="16"/>
        <v>#VALUE!</v>
      </c>
      <c r="Z69" s="33" t="str">
        <f t="shared" si="17"/>
        <v/>
      </c>
      <c r="AA69" s="4" t="str">
        <f t="shared" ca="1" si="0"/>
        <v/>
      </c>
      <c r="AB69" s="4" t="str">
        <f t="shared" ca="1" si="1"/>
        <v/>
      </c>
      <c r="AC69" s="11" t="str">
        <f t="shared" si="2"/>
        <v/>
      </c>
      <c r="AD69" s="4" t="str">
        <f t="shared" si="3"/>
        <v/>
      </c>
      <c r="AE69" s="4" t="str">
        <f t="shared" si="4"/>
        <v/>
      </c>
      <c r="AF69" s="11" t="str">
        <f t="shared" si="5"/>
        <v/>
      </c>
    </row>
    <row r="70" spans="4:32" x14ac:dyDescent="0.3">
      <c r="D70" s="4">
        <f t="shared" si="20"/>
        <v>0</v>
      </c>
      <c r="E70" s="11" t="str" cm="1">
        <f t="array" ref="E70">IF($D70=0,"",_xll.BDP($B70,E$7))</f>
        <v/>
      </c>
      <c r="F70" s="11" t="str" cm="1">
        <f t="array" ref="F70">IF($D70=0,"",_xll.BDP($B70,F$7))</f>
        <v/>
      </c>
      <c r="G70" s="11" t="str" cm="1">
        <f t="array" ref="G70">IF($D70=0,"",_xll.BDP($B70,G$7))</f>
        <v/>
      </c>
      <c r="H70" s="11" t="str" cm="1">
        <f t="array" ref="H70">IF($D70=0,"",_xll.BDP($B70,H$7))</f>
        <v/>
      </c>
      <c r="I70" s="37" t="str" cm="1">
        <f t="array" ref="I70">IF($D70=0,"",_xll.BDP($B70,I$7))</f>
        <v/>
      </c>
      <c r="J70" s="11" t="str" cm="1">
        <f t="array" ref="J70">IF($D70=0,"",_xll.BDP($B70,J$7))</f>
        <v/>
      </c>
      <c r="K70" s="28" t="str" cm="1">
        <f t="array" ref="K70">IF($D70=0,"",_xll.BDP($B70,K$7))</f>
        <v/>
      </c>
      <c r="L70" s="11" t="str" cm="1">
        <f t="array" ref="L70">IF($D70=0,"",_xll.BDP($B70,L$7))</f>
        <v/>
      </c>
      <c r="M70" s="28" t="str" cm="1">
        <f t="array" ref="M70">IF($D70=0,"",_xll.BDP($B70,M$7))</f>
        <v/>
      </c>
      <c r="N70" s="11" t="str" cm="1">
        <f t="array" ref="N70">IF($D70=0,"",_xll.BDP($B70,N$7))</f>
        <v/>
      </c>
      <c r="O70" s="22" t="str">
        <f t="shared" ca="1" si="21"/>
        <v/>
      </c>
      <c r="P70" s="11" t="e">
        <f t="shared" si="8"/>
        <v>#VALUE!</v>
      </c>
      <c r="Q70" s="22" t="str">
        <f t="shared" ca="1" si="22"/>
        <v/>
      </c>
      <c r="R70" s="29" t="str">
        <f t="shared" si="23"/>
        <v/>
      </c>
      <c r="S70" s="30">
        <f t="shared" ca="1" si="11"/>
        <v>46295</v>
      </c>
      <c r="T70" s="30" t="e">
        <f t="shared" ca="1" si="12"/>
        <v>#VALUE!</v>
      </c>
      <c r="U70" s="4" t="str">
        <f t="shared" si="13"/>
        <v/>
      </c>
      <c r="V70" s="4" t="str">
        <f t="shared" si="14"/>
        <v/>
      </c>
      <c r="W70" s="31" t="str">
        <f t="shared" ca="1" si="15"/>
        <v/>
      </c>
      <c r="X70" s="4" t="str">
        <f t="shared" si="24"/>
        <v/>
      </c>
      <c r="Y70" s="32" t="e">
        <f t="shared" ca="1" si="16"/>
        <v>#VALUE!</v>
      </c>
      <c r="Z70" s="33" t="str">
        <f t="shared" si="17"/>
        <v/>
      </c>
      <c r="AA70" s="4" t="str">
        <f t="shared" ca="1" si="0"/>
        <v/>
      </c>
      <c r="AB70" s="4" t="str">
        <f t="shared" ca="1" si="1"/>
        <v/>
      </c>
      <c r="AC70" s="11" t="str">
        <f t="shared" si="2"/>
        <v/>
      </c>
      <c r="AD70" s="4" t="str">
        <f t="shared" si="3"/>
        <v/>
      </c>
      <c r="AE70" s="4" t="str">
        <f t="shared" si="4"/>
        <v/>
      </c>
      <c r="AF70" s="11" t="str">
        <f t="shared" si="5"/>
        <v/>
      </c>
    </row>
    <row r="71" spans="4:32" x14ac:dyDescent="0.3">
      <c r="D71" s="4">
        <f t="shared" si="20"/>
        <v>0</v>
      </c>
      <c r="E71" s="11" t="str" cm="1">
        <f t="array" ref="E71">IF($D71=0,"",_xll.BDP($B71,E$7))</f>
        <v/>
      </c>
      <c r="F71" s="11" t="str" cm="1">
        <f t="array" ref="F71">IF($D71=0,"",_xll.BDP($B71,F$7))</f>
        <v/>
      </c>
      <c r="G71" s="11" t="str" cm="1">
        <f t="array" ref="G71">IF($D71=0,"",_xll.BDP($B71,G$7))</f>
        <v/>
      </c>
      <c r="H71" s="11" t="str" cm="1">
        <f t="array" ref="H71">IF($D71=0,"",_xll.BDP($B71,H$7))</f>
        <v/>
      </c>
      <c r="I71" s="37" t="str" cm="1">
        <f t="array" ref="I71">IF($D71=0,"",_xll.BDP($B71,I$7))</f>
        <v/>
      </c>
      <c r="J71" s="11" t="str" cm="1">
        <f t="array" ref="J71">IF($D71=0,"",_xll.BDP($B71,J$7))</f>
        <v/>
      </c>
      <c r="K71" s="28" t="str" cm="1">
        <f t="array" ref="K71">IF($D71=0,"",_xll.BDP($B71,K$7))</f>
        <v/>
      </c>
      <c r="L71" s="11" t="str" cm="1">
        <f t="array" ref="L71">IF($D71=0,"",_xll.BDP($B71,L$7))</f>
        <v/>
      </c>
      <c r="M71" s="28" t="str" cm="1">
        <f t="array" ref="M71">IF($D71=0,"",_xll.BDP($B71,M$7))</f>
        <v/>
      </c>
      <c r="N71" s="11" t="str" cm="1">
        <f t="array" ref="N71">IF($D71=0,"",_xll.BDP($B71,N$7))</f>
        <v/>
      </c>
      <c r="O71" s="22" t="str">
        <f t="shared" ca="1" si="21"/>
        <v/>
      </c>
      <c r="P71" s="11" t="e">
        <f t="shared" si="8"/>
        <v>#VALUE!</v>
      </c>
      <c r="Q71" s="22" t="str">
        <f t="shared" ca="1" si="22"/>
        <v/>
      </c>
      <c r="R71" s="29" t="str">
        <f t="shared" si="23"/>
        <v/>
      </c>
      <c r="S71" s="30">
        <f t="shared" ca="1" si="11"/>
        <v>46295</v>
      </c>
      <c r="T71" s="30" t="e">
        <f t="shared" ca="1" si="12"/>
        <v>#VALUE!</v>
      </c>
      <c r="U71" s="4" t="str">
        <f t="shared" si="13"/>
        <v/>
      </c>
      <c r="V71" s="4" t="str">
        <f t="shared" si="14"/>
        <v/>
      </c>
      <c r="W71" s="31" t="str">
        <f t="shared" ca="1" si="15"/>
        <v/>
      </c>
      <c r="X71" s="4" t="str">
        <f t="shared" si="24"/>
        <v/>
      </c>
      <c r="Y71" s="32" t="e">
        <f t="shared" ca="1" si="16"/>
        <v>#VALUE!</v>
      </c>
      <c r="Z71" s="33" t="str">
        <f t="shared" si="17"/>
        <v/>
      </c>
      <c r="AA71" s="4" t="str">
        <f t="shared" ca="1" si="0"/>
        <v/>
      </c>
      <c r="AB71" s="4" t="str">
        <f t="shared" ca="1" si="1"/>
        <v/>
      </c>
      <c r="AC71" s="11" t="str">
        <f t="shared" si="2"/>
        <v/>
      </c>
      <c r="AD71" s="4" t="str">
        <f t="shared" si="3"/>
        <v/>
      </c>
      <c r="AE71" s="4" t="str">
        <f t="shared" si="4"/>
        <v/>
      </c>
      <c r="AF71" s="11" t="str">
        <f t="shared" si="5"/>
        <v/>
      </c>
    </row>
    <row r="72" spans="4:32" x14ac:dyDescent="0.3">
      <c r="D72" s="4">
        <f t="shared" si="20"/>
        <v>0</v>
      </c>
      <c r="E72" s="11" t="str" cm="1">
        <f t="array" ref="E72">IF($D72=0,"",_xll.BDP($B72,E$7))</f>
        <v/>
      </c>
      <c r="F72" s="11" t="str" cm="1">
        <f t="array" ref="F72">IF($D72=0,"",_xll.BDP($B72,F$7))</f>
        <v/>
      </c>
      <c r="G72" s="11" t="str" cm="1">
        <f t="array" ref="G72">IF($D72=0,"",_xll.BDP($B72,G$7))</f>
        <v/>
      </c>
      <c r="H72" s="11" t="str" cm="1">
        <f t="array" ref="H72">IF($D72=0,"",_xll.BDP($B72,H$7))</f>
        <v/>
      </c>
      <c r="I72" s="37" t="str" cm="1">
        <f t="array" ref="I72">IF($D72=0,"",_xll.BDP($B72,I$7))</f>
        <v/>
      </c>
      <c r="J72" s="11" t="str" cm="1">
        <f t="array" ref="J72">IF($D72=0,"",_xll.BDP($B72,J$7))</f>
        <v/>
      </c>
      <c r="K72" s="28" t="str" cm="1">
        <f t="array" ref="K72">IF($D72=0,"",_xll.BDP($B72,K$7))</f>
        <v/>
      </c>
      <c r="L72" s="11" t="str" cm="1">
        <f t="array" ref="L72">IF($D72=0,"",_xll.BDP($B72,L$7))</f>
        <v/>
      </c>
      <c r="M72" s="28" t="str" cm="1">
        <f t="array" ref="M72">IF($D72=0,"",_xll.BDP($B72,M$7))</f>
        <v/>
      </c>
      <c r="N72" s="11" t="str" cm="1">
        <f t="array" ref="N72">IF($D72=0,"",_xll.BDP($B72,N$7))</f>
        <v/>
      </c>
      <c r="O72" s="22" t="str">
        <f t="shared" ca="1" si="21"/>
        <v/>
      </c>
      <c r="P72" s="11" t="e">
        <f t="shared" si="8"/>
        <v>#VALUE!</v>
      </c>
      <c r="Q72" s="22" t="str">
        <f t="shared" ca="1" si="22"/>
        <v/>
      </c>
      <c r="R72" s="29" t="str">
        <f t="shared" si="23"/>
        <v/>
      </c>
      <c r="S72" s="30">
        <f t="shared" ca="1" si="11"/>
        <v>46295</v>
      </c>
      <c r="T72" s="30" t="e">
        <f t="shared" ca="1" si="12"/>
        <v>#VALUE!</v>
      </c>
      <c r="U72" s="4" t="str">
        <f t="shared" si="13"/>
        <v/>
      </c>
      <c r="V72" s="4" t="str">
        <f t="shared" si="14"/>
        <v/>
      </c>
      <c r="W72" s="31" t="str">
        <f t="shared" ca="1" si="15"/>
        <v/>
      </c>
      <c r="X72" s="4" t="str">
        <f t="shared" si="24"/>
        <v/>
      </c>
      <c r="Y72" s="32" t="e">
        <f t="shared" ca="1" si="16"/>
        <v>#VALUE!</v>
      </c>
      <c r="Z72" s="33" t="str">
        <f t="shared" ref="Z72:Z135" si="25">IF(D72=0,"",(X72*(1/32)-W72)/(1/32))</f>
        <v/>
      </c>
      <c r="AA72" s="4" t="str">
        <f t="shared" ref="AA72:AA135" ca="1" si="26">IF(D72=0,"",MDURATION(TODAY()+1,F72,I72/100,Q72,2,1))</f>
        <v/>
      </c>
      <c r="AB72" s="4" t="str">
        <f t="shared" ref="AB72:AB135" ca="1" si="27">IF(D72=0,"",_xlfn.SINGLE(Convexity(TODAY()+1,F72,I72/100,Q72,2)))</f>
        <v/>
      </c>
      <c r="AC72" s="11" t="str">
        <f t="shared" ref="AC72:AC135" si="28">IF(D72=0,"",(AA72*0.0001+0.5*AB72*0.0001^2)*P72)</f>
        <v/>
      </c>
      <c r="AD72" s="4" t="str">
        <f t="shared" ref="AD72:AD135" si="29">IF(D72=0,"",B72)</f>
        <v/>
      </c>
      <c r="AE72" s="4" t="str">
        <f t="shared" ref="AE72:AE135" si="30">IF(D72=0,"",D72)</f>
        <v/>
      </c>
      <c r="AF72" s="11" t="str">
        <f t="shared" ref="AF72:AF135" si="31">IF(D72=0,"",AC72/D72)</f>
        <v/>
      </c>
    </row>
    <row r="73" spans="4:32" x14ac:dyDescent="0.3">
      <c r="D73" s="4">
        <f t="shared" si="20"/>
        <v>0</v>
      </c>
      <c r="E73" s="11" t="str" cm="1">
        <f t="array" ref="E73">IF($D73=0,"",_xll.BDP($B73,E$7))</f>
        <v/>
      </c>
      <c r="F73" s="11" t="str" cm="1">
        <f t="array" ref="F73">IF($D73=0,"",_xll.BDP($B73,F$7))</f>
        <v/>
      </c>
      <c r="G73" s="11" t="str" cm="1">
        <f t="array" ref="G73">IF($D73=0,"",_xll.BDP($B73,G$7))</f>
        <v/>
      </c>
      <c r="H73" s="11" t="str" cm="1">
        <f t="array" ref="H73">IF($D73=0,"",_xll.BDP($B73,H$7))</f>
        <v/>
      </c>
      <c r="I73" s="37" t="str" cm="1">
        <f t="array" ref="I73">IF($D73=0,"",_xll.BDP($B73,I$7))</f>
        <v/>
      </c>
      <c r="J73" s="11" t="str" cm="1">
        <f t="array" ref="J73">IF($D73=0,"",_xll.BDP($B73,J$7))</f>
        <v/>
      </c>
      <c r="K73" s="28" t="str" cm="1">
        <f t="array" ref="K73">IF($D73=0,"",_xll.BDP($B73,K$7))</f>
        <v/>
      </c>
      <c r="L73" s="11" t="str" cm="1">
        <f t="array" ref="L73">IF($D73=0,"",_xll.BDP($B73,L$7))</f>
        <v/>
      </c>
      <c r="M73" s="28" t="str" cm="1">
        <f t="array" ref="M73">IF($D73=0,"",_xll.BDP($B73,M$7))</f>
        <v/>
      </c>
      <c r="N73" s="11" t="str" cm="1">
        <f t="array" ref="N73">IF($D73=0,"",_xll.BDP($B73,N$7))</f>
        <v/>
      </c>
      <c r="O73" s="22" t="str">
        <f t="shared" ca="1" si="21"/>
        <v/>
      </c>
      <c r="P73" s="11" t="e">
        <f t="shared" ref="P73:P136" si="32">(J73+L73)/2</f>
        <v>#VALUE!</v>
      </c>
      <c r="Q73" s="22" t="str">
        <f t="shared" ca="1" si="22"/>
        <v/>
      </c>
      <c r="R73" s="29" t="str">
        <f t="shared" si="23"/>
        <v/>
      </c>
      <c r="S73" s="30">
        <f t="shared" ref="S73:S136" ca="1" si="33">$M$2</f>
        <v>46295</v>
      </c>
      <c r="T73" s="30" t="e">
        <f t="shared" ref="T73:T136" ca="1" si="34">COUPNCD(TODAY()+1,F73,2,0)</f>
        <v>#VALUE!</v>
      </c>
      <c r="U73" s="4" t="str">
        <f t="shared" ref="U73:U136" si="35">IF(D73=0,"",COUPDAYBS($M$5,F73,2,1)/COUPDAYS($M$5,F73,2,1)*I73/2)</f>
        <v/>
      </c>
      <c r="V73" s="4" t="str">
        <f t="shared" ref="V73:V136" si="36">IF(D73=0,"",COUPDAYBS(S73,F73,2,1)/COUPDAYS(S73,F73,2,1)*I73/2)</f>
        <v/>
      </c>
      <c r="W73" s="31" t="str">
        <f t="shared" ref="W73:W136" ca="1" si="37">IF(D73=0,"",IF(T73&lt;=S73,COUPDAYBS(TODAY()+$I$2,F73,2,1)/COUPDAYS(TODAY()+$I$2,F73,2,1)*I73/2+I73/2-U73-((P73+U73)*($Q$2/100*(($I$2)/365))),COUPDAYBS(TODAY()+$I$2,F73,2,1)/COUPDAYS(TODAY()+$I$2,F73,2,1)*I73/2-U73-((P73+U73)*($Q$2/100*(($I$2)/365)))))</f>
        <v/>
      </c>
      <c r="X73" s="4" t="str">
        <f t="shared" si="24"/>
        <v/>
      </c>
      <c r="Y73" s="32" t="e">
        <f t="shared" ref="Y73:Y136" ca="1" si="38">(($F$2*D73+V73)-(P73+U73)+IF(T73&lt;S73,I73/2,0))/((P73+U73)*(S73-TODAY()-1)/365-IF(T73&lt;S73,I73/2,0)*(S73-T73)/365)</f>
        <v>#VALUE!</v>
      </c>
      <c r="Z73" s="33" t="str">
        <f t="shared" si="25"/>
        <v/>
      </c>
      <c r="AA73" s="4" t="str">
        <f t="shared" ca="1" si="26"/>
        <v/>
      </c>
      <c r="AB73" s="4" t="str">
        <f t="shared" ca="1" si="27"/>
        <v/>
      </c>
      <c r="AC73" s="11" t="str">
        <f t="shared" si="28"/>
        <v/>
      </c>
      <c r="AD73" s="4" t="str">
        <f t="shared" si="29"/>
        <v/>
      </c>
      <c r="AE73" s="4" t="str">
        <f t="shared" si="30"/>
        <v/>
      </c>
      <c r="AF73" s="11" t="str">
        <f t="shared" si="31"/>
        <v/>
      </c>
    </row>
    <row r="74" spans="4:32" x14ac:dyDescent="0.3">
      <c r="D74" s="4">
        <f t="shared" si="20"/>
        <v>0</v>
      </c>
      <c r="E74" s="11" t="str" cm="1">
        <f t="array" ref="E74">IF($D74=0,"",_xll.BDP($B74,E$7))</f>
        <v/>
      </c>
      <c r="F74" s="11" t="str" cm="1">
        <f t="array" ref="F74">IF($D74=0,"",_xll.BDP($B74,F$7))</f>
        <v/>
      </c>
      <c r="G74" s="11" t="str" cm="1">
        <f t="array" ref="G74">IF($D74=0,"",_xll.BDP($B74,G$7))</f>
        <v/>
      </c>
      <c r="H74" s="11" t="str" cm="1">
        <f t="array" ref="H74">IF($D74=0,"",_xll.BDP($B74,H$7))</f>
        <v/>
      </c>
      <c r="I74" s="37" t="str" cm="1">
        <f t="array" ref="I74">IF($D74=0,"",_xll.BDP($B74,I$7))</f>
        <v/>
      </c>
      <c r="J74" s="11" t="str" cm="1">
        <f t="array" ref="J74">IF($D74=0,"",_xll.BDP($B74,J$7))</f>
        <v/>
      </c>
      <c r="K74" s="28" t="str" cm="1">
        <f t="array" ref="K74">IF($D74=0,"",_xll.BDP($B74,K$7))</f>
        <v/>
      </c>
      <c r="L74" s="11" t="str" cm="1">
        <f t="array" ref="L74">IF($D74=0,"",_xll.BDP($B74,L$7))</f>
        <v/>
      </c>
      <c r="M74" s="28" t="str" cm="1">
        <f t="array" ref="M74">IF($D74=0,"",_xll.BDP($B74,M$7))</f>
        <v/>
      </c>
      <c r="N74" s="11" t="str" cm="1">
        <f t="array" ref="N74">IF($D74=0,"",_xll.BDP($B74,N$7))</f>
        <v/>
      </c>
      <c r="O74" s="22" t="str">
        <f t="shared" ca="1" si="21"/>
        <v/>
      </c>
      <c r="P74" s="11" t="e">
        <f t="shared" si="32"/>
        <v>#VALUE!</v>
      </c>
      <c r="Q74" s="22" t="str">
        <f t="shared" ca="1" si="22"/>
        <v/>
      </c>
      <c r="R74" s="29" t="str">
        <f t="shared" si="23"/>
        <v/>
      </c>
      <c r="S74" s="30">
        <f t="shared" ca="1" si="33"/>
        <v>46295</v>
      </c>
      <c r="T74" s="30" t="e">
        <f t="shared" ca="1" si="34"/>
        <v>#VALUE!</v>
      </c>
      <c r="U74" s="4" t="str">
        <f t="shared" si="35"/>
        <v/>
      </c>
      <c r="V74" s="4" t="str">
        <f t="shared" si="36"/>
        <v/>
      </c>
      <c r="W74" s="31" t="str">
        <f t="shared" ca="1" si="37"/>
        <v/>
      </c>
      <c r="X74" s="4" t="str">
        <f t="shared" si="24"/>
        <v/>
      </c>
      <c r="Y74" s="32" t="e">
        <f t="shared" ca="1" si="38"/>
        <v>#VALUE!</v>
      </c>
      <c r="Z74" s="33" t="str">
        <f t="shared" si="25"/>
        <v/>
      </c>
      <c r="AA74" s="4" t="str">
        <f t="shared" ca="1" si="26"/>
        <v/>
      </c>
      <c r="AB74" s="4" t="str">
        <f t="shared" ca="1" si="27"/>
        <v/>
      </c>
      <c r="AC74" s="11" t="str">
        <f t="shared" si="28"/>
        <v/>
      </c>
      <c r="AD74" s="4" t="str">
        <f t="shared" si="29"/>
        <v/>
      </c>
      <c r="AE74" s="4" t="str">
        <f t="shared" si="30"/>
        <v/>
      </c>
      <c r="AF74" s="11" t="str">
        <f t="shared" si="31"/>
        <v/>
      </c>
    </row>
    <row r="75" spans="4:32" x14ac:dyDescent="0.3">
      <c r="D75" s="4">
        <f t="shared" si="20"/>
        <v>0</v>
      </c>
      <c r="E75" s="11" t="str" cm="1">
        <f t="array" ref="E75">IF($D75=0,"",_xll.BDP($B75,E$7))</f>
        <v/>
      </c>
      <c r="F75" s="11" t="str" cm="1">
        <f t="array" ref="F75">IF($D75=0,"",_xll.BDP($B75,F$7))</f>
        <v/>
      </c>
      <c r="G75" s="11" t="str" cm="1">
        <f t="array" ref="G75">IF($D75=0,"",_xll.BDP($B75,G$7))</f>
        <v/>
      </c>
      <c r="H75" s="11" t="str" cm="1">
        <f t="array" ref="H75">IF($D75=0,"",_xll.BDP($B75,H$7))</f>
        <v/>
      </c>
      <c r="I75" s="37" t="str" cm="1">
        <f t="array" ref="I75">IF($D75=0,"",_xll.BDP($B75,I$7))</f>
        <v/>
      </c>
      <c r="J75" s="11" t="str" cm="1">
        <f t="array" ref="J75">IF($D75=0,"",_xll.BDP($B75,J$7))</f>
        <v/>
      </c>
      <c r="K75" s="28" t="str" cm="1">
        <f t="array" ref="K75">IF($D75=0,"",_xll.BDP($B75,K$7))</f>
        <v/>
      </c>
      <c r="L75" s="11" t="str" cm="1">
        <f t="array" ref="L75">IF($D75=0,"",_xll.BDP($B75,L$7))</f>
        <v/>
      </c>
      <c r="M75" s="28" t="str" cm="1">
        <f t="array" ref="M75">IF($D75=0,"",_xll.BDP($B75,M$7))</f>
        <v/>
      </c>
      <c r="N75" s="11" t="str" cm="1">
        <f t="array" ref="N75">IF($D75=0,"",_xll.BDP($B75,N$7))</f>
        <v/>
      </c>
      <c r="O75" s="22" t="str">
        <f t="shared" ca="1" si="21"/>
        <v/>
      </c>
      <c r="P75" s="11" t="e">
        <f t="shared" si="32"/>
        <v>#VALUE!</v>
      </c>
      <c r="Q75" s="22" t="str">
        <f t="shared" ca="1" si="22"/>
        <v/>
      </c>
      <c r="R75" s="29" t="str">
        <f t="shared" si="23"/>
        <v/>
      </c>
      <c r="S75" s="30">
        <f t="shared" ca="1" si="33"/>
        <v>46295</v>
      </c>
      <c r="T75" s="30" t="e">
        <f t="shared" ca="1" si="34"/>
        <v>#VALUE!</v>
      </c>
      <c r="U75" s="4" t="str">
        <f t="shared" si="35"/>
        <v/>
      </c>
      <c r="V75" s="4" t="str">
        <f t="shared" si="36"/>
        <v/>
      </c>
      <c r="W75" s="31" t="str">
        <f t="shared" ca="1" si="37"/>
        <v/>
      </c>
      <c r="X75" s="4" t="str">
        <f t="shared" si="24"/>
        <v/>
      </c>
      <c r="Y75" s="32" t="e">
        <f t="shared" ca="1" si="38"/>
        <v>#VALUE!</v>
      </c>
      <c r="Z75" s="33" t="str">
        <f t="shared" si="25"/>
        <v/>
      </c>
      <c r="AA75" s="4" t="str">
        <f t="shared" ca="1" si="26"/>
        <v/>
      </c>
      <c r="AB75" s="4" t="str">
        <f t="shared" ca="1" si="27"/>
        <v/>
      </c>
      <c r="AC75" s="11" t="str">
        <f t="shared" si="28"/>
        <v/>
      </c>
      <c r="AD75" s="4" t="str">
        <f t="shared" si="29"/>
        <v/>
      </c>
      <c r="AE75" s="4" t="str">
        <f t="shared" si="30"/>
        <v/>
      </c>
      <c r="AF75" s="11" t="str">
        <f t="shared" si="31"/>
        <v/>
      </c>
    </row>
    <row r="76" spans="4:32" x14ac:dyDescent="0.3">
      <c r="D76" s="4">
        <f t="shared" si="20"/>
        <v>0</v>
      </c>
      <c r="E76" s="11" t="str" cm="1">
        <f t="array" ref="E76">IF($D76=0,"",_xll.BDP($B76,E$7))</f>
        <v/>
      </c>
      <c r="F76" s="11" t="str" cm="1">
        <f t="array" ref="F76">IF($D76=0,"",_xll.BDP($B76,F$7))</f>
        <v/>
      </c>
      <c r="G76" s="11" t="str" cm="1">
        <f t="array" ref="G76">IF($D76=0,"",_xll.BDP($B76,G$7))</f>
        <v/>
      </c>
      <c r="H76" s="11" t="str" cm="1">
        <f t="array" ref="H76">IF($D76=0,"",_xll.BDP($B76,H$7))</f>
        <v/>
      </c>
      <c r="I76" s="37" t="str" cm="1">
        <f t="array" ref="I76">IF($D76=0,"",_xll.BDP($B76,I$7))</f>
        <v/>
      </c>
      <c r="J76" s="11" t="str" cm="1">
        <f t="array" ref="J76">IF($D76=0,"",_xll.BDP($B76,J$7))</f>
        <v/>
      </c>
      <c r="K76" s="28" t="str" cm="1">
        <f t="array" ref="K76">IF($D76=0,"",_xll.BDP($B76,K$7))</f>
        <v/>
      </c>
      <c r="L76" s="11" t="str" cm="1">
        <f t="array" ref="L76">IF($D76=0,"",_xll.BDP($B76,L$7))</f>
        <v/>
      </c>
      <c r="M76" s="28" t="str" cm="1">
        <f t="array" ref="M76">IF($D76=0,"",_xll.BDP($B76,M$7))</f>
        <v/>
      </c>
      <c r="N76" s="11" t="str" cm="1">
        <f t="array" ref="N76">IF($D76=0,"",_xll.BDP($B76,N$7))</f>
        <v/>
      </c>
      <c r="O76" s="22" t="str">
        <f t="shared" ca="1" si="21"/>
        <v/>
      </c>
      <c r="P76" s="11" t="e">
        <f t="shared" si="32"/>
        <v>#VALUE!</v>
      </c>
      <c r="Q76" s="22" t="str">
        <f t="shared" ca="1" si="22"/>
        <v/>
      </c>
      <c r="R76" s="29" t="str">
        <f t="shared" si="23"/>
        <v/>
      </c>
      <c r="S76" s="30">
        <f t="shared" ca="1" si="33"/>
        <v>46295</v>
      </c>
      <c r="T76" s="30" t="e">
        <f t="shared" ca="1" si="34"/>
        <v>#VALUE!</v>
      </c>
      <c r="U76" s="4" t="str">
        <f t="shared" si="35"/>
        <v/>
      </c>
      <c r="V76" s="4" t="str">
        <f t="shared" si="36"/>
        <v/>
      </c>
      <c r="W76" s="31" t="str">
        <f t="shared" ca="1" si="37"/>
        <v/>
      </c>
      <c r="X76" s="4" t="str">
        <f t="shared" si="24"/>
        <v/>
      </c>
      <c r="Y76" s="32" t="e">
        <f t="shared" ca="1" si="38"/>
        <v>#VALUE!</v>
      </c>
      <c r="Z76" s="33" t="str">
        <f t="shared" si="25"/>
        <v/>
      </c>
      <c r="AA76" s="4" t="str">
        <f t="shared" ca="1" si="26"/>
        <v/>
      </c>
      <c r="AB76" s="4" t="str">
        <f t="shared" ca="1" si="27"/>
        <v/>
      </c>
      <c r="AC76" s="11" t="str">
        <f t="shared" si="28"/>
        <v/>
      </c>
      <c r="AD76" s="4" t="str">
        <f t="shared" si="29"/>
        <v/>
      </c>
      <c r="AE76" s="4" t="str">
        <f t="shared" si="30"/>
        <v/>
      </c>
      <c r="AF76" s="11" t="str">
        <f t="shared" si="31"/>
        <v/>
      </c>
    </row>
    <row r="77" spans="4:32" x14ac:dyDescent="0.3">
      <c r="D77" s="4">
        <f t="shared" si="20"/>
        <v>0</v>
      </c>
      <c r="E77" s="11" t="str" cm="1">
        <f t="array" ref="E77">IF($D77=0,"",_xll.BDP($B77,E$7))</f>
        <v/>
      </c>
      <c r="F77" s="11" t="str" cm="1">
        <f t="array" ref="F77">IF($D77=0,"",_xll.BDP($B77,F$7))</f>
        <v/>
      </c>
      <c r="G77" s="11" t="str" cm="1">
        <f t="array" ref="G77">IF($D77=0,"",_xll.BDP($B77,G$7))</f>
        <v/>
      </c>
      <c r="H77" s="11" t="str" cm="1">
        <f t="array" ref="H77">IF($D77=0,"",_xll.BDP($B77,H$7))</f>
        <v/>
      </c>
      <c r="I77" s="37" t="str" cm="1">
        <f t="array" ref="I77">IF($D77=0,"",_xll.BDP($B77,I$7))</f>
        <v/>
      </c>
      <c r="J77" s="11" t="str" cm="1">
        <f t="array" ref="J77">IF($D77=0,"",_xll.BDP($B77,J$7))</f>
        <v/>
      </c>
      <c r="K77" s="28" t="str" cm="1">
        <f t="array" ref="K77">IF($D77=0,"",_xll.BDP($B77,K$7))</f>
        <v/>
      </c>
      <c r="L77" s="11" t="str" cm="1">
        <f t="array" ref="L77">IF($D77=0,"",_xll.BDP($B77,L$7))</f>
        <v/>
      </c>
      <c r="M77" s="28" t="str" cm="1">
        <f t="array" ref="M77">IF($D77=0,"",_xll.BDP($B77,M$7))</f>
        <v/>
      </c>
      <c r="N77" s="11" t="str" cm="1">
        <f t="array" ref="N77">IF($D77=0,"",_xll.BDP($B77,N$7))</f>
        <v/>
      </c>
      <c r="O77" s="22" t="str">
        <f t="shared" ca="1" si="21"/>
        <v/>
      </c>
      <c r="P77" s="11" t="e">
        <f t="shared" si="32"/>
        <v>#VALUE!</v>
      </c>
      <c r="Q77" s="22" t="str">
        <f t="shared" ca="1" si="22"/>
        <v/>
      </c>
      <c r="R77" s="29" t="str">
        <f t="shared" si="23"/>
        <v/>
      </c>
      <c r="S77" s="30">
        <f t="shared" ca="1" si="33"/>
        <v>46295</v>
      </c>
      <c r="T77" s="30" t="e">
        <f t="shared" ca="1" si="34"/>
        <v>#VALUE!</v>
      </c>
      <c r="U77" s="4" t="str">
        <f t="shared" si="35"/>
        <v/>
      </c>
      <c r="V77" s="4" t="str">
        <f t="shared" si="36"/>
        <v/>
      </c>
      <c r="W77" s="31" t="str">
        <f t="shared" ca="1" si="37"/>
        <v/>
      </c>
      <c r="X77" s="4" t="str">
        <f t="shared" si="24"/>
        <v/>
      </c>
      <c r="Y77" s="32" t="e">
        <f t="shared" ca="1" si="38"/>
        <v>#VALUE!</v>
      </c>
      <c r="Z77" s="33" t="str">
        <f t="shared" si="25"/>
        <v/>
      </c>
      <c r="AA77" s="4" t="str">
        <f t="shared" ca="1" si="26"/>
        <v/>
      </c>
      <c r="AB77" s="4" t="str">
        <f t="shared" ca="1" si="27"/>
        <v/>
      </c>
      <c r="AC77" s="11" t="str">
        <f t="shared" si="28"/>
        <v/>
      </c>
      <c r="AD77" s="4" t="str">
        <f t="shared" si="29"/>
        <v/>
      </c>
      <c r="AE77" s="4" t="str">
        <f t="shared" si="30"/>
        <v/>
      </c>
      <c r="AF77" s="11" t="str">
        <f t="shared" si="31"/>
        <v/>
      </c>
    </row>
    <row r="78" spans="4:32" x14ac:dyDescent="0.3">
      <c r="D78" s="4">
        <f t="shared" si="20"/>
        <v>0</v>
      </c>
      <c r="E78" s="11" t="str" cm="1">
        <f t="array" ref="E78">IF($D78=0,"",_xll.BDP($B78,E$7))</f>
        <v/>
      </c>
      <c r="F78" s="11" t="str" cm="1">
        <f t="array" ref="F78">IF($D78=0,"",_xll.BDP($B78,F$7))</f>
        <v/>
      </c>
      <c r="G78" s="11" t="str" cm="1">
        <f t="array" ref="G78">IF($D78=0,"",_xll.BDP($B78,G$7))</f>
        <v/>
      </c>
      <c r="H78" s="11" t="str" cm="1">
        <f t="array" ref="H78">IF($D78=0,"",_xll.BDP($B78,H$7))</f>
        <v/>
      </c>
      <c r="I78" s="37" t="str" cm="1">
        <f t="array" ref="I78">IF($D78=0,"",_xll.BDP($B78,I$7))</f>
        <v/>
      </c>
      <c r="J78" s="11" t="str" cm="1">
        <f t="array" ref="J78">IF($D78=0,"",_xll.BDP($B78,J$7))</f>
        <v/>
      </c>
      <c r="K78" s="28" t="str" cm="1">
        <f t="array" ref="K78">IF($D78=0,"",_xll.BDP($B78,K$7))</f>
        <v/>
      </c>
      <c r="L78" s="11" t="str" cm="1">
        <f t="array" ref="L78">IF($D78=0,"",_xll.BDP($B78,L$7))</f>
        <v/>
      </c>
      <c r="M78" s="28" t="str" cm="1">
        <f t="array" ref="M78">IF($D78=0,"",_xll.BDP($B78,M$7))</f>
        <v/>
      </c>
      <c r="N78" s="11" t="str" cm="1">
        <f t="array" ref="N78">IF($D78=0,"",_xll.BDP($B78,N$7))</f>
        <v/>
      </c>
      <c r="O78" s="22" t="str">
        <f t="shared" ca="1" si="21"/>
        <v/>
      </c>
      <c r="P78" s="11" t="e">
        <f t="shared" si="32"/>
        <v>#VALUE!</v>
      </c>
      <c r="Q78" s="22" t="str">
        <f t="shared" ca="1" si="22"/>
        <v/>
      </c>
      <c r="R78" s="29" t="str">
        <f t="shared" si="23"/>
        <v/>
      </c>
      <c r="S78" s="30">
        <f t="shared" ca="1" si="33"/>
        <v>46295</v>
      </c>
      <c r="T78" s="30" t="e">
        <f t="shared" ca="1" si="34"/>
        <v>#VALUE!</v>
      </c>
      <c r="U78" s="4" t="str">
        <f t="shared" si="35"/>
        <v/>
      </c>
      <c r="V78" s="4" t="str">
        <f t="shared" si="36"/>
        <v/>
      </c>
      <c r="W78" s="31" t="str">
        <f t="shared" ca="1" si="37"/>
        <v/>
      </c>
      <c r="X78" s="4" t="str">
        <f t="shared" si="24"/>
        <v/>
      </c>
      <c r="Y78" s="32" t="e">
        <f t="shared" ca="1" si="38"/>
        <v>#VALUE!</v>
      </c>
      <c r="Z78" s="33" t="str">
        <f t="shared" si="25"/>
        <v/>
      </c>
      <c r="AA78" s="4" t="str">
        <f t="shared" ca="1" si="26"/>
        <v/>
      </c>
      <c r="AB78" s="4" t="str">
        <f t="shared" ca="1" si="27"/>
        <v/>
      </c>
      <c r="AC78" s="11" t="str">
        <f t="shared" si="28"/>
        <v/>
      </c>
      <c r="AD78" s="4" t="str">
        <f t="shared" si="29"/>
        <v/>
      </c>
      <c r="AE78" s="4" t="str">
        <f t="shared" si="30"/>
        <v/>
      </c>
      <c r="AF78" s="11" t="str">
        <f t="shared" si="31"/>
        <v/>
      </c>
    </row>
    <row r="79" spans="4:32" x14ac:dyDescent="0.3">
      <c r="D79" s="4">
        <f t="shared" si="20"/>
        <v>0</v>
      </c>
      <c r="E79" s="11" t="str" cm="1">
        <f t="array" ref="E79">IF($D79=0,"",_xll.BDP($B79,E$7))</f>
        <v/>
      </c>
      <c r="F79" s="11" t="str" cm="1">
        <f t="array" ref="F79">IF($D79=0,"",_xll.BDP($B79,F$7))</f>
        <v/>
      </c>
      <c r="G79" s="11" t="str" cm="1">
        <f t="array" ref="G79">IF($D79=0,"",_xll.BDP($B79,G$7))</f>
        <v/>
      </c>
      <c r="H79" s="11" t="str" cm="1">
        <f t="array" ref="H79">IF($D79=0,"",_xll.BDP($B79,H$7))</f>
        <v/>
      </c>
      <c r="I79" s="37" t="str" cm="1">
        <f t="array" ref="I79">IF($D79=0,"",_xll.BDP($B79,I$7))</f>
        <v/>
      </c>
      <c r="J79" s="11" t="str" cm="1">
        <f t="array" ref="J79">IF($D79=0,"",_xll.BDP($B79,J$7))</f>
        <v/>
      </c>
      <c r="K79" s="28" t="str" cm="1">
        <f t="array" ref="K79">IF($D79=0,"",_xll.BDP($B79,K$7))</f>
        <v/>
      </c>
      <c r="L79" s="11" t="str" cm="1">
        <f t="array" ref="L79">IF($D79=0,"",_xll.BDP($B79,L$7))</f>
        <v/>
      </c>
      <c r="M79" s="28" t="str" cm="1">
        <f t="array" ref="M79">IF($D79=0,"",_xll.BDP($B79,M$7))</f>
        <v/>
      </c>
      <c r="N79" s="11" t="str" cm="1">
        <f t="array" ref="N79">IF($D79=0,"",_xll.BDP($B79,N$7))</f>
        <v/>
      </c>
      <c r="O79" s="22" t="str">
        <f t="shared" ca="1" si="21"/>
        <v/>
      </c>
      <c r="P79" s="11" t="e">
        <f t="shared" si="32"/>
        <v>#VALUE!</v>
      </c>
      <c r="Q79" s="22" t="str">
        <f t="shared" ca="1" si="22"/>
        <v/>
      </c>
      <c r="R79" s="29" t="str">
        <f t="shared" si="23"/>
        <v/>
      </c>
      <c r="S79" s="30">
        <f t="shared" ca="1" si="33"/>
        <v>46295</v>
      </c>
      <c r="T79" s="30" t="e">
        <f t="shared" ca="1" si="34"/>
        <v>#VALUE!</v>
      </c>
      <c r="U79" s="4" t="str">
        <f t="shared" si="35"/>
        <v/>
      </c>
      <c r="V79" s="4" t="str">
        <f t="shared" si="36"/>
        <v/>
      </c>
      <c r="W79" s="31" t="str">
        <f t="shared" ca="1" si="37"/>
        <v/>
      </c>
      <c r="X79" s="4" t="str">
        <f t="shared" si="24"/>
        <v/>
      </c>
      <c r="Y79" s="32" t="e">
        <f t="shared" ca="1" si="38"/>
        <v>#VALUE!</v>
      </c>
      <c r="Z79" s="33" t="str">
        <f t="shared" si="25"/>
        <v/>
      </c>
      <c r="AA79" s="4" t="str">
        <f t="shared" ca="1" si="26"/>
        <v/>
      </c>
      <c r="AB79" s="4" t="str">
        <f t="shared" ca="1" si="27"/>
        <v/>
      </c>
      <c r="AC79" s="11" t="str">
        <f t="shared" si="28"/>
        <v/>
      </c>
      <c r="AD79" s="4" t="str">
        <f t="shared" si="29"/>
        <v/>
      </c>
      <c r="AE79" s="4" t="str">
        <f t="shared" si="30"/>
        <v/>
      </c>
      <c r="AF79" s="11" t="str">
        <f t="shared" si="31"/>
        <v/>
      </c>
    </row>
    <row r="80" spans="4:32" x14ac:dyDescent="0.3">
      <c r="D80" s="4">
        <f t="shared" si="20"/>
        <v>0</v>
      </c>
      <c r="E80" s="11" t="str" cm="1">
        <f t="array" ref="E80">IF($D80=0,"",_xll.BDP($B80,E$7))</f>
        <v/>
      </c>
      <c r="F80" s="11" t="str" cm="1">
        <f t="array" ref="F80">IF($D80=0,"",_xll.BDP($B80,F$7))</f>
        <v/>
      </c>
      <c r="G80" s="11" t="str" cm="1">
        <f t="array" ref="G80">IF($D80=0,"",_xll.BDP($B80,G$7))</f>
        <v/>
      </c>
      <c r="H80" s="11" t="str" cm="1">
        <f t="array" ref="H80">IF($D80=0,"",_xll.BDP($B80,H$7))</f>
        <v/>
      </c>
      <c r="I80" s="37" t="str" cm="1">
        <f t="array" ref="I80">IF($D80=0,"",_xll.BDP($B80,I$7))</f>
        <v/>
      </c>
      <c r="J80" s="11" t="str" cm="1">
        <f t="array" ref="J80">IF($D80=0,"",_xll.BDP($B80,J$7))</f>
        <v/>
      </c>
      <c r="K80" s="28" t="str" cm="1">
        <f t="array" ref="K80">IF($D80=0,"",_xll.BDP($B80,K$7))</f>
        <v/>
      </c>
      <c r="L80" s="11" t="str" cm="1">
        <f t="array" ref="L80">IF($D80=0,"",_xll.BDP($B80,L$7))</f>
        <v/>
      </c>
      <c r="M80" s="28" t="str" cm="1">
        <f t="array" ref="M80">IF($D80=0,"",_xll.BDP($B80,M$7))</f>
        <v/>
      </c>
      <c r="N80" s="11" t="str" cm="1">
        <f t="array" ref="N80">IF($D80=0,"",_xll.BDP($B80,N$7))</f>
        <v/>
      </c>
      <c r="O80" s="22" t="str">
        <f t="shared" ca="1" si="21"/>
        <v/>
      </c>
      <c r="P80" s="11" t="e">
        <f t="shared" si="32"/>
        <v>#VALUE!</v>
      </c>
      <c r="Q80" s="22" t="str">
        <f t="shared" ca="1" si="22"/>
        <v/>
      </c>
      <c r="R80" s="29" t="str">
        <f t="shared" si="23"/>
        <v/>
      </c>
      <c r="S80" s="30">
        <f t="shared" ca="1" si="33"/>
        <v>46295</v>
      </c>
      <c r="T80" s="30" t="e">
        <f t="shared" ca="1" si="34"/>
        <v>#VALUE!</v>
      </c>
      <c r="U80" s="4" t="str">
        <f t="shared" si="35"/>
        <v/>
      </c>
      <c r="V80" s="4" t="str">
        <f t="shared" si="36"/>
        <v/>
      </c>
      <c r="W80" s="31" t="str">
        <f t="shared" ca="1" si="37"/>
        <v/>
      </c>
      <c r="X80" s="4" t="str">
        <f t="shared" si="24"/>
        <v/>
      </c>
      <c r="Y80" s="32" t="e">
        <f t="shared" ca="1" si="38"/>
        <v>#VALUE!</v>
      </c>
      <c r="Z80" s="33" t="str">
        <f t="shared" si="25"/>
        <v/>
      </c>
      <c r="AA80" s="4" t="str">
        <f t="shared" ca="1" si="26"/>
        <v/>
      </c>
      <c r="AB80" s="4" t="str">
        <f t="shared" ca="1" si="27"/>
        <v/>
      </c>
      <c r="AC80" s="11" t="str">
        <f t="shared" si="28"/>
        <v/>
      </c>
      <c r="AD80" s="4" t="str">
        <f t="shared" si="29"/>
        <v/>
      </c>
      <c r="AE80" s="4" t="str">
        <f t="shared" si="30"/>
        <v/>
      </c>
      <c r="AF80" s="11" t="str">
        <f t="shared" si="31"/>
        <v/>
      </c>
    </row>
    <row r="81" spans="4:32" x14ac:dyDescent="0.3">
      <c r="D81" s="4">
        <f t="shared" si="20"/>
        <v>0</v>
      </c>
      <c r="E81" s="11" t="str" cm="1">
        <f t="array" ref="E81">IF($D81=0,"",_xll.BDP($B81,E$7))</f>
        <v/>
      </c>
      <c r="F81" s="11" t="str" cm="1">
        <f t="array" ref="F81">IF($D81=0,"",_xll.BDP($B81,F$7))</f>
        <v/>
      </c>
      <c r="G81" s="11" t="str" cm="1">
        <f t="array" ref="G81">IF($D81=0,"",_xll.BDP($B81,G$7))</f>
        <v/>
      </c>
      <c r="H81" s="11" t="str" cm="1">
        <f t="array" ref="H81">IF($D81=0,"",_xll.BDP($B81,H$7))</f>
        <v/>
      </c>
      <c r="I81" s="37" t="str" cm="1">
        <f t="array" ref="I81">IF($D81=0,"",_xll.BDP($B81,I$7))</f>
        <v/>
      </c>
      <c r="J81" s="11" t="str" cm="1">
        <f t="array" ref="J81">IF($D81=0,"",_xll.BDP($B81,J$7))</f>
        <v/>
      </c>
      <c r="K81" s="28" t="str" cm="1">
        <f t="array" ref="K81">IF($D81=0,"",_xll.BDP($B81,K$7))</f>
        <v/>
      </c>
      <c r="L81" s="11" t="str" cm="1">
        <f t="array" ref="L81">IF($D81=0,"",_xll.BDP($B81,L$7))</f>
        <v/>
      </c>
      <c r="M81" s="28" t="str" cm="1">
        <f t="array" ref="M81">IF($D81=0,"",_xll.BDP($B81,M$7))</f>
        <v/>
      </c>
      <c r="N81" s="11" t="str" cm="1">
        <f t="array" ref="N81">IF($D81=0,"",_xll.BDP($B81,N$7))</f>
        <v/>
      </c>
      <c r="O81" s="22" t="str">
        <f t="shared" ca="1" si="21"/>
        <v/>
      </c>
      <c r="P81" s="11" t="e">
        <f t="shared" si="32"/>
        <v>#VALUE!</v>
      </c>
      <c r="Q81" s="22" t="str">
        <f t="shared" ca="1" si="22"/>
        <v/>
      </c>
      <c r="R81" s="29" t="str">
        <f t="shared" si="23"/>
        <v/>
      </c>
      <c r="S81" s="30">
        <f t="shared" ca="1" si="33"/>
        <v>46295</v>
      </c>
      <c r="T81" s="30" t="e">
        <f t="shared" ca="1" si="34"/>
        <v>#VALUE!</v>
      </c>
      <c r="U81" s="4" t="str">
        <f t="shared" si="35"/>
        <v/>
      </c>
      <c r="V81" s="4" t="str">
        <f t="shared" si="36"/>
        <v/>
      </c>
      <c r="W81" s="31" t="str">
        <f t="shared" ca="1" si="37"/>
        <v/>
      </c>
      <c r="X81" s="4" t="str">
        <f t="shared" si="24"/>
        <v/>
      </c>
      <c r="Y81" s="32" t="e">
        <f t="shared" ca="1" si="38"/>
        <v>#VALUE!</v>
      </c>
      <c r="Z81" s="33" t="str">
        <f t="shared" si="25"/>
        <v/>
      </c>
      <c r="AA81" s="4" t="str">
        <f t="shared" ca="1" si="26"/>
        <v/>
      </c>
      <c r="AB81" s="4" t="str">
        <f t="shared" ca="1" si="27"/>
        <v/>
      </c>
      <c r="AC81" s="11" t="str">
        <f t="shared" si="28"/>
        <v/>
      </c>
      <c r="AD81" s="4" t="str">
        <f t="shared" si="29"/>
        <v/>
      </c>
      <c r="AE81" s="4" t="str">
        <f t="shared" si="30"/>
        <v/>
      </c>
      <c r="AF81" s="11" t="str">
        <f t="shared" si="31"/>
        <v/>
      </c>
    </row>
    <row r="82" spans="4:32" x14ac:dyDescent="0.3">
      <c r="D82" s="4">
        <f t="shared" si="20"/>
        <v>0</v>
      </c>
      <c r="E82" s="11" t="str" cm="1">
        <f t="array" ref="E82">IF($D82=0,"",_xll.BDP($B82,E$7))</f>
        <v/>
      </c>
      <c r="F82" s="11" t="str" cm="1">
        <f t="array" ref="F82">IF($D82=0,"",_xll.BDP($B82,F$7))</f>
        <v/>
      </c>
      <c r="G82" s="11" t="str" cm="1">
        <f t="array" ref="G82">IF($D82=0,"",_xll.BDP($B82,G$7))</f>
        <v/>
      </c>
      <c r="H82" s="11" t="str" cm="1">
        <f t="array" ref="H82">IF($D82=0,"",_xll.BDP($B82,H$7))</f>
        <v/>
      </c>
      <c r="I82" s="37" t="str" cm="1">
        <f t="array" ref="I82">IF($D82=0,"",_xll.BDP($B82,I$7))</f>
        <v/>
      </c>
      <c r="J82" s="11" t="str" cm="1">
        <f t="array" ref="J82">IF($D82=0,"",_xll.BDP($B82,J$7))</f>
        <v/>
      </c>
      <c r="K82" s="28" t="str" cm="1">
        <f t="array" ref="K82">IF($D82=0,"",_xll.BDP($B82,K$7))</f>
        <v/>
      </c>
      <c r="L82" s="11" t="str" cm="1">
        <f t="array" ref="L82">IF($D82=0,"",_xll.BDP($B82,L$7))</f>
        <v/>
      </c>
      <c r="M82" s="28" t="str" cm="1">
        <f t="array" ref="M82">IF($D82=0,"",_xll.BDP($B82,M$7))</f>
        <v/>
      </c>
      <c r="N82" s="11" t="str" cm="1">
        <f t="array" ref="N82">IF($D82=0,"",_xll.BDP($B82,N$7))</f>
        <v/>
      </c>
      <c r="O82" s="22" t="str">
        <f t="shared" ca="1" si="21"/>
        <v/>
      </c>
      <c r="P82" s="11" t="e">
        <f t="shared" si="32"/>
        <v>#VALUE!</v>
      </c>
      <c r="Q82" s="22" t="str">
        <f t="shared" ca="1" si="22"/>
        <v/>
      </c>
      <c r="R82" s="29" t="str">
        <f t="shared" si="23"/>
        <v/>
      </c>
      <c r="S82" s="30">
        <f t="shared" ca="1" si="33"/>
        <v>46295</v>
      </c>
      <c r="T82" s="30" t="e">
        <f t="shared" ca="1" si="34"/>
        <v>#VALUE!</v>
      </c>
      <c r="U82" s="4" t="str">
        <f t="shared" si="35"/>
        <v/>
      </c>
      <c r="V82" s="4" t="str">
        <f t="shared" si="36"/>
        <v/>
      </c>
      <c r="W82" s="31" t="str">
        <f t="shared" ca="1" si="37"/>
        <v/>
      </c>
      <c r="X82" s="4" t="str">
        <f t="shared" si="24"/>
        <v/>
      </c>
      <c r="Y82" s="32" t="e">
        <f t="shared" ca="1" si="38"/>
        <v>#VALUE!</v>
      </c>
      <c r="Z82" s="33" t="str">
        <f t="shared" si="25"/>
        <v/>
      </c>
      <c r="AA82" s="4" t="str">
        <f t="shared" ca="1" si="26"/>
        <v/>
      </c>
      <c r="AB82" s="4" t="str">
        <f t="shared" ca="1" si="27"/>
        <v/>
      </c>
      <c r="AC82" s="11" t="str">
        <f t="shared" si="28"/>
        <v/>
      </c>
      <c r="AD82" s="4" t="str">
        <f t="shared" si="29"/>
        <v/>
      </c>
      <c r="AE82" s="4" t="str">
        <f t="shared" si="30"/>
        <v/>
      </c>
      <c r="AF82" s="11" t="str">
        <f t="shared" si="31"/>
        <v/>
      </c>
    </row>
    <row r="83" spans="4:32" x14ac:dyDescent="0.3">
      <c r="D83" s="4">
        <f t="shared" ref="D83:D146" si="39">C83</f>
        <v>0</v>
      </c>
      <c r="E83" s="11" t="str" cm="1">
        <f t="array" ref="E83">IF($D83=0,"",_xll.BDP($B83,E$7))</f>
        <v/>
      </c>
      <c r="F83" s="11" t="str" cm="1">
        <f t="array" ref="F83">IF($D83=0,"",_xll.BDP($B83,F$7))</f>
        <v/>
      </c>
      <c r="G83" s="11" t="str" cm="1">
        <f t="array" ref="G83">IF($D83=0,"",_xll.BDP($B83,G$7))</f>
        <v/>
      </c>
      <c r="H83" s="11" t="str" cm="1">
        <f t="array" ref="H83">IF($D83=0,"",_xll.BDP($B83,H$7))</f>
        <v/>
      </c>
      <c r="I83" s="37" t="str" cm="1">
        <f t="array" ref="I83">IF($D83=0,"",_xll.BDP($B83,I$7))</f>
        <v/>
      </c>
      <c r="J83" s="11" t="str" cm="1">
        <f t="array" ref="J83">IF($D83=0,"",_xll.BDP($B83,J$7))</f>
        <v/>
      </c>
      <c r="K83" s="28" t="str" cm="1">
        <f t="array" ref="K83">IF($D83=0,"",_xll.BDP($B83,K$7))</f>
        <v/>
      </c>
      <c r="L83" s="11" t="str" cm="1">
        <f t="array" ref="L83">IF($D83=0,"",_xll.BDP($B83,L$7))</f>
        <v/>
      </c>
      <c r="M83" s="28" t="str" cm="1">
        <f t="array" ref="M83">IF($D83=0,"",_xll.BDP($B83,M$7))</f>
        <v/>
      </c>
      <c r="N83" s="11" t="str" cm="1">
        <f t="array" ref="N83">IF($D83=0,"",_xll.BDP($B83,N$7))</f>
        <v/>
      </c>
      <c r="O83" s="22" t="str">
        <f t="shared" ref="O83:O146" ca="1" si="40">IF(D83=0,"",YIELD(TODAY(),F83,I83/100,N83,100,2,1))</f>
        <v/>
      </c>
      <c r="P83" s="11" t="e">
        <f t="shared" si="32"/>
        <v>#VALUE!</v>
      </c>
      <c r="Q83" s="22" t="str">
        <f t="shared" ref="Q83:Q146" ca="1" si="41">IF(D83=0,"",YIELD(TODAY()+1,F83,I83/100,P83,100,2,1))</f>
        <v/>
      </c>
      <c r="R83" s="29" t="str">
        <f t="shared" ref="R83:R146" si="42">IF(D83=0,"",Q83-O83)</f>
        <v/>
      </c>
      <c r="S83" s="30">
        <f t="shared" ca="1" si="33"/>
        <v>46295</v>
      </c>
      <c r="T83" s="30" t="e">
        <f t="shared" ca="1" si="34"/>
        <v>#VALUE!</v>
      </c>
      <c r="U83" s="4" t="str">
        <f t="shared" si="35"/>
        <v/>
      </c>
      <c r="V83" s="4" t="str">
        <f t="shared" si="36"/>
        <v/>
      </c>
      <c r="W83" s="31" t="str">
        <f t="shared" ca="1" si="37"/>
        <v/>
      </c>
      <c r="X83" s="4" t="str">
        <f t="shared" ref="X83:X146" si="43">IF(D83=0,"",(P83-($F$2)*D83)/(1/32))</f>
        <v/>
      </c>
      <c r="Y83" s="32" t="e">
        <f t="shared" ca="1" si="38"/>
        <v>#VALUE!</v>
      </c>
      <c r="Z83" s="33" t="str">
        <f t="shared" si="25"/>
        <v/>
      </c>
      <c r="AA83" s="4" t="str">
        <f t="shared" ca="1" si="26"/>
        <v/>
      </c>
      <c r="AB83" s="4" t="str">
        <f t="shared" ca="1" si="27"/>
        <v/>
      </c>
      <c r="AC83" s="11" t="str">
        <f t="shared" si="28"/>
        <v/>
      </c>
      <c r="AD83" s="4" t="str">
        <f t="shared" si="29"/>
        <v/>
      </c>
      <c r="AE83" s="4" t="str">
        <f t="shared" si="30"/>
        <v/>
      </c>
      <c r="AF83" s="11" t="str">
        <f t="shared" si="31"/>
        <v/>
      </c>
    </row>
    <row r="84" spans="4:32" x14ac:dyDescent="0.3">
      <c r="D84" s="4">
        <f t="shared" si="39"/>
        <v>0</v>
      </c>
      <c r="E84" s="11" t="str" cm="1">
        <f t="array" ref="E84">IF($D84=0,"",_xll.BDP($B84,E$7))</f>
        <v/>
      </c>
      <c r="F84" s="11" t="str" cm="1">
        <f t="array" ref="F84">IF($D84=0,"",_xll.BDP($B84,F$7))</f>
        <v/>
      </c>
      <c r="G84" s="11" t="str" cm="1">
        <f t="array" ref="G84">IF($D84=0,"",_xll.BDP($B84,G$7))</f>
        <v/>
      </c>
      <c r="H84" s="11" t="str" cm="1">
        <f t="array" ref="H84">IF($D84=0,"",_xll.BDP($B84,H$7))</f>
        <v/>
      </c>
      <c r="I84" s="37" t="str" cm="1">
        <f t="array" ref="I84">IF($D84=0,"",_xll.BDP($B84,I$7))</f>
        <v/>
      </c>
      <c r="J84" s="11" t="str" cm="1">
        <f t="array" ref="J84">IF($D84=0,"",_xll.BDP($B84,J$7))</f>
        <v/>
      </c>
      <c r="K84" s="28" t="str" cm="1">
        <f t="array" ref="K84">IF($D84=0,"",_xll.BDP($B84,K$7))</f>
        <v/>
      </c>
      <c r="L84" s="11" t="str" cm="1">
        <f t="array" ref="L84">IF($D84=0,"",_xll.BDP($B84,L$7))</f>
        <v/>
      </c>
      <c r="M84" s="28" t="str" cm="1">
        <f t="array" ref="M84">IF($D84=0,"",_xll.BDP($B84,M$7))</f>
        <v/>
      </c>
      <c r="N84" s="11" t="str" cm="1">
        <f t="array" ref="N84">IF($D84=0,"",_xll.BDP($B84,N$7))</f>
        <v/>
      </c>
      <c r="O84" s="22" t="str">
        <f t="shared" ca="1" si="40"/>
        <v/>
      </c>
      <c r="P84" s="11" t="e">
        <f t="shared" si="32"/>
        <v>#VALUE!</v>
      </c>
      <c r="Q84" s="22" t="str">
        <f t="shared" ca="1" si="41"/>
        <v/>
      </c>
      <c r="R84" s="29" t="str">
        <f t="shared" si="42"/>
        <v/>
      </c>
      <c r="S84" s="30">
        <f t="shared" ca="1" si="33"/>
        <v>46295</v>
      </c>
      <c r="T84" s="30" t="e">
        <f t="shared" ca="1" si="34"/>
        <v>#VALUE!</v>
      </c>
      <c r="U84" s="4" t="str">
        <f t="shared" si="35"/>
        <v/>
      </c>
      <c r="V84" s="4" t="str">
        <f t="shared" si="36"/>
        <v/>
      </c>
      <c r="W84" s="31" t="str">
        <f t="shared" ca="1" si="37"/>
        <v/>
      </c>
      <c r="X84" s="4" t="str">
        <f t="shared" si="43"/>
        <v/>
      </c>
      <c r="Y84" s="32" t="e">
        <f t="shared" ca="1" si="38"/>
        <v>#VALUE!</v>
      </c>
      <c r="Z84" s="33" t="str">
        <f t="shared" si="25"/>
        <v/>
      </c>
      <c r="AA84" s="4" t="str">
        <f t="shared" ca="1" si="26"/>
        <v/>
      </c>
      <c r="AB84" s="4" t="str">
        <f t="shared" ca="1" si="27"/>
        <v/>
      </c>
      <c r="AC84" s="11" t="str">
        <f t="shared" si="28"/>
        <v/>
      </c>
      <c r="AD84" s="4" t="str">
        <f t="shared" si="29"/>
        <v/>
      </c>
      <c r="AE84" s="4" t="str">
        <f t="shared" si="30"/>
        <v/>
      </c>
      <c r="AF84" s="11" t="str">
        <f t="shared" si="31"/>
        <v/>
      </c>
    </row>
    <row r="85" spans="4:32" x14ac:dyDescent="0.3">
      <c r="D85" s="4">
        <f t="shared" si="39"/>
        <v>0</v>
      </c>
      <c r="E85" s="11" t="str" cm="1">
        <f t="array" ref="E85">IF($D85=0,"",_xll.BDP($B85,E$7))</f>
        <v/>
      </c>
      <c r="F85" s="11" t="str" cm="1">
        <f t="array" ref="F85">IF($D85=0,"",_xll.BDP($B85,F$7))</f>
        <v/>
      </c>
      <c r="G85" s="11" t="str" cm="1">
        <f t="array" ref="G85">IF($D85=0,"",_xll.BDP($B85,G$7))</f>
        <v/>
      </c>
      <c r="H85" s="11" t="str" cm="1">
        <f t="array" ref="H85">IF($D85=0,"",_xll.BDP($B85,H$7))</f>
        <v/>
      </c>
      <c r="I85" s="37" t="str" cm="1">
        <f t="array" ref="I85">IF($D85=0,"",_xll.BDP($B85,I$7))</f>
        <v/>
      </c>
      <c r="J85" s="11" t="str" cm="1">
        <f t="array" ref="J85">IF($D85=0,"",_xll.BDP($B85,J$7))</f>
        <v/>
      </c>
      <c r="K85" s="28" t="str" cm="1">
        <f t="array" ref="K85">IF($D85=0,"",_xll.BDP($B85,K$7))</f>
        <v/>
      </c>
      <c r="L85" s="11" t="str" cm="1">
        <f t="array" ref="L85">IF($D85=0,"",_xll.BDP($B85,L$7))</f>
        <v/>
      </c>
      <c r="M85" s="28" t="str" cm="1">
        <f t="array" ref="M85">IF($D85=0,"",_xll.BDP($B85,M$7))</f>
        <v/>
      </c>
      <c r="N85" s="11" t="str" cm="1">
        <f t="array" ref="N85">IF($D85=0,"",_xll.BDP($B85,N$7))</f>
        <v/>
      </c>
      <c r="O85" s="22" t="str">
        <f t="shared" ca="1" si="40"/>
        <v/>
      </c>
      <c r="P85" s="11" t="e">
        <f t="shared" si="32"/>
        <v>#VALUE!</v>
      </c>
      <c r="Q85" s="22" t="str">
        <f t="shared" ca="1" si="41"/>
        <v/>
      </c>
      <c r="R85" s="29" t="str">
        <f t="shared" si="42"/>
        <v/>
      </c>
      <c r="S85" s="30">
        <f t="shared" ca="1" si="33"/>
        <v>46295</v>
      </c>
      <c r="T85" s="30" t="e">
        <f t="shared" ca="1" si="34"/>
        <v>#VALUE!</v>
      </c>
      <c r="U85" s="4" t="str">
        <f t="shared" si="35"/>
        <v/>
      </c>
      <c r="V85" s="4" t="str">
        <f t="shared" si="36"/>
        <v/>
      </c>
      <c r="W85" s="31" t="str">
        <f t="shared" ca="1" si="37"/>
        <v/>
      </c>
      <c r="X85" s="4" t="str">
        <f t="shared" si="43"/>
        <v/>
      </c>
      <c r="Y85" s="32" t="e">
        <f t="shared" ca="1" si="38"/>
        <v>#VALUE!</v>
      </c>
      <c r="Z85" s="33" t="str">
        <f t="shared" si="25"/>
        <v/>
      </c>
      <c r="AA85" s="4" t="str">
        <f t="shared" ca="1" si="26"/>
        <v/>
      </c>
      <c r="AB85" s="4" t="str">
        <f t="shared" ca="1" si="27"/>
        <v/>
      </c>
      <c r="AC85" s="11" t="str">
        <f t="shared" si="28"/>
        <v/>
      </c>
      <c r="AD85" s="4" t="str">
        <f t="shared" si="29"/>
        <v/>
      </c>
      <c r="AE85" s="4" t="str">
        <f t="shared" si="30"/>
        <v/>
      </c>
      <c r="AF85" s="11" t="str">
        <f t="shared" si="31"/>
        <v/>
      </c>
    </row>
    <row r="86" spans="4:32" x14ac:dyDescent="0.3">
      <c r="D86" s="4">
        <f t="shared" si="39"/>
        <v>0</v>
      </c>
      <c r="E86" s="11" t="str" cm="1">
        <f t="array" ref="E86">IF($D86=0,"",_xll.BDP($B86,E$7))</f>
        <v/>
      </c>
      <c r="F86" s="11" t="str" cm="1">
        <f t="array" ref="F86">IF($D86=0,"",_xll.BDP($B86,F$7))</f>
        <v/>
      </c>
      <c r="G86" s="11" t="str" cm="1">
        <f t="array" ref="G86">IF($D86=0,"",_xll.BDP($B86,G$7))</f>
        <v/>
      </c>
      <c r="H86" s="11" t="str" cm="1">
        <f t="array" ref="H86">IF($D86=0,"",_xll.BDP($B86,H$7))</f>
        <v/>
      </c>
      <c r="I86" s="37" t="str" cm="1">
        <f t="array" ref="I86">IF($D86=0,"",_xll.BDP($B86,I$7))</f>
        <v/>
      </c>
      <c r="J86" s="11" t="str" cm="1">
        <f t="array" ref="J86">IF($D86=0,"",_xll.BDP($B86,J$7))</f>
        <v/>
      </c>
      <c r="K86" s="28" t="str" cm="1">
        <f t="array" ref="K86">IF($D86=0,"",_xll.BDP($B86,K$7))</f>
        <v/>
      </c>
      <c r="L86" s="11" t="str" cm="1">
        <f t="array" ref="L86">IF($D86=0,"",_xll.BDP($B86,L$7))</f>
        <v/>
      </c>
      <c r="M86" s="28" t="str" cm="1">
        <f t="array" ref="M86">IF($D86=0,"",_xll.BDP($B86,M$7))</f>
        <v/>
      </c>
      <c r="N86" s="11" t="str" cm="1">
        <f t="array" ref="N86">IF($D86=0,"",_xll.BDP($B86,N$7))</f>
        <v/>
      </c>
      <c r="O86" s="22" t="str">
        <f t="shared" ca="1" si="40"/>
        <v/>
      </c>
      <c r="P86" s="11" t="e">
        <f t="shared" si="32"/>
        <v>#VALUE!</v>
      </c>
      <c r="Q86" s="22" t="str">
        <f t="shared" ca="1" si="41"/>
        <v/>
      </c>
      <c r="R86" s="29" t="str">
        <f t="shared" si="42"/>
        <v/>
      </c>
      <c r="S86" s="30">
        <f t="shared" ca="1" si="33"/>
        <v>46295</v>
      </c>
      <c r="T86" s="30" t="e">
        <f t="shared" ca="1" si="34"/>
        <v>#VALUE!</v>
      </c>
      <c r="U86" s="4" t="str">
        <f t="shared" si="35"/>
        <v/>
      </c>
      <c r="V86" s="4" t="str">
        <f t="shared" si="36"/>
        <v/>
      </c>
      <c r="W86" s="31" t="str">
        <f t="shared" ca="1" si="37"/>
        <v/>
      </c>
      <c r="X86" s="4" t="str">
        <f t="shared" si="43"/>
        <v/>
      </c>
      <c r="Y86" s="32" t="e">
        <f t="shared" ca="1" si="38"/>
        <v>#VALUE!</v>
      </c>
      <c r="Z86" s="33" t="str">
        <f t="shared" si="25"/>
        <v/>
      </c>
      <c r="AA86" s="4" t="str">
        <f t="shared" ca="1" si="26"/>
        <v/>
      </c>
      <c r="AB86" s="4" t="str">
        <f t="shared" ca="1" si="27"/>
        <v/>
      </c>
      <c r="AC86" s="11" t="str">
        <f t="shared" si="28"/>
        <v/>
      </c>
      <c r="AD86" s="4" t="str">
        <f t="shared" si="29"/>
        <v/>
      </c>
      <c r="AE86" s="4" t="str">
        <f t="shared" si="30"/>
        <v/>
      </c>
      <c r="AF86" s="11" t="str">
        <f t="shared" si="31"/>
        <v/>
      </c>
    </row>
    <row r="87" spans="4:32" x14ac:dyDescent="0.3">
      <c r="D87" s="4">
        <f t="shared" si="39"/>
        <v>0</v>
      </c>
      <c r="E87" s="11" t="str" cm="1">
        <f t="array" ref="E87">IF($D87=0,"",_xll.BDP($B87,E$7))</f>
        <v/>
      </c>
      <c r="F87" s="11" t="str" cm="1">
        <f t="array" ref="F87">IF($D87=0,"",_xll.BDP($B87,F$7))</f>
        <v/>
      </c>
      <c r="G87" s="11" t="str" cm="1">
        <f t="array" ref="G87">IF($D87=0,"",_xll.BDP($B87,G$7))</f>
        <v/>
      </c>
      <c r="H87" s="11" t="str" cm="1">
        <f t="array" ref="H87">IF($D87=0,"",_xll.BDP($B87,H$7))</f>
        <v/>
      </c>
      <c r="I87" s="37" t="str" cm="1">
        <f t="array" ref="I87">IF($D87=0,"",_xll.BDP($B87,I$7))</f>
        <v/>
      </c>
      <c r="J87" s="11" t="str" cm="1">
        <f t="array" ref="J87">IF($D87=0,"",_xll.BDP($B87,J$7))</f>
        <v/>
      </c>
      <c r="K87" s="28" t="str" cm="1">
        <f t="array" ref="K87">IF($D87=0,"",_xll.BDP($B87,K$7))</f>
        <v/>
      </c>
      <c r="L87" s="11" t="str" cm="1">
        <f t="array" ref="L87">IF($D87=0,"",_xll.BDP($B87,L$7))</f>
        <v/>
      </c>
      <c r="M87" s="28" t="str" cm="1">
        <f t="array" ref="M87">IF($D87=0,"",_xll.BDP($B87,M$7))</f>
        <v/>
      </c>
      <c r="N87" s="11" t="str" cm="1">
        <f t="array" ref="N87">IF($D87=0,"",_xll.BDP($B87,N$7))</f>
        <v/>
      </c>
      <c r="O87" s="22" t="str">
        <f t="shared" ca="1" si="40"/>
        <v/>
      </c>
      <c r="P87" s="11" t="e">
        <f t="shared" si="32"/>
        <v>#VALUE!</v>
      </c>
      <c r="Q87" s="22" t="str">
        <f t="shared" ca="1" si="41"/>
        <v/>
      </c>
      <c r="R87" s="29" t="str">
        <f t="shared" si="42"/>
        <v/>
      </c>
      <c r="S87" s="30">
        <f t="shared" ca="1" si="33"/>
        <v>46295</v>
      </c>
      <c r="T87" s="30" t="e">
        <f t="shared" ca="1" si="34"/>
        <v>#VALUE!</v>
      </c>
      <c r="U87" s="4" t="str">
        <f t="shared" si="35"/>
        <v/>
      </c>
      <c r="V87" s="4" t="str">
        <f t="shared" si="36"/>
        <v/>
      </c>
      <c r="W87" s="31" t="str">
        <f t="shared" ca="1" si="37"/>
        <v/>
      </c>
      <c r="X87" s="4" t="str">
        <f t="shared" si="43"/>
        <v/>
      </c>
      <c r="Y87" s="32" t="e">
        <f t="shared" ca="1" si="38"/>
        <v>#VALUE!</v>
      </c>
      <c r="Z87" s="33" t="str">
        <f t="shared" si="25"/>
        <v/>
      </c>
      <c r="AA87" s="4" t="str">
        <f t="shared" ca="1" si="26"/>
        <v/>
      </c>
      <c r="AB87" s="4" t="str">
        <f t="shared" ca="1" si="27"/>
        <v/>
      </c>
      <c r="AC87" s="11" t="str">
        <f t="shared" si="28"/>
        <v/>
      </c>
      <c r="AD87" s="4" t="str">
        <f t="shared" si="29"/>
        <v/>
      </c>
      <c r="AE87" s="4" t="str">
        <f t="shared" si="30"/>
        <v/>
      </c>
      <c r="AF87" s="11" t="str">
        <f t="shared" si="31"/>
        <v/>
      </c>
    </row>
    <row r="88" spans="4:32" x14ac:dyDescent="0.3">
      <c r="D88" s="4">
        <f t="shared" si="39"/>
        <v>0</v>
      </c>
      <c r="E88" s="11" t="str" cm="1">
        <f t="array" ref="E88">IF($D88=0,"",_xll.BDP($B88,E$7))</f>
        <v/>
      </c>
      <c r="F88" s="11" t="str" cm="1">
        <f t="array" ref="F88">IF($D88=0,"",_xll.BDP($B88,F$7))</f>
        <v/>
      </c>
      <c r="G88" s="11" t="str" cm="1">
        <f t="array" ref="G88">IF($D88=0,"",_xll.BDP($B88,G$7))</f>
        <v/>
      </c>
      <c r="H88" s="11" t="str" cm="1">
        <f t="array" ref="H88">IF($D88=0,"",_xll.BDP($B88,H$7))</f>
        <v/>
      </c>
      <c r="I88" s="37" t="str" cm="1">
        <f t="array" ref="I88">IF($D88=0,"",_xll.BDP($B88,I$7))</f>
        <v/>
      </c>
      <c r="J88" s="11" t="str" cm="1">
        <f t="array" ref="J88">IF($D88=0,"",_xll.BDP($B88,J$7))</f>
        <v/>
      </c>
      <c r="K88" s="28" t="str" cm="1">
        <f t="array" ref="K88">IF($D88=0,"",_xll.BDP($B88,K$7))</f>
        <v/>
      </c>
      <c r="L88" s="11" t="str" cm="1">
        <f t="array" ref="L88">IF($D88=0,"",_xll.BDP($B88,L$7))</f>
        <v/>
      </c>
      <c r="M88" s="28" t="str" cm="1">
        <f t="array" ref="M88">IF($D88=0,"",_xll.BDP($B88,M$7))</f>
        <v/>
      </c>
      <c r="N88" s="11" t="str" cm="1">
        <f t="array" ref="N88">IF($D88=0,"",_xll.BDP($B88,N$7))</f>
        <v/>
      </c>
      <c r="O88" s="22" t="str">
        <f t="shared" ca="1" si="40"/>
        <v/>
      </c>
      <c r="P88" s="11" t="e">
        <f t="shared" si="32"/>
        <v>#VALUE!</v>
      </c>
      <c r="Q88" s="22" t="str">
        <f t="shared" ca="1" si="41"/>
        <v/>
      </c>
      <c r="R88" s="29" t="str">
        <f t="shared" si="42"/>
        <v/>
      </c>
      <c r="S88" s="30">
        <f t="shared" ca="1" si="33"/>
        <v>46295</v>
      </c>
      <c r="T88" s="30" t="e">
        <f t="shared" ca="1" si="34"/>
        <v>#VALUE!</v>
      </c>
      <c r="U88" s="4" t="str">
        <f t="shared" si="35"/>
        <v/>
      </c>
      <c r="V88" s="4" t="str">
        <f t="shared" si="36"/>
        <v/>
      </c>
      <c r="W88" s="31" t="str">
        <f t="shared" ca="1" si="37"/>
        <v/>
      </c>
      <c r="X88" s="4" t="str">
        <f t="shared" si="43"/>
        <v/>
      </c>
      <c r="Y88" s="32" t="e">
        <f t="shared" ca="1" si="38"/>
        <v>#VALUE!</v>
      </c>
      <c r="Z88" s="33" t="str">
        <f t="shared" si="25"/>
        <v/>
      </c>
      <c r="AA88" s="4" t="str">
        <f t="shared" ca="1" si="26"/>
        <v/>
      </c>
      <c r="AB88" s="4" t="str">
        <f t="shared" ca="1" si="27"/>
        <v/>
      </c>
      <c r="AC88" s="11" t="str">
        <f t="shared" si="28"/>
        <v/>
      </c>
      <c r="AD88" s="4" t="str">
        <f t="shared" si="29"/>
        <v/>
      </c>
      <c r="AE88" s="4" t="str">
        <f t="shared" si="30"/>
        <v/>
      </c>
      <c r="AF88" s="11" t="str">
        <f t="shared" si="31"/>
        <v/>
      </c>
    </row>
    <row r="89" spans="4:32" x14ac:dyDescent="0.3">
      <c r="D89" s="4">
        <f t="shared" si="39"/>
        <v>0</v>
      </c>
      <c r="E89" s="11" t="str" cm="1">
        <f t="array" ref="E89">IF($D89=0,"",_xll.BDP($B89,E$7))</f>
        <v/>
      </c>
      <c r="F89" s="11" t="str" cm="1">
        <f t="array" ref="F89">IF($D89=0,"",_xll.BDP($B89,F$7))</f>
        <v/>
      </c>
      <c r="G89" s="11" t="str" cm="1">
        <f t="array" ref="G89">IF($D89=0,"",_xll.BDP($B89,G$7))</f>
        <v/>
      </c>
      <c r="H89" s="11" t="str" cm="1">
        <f t="array" ref="H89">IF($D89=0,"",_xll.BDP($B89,H$7))</f>
        <v/>
      </c>
      <c r="I89" s="37" t="str" cm="1">
        <f t="array" ref="I89">IF($D89=0,"",_xll.BDP($B89,I$7))</f>
        <v/>
      </c>
      <c r="J89" s="11" t="str" cm="1">
        <f t="array" ref="J89">IF($D89=0,"",_xll.BDP($B89,J$7))</f>
        <v/>
      </c>
      <c r="K89" s="28" t="str" cm="1">
        <f t="array" ref="K89">IF($D89=0,"",_xll.BDP($B89,K$7))</f>
        <v/>
      </c>
      <c r="L89" s="11" t="str" cm="1">
        <f t="array" ref="L89">IF($D89=0,"",_xll.BDP($B89,L$7))</f>
        <v/>
      </c>
      <c r="M89" s="28" t="str" cm="1">
        <f t="array" ref="M89">IF($D89=0,"",_xll.BDP($B89,M$7))</f>
        <v/>
      </c>
      <c r="N89" s="11" t="str" cm="1">
        <f t="array" ref="N89">IF($D89=0,"",_xll.BDP($B89,N$7))</f>
        <v/>
      </c>
      <c r="O89" s="22" t="str">
        <f t="shared" ca="1" si="40"/>
        <v/>
      </c>
      <c r="P89" s="11" t="e">
        <f t="shared" si="32"/>
        <v>#VALUE!</v>
      </c>
      <c r="Q89" s="22" t="str">
        <f t="shared" ca="1" si="41"/>
        <v/>
      </c>
      <c r="R89" s="29" t="str">
        <f t="shared" si="42"/>
        <v/>
      </c>
      <c r="S89" s="30">
        <f t="shared" ca="1" si="33"/>
        <v>46295</v>
      </c>
      <c r="T89" s="30" t="e">
        <f t="shared" ca="1" si="34"/>
        <v>#VALUE!</v>
      </c>
      <c r="U89" s="4" t="str">
        <f t="shared" si="35"/>
        <v/>
      </c>
      <c r="V89" s="4" t="str">
        <f t="shared" si="36"/>
        <v/>
      </c>
      <c r="W89" s="31" t="str">
        <f t="shared" ca="1" si="37"/>
        <v/>
      </c>
      <c r="X89" s="4" t="str">
        <f t="shared" si="43"/>
        <v/>
      </c>
      <c r="Y89" s="32" t="e">
        <f t="shared" ca="1" si="38"/>
        <v>#VALUE!</v>
      </c>
      <c r="Z89" s="33" t="str">
        <f t="shared" si="25"/>
        <v/>
      </c>
      <c r="AA89" s="4" t="str">
        <f t="shared" ca="1" si="26"/>
        <v/>
      </c>
      <c r="AB89" s="4" t="str">
        <f t="shared" ca="1" si="27"/>
        <v/>
      </c>
      <c r="AC89" s="11" t="str">
        <f t="shared" si="28"/>
        <v/>
      </c>
      <c r="AD89" s="4" t="str">
        <f t="shared" si="29"/>
        <v/>
      </c>
      <c r="AE89" s="4" t="str">
        <f t="shared" si="30"/>
        <v/>
      </c>
      <c r="AF89" s="11" t="str">
        <f t="shared" si="31"/>
        <v/>
      </c>
    </row>
    <row r="90" spans="4:32" x14ac:dyDescent="0.3">
      <c r="D90" s="4">
        <f t="shared" si="39"/>
        <v>0</v>
      </c>
      <c r="E90" s="11" t="str" cm="1">
        <f t="array" ref="E90">IF($D90=0,"",_xll.BDP($B90,E$7))</f>
        <v/>
      </c>
      <c r="F90" s="11" t="str" cm="1">
        <f t="array" ref="F90">IF($D90=0,"",_xll.BDP($B90,F$7))</f>
        <v/>
      </c>
      <c r="G90" s="11" t="str" cm="1">
        <f t="array" ref="G90">IF($D90=0,"",_xll.BDP($B90,G$7))</f>
        <v/>
      </c>
      <c r="H90" s="11" t="str" cm="1">
        <f t="array" ref="H90">IF($D90=0,"",_xll.BDP($B90,H$7))</f>
        <v/>
      </c>
      <c r="I90" s="37" t="str" cm="1">
        <f t="array" ref="I90">IF($D90=0,"",_xll.BDP($B90,I$7))</f>
        <v/>
      </c>
      <c r="J90" s="11" t="str" cm="1">
        <f t="array" ref="J90">IF($D90=0,"",_xll.BDP($B90,J$7))</f>
        <v/>
      </c>
      <c r="K90" s="28" t="str" cm="1">
        <f t="array" ref="K90">IF($D90=0,"",_xll.BDP($B90,K$7))</f>
        <v/>
      </c>
      <c r="L90" s="11" t="str" cm="1">
        <f t="array" ref="L90">IF($D90=0,"",_xll.BDP($B90,L$7))</f>
        <v/>
      </c>
      <c r="M90" s="28" t="str" cm="1">
        <f t="array" ref="M90">IF($D90=0,"",_xll.BDP($B90,M$7))</f>
        <v/>
      </c>
      <c r="N90" s="11" t="str" cm="1">
        <f t="array" ref="N90">IF($D90=0,"",_xll.BDP($B90,N$7))</f>
        <v/>
      </c>
      <c r="O90" s="22" t="str">
        <f t="shared" ca="1" si="40"/>
        <v/>
      </c>
      <c r="P90" s="11" t="e">
        <f t="shared" si="32"/>
        <v>#VALUE!</v>
      </c>
      <c r="Q90" s="22" t="str">
        <f t="shared" ca="1" si="41"/>
        <v/>
      </c>
      <c r="R90" s="29" t="str">
        <f t="shared" si="42"/>
        <v/>
      </c>
      <c r="S90" s="30">
        <f t="shared" ca="1" si="33"/>
        <v>46295</v>
      </c>
      <c r="T90" s="30" t="e">
        <f t="shared" ca="1" si="34"/>
        <v>#VALUE!</v>
      </c>
      <c r="U90" s="4" t="str">
        <f t="shared" si="35"/>
        <v/>
      </c>
      <c r="V90" s="4" t="str">
        <f t="shared" si="36"/>
        <v/>
      </c>
      <c r="W90" s="31" t="str">
        <f t="shared" ca="1" si="37"/>
        <v/>
      </c>
      <c r="X90" s="4" t="str">
        <f t="shared" si="43"/>
        <v/>
      </c>
      <c r="Y90" s="32" t="e">
        <f t="shared" ca="1" si="38"/>
        <v>#VALUE!</v>
      </c>
      <c r="Z90" s="33" t="str">
        <f t="shared" si="25"/>
        <v/>
      </c>
      <c r="AA90" s="4" t="str">
        <f t="shared" ca="1" si="26"/>
        <v/>
      </c>
      <c r="AB90" s="4" t="str">
        <f t="shared" ca="1" si="27"/>
        <v/>
      </c>
      <c r="AC90" s="11" t="str">
        <f t="shared" si="28"/>
        <v/>
      </c>
      <c r="AD90" s="4" t="str">
        <f t="shared" si="29"/>
        <v/>
      </c>
      <c r="AE90" s="4" t="str">
        <f t="shared" si="30"/>
        <v/>
      </c>
      <c r="AF90" s="11" t="str">
        <f t="shared" si="31"/>
        <v/>
      </c>
    </row>
    <row r="91" spans="4:32" x14ac:dyDescent="0.3">
      <c r="D91" s="4">
        <f t="shared" si="39"/>
        <v>0</v>
      </c>
      <c r="E91" s="11" t="str" cm="1">
        <f t="array" ref="E91">IF($D91=0,"",_xll.BDP($B91,E$7))</f>
        <v/>
      </c>
      <c r="F91" s="11" t="str" cm="1">
        <f t="array" ref="F91">IF($D91=0,"",_xll.BDP($B91,F$7))</f>
        <v/>
      </c>
      <c r="G91" s="11" t="str" cm="1">
        <f t="array" ref="G91">IF($D91=0,"",_xll.BDP($B91,G$7))</f>
        <v/>
      </c>
      <c r="H91" s="11" t="str" cm="1">
        <f t="array" ref="H91">IF($D91=0,"",_xll.BDP($B91,H$7))</f>
        <v/>
      </c>
      <c r="I91" s="37" t="str" cm="1">
        <f t="array" ref="I91">IF($D91=0,"",_xll.BDP($B91,I$7))</f>
        <v/>
      </c>
      <c r="J91" s="11" t="str" cm="1">
        <f t="array" ref="J91">IF($D91=0,"",_xll.BDP($B91,J$7))</f>
        <v/>
      </c>
      <c r="K91" s="28" t="str" cm="1">
        <f t="array" ref="K91">IF($D91=0,"",_xll.BDP($B91,K$7))</f>
        <v/>
      </c>
      <c r="L91" s="11" t="str" cm="1">
        <f t="array" ref="L91">IF($D91=0,"",_xll.BDP($B91,L$7))</f>
        <v/>
      </c>
      <c r="M91" s="28" t="str" cm="1">
        <f t="array" ref="M91">IF($D91=0,"",_xll.BDP($B91,M$7))</f>
        <v/>
      </c>
      <c r="N91" s="11" t="str" cm="1">
        <f t="array" ref="N91">IF($D91=0,"",_xll.BDP($B91,N$7))</f>
        <v/>
      </c>
      <c r="O91" s="22" t="str">
        <f t="shared" ca="1" si="40"/>
        <v/>
      </c>
      <c r="P91" s="11" t="e">
        <f t="shared" si="32"/>
        <v>#VALUE!</v>
      </c>
      <c r="Q91" s="22" t="str">
        <f t="shared" ca="1" si="41"/>
        <v/>
      </c>
      <c r="R91" s="29" t="str">
        <f t="shared" si="42"/>
        <v/>
      </c>
      <c r="S91" s="30">
        <f t="shared" ca="1" si="33"/>
        <v>46295</v>
      </c>
      <c r="T91" s="30" t="e">
        <f t="shared" ca="1" si="34"/>
        <v>#VALUE!</v>
      </c>
      <c r="U91" s="4" t="str">
        <f t="shared" si="35"/>
        <v/>
      </c>
      <c r="V91" s="4" t="str">
        <f t="shared" si="36"/>
        <v/>
      </c>
      <c r="W91" s="31" t="str">
        <f t="shared" ca="1" si="37"/>
        <v/>
      </c>
      <c r="X91" s="4" t="str">
        <f t="shared" si="43"/>
        <v/>
      </c>
      <c r="Y91" s="32" t="e">
        <f t="shared" ca="1" si="38"/>
        <v>#VALUE!</v>
      </c>
      <c r="Z91" s="33" t="str">
        <f t="shared" si="25"/>
        <v/>
      </c>
      <c r="AA91" s="4" t="str">
        <f t="shared" ca="1" si="26"/>
        <v/>
      </c>
      <c r="AB91" s="4" t="str">
        <f t="shared" ca="1" si="27"/>
        <v/>
      </c>
      <c r="AC91" s="11" t="str">
        <f t="shared" si="28"/>
        <v/>
      </c>
      <c r="AD91" s="4" t="str">
        <f t="shared" si="29"/>
        <v/>
      </c>
      <c r="AE91" s="4" t="str">
        <f t="shared" si="30"/>
        <v/>
      </c>
      <c r="AF91" s="11" t="str">
        <f t="shared" si="31"/>
        <v/>
      </c>
    </row>
    <row r="92" spans="4:32" x14ac:dyDescent="0.3">
      <c r="D92" s="4">
        <f t="shared" si="39"/>
        <v>0</v>
      </c>
      <c r="E92" s="11" t="str" cm="1">
        <f t="array" ref="E92">IF($D92=0,"",_xll.BDP($B92,E$7))</f>
        <v/>
      </c>
      <c r="F92" s="11" t="str" cm="1">
        <f t="array" ref="F92">IF($D92=0,"",_xll.BDP($B92,F$7))</f>
        <v/>
      </c>
      <c r="G92" s="11" t="str" cm="1">
        <f t="array" ref="G92">IF($D92=0,"",_xll.BDP($B92,G$7))</f>
        <v/>
      </c>
      <c r="H92" s="11" t="str" cm="1">
        <f t="array" ref="H92">IF($D92=0,"",_xll.BDP($B92,H$7))</f>
        <v/>
      </c>
      <c r="I92" s="37" t="str" cm="1">
        <f t="array" ref="I92">IF($D92=0,"",_xll.BDP($B92,I$7))</f>
        <v/>
      </c>
      <c r="J92" s="11" t="str" cm="1">
        <f t="array" ref="J92">IF($D92=0,"",_xll.BDP($B92,J$7))</f>
        <v/>
      </c>
      <c r="K92" s="28" t="str" cm="1">
        <f t="array" ref="K92">IF($D92=0,"",_xll.BDP($B92,K$7))</f>
        <v/>
      </c>
      <c r="L92" s="11" t="str" cm="1">
        <f t="array" ref="L92">IF($D92=0,"",_xll.BDP($B92,L$7))</f>
        <v/>
      </c>
      <c r="M92" s="28" t="str" cm="1">
        <f t="array" ref="M92">IF($D92=0,"",_xll.BDP($B92,M$7))</f>
        <v/>
      </c>
      <c r="N92" s="11" t="str" cm="1">
        <f t="array" ref="N92">IF($D92=0,"",_xll.BDP($B92,N$7))</f>
        <v/>
      </c>
      <c r="O92" s="22" t="str">
        <f t="shared" ca="1" si="40"/>
        <v/>
      </c>
      <c r="P92" s="11" t="e">
        <f t="shared" si="32"/>
        <v>#VALUE!</v>
      </c>
      <c r="Q92" s="22" t="str">
        <f t="shared" ca="1" si="41"/>
        <v/>
      </c>
      <c r="R92" s="29" t="str">
        <f t="shared" si="42"/>
        <v/>
      </c>
      <c r="S92" s="30">
        <f t="shared" ca="1" si="33"/>
        <v>46295</v>
      </c>
      <c r="T92" s="30" t="e">
        <f t="shared" ca="1" si="34"/>
        <v>#VALUE!</v>
      </c>
      <c r="U92" s="4" t="str">
        <f t="shared" si="35"/>
        <v/>
      </c>
      <c r="V92" s="4" t="str">
        <f t="shared" si="36"/>
        <v/>
      </c>
      <c r="W92" s="31" t="str">
        <f t="shared" ca="1" si="37"/>
        <v/>
      </c>
      <c r="X92" s="4" t="str">
        <f t="shared" si="43"/>
        <v/>
      </c>
      <c r="Y92" s="32" t="e">
        <f t="shared" ca="1" si="38"/>
        <v>#VALUE!</v>
      </c>
      <c r="Z92" s="33" t="str">
        <f t="shared" si="25"/>
        <v/>
      </c>
      <c r="AA92" s="4" t="str">
        <f t="shared" ca="1" si="26"/>
        <v/>
      </c>
      <c r="AB92" s="4" t="str">
        <f t="shared" ca="1" si="27"/>
        <v/>
      </c>
      <c r="AC92" s="11" t="str">
        <f t="shared" si="28"/>
        <v/>
      </c>
      <c r="AD92" s="4" t="str">
        <f t="shared" si="29"/>
        <v/>
      </c>
      <c r="AE92" s="4" t="str">
        <f t="shared" si="30"/>
        <v/>
      </c>
      <c r="AF92" s="11" t="str">
        <f t="shared" si="31"/>
        <v/>
      </c>
    </row>
    <row r="93" spans="4:32" x14ac:dyDescent="0.3">
      <c r="D93" s="4">
        <f t="shared" si="39"/>
        <v>0</v>
      </c>
      <c r="E93" s="11" t="str" cm="1">
        <f t="array" ref="E93">IF($D93=0,"",_xll.BDP($B93,E$7))</f>
        <v/>
      </c>
      <c r="F93" s="11" t="str" cm="1">
        <f t="array" ref="F93">IF($D93=0,"",_xll.BDP($B93,F$7))</f>
        <v/>
      </c>
      <c r="G93" s="11" t="str" cm="1">
        <f t="array" ref="G93">IF($D93=0,"",_xll.BDP($B93,G$7))</f>
        <v/>
      </c>
      <c r="H93" s="11" t="str" cm="1">
        <f t="array" ref="H93">IF($D93=0,"",_xll.BDP($B93,H$7))</f>
        <v/>
      </c>
      <c r="I93" s="37" t="str" cm="1">
        <f t="array" ref="I93">IF($D93=0,"",_xll.BDP($B93,I$7))</f>
        <v/>
      </c>
      <c r="J93" s="11" t="str" cm="1">
        <f t="array" ref="J93">IF($D93=0,"",_xll.BDP($B93,J$7))</f>
        <v/>
      </c>
      <c r="K93" s="28" t="str" cm="1">
        <f t="array" ref="K93">IF($D93=0,"",_xll.BDP($B93,K$7))</f>
        <v/>
      </c>
      <c r="L93" s="11" t="str" cm="1">
        <f t="array" ref="L93">IF($D93=0,"",_xll.BDP($B93,L$7))</f>
        <v/>
      </c>
      <c r="M93" s="28" t="str" cm="1">
        <f t="array" ref="M93">IF($D93=0,"",_xll.BDP($B93,M$7))</f>
        <v/>
      </c>
      <c r="N93" s="11" t="str" cm="1">
        <f t="array" ref="N93">IF($D93=0,"",_xll.BDP($B93,N$7))</f>
        <v/>
      </c>
      <c r="O93" s="22" t="str">
        <f t="shared" ca="1" si="40"/>
        <v/>
      </c>
      <c r="P93" s="11" t="e">
        <f t="shared" si="32"/>
        <v>#VALUE!</v>
      </c>
      <c r="Q93" s="22" t="str">
        <f t="shared" ca="1" si="41"/>
        <v/>
      </c>
      <c r="R93" s="29" t="str">
        <f t="shared" si="42"/>
        <v/>
      </c>
      <c r="S93" s="30">
        <f t="shared" ca="1" si="33"/>
        <v>46295</v>
      </c>
      <c r="T93" s="30" t="e">
        <f t="shared" ca="1" si="34"/>
        <v>#VALUE!</v>
      </c>
      <c r="U93" s="4" t="str">
        <f t="shared" si="35"/>
        <v/>
      </c>
      <c r="V93" s="4" t="str">
        <f t="shared" si="36"/>
        <v/>
      </c>
      <c r="W93" s="31" t="str">
        <f t="shared" ca="1" si="37"/>
        <v/>
      </c>
      <c r="X93" s="4" t="str">
        <f t="shared" si="43"/>
        <v/>
      </c>
      <c r="Y93" s="32" t="e">
        <f t="shared" ca="1" si="38"/>
        <v>#VALUE!</v>
      </c>
      <c r="Z93" s="33" t="str">
        <f t="shared" si="25"/>
        <v/>
      </c>
      <c r="AA93" s="4" t="str">
        <f t="shared" ca="1" si="26"/>
        <v/>
      </c>
      <c r="AB93" s="4" t="str">
        <f t="shared" ca="1" si="27"/>
        <v/>
      </c>
      <c r="AC93" s="11" t="str">
        <f t="shared" si="28"/>
        <v/>
      </c>
      <c r="AD93" s="4" t="str">
        <f t="shared" si="29"/>
        <v/>
      </c>
      <c r="AE93" s="4" t="str">
        <f t="shared" si="30"/>
        <v/>
      </c>
      <c r="AF93" s="11" t="str">
        <f t="shared" si="31"/>
        <v/>
      </c>
    </row>
    <row r="94" spans="4:32" x14ac:dyDescent="0.3">
      <c r="D94" s="4">
        <f t="shared" si="39"/>
        <v>0</v>
      </c>
      <c r="E94" s="11" t="str" cm="1">
        <f t="array" ref="E94">IF($D94=0,"",_xll.BDP($B94,E$7))</f>
        <v/>
      </c>
      <c r="F94" s="11" t="str" cm="1">
        <f t="array" ref="F94">IF($D94=0,"",_xll.BDP($B94,F$7))</f>
        <v/>
      </c>
      <c r="G94" s="11" t="str" cm="1">
        <f t="array" ref="G94">IF($D94=0,"",_xll.BDP($B94,G$7))</f>
        <v/>
      </c>
      <c r="H94" s="11" t="str" cm="1">
        <f t="array" ref="H94">IF($D94=0,"",_xll.BDP($B94,H$7))</f>
        <v/>
      </c>
      <c r="I94" s="37" t="str" cm="1">
        <f t="array" ref="I94">IF($D94=0,"",_xll.BDP($B94,I$7))</f>
        <v/>
      </c>
      <c r="J94" s="11" t="str" cm="1">
        <f t="array" ref="J94">IF($D94=0,"",_xll.BDP($B94,J$7))</f>
        <v/>
      </c>
      <c r="K94" s="28" t="str" cm="1">
        <f t="array" ref="K94">IF($D94=0,"",_xll.BDP($B94,K$7))</f>
        <v/>
      </c>
      <c r="L94" s="11" t="str" cm="1">
        <f t="array" ref="L94">IF($D94=0,"",_xll.BDP($B94,L$7))</f>
        <v/>
      </c>
      <c r="M94" s="28" t="str" cm="1">
        <f t="array" ref="M94">IF($D94=0,"",_xll.BDP($B94,M$7))</f>
        <v/>
      </c>
      <c r="N94" s="11" t="str" cm="1">
        <f t="array" ref="N94">IF($D94=0,"",_xll.BDP($B94,N$7))</f>
        <v/>
      </c>
      <c r="O94" s="22" t="str">
        <f t="shared" ca="1" si="40"/>
        <v/>
      </c>
      <c r="P94" s="11" t="e">
        <f t="shared" si="32"/>
        <v>#VALUE!</v>
      </c>
      <c r="Q94" s="22" t="str">
        <f t="shared" ca="1" si="41"/>
        <v/>
      </c>
      <c r="R94" s="29" t="str">
        <f t="shared" si="42"/>
        <v/>
      </c>
      <c r="S94" s="30">
        <f t="shared" ca="1" si="33"/>
        <v>46295</v>
      </c>
      <c r="T94" s="30" t="e">
        <f t="shared" ca="1" si="34"/>
        <v>#VALUE!</v>
      </c>
      <c r="U94" s="4" t="str">
        <f t="shared" si="35"/>
        <v/>
      </c>
      <c r="V94" s="4" t="str">
        <f t="shared" si="36"/>
        <v/>
      </c>
      <c r="W94" s="31" t="str">
        <f t="shared" ca="1" si="37"/>
        <v/>
      </c>
      <c r="X94" s="4" t="str">
        <f t="shared" si="43"/>
        <v/>
      </c>
      <c r="Y94" s="32" t="e">
        <f t="shared" ca="1" si="38"/>
        <v>#VALUE!</v>
      </c>
      <c r="Z94" s="33" t="str">
        <f t="shared" si="25"/>
        <v/>
      </c>
      <c r="AA94" s="4" t="str">
        <f t="shared" ca="1" si="26"/>
        <v/>
      </c>
      <c r="AB94" s="4" t="str">
        <f t="shared" ca="1" si="27"/>
        <v/>
      </c>
      <c r="AC94" s="11" t="str">
        <f t="shared" si="28"/>
        <v/>
      </c>
      <c r="AD94" s="4" t="str">
        <f t="shared" si="29"/>
        <v/>
      </c>
      <c r="AE94" s="4" t="str">
        <f t="shared" si="30"/>
        <v/>
      </c>
      <c r="AF94" s="11" t="str">
        <f t="shared" si="31"/>
        <v/>
      </c>
    </row>
    <row r="95" spans="4:32" x14ac:dyDescent="0.3">
      <c r="D95" s="4">
        <f t="shared" si="39"/>
        <v>0</v>
      </c>
      <c r="E95" s="11" t="str" cm="1">
        <f t="array" ref="E95">IF($D95=0,"",_xll.BDP($B95,E$7))</f>
        <v/>
      </c>
      <c r="F95" s="11" t="str" cm="1">
        <f t="array" ref="F95">IF($D95=0,"",_xll.BDP($B95,F$7))</f>
        <v/>
      </c>
      <c r="G95" s="11" t="str" cm="1">
        <f t="array" ref="G95">IF($D95=0,"",_xll.BDP($B95,G$7))</f>
        <v/>
      </c>
      <c r="H95" s="11" t="str" cm="1">
        <f t="array" ref="H95">IF($D95=0,"",_xll.BDP($B95,H$7))</f>
        <v/>
      </c>
      <c r="I95" s="37" t="str" cm="1">
        <f t="array" ref="I95">IF($D95=0,"",_xll.BDP($B95,I$7))</f>
        <v/>
      </c>
      <c r="J95" s="11" t="str" cm="1">
        <f t="array" ref="J95">IF($D95=0,"",_xll.BDP($B95,J$7))</f>
        <v/>
      </c>
      <c r="K95" s="28" t="str" cm="1">
        <f t="array" ref="K95">IF($D95=0,"",_xll.BDP($B95,K$7))</f>
        <v/>
      </c>
      <c r="L95" s="11" t="str" cm="1">
        <f t="array" ref="L95">IF($D95=0,"",_xll.BDP($B95,L$7))</f>
        <v/>
      </c>
      <c r="M95" s="28" t="str" cm="1">
        <f t="array" ref="M95">IF($D95=0,"",_xll.BDP($B95,M$7))</f>
        <v/>
      </c>
      <c r="N95" s="11" t="str" cm="1">
        <f t="array" ref="N95">IF($D95=0,"",_xll.BDP($B95,N$7))</f>
        <v/>
      </c>
      <c r="O95" s="22" t="str">
        <f t="shared" ca="1" si="40"/>
        <v/>
      </c>
      <c r="P95" s="11" t="e">
        <f t="shared" si="32"/>
        <v>#VALUE!</v>
      </c>
      <c r="Q95" s="22" t="str">
        <f t="shared" ca="1" si="41"/>
        <v/>
      </c>
      <c r="R95" s="29" t="str">
        <f t="shared" si="42"/>
        <v/>
      </c>
      <c r="S95" s="30">
        <f t="shared" ca="1" si="33"/>
        <v>46295</v>
      </c>
      <c r="T95" s="30" t="e">
        <f t="shared" ca="1" si="34"/>
        <v>#VALUE!</v>
      </c>
      <c r="U95" s="4" t="str">
        <f t="shared" si="35"/>
        <v/>
      </c>
      <c r="V95" s="4" t="str">
        <f t="shared" si="36"/>
        <v/>
      </c>
      <c r="W95" s="31" t="str">
        <f t="shared" ca="1" si="37"/>
        <v/>
      </c>
      <c r="X95" s="4" t="str">
        <f t="shared" si="43"/>
        <v/>
      </c>
      <c r="Y95" s="32" t="e">
        <f t="shared" ca="1" si="38"/>
        <v>#VALUE!</v>
      </c>
      <c r="Z95" s="33" t="str">
        <f t="shared" si="25"/>
        <v/>
      </c>
      <c r="AA95" s="4" t="str">
        <f t="shared" ca="1" si="26"/>
        <v/>
      </c>
      <c r="AB95" s="4" t="str">
        <f t="shared" ca="1" si="27"/>
        <v/>
      </c>
      <c r="AC95" s="11" t="str">
        <f t="shared" si="28"/>
        <v/>
      </c>
      <c r="AD95" s="4" t="str">
        <f t="shared" si="29"/>
        <v/>
      </c>
      <c r="AE95" s="4" t="str">
        <f t="shared" si="30"/>
        <v/>
      </c>
      <c r="AF95" s="11" t="str">
        <f t="shared" si="31"/>
        <v/>
      </c>
    </row>
    <row r="96" spans="4:32" x14ac:dyDescent="0.3">
      <c r="D96" s="4">
        <f t="shared" si="39"/>
        <v>0</v>
      </c>
      <c r="E96" s="11" t="str" cm="1">
        <f t="array" ref="E96">IF($D96=0,"",_xll.BDP($B96,E$7))</f>
        <v/>
      </c>
      <c r="F96" s="11" t="str" cm="1">
        <f t="array" ref="F96">IF($D96=0,"",_xll.BDP($B96,F$7))</f>
        <v/>
      </c>
      <c r="G96" s="11" t="str" cm="1">
        <f t="array" ref="G96">IF($D96=0,"",_xll.BDP($B96,G$7))</f>
        <v/>
      </c>
      <c r="H96" s="11" t="str" cm="1">
        <f t="array" ref="H96">IF($D96=0,"",_xll.BDP($B96,H$7))</f>
        <v/>
      </c>
      <c r="I96" s="37" t="str" cm="1">
        <f t="array" ref="I96">IF($D96=0,"",_xll.BDP($B96,I$7))</f>
        <v/>
      </c>
      <c r="J96" s="11" t="str" cm="1">
        <f t="array" ref="J96">IF($D96=0,"",_xll.BDP($B96,J$7))</f>
        <v/>
      </c>
      <c r="K96" s="28" t="str" cm="1">
        <f t="array" ref="K96">IF($D96=0,"",_xll.BDP($B96,K$7))</f>
        <v/>
      </c>
      <c r="L96" s="11" t="str" cm="1">
        <f t="array" ref="L96">IF($D96=0,"",_xll.BDP($B96,L$7))</f>
        <v/>
      </c>
      <c r="M96" s="28" t="str" cm="1">
        <f t="array" ref="M96">IF($D96=0,"",_xll.BDP($B96,M$7))</f>
        <v/>
      </c>
      <c r="N96" s="11" t="str" cm="1">
        <f t="array" ref="N96">IF($D96=0,"",_xll.BDP($B96,N$7))</f>
        <v/>
      </c>
      <c r="O96" s="22" t="str">
        <f t="shared" ca="1" si="40"/>
        <v/>
      </c>
      <c r="P96" s="11" t="e">
        <f t="shared" si="32"/>
        <v>#VALUE!</v>
      </c>
      <c r="Q96" s="22" t="str">
        <f t="shared" ca="1" si="41"/>
        <v/>
      </c>
      <c r="R96" s="29" t="str">
        <f t="shared" si="42"/>
        <v/>
      </c>
      <c r="S96" s="30">
        <f t="shared" ca="1" si="33"/>
        <v>46295</v>
      </c>
      <c r="T96" s="30" t="e">
        <f t="shared" ca="1" si="34"/>
        <v>#VALUE!</v>
      </c>
      <c r="U96" s="4" t="str">
        <f t="shared" si="35"/>
        <v/>
      </c>
      <c r="V96" s="4" t="str">
        <f t="shared" si="36"/>
        <v/>
      </c>
      <c r="W96" s="31" t="str">
        <f t="shared" ca="1" si="37"/>
        <v/>
      </c>
      <c r="X96" s="4" t="str">
        <f t="shared" si="43"/>
        <v/>
      </c>
      <c r="Y96" s="32" t="e">
        <f t="shared" ca="1" si="38"/>
        <v>#VALUE!</v>
      </c>
      <c r="Z96" s="33" t="str">
        <f t="shared" si="25"/>
        <v/>
      </c>
      <c r="AA96" s="4" t="str">
        <f t="shared" ca="1" si="26"/>
        <v/>
      </c>
      <c r="AB96" s="4" t="str">
        <f t="shared" ca="1" si="27"/>
        <v/>
      </c>
      <c r="AC96" s="11" t="str">
        <f t="shared" si="28"/>
        <v/>
      </c>
      <c r="AD96" s="4" t="str">
        <f t="shared" si="29"/>
        <v/>
      </c>
      <c r="AE96" s="4" t="str">
        <f t="shared" si="30"/>
        <v/>
      </c>
      <c r="AF96" s="11" t="str">
        <f t="shared" si="31"/>
        <v/>
      </c>
    </row>
    <row r="97" spans="4:32" x14ac:dyDescent="0.3">
      <c r="D97" s="4">
        <f t="shared" si="39"/>
        <v>0</v>
      </c>
      <c r="E97" s="11" t="str" cm="1">
        <f t="array" ref="E97">IF($D97=0,"",_xll.BDP($B97,E$7))</f>
        <v/>
      </c>
      <c r="F97" s="11" t="str" cm="1">
        <f t="array" ref="F97">IF($D97=0,"",_xll.BDP($B97,F$7))</f>
        <v/>
      </c>
      <c r="G97" s="11" t="str" cm="1">
        <f t="array" ref="G97">IF($D97=0,"",_xll.BDP($B97,G$7))</f>
        <v/>
      </c>
      <c r="H97" s="11" t="str" cm="1">
        <f t="array" ref="H97">IF($D97=0,"",_xll.BDP($B97,H$7))</f>
        <v/>
      </c>
      <c r="I97" s="37" t="str" cm="1">
        <f t="array" ref="I97">IF($D97=0,"",_xll.BDP($B97,I$7))</f>
        <v/>
      </c>
      <c r="J97" s="11" t="str" cm="1">
        <f t="array" ref="J97">IF($D97=0,"",_xll.BDP($B97,J$7))</f>
        <v/>
      </c>
      <c r="K97" s="28" t="str" cm="1">
        <f t="array" ref="K97">IF($D97=0,"",_xll.BDP($B97,K$7))</f>
        <v/>
      </c>
      <c r="L97" s="11" t="str" cm="1">
        <f t="array" ref="L97">IF($D97=0,"",_xll.BDP($B97,L$7))</f>
        <v/>
      </c>
      <c r="M97" s="28" t="str" cm="1">
        <f t="array" ref="M97">IF($D97=0,"",_xll.BDP($B97,M$7))</f>
        <v/>
      </c>
      <c r="N97" s="11" t="str" cm="1">
        <f t="array" ref="N97">IF($D97=0,"",_xll.BDP($B97,N$7))</f>
        <v/>
      </c>
      <c r="O97" s="22" t="str">
        <f t="shared" ca="1" si="40"/>
        <v/>
      </c>
      <c r="P97" s="11" t="e">
        <f t="shared" si="32"/>
        <v>#VALUE!</v>
      </c>
      <c r="Q97" s="22" t="str">
        <f t="shared" ca="1" si="41"/>
        <v/>
      </c>
      <c r="R97" s="29" t="str">
        <f t="shared" si="42"/>
        <v/>
      </c>
      <c r="S97" s="30">
        <f t="shared" ca="1" si="33"/>
        <v>46295</v>
      </c>
      <c r="T97" s="30" t="e">
        <f t="shared" ca="1" si="34"/>
        <v>#VALUE!</v>
      </c>
      <c r="U97" s="4" t="str">
        <f t="shared" si="35"/>
        <v/>
      </c>
      <c r="V97" s="4" t="str">
        <f t="shared" si="36"/>
        <v/>
      </c>
      <c r="W97" s="31" t="str">
        <f t="shared" ca="1" si="37"/>
        <v/>
      </c>
      <c r="X97" s="4" t="str">
        <f t="shared" si="43"/>
        <v/>
      </c>
      <c r="Y97" s="32" t="e">
        <f t="shared" ca="1" si="38"/>
        <v>#VALUE!</v>
      </c>
      <c r="Z97" s="33" t="str">
        <f t="shared" si="25"/>
        <v/>
      </c>
      <c r="AA97" s="4" t="str">
        <f t="shared" ca="1" si="26"/>
        <v/>
      </c>
      <c r="AB97" s="4" t="str">
        <f t="shared" ca="1" si="27"/>
        <v/>
      </c>
      <c r="AC97" s="11" t="str">
        <f t="shared" si="28"/>
        <v/>
      </c>
      <c r="AD97" s="4" t="str">
        <f t="shared" si="29"/>
        <v/>
      </c>
      <c r="AE97" s="4" t="str">
        <f t="shared" si="30"/>
        <v/>
      </c>
      <c r="AF97" s="11" t="str">
        <f t="shared" si="31"/>
        <v/>
      </c>
    </row>
    <row r="98" spans="4:32" x14ac:dyDescent="0.3">
      <c r="D98" s="4">
        <f t="shared" si="39"/>
        <v>0</v>
      </c>
      <c r="E98" s="11" t="str" cm="1">
        <f t="array" ref="E98">IF($D98=0,"",_xll.BDP($B98,E$7))</f>
        <v/>
      </c>
      <c r="F98" s="11" t="str" cm="1">
        <f t="array" ref="F98">IF($D98=0,"",_xll.BDP($B98,F$7))</f>
        <v/>
      </c>
      <c r="G98" s="11" t="str" cm="1">
        <f t="array" ref="G98">IF($D98=0,"",_xll.BDP($B98,G$7))</f>
        <v/>
      </c>
      <c r="H98" s="11" t="str" cm="1">
        <f t="array" ref="H98">IF($D98=0,"",_xll.BDP($B98,H$7))</f>
        <v/>
      </c>
      <c r="I98" s="37" t="str" cm="1">
        <f t="array" ref="I98">IF($D98=0,"",_xll.BDP($B98,I$7))</f>
        <v/>
      </c>
      <c r="J98" s="11" t="str" cm="1">
        <f t="array" ref="J98">IF($D98=0,"",_xll.BDP($B98,J$7))</f>
        <v/>
      </c>
      <c r="K98" s="28" t="str" cm="1">
        <f t="array" ref="K98">IF($D98=0,"",_xll.BDP($B98,K$7))</f>
        <v/>
      </c>
      <c r="L98" s="11" t="str" cm="1">
        <f t="array" ref="L98">IF($D98=0,"",_xll.BDP($B98,L$7))</f>
        <v/>
      </c>
      <c r="M98" s="28" t="str" cm="1">
        <f t="array" ref="M98">IF($D98=0,"",_xll.BDP($B98,M$7))</f>
        <v/>
      </c>
      <c r="N98" s="11" t="str" cm="1">
        <f t="array" ref="N98">IF($D98=0,"",_xll.BDP($B98,N$7))</f>
        <v/>
      </c>
      <c r="O98" s="22" t="str">
        <f t="shared" ca="1" si="40"/>
        <v/>
      </c>
      <c r="P98" s="11" t="e">
        <f t="shared" si="32"/>
        <v>#VALUE!</v>
      </c>
      <c r="Q98" s="22" t="str">
        <f t="shared" ca="1" si="41"/>
        <v/>
      </c>
      <c r="R98" s="29" t="str">
        <f t="shared" si="42"/>
        <v/>
      </c>
      <c r="S98" s="30">
        <f t="shared" ca="1" si="33"/>
        <v>46295</v>
      </c>
      <c r="T98" s="30" t="e">
        <f t="shared" ca="1" si="34"/>
        <v>#VALUE!</v>
      </c>
      <c r="U98" s="4" t="str">
        <f t="shared" si="35"/>
        <v/>
      </c>
      <c r="V98" s="4" t="str">
        <f t="shared" si="36"/>
        <v/>
      </c>
      <c r="W98" s="31" t="str">
        <f t="shared" ca="1" si="37"/>
        <v/>
      </c>
      <c r="X98" s="4" t="str">
        <f t="shared" si="43"/>
        <v/>
      </c>
      <c r="Y98" s="32" t="e">
        <f t="shared" ca="1" si="38"/>
        <v>#VALUE!</v>
      </c>
      <c r="Z98" s="33" t="str">
        <f t="shared" si="25"/>
        <v/>
      </c>
      <c r="AA98" s="4" t="str">
        <f t="shared" ca="1" si="26"/>
        <v/>
      </c>
      <c r="AB98" s="4" t="str">
        <f t="shared" ca="1" si="27"/>
        <v/>
      </c>
      <c r="AC98" s="11" t="str">
        <f t="shared" si="28"/>
        <v/>
      </c>
      <c r="AD98" s="4" t="str">
        <f t="shared" si="29"/>
        <v/>
      </c>
      <c r="AE98" s="4" t="str">
        <f t="shared" si="30"/>
        <v/>
      </c>
      <c r="AF98" s="11" t="str">
        <f t="shared" si="31"/>
        <v/>
      </c>
    </row>
    <row r="99" spans="4:32" x14ac:dyDescent="0.3">
      <c r="D99" s="4">
        <f t="shared" si="39"/>
        <v>0</v>
      </c>
      <c r="E99" s="11" t="str" cm="1">
        <f t="array" ref="E99">IF($D99=0,"",_xll.BDP($B99,E$7))</f>
        <v/>
      </c>
      <c r="F99" s="11" t="str" cm="1">
        <f t="array" ref="F99">IF($D99=0,"",_xll.BDP($B99,F$7))</f>
        <v/>
      </c>
      <c r="G99" s="11" t="str" cm="1">
        <f t="array" ref="G99">IF($D99=0,"",_xll.BDP($B99,G$7))</f>
        <v/>
      </c>
      <c r="H99" s="11" t="str" cm="1">
        <f t="array" ref="H99">IF($D99=0,"",_xll.BDP($B99,H$7))</f>
        <v/>
      </c>
      <c r="I99" s="37" t="str" cm="1">
        <f t="array" ref="I99">IF($D99=0,"",_xll.BDP($B99,I$7))</f>
        <v/>
      </c>
      <c r="J99" s="11" t="str" cm="1">
        <f t="array" ref="J99">IF($D99=0,"",_xll.BDP($B99,J$7))</f>
        <v/>
      </c>
      <c r="K99" s="28" t="str" cm="1">
        <f t="array" ref="K99">IF($D99=0,"",_xll.BDP($B99,K$7))</f>
        <v/>
      </c>
      <c r="L99" s="11" t="str" cm="1">
        <f t="array" ref="L99">IF($D99=0,"",_xll.BDP($B99,L$7))</f>
        <v/>
      </c>
      <c r="M99" s="28" t="str" cm="1">
        <f t="array" ref="M99">IF($D99=0,"",_xll.BDP($B99,M$7))</f>
        <v/>
      </c>
      <c r="N99" s="11" t="str" cm="1">
        <f t="array" ref="N99">IF($D99=0,"",_xll.BDP($B99,N$7))</f>
        <v/>
      </c>
      <c r="O99" s="22" t="str">
        <f t="shared" ca="1" si="40"/>
        <v/>
      </c>
      <c r="P99" s="11" t="e">
        <f t="shared" si="32"/>
        <v>#VALUE!</v>
      </c>
      <c r="Q99" s="22" t="str">
        <f t="shared" ca="1" si="41"/>
        <v/>
      </c>
      <c r="R99" s="29" t="str">
        <f t="shared" si="42"/>
        <v/>
      </c>
      <c r="S99" s="30">
        <f t="shared" ca="1" si="33"/>
        <v>46295</v>
      </c>
      <c r="T99" s="30" t="e">
        <f t="shared" ca="1" si="34"/>
        <v>#VALUE!</v>
      </c>
      <c r="U99" s="4" t="str">
        <f t="shared" si="35"/>
        <v/>
      </c>
      <c r="V99" s="4" t="str">
        <f t="shared" si="36"/>
        <v/>
      </c>
      <c r="W99" s="31" t="str">
        <f t="shared" ca="1" si="37"/>
        <v/>
      </c>
      <c r="X99" s="4" t="str">
        <f t="shared" si="43"/>
        <v/>
      </c>
      <c r="Y99" s="32" t="e">
        <f t="shared" ca="1" si="38"/>
        <v>#VALUE!</v>
      </c>
      <c r="Z99" s="33" t="str">
        <f t="shared" si="25"/>
        <v/>
      </c>
      <c r="AA99" s="4" t="str">
        <f t="shared" ca="1" si="26"/>
        <v/>
      </c>
      <c r="AB99" s="4" t="str">
        <f t="shared" ca="1" si="27"/>
        <v/>
      </c>
      <c r="AC99" s="11" t="str">
        <f t="shared" si="28"/>
        <v/>
      </c>
      <c r="AD99" s="4" t="str">
        <f t="shared" si="29"/>
        <v/>
      </c>
      <c r="AE99" s="4" t="str">
        <f t="shared" si="30"/>
        <v/>
      </c>
      <c r="AF99" s="11" t="str">
        <f t="shared" si="31"/>
        <v/>
      </c>
    </row>
    <row r="100" spans="4:32" x14ac:dyDescent="0.3">
      <c r="D100" s="4">
        <f t="shared" si="39"/>
        <v>0</v>
      </c>
      <c r="E100" s="11" t="str" cm="1">
        <f t="array" ref="E100">IF($D100=0,"",_xll.BDP($B100,E$7))</f>
        <v/>
      </c>
      <c r="F100" s="11" t="str" cm="1">
        <f t="array" ref="F100">IF($D100=0,"",_xll.BDP($B100,F$7))</f>
        <v/>
      </c>
      <c r="G100" s="11" t="str" cm="1">
        <f t="array" ref="G100">IF($D100=0,"",_xll.BDP($B100,G$7))</f>
        <v/>
      </c>
      <c r="H100" s="11" t="str" cm="1">
        <f t="array" ref="H100">IF($D100=0,"",_xll.BDP($B100,H$7))</f>
        <v/>
      </c>
      <c r="I100" s="37" t="str" cm="1">
        <f t="array" ref="I100">IF($D100=0,"",_xll.BDP($B100,I$7))</f>
        <v/>
      </c>
      <c r="J100" s="11" t="str" cm="1">
        <f t="array" ref="J100">IF($D100=0,"",_xll.BDP($B100,J$7))</f>
        <v/>
      </c>
      <c r="K100" s="28" t="str" cm="1">
        <f t="array" ref="K100">IF($D100=0,"",_xll.BDP($B100,K$7))</f>
        <v/>
      </c>
      <c r="L100" s="11" t="str" cm="1">
        <f t="array" ref="L100">IF($D100=0,"",_xll.BDP($B100,L$7))</f>
        <v/>
      </c>
      <c r="M100" s="28" t="str" cm="1">
        <f t="array" ref="M100">IF($D100=0,"",_xll.BDP($B100,M$7))</f>
        <v/>
      </c>
      <c r="N100" s="11" t="str" cm="1">
        <f t="array" ref="N100">IF($D100=0,"",_xll.BDP($B100,N$7))</f>
        <v/>
      </c>
      <c r="O100" s="22" t="str">
        <f t="shared" ca="1" si="40"/>
        <v/>
      </c>
      <c r="P100" s="11" t="e">
        <f t="shared" si="32"/>
        <v>#VALUE!</v>
      </c>
      <c r="Q100" s="22" t="str">
        <f t="shared" ca="1" si="41"/>
        <v/>
      </c>
      <c r="R100" s="29" t="str">
        <f t="shared" si="42"/>
        <v/>
      </c>
      <c r="S100" s="30">
        <f t="shared" ca="1" si="33"/>
        <v>46295</v>
      </c>
      <c r="T100" s="30" t="e">
        <f t="shared" ca="1" si="34"/>
        <v>#VALUE!</v>
      </c>
      <c r="U100" s="4" t="str">
        <f t="shared" si="35"/>
        <v/>
      </c>
      <c r="V100" s="4" t="str">
        <f t="shared" si="36"/>
        <v/>
      </c>
      <c r="W100" s="31" t="str">
        <f t="shared" ca="1" si="37"/>
        <v/>
      </c>
      <c r="X100" s="4" t="str">
        <f t="shared" si="43"/>
        <v/>
      </c>
      <c r="Y100" s="32" t="e">
        <f t="shared" ca="1" si="38"/>
        <v>#VALUE!</v>
      </c>
      <c r="Z100" s="33" t="str">
        <f t="shared" si="25"/>
        <v/>
      </c>
      <c r="AA100" s="4" t="str">
        <f t="shared" ca="1" si="26"/>
        <v/>
      </c>
      <c r="AB100" s="4" t="str">
        <f t="shared" ca="1" si="27"/>
        <v/>
      </c>
      <c r="AC100" s="11" t="str">
        <f t="shared" si="28"/>
        <v/>
      </c>
      <c r="AD100" s="4" t="str">
        <f t="shared" si="29"/>
        <v/>
      </c>
      <c r="AE100" s="4" t="str">
        <f t="shared" si="30"/>
        <v/>
      </c>
      <c r="AF100" s="11" t="str">
        <f t="shared" si="31"/>
        <v/>
      </c>
    </row>
    <row r="101" spans="4:32" x14ac:dyDescent="0.3">
      <c r="D101" s="4">
        <f t="shared" si="39"/>
        <v>0</v>
      </c>
      <c r="E101" s="11" t="str" cm="1">
        <f t="array" ref="E101">IF($D101=0,"",_xll.BDP($B101,E$7))</f>
        <v/>
      </c>
      <c r="F101" s="11" t="str" cm="1">
        <f t="array" ref="F101">IF($D101=0,"",_xll.BDP($B101,F$7))</f>
        <v/>
      </c>
      <c r="G101" s="11" t="str" cm="1">
        <f t="array" ref="G101">IF($D101=0,"",_xll.BDP($B101,G$7))</f>
        <v/>
      </c>
      <c r="H101" s="11" t="str" cm="1">
        <f t="array" ref="H101">IF($D101=0,"",_xll.BDP($B101,H$7))</f>
        <v/>
      </c>
      <c r="I101" s="37" t="str" cm="1">
        <f t="array" ref="I101">IF($D101=0,"",_xll.BDP($B101,I$7))</f>
        <v/>
      </c>
      <c r="J101" s="11" t="str" cm="1">
        <f t="array" ref="J101">IF($D101=0,"",_xll.BDP($B101,J$7))</f>
        <v/>
      </c>
      <c r="K101" s="28" t="str" cm="1">
        <f t="array" ref="K101">IF($D101=0,"",_xll.BDP($B101,K$7))</f>
        <v/>
      </c>
      <c r="L101" s="11" t="str" cm="1">
        <f t="array" ref="L101">IF($D101=0,"",_xll.BDP($B101,L$7))</f>
        <v/>
      </c>
      <c r="M101" s="28" t="str" cm="1">
        <f t="array" ref="M101">IF($D101=0,"",_xll.BDP($B101,M$7))</f>
        <v/>
      </c>
      <c r="N101" s="11" t="str" cm="1">
        <f t="array" ref="N101">IF($D101=0,"",_xll.BDP($B101,N$7))</f>
        <v/>
      </c>
      <c r="O101" s="22" t="str">
        <f t="shared" ca="1" si="40"/>
        <v/>
      </c>
      <c r="P101" s="11" t="e">
        <f t="shared" si="32"/>
        <v>#VALUE!</v>
      </c>
      <c r="Q101" s="22" t="str">
        <f t="shared" ca="1" si="41"/>
        <v/>
      </c>
      <c r="R101" s="29" t="str">
        <f t="shared" si="42"/>
        <v/>
      </c>
      <c r="S101" s="30">
        <f t="shared" ca="1" si="33"/>
        <v>46295</v>
      </c>
      <c r="T101" s="30" t="e">
        <f t="shared" ca="1" si="34"/>
        <v>#VALUE!</v>
      </c>
      <c r="U101" s="4" t="str">
        <f t="shared" si="35"/>
        <v/>
      </c>
      <c r="V101" s="4" t="str">
        <f t="shared" si="36"/>
        <v/>
      </c>
      <c r="W101" s="31" t="str">
        <f t="shared" ca="1" si="37"/>
        <v/>
      </c>
      <c r="X101" s="4" t="str">
        <f t="shared" si="43"/>
        <v/>
      </c>
      <c r="Y101" s="32" t="e">
        <f t="shared" ca="1" si="38"/>
        <v>#VALUE!</v>
      </c>
      <c r="Z101" s="33" t="str">
        <f t="shared" si="25"/>
        <v/>
      </c>
      <c r="AA101" s="4" t="str">
        <f t="shared" ca="1" si="26"/>
        <v/>
      </c>
      <c r="AB101" s="4" t="str">
        <f t="shared" ca="1" si="27"/>
        <v/>
      </c>
      <c r="AC101" s="11" t="str">
        <f t="shared" si="28"/>
        <v/>
      </c>
      <c r="AD101" s="4" t="str">
        <f t="shared" si="29"/>
        <v/>
      </c>
      <c r="AE101" s="4" t="str">
        <f t="shared" si="30"/>
        <v/>
      </c>
      <c r="AF101" s="11" t="str">
        <f t="shared" si="31"/>
        <v/>
      </c>
    </row>
    <row r="102" spans="4:32" x14ac:dyDescent="0.3">
      <c r="D102" s="4">
        <f t="shared" si="39"/>
        <v>0</v>
      </c>
      <c r="E102" s="11" t="str" cm="1">
        <f t="array" ref="E102">IF($D102=0,"",_xll.BDP($B102,E$7))</f>
        <v/>
      </c>
      <c r="F102" s="11" t="str" cm="1">
        <f t="array" ref="F102">IF($D102=0,"",_xll.BDP($B102,F$7))</f>
        <v/>
      </c>
      <c r="G102" s="11" t="str" cm="1">
        <f t="array" ref="G102">IF($D102=0,"",_xll.BDP($B102,G$7))</f>
        <v/>
      </c>
      <c r="H102" s="11" t="str" cm="1">
        <f t="array" ref="H102">IF($D102=0,"",_xll.BDP($B102,H$7))</f>
        <v/>
      </c>
      <c r="I102" s="37" t="str" cm="1">
        <f t="array" ref="I102">IF($D102=0,"",_xll.BDP($B102,I$7))</f>
        <v/>
      </c>
      <c r="J102" s="11" t="str" cm="1">
        <f t="array" ref="J102">IF($D102=0,"",_xll.BDP($B102,J$7))</f>
        <v/>
      </c>
      <c r="K102" s="28" t="str" cm="1">
        <f t="array" ref="K102">IF($D102=0,"",_xll.BDP($B102,K$7))</f>
        <v/>
      </c>
      <c r="L102" s="11" t="str" cm="1">
        <f t="array" ref="L102">IF($D102=0,"",_xll.BDP($B102,L$7))</f>
        <v/>
      </c>
      <c r="M102" s="28" t="str" cm="1">
        <f t="array" ref="M102">IF($D102=0,"",_xll.BDP($B102,M$7))</f>
        <v/>
      </c>
      <c r="N102" s="11" t="str" cm="1">
        <f t="array" ref="N102">IF($D102=0,"",_xll.BDP($B102,N$7))</f>
        <v/>
      </c>
      <c r="O102" s="22" t="str">
        <f t="shared" ca="1" si="40"/>
        <v/>
      </c>
      <c r="P102" s="11" t="e">
        <f t="shared" si="32"/>
        <v>#VALUE!</v>
      </c>
      <c r="Q102" s="22" t="str">
        <f t="shared" ca="1" si="41"/>
        <v/>
      </c>
      <c r="R102" s="29" t="str">
        <f t="shared" si="42"/>
        <v/>
      </c>
      <c r="S102" s="30">
        <f t="shared" ca="1" si="33"/>
        <v>46295</v>
      </c>
      <c r="T102" s="30" t="e">
        <f t="shared" ca="1" si="34"/>
        <v>#VALUE!</v>
      </c>
      <c r="U102" s="4" t="str">
        <f t="shared" si="35"/>
        <v/>
      </c>
      <c r="V102" s="4" t="str">
        <f t="shared" si="36"/>
        <v/>
      </c>
      <c r="W102" s="31" t="str">
        <f t="shared" ca="1" si="37"/>
        <v/>
      </c>
      <c r="X102" s="4" t="str">
        <f t="shared" si="43"/>
        <v/>
      </c>
      <c r="Y102" s="32" t="e">
        <f t="shared" ca="1" si="38"/>
        <v>#VALUE!</v>
      </c>
      <c r="Z102" s="33" t="str">
        <f t="shared" si="25"/>
        <v/>
      </c>
      <c r="AA102" s="4" t="str">
        <f t="shared" ca="1" si="26"/>
        <v/>
      </c>
      <c r="AB102" s="4" t="str">
        <f t="shared" ca="1" si="27"/>
        <v/>
      </c>
      <c r="AC102" s="11" t="str">
        <f t="shared" si="28"/>
        <v/>
      </c>
      <c r="AD102" s="4" t="str">
        <f t="shared" si="29"/>
        <v/>
      </c>
      <c r="AE102" s="4" t="str">
        <f t="shared" si="30"/>
        <v/>
      </c>
      <c r="AF102" s="11" t="str">
        <f t="shared" si="31"/>
        <v/>
      </c>
    </row>
    <row r="103" spans="4:32" x14ac:dyDescent="0.3">
      <c r="D103" s="4">
        <f t="shared" si="39"/>
        <v>0</v>
      </c>
      <c r="E103" s="11" t="str" cm="1">
        <f t="array" ref="E103">IF($D103=0,"",_xll.BDP($B103,E$7))</f>
        <v/>
      </c>
      <c r="F103" s="11" t="str" cm="1">
        <f t="array" ref="F103">IF($D103=0,"",_xll.BDP($B103,F$7))</f>
        <v/>
      </c>
      <c r="G103" s="11" t="str" cm="1">
        <f t="array" ref="G103">IF($D103=0,"",_xll.BDP($B103,G$7))</f>
        <v/>
      </c>
      <c r="H103" s="11" t="str" cm="1">
        <f t="array" ref="H103">IF($D103=0,"",_xll.BDP($B103,H$7))</f>
        <v/>
      </c>
      <c r="I103" s="37" t="str" cm="1">
        <f t="array" ref="I103">IF($D103=0,"",_xll.BDP($B103,I$7))</f>
        <v/>
      </c>
      <c r="J103" s="11" t="str" cm="1">
        <f t="array" ref="J103">IF($D103=0,"",_xll.BDP($B103,J$7))</f>
        <v/>
      </c>
      <c r="K103" s="28" t="str" cm="1">
        <f t="array" ref="K103">IF($D103=0,"",_xll.BDP($B103,K$7))</f>
        <v/>
      </c>
      <c r="L103" s="11" t="str" cm="1">
        <f t="array" ref="L103">IF($D103=0,"",_xll.BDP($B103,L$7))</f>
        <v/>
      </c>
      <c r="M103" s="28" t="str" cm="1">
        <f t="array" ref="M103">IF($D103=0,"",_xll.BDP($B103,M$7))</f>
        <v/>
      </c>
      <c r="N103" s="11" t="str" cm="1">
        <f t="array" ref="N103">IF($D103=0,"",_xll.BDP($B103,N$7))</f>
        <v/>
      </c>
      <c r="O103" s="22" t="str">
        <f t="shared" ca="1" si="40"/>
        <v/>
      </c>
      <c r="P103" s="11" t="e">
        <f t="shared" si="32"/>
        <v>#VALUE!</v>
      </c>
      <c r="Q103" s="22" t="str">
        <f t="shared" ca="1" si="41"/>
        <v/>
      </c>
      <c r="R103" s="29" t="str">
        <f t="shared" si="42"/>
        <v/>
      </c>
      <c r="S103" s="30">
        <f t="shared" ca="1" si="33"/>
        <v>46295</v>
      </c>
      <c r="T103" s="30" t="e">
        <f t="shared" ca="1" si="34"/>
        <v>#VALUE!</v>
      </c>
      <c r="U103" s="4" t="str">
        <f t="shared" si="35"/>
        <v/>
      </c>
      <c r="V103" s="4" t="str">
        <f t="shared" si="36"/>
        <v/>
      </c>
      <c r="W103" s="31" t="str">
        <f t="shared" ca="1" si="37"/>
        <v/>
      </c>
      <c r="X103" s="4" t="str">
        <f t="shared" si="43"/>
        <v/>
      </c>
      <c r="Y103" s="32" t="e">
        <f t="shared" ca="1" si="38"/>
        <v>#VALUE!</v>
      </c>
      <c r="Z103" s="33" t="str">
        <f t="shared" si="25"/>
        <v/>
      </c>
      <c r="AA103" s="4" t="str">
        <f t="shared" ca="1" si="26"/>
        <v/>
      </c>
      <c r="AB103" s="4" t="str">
        <f t="shared" ca="1" si="27"/>
        <v/>
      </c>
      <c r="AC103" s="11" t="str">
        <f t="shared" si="28"/>
        <v/>
      </c>
      <c r="AD103" s="4" t="str">
        <f t="shared" si="29"/>
        <v/>
      </c>
      <c r="AE103" s="4" t="str">
        <f t="shared" si="30"/>
        <v/>
      </c>
      <c r="AF103" s="11" t="str">
        <f t="shared" si="31"/>
        <v/>
      </c>
    </row>
    <row r="104" spans="4:32" x14ac:dyDescent="0.3">
      <c r="D104" s="4">
        <f t="shared" si="39"/>
        <v>0</v>
      </c>
      <c r="E104" s="11" t="str" cm="1">
        <f t="array" ref="E104">IF($D104=0,"",_xll.BDP($B104,E$7))</f>
        <v/>
      </c>
      <c r="F104" s="11" t="str" cm="1">
        <f t="array" ref="F104">IF($D104=0,"",_xll.BDP($B104,F$7))</f>
        <v/>
      </c>
      <c r="G104" s="11" t="str" cm="1">
        <f t="array" ref="G104">IF($D104=0,"",_xll.BDP($B104,G$7))</f>
        <v/>
      </c>
      <c r="H104" s="11" t="str" cm="1">
        <f t="array" ref="H104">IF($D104=0,"",_xll.BDP($B104,H$7))</f>
        <v/>
      </c>
      <c r="I104" s="37" t="str" cm="1">
        <f t="array" ref="I104">IF($D104=0,"",_xll.BDP($B104,I$7))</f>
        <v/>
      </c>
      <c r="J104" s="11" t="str" cm="1">
        <f t="array" ref="J104">IF($D104=0,"",_xll.BDP($B104,J$7))</f>
        <v/>
      </c>
      <c r="K104" s="28" t="str" cm="1">
        <f t="array" ref="K104">IF($D104=0,"",_xll.BDP($B104,K$7))</f>
        <v/>
      </c>
      <c r="L104" s="11" t="str" cm="1">
        <f t="array" ref="L104">IF($D104=0,"",_xll.BDP($B104,L$7))</f>
        <v/>
      </c>
      <c r="M104" s="28" t="str" cm="1">
        <f t="array" ref="M104">IF($D104=0,"",_xll.BDP($B104,M$7))</f>
        <v/>
      </c>
      <c r="N104" s="11" t="str" cm="1">
        <f t="array" ref="N104">IF($D104=0,"",_xll.BDP($B104,N$7))</f>
        <v/>
      </c>
      <c r="O104" s="22" t="str">
        <f t="shared" ca="1" si="40"/>
        <v/>
      </c>
      <c r="P104" s="11" t="e">
        <f t="shared" si="32"/>
        <v>#VALUE!</v>
      </c>
      <c r="Q104" s="22" t="str">
        <f t="shared" ca="1" si="41"/>
        <v/>
      </c>
      <c r="R104" s="29" t="str">
        <f t="shared" si="42"/>
        <v/>
      </c>
      <c r="S104" s="30">
        <f t="shared" ca="1" si="33"/>
        <v>46295</v>
      </c>
      <c r="T104" s="30" t="e">
        <f t="shared" ca="1" si="34"/>
        <v>#VALUE!</v>
      </c>
      <c r="U104" s="4" t="str">
        <f t="shared" si="35"/>
        <v/>
      </c>
      <c r="V104" s="4" t="str">
        <f t="shared" si="36"/>
        <v/>
      </c>
      <c r="W104" s="31" t="str">
        <f t="shared" ca="1" si="37"/>
        <v/>
      </c>
      <c r="X104" s="4" t="str">
        <f t="shared" si="43"/>
        <v/>
      </c>
      <c r="Y104" s="32" t="e">
        <f t="shared" ca="1" si="38"/>
        <v>#VALUE!</v>
      </c>
      <c r="Z104" s="33" t="str">
        <f t="shared" si="25"/>
        <v/>
      </c>
      <c r="AA104" s="4" t="str">
        <f t="shared" ca="1" si="26"/>
        <v/>
      </c>
      <c r="AB104" s="4" t="str">
        <f t="shared" ca="1" si="27"/>
        <v/>
      </c>
      <c r="AC104" s="11" t="str">
        <f t="shared" si="28"/>
        <v/>
      </c>
      <c r="AD104" s="4" t="str">
        <f t="shared" si="29"/>
        <v/>
      </c>
      <c r="AE104" s="4" t="str">
        <f t="shared" si="30"/>
        <v/>
      </c>
      <c r="AF104" s="11" t="str">
        <f t="shared" si="31"/>
        <v/>
      </c>
    </row>
    <row r="105" spans="4:32" x14ac:dyDescent="0.3">
      <c r="D105" s="4">
        <f t="shared" si="39"/>
        <v>0</v>
      </c>
      <c r="E105" s="11" t="str" cm="1">
        <f t="array" ref="E105">IF($D105=0,"",_xll.BDP($B105,E$7))</f>
        <v/>
      </c>
      <c r="F105" s="11" t="str" cm="1">
        <f t="array" ref="F105">IF($D105=0,"",_xll.BDP($B105,F$7))</f>
        <v/>
      </c>
      <c r="G105" s="11" t="str" cm="1">
        <f t="array" ref="G105">IF($D105=0,"",_xll.BDP($B105,G$7))</f>
        <v/>
      </c>
      <c r="H105" s="11" t="str" cm="1">
        <f t="array" ref="H105">IF($D105=0,"",_xll.BDP($B105,H$7))</f>
        <v/>
      </c>
      <c r="I105" s="37" t="str" cm="1">
        <f t="array" ref="I105">IF($D105=0,"",_xll.BDP($B105,I$7))</f>
        <v/>
      </c>
      <c r="J105" s="11" t="str" cm="1">
        <f t="array" ref="J105">IF($D105=0,"",_xll.BDP($B105,J$7))</f>
        <v/>
      </c>
      <c r="K105" s="28" t="str" cm="1">
        <f t="array" ref="K105">IF($D105=0,"",_xll.BDP($B105,K$7))</f>
        <v/>
      </c>
      <c r="L105" s="11" t="str" cm="1">
        <f t="array" ref="L105">IF($D105=0,"",_xll.BDP($B105,L$7))</f>
        <v/>
      </c>
      <c r="M105" s="28" t="str" cm="1">
        <f t="array" ref="M105">IF($D105=0,"",_xll.BDP($B105,M$7))</f>
        <v/>
      </c>
      <c r="N105" s="11" t="str" cm="1">
        <f t="array" ref="N105">IF($D105=0,"",_xll.BDP($B105,N$7))</f>
        <v/>
      </c>
      <c r="O105" s="22" t="str">
        <f t="shared" ca="1" si="40"/>
        <v/>
      </c>
      <c r="P105" s="11" t="e">
        <f t="shared" si="32"/>
        <v>#VALUE!</v>
      </c>
      <c r="Q105" s="22" t="str">
        <f t="shared" ca="1" si="41"/>
        <v/>
      </c>
      <c r="R105" s="29" t="str">
        <f t="shared" si="42"/>
        <v/>
      </c>
      <c r="S105" s="30">
        <f t="shared" ca="1" si="33"/>
        <v>46295</v>
      </c>
      <c r="T105" s="30" t="e">
        <f t="shared" ca="1" si="34"/>
        <v>#VALUE!</v>
      </c>
      <c r="U105" s="4" t="str">
        <f t="shared" si="35"/>
        <v/>
      </c>
      <c r="V105" s="4" t="str">
        <f t="shared" si="36"/>
        <v/>
      </c>
      <c r="W105" s="31" t="str">
        <f t="shared" ca="1" si="37"/>
        <v/>
      </c>
      <c r="X105" s="4" t="str">
        <f t="shared" si="43"/>
        <v/>
      </c>
      <c r="Y105" s="32" t="e">
        <f t="shared" ca="1" si="38"/>
        <v>#VALUE!</v>
      </c>
      <c r="Z105" s="33" t="str">
        <f t="shared" si="25"/>
        <v/>
      </c>
      <c r="AA105" s="4" t="str">
        <f t="shared" ca="1" si="26"/>
        <v/>
      </c>
      <c r="AB105" s="4" t="str">
        <f t="shared" ca="1" si="27"/>
        <v/>
      </c>
      <c r="AC105" s="11" t="str">
        <f t="shared" si="28"/>
        <v/>
      </c>
      <c r="AD105" s="4" t="str">
        <f t="shared" si="29"/>
        <v/>
      </c>
      <c r="AE105" s="4" t="str">
        <f t="shared" si="30"/>
        <v/>
      </c>
      <c r="AF105" s="11" t="str">
        <f t="shared" si="31"/>
        <v/>
      </c>
    </row>
    <row r="106" spans="4:32" x14ac:dyDescent="0.3">
      <c r="D106" s="4">
        <f t="shared" si="39"/>
        <v>0</v>
      </c>
      <c r="E106" s="11" t="str" cm="1">
        <f t="array" ref="E106">IF($D106=0,"",_xll.BDP($B106,E$7))</f>
        <v/>
      </c>
      <c r="F106" s="11" t="str" cm="1">
        <f t="array" ref="F106">IF($D106=0,"",_xll.BDP($B106,F$7))</f>
        <v/>
      </c>
      <c r="G106" s="11" t="str" cm="1">
        <f t="array" ref="G106">IF($D106=0,"",_xll.BDP($B106,G$7))</f>
        <v/>
      </c>
      <c r="H106" s="11" t="str" cm="1">
        <f t="array" ref="H106">IF($D106=0,"",_xll.BDP($B106,H$7))</f>
        <v/>
      </c>
      <c r="I106" s="37" t="str" cm="1">
        <f t="array" ref="I106">IF($D106=0,"",_xll.BDP($B106,I$7))</f>
        <v/>
      </c>
      <c r="J106" s="11" t="str" cm="1">
        <f t="array" ref="J106">IF($D106=0,"",_xll.BDP($B106,J$7))</f>
        <v/>
      </c>
      <c r="K106" s="28" t="str" cm="1">
        <f t="array" ref="K106">IF($D106=0,"",_xll.BDP($B106,K$7))</f>
        <v/>
      </c>
      <c r="L106" s="11" t="str" cm="1">
        <f t="array" ref="L106">IF($D106=0,"",_xll.BDP($B106,L$7))</f>
        <v/>
      </c>
      <c r="M106" s="28" t="str" cm="1">
        <f t="array" ref="M106">IF($D106=0,"",_xll.BDP($B106,M$7))</f>
        <v/>
      </c>
      <c r="N106" s="11" t="str" cm="1">
        <f t="array" ref="N106">IF($D106=0,"",_xll.BDP($B106,N$7))</f>
        <v/>
      </c>
      <c r="O106" s="22" t="str">
        <f t="shared" ca="1" si="40"/>
        <v/>
      </c>
      <c r="P106" s="11" t="e">
        <f t="shared" si="32"/>
        <v>#VALUE!</v>
      </c>
      <c r="Q106" s="22" t="str">
        <f t="shared" ca="1" si="41"/>
        <v/>
      </c>
      <c r="R106" s="29" t="str">
        <f t="shared" si="42"/>
        <v/>
      </c>
      <c r="S106" s="30">
        <f t="shared" ca="1" si="33"/>
        <v>46295</v>
      </c>
      <c r="T106" s="30" t="e">
        <f t="shared" ca="1" si="34"/>
        <v>#VALUE!</v>
      </c>
      <c r="U106" s="4" t="str">
        <f t="shared" si="35"/>
        <v/>
      </c>
      <c r="V106" s="4" t="str">
        <f t="shared" si="36"/>
        <v/>
      </c>
      <c r="W106" s="31" t="str">
        <f t="shared" ca="1" si="37"/>
        <v/>
      </c>
      <c r="X106" s="4" t="str">
        <f t="shared" si="43"/>
        <v/>
      </c>
      <c r="Y106" s="32" t="e">
        <f t="shared" ca="1" si="38"/>
        <v>#VALUE!</v>
      </c>
      <c r="Z106" s="33" t="str">
        <f t="shared" si="25"/>
        <v/>
      </c>
      <c r="AA106" s="4" t="str">
        <f t="shared" ca="1" si="26"/>
        <v/>
      </c>
      <c r="AB106" s="4" t="str">
        <f t="shared" ca="1" si="27"/>
        <v/>
      </c>
      <c r="AC106" s="11" t="str">
        <f t="shared" si="28"/>
        <v/>
      </c>
      <c r="AD106" s="4" t="str">
        <f t="shared" si="29"/>
        <v/>
      </c>
      <c r="AE106" s="4" t="str">
        <f t="shared" si="30"/>
        <v/>
      </c>
      <c r="AF106" s="11" t="str">
        <f t="shared" si="31"/>
        <v/>
      </c>
    </row>
    <row r="107" spans="4:32" x14ac:dyDescent="0.3">
      <c r="D107" s="4">
        <f t="shared" si="39"/>
        <v>0</v>
      </c>
      <c r="E107" s="11" t="str" cm="1">
        <f t="array" ref="E107">IF($D107=0,"",_xll.BDP($B107,E$7))</f>
        <v/>
      </c>
      <c r="F107" s="11" t="str" cm="1">
        <f t="array" ref="F107">IF($D107=0,"",_xll.BDP($B107,F$7))</f>
        <v/>
      </c>
      <c r="G107" s="11" t="str" cm="1">
        <f t="array" ref="G107">IF($D107=0,"",_xll.BDP($B107,G$7))</f>
        <v/>
      </c>
      <c r="H107" s="11" t="str" cm="1">
        <f t="array" ref="H107">IF($D107=0,"",_xll.BDP($B107,H$7))</f>
        <v/>
      </c>
      <c r="I107" s="37" t="str" cm="1">
        <f t="array" ref="I107">IF($D107=0,"",_xll.BDP($B107,I$7))</f>
        <v/>
      </c>
      <c r="J107" s="11" t="str" cm="1">
        <f t="array" ref="J107">IF($D107=0,"",_xll.BDP($B107,J$7))</f>
        <v/>
      </c>
      <c r="K107" s="28" t="str" cm="1">
        <f t="array" ref="K107">IF($D107=0,"",_xll.BDP($B107,K$7))</f>
        <v/>
      </c>
      <c r="L107" s="11" t="str" cm="1">
        <f t="array" ref="L107">IF($D107=0,"",_xll.BDP($B107,L$7))</f>
        <v/>
      </c>
      <c r="M107" s="28" t="str" cm="1">
        <f t="array" ref="M107">IF($D107=0,"",_xll.BDP($B107,M$7))</f>
        <v/>
      </c>
      <c r="N107" s="11" t="str" cm="1">
        <f t="array" ref="N107">IF($D107=0,"",_xll.BDP($B107,N$7))</f>
        <v/>
      </c>
      <c r="O107" s="22" t="str">
        <f t="shared" ca="1" si="40"/>
        <v/>
      </c>
      <c r="P107" s="11" t="e">
        <f t="shared" si="32"/>
        <v>#VALUE!</v>
      </c>
      <c r="Q107" s="22" t="str">
        <f t="shared" ca="1" si="41"/>
        <v/>
      </c>
      <c r="R107" s="29" t="str">
        <f t="shared" si="42"/>
        <v/>
      </c>
      <c r="S107" s="30">
        <f t="shared" ca="1" si="33"/>
        <v>46295</v>
      </c>
      <c r="T107" s="30" t="e">
        <f t="shared" ca="1" si="34"/>
        <v>#VALUE!</v>
      </c>
      <c r="U107" s="4" t="str">
        <f t="shared" si="35"/>
        <v/>
      </c>
      <c r="V107" s="4" t="str">
        <f t="shared" si="36"/>
        <v/>
      </c>
      <c r="W107" s="31" t="str">
        <f t="shared" ca="1" si="37"/>
        <v/>
      </c>
      <c r="X107" s="4" t="str">
        <f t="shared" si="43"/>
        <v/>
      </c>
      <c r="Y107" s="32" t="e">
        <f t="shared" ca="1" si="38"/>
        <v>#VALUE!</v>
      </c>
      <c r="Z107" s="33" t="str">
        <f t="shared" si="25"/>
        <v/>
      </c>
      <c r="AA107" s="4" t="str">
        <f t="shared" ca="1" si="26"/>
        <v/>
      </c>
      <c r="AB107" s="4" t="str">
        <f t="shared" ca="1" si="27"/>
        <v/>
      </c>
      <c r="AC107" s="11" t="str">
        <f t="shared" si="28"/>
        <v/>
      </c>
      <c r="AD107" s="4" t="str">
        <f t="shared" si="29"/>
        <v/>
      </c>
      <c r="AE107" s="4" t="str">
        <f t="shared" si="30"/>
        <v/>
      </c>
      <c r="AF107" s="11" t="str">
        <f t="shared" si="31"/>
        <v/>
      </c>
    </row>
    <row r="108" spans="4:32" x14ac:dyDescent="0.3">
      <c r="D108" s="4">
        <f t="shared" si="39"/>
        <v>0</v>
      </c>
      <c r="E108" s="11" t="str" cm="1">
        <f t="array" ref="E108">IF($D108=0,"",_xll.BDP($B108,E$7))</f>
        <v/>
      </c>
      <c r="F108" s="11" t="str" cm="1">
        <f t="array" ref="F108">IF($D108=0,"",_xll.BDP($B108,F$7))</f>
        <v/>
      </c>
      <c r="G108" s="11" t="str" cm="1">
        <f t="array" ref="G108">IF($D108=0,"",_xll.BDP($B108,G$7))</f>
        <v/>
      </c>
      <c r="H108" s="11" t="str" cm="1">
        <f t="array" ref="H108">IF($D108=0,"",_xll.BDP($B108,H$7))</f>
        <v/>
      </c>
      <c r="I108" s="37" t="str" cm="1">
        <f t="array" ref="I108">IF($D108=0,"",_xll.BDP($B108,I$7))</f>
        <v/>
      </c>
      <c r="J108" s="11" t="str" cm="1">
        <f t="array" ref="J108">IF($D108=0,"",_xll.BDP($B108,J$7))</f>
        <v/>
      </c>
      <c r="K108" s="28" t="str" cm="1">
        <f t="array" ref="K108">IF($D108=0,"",_xll.BDP($B108,K$7))</f>
        <v/>
      </c>
      <c r="L108" s="11" t="str" cm="1">
        <f t="array" ref="L108">IF($D108=0,"",_xll.BDP($B108,L$7))</f>
        <v/>
      </c>
      <c r="M108" s="28" t="str" cm="1">
        <f t="array" ref="M108">IF($D108=0,"",_xll.BDP($B108,M$7))</f>
        <v/>
      </c>
      <c r="N108" s="11" t="str" cm="1">
        <f t="array" ref="N108">IF($D108=0,"",_xll.BDP($B108,N$7))</f>
        <v/>
      </c>
      <c r="O108" s="22" t="str">
        <f t="shared" ca="1" si="40"/>
        <v/>
      </c>
      <c r="P108" s="11" t="e">
        <f t="shared" si="32"/>
        <v>#VALUE!</v>
      </c>
      <c r="Q108" s="22" t="str">
        <f t="shared" ca="1" si="41"/>
        <v/>
      </c>
      <c r="R108" s="29" t="str">
        <f t="shared" si="42"/>
        <v/>
      </c>
      <c r="S108" s="30">
        <f t="shared" ca="1" si="33"/>
        <v>46295</v>
      </c>
      <c r="T108" s="30" t="e">
        <f t="shared" ca="1" si="34"/>
        <v>#VALUE!</v>
      </c>
      <c r="U108" s="4" t="str">
        <f t="shared" si="35"/>
        <v/>
      </c>
      <c r="V108" s="4" t="str">
        <f t="shared" si="36"/>
        <v/>
      </c>
      <c r="W108" s="31" t="str">
        <f t="shared" ca="1" si="37"/>
        <v/>
      </c>
      <c r="X108" s="4" t="str">
        <f t="shared" si="43"/>
        <v/>
      </c>
      <c r="Y108" s="32" t="e">
        <f t="shared" ca="1" si="38"/>
        <v>#VALUE!</v>
      </c>
      <c r="Z108" s="33" t="str">
        <f t="shared" si="25"/>
        <v/>
      </c>
      <c r="AA108" s="4" t="str">
        <f t="shared" ca="1" si="26"/>
        <v/>
      </c>
      <c r="AB108" s="4" t="str">
        <f t="shared" ca="1" si="27"/>
        <v/>
      </c>
      <c r="AC108" s="11" t="str">
        <f t="shared" si="28"/>
        <v/>
      </c>
      <c r="AD108" s="4" t="str">
        <f t="shared" si="29"/>
        <v/>
      </c>
      <c r="AE108" s="4" t="str">
        <f t="shared" si="30"/>
        <v/>
      </c>
      <c r="AF108" s="11" t="str">
        <f t="shared" si="31"/>
        <v/>
      </c>
    </row>
    <row r="109" spans="4:32" x14ac:dyDescent="0.3">
      <c r="D109" s="4">
        <f t="shared" si="39"/>
        <v>0</v>
      </c>
      <c r="E109" s="11" t="str" cm="1">
        <f t="array" ref="E109">IF($D109=0,"",_xll.BDP($B109,E$7))</f>
        <v/>
      </c>
      <c r="F109" s="11" t="str" cm="1">
        <f t="array" ref="F109">IF($D109=0,"",_xll.BDP($B109,F$7))</f>
        <v/>
      </c>
      <c r="G109" s="11" t="str" cm="1">
        <f t="array" ref="G109">IF($D109=0,"",_xll.BDP($B109,G$7))</f>
        <v/>
      </c>
      <c r="H109" s="11" t="str" cm="1">
        <f t="array" ref="H109">IF($D109=0,"",_xll.BDP($B109,H$7))</f>
        <v/>
      </c>
      <c r="I109" s="37" t="str" cm="1">
        <f t="array" ref="I109">IF($D109=0,"",_xll.BDP($B109,I$7))</f>
        <v/>
      </c>
      <c r="J109" s="11" t="str" cm="1">
        <f t="array" ref="J109">IF($D109=0,"",_xll.BDP($B109,J$7))</f>
        <v/>
      </c>
      <c r="K109" s="28" t="str" cm="1">
        <f t="array" ref="K109">IF($D109=0,"",_xll.BDP($B109,K$7))</f>
        <v/>
      </c>
      <c r="L109" s="11" t="str" cm="1">
        <f t="array" ref="L109">IF($D109=0,"",_xll.BDP($B109,L$7))</f>
        <v/>
      </c>
      <c r="M109" s="28" t="str" cm="1">
        <f t="array" ref="M109">IF($D109=0,"",_xll.BDP($B109,M$7))</f>
        <v/>
      </c>
      <c r="N109" s="11" t="str" cm="1">
        <f t="array" ref="N109">IF($D109=0,"",_xll.BDP($B109,N$7))</f>
        <v/>
      </c>
      <c r="O109" s="22" t="str">
        <f t="shared" ca="1" si="40"/>
        <v/>
      </c>
      <c r="P109" s="11" t="e">
        <f t="shared" si="32"/>
        <v>#VALUE!</v>
      </c>
      <c r="Q109" s="22" t="str">
        <f t="shared" ca="1" si="41"/>
        <v/>
      </c>
      <c r="R109" s="29" t="str">
        <f t="shared" si="42"/>
        <v/>
      </c>
      <c r="S109" s="30">
        <f t="shared" ca="1" si="33"/>
        <v>46295</v>
      </c>
      <c r="T109" s="30" t="e">
        <f t="shared" ca="1" si="34"/>
        <v>#VALUE!</v>
      </c>
      <c r="U109" s="4" t="str">
        <f t="shared" si="35"/>
        <v/>
      </c>
      <c r="V109" s="4" t="str">
        <f t="shared" si="36"/>
        <v/>
      </c>
      <c r="W109" s="31" t="str">
        <f t="shared" ca="1" si="37"/>
        <v/>
      </c>
      <c r="X109" s="4" t="str">
        <f t="shared" si="43"/>
        <v/>
      </c>
      <c r="Y109" s="32" t="e">
        <f t="shared" ca="1" si="38"/>
        <v>#VALUE!</v>
      </c>
      <c r="Z109" s="33" t="str">
        <f t="shared" si="25"/>
        <v/>
      </c>
      <c r="AA109" s="4" t="str">
        <f t="shared" ca="1" si="26"/>
        <v/>
      </c>
      <c r="AB109" s="4" t="str">
        <f t="shared" ca="1" si="27"/>
        <v/>
      </c>
      <c r="AC109" s="11" t="str">
        <f t="shared" si="28"/>
        <v/>
      </c>
      <c r="AD109" s="4" t="str">
        <f t="shared" si="29"/>
        <v/>
      </c>
      <c r="AE109" s="4" t="str">
        <f t="shared" si="30"/>
        <v/>
      </c>
      <c r="AF109" s="11" t="str">
        <f t="shared" si="31"/>
        <v/>
      </c>
    </row>
    <row r="110" spans="4:32" x14ac:dyDescent="0.3">
      <c r="D110" s="4">
        <f t="shared" si="39"/>
        <v>0</v>
      </c>
      <c r="E110" s="11" t="str" cm="1">
        <f t="array" ref="E110">IF($D110=0,"",_xll.BDP($B110,E$7))</f>
        <v/>
      </c>
      <c r="F110" s="11" t="str" cm="1">
        <f t="array" ref="F110">IF($D110=0,"",_xll.BDP($B110,F$7))</f>
        <v/>
      </c>
      <c r="G110" s="11" t="str" cm="1">
        <f t="array" ref="G110">IF($D110=0,"",_xll.BDP($B110,G$7))</f>
        <v/>
      </c>
      <c r="H110" s="11" t="str" cm="1">
        <f t="array" ref="H110">IF($D110=0,"",_xll.BDP($B110,H$7))</f>
        <v/>
      </c>
      <c r="I110" s="37" t="str" cm="1">
        <f t="array" ref="I110">IF($D110=0,"",_xll.BDP($B110,I$7))</f>
        <v/>
      </c>
      <c r="J110" s="11" t="str" cm="1">
        <f t="array" ref="J110">IF($D110=0,"",_xll.BDP($B110,J$7))</f>
        <v/>
      </c>
      <c r="K110" s="28" t="str" cm="1">
        <f t="array" ref="K110">IF($D110=0,"",_xll.BDP($B110,K$7))</f>
        <v/>
      </c>
      <c r="L110" s="11" t="str" cm="1">
        <f t="array" ref="L110">IF($D110=0,"",_xll.BDP($B110,L$7))</f>
        <v/>
      </c>
      <c r="M110" s="28" t="str" cm="1">
        <f t="array" ref="M110">IF($D110=0,"",_xll.BDP($B110,M$7))</f>
        <v/>
      </c>
      <c r="N110" s="11" t="str" cm="1">
        <f t="array" ref="N110">IF($D110=0,"",_xll.BDP($B110,N$7))</f>
        <v/>
      </c>
      <c r="O110" s="22" t="str">
        <f t="shared" ca="1" si="40"/>
        <v/>
      </c>
      <c r="P110" s="11" t="e">
        <f t="shared" si="32"/>
        <v>#VALUE!</v>
      </c>
      <c r="Q110" s="22" t="str">
        <f t="shared" ca="1" si="41"/>
        <v/>
      </c>
      <c r="R110" s="29" t="str">
        <f t="shared" si="42"/>
        <v/>
      </c>
      <c r="S110" s="30">
        <f t="shared" ca="1" si="33"/>
        <v>46295</v>
      </c>
      <c r="T110" s="30" t="e">
        <f t="shared" ca="1" si="34"/>
        <v>#VALUE!</v>
      </c>
      <c r="U110" s="4" t="str">
        <f t="shared" si="35"/>
        <v/>
      </c>
      <c r="V110" s="4" t="str">
        <f t="shared" si="36"/>
        <v/>
      </c>
      <c r="W110" s="31" t="str">
        <f t="shared" ca="1" si="37"/>
        <v/>
      </c>
      <c r="X110" s="4" t="str">
        <f t="shared" si="43"/>
        <v/>
      </c>
      <c r="Y110" s="32" t="e">
        <f t="shared" ca="1" si="38"/>
        <v>#VALUE!</v>
      </c>
      <c r="Z110" s="33" t="str">
        <f t="shared" si="25"/>
        <v/>
      </c>
      <c r="AA110" s="4" t="str">
        <f t="shared" ca="1" si="26"/>
        <v/>
      </c>
      <c r="AB110" s="4" t="str">
        <f t="shared" ca="1" si="27"/>
        <v/>
      </c>
      <c r="AC110" s="11" t="str">
        <f t="shared" si="28"/>
        <v/>
      </c>
      <c r="AD110" s="4" t="str">
        <f t="shared" si="29"/>
        <v/>
      </c>
      <c r="AE110" s="4" t="str">
        <f t="shared" si="30"/>
        <v/>
      </c>
      <c r="AF110" s="11" t="str">
        <f t="shared" si="31"/>
        <v/>
      </c>
    </row>
    <row r="111" spans="4:32" x14ac:dyDescent="0.3">
      <c r="D111" s="4">
        <f t="shared" si="39"/>
        <v>0</v>
      </c>
      <c r="E111" s="11" t="str" cm="1">
        <f t="array" ref="E111">IF($D111=0,"",_xll.BDP($B111,E$7))</f>
        <v/>
      </c>
      <c r="F111" s="11" t="str" cm="1">
        <f t="array" ref="F111">IF($D111=0,"",_xll.BDP($B111,F$7))</f>
        <v/>
      </c>
      <c r="G111" s="11" t="str" cm="1">
        <f t="array" ref="G111">IF($D111=0,"",_xll.BDP($B111,G$7))</f>
        <v/>
      </c>
      <c r="H111" s="11" t="str" cm="1">
        <f t="array" ref="H111">IF($D111=0,"",_xll.BDP($B111,H$7))</f>
        <v/>
      </c>
      <c r="I111" s="37" t="str" cm="1">
        <f t="array" ref="I111">IF($D111=0,"",_xll.BDP($B111,I$7))</f>
        <v/>
      </c>
      <c r="J111" s="11" t="str" cm="1">
        <f t="array" ref="J111">IF($D111=0,"",_xll.BDP($B111,J$7))</f>
        <v/>
      </c>
      <c r="K111" s="28" t="str" cm="1">
        <f t="array" ref="K111">IF($D111=0,"",_xll.BDP($B111,K$7))</f>
        <v/>
      </c>
      <c r="L111" s="11" t="str" cm="1">
        <f t="array" ref="L111">IF($D111=0,"",_xll.BDP($B111,L$7))</f>
        <v/>
      </c>
      <c r="M111" s="28" t="str" cm="1">
        <f t="array" ref="M111">IF($D111=0,"",_xll.BDP($B111,M$7))</f>
        <v/>
      </c>
      <c r="N111" s="11" t="str" cm="1">
        <f t="array" ref="N111">IF($D111=0,"",_xll.BDP($B111,N$7))</f>
        <v/>
      </c>
      <c r="O111" s="22" t="str">
        <f t="shared" ca="1" si="40"/>
        <v/>
      </c>
      <c r="P111" s="11" t="e">
        <f t="shared" si="32"/>
        <v>#VALUE!</v>
      </c>
      <c r="Q111" s="22" t="str">
        <f t="shared" ca="1" si="41"/>
        <v/>
      </c>
      <c r="R111" s="29" t="str">
        <f t="shared" si="42"/>
        <v/>
      </c>
      <c r="S111" s="30">
        <f t="shared" ca="1" si="33"/>
        <v>46295</v>
      </c>
      <c r="T111" s="30" t="e">
        <f t="shared" ca="1" si="34"/>
        <v>#VALUE!</v>
      </c>
      <c r="U111" s="4" t="str">
        <f t="shared" si="35"/>
        <v/>
      </c>
      <c r="V111" s="4" t="str">
        <f t="shared" si="36"/>
        <v/>
      </c>
      <c r="W111" s="31" t="str">
        <f t="shared" ca="1" si="37"/>
        <v/>
      </c>
      <c r="X111" s="4" t="str">
        <f t="shared" si="43"/>
        <v/>
      </c>
      <c r="Y111" s="32" t="e">
        <f t="shared" ca="1" si="38"/>
        <v>#VALUE!</v>
      </c>
      <c r="Z111" s="33" t="str">
        <f t="shared" si="25"/>
        <v/>
      </c>
      <c r="AA111" s="4" t="str">
        <f t="shared" ca="1" si="26"/>
        <v/>
      </c>
      <c r="AB111" s="4" t="str">
        <f t="shared" ca="1" si="27"/>
        <v/>
      </c>
      <c r="AC111" s="11" t="str">
        <f t="shared" si="28"/>
        <v/>
      </c>
      <c r="AD111" s="4" t="str">
        <f t="shared" si="29"/>
        <v/>
      </c>
      <c r="AE111" s="4" t="str">
        <f t="shared" si="30"/>
        <v/>
      </c>
      <c r="AF111" s="11" t="str">
        <f t="shared" si="31"/>
        <v/>
      </c>
    </row>
    <row r="112" spans="4:32" x14ac:dyDescent="0.3">
      <c r="D112" s="4">
        <f t="shared" si="39"/>
        <v>0</v>
      </c>
      <c r="E112" s="11" t="str" cm="1">
        <f t="array" ref="E112">IF($D112=0,"",_xll.BDP($B112,E$7))</f>
        <v/>
      </c>
      <c r="F112" s="11" t="str" cm="1">
        <f t="array" ref="F112">IF($D112=0,"",_xll.BDP($B112,F$7))</f>
        <v/>
      </c>
      <c r="G112" s="11" t="str" cm="1">
        <f t="array" ref="G112">IF($D112=0,"",_xll.BDP($B112,G$7))</f>
        <v/>
      </c>
      <c r="H112" s="11" t="str" cm="1">
        <f t="array" ref="H112">IF($D112=0,"",_xll.BDP($B112,H$7))</f>
        <v/>
      </c>
      <c r="I112" s="37" t="str" cm="1">
        <f t="array" ref="I112">IF($D112=0,"",_xll.BDP($B112,I$7))</f>
        <v/>
      </c>
      <c r="J112" s="11" t="str" cm="1">
        <f t="array" ref="J112">IF($D112=0,"",_xll.BDP($B112,J$7))</f>
        <v/>
      </c>
      <c r="K112" s="28" t="str" cm="1">
        <f t="array" ref="K112">IF($D112=0,"",_xll.BDP($B112,K$7))</f>
        <v/>
      </c>
      <c r="L112" s="11" t="str" cm="1">
        <f t="array" ref="L112">IF($D112=0,"",_xll.BDP($B112,L$7))</f>
        <v/>
      </c>
      <c r="M112" s="28" t="str" cm="1">
        <f t="array" ref="M112">IF($D112=0,"",_xll.BDP($B112,M$7))</f>
        <v/>
      </c>
      <c r="N112" s="11" t="str" cm="1">
        <f t="array" ref="N112">IF($D112=0,"",_xll.BDP($B112,N$7))</f>
        <v/>
      </c>
      <c r="O112" s="22" t="str">
        <f t="shared" ca="1" si="40"/>
        <v/>
      </c>
      <c r="P112" s="11" t="e">
        <f t="shared" si="32"/>
        <v>#VALUE!</v>
      </c>
      <c r="Q112" s="22" t="str">
        <f t="shared" ca="1" si="41"/>
        <v/>
      </c>
      <c r="R112" s="29" t="str">
        <f t="shared" si="42"/>
        <v/>
      </c>
      <c r="S112" s="30">
        <f t="shared" ca="1" si="33"/>
        <v>46295</v>
      </c>
      <c r="T112" s="30" t="e">
        <f t="shared" ca="1" si="34"/>
        <v>#VALUE!</v>
      </c>
      <c r="U112" s="4" t="str">
        <f t="shared" si="35"/>
        <v/>
      </c>
      <c r="V112" s="4" t="str">
        <f t="shared" si="36"/>
        <v/>
      </c>
      <c r="W112" s="31" t="str">
        <f t="shared" ca="1" si="37"/>
        <v/>
      </c>
      <c r="X112" s="4" t="str">
        <f t="shared" si="43"/>
        <v/>
      </c>
      <c r="Y112" s="32" t="e">
        <f t="shared" ca="1" si="38"/>
        <v>#VALUE!</v>
      </c>
      <c r="Z112" s="33" t="str">
        <f t="shared" si="25"/>
        <v/>
      </c>
      <c r="AA112" s="4" t="str">
        <f t="shared" ca="1" si="26"/>
        <v/>
      </c>
      <c r="AB112" s="4" t="str">
        <f t="shared" ca="1" si="27"/>
        <v/>
      </c>
      <c r="AC112" s="11" t="str">
        <f t="shared" si="28"/>
        <v/>
      </c>
      <c r="AD112" s="4" t="str">
        <f t="shared" si="29"/>
        <v/>
      </c>
      <c r="AE112" s="4" t="str">
        <f t="shared" si="30"/>
        <v/>
      </c>
      <c r="AF112" s="11" t="str">
        <f t="shared" si="31"/>
        <v/>
      </c>
    </row>
    <row r="113" spans="4:32" x14ac:dyDescent="0.3">
      <c r="D113" s="4">
        <f t="shared" si="39"/>
        <v>0</v>
      </c>
      <c r="E113" s="11" t="str" cm="1">
        <f t="array" ref="E113">IF($D113=0,"",_xll.BDP($B113,E$7))</f>
        <v/>
      </c>
      <c r="F113" s="11" t="str" cm="1">
        <f t="array" ref="F113">IF($D113=0,"",_xll.BDP($B113,F$7))</f>
        <v/>
      </c>
      <c r="G113" s="11" t="str" cm="1">
        <f t="array" ref="G113">IF($D113=0,"",_xll.BDP($B113,G$7))</f>
        <v/>
      </c>
      <c r="H113" s="11" t="str" cm="1">
        <f t="array" ref="H113">IF($D113=0,"",_xll.BDP($B113,H$7))</f>
        <v/>
      </c>
      <c r="I113" s="37" t="str" cm="1">
        <f t="array" ref="I113">IF($D113=0,"",_xll.BDP($B113,I$7))</f>
        <v/>
      </c>
      <c r="J113" s="11" t="str" cm="1">
        <f t="array" ref="J113">IF($D113=0,"",_xll.BDP($B113,J$7))</f>
        <v/>
      </c>
      <c r="K113" s="28" t="str" cm="1">
        <f t="array" ref="K113">IF($D113=0,"",_xll.BDP($B113,K$7))</f>
        <v/>
      </c>
      <c r="L113" s="11" t="str" cm="1">
        <f t="array" ref="L113">IF($D113=0,"",_xll.BDP($B113,L$7))</f>
        <v/>
      </c>
      <c r="M113" s="28" t="str" cm="1">
        <f t="array" ref="M113">IF($D113=0,"",_xll.BDP($B113,M$7))</f>
        <v/>
      </c>
      <c r="N113" s="11" t="str" cm="1">
        <f t="array" ref="N113">IF($D113=0,"",_xll.BDP($B113,N$7))</f>
        <v/>
      </c>
      <c r="O113" s="22" t="str">
        <f t="shared" ca="1" si="40"/>
        <v/>
      </c>
      <c r="P113" s="11" t="e">
        <f t="shared" si="32"/>
        <v>#VALUE!</v>
      </c>
      <c r="Q113" s="22" t="str">
        <f t="shared" ca="1" si="41"/>
        <v/>
      </c>
      <c r="R113" s="29" t="str">
        <f t="shared" si="42"/>
        <v/>
      </c>
      <c r="S113" s="30">
        <f t="shared" ca="1" si="33"/>
        <v>46295</v>
      </c>
      <c r="T113" s="30" t="e">
        <f t="shared" ca="1" si="34"/>
        <v>#VALUE!</v>
      </c>
      <c r="U113" s="4" t="str">
        <f t="shared" si="35"/>
        <v/>
      </c>
      <c r="V113" s="4" t="str">
        <f t="shared" si="36"/>
        <v/>
      </c>
      <c r="W113" s="31" t="str">
        <f t="shared" ca="1" si="37"/>
        <v/>
      </c>
      <c r="X113" s="4" t="str">
        <f t="shared" si="43"/>
        <v/>
      </c>
      <c r="Y113" s="32" t="e">
        <f t="shared" ca="1" si="38"/>
        <v>#VALUE!</v>
      </c>
      <c r="Z113" s="33" t="str">
        <f t="shared" si="25"/>
        <v/>
      </c>
      <c r="AA113" s="4" t="str">
        <f t="shared" ca="1" si="26"/>
        <v/>
      </c>
      <c r="AB113" s="4" t="str">
        <f t="shared" ca="1" si="27"/>
        <v/>
      </c>
      <c r="AC113" s="11" t="str">
        <f t="shared" si="28"/>
        <v/>
      </c>
      <c r="AD113" s="4" t="str">
        <f t="shared" si="29"/>
        <v/>
      </c>
      <c r="AE113" s="4" t="str">
        <f t="shared" si="30"/>
        <v/>
      </c>
      <c r="AF113" s="11" t="str">
        <f t="shared" si="31"/>
        <v/>
      </c>
    </row>
    <row r="114" spans="4:32" x14ac:dyDescent="0.3">
      <c r="D114" s="4">
        <f t="shared" si="39"/>
        <v>0</v>
      </c>
      <c r="E114" s="11" t="str" cm="1">
        <f t="array" ref="E114">IF($D114=0,"",_xll.BDP($B114,E$7))</f>
        <v/>
      </c>
      <c r="F114" s="11" t="str" cm="1">
        <f t="array" ref="F114">IF($D114=0,"",_xll.BDP($B114,F$7))</f>
        <v/>
      </c>
      <c r="G114" s="11" t="str" cm="1">
        <f t="array" ref="G114">IF($D114=0,"",_xll.BDP($B114,G$7))</f>
        <v/>
      </c>
      <c r="H114" s="11" t="str" cm="1">
        <f t="array" ref="H114">IF($D114=0,"",_xll.BDP($B114,H$7))</f>
        <v/>
      </c>
      <c r="I114" s="37" t="str" cm="1">
        <f t="array" ref="I114">IF($D114=0,"",_xll.BDP($B114,I$7))</f>
        <v/>
      </c>
      <c r="J114" s="11" t="str" cm="1">
        <f t="array" ref="J114">IF($D114=0,"",_xll.BDP($B114,J$7))</f>
        <v/>
      </c>
      <c r="K114" s="28" t="str" cm="1">
        <f t="array" ref="K114">IF($D114=0,"",_xll.BDP($B114,K$7))</f>
        <v/>
      </c>
      <c r="L114" s="11" t="str" cm="1">
        <f t="array" ref="L114">IF($D114=0,"",_xll.BDP($B114,L$7))</f>
        <v/>
      </c>
      <c r="M114" s="28" t="str" cm="1">
        <f t="array" ref="M114">IF($D114=0,"",_xll.BDP($B114,M$7))</f>
        <v/>
      </c>
      <c r="N114" s="11" t="str" cm="1">
        <f t="array" ref="N114">IF($D114=0,"",_xll.BDP($B114,N$7))</f>
        <v/>
      </c>
      <c r="O114" s="22" t="str">
        <f t="shared" ca="1" si="40"/>
        <v/>
      </c>
      <c r="P114" s="11" t="e">
        <f t="shared" si="32"/>
        <v>#VALUE!</v>
      </c>
      <c r="Q114" s="22" t="str">
        <f t="shared" ca="1" si="41"/>
        <v/>
      </c>
      <c r="R114" s="29" t="str">
        <f t="shared" si="42"/>
        <v/>
      </c>
      <c r="S114" s="30">
        <f t="shared" ca="1" si="33"/>
        <v>46295</v>
      </c>
      <c r="T114" s="30" t="e">
        <f t="shared" ca="1" si="34"/>
        <v>#VALUE!</v>
      </c>
      <c r="U114" s="4" t="str">
        <f t="shared" si="35"/>
        <v/>
      </c>
      <c r="V114" s="4" t="str">
        <f t="shared" si="36"/>
        <v/>
      </c>
      <c r="W114" s="31" t="str">
        <f t="shared" ca="1" si="37"/>
        <v/>
      </c>
      <c r="X114" s="4" t="str">
        <f t="shared" si="43"/>
        <v/>
      </c>
      <c r="Y114" s="32" t="e">
        <f t="shared" ca="1" si="38"/>
        <v>#VALUE!</v>
      </c>
      <c r="Z114" s="33" t="str">
        <f t="shared" si="25"/>
        <v/>
      </c>
      <c r="AA114" s="4" t="str">
        <f t="shared" ca="1" si="26"/>
        <v/>
      </c>
      <c r="AB114" s="4" t="str">
        <f t="shared" ca="1" si="27"/>
        <v/>
      </c>
      <c r="AC114" s="11" t="str">
        <f t="shared" si="28"/>
        <v/>
      </c>
      <c r="AD114" s="4" t="str">
        <f t="shared" si="29"/>
        <v/>
      </c>
      <c r="AE114" s="4" t="str">
        <f t="shared" si="30"/>
        <v/>
      </c>
      <c r="AF114" s="11" t="str">
        <f t="shared" si="31"/>
        <v/>
      </c>
    </row>
    <row r="115" spans="4:32" x14ac:dyDescent="0.3">
      <c r="D115" s="4">
        <f t="shared" si="39"/>
        <v>0</v>
      </c>
      <c r="E115" s="11" t="str" cm="1">
        <f t="array" ref="E115">IF($D115=0,"",_xll.BDP($B115,E$7))</f>
        <v/>
      </c>
      <c r="F115" s="11" t="str" cm="1">
        <f t="array" ref="F115">IF($D115=0,"",_xll.BDP($B115,F$7))</f>
        <v/>
      </c>
      <c r="G115" s="11" t="str" cm="1">
        <f t="array" ref="G115">IF($D115=0,"",_xll.BDP($B115,G$7))</f>
        <v/>
      </c>
      <c r="H115" s="11" t="str" cm="1">
        <f t="array" ref="H115">IF($D115=0,"",_xll.BDP($B115,H$7))</f>
        <v/>
      </c>
      <c r="I115" s="37" t="str" cm="1">
        <f t="array" ref="I115">IF($D115=0,"",_xll.BDP($B115,I$7))</f>
        <v/>
      </c>
      <c r="J115" s="11" t="str" cm="1">
        <f t="array" ref="J115">IF($D115=0,"",_xll.BDP($B115,J$7))</f>
        <v/>
      </c>
      <c r="K115" s="28" t="str" cm="1">
        <f t="array" ref="K115">IF($D115=0,"",_xll.BDP($B115,K$7))</f>
        <v/>
      </c>
      <c r="L115" s="11" t="str" cm="1">
        <f t="array" ref="L115">IF($D115=0,"",_xll.BDP($B115,L$7))</f>
        <v/>
      </c>
      <c r="M115" s="28" t="str" cm="1">
        <f t="array" ref="M115">IF($D115=0,"",_xll.BDP($B115,M$7))</f>
        <v/>
      </c>
      <c r="N115" s="11" t="str" cm="1">
        <f t="array" ref="N115">IF($D115=0,"",_xll.BDP($B115,N$7))</f>
        <v/>
      </c>
      <c r="O115" s="22" t="str">
        <f t="shared" ca="1" si="40"/>
        <v/>
      </c>
      <c r="P115" s="11" t="e">
        <f t="shared" si="32"/>
        <v>#VALUE!</v>
      </c>
      <c r="Q115" s="22" t="str">
        <f t="shared" ca="1" si="41"/>
        <v/>
      </c>
      <c r="R115" s="29" t="str">
        <f t="shared" si="42"/>
        <v/>
      </c>
      <c r="S115" s="30">
        <f t="shared" ca="1" si="33"/>
        <v>46295</v>
      </c>
      <c r="T115" s="30" t="e">
        <f t="shared" ca="1" si="34"/>
        <v>#VALUE!</v>
      </c>
      <c r="U115" s="4" t="str">
        <f t="shared" si="35"/>
        <v/>
      </c>
      <c r="V115" s="4" t="str">
        <f t="shared" si="36"/>
        <v/>
      </c>
      <c r="W115" s="31" t="str">
        <f t="shared" ca="1" si="37"/>
        <v/>
      </c>
      <c r="X115" s="4" t="str">
        <f t="shared" si="43"/>
        <v/>
      </c>
      <c r="Y115" s="32" t="e">
        <f t="shared" ca="1" si="38"/>
        <v>#VALUE!</v>
      </c>
      <c r="Z115" s="33" t="str">
        <f t="shared" si="25"/>
        <v/>
      </c>
      <c r="AA115" s="4" t="str">
        <f t="shared" ca="1" si="26"/>
        <v/>
      </c>
      <c r="AB115" s="4" t="str">
        <f t="shared" ca="1" si="27"/>
        <v/>
      </c>
      <c r="AC115" s="11" t="str">
        <f t="shared" si="28"/>
        <v/>
      </c>
      <c r="AD115" s="4" t="str">
        <f t="shared" si="29"/>
        <v/>
      </c>
      <c r="AE115" s="4" t="str">
        <f t="shared" si="30"/>
        <v/>
      </c>
      <c r="AF115" s="11" t="str">
        <f t="shared" si="31"/>
        <v/>
      </c>
    </row>
    <row r="116" spans="4:32" x14ac:dyDescent="0.3">
      <c r="D116" s="4">
        <f t="shared" si="39"/>
        <v>0</v>
      </c>
      <c r="E116" s="11" t="str" cm="1">
        <f t="array" ref="E116">IF($D116=0,"",_xll.BDP($B116,E$7))</f>
        <v/>
      </c>
      <c r="F116" s="11" t="str" cm="1">
        <f t="array" ref="F116">IF($D116=0,"",_xll.BDP($B116,F$7))</f>
        <v/>
      </c>
      <c r="G116" s="11" t="str" cm="1">
        <f t="array" ref="G116">IF($D116=0,"",_xll.BDP($B116,G$7))</f>
        <v/>
      </c>
      <c r="H116" s="11" t="str" cm="1">
        <f t="array" ref="H116">IF($D116=0,"",_xll.BDP($B116,H$7))</f>
        <v/>
      </c>
      <c r="I116" s="37" t="str" cm="1">
        <f t="array" ref="I116">IF($D116=0,"",_xll.BDP($B116,I$7))</f>
        <v/>
      </c>
      <c r="J116" s="11" t="str" cm="1">
        <f t="array" ref="J116">IF($D116=0,"",_xll.BDP($B116,J$7))</f>
        <v/>
      </c>
      <c r="K116" s="28" t="str" cm="1">
        <f t="array" ref="K116">IF($D116=0,"",_xll.BDP($B116,K$7))</f>
        <v/>
      </c>
      <c r="L116" s="11" t="str" cm="1">
        <f t="array" ref="L116">IF($D116=0,"",_xll.BDP($B116,L$7))</f>
        <v/>
      </c>
      <c r="M116" s="28" t="str" cm="1">
        <f t="array" ref="M116">IF($D116=0,"",_xll.BDP($B116,M$7))</f>
        <v/>
      </c>
      <c r="N116" s="11" t="str" cm="1">
        <f t="array" ref="N116">IF($D116=0,"",_xll.BDP($B116,N$7))</f>
        <v/>
      </c>
      <c r="O116" s="22" t="str">
        <f t="shared" ca="1" si="40"/>
        <v/>
      </c>
      <c r="P116" s="11" t="e">
        <f t="shared" si="32"/>
        <v>#VALUE!</v>
      </c>
      <c r="Q116" s="22" t="str">
        <f t="shared" ca="1" si="41"/>
        <v/>
      </c>
      <c r="R116" s="29" t="str">
        <f t="shared" si="42"/>
        <v/>
      </c>
      <c r="S116" s="30">
        <f t="shared" ca="1" si="33"/>
        <v>46295</v>
      </c>
      <c r="T116" s="30" t="e">
        <f t="shared" ca="1" si="34"/>
        <v>#VALUE!</v>
      </c>
      <c r="U116" s="4" t="str">
        <f t="shared" si="35"/>
        <v/>
      </c>
      <c r="V116" s="4" t="str">
        <f t="shared" si="36"/>
        <v/>
      </c>
      <c r="W116" s="31" t="str">
        <f t="shared" ca="1" si="37"/>
        <v/>
      </c>
      <c r="X116" s="4" t="str">
        <f t="shared" si="43"/>
        <v/>
      </c>
      <c r="Y116" s="32" t="e">
        <f t="shared" ca="1" si="38"/>
        <v>#VALUE!</v>
      </c>
      <c r="Z116" s="33" t="str">
        <f t="shared" si="25"/>
        <v/>
      </c>
      <c r="AA116" s="4" t="str">
        <f t="shared" ca="1" si="26"/>
        <v/>
      </c>
      <c r="AB116" s="4" t="str">
        <f t="shared" ca="1" si="27"/>
        <v/>
      </c>
      <c r="AC116" s="11" t="str">
        <f t="shared" si="28"/>
        <v/>
      </c>
      <c r="AD116" s="4" t="str">
        <f t="shared" si="29"/>
        <v/>
      </c>
      <c r="AE116" s="4" t="str">
        <f t="shared" si="30"/>
        <v/>
      </c>
      <c r="AF116" s="11" t="str">
        <f t="shared" si="31"/>
        <v/>
      </c>
    </row>
    <row r="117" spans="4:32" x14ac:dyDescent="0.3">
      <c r="D117" s="4">
        <f t="shared" si="39"/>
        <v>0</v>
      </c>
      <c r="E117" s="11" t="str" cm="1">
        <f t="array" ref="E117">IF($D117=0,"",_xll.BDP($B117,E$7))</f>
        <v/>
      </c>
      <c r="F117" s="11" t="str" cm="1">
        <f t="array" ref="F117">IF($D117=0,"",_xll.BDP($B117,F$7))</f>
        <v/>
      </c>
      <c r="G117" s="11" t="str" cm="1">
        <f t="array" ref="G117">IF($D117=0,"",_xll.BDP($B117,G$7))</f>
        <v/>
      </c>
      <c r="H117" s="11" t="str" cm="1">
        <f t="array" ref="H117">IF($D117=0,"",_xll.BDP($B117,H$7))</f>
        <v/>
      </c>
      <c r="I117" s="37" t="str" cm="1">
        <f t="array" ref="I117">IF($D117=0,"",_xll.BDP($B117,I$7))</f>
        <v/>
      </c>
      <c r="J117" s="11" t="str" cm="1">
        <f t="array" ref="J117">IF($D117=0,"",_xll.BDP($B117,J$7))</f>
        <v/>
      </c>
      <c r="K117" s="28" t="str" cm="1">
        <f t="array" ref="K117">IF($D117=0,"",_xll.BDP($B117,K$7))</f>
        <v/>
      </c>
      <c r="L117" s="11" t="str" cm="1">
        <f t="array" ref="L117">IF($D117=0,"",_xll.BDP($B117,L$7))</f>
        <v/>
      </c>
      <c r="M117" s="28" t="str" cm="1">
        <f t="array" ref="M117">IF($D117=0,"",_xll.BDP($B117,M$7))</f>
        <v/>
      </c>
      <c r="N117" s="11" t="str" cm="1">
        <f t="array" ref="N117">IF($D117=0,"",_xll.BDP($B117,N$7))</f>
        <v/>
      </c>
      <c r="O117" s="22" t="str">
        <f t="shared" ca="1" si="40"/>
        <v/>
      </c>
      <c r="P117" s="11" t="e">
        <f t="shared" si="32"/>
        <v>#VALUE!</v>
      </c>
      <c r="Q117" s="22" t="str">
        <f t="shared" ca="1" si="41"/>
        <v/>
      </c>
      <c r="R117" s="29" t="str">
        <f t="shared" si="42"/>
        <v/>
      </c>
      <c r="S117" s="30">
        <f t="shared" ca="1" si="33"/>
        <v>46295</v>
      </c>
      <c r="T117" s="30" t="e">
        <f t="shared" ca="1" si="34"/>
        <v>#VALUE!</v>
      </c>
      <c r="U117" s="4" t="str">
        <f t="shared" si="35"/>
        <v/>
      </c>
      <c r="V117" s="4" t="str">
        <f t="shared" si="36"/>
        <v/>
      </c>
      <c r="W117" s="31" t="str">
        <f t="shared" ca="1" si="37"/>
        <v/>
      </c>
      <c r="X117" s="4" t="str">
        <f t="shared" si="43"/>
        <v/>
      </c>
      <c r="Y117" s="32" t="e">
        <f t="shared" ca="1" si="38"/>
        <v>#VALUE!</v>
      </c>
      <c r="Z117" s="33" t="str">
        <f t="shared" si="25"/>
        <v/>
      </c>
      <c r="AA117" s="4" t="str">
        <f t="shared" ca="1" si="26"/>
        <v/>
      </c>
      <c r="AB117" s="4" t="str">
        <f t="shared" ca="1" si="27"/>
        <v/>
      </c>
      <c r="AC117" s="11" t="str">
        <f t="shared" si="28"/>
        <v/>
      </c>
      <c r="AD117" s="4" t="str">
        <f t="shared" si="29"/>
        <v/>
      </c>
      <c r="AE117" s="4" t="str">
        <f t="shared" si="30"/>
        <v/>
      </c>
      <c r="AF117" s="11" t="str">
        <f t="shared" si="31"/>
        <v/>
      </c>
    </row>
    <row r="118" spans="4:32" x14ac:dyDescent="0.3">
      <c r="D118" s="4">
        <f t="shared" si="39"/>
        <v>0</v>
      </c>
      <c r="E118" s="11" t="str" cm="1">
        <f t="array" ref="E118">IF($D118=0,"",_xll.BDP($B118,E$7))</f>
        <v/>
      </c>
      <c r="F118" s="11" t="str" cm="1">
        <f t="array" ref="F118">IF($D118=0,"",_xll.BDP($B118,F$7))</f>
        <v/>
      </c>
      <c r="G118" s="11" t="str" cm="1">
        <f t="array" ref="G118">IF($D118=0,"",_xll.BDP($B118,G$7))</f>
        <v/>
      </c>
      <c r="H118" s="11" t="str" cm="1">
        <f t="array" ref="H118">IF($D118=0,"",_xll.BDP($B118,H$7))</f>
        <v/>
      </c>
      <c r="I118" s="37" t="str" cm="1">
        <f t="array" ref="I118">IF($D118=0,"",_xll.BDP($B118,I$7))</f>
        <v/>
      </c>
      <c r="J118" s="11" t="str" cm="1">
        <f t="array" ref="J118">IF($D118=0,"",_xll.BDP($B118,J$7))</f>
        <v/>
      </c>
      <c r="K118" s="28" t="str" cm="1">
        <f t="array" ref="K118">IF($D118=0,"",_xll.BDP($B118,K$7))</f>
        <v/>
      </c>
      <c r="L118" s="11" t="str" cm="1">
        <f t="array" ref="L118">IF($D118=0,"",_xll.BDP($B118,L$7))</f>
        <v/>
      </c>
      <c r="M118" s="28" t="str" cm="1">
        <f t="array" ref="M118">IF($D118=0,"",_xll.BDP($B118,M$7))</f>
        <v/>
      </c>
      <c r="N118" s="11" t="str" cm="1">
        <f t="array" ref="N118">IF($D118=0,"",_xll.BDP($B118,N$7))</f>
        <v/>
      </c>
      <c r="O118" s="22" t="str">
        <f t="shared" ca="1" si="40"/>
        <v/>
      </c>
      <c r="P118" s="11" t="e">
        <f t="shared" si="32"/>
        <v>#VALUE!</v>
      </c>
      <c r="Q118" s="22" t="str">
        <f t="shared" ca="1" si="41"/>
        <v/>
      </c>
      <c r="R118" s="29" t="str">
        <f t="shared" si="42"/>
        <v/>
      </c>
      <c r="S118" s="30">
        <f t="shared" ca="1" si="33"/>
        <v>46295</v>
      </c>
      <c r="T118" s="30" t="e">
        <f t="shared" ca="1" si="34"/>
        <v>#VALUE!</v>
      </c>
      <c r="U118" s="4" t="str">
        <f t="shared" si="35"/>
        <v/>
      </c>
      <c r="V118" s="4" t="str">
        <f t="shared" si="36"/>
        <v/>
      </c>
      <c r="W118" s="31" t="str">
        <f t="shared" ca="1" si="37"/>
        <v/>
      </c>
      <c r="X118" s="4" t="str">
        <f t="shared" si="43"/>
        <v/>
      </c>
      <c r="Y118" s="32" t="e">
        <f t="shared" ca="1" si="38"/>
        <v>#VALUE!</v>
      </c>
      <c r="Z118" s="33" t="str">
        <f t="shared" si="25"/>
        <v/>
      </c>
      <c r="AA118" s="4" t="str">
        <f t="shared" ca="1" si="26"/>
        <v/>
      </c>
      <c r="AB118" s="4" t="str">
        <f t="shared" ca="1" si="27"/>
        <v/>
      </c>
      <c r="AC118" s="11" t="str">
        <f t="shared" si="28"/>
        <v/>
      </c>
      <c r="AD118" s="4" t="str">
        <f t="shared" si="29"/>
        <v/>
      </c>
      <c r="AE118" s="4" t="str">
        <f t="shared" si="30"/>
        <v/>
      </c>
      <c r="AF118" s="11" t="str">
        <f t="shared" si="31"/>
        <v/>
      </c>
    </row>
    <row r="119" spans="4:32" x14ac:dyDescent="0.3">
      <c r="D119" s="4">
        <f t="shared" si="39"/>
        <v>0</v>
      </c>
      <c r="E119" s="11" t="str" cm="1">
        <f t="array" ref="E119">IF($D119=0,"",_xll.BDP($B119,E$7))</f>
        <v/>
      </c>
      <c r="F119" s="11" t="str" cm="1">
        <f t="array" ref="F119">IF($D119=0,"",_xll.BDP($B119,F$7))</f>
        <v/>
      </c>
      <c r="G119" s="11" t="str" cm="1">
        <f t="array" ref="G119">IF($D119=0,"",_xll.BDP($B119,G$7))</f>
        <v/>
      </c>
      <c r="H119" s="11" t="str" cm="1">
        <f t="array" ref="H119">IF($D119=0,"",_xll.BDP($B119,H$7))</f>
        <v/>
      </c>
      <c r="I119" s="37" t="str" cm="1">
        <f t="array" ref="I119">IF($D119=0,"",_xll.BDP($B119,I$7))</f>
        <v/>
      </c>
      <c r="J119" s="11" t="str" cm="1">
        <f t="array" ref="J119">IF($D119=0,"",_xll.BDP($B119,J$7))</f>
        <v/>
      </c>
      <c r="K119" s="28" t="str" cm="1">
        <f t="array" ref="K119">IF($D119=0,"",_xll.BDP($B119,K$7))</f>
        <v/>
      </c>
      <c r="L119" s="11" t="str" cm="1">
        <f t="array" ref="L119">IF($D119=0,"",_xll.BDP($B119,L$7))</f>
        <v/>
      </c>
      <c r="M119" s="28" t="str" cm="1">
        <f t="array" ref="M119">IF($D119=0,"",_xll.BDP($B119,M$7))</f>
        <v/>
      </c>
      <c r="N119" s="11" t="str" cm="1">
        <f t="array" ref="N119">IF($D119=0,"",_xll.BDP($B119,N$7))</f>
        <v/>
      </c>
      <c r="O119" s="22" t="str">
        <f t="shared" ca="1" si="40"/>
        <v/>
      </c>
      <c r="P119" s="11" t="e">
        <f t="shared" si="32"/>
        <v>#VALUE!</v>
      </c>
      <c r="Q119" s="22" t="str">
        <f t="shared" ca="1" si="41"/>
        <v/>
      </c>
      <c r="R119" s="29" t="str">
        <f t="shared" si="42"/>
        <v/>
      </c>
      <c r="S119" s="30">
        <f t="shared" ca="1" si="33"/>
        <v>46295</v>
      </c>
      <c r="T119" s="30" t="e">
        <f t="shared" ca="1" si="34"/>
        <v>#VALUE!</v>
      </c>
      <c r="U119" s="4" t="str">
        <f t="shared" si="35"/>
        <v/>
      </c>
      <c r="V119" s="4" t="str">
        <f t="shared" si="36"/>
        <v/>
      </c>
      <c r="W119" s="31" t="str">
        <f t="shared" ca="1" si="37"/>
        <v/>
      </c>
      <c r="X119" s="4" t="str">
        <f t="shared" si="43"/>
        <v/>
      </c>
      <c r="Y119" s="32" t="e">
        <f t="shared" ca="1" si="38"/>
        <v>#VALUE!</v>
      </c>
      <c r="Z119" s="33" t="str">
        <f t="shared" si="25"/>
        <v/>
      </c>
      <c r="AA119" s="4" t="str">
        <f t="shared" ca="1" si="26"/>
        <v/>
      </c>
      <c r="AB119" s="4" t="str">
        <f t="shared" ca="1" si="27"/>
        <v/>
      </c>
      <c r="AC119" s="11" t="str">
        <f t="shared" si="28"/>
        <v/>
      </c>
      <c r="AD119" s="4" t="str">
        <f t="shared" si="29"/>
        <v/>
      </c>
      <c r="AE119" s="4" t="str">
        <f t="shared" si="30"/>
        <v/>
      </c>
      <c r="AF119" s="11" t="str">
        <f t="shared" si="31"/>
        <v/>
      </c>
    </row>
    <row r="120" spans="4:32" x14ac:dyDescent="0.3">
      <c r="D120" s="4">
        <f t="shared" si="39"/>
        <v>0</v>
      </c>
      <c r="E120" s="11" t="str" cm="1">
        <f t="array" ref="E120">IF($D120=0,"",_xll.BDP($B120,E$7))</f>
        <v/>
      </c>
      <c r="F120" s="11" t="str" cm="1">
        <f t="array" ref="F120">IF($D120=0,"",_xll.BDP($B120,F$7))</f>
        <v/>
      </c>
      <c r="G120" s="11" t="str" cm="1">
        <f t="array" ref="G120">IF($D120=0,"",_xll.BDP($B120,G$7))</f>
        <v/>
      </c>
      <c r="H120" s="11" t="str" cm="1">
        <f t="array" ref="H120">IF($D120=0,"",_xll.BDP($B120,H$7))</f>
        <v/>
      </c>
      <c r="I120" s="37" t="str" cm="1">
        <f t="array" ref="I120">IF($D120=0,"",_xll.BDP($B120,I$7))</f>
        <v/>
      </c>
      <c r="J120" s="11" t="str" cm="1">
        <f t="array" ref="J120">IF($D120=0,"",_xll.BDP($B120,J$7))</f>
        <v/>
      </c>
      <c r="K120" s="28" t="str" cm="1">
        <f t="array" ref="K120">IF($D120=0,"",_xll.BDP($B120,K$7))</f>
        <v/>
      </c>
      <c r="L120" s="11" t="str" cm="1">
        <f t="array" ref="L120">IF($D120=0,"",_xll.BDP($B120,L$7))</f>
        <v/>
      </c>
      <c r="M120" s="28" t="str" cm="1">
        <f t="array" ref="M120">IF($D120=0,"",_xll.BDP($B120,M$7))</f>
        <v/>
      </c>
      <c r="N120" s="11" t="str" cm="1">
        <f t="array" ref="N120">IF($D120=0,"",_xll.BDP($B120,N$7))</f>
        <v/>
      </c>
      <c r="O120" s="22" t="str">
        <f t="shared" ca="1" si="40"/>
        <v/>
      </c>
      <c r="P120" s="11" t="e">
        <f t="shared" si="32"/>
        <v>#VALUE!</v>
      </c>
      <c r="Q120" s="22" t="str">
        <f t="shared" ca="1" si="41"/>
        <v/>
      </c>
      <c r="R120" s="29" t="str">
        <f t="shared" si="42"/>
        <v/>
      </c>
      <c r="S120" s="30">
        <f t="shared" ca="1" si="33"/>
        <v>46295</v>
      </c>
      <c r="T120" s="30" t="e">
        <f t="shared" ca="1" si="34"/>
        <v>#VALUE!</v>
      </c>
      <c r="U120" s="4" t="str">
        <f t="shared" si="35"/>
        <v/>
      </c>
      <c r="V120" s="4" t="str">
        <f t="shared" si="36"/>
        <v/>
      </c>
      <c r="W120" s="31" t="str">
        <f t="shared" ca="1" si="37"/>
        <v/>
      </c>
      <c r="X120" s="4" t="str">
        <f t="shared" si="43"/>
        <v/>
      </c>
      <c r="Y120" s="32" t="e">
        <f t="shared" ca="1" si="38"/>
        <v>#VALUE!</v>
      </c>
      <c r="Z120" s="33" t="str">
        <f t="shared" si="25"/>
        <v/>
      </c>
      <c r="AA120" s="4" t="str">
        <f t="shared" ca="1" si="26"/>
        <v/>
      </c>
      <c r="AB120" s="4" t="str">
        <f t="shared" ca="1" si="27"/>
        <v/>
      </c>
      <c r="AC120" s="11" t="str">
        <f t="shared" si="28"/>
        <v/>
      </c>
      <c r="AD120" s="4" t="str">
        <f t="shared" si="29"/>
        <v/>
      </c>
      <c r="AE120" s="4" t="str">
        <f t="shared" si="30"/>
        <v/>
      </c>
      <c r="AF120" s="11" t="str">
        <f t="shared" si="31"/>
        <v/>
      </c>
    </row>
    <row r="121" spans="4:32" x14ac:dyDescent="0.3">
      <c r="D121" s="4">
        <f t="shared" si="39"/>
        <v>0</v>
      </c>
      <c r="E121" s="11" t="str" cm="1">
        <f t="array" ref="E121">IF($D121=0,"",_xll.BDP($B121,E$7))</f>
        <v/>
      </c>
      <c r="F121" s="11" t="str" cm="1">
        <f t="array" ref="F121">IF($D121=0,"",_xll.BDP($B121,F$7))</f>
        <v/>
      </c>
      <c r="G121" s="11" t="str" cm="1">
        <f t="array" ref="G121">IF($D121=0,"",_xll.BDP($B121,G$7))</f>
        <v/>
      </c>
      <c r="H121" s="11" t="str" cm="1">
        <f t="array" ref="H121">IF($D121=0,"",_xll.BDP($B121,H$7))</f>
        <v/>
      </c>
      <c r="I121" s="37" t="str" cm="1">
        <f t="array" ref="I121">IF($D121=0,"",_xll.BDP($B121,I$7))</f>
        <v/>
      </c>
      <c r="J121" s="11" t="str" cm="1">
        <f t="array" ref="J121">IF($D121=0,"",_xll.BDP($B121,J$7))</f>
        <v/>
      </c>
      <c r="K121" s="28" t="str" cm="1">
        <f t="array" ref="K121">IF($D121=0,"",_xll.BDP($B121,K$7))</f>
        <v/>
      </c>
      <c r="L121" s="11" t="str" cm="1">
        <f t="array" ref="L121">IF($D121=0,"",_xll.BDP($B121,L$7))</f>
        <v/>
      </c>
      <c r="M121" s="28" t="str" cm="1">
        <f t="array" ref="M121">IF($D121=0,"",_xll.BDP($B121,M$7))</f>
        <v/>
      </c>
      <c r="N121" s="11" t="str" cm="1">
        <f t="array" ref="N121">IF($D121=0,"",_xll.BDP($B121,N$7))</f>
        <v/>
      </c>
      <c r="O121" s="22" t="str">
        <f t="shared" ca="1" si="40"/>
        <v/>
      </c>
      <c r="P121" s="11" t="e">
        <f t="shared" si="32"/>
        <v>#VALUE!</v>
      </c>
      <c r="Q121" s="22" t="str">
        <f t="shared" ca="1" si="41"/>
        <v/>
      </c>
      <c r="R121" s="29" t="str">
        <f t="shared" si="42"/>
        <v/>
      </c>
      <c r="S121" s="30">
        <f t="shared" ca="1" si="33"/>
        <v>46295</v>
      </c>
      <c r="T121" s="30" t="e">
        <f t="shared" ca="1" si="34"/>
        <v>#VALUE!</v>
      </c>
      <c r="U121" s="4" t="str">
        <f t="shared" si="35"/>
        <v/>
      </c>
      <c r="V121" s="4" t="str">
        <f t="shared" si="36"/>
        <v/>
      </c>
      <c r="W121" s="31" t="str">
        <f t="shared" ca="1" si="37"/>
        <v/>
      </c>
      <c r="X121" s="4" t="str">
        <f t="shared" si="43"/>
        <v/>
      </c>
      <c r="Y121" s="32" t="e">
        <f t="shared" ca="1" si="38"/>
        <v>#VALUE!</v>
      </c>
      <c r="Z121" s="33" t="str">
        <f t="shared" si="25"/>
        <v/>
      </c>
      <c r="AA121" s="4" t="str">
        <f t="shared" ca="1" si="26"/>
        <v/>
      </c>
      <c r="AB121" s="4" t="str">
        <f t="shared" ca="1" si="27"/>
        <v/>
      </c>
      <c r="AC121" s="11" t="str">
        <f t="shared" si="28"/>
        <v/>
      </c>
      <c r="AD121" s="4" t="str">
        <f t="shared" si="29"/>
        <v/>
      </c>
      <c r="AE121" s="4" t="str">
        <f t="shared" si="30"/>
        <v/>
      </c>
      <c r="AF121" s="11" t="str">
        <f t="shared" si="31"/>
        <v/>
      </c>
    </row>
    <row r="122" spans="4:32" x14ac:dyDescent="0.3">
      <c r="D122" s="4">
        <f t="shared" si="39"/>
        <v>0</v>
      </c>
      <c r="E122" s="11" t="str" cm="1">
        <f t="array" ref="E122">IF($D122=0,"",_xll.BDP($B122,E$7))</f>
        <v/>
      </c>
      <c r="F122" s="11" t="str" cm="1">
        <f t="array" ref="F122">IF($D122=0,"",_xll.BDP($B122,F$7))</f>
        <v/>
      </c>
      <c r="G122" s="11" t="str" cm="1">
        <f t="array" ref="G122">IF($D122=0,"",_xll.BDP($B122,G$7))</f>
        <v/>
      </c>
      <c r="H122" s="11" t="str" cm="1">
        <f t="array" ref="H122">IF($D122=0,"",_xll.BDP($B122,H$7))</f>
        <v/>
      </c>
      <c r="I122" s="37" t="str" cm="1">
        <f t="array" ref="I122">IF($D122=0,"",_xll.BDP($B122,I$7))</f>
        <v/>
      </c>
      <c r="J122" s="11" t="str" cm="1">
        <f t="array" ref="J122">IF($D122=0,"",_xll.BDP($B122,J$7))</f>
        <v/>
      </c>
      <c r="K122" s="28" t="str" cm="1">
        <f t="array" ref="K122">IF($D122=0,"",_xll.BDP($B122,K$7))</f>
        <v/>
      </c>
      <c r="L122" s="11" t="str" cm="1">
        <f t="array" ref="L122">IF($D122=0,"",_xll.BDP($B122,L$7))</f>
        <v/>
      </c>
      <c r="M122" s="28" t="str" cm="1">
        <f t="array" ref="M122">IF($D122=0,"",_xll.BDP($B122,M$7))</f>
        <v/>
      </c>
      <c r="N122" s="11" t="str" cm="1">
        <f t="array" ref="N122">IF($D122=0,"",_xll.BDP($B122,N$7))</f>
        <v/>
      </c>
      <c r="O122" s="22" t="str">
        <f t="shared" ca="1" si="40"/>
        <v/>
      </c>
      <c r="P122" s="11" t="e">
        <f t="shared" si="32"/>
        <v>#VALUE!</v>
      </c>
      <c r="Q122" s="22" t="str">
        <f t="shared" ca="1" si="41"/>
        <v/>
      </c>
      <c r="R122" s="29" t="str">
        <f t="shared" si="42"/>
        <v/>
      </c>
      <c r="S122" s="30">
        <f t="shared" ca="1" si="33"/>
        <v>46295</v>
      </c>
      <c r="T122" s="30" t="e">
        <f t="shared" ca="1" si="34"/>
        <v>#VALUE!</v>
      </c>
      <c r="U122" s="4" t="str">
        <f t="shared" si="35"/>
        <v/>
      </c>
      <c r="V122" s="4" t="str">
        <f t="shared" si="36"/>
        <v/>
      </c>
      <c r="W122" s="31" t="str">
        <f t="shared" ca="1" si="37"/>
        <v/>
      </c>
      <c r="X122" s="4" t="str">
        <f t="shared" si="43"/>
        <v/>
      </c>
      <c r="Y122" s="32" t="e">
        <f t="shared" ca="1" si="38"/>
        <v>#VALUE!</v>
      </c>
      <c r="Z122" s="33" t="str">
        <f t="shared" si="25"/>
        <v/>
      </c>
      <c r="AA122" s="4" t="str">
        <f t="shared" ca="1" si="26"/>
        <v/>
      </c>
      <c r="AB122" s="4" t="str">
        <f t="shared" ca="1" si="27"/>
        <v/>
      </c>
      <c r="AC122" s="11" t="str">
        <f t="shared" si="28"/>
        <v/>
      </c>
      <c r="AD122" s="4" t="str">
        <f t="shared" si="29"/>
        <v/>
      </c>
      <c r="AE122" s="4" t="str">
        <f t="shared" si="30"/>
        <v/>
      </c>
      <c r="AF122" s="11" t="str">
        <f t="shared" si="31"/>
        <v/>
      </c>
    </row>
    <row r="123" spans="4:32" x14ac:dyDescent="0.3">
      <c r="D123" s="4">
        <f t="shared" si="39"/>
        <v>0</v>
      </c>
      <c r="E123" s="11" t="str" cm="1">
        <f t="array" ref="E123">IF($D123=0,"",_xll.BDP($B123,E$7))</f>
        <v/>
      </c>
      <c r="F123" s="11" t="str" cm="1">
        <f t="array" ref="F123">IF($D123=0,"",_xll.BDP($B123,F$7))</f>
        <v/>
      </c>
      <c r="G123" s="11" t="str" cm="1">
        <f t="array" ref="G123">IF($D123=0,"",_xll.BDP($B123,G$7))</f>
        <v/>
      </c>
      <c r="H123" s="11" t="str" cm="1">
        <f t="array" ref="H123">IF($D123=0,"",_xll.BDP($B123,H$7))</f>
        <v/>
      </c>
      <c r="I123" s="37" t="str" cm="1">
        <f t="array" ref="I123">IF($D123=0,"",_xll.BDP($B123,I$7))</f>
        <v/>
      </c>
      <c r="J123" s="11" t="str" cm="1">
        <f t="array" ref="J123">IF($D123=0,"",_xll.BDP($B123,J$7))</f>
        <v/>
      </c>
      <c r="K123" s="28" t="str" cm="1">
        <f t="array" ref="K123">IF($D123=0,"",_xll.BDP($B123,K$7))</f>
        <v/>
      </c>
      <c r="L123" s="11" t="str" cm="1">
        <f t="array" ref="L123">IF($D123=0,"",_xll.BDP($B123,L$7))</f>
        <v/>
      </c>
      <c r="M123" s="28" t="str" cm="1">
        <f t="array" ref="M123">IF($D123=0,"",_xll.BDP($B123,M$7))</f>
        <v/>
      </c>
      <c r="N123" s="11" t="str" cm="1">
        <f t="array" ref="N123">IF($D123=0,"",_xll.BDP($B123,N$7))</f>
        <v/>
      </c>
      <c r="O123" s="22" t="str">
        <f t="shared" ca="1" si="40"/>
        <v/>
      </c>
      <c r="P123" s="11" t="e">
        <f t="shared" si="32"/>
        <v>#VALUE!</v>
      </c>
      <c r="Q123" s="22" t="str">
        <f t="shared" ca="1" si="41"/>
        <v/>
      </c>
      <c r="R123" s="29" t="str">
        <f t="shared" si="42"/>
        <v/>
      </c>
      <c r="S123" s="30">
        <f t="shared" ca="1" si="33"/>
        <v>46295</v>
      </c>
      <c r="T123" s="30" t="e">
        <f t="shared" ca="1" si="34"/>
        <v>#VALUE!</v>
      </c>
      <c r="U123" s="4" t="str">
        <f t="shared" si="35"/>
        <v/>
      </c>
      <c r="V123" s="4" t="str">
        <f t="shared" si="36"/>
        <v/>
      </c>
      <c r="W123" s="31" t="str">
        <f t="shared" ca="1" si="37"/>
        <v/>
      </c>
      <c r="X123" s="4" t="str">
        <f t="shared" si="43"/>
        <v/>
      </c>
      <c r="Y123" s="32" t="e">
        <f t="shared" ca="1" si="38"/>
        <v>#VALUE!</v>
      </c>
      <c r="Z123" s="33" t="str">
        <f t="shared" si="25"/>
        <v/>
      </c>
      <c r="AA123" s="4" t="str">
        <f t="shared" ca="1" si="26"/>
        <v/>
      </c>
      <c r="AB123" s="4" t="str">
        <f t="shared" ca="1" si="27"/>
        <v/>
      </c>
      <c r="AC123" s="11" t="str">
        <f t="shared" si="28"/>
        <v/>
      </c>
      <c r="AD123" s="4" t="str">
        <f t="shared" si="29"/>
        <v/>
      </c>
      <c r="AE123" s="4" t="str">
        <f t="shared" si="30"/>
        <v/>
      </c>
      <c r="AF123" s="11" t="str">
        <f t="shared" si="31"/>
        <v/>
      </c>
    </row>
    <row r="124" spans="4:32" x14ac:dyDescent="0.3">
      <c r="D124" s="4">
        <f t="shared" si="39"/>
        <v>0</v>
      </c>
      <c r="E124" s="11" t="str" cm="1">
        <f t="array" ref="E124">IF($D124=0,"",_xll.BDP($B124,E$7))</f>
        <v/>
      </c>
      <c r="F124" s="11" t="str" cm="1">
        <f t="array" ref="F124">IF($D124=0,"",_xll.BDP($B124,F$7))</f>
        <v/>
      </c>
      <c r="G124" s="11" t="str" cm="1">
        <f t="array" ref="G124">IF($D124=0,"",_xll.BDP($B124,G$7))</f>
        <v/>
      </c>
      <c r="H124" s="11" t="str" cm="1">
        <f t="array" ref="H124">IF($D124=0,"",_xll.BDP($B124,H$7))</f>
        <v/>
      </c>
      <c r="I124" s="37" t="str" cm="1">
        <f t="array" ref="I124">IF($D124=0,"",_xll.BDP($B124,I$7))</f>
        <v/>
      </c>
      <c r="J124" s="11" t="str" cm="1">
        <f t="array" ref="J124">IF($D124=0,"",_xll.BDP($B124,J$7))</f>
        <v/>
      </c>
      <c r="K124" s="28" t="str" cm="1">
        <f t="array" ref="K124">IF($D124=0,"",_xll.BDP($B124,K$7))</f>
        <v/>
      </c>
      <c r="L124" s="11" t="str" cm="1">
        <f t="array" ref="L124">IF($D124=0,"",_xll.BDP($B124,L$7))</f>
        <v/>
      </c>
      <c r="M124" s="28" t="str" cm="1">
        <f t="array" ref="M124">IF($D124=0,"",_xll.BDP($B124,M$7))</f>
        <v/>
      </c>
      <c r="N124" s="11" t="str" cm="1">
        <f t="array" ref="N124">IF($D124=0,"",_xll.BDP($B124,N$7))</f>
        <v/>
      </c>
      <c r="O124" s="22" t="str">
        <f t="shared" ca="1" si="40"/>
        <v/>
      </c>
      <c r="P124" s="11" t="e">
        <f t="shared" si="32"/>
        <v>#VALUE!</v>
      </c>
      <c r="Q124" s="22" t="str">
        <f t="shared" ca="1" si="41"/>
        <v/>
      </c>
      <c r="R124" s="29" t="str">
        <f t="shared" si="42"/>
        <v/>
      </c>
      <c r="S124" s="30">
        <f t="shared" ca="1" si="33"/>
        <v>46295</v>
      </c>
      <c r="T124" s="30" t="e">
        <f t="shared" ca="1" si="34"/>
        <v>#VALUE!</v>
      </c>
      <c r="U124" s="4" t="str">
        <f t="shared" si="35"/>
        <v/>
      </c>
      <c r="V124" s="4" t="str">
        <f t="shared" si="36"/>
        <v/>
      </c>
      <c r="W124" s="31" t="str">
        <f t="shared" ca="1" si="37"/>
        <v/>
      </c>
      <c r="X124" s="4" t="str">
        <f t="shared" si="43"/>
        <v/>
      </c>
      <c r="Y124" s="32" t="e">
        <f t="shared" ca="1" si="38"/>
        <v>#VALUE!</v>
      </c>
      <c r="Z124" s="33" t="str">
        <f t="shared" si="25"/>
        <v/>
      </c>
      <c r="AA124" s="4" t="str">
        <f t="shared" ca="1" si="26"/>
        <v/>
      </c>
      <c r="AB124" s="4" t="str">
        <f t="shared" ca="1" si="27"/>
        <v/>
      </c>
      <c r="AC124" s="11" t="str">
        <f t="shared" si="28"/>
        <v/>
      </c>
      <c r="AD124" s="4" t="str">
        <f t="shared" si="29"/>
        <v/>
      </c>
      <c r="AE124" s="4" t="str">
        <f t="shared" si="30"/>
        <v/>
      </c>
      <c r="AF124" s="11" t="str">
        <f t="shared" si="31"/>
        <v/>
      </c>
    </row>
    <row r="125" spans="4:32" x14ac:dyDescent="0.3">
      <c r="D125" s="4">
        <f t="shared" si="39"/>
        <v>0</v>
      </c>
      <c r="E125" s="11" t="str" cm="1">
        <f t="array" ref="E125">IF($D125=0,"",_xll.BDP($B125,E$7))</f>
        <v/>
      </c>
      <c r="F125" s="11" t="str" cm="1">
        <f t="array" ref="F125">IF($D125=0,"",_xll.BDP($B125,F$7))</f>
        <v/>
      </c>
      <c r="G125" s="11" t="str" cm="1">
        <f t="array" ref="G125">IF($D125=0,"",_xll.BDP($B125,G$7))</f>
        <v/>
      </c>
      <c r="H125" s="11" t="str" cm="1">
        <f t="array" ref="H125">IF($D125=0,"",_xll.BDP($B125,H$7))</f>
        <v/>
      </c>
      <c r="I125" s="37" t="str" cm="1">
        <f t="array" ref="I125">IF($D125=0,"",_xll.BDP($B125,I$7))</f>
        <v/>
      </c>
      <c r="J125" s="11" t="str" cm="1">
        <f t="array" ref="J125">IF($D125=0,"",_xll.BDP($B125,J$7))</f>
        <v/>
      </c>
      <c r="K125" s="28" t="str" cm="1">
        <f t="array" ref="K125">IF($D125=0,"",_xll.BDP($B125,K$7))</f>
        <v/>
      </c>
      <c r="L125" s="11" t="str" cm="1">
        <f t="array" ref="L125">IF($D125=0,"",_xll.BDP($B125,L$7))</f>
        <v/>
      </c>
      <c r="M125" s="28" t="str" cm="1">
        <f t="array" ref="M125">IF($D125=0,"",_xll.BDP($B125,M$7))</f>
        <v/>
      </c>
      <c r="N125" s="11" t="str" cm="1">
        <f t="array" ref="N125">IF($D125=0,"",_xll.BDP($B125,N$7))</f>
        <v/>
      </c>
      <c r="O125" s="22" t="str">
        <f t="shared" ca="1" si="40"/>
        <v/>
      </c>
      <c r="P125" s="11" t="e">
        <f t="shared" si="32"/>
        <v>#VALUE!</v>
      </c>
      <c r="Q125" s="22" t="str">
        <f t="shared" ca="1" si="41"/>
        <v/>
      </c>
      <c r="R125" s="29" t="str">
        <f t="shared" si="42"/>
        <v/>
      </c>
      <c r="S125" s="30">
        <f t="shared" ca="1" si="33"/>
        <v>46295</v>
      </c>
      <c r="T125" s="30" t="e">
        <f t="shared" ca="1" si="34"/>
        <v>#VALUE!</v>
      </c>
      <c r="U125" s="4" t="str">
        <f t="shared" si="35"/>
        <v/>
      </c>
      <c r="V125" s="4" t="str">
        <f t="shared" si="36"/>
        <v/>
      </c>
      <c r="W125" s="31" t="str">
        <f t="shared" ca="1" si="37"/>
        <v/>
      </c>
      <c r="X125" s="4" t="str">
        <f t="shared" si="43"/>
        <v/>
      </c>
      <c r="Y125" s="32" t="e">
        <f t="shared" ca="1" si="38"/>
        <v>#VALUE!</v>
      </c>
      <c r="Z125" s="33" t="str">
        <f t="shared" si="25"/>
        <v/>
      </c>
      <c r="AA125" s="4" t="str">
        <f t="shared" ca="1" si="26"/>
        <v/>
      </c>
      <c r="AB125" s="4" t="str">
        <f t="shared" ca="1" si="27"/>
        <v/>
      </c>
      <c r="AC125" s="11" t="str">
        <f t="shared" si="28"/>
        <v/>
      </c>
      <c r="AD125" s="4" t="str">
        <f t="shared" si="29"/>
        <v/>
      </c>
      <c r="AE125" s="4" t="str">
        <f t="shared" si="30"/>
        <v/>
      </c>
      <c r="AF125" s="11" t="str">
        <f t="shared" si="31"/>
        <v/>
      </c>
    </row>
    <row r="126" spans="4:32" x14ac:dyDescent="0.3">
      <c r="D126" s="4">
        <f t="shared" si="39"/>
        <v>0</v>
      </c>
      <c r="E126" s="11" t="str" cm="1">
        <f t="array" ref="E126">IF($D126=0,"",_xll.BDP($B126,E$7))</f>
        <v/>
      </c>
      <c r="F126" s="11" t="str" cm="1">
        <f t="array" ref="F126">IF($D126=0,"",_xll.BDP($B126,F$7))</f>
        <v/>
      </c>
      <c r="G126" s="11" t="str" cm="1">
        <f t="array" ref="G126">IF($D126=0,"",_xll.BDP($B126,G$7))</f>
        <v/>
      </c>
      <c r="H126" s="11" t="str" cm="1">
        <f t="array" ref="H126">IF($D126=0,"",_xll.BDP($B126,H$7))</f>
        <v/>
      </c>
      <c r="I126" s="37" t="str" cm="1">
        <f t="array" ref="I126">IF($D126=0,"",_xll.BDP($B126,I$7))</f>
        <v/>
      </c>
      <c r="J126" s="11" t="str" cm="1">
        <f t="array" ref="J126">IF($D126=0,"",_xll.BDP($B126,J$7))</f>
        <v/>
      </c>
      <c r="K126" s="28" t="str" cm="1">
        <f t="array" ref="K126">IF($D126=0,"",_xll.BDP($B126,K$7))</f>
        <v/>
      </c>
      <c r="L126" s="11" t="str" cm="1">
        <f t="array" ref="L126">IF($D126=0,"",_xll.BDP($B126,L$7))</f>
        <v/>
      </c>
      <c r="M126" s="28" t="str" cm="1">
        <f t="array" ref="M126">IF($D126=0,"",_xll.BDP($B126,M$7))</f>
        <v/>
      </c>
      <c r="N126" s="11" t="str" cm="1">
        <f t="array" ref="N126">IF($D126=0,"",_xll.BDP($B126,N$7))</f>
        <v/>
      </c>
      <c r="O126" s="22" t="str">
        <f t="shared" ca="1" si="40"/>
        <v/>
      </c>
      <c r="P126" s="11" t="e">
        <f t="shared" si="32"/>
        <v>#VALUE!</v>
      </c>
      <c r="Q126" s="22" t="str">
        <f t="shared" ca="1" si="41"/>
        <v/>
      </c>
      <c r="R126" s="29" t="str">
        <f t="shared" si="42"/>
        <v/>
      </c>
      <c r="S126" s="30">
        <f t="shared" ca="1" si="33"/>
        <v>46295</v>
      </c>
      <c r="T126" s="30" t="e">
        <f t="shared" ca="1" si="34"/>
        <v>#VALUE!</v>
      </c>
      <c r="U126" s="4" t="str">
        <f t="shared" si="35"/>
        <v/>
      </c>
      <c r="V126" s="4" t="str">
        <f t="shared" si="36"/>
        <v/>
      </c>
      <c r="W126" s="31" t="str">
        <f t="shared" ca="1" si="37"/>
        <v/>
      </c>
      <c r="X126" s="4" t="str">
        <f t="shared" si="43"/>
        <v/>
      </c>
      <c r="Y126" s="32" t="e">
        <f t="shared" ca="1" si="38"/>
        <v>#VALUE!</v>
      </c>
      <c r="Z126" s="33" t="str">
        <f t="shared" si="25"/>
        <v/>
      </c>
      <c r="AA126" s="4" t="str">
        <f t="shared" ca="1" si="26"/>
        <v/>
      </c>
      <c r="AB126" s="4" t="str">
        <f t="shared" ca="1" si="27"/>
        <v/>
      </c>
      <c r="AC126" s="11" t="str">
        <f t="shared" si="28"/>
        <v/>
      </c>
      <c r="AD126" s="4" t="str">
        <f t="shared" si="29"/>
        <v/>
      </c>
      <c r="AE126" s="4" t="str">
        <f t="shared" si="30"/>
        <v/>
      </c>
      <c r="AF126" s="11" t="str">
        <f t="shared" si="31"/>
        <v/>
      </c>
    </row>
    <row r="127" spans="4:32" x14ac:dyDescent="0.3">
      <c r="D127" s="4">
        <f t="shared" si="39"/>
        <v>0</v>
      </c>
      <c r="E127" s="11" t="str" cm="1">
        <f t="array" ref="E127">IF($D127=0,"",_xll.BDP($B127,E$7))</f>
        <v/>
      </c>
      <c r="F127" s="11" t="str" cm="1">
        <f t="array" ref="F127">IF($D127=0,"",_xll.BDP($B127,F$7))</f>
        <v/>
      </c>
      <c r="G127" s="11" t="str" cm="1">
        <f t="array" ref="G127">IF($D127=0,"",_xll.BDP($B127,G$7))</f>
        <v/>
      </c>
      <c r="H127" s="11" t="str" cm="1">
        <f t="array" ref="H127">IF($D127=0,"",_xll.BDP($B127,H$7))</f>
        <v/>
      </c>
      <c r="I127" s="37" t="str" cm="1">
        <f t="array" ref="I127">IF($D127=0,"",_xll.BDP($B127,I$7))</f>
        <v/>
      </c>
      <c r="J127" s="11" t="str" cm="1">
        <f t="array" ref="J127">IF($D127=0,"",_xll.BDP($B127,J$7))</f>
        <v/>
      </c>
      <c r="K127" s="28" t="str" cm="1">
        <f t="array" ref="K127">IF($D127=0,"",_xll.BDP($B127,K$7))</f>
        <v/>
      </c>
      <c r="L127" s="11" t="str" cm="1">
        <f t="array" ref="L127">IF($D127=0,"",_xll.BDP($B127,L$7))</f>
        <v/>
      </c>
      <c r="M127" s="28" t="str" cm="1">
        <f t="array" ref="M127">IF($D127=0,"",_xll.BDP($B127,M$7))</f>
        <v/>
      </c>
      <c r="N127" s="11" t="str" cm="1">
        <f t="array" ref="N127">IF($D127=0,"",_xll.BDP($B127,N$7))</f>
        <v/>
      </c>
      <c r="O127" s="22" t="str">
        <f t="shared" ca="1" si="40"/>
        <v/>
      </c>
      <c r="P127" s="11" t="e">
        <f t="shared" si="32"/>
        <v>#VALUE!</v>
      </c>
      <c r="Q127" s="22" t="str">
        <f t="shared" ca="1" si="41"/>
        <v/>
      </c>
      <c r="R127" s="29" t="str">
        <f t="shared" si="42"/>
        <v/>
      </c>
      <c r="S127" s="30">
        <f t="shared" ca="1" si="33"/>
        <v>46295</v>
      </c>
      <c r="T127" s="30" t="e">
        <f t="shared" ca="1" si="34"/>
        <v>#VALUE!</v>
      </c>
      <c r="U127" s="4" t="str">
        <f t="shared" si="35"/>
        <v/>
      </c>
      <c r="V127" s="4" t="str">
        <f t="shared" si="36"/>
        <v/>
      </c>
      <c r="W127" s="31" t="str">
        <f t="shared" ca="1" si="37"/>
        <v/>
      </c>
      <c r="X127" s="4" t="str">
        <f t="shared" si="43"/>
        <v/>
      </c>
      <c r="Y127" s="32" t="e">
        <f t="shared" ca="1" si="38"/>
        <v>#VALUE!</v>
      </c>
      <c r="Z127" s="33" t="str">
        <f t="shared" si="25"/>
        <v/>
      </c>
      <c r="AA127" s="4" t="str">
        <f t="shared" ca="1" si="26"/>
        <v/>
      </c>
      <c r="AB127" s="4" t="str">
        <f t="shared" ca="1" si="27"/>
        <v/>
      </c>
      <c r="AC127" s="11" t="str">
        <f t="shared" si="28"/>
        <v/>
      </c>
      <c r="AD127" s="4" t="str">
        <f t="shared" si="29"/>
        <v/>
      </c>
      <c r="AE127" s="4" t="str">
        <f t="shared" si="30"/>
        <v/>
      </c>
      <c r="AF127" s="11" t="str">
        <f t="shared" si="31"/>
        <v/>
      </c>
    </row>
    <row r="128" spans="4:32" x14ac:dyDescent="0.3">
      <c r="D128" s="4">
        <f t="shared" si="39"/>
        <v>0</v>
      </c>
      <c r="E128" s="11" t="str" cm="1">
        <f t="array" ref="E128">IF($D128=0,"",_xll.BDP($B128,E$7))</f>
        <v/>
      </c>
      <c r="F128" s="11" t="str" cm="1">
        <f t="array" ref="F128">IF($D128=0,"",_xll.BDP($B128,F$7))</f>
        <v/>
      </c>
      <c r="G128" s="11" t="str" cm="1">
        <f t="array" ref="G128">IF($D128=0,"",_xll.BDP($B128,G$7))</f>
        <v/>
      </c>
      <c r="H128" s="11" t="str" cm="1">
        <f t="array" ref="H128">IF($D128=0,"",_xll.BDP($B128,H$7))</f>
        <v/>
      </c>
      <c r="I128" s="37" t="str" cm="1">
        <f t="array" ref="I128">IF($D128=0,"",_xll.BDP($B128,I$7))</f>
        <v/>
      </c>
      <c r="J128" s="11" t="str" cm="1">
        <f t="array" ref="J128">IF($D128=0,"",_xll.BDP($B128,J$7))</f>
        <v/>
      </c>
      <c r="K128" s="28" t="str" cm="1">
        <f t="array" ref="K128">IF($D128=0,"",_xll.BDP($B128,K$7))</f>
        <v/>
      </c>
      <c r="L128" s="11" t="str" cm="1">
        <f t="array" ref="L128">IF($D128=0,"",_xll.BDP($B128,L$7))</f>
        <v/>
      </c>
      <c r="M128" s="28" t="str" cm="1">
        <f t="array" ref="M128">IF($D128=0,"",_xll.BDP($B128,M$7))</f>
        <v/>
      </c>
      <c r="N128" s="11" t="str" cm="1">
        <f t="array" ref="N128">IF($D128=0,"",_xll.BDP($B128,N$7))</f>
        <v/>
      </c>
      <c r="O128" s="22" t="str">
        <f t="shared" ca="1" si="40"/>
        <v/>
      </c>
      <c r="P128" s="11" t="e">
        <f t="shared" si="32"/>
        <v>#VALUE!</v>
      </c>
      <c r="Q128" s="22" t="str">
        <f t="shared" ca="1" si="41"/>
        <v/>
      </c>
      <c r="R128" s="29" t="str">
        <f t="shared" si="42"/>
        <v/>
      </c>
      <c r="S128" s="30">
        <f t="shared" ca="1" si="33"/>
        <v>46295</v>
      </c>
      <c r="T128" s="30" t="e">
        <f t="shared" ca="1" si="34"/>
        <v>#VALUE!</v>
      </c>
      <c r="U128" s="4" t="str">
        <f t="shared" si="35"/>
        <v/>
      </c>
      <c r="V128" s="4" t="str">
        <f t="shared" si="36"/>
        <v/>
      </c>
      <c r="W128" s="31" t="str">
        <f t="shared" ca="1" si="37"/>
        <v/>
      </c>
      <c r="X128" s="4" t="str">
        <f t="shared" si="43"/>
        <v/>
      </c>
      <c r="Y128" s="32" t="e">
        <f t="shared" ca="1" si="38"/>
        <v>#VALUE!</v>
      </c>
      <c r="Z128" s="33" t="str">
        <f t="shared" si="25"/>
        <v/>
      </c>
      <c r="AA128" s="4" t="str">
        <f t="shared" ca="1" si="26"/>
        <v/>
      </c>
      <c r="AB128" s="4" t="str">
        <f t="shared" ca="1" si="27"/>
        <v/>
      </c>
      <c r="AC128" s="11" t="str">
        <f t="shared" si="28"/>
        <v/>
      </c>
      <c r="AD128" s="4" t="str">
        <f t="shared" si="29"/>
        <v/>
      </c>
      <c r="AE128" s="4" t="str">
        <f t="shared" si="30"/>
        <v/>
      </c>
      <c r="AF128" s="11" t="str">
        <f t="shared" si="31"/>
        <v/>
      </c>
    </row>
    <row r="129" spans="4:32" x14ac:dyDescent="0.3">
      <c r="D129" s="4">
        <f t="shared" si="39"/>
        <v>0</v>
      </c>
      <c r="E129" s="11" t="str" cm="1">
        <f t="array" ref="E129">IF($D129=0,"",_xll.BDP($B129,E$7))</f>
        <v/>
      </c>
      <c r="F129" s="11" t="str" cm="1">
        <f t="array" ref="F129">IF($D129=0,"",_xll.BDP($B129,F$7))</f>
        <v/>
      </c>
      <c r="G129" s="11" t="str" cm="1">
        <f t="array" ref="G129">IF($D129=0,"",_xll.BDP($B129,G$7))</f>
        <v/>
      </c>
      <c r="H129" s="11" t="str" cm="1">
        <f t="array" ref="H129">IF($D129=0,"",_xll.BDP($B129,H$7))</f>
        <v/>
      </c>
      <c r="I129" s="37" t="str" cm="1">
        <f t="array" ref="I129">IF($D129=0,"",_xll.BDP($B129,I$7))</f>
        <v/>
      </c>
      <c r="J129" s="11" t="str" cm="1">
        <f t="array" ref="J129">IF($D129=0,"",_xll.BDP($B129,J$7))</f>
        <v/>
      </c>
      <c r="K129" s="28" t="str" cm="1">
        <f t="array" ref="K129">IF($D129=0,"",_xll.BDP($B129,K$7))</f>
        <v/>
      </c>
      <c r="L129" s="11" t="str" cm="1">
        <f t="array" ref="L129">IF($D129=0,"",_xll.BDP($B129,L$7))</f>
        <v/>
      </c>
      <c r="M129" s="28" t="str" cm="1">
        <f t="array" ref="M129">IF($D129=0,"",_xll.BDP($B129,M$7))</f>
        <v/>
      </c>
      <c r="N129" s="11" t="str" cm="1">
        <f t="array" ref="N129">IF($D129=0,"",_xll.BDP($B129,N$7))</f>
        <v/>
      </c>
      <c r="O129" s="22" t="str">
        <f t="shared" ca="1" si="40"/>
        <v/>
      </c>
      <c r="P129" s="11" t="e">
        <f t="shared" si="32"/>
        <v>#VALUE!</v>
      </c>
      <c r="Q129" s="22" t="str">
        <f t="shared" ca="1" si="41"/>
        <v/>
      </c>
      <c r="R129" s="29" t="str">
        <f t="shared" si="42"/>
        <v/>
      </c>
      <c r="S129" s="30">
        <f t="shared" ca="1" si="33"/>
        <v>46295</v>
      </c>
      <c r="T129" s="30" t="e">
        <f t="shared" ca="1" si="34"/>
        <v>#VALUE!</v>
      </c>
      <c r="U129" s="4" t="str">
        <f t="shared" si="35"/>
        <v/>
      </c>
      <c r="V129" s="4" t="str">
        <f t="shared" si="36"/>
        <v/>
      </c>
      <c r="W129" s="31" t="str">
        <f t="shared" ca="1" si="37"/>
        <v/>
      </c>
      <c r="X129" s="4" t="str">
        <f t="shared" si="43"/>
        <v/>
      </c>
      <c r="Y129" s="32" t="e">
        <f t="shared" ca="1" si="38"/>
        <v>#VALUE!</v>
      </c>
      <c r="Z129" s="33" t="str">
        <f t="shared" si="25"/>
        <v/>
      </c>
      <c r="AA129" s="4" t="str">
        <f t="shared" ca="1" si="26"/>
        <v/>
      </c>
      <c r="AB129" s="4" t="str">
        <f t="shared" ca="1" si="27"/>
        <v/>
      </c>
      <c r="AC129" s="11" t="str">
        <f t="shared" si="28"/>
        <v/>
      </c>
      <c r="AD129" s="4" t="str">
        <f t="shared" si="29"/>
        <v/>
      </c>
      <c r="AE129" s="4" t="str">
        <f t="shared" si="30"/>
        <v/>
      </c>
      <c r="AF129" s="11" t="str">
        <f t="shared" si="31"/>
        <v/>
      </c>
    </row>
    <row r="130" spans="4:32" x14ac:dyDescent="0.3">
      <c r="D130" s="4">
        <f t="shared" si="39"/>
        <v>0</v>
      </c>
      <c r="E130" s="11" t="str" cm="1">
        <f t="array" ref="E130">IF($D130=0,"",_xll.BDP($B130,E$7))</f>
        <v/>
      </c>
      <c r="F130" s="11" t="str" cm="1">
        <f t="array" ref="F130">IF($D130=0,"",_xll.BDP($B130,F$7))</f>
        <v/>
      </c>
      <c r="G130" s="11" t="str" cm="1">
        <f t="array" ref="G130">IF($D130=0,"",_xll.BDP($B130,G$7))</f>
        <v/>
      </c>
      <c r="H130" s="11" t="str" cm="1">
        <f t="array" ref="H130">IF($D130=0,"",_xll.BDP($B130,H$7))</f>
        <v/>
      </c>
      <c r="I130" s="37" t="str" cm="1">
        <f t="array" ref="I130">IF($D130=0,"",_xll.BDP($B130,I$7))</f>
        <v/>
      </c>
      <c r="J130" s="11" t="str" cm="1">
        <f t="array" ref="J130">IF($D130=0,"",_xll.BDP($B130,J$7))</f>
        <v/>
      </c>
      <c r="K130" s="28" t="str" cm="1">
        <f t="array" ref="K130">IF($D130=0,"",_xll.BDP($B130,K$7))</f>
        <v/>
      </c>
      <c r="L130" s="11" t="str" cm="1">
        <f t="array" ref="L130">IF($D130=0,"",_xll.BDP($B130,L$7))</f>
        <v/>
      </c>
      <c r="M130" s="28" t="str" cm="1">
        <f t="array" ref="M130">IF($D130=0,"",_xll.BDP($B130,M$7))</f>
        <v/>
      </c>
      <c r="N130" s="11" t="str" cm="1">
        <f t="array" ref="N130">IF($D130=0,"",_xll.BDP($B130,N$7))</f>
        <v/>
      </c>
      <c r="O130" s="22" t="str">
        <f t="shared" ca="1" si="40"/>
        <v/>
      </c>
      <c r="P130" s="11" t="e">
        <f t="shared" si="32"/>
        <v>#VALUE!</v>
      </c>
      <c r="Q130" s="22" t="str">
        <f t="shared" ca="1" si="41"/>
        <v/>
      </c>
      <c r="R130" s="29" t="str">
        <f t="shared" si="42"/>
        <v/>
      </c>
      <c r="S130" s="30">
        <f t="shared" ca="1" si="33"/>
        <v>46295</v>
      </c>
      <c r="T130" s="30" t="e">
        <f t="shared" ca="1" si="34"/>
        <v>#VALUE!</v>
      </c>
      <c r="U130" s="4" t="str">
        <f t="shared" si="35"/>
        <v/>
      </c>
      <c r="V130" s="4" t="str">
        <f t="shared" si="36"/>
        <v/>
      </c>
      <c r="W130" s="31" t="str">
        <f t="shared" ca="1" si="37"/>
        <v/>
      </c>
      <c r="X130" s="4" t="str">
        <f t="shared" si="43"/>
        <v/>
      </c>
      <c r="Y130" s="32" t="e">
        <f t="shared" ca="1" si="38"/>
        <v>#VALUE!</v>
      </c>
      <c r="Z130" s="33" t="str">
        <f t="shared" si="25"/>
        <v/>
      </c>
      <c r="AA130" s="4" t="str">
        <f t="shared" ca="1" si="26"/>
        <v/>
      </c>
      <c r="AB130" s="4" t="str">
        <f t="shared" ca="1" si="27"/>
        <v/>
      </c>
      <c r="AC130" s="11" t="str">
        <f t="shared" si="28"/>
        <v/>
      </c>
      <c r="AD130" s="4" t="str">
        <f t="shared" si="29"/>
        <v/>
      </c>
      <c r="AE130" s="4" t="str">
        <f t="shared" si="30"/>
        <v/>
      </c>
      <c r="AF130" s="11" t="str">
        <f t="shared" si="31"/>
        <v/>
      </c>
    </row>
    <row r="131" spans="4:32" x14ac:dyDescent="0.3">
      <c r="D131" s="4">
        <f t="shared" si="39"/>
        <v>0</v>
      </c>
      <c r="E131" s="11" t="str" cm="1">
        <f t="array" ref="E131">IF($D131=0,"",_xll.BDP($B131,E$7))</f>
        <v/>
      </c>
      <c r="F131" s="11" t="str" cm="1">
        <f t="array" ref="F131">IF($D131=0,"",_xll.BDP($B131,F$7))</f>
        <v/>
      </c>
      <c r="G131" s="11" t="str" cm="1">
        <f t="array" ref="G131">IF($D131=0,"",_xll.BDP($B131,G$7))</f>
        <v/>
      </c>
      <c r="H131" s="11" t="str" cm="1">
        <f t="array" ref="H131">IF($D131=0,"",_xll.BDP($B131,H$7))</f>
        <v/>
      </c>
      <c r="I131" s="37" t="str" cm="1">
        <f t="array" ref="I131">IF($D131=0,"",_xll.BDP($B131,I$7))</f>
        <v/>
      </c>
      <c r="J131" s="11" t="str" cm="1">
        <f t="array" ref="J131">IF($D131=0,"",_xll.BDP($B131,J$7))</f>
        <v/>
      </c>
      <c r="K131" s="28" t="str" cm="1">
        <f t="array" ref="K131">IF($D131=0,"",_xll.BDP($B131,K$7))</f>
        <v/>
      </c>
      <c r="L131" s="11" t="str" cm="1">
        <f t="array" ref="L131">IF($D131=0,"",_xll.BDP($B131,L$7))</f>
        <v/>
      </c>
      <c r="M131" s="28" t="str" cm="1">
        <f t="array" ref="M131">IF($D131=0,"",_xll.BDP($B131,M$7))</f>
        <v/>
      </c>
      <c r="N131" s="11" t="str" cm="1">
        <f t="array" ref="N131">IF($D131=0,"",_xll.BDP($B131,N$7))</f>
        <v/>
      </c>
      <c r="O131" s="22" t="str">
        <f t="shared" ca="1" si="40"/>
        <v/>
      </c>
      <c r="P131" s="11" t="e">
        <f t="shared" si="32"/>
        <v>#VALUE!</v>
      </c>
      <c r="Q131" s="22" t="str">
        <f t="shared" ca="1" si="41"/>
        <v/>
      </c>
      <c r="R131" s="29" t="str">
        <f t="shared" si="42"/>
        <v/>
      </c>
      <c r="S131" s="30">
        <f t="shared" ca="1" si="33"/>
        <v>46295</v>
      </c>
      <c r="T131" s="30" t="e">
        <f t="shared" ca="1" si="34"/>
        <v>#VALUE!</v>
      </c>
      <c r="U131" s="4" t="str">
        <f t="shared" si="35"/>
        <v/>
      </c>
      <c r="V131" s="4" t="str">
        <f t="shared" si="36"/>
        <v/>
      </c>
      <c r="W131" s="31" t="str">
        <f t="shared" ca="1" si="37"/>
        <v/>
      </c>
      <c r="X131" s="4" t="str">
        <f t="shared" si="43"/>
        <v/>
      </c>
      <c r="Y131" s="32" t="e">
        <f t="shared" ca="1" si="38"/>
        <v>#VALUE!</v>
      </c>
      <c r="Z131" s="33" t="str">
        <f t="shared" si="25"/>
        <v/>
      </c>
      <c r="AA131" s="4" t="str">
        <f t="shared" ca="1" si="26"/>
        <v/>
      </c>
      <c r="AB131" s="4" t="str">
        <f t="shared" ca="1" si="27"/>
        <v/>
      </c>
      <c r="AC131" s="11" t="str">
        <f t="shared" si="28"/>
        <v/>
      </c>
      <c r="AD131" s="4" t="str">
        <f t="shared" si="29"/>
        <v/>
      </c>
      <c r="AE131" s="4" t="str">
        <f t="shared" si="30"/>
        <v/>
      </c>
      <c r="AF131" s="11" t="str">
        <f t="shared" si="31"/>
        <v/>
      </c>
    </row>
    <row r="132" spans="4:32" x14ac:dyDescent="0.3">
      <c r="D132" s="4">
        <f t="shared" si="39"/>
        <v>0</v>
      </c>
      <c r="E132" s="11" t="str" cm="1">
        <f t="array" ref="E132">IF($D132=0,"",_xll.BDP($B132,E$7))</f>
        <v/>
      </c>
      <c r="F132" s="11" t="str" cm="1">
        <f t="array" ref="F132">IF($D132=0,"",_xll.BDP($B132,F$7))</f>
        <v/>
      </c>
      <c r="G132" s="11" t="str" cm="1">
        <f t="array" ref="G132">IF($D132=0,"",_xll.BDP($B132,G$7))</f>
        <v/>
      </c>
      <c r="H132" s="11" t="str" cm="1">
        <f t="array" ref="H132">IF($D132=0,"",_xll.BDP($B132,H$7))</f>
        <v/>
      </c>
      <c r="I132" s="37" t="str" cm="1">
        <f t="array" ref="I132">IF($D132=0,"",_xll.BDP($B132,I$7))</f>
        <v/>
      </c>
      <c r="J132" s="11" t="str" cm="1">
        <f t="array" ref="J132">IF($D132=0,"",_xll.BDP($B132,J$7))</f>
        <v/>
      </c>
      <c r="K132" s="28" t="str" cm="1">
        <f t="array" ref="K132">IF($D132=0,"",_xll.BDP($B132,K$7))</f>
        <v/>
      </c>
      <c r="L132" s="11" t="str" cm="1">
        <f t="array" ref="L132">IF($D132=0,"",_xll.BDP($B132,L$7))</f>
        <v/>
      </c>
      <c r="M132" s="28" t="str" cm="1">
        <f t="array" ref="M132">IF($D132=0,"",_xll.BDP($B132,M$7))</f>
        <v/>
      </c>
      <c r="N132" s="11" t="str" cm="1">
        <f t="array" ref="N132">IF($D132=0,"",_xll.BDP($B132,N$7))</f>
        <v/>
      </c>
      <c r="O132" s="22" t="str">
        <f t="shared" ca="1" si="40"/>
        <v/>
      </c>
      <c r="P132" s="11" t="e">
        <f t="shared" si="32"/>
        <v>#VALUE!</v>
      </c>
      <c r="Q132" s="22" t="str">
        <f t="shared" ca="1" si="41"/>
        <v/>
      </c>
      <c r="R132" s="29" t="str">
        <f t="shared" si="42"/>
        <v/>
      </c>
      <c r="S132" s="30">
        <f t="shared" ca="1" si="33"/>
        <v>46295</v>
      </c>
      <c r="T132" s="30" t="e">
        <f t="shared" ca="1" si="34"/>
        <v>#VALUE!</v>
      </c>
      <c r="U132" s="4" t="str">
        <f t="shared" si="35"/>
        <v/>
      </c>
      <c r="V132" s="4" t="str">
        <f t="shared" si="36"/>
        <v/>
      </c>
      <c r="W132" s="31" t="str">
        <f t="shared" ca="1" si="37"/>
        <v/>
      </c>
      <c r="X132" s="4" t="str">
        <f t="shared" si="43"/>
        <v/>
      </c>
      <c r="Y132" s="32" t="e">
        <f t="shared" ca="1" si="38"/>
        <v>#VALUE!</v>
      </c>
      <c r="Z132" s="33" t="str">
        <f t="shared" si="25"/>
        <v/>
      </c>
      <c r="AA132" s="4" t="str">
        <f t="shared" ca="1" si="26"/>
        <v/>
      </c>
      <c r="AB132" s="4" t="str">
        <f t="shared" ca="1" si="27"/>
        <v/>
      </c>
      <c r="AC132" s="11" t="str">
        <f t="shared" si="28"/>
        <v/>
      </c>
      <c r="AD132" s="4" t="str">
        <f t="shared" si="29"/>
        <v/>
      </c>
      <c r="AE132" s="4" t="str">
        <f t="shared" si="30"/>
        <v/>
      </c>
      <c r="AF132" s="11" t="str">
        <f t="shared" si="31"/>
        <v/>
      </c>
    </row>
    <row r="133" spans="4:32" x14ac:dyDescent="0.3">
      <c r="D133" s="4">
        <f t="shared" si="39"/>
        <v>0</v>
      </c>
      <c r="E133" s="11" t="str" cm="1">
        <f t="array" ref="E133">IF($D133=0,"",_xll.BDP($B133,E$7))</f>
        <v/>
      </c>
      <c r="F133" s="11" t="str" cm="1">
        <f t="array" ref="F133">IF($D133=0,"",_xll.BDP($B133,F$7))</f>
        <v/>
      </c>
      <c r="G133" s="11" t="str" cm="1">
        <f t="array" ref="G133">IF($D133=0,"",_xll.BDP($B133,G$7))</f>
        <v/>
      </c>
      <c r="H133" s="11" t="str" cm="1">
        <f t="array" ref="H133">IF($D133=0,"",_xll.BDP($B133,H$7))</f>
        <v/>
      </c>
      <c r="I133" s="37" t="str" cm="1">
        <f t="array" ref="I133">IF($D133=0,"",_xll.BDP($B133,I$7))</f>
        <v/>
      </c>
      <c r="J133" s="11" t="str" cm="1">
        <f t="array" ref="J133">IF($D133=0,"",_xll.BDP($B133,J$7))</f>
        <v/>
      </c>
      <c r="K133" s="28" t="str" cm="1">
        <f t="array" ref="K133">IF($D133=0,"",_xll.BDP($B133,K$7))</f>
        <v/>
      </c>
      <c r="L133" s="11" t="str" cm="1">
        <f t="array" ref="L133">IF($D133=0,"",_xll.BDP($B133,L$7))</f>
        <v/>
      </c>
      <c r="M133" s="28" t="str" cm="1">
        <f t="array" ref="M133">IF($D133=0,"",_xll.BDP($B133,M$7))</f>
        <v/>
      </c>
      <c r="N133" s="11" t="str" cm="1">
        <f t="array" ref="N133">IF($D133=0,"",_xll.BDP($B133,N$7))</f>
        <v/>
      </c>
      <c r="O133" s="22" t="str">
        <f t="shared" ca="1" si="40"/>
        <v/>
      </c>
      <c r="P133" s="11" t="e">
        <f t="shared" si="32"/>
        <v>#VALUE!</v>
      </c>
      <c r="Q133" s="22" t="str">
        <f t="shared" ca="1" si="41"/>
        <v/>
      </c>
      <c r="R133" s="29" t="str">
        <f t="shared" si="42"/>
        <v/>
      </c>
      <c r="S133" s="30">
        <f t="shared" ca="1" si="33"/>
        <v>46295</v>
      </c>
      <c r="T133" s="30" t="e">
        <f t="shared" ca="1" si="34"/>
        <v>#VALUE!</v>
      </c>
      <c r="U133" s="4" t="str">
        <f t="shared" si="35"/>
        <v/>
      </c>
      <c r="V133" s="4" t="str">
        <f t="shared" si="36"/>
        <v/>
      </c>
      <c r="W133" s="31" t="str">
        <f t="shared" ca="1" si="37"/>
        <v/>
      </c>
      <c r="X133" s="4" t="str">
        <f t="shared" si="43"/>
        <v/>
      </c>
      <c r="Y133" s="32" t="e">
        <f t="shared" ca="1" si="38"/>
        <v>#VALUE!</v>
      </c>
      <c r="Z133" s="33" t="str">
        <f t="shared" si="25"/>
        <v/>
      </c>
      <c r="AA133" s="4" t="str">
        <f t="shared" ca="1" si="26"/>
        <v/>
      </c>
      <c r="AB133" s="4" t="str">
        <f t="shared" ca="1" si="27"/>
        <v/>
      </c>
      <c r="AC133" s="11" t="str">
        <f t="shared" si="28"/>
        <v/>
      </c>
      <c r="AD133" s="4" t="str">
        <f t="shared" si="29"/>
        <v/>
      </c>
      <c r="AE133" s="4" t="str">
        <f t="shared" si="30"/>
        <v/>
      </c>
      <c r="AF133" s="11" t="str">
        <f t="shared" si="31"/>
        <v/>
      </c>
    </row>
    <row r="134" spans="4:32" x14ac:dyDescent="0.3">
      <c r="D134" s="4">
        <f t="shared" si="39"/>
        <v>0</v>
      </c>
      <c r="E134" s="11" t="str" cm="1">
        <f t="array" ref="E134">IF($D134=0,"",_xll.BDP($B134,E$7))</f>
        <v/>
      </c>
      <c r="F134" s="11" t="str" cm="1">
        <f t="array" ref="F134">IF($D134=0,"",_xll.BDP($B134,F$7))</f>
        <v/>
      </c>
      <c r="G134" s="11" t="str" cm="1">
        <f t="array" ref="G134">IF($D134=0,"",_xll.BDP($B134,G$7))</f>
        <v/>
      </c>
      <c r="H134" s="11" t="str" cm="1">
        <f t="array" ref="H134">IF($D134=0,"",_xll.BDP($B134,H$7))</f>
        <v/>
      </c>
      <c r="I134" s="37" t="str" cm="1">
        <f t="array" ref="I134">IF($D134=0,"",_xll.BDP($B134,I$7))</f>
        <v/>
      </c>
      <c r="J134" s="11" t="str" cm="1">
        <f t="array" ref="J134">IF($D134=0,"",_xll.BDP($B134,J$7))</f>
        <v/>
      </c>
      <c r="K134" s="28" t="str" cm="1">
        <f t="array" ref="K134">IF($D134=0,"",_xll.BDP($B134,K$7))</f>
        <v/>
      </c>
      <c r="L134" s="11" t="str" cm="1">
        <f t="array" ref="L134">IF($D134=0,"",_xll.BDP($B134,L$7))</f>
        <v/>
      </c>
      <c r="M134" s="28" t="str" cm="1">
        <f t="array" ref="M134">IF($D134=0,"",_xll.BDP($B134,M$7))</f>
        <v/>
      </c>
      <c r="N134" s="11" t="str" cm="1">
        <f t="array" ref="N134">IF($D134=0,"",_xll.BDP($B134,N$7))</f>
        <v/>
      </c>
      <c r="O134" s="22" t="str">
        <f t="shared" ca="1" si="40"/>
        <v/>
      </c>
      <c r="P134" s="11" t="e">
        <f t="shared" si="32"/>
        <v>#VALUE!</v>
      </c>
      <c r="Q134" s="22" t="str">
        <f t="shared" ca="1" si="41"/>
        <v/>
      </c>
      <c r="R134" s="29" t="str">
        <f t="shared" si="42"/>
        <v/>
      </c>
      <c r="S134" s="30">
        <f t="shared" ca="1" si="33"/>
        <v>46295</v>
      </c>
      <c r="T134" s="30" t="e">
        <f t="shared" ca="1" si="34"/>
        <v>#VALUE!</v>
      </c>
      <c r="U134" s="4" t="str">
        <f t="shared" si="35"/>
        <v/>
      </c>
      <c r="V134" s="4" t="str">
        <f t="shared" si="36"/>
        <v/>
      </c>
      <c r="W134" s="31" t="str">
        <f t="shared" ca="1" si="37"/>
        <v/>
      </c>
      <c r="X134" s="4" t="str">
        <f t="shared" si="43"/>
        <v/>
      </c>
      <c r="Y134" s="32" t="e">
        <f t="shared" ca="1" si="38"/>
        <v>#VALUE!</v>
      </c>
      <c r="Z134" s="33" t="str">
        <f t="shared" si="25"/>
        <v/>
      </c>
      <c r="AA134" s="4" t="str">
        <f t="shared" ca="1" si="26"/>
        <v/>
      </c>
      <c r="AB134" s="4" t="str">
        <f t="shared" ca="1" si="27"/>
        <v/>
      </c>
      <c r="AC134" s="11" t="str">
        <f t="shared" si="28"/>
        <v/>
      </c>
      <c r="AD134" s="4" t="str">
        <f t="shared" si="29"/>
        <v/>
      </c>
      <c r="AE134" s="4" t="str">
        <f t="shared" si="30"/>
        <v/>
      </c>
      <c r="AF134" s="11" t="str">
        <f t="shared" si="31"/>
        <v/>
      </c>
    </row>
    <row r="135" spans="4:32" x14ac:dyDescent="0.3">
      <c r="D135" s="4">
        <f t="shared" si="39"/>
        <v>0</v>
      </c>
      <c r="E135" s="11" t="str" cm="1">
        <f t="array" ref="E135">IF($D135=0,"",_xll.BDP($B135,E$7))</f>
        <v/>
      </c>
      <c r="F135" s="11" t="str" cm="1">
        <f t="array" ref="F135">IF($D135=0,"",_xll.BDP($B135,F$7))</f>
        <v/>
      </c>
      <c r="G135" s="11" t="str" cm="1">
        <f t="array" ref="G135">IF($D135=0,"",_xll.BDP($B135,G$7))</f>
        <v/>
      </c>
      <c r="H135" s="11" t="str" cm="1">
        <f t="array" ref="H135">IF($D135=0,"",_xll.BDP($B135,H$7))</f>
        <v/>
      </c>
      <c r="I135" s="37" t="str" cm="1">
        <f t="array" ref="I135">IF($D135=0,"",_xll.BDP($B135,I$7))</f>
        <v/>
      </c>
      <c r="J135" s="11" t="str" cm="1">
        <f t="array" ref="J135">IF($D135=0,"",_xll.BDP($B135,J$7))</f>
        <v/>
      </c>
      <c r="K135" s="28" t="str" cm="1">
        <f t="array" ref="K135">IF($D135=0,"",_xll.BDP($B135,K$7))</f>
        <v/>
      </c>
      <c r="L135" s="11" t="str" cm="1">
        <f t="array" ref="L135">IF($D135=0,"",_xll.BDP($B135,L$7))</f>
        <v/>
      </c>
      <c r="M135" s="28" t="str" cm="1">
        <f t="array" ref="M135">IF($D135=0,"",_xll.BDP($B135,M$7))</f>
        <v/>
      </c>
      <c r="N135" s="11" t="str" cm="1">
        <f t="array" ref="N135">IF($D135=0,"",_xll.BDP($B135,N$7))</f>
        <v/>
      </c>
      <c r="O135" s="22" t="str">
        <f t="shared" ca="1" si="40"/>
        <v/>
      </c>
      <c r="P135" s="11" t="e">
        <f t="shared" si="32"/>
        <v>#VALUE!</v>
      </c>
      <c r="Q135" s="22" t="str">
        <f t="shared" ca="1" si="41"/>
        <v/>
      </c>
      <c r="R135" s="29" t="str">
        <f t="shared" si="42"/>
        <v/>
      </c>
      <c r="S135" s="30">
        <f t="shared" ca="1" si="33"/>
        <v>46295</v>
      </c>
      <c r="T135" s="30" t="e">
        <f t="shared" ca="1" si="34"/>
        <v>#VALUE!</v>
      </c>
      <c r="U135" s="4" t="str">
        <f t="shared" si="35"/>
        <v/>
      </c>
      <c r="V135" s="4" t="str">
        <f t="shared" si="36"/>
        <v/>
      </c>
      <c r="W135" s="31" t="str">
        <f t="shared" ca="1" si="37"/>
        <v/>
      </c>
      <c r="X135" s="4" t="str">
        <f t="shared" si="43"/>
        <v/>
      </c>
      <c r="Y135" s="32" t="e">
        <f t="shared" ca="1" si="38"/>
        <v>#VALUE!</v>
      </c>
      <c r="Z135" s="33" t="str">
        <f t="shared" si="25"/>
        <v/>
      </c>
      <c r="AA135" s="4" t="str">
        <f t="shared" ca="1" si="26"/>
        <v/>
      </c>
      <c r="AB135" s="4" t="str">
        <f t="shared" ca="1" si="27"/>
        <v/>
      </c>
      <c r="AC135" s="11" t="str">
        <f t="shared" si="28"/>
        <v/>
      </c>
      <c r="AD135" s="4" t="str">
        <f t="shared" si="29"/>
        <v/>
      </c>
      <c r="AE135" s="4" t="str">
        <f t="shared" si="30"/>
        <v/>
      </c>
      <c r="AF135" s="11" t="str">
        <f t="shared" si="31"/>
        <v/>
      </c>
    </row>
    <row r="136" spans="4:32" x14ac:dyDescent="0.3">
      <c r="D136" s="4">
        <f t="shared" si="39"/>
        <v>0</v>
      </c>
      <c r="E136" s="11" t="str" cm="1">
        <f t="array" ref="E136">IF($D136=0,"",_xll.BDP($B136,E$7))</f>
        <v/>
      </c>
      <c r="F136" s="11" t="str" cm="1">
        <f t="array" ref="F136">IF($D136=0,"",_xll.BDP($B136,F$7))</f>
        <v/>
      </c>
      <c r="G136" s="11" t="str" cm="1">
        <f t="array" ref="G136">IF($D136=0,"",_xll.BDP($B136,G$7))</f>
        <v/>
      </c>
      <c r="H136" s="11" t="str" cm="1">
        <f t="array" ref="H136">IF($D136=0,"",_xll.BDP($B136,H$7))</f>
        <v/>
      </c>
      <c r="I136" s="37" t="str" cm="1">
        <f t="array" ref="I136">IF($D136=0,"",_xll.BDP($B136,I$7))</f>
        <v/>
      </c>
      <c r="J136" s="11" t="str" cm="1">
        <f t="array" ref="J136">IF($D136=0,"",_xll.BDP($B136,J$7))</f>
        <v/>
      </c>
      <c r="K136" s="28" t="str" cm="1">
        <f t="array" ref="K136">IF($D136=0,"",_xll.BDP($B136,K$7))</f>
        <v/>
      </c>
      <c r="L136" s="11" t="str" cm="1">
        <f t="array" ref="L136">IF($D136=0,"",_xll.BDP($B136,L$7))</f>
        <v/>
      </c>
      <c r="M136" s="28" t="str" cm="1">
        <f t="array" ref="M136">IF($D136=0,"",_xll.BDP($B136,M$7))</f>
        <v/>
      </c>
      <c r="N136" s="11" t="str" cm="1">
        <f t="array" ref="N136">IF($D136=0,"",_xll.BDP($B136,N$7))</f>
        <v/>
      </c>
      <c r="O136" s="22" t="str">
        <f t="shared" ca="1" si="40"/>
        <v/>
      </c>
      <c r="P136" s="11" t="e">
        <f t="shared" si="32"/>
        <v>#VALUE!</v>
      </c>
      <c r="Q136" s="22" t="str">
        <f t="shared" ca="1" si="41"/>
        <v/>
      </c>
      <c r="R136" s="29" t="str">
        <f t="shared" si="42"/>
        <v/>
      </c>
      <c r="S136" s="30">
        <f t="shared" ca="1" si="33"/>
        <v>46295</v>
      </c>
      <c r="T136" s="30" t="e">
        <f t="shared" ca="1" si="34"/>
        <v>#VALUE!</v>
      </c>
      <c r="U136" s="4" t="str">
        <f t="shared" si="35"/>
        <v/>
      </c>
      <c r="V136" s="4" t="str">
        <f t="shared" si="36"/>
        <v/>
      </c>
      <c r="W136" s="31" t="str">
        <f t="shared" ca="1" si="37"/>
        <v/>
      </c>
      <c r="X136" s="4" t="str">
        <f t="shared" si="43"/>
        <v/>
      </c>
      <c r="Y136" s="32" t="e">
        <f t="shared" ca="1" si="38"/>
        <v>#VALUE!</v>
      </c>
      <c r="Z136" s="33" t="str">
        <f t="shared" ref="Z136:Z199" si="44">IF(D136=0,"",(X136*(1/32)-W136)/(1/32))</f>
        <v/>
      </c>
      <c r="AA136" s="4" t="str">
        <f t="shared" ref="AA136:AA199" ca="1" si="45">IF(D136=0,"",MDURATION(TODAY()+1,F136,I136/100,Q136,2,1))</f>
        <v/>
      </c>
      <c r="AB136" s="4" t="str">
        <f t="shared" ref="AB136:AB199" ca="1" si="46">IF(D136=0,"",_xlfn.SINGLE(Convexity(TODAY()+1,F136,I136/100,Q136,2)))</f>
        <v/>
      </c>
      <c r="AC136" s="11" t="str">
        <f t="shared" ref="AC136:AC199" si="47">IF(D136=0,"",(AA136*0.0001+0.5*AB136*0.0001^2)*P136)</f>
        <v/>
      </c>
      <c r="AD136" s="4" t="str">
        <f t="shared" ref="AD136:AD199" si="48">IF(D136=0,"",B136)</f>
        <v/>
      </c>
      <c r="AE136" s="4" t="str">
        <f t="shared" ref="AE136:AE199" si="49">IF(D136=0,"",D136)</f>
        <v/>
      </c>
      <c r="AF136" s="11" t="str">
        <f t="shared" ref="AF136:AF199" si="50">IF(D136=0,"",AC136/D136)</f>
        <v/>
      </c>
    </row>
    <row r="137" spans="4:32" x14ac:dyDescent="0.3">
      <c r="D137" s="4">
        <f t="shared" si="39"/>
        <v>0</v>
      </c>
      <c r="E137" s="11" t="str" cm="1">
        <f t="array" ref="E137">IF($D137=0,"",_xll.BDP($B137,E$7))</f>
        <v/>
      </c>
      <c r="F137" s="11" t="str" cm="1">
        <f t="array" ref="F137">IF($D137=0,"",_xll.BDP($B137,F$7))</f>
        <v/>
      </c>
      <c r="G137" s="11" t="str" cm="1">
        <f t="array" ref="G137">IF($D137=0,"",_xll.BDP($B137,G$7))</f>
        <v/>
      </c>
      <c r="H137" s="11" t="str" cm="1">
        <f t="array" ref="H137">IF($D137=0,"",_xll.BDP($B137,H$7))</f>
        <v/>
      </c>
      <c r="I137" s="37" t="str" cm="1">
        <f t="array" ref="I137">IF($D137=0,"",_xll.BDP($B137,I$7))</f>
        <v/>
      </c>
      <c r="J137" s="11" t="str" cm="1">
        <f t="array" ref="J137">IF($D137=0,"",_xll.BDP($B137,J$7))</f>
        <v/>
      </c>
      <c r="K137" s="28" t="str" cm="1">
        <f t="array" ref="K137">IF($D137=0,"",_xll.BDP($B137,K$7))</f>
        <v/>
      </c>
      <c r="L137" s="11" t="str" cm="1">
        <f t="array" ref="L137">IF($D137=0,"",_xll.BDP($B137,L$7))</f>
        <v/>
      </c>
      <c r="M137" s="28" t="str" cm="1">
        <f t="array" ref="M137">IF($D137=0,"",_xll.BDP($B137,M$7))</f>
        <v/>
      </c>
      <c r="N137" s="11" t="str" cm="1">
        <f t="array" ref="N137">IF($D137=0,"",_xll.BDP($B137,N$7))</f>
        <v/>
      </c>
      <c r="O137" s="22" t="str">
        <f t="shared" ca="1" si="40"/>
        <v/>
      </c>
      <c r="P137" s="11" t="e">
        <f t="shared" ref="P137:P200" si="51">(J137+L137)/2</f>
        <v>#VALUE!</v>
      </c>
      <c r="Q137" s="22" t="str">
        <f t="shared" ca="1" si="41"/>
        <v/>
      </c>
      <c r="R137" s="29" t="str">
        <f t="shared" si="42"/>
        <v/>
      </c>
      <c r="S137" s="30">
        <f t="shared" ref="S137:S200" ca="1" si="52">$M$2</f>
        <v>46295</v>
      </c>
      <c r="T137" s="30" t="e">
        <f t="shared" ref="T137:T200" ca="1" si="53">COUPNCD(TODAY()+1,F137,2,0)</f>
        <v>#VALUE!</v>
      </c>
      <c r="U137" s="4" t="str">
        <f t="shared" ref="U137:U200" si="54">IF(D137=0,"",COUPDAYBS($M$5,F137,2,1)/COUPDAYS($M$5,F137,2,1)*I137/2)</f>
        <v/>
      </c>
      <c r="V137" s="4" t="str">
        <f t="shared" ref="V137:V200" si="55">IF(D137=0,"",COUPDAYBS(S137,F137,2,1)/COUPDAYS(S137,F137,2,1)*I137/2)</f>
        <v/>
      </c>
      <c r="W137" s="31" t="str">
        <f t="shared" ref="W137:W200" ca="1" si="56">IF(D137=0,"",IF(T137&lt;=S137,COUPDAYBS(TODAY()+$I$2,F137,2,1)/COUPDAYS(TODAY()+$I$2,F137,2,1)*I137/2+I137/2-U137-((P137+U137)*($Q$2/100*(($I$2)/365))),COUPDAYBS(TODAY()+$I$2,F137,2,1)/COUPDAYS(TODAY()+$I$2,F137,2,1)*I137/2-U137-((P137+U137)*($Q$2/100*(($I$2)/365)))))</f>
        <v/>
      </c>
      <c r="X137" s="4" t="str">
        <f t="shared" si="43"/>
        <v/>
      </c>
      <c r="Y137" s="32" t="e">
        <f t="shared" ref="Y137:Y200" ca="1" si="57">(($F$2*D137+V137)-(P137+U137)+IF(T137&lt;S137,I137/2,0))/((P137+U137)*(S137-TODAY()-1)/365-IF(T137&lt;S137,I137/2,0)*(S137-T137)/365)</f>
        <v>#VALUE!</v>
      </c>
      <c r="Z137" s="33" t="str">
        <f t="shared" si="44"/>
        <v/>
      </c>
      <c r="AA137" s="4" t="str">
        <f t="shared" ca="1" si="45"/>
        <v/>
      </c>
      <c r="AB137" s="4" t="str">
        <f t="shared" ca="1" si="46"/>
        <v/>
      </c>
      <c r="AC137" s="11" t="str">
        <f t="shared" si="47"/>
        <v/>
      </c>
      <c r="AD137" s="4" t="str">
        <f t="shared" si="48"/>
        <v/>
      </c>
      <c r="AE137" s="4" t="str">
        <f t="shared" si="49"/>
        <v/>
      </c>
      <c r="AF137" s="11" t="str">
        <f t="shared" si="50"/>
        <v/>
      </c>
    </row>
    <row r="138" spans="4:32" x14ac:dyDescent="0.3">
      <c r="D138" s="4">
        <f t="shared" si="39"/>
        <v>0</v>
      </c>
      <c r="E138" s="11" t="str" cm="1">
        <f t="array" ref="E138">IF($D138=0,"",_xll.BDP($B138,E$7))</f>
        <v/>
      </c>
      <c r="F138" s="11" t="str" cm="1">
        <f t="array" ref="F138">IF($D138=0,"",_xll.BDP($B138,F$7))</f>
        <v/>
      </c>
      <c r="G138" s="11" t="str" cm="1">
        <f t="array" ref="G138">IF($D138=0,"",_xll.BDP($B138,G$7))</f>
        <v/>
      </c>
      <c r="H138" s="11" t="str" cm="1">
        <f t="array" ref="H138">IF($D138=0,"",_xll.BDP($B138,H$7))</f>
        <v/>
      </c>
      <c r="I138" s="37" t="str" cm="1">
        <f t="array" ref="I138">IF($D138=0,"",_xll.BDP($B138,I$7))</f>
        <v/>
      </c>
      <c r="J138" s="11" t="str" cm="1">
        <f t="array" ref="J138">IF($D138=0,"",_xll.BDP($B138,J$7))</f>
        <v/>
      </c>
      <c r="K138" s="28" t="str" cm="1">
        <f t="array" ref="K138">IF($D138=0,"",_xll.BDP($B138,K$7))</f>
        <v/>
      </c>
      <c r="L138" s="11" t="str" cm="1">
        <f t="array" ref="L138">IF($D138=0,"",_xll.BDP($B138,L$7))</f>
        <v/>
      </c>
      <c r="M138" s="28" t="str" cm="1">
        <f t="array" ref="M138">IF($D138=0,"",_xll.BDP($B138,M$7))</f>
        <v/>
      </c>
      <c r="N138" s="11" t="str" cm="1">
        <f t="array" ref="N138">IF($D138=0,"",_xll.BDP($B138,N$7))</f>
        <v/>
      </c>
      <c r="O138" s="22" t="str">
        <f t="shared" ca="1" si="40"/>
        <v/>
      </c>
      <c r="P138" s="11" t="e">
        <f t="shared" si="51"/>
        <v>#VALUE!</v>
      </c>
      <c r="Q138" s="22" t="str">
        <f t="shared" ca="1" si="41"/>
        <v/>
      </c>
      <c r="R138" s="29" t="str">
        <f t="shared" si="42"/>
        <v/>
      </c>
      <c r="S138" s="30">
        <f t="shared" ca="1" si="52"/>
        <v>46295</v>
      </c>
      <c r="T138" s="30" t="e">
        <f t="shared" ca="1" si="53"/>
        <v>#VALUE!</v>
      </c>
      <c r="U138" s="4" t="str">
        <f t="shared" si="54"/>
        <v/>
      </c>
      <c r="V138" s="4" t="str">
        <f t="shared" si="55"/>
        <v/>
      </c>
      <c r="W138" s="31" t="str">
        <f t="shared" ca="1" si="56"/>
        <v/>
      </c>
      <c r="X138" s="4" t="str">
        <f t="shared" si="43"/>
        <v/>
      </c>
      <c r="Y138" s="32" t="e">
        <f t="shared" ca="1" si="57"/>
        <v>#VALUE!</v>
      </c>
      <c r="Z138" s="33" t="str">
        <f t="shared" si="44"/>
        <v/>
      </c>
      <c r="AA138" s="4" t="str">
        <f t="shared" ca="1" si="45"/>
        <v/>
      </c>
      <c r="AB138" s="4" t="str">
        <f t="shared" ca="1" si="46"/>
        <v/>
      </c>
      <c r="AC138" s="11" t="str">
        <f t="shared" si="47"/>
        <v/>
      </c>
      <c r="AD138" s="4" t="str">
        <f t="shared" si="48"/>
        <v/>
      </c>
      <c r="AE138" s="4" t="str">
        <f t="shared" si="49"/>
        <v/>
      </c>
      <c r="AF138" s="11" t="str">
        <f t="shared" si="50"/>
        <v/>
      </c>
    </row>
    <row r="139" spans="4:32" x14ac:dyDescent="0.3">
      <c r="D139" s="4">
        <f t="shared" si="39"/>
        <v>0</v>
      </c>
      <c r="E139" s="11" t="str" cm="1">
        <f t="array" ref="E139">IF($D139=0,"",_xll.BDP($B139,E$7))</f>
        <v/>
      </c>
      <c r="F139" s="11" t="str" cm="1">
        <f t="array" ref="F139">IF($D139=0,"",_xll.BDP($B139,F$7))</f>
        <v/>
      </c>
      <c r="G139" s="11" t="str" cm="1">
        <f t="array" ref="G139">IF($D139=0,"",_xll.BDP($B139,G$7))</f>
        <v/>
      </c>
      <c r="H139" s="11" t="str" cm="1">
        <f t="array" ref="H139">IF($D139=0,"",_xll.BDP($B139,H$7))</f>
        <v/>
      </c>
      <c r="I139" s="37" t="str" cm="1">
        <f t="array" ref="I139">IF($D139=0,"",_xll.BDP($B139,I$7))</f>
        <v/>
      </c>
      <c r="J139" s="11" t="str" cm="1">
        <f t="array" ref="J139">IF($D139=0,"",_xll.BDP($B139,J$7))</f>
        <v/>
      </c>
      <c r="K139" s="28" t="str" cm="1">
        <f t="array" ref="K139">IF($D139=0,"",_xll.BDP($B139,K$7))</f>
        <v/>
      </c>
      <c r="L139" s="11" t="str" cm="1">
        <f t="array" ref="L139">IF($D139=0,"",_xll.BDP($B139,L$7))</f>
        <v/>
      </c>
      <c r="M139" s="28" t="str" cm="1">
        <f t="array" ref="M139">IF($D139=0,"",_xll.BDP($B139,M$7))</f>
        <v/>
      </c>
      <c r="N139" s="11" t="str" cm="1">
        <f t="array" ref="N139">IF($D139=0,"",_xll.BDP($B139,N$7))</f>
        <v/>
      </c>
      <c r="O139" s="22" t="str">
        <f t="shared" ca="1" si="40"/>
        <v/>
      </c>
      <c r="P139" s="11" t="e">
        <f t="shared" si="51"/>
        <v>#VALUE!</v>
      </c>
      <c r="Q139" s="22" t="str">
        <f t="shared" ca="1" si="41"/>
        <v/>
      </c>
      <c r="R139" s="29" t="str">
        <f t="shared" si="42"/>
        <v/>
      </c>
      <c r="S139" s="30">
        <f t="shared" ca="1" si="52"/>
        <v>46295</v>
      </c>
      <c r="T139" s="30" t="e">
        <f t="shared" ca="1" si="53"/>
        <v>#VALUE!</v>
      </c>
      <c r="U139" s="4" t="str">
        <f t="shared" si="54"/>
        <v/>
      </c>
      <c r="V139" s="4" t="str">
        <f t="shared" si="55"/>
        <v/>
      </c>
      <c r="W139" s="31" t="str">
        <f t="shared" ca="1" si="56"/>
        <v/>
      </c>
      <c r="X139" s="4" t="str">
        <f t="shared" si="43"/>
        <v/>
      </c>
      <c r="Y139" s="32" t="e">
        <f t="shared" ca="1" si="57"/>
        <v>#VALUE!</v>
      </c>
      <c r="Z139" s="33" t="str">
        <f t="shared" si="44"/>
        <v/>
      </c>
      <c r="AA139" s="4" t="str">
        <f t="shared" ca="1" si="45"/>
        <v/>
      </c>
      <c r="AB139" s="4" t="str">
        <f t="shared" ca="1" si="46"/>
        <v/>
      </c>
      <c r="AC139" s="11" t="str">
        <f t="shared" si="47"/>
        <v/>
      </c>
      <c r="AD139" s="4" t="str">
        <f t="shared" si="48"/>
        <v/>
      </c>
      <c r="AE139" s="4" t="str">
        <f t="shared" si="49"/>
        <v/>
      </c>
      <c r="AF139" s="11" t="str">
        <f t="shared" si="50"/>
        <v/>
      </c>
    </row>
    <row r="140" spans="4:32" x14ac:dyDescent="0.3">
      <c r="D140" s="4">
        <f t="shared" si="39"/>
        <v>0</v>
      </c>
      <c r="E140" s="11" t="str" cm="1">
        <f t="array" ref="E140">IF($D140=0,"",_xll.BDP($B140,E$7))</f>
        <v/>
      </c>
      <c r="F140" s="11" t="str" cm="1">
        <f t="array" ref="F140">IF($D140=0,"",_xll.BDP($B140,F$7))</f>
        <v/>
      </c>
      <c r="G140" s="11" t="str" cm="1">
        <f t="array" ref="G140">IF($D140=0,"",_xll.BDP($B140,G$7))</f>
        <v/>
      </c>
      <c r="H140" s="11" t="str" cm="1">
        <f t="array" ref="H140">IF($D140=0,"",_xll.BDP($B140,H$7))</f>
        <v/>
      </c>
      <c r="I140" s="37" t="str" cm="1">
        <f t="array" ref="I140">IF($D140=0,"",_xll.BDP($B140,I$7))</f>
        <v/>
      </c>
      <c r="J140" s="11" t="str" cm="1">
        <f t="array" ref="J140">IF($D140=0,"",_xll.BDP($B140,J$7))</f>
        <v/>
      </c>
      <c r="K140" s="28" t="str" cm="1">
        <f t="array" ref="K140">IF($D140=0,"",_xll.BDP($B140,K$7))</f>
        <v/>
      </c>
      <c r="L140" s="11" t="str" cm="1">
        <f t="array" ref="L140">IF($D140=0,"",_xll.BDP($B140,L$7))</f>
        <v/>
      </c>
      <c r="M140" s="28" t="str" cm="1">
        <f t="array" ref="M140">IF($D140=0,"",_xll.BDP($B140,M$7))</f>
        <v/>
      </c>
      <c r="N140" s="11" t="str" cm="1">
        <f t="array" ref="N140">IF($D140=0,"",_xll.BDP($B140,N$7))</f>
        <v/>
      </c>
      <c r="O140" s="22" t="str">
        <f t="shared" ca="1" si="40"/>
        <v/>
      </c>
      <c r="P140" s="11" t="e">
        <f t="shared" si="51"/>
        <v>#VALUE!</v>
      </c>
      <c r="Q140" s="22" t="str">
        <f t="shared" ca="1" si="41"/>
        <v/>
      </c>
      <c r="R140" s="29" t="str">
        <f t="shared" si="42"/>
        <v/>
      </c>
      <c r="S140" s="30">
        <f t="shared" ca="1" si="52"/>
        <v>46295</v>
      </c>
      <c r="T140" s="30" t="e">
        <f t="shared" ca="1" si="53"/>
        <v>#VALUE!</v>
      </c>
      <c r="U140" s="4" t="str">
        <f t="shared" si="54"/>
        <v/>
      </c>
      <c r="V140" s="4" t="str">
        <f t="shared" si="55"/>
        <v/>
      </c>
      <c r="W140" s="31" t="str">
        <f t="shared" ca="1" si="56"/>
        <v/>
      </c>
      <c r="X140" s="4" t="str">
        <f t="shared" si="43"/>
        <v/>
      </c>
      <c r="Y140" s="32" t="e">
        <f t="shared" ca="1" si="57"/>
        <v>#VALUE!</v>
      </c>
      <c r="Z140" s="33" t="str">
        <f t="shared" si="44"/>
        <v/>
      </c>
      <c r="AA140" s="4" t="str">
        <f t="shared" ca="1" si="45"/>
        <v/>
      </c>
      <c r="AB140" s="4" t="str">
        <f t="shared" ca="1" si="46"/>
        <v/>
      </c>
      <c r="AC140" s="11" t="str">
        <f t="shared" si="47"/>
        <v/>
      </c>
      <c r="AD140" s="4" t="str">
        <f t="shared" si="48"/>
        <v/>
      </c>
      <c r="AE140" s="4" t="str">
        <f t="shared" si="49"/>
        <v/>
      </c>
      <c r="AF140" s="11" t="str">
        <f t="shared" si="50"/>
        <v/>
      </c>
    </row>
    <row r="141" spans="4:32" x14ac:dyDescent="0.3">
      <c r="D141" s="4">
        <f t="shared" si="39"/>
        <v>0</v>
      </c>
      <c r="E141" s="11" t="str" cm="1">
        <f t="array" ref="E141">IF($D141=0,"",_xll.BDP($B141,E$7))</f>
        <v/>
      </c>
      <c r="F141" s="11" t="str" cm="1">
        <f t="array" ref="F141">IF($D141=0,"",_xll.BDP($B141,F$7))</f>
        <v/>
      </c>
      <c r="G141" s="11" t="str" cm="1">
        <f t="array" ref="G141">IF($D141=0,"",_xll.BDP($B141,G$7))</f>
        <v/>
      </c>
      <c r="H141" s="11" t="str" cm="1">
        <f t="array" ref="H141">IF($D141=0,"",_xll.BDP($B141,H$7))</f>
        <v/>
      </c>
      <c r="I141" s="37" t="str" cm="1">
        <f t="array" ref="I141">IF($D141=0,"",_xll.BDP($B141,I$7))</f>
        <v/>
      </c>
      <c r="J141" s="11" t="str" cm="1">
        <f t="array" ref="J141">IF($D141=0,"",_xll.BDP($B141,J$7))</f>
        <v/>
      </c>
      <c r="K141" s="28" t="str" cm="1">
        <f t="array" ref="K141">IF($D141=0,"",_xll.BDP($B141,K$7))</f>
        <v/>
      </c>
      <c r="L141" s="11" t="str" cm="1">
        <f t="array" ref="L141">IF($D141=0,"",_xll.BDP($B141,L$7))</f>
        <v/>
      </c>
      <c r="M141" s="28" t="str" cm="1">
        <f t="array" ref="M141">IF($D141=0,"",_xll.BDP($B141,M$7))</f>
        <v/>
      </c>
      <c r="N141" s="11" t="str" cm="1">
        <f t="array" ref="N141">IF($D141=0,"",_xll.BDP($B141,N$7))</f>
        <v/>
      </c>
      <c r="O141" s="22" t="str">
        <f t="shared" ca="1" si="40"/>
        <v/>
      </c>
      <c r="P141" s="11" t="e">
        <f t="shared" si="51"/>
        <v>#VALUE!</v>
      </c>
      <c r="Q141" s="22" t="str">
        <f t="shared" ca="1" si="41"/>
        <v/>
      </c>
      <c r="R141" s="29" t="str">
        <f t="shared" si="42"/>
        <v/>
      </c>
      <c r="S141" s="30">
        <f t="shared" ca="1" si="52"/>
        <v>46295</v>
      </c>
      <c r="T141" s="30" t="e">
        <f t="shared" ca="1" si="53"/>
        <v>#VALUE!</v>
      </c>
      <c r="U141" s="4" t="str">
        <f t="shared" si="54"/>
        <v/>
      </c>
      <c r="V141" s="4" t="str">
        <f t="shared" si="55"/>
        <v/>
      </c>
      <c r="W141" s="31" t="str">
        <f t="shared" ca="1" si="56"/>
        <v/>
      </c>
      <c r="X141" s="4" t="str">
        <f t="shared" si="43"/>
        <v/>
      </c>
      <c r="Y141" s="32" t="e">
        <f t="shared" ca="1" si="57"/>
        <v>#VALUE!</v>
      </c>
      <c r="Z141" s="33" t="str">
        <f t="shared" si="44"/>
        <v/>
      </c>
      <c r="AA141" s="4" t="str">
        <f t="shared" ca="1" si="45"/>
        <v/>
      </c>
      <c r="AB141" s="4" t="str">
        <f t="shared" ca="1" si="46"/>
        <v/>
      </c>
      <c r="AC141" s="11" t="str">
        <f t="shared" si="47"/>
        <v/>
      </c>
      <c r="AD141" s="4" t="str">
        <f t="shared" si="48"/>
        <v/>
      </c>
      <c r="AE141" s="4" t="str">
        <f t="shared" si="49"/>
        <v/>
      </c>
      <c r="AF141" s="11" t="str">
        <f t="shared" si="50"/>
        <v/>
      </c>
    </row>
    <row r="142" spans="4:32" x14ac:dyDescent="0.3">
      <c r="D142" s="4">
        <f t="shared" si="39"/>
        <v>0</v>
      </c>
      <c r="E142" s="11" t="str" cm="1">
        <f t="array" ref="E142">IF($D142=0,"",_xll.BDP($B142,E$7))</f>
        <v/>
      </c>
      <c r="F142" s="11" t="str" cm="1">
        <f t="array" ref="F142">IF($D142=0,"",_xll.BDP($B142,F$7))</f>
        <v/>
      </c>
      <c r="G142" s="11" t="str" cm="1">
        <f t="array" ref="G142">IF($D142=0,"",_xll.BDP($B142,G$7))</f>
        <v/>
      </c>
      <c r="H142" s="11" t="str" cm="1">
        <f t="array" ref="H142">IF($D142=0,"",_xll.BDP($B142,H$7))</f>
        <v/>
      </c>
      <c r="I142" s="37" t="str" cm="1">
        <f t="array" ref="I142">IF($D142=0,"",_xll.BDP($B142,I$7))</f>
        <v/>
      </c>
      <c r="J142" s="11" t="str" cm="1">
        <f t="array" ref="J142">IF($D142=0,"",_xll.BDP($B142,J$7))</f>
        <v/>
      </c>
      <c r="K142" s="28" t="str" cm="1">
        <f t="array" ref="K142">IF($D142=0,"",_xll.BDP($B142,K$7))</f>
        <v/>
      </c>
      <c r="L142" s="11" t="str" cm="1">
        <f t="array" ref="L142">IF($D142=0,"",_xll.BDP($B142,L$7))</f>
        <v/>
      </c>
      <c r="M142" s="28" t="str" cm="1">
        <f t="array" ref="M142">IF($D142=0,"",_xll.BDP($B142,M$7))</f>
        <v/>
      </c>
      <c r="N142" s="11" t="str" cm="1">
        <f t="array" ref="N142">IF($D142=0,"",_xll.BDP($B142,N$7))</f>
        <v/>
      </c>
      <c r="O142" s="22" t="str">
        <f t="shared" ca="1" si="40"/>
        <v/>
      </c>
      <c r="P142" s="11" t="e">
        <f t="shared" si="51"/>
        <v>#VALUE!</v>
      </c>
      <c r="Q142" s="22" t="str">
        <f t="shared" ca="1" si="41"/>
        <v/>
      </c>
      <c r="R142" s="29" t="str">
        <f t="shared" si="42"/>
        <v/>
      </c>
      <c r="S142" s="30">
        <f t="shared" ca="1" si="52"/>
        <v>46295</v>
      </c>
      <c r="T142" s="30" t="e">
        <f t="shared" ca="1" si="53"/>
        <v>#VALUE!</v>
      </c>
      <c r="U142" s="4" t="str">
        <f t="shared" si="54"/>
        <v/>
      </c>
      <c r="V142" s="4" t="str">
        <f t="shared" si="55"/>
        <v/>
      </c>
      <c r="W142" s="31" t="str">
        <f t="shared" ca="1" si="56"/>
        <v/>
      </c>
      <c r="X142" s="4" t="str">
        <f t="shared" si="43"/>
        <v/>
      </c>
      <c r="Y142" s="32" t="e">
        <f t="shared" ca="1" si="57"/>
        <v>#VALUE!</v>
      </c>
      <c r="Z142" s="33" t="str">
        <f t="shared" si="44"/>
        <v/>
      </c>
      <c r="AA142" s="4" t="str">
        <f t="shared" ca="1" si="45"/>
        <v/>
      </c>
      <c r="AB142" s="4" t="str">
        <f t="shared" ca="1" si="46"/>
        <v/>
      </c>
      <c r="AC142" s="11" t="str">
        <f t="shared" si="47"/>
        <v/>
      </c>
      <c r="AD142" s="4" t="str">
        <f t="shared" si="48"/>
        <v/>
      </c>
      <c r="AE142" s="4" t="str">
        <f t="shared" si="49"/>
        <v/>
      </c>
      <c r="AF142" s="11" t="str">
        <f t="shared" si="50"/>
        <v/>
      </c>
    </row>
    <row r="143" spans="4:32" x14ac:dyDescent="0.3">
      <c r="D143" s="4">
        <f t="shared" si="39"/>
        <v>0</v>
      </c>
      <c r="E143" s="11" t="str" cm="1">
        <f t="array" ref="E143">IF($D143=0,"",_xll.BDP($B143,E$7))</f>
        <v/>
      </c>
      <c r="F143" s="11" t="str" cm="1">
        <f t="array" ref="F143">IF($D143=0,"",_xll.BDP($B143,F$7))</f>
        <v/>
      </c>
      <c r="G143" s="11" t="str" cm="1">
        <f t="array" ref="G143">IF($D143=0,"",_xll.BDP($B143,G$7))</f>
        <v/>
      </c>
      <c r="H143" s="11" t="str" cm="1">
        <f t="array" ref="H143">IF($D143=0,"",_xll.BDP($B143,H$7))</f>
        <v/>
      </c>
      <c r="I143" s="37" t="str" cm="1">
        <f t="array" ref="I143">IF($D143=0,"",_xll.BDP($B143,I$7))</f>
        <v/>
      </c>
      <c r="J143" s="11" t="str" cm="1">
        <f t="array" ref="J143">IF($D143=0,"",_xll.BDP($B143,J$7))</f>
        <v/>
      </c>
      <c r="K143" s="28" t="str" cm="1">
        <f t="array" ref="K143">IF($D143=0,"",_xll.BDP($B143,K$7))</f>
        <v/>
      </c>
      <c r="L143" s="11" t="str" cm="1">
        <f t="array" ref="L143">IF($D143=0,"",_xll.BDP($B143,L$7))</f>
        <v/>
      </c>
      <c r="M143" s="28" t="str" cm="1">
        <f t="array" ref="M143">IF($D143=0,"",_xll.BDP($B143,M$7))</f>
        <v/>
      </c>
      <c r="N143" s="11" t="str" cm="1">
        <f t="array" ref="N143">IF($D143=0,"",_xll.BDP($B143,N$7))</f>
        <v/>
      </c>
      <c r="O143" s="22" t="str">
        <f t="shared" ca="1" si="40"/>
        <v/>
      </c>
      <c r="P143" s="11" t="e">
        <f t="shared" si="51"/>
        <v>#VALUE!</v>
      </c>
      <c r="Q143" s="22" t="str">
        <f t="shared" ca="1" si="41"/>
        <v/>
      </c>
      <c r="R143" s="29" t="str">
        <f t="shared" si="42"/>
        <v/>
      </c>
      <c r="S143" s="30">
        <f t="shared" ca="1" si="52"/>
        <v>46295</v>
      </c>
      <c r="T143" s="30" t="e">
        <f t="shared" ca="1" si="53"/>
        <v>#VALUE!</v>
      </c>
      <c r="U143" s="4" t="str">
        <f t="shared" si="54"/>
        <v/>
      </c>
      <c r="V143" s="4" t="str">
        <f t="shared" si="55"/>
        <v/>
      </c>
      <c r="W143" s="31" t="str">
        <f t="shared" ca="1" si="56"/>
        <v/>
      </c>
      <c r="X143" s="4" t="str">
        <f t="shared" si="43"/>
        <v/>
      </c>
      <c r="Y143" s="32" t="e">
        <f t="shared" ca="1" si="57"/>
        <v>#VALUE!</v>
      </c>
      <c r="Z143" s="33" t="str">
        <f t="shared" si="44"/>
        <v/>
      </c>
      <c r="AA143" s="4" t="str">
        <f t="shared" ca="1" si="45"/>
        <v/>
      </c>
      <c r="AB143" s="4" t="str">
        <f t="shared" ca="1" si="46"/>
        <v/>
      </c>
      <c r="AC143" s="11" t="str">
        <f t="shared" si="47"/>
        <v/>
      </c>
      <c r="AD143" s="4" t="str">
        <f t="shared" si="48"/>
        <v/>
      </c>
      <c r="AE143" s="4" t="str">
        <f t="shared" si="49"/>
        <v/>
      </c>
      <c r="AF143" s="11" t="str">
        <f t="shared" si="50"/>
        <v/>
      </c>
    </row>
    <row r="144" spans="4:32" x14ac:dyDescent="0.3">
      <c r="D144" s="4">
        <f t="shared" si="39"/>
        <v>0</v>
      </c>
      <c r="E144" s="11" t="str" cm="1">
        <f t="array" ref="E144">IF($D144=0,"",_xll.BDP($B144,E$7))</f>
        <v/>
      </c>
      <c r="F144" s="11" t="str" cm="1">
        <f t="array" ref="F144">IF($D144=0,"",_xll.BDP($B144,F$7))</f>
        <v/>
      </c>
      <c r="G144" s="11" t="str" cm="1">
        <f t="array" ref="G144">IF($D144=0,"",_xll.BDP($B144,G$7))</f>
        <v/>
      </c>
      <c r="H144" s="11" t="str" cm="1">
        <f t="array" ref="H144">IF($D144=0,"",_xll.BDP($B144,H$7))</f>
        <v/>
      </c>
      <c r="I144" s="37" t="str" cm="1">
        <f t="array" ref="I144">IF($D144=0,"",_xll.BDP($B144,I$7))</f>
        <v/>
      </c>
      <c r="J144" s="11" t="str" cm="1">
        <f t="array" ref="J144">IF($D144=0,"",_xll.BDP($B144,J$7))</f>
        <v/>
      </c>
      <c r="K144" s="28" t="str" cm="1">
        <f t="array" ref="K144">IF($D144=0,"",_xll.BDP($B144,K$7))</f>
        <v/>
      </c>
      <c r="L144" s="11" t="str" cm="1">
        <f t="array" ref="L144">IF($D144=0,"",_xll.BDP($B144,L$7))</f>
        <v/>
      </c>
      <c r="M144" s="28" t="str" cm="1">
        <f t="array" ref="M144">IF($D144=0,"",_xll.BDP($B144,M$7))</f>
        <v/>
      </c>
      <c r="N144" s="11" t="str" cm="1">
        <f t="array" ref="N144">IF($D144=0,"",_xll.BDP($B144,N$7))</f>
        <v/>
      </c>
      <c r="O144" s="22" t="str">
        <f t="shared" ca="1" si="40"/>
        <v/>
      </c>
      <c r="P144" s="11" t="e">
        <f t="shared" si="51"/>
        <v>#VALUE!</v>
      </c>
      <c r="Q144" s="22" t="str">
        <f t="shared" ca="1" si="41"/>
        <v/>
      </c>
      <c r="R144" s="29" t="str">
        <f t="shared" si="42"/>
        <v/>
      </c>
      <c r="S144" s="30">
        <f t="shared" ca="1" si="52"/>
        <v>46295</v>
      </c>
      <c r="T144" s="30" t="e">
        <f t="shared" ca="1" si="53"/>
        <v>#VALUE!</v>
      </c>
      <c r="U144" s="4" t="str">
        <f t="shared" si="54"/>
        <v/>
      </c>
      <c r="V144" s="4" t="str">
        <f t="shared" si="55"/>
        <v/>
      </c>
      <c r="W144" s="31" t="str">
        <f t="shared" ca="1" si="56"/>
        <v/>
      </c>
      <c r="X144" s="4" t="str">
        <f t="shared" si="43"/>
        <v/>
      </c>
      <c r="Y144" s="32" t="e">
        <f t="shared" ca="1" si="57"/>
        <v>#VALUE!</v>
      </c>
      <c r="Z144" s="33" t="str">
        <f t="shared" si="44"/>
        <v/>
      </c>
      <c r="AA144" s="4" t="str">
        <f t="shared" ca="1" si="45"/>
        <v/>
      </c>
      <c r="AB144" s="4" t="str">
        <f t="shared" ca="1" si="46"/>
        <v/>
      </c>
      <c r="AC144" s="11" t="str">
        <f t="shared" si="47"/>
        <v/>
      </c>
      <c r="AD144" s="4" t="str">
        <f t="shared" si="48"/>
        <v/>
      </c>
      <c r="AE144" s="4" t="str">
        <f t="shared" si="49"/>
        <v/>
      </c>
      <c r="AF144" s="11" t="str">
        <f t="shared" si="50"/>
        <v/>
      </c>
    </row>
    <row r="145" spans="4:32" x14ac:dyDescent="0.3">
      <c r="D145" s="4">
        <f t="shared" si="39"/>
        <v>0</v>
      </c>
      <c r="E145" s="11" t="str" cm="1">
        <f t="array" ref="E145">IF($D145=0,"",_xll.BDP($B145,E$7))</f>
        <v/>
      </c>
      <c r="F145" s="11" t="str" cm="1">
        <f t="array" ref="F145">IF($D145=0,"",_xll.BDP($B145,F$7))</f>
        <v/>
      </c>
      <c r="G145" s="11" t="str" cm="1">
        <f t="array" ref="G145">IF($D145=0,"",_xll.BDP($B145,G$7))</f>
        <v/>
      </c>
      <c r="H145" s="11" t="str" cm="1">
        <f t="array" ref="H145">IF($D145=0,"",_xll.BDP($B145,H$7))</f>
        <v/>
      </c>
      <c r="I145" s="37" t="str" cm="1">
        <f t="array" ref="I145">IF($D145=0,"",_xll.BDP($B145,I$7))</f>
        <v/>
      </c>
      <c r="J145" s="11" t="str" cm="1">
        <f t="array" ref="J145">IF($D145=0,"",_xll.BDP($B145,J$7))</f>
        <v/>
      </c>
      <c r="K145" s="28" t="str" cm="1">
        <f t="array" ref="K145">IF($D145=0,"",_xll.BDP($B145,K$7))</f>
        <v/>
      </c>
      <c r="L145" s="11" t="str" cm="1">
        <f t="array" ref="L145">IF($D145=0,"",_xll.BDP($B145,L$7))</f>
        <v/>
      </c>
      <c r="M145" s="28" t="str" cm="1">
        <f t="array" ref="M145">IF($D145=0,"",_xll.BDP($B145,M$7))</f>
        <v/>
      </c>
      <c r="N145" s="11" t="str" cm="1">
        <f t="array" ref="N145">IF($D145=0,"",_xll.BDP($B145,N$7))</f>
        <v/>
      </c>
      <c r="O145" s="22" t="str">
        <f t="shared" ca="1" si="40"/>
        <v/>
      </c>
      <c r="P145" s="11" t="e">
        <f t="shared" si="51"/>
        <v>#VALUE!</v>
      </c>
      <c r="Q145" s="22" t="str">
        <f t="shared" ca="1" si="41"/>
        <v/>
      </c>
      <c r="R145" s="29" t="str">
        <f t="shared" si="42"/>
        <v/>
      </c>
      <c r="S145" s="30">
        <f t="shared" ca="1" si="52"/>
        <v>46295</v>
      </c>
      <c r="T145" s="30" t="e">
        <f t="shared" ca="1" si="53"/>
        <v>#VALUE!</v>
      </c>
      <c r="U145" s="4" t="str">
        <f t="shared" si="54"/>
        <v/>
      </c>
      <c r="V145" s="4" t="str">
        <f t="shared" si="55"/>
        <v/>
      </c>
      <c r="W145" s="31" t="str">
        <f t="shared" ca="1" si="56"/>
        <v/>
      </c>
      <c r="X145" s="4" t="str">
        <f t="shared" si="43"/>
        <v/>
      </c>
      <c r="Y145" s="32" t="e">
        <f t="shared" ca="1" si="57"/>
        <v>#VALUE!</v>
      </c>
      <c r="Z145" s="33" t="str">
        <f t="shared" si="44"/>
        <v/>
      </c>
      <c r="AA145" s="4" t="str">
        <f t="shared" ca="1" si="45"/>
        <v/>
      </c>
      <c r="AB145" s="4" t="str">
        <f t="shared" ca="1" si="46"/>
        <v/>
      </c>
      <c r="AC145" s="11" t="str">
        <f t="shared" si="47"/>
        <v/>
      </c>
      <c r="AD145" s="4" t="str">
        <f t="shared" si="48"/>
        <v/>
      </c>
      <c r="AE145" s="4" t="str">
        <f t="shared" si="49"/>
        <v/>
      </c>
      <c r="AF145" s="11" t="str">
        <f t="shared" si="50"/>
        <v/>
      </c>
    </row>
    <row r="146" spans="4:32" x14ac:dyDescent="0.3">
      <c r="D146" s="4">
        <f t="shared" si="39"/>
        <v>0</v>
      </c>
      <c r="E146" s="11" t="str" cm="1">
        <f t="array" ref="E146">IF($D146=0,"",_xll.BDP($B146,E$7))</f>
        <v/>
      </c>
      <c r="F146" s="11" t="str" cm="1">
        <f t="array" ref="F146">IF($D146=0,"",_xll.BDP($B146,F$7))</f>
        <v/>
      </c>
      <c r="G146" s="11" t="str" cm="1">
        <f t="array" ref="G146">IF($D146=0,"",_xll.BDP($B146,G$7))</f>
        <v/>
      </c>
      <c r="H146" s="11" t="str" cm="1">
        <f t="array" ref="H146">IF($D146=0,"",_xll.BDP($B146,H$7))</f>
        <v/>
      </c>
      <c r="I146" s="37" t="str" cm="1">
        <f t="array" ref="I146">IF($D146=0,"",_xll.BDP($B146,I$7))</f>
        <v/>
      </c>
      <c r="J146" s="11" t="str" cm="1">
        <f t="array" ref="J146">IF($D146=0,"",_xll.BDP($B146,J$7))</f>
        <v/>
      </c>
      <c r="K146" s="28" t="str" cm="1">
        <f t="array" ref="K146">IF($D146=0,"",_xll.BDP($B146,K$7))</f>
        <v/>
      </c>
      <c r="L146" s="11" t="str" cm="1">
        <f t="array" ref="L146">IF($D146=0,"",_xll.BDP($B146,L$7))</f>
        <v/>
      </c>
      <c r="M146" s="28" t="str" cm="1">
        <f t="array" ref="M146">IF($D146=0,"",_xll.BDP($B146,M$7))</f>
        <v/>
      </c>
      <c r="N146" s="11" t="str" cm="1">
        <f t="array" ref="N146">IF($D146=0,"",_xll.BDP($B146,N$7))</f>
        <v/>
      </c>
      <c r="O146" s="22" t="str">
        <f t="shared" ca="1" si="40"/>
        <v/>
      </c>
      <c r="P146" s="11" t="e">
        <f t="shared" si="51"/>
        <v>#VALUE!</v>
      </c>
      <c r="Q146" s="22" t="str">
        <f t="shared" ca="1" si="41"/>
        <v/>
      </c>
      <c r="R146" s="29" t="str">
        <f t="shared" si="42"/>
        <v/>
      </c>
      <c r="S146" s="30">
        <f t="shared" ca="1" si="52"/>
        <v>46295</v>
      </c>
      <c r="T146" s="30" t="e">
        <f t="shared" ca="1" si="53"/>
        <v>#VALUE!</v>
      </c>
      <c r="U146" s="4" t="str">
        <f t="shared" si="54"/>
        <v/>
      </c>
      <c r="V146" s="4" t="str">
        <f t="shared" si="55"/>
        <v/>
      </c>
      <c r="W146" s="31" t="str">
        <f t="shared" ca="1" si="56"/>
        <v/>
      </c>
      <c r="X146" s="4" t="str">
        <f t="shared" si="43"/>
        <v/>
      </c>
      <c r="Y146" s="32" t="e">
        <f t="shared" ca="1" si="57"/>
        <v>#VALUE!</v>
      </c>
      <c r="Z146" s="33" t="str">
        <f t="shared" si="44"/>
        <v/>
      </c>
      <c r="AA146" s="4" t="str">
        <f t="shared" ca="1" si="45"/>
        <v/>
      </c>
      <c r="AB146" s="4" t="str">
        <f t="shared" ca="1" si="46"/>
        <v/>
      </c>
      <c r="AC146" s="11" t="str">
        <f t="shared" si="47"/>
        <v/>
      </c>
      <c r="AD146" s="4" t="str">
        <f t="shared" si="48"/>
        <v/>
      </c>
      <c r="AE146" s="4" t="str">
        <f t="shared" si="49"/>
        <v/>
      </c>
      <c r="AF146" s="11" t="str">
        <f t="shared" si="50"/>
        <v/>
      </c>
    </row>
    <row r="147" spans="4:32" x14ac:dyDescent="0.3">
      <c r="D147" s="4">
        <f t="shared" ref="D147:D210" si="58">C147</f>
        <v>0</v>
      </c>
      <c r="E147" s="11" t="str" cm="1">
        <f t="array" ref="E147">IF($D147=0,"",_xll.BDP($B147,E$7))</f>
        <v/>
      </c>
      <c r="F147" s="11" t="str" cm="1">
        <f t="array" ref="F147">IF($D147=0,"",_xll.BDP($B147,F$7))</f>
        <v/>
      </c>
      <c r="G147" s="11" t="str" cm="1">
        <f t="array" ref="G147">IF($D147=0,"",_xll.BDP($B147,G$7))</f>
        <v/>
      </c>
      <c r="H147" s="11" t="str" cm="1">
        <f t="array" ref="H147">IF($D147=0,"",_xll.BDP($B147,H$7))</f>
        <v/>
      </c>
      <c r="I147" s="37" t="str" cm="1">
        <f t="array" ref="I147">IF($D147=0,"",_xll.BDP($B147,I$7))</f>
        <v/>
      </c>
      <c r="J147" s="11" t="str" cm="1">
        <f t="array" ref="J147">IF($D147=0,"",_xll.BDP($B147,J$7))</f>
        <v/>
      </c>
      <c r="K147" s="28" t="str" cm="1">
        <f t="array" ref="K147">IF($D147=0,"",_xll.BDP($B147,K$7))</f>
        <v/>
      </c>
      <c r="L147" s="11" t="str" cm="1">
        <f t="array" ref="L147">IF($D147=0,"",_xll.BDP($B147,L$7))</f>
        <v/>
      </c>
      <c r="M147" s="28" t="str" cm="1">
        <f t="array" ref="M147">IF($D147=0,"",_xll.BDP($B147,M$7))</f>
        <v/>
      </c>
      <c r="N147" s="11" t="str" cm="1">
        <f t="array" ref="N147">IF($D147=0,"",_xll.BDP($B147,N$7))</f>
        <v/>
      </c>
      <c r="O147" s="22" t="str">
        <f t="shared" ref="O147:O210" ca="1" si="59">IF(D147=0,"",YIELD(TODAY(),F147,I147/100,N147,100,2,1))</f>
        <v/>
      </c>
      <c r="P147" s="11" t="e">
        <f t="shared" si="51"/>
        <v>#VALUE!</v>
      </c>
      <c r="Q147" s="22" t="str">
        <f t="shared" ref="Q147:Q210" ca="1" si="60">IF(D147=0,"",YIELD(TODAY()+1,F147,I147/100,P147,100,2,1))</f>
        <v/>
      </c>
      <c r="R147" s="29" t="str">
        <f t="shared" ref="R147:R210" si="61">IF(D147=0,"",Q147-O147)</f>
        <v/>
      </c>
      <c r="S147" s="30">
        <f t="shared" ca="1" si="52"/>
        <v>46295</v>
      </c>
      <c r="T147" s="30" t="e">
        <f t="shared" ca="1" si="53"/>
        <v>#VALUE!</v>
      </c>
      <c r="U147" s="4" t="str">
        <f t="shared" si="54"/>
        <v/>
      </c>
      <c r="V147" s="4" t="str">
        <f t="shared" si="55"/>
        <v/>
      </c>
      <c r="W147" s="31" t="str">
        <f t="shared" ca="1" si="56"/>
        <v/>
      </c>
      <c r="X147" s="4" t="str">
        <f t="shared" ref="X147:X210" si="62">IF(D147=0,"",(P147-($F$2)*D147)/(1/32))</f>
        <v/>
      </c>
      <c r="Y147" s="32" t="e">
        <f t="shared" ca="1" si="57"/>
        <v>#VALUE!</v>
      </c>
      <c r="Z147" s="33" t="str">
        <f t="shared" si="44"/>
        <v/>
      </c>
      <c r="AA147" s="4" t="str">
        <f t="shared" ca="1" si="45"/>
        <v/>
      </c>
      <c r="AB147" s="4" t="str">
        <f t="shared" ca="1" si="46"/>
        <v/>
      </c>
      <c r="AC147" s="11" t="str">
        <f t="shared" si="47"/>
        <v/>
      </c>
      <c r="AD147" s="4" t="str">
        <f t="shared" si="48"/>
        <v/>
      </c>
      <c r="AE147" s="4" t="str">
        <f t="shared" si="49"/>
        <v/>
      </c>
      <c r="AF147" s="11" t="str">
        <f t="shared" si="50"/>
        <v/>
      </c>
    </row>
    <row r="148" spans="4:32" x14ac:dyDescent="0.3">
      <c r="D148" s="4">
        <f t="shared" si="58"/>
        <v>0</v>
      </c>
      <c r="E148" s="11" t="str" cm="1">
        <f t="array" ref="E148">IF($D148=0,"",_xll.BDP($B148,E$7))</f>
        <v/>
      </c>
      <c r="F148" s="11" t="str" cm="1">
        <f t="array" ref="F148">IF($D148=0,"",_xll.BDP($B148,F$7))</f>
        <v/>
      </c>
      <c r="G148" s="11" t="str" cm="1">
        <f t="array" ref="G148">IF($D148=0,"",_xll.BDP($B148,G$7))</f>
        <v/>
      </c>
      <c r="H148" s="11" t="str" cm="1">
        <f t="array" ref="H148">IF($D148=0,"",_xll.BDP($B148,H$7))</f>
        <v/>
      </c>
      <c r="I148" s="37" t="str" cm="1">
        <f t="array" ref="I148">IF($D148=0,"",_xll.BDP($B148,I$7))</f>
        <v/>
      </c>
      <c r="J148" s="11" t="str" cm="1">
        <f t="array" ref="J148">IF($D148=0,"",_xll.BDP($B148,J$7))</f>
        <v/>
      </c>
      <c r="K148" s="28" t="str" cm="1">
        <f t="array" ref="K148">IF($D148=0,"",_xll.BDP($B148,K$7))</f>
        <v/>
      </c>
      <c r="L148" s="11" t="str" cm="1">
        <f t="array" ref="L148">IF($D148=0,"",_xll.BDP($B148,L$7))</f>
        <v/>
      </c>
      <c r="M148" s="28" t="str" cm="1">
        <f t="array" ref="M148">IF($D148=0,"",_xll.BDP($B148,M$7))</f>
        <v/>
      </c>
      <c r="N148" s="11" t="str" cm="1">
        <f t="array" ref="N148">IF($D148=0,"",_xll.BDP($B148,N$7))</f>
        <v/>
      </c>
      <c r="O148" s="22" t="str">
        <f t="shared" ca="1" si="59"/>
        <v/>
      </c>
      <c r="P148" s="11" t="e">
        <f t="shared" si="51"/>
        <v>#VALUE!</v>
      </c>
      <c r="Q148" s="22" t="str">
        <f t="shared" ca="1" si="60"/>
        <v/>
      </c>
      <c r="R148" s="29" t="str">
        <f t="shared" si="61"/>
        <v/>
      </c>
      <c r="S148" s="30">
        <f t="shared" ca="1" si="52"/>
        <v>46295</v>
      </c>
      <c r="T148" s="30" t="e">
        <f t="shared" ca="1" si="53"/>
        <v>#VALUE!</v>
      </c>
      <c r="U148" s="4" t="str">
        <f t="shared" si="54"/>
        <v/>
      </c>
      <c r="V148" s="4" t="str">
        <f t="shared" si="55"/>
        <v/>
      </c>
      <c r="W148" s="31" t="str">
        <f t="shared" ca="1" si="56"/>
        <v/>
      </c>
      <c r="X148" s="4" t="str">
        <f t="shared" si="62"/>
        <v/>
      </c>
      <c r="Y148" s="32" t="e">
        <f t="shared" ca="1" si="57"/>
        <v>#VALUE!</v>
      </c>
      <c r="Z148" s="33" t="str">
        <f t="shared" si="44"/>
        <v/>
      </c>
      <c r="AA148" s="4" t="str">
        <f t="shared" ca="1" si="45"/>
        <v/>
      </c>
      <c r="AB148" s="4" t="str">
        <f t="shared" ca="1" si="46"/>
        <v/>
      </c>
      <c r="AC148" s="11" t="str">
        <f t="shared" si="47"/>
        <v/>
      </c>
      <c r="AD148" s="4" t="str">
        <f t="shared" si="48"/>
        <v/>
      </c>
      <c r="AE148" s="4" t="str">
        <f t="shared" si="49"/>
        <v/>
      </c>
      <c r="AF148" s="11" t="str">
        <f t="shared" si="50"/>
        <v/>
      </c>
    </row>
    <row r="149" spans="4:32" x14ac:dyDescent="0.3">
      <c r="D149" s="4">
        <f t="shared" si="58"/>
        <v>0</v>
      </c>
      <c r="E149" s="11" t="str" cm="1">
        <f t="array" ref="E149">IF($D149=0,"",_xll.BDP($B149,E$7))</f>
        <v/>
      </c>
      <c r="F149" s="11" t="str" cm="1">
        <f t="array" ref="F149">IF($D149=0,"",_xll.BDP($B149,F$7))</f>
        <v/>
      </c>
      <c r="G149" s="11" t="str" cm="1">
        <f t="array" ref="G149">IF($D149=0,"",_xll.BDP($B149,G$7))</f>
        <v/>
      </c>
      <c r="H149" s="11" t="str" cm="1">
        <f t="array" ref="H149">IF($D149=0,"",_xll.BDP($B149,H$7))</f>
        <v/>
      </c>
      <c r="I149" s="37" t="str" cm="1">
        <f t="array" ref="I149">IF($D149=0,"",_xll.BDP($B149,I$7))</f>
        <v/>
      </c>
      <c r="J149" s="11" t="str" cm="1">
        <f t="array" ref="J149">IF($D149=0,"",_xll.BDP($B149,J$7))</f>
        <v/>
      </c>
      <c r="K149" s="28" t="str" cm="1">
        <f t="array" ref="K149">IF($D149=0,"",_xll.BDP($B149,K$7))</f>
        <v/>
      </c>
      <c r="L149" s="11" t="str" cm="1">
        <f t="array" ref="L149">IF($D149=0,"",_xll.BDP($B149,L$7))</f>
        <v/>
      </c>
      <c r="M149" s="28" t="str" cm="1">
        <f t="array" ref="M149">IF($D149=0,"",_xll.BDP($B149,M$7))</f>
        <v/>
      </c>
      <c r="N149" s="11" t="str" cm="1">
        <f t="array" ref="N149">IF($D149=0,"",_xll.BDP($B149,N$7))</f>
        <v/>
      </c>
      <c r="O149" s="22" t="str">
        <f t="shared" ca="1" si="59"/>
        <v/>
      </c>
      <c r="P149" s="11" t="e">
        <f t="shared" si="51"/>
        <v>#VALUE!</v>
      </c>
      <c r="Q149" s="22" t="str">
        <f t="shared" ca="1" si="60"/>
        <v/>
      </c>
      <c r="R149" s="29" t="str">
        <f t="shared" si="61"/>
        <v/>
      </c>
      <c r="S149" s="30">
        <f t="shared" ca="1" si="52"/>
        <v>46295</v>
      </c>
      <c r="T149" s="30" t="e">
        <f t="shared" ca="1" si="53"/>
        <v>#VALUE!</v>
      </c>
      <c r="U149" s="4" t="str">
        <f t="shared" si="54"/>
        <v/>
      </c>
      <c r="V149" s="4" t="str">
        <f t="shared" si="55"/>
        <v/>
      </c>
      <c r="W149" s="31" t="str">
        <f t="shared" ca="1" si="56"/>
        <v/>
      </c>
      <c r="X149" s="4" t="str">
        <f t="shared" si="62"/>
        <v/>
      </c>
      <c r="Y149" s="32" t="e">
        <f t="shared" ca="1" si="57"/>
        <v>#VALUE!</v>
      </c>
      <c r="Z149" s="33" t="str">
        <f t="shared" si="44"/>
        <v/>
      </c>
      <c r="AA149" s="4" t="str">
        <f t="shared" ca="1" si="45"/>
        <v/>
      </c>
      <c r="AB149" s="4" t="str">
        <f t="shared" ca="1" si="46"/>
        <v/>
      </c>
      <c r="AC149" s="11" t="str">
        <f t="shared" si="47"/>
        <v/>
      </c>
      <c r="AD149" s="4" t="str">
        <f t="shared" si="48"/>
        <v/>
      </c>
      <c r="AE149" s="4" t="str">
        <f t="shared" si="49"/>
        <v/>
      </c>
      <c r="AF149" s="11" t="str">
        <f t="shared" si="50"/>
        <v/>
      </c>
    </row>
    <row r="150" spans="4:32" x14ac:dyDescent="0.3">
      <c r="D150" s="4">
        <f t="shared" si="58"/>
        <v>0</v>
      </c>
      <c r="E150" s="11" t="str" cm="1">
        <f t="array" ref="E150">IF($D150=0,"",_xll.BDP($B150,E$7))</f>
        <v/>
      </c>
      <c r="F150" s="11" t="str" cm="1">
        <f t="array" ref="F150">IF($D150=0,"",_xll.BDP($B150,F$7))</f>
        <v/>
      </c>
      <c r="G150" s="11" t="str" cm="1">
        <f t="array" ref="G150">IF($D150=0,"",_xll.BDP($B150,G$7))</f>
        <v/>
      </c>
      <c r="H150" s="11" t="str" cm="1">
        <f t="array" ref="H150">IF($D150=0,"",_xll.BDP($B150,H$7))</f>
        <v/>
      </c>
      <c r="I150" s="37" t="str" cm="1">
        <f t="array" ref="I150">IF($D150=0,"",_xll.BDP($B150,I$7))</f>
        <v/>
      </c>
      <c r="J150" s="11" t="str" cm="1">
        <f t="array" ref="J150">IF($D150=0,"",_xll.BDP($B150,J$7))</f>
        <v/>
      </c>
      <c r="K150" s="28" t="str" cm="1">
        <f t="array" ref="K150">IF($D150=0,"",_xll.BDP($B150,K$7))</f>
        <v/>
      </c>
      <c r="L150" s="11" t="str" cm="1">
        <f t="array" ref="L150">IF($D150=0,"",_xll.BDP($B150,L$7))</f>
        <v/>
      </c>
      <c r="M150" s="28" t="str" cm="1">
        <f t="array" ref="M150">IF($D150=0,"",_xll.BDP($B150,M$7))</f>
        <v/>
      </c>
      <c r="N150" s="11" t="str" cm="1">
        <f t="array" ref="N150">IF($D150=0,"",_xll.BDP($B150,N$7))</f>
        <v/>
      </c>
      <c r="O150" s="22" t="str">
        <f t="shared" ca="1" si="59"/>
        <v/>
      </c>
      <c r="P150" s="11" t="e">
        <f t="shared" si="51"/>
        <v>#VALUE!</v>
      </c>
      <c r="Q150" s="22" t="str">
        <f t="shared" ca="1" si="60"/>
        <v/>
      </c>
      <c r="R150" s="29" t="str">
        <f t="shared" si="61"/>
        <v/>
      </c>
      <c r="S150" s="30">
        <f t="shared" ca="1" si="52"/>
        <v>46295</v>
      </c>
      <c r="T150" s="30" t="e">
        <f t="shared" ca="1" si="53"/>
        <v>#VALUE!</v>
      </c>
      <c r="U150" s="4" t="str">
        <f t="shared" si="54"/>
        <v/>
      </c>
      <c r="V150" s="4" t="str">
        <f t="shared" si="55"/>
        <v/>
      </c>
      <c r="W150" s="31" t="str">
        <f t="shared" ca="1" si="56"/>
        <v/>
      </c>
      <c r="X150" s="4" t="str">
        <f t="shared" si="62"/>
        <v/>
      </c>
      <c r="Y150" s="32" t="e">
        <f t="shared" ca="1" si="57"/>
        <v>#VALUE!</v>
      </c>
      <c r="Z150" s="33" t="str">
        <f t="shared" si="44"/>
        <v/>
      </c>
      <c r="AA150" s="4" t="str">
        <f t="shared" ca="1" si="45"/>
        <v/>
      </c>
      <c r="AB150" s="4" t="str">
        <f t="shared" ca="1" si="46"/>
        <v/>
      </c>
      <c r="AC150" s="11" t="str">
        <f t="shared" si="47"/>
        <v/>
      </c>
      <c r="AD150" s="4" t="str">
        <f t="shared" si="48"/>
        <v/>
      </c>
      <c r="AE150" s="4" t="str">
        <f t="shared" si="49"/>
        <v/>
      </c>
      <c r="AF150" s="11" t="str">
        <f t="shared" si="50"/>
        <v/>
      </c>
    </row>
    <row r="151" spans="4:32" x14ac:dyDescent="0.3">
      <c r="D151" s="4">
        <f t="shared" si="58"/>
        <v>0</v>
      </c>
      <c r="E151" s="11" t="str" cm="1">
        <f t="array" ref="E151">IF($D151=0,"",_xll.BDP($B151,E$7))</f>
        <v/>
      </c>
      <c r="F151" s="11" t="str" cm="1">
        <f t="array" ref="F151">IF($D151=0,"",_xll.BDP($B151,F$7))</f>
        <v/>
      </c>
      <c r="G151" s="11" t="str" cm="1">
        <f t="array" ref="G151">IF($D151=0,"",_xll.BDP($B151,G$7))</f>
        <v/>
      </c>
      <c r="H151" s="11" t="str" cm="1">
        <f t="array" ref="H151">IF($D151=0,"",_xll.BDP($B151,H$7))</f>
        <v/>
      </c>
      <c r="I151" s="37" t="str" cm="1">
        <f t="array" ref="I151">IF($D151=0,"",_xll.BDP($B151,I$7))</f>
        <v/>
      </c>
      <c r="J151" s="11" t="str" cm="1">
        <f t="array" ref="J151">IF($D151=0,"",_xll.BDP($B151,J$7))</f>
        <v/>
      </c>
      <c r="K151" s="28" t="str" cm="1">
        <f t="array" ref="K151">IF($D151=0,"",_xll.BDP($B151,K$7))</f>
        <v/>
      </c>
      <c r="L151" s="11" t="str" cm="1">
        <f t="array" ref="L151">IF($D151=0,"",_xll.BDP($B151,L$7))</f>
        <v/>
      </c>
      <c r="M151" s="28" t="str" cm="1">
        <f t="array" ref="M151">IF($D151=0,"",_xll.BDP($B151,M$7))</f>
        <v/>
      </c>
      <c r="N151" s="11" t="str" cm="1">
        <f t="array" ref="N151">IF($D151=0,"",_xll.BDP($B151,N$7))</f>
        <v/>
      </c>
      <c r="O151" s="22" t="str">
        <f t="shared" ca="1" si="59"/>
        <v/>
      </c>
      <c r="P151" s="11" t="e">
        <f t="shared" si="51"/>
        <v>#VALUE!</v>
      </c>
      <c r="Q151" s="22" t="str">
        <f t="shared" ca="1" si="60"/>
        <v/>
      </c>
      <c r="R151" s="29" t="str">
        <f t="shared" si="61"/>
        <v/>
      </c>
      <c r="S151" s="30">
        <f t="shared" ca="1" si="52"/>
        <v>46295</v>
      </c>
      <c r="T151" s="30" t="e">
        <f t="shared" ca="1" si="53"/>
        <v>#VALUE!</v>
      </c>
      <c r="U151" s="4" t="str">
        <f t="shared" si="54"/>
        <v/>
      </c>
      <c r="V151" s="4" t="str">
        <f t="shared" si="55"/>
        <v/>
      </c>
      <c r="W151" s="31" t="str">
        <f t="shared" ca="1" si="56"/>
        <v/>
      </c>
      <c r="X151" s="4" t="str">
        <f t="shared" si="62"/>
        <v/>
      </c>
      <c r="Y151" s="32" t="e">
        <f t="shared" ca="1" si="57"/>
        <v>#VALUE!</v>
      </c>
      <c r="Z151" s="33" t="str">
        <f t="shared" si="44"/>
        <v/>
      </c>
      <c r="AA151" s="4" t="str">
        <f t="shared" ca="1" si="45"/>
        <v/>
      </c>
      <c r="AB151" s="4" t="str">
        <f t="shared" ca="1" si="46"/>
        <v/>
      </c>
      <c r="AC151" s="11" t="str">
        <f t="shared" si="47"/>
        <v/>
      </c>
      <c r="AD151" s="4" t="str">
        <f t="shared" si="48"/>
        <v/>
      </c>
      <c r="AE151" s="4" t="str">
        <f t="shared" si="49"/>
        <v/>
      </c>
      <c r="AF151" s="11" t="str">
        <f t="shared" si="50"/>
        <v/>
      </c>
    </row>
    <row r="152" spans="4:32" x14ac:dyDescent="0.3">
      <c r="D152" s="4">
        <f t="shared" si="58"/>
        <v>0</v>
      </c>
      <c r="E152" s="11" t="str" cm="1">
        <f t="array" ref="E152">IF($D152=0,"",_xll.BDP($B152,E$7))</f>
        <v/>
      </c>
      <c r="F152" s="11" t="str" cm="1">
        <f t="array" ref="F152">IF($D152=0,"",_xll.BDP($B152,F$7))</f>
        <v/>
      </c>
      <c r="G152" s="11" t="str" cm="1">
        <f t="array" ref="G152">IF($D152=0,"",_xll.BDP($B152,G$7))</f>
        <v/>
      </c>
      <c r="H152" s="11" t="str" cm="1">
        <f t="array" ref="H152">IF($D152=0,"",_xll.BDP($B152,H$7))</f>
        <v/>
      </c>
      <c r="I152" s="37" t="str" cm="1">
        <f t="array" ref="I152">IF($D152=0,"",_xll.BDP($B152,I$7))</f>
        <v/>
      </c>
      <c r="J152" s="11" t="str" cm="1">
        <f t="array" ref="J152">IF($D152=0,"",_xll.BDP($B152,J$7))</f>
        <v/>
      </c>
      <c r="K152" s="28" t="str" cm="1">
        <f t="array" ref="K152">IF($D152=0,"",_xll.BDP($B152,K$7))</f>
        <v/>
      </c>
      <c r="L152" s="11" t="str" cm="1">
        <f t="array" ref="L152">IF($D152=0,"",_xll.BDP($B152,L$7))</f>
        <v/>
      </c>
      <c r="M152" s="28" t="str" cm="1">
        <f t="array" ref="M152">IF($D152=0,"",_xll.BDP($B152,M$7))</f>
        <v/>
      </c>
      <c r="N152" s="11" t="str" cm="1">
        <f t="array" ref="N152">IF($D152=0,"",_xll.BDP($B152,N$7))</f>
        <v/>
      </c>
      <c r="O152" s="22" t="str">
        <f t="shared" ca="1" si="59"/>
        <v/>
      </c>
      <c r="P152" s="11" t="e">
        <f t="shared" si="51"/>
        <v>#VALUE!</v>
      </c>
      <c r="Q152" s="22" t="str">
        <f t="shared" ca="1" si="60"/>
        <v/>
      </c>
      <c r="R152" s="29" t="str">
        <f t="shared" si="61"/>
        <v/>
      </c>
      <c r="S152" s="30">
        <f t="shared" ca="1" si="52"/>
        <v>46295</v>
      </c>
      <c r="T152" s="30" t="e">
        <f t="shared" ca="1" si="53"/>
        <v>#VALUE!</v>
      </c>
      <c r="U152" s="4" t="str">
        <f t="shared" si="54"/>
        <v/>
      </c>
      <c r="V152" s="4" t="str">
        <f t="shared" si="55"/>
        <v/>
      </c>
      <c r="W152" s="31" t="str">
        <f t="shared" ca="1" si="56"/>
        <v/>
      </c>
      <c r="X152" s="4" t="str">
        <f t="shared" si="62"/>
        <v/>
      </c>
      <c r="Y152" s="32" t="e">
        <f t="shared" ca="1" si="57"/>
        <v>#VALUE!</v>
      </c>
      <c r="Z152" s="33" t="str">
        <f t="shared" si="44"/>
        <v/>
      </c>
      <c r="AA152" s="4" t="str">
        <f t="shared" ca="1" si="45"/>
        <v/>
      </c>
      <c r="AB152" s="4" t="str">
        <f t="shared" ca="1" si="46"/>
        <v/>
      </c>
      <c r="AC152" s="11" t="str">
        <f t="shared" si="47"/>
        <v/>
      </c>
      <c r="AD152" s="4" t="str">
        <f t="shared" si="48"/>
        <v/>
      </c>
      <c r="AE152" s="4" t="str">
        <f t="shared" si="49"/>
        <v/>
      </c>
      <c r="AF152" s="11" t="str">
        <f t="shared" si="50"/>
        <v/>
      </c>
    </row>
    <row r="153" spans="4:32" x14ac:dyDescent="0.3">
      <c r="D153" s="4">
        <f t="shared" si="58"/>
        <v>0</v>
      </c>
      <c r="E153" s="11" t="str" cm="1">
        <f t="array" ref="E153">IF($D153=0,"",_xll.BDP($B153,E$7))</f>
        <v/>
      </c>
      <c r="F153" s="11" t="str" cm="1">
        <f t="array" ref="F153">IF($D153=0,"",_xll.BDP($B153,F$7))</f>
        <v/>
      </c>
      <c r="G153" s="11" t="str" cm="1">
        <f t="array" ref="G153">IF($D153=0,"",_xll.BDP($B153,G$7))</f>
        <v/>
      </c>
      <c r="H153" s="11" t="str" cm="1">
        <f t="array" ref="H153">IF($D153=0,"",_xll.BDP($B153,H$7))</f>
        <v/>
      </c>
      <c r="I153" s="37" t="str" cm="1">
        <f t="array" ref="I153">IF($D153=0,"",_xll.BDP($B153,I$7))</f>
        <v/>
      </c>
      <c r="J153" s="11" t="str" cm="1">
        <f t="array" ref="J153">IF($D153=0,"",_xll.BDP($B153,J$7))</f>
        <v/>
      </c>
      <c r="K153" s="28" t="str" cm="1">
        <f t="array" ref="K153">IF($D153=0,"",_xll.BDP($B153,K$7))</f>
        <v/>
      </c>
      <c r="L153" s="11" t="str" cm="1">
        <f t="array" ref="L153">IF($D153=0,"",_xll.BDP($B153,L$7))</f>
        <v/>
      </c>
      <c r="M153" s="28" t="str" cm="1">
        <f t="array" ref="M153">IF($D153=0,"",_xll.BDP($B153,M$7))</f>
        <v/>
      </c>
      <c r="N153" s="11" t="str" cm="1">
        <f t="array" ref="N153">IF($D153=0,"",_xll.BDP($B153,N$7))</f>
        <v/>
      </c>
      <c r="O153" s="22" t="str">
        <f t="shared" ca="1" si="59"/>
        <v/>
      </c>
      <c r="P153" s="11" t="e">
        <f t="shared" si="51"/>
        <v>#VALUE!</v>
      </c>
      <c r="Q153" s="22" t="str">
        <f t="shared" ca="1" si="60"/>
        <v/>
      </c>
      <c r="R153" s="29" t="str">
        <f t="shared" si="61"/>
        <v/>
      </c>
      <c r="S153" s="30">
        <f t="shared" ca="1" si="52"/>
        <v>46295</v>
      </c>
      <c r="T153" s="30" t="e">
        <f t="shared" ca="1" si="53"/>
        <v>#VALUE!</v>
      </c>
      <c r="U153" s="4" t="str">
        <f t="shared" si="54"/>
        <v/>
      </c>
      <c r="V153" s="4" t="str">
        <f t="shared" si="55"/>
        <v/>
      </c>
      <c r="W153" s="31" t="str">
        <f t="shared" ca="1" si="56"/>
        <v/>
      </c>
      <c r="X153" s="4" t="str">
        <f t="shared" si="62"/>
        <v/>
      </c>
      <c r="Y153" s="32" t="e">
        <f t="shared" ca="1" si="57"/>
        <v>#VALUE!</v>
      </c>
      <c r="Z153" s="33" t="str">
        <f t="shared" si="44"/>
        <v/>
      </c>
      <c r="AA153" s="4" t="str">
        <f t="shared" ca="1" si="45"/>
        <v/>
      </c>
      <c r="AB153" s="4" t="str">
        <f t="shared" ca="1" si="46"/>
        <v/>
      </c>
      <c r="AC153" s="11" t="str">
        <f t="shared" si="47"/>
        <v/>
      </c>
      <c r="AD153" s="4" t="str">
        <f t="shared" si="48"/>
        <v/>
      </c>
      <c r="AE153" s="4" t="str">
        <f t="shared" si="49"/>
        <v/>
      </c>
      <c r="AF153" s="11" t="str">
        <f t="shared" si="50"/>
        <v/>
      </c>
    </row>
    <row r="154" spans="4:32" x14ac:dyDescent="0.3">
      <c r="D154" s="4">
        <f t="shared" si="58"/>
        <v>0</v>
      </c>
      <c r="E154" s="11" t="str" cm="1">
        <f t="array" ref="E154">IF($D154=0,"",_xll.BDP($B154,E$7))</f>
        <v/>
      </c>
      <c r="F154" s="11" t="str" cm="1">
        <f t="array" ref="F154">IF($D154=0,"",_xll.BDP($B154,F$7))</f>
        <v/>
      </c>
      <c r="G154" s="11" t="str" cm="1">
        <f t="array" ref="G154">IF($D154=0,"",_xll.BDP($B154,G$7))</f>
        <v/>
      </c>
      <c r="H154" s="11" t="str" cm="1">
        <f t="array" ref="H154">IF($D154=0,"",_xll.BDP($B154,H$7))</f>
        <v/>
      </c>
      <c r="I154" s="37" t="str" cm="1">
        <f t="array" ref="I154">IF($D154=0,"",_xll.BDP($B154,I$7))</f>
        <v/>
      </c>
      <c r="J154" s="11" t="str" cm="1">
        <f t="array" ref="J154">IF($D154=0,"",_xll.BDP($B154,J$7))</f>
        <v/>
      </c>
      <c r="K154" s="28" t="str" cm="1">
        <f t="array" ref="K154">IF($D154=0,"",_xll.BDP($B154,K$7))</f>
        <v/>
      </c>
      <c r="L154" s="11" t="str" cm="1">
        <f t="array" ref="L154">IF($D154=0,"",_xll.BDP($B154,L$7))</f>
        <v/>
      </c>
      <c r="M154" s="28" t="str" cm="1">
        <f t="array" ref="M154">IF($D154=0,"",_xll.BDP($B154,M$7))</f>
        <v/>
      </c>
      <c r="N154" s="11" t="str" cm="1">
        <f t="array" ref="N154">IF($D154=0,"",_xll.BDP($B154,N$7))</f>
        <v/>
      </c>
      <c r="O154" s="22" t="str">
        <f t="shared" ca="1" si="59"/>
        <v/>
      </c>
      <c r="P154" s="11" t="e">
        <f t="shared" si="51"/>
        <v>#VALUE!</v>
      </c>
      <c r="Q154" s="22" t="str">
        <f t="shared" ca="1" si="60"/>
        <v/>
      </c>
      <c r="R154" s="29" t="str">
        <f t="shared" si="61"/>
        <v/>
      </c>
      <c r="S154" s="30">
        <f t="shared" ca="1" si="52"/>
        <v>46295</v>
      </c>
      <c r="T154" s="30" t="e">
        <f t="shared" ca="1" si="53"/>
        <v>#VALUE!</v>
      </c>
      <c r="U154" s="4" t="str">
        <f t="shared" si="54"/>
        <v/>
      </c>
      <c r="V154" s="4" t="str">
        <f t="shared" si="55"/>
        <v/>
      </c>
      <c r="W154" s="31" t="str">
        <f t="shared" ca="1" si="56"/>
        <v/>
      </c>
      <c r="X154" s="4" t="str">
        <f t="shared" si="62"/>
        <v/>
      </c>
      <c r="Y154" s="32" t="e">
        <f t="shared" ca="1" si="57"/>
        <v>#VALUE!</v>
      </c>
      <c r="Z154" s="33" t="str">
        <f t="shared" si="44"/>
        <v/>
      </c>
      <c r="AA154" s="4" t="str">
        <f t="shared" ca="1" si="45"/>
        <v/>
      </c>
      <c r="AB154" s="4" t="str">
        <f t="shared" ca="1" si="46"/>
        <v/>
      </c>
      <c r="AC154" s="11" t="str">
        <f t="shared" si="47"/>
        <v/>
      </c>
      <c r="AD154" s="4" t="str">
        <f t="shared" si="48"/>
        <v/>
      </c>
      <c r="AE154" s="4" t="str">
        <f t="shared" si="49"/>
        <v/>
      </c>
      <c r="AF154" s="11" t="str">
        <f t="shared" si="50"/>
        <v/>
      </c>
    </row>
    <row r="155" spans="4:32" x14ac:dyDescent="0.3">
      <c r="D155" s="4">
        <f t="shared" si="58"/>
        <v>0</v>
      </c>
      <c r="E155" s="11" t="str" cm="1">
        <f t="array" ref="E155">IF($D155=0,"",_xll.BDP($B155,E$7))</f>
        <v/>
      </c>
      <c r="F155" s="11" t="str" cm="1">
        <f t="array" ref="F155">IF($D155=0,"",_xll.BDP($B155,F$7))</f>
        <v/>
      </c>
      <c r="G155" s="11" t="str" cm="1">
        <f t="array" ref="G155">IF($D155=0,"",_xll.BDP($B155,G$7))</f>
        <v/>
      </c>
      <c r="H155" s="11" t="str" cm="1">
        <f t="array" ref="H155">IF($D155=0,"",_xll.BDP($B155,H$7))</f>
        <v/>
      </c>
      <c r="I155" s="37" t="str" cm="1">
        <f t="array" ref="I155">IF($D155=0,"",_xll.BDP($B155,I$7))</f>
        <v/>
      </c>
      <c r="J155" s="11" t="str" cm="1">
        <f t="array" ref="J155">IF($D155=0,"",_xll.BDP($B155,J$7))</f>
        <v/>
      </c>
      <c r="K155" s="28" t="str" cm="1">
        <f t="array" ref="K155">IF($D155=0,"",_xll.BDP($B155,K$7))</f>
        <v/>
      </c>
      <c r="L155" s="11" t="str" cm="1">
        <f t="array" ref="L155">IF($D155=0,"",_xll.BDP($B155,L$7))</f>
        <v/>
      </c>
      <c r="M155" s="28" t="str" cm="1">
        <f t="array" ref="M155">IF($D155=0,"",_xll.BDP($B155,M$7))</f>
        <v/>
      </c>
      <c r="N155" s="11" t="str" cm="1">
        <f t="array" ref="N155">IF($D155=0,"",_xll.BDP($B155,N$7))</f>
        <v/>
      </c>
      <c r="O155" s="22" t="str">
        <f t="shared" ca="1" si="59"/>
        <v/>
      </c>
      <c r="P155" s="11" t="e">
        <f t="shared" si="51"/>
        <v>#VALUE!</v>
      </c>
      <c r="Q155" s="22" t="str">
        <f t="shared" ca="1" si="60"/>
        <v/>
      </c>
      <c r="R155" s="29" t="str">
        <f t="shared" si="61"/>
        <v/>
      </c>
      <c r="S155" s="30">
        <f t="shared" ca="1" si="52"/>
        <v>46295</v>
      </c>
      <c r="T155" s="30" t="e">
        <f t="shared" ca="1" si="53"/>
        <v>#VALUE!</v>
      </c>
      <c r="U155" s="4" t="str">
        <f t="shared" si="54"/>
        <v/>
      </c>
      <c r="V155" s="4" t="str">
        <f t="shared" si="55"/>
        <v/>
      </c>
      <c r="W155" s="31" t="str">
        <f t="shared" ca="1" si="56"/>
        <v/>
      </c>
      <c r="X155" s="4" t="str">
        <f t="shared" si="62"/>
        <v/>
      </c>
      <c r="Y155" s="32" t="e">
        <f t="shared" ca="1" si="57"/>
        <v>#VALUE!</v>
      </c>
      <c r="Z155" s="33" t="str">
        <f t="shared" si="44"/>
        <v/>
      </c>
      <c r="AA155" s="4" t="str">
        <f t="shared" ca="1" si="45"/>
        <v/>
      </c>
      <c r="AB155" s="4" t="str">
        <f t="shared" ca="1" si="46"/>
        <v/>
      </c>
      <c r="AC155" s="11" t="str">
        <f t="shared" si="47"/>
        <v/>
      </c>
      <c r="AD155" s="4" t="str">
        <f t="shared" si="48"/>
        <v/>
      </c>
      <c r="AE155" s="4" t="str">
        <f t="shared" si="49"/>
        <v/>
      </c>
      <c r="AF155" s="11" t="str">
        <f t="shared" si="50"/>
        <v/>
      </c>
    </row>
    <row r="156" spans="4:32" x14ac:dyDescent="0.3">
      <c r="D156" s="4">
        <f t="shared" si="58"/>
        <v>0</v>
      </c>
      <c r="E156" s="11" t="str" cm="1">
        <f t="array" ref="E156">IF($D156=0,"",_xll.BDP($B156,E$7))</f>
        <v/>
      </c>
      <c r="F156" s="11" t="str" cm="1">
        <f t="array" ref="F156">IF($D156=0,"",_xll.BDP($B156,F$7))</f>
        <v/>
      </c>
      <c r="G156" s="11" t="str" cm="1">
        <f t="array" ref="G156">IF($D156=0,"",_xll.BDP($B156,G$7))</f>
        <v/>
      </c>
      <c r="H156" s="11" t="str" cm="1">
        <f t="array" ref="H156">IF($D156=0,"",_xll.BDP($B156,H$7))</f>
        <v/>
      </c>
      <c r="I156" s="37" t="str" cm="1">
        <f t="array" ref="I156">IF($D156=0,"",_xll.BDP($B156,I$7))</f>
        <v/>
      </c>
      <c r="J156" s="11" t="str" cm="1">
        <f t="array" ref="J156">IF($D156=0,"",_xll.BDP($B156,J$7))</f>
        <v/>
      </c>
      <c r="K156" s="28" t="str" cm="1">
        <f t="array" ref="K156">IF($D156=0,"",_xll.BDP($B156,K$7))</f>
        <v/>
      </c>
      <c r="L156" s="11" t="str" cm="1">
        <f t="array" ref="L156">IF($D156=0,"",_xll.BDP($B156,L$7))</f>
        <v/>
      </c>
      <c r="M156" s="28" t="str" cm="1">
        <f t="array" ref="M156">IF($D156=0,"",_xll.BDP($B156,M$7))</f>
        <v/>
      </c>
      <c r="N156" s="11" t="str" cm="1">
        <f t="array" ref="N156">IF($D156=0,"",_xll.BDP($B156,N$7))</f>
        <v/>
      </c>
      <c r="O156" s="22" t="str">
        <f t="shared" ca="1" si="59"/>
        <v/>
      </c>
      <c r="P156" s="11" t="e">
        <f t="shared" si="51"/>
        <v>#VALUE!</v>
      </c>
      <c r="Q156" s="22" t="str">
        <f t="shared" ca="1" si="60"/>
        <v/>
      </c>
      <c r="R156" s="29" t="str">
        <f t="shared" si="61"/>
        <v/>
      </c>
      <c r="S156" s="30">
        <f t="shared" ca="1" si="52"/>
        <v>46295</v>
      </c>
      <c r="T156" s="30" t="e">
        <f t="shared" ca="1" si="53"/>
        <v>#VALUE!</v>
      </c>
      <c r="U156" s="4" t="str">
        <f t="shared" si="54"/>
        <v/>
      </c>
      <c r="V156" s="4" t="str">
        <f t="shared" si="55"/>
        <v/>
      </c>
      <c r="W156" s="31" t="str">
        <f t="shared" ca="1" si="56"/>
        <v/>
      </c>
      <c r="X156" s="4" t="str">
        <f t="shared" si="62"/>
        <v/>
      </c>
      <c r="Y156" s="32" t="e">
        <f t="shared" ca="1" si="57"/>
        <v>#VALUE!</v>
      </c>
      <c r="Z156" s="33" t="str">
        <f t="shared" si="44"/>
        <v/>
      </c>
      <c r="AA156" s="4" t="str">
        <f t="shared" ca="1" si="45"/>
        <v/>
      </c>
      <c r="AB156" s="4" t="str">
        <f t="shared" ca="1" si="46"/>
        <v/>
      </c>
      <c r="AC156" s="11" t="str">
        <f t="shared" si="47"/>
        <v/>
      </c>
      <c r="AD156" s="4" t="str">
        <f t="shared" si="48"/>
        <v/>
      </c>
      <c r="AE156" s="4" t="str">
        <f t="shared" si="49"/>
        <v/>
      </c>
      <c r="AF156" s="11" t="str">
        <f t="shared" si="50"/>
        <v/>
      </c>
    </row>
    <row r="157" spans="4:32" x14ac:dyDescent="0.3">
      <c r="D157" s="4">
        <f t="shared" si="58"/>
        <v>0</v>
      </c>
      <c r="E157" s="11" t="str" cm="1">
        <f t="array" ref="E157">IF($D157=0,"",_xll.BDP($B157,E$7))</f>
        <v/>
      </c>
      <c r="F157" s="11" t="str" cm="1">
        <f t="array" ref="F157">IF($D157=0,"",_xll.BDP($B157,F$7))</f>
        <v/>
      </c>
      <c r="G157" s="11" t="str" cm="1">
        <f t="array" ref="G157">IF($D157=0,"",_xll.BDP($B157,G$7))</f>
        <v/>
      </c>
      <c r="H157" s="11" t="str" cm="1">
        <f t="array" ref="H157">IF($D157=0,"",_xll.BDP($B157,H$7))</f>
        <v/>
      </c>
      <c r="I157" s="37" t="str" cm="1">
        <f t="array" ref="I157">IF($D157=0,"",_xll.BDP($B157,I$7))</f>
        <v/>
      </c>
      <c r="J157" s="11" t="str" cm="1">
        <f t="array" ref="J157">IF($D157=0,"",_xll.BDP($B157,J$7))</f>
        <v/>
      </c>
      <c r="K157" s="28" t="str" cm="1">
        <f t="array" ref="K157">IF($D157=0,"",_xll.BDP($B157,K$7))</f>
        <v/>
      </c>
      <c r="L157" s="11" t="str" cm="1">
        <f t="array" ref="L157">IF($D157=0,"",_xll.BDP($B157,L$7))</f>
        <v/>
      </c>
      <c r="M157" s="28" t="str" cm="1">
        <f t="array" ref="M157">IF($D157=0,"",_xll.BDP($B157,M$7))</f>
        <v/>
      </c>
      <c r="N157" s="11" t="str" cm="1">
        <f t="array" ref="N157">IF($D157=0,"",_xll.BDP($B157,N$7))</f>
        <v/>
      </c>
      <c r="O157" s="22" t="str">
        <f t="shared" ca="1" si="59"/>
        <v/>
      </c>
      <c r="P157" s="11" t="e">
        <f t="shared" si="51"/>
        <v>#VALUE!</v>
      </c>
      <c r="Q157" s="22" t="str">
        <f t="shared" ca="1" si="60"/>
        <v/>
      </c>
      <c r="R157" s="29" t="str">
        <f t="shared" si="61"/>
        <v/>
      </c>
      <c r="S157" s="30">
        <f t="shared" ca="1" si="52"/>
        <v>46295</v>
      </c>
      <c r="T157" s="30" t="e">
        <f t="shared" ca="1" si="53"/>
        <v>#VALUE!</v>
      </c>
      <c r="U157" s="4" t="str">
        <f t="shared" si="54"/>
        <v/>
      </c>
      <c r="V157" s="4" t="str">
        <f t="shared" si="55"/>
        <v/>
      </c>
      <c r="W157" s="31" t="str">
        <f t="shared" ca="1" si="56"/>
        <v/>
      </c>
      <c r="X157" s="4" t="str">
        <f t="shared" si="62"/>
        <v/>
      </c>
      <c r="Y157" s="32" t="e">
        <f t="shared" ca="1" si="57"/>
        <v>#VALUE!</v>
      </c>
      <c r="Z157" s="33" t="str">
        <f t="shared" si="44"/>
        <v/>
      </c>
      <c r="AA157" s="4" t="str">
        <f t="shared" ca="1" si="45"/>
        <v/>
      </c>
      <c r="AB157" s="4" t="str">
        <f t="shared" ca="1" si="46"/>
        <v/>
      </c>
      <c r="AC157" s="11" t="str">
        <f t="shared" si="47"/>
        <v/>
      </c>
      <c r="AD157" s="4" t="str">
        <f t="shared" si="48"/>
        <v/>
      </c>
      <c r="AE157" s="4" t="str">
        <f t="shared" si="49"/>
        <v/>
      </c>
      <c r="AF157" s="11" t="str">
        <f t="shared" si="50"/>
        <v/>
      </c>
    </row>
    <row r="158" spans="4:32" x14ac:dyDescent="0.3">
      <c r="D158" s="4">
        <f t="shared" si="58"/>
        <v>0</v>
      </c>
      <c r="E158" s="11" t="str" cm="1">
        <f t="array" ref="E158">IF($D158=0,"",_xll.BDP($B158,E$7))</f>
        <v/>
      </c>
      <c r="F158" s="11" t="str" cm="1">
        <f t="array" ref="F158">IF($D158=0,"",_xll.BDP($B158,F$7))</f>
        <v/>
      </c>
      <c r="G158" s="11" t="str" cm="1">
        <f t="array" ref="G158">IF($D158=0,"",_xll.BDP($B158,G$7))</f>
        <v/>
      </c>
      <c r="H158" s="11" t="str" cm="1">
        <f t="array" ref="H158">IF($D158=0,"",_xll.BDP($B158,H$7))</f>
        <v/>
      </c>
      <c r="I158" s="37" t="str" cm="1">
        <f t="array" ref="I158">IF($D158=0,"",_xll.BDP($B158,I$7))</f>
        <v/>
      </c>
      <c r="J158" s="11" t="str" cm="1">
        <f t="array" ref="J158">IF($D158=0,"",_xll.BDP($B158,J$7))</f>
        <v/>
      </c>
      <c r="K158" s="28" t="str" cm="1">
        <f t="array" ref="K158">IF($D158=0,"",_xll.BDP($B158,K$7))</f>
        <v/>
      </c>
      <c r="L158" s="11" t="str" cm="1">
        <f t="array" ref="L158">IF($D158=0,"",_xll.BDP($B158,L$7))</f>
        <v/>
      </c>
      <c r="M158" s="28" t="str" cm="1">
        <f t="array" ref="M158">IF($D158=0,"",_xll.BDP($B158,M$7))</f>
        <v/>
      </c>
      <c r="N158" s="11" t="str" cm="1">
        <f t="array" ref="N158">IF($D158=0,"",_xll.BDP($B158,N$7))</f>
        <v/>
      </c>
      <c r="O158" s="22" t="str">
        <f t="shared" ca="1" si="59"/>
        <v/>
      </c>
      <c r="P158" s="11" t="e">
        <f t="shared" si="51"/>
        <v>#VALUE!</v>
      </c>
      <c r="Q158" s="22" t="str">
        <f t="shared" ca="1" si="60"/>
        <v/>
      </c>
      <c r="R158" s="29" t="str">
        <f t="shared" si="61"/>
        <v/>
      </c>
      <c r="S158" s="30">
        <f t="shared" ca="1" si="52"/>
        <v>46295</v>
      </c>
      <c r="T158" s="30" t="e">
        <f t="shared" ca="1" si="53"/>
        <v>#VALUE!</v>
      </c>
      <c r="U158" s="4" t="str">
        <f t="shared" si="54"/>
        <v/>
      </c>
      <c r="V158" s="4" t="str">
        <f t="shared" si="55"/>
        <v/>
      </c>
      <c r="W158" s="31" t="str">
        <f t="shared" ca="1" si="56"/>
        <v/>
      </c>
      <c r="X158" s="4" t="str">
        <f t="shared" si="62"/>
        <v/>
      </c>
      <c r="Y158" s="32" t="e">
        <f t="shared" ca="1" si="57"/>
        <v>#VALUE!</v>
      </c>
      <c r="Z158" s="33" t="str">
        <f t="shared" si="44"/>
        <v/>
      </c>
      <c r="AA158" s="4" t="str">
        <f t="shared" ca="1" si="45"/>
        <v/>
      </c>
      <c r="AB158" s="4" t="str">
        <f t="shared" ca="1" si="46"/>
        <v/>
      </c>
      <c r="AC158" s="11" t="str">
        <f t="shared" si="47"/>
        <v/>
      </c>
      <c r="AD158" s="4" t="str">
        <f t="shared" si="48"/>
        <v/>
      </c>
      <c r="AE158" s="4" t="str">
        <f t="shared" si="49"/>
        <v/>
      </c>
      <c r="AF158" s="11" t="str">
        <f t="shared" si="50"/>
        <v/>
      </c>
    </row>
    <row r="159" spans="4:32" x14ac:dyDescent="0.3">
      <c r="D159" s="4">
        <f t="shared" si="58"/>
        <v>0</v>
      </c>
      <c r="E159" s="11" t="str" cm="1">
        <f t="array" ref="E159">IF($D159=0,"",_xll.BDP($B159,E$7))</f>
        <v/>
      </c>
      <c r="F159" s="11" t="str" cm="1">
        <f t="array" ref="F159">IF($D159=0,"",_xll.BDP($B159,F$7))</f>
        <v/>
      </c>
      <c r="G159" s="11" t="str" cm="1">
        <f t="array" ref="G159">IF($D159=0,"",_xll.BDP($B159,G$7))</f>
        <v/>
      </c>
      <c r="H159" s="11" t="str" cm="1">
        <f t="array" ref="H159">IF($D159=0,"",_xll.BDP($B159,H$7))</f>
        <v/>
      </c>
      <c r="I159" s="37" t="str" cm="1">
        <f t="array" ref="I159">IF($D159=0,"",_xll.BDP($B159,I$7))</f>
        <v/>
      </c>
      <c r="J159" s="11" t="str" cm="1">
        <f t="array" ref="J159">IF($D159=0,"",_xll.BDP($B159,J$7))</f>
        <v/>
      </c>
      <c r="K159" s="28" t="str" cm="1">
        <f t="array" ref="K159">IF($D159=0,"",_xll.BDP($B159,K$7))</f>
        <v/>
      </c>
      <c r="L159" s="11" t="str" cm="1">
        <f t="array" ref="L159">IF($D159=0,"",_xll.BDP($B159,L$7))</f>
        <v/>
      </c>
      <c r="M159" s="28" t="str" cm="1">
        <f t="array" ref="M159">IF($D159=0,"",_xll.BDP($B159,M$7))</f>
        <v/>
      </c>
      <c r="N159" s="11" t="str" cm="1">
        <f t="array" ref="N159">IF($D159=0,"",_xll.BDP($B159,N$7))</f>
        <v/>
      </c>
      <c r="O159" s="22" t="str">
        <f t="shared" ca="1" si="59"/>
        <v/>
      </c>
      <c r="P159" s="11" t="e">
        <f t="shared" si="51"/>
        <v>#VALUE!</v>
      </c>
      <c r="Q159" s="22" t="str">
        <f t="shared" ca="1" si="60"/>
        <v/>
      </c>
      <c r="R159" s="29" t="str">
        <f t="shared" si="61"/>
        <v/>
      </c>
      <c r="S159" s="30">
        <f t="shared" ca="1" si="52"/>
        <v>46295</v>
      </c>
      <c r="T159" s="30" t="e">
        <f t="shared" ca="1" si="53"/>
        <v>#VALUE!</v>
      </c>
      <c r="U159" s="4" t="str">
        <f t="shared" si="54"/>
        <v/>
      </c>
      <c r="V159" s="4" t="str">
        <f t="shared" si="55"/>
        <v/>
      </c>
      <c r="W159" s="31" t="str">
        <f t="shared" ca="1" si="56"/>
        <v/>
      </c>
      <c r="X159" s="4" t="str">
        <f t="shared" si="62"/>
        <v/>
      </c>
      <c r="Y159" s="32" t="e">
        <f t="shared" ca="1" si="57"/>
        <v>#VALUE!</v>
      </c>
      <c r="Z159" s="33" t="str">
        <f t="shared" si="44"/>
        <v/>
      </c>
      <c r="AA159" s="4" t="str">
        <f t="shared" ca="1" si="45"/>
        <v/>
      </c>
      <c r="AB159" s="4" t="str">
        <f t="shared" ca="1" si="46"/>
        <v/>
      </c>
      <c r="AC159" s="11" t="str">
        <f t="shared" si="47"/>
        <v/>
      </c>
      <c r="AD159" s="4" t="str">
        <f t="shared" si="48"/>
        <v/>
      </c>
      <c r="AE159" s="4" t="str">
        <f t="shared" si="49"/>
        <v/>
      </c>
      <c r="AF159" s="11" t="str">
        <f t="shared" si="50"/>
        <v/>
      </c>
    </row>
    <row r="160" spans="4:32" x14ac:dyDescent="0.3">
      <c r="D160" s="4">
        <f t="shared" si="58"/>
        <v>0</v>
      </c>
      <c r="E160" s="11" t="str" cm="1">
        <f t="array" ref="E160">IF($D160=0,"",_xll.BDP($B160,E$7))</f>
        <v/>
      </c>
      <c r="F160" s="11" t="str" cm="1">
        <f t="array" ref="F160">IF($D160=0,"",_xll.BDP($B160,F$7))</f>
        <v/>
      </c>
      <c r="G160" s="11" t="str" cm="1">
        <f t="array" ref="G160">IF($D160=0,"",_xll.BDP($B160,G$7))</f>
        <v/>
      </c>
      <c r="H160" s="11" t="str" cm="1">
        <f t="array" ref="H160">IF($D160=0,"",_xll.BDP($B160,H$7))</f>
        <v/>
      </c>
      <c r="I160" s="37" t="str" cm="1">
        <f t="array" ref="I160">IF($D160=0,"",_xll.BDP($B160,I$7))</f>
        <v/>
      </c>
      <c r="J160" s="11" t="str" cm="1">
        <f t="array" ref="J160">IF($D160=0,"",_xll.BDP($B160,J$7))</f>
        <v/>
      </c>
      <c r="K160" s="28" t="str" cm="1">
        <f t="array" ref="K160">IF($D160=0,"",_xll.BDP($B160,K$7))</f>
        <v/>
      </c>
      <c r="L160" s="11" t="str" cm="1">
        <f t="array" ref="L160">IF($D160=0,"",_xll.BDP($B160,L$7))</f>
        <v/>
      </c>
      <c r="M160" s="28" t="str" cm="1">
        <f t="array" ref="M160">IF($D160=0,"",_xll.BDP($B160,M$7))</f>
        <v/>
      </c>
      <c r="N160" s="11" t="str" cm="1">
        <f t="array" ref="N160">IF($D160=0,"",_xll.BDP($B160,N$7))</f>
        <v/>
      </c>
      <c r="O160" s="22" t="str">
        <f t="shared" ca="1" si="59"/>
        <v/>
      </c>
      <c r="P160" s="11" t="e">
        <f t="shared" si="51"/>
        <v>#VALUE!</v>
      </c>
      <c r="Q160" s="22" t="str">
        <f t="shared" ca="1" si="60"/>
        <v/>
      </c>
      <c r="R160" s="29" t="str">
        <f t="shared" si="61"/>
        <v/>
      </c>
      <c r="S160" s="30">
        <f t="shared" ca="1" si="52"/>
        <v>46295</v>
      </c>
      <c r="T160" s="30" t="e">
        <f t="shared" ca="1" si="53"/>
        <v>#VALUE!</v>
      </c>
      <c r="U160" s="4" t="str">
        <f t="shared" si="54"/>
        <v/>
      </c>
      <c r="V160" s="4" t="str">
        <f t="shared" si="55"/>
        <v/>
      </c>
      <c r="W160" s="31" t="str">
        <f t="shared" ca="1" si="56"/>
        <v/>
      </c>
      <c r="X160" s="4" t="str">
        <f t="shared" si="62"/>
        <v/>
      </c>
      <c r="Y160" s="32" t="e">
        <f t="shared" ca="1" si="57"/>
        <v>#VALUE!</v>
      </c>
      <c r="Z160" s="33" t="str">
        <f t="shared" si="44"/>
        <v/>
      </c>
      <c r="AA160" s="4" t="str">
        <f t="shared" ca="1" si="45"/>
        <v/>
      </c>
      <c r="AB160" s="4" t="str">
        <f t="shared" ca="1" si="46"/>
        <v/>
      </c>
      <c r="AC160" s="11" t="str">
        <f t="shared" si="47"/>
        <v/>
      </c>
      <c r="AD160" s="4" t="str">
        <f t="shared" si="48"/>
        <v/>
      </c>
      <c r="AE160" s="4" t="str">
        <f t="shared" si="49"/>
        <v/>
      </c>
      <c r="AF160" s="11" t="str">
        <f t="shared" si="50"/>
        <v/>
      </c>
    </row>
    <row r="161" spans="4:32" x14ac:dyDescent="0.3">
      <c r="D161" s="4">
        <f t="shared" si="58"/>
        <v>0</v>
      </c>
      <c r="E161" s="11" t="str" cm="1">
        <f t="array" ref="E161">IF($D161=0,"",_xll.BDP($B161,E$7))</f>
        <v/>
      </c>
      <c r="F161" s="11" t="str" cm="1">
        <f t="array" ref="F161">IF($D161=0,"",_xll.BDP($B161,F$7))</f>
        <v/>
      </c>
      <c r="G161" s="11" t="str" cm="1">
        <f t="array" ref="G161">IF($D161=0,"",_xll.BDP($B161,G$7))</f>
        <v/>
      </c>
      <c r="H161" s="11" t="str" cm="1">
        <f t="array" ref="H161">IF($D161=0,"",_xll.BDP($B161,H$7))</f>
        <v/>
      </c>
      <c r="I161" s="37" t="str" cm="1">
        <f t="array" ref="I161">IF($D161=0,"",_xll.BDP($B161,I$7))</f>
        <v/>
      </c>
      <c r="J161" s="11" t="str" cm="1">
        <f t="array" ref="J161">IF($D161=0,"",_xll.BDP($B161,J$7))</f>
        <v/>
      </c>
      <c r="K161" s="28" t="str" cm="1">
        <f t="array" ref="K161">IF($D161=0,"",_xll.BDP($B161,K$7))</f>
        <v/>
      </c>
      <c r="L161" s="11" t="str" cm="1">
        <f t="array" ref="L161">IF($D161=0,"",_xll.BDP($B161,L$7))</f>
        <v/>
      </c>
      <c r="M161" s="28" t="str" cm="1">
        <f t="array" ref="M161">IF($D161=0,"",_xll.BDP($B161,M$7))</f>
        <v/>
      </c>
      <c r="N161" s="11" t="str" cm="1">
        <f t="array" ref="N161">IF($D161=0,"",_xll.BDP($B161,N$7))</f>
        <v/>
      </c>
      <c r="O161" s="22" t="str">
        <f t="shared" ca="1" si="59"/>
        <v/>
      </c>
      <c r="P161" s="11" t="e">
        <f t="shared" si="51"/>
        <v>#VALUE!</v>
      </c>
      <c r="Q161" s="22" t="str">
        <f t="shared" ca="1" si="60"/>
        <v/>
      </c>
      <c r="R161" s="29" t="str">
        <f t="shared" si="61"/>
        <v/>
      </c>
      <c r="S161" s="30">
        <f t="shared" ca="1" si="52"/>
        <v>46295</v>
      </c>
      <c r="T161" s="30" t="e">
        <f t="shared" ca="1" si="53"/>
        <v>#VALUE!</v>
      </c>
      <c r="U161" s="4" t="str">
        <f t="shared" si="54"/>
        <v/>
      </c>
      <c r="V161" s="4" t="str">
        <f t="shared" si="55"/>
        <v/>
      </c>
      <c r="W161" s="31" t="str">
        <f t="shared" ca="1" si="56"/>
        <v/>
      </c>
      <c r="X161" s="4" t="str">
        <f t="shared" si="62"/>
        <v/>
      </c>
      <c r="Y161" s="32" t="e">
        <f t="shared" ca="1" si="57"/>
        <v>#VALUE!</v>
      </c>
      <c r="Z161" s="33" t="str">
        <f t="shared" si="44"/>
        <v/>
      </c>
      <c r="AA161" s="4" t="str">
        <f t="shared" ca="1" si="45"/>
        <v/>
      </c>
      <c r="AB161" s="4" t="str">
        <f t="shared" ca="1" si="46"/>
        <v/>
      </c>
      <c r="AC161" s="11" t="str">
        <f t="shared" si="47"/>
        <v/>
      </c>
      <c r="AD161" s="4" t="str">
        <f t="shared" si="48"/>
        <v/>
      </c>
      <c r="AE161" s="4" t="str">
        <f t="shared" si="49"/>
        <v/>
      </c>
      <c r="AF161" s="11" t="str">
        <f t="shared" si="50"/>
        <v/>
      </c>
    </row>
    <row r="162" spans="4:32" x14ac:dyDescent="0.3">
      <c r="D162" s="4">
        <f t="shared" si="58"/>
        <v>0</v>
      </c>
      <c r="E162" s="11" t="str" cm="1">
        <f t="array" ref="E162">IF($D162=0,"",_xll.BDP($B162,E$7))</f>
        <v/>
      </c>
      <c r="F162" s="11" t="str" cm="1">
        <f t="array" ref="F162">IF($D162=0,"",_xll.BDP($B162,F$7))</f>
        <v/>
      </c>
      <c r="G162" s="11" t="str" cm="1">
        <f t="array" ref="G162">IF($D162=0,"",_xll.BDP($B162,G$7))</f>
        <v/>
      </c>
      <c r="H162" s="11" t="str" cm="1">
        <f t="array" ref="H162">IF($D162=0,"",_xll.BDP($B162,H$7))</f>
        <v/>
      </c>
      <c r="I162" s="37" t="str" cm="1">
        <f t="array" ref="I162">IF($D162=0,"",_xll.BDP($B162,I$7))</f>
        <v/>
      </c>
      <c r="J162" s="11" t="str" cm="1">
        <f t="array" ref="J162">IF($D162=0,"",_xll.BDP($B162,J$7))</f>
        <v/>
      </c>
      <c r="K162" s="28" t="str" cm="1">
        <f t="array" ref="K162">IF($D162=0,"",_xll.BDP($B162,K$7))</f>
        <v/>
      </c>
      <c r="L162" s="11" t="str" cm="1">
        <f t="array" ref="L162">IF($D162=0,"",_xll.BDP($B162,L$7))</f>
        <v/>
      </c>
      <c r="M162" s="28" t="str" cm="1">
        <f t="array" ref="M162">IF($D162=0,"",_xll.BDP($B162,M$7))</f>
        <v/>
      </c>
      <c r="N162" s="11" t="str" cm="1">
        <f t="array" ref="N162">IF($D162=0,"",_xll.BDP($B162,N$7))</f>
        <v/>
      </c>
      <c r="O162" s="22" t="str">
        <f t="shared" ca="1" si="59"/>
        <v/>
      </c>
      <c r="P162" s="11" t="e">
        <f t="shared" si="51"/>
        <v>#VALUE!</v>
      </c>
      <c r="Q162" s="22" t="str">
        <f t="shared" ca="1" si="60"/>
        <v/>
      </c>
      <c r="R162" s="29" t="str">
        <f t="shared" si="61"/>
        <v/>
      </c>
      <c r="S162" s="30">
        <f t="shared" ca="1" si="52"/>
        <v>46295</v>
      </c>
      <c r="T162" s="30" t="e">
        <f t="shared" ca="1" si="53"/>
        <v>#VALUE!</v>
      </c>
      <c r="U162" s="4" t="str">
        <f t="shared" si="54"/>
        <v/>
      </c>
      <c r="V162" s="4" t="str">
        <f t="shared" si="55"/>
        <v/>
      </c>
      <c r="W162" s="31" t="str">
        <f t="shared" ca="1" si="56"/>
        <v/>
      </c>
      <c r="X162" s="4" t="str">
        <f t="shared" si="62"/>
        <v/>
      </c>
      <c r="Y162" s="32" t="e">
        <f t="shared" ca="1" si="57"/>
        <v>#VALUE!</v>
      </c>
      <c r="Z162" s="33" t="str">
        <f t="shared" si="44"/>
        <v/>
      </c>
      <c r="AA162" s="4" t="str">
        <f t="shared" ca="1" si="45"/>
        <v/>
      </c>
      <c r="AB162" s="4" t="str">
        <f t="shared" ca="1" si="46"/>
        <v/>
      </c>
      <c r="AC162" s="11" t="str">
        <f t="shared" si="47"/>
        <v/>
      </c>
      <c r="AD162" s="4" t="str">
        <f t="shared" si="48"/>
        <v/>
      </c>
      <c r="AE162" s="4" t="str">
        <f t="shared" si="49"/>
        <v/>
      </c>
      <c r="AF162" s="11" t="str">
        <f t="shared" si="50"/>
        <v/>
      </c>
    </row>
    <row r="163" spans="4:32" x14ac:dyDescent="0.3">
      <c r="D163" s="4">
        <f t="shared" si="58"/>
        <v>0</v>
      </c>
      <c r="E163" s="11" t="str" cm="1">
        <f t="array" ref="E163">IF($D163=0,"",_xll.BDP($B163,E$7))</f>
        <v/>
      </c>
      <c r="F163" s="11" t="str" cm="1">
        <f t="array" ref="F163">IF($D163=0,"",_xll.BDP($B163,F$7))</f>
        <v/>
      </c>
      <c r="G163" s="11" t="str" cm="1">
        <f t="array" ref="G163">IF($D163=0,"",_xll.BDP($B163,G$7))</f>
        <v/>
      </c>
      <c r="H163" s="11" t="str" cm="1">
        <f t="array" ref="H163">IF($D163=0,"",_xll.BDP($B163,H$7))</f>
        <v/>
      </c>
      <c r="I163" s="37" t="str" cm="1">
        <f t="array" ref="I163">IF($D163=0,"",_xll.BDP($B163,I$7))</f>
        <v/>
      </c>
      <c r="J163" s="11" t="str" cm="1">
        <f t="array" ref="J163">IF($D163=0,"",_xll.BDP($B163,J$7))</f>
        <v/>
      </c>
      <c r="K163" s="28" t="str" cm="1">
        <f t="array" ref="K163">IF($D163=0,"",_xll.BDP($B163,K$7))</f>
        <v/>
      </c>
      <c r="L163" s="11" t="str" cm="1">
        <f t="array" ref="L163">IF($D163=0,"",_xll.BDP($B163,L$7))</f>
        <v/>
      </c>
      <c r="M163" s="28" t="str" cm="1">
        <f t="array" ref="M163">IF($D163=0,"",_xll.BDP($B163,M$7))</f>
        <v/>
      </c>
      <c r="N163" s="11" t="str" cm="1">
        <f t="array" ref="N163">IF($D163=0,"",_xll.BDP($B163,N$7))</f>
        <v/>
      </c>
      <c r="O163" s="22" t="str">
        <f t="shared" ca="1" si="59"/>
        <v/>
      </c>
      <c r="P163" s="11" t="e">
        <f t="shared" si="51"/>
        <v>#VALUE!</v>
      </c>
      <c r="Q163" s="22" t="str">
        <f t="shared" ca="1" si="60"/>
        <v/>
      </c>
      <c r="R163" s="29" t="str">
        <f t="shared" si="61"/>
        <v/>
      </c>
      <c r="S163" s="30">
        <f t="shared" ca="1" si="52"/>
        <v>46295</v>
      </c>
      <c r="T163" s="30" t="e">
        <f t="shared" ca="1" si="53"/>
        <v>#VALUE!</v>
      </c>
      <c r="U163" s="4" t="str">
        <f t="shared" si="54"/>
        <v/>
      </c>
      <c r="V163" s="4" t="str">
        <f t="shared" si="55"/>
        <v/>
      </c>
      <c r="W163" s="31" t="str">
        <f t="shared" ca="1" si="56"/>
        <v/>
      </c>
      <c r="X163" s="4" t="str">
        <f t="shared" si="62"/>
        <v/>
      </c>
      <c r="Y163" s="32" t="e">
        <f t="shared" ca="1" si="57"/>
        <v>#VALUE!</v>
      </c>
      <c r="Z163" s="33" t="str">
        <f t="shared" si="44"/>
        <v/>
      </c>
      <c r="AA163" s="4" t="str">
        <f t="shared" ca="1" si="45"/>
        <v/>
      </c>
      <c r="AB163" s="4" t="str">
        <f t="shared" ca="1" si="46"/>
        <v/>
      </c>
      <c r="AC163" s="11" t="str">
        <f t="shared" si="47"/>
        <v/>
      </c>
      <c r="AD163" s="4" t="str">
        <f t="shared" si="48"/>
        <v/>
      </c>
      <c r="AE163" s="4" t="str">
        <f t="shared" si="49"/>
        <v/>
      </c>
      <c r="AF163" s="11" t="str">
        <f t="shared" si="50"/>
        <v/>
      </c>
    </row>
    <row r="164" spans="4:32" x14ac:dyDescent="0.3">
      <c r="D164" s="4">
        <f t="shared" si="58"/>
        <v>0</v>
      </c>
      <c r="E164" s="11" t="str" cm="1">
        <f t="array" ref="E164">IF($D164=0,"",_xll.BDP($B164,E$7))</f>
        <v/>
      </c>
      <c r="F164" s="11" t="str" cm="1">
        <f t="array" ref="F164">IF($D164=0,"",_xll.BDP($B164,F$7))</f>
        <v/>
      </c>
      <c r="G164" s="11" t="str" cm="1">
        <f t="array" ref="G164">IF($D164=0,"",_xll.BDP($B164,G$7))</f>
        <v/>
      </c>
      <c r="H164" s="11" t="str" cm="1">
        <f t="array" ref="H164">IF($D164=0,"",_xll.BDP($B164,H$7))</f>
        <v/>
      </c>
      <c r="I164" s="37" t="str" cm="1">
        <f t="array" ref="I164">IF($D164=0,"",_xll.BDP($B164,I$7))</f>
        <v/>
      </c>
      <c r="J164" s="11" t="str" cm="1">
        <f t="array" ref="J164">IF($D164=0,"",_xll.BDP($B164,J$7))</f>
        <v/>
      </c>
      <c r="K164" s="28" t="str" cm="1">
        <f t="array" ref="K164">IF($D164=0,"",_xll.BDP($B164,K$7))</f>
        <v/>
      </c>
      <c r="L164" s="11" t="str" cm="1">
        <f t="array" ref="L164">IF($D164=0,"",_xll.BDP($B164,L$7))</f>
        <v/>
      </c>
      <c r="M164" s="28" t="str" cm="1">
        <f t="array" ref="M164">IF($D164=0,"",_xll.BDP($B164,M$7))</f>
        <v/>
      </c>
      <c r="N164" s="11" t="str" cm="1">
        <f t="array" ref="N164">IF($D164=0,"",_xll.BDP($B164,N$7))</f>
        <v/>
      </c>
      <c r="O164" s="22" t="str">
        <f t="shared" ca="1" si="59"/>
        <v/>
      </c>
      <c r="P164" s="11" t="e">
        <f t="shared" si="51"/>
        <v>#VALUE!</v>
      </c>
      <c r="Q164" s="22" t="str">
        <f t="shared" ca="1" si="60"/>
        <v/>
      </c>
      <c r="R164" s="29" t="str">
        <f t="shared" si="61"/>
        <v/>
      </c>
      <c r="S164" s="30">
        <f t="shared" ca="1" si="52"/>
        <v>46295</v>
      </c>
      <c r="T164" s="30" t="e">
        <f t="shared" ca="1" si="53"/>
        <v>#VALUE!</v>
      </c>
      <c r="U164" s="4" t="str">
        <f t="shared" si="54"/>
        <v/>
      </c>
      <c r="V164" s="4" t="str">
        <f t="shared" si="55"/>
        <v/>
      </c>
      <c r="W164" s="31" t="str">
        <f t="shared" ca="1" si="56"/>
        <v/>
      </c>
      <c r="X164" s="4" t="str">
        <f t="shared" si="62"/>
        <v/>
      </c>
      <c r="Y164" s="32" t="e">
        <f t="shared" ca="1" si="57"/>
        <v>#VALUE!</v>
      </c>
      <c r="Z164" s="33" t="str">
        <f t="shared" si="44"/>
        <v/>
      </c>
      <c r="AA164" s="4" t="str">
        <f t="shared" ca="1" si="45"/>
        <v/>
      </c>
      <c r="AB164" s="4" t="str">
        <f t="shared" ca="1" si="46"/>
        <v/>
      </c>
      <c r="AC164" s="11" t="str">
        <f t="shared" si="47"/>
        <v/>
      </c>
      <c r="AD164" s="4" t="str">
        <f t="shared" si="48"/>
        <v/>
      </c>
      <c r="AE164" s="4" t="str">
        <f t="shared" si="49"/>
        <v/>
      </c>
      <c r="AF164" s="11" t="str">
        <f t="shared" si="50"/>
        <v/>
      </c>
    </row>
    <row r="165" spans="4:32" x14ac:dyDescent="0.3">
      <c r="D165" s="4">
        <f t="shared" si="58"/>
        <v>0</v>
      </c>
      <c r="E165" s="11" t="str" cm="1">
        <f t="array" ref="E165">IF($D165=0,"",_xll.BDP($B165,E$7))</f>
        <v/>
      </c>
      <c r="F165" s="11" t="str" cm="1">
        <f t="array" ref="F165">IF($D165=0,"",_xll.BDP($B165,F$7))</f>
        <v/>
      </c>
      <c r="G165" s="11" t="str" cm="1">
        <f t="array" ref="G165">IF($D165=0,"",_xll.BDP($B165,G$7))</f>
        <v/>
      </c>
      <c r="H165" s="11" t="str" cm="1">
        <f t="array" ref="H165">IF($D165=0,"",_xll.BDP($B165,H$7))</f>
        <v/>
      </c>
      <c r="I165" s="37" t="str" cm="1">
        <f t="array" ref="I165">IF($D165=0,"",_xll.BDP($B165,I$7))</f>
        <v/>
      </c>
      <c r="J165" s="11" t="str" cm="1">
        <f t="array" ref="J165">IF($D165=0,"",_xll.BDP($B165,J$7))</f>
        <v/>
      </c>
      <c r="K165" s="28" t="str" cm="1">
        <f t="array" ref="K165">IF($D165=0,"",_xll.BDP($B165,K$7))</f>
        <v/>
      </c>
      <c r="L165" s="11" t="str" cm="1">
        <f t="array" ref="L165">IF($D165=0,"",_xll.BDP($B165,L$7))</f>
        <v/>
      </c>
      <c r="M165" s="28" t="str" cm="1">
        <f t="array" ref="M165">IF($D165=0,"",_xll.BDP($B165,M$7))</f>
        <v/>
      </c>
      <c r="N165" s="11" t="str" cm="1">
        <f t="array" ref="N165">IF($D165=0,"",_xll.BDP($B165,N$7))</f>
        <v/>
      </c>
      <c r="O165" s="22" t="str">
        <f t="shared" ca="1" si="59"/>
        <v/>
      </c>
      <c r="P165" s="11" t="e">
        <f t="shared" si="51"/>
        <v>#VALUE!</v>
      </c>
      <c r="Q165" s="22" t="str">
        <f t="shared" ca="1" si="60"/>
        <v/>
      </c>
      <c r="R165" s="29" t="str">
        <f t="shared" si="61"/>
        <v/>
      </c>
      <c r="S165" s="30">
        <f t="shared" ca="1" si="52"/>
        <v>46295</v>
      </c>
      <c r="T165" s="30" t="e">
        <f t="shared" ca="1" si="53"/>
        <v>#VALUE!</v>
      </c>
      <c r="U165" s="4" t="str">
        <f t="shared" si="54"/>
        <v/>
      </c>
      <c r="V165" s="4" t="str">
        <f t="shared" si="55"/>
        <v/>
      </c>
      <c r="W165" s="31" t="str">
        <f t="shared" ca="1" si="56"/>
        <v/>
      </c>
      <c r="X165" s="4" t="str">
        <f t="shared" si="62"/>
        <v/>
      </c>
      <c r="Y165" s="32" t="e">
        <f t="shared" ca="1" si="57"/>
        <v>#VALUE!</v>
      </c>
      <c r="Z165" s="33" t="str">
        <f t="shared" si="44"/>
        <v/>
      </c>
      <c r="AA165" s="4" t="str">
        <f t="shared" ca="1" si="45"/>
        <v/>
      </c>
      <c r="AB165" s="4" t="str">
        <f t="shared" ca="1" si="46"/>
        <v/>
      </c>
      <c r="AC165" s="11" t="str">
        <f t="shared" si="47"/>
        <v/>
      </c>
      <c r="AD165" s="4" t="str">
        <f t="shared" si="48"/>
        <v/>
      </c>
      <c r="AE165" s="4" t="str">
        <f t="shared" si="49"/>
        <v/>
      </c>
      <c r="AF165" s="11" t="str">
        <f t="shared" si="50"/>
        <v/>
      </c>
    </row>
    <row r="166" spans="4:32" x14ac:dyDescent="0.3">
      <c r="D166" s="4">
        <f t="shared" si="58"/>
        <v>0</v>
      </c>
      <c r="E166" s="11" t="str" cm="1">
        <f t="array" ref="E166">IF($D166=0,"",_xll.BDP($B166,E$7))</f>
        <v/>
      </c>
      <c r="F166" s="11" t="str" cm="1">
        <f t="array" ref="F166">IF($D166=0,"",_xll.BDP($B166,F$7))</f>
        <v/>
      </c>
      <c r="G166" s="11" t="str" cm="1">
        <f t="array" ref="G166">IF($D166=0,"",_xll.BDP($B166,G$7))</f>
        <v/>
      </c>
      <c r="H166" s="11" t="str" cm="1">
        <f t="array" ref="H166">IF($D166=0,"",_xll.BDP($B166,H$7))</f>
        <v/>
      </c>
      <c r="I166" s="37" t="str" cm="1">
        <f t="array" ref="I166">IF($D166=0,"",_xll.BDP($B166,I$7))</f>
        <v/>
      </c>
      <c r="J166" s="11" t="str" cm="1">
        <f t="array" ref="J166">IF($D166=0,"",_xll.BDP($B166,J$7))</f>
        <v/>
      </c>
      <c r="K166" s="28" t="str" cm="1">
        <f t="array" ref="K166">IF($D166=0,"",_xll.BDP($B166,K$7))</f>
        <v/>
      </c>
      <c r="L166" s="11" t="str" cm="1">
        <f t="array" ref="L166">IF($D166=0,"",_xll.BDP($B166,L$7))</f>
        <v/>
      </c>
      <c r="M166" s="28" t="str" cm="1">
        <f t="array" ref="M166">IF($D166=0,"",_xll.BDP($B166,M$7))</f>
        <v/>
      </c>
      <c r="N166" s="11" t="str" cm="1">
        <f t="array" ref="N166">IF($D166=0,"",_xll.BDP($B166,N$7))</f>
        <v/>
      </c>
      <c r="O166" s="22" t="str">
        <f t="shared" ca="1" si="59"/>
        <v/>
      </c>
      <c r="P166" s="11" t="e">
        <f t="shared" si="51"/>
        <v>#VALUE!</v>
      </c>
      <c r="Q166" s="22" t="str">
        <f t="shared" ca="1" si="60"/>
        <v/>
      </c>
      <c r="R166" s="29" t="str">
        <f t="shared" si="61"/>
        <v/>
      </c>
      <c r="S166" s="30">
        <f t="shared" ca="1" si="52"/>
        <v>46295</v>
      </c>
      <c r="T166" s="30" t="e">
        <f t="shared" ca="1" si="53"/>
        <v>#VALUE!</v>
      </c>
      <c r="U166" s="4" t="str">
        <f t="shared" si="54"/>
        <v/>
      </c>
      <c r="V166" s="4" t="str">
        <f t="shared" si="55"/>
        <v/>
      </c>
      <c r="W166" s="31" t="str">
        <f t="shared" ca="1" si="56"/>
        <v/>
      </c>
      <c r="X166" s="4" t="str">
        <f t="shared" si="62"/>
        <v/>
      </c>
      <c r="Y166" s="32" t="e">
        <f t="shared" ca="1" si="57"/>
        <v>#VALUE!</v>
      </c>
      <c r="Z166" s="33" t="str">
        <f t="shared" si="44"/>
        <v/>
      </c>
      <c r="AA166" s="4" t="str">
        <f t="shared" ca="1" si="45"/>
        <v/>
      </c>
      <c r="AB166" s="4" t="str">
        <f t="shared" ca="1" si="46"/>
        <v/>
      </c>
      <c r="AC166" s="11" t="str">
        <f t="shared" si="47"/>
        <v/>
      </c>
      <c r="AD166" s="4" t="str">
        <f t="shared" si="48"/>
        <v/>
      </c>
      <c r="AE166" s="4" t="str">
        <f t="shared" si="49"/>
        <v/>
      </c>
      <c r="AF166" s="11" t="str">
        <f t="shared" si="50"/>
        <v/>
      </c>
    </row>
    <row r="167" spans="4:32" x14ac:dyDescent="0.3">
      <c r="D167" s="4">
        <f t="shared" si="58"/>
        <v>0</v>
      </c>
      <c r="E167" s="11" t="str" cm="1">
        <f t="array" ref="E167">IF($D167=0,"",_xll.BDP($B167,E$7))</f>
        <v/>
      </c>
      <c r="F167" s="11" t="str" cm="1">
        <f t="array" ref="F167">IF($D167=0,"",_xll.BDP($B167,F$7))</f>
        <v/>
      </c>
      <c r="G167" s="11" t="str" cm="1">
        <f t="array" ref="G167">IF($D167=0,"",_xll.BDP($B167,G$7))</f>
        <v/>
      </c>
      <c r="H167" s="11" t="str" cm="1">
        <f t="array" ref="H167">IF($D167=0,"",_xll.BDP($B167,H$7))</f>
        <v/>
      </c>
      <c r="I167" s="37" t="str" cm="1">
        <f t="array" ref="I167">IF($D167=0,"",_xll.BDP($B167,I$7))</f>
        <v/>
      </c>
      <c r="J167" s="11" t="str" cm="1">
        <f t="array" ref="J167">IF($D167=0,"",_xll.BDP($B167,J$7))</f>
        <v/>
      </c>
      <c r="K167" s="28" t="str" cm="1">
        <f t="array" ref="K167">IF($D167=0,"",_xll.BDP($B167,K$7))</f>
        <v/>
      </c>
      <c r="L167" s="11" t="str" cm="1">
        <f t="array" ref="L167">IF($D167=0,"",_xll.BDP($B167,L$7))</f>
        <v/>
      </c>
      <c r="M167" s="28" t="str" cm="1">
        <f t="array" ref="M167">IF($D167=0,"",_xll.BDP($B167,M$7))</f>
        <v/>
      </c>
      <c r="N167" s="11" t="str" cm="1">
        <f t="array" ref="N167">IF($D167=0,"",_xll.BDP($B167,N$7))</f>
        <v/>
      </c>
      <c r="O167" s="22" t="str">
        <f t="shared" ca="1" si="59"/>
        <v/>
      </c>
      <c r="P167" s="11" t="e">
        <f t="shared" si="51"/>
        <v>#VALUE!</v>
      </c>
      <c r="Q167" s="22" t="str">
        <f t="shared" ca="1" si="60"/>
        <v/>
      </c>
      <c r="R167" s="29" t="str">
        <f t="shared" si="61"/>
        <v/>
      </c>
      <c r="S167" s="30">
        <f t="shared" ca="1" si="52"/>
        <v>46295</v>
      </c>
      <c r="T167" s="30" t="e">
        <f t="shared" ca="1" si="53"/>
        <v>#VALUE!</v>
      </c>
      <c r="U167" s="4" t="str">
        <f t="shared" si="54"/>
        <v/>
      </c>
      <c r="V167" s="4" t="str">
        <f t="shared" si="55"/>
        <v/>
      </c>
      <c r="W167" s="31" t="str">
        <f t="shared" ca="1" si="56"/>
        <v/>
      </c>
      <c r="X167" s="4" t="str">
        <f t="shared" si="62"/>
        <v/>
      </c>
      <c r="Y167" s="32" t="e">
        <f t="shared" ca="1" si="57"/>
        <v>#VALUE!</v>
      </c>
      <c r="Z167" s="33" t="str">
        <f t="shared" si="44"/>
        <v/>
      </c>
      <c r="AA167" s="4" t="str">
        <f t="shared" ca="1" si="45"/>
        <v/>
      </c>
      <c r="AB167" s="4" t="str">
        <f t="shared" ca="1" si="46"/>
        <v/>
      </c>
      <c r="AC167" s="11" t="str">
        <f t="shared" si="47"/>
        <v/>
      </c>
      <c r="AD167" s="4" t="str">
        <f t="shared" si="48"/>
        <v/>
      </c>
      <c r="AE167" s="4" t="str">
        <f t="shared" si="49"/>
        <v/>
      </c>
      <c r="AF167" s="11" t="str">
        <f t="shared" si="50"/>
        <v/>
      </c>
    </row>
    <row r="168" spans="4:32" x14ac:dyDescent="0.3">
      <c r="D168" s="4">
        <f t="shared" si="58"/>
        <v>0</v>
      </c>
      <c r="E168" s="11" t="str" cm="1">
        <f t="array" ref="E168">IF($D168=0,"",_xll.BDP($B168,E$7))</f>
        <v/>
      </c>
      <c r="F168" s="11" t="str" cm="1">
        <f t="array" ref="F168">IF($D168=0,"",_xll.BDP($B168,F$7))</f>
        <v/>
      </c>
      <c r="G168" s="11" t="str" cm="1">
        <f t="array" ref="G168">IF($D168=0,"",_xll.BDP($B168,G$7))</f>
        <v/>
      </c>
      <c r="H168" s="11" t="str" cm="1">
        <f t="array" ref="H168">IF($D168=0,"",_xll.BDP($B168,H$7))</f>
        <v/>
      </c>
      <c r="I168" s="37" t="str" cm="1">
        <f t="array" ref="I168">IF($D168=0,"",_xll.BDP($B168,I$7))</f>
        <v/>
      </c>
      <c r="J168" s="11" t="str" cm="1">
        <f t="array" ref="J168">IF($D168=0,"",_xll.BDP($B168,J$7))</f>
        <v/>
      </c>
      <c r="K168" s="28" t="str" cm="1">
        <f t="array" ref="K168">IF($D168=0,"",_xll.BDP($B168,K$7))</f>
        <v/>
      </c>
      <c r="L168" s="11" t="str" cm="1">
        <f t="array" ref="L168">IF($D168=0,"",_xll.BDP($B168,L$7))</f>
        <v/>
      </c>
      <c r="M168" s="28" t="str" cm="1">
        <f t="array" ref="M168">IF($D168=0,"",_xll.BDP($B168,M$7))</f>
        <v/>
      </c>
      <c r="N168" s="11" t="str" cm="1">
        <f t="array" ref="N168">IF($D168=0,"",_xll.BDP($B168,N$7))</f>
        <v/>
      </c>
      <c r="O168" s="22" t="str">
        <f t="shared" ca="1" si="59"/>
        <v/>
      </c>
      <c r="P168" s="11" t="e">
        <f t="shared" si="51"/>
        <v>#VALUE!</v>
      </c>
      <c r="Q168" s="22" t="str">
        <f t="shared" ca="1" si="60"/>
        <v/>
      </c>
      <c r="R168" s="29" t="str">
        <f t="shared" si="61"/>
        <v/>
      </c>
      <c r="S168" s="30">
        <f t="shared" ca="1" si="52"/>
        <v>46295</v>
      </c>
      <c r="T168" s="30" t="e">
        <f t="shared" ca="1" si="53"/>
        <v>#VALUE!</v>
      </c>
      <c r="U168" s="4" t="str">
        <f t="shared" si="54"/>
        <v/>
      </c>
      <c r="V168" s="4" t="str">
        <f t="shared" si="55"/>
        <v/>
      </c>
      <c r="W168" s="31" t="str">
        <f t="shared" ca="1" si="56"/>
        <v/>
      </c>
      <c r="X168" s="4" t="str">
        <f t="shared" si="62"/>
        <v/>
      </c>
      <c r="Y168" s="32" t="e">
        <f t="shared" ca="1" si="57"/>
        <v>#VALUE!</v>
      </c>
      <c r="Z168" s="33" t="str">
        <f t="shared" si="44"/>
        <v/>
      </c>
      <c r="AA168" s="4" t="str">
        <f t="shared" ca="1" si="45"/>
        <v/>
      </c>
      <c r="AB168" s="4" t="str">
        <f t="shared" ca="1" si="46"/>
        <v/>
      </c>
      <c r="AC168" s="11" t="str">
        <f t="shared" si="47"/>
        <v/>
      </c>
      <c r="AD168" s="4" t="str">
        <f t="shared" si="48"/>
        <v/>
      </c>
      <c r="AE168" s="4" t="str">
        <f t="shared" si="49"/>
        <v/>
      </c>
      <c r="AF168" s="11" t="str">
        <f t="shared" si="50"/>
        <v/>
      </c>
    </row>
    <row r="169" spans="4:32" x14ac:dyDescent="0.3">
      <c r="D169" s="4">
        <f t="shared" si="58"/>
        <v>0</v>
      </c>
      <c r="E169" s="11" t="str" cm="1">
        <f t="array" ref="E169">IF($D169=0,"",_xll.BDP($B169,E$7))</f>
        <v/>
      </c>
      <c r="F169" s="11" t="str" cm="1">
        <f t="array" ref="F169">IF($D169=0,"",_xll.BDP($B169,F$7))</f>
        <v/>
      </c>
      <c r="G169" s="11" t="str" cm="1">
        <f t="array" ref="G169">IF($D169=0,"",_xll.BDP($B169,G$7))</f>
        <v/>
      </c>
      <c r="H169" s="11" t="str" cm="1">
        <f t="array" ref="H169">IF($D169=0,"",_xll.BDP($B169,H$7))</f>
        <v/>
      </c>
      <c r="I169" s="37" t="str" cm="1">
        <f t="array" ref="I169">IF($D169=0,"",_xll.BDP($B169,I$7))</f>
        <v/>
      </c>
      <c r="J169" s="11" t="str" cm="1">
        <f t="array" ref="J169">IF($D169=0,"",_xll.BDP($B169,J$7))</f>
        <v/>
      </c>
      <c r="K169" s="28" t="str" cm="1">
        <f t="array" ref="K169">IF($D169=0,"",_xll.BDP($B169,K$7))</f>
        <v/>
      </c>
      <c r="L169" s="11" t="str" cm="1">
        <f t="array" ref="L169">IF($D169=0,"",_xll.BDP($B169,L$7))</f>
        <v/>
      </c>
      <c r="M169" s="28" t="str" cm="1">
        <f t="array" ref="M169">IF($D169=0,"",_xll.BDP($B169,M$7))</f>
        <v/>
      </c>
      <c r="N169" s="11" t="str" cm="1">
        <f t="array" ref="N169">IF($D169=0,"",_xll.BDP($B169,N$7))</f>
        <v/>
      </c>
      <c r="O169" s="22" t="str">
        <f t="shared" ca="1" si="59"/>
        <v/>
      </c>
      <c r="P169" s="11" t="e">
        <f t="shared" si="51"/>
        <v>#VALUE!</v>
      </c>
      <c r="Q169" s="22" t="str">
        <f t="shared" ca="1" si="60"/>
        <v/>
      </c>
      <c r="R169" s="29" t="str">
        <f t="shared" si="61"/>
        <v/>
      </c>
      <c r="S169" s="30">
        <f t="shared" ca="1" si="52"/>
        <v>46295</v>
      </c>
      <c r="T169" s="30" t="e">
        <f t="shared" ca="1" si="53"/>
        <v>#VALUE!</v>
      </c>
      <c r="U169" s="4" t="str">
        <f t="shared" si="54"/>
        <v/>
      </c>
      <c r="V169" s="4" t="str">
        <f t="shared" si="55"/>
        <v/>
      </c>
      <c r="W169" s="31" t="str">
        <f t="shared" ca="1" si="56"/>
        <v/>
      </c>
      <c r="X169" s="4" t="str">
        <f t="shared" si="62"/>
        <v/>
      </c>
      <c r="Y169" s="32" t="e">
        <f t="shared" ca="1" si="57"/>
        <v>#VALUE!</v>
      </c>
      <c r="Z169" s="33" t="str">
        <f t="shared" si="44"/>
        <v/>
      </c>
      <c r="AA169" s="4" t="str">
        <f t="shared" ca="1" si="45"/>
        <v/>
      </c>
      <c r="AB169" s="4" t="str">
        <f t="shared" ca="1" si="46"/>
        <v/>
      </c>
      <c r="AC169" s="11" t="str">
        <f t="shared" si="47"/>
        <v/>
      </c>
      <c r="AD169" s="4" t="str">
        <f t="shared" si="48"/>
        <v/>
      </c>
      <c r="AE169" s="4" t="str">
        <f t="shared" si="49"/>
        <v/>
      </c>
      <c r="AF169" s="11" t="str">
        <f t="shared" si="50"/>
        <v/>
      </c>
    </row>
    <row r="170" spans="4:32" x14ac:dyDescent="0.3">
      <c r="D170" s="4">
        <f t="shared" si="58"/>
        <v>0</v>
      </c>
      <c r="E170" s="11" t="str" cm="1">
        <f t="array" ref="E170">IF($D170=0,"",_xll.BDP($B170,E$7))</f>
        <v/>
      </c>
      <c r="F170" s="11" t="str" cm="1">
        <f t="array" ref="F170">IF($D170=0,"",_xll.BDP($B170,F$7))</f>
        <v/>
      </c>
      <c r="G170" s="11" t="str" cm="1">
        <f t="array" ref="G170">IF($D170=0,"",_xll.BDP($B170,G$7))</f>
        <v/>
      </c>
      <c r="H170" s="11" t="str" cm="1">
        <f t="array" ref="H170">IF($D170=0,"",_xll.BDP($B170,H$7))</f>
        <v/>
      </c>
      <c r="I170" s="37" t="str" cm="1">
        <f t="array" ref="I170">IF($D170=0,"",_xll.BDP($B170,I$7))</f>
        <v/>
      </c>
      <c r="J170" s="11" t="str" cm="1">
        <f t="array" ref="J170">IF($D170=0,"",_xll.BDP($B170,J$7))</f>
        <v/>
      </c>
      <c r="K170" s="28" t="str" cm="1">
        <f t="array" ref="K170">IF($D170=0,"",_xll.BDP($B170,K$7))</f>
        <v/>
      </c>
      <c r="L170" s="11" t="str" cm="1">
        <f t="array" ref="L170">IF($D170=0,"",_xll.BDP($B170,L$7))</f>
        <v/>
      </c>
      <c r="M170" s="28" t="str" cm="1">
        <f t="array" ref="M170">IF($D170=0,"",_xll.BDP($B170,M$7))</f>
        <v/>
      </c>
      <c r="N170" s="11" t="str" cm="1">
        <f t="array" ref="N170">IF($D170=0,"",_xll.BDP($B170,N$7))</f>
        <v/>
      </c>
      <c r="O170" s="22" t="str">
        <f t="shared" ca="1" si="59"/>
        <v/>
      </c>
      <c r="P170" s="11" t="e">
        <f t="shared" si="51"/>
        <v>#VALUE!</v>
      </c>
      <c r="Q170" s="22" t="str">
        <f t="shared" ca="1" si="60"/>
        <v/>
      </c>
      <c r="R170" s="29" t="str">
        <f t="shared" si="61"/>
        <v/>
      </c>
      <c r="S170" s="30">
        <f t="shared" ca="1" si="52"/>
        <v>46295</v>
      </c>
      <c r="T170" s="30" t="e">
        <f t="shared" ca="1" si="53"/>
        <v>#VALUE!</v>
      </c>
      <c r="U170" s="4" t="str">
        <f t="shared" si="54"/>
        <v/>
      </c>
      <c r="V170" s="4" t="str">
        <f t="shared" si="55"/>
        <v/>
      </c>
      <c r="W170" s="31" t="str">
        <f t="shared" ca="1" si="56"/>
        <v/>
      </c>
      <c r="X170" s="4" t="str">
        <f t="shared" si="62"/>
        <v/>
      </c>
      <c r="Y170" s="32" t="e">
        <f t="shared" ca="1" si="57"/>
        <v>#VALUE!</v>
      </c>
      <c r="Z170" s="33" t="str">
        <f t="shared" si="44"/>
        <v/>
      </c>
      <c r="AA170" s="4" t="str">
        <f t="shared" ca="1" si="45"/>
        <v/>
      </c>
      <c r="AB170" s="4" t="str">
        <f t="shared" ca="1" si="46"/>
        <v/>
      </c>
      <c r="AC170" s="11" t="str">
        <f t="shared" si="47"/>
        <v/>
      </c>
      <c r="AD170" s="4" t="str">
        <f t="shared" si="48"/>
        <v/>
      </c>
      <c r="AE170" s="4" t="str">
        <f t="shared" si="49"/>
        <v/>
      </c>
      <c r="AF170" s="11" t="str">
        <f t="shared" si="50"/>
        <v/>
      </c>
    </row>
    <row r="171" spans="4:32" x14ac:dyDescent="0.3">
      <c r="D171" s="4">
        <f t="shared" si="58"/>
        <v>0</v>
      </c>
      <c r="E171" s="11" t="str" cm="1">
        <f t="array" ref="E171">IF($D171=0,"",_xll.BDP($B171,E$7))</f>
        <v/>
      </c>
      <c r="F171" s="11" t="str" cm="1">
        <f t="array" ref="F171">IF($D171=0,"",_xll.BDP($B171,F$7))</f>
        <v/>
      </c>
      <c r="G171" s="11" t="str" cm="1">
        <f t="array" ref="G171">IF($D171=0,"",_xll.BDP($B171,G$7))</f>
        <v/>
      </c>
      <c r="H171" s="11" t="str" cm="1">
        <f t="array" ref="H171">IF($D171=0,"",_xll.BDP($B171,H$7))</f>
        <v/>
      </c>
      <c r="I171" s="37" t="str" cm="1">
        <f t="array" ref="I171">IF($D171=0,"",_xll.BDP($B171,I$7))</f>
        <v/>
      </c>
      <c r="J171" s="11" t="str" cm="1">
        <f t="array" ref="J171">IF($D171=0,"",_xll.BDP($B171,J$7))</f>
        <v/>
      </c>
      <c r="K171" s="28" t="str" cm="1">
        <f t="array" ref="K171">IF($D171=0,"",_xll.BDP($B171,K$7))</f>
        <v/>
      </c>
      <c r="L171" s="11" t="str" cm="1">
        <f t="array" ref="L171">IF($D171=0,"",_xll.BDP($B171,L$7))</f>
        <v/>
      </c>
      <c r="M171" s="28" t="str" cm="1">
        <f t="array" ref="M171">IF($D171=0,"",_xll.BDP($B171,M$7))</f>
        <v/>
      </c>
      <c r="N171" s="11" t="str" cm="1">
        <f t="array" ref="N171">IF($D171=0,"",_xll.BDP($B171,N$7))</f>
        <v/>
      </c>
      <c r="O171" s="22" t="str">
        <f t="shared" ca="1" si="59"/>
        <v/>
      </c>
      <c r="P171" s="11" t="e">
        <f t="shared" si="51"/>
        <v>#VALUE!</v>
      </c>
      <c r="Q171" s="22" t="str">
        <f t="shared" ca="1" si="60"/>
        <v/>
      </c>
      <c r="R171" s="29" t="str">
        <f t="shared" si="61"/>
        <v/>
      </c>
      <c r="S171" s="30">
        <f t="shared" ca="1" si="52"/>
        <v>46295</v>
      </c>
      <c r="T171" s="30" t="e">
        <f t="shared" ca="1" si="53"/>
        <v>#VALUE!</v>
      </c>
      <c r="U171" s="4" t="str">
        <f t="shared" si="54"/>
        <v/>
      </c>
      <c r="V171" s="4" t="str">
        <f t="shared" si="55"/>
        <v/>
      </c>
      <c r="W171" s="31" t="str">
        <f t="shared" ca="1" si="56"/>
        <v/>
      </c>
      <c r="X171" s="4" t="str">
        <f t="shared" si="62"/>
        <v/>
      </c>
      <c r="Y171" s="32" t="e">
        <f t="shared" ca="1" si="57"/>
        <v>#VALUE!</v>
      </c>
      <c r="Z171" s="33" t="str">
        <f t="shared" si="44"/>
        <v/>
      </c>
      <c r="AA171" s="4" t="str">
        <f t="shared" ca="1" si="45"/>
        <v/>
      </c>
      <c r="AB171" s="4" t="str">
        <f t="shared" ca="1" si="46"/>
        <v/>
      </c>
      <c r="AC171" s="11" t="str">
        <f t="shared" si="47"/>
        <v/>
      </c>
      <c r="AD171" s="4" t="str">
        <f t="shared" si="48"/>
        <v/>
      </c>
      <c r="AE171" s="4" t="str">
        <f t="shared" si="49"/>
        <v/>
      </c>
      <c r="AF171" s="11" t="str">
        <f t="shared" si="50"/>
        <v/>
      </c>
    </row>
    <row r="172" spans="4:32" x14ac:dyDescent="0.3">
      <c r="D172" s="4">
        <f t="shared" si="58"/>
        <v>0</v>
      </c>
      <c r="E172" s="11" t="str" cm="1">
        <f t="array" ref="E172">IF($D172=0,"",_xll.BDP($B172,E$7))</f>
        <v/>
      </c>
      <c r="F172" s="11" t="str" cm="1">
        <f t="array" ref="F172">IF($D172=0,"",_xll.BDP($B172,F$7))</f>
        <v/>
      </c>
      <c r="G172" s="11" t="str" cm="1">
        <f t="array" ref="G172">IF($D172=0,"",_xll.BDP($B172,G$7))</f>
        <v/>
      </c>
      <c r="H172" s="11" t="str" cm="1">
        <f t="array" ref="H172">IF($D172=0,"",_xll.BDP($B172,H$7))</f>
        <v/>
      </c>
      <c r="I172" s="37" t="str" cm="1">
        <f t="array" ref="I172">IF($D172=0,"",_xll.BDP($B172,I$7))</f>
        <v/>
      </c>
      <c r="J172" s="11" t="str" cm="1">
        <f t="array" ref="J172">IF($D172=0,"",_xll.BDP($B172,J$7))</f>
        <v/>
      </c>
      <c r="K172" s="28" t="str" cm="1">
        <f t="array" ref="K172">IF($D172=0,"",_xll.BDP($B172,K$7))</f>
        <v/>
      </c>
      <c r="L172" s="11" t="str" cm="1">
        <f t="array" ref="L172">IF($D172=0,"",_xll.BDP($B172,L$7))</f>
        <v/>
      </c>
      <c r="M172" s="28" t="str" cm="1">
        <f t="array" ref="M172">IF($D172=0,"",_xll.BDP($B172,M$7))</f>
        <v/>
      </c>
      <c r="N172" s="11" t="str" cm="1">
        <f t="array" ref="N172">IF($D172=0,"",_xll.BDP($B172,N$7))</f>
        <v/>
      </c>
      <c r="O172" s="22" t="str">
        <f t="shared" ca="1" si="59"/>
        <v/>
      </c>
      <c r="P172" s="11" t="e">
        <f t="shared" si="51"/>
        <v>#VALUE!</v>
      </c>
      <c r="Q172" s="22" t="str">
        <f t="shared" ca="1" si="60"/>
        <v/>
      </c>
      <c r="R172" s="29" t="str">
        <f t="shared" si="61"/>
        <v/>
      </c>
      <c r="S172" s="30">
        <f t="shared" ca="1" si="52"/>
        <v>46295</v>
      </c>
      <c r="T172" s="30" t="e">
        <f t="shared" ca="1" si="53"/>
        <v>#VALUE!</v>
      </c>
      <c r="U172" s="4" t="str">
        <f t="shared" si="54"/>
        <v/>
      </c>
      <c r="V172" s="4" t="str">
        <f t="shared" si="55"/>
        <v/>
      </c>
      <c r="W172" s="31" t="str">
        <f t="shared" ca="1" si="56"/>
        <v/>
      </c>
      <c r="X172" s="4" t="str">
        <f t="shared" si="62"/>
        <v/>
      </c>
      <c r="Y172" s="32" t="e">
        <f t="shared" ca="1" si="57"/>
        <v>#VALUE!</v>
      </c>
      <c r="Z172" s="33" t="str">
        <f t="shared" si="44"/>
        <v/>
      </c>
      <c r="AA172" s="4" t="str">
        <f t="shared" ca="1" si="45"/>
        <v/>
      </c>
      <c r="AB172" s="4" t="str">
        <f t="shared" ca="1" si="46"/>
        <v/>
      </c>
      <c r="AC172" s="11" t="str">
        <f t="shared" si="47"/>
        <v/>
      </c>
      <c r="AD172" s="4" t="str">
        <f t="shared" si="48"/>
        <v/>
      </c>
      <c r="AE172" s="4" t="str">
        <f t="shared" si="49"/>
        <v/>
      </c>
      <c r="AF172" s="11" t="str">
        <f t="shared" si="50"/>
        <v/>
      </c>
    </row>
    <row r="173" spans="4:32" x14ac:dyDescent="0.3">
      <c r="D173" s="4">
        <f t="shared" si="58"/>
        <v>0</v>
      </c>
      <c r="E173" s="11" t="str" cm="1">
        <f t="array" ref="E173">IF($D173=0,"",_xll.BDP($B173,E$7))</f>
        <v/>
      </c>
      <c r="F173" s="11" t="str" cm="1">
        <f t="array" ref="F173">IF($D173=0,"",_xll.BDP($B173,F$7))</f>
        <v/>
      </c>
      <c r="G173" s="11" t="str" cm="1">
        <f t="array" ref="G173">IF($D173=0,"",_xll.BDP($B173,G$7))</f>
        <v/>
      </c>
      <c r="H173" s="11" t="str" cm="1">
        <f t="array" ref="H173">IF($D173=0,"",_xll.BDP($B173,H$7))</f>
        <v/>
      </c>
      <c r="I173" s="37" t="str" cm="1">
        <f t="array" ref="I173">IF($D173=0,"",_xll.BDP($B173,I$7))</f>
        <v/>
      </c>
      <c r="J173" s="11" t="str" cm="1">
        <f t="array" ref="J173">IF($D173=0,"",_xll.BDP($B173,J$7))</f>
        <v/>
      </c>
      <c r="K173" s="28" t="str" cm="1">
        <f t="array" ref="K173">IF($D173=0,"",_xll.BDP($B173,K$7))</f>
        <v/>
      </c>
      <c r="L173" s="11" t="str" cm="1">
        <f t="array" ref="L173">IF($D173=0,"",_xll.BDP($B173,L$7))</f>
        <v/>
      </c>
      <c r="M173" s="28" t="str" cm="1">
        <f t="array" ref="M173">IF($D173=0,"",_xll.BDP($B173,M$7))</f>
        <v/>
      </c>
      <c r="N173" s="11" t="str" cm="1">
        <f t="array" ref="N173">IF($D173=0,"",_xll.BDP($B173,N$7))</f>
        <v/>
      </c>
      <c r="O173" s="22" t="str">
        <f t="shared" ca="1" si="59"/>
        <v/>
      </c>
      <c r="P173" s="11" t="e">
        <f t="shared" si="51"/>
        <v>#VALUE!</v>
      </c>
      <c r="Q173" s="22" t="str">
        <f t="shared" ca="1" si="60"/>
        <v/>
      </c>
      <c r="R173" s="29" t="str">
        <f t="shared" si="61"/>
        <v/>
      </c>
      <c r="S173" s="30">
        <f t="shared" ca="1" si="52"/>
        <v>46295</v>
      </c>
      <c r="T173" s="30" t="e">
        <f t="shared" ca="1" si="53"/>
        <v>#VALUE!</v>
      </c>
      <c r="U173" s="4" t="str">
        <f t="shared" si="54"/>
        <v/>
      </c>
      <c r="V173" s="4" t="str">
        <f t="shared" si="55"/>
        <v/>
      </c>
      <c r="W173" s="31" t="str">
        <f t="shared" ca="1" si="56"/>
        <v/>
      </c>
      <c r="X173" s="4" t="str">
        <f t="shared" si="62"/>
        <v/>
      </c>
      <c r="Y173" s="32" t="e">
        <f t="shared" ca="1" si="57"/>
        <v>#VALUE!</v>
      </c>
      <c r="Z173" s="33" t="str">
        <f t="shared" si="44"/>
        <v/>
      </c>
      <c r="AA173" s="4" t="str">
        <f t="shared" ca="1" si="45"/>
        <v/>
      </c>
      <c r="AB173" s="4" t="str">
        <f t="shared" ca="1" si="46"/>
        <v/>
      </c>
      <c r="AC173" s="11" t="str">
        <f t="shared" si="47"/>
        <v/>
      </c>
      <c r="AD173" s="4" t="str">
        <f t="shared" si="48"/>
        <v/>
      </c>
      <c r="AE173" s="4" t="str">
        <f t="shared" si="49"/>
        <v/>
      </c>
      <c r="AF173" s="11" t="str">
        <f t="shared" si="50"/>
        <v/>
      </c>
    </row>
    <row r="174" spans="4:32" x14ac:dyDescent="0.3">
      <c r="D174" s="4">
        <f t="shared" si="58"/>
        <v>0</v>
      </c>
      <c r="E174" s="11" t="str" cm="1">
        <f t="array" ref="E174">IF($D174=0,"",_xll.BDP($B174,E$7))</f>
        <v/>
      </c>
      <c r="F174" s="11" t="str" cm="1">
        <f t="array" ref="F174">IF($D174=0,"",_xll.BDP($B174,F$7))</f>
        <v/>
      </c>
      <c r="G174" s="11" t="str" cm="1">
        <f t="array" ref="G174">IF($D174=0,"",_xll.BDP($B174,G$7))</f>
        <v/>
      </c>
      <c r="H174" s="11" t="str" cm="1">
        <f t="array" ref="H174">IF($D174=0,"",_xll.BDP($B174,H$7))</f>
        <v/>
      </c>
      <c r="I174" s="37" t="str" cm="1">
        <f t="array" ref="I174">IF($D174=0,"",_xll.BDP($B174,I$7))</f>
        <v/>
      </c>
      <c r="J174" s="11" t="str" cm="1">
        <f t="array" ref="J174">IF($D174=0,"",_xll.BDP($B174,J$7))</f>
        <v/>
      </c>
      <c r="K174" s="28" t="str" cm="1">
        <f t="array" ref="K174">IF($D174=0,"",_xll.BDP($B174,K$7))</f>
        <v/>
      </c>
      <c r="L174" s="11" t="str" cm="1">
        <f t="array" ref="L174">IF($D174=0,"",_xll.BDP($B174,L$7))</f>
        <v/>
      </c>
      <c r="M174" s="28" t="str" cm="1">
        <f t="array" ref="M174">IF($D174=0,"",_xll.BDP($B174,M$7))</f>
        <v/>
      </c>
      <c r="N174" s="11" t="str" cm="1">
        <f t="array" ref="N174">IF($D174=0,"",_xll.BDP($B174,N$7))</f>
        <v/>
      </c>
      <c r="O174" s="22" t="str">
        <f t="shared" ca="1" si="59"/>
        <v/>
      </c>
      <c r="P174" s="11" t="e">
        <f t="shared" si="51"/>
        <v>#VALUE!</v>
      </c>
      <c r="Q174" s="22" t="str">
        <f t="shared" ca="1" si="60"/>
        <v/>
      </c>
      <c r="R174" s="29" t="str">
        <f t="shared" si="61"/>
        <v/>
      </c>
      <c r="S174" s="30">
        <f t="shared" ca="1" si="52"/>
        <v>46295</v>
      </c>
      <c r="T174" s="30" t="e">
        <f t="shared" ca="1" si="53"/>
        <v>#VALUE!</v>
      </c>
      <c r="U174" s="4" t="str">
        <f t="shared" si="54"/>
        <v/>
      </c>
      <c r="V174" s="4" t="str">
        <f t="shared" si="55"/>
        <v/>
      </c>
      <c r="W174" s="31" t="str">
        <f t="shared" ca="1" si="56"/>
        <v/>
      </c>
      <c r="X174" s="4" t="str">
        <f t="shared" si="62"/>
        <v/>
      </c>
      <c r="Y174" s="32" t="e">
        <f t="shared" ca="1" si="57"/>
        <v>#VALUE!</v>
      </c>
      <c r="Z174" s="33" t="str">
        <f t="shared" si="44"/>
        <v/>
      </c>
      <c r="AA174" s="4" t="str">
        <f t="shared" ca="1" si="45"/>
        <v/>
      </c>
      <c r="AB174" s="4" t="str">
        <f t="shared" ca="1" si="46"/>
        <v/>
      </c>
      <c r="AC174" s="11" t="str">
        <f t="shared" si="47"/>
        <v/>
      </c>
      <c r="AD174" s="4" t="str">
        <f t="shared" si="48"/>
        <v/>
      </c>
      <c r="AE174" s="4" t="str">
        <f t="shared" si="49"/>
        <v/>
      </c>
      <c r="AF174" s="11" t="str">
        <f t="shared" si="50"/>
        <v/>
      </c>
    </row>
    <row r="175" spans="4:32" x14ac:dyDescent="0.3">
      <c r="D175" s="4">
        <f t="shared" si="58"/>
        <v>0</v>
      </c>
      <c r="E175" s="11" t="str" cm="1">
        <f t="array" ref="E175">IF($D175=0,"",_xll.BDP($B175,E$7))</f>
        <v/>
      </c>
      <c r="F175" s="11" t="str" cm="1">
        <f t="array" ref="F175">IF($D175=0,"",_xll.BDP($B175,F$7))</f>
        <v/>
      </c>
      <c r="G175" s="11" t="str" cm="1">
        <f t="array" ref="G175">IF($D175=0,"",_xll.BDP($B175,G$7))</f>
        <v/>
      </c>
      <c r="H175" s="11" t="str" cm="1">
        <f t="array" ref="H175">IF($D175=0,"",_xll.BDP($B175,H$7))</f>
        <v/>
      </c>
      <c r="I175" s="37" t="str" cm="1">
        <f t="array" ref="I175">IF($D175=0,"",_xll.BDP($B175,I$7))</f>
        <v/>
      </c>
      <c r="J175" s="11" t="str" cm="1">
        <f t="array" ref="J175">IF($D175=0,"",_xll.BDP($B175,J$7))</f>
        <v/>
      </c>
      <c r="K175" s="28" t="str" cm="1">
        <f t="array" ref="K175">IF($D175=0,"",_xll.BDP($B175,K$7))</f>
        <v/>
      </c>
      <c r="L175" s="11" t="str" cm="1">
        <f t="array" ref="L175">IF($D175=0,"",_xll.BDP($B175,L$7))</f>
        <v/>
      </c>
      <c r="M175" s="28" t="str" cm="1">
        <f t="array" ref="M175">IF($D175=0,"",_xll.BDP($B175,M$7))</f>
        <v/>
      </c>
      <c r="N175" s="11" t="str" cm="1">
        <f t="array" ref="N175">IF($D175=0,"",_xll.BDP($B175,N$7))</f>
        <v/>
      </c>
      <c r="O175" s="22" t="str">
        <f t="shared" ca="1" si="59"/>
        <v/>
      </c>
      <c r="P175" s="11" t="e">
        <f t="shared" si="51"/>
        <v>#VALUE!</v>
      </c>
      <c r="Q175" s="22" t="str">
        <f t="shared" ca="1" si="60"/>
        <v/>
      </c>
      <c r="R175" s="29" t="str">
        <f t="shared" si="61"/>
        <v/>
      </c>
      <c r="S175" s="30">
        <f t="shared" ca="1" si="52"/>
        <v>46295</v>
      </c>
      <c r="T175" s="30" t="e">
        <f t="shared" ca="1" si="53"/>
        <v>#VALUE!</v>
      </c>
      <c r="U175" s="4" t="str">
        <f t="shared" si="54"/>
        <v/>
      </c>
      <c r="V175" s="4" t="str">
        <f t="shared" si="55"/>
        <v/>
      </c>
      <c r="W175" s="31" t="str">
        <f t="shared" ca="1" si="56"/>
        <v/>
      </c>
      <c r="X175" s="4" t="str">
        <f t="shared" si="62"/>
        <v/>
      </c>
      <c r="Y175" s="32" t="e">
        <f t="shared" ca="1" si="57"/>
        <v>#VALUE!</v>
      </c>
      <c r="Z175" s="33" t="str">
        <f t="shared" si="44"/>
        <v/>
      </c>
      <c r="AA175" s="4" t="str">
        <f t="shared" ca="1" si="45"/>
        <v/>
      </c>
      <c r="AB175" s="4" t="str">
        <f t="shared" ca="1" si="46"/>
        <v/>
      </c>
      <c r="AC175" s="11" t="str">
        <f t="shared" si="47"/>
        <v/>
      </c>
      <c r="AD175" s="4" t="str">
        <f t="shared" si="48"/>
        <v/>
      </c>
      <c r="AE175" s="4" t="str">
        <f t="shared" si="49"/>
        <v/>
      </c>
      <c r="AF175" s="11" t="str">
        <f t="shared" si="50"/>
        <v/>
      </c>
    </row>
    <row r="176" spans="4:32" x14ac:dyDescent="0.3">
      <c r="D176" s="4">
        <f t="shared" si="58"/>
        <v>0</v>
      </c>
      <c r="E176" s="11" t="str" cm="1">
        <f t="array" ref="E176">IF($D176=0,"",_xll.BDP($B176,E$7))</f>
        <v/>
      </c>
      <c r="F176" s="11" t="str" cm="1">
        <f t="array" ref="F176">IF($D176=0,"",_xll.BDP($B176,F$7))</f>
        <v/>
      </c>
      <c r="G176" s="11" t="str" cm="1">
        <f t="array" ref="G176">IF($D176=0,"",_xll.BDP($B176,G$7))</f>
        <v/>
      </c>
      <c r="H176" s="11" t="str" cm="1">
        <f t="array" ref="H176">IF($D176=0,"",_xll.BDP($B176,H$7))</f>
        <v/>
      </c>
      <c r="I176" s="37" t="str" cm="1">
        <f t="array" ref="I176">IF($D176=0,"",_xll.BDP($B176,I$7))</f>
        <v/>
      </c>
      <c r="J176" s="11" t="str" cm="1">
        <f t="array" ref="J176">IF($D176=0,"",_xll.BDP($B176,J$7))</f>
        <v/>
      </c>
      <c r="K176" s="28" t="str" cm="1">
        <f t="array" ref="K176">IF($D176=0,"",_xll.BDP($B176,K$7))</f>
        <v/>
      </c>
      <c r="L176" s="11" t="str" cm="1">
        <f t="array" ref="L176">IF($D176=0,"",_xll.BDP($B176,L$7))</f>
        <v/>
      </c>
      <c r="M176" s="28" t="str" cm="1">
        <f t="array" ref="M176">IF($D176=0,"",_xll.BDP($B176,M$7))</f>
        <v/>
      </c>
      <c r="N176" s="11" t="str" cm="1">
        <f t="array" ref="N176">IF($D176=0,"",_xll.BDP($B176,N$7))</f>
        <v/>
      </c>
      <c r="O176" s="22" t="str">
        <f t="shared" ca="1" si="59"/>
        <v/>
      </c>
      <c r="P176" s="11" t="e">
        <f t="shared" si="51"/>
        <v>#VALUE!</v>
      </c>
      <c r="Q176" s="22" t="str">
        <f t="shared" ca="1" si="60"/>
        <v/>
      </c>
      <c r="R176" s="29" t="str">
        <f t="shared" si="61"/>
        <v/>
      </c>
      <c r="S176" s="30">
        <f t="shared" ca="1" si="52"/>
        <v>46295</v>
      </c>
      <c r="T176" s="30" t="e">
        <f t="shared" ca="1" si="53"/>
        <v>#VALUE!</v>
      </c>
      <c r="U176" s="4" t="str">
        <f t="shared" si="54"/>
        <v/>
      </c>
      <c r="V176" s="4" t="str">
        <f t="shared" si="55"/>
        <v/>
      </c>
      <c r="W176" s="31" t="str">
        <f t="shared" ca="1" si="56"/>
        <v/>
      </c>
      <c r="X176" s="4" t="str">
        <f t="shared" si="62"/>
        <v/>
      </c>
      <c r="Y176" s="32" t="e">
        <f t="shared" ca="1" si="57"/>
        <v>#VALUE!</v>
      </c>
      <c r="Z176" s="33" t="str">
        <f t="shared" si="44"/>
        <v/>
      </c>
      <c r="AA176" s="4" t="str">
        <f t="shared" ca="1" si="45"/>
        <v/>
      </c>
      <c r="AB176" s="4" t="str">
        <f t="shared" ca="1" si="46"/>
        <v/>
      </c>
      <c r="AC176" s="11" t="str">
        <f t="shared" si="47"/>
        <v/>
      </c>
      <c r="AD176" s="4" t="str">
        <f t="shared" si="48"/>
        <v/>
      </c>
      <c r="AE176" s="4" t="str">
        <f t="shared" si="49"/>
        <v/>
      </c>
      <c r="AF176" s="11" t="str">
        <f t="shared" si="50"/>
        <v/>
      </c>
    </row>
    <row r="177" spans="4:32" x14ac:dyDescent="0.3">
      <c r="D177" s="4">
        <f t="shared" si="58"/>
        <v>0</v>
      </c>
      <c r="E177" s="11" t="str" cm="1">
        <f t="array" ref="E177">IF($D177=0,"",_xll.BDP($B177,E$7))</f>
        <v/>
      </c>
      <c r="F177" s="11" t="str" cm="1">
        <f t="array" ref="F177">IF($D177=0,"",_xll.BDP($B177,F$7))</f>
        <v/>
      </c>
      <c r="G177" s="11" t="str" cm="1">
        <f t="array" ref="G177">IF($D177=0,"",_xll.BDP($B177,G$7))</f>
        <v/>
      </c>
      <c r="H177" s="11" t="str" cm="1">
        <f t="array" ref="H177">IF($D177=0,"",_xll.BDP($B177,H$7))</f>
        <v/>
      </c>
      <c r="I177" s="37" t="str" cm="1">
        <f t="array" ref="I177">IF($D177=0,"",_xll.BDP($B177,I$7))</f>
        <v/>
      </c>
      <c r="J177" s="11" t="str" cm="1">
        <f t="array" ref="J177">IF($D177=0,"",_xll.BDP($B177,J$7))</f>
        <v/>
      </c>
      <c r="K177" s="28" t="str" cm="1">
        <f t="array" ref="K177">IF($D177=0,"",_xll.BDP($B177,K$7))</f>
        <v/>
      </c>
      <c r="L177" s="11" t="str" cm="1">
        <f t="array" ref="L177">IF($D177=0,"",_xll.BDP($B177,L$7))</f>
        <v/>
      </c>
      <c r="M177" s="28" t="str" cm="1">
        <f t="array" ref="M177">IF($D177=0,"",_xll.BDP($B177,M$7))</f>
        <v/>
      </c>
      <c r="N177" s="11" t="str" cm="1">
        <f t="array" ref="N177">IF($D177=0,"",_xll.BDP($B177,N$7))</f>
        <v/>
      </c>
      <c r="O177" s="22" t="str">
        <f t="shared" ca="1" si="59"/>
        <v/>
      </c>
      <c r="P177" s="11" t="e">
        <f t="shared" si="51"/>
        <v>#VALUE!</v>
      </c>
      <c r="Q177" s="22" t="str">
        <f t="shared" ca="1" si="60"/>
        <v/>
      </c>
      <c r="R177" s="29" t="str">
        <f t="shared" si="61"/>
        <v/>
      </c>
      <c r="S177" s="30">
        <f t="shared" ca="1" si="52"/>
        <v>46295</v>
      </c>
      <c r="T177" s="30" t="e">
        <f t="shared" ca="1" si="53"/>
        <v>#VALUE!</v>
      </c>
      <c r="U177" s="4" t="str">
        <f t="shared" si="54"/>
        <v/>
      </c>
      <c r="V177" s="4" t="str">
        <f t="shared" si="55"/>
        <v/>
      </c>
      <c r="W177" s="31" t="str">
        <f t="shared" ca="1" si="56"/>
        <v/>
      </c>
      <c r="X177" s="4" t="str">
        <f t="shared" si="62"/>
        <v/>
      </c>
      <c r="Y177" s="32" t="e">
        <f t="shared" ca="1" si="57"/>
        <v>#VALUE!</v>
      </c>
      <c r="Z177" s="33" t="str">
        <f t="shared" si="44"/>
        <v/>
      </c>
      <c r="AA177" s="4" t="str">
        <f t="shared" ca="1" si="45"/>
        <v/>
      </c>
      <c r="AB177" s="4" t="str">
        <f t="shared" ca="1" si="46"/>
        <v/>
      </c>
      <c r="AC177" s="11" t="str">
        <f t="shared" si="47"/>
        <v/>
      </c>
      <c r="AD177" s="4" t="str">
        <f t="shared" si="48"/>
        <v/>
      </c>
      <c r="AE177" s="4" t="str">
        <f t="shared" si="49"/>
        <v/>
      </c>
      <c r="AF177" s="11" t="str">
        <f t="shared" si="50"/>
        <v/>
      </c>
    </row>
    <row r="178" spans="4:32" x14ac:dyDescent="0.3">
      <c r="D178" s="4">
        <f t="shared" si="58"/>
        <v>0</v>
      </c>
      <c r="E178" s="11" t="str" cm="1">
        <f t="array" ref="E178">IF($D178=0,"",_xll.BDP($B178,E$7))</f>
        <v/>
      </c>
      <c r="F178" s="11" t="str" cm="1">
        <f t="array" ref="F178">IF($D178=0,"",_xll.BDP($B178,F$7))</f>
        <v/>
      </c>
      <c r="G178" s="11" t="str" cm="1">
        <f t="array" ref="G178">IF($D178=0,"",_xll.BDP($B178,G$7))</f>
        <v/>
      </c>
      <c r="H178" s="11" t="str" cm="1">
        <f t="array" ref="H178">IF($D178=0,"",_xll.BDP($B178,H$7))</f>
        <v/>
      </c>
      <c r="I178" s="37" t="str" cm="1">
        <f t="array" ref="I178">IF($D178=0,"",_xll.BDP($B178,I$7))</f>
        <v/>
      </c>
      <c r="J178" s="11" t="str" cm="1">
        <f t="array" ref="J178">IF($D178=0,"",_xll.BDP($B178,J$7))</f>
        <v/>
      </c>
      <c r="K178" s="28" t="str" cm="1">
        <f t="array" ref="K178">IF($D178=0,"",_xll.BDP($B178,K$7))</f>
        <v/>
      </c>
      <c r="L178" s="11" t="str" cm="1">
        <f t="array" ref="L178">IF($D178=0,"",_xll.BDP($B178,L$7))</f>
        <v/>
      </c>
      <c r="M178" s="28" t="str" cm="1">
        <f t="array" ref="M178">IF($D178=0,"",_xll.BDP($B178,M$7))</f>
        <v/>
      </c>
      <c r="N178" s="11" t="str" cm="1">
        <f t="array" ref="N178">IF($D178=0,"",_xll.BDP($B178,N$7))</f>
        <v/>
      </c>
      <c r="O178" s="22" t="str">
        <f t="shared" ca="1" si="59"/>
        <v/>
      </c>
      <c r="P178" s="11" t="e">
        <f t="shared" si="51"/>
        <v>#VALUE!</v>
      </c>
      <c r="Q178" s="22" t="str">
        <f t="shared" ca="1" si="60"/>
        <v/>
      </c>
      <c r="R178" s="29" t="str">
        <f t="shared" si="61"/>
        <v/>
      </c>
      <c r="S178" s="30">
        <f t="shared" ca="1" si="52"/>
        <v>46295</v>
      </c>
      <c r="T178" s="30" t="e">
        <f t="shared" ca="1" si="53"/>
        <v>#VALUE!</v>
      </c>
      <c r="U178" s="4" t="str">
        <f t="shared" si="54"/>
        <v/>
      </c>
      <c r="V178" s="4" t="str">
        <f t="shared" si="55"/>
        <v/>
      </c>
      <c r="W178" s="31" t="str">
        <f t="shared" ca="1" si="56"/>
        <v/>
      </c>
      <c r="X178" s="4" t="str">
        <f t="shared" si="62"/>
        <v/>
      </c>
      <c r="Y178" s="32" t="e">
        <f t="shared" ca="1" si="57"/>
        <v>#VALUE!</v>
      </c>
      <c r="Z178" s="33" t="str">
        <f t="shared" si="44"/>
        <v/>
      </c>
      <c r="AA178" s="4" t="str">
        <f t="shared" ca="1" si="45"/>
        <v/>
      </c>
      <c r="AB178" s="4" t="str">
        <f t="shared" ca="1" si="46"/>
        <v/>
      </c>
      <c r="AC178" s="11" t="str">
        <f t="shared" si="47"/>
        <v/>
      </c>
      <c r="AD178" s="4" t="str">
        <f t="shared" si="48"/>
        <v/>
      </c>
      <c r="AE178" s="4" t="str">
        <f t="shared" si="49"/>
        <v/>
      </c>
      <c r="AF178" s="11" t="str">
        <f t="shared" si="50"/>
        <v/>
      </c>
    </row>
    <row r="179" spans="4:32" x14ac:dyDescent="0.3">
      <c r="D179" s="4">
        <f t="shared" si="58"/>
        <v>0</v>
      </c>
      <c r="E179" s="11" t="str" cm="1">
        <f t="array" ref="E179">IF($D179=0,"",_xll.BDP($B179,E$7))</f>
        <v/>
      </c>
      <c r="F179" s="11" t="str" cm="1">
        <f t="array" ref="F179">IF($D179=0,"",_xll.BDP($B179,F$7))</f>
        <v/>
      </c>
      <c r="G179" s="11" t="str" cm="1">
        <f t="array" ref="G179">IF($D179=0,"",_xll.BDP($B179,G$7))</f>
        <v/>
      </c>
      <c r="H179" s="11" t="str" cm="1">
        <f t="array" ref="H179">IF($D179=0,"",_xll.BDP($B179,H$7))</f>
        <v/>
      </c>
      <c r="I179" s="37" t="str" cm="1">
        <f t="array" ref="I179">IF($D179=0,"",_xll.BDP($B179,I$7))</f>
        <v/>
      </c>
      <c r="J179" s="11" t="str" cm="1">
        <f t="array" ref="J179">IF($D179=0,"",_xll.BDP($B179,J$7))</f>
        <v/>
      </c>
      <c r="K179" s="28" t="str" cm="1">
        <f t="array" ref="K179">IF($D179=0,"",_xll.BDP($B179,K$7))</f>
        <v/>
      </c>
      <c r="L179" s="11" t="str" cm="1">
        <f t="array" ref="L179">IF($D179=0,"",_xll.BDP($B179,L$7))</f>
        <v/>
      </c>
      <c r="M179" s="28" t="str" cm="1">
        <f t="array" ref="M179">IF($D179=0,"",_xll.BDP($B179,M$7))</f>
        <v/>
      </c>
      <c r="N179" s="11" t="str" cm="1">
        <f t="array" ref="N179">IF($D179=0,"",_xll.BDP($B179,N$7))</f>
        <v/>
      </c>
      <c r="O179" s="22" t="str">
        <f t="shared" ca="1" si="59"/>
        <v/>
      </c>
      <c r="P179" s="11" t="e">
        <f t="shared" si="51"/>
        <v>#VALUE!</v>
      </c>
      <c r="Q179" s="22" t="str">
        <f t="shared" ca="1" si="60"/>
        <v/>
      </c>
      <c r="R179" s="29" t="str">
        <f t="shared" si="61"/>
        <v/>
      </c>
      <c r="S179" s="30">
        <f t="shared" ca="1" si="52"/>
        <v>46295</v>
      </c>
      <c r="T179" s="30" t="e">
        <f t="shared" ca="1" si="53"/>
        <v>#VALUE!</v>
      </c>
      <c r="U179" s="4" t="str">
        <f t="shared" si="54"/>
        <v/>
      </c>
      <c r="V179" s="4" t="str">
        <f t="shared" si="55"/>
        <v/>
      </c>
      <c r="W179" s="31" t="str">
        <f t="shared" ca="1" si="56"/>
        <v/>
      </c>
      <c r="X179" s="4" t="str">
        <f t="shared" si="62"/>
        <v/>
      </c>
      <c r="Y179" s="32" t="e">
        <f t="shared" ca="1" si="57"/>
        <v>#VALUE!</v>
      </c>
      <c r="Z179" s="33" t="str">
        <f t="shared" si="44"/>
        <v/>
      </c>
      <c r="AA179" s="4" t="str">
        <f t="shared" ca="1" si="45"/>
        <v/>
      </c>
      <c r="AB179" s="4" t="str">
        <f t="shared" ca="1" si="46"/>
        <v/>
      </c>
      <c r="AC179" s="11" t="str">
        <f t="shared" si="47"/>
        <v/>
      </c>
      <c r="AD179" s="4" t="str">
        <f t="shared" si="48"/>
        <v/>
      </c>
      <c r="AE179" s="4" t="str">
        <f t="shared" si="49"/>
        <v/>
      </c>
      <c r="AF179" s="11" t="str">
        <f t="shared" si="50"/>
        <v/>
      </c>
    </row>
    <row r="180" spans="4:32" x14ac:dyDescent="0.3">
      <c r="D180" s="4">
        <f t="shared" si="58"/>
        <v>0</v>
      </c>
      <c r="E180" s="11" t="str" cm="1">
        <f t="array" ref="E180">IF($D180=0,"",_xll.BDP($B180,E$7))</f>
        <v/>
      </c>
      <c r="F180" s="11" t="str" cm="1">
        <f t="array" ref="F180">IF($D180=0,"",_xll.BDP($B180,F$7))</f>
        <v/>
      </c>
      <c r="G180" s="11" t="str" cm="1">
        <f t="array" ref="G180">IF($D180=0,"",_xll.BDP($B180,G$7))</f>
        <v/>
      </c>
      <c r="H180" s="11" t="str" cm="1">
        <f t="array" ref="H180">IF($D180=0,"",_xll.BDP($B180,H$7))</f>
        <v/>
      </c>
      <c r="I180" s="37" t="str" cm="1">
        <f t="array" ref="I180">IF($D180=0,"",_xll.BDP($B180,I$7))</f>
        <v/>
      </c>
      <c r="J180" s="11" t="str" cm="1">
        <f t="array" ref="J180">IF($D180=0,"",_xll.BDP($B180,J$7))</f>
        <v/>
      </c>
      <c r="K180" s="28" t="str" cm="1">
        <f t="array" ref="K180">IF($D180=0,"",_xll.BDP($B180,K$7))</f>
        <v/>
      </c>
      <c r="L180" s="11" t="str" cm="1">
        <f t="array" ref="L180">IF($D180=0,"",_xll.BDP($B180,L$7))</f>
        <v/>
      </c>
      <c r="M180" s="28" t="str" cm="1">
        <f t="array" ref="M180">IF($D180=0,"",_xll.BDP($B180,M$7))</f>
        <v/>
      </c>
      <c r="N180" s="11" t="str" cm="1">
        <f t="array" ref="N180">IF($D180=0,"",_xll.BDP($B180,N$7))</f>
        <v/>
      </c>
      <c r="O180" s="22" t="str">
        <f t="shared" ca="1" si="59"/>
        <v/>
      </c>
      <c r="P180" s="11" t="e">
        <f t="shared" si="51"/>
        <v>#VALUE!</v>
      </c>
      <c r="Q180" s="22" t="str">
        <f t="shared" ca="1" si="60"/>
        <v/>
      </c>
      <c r="R180" s="29" t="str">
        <f t="shared" si="61"/>
        <v/>
      </c>
      <c r="S180" s="30">
        <f t="shared" ca="1" si="52"/>
        <v>46295</v>
      </c>
      <c r="T180" s="30" t="e">
        <f t="shared" ca="1" si="53"/>
        <v>#VALUE!</v>
      </c>
      <c r="U180" s="4" t="str">
        <f t="shared" si="54"/>
        <v/>
      </c>
      <c r="V180" s="4" t="str">
        <f t="shared" si="55"/>
        <v/>
      </c>
      <c r="W180" s="31" t="str">
        <f t="shared" ca="1" si="56"/>
        <v/>
      </c>
      <c r="X180" s="4" t="str">
        <f t="shared" si="62"/>
        <v/>
      </c>
      <c r="Y180" s="32" t="e">
        <f t="shared" ca="1" si="57"/>
        <v>#VALUE!</v>
      </c>
      <c r="Z180" s="33" t="str">
        <f t="shared" si="44"/>
        <v/>
      </c>
      <c r="AA180" s="4" t="str">
        <f t="shared" ca="1" si="45"/>
        <v/>
      </c>
      <c r="AB180" s="4" t="str">
        <f t="shared" ca="1" si="46"/>
        <v/>
      </c>
      <c r="AC180" s="11" t="str">
        <f t="shared" si="47"/>
        <v/>
      </c>
      <c r="AD180" s="4" t="str">
        <f t="shared" si="48"/>
        <v/>
      </c>
      <c r="AE180" s="4" t="str">
        <f t="shared" si="49"/>
        <v/>
      </c>
      <c r="AF180" s="11" t="str">
        <f t="shared" si="50"/>
        <v/>
      </c>
    </row>
    <row r="181" spans="4:32" x14ac:dyDescent="0.3">
      <c r="D181" s="4">
        <f t="shared" si="58"/>
        <v>0</v>
      </c>
      <c r="E181" s="11" t="str" cm="1">
        <f t="array" ref="E181">IF($D181=0,"",_xll.BDP($B181,E$7))</f>
        <v/>
      </c>
      <c r="F181" s="11" t="str" cm="1">
        <f t="array" ref="F181">IF($D181=0,"",_xll.BDP($B181,F$7))</f>
        <v/>
      </c>
      <c r="G181" s="11" t="str" cm="1">
        <f t="array" ref="G181">IF($D181=0,"",_xll.BDP($B181,G$7))</f>
        <v/>
      </c>
      <c r="H181" s="11" t="str" cm="1">
        <f t="array" ref="H181">IF($D181=0,"",_xll.BDP($B181,H$7))</f>
        <v/>
      </c>
      <c r="I181" s="37" t="str" cm="1">
        <f t="array" ref="I181">IF($D181=0,"",_xll.BDP($B181,I$7))</f>
        <v/>
      </c>
      <c r="J181" s="11" t="str" cm="1">
        <f t="array" ref="J181">IF($D181=0,"",_xll.BDP($B181,J$7))</f>
        <v/>
      </c>
      <c r="K181" s="28" t="str" cm="1">
        <f t="array" ref="K181">IF($D181=0,"",_xll.BDP($B181,K$7))</f>
        <v/>
      </c>
      <c r="L181" s="11" t="str" cm="1">
        <f t="array" ref="L181">IF($D181=0,"",_xll.BDP($B181,L$7))</f>
        <v/>
      </c>
      <c r="M181" s="28" t="str" cm="1">
        <f t="array" ref="M181">IF($D181=0,"",_xll.BDP($B181,M$7))</f>
        <v/>
      </c>
      <c r="N181" s="11" t="str" cm="1">
        <f t="array" ref="N181">IF($D181=0,"",_xll.BDP($B181,N$7))</f>
        <v/>
      </c>
      <c r="O181" s="22" t="str">
        <f t="shared" ca="1" si="59"/>
        <v/>
      </c>
      <c r="P181" s="11" t="e">
        <f t="shared" si="51"/>
        <v>#VALUE!</v>
      </c>
      <c r="Q181" s="22" t="str">
        <f t="shared" ca="1" si="60"/>
        <v/>
      </c>
      <c r="R181" s="29" t="str">
        <f t="shared" si="61"/>
        <v/>
      </c>
      <c r="S181" s="30">
        <f t="shared" ca="1" si="52"/>
        <v>46295</v>
      </c>
      <c r="T181" s="30" t="e">
        <f t="shared" ca="1" si="53"/>
        <v>#VALUE!</v>
      </c>
      <c r="U181" s="4" t="str">
        <f t="shared" si="54"/>
        <v/>
      </c>
      <c r="V181" s="4" t="str">
        <f t="shared" si="55"/>
        <v/>
      </c>
      <c r="W181" s="31" t="str">
        <f t="shared" ca="1" si="56"/>
        <v/>
      </c>
      <c r="X181" s="4" t="str">
        <f t="shared" si="62"/>
        <v/>
      </c>
      <c r="Y181" s="32" t="e">
        <f t="shared" ca="1" si="57"/>
        <v>#VALUE!</v>
      </c>
      <c r="Z181" s="33" t="str">
        <f t="shared" si="44"/>
        <v/>
      </c>
      <c r="AA181" s="4" t="str">
        <f t="shared" ca="1" si="45"/>
        <v/>
      </c>
      <c r="AB181" s="4" t="str">
        <f t="shared" ca="1" si="46"/>
        <v/>
      </c>
      <c r="AC181" s="11" t="str">
        <f t="shared" si="47"/>
        <v/>
      </c>
      <c r="AD181" s="4" t="str">
        <f t="shared" si="48"/>
        <v/>
      </c>
      <c r="AE181" s="4" t="str">
        <f t="shared" si="49"/>
        <v/>
      </c>
      <c r="AF181" s="11" t="str">
        <f t="shared" si="50"/>
        <v/>
      </c>
    </row>
    <row r="182" spans="4:32" x14ac:dyDescent="0.3">
      <c r="D182" s="4">
        <f t="shared" si="58"/>
        <v>0</v>
      </c>
      <c r="E182" s="11" t="str" cm="1">
        <f t="array" ref="E182">IF($D182=0,"",_xll.BDP($B182,E$7))</f>
        <v/>
      </c>
      <c r="F182" s="11" t="str" cm="1">
        <f t="array" ref="F182">IF($D182=0,"",_xll.BDP($B182,F$7))</f>
        <v/>
      </c>
      <c r="G182" s="11" t="str" cm="1">
        <f t="array" ref="G182">IF($D182=0,"",_xll.BDP($B182,G$7))</f>
        <v/>
      </c>
      <c r="H182" s="11" t="str" cm="1">
        <f t="array" ref="H182">IF($D182=0,"",_xll.BDP($B182,H$7))</f>
        <v/>
      </c>
      <c r="I182" s="37" t="str" cm="1">
        <f t="array" ref="I182">IF($D182=0,"",_xll.BDP($B182,I$7))</f>
        <v/>
      </c>
      <c r="J182" s="11" t="str" cm="1">
        <f t="array" ref="J182">IF($D182=0,"",_xll.BDP($B182,J$7))</f>
        <v/>
      </c>
      <c r="K182" s="28" t="str" cm="1">
        <f t="array" ref="K182">IF($D182=0,"",_xll.BDP($B182,K$7))</f>
        <v/>
      </c>
      <c r="L182" s="11" t="str" cm="1">
        <f t="array" ref="L182">IF($D182=0,"",_xll.BDP($B182,L$7))</f>
        <v/>
      </c>
      <c r="M182" s="28" t="str" cm="1">
        <f t="array" ref="M182">IF($D182=0,"",_xll.BDP($B182,M$7))</f>
        <v/>
      </c>
      <c r="N182" s="11" t="str" cm="1">
        <f t="array" ref="N182">IF($D182=0,"",_xll.BDP($B182,N$7))</f>
        <v/>
      </c>
      <c r="O182" s="22" t="str">
        <f t="shared" ca="1" si="59"/>
        <v/>
      </c>
      <c r="P182" s="11" t="e">
        <f t="shared" si="51"/>
        <v>#VALUE!</v>
      </c>
      <c r="Q182" s="22" t="str">
        <f t="shared" ca="1" si="60"/>
        <v/>
      </c>
      <c r="R182" s="29" t="str">
        <f t="shared" si="61"/>
        <v/>
      </c>
      <c r="S182" s="30">
        <f t="shared" ca="1" si="52"/>
        <v>46295</v>
      </c>
      <c r="T182" s="30" t="e">
        <f t="shared" ca="1" si="53"/>
        <v>#VALUE!</v>
      </c>
      <c r="U182" s="4" t="str">
        <f t="shared" si="54"/>
        <v/>
      </c>
      <c r="V182" s="4" t="str">
        <f t="shared" si="55"/>
        <v/>
      </c>
      <c r="W182" s="31" t="str">
        <f t="shared" ca="1" si="56"/>
        <v/>
      </c>
      <c r="X182" s="4" t="str">
        <f t="shared" si="62"/>
        <v/>
      </c>
      <c r="Y182" s="32" t="e">
        <f t="shared" ca="1" si="57"/>
        <v>#VALUE!</v>
      </c>
      <c r="Z182" s="33" t="str">
        <f t="shared" si="44"/>
        <v/>
      </c>
      <c r="AA182" s="4" t="str">
        <f t="shared" ca="1" si="45"/>
        <v/>
      </c>
      <c r="AB182" s="4" t="str">
        <f t="shared" ca="1" si="46"/>
        <v/>
      </c>
      <c r="AC182" s="11" t="str">
        <f t="shared" si="47"/>
        <v/>
      </c>
      <c r="AD182" s="4" t="str">
        <f t="shared" si="48"/>
        <v/>
      </c>
      <c r="AE182" s="4" t="str">
        <f t="shared" si="49"/>
        <v/>
      </c>
      <c r="AF182" s="11" t="str">
        <f t="shared" si="50"/>
        <v/>
      </c>
    </row>
    <row r="183" spans="4:32" x14ac:dyDescent="0.3">
      <c r="D183" s="4">
        <f t="shared" si="58"/>
        <v>0</v>
      </c>
      <c r="E183" s="11" t="str" cm="1">
        <f t="array" ref="E183">IF($D183=0,"",_xll.BDP($B183,E$7))</f>
        <v/>
      </c>
      <c r="F183" s="11" t="str" cm="1">
        <f t="array" ref="F183">IF($D183=0,"",_xll.BDP($B183,F$7))</f>
        <v/>
      </c>
      <c r="G183" s="11" t="str" cm="1">
        <f t="array" ref="G183">IF($D183=0,"",_xll.BDP($B183,G$7))</f>
        <v/>
      </c>
      <c r="H183" s="11" t="str" cm="1">
        <f t="array" ref="H183">IF($D183=0,"",_xll.BDP($B183,H$7))</f>
        <v/>
      </c>
      <c r="I183" s="37" t="str" cm="1">
        <f t="array" ref="I183">IF($D183=0,"",_xll.BDP($B183,I$7))</f>
        <v/>
      </c>
      <c r="J183" s="11" t="str" cm="1">
        <f t="array" ref="J183">IF($D183=0,"",_xll.BDP($B183,J$7))</f>
        <v/>
      </c>
      <c r="K183" s="28" t="str" cm="1">
        <f t="array" ref="K183">IF($D183=0,"",_xll.BDP($B183,K$7))</f>
        <v/>
      </c>
      <c r="L183" s="11" t="str" cm="1">
        <f t="array" ref="L183">IF($D183=0,"",_xll.BDP($B183,L$7))</f>
        <v/>
      </c>
      <c r="M183" s="28" t="str" cm="1">
        <f t="array" ref="M183">IF($D183=0,"",_xll.BDP($B183,M$7))</f>
        <v/>
      </c>
      <c r="N183" s="11" t="str" cm="1">
        <f t="array" ref="N183">IF($D183=0,"",_xll.BDP($B183,N$7))</f>
        <v/>
      </c>
      <c r="O183" s="22" t="str">
        <f t="shared" ca="1" si="59"/>
        <v/>
      </c>
      <c r="P183" s="11" t="e">
        <f t="shared" si="51"/>
        <v>#VALUE!</v>
      </c>
      <c r="Q183" s="22" t="str">
        <f t="shared" ca="1" si="60"/>
        <v/>
      </c>
      <c r="R183" s="29" t="str">
        <f t="shared" si="61"/>
        <v/>
      </c>
      <c r="S183" s="30">
        <f t="shared" ca="1" si="52"/>
        <v>46295</v>
      </c>
      <c r="T183" s="30" t="e">
        <f t="shared" ca="1" si="53"/>
        <v>#VALUE!</v>
      </c>
      <c r="U183" s="4" t="str">
        <f t="shared" si="54"/>
        <v/>
      </c>
      <c r="V183" s="4" t="str">
        <f t="shared" si="55"/>
        <v/>
      </c>
      <c r="W183" s="31" t="str">
        <f t="shared" ca="1" si="56"/>
        <v/>
      </c>
      <c r="X183" s="4" t="str">
        <f t="shared" si="62"/>
        <v/>
      </c>
      <c r="Y183" s="32" t="e">
        <f t="shared" ca="1" si="57"/>
        <v>#VALUE!</v>
      </c>
      <c r="Z183" s="33" t="str">
        <f t="shared" si="44"/>
        <v/>
      </c>
      <c r="AA183" s="4" t="str">
        <f t="shared" ca="1" si="45"/>
        <v/>
      </c>
      <c r="AB183" s="4" t="str">
        <f t="shared" ca="1" si="46"/>
        <v/>
      </c>
      <c r="AC183" s="11" t="str">
        <f t="shared" si="47"/>
        <v/>
      </c>
      <c r="AD183" s="4" t="str">
        <f t="shared" si="48"/>
        <v/>
      </c>
      <c r="AE183" s="4" t="str">
        <f t="shared" si="49"/>
        <v/>
      </c>
      <c r="AF183" s="11" t="str">
        <f t="shared" si="50"/>
        <v/>
      </c>
    </row>
    <row r="184" spans="4:32" x14ac:dyDescent="0.3">
      <c r="D184" s="4">
        <f t="shared" si="58"/>
        <v>0</v>
      </c>
      <c r="E184" s="11" t="str" cm="1">
        <f t="array" ref="E184">IF($D184=0,"",_xll.BDP($B184,E$7))</f>
        <v/>
      </c>
      <c r="F184" s="11" t="str" cm="1">
        <f t="array" ref="F184">IF($D184=0,"",_xll.BDP($B184,F$7))</f>
        <v/>
      </c>
      <c r="G184" s="11" t="str" cm="1">
        <f t="array" ref="G184">IF($D184=0,"",_xll.BDP($B184,G$7))</f>
        <v/>
      </c>
      <c r="H184" s="11" t="str" cm="1">
        <f t="array" ref="H184">IF($D184=0,"",_xll.BDP($B184,H$7))</f>
        <v/>
      </c>
      <c r="I184" s="37" t="str" cm="1">
        <f t="array" ref="I184">IF($D184=0,"",_xll.BDP($B184,I$7))</f>
        <v/>
      </c>
      <c r="J184" s="11" t="str" cm="1">
        <f t="array" ref="J184">IF($D184=0,"",_xll.BDP($B184,J$7))</f>
        <v/>
      </c>
      <c r="K184" s="28" t="str" cm="1">
        <f t="array" ref="K184">IF($D184=0,"",_xll.BDP($B184,K$7))</f>
        <v/>
      </c>
      <c r="L184" s="11" t="str" cm="1">
        <f t="array" ref="L184">IF($D184=0,"",_xll.BDP($B184,L$7))</f>
        <v/>
      </c>
      <c r="M184" s="28" t="str" cm="1">
        <f t="array" ref="M184">IF($D184=0,"",_xll.BDP($B184,M$7))</f>
        <v/>
      </c>
      <c r="N184" s="11" t="str" cm="1">
        <f t="array" ref="N184">IF($D184=0,"",_xll.BDP($B184,N$7))</f>
        <v/>
      </c>
      <c r="O184" s="22" t="str">
        <f t="shared" ca="1" si="59"/>
        <v/>
      </c>
      <c r="P184" s="11" t="e">
        <f t="shared" si="51"/>
        <v>#VALUE!</v>
      </c>
      <c r="Q184" s="22" t="str">
        <f t="shared" ca="1" si="60"/>
        <v/>
      </c>
      <c r="R184" s="29" t="str">
        <f t="shared" si="61"/>
        <v/>
      </c>
      <c r="S184" s="30">
        <f t="shared" ca="1" si="52"/>
        <v>46295</v>
      </c>
      <c r="T184" s="30" t="e">
        <f t="shared" ca="1" si="53"/>
        <v>#VALUE!</v>
      </c>
      <c r="U184" s="4" t="str">
        <f t="shared" si="54"/>
        <v/>
      </c>
      <c r="V184" s="4" t="str">
        <f t="shared" si="55"/>
        <v/>
      </c>
      <c r="W184" s="31" t="str">
        <f t="shared" ca="1" si="56"/>
        <v/>
      </c>
      <c r="X184" s="4" t="str">
        <f t="shared" si="62"/>
        <v/>
      </c>
      <c r="Y184" s="32" t="e">
        <f t="shared" ca="1" si="57"/>
        <v>#VALUE!</v>
      </c>
      <c r="Z184" s="33" t="str">
        <f t="shared" si="44"/>
        <v/>
      </c>
      <c r="AA184" s="4" t="str">
        <f t="shared" ca="1" si="45"/>
        <v/>
      </c>
      <c r="AB184" s="4" t="str">
        <f t="shared" ca="1" si="46"/>
        <v/>
      </c>
      <c r="AC184" s="11" t="str">
        <f t="shared" si="47"/>
        <v/>
      </c>
      <c r="AD184" s="4" t="str">
        <f t="shared" si="48"/>
        <v/>
      </c>
      <c r="AE184" s="4" t="str">
        <f t="shared" si="49"/>
        <v/>
      </c>
      <c r="AF184" s="11" t="str">
        <f t="shared" si="50"/>
        <v/>
      </c>
    </row>
    <row r="185" spans="4:32" x14ac:dyDescent="0.3">
      <c r="D185" s="4">
        <f t="shared" si="58"/>
        <v>0</v>
      </c>
      <c r="E185" s="11" t="str" cm="1">
        <f t="array" ref="E185">IF($D185=0,"",_xll.BDP($B185,E$7))</f>
        <v/>
      </c>
      <c r="F185" s="11" t="str" cm="1">
        <f t="array" ref="F185">IF($D185=0,"",_xll.BDP($B185,F$7))</f>
        <v/>
      </c>
      <c r="G185" s="11" t="str" cm="1">
        <f t="array" ref="G185">IF($D185=0,"",_xll.BDP($B185,G$7))</f>
        <v/>
      </c>
      <c r="H185" s="11" t="str" cm="1">
        <f t="array" ref="H185">IF($D185=0,"",_xll.BDP($B185,H$7))</f>
        <v/>
      </c>
      <c r="I185" s="37" t="str" cm="1">
        <f t="array" ref="I185">IF($D185=0,"",_xll.BDP($B185,I$7))</f>
        <v/>
      </c>
      <c r="J185" s="11" t="str" cm="1">
        <f t="array" ref="J185">IF($D185=0,"",_xll.BDP($B185,J$7))</f>
        <v/>
      </c>
      <c r="K185" s="28" t="str" cm="1">
        <f t="array" ref="K185">IF($D185=0,"",_xll.BDP($B185,K$7))</f>
        <v/>
      </c>
      <c r="L185" s="11" t="str" cm="1">
        <f t="array" ref="L185">IF($D185=0,"",_xll.BDP($B185,L$7))</f>
        <v/>
      </c>
      <c r="M185" s="28" t="str" cm="1">
        <f t="array" ref="M185">IF($D185=0,"",_xll.BDP($B185,M$7))</f>
        <v/>
      </c>
      <c r="N185" s="11" t="str" cm="1">
        <f t="array" ref="N185">IF($D185=0,"",_xll.BDP($B185,N$7))</f>
        <v/>
      </c>
      <c r="O185" s="22" t="str">
        <f t="shared" ca="1" si="59"/>
        <v/>
      </c>
      <c r="P185" s="11" t="e">
        <f t="shared" si="51"/>
        <v>#VALUE!</v>
      </c>
      <c r="Q185" s="22" t="str">
        <f t="shared" ca="1" si="60"/>
        <v/>
      </c>
      <c r="R185" s="29" t="str">
        <f t="shared" si="61"/>
        <v/>
      </c>
      <c r="S185" s="30">
        <f t="shared" ca="1" si="52"/>
        <v>46295</v>
      </c>
      <c r="T185" s="30" t="e">
        <f t="shared" ca="1" si="53"/>
        <v>#VALUE!</v>
      </c>
      <c r="U185" s="4" t="str">
        <f t="shared" si="54"/>
        <v/>
      </c>
      <c r="V185" s="4" t="str">
        <f t="shared" si="55"/>
        <v/>
      </c>
      <c r="W185" s="31" t="str">
        <f t="shared" ca="1" si="56"/>
        <v/>
      </c>
      <c r="X185" s="4" t="str">
        <f t="shared" si="62"/>
        <v/>
      </c>
      <c r="Y185" s="32" t="e">
        <f t="shared" ca="1" si="57"/>
        <v>#VALUE!</v>
      </c>
      <c r="Z185" s="33" t="str">
        <f t="shared" si="44"/>
        <v/>
      </c>
      <c r="AA185" s="4" t="str">
        <f t="shared" ca="1" si="45"/>
        <v/>
      </c>
      <c r="AB185" s="4" t="str">
        <f t="shared" ca="1" si="46"/>
        <v/>
      </c>
      <c r="AC185" s="11" t="str">
        <f t="shared" si="47"/>
        <v/>
      </c>
      <c r="AD185" s="4" t="str">
        <f t="shared" si="48"/>
        <v/>
      </c>
      <c r="AE185" s="4" t="str">
        <f t="shared" si="49"/>
        <v/>
      </c>
      <c r="AF185" s="11" t="str">
        <f t="shared" si="50"/>
        <v/>
      </c>
    </row>
    <row r="186" spans="4:32" x14ac:dyDescent="0.3">
      <c r="D186" s="4">
        <f t="shared" si="58"/>
        <v>0</v>
      </c>
      <c r="E186" s="11" t="str" cm="1">
        <f t="array" ref="E186">IF($D186=0,"",_xll.BDP($B186,E$7))</f>
        <v/>
      </c>
      <c r="F186" s="11" t="str" cm="1">
        <f t="array" ref="F186">IF($D186=0,"",_xll.BDP($B186,F$7))</f>
        <v/>
      </c>
      <c r="G186" s="11" t="str" cm="1">
        <f t="array" ref="G186">IF($D186=0,"",_xll.BDP($B186,G$7))</f>
        <v/>
      </c>
      <c r="H186" s="11" t="str" cm="1">
        <f t="array" ref="H186">IF($D186=0,"",_xll.BDP($B186,H$7))</f>
        <v/>
      </c>
      <c r="I186" s="37" t="str" cm="1">
        <f t="array" ref="I186">IF($D186=0,"",_xll.BDP($B186,I$7))</f>
        <v/>
      </c>
      <c r="J186" s="11" t="str" cm="1">
        <f t="array" ref="J186">IF($D186=0,"",_xll.BDP($B186,J$7))</f>
        <v/>
      </c>
      <c r="K186" s="28" t="str" cm="1">
        <f t="array" ref="K186">IF($D186=0,"",_xll.BDP($B186,K$7))</f>
        <v/>
      </c>
      <c r="L186" s="11" t="str" cm="1">
        <f t="array" ref="L186">IF($D186=0,"",_xll.BDP($B186,L$7))</f>
        <v/>
      </c>
      <c r="M186" s="28" t="str" cm="1">
        <f t="array" ref="M186">IF($D186=0,"",_xll.BDP($B186,M$7))</f>
        <v/>
      </c>
      <c r="N186" s="11" t="str" cm="1">
        <f t="array" ref="N186">IF($D186=0,"",_xll.BDP($B186,N$7))</f>
        <v/>
      </c>
      <c r="O186" s="22" t="str">
        <f t="shared" ca="1" si="59"/>
        <v/>
      </c>
      <c r="P186" s="11" t="e">
        <f t="shared" si="51"/>
        <v>#VALUE!</v>
      </c>
      <c r="Q186" s="22" t="str">
        <f t="shared" ca="1" si="60"/>
        <v/>
      </c>
      <c r="R186" s="29" t="str">
        <f t="shared" si="61"/>
        <v/>
      </c>
      <c r="S186" s="30">
        <f t="shared" ca="1" si="52"/>
        <v>46295</v>
      </c>
      <c r="T186" s="30" t="e">
        <f t="shared" ca="1" si="53"/>
        <v>#VALUE!</v>
      </c>
      <c r="U186" s="4" t="str">
        <f t="shared" si="54"/>
        <v/>
      </c>
      <c r="V186" s="4" t="str">
        <f t="shared" si="55"/>
        <v/>
      </c>
      <c r="W186" s="31" t="str">
        <f t="shared" ca="1" si="56"/>
        <v/>
      </c>
      <c r="X186" s="4" t="str">
        <f t="shared" si="62"/>
        <v/>
      </c>
      <c r="Y186" s="32" t="e">
        <f t="shared" ca="1" si="57"/>
        <v>#VALUE!</v>
      </c>
      <c r="Z186" s="33" t="str">
        <f t="shared" si="44"/>
        <v/>
      </c>
      <c r="AA186" s="4" t="str">
        <f t="shared" ca="1" si="45"/>
        <v/>
      </c>
      <c r="AB186" s="4" t="str">
        <f t="shared" ca="1" si="46"/>
        <v/>
      </c>
      <c r="AC186" s="11" t="str">
        <f t="shared" si="47"/>
        <v/>
      </c>
      <c r="AD186" s="4" t="str">
        <f t="shared" si="48"/>
        <v/>
      </c>
      <c r="AE186" s="4" t="str">
        <f t="shared" si="49"/>
        <v/>
      </c>
      <c r="AF186" s="11" t="str">
        <f t="shared" si="50"/>
        <v/>
      </c>
    </row>
    <row r="187" spans="4:32" x14ac:dyDescent="0.3">
      <c r="D187" s="4">
        <f t="shared" si="58"/>
        <v>0</v>
      </c>
      <c r="E187" s="11" t="str" cm="1">
        <f t="array" ref="E187">IF($D187=0,"",_xll.BDP($B187,E$7))</f>
        <v/>
      </c>
      <c r="F187" s="11" t="str" cm="1">
        <f t="array" ref="F187">IF($D187=0,"",_xll.BDP($B187,F$7))</f>
        <v/>
      </c>
      <c r="G187" s="11" t="str" cm="1">
        <f t="array" ref="G187">IF($D187=0,"",_xll.BDP($B187,G$7))</f>
        <v/>
      </c>
      <c r="H187" s="11" t="str" cm="1">
        <f t="array" ref="H187">IF($D187=0,"",_xll.BDP($B187,H$7))</f>
        <v/>
      </c>
      <c r="I187" s="37" t="str" cm="1">
        <f t="array" ref="I187">IF($D187=0,"",_xll.BDP($B187,I$7))</f>
        <v/>
      </c>
      <c r="J187" s="11" t="str" cm="1">
        <f t="array" ref="J187">IF($D187=0,"",_xll.BDP($B187,J$7))</f>
        <v/>
      </c>
      <c r="K187" s="28" t="str" cm="1">
        <f t="array" ref="K187">IF($D187=0,"",_xll.BDP($B187,K$7))</f>
        <v/>
      </c>
      <c r="L187" s="11" t="str" cm="1">
        <f t="array" ref="L187">IF($D187=0,"",_xll.BDP($B187,L$7))</f>
        <v/>
      </c>
      <c r="M187" s="28" t="str" cm="1">
        <f t="array" ref="M187">IF($D187=0,"",_xll.BDP($B187,M$7))</f>
        <v/>
      </c>
      <c r="N187" s="11" t="str" cm="1">
        <f t="array" ref="N187">IF($D187=0,"",_xll.BDP($B187,N$7))</f>
        <v/>
      </c>
      <c r="O187" s="22" t="str">
        <f t="shared" ca="1" si="59"/>
        <v/>
      </c>
      <c r="P187" s="11" t="e">
        <f t="shared" si="51"/>
        <v>#VALUE!</v>
      </c>
      <c r="Q187" s="22" t="str">
        <f t="shared" ca="1" si="60"/>
        <v/>
      </c>
      <c r="R187" s="29" t="str">
        <f t="shared" si="61"/>
        <v/>
      </c>
      <c r="S187" s="30">
        <f t="shared" ca="1" si="52"/>
        <v>46295</v>
      </c>
      <c r="T187" s="30" t="e">
        <f t="shared" ca="1" si="53"/>
        <v>#VALUE!</v>
      </c>
      <c r="U187" s="4" t="str">
        <f t="shared" si="54"/>
        <v/>
      </c>
      <c r="V187" s="4" t="str">
        <f t="shared" si="55"/>
        <v/>
      </c>
      <c r="W187" s="31" t="str">
        <f t="shared" ca="1" si="56"/>
        <v/>
      </c>
      <c r="X187" s="4" t="str">
        <f t="shared" si="62"/>
        <v/>
      </c>
      <c r="Y187" s="32" t="e">
        <f t="shared" ca="1" si="57"/>
        <v>#VALUE!</v>
      </c>
      <c r="Z187" s="33" t="str">
        <f t="shared" si="44"/>
        <v/>
      </c>
      <c r="AA187" s="4" t="str">
        <f t="shared" ca="1" si="45"/>
        <v/>
      </c>
      <c r="AB187" s="4" t="str">
        <f t="shared" ca="1" si="46"/>
        <v/>
      </c>
      <c r="AC187" s="11" t="str">
        <f t="shared" si="47"/>
        <v/>
      </c>
      <c r="AD187" s="4" t="str">
        <f t="shared" si="48"/>
        <v/>
      </c>
      <c r="AE187" s="4" t="str">
        <f t="shared" si="49"/>
        <v/>
      </c>
      <c r="AF187" s="11" t="str">
        <f t="shared" si="50"/>
        <v/>
      </c>
    </row>
    <row r="188" spans="4:32" x14ac:dyDescent="0.3">
      <c r="D188" s="4">
        <f t="shared" si="58"/>
        <v>0</v>
      </c>
      <c r="E188" s="11" t="str" cm="1">
        <f t="array" ref="E188">IF($D188=0,"",_xll.BDP($B188,E$7))</f>
        <v/>
      </c>
      <c r="F188" s="11" t="str" cm="1">
        <f t="array" ref="F188">IF($D188=0,"",_xll.BDP($B188,F$7))</f>
        <v/>
      </c>
      <c r="G188" s="11" t="str" cm="1">
        <f t="array" ref="G188">IF($D188=0,"",_xll.BDP($B188,G$7))</f>
        <v/>
      </c>
      <c r="H188" s="11" t="str" cm="1">
        <f t="array" ref="H188">IF($D188=0,"",_xll.BDP($B188,H$7))</f>
        <v/>
      </c>
      <c r="I188" s="37" t="str" cm="1">
        <f t="array" ref="I188">IF($D188=0,"",_xll.BDP($B188,I$7))</f>
        <v/>
      </c>
      <c r="J188" s="11" t="str" cm="1">
        <f t="array" ref="J188">IF($D188=0,"",_xll.BDP($B188,J$7))</f>
        <v/>
      </c>
      <c r="K188" s="28" t="str" cm="1">
        <f t="array" ref="K188">IF($D188=0,"",_xll.BDP($B188,K$7))</f>
        <v/>
      </c>
      <c r="L188" s="11" t="str" cm="1">
        <f t="array" ref="L188">IF($D188=0,"",_xll.BDP($B188,L$7))</f>
        <v/>
      </c>
      <c r="M188" s="28" t="str" cm="1">
        <f t="array" ref="M188">IF($D188=0,"",_xll.BDP($B188,M$7))</f>
        <v/>
      </c>
      <c r="N188" s="11" t="str" cm="1">
        <f t="array" ref="N188">IF($D188=0,"",_xll.BDP($B188,N$7))</f>
        <v/>
      </c>
      <c r="O188" s="22" t="str">
        <f t="shared" ca="1" si="59"/>
        <v/>
      </c>
      <c r="P188" s="11" t="e">
        <f t="shared" si="51"/>
        <v>#VALUE!</v>
      </c>
      <c r="Q188" s="22" t="str">
        <f t="shared" ca="1" si="60"/>
        <v/>
      </c>
      <c r="R188" s="29" t="str">
        <f t="shared" si="61"/>
        <v/>
      </c>
      <c r="S188" s="30">
        <f t="shared" ca="1" si="52"/>
        <v>46295</v>
      </c>
      <c r="T188" s="30" t="e">
        <f t="shared" ca="1" si="53"/>
        <v>#VALUE!</v>
      </c>
      <c r="U188" s="4" t="str">
        <f t="shared" si="54"/>
        <v/>
      </c>
      <c r="V188" s="4" t="str">
        <f t="shared" si="55"/>
        <v/>
      </c>
      <c r="W188" s="31" t="str">
        <f t="shared" ca="1" si="56"/>
        <v/>
      </c>
      <c r="X188" s="4" t="str">
        <f t="shared" si="62"/>
        <v/>
      </c>
      <c r="Y188" s="32" t="e">
        <f t="shared" ca="1" si="57"/>
        <v>#VALUE!</v>
      </c>
      <c r="Z188" s="33" t="str">
        <f t="shared" si="44"/>
        <v/>
      </c>
      <c r="AA188" s="4" t="str">
        <f t="shared" ca="1" si="45"/>
        <v/>
      </c>
      <c r="AB188" s="4" t="str">
        <f t="shared" ca="1" si="46"/>
        <v/>
      </c>
      <c r="AC188" s="11" t="str">
        <f t="shared" si="47"/>
        <v/>
      </c>
      <c r="AD188" s="4" t="str">
        <f t="shared" si="48"/>
        <v/>
      </c>
      <c r="AE188" s="4" t="str">
        <f t="shared" si="49"/>
        <v/>
      </c>
      <c r="AF188" s="11" t="str">
        <f t="shared" si="50"/>
        <v/>
      </c>
    </row>
    <row r="189" spans="4:32" x14ac:dyDescent="0.3">
      <c r="D189" s="4">
        <f t="shared" si="58"/>
        <v>0</v>
      </c>
      <c r="E189" s="11" t="str" cm="1">
        <f t="array" ref="E189">IF($D189=0,"",_xll.BDP($B189,E$7))</f>
        <v/>
      </c>
      <c r="F189" s="11" t="str" cm="1">
        <f t="array" ref="F189">IF($D189=0,"",_xll.BDP($B189,F$7))</f>
        <v/>
      </c>
      <c r="G189" s="11" t="str" cm="1">
        <f t="array" ref="G189">IF($D189=0,"",_xll.BDP($B189,G$7))</f>
        <v/>
      </c>
      <c r="H189" s="11" t="str" cm="1">
        <f t="array" ref="H189">IF($D189=0,"",_xll.BDP($B189,H$7))</f>
        <v/>
      </c>
      <c r="I189" s="37" t="str" cm="1">
        <f t="array" ref="I189">IF($D189=0,"",_xll.BDP($B189,I$7))</f>
        <v/>
      </c>
      <c r="J189" s="11" t="str" cm="1">
        <f t="array" ref="J189">IF($D189=0,"",_xll.BDP($B189,J$7))</f>
        <v/>
      </c>
      <c r="K189" s="28" t="str" cm="1">
        <f t="array" ref="K189">IF($D189=0,"",_xll.BDP($B189,K$7))</f>
        <v/>
      </c>
      <c r="L189" s="11" t="str" cm="1">
        <f t="array" ref="L189">IF($D189=0,"",_xll.BDP($B189,L$7))</f>
        <v/>
      </c>
      <c r="M189" s="28" t="str" cm="1">
        <f t="array" ref="M189">IF($D189=0,"",_xll.BDP($B189,M$7))</f>
        <v/>
      </c>
      <c r="N189" s="11" t="str" cm="1">
        <f t="array" ref="N189">IF($D189=0,"",_xll.BDP($B189,N$7))</f>
        <v/>
      </c>
      <c r="O189" s="22" t="str">
        <f t="shared" ca="1" si="59"/>
        <v/>
      </c>
      <c r="P189" s="11" t="e">
        <f t="shared" si="51"/>
        <v>#VALUE!</v>
      </c>
      <c r="Q189" s="22" t="str">
        <f t="shared" ca="1" si="60"/>
        <v/>
      </c>
      <c r="R189" s="29" t="str">
        <f t="shared" si="61"/>
        <v/>
      </c>
      <c r="S189" s="30">
        <f t="shared" ca="1" si="52"/>
        <v>46295</v>
      </c>
      <c r="T189" s="30" t="e">
        <f t="shared" ca="1" si="53"/>
        <v>#VALUE!</v>
      </c>
      <c r="U189" s="4" t="str">
        <f t="shared" si="54"/>
        <v/>
      </c>
      <c r="V189" s="4" t="str">
        <f t="shared" si="55"/>
        <v/>
      </c>
      <c r="W189" s="31" t="str">
        <f t="shared" ca="1" si="56"/>
        <v/>
      </c>
      <c r="X189" s="4" t="str">
        <f t="shared" si="62"/>
        <v/>
      </c>
      <c r="Y189" s="32" t="e">
        <f t="shared" ca="1" si="57"/>
        <v>#VALUE!</v>
      </c>
      <c r="Z189" s="33" t="str">
        <f t="shared" si="44"/>
        <v/>
      </c>
      <c r="AA189" s="4" t="str">
        <f t="shared" ca="1" si="45"/>
        <v/>
      </c>
      <c r="AB189" s="4" t="str">
        <f t="shared" ca="1" si="46"/>
        <v/>
      </c>
      <c r="AC189" s="11" t="str">
        <f t="shared" si="47"/>
        <v/>
      </c>
      <c r="AD189" s="4" t="str">
        <f t="shared" si="48"/>
        <v/>
      </c>
      <c r="AE189" s="4" t="str">
        <f t="shared" si="49"/>
        <v/>
      </c>
      <c r="AF189" s="11" t="str">
        <f t="shared" si="50"/>
        <v/>
      </c>
    </row>
    <row r="190" spans="4:32" x14ac:dyDescent="0.3">
      <c r="D190" s="4">
        <f t="shared" si="58"/>
        <v>0</v>
      </c>
      <c r="E190" s="11" t="str" cm="1">
        <f t="array" ref="E190">IF($D190=0,"",_xll.BDP($B190,E$7))</f>
        <v/>
      </c>
      <c r="F190" s="11" t="str" cm="1">
        <f t="array" ref="F190">IF($D190=0,"",_xll.BDP($B190,F$7))</f>
        <v/>
      </c>
      <c r="G190" s="11" t="str" cm="1">
        <f t="array" ref="G190">IF($D190=0,"",_xll.BDP($B190,G$7))</f>
        <v/>
      </c>
      <c r="H190" s="11" t="str" cm="1">
        <f t="array" ref="H190">IF($D190=0,"",_xll.BDP($B190,H$7))</f>
        <v/>
      </c>
      <c r="I190" s="37" t="str" cm="1">
        <f t="array" ref="I190">IF($D190=0,"",_xll.BDP($B190,I$7))</f>
        <v/>
      </c>
      <c r="J190" s="11" t="str" cm="1">
        <f t="array" ref="J190">IF($D190=0,"",_xll.BDP($B190,J$7))</f>
        <v/>
      </c>
      <c r="K190" s="28" t="str" cm="1">
        <f t="array" ref="K190">IF($D190=0,"",_xll.BDP($B190,K$7))</f>
        <v/>
      </c>
      <c r="L190" s="11" t="str" cm="1">
        <f t="array" ref="L190">IF($D190=0,"",_xll.BDP($B190,L$7))</f>
        <v/>
      </c>
      <c r="M190" s="28" t="str" cm="1">
        <f t="array" ref="M190">IF($D190=0,"",_xll.BDP($B190,M$7))</f>
        <v/>
      </c>
      <c r="N190" s="11" t="str" cm="1">
        <f t="array" ref="N190">IF($D190=0,"",_xll.BDP($B190,N$7))</f>
        <v/>
      </c>
      <c r="O190" s="22" t="str">
        <f t="shared" ca="1" si="59"/>
        <v/>
      </c>
      <c r="P190" s="11" t="e">
        <f t="shared" si="51"/>
        <v>#VALUE!</v>
      </c>
      <c r="Q190" s="22" t="str">
        <f t="shared" ca="1" si="60"/>
        <v/>
      </c>
      <c r="R190" s="29" t="str">
        <f t="shared" si="61"/>
        <v/>
      </c>
      <c r="S190" s="30">
        <f t="shared" ca="1" si="52"/>
        <v>46295</v>
      </c>
      <c r="T190" s="30" t="e">
        <f t="shared" ca="1" si="53"/>
        <v>#VALUE!</v>
      </c>
      <c r="U190" s="4" t="str">
        <f t="shared" si="54"/>
        <v/>
      </c>
      <c r="V190" s="4" t="str">
        <f t="shared" si="55"/>
        <v/>
      </c>
      <c r="W190" s="31" t="str">
        <f t="shared" ca="1" si="56"/>
        <v/>
      </c>
      <c r="X190" s="4" t="str">
        <f t="shared" si="62"/>
        <v/>
      </c>
      <c r="Y190" s="32" t="e">
        <f t="shared" ca="1" si="57"/>
        <v>#VALUE!</v>
      </c>
      <c r="Z190" s="33" t="str">
        <f t="shared" si="44"/>
        <v/>
      </c>
      <c r="AA190" s="4" t="str">
        <f t="shared" ca="1" si="45"/>
        <v/>
      </c>
      <c r="AB190" s="4" t="str">
        <f t="shared" ca="1" si="46"/>
        <v/>
      </c>
      <c r="AC190" s="11" t="str">
        <f t="shared" si="47"/>
        <v/>
      </c>
      <c r="AD190" s="4" t="str">
        <f t="shared" si="48"/>
        <v/>
      </c>
      <c r="AE190" s="4" t="str">
        <f t="shared" si="49"/>
        <v/>
      </c>
      <c r="AF190" s="11" t="str">
        <f t="shared" si="50"/>
        <v/>
      </c>
    </row>
    <row r="191" spans="4:32" x14ac:dyDescent="0.3">
      <c r="D191" s="4">
        <f t="shared" si="58"/>
        <v>0</v>
      </c>
      <c r="E191" s="11" t="str" cm="1">
        <f t="array" ref="E191">IF($D191=0,"",_xll.BDP($B191,E$7))</f>
        <v/>
      </c>
      <c r="F191" s="11" t="str" cm="1">
        <f t="array" ref="F191">IF($D191=0,"",_xll.BDP($B191,F$7))</f>
        <v/>
      </c>
      <c r="G191" s="11" t="str" cm="1">
        <f t="array" ref="G191">IF($D191=0,"",_xll.BDP($B191,G$7))</f>
        <v/>
      </c>
      <c r="H191" s="11" t="str" cm="1">
        <f t="array" ref="H191">IF($D191=0,"",_xll.BDP($B191,H$7))</f>
        <v/>
      </c>
      <c r="I191" s="37" t="str" cm="1">
        <f t="array" ref="I191">IF($D191=0,"",_xll.BDP($B191,I$7))</f>
        <v/>
      </c>
      <c r="J191" s="11" t="str" cm="1">
        <f t="array" ref="J191">IF($D191=0,"",_xll.BDP($B191,J$7))</f>
        <v/>
      </c>
      <c r="K191" s="28" t="str" cm="1">
        <f t="array" ref="K191">IF($D191=0,"",_xll.BDP($B191,K$7))</f>
        <v/>
      </c>
      <c r="L191" s="11" t="str" cm="1">
        <f t="array" ref="L191">IF($D191=0,"",_xll.BDP($B191,L$7))</f>
        <v/>
      </c>
      <c r="M191" s="28" t="str" cm="1">
        <f t="array" ref="M191">IF($D191=0,"",_xll.BDP($B191,M$7))</f>
        <v/>
      </c>
      <c r="N191" s="11" t="str" cm="1">
        <f t="array" ref="N191">IF($D191=0,"",_xll.BDP($B191,N$7))</f>
        <v/>
      </c>
      <c r="O191" s="22" t="str">
        <f t="shared" ca="1" si="59"/>
        <v/>
      </c>
      <c r="P191" s="11" t="e">
        <f t="shared" si="51"/>
        <v>#VALUE!</v>
      </c>
      <c r="Q191" s="22" t="str">
        <f t="shared" ca="1" si="60"/>
        <v/>
      </c>
      <c r="R191" s="29" t="str">
        <f t="shared" si="61"/>
        <v/>
      </c>
      <c r="S191" s="30">
        <f t="shared" ca="1" si="52"/>
        <v>46295</v>
      </c>
      <c r="T191" s="30" t="e">
        <f t="shared" ca="1" si="53"/>
        <v>#VALUE!</v>
      </c>
      <c r="U191" s="4" t="str">
        <f t="shared" si="54"/>
        <v/>
      </c>
      <c r="V191" s="4" t="str">
        <f t="shared" si="55"/>
        <v/>
      </c>
      <c r="W191" s="31" t="str">
        <f t="shared" ca="1" si="56"/>
        <v/>
      </c>
      <c r="X191" s="4" t="str">
        <f t="shared" si="62"/>
        <v/>
      </c>
      <c r="Y191" s="32" t="e">
        <f t="shared" ca="1" si="57"/>
        <v>#VALUE!</v>
      </c>
      <c r="Z191" s="33" t="str">
        <f t="shared" si="44"/>
        <v/>
      </c>
      <c r="AA191" s="4" t="str">
        <f t="shared" ca="1" si="45"/>
        <v/>
      </c>
      <c r="AB191" s="4" t="str">
        <f t="shared" ca="1" si="46"/>
        <v/>
      </c>
      <c r="AC191" s="11" t="str">
        <f t="shared" si="47"/>
        <v/>
      </c>
      <c r="AD191" s="4" t="str">
        <f t="shared" si="48"/>
        <v/>
      </c>
      <c r="AE191" s="4" t="str">
        <f t="shared" si="49"/>
        <v/>
      </c>
      <c r="AF191" s="11" t="str">
        <f t="shared" si="50"/>
        <v/>
      </c>
    </row>
    <row r="192" spans="4:32" x14ac:dyDescent="0.3">
      <c r="D192" s="4">
        <f t="shared" si="58"/>
        <v>0</v>
      </c>
      <c r="E192" s="11" t="str" cm="1">
        <f t="array" ref="E192">IF($D192=0,"",_xll.BDP($B192,E$7))</f>
        <v/>
      </c>
      <c r="F192" s="11" t="str" cm="1">
        <f t="array" ref="F192">IF($D192=0,"",_xll.BDP($B192,F$7))</f>
        <v/>
      </c>
      <c r="G192" s="11" t="str" cm="1">
        <f t="array" ref="G192">IF($D192=0,"",_xll.BDP($B192,G$7))</f>
        <v/>
      </c>
      <c r="H192" s="11" t="str" cm="1">
        <f t="array" ref="H192">IF($D192=0,"",_xll.BDP($B192,H$7))</f>
        <v/>
      </c>
      <c r="I192" s="37" t="str" cm="1">
        <f t="array" ref="I192">IF($D192=0,"",_xll.BDP($B192,I$7))</f>
        <v/>
      </c>
      <c r="J192" s="11" t="str" cm="1">
        <f t="array" ref="J192">IF($D192=0,"",_xll.BDP($B192,J$7))</f>
        <v/>
      </c>
      <c r="K192" s="28" t="str" cm="1">
        <f t="array" ref="K192">IF($D192=0,"",_xll.BDP($B192,K$7))</f>
        <v/>
      </c>
      <c r="L192" s="11" t="str" cm="1">
        <f t="array" ref="L192">IF($D192=0,"",_xll.BDP($B192,L$7))</f>
        <v/>
      </c>
      <c r="M192" s="28" t="str" cm="1">
        <f t="array" ref="M192">IF($D192=0,"",_xll.BDP($B192,M$7))</f>
        <v/>
      </c>
      <c r="N192" s="11" t="str" cm="1">
        <f t="array" ref="N192">IF($D192=0,"",_xll.BDP($B192,N$7))</f>
        <v/>
      </c>
      <c r="O192" s="22" t="str">
        <f t="shared" ca="1" si="59"/>
        <v/>
      </c>
      <c r="P192" s="11" t="e">
        <f t="shared" si="51"/>
        <v>#VALUE!</v>
      </c>
      <c r="Q192" s="22" t="str">
        <f t="shared" ca="1" si="60"/>
        <v/>
      </c>
      <c r="R192" s="29" t="str">
        <f t="shared" si="61"/>
        <v/>
      </c>
      <c r="S192" s="30">
        <f t="shared" ca="1" si="52"/>
        <v>46295</v>
      </c>
      <c r="T192" s="30" t="e">
        <f t="shared" ca="1" si="53"/>
        <v>#VALUE!</v>
      </c>
      <c r="U192" s="4" t="str">
        <f t="shared" si="54"/>
        <v/>
      </c>
      <c r="V192" s="4" t="str">
        <f t="shared" si="55"/>
        <v/>
      </c>
      <c r="W192" s="31" t="str">
        <f t="shared" ca="1" si="56"/>
        <v/>
      </c>
      <c r="X192" s="4" t="str">
        <f t="shared" si="62"/>
        <v/>
      </c>
      <c r="Y192" s="32" t="e">
        <f t="shared" ca="1" si="57"/>
        <v>#VALUE!</v>
      </c>
      <c r="Z192" s="33" t="str">
        <f t="shared" si="44"/>
        <v/>
      </c>
      <c r="AA192" s="4" t="str">
        <f t="shared" ca="1" si="45"/>
        <v/>
      </c>
      <c r="AB192" s="4" t="str">
        <f t="shared" ca="1" si="46"/>
        <v/>
      </c>
      <c r="AC192" s="11" t="str">
        <f t="shared" si="47"/>
        <v/>
      </c>
      <c r="AD192" s="4" t="str">
        <f t="shared" si="48"/>
        <v/>
      </c>
      <c r="AE192" s="4" t="str">
        <f t="shared" si="49"/>
        <v/>
      </c>
      <c r="AF192" s="11" t="str">
        <f t="shared" si="50"/>
        <v/>
      </c>
    </row>
    <row r="193" spans="4:32" x14ac:dyDescent="0.3">
      <c r="D193" s="4">
        <f t="shared" si="58"/>
        <v>0</v>
      </c>
      <c r="E193" s="11" t="str" cm="1">
        <f t="array" ref="E193">IF($D193=0,"",_xll.BDP($B193,E$7))</f>
        <v/>
      </c>
      <c r="F193" s="11" t="str" cm="1">
        <f t="array" ref="F193">IF($D193=0,"",_xll.BDP($B193,F$7))</f>
        <v/>
      </c>
      <c r="G193" s="11" t="str" cm="1">
        <f t="array" ref="G193">IF($D193=0,"",_xll.BDP($B193,G$7))</f>
        <v/>
      </c>
      <c r="H193" s="11" t="str" cm="1">
        <f t="array" ref="H193">IF($D193=0,"",_xll.BDP($B193,H$7))</f>
        <v/>
      </c>
      <c r="I193" s="37" t="str" cm="1">
        <f t="array" ref="I193">IF($D193=0,"",_xll.BDP($B193,I$7))</f>
        <v/>
      </c>
      <c r="J193" s="11" t="str" cm="1">
        <f t="array" ref="J193">IF($D193=0,"",_xll.BDP($B193,J$7))</f>
        <v/>
      </c>
      <c r="K193" s="28" t="str" cm="1">
        <f t="array" ref="K193">IF($D193=0,"",_xll.BDP($B193,K$7))</f>
        <v/>
      </c>
      <c r="L193" s="11" t="str" cm="1">
        <f t="array" ref="L193">IF($D193=0,"",_xll.BDP($B193,L$7))</f>
        <v/>
      </c>
      <c r="M193" s="28" t="str" cm="1">
        <f t="array" ref="M193">IF($D193=0,"",_xll.BDP($B193,M$7))</f>
        <v/>
      </c>
      <c r="N193" s="11" t="str" cm="1">
        <f t="array" ref="N193">IF($D193=0,"",_xll.BDP($B193,N$7))</f>
        <v/>
      </c>
      <c r="O193" s="22" t="str">
        <f t="shared" ca="1" si="59"/>
        <v/>
      </c>
      <c r="P193" s="11" t="e">
        <f t="shared" si="51"/>
        <v>#VALUE!</v>
      </c>
      <c r="Q193" s="22" t="str">
        <f t="shared" ca="1" si="60"/>
        <v/>
      </c>
      <c r="R193" s="29" t="str">
        <f t="shared" si="61"/>
        <v/>
      </c>
      <c r="S193" s="30">
        <f t="shared" ca="1" si="52"/>
        <v>46295</v>
      </c>
      <c r="T193" s="30" t="e">
        <f t="shared" ca="1" si="53"/>
        <v>#VALUE!</v>
      </c>
      <c r="U193" s="4" t="str">
        <f t="shared" si="54"/>
        <v/>
      </c>
      <c r="V193" s="4" t="str">
        <f t="shared" si="55"/>
        <v/>
      </c>
      <c r="W193" s="31" t="str">
        <f t="shared" ca="1" si="56"/>
        <v/>
      </c>
      <c r="X193" s="4" t="str">
        <f t="shared" si="62"/>
        <v/>
      </c>
      <c r="Y193" s="32" t="e">
        <f t="shared" ca="1" si="57"/>
        <v>#VALUE!</v>
      </c>
      <c r="Z193" s="33" t="str">
        <f t="shared" si="44"/>
        <v/>
      </c>
      <c r="AA193" s="4" t="str">
        <f t="shared" ca="1" si="45"/>
        <v/>
      </c>
      <c r="AB193" s="4" t="str">
        <f t="shared" ca="1" si="46"/>
        <v/>
      </c>
      <c r="AC193" s="11" t="str">
        <f t="shared" si="47"/>
        <v/>
      </c>
      <c r="AD193" s="4" t="str">
        <f t="shared" si="48"/>
        <v/>
      </c>
      <c r="AE193" s="4" t="str">
        <f t="shared" si="49"/>
        <v/>
      </c>
      <c r="AF193" s="11" t="str">
        <f t="shared" si="50"/>
        <v/>
      </c>
    </row>
    <row r="194" spans="4:32" x14ac:dyDescent="0.3">
      <c r="D194" s="4">
        <f t="shared" si="58"/>
        <v>0</v>
      </c>
      <c r="E194" s="11" t="str" cm="1">
        <f t="array" ref="E194">IF($D194=0,"",_xll.BDP($B194,E$7))</f>
        <v/>
      </c>
      <c r="F194" s="11" t="str" cm="1">
        <f t="array" ref="F194">IF($D194=0,"",_xll.BDP($B194,F$7))</f>
        <v/>
      </c>
      <c r="G194" s="11" t="str" cm="1">
        <f t="array" ref="G194">IF($D194=0,"",_xll.BDP($B194,G$7))</f>
        <v/>
      </c>
      <c r="H194" s="11" t="str" cm="1">
        <f t="array" ref="H194">IF($D194=0,"",_xll.BDP($B194,H$7))</f>
        <v/>
      </c>
      <c r="I194" s="37" t="str" cm="1">
        <f t="array" ref="I194">IF($D194=0,"",_xll.BDP($B194,I$7))</f>
        <v/>
      </c>
      <c r="J194" s="11" t="str" cm="1">
        <f t="array" ref="J194">IF($D194=0,"",_xll.BDP($B194,J$7))</f>
        <v/>
      </c>
      <c r="K194" s="28" t="str" cm="1">
        <f t="array" ref="K194">IF($D194=0,"",_xll.BDP($B194,K$7))</f>
        <v/>
      </c>
      <c r="L194" s="11" t="str" cm="1">
        <f t="array" ref="L194">IF($D194=0,"",_xll.BDP($B194,L$7))</f>
        <v/>
      </c>
      <c r="M194" s="28" t="str" cm="1">
        <f t="array" ref="M194">IF($D194=0,"",_xll.BDP($B194,M$7))</f>
        <v/>
      </c>
      <c r="N194" s="11" t="str" cm="1">
        <f t="array" ref="N194">IF($D194=0,"",_xll.BDP($B194,N$7))</f>
        <v/>
      </c>
      <c r="O194" s="22" t="str">
        <f t="shared" ca="1" si="59"/>
        <v/>
      </c>
      <c r="P194" s="11" t="e">
        <f t="shared" si="51"/>
        <v>#VALUE!</v>
      </c>
      <c r="Q194" s="22" t="str">
        <f t="shared" ca="1" si="60"/>
        <v/>
      </c>
      <c r="R194" s="29" t="str">
        <f t="shared" si="61"/>
        <v/>
      </c>
      <c r="S194" s="30">
        <f t="shared" ca="1" si="52"/>
        <v>46295</v>
      </c>
      <c r="T194" s="30" t="e">
        <f t="shared" ca="1" si="53"/>
        <v>#VALUE!</v>
      </c>
      <c r="U194" s="4" t="str">
        <f t="shared" si="54"/>
        <v/>
      </c>
      <c r="V194" s="4" t="str">
        <f t="shared" si="55"/>
        <v/>
      </c>
      <c r="W194" s="31" t="str">
        <f t="shared" ca="1" si="56"/>
        <v/>
      </c>
      <c r="X194" s="4" t="str">
        <f t="shared" si="62"/>
        <v/>
      </c>
      <c r="Y194" s="32" t="e">
        <f t="shared" ca="1" si="57"/>
        <v>#VALUE!</v>
      </c>
      <c r="Z194" s="33" t="str">
        <f t="shared" si="44"/>
        <v/>
      </c>
      <c r="AA194" s="4" t="str">
        <f t="shared" ca="1" si="45"/>
        <v/>
      </c>
      <c r="AB194" s="4" t="str">
        <f t="shared" ca="1" si="46"/>
        <v/>
      </c>
      <c r="AC194" s="11" t="str">
        <f t="shared" si="47"/>
        <v/>
      </c>
      <c r="AD194" s="4" t="str">
        <f t="shared" si="48"/>
        <v/>
      </c>
      <c r="AE194" s="4" t="str">
        <f t="shared" si="49"/>
        <v/>
      </c>
      <c r="AF194" s="11" t="str">
        <f t="shared" si="50"/>
        <v/>
      </c>
    </row>
    <row r="195" spans="4:32" x14ac:dyDescent="0.3">
      <c r="D195" s="4">
        <f t="shared" si="58"/>
        <v>0</v>
      </c>
      <c r="E195" s="11" t="str" cm="1">
        <f t="array" ref="E195">IF($D195=0,"",_xll.BDP($B195,E$7))</f>
        <v/>
      </c>
      <c r="F195" s="11" t="str" cm="1">
        <f t="array" ref="F195">IF($D195=0,"",_xll.BDP($B195,F$7))</f>
        <v/>
      </c>
      <c r="G195" s="11" t="str" cm="1">
        <f t="array" ref="G195">IF($D195=0,"",_xll.BDP($B195,G$7))</f>
        <v/>
      </c>
      <c r="H195" s="11" t="str" cm="1">
        <f t="array" ref="H195">IF($D195=0,"",_xll.BDP($B195,H$7))</f>
        <v/>
      </c>
      <c r="I195" s="37" t="str" cm="1">
        <f t="array" ref="I195">IF($D195=0,"",_xll.BDP($B195,I$7))</f>
        <v/>
      </c>
      <c r="J195" s="11" t="str" cm="1">
        <f t="array" ref="J195">IF($D195=0,"",_xll.BDP($B195,J$7))</f>
        <v/>
      </c>
      <c r="K195" s="28" t="str" cm="1">
        <f t="array" ref="K195">IF($D195=0,"",_xll.BDP($B195,K$7))</f>
        <v/>
      </c>
      <c r="L195" s="11" t="str" cm="1">
        <f t="array" ref="L195">IF($D195=0,"",_xll.BDP($B195,L$7))</f>
        <v/>
      </c>
      <c r="M195" s="28" t="str" cm="1">
        <f t="array" ref="M195">IF($D195=0,"",_xll.BDP($B195,M$7))</f>
        <v/>
      </c>
      <c r="N195" s="11" t="str" cm="1">
        <f t="array" ref="N195">IF($D195=0,"",_xll.BDP($B195,N$7))</f>
        <v/>
      </c>
      <c r="O195" s="22" t="str">
        <f t="shared" ca="1" si="59"/>
        <v/>
      </c>
      <c r="P195" s="11" t="e">
        <f t="shared" si="51"/>
        <v>#VALUE!</v>
      </c>
      <c r="Q195" s="22" t="str">
        <f t="shared" ca="1" si="60"/>
        <v/>
      </c>
      <c r="R195" s="29" t="str">
        <f t="shared" si="61"/>
        <v/>
      </c>
      <c r="S195" s="30">
        <f t="shared" ca="1" si="52"/>
        <v>46295</v>
      </c>
      <c r="T195" s="30" t="e">
        <f t="shared" ca="1" si="53"/>
        <v>#VALUE!</v>
      </c>
      <c r="U195" s="4" t="str">
        <f t="shared" si="54"/>
        <v/>
      </c>
      <c r="V195" s="4" t="str">
        <f t="shared" si="55"/>
        <v/>
      </c>
      <c r="W195" s="31" t="str">
        <f t="shared" ca="1" si="56"/>
        <v/>
      </c>
      <c r="X195" s="4" t="str">
        <f t="shared" si="62"/>
        <v/>
      </c>
      <c r="Y195" s="32" t="e">
        <f t="shared" ca="1" si="57"/>
        <v>#VALUE!</v>
      </c>
      <c r="Z195" s="33" t="str">
        <f t="shared" si="44"/>
        <v/>
      </c>
      <c r="AA195" s="4" t="str">
        <f t="shared" ca="1" si="45"/>
        <v/>
      </c>
      <c r="AB195" s="4" t="str">
        <f t="shared" ca="1" si="46"/>
        <v/>
      </c>
      <c r="AC195" s="11" t="str">
        <f t="shared" si="47"/>
        <v/>
      </c>
      <c r="AD195" s="4" t="str">
        <f t="shared" si="48"/>
        <v/>
      </c>
      <c r="AE195" s="4" t="str">
        <f t="shared" si="49"/>
        <v/>
      </c>
      <c r="AF195" s="11" t="str">
        <f t="shared" si="50"/>
        <v/>
      </c>
    </row>
    <row r="196" spans="4:32" x14ac:dyDescent="0.3">
      <c r="D196" s="4">
        <f t="shared" si="58"/>
        <v>0</v>
      </c>
      <c r="E196" s="11" t="str" cm="1">
        <f t="array" ref="E196">IF($D196=0,"",_xll.BDP($B196,E$7))</f>
        <v/>
      </c>
      <c r="F196" s="11" t="str" cm="1">
        <f t="array" ref="F196">IF($D196=0,"",_xll.BDP($B196,F$7))</f>
        <v/>
      </c>
      <c r="G196" s="11" t="str" cm="1">
        <f t="array" ref="G196">IF($D196=0,"",_xll.BDP($B196,G$7))</f>
        <v/>
      </c>
      <c r="H196" s="11" t="str" cm="1">
        <f t="array" ref="H196">IF($D196=0,"",_xll.BDP($B196,H$7))</f>
        <v/>
      </c>
      <c r="I196" s="37" t="str" cm="1">
        <f t="array" ref="I196">IF($D196=0,"",_xll.BDP($B196,I$7))</f>
        <v/>
      </c>
      <c r="J196" s="11" t="str" cm="1">
        <f t="array" ref="J196">IF($D196=0,"",_xll.BDP($B196,J$7))</f>
        <v/>
      </c>
      <c r="K196" s="28" t="str" cm="1">
        <f t="array" ref="K196">IF($D196=0,"",_xll.BDP($B196,K$7))</f>
        <v/>
      </c>
      <c r="L196" s="11" t="str" cm="1">
        <f t="array" ref="L196">IF($D196=0,"",_xll.BDP($B196,L$7))</f>
        <v/>
      </c>
      <c r="M196" s="28" t="str" cm="1">
        <f t="array" ref="M196">IF($D196=0,"",_xll.BDP($B196,M$7))</f>
        <v/>
      </c>
      <c r="N196" s="11" t="str" cm="1">
        <f t="array" ref="N196">IF($D196=0,"",_xll.BDP($B196,N$7))</f>
        <v/>
      </c>
      <c r="O196" s="22" t="str">
        <f t="shared" ca="1" si="59"/>
        <v/>
      </c>
      <c r="P196" s="11" t="e">
        <f t="shared" si="51"/>
        <v>#VALUE!</v>
      </c>
      <c r="Q196" s="22" t="str">
        <f t="shared" ca="1" si="60"/>
        <v/>
      </c>
      <c r="R196" s="29" t="str">
        <f t="shared" si="61"/>
        <v/>
      </c>
      <c r="S196" s="30">
        <f t="shared" ca="1" si="52"/>
        <v>46295</v>
      </c>
      <c r="T196" s="30" t="e">
        <f t="shared" ca="1" si="53"/>
        <v>#VALUE!</v>
      </c>
      <c r="U196" s="4" t="str">
        <f t="shared" si="54"/>
        <v/>
      </c>
      <c r="V196" s="4" t="str">
        <f t="shared" si="55"/>
        <v/>
      </c>
      <c r="W196" s="31" t="str">
        <f t="shared" ca="1" si="56"/>
        <v/>
      </c>
      <c r="X196" s="4" t="str">
        <f t="shared" si="62"/>
        <v/>
      </c>
      <c r="Y196" s="32" t="e">
        <f t="shared" ca="1" si="57"/>
        <v>#VALUE!</v>
      </c>
      <c r="Z196" s="33" t="str">
        <f t="shared" si="44"/>
        <v/>
      </c>
      <c r="AA196" s="4" t="str">
        <f t="shared" ca="1" si="45"/>
        <v/>
      </c>
      <c r="AB196" s="4" t="str">
        <f t="shared" ca="1" si="46"/>
        <v/>
      </c>
      <c r="AC196" s="11" t="str">
        <f t="shared" si="47"/>
        <v/>
      </c>
      <c r="AD196" s="4" t="str">
        <f t="shared" si="48"/>
        <v/>
      </c>
      <c r="AE196" s="4" t="str">
        <f t="shared" si="49"/>
        <v/>
      </c>
      <c r="AF196" s="11" t="str">
        <f t="shared" si="50"/>
        <v/>
      </c>
    </row>
    <row r="197" spans="4:32" x14ac:dyDescent="0.3">
      <c r="D197" s="4">
        <f t="shared" si="58"/>
        <v>0</v>
      </c>
      <c r="E197" s="11" t="str" cm="1">
        <f t="array" ref="E197">IF($D197=0,"",_xll.BDP($B197,E$7))</f>
        <v/>
      </c>
      <c r="F197" s="11" t="str" cm="1">
        <f t="array" ref="F197">IF($D197=0,"",_xll.BDP($B197,F$7))</f>
        <v/>
      </c>
      <c r="G197" s="11" t="str" cm="1">
        <f t="array" ref="G197">IF($D197=0,"",_xll.BDP($B197,G$7))</f>
        <v/>
      </c>
      <c r="H197" s="11" t="str" cm="1">
        <f t="array" ref="H197">IF($D197=0,"",_xll.BDP($B197,H$7))</f>
        <v/>
      </c>
      <c r="I197" s="37" t="str" cm="1">
        <f t="array" ref="I197">IF($D197=0,"",_xll.BDP($B197,I$7))</f>
        <v/>
      </c>
      <c r="J197" s="11" t="str" cm="1">
        <f t="array" ref="J197">IF($D197=0,"",_xll.BDP($B197,J$7))</f>
        <v/>
      </c>
      <c r="K197" s="28" t="str" cm="1">
        <f t="array" ref="K197">IF($D197=0,"",_xll.BDP($B197,K$7))</f>
        <v/>
      </c>
      <c r="L197" s="11" t="str" cm="1">
        <f t="array" ref="L197">IF($D197=0,"",_xll.BDP($B197,L$7))</f>
        <v/>
      </c>
      <c r="M197" s="28" t="str" cm="1">
        <f t="array" ref="M197">IF($D197=0,"",_xll.BDP($B197,M$7))</f>
        <v/>
      </c>
      <c r="N197" s="11" t="str" cm="1">
        <f t="array" ref="N197">IF($D197=0,"",_xll.BDP($B197,N$7))</f>
        <v/>
      </c>
      <c r="O197" s="22" t="str">
        <f t="shared" ca="1" si="59"/>
        <v/>
      </c>
      <c r="P197" s="11" t="e">
        <f t="shared" si="51"/>
        <v>#VALUE!</v>
      </c>
      <c r="Q197" s="22" t="str">
        <f t="shared" ca="1" si="60"/>
        <v/>
      </c>
      <c r="R197" s="29" t="str">
        <f t="shared" si="61"/>
        <v/>
      </c>
      <c r="S197" s="30">
        <f t="shared" ca="1" si="52"/>
        <v>46295</v>
      </c>
      <c r="T197" s="30" t="e">
        <f t="shared" ca="1" si="53"/>
        <v>#VALUE!</v>
      </c>
      <c r="U197" s="4" t="str">
        <f t="shared" si="54"/>
        <v/>
      </c>
      <c r="V197" s="4" t="str">
        <f t="shared" si="55"/>
        <v/>
      </c>
      <c r="W197" s="31" t="str">
        <f t="shared" ca="1" si="56"/>
        <v/>
      </c>
      <c r="X197" s="4" t="str">
        <f t="shared" si="62"/>
        <v/>
      </c>
      <c r="Y197" s="32" t="e">
        <f t="shared" ca="1" si="57"/>
        <v>#VALUE!</v>
      </c>
      <c r="Z197" s="33" t="str">
        <f t="shared" si="44"/>
        <v/>
      </c>
      <c r="AA197" s="4" t="str">
        <f t="shared" ca="1" si="45"/>
        <v/>
      </c>
      <c r="AB197" s="4" t="str">
        <f t="shared" ca="1" si="46"/>
        <v/>
      </c>
      <c r="AC197" s="11" t="str">
        <f t="shared" si="47"/>
        <v/>
      </c>
      <c r="AD197" s="4" t="str">
        <f t="shared" si="48"/>
        <v/>
      </c>
      <c r="AE197" s="4" t="str">
        <f t="shared" si="49"/>
        <v/>
      </c>
      <c r="AF197" s="11" t="str">
        <f t="shared" si="50"/>
        <v/>
      </c>
    </row>
    <row r="198" spans="4:32" x14ac:dyDescent="0.3">
      <c r="D198" s="4">
        <f t="shared" si="58"/>
        <v>0</v>
      </c>
      <c r="E198" s="11" t="str" cm="1">
        <f t="array" ref="E198">IF($D198=0,"",_xll.BDP($B198,E$7))</f>
        <v/>
      </c>
      <c r="F198" s="11" t="str" cm="1">
        <f t="array" ref="F198">IF($D198=0,"",_xll.BDP($B198,F$7))</f>
        <v/>
      </c>
      <c r="G198" s="11" t="str" cm="1">
        <f t="array" ref="G198">IF($D198=0,"",_xll.BDP($B198,G$7))</f>
        <v/>
      </c>
      <c r="H198" s="11" t="str" cm="1">
        <f t="array" ref="H198">IF($D198=0,"",_xll.BDP($B198,H$7))</f>
        <v/>
      </c>
      <c r="I198" s="37" t="str" cm="1">
        <f t="array" ref="I198">IF($D198=0,"",_xll.BDP($B198,I$7))</f>
        <v/>
      </c>
      <c r="J198" s="11" t="str" cm="1">
        <f t="array" ref="J198">IF($D198=0,"",_xll.BDP($B198,J$7))</f>
        <v/>
      </c>
      <c r="K198" s="28" t="str" cm="1">
        <f t="array" ref="K198">IF($D198=0,"",_xll.BDP($B198,K$7))</f>
        <v/>
      </c>
      <c r="L198" s="11" t="str" cm="1">
        <f t="array" ref="L198">IF($D198=0,"",_xll.BDP($B198,L$7))</f>
        <v/>
      </c>
      <c r="M198" s="28" t="str" cm="1">
        <f t="array" ref="M198">IF($D198=0,"",_xll.BDP($B198,M$7))</f>
        <v/>
      </c>
      <c r="N198" s="11" t="str" cm="1">
        <f t="array" ref="N198">IF($D198=0,"",_xll.BDP($B198,N$7))</f>
        <v/>
      </c>
      <c r="O198" s="22" t="str">
        <f t="shared" ca="1" si="59"/>
        <v/>
      </c>
      <c r="P198" s="11" t="e">
        <f t="shared" si="51"/>
        <v>#VALUE!</v>
      </c>
      <c r="Q198" s="22" t="str">
        <f t="shared" ca="1" si="60"/>
        <v/>
      </c>
      <c r="R198" s="29" t="str">
        <f t="shared" si="61"/>
        <v/>
      </c>
      <c r="S198" s="30">
        <f t="shared" ca="1" si="52"/>
        <v>46295</v>
      </c>
      <c r="T198" s="30" t="e">
        <f t="shared" ca="1" si="53"/>
        <v>#VALUE!</v>
      </c>
      <c r="U198" s="4" t="str">
        <f t="shared" si="54"/>
        <v/>
      </c>
      <c r="V198" s="4" t="str">
        <f t="shared" si="55"/>
        <v/>
      </c>
      <c r="W198" s="31" t="str">
        <f t="shared" ca="1" si="56"/>
        <v/>
      </c>
      <c r="X198" s="4" t="str">
        <f t="shared" si="62"/>
        <v/>
      </c>
      <c r="Y198" s="32" t="e">
        <f t="shared" ca="1" si="57"/>
        <v>#VALUE!</v>
      </c>
      <c r="Z198" s="33" t="str">
        <f t="shared" si="44"/>
        <v/>
      </c>
      <c r="AA198" s="4" t="str">
        <f t="shared" ca="1" si="45"/>
        <v/>
      </c>
      <c r="AB198" s="4" t="str">
        <f t="shared" ca="1" si="46"/>
        <v/>
      </c>
      <c r="AC198" s="11" t="str">
        <f t="shared" si="47"/>
        <v/>
      </c>
      <c r="AD198" s="4" t="str">
        <f t="shared" si="48"/>
        <v/>
      </c>
      <c r="AE198" s="4" t="str">
        <f t="shared" si="49"/>
        <v/>
      </c>
      <c r="AF198" s="11" t="str">
        <f t="shared" si="50"/>
        <v/>
      </c>
    </row>
    <row r="199" spans="4:32" x14ac:dyDescent="0.3">
      <c r="D199" s="4">
        <f t="shared" si="58"/>
        <v>0</v>
      </c>
      <c r="E199" s="11" t="str" cm="1">
        <f t="array" ref="E199">IF($D199=0,"",_xll.BDP($B199,E$7))</f>
        <v/>
      </c>
      <c r="F199" s="11" t="str" cm="1">
        <f t="array" ref="F199">IF($D199=0,"",_xll.BDP($B199,F$7))</f>
        <v/>
      </c>
      <c r="G199" s="11" t="str" cm="1">
        <f t="array" ref="G199">IF($D199=0,"",_xll.BDP($B199,G$7))</f>
        <v/>
      </c>
      <c r="H199" s="11" t="str" cm="1">
        <f t="array" ref="H199">IF($D199=0,"",_xll.BDP($B199,H$7))</f>
        <v/>
      </c>
      <c r="I199" s="37" t="str" cm="1">
        <f t="array" ref="I199">IF($D199=0,"",_xll.BDP($B199,I$7))</f>
        <v/>
      </c>
      <c r="J199" s="11" t="str" cm="1">
        <f t="array" ref="J199">IF($D199=0,"",_xll.BDP($B199,J$7))</f>
        <v/>
      </c>
      <c r="K199" s="28" t="str" cm="1">
        <f t="array" ref="K199">IF($D199=0,"",_xll.BDP($B199,K$7))</f>
        <v/>
      </c>
      <c r="L199" s="11" t="str" cm="1">
        <f t="array" ref="L199">IF($D199=0,"",_xll.BDP($B199,L$7))</f>
        <v/>
      </c>
      <c r="M199" s="28" t="str" cm="1">
        <f t="array" ref="M199">IF($D199=0,"",_xll.BDP($B199,M$7))</f>
        <v/>
      </c>
      <c r="N199" s="11" t="str" cm="1">
        <f t="array" ref="N199">IF($D199=0,"",_xll.BDP($B199,N$7))</f>
        <v/>
      </c>
      <c r="O199" s="22" t="str">
        <f t="shared" ca="1" si="59"/>
        <v/>
      </c>
      <c r="P199" s="11" t="e">
        <f t="shared" si="51"/>
        <v>#VALUE!</v>
      </c>
      <c r="Q199" s="22" t="str">
        <f t="shared" ca="1" si="60"/>
        <v/>
      </c>
      <c r="R199" s="29" t="str">
        <f t="shared" si="61"/>
        <v/>
      </c>
      <c r="S199" s="30">
        <f t="shared" ca="1" si="52"/>
        <v>46295</v>
      </c>
      <c r="T199" s="30" t="e">
        <f t="shared" ca="1" si="53"/>
        <v>#VALUE!</v>
      </c>
      <c r="U199" s="4" t="str">
        <f t="shared" si="54"/>
        <v/>
      </c>
      <c r="V199" s="4" t="str">
        <f t="shared" si="55"/>
        <v/>
      </c>
      <c r="W199" s="31" t="str">
        <f t="shared" ca="1" si="56"/>
        <v/>
      </c>
      <c r="X199" s="4" t="str">
        <f t="shared" si="62"/>
        <v/>
      </c>
      <c r="Y199" s="32" t="e">
        <f t="shared" ca="1" si="57"/>
        <v>#VALUE!</v>
      </c>
      <c r="Z199" s="33" t="str">
        <f t="shared" si="44"/>
        <v/>
      </c>
      <c r="AA199" s="4" t="str">
        <f t="shared" ca="1" si="45"/>
        <v/>
      </c>
      <c r="AB199" s="4" t="str">
        <f t="shared" ca="1" si="46"/>
        <v/>
      </c>
      <c r="AC199" s="11" t="str">
        <f t="shared" si="47"/>
        <v/>
      </c>
      <c r="AD199" s="4" t="str">
        <f t="shared" si="48"/>
        <v/>
      </c>
      <c r="AE199" s="4" t="str">
        <f t="shared" si="49"/>
        <v/>
      </c>
      <c r="AF199" s="11" t="str">
        <f t="shared" si="50"/>
        <v/>
      </c>
    </row>
    <row r="200" spans="4:32" x14ac:dyDescent="0.3">
      <c r="D200" s="4">
        <f t="shared" si="58"/>
        <v>0</v>
      </c>
      <c r="E200" s="11" t="str" cm="1">
        <f t="array" ref="E200">IF($D200=0,"",_xll.BDP($B200,E$7))</f>
        <v/>
      </c>
      <c r="F200" s="11" t="str" cm="1">
        <f t="array" ref="F200">IF($D200=0,"",_xll.BDP($B200,F$7))</f>
        <v/>
      </c>
      <c r="G200" s="11" t="str" cm="1">
        <f t="array" ref="G200">IF($D200=0,"",_xll.BDP($B200,G$7))</f>
        <v/>
      </c>
      <c r="H200" s="11" t="str" cm="1">
        <f t="array" ref="H200">IF($D200=0,"",_xll.BDP($B200,H$7))</f>
        <v/>
      </c>
      <c r="I200" s="37" t="str" cm="1">
        <f t="array" ref="I200">IF($D200=0,"",_xll.BDP($B200,I$7))</f>
        <v/>
      </c>
      <c r="J200" s="11" t="str" cm="1">
        <f t="array" ref="J200">IF($D200=0,"",_xll.BDP($B200,J$7))</f>
        <v/>
      </c>
      <c r="K200" s="28" t="str" cm="1">
        <f t="array" ref="K200">IF($D200=0,"",_xll.BDP($B200,K$7))</f>
        <v/>
      </c>
      <c r="L200" s="11" t="str" cm="1">
        <f t="array" ref="L200">IF($D200=0,"",_xll.BDP($B200,L$7))</f>
        <v/>
      </c>
      <c r="M200" s="28" t="str" cm="1">
        <f t="array" ref="M200">IF($D200=0,"",_xll.BDP($B200,M$7))</f>
        <v/>
      </c>
      <c r="N200" s="11" t="str" cm="1">
        <f t="array" ref="N200">IF($D200=0,"",_xll.BDP($B200,N$7))</f>
        <v/>
      </c>
      <c r="O200" s="22" t="str">
        <f t="shared" ca="1" si="59"/>
        <v/>
      </c>
      <c r="P200" s="11" t="e">
        <f t="shared" si="51"/>
        <v>#VALUE!</v>
      </c>
      <c r="Q200" s="22" t="str">
        <f t="shared" ca="1" si="60"/>
        <v/>
      </c>
      <c r="R200" s="29" t="str">
        <f t="shared" si="61"/>
        <v/>
      </c>
      <c r="S200" s="30">
        <f t="shared" ca="1" si="52"/>
        <v>46295</v>
      </c>
      <c r="T200" s="30" t="e">
        <f t="shared" ca="1" si="53"/>
        <v>#VALUE!</v>
      </c>
      <c r="U200" s="4" t="str">
        <f t="shared" si="54"/>
        <v/>
      </c>
      <c r="V200" s="4" t="str">
        <f t="shared" si="55"/>
        <v/>
      </c>
      <c r="W200" s="31" t="str">
        <f t="shared" ca="1" si="56"/>
        <v/>
      </c>
      <c r="X200" s="4" t="str">
        <f t="shared" si="62"/>
        <v/>
      </c>
      <c r="Y200" s="32" t="e">
        <f t="shared" ca="1" si="57"/>
        <v>#VALUE!</v>
      </c>
      <c r="Z200" s="33" t="str">
        <f t="shared" ref="Z200:Z263" si="63">IF(D200=0,"",(X200*(1/32)-W200)/(1/32))</f>
        <v/>
      </c>
      <c r="AA200" s="4" t="str">
        <f t="shared" ref="AA200:AA263" ca="1" si="64">IF(D200=0,"",MDURATION(TODAY()+1,F200,I200/100,Q200,2,1))</f>
        <v/>
      </c>
      <c r="AB200" s="4" t="str">
        <f t="shared" ref="AB200:AB263" ca="1" si="65">IF(D200=0,"",_xlfn.SINGLE(Convexity(TODAY()+1,F200,I200/100,Q200,2)))</f>
        <v/>
      </c>
      <c r="AC200" s="11" t="str">
        <f t="shared" ref="AC200:AC263" si="66">IF(D200=0,"",(AA200*0.0001+0.5*AB200*0.0001^2)*P200)</f>
        <v/>
      </c>
      <c r="AD200" s="4" t="str">
        <f t="shared" ref="AD200:AD263" si="67">IF(D200=0,"",B200)</f>
        <v/>
      </c>
      <c r="AE200" s="4" t="str">
        <f t="shared" ref="AE200:AE263" si="68">IF(D200=0,"",D200)</f>
        <v/>
      </c>
      <c r="AF200" s="11" t="str">
        <f t="shared" ref="AF200:AF263" si="69">IF(D200=0,"",AC200/D200)</f>
        <v/>
      </c>
    </row>
    <row r="201" spans="4:32" x14ac:dyDescent="0.3">
      <c r="D201" s="4">
        <f t="shared" si="58"/>
        <v>0</v>
      </c>
      <c r="E201" s="11" t="str" cm="1">
        <f t="array" ref="E201">IF($D201=0,"",_xll.BDP($B201,E$7))</f>
        <v/>
      </c>
      <c r="F201" s="11" t="str" cm="1">
        <f t="array" ref="F201">IF($D201=0,"",_xll.BDP($B201,F$7))</f>
        <v/>
      </c>
      <c r="G201" s="11" t="str" cm="1">
        <f t="array" ref="G201">IF($D201=0,"",_xll.BDP($B201,G$7))</f>
        <v/>
      </c>
      <c r="H201" s="11" t="str" cm="1">
        <f t="array" ref="H201">IF($D201=0,"",_xll.BDP($B201,H$7))</f>
        <v/>
      </c>
      <c r="I201" s="37" t="str" cm="1">
        <f t="array" ref="I201">IF($D201=0,"",_xll.BDP($B201,I$7))</f>
        <v/>
      </c>
      <c r="J201" s="11" t="str" cm="1">
        <f t="array" ref="J201">IF($D201=0,"",_xll.BDP($B201,J$7))</f>
        <v/>
      </c>
      <c r="K201" s="28" t="str" cm="1">
        <f t="array" ref="K201">IF($D201=0,"",_xll.BDP($B201,K$7))</f>
        <v/>
      </c>
      <c r="L201" s="11" t="str" cm="1">
        <f t="array" ref="L201">IF($D201=0,"",_xll.BDP($B201,L$7))</f>
        <v/>
      </c>
      <c r="M201" s="28" t="str" cm="1">
        <f t="array" ref="M201">IF($D201=0,"",_xll.BDP($B201,M$7))</f>
        <v/>
      </c>
      <c r="N201" s="11" t="str" cm="1">
        <f t="array" ref="N201">IF($D201=0,"",_xll.BDP($B201,N$7))</f>
        <v/>
      </c>
      <c r="O201" s="22" t="str">
        <f t="shared" ca="1" si="59"/>
        <v/>
      </c>
      <c r="P201" s="11" t="e">
        <f t="shared" ref="P201:P264" si="70">(J201+L201)/2</f>
        <v>#VALUE!</v>
      </c>
      <c r="Q201" s="22" t="str">
        <f t="shared" ca="1" si="60"/>
        <v/>
      </c>
      <c r="R201" s="29" t="str">
        <f t="shared" si="61"/>
        <v/>
      </c>
      <c r="S201" s="30">
        <f t="shared" ref="S201:S264" ca="1" si="71">$M$2</f>
        <v>46295</v>
      </c>
      <c r="T201" s="30" t="e">
        <f t="shared" ref="T201:T264" ca="1" si="72">COUPNCD(TODAY()+1,F201,2,0)</f>
        <v>#VALUE!</v>
      </c>
      <c r="U201" s="4" t="str">
        <f t="shared" ref="U201:U264" si="73">IF(D201=0,"",COUPDAYBS($M$5,F201,2,1)/COUPDAYS($M$5,F201,2,1)*I201/2)</f>
        <v/>
      </c>
      <c r="V201" s="4" t="str">
        <f t="shared" ref="V201:V264" si="74">IF(D201=0,"",COUPDAYBS(S201,F201,2,1)/COUPDAYS(S201,F201,2,1)*I201/2)</f>
        <v/>
      </c>
      <c r="W201" s="31" t="str">
        <f t="shared" ref="W201:W264" ca="1" si="75">IF(D201=0,"",IF(T201&lt;=S201,COUPDAYBS(TODAY()+$I$2,F201,2,1)/COUPDAYS(TODAY()+$I$2,F201,2,1)*I201/2+I201/2-U201-((P201+U201)*($Q$2/100*(($I$2)/365))),COUPDAYBS(TODAY()+$I$2,F201,2,1)/COUPDAYS(TODAY()+$I$2,F201,2,1)*I201/2-U201-((P201+U201)*($Q$2/100*(($I$2)/365)))))</f>
        <v/>
      </c>
      <c r="X201" s="4" t="str">
        <f t="shared" si="62"/>
        <v/>
      </c>
      <c r="Y201" s="32" t="e">
        <f t="shared" ref="Y201:Y264" ca="1" si="76">(($F$2*D201+V201)-(P201+U201)+IF(T201&lt;S201,I201/2,0))/((P201+U201)*(S201-TODAY()-1)/365-IF(T201&lt;S201,I201/2,0)*(S201-T201)/365)</f>
        <v>#VALUE!</v>
      </c>
      <c r="Z201" s="33" t="str">
        <f t="shared" si="63"/>
        <v/>
      </c>
      <c r="AA201" s="4" t="str">
        <f t="shared" ca="1" si="64"/>
        <v/>
      </c>
      <c r="AB201" s="4" t="str">
        <f t="shared" ca="1" si="65"/>
        <v/>
      </c>
      <c r="AC201" s="11" t="str">
        <f t="shared" si="66"/>
        <v/>
      </c>
      <c r="AD201" s="4" t="str">
        <f t="shared" si="67"/>
        <v/>
      </c>
      <c r="AE201" s="4" t="str">
        <f t="shared" si="68"/>
        <v/>
      </c>
      <c r="AF201" s="11" t="str">
        <f t="shared" si="69"/>
        <v/>
      </c>
    </row>
    <row r="202" spans="4:32" x14ac:dyDescent="0.3">
      <c r="D202" s="4">
        <f t="shared" si="58"/>
        <v>0</v>
      </c>
      <c r="E202" s="11" t="str" cm="1">
        <f t="array" ref="E202">IF($D202=0,"",_xll.BDP($B202,E$7))</f>
        <v/>
      </c>
      <c r="F202" s="11" t="str" cm="1">
        <f t="array" ref="F202">IF($D202=0,"",_xll.BDP($B202,F$7))</f>
        <v/>
      </c>
      <c r="G202" s="11" t="str" cm="1">
        <f t="array" ref="G202">IF($D202=0,"",_xll.BDP($B202,G$7))</f>
        <v/>
      </c>
      <c r="H202" s="11" t="str" cm="1">
        <f t="array" ref="H202">IF($D202=0,"",_xll.BDP($B202,H$7))</f>
        <v/>
      </c>
      <c r="I202" s="37" t="str" cm="1">
        <f t="array" ref="I202">IF($D202=0,"",_xll.BDP($B202,I$7))</f>
        <v/>
      </c>
      <c r="J202" s="11" t="str" cm="1">
        <f t="array" ref="J202">IF($D202=0,"",_xll.BDP($B202,J$7))</f>
        <v/>
      </c>
      <c r="K202" s="28" t="str" cm="1">
        <f t="array" ref="K202">IF($D202=0,"",_xll.BDP($B202,K$7))</f>
        <v/>
      </c>
      <c r="L202" s="11" t="str" cm="1">
        <f t="array" ref="L202">IF($D202=0,"",_xll.BDP($B202,L$7))</f>
        <v/>
      </c>
      <c r="M202" s="28" t="str" cm="1">
        <f t="array" ref="M202">IF($D202=0,"",_xll.BDP($B202,M$7))</f>
        <v/>
      </c>
      <c r="N202" s="11" t="str" cm="1">
        <f t="array" ref="N202">IF($D202=0,"",_xll.BDP($B202,N$7))</f>
        <v/>
      </c>
      <c r="O202" s="22" t="str">
        <f t="shared" ca="1" si="59"/>
        <v/>
      </c>
      <c r="P202" s="11" t="e">
        <f t="shared" si="70"/>
        <v>#VALUE!</v>
      </c>
      <c r="Q202" s="22" t="str">
        <f t="shared" ca="1" si="60"/>
        <v/>
      </c>
      <c r="R202" s="29" t="str">
        <f t="shared" si="61"/>
        <v/>
      </c>
      <c r="S202" s="30">
        <f t="shared" ca="1" si="71"/>
        <v>46295</v>
      </c>
      <c r="T202" s="30" t="e">
        <f t="shared" ca="1" si="72"/>
        <v>#VALUE!</v>
      </c>
      <c r="U202" s="4" t="str">
        <f t="shared" si="73"/>
        <v/>
      </c>
      <c r="V202" s="4" t="str">
        <f t="shared" si="74"/>
        <v/>
      </c>
      <c r="W202" s="31" t="str">
        <f t="shared" ca="1" si="75"/>
        <v/>
      </c>
      <c r="X202" s="4" t="str">
        <f t="shared" si="62"/>
        <v/>
      </c>
      <c r="Y202" s="32" t="e">
        <f t="shared" ca="1" si="76"/>
        <v>#VALUE!</v>
      </c>
      <c r="Z202" s="33" t="str">
        <f t="shared" si="63"/>
        <v/>
      </c>
      <c r="AA202" s="4" t="str">
        <f t="shared" ca="1" si="64"/>
        <v/>
      </c>
      <c r="AB202" s="4" t="str">
        <f t="shared" ca="1" si="65"/>
        <v/>
      </c>
      <c r="AC202" s="11" t="str">
        <f t="shared" si="66"/>
        <v/>
      </c>
      <c r="AD202" s="4" t="str">
        <f t="shared" si="67"/>
        <v/>
      </c>
      <c r="AE202" s="4" t="str">
        <f t="shared" si="68"/>
        <v/>
      </c>
      <c r="AF202" s="11" t="str">
        <f t="shared" si="69"/>
        <v/>
      </c>
    </row>
    <row r="203" spans="4:32" x14ac:dyDescent="0.3">
      <c r="D203" s="4">
        <f t="shared" si="58"/>
        <v>0</v>
      </c>
      <c r="E203" s="11" t="str" cm="1">
        <f t="array" ref="E203">IF($D203=0,"",_xll.BDP($B203,E$7))</f>
        <v/>
      </c>
      <c r="F203" s="11" t="str" cm="1">
        <f t="array" ref="F203">IF($D203=0,"",_xll.BDP($B203,F$7))</f>
        <v/>
      </c>
      <c r="G203" s="11" t="str" cm="1">
        <f t="array" ref="G203">IF($D203=0,"",_xll.BDP($B203,G$7))</f>
        <v/>
      </c>
      <c r="H203" s="11" t="str" cm="1">
        <f t="array" ref="H203">IF($D203=0,"",_xll.BDP($B203,H$7))</f>
        <v/>
      </c>
      <c r="I203" s="37" t="str" cm="1">
        <f t="array" ref="I203">IF($D203=0,"",_xll.BDP($B203,I$7))</f>
        <v/>
      </c>
      <c r="J203" s="11" t="str" cm="1">
        <f t="array" ref="J203">IF($D203=0,"",_xll.BDP($B203,J$7))</f>
        <v/>
      </c>
      <c r="K203" s="28" t="str" cm="1">
        <f t="array" ref="K203">IF($D203=0,"",_xll.BDP($B203,K$7))</f>
        <v/>
      </c>
      <c r="L203" s="11" t="str" cm="1">
        <f t="array" ref="L203">IF($D203=0,"",_xll.BDP($B203,L$7))</f>
        <v/>
      </c>
      <c r="M203" s="28" t="str" cm="1">
        <f t="array" ref="M203">IF($D203=0,"",_xll.BDP($B203,M$7))</f>
        <v/>
      </c>
      <c r="N203" s="11" t="str" cm="1">
        <f t="array" ref="N203">IF($D203=0,"",_xll.BDP($B203,N$7))</f>
        <v/>
      </c>
      <c r="O203" s="22" t="str">
        <f t="shared" ca="1" si="59"/>
        <v/>
      </c>
      <c r="P203" s="11" t="e">
        <f t="shared" si="70"/>
        <v>#VALUE!</v>
      </c>
      <c r="Q203" s="22" t="str">
        <f t="shared" ca="1" si="60"/>
        <v/>
      </c>
      <c r="R203" s="29" t="str">
        <f t="shared" si="61"/>
        <v/>
      </c>
      <c r="S203" s="30">
        <f t="shared" ca="1" si="71"/>
        <v>46295</v>
      </c>
      <c r="T203" s="30" t="e">
        <f t="shared" ca="1" si="72"/>
        <v>#VALUE!</v>
      </c>
      <c r="U203" s="4" t="str">
        <f t="shared" si="73"/>
        <v/>
      </c>
      <c r="V203" s="4" t="str">
        <f t="shared" si="74"/>
        <v/>
      </c>
      <c r="W203" s="31" t="str">
        <f t="shared" ca="1" si="75"/>
        <v/>
      </c>
      <c r="X203" s="4" t="str">
        <f t="shared" si="62"/>
        <v/>
      </c>
      <c r="Y203" s="32" t="e">
        <f t="shared" ca="1" si="76"/>
        <v>#VALUE!</v>
      </c>
      <c r="Z203" s="33" t="str">
        <f t="shared" si="63"/>
        <v/>
      </c>
      <c r="AA203" s="4" t="str">
        <f t="shared" ca="1" si="64"/>
        <v/>
      </c>
      <c r="AB203" s="4" t="str">
        <f t="shared" ca="1" si="65"/>
        <v/>
      </c>
      <c r="AC203" s="11" t="str">
        <f t="shared" si="66"/>
        <v/>
      </c>
      <c r="AD203" s="4" t="str">
        <f t="shared" si="67"/>
        <v/>
      </c>
      <c r="AE203" s="4" t="str">
        <f t="shared" si="68"/>
        <v/>
      </c>
      <c r="AF203" s="11" t="str">
        <f t="shared" si="69"/>
        <v/>
      </c>
    </row>
    <row r="204" spans="4:32" x14ac:dyDescent="0.3">
      <c r="D204" s="4">
        <f t="shared" si="58"/>
        <v>0</v>
      </c>
      <c r="E204" s="11" t="str" cm="1">
        <f t="array" ref="E204">IF($D204=0,"",_xll.BDP($B204,E$7))</f>
        <v/>
      </c>
      <c r="F204" s="11" t="str" cm="1">
        <f t="array" ref="F204">IF($D204=0,"",_xll.BDP($B204,F$7))</f>
        <v/>
      </c>
      <c r="G204" s="11" t="str" cm="1">
        <f t="array" ref="G204">IF($D204=0,"",_xll.BDP($B204,G$7))</f>
        <v/>
      </c>
      <c r="H204" s="11" t="str" cm="1">
        <f t="array" ref="H204">IF($D204=0,"",_xll.BDP($B204,H$7))</f>
        <v/>
      </c>
      <c r="I204" s="37" t="str" cm="1">
        <f t="array" ref="I204">IF($D204=0,"",_xll.BDP($B204,I$7))</f>
        <v/>
      </c>
      <c r="J204" s="11" t="str" cm="1">
        <f t="array" ref="J204">IF($D204=0,"",_xll.BDP($B204,J$7))</f>
        <v/>
      </c>
      <c r="K204" s="28" t="str" cm="1">
        <f t="array" ref="K204">IF($D204=0,"",_xll.BDP($B204,K$7))</f>
        <v/>
      </c>
      <c r="L204" s="11" t="str" cm="1">
        <f t="array" ref="L204">IF($D204=0,"",_xll.BDP($B204,L$7))</f>
        <v/>
      </c>
      <c r="M204" s="28" t="str" cm="1">
        <f t="array" ref="M204">IF($D204=0,"",_xll.BDP($B204,M$7))</f>
        <v/>
      </c>
      <c r="N204" s="11" t="str" cm="1">
        <f t="array" ref="N204">IF($D204=0,"",_xll.BDP($B204,N$7))</f>
        <v/>
      </c>
      <c r="O204" s="22" t="str">
        <f t="shared" ca="1" si="59"/>
        <v/>
      </c>
      <c r="P204" s="11" t="e">
        <f t="shared" si="70"/>
        <v>#VALUE!</v>
      </c>
      <c r="Q204" s="22" t="str">
        <f t="shared" ca="1" si="60"/>
        <v/>
      </c>
      <c r="R204" s="29" t="str">
        <f t="shared" si="61"/>
        <v/>
      </c>
      <c r="S204" s="30">
        <f t="shared" ca="1" si="71"/>
        <v>46295</v>
      </c>
      <c r="T204" s="30" t="e">
        <f t="shared" ca="1" si="72"/>
        <v>#VALUE!</v>
      </c>
      <c r="U204" s="4" t="str">
        <f t="shared" si="73"/>
        <v/>
      </c>
      <c r="V204" s="4" t="str">
        <f t="shared" si="74"/>
        <v/>
      </c>
      <c r="W204" s="31" t="str">
        <f t="shared" ca="1" si="75"/>
        <v/>
      </c>
      <c r="X204" s="4" t="str">
        <f t="shared" si="62"/>
        <v/>
      </c>
      <c r="Y204" s="32" t="e">
        <f t="shared" ca="1" si="76"/>
        <v>#VALUE!</v>
      </c>
      <c r="Z204" s="33" t="str">
        <f t="shared" si="63"/>
        <v/>
      </c>
      <c r="AA204" s="4" t="str">
        <f t="shared" ca="1" si="64"/>
        <v/>
      </c>
      <c r="AB204" s="4" t="str">
        <f t="shared" ca="1" si="65"/>
        <v/>
      </c>
      <c r="AC204" s="11" t="str">
        <f t="shared" si="66"/>
        <v/>
      </c>
      <c r="AD204" s="4" t="str">
        <f t="shared" si="67"/>
        <v/>
      </c>
      <c r="AE204" s="4" t="str">
        <f t="shared" si="68"/>
        <v/>
      </c>
      <c r="AF204" s="11" t="str">
        <f t="shared" si="69"/>
        <v/>
      </c>
    </row>
    <row r="205" spans="4:32" x14ac:dyDescent="0.3">
      <c r="D205" s="4">
        <f t="shared" si="58"/>
        <v>0</v>
      </c>
      <c r="E205" s="11" t="str" cm="1">
        <f t="array" ref="E205">IF($D205=0,"",_xll.BDP($B205,E$7))</f>
        <v/>
      </c>
      <c r="F205" s="11" t="str" cm="1">
        <f t="array" ref="F205">IF($D205=0,"",_xll.BDP($B205,F$7))</f>
        <v/>
      </c>
      <c r="G205" s="11" t="str" cm="1">
        <f t="array" ref="G205">IF($D205=0,"",_xll.BDP($B205,G$7))</f>
        <v/>
      </c>
      <c r="H205" s="11" t="str" cm="1">
        <f t="array" ref="H205">IF($D205=0,"",_xll.BDP($B205,H$7))</f>
        <v/>
      </c>
      <c r="I205" s="37" t="str" cm="1">
        <f t="array" ref="I205">IF($D205=0,"",_xll.BDP($B205,I$7))</f>
        <v/>
      </c>
      <c r="J205" s="11" t="str" cm="1">
        <f t="array" ref="J205">IF($D205=0,"",_xll.BDP($B205,J$7))</f>
        <v/>
      </c>
      <c r="K205" s="28" t="str" cm="1">
        <f t="array" ref="K205">IF($D205=0,"",_xll.BDP($B205,K$7))</f>
        <v/>
      </c>
      <c r="L205" s="11" t="str" cm="1">
        <f t="array" ref="L205">IF($D205=0,"",_xll.BDP($B205,L$7))</f>
        <v/>
      </c>
      <c r="M205" s="28" t="str" cm="1">
        <f t="array" ref="M205">IF($D205=0,"",_xll.BDP($B205,M$7))</f>
        <v/>
      </c>
      <c r="N205" s="11" t="str" cm="1">
        <f t="array" ref="N205">IF($D205=0,"",_xll.BDP($B205,N$7))</f>
        <v/>
      </c>
      <c r="O205" s="22" t="str">
        <f t="shared" ca="1" si="59"/>
        <v/>
      </c>
      <c r="P205" s="11" t="e">
        <f t="shared" si="70"/>
        <v>#VALUE!</v>
      </c>
      <c r="Q205" s="22" t="str">
        <f t="shared" ca="1" si="60"/>
        <v/>
      </c>
      <c r="R205" s="29" t="str">
        <f t="shared" si="61"/>
        <v/>
      </c>
      <c r="S205" s="30">
        <f t="shared" ca="1" si="71"/>
        <v>46295</v>
      </c>
      <c r="T205" s="30" t="e">
        <f t="shared" ca="1" si="72"/>
        <v>#VALUE!</v>
      </c>
      <c r="U205" s="4" t="str">
        <f t="shared" si="73"/>
        <v/>
      </c>
      <c r="V205" s="4" t="str">
        <f t="shared" si="74"/>
        <v/>
      </c>
      <c r="W205" s="31" t="str">
        <f t="shared" ca="1" si="75"/>
        <v/>
      </c>
      <c r="X205" s="4" t="str">
        <f t="shared" si="62"/>
        <v/>
      </c>
      <c r="Y205" s="32" t="e">
        <f t="shared" ca="1" si="76"/>
        <v>#VALUE!</v>
      </c>
      <c r="Z205" s="33" t="str">
        <f t="shared" si="63"/>
        <v/>
      </c>
      <c r="AA205" s="4" t="str">
        <f t="shared" ca="1" si="64"/>
        <v/>
      </c>
      <c r="AB205" s="4" t="str">
        <f t="shared" ca="1" si="65"/>
        <v/>
      </c>
      <c r="AC205" s="11" t="str">
        <f t="shared" si="66"/>
        <v/>
      </c>
      <c r="AD205" s="4" t="str">
        <f t="shared" si="67"/>
        <v/>
      </c>
      <c r="AE205" s="4" t="str">
        <f t="shared" si="68"/>
        <v/>
      </c>
      <c r="AF205" s="11" t="str">
        <f t="shared" si="69"/>
        <v/>
      </c>
    </row>
    <row r="206" spans="4:32" x14ac:dyDescent="0.3">
      <c r="D206" s="4">
        <f t="shared" si="58"/>
        <v>0</v>
      </c>
      <c r="E206" s="11" t="str" cm="1">
        <f t="array" ref="E206">IF($D206=0,"",_xll.BDP($B206,E$7))</f>
        <v/>
      </c>
      <c r="F206" s="11" t="str" cm="1">
        <f t="array" ref="F206">IF($D206=0,"",_xll.BDP($B206,F$7))</f>
        <v/>
      </c>
      <c r="G206" s="11" t="str" cm="1">
        <f t="array" ref="G206">IF($D206=0,"",_xll.BDP($B206,G$7))</f>
        <v/>
      </c>
      <c r="H206" s="11" t="str" cm="1">
        <f t="array" ref="H206">IF($D206=0,"",_xll.BDP($B206,H$7))</f>
        <v/>
      </c>
      <c r="I206" s="37" t="str" cm="1">
        <f t="array" ref="I206">IF($D206=0,"",_xll.BDP($B206,I$7))</f>
        <v/>
      </c>
      <c r="J206" s="11" t="str" cm="1">
        <f t="array" ref="J206">IF($D206=0,"",_xll.BDP($B206,J$7))</f>
        <v/>
      </c>
      <c r="K206" s="28" t="str" cm="1">
        <f t="array" ref="K206">IF($D206=0,"",_xll.BDP($B206,K$7))</f>
        <v/>
      </c>
      <c r="L206" s="11" t="str" cm="1">
        <f t="array" ref="L206">IF($D206=0,"",_xll.BDP($B206,L$7))</f>
        <v/>
      </c>
      <c r="M206" s="28" t="str" cm="1">
        <f t="array" ref="M206">IF($D206=0,"",_xll.BDP($B206,M$7))</f>
        <v/>
      </c>
      <c r="N206" s="11" t="str" cm="1">
        <f t="array" ref="N206">IF($D206=0,"",_xll.BDP($B206,N$7))</f>
        <v/>
      </c>
      <c r="O206" s="22" t="str">
        <f t="shared" ca="1" si="59"/>
        <v/>
      </c>
      <c r="P206" s="11" t="e">
        <f t="shared" si="70"/>
        <v>#VALUE!</v>
      </c>
      <c r="Q206" s="22" t="str">
        <f t="shared" ca="1" si="60"/>
        <v/>
      </c>
      <c r="R206" s="29" t="str">
        <f t="shared" si="61"/>
        <v/>
      </c>
      <c r="S206" s="30">
        <f t="shared" ca="1" si="71"/>
        <v>46295</v>
      </c>
      <c r="T206" s="30" t="e">
        <f t="shared" ca="1" si="72"/>
        <v>#VALUE!</v>
      </c>
      <c r="U206" s="4" t="str">
        <f t="shared" si="73"/>
        <v/>
      </c>
      <c r="V206" s="4" t="str">
        <f t="shared" si="74"/>
        <v/>
      </c>
      <c r="W206" s="31" t="str">
        <f t="shared" ca="1" si="75"/>
        <v/>
      </c>
      <c r="X206" s="4" t="str">
        <f t="shared" si="62"/>
        <v/>
      </c>
      <c r="Y206" s="32" t="e">
        <f t="shared" ca="1" si="76"/>
        <v>#VALUE!</v>
      </c>
      <c r="Z206" s="33" t="str">
        <f t="shared" si="63"/>
        <v/>
      </c>
      <c r="AA206" s="4" t="str">
        <f t="shared" ca="1" si="64"/>
        <v/>
      </c>
      <c r="AB206" s="4" t="str">
        <f t="shared" ca="1" si="65"/>
        <v/>
      </c>
      <c r="AC206" s="11" t="str">
        <f t="shared" si="66"/>
        <v/>
      </c>
      <c r="AD206" s="4" t="str">
        <f t="shared" si="67"/>
        <v/>
      </c>
      <c r="AE206" s="4" t="str">
        <f t="shared" si="68"/>
        <v/>
      </c>
      <c r="AF206" s="11" t="str">
        <f t="shared" si="69"/>
        <v/>
      </c>
    </row>
    <row r="207" spans="4:32" x14ac:dyDescent="0.3">
      <c r="D207" s="4">
        <f t="shared" si="58"/>
        <v>0</v>
      </c>
      <c r="E207" s="11" t="str" cm="1">
        <f t="array" ref="E207">IF($D207=0,"",_xll.BDP($B207,E$7))</f>
        <v/>
      </c>
      <c r="F207" s="11" t="str" cm="1">
        <f t="array" ref="F207">IF($D207=0,"",_xll.BDP($B207,F$7))</f>
        <v/>
      </c>
      <c r="G207" s="11" t="str" cm="1">
        <f t="array" ref="G207">IF($D207=0,"",_xll.BDP($B207,G$7))</f>
        <v/>
      </c>
      <c r="H207" s="11" t="str" cm="1">
        <f t="array" ref="H207">IF($D207=0,"",_xll.BDP($B207,H$7))</f>
        <v/>
      </c>
      <c r="I207" s="37" t="str" cm="1">
        <f t="array" ref="I207">IF($D207=0,"",_xll.BDP($B207,I$7))</f>
        <v/>
      </c>
      <c r="J207" s="11" t="str" cm="1">
        <f t="array" ref="J207">IF($D207=0,"",_xll.BDP($B207,J$7))</f>
        <v/>
      </c>
      <c r="K207" s="28" t="str" cm="1">
        <f t="array" ref="K207">IF($D207=0,"",_xll.BDP($B207,K$7))</f>
        <v/>
      </c>
      <c r="L207" s="11" t="str" cm="1">
        <f t="array" ref="L207">IF($D207=0,"",_xll.BDP($B207,L$7))</f>
        <v/>
      </c>
      <c r="M207" s="28" t="str" cm="1">
        <f t="array" ref="M207">IF($D207=0,"",_xll.BDP($B207,M$7))</f>
        <v/>
      </c>
      <c r="N207" s="11" t="str" cm="1">
        <f t="array" ref="N207">IF($D207=0,"",_xll.BDP($B207,N$7))</f>
        <v/>
      </c>
      <c r="O207" s="22" t="str">
        <f t="shared" ca="1" si="59"/>
        <v/>
      </c>
      <c r="P207" s="11" t="e">
        <f t="shared" si="70"/>
        <v>#VALUE!</v>
      </c>
      <c r="Q207" s="22" t="str">
        <f t="shared" ca="1" si="60"/>
        <v/>
      </c>
      <c r="R207" s="29" t="str">
        <f t="shared" si="61"/>
        <v/>
      </c>
      <c r="S207" s="30">
        <f t="shared" ca="1" si="71"/>
        <v>46295</v>
      </c>
      <c r="T207" s="30" t="e">
        <f t="shared" ca="1" si="72"/>
        <v>#VALUE!</v>
      </c>
      <c r="U207" s="4" t="str">
        <f t="shared" si="73"/>
        <v/>
      </c>
      <c r="V207" s="4" t="str">
        <f t="shared" si="74"/>
        <v/>
      </c>
      <c r="W207" s="31" t="str">
        <f t="shared" ca="1" si="75"/>
        <v/>
      </c>
      <c r="X207" s="4" t="str">
        <f t="shared" si="62"/>
        <v/>
      </c>
      <c r="Y207" s="32" t="e">
        <f t="shared" ca="1" si="76"/>
        <v>#VALUE!</v>
      </c>
      <c r="Z207" s="33" t="str">
        <f t="shared" si="63"/>
        <v/>
      </c>
      <c r="AA207" s="4" t="str">
        <f t="shared" ca="1" si="64"/>
        <v/>
      </c>
      <c r="AB207" s="4" t="str">
        <f t="shared" ca="1" si="65"/>
        <v/>
      </c>
      <c r="AC207" s="11" t="str">
        <f t="shared" si="66"/>
        <v/>
      </c>
      <c r="AD207" s="4" t="str">
        <f t="shared" si="67"/>
        <v/>
      </c>
      <c r="AE207" s="4" t="str">
        <f t="shared" si="68"/>
        <v/>
      </c>
      <c r="AF207" s="11" t="str">
        <f t="shared" si="69"/>
        <v/>
      </c>
    </row>
    <row r="208" spans="4:32" x14ac:dyDescent="0.3">
      <c r="D208" s="4">
        <f t="shared" si="58"/>
        <v>0</v>
      </c>
      <c r="E208" s="11" t="str" cm="1">
        <f t="array" ref="E208">IF($D208=0,"",_xll.BDP($B208,E$7))</f>
        <v/>
      </c>
      <c r="F208" s="11" t="str" cm="1">
        <f t="array" ref="F208">IF($D208=0,"",_xll.BDP($B208,F$7))</f>
        <v/>
      </c>
      <c r="G208" s="11" t="str" cm="1">
        <f t="array" ref="G208">IF($D208=0,"",_xll.BDP($B208,G$7))</f>
        <v/>
      </c>
      <c r="H208" s="11" t="str" cm="1">
        <f t="array" ref="H208">IF($D208=0,"",_xll.BDP($B208,H$7))</f>
        <v/>
      </c>
      <c r="I208" s="37" t="str" cm="1">
        <f t="array" ref="I208">IF($D208=0,"",_xll.BDP($B208,I$7))</f>
        <v/>
      </c>
      <c r="J208" s="11" t="str" cm="1">
        <f t="array" ref="J208">IF($D208=0,"",_xll.BDP($B208,J$7))</f>
        <v/>
      </c>
      <c r="K208" s="28" t="str" cm="1">
        <f t="array" ref="K208">IF($D208=0,"",_xll.BDP($B208,K$7))</f>
        <v/>
      </c>
      <c r="L208" s="11" t="str" cm="1">
        <f t="array" ref="L208">IF($D208=0,"",_xll.BDP($B208,L$7))</f>
        <v/>
      </c>
      <c r="M208" s="28" t="str" cm="1">
        <f t="array" ref="M208">IF($D208=0,"",_xll.BDP($B208,M$7))</f>
        <v/>
      </c>
      <c r="N208" s="11" t="str" cm="1">
        <f t="array" ref="N208">IF($D208=0,"",_xll.BDP($B208,N$7))</f>
        <v/>
      </c>
      <c r="O208" s="22" t="str">
        <f t="shared" ca="1" si="59"/>
        <v/>
      </c>
      <c r="P208" s="11" t="e">
        <f t="shared" si="70"/>
        <v>#VALUE!</v>
      </c>
      <c r="Q208" s="22" t="str">
        <f t="shared" ca="1" si="60"/>
        <v/>
      </c>
      <c r="R208" s="29" t="str">
        <f t="shared" si="61"/>
        <v/>
      </c>
      <c r="S208" s="30">
        <f t="shared" ca="1" si="71"/>
        <v>46295</v>
      </c>
      <c r="T208" s="30" t="e">
        <f t="shared" ca="1" si="72"/>
        <v>#VALUE!</v>
      </c>
      <c r="U208" s="4" t="str">
        <f t="shared" si="73"/>
        <v/>
      </c>
      <c r="V208" s="4" t="str">
        <f t="shared" si="74"/>
        <v/>
      </c>
      <c r="W208" s="31" t="str">
        <f t="shared" ca="1" si="75"/>
        <v/>
      </c>
      <c r="X208" s="4" t="str">
        <f t="shared" si="62"/>
        <v/>
      </c>
      <c r="Y208" s="32" t="e">
        <f t="shared" ca="1" si="76"/>
        <v>#VALUE!</v>
      </c>
      <c r="Z208" s="33" t="str">
        <f t="shared" si="63"/>
        <v/>
      </c>
      <c r="AA208" s="4" t="str">
        <f t="shared" ca="1" si="64"/>
        <v/>
      </c>
      <c r="AB208" s="4" t="str">
        <f t="shared" ca="1" si="65"/>
        <v/>
      </c>
      <c r="AC208" s="11" t="str">
        <f t="shared" si="66"/>
        <v/>
      </c>
      <c r="AD208" s="4" t="str">
        <f t="shared" si="67"/>
        <v/>
      </c>
      <c r="AE208" s="4" t="str">
        <f t="shared" si="68"/>
        <v/>
      </c>
      <c r="AF208" s="11" t="str">
        <f t="shared" si="69"/>
        <v/>
      </c>
    </row>
    <row r="209" spans="4:32" x14ac:dyDescent="0.3">
      <c r="D209" s="4">
        <f t="shared" si="58"/>
        <v>0</v>
      </c>
      <c r="E209" s="11" t="str" cm="1">
        <f t="array" ref="E209">IF($D209=0,"",_xll.BDP($B209,E$7))</f>
        <v/>
      </c>
      <c r="F209" s="11" t="str" cm="1">
        <f t="array" ref="F209">IF($D209=0,"",_xll.BDP($B209,F$7))</f>
        <v/>
      </c>
      <c r="G209" s="11" t="str" cm="1">
        <f t="array" ref="G209">IF($D209=0,"",_xll.BDP($B209,G$7))</f>
        <v/>
      </c>
      <c r="H209" s="11" t="str" cm="1">
        <f t="array" ref="H209">IF($D209=0,"",_xll.BDP($B209,H$7))</f>
        <v/>
      </c>
      <c r="I209" s="37" t="str" cm="1">
        <f t="array" ref="I209">IF($D209=0,"",_xll.BDP($B209,I$7))</f>
        <v/>
      </c>
      <c r="J209" s="11" t="str" cm="1">
        <f t="array" ref="J209">IF($D209=0,"",_xll.BDP($B209,J$7))</f>
        <v/>
      </c>
      <c r="K209" s="28" t="str" cm="1">
        <f t="array" ref="K209">IF($D209=0,"",_xll.BDP($B209,K$7))</f>
        <v/>
      </c>
      <c r="L209" s="11" t="str" cm="1">
        <f t="array" ref="L209">IF($D209=0,"",_xll.BDP($B209,L$7))</f>
        <v/>
      </c>
      <c r="M209" s="28" t="str" cm="1">
        <f t="array" ref="M209">IF($D209=0,"",_xll.BDP($B209,M$7))</f>
        <v/>
      </c>
      <c r="N209" s="11" t="str" cm="1">
        <f t="array" ref="N209">IF($D209=0,"",_xll.BDP($B209,N$7))</f>
        <v/>
      </c>
      <c r="O209" s="22" t="str">
        <f t="shared" ca="1" si="59"/>
        <v/>
      </c>
      <c r="P209" s="11" t="e">
        <f t="shared" si="70"/>
        <v>#VALUE!</v>
      </c>
      <c r="Q209" s="22" t="str">
        <f t="shared" ca="1" si="60"/>
        <v/>
      </c>
      <c r="R209" s="29" t="str">
        <f t="shared" si="61"/>
        <v/>
      </c>
      <c r="S209" s="30">
        <f t="shared" ca="1" si="71"/>
        <v>46295</v>
      </c>
      <c r="T209" s="30" t="e">
        <f t="shared" ca="1" si="72"/>
        <v>#VALUE!</v>
      </c>
      <c r="U209" s="4" t="str">
        <f t="shared" si="73"/>
        <v/>
      </c>
      <c r="V209" s="4" t="str">
        <f t="shared" si="74"/>
        <v/>
      </c>
      <c r="W209" s="31" t="str">
        <f t="shared" ca="1" si="75"/>
        <v/>
      </c>
      <c r="X209" s="4" t="str">
        <f t="shared" si="62"/>
        <v/>
      </c>
      <c r="Y209" s="32" t="e">
        <f t="shared" ca="1" si="76"/>
        <v>#VALUE!</v>
      </c>
      <c r="Z209" s="33" t="str">
        <f t="shared" si="63"/>
        <v/>
      </c>
      <c r="AA209" s="4" t="str">
        <f t="shared" ca="1" si="64"/>
        <v/>
      </c>
      <c r="AB209" s="4" t="str">
        <f t="shared" ca="1" si="65"/>
        <v/>
      </c>
      <c r="AC209" s="11" t="str">
        <f t="shared" si="66"/>
        <v/>
      </c>
      <c r="AD209" s="4" t="str">
        <f t="shared" si="67"/>
        <v/>
      </c>
      <c r="AE209" s="4" t="str">
        <f t="shared" si="68"/>
        <v/>
      </c>
      <c r="AF209" s="11" t="str">
        <f t="shared" si="69"/>
        <v/>
      </c>
    </row>
    <row r="210" spans="4:32" x14ac:dyDescent="0.3">
      <c r="D210" s="4">
        <f t="shared" si="58"/>
        <v>0</v>
      </c>
      <c r="E210" s="11" t="str" cm="1">
        <f t="array" ref="E210">IF($D210=0,"",_xll.BDP($B210,E$7))</f>
        <v/>
      </c>
      <c r="F210" s="11" t="str" cm="1">
        <f t="array" ref="F210">IF($D210=0,"",_xll.BDP($B210,F$7))</f>
        <v/>
      </c>
      <c r="G210" s="11" t="str" cm="1">
        <f t="array" ref="G210">IF($D210=0,"",_xll.BDP($B210,G$7))</f>
        <v/>
      </c>
      <c r="H210" s="11" t="str" cm="1">
        <f t="array" ref="H210">IF($D210=0,"",_xll.BDP($B210,H$7))</f>
        <v/>
      </c>
      <c r="I210" s="37" t="str" cm="1">
        <f t="array" ref="I210">IF($D210=0,"",_xll.BDP($B210,I$7))</f>
        <v/>
      </c>
      <c r="J210" s="11" t="str" cm="1">
        <f t="array" ref="J210">IF($D210=0,"",_xll.BDP($B210,J$7))</f>
        <v/>
      </c>
      <c r="K210" s="28" t="str" cm="1">
        <f t="array" ref="K210">IF($D210=0,"",_xll.BDP($B210,K$7))</f>
        <v/>
      </c>
      <c r="L210" s="11" t="str" cm="1">
        <f t="array" ref="L210">IF($D210=0,"",_xll.BDP($B210,L$7))</f>
        <v/>
      </c>
      <c r="M210" s="28" t="str" cm="1">
        <f t="array" ref="M210">IF($D210=0,"",_xll.BDP($B210,M$7))</f>
        <v/>
      </c>
      <c r="N210" s="11" t="str" cm="1">
        <f t="array" ref="N210">IF($D210=0,"",_xll.BDP($B210,N$7))</f>
        <v/>
      </c>
      <c r="O210" s="22" t="str">
        <f t="shared" ca="1" si="59"/>
        <v/>
      </c>
      <c r="P210" s="11" t="e">
        <f t="shared" si="70"/>
        <v>#VALUE!</v>
      </c>
      <c r="Q210" s="22" t="str">
        <f t="shared" ca="1" si="60"/>
        <v/>
      </c>
      <c r="R210" s="29" t="str">
        <f t="shared" si="61"/>
        <v/>
      </c>
      <c r="S210" s="30">
        <f t="shared" ca="1" si="71"/>
        <v>46295</v>
      </c>
      <c r="T210" s="30" t="e">
        <f t="shared" ca="1" si="72"/>
        <v>#VALUE!</v>
      </c>
      <c r="U210" s="4" t="str">
        <f t="shared" si="73"/>
        <v/>
      </c>
      <c r="V210" s="4" t="str">
        <f t="shared" si="74"/>
        <v/>
      </c>
      <c r="W210" s="31" t="str">
        <f t="shared" ca="1" si="75"/>
        <v/>
      </c>
      <c r="X210" s="4" t="str">
        <f t="shared" si="62"/>
        <v/>
      </c>
      <c r="Y210" s="32" t="e">
        <f t="shared" ca="1" si="76"/>
        <v>#VALUE!</v>
      </c>
      <c r="Z210" s="33" t="str">
        <f t="shared" si="63"/>
        <v/>
      </c>
      <c r="AA210" s="4" t="str">
        <f t="shared" ca="1" si="64"/>
        <v/>
      </c>
      <c r="AB210" s="4" t="str">
        <f t="shared" ca="1" si="65"/>
        <v/>
      </c>
      <c r="AC210" s="11" t="str">
        <f t="shared" si="66"/>
        <v/>
      </c>
      <c r="AD210" s="4" t="str">
        <f t="shared" si="67"/>
        <v/>
      </c>
      <c r="AE210" s="4" t="str">
        <f t="shared" si="68"/>
        <v/>
      </c>
      <c r="AF210" s="11" t="str">
        <f t="shared" si="69"/>
        <v/>
      </c>
    </row>
    <row r="211" spans="4:32" x14ac:dyDescent="0.3">
      <c r="D211" s="4">
        <f t="shared" ref="D211:D274" si="77">C211</f>
        <v>0</v>
      </c>
      <c r="E211" s="11" t="str" cm="1">
        <f t="array" ref="E211">IF($D211=0,"",_xll.BDP($B211,E$7))</f>
        <v/>
      </c>
      <c r="F211" s="11" t="str" cm="1">
        <f t="array" ref="F211">IF($D211=0,"",_xll.BDP($B211,F$7))</f>
        <v/>
      </c>
      <c r="G211" s="11" t="str" cm="1">
        <f t="array" ref="G211">IF($D211=0,"",_xll.BDP($B211,G$7))</f>
        <v/>
      </c>
      <c r="H211" s="11" t="str" cm="1">
        <f t="array" ref="H211">IF($D211=0,"",_xll.BDP($B211,H$7))</f>
        <v/>
      </c>
      <c r="I211" s="37" t="str" cm="1">
        <f t="array" ref="I211">IF($D211=0,"",_xll.BDP($B211,I$7))</f>
        <v/>
      </c>
      <c r="J211" s="11" t="str" cm="1">
        <f t="array" ref="J211">IF($D211=0,"",_xll.BDP($B211,J$7))</f>
        <v/>
      </c>
      <c r="K211" s="28" t="str" cm="1">
        <f t="array" ref="K211">IF($D211=0,"",_xll.BDP($B211,K$7))</f>
        <v/>
      </c>
      <c r="L211" s="11" t="str" cm="1">
        <f t="array" ref="L211">IF($D211=0,"",_xll.BDP($B211,L$7))</f>
        <v/>
      </c>
      <c r="M211" s="28" t="str" cm="1">
        <f t="array" ref="M211">IF($D211=0,"",_xll.BDP($B211,M$7))</f>
        <v/>
      </c>
      <c r="N211" s="11" t="str" cm="1">
        <f t="array" ref="N211">IF($D211=0,"",_xll.BDP($B211,N$7))</f>
        <v/>
      </c>
      <c r="O211" s="22" t="str">
        <f t="shared" ref="O211:O274" ca="1" si="78">IF(D211=0,"",YIELD(TODAY(),F211,I211/100,N211,100,2,1))</f>
        <v/>
      </c>
      <c r="P211" s="11" t="e">
        <f t="shared" si="70"/>
        <v>#VALUE!</v>
      </c>
      <c r="Q211" s="22" t="str">
        <f t="shared" ref="Q211:Q274" ca="1" si="79">IF(D211=0,"",YIELD(TODAY()+1,F211,I211/100,P211,100,2,1))</f>
        <v/>
      </c>
      <c r="R211" s="29" t="str">
        <f t="shared" ref="R211:R274" si="80">IF(D211=0,"",Q211-O211)</f>
        <v/>
      </c>
      <c r="S211" s="30">
        <f t="shared" ca="1" si="71"/>
        <v>46295</v>
      </c>
      <c r="T211" s="30" t="e">
        <f t="shared" ca="1" si="72"/>
        <v>#VALUE!</v>
      </c>
      <c r="U211" s="4" t="str">
        <f t="shared" si="73"/>
        <v/>
      </c>
      <c r="V211" s="4" t="str">
        <f t="shared" si="74"/>
        <v/>
      </c>
      <c r="W211" s="31" t="str">
        <f t="shared" ca="1" si="75"/>
        <v/>
      </c>
      <c r="X211" s="4" t="str">
        <f t="shared" ref="X211:X274" si="81">IF(D211=0,"",(P211-($F$2)*D211)/(1/32))</f>
        <v/>
      </c>
      <c r="Y211" s="32" t="e">
        <f t="shared" ca="1" si="76"/>
        <v>#VALUE!</v>
      </c>
      <c r="Z211" s="33" t="str">
        <f t="shared" si="63"/>
        <v/>
      </c>
      <c r="AA211" s="4" t="str">
        <f t="shared" ca="1" si="64"/>
        <v/>
      </c>
      <c r="AB211" s="4" t="str">
        <f t="shared" ca="1" si="65"/>
        <v/>
      </c>
      <c r="AC211" s="11" t="str">
        <f t="shared" si="66"/>
        <v/>
      </c>
      <c r="AD211" s="4" t="str">
        <f t="shared" si="67"/>
        <v/>
      </c>
      <c r="AE211" s="4" t="str">
        <f t="shared" si="68"/>
        <v/>
      </c>
      <c r="AF211" s="11" t="str">
        <f t="shared" si="69"/>
        <v/>
      </c>
    </row>
    <row r="212" spans="4:32" x14ac:dyDescent="0.3">
      <c r="D212" s="4">
        <f t="shared" si="77"/>
        <v>0</v>
      </c>
      <c r="E212" s="11" t="str" cm="1">
        <f t="array" ref="E212">IF($D212=0,"",_xll.BDP($B212,E$7))</f>
        <v/>
      </c>
      <c r="F212" s="11" t="str" cm="1">
        <f t="array" ref="F212">IF($D212=0,"",_xll.BDP($B212,F$7))</f>
        <v/>
      </c>
      <c r="G212" s="11" t="str" cm="1">
        <f t="array" ref="G212">IF($D212=0,"",_xll.BDP($B212,G$7))</f>
        <v/>
      </c>
      <c r="H212" s="11" t="str" cm="1">
        <f t="array" ref="H212">IF($D212=0,"",_xll.BDP($B212,H$7))</f>
        <v/>
      </c>
      <c r="I212" s="37" t="str" cm="1">
        <f t="array" ref="I212">IF($D212=0,"",_xll.BDP($B212,I$7))</f>
        <v/>
      </c>
      <c r="J212" s="11" t="str" cm="1">
        <f t="array" ref="J212">IF($D212=0,"",_xll.BDP($B212,J$7))</f>
        <v/>
      </c>
      <c r="K212" s="28" t="str" cm="1">
        <f t="array" ref="K212">IF($D212=0,"",_xll.BDP($B212,K$7))</f>
        <v/>
      </c>
      <c r="L212" s="11" t="str" cm="1">
        <f t="array" ref="L212">IF($D212=0,"",_xll.BDP($B212,L$7))</f>
        <v/>
      </c>
      <c r="M212" s="28" t="str" cm="1">
        <f t="array" ref="M212">IF($D212=0,"",_xll.BDP($B212,M$7))</f>
        <v/>
      </c>
      <c r="N212" s="11" t="str" cm="1">
        <f t="array" ref="N212">IF($D212=0,"",_xll.BDP($B212,N$7))</f>
        <v/>
      </c>
      <c r="O212" s="22" t="str">
        <f t="shared" ca="1" si="78"/>
        <v/>
      </c>
      <c r="P212" s="11" t="e">
        <f t="shared" si="70"/>
        <v>#VALUE!</v>
      </c>
      <c r="Q212" s="22" t="str">
        <f t="shared" ca="1" si="79"/>
        <v/>
      </c>
      <c r="R212" s="29" t="str">
        <f t="shared" si="80"/>
        <v/>
      </c>
      <c r="S212" s="30">
        <f t="shared" ca="1" si="71"/>
        <v>46295</v>
      </c>
      <c r="T212" s="30" t="e">
        <f t="shared" ca="1" si="72"/>
        <v>#VALUE!</v>
      </c>
      <c r="U212" s="4" t="str">
        <f t="shared" si="73"/>
        <v/>
      </c>
      <c r="V212" s="4" t="str">
        <f t="shared" si="74"/>
        <v/>
      </c>
      <c r="W212" s="31" t="str">
        <f t="shared" ca="1" si="75"/>
        <v/>
      </c>
      <c r="X212" s="4" t="str">
        <f t="shared" si="81"/>
        <v/>
      </c>
      <c r="Y212" s="32" t="e">
        <f t="shared" ca="1" si="76"/>
        <v>#VALUE!</v>
      </c>
      <c r="Z212" s="33" t="str">
        <f t="shared" si="63"/>
        <v/>
      </c>
      <c r="AA212" s="4" t="str">
        <f t="shared" ca="1" si="64"/>
        <v/>
      </c>
      <c r="AB212" s="4" t="str">
        <f t="shared" ca="1" si="65"/>
        <v/>
      </c>
      <c r="AC212" s="11" t="str">
        <f t="shared" si="66"/>
        <v/>
      </c>
      <c r="AD212" s="4" t="str">
        <f t="shared" si="67"/>
        <v/>
      </c>
      <c r="AE212" s="4" t="str">
        <f t="shared" si="68"/>
        <v/>
      </c>
      <c r="AF212" s="11" t="str">
        <f t="shared" si="69"/>
        <v/>
      </c>
    </row>
    <row r="213" spans="4:32" x14ac:dyDescent="0.3">
      <c r="D213" s="4">
        <f t="shared" si="77"/>
        <v>0</v>
      </c>
      <c r="E213" s="11" t="str" cm="1">
        <f t="array" ref="E213">IF($D213=0,"",_xll.BDP($B213,E$7))</f>
        <v/>
      </c>
      <c r="F213" s="11" t="str" cm="1">
        <f t="array" ref="F213">IF($D213=0,"",_xll.BDP($B213,F$7))</f>
        <v/>
      </c>
      <c r="G213" s="11" t="str" cm="1">
        <f t="array" ref="G213">IF($D213=0,"",_xll.BDP($B213,G$7))</f>
        <v/>
      </c>
      <c r="H213" s="11" t="str" cm="1">
        <f t="array" ref="H213">IF($D213=0,"",_xll.BDP($B213,H$7))</f>
        <v/>
      </c>
      <c r="I213" s="37" t="str" cm="1">
        <f t="array" ref="I213">IF($D213=0,"",_xll.BDP($B213,I$7))</f>
        <v/>
      </c>
      <c r="J213" s="11" t="str" cm="1">
        <f t="array" ref="J213">IF($D213=0,"",_xll.BDP($B213,J$7))</f>
        <v/>
      </c>
      <c r="K213" s="28" t="str" cm="1">
        <f t="array" ref="K213">IF($D213=0,"",_xll.BDP($B213,K$7))</f>
        <v/>
      </c>
      <c r="L213" s="11" t="str" cm="1">
        <f t="array" ref="L213">IF($D213=0,"",_xll.BDP($B213,L$7))</f>
        <v/>
      </c>
      <c r="M213" s="28" t="str" cm="1">
        <f t="array" ref="M213">IF($D213=0,"",_xll.BDP($B213,M$7))</f>
        <v/>
      </c>
      <c r="N213" s="11" t="str" cm="1">
        <f t="array" ref="N213">IF($D213=0,"",_xll.BDP($B213,N$7))</f>
        <v/>
      </c>
      <c r="O213" s="22" t="str">
        <f t="shared" ca="1" si="78"/>
        <v/>
      </c>
      <c r="P213" s="11" t="e">
        <f t="shared" si="70"/>
        <v>#VALUE!</v>
      </c>
      <c r="Q213" s="22" t="str">
        <f t="shared" ca="1" si="79"/>
        <v/>
      </c>
      <c r="R213" s="29" t="str">
        <f t="shared" si="80"/>
        <v/>
      </c>
      <c r="S213" s="30">
        <f t="shared" ca="1" si="71"/>
        <v>46295</v>
      </c>
      <c r="T213" s="30" t="e">
        <f t="shared" ca="1" si="72"/>
        <v>#VALUE!</v>
      </c>
      <c r="U213" s="4" t="str">
        <f t="shared" si="73"/>
        <v/>
      </c>
      <c r="V213" s="4" t="str">
        <f t="shared" si="74"/>
        <v/>
      </c>
      <c r="W213" s="31" t="str">
        <f t="shared" ca="1" si="75"/>
        <v/>
      </c>
      <c r="X213" s="4" t="str">
        <f t="shared" si="81"/>
        <v/>
      </c>
      <c r="Y213" s="32" t="e">
        <f t="shared" ca="1" si="76"/>
        <v>#VALUE!</v>
      </c>
      <c r="Z213" s="33" t="str">
        <f t="shared" si="63"/>
        <v/>
      </c>
      <c r="AA213" s="4" t="str">
        <f t="shared" ca="1" si="64"/>
        <v/>
      </c>
      <c r="AB213" s="4" t="str">
        <f t="shared" ca="1" si="65"/>
        <v/>
      </c>
      <c r="AC213" s="11" t="str">
        <f t="shared" si="66"/>
        <v/>
      </c>
      <c r="AD213" s="4" t="str">
        <f t="shared" si="67"/>
        <v/>
      </c>
      <c r="AE213" s="4" t="str">
        <f t="shared" si="68"/>
        <v/>
      </c>
      <c r="AF213" s="11" t="str">
        <f t="shared" si="69"/>
        <v/>
      </c>
    </row>
    <row r="214" spans="4:32" x14ac:dyDescent="0.3">
      <c r="D214" s="4">
        <f t="shared" si="77"/>
        <v>0</v>
      </c>
      <c r="E214" s="11" t="str" cm="1">
        <f t="array" ref="E214">IF($D214=0,"",_xll.BDP($B214,E$7))</f>
        <v/>
      </c>
      <c r="F214" s="11" t="str" cm="1">
        <f t="array" ref="F214">IF($D214=0,"",_xll.BDP($B214,F$7))</f>
        <v/>
      </c>
      <c r="G214" s="11" t="str" cm="1">
        <f t="array" ref="G214">IF($D214=0,"",_xll.BDP($B214,G$7))</f>
        <v/>
      </c>
      <c r="H214" s="11" t="str" cm="1">
        <f t="array" ref="H214">IF($D214=0,"",_xll.BDP($B214,H$7))</f>
        <v/>
      </c>
      <c r="I214" s="37" t="str" cm="1">
        <f t="array" ref="I214">IF($D214=0,"",_xll.BDP($B214,I$7))</f>
        <v/>
      </c>
      <c r="J214" s="11" t="str" cm="1">
        <f t="array" ref="J214">IF($D214=0,"",_xll.BDP($B214,J$7))</f>
        <v/>
      </c>
      <c r="K214" s="28" t="str" cm="1">
        <f t="array" ref="K214">IF($D214=0,"",_xll.BDP($B214,K$7))</f>
        <v/>
      </c>
      <c r="L214" s="11" t="str" cm="1">
        <f t="array" ref="L214">IF($D214=0,"",_xll.BDP($B214,L$7))</f>
        <v/>
      </c>
      <c r="M214" s="28" t="str" cm="1">
        <f t="array" ref="M214">IF($D214=0,"",_xll.BDP($B214,M$7))</f>
        <v/>
      </c>
      <c r="N214" s="11" t="str" cm="1">
        <f t="array" ref="N214">IF($D214=0,"",_xll.BDP($B214,N$7))</f>
        <v/>
      </c>
      <c r="O214" s="22" t="str">
        <f t="shared" ca="1" si="78"/>
        <v/>
      </c>
      <c r="P214" s="11" t="e">
        <f t="shared" si="70"/>
        <v>#VALUE!</v>
      </c>
      <c r="Q214" s="22" t="str">
        <f t="shared" ca="1" si="79"/>
        <v/>
      </c>
      <c r="R214" s="29" t="str">
        <f t="shared" si="80"/>
        <v/>
      </c>
      <c r="S214" s="30">
        <f t="shared" ca="1" si="71"/>
        <v>46295</v>
      </c>
      <c r="T214" s="30" t="e">
        <f t="shared" ca="1" si="72"/>
        <v>#VALUE!</v>
      </c>
      <c r="U214" s="4" t="str">
        <f t="shared" si="73"/>
        <v/>
      </c>
      <c r="V214" s="4" t="str">
        <f t="shared" si="74"/>
        <v/>
      </c>
      <c r="W214" s="31" t="str">
        <f t="shared" ca="1" si="75"/>
        <v/>
      </c>
      <c r="X214" s="4" t="str">
        <f t="shared" si="81"/>
        <v/>
      </c>
      <c r="Y214" s="32" t="e">
        <f t="shared" ca="1" si="76"/>
        <v>#VALUE!</v>
      </c>
      <c r="Z214" s="33" t="str">
        <f t="shared" si="63"/>
        <v/>
      </c>
      <c r="AA214" s="4" t="str">
        <f t="shared" ca="1" si="64"/>
        <v/>
      </c>
      <c r="AB214" s="4" t="str">
        <f t="shared" ca="1" si="65"/>
        <v/>
      </c>
      <c r="AC214" s="11" t="str">
        <f t="shared" si="66"/>
        <v/>
      </c>
      <c r="AD214" s="4" t="str">
        <f t="shared" si="67"/>
        <v/>
      </c>
      <c r="AE214" s="4" t="str">
        <f t="shared" si="68"/>
        <v/>
      </c>
      <c r="AF214" s="11" t="str">
        <f t="shared" si="69"/>
        <v/>
      </c>
    </row>
    <row r="215" spans="4:32" x14ac:dyDescent="0.3">
      <c r="D215" s="4">
        <f t="shared" si="77"/>
        <v>0</v>
      </c>
      <c r="E215" s="11" t="str" cm="1">
        <f t="array" ref="E215">IF($D215=0,"",_xll.BDP($B215,E$7))</f>
        <v/>
      </c>
      <c r="F215" s="11" t="str" cm="1">
        <f t="array" ref="F215">IF($D215=0,"",_xll.BDP($B215,F$7))</f>
        <v/>
      </c>
      <c r="G215" s="11" t="str" cm="1">
        <f t="array" ref="G215">IF($D215=0,"",_xll.BDP($B215,G$7))</f>
        <v/>
      </c>
      <c r="H215" s="11" t="str" cm="1">
        <f t="array" ref="H215">IF($D215=0,"",_xll.BDP($B215,H$7))</f>
        <v/>
      </c>
      <c r="I215" s="37" t="str" cm="1">
        <f t="array" ref="I215">IF($D215=0,"",_xll.BDP($B215,I$7))</f>
        <v/>
      </c>
      <c r="J215" s="11" t="str" cm="1">
        <f t="array" ref="J215">IF($D215=0,"",_xll.BDP($B215,J$7))</f>
        <v/>
      </c>
      <c r="K215" s="28" t="str" cm="1">
        <f t="array" ref="K215">IF($D215=0,"",_xll.BDP($B215,K$7))</f>
        <v/>
      </c>
      <c r="L215" s="11" t="str" cm="1">
        <f t="array" ref="L215">IF($D215=0,"",_xll.BDP($B215,L$7))</f>
        <v/>
      </c>
      <c r="M215" s="28" t="str" cm="1">
        <f t="array" ref="M215">IF($D215=0,"",_xll.BDP($B215,M$7))</f>
        <v/>
      </c>
      <c r="N215" s="11" t="str" cm="1">
        <f t="array" ref="N215">IF($D215=0,"",_xll.BDP($B215,N$7))</f>
        <v/>
      </c>
      <c r="O215" s="22" t="str">
        <f t="shared" ca="1" si="78"/>
        <v/>
      </c>
      <c r="P215" s="11" t="e">
        <f t="shared" si="70"/>
        <v>#VALUE!</v>
      </c>
      <c r="Q215" s="22" t="str">
        <f t="shared" ca="1" si="79"/>
        <v/>
      </c>
      <c r="R215" s="29" t="str">
        <f t="shared" si="80"/>
        <v/>
      </c>
      <c r="S215" s="30">
        <f t="shared" ca="1" si="71"/>
        <v>46295</v>
      </c>
      <c r="T215" s="30" t="e">
        <f t="shared" ca="1" si="72"/>
        <v>#VALUE!</v>
      </c>
      <c r="U215" s="4" t="str">
        <f t="shared" si="73"/>
        <v/>
      </c>
      <c r="V215" s="4" t="str">
        <f t="shared" si="74"/>
        <v/>
      </c>
      <c r="W215" s="31" t="str">
        <f t="shared" ca="1" si="75"/>
        <v/>
      </c>
      <c r="X215" s="4" t="str">
        <f t="shared" si="81"/>
        <v/>
      </c>
      <c r="Y215" s="32" t="e">
        <f t="shared" ca="1" si="76"/>
        <v>#VALUE!</v>
      </c>
      <c r="Z215" s="33" t="str">
        <f t="shared" si="63"/>
        <v/>
      </c>
      <c r="AA215" s="4" t="str">
        <f t="shared" ca="1" si="64"/>
        <v/>
      </c>
      <c r="AB215" s="4" t="str">
        <f t="shared" ca="1" si="65"/>
        <v/>
      </c>
      <c r="AC215" s="11" t="str">
        <f t="shared" si="66"/>
        <v/>
      </c>
      <c r="AD215" s="4" t="str">
        <f t="shared" si="67"/>
        <v/>
      </c>
      <c r="AE215" s="4" t="str">
        <f t="shared" si="68"/>
        <v/>
      </c>
      <c r="AF215" s="11" t="str">
        <f t="shared" si="69"/>
        <v/>
      </c>
    </row>
    <row r="216" spans="4:32" x14ac:dyDescent="0.3">
      <c r="D216" s="4">
        <f t="shared" si="77"/>
        <v>0</v>
      </c>
      <c r="E216" s="11" t="str" cm="1">
        <f t="array" ref="E216">IF($D216=0,"",_xll.BDP($B216,E$7))</f>
        <v/>
      </c>
      <c r="F216" s="11" t="str" cm="1">
        <f t="array" ref="F216">IF($D216=0,"",_xll.BDP($B216,F$7))</f>
        <v/>
      </c>
      <c r="G216" s="11" t="str" cm="1">
        <f t="array" ref="G216">IF($D216=0,"",_xll.BDP($B216,G$7))</f>
        <v/>
      </c>
      <c r="H216" s="11" t="str" cm="1">
        <f t="array" ref="H216">IF($D216=0,"",_xll.BDP($B216,H$7))</f>
        <v/>
      </c>
      <c r="I216" s="37" t="str" cm="1">
        <f t="array" ref="I216">IF($D216=0,"",_xll.BDP($B216,I$7))</f>
        <v/>
      </c>
      <c r="J216" s="11" t="str" cm="1">
        <f t="array" ref="J216">IF($D216=0,"",_xll.BDP($B216,J$7))</f>
        <v/>
      </c>
      <c r="K216" s="28" t="str" cm="1">
        <f t="array" ref="K216">IF($D216=0,"",_xll.BDP($B216,K$7))</f>
        <v/>
      </c>
      <c r="L216" s="11" t="str" cm="1">
        <f t="array" ref="L216">IF($D216=0,"",_xll.BDP($B216,L$7))</f>
        <v/>
      </c>
      <c r="M216" s="28" t="str" cm="1">
        <f t="array" ref="M216">IF($D216=0,"",_xll.BDP($B216,M$7))</f>
        <v/>
      </c>
      <c r="N216" s="11" t="str" cm="1">
        <f t="array" ref="N216">IF($D216=0,"",_xll.BDP($B216,N$7))</f>
        <v/>
      </c>
      <c r="O216" s="22" t="str">
        <f t="shared" ca="1" si="78"/>
        <v/>
      </c>
      <c r="P216" s="11" t="e">
        <f t="shared" si="70"/>
        <v>#VALUE!</v>
      </c>
      <c r="Q216" s="22" t="str">
        <f t="shared" ca="1" si="79"/>
        <v/>
      </c>
      <c r="R216" s="29" t="str">
        <f t="shared" si="80"/>
        <v/>
      </c>
      <c r="S216" s="30">
        <f t="shared" ca="1" si="71"/>
        <v>46295</v>
      </c>
      <c r="T216" s="30" t="e">
        <f t="shared" ca="1" si="72"/>
        <v>#VALUE!</v>
      </c>
      <c r="U216" s="4" t="str">
        <f t="shared" si="73"/>
        <v/>
      </c>
      <c r="V216" s="4" t="str">
        <f t="shared" si="74"/>
        <v/>
      </c>
      <c r="W216" s="31" t="str">
        <f t="shared" ca="1" si="75"/>
        <v/>
      </c>
      <c r="X216" s="4" t="str">
        <f t="shared" si="81"/>
        <v/>
      </c>
      <c r="Y216" s="32" t="e">
        <f t="shared" ca="1" si="76"/>
        <v>#VALUE!</v>
      </c>
      <c r="Z216" s="33" t="str">
        <f t="shared" si="63"/>
        <v/>
      </c>
      <c r="AA216" s="4" t="str">
        <f t="shared" ca="1" si="64"/>
        <v/>
      </c>
      <c r="AB216" s="4" t="str">
        <f t="shared" ca="1" si="65"/>
        <v/>
      </c>
      <c r="AC216" s="11" t="str">
        <f t="shared" si="66"/>
        <v/>
      </c>
      <c r="AD216" s="4" t="str">
        <f t="shared" si="67"/>
        <v/>
      </c>
      <c r="AE216" s="4" t="str">
        <f t="shared" si="68"/>
        <v/>
      </c>
      <c r="AF216" s="11" t="str">
        <f t="shared" si="69"/>
        <v/>
      </c>
    </row>
    <row r="217" spans="4:32" x14ac:dyDescent="0.3">
      <c r="D217" s="4">
        <f t="shared" si="77"/>
        <v>0</v>
      </c>
      <c r="E217" s="11" t="str" cm="1">
        <f t="array" ref="E217">IF($D217=0,"",_xll.BDP($B217,E$7))</f>
        <v/>
      </c>
      <c r="F217" s="11" t="str" cm="1">
        <f t="array" ref="F217">IF($D217=0,"",_xll.BDP($B217,F$7))</f>
        <v/>
      </c>
      <c r="G217" s="11" t="str" cm="1">
        <f t="array" ref="G217">IF($D217=0,"",_xll.BDP($B217,G$7))</f>
        <v/>
      </c>
      <c r="H217" s="11" t="str" cm="1">
        <f t="array" ref="H217">IF($D217=0,"",_xll.BDP($B217,H$7))</f>
        <v/>
      </c>
      <c r="I217" s="37" t="str" cm="1">
        <f t="array" ref="I217">IF($D217=0,"",_xll.BDP($B217,I$7))</f>
        <v/>
      </c>
      <c r="J217" s="11" t="str" cm="1">
        <f t="array" ref="J217">IF($D217=0,"",_xll.BDP($B217,J$7))</f>
        <v/>
      </c>
      <c r="K217" s="28" t="str" cm="1">
        <f t="array" ref="K217">IF($D217=0,"",_xll.BDP($B217,K$7))</f>
        <v/>
      </c>
      <c r="L217" s="11" t="str" cm="1">
        <f t="array" ref="L217">IF($D217=0,"",_xll.BDP($B217,L$7))</f>
        <v/>
      </c>
      <c r="M217" s="28" t="str" cm="1">
        <f t="array" ref="M217">IF($D217=0,"",_xll.BDP($B217,M$7))</f>
        <v/>
      </c>
      <c r="N217" s="11" t="str" cm="1">
        <f t="array" ref="N217">IF($D217=0,"",_xll.BDP($B217,N$7))</f>
        <v/>
      </c>
      <c r="O217" s="22" t="str">
        <f t="shared" ca="1" si="78"/>
        <v/>
      </c>
      <c r="P217" s="11" t="e">
        <f t="shared" si="70"/>
        <v>#VALUE!</v>
      </c>
      <c r="Q217" s="22" t="str">
        <f t="shared" ca="1" si="79"/>
        <v/>
      </c>
      <c r="R217" s="29" t="str">
        <f t="shared" si="80"/>
        <v/>
      </c>
      <c r="S217" s="30">
        <f t="shared" ca="1" si="71"/>
        <v>46295</v>
      </c>
      <c r="T217" s="30" t="e">
        <f t="shared" ca="1" si="72"/>
        <v>#VALUE!</v>
      </c>
      <c r="U217" s="4" t="str">
        <f t="shared" si="73"/>
        <v/>
      </c>
      <c r="V217" s="4" t="str">
        <f t="shared" si="74"/>
        <v/>
      </c>
      <c r="W217" s="31" t="str">
        <f t="shared" ca="1" si="75"/>
        <v/>
      </c>
      <c r="X217" s="4" t="str">
        <f t="shared" si="81"/>
        <v/>
      </c>
      <c r="Y217" s="32" t="e">
        <f t="shared" ca="1" si="76"/>
        <v>#VALUE!</v>
      </c>
      <c r="Z217" s="33" t="str">
        <f t="shared" si="63"/>
        <v/>
      </c>
      <c r="AA217" s="4" t="str">
        <f t="shared" ca="1" si="64"/>
        <v/>
      </c>
      <c r="AB217" s="4" t="str">
        <f t="shared" ca="1" si="65"/>
        <v/>
      </c>
      <c r="AC217" s="11" t="str">
        <f t="shared" si="66"/>
        <v/>
      </c>
      <c r="AD217" s="4" t="str">
        <f t="shared" si="67"/>
        <v/>
      </c>
      <c r="AE217" s="4" t="str">
        <f t="shared" si="68"/>
        <v/>
      </c>
      <c r="AF217" s="11" t="str">
        <f t="shared" si="69"/>
        <v/>
      </c>
    </row>
    <row r="218" spans="4:32" x14ac:dyDescent="0.3">
      <c r="D218" s="4">
        <f t="shared" si="77"/>
        <v>0</v>
      </c>
      <c r="E218" s="11" t="str" cm="1">
        <f t="array" ref="E218">IF($D218=0,"",_xll.BDP($B218,E$7))</f>
        <v/>
      </c>
      <c r="F218" s="11" t="str" cm="1">
        <f t="array" ref="F218">IF($D218=0,"",_xll.BDP($B218,F$7))</f>
        <v/>
      </c>
      <c r="G218" s="11" t="str" cm="1">
        <f t="array" ref="G218">IF($D218=0,"",_xll.BDP($B218,G$7))</f>
        <v/>
      </c>
      <c r="H218" s="11" t="str" cm="1">
        <f t="array" ref="H218">IF($D218=0,"",_xll.BDP($B218,H$7))</f>
        <v/>
      </c>
      <c r="I218" s="37" t="str" cm="1">
        <f t="array" ref="I218">IF($D218=0,"",_xll.BDP($B218,I$7))</f>
        <v/>
      </c>
      <c r="J218" s="11" t="str" cm="1">
        <f t="array" ref="J218">IF($D218=0,"",_xll.BDP($B218,J$7))</f>
        <v/>
      </c>
      <c r="K218" s="28" t="str" cm="1">
        <f t="array" ref="K218">IF($D218=0,"",_xll.BDP($B218,K$7))</f>
        <v/>
      </c>
      <c r="L218" s="11" t="str" cm="1">
        <f t="array" ref="L218">IF($D218=0,"",_xll.BDP($B218,L$7))</f>
        <v/>
      </c>
      <c r="M218" s="28" t="str" cm="1">
        <f t="array" ref="M218">IF($D218=0,"",_xll.BDP($B218,M$7))</f>
        <v/>
      </c>
      <c r="N218" s="11" t="str" cm="1">
        <f t="array" ref="N218">IF($D218=0,"",_xll.BDP($B218,N$7))</f>
        <v/>
      </c>
      <c r="O218" s="22" t="str">
        <f t="shared" ca="1" si="78"/>
        <v/>
      </c>
      <c r="P218" s="11" t="e">
        <f t="shared" si="70"/>
        <v>#VALUE!</v>
      </c>
      <c r="Q218" s="22" t="str">
        <f t="shared" ca="1" si="79"/>
        <v/>
      </c>
      <c r="R218" s="29" t="str">
        <f t="shared" si="80"/>
        <v/>
      </c>
      <c r="S218" s="30">
        <f t="shared" ca="1" si="71"/>
        <v>46295</v>
      </c>
      <c r="T218" s="30" t="e">
        <f t="shared" ca="1" si="72"/>
        <v>#VALUE!</v>
      </c>
      <c r="U218" s="4" t="str">
        <f t="shared" si="73"/>
        <v/>
      </c>
      <c r="V218" s="4" t="str">
        <f t="shared" si="74"/>
        <v/>
      </c>
      <c r="W218" s="31" t="str">
        <f t="shared" ca="1" si="75"/>
        <v/>
      </c>
      <c r="X218" s="4" t="str">
        <f t="shared" si="81"/>
        <v/>
      </c>
      <c r="Y218" s="32" t="e">
        <f t="shared" ca="1" si="76"/>
        <v>#VALUE!</v>
      </c>
      <c r="Z218" s="33" t="str">
        <f t="shared" si="63"/>
        <v/>
      </c>
      <c r="AA218" s="4" t="str">
        <f t="shared" ca="1" si="64"/>
        <v/>
      </c>
      <c r="AB218" s="4" t="str">
        <f t="shared" ca="1" si="65"/>
        <v/>
      </c>
      <c r="AC218" s="11" t="str">
        <f t="shared" si="66"/>
        <v/>
      </c>
      <c r="AD218" s="4" t="str">
        <f t="shared" si="67"/>
        <v/>
      </c>
      <c r="AE218" s="4" t="str">
        <f t="shared" si="68"/>
        <v/>
      </c>
      <c r="AF218" s="11" t="str">
        <f t="shared" si="69"/>
        <v/>
      </c>
    </row>
    <row r="219" spans="4:32" x14ac:dyDescent="0.3">
      <c r="D219" s="4">
        <f t="shared" si="77"/>
        <v>0</v>
      </c>
      <c r="E219" s="11" t="str" cm="1">
        <f t="array" ref="E219">IF($D219=0,"",_xll.BDP($B219,E$7))</f>
        <v/>
      </c>
      <c r="F219" s="11" t="str" cm="1">
        <f t="array" ref="F219">IF($D219=0,"",_xll.BDP($B219,F$7))</f>
        <v/>
      </c>
      <c r="G219" s="11" t="str" cm="1">
        <f t="array" ref="G219">IF($D219=0,"",_xll.BDP($B219,G$7))</f>
        <v/>
      </c>
      <c r="H219" s="11" t="str" cm="1">
        <f t="array" ref="H219">IF($D219=0,"",_xll.BDP($B219,H$7))</f>
        <v/>
      </c>
      <c r="I219" s="37" t="str" cm="1">
        <f t="array" ref="I219">IF($D219=0,"",_xll.BDP($B219,I$7))</f>
        <v/>
      </c>
      <c r="J219" s="11" t="str" cm="1">
        <f t="array" ref="J219">IF($D219=0,"",_xll.BDP($B219,J$7))</f>
        <v/>
      </c>
      <c r="K219" s="28" t="str" cm="1">
        <f t="array" ref="K219">IF($D219=0,"",_xll.BDP($B219,K$7))</f>
        <v/>
      </c>
      <c r="L219" s="11" t="str" cm="1">
        <f t="array" ref="L219">IF($D219=0,"",_xll.BDP($B219,L$7))</f>
        <v/>
      </c>
      <c r="M219" s="28" t="str" cm="1">
        <f t="array" ref="M219">IF($D219=0,"",_xll.BDP($B219,M$7))</f>
        <v/>
      </c>
      <c r="N219" s="11" t="str" cm="1">
        <f t="array" ref="N219">IF($D219=0,"",_xll.BDP($B219,N$7))</f>
        <v/>
      </c>
      <c r="O219" s="22" t="str">
        <f t="shared" ca="1" si="78"/>
        <v/>
      </c>
      <c r="P219" s="11" t="e">
        <f t="shared" si="70"/>
        <v>#VALUE!</v>
      </c>
      <c r="Q219" s="22" t="str">
        <f t="shared" ca="1" si="79"/>
        <v/>
      </c>
      <c r="R219" s="29" t="str">
        <f t="shared" si="80"/>
        <v/>
      </c>
      <c r="S219" s="30">
        <f t="shared" ca="1" si="71"/>
        <v>46295</v>
      </c>
      <c r="T219" s="30" t="e">
        <f t="shared" ca="1" si="72"/>
        <v>#VALUE!</v>
      </c>
      <c r="U219" s="4" t="str">
        <f t="shared" si="73"/>
        <v/>
      </c>
      <c r="V219" s="4" t="str">
        <f t="shared" si="74"/>
        <v/>
      </c>
      <c r="W219" s="31" t="str">
        <f t="shared" ca="1" si="75"/>
        <v/>
      </c>
      <c r="X219" s="4" t="str">
        <f t="shared" si="81"/>
        <v/>
      </c>
      <c r="Y219" s="32" t="e">
        <f t="shared" ca="1" si="76"/>
        <v>#VALUE!</v>
      </c>
      <c r="Z219" s="33" t="str">
        <f t="shared" si="63"/>
        <v/>
      </c>
      <c r="AA219" s="4" t="str">
        <f t="shared" ca="1" si="64"/>
        <v/>
      </c>
      <c r="AB219" s="4" t="str">
        <f t="shared" ca="1" si="65"/>
        <v/>
      </c>
      <c r="AC219" s="11" t="str">
        <f t="shared" si="66"/>
        <v/>
      </c>
      <c r="AD219" s="4" t="str">
        <f t="shared" si="67"/>
        <v/>
      </c>
      <c r="AE219" s="4" t="str">
        <f t="shared" si="68"/>
        <v/>
      </c>
      <c r="AF219" s="11" t="str">
        <f t="shared" si="69"/>
        <v/>
      </c>
    </row>
    <row r="220" spans="4:32" x14ac:dyDescent="0.3">
      <c r="D220" s="4">
        <f t="shared" si="77"/>
        <v>0</v>
      </c>
      <c r="E220" s="11" t="str" cm="1">
        <f t="array" ref="E220">IF($D220=0,"",_xll.BDP($B220,E$7))</f>
        <v/>
      </c>
      <c r="F220" s="11" t="str" cm="1">
        <f t="array" ref="F220">IF($D220=0,"",_xll.BDP($B220,F$7))</f>
        <v/>
      </c>
      <c r="G220" s="11" t="str" cm="1">
        <f t="array" ref="G220">IF($D220=0,"",_xll.BDP($B220,G$7))</f>
        <v/>
      </c>
      <c r="H220" s="11" t="str" cm="1">
        <f t="array" ref="H220">IF($D220=0,"",_xll.BDP($B220,H$7))</f>
        <v/>
      </c>
      <c r="I220" s="37" t="str" cm="1">
        <f t="array" ref="I220">IF($D220=0,"",_xll.BDP($B220,I$7))</f>
        <v/>
      </c>
      <c r="J220" s="11" t="str" cm="1">
        <f t="array" ref="J220">IF($D220=0,"",_xll.BDP($B220,J$7))</f>
        <v/>
      </c>
      <c r="K220" s="28" t="str" cm="1">
        <f t="array" ref="K220">IF($D220=0,"",_xll.BDP($B220,K$7))</f>
        <v/>
      </c>
      <c r="L220" s="11" t="str" cm="1">
        <f t="array" ref="L220">IF($D220=0,"",_xll.BDP($B220,L$7))</f>
        <v/>
      </c>
      <c r="M220" s="28" t="str" cm="1">
        <f t="array" ref="M220">IF($D220=0,"",_xll.BDP($B220,M$7))</f>
        <v/>
      </c>
      <c r="N220" s="11" t="str" cm="1">
        <f t="array" ref="N220">IF($D220=0,"",_xll.BDP($B220,N$7))</f>
        <v/>
      </c>
      <c r="O220" s="22" t="str">
        <f t="shared" ca="1" si="78"/>
        <v/>
      </c>
      <c r="P220" s="11" t="e">
        <f t="shared" si="70"/>
        <v>#VALUE!</v>
      </c>
      <c r="Q220" s="22" t="str">
        <f t="shared" ca="1" si="79"/>
        <v/>
      </c>
      <c r="R220" s="29" t="str">
        <f t="shared" si="80"/>
        <v/>
      </c>
      <c r="S220" s="30">
        <f t="shared" ca="1" si="71"/>
        <v>46295</v>
      </c>
      <c r="T220" s="30" t="e">
        <f t="shared" ca="1" si="72"/>
        <v>#VALUE!</v>
      </c>
      <c r="U220" s="4" t="str">
        <f t="shared" si="73"/>
        <v/>
      </c>
      <c r="V220" s="4" t="str">
        <f t="shared" si="74"/>
        <v/>
      </c>
      <c r="W220" s="31" t="str">
        <f t="shared" ca="1" si="75"/>
        <v/>
      </c>
      <c r="X220" s="4" t="str">
        <f t="shared" si="81"/>
        <v/>
      </c>
      <c r="Y220" s="32" t="e">
        <f t="shared" ca="1" si="76"/>
        <v>#VALUE!</v>
      </c>
      <c r="Z220" s="33" t="str">
        <f t="shared" si="63"/>
        <v/>
      </c>
      <c r="AA220" s="4" t="str">
        <f t="shared" ca="1" si="64"/>
        <v/>
      </c>
      <c r="AB220" s="4" t="str">
        <f t="shared" ca="1" si="65"/>
        <v/>
      </c>
      <c r="AC220" s="11" t="str">
        <f t="shared" si="66"/>
        <v/>
      </c>
      <c r="AD220" s="4" t="str">
        <f t="shared" si="67"/>
        <v/>
      </c>
      <c r="AE220" s="4" t="str">
        <f t="shared" si="68"/>
        <v/>
      </c>
      <c r="AF220" s="11" t="str">
        <f t="shared" si="69"/>
        <v/>
      </c>
    </row>
    <row r="221" spans="4:32" x14ac:dyDescent="0.3">
      <c r="D221" s="4">
        <f t="shared" si="77"/>
        <v>0</v>
      </c>
      <c r="E221" s="11" t="str" cm="1">
        <f t="array" ref="E221">IF($D221=0,"",_xll.BDP($B221,E$7))</f>
        <v/>
      </c>
      <c r="F221" s="11" t="str" cm="1">
        <f t="array" ref="F221">IF($D221=0,"",_xll.BDP($B221,F$7))</f>
        <v/>
      </c>
      <c r="G221" s="11" t="str" cm="1">
        <f t="array" ref="G221">IF($D221=0,"",_xll.BDP($B221,G$7))</f>
        <v/>
      </c>
      <c r="H221" s="11" t="str" cm="1">
        <f t="array" ref="H221">IF($D221=0,"",_xll.BDP($B221,H$7))</f>
        <v/>
      </c>
      <c r="I221" s="37" t="str" cm="1">
        <f t="array" ref="I221">IF($D221=0,"",_xll.BDP($B221,I$7))</f>
        <v/>
      </c>
      <c r="J221" s="11" t="str" cm="1">
        <f t="array" ref="J221">IF($D221=0,"",_xll.BDP($B221,J$7))</f>
        <v/>
      </c>
      <c r="K221" s="28" t="str" cm="1">
        <f t="array" ref="K221">IF($D221=0,"",_xll.BDP($B221,K$7))</f>
        <v/>
      </c>
      <c r="L221" s="11" t="str" cm="1">
        <f t="array" ref="L221">IF($D221=0,"",_xll.BDP($B221,L$7))</f>
        <v/>
      </c>
      <c r="M221" s="28" t="str" cm="1">
        <f t="array" ref="M221">IF($D221=0,"",_xll.BDP($B221,M$7))</f>
        <v/>
      </c>
      <c r="N221" s="11" t="str" cm="1">
        <f t="array" ref="N221">IF($D221=0,"",_xll.BDP($B221,N$7))</f>
        <v/>
      </c>
      <c r="O221" s="22" t="str">
        <f t="shared" ca="1" si="78"/>
        <v/>
      </c>
      <c r="P221" s="11" t="e">
        <f t="shared" si="70"/>
        <v>#VALUE!</v>
      </c>
      <c r="Q221" s="22" t="str">
        <f t="shared" ca="1" si="79"/>
        <v/>
      </c>
      <c r="R221" s="29" t="str">
        <f t="shared" si="80"/>
        <v/>
      </c>
      <c r="S221" s="30">
        <f t="shared" ca="1" si="71"/>
        <v>46295</v>
      </c>
      <c r="T221" s="30" t="e">
        <f t="shared" ca="1" si="72"/>
        <v>#VALUE!</v>
      </c>
      <c r="U221" s="4" t="str">
        <f t="shared" si="73"/>
        <v/>
      </c>
      <c r="V221" s="4" t="str">
        <f t="shared" si="74"/>
        <v/>
      </c>
      <c r="W221" s="31" t="str">
        <f t="shared" ca="1" si="75"/>
        <v/>
      </c>
      <c r="X221" s="4" t="str">
        <f t="shared" si="81"/>
        <v/>
      </c>
      <c r="Y221" s="32" t="e">
        <f t="shared" ca="1" si="76"/>
        <v>#VALUE!</v>
      </c>
      <c r="Z221" s="33" t="str">
        <f t="shared" si="63"/>
        <v/>
      </c>
      <c r="AA221" s="4" t="str">
        <f t="shared" ca="1" si="64"/>
        <v/>
      </c>
      <c r="AB221" s="4" t="str">
        <f t="shared" ca="1" si="65"/>
        <v/>
      </c>
      <c r="AC221" s="11" t="str">
        <f t="shared" si="66"/>
        <v/>
      </c>
      <c r="AD221" s="4" t="str">
        <f t="shared" si="67"/>
        <v/>
      </c>
      <c r="AE221" s="4" t="str">
        <f t="shared" si="68"/>
        <v/>
      </c>
      <c r="AF221" s="11" t="str">
        <f t="shared" si="69"/>
        <v/>
      </c>
    </row>
    <row r="222" spans="4:32" x14ac:dyDescent="0.3">
      <c r="D222" s="4">
        <f t="shared" si="77"/>
        <v>0</v>
      </c>
      <c r="E222" s="11" t="str" cm="1">
        <f t="array" ref="E222">IF($D222=0,"",_xll.BDP($B222,E$7))</f>
        <v/>
      </c>
      <c r="F222" s="11" t="str" cm="1">
        <f t="array" ref="F222">IF($D222=0,"",_xll.BDP($B222,F$7))</f>
        <v/>
      </c>
      <c r="G222" s="11" t="str" cm="1">
        <f t="array" ref="G222">IF($D222=0,"",_xll.BDP($B222,G$7))</f>
        <v/>
      </c>
      <c r="H222" s="11" t="str" cm="1">
        <f t="array" ref="H222">IF($D222=0,"",_xll.BDP($B222,H$7))</f>
        <v/>
      </c>
      <c r="I222" s="37" t="str" cm="1">
        <f t="array" ref="I222">IF($D222=0,"",_xll.BDP($B222,I$7))</f>
        <v/>
      </c>
      <c r="J222" s="11" t="str" cm="1">
        <f t="array" ref="J222">IF($D222=0,"",_xll.BDP($B222,J$7))</f>
        <v/>
      </c>
      <c r="K222" s="28" t="str" cm="1">
        <f t="array" ref="K222">IF($D222=0,"",_xll.BDP($B222,K$7))</f>
        <v/>
      </c>
      <c r="L222" s="11" t="str" cm="1">
        <f t="array" ref="L222">IF($D222=0,"",_xll.BDP($B222,L$7))</f>
        <v/>
      </c>
      <c r="M222" s="28" t="str" cm="1">
        <f t="array" ref="M222">IF($D222=0,"",_xll.BDP($B222,M$7))</f>
        <v/>
      </c>
      <c r="N222" s="11" t="str" cm="1">
        <f t="array" ref="N222">IF($D222=0,"",_xll.BDP($B222,N$7))</f>
        <v/>
      </c>
      <c r="O222" s="22" t="str">
        <f t="shared" ca="1" si="78"/>
        <v/>
      </c>
      <c r="P222" s="11" t="e">
        <f t="shared" si="70"/>
        <v>#VALUE!</v>
      </c>
      <c r="Q222" s="22" t="str">
        <f t="shared" ca="1" si="79"/>
        <v/>
      </c>
      <c r="R222" s="29" t="str">
        <f t="shared" si="80"/>
        <v/>
      </c>
      <c r="S222" s="30">
        <f t="shared" ca="1" si="71"/>
        <v>46295</v>
      </c>
      <c r="T222" s="30" t="e">
        <f t="shared" ca="1" si="72"/>
        <v>#VALUE!</v>
      </c>
      <c r="U222" s="4" t="str">
        <f t="shared" si="73"/>
        <v/>
      </c>
      <c r="V222" s="4" t="str">
        <f t="shared" si="74"/>
        <v/>
      </c>
      <c r="W222" s="31" t="str">
        <f t="shared" ca="1" si="75"/>
        <v/>
      </c>
      <c r="X222" s="4" t="str">
        <f t="shared" si="81"/>
        <v/>
      </c>
      <c r="Y222" s="32" t="e">
        <f t="shared" ca="1" si="76"/>
        <v>#VALUE!</v>
      </c>
      <c r="Z222" s="33" t="str">
        <f t="shared" si="63"/>
        <v/>
      </c>
      <c r="AA222" s="4" t="str">
        <f t="shared" ca="1" si="64"/>
        <v/>
      </c>
      <c r="AB222" s="4" t="str">
        <f t="shared" ca="1" si="65"/>
        <v/>
      </c>
      <c r="AC222" s="11" t="str">
        <f t="shared" si="66"/>
        <v/>
      </c>
      <c r="AD222" s="4" t="str">
        <f t="shared" si="67"/>
        <v/>
      </c>
      <c r="AE222" s="4" t="str">
        <f t="shared" si="68"/>
        <v/>
      </c>
      <c r="AF222" s="11" t="str">
        <f t="shared" si="69"/>
        <v/>
      </c>
    </row>
    <row r="223" spans="4:32" x14ac:dyDescent="0.3">
      <c r="D223" s="4">
        <f t="shared" si="77"/>
        <v>0</v>
      </c>
      <c r="E223" s="11" t="str" cm="1">
        <f t="array" ref="E223">IF($D223=0,"",_xll.BDP($B223,E$7))</f>
        <v/>
      </c>
      <c r="F223" s="11" t="str" cm="1">
        <f t="array" ref="F223">IF($D223=0,"",_xll.BDP($B223,F$7))</f>
        <v/>
      </c>
      <c r="G223" s="11" t="str" cm="1">
        <f t="array" ref="G223">IF($D223=0,"",_xll.BDP($B223,G$7))</f>
        <v/>
      </c>
      <c r="H223" s="11" t="str" cm="1">
        <f t="array" ref="H223">IF($D223=0,"",_xll.BDP($B223,H$7))</f>
        <v/>
      </c>
      <c r="I223" s="37" t="str" cm="1">
        <f t="array" ref="I223">IF($D223=0,"",_xll.BDP($B223,I$7))</f>
        <v/>
      </c>
      <c r="J223" s="11" t="str" cm="1">
        <f t="array" ref="J223">IF($D223=0,"",_xll.BDP($B223,J$7))</f>
        <v/>
      </c>
      <c r="K223" s="28" t="str" cm="1">
        <f t="array" ref="K223">IF($D223=0,"",_xll.BDP($B223,K$7))</f>
        <v/>
      </c>
      <c r="L223" s="11" t="str" cm="1">
        <f t="array" ref="L223">IF($D223=0,"",_xll.BDP($B223,L$7))</f>
        <v/>
      </c>
      <c r="M223" s="28" t="str" cm="1">
        <f t="array" ref="M223">IF($D223=0,"",_xll.BDP($B223,M$7))</f>
        <v/>
      </c>
      <c r="N223" s="11" t="str" cm="1">
        <f t="array" ref="N223">IF($D223=0,"",_xll.BDP($B223,N$7))</f>
        <v/>
      </c>
      <c r="O223" s="22" t="str">
        <f t="shared" ca="1" si="78"/>
        <v/>
      </c>
      <c r="P223" s="11" t="e">
        <f t="shared" si="70"/>
        <v>#VALUE!</v>
      </c>
      <c r="Q223" s="22" t="str">
        <f t="shared" ca="1" si="79"/>
        <v/>
      </c>
      <c r="R223" s="29" t="str">
        <f t="shared" si="80"/>
        <v/>
      </c>
      <c r="S223" s="30">
        <f t="shared" ca="1" si="71"/>
        <v>46295</v>
      </c>
      <c r="T223" s="30" t="e">
        <f t="shared" ca="1" si="72"/>
        <v>#VALUE!</v>
      </c>
      <c r="U223" s="4" t="str">
        <f t="shared" si="73"/>
        <v/>
      </c>
      <c r="V223" s="4" t="str">
        <f t="shared" si="74"/>
        <v/>
      </c>
      <c r="W223" s="31" t="str">
        <f t="shared" ca="1" si="75"/>
        <v/>
      </c>
      <c r="X223" s="4" t="str">
        <f t="shared" si="81"/>
        <v/>
      </c>
      <c r="Y223" s="32" t="e">
        <f t="shared" ca="1" si="76"/>
        <v>#VALUE!</v>
      </c>
      <c r="Z223" s="33" t="str">
        <f t="shared" si="63"/>
        <v/>
      </c>
      <c r="AA223" s="4" t="str">
        <f t="shared" ca="1" si="64"/>
        <v/>
      </c>
      <c r="AB223" s="4" t="str">
        <f t="shared" ca="1" si="65"/>
        <v/>
      </c>
      <c r="AC223" s="11" t="str">
        <f t="shared" si="66"/>
        <v/>
      </c>
      <c r="AD223" s="4" t="str">
        <f t="shared" si="67"/>
        <v/>
      </c>
      <c r="AE223" s="4" t="str">
        <f t="shared" si="68"/>
        <v/>
      </c>
      <c r="AF223" s="11" t="str">
        <f t="shared" si="69"/>
        <v/>
      </c>
    </row>
    <row r="224" spans="4:32" x14ac:dyDescent="0.3">
      <c r="D224" s="4">
        <f t="shared" si="77"/>
        <v>0</v>
      </c>
      <c r="E224" s="11" t="str" cm="1">
        <f t="array" ref="E224">IF($D224=0,"",_xll.BDP($B224,E$7))</f>
        <v/>
      </c>
      <c r="F224" s="11" t="str" cm="1">
        <f t="array" ref="F224">IF($D224=0,"",_xll.BDP($B224,F$7))</f>
        <v/>
      </c>
      <c r="G224" s="11" t="str" cm="1">
        <f t="array" ref="G224">IF($D224=0,"",_xll.BDP($B224,G$7))</f>
        <v/>
      </c>
      <c r="H224" s="11" t="str" cm="1">
        <f t="array" ref="H224">IF($D224=0,"",_xll.BDP($B224,H$7))</f>
        <v/>
      </c>
      <c r="I224" s="37" t="str" cm="1">
        <f t="array" ref="I224">IF($D224=0,"",_xll.BDP($B224,I$7))</f>
        <v/>
      </c>
      <c r="J224" s="11" t="str" cm="1">
        <f t="array" ref="J224">IF($D224=0,"",_xll.BDP($B224,J$7))</f>
        <v/>
      </c>
      <c r="K224" s="28" t="str" cm="1">
        <f t="array" ref="K224">IF($D224=0,"",_xll.BDP($B224,K$7))</f>
        <v/>
      </c>
      <c r="L224" s="11" t="str" cm="1">
        <f t="array" ref="L224">IF($D224=0,"",_xll.BDP($B224,L$7))</f>
        <v/>
      </c>
      <c r="M224" s="28" t="str" cm="1">
        <f t="array" ref="M224">IF($D224=0,"",_xll.BDP($B224,M$7))</f>
        <v/>
      </c>
      <c r="N224" s="11" t="str" cm="1">
        <f t="array" ref="N224">IF($D224=0,"",_xll.BDP($B224,N$7))</f>
        <v/>
      </c>
      <c r="O224" s="22" t="str">
        <f t="shared" ca="1" si="78"/>
        <v/>
      </c>
      <c r="P224" s="11" t="e">
        <f t="shared" si="70"/>
        <v>#VALUE!</v>
      </c>
      <c r="Q224" s="22" t="str">
        <f t="shared" ca="1" si="79"/>
        <v/>
      </c>
      <c r="R224" s="29" t="str">
        <f t="shared" si="80"/>
        <v/>
      </c>
      <c r="S224" s="30">
        <f t="shared" ca="1" si="71"/>
        <v>46295</v>
      </c>
      <c r="T224" s="30" t="e">
        <f t="shared" ca="1" si="72"/>
        <v>#VALUE!</v>
      </c>
      <c r="U224" s="4" t="str">
        <f t="shared" si="73"/>
        <v/>
      </c>
      <c r="V224" s="4" t="str">
        <f t="shared" si="74"/>
        <v/>
      </c>
      <c r="W224" s="31" t="str">
        <f t="shared" ca="1" si="75"/>
        <v/>
      </c>
      <c r="X224" s="4" t="str">
        <f t="shared" si="81"/>
        <v/>
      </c>
      <c r="Y224" s="32" t="e">
        <f t="shared" ca="1" si="76"/>
        <v>#VALUE!</v>
      </c>
      <c r="Z224" s="33" t="str">
        <f t="shared" si="63"/>
        <v/>
      </c>
      <c r="AA224" s="4" t="str">
        <f t="shared" ca="1" si="64"/>
        <v/>
      </c>
      <c r="AB224" s="4" t="str">
        <f t="shared" ca="1" si="65"/>
        <v/>
      </c>
      <c r="AC224" s="11" t="str">
        <f t="shared" si="66"/>
        <v/>
      </c>
      <c r="AD224" s="4" t="str">
        <f t="shared" si="67"/>
        <v/>
      </c>
      <c r="AE224" s="4" t="str">
        <f t="shared" si="68"/>
        <v/>
      </c>
      <c r="AF224" s="11" t="str">
        <f t="shared" si="69"/>
        <v/>
      </c>
    </row>
    <row r="225" spans="4:32" x14ac:dyDescent="0.3">
      <c r="D225" s="4">
        <f t="shared" si="77"/>
        <v>0</v>
      </c>
      <c r="E225" s="11" t="str" cm="1">
        <f t="array" ref="E225">IF($D225=0,"",_xll.BDP($B225,E$7))</f>
        <v/>
      </c>
      <c r="F225" s="11" t="str" cm="1">
        <f t="array" ref="F225">IF($D225=0,"",_xll.BDP($B225,F$7))</f>
        <v/>
      </c>
      <c r="G225" s="11" t="str" cm="1">
        <f t="array" ref="G225">IF($D225=0,"",_xll.BDP($B225,G$7))</f>
        <v/>
      </c>
      <c r="H225" s="11" t="str" cm="1">
        <f t="array" ref="H225">IF($D225=0,"",_xll.BDP($B225,H$7))</f>
        <v/>
      </c>
      <c r="I225" s="37" t="str" cm="1">
        <f t="array" ref="I225">IF($D225=0,"",_xll.BDP($B225,I$7))</f>
        <v/>
      </c>
      <c r="J225" s="11" t="str" cm="1">
        <f t="array" ref="J225">IF($D225=0,"",_xll.BDP($B225,J$7))</f>
        <v/>
      </c>
      <c r="K225" s="28" t="str" cm="1">
        <f t="array" ref="K225">IF($D225=0,"",_xll.BDP($B225,K$7))</f>
        <v/>
      </c>
      <c r="L225" s="11" t="str" cm="1">
        <f t="array" ref="L225">IF($D225=0,"",_xll.BDP($B225,L$7))</f>
        <v/>
      </c>
      <c r="M225" s="28" t="str" cm="1">
        <f t="array" ref="M225">IF($D225=0,"",_xll.BDP($B225,M$7))</f>
        <v/>
      </c>
      <c r="N225" s="11" t="str" cm="1">
        <f t="array" ref="N225">IF($D225=0,"",_xll.BDP($B225,N$7))</f>
        <v/>
      </c>
      <c r="O225" s="22" t="str">
        <f t="shared" ca="1" si="78"/>
        <v/>
      </c>
      <c r="P225" s="11" t="e">
        <f t="shared" si="70"/>
        <v>#VALUE!</v>
      </c>
      <c r="Q225" s="22" t="str">
        <f t="shared" ca="1" si="79"/>
        <v/>
      </c>
      <c r="R225" s="29" t="str">
        <f t="shared" si="80"/>
        <v/>
      </c>
      <c r="S225" s="30">
        <f t="shared" ca="1" si="71"/>
        <v>46295</v>
      </c>
      <c r="T225" s="30" t="e">
        <f t="shared" ca="1" si="72"/>
        <v>#VALUE!</v>
      </c>
      <c r="U225" s="4" t="str">
        <f t="shared" si="73"/>
        <v/>
      </c>
      <c r="V225" s="4" t="str">
        <f t="shared" si="74"/>
        <v/>
      </c>
      <c r="W225" s="31" t="str">
        <f t="shared" ca="1" si="75"/>
        <v/>
      </c>
      <c r="X225" s="4" t="str">
        <f t="shared" si="81"/>
        <v/>
      </c>
      <c r="Y225" s="32" t="e">
        <f t="shared" ca="1" si="76"/>
        <v>#VALUE!</v>
      </c>
      <c r="Z225" s="33" t="str">
        <f t="shared" si="63"/>
        <v/>
      </c>
      <c r="AA225" s="4" t="str">
        <f t="shared" ca="1" si="64"/>
        <v/>
      </c>
      <c r="AB225" s="4" t="str">
        <f t="shared" ca="1" si="65"/>
        <v/>
      </c>
      <c r="AC225" s="11" t="str">
        <f t="shared" si="66"/>
        <v/>
      </c>
      <c r="AD225" s="4" t="str">
        <f t="shared" si="67"/>
        <v/>
      </c>
      <c r="AE225" s="4" t="str">
        <f t="shared" si="68"/>
        <v/>
      </c>
      <c r="AF225" s="11" t="str">
        <f t="shared" si="69"/>
        <v/>
      </c>
    </row>
    <row r="226" spans="4:32" x14ac:dyDescent="0.3">
      <c r="D226" s="4">
        <f t="shared" si="77"/>
        <v>0</v>
      </c>
      <c r="E226" s="11" t="str" cm="1">
        <f t="array" ref="E226">IF($D226=0,"",_xll.BDP($B226,E$7))</f>
        <v/>
      </c>
      <c r="F226" s="11" t="str" cm="1">
        <f t="array" ref="F226">IF($D226=0,"",_xll.BDP($B226,F$7))</f>
        <v/>
      </c>
      <c r="G226" s="11" t="str" cm="1">
        <f t="array" ref="G226">IF($D226=0,"",_xll.BDP($B226,G$7))</f>
        <v/>
      </c>
      <c r="H226" s="11" t="str" cm="1">
        <f t="array" ref="H226">IF($D226=0,"",_xll.BDP($B226,H$7))</f>
        <v/>
      </c>
      <c r="I226" s="37" t="str" cm="1">
        <f t="array" ref="I226">IF($D226=0,"",_xll.BDP($B226,I$7))</f>
        <v/>
      </c>
      <c r="J226" s="11" t="str" cm="1">
        <f t="array" ref="J226">IF($D226=0,"",_xll.BDP($B226,J$7))</f>
        <v/>
      </c>
      <c r="K226" s="28" t="str" cm="1">
        <f t="array" ref="K226">IF($D226=0,"",_xll.BDP($B226,K$7))</f>
        <v/>
      </c>
      <c r="L226" s="11" t="str" cm="1">
        <f t="array" ref="L226">IF($D226=0,"",_xll.BDP($B226,L$7))</f>
        <v/>
      </c>
      <c r="M226" s="28" t="str" cm="1">
        <f t="array" ref="M226">IF($D226=0,"",_xll.BDP($B226,M$7))</f>
        <v/>
      </c>
      <c r="N226" s="11" t="str" cm="1">
        <f t="array" ref="N226">IF($D226=0,"",_xll.BDP($B226,N$7))</f>
        <v/>
      </c>
      <c r="O226" s="22" t="str">
        <f t="shared" ca="1" si="78"/>
        <v/>
      </c>
      <c r="P226" s="11" t="e">
        <f t="shared" si="70"/>
        <v>#VALUE!</v>
      </c>
      <c r="Q226" s="22" t="str">
        <f t="shared" ca="1" si="79"/>
        <v/>
      </c>
      <c r="R226" s="29" t="str">
        <f t="shared" si="80"/>
        <v/>
      </c>
      <c r="S226" s="30">
        <f t="shared" ca="1" si="71"/>
        <v>46295</v>
      </c>
      <c r="T226" s="30" t="e">
        <f t="shared" ca="1" si="72"/>
        <v>#VALUE!</v>
      </c>
      <c r="U226" s="4" t="str">
        <f t="shared" si="73"/>
        <v/>
      </c>
      <c r="V226" s="4" t="str">
        <f t="shared" si="74"/>
        <v/>
      </c>
      <c r="W226" s="31" t="str">
        <f t="shared" ca="1" si="75"/>
        <v/>
      </c>
      <c r="X226" s="4" t="str">
        <f t="shared" si="81"/>
        <v/>
      </c>
      <c r="Y226" s="32" t="e">
        <f t="shared" ca="1" si="76"/>
        <v>#VALUE!</v>
      </c>
      <c r="Z226" s="33" t="str">
        <f t="shared" si="63"/>
        <v/>
      </c>
      <c r="AA226" s="4" t="str">
        <f t="shared" ca="1" si="64"/>
        <v/>
      </c>
      <c r="AB226" s="4" t="str">
        <f t="shared" ca="1" si="65"/>
        <v/>
      </c>
      <c r="AC226" s="11" t="str">
        <f t="shared" si="66"/>
        <v/>
      </c>
      <c r="AD226" s="4" t="str">
        <f t="shared" si="67"/>
        <v/>
      </c>
      <c r="AE226" s="4" t="str">
        <f t="shared" si="68"/>
        <v/>
      </c>
      <c r="AF226" s="11" t="str">
        <f t="shared" si="69"/>
        <v/>
      </c>
    </row>
    <row r="227" spans="4:32" x14ac:dyDescent="0.3">
      <c r="D227" s="4">
        <f t="shared" si="77"/>
        <v>0</v>
      </c>
      <c r="E227" s="11" t="str" cm="1">
        <f t="array" ref="E227">IF($D227=0,"",_xll.BDP($B227,E$7))</f>
        <v/>
      </c>
      <c r="F227" s="11" t="str" cm="1">
        <f t="array" ref="F227">IF($D227=0,"",_xll.BDP($B227,F$7))</f>
        <v/>
      </c>
      <c r="G227" s="11" t="str" cm="1">
        <f t="array" ref="G227">IF($D227=0,"",_xll.BDP($B227,G$7))</f>
        <v/>
      </c>
      <c r="H227" s="11" t="str" cm="1">
        <f t="array" ref="H227">IF($D227=0,"",_xll.BDP($B227,H$7))</f>
        <v/>
      </c>
      <c r="I227" s="37" t="str" cm="1">
        <f t="array" ref="I227">IF($D227=0,"",_xll.BDP($B227,I$7))</f>
        <v/>
      </c>
      <c r="J227" s="11" t="str" cm="1">
        <f t="array" ref="J227">IF($D227=0,"",_xll.BDP($B227,J$7))</f>
        <v/>
      </c>
      <c r="K227" s="28" t="str" cm="1">
        <f t="array" ref="K227">IF($D227=0,"",_xll.BDP($B227,K$7))</f>
        <v/>
      </c>
      <c r="L227" s="11" t="str" cm="1">
        <f t="array" ref="L227">IF($D227=0,"",_xll.BDP($B227,L$7))</f>
        <v/>
      </c>
      <c r="M227" s="28" t="str" cm="1">
        <f t="array" ref="M227">IF($D227=0,"",_xll.BDP($B227,M$7))</f>
        <v/>
      </c>
      <c r="N227" s="11" t="str" cm="1">
        <f t="array" ref="N227">IF($D227=0,"",_xll.BDP($B227,N$7))</f>
        <v/>
      </c>
      <c r="O227" s="22" t="str">
        <f t="shared" ca="1" si="78"/>
        <v/>
      </c>
      <c r="P227" s="11" t="e">
        <f t="shared" si="70"/>
        <v>#VALUE!</v>
      </c>
      <c r="Q227" s="22" t="str">
        <f t="shared" ca="1" si="79"/>
        <v/>
      </c>
      <c r="R227" s="29" t="str">
        <f t="shared" si="80"/>
        <v/>
      </c>
      <c r="S227" s="30">
        <f t="shared" ca="1" si="71"/>
        <v>46295</v>
      </c>
      <c r="T227" s="30" t="e">
        <f t="shared" ca="1" si="72"/>
        <v>#VALUE!</v>
      </c>
      <c r="U227" s="4" t="str">
        <f t="shared" si="73"/>
        <v/>
      </c>
      <c r="V227" s="4" t="str">
        <f t="shared" si="74"/>
        <v/>
      </c>
      <c r="W227" s="31" t="str">
        <f t="shared" ca="1" si="75"/>
        <v/>
      </c>
      <c r="X227" s="4" t="str">
        <f t="shared" si="81"/>
        <v/>
      </c>
      <c r="Y227" s="32" t="e">
        <f t="shared" ca="1" si="76"/>
        <v>#VALUE!</v>
      </c>
      <c r="Z227" s="33" t="str">
        <f t="shared" si="63"/>
        <v/>
      </c>
      <c r="AA227" s="4" t="str">
        <f t="shared" ca="1" si="64"/>
        <v/>
      </c>
      <c r="AB227" s="4" t="str">
        <f t="shared" ca="1" si="65"/>
        <v/>
      </c>
      <c r="AC227" s="11" t="str">
        <f t="shared" si="66"/>
        <v/>
      </c>
      <c r="AD227" s="4" t="str">
        <f t="shared" si="67"/>
        <v/>
      </c>
      <c r="AE227" s="4" t="str">
        <f t="shared" si="68"/>
        <v/>
      </c>
      <c r="AF227" s="11" t="str">
        <f t="shared" si="69"/>
        <v/>
      </c>
    </row>
    <row r="228" spans="4:32" x14ac:dyDescent="0.3">
      <c r="D228" s="4">
        <f t="shared" si="77"/>
        <v>0</v>
      </c>
      <c r="E228" s="11" t="str" cm="1">
        <f t="array" ref="E228">IF($D228=0,"",_xll.BDP($B228,E$7))</f>
        <v/>
      </c>
      <c r="F228" s="11" t="str" cm="1">
        <f t="array" ref="F228">IF($D228=0,"",_xll.BDP($B228,F$7))</f>
        <v/>
      </c>
      <c r="G228" s="11" t="str" cm="1">
        <f t="array" ref="G228">IF($D228=0,"",_xll.BDP($B228,G$7))</f>
        <v/>
      </c>
      <c r="H228" s="11" t="str" cm="1">
        <f t="array" ref="H228">IF($D228=0,"",_xll.BDP($B228,H$7))</f>
        <v/>
      </c>
      <c r="I228" s="37" t="str" cm="1">
        <f t="array" ref="I228">IF($D228=0,"",_xll.BDP($B228,I$7))</f>
        <v/>
      </c>
      <c r="J228" s="11" t="str" cm="1">
        <f t="array" ref="J228">IF($D228=0,"",_xll.BDP($B228,J$7))</f>
        <v/>
      </c>
      <c r="K228" s="28" t="str" cm="1">
        <f t="array" ref="K228">IF($D228=0,"",_xll.BDP($B228,K$7))</f>
        <v/>
      </c>
      <c r="L228" s="11" t="str" cm="1">
        <f t="array" ref="L228">IF($D228=0,"",_xll.BDP($B228,L$7))</f>
        <v/>
      </c>
      <c r="M228" s="28" t="str" cm="1">
        <f t="array" ref="M228">IF($D228=0,"",_xll.BDP($B228,M$7))</f>
        <v/>
      </c>
      <c r="N228" s="11" t="str" cm="1">
        <f t="array" ref="N228">IF($D228=0,"",_xll.BDP($B228,N$7))</f>
        <v/>
      </c>
      <c r="O228" s="22" t="str">
        <f t="shared" ca="1" si="78"/>
        <v/>
      </c>
      <c r="P228" s="11" t="e">
        <f t="shared" si="70"/>
        <v>#VALUE!</v>
      </c>
      <c r="Q228" s="22" t="str">
        <f t="shared" ca="1" si="79"/>
        <v/>
      </c>
      <c r="R228" s="29" t="str">
        <f t="shared" si="80"/>
        <v/>
      </c>
      <c r="S228" s="30">
        <f t="shared" ca="1" si="71"/>
        <v>46295</v>
      </c>
      <c r="T228" s="30" t="e">
        <f t="shared" ca="1" si="72"/>
        <v>#VALUE!</v>
      </c>
      <c r="U228" s="4" t="str">
        <f t="shared" si="73"/>
        <v/>
      </c>
      <c r="V228" s="4" t="str">
        <f t="shared" si="74"/>
        <v/>
      </c>
      <c r="W228" s="31" t="str">
        <f t="shared" ca="1" si="75"/>
        <v/>
      </c>
      <c r="X228" s="4" t="str">
        <f t="shared" si="81"/>
        <v/>
      </c>
      <c r="Y228" s="32" t="e">
        <f t="shared" ca="1" si="76"/>
        <v>#VALUE!</v>
      </c>
      <c r="Z228" s="33" t="str">
        <f t="shared" si="63"/>
        <v/>
      </c>
      <c r="AA228" s="4" t="str">
        <f t="shared" ca="1" si="64"/>
        <v/>
      </c>
      <c r="AB228" s="4" t="str">
        <f t="shared" ca="1" si="65"/>
        <v/>
      </c>
      <c r="AC228" s="11" t="str">
        <f t="shared" si="66"/>
        <v/>
      </c>
      <c r="AD228" s="4" t="str">
        <f t="shared" si="67"/>
        <v/>
      </c>
      <c r="AE228" s="4" t="str">
        <f t="shared" si="68"/>
        <v/>
      </c>
      <c r="AF228" s="11" t="str">
        <f t="shared" si="69"/>
        <v/>
      </c>
    </row>
    <row r="229" spans="4:32" x14ac:dyDescent="0.3">
      <c r="D229" s="4">
        <f t="shared" si="77"/>
        <v>0</v>
      </c>
      <c r="E229" s="11" t="str" cm="1">
        <f t="array" ref="E229">IF($D229=0,"",_xll.BDP($B229,E$7))</f>
        <v/>
      </c>
      <c r="F229" s="11" t="str" cm="1">
        <f t="array" ref="F229">IF($D229=0,"",_xll.BDP($B229,F$7))</f>
        <v/>
      </c>
      <c r="G229" s="11" t="str" cm="1">
        <f t="array" ref="G229">IF($D229=0,"",_xll.BDP($B229,G$7))</f>
        <v/>
      </c>
      <c r="H229" s="11" t="str" cm="1">
        <f t="array" ref="H229">IF($D229=0,"",_xll.BDP($B229,H$7))</f>
        <v/>
      </c>
      <c r="I229" s="37" t="str" cm="1">
        <f t="array" ref="I229">IF($D229=0,"",_xll.BDP($B229,I$7))</f>
        <v/>
      </c>
      <c r="J229" s="11" t="str" cm="1">
        <f t="array" ref="J229">IF($D229=0,"",_xll.BDP($B229,J$7))</f>
        <v/>
      </c>
      <c r="K229" s="28" t="str" cm="1">
        <f t="array" ref="K229">IF($D229=0,"",_xll.BDP($B229,K$7))</f>
        <v/>
      </c>
      <c r="L229" s="11" t="str" cm="1">
        <f t="array" ref="L229">IF($D229=0,"",_xll.BDP($B229,L$7))</f>
        <v/>
      </c>
      <c r="M229" s="28" t="str" cm="1">
        <f t="array" ref="M229">IF($D229=0,"",_xll.BDP($B229,M$7))</f>
        <v/>
      </c>
      <c r="N229" s="11" t="str" cm="1">
        <f t="array" ref="N229">IF($D229=0,"",_xll.BDP($B229,N$7))</f>
        <v/>
      </c>
      <c r="O229" s="22" t="str">
        <f t="shared" ca="1" si="78"/>
        <v/>
      </c>
      <c r="P229" s="11" t="e">
        <f t="shared" si="70"/>
        <v>#VALUE!</v>
      </c>
      <c r="Q229" s="22" t="str">
        <f t="shared" ca="1" si="79"/>
        <v/>
      </c>
      <c r="R229" s="29" t="str">
        <f t="shared" si="80"/>
        <v/>
      </c>
      <c r="S229" s="30">
        <f t="shared" ca="1" si="71"/>
        <v>46295</v>
      </c>
      <c r="T229" s="30" t="e">
        <f t="shared" ca="1" si="72"/>
        <v>#VALUE!</v>
      </c>
      <c r="U229" s="4" t="str">
        <f t="shared" si="73"/>
        <v/>
      </c>
      <c r="V229" s="4" t="str">
        <f t="shared" si="74"/>
        <v/>
      </c>
      <c r="W229" s="31" t="str">
        <f t="shared" ca="1" si="75"/>
        <v/>
      </c>
      <c r="X229" s="4" t="str">
        <f t="shared" si="81"/>
        <v/>
      </c>
      <c r="Y229" s="32" t="e">
        <f t="shared" ca="1" si="76"/>
        <v>#VALUE!</v>
      </c>
      <c r="Z229" s="33" t="str">
        <f t="shared" si="63"/>
        <v/>
      </c>
      <c r="AA229" s="4" t="str">
        <f t="shared" ca="1" si="64"/>
        <v/>
      </c>
      <c r="AB229" s="4" t="str">
        <f t="shared" ca="1" si="65"/>
        <v/>
      </c>
      <c r="AC229" s="11" t="str">
        <f t="shared" si="66"/>
        <v/>
      </c>
      <c r="AD229" s="4" t="str">
        <f t="shared" si="67"/>
        <v/>
      </c>
      <c r="AE229" s="4" t="str">
        <f t="shared" si="68"/>
        <v/>
      </c>
      <c r="AF229" s="11" t="str">
        <f t="shared" si="69"/>
        <v/>
      </c>
    </row>
    <row r="230" spans="4:32" x14ac:dyDescent="0.3">
      <c r="D230" s="4">
        <f t="shared" si="77"/>
        <v>0</v>
      </c>
      <c r="E230" s="11" t="str" cm="1">
        <f t="array" ref="E230">IF($D230=0,"",_xll.BDP($B230,E$7))</f>
        <v/>
      </c>
      <c r="F230" s="11" t="str" cm="1">
        <f t="array" ref="F230">IF($D230=0,"",_xll.BDP($B230,F$7))</f>
        <v/>
      </c>
      <c r="G230" s="11" t="str" cm="1">
        <f t="array" ref="G230">IF($D230=0,"",_xll.BDP($B230,G$7))</f>
        <v/>
      </c>
      <c r="H230" s="11" t="str" cm="1">
        <f t="array" ref="H230">IF($D230=0,"",_xll.BDP($B230,H$7))</f>
        <v/>
      </c>
      <c r="I230" s="37" t="str" cm="1">
        <f t="array" ref="I230">IF($D230=0,"",_xll.BDP($B230,I$7))</f>
        <v/>
      </c>
      <c r="J230" s="11" t="str" cm="1">
        <f t="array" ref="J230">IF($D230=0,"",_xll.BDP($B230,J$7))</f>
        <v/>
      </c>
      <c r="K230" s="28" t="str" cm="1">
        <f t="array" ref="K230">IF($D230=0,"",_xll.BDP($B230,K$7))</f>
        <v/>
      </c>
      <c r="L230" s="11" t="str" cm="1">
        <f t="array" ref="L230">IF($D230=0,"",_xll.BDP($B230,L$7))</f>
        <v/>
      </c>
      <c r="M230" s="28" t="str" cm="1">
        <f t="array" ref="M230">IF($D230=0,"",_xll.BDP($B230,M$7))</f>
        <v/>
      </c>
      <c r="N230" s="11" t="str" cm="1">
        <f t="array" ref="N230">IF($D230=0,"",_xll.BDP($B230,N$7))</f>
        <v/>
      </c>
      <c r="O230" s="22" t="str">
        <f t="shared" ca="1" si="78"/>
        <v/>
      </c>
      <c r="P230" s="11" t="e">
        <f t="shared" si="70"/>
        <v>#VALUE!</v>
      </c>
      <c r="Q230" s="22" t="str">
        <f t="shared" ca="1" si="79"/>
        <v/>
      </c>
      <c r="R230" s="29" t="str">
        <f t="shared" si="80"/>
        <v/>
      </c>
      <c r="S230" s="30">
        <f t="shared" ca="1" si="71"/>
        <v>46295</v>
      </c>
      <c r="T230" s="30" t="e">
        <f t="shared" ca="1" si="72"/>
        <v>#VALUE!</v>
      </c>
      <c r="U230" s="4" t="str">
        <f t="shared" si="73"/>
        <v/>
      </c>
      <c r="V230" s="4" t="str">
        <f t="shared" si="74"/>
        <v/>
      </c>
      <c r="W230" s="31" t="str">
        <f t="shared" ca="1" si="75"/>
        <v/>
      </c>
      <c r="X230" s="4" t="str">
        <f t="shared" si="81"/>
        <v/>
      </c>
      <c r="Y230" s="32" t="e">
        <f t="shared" ca="1" si="76"/>
        <v>#VALUE!</v>
      </c>
      <c r="Z230" s="33" t="str">
        <f t="shared" si="63"/>
        <v/>
      </c>
      <c r="AA230" s="4" t="str">
        <f t="shared" ca="1" si="64"/>
        <v/>
      </c>
      <c r="AB230" s="4" t="str">
        <f t="shared" ca="1" si="65"/>
        <v/>
      </c>
      <c r="AC230" s="11" t="str">
        <f t="shared" si="66"/>
        <v/>
      </c>
      <c r="AD230" s="4" t="str">
        <f t="shared" si="67"/>
        <v/>
      </c>
      <c r="AE230" s="4" t="str">
        <f t="shared" si="68"/>
        <v/>
      </c>
      <c r="AF230" s="11" t="str">
        <f t="shared" si="69"/>
        <v/>
      </c>
    </row>
    <row r="231" spans="4:32" x14ac:dyDescent="0.3">
      <c r="D231" s="4">
        <f t="shared" si="77"/>
        <v>0</v>
      </c>
      <c r="E231" s="11" t="str" cm="1">
        <f t="array" ref="E231">IF($D231=0,"",_xll.BDP($B231,E$7))</f>
        <v/>
      </c>
      <c r="F231" s="11" t="str" cm="1">
        <f t="array" ref="F231">IF($D231=0,"",_xll.BDP($B231,F$7))</f>
        <v/>
      </c>
      <c r="G231" s="11" t="str" cm="1">
        <f t="array" ref="G231">IF($D231=0,"",_xll.BDP($B231,G$7))</f>
        <v/>
      </c>
      <c r="H231" s="11" t="str" cm="1">
        <f t="array" ref="H231">IF($D231=0,"",_xll.BDP($B231,H$7))</f>
        <v/>
      </c>
      <c r="I231" s="37" t="str" cm="1">
        <f t="array" ref="I231">IF($D231=0,"",_xll.BDP($B231,I$7))</f>
        <v/>
      </c>
      <c r="J231" s="11" t="str" cm="1">
        <f t="array" ref="J231">IF($D231=0,"",_xll.BDP($B231,J$7))</f>
        <v/>
      </c>
      <c r="K231" s="28" t="str" cm="1">
        <f t="array" ref="K231">IF($D231=0,"",_xll.BDP($B231,K$7))</f>
        <v/>
      </c>
      <c r="L231" s="11" t="str" cm="1">
        <f t="array" ref="L231">IF($D231=0,"",_xll.BDP($B231,L$7))</f>
        <v/>
      </c>
      <c r="M231" s="28" t="str" cm="1">
        <f t="array" ref="M231">IF($D231=0,"",_xll.BDP($B231,M$7))</f>
        <v/>
      </c>
      <c r="N231" s="11" t="str" cm="1">
        <f t="array" ref="N231">IF($D231=0,"",_xll.BDP($B231,N$7))</f>
        <v/>
      </c>
      <c r="O231" s="22" t="str">
        <f t="shared" ca="1" si="78"/>
        <v/>
      </c>
      <c r="P231" s="11" t="e">
        <f t="shared" si="70"/>
        <v>#VALUE!</v>
      </c>
      <c r="Q231" s="22" t="str">
        <f t="shared" ca="1" si="79"/>
        <v/>
      </c>
      <c r="R231" s="29" t="str">
        <f t="shared" si="80"/>
        <v/>
      </c>
      <c r="S231" s="30">
        <f t="shared" ca="1" si="71"/>
        <v>46295</v>
      </c>
      <c r="T231" s="30" t="e">
        <f t="shared" ca="1" si="72"/>
        <v>#VALUE!</v>
      </c>
      <c r="U231" s="4" t="str">
        <f t="shared" si="73"/>
        <v/>
      </c>
      <c r="V231" s="4" t="str">
        <f t="shared" si="74"/>
        <v/>
      </c>
      <c r="W231" s="31" t="str">
        <f t="shared" ca="1" si="75"/>
        <v/>
      </c>
      <c r="X231" s="4" t="str">
        <f t="shared" si="81"/>
        <v/>
      </c>
      <c r="Y231" s="32" t="e">
        <f t="shared" ca="1" si="76"/>
        <v>#VALUE!</v>
      </c>
      <c r="Z231" s="33" t="str">
        <f t="shared" si="63"/>
        <v/>
      </c>
      <c r="AA231" s="4" t="str">
        <f t="shared" ca="1" si="64"/>
        <v/>
      </c>
      <c r="AB231" s="4" t="str">
        <f t="shared" ca="1" si="65"/>
        <v/>
      </c>
      <c r="AC231" s="11" t="str">
        <f t="shared" si="66"/>
        <v/>
      </c>
      <c r="AD231" s="4" t="str">
        <f t="shared" si="67"/>
        <v/>
      </c>
      <c r="AE231" s="4" t="str">
        <f t="shared" si="68"/>
        <v/>
      </c>
      <c r="AF231" s="11" t="str">
        <f t="shared" si="69"/>
        <v/>
      </c>
    </row>
    <row r="232" spans="4:32" x14ac:dyDescent="0.3">
      <c r="D232" s="4">
        <f t="shared" si="77"/>
        <v>0</v>
      </c>
      <c r="E232" s="11" t="str" cm="1">
        <f t="array" ref="E232">IF($D232=0,"",_xll.BDP($B232,E$7))</f>
        <v/>
      </c>
      <c r="F232" s="11" t="str" cm="1">
        <f t="array" ref="F232">IF($D232=0,"",_xll.BDP($B232,F$7))</f>
        <v/>
      </c>
      <c r="G232" s="11" t="str" cm="1">
        <f t="array" ref="G232">IF($D232=0,"",_xll.BDP($B232,G$7))</f>
        <v/>
      </c>
      <c r="H232" s="11" t="str" cm="1">
        <f t="array" ref="H232">IF($D232=0,"",_xll.BDP($B232,H$7))</f>
        <v/>
      </c>
      <c r="I232" s="37" t="str" cm="1">
        <f t="array" ref="I232">IF($D232=0,"",_xll.BDP($B232,I$7))</f>
        <v/>
      </c>
      <c r="J232" s="11" t="str" cm="1">
        <f t="array" ref="J232">IF($D232=0,"",_xll.BDP($B232,J$7))</f>
        <v/>
      </c>
      <c r="K232" s="28" t="str" cm="1">
        <f t="array" ref="K232">IF($D232=0,"",_xll.BDP($B232,K$7))</f>
        <v/>
      </c>
      <c r="L232" s="11" t="str" cm="1">
        <f t="array" ref="L232">IF($D232=0,"",_xll.BDP($B232,L$7))</f>
        <v/>
      </c>
      <c r="M232" s="28" t="str" cm="1">
        <f t="array" ref="M232">IF($D232=0,"",_xll.BDP($B232,M$7))</f>
        <v/>
      </c>
      <c r="N232" s="11" t="str" cm="1">
        <f t="array" ref="N232">IF($D232=0,"",_xll.BDP($B232,N$7))</f>
        <v/>
      </c>
      <c r="O232" s="22" t="str">
        <f t="shared" ca="1" si="78"/>
        <v/>
      </c>
      <c r="P232" s="11" t="e">
        <f t="shared" si="70"/>
        <v>#VALUE!</v>
      </c>
      <c r="Q232" s="22" t="str">
        <f t="shared" ca="1" si="79"/>
        <v/>
      </c>
      <c r="R232" s="29" t="str">
        <f t="shared" si="80"/>
        <v/>
      </c>
      <c r="S232" s="30">
        <f t="shared" ca="1" si="71"/>
        <v>46295</v>
      </c>
      <c r="T232" s="30" t="e">
        <f t="shared" ca="1" si="72"/>
        <v>#VALUE!</v>
      </c>
      <c r="U232" s="4" t="str">
        <f t="shared" si="73"/>
        <v/>
      </c>
      <c r="V232" s="4" t="str">
        <f t="shared" si="74"/>
        <v/>
      </c>
      <c r="W232" s="31" t="str">
        <f t="shared" ca="1" si="75"/>
        <v/>
      </c>
      <c r="X232" s="4" t="str">
        <f t="shared" si="81"/>
        <v/>
      </c>
      <c r="Y232" s="32" t="e">
        <f t="shared" ca="1" si="76"/>
        <v>#VALUE!</v>
      </c>
      <c r="Z232" s="33" t="str">
        <f t="shared" si="63"/>
        <v/>
      </c>
      <c r="AA232" s="4" t="str">
        <f t="shared" ca="1" si="64"/>
        <v/>
      </c>
      <c r="AB232" s="4" t="str">
        <f t="shared" ca="1" si="65"/>
        <v/>
      </c>
      <c r="AC232" s="11" t="str">
        <f t="shared" si="66"/>
        <v/>
      </c>
      <c r="AD232" s="4" t="str">
        <f t="shared" si="67"/>
        <v/>
      </c>
      <c r="AE232" s="4" t="str">
        <f t="shared" si="68"/>
        <v/>
      </c>
      <c r="AF232" s="11" t="str">
        <f t="shared" si="69"/>
        <v/>
      </c>
    </row>
    <row r="233" spans="4:32" x14ac:dyDescent="0.3">
      <c r="D233" s="4">
        <f t="shared" si="77"/>
        <v>0</v>
      </c>
      <c r="E233" s="11" t="str" cm="1">
        <f t="array" ref="E233">IF($D233=0,"",_xll.BDP($B233,E$7))</f>
        <v/>
      </c>
      <c r="F233" s="11" t="str" cm="1">
        <f t="array" ref="F233">IF($D233=0,"",_xll.BDP($B233,F$7))</f>
        <v/>
      </c>
      <c r="G233" s="11" t="str" cm="1">
        <f t="array" ref="G233">IF($D233=0,"",_xll.BDP($B233,G$7))</f>
        <v/>
      </c>
      <c r="H233" s="11" t="str" cm="1">
        <f t="array" ref="H233">IF($D233=0,"",_xll.BDP($B233,H$7))</f>
        <v/>
      </c>
      <c r="I233" s="37" t="str" cm="1">
        <f t="array" ref="I233">IF($D233=0,"",_xll.BDP($B233,I$7))</f>
        <v/>
      </c>
      <c r="J233" s="11" t="str" cm="1">
        <f t="array" ref="J233">IF($D233=0,"",_xll.BDP($B233,J$7))</f>
        <v/>
      </c>
      <c r="K233" s="28" t="str" cm="1">
        <f t="array" ref="K233">IF($D233=0,"",_xll.BDP($B233,K$7))</f>
        <v/>
      </c>
      <c r="L233" s="11" t="str" cm="1">
        <f t="array" ref="L233">IF($D233=0,"",_xll.BDP($B233,L$7))</f>
        <v/>
      </c>
      <c r="M233" s="28" t="str" cm="1">
        <f t="array" ref="M233">IF($D233=0,"",_xll.BDP($B233,M$7))</f>
        <v/>
      </c>
      <c r="N233" s="11" t="str" cm="1">
        <f t="array" ref="N233">IF($D233=0,"",_xll.BDP($B233,N$7))</f>
        <v/>
      </c>
      <c r="O233" s="22" t="str">
        <f t="shared" ca="1" si="78"/>
        <v/>
      </c>
      <c r="P233" s="11" t="e">
        <f t="shared" si="70"/>
        <v>#VALUE!</v>
      </c>
      <c r="Q233" s="22" t="str">
        <f t="shared" ca="1" si="79"/>
        <v/>
      </c>
      <c r="R233" s="29" t="str">
        <f t="shared" si="80"/>
        <v/>
      </c>
      <c r="S233" s="30">
        <f t="shared" ca="1" si="71"/>
        <v>46295</v>
      </c>
      <c r="T233" s="30" t="e">
        <f t="shared" ca="1" si="72"/>
        <v>#VALUE!</v>
      </c>
      <c r="U233" s="4" t="str">
        <f t="shared" si="73"/>
        <v/>
      </c>
      <c r="V233" s="4" t="str">
        <f t="shared" si="74"/>
        <v/>
      </c>
      <c r="W233" s="31" t="str">
        <f t="shared" ca="1" si="75"/>
        <v/>
      </c>
      <c r="X233" s="4" t="str">
        <f t="shared" si="81"/>
        <v/>
      </c>
      <c r="Y233" s="32" t="e">
        <f t="shared" ca="1" si="76"/>
        <v>#VALUE!</v>
      </c>
      <c r="Z233" s="33" t="str">
        <f t="shared" si="63"/>
        <v/>
      </c>
      <c r="AA233" s="4" t="str">
        <f t="shared" ca="1" si="64"/>
        <v/>
      </c>
      <c r="AB233" s="4" t="str">
        <f t="shared" ca="1" si="65"/>
        <v/>
      </c>
      <c r="AC233" s="11" t="str">
        <f t="shared" si="66"/>
        <v/>
      </c>
      <c r="AD233" s="4" t="str">
        <f t="shared" si="67"/>
        <v/>
      </c>
      <c r="AE233" s="4" t="str">
        <f t="shared" si="68"/>
        <v/>
      </c>
      <c r="AF233" s="11" t="str">
        <f t="shared" si="69"/>
        <v/>
      </c>
    </row>
    <row r="234" spans="4:32" x14ac:dyDescent="0.3">
      <c r="D234" s="4">
        <f t="shared" si="77"/>
        <v>0</v>
      </c>
      <c r="E234" s="11" t="str" cm="1">
        <f t="array" ref="E234">IF($D234=0,"",_xll.BDP($B234,E$7))</f>
        <v/>
      </c>
      <c r="F234" s="11" t="str" cm="1">
        <f t="array" ref="F234">IF($D234=0,"",_xll.BDP($B234,F$7))</f>
        <v/>
      </c>
      <c r="G234" s="11" t="str" cm="1">
        <f t="array" ref="G234">IF($D234=0,"",_xll.BDP($B234,G$7))</f>
        <v/>
      </c>
      <c r="H234" s="11" t="str" cm="1">
        <f t="array" ref="H234">IF($D234=0,"",_xll.BDP($B234,H$7))</f>
        <v/>
      </c>
      <c r="I234" s="37" t="str" cm="1">
        <f t="array" ref="I234">IF($D234=0,"",_xll.BDP($B234,I$7))</f>
        <v/>
      </c>
      <c r="J234" s="11" t="str" cm="1">
        <f t="array" ref="J234">IF($D234=0,"",_xll.BDP($B234,J$7))</f>
        <v/>
      </c>
      <c r="K234" s="28" t="str" cm="1">
        <f t="array" ref="K234">IF($D234=0,"",_xll.BDP($B234,K$7))</f>
        <v/>
      </c>
      <c r="L234" s="11" t="str" cm="1">
        <f t="array" ref="L234">IF($D234=0,"",_xll.BDP($B234,L$7))</f>
        <v/>
      </c>
      <c r="M234" s="28" t="str" cm="1">
        <f t="array" ref="M234">IF($D234=0,"",_xll.BDP($B234,M$7))</f>
        <v/>
      </c>
      <c r="N234" s="11" t="str" cm="1">
        <f t="array" ref="N234">IF($D234=0,"",_xll.BDP($B234,N$7))</f>
        <v/>
      </c>
      <c r="O234" s="22" t="str">
        <f t="shared" ca="1" si="78"/>
        <v/>
      </c>
      <c r="P234" s="11" t="e">
        <f t="shared" si="70"/>
        <v>#VALUE!</v>
      </c>
      <c r="Q234" s="22" t="str">
        <f t="shared" ca="1" si="79"/>
        <v/>
      </c>
      <c r="R234" s="29" t="str">
        <f t="shared" si="80"/>
        <v/>
      </c>
      <c r="S234" s="30">
        <f t="shared" ca="1" si="71"/>
        <v>46295</v>
      </c>
      <c r="T234" s="30" t="e">
        <f t="shared" ca="1" si="72"/>
        <v>#VALUE!</v>
      </c>
      <c r="U234" s="4" t="str">
        <f t="shared" si="73"/>
        <v/>
      </c>
      <c r="V234" s="4" t="str">
        <f t="shared" si="74"/>
        <v/>
      </c>
      <c r="W234" s="31" t="str">
        <f t="shared" ca="1" si="75"/>
        <v/>
      </c>
      <c r="X234" s="4" t="str">
        <f t="shared" si="81"/>
        <v/>
      </c>
      <c r="Y234" s="32" t="e">
        <f t="shared" ca="1" si="76"/>
        <v>#VALUE!</v>
      </c>
      <c r="Z234" s="33" t="str">
        <f t="shared" si="63"/>
        <v/>
      </c>
      <c r="AA234" s="4" t="str">
        <f t="shared" ca="1" si="64"/>
        <v/>
      </c>
      <c r="AB234" s="4" t="str">
        <f t="shared" ca="1" si="65"/>
        <v/>
      </c>
      <c r="AC234" s="11" t="str">
        <f t="shared" si="66"/>
        <v/>
      </c>
      <c r="AD234" s="4" t="str">
        <f t="shared" si="67"/>
        <v/>
      </c>
      <c r="AE234" s="4" t="str">
        <f t="shared" si="68"/>
        <v/>
      </c>
      <c r="AF234" s="11" t="str">
        <f t="shared" si="69"/>
        <v/>
      </c>
    </row>
    <row r="235" spans="4:32" x14ac:dyDescent="0.3">
      <c r="D235" s="4">
        <f t="shared" si="77"/>
        <v>0</v>
      </c>
      <c r="E235" s="11" t="str" cm="1">
        <f t="array" ref="E235">IF($D235=0,"",_xll.BDP($B235,E$7))</f>
        <v/>
      </c>
      <c r="F235" s="11" t="str" cm="1">
        <f t="array" ref="F235">IF($D235=0,"",_xll.BDP($B235,F$7))</f>
        <v/>
      </c>
      <c r="G235" s="11" t="str" cm="1">
        <f t="array" ref="G235">IF($D235=0,"",_xll.BDP($B235,G$7))</f>
        <v/>
      </c>
      <c r="H235" s="11" t="str" cm="1">
        <f t="array" ref="H235">IF($D235=0,"",_xll.BDP($B235,H$7))</f>
        <v/>
      </c>
      <c r="I235" s="37" t="str" cm="1">
        <f t="array" ref="I235">IF($D235=0,"",_xll.BDP($B235,I$7))</f>
        <v/>
      </c>
      <c r="J235" s="11" t="str" cm="1">
        <f t="array" ref="J235">IF($D235=0,"",_xll.BDP($B235,J$7))</f>
        <v/>
      </c>
      <c r="K235" s="28" t="str" cm="1">
        <f t="array" ref="K235">IF($D235=0,"",_xll.BDP($B235,K$7))</f>
        <v/>
      </c>
      <c r="L235" s="11" t="str" cm="1">
        <f t="array" ref="L235">IF($D235=0,"",_xll.BDP($B235,L$7))</f>
        <v/>
      </c>
      <c r="M235" s="28" t="str" cm="1">
        <f t="array" ref="M235">IF($D235=0,"",_xll.BDP($B235,M$7))</f>
        <v/>
      </c>
      <c r="N235" s="11" t="str" cm="1">
        <f t="array" ref="N235">IF($D235=0,"",_xll.BDP($B235,N$7))</f>
        <v/>
      </c>
      <c r="O235" s="22" t="str">
        <f t="shared" ca="1" si="78"/>
        <v/>
      </c>
      <c r="P235" s="11" t="e">
        <f t="shared" si="70"/>
        <v>#VALUE!</v>
      </c>
      <c r="Q235" s="22" t="str">
        <f t="shared" ca="1" si="79"/>
        <v/>
      </c>
      <c r="R235" s="29" t="str">
        <f t="shared" si="80"/>
        <v/>
      </c>
      <c r="S235" s="30">
        <f t="shared" ca="1" si="71"/>
        <v>46295</v>
      </c>
      <c r="T235" s="30" t="e">
        <f t="shared" ca="1" si="72"/>
        <v>#VALUE!</v>
      </c>
      <c r="U235" s="4" t="str">
        <f t="shared" si="73"/>
        <v/>
      </c>
      <c r="V235" s="4" t="str">
        <f t="shared" si="74"/>
        <v/>
      </c>
      <c r="W235" s="31" t="str">
        <f t="shared" ca="1" si="75"/>
        <v/>
      </c>
      <c r="X235" s="4" t="str">
        <f t="shared" si="81"/>
        <v/>
      </c>
      <c r="Y235" s="32" t="e">
        <f t="shared" ca="1" si="76"/>
        <v>#VALUE!</v>
      </c>
      <c r="Z235" s="33" t="str">
        <f t="shared" si="63"/>
        <v/>
      </c>
      <c r="AA235" s="4" t="str">
        <f t="shared" ca="1" si="64"/>
        <v/>
      </c>
      <c r="AB235" s="4" t="str">
        <f t="shared" ca="1" si="65"/>
        <v/>
      </c>
      <c r="AC235" s="11" t="str">
        <f t="shared" si="66"/>
        <v/>
      </c>
      <c r="AD235" s="4" t="str">
        <f t="shared" si="67"/>
        <v/>
      </c>
      <c r="AE235" s="4" t="str">
        <f t="shared" si="68"/>
        <v/>
      </c>
      <c r="AF235" s="11" t="str">
        <f t="shared" si="69"/>
        <v/>
      </c>
    </row>
    <row r="236" spans="4:32" x14ac:dyDescent="0.3">
      <c r="D236" s="4">
        <f t="shared" si="77"/>
        <v>0</v>
      </c>
      <c r="E236" s="11" t="str" cm="1">
        <f t="array" ref="E236">IF($D236=0,"",_xll.BDP($B236,E$7))</f>
        <v/>
      </c>
      <c r="F236" s="11" t="str" cm="1">
        <f t="array" ref="F236">IF($D236=0,"",_xll.BDP($B236,F$7))</f>
        <v/>
      </c>
      <c r="G236" s="11" t="str" cm="1">
        <f t="array" ref="G236">IF($D236=0,"",_xll.BDP($B236,G$7))</f>
        <v/>
      </c>
      <c r="H236" s="11" t="str" cm="1">
        <f t="array" ref="H236">IF($D236=0,"",_xll.BDP($B236,H$7))</f>
        <v/>
      </c>
      <c r="I236" s="37" t="str" cm="1">
        <f t="array" ref="I236">IF($D236=0,"",_xll.BDP($B236,I$7))</f>
        <v/>
      </c>
      <c r="J236" s="11" t="str" cm="1">
        <f t="array" ref="J236">IF($D236=0,"",_xll.BDP($B236,J$7))</f>
        <v/>
      </c>
      <c r="K236" s="28" t="str" cm="1">
        <f t="array" ref="K236">IF($D236=0,"",_xll.BDP($B236,K$7))</f>
        <v/>
      </c>
      <c r="L236" s="11" t="str" cm="1">
        <f t="array" ref="L236">IF($D236=0,"",_xll.BDP($B236,L$7))</f>
        <v/>
      </c>
      <c r="M236" s="28" t="str" cm="1">
        <f t="array" ref="M236">IF($D236=0,"",_xll.BDP($B236,M$7))</f>
        <v/>
      </c>
      <c r="N236" s="11" t="str" cm="1">
        <f t="array" ref="N236">IF($D236=0,"",_xll.BDP($B236,N$7))</f>
        <v/>
      </c>
      <c r="O236" s="22" t="str">
        <f t="shared" ca="1" si="78"/>
        <v/>
      </c>
      <c r="P236" s="11" t="e">
        <f t="shared" si="70"/>
        <v>#VALUE!</v>
      </c>
      <c r="Q236" s="22" t="str">
        <f t="shared" ca="1" si="79"/>
        <v/>
      </c>
      <c r="R236" s="29" t="str">
        <f t="shared" si="80"/>
        <v/>
      </c>
      <c r="S236" s="30">
        <f t="shared" ca="1" si="71"/>
        <v>46295</v>
      </c>
      <c r="T236" s="30" t="e">
        <f t="shared" ca="1" si="72"/>
        <v>#VALUE!</v>
      </c>
      <c r="U236" s="4" t="str">
        <f t="shared" si="73"/>
        <v/>
      </c>
      <c r="V236" s="4" t="str">
        <f t="shared" si="74"/>
        <v/>
      </c>
      <c r="W236" s="31" t="str">
        <f t="shared" ca="1" si="75"/>
        <v/>
      </c>
      <c r="X236" s="4" t="str">
        <f t="shared" si="81"/>
        <v/>
      </c>
      <c r="Y236" s="32" t="e">
        <f t="shared" ca="1" si="76"/>
        <v>#VALUE!</v>
      </c>
      <c r="Z236" s="33" t="str">
        <f t="shared" si="63"/>
        <v/>
      </c>
      <c r="AA236" s="4" t="str">
        <f t="shared" ca="1" si="64"/>
        <v/>
      </c>
      <c r="AB236" s="4" t="str">
        <f t="shared" ca="1" si="65"/>
        <v/>
      </c>
      <c r="AC236" s="11" t="str">
        <f t="shared" si="66"/>
        <v/>
      </c>
      <c r="AD236" s="4" t="str">
        <f t="shared" si="67"/>
        <v/>
      </c>
      <c r="AE236" s="4" t="str">
        <f t="shared" si="68"/>
        <v/>
      </c>
      <c r="AF236" s="11" t="str">
        <f t="shared" si="69"/>
        <v/>
      </c>
    </row>
    <row r="237" spans="4:32" x14ac:dyDescent="0.3">
      <c r="D237" s="4">
        <f t="shared" si="77"/>
        <v>0</v>
      </c>
      <c r="E237" s="11" t="str" cm="1">
        <f t="array" ref="E237">IF($D237=0,"",_xll.BDP($B237,E$7))</f>
        <v/>
      </c>
      <c r="F237" s="11" t="str" cm="1">
        <f t="array" ref="F237">IF($D237=0,"",_xll.BDP($B237,F$7))</f>
        <v/>
      </c>
      <c r="G237" s="11" t="str" cm="1">
        <f t="array" ref="G237">IF($D237=0,"",_xll.BDP($B237,G$7))</f>
        <v/>
      </c>
      <c r="H237" s="11" t="str" cm="1">
        <f t="array" ref="H237">IF($D237=0,"",_xll.BDP($B237,H$7))</f>
        <v/>
      </c>
      <c r="I237" s="37" t="str" cm="1">
        <f t="array" ref="I237">IF($D237=0,"",_xll.BDP($B237,I$7))</f>
        <v/>
      </c>
      <c r="J237" s="11" t="str" cm="1">
        <f t="array" ref="J237">IF($D237=0,"",_xll.BDP($B237,J$7))</f>
        <v/>
      </c>
      <c r="K237" s="28" t="str" cm="1">
        <f t="array" ref="K237">IF($D237=0,"",_xll.BDP($B237,K$7))</f>
        <v/>
      </c>
      <c r="L237" s="11" t="str" cm="1">
        <f t="array" ref="L237">IF($D237=0,"",_xll.BDP($B237,L$7))</f>
        <v/>
      </c>
      <c r="M237" s="28" t="str" cm="1">
        <f t="array" ref="M237">IF($D237=0,"",_xll.BDP($B237,M$7))</f>
        <v/>
      </c>
      <c r="N237" s="11" t="str" cm="1">
        <f t="array" ref="N237">IF($D237=0,"",_xll.BDP($B237,N$7))</f>
        <v/>
      </c>
      <c r="O237" s="22" t="str">
        <f t="shared" ca="1" si="78"/>
        <v/>
      </c>
      <c r="P237" s="11" t="e">
        <f t="shared" si="70"/>
        <v>#VALUE!</v>
      </c>
      <c r="Q237" s="22" t="str">
        <f t="shared" ca="1" si="79"/>
        <v/>
      </c>
      <c r="R237" s="29" t="str">
        <f t="shared" si="80"/>
        <v/>
      </c>
      <c r="S237" s="30">
        <f t="shared" ca="1" si="71"/>
        <v>46295</v>
      </c>
      <c r="T237" s="30" t="e">
        <f t="shared" ca="1" si="72"/>
        <v>#VALUE!</v>
      </c>
      <c r="U237" s="4" t="str">
        <f t="shared" si="73"/>
        <v/>
      </c>
      <c r="V237" s="4" t="str">
        <f t="shared" si="74"/>
        <v/>
      </c>
      <c r="W237" s="31" t="str">
        <f t="shared" ca="1" si="75"/>
        <v/>
      </c>
      <c r="X237" s="4" t="str">
        <f t="shared" si="81"/>
        <v/>
      </c>
      <c r="Y237" s="32" t="e">
        <f t="shared" ca="1" si="76"/>
        <v>#VALUE!</v>
      </c>
      <c r="Z237" s="33" t="str">
        <f t="shared" si="63"/>
        <v/>
      </c>
      <c r="AA237" s="4" t="str">
        <f t="shared" ca="1" si="64"/>
        <v/>
      </c>
      <c r="AB237" s="4" t="str">
        <f t="shared" ca="1" si="65"/>
        <v/>
      </c>
      <c r="AC237" s="11" t="str">
        <f t="shared" si="66"/>
        <v/>
      </c>
      <c r="AD237" s="4" t="str">
        <f t="shared" si="67"/>
        <v/>
      </c>
      <c r="AE237" s="4" t="str">
        <f t="shared" si="68"/>
        <v/>
      </c>
      <c r="AF237" s="11" t="str">
        <f t="shared" si="69"/>
        <v/>
      </c>
    </row>
    <row r="238" spans="4:32" x14ac:dyDescent="0.3">
      <c r="D238" s="4">
        <f t="shared" si="77"/>
        <v>0</v>
      </c>
      <c r="E238" s="11" t="str" cm="1">
        <f t="array" ref="E238">IF($D238=0,"",_xll.BDP($B238,E$7))</f>
        <v/>
      </c>
      <c r="F238" s="11" t="str" cm="1">
        <f t="array" ref="F238">IF($D238=0,"",_xll.BDP($B238,F$7))</f>
        <v/>
      </c>
      <c r="G238" s="11" t="str" cm="1">
        <f t="array" ref="G238">IF($D238=0,"",_xll.BDP($B238,G$7))</f>
        <v/>
      </c>
      <c r="H238" s="11" t="str" cm="1">
        <f t="array" ref="H238">IF($D238=0,"",_xll.BDP($B238,H$7))</f>
        <v/>
      </c>
      <c r="I238" s="37" t="str" cm="1">
        <f t="array" ref="I238">IF($D238=0,"",_xll.BDP($B238,I$7))</f>
        <v/>
      </c>
      <c r="J238" s="11" t="str" cm="1">
        <f t="array" ref="J238">IF($D238=0,"",_xll.BDP($B238,J$7))</f>
        <v/>
      </c>
      <c r="K238" s="28" t="str" cm="1">
        <f t="array" ref="K238">IF($D238=0,"",_xll.BDP($B238,K$7))</f>
        <v/>
      </c>
      <c r="L238" s="11" t="str" cm="1">
        <f t="array" ref="L238">IF($D238=0,"",_xll.BDP($B238,L$7))</f>
        <v/>
      </c>
      <c r="M238" s="28" t="str" cm="1">
        <f t="array" ref="M238">IF($D238=0,"",_xll.BDP($B238,M$7))</f>
        <v/>
      </c>
      <c r="N238" s="11" t="str" cm="1">
        <f t="array" ref="N238">IF($D238=0,"",_xll.BDP($B238,N$7))</f>
        <v/>
      </c>
      <c r="O238" s="22" t="str">
        <f t="shared" ca="1" si="78"/>
        <v/>
      </c>
      <c r="P238" s="11" t="e">
        <f t="shared" si="70"/>
        <v>#VALUE!</v>
      </c>
      <c r="Q238" s="22" t="str">
        <f t="shared" ca="1" si="79"/>
        <v/>
      </c>
      <c r="R238" s="29" t="str">
        <f t="shared" si="80"/>
        <v/>
      </c>
      <c r="S238" s="30">
        <f t="shared" ca="1" si="71"/>
        <v>46295</v>
      </c>
      <c r="T238" s="30" t="e">
        <f t="shared" ca="1" si="72"/>
        <v>#VALUE!</v>
      </c>
      <c r="U238" s="4" t="str">
        <f t="shared" si="73"/>
        <v/>
      </c>
      <c r="V238" s="4" t="str">
        <f t="shared" si="74"/>
        <v/>
      </c>
      <c r="W238" s="31" t="str">
        <f t="shared" ca="1" si="75"/>
        <v/>
      </c>
      <c r="X238" s="4" t="str">
        <f t="shared" si="81"/>
        <v/>
      </c>
      <c r="Y238" s="32" t="e">
        <f t="shared" ca="1" si="76"/>
        <v>#VALUE!</v>
      </c>
      <c r="Z238" s="33" t="str">
        <f t="shared" si="63"/>
        <v/>
      </c>
      <c r="AA238" s="4" t="str">
        <f t="shared" ca="1" si="64"/>
        <v/>
      </c>
      <c r="AB238" s="4" t="str">
        <f t="shared" ca="1" si="65"/>
        <v/>
      </c>
      <c r="AC238" s="11" t="str">
        <f t="shared" si="66"/>
        <v/>
      </c>
      <c r="AD238" s="4" t="str">
        <f t="shared" si="67"/>
        <v/>
      </c>
      <c r="AE238" s="4" t="str">
        <f t="shared" si="68"/>
        <v/>
      </c>
      <c r="AF238" s="11" t="str">
        <f t="shared" si="69"/>
        <v/>
      </c>
    </row>
    <row r="239" spans="4:32" x14ac:dyDescent="0.3">
      <c r="D239" s="4">
        <f t="shared" si="77"/>
        <v>0</v>
      </c>
      <c r="E239" s="11" t="str" cm="1">
        <f t="array" ref="E239">IF($D239=0,"",_xll.BDP($B239,E$7))</f>
        <v/>
      </c>
      <c r="F239" s="11" t="str" cm="1">
        <f t="array" ref="F239">IF($D239=0,"",_xll.BDP($B239,F$7))</f>
        <v/>
      </c>
      <c r="G239" s="11" t="str" cm="1">
        <f t="array" ref="G239">IF($D239=0,"",_xll.BDP($B239,G$7))</f>
        <v/>
      </c>
      <c r="H239" s="11" t="str" cm="1">
        <f t="array" ref="H239">IF($D239=0,"",_xll.BDP($B239,H$7))</f>
        <v/>
      </c>
      <c r="I239" s="37" t="str" cm="1">
        <f t="array" ref="I239">IF($D239=0,"",_xll.BDP($B239,I$7))</f>
        <v/>
      </c>
      <c r="J239" s="11" t="str" cm="1">
        <f t="array" ref="J239">IF($D239=0,"",_xll.BDP($B239,J$7))</f>
        <v/>
      </c>
      <c r="K239" s="28" t="str" cm="1">
        <f t="array" ref="K239">IF($D239=0,"",_xll.BDP($B239,K$7))</f>
        <v/>
      </c>
      <c r="L239" s="11" t="str" cm="1">
        <f t="array" ref="L239">IF($D239=0,"",_xll.BDP($B239,L$7))</f>
        <v/>
      </c>
      <c r="M239" s="28" t="str" cm="1">
        <f t="array" ref="M239">IF($D239=0,"",_xll.BDP($B239,M$7))</f>
        <v/>
      </c>
      <c r="N239" s="11" t="str" cm="1">
        <f t="array" ref="N239">IF($D239=0,"",_xll.BDP($B239,N$7))</f>
        <v/>
      </c>
      <c r="O239" s="22" t="str">
        <f t="shared" ca="1" si="78"/>
        <v/>
      </c>
      <c r="P239" s="11" t="e">
        <f t="shared" si="70"/>
        <v>#VALUE!</v>
      </c>
      <c r="Q239" s="22" t="str">
        <f t="shared" ca="1" si="79"/>
        <v/>
      </c>
      <c r="R239" s="29" t="str">
        <f t="shared" si="80"/>
        <v/>
      </c>
      <c r="S239" s="30">
        <f t="shared" ca="1" si="71"/>
        <v>46295</v>
      </c>
      <c r="T239" s="30" t="e">
        <f t="shared" ca="1" si="72"/>
        <v>#VALUE!</v>
      </c>
      <c r="U239" s="4" t="str">
        <f t="shared" si="73"/>
        <v/>
      </c>
      <c r="V239" s="4" t="str">
        <f t="shared" si="74"/>
        <v/>
      </c>
      <c r="W239" s="31" t="str">
        <f t="shared" ca="1" si="75"/>
        <v/>
      </c>
      <c r="X239" s="4" t="str">
        <f t="shared" si="81"/>
        <v/>
      </c>
      <c r="Y239" s="32" t="e">
        <f t="shared" ca="1" si="76"/>
        <v>#VALUE!</v>
      </c>
      <c r="Z239" s="33" t="str">
        <f t="shared" si="63"/>
        <v/>
      </c>
      <c r="AA239" s="4" t="str">
        <f t="shared" ca="1" si="64"/>
        <v/>
      </c>
      <c r="AB239" s="4" t="str">
        <f t="shared" ca="1" si="65"/>
        <v/>
      </c>
      <c r="AC239" s="11" t="str">
        <f t="shared" si="66"/>
        <v/>
      </c>
      <c r="AD239" s="4" t="str">
        <f t="shared" si="67"/>
        <v/>
      </c>
      <c r="AE239" s="4" t="str">
        <f t="shared" si="68"/>
        <v/>
      </c>
      <c r="AF239" s="11" t="str">
        <f t="shared" si="69"/>
        <v/>
      </c>
    </row>
    <row r="240" spans="4:32" x14ac:dyDescent="0.3">
      <c r="D240" s="4">
        <f t="shared" si="77"/>
        <v>0</v>
      </c>
      <c r="E240" s="11" t="str" cm="1">
        <f t="array" ref="E240">IF($D240=0,"",_xll.BDP($B240,E$7))</f>
        <v/>
      </c>
      <c r="F240" s="11" t="str" cm="1">
        <f t="array" ref="F240">IF($D240=0,"",_xll.BDP($B240,F$7))</f>
        <v/>
      </c>
      <c r="G240" s="11" t="str" cm="1">
        <f t="array" ref="G240">IF($D240=0,"",_xll.BDP($B240,G$7))</f>
        <v/>
      </c>
      <c r="H240" s="11" t="str" cm="1">
        <f t="array" ref="H240">IF($D240=0,"",_xll.BDP($B240,H$7))</f>
        <v/>
      </c>
      <c r="I240" s="37" t="str" cm="1">
        <f t="array" ref="I240">IF($D240=0,"",_xll.BDP($B240,I$7))</f>
        <v/>
      </c>
      <c r="J240" s="11" t="str" cm="1">
        <f t="array" ref="J240">IF($D240=0,"",_xll.BDP($B240,J$7))</f>
        <v/>
      </c>
      <c r="K240" s="28" t="str" cm="1">
        <f t="array" ref="K240">IF($D240=0,"",_xll.BDP($B240,K$7))</f>
        <v/>
      </c>
      <c r="L240" s="11" t="str" cm="1">
        <f t="array" ref="L240">IF($D240=0,"",_xll.BDP($B240,L$7))</f>
        <v/>
      </c>
      <c r="M240" s="28" t="str" cm="1">
        <f t="array" ref="M240">IF($D240=0,"",_xll.BDP($B240,M$7))</f>
        <v/>
      </c>
      <c r="N240" s="11" t="str" cm="1">
        <f t="array" ref="N240">IF($D240=0,"",_xll.BDP($B240,N$7))</f>
        <v/>
      </c>
      <c r="O240" s="22" t="str">
        <f t="shared" ca="1" si="78"/>
        <v/>
      </c>
      <c r="P240" s="11" t="e">
        <f t="shared" si="70"/>
        <v>#VALUE!</v>
      </c>
      <c r="Q240" s="22" t="str">
        <f t="shared" ca="1" si="79"/>
        <v/>
      </c>
      <c r="R240" s="29" t="str">
        <f t="shared" si="80"/>
        <v/>
      </c>
      <c r="S240" s="30">
        <f t="shared" ca="1" si="71"/>
        <v>46295</v>
      </c>
      <c r="T240" s="30" t="e">
        <f t="shared" ca="1" si="72"/>
        <v>#VALUE!</v>
      </c>
      <c r="U240" s="4" t="str">
        <f t="shared" si="73"/>
        <v/>
      </c>
      <c r="V240" s="4" t="str">
        <f t="shared" si="74"/>
        <v/>
      </c>
      <c r="W240" s="31" t="str">
        <f t="shared" ca="1" si="75"/>
        <v/>
      </c>
      <c r="X240" s="4" t="str">
        <f t="shared" si="81"/>
        <v/>
      </c>
      <c r="Y240" s="32" t="e">
        <f t="shared" ca="1" si="76"/>
        <v>#VALUE!</v>
      </c>
      <c r="Z240" s="33" t="str">
        <f t="shared" si="63"/>
        <v/>
      </c>
      <c r="AA240" s="4" t="str">
        <f t="shared" ca="1" si="64"/>
        <v/>
      </c>
      <c r="AB240" s="4" t="str">
        <f t="shared" ca="1" si="65"/>
        <v/>
      </c>
      <c r="AC240" s="11" t="str">
        <f t="shared" si="66"/>
        <v/>
      </c>
      <c r="AD240" s="4" t="str">
        <f t="shared" si="67"/>
        <v/>
      </c>
      <c r="AE240" s="4" t="str">
        <f t="shared" si="68"/>
        <v/>
      </c>
      <c r="AF240" s="11" t="str">
        <f t="shared" si="69"/>
        <v/>
      </c>
    </row>
    <row r="241" spans="4:32" x14ac:dyDescent="0.3">
      <c r="D241" s="4">
        <f t="shared" si="77"/>
        <v>0</v>
      </c>
      <c r="E241" s="11" t="str" cm="1">
        <f t="array" ref="E241">IF($D241=0,"",_xll.BDP($B241,E$7))</f>
        <v/>
      </c>
      <c r="F241" s="11" t="str" cm="1">
        <f t="array" ref="F241">IF($D241=0,"",_xll.BDP($B241,F$7))</f>
        <v/>
      </c>
      <c r="G241" s="11" t="str" cm="1">
        <f t="array" ref="G241">IF($D241=0,"",_xll.BDP($B241,G$7))</f>
        <v/>
      </c>
      <c r="H241" s="11" t="str" cm="1">
        <f t="array" ref="H241">IF($D241=0,"",_xll.BDP($B241,H$7))</f>
        <v/>
      </c>
      <c r="I241" s="37" t="str" cm="1">
        <f t="array" ref="I241">IF($D241=0,"",_xll.BDP($B241,I$7))</f>
        <v/>
      </c>
      <c r="J241" s="11" t="str" cm="1">
        <f t="array" ref="J241">IF($D241=0,"",_xll.BDP($B241,J$7))</f>
        <v/>
      </c>
      <c r="K241" s="28" t="str" cm="1">
        <f t="array" ref="K241">IF($D241=0,"",_xll.BDP($B241,K$7))</f>
        <v/>
      </c>
      <c r="L241" s="11" t="str" cm="1">
        <f t="array" ref="L241">IF($D241=0,"",_xll.BDP($B241,L$7))</f>
        <v/>
      </c>
      <c r="M241" s="28" t="str" cm="1">
        <f t="array" ref="M241">IF($D241=0,"",_xll.BDP($B241,M$7))</f>
        <v/>
      </c>
      <c r="N241" s="11" t="str" cm="1">
        <f t="array" ref="N241">IF($D241=0,"",_xll.BDP($B241,N$7))</f>
        <v/>
      </c>
      <c r="O241" s="22" t="str">
        <f t="shared" ca="1" si="78"/>
        <v/>
      </c>
      <c r="P241" s="11" t="e">
        <f t="shared" si="70"/>
        <v>#VALUE!</v>
      </c>
      <c r="Q241" s="22" t="str">
        <f t="shared" ca="1" si="79"/>
        <v/>
      </c>
      <c r="R241" s="29" t="str">
        <f t="shared" si="80"/>
        <v/>
      </c>
      <c r="S241" s="30">
        <f t="shared" ca="1" si="71"/>
        <v>46295</v>
      </c>
      <c r="T241" s="30" t="e">
        <f t="shared" ca="1" si="72"/>
        <v>#VALUE!</v>
      </c>
      <c r="U241" s="4" t="str">
        <f t="shared" si="73"/>
        <v/>
      </c>
      <c r="V241" s="4" t="str">
        <f t="shared" si="74"/>
        <v/>
      </c>
      <c r="W241" s="31" t="str">
        <f t="shared" ca="1" si="75"/>
        <v/>
      </c>
      <c r="X241" s="4" t="str">
        <f t="shared" si="81"/>
        <v/>
      </c>
      <c r="Y241" s="32" t="e">
        <f t="shared" ca="1" si="76"/>
        <v>#VALUE!</v>
      </c>
      <c r="Z241" s="33" t="str">
        <f t="shared" si="63"/>
        <v/>
      </c>
      <c r="AA241" s="4" t="str">
        <f t="shared" ca="1" si="64"/>
        <v/>
      </c>
      <c r="AB241" s="4" t="str">
        <f t="shared" ca="1" si="65"/>
        <v/>
      </c>
      <c r="AC241" s="11" t="str">
        <f t="shared" si="66"/>
        <v/>
      </c>
      <c r="AD241" s="4" t="str">
        <f t="shared" si="67"/>
        <v/>
      </c>
      <c r="AE241" s="4" t="str">
        <f t="shared" si="68"/>
        <v/>
      </c>
      <c r="AF241" s="11" t="str">
        <f t="shared" si="69"/>
        <v/>
      </c>
    </row>
    <row r="242" spans="4:32" x14ac:dyDescent="0.3">
      <c r="D242" s="4">
        <f t="shared" si="77"/>
        <v>0</v>
      </c>
      <c r="E242" s="11" t="str" cm="1">
        <f t="array" ref="E242">IF($D242=0,"",_xll.BDP($B242,E$7))</f>
        <v/>
      </c>
      <c r="F242" s="11" t="str" cm="1">
        <f t="array" ref="F242">IF($D242=0,"",_xll.BDP($B242,F$7))</f>
        <v/>
      </c>
      <c r="G242" s="11" t="str" cm="1">
        <f t="array" ref="G242">IF($D242=0,"",_xll.BDP($B242,G$7))</f>
        <v/>
      </c>
      <c r="H242" s="11" t="str" cm="1">
        <f t="array" ref="H242">IF($D242=0,"",_xll.BDP($B242,H$7))</f>
        <v/>
      </c>
      <c r="I242" s="37" t="str" cm="1">
        <f t="array" ref="I242">IF($D242=0,"",_xll.BDP($B242,I$7))</f>
        <v/>
      </c>
      <c r="J242" s="11" t="str" cm="1">
        <f t="array" ref="J242">IF($D242=0,"",_xll.BDP($B242,J$7))</f>
        <v/>
      </c>
      <c r="K242" s="28" t="str" cm="1">
        <f t="array" ref="K242">IF($D242=0,"",_xll.BDP($B242,K$7))</f>
        <v/>
      </c>
      <c r="L242" s="11" t="str" cm="1">
        <f t="array" ref="L242">IF($D242=0,"",_xll.BDP($B242,L$7))</f>
        <v/>
      </c>
      <c r="M242" s="28" t="str" cm="1">
        <f t="array" ref="M242">IF($D242=0,"",_xll.BDP($B242,M$7))</f>
        <v/>
      </c>
      <c r="N242" s="11" t="str" cm="1">
        <f t="array" ref="N242">IF($D242=0,"",_xll.BDP($B242,N$7))</f>
        <v/>
      </c>
      <c r="O242" s="22" t="str">
        <f t="shared" ca="1" si="78"/>
        <v/>
      </c>
      <c r="P242" s="11" t="e">
        <f t="shared" si="70"/>
        <v>#VALUE!</v>
      </c>
      <c r="Q242" s="22" t="str">
        <f t="shared" ca="1" si="79"/>
        <v/>
      </c>
      <c r="R242" s="29" t="str">
        <f t="shared" si="80"/>
        <v/>
      </c>
      <c r="S242" s="30">
        <f t="shared" ca="1" si="71"/>
        <v>46295</v>
      </c>
      <c r="T242" s="30" t="e">
        <f t="shared" ca="1" si="72"/>
        <v>#VALUE!</v>
      </c>
      <c r="U242" s="4" t="str">
        <f t="shared" si="73"/>
        <v/>
      </c>
      <c r="V242" s="4" t="str">
        <f t="shared" si="74"/>
        <v/>
      </c>
      <c r="W242" s="31" t="str">
        <f t="shared" ca="1" si="75"/>
        <v/>
      </c>
      <c r="X242" s="4" t="str">
        <f t="shared" si="81"/>
        <v/>
      </c>
      <c r="Y242" s="32" t="e">
        <f t="shared" ca="1" si="76"/>
        <v>#VALUE!</v>
      </c>
      <c r="Z242" s="33" t="str">
        <f t="shared" si="63"/>
        <v/>
      </c>
      <c r="AA242" s="4" t="str">
        <f t="shared" ca="1" si="64"/>
        <v/>
      </c>
      <c r="AB242" s="4" t="str">
        <f t="shared" ca="1" si="65"/>
        <v/>
      </c>
      <c r="AC242" s="11" t="str">
        <f t="shared" si="66"/>
        <v/>
      </c>
      <c r="AD242" s="4" t="str">
        <f t="shared" si="67"/>
        <v/>
      </c>
      <c r="AE242" s="4" t="str">
        <f t="shared" si="68"/>
        <v/>
      </c>
      <c r="AF242" s="11" t="str">
        <f t="shared" si="69"/>
        <v/>
      </c>
    </row>
    <row r="243" spans="4:32" x14ac:dyDescent="0.3">
      <c r="D243" s="4">
        <f t="shared" si="77"/>
        <v>0</v>
      </c>
      <c r="E243" s="11" t="str" cm="1">
        <f t="array" ref="E243">IF($D243=0,"",_xll.BDP($B243,E$7))</f>
        <v/>
      </c>
      <c r="F243" s="11" t="str" cm="1">
        <f t="array" ref="F243">IF($D243=0,"",_xll.BDP($B243,F$7))</f>
        <v/>
      </c>
      <c r="G243" s="11" t="str" cm="1">
        <f t="array" ref="G243">IF($D243=0,"",_xll.BDP($B243,G$7))</f>
        <v/>
      </c>
      <c r="H243" s="11" t="str" cm="1">
        <f t="array" ref="H243">IF($D243=0,"",_xll.BDP($B243,H$7))</f>
        <v/>
      </c>
      <c r="I243" s="37" t="str" cm="1">
        <f t="array" ref="I243">IF($D243=0,"",_xll.BDP($B243,I$7))</f>
        <v/>
      </c>
      <c r="J243" s="11" t="str" cm="1">
        <f t="array" ref="J243">IF($D243=0,"",_xll.BDP($B243,J$7))</f>
        <v/>
      </c>
      <c r="K243" s="28" t="str" cm="1">
        <f t="array" ref="K243">IF($D243=0,"",_xll.BDP($B243,K$7))</f>
        <v/>
      </c>
      <c r="L243" s="11" t="str" cm="1">
        <f t="array" ref="L243">IF($D243=0,"",_xll.BDP($B243,L$7))</f>
        <v/>
      </c>
      <c r="M243" s="28" t="str" cm="1">
        <f t="array" ref="M243">IF($D243=0,"",_xll.BDP($B243,M$7))</f>
        <v/>
      </c>
      <c r="N243" s="11" t="str" cm="1">
        <f t="array" ref="N243">IF($D243=0,"",_xll.BDP($B243,N$7))</f>
        <v/>
      </c>
      <c r="O243" s="22" t="str">
        <f t="shared" ca="1" si="78"/>
        <v/>
      </c>
      <c r="P243" s="11" t="e">
        <f t="shared" si="70"/>
        <v>#VALUE!</v>
      </c>
      <c r="Q243" s="22" t="str">
        <f t="shared" ca="1" si="79"/>
        <v/>
      </c>
      <c r="R243" s="29" t="str">
        <f t="shared" si="80"/>
        <v/>
      </c>
      <c r="S243" s="30">
        <f t="shared" ca="1" si="71"/>
        <v>46295</v>
      </c>
      <c r="T243" s="30" t="e">
        <f t="shared" ca="1" si="72"/>
        <v>#VALUE!</v>
      </c>
      <c r="U243" s="4" t="str">
        <f t="shared" si="73"/>
        <v/>
      </c>
      <c r="V243" s="4" t="str">
        <f t="shared" si="74"/>
        <v/>
      </c>
      <c r="W243" s="31" t="str">
        <f t="shared" ca="1" si="75"/>
        <v/>
      </c>
      <c r="X243" s="4" t="str">
        <f t="shared" si="81"/>
        <v/>
      </c>
      <c r="Y243" s="32" t="e">
        <f t="shared" ca="1" si="76"/>
        <v>#VALUE!</v>
      </c>
      <c r="Z243" s="33" t="str">
        <f t="shared" si="63"/>
        <v/>
      </c>
      <c r="AA243" s="4" t="str">
        <f t="shared" ca="1" si="64"/>
        <v/>
      </c>
      <c r="AB243" s="4" t="str">
        <f t="shared" ca="1" si="65"/>
        <v/>
      </c>
      <c r="AC243" s="11" t="str">
        <f t="shared" si="66"/>
        <v/>
      </c>
      <c r="AD243" s="4" t="str">
        <f t="shared" si="67"/>
        <v/>
      </c>
      <c r="AE243" s="4" t="str">
        <f t="shared" si="68"/>
        <v/>
      </c>
      <c r="AF243" s="11" t="str">
        <f t="shared" si="69"/>
        <v/>
      </c>
    </row>
    <row r="244" spans="4:32" x14ac:dyDescent="0.3">
      <c r="D244" s="4">
        <f t="shared" si="77"/>
        <v>0</v>
      </c>
      <c r="E244" s="11" t="str" cm="1">
        <f t="array" ref="E244">IF($D244=0,"",_xll.BDP($B244,E$7))</f>
        <v/>
      </c>
      <c r="F244" s="11" t="str" cm="1">
        <f t="array" ref="F244">IF($D244=0,"",_xll.BDP($B244,F$7))</f>
        <v/>
      </c>
      <c r="G244" s="11" t="str" cm="1">
        <f t="array" ref="G244">IF($D244=0,"",_xll.BDP($B244,G$7))</f>
        <v/>
      </c>
      <c r="H244" s="11" t="str" cm="1">
        <f t="array" ref="H244">IF($D244=0,"",_xll.BDP($B244,H$7))</f>
        <v/>
      </c>
      <c r="I244" s="37" t="str" cm="1">
        <f t="array" ref="I244">IF($D244=0,"",_xll.BDP($B244,I$7))</f>
        <v/>
      </c>
      <c r="J244" s="11" t="str" cm="1">
        <f t="array" ref="J244">IF($D244=0,"",_xll.BDP($B244,J$7))</f>
        <v/>
      </c>
      <c r="K244" s="28" t="str" cm="1">
        <f t="array" ref="K244">IF($D244=0,"",_xll.BDP($B244,K$7))</f>
        <v/>
      </c>
      <c r="L244" s="11" t="str" cm="1">
        <f t="array" ref="L244">IF($D244=0,"",_xll.BDP($B244,L$7))</f>
        <v/>
      </c>
      <c r="M244" s="28" t="str" cm="1">
        <f t="array" ref="M244">IF($D244=0,"",_xll.BDP($B244,M$7))</f>
        <v/>
      </c>
      <c r="N244" s="11" t="str" cm="1">
        <f t="array" ref="N244">IF($D244=0,"",_xll.BDP($B244,N$7))</f>
        <v/>
      </c>
      <c r="O244" s="22" t="str">
        <f t="shared" ca="1" si="78"/>
        <v/>
      </c>
      <c r="P244" s="11" t="e">
        <f t="shared" si="70"/>
        <v>#VALUE!</v>
      </c>
      <c r="Q244" s="22" t="str">
        <f t="shared" ca="1" si="79"/>
        <v/>
      </c>
      <c r="R244" s="29" t="str">
        <f t="shared" si="80"/>
        <v/>
      </c>
      <c r="S244" s="30">
        <f t="shared" ca="1" si="71"/>
        <v>46295</v>
      </c>
      <c r="T244" s="30" t="e">
        <f t="shared" ca="1" si="72"/>
        <v>#VALUE!</v>
      </c>
      <c r="U244" s="4" t="str">
        <f t="shared" si="73"/>
        <v/>
      </c>
      <c r="V244" s="4" t="str">
        <f t="shared" si="74"/>
        <v/>
      </c>
      <c r="W244" s="31" t="str">
        <f t="shared" ca="1" si="75"/>
        <v/>
      </c>
      <c r="X244" s="4" t="str">
        <f t="shared" si="81"/>
        <v/>
      </c>
      <c r="Y244" s="32" t="e">
        <f t="shared" ca="1" si="76"/>
        <v>#VALUE!</v>
      </c>
      <c r="Z244" s="33" t="str">
        <f t="shared" si="63"/>
        <v/>
      </c>
      <c r="AA244" s="4" t="str">
        <f t="shared" ca="1" si="64"/>
        <v/>
      </c>
      <c r="AB244" s="4" t="str">
        <f t="shared" ca="1" si="65"/>
        <v/>
      </c>
      <c r="AC244" s="11" t="str">
        <f t="shared" si="66"/>
        <v/>
      </c>
      <c r="AD244" s="4" t="str">
        <f t="shared" si="67"/>
        <v/>
      </c>
      <c r="AE244" s="4" t="str">
        <f t="shared" si="68"/>
        <v/>
      </c>
      <c r="AF244" s="11" t="str">
        <f t="shared" si="69"/>
        <v/>
      </c>
    </row>
    <row r="245" spans="4:32" x14ac:dyDescent="0.3">
      <c r="D245" s="4">
        <f t="shared" si="77"/>
        <v>0</v>
      </c>
      <c r="E245" s="11" t="str" cm="1">
        <f t="array" ref="E245">IF($D245=0,"",_xll.BDP($B245,E$7))</f>
        <v/>
      </c>
      <c r="F245" s="11" t="str" cm="1">
        <f t="array" ref="F245">IF($D245=0,"",_xll.BDP($B245,F$7))</f>
        <v/>
      </c>
      <c r="G245" s="11" t="str" cm="1">
        <f t="array" ref="G245">IF($D245=0,"",_xll.BDP($B245,G$7))</f>
        <v/>
      </c>
      <c r="H245" s="11" t="str" cm="1">
        <f t="array" ref="H245">IF($D245=0,"",_xll.BDP($B245,H$7))</f>
        <v/>
      </c>
      <c r="I245" s="37" t="str" cm="1">
        <f t="array" ref="I245">IF($D245=0,"",_xll.BDP($B245,I$7))</f>
        <v/>
      </c>
      <c r="J245" s="11" t="str" cm="1">
        <f t="array" ref="J245">IF($D245=0,"",_xll.BDP($B245,J$7))</f>
        <v/>
      </c>
      <c r="K245" s="28" t="str" cm="1">
        <f t="array" ref="K245">IF($D245=0,"",_xll.BDP($B245,K$7))</f>
        <v/>
      </c>
      <c r="L245" s="11" t="str" cm="1">
        <f t="array" ref="L245">IF($D245=0,"",_xll.BDP($B245,L$7))</f>
        <v/>
      </c>
      <c r="M245" s="28" t="str" cm="1">
        <f t="array" ref="M245">IF($D245=0,"",_xll.BDP($B245,M$7))</f>
        <v/>
      </c>
      <c r="N245" s="11" t="str" cm="1">
        <f t="array" ref="N245">IF($D245=0,"",_xll.BDP($B245,N$7))</f>
        <v/>
      </c>
      <c r="O245" s="22" t="str">
        <f t="shared" ca="1" si="78"/>
        <v/>
      </c>
      <c r="P245" s="11" t="e">
        <f t="shared" si="70"/>
        <v>#VALUE!</v>
      </c>
      <c r="Q245" s="22" t="str">
        <f t="shared" ca="1" si="79"/>
        <v/>
      </c>
      <c r="R245" s="29" t="str">
        <f t="shared" si="80"/>
        <v/>
      </c>
      <c r="S245" s="30">
        <f t="shared" ca="1" si="71"/>
        <v>46295</v>
      </c>
      <c r="T245" s="30" t="e">
        <f t="shared" ca="1" si="72"/>
        <v>#VALUE!</v>
      </c>
      <c r="U245" s="4" t="str">
        <f t="shared" si="73"/>
        <v/>
      </c>
      <c r="V245" s="4" t="str">
        <f t="shared" si="74"/>
        <v/>
      </c>
      <c r="W245" s="31" t="str">
        <f t="shared" ca="1" si="75"/>
        <v/>
      </c>
      <c r="X245" s="4" t="str">
        <f t="shared" si="81"/>
        <v/>
      </c>
      <c r="Y245" s="32" t="e">
        <f t="shared" ca="1" si="76"/>
        <v>#VALUE!</v>
      </c>
      <c r="Z245" s="33" t="str">
        <f t="shared" si="63"/>
        <v/>
      </c>
      <c r="AA245" s="4" t="str">
        <f t="shared" ca="1" si="64"/>
        <v/>
      </c>
      <c r="AB245" s="4" t="str">
        <f t="shared" ca="1" si="65"/>
        <v/>
      </c>
      <c r="AC245" s="11" t="str">
        <f t="shared" si="66"/>
        <v/>
      </c>
      <c r="AD245" s="4" t="str">
        <f t="shared" si="67"/>
        <v/>
      </c>
      <c r="AE245" s="4" t="str">
        <f t="shared" si="68"/>
        <v/>
      </c>
      <c r="AF245" s="11" t="str">
        <f t="shared" si="69"/>
        <v/>
      </c>
    </row>
    <row r="246" spans="4:32" x14ac:dyDescent="0.3">
      <c r="D246" s="4">
        <f t="shared" si="77"/>
        <v>0</v>
      </c>
      <c r="E246" s="11" t="str" cm="1">
        <f t="array" ref="E246">IF($D246=0,"",_xll.BDP($B246,E$7))</f>
        <v/>
      </c>
      <c r="F246" s="11" t="str" cm="1">
        <f t="array" ref="F246">IF($D246=0,"",_xll.BDP($B246,F$7))</f>
        <v/>
      </c>
      <c r="G246" s="11" t="str" cm="1">
        <f t="array" ref="G246">IF($D246=0,"",_xll.BDP($B246,G$7))</f>
        <v/>
      </c>
      <c r="H246" s="11" t="str" cm="1">
        <f t="array" ref="H246">IF($D246=0,"",_xll.BDP($B246,H$7))</f>
        <v/>
      </c>
      <c r="I246" s="37" t="str" cm="1">
        <f t="array" ref="I246">IF($D246=0,"",_xll.BDP($B246,I$7))</f>
        <v/>
      </c>
      <c r="J246" s="11" t="str" cm="1">
        <f t="array" ref="J246">IF($D246=0,"",_xll.BDP($B246,J$7))</f>
        <v/>
      </c>
      <c r="K246" s="28" t="str" cm="1">
        <f t="array" ref="K246">IF($D246=0,"",_xll.BDP($B246,K$7))</f>
        <v/>
      </c>
      <c r="L246" s="11" t="str" cm="1">
        <f t="array" ref="L246">IF($D246=0,"",_xll.BDP($B246,L$7))</f>
        <v/>
      </c>
      <c r="M246" s="28" t="str" cm="1">
        <f t="array" ref="M246">IF($D246=0,"",_xll.BDP($B246,M$7))</f>
        <v/>
      </c>
      <c r="N246" s="11" t="str" cm="1">
        <f t="array" ref="N246">IF($D246=0,"",_xll.BDP($B246,N$7))</f>
        <v/>
      </c>
      <c r="O246" s="22" t="str">
        <f t="shared" ca="1" si="78"/>
        <v/>
      </c>
      <c r="P246" s="11" t="e">
        <f t="shared" si="70"/>
        <v>#VALUE!</v>
      </c>
      <c r="Q246" s="22" t="str">
        <f t="shared" ca="1" si="79"/>
        <v/>
      </c>
      <c r="R246" s="29" t="str">
        <f t="shared" si="80"/>
        <v/>
      </c>
      <c r="S246" s="30">
        <f t="shared" ca="1" si="71"/>
        <v>46295</v>
      </c>
      <c r="T246" s="30" t="e">
        <f t="shared" ca="1" si="72"/>
        <v>#VALUE!</v>
      </c>
      <c r="U246" s="4" t="str">
        <f t="shared" si="73"/>
        <v/>
      </c>
      <c r="V246" s="4" t="str">
        <f t="shared" si="74"/>
        <v/>
      </c>
      <c r="W246" s="31" t="str">
        <f t="shared" ca="1" si="75"/>
        <v/>
      </c>
      <c r="X246" s="4" t="str">
        <f t="shared" si="81"/>
        <v/>
      </c>
      <c r="Y246" s="32" t="e">
        <f t="shared" ca="1" si="76"/>
        <v>#VALUE!</v>
      </c>
      <c r="Z246" s="33" t="str">
        <f t="shared" si="63"/>
        <v/>
      </c>
      <c r="AA246" s="4" t="str">
        <f t="shared" ca="1" si="64"/>
        <v/>
      </c>
      <c r="AB246" s="4" t="str">
        <f t="shared" ca="1" si="65"/>
        <v/>
      </c>
      <c r="AC246" s="11" t="str">
        <f t="shared" si="66"/>
        <v/>
      </c>
      <c r="AD246" s="4" t="str">
        <f t="shared" si="67"/>
        <v/>
      </c>
      <c r="AE246" s="4" t="str">
        <f t="shared" si="68"/>
        <v/>
      </c>
      <c r="AF246" s="11" t="str">
        <f t="shared" si="69"/>
        <v/>
      </c>
    </row>
    <row r="247" spans="4:32" x14ac:dyDescent="0.3">
      <c r="D247" s="4">
        <f t="shared" si="77"/>
        <v>0</v>
      </c>
      <c r="E247" s="11" t="str" cm="1">
        <f t="array" ref="E247">IF($D247=0,"",_xll.BDP($B247,E$7))</f>
        <v/>
      </c>
      <c r="F247" s="11" t="str" cm="1">
        <f t="array" ref="F247">IF($D247=0,"",_xll.BDP($B247,F$7))</f>
        <v/>
      </c>
      <c r="G247" s="11" t="str" cm="1">
        <f t="array" ref="G247">IF($D247=0,"",_xll.BDP($B247,G$7))</f>
        <v/>
      </c>
      <c r="H247" s="11" t="str" cm="1">
        <f t="array" ref="H247">IF($D247=0,"",_xll.BDP($B247,H$7))</f>
        <v/>
      </c>
      <c r="I247" s="37" t="str" cm="1">
        <f t="array" ref="I247">IF($D247=0,"",_xll.BDP($B247,I$7))</f>
        <v/>
      </c>
      <c r="J247" s="11" t="str" cm="1">
        <f t="array" ref="J247">IF($D247=0,"",_xll.BDP($B247,J$7))</f>
        <v/>
      </c>
      <c r="K247" s="28" t="str" cm="1">
        <f t="array" ref="K247">IF($D247=0,"",_xll.BDP($B247,K$7))</f>
        <v/>
      </c>
      <c r="L247" s="11" t="str" cm="1">
        <f t="array" ref="L247">IF($D247=0,"",_xll.BDP($B247,L$7))</f>
        <v/>
      </c>
      <c r="M247" s="28" t="str" cm="1">
        <f t="array" ref="M247">IF($D247=0,"",_xll.BDP($B247,M$7))</f>
        <v/>
      </c>
      <c r="N247" s="11" t="str" cm="1">
        <f t="array" ref="N247">IF($D247=0,"",_xll.BDP($B247,N$7))</f>
        <v/>
      </c>
      <c r="O247" s="22" t="str">
        <f t="shared" ca="1" si="78"/>
        <v/>
      </c>
      <c r="P247" s="11" t="e">
        <f t="shared" si="70"/>
        <v>#VALUE!</v>
      </c>
      <c r="Q247" s="22" t="str">
        <f t="shared" ca="1" si="79"/>
        <v/>
      </c>
      <c r="R247" s="29" t="str">
        <f t="shared" si="80"/>
        <v/>
      </c>
      <c r="S247" s="30">
        <f t="shared" ca="1" si="71"/>
        <v>46295</v>
      </c>
      <c r="T247" s="30" t="e">
        <f t="shared" ca="1" si="72"/>
        <v>#VALUE!</v>
      </c>
      <c r="U247" s="4" t="str">
        <f t="shared" si="73"/>
        <v/>
      </c>
      <c r="V247" s="4" t="str">
        <f t="shared" si="74"/>
        <v/>
      </c>
      <c r="W247" s="31" t="str">
        <f t="shared" ca="1" si="75"/>
        <v/>
      </c>
      <c r="X247" s="4" t="str">
        <f t="shared" si="81"/>
        <v/>
      </c>
      <c r="Y247" s="32" t="e">
        <f t="shared" ca="1" si="76"/>
        <v>#VALUE!</v>
      </c>
      <c r="Z247" s="33" t="str">
        <f t="shared" si="63"/>
        <v/>
      </c>
      <c r="AA247" s="4" t="str">
        <f t="shared" ca="1" si="64"/>
        <v/>
      </c>
      <c r="AB247" s="4" t="str">
        <f t="shared" ca="1" si="65"/>
        <v/>
      </c>
      <c r="AC247" s="11" t="str">
        <f t="shared" si="66"/>
        <v/>
      </c>
      <c r="AD247" s="4" t="str">
        <f t="shared" si="67"/>
        <v/>
      </c>
      <c r="AE247" s="4" t="str">
        <f t="shared" si="68"/>
        <v/>
      </c>
      <c r="AF247" s="11" t="str">
        <f t="shared" si="69"/>
        <v/>
      </c>
    </row>
    <row r="248" spans="4:32" x14ac:dyDescent="0.3">
      <c r="D248" s="4">
        <f t="shared" si="77"/>
        <v>0</v>
      </c>
      <c r="E248" s="11" t="str" cm="1">
        <f t="array" ref="E248">IF($D248=0,"",_xll.BDP($B248,E$7))</f>
        <v/>
      </c>
      <c r="F248" s="11" t="str" cm="1">
        <f t="array" ref="F248">IF($D248=0,"",_xll.BDP($B248,F$7))</f>
        <v/>
      </c>
      <c r="G248" s="11" t="str" cm="1">
        <f t="array" ref="G248">IF($D248=0,"",_xll.BDP($B248,G$7))</f>
        <v/>
      </c>
      <c r="H248" s="11" t="str" cm="1">
        <f t="array" ref="H248">IF($D248=0,"",_xll.BDP($B248,H$7))</f>
        <v/>
      </c>
      <c r="I248" s="37" t="str" cm="1">
        <f t="array" ref="I248">IF($D248=0,"",_xll.BDP($B248,I$7))</f>
        <v/>
      </c>
      <c r="J248" s="11" t="str" cm="1">
        <f t="array" ref="J248">IF($D248=0,"",_xll.BDP($B248,J$7))</f>
        <v/>
      </c>
      <c r="K248" s="28" t="str" cm="1">
        <f t="array" ref="K248">IF($D248=0,"",_xll.BDP($B248,K$7))</f>
        <v/>
      </c>
      <c r="L248" s="11" t="str" cm="1">
        <f t="array" ref="L248">IF($D248=0,"",_xll.BDP($B248,L$7))</f>
        <v/>
      </c>
      <c r="M248" s="28" t="str" cm="1">
        <f t="array" ref="M248">IF($D248=0,"",_xll.BDP($B248,M$7))</f>
        <v/>
      </c>
      <c r="N248" s="11" t="str" cm="1">
        <f t="array" ref="N248">IF($D248=0,"",_xll.BDP($B248,N$7))</f>
        <v/>
      </c>
      <c r="O248" s="22" t="str">
        <f t="shared" ca="1" si="78"/>
        <v/>
      </c>
      <c r="P248" s="11" t="e">
        <f t="shared" si="70"/>
        <v>#VALUE!</v>
      </c>
      <c r="Q248" s="22" t="str">
        <f t="shared" ca="1" si="79"/>
        <v/>
      </c>
      <c r="R248" s="29" t="str">
        <f t="shared" si="80"/>
        <v/>
      </c>
      <c r="S248" s="30">
        <f t="shared" ca="1" si="71"/>
        <v>46295</v>
      </c>
      <c r="T248" s="30" t="e">
        <f t="shared" ca="1" si="72"/>
        <v>#VALUE!</v>
      </c>
      <c r="U248" s="4" t="str">
        <f t="shared" si="73"/>
        <v/>
      </c>
      <c r="V248" s="4" t="str">
        <f t="shared" si="74"/>
        <v/>
      </c>
      <c r="W248" s="31" t="str">
        <f t="shared" ca="1" si="75"/>
        <v/>
      </c>
      <c r="X248" s="4" t="str">
        <f t="shared" si="81"/>
        <v/>
      </c>
      <c r="Y248" s="32" t="e">
        <f t="shared" ca="1" si="76"/>
        <v>#VALUE!</v>
      </c>
      <c r="Z248" s="33" t="str">
        <f t="shared" si="63"/>
        <v/>
      </c>
      <c r="AA248" s="4" t="str">
        <f t="shared" ca="1" si="64"/>
        <v/>
      </c>
      <c r="AB248" s="4" t="str">
        <f t="shared" ca="1" si="65"/>
        <v/>
      </c>
      <c r="AC248" s="11" t="str">
        <f t="shared" si="66"/>
        <v/>
      </c>
      <c r="AD248" s="4" t="str">
        <f t="shared" si="67"/>
        <v/>
      </c>
      <c r="AE248" s="4" t="str">
        <f t="shared" si="68"/>
        <v/>
      </c>
      <c r="AF248" s="11" t="str">
        <f t="shared" si="69"/>
        <v/>
      </c>
    </row>
    <row r="249" spans="4:32" x14ac:dyDescent="0.3">
      <c r="D249" s="4">
        <f t="shared" si="77"/>
        <v>0</v>
      </c>
      <c r="E249" s="11" t="str" cm="1">
        <f t="array" ref="E249">IF($D249=0,"",_xll.BDP($B249,E$7))</f>
        <v/>
      </c>
      <c r="F249" s="11" t="str" cm="1">
        <f t="array" ref="F249">IF($D249=0,"",_xll.BDP($B249,F$7))</f>
        <v/>
      </c>
      <c r="G249" s="11" t="str" cm="1">
        <f t="array" ref="G249">IF($D249=0,"",_xll.BDP($B249,G$7))</f>
        <v/>
      </c>
      <c r="H249" s="11" t="str" cm="1">
        <f t="array" ref="H249">IF($D249=0,"",_xll.BDP($B249,H$7))</f>
        <v/>
      </c>
      <c r="I249" s="37" t="str" cm="1">
        <f t="array" ref="I249">IF($D249=0,"",_xll.BDP($B249,I$7))</f>
        <v/>
      </c>
      <c r="J249" s="11" t="str" cm="1">
        <f t="array" ref="J249">IF($D249=0,"",_xll.BDP($B249,J$7))</f>
        <v/>
      </c>
      <c r="K249" s="28" t="str" cm="1">
        <f t="array" ref="K249">IF($D249=0,"",_xll.BDP($B249,K$7))</f>
        <v/>
      </c>
      <c r="L249" s="11" t="str" cm="1">
        <f t="array" ref="L249">IF($D249=0,"",_xll.BDP($B249,L$7))</f>
        <v/>
      </c>
      <c r="M249" s="28" t="str" cm="1">
        <f t="array" ref="M249">IF($D249=0,"",_xll.BDP($B249,M$7))</f>
        <v/>
      </c>
      <c r="N249" s="11" t="str" cm="1">
        <f t="array" ref="N249">IF($D249=0,"",_xll.BDP($B249,N$7))</f>
        <v/>
      </c>
      <c r="O249" s="22" t="str">
        <f t="shared" ca="1" si="78"/>
        <v/>
      </c>
      <c r="P249" s="11" t="e">
        <f t="shared" si="70"/>
        <v>#VALUE!</v>
      </c>
      <c r="Q249" s="22" t="str">
        <f t="shared" ca="1" si="79"/>
        <v/>
      </c>
      <c r="R249" s="29" t="str">
        <f t="shared" si="80"/>
        <v/>
      </c>
      <c r="S249" s="30">
        <f t="shared" ca="1" si="71"/>
        <v>46295</v>
      </c>
      <c r="T249" s="30" t="e">
        <f t="shared" ca="1" si="72"/>
        <v>#VALUE!</v>
      </c>
      <c r="U249" s="4" t="str">
        <f t="shared" si="73"/>
        <v/>
      </c>
      <c r="V249" s="4" t="str">
        <f t="shared" si="74"/>
        <v/>
      </c>
      <c r="W249" s="31" t="str">
        <f t="shared" ca="1" si="75"/>
        <v/>
      </c>
      <c r="X249" s="4" t="str">
        <f t="shared" si="81"/>
        <v/>
      </c>
      <c r="Y249" s="32" t="e">
        <f t="shared" ca="1" si="76"/>
        <v>#VALUE!</v>
      </c>
      <c r="Z249" s="33" t="str">
        <f t="shared" si="63"/>
        <v/>
      </c>
      <c r="AA249" s="4" t="str">
        <f t="shared" ca="1" si="64"/>
        <v/>
      </c>
      <c r="AB249" s="4" t="str">
        <f t="shared" ca="1" si="65"/>
        <v/>
      </c>
      <c r="AC249" s="11" t="str">
        <f t="shared" si="66"/>
        <v/>
      </c>
      <c r="AD249" s="4" t="str">
        <f t="shared" si="67"/>
        <v/>
      </c>
      <c r="AE249" s="4" t="str">
        <f t="shared" si="68"/>
        <v/>
      </c>
      <c r="AF249" s="11" t="str">
        <f t="shared" si="69"/>
        <v/>
      </c>
    </row>
    <row r="250" spans="4:32" x14ac:dyDescent="0.3">
      <c r="D250" s="4">
        <f t="shared" si="77"/>
        <v>0</v>
      </c>
      <c r="E250" s="11" t="str" cm="1">
        <f t="array" ref="E250">IF($D250=0,"",_xll.BDP($B250,E$7))</f>
        <v/>
      </c>
      <c r="F250" s="11" t="str" cm="1">
        <f t="array" ref="F250">IF($D250=0,"",_xll.BDP($B250,F$7))</f>
        <v/>
      </c>
      <c r="G250" s="11" t="str" cm="1">
        <f t="array" ref="G250">IF($D250=0,"",_xll.BDP($B250,G$7))</f>
        <v/>
      </c>
      <c r="H250" s="11" t="str" cm="1">
        <f t="array" ref="H250">IF($D250=0,"",_xll.BDP($B250,H$7))</f>
        <v/>
      </c>
      <c r="I250" s="37" t="str" cm="1">
        <f t="array" ref="I250">IF($D250=0,"",_xll.BDP($B250,I$7))</f>
        <v/>
      </c>
      <c r="J250" s="11" t="str" cm="1">
        <f t="array" ref="J250">IF($D250=0,"",_xll.BDP($B250,J$7))</f>
        <v/>
      </c>
      <c r="K250" s="28" t="str" cm="1">
        <f t="array" ref="K250">IF($D250=0,"",_xll.BDP($B250,K$7))</f>
        <v/>
      </c>
      <c r="L250" s="11" t="str" cm="1">
        <f t="array" ref="L250">IF($D250=0,"",_xll.BDP($B250,L$7))</f>
        <v/>
      </c>
      <c r="M250" s="28" t="str" cm="1">
        <f t="array" ref="M250">IF($D250=0,"",_xll.BDP($B250,M$7))</f>
        <v/>
      </c>
      <c r="N250" s="11" t="str" cm="1">
        <f t="array" ref="N250">IF($D250=0,"",_xll.BDP($B250,N$7))</f>
        <v/>
      </c>
      <c r="O250" s="22" t="str">
        <f t="shared" ca="1" si="78"/>
        <v/>
      </c>
      <c r="P250" s="11" t="e">
        <f t="shared" si="70"/>
        <v>#VALUE!</v>
      </c>
      <c r="Q250" s="22" t="str">
        <f t="shared" ca="1" si="79"/>
        <v/>
      </c>
      <c r="R250" s="29" t="str">
        <f t="shared" si="80"/>
        <v/>
      </c>
      <c r="S250" s="30">
        <f t="shared" ca="1" si="71"/>
        <v>46295</v>
      </c>
      <c r="T250" s="30" t="e">
        <f t="shared" ca="1" si="72"/>
        <v>#VALUE!</v>
      </c>
      <c r="U250" s="4" t="str">
        <f t="shared" si="73"/>
        <v/>
      </c>
      <c r="V250" s="4" t="str">
        <f t="shared" si="74"/>
        <v/>
      </c>
      <c r="W250" s="31" t="str">
        <f t="shared" ca="1" si="75"/>
        <v/>
      </c>
      <c r="X250" s="4" t="str">
        <f t="shared" si="81"/>
        <v/>
      </c>
      <c r="Y250" s="32" t="e">
        <f t="shared" ca="1" si="76"/>
        <v>#VALUE!</v>
      </c>
      <c r="Z250" s="33" t="str">
        <f t="shared" si="63"/>
        <v/>
      </c>
      <c r="AA250" s="4" t="str">
        <f t="shared" ca="1" si="64"/>
        <v/>
      </c>
      <c r="AB250" s="4" t="str">
        <f t="shared" ca="1" si="65"/>
        <v/>
      </c>
      <c r="AC250" s="11" t="str">
        <f t="shared" si="66"/>
        <v/>
      </c>
      <c r="AD250" s="4" t="str">
        <f t="shared" si="67"/>
        <v/>
      </c>
      <c r="AE250" s="4" t="str">
        <f t="shared" si="68"/>
        <v/>
      </c>
      <c r="AF250" s="11" t="str">
        <f t="shared" si="69"/>
        <v/>
      </c>
    </row>
    <row r="251" spans="4:32" x14ac:dyDescent="0.3">
      <c r="D251" s="4">
        <f t="shared" si="77"/>
        <v>0</v>
      </c>
      <c r="E251" s="11" t="str" cm="1">
        <f t="array" ref="E251">IF($D251=0,"",_xll.BDP($B251,E$7))</f>
        <v/>
      </c>
      <c r="F251" s="11" t="str" cm="1">
        <f t="array" ref="F251">IF($D251=0,"",_xll.BDP($B251,F$7))</f>
        <v/>
      </c>
      <c r="G251" s="11" t="str" cm="1">
        <f t="array" ref="G251">IF($D251=0,"",_xll.BDP($B251,G$7))</f>
        <v/>
      </c>
      <c r="H251" s="11" t="str" cm="1">
        <f t="array" ref="H251">IF($D251=0,"",_xll.BDP($B251,H$7))</f>
        <v/>
      </c>
      <c r="I251" s="37" t="str" cm="1">
        <f t="array" ref="I251">IF($D251=0,"",_xll.BDP($B251,I$7))</f>
        <v/>
      </c>
      <c r="J251" s="11" t="str" cm="1">
        <f t="array" ref="J251">IF($D251=0,"",_xll.BDP($B251,J$7))</f>
        <v/>
      </c>
      <c r="K251" s="28" t="str" cm="1">
        <f t="array" ref="K251">IF($D251=0,"",_xll.BDP($B251,K$7))</f>
        <v/>
      </c>
      <c r="L251" s="11" t="str" cm="1">
        <f t="array" ref="L251">IF($D251=0,"",_xll.BDP($B251,L$7))</f>
        <v/>
      </c>
      <c r="M251" s="28" t="str" cm="1">
        <f t="array" ref="M251">IF($D251=0,"",_xll.BDP($B251,M$7))</f>
        <v/>
      </c>
      <c r="N251" s="11" t="str" cm="1">
        <f t="array" ref="N251">IF($D251=0,"",_xll.BDP($B251,N$7))</f>
        <v/>
      </c>
      <c r="O251" s="22" t="str">
        <f t="shared" ca="1" si="78"/>
        <v/>
      </c>
      <c r="P251" s="11" t="e">
        <f t="shared" si="70"/>
        <v>#VALUE!</v>
      </c>
      <c r="Q251" s="22" t="str">
        <f t="shared" ca="1" si="79"/>
        <v/>
      </c>
      <c r="R251" s="29" t="str">
        <f t="shared" si="80"/>
        <v/>
      </c>
      <c r="S251" s="30">
        <f t="shared" ca="1" si="71"/>
        <v>46295</v>
      </c>
      <c r="T251" s="30" t="e">
        <f t="shared" ca="1" si="72"/>
        <v>#VALUE!</v>
      </c>
      <c r="U251" s="4" t="str">
        <f t="shared" si="73"/>
        <v/>
      </c>
      <c r="V251" s="4" t="str">
        <f t="shared" si="74"/>
        <v/>
      </c>
      <c r="W251" s="31" t="str">
        <f t="shared" ca="1" si="75"/>
        <v/>
      </c>
      <c r="X251" s="4" t="str">
        <f t="shared" si="81"/>
        <v/>
      </c>
      <c r="Y251" s="32" t="e">
        <f t="shared" ca="1" si="76"/>
        <v>#VALUE!</v>
      </c>
      <c r="Z251" s="33" t="str">
        <f t="shared" si="63"/>
        <v/>
      </c>
      <c r="AA251" s="4" t="str">
        <f t="shared" ca="1" si="64"/>
        <v/>
      </c>
      <c r="AB251" s="4" t="str">
        <f t="shared" ca="1" si="65"/>
        <v/>
      </c>
      <c r="AC251" s="11" t="str">
        <f t="shared" si="66"/>
        <v/>
      </c>
      <c r="AD251" s="4" t="str">
        <f t="shared" si="67"/>
        <v/>
      </c>
      <c r="AE251" s="4" t="str">
        <f t="shared" si="68"/>
        <v/>
      </c>
      <c r="AF251" s="11" t="str">
        <f t="shared" si="69"/>
        <v/>
      </c>
    </row>
    <row r="252" spans="4:32" x14ac:dyDescent="0.3">
      <c r="D252" s="4">
        <f t="shared" si="77"/>
        <v>0</v>
      </c>
      <c r="E252" s="11" t="str" cm="1">
        <f t="array" ref="E252">IF($D252=0,"",_xll.BDP($B252,E$7))</f>
        <v/>
      </c>
      <c r="F252" s="11" t="str" cm="1">
        <f t="array" ref="F252">IF($D252=0,"",_xll.BDP($B252,F$7))</f>
        <v/>
      </c>
      <c r="G252" s="11" t="str" cm="1">
        <f t="array" ref="G252">IF($D252=0,"",_xll.BDP($B252,G$7))</f>
        <v/>
      </c>
      <c r="H252" s="11" t="str" cm="1">
        <f t="array" ref="H252">IF($D252=0,"",_xll.BDP($B252,H$7))</f>
        <v/>
      </c>
      <c r="I252" s="37" t="str" cm="1">
        <f t="array" ref="I252">IF($D252=0,"",_xll.BDP($B252,I$7))</f>
        <v/>
      </c>
      <c r="J252" s="11" t="str" cm="1">
        <f t="array" ref="J252">IF($D252=0,"",_xll.BDP($B252,J$7))</f>
        <v/>
      </c>
      <c r="K252" s="28" t="str" cm="1">
        <f t="array" ref="K252">IF($D252=0,"",_xll.BDP($B252,K$7))</f>
        <v/>
      </c>
      <c r="L252" s="11" t="str" cm="1">
        <f t="array" ref="L252">IF($D252=0,"",_xll.BDP($B252,L$7))</f>
        <v/>
      </c>
      <c r="M252" s="28" t="str" cm="1">
        <f t="array" ref="M252">IF($D252=0,"",_xll.BDP($B252,M$7))</f>
        <v/>
      </c>
      <c r="N252" s="11" t="str" cm="1">
        <f t="array" ref="N252">IF($D252=0,"",_xll.BDP($B252,N$7))</f>
        <v/>
      </c>
      <c r="O252" s="22" t="str">
        <f t="shared" ca="1" si="78"/>
        <v/>
      </c>
      <c r="P252" s="11" t="e">
        <f t="shared" si="70"/>
        <v>#VALUE!</v>
      </c>
      <c r="Q252" s="22" t="str">
        <f t="shared" ca="1" si="79"/>
        <v/>
      </c>
      <c r="R252" s="29" t="str">
        <f t="shared" si="80"/>
        <v/>
      </c>
      <c r="S252" s="30">
        <f t="shared" ca="1" si="71"/>
        <v>46295</v>
      </c>
      <c r="T252" s="30" t="e">
        <f t="shared" ca="1" si="72"/>
        <v>#VALUE!</v>
      </c>
      <c r="U252" s="4" t="str">
        <f t="shared" si="73"/>
        <v/>
      </c>
      <c r="V252" s="4" t="str">
        <f t="shared" si="74"/>
        <v/>
      </c>
      <c r="W252" s="31" t="str">
        <f t="shared" ca="1" si="75"/>
        <v/>
      </c>
      <c r="X252" s="4" t="str">
        <f t="shared" si="81"/>
        <v/>
      </c>
      <c r="Y252" s="32" t="e">
        <f t="shared" ca="1" si="76"/>
        <v>#VALUE!</v>
      </c>
      <c r="Z252" s="33" t="str">
        <f t="shared" si="63"/>
        <v/>
      </c>
      <c r="AA252" s="4" t="str">
        <f t="shared" ca="1" si="64"/>
        <v/>
      </c>
      <c r="AB252" s="4" t="str">
        <f t="shared" ca="1" si="65"/>
        <v/>
      </c>
      <c r="AC252" s="11" t="str">
        <f t="shared" si="66"/>
        <v/>
      </c>
      <c r="AD252" s="4" t="str">
        <f t="shared" si="67"/>
        <v/>
      </c>
      <c r="AE252" s="4" t="str">
        <f t="shared" si="68"/>
        <v/>
      </c>
      <c r="AF252" s="11" t="str">
        <f t="shared" si="69"/>
        <v/>
      </c>
    </row>
    <row r="253" spans="4:32" x14ac:dyDescent="0.3">
      <c r="D253" s="4">
        <f t="shared" si="77"/>
        <v>0</v>
      </c>
      <c r="E253" s="11" t="str" cm="1">
        <f t="array" ref="E253">IF($D253=0,"",_xll.BDP($B253,E$7))</f>
        <v/>
      </c>
      <c r="F253" s="11" t="str" cm="1">
        <f t="array" ref="F253">IF($D253=0,"",_xll.BDP($B253,F$7))</f>
        <v/>
      </c>
      <c r="G253" s="11" t="str" cm="1">
        <f t="array" ref="G253">IF($D253=0,"",_xll.BDP($B253,G$7))</f>
        <v/>
      </c>
      <c r="H253" s="11" t="str" cm="1">
        <f t="array" ref="H253">IF($D253=0,"",_xll.BDP($B253,H$7))</f>
        <v/>
      </c>
      <c r="I253" s="37" t="str" cm="1">
        <f t="array" ref="I253">IF($D253=0,"",_xll.BDP($B253,I$7))</f>
        <v/>
      </c>
      <c r="J253" s="11" t="str" cm="1">
        <f t="array" ref="J253">IF($D253=0,"",_xll.BDP($B253,J$7))</f>
        <v/>
      </c>
      <c r="K253" s="28" t="str" cm="1">
        <f t="array" ref="K253">IF($D253=0,"",_xll.BDP($B253,K$7))</f>
        <v/>
      </c>
      <c r="L253" s="11" t="str" cm="1">
        <f t="array" ref="L253">IF($D253=0,"",_xll.BDP($B253,L$7))</f>
        <v/>
      </c>
      <c r="M253" s="28" t="str" cm="1">
        <f t="array" ref="M253">IF($D253=0,"",_xll.BDP($B253,M$7))</f>
        <v/>
      </c>
      <c r="N253" s="11" t="str" cm="1">
        <f t="array" ref="N253">IF($D253=0,"",_xll.BDP($B253,N$7))</f>
        <v/>
      </c>
      <c r="O253" s="22" t="str">
        <f t="shared" ca="1" si="78"/>
        <v/>
      </c>
      <c r="P253" s="11" t="e">
        <f t="shared" si="70"/>
        <v>#VALUE!</v>
      </c>
      <c r="Q253" s="22" t="str">
        <f t="shared" ca="1" si="79"/>
        <v/>
      </c>
      <c r="R253" s="29" t="str">
        <f t="shared" si="80"/>
        <v/>
      </c>
      <c r="S253" s="30">
        <f t="shared" ca="1" si="71"/>
        <v>46295</v>
      </c>
      <c r="T253" s="30" t="e">
        <f t="shared" ca="1" si="72"/>
        <v>#VALUE!</v>
      </c>
      <c r="U253" s="4" t="str">
        <f t="shared" si="73"/>
        <v/>
      </c>
      <c r="V253" s="4" t="str">
        <f t="shared" si="74"/>
        <v/>
      </c>
      <c r="W253" s="31" t="str">
        <f t="shared" ca="1" si="75"/>
        <v/>
      </c>
      <c r="X253" s="4" t="str">
        <f t="shared" si="81"/>
        <v/>
      </c>
      <c r="Y253" s="32" t="e">
        <f t="shared" ca="1" si="76"/>
        <v>#VALUE!</v>
      </c>
      <c r="Z253" s="33" t="str">
        <f t="shared" si="63"/>
        <v/>
      </c>
      <c r="AA253" s="4" t="str">
        <f t="shared" ca="1" si="64"/>
        <v/>
      </c>
      <c r="AB253" s="4" t="str">
        <f t="shared" ca="1" si="65"/>
        <v/>
      </c>
      <c r="AC253" s="11" t="str">
        <f t="shared" si="66"/>
        <v/>
      </c>
      <c r="AD253" s="4" t="str">
        <f t="shared" si="67"/>
        <v/>
      </c>
      <c r="AE253" s="4" t="str">
        <f t="shared" si="68"/>
        <v/>
      </c>
      <c r="AF253" s="11" t="str">
        <f t="shared" si="69"/>
        <v/>
      </c>
    </row>
    <row r="254" spans="4:32" x14ac:dyDescent="0.3">
      <c r="D254" s="4">
        <f t="shared" si="77"/>
        <v>0</v>
      </c>
      <c r="E254" s="11" t="str" cm="1">
        <f t="array" ref="E254">IF($D254=0,"",_xll.BDP($B254,E$7))</f>
        <v/>
      </c>
      <c r="F254" s="11" t="str" cm="1">
        <f t="array" ref="F254">IF($D254=0,"",_xll.BDP($B254,F$7))</f>
        <v/>
      </c>
      <c r="G254" s="11" t="str" cm="1">
        <f t="array" ref="G254">IF($D254=0,"",_xll.BDP($B254,G$7))</f>
        <v/>
      </c>
      <c r="H254" s="11" t="str" cm="1">
        <f t="array" ref="H254">IF($D254=0,"",_xll.BDP($B254,H$7))</f>
        <v/>
      </c>
      <c r="I254" s="37" t="str" cm="1">
        <f t="array" ref="I254">IF($D254=0,"",_xll.BDP($B254,I$7))</f>
        <v/>
      </c>
      <c r="J254" s="11" t="str" cm="1">
        <f t="array" ref="J254">IF($D254=0,"",_xll.BDP($B254,J$7))</f>
        <v/>
      </c>
      <c r="K254" s="28" t="str" cm="1">
        <f t="array" ref="K254">IF($D254=0,"",_xll.BDP($B254,K$7))</f>
        <v/>
      </c>
      <c r="L254" s="11" t="str" cm="1">
        <f t="array" ref="L254">IF($D254=0,"",_xll.BDP($B254,L$7))</f>
        <v/>
      </c>
      <c r="M254" s="28" t="str" cm="1">
        <f t="array" ref="M254">IF($D254=0,"",_xll.BDP($B254,M$7))</f>
        <v/>
      </c>
      <c r="N254" s="11" t="str" cm="1">
        <f t="array" ref="N254">IF($D254=0,"",_xll.BDP($B254,N$7))</f>
        <v/>
      </c>
      <c r="O254" s="22" t="str">
        <f t="shared" ca="1" si="78"/>
        <v/>
      </c>
      <c r="P254" s="11" t="e">
        <f t="shared" si="70"/>
        <v>#VALUE!</v>
      </c>
      <c r="Q254" s="22" t="str">
        <f t="shared" ca="1" si="79"/>
        <v/>
      </c>
      <c r="R254" s="29" t="str">
        <f t="shared" si="80"/>
        <v/>
      </c>
      <c r="S254" s="30">
        <f t="shared" ca="1" si="71"/>
        <v>46295</v>
      </c>
      <c r="T254" s="30" t="e">
        <f t="shared" ca="1" si="72"/>
        <v>#VALUE!</v>
      </c>
      <c r="U254" s="4" t="str">
        <f t="shared" si="73"/>
        <v/>
      </c>
      <c r="V254" s="4" t="str">
        <f t="shared" si="74"/>
        <v/>
      </c>
      <c r="W254" s="31" t="str">
        <f t="shared" ca="1" si="75"/>
        <v/>
      </c>
      <c r="X254" s="4" t="str">
        <f t="shared" si="81"/>
        <v/>
      </c>
      <c r="Y254" s="32" t="e">
        <f t="shared" ca="1" si="76"/>
        <v>#VALUE!</v>
      </c>
      <c r="Z254" s="33" t="str">
        <f t="shared" si="63"/>
        <v/>
      </c>
      <c r="AA254" s="4" t="str">
        <f t="shared" ca="1" si="64"/>
        <v/>
      </c>
      <c r="AB254" s="4" t="str">
        <f t="shared" ca="1" si="65"/>
        <v/>
      </c>
      <c r="AC254" s="11" t="str">
        <f t="shared" si="66"/>
        <v/>
      </c>
      <c r="AD254" s="4" t="str">
        <f t="shared" si="67"/>
        <v/>
      </c>
      <c r="AE254" s="4" t="str">
        <f t="shared" si="68"/>
        <v/>
      </c>
      <c r="AF254" s="11" t="str">
        <f t="shared" si="69"/>
        <v/>
      </c>
    </row>
    <row r="255" spans="4:32" x14ac:dyDescent="0.3">
      <c r="D255" s="4">
        <f t="shared" si="77"/>
        <v>0</v>
      </c>
      <c r="E255" s="11" t="str" cm="1">
        <f t="array" ref="E255">IF($D255=0,"",_xll.BDP($B255,E$7))</f>
        <v/>
      </c>
      <c r="F255" s="11" t="str" cm="1">
        <f t="array" ref="F255">IF($D255=0,"",_xll.BDP($B255,F$7))</f>
        <v/>
      </c>
      <c r="G255" s="11" t="str" cm="1">
        <f t="array" ref="G255">IF($D255=0,"",_xll.BDP($B255,G$7))</f>
        <v/>
      </c>
      <c r="H255" s="11" t="str" cm="1">
        <f t="array" ref="H255">IF($D255=0,"",_xll.BDP($B255,H$7))</f>
        <v/>
      </c>
      <c r="I255" s="37" t="str" cm="1">
        <f t="array" ref="I255">IF($D255=0,"",_xll.BDP($B255,I$7))</f>
        <v/>
      </c>
      <c r="J255" s="11" t="str" cm="1">
        <f t="array" ref="J255">IF($D255=0,"",_xll.BDP($B255,J$7))</f>
        <v/>
      </c>
      <c r="K255" s="28" t="str" cm="1">
        <f t="array" ref="K255">IF($D255=0,"",_xll.BDP($B255,K$7))</f>
        <v/>
      </c>
      <c r="L255" s="11" t="str" cm="1">
        <f t="array" ref="L255">IF($D255=0,"",_xll.BDP($B255,L$7))</f>
        <v/>
      </c>
      <c r="M255" s="28" t="str" cm="1">
        <f t="array" ref="M255">IF($D255=0,"",_xll.BDP($B255,M$7))</f>
        <v/>
      </c>
      <c r="N255" s="11" t="str" cm="1">
        <f t="array" ref="N255">IF($D255=0,"",_xll.BDP($B255,N$7))</f>
        <v/>
      </c>
      <c r="O255" s="22" t="str">
        <f t="shared" ca="1" si="78"/>
        <v/>
      </c>
      <c r="P255" s="11" t="e">
        <f t="shared" si="70"/>
        <v>#VALUE!</v>
      </c>
      <c r="Q255" s="22" t="str">
        <f t="shared" ca="1" si="79"/>
        <v/>
      </c>
      <c r="R255" s="29" t="str">
        <f t="shared" si="80"/>
        <v/>
      </c>
      <c r="S255" s="30">
        <f t="shared" ca="1" si="71"/>
        <v>46295</v>
      </c>
      <c r="T255" s="30" t="e">
        <f t="shared" ca="1" si="72"/>
        <v>#VALUE!</v>
      </c>
      <c r="U255" s="4" t="str">
        <f t="shared" si="73"/>
        <v/>
      </c>
      <c r="V255" s="4" t="str">
        <f t="shared" si="74"/>
        <v/>
      </c>
      <c r="W255" s="31" t="str">
        <f t="shared" ca="1" si="75"/>
        <v/>
      </c>
      <c r="X255" s="4" t="str">
        <f t="shared" si="81"/>
        <v/>
      </c>
      <c r="Y255" s="32" t="e">
        <f t="shared" ca="1" si="76"/>
        <v>#VALUE!</v>
      </c>
      <c r="Z255" s="33" t="str">
        <f t="shared" si="63"/>
        <v/>
      </c>
      <c r="AA255" s="4" t="str">
        <f t="shared" ca="1" si="64"/>
        <v/>
      </c>
      <c r="AB255" s="4" t="str">
        <f t="shared" ca="1" si="65"/>
        <v/>
      </c>
      <c r="AC255" s="11" t="str">
        <f t="shared" si="66"/>
        <v/>
      </c>
      <c r="AD255" s="4" t="str">
        <f t="shared" si="67"/>
        <v/>
      </c>
      <c r="AE255" s="4" t="str">
        <f t="shared" si="68"/>
        <v/>
      </c>
      <c r="AF255" s="11" t="str">
        <f t="shared" si="69"/>
        <v/>
      </c>
    </row>
    <row r="256" spans="4:32" x14ac:dyDescent="0.3">
      <c r="D256" s="4">
        <f t="shared" si="77"/>
        <v>0</v>
      </c>
      <c r="E256" s="11" t="str" cm="1">
        <f t="array" ref="E256">IF($D256=0,"",_xll.BDP($B256,E$7))</f>
        <v/>
      </c>
      <c r="F256" s="11" t="str" cm="1">
        <f t="array" ref="F256">IF($D256=0,"",_xll.BDP($B256,F$7))</f>
        <v/>
      </c>
      <c r="G256" s="11" t="str" cm="1">
        <f t="array" ref="G256">IF($D256=0,"",_xll.BDP($B256,G$7))</f>
        <v/>
      </c>
      <c r="H256" s="11" t="str" cm="1">
        <f t="array" ref="H256">IF($D256=0,"",_xll.BDP($B256,H$7))</f>
        <v/>
      </c>
      <c r="I256" s="37" t="str" cm="1">
        <f t="array" ref="I256">IF($D256=0,"",_xll.BDP($B256,I$7))</f>
        <v/>
      </c>
      <c r="J256" s="11" t="str" cm="1">
        <f t="array" ref="J256">IF($D256=0,"",_xll.BDP($B256,J$7))</f>
        <v/>
      </c>
      <c r="K256" s="28" t="str" cm="1">
        <f t="array" ref="K256">IF($D256=0,"",_xll.BDP($B256,K$7))</f>
        <v/>
      </c>
      <c r="L256" s="11" t="str" cm="1">
        <f t="array" ref="L256">IF($D256=0,"",_xll.BDP($B256,L$7))</f>
        <v/>
      </c>
      <c r="M256" s="28" t="str" cm="1">
        <f t="array" ref="M256">IF($D256=0,"",_xll.BDP($B256,M$7))</f>
        <v/>
      </c>
      <c r="N256" s="11" t="str" cm="1">
        <f t="array" ref="N256">IF($D256=0,"",_xll.BDP($B256,N$7))</f>
        <v/>
      </c>
      <c r="O256" s="22" t="str">
        <f t="shared" ca="1" si="78"/>
        <v/>
      </c>
      <c r="P256" s="11" t="e">
        <f t="shared" si="70"/>
        <v>#VALUE!</v>
      </c>
      <c r="Q256" s="22" t="str">
        <f t="shared" ca="1" si="79"/>
        <v/>
      </c>
      <c r="R256" s="29" t="str">
        <f t="shared" si="80"/>
        <v/>
      </c>
      <c r="S256" s="30">
        <f t="shared" ca="1" si="71"/>
        <v>46295</v>
      </c>
      <c r="T256" s="30" t="e">
        <f t="shared" ca="1" si="72"/>
        <v>#VALUE!</v>
      </c>
      <c r="U256" s="4" t="str">
        <f t="shared" si="73"/>
        <v/>
      </c>
      <c r="V256" s="4" t="str">
        <f t="shared" si="74"/>
        <v/>
      </c>
      <c r="W256" s="31" t="str">
        <f t="shared" ca="1" si="75"/>
        <v/>
      </c>
      <c r="X256" s="4" t="str">
        <f t="shared" si="81"/>
        <v/>
      </c>
      <c r="Y256" s="32" t="e">
        <f t="shared" ca="1" si="76"/>
        <v>#VALUE!</v>
      </c>
      <c r="Z256" s="33" t="str">
        <f t="shared" si="63"/>
        <v/>
      </c>
      <c r="AA256" s="4" t="str">
        <f t="shared" ca="1" si="64"/>
        <v/>
      </c>
      <c r="AB256" s="4" t="str">
        <f t="shared" ca="1" si="65"/>
        <v/>
      </c>
      <c r="AC256" s="11" t="str">
        <f t="shared" si="66"/>
        <v/>
      </c>
      <c r="AD256" s="4" t="str">
        <f t="shared" si="67"/>
        <v/>
      </c>
      <c r="AE256" s="4" t="str">
        <f t="shared" si="68"/>
        <v/>
      </c>
      <c r="AF256" s="11" t="str">
        <f t="shared" si="69"/>
        <v/>
      </c>
    </row>
    <row r="257" spans="4:32" x14ac:dyDescent="0.3">
      <c r="D257" s="4">
        <f t="shared" si="77"/>
        <v>0</v>
      </c>
      <c r="E257" s="11" t="str" cm="1">
        <f t="array" ref="E257">IF($D257=0,"",_xll.BDP($B257,E$7))</f>
        <v/>
      </c>
      <c r="F257" s="11" t="str" cm="1">
        <f t="array" ref="F257">IF($D257=0,"",_xll.BDP($B257,F$7))</f>
        <v/>
      </c>
      <c r="G257" s="11" t="str" cm="1">
        <f t="array" ref="G257">IF($D257=0,"",_xll.BDP($B257,G$7))</f>
        <v/>
      </c>
      <c r="H257" s="11" t="str" cm="1">
        <f t="array" ref="H257">IF($D257=0,"",_xll.BDP($B257,H$7))</f>
        <v/>
      </c>
      <c r="I257" s="37" t="str" cm="1">
        <f t="array" ref="I257">IF($D257=0,"",_xll.BDP($B257,I$7))</f>
        <v/>
      </c>
      <c r="J257" s="11" t="str" cm="1">
        <f t="array" ref="J257">IF($D257=0,"",_xll.BDP($B257,J$7))</f>
        <v/>
      </c>
      <c r="K257" s="28" t="str" cm="1">
        <f t="array" ref="K257">IF($D257=0,"",_xll.BDP($B257,K$7))</f>
        <v/>
      </c>
      <c r="L257" s="11" t="str" cm="1">
        <f t="array" ref="L257">IF($D257=0,"",_xll.BDP($B257,L$7))</f>
        <v/>
      </c>
      <c r="M257" s="28" t="str" cm="1">
        <f t="array" ref="M257">IF($D257=0,"",_xll.BDP($B257,M$7))</f>
        <v/>
      </c>
      <c r="N257" s="11" t="str" cm="1">
        <f t="array" ref="N257">IF($D257=0,"",_xll.BDP($B257,N$7))</f>
        <v/>
      </c>
      <c r="O257" s="22" t="str">
        <f t="shared" ca="1" si="78"/>
        <v/>
      </c>
      <c r="P257" s="11" t="e">
        <f t="shared" si="70"/>
        <v>#VALUE!</v>
      </c>
      <c r="Q257" s="22" t="str">
        <f t="shared" ca="1" si="79"/>
        <v/>
      </c>
      <c r="R257" s="29" t="str">
        <f t="shared" si="80"/>
        <v/>
      </c>
      <c r="S257" s="30">
        <f t="shared" ca="1" si="71"/>
        <v>46295</v>
      </c>
      <c r="T257" s="30" t="e">
        <f t="shared" ca="1" si="72"/>
        <v>#VALUE!</v>
      </c>
      <c r="U257" s="4" t="str">
        <f t="shared" si="73"/>
        <v/>
      </c>
      <c r="V257" s="4" t="str">
        <f t="shared" si="74"/>
        <v/>
      </c>
      <c r="W257" s="31" t="str">
        <f t="shared" ca="1" si="75"/>
        <v/>
      </c>
      <c r="X257" s="4" t="str">
        <f t="shared" si="81"/>
        <v/>
      </c>
      <c r="Y257" s="32" t="e">
        <f t="shared" ca="1" si="76"/>
        <v>#VALUE!</v>
      </c>
      <c r="Z257" s="33" t="str">
        <f t="shared" si="63"/>
        <v/>
      </c>
      <c r="AA257" s="4" t="str">
        <f t="shared" ca="1" si="64"/>
        <v/>
      </c>
      <c r="AB257" s="4" t="str">
        <f t="shared" ca="1" si="65"/>
        <v/>
      </c>
      <c r="AC257" s="11" t="str">
        <f t="shared" si="66"/>
        <v/>
      </c>
      <c r="AD257" s="4" t="str">
        <f t="shared" si="67"/>
        <v/>
      </c>
      <c r="AE257" s="4" t="str">
        <f t="shared" si="68"/>
        <v/>
      </c>
      <c r="AF257" s="11" t="str">
        <f t="shared" si="69"/>
        <v/>
      </c>
    </row>
    <row r="258" spans="4:32" x14ac:dyDescent="0.3">
      <c r="D258" s="4">
        <f t="shared" si="77"/>
        <v>0</v>
      </c>
      <c r="E258" s="11" t="str" cm="1">
        <f t="array" ref="E258">IF($D258=0,"",_xll.BDP($B258,E$7))</f>
        <v/>
      </c>
      <c r="F258" s="11" t="str" cm="1">
        <f t="array" ref="F258">IF($D258=0,"",_xll.BDP($B258,F$7))</f>
        <v/>
      </c>
      <c r="G258" s="11" t="str" cm="1">
        <f t="array" ref="G258">IF($D258=0,"",_xll.BDP($B258,G$7))</f>
        <v/>
      </c>
      <c r="H258" s="11" t="str" cm="1">
        <f t="array" ref="H258">IF($D258=0,"",_xll.BDP($B258,H$7))</f>
        <v/>
      </c>
      <c r="I258" s="37" t="str" cm="1">
        <f t="array" ref="I258">IF($D258=0,"",_xll.BDP($B258,I$7))</f>
        <v/>
      </c>
      <c r="J258" s="11" t="str" cm="1">
        <f t="array" ref="J258">IF($D258=0,"",_xll.BDP($B258,J$7))</f>
        <v/>
      </c>
      <c r="K258" s="28" t="str" cm="1">
        <f t="array" ref="K258">IF($D258=0,"",_xll.BDP($B258,K$7))</f>
        <v/>
      </c>
      <c r="L258" s="11" t="str" cm="1">
        <f t="array" ref="L258">IF($D258=0,"",_xll.BDP($B258,L$7))</f>
        <v/>
      </c>
      <c r="M258" s="28" t="str" cm="1">
        <f t="array" ref="M258">IF($D258=0,"",_xll.BDP($B258,M$7))</f>
        <v/>
      </c>
      <c r="N258" s="11" t="str" cm="1">
        <f t="array" ref="N258">IF($D258=0,"",_xll.BDP($B258,N$7))</f>
        <v/>
      </c>
      <c r="O258" s="22" t="str">
        <f t="shared" ca="1" si="78"/>
        <v/>
      </c>
      <c r="P258" s="11" t="e">
        <f t="shared" si="70"/>
        <v>#VALUE!</v>
      </c>
      <c r="Q258" s="22" t="str">
        <f t="shared" ca="1" si="79"/>
        <v/>
      </c>
      <c r="R258" s="29" t="str">
        <f t="shared" si="80"/>
        <v/>
      </c>
      <c r="S258" s="30">
        <f t="shared" ca="1" si="71"/>
        <v>46295</v>
      </c>
      <c r="T258" s="30" t="e">
        <f t="shared" ca="1" si="72"/>
        <v>#VALUE!</v>
      </c>
      <c r="U258" s="4" t="str">
        <f t="shared" si="73"/>
        <v/>
      </c>
      <c r="V258" s="4" t="str">
        <f t="shared" si="74"/>
        <v/>
      </c>
      <c r="W258" s="31" t="str">
        <f t="shared" ca="1" si="75"/>
        <v/>
      </c>
      <c r="X258" s="4" t="str">
        <f t="shared" si="81"/>
        <v/>
      </c>
      <c r="Y258" s="32" t="e">
        <f t="shared" ca="1" si="76"/>
        <v>#VALUE!</v>
      </c>
      <c r="Z258" s="33" t="str">
        <f t="shared" si="63"/>
        <v/>
      </c>
      <c r="AA258" s="4" t="str">
        <f t="shared" ca="1" si="64"/>
        <v/>
      </c>
      <c r="AB258" s="4" t="str">
        <f t="shared" ca="1" si="65"/>
        <v/>
      </c>
      <c r="AC258" s="11" t="str">
        <f t="shared" si="66"/>
        <v/>
      </c>
      <c r="AD258" s="4" t="str">
        <f t="shared" si="67"/>
        <v/>
      </c>
      <c r="AE258" s="4" t="str">
        <f t="shared" si="68"/>
        <v/>
      </c>
      <c r="AF258" s="11" t="str">
        <f t="shared" si="69"/>
        <v/>
      </c>
    </row>
    <row r="259" spans="4:32" x14ac:dyDescent="0.3">
      <c r="D259" s="4">
        <f t="shared" si="77"/>
        <v>0</v>
      </c>
      <c r="E259" s="11" t="str" cm="1">
        <f t="array" ref="E259">IF($D259=0,"",_xll.BDP($B259,E$7))</f>
        <v/>
      </c>
      <c r="F259" s="11" t="str" cm="1">
        <f t="array" ref="F259">IF($D259=0,"",_xll.BDP($B259,F$7))</f>
        <v/>
      </c>
      <c r="G259" s="11" t="str" cm="1">
        <f t="array" ref="G259">IF($D259=0,"",_xll.BDP($B259,G$7))</f>
        <v/>
      </c>
      <c r="H259" s="11" t="str" cm="1">
        <f t="array" ref="H259">IF($D259=0,"",_xll.BDP($B259,H$7))</f>
        <v/>
      </c>
      <c r="I259" s="37" t="str" cm="1">
        <f t="array" ref="I259">IF($D259=0,"",_xll.BDP($B259,I$7))</f>
        <v/>
      </c>
      <c r="J259" s="11" t="str" cm="1">
        <f t="array" ref="J259">IF($D259=0,"",_xll.BDP($B259,J$7))</f>
        <v/>
      </c>
      <c r="K259" s="28" t="str" cm="1">
        <f t="array" ref="K259">IF($D259=0,"",_xll.BDP($B259,K$7))</f>
        <v/>
      </c>
      <c r="L259" s="11" t="str" cm="1">
        <f t="array" ref="L259">IF($D259=0,"",_xll.BDP($B259,L$7))</f>
        <v/>
      </c>
      <c r="M259" s="28" t="str" cm="1">
        <f t="array" ref="M259">IF($D259=0,"",_xll.BDP($B259,M$7))</f>
        <v/>
      </c>
      <c r="N259" s="11" t="str" cm="1">
        <f t="array" ref="N259">IF($D259=0,"",_xll.BDP($B259,N$7))</f>
        <v/>
      </c>
      <c r="O259" s="22" t="str">
        <f t="shared" ca="1" si="78"/>
        <v/>
      </c>
      <c r="P259" s="11" t="e">
        <f t="shared" si="70"/>
        <v>#VALUE!</v>
      </c>
      <c r="Q259" s="22" t="str">
        <f t="shared" ca="1" si="79"/>
        <v/>
      </c>
      <c r="R259" s="29" t="str">
        <f t="shared" si="80"/>
        <v/>
      </c>
      <c r="S259" s="30">
        <f t="shared" ca="1" si="71"/>
        <v>46295</v>
      </c>
      <c r="T259" s="30" t="e">
        <f t="shared" ca="1" si="72"/>
        <v>#VALUE!</v>
      </c>
      <c r="U259" s="4" t="str">
        <f t="shared" si="73"/>
        <v/>
      </c>
      <c r="V259" s="4" t="str">
        <f t="shared" si="74"/>
        <v/>
      </c>
      <c r="W259" s="31" t="str">
        <f t="shared" ca="1" si="75"/>
        <v/>
      </c>
      <c r="X259" s="4" t="str">
        <f t="shared" si="81"/>
        <v/>
      </c>
      <c r="Y259" s="32" t="e">
        <f t="shared" ca="1" si="76"/>
        <v>#VALUE!</v>
      </c>
      <c r="Z259" s="33" t="str">
        <f t="shared" si="63"/>
        <v/>
      </c>
      <c r="AA259" s="4" t="str">
        <f t="shared" ca="1" si="64"/>
        <v/>
      </c>
      <c r="AB259" s="4" t="str">
        <f t="shared" ca="1" si="65"/>
        <v/>
      </c>
      <c r="AC259" s="11" t="str">
        <f t="shared" si="66"/>
        <v/>
      </c>
      <c r="AD259" s="4" t="str">
        <f t="shared" si="67"/>
        <v/>
      </c>
      <c r="AE259" s="4" t="str">
        <f t="shared" si="68"/>
        <v/>
      </c>
      <c r="AF259" s="11" t="str">
        <f t="shared" si="69"/>
        <v/>
      </c>
    </row>
    <row r="260" spans="4:32" x14ac:dyDescent="0.3">
      <c r="D260" s="4">
        <f t="shared" si="77"/>
        <v>0</v>
      </c>
      <c r="E260" s="11" t="str" cm="1">
        <f t="array" ref="E260">IF($D260=0,"",_xll.BDP($B260,E$7))</f>
        <v/>
      </c>
      <c r="F260" s="11" t="str" cm="1">
        <f t="array" ref="F260">IF($D260=0,"",_xll.BDP($B260,F$7))</f>
        <v/>
      </c>
      <c r="G260" s="11" t="str" cm="1">
        <f t="array" ref="G260">IF($D260=0,"",_xll.BDP($B260,G$7))</f>
        <v/>
      </c>
      <c r="H260" s="11" t="str" cm="1">
        <f t="array" ref="H260">IF($D260=0,"",_xll.BDP($B260,H$7))</f>
        <v/>
      </c>
      <c r="I260" s="37" t="str" cm="1">
        <f t="array" ref="I260">IF($D260=0,"",_xll.BDP($B260,I$7))</f>
        <v/>
      </c>
      <c r="J260" s="11" t="str" cm="1">
        <f t="array" ref="J260">IF($D260=0,"",_xll.BDP($B260,J$7))</f>
        <v/>
      </c>
      <c r="K260" s="28" t="str" cm="1">
        <f t="array" ref="K260">IF($D260=0,"",_xll.BDP($B260,K$7))</f>
        <v/>
      </c>
      <c r="L260" s="11" t="str" cm="1">
        <f t="array" ref="L260">IF($D260=0,"",_xll.BDP($B260,L$7))</f>
        <v/>
      </c>
      <c r="M260" s="28" t="str" cm="1">
        <f t="array" ref="M260">IF($D260=0,"",_xll.BDP($B260,M$7))</f>
        <v/>
      </c>
      <c r="N260" s="11" t="str" cm="1">
        <f t="array" ref="N260">IF($D260=0,"",_xll.BDP($B260,N$7))</f>
        <v/>
      </c>
      <c r="O260" s="22" t="str">
        <f t="shared" ca="1" si="78"/>
        <v/>
      </c>
      <c r="P260" s="11" t="e">
        <f t="shared" si="70"/>
        <v>#VALUE!</v>
      </c>
      <c r="Q260" s="22" t="str">
        <f t="shared" ca="1" si="79"/>
        <v/>
      </c>
      <c r="R260" s="29" t="str">
        <f t="shared" si="80"/>
        <v/>
      </c>
      <c r="S260" s="30">
        <f t="shared" ca="1" si="71"/>
        <v>46295</v>
      </c>
      <c r="T260" s="30" t="e">
        <f t="shared" ca="1" si="72"/>
        <v>#VALUE!</v>
      </c>
      <c r="U260" s="4" t="str">
        <f t="shared" si="73"/>
        <v/>
      </c>
      <c r="V260" s="4" t="str">
        <f t="shared" si="74"/>
        <v/>
      </c>
      <c r="W260" s="31" t="str">
        <f t="shared" ca="1" si="75"/>
        <v/>
      </c>
      <c r="X260" s="4" t="str">
        <f t="shared" si="81"/>
        <v/>
      </c>
      <c r="Y260" s="32" t="e">
        <f t="shared" ca="1" si="76"/>
        <v>#VALUE!</v>
      </c>
      <c r="Z260" s="33" t="str">
        <f t="shared" si="63"/>
        <v/>
      </c>
      <c r="AA260" s="4" t="str">
        <f t="shared" ca="1" si="64"/>
        <v/>
      </c>
      <c r="AB260" s="4" t="str">
        <f t="shared" ca="1" si="65"/>
        <v/>
      </c>
      <c r="AC260" s="11" t="str">
        <f t="shared" si="66"/>
        <v/>
      </c>
      <c r="AD260" s="4" t="str">
        <f t="shared" si="67"/>
        <v/>
      </c>
      <c r="AE260" s="4" t="str">
        <f t="shared" si="68"/>
        <v/>
      </c>
      <c r="AF260" s="11" t="str">
        <f t="shared" si="69"/>
        <v/>
      </c>
    </row>
    <row r="261" spans="4:32" x14ac:dyDescent="0.3">
      <c r="D261" s="4">
        <f t="shared" si="77"/>
        <v>0</v>
      </c>
      <c r="E261" s="11" t="str" cm="1">
        <f t="array" ref="E261">IF($D261=0,"",_xll.BDP($B261,E$7))</f>
        <v/>
      </c>
      <c r="F261" s="11" t="str" cm="1">
        <f t="array" ref="F261">IF($D261=0,"",_xll.BDP($B261,F$7))</f>
        <v/>
      </c>
      <c r="G261" s="11" t="str" cm="1">
        <f t="array" ref="G261">IF($D261=0,"",_xll.BDP($B261,G$7))</f>
        <v/>
      </c>
      <c r="H261" s="11" t="str" cm="1">
        <f t="array" ref="H261">IF($D261=0,"",_xll.BDP($B261,H$7))</f>
        <v/>
      </c>
      <c r="I261" s="37" t="str" cm="1">
        <f t="array" ref="I261">IF($D261=0,"",_xll.BDP($B261,I$7))</f>
        <v/>
      </c>
      <c r="J261" s="11" t="str" cm="1">
        <f t="array" ref="J261">IF($D261=0,"",_xll.BDP($B261,J$7))</f>
        <v/>
      </c>
      <c r="K261" s="28" t="str" cm="1">
        <f t="array" ref="K261">IF($D261=0,"",_xll.BDP($B261,K$7))</f>
        <v/>
      </c>
      <c r="L261" s="11" t="str" cm="1">
        <f t="array" ref="L261">IF($D261=0,"",_xll.BDP($B261,L$7))</f>
        <v/>
      </c>
      <c r="M261" s="28" t="str" cm="1">
        <f t="array" ref="M261">IF($D261=0,"",_xll.BDP($B261,M$7))</f>
        <v/>
      </c>
      <c r="N261" s="11" t="str" cm="1">
        <f t="array" ref="N261">IF($D261=0,"",_xll.BDP($B261,N$7))</f>
        <v/>
      </c>
      <c r="O261" s="22" t="str">
        <f t="shared" ca="1" si="78"/>
        <v/>
      </c>
      <c r="P261" s="11" t="e">
        <f t="shared" si="70"/>
        <v>#VALUE!</v>
      </c>
      <c r="Q261" s="22" t="str">
        <f t="shared" ca="1" si="79"/>
        <v/>
      </c>
      <c r="R261" s="29" t="str">
        <f t="shared" si="80"/>
        <v/>
      </c>
      <c r="S261" s="30">
        <f t="shared" ca="1" si="71"/>
        <v>46295</v>
      </c>
      <c r="T261" s="30" t="e">
        <f t="shared" ca="1" si="72"/>
        <v>#VALUE!</v>
      </c>
      <c r="U261" s="4" t="str">
        <f t="shared" si="73"/>
        <v/>
      </c>
      <c r="V261" s="4" t="str">
        <f t="shared" si="74"/>
        <v/>
      </c>
      <c r="W261" s="31" t="str">
        <f t="shared" ca="1" si="75"/>
        <v/>
      </c>
      <c r="X261" s="4" t="str">
        <f t="shared" si="81"/>
        <v/>
      </c>
      <c r="Y261" s="32" t="e">
        <f t="shared" ca="1" si="76"/>
        <v>#VALUE!</v>
      </c>
      <c r="Z261" s="33" t="str">
        <f t="shared" si="63"/>
        <v/>
      </c>
      <c r="AA261" s="4" t="str">
        <f t="shared" ca="1" si="64"/>
        <v/>
      </c>
      <c r="AB261" s="4" t="str">
        <f t="shared" ca="1" si="65"/>
        <v/>
      </c>
      <c r="AC261" s="11" t="str">
        <f t="shared" si="66"/>
        <v/>
      </c>
      <c r="AD261" s="4" t="str">
        <f t="shared" si="67"/>
        <v/>
      </c>
      <c r="AE261" s="4" t="str">
        <f t="shared" si="68"/>
        <v/>
      </c>
      <c r="AF261" s="11" t="str">
        <f t="shared" si="69"/>
        <v/>
      </c>
    </row>
    <row r="262" spans="4:32" x14ac:dyDescent="0.3">
      <c r="D262" s="4">
        <f t="shared" si="77"/>
        <v>0</v>
      </c>
      <c r="E262" s="11" t="str" cm="1">
        <f t="array" ref="E262">IF($D262=0,"",_xll.BDP($B262,E$7))</f>
        <v/>
      </c>
      <c r="F262" s="11" t="str" cm="1">
        <f t="array" ref="F262">IF($D262=0,"",_xll.BDP($B262,F$7))</f>
        <v/>
      </c>
      <c r="G262" s="11" t="str" cm="1">
        <f t="array" ref="G262">IF($D262=0,"",_xll.BDP($B262,G$7))</f>
        <v/>
      </c>
      <c r="H262" s="11" t="str" cm="1">
        <f t="array" ref="H262">IF($D262=0,"",_xll.BDP($B262,H$7))</f>
        <v/>
      </c>
      <c r="I262" s="37" t="str" cm="1">
        <f t="array" ref="I262">IF($D262=0,"",_xll.BDP($B262,I$7))</f>
        <v/>
      </c>
      <c r="J262" s="11" t="str" cm="1">
        <f t="array" ref="J262">IF($D262=0,"",_xll.BDP($B262,J$7))</f>
        <v/>
      </c>
      <c r="K262" s="28" t="str" cm="1">
        <f t="array" ref="K262">IF($D262=0,"",_xll.BDP($B262,K$7))</f>
        <v/>
      </c>
      <c r="L262" s="11" t="str" cm="1">
        <f t="array" ref="L262">IF($D262=0,"",_xll.BDP($B262,L$7))</f>
        <v/>
      </c>
      <c r="M262" s="28" t="str" cm="1">
        <f t="array" ref="M262">IF($D262=0,"",_xll.BDP($B262,M$7))</f>
        <v/>
      </c>
      <c r="N262" s="11" t="str" cm="1">
        <f t="array" ref="N262">IF($D262=0,"",_xll.BDP($B262,N$7))</f>
        <v/>
      </c>
      <c r="O262" s="22" t="str">
        <f t="shared" ca="1" si="78"/>
        <v/>
      </c>
      <c r="P262" s="11" t="e">
        <f t="shared" si="70"/>
        <v>#VALUE!</v>
      </c>
      <c r="Q262" s="22" t="str">
        <f t="shared" ca="1" si="79"/>
        <v/>
      </c>
      <c r="R262" s="29" t="str">
        <f t="shared" si="80"/>
        <v/>
      </c>
      <c r="S262" s="30">
        <f t="shared" ca="1" si="71"/>
        <v>46295</v>
      </c>
      <c r="T262" s="30" t="e">
        <f t="shared" ca="1" si="72"/>
        <v>#VALUE!</v>
      </c>
      <c r="U262" s="4" t="str">
        <f t="shared" si="73"/>
        <v/>
      </c>
      <c r="V262" s="4" t="str">
        <f t="shared" si="74"/>
        <v/>
      </c>
      <c r="W262" s="31" t="str">
        <f t="shared" ca="1" si="75"/>
        <v/>
      </c>
      <c r="X262" s="4" t="str">
        <f t="shared" si="81"/>
        <v/>
      </c>
      <c r="Y262" s="32" t="e">
        <f t="shared" ca="1" si="76"/>
        <v>#VALUE!</v>
      </c>
      <c r="Z262" s="33" t="str">
        <f t="shared" si="63"/>
        <v/>
      </c>
      <c r="AA262" s="4" t="str">
        <f t="shared" ca="1" si="64"/>
        <v/>
      </c>
      <c r="AB262" s="4" t="str">
        <f t="shared" ca="1" si="65"/>
        <v/>
      </c>
      <c r="AC262" s="11" t="str">
        <f t="shared" si="66"/>
        <v/>
      </c>
      <c r="AD262" s="4" t="str">
        <f t="shared" si="67"/>
        <v/>
      </c>
      <c r="AE262" s="4" t="str">
        <f t="shared" si="68"/>
        <v/>
      </c>
      <c r="AF262" s="11" t="str">
        <f t="shared" si="69"/>
        <v/>
      </c>
    </row>
    <row r="263" spans="4:32" x14ac:dyDescent="0.3">
      <c r="D263" s="4">
        <f t="shared" si="77"/>
        <v>0</v>
      </c>
      <c r="E263" s="11" t="str" cm="1">
        <f t="array" ref="E263">IF($D263=0,"",_xll.BDP($B263,E$7))</f>
        <v/>
      </c>
      <c r="F263" s="11" t="str" cm="1">
        <f t="array" ref="F263">IF($D263=0,"",_xll.BDP($B263,F$7))</f>
        <v/>
      </c>
      <c r="G263" s="11" t="str" cm="1">
        <f t="array" ref="G263">IF($D263=0,"",_xll.BDP($B263,G$7))</f>
        <v/>
      </c>
      <c r="H263" s="11" t="str" cm="1">
        <f t="array" ref="H263">IF($D263=0,"",_xll.BDP($B263,H$7))</f>
        <v/>
      </c>
      <c r="I263" s="37" t="str" cm="1">
        <f t="array" ref="I263">IF($D263=0,"",_xll.BDP($B263,I$7))</f>
        <v/>
      </c>
      <c r="J263" s="11" t="str" cm="1">
        <f t="array" ref="J263">IF($D263=0,"",_xll.BDP($B263,J$7))</f>
        <v/>
      </c>
      <c r="K263" s="28" t="str" cm="1">
        <f t="array" ref="K263">IF($D263=0,"",_xll.BDP($B263,K$7))</f>
        <v/>
      </c>
      <c r="L263" s="11" t="str" cm="1">
        <f t="array" ref="L263">IF($D263=0,"",_xll.BDP($B263,L$7))</f>
        <v/>
      </c>
      <c r="M263" s="28" t="str" cm="1">
        <f t="array" ref="M263">IF($D263=0,"",_xll.BDP($B263,M$7))</f>
        <v/>
      </c>
      <c r="N263" s="11" t="str" cm="1">
        <f t="array" ref="N263">IF($D263=0,"",_xll.BDP($B263,N$7))</f>
        <v/>
      </c>
      <c r="O263" s="22" t="str">
        <f t="shared" ca="1" si="78"/>
        <v/>
      </c>
      <c r="P263" s="11" t="e">
        <f t="shared" si="70"/>
        <v>#VALUE!</v>
      </c>
      <c r="Q263" s="22" t="str">
        <f t="shared" ca="1" si="79"/>
        <v/>
      </c>
      <c r="R263" s="29" t="str">
        <f t="shared" si="80"/>
        <v/>
      </c>
      <c r="S263" s="30">
        <f t="shared" ca="1" si="71"/>
        <v>46295</v>
      </c>
      <c r="T263" s="30" t="e">
        <f t="shared" ca="1" si="72"/>
        <v>#VALUE!</v>
      </c>
      <c r="U263" s="4" t="str">
        <f t="shared" si="73"/>
        <v/>
      </c>
      <c r="V263" s="4" t="str">
        <f t="shared" si="74"/>
        <v/>
      </c>
      <c r="W263" s="31" t="str">
        <f t="shared" ca="1" si="75"/>
        <v/>
      </c>
      <c r="X263" s="4" t="str">
        <f t="shared" si="81"/>
        <v/>
      </c>
      <c r="Y263" s="32" t="e">
        <f t="shared" ca="1" si="76"/>
        <v>#VALUE!</v>
      </c>
      <c r="Z263" s="33" t="str">
        <f t="shared" si="63"/>
        <v/>
      </c>
      <c r="AA263" s="4" t="str">
        <f t="shared" ca="1" si="64"/>
        <v/>
      </c>
      <c r="AB263" s="4" t="str">
        <f t="shared" ca="1" si="65"/>
        <v/>
      </c>
      <c r="AC263" s="11" t="str">
        <f t="shared" si="66"/>
        <v/>
      </c>
      <c r="AD263" s="4" t="str">
        <f t="shared" si="67"/>
        <v/>
      </c>
      <c r="AE263" s="4" t="str">
        <f t="shared" si="68"/>
        <v/>
      </c>
      <c r="AF263" s="11" t="str">
        <f t="shared" si="69"/>
        <v/>
      </c>
    </row>
    <row r="264" spans="4:32" x14ac:dyDescent="0.3">
      <c r="D264" s="4">
        <f t="shared" si="77"/>
        <v>0</v>
      </c>
      <c r="E264" s="11" t="str" cm="1">
        <f t="array" ref="E264">IF($D264=0,"",_xll.BDP($B264,E$7))</f>
        <v/>
      </c>
      <c r="F264" s="11" t="str" cm="1">
        <f t="array" ref="F264">IF($D264=0,"",_xll.BDP($B264,F$7))</f>
        <v/>
      </c>
      <c r="G264" s="11" t="str" cm="1">
        <f t="array" ref="G264">IF($D264=0,"",_xll.BDP($B264,G$7))</f>
        <v/>
      </c>
      <c r="H264" s="11" t="str" cm="1">
        <f t="array" ref="H264">IF($D264=0,"",_xll.BDP($B264,H$7))</f>
        <v/>
      </c>
      <c r="I264" s="37" t="str" cm="1">
        <f t="array" ref="I264">IF($D264=0,"",_xll.BDP($B264,I$7))</f>
        <v/>
      </c>
      <c r="J264" s="11" t="str" cm="1">
        <f t="array" ref="J264">IF($D264=0,"",_xll.BDP($B264,J$7))</f>
        <v/>
      </c>
      <c r="K264" s="28" t="str" cm="1">
        <f t="array" ref="K264">IF($D264=0,"",_xll.BDP($B264,K$7))</f>
        <v/>
      </c>
      <c r="L264" s="11" t="str" cm="1">
        <f t="array" ref="L264">IF($D264=0,"",_xll.BDP($B264,L$7))</f>
        <v/>
      </c>
      <c r="M264" s="28" t="str" cm="1">
        <f t="array" ref="M264">IF($D264=0,"",_xll.BDP($B264,M$7))</f>
        <v/>
      </c>
      <c r="N264" s="11" t="str" cm="1">
        <f t="array" ref="N264">IF($D264=0,"",_xll.BDP($B264,N$7))</f>
        <v/>
      </c>
      <c r="O264" s="22" t="str">
        <f t="shared" ca="1" si="78"/>
        <v/>
      </c>
      <c r="P264" s="11" t="e">
        <f t="shared" si="70"/>
        <v>#VALUE!</v>
      </c>
      <c r="Q264" s="22" t="str">
        <f t="shared" ca="1" si="79"/>
        <v/>
      </c>
      <c r="R264" s="29" t="str">
        <f t="shared" si="80"/>
        <v/>
      </c>
      <c r="S264" s="30">
        <f t="shared" ca="1" si="71"/>
        <v>46295</v>
      </c>
      <c r="T264" s="30" t="e">
        <f t="shared" ca="1" si="72"/>
        <v>#VALUE!</v>
      </c>
      <c r="U264" s="4" t="str">
        <f t="shared" si="73"/>
        <v/>
      </c>
      <c r="V264" s="4" t="str">
        <f t="shared" si="74"/>
        <v/>
      </c>
      <c r="W264" s="31" t="str">
        <f t="shared" ca="1" si="75"/>
        <v/>
      </c>
      <c r="X264" s="4" t="str">
        <f t="shared" si="81"/>
        <v/>
      </c>
      <c r="Y264" s="32" t="e">
        <f t="shared" ca="1" si="76"/>
        <v>#VALUE!</v>
      </c>
      <c r="Z264" s="33" t="str">
        <f t="shared" ref="Z264:Z305" si="82">IF(D264=0,"",(X264*(1/32)-W264)/(1/32))</f>
        <v/>
      </c>
      <c r="AA264" s="4" t="str">
        <f t="shared" ref="AA264:AA305" ca="1" si="83">IF(D264=0,"",MDURATION(TODAY()+1,F264,I264/100,Q264,2,1))</f>
        <v/>
      </c>
      <c r="AB264" s="4" t="str">
        <f t="shared" ref="AB264:AB305" ca="1" si="84">IF(D264=0,"",_xlfn.SINGLE(Convexity(TODAY()+1,F264,I264/100,Q264,2)))</f>
        <v/>
      </c>
      <c r="AC264" s="11" t="str">
        <f t="shared" ref="AC264:AC305" si="85">IF(D264=0,"",(AA264*0.0001+0.5*AB264*0.0001^2)*P264)</f>
        <v/>
      </c>
      <c r="AD264" s="4" t="str">
        <f t="shared" ref="AD264:AD305" si="86">IF(D264=0,"",B264)</f>
        <v/>
      </c>
      <c r="AE264" s="4" t="str">
        <f t="shared" ref="AE264:AE305" si="87">IF(D264=0,"",D264)</f>
        <v/>
      </c>
      <c r="AF264" s="11" t="str">
        <f t="shared" ref="AF264:AF305" si="88">IF(D264=0,"",AC264/D264)</f>
        <v/>
      </c>
    </row>
    <row r="265" spans="4:32" x14ac:dyDescent="0.3">
      <c r="D265" s="4">
        <f t="shared" si="77"/>
        <v>0</v>
      </c>
      <c r="E265" s="11" t="str" cm="1">
        <f t="array" ref="E265">IF($D265=0,"",_xll.BDP($B265,E$7))</f>
        <v/>
      </c>
      <c r="F265" s="11" t="str" cm="1">
        <f t="array" ref="F265">IF($D265=0,"",_xll.BDP($B265,F$7))</f>
        <v/>
      </c>
      <c r="G265" s="11" t="str" cm="1">
        <f t="array" ref="G265">IF($D265=0,"",_xll.BDP($B265,G$7))</f>
        <v/>
      </c>
      <c r="H265" s="11" t="str" cm="1">
        <f t="array" ref="H265">IF($D265=0,"",_xll.BDP($B265,H$7))</f>
        <v/>
      </c>
      <c r="I265" s="37" t="str" cm="1">
        <f t="array" ref="I265">IF($D265=0,"",_xll.BDP($B265,I$7))</f>
        <v/>
      </c>
      <c r="J265" s="11" t="str" cm="1">
        <f t="array" ref="J265">IF($D265=0,"",_xll.BDP($B265,J$7))</f>
        <v/>
      </c>
      <c r="K265" s="28" t="str" cm="1">
        <f t="array" ref="K265">IF($D265=0,"",_xll.BDP($B265,K$7))</f>
        <v/>
      </c>
      <c r="L265" s="11" t="str" cm="1">
        <f t="array" ref="L265">IF($D265=0,"",_xll.BDP($B265,L$7))</f>
        <v/>
      </c>
      <c r="M265" s="28" t="str" cm="1">
        <f t="array" ref="M265">IF($D265=0,"",_xll.BDP($B265,M$7))</f>
        <v/>
      </c>
      <c r="N265" s="11" t="str" cm="1">
        <f t="array" ref="N265">IF($D265=0,"",_xll.BDP($B265,N$7))</f>
        <v/>
      </c>
      <c r="O265" s="22" t="str">
        <f t="shared" ca="1" si="78"/>
        <v/>
      </c>
      <c r="P265" s="11" t="e">
        <f t="shared" ref="P265:P305" si="89">(J265+L265)/2</f>
        <v>#VALUE!</v>
      </c>
      <c r="Q265" s="22" t="str">
        <f t="shared" ca="1" si="79"/>
        <v/>
      </c>
      <c r="R265" s="29" t="str">
        <f t="shared" si="80"/>
        <v/>
      </c>
      <c r="S265" s="30">
        <f t="shared" ref="S265:S305" ca="1" si="90">$M$2</f>
        <v>46295</v>
      </c>
      <c r="T265" s="30" t="e">
        <f t="shared" ref="T265:T305" ca="1" si="91">COUPNCD(TODAY()+1,F265,2,0)</f>
        <v>#VALUE!</v>
      </c>
      <c r="U265" s="4" t="str">
        <f t="shared" ref="U265:U305" si="92">IF(D265=0,"",COUPDAYBS($M$5,F265,2,1)/COUPDAYS($M$5,F265,2,1)*I265/2)</f>
        <v/>
      </c>
      <c r="V265" s="4" t="str">
        <f t="shared" ref="V265:V305" si="93">IF(D265=0,"",COUPDAYBS(S265,F265,2,1)/COUPDAYS(S265,F265,2,1)*I265/2)</f>
        <v/>
      </c>
      <c r="W265" s="31" t="str">
        <f t="shared" ref="W265:W305" ca="1" si="94">IF(D265=0,"",IF(T265&lt;=S265,COUPDAYBS(TODAY()+$I$2,F265,2,1)/COUPDAYS(TODAY()+$I$2,F265,2,1)*I265/2+I265/2-U265-((P265+U265)*($Q$2/100*(($I$2)/365))),COUPDAYBS(TODAY()+$I$2,F265,2,1)/COUPDAYS(TODAY()+$I$2,F265,2,1)*I265/2-U265-((P265+U265)*($Q$2/100*(($I$2)/365)))))</f>
        <v/>
      </c>
      <c r="X265" s="4" t="str">
        <f t="shared" si="81"/>
        <v/>
      </c>
      <c r="Y265" s="32" t="e">
        <f t="shared" ref="Y265:Y305" ca="1" si="95">(($F$2*D265+V265)-(P265+U265)+IF(T265&lt;S265,I265/2,0))/((P265+U265)*(S265-TODAY()-1)/365-IF(T265&lt;S265,I265/2,0)*(S265-T265)/365)</f>
        <v>#VALUE!</v>
      </c>
      <c r="Z265" s="33" t="str">
        <f t="shared" si="82"/>
        <v/>
      </c>
      <c r="AA265" s="4" t="str">
        <f t="shared" ca="1" si="83"/>
        <v/>
      </c>
      <c r="AB265" s="4" t="str">
        <f t="shared" ca="1" si="84"/>
        <v/>
      </c>
      <c r="AC265" s="11" t="str">
        <f t="shared" si="85"/>
        <v/>
      </c>
      <c r="AD265" s="4" t="str">
        <f t="shared" si="86"/>
        <v/>
      </c>
      <c r="AE265" s="4" t="str">
        <f t="shared" si="87"/>
        <v/>
      </c>
      <c r="AF265" s="11" t="str">
        <f t="shared" si="88"/>
        <v/>
      </c>
    </row>
    <row r="266" spans="4:32" x14ac:dyDescent="0.3">
      <c r="D266" s="4">
        <f t="shared" si="77"/>
        <v>0</v>
      </c>
      <c r="E266" s="11" t="str" cm="1">
        <f t="array" ref="E266">IF($D266=0,"",_xll.BDP($B266,E$7))</f>
        <v/>
      </c>
      <c r="F266" s="11" t="str" cm="1">
        <f t="array" ref="F266">IF($D266=0,"",_xll.BDP($B266,F$7))</f>
        <v/>
      </c>
      <c r="G266" s="11" t="str" cm="1">
        <f t="array" ref="G266">IF($D266=0,"",_xll.BDP($B266,G$7))</f>
        <v/>
      </c>
      <c r="H266" s="11" t="str" cm="1">
        <f t="array" ref="H266">IF($D266=0,"",_xll.BDP($B266,H$7))</f>
        <v/>
      </c>
      <c r="I266" s="37" t="str" cm="1">
        <f t="array" ref="I266">IF($D266=0,"",_xll.BDP($B266,I$7))</f>
        <v/>
      </c>
      <c r="J266" s="11" t="str" cm="1">
        <f t="array" ref="J266">IF($D266=0,"",_xll.BDP($B266,J$7))</f>
        <v/>
      </c>
      <c r="K266" s="28" t="str" cm="1">
        <f t="array" ref="K266">IF($D266=0,"",_xll.BDP($B266,K$7))</f>
        <v/>
      </c>
      <c r="L266" s="11" t="str" cm="1">
        <f t="array" ref="L266">IF($D266=0,"",_xll.BDP($B266,L$7))</f>
        <v/>
      </c>
      <c r="M266" s="28" t="str" cm="1">
        <f t="array" ref="M266">IF($D266=0,"",_xll.BDP($B266,M$7))</f>
        <v/>
      </c>
      <c r="N266" s="11" t="str" cm="1">
        <f t="array" ref="N266">IF($D266=0,"",_xll.BDP($B266,N$7))</f>
        <v/>
      </c>
      <c r="O266" s="22" t="str">
        <f t="shared" ca="1" si="78"/>
        <v/>
      </c>
      <c r="P266" s="11" t="e">
        <f t="shared" si="89"/>
        <v>#VALUE!</v>
      </c>
      <c r="Q266" s="22" t="str">
        <f t="shared" ca="1" si="79"/>
        <v/>
      </c>
      <c r="R266" s="29" t="str">
        <f t="shared" si="80"/>
        <v/>
      </c>
      <c r="S266" s="30">
        <f t="shared" ca="1" si="90"/>
        <v>46295</v>
      </c>
      <c r="T266" s="30" t="e">
        <f t="shared" ca="1" si="91"/>
        <v>#VALUE!</v>
      </c>
      <c r="U266" s="4" t="str">
        <f t="shared" si="92"/>
        <v/>
      </c>
      <c r="V266" s="4" t="str">
        <f t="shared" si="93"/>
        <v/>
      </c>
      <c r="W266" s="31" t="str">
        <f t="shared" ca="1" si="94"/>
        <v/>
      </c>
      <c r="X266" s="4" t="str">
        <f t="shared" si="81"/>
        <v/>
      </c>
      <c r="Y266" s="32" t="e">
        <f t="shared" ca="1" si="95"/>
        <v>#VALUE!</v>
      </c>
      <c r="Z266" s="33" t="str">
        <f t="shared" si="82"/>
        <v/>
      </c>
      <c r="AA266" s="4" t="str">
        <f t="shared" ca="1" si="83"/>
        <v/>
      </c>
      <c r="AB266" s="4" t="str">
        <f t="shared" ca="1" si="84"/>
        <v/>
      </c>
      <c r="AC266" s="11" t="str">
        <f t="shared" si="85"/>
        <v/>
      </c>
      <c r="AD266" s="4" t="str">
        <f t="shared" si="86"/>
        <v/>
      </c>
      <c r="AE266" s="4" t="str">
        <f t="shared" si="87"/>
        <v/>
      </c>
      <c r="AF266" s="11" t="str">
        <f t="shared" si="88"/>
        <v/>
      </c>
    </row>
    <row r="267" spans="4:32" x14ac:dyDescent="0.3">
      <c r="D267" s="4">
        <f t="shared" si="77"/>
        <v>0</v>
      </c>
      <c r="E267" s="11" t="str" cm="1">
        <f t="array" ref="E267">IF($D267=0,"",_xll.BDP($B267,E$7))</f>
        <v/>
      </c>
      <c r="F267" s="11" t="str" cm="1">
        <f t="array" ref="F267">IF($D267=0,"",_xll.BDP($B267,F$7))</f>
        <v/>
      </c>
      <c r="G267" s="11" t="str" cm="1">
        <f t="array" ref="G267">IF($D267=0,"",_xll.BDP($B267,G$7))</f>
        <v/>
      </c>
      <c r="H267" s="11" t="str" cm="1">
        <f t="array" ref="H267">IF($D267=0,"",_xll.BDP($B267,H$7))</f>
        <v/>
      </c>
      <c r="I267" s="37" t="str" cm="1">
        <f t="array" ref="I267">IF($D267=0,"",_xll.BDP($B267,I$7))</f>
        <v/>
      </c>
      <c r="J267" s="11" t="str" cm="1">
        <f t="array" ref="J267">IF($D267=0,"",_xll.BDP($B267,J$7))</f>
        <v/>
      </c>
      <c r="K267" s="28" t="str" cm="1">
        <f t="array" ref="K267">IF($D267=0,"",_xll.BDP($B267,K$7))</f>
        <v/>
      </c>
      <c r="L267" s="11" t="str" cm="1">
        <f t="array" ref="L267">IF($D267=0,"",_xll.BDP($B267,L$7))</f>
        <v/>
      </c>
      <c r="M267" s="28" t="str" cm="1">
        <f t="array" ref="M267">IF($D267=0,"",_xll.BDP($B267,M$7))</f>
        <v/>
      </c>
      <c r="N267" s="11" t="str" cm="1">
        <f t="array" ref="N267">IF($D267=0,"",_xll.BDP($B267,N$7))</f>
        <v/>
      </c>
      <c r="O267" s="22" t="str">
        <f t="shared" ca="1" si="78"/>
        <v/>
      </c>
      <c r="P267" s="11" t="e">
        <f t="shared" si="89"/>
        <v>#VALUE!</v>
      </c>
      <c r="Q267" s="22" t="str">
        <f t="shared" ca="1" si="79"/>
        <v/>
      </c>
      <c r="R267" s="29" t="str">
        <f t="shared" si="80"/>
        <v/>
      </c>
      <c r="S267" s="30">
        <f t="shared" ca="1" si="90"/>
        <v>46295</v>
      </c>
      <c r="T267" s="30" t="e">
        <f t="shared" ca="1" si="91"/>
        <v>#VALUE!</v>
      </c>
      <c r="U267" s="4" t="str">
        <f t="shared" si="92"/>
        <v/>
      </c>
      <c r="V267" s="4" t="str">
        <f t="shared" si="93"/>
        <v/>
      </c>
      <c r="W267" s="31" t="str">
        <f t="shared" ca="1" si="94"/>
        <v/>
      </c>
      <c r="X267" s="4" t="str">
        <f t="shared" si="81"/>
        <v/>
      </c>
      <c r="Y267" s="32" t="e">
        <f t="shared" ca="1" si="95"/>
        <v>#VALUE!</v>
      </c>
      <c r="Z267" s="33" t="str">
        <f t="shared" si="82"/>
        <v/>
      </c>
      <c r="AA267" s="4" t="str">
        <f t="shared" ca="1" si="83"/>
        <v/>
      </c>
      <c r="AB267" s="4" t="str">
        <f t="shared" ca="1" si="84"/>
        <v/>
      </c>
      <c r="AC267" s="11" t="str">
        <f t="shared" si="85"/>
        <v/>
      </c>
      <c r="AD267" s="4" t="str">
        <f t="shared" si="86"/>
        <v/>
      </c>
      <c r="AE267" s="4" t="str">
        <f t="shared" si="87"/>
        <v/>
      </c>
      <c r="AF267" s="11" t="str">
        <f t="shared" si="88"/>
        <v/>
      </c>
    </row>
    <row r="268" spans="4:32" x14ac:dyDescent="0.3">
      <c r="D268" s="4">
        <f t="shared" si="77"/>
        <v>0</v>
      </c>
      <c r="E268" s="11" t="str" cm="1">
        <f t="array" ref="E268">IF($D268=0,"",_xll.BDP($B268,E$7))</f>
        <v/>
      </c>
      <c r="F268" s="11" t="str" cm="1">
        <f t="array" ref="F268">IF($D268=0,"",_xll.BDP($B268,F$7))</f>
        <v/>
      </c>
      <c r="G268" s="11" t="str" cm="1">
        <f t="array" ref="G268">IF($D268=0,"",_xll.BDP($B268,G$7))</f>
        <v/>
      </c>
      <c r="H268" s="11" t="str" cm="1">
        <f t="array" ref="H268">IF($D268=0,"",_xll.BDP($B268,H$7))</f>
        <v/>
      </c>
      <c r="I268" s="37" t="str" cm="1">
        <f t="array" ref="I268">IF($D268=0,"",_xll.BDP($B268,I$7))</f>
        <v/>
      </c>
      <c r="J268" s="11" t="str" cm="1">
        <f t="array" ref="J268">IF($D268=0,"",_xll.BDP($B268,J$7))</f>
        <v/>
      </c>
      <c r="K268" s="28" t="str" cm="1">
        <f t="array" ref="K268">IF($D268=0,"",_xll.BDP($B268,K$7))</f>
        <v/>
      </c>
      <c r="L268" s="11" t="str" cm="1">
        <f t="array" ref="L268">IF($D268=0,"",_xll.BDP($B268,L$7))</f>
        <v/>
      </c>
      <c r="M268" s="28" t="str" cm="1">
        <f t="array" ref="M268">IF($D268=0,"",_xll.BDP($B268,M$7))</f>
        <v/>
      </c>
      <c r="N268" s="11" t="str" cm="1">
        <f t="array" ref="N268">IF($D268=0,"",_xll.BDP($B268,N$7))</f>
        <v/>
      </c>
      <c r="O268" s="22" t="str">
        <f t="shared" ca="1" si="78"/>
        <v/>
      </c>
      <c r="P268" s="11" t="e">
        <f t="shared" si="89"/>
        <v>#VALUE!</v>
      </c>
      <c r="Q268" s="22" t="str">
        <f t="shared" ca="1" si="79"/>
        <v/>
      </c>
      <c r="R268" s="29" t="str">
        <f t="shared" si="80"/>
        <v/>
      </c>
      <c r="S268" s="30">
        <f t="shared" ca="1" si="90"/>
        <v>46295</v>
      </c>
      <c r="T268" s="30" t="e">
        <f t="shared" ca="1" si="91"/>
        <v>#VALUE!</v>
      </c>
      <c r="U268" s="4" t="str">
        <f t="shared" si="92"/>
        <v/>
      </c>
      <c r="V268" s="4" t="str">
        <f t="shared" si="93"/>
        <v/>
      </c>
      <c r="W268" s="31" t="str">
        <f t="shared" ca="1" si="94"/>
        <v/>
      </c>
      <c r="X268" s="4" t="str">
        <f t="shared" si="81"/>
        <v/>
      </c>
      <c r="Y268" s="32" t="e">
        <f t="shared" ca="1" si="95"/>
        <v>#VALUE!</v>
      </c>
      <c r="Z268" s="33" t="str">
        <f t="shared" si="82"/>
        <v/>
      </c>
      <c r="AA268" s="4" t="str">
        <f t="shared" ca="1" si="83"/>
        <v/>
      </c>
      <c r="AB268" s="4" t="str">
        <f t="shared" ca="1" si="84"/>
        <v/>
      </c>
      <c r="AC268" s="11" t="str">
        <f t="shared" si="85"/>
        <v/>
      </c>
      <c r="AD268" s="4" t="str">
        <f t="shared" si="86"/>
        <v/>
      </c>
      <c r="AE268" s="4" t="str">
        <f t="shared" si="87"/>
        <v/>
      </c>
      <c r="AF268" s="11" t="str">
        <f t="shared" si="88"/>
        <v/>
      </c>
    </row>
    <row r="269" spans="4:32" x14ac:dyDescent="0.3">
      <c r="D269" s="4">
        <f t="shared" si="77"/>
        <v>0</v>
      </c>
      <c r="E269" s="11" t="str" cm="1">
        <f t="array" ref="E269">IF($D269=0,"",_xll.BDP($B269,E$7))</f>
        <v/>
      </c>
      <c r="F269" s="11" t="str" cm="1">
        <f t="array" ref="F269">IF($D269=0,"",_xll.BDP($B269,F$7))</f>
        <v/>
      </c>
      <c r="G269" s="11" t="str" cm="1">
        <f t="array" ref="G269">IF($D269=0,"",_xll.BDP($B269,G$7))</f>
        <v/>
      </c>
      <c r="H269" s="11" t="str" cm="1">
        <f t="array" ref="H269">IF($D269=0,"",_xll.BDP($B269,H$7))</f>
        <v/>
      </c>
      <c r="I269" s="37" t="str" cm="1">
        <f t="array" ref="I269">IF($D269=0,"",_xll.BDP($B269,I$7))</f>
        <v/>
      </c>
      <c r="J269" s="11" t="str" cm="1">
        <f t="array" ref="J269">IF($D269=0,"",_xll.BDP($B269,J$7))</f>
        <v/>
      </c>
      <c r="K269" s="28" t="str" cm="1">
        <f t="array" ref="K269">IF($D269=0,"",_xll.BDP($B269,K$7))</f>
        <v/>
      </c>
      <c r="L269" s="11" t="str" cm="1">
        <f t="array" ref="L269">IF($D269=0,"",_xll.BDP($B269,L$7))</f>
        <v/>
      </c>
      <c r="M269" s="28" t="str" cm="1">
        <f t="array" ref="M269">IF($D269=0,"",_xll.BDP($B269,M$7))</f>
        <v/>
      </c>
      <c r="N269" s="11" t="str" cm="1">
        <f t="array" ref="N269">IF($D269=0,"",_xll.BDP($B269,N$7))</f>
        <v/>
      </c>
      <c r="O269" s="22" t="str">
        <f t="shared" ca="1" si="78"/>
        <v/>
      </c>
      <c r="P269" s="11" t="e">
        <f t="shared" si="89"/>
        <v>#VALUE!</v>
      </c>
      <c r="Q269" s="22" t="str">
        <f t="shared" ca="1" si="79"/>
        <v/>
      </c>
      <c r="R269" s="29" t="str">
        <f t="shared" si="80"/>
        <v/>
      </c>
      <c r="S269" s="30">
        <f t="shared" ca="1" si="90"/>
        <v>46295</v>
      </c>
      <c r="T269" s="30" t="e">
        <f t="shared" ca="1" si="91"/>
        <v>#VALUE!</v>
      </c>
      <c r="U269" s="4" t="str">
        <f t="shared" si="92"/>
        <v/>
      </c>
      <c r="V269" s="4" t="str">
        <f t="shared" si="93"/>
        <v/>
      </c>
      <c r="W269" s="31" t="str">
        <f t="shared" ca="1" si="94"/>
        <v/>
      </c>
      <c r="X269" s="4" t="str">
        <f t="shared" si="81"/>
        <v/>
      </c>
      <c r="Y269" s="32" t="e">
        <f t="shared" ca="1" si="95"/>
        <v>#VALUE!</v>
      </c>
      <c r="Z269" s="33" t="str">
        <f t="shared" si="82"/>
        <v/>
      </c>
      <c r="AA269" s="4" t="str">
        <f t="shared" ca="1" si="83"/>
        <v/>
      </c>
      <c r="AB269" s="4" t="str">
        <f t="shared" ca="1" si="84"/>
        <v/>
      </c>
      <c r="AC269" s="11" t="str">
        <f t="shared" si="85"/>
        <v/>
      </c>
      <c r="AD269" s="4" t="str">
        <f t="shared" si="86"/>
        <v/>
      </c>
      <c r="AE269" s="4" t="str">
        <f t="shared" si="87"/>
        <v/>
      </c>
      <c r="AF269" s="11" t="str">
        <f t="shared" si="88"/>
        <v/>
      </c>
    </row>
    <row r="270" spans="4:32" x14ac:dyDescent="0.3">
      <c r="D270" s="4">
        <f t="shared" si="77"/>
        <v>0</v>
      </c>
      <c r="E270" s="11" t="str" cm="1">
        <f t="array" ref="E270">IF($D270=0,"",_xll.BDP($B270,E$7))</f>
        <v/>
      </c>
      <c r="F270" s="11" t="str" cm="1">
        <f t="array" ref="F270">IF($D270=0,"",_xll.BDP($B270,F$7))</f>
        <v/>
      </c>
      <c r="G270" s="11" t="str" cm="1">
        <f t="array" ref="G270">IF($D270=0,"",_xll.BDP($B270,G$7))</f>
        <v/>
      </c>
      <c r="H270" s="11" t="str" cm="1">
        <f t="array" ref="H270">IF($D270=0,"",_xll.BDP($B270,H$7))</f>
        <v/>
      </c>
      <c r="I270" s="37" t="str" cm="1">
        <f t="array" ref="I270">IF($D270=0,"",_xll.BDP($B270,I$7))</f>
        <v/>
      </c>
      <c r="J270" s="11" t="str" cm="1">
        <f t="array" ref="J270">IF($D270=0,"",_xll.BDP($B270,J$7))</f>
        <v/>
      </c>
      <c r="K270" s="28" t="str" cm="1">
        <f t="array" ref="K270">IF($D270=0,"",_xll.BDP($B270,K$7))</f>
        <v/>
      </c>
      <c r="L270" s="11" t="str" cm="1">
        <f t="array" ref="L270">IF($D270=0,"",_xll.BDP($B270,L$7))</f>
        <v/>
      </c>
      <c r="M270" s="28" t="str" cm="1">
        <f t="array" ref="M270">IF($D270=0,"",_xll.BDP($B270,M$7))</f>
        <v/>
      </c>
      <c r="N270" s="11" t="str" cm="1">
        <f t="array" ref="N270">IF($D270=0,"",_xll.BDP($B270,N$7))</f>
        <v/>
      </c>
      <c r="O270" s="22" t="str">
        <f t="shared" ca="1" si="78"/>
        <v/>
      </c>
      <c r="P270" s="11" t="e">
        <f t="shared" si="89"/>
        <v>#VALUE!</v>
      </c>
      <c r="Q270" s="22" t="str">
        <f t="shared" ca="1" si="79"/>
        <v/>
      </c>
      <c r="R270" s="29" t="str">
        <f t="shared" si="80"/>
        <v/>
      </c>
      <c r="S270" s="30">
        <f t="shared" ca="1" si="90"/>
        <v>46295</v>
      </c>
      <c r="T270" s="30" t="e">
        <f t="shared" ca="1" si="91"/>
        <v>#VALUE!</v>
      </c>
      <c r="U270" s="4" t="str">
        <f t="shared" si="92"/>
        <v/>
      </c>
      <c r="V270" s="4" t="str">
        <f t="shared" si="93"/>
        <v/>
      </c>
      <c r="W270" s="31" t="str">
        <f t="shared" ca="1" si="94"/>
        <v/>
      </c>
      <c r="X270" s="4" t="str">
        <f t="shared" si="81"/>
        <v/>
      </c>
      <c r="Y270" s="32" t="e">
        <f t="shared" ca="1" si="95"/>
        <v>#VALUE!</v>
      </c>
      <c r="Z270" s="33" t="str">
        <f t="shared" si="82"/>
        <v/>
      </c>
      <c r="AA270" s="4" t="str">
        <f t="shared" ca="1" si="83"/>
        <v/>
      </c>
      <c r="AB270" s="4" t="str">
        <f t="shared" ca="1" si="84"/>
        <v/>
      </c>
      <c r="AC270" s="11" t="str">
        <f t="shared" si="85"/>
        <v/>
      </c>
      <c r="AD270" s="4" t="str">
        <f t="shared" si="86"/>
        <v/>
      </c>
      <c r="AE270" s="4" t="str">
        <f t="shared" si="87"/>
        <v/>
      </c>
      <c r="AF270" s="11" t="str">
        <f t="shared" si="88"/>
        <v/>
      </c>
    </row>
    <row r="271" spans="4:32" x14ac:dyDescent="0.3">
      <c r="D271" s="4">
        <f t="shared" si="77"/>
        <v>0</v>
      </c>
      <c r="E271" s="11" t="str" cm="1">
        <f t="array" ref="E271">IF($D271=0,"",_xll.BDP($B271,E$7))</f>
        <v/>
      </c>
      <c r="F271" s="11" t="str" cm="1">
        <f t="array" ref="F271">IF($D271=0,"",_xll.BDP($B271,F$7))</f>
        <v/>
      </c>
      <c r="G271" s="11" t="str" cm="1">
        <f t="array" ref="G271">IF($D271=0,"",_xll.BDP($B271,G$7))</f>
        <v/>
      </c>
      <c r="H271" s="11" t="str" cm="1">
        <f t="array" ref="H271">IF($D271=0,"",_xll.BDP($B271,H$7))</f>
        <v/>
      </c>
      <c r="I271" s="37" t="str" cm="1">
        <f t="array" ref="I271">IF($D271=0,"",_xll.BDP($B271,I$7))</f>
        <v/>
      </c>
      <c r="J271" s="11" t="str" cm="1">
        <f t="array" ref="J271">IF($D271=0,"",_xll.BDP($B271,J$7))</f>
        <v/>
      </c>
      <c r="K271" s="28" t="str" cm="1">
        <f t="array" ref="K271">IF($D271=0,"",_xll.BDP($B271,K$7))</f>
        <v/>
      </c>
      <c r="L271" s="11" t="str" cm="1">
        <f t="array" ref="L271">IF($D271=0,"",_xll.BDP($B271,L$7))</f>
        <v/>
      </c>
      <c r="M271" s="28" t="str" cm="1">
        <f t="array" ref="M271">IF($D271=0,"",_xll.BDP($B271,M$7))</f>
        <v/>
      </c>
      <c r="N271" s="11" t="str" cm="1">
        <f t="array" ref="N271">IF($D271=0,"",_xll.BDP($B271,N$7))</f>
        <v/>
      </c>
      <c r="O271" s="22" t="str">
        <f t="shared" ca="1" si="78"/>
        <v/>
      </c>
      <c r="P271" s="11" t="e">
        <f t="shared" si="89"/>
        <v>#VALUE!</v>
      </c>
      <c r="Q271" s="22" t="str">
        <f t="shared" ca="1" si="79"/>
        <v/>
      </c>
      <c r="R271" s="29" t="str">
        <f t="shared" si="80"/>
        <v/>
      </c>
      <c r="S271" s="30">
        <f t="shared" ca="1" si="90"/>
        <v>46295</v>
      </c>
      <c r="T271" s="30" t="e">
        <f t="shared" ca="1" si="91"/>
        <v>#VALUE!</v>
      </c>
      <c r="U271" s="4" t="str">
        <f t="shared" si="92"/>
        <v/>
      </c>
      <c r="V271" s="4" t="str">
        <f t="shared" si="93"/>
        <v/>
      </c>
      <c r="W271" s="31" t="str">
        <f t="shared" ca="1" si="94"/>
        <v/>
      </c>
      <c r="X271" s="4" t="str">
        <f t="shared" si="81"/>
        <v/>
      </c>
      <c r="Y271" s="32" t="e">
        <f t="shared" ca="1" si="95"/>
        <v>#VALUE!</v>
      </c>
      <c r="Z271" s="33" t="str">
        <f t="shared" si="82"/>
        <v/>
      </c>
      <c r="AA271" s="4" t="str">
        <f t="shared" ca="1" si="83"/>
        <v/>
      </c>
      <c r="AB271" s="4" t="str">
        <f t="shared" ca="1" si="84"/>
        <v/>
      </c>
      <c r="AC271" s="11" t="str">
        <f t="shared" si="85"/>
        <v/>
      </c>
      <c r="AD271" s="4" t="str">
        <f t="shared" si="86"/>
        <v/>
      </c>
      <c r="AE271" s="4" t="str">
        <f t="shared" si="87"/>
        <v/>
      </c>
      <c r="AF271" s="11" t="str">
        <f t="shared" si="88"/>
        <v/>
      </c>
    </row>
    <row r="272" spans="4:32" x14ac:dyDescent="0.3">
      <c r="D272" s="4">
        <f t="shared" si="77"/>
        <v>0</v>
      </c>
      <c r="E272" s="11" t="str" cm="1">
        <f t="array" ref="E272">IF($D272=0,"",_xll.BDP($B272,E$7))</f>
        <v/>
      </c>
      <c r="F272" s="11" t="str" cm="1">
        <f t="array" ref="F272">IF($D272=0,"",_xll.BDP($B272,F$7))</f>
        <v/>
      </c>
      <c r="G272" s="11" t="str" cm="1">
        <f t="array" ref="G272">IF($D272=0,"",_xll.BDP($B272,G$7))</f>
        <v/>
      </c>
      <c r="H272" s="11" t="str" cm="1">
        <f t="array" ref="H272">IF($D272=0,"",_xll.BDP($B272,H$7))</f>
        <v/>
      </c>
      <c r="I272" s="37" t="str" cm="1">
        <f t="array" ref="I272">IF($D272=0,"",_xll.BDP($B272,I$7))</f>
        <v/>
      </c>
      <c r="J272" s="11" t="str" cm="1">
        <f t="array" ref="J272">IF($D272=0,"",_xll.BDP($B272,J$7))</f>
        <v/>
      </c>
      <c r="K272" s="28" t="str" cm="1">
        <f t="array" ref="K272">IF($D272=0,"",_xll.BDP($B272,K$7))</f>
        <v/>
      </c>
      <c r="L272" s="11" t="str" cm="1">
        <f t="array" ref="L272">IF($D272=0,"",_xll.BDP($B272,L$7))</f>
        <v/>
      </c>
      <c r="M272" s="28" t="str" cm="1">
        <f t="array" ref="M272">IF($D272=0,"",_xll.BDP($B272,M$7))</f>
        <v/>
      </c>
      <c r="N272" s="11" t="str" cm="1">
        <f t="array" ref="N272">IF($D272=0,"",_xll.BDP($B272,N$7))</f>
        <v/>
      </c>
      <c r="O272" s="22" t="str">
        <f t="shared" ca="1" si="78"/>
        <v/>
      </c>
      <c r="P272" s="11" t="e">
        <f t="shared" si="89"/>
        <v>#VALUE!</v>
      </c>
      <c r="Q272" s="22" t="str">
        <f t="shared" ca="1" si="79"/>
        <v/>
      </c>
      <c r="R272" s="29" t="str">
        <f t="shared" si="80"/>
        <v/>
      </c>
      <c r="S272" s="30">
        <f t="shared" ca="1" si="90"/>
        <v>46295</v>
      </c>
      <c r="T272" s="30" t="e">
        <f t="shared" ca="1" si="91"/>
        <v>#VALUE!</v>
      </c>
      <c r="U272" s="4" t="str">
        <f t="shared" si="92"/>
        <v/>
      </c>
      <c r="V272" s="4" t="str">
        <f t="shared" si="93"/>
        <v/>
      </c>
      <c r="W272" s="31" t="str">
        <f t="shared" ca="1" si="94"/>
        <v/>
      </c>
      <c r="X272" s="4" t="str">
        <f t="shared" si="81"/>
        <v/>
      </c>
      <c r="Y272" s="32" t="e">
        <f t="shared" ca="1" si="95"/>
        <v>#VALUE!</v>
      </c>
      <c r="Z272" s="33" t="str">
        <f t="shared" si="82"/>
        <v/>
      </c>
      <c r="AA272" s="4" t="str">
        <f t="shared" ca="1" si="83"/>
        <v/>
      </c>
      <c r="AB272" s="4" t="str">
        <f t="shared" ca="1" si="84"/>
        <v/>
      </c>
      <c r="AC272" s="11" t="str">
        <f t="shared" si="85"/>
        <v/>
      </c>
      <c r="AD272" s="4" t="str">
        <f t="shared" si="86"/>
        <v/>
      </c>
      <c r="AE272" s="4" t="str">
        <f t="shared" si="87"/>
        <v/>
      </c>
      <c r="AF272" s="11" t="str">
        <f t="shared" si="88"/>
        <v/>
      </c>
    </row>
    <row r="273" spans="4:32" x14ac:dyDescent="0.3">
      <c r="D273" s="4">
        <f t="shared" si="77"/>
        <v>0</v>
      </c>
      <c r="E273" s="11" t="str" cm="1">
        <f t="array" ref="E273">IF($D273=0,"",_xll.BDP($B273,E$7))</f>
        <v/>
      </c>
      <c r="F273" s="11" t="str" cm="1">
        <f t="array" ref="F273">IF($D273=0,"",_xll.BDP($B273,F$7))</f>
        <v/>
      </c>
      <c r="G273" s="11" t="str" cm="1">
        <f t="array" ref="G273">IF($D273=0,"",_xll.BDP($B273,G$7))</f>
        <v/>
      </c>
      <c r="H273" s="11" t="str" cm="1">
        <f t="array" ref="H273">IF($D273=0,"",_xll.BDP($B273,H$7))</f>
        <v/>
      </c>
      <c r="I273" s="37" t="str" cm="1">
        <f t="array" ref="I273">IF($D273=0,"",_xll.BDP($B273,I$7))</f>
        <v/>
      </c>
      <c r="J273" s="11" t="str" cm="1">
        <f t="array" ref="J273">IF($D273=0,"",_xll.BDP($B273,J$7))</f>
        <v/>
      </c>
      <c r="K273" s="28" t="str" cm="1">
        <f t="array" ref="K273">IF($D273=0,"",_xll.BDP($B273,K$7))</f>
        <v/>
      </c>
      <c r="L273" s="11" t="str" cm="1">
        <f t="array" ref="L273">IF($D273=0,"",_xll.BDP($B273,L$7))</f>
        <v/>
      </c>
      <c r="M273" s="28" t="str" cm="1">
        <f t="array" ref="M273">IF($D273=0,"",_xll.BDP($B273,M$7))</f>
        <v/>
      </c>
      <c r="N273" s="11" t="str" cm="1">
        <f t="array" ref="N273">IF($D273=0,"",_xll.BDP($B273,N$7))</f>
        <v/>
      </c>
      <c r="O273" s="22" t="str">
        <f t="shared" ca="1" si="78"/>
        <v/>
      </c>
      <c r="P273" s="11" t="e">
        <f t="shared" si="89"/>
        <v>#VALUE!</v>
      </c>
      <c r="Q273" s="22" t="str">
        <f t="shared" ca="1" si="79"/>
        <v/>
      </c>
      <c r="R273" s="29" t="str">
        <f t="shared" si="80"/>
        <v/>
      </c>
      <c r="S273" s="30">
        <f t="shared" ca="1" si="90"/>
        <v>46295</v>
      </c>
      <c r="T273" s="30" t="e">
        <f t="shared" ca="1" si="91"/>
        <v>#VALUE!</v>
      </c>
      <c r="U273" s="4" t="str">
        <f t="shared" si="92"/>
        <v/>
      </c>
      <c r="V273" s="4" t="str">
        <f t="shared" si="93"/>
        <v/>
      </c>
      <c r="W273" s="31" t="str">
        <f t="shared" ca="1" si="94"/>
        <v/>
      </c>
      <c r="X273" s="4" t="str">
        <f t="shared" si="81"/>
        <v/>
      </c>
      <c r="Y273" s="32" t="e">
        <f t="shared" ca="1" si="95"/>
        <v>#VALUE!</v>
      </c>
      <c r="Z273" s="33" t="str">
        <f t="shared" si="82"/>
        <v/>
      </c>
      <c r="AA273" s="4" t="str">
        <f t="shared" ca="1" si="83"/>
        <v/>
      </c>
      <c r="AB273" s="4" t="str">
        <f t="shared" ca="1" si="84"/>
        <v/>
      </c>
      <c r="AC273" s="11" t="str">
        <f t="shared" si="85"/>
        <v/>
      </c>
      <c r="AD273" s="4" t="str">
        <f t="shared" si="86"/>
        <v/>
      </c>
      <c r="AE273" s="4" t="str">
        <f t="shared" si="87"/>
        <v/>
      </c>
      <c r="AF273" s="11" t="str">
        <f t="shared" si="88"/>
        <v/>
      </c>
    </row>
    <row r="274" spans="4:32" x14ac:dyDescent="0.3">
      <c r="D274" s="4">
        <f t="shared" si="77"/>
        <v>0</v>
      </c>
      <c r="E274" s="11" t="str" cm="1">
        <f t="array" ref="E274">IF($D274=0,"",_xll.BDP($B274,E$7))</f>
        <v/>
      </c>
      <c r="F274" s="11" t="str" cm="1">
        <f t="array" ref="F274">IF($D274=0,"",_xll.BDP($B274,F$7))</f>
        <v/>
      </c>
      <c r="G274" s="11" t="str" cm="1">
        <f t="array" ref="G274">IF($D274=0,"",_xll.BDP($B274,G$7))</f>
        <v/>
      </c>
      <c r="H274" s="11" t="str" cm="1">
        <f t="array" ref="H274">IF($D274=0,"",_xll.BDP($B274,H$7))</f>
        <v/>
      </c>
      <c r="I274" s="37" t="str" cm="1">
        <f t="array" ref="I274">IF($D274=0,"",_xll.BDP($B274,I$7))</f>
        <v/>
      </c>
      <c r="J274" s="11" t="str" cm="1">
        <f t="array" ref="J274">IF($D274=0,"",_xll.BDP($B274,J$7))</f>
        <v/>
      </c>
      <c r="K274" s="28" t="str" cm="1">
        <f t="array" ref="K274">IF($D274=0,"",_xll.BDP($B274,K$7))</f>
        <v/>
      </c>
      <c r="L274" s="11" t="str" cm="1">
        <f t="array" ref="L274">IF($D274=0,"",_xll.BDP($B274,L$7))</f>
        <v/>
      </c>
      <c r="M274" s="28" t="str" cm="1">
        <f t="array" ref="M274">IF($D274=0,"",_xll.BDP($B274,M$7))</f>
        <v/>
      </c>
      <c r="N274" s="11" t="str" cm="1">
        <f t="array" ref="N274">IF($D274=0,"",_xll.BDP($B274,N$7))</f>
        <v/>
      </c>
      <c r="O274" s="22" t="str">
        <f t="shared" ca="1" si="78"/>
        <v/>
      </c>
      <c r="P274" s="11" t="e">
        <f t="shared" si="89"/>
        <v>#VALUE!</v>
      </c>
      <c r="Q274" s="22" t="str">
        <f t="shared" ca="1" si="79"/>
        <v/>
      </c>
      <c r="R274" s="29" t="str">
        <f t="shared" si="80"/>
        <v/>
      </c>
      <c r="S274" s="30">
        <f t="shared" ca="1" si="90"/>
        <v>46295</v>
      </c>
      <c r="T274" s="30" t="e">
        <f t="shared" ca="1" si="91"/>
        <v>#VALUE!</v>
      </c>
      <c r="U274" s="4" t="str">
        <f t="shared" si="92"/>
        <v/>
      </c>
      <c r="V274" s="4" t="str">
        <f t="shared" si="93"/>
        <v/>
      </c>
      <c r="W274" s="31" t="str">
        <f t="shared" ca="1" si="94"/>
        <v/>
      </c>
      <c r="X274" s="4" t="str">
        <f t="shared" si="81"/>
        <v/>
      </c>
      <c r="Y274" s="32" t="e">
        <f t="shared" ca="1" si="95"/>
        <v>#VALUE!</v>
      </c>
      <c r="Z274" s="33" t="str">
        <f t="shared" si="82"/>
        <v/>
      </c>
      <c r="AA274" s="4" t="str">
        <f t="shared" ca="1" si="83"/>
        <v/>
      </c>
      <c r="AB274" s="4" t="str">
        <f t="shared" ca="1" si="84"/>
        <v/>
      </c>
      <c r="AC274" s="11" t="str">
        <f t="shared" si="85"/>
        <v/>
      </c>
      <c r="AD274" s="4" t="str">
        <f t="shared" si="86"/>
        <v/>
      </c>
      <c r="AE274" s="4" t="str">
        <f t="shared" si="87"/>
        <v/>
      </c>
      <c r="AF274" s="11" t="str">
        <f t="shared" si="88"/>
        <v/>
      </c>
    </row>
    <row r="275" spans="4:32" x14ac:dyDescent="0.3">
      <c r="D275" s="4">
        <f t="shared" ref="D275:D305" si="96">C275</f>
        <v>0</v>
      </c>
      <c r="E275" s="11" t="str" cm="1">
        <f t="array" ref="E275">IF($D275=0,"",_xll.BDP($B275,E$7))</f>
        <v/>
      </c>
      <c r="F275" s="11" t="str" cm="1">
        <f t="array" ref="F275">IF($D275=0,"",_xll.BDP($B275,F$7))</f>
        <v/>
      </c>
      <c r="G275" s="11" t="str" cm="1">
        <f t="array" ref="G275">IF($D275=0,"",_xll.BDP($B275,G$7))</f>
        <v/>
      </c>
      <c r="H275" s="11" t="str" cm="1">
        <f t="array" ref="H275">IF($D275=0,"",_xll.BDP($B275,H$7))</f>
        <v/>
      </c>
      <c r="I275" s="37" t="str" cm="1">
        <f t="array" ref="I275">IF($D275=0,"",_xll.BDP($B275,I$7))</f>
        <v/>
      </c>
      <c r="J275" s="11" t="str" cm="1">
        <f t="array" ref="J275">IF($D275=0,"",_xll.BDP($B275,J$7))</f>
        <v/>
      </c>
      <c r="K275" s="28" t="str" cm="1">
        <f t="array" ref="K275">IF($D275=0,"",_xll.BDP($B275,K$7))</f>
        <v/>
      </c>
      <c r="L275" s="11" t="str" cm="1">
        <f t="array" ref="L275">IF($D275=0,"",_xll.BDP($B275,L$7))</f>
        <v/>
      </c>
      <c r="M275" s="28" t="str" cm="1">
        <f t="array" ref="M275">IF($D275=0,"",_xll.BDP($B275,M$7))</f>
        <v/>
      </c>
      <c r="N275" s="11" t="str" cm="1">
        <f t="array" ref="N275">IF($D275=0,"",_xll.BDP($B275,N$7))</f>
        <v/>
      </c>
      <c r="O275" s="22" t="str">
        <f t="shared" ref="O275:O305" ca="1" si="97">IF(D275=0,"",YIELD(TODAY(),F275,I275/100,N275,100,2,1))</f>
        <v/>
      </c>
      <c r="P275" s="11" t="e">
        <f t="shared" si="89"/>
        <v>#VALUE!</v>
      </c>
      <c r="Q275" s="22" t="str">
        <f t="shared" ref="Q275:Q305" ca="1" si="98">IF(D275=0,"",YIELD(TODAY()+1,F275,I275/100,P275,100,2,1))</f>
        <v/>
      </c>
      <c r="R275" s="29" t="str">
        <f t="shared" ref="R275:R305" si="99">IF(D275=0,"",Q275-O275)</f>
        <v/>
      </c>
      <c r="S275" s="30">
        <f t="shared" ca="1" si="90"/>
        <v>46295</v>
      </c>
      <c r="T275" s="30" t="e">
        <f t="shared" ca="1" si="91"/>
        <v>#VALUE!</v>
      </c>
      <c r="U275" s="4" t="str">
        <f t="shared" si="92"/>
        <v/>
      </c>
      <c r="V275" s="4" t="str">
        <f t="shared" si="93"/>
        <v/>
      </c>
      <c r="W275" s="31" t="str">
        <f t="shared" ca="1" si="94"/>
        <v/>
      </c>
      <c r="X275" s="4" t="str">
        <f t="shared" ref="X275:X305" si="100">IF(D275=0,"",(P275-($F$2)*D275)/(1/32))</f>
        <v/>
      </c>
      <c r="Y275" s="32" t="e">
        <f t="shared" ca="1" si="95"/>
        <v>#VALUE!</v>
      </c>
      <c r="Z275" s="33" t="str">
        <f t="shared" si="82"/>
        <v/>
      </c>
      <c r="AA275" s="4" t="str">
        <f t="shared" ca="1" si="83"/>
        <v/>
      </c>
      <c r="AB275" s="4" t="str">
        <f t="shared" ca="1" si="84"/>
        <v/>
      </c>
      <c r="AC275" s="11" t="str">
        <f t="shared" si="85"/>
        <v/>
      </c>
      <c r="AD275" s="4" t="str">
        <f t="shared" si="86"/>
        <v/>
      </c>
      <c r="AE275" s="4" t="str">
        <f t="shared" si="87"/>
        <v/>
      </c>
      <c r="AF275" s="11" t="str">
        <f t="shared" si="88"/>
        <v/>
      </c>
    </row>
    <row r="276" spans="4:32" x14ac:dyDescent="0.3">
      <c r="D276" s="4">
        <f t="shared" si="96"/>
        <v>0</v>
      </c>
      <c r="E276" s="11" t="str" cm="1">
        <f t="array" ref="E276">IF($D276=0,"",_xll.BDP($B276,E$7))</f>
        <v/>
      </c>
      <c r="F276" s="11" t="str" cm="1">
        <f t="array" ref="F276">IF($D276=0,"",_xll.BDP($B276,F$7))</f>
        <v/>
      </c>
      <c r="G276" s="11" t="str" cm="1">
        <f t="array" ref="G276">IF($D276=0,"",_xll.BDP($B276,G$7))</f>
        <v/>
      </c>
      <c r="H276" s="11" t="str" cm="1">
        <f t="array" ref="H276">IF($D276=0,"",_xll.BDP($B276,H$7))</f>
        <v/>
      </c>
      <c r="I276" s="37" t="str" cm="1">
        <f t="array" ref="I276">IF($D276=0,"",_xll.BDP($B276,I$7))</f>
        <v/>
      </c>
      <c r="J276" s="11" t="str" cm="1">
        <f t="array" ref="J276">IF($D276=0,"",_xll.BDP($B276,J$7))</f>
        <v/>
      </c>
      <c r="K276" s="28" t="str" cm="1">
        <f t="array" ref="K276">IF($D276=0,"",_xll.BDP($B276,K$7))</f>
        <v/>
      </c>
      <c r="L276" s="11" t="str" cm="1">
        <f t="array" ref="L276">IF($D276=0,"",_xll.BDP($B276,L$7))</f>
        <v/>
      </c>
      <c r="M276" s="28" t="str" cm="1">
        <f t="array" ref="M276">IF($D276=0,"",_xll.BDP($B276,M$7))</f>
        <v/>
      </c>
      <c r="N276" s="11" t="str" cm="1">
        <f t="array" ref="N276">IF($D276=0,"",_xll.BDP($B276,N$7))</f>
        <v/>
      </c>
      <c r="O276" s="22" t="str">
        <f t="shared" ca="1" si="97"/>
        <v/>
      </c>
      <c r="P276" s="11" t="e">
        <f t="shared" si="89"/>
        <v>#VALUE!</v>
      </c>
      <c r="Q276" s="22" t="str">
        <f t="shared" ca="1" si="98"/>
        <v/>
      </c>
      <c r="R276" s="29" t="str">
        <f t="shared" si="99"/>
        <v/>
      </c>
      <c r="S276" s="30">
        <f t="shared" ca="1" si="90"/>
        <v>46295</v>
      </c>
      <c r="T276" s="30" t="e">
        <f t="shared" ca="1" si="91"/>
        <v>#VALUE!</v>
      </c>
      <c r="U276" s="4" t="str">
        <f t="shared" si="92"/>
        <v/>
      </c>
      <c r="V276" s="4" t="str">
        <f t="shared" si="93"/>
        <v/>
      </c>
      <c r="W276" s="31" t="str">
        <f t="shared" ca="1" si="94"/>
        <v/>
      </c>
      <c r="X276" s="4" t="str">
        <f t="shared" si="100"/>
        <v/>
      </c>
      <c r="Y276" s="32" t="e">
        <f t="shared" ca="1" si="95"/>
        <v>#VALUE!</v>
      </c>
      <c r="Z276" s="33" t="str">
        <f t="shared" si="82"/>
        <v/>
      </c>
      <c r="AA276" s="4" t="str">
        <f t="shared" ca="1" si="83"/>
        <v/>
      </c>
      <c r="AB276" s="4" t="str">
        <f t="shared" ca="1" si="84"/>
        <v/>
      </c>
      <c r="AC276" s="11" t="str">
        <f t="shared" si="85"/>
        <v/>
      </c>
      <c r="AD276" s="4" t="str">
        <f t="shared" si="86"/>
        <v/>
      </c>
      <c r="AE276" s="4" t="str">
        <f t="shared" si="87"/>
        <v/>
      </c>
      <c r="AF276" s="11" t="str">
        <f t="shared" si="88"/>
        <v/>
      </c>
    </row>
    <row r="277" spans="4:32" x14ac:dyDescent="0.3">
      <c r="D277" s="4">
        <f t="shared" si="96"/>
        <v>0</v>
      </c>
      <c r="E277" s="11" t="str" cm="1">
        <f t="array" ref="E277">IF($D277=0,"",_xll.BDP($B277,E$7))</f>
        <v/>
      </c>
      <c r="F277" s="11" t="str" cm="1">
        <f t="array" ref="F277">IF($D277=0,"",_xll.BDP($B277,F$7))</f>
        <v/>
      </c>
      <c r="G277" s="11" t="str" cm="1">
        <f t="array" ref="G277">IF($D277=0,"",_xll.BDP($B277,G$7))</f>
        <v/>
      </c>
      <c r="H277" s="11" t="str" cm="1">
        <f t="array" ref="H277">IF($D277=0,"",_xll.BDP($B277,H$7))</f>
        <v/>
      </c>
      <c r="I277" s="37" t="str" cm="1">
        <f t="array" ref="I277">IF($D277=0,"",_xll.BDP($B277,I$7))</f>
        <v/>
      </c>
      <c r="J277" s="11" t="str" cm="1">
        <f t="array" ref="J277">IF($D277=0,"",_xll.BDP($B277,J$7))</f>
        <v/>
      </c>
      <c r="K277" s="28" t="str" cm="1">
        <f t="array" ref="K277">IF($D277=0,"",_xll.BDP($B277,K$7))</f>
        <v/>
      </c>
      <c r="L277" s="11" t="str" cm="1">
        <f t="array" ref="L277">IF($D277=0,"",_xll.BDP($B277,L$7))</f>
        <v/>
      </c>
      <c r="M277" s="28" t="str" cm="1">
        <f t="array" ref="M277">IF($D277=0,"",_xll.BDP($B277,M$7))</f>
        <v/>
      </c>
      <c r="N277" s="11" t="str" cm="1">
        <f t="array" ref="N277">IF($D277=0,"",_xll.BDP($B277,N$7))</f>
        <v/>
      </c>
      <c r="O277" s="22" t="str">
        <f t="shared" ca="1" si="97"/>
        <v/>
      </c>
      <c r="P277" s="11" t="e">
        <f t="shared" si="89"/>
        <v>#VALUE!</v>
      </c>
      <c r="Q277" s="22" t="str">
        <f t="shared" ca="1" si="98"/>
        <v/>
      </c>
      <c r="R277" s="29" t="str">
        <f t="shared" si="99"/>
        <v/>
      </c>
      <c r="S277" s="30">
        <f t="shared" ca="1" si="90"/>
        <v>46295</v>
      </c>
      <c r="T277" s="30" t="e">
        <f t="shared" ca="1" si="91"/>
        <v>#VALUE!</v>
      </c>
      <c r="U277" s="4" t="str">
        <f t="shared" si="92"/>
        <v/>
      </c>
      <c r="V277" s="4" t="str">
        <f t="shared" si="93"/>
        <v/>
      </c>
      <c r="W277" s="31" t="str">
        <f t="shared" ca="1" si="94"/>
        <v/>
      </c>
      <c r="X277" s="4" t="str">
        <f t="shared" si="100"/>
        <v/>
      </c>
      <c r="Y277" s="32" t="e">
        <f t="shared" ca="1" si="95"/>
        <v>#VALUE!</v>
      </c>
      <c r="Z277" s="33" t="str">
        <f t="shared" si="82"/>
        <v/>
      </c>
      <c r="AA277" s="4" t="str">
        <f t="shared" ca="1" si="83"/>
        <v/>
      </c>
      <c r="AB277" s="4" t="str">
        <f t="shared" ca="1" si="84"/>
        <v/>
      </c>
      <c r="AC277" s="11" t="str">
        <f t="shared" si="85"/>
        <v/>
      </c>
      <c r="AD277" s="4" t="str">
        <f t="shared" si="86"/>
        <v/>
      </c>
      <c r="AE277" s="4" t="str">
        <f t="shared" si="87"/>
        <v/>
      </c>
      <c r="AF277" s="11" t="str">
        <f t="shared" si="88"/>
        <v/>
      </c>
    </row>
    <row r="278" spans="4:32" x14ac:dyDescent="0.3">
      <c r="D278" s="4">
        <f t="shared" si="96"/>
        <v>0</v>
      </c>
      <c r="E278" s="11" t="str" cm="1">
        <f t="array" ref="E278">IF($D278=0,"",_xll.BDP($B278,E$7))</f>
        <v/>
      </c>
      <c r="F278" s="11" t="str" cm="1">
        <f t="array" ref="F278">IF($D278=0,"",_xll.BDP($B278,F$7))</f>
        <v/>
      </c>
      <c r="G278" s="11" t="str" cm="1">
        <f t="array" ref="G278">IF($D278=0,"",_xll.BDP($B278,G$7))</f>
        <v/>
      </c>
      <c r="H278" s="11" t="str" cm="1">
        <f t="array" ref="H278">IF($D278=0,"",_xll.BDP($B278,H$7))</f>
        <v/>
      </c>
      <c r="I278" s="37" t="str" cm="1">
        <f t="array" ref="I278">IF($D278=0,"",_xll.BDP($B278,I$7))</f>
        <v/>
      </c>
      <c r="J278" s="11" t="str" cm="1">
        <f t="array" ref="J278">IF($D278=0,"",_xll.BDP($B278,J$7))</f>
        <v/>
      </c>
      <c r="K278" s="28" t="str" cm="1">
        <f t="array" ref="K278">IF($D278=0,"",_xll.BDP($B278,K$7))</f>
        <v/>
      </c>
      <c r="L278" s="11" t="str" cm="1">
        <f t="array" ref="L278">IF($D278=0,"",_xll.BDP($B278,L$7))</f>
        <v/>
      </c>
      <c r="M278" s="28" t="str" cm="1">
        <f t="array" ref="M278">IF($D278=0,"",_xll.BDP($B278,M$7))</f>
        <v/>
      </c>
      <c r="N278" s="11" t="str" cm="1">
        <f t="array" ref="N278">IF($D278=0,"",_xll.BDP($B278,N$7))</f>
        <v/>
      </c>
      <c r="O278" s="22" t="str">
        <f t="shared" ca="1" si="97"/>
        <v/>
      </c>
      <c r="P278" s="11" t="e">
        <f t="shared" si="89"/>
        <v>#VALUE!</v>
      </c>
      <c r="Q278" s="22" t="str">
        <f t="shared" ca="1" si="98"/>
        <v/>
      </c>
      <c r="R278" s="29" t="str">
        <f t="shared" si="99"/>
        <v/>
      </c>
      <c r="S278" s="30">
        <f t="shared" ca="1" si="90"/>
        <v>46295</v>
      </c>
      <c r="T278" s="30" t="e">
        <f t="shared" ca="1" si="91"/>
        <v>#VALUE!</v>
      </c>
      <c r="U278" s="4" t="str">
        <f t="shared" si="92"/>
        <v/>
      </c>
      <c r="V278" s="4" t="str">
        <f t="shared" si="93"/>
        <v/>
      </c>
      <c r="W278" s="31" t="str">
        <f t="shared" ca="1" si="94"/>
        <v/>
      </c>
      <c r="X278" s="4" t="str">
        <f t="shared" si="100"/>
        <v/>
      </c>
      <c r="Y278" s="32" t="e">
        <f t="shared" ca="1" si="95"/>
        <v>#VALUE!</v>
      </c>
      <c r="Z278" s="33" t="str">
        <f t="shared" si="82"/>
        <v/>
      </c>
      <c r="AA278" s="4" t="str">
        <f t="shared" ca="1" si="83"/>
        <v/>
      </c>
      <c r="AB278" s="4" t="str">
        <f t="shared" ca="1" si="84"/>
        <v/>
      </c>
      <c r="AC278" s="11" t="str">
        <f t="shared" si="85"/>
        <v/>
      </c>
      <c r="AD278" s="4" t="str">
        <f t="shared" si="86"/>
        <v/>
      </c>
      <c r="AE278" s="4" t="str">
        <f t="shared" si="87"/>
        <v/>
      </c>
      <c r="AF278" s="11" t="str">
        <f t="shared" si="88"/>
        <v/>
      </c>
    </row>
    <row r="279" spans="4:32" x14ac:dyDescent="0.3">
      <c r="D279" s="4">
        <f t="shared" si="96"/>
        <v>0</v>
      </c>
      <c r="E279" s="11" t="str" cm="1">
        <f t="array" ref="E279">IF($D279=0,"",_xll.BDP($B279,E$7))</f>
        <v/>
      </c>
      <c r="F279" s="11" t="str" cm="1">
        <f t="array" ref="F279">IF($D279=0,"",_xll.BDP($B279,F$7))</f>
        <v/>
      </c>
      <c r="G279" s="11" t="str" cm="1">
        <f t="array" ref="G279">IF($D279=0,"",_xll.BDP($B279,G$7))</f>
        <v/>
      </c>
      <c r="H279" s="11" t="str" cm="1">
        <f t="array" ref="H279">IF($D279=0,"",_xll.BDP($B279,H$7))</f>
        <v/>
      </c>
      <c r="I279" s="37" t="str" cm="1">
        <f t="array" ref="I279">IF($D279=0,"",_xll.BDP($B279,I$7))</f>
        <v/>
      </c>
      <c r="J279" s="11" t="str" cm="1">
        <f t="array" ref="J279">IF($D279=0,"",_xll.BDP($B279,J$7))</f>
        <v/>
      </c>
      <c r="K279" s="28" t="str" cm="1">
        <f t="array" ref="K279">IF($D279=0,"",_xll.BDP($B279,K$7))</f>
        <v/>
      </c>
      <c r="L279" s="11" t="str" cm="1">
        <f t="array" ref="L279">IF($D279=0,"",_xll.BDP($B279,L$7))</f>
        <v/>
      </c>
      <c r="M279" s="28" t="str" cm="1">
        <f t="array" ref="M279">IF($D279=0,"",_xll.BDP($B279,M$7))</f>
        <v/>
      </c>
      <c r="N279" s="11" t="str" cm="1">
        <f t="array" ref="N279">IF($D279=0,"",_xll.BDP($B279,N$7))</f>
        <v/>
      </c>
      <c r="O279" s="22" t="str">
        <f t="shared" ca="1" si="97"/>
        <v/>
      </c>
      <c r="P279" s="11" t="e">
        <f t="shared" si="89"/>
        <v>#VALUE!</v>
      </c>
      <c r="Q279" s="22" t="str">
        <f t="shared" ca="1" si="98"/>
        <v/>
      </c>
      <c r="R279" s="29" t="str">
        <f t="shared" si="99"/>
        <v/>
      </c>
      <c r="S279" s="30">
        <f t="shared" ca="1" si="90"/>
        <v>46295</v>
      </c>
      <c r="T279" s="30" t="e">
        <f t="shared" ca="1" si="91"/>
        <v>#VALUE!</v>
      </c>
      <c r="U279" s="4" t="str">
        <f t="shared" si="92"/>
        <v/>
      </c>
      <c r="V279" s="4" t="str">
        <f t="shared" si="93"/>
        <v/>
      </c>
      <c r="W279" s="31" t="str">
        <f t="shared" ca="1" si="94"/>
        <v/>
      </c>
      <c r="X279" s="4" t="str">
        <f t="shared" si="100"/>
        <v/>
      </c>
      <c r="Y279" s="32" t="e">
        <f t="shared" ca="1" si="95"/>
        <v>#VALUE!</v>
      </c>
      <c r="Z279" s="33" t="str">
        <f t="shared" si="82"/>
        <v/>
      </c>
      <c r="AA279" s="4" t="str">
        <f t="shared" ca="1" si="83"/>
        <v/>
      </c>
      <c r="AB279" s="4" t="str">
        <f t="shared" ca="1" si="84"/>
        <v/>
      </c>
      <c r="AC279" s="11" t="str">
        <f t="shared" si="85"/>
        <v/>
      </c>
      <c r="AD279" s="4" t="str">
        <f t="shared" si="86"/>
        <v/>
      </c>
      <c r="AE279" s="4" t="str">
        <f t="shared" si="87"/>
        <v/>
      </c>
      <c r="AF279" s="11" t="str">
        <f t="shared" si="88"/>
        <v/>
      </c>
    </row>
    <row r="280" spans="4:32" x14ac:dyDescent="0.3">
      <c r="D280" s="4">
        <f t="shared" si="96"/>
        <v>0</v>
      </c>
      <c r="E280" s="11" t="str" cm="1">
        <f t="array" ref="E280">IF($D280=0,"",_xll.BDP($B280,E$7))</f>
        <v/>
      </c>
      <c r="F280" s="11" t="str" cm="1">
        <f t="array" ref="F280">IF($D280=0,"",_xll.BDP($B280,F$7))</f>
        <v/>
      </c>
      <c r="G280" s="11" t="str" cm="1">
        <f t="array" ref="G280">IF($D280=0,"",_xll.BDP($B280,G$7))</f>
        <v/>
      </c>
      <c r="H280" s="11" t="str" cm="1">
        <f t="array" ref="H280">IF($D280=0,"",_xll.BDP($B280,H$7))</f>
        <v/>
      </c>
      <c r="I280" s="37" t="str" cm="1">
        <f t="array" ref="I280">IF($D280=0,"",_xll.BDP($B280,I$7))</f>
        <v/>
      </c>
      <c r="J280" s="11" t="str" cm="1">
        <f t="array" ref="J280">IF($D280=0,"",_xll.BDP($B280,J$7))</f>
        <v/>
      </c>
      <c r="K280" s="28" t="str" cm="1">
        <f t="array" ref="K280">IF($D280=0,"",_xll.BDP($B280,K$7))</f>
        <v/>
      </c>
      <c r="L280" s="11" t="str" cm="1">
        <f t="array" ref="L280">IF($D280=0,"",_xll.BDP($B280,L$7))</f>
        <v/>
      </c>
      <c r="M280" s="28" t="str" cm="1">
        <f t="array" ref="M280">IF($D280=0,"",_xll.BDP($B280,M$7))</f>
        <v/>
      </c>
      <c r="N280" s="11" t="str" cm="1">
        <f t="array" ref="N280">IF($D280=0,"",_xll.BDP($B280,N$7))</f>
        <v/>
      </c>
      <c r="O280" s="22" t="str">
        <f t="shared" ca="1" si="97"/>
        <v/>
      </c>
      <c r="P280" s="11" t="e">
        <f t="shared" si="89"/>
        <v>#VALUE!</v>
      </c>
      <c r="Q280" s="22" t="str">
        <f t="shared" ca="1" si="98"/>
        <v/>
      </c>
      <c r="R280" s="29" t="str">
        <f t="shared" si="99"/>
        <v/>
      </c>
      <c r="S280" s="30">
        <f t="shared" ca="1" si="90"/>
        <v>46295</v>
      </c>
      <c r="T280" s="30" t="e">
        <f t="shared" ca="1" si="91"/>
        <v>#VALUE!</v>
      </c>
      <c r="U280" s="4" t="str">
        <f t="shared" si="92"/>
        <v/>
      </c>
      <c r="V280" s="4" t="str">
        <f t="shared" si="93"/>
        <v/>
      </c>
      <c r="W280" s="31" t="str">
        <f t="shared" ca="1" si="94"/>
        <v/>
      </c>
      <c r="X280" s="4" t="str">
        <f t="shared" si="100"/>
        <v/>
      </c>
      <c r="Y280" s="32" t="e">
        <f t="shared" ca="1" si="95"/>
        <v>#VALUE!</v>
      </c>
      <c r="Z280" s="33" t="str">
        <f t="shared" si="82"/>
        <v/>
      </c>
      <c r="AA280" s="4" t="str">
        <f t="shared" ca="1" si="83"/>
        <v/>
      </c>
      <c r="AB280" s="4" t="str">
        <f t="shared" ca="1" si="84"/>
        <v/>
      </c>
      <c r="AC280" s="11" t="str">
        <f t="shared" si="85"/>
        <v/>
      </c>
      <c r="AD280" s="4" t="str">
        <f t="shared" si="86"/>
        <v/>
      </c>
      <c r="AE280" s="4" t="str">
        <f t="shared" si="87"/>
        <v/>
      </c>
      <c r="AF280" s="11" t="str">
        <f t="shared" si="88"/>
        <v/>
      </c>
    </row>
    <row r="281" spans="4:32" x14ac:dyDescent="0.3">
      <c r="D281" s="4">
        <f t="shared" si="96"/>
        <v>0</v>
      </c>
      <c r="E281" s="11" t="str" cm="1">
        <f t="array" ref="E281">IF($D281=0,"",_xll.BDP($B281,E$7))</f>
        <v/>
      </c>
      <c r="F281" s="11" t="str" cm="1">
        <f t="array" ref="F281">IF($D281=0,"",_xll.BDP($B281,F$7))</f>
        <v/>
      </c>
      <c r="G281" s="11" t="str" cm="1">
        <f t="array" ref="G281">IF($D281=0,"",_xll.BDP($B281,G$7))</f>
        <v/>
      </c>
      <c r="H281" s="11" t="str" cm="1">
        <f t="array" ref="H281">IF($D281=0,"",_xll.BDP($B281,H$7))</f>
        <v/>
      </c>
      <c r="I281" s="37" t="str" cm="1">
        <f t="array" ref="I281">IF($D281=0,"",_xll.BDP($B281,I$7))</f>
        <v/>
      </c>
      <c r="J281" s="11" t="str" cm="1">
        <f t="array" ref="J281">IF($D281=0,"",_xll.BDP($B281,J$7))</f>
        <v/>
      </c>
      <c r="K281" s="28" t="str" cm="1">
        <f t="array" ref="K281">IF($D281=0,"",_xll.BDP($B281,K$7))</f>
        <v/>
      </c>
      <c r="L281" s="11" t="str" cm="1">
        <f t="array" ref="L281">IF($D281=0,"",_xll.BDP($B281,L$7))</f>
        <v/>
      </c>
      <c r="M281" s="28" t="str" cm="1">
        <f t="array" ref="M281">IF($D281=0,"",_xll.BDP($B281,M$7))</f>
        <v/>
      </c>
      <c r="N281" s="11" t="str" cm="1">
        <f t="array" ref="N281">IF($D281=0,"",_xll.BDP($B281,N$7))</f>
        <v/>
      </c>
      <c r="O281" s="22" t="str">
        <f t="shared" ca="1" si="97"/>
        <v/>
      </c>
      <c r="P281" s="11" t="e">
        <f t="shared" si="89"/>
        <v>#VALUE!</v>
      </c>
      <c r="Q281" s="22" t="str">
        <f t="shared" ca="1" si="98"/>
        <v/>
      </c>
      <c r="R281" s="29" t="str">
        <f t="shared" si="99"/>
        <v/>
      </c>
      <c r="S281" s="30">
        <f t="shared" ca="1" si="90"/>
        <v>46295</v>
      </c>
      <c r="T281" s="30" t="e">
        <f t="shared" ca="1" si="91"/>
        <v>#VALUE!</v>
      </c>
      <c r="U281" s="4" t="str">
        <f t="shared" si="92"/>
        <v/>
      </c>
      <c r="V281" s="4" t="str">
        <f t="shared" si="93"/>
        <v/>
      </c>
      <c r="W281" s="31" t="str">
        <f t="shared" ca="1" si="94"/>
        <v/>
      </c>
      <c r="X281" s="4" t="str">
        <f t="shared" si="100"/>
        <v/>
      </c>
      <c r="Y281" s="32" t="e">
        <f t="shared" ca="1" si="95"/>
        <v>#VALUE!</v>
      </c>
      <c r="Z281" s="33" t="str">
        <f t="shared" si="82"/>
        <v/>
      </c>
      <c r="AA281" s="4" t="str">
        <f t="shared" ca="1" si="83"/>
        <v/>
      </c>
      <c r="AB281" s="4" t="str">
        <f t="shared" ca="1" si="84"/>
        <v/>
      </c>
      <c r="AC281" s="11" t="str">
        <f t="shared" si="85"/>
        <v/>
      </c>
      <c r="AD281" s="4" t="str">
        <f t="shared" si="86"/>
        <v/>
      </c>
      <c r="AE281" s="4" t="str">
        <f t="shared" si="87"/>
        <v/>
      </c>
      <c r="AF281" s="11" t="str">
        <f t="shared" si="88"/>
        <v/>
      </c>
    </row>
    <row r="282" spans="4:32" x14ac:dyDescent="0.3">
      <c r="D282" s="4">
        <f t="shared" si="96"/>
        <v>0</v>
      </c>
      <c r="E282" s="11" t="str" cm="1">
        <f t="array" ref="E282">IF($D282=0,"",_xll.BDP($B282,E$7))</f>
        <v/>
      </c>
      <c r="F282" s="11" t="str" cm="1">
        <f t="array" ref="F282">IF($D282=0,"",_xll.BDP($B282,F$7))</f>
        <v/>
      </c>
      <c r="G282" s="11" t="str" cm="1">
        <f t="array" ref="G282">IF($D282=0,"",_xll.BDP($B282,G$7))</f>
        <v/>
      </c>
      <c r="H282" s="11" t="str" cm="1">
        <f t="array" ref="H282">IF($D282=0,"",_xll.BDP($B282,H$7))</f>
        <v/>
      </c>
      <c r="I282" s="37" t="str" cm="1">
        <f t="array" ref="I282">IF($D282=0,"",_xll.BDP($B282,I$7))</f>
        <v/>
      </c>
      <c r="J282" s="11" t="str" cm="1">
        <f t="array" ref="J282">IF($D282=0,"",_xll.BDP($B282,J$7))</f>
        <v/>
      </c>
      <c r="K282" s="28" t="str" cm="1">
        <f t="array" ref="K282">IF($D282=0,"",_xll.BDP($B282,K$7))</f>
        <v/>
      </c>
      <c r="L282" s="11" t="str" cm="1">
        <f t="array" ref="L282">IF($D282=0,"",_xll.BDP($B282,L$7))</f>
        <v/>
      </c>
      <c r="M282" s="28" t="str" cm="1">
        <f t="array" ref="M282">IF($D282=0,"",_xll.BDP($B282,M$7))</f>
        <v/>
      </c>
      <c r="N282" s="11" t="str" cm="1">
        <f t="array" ref="N282">IF($D282=0,"",_xll.BDP($B282,N$7))</f>
        <v/>
      </c>
      <c r="O282" s="22" t="str">
        <f t="shared" ca="1" si="97"/>
        <v/>
      </c>
      <c r="P282" s="11" t="e">
        <f t="shared" si="89"/>
        <v>#VALUE!</v>
      </c>
      <c r="Q282" s="22" t="str">
        <f t="shared" ca="1" si="98"/>
        <v/>
      </c>
      <c r="R282" s="29" t="str">
        <f t="shared" si="99"/>
        <v/>
      </c>
      <c r="S282" s="30">
        <f t="shared" ca="1" si="90"/>
        <v>46295</v>
      </c>
      <c r="T282" s="30" t="e">
        <f t="shared" ca="1" si="91"/>
        <v>#VALUE!</v>
      </c>
      <c r="U282" s="4" t="str">
        <f t="shared" si="92"/>
        <v/>
      </c>
      <c r="V282" s="4" t="str">
        <f t="shared" si="93"/>
        <v/>
      </c>
      <c r="W282" s="31" t="str">
        <f t="shared" ca="1" si="94"/>
        <v/>
      </c>
      <c r="X282" s="4" t="str">
        <f t="shared" si="100"/>
        <v/>
      </c>
      <c r="Y282" s="32" t="e">
        <f t="shared" ca="1" si="95"/>
        <v>#VALUE!</v>
      </c>
      <c r="Z282" s="33" t="str">
        <f t="shared" si="82"/>
        <v/>
      </c>
      <c r="AA282" s="4" t="str">
        <f t="shared" ca="1" si="83"/>
        <v/>
      </c>
      <c r="AB282" s="4" t="str">
        <f t="shared" ca="1" si="84"/>
        <v/>
      </c>
      <c r="AC282" s="11" t="str">
        <f t="shared" si="85"/>
        <v/>
      </c>
      <c r="AD282" s="4" t="str">
        <f t="shared" si="86"/>
        <v/>
      </c>
      <c r="AE282" s="4" t="str">
        <f t="shared" si="87"/>
        <v/>
      </c>
      <c r="AF282" s="11" t="str">
        <f t="shared" si="88"/>
        <v/>
      </c>
    </row>
    <row r="283" spans="4:32" x14ac:dyDescent="0.3">
      <c r="D283" s="4">
        <f t="shared" si="96"/>
        <v>0</v>
      </c>
      <c r="E283" s="11" t="str" cm="1">
        <f t="array" ref="E283">IF($D283=0,"",_xll.BDP($B283,E$7))</f>
        <v/>
      </c>
      <c r="F283" s="11" t="str" cm="1">
        <f t="array" ref="F283">IF($D283=0,"",_xll.BDP($B283,F$7))</f>
        <v/>
      </c>
      <c r="G283" s="11" t="str" cm="1">
        <f t="array" ref="G283">IF($D283=0,"",_xll.BDP($B283,G$7))</f>
        <v/>
      </c>
      <c r="H283" s="11" t="str" cm="1">
        <f t="array" ref="H283">IF($D283=0,"",_xll.BDP($B283,H$7))</f>
        <v/>
      </c>
      <c r="I283" s="37" t="str" cm="1">
        <f t="array" ref="I283">IF($D283=0,"",_xll.BDP($B283,I$7))</f>
        <v/>
      </c>
      <c r="J283" s="11" t="str" cm="1">
        <f t="array" ref="J283">IF($D283=0,"",_xll.BDP($B283,J$7))</f>
        <v/>
      </c>
      <c r="K283" s="28" t="str" cm="1">
        <f t="array" ref="K283">IF($D283=0,"",_xll.BDP($B283,K$7))</f>
        <v/>
      </c>
      <c r="L283" s="11" t="str" cm="1">
        <f t="array" ref="L283">IF($D283=0,"",_xll.BDP($B283,L$7))</f>
        <v/>
      </c>
      <c r="M283" s="28" t="str" cm="1">
        <f t="array" ref="M283">IF($D283=0,"",_xll.BDP($B283,M$7))</f>
        <v/>
      </c>
      <c r="N283" s="11" t="str" cm="1">
        <f t="array" ref="N283">IF($D283=0,"",_xll.BDP($B283,N$7))</f>
        <v/>
      </c>
      <c r="O283" s="22" t="str">
        <f t="shared" ca="1" si="97"/>
        <v/>
      </c>
      <c r="P283" s="11" t="e">
        <f t="shared" si="89"/>
        <v>#VALUE!</v>
      </c>
      <c r="Q283" s="22" t="str">
        <f t="shared" ca="1" si="98"/>
        <v/>
      </c>
      <c r="R283" s="29" t="str">
        <f t="shared" si="99"/>
        <v/>
      </c>
      <c r="S283" s="30">
        <f t="shared" ca="1" si="90"/>
        <v>46295</v>
      </c>
      <c r="T283" s="30" t="e">
        <f t="shared" ca="1" si="91"/>
        <v>#VALUE!</v>
      </c>
      <c r="U283" s="4" t="str">
        <f t="shared" si="92"/>
        <v/>
      </c>
      <c r="V283" s="4" t="str">
        <f t="shared" si="93"/>
        <v/>
      </c>
      <c r="W283" s="31" t="str">
        <f t="shared" ca="1" si="94"/>
        <v/>
      </c>
      <c r="X283" s="4" t="str">
        <f t="shared" si="100"/>
        <v/>
      </c>
      <c r="Y283" s="32" t="e">
        <f t="shared" ca="1" si="95"/>
        <v>#VALUE!</v>
      </c>
      <c r="Z283" s="33" t="str">
        <f t="shared" si="82"/>
        <v/>
      </c>
      <c r="AA283" s="4" t="str">
        <f t="shared" ca="1" si="83"/>
        <v/>
      </c>
      <c r="AB283" s="4" t="str">
        <f t="shared" ca="1" si="84"/>
        <v/>
      </c>
      <c r="AC283" s="11" t="str">
        <f t="shared" si="85"/>
        <v/>
      </c>
      <c r="AD283" s="4" t="str">
        <f t="shared" si="86"/>
        <v/>
      </c>
      <c r="AE283" s="4" t="str">
        <f t="shared" si="87"/>
        <v/>
      </c>
      <c r="AF283" s="11" t="str">
        <f t="shared" si="88"/>
        <v/>
      </c>
    </row>
    <row r="284" spans="4:32" x14ac:dyDescent="0.3">
      <c r="D284" s="4">
        <f t="shared" si="96"/>
        <v>0</v>
      </c>
      <c r="E284" s="11" t="str" cm="1">
        <f t="array" ref="E284">IF($D284=0,"",_xll.BDP($B284,E$7))</f>
        <v/>
      </c>
      <c r="F284" s="11" t="str" cm="1">
        <f t="array" ref="F284">IF($D284=0,"",_xll.BDP($B284,F$7))</f>
        <v/>
      </c>
      <c r="G284" s="11" t="str" cm="1">
        <f t="array" ref="G284">IF($D284=0,"",_xll.BDP($B284,G$7))</f>
        <v/>
      </c>
      <c r="H284" s="11" t="str" cm="1">
        <f t="array" ref="H284">IF($D284=0,"",_xll.BDP($B284,H$7))</f>
        <v/>
      </c>
      <c r="I284" s="37" t="str" cm="1">
        <f t="array" ref="I284">IF($D284=0,"",_xll.BDP($B284,I$7))</f>
        <v/>
      </c>
      <c r="J284" s="11" t="str" cm="1">
        <f t="array" ref="J284">IF($D284=0,"",_xll.BDP($B284,J$7))</f>
        <v/>
      </c>
      <c r="K284" s="28" t="str" cm="1">
        <f t="array" ref="K284">IF($D284=0,"",_xll.BDP($B284,K$7))</f>
        <v/>
      </c>
      <c r="L284" s="11" t="str" cm="1">
        <f t="array" ref="L284">IF($D284=0,"",_xll.BDP($B284,L$7))</f>
        <v/>
      </c>
      <c r="M284" s="28" t="str" cm="1">
        <f t="array" ref="M284">IF($D284=0,"",_xll.BDP($B284,M$7))</f>
        <v/>
      </c>
      <c r="N284" s="11" t="str" cm="1">
        <f t="array" ref="N284">IF($D284=0,"",_xll.BDP($B284,N$7))</f>
        <v/>
      </c>
      <c r="O284" s="22" t="str">
        <f t="shared" ca="1" si="97"/>
        <v/>
      </c>
      <c r="P284" s="11" t="e">
        <f t="shared" si="89"/>
        <v>#VALUE!</v>
      </c>
      <c r="Q284" s="22" t="str">
        <f t="shared" ca="1" si="98"/>
        <v/>
      </c>
      <c r="R284" s="29" t="str">
        <f t="shared" si="99"/>
        <v/>
      </c>
      <c r="S284" s="30">
        <f t="shared" ca="1" si="90"/>
        <v>46295</v>
      </c>
      <c r="T284" s="30" t="e">
        <f t="shared" ca="1" si="91"/>
        <v>#VALUE!</v>
      </c>
      <c r="U284" s="4" t="str">
        <f t="shared" si="92"/>
        <v/>
      </c>
      <c r="V284" s="4" t="str">
        <f t="shared" si="93"/>
        <v/>
      </c>
      <c r="W284" s="31" t="str">
        <f t="shared" ca="1" si="94"/>
        <v/>
      </c>
      <c r="X284" s="4" t="str">
        <f t="shared" si="100"/>
        <v/>
      </c>
      <c r="Y284" s="32" t="e">
        <f t="shared" ca="1" si="95"/>
        <v>#VALUE!</v>
      </c>
      <c r="Z284" s="33" t="str">
        <f t="shared" si="82"/>
        <v/>
      </c>
      <c r="AA284" s="4" t="str">
        <f t="shared" ca="1" si="83"/>
        <v/>
      </c>
      <c r="AB284" s="4" t="str">
        <f t="shared" ca="1" si="84"/>
        <v/>
      </c>
      <c r="AC284" s="11" t="str">
        <f t="shared" si="85"/>
        <v/>
      </c>
      <c r="AD284" s="4" t="str">
        <f t="shared" si="86"/>
        <v/>
      </c>
      <c r="AE284" s="4" t="str">
        <f t="shared" si="87"/>
        <v/>
      </c>
      <c r="AF284" s="11" t="str">
        <f t="shared" si="88"/>
        <v/>
      </c>
    </row>
    <row r="285" spans="4:32" x14ac:dyDescent="0.3">
      <c r="D285" s="4">
        <f t="shared" si="96"/>
        <v>0</v>
      </c>
      <c r="E285" s="11" t="str" cm="1">
        <f t="array" ref="E285">IF($D285=0,"",_xll.BDP($B285,E$7))</f>
        <v/>
      </c>
      <c r="F285" s="11" t="str" cm="1">
        <f t="array" ref="F285">IF($D285=0,"",_xll.BDP($B285,F$7))</f>
        <v/>
      </c>
      <c r="G285" s="11" t="str" cm="1">
        <f t="array" ref="G285">IF($D285=0,"",_xll.BDP($B285,G$7))</f>
        <v/>
      </c>
      <c r="H285" s="11" t="str" cm="1">
        <f t="array" ref="H285">IF($D285=0,"",_xll.BDP($B285,H$7))</f>
        <v/>
      </c>
      <c r="I285" s="37" t="str" cm="1">
        <f t="array" ref="I285">IF($D285=0,"",_xll.BDP($B285,I$7))</f>
        <v/>
      </c>
      <c r="J285" s="11" t="str" cm="1">
        <f t="array" ref="J285">IF($D285=0,"",_xll.BDP($B285,J$7))</f>
        <v/>
      </c>
      <c r="K285" s="28" t="str" cm="1">
        <f t="array" ref="K285">IF($D285=0,"",_xll.BDP($B285,K$7))</f>
        <v/>
      </c>
      <c r="L285" s="11" t="str" cm="1">
        <f t="array" ref="L285">IF($D285=0,"",_xll.BDP($B285,L$7))</f>
        <v/>
      </c>
      <c r="M285" s="28" t="str" cm="1">
        <f t="array" ref="M285">IF($D285=0,"",_xll.BDP($B285,M$7))</f>
        <v/>
      </c>
      <c r="N285" s="11" t="str" cm="1">
        <f t="array" ref="N285">IF($D285=0,"",_xll.BDP($B285,N$7))</f>
        <v/>
      </c>
      <c r="O285" s="22" t="str">
        <f t="shared" ca="1" si="97"/>
        <v/>
      </c>
      <c r="P285" s="11" t="e">
        <f t="shared" si="89"/>
        <v>#VALUE!</v>
      </c>
      <c r="Q285" s="22" t="str">
        <f t="shared" ca="1" si="98"/>
        <v/>
      </c>
      <c r="R285" s="29" t="str">
        <f t="shared" si="99"/>
        <v/>
      </c>
      <c r="S285" s="30">
        <f t="shared" ca="1" si="90"/>
        <v>46295</v>
      </c>
      <c r="T285" s="30" t="e">
        <f t="shared" ca="1" si="91"/>
        <v>#VALUE!</v>
      </c>
      <c r="U285" s="4" t="str">
        <f t="shared" si="92"/>
        <v/>
      </c>
      <c r="V285" s="4" t="str">
        <f t="shared" si="93"/>
        <v/>
      </c>
      <c r="W285" s="31" t="str">
        <f t="shared" ca="1" si="94"/>
        <v/>
      </c>
      <c r="X285" s="4" t="str">
        <f t="shared" si="100"/>
        <v/>
      </c>
      <c r="Y285" s="32" t="e">
        <f t="shared" ca="1" si="95"/>
        <v>#VALUE!</v>
      </c>
      <c r="Z285" s="33" t="str">
        <f t="shared" si="82"/>
        <v/>
      </c>
      <c r="AA285" s="4" t="str">
        <f t="shared" ca="1" si="83"/>
        <v/>
      </c>
      <c r="AB285" s="4" t="str">
        <f t="shared" ca="1" si="84"/>
        <v/>
      </c>
      <c r="AC285" s="11" t="str">
        <f t="shared" si="85"/>
        <v/>
      </c>
      <c r="AD285" s="4" t="str">
        <f t="shared" si="86"/>
        <v/>
      </c>
      <c r="AE285" s="4" t="str">
        <f t="shared" si="87"/>
        <v/>
      </c>
      <c r="AF285" s="11" t="str">
        <f t="shared" si="88"/>
        <v/>
      </c>
    </row>
    <row r="286" spans="4:32" x14ac:dyDescent="0.3">
      <c r="D286" s="4">
        <f t="shared" si="96"/>
        <v>0</v>
      </c>
      <c r="E286" s="11" t="str" cm="1">
        <f t="array" ref="E286">IF($D286=0,"",_xll.BDP($B286,E$7))</f>
        <v/>
      </c>
      <c r="F286" s="11" t="str" cm="1">
        <f t="array" ref="F286">IF($D286=0,"",_xll.BDP($B286,F$7))</f>
        <v/>
      </c>
      <c r="G286" s="11" t="str" cm="1">
        <f t="array" ref="G286">IF($D286=0,"",_xll.BDP($B286,G$7))</f>
        <v/>
      </c>
      <c r="H286" s="11" t="str" cm="1">
        <f t="array" ref="H286">IF($D286=0,"",_xll.BDP($B286,H$7))</f>
        <v/>
      </c>
      <c r="I286" s="37" t="str" cm="1">
        <f t="array" ref="I286">IF($D286=0,"",_xll.BDP($B286,I$7))</f>
        <v/>
      </c>
      <c r="J286" s="11" t="str" cm="1">
        <f t="array" ref="J286">IF($D286=0,"",_xll.BDP($B286,J$7))</f>
        <v/>
      </c>
      <c r="K286" s="28" t="str" cm="1">
        <f t="array" ref="K286">IF($D286=0,"",_xll.BDP($B286,K$7))</f>
        <v/>
      </c>
      <c r="L286" s="11" t="str" cm="1">
        <f t="array" ref="L286">IF($D286=0,"",_xll.BDP($B286,L$7))</f>
        <v/>
      </c>
      <c r="M286" s="28" t="str" cm="1">
        <f t="array" ref="M286">IF($D286=0,"",_xll.BDP($B286,M$7))</f>
        <v/>
      </c>
      <c r="N286" s="11" t="str" cm="1">
        <f t="array" ref="N286">IF($D286=0,"",_xll.BDP($B286,N$7))</f>
        <v/>
      </c>
      <c r="O286" s="22" t="str">
        <f t="shared" ca="1" si="97"/>
        <v/>
      </c>
      <c r="P286" s="11" t="e">
        <f t="shared" si="89"/>
        <v>#VALUE!</v>
      </c>
      <c r="Q286" s="22" t="str">
        <f t="shared" ca="1" si="98"/>
        <v/>
      </c>
      <c r="R286" s="29" t="str">
        <f t="shared" si="99"/>
        <v/>
      </c>
      <c r="S286" s="30">
        <f t="shared" ca="1" si="90"/>
        <v>46295</v>
      </c>
      <c r="T286" s="30" t="e">
        <f t="shared" ca="1" si="91"/>
        <v>#VALUE!</v>
      </c>
      <c r="U286" s="4" t="str">
        <f t="shared" si="92"/>
        <v/>
      </c>
      <c r="V286" s="4" t="str">
        <f t="shared" si="93"/>
        <v/>
      </c>
      <c r="W286" s="31" t="str">
        <f t="shared" ca="1" si="94"/>
        <v/>
      </c>
      <c r="X286" s="4" t="str">
        <f t="shared" si="100"/>
        <v/>
      </c>
      <c r="Y286" s="32" t="e">
        <f t="shared" ca="1" si="95"/>
        <v>#VALUE!</v>
      </c>
      <c r="Z286" s="33" t="str">
        <f t="shared" si="82"/>
        <v/>
      </c>
      <c r="AA286" s="4" t="str">
        <f t="shared" ca="1" si="83"/>
        <v/>
      </c>
      <c r="AB286" s="4" t="str">
        <f t="shared" ca="1" si="84"/>
        <v/>
      </c>
      <c r="AC286" s="11" t="str">
        <f t="shared" si="85"/>
        <v/>
      </c>
      <c r="AD286" s="4" t="str">
        <f t="shared" si="86"/>
        <v/>
      </c>
      <c r="AE286" s="4" t="str">
        <f t="shared" si="87"/>
        <v/>
      </c>
      <c r="AF286" s="11" t="str">
        <f t="shared" si="88"/>
        <v/>
      </c>
    </row>
    <row r="287" spans="4:32" x14ac:dyDescent="0.3">
      <c r="D287" s="4">
        <f t="shared" si="96"/>
        <v>0</v>
      </c>
      <c r="E287" s="11" t="str" cm="1">
        <f t="array" ref="E287">IF($D287=0,"",_xll.BDP($B287,E$7))</f>
        <v/>
      </c>
      <c r="F287" s="11" t="str" cm="1">
        <f t="array" ref="F287">IF($D287=0,"",_xll.BDP($B287,F$7))</f>
        <v/>
      </c>
      <c r="G287" s="11" t="str" cm="1">
        <f t="array" ref="G287">IF($D287=0,"",_xll.BDP($B287,G$7))</f>
        <v/>
      </c>
      <c r="H287" s="11" t="str" cm="1">
        <f t="array" ref="H287">IF($D287=0,"",_xll.BDP($B287,H$7))</f>
        <v/>
      </c>
      <c r="I287" s="37" t="str" cm="1">
        <f t="array" ref="I287">IF($D287=0,"",_xll.BDP($B287,I$7))</f>
        <v/>
      </c>
      <c r="J287" s="11" t="str" cm="1">
        <f t="array" ref="J287">IF($D287=0,"",_xll.BDP($B287,J$7))</f>
        <v/>
      </c>
      <c r="K287" s="28" t="str" cm="1">
        <f t="array" ref="K287">IF($D287=0,"",_xll.BDP($B287,K$7))</f>
        <v/>
      </c>
      <c r="L287" s="11" t="str" cm="1">
        <f t="array" ref="L287">IF($D287=0,"",_xll.BDP($B287,L$7))</f>
        <v/>
      </c>
      <c r="M287" s="28" t="str" cm="1">
        <f t="array" ref="M287">IF($D287=0,"",_xll.BDP($B287,M$7))</f>
        <v/>
      </c>
      <c r="N287" s="11" t="str" cm="1">
        <f t="array" ref="N287">IF($D287=0,"",_xll.BDP($B287,N$7))</f>
        <v/>
      </c>
      <c r="O287" s="22" t="str">
        <f t="shared" ca="1" si="97"/>
        <v/>
      </c>
      <c r="P287" s="11" t="e">
        <f t="shared" si="89"/>
        <v>#VALUE!</v>
      </c>
      <c r="Q287" s="22" t="str">
        <f t="shared" ca="1" si="98"/>
        <v/>
      </c>
      <c r="R287" s="29" t="str">
        <f t="shared" si="99"/>
        <v/>
      </c>
      <c r="S287" s="30">
        <f t="shared" ca="1" si="90"/>
        <v>46295</v>
      </c>
      <c r="T287" s="30" t="e">
        <f t="shared" ca="1" si="91"/>
        <v>#VALUE!</v>
      </c>
      <c r="U287" s="4" t="str">
        <f t="shared" si="92"/>
        <v/>
      </c>
      <c r="V287" s="4" t="str">
        <f t="shared" si="93"/>
        <v/>
      </c>
      <c r="W287" s="31" t="str">
        <f t="shared" ca="1" si="94"/>
        <v/>
      </c>
      <c r="X287" s="4" t="str">
        <f t="shared" si="100"/>
        <v/>
      </c>
      <c r="Y287" s="32" t="e">
        <f t="shared" ca="1" si="95"/>
        <v>#VALUE!</v>
      </c>
      <c r="Z287" s="33" t="str">
        <f t="shared" si="82"/>
        <v/>
      </c>
      <c r="AA287" s="4" t="str">
        <f t="shared" ca="1" si="83"/>
        <v/>
      </c>
      <c r="AB287" s="4" t="str">
        <f t="shared" ca="1" si="84"/>
        <v/>
      </c>
      <c r="AC287" s="11" t="str">
        <f t="shared" si="85"/>
        <v/>
      </c>
      <c r="AD287" s="4" t="str">
        <f t="shared" si="86"/>
        <v/>
      </c>
      <c r="AE287" s="4" t="str">
        <f t="shared" si="87"/>
        <v/>
      </c>
      <c r="AF287" s="11" t="str">
        <f t="shared" si="88"/>
        <v/>
      </c>
    </row>
    <row r="288" spans="4:32" x14ac:dyDescent="0.3">
      <c r="D288" s="4">
        <f t="shared" si="96"/>
        <v>0</v>
      </c>
      <c r="E288" s="11" t="str" cm="1">
        <f t="array" ref="E288">IF($D288=0,"",_xll.BDP($B288,E$7))</f>
        <v/>
      </c>
      <c r="F288" s="11" t="str" cm="1">
        <f t="array" ref="F288">IF($D288=0,"",_xll.BDP($B288,F$7))</f>
        <v/>
      </c>
      <c r="G288" s="11" t="str" cm="1">
        <f t="array" ref="G288">IF($D288=0,"",_xll.BDP($B288,G$7))</f>
        <v/>
      </c>
      <c r="H288" s="11" t="str" cm="1">
        <f t="array" ref="H288">IF($D288=0,"",_xll.BDP($B288,H$7))</f>
        <v/>
      </c>
      <c r="I288" s="37" t="str" cm="1">
        <f t="array" ref="I288">IF($D288=0,"",_xll.BDP($B288,I$7))</f>
        <v/>
      </c>
      <c r="J288" s="11" t="str" cm="1">
        <f t="array" ref="J288">IF($D288=0,"",_xll.BDP($B288,J$7))</f>
        <v/>
      </c>
      <c r="K288" s="28" t="str" cm="1">
        <f t="array" ref="K288">IF($D288=0,"",_xll.BDP($B288,K$7))</f>
        <v/>
      </c>
      <c r="L288" s="11" t="str" cm="1">
        <f t="array" ref="L288">IF($D288=0,"",_xll.BDP($B288,L$7))</f>
        <v/>
      </c>
      <c r="M288" s="28" t="str" cm="1">
        <f t="array" ref="M288">IF($D288=0,"",_xll.BDP($B288,M$7))</f>
        <v/>
      </c>
      <c r="N288" s="11" t="str" cm="1">
        <f t="array" ref="N288">IF($D288=0,"",_xll.BDP($B288,N$7))</f>
        <v/>
      </c>
      <c r="O288" s="22" t="str">
        <f t="shared" ca="1" si="97"/>
        <v/>
      </c>
      <c r="P288" s="11" t="e">
        <f t="shared" si="89"/>
        <v>#VALUE!</v>
      </c>
      <c r="Q288" s="22" t="str">
        <f t="shared" ca="1" si="98"/>
        <v/>
      </c>
      <c r="R288" s="29" t="str">
        <f t="shared" si="99"/>
        <v/>
      </c>
      <c r="S288" s="30">
        <f t="shared" ca="1" si="90"/>
        <v>46295</v>
      </c>
      <c r="T288" s="30" t="e">
        <f t="shared" ca="1" si="91"/>
        <v>#VALUE!</v>
      </c>
      <c r="U288" s="4" t="str">
        <f t="shared" si="92"/>
        <v/>
      </c>
      <c r="V288" s="4" t="str">
        <f t="shared" si="93"/>
        <v/>
      </c>
      <c r="W288" s="31" t="str">
        <f t="shared" ca="1" si="94"/>
        <v/>
      </c>
      <c r="X288" s="4" t="str">
        <f t="shared" si="100"/>
        <v/>
      </c>
      <c r="Y288" s="32" t="e">
        <f t="shared" ca="1" si="95"/>
        <v>#VALUE!</v>
      </c>
      <c r="Z288" s="33" t="str">
        <f t="shared" si="82"/>
        <v/>
      </c>
      <c r="AA288" s="4" t="str">
        <f t="shared" ca="1" si="83"/>
        <v/>
      </c>
      <c r="AB288" s="4" t="str">
        <f t="shared" ca="1" si="84"/>
        <v/>
      </c>
      <c r="AC288" s="11" t="str">
        <f t="shared" si="85"/>
        <v/>
      </c>
      <c r="AD288" s="4" t="str">
        <f t="shared" si="86"/>
        <v/>
      </c>
      <c r="AE288" s="4" t="str">
        <f t="shared" si="87"/>
        <v/>
      </c>
      <c r="AF288" s="11" t="str">
        <f t="shared" si="88"/>
        <v/>
      </c>
    </row>
    <row r="289" spans="4:32" x14ac:dyDescent="0.3">
      <c r="D289" s="4">
        <f t="shared" si="96"/>
        <v>0</v>
      </c>
      <c r="E289" s="11" t="str" cm="1">
        <f t="array" ref="E289">IF($D289=0,"",_xll.BDP($B289,E$7))</f>
        <v/>
      </c>
      <c r="F289" s="11" t="str" cm="1">
        <f t="array" ref="F289">IF($D289=0,"",_xll.BDP($B289,F$7))</f>
        <v/>
      </c>
      <c r="G289" s="11" t="str" cm="1">
        <f t="array" ref="G289">IF($D289=0,"",_xll.BDP($B289,G$7))</f>
        <v/>
      </c>
      <c r="H289" s="11" t="str" cm="1">
        <f t="array" ref="H289">IF($D289=0,"",_xll.BDP($B289,H$7))</f>
        <v/>
      </c>
      <c r="I289" s="37" t="str" cm="1">
        <f t="array" ref="I289">IF($D289=0,"",_xll.BDP($B289,I$7))</f>
        <v/>
      </c>
      <c r="J289" s="11" t="str" cm="1">
        <f t="array" ref="J289">IF($D289=0,"",_xll.BDP($B289,J$7))</f>
        <v/>
      </c>
      <c r="K289" s="28" t="str" cm="1">
        <f t="array" ref="K289">IF($D289=0,"",_xll.BDP($B289,K$7))</f>
        <v/>
      </c>
      <c r="L289" s="11" t="str" cm="1">
        <f t="array" ref="L289">IF($D289=0,"",_xll.BDP($B289,L$7))</f>
        <v/>
      </c>
      <c r="M289" s="28" t="str" cm="1">
        <f t="array" ref="M289">IF($D289=0,"",_xll.BDP($B289,M$7))</f>
        <v/>
      </c>
      <c r="N289" s="11" t="str" cm="1">
        <f t="array" ref="N289">IF($D289=0,"",_xll.BDP($B289,N$7))</f>
        <v/>
      </c>
      <c r="O289" s="22" t="str">
        <f t="shared" ca="1" si="97"/>
        <v/>
      </c>
      <c r="P289" s="11" t="e">
        <f t="shared" si="89"/>
        <v>#VALUE!</v>
      </c>
      <c r="Q289" s="22" t="str">
        <f t="shared" ca="1" si="98"/>
        <v/>
      </c>
      <c r="R289" s="29" t="str">
        <f t="shared" si="99"/>
        <v/>
      </c>
      <c r="S289" s="30">
        <f t="shared" ca="1" si="90"/>
        <v>46295</v>
      </c>
      <c r="T289" s="30" t="e">
        <f t="shared" ca="1" si="91"/>
        <v>#VALUE!</v>
      </c>
      <c r="U289" s="4" t="str">
        <f t="shared" si="92"/>
        <v/>
      </c>
      <c r="V289" s="4" t="str">
        <f t="shared" si="93"/>
        <v/>
      </c>
      <c r="W289" s="31" t="str">
        <f t="shared" ca="1" si="94"/>
        <v/>
      </c>
      <c r="X289" s="4" t="str">
        <f t="shared" si="100"/>
        <v/>
      </c>
      <c r="Y289" s="32" t="e">
        <f t="shared" ca="1" si="95"/>
        <v>#VALUE!</v>
      </c>
      <c r="Z289" s="33" t="str">
        <f t="shared" si="82"/>
        <v/>
      </c>
      <c r="AA289" s="4" t="str">
        <f t="shared" ca="1" si="83"/>
        <v/>
      </c>
      <c r="AB289" s="4" t="str">
        <f t="shared" ca="1" si="84"/>
        <v/>
      </c>
      <c r="AC289" s="11" t="str">
        <f t="shared" si="85"/>
        <v/>
      </c>
      <c r="AD289" s="4" t="str">
        <f t="shared" si="86"/>
        <v/>
      </c>
      <c r="AE289" s="4" t="str">
        <f t="shared" si="87"/>
        <v/>
      </c>
      <c r="AF289" s="11" t="str">
        <f t="shared" si="88"/>
        <v/>
      </c>
    </row>
    <row r="290" spans="4:32" x14ac:dyDescent="0.3">
      <c r="D290" s="4">
        <f t="shared" si="96"/>
        <v>0</v>
      </c>
      <c r="E290" s="11" t="str" cm="1">
        <f t="array" ref="E290">IF($D290=0,"",_xll.BDP($B290,E$7))</f>
        <v/>
      </c>
      <c r="F290" s="11" t="str" cm="1">
        <f t="array" ref="F290">IF($D290=0,"",_xll.BDP($B290,F$7))</f>
        <v/>
      </c>
      <c r="G290" s="11" t="str" cm="1">
        <f t="array" ref="G290">IF($D290=0,"",_xll.BDP($B290,G$7))</f>
        <v/>
      </c>
      <c r="H290" s="11" t="str" cm="1">
        <f t="array" ref="H290">IF($D290=0,"",_xll.BDP($B290,H$7))</f>
        <v/>
      </c>
      <c r="I290" s="37" t="str" cm="1">
        <f t="array" ref="I290">IF($D290=0,"",_xll.BDP($B290,I$7))</f>
        <v/>
      </c>
      <c r="J290" s="11" t="str" cm="1">
        <f t="array" ref="J290">IF($D290=0,"",_xll.BDP($B290,J$7))</f>
        <v/>
      </c>
      <c r="K290" s="28" t="str" cm="1">
        <f t="array" ref="K290">IF($D290=0,"",_xll.BDP($B290,K$7))</f>
        <v/>
      </c>
      <c r="L290" s="11" t="str" cm="1">
        <f t="array" ref="L290">IF($D290=0,"",_xll.BDP($B290,L$7))</f>
        <v/>
      </c>
      <c r="M290" s="28" t="str" cm="1">
        <f t="array" ref="M290">IF($D290=0,"",_xll.BDP($B290,M$7))</f>
        <v/>
      </c>
      <c r="N290" s="11" t="str" cm="1">
        <f t="array" ref="N290">IF($D290=0,"",_xll.BDP($B290,N$7))</f>
        <v/>
      </c>
      <c r="O290" s="22" t="str">
        <f t="shared" ca="1" si="97"/>
        <v/>
      </c>
      <c r="P290" s="11" t="e">
        <f t="shared" si="89"/>
        <v>#VALUE!</v>
      </c>
      <c r="Q290" s="22" t="str">
        <f t="shared" ca="1" si="98"/>
        <v/>
      </c>
      <c r="R290" s="29" t="str">
        <f t="shared" si="99"/>
        <v/>
      </c>
      <c r="S290" s="30">
        <f t="shared" ca="1" si="90"/>
        <v>46295</v>
      </c>
      <c r="T290" s="30" t="e">
        <f t="shared" ca="1" si="91"/>
        <v>#VALUE!</v>
      </c>
      <c r="U290" s="4" t="str">
        <f t="shared" si="92"/>
        <v/>
      </c>
      <c r="V290" s="4" t="str">
        <f t="shared" si="93"/>
        <v/>
      </c>
      <c r="W290" s="31" t="str">
        <f t="shared" ca="1" si="94"/>
        <v/>
      </c>
      <c r="X290" s="4" t="str">
        <f t="shared" si="100"/>
        <v/>
      </c>
      <c r="Y290" s="32" t="e">
        <f t="shared" ca="1" si="95"/>
        <v>#VALUE!</v>
      </c>
      <c r="Z290" s="33" t="str">
        <f t="shared" si="82"/>
        <v/>
      </c>
      <c r="AA290" s="4" t="str">
        <f t="shared" ca="1" si="83"/>
        <v/>
      </c>
      <c r="AB290" s="4" t="str">
        <f t="shared" ca="1" si="84"/>
        <v/>
      </c>
      <c r="AC290" s="11" t="str">
        <f t="shared" si="85"/>
        <v/>
      </c>
      <c r="AD290" s="4" t="str">
        <f t="shared" si="86"/>
        <v/>
      </c>
      <c r="AE290" s="4" t="str">
        <f t="shared" si="87"/>
        <v/>
      </c>
      <c r="AF290" s="11" t="str">
        <f t="shared" si="88"/>
        <v/>
      </c>
    </row>
    <row r="291" spans="4:32" x14ac:dyDescent="0.3">
      <c r="D291" s="4">
        <f t="shared" si="96"/>
        <v>0</v>
      </c>
      <c r="E291" s="11" t="str" cm="1">
        <f t="array" ref="E291">IF($D291=0,"",_xll.BDP($B291,E$7))</f>
        <v/>
      </c>
      <c r="F291" s="11" t="str" cm="1">
        <f t="array" ref="F291">IF($D291=0,"",_xll.BDP($B291,F$7))</f>
        <v/>
      </c>
      <c r="G291" s="11" t="str" cm="1">
        <f t="array" ref="G291">IF($D291=0,"",_xll.BDP($B291,G$7))</f>
        <v/>
      </c>
      <c r="H291" s="11" t="str" cm="1">
        <f t="array" ref="H291">IF($D291=0,"",_xll.BDP($B291,H$7))</f>
        <v/>
      </c>
      <c r="I291" s="37" t="str" cm="1">
        <f t="array" ref="I291">IF($D291=0,"",_xll.BDP($B291,I$7))</f>
        <v/>
      </c>
      <c r="J291" s="11" t="str" cm="1">
        <f t="array" ref="J291">IF($D291=0,"",_xll.BDP($B291,J$7))</f>
        <v/>
      </c>
      <c r="K291" s="28" t="str" cm="1">
        <f t="array" ref="K291">IF($D291=0,"",_xll.BDP($B291,K$7))</f>
        <v/>
      </c>
      <c r="L291" s="11" t="str" cm="1">
        <f t="array" ref="L291">IF($D291=0,"",_xll.BDP($B291,L$7))</f>
        <v/>
      </c>
      <c r="M291" s="28" t="str" cm="1">
        <f t="array" ref="M291">IF($D291=0,"",_xll.BDP($B291,M$7))</f>
        <v/>
      </c>
      <c r="N291" s="11" t="str" cm="1">
        <f t="array" ref="N291">IF($D291=0,"",_xll.BDP($B291,N$7))</f>
        <v/>
      </c>
      <c r="O291" s="22" t="str">
        <f t="shared" ca="1" si="97"/>
        <v/>
      </c>
      <c r="P291" s="11" t="e">
        <f t="shared" si="89"/>
        <v>#VALUE!</v>
      </c>
      <c r="Q291" s="22" t="str">
        <f t="shared" ca="1" si="98"/>
        <v/>
      </c>
      <c r="R291" s="29" t="str">
        <f t="shared" si="99"/>
        <v/>
      </c>
      <c r="S291" s="30">
        <f t="shared" ca="1" si="90"/>
        <v>46295</v>
      </c>
      <c r="T291" s="30" t="e">
        <f t="shared" ca="1" si="91"/>
        <v>#VALUE!</v>
      </c>
      <c r="U291" s="4" t="str">
        <f t="shared" si="92"/>
        <v/>
      </c>
      <c r="V291" s="4" t="str">
        <f t="shared" si="93"/>
        <v/>
      </c>
      <c r="W291" s="31" t="str">
        <f t="shared" ca="1" si="94"/>
        <v/>
      </c>
      <c r="X291" s="4" t="str">
        <f t="shared" si="100"/>
        <v/>
      </c>
      <c r="Y291" s="32" t="e">
        <f t="shared" ca="1" si="95"/>
        <v>#VALUE!</v>
      </c>
      <c r="Z291" s="33" t="str">
        <f t="shared" si="82"/>
        <v/>
      </c>
      <c r="AA291" s="4" t="str">
        <f t="shared" ca="1" si="83"/>
        <v/>
      </c>
      <c r="AB291" s="4" t="str">
        <f t="shared" ca="1" si="84"/>
        <v/>
      </c>
      <c r="AC291" s="11" t="str">
        <f t="shared" si="85"/>
        <v/>
      </c>
      <c r="AD291" s="4" t="str">
        <f t="shared" si="86"/>
        <v/>
      </c>
      <c r="AE291" s="4" t="str">
        <f t="shared" si="87"/>
        <v/>
      </c>
      <c r="AF291" s="11" t="str">
        <f t="shared" si="88"/>
        <v/>
      </c>
    </row>
    <row r="292" spans="4:32" x14ac:dyDescent="0.3">
      <c r="D292" s="4">
        <f t="shared" si="96"/>
        <v>0</v>
      </c>
      <c r="E292" s="11" t="str" cm="1">
        <f t="array" ref="E292">IF($D292=0,"",_xll.BDP($B292,E$7))</f>
        <v/>
      </c>
      <c r="F292" s="11" t="str" cm="1">
        <f t="array" ref="F292">IF($D292=0,"",_xll.BDP($B292,F$7))</f>
        <v/>
      </c>
      <c r="G292" s="11" t="str" cm="1">
        <f t="array" ref="G292">IF($D292=0,"",_xll.BDP($B292,G$7))</f>
        <v/>
      </c>
      <c r="H292" s="11" t="str" cm="1">
        <f t="array" ref="H292">IF($D292=0,"",_xll.BDP($B292,H$7))</f>
        <v/>
      </c>
      <c r="I292" s="37" t="str" cm="1">
        <f t="array" ref="I292">IF($D292=0,"",_xll.BDP($B292,I$7))</f>
        <v/>
      </c>
      <c r="J292" s="11" t="str" cm="1">
        <f t="array" ref="J292">IF($D292=0,"",_xll.BDP($B292,J$7))</f>
        <v/>
      </c>
      <c r="K292" s="28" t="str" cm="1">
        <f t="array" ref="K292">IF($D292=0,"",_xll.BDP($B292,K$7))</f>
        <v/>
      </c>
      <c r="L292" s="11" t="str" cm="1">
        <f t="array" ref="L292">IF($D292=0,"",_xll.BDP($B292,L$7))</f>
        <v/>
      </c>
      <c r="M292" s="28" t="str" cm="1">
        <f t="array" ref="M292">IF($D292=0,"",_xll.BDP($B292,M$7))</f>
        <v/>
      </c>
      <c r="N292" s="11" t="str" cm="1">
        <f t="array" ref="N292">IF($D292=0,"",_xll.BDP($B292,N$7))</f>
        <v/>
      </c>
      <c r="O292" s="22" t="str">
        <f t="shared" ca="1" si="97"/>
        <v/>
      </c>
      <c r="P292" s="11" t="e">
        <f t="shared" si="89"/>
        <v>#VALUE!</v>
      </c>
      <c r="Q292" s="22" t="str">
        <f t="shared" ca="1" si="98"/>
        <v/>
      </c>
      <c r="R292" s="29" t="str">
        <f t="shared" si="99"/>
        <v/>
      </c>
      <c r="S292" s="30">
        <f t="shared" ca="1" si="90"/>
        <v>46295</v>
      </c>
      <c r="T292" s="30" t="e">
        <f t="shared" ca="1" si="91"/>
        <v>#VALUE!</v>
      </c>
      <c r="U292" s="4" t="str">
        <f t="shared" si="92"/>
        <v/>
      </c>
      <c r="V292" s="4" t="str">
        <f t="shared" si="93"/>
        <v/>
      </c>
      <c r="W292" s="31" t="str">
        <f t="shared" ca="1" si="94"/>
        <v/>
      </c>
      <c r="X292" s="4" t="str">
        <f t="shared" si="100"/>
        <v/>
      </c>
      <c r="Y292" s="32" t="e">
        <f t="shared" ca="1" si="95"/>
        <v>#VALUE!</v>
      </c>
      <c r="Z292" s="33" t="str">
        <f t="shared" si="82"/>
        <v/>
      </c>
      <c r="AA292" s="4" t="str">
        <f t="shared" ca="1" si="83"/>
        <v/>
      </c>
      <c r="AB292" s="4" t="str">
        <f t="shared" ca="1" si="84"/>
        <v/>
      </c>
      <c r="AC292" s="11" t="str">
        <f t="shared" si="85"/>
        <v/>
      </c>
      <c r="AD292" s="4" t="str">
        <f t="shared" si="86"/>
        <v/>
      </c>
      <c r="AE292" s="4" t="str">
        <f t="shared" si="87"/>
        <v/>
      </c>
      <c r="AF292" s="11" t="str">
        <f t="shared" si="88"/>
        <v/>
      </c>
    </row>
    <row r="293" spans="4:32" x14ac:dyDescent="0.3">
      <c r="D293" s="4">
        <f t="shared" si="96"/>
        <v>0</v>
      </c>
      <c r="E293" s="11" t="str" cm="1">
        <f t="array" ref="E293">IF($D293=0,"",_xll.BDP($B293,E$7))</f>
        <v/>
      </c>
      <c r="F293" s="11" t="str" cm="1">
        <f t="array" ref="F293">IF($D293=0,"",_xll.BDP($B293,F$7))</f>
        <v/>
      </c>
      <c r="G293" s="11" t="str" cm="1">
        <f t="array" ref="G293">IF($D293=0,"",_xll.BDP($B293,G$7))</f>
        <v/>
      </c>
      <c r="H293" s="11" t="str" cm="1">
        <f t="array" ref="H293">IF($D293=0,"",_xll.BDP($B293,H$7))</f>
        <v/>
      </c>
      <c r="I293" s="37" t="str" cm="1">
        <f t="array" ref="I293">IF($D293=0,"",_xll.BDP($B293,I$7))</f>
        <v/>
      </c>
      <c r="J293" s="11" t="str" cm="1">
        <f t="array" ref="J293">IF($D293=0,"",_xll.BDP($B293,J$7))</f>
        <v/>
      </c>
      <c r="K293" s="28" t="str" cm="1">
        <f t="array" ref="K293">IF($D293=0,"",_xll.BDP($B293,K$7))</f>
        <v/>
      </c>
      <c r="L293" s="11" t="str" cm="1">
        <f t="array" ref="L293">IF($D293=0,"",_xll.BDP($B293,L$7))</f>
        <v/>
      </c>
      <c r="M293" s="28" t="str" cm="1">
        <f t="array" ref="M293">IF($D293=0,"",_xll.BDP($B293,M$7))</f>
        <v/>
      </c>
      <c r="N293" s="11" t="str" cm="1">
        <f t="array" ref="N293">IF($D293=0,"",_xll.BDP($B293,N$7))</f>
        <v/>
      </c>
      <c r="O293" s="22" t="str">
        <f t="shared" ca="1" si="97"/>
        <v/>
      </c>
      <c r="P293" s="11" t="e">
        <f t="shared" si="89"/>
        <v>#VALUE!</v>
      </c>
      <c r="Q293" s="22" t="str">
        <f t="shared" ca="1" si="98"/>
        <v/>
      </c>
      <c r="R293" s="29" t="str">
        <f t="shared" si="99"/>
        <v/>
      </c>
      <c r="S293" s="30">
        <f t="shared" ca="1" si="90"/>
        <v>46295</v>
      </c>
      <c r="T293" s="30" t="e">
        <f t="shared" ca="1" si="91"/>
        <v>#VALUE!</v>
      </c>
      <c r="U293" s="4" t="str">
        <f t="shared" si="92"/>
        <v/>
      </c>
      <c r="V293" s="4" t="str">
        <f t="shared" si="93"/>
        <v/>
      </c>
      <c r="W293" s="31" t="str">
        <f t="shared" ca="1" si="94"/>
        <v/>
      </c>
      <c r="X293" s="4" t="str">
        <f t="shared" si="100"/>
        <v/>
      </c>
      <c r="Y293" s="32" t="e">
        <f t="shared" ca="1" si="95"/>
        <v>#VALUE!</v>
      </c>
      <c r="Z293" s="33" t="str">
        <f t="shared" si="82"/>
        <v/>
      </c>
      <c r="AA293" s="4" t="str">
        <f t="shared" ca="1" si="83"/>
        <v/>
      </c>
      <c r="AB293" s="4" t="str">
        <f t="shared" ca="1" si="84"/>
        <v/>
      </c>
      <c r="AC293" s="11" t="str">
        <f t="shared" si="85"/>
        <v/>
      </c>
      <c r="AD293" s="4" t="str">
        <f t="shared" si="86"/>
        <v/>
      </c>
      <c r="AE293" s="4" t="str">
        <f t="shared" si="87"/>
        <v/>
      </c>
      <c r="AF293" s="11" t="str">
        <f t="shared" si="88"/>
        <v/>
      </c>
    </row>
    <row r="294" spans="4:32" x14ac:dyDescent="0.3">
      <c r="D294" s="4">
        <f t="shared" si="96"/>
        <v>0</v>
      </c>
      <c r="E294" s="11" t="str" cm="1">
        <f t="array" ref="E294">IF($D294=0,"",_xll.BDP($B294,E$7))</f>
        <v/>
      </c>
      <c r="F294" s="11" t="str" cm="1">
        <f t="array" ref="F294">IF($D294=0,"",_xll.BDP($B294,F$7))</f>
        <v/>
      </c>
      <c r="G294" s="11" t="str" cm="1">
        <f t="array" ref="G294">IF($D294=0,"",_xll.BDP($B294,G$7))</f>
        <v/>
      </c>
      <c r="H294" s="11" t="str" cm="1">
        <f t="array" ref="H294">IF($D294=0,"",_xll.BDP($B294,H$7))</f>
        <v/>
      </c>
      <c r="I294" s="37" t="str" cm="1">
        <f t="array" ref="I294">IF($D294=0,"",_xll.BDP($B294,I$7))</f>
        <v/>
      </c>
      <c r="J294" s="11" t="str" cm="1">
        <f t="array" ref="J294">IF($D294=0,"",_xll.BDP($B294,J$7))</f>
        <v/>
      </c>
      <c r="K294" s="28" t="str" cm="1">
        <f t="array" ref="K294">IF($D294=0,"",_xll.BDP($B294,K$7))</f>
        <v/>
      </c>
      <c r="L294" s="11" t="str" cm="1">
        <f t="array" ref="L294">IF($D294=0,"",_xll.BDP($B294,L$7))</f>
        <v/>
      </c>
      <c r="M294" s="28" t="str" cm="1">
        <f t="array" ref="M294">IF($D294=0,"",_xll.BDP($B294,M$7))</f>
        <v/>
      </c>
      <c r="N294" s="11" t="str" cm="1">
        <f t="array" ref="N294">IF($D294=0,"",_xll.BDP($B294,N$7))</f>
        <v/>
      </c>
      <c r="O294" s="22" t="str">
        <f t="shared" ca="1" si="97"/>
        <v/>
      </c>
      <c r="P294" s="11" t="e">
        <f t="shared" si="89"/>
        <v>#VALUE!</v>
      </c>
      <c r="Q294" s="22" t="str">
        <f t="shared" ca="1" si="98"/>
        <v/>
      </c>
      <c r="R294" s="29" t="str">
        <f t="shared" si="99"/>
        <v/>
      </c>
      <c r="S294" s="30">
        <f t="shared" ca="1" si="90"/>
        <v>46295</v>
      </c>
      <c r="T294" s="30" t="e">
        <f t="shared" ca="1" si="91"/>
        <v>#VALUE!</v>
      </c>
      <c r="U294" s="4" t="str">
        <f t="shared" si="92"/>
        <v/>
      </c>
      <c r="V294" s="4" t="str">
        <f t="shared" si="93"/>
        <v/>
      </c>
      <c r="W294" s="31" t="str">
        <f t="shared" ca="1" si="94"/>
        <v/>
      </c>
      <c r="X294" s="4" t="str">
        <f t="shared" si="100"/>
        <v/>
      </c>
      <c r="Y294" s="32" t="e">
        <f t="shared" ca="1" si="95"/>
        <v>#VALUE!</v>
      </c>
      <c r="Z294" s="33" t="str">
        <f t="shared" si="82"/>
        <v/>
      </c>
      <c r="AA294" s="4" t="str">
        <f t="shared" ca="1" si="83"/>
        <v/>
      </c>
      <c r="AB294" s="4" t="str">
        <f t="shared" ca="1" si="84"/>
        <v/>
      </c>
      <c r="AC294" s="11" t="str">
        <f t="shared" si="85"/>
        <v/>
      </c>
      <c r="AD294" s="4" t="str">
        <f t="shared" si="86"/>
        <v/>
      </c>
      <c r="AE294" s="4" t="str">
        <f t="shared" si="87"/>
        <v/>
      </c>
      <c r="AF294" s="11" t="str">
        <f t="shared" si="88"/>
        <v/>
      </c>
    </row>
    <row r="295" spans="4:32" x14ac:dyDescent="0.3">
      <c r="D295" s="4">
        <f t="shared" si="96"/>
        <v>0</v>
      </c>
      <c r="E295" s="11" t="str" cm="1">
        <f t="array" ref="E295">IF($D295=0,"",_xll.BDP($B295,E$7))</f>
        <v/>
      </c>
      <c r="F295" s="11" t="str" cm="1">
        <f t="array" ref="F295">IF($D295=0,"",_xll.BDP($B295,F$7))</f>
        <v/>
      </c>
      <c r="G295" s="11" t="str" cm="1">
        <f t="array" ref="G295">IF($D295=0,"",_xll.BDP($B295,G$7))</f>
        <v/>
      </c>
      <c r="H295" s="11" t="str" cm="1">
        <f t="array" ref="H295">IF($D295=0,"",_xll.BDP($B295,H$7))</f>
        <v/>
      </c>
      <c r="I295" s="37" t="str" cm="1">
        <f t="array" ref="I295">IF($D295=0,"",_xll.BDP($B295,I$7))</f>
        <v/>
      </c>
      <c r="J295" s="11" t="str" cm="1">
        <f t="array" ref="J295">IF($D295=0,"",_xll.BDP($B295,J$7))</f>
        <v/>
      </c>
      <c r="K295" s="28" t="str" cm="1">
        <f t="array" ref="K295">IF($D295=0,"",_xll.BDP($B295,K$7))</f>
        <v/>
      </c>
      <c r="L295" s="11" t="str" cm="1">
        <f t="array" ref="L295">IF($D295=0,"",_xll.BDP($B295,L$7))</f>
        <v/>
      </c>
      <c r="M295" s="28" t="str" cm="1">
        <f t="array" ref="M295">IF($D295=0,"",_xll.BDP($B295,M$7))</f>
        <v/>
      </c>
      <c r="N295" s="11" t="str" cm="1">
        <f t="array" ref="N295">IF($D295=0,"",_xll.BDP($B295,N$7))</f>
        <v/>
      </c>
      <c r="O295" s="22" t="str">
        <f t="shared" ca="1" si="97"/>
        <v/>
      </c>
      <c r="P295" s="11" t="e">
        <f t="shared" si="89"/>
        <v>#VALUE!</v>
      </c>
      <c r="Q295" s="22" t="str">
        <f t="shared" ca="1" si="98"/>
        <v/>
      </c>
      <c r="R295" s="29" t="str">
        <f t="shared" si="99"/>
        <v/>
      </c>
      <c r="S295" s="30">
        <f t="shared" ca="1" si="90"/>
        <v>46295</v>
      </c>
      <c r="T295" s="30" t="e">
        <f t="shared" ca="1" si="91"/>
        <v>#VALUE!</v>
      </c>
      <c r="U295" s="4" t="str">
        <f t="shared" si="92"/>
        <v/>
      </c>
      <c r="V295" s="4" t="str">
        <f t="shared" si="93"/>
        <v/>
      </c>
      <c r="W295" s="31" t="str">
        <f t="shared" ca="1" si="94"/>
        <v/>
      </c>
      <c r="X295" s="4" t="str">
        <f t="shared" si="100"/>
        <v/>
      </c>
      <c r="Y295" s="32" t="e">
        <f t="shared" ca="1" si="95"/>
        <v>#VALUE!</v>
      </c>
      <c r="Z295" s="33" t="str">
        <f t="shared" si="82"/>
        <v/>
      </c>
      <c r="AA295" s="4" t="str">
        <f t="shared" ca="1" si="83"/>
        <v/>
      </c>
      <c r="AB295" s="4" t="str">
        <f t="shared" ca="1" si="84"/>
        <v/>
      </c>
      <c r="AC295" s="11" t="str">
        <f t="shared" si="85"/>
        <v/>
      </c>
      <c r="AD295" s="4" t="str">
        <f t="shared" si="86"/>
        <v/>
      </c>
      <c r="AE295" s="4" t="str">
        <f t="shared" si="87"/>
        <v/>
      </c>
      <c r="AF295" s="11" t="str">
        <f t="shared" si="88"/>
        <v/>
      </c>
    </row>
    <row r="296" spans="4:32" x14ac:dyDescent="0.3">
      <c r="D296" s="4">
        <f t="shared" si="96"/>
        <v>0</v>
      </c>
      <c r="E296" s="11" t="str" cm="1">
        <f t="array" ref="E296">IF($D296=0,"",_xll.BDP($B296,E$7))</f>
        <v/>
      </c>
      <c r="F296" s="11" t="str" cm="1">
        <f t="array" ref="F296">IF($D296=0,"",_xll.BDP($B296,F$7))</f>
        <v/>
      </c>
      <c r="G296" s="11" t="str" cm="1">
        <f t="array" ref="G296">IF($D296=0,"",_xll.BDP($B296,G$7))</f>
        <v/>
      </c>
      <c r="H296" s="11" t="str" cm="1">
        <f t="array" ref="H296">IF($D296=0,"",_xll.BDP($B296,H$7))</f>
        <v/>
      </c>
      <c r="I296" s="37" t="str" cm="1">
        <f t="array" ref="I296">IF($D296=0,"",_xll.BDP($B296,I$7))</f>
        <v/>
      </c>
      <c r="J296" s="11" t="str" cm="1">
        <f t="array" ref="J296">IF($D296=0,"",_xll.BDP($B296,J$7))</f>
        <v/>
      </c>
      <c r="K296" s="28" t="str" cm="1">
        <f t="array" ref="K296">IF($D296=0,"",_xll.BDP($B296,K$7))</f>
        <v/>
      </c>
      <c r="L296" s="11" t="str" cm="1">
        <f t="array" ref="L296">IF($D296=0,"",_xll.BDP($B296,L$7))</f>
        <v/>
      </c>
      <c r="M296" s="28" t="str" cm="1">
        <f t="array" ref="M296">IF($D296=0,"",_xll.BDP($B296,M$7))</f>
        <v/>
      </c>
      <c r="N296" s="11" t="str" cm="1">
        <f t="array" ref="N296">IF($D296=0,"",_xll.BDP($B296,N$7))</f>
        <v/>
      </c>
      <c r="O296" s="22" t="str">
        <f t="shared" ca="1" si="97"/>
        <v/>
      </c>
      <c r="P296" s="11" t="e">
        <f t="shared" si="89"/>
        <v>#VALUE!</v>
      </c>
      <c r="Q296" s="22" t="str">
        <f t="shared" ca="1" si="98"/>
        <v/>
      </c>
      <c r="R296" s="29" t="str">
        <f t="shared" si="99"/>
        <v/>
      </c>
      <c r="S296" s="30">
        <f t="shared" ca="1" si="90"/>
        <v>46295</v>
      </c>
      <c r="T296" s="30" t="e">
        <f t="shared" ca="1" si="91"/>
        <v>#VALUE!</v>
      </c>
      <c r="U296" s="4" t="str">
        <f t="shared" si="92"/>
        <v/>
      </c>
      <c r="V296" s="4" t="str">
        <f t="shared" si="93"/>
        <v/>
      </c>
      <c r="W296" s="31" t="str">
        <f t="shared" ca="1" si="94"/>
        <v/>
      </c>
      <c r="X296" s="4" t="str">
        <f t="shared" si="100"/>
        <v/>
      </c>
      <c r="Y296" s="32" t="e">
        <f t="shared" ca="1" si="95"/>
        <v>#VALUE!</v>
      </c>
      <c r="Z296" s="33" t="str">
        <f t="shared" si="82"/>
        <v/>
      </c>
      <c r="AA296" s="4" t="str">
        <f t="shared" ca="1" si="83"/>
        <v/>
      </c>
      <c r="AB296" s="4" t="str">
        <f t="shared" ca="1" si="84"/>
        <v/>
      </c>
      <c r="AC296" s="11" t="str">
        <f t="shared" si="85"/>
        <v/>
      </c>
      <c r="AD296" s="4" t="str">
        <f t="shared" si="86"/>
        <v/>
      </c>
      <c r="AE296" s="4" t="str">
        <f t="shared" si="87"/>
        <v/>
      </c>
      <c r="AF296" s="11" t="str">
        <f t="shared" si="88"/>
        <v/>
      </c>
    </row>
    <row r="297" spans="4:32" x14ac:dyDescent="0.3">
      <c r="D297" s="4">
        <f t="shared" si="96"/>
        <v>0</v>
      </c>
      <c r="E297" s="11" t="str" cm="1">
        <f t="array" ref="E297">IF($D297=0,"",_xll.BDP($B297,E$7))</f>
        <v/>
      </c>
      <c r="F297" s="11" t="str" cm="1">
        <f t="array" ref="F297">IF($D297=0,"",_xll.BDP($B297,F$7))</f>
        <v/>
      </c>
      <c r="G297" s="11" t="str" cm="1">
        <f t="array" ref="G297">IF($D297=0,"",_xll.BDP($B297,G$7))</f>
        <v/>
      </c>
      <c r="H297" s="11" t="str" cm="1">
        <f t="array" ref="H297">IF($D297=0,"",_xll.BDP($B297,H$7))</f>
        <v/>
      </c>
      <c r="I297" s="37" t="str" cm="1">
        <f t="array" ref="I297">IF($D297=0,"",_xll.BDP($B297,I$7))</f>
        <v/>
      </c>
      <c r="J297" s="11" t="str" cm="1">
        <f t="array" ref="J297">IF($D297=0,"",_xll.BDP($B297,J$7))</f>
        <v/>
      </c>
      <c r="K297" s="28" t="str" cm="1">
        <f t="array" ref="K297">IF($D297=0,"",_xll.BDP($B297,K$7))</f>
        <v/>
      </c>
      <c r="L297" s="11" t="str" cm="1">
        <f t="array" ref="L297">IF($D297=0,"",_xll.BDP($B297,L$7))</f>
        <v/>
      </c>
      <c r="M297" s="28" t="str" cm="1">
        <f t="array" ref="M297">IF($D297=0,"",_xll.BDP($B297,M$7))</f>
        <v/>
      </c>
      <c r="N297" s="11" t="str" cm="1">
        <f t="array" ref="N297">IF($D297=0,"",_xll.BDP($B297,N$7))</f>
        <v/>
      </c>
      <c r="O297" s="22" t="str">
        <f t="shared" ca="1" si="97"/>
        <v/>
      </c>
      <c r="P297" s="11" t="e">
        <f t="shared" si="89"/>
        <v>#VALUE!</v>
      </c>
      <c r="Q297" s="22" t="str">
        <f t="shared" ca="1" si="98"/>
        <v/>
      </c>
      <c r="R297" s="29" t="str">
        <f t="shared" si="99"/>
        <v/>
      </c>
      <c r="S297" s="30">
        <f t="shared" ca="1" si="90"/>
        <v>46295</v>
      </c>
      <c r="T297" s="30" t="e">
        <f t="shared" ca="1" si="91"/>
        <v>#VALUE!</v>
      </c>
      <c r="U297" s="4" t="str">
        <f t="shared" si="92"/>
        <v/>
      </c>
      <c r="V297" s="4" t="str">
        <f t="shared" si="93"/>
        <v/>
      </c>
      <c r="W297" s="31" t="str">
        <f t="shared" ca="1" si="94"/>
        <v/>
      </c>
      <c r="X297" s="4" t="str">
        <f t="shared" si="100"/>
        <v/>
      </c>
      <c r="Y297" s="32" t="e">
        <f t="shared" ca="1" si="95"/>
        <v>#VALUE!</v>
      </c>
      <c r="Z297" s="33" t="str">
        <f t="shared" si="82"/>
        <v/>
      </c>
      <c r="AA297" s="4" t="str">
        <f t="shared" ca="1" si="83"/>
        <v/>
      </c>
      <c r="AB297" s="4" t="str">
        <f t="shared" ca="1" si="84"/>
        <v/>
      </c>
      <c r="AC297" s="11" t="str">
        <f t="shared" si="85"/>
        <v/>
      </c>
      <c r="AD297" s="4" t="str">
        <f t="shared" si="86"/>
        <v/>
      </c>
      <c r="AE297" s="4" t="str">
        <f t="shared" si="87"/>
        <v/>
      </c>
      <c r="AF297" s="11" t="str">
        <f t="shared" si="88"/>
        <v/>
      </c>
    </row>
    <row r="298" spans="4:32" x14ac:dyDescent="0.3">
      <c r="D298" s="4">
        <f t="shared" si="96"/>
        <v>0</v>
      </c>
      <c r="E298" s="11" t="str" cm="1">
        <f t="array" ref="E298">IF($D298=0,"",_xll.BDP($B298,E$7))</f>
        <v/>
      </c>
      <c r="F298" s="11" t="str" cm="1">
        <f t="array" ref="F298">IF($D298=0,"",_xll.BDP($B298,F$7))</f>
        <v/>
      </c>
      <c r="G298" s="11" t="str" cm="1">
        <f t="array" ref="G298">IF($D298=0,"",_xll.BDP($B298,G$7))</f>
        <v/>
      </c>
      <c r="H298" s="11" t="str" cm="1">
        <f t="array" ref="H298">IF($D298=0,"",_xll.BDP($B298,H$7))</f>
        <v/>
      </c>
      <c r="I298" s="37" t="str" cm="1">
        <f t="array" ref="I298">IF($D298=0,"",_xll.BDP($B298,I$7))</f>
        <v/>
      </c>
      <c r="J298" s="11" t="str" cm="1">
        <f t="array" ref="J298">IF($D298=0,"",_xll.BDP($B298,J$7))</f>
        <v/>
      </c>
      <c r="K298" s="28" t="str" cm="1">
        <f t="array" ref="K298">IF($D298=0,"",_xll.BDP($B298,K$7))</f>
        <v/>
      </c>
      <c r="L298" s="11" t="str" cm="1">
        <f t="array" ref="L298">IF($D298=0,"",_xll.BDP($B298,L$7))</f>
        <v/>
      </c>
      <c r="M298" s="28" t="str" cm="1">
        <f t="array" ref="M298">IF($D298=0,"",_xll.BDP($B298,M$7))</f>
        <v/>
      </c>
      <c r="N298" s="11" t="str" cm="1">
        <f t="array" ref="N298">IF($D298=0,"",_xll.BDP($B298,N$7))</f>
        <v/>
      </c>
      <c r="O298" s="22" t="str">
        <f t="shared" ca="1" si="97"/>
        <v/>
      </c>
      <c r="P298" s="11" t="e">
        <f t="shared" si="89"/>
        <v>#VALUE!</v>
      </c>
      <c r="Q298" s="22" t="str">
        <f t="shared" ca="1" si="98"/>
        <v/>
      </c>
      <c r="R298" s="29" t="str">
        <f t="shared" si="99"/>
        <v/>
      </c>
      <c r="S298" s="30">
        <f t="shared" ca="1" si="90"/>
        <v>46295</v>
      </c>
      <c r="T298" s="30" t="e">
        <f t="shared" ca="1" si="91"/>
        <v>#VALUE!</v>
      </c>
      <c r="U298" s="4" t="str">
        <f t="shared" si="92"/>
        <v/>
      </c>
      <c r="V298" s="4" t="str">
        <f t="shared" si="93"/>
        <v/>
      </c>
      <c r="W298" s="31" t="str">
        <f t="shared" ca="1" si="94"/>
        <v/>
      </c>
      <c r="X298" s="4" t="str">
        <f t="shared" si="100"/>
        <v/>
      </c>
      <c r="Y298" s="32" t="e">
        <f t="shared" ca="1" si="95"/>
        <v>#VALUE!</v>
      </c>
      <c r="Z298" s="33" t="str">
        <f t="shared" si="82"/>
        <v/>
      </c>
      <c r="AA298" s="4" t="str">
        <f t="shared" ca="1" si="83"/>
        <v/>
      </c>
      <c r="AB298" s="4" t="str">
        <f t="shared" ca="1" si="84"/>
        <v/>
      </c>
      <c r="AC298" s="11" t="str">
        <f t="shared" si="85"/>
        <v/>
      </c>
      <c r="AD298" s="4" t="str">
        <f t="shared" si="86"/>
        <v/>
      </c>
      <c r="AE298" s="4" t="str">
        <f t="shared" si="87"/>
        <v/>
      </c>
      <c r="AF298" s="11" t="str">
        <f t="shared" si="88"/>
        <v/>
      </c>
    </row>
    <row r="299" spans="4:32" x14ac:dyDescent="0.3">
      <c r="D299" s="4">
        <f t="shared" si="96"/>
        <v>0</v>
      </c>
      <c r="E299" s="11" t="str" cm="1">
        <f t="array" ref="E299">IF($D299=0,"",_xll.BDP($B299,E$7))</f>
        <v/>
      </c>
      <c r="F299" s="11" t="str" cm="1">
        <f t="array" ref="F299">IF($D299=0,"",_xll.BDP($B299,F$7))</f>
        <v/>
      </c>
      <c r="G299" s="11" t="str" cm="1">
        <f t="array" ref="G299">IF($D299=0,"",_xll.BDP($B299,G$7))</f>
        <v/>
      </c>
      <c r="H299" s="11" t="str" cm="1">
        <f t="array" ref="H299">IF($D299=0,"",_xll.BDP($B299,H$7))</f>
        <v/>
      </c>
      <c r="I299" s="37" t="str" cm="1">
        <f t="array" ref="I299">IF($D299=0,"",_xll.BDP($B299,I$7))</f>
        <v/>
      </c>
      <c r="J299" s="11" t="str" cm="1">
        <f t="array" ref="J299">IF($D299=0,"",_xll.BDP($B299,J$7))</f>
        <v/>
      </c>
      <c r="K299" s="28" t="str" cm="1">
        <f t="array" ref="K299">IF($D299=0,"",_xll.BDP($B299,K$7))</f>
        <v/>
      </c>
      <c r="L299" s="11" t="str" cm="1">
        <f t="array" ref="L299">IF($D299=0,"",_xll.BDP($B299,L$7))</f>
        <v/>
      </c>
      <c r="M299" s="28" t="str" cm="1">
        <f t="array" ref="M299">IF($D299=0,"",_xll.BDP($B299,M$7))</f>
        <v/>
      </c>
      <c r="N299" s="11" t="str" cm="1">
        <f t="array" ref="N299">IF($D299=0,"",_xll.BDP($B299,N$7))</f>
        <v/>
      </c>
      <c r="O299" s="22" t="str">
        <f t="shared" ca="1" si="97"/>
        <v/>
      </c>
      <c r="P299" s="11" t="e">
        <f t="shared" si="89"/>
        <v>#VALUE!</v>
      </c>
      <c r="Q299" s="22" t="str">
        <f t="shared" ca="1" si="98"/>
        <v/>
      </c>
      <c r="R299" s="29" t="str">
        <f t="shared" si="99"/>
        <v/>
      </c>
      <c r="S299" s="30">
        <f t="shared" ca="1" si="90"/>
        <v>46295</v>
      </c>
      <c r="T299" s="30" t="e">
        <f t="shared" ca="1" si="91"/>
        <v>#VALUE!</v>
      </c>
      <c r="U299" s="4" t="str">
        <f t="shared" si="92"/>
        <v/>
      </c>
      <c r="V299" s="4" t="str">
        <f t="shared" si="93"/>
        <v/>
      </c>
      <c r="W299" s="31" t="str">
        <f t="shared" ca="1" si="94"/>
        <v/>
      </c>
      <c r="X299" s="4" t="str">
        <f t="shared" si="100"/>
        <v/>
      </c>
      <c r="Y299" s="32" t="e">
        <f t="shared" ca="1" si="95"/>
        <v>#VALUE!</v>
      </c>
      <c r="Z299" s="33" t="str">
        <f t="shared" si="82"/>
        <v/>
      </c>
      <c r="AA299" s="4" t="str">
        <f t="shared" ca="1" si="83"/>
        <v/>
      </c>
      <c r="AB299" s="4" t="str">
        <f t="shared" ca="1" si="84"/>
        <v/>
      </c>
      <c r="AC299" s="11" t="str">
        <f t="shared" si="85"/>
        <v/>
      </c>
      <c r="AD299" s="4" t="str">
        <f t="shared" si="86"/>
        <v/>
      </c>
      <c r="AE299" s="4" t="str">
        <f t="shared" si="87"/>
        <v/>
      </c>
      <c r="AF299" s="11" t="str">
        <f t="shared" si="88"/>
        <v/>
      </c>
    </row>
    <row r="300" spans="4:32" x14ac:dyDescent="0.3">
      <c r="D300" s="4">
        <f t="shared" si="96"/>
        <v>0</v>
      </c>
      <c r="E300" s="11" t="str" cm="1">
        <f t="array" ref="E300">IF($D300=0,"",_xll.BDP($B300,E$7))</f>
        <v/>
      </c>
      <c r="F300" s="11" t="str" cm="1">
        <f t="array" ref="F300">IF($D300=0,"",_xll.BDP($B300,F$7))</f>
        <v/>
      </c>
      <c r="G300" s="11" t="str" cm="1">
        <f t="array" ref="G300">IF($D300=0,"",_xll.BDP($B300,G$7))</f>
        <v/>
      </c>
      <c r="H300" s="11" t="str" cm="1">
        <f t="array" ref="H300">IF($D300=0,"",_xll.BDP($B300,H$7))</f>
        <v/>
      </c>
      <c r="I300" s="37" t="str" cm="1">
        <f t="array" ref="I300">IF($D300=0,"",_xll.BDP($B300,I$7))</f>
        <v/>
      </c>
      <c r="J300" s="11" t="str" cm="1">
        <f t="array" ref="J300">IF($D300=0,"",_xll.BDP($B300,J$7))</f>
        <v/>
      </c>
      <c r="K300" s="28" t="str" cm="1">
        <f t="array" ref="K300">IF($D300=0,"",_xll.BDP($B300,K$7))</f>
        <v/>
      </c>
      <c r="L300" s="11" t="str" cm="1">
        <f t="array" ref="L300">IF($D300=0,"",_xll.BDP($B300,L$7))</f>
        <v/>
      </c>
      <c r="M300" s="28" t="str" cm="1">
        <f t="array" ref="M300">IF($D300=0,"",_xll.BDP($B300,M$7))</f>
        <v/>
      </c>
      <c r="N300" s="11" t="str" cm="1">
        <f t="array" ref="N300">IF($D300=0,"",_xll.BDP($B300,N$7))</f>
        <v/>
      </c>
      <c r="O300" s="22" t="str">
        <f t="shared" ca="1" si="97"/>
        <v/>
      </c>
      <c r="P300" s="11" t="e">
        <f t="shared" si="89"/>
        <v>#VALUE!</v>
      </c>
      <c r="Q300" s="22" t="str">
        <f t="shared" ca="1" si="98"/>
        <v/>
      </c>
      <c r="R300" s="29" t="str">
        <f t="shared" si="99"/>
        <v/>
      </c>
      <c r="S300" s="30">
        <f t="shared" ca="1" si="90"/>
        <v>46295</v>
      </c>
      <c r="T300" s="30" t="e">
        <f t="shared" ca="1" si="91"/>
        <v>#VALUE!</v>
      </c>
      <c r="U300" s="4" t="str">
        <f t="shared" si="92"/>
        <v/>
      </c>
      <c r="V300" s="4" t="str">
        <f t="shared" si="93"/>
        <v/>
      </c>
      <c r="W300" s="31" t="str">
        <f t="shared" ca="1" si="94"/>
        <v/>
      </c>
      <c r="X300" s="4" t="str">
        <f t="shared" si="100"/>
        <v/>
      </c>
      <c r="Y300" s="32" t="e">
        <f t="shared" ca="1" si="95"/>
        <v>#VALUE!</v>
      </c>
      <c r="Z300" s="33" t="str">
        <f t="shared" si="82"/>
        <v/>
      </c>
      <c r="AA300" s="4" t="str">
        <f t="shared" ca="1" si="83"/>
        <v/>
      </c>
      <c r="AB300" s="4" t="str">
        <f t="shared" ca="1" si="84"/>
        <v/>
      </c>
      <c r="AC300" s="11" t="str">
        <f t="shared" si="85"/>
        <v/>
      </c>
      <c r="AD300" s="4" t="str">
        <f t="shared" si="86"/>
        <v/>
      </c>
      <c r="AE300" s="4" t="str">
        <f t="shared" si="87"/>
        <v/>
      </c>
      <c r="AF300" s="11" t="str">
        <f t="shared" si="88"/>
        <v/>
      </c>
    </row>
    <row r="301" spans="4:32" x14ac:dyDescent="0.3">
      <c r="D301" s="4">
        <f t="shared" si="96"/>
        <v>0</v>
      </c>
      <c r="E301" s="11" t="str" cm="1">
        <f t="array" ref="E301">IF($D301=0,"",_xll.BDP($B301,E$7))</f>
        <v/>
      </c>
      <c r="F301" s="11" t="str" cm="1">
        <f t="array" ref="F301">IF($D301=0,"",_xll.BDP($B301,F$7))</f>
        <v/>
      </c>
      <c r="G301" s="11" t="str" cm="1">
        <f t="array" ref="G301">IF($D301=0,"",_xll.BDP($B301,G$7))</f>
        <v/>
      </c>
      <c r="H301" s="11" t="str" cm="1">
        <f t="array" ref="H301">IF($D301=0,"",_xll.BDP($B301,H$7))</f>
        <v/>
      </c>
      <c r="I301" s="37" t="str" cm="1">
        <f t="array" ref="I301">IF($D301=0,"",_xll.BDP($B301,I$7))</f>
        <v/>
      </c>
      <c r="J301" s="11" t="str" cm="1">
        <f t="array" ref="J301">IF($D301=0,"",_xll.BDP($B301,J$7))</f>
        <v/>
      </c>
      <c r="K301" s="28" t="str" cm="1">
        <f t="array" ref="K301">IF($D301=0,"",_xll.BDP($B301,K$7))</f>
        <v/>
      </c>
      <c r="L301" s="11" t="str" cm="1">
        <f t="array" ref="L301">IF($D301=0,"",_xll.BDP($B301,L$7))</f>
        <v/>
      </c>
      <c r="M301" s="28" t="str" cm="1">
        <f t="array" ref="M301">IF($D301=0,"",_xll.BDP($B301,M$7))</f>
        <v/>
      </c>
      <c r="N301" s="11" t="str" cm="1">
        <f t="array" ref="N301">IF($D301=0,"",_xll.BDP($B301,N$7))</f>
        <v/>
      </c>
      <c r="O301" s="22" t="str">
        <f t="shared" ca="1" si="97"/>
        <v/>
      </c>
      <c r="P301" s="11" t="e">
        <f t="shared" si="89"/>
        <v>#VALUE!</v>
      </c>
      <c r="Q301" s="22" t="str">
        <f t="shared" ca="1" si="98"/>
        <v/>
      </c>
      <c r="R301" s="29" t="str">
        <f t="shared" si="99"/>
        <v/>
      </c>
      <c r="S301" s="30">
        <f t="shared" ca="1" si="90"/>
        <v>46295</v>
      </c>
      <c r="T301" s="30" t="e">
        <f t="shared" ca="1" si="91"/>
        <v>#VALUE!</v>
      </c>
      <c r="U301" s="4" t="str">
        <f t="shared" si="92"/>
        <v/>
      </c>
      <c r="V301" s="4" t="str">
        <f t="shared" si="93"/>
        <v/>
      </c>
      <c r="W301" s="31" t="str">
        <f t="shared" ca="1" si="94"/>
        <v/>
      </c>
      <c r="X301" s="4" t="str">
        <f t="shared" si="100"/>
        <v/>
      </c>
      <c r="Y301" s="32" t="e">
        <f t="shared" ca="1" si="95"/>
        <v>#VALUE!</v>
      </c>
      <c r="Z301" s="33" t="str">
        <f t="shared" si="82"/>
        <v/>
      </c>
      <c r="AA301" s="4" t="str">
        <f t="shared" ca="1" si="83"/>
        <v/>
      </c>
      <c r="AB301" s="4" t="str">
        <f t="shared" ca="1" si="84"/>
        <v/>
      </c>
      <c r="AC301" s="11" t="str">
        <f t="shared" si="85"/>
        <v/>
      </c>
      <c r="AD301" s="4" t="str">
        <f t="shared" si="86"/>
        <v/>
      </c>
      <c r="AE301" s="4" t="str">
        <f t="shared" si="87"/>
        <v/>
      </c>
      <c r="AF301" s="11" t="str">
        <f t="shared" si="88"/>
        <v/>
      </c>
    </row>
    <row r="302" spans="4:32" x14ac:dyDescent="0.3">
      <c r="D302" s="4">
        <f t="shared" si="96"/>
        <v>0</v>
      </c>
      <c r="E302" s="11" t="str" cm="1">
        <f t="array" ref="E302">IF($D302=0,"",_xll.BDP($B302,E$7))</f>
        <v/>
      </c>
      <c r="F302" s="11" t="str" cm="1">
        <f t="array" ref="F302">IF($D302=0,"",_xll.BDP($B302,F$7))</f>
        <v/>
      </c>
      <c r="G302" s="11" t="str" cm="1">
        <f t="array" ref="G302">IF($D302=0,"",_xll.BDP($B302,G$7))</f>
        <v/>
      </c>
      <c r="H302" s="11" t="str" cm="1">
        <f t="array" ref="H302">IF($D302=0,"",_xll.BDP($B302,H$7))</f>
        <v/>
      </c>
      <c r="I302" s="37" t="str" cm="1">
        <f t="array" ref="I302">IF($D302=0,"",_xll.BDP($B302,I$7))</f>
        <v/>
      </c>
      <c r="J302" s="11" t="str" cm="1">
        <f t="array" ref="J302">IF($D302=0,"",_xll.BDP($B302,J$7))</f>
        <v/>
      </c>
      <c r="K302" s="28" t="str" cm="1">
        <f t="array" ref="K302">IF($D302=0,"",_xll.BDP($B302,K$7))</f>
        <v/>
      </c>
      <c r="L302" s="11" t="str" cm="1">
        <f t="array" ref="L302">IF($D302=0,"",_xll.BDP($B302,L$7))</f>
        <v/>
      </c>
      <c r="M302" s="28" t="str" cm="1">
        <f t="array" ref="M302">IF($D302=0,"",_xll.BDP($B302,M$7))</f>
        <v/>
      </c>
      <c r="N302" s="11" t="str" cm="1">
        <f t="array" ref="N302">IF($D302=0,"",_xll.BDP($B302,N$7))</f>
        <v/>
      </c>
      <c r="O302" s="22" t="str">
        <f t="shared" ca="1" si="97"/>
        <v/>
      </c>
      <c r="P302" s="11" t="e">
        <f t="shared" si="89"/>
        <v>#VALUE!</v>
      </c>
      <c r="Q302" s="22" t="str">
        <f t="shared" ca="1" si="98"/>
        <v/>
      </c>
      <c r="R302" s="29" t="str">
        <f t="shared" si="99"/>
        <v/>
      </c>
      <c r="S302" s="30">
        <f t="shared" ca="1" si="90"/>
        <v>46295</v>
      </c>
      <c r="T302" s="30" t="e">
        <f t="shared" ca="1" si="91"/>
        <v>#VALUE!</v>
      </c>
      <c r="U302" s="4" t="str">
        <f t="shared" si="92"/>
        <v/>
      </c>
      <c r="V302" s="4" t="str">
        <f t="shared" si="93"/>
        <v/>
      </c>
      <c r="W302" s="31" t="str">
        <f t="shared" ca="1" si="94"/>
        <v/>
      </c>
      <c r="X302" s="4" t="str">
        <f t="shared" si="100"/>
        <v/>
      </c>
      <c r="Y302" s="32" t="e">
        <f t="shared" ca="1" si="95"/>
        <v>#VALUE!</v>
      </c>
      <c r="Z302" s="33" t="str">
        <f t="shared" si="82"/>
        <v/>
      </c>
      <c r="AA302" s="4" t="str">
        <f t="shared" ca="1" si="83"/>
        <v/>
      </c>
      <c r="AB302" s="4" t="str">
        <f t="shared" ca="1" si="84"/>
        <v/>
      </c>
      <c r="AC302" s="11" t="str">
        <f t="shared" si="85"/>
        <v/>
      </c>
      <c r="AD302" s="4" t="str">
        <f t="shared" si="86"/>
        <v/>
      </c>
      <c r="AE302" s="4" t="str">
        <f t="shared" si="87"/>
        <v/>
      </c>
      <c r="AF302" s="11" t="str">
        <f t="shared" si="88"/>
        <v/>
      </c>
    </row>
    <row r="303" spans="4:32" x14ac:dyDescent="0.3">
      <c r="D303" s="4">
        <f t="shared" si="96"/>
        <v>0</v>
      </c>
      <c r="E303" s="11" t="str" cm="1">
        <f t="array" ref="E303">IF($D303=0,"",_xll.BDP($B303,E$7))</f>
        <v/>
      </c>
      <c r="F303" s="11" t="str" cm="1">
        <f t="array" ref="F303">IF($D303=0,"",_xll.BDP($B303,F$7))</f>
        <v/>
      </c>
      <c r="G303" s="11" t="str" cm="1">
        <f t="array" ref="G303">IF($D303=0,"",_xll.BDP($B303,G$7))</f>
        <v/>
      </c>
      <c r="H303" s="11" t="str" cm="1">
        <f t="array" ref="H303">IF($D303=0,"",_xll.BDP($B303,H$7))</f>
        <v/>
      </c>
      <c r="I303" s="37" t="str" cm="1">
        <f t="array" ref="I303">IF($D303=0,"",_xll.BDP($B303,I$7))</f>
        <v/>
      </c>
      <c r="J303" s="11" t="str" cm="1">
        <f t="array" ref="J303">IF($D303=0,"",_xll.BDP($B303,J$7))</f>
        <v/>
      </c>
      <c r="K303" s="28" t="str" cm="1">
        <f t="array" ref="K303">IF($D303=0,"",_xll.BDP($B303,K$7))</f>
        <v/>
      </c>
      <c r="L303" s="11" t="str" cm="1">
        <f t="array" ref="L303">IF($D303=0,"",_xll.BDP($B303,L$7))</f>
        <v/>
      </c>
      <c r="M303" s="28" t="str" cm="1">
        <f t="array" ref="M303">IF($D303=0,"",_xll.BDP($B303,M$7))</f>
        <v/>
      </c>
      <c r="N303" s="11" t="str" cm="1">
        <f t="array" ref="N303">IF($D303=0,"",_xll.BDP($B303,N$7))</f>
        <v/>
      </c>
      <c r="O303" s="22" t="str">
        <f t="shared" ca="1" si="97"/>
        <v/>
      </c>
      <c r="P303" s="11" t="e">
        <f t="shared" si="89"/>
        <v>#VALUE!</v>
      </c>
      <c r="Q303" s="22" t="str">
        <f t="shared" ca="1" si="98"/>
        <v/>
      </c>
      <c r="R303" s="29" t="str">
        <f t="shared" si="99"/>
        <v/>
      </c>
      <c r="S303" s="30">
        <f t="shared" ca="1" si="90"/>
        <v>46295</v>
      </c>
      <c r="T303" s="30" t="e">
        <f t="shared" ca="1" si="91"/>
        <v>#VALUE!</v>
      </c>
      <c r="U303" s="4" t="str">
        <f t="shared" si="92"/>
        <v/>
      </c>
      <c r="V303" s="4" t="str">
        <f t="shared" si="93"/>
        <v/>
      </c>
      <c r="W303" s="31" t="str">
        <f t="shared" ca="1" si="94"/>
        <v/>
      </c>
      <c r="X303" s="4" t="str">
        <f t="shared" si="100"/>
        <v/>
      </c>
      <c r="Y303" s="32" t="e">
        <f t="shared" ca="1" si="95"/>
        <v>#VALUE!</v>
      </c>
      <c r="Z303" s="33" t="str">
        <f t="shared" si="82"/>
        <v/>
      </c>
      <c r="AA303" s="4" t="str">
        <f t="shared" ca="1" si="83"/>
        <v/>
      </c>
      <c r="AB303" s="4" t="str">
        <f t="shared" ca="1" si="84"/>
        <v/>
      </c>
      <c r="AC303" s="11" t="str">
        <f t="shared" si="85"/>
        <v/>
      </c>
      <c r="AD303" s="4" t="str">
        <f t="shared" si="86"/>
        <v/>
      </c>
      <c r="AE303" s="4" t="str">
        <f t="shared" si="87"/>
        <v/>
      </c>
      <c r="AF303" s="11" t="str">
        <f t="shared" si="88"/>
        <v/>
      </c>
    </row>
    <row r="304" spans="4:32" x14ac:dyDescent="0.3">
      <c r="D304" s="4">
        <f t="shared" si="96"/>
        <v>0</v>
      </c>
      <c r="E304" s="11" t="str" cm="1">
        <f t="array" ref="E304">IF($D304=0,"",_xll.BDP($B304,E$7))</f>
        <v/>
      </c>
      <c r="F304" s="11" t="str" cm="1">
        <f t="array" ref="F304">IF($D304=0,"",_xll.BDP($B304,F$7))</f>
        <v/>
      </c>
      <c r="G304" s="11" t="str" cm="1">
        <f t="array" ref="G304">IF($D304=0,"",_xll.BDP($B304,G$7))</f>
        <v/>
      </c>
      <c r="H304" s="11" t="str" cm="1">
        <f t="array" ref="H304">IF($D304=0,"",_xll.BDP($B304,H$7))</f>
        <v/>
      </c>
      <c r="I304" s="37" t="str" cm="1">
        <f t="array" ref="I304">IF($D304=0,"",_xll.BDP($B304,I$7))</f>
        <v/>
      </c>
      <c r="J304" s="11" t="str" cm="1">
        <f t="array" ref="J304">IF($D304=0,"",_xll.BDP($B304,J$7))</f>
        <v/>
      </c>
      <c r="K304" s="28" t="str" cm="1">
        <f t="array" ref="K304">IF($D304=0,"",_xll.BDP($B304,K$7))</f>
        <v/>
      </c>
      <c r="L304" s="11" t="str" cm="1">
        <f t="array" ref="L304">IF($D304=0,"",_xll.BDP($B304,L$7))</f>
        <v/>
      </c>
      <c r="M304" s="28" t="str" cm="1">
        <f t="array" ref="M304">IF($D304=0,"",_xll.BDP($B304,M$7))</f>
        <v/>
      </c>
      <c r="N304" s="11" t="str" cm="1">
        <f t="array" ref="N304">IF($D304=0,"",_xll.BDP($B304,N$7))</f>
        <v/>
      </c>
      <c r="O304" s="22" t="str">
        <f t="shared" ca="1" si="97"/>
        <v/>
      </c>
      <c r="P304" s="11" t="e">
        <f t="shared" si="89"/>
        <v>#VALUE!</v>
      </c>
      <c r="Q304" s="22" t="str">
        <f t="shared" ca="1" si="98"/>
        <v/>
      </c>
      <c r="R304" s="29" t="str">
        <f t="shared" si="99"/>
        <v/>
      </c>
      <c r="S304" s="30">
        <f t="shared" ca="1" si="90"/>
        <v>46295</v>
      </c>
      <c r="T304" s="30" t="e">
        <f t="shared" ca="1" si="91"/>
        <v>#VALUE!</v>
      </c>
      <c r="U304" s="4" t="str">
        <f t="shared" si="92"/>
        <v/>
      </c>
      <c r="V304" s="4" t="str">
        <f t="shared" si="93"/>
        <v/>
      </c>
      <c r="W304" s="31" t="str">
        <f t="shared" ca="1" si="94"/>
        <v/>
      </c>
      <c r="X304" s="4" t="str">
        <f t="shared" si="100"/>
        <v/>
      </c>
      <c r="Y304" s="32" t="e">
        <f t="shared" ca="1" si="95"/>
        <v>#VALUE!</v>
      </c>
      <c r="Z304" s="33" t="str">
        <f t="shared" si="82"/>
        <v/>
      </c>
      <c r="AA304" s="4" t="str">
        <f t="shared" ca="1" si="83"/>
        <v/>
      </c>
      <c r="AB304" s="4" t="str">
        <f t="shared" ca="1" si="84"/>
        <v/>
      </c>
      <c r="AC304" s="11" t="str">
        <f t="shared" si="85"/>
        <v/>
      </c>
      <c r="AD304" s="4" t="str">
        <f t="shared" si="86"/>
        <v/>
      </c>
      <c r="AE304" s="4" t="str">
        <f t="shared" si="87"/>
        <v/>
      </c>
      <c r="AF304" s="11" t="str">
        <f t="shared" si="88"/>
        <v/>
      </c>
    </row>
    <row r="305" spans="4:32" x14ac:dyDescent="0.3">
      <c r="D305" s="4">
        <f t="shared" si="96"/>
        <v>0</v>
      </c>
      <c r="E305" s="11" t="str" cm="1">
        <f t="array" ref="E305">IF($D305=0,"",_xll.BDP($B305,E$7))</f>
        <v/>
      </c>
      <c r="F305" s="11" t="str" cm="1">
        <f t="array" ref="F305">IF($D305=0,"",_xll.BDP($B305,F$7))</f>
        <v/>
      </c>
      <c r="G305" s="11" t="str" cm="1">
        <f t="array" ref="G305">IF($D305=0,"",_xll.BDP($B305,G$7))</f>
        <v/>
      </c>
      <c r="H305" s="11" t="str" cm="1">
        <f t="array" ref="H305">IF($D305=0,"",_xll.BDP($B305,H$7))</f>
        <v/>
      </c>
      <c r="I305" s="37" t="str" cm="1">
        <f t="array" ref="I305">IF($D305=0,"",_xll.BDP($B305,I$7))</f>
        <v/>
      </c>
      <c r="J305" s="11" t="str" cm="1">
        <f t="array" ref="J305">IF($D305=0,"",_xll.BDP($B305,J$7))</f>
        <v/>
      </c>
      <c r="K305" s="28" t="str" cm="1">
        <f t="array" ref="K305">IF($D305=0,"",_xll.BDP($B305,K$7))</f>
        <v/>
      </c>
      <c r="L305" s="11" t="str" cm="1">
        <f t="array" ref="L305">IF($D305=0,"",_xll.BDP($B305,L$7))</f>
        <v/>
      </c>
      <c r="M305" s="28" t="str" cm="1">
        <f t="array" ref="M305">IF($D305=0,"",_xll.BDP($B305,M$7))</f>
        <v/>
      </c>
      <c r="N305" s="11" t="str" cm="1">
        <f t="array" ref="N305">IF($D305=0,"",_xll.BDP($B305,N$7))</f>
        <v/>
      </c>
      <c r="O305" s="22" t="str">
        <f t="shared" ca="1" si="97"/>
        <v/>
      </c>
      <c r="P305" s="11" t="e">
        <f t="shared" si="89"/>
        <v>#VALUE!</v>
      </c>
      <c r="Q305" s="22" t="str">
        <f t="shared" ca="1" si="98"/>
        <v/>
      </c>
      <c r="R305" s="29" t="str">
        <f t="shared" si="99"/>
        <v/>
      </c>
      <c r="S305" s="30">
        <f t="shared" ca="1" si="90"/>
        <v>46295</v>
      </c>
      <c r="T305" s="30" t="e">
        <f t="shared" ca="1" si="91"/>
        <v>#VALUE!</v>
      </c>
      <c r="U305" s="4" t="str">
        <f t="shared" si="92"/>
        <v/>
      </c>
      <c r="V305" s="4" t="str">
        <f t="shared" si="93"/>
        <v/>
      </c>
      <c r="W305" s="31" t="str">
        <f t="shared" ca="1" si="94"/>
        <v/>
      </c>
      <c r="X305" s="4" t="str">
        <f t="shared" si="100"/>
        <v/>
      </c>
      <c r="Y305" s="32" t="e">
        <f t="shared" ca="1" si="95"/>
        <v>#VALUE!</v>
      </c>
      <c r="Z305" s="33" t="str">
        <f t="shared" si="82"/>
        <v/>
      </c>
      <c r="AA305" s="4" t="str">
        <f t="shared" ca="1" si="83"/>
        <v/>
      </c>
      <c r="AB305" s="4" t="str">
        <f t="shared" ca="1" si="84"/>
        <v/>
      </c>
      <c r="AC305" s="11" t="str">
        <f t="shared" si="85"/>
        <v/>
      </c>
      <c r="AD305" s="4" t="str">
        <f t="shared" si="86"/>
        <v/>
      </c>
      <c r="AE305" s="4" t="str">
        <f t="shared" si="87"/>
        <v/>
      </c>
      <c r="AF305" s="11" t="str">
        <f t="shared" si="88"/>
        <v/>
      </c>
    </row>
  </sheetData>
  <phoneticPr fontId="2" type="noConversion"/>
  <conditionalFormatting sqref="B8:B305">
    <cfRule type="cellIs" dxfId="2" priority="1" operator="equal">
      <formula>$B$5</formula>
    </cfRule>
  </conditionalFormatting>
  <pageMargins left="0.75" right="0.75" top="1" bottom="1" header="0.5" footer="0.5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E4EC16-5941-46F4-9CDB-71E1711197F1}">
          <x14:formula1>
            <xm:f>Ticker!$A$3:$A$50</xm:f>
          </x14:formula1>
          <xm:sqref>A2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Ticker</vt:lpstr>
      <vt:lpstr>TY_CTD</vt:lpstr>
      <vt:lpstr>工作表1</vt:lpstr>
      <vt:lpstr>TY</vt:lpstr>
    </vt:vector>
  </TitlesOfParts>
  <Company>BLP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周伯彥</cp:lastModifiedBy>
  <dcterms:created xsi:type="dcterms:W3CDTF">2006-08-29T02:45:30Z</dcterms:created>
  <dcterms:modified xsi:type="dcterms:W3CDTF">2026-07-31T05:17:58Z</dcterms:modified>
</cp:coreProperties>
</file>